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110" yWindow="195" windowWidth="18165" windowHeight="12165" tabRatio="920"/>
  </bookViews>
  <sheets>
    <sheet name="Cover Page" sheetId="16" r:id="rId1"/>
    <sheet name="1. NCCF combined" sheetId="3" r:id="rId2"/>
    <sheet name="2. CAD NCCF" sheetId="7" r:id="rId3"/>
    <sheet name="3. USD NCCF" sheetId="8" r:id="rId4"/>
    <sheet name="4. EUR NCCF" sheetId="9" r:id="rId5"/>
    <sheet name="5. GBP NCCF" sheetId="10" r:id="rId6"/>
    <sheet name="6. Other(Incld) NCCF" sheetId="11" r:id="rId7"/>
    <sheet name="List of acronyms" sheetId="17" r:id="rId8"/>
    <sheet name="Appx 1. Ref Rates" sheetId="5" r:id="rId9"/>
    <sheet name="Appx 2. Instructions" sheetId="15" r:id="rId10"/>
  </sheets>
  <externalReferences>
    <externalReference r:id="rId11"/>
  </externalReferences>
  <definedNames>
    <definedName name="_xlnm._FilterDatabase" localSheetId="2" hidden="1">'2. CAD NCCF'!$D$1:$D$1579</definedName>
    <definedName name="_xlnm._FilterDatabase" localSheetId="3" hidden="1">'3. USD NCCF'!$M$1:$M$1575</definedName>
    <definedName name="_xlnm._FilterDatabase" localSheetId="9" hidden="1">'Appx 2. Instructions'!$A$5:$AE$227</definedName>
    <definedName name="_xlnm._FilterDatabase" localSheetId="7" hidden="1">'List of acronyms'!$A$5:$AA$33</definedName>
    <definedName name="DPA_1101" localSheetId="2">'2. CAD NCCF'!$M$7</definedName>
    <definedName name="DPA_1101" localSheetId="3">'3. USD NCCF'!$M$7</definedName>
    <definedName name="DPA_1101" localSheetId="4">'4. EUR NCCF'!$M$7</definedName>
    <definedName name="DPA_1101" localSheetId="5">'5. GBP NCCF'!$M$7</definedName>
    <definedName name="DPA_1101" localSheetId="6">'6. Other(Incld) NCCF'!$M$7</definedName>
    <definedName name="DPA_1101">'1. NCCF combined'!$M$7</definedName>
    <definedName name="DPA_1102" localSheetId="2">'2. CAD NCCF'!$M$8</definedName>
    <definedName name="DPA_1102" localSheetId="3">'3. USD NCCF'!$M$8</definedName>
    <definedName name="DPA_1102" localSheetId="4">'4. EUR NCCF'!$M$8</definedName>
    <definedName name="DPA_1102" localSheetId="5">'5. GBP NCCF'!$M$8</definedName>
    <definedName name="DPA_1102" localSheetId="6">'6. Other(Incld) NCCF'!$M$8</definedName>
    <definedName name="DPA_1102">'1. NCCF combined'!$M$8</definedName>
    <definedName name="DPA_1103" localSheetId="2">'2. CAD NCCF'!$M$9</definedName>
    <definedName name="DPA_1103" localSheetId="3">'3. USD NCCF'!$M$9</definedName>
    <definedName name="DPA_1103" localSheetId="4">'4. EUR NCCF'!$M$9</definedName>
    <definedName name="DPA_1103" localSheetId="5">'5. GBP NCCF'!$M$9</definedName>
    <definedName name="DPA_1103" localSheetId="6">'6. Other(Incld) NCCF'!$M$9</definedName>
    <definedName name="DPA_1103">'1. NCCF combined'!$M$9</definedName>
    <definedName name="DPA_1104" localSheetId="2">'2. CAD NCCF'!$M$14</definedName>
    <definedName name="DPA_1104" localSheetId="3">'3. USD NCCF'!$M$14</definedName>
    <definedName name="DPA_1104" localSheetId="4">'4. EUR NCCF'!$M$14</definedName>
    <definedName name="DPA_1104" localSheetId="5">'5. GBP NCCF'!$M$14</definedName>
    <definedName name="DPA_1104" localSheetId="6">'6. Other(Incld) NCCF'!$M$14</definedName>
    <definedName name="DPA_1104">'1. NCCF combined'!$M$14</definedName>
    <definedName name="DPA_1105" localSheetId="2">'2. CAD NCCF'!$M$15</definedName>
    <definedName name="DPA_1105" localSheetId="3">'3. USD NCCF'!$M$15</definedName>
    <definedName name="DPA_1105" localSheetId="4">'4. EUR NCCF'!$M$15</definedName>
    <definedName name="DPA_1105" localSheetId="5">'5. GBP NCCF'!$M$15</definedName>
    <definedName name="DPA_1105" localSheetId="6">'6. Other(Incld) NCCF'!$M$15</definedName>
    <definedName name="DPA_1105">'1. NCCF combined'!$M$15</definedName>
    <definedName name="DPA_1106" localSheetId="2">'2. CAD NCCF'!$M$16</definedName>
    <definedName name="DPA_1106" localSheetId="3">'3. USD NCCF'!$M$16</definedName>
    <definedName name="DPA_1106" localSheetId="4">'4. EUR NCCF'!$M$16</definedName>
    <definedName name="DPA_1106" localSheetId="5">'5. GBP NCCF'!$M$16</definedName>
    <definedName name="DPA_1106" localSheetId="6">'6. Other(Incld) NCCF'!$M$16</definedName>
    <definedName name="DPA_1106">'1. NCCF combined'!$M$16</definedName>
    <definedName name="DPA_1107" localSheetId="2">'2. CAD NCCF'!$M$17</definedName>
    <definedName name="DPA_1107" localSheetId="3">'3. USD NCCF'!$M$17</definedName>
    <definedName name="DPA_1107" localSheetId="4">'4. EUR NCCF'!$M$17</definedName>
    <definedName name="DPA_1107" localSheetId="5">'5. GBP NCCF'!$M$17</definedName>
    <definedName name="DPA_1107" localSheetId="6">'6. Other(Incld) NCCF'!$M$17</definedName>
    <definedName name="DPA_1107">'1. NCCF combined'!$M$17</definedName>
    <definedName name="DPA_1108" localSheetId="2">'2. CAD NCCF'!#REF!</definedName>
    <definedName name="DPA_1108" localSheetId="3">'3. USD NCCF'!#REF!</definedName>
    <definedName name="DPA_1108" localSheetId="4">'4. EUR NCCF'!#REF!</definedName>
    <definedName name="DPA_1108" localSheetId="5">'5. GBP NCCF'!#REF!</definedName>
    <definedName name="DPA_1108" localSheetId="6">'6. Other(Incld) NCCF'!#REF!</definedName>
    <definedName name="DPA_1108" localSheetId="7">'[1]1. FTNC bilan combiné'!#REF!</definedName>
    <definedName name="DPA_1108">'1. NCCF combined'!#REF!</definedName>
    <definedName name="DPA_1109" localSheetId="2">'2. CAD NCCF'!#REF!</definedName>
    <definedName name="DPA_1109" localSheetId="3">'3. USD NCCF'!#REF!</definedName>
    <definedName name="DPA_1109" localSheetId="4">'4. EUR NCCF'!#REF!</definedName>
    <definedName name="DPA_1109" localSheetId="5">'5. GBP NCCF'!#REF!</definedName>
    <definedName name="DPA_1109" localSheetId="6">'6. Other(Incld) NCCF'!#REF!</definedName>
    <definedName name="DPA_1109" localSheetId="7">'[1]1. FTNC bilan combiné'!#REF!</definedName>
    <definedName name="DPA_1109">'1. NCCF combined'!#REF!</definedName>
    <definedName name="DPA_1110" localSheetId="2">'2. CAD NCCF'!#REF!</definedName>
    <definedName name="DPA_1110" localSheetId="3">'3. USD NCCF'!#REF!</definedName>
    <definedName name="DPA_1110" localSheetId="4">'4. EUR NCCF'!#REF!</definedName>
    <definedName name="DPA_1110" localSheetId="5">'5. GBP NCCF'!#REF!</definedName>
    <definedName name="DPA_1110" localSheetId="6">'6. Other(Incld) NCCF'!#REF!</definedName>
    <definedName name="DPA_1110" localSheetId="7">'[1]1. FTNC bilan combiné'!#REF!</definedName>
    <definedName name="DPA_1110">'1. NCCF combined'!#REF!</definedName>
    <definedName name="DPA_1111" localSheetId="2">'2. CAD NCCF'!#REF!</definedName>
    <definedName name="DPA_1111" localSheetId="3">'3. USD NCCF'!#REF!</definedName>
    <definedName name="DPA_1111" localSheetId="4">'4. EUR NCCF'!#REF!</definedName>
    <definedName name="DPA_1111" localSheetId="5">'5. GBP NCCF'!#REF!</definedName>
    <definedName name="DPA_1111" localSheetId="6">'6. Other(Incld) NCCF'!#REF!</definedName>
    <definedName name="DPA_1111" localSheetId="7">'[1]1. FTNC bilan combiné'!#REF!</definedName>
    <definedName name="DPA_1111">'1. NCCF combined'!#REF!</definedName>
    <definedName name="DPA_1112" localSheetId="2">'2. CAD NCCF'!#REF!</definedName>
    <definedName name="DPA_1112" localSheetId="3">'3. USD NCCF'!#REF!</definedName>
    <definedName name="DPA_1112" localSheetId="4">'4. EUR NCCF'!#REF!</definedName>
    <definedName name="DPA_1112" localSheetId="5">'5. GBP NCCF'!#REF!</definedName>
    <definedName name="DPA_1112" localSheetId="6">'6. Other(Incld) NCCF'!#REF!</definedName>
    <definedName name="DPA_1112" localSheetId="7">'[1]1. FTNC bilan combiné'!#REF!</definedName>
    <definedName name="DPA_1112">'1. NCCF combined'!#REF!</definedName>
    <definedName name="DPA_1113" localSheetId="2">'2. CAD NCCF'!#REF!</definedName>
    <definedName name="DPA_1113" localSheetId="3">'3. USD NCCF'!#REF!</definedName>
    <definedName name="DPA_1113" localSheetId="4">'4. EUR NCCF'!#REF!</definedName>
    <definedName name="DPA_1113" localSheetId="5">'5. GBP NCCF'!#REF!</definedName>
    <definedName name="DPA_1113" localSheetId="6">'6. Other(Incld) NCCF'!#REF!</definedName>
    <definedName name="DPA_1113" localSheetId="7">'[1]1. FTNC bilan combiné'!#REF!</definedName>
    <definedName name="DPA_1113">'1. NCCF combined'!#REF!</definedName>
    <definedName name="DPA_1114" localSheetId="2">'2. CAD NCCF'!#REF!</definedName>
    <definedName name="DPA_1114" localSheetId="3">'3. USD NCCF'!#REF!</definedName>
    <definedName name="DPA_1114" localSheetId="4">'4. EUR NCCF'!#REF!</definedName>
    <definedName name="DPA_1114" localSheetId="5">'5. GBP NCCF'!#REF!</definedName>
    <definedName name="DPA_1114" localSheetId="6">'6. Other(Incld) NCCF'!#REF!</definedName>
    <definedName name="DPA_1114" localSheetId="7">'[1]1. FTNC bilan combiné'!#REF!</definedName>
    <definedName name="DPA_1114">'1. NCCF combined'!#REF!</definedName>
    <definedName name="DPA_1115" localSheetId="2">'2. CAD NCCF'!#REF!</definedName>
    <definedName name="DPA_1115" localSheetId="3">'3. USD NCCF'!#REF!</definedName>
    <definedName name="DPA_1115" localSheetId="4">'4. EUR NCCF'!#REF!</definedName>
    <definedName name="DPA_1115" localSheetId="5">'5. GBP NCCF'!#REF!</definedName>
    <definedName name="DPA_1115" localSheetId="6">'6. Other(Incld) NCCF'!#REF!</definedName>
    <definedName name="DPA_1115" localSheetId="7">'[1]1. FTNC bilan combiné'!#REF!</definedName>
    <definedName name="DPA_1115">'1. NCCF combined'!#REF!</definedName>
    <definedName name="DPA_1116" localSheetId="2">'2. CAD NCCF'!#REF!</definedName>
    <definedName name="DPA_1116" localSheetId="3">'3. USD NCCF'!#REF!</definedName>
    <definedName name="DPA_1116" localSheetId="4">'4. EUR NCCF'!#REF!</definedName>
    <definedName name="DPA_1116" localSheetId="5">'5. GBP NCCF'!#REF!</definedName>
    <definedName name="DPA_1116" localSheetId="6">'6. Other(Incld) NCCF'!#REF!</definedName>
    <definedName name="DPA_1116" localSheetId="7">'[1]1. FTNC bilan combiné'!#REF!</definedName>
    <definedName name="DPA_1116">'1. NCCF combined'!#REF!</definedName>
    <definedName name="DPA_1117" localSheetId="2">'2. CAD NCCF'!#REF!</definedName>
    <definedName name="DPA_1117" localSheetId="3">'3. USD NCCF'!#REF!</definedName>
    <definedName name="DPA_1117" localSheetId="4">'4. EUR NCCF'!#REF!</definedName>
    <definedName name="DPA_1117" localSheetId="5">'5. GBP NCCF'!#REF!</definedName>
    <definedName name="DPA_1117" localSheetId="6">'6. Other(Incld) NCCF'!#REF!</definedName>
    <definedName name="DPA_1117" localSheetId="7">'[1]1. FTNC bilan combiné'!#REF!</definedName>
    <definedName name="DPA_1117">'1. NCCF combined'!#REF!</definedName>
    <definedName name="DPA_1118" localSheetId="2">'2. CAD NCCF'!#REF!</definedName>
    <definedName name="DPA_1118" localSheetId="3">'3. USD NCCF'!#REF!</definedName>
    <definedName name="DPA_1118" localSheetId="4">'4. EUR NCCF'!#REF!</definedName>
    <definedName name="DPA_1118" localSheetId="5">'5. GBP NCCF'!#REF!</definedName>
    <definedName name="DPA_1118" localSheetId="6">'6. Other(Incld) NCCF'!#REF!</definedName>
    <definedName name="DPA_1118" localSheetId="7">'[1]1. FTNC bilan combiné'!#REF!</definedName>
    <definedName name="DPA_1118">'1. NCCF combined'!#REF!</definedName>
    <definedName name="DPA_1119" localSheetId="2">'2. CAD NCCF'!#REF!</definedName>
    <definedName name="DPA_1119" localSheetId="3">'3. USD NCCF'!#REF!</definedName>
    <definedName name="DPA_1119" localSheetId="4">'4. EUR NCCF'!#REF!</definedName>
    <definedName name="DPA_1119" localSheetId="5">'5. GBP NCCF'!#REF!</definedName>
    <definedName name="DPA_1119" localSheetId="6">'6. Other(Incld) NCCF'!#REF!</definedName>
    <definedName name="DPA_1119" localSheetId="7">'[1]1. FTNC bilan combiné'!#REF!</definedName>
    <definedName name="DPA_1119">'1. NCCF combined'!#REF!</definedName>
    <definedName name="DPA_1201" localSheetId="2">'2. CAD NCCF'!$M$24</definedName>
    <definedName name="DPA_1201" localSheetId="3">'3. USD NCCF'!$M$24</definedName>
    <definedName name="DPA_1201" localSheetId="4">'4. EUR NCCF'!$M$24</definedName>
    <definedName name="DPA_1201" localSheetId="5">'5. GBP NCCF'!$M$24</definedName>
    <definedName name="DPA_1201" localSheetId="6">'6. Other(Incld) NCCF'!$M$24</definedName>
    <definedName name="DPA_1201">'1. NCCF combined'!$M$24</definedName>
    <definedName name="DPA_1202" localSheetId="2">'2. CAD NCCF'!$M$25</definedName>
    <definedName name="DPA_1202" localSheetId="3">'3. USD NCCF'!$M$25</definedName>
    <definedName name="DPA_1202" localSheetId="4">'4. EUR NCCF'!$M$25</definedName>
    <definedName name="DPA_1202" localSheetId="5">'5. GBP NCCF'!$M$25</definedName>
    <definedName name="DPA_1202" localSheetId="6">'6. Other(Incld) NCCF'!$M$25</definedName>
    <definedName name="DPA_1202">'1. NCCF combined'!$M$25</definedName>
    <definedName name="DPA_1203" localSheetId="2">'2. CAD NCCF'!$M$26</definedName>
    <definedName name="DPA_1203" localSheetId="3">'3. USD NCCF'!$M$26</definedName>
    <definedName name="DPA_1203" localSheetId="4">'4. EUR NCCF'!$M$26</definedName>
    <definedName name="DPA_1203" localSheetId="5">'5. GBP NCCF'!$M$26</definedName>
    <definedName name="DPA_1203" localSheetId="6">'6. Other(Incld) NCCF'!$M$26</definedName>
    <definedName name="DPA_1203">'1. NCCF combined'!$M$26</definedName>
    <definedName name="DPA_1204" localSheetId="2">'2. CAD NCCF'!$M$27</definedName>
    <definedName name="DPA_1204" localSheetId="3">'3. USD NCCF'!$M$27</definedName>
    <definedName name="DPA_1204" localSheetId="4">'4. EUR NCCF'!$M$27</definedName>
    <definedName name="DPA_1204" localSheetId="5">'5. GBP NCCF'!$M$27</definedName>
    <definedName name="DPA_1204" localSheetId="6">'6. Other(Incld) NCCF'!$M$27</definedName>
    <definedName name="DPA_1204">'1. NCCF combined'!$M$27</definedName>
    <definedName name="DPA_1205" localSheetId="2">'2. CAD NCCF'!$M$28</definedName>
    <definedName name="DPA_1205" localSheetId="3">'3. USD NCCF'!$M$28</definedName>
    <definedName name="DPA_1205" localSheetId="4">'4. EUR NCCF'!$M$28</definedName>
    <definedName name="DPA_1205" localSheetId="5">'5. GBP NCCF'!$M$28</definedName>
    <definedName name="DPA_1205" localSheetId="6">'6. Other(Incld) NCCF'!$M$28</definedName>
    <definedName name="DPA_1205">'1. NCCF combined'!$M$28</definedName>
    <definedName name="DPA_1206" localSheetId="2">'2. CAD NCCF'!$M$29</definedName>
    <definedName name="DPA_1206" localSheetId="3">'3. USD NCCF'!$M$29</definedName>
    <definedName name="DPA_1206" localSheetId="4">'4. EUR NCCF'!$M$29</definedName>
    <definedName name="DPA_1206" localSheetId="5">'5. GBP NCCF'!$M$29</definedName>
    <definedName name="DPA_1206" localSheetId="6">'6. Other(Incld) NCCF'!$M$29</definedName>
    <definedName name="DPA_1206">'1. NCCF combined'!$M$29</definedName>
    <definedName name="DPA_1207" localSheetId="2">'2. CAD NCCF'!$M$30</definedName>
    <definedName name="DPA_1207" localSheetId="3">'3. USD NCCF'!$M$30</definedName>
    <definedName name="DPA_1207" localSheetId="4">'4. EUR NCCF'!$M$30</definedName>
    <definedName name="DPA_1207" localSheetId="5">'5. GBP NCCF'!$M$30</definedName>
    <definedName name="DPA_1207" localSheetId="6">'6. Other(Incld) NCCF'!$M$30</definedName>
    <definedName name="DPA_1207">'1. NCCF combined'!$M$30</definedName>
    <definedName name="DPA_1301" localSheetId="2">'2. CAD NCCF'!#REF!</definedName>
    <definedName name="DPA_1301" localSheetId="3">'3. USD NCCF'!#REF!</definedName>
    <definedName name="DPA_1301" localSheetId="4">'4. EUR NCCF'!#REF!</definedName>
    <definedName name="DPA_1301" localSheetId="5">'5. GBP NCCF'!#REF!</definedName>
    <definedName name="DPA_1301" localSheetId="6">'6. Other(Incld) NCCF'!#REF!</definedName>
    <definedName name="DPA_1301" localSheetId="7">'[1]1. FTNC bilan combiné'!#REF!</definedName>
    <definedName name="DPA_1301">'1. NCCF combined'!#REF!</definedName>
    <definedName name="DPA_1302" localSheetId="2">'2. CAD NCCF'!#REF!</definedName>
    <definedName name="DPA_1302" localSheetId="3">'3. USD NCCF'!#REF!</definedName>
    <definedName name="DPA_1302" localSheetId="4">'4. EUR NCCF'!#REF!</definedName>
    <definedName name="DPA_1302" localSheetId="5">'5. GBP NCCF'!#REF!</definedName>
    <definedName name="DPA_1302" localSheetId="6">'6. Other(Incld) NCCF'!#REF!</definedName>
    <definedName name="DPA_1302" localSheetId="7">'[1]1. FTNC bilan combiné'!#REF!</definedName>
    <definedName name="DPA_1302">'1. NCCF combined'!#REF!</definedName>
    <definedName name="DPA_1303" localSheetId="2">'2. CAD NCCF'!#REF!</definedName>
    <definedName name="DPA_1303" localSheetId="3">'3. USD NCCF'!#REF!</definedName>
    <definedName name="DPA_1303" localSheetId="4">'4. EUR NCCF'!#REF!</definedName>
    <definedName name="DPA_1303" localSheetId="5">'5. GBP NCCF'!#REF!</definedName>
    <definedName name="DPA_1303" localSheetId="6">'6. Other(Incld) NCCF'!#REF!</definedName>
    <definedName name="DPA_1303" localSheetId="7">'[1]1. FTNC bilan combiné'!#REF!</definedName>
    <definedName name="DPA_1303">'1. NCCF combined'!#REF!</definedName>
    <definedName name="DPA_1304" localSheetId="2">'2. CAD NCCF'!#REF!</definedName>
    <definedName name="DPA_1304" localSheetId="3">'3. USD NCCF'!#REF!</definedName>
    <definedName name="DPA_1304" localSheetId="4">'4. EUR NCCF'!#REF!</definedName>
    <definedName name="DPA_1304" localSheetId="5">'5. GBP NCCF'!#REF!</definedName>
    <definedName name="DPA_1304" localSheetId="6">'6. Other(Incld) NCCF'!#REF!</definedName>
    <definedName name="DPA_1304" localSheetId="7">'[1]1. FTNC bilan combiné'!#REF!</definedName>
    <definedName name="DPA_1304">'1. NCCF combined'!#REF!</definedName>
    <definedName name="DPA_1305" localSheetId="2">'2. CAD NCCF'!#REF!</definedName>
    <definedName name="DPA_1305" localSheetId="3">'3. USD NCCF'!#REF!</definedName>
    <definedName name="DPA_1305" localSheetId="4">'4. EUR NCCF'!#REF!</definedName>
    <definedName name="DPA_1305" localSheetId="5">'5. GBP NCCF'!#REF!</definedName>
    <definedName name="DPA_1305" localSheetId="6">'6. Other(Incld) NCCF'!#REF!</definedName>
    <definedName name="DPA_1305" localSheetId="7">'[1]1. FTNC bilan combiné'!#REF!</definedName>
    <definedName name="DPA_1305">'1. NCCF combined'!#REF!</definedName>
    <definedName name="DPA_1306" localSheetId="2">'2. CAD NCCF'!#REF!</definedName>
    <definedName name="DPA_1306" localSheetId="3">'3. USD NCCF'!#REF!</definedName>
    <definedName name="DPA_1306" localSheetId="4">'4. EUR NCCF'!#REF!</definedName>
    <definedName name="DPA_1306" localSheetId="5">'5. GBP NCCF'!#REF!</definedName>
    <definedName name="DPA_1306" localSheetId="6">'6. Other(Incld) NCCF'!#REF!</definedName>
    <definedName name="DPA_1306" localSheetId="7">'[1]1. FTNC bilan combiné'!#REF!</definedName>
    <definedName name="DPA_1306">'1. NCCF combined'!#REF!</definedName>
    <definedName name="DPA_1307" localSheetId="2">'2. CAD NCCF'!#REF!</definedName>
    <definedName name="DPA_1307" localSheetId="3">'3. USD NCCF'!#REF!</definedName>
    <definedName name="DPA_1307" localSheetId="4">'4. EUR NCCF'!#REF!</definedName>
    <definedName name="DPA_1307" localSheetId="5">'5. GBP NCCF'!#REF!</definedName>
    <definedName name="DPA_1307" localSheetId="6">'6. Other(Incld) NCCF'!#REF!</definedName>
    <definedName name="DPA_1307" localSheetId="7">'[1]1. FTNC bilan combiné'!#REF!</definedName>
    <definedName name="DPA_1307">'1. NCCF combined'!#REF!</definedName>
    <definedName name="DPA_1308" localSheetId="2">'2. CAD NCCF'!#REF!</definedName>
    <definedName name="DPA_1308" localSheetId="3">'3. USD NCCF'!#REF!</definedName>
    <definedName name="DPA_1308" localSheetId="4">'4. EUR NCCF'!#REF!</definedName>
    <definedName name="DPA_1308" localSheetId="5">'5. GBP NCCF'!#REF!</definedName>
    <definedName name="DPA_1308" localSheetId="6">'6. Other(Incld) NCCF'!#REF!</definedName>
    <definedName name="DPA_1308" localSheetId="7">'[1]1. FTNC bilan combiné'!#REF!</definedName>
    <definedName name="DPA_1308">'1. NCCF combined'!#REF!</definedName>
    <definedName name="DPA_1309" localSheetId="2">'2. CAD NCCF'!#REF!</definedName>
    <definedName name="DPA_1309" localSheetId="3">'3. USD NCCF'!#REF!</definedName>
    <definedName name="DPA_1309" localSheetId="4">'4. EUR NCCF'!#REF!</definedName>
    <definedName name="DPA_1309" localSheetId="5">'5. GBP NCCF'!#REF!</definedName>
    <definedName name="DPA_1309" localSheetId="6">'6. Other(Incld) NCCF'!#REF!</definedName>
    <definedName name="DPA_1309" localSheetId="7">'[1]1. FTNC bilan combiné'!#REF!</definedName>
    <definedName name="DPA_1309">'1. NCCF combined'!#REF!</definedName>
    <definedName name="DPA_1310" localSheetId="2">'2. CAD NCCF'!#REF!</definedName>
    <definedName name="DPA_1310" localSheetId="3">'3. USD NCCF'!#REF!</definedName>
    <definedName name="DPA_1310" localSheetId="4">'4. EUR NCCF'!#REF!</definedName>
    <definedName name="DPA_1310" localSheetId="5">'5. GBP NCCF'!#REF!</definedName>
    <definedName name="DPA_1310" localSheetId="6">'6. Other(Incld) NCCF'!#REF!</definedName>
    <definedName name="DPA_1310" localSheetId="7">'[1]1. FTNC bilan combiné'!#REF!</definedName>
    <definedName name="DPA_1310">'1. NCCF combined'!#REF!</definedName>
    <definedName name="DPA_1311" localSheetId="2">'2. CAD NCCF'!#REF!</definedName>
    <definedName name="DPA_1311" localSheetId="3">'3. USD NCCF'!#REF!</definedName>
    <definedName name="DPA_1311" localSheetId="4">'4. EUR NCCF'!#REF!</definedName>
    <definedName name="DPA_1311" localSheetId="5">'5. GBP NCCF'!#REF!</definedName>
    <definedName name="DPA_1311" localSheetId="6">'6. Other(Incld) NCCF'!#REF!</definedName>
    <definedName name="DPA_1311" localSheetId="7">'[1]1. FTNC bilan combiné'!#REF!</definedName>
    <definedName name="DPA_1311">'1. NCCF combined'!#REF!</definedName>
    <definedName name="DPA_1312" localSheetId="2">'2. CAD NCCF'!#REF!</definedName>
    <definedName name="DPA_1312" localSheetId="3">'3. USD NCCF'!#REF!</definedName>
    <definedName name="DPA_1312" localSheetId="4">'4. EUR NCCF'!#REF!</definedName>
    <definedName name="DPA_1312" localSheetId="5">'5. GBP NCCF'!#REF!</definedName>
    <definedName name="DPA_1312" localSheetId="6">'6. Other(Incld) NCCF'!#REF!</definedName>
    <definedName name="DPA_1312" localSheetId="7">'[1]1. FTNC bilan combiné'!#REF!</definedName>
    <definedName name="DPA_1312">'1. NCCF combined'!#REF!</definedName>
    <definedName name="DPA_1313" localSheetId="2">'2. CAD NCCF'!#REF!</definedName>
    <definedName name="DPA_1313" localSheetId="3">'3. USD NCCF'!#REF!</definedName>
    <definedName name="DPA_1313" localSheetId="4">'4. EUR NCCF'!#REF!</definedName>
    <definedName name="DPA_1313" localSheetId="5">'5. GBP NCCF'!#REF!</definedName>
    <definedName name="DPA_1313" localSheetId="6">'6. Other(Incld) NCCF'!#REF!</definedName>
    <definedName name="DPA_1313" localSheetId="7">'[1]1. FTNC bilan combiné'!#REF!</definedName>
    <definedName name="DPA_1313">'1. NCCF combined'!#REF!</definedName>
    <definedName name="DPA_1314" localSheetId="2">'2. CAD NCCF'!#REF!</definedName>
    <definedName name="DPA_1314" localSheetId="3">'3. USD NCCF'!#REF!</definedName>
    <definedName name="DPA_1314" localSheetId="4">'4. EUR NCCF'!#REF!</definedName>
    <definedName name="DPA_1314" localSheetId="5">'5. GBP NCCF'!#REF!</definedName>
    <definedName name="DPA_1314" localSheetId="6">'6. Other(Incld) NCCF'!#REF!</definedName>
    <definedName name="DPA_1314" localSheetId="7">'[1]1. FTNC bilan combiné'!#REF!</definedName>
    <definedName name="DPA_1314">'1. NCCF combined'!#REF!</definedName>
    <definedName name="DPA_1315" localSheetId="2">'2. CAD NCCF'!#REF!</definedName>
    <definedName name="DPA_1315" localSheetId="3">'3. USD NCCF'!#REF!</definedName>
    <definedName name="DPA_1315" localSheetId="4">'4. EUR NCCF'!#REF!</definedName>
    <definedName name="DPA_1315" localSheetId="5">'5. GBP NCCF'!#REF!</definedName>
    <definedName name="DPA_1315" localSheetId="6">'6. Other(Incld) NCCF'!#REF!</definedName>
    <definedName name="DPA_1315" localSheetId="7">'[1]1. FTNC bilan combiné'!#REF!</definedName>
    <definedName name="DPA_1315">'1. NCCF combined'!#REF!</definedName>
    <definedName name="DPA_1401" localSheetId="2">'2. CAD NCCF'!#REF!</definedName>
    <definedName name="DPA_1401" localSheetId="3">'3. USD NCCF'!#REF!</definedName>
    <definedName name="DPA_1401" localSheetId="4">'4. EUR NCCF'!#REF!</definedName>
    <definedName name="DPA_1401" localSheetId="5">'5. GBP NCCF'!#REF!</definedName>
    <definedName name="DPA_1401" localSheetId="6">'6. Other(Incld) NCCF'!#REF!</definedName>
    <definedName name="DPA_1401" localSheetId="7">'[1]1. FTNC bilan combiné'!#REF!</definedName>
    <definedName name="DPA_1401">'1. NCCF combined'!#REF!</definedName>
    <definedName name="DPA_1402" localSheetId="2">'2. CAD NCCF'!#REF!</definedName>
    <definedName name="DPA_1402" localSheetId="3">'3. USD NCCF'!#REF!</definedName>
    <definedName name="DPA_1402" localSheetId="4">'4. EUR NCCF'!#REF!</definedName>
    <definedName name="DPA_1402" localSheetId="5">'5. GBP NCCF'!#REF!</definedName>
    <definedName name="DPA_1402" localSheetId="6">'6. Other(Incld) NCCF'!#REF!</definedName>
    <definedName name="DPA_1402" localSheetId="7">'[1]1. FTNC bilan combiné'!#REF!</definedName>
    <definedName name="DPA_1402">'1. NCCF combined'!#REF!</definedName>
    <definedName name="DPA_1403" localSheetId="2">'2. CAD NCCF'!#REF!</definedName>
    <definedName name="DPA_1403" localSheetId="3">'3. USD NCCF'!#REF!</definedName>
    <definedName name="DPA_1403" localSheetId="4">'4. EUR NCCF'!#REF!</definedName>
    <definedName name="DPA_1403" localSheetId="5">'5. GBP NCCF'!#REF!</definedName>
    <definedName name="DPA_1403" localSheetId="6">'6. Other(Incld) NCCF'!#REF!</definedName>
    <definedName name="DPA_1403" localSheetId="7">'[1]1. FTNC bilan combiné'!#REF!</definedName>
    <definedName name="DPA_1403">'1. NCCF combined'!#REF!</definedName>
    <definedName name="DPA_1404" localSheetId="2">'2. CAD NCCF'!#REF!</definedName>
    <definedName name="DPA_1404" localSheetId="3">'3. USD NCCF'!#REF!</definedName>
    <definedName name="DPA_1404" localSheetId="4">'4. EUR NCCF'!#REF!</definedName>
    <definedName name="DPA_1404" localSheetId="5">'5. GBP NCCF'!#REF!</definedName>
    <definedName name="DPA_1404" localSheetId="6">'6. Other(Incld) NCCF'!#REF!</definedName>
    <definedName name="DPA_1404" localSheetId="7">'[1]1. FTNC bilan combiné'!#REF!</definedName>
    <definedName name="DPA_1404">'1. NCCF combined'!#REF!</definedName>
    <definedName name="DPA_1405" localSheetId="2">'2. CAD NCCF'!#REF!</definedName>
    <definedName name="DPA_1405" localSheetId="3">'3. USD NCCF'!#REF!</definedName>
    <definedName name="DPA_1405" localSheetId="4">'4. EUR NCCF'!#REF!</definedName>
    <definedName name="DPA_1405" localSheetId="5">'5. GBP NCCF'!#REF!</definedName>
    <definedName name="DPA_1405" localSheetId="6">'6. Other(Incld) NCCF'!#REF!</definedName>
    <definedName name="DPA_1405" localSheetId="7">'[1]1. FTNC bilan combiné'!#REF!</definedName>
    <definedName name="DPA_1405">'1. NCCF combined'!#REF!</definedName>
    <definedName name="DPA_1406" localSheetId="2">'2. CAD NCCF'!#REF!</definedName>
    <definedName name="DPA_1406" localSheetId="3">'3. USD NCCF'!#REF!</definedName>
    <definedName name="DPA_1406" localSheetId="4">'4. EUR NCCF'!#REF!</definedName>
    <definedName name="DPA_1406" localSheetId="5">'5. GBP NCCF'!#REF!</definedName>
    <definedName name="DPA_1406" localSheetId="6">'6. Other(Incld) NCCF'!#REF!</definedName>
    <definedName name="DPA_1406" localSheetId="7">'[1]1. FTNC bilan combiné'!#REF!</definedName>
    <definedName name="DPA_1406">'1. NCCF combined'!#REF!</definedName>
    <definedName name="DPA_1407" localSheetId="2">'2. CAD NCCF'!#REF!</definedName>
    <definedName name="DPA_1407" localSheetId="3">'3. USD NCCF'!#REF!</definedName>
    <definedName name="DPA_1407" localSheetId="4">'4. EUR NCCF'!#REF!</definedName>
    <definedName name="DPA_1407" localSheetId="5">'5. GBP NCCF'!#REF!</definedName>
    <definedName name="DPA_1407" localSheetId="6">'6. Other(Incld) NCCF'!#REF!</definedName>
    <definedName name="DPA_1407" localSheetId="7">'[1]1. FTNC bilan combiné'!#REF!</definedName>
    <definedName name="DPA_1407">'1. NCCF combined'!#REF!</definedName>
    <definedName name="DPA_1408" localSheetId="2">'2. CAD NCCF'!#REF!</definedName>
    <definedName name="DPA_1408" localSheetId="3">'3. USD NCCF'!#REF!</definedName>
    <definedName name="DPA_1408" localSheetId="4">'4. EUR NCCF'!#REF!</definedName>
    <definedName name="DPA_1408" localSheetId="5">'5. GBP NCCF'!#REF!</definedName>
    <definedName name="DPA_1408" localSheetId="6">'6. Other(Incld) NCCF'!#REF!</definedName>
    <definedName name="DPA_1408" localSheetId="7">'[1]1. FTNC bilan combiné'!#REF!</definedName>
    <definedName name="DPA_1408">'1. NCCF combined'!#REF!</definedName>
    <definedName name="DPA_1409" localSheetId="2">'2. CAD NCCF'!#REF!</definedName>
    <definedName name="DPA_1409" localSheetId="3">'3. USD NCCF'!#REF!</definedName>
    <definedName name="DPA_1409" localSheetId="4">'4. EUR NCCF'!#REF!</definedName>
    <definedName name="DPA_1409" localSheetId="5">'5. GBP NCCF'!#REF!</definedName>
    <definedName name="DPA_1409" localSheetId="6">'6. Other(Incld) NCCF'!#REF!</definedName>
    <definedName name="DPA_1409" localSheetId="7">'[1]1. FTNC bilan combiné'!#REF!</definedName>
    <definedName name="DPA_1409">'1. NCCF combined'!#REF!</definedName>
    <definedName name="DPA_1410" localSheetId="2">'2. CAD NCCF'!#REF!</definedName>
    <definedName name="DPA_1410" localSheetId="3">'3. USD NCCF'!#REF!</definedName>
    <definedName name="DPA_1410" localSheetId="4">'4. EUR NCCF'!#REF!</definedName>
    <definedName name="DPA_1410" localSheetId="5">'5. GBP NCCF'!#REF!</definedName>
    <definedName name="DPA_1410" localSheetId="6">'6. Other(Incld) NCCF'!#REF!</definedName>
    <definedName name="DPA_1410" localSheetId="7">'[1]1. FTNC bilan combiné'!#REF!</definedName>
    <definedName name="DPA_1410">'1. NCCF combined'!#REF!</definedName>
    <definedName name="DPA_1411" localSheetId="2">'2. CAD NCCF'!#REF!</definedName>
    <definedName name="DPA_1411" localSheetId="3">'3. USD NCCF'!#REF!</definedName>
    <definedName name="DPA_1411" localSheetId="4">'4. EUR NCCF'!#REF!</definedName>
    <definedName name="DPA_1411" localSheetId="5">'5. GBP NCCF'!#REF!</definedName>
    <definedName name="DPA_1411" localSheetId="6">'6. Other(Incld) NCCF'!#REF!</definedName>
    <definedName name="DPA_1411" localSheetId="7">'[1]1. FTNC bilan combiné'!#REF!</definedName>
    <definedName name="DPA_1411">'1. NCCF combined'!#REF!</definedName>
    <definedName name="DPA_1412" localSheetId="2">'2. CAD NCCF'!#REF!</definedName>
    <definedName name="DPA_1412" localSheetId="3">'3. USD NCCF'!#REF!</definedName>
    <definedName name="DPA_1412" localSheetId="4">'4. EUR NCCF'!#REF!</definedName>
    <definedName name="DPA_1412" localSheetId="5">'5. GBP NCCF'!#REF!</definedName>
    <definedName name="DPA_1412" localSheetId="6">'6. Other(Incld) NCCF'!#REF!</definedName>
    <definedName name="DPA_1412" localSheetId="7">'[1]1. FTNC bilan combiné'!#REF!</definedName>
    <definedName name="DPA_1412">'1. NCCF combined'!#REF!</definedName>
    <definedName name="DPA_1413" localSheetId="2">'2. CAD NCCF'!#REF!</definedName>
    <definedName name="DPA_1413" localSheetId="3">'3. USD NCCF'!#REF!</definedName>
    <definedName name="DPA_1413" localSheetId="4">'4. EUR NCCF'!#REF!</definedName>
    <definedName name="DPA_1413" localSheetId="5">'5. GBP NCCF'!#REF!</definedName>
    <definedName name="DPA_1413" localSheetId="6">'6. Other(Incld) NCCF'!#REF!</definedName>
    <definedName name="DPA_1413" localSheetId="7">'[1]1. FTNC bilan combiné'!#REF!</definedName>
    <definedName name="DPA_1413">'1. NCCF combined'!#REF!</definedName>
    <definedName name="DPA_1414" localSheetId="2">'2. CAD NCCF'!#REF!</definedName>
    <definedName name="DPA_1414" localSheetId="3">'3. USD NCCF'!#REF!</definedName>
    <definedName name="DPA_1414" localSheetId="4">'4. EUR NCCF'!#REF!</definedName>
    <definedName name="DPA_1414" localSheetId="5">'5. GBP NCCF'!#REF!</definedName>
    <definedName name="DPA_1414" localSheetId="6">'6. Other(Incld) NCCF'!#REF!</definedName>
    <definedName name="DPA_1414" localSheetId="7">'[1]1. FTNC bilan combiné'!#REF!</definedName>
    <definedName name="DPA_1414">'1. NCCF combined'!#REF!</definedName>
    <definedName name="DPA_1415" localSheetId="2">'2. CAD NCCF'!#REF!</definedName>
    <definedName name="DPA_1415" localSheetId="3">'3. USD NCCF'!#REF!</definedName>
    <definedName name="DPA_1415" localSheetId="4">'4. EUR NCCF'!#REF!</definedName>
    <definedName name="DPA_1415" localSheetId="5">'5. GBP NCCF'!#REF!</definedName>
    <definedName name="DPA_1415" localSheetId="6">'6. Other(Incld) NCCF'!#REF!</definedName>
    <definedName name="DPA_1415" localSheetId="7">'[1]1. FTNC bilan combiné'!#REF!</definedName>
    <definedName name="DPA_1415">'1. NCCF combined'!#REF!</definedName>
    <definedName name="DPA_1416" localSheetId="2">'2. CAD NCCF'!#REF!</definedName>
    <definedName name="DPA_1416" localSheetId="3">'3. USD NCCF'!#REF!</definedName>
    <definedName name="DPA_1416" localSheetId="4">'4. EUR NCCF'!#REF!</definedName>
    <definedName name="DPA_1416" localSheetId="5">'5. GBP NCCF'!#REF!</definedName>
    <definedName name="DPA_1416" localSheetId="6">'6. Other(Incld) NCCF'!#REF!</definedName>
    <definedName name="DPA_1416" localSheetId="7">'[1]1. FTNC bilan combiné'!#REF!</definedName>
    <definedName name="DPA_1416">'1. NCCF combined'!#REF!</definedName>
    <definedName name="DPA_1417" localSheetId="2">'2. CAD NCCF'!#REF!</definedName>
    <definedName name="DPA_1417" localSheetId="3">'3. USD NCCF'!#REF!</definedName>
    <definedName name="DPA_1417" localSheetId="4">'4. EUR NCCF'!#REF!</definedName>
    <definedName name="DPA_1417" localSheetId="5">'5. GBP NCCF'!#REF!</definedName>
    <definedName name="DPA_1417" localSheetId="6">'6. Other(Incld) NCCF'!#REF!</definedName>
    <definedName name="DPA_1417" localSheetId="7">'[1]1. FTNC bilan combiné'!#REF!</definedName>
    <definedName name="DPA_1417">'1. NCCF combined'!#REF!</definedName>
    <definedName name="DPA_1418" localSheetId="2">'2. CAD NCCF'!#REF!</definedName>
    <definedName name="DPA_1418" localSheetId="3">'3. USD NCCF'!#REF!</definedName>
    <definedName name="DPA_1418" localSheetId="4">'4. EUR NCCF'!#REF!</definedName>
    <definedName name="DPA_1418" localSheetId="5">'5. GBP NCCF'!#REF!</definedName>
    <definedName name="DPA_1418" localSheetId="6">'6. Other(Incld) NCCF'!#REF!</definedName>
    <definedName name="DPA_1418" localSheetId="7">'[1]1. FTNC bilan combiné'!#REF!</definedName>
    <definedName name="DPA_1418">'1. NCCF combined'!#REF!</definedName>
    <definedName name="DPA_1419" localSheetId="2">'2. CAD NCCF'!#REF!</definedName>
    <definedName name="DPA_1419" localSheetId="3">'3. USD NCCF'!#REF!</definedName>
    <definedName name="DPA_1419" localSheetId="4">'4. EUR NCCF'!#REF!</definedName>
    <definedName name="DPA_1419" localSheetId="5">'5. GBP NCCF'!#REF!</definedName>
    <definedName name="DPA_1419" localSheetId="6">'6. Other(Incld) NCCF'!#REF!</definedName>
    <definedName name="DPA_1419" localSheetId="7">'[1]1. FTNC bilan combiné'!#REF!</definedName>
    <definedName name="DPA_1419">'1. NCCF combined'!#REF!</definedName>
    <definedName name="DPA_1420" localSheetId="2">'2. CAD NCCF'!#REF!</definedName>
    <definedName name="DPA_1420" localSheetId="3">'3. USD NCCF'!#REF!</definedName>
    <definedName name="DPA_1420" localSheetId="4">'4. EUR NCCF'!#REF!</definedName>
    <definedName name="DPA_1420" localSheetId="5">'5. GBP NCCF'!#REF!</definedName>
    <definedName name="DPA_1420" localSheetId="6">'6. Other(Incld) NCCF'!#REF!</definedName>
    <definedName name="DPA_1420" localSheetId="7">'[1]1. FTNC bilan combiné'!#REF!</definedName>
    <definedName name="DPA_1420">'1. NCCF combined'!#REF!</definedName>
    <definedName name="DPA_1421" localSheetId="2">'2. CAD NCCF'!#REF!</definedName>
    <definedName name="DPA_1421" localSheetId="3">'3. USD NCCF'!#REF!</definedName>
    <definedName name="DPA_1421" localSheetId="4">'4. EUR NCCF'!#REF!</definedName>
    <definedName name="DPA_1421" localSheetId="5">'5. GBP NCCF'!#REF!</definedName>
    <definedName name="DPA_1421" localSheetId="6">'6. Other(Incld) NCCF'!#REF!</definedName>
    <definedName name="DPA_1421" localSheetId="7">'[1]1. FTNC bilan combiné'!#REF!</definedName>
    <definedName name="DPA_1421">'1. NCCF combined'!#REF!</definedName>
    <definedName name="DPA_1422" localSheetId="2">'2. CAD NCCF'!#REF!</definedName>
    <definedName name="DPA_1422" localSheetId="3">'3. USD NCCF'!#REF!</definedName>
    <definedName name="DPA_1422" localSheetId="4">'4. EUR NCCF'!#REF!</definedName>
    <definedName name="DPA_1422" localSheetId="5">'5. GBP NCCF'!#REF!</definedName>
    <definedName name="DPA_1422" localSheetId="6">'6. Other(Incld) NCCF'!#REF!</definedName>
    <definedName name="DPA_1422" localSheetId="7">'[1]1. FTNC bilan combiné'!#REF!</definedName>
    <definedName name="DPA_1422">'1. NCCF combined'!#REF!</definedName>
    <definedName name="DPA_1423" localSheetId="2">'2. CAD NCCF'!#REF!</definedName>
    <definedName name="DPA_1423" localSheetId="3">'3. USD NCCF'!#REF!</definedName>
    <definedName name="DPA_1423" localSheetId="4">'4. EUR NCCF'!#REF!</definedName>
    <definedName name="DPA_1423" localSheetId="5">'5. GBP NCCF'!#REF!</definedName>
    <definedName name="DPA_1423" localSheetId="6">'6. Other(Incld) NCCF'!#REF!</definedName>
    <definedName name="DPA_1423" localSheetId="7">'[1]1. FTNC bilan combiné'!#REF!</definedName>
    <definedName name="DPA_1423">'1. NCCF combined'!#REF!</definedName>
    <definedName name="DPA_1424" localSheetId="2">'2. CAD NCCF'!#REF!</definedName>
    <definedName name="DPA_1424" localSheetId="3">'3. USD NCCF'!#REF!</definedName>
    <definedName name="DPA_1424" localSheetId="4">'4. EUR NCCF'!#REF!</definedName>
    <definedName name="DPA_1424" localSheetId="5">'5. GBP NCCF'!#REF!</definedName>
    <definedName name="DPA_1424" localSheetId="6">'6. Other(Incld) NCCF'!#REF!</definedName>
    <definedName name="DPA_1424" localSheetId="7">'[1]1. FTNC bilan combiné'!#REF!</definedName>
    <definedName name="DPA_1424">'1. NCCF combined'!#REF!</definedName>
    <definedName name="DPA_1425" localSheetId="2">'2. CAD NCCF'!#REF!</definedName>
    <definedName name="DPA_1425" localSheetId="3">'3. USD NCCF'!#REF!</definedName>
    <definedName name="DPA_1425" localSheetId="4">'4. EUR NCCF'!#REF!</definedName>
    <definedName name="DPA_1425" localSheetId="5">'5. GBP NCCF'!#REF!</definedName>
    <definedName name="DPA_1425" localSheetId="6">'6. Other(Incld) NCCF'!#REF!</definedName>
    <definedName name="DPA_1425" localSheetId="7">'[1]1. FTNC bilan combiné'!#REF!</definedName>
    <definedName name="DPA_1425">'1. NCCF combined'!#REF!</definedName>
    <definedName name="DPA_1426" localSheetId="2">'2. CAD NCCF'!#REF!</definedName>
    <definedName name="DPA_1426" localSheetId="3">'3. USD NCCF'!#REF!</definedName>
    <definedName name="DPA_1426" localSheetId="4">'4. EUR NCCF'!#REF!</definedName>
    <definedName name="DPA_1426" localSheetId="5">'5. GBP NCCF'!#REF!</definedName>
    <definedName name="DPA_1426" localSheetId="6">'6. Other(Incld) NCCF'!#REF!</definedName>
    <definedName name="DPA_1426" localSheetId="7">'[1]1. FTNC bilan combiné'!#REF!</definedName>
    <definedName name="DPA_1426">'1. NCCF combined'!#REF!</definedName>
    <definedName name="DPA_1427" localSheetId="2">'2. CAD NCCF'!#REF!</definedName>
    <definedName name="DPA_1427" localSheetId="3">'3. USD NCCF'!#REF!</definedName>
    <definedName name="DPA_1427" localSheetId="4">'4. EUR NCCF'!#REF!</definedName>
    <definedName name="DPA_1427" localSheetId="5">'5. GBP NCCF'!#REF!</definedName>
    <definedName name="DPA_1427" localSheetId="6">'6. Other(Incld) NCCF'!#REF!</definedName>
    <definedName name="DPA_1427" localSheetId="7">'[1]1. FTNC bilan combiné'!#REF!</definedName>
    <definedName name="DPA_1427">'1. NCCF combined'!#REF!</definedName>
    <definedName name="DPA_1428" localSheetId="2">'2. CAD NCCF'!#REF!</definedName>
    <definedName name="DPA_1428" localSheetId="3">'3. USD NCCF'!#REF!</definedName>
    <definedName name="DPA_1428" localSheetId="4">'4. EUR NCCF'!#REF!</definedName>
    <definedName name="DPA_1428" localSheetId="5">'5. GBP NCCF'!#REF!</definedName>
    <definedName name="DPA_1428" localSheetId="6">'6. Other(Incld) NCCF'!#REF!</definedName>
    <definedName name="DPA_1428" localSheetId="7">'[1]1. FTNC bilan combiné'!#REF!</definedName>
    <definedName name="DPA_1428">'1. NCCF combined'!#REF!</definedName>
    <definedName name="DPA_1429" localSheetId="2">'2. CAD NCCF'!#REF!</definedName>
    <definedName name="DPA_1429" localSheetId="3">'3. USD NCCF'!#REF!</definedName>
    <definedName name="DPA_1429" localSheetId="4">'4. EUR NCCF'!#REF!</definedName>
    <definedName name="DPA_1429" localSheetId="5">'5. GBP NCCF'!#REF!</definedName>
    <definedName name="DPA_1429" localSheetId="6">'6. Other(Incld) NCCF'!#REF!</definedName>
    <definedName name="DPA_1429" localSheetId="7">'[1]1. FTNC bilan combiné'!#REF!</definedName>
    <definedName name="DPA_1429">'1. NCCF combined'!#REF!</definedName>
    <definedName name="DPA_1430" localSheetId="2">'2. CAD NCCF'!#REF!</definedName>
    <definedName name="DPA_1430" localSheetId="3">'3. USD NCCF'!#REF!</definedName>
    <definedName name="DPA_1430" localSheetId="4">'4. EUR NCCF'!#REF!</definedName>
    <definedName name="DPA_1430" localSheetId="5">'5. GBP NCCF'!#REF!</definedName>
    <definedName name="DPA_1430" localSheetId="6">'6. Other(Incld) NCCF'!#REF!</definedName>
    <definedName name="DPA_1430" localSheetId="7">'[1]1. FTNC bilan combiné'!#REF!</definedName>
    <definedName name="DPA_1430">'1. NCCF combined'!#REF!</definedName>
    <definedName name="DPA_1431" localSheetId="2">'2. CAD NCCF'!#REF!</definedName>
    <definedName name="DPA_1431" localSheetId="3">'3. USD NCCF'!#REF!</definedName>
    <definedName name="DPA_1431" localSheetId="4">'4. EUR NCCF'!#REF!</definedName>
    <definedName name="DPA_1431" localSheetId="5">'5. GBP NCCF'!#REF!</definedName>
    <definedName name="DPA_1431" localSheetId="6">'6. Other(Incld) NCCF'!#REF!</definedName>
    <definedName name="DPA_1431" localSheetId="7">'[1]1. FTNC bilan combiné'!#REF!</definedName>
    <definedName name="DPA_1431">'1. NCCF combined'!#REF!</definedName>
    <definedName name="DPA_1501" localSheetId="2">'2. CAD NCCF'!#REF!</definedName>
    <definedName name="DPA_1501" localSheetId="3">'3. USD NCCF'!#REF!</definedName>
    <definedName name="DPA_1501" localSheetId="4">'4. EUR NCCF'!#REF!</definedName>
    <definedName name="DPA_1501" localSheetId="5">'5. GBP NCCF'!#REF!</definedName>
    <definedName name="DPA_1501" localSheetId="6">'6. Other(Incld) NCCF'!#REF!</definedName>
    <definedName name="DPA_1501" localSheetId="7">'[1]1. FTNC bilan combiné'!#REF!</definedName>
    <definedName name="DPA_1501">'1. NCCF combined'!#REF!</definedName>
    <definedName name="DPA_1502" localSheetId="2">'2. CAD NCCF'!#REF!</definedName>
    <definedName name="DPA_1502" localSheetId="3">'3. USD NCCF'!#REF!</definedName>
    <definedName name="DPA_1502" localSheetId="4">'4. EUR NCCF'!#REF!</definedName>
    <definedName name="DPA_1502" localSheetId="5">'5. GBP NCCF'!#REF!</definedName>
    <definedName name="DPA_1502" localSheetId="6">'6. Other(Incld) NCCF'!#REF!</definedName>
    <definedName name="DPA_1502" localSheetId="7">'[1]1. FTNC bilan combiné'!#REF!</definedName>
    <definedName name="DPA_1502">'1. NCCF combined'!#REF!</definedName>
    <definedName name="DPA_1503" localSheetId="2">'2. CAD NCCF'!#REF!</definedName>
    <definedName name="DPA_1503" localSheetId="3">'3. USD NCCF'!#REF!</definedName>
    <definedName name="DPA_1503" localSheetId="4">'4. EUR NCCF'!#REF!</definedName>
    <definedName name="DPA_1503" localSheetId="5">'5. GBP NCCF'!#REF!</definedName>
    <definedName name="DPA_1503" localSheetId="6">'6. Other(Incld) NCCF'!#REF!</definedName>
    <definedName name="DPA_1503" localSheetId="7">'[1]1. FTNC bilan combiné'!#REF!</definedName>
    <definedName name="DPA_1503">'1. NCCF combined'!#REF!</definedName>
    <definedName name="DPA_1504" localSheetId="2">'2. CAD NCCF'!#REF!</definedName>
    <definedName name="DPA_1504" localSheetId="3">'3. USD NCCF'!#REF!</definedName>
    <definedName name="DPA_1504" localSheetId="4">'4. EUR NCCF'!#REF!</definedName>
    <definedName name="DPA_1504" localSheetId="5">'5. GBP NCCF'!#REF!</definedName>
    <definedName name="DPA_1504" localSheetId="6">'6. Other(Incld) NCCF'!#REF!</definedName>
    <definedName name="DPA_1504" localSheetId="7">'[1]1. FTNC bilan combiné'!#REF!</definedName>
    <definedName name="DPA_1504">'1. NCCF combined'!#REF!</definedName>
    <definedName name="DPA_1601" localSheetId="2">'2. CAD NCCF'!#REF!</definedName>
    <definedName name="DPA_1601" localSheetId="3">'3. USD NCCF'!#REF!</definedName>
    <definedName name="DPA_1601" localSheetId="4">'4. EUR NCCF'!#REF!</definedName>
    <definedName name="DPA_1601" localSheetId="5">'5. GBP NCCF'!#REF!</definedName>
    <definedName name="DPA_1601" localSheetId="6">'6. Other(Incld) NCCF'!#REF!</definedName>
    <definedName name="DPA_1601" localSheetId="7">'[1]1. FTNC bilan combiné'!#REF!</definedName>
    <definedName name="DPA_1601">'1. NCCF combined'!#REF!</definedName>
    <definedName name="DPA_1602" localSheetId="2">'2. CAD NCCF'!#REF!</definedName>
    <definedName name="DPA_1602" localSheetId="3">'3. USD NCCF'!#REF!</definedName>
    <definedName name="DPA_1602" localSheetId="4">'4. EUR NCCF'!#REF!</definedName>
    <definedName name="DPA_1602" localSheetId="5">'5. GBP NCCF'!#REF!</definedName>
    <definedName name="DPA_1602" localSheetId="6">'6. Other(Incld) NCCF'!#REF!</definedName>
    <definedName name="DPA_1602" localSheetId="7">'[1]1. FTNC bilan combiné'!#REF!</definedName>
    <definedName name="DPA_1602">'1. NCCF combined'!#REF!</definedName>
    <definedName name="DPA_1603" localSheetId="2">'2. CAD NCCF'!#REF!</definedName>
    <definedName name="DPA_1603" localSheetId="3">'3. USD NCCF'!#REF!</definedName>
    <definedName name="DPA_1603" localSheetId="4">'4. EUR NCCF'!#REF!</definedName>
    <definedName name="DPA_1603" localSheetId="5">'5. GBP NCCF'!#REF!</definedName>
    <definedName name="DPA_1603" localSheetId="6">'6. Other(Incld) NCCF'!#REF!</definedName>
    <definedName name="DPA_1603" localSheetId="7">'[1]1. FTNC bilan combiné'!#REF!</definedName>
    <definedName name="DPA_1603">'1. NCCF combined'!#REF!</definedName>
    <definedName name="DPA_1604" localSheetId="2">'2. CAD NCCF'!#REF!</definedName>
    <definedName name="DPA_1604" localSheetId="3">'3. USD NCCF'!#REF!</definedName>
    <definedName name="DPA_1604" localSheetId="4">'4. EUR NCCF'!#REF!</definedName>
    <definedName name="DPA_1604" localSheetId="5">'5. GBP NCCF'!#REF!</definedName>
    <definedName name="DPA_1604" localSheetId="6">'6. Other(Incld) NCCF'!#REF!</definedName>
    <definedName name="DPA_1604" localSheetId="7">'[1]1. FTNC bilan combiné'!#REF!</definedName>
    <definedName name="DPA_1604">'1. NCCF combined'!#REF!</definedName>
    <definedName name="DPA_1605" localSheetId="2">'2. CAD NCCF'!#REF!</definedName>
    <definedName name="DPA_1605" localSheetId="3">'3. USD NCCF'!#REF!</definedName>
    <definedName name="DPA_1605" localSheetId="4">'4. EUR NCCF'!#REF!</definedName>
    <definedName name="DPA_1605" localSheetId="5">'5. GBP NCCF'!#REF!</definedName>
    <definedName name="DPA_1605" localSheetId="6">'6. Other(Incld) NCCF'!#REF!</definedName>
    <definedName name="DPA_1605" localSheetId="7">'[1]1. FTNC bilan combiné'!#REF!</definedName>
    <definedName name="DPA_1605">'1. NCCF combined'!#REF!</definedName>
    <definedName name="DPA_1606" localSheetId="2">'2. CAD NCCF'!#REF!</definedName>
    <definedName name="DPA_1606" localSheetId="3">'3. USD NCCF'!#REF!</definedName>
    <definedName name="DPA_1606" localSheetId="4">'4. EUR NCCF'!#REF!</definedName>
    <definedName name="DPA_1606" localSheetId="5">'5. GBP NCCF'!#REF!</definedName>
    <definedName name="DPA_1606" localSheetId="6">'6. Other(Incld) NCCF'!#REF!</definedName>
    <definedName name="DPA_1606" localSheetId="7">'[1]1. FTNC bilan combiné'!#REF!</definedName>
    <definedName name="DPA_1606">'1. NCCF combined'!#REF!</definedName>
    <definedName name="DPA_2101" localSheetId="2">'2. CAD NCCF'!#REF!</definedName>
    <definedName name="DPA_2101" localSheetId="3">'3. USD NCCF'!#REF!</definedName>
    <definedName name="DPA_2101" localSheetId="4">'4. EUR NCCF'!#REF!</definedName>
    <definedName name="DPA_2101" localSheetId="5">'5. GBP NCCF'!#REF!</definedName>
    <definedName name="DPA_2101" localSheetId="6">'6. Other(Incld) NCCF'!#REF!</definedName>
    <definedName name="DPA_2101" localSheetId="7">'[1]1. FTNC bilan combiné'!#REF!</definedName>
    <definedName name="DPA_2101">'1. NCCF combined'!#REF!</definedName>
    <definedName name="DPA_2102" localSheetId="2">'2. CAD NCCF'!#REF!</definedName>
    <definedName name="DPA_2102" localSheetId="3">'3. USD NCCF'!#REF!</definedName>
    <definedName name="DPA_2102" localSheetId="4">'4. EUR NCCF'!#REF!</definedName>
    <definedName name="DPA_2102" localSheetId="5">'5. GBP NCCF'!#REF!</definedName>
    <definedName name="DPA_2102" localSheetId="6">'6. Other(Incld) NCCF'!#REF!</definedName>
    <definedName name="DPA_2102" localSheetId="7">'[1]1. FTNC bilan combiné'!#REF!</definedName>
    <definedName name="DPA_2102">'1. NCCF combined'!#REF!</definedName>
    <definedName name="DPA_2103" localSheetId="2">'2. CAD NCCF'!#REF!</definedName>
    <definedName name="DPA_2103" localSheetId="3">'3. USD NCCF'!#REF!</definedName>
    <definedName name="DPA_2103" localSheetId="4">'4. EUR NCCF'!#REF!</definedName>
    <definedName name="DPA_2103" localSheetId="5">'5. GBP NCCF'!#REF!</definedName>
    <definedName name="DPA_2103" localSheetId="6">'6. Other(Incld) NCCF'!#REF!</definedName>
    <definedName name="DPA_2103" localSheetId="7">'[1]1. FTNC bilan combiné'!#REF!</definedName>
    <definedName name="DPA_2103">'1. NCCF combined'!#REF!</definedName>
    <definedName name="DPA_2104" localSheetId="2">'2. CAD NCCF'!#REF!</definedName>
    <definedName name="DPA_2104" localSheetId="3">'3. USD NCCF'!#REF!</definedName>
    <definedName name="DPA_2104" localSheetId="4">'4. EUR NCCF'!#REF!</definedName>
    <definedName name="DPA_2104" localSheetId="5">'5. GBP NCCF'!#REF!</definedName>
    <definedName name="DPA_2104" localSheetId="6">'6. Other(Incld) NCCF'!#REF!</definedName>
    <definedName name="DPA_2104" localSheetId="7">'[1]1. FTNC bilan combiné'!#REF!</definedName>
    <definedName name="DPA_2104">'1. NCCF combined'!#REF!</definedName>
    <definedName name="DPA_2105" localSheetId="2">'2. CAD NCCF'!#REF!</definedName>
    <definedName name="DPA_2105" localSheetId="3">'3. USD NCCF'!#REF!</definedName>
    <definedName name="DPA_2105" localSheetId="4">'4. EUR NCCF'!#REF!</definedName>
    <definedName name="DPA_2105" localSheetId="5">'5. GBP NCCF'!#REF!</definedName>
    <definedName name="DPA_2105" localSheetId="6">'6. Other(Incld) NCCF'!#REF!</definedName>
    <definedName name="DPA_2105" localSheetId="7">'[1]1. FTNC bilan combiné'!#REF!</definedName>
    <definedName name="DPA_2105">'1. NCCF combined'!#REF!</definedName>
    <definedName name="DPA_2106" localSheetId="2">'2. CAD NCCF'!#REF!</definedName>
    <definedName name="DPA_2106" localSheetId="3">'3. USD NCCF'!#REF!</definedName>
    <definedName name="DPA_2106" localSheetId="4">'4. EUR NCCF'!#REF!</definedName>
    <definedName name="DPA_2106" localSheetId="5">'5. GBP NCCF'!#REF!</definedName>
    <definedName name="DPA_2106" localSheetId="6">'6. Other(Incld) NCCF'!#REF!</definedName>
    <definedName name="DPA_2106" localSheetId="7">'[1]1. FTNC bilan combiné'!#REF!</definedName>
    <definedName name="DPA_2106">'1. NCCF combined'!#REF!</definedName>
    <definedName name="DPA_2107" localSheetId="2">'2. CAD NCCF'!#REF!</definedName>
    <definedName name="DPA_2107" localSheetId="3">'3. USD NCCF'!#REF!</definedName>
    <definedName name="DPA_2107" localSheetId="4">'4. EUR NCCF'!#REF!</definedName>
    <definedName name="DPA_2107" localSheetId="5">'5. GBP NCCF'!#REF!</definedName>
    <definedName name="DPA_2107" localSheetId="6">'6. Other(Incld) NCCF'!#REF!</definedName>
    <definedName name="DPA_2107" localSheetId="7">'[1]1. FTNC bilan combiné'!#REF!</definedName>
    <definedName name="DPA_2107">'1. NCCF combined'!#REF!</definedName>
    <definedName name="DPA_2108" localSheetId="2">'2. CAD NCCF'!#REF!</definedName>
    <definedName name="DPA_2108" localSheetId="3">'3. USD NCCF'!#REF!</definedName>
    <definedName name="DPA_2108" localSheetId="4">'4. EUR NCCF'!#REF!</definedName>
    <definedName name="DPA_2108" localSheetId="5">'5. GBP NCCF'!#REF!</definedName>
    <definedName name="DPA_2108" localSheetId="6">'6. Other(Incld) NCCF'!#REF!</definedName>
    <definedName name="DPA_2108" localSheetId="7">'[1]1. FTNC bilan combiné'!#REF!</definedName>
    <definedName name="DPA_2108">'1. NCCF combined'!#REF!</definedName>
    <definedName name="DPA_2109" localSheetId="2">'2. CAD NCCF'!#REF!</definedName>
    <definedName name="DPA_2109" localSheetId="3">'3. USD NCCF'!#REF!</definedName>
    <definedName name="DPA_2109" localSheetId="4">'4. EUR NCCF'!#REF!</definedName>
    <definedName name="DPA_2109" localSheetId="5">'5. GBP NCCF'!#REF!</definedName>
    <definedName name="DPA_2109" localSheetId="6">'6. Other(Incld) NCCF'!#REF!</definedName>
    <definedName name="DPA_2109" localSheetId="7">'[1]1. FTNC bilan combiné'!#REF!</definedName>
    <definedName name="DPA_2109">'1. NCCF combined'!#REF!</definedName>
    <definedName name="DPA_2110" localSheetId="2">'2. CAD NCCF'!#REF!</definedName>
    <definedName name="DPA_2110" localSheetId="3">'3. USD NCCF'!#REF!</definedName>
    <definedName name="DPA_2110" localSheetId="4">'4. EUR NCCF'!#REF!</definedName>
    <definedName name="DPA_2110" localSheetId="5">'5. GBP NCCF'!#REF!</definedName>
    <definedName name="DPA_2110" localSheetId="6">'6. Other(Incld) NCCF'!#REF!</definedName>
    <definedName name="DPA_2110" localSheetId="7">'[1]1. FTNC bilan combiné'!#REF!</definedName>
    <definedName name="DPA_2110">'1. NCCF combined'!#REF!</definedName>
    <definedName name="DPA_2111" localSheetId="2">'2. CAD NCCF'!#REF!</definedName>
    <definedName name="DPA_2111" localSheetId="3">'3. USD NCCF'!#REF!</definedName>
    <definedName name="DPA_2111" localSheetId="4">'4. EUR NCCF'!#REF!</definedName>
    <definedName name="DPA_2111" localSheetId="5">'5. GBP NCCF'!#REF!</definedName>
    <definedName name="DPA_2111" localSheetId="6">'6. Other(Incld) NCCF'!#REF!</definedName>
    <definedName name="DPA_2111" localSheetId="7">'[1]1. FTNC bilan combiné'!#REF!</definedName>
    <definedName name="DPA_2111">'1. NCCF combined'!#REF!</definedName>
    <definedName name="DPA_2112" localSheetId="2">'2. CAD NCCF'!#REF!</definedName>
    <definedName name="DPA_2112" localSheetId="3">'3. USD NCCF'!#REF!</definedName>
    <definedName name="DPA_2112" localSheetId="4">'4. EUR NCCF'!#REF!</definedName>
    <definedName name="DPA_2112" localSheetId="5">'5. GBP NCCF'!#REF!</definedName>
    <definedName name="DPA_2112" localSheetId="6">'6. Other(Incld) NCCF'!#REF!</definedName>
    <definedName name="DPA_2112" localSheetId="7">'[1]1. FTNC bilan combiné'!#REF!</definedName>
    <definedName name="DPA_2112">'1. NCCF combined'!#REF!</definedName>
    <definedName name="DPA_2113" localSheetId="2">'2. CAD NCCF'!#REF!</definedName>
    <definedName name="DPA_2113" localSheetId="3">'3. USD NCCF'!#REF!</definedName>
    <definedName name="DPA_2113" localSheetId="4">'4. EUR NCCF'!#REF!</definedName>
    <definedName name="DPA_2113" localSheetId="5">'5. GBP NCCF'!#REF!</definedName>
    <definedName name="DPA_2113" localSheetId="6">'6. Other(Incld) NCCF'!#REF!</definedName>
    <definedName name="DPA_2113" localSheetId="7">'[1]1. FTNC bilan combiné'!#REF!</definedName>
    <definedName name="DPA_2113">'1. NCCF combined'!#REF!</definedName>
    <definedName name="DPA_2114" localSheetId="2">'2. CAD NCCF'!#REF!</definedName>
    <definedName name="DPA_2114" localSheetId="3">'3. USD NCCF'!#REF!</definedName>
    <definedName name="DPA_2114" localSheetId="4">'4. EUR NCCF'!#REF!</definedName>
    <definedName name="DPA_2114" localSheetId="5">'5. GBP NCCF'!#REF!</definedName>
    <definedName name="DPA_2114" localSheetId="6">'6. Other(Incld) NCCF'!#REF!</definedName>
    <definedName name="DPA_2114" localSheetId="7">'[1]1. FTNC bilan combiné'!#REF!</definedName>
    <definedName name="DPA_2114">'1. NCCF combined'!#REF!</definedName>
    <definedName name="DPA_2115" localSheetId="2">'2. CAD NCCF'!#REF!</definedName>
    <definedName name="DPA_2115" localSheetId="3">'3. USD NCCF'!#REF!</definedName>
    <definedName name="DPA_2115" localSheetId="4">'4. EUR NCCF'!#REF!</definedName>
    <definedName name="DPA_2115" localSheetId="5">'5. GBP NCCF'!#REF!</definedName>
    <definedName name="DPA_2115" localSheetId="6">'6. Other(Incld) NCCF'!#REF!</definedName>
    <definedName name="DPA_2115" localSheetId="7">'[1]1. FTNC bilan combiné'!#REF!</definedName>
    <definedName name="DPA_2115">'1. NCCF combined'!#REF!</definedName>
    <definedName name="DPA_2116" localSheetId="2">'2. CAD NCCF'!#REF!</definedName>
    <definedName name="DPA_2116" localSheetId="3">'3. USD NCCF'!#REF!</definedName>
    <definedName name="DPA_2116" localSheetId="4">'4. EUR NCCF'!#REF!</definedName>
    <definedName name="DPA_2116" localSheetId="5">'5. GBP NCCF'!#REF!</definedName>
    <definedName name="DPA_2116" localSheetId="6">'6. Other(Incld) NCCF'!#REF!</definedName>
    <definedName name="DPA_2116" localSheetId="7">'[1]1. FTNC bilan combiné'!#REF!</definedName>
    <definedName name="DPA_2116">'1. NCCF combined'!#REF!</definedName>
    <definedName name="DPA_2117" localSheetId="2">'2. CAD NCCF'!#REF!</definedName>
    <definedName name="DPA_2117" localSheetId="3">'3. USD NCCF'!#REF!</definedName>
    <definedName name="DPA_2117" localSheetId="4">'4. EUR NCCF'!#REF!</definedName>
    <definedName name="DPA_2117" localSheetId="5">'5. GBP NCCF'!#REF!</definedName>
    <definedName name="DPA_2117" localSheetId="6">'6. Other(Incld) NCCF'!#REF!</definedName>
    <definedName name="DPA_2117" localSheetId="7">'[1]1. FTNC bilan combiné'!#REF!</definedName>
    <definedName name="DPA_2117">'1. NCCF combined'!#REF!</definedName>
    <definedName name="DPA_2118" localSheetId="2">'2. CAD NCCF'!#REF!</definedName>
    <definedName name="DPA_2118" localSheetId="3">'3. USD NCCF'!#REF!</definedName>
    <definedName name="DPA_2118" localSheetId="4">'4. EUR NCCF'!#REF!</definedName>
    <definedName name="DPA_2118" localSheetId="5">'5. GBP NCCF'!#REF!</definedName>
    <definedName name="DPA_2118" localSheetId="6">'6. Other(Incld) NCCF'!#REF!</definedName>
    <definedName name="DPA_2118" localSheetId="7">'[1]1. FTNC bilan combiné'!#REF!</definedName>
    <definedName name="DPA_2118">'1. NCCF combined'!#REF!</definedName>
    <definedName name="DPA_2119" localSheetId="2">'2. CAD NCCF'!#REF!</definedName>
    <definedName name="DPA_2119" localSheetId="3">'3. USD NCCF'!#REF!</definedName>
    <definedName name="DPA_2119" localSheetId="4">'4. EUR NCCF'!#REF!</definedName>
    <definedName name="DPA_2119" localSheetId="5">'5. GBP NCCF'!#REF!</definedName>
    <definedName name="DPA_2119" localSheetId="6">'6. Other(Incld) NCCF'!#REF!</definedName>
    <definedName name="DPA_2119" localSheetId="7">'[1]1. FTNC bilan combiné'!#REF!</definedName>
    <definedName name="DPA_2119">'1. NCCF combined'!#REF!</definedName>
    <definedName name="DPA_2120" localSheetId="2">'2. CAD NCCF'!#REF!</definedName>
    <definedName name="DPA_2120" localSheetId="3">'3. USD NCCF'!#REF!</definedName>
    <definedName name="DPA_2120" localSheetId="4">'4. EUR NCCF'!#REF!</definedName>
    <definedName name="DPA_2120" localSheetId="5">'5. GBP NCCF'!#REF!</definedName>
    <definedName name="DPA_2120" localSheetId="6">'6. Other(Incld) NCCF'!#REF!</definedName>
    <definedName name="DPA_2120" localSheetId="7">'[1]1. FTNC bilan combiné'!#REF!</definedName>
    <definedName name="DPA_2120">'1. NCCF combined'!#REF!</definedName>
    <definedName name="DPA_2121" localSheetId="2">'2. CAD NCCF'!#REF!</definedName>
    <definedName name="DPA_2121" localSheetId="3">'3. USD NCCF'!#REF!</definedName>
    <definedName name="DPA_2121" localSheetId="4">'4. EUR NCCF'!#REF!</definedName>
    <definedName name="DPA_2121" localSheetId="5">'5. GBP NCCF'!#REF!</definedName>
    <definedName name="DPA_2121" localSheetId="6">'6. Other(Incld) NCCF'!#REF!</definedName>
    <definedName name="DPA_2121" localSheetId="7">'[1]1. FTNC bilan combiné'!#REF!</definedName>
    <definedName name="DPA_2121">'1. NCCF combined'!#REF!</definedName>
    <definedName name="DPA_2122" localSheetId="2">'2. CAD NCCF'!#REF!</definedName>
    <definedName name="DPA_2122" localSheetId="3">'3. USD NCCF'!#REF!</definedName>
    <definedName name="DPA_2122" localSheetId="4">'4. EUR NCCF'!#REF!</definedName>
    <definedName name="DPA_2122" localSheetId="5">'5. GBP NCCF'!#REF!</definedName>
    <definedName name="DPA_2122" localSheetId="6">'6. Other(Incld) NCCF'!#REF!</definedName>
    <definedName name="DPA_2122" localSheetId="7">'[1]1. FTNC bilan combiné'!#REF!</definedName>
    <definedName name="DPA_2122">'1. NCCF combined'!#REF!</definedName>
    <definedName name="DPA_2123" localSheetId="2">'2. CAD NCCF'!#REF!</definedName>
    <definedName name="DPA_2123" localSheetId="3">'3. USD NCCF'!#REF!</definedName>
    <definedName name="DPA_2123" localSheetId="4">'4. EUR NCCF'!#REF!</definedName>
    <definedName name="DPA_2123" localSheetId="5">'5. GBP NCCF'!#REF!</definedName>
    <definedName name="DPA_2123" localSheetId="6">'6. Other(Incld) NCCF'!#REF!</definedName>
    <definedName name="DPA_2123" localSheetId="7">'[1]1. FTNC bilan combiné'!#REF!</definedName>
    <definedName name="DPA_2123">'1. NCCF combined'!#REF!</definedName>
    <definedName name="DPA_2124" localSheetId="2">'2. CAD NCCF'!#REF!</definedName>
    <definedName name="DPA_2124" localSheetId="3">'3. USD NCCF'!#REF!</definedName>
    <definedName name="DPA_2124" localSheetId="4">'4. EUR NCCF'!#REF!</definedName>
    <definedName name="DPA_2124" localSheetId="5">'5. GBP NCCF'!#REF!</definedName>
    <definedName name="DPA_2124" localSheetId="6">'6. Other(Incld) NCCF'!#REF!</definedName>
    <definedName name="DPA_2124" localSheetId="7">'[1]1. FTNC bilan combiné'!#REF!</definedName>
    <definedName name="DPA_2124">'1. NCCF combined'!#REF!</definedName>
    <definedName name="DPA_2125" localSheetId="2">'2. CAD NCCF'!#REF!</definedName>
    <definedName name="DPA_2125" localSheetId="3">'3. USD NCCF'!#REF!</definedName>
    <definedName name="DPA_2125" localSheetId="4">'4. EUR NCCF'!#REF!</definedName>
    <definedName name="DPA_2125" localSheetId="5">'5. GBP NCCF'!#REF!</definedName>
    <definedName name="DPA_2125" localSheetId="6">'6. Other(Incld) NCCF'!#REF!</definedName>
    <definedName name="DPA_2125" localSheetId="7">'[1]1. FTNC bilan combiné'!#REF!</definedName>
    <definedName name="DPA_2125">'1. NCCF combined'!#REF!</definedName>
    <definedName name="DPA_2126" localSheetId="2">'2. CAD NCCF'!#REF!</definedName>
    <definedName name="DPA_2126" localSheetId="3">'3. USD NCCF'!#REF!</definedName>
    <definedName name="DPA_2126" localSheetId="4">'4. EUR NCCF'!#REF!</definedName>
    <definedName name="DPA_2126" localSheetId="5">'5. GBP NCCF'!#REF!</definedName>
    <definedName name="DPA_2126" localSheetId="6">'6. Other(Incld) NCCF'!#REF!</definedName>
    <definedName name="DPA_2126" localSheetId="7">'[1]1. FTNC bilan combiné'!#REF!</definedName>
    <definedName name="DPA_2126">'1. NCCF combined'!#REF!</definedName>
    <definedName name="DPA_2127" localSheetId="2">'2. CAD NCCF'!#REF!</definedName>
    <definedName name="DPA_2127" localSheetId="3">'3. USD NCCF'!#REF!</definedName>
    <definedName name="DPA_2127" localSheetId="4">'4. EUR NCCF'!#REF!</definedName>
    <definedName name="DPA_2127" localSheetId="5">'5. GBP NCCF'!#REF!</definedName>
    <definedName name="DPA_2127" localSheetId="6">'6. Other(Incld) NCCF'!#REF!</definedName>
    <definedName name="DPA_2127" localSheetId="7">'[1]1. FTNC bilan combiné'!#REF!</definedName>
    <definedName name="DPA_2127">'1. NCCF combined'!#REF!</definedName>
    <definedName name="DPA_2128" localSheetId="2">'2. CAD NCCF'!#REF!</definedName>
    <definedName name="DPA_2128" localSheetId="3">'3. USD NCCF'!#REF!</definedName>
    <definedName name="DPA_2128" localSheetId="4">'4. EUR NCCF'!#REF!</definedName>
    <definedName name="DPA_2128" localSheetId="5">'5. GBP NCCF'!#REF!</definedName>
    <definedName name="DPA_2128" localSheetId="6">'6. Other(Incld) NCCF'!#REF!</definedName>
    <definedName name="DPA_2128" localSheetId="7">'[1]1. FTNC bilan combiné'!#REF!</definedName>
    <definedName name="DPA_2128">'1. NCCF combined'!#REF!</definedName>
    <definedName name="DPA_2129" localSheetId="2">'2. CAD NCCF'!#REF!</definedName>
    <definedName name="DPA_2129" localSheetId="3">'3. USD NCCF'!#REF!</definedName>
    <definedName name="DPA_2129" localSheetId="4">'4. EUR NCCF'!#REF!</definedName>
    <definedName name="DPA_2129" localSheetId="5">'5. GBP NCCF'!#REF!</definedName>
    <definedName name="DPA_2129" localSheetId="6">'6. Other(Incld) NCCF'!#REF!</definedName>
    <definedName name="DPA_2129" localSheetId="7">'[1]1. FTNC bilan combiné'!#REF!</definedName>
    <definedName name="DPA_2129">'1. NCCF combined'!#REF!</definedName>
    <definedName name="DPA_2201" localSheetId="2">'2. CAD NCCF'!#REF!</definedName>
    <definedName name="DPA_2201" localSheetId="3">'3. USD NCCF'!#REF!</definedName>
    <definedName name="DPA_2201" localSheetId="4">'4. EUR NCCF'!#REF!</definedName>
    <definedName name="DPA_2201" localSheetId="5">'5. GBP NCCF'!#REF!</definedName>
    <definedName name="DPA_2201" localSheetId="6">'6. Other(Incld) NCCF'!#REF!</definedName>
    <definedName name="DPA_2201" localSheetId="7">'[1]1. FTNC bilan combiné'!#REF!</definedName>
    <definedName name="DPA_2201">'1. NCCF combined'!#REF!</definedName>
    <definedName name="DPA_2202" localSheetId="2">'2. CAD NCCF'!#REF!</definedName>
    <definedName name="DPA_2202" localSheetId="3">'3. USD NCCF'!#REF!</definedName>
    <definedName name="DPA_2202" localSheetId="4">'4. EUR NCCF'!#REF!</definedName>
    <definedName name="DPA_2202" localSheetId="5">'5. GBP NCCF'!#REF!</definedName>
    <definedName name="DPA_2202" localSheetId="6">'6. Other(Incld) NCCF'!#REF!</definedName>
    <definedName name="DPA_2202" localSheetId="7">'[1]1. FTNC bilan combiné'!#REF!</definedName>
    <definedName name="DPA_2202">'1. NCCF combined'!#REF!</definedName>
    <definedName name="DPA_2203" localSheetId="2">'2. CAD NCCF'!#REF!</definedName>
    <definedName name="DPA_2203" localSheetId="3">'3. USD NCCF'!#REF!</definedName>
    <definedName name="DPA_2203" localSheetId="4">'4. EUR NCCF'!#REF!</definedName>
    <definedName name="DPA_2203" localSheetId="5">'5. GBP NCCF'!#REF!</definedName>
    <definedName name="DPA_2203" localSheetId="6">'6. Other(Incld) NCCF'!#REF!</definedName>
    <definedName name="DPA_2203" localSheetId="7">'[1]1. FTNC bilan combiné'!#REF!</definedName>
    <definedName name="DPA_2203">'1. NCCF combined'!#REF!</definedName>
    <definedName name="DPA_2204" localSheetId="2">'2. CAD NCCF'!#REF!</definedName>
    <definedName name="DPA_2204" localSheetId="3">'3. USD NCCF'!#REF!</definedName>
    <definedName name="DPA_2204" localSheetId="4">'4. EUR NCCF'!#REF!</definedName>
    <definedName name="DPA_2204" localSheetId="5">'5. GBP NCCF'!#REF!</definedName>
    <definedName name="DPA_2204" localSheetId="6">'6. Other(Incld) NCCF'!#REF!</definedName>
    <definedName name="DPA_2204" localSheetId="7">'[1]1. FTNC bilan combiné'!#REF!</definedName>
    <definedName name="DPA_2204">'1. NCCF combined'!#REF!</definedName>
    <definedName name="DPA_2205" localSheetId="2">'2. CAD NCCF'!#REF!</definedName>
    <definedName name="DPA_2205" localSheetId="3">'3. USD NCCF'!#REF!</definedName>
    <definedName name="DPA_2205" localSheetId="4">'4. EUR NCCF'!#REF!</definedName>
    <definedName name="DPA_2205" localSheetId="5">'5. GBP NCCF'!#REF!</definedName>
    <definedName name="DPA_2205" localSheetId="6">'6. Other(Incld) NCCF'!#REF!</definedName>
    <definedName name="DPA_2205" localSheetId="7">'[1]1. FTNC bilan combiné'!#REF!</definedName>
    <definedName name="DPA_2205">'1. NCCF combined'!#REF!</definedName>
    <definedName name="DPA_2206" localSheetId="2">'2. CAD NCCF'!#REF!</definedName>
    <definedName name="DPA_2206" localSheetId="3">'3. USD NCCF'!#REF!</definedName>
    <definedName name="DPA_2206" localSheetId="4">'4. EUR NCCF'!#REF!</definedName>
    <definedName name="DPA_2206" localSheetId="5">'5. GBP NCCF'!#REF!</definedName>
    <definedName name="DPA_2206" localSheetId="6">'6. Other(Incld) NCCF'!#REF!</definedName>
    <definedName name="DPA_2206" localSheetId="7">'[1]1. FTNC bilan combiné'!#REF!</definedName>
    <definedName name="DPA_2206">'1. NCCF combined'!#REF!</definedName>
    <definedName name="DPA_2207" localSheetId="2">'2. CAD NCCF'!#REF!</definedName>
    <definedName name="DPA_2207" localSheetId="3">'3. USD NCCF'!#REF!</definedName>
    <definedName name="DPA_2207" localSheetId="4">'4. EUR NCCF'!#REF!</definedName>
    <definedName name="DPA_2207" localSheetId="5">'5. GBP NCCF'!#REF!</definedName>
    <definedName name="DPA_2207" localSheetId="6">'6. Other(Incld) NCCF'!#REF!</definedName>
    <definedName name="DPA_2207" localSheetId="7">'[1]1. FTNC bilan combiné'!#REF!</definedName>
    <definedName name="DPA_2207">'1. NCCF combined'!#REF!</definedName>
    <definedName name="DPA_2208" localSheetId="2">'2. CAD NCCF'!#REF!</definedName>
    <definedName name="DPA_2208" localSheetId="3">'3. USD NCCF'!#REF!</definedName>
    <definedName name="DPA_2208" localSheetId="4">'4. EUR NCCF'!#REF!</definedName>
    <definedName name="DPA_2208" localSheetId="5">'5. GBP NCCF'!#REF!</definedName>
    <definedName name="DPA_2208" localSheetId="6">'6. Other(Incld) NCCF'!#REF!</definedName>
    <definedName name="DPA_2208" localSheetId="7">'[1]1. FTNC bilan combiné'!#REF!</definedName>
    <definedName name="DPA_2208">'1. NCCF combined'!#REF!</definedName>
    <definedName name="DPA_2209" localSheetId="2">'2. CAD NCCF'!#REF!</definedName>
    <definedName name="DPA_2209" localSheetId="3">'3. USD NCCF'!#REF!</definedName>
    <definedName name="DPA_2209" localSheetId="4">'4. EUR NCCF'!#REF!</definedName>
    <definedName name="DPA_2209" localSheetId="5">'5. GBP NCCF'!#REF!</definedName>
    <definedName name="DPA_2209" localSheetId="6">'6. Other(Incld) NCCF'!#REF!</definedName>
    <definedName name="DPA_2209" localSheetId="7">'[1]1. FTNC bilan combiné'!#REF!</definedName>
    <definedName name="DPA_2209">'1. NCCF combined'!#REF!</definedName>
    <definedName name="DPA_2210" localSheetId="2">'2. CAD NCCF'!#REF!</definedName>
    <definedName name="DPA_2210" localSheetId="3">'3. USD NCCF'!#REF!</definedName>
    <definedName name="DPA_2210" localSheetId="4">'4. EUR NCCF'!#REF!</definedName>
    <definedName name="DPA_2210" localSheetId="5">'5. GBP NCCF'!#REF!</definedName>
    <definedName name="DPA_2210" localSheetId="6">'6. Other(Incld) NCCF'!#REF!</definedName>
    <definedName name="DPA_2210" localSheetId="7">'[1]1. FTNC bilan combiné'!#REF!</definedName>
    <definedName name="DPA_2210">'1. NCCF combined'!#REF!</definedName>
    <definedName name="DPA_2211" localSheetId="2">'2. CAD NCCF'!#REF!</definedName>
    <definedName name="DPA_2211" localSheetId="3">'3. USD NCCF'!#REF!</definedName>
    <definedName name="DPA_2211" localSheetId="4">'4. EUR NCCF'!#REF!</definedName>
    <definedName name="DPA_2211" localSheetId="5">'5. GBP NCCF'!#REF!</definedName>
    <definedName name="DPA_2211" localSheetId="6">'6. Other(Incld) NCCF'!#REF!</definedName>
    <definedName name="DPA_2211" localSheetId="7">'[1]1. FTNC bilan combiné'!#REF!</definedName>
    <definedName name="DPA_2211">'1. NCCF combined'!#REF!</definedName>
    <definedName name="DPA_2212" localSheetId="2">'2. CAD NCCF'!#REF!</definedName>
    <definedName name="DPA_2212" localSheetId="3">'3. USD NCCF'!#REF!</definedName>
    <definedName name="DPA_2212" localSheetId="4">'4. EUR NCCF'!#REF!</definedName>
    <definedName name="DPA_2212" localSheetId="5">'5. GBP NCCF'!#REF!</definedName>
    <definedName name="DPA_2212" localSheetId="6">'6. Other(Incld) NCCF'!#REF!</definedName>
    <definedName name="DPA_2212" localSheetId="7">'[1]1. FTNC bilan combiné'!#REF!</definedName>
    <definedName name="DPA_2212">'1. NCCF combined'!#REF!</definedName>
    <definedName name="DPA_2213" localSheetId="2">'2. CAD NCCF'!#REF!</definedName>
    <definedName name="DPA_2213" localSheetId="3">'3. USD NCCF'!#REF!</definedName>
    <definedName name="DPA_2213" localSheetId="4">'4. EUR NCCF'!#REF!</definedName>
    <definedName name="DPA_2213" localSheetId="5">'5. GBP NCCF'!#REF!</definedName>
    <definedName name="DPA_2213" localSheetId="6">'6. Other(Incld) NCCF'!#REF!</definedName>
    <definedName name="DPA_2213" localSheetId="7">'[1]1. FTNC bilan combiné'!#REF!</definedName>
    <definedName name="DPA_2213">'1. NCCF combined'!#REF!</definedName>
    <definedName name="DPA_2214" localSheetId="2">'2. CAD NCCF'!#REF!</definedName>
    <definedName name="DPA_2214" localSheetId="3">'3. USD NCCF'!#REF!</definedName>
    <definedName name="DPA_2214" localSheetId="4">'4. EUR NCCF'!#REF!</definedName>
    <definedName name="DPA_2214" localSheetId="5">'5. GBP NCCF'!#REF!</definedName>
    <definedName name="DPA_2214" localSheetId="6">'6. Other(Incld) NCCF'!#REF!</definedName>
    <definedName name="DPA_2214" localSheetId="7">'[1]1. FTNC bilan combiné'!#REF!</definedName>
    <definedName name="DPA_2214">'1. NCCF combined'!#REF!</definedName>
    <definedName name="DPA_2215" localSheetId="2">'2. CAD NCCF'!#REF!</definedName>
    <definedName name="DPA_2215" localSheetId="3">'3. USD NCCF'!#REF!</definedName>
    <definedName name="DPA_2215" localSheetId="4">'4. EUR NCCF'!#REF!</definedName>
    <definedName name="DPA_2215" localSheetId="5">'5. GBP NCCF'!#REF!</definedName>
    <definedName name="DPA_2215" localSheetId="6">'6. Other(Incld) NCCF'!#REF!</definedName>
    <definedName name="DPA_2215" localSheetId="7">'[1]1. FTNC bilan combiné'!#REF!</definedName>
    <definedName name="DPA_2215">'1. NCCF combined'!#REF!</definedName>
    <definedName name="DPA_2216" localSheetId="2">'2. CAD NCCF'!#REF!</definedName>
    <definedName name="DPA_2216" localSheetId="3">'3. USD NCCF'!#REF!</definedName>
    <definedName name="DPA_2216" localSheetId="4">'4. EUR NCCF'!#REF!</definedName>
    <definedName name="DPA_2216" localSheetId="5">'5. GBP NCCF'!#REF!</definedName>
    <definedName name="DPA_2216" localSheetId="6">'6. Other(Incld) NCCF'!#REF!</definedName>
    <definedName name="DPA_2216" localSheetId="7">'[1]1. FTNC bilan combiné'!#REF!</definedName>
    <definedName name="DPA_2216">'1. NCCF combined'!#REF!</definedName>
    <definedName name="DPA_2217" localSheetId="2">'2. CAD NCCF'!#REF!</definedName>
    <definedName name="DPA_2217" localSheetId="3">'3. USD NCCF'!#REF!</definedName>
    <definedName name="DPA_2217" localSheetId="4">'4. EUR NCCF'!#REF!</definedName>
    <definedName name="DPA_2217" localSheetId="5">'5. GBP NCCF'!#REF!</definedName>
    <definedName name="DPA_2217" localSheetId="6">'6. Other(Incld) NCCF'!#REF!</definedName>
    <definedName name="DPA_2217" localSheetId="7">'[1]1. FTNC bilan combiné'!#REF!</definedName>
    <definedName name="DPA_2217">'1. NCCF combined'!#REF!</definedName>
    <definedName name="DPA_2218" localSheetId="2">'2. CAD NCCF'!#REF!</definedName>
    <definedName name="DPA_2218" localSheetId="3">'3. USD NCCF'!#REF!</definedName>
    <definedName name="DPA_2218" localSheetId="4">'4. EUR NCCF'!#REF!</definedName>
    <definedName name="DPA_2218" localSheetId="5">'5. GBP NCCF'!#REF!</definedName>
    <definedName name="DPA_2218" localSheetId="6">'6. Other(Incld) NCCF'!#REF!</definedName>
    <definedName name="DPA_2218" localSheetId="7">'[1]1. FTNC bilan combiné'!#REF!</definedName>
    <definedName name="DPA_2218">'1. NCCF combined'!#REF!</definedName>
    <definedName name="DPA_2219" localSheetId="2">'2. CAD NCCF'!#REF!</definedName>
    <definedName name="DPA_2219" localSheetId="3">'3. USD NCCF'!#REF!</definedName>
    <definedName name="DPA_2219" localSheetId="4">'4. EUR NCCF'!#REF!</definedName>
    <definedName name="DPA_2219" localSheetId="5">'5. GBP NCCF'!#REF!</definedName>
    <definedName name="DPA_2219" localSheetId="6">'6. Other(Incld) NCCF'!#REF!</definedName>
    <definedName name="DPA_2219" localSheetId="7">'[1]1. FTNC bilan combiné'!#REF!</definedName>
    <definedName name="DPA_2219">'1. NCCF combined'!#REF!</definedName>
    <definedName name="DPA_2220" localSheetId="2">'2. CAD NCCF'!#REF!</definedName>
    <definedName name="DPA_2220" localSheetId="3">'3. USD NCCF'!#REF!</definedName>
    <definedName name="DPA_2220" localSheetId="4">'4. EUR NCCF'!#REF!</definedName>
    <definedName name="DPA_2220" localSheetId="5">'5. GBP NCCF'!#REF!</definedName>
    <definedName name="DPA_2220" localSheetId="6">'6. Other(Incld) NCCF'!#REF!</definedName>
    <definedName name="DPA_2220" localSheetId="7">'[1]1. FTNC bilan combiné'!#REF!</definedName>
    <definedName name="DPA_2220">'1. NCCF combined'!#REF!</definedName>
    <definedName name="DPA_2221" localSheetId="2">'2. CAD NCCF'!#REF!</definedName>
    <definedName name="DPA_2221" localSheetId="3">'3. USD NCCF'!#REF!</definedName>
    <definedName name="DPA_2221" localSheetId="4">'4. EUR NCCF'!#REF!</definedName>
    <definedName name="DPA_2221" localSheetId="5">'5. GBP NCCF'!#REF!</definedName>
    <definedName name="DPA_2221" localSheetId="6">'6. Other(Incld) NCCF'!#REF!</definedName>
    <definedName name="DPA_2221" localSheetId="7">'[1]1. FTNC bilan combiné'!#REF!</definedName>
    <definedName name="DPA_2221">'1. NCCF combined'!#REF!</definedName>
    <definedName name="DPA_2222" localSheetId="2">'2. CAD NCCF'!#REF!</definedName>
    <definedName name="DPA_2222" localSheetId="3">'3. USD NCCF'!#REF!</definedName>
    <definedName name="DPA_2222" localSheetId="4">'4. EUR NCCF'!#REF!</definedName>
    <definedName name="DPA_2222" localSheetId="5">'5. GBP NCCF'!#REF!</definedName>
    <definedName name="DPA_2222" localSheetId="6">'6. Other(Incld) NCCF'!#REF!</definedName>
    <definedName name="DPA_2222" localSheetId="7">'[1]1. FTNC bilan combiné'!#REF!</definedName>
    <definedName name="DPA_2222">'1. NCCF combined'!#REF!</definedName>
    <definedName name="DPA_2223" localSheetId="2">'2. CAD NCCF'!#REF!</definedName>
    <definedName name="DPA_2223" localSheetId="3">'3. USD NCCF'!#REF!</definedName>
    <definedName name="DPA_2223" localSheetId="4">'4. EUR NCCF'!#REF!</definedName>
    <definedName name="DPA_2223" localSheetId="5">'5. GBP NCCF'!#REF!</definedName>
    <definedName name="DPA_2223" localSheetId="6">'6. Other(Incld) NCCF'!#REF!</definedName>
    <definedName name="DPA_2223" localSheetId="7">'[1]1. FTNC bilan combiné'!#REF!</definedName>
    <definedName name="DPA_2223">'1. NCCF combined'!#REF!</definedName>
    <definedName name="DPA_2224" localSheetId="2">'2. CAD NCCF'!#REF!</definedName>
    <definedName name="DPA_2224" localSheetId="3">'3. USD NCCF'!#REF!</definedName>
    <definedName name="DPA_2224" localSheetId="4">'4. EUR NCCF'!#REF!</definedName>
    <definedName name="DPA_2224" localSheetId="5">'5. GBP NCCF'!#REF!</definedName>
    <definedName name="DPA_2224" localSheetId="6">'6. Other(Incld) NCCF'!#REF!</definedName>
    <definedName name="DPA_2224" localSheetId="7">'[1]1. FTNC bilan combiné'!#REF!</definedName>
    <definedName name="DPA_2224">'1. NCCF combined'!#REF!</definedName>
    <definedName name="DRT" localSheetId="7">#REF!</definedName>
    <definedName name="DRT">#REF!</definedName>
    <definedName name="EIT" localSheetId="7">#REF!</definedName>
    <definedName name="EIT">#REF!</definedName>
    <definedName name="_xlnm.Print_Titles" localSheetId="1">'1. NCCF combined'!$1:$6</definedName>
    <definedName name="_xlnm.Print_Titles" localSheetId="2">'2. CAD NCCF'!$1:$6</definedName>
    <definedName name="_xlnm.Print_Titles" localSheetId="3">'3. USD NCCF'!$1:$6</definedName>
    <definedName name="_xlnm.Print_Titles" localSheetId="4">'4. EUR NCCF'!$1:$6</definedName>
    <definedName name="_xlnm.Print_Titles" localSheetId="5">'5. GBP NCCF'!$1:$6</definedName>
    <definedName name="_xlnm.Print_Titles" localSheetId="6">'6. Other(Incld) NCCF'!$1:$6</definedName>
    <definedName name="_xlnm.Print_Titles" localSheetId="9">'Appx 2. Instructions'!$1:$7</definedName>
    <definedName name="_xlnm.Print_Titles" localSheetId="7">'List of acronyms'!$1:$6</definedName>
    <definedName name="qq" localSheetId="4">'1. NCCF combined'!#REF!</definedName>
    <definedName name="qq" localSheetId="5">'1. NCCF combined'!#REF!</definedName>
    <definedName name="qq" localSheetId="6">'1. NCCF combined'!#REF!</definedName>
    <definedName name="qq" localSheetId="7">'[1]1. FTNC bilan combiné'!#REF!</definedName>
    <definedName name="qq">'1. NCCF combined'!#REF!</definedName>
    <definedName name="SHT" localSheetId="7">#REF!</definedName>
    <definedName name="SHT">#REF!</definedName>
    <definedName name="_xlnm.Print_Area" localSheetId="1">'1. NCCF combined'!$B$1:$AF$1576</definedName>
    <definedName name="_xlnm.Print_Area" localSheetId="2">'2. CAD NCCF'!$B$1:$AF$1555</definedName>
    <definedName name="_xlnm.Print_Area" localSheetId="3">'3. USD NCCF'!$B$1:$AF$1576</definedName>
    <definedName name="_xlnm.Print_Area" localSheetId="4">'4. EUR NCCF'!$B$1:$AF$1555</definedName>
    <definedName name="_xlnm.Print_Area" localSheetId="5">'5. GBP NCCF'!$B$1:$AF$1555</definedName>
    <definedName name="_xlnm.Print_Area" localSheetId="6">'6. Other(Incld) NCCF'!$B$1:$AF$1555</definedName>
    <definedName name="_xlnm.Print_Area" localSheetId="8">'Appx 1. Ref Rates'!$A$1:$AD$100</definedName>
    <definedName name="_xlnm.Print_Area" localSheetId="9">'Appx 2. Instructions'!$A$1:$I$783</definedName>
    <definedName name="_xlnm.Print_Area" localSheetId="0">'Cover Page'!$A$1:$J$67</definedName>
    <definedName name="_xlnm.Print_Area" localSheetId="7">'List of acronyms'!$A$1:$E$44</definedName>
  </definedNames>
  <calcPr calcId="145621"/>
</workbook>
</file>

<file path=xl/calcChain.xml><?xml version="1.0" encoding="utf-8"?>
<calcChain xmlns="http://schemas.openxmlformats.org/spreadsheetml/2006/main">
  <c r="F5" i="8" l="1"/>
  <c r="R5" i="7" l="1"/>
  <c r="S5" i="7" s="1"/>
  <c r="Q5" i="7"/>
  <c r="Q6" i="7" s="1"/>
  <c r="P5" i="7"/>
  <c r="P6" i="7" s="1"/>
  <c r="O5" i="7"/>
  <c r="O6" i="7" s="1"/>
  <c r="N5" i="7"/>
  <c r="N6" i="7" s="1"/>
  <c r="S6" i="7" l="1"/>
  <c r="T5" i="7"/>
  <c r="T6" i="7" s="1"/>
  <c r="R6" i="7"/>
  <c r="T87" i="7"/>
  <c r="S87" i="7"/>
  <c r="R87" i="7"/>
  <c r="Q87" i="7"/>
  <c r="T87" i="8"/>
  <c r="S87" i="8"/>
  <c r="R87" i="8"/>
  <c r="Q87" i="8"/>
  <c r="T87" i="11"/>
  <c r="S87" i="11"/>
  <c r="R87" i="11"/>
  <c r="Q87" i="11"/>
  <c r="T87" i="10"/>
  <c r="S87" i="10"/>
  <c r="R87" i="10"/>
  <c r="Q87" i="10"/>
  <c r="Q87" i="9"/>
  <c r="T87" i="9"/>
  <c r="S87" i="9"/>
  <c r="R87" i="9"/>
  <c r="M87" i="11"/>
  <c r="U5" i="7" l="1"/>
  <c r="U6" i="7" s="1"/>
  <c r="V5" i="7"/>
  <c r="V6" i="7" s="1"/>
  <c r="W5" i="7" l="1"/>
  <c r="W6" i="7" s="1"/>
  <c r="F765" i="15"/>
  <c r="F764" i="15"/>
  <c r="F763" i="15"/>
  <c r="F762" i="15"/>
  <c r="F761" i="15"/>
  <c r="F760" i="15"/>
  <c r="F759" i="15"/>
  <c r="F757" i="15"/>
  <c r="F756" i="15"/>
  <c r="F755" i="15"/>
  <c r="F754" i="15"/>
  <c r="F753" i="15"/>
  <c r="F752" i="15"/>
  <c r="F751" i="15"/>
  <c r="F744" i="15"/>
  <c r="G744" i="15"/>
  <c r="G783" i="15"/>
  <c r="G782" i="15"/>
  <c r="G781" i="15"/>
  <c r="G780" i="15"/>
  <c r="G779" i="15"/>
  <c r="G778" i="15"/>
  <c r="G775" i="15"/>
  <c r="G774" i="15"/>
  <c r="G773" i="15"/>
  <c r="G772" i="15"/>
  <c r="G771" i="15"/>
  <c r="G770" i="15"/>
  <c r="G765" i="15"/>
  <c r="G764" i="15"/>
  <c r="G763" i="15"/>
  <c r="G762" i="15"/>
  <c r="G761" i="15"/>
  <c r="G760" i="15"/>
  <c r="G757" i="15"/>
  <c r="G756" i="15"/>
  <c r="G755" i="15"/>
  <c r="G754" i="15"/>
  <c r="G753" i="15"/>
  <c r="G752" i="15"/>
  <c r="G748" i="15"/>
  <c r="G747" i="15"/>
  <c r="G746" i="15"/>
  <c r="G749" i="15"/>
  <c r="G745" i="15"/>
  <c r="F748" i="15"/>
  <c r="F749" i="15"/>
  <c r="F747" i="15"/>
  <c r="F746" i="15"/>
  <c r="F745" i="15"/>
  <c r="F743" i="15"/>
  <c r="G736" i="15"/>
  <c r="F736" i="15"/>
  <c r="G733" i="15"/>
  <c r="G732" i="15"/>
  <c r="G729" i="15"/>
  <c r="G726" i="15"/>
  <c r="G723" i="15"/>
  <c r="G720" i="15"/>
  <c r="G717" i="15"/>
  <c r="G714" i="15"/>
  <c r="F733" i="15"/>
  <c r="F732" i="15"/>
  <c r="F714" i="15"/>
  <c r="F717" i="15"/>
  <c r="F720" i="15"/>
  <c r="F723" i="15"/>
  <c r="F726" i="15"/>
  <c r="F729" i="15"/>
  <c r="F710" i="15"/>
  <c r="F709" i="15"/>
  <c r="F706" i="15"/>
  <c r="F703" i="15"/>
  <c r="F702" i="15"/>
  <c r="F699" i="15"/>
  <c r="F695" i="15"/>
  <c r="G710" i="15"/>
  <c r="G709" i="15"/>
  <c r="G706" i="15"/>
  <c r="G703" i="15"/>
  <c r="G702" i="15"/>
  <c r="G699" i="15"/>
  <c r="G696" i="15"/>
  <c r="G695" i="15"/>
  <c r="G692" i="15"/>
  <c r="F692" i="15"/>
  <c r="F688" i="15"/>
  <c r="F687" i="15"/>
  <c r="F684" i="15"/>
  <c r="F683" i="15"/>
  <c r="F680" i="15"/>
  <c r="G688" i="15"/>
  <c r="G687" i="15"/>
  <c r="G684" i="15"/>
  <c r="G683" i="15"/>
  <c r="G680" i="15"/>
  <c r="G679" i="15"/>
  <c r="F679" i="15"/>
  <c r="G675" i="15"/>
  <c r="G674" i="15"/>
  <c r="G673" i="15"/>
  <c r="G670" i="15"/>
  <c r="G669" i="15"/>
  <c r="G668" i="15"/>
  <c r="G665" i="15"/>
  <c r="G664" i="15"/>
  <c r="G663" i="15"/>
  <c r="F675" i="15"/>
  <c r="F674" i="15"/>
  <c r="F673" i="15"/>
  <c r="F670" i="15"/>
  <c r="F669" i="15"/>
  <c r="F668" i="15"/>
  <c r="F665" i="15"/>
  <c r="F664" i="15"/>
  <c r="F663" i="15"/>
  <c r="F658" i="15"/>
  <c r="G658" i="15"/>
  <c r="G655" i="15"/>
  <c r="G654" i="15"/>
  <c r="F655" i="15"/>
  <c r="F654" i="15"/>
  <c r="G639" i="15"/>
  <c r="G642" i="15"/>
  <c r="G645" i="15"/>
  <c r="G648" i="15"/>
  <c r="G651" i="15"/>
  <c r="G636" i="15"/>
  <c r="F636" i="15"/>
  <c r="F639" i="15"/>
  <c r="F642" i="15"/>
  <c r="F645" i="15"/>
  <c r="F648" i="15"/>
  <c r="F651" i="15"/>
  <c r="G632" i="15"/>
  <c r="G631" i="15"/>
  <c r="F632" i="15"/>
  <c r="F631" i="15"/>
  <c r="G628" i="15"/>
  <c r="F628" i="15"/>
  <c r="G625" i="15"/>
  <c r="G624" i="15"/>
  <c r="F625" i="15"/>
  <c r="F624" i="15"/>
  <c r="G621" i="15"/>
  <c r="F621" i="15"/>
  <c r="G618" i="15"/>
  <c r="G617" i="15"/>
  <c r="F618" i="15"/>
  <c r="F617" i="15"/>
  <c r="G614" i="15"/>
  <c r="F614" i="15"/>
  <c r="G610" i="15"/>
  <c r="G609" i="15"/>
  <c r="G606" i="15"/>
  <c r="G605" i="15"/>
  <c r="F610" i="15"/>
  <c r="F609" i="15"/>
  <c r="F606" i="15"/>
  <c r="F605" i="15"/>
  <c r="G602" i="15"/>
  <c r="G601" i="15"/>
  <c r="F602" i="15"/>
  <c r="F601" i="15"/>
  <c r="G597" i="15"/>
  <c r="G596" i="15"/>
  <c r="G595" i="15"/>
  <c r="F597" i="15"/>
  <c r="F596" i="15"/>
  <c r="F595" i="15"/>
  <c r="G592" i="15"/>
  <c r="G591" i="15"/>
  <c r="G590" i="15"/>
  <c r="F592" i="15"/>
  <c r="F591" i="15"/>
  <c r="F590" i="15"/>
  <c r="G587" i="15"/>
  <c r="G586" i="15"/>
  <c r="G585" i="15"/>
  <c r="F587" i="15"/>
  <c r="F586" i="15"/>
  <c r="F585" i="15"/>
  <c r="G580" i="15"/>
  <c r="F580" i="15"/>
  <c r="G577" i="15"/>
  <c r="G576" i="15"/>
  <c r="F577" i="15"/>
  <c r="F576" i="15"/>
  <c r="G573" i="15"/>
  <c r="F573" i="15"/>
  <c r="G570" i="15"/>
  <c r="F570" i="15"/>
  <c r="G567" i="15"/>
  <c r="F567" i="15"/>
  <c r="G564" i="15"/>
  <c r="F564" i="15"/>
  <c r="G561" i="15"/>
  <c r="F561" i="15"/>
  <c r="X5" i="7" l="1"/>
  <c r="X6" i="7" s="1"/>
  <c r="G558" i="15"/>
  <c r="F558" i="15"/>
  <c r="G554" i="15"/>
  <c r="G553" i="15"/>
  <c r="G550" i="15"/>
  <c r="G547" i="15"/>
  <c r="G546" i="15"/>
  <c r="G543" i="15"/>
  <c r="G540" i="15"/>
  <c r="G539" i="15"/>
  <c r="F554" i="15"/>
  <c r="F553" i="15"/>
  <c r="F550" i="15"/>
  <c r="F547" i="15"/>
  <c r="F546" i="15"/>
  <c r="F543" i="15"/>
  <c r="F540" i="15"/>
  <c r="F539" i="15"/>
  <c r="G536" i="15"/>
  <c r="F536" i="15"/>
  <c r="F532" i="15"/>
  <c r="F531" i="15"/>
  <c r="F528" i="15"/>
  <c r="F527" i="15"/>
  <c r="F524" i="15"/>
  <c r="F523" i="15"/>
  <c r="G532" i="15"/>
  <c r="G531" i="15"/>
  <c r="G528" i="15"/>
  <c r="G527" i="15"/>
  <c r="G524" i="15"/>
  <c r="G523" i="15"/>
  <c r="G519" i="15"/>
  <c r="G518" i="15"/>
  <c r="G517" i="15"/>
  <c r="F519" i="15"/>
  <c r="F518" i="15"/>
  <c r="F517" i="15"/>
  <c r="G514" i="15"/>
  <c r="G513" i="15"/>
  <c r="G512" i="15"/>
  <c r="F514" i="15"/>
  <c r="F513" i="15"/>
  <c r="F512" i="15"/>
  <c r="G509" i="15"/>
  <c r="G508" i="15"/>
  <c r="G507" i="15"/>
  <c r="F509" i="15"/>
  <c r="F508" i="15"/>
  <c r="F507" i="15"/>
  <c r="Y5" i="7" l="1"/>
  <c r="Y6" i="7" s="1"/>
  <c r="F492" i="15"/>
  <c r="F499" i="15"/>
  <c r="F497" i="15"/>
  <c r="F496" i="15"/>
  <c r="G499" i="15"/>
  <c r="G497" i="15"/>
  <c r="G496" i="15"/>
  <c r="G492" i="15"/>
  <c r="F485" i="15"/>
  <c r="F482" i="15"/>
  <c r="F481" i="15"/>
  <c r="F478" i="15"/>
  <c r="F475" i="15"/>
  <c r="F472" i="15"/>
  <c r="F469" i="15"/>
  <c r="F466" i="15"/>
  <c r="F463" i="15"/>
  <c r="F459" i="15"/>
  <c r="F458" i="15"/>
  <c r="F455" i="15"/>
  <c r="G485" i="15"/>
  <c r="G482" i="15"/>
  <c r="G481" i="15"/>
  <c r="G478" i="15"/>
  <c r="G475" i="15"/>
  <c r="G472" i="15"/>
  <c r="G469" i="15"/>
  <c r="G466" i="15"/>
  <c r="G463" i="15"/>
  <c r="G459" i="15"/>
  <c r="G458" i="15"/>
  <c r="G455" i="15"/>
  <c r="G452" i="15"/>
  <c r="G451" i="15"/>
  <c r="G448" i="15"/>
  <c r="G445" i="15"/>
  <c r="G444" i="15"/>
  <c r="G441" i="15"/>
  <c r="F452" i="15"/>
  <c r="F451" i="15"/>
  <c r="F448" i="15"/>
  <c r="F445" i="15"/>
  <c r="F444" i="15"/>
  <c r="F441" i="15"/>
  <c r="F437" i="15"/>
  <c r="F436" i="15"/>
  <c r="F433" i="15"/>
  <c r="F432" i="15"/>
  <c r="F429" i="15"/>
  <c r="F428" i="15"/>
  <c r="F424" i="15"/>
  <c r="F423" i="15"/>
  <c r="F422" i="15"/>
  <c r="F419" i="15"/>
  <c r="F418" i="15"/>
  <c r="F417" i="15"/>
  <c r="F414" i="15"/>
  <c r="F413" i="15"/>
  <c r="F412" i="15"/>
  <c r="G437" i="15"/>
  <c r="G436" i="15"/>
  <c r="G433" i="15"/>
  <c r="G432" i="15"/>
  <c r="G429" i="15"/>
  <c r="G428" i="15"/>
  <c r="G424" i="15"/>
  <c r="G423" i="15"/>
  <c r="G422" i="15"/>
  <c r="G419" i="15"/>
  <c r="G418" i="15"/>
  <c r="G417" i="15"/>
  <c r="G414" i="15"/>
  <c r="G413" i="15"/>
  <c r="G412" i="15"/>
  <c r="F407" i="15"/>
  <c r="F404" i="15"/>
  <c r="F403" i="15"/>
  <c r="F400" i="15"/>
  <c r="F397" i="15"/>
  <c r="F394" i="15"/>
  <c r="F391" i="15"/>
  <c r="F388" i="15"/>
  <c r="F385" i="15"/>
  <c r="F381" i="15"/>
  <c r="F380" i="15"/>
  <c r="F377" i="15"/>
  <c r="F374" i="15"/>
  <c r="F373" i="15"/>
  <c r="F370" i="15"/>
  <c r="F367" i="15"/>
  <c r="F366" i="15"/>
  <c r="F363" i="15"/>
  <c r="F359" i="15"/>
  <c r="F358" i="15"/>
  <c r="F355" i="15"/>
  <c r="F354" i="15"/>
  <c r="F351" i="15"/>
  <c r="F350" i="15"/>
  <c r="F346" i="15"/>
  <c r="F345" i="15"/>
  <c r="F344" i="15"/>
  <c r="F341" i="15"/>
  <c r="F340" i="15"/>
  <c r="F339" i="15"/>
  <c r="G407" i="15"/>
  <c r="G406" i="15"/>
  <c r="G404" i="15"/>
  <c r="G403" i="15"/>
  <c r="G402" i="15"/>
  <c r="G400" i="15"/>
  <c r="G399" i="15"/>
  <c r="G397" i="15"/>
  <c r="G396" i="15"/>
  <c r="G394" i="15"/>
  <c r="G393" i="15"/>
  <c r="G391" i="15"/>
  <c r="G390" i="15"/>
  <c r="G388" i="15"/>
  <c r="G387" i="15"/>
  <c r="G385" i="15"/>
  <c r="G384" i="15"/>
  <c r="G381" i="15"/>
  <c r="G380" i="15"/>
  <c r="G379" i="15"/>
  <c r="G377" i="15"/>
  <c r="G376" i="15"/>
  <c r="G374" i="15"/>
  <c r="G373" i="15"/>
  <c r="G372" i="15"/>
  <c r="G370" i="15"/>
  <c r="G369" i="15"/>
  <c r="G367" i="15"/>
  <c r="G366" i="15"/>
  <c r="G365" i="15"/>
  <c r="G363" i="15"/>
  <c r="G362" i="15"/>
  <c r="G359" i="15"/>
  <c r="G358" i="15"/>
  <c r="G357" i="15"/>
  <c r="G355" i="15"/>
  <c r="G354" i="15"/>
  <c r="G353" i="15"/>
  <c r="G351" i="15"/>
  <c r="G350" i="15"/>
  <c r="G349" i="15"/>
  <c r="G346" i="15"/>
  <c r="G345" i="15"/>
  <c r="G344" i="15"/>
  <c r="G343" i="15"/>
  <c r="G338" i="15"/>
  <c r="G341" i="15" s="1"/>
  <c r="G340" i="15"/>
  <c r="G336" i="15"/>
  <c r="G335" i="15"/>
  <c r="G334" i="15"/>
  <c r="F336" i="15"/>
  <c r="F335" i="15"/>
  <c r="F334" i="15"/>
  <c r="G329" i="15"/>
  <c r="G328" i="15"/>
  <c r="G327" i="15"/>
  <c r="G326" i="15"/>
  <c r="G325" i="15"/>
  <c r="F329" i="15"/>
  <c r="F328" i="15"/>
  <c r="F327" i="15"/>
  <c r="F326" i="15"/>
  <c r="F325" i="15"/>
  <c r="G323" i="15"/>
  <c r="G322" i="15"/>
  <c r="F323" i="15"/>
  <c r="F322" i="15"/>
  <c r="G320" i="15"/>
  <c r="G319" i="15"/>
  <c r="F320" i="15"/>
  <c r="F319" i="15"/>
  <c r="F312" i="15"/>
  <c r="F311" i="15"/>
  <c r="F307" i="15"/>
  <c r="F306" i="15"/>
  <c r="F305" i="15"/>
  <c r="F304" i="15"/>
  <c r="F298" i="15"/>
  <c r="F301" i="15" s="1"/>
  <c r="F296" i="15"/>
  <c r="F295" i="15"/>
  <c r="G307" i="15"/>
  <c r="G305" i="15"/>
  <c r="G304" i="15"/>
  <c r="G301" i="15"/>
  <c r="G300" i="15"/>
  <c r="G299" i="15"/>
  <c r="G298" i="15"/>
  <c r="G296" i="15"/>
  <c r="G295" i="15"/>
  <c r="G249" i="15"/>
  <c r="G250" i="15"/>
  <c r="G251" i="15"/>
  <c r="G252" i="15"/>
  <c r="G253" i="15"/>
  <c r="G255" i="15"/>
  <c r="G256" i="15"/>
  <c r="G257" i="15"/>
  <c r="G258" i="15"/>
  <c r="G259" i="15"/>
  <c r="G260" i="15"/>
  <c r="G262" i="15"/>
  <c r="G263" i="15"/>
  <c r="G264" i="15"/>
  <c r="G265" i="15"/>
  <c r="G266" i="15"/>
  <c r="G267" i="15"/>
  <c r="G269" i="15"/>
  <c r="G270" i="15"/>
  <c r="G271" i="15"/>
  <c r="G272" i="15"/>
  <c r="G273" i="15"/>
  <c r="G274" i="15"/>
  <c r="G276" i="15"/>
  <c r="G277" i="15"/>
  <c r="G278" i="15"/>
  <c r="G279" i="15"/>
  <c r="G280" i="15"/>
  <c r="G281" i="15"/>
  <c r="G283" i="15"/>
  <c r="G284" i="15"/>
  <c r="G285" i="15"/>
  <c r="G286" i="15"/>
  <c r="G287" i="15"/>
  <c r="G288" i="15"/>
  <c r="F288" i="15"/>
  <c r="F287" i="15"/>
  <c r="F286" i="15"/>
  <c r="F285" i="15"/>
  <c r="F284" i="15"/>
  <c r="F283" i="15"/>
  <c r="F281" i="15"/>
  <c r="F280" i="15"/>
  <c r="F279" i="15"/>
  <c r="F278" i="15"/>
  <c r="F277" i="15"/>
  <c r="F276" i="15"/>
  <c r="F274" i="15"/>
  <c r="F273" i="15"/>
  <c r="F272" i="15"/>
  <c r="F271" i="15"/>
  <c r="F270" i="15"/>
  <c r="F269" i="15"/>
  <c r="F267" i="15"/>
  <c r="F266" i="15"/>
  <c r="F265" i="15"/>
  <c r="F264" i="15"/>
  <c r="F263" i="15"/>
  <c r="F262" i="15"/>
  <c r="F260" i="15"/>
  <c r="F259" i="15"/>
  <c r="F258" i="15"/>
  <c r="F257" i="15"/>
  <c r="F256" i="15"/>
  <c r="F255" i="15"/>
  <c r="F253" i="15"/>
  <c r="F252" i="15"/>
  <c r="F251" i="15"/>
  <c r="F250" i="15"/>
  <c r="F249" i="15"/>
  <c r="G246" i="15"/>
  <c r="G245" i="15"/>
  <c r="G244" i="15"/>
  <c r="G243" i="15"/>
  <c r="G242" i="15"/>
  <c r="F246" i="15"/>
  <c r="F245" i="15"/>
  <c r="F244" i="15"/>
  <c r="F243" i="15"/>
  <c r="F242" i="15"/>
  <c r="H238" i="15"/>
  <c r="H237" i="15"/>
  <c r="H236" i="15"/>
  <c r="H235" i="15"/>
  <c r="I238" i="15"/>
  <c r="I237" i="15"/>
  <c r="I236" i="15"/>
  <c r="I235" i="15"/>
  <c r="Z5" i="7" l="1"/>
  <c r="Z6" i="7" s="1"/>
  <c r="G339" i="15"/>
  <c r="F300" i="15"/>
  <c r="F299" i="15"/>
  <c r="AA5" i="7" l="1"/>
  <c r="AA6" i="7" s="1"/>
  <c r="G238" i="15"/>
  <c r="G237" i="15"/>
  <c r="G236" i="15"/>
  <c r="G235" i="15"/>
  <c r="F238" i="15"/>
  <c r="F237" i="15"/>
  <c r="F236" i="15"/>
  <c r="F235" i="15"/>
  <c r="F227" i="15"/>
  <c r="G225" i="15"/>
  <c r="G224" i="15"/>
  <c r="G223" i="15"/>
  <c r="G227" i="15" s="1"/>
  <c r="F225" i="15"/>
  <c r="F224" i="15"/>
  <c r="F220" i="15"/>
  <c r="F168" i="15"/>
  <c r="F169" i="15"/>
  <c r="F171" i="15"/>
  <c r="F172" i="15"/>
  <c r="F173" i="15"/>
  <c r="F175" i="15"/>
  <c r="F176" i="15"/>
  <c r="F178" i="15"/>
  <c r="F179" i="15"/>
  <c r="F180" i="15"/>
  <c r="F182" i="15"/>
  <c r="F183" i="15"/>
  <c r="F185" i="15"/>
  <c r="F186" i="15"/>
  <c r="F187" i="15"/>
  <c r="F190" i="15"/>
  <c r="F191" i="15"/>
  <c r="F193" i="15"/>
  <c r="F194" i="15"/>
  <c r="F196" i="15"/>
  <c r="F197" i="15"/>
  <c r="F199" i="15"/>
  <c r="F200" i="15"/>
  <c r="F202" i="15"/>
  <c r="F203" i="15"/>
  <c r="F205" i="15"/>
  <c r="F206" i="15"/>
  <c r="F208" i="15"/>
  <c r="F209" i="15"/>
  <c r="F210" i="15"/>
  <c r="F212" i="15"/>
  <c r="F213" i="15"/>
  <c r="G213" i="15"/>
  <c r="G212" i="15"/>
  <c r="G210" i="15"/>
  <c r="G209" i="15"/>
  <c r="G208" i="15"/>
  <c r="G206" i="15"/>
  <c r="G205" i="15"/>
  <c r="G203" i="15"/>
  <c r="G202" i="15"/>
  <c r="G200" i="15"/>
  <c r="G199" i="15"/>
  <c r="G197" i="15"/>
  <c r="G196" i="15"/>
  <c r="G194" i="15"/>
  <c r="G193" i="15"/>
  <c r="G191" i="15"/>
  <c r="G190" i="15"/>
  <c r="G187" i="15"/>
  <c r="G186" i="15"/>
  <c r="G185" i="15"/>
  <c r="G183" i="15"/>
  <c r="G182" i="15"/>
  <c r="G180" i="15"/>
  <c r="G179" i="15"/>
  <c r="G178" i="15"/>
  <c r="G176" i="15"/>
  <c r="G175" i="15"/>
  <c r="G173" i="15"/>
  <c r="G172" i="15"/>
  <c r="G171" i="15"/>
  <c r="G169" i="15"/>
  <c r="G168" i="15"/>
  <c r="G165" i="15"/>
  <c r="G164" i="15"/>
  <c r="G163" i="15"/>
  <c r="G161" i="15"/>
  <c r="G160" i="15"/>
  <c r="G159" i="15"/>
  <c r="G156" i="15"/>
  <c r="G157" i="15"/>
  <c r="F165" i="15"/>
  <c r="F164" i="15"/>
  <c r="F163" i="15"/>
  <c r="F161" i="15"/>
  <c r="F159" i="15"/>
  <c r="F157" i="15"/>
  <c r="F156" i="15"/>
  <c r="G155" i="15"/>
  <c r="F155" i="15"/>
  <c r="G147" i="15"/>
  <c r="F147" i="15"/>
  <c r="G146" i="15"/>
  <c r="G144" i="15"/>
  <c r="F144" i="15"/>
  <c r="F145" i="15"/>
  <c r="F146" i="15"/>
  <c r="F149" i="15"/>
  <c r="F150" i="15"/>
  <c r="F151" i="15"/>
  <c r="F152" i="15"/>
  <c r="G152" i="15"/>
  <c r="G151" i="15"/>
  <c r="G150" i="15"/>
  <c r="G149" i="15"/>
  <c r="G145" i="15"/>
  <c r="G134" i="15"/>
  <c r="F104" i="15"/>
  <c r="G103" i="15"/>
  <c r="G142" i="15"/>
  <c r="F142" i="15"/>
  <c r="F141" i="15"/>
  <c r="G141" i="15"/>
  <c r="G140" i="15"/>
  <c r="F140" i="15"/>
  <c r="AB5" i="7" l="1"/>
  <c r="AB6" i="7" s="1"/>
  <c r="E152" i="15"/>
  <c r="E151" i="15"/>
  <c r="E150" i="15"/>
  <c r="E149" i="15"/>
  <c r="D148" i="15"/>
  <c r="E147" i="15"/>
  <c r="E146" i="15"/>
  <c r="E145" i="15"/>
  <c r="E144" i="15"/>
  <c r="D143" i="15"/>
  <c r="E142" i="15"/>
  <c r="E140" i="15"/>
  <c r="E141" i="15"/>
  <c r="E139" i="15"/>
  <c r="D138" i="15"/>
  <c r="F112" i="15"/>
  <c r="F111" i="15"/>
  <c r="F110" i="15"/>
  <c r="F103" i="15"/>
  <c r="F107" i="15"/>
  <c r="F106" i="15"/>
  <c r="G106" i="15"/>
  <c r="G107" i="15"/>
  <c r="G119" i="15" s="1"/>
  <c r="G99" i="15"/>
  <c r="F94" i="15"/>
  <c r="G94" i="15"/>
  <c r="G93" i="15"/>
  <c r="F91" i="15"/>
  <c r="F90" i="15"/>
  <c r="F86" i="15"/>
  <c r="F87" i="15"/>
  <c r="G87" i="15"/>
  <c r="G86" i="15"/>
  <c r="G83" i="15"/>
  <c r="G84" i="15"/>
  <c r="F84" i="15"/>
  <c r="F83" i="15"/>
  <c r="F80" i="15"/>
  <c r="F81" i="15"/>
  <c r="G81" i="15"/>
  <c r="G80" i="15"/>
  <c r="G77" i="15"/>
  <c r="G78" i="15"/>
  <c r="F78" i="15"/>
  <c r="F77" i="15"/>
  <c r="F74" i="15"/>
  <c r="F75" i="15"/>
  <c r="G75" i="15"/>
  <c r="G74" i="15"/>
  <c r="G71" i="15"/>
  <c r="G72" i="15"/>
  <c r="F72" i="15"/>
  <c r="F71" i="15"/>
  <c r="F66" i="15"/>
  <c r="F67" i="15"/>
  <c r="F68" i="15"/>
  <c r="G68" i="15"/>
  <c r="G67" i="15"/>
  <c r="G66" i="15"/>
  <c r="G63" i="15"/>
  <c r="G64" i="15"/>
  <c r="F64" i="15"/>
  <c r="F63" i="15"/>
  <c r="F59" i="15"/>
  <c r="F60" i="15"/>
  <c r="F61" i="15"/>
  <c r="G61" i="15"/>
  <c r="G60" i="15"/>
  <c r="G59" i="15"/>
  <c r="G56" i="15"/>
  <c r="G57" i="15"/>
  <c r="F57" i="15"/>
  <c r="F56" i="15"/>
  <c r="F53" i="15"/>
  <c r="F54" i="15"/>
  <c r="G54" i="15"/>
  <c r="G53" i="15"/>
  <c r="G52" i="15"/>
  <c r="G50" i="15"/>
  <c r="G49" i="15"/>
  <c r="F52" i="15"/>
  <c r="F50" i="15"/>
  <c r="F49" i="15"/>
  <c r="G46" i="15"/>
  <c r="F46" i="15"/>
  <c r="F45" i="15"/>
  <c r="F44" i="15"/>
  <c r="G45" i="15"/>
  <c r="G44" i="15"/>
  <c r="G42" i="15"/>
  <c r="G41" i="15"/>
  <c r="G40" i="15"/>
  <c r="F42" i="15"/>
  <c r="F41" i="15"/>
  <c r="F40" i="15"/>
  <c r="G38" i="15"/>
  <c r="G37" i="15"/>
  <c r="F38" i="15"/>
  <c r="F37" i="15"/>
  <c r="F36" i="15"/>
  <c r="G36" i="15"/>
  <c r="G33" i="15"/>
  <c r="G32" i="15"/>
  <c r="G31" i="15"/>
  <c r="G30" i="15"/>
  <c r="F33" i="15"/>
  <c r="F32" i="15"/>
  <c r="F31" i="15"/>
  <c r="F30" i="15"/>
  <c r="E33" i="15"/>
  <c r="E32" i="15"/>
  <c r="E31" i="15"/>
  <c r="E30" i="15"/>
  <c r="G25" i="15"/>
  <c r="G26" i="15"/>
  <c r="G27" i="15"/>
  <c r="G28" i="15"/>
  <c r="F28" i="15"/>
  <c r="F27" i="15"/>
  <c r="F26" i="15"/>
  <c r="F25" i="15"/>
  <c r="E28" i="15"/>
  <c r="E27" i="15"/>
  <c r="E26" i="15"/>
  <c r="E25" i="15"/>
  <c r="F23" i="15"/>
  <c r="G23" i="15"/>
  <c r="G22" i="15"/>
  <c r="F22" i="15"/>
  <c r="G21" i="15"/>
  <c r="F21" i="15"/>
  <c r="G13" i="15"/>
  <c r="G15" i="15"/>
  <c r="F15" i="15"/>
  <c r="F13" i="15"/>
  <c r="B1555" i="10"/>
  <c r="B1553" i="10"/>
  <c r="B1552" i="10"/>
  <c r="B1551" i="10"/>
  <c r="B1548" i="10"/>
  <c r="D1523" i="10"/>
  <c r="F1521" i="10"/>
  <c r="F1516" i="10"/>
  <c r="F1515" i="10"/>
  <c r="D1514" i="10"/>
  <c r="F1512" i="10"/>
  <c r="F1513" i="10"/>
  <c r="F1511" i="10"/>
  <c r="D1510" i="10"/>
  <c r="F1509" i="10"/>
  <c r="F1508" i="10"/>
  <c r="F1506" i="10"/>
  <c r="F1505" i="10"/>
  <c r="F1503" i="10"/>
  <c r="F1502" i="10"/>
  <c r="F1500" i="10"/>
  <c r="F1499" i="10"/>
  <c r="F1497" i="10"/>
  <c r="F1496" i="10"/>
  <c r="F1494" i="10"/>
  <c r="F1493" i="10"/>
  <c r="E1507" i="10"/>
  <c r="E1504" i="10"/>
  <c r="E1501" i="10"/>
  <c r="E1498" i="10"/>
  <c r="E1495" i="10"/>
  <c r="E1492" i="10"/>
  <c r="D1491" i="10"/>
  <c r="E1487" i="10"/>
  <c r="E1484" i="10"/>
  <c r="E1480" i="10"/>
  <c r="E1477" i="10"/>
  <c r="E1473" i="10"/>
  <c r="F1476" i="10"/>
  <c r="F1483" i="10"/>
  <c r="F1490" i="10"/>
  <c r="F1489" i="10"/>
  <c r="F1488" i="10"/>
  <c r="F1486" i="10"/>
  <c r="F1485" i="10"/>
  <c r="F1482" i="10"/>
  <c r="F1481" i="10"/>
  <c r="F1479" i="10"/>
  <c r="F1478" i="10"/>
  <c r="F1475" i="10"/>
  <c r="F1474" i="10"/>
  <c r="F1472" i="10"/>
  <c r="F1471" i="10"/>
  <c r="E1470" i="10"/>
  <c r="D1469" i="10"/>
  <c r="E1465" i="10"/>
  <c r="E1461" i="10"/>
  <c r="F1468" i="10"/>
  <c r="F1467" i="10"/>
  <c r="F1466" i="10"/>
  <c r="F1464" i="10"/>
  <c r="F1463" i="10"/>
  <c r="F1462" i="10"/>
  <c r="F1459" i="10"/>
  <c r="F1460" i="10"/>
  <c r="F1458" i="10"/>
  <c r="E1457" i="10"/>
  <c r="D1456" i="10"/>
  <c r="E1451" i="10"/>
  <c r="E1446" i="10"/>
  <c r="F1455" i="10"/>
  <c r="F1454" i="10"/>
  <c r="F1453" i="10"/>
  <c r="F1452" i="10"/>
  <c r="F1450" i="10"/>
  <c r="F1449" i="10"/>
  <c r="F1448" i="10"/>
  <c r="F1447" i="10"/>
  <c r="F1443" i="10"/>
  <c r="F1444" i="10"/>
  <c r="F1445" i="10"/>
  <c r="F1442" i="10"/>
  <c r="E1441" i="10"/>
  <c r="D1440" i="10"/>
  <c r="C1439" i="10"/>
  <c r="F1438" i="10"/>
  <c r="F1437" i="10"/>
  <c r="D1436" i="10"/>
  <c r="F1434" i="10"/>
  <c r="F1435" i="10"/>
  <c r="F1433" i="10"/>
  <c r="D1432" i="10"/>
  <c r="E1429" i="10"/>
  <c r="E1426" i="10"/>
  <c r="E1423" i="10"/>
  <c r="E1420" i="10"/>
  <c r="E1417" i="10"/>
  <c r="F1431" i="10"/>
  <c r="F1430" i="10"/>
  <c r="F1428" i="10"/>
  <c r="F1427" i="10"/>
  <c r="F1425" i="10"/>
  <c r="F1424" i="10"/>
  <c r="F1422" i="10"/>
  <c r="F1421" i="10"/>
  <c r="F1419" i="10"/>
  <c r="F1418" i="10"/>
  <c r="F1416" i="10"/>
  <c r="F1415" i="10"/>
  <c r="E1414" i="10"/>
  <c r="D1413" i="10"/>
  <c r="E1409" i="10"/>
  <c r="E1406" i="10"/>
  <c r="E1402" i="10"/>
  <c r="E1399" i="10"/>
  <c r="F1412" i="10"/>
  <c r="F1411" i="10"/>
  <c r="F1410" i="10"/>
  <c r="F1408" i="10"/>
  <c r="F1407" i="10"/>
  <c r="F1405" i="10"/>
  <c r="F1404" i="10"/>
  <c r="F1403" i="10"/>
  <c r="F1401" i="10"/>
  <c r="F1400" i="10"/>
  <c r="F1397" i="10"/>
  <c r="F1398" i="10"/>
  <c r="F1396" i="10"/>
  <c r="E1395" i="10"/>
  <c r="F1394" i="10"/>
  <c r="F1393" i="10"/>
  <c r="E1392" i="10"/>
  <c r="D1391" i="10"/>
  <c r="F1389" i="10"/>
  <c r="F1390" i="10"/>
  <c r="F1388" i="10"/>
  <c r="E1387" i="10"/>
  <c r="F1385" i="10"/>
  <c r="F1386" i="10"/>
  <c r="F1384" i="10"/>
  <c r="E1383" i="10"/>
  <c r="F1381" i="10"/>
  <c r="F1382" i="10"/>
  <c r="F1380" i="10"/>
  <c r="E1379" i="10"/>
  <c r="E1379" i="7"/>
  <c r="D1378" i="10"/>
  <c r="E1373" i="10"/>
  <c r="E1368" i="10"/>
  <c r="F1377" i="10"/>
  <c r="F1376" i="10"/>
  <c r="F1375" i="10"/>
  <c r="F1374" i="10"/>
  <c r="F1372" i="10"/>
  <c r="F1371" i="10"/>
  <c r="F1370" i="10"/>
  <c r="F1369" i="10"/>
  <c r="F1365" i="10"/>
  <c r="F1366" i="10"/>
  <c r="F1367" i="10"/>
  <c r="F1364" i="10"/>
  <c r="E1363" i="10"/>
  <c r="D1362" i="10"/>
  <c r="C1361" i="10"/>
  <c r="F1360" i="10"/>
  <c r="F1359" i="10"/>
  <c r="D1358" i="10"/>
  <c r="F1356" i="10"/>
  <c r="F1357" i="10"/>
  <c r="F1355" i="10"/>
  <c r="D1354" i="10"/>
  <c r="E1351" i="10"/>
  <c r="E1348" i="10"/>
  <c r="E1345" i="10"/>
  <c r="E1342" i="10"/>
  <c r="E1339" i="10"/>
  <c r="F1353" i="10"/>
  <c r="F1352" i="10"/>
  <c r="F1350" i="10"/>
  <c r="F1349" i="10"/>
  <c r="F1347" i="10"/>
  <c r="F1346" i="10"/>
  <c r="F1344" i="10"/>
  <c r="F1343" i="10"/>
  <c r="F1341" i="10"/>
  <c r="F1340" i="10"/>
  <c r="F1338" i="10"/>
  <c r="F1337" i="10"/>
  <c r="E1336" i="10"/>
  <c r="D1335" i="10"/>
  <c r="F1330" i="10"/>
  <c r="F1329" i="10"/>
  <c r="E1331" i="10"/>
  <c r="E1328" i="10"/>
  <c r="E1324" i="10"/>
  <c r="E1321" i="10"/>
  <c r="E1317" i="10"/>
  <c r="F1334" i="10"/>
  <c r="F1327" i="10"/>
  <c r="F1320" i="10"/>
  <c r="F1333" i="10"/>
  <c r="F1332" i="10"/>
  <c r="F1326" i="10"/>
  <c r="F1325" i="10"/>
  <c r="F1323" i="10"/>
  <c r="F1322" i="10"/>
  <c r="F1319" i="10"/>
  <c r="F1318" i="10"/>
  <c r="F1316" i="10"/>
  <c r="F1315" i="10"/>
  <c r="E1314" i="10"/>
  <c r="D1313" i="10"/>
  <c r="E1309" i="10"/>
  <c r="E1305" i="10"/>
  <c r="F1312" i="10"/>
  <c r="F1311" i="10"/>
  <c r="F1310" i="10"/>
  <c r="F1308" i="10"/>
  <c r="F1307" i="10"/>
  <c r="F1306" i="10"/>
  <c r="F1303" i="10"/>
  <c r="F1304" i="10"/>
  <c r="F1302" i="10"/>
  <c r="E1301" i="10"/>
  <c r="D1300" i="10"/>
  <c r="E1295" i="10"/>
  <c r="E1290" i="10"/>
  <c r="F1299" i="10"/>
  <c r="F1298" i="10"/>
  <c r="F1297" i="10"/>
  <c r="F1296" i="10"/>
  <c r="F1294" i="10"/>
  <c r="F1293" i="10"/>
  <c r="F1292" i="10"/>
  <c r="F1291" i="10"/>
  <c r="F1287" i="10"/>
  <c r="F1288" i="10"/>
  <c r="F1289" i="10"/>
  <c r="F1286" i="10"/>
  <c r="B1282" i="10"/>
  <c r="B1280" i="10"/>
  <c r="F1199" i="10"/>
  <c r="F1198" i="10"/>
  <c r="F1197" i="10"/>
  <c r="F1196" i="10"/>
  <c r="F1194" i="10"/>
  <c r="F1193" i="10"/>
  <c r="F1192" i="10"/>
  <c r="F1191" i="10"/>
  <c r="F1186" i="10"/>
  <c r="F1130" i="10"/>
  <c r="F1129" i="10"/>
  <c r="F1121" i="10"/>
  <c r="F1120" i="10"/>
  <c r="F1119" i="10"/>
  <c r="F1086" i="10"/>
  <c r="F1087" i="10"/>
  <c r="F1010" i="10"/>
  <c r="F1011" i="10"/>
  <c r="F1012" i="10"/>
  <c r="F1013" i="10"/>
  <c r="F1009" i="10"/>
  <c r="E923" i="10"/>
  <c r="E918" i="10"/>
  <c r="F927" i="10"/>
  <c r="F926" i="10"/>
  <c r="F925" i="10"/>
  <c r="F924" i="10"/>
  <c r="F922" i="10"/>
  <c r="F921" i="10"/>
  <c r="F920" i="10"/>
  <c r="F919" i="10"/>
  <c r="F915" i="10"/>
  <c r="F916" i="10"/>
  <c r="F917" i="10"/>
  <c r="F914" i="10"/>
  <c r="F820" i="10"/>
  <c r="F808" i="10"/>
  <c r="F807" i="10"/>
  <c r="F806" i="10"/>
  <c r="F805" i="10"/>
  <c r="F803" i="10"/>
  <c r="F802" i="10"/>
  <c r="F801" i="10"/>
  <c r="F800" i="10"/>
  <c r="F788" i="10"/>
  <c r="F787" i="10"/>
  <c r="B783" i="10"/>
  <c r="B772" i="10"/>
  <c r="F765" i="10"/>
  <c r="F766" i="10"/>
  <c r="F767" i="10"/>
  <c r="F768" i="10"/>
  <c r="F769" i="10"/>
  <c r="F770" i="10"/>
  <c r="F764" i="10"/>
  <c r="D763" i="10"/>
  <c r="F757" i="10"/>
  <c r="F758" i="10"/>
  <c r="F759" i="10"/>
  <c r="F760" i="10"/>
  <c r="F761" i="10"/>
  <c r="F762" i="10"/>
  <c r="F756" i="10"/>
  <c r="D755" i="10"/>
  <c r="F749" i="10"/>
  <c r="F750" i="10"/>
  <c r="F751" i="10"/>
  <c r="F752" i="10"/>
  <c r="F753" i="10"/>
  <c r="F754" i="10"/>
  <c r="F748" i="10"/>
  <c r="D747" i="10"/>
  <c r="F745" i="10"/>
  <c r="B744" i="10"/>
  <c r="B742" i="10"/>
  <c r="F740" i="10"/>
  <c r="F739" i="10"/>
  <c r="D738" i="10"/>
  <c r="F736" i="10"/>
  <c r="F737" i="10"/>
  <c r="F735" i="10"/>
  <c r="D734" i="10"/>
  <c r="E731" i="10"/>
  <c r="E728" i="10"/>
  <c r="E725" i="10"/>
  <c r="E722" i="10"/>
  <c r="E719" i="10"/>
  <c r="F733" i="10"/>
  <c r="F732" i="10"/>
  <c r="F730" i="10"/>
  <c r="F729" i="10"/>
  <c r="F727" i="10"/>
  <c r="F726" i="10"/>
  <c r="F724" i="10"/>
  <c r="F723" i="10"/>
  <c r="F721" i="10"/>
  <c r="F720" i="10"/>
  <c r="F718" i="10"/>
  <c r="F717" i="10"/>
  <c r="E716" i="10"/>
  <c r="D715" i="10"/>
  <c r="E708" i="10"/>
  <c r="F714" i="10" l="1"/>
  <c r="F713" i="10"/>
  <c r="F712" i="10"/>
  <c r="F707" i="10"/>
  <c r="F710" i="10"/>
  <c r="F709" i="10"/>
  <c r="F706" i="10"/>
  <c r="F705" i="10"/>
  <c r="F703" i="10"/>
  <c r="F702" i="10"/>
  <c r="E711" i="10"/>
  <c r="E704" i="10"/>
  <c r="E701" i="10"/>
  <c r="F699" i="10"/>
  <c r="F700" i="10"/>
  <c r="F698" i="10"/>
  <c r="E697" i="10"/>
  <c r="F696" i="10"/>
  <c r="F695" i="10"/>
  <c r="E694" i="10"/>
  <c r="D693" i="10"/>
  <c r="E689" i="10"/>
  <c r="E685" i="10"/>
  <c r="F692" i="10"/>
  <c r="F691" i="10"/>
  <c r="F690" i="10"/>
  <c r="F688" i="10"/>
  <c r="F687" i="10"/>
  <c r="F686" i="10"/>
  <c r="F683" i="10"/>
  <c r="F684" i="10"/>
  <c r="F682" i="10"/>
  <c r="E681" i="10"/>
  <c r="D680" i="10"/>
  <c r="E675" i="10"/>
  <c r="E670" i="10"/>
  <c r="F679" i="10"/>
  <c r="F678" i="10"/>
  <c r="F677" i="10"/>
  <c r="F676" i="10"/>
  <c r="F674" i="10"/>
  <c r="F673" i="10"/>
  <c r="F672" i="10"/>
  <c r="F671" i="10"/>
  <c r="F667" i="10"/>
  <c r="F668" i="10"/>
  <c r="F669" i="10"/>
  <c r="F666" i="10"/>
  <c r="E665" i="10"/>
  <c r="D664" i="10"/>
  <c r="C663" i="10"/>
  <c r="F662" i="10"/>
  <c r="F661" i="10"/>
  <c r="D660" i="10"/>
  <c r="F658" i="10"/>
  <c r="F659" i="10"/>
  <c r="F657" i="10"/>
  <c r="D656" i="10"/>
  <c r="E653" i="10"/>
  <c r="E650" i="10"/>
  <c r="E647" i="10"/>
  <c r="E644" i="10"/>
  <c r="E641" i="10"/>
  <c r="F655" i="10"/>
  <c r="F654" i="10"/>
  <c r="F652" i="10"/>
  <c r="F651" i="10"/>
  <c r="F649" i="10"/>
  <c r="F648" i="10"/>
  <c r="F646" i="10"/>
  <c r="F645" i="10"/>
  <c r="F643" i="10"/>
  <c r="F642" i="10"/>
  <c r="F640" i="10"/>
  <c r="F639" i="10"/>
  <c r="E638" i="10"/>
  <c r="D637" i="10"/>
  <c r="E633" i="10"/>
  <c r="E630" i="10"/>
  <c r="E626" i="10"/>
  <c r="E623" i="10"/>
  <c r="E619" i="10"/>
  <c r="F636" i="10"/>
  <c r="F635" i="10"/>
  <c r="F634" i="10"/>
  <c r="F629" i="10"/>
  <c r="F622" i="10"/>
  <c r="F632" i="10"/>
  <c r="F631" i="10"/>
  <c r="F628" i="10"/>
  <c r="F627" i="10"/>
  <c r="F625" i="10"/>
  <c r="F624" i="10"/>
  <c r="F621" i="10"/>
  <c r="F620" i="10"/>
  <c r="F618" i="10"/>
  <c r="F617" i="10"/>
  <c r="E616" i="10"/>
  <c r="D615" i="10"/>
  <c r="E611" i="10"/>
  <c r="E607" i="10"/>
  <c r="F614" i="10"/>
  <c r="F613" i="10"/>
  <c r="F612" i="10"/>
  <c r="F610" i="10"/>
  <c r="F609" i="10"/>
  <c r="F608" i="10"/>
  <c r="F605" i="10"/>
  <c r="F606" i="10"/>
  <c r="F604" i="10"/>
  <c r="E603" i="10"/>
  <c r="D602" i="10"/>
  <c r="E597" i="10"/>
  <c r="E592" i="10"/>
  <c r="F601" i="10"/>
  <c r="F600" i="10"/>
  <c r="F599" i="10"/>
  <c r="F598" i="10"/>
  <c r="F596" i="10"/>
  <c r="F595" i="10"/>
  <c r="F594" i="10"/>
  <c r="F593" i="10"/>
  <c r="F589" i="10"/>
  <c r="F590" i="10"/>
  <c r="F591" i="10"/>
  <c r="F588" i="10"/>
  <c r="E587" i="10"/>
  <c r="D586" i="10"/>
  <c r="C585" i="10"/>
  <c r="F584" i="10"/>
  <c r="F583" i="10"/>
  <c r="D582" i="10"/>
  <c r="F580" i="10"/>
  <c r="F581" i="10"/>
  <c r="F579" i="10"/>
  <c r="D578" i="10"/>
  <c r="F212" i="11"/>
  <c r="E455" i="11"/>
  <c r="E689" i="11"/>
  <c r="F788" i="11"/>
  <c r="F787" i="11"/>
  <c r="B1555" i="11"/>
  <c r="B1553" i="11"/>
  <c r="B1552" i="11"/>
  <c r="B1551" i="11"/>
  <c r="B1548" i="11"/>
  <c r="D1523" i="11" l="1"/>
  <c r="F1521" i="11"/>
  <c r="F1516" i="11"/>
  <c r="F1515" i="11"/>
  <c r="D1514" i="11"/>
  <c r="F1512" i="11"/>
  <c r="F1513" i="11"/>
  <c r="F1511" i="11"/>
  <c r="D1510" i="11"/>
  <c r="E1507" i="11"/>
  <c r="E1504" i="11"/>
  <c r="E1501" i="11"/>
  <c r="E1498" i="11"/>
  <c r="F1509" i="11"/>
  <c r="F1508" i="11"/>
  <c r="F1506" i="11"/>
  <c r="F1505" i="11"/>
  <c r="F1503" i="11"/>
  <c r="F1502" i="11"/>
  <c r="F1500" i="11"/>
  <c r="F1499" i="11"/>
  <c r="F1497" i="11"/>
  <c r="F1496" i="11"/>
  <c r="F1494" i="11"/>
  <c r="F1493" i="11"/>
  <c r="E1495" i="11"/>
  <c r="E1492" i="11"/>
  <c r="D1491" i="11"/>
  <c r="E1487" i="11"/>
  <c r="E1484" i="11"/>
  <c r="E1480" i="11"/>
  <c r="E1477" i="11"/>
  <c r="E1473" i="11"/>
  <c r="F1490" i="11"/>
  <c r="F1483" i="11"/>
  <c r="F1476" i="11"/>
  <c r="F1489" i="11"/>
  <c r="F1488" i="11"/>
  <c r="F1486" i="11"/>
  <c r="F1485" i="11"/>
  <c r="F1482" i="11"/>
  <c r="F1481" i="11"/>
  <c r="F1479" i="11"/>
  <c r="F1478" i="11"/>
  <c r="F1475" i="11"/>
  <c r="F1474" i="11"/>
  <c r="F1472" i="11"/>
  <c r="F1471" i="11"/>
  <c r="E1470" i="11"/>
  <c r="D1469" i="11"/>
  <c r="E1465" i="11"/>
  <c r="E1461" i="11"/>
  <c r="F1468" i="11"/>
  <c r="F1467" i="11"/>
  <c r="F1466" i="11"/>
  <c r="F1464" i="11"/>
  <c r="F1463" i="11"/>
  <c r="F1462" i="11"/>
  <c r="F1459" i="11"/>
  <c r="F1460" i="11"/>
  <c r="F1458" i="11"/>
  <c r="E1457" i="11"/>
  <c r="D1456" i="11"/>
  <c r="E1451" i="11"/>
  <c r="E1446" i="11"/>
  <c r="F1455" i="11"/>
  <c r="F1454" i="11"/>
  <c r="F1453" i="11"/>
  <c r="F1452" i="11"/>
  <c r="F1450" i="11"/>
  <c r="F1449" i="11"/>
  <c r="F1448" i="11"/>
  <c r="F1447" i="11"/>
  <c r="F1443" i="11"/>
  <c r="F1444" i="11"/>
  <c r="F1445" i="11"/>
  <c r="F1442" i="11"/>
  <c r="E1441" i="11"/>
  <c r="D1440" i="11"/>
  <c r="C1439" i="11"/>
  <c r="F1438" i="11"/>
  <c r="F1437" i="11"/>
  <c r="D1436" i="11"/>
  <c r="F1434" i="11"/>
  <c r="F1435" i="11"/>
  <c r="F1433" i="11"/>
  <c r="D1432" i="11"/>
  <c r="E1429" i="11"/>
  <c r="E1426" i="11"/>
  <c r="E1423" i="11"/>
  <c r="E1420" i="11"/>
  <c r="E1417" i="11"/>
  <c r="F1431" i="11"/>
  <c r="F1430" i="11"/>
  <c r="F1428" i="11"/>
  <c r="F1427" i="11"/>
  <c r="F1425" i="11"/>
  <c r="F1424" i="11"/>
  <c r="F1422" i="11"/>
  <c r="F1421" i="11"/>
  <c r="F1419" i="11"/>
  <c r="F1418" i="11"/>
  <c r="F1416" i="11"/>
  <c r="F1415" i="11"/>
  <c r="E1414" i="11"/>
  <c r="D1413" i="11"/>
  <c r="F1412" i="11"/>
  <c r="F1405" i="11"/>
  <c r="F1398" i="11"/>
  <c r="F1411" i="11"/>
  <c r="F1410" i="11"/>
  <c r="F1408" i="11"/>
  <c r="F1407" i="11"/>
  <c r="F1404" i="11"/>
  <c r="F1403" i="11"/>
  <c r="F1401" i="11"/>
  <c r="F1400" i="11"/>
  <c r="F1397" i="11"/>
  <c r="F1396" i="11"/>
  <c r="F1394" i="11"/>
  <c r="F1393" i="11"/>
  <c r="E1409" i="11"/>
  <c r="E1406" i="11"/>
  <c r="E1402" i="11"/>
  <c r="E1399" i="11"/>
  <c r="E1395" i="11"/>
  <c r="E1392" i="11"/>
  <c r="D1391" i="11"/>
  <c r="E1387" i="11"/>
  <c r="E1383" i="11"/>
  <c r="F1390" i="11"/>
  <c r="F1389" i="11"/>
  <c r="F1388" i="11"/>
  <c r="F1386" i="11"/>
  <c r="F1385" i="11"/>
  <c r="F1384" i="11"/>
  <c r="F1381" i="11"/>
  <c r="F1382" i="11"/>
  <c r="F1380" i="11"/>
  <c r="E1379" i="11"/>
  <c r="D1378" i="11"/>
  <c r="E1373" i="11"/>
  <c r="E1368" i="11"/>
  <c r="F1377" i="11"/>
  <c r="F1376" i="11"/>
  <c r="F1375" i="11"/>
  <c r="F1374" i="11"/>
  <c r="F1372" i="11"/>
  <c r="F1371" i="11"/>
  <c r="F1370" i="11"/>
  <c r="F1369" i="11"/>
  <c r="F1365" i="11"/>
  <c r="F1366" i="11"/>
  <c r="F1367" i="11"/>
  <c r="F1364" i="11"/>
  <c r="E1363" i="11"/>
  <c r="D1362" i="11"/>
  <c r="C1361" i="11"/>
  <c r="F1360" i="11"/>
  <c r="F1359" i="11"/>
  <c r="D1358" i="11"/>
  <c r="F1356" i="11"/>
  <c r="F1357" i="11"/>
  <c r="F1355" i="11"/>
  <c r="D1354" i="11"/>
  <c r="E1351" i="11"/>
  <c r="E1348" i="11"/>
  <c r="E1345" i="11"/>
  <c r="E1342" i="11"/>
  <c r="E1339" i="11"/>
  <c r="F1353" i="11"/>
  <c r="F1352" i="11"/>
  <c r="F1350" i="11"/>
  <c r="F1349" i="11"/>
  <c r="F1347" i="11"/>
  <c r="F1346" i="11"/>
  <c r="F1344" i="11"/>
  <c r="F1343" i="11"/>
  <c r="F1341" i="11"/>
  <c r="F1340" i="11"/>
  <c r="F1338" i="11"/>
  <c r="F1337" i="11"/>
  <c r="E1336" i="11"/>
  <c r="D1335" i="11"/>
  <c r="E1331" i="11"/>
  <c r="E1328" i="11"/>
  <c r="E1324" i="11"/>
  <c r="E1321" i="11"/>
  <c r="F1334" i="11"/>
  <c r="F1333" i="11"/>
  <c r="F1332" i="11"/>
  <c r="F1330" i="11"/>
  <c r="F1329" i="11"/>
  <c r="F1327" i="11"/>
  <c r="F1326" i="11"/>
  <c r="F1325" i="11"/>
  <c r="F1323" i="11"/>
  <c r="F1322" i="11"/>
  <c r="F1319" i="11"/>
  <c r="F1320" i="11"/>
  <c r="F1318" i="11"/>
  <c r="E1317" i="11"/>
  <c r="F1316" i="11"/>
  <c r="F1315" i="11"/>
  <c r="E1314" i="11"/>
  <c r="D1313" i="11"/>
  <c r="E1309" i="11"/>
  <c r="E1305" i="11"/>
  <c r="F1312" i="11"/>
  <c r="F1311" i="11"/>
  <c r="F1310" i="11"/>
  <c r="F1308" i="11"/>
  <c r="F1307" i="11"/>
  <c r="F1306" i="11"/>
  <c r="F1303" i="11"/>
  <c r="F1304" i="11"/>
  <c r="F1302" i="11"/>
  <c r="E1301" i="11"/>
  <c r="D1300" i="11"/>
  <c r="E1295" i="11"/>
  <c r="E1290" i="11"/>
  <c r="F1299" i="11"/>
  <c r="F1298" i="11"/>
  <c r="F1297" i="11"/>
  <c r="F1296" i="11"/>
  <c r="F1294" i="11"/>
  <c r="F1293" i="11"/>
  <c r="F1292" i="11"/>
  <c r="F1291" i="11"/>
  <c r="F1287" i="11"/>
  <c r="F1288" i="11"/>
  <c r="F1289" i="11"/>
  <c r="F1286" i="11"/>
  <c r="B1282" i="11"/>
  <c r="B1280" i="11"/>
  <c r="F1199" i="11"/>
  <c r="F1198" i="11"/>
  <c r="F1197" i="11"/>
  <c r="F1196" i="11"/>
  <c r="F1194" i="11"/>
  <c r="F1193" i="11"/>
  <c r="F1192" i="11"/>
  <c r="F1191" i="11"/>
  <c r="F1186" i="11"/>
  <c r="F1129" i="11"/>
  <c r="F1130" i="11"/>
  <c r="F1121" i="11"/>
  <c r="F1120" i="11"/>
  <c r="F1119" i="11"/>
  <c r="F1086" i="11"/>
  <c r="F1087" i="11"/>
  <c r="F1010" i="11"/>
  <c r="F1011" i="11"/>
  <c r="F1012" i="11"/>
  <c r="F1013" i="11"/>
  <c r="F1009" i="11"/>
  <c r="E923" i="11"/>
  <c r="E918" i="11"/>
  <c r="F927" i="11"/>
  <c r="F926" i="11"/>
  <c r="F925" i="11"/>
  <c r="F924" i="11"/>
  <c r="F922" i="11"/>
  <c r="F921" i="11"/>
  <c r="F920" i="11"/>
  <c r="F919" i="11"/>
  <c r="F915" i="11"/>
  <c r="F916" i="11"/>
  <c r="F917" i="11"/>
  <c r="F914" i="11"/>
  <c r="F820" i="11"/>
  <c r="F808" i="11"/>
  <c r="F807" i="11"/>
  <c r="F806" i="11"/>
  <c r="F805" i="11"/>
  <c r="F803" i="11"/>
  <c r="F802" i="11"/>
  <c r="F801" i="11"/>
  <c r="F800" i="11"/>
  <c r="B783" i="11"/>
  <c r="B772" i="11"/>
  <c r="F765" i="11"/>
  <c r="F766" i="11"/>
  <c r="F767" i="11"/>
  <c r="F768" i="11"/>
  <c r="F769" i="11"/>
  <c r="F770" i="11"/>
  <c r="F764" i="11"/>
  <c r="D763" i="11"/>
  <c r="F757" i="11"/>
  <c r="F758" i="11"/>
  <c r="F759" i="11"/>
  <c r="F760" i="11"/>
  <c r="F761" i="11"/>
  <c r="F762" i="11"/>
  <c r="F756" i="11"/>
  <c r="D755" i="11"/>
  <c r="F749" i="11"/>
  <c r="F750" i="11"/>
  <c r="F751" i="11"/>
  <c r="F752" i="11"/>
  <c r="F753" i="11"/>
  <c r="F754" i="11"/>
  <c r="F748" i="11"/>
  <c r="D747" i="11"/>
  <c r="F745" i="11"/>
  <c r="B744" i="11"/>
  <c r="B742" i="11"/>
  <c r="F740" i="11"/>
  <c r="F739" i="11"/>
  <c r="D738" i="11"/>
  <c r="F736" i="11"/>
  <c r="F737" i="11"/>
  <c r="F735" i="11"/>
  <c r="D734" i="11"/>
  <c r="E731" i="11"/>
  <c r="E728" i="11"/>
  <c r="E725" i="11"/>
  <c r="E722" i="11"/>
  <c r="E719" i="11"/>
  <c r="F733" i="11"/>
  <c r="F732" i="11"/>
  <c r="F730" i="11"/>
  <c r="F729" i="11"/>
  <c r="F727" i="11"/>
  <c r="F726" i="11"/>
  <c r="F724" i="11"/>
  <c r="F723" i="11"/>
  <c r="F721" i="11"/>
  <c r="F720" i="11"/>
  <c r="F718" i="11"/>
  <c r="F717" i="11"/>
  <c r="E716" i="11"/>
  <c r="D715" i="11"/>
  <c r="E711" i="11"/>
  <c r="E708" i="11"/>
  <c r="E704" i="11"/>
  <c r="E701" i="11"/>
  <c r="E697" i="11"/>
  <c r="F714" i="11"/>
  <c r="F713" i="11"/>
  <c r="F712" i="11"/>
  <c r="F710" i="11"/>
  <c r="F709" i="11"/>
  <c r="F707" i="11"/>
  <c r="F706" i="11"/>
  <c r="F705" i="11"/>
  <c r="F703" i="11"/>
  <c r="F702" i="11"/>
  <c r="F700" i="11"/>
  <c r="F699" i="11"/>
  <c r="F698" i="11"/>
  <c r="F696" i="11"/>
  <c r="F695" i="11"/>
  <c r="E694" i="11"/>
  <c r="D693" i="11"/>
  <c r="E685" i="11"/>
  <c r="F692" i="11"/>
  <c r="F691" i="11"/>
  <c r="F690" i="11"/>
  <c r="F688" i="11"/>
  <c r="F687" i="11"/>
  <c r="F686" i="11"/>
  <c r="F683" i="11"/>
  <c r="F684" i="11"/>
  <c r="F682" i="11"/>
  <c r="E681" i="11"/>
  <c r="D680" i="11"/>
  <c r="E675" i="11"/>
  <c r="E670" i="11"/>
  <c r="F679" i="11"/>
  <c r="F678" i="11"/>
  <c r="F677" i="11"/>
  <c r="F676" i="11"/>
  <c r="F674" i="11"/>
  <c r="F673" i="11"/>
  <c r="F672" i="11"/>
  <c r="F671" i="11"/>
  <c r="F667" i="11"/>
  <c r="F668" i="11"/>
  <c r="F669" i="11"/>
  <c r="F666" i="11"/>
  <c r="E665" i="11"/>
  <c r="D664" i="11"/>
  <c r="C663" i="11"/>
  <c r="F662" i="11"/>
  <c r="F661" i="11"/>
  <c r="D660" i="11"/>
  <c r="F658" i="11"/>
  <c r="F659" i="11"/>
  <c r="F657" i="11"/>
  <c r="D656" i="11"/>
  <c r="E653" i="11"/>
  <c r="E650" i="11"/>
  <c r="E647" i="11"/>
  <c r="E644" i="11"/>
  <c r="E641" i="11"/>
  <c r="F655" i="11"/>
  <c r="F654" i="11"/>
  <c r="F652" i="11"/>
  <c r="F651" i="11"/>
  <c r="F649" i="11"/>
  <c r="F648" i="11"/>
  <c r="F646" i="11"/>
  <c r="F645" i="11"/>
  <c r="F643" i="11"/>
  <c r="F642" i="11"/>
  <c r="F640" i="11"/>
  <c r="F639" i="11"/>
  <c r="E638" i="11"/>
  <c r="D637" i="11"/>
  <c r="F636" i="11"/>
  <c r="F635" i="11"/>
  <c r="F634" i="11"/>
  <c r="F632" i="11"/>
  <c r="F631" i="11"/>
  <c r="F629" i="11"/>
  <c r="F628" i="11"/>
  <c r="F627" i="11"/>
  <c r="F625" i="11"/>
  <c r="F624" i="11"/>
  <c r="F622" i="11"/>
  <c r="F621" i="11"/>
  <c r="F620" i="11"/>
  <c r="E633" i="11"/>
  <c r="E630" i="11"/>
  <c r="E626" i="11"/>
  <c r="E623" i="11"/>
  <c r="E619" i="11"/>
  <c r="F618" i="11"/>
  <c r="F617" i="11"/>
  <c r="E616" i="11"/>
  <c r="D615" i="11"/>
  <c r="E611" i="11"/>
  <c r="E607" i="11"/>
  <c r="F614" i="11"/>
  <c r="F613" i="11"/>
  <c r="F612" i="11"/>
  <c r="F610" i="11"/>
  <c r="F609" i="11"/>
  <c r="F608" i="11"/>
  <c r="F605" i="11"/>
  <c r="F606" i="11"/>
  <c r="F604" i="11"/>
  <c r="E603" i="11"/>
  <c r="D602" i="11"/>
  <c r="E597" i="11"/>
  <c r="E592" i="11"/>
  <c r="F601" i="11"/>
  <c r="F600" i="11"/>
  <c r="F599" i="11"/>
  <c r="F598" i="11"/>
  <c r="F596" i="11"/>
  <c r="F595" i="11"/>
  <c r="F594" i="11"/>
  <c r="F593" i="11"/>
  <c r="F589" i="11"/>
  <c r="F590" i="11"/>
  <c r="F591" i="11"/>
  <c r="F588" i="11"/>
  <c r="E587" i="11"/>
  <c r="D586" i="11"/>
  <c r="C585" i="11"/>
  <c r="F584" i="11"/>
  <c r="F583" i="11"/>
  <c r="D582" i="11"/>
  <c r="F580" i="11"/>
  <c r="F581" i="11"/>
  <c r="F579" i="11"/>
  <c r="D578" i="11"/>
  <c r="E575" i="11"/>
  <c r="E572" i="11"/>
  <c r="E569" i="11"/>
  <c r="E566" i="11"/>
  <c r="E563" i="11"/>
  <c r="F577" i="11"/>
  <c r="F576" i="11"/>
  <c r="F574" i="11"/>
  <c r="F573" i="11"/>
  <c r="F571" i="11"/>
  <c r="F570" i="11"/>
  <c r="F568" i="11"/>
  <c r="F567" i="11"/>
  <c r="F565" i="11"/>
  <c r="F564" i="11"/>
  <c r="F562" i="11"/>
  <c r="F561" i="11"/>
  <c r="E560" i="11"/>
  <c r="D559" i="11"/>
  <c r="E555" i="11"/>
  <c r="E552" i="11"/>
  <c r="E548" i="11"/>
  <c r="E545" i="11"/>
  <c r="E541" i="11"/>
  <c r="F558" i="11"/>
  <c r="F557" i="11"/>
  <c r="F556" i="11"/>
  <c r="F554" i="11"/>
  <c r="F553" i="11"/>
  <c r="F551" i="11"/>
  <c r="F544" i="11"/>
  <c r="F550" i="11"/>
  <c r="F549" i="11"/>
  <c r="F547" i="11"/>
  <c r="F546" i="11"/>
  <c r="F543" i="11"/>
  <c r="F542" i="11"/>
  <c r="F540" i="11"/>
  <c r="F539" i="11"/>
  <c r="E538" i="11"/>
  <c r="D537" i="11"/>
  <c r="E533" i="11"/>
  <c r="E529" i="11"/>
  <c r="F536" i="11"/>
  <c r="F535" i="11"/>
  <c r="F534" i="11"/>
  <c r="F532" i="11"/>
  <c r="F531" i="11"/>
  <c r="F530" i="11"/>
  <c r="F527" i="11"/>
  <c r="F528" i="11"/>
  <c r="F526" i="11"/>
  <c r="E525" i="11"/>
  <c r="D524" i="11"/>
  <c r="E519" i="11"/>
  <c r="E514" i="11"/>
  <c r="F523" i="11"/>
  <c r="F522" i="11"/>
  <c r="F521" i="11"/>
  <c r="F520" i="11"/>
  <c r="F518" i="11"/>
  <c r="F517" i="11"/>
  <c r="F516" i="11"/>
  <c r="F515" i="11"/>
  <c r="F511" i="11"/>
  <c r="F512" i="11"/>
  <c r="F513" i="11"/>
  <c r="F510" i="11"/>
  <c r="E509" i="11"/>
  <c r="D508" i="11"/>
  <c r="C507" i="11"/>
  <c r="B506" i="11"/>
  <c r="B504" i="11"/>
  <c r="B502" i="11"/>
  <c r="B500" i="11"/>
  <c r="F498" i="11"/>
  <c r="D497" i="11"/>
  <c r="F495" i="11"/>
  <c r="F496" i="11"/>
  <c r="F494" i="11"/>
  <c r="D493" i="11"/>
  <c r="F491" i="11"/>
  <c r="F492" i="11"/>
  <c r="F490" i="11"/>
  <c r="D489" i="11"/>
  <c r="F488" i="11"/>
  <c r="F487" i="11"/>
  <c r="D486" i="11"/>
  <c r="C485" i="11"/>
  <c r="F484" i="11"/>
  <c r="F483" i="11"/>
  <c r="D482" i="11"/>
  <c r="F480" i="11"/>
  <c r="F481" i="11"/>
  <c r="F479" i="11"/>
  <c r="D478" i="11"/>
  <c r="E475" i="11"/>
  <c r="E472" i="11"/>
  <c r="E469" i="11"/>
  <c r="E466" i="11"/>
  <c r="F477" i="11"/>
  <c r="F476" i="11"/>
  <c r="F474" i="11"/>
  <c r="F473" i="11"/>
  <c r="F471" i="11"/>
  <c r="F470" i="11"/>
  <c r="F468" i="11"/>
  <c r="F467" i="11"/>
  <c r="F465" i="11"/>
  <c r="F464" i="11"/>
  <c r="F462" i="11"/>
  <c r="F461" i="11"/>
  <c r="E463" i="11"/>
  <c r="E460" i="11"/>
  <c r="D459" i="11"/>
  <c r="E452" i="11"/>
  <c r="E448" i="11"/>
  <c r="E445" i="11"/>
  <c r="E441" i="11"/>
  <c r="F458" i="11"/>
  <c r="F451" i="11"/>
  <c r="F444" i="11"/>
  <c r="F457" i="11"/>
  <c r="F456" i="11"/>
  <c r="F454" i="11"/>
  <c r="F453" i="11"/>
  <c r="F450" i="11"/>
  <c r="F449" i="11"/>
  <c r="F447" i="11"/>
  <c r="F446" i="11"/>
  <c r="F443" i="11"/>
  <c r="F442" i="11"/>
  <c r="F440" i="11"/>
  <c r="F439" i="11"/>
  <c r="E438" i="11"/>
  <c r="D437" i="11"/>
  <c r="E433" i="11"/>
  <c r="F436" i="11"/>
  <c r="F435" i="11"/>
  <c r="F434" i="11"/>
  <c r="F431" i="11"/>
  <c r="F432" i="11"/>
  <c r="F430" i="11"/>
  <c r="E429" i="11"/>
  <c r="F427" i="11"/>
  <c r="F428" i="11"/>
  <c r="F426" i="11"/>
  <c r="E425" i="11"/>
  <c r="D424" i="11"/>
  <c r="E419" i="11"/>
  <c r="E414" i="11"/>
  <c r="F423" i="11"/>
  <c r="F422" i="11"/>
  <c r="F421" i="11"/>
  <c r="F420" i="11"/>
  <c r="F418" i="11"/>
  <c r="F417" i="11"/>
  <c r="F416" i="11"/>
  <c r="F415" i="11"/>
  <c r="F411" i="11"/>
  <c r="F412" i="11"/>
  <c r="F413" i="11"/>
  <c r="F410" i="11"/>
  <c r="E409" i="11"/>
  <c r="D408" i="11"/>
  <c r="C407" i="11"/>
  <c r="F406" i="11"/>
  <c r="F405" i="11"/>
  <c r="D404" i="11"/>
  <c r="F402" i="11"/>
  <c r="F403" i="11"/>
  <c r="F401" i="11"/>
  <c r="D400" i="11"/>
  <c r="E397" i="11"/>
  <c r="E394" i="11"/>
  <c r="E391" i="11"/>
  <c r="E388" i="11"/>
  <c r="E385" i="11"/>
  <c r="F399" i="11"/>
  <c r="F398" i="11"/>
  <c r="F396" i="11"/>
  <c r="F395" i="11"/>
  <c r="F393" i="11"/>
  <c r="F392" i="11"/>
  <c r="F390" i="11"/>
  <c r="F389" i="11"/>
  <c r="F387" i="11"/>
  <c r="F386" i="11"/>
  <c r="F384" i="11"/>
  <c r="F383" i="11"/>
  <c r="E382" i="11"/>
  <c r="D381" i="11"/>
  <c r="F380" i="11"/>
  <c r="F379" i="11"/>
  <c r="F378" i="11"/>
  <c r="F376" i="11"/>
  <c r="F375" i="11"/>
  <c r="F373" i="11"/>
  <c r="F372" i="11"/>
  <c r="F371" i="11"/>
  <c r="F369" i="11"/>
  <c r="F368" i="11"/>
  <c r="E377" i="11"/>
  <c r="E374" i="11"/>
  <c r="E370" i="11"/>
  <c r="E367" i="11"/>
  <c r="F365" i="11"/>
  <c r="F366" i="11"/>
  <c r="F364" i="11"/>
  <c r="E363" i="11"/>
  <c r="F362" i="11"/>
  <c r="F361" i="11"/>
  <c r="E360" i="11"/>
  <c r="D359" i="11"/>
  <c r="E355" i="11"/>
  <c r="E351" i="11"/>
  <c r="F358" i="11"/>
  <c r="F357" i="11"/>
  <c r="F356" i="11"/>
  <c r="F354" i="11"/>
  <c r="F353" i="11"/>
  <c r="F352" i="11"/>
  <c r="F349" i="11"/>
  <c r="F350" i="11"/>
  <c r="F348" i="11"/>
  <c r="E347" i="11"/>
  <c r="D346" i="11"/>
  <c r="E341" i="11"/>
  <c r="E336" i="11"/>
  <c r="F345" i="11"/>
  <c r="F344" i="11"/>
  <c r="F343" i="11"/>
  <c r="F342" i="11"/>
  <c r="F340" i="11"/>
  <c r="F339" i="11"/>
  <c r="F338" i="11"/>
  <c r="F337" i="11"/>
  <c r="F333" i="11"/>
  <c r="F334" i="11"/>
  <c r="F335" i="11"/>
  <c r="F332" i="11"/>
  <c r="E331" i="11"/>
  <c r="D330" i="11"/>
  <c r="C329" i="11"/>
  <c r="F325" i="11"/>
  <c r="F326" i="11"/>
  <c r="F327" i="11"/>
  <c r="F328" i="11"/>
  <c r="F324" i="11"/>
  <c r="D323" i="11"/>
  <c r="F318" i="11"/>
  <c r="F319" i="11"/>
  <c r="F320" i="11"/>
  <c r="F321" i="11"/>
  <c r="F322" i="11"/>
  <c r="F317" i="11"/>
  <c r="D316" i="11"/>
  <c r="C315" i="11"/>
  <c r="F314" i="11"/>
  <c r="F313" i="11"/>
  <c r="E312" i="11"/>
  <c r="F310" i="11"/>
  <c r="F311" i="11"/>
  <c r="F309" i="11"/>
  <c r="E308" i="11"/>
  <c r="D307" i="11"/>
  <c r="F303" i="11"/>
  <c r="F304" i="11"/>
  <c r="F305" i="11"/>
  <c r="F306" i="11"/>
  <c r="F302" i="11"/>
  <c r="E301" i="11"/>
  <c r="F298" i="11"/>
  <c r="F299" i="11"/>
  <c r="F300" i="11"/>
  <c r="F297" i="11"/>
  <c r="E296" i="11"/>
  <c r="F294" i="11"/>
  <c r="F295" i="11"/>
  <c r="F293" i="11"/>
  <c r="E292" i="11"/>
  <c r="D291" i="11"/>
  <c r="F290" i="11"/>
  <c r="F289" i="11"/>
  <c r="E288" i="11"/>
  <c r="F283" i="11"/>
  <c r="F284" i="11"/>
  <c r="F285" i="11"/>
  <c r="F286" i="11"/>
  <c r="F287" i="11"/>
  <c r="F282" i="11"/>
  <c r="E281" i="11"/>
  <c r="F276" i="11"/>
  <c r="F277" i="11"/>
  <c r="F278" i="11"/>
  <c r="F279" i="11"/>
  <c r="F280" i="11"/>
  <c r="F275" i="11"/>
  <c r="E274" i="11"/>
  <c r="F269" i="11"/>
  <c r="F270" i="11"/>
  <c r="F271" i="11"/>
  <c r="F272" i="11"/>
  <c r="F273" i="11"/>
  <c r="F268" i="11"/>
  <c r="E267" i="11"/>
  <c r="F262" i="11"/>
  <c r="F263" i="11"/>
  <c r="F264" i="11"/>
  <c r="F265" i="11"/>
  <c r="F266" i="11"/>
  <c r="F261" i="11"/>
  <c r="E260" i="11"/>
  <c r="F255" i="11"/>
  <c r="F256" i="11"/>
  <c r="F257" i="11"/>
  <c r="F258" i="11"/>
  <c r="F259" i="11"/>
  <c r="F254" i="11"/>
  <c r="E253" i="11"/>
  <c r="F248" i="11"/>
  <c r="F249" i="11"/>
  <c r="F250" i="11"/>
  <c r="F251" i="11"/>
  <c r="F252" i="11"/>
  <c r="F247" i="11"/>
  <c r="E246" i="11"/>
  <c r="F241" i="11"/>
  <c r="F242" i="11"/>
  <c r="F243" i="11"/>
  <c r="F244" i="11"/>
  <c r="F245" i="11"/>
  <c r="F240" i="11"/>
  <c r="E239" i="11"/>
  <c r="D238" i="11"/>
  <c r="F234" i="11"/>
  <c r="F235" i="11"/>
  <c r="F236" i="11"/>
  <c r="F237" i="11"/>
  <c r="F233" i="11"/>
  <c r="D232" i="11"/>
  <c r="C231" i="11"/>
  <c r="B230" i="11"/>
  <c r="B228" i="11"/>
  <c r="F226" i="11"/>
  <c r="D225" i="11"/>
  <c r="F223" i="11"/>
  <c r="F224" i="11"/>
  <c r="F222" i="11"/>
  <c r="D221" i="11"/>
  <c r="F219" i="11"/>
  <c r="F220" i="11"/>
  <c r="F218" i="11"/>
  <c r="D217" i="11"/>
  <c r="F216" i="11"/>
  <c r="F215" i="11"/>
  <c r="D214" i="11"/>
  <c r="C213" i="11"/>
  <c r="F211" i="11"/>
  <c r="D210" i="11"/>
  <c r="F208" i="11"/>
  <c r="F209" i="11"/>
  <c r="F207" i="11"/>
  <c r="D206" i="11"/>
  <c r="E203" i="11"/>
  <c r="E200" i="11"/>
  <c r="E197" i="11"/>
  <c r="E194" i="11"/>
  <c r="E191" i="11"/>
  <c r="F205" i="11"/>
  <c r="F204" i="11"/>
  <c r="F202" i="11"/>
  <c r="F201" i="11"/>
  <c r="F199" i="11"/>
  <c r="F198" i="11"/>
  <c r="F196" i="11"/>
  <c r="F195" i="11"/>
  <c r="F193" i="11"/>
  <c r="F192" i="11"/>
  <c r="F190" i="11"/>
  <c r="F189" i="11"/>
  <c r="E188" i="11"/>
  <c r="D187" i="11"/>
  <c r="E183" i="11"/>
  <c r="E180" i="11"/>
  <c r="E176" i="11"/>
  <c r="E173" i="11"/>
  <c r="E169" i="11"/>
  <c r="F186" i="11"/>
  <c r="F185" i="11"/>
  <c r="F184" i="11"/>
  <c r="F182" i="11"/>
  <c r="F181" i="11"/>
  <c r="F179" i="11"/>
  <c r="F178" i="11"/>
  <c r="F177" i="11"/>
  <c r="F175" i="11"/>
  <c r="F174" i="11"/>
  <c r="F172" i="11"/>
  <c r="F171" i="11"/>
  <c r="F170" i="11"/>
  <c r="F168" i="11"/>
  <c r="F167" i="11"/>
  <c r="E166" i="11"/>
  <c r="D165" i="11"/>
  <c r="E161" i="11"/>
  <c r="E157" i="11"/>
  <c r="F164" i="11"/>
  <c r="F163" i="11"/>
  <c r="F162" i="11"/>
  <c r="F160" i="11"/>
  <c r="F159" i="11"/>
  <c r="F158" i="11"/>
  <c r="F155" i="11"/>
  <c r="F156" i="11"/>
  <c r="F154" i="11"/>
  <c r="E153" i="11"/>
  <c r="D152" i="11"/>
  <c r="E147" i="11"/>
  <c r="E142" i="11"/>
  <c r="F151" i="11"/>
  <c r="F150" i="11"/>
  <c r="F149" i="11"/>
  <c r="F148" i="11"/>
  <c r="F146" i="11"/>
  <c r="F145" i="11"/>
  <c r="F144" i="11"/>
  <c r="F143" i="11"/>
  <c r="F139" i="11"/>
  <c r="F140" i="11"/>
  <c r="F141" i="11"/>
  <c r="F138" i="11"/>
  <c r="E137" i="11"/>
  <c r="D136" i="11"/>
  <c r="C135" i="11"/>
  <c r="D130" i="11"/>
  <c r="D127" i="11"/>
  <c r="F134" i="11"/>
  <c r="F133" i="11"/>
  <c r="F132" i="11"/>
  <c r="F131" i="11"/>
  <c r="F129" i="11"/>
  <c r="F128" i="11"/>
  <c r="F126" i="11"/>
  <c r="F125" i="11"/>
  <c r="F124" i="11"/>
  <c r="D123" i="11"/>
  <c r="F121" i="11"/>
  <c r="F122" i="11"/>
  <c r="F120" i="11"/>
  <c r="D119" i="11"/>
  <c r="F118" i="11"/>
  <c r="F117" i="11"/>
  <c r="E116" i="11"/>
  <c r="F115" i="11"/>
  <c r="F114" i="11"/>
  <c r="E113" i="11"/>
  <c r="F110" i="11"/>
  <c r="F111" i="11"/>
  <c r="F112" i="11"/>
  <c r="F109" i="11"/>
  <c r="E108" i="11"/>
  <c r="D107" i="11"/>
  <c r="F106" i="11"/>
  <c r="F105" i="11"/>
  <c r="E104" i="11"/>
  <c r="F103" i="11"/>
  <c r="F102" i="11"/>
  <c r="E101" i="11"/>
  <c r="F98" i="11"/>
  <c r="F99" i="11"/>
  <c r="F100" i="11"/>
  <c r="F97" i="11"/>
  <c r="E96" i="11"/>
  <c r="D95" i="11"/>
  <c r="C94" i="11"/>
  <c r="F93" i="11"/>
  <c r="F92" i="11"/>
  <c r="D91" i="11"/>
  <c r="F89" i="11"/>
  <c r="F90" i="11"/>
  <c r="F88" i="11"/>
  <c r="D87" i="11"/>
  <c r="E84" i="11"/>
  <c r="E81" i="11"/>
  <c r="E78" i="11"/>
  <c r="E75" i="11"/>
  <c r="F86" i="11"/>
  <c r="F85" i="11"/>
  <c r="F83" i="11"/>
  <c r="F82" i="11"/>
  <c r="F80" i="11"/>
  <c r="F79" i="11"/>
  <c r="F77" i="11"/>
  <c r="F76" i="11"/>
  <c r="F74" i="11"/>
  <c r="F73" i="11"/>
  <c r="E72" i="11"/>
  <c r="F71" i="11"/>
  <c r="F70" i="11"/>
  <c r="E69" i="11"/>
  <c r="D68" i="11"/>
  <c r="E64" i="11"/>
  <c r="E61" i="11"/>
  <c r="E57" i="11"/>
  <c r="E54" i="11"/>
  <c r="E50" i="11"/>
  <c r="F67" i="11"/>
  <c r="F66" i="11"/>
  <c r="F65" i="11"/>
  <c r="F63" i="11"/>
  <c r="F62" i="11"/>
  <c r="F60" i="11"/>
  <c r="F59" i="11"/>
  <c r="F58" i="11"/>
  <c r="F56" i="11"/>
  <c r="F55" i="11"/>
  <c r="F53" i="11"/>
  <c r="F52" i="11"/>
  <c r="F51" i="11"/>
  <c r="F49" i="11"/>
  <c r="F48" i="11"/>
  <c r="E47" i="11"/>
  <c r="D46" i="11"/>
  <c r="E42" i="11"/>
  <c r="E38" i="11"/>
  <c r="F45" i="11"/>
  <c r="F44" i="11"/>
  <c r="F43" i="11"/>
  <c r="F41" i="11"/>
  <c r="F40" i="11"/>
  <c r="F39" i="11"/>
  <c r="F36" i="11"/>
  <c r="F37" i="11"/>
  <c r="F35" i="11"/>
  <c r="E34" i="11"/>
  <c r="D33" i="11"/>
  <c r="E28" i="11"/>
  <c r="E23" i="11"/>
  <c r="F32" i="11"/>
  <c r="F31" i="11"/>
  <c r="F30" i="11"/>
  <c r="F29" i="11"/>
  <c r="F27" i="11"/>
  <c r="F26" i="11"/>
  <c r="F25" i="11"/>
  <c r="F24" i="11"/>
  <c r="F20" i="11"/>
  <c r="F21" i="11"/>
  <c r="F22" i="11"/>
  <c r="F19" i="11"/>
  <c r="E18" i="11"/>
  <c r="D17" i="11"/>
  <c r="C16" i="11"/>
  <c r="F15" i="11"/>
  <c r="F14" i="11"/>
  <c r="D13" i="11"/>
  <c r="F12" i="11"/>
  <c r="F11" i="11"/>
  <c r="D10" i="11"/>
  <c r="F9" i="11"/>
  <c r="C8" i="11"/>
  <c r="B7" i="11"/>
  <c r="B6" i="11"/>
  <c r="B4" i="11"/>
  <c r="AD5" i="11"/>
  <c r="M5" i="11"/>
  <c r="E575" i="10" l="1"/>
  <c r="E572" i="10"/>
  <c r="E569" i="10"/>
  <c r="E566" i="10"/>
  <c r="F577" i="10"/>
  <c r="F576" i="10"/>
  <c r="F574" i="10"/>
  <c r="F573" i="10"/>
  <c r="F571" i="10"/>
  <c r="F570" i="10"/>
  <c r="F568" i="10"/>
  <c r="F567" i="10"/>
  <c r="F565" i="10"/>
  <c r="F564" i="10"/>
  <c r="E563" i="10"/>
  <c r="F562" i="10"/>
  <c r="F561" i="10"/>
  <c r="E560" i="10"/>
  <c r="D559" i="10"/>
  <c r="E555" i="10"/>
  <c r="E552" i="10"/>
  <c r="E548" i="10"/>
  <c r="E545" i="10"/>
  <c r="E541" i="10"/>
  <c r="F558" i="10"/>
  <c r="F557" i="10"/>
  <c r="F556" i="10"/>
  <c r="F554" i="10"/>
  <c r="F553" i="10"/>
  <c r="F551" i="10"/>
  <c r="F550" i="10"/>
  <c r="F549" i="10"/>
  <c r="F547" i="10"/>
  <c r="F546" i="10"/>
  <c r="F544" i="10"/>
  <c r="F543" i="10"/>
  <c r="F542" i="10"/>
  <c r="F540" i="10"/>
  <c r="F539" i="10"/>
  <c r="E538" i="10"/>
  <c r="D537" i="10"/>
  <c r="E533" i="10"/>
  <c r="F536" i="10"/>
  <c r="F535" i="10"/>
  <c r="F534" i="10"/>
  <c r="F531" i="10"/>
  <c r="F532" i="10"/>
  <c r="F530" i="10"/>
  <c r="E529" i="10"/>
  <c r="F527" i="10"/>
  <c r="F528" i="10"/>
  <c r="F526" i="10"/>
  <c r="E525" i="10"/>
  <c r="D524" i="10"/>
  <c r="E519" i="10"/>
  <c r="E514" i="10"/>
  <c r="F523" i="10"/>
  <c r="F522" i="10"/>
  <c r="F521" i="10"/>
  <c r="F520" i="10"/>
  <c r="F518" i="10"/>
  <c r="F517" i="10"/>
  <c r="F516" i="10"/>
  <c r="F515" i="10"/>
  <c r="F511" i="10"/>
  <c r="F512" i="10"/>
  <c r="F513" i="10"/>
  <c r="F510" i="10"/>
  <c r="D508" i="10"/>
  <c r="C507" i="10"/>
  <c r="B506" i="10"/>
  <c r="B504" i="10"/>
  <c r="B502" i="10"/>
  <c r="B500" i="10"/>
  <c r="F498" i="10"/>
  <c r="D497" i="10"/>
  <c r="F495" i="10"/>
  <c r="F496" i="10"/>
  <c r="F494" i="10"/>
  <c r="D493" i="10"/>
  <c r="F492" i="10"/>
  <c r="F491" i="10"/>
  <c r="F490" i="10"/>
  <c r="D489" i="10"/>
  <c r="F488" i="10"/>
  <c r="F487" i="10"/>
  <c r="D486" i="10"/>
  <c r="C485" i="10"/>
  <c r="F484" i="10"/>
  <c r="F483" i="10"/>
  <c r="D482" i="10"/>
  <c r="F480" i="10"/>
  <c r="F481" i="10"/>
  <c r="F479" i="10"/>
  <c r="D478" i="10"/>
  <c r="E475" i="10"/>
  <c r="E472" i="10"/>
  <c r="E469" i="10"/>
  <c r="E466" i="10"/>
  <c r="F477" i="10"/>
  <c r="F476" i="10"/>
  <c r="F474" i="10"/>
  <c r="F473" i="10"/>
  <c r="F471" i="10"/>
  <c r="F470" i="10"/>
  <c r="F468" i="10"/>
  <c r="F467" i="10"/>
  <c r="F465" i="10"/>
  <c r="F464" i="10"/>
  <c r="E463" i="10"/>
  <c r="F462" i="10"/>
  <c r="F461" i="10"/>
  <c r="E460" i="10"/>
  <c r="D459" i="10"/>
  <c r="E455" i="10"/>
  <c r="E452" i="10"/>
  <c r="E448" i="10"/>
  <c r="E445" i="10"/>
  <c r="E441" i="10"/>
  <c r="F458" i="10"/>
  <c r="F457" i="10"/>
  <c r="F456" i="10"/>
  <c r="F454" i="10"/>
  <c r="F453" i="10"/>
  <c r="F451" i="10"/>
  <c r="F450" i="10"/>
  <c r="F449" i="10"/>
  <c r="F447" i="10"/>
  <c r="F446" i="10"/>
  <c r="F444" i="10"/>
  <c r="F443" i="10"/>
  <c r="F442" i="10"/>
  <c r="F440" i="10"/>
  <c r="F439" i="10"/>
  <c r="E438" i="10"/>
  <c r="D437" i="10"/>
  <c r="F435" i="10"/>
  <c r="F436" i="10"/>
  <c r="F434" i="10"/>
  <c r="E433" i="10"/>
  <c r="F431" i="10"/>
  <c r="F432" i="10"/>
  <c r="F430" i="10"/>
  <c r="E429" i="10"/>
  <c r="F427" i="10"/>
  <c r="F428" i="10"/>
  <c r="F426" i="10"/>
  <c r="E425" i="10"/>
  <c r="D424" i="10"/>
  <c r="E419" i="10"/>
  <c r="F423" i="10"/>
  <c r="F422" i="10"/>
  <c r="F421" i="10"/>
  <c r="F420" i="10"/>
  <c r="F418" i="10"/>
  <c r="F417" i="10"/>
  <c r="F416" i="10"/>
  <c r="F415" i="10"/>
  <c r="E414" i="10"/>
  <c r="F411" i="10"/>
  <c r="F412" i="10"/>
  <c r="F413" i="10"/>
  <c r="F410" i="10"/>
  <c r="E409" i="10"/>
  <c r="D408" i="10"/>
  <c r="C407" i="10"/>
  <c r="F406" i="10"/>
  <c r="F405" i="10"/>
  <c r="D404" i="10"/>
  <c r="F402" i="10"/>
  <c r="F403" i="10"/>
  <c r="F401" i="10"/>
  <c r="D400" i="10"/>
  <c r="E397" i="10"/>
  <c r="E394" i="10"/>
  <c r="E391" i="10"/>
  <c r="E388" i="10"/>
  <c r="E385" i="10"/>
  <c r="F399" i="10"/>
  <c r="F398" i="10"/>
  <c r="F396" i="10"/>
  <c r="F395" i="10"/>
  <c r="F393" i="10"/>
  <c r="F392" i="10"/>
  <c r="F390" i="10"/>
  <c r="F389" i="10"/>
  <c r="F387" i="10"/>
  <c r="F386" i="10"/>
  <c r="F384" i="10"/>
  <c r="F383" i="10"/>
  <c r="E382" i="10"/>
  <c r="D381" i="10"/>
  <c r="E377" i="10"/>
  <c r="E374" i="10"/>
  <c r="E370" i="10"/>
  <c r="E367" i="10"/>
  <c r="E363" i="10"/>
  <c r="F380" i="10"/>
  <c r="F379" i="10"/>
  <c r="F378" i="10"/>
  <c r="F376" i="10"/>
  <c r="F375" i="10"/>
  <c r="F373" i="10"/>
  <c r="F372" i="10"/>
  <c r="F371" i="10"/>
  <c r="F369" i="10"/>
  <c r="F368" i="10"/>
  <c r="F366" i="10"/>
  <c r="F365" i="10"/>
  <c r="F364" i="10"/>
  <c r="F362" i="10"/>
  <c r="F361" i="10"/>
  <c r="E360" i="10"/>
  <c r="D359" i="10"/>
  <c r="F357" i="10"/>
  <c r="F358" i="10"/>
  <c r="F356" i="10"/>
  <c r="E355" i="10"/>
  <c r="F353" i="10"/>
  <c r="F354" i="10"/>
  <c r="F352" i="10"/>
  <c r="E351" i="10"/>
  <c r="F349" i="10"/>
  <c r="F350" i="10"/>
  <c r="F348" i="10"/>
  <c r="E347" i="10"/>
  <c r="D346" i="10"/>
  <c r="E341" i="10"/>
  <c r="E336" i="10"/>
  <c r="F345" i="10"/>
  <c r="F344" i="10"/>
  <c r="F343" i="10"/>
  <c r="F342" i="10"/>
  <c r="F340" i="10"/>
  <c r="F339" i="10"/>
  <c r="F338" i="10"/>
  <c r="F337" i="10"/>
  <c r="F333" i="10"/>
  <c r="F334" i="10"/>
  <c r="F335" i="10"/>
  <c r="F332" i="10"/>
  <c r="E331" i="10"/>
  <c r="D330" i="10"/>
  <c r="C329" i="10"/>
  <c r="F325" i="10"/>
  <c r="F326" i="10"/>
  <c r="F327" i="10"/>
  <c r="F328" i="10"/>
  <c r="F324" i="10"/>
  <c r="D323" i="10"/>
  <c r="F318" i="10"/>
  <c r="F319" i="10"/>
  <c r="F320" i="10"/>
  <c r="F321" i="10"/>
  <c r="F322" i="10"/>
  <c r="F317" i="10"/>
  <c r="D316" i="10"/>
  <c r="C315" i="10"/>
  <c r="F314" i="10"/>
  <c r="F313" i="10"/>
  <c r="E312" i="10"/>
  <c r="F310" i="10"/>
  <c r="F311" i="10"/>
  <c r="F309" i="10"/>
  <c r="E308" i="10"/>
  <c r="D307" i="10"/>
  <c r="F297" i="10"/>
  <c r="E296" i="10"/>
  <c r="F294" i="10"/>
  <c r="F295" i="10"/>
  <c r="F293" i="10"/>
  <c r="E292" i="10"/>
  <c r="D291" i="10"/>
  <c r="F290" i="10"/>
  <c r="F289" i="10"/>
  <c r="E288" i="10"/>
  <c r="E301" i="10"/>
  <c r="F306" i="10"/>
  <c r="F305" i="10"/>
  <c r="F304" i="10"/>
  <c r="F303" i="10"/>
  <c r="F302" i="10"/>
  <c r="F300" i="10"/>
  <c r="F299" i="10"/>
  <c r="F298" i="10"/>
  <c r="D238" i="10"/>
  <c r="F287" i="10"/>
  <c r="F286" i="10"/>
  <c r="F285" i="10"/>
  <c r="F284" i="10"/>
  <c r="F283" i="10"/>
  <c r="F282" i="10"/>
  <c r="F280" i="10"/>
  <c r="F279" i="10"/>
  <c r="F278" i="10"/>
  <c r="F277" i="10"/>
  <c r="F276" i="10"/>
  <c r="F275" i="10"/>
  <c r="F273" i="10"/>
  <c r="F272" i="10"/>
  <c r="F271" i="10"/>
  <c r="F270" i="10"/>
  <c r="F269" i="10"/>
  <c r="F268" i="10"/>
  <c r="F266" i="10"/>
  <c r="F265" i="10"/>
  <c r="F264" i="10"/>
  <c r="F263" i="10"/>
  <c r="F262" i="10"/>
  <c r="F261" i="10"/>
  <c r="F259" i="10"/>
  <c r="F258" i="10"/>
  <c r="F257" i="10"/>
  <c r="F256" i="10"/>
  <c r="F255" i="10"/>
  <c r="F254" i="10"/>
  <c r="F252" i="10"/>
  <c r="F251" i="10"/>
  <c r="F250" i="10"/>
  <c r="F249" i="10"/>
  <c r="F248" i="10"/>
  <c r="F247" i="10"/>
  <c r="F245" i="10"/>
  <c r="F244" i="10"/>
  <c r="F243" i="10"/>
  <c r="F242" i="10"/>
  <c r="F241" i="10"/>
  <c r="F240" i="10"/>
  <c r="F234" i="10"/>
  <c r="F235" i="10"/>
  <c r="F236" i="10"/>
  <c r="F237" i="10"/>
  <c r="F233" i="10"/>
  <c r="D232" i="10"/>
  <c r="C231" i="10"/>
  <c r="B230" i="10"/>
  <c r="B228" i="10"/>
  <c r="F226" i="10"/>
  <c r="D225" i="10"/>
  <c r="F223" i="10"/>
  <c r="F224" i="10"/>
  <c r="F222" i="10"/>
  <c r="D221" i="10"/>
  <c r="F219" i="10"/>
  <c r="F220" i="10"/>
  <c r="F218" i="10"/>
  <c r="D217" i="10"/>
  <c r="F216" i="10"/>
  <c r="F215" i="10"/>
  <c r="D214" i="10"/>
  <c r="C213" i="10"/>
  <c r="D210" i="10"/>
  <c r="F207" i="10"/>
  <c r="D206" i="10"/>
  <c r="E203" i="10"/>
  <c r="E200" i="10"/>
  <c r="E197" i="10"/>
  <c r="E194" i="10"/>
  <c r="E191" i="10"/>
  <c r="F212" i="10"/>
  <c r="F211" i="10"/>
  <c r="F209" i="10"/>
  <c r="F208" i="10"/>
  <c r="F205" i="10"/>
  <c r="F204" i="10"/>
  <c r="F202" i="10"/>
  <c r="F201" i="10"/>
  <c r="F199" i="10"/>
  <c r="F198" i="10"/>
  <c r="F196" i="10"/>
  <c r="F195" i="10"/>
  <c r="F193" i="10"/>
  <c r="F192" i="10"/>
  <c r="F190" i="10"/>
  <c r="F189" i="10"/>
  <c r="E188" i="10"/>
  <c r="D187" i="10"/>
  <c r="E183" i="10"/>
  <c r="E180" i="10"/>
  <c r="E176" i="10"/>
  <c r="E173" i="10"/>
  <c r="E169" i="10"/>
  <c r="F186" i="10"/>
  <c r="F185" i="10"/>
  <c r="F184" i="10"/>
  <c r="F182" i="10"/>
  <c r="F181" i="10"/>
  <c r="F179" i="10"/>
  <c r="F178" i="10"/>
  <c r="F177" i="10"/>
  <c r="F175" i="10"/>
  <c r="F174" i="10"/>
  <c r="F172" i="10"/>
  <c r="F171" i="10"/>
  <c r="F170" i="10"/>
  <c r="F168" i="10"/>
  <c r="F167" i="10"/>
  <c r="E166" i="10"/>
  <c r="D165" i="10"/>
  <c r="F164" i="10"/>
  <c r="F163" i="10"/>
  <c r="F162" i="10"/>
  <c r="F160" i="10"/>
  <c r="F159" i="10"/>
  <c r="F158" i="10"/>
  <c r="E161" i="10"/>
  <c r="E157" i="10"/>
  <c r="F155" i="10"/>
  <c r="F156" i="10"/>
  <c r="F154" i="10"/>
  <c r="E153" i="10"/>
  <c r="D152" i="10"/>
  <c r="E147" i="10"/>
  <c r="E142" i="10"/>
  <c r="F151" i="10"/>
  <c r="F150" i="10"/>
  <c r="F149" i="10"/>
  <c r="F148" i="10"/>
  <c r="F146" i="10"/>
  <c r="F145" i="10"/>
  <c r="F144" i="10"/>
  <c r="F143" i="10"/>
  <c r="F139" i="10"/>
  <c r="F140" i="10"/>
  <c r="F141" i="10"/>
  <c r="E137" i="10"/>
  <c r="F138" i="10"/>
  <c r="D136" i="10"/>
  <c r="C135" i="10"/>
  <c r="F134" i="10"/>
  <c r="F133" i="10"/>
  <c r="F132" i="10"/>
  <c r="F131" i="10"/>
  <c r="D130" i="10"/>
  <c r="F129" i="10"/>
  <c r="F128" i="10"/>
  <c r="D127" i="10"/>
  <c r="F125" i="10"/>
  <c r="F126" i="10"/>
  <c r="F124" i="10"/>
  <c r="D123" i="10"/>
  <c r="F121" i="10"/>
  <c r="F122" i="10"/>
  <c r="F120" i="10"/>
  <c r="D119" i="10"/>
  <c r="E116" i="10"/>
  <c r="E113" i="10"/>
  <c r="E108" i="10"/>
  <c r="D107" i="10"/>
  <c r="E104" i="10"/>
  <c r="E101" i="10"/>
  <c r="F118" i="10"/>
  <c r="F117" i="10"/>
  <c r="F115" i="10"/>
  <c r="F114" i="10"/>
  <c r="F112" i="10"/>
  <c r="F111" i="10"/>
  <c r="F110" i="10"/>
  <c r="F109" i="10"/>
  <c r="F106" i="10"/>
  <c r="F105" i="10"/>
  <c r="F103" i="10"/>
  <c r="F102" i="10"/>
  <c r="F98" i="10"/>
  <c r="F99" i="10"/>
  <c r="F100" i="10"/>
  <c r="F97" i="10"/>
  <c r="E96" i="10"/>
  <c r="D95" i="10"/>
  <c r="C94" i="10"/>
  <c r="D91" i="10"/>
  <c r="D87" i="10"/>
  <c r="E84" i="10"/>
  <c r="E81" i="10"/>
  <c r="E78" i="10"/>
  <c r="E75" i="10"/>
  <c r="E72" i="10"/>
  <c r="F93" i="10"/>
  <c r="F92" i="10"/>
  <c r="F90" i="10"/>
  <c r="F89" i="10"/>
  <c r="F88" i="10"/>
  <c r="F86" i="10"/>
  <c r="F85" i="10"/>
  <c r="F83" i="10"/>
  <c r="F82" i="10"/>
  <c r="F80" i="10"/>
  <c r="F79" i="10"/>
  <c r="F77" i="10"/>
  <c r="F76" i="10"/>
  <c r="F74" i="10"/>
  <c r="F73" i="10"/>
  <c r="F71" i="10"/>
  <c r="F70" i="10"/>
  <c r="E69" i="10"/>
  <c r="D68" i="10"/>
  <c r="E64" i="10"/>
  <c r="E61" i="10"/>
  <c r="E57" i="10"/>
  <c r="E54" i="10"/>
  <c r="E50" i="10"/>
  <c r="F67" i="10"/>
  <c r="F66" i="10"/>
  <c r="F65" i="10"/>
  <c r="F63" i="10"/>
  <c r="F62" i="10"/>
  <c r="F60" i="10"/>
  <c r="F59" i="10"/>
  <c r="F58" i="10"/>
  <c r="F56" i="10"/>
  <c r="F55" i="10"/>
  <c r="F53" i="10"/>
  <c r="F52" i="10"/>
  <c r="F51" i="10"/>
  <c r="F49" i="10"/>
  <c r="F48" i="10"/>
  <c r="E47" i="10"/>
  <c r="D46" i="10"/>
  <c r="E42" i="10"/>
  <c r="F45" i="10"/>
  <c r="F44" i="10"/>
  <c r="F43" i="10"/>
  <c r="F41" i="10"/>
  <c r="F40" i="10"/>
  <c r="F39" i="10"/>
  <c r="E38" i="10"/>
  <c r="F36" i="10"/>
  <c r="F37" i="10"/>
  <c r="F35" i="10"/>
  <c r="E34" i="10"/>
  <c r="D33" i="10"/>
  <c r="E28" i="10"/>
  <c r="E23" i="10"/>
  <c r="F32" i="10"/>
  <c r="F31" i="10"/>
  <c r="F30" i="10"/>
  <c r="F29" i="10"/>
  <c r="F27" i="10"/>
  <c r="F26" i="10"/>
  <c r="F25" i="10"/>
  <c r="F24" i="10"/>
  <c r="F20" i="10"/>
  <c r="F21" i="10"/>
  <c r="F22" i="10"/>
  <c r="F19" i="10"/>
  <c r="E18" i="10"/>
  <c r="D17" i="10"/>
  <c r="C16" i="10"/>
  <c r="F15" i="10"/>
  <c r="F14" i="10"/>
  <c r="D13" i="10"/>
  <c r="F12" i="10"/>
  <c r="F11" i="10"/>
  <c r="D10" i="10"/>
  <c r="F9" i="10"/>
  <c r="C8" i="10"/>
  <c r="B7" i="10"/>
  <c r="AD5" i="10"/>
  <c r="M5" i="10"/>
  <c r="B6" i="10"/>
  <c r="F5" i="10"/>
  <c r="F4" i="10"/>
  <c r="B4" i="10"/>
  <c r="E1465" i="9"/>
  <c r="E1461" i="9"/>
  <c r="E1429" i="9"/>
  <c r="B1555" i="9"/>
  <c r="B1553" i="9"/>
  <c r="B1552" i="9"/>
  <c r="B1551" i="9"/>
  <c r="B1548" i="9"/>
  <c r="D1523" i="9"/>
  <c r="F1521" i="9"/>
  <c r="F1516" i="9"/>
  <c r="F1515" i="9"/>
  <c r="D1514" i="9"/>
  <c r="F1512" i="9"/>
  <c r="F1513" i="9"/>
  <c r="F1511" i="9"/>
  <c r="D1510" i="9"/>
  <c r="E1507" i="9"/>
  <c r="E1504" i="9"/>
  <c r="E1501" i="9"/>
  <c r="E1498" i="9"/>
  <c r="E1495" i="9"/>
  <c r="F1509" i="9"/>
  <c r="F1508" i="9"/>
  <c r="F1506" i="9"/>
  <c r="F1505" i="9"/>
  <c r="F1503" i="9"/>
  <c r="F1502" i="9"/>
  <c r="F1500" i="9"/>
  <c r="F1499" i="9"/>
  <c r="F1497" i="9"/>
  <c r="F1496" i="9"/>
  <c r="F1494" i="9"/>
  <c r="F1493" i="9"/>
  <c r="E1492" i="9"/>
  <c r="D1491" i="9"/>
  <c r="F1489" i="9"/>
  <c r="F1490" i="9"/>
  <c r="F1488" i="9"/>
  <c r="E1487" i="9"/>
  <c r="F1486" i="9"/>
  <c r="F1485" i="9"/>
  <c r="E1484" i="9"/>
  <c r="F1482" i="9"/>
  <c r="F1483" i="9"/>
  <c r="F1481" i="9"/>
  <c r="E1480" i="9"/>
  <c r="F1479" i="9"/>
  <c r="F1478" i="9"/>
  <c r="E1477" i="9"/>
  <c r="F1475" i="9"/>
  <c r="F1476" i="9"/>
  <c r="F1474" i="9"/>
  <c r="E1473" i="9"/>
  <c r="F1472" i="9"/>
  <c r="F1471" i="9"/>
  <c r="E1470" i="9"/>
  <c r="D1469" i="9"/>
  <c r="F1468" i="9" l="1"/>
  <c r="F1467" i="9"/>
  <c r="F1466" i="9"/>
  <c r="F1464" i="9"/>
  <c r="F1463" i="9"/>
  <c r="F1462" i="9"/>
  <c r="F1459" i="9"/>
  <c r="F1460" i="9"/>
  <c r="F1458" i="9"/>
  <c r="E1457" i="9"/>
  <c r="D1456" i="9"/>
  <c r="E1451" i="9"/>
  <c r="E1446" i="9"/>
  <c r="F1455" i="9"/>
  <c r="F1454" i="9"/>
  <c r="F1453" i="9"/>
  <c r="F1452" i="9"/>
  <c r="F1450" i="9"/>
  <c r="F1449" i="9"/>
  <c r="F1448" i="9"/>
  <c r="F1447" i="9"/>
  <c r="F1443" i="9"/>
  <c r="F1444" i="9"/>
  <c r="F1445" i="9"/>
  <c r="F1442" i="9"/>
  <c r="E1441" i="9"/>
  <c r="D1440" i="9"/>
  <c r="C1439" i="9"/>
  <c r="F1438" i="9"/>
  <c r="F1437" i="9"/>
  <c r="D1436" i="9"/>
  <c r="F1434" i="9"/>
  <c r="F1435" i="9"/>
  <c r="F1433" i="9"/>
  <c r="D1432" i="9"/>
  <c r="E1426" i="9"/>
  <c r="E1423" i="9"/>
  <c r="E1420" i="9"/>
  <c r="E1417" i="9"/>
  <c r="F1431" i="9"/>
  <c r="F1430" i="9"/>
  <c r="F1428" i="9"/>
  <c r="F1427" i="9"/>
  <c r="F1425" i="9"/>
  <c r="F1424" i="9"/>
  <c r="F1422" i="9"/>
  <c r="F1421" i="9"/>
  <c r="F1419" i="9"/>
  <c r="F1418" i="9"/>
  <c r="F1416" i="9"/>
  <c r="F1415" i="9"/>
  <c r="E1414" i="9"/>
  <c r="D1413" i="9"/>
  <c r="E1409" i="9"/>
  <c r="E1406" i="9"/>
  <c r="E1402" i="9"/>
  <c r="E1399" i="9"/>
  <c r="E1395" i="9"/>
  <c r="F1412" i="9"/>
  <c r="F1411" i="9"/>
  <c r="F1410" i="9"/>
  <c r="F1408" i="9"/>
  <c r="F1407" i="9"/>
  <c r="F1405" i="9"/>
  <c r="F1404" i="9"/>
  <c r="F1403" i="9"/>
  <c r="F1401" i="9"/>
  <c r="F1400" i="9"/>
  <c r="F1398" i="9"/>
  <c r="F1397" i="9"/>
  <c r="F1396" i="9"/>
  <c r="F1394" i="9"/>
  <c r="F1393" i="9"/>
  <c r="E1392" i="9"/>
  <c r="D1391" i="9"/>
  <c r="E1387" i="9"/>
  <c r="E1383" i="9"/>
  <c r="F1390" i="9"/>
  <c r="F1389" i="9"/>
  <c r="F1388" i="9"/>
  <c r="F1386" i="9"/>
  <c r="F1385" i="9"/>
  <c r="F1384" i="9"/>
  <c r="F1381" i="9"/>
  <c r="F1382" i="9"/>
  <c r="F1380" i="9"/>
  <c r="E1379" i="9"/>
  <c r="D1378" i="9"/>
  <c r="E1373" i="9"/>
  <c r="E1368" i="9"/>
  <c r="F1377" i="9"/>
  <c r="F1376" i="9"/>
  <c r="F1375" i="9"/>
  <c r="F1374" i="9"/>
  <c r="F1372" i="9"/>
  <c r="F1371" i="9"/>
  <c r="F1370" i="9"/>
  <c r="F1369" i="9"/>
  <c r="F1365" i="9"/>
  <c r="F1366" i="9"/>
  <c r="F1367" i="9"/>
  <c r="F1364" i="9"/>
  <c r="E1363" i="9"/>
  <c r="D1362" i="9"/>
  <c r="C1361" i="9"/>
  <c r="F1360" i="9"/>
  <c r="F1359" i="9"/>
  <c r="D1358" i="9"/>
  <c r="F1356" i="9"/>
  <c r="F1357" i="9"/>
  <c r="F1355" i="9"/>
  <c r="D1354" i="9"/>
  <c r="E1351" i="9"/>
  <c r="E1348" i="9"/>
  <c r="E1345" i="9"/>
  <c r="E1342" i="9"/>
  <c r="E1339" i="9"/>
  <c r="F1353" i="9"/>
  <c r="F1352" i="9"/>
  <c r="F1350" i="9"/>
  <c r="F1349" i="9"/>
  <c r="F1347" i="9"/>
  <c r="F1346" i="9"/>
  <c r="F1344" i="9"/>
  <c r="F1343" i="9"/>
  <c r="F1341" i="9"/>
  <c r="F1340" i="9"/>
  <c r="F1338" i="9"/>
  <c r="F1337" i="9"/>
  <c r="D1335" i="9"/>
  <c r="E1331" i="9"/>
  <c r="E1328" i="9"/>
  <c r="E1324" i="9"/>
  <c r="E1321" i="9"/>
  <c r="E1317" i="9"/>
  <c r="F1334" i="9"/>
  <c r="F1333" i="9"/>
  <c r="F1332" i="9"/>
  <c r="F1330" i="9"/>
  <c r="F1329" i="9"/>
  <c r="F1327" i="9"/>
  <c r="F1326" i="9"/>
  <c r="F1325" i="9"/>
  <c r="F1323" i="9"/>
  <c r="F1322" i="9"/>
  <c r="F1320" i="9"/>
  <c r="F1319" i="9"/>
  <c r="F1318" i="9"/>
  <c r="F1316" i="9"/>
  <c r="F1315" i="9"/>
  <c r="E1314" i="9"/>
  <c r="D1313" i="9"/>
  <c r="E1309" i="9"/>
  <c r="E1305" i="9"/>
  <c r="F1312" i="9"/>
  <c r="F1311" i="9"/>
  <c r="F1310" i="9"/>
  <c r="F1308" i="9"/>
  <c r="F1307" i="9"/>
  <c r="F1306" i="9"/>
  <c r="F1303" i="9"/>
  <c r="F1304" i="9"/>
  <c r="F1302" i="9"/>
  <c r="E1301" i="9"/>
  <c r="D1300" i="9"/>
  <c r="F1299" i="9"/>
  <c r="F1298" i="9"/>
  <c r="F1297" i="9"/>
  <c r="F1296" i="9"/>
  <c r="F1292" i="9"/>
  <c r="F1293" i="9"/>
  <c r="F1294" i="9"/>
  <c r="F1291" i="9"/>
  <c r="E1295" i="9"/>
  <c r="E1290" i="9"/>
  <c r="F1287" i="9"/>
  <c r="F1288" i="9"/>
  <c r="F1289" i="9"/>
  <c r="F1286" i="9"/>
  <c r="B1282" i="9"/>
  <c r="B1280" i="9"/>
  <c r="F1199" i="9"/>
  <c r="F1198" i="9"/>
  <c r="F1197" i="9"/>
  <c r="F1196" i="9"/>
  <c r="F1194" i="9"/>
  <c r="F1193" i="9"/>
  <c r="F1192" i="9"/>
  <c r="F1191" i="9"/>
  <c r="F1186" i="9"/>
  <c r="F1130" i="9"/>
  <c r="F1129" i="9"/>
  <c r="F1121" i="9"/>
  <c r="F1120" i="9"/>
  <c r="F1119" i="9"/>
  <c r="F1086" i="9"/>
  <c r="F1087" i="9"/>
  <c r="F1010" i="9"/>
  <c r="F1011" i="9"/>
  <c r="F1012" i="9"/>
  <c r="F1013" i="9"/>
  <c r="F1009" i="9"/>
  <c r="M1001" i="11"/>
  <c r="M1001" i="10"/>
  <c r="M1001" i="9"/>
  <c r="E923" i="9"/>
  <c r="E918" i="9"/>
  <c r="F927" i="9"/>
  <c r="F926" i="9"/>
  <c r="F925" i="9"/>
  <c r="F924" i="9"/>
  <c r="F922" i="9"/>
  <c r="F921" i="9"/>
  <c r="F920" i="9"/>
  <c r="F919" i="9"/>
  <c r="F915" i="9"/>
  <c r="F916" i="9"/>
  <c r="F917" i="9"/>
  <c r="F914" i="9"/>
  <c r="F820" i="9"/>
  <c r="F808" i="9"/>
  <c r="F807" i="9"/>
  <c r="F806" i="9"/>
  <c r="F805" i="9"/>
  <c r="F803" i="9"/>
  <c r="F802" i="9"/>
  <c r="F801" i="9"/>
  <c r="F800" i="9"/>
  <c r="F788" i="9"/>
  <c r="F787" i="9"/>
  <c r="B783" i="9"/>
  <c r="B772" i="9"/>
  <c r="F765" i="9"/>
  <c r="F766" i="9"/>
  <c r="F767" i="9"/>
  <c r="F768" i="9"/>
  <c r="F769" i="9"/>
  <c r="F770" i="9"/>
  <c r="F764" i="9"/>
  <c r="D763" i="9"/>
  <c r="F757" i="9"/>
  <c r="F758" i="9"/>
  <c r="F759" i="9"/>
  <c r="F760" i="9"/>
  <c r="F761" i="9"/>
  <c r="F762" i="9"/>
  <c r="F756" i="9"/>
  <c r="D755" i="9"/>
  <c r="F749" i="9"/>
  <c r="F750" i="9"/>
  <c r="F751" i="9"/>
  <c r="F752" i="9"/>
  <c r="F753" i="9"/>
  <c r="F754" i="9"/>
  <c r="F748" i="9"/>
  <c r="D747" i="9"/>
  <c r="F745" i="9"/>
  <c r="B744" i="9"/>
  <c r="B742" i="9"/>
  <c r="F740" i="9"/>
  <c r="F739" i="9"/>
  <c r="D738" i="9"/>
  <c r="F736" i="9"/>
  <c r="F737" i="9"/>
  <c r="F735" i="9"/>
  <c r="D734" i="9"/>
  <c r="E731" i="9"/>
  <c r="E728" i="9"/>
  <c r="E725" i="9"/>
  <c r="E722" i="9"/>
  <c r="E719" i="9"/>
  <c r="F733" i="9"/>
  <c r="F732" i="9"/>
  <c r="F730" i="9"/>
  <c r="F729" i="9"/>
  <c r="F727" i="9"/>
  <c r="F726" i="9"/>
  <c r="F724" i="9"/>
  <c r="F723" i="9"/>
  <c r="F721" i="9"/>
  <c r="F720" i="9"/>
  <c r="F718" i="9"/>
  <c r="F717" i="9"/>
  <c r="E716" i="9"/>
  <c r="D715" i="9"/>
  <c r="E711" i="9"/>
  <c r="E708" i="9"/>
  <c r="E704" i="9"/>
  <c r="E701" i="9"/>
  <c r="E697" i="9"/>
  <c r="F714" i="9"/>
  <c r="F713" i="9"/>
  <c r="F712" i="9"/>
  <c r="F710" i="9"/>
  <c r="F709" i="9"/>
  <c r="F707" i="9"/>
  <c r="F706" i="9"/>
  <c r="F705" i="9"/>
  <c r="F703" i="9"/>
  <c r="F702" i="9"/>
  <c r="F700" i="9"/>
  <c r="F699" i="9"/>
  <c r="F698" i="9"/>
  <c r="F696" i="9"/>
  <c r="F695" i="9"/>
  <c r="E694" i="9"/>
  <c r="D693" i="9"/>
  <c r="E689" i="9"/>
  <c r="E685" i="9"/>
  <c r="F692" i="9"/>
  <c r="F691" i="9"/>
  <c r="F690" i="9"/>
  <c r="F688" i="9"/>
  <c r="F687" i="9"/>
  <c r="F686" i="9"/>
  <c r="F683" i="9"/>
  <c r="F684" i="9"/>
  <c r="F682" i="9"/>
  <c r="E681" i="9"/>
  <c r="D680" i="9"/>
  <c r="E675" i="9"/>
  <c r="E670" i="9"/>
  <c r="F679" i="9"/>
  <c r="F678" i="9"/>
  <c r="F677" i="9"/>
  <c r="F676" i="9"/>
  <c r="F674" i="9"/>
  <c r="F673" i="9"/>
  <c r="F672" i="9"/>
  <c r="F671" i="9"/>
  <c r="F667" i="9"/>
  <c r="F668" i="9"/>
  <c r="F669" i="9"/>
  <c r="F666" i="9"/>
  <c r="E665" i="9"/>
  <c r="D664" i="9"/>
  <c r="C663" i="9"/>
  <c r="F662" i="9"/>
  <c r="F661" i="9"/>
  <c r="D660" i="9"/>
  <c r="F658" i="9"/>
  <c r="F659" i="9"/>
  <c r="F657" i="9"/>
  <c r="D656" i="9"/>
  <c r="E653" i="9"/>
  <c r="E650" i="9"/>
  <c r="E647" i="9"/>
  <c r="E644" i="9"/>
  <c r="E641" i="9"/>
  <c r="F655" i="9"/>
  <c r="F654" i="9"/>
  <c r="F652" i="9"/>
  <c r="F651" i="9"/>
  <c r="F649" i="9"/>
  <c r="F648" i="9"/>
  <c r="F646" i="9"/>
  <c r="F645" i="9"/>
  <c r="F643" i="9"/>
  <c r="F642" i="9"/>
  <c r="F640" i="9"/>
  <c r="F639" i="9"/>
  <c r="E638" i="9"/>
  <c r="D637" i="9"/>
  <c r="E633" i="9"/>
  <c r="E630" i="9"/>
  <c r="E626" i="9"/>
  <c r="E623" i="9"/>
  <c r="E619" i="9"/>
  <c r="F636" i="9"/>
  <c r="F635" i="9"/>
  <c r="F634" i="9"/>
  <c r="F632" i="9"/>
  <c r="F631" i="9"/>
  <c r="F629" i="9"/>
  <c r="F628" i="9"/>
  <c r="F627" i="9"/>
  <c r="F625" i="9"/>
  <c r="F624" i="9"/>
  <c r="F622" i="9"/>
  <c r="F621" i="9"/>
  <c r="F620" i="9"/>
  <c r="F618" i="9"/>
  <c r="F617" i="9"/>
  <c r="E616" i="9"/>
  <c r="D615" i="9"/>
  <c r="E611" i="9"/>
  <c r="E607" i="9"/>
  <c r="F614" i="9"/>
  <c r="F613" i="9"/>
  <c r="F612" i="9"/>
  <c r="F610" i="9"/>
  <c r="F609" i="9"/>
  <c r="F608" i="9"/>
  <c r="F605" i="9"/>
  <c r="F606" i="9"/>
  <c r="F604" i="9"/>
  <c r="E603" i="9"/>
  <c r="D602" i="9"/>
  <c r="E597" i="9"/>
  <c r="E592" i="9"/>
  <c r="F601" i="9"/>
  <c r="F600" i="9"/>
  <c r="F599" i="9"/>
  <c r="F598" i="9"/>
  <c r="F596" i="9"/>
  <c r="F595" i="9"/>
  <c r="F594" i="9"/>
  <c r="F593" i="9"/>
  <c r="F589" i="9"/>
  <c r="F590" i="9"/>
  <c r="F591" i="9"/>
  <c r="F588" i="9"/>
  <c r="E587" i="9"/>
  <c r="D586" i="9"/>
  <c r="C585" i="9"/>
  <c r="F584" i="9"/>
  <c r="F583" i="9"/>
  <c r="D582" i="9"/>
  <c r="F580" i="9"/>
  <c r="F581" i="9"/>
  <c r="F579" i="9"/>
  <c r="D578" i="9"/>
  <c r="E575" i="9"/>
  <c r="E572" i="9"/>
  <c r="E569" i="9"/>
  <c r="E566" i="9"/>
  <c r="F577" i="9"/>
  <c r="F576" i="9"/>
  <c r="F574" i="9"/>
  <c r="F573" i="9"/>
  <c r="F571" i="9"/>
  <c r="F570" i="9"/>
  <c r="F568" i="9"/>
  <c r="F567" i="9"/>
  <c r="F565" i="9"/>
  <c r="F564" i="9"/>
  <c r="F562" i="9"/>
  <c r="F561" i="9"/>
  <c r="E563" i="9"/>
  <c r="E560" i="9"/>
  <c r="D559" i="9"/>
  <c r="E555" i="9"/>
  <c r="E552" i="9"/>
  <c r="E548" i="9"/>
  <c r="E545" i="9"/>
  <c r="F558" i="9"/>
  <c r="F557" i="9"/>
  <c r="F556" i="9"/>
  <c r="F554" i="9"/>
  <c r="F553" i="9"/>
  <c r="F551" i="9"/>
  <c r="F550" i="9"/>
  <c r="F549" i="9"/>
  <c r="F547" i="9"/>
  <c r="F546" i="9"/>
  <c r="F544" i="9"/>
  <c r="F543" i="9"/>
  <c r="F542" i="9"/>
  <c r="E541" i="9"/>
  <c r="F540" i="9"/>
  <c r="F539" i="9"/>
  <c r="E538" i="9"/>
  <c r="D537" i="9"/>
  <c r="F535" i="9"/>
  <c r="F536" i="9"/>
  <c r="F534" i="9"/>
  <c r="E533" i="9"/>
  <c r="F531" i="9"/>
  <c r="F532" i="9"/>
  <c r="F530" i="9"/>
  <c r="E529" i="9"/>
  <c r="F527" i="9"/>
  <c r="F528" i="9"/>
  <c r="F526" i="9"/>
  <c r="E525" i="9"/>
  <c r="D524" i="9"/>
  <c r="E519" i="9"/>
  <c r="F523" i="9"/>
  <c r="F522" i="9"/>
  <c r="F521" i="9"/>
  <c r="F520" i="9"/>
  <c r="F516" i="9"/>
  <c r="F517" i="9"/>
  <c r="F518" i="9"/>
  <c r="F515" i="9"/>
  <c r="E514" i="9"/>
  <c r="F511" i="9"/>
  <c r="F512" i="9"/>
  <c r="F513" i="9"/>
  <c r="F510" i="9"/>
  <c r="E509" i="9"/>
  <c r="D508" i="9"/>
  <c r="C507" i="9"/>
  <c r="B506" i="9"/>
  <c r="B504" i="9"/>
  <c r="B502" i="9"/>
  <c r="B500" i="9"/>
  <c r="F498" i="9"/>
  <c r="D497" i="9"/>
  <c r="F495" i="9"/>
  <c r="F496" i="9"/>
  <c r="F494" i="9"/>
  <c r="D493" i="9"/>
  <c r="F491" i="9"/>
  <c r="F492" i="9"/>
  <c r="F490" i="9"/>
  <c r="D489" i="9"/>
  <c r="F488" i="9"/>
  <c r="F487" i="9"/>
  <c r="D486" i="9"/>
  <c r="C485" i="9"/>
  <c r="F484" i="9"/>
  <c r="F483" i="9"/>
  <c r="D482" i="9"/>
  <c r="F480" i="9"/>
  <c r="F481" i="9"/>
  <c r="F479" i="9"/>
  <c r="D478" i="9"/>
  <c r="E475" i="9"/>
  <c r="E472" i="9"/>
  <c r="E469" i="9"/>
  <c r="E466" i="9"/>
  <c r="F477" i="9"/>
  <c r="F476" i="9"/>
  <c r="F474" i="9"/>
  <c r="F473" i="9"/>
  <c r="F471" i="9"/>
  <c r="F470" i="9"/>
  <c r="F468" i="9"/>
  <c r="F467" i="9"/>
  <c r="F465" i="9"/>
  <c r="F464" i="9"/>
  <c r="E463" i="9"/>
  <c r="F462" i="9"/>
  <c r="F461" i="9"/>
  <c r="E460" i="9"/>
  <c r="D459" i="9"/>
  <c r="F457" i="9"/>
  <c r="F458" i="9"/>
  <c r="F456" i="9"/>
  <c r="E455" i="9"/>
  <c r="E452" i="9"/>
  <c r="E448" i="9"/>
  <c r="E445" i="9"/>
  <c r="E441" i="9"/>
  <c r="F454" i="9"/>
  <c r="F453" i="9"/>
  <c r="F451" i="9"/>
  <c r="F450" i="9"/>
  <c r="F449" i="9"/>
  <c r="F447" i="9"/>
  <c r="F446" i="9"/>
  <c r="F444" i="9"/>
  <c r="F443" i="9"/>
  <c r="F442" i="9"/>
  <c r="F440" i="9"/>
  <c r="F439" i="9"/>
  <c r="E438" i="9"/>
  <c r="D437" i="9"/>
  <c r="F435" i="9"/>
  <c r="F436" i="9"/>
  <c r="F434" i="9"/>
  <c r="E433" i="9"/>
  <c r="F431" i="9"/>
  <c r="F432" i="9"/>
  <c r="F430" i="9"/>
  <c r="E429" i="9"/>
  <c r="F427" i="9"/>
  <c r="F428" i="9"/>
  <c r="F426" i="9"/>
  <c r="E425" i="9"/>
  <c r="D424" i="9"/>
  <c r="E419" i="9"/>
  <c r="F423" i="9"/>
  <c r="F422" i="9"/>
  <c r="F421" i="9"/>
  <c r="F420" i="9"/>
  <c r="F416" i="9"/>
  <c r="F417" i="9"/>
  <c r="F418" i="9"/>
  <c r="F415" i="9"/>
  <c r="E414" i="9"/>
  <c r="F411" i="9"/>
  <c r="F412" i="9"/>
  <c r="F413" i="9"/>
  <c r="F410" i="9"/>
  <c r="E409" i="9"/>
  <c r="D408" i="9"/>
  <c r="C407" i="9"/>
  <c r="F406" i="9"/>
  <c r="F405" i="9"/>
  <c r="D404" i="9"/>
  <c r="F402" i="9"/>
  <c r="F403" i="9"/>
  <c r="F401" i="9"/>
  <c r="D400" i="9"/>
  <c r="F399" i="9"/>
  <c r="F398" i="9"/>
  <c r="E397" i="9"/>
  <c r="F396" i="9"/>
  <c r="F395" i="9"/>
  <c r="E394" i="9"/>
  <c r="F393" i="9"/>
  <c r="F392" i="9"/>
  <c r="E391" i="9"/>
  <c r="F390" i="9"/>
  <c r="F389" i="9"/>
  <c r="E388" i="9"/>
  <c r="F387" i="9"/>
  <c r="F386" i="9"/>
  <c r="E385" i="9"/>
  <c r="F384" i="9"/>
  <c r="F383" i="9"/>
  <c r="E382" i="9"/>
  <c r="D381" i="9"/>
  <c r="F379" i="9"/>
  <c r="F380" i="9"/>
  <c r="F378" i="9"/>
  <c r="E377" i="9"/>
  <c r="F376" i="9"/>
  <c r="F375" i="9"/>
  <c r="E374" i="9"/>
  <c r="F372" i="9"/>
  <c r="F373" i="9"/>
  <c r="F371" i="9"/>
  <c r="E370" i="9"/>
  <c r="F369" i="9"/>
  <c r="F368" i="9"/>
  <c r="E367" i="9"/>
  <c r="F365" i="9"/>
  <c r="F366" i="9"/>
  <c r="F364" i="9"/>
  <c r="E363" i="9"/>
  <c r="F362" i="9"/>
  <c r="F361" i="9"/>
  <c r="E360" i="9"/>
  <c r="D359" i="9"/>
  <c r="F358" i="9"/>
  <c r="F357" i="9"/>
  <c r="F356" i="9"/>
  <c r="F354" i="9"/>
  <c r="F353" i="9"/>
  <c r="F352" i="9"/>
  <c r="F349" i="9"/>
  <c r="F350" i="9"/>
  <c r="F348" i="9"/>
  <c r="E355" i="9"/>
  <c r="E351" i="9"/>
  <c r="E347" i="9"/>
  <c r="D346" i="9"/>
  <c r="E341" i="9"/>
  <c r="E336" i="9"/>
  <c r="F345" i="9"/>
  <c r="F344" i="9"/>
  <c r="F343" i="9"/>
  <c r="F342" i="9"/>
  <c r="F340" i="9"/>
  <c r="F339" i="9"/>
  <c r="F338" i="9"/>
  <c r="F337" i="9"/>
  <c r="F333" i="9"/>
  <c r="F334" i="9"/>
  <c r="F335" i="9"/>
  <c r="F332" i="9"/>
  <c r="E331" i="9"/>
  <c r="D330" i="9"/>
  <c r="C329" i="9"/>
  <c r="F325" i="9"/>
  <c r="F326" i="9"/>
  <c r="F327" i="9"/>
  <c r="F328" i="9"/>
  <c r="F324" i="9"/>
  <c r="D323" i="9"/>
  <c r="F318" i="9"/>
  <c r="F319" i="9"/>
  <c r="F320" i="9"/>
  <c r="F321" i="9"/>
  <c r="F322" i="9"/>
  <c r="F317" i="9"/>
  <c r="D316" i="9"/>
  <c r="C315" i="9"/>
  <c r="F314" i="9"/>
  <c r="F313" i="9"/>
  <c r="E312" i="9"/>
  <c r="F310" i="9"/>
  <c r="F311" i="9"/>
  <c r="F309" i="9"/>
  <c r="E308" i="9"/>
  <c r="D307" i="9"/>
  <c r="E301" i="9"/>
  <c r="E296" i="9"/>
  <c r="F306" i="9"/>
  <c r="F305" i="9"/>
  <c r="F304" i="9"/>
  <c r="F303" i="9"/>
  <c r="F302" i="9"/>
  <c r="F300" i="9"/>
  <c r="F299" i="9"/>
  <c r="F298" i="9"/>
  <c r="F297" i="9"/>
  <c r="F294" i="9"/>
  <c r="F295" i="9"/>
  <c r="F293" i="9"/>
  <c r="E292" i="9"/>
  <c r="D291" i="9"/>
  <c r="F290" i="9"/>
  <c r="F289" i="9"/>
  <c r="E288" i="9"/>
  <c r="F283" i="9"/>
  <c r="F284" i="9"/>
  <c r="F285" i="9"/>
  <c r="F286" i="9"/>
  <c r="F287" i="9"/>
  <c r="F282" i="9"/>
  <c r="E281" i="9"/>
  <c r="F276" i="9"/>
  <c r="F277" i="9"/>
  <c r="F278" i="9"/>
  <c r="F279" i="9"/>
  <c r="F280" i="9"/>
  <c r="F275" i="9"/>
  <c r="E274" i="9"/>
  <c r="F269" i="9"/>
  <c r="F270" i="9"/>
  <c r="F271" i="9"/>
  <c r="F272" i="9"/>
  <c r="F273" i="9"/>
  <c r="F268" i="9"/>
  <c r="E267" i="9"/>
  <c r="F262" i="9"/>
  <c r="F263" i="9"/>
  <c r="F264" i="9"/>
  <c r="F265" i="9"/>
  <c r="F266" i="9"/>
  <c r="F261" i="9"/>
  <c r="E260" i="9"/>
  <c r="F255" i="9"/>
  <c r="F256" i="9"/>
  <c r="F257" i="9"/>
  <c r="F258" i="9"/>
  <c r="F259" i="9"/>
  <c r="F254" i="9"/>
  <c r="E253" i="9"/>
  <c r="F248" i="9"/>
  <c r="F249" i="9"/>
  <c r="F250" i="9"/>
  <c r="F251" i="9"/>
  <c r="F252" i="9"/>
  <c r="F247" i="9"/>
  <c r="E246" i="9"/>
  <c r="F241" i="9"/>
  <c r="F242" i="9"/>
  <c r="F243" i="9"/>
  <c r="F244" i="9"/>
  <c r="F245" i="9"/>
  <c r="F240" i="9"/>
  <c r="E239" i="9"/>
  <c r="D238" i="9"/>
  <c r="F234" i="9"/>
  <c r="F235" i="9"/>
  <c r="F236" i="9"/>
  <c r="F237" i="9"/>
  <c r="F233" i="9"/>
  <c r="D232" i="9"/>
  <c r="C231" i="9"/>
  <c r="B230" i="9"/>
  <c r="B228" i="9"/>
  <c r="F226" i="9"/>
  <c r="D225" i="9"/>
  <c r="F223" i="9"/>
  <c r="F224" i="9"/>
  <c r="F222" i="9"/>
  <c r="D221" i="9"/>
  <c r="F219" i="9"/>
  <c r="F220" i="9"/>
  <c r="F218" i="9"/>
  <c r="D217" i="9"/>
  <c r="F216" i="9"/>
  <c r="F215" i="9"/>
  <c r="D214" i="9"/>
  <c r="C213" i="9"/>
  <c r="F212" i="9"/>
  <c r="F211" i="9"/>
  <c r="D210" i="9"/>
  <c r="F208" i="9"/>
  <c r="F209" i="9"/>
  <c r="F207" i="9"/>
  <c r="D206" i="9"/>
  <c r="E203" i="9"/>
  <c r="E200" i="9"/>
  <c r="E197" i="9"/>
  <c r="E194" i="9"/>
  <c r="F205" i="9"/>
  <c r="F204" i="9"/>
  <c r="F202" i="9"/>
  <c r="F201" i="9"/>
  <c r="F199" i="9"/>
  <c r="F198" i="9"/>
  <c r="F196" i="9"/>
  <c r="F195" i="9"/>
  <c r="F193" i="9"/>
  <c r="F192" i="9"/>
  <c r="E191" i="9"/>
  <c r="F190" i="9"/>
  <c r="F189" i="9"/>
  <c r="E188" i="9"/>
  <c r="D187" i="9"/>
  <c r="F186" i="9"/>
  <c r="F185" i="9"/>
  <c r="F184" i="9"/>
  <c r="F182" i="9"/>
  <c r="F181" i="9"/>
  <c r="F179" i="9"/>
  <c r="F178" i="9"/>
  <c r="F177" i="9"/>
  <c r="F175" i="9"/>
  <c r="F174" i="9"/>
  <c r="F172" i="9"/>
  <c r="F171" i="9"/>
  <c r="F170" i="9"/>
  <c r="F168" i="9"/>
  <c r="F167" i="9"/>
  <c r="E183" i="9"/>
  <c r="E180" i="9"/>
  <c r="E176" i="9"/>
  <c r="E173" i="9"/>
  <c r="E169" i="9"/>
  <c r="E166" i="9"/>
  <c r="D165" i="9"/>
  <c r="E161" i="9"/>
  <c r="E157" i="9"/>
  <c r="F164" i="9"/>
  <c r="F163" i="9"/>
  <c r="F162" i="9"/>
  <c r="F160" i="9"/>
  <c r="F159" i="9"/>
  <c r="F158" i="9"/>
  <c r="F155" i="9"/>
  <c r="F156" i="9"/>
  <c r="F154" i="9"/>
  <c r="E153" i="9"/>
  <c r="D152" i="9"/>
  <c r="E147" i="9"/>
  <c r="E142" i="9"/>
  <c r="F151" i="9"/>
  <c r="F150" i="9"/>
  <c r="F149" i="9"/>
  <c r="F148" i="9"/>
  <c r="F146" i="9"/>
  <c r="F145" i="9"/>
  <c r="F144" i="9"/>
  <c r="F143" i="9"/>
  <c r="F141" i="9"/>
  <c r="F140" i="9"/>
  <c r="F139" i="9"/>
  <c r="F138" i="9"/>
  <c r="E137" i="9"/>
  <c r="D136" i="9"/>
  <c r="C135" i="9"/>
  <c r="D130" i="9"/>
  <c r="D127" i="9"/>
  <c r="D123" i="9"/>
  <c r="F134" i="9"/>
  <c r="F133" i="9"/>
  <c r="F132" i="9"/>
  <c r="F131" i="9"/>
  <c r="F129" i="9"/>
  <c r="F128" i="9"/>
  <c r="F126" i="9"/>
  <c r="F125" i="9"/>
  <c r="F124" i="9"/>
  <c r="F122" i="9"/>
  <c r="F121" i="9"/>
  <c r="F120" i="9"/>
  <c r="D119" i="9"/>
  <c r="E116" i="9"/>
  <c r="E113" i="9"/>
  <c r="F118" i="9"/>
  <c r="F117" i="9"/>
  <c r="F115" i="9"/>
  <c r="F114" i="9"/>
  <c r="F112" i="9"/>
  <c r="F111" i="9"/>
  <c r="F110" i="9"/>
  <c r="F109" i="9"/>
  <c r="E108" i="9"/>
  <c r="D107" i="9"/>
  <c r="E104" i="9"/>
  <c r="E101" i="9"/>
  <c r="F106" i="9"/>
  <c r="F105" i="9"/>
  <c r="F103" i="9"/>
  <c r="F102" i="9"/>
  <c r="F100" i="9"/>
  <c r="F99" i="9"/>
  <c r="F98" i="9"/>
  <c r="F97" i="9"/>
  <c r="E96" i="9"/>
  <c r="D95" i="9"/>
  <c r="C94" i="9"/>
  <c r="D91" i="9"/>
  <c r="F93" i="9"/>
  <c r="F92" i="9"/>
  <c r="F90" i="9"/>
  <c r="F89" i="9"/>
  <c r="F88" i="9"/>
  <c r="D87" i="9"/>
  <c r="E84" i="9"/>
  <c r="E81" i="9"/>
  <c r="E78" i="9"/>
  <c r="E75" i="9"/>
  <c r="E72" i="9"/>
  <c r="F86" i="9"/>
  <c r="F85" i="9"/>
  <c r="F83" i="9"/>
  <c r="F82" i="9"/>
  <c r="F80" i="9"/>
  <c r="F79" i="9"/>
  <c r="F77" i="9"/>
  <c r="F76" i="9"/>
  <c r="F74" i="9"/>
  <c r="F73" i="9"/>
  <c r="F71" i="9"/>
  <c r="F70" i="9"/>
  <c r="E69" i="9"/>
  <c r="D68" i="9"/>
  <c r="E64" i="9"/>
  <c r="E61" i="9"/>
  <c r="E57" i="9"/>
  <c r="E54" i="9"/>
  <c r="E50" i="9"/>
  <c r="F67" i="9"/>
  <c r="F66" i="9"/>
  <c r="F65" i="9"/>
  <c r="F63" i="9"/>
  <c r="F62" i="9"/>
  <c r="F60" i="9"/>
  <c r="F59" i="9"/>
  <c r="F58" i="9"/>
  <c r="F56" i="9"/>
  <c r="F55" i="9"/>
  <c r="F53" i="9"/>
  <c r="F52" i="9"/>
  <c r="F51" i="9"/>
  <c r="F49" i="9"/>
  <c r="F48" i="9"/>
  <c r="E47" i="9"/>
  <c r="D46" i="9"/>
  <c r="E42" i="9"/>
  <c r="E38" i="9"/>
  <c r="F45" i="9"/>
  <c r="F44" i="9"/>
  <c r="F43" i="9"/>
  <c r="F41" i="9"/>
  <c r="F40" i="9"/>
  <c r="F39" i="9"/>
  <c r="F36" i="9"/>
  <c r="F37" i="9"/>
  <c r="F35" i="9"/>
  <c r="E34" i="9"/>
  <c r="D33" i="9"/>
  <c r="E28" i="9"/>
  <c r="E23" i="9"/>
  <c r="F32" i="9"/>
  <c r="F31" i="9"/>
  <c r="F30" i="9"/>
  <c r="F29" i="9"/>
  <c r="F27" i="9"/>
  <c r="F26" i="9"/>
  <c r="F25" i="9"/>
  <c r="F24" i="9"/>
  <c r="F20" i="9"/>
  <c r="F21" i="9"/>
  <c r="F22" i="9"/>
  <c r="F19" i="9"/>
  <c r="E18" i="9"/>
  <c r="D17" i="9"/>
  <c r="C16" i="9"/>
  <c r="F15" i="9"/>
  <c r="F14" i="9"/>
  <c r="D13" i="9"/>
  <c r="F12" i="9"/>
  <c r="F11" i="9"/>
  <c r="D10" i="9"/>
  <c r="F9" i="9"/>
  <c r="C8" i="9"/>
  <c r="B7" i="9"/>
  <c r="B6" i="9"/>
  <c r="AD5" i="9"/>
  <c r="M5" i="9"/>
  <c r="F5" i="9"/>
  <c r="F4" i="9"/>
  <c r="B4" i="9"/>
  <c r="AD5" i="8" l="1"/>
  <c r="B775" i="8"/>
  <c r="AD5" i="3"/>
  <c r="D912" i="7"/>
  <c r="F1360" i="3"/>
  <c r="F1359" i="3"/>
  <c r="D1358" i="3"/>
  <c r="D912" i="10" l="1"/>
  <c r="D912" i="11"/>
  <c r="D912" i="9"/>
  <c r="D912" i="3"/>
  <c r="B1555" i="3" l="1"/>
  <c r="B1553" i="3"/>
  <c r="B1552" i="3"/>
  <c r="B1551" i="3"/>
  <c r="B1548" i="3"/>
  <c r="D1523" i="3"/>
  <c r="F1521" i="3"/>
  <c r="F1516" i="3"/>
  <c r="F1515" i="3"/>
  <c r="D1514" i="3"/>
  <c r="D1510" i="3"/>
  <c r="E1507" i="3"/>
  <c r="E1504" i="3"/>
  <c r="E1501" i="3"/>
  <c r="F1513" i="3"/>
  <c r="F1512" i="3"/>
  <c r="F1511" i="3"/>
  <c r="F1509" i="3"/>
  <c r="F1508" i="3"/>
  <c r="F1506" i="3"/>
  <c r="F1505" i="3"/>
  <c r="F1503" i="3"/>
  <c r="F1502" i="3"/>
  <c r="F1500" i="3"/>
  <c r="F1499" i="3"/>
  <c r="E1498" i="3"/>
  <c r="F1497" i="3"/>
  <c r="F1496" i="3"/>
  <c r="E1495" i="3"/>
  <c r="F1494" i="3"/>
  <c r="F1493" i="3"/>
  <c r="E1492" i="3"/>
  <c r="D1491" i="3"/>
  <c r="F1489" i="3"/>
  <c r="F1490" i="3"/>
  <c r="F1488" i="3"/>
  <c r="E1487" i="3"/>
  <c r="F1486" i="3"/>
  <c r="F1485" i="3"/>
  <c r="E1484" i="3"/>
  <c r="F1482" i="3"/>
  <c r="F1483" i="3"/>
  <c r="F1481" i="3"/>
  <c r="E1480" i="3"/>
  <c r="F1479" i="3"/>
  <c r="F1478" i="3"/>
  <c r="E1477" i="3"/>
  <c r="F1475" i="3"/>
  <c r="F1476" i="3"/>
  <c r="F1474" i="3"/>
  <c r="E1473" i="3"/>
  <c r="F1472" i="3"/>
  <c r="F1471" i="3"/>
  <c r="E1470" i="3"/>
  <c r="D1469" i="3"/>
  <c r="F1467" i="3"/>
  <c r="F1468" i="3"/>
  <c r="F1466" i="3"/>
  <c r="E1465" i="3"/>
  <c r="F1463" i="3"/>
  <c r="F1464" i="3"/>
  <c r="F1462" i="3"/>
  <c r="E1461" i="3"/>
  <c r="F1459" i="3"/>
  <c r="F1460" i="3"/>
  <c r="F1458" i="3"/>
  <c r="E1457" i="3"/>
  <c r="D1456" i="3"/>
  <c r="F1453" i="3"/>
  <c r="F1454" i="3"/>
  <c r="F1455" i="3"/>
  <c r="F1452" i="3"/>
  <c r="E1451" i="3"/>
  <c r="F1448" i="3"/>
  <c r="F1449" i="3"/>
  <c r="F1450" i="3"/>
  <c r="F1447" i="3"/>
  <c r="E1446" i="3"/>
  <c r="F1443" i="3"/>
  <c r="F1444" i="3"/>
  <c r="F1445" i="3"/>
  <c r="F1442" i="3"/>
  <c r="E1441" i="3"/>
  <c r="D1440" i="3"/>
  <c r="C1439" i="3"/>
  <c r="F1438" i="3"/>
  <c r="F1437" i="3"/>
  <c r="D1436" i="3"/>
  <c r="F1434" i="3"/>
  <c r="F1435" i="3"/>
  <c r="F1433" i="3"/>
  <c r="D1432" i="3"/>
  <c r="F1431" i="3"/>
  <c r="F1430" i="3"/>
  <c r="E1429" i="3"/>
  <c r="F1428" i="3"/>
  <c r="F1427" i="3"/>
  <c r="E1426" i="3"/>
  <c r="F1425" i="3"/>
  <c r="F1424" i="3"/>
  <c r="E1423" i="3"/>
  <c r="F1422" i="3"/>
  <c r="F1421" i="3"/>
  <c r="E1420" i="3"/>
  <c r="F1419" i="3"/>
  <c r="F1418" i="3"/>
  <c r="E1417" i="3"/>
  <c r="F1416" i="3"/>
  <c r="F1415" i="3"/>
  <c r="E1414" i="3"/>
  <c r="D1413" i="3"/>
  <c r="F1411" i="3"/>
  <c r="F1412" i="3"/>
  <c r="F1410" i="3"/>
  <c r="E1409" i="3"/>
  <c r="F1408" i="3"/>
  <c r="F1407" i="3"/>
  <c r="E1406" i="3"/>
  <c r="F1404" i="3"/>
  <c r="F1405" i="3"/>
  <c r="F1403" i="3"/>
  <c r="E1402" i="3"/>
  <c r="F1401" i="3"/>
  <c r="F1400" i="3"/>
  <c r="E1399" i="3"/>
  <c r="F1397" i="3"/>
  <c r="F1398" i="3"/>
  <c r="F1396" i="3"/>
  <c r="E1395" i="3"/>
  <c r="F1394" i="3"/>
  <c r="F1393" i="3"/>
  <c r="E1392" i="3"/>
  <c r="D1391" i="3"/>
  <c r="F1389" i="3"/>
  <c r="F1390" i="3"/>
  <c r="F1388" i="3"/>
  <c r="E1387" i="3"/>
  <c r="F1385" i="3"/>
  <c r="F1386" i="3"/>
  <c r="F1384" i="3"/>
  <c r="E1383" i="3"/>
  <c r="F1381" i="3"/>
  <c r="F1382" i="3"/>
  <c r="F1380" i="3"/>
  <c r="E1379" i="3"/>
  <c r="D1378" i="3"/>
  <c r="F1375" i="3"/>
  <c r="F1376" i="3"/>
  <c r="F1377" i="3"/>
  <c r="F1374" i="3"/>
  <c r="E1373" i="3"/>
  <c r="F1370" i="3"/>
  <c r="F1371" i="3"/>
  <c r="F1372" i="3"/>
  <c r="F1369" i="3"/>
  <c r="E1368" i="3"/>
  <c r="F1365" i="3"/>
  <c r="F1366" i="3"/>
  <c r="F1367" i="3"/>
  <c r="F1364" i="3"/>
  <c r="E1363" i="3"/>
  <c r="D1362" i="3"/>
  <c r="C1361" i="3"/>
  <c r="F1356" i="3"/>
  <c r="F1357" i="3"/>
  <c r="F1355" i="3"/>
  <c r="D1354" i="3"/>
  <c r="F1353" i="3"/>
  <c r="F1352" i="3"/>
  <c r="E1351" i="3"/>
  <c r="F1350" i="3"/>
  <c r="F1349" i="3"/>
  <c r="E1348" i="3"/>
  <c r="F1347" i="3"/>
  <c r="F1346" i="3"/>
  <c r="E1345" i="3"/>
  <c r="F1344" i="3"/>
  <c r="F1343" i="3"/>
  <c r="E1342" i="3"/>
  <c r="F1341" i="3"/>
  <c r="F1340" i="3"/>
  <c r="E1339" i="3"/>
  <c r="F1338" i="3"/>
  <c r="F1337" i="3"/>
  <c r="D1335" i="3"/>
  <c r="F1333" i="3"/>
  <c r="F1334" i="3"/>
  <c r="F1332" i="3"/>
  <c r="E1331" i="3"/>
  <c r="F1330" i="3"/>
  <c r="F1329" i="3"/>
  <c r="E1328" i="3"/>
  <c r="F1326" i="3"/>
  <c r="F1327" i="3"/>
  <c r="F1325" i="3"/>
  <c r="E1324" i="3"/>
  <c r="F1323" i="3"/>
  <c r="F1322" i="3"/>
  <c r="E1321" i="3"/>
  <c r="F1319" i="3"/>
  <c r="F1320" i="3"/>
  <c r="F1318" i="3"/>
  <c r="E1317" i="3"/>
  <c r="F1316" i="3"/>
  <c r="E1314" i="3"/>
  <c r="F1315" i="3"/>
  <c r="D1313" i="3"/>
  <c r="F1311" i="3"/>
  <c r="F1312" i="3"/>
  <c r="F1310" i="3"/>
  <c r="E1309" i="3"/>
  <c r="F1307" i="3"/>
  <c r="F1308" i="3"/>
  <c r="F1306" i="3"/>
  <c r="E1305" i="3"/>
  <c r="F1303" i="3"/>
  <c r="F1304" i="3"/>
  <c r="F1302" i="3"/>
  <c r="E1301" i="3"/>
  <c r="D1300" i="3"/>
  <c r="F1297" i="3"/>
  <c r="F1298" i="3"/>
  <c r="F1299" i="3"/>
  <c r="F1296" i="3"/>
  <c r="E1295" i="3"/>
  <c r="F1292" i="3"/>
  <c r="F1293" i="3"/>
  <c r="F1294" i="3"/>
  <c r="F1291" i="3"/>
  <c r="E1290" i="3"/>
  <c r="F1287" i="3"/>
  <c r="F1288" i="3"/>
  <c r="F1289" i="3"/>
  <c r="F1286" i="3"/>
  <c r="B1282" i="3"/>
  <c r="B1280" i="3"/>
  <c r="F1197" i="3"/>
  <c r="F1198" i="3"/>
  <c r="F1199" i="3"/>
  <c r="F1196" i="3"/>
  <c r="F1192" i="3"/>
  <c r="F1193" i="3"/>
  <c r="F1194" i="3"/>
  <c r="F1191" i="3"/>
  <c r="F1186" i="3"/>
  <c r="F1129" i="3" l="1"/>
  <c r="F1130" i="3"/>
  <c r="F1119" i="3"/>
  <c r="F1120" i="3"/>
  <c r="F1121" i="3"/>
  <c r="F1086" i="3"/>
  <c r="F1087" i="3"/>
  <c r="E1068" i="7"/>
  <c r="E1068" i="3" l="1"/>
  <c r="E1068" i="10"/>
  <c r="E1068" i="11"/>
  <c r="E1068" i="9"/>
  <c r="F925" i="3"/>
  <c r="F926" i="3"/>
  <c r="F927" i="3"/>
  <c r="F924" i="3"/>
  <c r="E923" i="3"/>
  <c r="F920" i="3"/>
  <c r="F921" i="3"/>
  <c r="F922" i="3"/>
  <c r="F919" i="3"/>
  <c r="E918" i="3"/>
  <c r="F915" i="3"/>
  <c r="F916" i="3"/>
  <c r="F917" i="3"/>
  <c r="F914" i="3"/>
  <c r="E913" i="7"/>
  <c r="E913" i="3" s="1"/>
  <c r="F806" i="3"/>
  <c r="F807" i="3"/>
  <c r="F808" i="3"/>
  <c r="F805" i="3"/>
  <c r="F801" i="3"/>
  <c r="F802" i="3"/>
  <c r="F803" i="3"/>
  <c r="F800" i="3"/>
  <c r="F788" i="3"/>
  <c r="F787" i="3"/>
  <c r="B783" i="3"/>
  <c r="B772" i="3"/>
  <c r="F765" i="3"/>
  <c r="F766" i="3"/>
  <c r="F767" i="3"/>
  <c r="F768" i="3"/>
  <c r="F769" i="3"/>
  <c r="F770" i="3"/>
  <c r="F764" i="3"/>
  <c r="D763" i="3"/>
  <c r="F757" i="3"/>
  <c r="F758" i="3"/>
  <c r="F759" i="3"/>
  <c r="F760" i="3"/>
  <c r="F761" i="3"/>
  <c r="F762" i="3"/>
  <c r="F756" i="3"/>
  <c r="D755" i="3"/>
  <c r="F749" i="3"/>
  <c r="F750" i="3"/>
  <c r="F751" i="3"/>
  <c r="F752" i="3"/>
  <c r="F753" i="3"/>
  <c r="F754" i="3"/>
  <c r="F748" i="3"/>
  <c r="D747" i="3"/>
  <c r="F745" i="3"/>
  <c r="B744" i="3"/>
  <c r="B742" i="3"/>
  <c r="F740" i="3"/>
  <c r="F739" i="3"/>
  <c r="D738" i="3"/>
  <c r="F736" i="3"/>
  <c r="F737" i="3"/>
  <c r="F735" i="3"/>
  <c r="D734" i="3"/>
  <c r="F733" i="3"/>
  <c r="F732" i="3"/>
  <c r="E731" i="3"/>
  <c r="F730" i="3"/>
  <c r="F729" i="3"/>
  <c r="E728" i="3"/>
  <c r="F727" i="3"/>
  <c r="F726" i="3"/>
  <c r="E725" i="3"/>
  <c r="F724" i="3"/>
  <c r="F723" i="3"/>
  <c r="E722" i="3"/>
  <c r="F721" i="3"/>
  <c r="F720" i="3"/>
  <c r="E719" i="3"/>
  <c r="F718" i="3"/>
  <c r="F717" i="3"/>
  <c r="E716" i="3"/>
  <c r="D715" i="3"/>
  <c r="F713" i="3"/>
  <c r="F714" i="3"/>
  <c r="F712" i="3"/>
  <c r="E711" i="3"/>
  <c r="F710" i="3"/>
  <c r="F709" i="3"/>
  <c r="E708" i="3"/>
  <c r="F706" i="3"/>
  <c r="F707" i="3"/>
  <c r="F705" i="3"/>
  <c r="E704" i="3"/>
  <c r="F703" i="3"/>
  <c r="F702" i="3"/>
  <c r="E701" i="3"/>
  <c r="F699" i="3"/>
  <c r="F700" i="3"/>
  <c r="F698" i="3"/>
  <c r="E697" i="3"/>
  <c r="F696" i="3"/>
  <c r="F695" i="3"/>
  <c r="E694" i="3"/>
  <c r="D693" i="3"/>
  <c r="F691" i="3"/>
  <c r="F692" i="3"/>
  <c r="F690" i="3"/>
  <c r="E689" i="3"/>
  <c r="F687" i="3"/>
  <c r="F688" i="3"/>
  <c r="F686" i="3"/>
  <c r="E685" i="3"/>
  <c r="F683" i="3"/>
  <c r="F684" i="3"/>
  <c r="F682" i="3"/>
  <c r="E681" i="3"/>
  <c r="D680" i="3"/>
  <c r="F677" i="3"/>
  <c r="F678" i="3"/>
  <c r="F679" i="3"/>
  <c r="F676" i="3"/>
  <c r="E675" i="3"/>
  <c r="F672" i="3"/>
  <c r="F673" i="3"/>
  <c r="F674" i="3"/>
  <c r="F671" i="3"/>
  <c r="E670" i="3"/>
  <c r="F667" i="3"/>
  <c r="F668" i="3"/>
  <c r="F669" i="3"/>
  <c r="F666" i="3"/>
  <c r="E665" i="3"/>
  <c r="D664" i="3"/>
  <c r="C663" i="3"/>
  <c r="F662" i="3"/>
  <c r="F661" i="3"/>
  <c r="D660" i="3"/>
  <c r="F658" i="3"/>
  <c r="F659" i="3"/>
  <c r="F657" i="3"/>
  <c r="D656" i="3"/>
  <c r="F655" i="3"/>
  <c r="F654" i="3"/>
  <c r="E653" i="3"/>
  <c r="F652" i="3"/>
  <c r="F651" i="3"/>
  <c r="E650" i="3"/>
  <c r="F649" i="3"/>
  <c r="F648" i="3"/>
  <c r="E647" i="3"/>
  <c r="F646" i="3"/>
  <c r="F645" i="3"/>
  <c r="E644" i="3"/>
  <c r="F643" i="3"/>
  <c r="F642" i="3"/>
  <c r="E641" i="3"/>
  <c r="F640" i="3"/>
  <c r="F639" i="3"/>
  <c r="E638" i="3"/>
  <c r="D637" i="3"/>
  <c r="F635" i="3"/>
  <c r="F636" i="3"/>
  <c r="F634" i="3"/>
  <c r="E633" i="3"/>
  <c r="F632" i="3"/>
  <c r="F631" i="3"/>
  <c r="E630" i="3"/>
  <c r="F628" i="3"/>
  <c r="F629" i="3"/>
  <c r="F627" i="3"/>
  <c r="E626" i="3"/>
  <c r="F625" i="3"/>
  <c r="F624" i="3"/>
  <c r="E623" i="3"/>
  <c r="F621" i="3"/>
  <c r="F622" i="3"/>
  <c r="F620" i="3"/>
  <c r="E619" i="3"/>
  <c r="F618" i="3"/>
  <c r="F617" i="3"/>
  <c r="E616" i="3"/>
  <c r="D615" i="3"/>
  <c r="F613" i="3"/>
  <c r="F614" i="3"/>
  <c r="F612" i="3"/>
  <c r="E611" i="3"/>
  <c r="F609" i="3"/>
  <c r="F610" i="3"/>
  <c r="F608" i="3"/>
  <c r="E607" i="3"/>
  <c r="F605" i="3"/>
  <c r="F606" i="3"/>
  <c r="F604" i="3"/>
  <c r="E603" i="3"/>
  <c r="D602" i="3"/>
  <c r="F599" i="3"/>
  <c r="F600" i="3"/>
  <c r="F601" i="3"/>
  <c r="F598" i="3"/>
  <c r="E597" i="3"/>
  <c r="F594" i="3"/>
  <c r="F595" i="3"/>
  <c r="F596" i="3"/>
  <c r="F593" i="3"/>
  <c r="E592" i="3"/>
  <c r="F589" i="3"/>
  <c r="F590" i="3"/>
  <c r="F591" i="3"/>
  <c r="F588" i="3"/>
  <c r="E587" i="3"/>
  <c r="D586" i="3"/>
  <c r="C585" i="3"/>
  <c r="F584" i="3"/>
  <c r="F583" i="3"/>
  <c r="D582" i="3"/>
  <c r="F580" i="3"/>
  <c r="F581" i="3"/>
  <c r="F579" i="3"/>
  <c r="D578" i="3"/>
  <c r="F577" i="3"/>
  <c r="F576" i="3"/>
  <c r="E575" i="3"/>
  <c r="F574" i="3"/>
  <c r="F573" i="3"/>
  <c r="E572" i="3"/>
  <c r="F571" i="3"/>
  <c r="F570" i="3"/>
  <c r="E569" i="3"/>
  <c r="F568" i="3"/>
  <c r="F567" i="3"/>
  <c r="E566" i="3"/>
  <c r="F565" i="3"/>
  <c r="F564" i="3"/>
  <c r="E563" i="3"/>
  <c r="F562" i="3"/>
  <c r="F561" i="3"/>
  <c r="E560" i="3"/>
  <c r="D559" i="3"/>
  <c r="F557" i="3"/>
  <c r="F558" i="3"/>
  <c r="F556" i="3"/>
  <c r="E555" i="3"/>
  <c r="F554" i="3"/>
  <c r="F553" i="3"/>
  <c r="E552" i="3"/>
  <c r="F550" i="3"/>
  <c r="F551" i="3"/>
  <c r="F549" i="3"/>
  <c r="E548" i="3"/>
  <c r="F547" i="3"/>
  <c r="F546" i="3"/>
  <c r="E545" i="3"/>
  <c r="F543" i="3"/>
  <c r="F544" i="3"/>
  <c r="F542" i="3"/>
  <c r="E541" i="3"/>
  <c r="F540" i="3"/>
  <c r="F539" i="3"/>
  <c r="E538" i="3"/>
  <c r="D537" i="3"/>
  <c r="F535" i="3"/>
  <c r="F536" i="3"/>
  <c r="F534" i="3"/>
  <c r="E533" i="3"/>
  <c r="F531" i="3"/>
  <c r="F532" i="3"/>
  <c r="F530" i="3"/>
  <c r="E529" i="3"/>
  <c r="F527" i="3"/>
  <c r="F528" i="3"/>
  <c r="F526" i="3"/>
  <c r="E525" i="3"/>
  <c r="D524" i="3"/>
  <c r="F521" i="3"/>
  <c r="F522" i="3"/>
  <c r="F523" i="3"/>
  <c r="F520" i="3"/>
  <c r="E519" i="3"/>
  <c r="F516" i="3"/>
  <c r="F517" i="3"/>
  <c r="F518" i="3"/>
  <c r="F515" i="3"/>
  <c r="E514" i="3"/>
  <c r="F511" i="3"/>
  <c r="F512" i="3"/>
  <c r="F513" i="3"/>
  <c r="F510" i="3"/>
  <c r="E509" i="3"/>
  <c r="D508" i="3"/>
  <c r="C507" i="3"/>
  <c r="B506" i="3"/>
  <c r="B504" i="3"/>
  <c r="B502" i="3"/>
  <c r="B500" i="3"/>
  <c r="F498" i="3"/>
  <c r="D497" i="3"/>
  <c r="F495" i="3"/>
  <c r="F496" i="3"/>
  <c r="F494" i="3"/>
  <c r="D493" i="3"/>
  <c r="F491" i="3"/>
  <c r="F492" i="3"/>
  <c r="F490" i="3"/>
  <c r="D489" i="3"/>
  <c r="F488" i="3"/>
  <c r="F487" i="3"/>
  <c r="D486" i="3"/>
  <c r="C485" i="3"/>
  <c r="F484" i="3"/>
  <c r="F483" i="3"/>
  <c r="D482" i="3"/>
  <c r="F480" i="3"/>
  <c r="F481" i="3"/>
  <c r="F479" i="3"/>
  <c r="D478" i="3"/>
  <c r="F477" i="3"/>
  <c r="F476" i="3"/>
  <c r="E475" i="3"/>
  <c r="F474" i="3"/>
  <c r="F473" i="3"/>
  <c r="E472" i="3"/>
  <c r="F471" i="3"/>
  <c r="F470" i="3"/>
  <c r="E469" i="3"/>
  <c r="F468" i="3"/>
  <c r="F467" i="3"/>
  <c r="E466" i="3"/>
  <c r="F465" i="3"/>
  <c r="F464" i="3"/>
  <c r="E463" i="3"/>
  <c r="F462" i="3"/>
  <c r="F461" i="3"/>
  <c r="E460" i="3"/>
  <c r="D459" i="3"/>
  <c r="F457" i="3"/>
  <c r="F458" i="3"/>
  <c r="F456" i="3"/>
  <c r="E455" i="3"/>
  <c r="F454" i="3"/>
  <c r="F453" i="3"/>
  <c r="E452" i="3"/>
  <c r="F450" i="3"/>
  <c r="F451" i="3"/>
  <c r="F449" i="3"/>
  <c r="E448" i="3"/>
  <c r="F447" i="3"/>
  <c r="F446" i="3"/>
  <c r="E445" i="3"/>
  <c r="F443" i="3"/>
  <c r="F444" i="3"/>
  <c r="F442" i="3"/>
  <c r="E441" i="3"/>
  <c r="Q453" i="3"/>
  <c r="F440" i="3"/>
  <c r="F439" i="3"/>
  <c r="E438" i="3"/>
  <c r="D437" i="3"/>
  <c r="F435" i="3"/>
  <c r="F436" i="3"/>
  <c r="F434" i="3"/>
  <c r="E433" i="3"/>
  <c r="F431" i="3"/>
  <c r="F432" i="3"/>
  <c r="F430" i="3"/>
  <c r="E429" i="3"/>
  <c r="F427" i="3"/>
  <c r="F428" i="3"/>
  <c r="F426" i="3"/>
  <c r="E425" i="3"/>
  <c r="D424" i="3"/>
  <c r="F421" i="3"/>
  <c r="F422" i="3"/>
  <c r="F423" i="3"/>
  <c r="F420" i="3"/>
  <c r="E419" i="3"/>
  <c r="F416" i="3"/>
  <c r="F417" i="3"/>
  <c r="F418" i="3"/>
  <c r="F415" i="3"/>
  <c r="E414" i="3"/>
  <c r="F411" i="3"/>
  <c r="F412" i="3"/>
  <c r="F413" i="3"/>
  <c r="F410" i="3"/>
  <c r="E409" i="3"/>
  <c r="D408" i="3"/>
  <c r="C407" i="3"/>
  <c r="F406" i="3"/>
  <c r="F405" i="3"/>
  <c r="D404" i="3"/>
  <c r="F402" i="3"/>
  <c r="F403" i="3"/>
  <c r="F401" i="3"/>
  <c r="D400" i="3"/>
  <c r="F399" i="3"/>
  <c r="F398" i="3"/>
  <c r="E397" i="3"/>
  <c r="F396" i="3"/>
  <c r="F395" i="3"/>
  <c r="E394" i="3"/>
  <c r="F393" i="3"/>
  <c r="F392" i="3"/>
  <c r="E391" i="3"/>
  <c r="F390" i="3"/>
  <c r="F389" i="3"/>
  <c r="E388" i="3"/>
  <c r="F387" i="3"/>
  <c r="F386" i="3"/>
  <c r="E385" i="3"/>
  <c r="F384" i="3"/>
  <c r="F383" i="3"/>
  <c r="E382" i="3"/>
  <c r="D381" i="3"/>
  <c r="F379" i="3"/>
  <c r="F380" i="3"/>
  <c r="F378" i="3"/>
  <c r="E377" i="3"/>
  <c r="F376" i="3"/>
  <c r="F375" i="3"/>
  <c r="E374" i="3"/>
  <c r="F372" i="3"/>
  <c r="F373" i="3"/>
  <c r="F371" i="3"/>
  <c r="E370" i="3"/>
  <c r="F369" i="3"/>
  <c r="F368" i="3"/>
  <c r="E367" i="3"/>
  <c r="F365" i="3"/>
  <c r="F366" i="3"/>
  <c r="F364" i="3"/>
  <c r="E363" i="3"/>
  <c r="F362" i="3"/>
  <c r="F361" i="3"/>
  <c r="E360" i="3"/>
  <c r="D359" i="3"/>
  <c r="F357" i="3"/>
  <c r="F358" i="3"/>
  <c r="F356" i="3"/>
  <c r="E355" i="3"/>
  <c r="F353" i="3"/>
  <c r="F354" i="3"/>
  <c r="F352" i="3"/>
  <c r="E351" i="3"/>
  <c r="F349" i="3"/>
  <c r="F350" i="3"/>
  <c r="F348" i="3"/>
  <c r="E347" i="3"/>
  <c r="D346" i="3"/>
  <c r="F343" i="3"/>
  <c r="F344" i="3"/>
  <c r="F345" i="3"/>
  <c r="F342" i="3"/>
  <c r="E341" i="3"/>
  <c r="F338" i="3"/>
  <c r="F339" i="3"/>
  <c r="F340" i="3"/>
  <c r="F337" i="3"/>
  <c r="E336" i="3"/>
  <c r="F333" i="3"/>
  <c r="F334" i="3"/>
  <c r="F335" i="3"/>
  <c r="F332" i="3"/>
  <c r="E331" i="3"/>
  <c r="D330" i="3"/>
  <c r="C329" i="3"/>
  <c r="F325" i="3"/>
  <c r="F326" i="3"/>
  <c r="F327" i="3"/>
  <c r="F328" i="3"/>
  <c r="F324" i="3"/>
  <c r="D323" i="3"/>
  <c r="F318" i="3"/>
  <c r="F319" i="3"/>
  <c r="F320" i="3"/>
  <c r="F321" i="3"/>
  <c r="F322" i="3"/>
  <c r="F317" i="3"/>
  <c r="D316" i="3"/>
  <c r="C315" i="3"/>
  <c r="F314" i="3"/>
  <c r="F313" i="3"/>
  <c r="F310" i="3"/>
  <c r="F311" i="3"/>
  <c r="F309" i="3"/>
  <c r="E312" i="3"/>
  <c r="E308" i="3"/>
  <c r="D307" i="3"/>
  <c r="F303" i="3"/>
  <c r="F304" i="3"/>
  <c r="F305" i="3"/>
  <c r="F306" i="3"/>
  <c r="F302" i="3"/>
  <c r="E301" i="3"/>
  <c r="F298" i="3"/>
  <c r="F299" i="3"/>
  <c r="F300" i="3"/>
  <c r="F297" i="3"/>
  <c r="E296" i="3"/>
  <c r="F294" i="3"/>
  <c r="F295" i="3"/>
  <c r="F293" i="3"/>
  <c r="E292" i="3"/>
  <c r="D291" i="3"/>
  <c r="F290" i="3"/>
  <c r="F289" i="3"/>
  <c r="E288" i="3"/>
  <c r="F283" i="3"/>
  <c r="F284" i="3"/>
  <c r="F285" i="3"/>
  <c r="F286" i="3"/>
  <c r="F287" i="3"/>
  <c r="F282" i="3"/>
  <c r="F276" i="3"/>
  <c r="F277" i="3"/>
  <c r="F278" i="3"/>
  <c r="F279" i="3"/>
  <c r="F280" i="3"/>
  <c r="F275" i="3"/>
  <c r="E281" i="3"/>
  <c r="E274" i="3"/>
  <c r="F269" i="3"/>
  <c r="F270" i="3"/>
  <c r="F271" i="3"/>
  <c r="F272" i="3"/>
  <c r="F273" i="3"/>
  <c r="F268" i="3"/>
  <c r="E267" i="3"/>
  <c r="F262" i="3"/>
  <c r="F263" i="3"/>
  <c r="F264" i="3"/>
  <c r="F265" i="3"/>
  <c r="F266" i="3"/>
  <c r="F261" i="3"/>
  <c r="E260" i="3"/>
  <c r="F255" i="3"/>
  <c r="F256" i="3"/>
  <c r="F257" i="3"/>
  <c r="F258" i="3"/>
  <c r="F259" i="3"/>
  <c r="F254" i="3"/>
  <c r="E253" i="3"/>
  <c r="F248" i="3"/>
  <c r="F249" i="3"/>
  <c r="F250" i="3"/>
  <c r="F251" i="3"/>
  <c r="F252" i="3"/>
  <c r="F247" i="3"/>
  <c r="E246" i="3"/>
  <c r="F241" i="3"/>
  <c r="F242" i="3"/>
  <c r="F243" i="3"/>
  <c r="F244" i="3"/>
  <c r="F245" i="3"/>
  <c r="F240" i="3"/>
  <c r="E239" i="3"/>
  <c r="D238" i="3"/>
  <c r="F234" i="3"/>
  <c r="F235" i="3"/>
  <c r="F236" i="3"/>
  <c r="F237" i="3"/>
  <c r="F233" i="3"/>
  <c r="D232" i="3"/>
  <c r="C231" i="3"/>
  <c r="B230" i="3"/>
  <c r="B228" i="3"/>
  <c r="F226" i="3"/>
  <c r="D225" i="3"/>
  <c r="F223" i="3"/>
  <c r="F224" i="3"/>
  <c r="F222" i="3"/>
  <c r="D221" i="3"/>
  <c r="F219" i="3"/>
  <c r="F220" i="3"/>
  <c r="F218" i="3"/>
  <c r="D217" i="3"/>
  <c r="F216" i="3"/>
  <c r="F215" i="3"/>
  <c r="D214" i="3"/>
  <c r="C213" i="3"/>
  <c r="F212" i="3"/>
  <c r="F211" i="3"/>
  <c r="D210" i="3"/>
  <c r="F209" i="3"/>
  <c r="F208" i="3"/>
  <c r="F207" i="3"/>
  <c r="D206" i="3"/>
  <c r="F205" i="3"/>
  <c r="F204" i="3"/>
  <c r="F202" i="3"/>
  <c r="F201" i="3"/>
  <c r="F199" i="3"/>
  <c r="F198" i="3"/>
  <c r="F196" i="3"/>
  <c r="F195" i="3"/>
  <c r="F193" i="3"/>
  <c r="F192" i="3"/>
  <c r="E203" i="3"/>
  <c r="E200" i="3"/>
  <c r="E197" i="3"/>
  <c r="E194" i="3"/>
  <c r="E191" i="3"/>
  <c r="F190" i="3"/>
  <c r="F189" i="3"/>
  <c r="E188" i="3"/>
  <c r="D187" i="3"/>
  <c r="F185" i="3"/>
  <c r="F186" i="3"/>
  <c r="F184" i="3"/>
  <c r="E183" i="3"/>
  <c r="F182" i="3"/>
  <c r="F181" i="3"/>
  <c r="E180" i="3"/>
  <c r="F178" i="3"/>
  <c r="F179" i="3"/>
  <c r="F177" i="3"/>
  <c r="E176" i="3"/>
  <c r="F175" i="3"/>
  <c r="F174" i="3"/>
  <c r="E173" i="3"/>
  <c r="F171" i="3"/>
  <c r="F172" i="3"/>
  <c r="F170" i="3"/>
  <c r="E169" i="3"/>
  <c r="F168" i="3"/>
  <c r="F167" i="3"/>
  <c r="E166" i="3"/>
  <c r="D165" i="3"/>
  <c r="F163" i="3"/>
  <c r="F164" i="3"/>
  <c r="F162" i="3"/>
  <c r="E161" i="3"/>
  <c r="F159" i="3"/>
  <c r="F160" i="3"/>
  <c r="F158" i="3"/>
  <c r="E157" i="3"/>
  <c r="F155" i="3"/>
  <c r="F156" i="3"/>
  <c r="F154" i="3"/>
  <c r="E153" i="3"/>
  <c r="D152" i="3"/>
  <c r="F149" i="3"/>
  <c r="F150" i="3"/>
  <c r="F151" i="3"/>
  <c r="F148" i="3"/>
  <c r="E147" i="3"/>
  <c r="F144" i="3"/>
  <c r="F145" i="3"/>
  <c r="F146" i="3"/>
  <c r="F143" i="3"/>
  <c r="E142" i="3"/>
  <c r="F139" i="3"/>
  <c r="F140" i="3"/>
  <c r="F141" i="3"/>
  <c r="F138" i="3"/>
  <c r="E137" i="3"/>
  <c r="D136" i="3"/>
  <c r="C135" i="3"/>
  <c r="E913" i="10" l="1"/>
  <c r="E913" i="11"/>
  <c r="E913" i="9"/>
  <c r="T121" i="3"/>
  <c r="T119" i="3"/>
  <c r="F132" i="3"/>
  <c r="F133" i="3"/>
  <c r="F134" i="3"/>
  <c r="F131" i="3"/>
  <c r="D130" i="3"/>
  <c r="F129" i="3"/>
  <c r="F128" i="3"/>
  <c r="D127" i="3"/>
  <c r="F125" i="3"/>
  <c r="F126" i="3"/>
  <c r="F124" i="3"/>
  <c r="D123" i="3"/>
  <c r="F121" i="3"/>
  <c r="F122" i="3"/>
  <c r="F120" i="3"/>
  <c r="D119" i="3"/>
  <c r="F118" i="3"/>
  <c r="F117" i="3"/>
  <c r="E116" i="3"/>
  <c r="F115" i="3"/>
  <c r="F114" i="3"/>
  <c r="E113" i="3"/>
  <c r="F110" i="3"/>
  <c r="F111" i="3"/>
  <c r="F112" i="3"/>
  <c r="F109" i="3"/>
  <c r="E108" i="3"/>
  <c r="D107" i="3"/>
  <c r="F106" i="3"/>
  <c r="F105" i="3"/>
  <c r="E104" i="3"/>
  <c r="F103" i="3"/>
  <c r="F102" i="3"/>
  <c r="E101" i="3"/>
  <c r="F98" i="3"/>
  <c r="F99" i="3"/>
  <c r="F100" i="3"/>
  <c r="F97" i="3"/>
  <c r="E96" i="3"/>
  <c r="D95" i="3"/>
  <c r="C94" i="3"/>
  <c r="F93" i="3"/>
  <c r="F92" i="3"/>
  <c r="D91" i="3"/>
  <c r="F89" i="3"/>
  <c r="F90" i="3"/>
  <c r="F88" i="3"/>
  <c r="D87" i="3"/>
  <c r="F86" i="3"/>
  <c r="F85" i="3"/>
  <c r="F83" i="3"/>
  <c r="F82" i="3"/>
  <c r="F80" i="3"/>
  <c r="F79" i="3"/>
  <c r="F77" i="3"/>
  <c r="F76" i="3"/>
  <c r="F74" i="3"/>
  <c r="F73" i="3"/>
  <c r="F71" i="3"/>
  <c r="F70" i="3"/>
  <c r="E84" i="3"/>
  <c r="E81" i="3"/>
  <c r="E78" i="3"/>
  <c r="E75" i="3"/>
  <c r="E72" i="3"/>
  <c r="E69" i="3"/>
  <c r="D68" i="3"/>
  <c r="F66" i="3"/>
  <c r="F67" i="3"/>
  <c r="F65" i="3"/>
  <c r="E64" i="3"/>
  <c r="F63" i="3"/>
  <c r="F62" i="3"/>
  <c r="E61" i="3"/>
  <c r="F59" i="3"/>
  <c r="F60" i="3"/>
  <c r="F58" i="3"/>
  <c r="E57" i="3"/>
  <c r="F56" i="3"/>
  <c r="F55" i="3"/>
  <c r="E54" i="3"/>
  <c r="F52" i="3"/>
  <c r="F53" i="3"/>
  <c r="F51" i="3"/>
  <c r="E50" i="3"/>
  <c r="F49" i="3"/>
  <c r="F48" i="3"/>
  <c r="E47" i="3"/>
  <c r="D46" i="3"/>
  <c r="F44" i="3"/>
  <c r="F45" i="3"/>
  <c r="F43" i="3"/>
  <c r="E42" i="3"/>
  <c r="F40" i="3"/>
  <c r="F41" i="3"/>
  <c r="F39" i="3"/>
  <c r="E38" i="3"/>
  <c r="F36" i="3"/>
  <c r="F37" i="3"/>
  <c r="F35" i="3"/>
  <c r="E34" i="3"/>
  <c r="D33" i="3"/>
  <c r="F30" i="3"/>
  <c r="F31" i="3"/>
  <c r="F32" i="3"/>
  <c r="F29" i="3"/>
  <c r="E28" i="3"/>
  <c r="F25" i="3"/>
  <c r="F26" i="3"/>
  <c r="F27" i="3"/>
  <c r="F24" i="3"/>
  <c r="E23" i="3"/>
  <c r="F20" i="3"/>
  <c r="F21" i="3"/>
  <c r="F22" i="3"/>
  <c r="F19" i="3"/>
  <c r="E18" i="3"/>
  <c r="D17" i="3"/>
  <c r="C16" i="3"/>
  <c r="F15" i="3"/>
  <c r="F14" i="3"/>
  <c r="D13" i="3"/>
  <c r="F12" i="3"/>
  <c r="F11" i="3"/>
  <c r="D10" i="3"/>
  <c r="F9" i="3"/>
  <c r="C8" i="3"/>
  <c r="B7" i="3"/>
  <c r="M5" i="3"/>
  <c r="F5" i="3"/>
  <c r="F4" i="3"/>
  <c r="B4" i="3"/>
  <c r="B1576" i="3"/>
  <c r="F1574" i="3"/>
  <c r="D1567" i="3"/>
  <c r="F1565" i="3"/>
  <c r="D1558" i="3"/>
  <c r="B1557" i="3"/>
  <c r="B1555" i="8"/>
  <c r="B1553" i="8"/>
  <c r="B1552" i="8"/>
  <c r="B1551" i="8"/>
  <c r="B1548" i="8"/>
  <c r="D1523" i="8"/>
  <c r="F1521" i="8"/>
  <c r="D1514" i="8"/>
  <c r="F1516" i="8"/>
  <c r="F1515" i="8"/>
  <c r="F1513" i="8"/>
  <c r="F1512" i="8"/>
  <c r="F1511" i="8"/>
  <c r="D1510" i="8"/>
  <c r="F1509" i="8"/>
  <c r="F1508" i="8"/>
  <c r="F1506" i="8"/>
  <c r="F1505" i="8"/>
  <c r="F1503" i="8"/>
  <c r="F1502" i="8"/>
  <c r="F1500" i="8"/>
  <c r="F1499" i="8"/>
  <c r="F1497" i="8"/>
  <c r="F1496" i="8"/>
  <c r="F1494" i="8"/>
  <c r="F1493" i="8"/>
  <c r="E1507" i="8"/>
  <c r="E1504" i="8"/>
  <c r="E1501" i="8"/>
  <c r="E1498" i="8"/>
  <c r="E1495" i="8"/>
  <c r="E1492" i="8"/>
  <c r="D1491" i="8"/>
  <c r="F1490" i="8"/>
  <c r="F1489" i="8"/>
  <c r="F1488" i="8"/>
  <c r="F1486" i="8"/>
  <c r="F1485" i="8"/>
  <c r="F1483" i="8"/>
  <c r="F1482" i="8"/>
  <c r="F1481" i="8"/>
  <c r="F1479" i="8"/>
  <c r="F1478" i="8"/>
  <c r="F1476" i="8"/>
  <c r="F1475" i="8"/>
  <c r="F1474" i="8"/>
  <c r="F1472" i="8"/>
  <c r="F1471" i="8"/>
  <c r="E1487" i="8"/>
  <c r="E1484" i="8"/>
  <c r="E1480" i="8"/>
  <c r="E1477" i="8"/>
  <c r="E1473" i="8"/>
  <c r="E1470" i="8"/>
  <c r="D1469" i="8"/>
  <c r="F1468" i="8"/>
  <c r="F1467" i="8"/>
  <c r="F1466" i="8"/>
  <c r="F1464" i="8"/>
  <c r="F1463" i="8"/>
  <c r="F1462" i="8"/>
  <c r="F1460" i="8"/>
  <c r="F1459" i="8"/>
  <c r="F1458" i="8"/>
  <c r="E1465" i="8"/>
  <c r="E1461" i="8"/>
  <c r="E1457" i="8"/>
  <c r="D1456" i="8"/>
  <c r="E1451" i="8"/>
  <c r="E1446" i="8"/>
  <c r="F1455" i="8"/>
  <c r="F1454" i="8"/>
  <c r="F1453" i="8"/>
  <c r="F1452" i="8"/>
  <c r="F1450" i="8"/>
  <c r="F1449" i="8"/>
  <c r="F1448" i="8"/>
  <c r="F1447" i="8"/>
  <c r="F1445" i="8"/>
  <c r="F1444" i="8"/>
  <c r="F1443" i="8"/>
  <c r="F1442" i="8"/>
  <c r="E1441" i="8"/>
  <c r="D1440" i="8"/>
  <c r="C1439" i="8"/>
  <c r="F1438" i="8"/>
  <c r="F1437" i="8"/>
  <c r="D1436" i="8"/>
  <c r="F1435" i="8"/>
  <c r="F1434" i="8"/>
  <c r="F1433" i="8"/>
  <c r="D1432" i="8"/>
  <c r="F1431" i="8"/>
  <c r="F1430" i="8"/>
  <c r="F1428" i="8"/>
  <c r="F1427" i="8"/>
  <c r="F1425" i="8"/>
  <c r="F1424" i="8"/>
  <c r="F1422" i="8"/>
  <c r="F1421" i="8"/>
  <c r="F1419" i="8"/>
  <c r="F1418" i="8"/>
  <c r="F1416" i="8"/>
  <c r="F1398" i="8"/>
  <c r="F1405" i="8"/>
  <c r="F1412" i="8"/>
  <c r="F1411" i="8"/>
  <c r="F1410" i="8"/>
  <c r="F1408" i="8"/>
  <c r="F1407" i="8"/>
  <c r="F1404" i="8"/>
  <c r="F1403" i="8"/>
  <c r="F1401" i="8"/>
  <c r="F1400" i="8"/>
  <c r="F1397" i="8"/>
  <c r="F1396" i="8"/>
  <c r="F1394" i="8"/>
  <c r="F1393" i="8"/>
  <c r="F1390" i="8"/>
  <c r="F1389" i="8"/>
  <c r="F1388" i="8"/>
  <c r="F1386" i="8"/>
  <c r="F1385" i="8"/>
  <c r="F1384" i="8"/>
  <c r="F1382" i="8"/>
  <c r="F1381" i="8"/>
  <c r="F1380" i="8"/>
  <c r="F1415" i="8"/>
  <c r="E1429" i="8"/>
  <c r="E1426" i="8"/>
  <c r="E1423" i="8"/>
  <c r="E1420" i="8"/>
  <c r="E1417" i="8"/>
  <c r="E1414" i="8"/>
  <c r="D1413" i="8"/>
  <c r="E1409" i="8"/>
  <c r="E1406" i="8"/>
  <c r="E1402" i="8"/>
  <c r="E1399" i="8"/>
  <c r="E1395" i="8"/>
  <c r="E1392" i="8"/>
  <c r="D1391" i="8"/>
  <c r="E1387" i="8"/>
  <c r="E1383" i="8"/>
  <c r="E1379" i="8"/>
  <c r="D1378" i="8"/>
  <c r="E1373" i="8"/>
  <c r="E1368" i="8"/>
  <c r="F1377" i="8"/>
  <c r="F1376" i="8"/>
  <c r="F1375" i="8"/>
  <c r="F1374" i="8"/>
  <c r="F1372" i="8"/>
  <c r="F1371" i="8"/>
  <c r="F1370" i="8"/>
  <c r="F1369" i="8"/>
  <c r="F1367" i="8"/>
  <c r="F1366" i="8"/>
  <c r="F1365" i="8"/>
  <c r="F1364" i="8"/>
  <c r="E1363" i="8"/>
  <c r="D1362" i="8"/>
  <c r="C1361" i="8"/>
  <c r="D1358" i="8"/>
  <c r="F1360" i="8"/>
  <c r="F1359" i="8"/>
  <c r="F1357" i="8"/>
  <c r="F1356" i="8"/>
  <c r="F1355" i="8"/>
  <c r="D1354" i="8"/>
  <c r="F1353" i="8"/>
  <c r="F1352" i="8"/>
  <c r="F1350" i="8"/>
  <c r="F1349" i="8"/>
  <c r="F1347" i="8"/>
  <c r="F1346" i="8"/>
  <c r="F1344" i="8"/>
  <c r="F1343" i="8"/>
  <c r="F1341" i="8"/>
  <c r="F1340" i="8"/>
  <c r="F1338" i="8"/>
  <c r="F1337" i="8"/>
  <c r="E1351" i="8"/>
  <c r="E1348" i="8"/>
  <c r="E1345" i="8"/>
  <c r="E1342" i="8"/>
  <c r="E1339" i="8"/>
  <c r="D1335" i="8"/>
  <c r="F1334" i="8"/>
  <c r="F1333" i="8"/>
  <c r="F1332" i="8"/>
  <c r="F1330" i="8"/>
  <c r="F1329" i="8"/>
  <c r="F1327" i="8"/>
  <c r="F1326" i="8"/>
  <c r="F1325" i="8"/>
  <c r="F1323" i="8"/>
  <c r="F1322" i="8"/>
  <c r="F1320" i="8"/>
  <c r="F1319" i="8"/>
  <c r="F1318" i="8"/>
  <c r="F1316" i="8"/>
  <c r="F1315" i="8"/>
  <c r="E1331" i="8"/>
  <c r="E1328" i="8"/>
  <c r="E1324" i="8"/>
  <c r="E1321" i="8"/>
  <c r="E1317" i="8"/>
  <c r="E1314" i="8"/>
  <c r="D1313" i="8"/>
  <c r="F1312" i="8"/>
  <c r="F1311" i="8"/>
  <c r="F1310" i="8"/>
  <c r="F1308" i="8"/>
  <c r="F1307" i="8"/>
  <c r="F1306" i="8"/>
  <c r="F1304" i="8"/>
  <c r="F1303" i="8"/>
  <c r="F1302" i="8"/>
  <c r="E1309" i="8"/>
  <c r="E1305" i="8"/>
  <c r="E1301" i="8"/>
  <c r="D1300" i="8"/>
  <c r="E1295" i="8"/>
  <c r="F1299" i="8"/>
  <c r="F1298" i="8"/>
  <c r="F1297" i="8"/>
  <c r="F1296" i="8"/>
  <c r="F1294" i="8"/>
  <c r="F1293" i="8"/>
  <c r="F1292" i="8"/>
  <c r="F1291" i="8"/>
  <c r="E1290" i="8"/>
  <c r="F1287" i="8"/>
  <c r="F1288" i="8"/>
  <c r="F1289" i="8"/>
  <c r="F1286" i="8"/>
  <c r="B1282" i="8"/>
  <c r="B1280" i="8"/>
  <c r="F1199" i="8"/>
  <c r="F1198" i="8"/>
  <c r="F1197" i="8"/>
  <c r="F1196" i="8"/>
  <c r="F1194" i="8"/>
  <c r="F1193" i="8"/>
  <c r="F1192" i="8"/>
  <c r="F1191" i="8"/>
  <c r="F1186" i="8"/>
  <c r="E1167" i="7"/>
  <c r="F1130" i="8"/>
  <c r="F1129" i="8"/>
  <c r="F1121" i="8"/>
  <c r="F1120" i="8"/>
  <c r="F1119" i="8"/>
  <c r="F1087" i="8"/>
  <c r="F1086" i="8"/>
  <c r="E1068" i="8"/>
  <c r="M1001" i="8"/>
  <c r="E923" i="8"/>
  <c r="E918" i="8"/>
  <c r="F927" i="8"/>
  <c r="F926" i="8"/>
  <c r="F925" i="8"/>
  <c r="F924" i="8"/>
  <c r="F922" i="8"/>
  <c r="F921" i="8"/>
  <c r="F920" i="8"/>
  <c r="F919" i="8"/>
  <c r="F917" i="8"/>
  <c r="F916" i="8"/>
  <c r="F915" i="8"/>
  <c r="F914" i="8"/>
  <c r="E913" i="8"/>
  <c r="F808" i="8"/>
  <c r="F807" i="8"/>
  <c r="F806" i="8"/>
  <c r="F805" i="8"/>
  <c r="F803" i="8"/>
  <c r="F802" i="8"/>
  <c r="F801" i="8"/>
  <c r="F800" i="8"/>
  <c r="F788" i="8"/>
  <c r="F787" i="8"/>
  <c r="B783" i="8"/>
  <c r="B772" i="8"/>
  <c r="D763" i="8"/>
  <c r="F770" i="8"/>
  <c r="F769" i="8"/>
  <c r="F768" i="8"/>
  <c r="F767" i="8"/>
  <c r="F766" i="8"/>
  <c r="F765" i="8"/>
  <c r="F764" i="8"/>
  <c r="F762" i="8"/>
  <c r="F761" i="8"/>
  <c r="F760" i="8"/>
  <c r="F759" i="8"/>
  <c r="F758" i="8"/>
  <c r="F757" i="8"/>
  <c r="F756" i="8"/>
  <c r="D755" i="8"/>
  <c r="F749" i="8"/>
  <c r="F750" i="8"/>
  <c r="F751" i="8"/>
  <c r="F752" i="8"/>
  <c r="F753" i="8"/>
  <c r="F754" i="8"/>
  <c r="F748" i="8"/>
  <c r="D747" i="8"/>
  <c r="F745" i="8"/>
  <c r="B744" i="8"/>
  <c r="B742" i="8"/>
  <c r="D738" i="8"/>
  <c r="F740" i="8"/>
  <c r="F739" i="8"/>
  <c r="F737" i="8"/>
  <c r="F736" i="8"/>
  <c r="F735" i="8"/>
  <c r="D734" i="8"/>
  <c r="F733" i="8"/>
  <c r="F732" i="8"/>
  <c r="F730" i="8"/>
  <c r="F729" i="8"/>
  <c r="F727" i="8"/>
  <c r="F726" i="8"/>
  <c r="F724" i="8"/>
  <c r="F723" i="8"/>
  <c r="F721" i="8"/>
  <c r="F720" i="8"/>
  <c r="F718" i="8"/>
  <c r="F717" i="8"/>
  <c r="E731" i="8"/>
  <c r="E728" i="8"/>
  <c r="E725" i="8"/>
  <c r="E722" i="8"/>
  <c r="E719" i="8"/>
  <c r="E716" i="8"/>
  <c r="D715" i="8"/>
  <c r="F714" i="8"/>
  <c r="F713" i="8"/>
  <c r="F712" i="8"/>
  <c r="F710" i="8"/>
  <c r="F709" i="8"/>
  <c r="F707" i="8"/>
  <c r="F706" i="8"/>
  <c r="F705" i="8"/>
  <c r="F703" i="8"/>
  <c r="F702" i="8"/>
  <c r="F700" i="8"/>
  <c r="F699" i="8"/>
  <c r="F698" i="8"/>
  <c r="F696" i="8"/>
  <c r="F695" i="8"/>
  <c r="E711" i="8"/>
  <c r="E708" i="8"/>
  <c r="E704" i="8"/>
  <c r="E701" i="8"/>
  <c r="E697" i="8"/>
  <c r="E694" i="8"/>
  <c r="D693" i="8"/>
  <c r="F692" i="8"/>
  <c r="F691" i="8"/>
  <c r="F690" i="8"/>
  <c r="F688" i="8"/>
  <c r="F687" i="8"/>
  <c r="F686" i="8"/>
  <c r="F684" i="8"/>
  <c r="F683" i="8"/>
  <c r="F682" i="8"/>
  <c r="E689" i="8"/>
  <c r="E685" i="8"/>
  <c r="E681" i="8"/>
  <c r="D680" i="8"/>
  <c r="E675" i="8"/>
  <c r="E670" i="8"/>
  <c r="F679" i="8"/>
  <c r="F678" i="8"/>
  <c r="F677" i="8"/>
  <c r="F676" i="8"/>
  <c r="F674" i="8"/>
  <c r="F673" i="8"/>
  <c r="F672" i="8"/>
  <c r="F671" i="8"/>
  <c r="F669" i="8"/>
  <c r="F668" i="8"/>
  <c r="F667" i="8"/>
  <c r="F666" i="8"/>
  <c r="E665" i="8"/>
  <c r="D664" i="8"/>
  <c r="C663" i="8"/>
  <c r="F662" i="8"/>
  <c r="F661" i="8"/>
  <c r="F659" i="8"/>
  <c r="F658" i="8"/>
  <c r="F657" i="8"/>
  <c r="D660" i="8"/>
  <c r="D656" i="8"/>
  <c r="F655" i="8"/>
  <c r="F654" i="8"/>
  <c r="F652" i="8"/>
  <c r="F651" i="8"/>
  <c r="F649" i="8"/>
  <c r="F648" i="8"/>
  <c r="F646" i="8"/>
  <c r="F645" i="8"/>
  <c r="F643" i="8"/>
  <c r="F642" i="8"/>
  <c r="F640" i="8"/>
  <c r="F639" i="8"/>
  <c r="E653" i="8"/>
  <c r="E650" i="8"/>
  <c r="E647" i="8"/>
  <c r="E644" i="8"/>
  <c r="E641" i="8"/>
  <c r="E638" i="8"/>
  <c r="D637" i="8"/>
  <c r="F636" i="8"/>
  <c r="F635" i="8"/>
  <c r="F634" i="8"/>
  <c r="F632" i="8"/>
  <c r="F631" i="8"/>
  <c r="F629" i="8"/>
  <c r="F628" i="8"/>
  <c r="F627" i="8"/>
  <c r="F625" i="8"/>
  <c r="F624" i="8"/>
  <c r="F622" i="8"/>
  <c r="F621" i="8"/>
  <c r="F620" i="8"/>
  <c r="F618" i="8"/>
  <c r="F617" i="8"/>
  <c r="E633" i="8"/>
  <c r="E630" i="8"/>
  <c r="E626" i="8"/>
  <c r="E623" i="8"/>
  <c r="E619" i="8"/>
  <c r="E616" i="8"/>
  <c r="D615" i="8"/>
  <c r="F614" i="8"/>
  <c r="F613" i="8"/>
  <c r="F612" i="8"/>
  <c r="F610" i="8"/>
  <c r="F609" i="8"/>
  <c r="F608" i="8"/>
  <c r="F606" i="8"/>
  <c r="F605" i="8"/>
  <c r="F604" i="8"/>
  <c r="E611" i="8"/>
  <c r="E607" i="8"/>
  <c r="E603" i="8"/>
  <c r="D602" i="8"/>
  <c r="F601" i="8"/>
  <c r="F600" i="8"/>
  <c r="F599" i="8"/>
  <c r="F598" i="8"/>
  <c r="F596" i="8"/>
  <c r="F595" i="8"/>
  <c r="F594" i="8"/>
  <c r="F593" i="8"/>
  <c r="F591" i="8"/>
  <c r="F590" i="8"/>
  <c r="F589" i="8"/>
  <c r="F588" i="8"/>
  <c r="E597" i="8"/>
  <c r="E592" i="8"/>
  <c r="E587" i="8"/>
  <c r="D586" i="8"/>
  <c r="C585" i="8"/>
  <c r="D582" i="8"/>
  <c r="F584" i="8"/>
  <c r="F583" i="8"/>
  <c r="F581" i="8"/>
  <c r="F580" i="8"/>
  <c r="F579" i="8"/>
  <c r="D578" i="8"/>
  <c r="F577" i="8"/>
  <c r="F576" i="8"/>
  <c r="F574" i="8"/>
  <c r="F573" i="8"/>
  <c r="F571" i="8"/>
  <c r="F570" i="8"/>
  <c r="F568" i="8"/>
  <c r="F567" i="8"/>
  <c r="F565" i="8"/>
  <c r="F564" i="8"/>
  <c r="F562" i="8"/>
  <c r="F561" i="8"/>
  <c r="E575" i="8"/>
  <c r="E572" i="8"/>
  <c r="E569" i="8"/>
  <c r="E566" i="8"/>
  <c r="E563" i="8"/>
  <c r="E560" i="8"/>
  <c r="D559" i="8"/>
  <c r="E555" i="8"/>
  <c r="E552" i="8"/>
  <c r="E548" i="8"/>
  <c r="E545" i="8"/>
  <c r="E541" i="8"/>
  <c r="E538" i="8"/>
  <c r="D537" i="8"/>
  <c r="E533" i="8"/>
  <c r="E529" i="8"/>
  <c r="E525" i="8"/>
  <c r="D524" i="8"/>
  <c r="E519" i="8"/>
  <c r="E514" i="8"/>
  <c r="F558" i="8"/>
  <c r="F557" i="8"/>
  <c r="F556" i="8"/>
  <c r="F554" i="8"/>
  <c r="F553" i="8"/>
  <c r="F551" i="8"/>
  <c r="F550" i="8"/>
  <c r="F549" i="8"/>
  <c r="F547" i="8"/>
  <c r="F546" i="8"/>
  <c r="F544" i="8"/>
  <c r="F543" i="8"/>
  <c r="F542" i="8"/>
  <c r="F540" i="8"/>
  <c r="F539" i="8"/>
  <c r="F536" i="8"/>
  <c r="F535" i="8"/>
  <c r="F534" i="8"/>
  <c r="F532" i="8"/>
  <c r="F531" i="8"/>
  <c r="F530" i="8"/>
  <c r="F528" i="8"/>
  <c r="F527" i="8"/>
  <c r="F526" i="8"/>
  <c r="F523" i="8"/>
  <c r="F522" i="8"/>
  <c r="F521" i="8"/>
  <c r="F520" i="8"/>
  <c r="F518" i="8"/>
  <c r="F517" i="8"/>
  <c r="F516" i="8"/>
  <c r="F515" i="8"/>
  <c r="F513" i="8"/>
  <c r="F512" i="8"/>
  <c r="F511" i="8"/>
  <c r="F510" i="8"/>
  <c r="E509" i="8"/>
  <c r="D508" i="8"/>
  <c r="C507" i="8"/>
  <c r="B506" i="8"/>
  <c r="B504" i="8"/>
  <c r="B502" i="8"/>
  <c r="B500" i="8"/>
  <c r="D497" i="8"/>
  <c r="D493" i="8"/>
  <c r="D489" i="8"/>
  <c r="F498" i="8"/>
  <c r="F496" i="8"/>
  <c r="F495" i="8"/>
  <c r="F494" i="8"/>
  <c r="F492" i="8"/>
  <c r="F491" i="8"/>
  <c r="F490" i="8"/>
  <c r="F488" i="8"/>
  <c r="F487" i="8"/>
  <c r="D486" i="8"/>
  <c r="C485" i="8"/>
  <c r="D482" i="8"/>
  <c r="F484" i="8"/>
  <c r="F483" i="8"/>
  <c r="F481" i="8"/>
  <c r="F480" i="8"/>
  <c r="F479" i="8"/>
  <c r="D478" i="8"/>
  <c r="F477" i="8"/>
  <c r="F476" i="8"/>
  <c r="F474" i="8"/>
  <c r="F473" i="8"/>
  <c r="F471" i="8"/>
  <c r="F470" i="8"/>
  <c r="F468" i="8"/>
  <c r="F467" i="8"/>
  <c r="F465" i="8"/>
  <c r="F464" i="8"/>
  <c r="F462" i="8"/>
  <c r="F461" i="8"/>
  <c r="E475" i="8"/>
  <c r="E472" i="8"/>
  <c r="E469" i="8"/>
  <c r="E466" i="8"/>
  <c r="E463" i="8"/>
  <c r="E460" i="8"/>
  <c r="D459" i="8"/>
  <c r="F458" i="8"/>
  <c r="F457" i="8"/>
  <c r="F456" i="8"/>
  <c r="F454" i="8"/>
  <c r="F453" i="8"/>
  <c r="F451" i="8"/>
  <c r="F450" i="8"/>
  <c r="F449" i="8"/>
  <c r="F447" i="8"/>
  <c r="F446" i="8"/>
  <c r="F444" i="8"/>
  <c r="F443" i="8"/>
  <c r="F442" i="8"/>
  <c r="F440" i="8"/>
  <c r="F439" i="8"/>
  <c r="E455" i="8"/>
  <c r="E452" i="8"/>
  <c r="E448" i="8"/>
  <c r="E445" i="8"/>
  <c r="E441" i="8"/>
  <c r="E438" i="8"/>
  <c r="D437" i="8"/>
  <c r="F436" i="8"/>
  <c r="F435" i="8"/>
  <c r="F434" i="8"/>
  <c r="F432" i="8"/>
  <c r="F431" i="8"/>
  <c r="F430" i="8"/>
  <c r="F428" i="8"/>
  <c r="F427" i="8"/>
  <c r="F426" i="8"/>
  <c r="E433" i="8"/>
  <c r="E429" i="8"/>
  <c r="E425" i="8"/>
  <c r="D424" i="8"/>
  <c r="E419" i="8"/>
  <c r="E414" i="8"/>
  <c r="F423" i="8"/>
  <c r="F422" i="8"/>
  <c r="F421" i="8"/>
  <c r="F420" i="8"/>
  <c r="F418" i="8"/>
  <c r="F417" i="8"/>
  <c r="F416" i="8"/>
  <c r="F415" i="8"/>
  <c r="F413" i="8"/>
  <c r="F412" i="8"/>
  <c r="F411" i="8"/>
  <c r="F410" i="8"/>
  <c r="E409" i="8"/>
  <c r="D408" i="8"/>
  <c r="C407" i="8"/>
  <c r="D404" i="8"/>
  <c r="F406" i="8"/>
  <c r="F405" i="8"/>
  <c r="F403" i="8"/>
  <c r="F402" i="8"/>
  <c r="F401" i="8"/>
  <c r="D400" i="8"/>
  <c r="F399" i="8"/>
  <c r="F398" i="8"/>
  <c r="F396" i="8"/>
  <c r="F395" i="8"/>
  <c r="F393" i="8"/>
  <c r="F392" i="8"/>
  <c r="F390" i="8"/>
  <c r="F389" i="8"/>
  <c r="F387" i="8"/>
  <c r="F386" i="8"/>
  <c r="F384" i="8"/>
  <c r="F383" i="8"/>
  <c r="E397" i="8"/>
  <c r="E394" i="8"/>
  <c r="E391" i="8"/>
  <c r="E388" i="8"/>
  <c r="E385" i="8"/>
  <c r="E382" i="8"/>
  <c r="D381" i="8"/>
  <c r="E377" i="8"/>
  <c r="E374" i="8"/>
  <c r="E370" i="8"/>
  <c r="E367" i="8"/>
  <c r="F380" i="8"/>
  <c r="F379" i="8"/>
  <c r="F378" i="8"/>
  <c r="F376" i="8"/>
  <c r="F375" i="8"/>
  <c r="F373" i="8"/>
  <c r="F372" i="8"/>
  <c r="F371" i="8"/>
  <c r="F369" i="8"/>
  <c r="F368" i="8"/>
  <c r="F366" i="8"/>
  <c r="F365" i="8"/>
  <c r="F364" i="8"/>
  <c r="F362" i="8"/>
  <c r="F361" i="8"/>
  <c r="E363" i="8"/>
  <c r="E360" i="8"/>
  <c r="D359" i="8"/>
  <c r="E355" i="8"/>
  <c r="E351" i="8"/>
  <c r="F358" i="8"/>
  <c r="F357" i="8"/>
  <c r="F356" i="8"/>
  <c r="F354" i="8"/>
  <c r="F353" i="8"/>
  <c r="F352" i="8"/>
  <c r="F350" i="8"/>
  <c r="F349" i="8"/>
  <c r="F348" i="8"/>
  <c r="E347" i="8"/>
  <c r="D346" i="8"/>
  <c r="E341" i="8"/>
  <c r="E336" i="8"/>
  <c r="F345" i="8"/>
  <c r="F344" i="8"/>
  <c r="F343" i="8"/>
  <c r="F342" i="8"/>
  <c r="F340" i="8"/>
  <c r="F339" i="8"/>
  <c r="F338" i="8"/>
  <c r="F337" i="8"/>
  <c r="F335" i="8"/>
  <c r="F334" i="8"/>
  <c r="F333" i="8"/>
  <c r="F332" i="8"/>
  <c r="E331" i="8"/>
  <c r="D330" i="8"/>
  <c r="C329" i="8"/>
  <c r="D323" i="8"/>
  <c r="F328" i="8"/>
  <c r="F327" i="8"/>
  <c r="F326" i="8"/>
  <c r="F325" i="8"/>
  <c r="F324" i="8"/>
  <c r="F322" i="8"/>
  <c r="F321" i="8"/>
  <c r="F320" i="8"/>
  <c r="F319" i="8"/>
  <c r="F318" i="8"/>
  <c r="F317" i="8"/>
  <c r="D316" i="8"/>
  <c r="C315" i="8"/>
  <c r="E312" i="8"/>
  <c r="F314" i="8"/>
  <c r="F313" i="8"/>
  <c r="F311" i="8"/>
  <c r="F310" i="8"/>
  <c r="F309" i="8"/>
  <c r="E308" i="8"/>
  <c r="D307" i="8"/>
  <c r="E301" i="8"/>
  <c r="E296" i="8"/>
  <c r="F306" i="8"/>
  <c r="F305" i="8"/>
  <c r="F304" i="8"/>
  <c r="F303" i="8"/>
  <c r="F302" i="8"/>
  <c r="F300" i="8"/>
  <c r="F299" i="8"/>
  <c r="F298" i="8"/>
  <c r="F297" i="8"/>
  <c r="F295" i="8"/>
  <c r="F294" i="8"/>
  <c r="F293" i="8"/>
  <c r="E292" i="8"/>
  <c r="D291" i="8"/>
  <c r="E288" i="8"/>
  <c r="E281" i="8"/>
  <c r="E274" i="8"/>
  <c r="E267" i="8"/>
  <c r="E260" i="8"/>
  <c r="E253" i="8"/>
  <c r="E246" i="8"/>
  <c r="E239" i="8"/>
  <c r="D238" i="8"/>
  <c r="F290" i="8"/>
  <c r="F289" i="8"/>
  <c r="F287" i="8"/>
  <c r="F286" i="8"/>
  <c r="F285" i="8"/>
  <c r="F284" i="8"/>
  <c r="F283" i="8"/>
  <c r="F282" i="8"/>
  <c r="F280" i="8"/>
  <c r="F279" i="8"/>
  <c r="F278" i="8"/>
  <c r="F277" i="8"/>
  <c r="F276" i="8"/>
  <c r="F275" i="8"/>
  <c r="F273" i="8"/>
  <c r="F272" i="8"/>
  <c r="F271" i="8"/>
  <c r="F270" i="8"/>
  <c r="F269" i="8"/>
  <c r="F268" i="8"/>
  <c r="F266" i="8"/>
  <c r="F265" i="8"/>
  <c r="F264" i="8"/>
  <c r="F263" i="8"/>
  <c r="F262" i="8"/>
  <c r="F261" i="8"/>
  <c r="F259" i="8"/>
  <c r="F258" i="8"/>
  <c r="F257" i="8"/>
  <c r="F256" i="8"/>
  <c r="F255" i="8"/>
  <c r="F254" i="8"/>
  <c r="F252" i="8"/>
  <c r="F251" i="8"/>
  <c r="F250" i="8"/>
  <c r="F249" i="8"/>
  <c r="F248" i="8"/>
  <c r="F247" i="8"/>
  <c r="F245" i="8"/>
  <c r="F244" i="8"/>
  <c r="F243" i="8"/>
  <c r="F242" i="8"/>
  <c r="F241" i="8"/>
  <c r="F240" i="8"/>
  <c r="F237" i="8"/>
  <c r="F236" i="8"/>
  <c r="F235" i="8"/>
  <c r="F234" i="8"/>
  <c r="F233" i="8"/>
  <c r="D232" i="8"/>
  <c r="C231" i="8"/>
  <c r="B230" i="8"/>
  <c r="B228" i="8"/>
  <c r="D225" i="8"/>
  <c r="D221" i="8"/>
  <c r="F226" i="8"/>
  <c r="F224" i="8"/>
  <c r="F223" i="8"/>
  <c r="F222" i="8"/>
  <c r="F220" i="8"/>
  <c r="F219" i="8"/>
  <c r="F218" i="8"/>
  <c r="D217" i="8"/>
  <c r="F216" i="8"/>
  <c r="F215" i="8"/>
  <c r="D214" i="8"/>
  <c r="C213" i="8"/>
  <c r="F212" i="8"/>
  <c r="F211" i="8"/>
  <c r="D210" i="8"/>
  <c r="F209" i="8"/>
  <c r="F208" i="8"/>
  <c r="F207" i="8"/>
  <c r="D206" i="8"/>
  <c r="F205" i="8"/>
  <c r="F204" i="8"/>
  <c r="F202" i="8"/>
  <c r="F201" i="8"/>
  <c r="F199" i="8"/>
  <c r="F198" i="8"/>
  <c r="F196" i="8"/>
  <c r="F195" i="8"/>
  <c r="F193" i="8"/>
  <c r="F192" i="8"/>
  <c r="F190" i="8"/>
  <c r="F189" i="8"/>
  <c r="E203" i="8"/>
  <c r="E200" i="8"/>
  <c r="E197" i="8"/>
  <c r="E194" i="8"/>
  <c r="E191" i="8"/>
  <c r="E188" i="8"/>
  <c r="D187" i="8"/>
  <c r="E183" i="8"/>
  <c r="E180" i="8"/>
  <c r="E176" i="8"/>
  <c r="E173" i="8"/>
  <c r="E169" i="8"/>
  <c r="E166" i="8"/>
  <c r="D165" i="8"/>
  <c r="E161" i="8"/>
  <c r="E157" i="8"/>
  <c r="F186" i="8"/>
  <c r="F185" i="8"/>
  <c r="F184" i="8"/>
  <c r="F182" i="8"/>
  <c r="F181" i="8"/>
  <c r="F179" i="8"/>
  <c r="F178" i="8"/>
  <c r="F177" i="8"/>
  <c r="F175" i="8"/>
  <c r="F174" i="8"/>
  <c r="F172" i="8"/>
  <c r="F171" i="8"/>
  <c r="F170" i="8"/>
  <c r="F168" i="8"/>
  <c r="F167" i="8"/>
  <c r="F164" i="8"/>
  <c r="F163" i="8"/>
  <c r="F162" i="8"/>
  <c r="F160" i="8"/>
  <c r="F159" i="8"/>
  <c r="F158" i="8"/>
  <c r="F156" i="8"/>
  <c r="F155" i="8"/>
  <c r="F154" i="8"/>
  <c r="E153" i="8"/>
  <c r="D152" i="8"/>
  <c r="E147" i="8"/>
  <c r="E142" i="8"/>
  <c r="F151" i="8"/>
  <c r="F150" i="8"/>
  <c r="F149" i="8"/>
  <c r="F148" i="8"/>
  <c r="F146" i="8"/>
  <c r="F145" i="8"/>
  <c r="F144" i="8"/>
  <c r="F143" i="8"/>
  <c r="F141" i="8"/>
  <c r="F140" i="8"/>
  <c r="F139" i="8"/>
  <c r="F138" i="8"/>
  <c r="E137" i="8"/>
  <c r="D136" i="8"/>
  <c r="C135" i="8"/>
  <c r="D127" i="8"/>
  <c r="D130" i="8"/>
  <c r="D123" i="8"/>
  <c r="F134" i="8"/>
  <c r="F133" i="8"/>
  <c r="F132" i="8"/>
  <c r="F131" i="8"/>
  <c r="F129" i="8"/>
  <c r="F128" i="8"/>
  <c r="F126" i="8"/>
  <c r="F125" i="8"/>
  <c r="F124" i="8"/>
  <c r="F122" i="8"/>
  <c r="F121" i="8"/>
  <c r="F120" i="8"/>
  <c r="D119" i="8"/>
  <c r="E116" i="8"/>
  <c r="E113" i="8"/>
  <c r="F118" i="8"/>
  <c r="F117" i="8"/>
  <c r="F115" i="8"/>
  <c r="F114" i="8"/>
  <c r="F112" i="8"/>
  <c r="F111" i="8"/>
  <c r="F110" i="8"/>
  <c r="F109" i="8"/>
  <c r="E108" i="8"/>
  <c r="D107" i="8"/>
  <c r="E104" i="8"/>
  <c r="E101" i="8"/>
  <c r="F106" i="8"/>
  <c r="F105" i="8"/>
  <c r="F103" i="8"/>
  <c r="F102" i="8"/>
  <c r="F100" i="8"/>
  <c r="F99" i="8"/>
  <c r="F98" i="8"/>
  <c r="F97" i="8"/>
  <c r="E96" i="8"/>
  <c r="D95" i="8"/>
  <c r="C94" i="8"/>
  <c r="F93" i="8"/>
  <c r="F92" i="8"/>
  <c r="D91" i="8"/>
  <c r="F90" i="8"/>
  <c r="F89" i="8"/>
  <c r="F88" i="8"/>
  <c r="D87" i="8"/>
  <c r="E84" i="8"/>
  <c r="E81" i="8"/>
  <c r="E78" i="8"/>
  <c r="E75" i="8"/>
  <c r="E72" i="8"/>
  <c r="F86" i="8"/>
  <c r="F85" i="8"/>
  <c r="F83" i="8"/>
  <c r="F82" i="8"/>
  <c r="F80" i="8"/>
  <c r="F79" i="8"/>
  <c r="F77" i="8"/>
  <c r="F76" i="8"/>
  <c r="F74" i="8"/>
  <c r="F73" i="8"/>
  <c r="F71" i="8"/>
  <c r="F70" i="8"/>
  <c r="E69" i="8"/>
  <c r="D68" i="8"/>
  <c r="E64" i="8"/>
  <c r="F67" i="8"/>
  <c r="F66" i="8"/>
  <c r="F65" i="8"/>
  <c r="F63" i="8"/>
  <c r="F62" i="8"/>
  <c r="E61" i="8"/>
  <c r="B6" i="8"/>
  <c r="M5" i="8"/>
  <c r="E1167" i="10" l="1"/>
  <c r="E1167" i="11"/>
  <c r="E1167" i="9"/>
  <c r="E1167" i="3"/>
  <c r="E1167" i="8"/>
  <c r="B1548" i="7"/>
  <c r="D1539" i="7"/>
  <c r="F1546" i="7"/>
  <c r="F1546" i="10" s="1"/>
  <c r="F1545" i="7"/>
  <c r="F1545" i="10" s="1"/>
  <c r="F1544" i="7"/>
  <c r="F1544" i="10" s="1"/>
  <c r="F1543" i="7"/>
  <c r="F1543" i="10" s="1"/>
  <c r="F1542" i="7"/>
  <c r="F1542" i="10" s="1"/>
  <c r="F1541" i="7"/>
  <c r="F1541" i="10" s="1"/>
  <c r="F1540" i="7"/>
  <c r="F1540" i="10" s="1"/>
  <c r="F1538" i="7"/>
  <c r="F1537" i="7"/>
  <c r="F1536" i="7"/>
  <c r="F1535" i="7"/>
  <c r="F1534" i="7"/>
  <c r="F1533" i="7"/>
  <c r="F1532" i="7"/>
  <c r="D1531" i="7"/>
  <c r="D1523" i="7"/>
  <c r="F1530" i="7"/>
  <c r="F1529" i="7"/>
  <c r="F1528" i="7"/>
  <c r="F1527" i="7"/>
  <c r="F1526" i="7"/>
  <c r="F1525" i="7"/>
  <c r="F1524" i="7"/>
  <c r="F1521" i="7"/>
  <c r="B1520" i="7"/>
  <c r="B1518" i="7"/>
  <c r="D1514" i="7"/>
  <c r="F1516" i="7"/>
  <c r="F1515" i="7"/>
  <c r="F1513" i="7"/>
  <c r="F1512" i="7"/>
  <c r="F1511" i="7"/>
  <c r="D1510" i="7"/>
  <c r="E1507" i="7"/>
  <c r="E1504" i="7"/>
  <c r="E1501" i="7"/>
  <c r="E1498" i="7"/>
  <c r="E1495" i="7"/>
  <c r="F1509" i="7"/>
  <c r="F1508" i="7"/>
  <c r="F1506" i="7"/>
  <c r="F1505" i="7"/>
  <c r="F1503" i="7"/>
  <c r="F1502" i="7"/>
  <c r="F1500" i="7"/>
  <c r="F1499" i="7"/>
  <c r="F1497" i="7"/>
  <c r="F1496" i="7"/>
  <c r="F1494" i="7"/>
  <c r="F1493" i="7"/>
  <c r="E1492" i="7"/>
  <c r="D1491" i="7"/>
  <c r="E1487" i="7"/>
  <c r="E1484" i="7"/>
  <c r="E1480" i="7"/>
  <c r="E1477" i="7"/>
  <c r="E1473" i="7"/>
  <c r="F1490" i="7"/>
  <c r="F1489" i="7"/>
  <c r="F1488" i="7"/>
  <c r="F1486" i="7"/>
  <c r="F1485" i="7"/>
  <c r="F1483" i="7"/>
  <c r="F1482" i="7"/>
  <c r="F1481" i="7"/>
  <c r="F1479" i="7"/>
  <c r="F1478" i="7"/>
  <c r="F1476" i="7"/>
  <c r="F1475" i="7"/>
  <c r="F1474" i="7"/>
  <c r="F1472" i="7"/>
  <c r="F1471" i="7"/>
  <c r="E1470" i="7"/>
  <c r="D1469" i="7"/>
  <c r="E1465" i="7"/>
  <c r="E1461" i="7"/>
  <c r="F1468" i="7"/>
  <c r="F1467" i="7"/>
  <c r="F1466" i="7"/>
  <c r="F1464" i="7"/>
  <c r="F1463" i="7"/>
  <c r="F1462" i="7"/>
  <c r="F1460" i="7"/>
  <c r="F1459" i="7"/>
  <c r="F1458" i="7"/>
  <c r="E1457" i="7"/>
  <c r="D1456" i="7"/>
  <c r="E1451" i="7"/>
  <c r="E1446" i="7"/>
  <c r="F1455" i="7"/>
  <c r="F1454" i="7"/>
  <c r="F1453" i="7"/>
  <c r="F1452" i="7"/>
  <c r="F1450" i="7"/>
  <c r="F1449" i="7"/>
  <c r="F1448" i="7"/>
  <c r="F1447" i="7"/>
  <c r="F1445" i="7"/>
  <c r="F1444" i="7"/>
  <c r="F1443" i="7"/>
  <c r="F1442" i="7"/>
  <c r="E1441" i="7"/>
  <c r="D1440" i="7"/>
  <c r="C1439" i="7"/>
  <c r="F1524" i="10" l="1"/>
  <c r="F1524" i="11"/>
  <c r="F1524" i="9"/>
  <c r="F1524" i="3"/>
  <c r="F1524" i="8"/>
  <c r="D1539" i="10"/>
  <c r="D1539" i="11"/>
  <c r="D1539" i="9"/>
  <c r="D1539" i="3"/>
  <c r="D1539" i="8"/>
  <c r="D1531" i="10"/>
  <c r="D1531" i="11"/>
  <c r="D1531" i="9"/>
  <c r="D1531" i="3"/>
  <c r="D1531" i="8"/>
  <c r="F1533" i="10"/>
  <c r="F1533" i="11"/>
  <c r="F1533" i="9"/>
  <c r="F1541" i="3"/>
  <c r="F1533" i="3"/>
  <c r="F1533" i="8"/>
  <c r="F1535" i="10"/>
  <c r="F1535" i="11"/>
  <c r="F1535" i="9"/>
  <c r="F1543" i="3"/>
  <c r="F1535" i="3"/>
  <c r="F1535" i="8"/>
  <c r="F1537" i="10"/>
  <c r="F1537" i="11"/>
  <c r="F1537" i="9"/>
  <c r="F1545" i="3"/>
  <c r="F1537" i="3"/>
  <c r="F1537" i="8"/>
  <c r="F1532" i="10"/>
  <c r="F1532" i="11"/>
  <c r="F1532" i="9"/>
  <c r="F1540" i="3"/>
  <c r="F1532" i="3"/>
  <c r="F1532" i="8"/>
  <c r="F1534" i="10"/>
  <c r="F1534" i="11"/>
  <c r="F1534" i="9"/>
  <c r="F1542" i="3"/>
  <c r="F1534" i="3"/>
  <c r="F1534" i="8"/>
  <c r="F1536" i="10"/>
  <c r="F1536" i="11"/>
  <c r="F1536" i="9"/>
  <c r="F1544" i="3"/>
  <c r="F1536" i="3"/>
  <c r="F1536" i="8"/>
  <c r="F1538" i="10"/>
  <c r="F1538" i="11"/>
  <c r="F1538" i="9"/>
  <c r="F1546" i="3"/>
  <c r="F1538" i="3"/>
  <c r="F1538" i="8"/>
  <c r="F1530" i="10"/>
  <c r="F1530" i="11"/>
  <c r="F1530" i="9"/>
  <c r="F1530" i="3"/>
  <c r="F1530" i="8"/>
  <c r="F1529" i="10"/>
  <c r="F1529" i="11"/>
  <c r="F1529" i="9"/>
  <c r="F1529" i="3"/>
  <c r="F1529" i="8"/>
  <c r="F1528" i="10"/>
  <c r="F1528" i="11"/>
  <c r="F1528" i="9"/>
  <c r="F1528" i="3"/>
  <c r="F1528" i="8"/>
  <c r="F1527" i="10"/>
  <c r="F1527" i="11"/>
  <c r="F1527" i="9"/>
  <c r="F1527" i="3"/>
  <c r="F1527" i="8"/>
  <c r="F1526" i="10"/>
  <c r="F1526" i="11"/>
  <c r="F1526" i="9"/>
  <c r="F1526" i="3"/>
  <c r="F1526" i="8"/>
  <c r="F1525" i="10"/>
  <c r="F1525" i="11"/>
  <c r="F1525" i="9"/>
  <c r="F1525" i="3"/>
  <c r="F1525" i="8"/>
  <c r="B1520" i="10"/>
  <c r="B1520" i="11"/>
  <c r="B1520" i="9"/>
  <c r="B1520" i="3"/>
  <c r="B1520" i="8"/>
  <c r="B1518" i="10"/>
  <c r="B1518" i="11"/>
  <c r="B1518" i="9"/>
  <c r="B1518" i="3"/>
  <c r="B1518" i="8"/>
  <c r="F1546" i="11"/>
  <c r="F1546" i="9"/>
  <c r="F1546" i="8"/>
  <c r="F1545" i="11"/>
  <c r="F1545" i="9"/>
  <c r="F1545" i="8"/>
  <c r="F1544" i="11"/>
  <c r="F1544" i="9"/>
  <c r="F1544" i="8"/>
  <c r="F1543" i="11"/>
  <c r="F1543" i="9"/>
  <c r="F1543" i="8"/>
  <c r="F1542" i="11"/>
  <c r="F1542" i="9"/>
  <c r="F1542" i="8"/>
  <c r="F1541" i="11"/>
  <c r="F1541" i="9"/>
  <c r="F1541" i="8"/>
  <c r="F1540" i="11"/>
  <c r="F1540" i="9"/>
  <c r="F1540" i="8"/>
  <c r="F1438" i="7"/>
  <c r="F1437" i="7"/>
  <c r="D1436" i="7"/>
  <c r="F1435" i="7"/>
  <c r="F1434" i="7"/>
  <c r="F1433" i="7"/>
  <c r="D1432" i="7"/>
  <c r="E1429" i="7"/>
  <c r="E1426" i="7"/>
  <c r="E1423" i="7"/>
  <c r="E1420" i="7"/>
  <c r="E1417" i="7"/>
  <c r="F1431" i="7"/>
  <c r="F1430" i="7"/>
  <c r="F1428" i="7"/>
  <c r="F1427" i="7"/>
  <c r="F1425" i="7"/>
  <c r="F1424" i="7"/>
  <c r="F1422" i="7"/>
  <c r="F1421" i="7"/>
  <c r="F1419" i="7"/>
  <c r="F1418" i="7"/>
  <c r="F1416" i="7"/>
  <c r="F1415" i="7"/>
  <c r="E1414" i="7"/>
  <c r="D1413" i="7"/>
  <c r="E1409" i="7"/>
  <c r="E1406" i="7"/>
  <c r="E1402" i="7"/>
  <c r="E1399" i="7"/>
  <c r="E1395" i="7"/>
  <c r="F1412" i="7"/>
  <c r="F1411" i="7"/>
  <c r="F1410" i="7"/>
  <c r="F1408" i="7"/>
  <c r="F1407" i="7"/>
  <c r="F1405" i="7"/>
  <c r="F1404" i="7"/>
  <c r="F1403" i="7"/>
  <c r="F1401" i="7"/>
  <c r="F1400" i="7"/>
  <c r="F1398" i="7"/>
  <c r="F1397" i="7"/>
  <c r="F1396" i="7"/>
  <c r="F1394" i="7"/>
  <c r="F1393" i="7"/>
  <c r="E1392" i="7"/>
  <c r="D1391" i="7"/>
  <c r="E1387" i="7"/>
  <c r="E1383" i="7"/>
  <c r="F1390" i="7"/>
  <c r="F1389" i="7"/>
  <c r="F1388" i="7"/>
  <c r="F1386" i="7"/>
  <c r="F1385" i="7"/>
  <c r="F1384" i="7"/>
  <c r="F1382" i="7"/>
  <c r="F1381" i="7"/>
  <c r="F1380" i="7"/>
  <c r="D1378" i="7"/>
  <c r="E1373" i="7"/>
  <c r="E1368" i="7"/>
  <c r="F1377" i="7"/>
  <c r="F1376" i="7"/>
  <c r="F1375" i="7"/>
  <c r="F1374" i="7"/>
  <c r="F1372" i="7"/>
  <c r="F1371" i="7"/>
  <c r="F1370" i="7"/>
  <c r="F1369" i="7"/>
  <c r="F1367" i="7"/>
  <c r="F1366" i="7"/>
  <c r="F1365" i="7"/>
  <c r="F1364" i="7"/>
  <c r="E1363" i="7"/>
  <c r="D1362" i="7"/>
  <c r="C1361" i="7"/>
  <c r="D1358" i="7"/>
  <c r="F1360" i="7"/>
  <c r="F1359" i="7"/>
  <c r="F1357" i="7"/>
  <c r="F1356" i="7"/>
  <c r="F1355" i="7"/>
  <c r="D1354" i="7"/>
  <c r="E1351" i="7"/>
  <c r="E1348" i="7"/>
  <c r="E1345" i="7"/>
  <c r="E1342" i="7"/>
  <c r="E1339" i="7"/>
  <c r="F1353" i="7"/>
  <c r="F1352" i="7"/>
  <c r="F1350" i="7"/>
  <c r="F1349" i="7"/>
  <c r="F1347" i="7"/>
  <c r="F1346" i="7"/>
  <c r="F1344" i="7"/>
  <c r="F1343" i="7"/>
  <c r="F1341" i="7"/>
  <c r="F1340" i="7"/>
  <c r="F1338" i="7"/>
  <c r="F1337" i="7"/>
  <c r="E1336" i="7"/>
  <c r="D1335" i="7"/>
  <c r="E1331" i="7"/>
  <c r="E1328" i="7"/>
  <c r="E1324" i="7"/>
  <c r="E1321" i="7"/>
  <c r="E1317" i="7"/>
  <c r="F1334" i="7"/>
  <c r="F1333" i="7"/>
  <c r="F1332" i="7"/>
  <c r="F1330" i="7"/>
  <c r="F1329" i="7"/>
  <c r="F1327" i="7"/>
  <c r="F1326" i="7"/>
  <c r="F1325" i="7"/>
  <c r="F1323" i="7"/>
  <c r="F1322" i="7"/>
  <c r="F1320" i="7"/>
  <c r="F1319" i="7"/>
  <c r="F1318" i="7"/>
  <c r="F1316" i="7"/>
  <c r="F1315" i="7"/>
  <c r="E1314" i="7"/>
  <c r="D1313" i="7"/>
  <c r="E1309" i="7"/>
  <c r="E1305" i="7"/>
  <c r="F1312" i="7"/>
  <c r="F1311" i="7"/>
  <c r="F1310" i="7"/>
  <c r="F1308" i="7"/>
  <c r="F1307" i="7"/>
  <c r="F1306" i="7"/>
  <c r="F1304" i="7"/>
  <c r="F1303" i="7"/>
  <c r="F1302" i="7"/>
  <c r="E1301" i="7"/>
  <c r="D1300" i="7"/>
  <c r="E1295" i="7"/>
  <c r="E1290" i="7"/>
  <c r="F1299" i="7"/>
  <c r="F1298" i="7"/>
  <c r="F1297" i="7"/>
  <c r="F1296" i="7"/>
  <c r="F1294" i="7"/>
  <c r="F1293" i="7"/>
  <c r="F1292" i="7"/>
  <c r="F1291" i="7"/>
  <c r="F1289" i="7"/>
  <c r="F1288" i="7"/>
  <c r="F1287" i="7"/>
  <c r="F1286" i="7"/>
  <c r="E1285" i="7"/>
  <c r="D1284" i="7"/>
  <c r="C1283" i="7"/>
  <c r="B1282" i="7"/>
  <c r="B1280" i="7"/>
  <c r="B1278" i="7"/>
  <c r="B1276" i="7"/>
  <c r="D1273" i="7"/>
  <c r="D1269" i="7"/>
  <c r="D1265" i="7"/>
  <c r="F1274" i="7"/>
  <c r="F1272" i="7"/>
  <c r="F1271" i="7"/>
  <c r="F1270" i="7"/>
  <c r="F1268" i="7"/>
  <c r="F1267" i="7"/>
  <c r="F1266" i="7"/>
  <c r="F1264" i="7"/>
  <c r="F1263" i="7"/>
  <c r="D1262" i="7"/>
  <c r="C1261" i="7"/>
  <c r="D1258" i="7"/>
  <c r="F1260" i="7"/>
  <c r="F1259" i="7"/>
  <c r="F1257" i="7"/>
  <c r="F1256" i="7"/>
  <c r="F1255" i="7"/>
  <c r="D1254" i="7"/>
  <c r="E1251" i="7"/>
  <c r="E1248" i="7"/>
  <c r="E1245" i="7"/>
  <c r="E1242" i="7"/>
  <c r="E1239" i="7"/>
  <c r="F1253" i="7"/>
  <c r="F1252" i="7"/>
  <c r="F1250" i="7"/>
  <c r="F1249" i="7"/>
  <c r="F1247" i="7"/>
  <c r="F1246" i="7"/>
  <c r="F1244" i="7"/>
  <c r="F1243" i="7"/>
  <c r="F1241" i="7"/>
  <c r="F1240" i="7"/>
  <c r="F1238" i="7"/>
  <c r="F1237" i="7"/>
  <c r="E1236" i="7"/>
  <c r="D1235" i="7"/>
  <c r="E1231" i="7"/>
  <c r="E1228" i="7"/>
  <c r="E1224" i="7"/>
  <c r="E1221" i="7"/>
  <c r="E1217" i="7"/>
  <c r="F1234" i="7"/>
  <c r="F1233" i="7"/>
  <c r="F1232" i="7"/>
  <c r="F1230" i="7"/>
  <c r="F1229" i="7"/>
  <c r="F1227" i="7"/>
  <c r="F1226" i="7"/>
  <c r="F1225" i="7"/>
  <c r="F1223" i="7"/>
  <c r="F1222" i="7"/>
  <c r="F1220" i="7"/>
  <c r="F1219" i="7"/>
  <c r="F1218" i="7"/>
  <c r="F1216" i="7"/>
  <c r="F1215" i="7"/>
  <c r="E1214" i="7"/>
  <c r="D1213" i="7"/>
  <c r="E1209" i="7"/>
  <c r="E1205" i="7"/>
  <c r="F1212" i="7"/>
  <c r="F1211" i="7"/>
  <c r="F1210" i="7"/>
  <c r="F1208" i="7"/>
  <c r="F1207" i="7"/>
  <c r="F1206" i="7"/>
  <c r="F1204" i="7"/>
  <c r="F1203" i="7"/>
  <c r="F1202" i="7"/>
  <c r="E1201" i="7"/>
  <c r="D1200" i="7"/>
  <c r="E1195" i="7"/>
  <c r="E1190" i="7"/>
  <c r="F1199" i="7"/>
  <c r="F1198" i="7"/>
  <c r="F1197" i="7"/>
  <c r="F1196" i="7"/>
  <c r="F1194" i="7"/>
  <c r="F1193" i="7"/>
  <c r="F1192" i="7"/>
  <c r="F1191" i="7"/>
  <c r="F1189" i="7"/>
  <c r="F1188" i="7"/>
  <c r="F1187" i="7"/>
  <c r="F1186" i="7"/>
  <c r="E1185" i="7"/>
  <c r="D1184" i="7"/>
  <c r="C1183" i="7"/>
  <c r="D1180" i="7"/>
  <c r="F1182" i="7"/>
  <c r="F1181" i="7"/>
  <c r="F1179" i="7"/>
  <c r="F1178" i="7"/>
  <c r="F1177" i="7"/>
  <c r="D1176" i="7"/>
  <c r="E1173" i="7"/>
  <c r="E1170" i="7"/>
  <c r="E1164" i="7"/>
  <c r="E1161" i="7"/>
  <c r="F1175" i="7"/>
  <c r="F1174" i="7"/>
  <c r="F1172" i="7"/>
  <c r="F1171" i="7"/>
  <c r="F1169" i="7"/>
  <c r="F1168" i="7"/>
  <c r="F1166" i="7"/>
  <c r="F1165" i="7"/>
  <c r="F1163" i="7"/>
  <c r="F1162" i="7"/>
  <c r="F1160" i="7"/>
  <c r="F1159" i="7"/>
  <c r="E1158" i="7"/>
  <c r="D1157" i="7"/>
  <c r="E1153" i="7"/>
  <c r="E1150" i="7"/>
  <c r="E1146" i="7"/>
  <c r="E1143" i="7"/>
  <c r="E1139" i="7"/>
  <c r="F1156" i="7"/>
  <c r="F1155" i="7"/>
  <c r="F1154" i="7"/>
  <c r="F1152" i="7"/>
  <c r="F1151" i="7"/>
  <c r="F1149" i="7"/>
  <c r="F1148" i="7"/>
  <c r="F1147" i="7"/>
  <c r="F1145" i="7"/>
  <c r="F1144" i="7"/>
  <c r="F1142" i="7"/>
  <c r="F1141" i="7"/>
  <c r="F1140" i="7"/>
  <c r="F1138" i="7"/>
  <c r="F1137" i="7"/>
  <c r="E1136" i="7"/>
  <c r="D1135" i="7"/>
  <c r="E1285" i="10" l="1"/>
  <c r="E1285" i="11"/>
  <c r="E1285" i="9"/>
  <c r="E1285" i="3"/>
  <c r="E1285" i="8"/>
  <c r="D1284" i="10"/>
  <c r="D1284" i="11"/>
  <c r="D1284" i="9"/>
  <c r="D1284" i="3"/>
  <c r="D1284" i="8"/>
  <c r="C1283" i="10"/>
  <c r="C1283" i="11"/>
  <c r="C1283" i="9"/>
  <c r="C1283" i="3"/>
  <c r="C1283" i="8"/>
  <c r="B1278" i="10"/>
  <c r="B1278" i="11"/>
  <c r="B1278" i="9"/>
  <c r="B1278" i="3"/>
  <c r="B1278" i="8"/>
  <c r="B1276" i="10"/>
  <c r="B1276" i="11"/>
  <c r="B1276" i="9"/>
  <c r="B1276" i="3"/>
  <c r="B1276" i="8"/>
  <c r="F1274" i="10"/>
  <c r="F1274" i="11"/>
  <c r="F1274" i="9"/>
  <c r="F1274" i="3"/>
  <c r="F1274" i="8"/>
  <c r="D1273" i="10"/>
  <c r="D1273" i="11"/>
  <c r="D1273" i="9"/>
  <c r="D1273" i="3"/>
  <c r="D1273" i="8"/>
  <c r="F1272" i="10"/>
  <c r="F1272" i="11"/>
  <c r="F1272" i="9"/>
  <c r="F1272" i="3"/>
  <c r="F1272" i="8"/>
  <c r="F1271" i="10"/>
  <c r="F1271" i="11"/>
  <c r="F1271" i="9"/>
  <c r="F1271" i="3"/>
  <c r="F1271" i="8"/>
  <c r="F1270" i="10"/>
  <c r="F1270" i="11"/>
  <c r="F1270" i="9"/>
  <c r="F1270" i="3"/>
  <c r="F1270" i="8"/>
  <c r="D1269" i="10"/>
  <c r="D1269" i="11"/>
  <c r="D1269" i="9"/>
  <c r="D1269" i="3"/>
  <c r="D1269" i="8"/>
  <c r="F1268" i="10"/>
  <c r="F1268" i="11"/>
  <c r="F1268" i="9"/>
  <c r="F1268" i="3"/>
  <c r="F1268" i="8"/>
  <c r="F1267" i="8"/>
  <c r="F1267" i="10"/>
  <c r="F1267" i="11"/>
  <c r="F1267" i="9"/>
  <c r="F1267" i="3"/>
  <c r="F1266" i="10"/>
  <c r="F1266" i="11"/>
  <c r="F1266" i="9"/>
  <c r="F1266" i="3"/>
  <c r="F1266" i="8"/>
  <c r="F1264" i="10"/>
  <c r="F1264" i="11"/>
  <c r="F1264" i="9"/>
  <c r="F1264" i="3"/>
  <c r="F1264" i="8"/>
  <c r="F1263" i="10"/>
  <c r="F1263" i="11"/>
  <c r="F1263" i="9"/>
  <c r="F1263" i="3"/>
  <c r="F1263" i="8"/>
  <c r="F1260" i="10"/>
  <c r="F1260" i="11"/>
  <c r="F1260" i="9"/>
  <c r="F1260" i="3"/>
  <c r="F1260" i="8"/>
  <c r="F1259" i="10"/>
  <c r="F1259" i="11"/>
  <c r="F1259" i="9"/>
  <c r="F1259" i="3"/>
  <c r="F1259" i="8"/>
  <c r="D1258" i="10"/>
  <c r="D1258" i="11"/>
  <c r="D1258" i="9"/>
  <c r="D1258" i="3"/>
  <c r="D1258" i="8"/>
  <c r="F1257" i="10"/>
  <c r="F1257" i="11"/>
  <c r="F1257" i="9"/>
  <c r="F1257" i="3"/>
  <c r="F1257" i="8"/>
  <c r="F1256" i="10"/>
  <c r="F1256" i="11"/>
  <c r="F1256" i="9"/>
  <c r="F1256" i="3"/>
  <c r="F1256" i="8"/>
  <c r="F1255" i="10"/>
  <c r="F1255" i="11"/>
  <c r="F1255" i="9"/>
  <c r="F1255" i="3"/>
  <c r="F1255" i="8"/>
  <c r="D1254" i="10"/>
  <c r="D1254" i="11"/>
  <c r="D1254" i="9"/>
  <c r="D1254" i="3"/>
  <c r="D1254" i="8"/>
  <c r="F1253" i="10"/>
  <c r="F1253" i="11"/>
  <c r="F1253" i="9"/>
  <c r="F1253" i="3"/>
  <c r="F1253" i="8"/>
  <c r="F1252" i="10"/>
  <c r="F1252" i="11"/>
  <c r="F1252" i="9"/>
  <c r="F1252" i="3"/>
  <c r="F1252" i="8"/>
  <c r="E1251" i="10"/>
  <c r="E1251" i="11"/>
  <c r="E1251" i="9"/>
  <c r="E1251" i="3"/>
  <c r="E1251" i="8"/>
  <c r="F1250" i="10"/>
  <c r="F1250" i="11"/>
  <c r="F1250" i="9"/>
  <c r="F1250" i="3"/>
  <c r="F1250" i="8"/>
  <c r="F1249" i="10"/>
  <c r="F1249" i="11"/>
  <c r="F1249" i="9"/>
  <c r="F1249" i="3"/>
  <c r="F1249" i="8"/>
  <c r="E1248" i="10"/>
  <c r="E1248" i="11"/>
  <c r="E1248" i="9"/>
  <c r="E1248" i="3"/>
  <c r="E1248" i="8"/>
  <c r="F1247" i="10"/>
  <c r="F1247" i="11"/>
  <c r="F1247" i="9"/>
  <c r="F1247" i="3"/>
  <c r="F1247" i="8"/>
  <c r="F1246" i="10"/>
  <c r="F1246" i="11"/>
  <c r="F1246" i="9"/>
  <c r="F1246" i="3"/>
  <c r="F1246" i="8"/>
  <c r="E1245" i="10"/>
  <c r="E1245" i="11"/>
  <c r="E1245" i="9"/>
  <c r="E1245" i="3"/>
  <c r="E1245" i="8"/>
  <c r="F1244" i="10"/>
  <c r="F1244" i="11"/>
  <c r="F1244" i="9"/>
  <c r="F1244" i="3"/>
  <c r="F1244" i="8"/>
  <c r="F1243" i="10"/>
  <c r="F1243" i="11"/>
  <c r="F1243" i="9"/>
  <c r="F1243" i="3"/>
  <c r="F1243" i="8"/>
  <c r="E1242" i="10"/>
  <c r="E1242" i="11"/>
  <c r="E1242" i="9"/>
  <c r="E1242" i="3"/>
  <c r="E1242" i="8"/>
  <c r="F1241" i="10"/>
  <c r="F1241" i="11"/>
  <c r="F1241" i="9"/>
  <c r="F1241" i="3"/>
  <c r="F1241" i="8"/>
  <c r="F1240" i="10"/>
  <c r="F1240" i="11"/>
  <c r="F1240" i="9"/>
  <c r="F1240" i="3"/>
  <c r="F1240" i="8"/>
  <c r="E1239" i="10"/>
  <c r="E1239" i="11"/>
  <c r="E1239" i="9"/>
  <c r="E1239" i="3"/>
  <c r="E1239" i="8"/>
  <c r="F1238" i="10"/>
  <c r="F1238" i="11"/>
  <c r="F1238" i="9"/>
  <c r="F1238" i="3"/>
  <c r="F1238" i="8"/>
  <c r="F1237" i="10"/>
  <c r="F1237" i="11"/>
  <c r="F1237" i="9"/>
  <c r="F1237" i="3"/>
  <c r="F1237" i="8"/>
  <c r="E1236" i="10"/>
  <c r="E1236" i="11"/>
  <c r="E1236" i="9"/>
  <c r="E1236" i="3"/>
  <c r="E1236" i="8"/>
  <c r="D1235" i="10"/>
  <c r="D1235" i="11"/>
  <c r="D1235" i="9"/>
  <c r="D1235" i="3"/>
  <c r="D1235" i="8"/>
  <c r="F1234" i="10"/>
  <c r="F1234" i="11"/>
  <c r="F1234" i="9"/>
  <c r="F1234" i="3"/>
  <c r="F1234" i="8"/>
  <c r="F1233" i="10"/>
  <c r="F1233" i="11"/>
  <c r="F1233" i="9"/>
  <c r="F1233" i="3"/>
  <c r="F1233" i="8"/>
  <c r="F1232" i="10"/>
  <c r="F1232" i="11"/>
  <c r="F1232" i="9"/>
  <c r="F1232" i="3"/>
  <c r="F1232" i="8"/>
  <c r="E1231" i="10"/>
  <c r="E1231" i="11"/>
  <c r="E1231" i="9"/>
  <c r="E1231" i="3"/>
  <c r="E1231" i="8"/>
  <c r="F1230" i="10"/>
  <c r="F1230" i="11"/>
  <c r="F1230" i="9"/>
  <c r="F1230" i="3"/>
  <c r="F1230" i="8"/>
  <c r="F1229" i="10"/>
  <c r="F1229" i="11"/>
  <c r="F1229" i="9"/>
  <c r="F1229" i="3"/>
  <c r="F1229" i="8"/>
  <c r="E1228" i="10"/>
  <c r="E1228" i="11"/>
  <c r="E1228" i="9"/>
  <c r="E1228" i="3"/>
  <c r="E1228" i="8"/>
  <c r="F1227" i="10"/>
  <c r="F1227" i="11"/>
  <c r="F1227" i="9"/>
  <c r="F1227" i="3"/>
  <c r="F1227" i="8"/>
  <c r="F1226" i="10"/>
  <c r="F1226" i="11"/>
  <c r="F1226" i="9"/>
  <c r="F1226" i="3"/>
  <c r="F1226" i="8"/>
  <c r="F1225" i="10"/>
  <c r="F1225" i="11"/>
  <c r="F1225" i="9"/>
  <c r="F1225" i="3"/>
  <c r="F1225" i="8"/>
  <c r="E1224" i="10"/>
  <c r="E1224" i="11"/>
  <c r="E1224" i="9"/>
  <c r="E1224" i="3"/>
  <c r="E1224" i="8"/>
  <c r="F1223" i="10"/>
  <c r="F1223" i="11"/>
  <c r="F1223" i="9"/>
  <c r="F1223" i="3"/>
  <c r="F1223" i="8"/>
  <c r="F1222" i="10"/>
  <c r="F1222" i="11"/>
  <c r="F1222" i="9"/>
  <c r="F1222" i="3"/>
  <c r="F1222" i="8"/>
  <c r="E1221" i="10"/>
  <c r="E1221" i="11"/>
  <c r="E1221" i="9"/>
  <c r="E1221" i="3"/>
  <c r="E1221" i="8"/>
  <c r="F1220" i="10"/>
  <c r="F1220" i="11"/>
  <c r="F1220" i="9"/>
  <c r="F1220" i="3"/>
  <c r="F1220" i="8"/>
  <c r="F1219" i="10"/>
  <c r="F1219" i="11"/>
  <c r="F1219" i="9"/>
  <c r="F1219" i="3"/>
  <c r="F1219" i="8"/>
  <c r="F1218" i="10"/>
  <c r="F1218" i="11"/>
  <c r="F1218" i="9"/>
  <c r="F1218" i="3"/>
  <c r="F1218" i="8"/>
  <c r="E1217" i="10"/>
  <c r="E1217" i="11"/>
  <c r="E1217" i="9"/>
  <c r="E1217" i="3"/>
  <c r="E1217" i="8"/>
  <c r="F1216" i="10"/>
  <c r="F1216" i="11"/>
  <c r="F1216" i="9"/>
  <c r="F1216" i="3"/>
  <c r="F1216" i="8"/>
  <c r="F1215" i="10"/>
  <c r="F1215" i="11"/>
  <c r="F1215" i="9"/>
  <c r="F1215" i="3"/>
  <c r="F1215" i="8"/>
  <c r="E1214" i="10"/>
  <c r="E1214" i="11"/>
  <c r="E1214" i="9"/>
  <c r="E1214" i="3"/>
  <c r="E1214" i="8"/>
  <c r="D1213" i="10"/>
  <c r="D1213" i="11"/>
  <c r="D1213" i="9"/>
  <c r="D1213" i="3"/>
  <c r="D1213" i="8"/>
  <c r="F1212" i="10"/>
  <c r="F1212" i="11"/>
  <c r="F1212" i="9"/>
  <c r="F1212" i="3"/>
  <c r="F1212" i="8"/>
  <c r="F1211" i="10"/>
  <c r="F1211" i="11"/>
  <c r="F1211" i="9"/>
  <c r="F1211" i="3"/>
  <c r="F1211" i="8"/>
  <c r="F1210" i="10"/>
  <c r="F1210" i="11"/>
  <c r="F1210" i="9"/>
  <c r="F1210" i="3"/>
  <c r="F1210" i="8"/>
  <c r="E1209" i="10"/>
  <c r="E1209" i="11"/>
  <c r="E1209" i="9"/>
  <c r="E1209" i="3"/>
  <c r="E1209" i="8"/>
  <c r="F1208" i="10"/>
  <c r="F1208" i="11"/>
  <c r="F1208" i="9"/>
  <c r="F1208" i="3"/>
  <c r="F1208" i="8"/>
  <c r="F1207" i="10"/>
  <c r="F1207" i="11"/>
  <c r="F1207" i="9"/>
  <c r="F1207" i="3"/>
  <c r="F1207" i="8"/>
  <c r="F1206" i="10"/>
  <c r="F1206" i="11"/>
  <c r="F1206" i="9"/>
  <c r="F1206" i="3"/>
  <c r="F1206" i="8"/>
  <c r="E1205" i="10"/>
  <c r="E1205" i="11"/>
  <c r="E1205" i="9"/>
  <c r="E1205" i="3"/>
  <c r="E1205" i="8"/>
  <c r="F1204" i="10"/>
  <c r="F1204" i="11"/>
  <c r="F1204" i="9"/>
  <c r="F1204" i="3"/>
  <c r="F1204" i="8"/>
  <c r="F1203" i="10"/>
  <c r="F1203" i="11"/>
  <c r="F1203" i="9"/>
  <c r="F1203" i="3"/>
  <c r="F1203" i="8"/>
  <c r="F1202" i="10"/>
  <c r="F1202" i="11"/>
  <c r="F1202" i="9"/>
  <c r="F1202" i="3"/>
  <c r="F1202" i="8"/>
  <c r="E1201" i="10"/>
  <c r="E1201" i="11"/>
  <c r="E1201" i="9"/>
  <c r="E1201" i="3"/>
  <c r="E1201" i="8"/>
  <c r="D1200" i="10"/>
  <c r="D1200" i="11"/>
  <c r="D1200" i="9"/>
  <c r="D1200" i="3"/>
  <c r="D1200" i="8"/>
  <c r="E1195" i="10"/>
  <c r="E1195" i="11"/>
  <c r="E1195" i="9"/>
  <c r="E1195" i="3"/>
  <c r="E1195" i="8"/>
  <c r="E1190" i="10"/>
  <c r="E1190" i="11"/>
  <c r="E1190" i="9"/>
  <c r="E1190" i="3"/>
  <c r="E1190" i="8"/>
  <c r="F1189" i="10"/>
  <c r="F1189" i="11"/>
  <c r="F1189" i="9"/>
  <c r="F1189" i="3"/>
  <c r="F1189" i="8"/>
  <c r="F1188" i="10"/>
  <c r="F1188" i="11"/>
  <c r="F1188" i="9"/>
  <c r="F1188" i="3"/>
  <c r="F1188" i="8"/>
  <c r="F1187" i="10"/>
  <c r="F1187" i="11"/>
  <c r="F1187" i="9"/>
  <c r="F1187" i="3"/>
  <c r="F1187" i="8"/>
  <c r="E1185" i="10"/>
  <c r="E1185" i="11"/>
  <c r="E1185" i="9"/>
  <c r="E1185" i="3"/>
  <c r="E1185" i="8"/>
  <c r="D1184" i="10"/>
  <c r="D1184" i="11"/>
  <c r="D1184" i="9"/>
  <c r="D1184" i="3"/>
  <c r="D1184" i="8"/>
  <c r="C1183" i="10"/>
  <c r="C1183" i="11"/>
  <c r="C1183" i="9"/>
  <c r="C1183" i="3"/>
  <c r="C1183" i="8"/>
  <c r="F1182" i="10"/>
  <c r="F1182" i="11"/>
  <c r="F1182" i="9"/>
  <c r="F1182" i="3"/>
  <c r="F1182" i="8"/>
  <c r="F1181" i="10"/>
  <c r="F1181" i="11"/>
  <c r="F1181" i="9"/>
  <c r="F1181" i="3"/>
  <c r="F1181" i="8"/>
  <c r="D1180" i="10"/>
  <c r="D1180" i="11"/>
  <c r="D1180" i="9"/>
  <c r="D1180" i="3"/>
  <c r="D1180" i="8"/>
  <c r="F1179" i="10"/>
  <c r="F1179" i="11"/>
  <c r="F1179" i="9"/>
  <c r="F1179" i="3"/>
  <c r="F1179" i="8"/>
  <c r="F1178" i="10"/>
  <c r="F1178" i="11"/>
  <c r="F1178" i="9"/>
  <c r="F1177" i="10"/>
  <c r="F1177" i="11"/>
  <c r="F1177" i="9"/>
  <c r="D1176" i="10"/>
  <c r="D1176" i="11"/>
  <c r="D1176" i="9"/>
  <c r="D1176" i="3"/>
  <c r="D1176" i="8"/>
  <c r="F1175" i="10"/>
  <c r="F1175" i="11"/>
  <c r="F1175" i="9"/>
  <c r="F1175" i="3"/>
  <c r="F1175" i="8"/>
  <c r="F1174" i="10"/>
  <c r="F1174" i="11"/>
  <c r="F1174" i="9"/>
  <c r="F1174" i="3"/>
  <c r="F1174" i="8"/>
  <c r="E1173" i="10"/>
  <c r="E1173" i="11"/>
  <c r="E1173" i="9"/>
  <c r="E1173" i="3"/>
  <c r="E1173" i="8"/>
  <c r="F1172" i="10"/>
  <c r="F1172" i="11"/>
  <c r="F1172" i="9"/>
  <c r="F1172" i="3"/>
  <c r="F1172" i="8"/>
  <c r="F1171" i="10"/>
  <c r="F1171" i="11"/>
  <c r="F1171" i="9"/>
  <c r="F1171" i="3"/>
  <c r="F1171" i="8"/>
  <c r="E1170" i="10"/>
  <c r="E1170" i="11"/>
  <c r="E1170" i="9"/>
  <c r="E1170" i="3"/>
  <c r="E1170" i="8"/>
  <c r="F1169" i="10"/>
  <c r="F1169" i="11"/>
  <c r="F1169" i="9"/>
  <c r="F1169" i="3"/>
  <c r="F1169" i="8"/>
  <c r="F1168" i="10"/>
  <c r="F1168" i="11"/>
  <c r="F1168" i="9"/>
  <c r="F1168" i="3"/>
  <c r="F1168" i="8"/>
  <c r="F1166" i="10"/>
  <c r="F1166" i="11"/>
  <c r="F1166" i="9"/>
  <c r="F1166" i="3"/>
  <c r="F1166" i="8"/>
  <c r="F1165" i="10"/>
  <c r="F1165" i="11"/>
  <c r="F1165" i="9"/>
  <c r="F1165" i="3"/>
  <c r="F1165" i="8"/>
  <c r="E1164" i="10"/>
  <c r="E1164" i="11"/>
  <c r="E1164" i="9"/>
  <c r="E1164" i="3"/>
  <c r="E1164" i="8"/>
  <c r="F1163" i="10"/>
  <c r="F1163" i="11"/>
  <c r="F1163" i="9"/>
  <c r="F1163" i="3"/>
  <c r="F1163" i="8"/>
  <c r="F1162" i="10"/>
  <c r="F1162" i="11"/>
  <c r="F1162" i="9"/>
  <c r="F1162" i="3"/>
  <c r="F1162" i="8"/>
  <c r="E1161" i="10"/>
  <c r="E1161" i="11"/>
  <c r="E1161" i="9"/>
  <c r="E1161" i="3"/>
  <c r="E1161" i="8"/>
  <c r="F1160" i="10"/>
  <c r="F1160" i="11"/>
  <c r="F1160" i="9"/>
  <c r="F1160" i="3"/>
  <c r="F1160" i="8"/>
  <c r="F1159" i="10"/>
  <c r="F1159" i="11"/>
  <c r="F1159" i="9"/>
  <c r="F1159" i="3"/>
  <c r="F1159" i="8"/>
  <c r="E1158" i="10"/>
  <c r="E1158" i="11"/>
  <c r="E1158" i="9"/>
  <c r="E1158" i="3"/>
  <c r="E1158" i="8"/>
  <c r="D1157" i="10"/>
  <c r="D1157" i="11"/>
  <c r="D1157" i="9"/>
  <c r="D1157" i="3"/>
  <c r="D1157" i="8"/>
  <c r="F1156" i="10"/>
  <c r="F1156" i="11"/>
  <c r="F1156" i="9"/>
  <c r="F1156" i="3"/>
  <c r="F1156" i="8"/>
  <c r="F1155" i="10"/>
  <c r="F1155" i="11"/>
  <c r="F1155" i="9"/>
  <c r="F1155" i="3"/>
  <c r="F1155" i="8"/>
  <c r="F1154" i="10"/>
  <c r="F1154" i="11"/>
  <c r="F1154" i="9"/>
  <c r="F1154" i="3"/>
  <c r="F1154" i="8"/>
  <c r="E1153" i="10"/>
  <c r="E1153" i="11"/>
  <c r="E1153" i="9"/>
  <c r="E1153" i="3"/>
  <c r="E1153" i="8"/>
  <c r="F1152" i="10"/>
  <c r="F1152" i="11"/>
  <c r="F1152" i="9"/>
  <c r="F1152" i="3"/>
  <c r="F1152" i="8"/>
  <c r="F1151" i="10"/>
  <c r="F1151" i="11"/>
  <c r="F1151" i="9"/>
  <c r="F1151" i="3"/>
  <c r="F1151" i="8"/>
  <c r="E1150" i="10"/>
  <c r="E1150" i="11"/>
  <c r="E1150" i="9"/>
  <c r="E1150" i="3"/>
  <c r="E1150" i="8"/>
  <c r="F1149" i="10"/>
  <c r="F1149" i="11"/>
  <c r="F1149" i="9"/>
  <c r="F1149" i="3"/>
  <c r="F1149" i="8"/>
  <c r="F1148" i="10"/>
  <c r="F1148" i="11"/>
  <c r="F1148" i="9"/>
  <c r="F1148" i="3"/>
  <c r="F1148" i="8"/>
  <c r="F1147" i="10"/>
  <c r="F1147" i="11"/>
  <c r="F1147" i="9"/>
  <c r="F1147" i="3"/>
  <c r="F1147" i="8"/>
  <c r="E1146" i="10"/>
  <c r="E1146" i="11"/>
  <c r="E1146" i="9"/>
  <c r="E1146" i="3"/>
  <c r="E1146" i="8"/>
  <c r="F1145" i="10"/>
  <c r="F1145" i="11"/>
  <c r="F1145" i="9"/>
  <c r="F1145" i="3"/>
  <c r="F1145" i="8"/>
  <c r="F1144" i="10"/>
  <c r="F1144" i="11"/>
  <c r="F1144" i="9"/>
  <c r="F1144" i="3"/>
  <c r="F1144" i="8"/>
  <c r="E1143" i="10"/>
  <c r="E1143" i="11"/>
  <c r="E1143" i="9"/>
  <c r="E1143" i="3"/>
  <c r="E1143" i="8"/>
  <c r="F1142" i="10"/>
  <c r="F1142" i="11"/>
  <c r="F1142" i="9"/>
  <c r="F1142" i="3"/>
  <c r="F1142" i="8"/>
  <c r="F1141" i="10"/>
  <c r="F1141" i="11"/>
  <c r="F1141" i="9"/>
  <c r="F1141" i="3"/>
  <c r="F1141" i="8"/>
  <c r="F1140" i="10"/>
  <c r="F1140" i="11"/>
  <c r="F1140" i="9"/>
  <c r="F1140" i="3"/>
  <c r="F1140" i="8"/>
  <c r="E1139" i="10"/>
  <c r="E1139" i="11"/>
  <c r="E1139" i="9"/>
  <c r="E1139" i="3"/>
  <c r="E1139" i="8"/>
  <c r="F1138" i="10"/>
  <c r="F1138" i="11"/>
  <c r="F1138" i="9"/>
  <c r="F1138" i="3"/>
  <c r="F1138" i="8"/>
  <c r="F1137" i="10"/>
  <c r="F1137" i="11"/>
  <c r="F1137" i="9"/>
  <c r="F1137" i="3"/>
  <c r="F1137" i="8"/>
  <c r="E1136" i="10"/>
  <c r="E1136" i="11"/>
  <c r="E1136" i="9"/>
  <c r="E1136" i="3"/>
  <c r="E1136" i="8"/>
  <c r="D1135" i="10"/>
  <c r="D1135" i="11"/>
  <c r="D1135" i="9"/>
  <c r="D1135" i="3"/>
  <c r="D1135" i="8"/>
  <c r="D1265" i="10"/>
  <c r="D1265" i="11"/>
  <c r="D1265" i="9"/>
  <c r="D1265" i="3"/>
  <c r="D1265" i="8"/>
  <c r="D1262" i="10"/>
  <c r="D1262" i="11"/>
  <c r="D1262" i="9"/>
  <c r="D1262" i="3"/>
  <c r="D1262" i="8"/>
  <c r="C1261" i="10"/>
  <c r="C1261" i="11"/>
  <c r="C1261" i="9"/>
  <c r="C1261" i="3"/>
  <c r="C1261" i="8"/>
  <c r="E1336" i="9"/>
  <c r="E1336" i="3"/>
  <c r="E1336" i="8"/>
  <c r="F1178" i="3"/>
  <c r="F1178" i="8"/>
  <c r="F1177" i="3"/>
  <c r="F1177" i="8"/>
  <c r="E1131" i="7"/>
  <c r="E1127" i="7"/>
  <c r="F1134" i="7"/>
  <c r="F1133" i="7"/>
  <c r="F1132" i="7"/>
  <c r="F1130" i="7"/>
  <c r="F1129" i="7"/>
  <c r="F1128" i="7"/>
  <c r="F1126" i="7"/>
  <c r="F1125" i="7"/>
  <c r="F1124" i="7"/>
  <c r="E1123" i="7"/>
  <c r="D1122" i="7"/>
  <c r="E1117" i="7"/>
  <c r="E1112" i="7"/>
  <c r="F1121" i="7"/>
  <c r="F1120" i="7"/>
  <c r="F1119" i="7"/>
  <c r="F1118" i="7"/>
  <c r="F1116" i="7"/>
  <c r="F1115" i="7"/>
  <c r="F1114" i="7"/>
  <c r="F1113" i="7"/>
  <c r="F1111" i="7"/>
  <c r="F1110" i="7"/>
  <c r="F1109" i="7"/>
  <c r="F1108" i="7"/>
  <c r="E1107" i="7"/>
  <c r="D1106" i="7"/>
  <c r="C1105" i="7"/>
  <c r="F1104" i="7"/>
  <c r="F1103" i="7"/>
  <c r="F1102" i="7"/>
  <c r="F1101" i="7"/>
  <c r="F1100" i="7"/>
  <c r="D1099" i="7"/>
  <c r="F1098" i="7"/>
  <c r="F1097" i="7"/>
  <c r="F1096" i="7"/>
  <c r="F1095" i="7"/>
  <c r="F1094" i="7"/>
  <c r="F1093" i="7"/>
  <c r="D1092" i="7"/>
  <c r="C1091" i="7"/>
  <c r="E1088" i="7"/>
  <c r="F1090" i="7"/>
  <c r="F1089" i="7"/>
  <c r="F1087" i="7"/>
  <c r="F1086" i="7"/>
  <c r="F1085" i="7"/>
  <c r="E1084" i="7"/>
  <c r="D1083" i="7"/>
  <c r="E1077" i="7"/>
  <c r="E1072" i="7"/>
  <c r="F1082" i="7"/>
  <c r="F1081" i="7"/>
  <c r="F1080" i="7"/>
  <c r="F1079" i="7"/>
  <c r="F1078" i="7"/>
  <c r="F1076" i="7"/>
  <c r="F1075" i="7"/>
  <c r="F1074" i="7"/>
  <c r="F1073" i="7"/>
  <c r="F1071" i="7"/>
  <c r="F1070" i="7"/>
  <c r="F1069" i="7"/>
  <c r="D1067" i="7"/>
  <c r="E1064" i="7"/>
  <c r="E1057" i="7"/>
  <c r="E1050" i="7"/>
  <c r="E1043" i="7"/>
  <c r="E1036" i="7"/>
  <c r="E1029" i="7"/>
  <c r="E1022" i="7"/>
  <c r="E1015" i="7"/>
  <c r="D1014" i="7"/>
  <c r="F1066" i="7"/>
  <c r="F1065" i="7"/>
  <c r="F1063" i="7"/>
  <c r="F1062" i="7"/>
  <c r="F1061" i="7"/>
  <c r="F1060" i="7"/>
  <c r="F1059" i="7"/>
  <c r="F1058" i="7"/>
  <c r="F1056" i="7"/>
  <c r="F1055" i="7"/>
  <c r="F1054" i="7"/>
  <c r="F1053" i="7"/>
  <c r="F1052" i="7"/>
  <c r="F1051" i="7"/>
  <c r="F1049" i="7"/>
  <c r="F1048" i="7"/>
  <c r="F1047" i="7"/>
  <c r="F1046" i="7"/>
  <c r="F1045" i="7"/>
  <c r="F1044" i="7"/>
  <c r="F1042" i="7"/>
  <c r="F1041" i="7"/>
  <c r="F1040" i="7"/>
  <c r="F1039" i="7"/>
  <c r="F1038" i="7"/>
  <c r="F1037" i="7"/>
  <c r="F1035" i="7"/>
  <c r="F1034" i="7"/>
  <c r="F1033" i="7"/>
  <c r="F1032" i="7"/>
  <c r="F1031" i="7"/>
  <c r="F1030" i="7"/>
  <c r="F1028" i="7"/>
  <c r="F1027" i="7"/>
  <c r="F1026" i="7"/>
  <c r="F1025" i="7"/>
  <c r="F1024" i="7"/>
  <c r="F1023" i="7"/>
  <c r="F1021" i="7"/>
  <c r="F1020" i="7"/>
  <c r="F1019" i="7"/>
  <c r="F1018" i="7"/>
  <c r="F1017" i="7"/>
  <c r="F1016" i="7"/>
  <c r="F1013" i="7"/>
  <c r="F1012" i="7"/>
  <c r="F1011" i="7"/>
  <c r="F1010" i="7"/>
  <c r="F1009" i="7"/>
  <c r="D1008" i="7"/>
  <c r="C1007" i="7"/>
  <c r="B1006" i="7"/>
  <c r="B1004" i="7"/>
  <c r="D1001" i="7"/>
  <c r="D997" i="7"/>
  <c r="D993" i="7"/>
  <c r="F1002" i="7"/>
  <c r="F1000" i="7"/>
  <c r="F999" i="7"/>
  <c r="F998" i="7"/>
  <c r="F996" i="7"/>
  <c r="F995" i="7"/>
  <c r="F994" i="7"/>
  <c r="F992" i="7"/>
  <c r="F991" i="7"/>
  <c r="D990" i="7"/>
  <c r="C989" i="7"/>
  <c r="D986" i="7"/>
  <c r="F988" i="7"/>
  <c r="F987" i="7"/>
  <c r="F985" i="7"/>
  <c r="F984" i="7"/>
  <c r="F983" i="7"/>
  <c r="D982" i="7"/>
  <c r="E979" i="7"/>
  <c r="E976" i="7"/>
  <c r="E973" i="7"/>
  <c r="E970" i="7"/>
  <c r="E967" i="7"/>
  <c r="F981" i="7"/>
  <c r="F980" i="7"/>
  <c r="F978" i="7"/>
  <c r="F977" i="7"/>
  <c r="F975" i="7"/>
  <c r="F974" i="7"/>
  <c r="F972" i="7"/>
  <c r="F971" i="7"/>
  <c r="F969" i="7"/>
  <c r="F968" i="7"/>
  <c r="F966" i="7"/>
  <c r="F965" i="7"/>
  <c r="E964" i="7"/>
  <c r="D963" i="7"/>
  <c r="E959" i="7"/>
  <c r="E956" i="7"/>
  <c r="E952" i="7"/>
  <c r="E949" i="7"/>
  <c r="E945" i="7"/>
  <c r="F962" i="7"/>
  <c r="F961" i="7"/>
  <c r="F960" i="7"/>
  <c r="F958" i="7"/>
  <c r="F957" i="7"/>
  <c r="F955" i="7"/>
  <c r="F954" i="7"/>
  <c r="F953" i="7"/>
  <c r="F951" i="7"/>
  <c r="F950" i="7"/>
  <c r="F948" i="7"/>
  <c r="F947" i="7"/>
  <c r="F946" i="7"/>
  <c r="F944" i="7"/>
  <c r="F943" i="7"/>
  <c r="E942" i="7"/>
  <c r="D941" i="7"/>
  <c r="E937" i="7"/>
  <c r="E933" i="7"/>
  <c r="F940" i="7"/>
  <c r="F939" i="7"/>
  <c r="F938" i="7"/>
  <c r="F936" i="7"/>
  <c r="F935" i="7"/>
  <c r="F934" i="7"/>
  <c r="F932" i="7"/>
  <c r="F931" i="7"/>
  <c r="F930" i="7"/>
  <c r="E929" i="7"/>
  <c r="D928" i="7"/>
  <c r="E923" i="7"/>
  <c r="E918" i="7"/>
  <c r="F927" i="7"/>
  <c r="F926" i="7"/>
  <c r="F925" i="7"/>
  <c r="F924" i="7"/>
  <c r="F922" i="7"/>
  <c r="F921" i="7"/>
  <c r="F920" i="7"/>
  <c r="F919" i="7"/>
  <c r="F917" i="7"/>
  <c r="F916" i="7"/>
  <c r="F915" i="7"/>
  <c r="F914" i="7"/>
  <c r="C911" i="7"/>
  <c r="D906" i="7"/>
  <c r="D903" i="7"/>
  <c r="D899" i="7"/>
  <c r="F910" i="7"/>
  <c r="F909" i="7"/>
  <c r="F908" i="7"/>
  <c r="F907" i="7"/>
  <c r="F905" i="7"/>
  <c r="F904" i="7"/>
  <c r="F902" i="7"/>
  <c r="F901" i="7"/>
  <c r="F900" i="7"/>
  <c r="F898" i="7"/>
  <c r="F897" i="7"/>
  <c r="F896" i="7"/>
  <c r="D895" i="7"/>
  <c r="E892" i="7"/>
  <c r="E889" i="7"/>
  <c r="F894" i="7"/>
  <c r="F893" i="7"/>
  <c r="F891" i="7"/>
  <c r="F890" i="7"/>
  <c r="F888" i="7"/>
  <c r="F887" i="7"/>
  <c r="F886" i="7"/>
  <c r="F885" i="7"/>
  <c r="E884" i="7"/>
  <c r="D883" i="7"/>
  <c r="E880" i="7"/>
  <c r="E877" i="7"/>
  <c r="F882" i="7"/>
  <c r="F881" i="7"/>
  <c r="F879" i="7"/>
  <c r="F878" i="7"/>
  <c r="F876" i="7"/>
  <c r="F875" i="7"/>
  <c r="F874" i="7"/>
  <c r="F873" i="7"/>
  <c r="E872" i="7"/>
  <c r="D871" i="7"/>
  <c r="C870" i="7"/>
  <c r="D867" i="7"/>
  <c r="F869" i="7"/>
  <c r="F868" i="7"/>
  <c r="F866" i="7"/>
  <c r="F865" i="7"/>
  <c r="F864" i="7"/>
  <c r="D863" i="7"/>
  <c r="E860" i="7"/>
  <c r="E857" i="7"/>
  <c r="E854" i="7"/>
  <c r="E851" i="7"/>
  <c r="E848" i="7"/>
  <c r="F862" i="7"/>
  <c r="F861" i="7"/>
  <c r="F859" i="7"/>
  <c r="F858" i="7"/>
  <c r="F856" i="7"/>
  <c r="F855" i="7"/>
  <c r="F853" i="7"/>
  <c r="F852" i="7"/>
  <c r="F850" i="7"/>
  <c r="F849" i="7"/>
  <c r="F847" i="7"/>
  <c r="F846" i="7"/>
  <c r="E845" i="7"/>
  <c r="D844" i="7"/>
  <c r="F842" i="7"/>
  <c r="F843" i="7"/>
  <c r="F841" i="7"/>
  <c r="E840" i="7"/>
  <c r="F839" i="7"/>
  <c r="F838" i="7"/>
  <c r="E837" i="7"/>
  <c r="F835" i="7"/>
  <c r="F836" i="7"/>
  <c r="F834" i="7"/>
  <c r="E833" i="7"/>
  <c r="F832" i="7"/>
  <c r="F831" i="7"/>
  <c r="E830" i="7"/>
  <c r="F828" i="7"/>
  <c r="F829" i="7"/>
  <c r="F827" i="7"/>
  <c r="E826" i="7"/>
  <c r="F825" i="7"/>
  <c r="F824" i="7"/>
  <c r="E823" i="7"/>
  <c r="D822" i="7"/>
  <c r="F820" i="7"/>
  <c r="F821" i="7"/>
  <c r="F819" i="7"/>
  <c r="E818" i="7"/>
  <c r="F816" i="7"/>
  <c r="F817" i="7"/>
  <c r="F815" i="7"/>
  <c r="E814" i="7"/>
  <c r="F812" i="7"/>
  <c r="F813" i="7"/>
  <c r="F811" i="7"/>
  <c r="E810" i="7"/>
  <c r="D809" i="7"/>
  <c r="F806" i="7"/>
  <c r="F807" i="7"/>
  <c r="F808" i="7"/>
  <c r="F805" i="7"/>
  <c r="E804" i="7"/>
  <c r="F801" i="7"/>
  <c r="F802" i="7"/>
  <c r="F803" i="7"/>
  <c r="F800" i="7"/>
  <c r="E799" i="7"/>
  <c r="F791" i="7"/>
  <c r="F790" i="7"/>
  <c r="F788" i="7"/>
  <c r="F787" i="7"/>
  <c r="F785" i="7"/>
  <c r="F796" i="7"/>
  <c r="F797" i="7"/>
  <c r="F798" i="7"/>
  <c r="F795" i="7"/>
  <c r="E794" i="7"/>
  <c r="D793" i="7"/>
  <c r="C792" i="7"/>
  <c r="D789" i="7"/>
  <c r="D786" i="7"/>
  <c r="C784" i="7"/>
  <c r="B783" i="7"/>
  <c r="B779" i="7"/>
  <c r="M780" i="7"/>
  <c r="S781" i="7"/>
  <c r="V781" i="7"/>
  <c r="W781" i="7"/>
  <c r="X781" i="7"/>
  <c r="Y781" i="7"/>
  <c r="Z781" i="7"/>
  <c r="AA781" i="7"/>
  <c r="AB781" i="7"/>
  <c r="O781" i="7"/>
  <c r="P781" i="7"/>
  <c r="Q781" i="7"/>
  <c r="N781" i="7"/>
  <c r="M781" i="7"/>
  <c r="B782" i="7"/>
  <c r="F781" i="7"/>
  <c r="B781" i="7"/>
  <c r="F780" i="7"/>
  <c r="B780" i="7"/>
  <c r="F60" i="8"/>
  <c r="F59" i="8"/>
  <c r="F58" i="8"/>
  <c r="E57" i="8"/>
  <c r="F56" i="8"/>
  <c r="F55" i="8"/>
  <c r="E54" i="8"/>
  <c r="F53" i="8"/>
  <c r="F52" i="8"/>
  <c r="F51" i="8"/>
  <c r="E50" i="8"/>
  <c r="F49" i="8"/>
  <c r="F48" i="8"/>
  <c r="E47" i="8"/>
  <c r="D46" i="8"/>
  <c r="F45" i="8"/>
  <c r="F44" i="8"/>
  <c r="F43" i="8"/>
  <c r="E42" i="8"/>
  <c r="F41" i="8"/>
  <c r="F40" i="8"/>
  <c r="F39" i="8"/>
  <c r="E38" i="8"/>
  <c r="F37" i="8"/>
  <c r="F36" i="8"/>
  <c r="F35" i="8"/>
  <c r="E34" i="8"/>
  <c r="D33" i="8"/>
  <c r="F32" i="8"/>
  <c r="F31" i="8"/>
  <c r="F30" i="8"/>
  <c r="F29" i="8"/>
  <c r="E28" i="8"/>
  <c r="F27" i="8"/>
  <c r="F26" i="8"/>
  <c r="F25" i="8"/>
  <c r="F24" i="8"/>
  <c r="E23" i="8"/>
  <c r="F22" i="8"/>
  <c r="F21" i="8"/>
  <c r="F20" i="8"/>
  <c r="F19" i="8"/>
  <c r="E18" i="8"/>
  <c r="D17" i="8"/>
  <c r="C16" i="8"/>
  <c r="F15" i="8"/>
  <c r="F14" i="8"/>
  <c r="D13" i="8"/>
  <c r="F12" i="8"/>
  <c r="F11" i="8"/>
  <c r="D10" i="8"/>
  <c r="F9" i="8"/>
  <c r="C8" i="8"/>
  <c r="B7" i="8"/>
  <c r="B4" i="8"/>
  <c r="F1134" i="10" l="1"/>
  <c r="F1134" i="11"/>
  <c r="F1134" i="9"/>
  <c r="F1134" i="3"/>
  <c r="F1134" i="8"/>
  <c r="F1133" i="10"/>
  <c r="F1133" i="11"/>
  <c r="F1133" i="9"/>
  <c r="F1133" i="3"/>
  <c r="F1133" i="8"/>
  <c r="F1132" i="10"/>
  <c r="F1132" i="11"/>
  <c r="F1132" i="9"/>
  <c r="F1132" i="3"/>
  <c r="F1132" i="8"/>
  <c r="E1131" i="10"/>
  <c r="E1131" i="11"/>
  <c r="E1131" i="9"/>
  <c r="E1131" i="3"/>
  <c r="E1131" i="8"/>
  <c r="F1128" i="10"/>
  <c r="F1128" i="11"/>
  <c r="F1128" i="9"/>
  <c r="F1128" i="3"/>
  <c r="F1128" i="8"/>
  <c r="E1127" i="10"/>
  <c r="E1127" i="11"/>
  <c r="E1127" i="9"/>
  <c r="E1127" i="3"/>
  <c r="E1127" i="8"/>
  <c r="F1126" i="10"/>
  <c r="F1126" i="11"/>
  <c r="F1126" i="9"/>
  <c r="F1126" i="3"/>
  <c r="F1126" i="8"/>
  <c r="F1125" i="10"/>
  <c r="F1125" i="11"/>
  <c r="F1125" i="9"/>
  <c r="F1125" i="3"/>
  <c r="F1125" i="8"/>
  <c r="F1124" i="10"/>
  <c r="F1124" i="11"/>
  <c r="F1124" i="9"/>
  <c r="F1124" i="3"/>
  <c r="F1124" i="8"/>
  <c r="D1122" i="10"/>
  <c r="D1122" i="11"/>
  <c r="D1122" i="9"/>
  <c r="D1122" i="3"/>
  <c r="D1122" i="8"/>
  <c r="F1118" i="10"/>
  <c r="F1118" i="11"/>
  <c r="F1118" i="9"/>
  <c r="F1118" i="3"/>
  <c r="F1118" i="8"/>
  <c r="E1117" i="10"/>
  <c r="E1117" i="11"/>
  <c r="E1117" i="9"/>
  <c r="E1117" i="3"/>
  <c r="E1117" i="8"/>
  <c r="F1116" i="10"/>
  <c r="F1116" i="11"/>
  <c r="F1116" i="9"/>
  <c r="F1116" i="3"/>
  <c r="F1116" i="8"/>
  <c r="F1115" i="10"/>
  <c r="F1115" i="11"/>
  <c r="F1115" i="9"/>
  <c r="F1115" i="3"/>
  <c r="F1115" i="8"/>
  <c r="F1114" i="10"/>
  <c r="F1114" i="11"/>
  <c r="F1114" i="9"/>
  <c r="F1114" i="3"/>
  <c r="F1114" i="8"/>
  <c r="F1113" i="10"/>
  <c r="F1113" i="11"/>
  <c r="F1113" i="9"/>
  <c r="F1113" i="3"/>
  <c r="F1113" i="8"/>
  <c r="E1123" i="10"/>
  <c r="E1123" i="11"/>
  <c r="E1123" i="9"/>
  <c r="E1123" i="3"/>
  <c r="E1123" i="8"/>
  <c r="E1112" i="10"/>
  <c r="E1112" i="11"/>
  <c r="E1112" i="9"/>
  <c r="E1112" i="3"/>
  <c r="E1112" i="8"/>
  <c r="F1111" i="10"/>
  <c r="F1111" i="11"/>
  <c r="F1111" i="9"/>
  <c r="F1111" i="3"/>
  <c r="F1111" i="8"/>
  <c r="F1110" i="10"/>
  <c r="F1110" i="11"/>
  <c r="F1110" i="9"/>
  <c r="F1110" i="3"/>
  <c r="F1110" i="8"/>
  <c r="F1109" i="10"/>
  <c r="F1109" i="11"/>
  <c r="F1109" i="9"/>
  <c r="F1109" i="3"/>
  <c r="F1109" i="8"/>
  <c r="F1108" i="10"/>
  <c r="F1108" i="11"/>
  <c r="F1108" i="9"/>
  <c r="F1108" i="3"/>
  <c r="F1108" i="8"/>
  <c r="E1107" i="10"/>
  <c r="E1107" i="11"/>
  <c r="E1107" i="9"/>
  <c r="E1107" i="3"/>
  <c r="E1107" i="8"/>
  <c r="D1106" i="10"/>
  <c r="D1106" i="11"/>
  <c r="D1106" i="9"/>
  <c r="D1106" i="3"/>
  <c r="D1106" i="8"/>
  <c r="C1105" i="10"/>
  <c r="C1105" i="11"/>
  <c r="C1105" i="9"/>
  <c r="C1105" i="3"/>
  <c r="C1105" i="8"/>
  <c r="F1104" i="10"/>
  <c r="F1104" i="11"/>
  <c r="F1104" i="9"/>
  <c r="F1104" i="3"/>
  <c r="F1104" i="8"/>
  <c r="F1103" i="10"/>
  <c r="F1103" i="11"/>
  <c r="F1103" i="9"/>
  <c r="F1103" i="3"/>
  <c r="F1103" i="8"/>
  <c r="F1102" i="10"/>
  <c r="F1102" i="11"/>
  <c r="F1102" i="9"/>
  <c r="F1102" i="3"/>
  <c r="F1102" i="8"/>
  <c r="F1101" i="10"/>
  <c r="F1101" i="11"/>
  <c r="F1101" i="9"/>
  <c r="F1101" i="3"/>
  <c r="F1101" i="8"/>
  <c r="F1100" i="10"/>
  <c r="F1100" i="11"/>
  <c r="F1100" i="9"/>
  <c r="F1100" i="3"/>
  <c r="F1100" i="8"/>
  <c r="D1099" i="10"/>
  <c r="D1099" i="11"/>
  <c r="D1099" i="9"/>
  <c r="D1099" i="3"/>
  <c r="D1099" i="8"/>
  <c r="F1098" i="10"/>
  <c r="F1098" i="11"/>
  <c r="F1098" i="9"/>
  <c r="F1098" i="3"/>
  <c r="F1098" i="8"/>
  <c r="F1097" i="10"/>
  <c r="F1097" i="11"/>
  <c r="F1097" i="9"/>
  <c r="F1097" i="3"/>
  <c r="F1097" i="8"/>
  <c r="F1096" i="10"/>
  <c r="F1096" i="11"/>
  <c r="F1096" i="9"/>
  <c r="F1096" i="3"/>
  <c r="F1096" i="8"/>
  <c r="F1095" i="10"/>
  <c r="F1095" i="11"/>
  <c r="F1095" i="9"/>
  <c r="F1095" i="3"/>
  <c r="F1095" i="8"/>
  <c r="F1094" i="10"/>
  <c r="F1094" i="11"/>
  <c r="F1094" i="9"/>
  <c r="F1094" i="3"/>
  <c r="F1094" i="8"/>
  <c r="D1092" i="10"/>
  <c r="D1092" i="11"/>
  <c r="D1092" i="9"/>
  <c r="D1092" i="3"/>
  <c r="D1092" i="8"/>
  <c r="C1091" i="10"/>
  <c r="C1091" i="11"/>
  <c r="C1091" i="9"/>
  <c r="C1091" i="3"/>
  <c r="C1091" i="8"/>
  <c r="F1090" i="10"/>
  <c r="F1090" i="11"/>
  <c r="F1090" i="9"/>
  <c r="F1090" i="3"/>
  <c r="F1090" i="8"/>
  <c r="F1089" i="10"/>
  <c r="F1089" i="11"/>
  <c r="F1089" i="9"/>
  <c r="F1089" i="3"/>
  <c r="F1089" i="8"/>
  <c r="E1088" i="10"/>
  <c r="E1088" i="11"/>
  <c r="E1088" i="9"/>
  <c r="E1088" i="3"/>
  <c r="E1088" i="8"/>
  <c r="F1085" i="10"/>
  <c r="F1085" i="11"/>
  <c r="F1085" i="9"/>
  <c r="E1084" i="10"/>
  <c r="E1084" i="11"/>
  <c r="E1084" i="9"/>
  <c r="D1083" i="10"/>
  <c r="D1083" i="11"/>
  <c r="D1083" i="9"/>
  <c r="F1082" i="10"/>
  <c r="F1082" i="11"/>
  <c r="F1082" i="9"/>
  <c r="F1082" i="3"/>
  <c r="F1082" i="8"/>
  <c r="F1081" i="10"/>
  <c r="F1081" i="11"/>
  <c r="F1081" i="9"/>
  <c r="F1081" i="3"/>
  <c r="F1081" i="8"/>
  <c r="F1080" i="10"/>
  <c r="F1080" i="11"/>
  <c r="F1080" i="9"/>
  <c r="F1079" i="10"/>
  <c r="F1079" i="11"/>
  <c r="F1079" i="9"/>
  <c r="F1078" i="10"/>
  <c r="F1078" i="11"/>
  <c r="F1078" i="9"/>
  <c r="E1077" i="10"/>
  <c r="E1077" i="11"/>
  <c r="E1077" i="9"/>
  <c r="F1076" i="10"/>
  <c r="F1076" i="11"/>
  <c r="F1076" i="9"/>
  <c r="F1075" i="10"/>
  <c r="F1075" i="11"/>
  <c r="F1075" i="9"/>
  <c r="F1074" i="10"/>
  <c r="F1074" i="11"/>
  <c r="F1074" i="9"/>
  <c r="F1073" i="10"/>
  <c r="F1073" i="11"/>
  <c r="F1073" i="9"/>
  <c r="E1072" i="10"/>
  <c r="E1072" i="11"/>
  <c r="E1072" i="9"/>
  <c r="F1071" i="10"/>
  <c r="F1071" i="11"/>
  <c r="F1071" i="9"/>
  <c r="F1070" i="10"/>
  <c r="F1070" i="11"/>
  <c r="F1070" i="9"/>
  <c r="F1069" i="10"/>
  <c r="F1069" i="11"/>
  <c r="F1069" i="9"/>
  <c r="F1066" i="10"/>
  <c r="F1066" i="11"/>
  <c r="F1066" i="9"/>
  <c r="F1066" i="3"/>
  <c r="F1066" i="8"/>
  <c r="F1065" i="10"/>
  <c r="F1065" i="11"/>
  <c r="F1065" i="9"/>
  <c r="F1065" i="3"/>
  <c r="F1065" i="8"/>
  <c r="F1063" i="10"/>
  <c r="F1063" i="11"/>
  <c r="F1063" i="9"/>
  <c r="F1062" i="10"/>
  <c r="F1062" i="11"/>
  <c r="F1062" i="9"/>
  <c r="F1061" i="10"/>
  <c r="F1061" i="11"/>
  <c r="F1061" i="9"/>
  <c r="F1060" i="10"/>
  <c r="F1060" i="11"/>
  <c r="F1060" i="9"/>
  <c r="F1059" i="10"/>
  <c r="F1059" i="11"/>
  <c r="F1059" i="9"/>
  <c r="F1058" i="10"/>
  <c r="F1058" i="11"/>
  <c r="F1058" i="9"/>
  <c r="E1057" i="10"/>
  <c r="E1057" i="11"/>
  <c r="E1057" i="9"/>
  <c r="F1056" i="10"/>
  <c r="F1056" i="11"/>
  <c r="F1056" i="9"/>
  <c r="F1055" i="10"/>
  <c r="F1055" i="11"/>
  <c r="F1055" i="9"/>
  <c r="F1054" i="10"/>
  <c r="F1054" i="11"/>
  <c r="F1054" i="9"/>
  <c r="F1053" i="10"/>
  <c r="F1053" i="11"/>
  <c r="F1053" i="9"/>
  <c r="F1052" i="10"/>
  <c r="F1052" i="11"/>
  <c r="F1052" i="9"/>
  <c r="F1051" i="10"/>
  <c r="F1051" i="11"/>
  <c r="F1051" i="9"/>
  <c r="E1050" i="10"/>
  <c r="E1050" i="11"/>
  <c r="E1050" i="9"/>
  <c r="F1049" i="10"/>
  <c r="F1049" i="11"/>
  <c r="F1049" i="9"/>
  <c r="F1048" i="10"/>
  <c r="F1048" i="11"/>
  <c r="F1048" i="9"/>
  <c r="F1047" i="10"/>
  <c r="F1047" i="11"/>
  <c r="F1047" i="9"/>
  <c r="F1046" i="10"/>
  <c r="F1046" i="11"/>
  <c r="F1046" i="9"/>
  <c r="F1045" i="10"/>
  <c r="F1045" i="11"/>
  <c r="F1045" i="9"/>
  <c r="F1044" i="10"/>
  <c r="F1044" i="11"/>
  <c r="F1044" i="9"/>
  <c r="E1043" i="10"/>
  <c r="E1043" i="11"/>
  <c r="E1043" i="9"/>
  <c r="F1042" i="10"/>
  <c r="F1042" i="11"/>
  <c r="F1042" i="9"/>
  <c r="F1042" i="3"/>
  <c r="F1042" i="8"/>
  <c r="F1041" i="10"/>
  <c r="F1041" i="11"/>
  <c r="F1041" i="9"/>
  <c r="F1041" i="3"/>
  <c r="F1041" i="8"/>
  <c r="F1040" i="10"/>
  <c r="F1040" i="11"/>
  <c r="F1040" i="9"/>
  <c r="F1039" i="10"/>
  <c r="F1039" i="11"/>
  <c r="F1039" i="9"/>
  <c r="F1038" i="10"/>
  <c r="F1038" i="11"/>
  <c r="F1038" i="9"/>
  <c r="F1037" i="10"/>
  <c r="F1037" i="11"/>
  <c r="F1037" i="9"/>
  <c r="E1036" i="10"/>
  <c r="E1036" i="11"/>
  <c r="E1036" i="9"/>
  <c r="F1035" i="10"/>
  <c r="F1035" i="11"/>
  <c r="F1035" i="9"/>
  <c r="F1034" i="10"/>
  <c r="F1034" i="11"/>
  <c r="F1034" i="9"/>
  <c r="F1033" i="10"/>
  <c r="F1033" i="11"/>
  <c r="F1033" i="9"/>
  <c r="F1032" i="10"/>
  <c r="F1032" i="11"/>
  <c r="F1032" i="9"/>
  <c r="F1031" i="10"/>
  <c r="F1031" i="11"/>
  <c r="F1031" i="9"/>
  <c r="F1030" i="10"/>
  <c r="F1030" i="11"/>
  <c r="F1030" i="9"/>
  <c r="E1029" i="10"/>
  <c r="E1029" i="11"/>
  <c r="E1029" i="9"/>
  <c r="F1023" i="10"/>
  <c r="F1023" i="11"/>
  <c r="F1023" i="9"/>
  <c r="F1028" i="10"/>
  <c r="F1028" i="11"/>
  <c r="F1028" i="9"/>
  <c r="F1027" i="10"/>
  <c r="F1027" i="11"/>
  <c r="F1027" i="9"/>
  <c r="F1026" i="10"/>
  <c r="F1026" i="11"/>
  <c r="F1026" i="9"/>
  <c r="F1025" i="10"/>
  <c r="F1025" i="11"/>
  <c r="F1025" i="9"/>
  <c r="F1024" i="10"/>
  <c r="F1024" i="11"/>
  <c r="F1024" i="9"/>
  <c r="E1022" i="10"/>
  <c r="E1022" i="11"/>
  <c r="E1022" i="9"/>
  <c r="F1021" i="10"/>
  <c r="F1021" i="11"/>
  <c r="F1021" i="9"/>
  <c r="F1020" i="10"/>
  <c r="F1020" i="11"/>
  <c r="F1020" i="9"/>
  <c r="F1019" i="10"/>
  <c r="F1019" i="11"/>
  <c r="F1019" i="9"/>
  <c r="F1018" i="10"/>
  <c r="F1018" i="11"/>
  <c r="F1018" i="9"/>
  <c r="F1017" i="10"/>
  <c r="F1017" i="11"/>
  <c r="F1017" i="9"/>
  <c r="F1016" i="10"/>
  <c r="F1016" i="11"/>
  <c r="F1016" i="9"/>
  <c r="E1015" i="10"/>
  <c r="E1015" i="11"/>
  <c r="E1015" i="9"/>
  <c r="D1014" i="10"/>
  <c r="D1014" i="11"/>
  <c r="D1014" i="9"/>
  <c r="B1004" i="10"/>
  <c r="B1004" i="11"/>
  <c r="B1004" i="9"/>
  <c r="B1004" i="3"/>
  <c r="B1004" i="8"/>
  <c r="F1002" i="10"/>
  <c r="F1002" i="11"/>
  <c r="F1002" i="9"/>
  <c r="F1002" i="3"/>
  <c r="F1002" i="8"/>
  <c r="D1001" i="10"/>
  <c r="D1001" i="11"/>
  <c r="D1001" i="9"/>
  <c r="D1001" i="3"/>
  <c r="D1001" i="8"/>
  <c r="F1000" i="10"/>
  <c r="F1000" i="11"/>
  <c r="F1000" i="9"/>
  <c r="F1000" i="3"/>
  <c r="F1000" i="8"/>
  <c r="F999" i="10"/>
  <c r="F999" i="11"/>
  <c r="F999" i="9"/>
  <c r="F999" i="3"/>
  <c r="F999" i="8"/>
  <c r="F998" i="10"/>
  <c r="F998" i="11"/>
  <c r="F998" i="9"/>
  <c r="F998" i="3"/>
  <c r="F998" i="8"/>
  <c r="D997" i="10"/>
  <c r="D997" i="11"/>
  <c r="D997" i="9"/>
  <c r="D997" i="3"/>
  <c r="D997" i="8"/>
  <c r="F996" i="10"/>
  <c r="F996" i="11"/>
  <c r="F996" i="9"/>
  <c r="F996" i="3"/>
  <c r="F996" i="8"/>
  <c r="F995" i="10"/>
  <c r="F995" i="11"/>
  <c r="F995" i="9"/>
  <c r="F995" i="3"/>
  <c r="F995" i="8"/>
  <c r="F994" i="10"/>
  <c r="F994" i="11"/>
  <c r="F994" i="9"/>
  <c r="F994" i="3"/>
  <c r="F994" i="8"/>
  <c r="F992" i="10"/>
  <c r="F992" i="11"/>
  <c r="F992" i="9"/>
  <c r="F992" i="3"/>
  <c r="F992" i="8"/>
  <c r="F991" i="10"/>
  <c r="F991" i="11"/>
  <c r="F991" i="9"/>
  <c r="F991" i="3"/>
  <c r="F991" i="8"/>
  <c r="F988" i="10"/>
  <c r="F988" i="11"/>
  <c r="F988" i="9"/>
  <c r="F988" i="3"/>
  <c r="F988" i="8"/>
  <c r="F987" i="10"/>
  <c r="F987" i="11"/>
  <c r="F987" i="9"/>
  <c r="F987" i="3"/>
  <c r="F987" i="8"/>
  <c r="D986" i="10"/>
  <c r="D986" i="11"/>
  <c r="D986" i="9"/>
  <c r="D986" i="3"/>
  <c r="D986" i="8"/>
  <c r="F985" i="10"/>
  <c r="F985" i="11"/>
  <c r="F985" i="9"/>
  <c r="F985" i="3"/>
  <c r="F985" i="8"/>
  <c r="F984" i="10"/>
  <c r="F984" i="11"/>
  <c r="F984" i="9"/>
  <c r="F984" i="3"/>
  <c r="F984" i="8"/>
  <c r="F983" i="10"/>
  <c r="F983" i="11"/>
  <c r="F983" i="9"/>
  <c r="F983" i="3"/>
  <c r="F983" i="8"/>
  <c r="D982" i="10"/>
  <c r="D982" i="11"/>
  <c r="D982" i="9"/>
  <c r="D982" i="3"/>
  <c r="D982" i="8"/>
  <c r="F981" i="10"/>
  <c r="F981" i="11"/>
  <c r="F981" i="9"/>
  <c r="F981" i="3"/>
  <c r="F981" i="8"/>
  <c r="F980" i="10"/>
  <c r="F980" i="11"/>
  <c r="F980" i="9"/>
  <c r="F980" i="3"/>
  <c r="F980" i="8"/>
  <c r="E979" i="10"/>
  <c r="E979" i="11"/>
  <c r="E979" i="9"/>
  <c r="E979" i="3"/>
  <c r="E979" i="8"/>
  <c r="F978" i="10"/>
  <c r="F978" i="11"/>
  <c r="F978" i="9"/>
  <c r="F978" i="3"/>
  <c r="F978" i="8"/>
  <c r="F977" i="10"/>
  <c r="F977" i="11"/>
  <c r="F977" i="9"/>
  <c r="F977" i="3"/>
  <c r="F977" i="8"/>
  <c r="E976" i="10"/>
  <c r="E976" i="11"/>
  <c r="E976" i="9"/>
  <c r="E976" i="3"/>
  <c r="E976" i="8"/>
  <c r="F975" i="10"/>
  <c r="F975" i="11"/>
  <c r="F975" i="9"/>
  <c r="F975" i="3"/>
  <c r="F975" i="8"/>
  <c r="F974" i="10"/>
  <c r="F974" i="11"/>
  <c r="F974" i="9"/>
  <c r="F974" i="3"/>
  <c r="F974" i="8"/>
  <c r="E973" i="10"/>
  <c r="E973" i="11"/>
  <c r="E973" i="9"/>
  <c r="E973" i="3"/>
  <c r="E973" i="8"/>
  <c r="F972" i="10"/>
  <c r="F972" i="11"/>
  <c r="F972" i="9"/>
  <c r="F972" i="3"/>
  <c r="F972" i="8"/>
  <c r="F971" i="10"/>
  <c r="F971" i="11"/>
  <c r="F971" i="9"/>
  <c r="F971" i="3"/>
  <c r="F971" i="8"/>
  <c r="E970" i="10"/>
  <c r="E970" i="11"/>
  <c r="E970" i="9"/>
  <c r="E970" i="3"/>
  <c r="E970" i="8"/>
  <c r="F969" i="10"/>
  <c r="F969" i="11"/>
  <c r="F969" i="9"/>
  <c r="F969" i="3"/>
  <c r="F969" i="8"/>
  <c r="F968" i="10"/>
  <c r="F968" i="11"/>
  <c r="F968" i="9"/>
  <c r="F968" i="3"/>
  <c r="F968" i="8"/>
  <c r="E967" i="10"/>
  <c r="E967" i="11"/>
  <c r="E967" i="9"/>
  <c r="E967" i="3"/>
  <c r="E967" i="8"/>
  <c r="F966" i="10"/>
  <c r="F966" i="11"/>
  <c r="F966" i="9"/>
  <c r="F966" i="3"/>
  <c r="F966" i="8"/>
  <c r="F965" i="10"/>
  <c r="F965" i="11"/>
  <c r="F965" i="9"/>
  <c r="F965" i="3"/>
  <c r="F965" i="8"/>
  <c r="E964" i="10"/>
  <c r="E964" i="11"/>
  <c r="E964" i="9"/>
  <c r="E964" i="3"/>
  <c r="E964" i="8"/>
  <c r="D963" i="10"/>
  <c r="D963" i="11"/>
  <c r="D963" i="9"/>
  <c r="D963" i="3"/>
  <c r="D963" i="8"/>
  <c r="F962" i="10"/>
  <c r="F962" i="11"/>
  <c r="F962" i="9"/>
  <c r="F962" i="3"/>
  <c r="F962" i="8"/>
  <c r="F961" i="10"/>
  <c r="F961" i="11"/>
  <c r="F961" i="9"/>
  <c r="F961" i="3"/>
  <c r="F961" i="8"/>
  <c r="F960" i="10"/>
  <c r="F960" i="11"/>
  <c r="F960" i="9"/>
  <c r="F960" i="3"/>
  <c r="F960" i="8"/>
  <c r="E959" i="10"/>
  <c r="E959" i="11"/>
  <c r="E959" i="9"/>
  <c r="E959" i="3"/>
  <c r="E959" i="8"/>
  <c r="F958" i="10"/>
  <c r="F958" i="11"/>
  <c r="F958" i="9"/>
  <c r="F958" i="3"/>
  <c r="F958" i="8"/>
  <c r="F957" i="10"/>
  <c r="F957" i="11"/>
  <c r="F957" i="9"/>
  <c r="F957" i="3"/>
  <c r="F957" i="8"/>
  <c r="E956" i="10"/>
  <c r="E956" i="11"/>
  <c r="E956" i="9"/>
  <c r="E956" i="3"/>
  <c r="E956" i="8"/>
  <c r="F955" i="10"/>
  <c r="F955" i="11"/>
  <c r="F955" i="9"/>
  <c r="F955" i="3"/>
  <c r="F955" i="8"/>
  <c r="F954" i="10"/>
  <c r="F954" i="11"/>
  <c r="F954" i="9"/>
  <c r="F954" i="3"/>
  <c r="F954" i="8"/>
  <c r="F953" i="10"/>
  <c r="F953" i="11"/>
  <c r="F953" i="9"/>
  <c r="F953" i="3"/>
  <c r="F953" i="8"/>
  <c r="E952" i="10"/>
  <c r="E952" i="11"/>
  <c r="E952" i="9"/>
  <c r="E952" i="3"/>
  <c r="E952" i="8"/>
  <c r="F951" i="10"/>
  <c r="F951" i="11"/>
  <c r="F951" i="9"/>
  <c r="F951" i="3"/>
  <c r="F951" i="8"/>
  <c r="F950" i="10"/>
  <c r="F950" i="11"/>
  <c r="F950" i="9"/>
  <c r="F950" i="3"/>
  <c r="F950" i="8"/>
  <c r="E949" i="10"/>
  <c r="E949" i="11"/>
  <c r="E949" i="9"/>
  <c r="E949" i="3"/>
  <c r="E949" i="8"/>
  <c r="F948" i="10"/>
  <c r="F948" i="11"/>
  <c r="F948" i="9"/>
  <c r="F948" i="3"/>
  <c r="F948" i="8"/>
  <c r="F947" i="10"/>
  <c r="F947" i="11"/>
  <c r="F947" i="9"/>
  <c r="F947" i="3"/>
  <c r="F947" i="8"/>
  <c r="F946" i="10"/>
  <c r="F946" i="11"/>
  <c r="F946" i="9"/>
  <c r="F946" i="3"/>
  <c r="F946" i="8"/>
  <c r="F944" i="10"/>
  <c r="F944" i="11"/>
  <c r="F944" i="9"/>
  <c r="F944" i="3"/>
  <c r="F944" i="8"/>
  <c r="F943" i="10"/>
  <c r="F943" i="11"/>
  <c r="F943" i="9"/>
  <c r="F943" i="3"/>
  <c r="F943" i="8"/>
  <c r="E945" i="10"/>
  <c r="E945" i="11"/>
  <c r="E945" i="9"/>
  <c r="E945" i="3"/>
  <c r="E945" i="8"/>
  <c r="E942" i="10"/>
  <c r="E942" i="11"/>
  <c r="E942" i="9"/>
  <c r="E942" i="3"/>
  <c r="E942" i="8"/>
  <c r="D941" i="10"/>
  <c r="D941" i="11"/>
  <c r="D941" i="9"/>
  <c r="D941" i="3"/>
  <c r="D941" i="8"/>
  <c r="F940" i="10"/>
  <c r="F940" i="11"/>
  <c r="F940" i="9"/>
  <c r="F940" i="3"/>
  <c r="F940" i="8"/>
  <c r="F939" i="10"/>
  <c r="F939" i="11"/>
  <c r="F939" i="9"/>
  <c r="F939" i="3"/>
  <c r="F939" i="8"/>
  <c r="F938" i="10"/>
  <c r="F938" i="11"/>
  <c r="F938" i="9"/>
  <c r="F938" i="3"/>
  <c r="F938" i="8"/>
  <c r="F936" i="10"/>
  <c r="F936" i="11"/>
  <c r="F936" i="9"/>
  <c r="F936" i="3"/>
  <c r="F936" i="8"/>
  <c r="F935" i="10"/>
  <c r="F935" i="11"/>
  <c r="F935" i="9"/>
  <c r="F935" i="3"/>
  <c r="F935" i="8"/>
  <c r="F934" i="10"/>
  <c r="F934" i="11"/>
  <c r="F934" i="9"/>
  <c r="F934" i="3"/>
  <c r="F934" i="8"/>
  <c r="F932" i="10"/>
  <c r="F932" i="11"/>
  <c r="F932" i="9"/>
  <c r="F932" i="3"/>
  <c r="F932" i="8"/>
  <c r="F931" i="10"/>
  <c r="F931" i="11"/>
  <c r="F931" i="9"/>
  <c r="F931" i="3"/>
  <c r="F931" i="8"/>
  <c r="F930" i="10"/>
  <c r="F930" i="11"/>
  <c r="F930" i="9"/>
  <c r="F930" i="3"/>
  <c r="F930" i="8"/>
  <c r="E937" i="10"/>
  <c r="E937" i="11"/>
  <c r="E937" i="9"/>
  <c r="E937" i="3"/>
  <c r="E937" i="8"/>
  <c r="E933" i="10"/>
  <c r="E933" i="11"/>
  <c r="E933" i="9"/>
  <c r="E933" i="3"/>
  <c r="E933" i="8"/>
  <c r="E929" i="10"/>
  <c r="E929" i="11"/>
  <c r="E929" i="9"/>
  <c r="E929" i="3"/>
  <c r="E929" i="8"/>
  <c r="D928" i="10"/>
  <c r="D928" i="11"/>
  <c r="D928" i="9"/>
  <c r="D928" i="3"/>
  <c r="D928" i="8"/>
  <c r="C911" i="10"/>
  <c r="C911" i="11"/>
  <c r="C911" i="9"/>
  <c r="C911" i="3"/>
  <c r="C911" i="8"/>
  <c r="F910" i="10"/>
  <c r="F910" i="11"/>
  <c r="F910" i="9"/>
  <c r="F910" i="3"/>
  <c r="F910" i="8"/>
  <c r="F909" i="10"/>
  <c r="F909" i="11"/>
  <c r="F909" i="9"/>
  <c r="F909" i="3"/>
  <c r="F909" i="8"/>
  <c r="F908" i="10"/>
  <c r="F908" i="11"/>
  <c r="F908" i="9"/>
  <c r="F908" i="3"/>
  <c r="F908" i="8"/>
  <c r="F907" i="10"/>
  <c r="F907" i="11"/>
  <c r="F907" i="9"/>
  <c r="F907" i="3"/>
  <c r="F907" i="8"/>
  <c r="D906" i="10"/>
  <c r="D906" i="11"/>
  <c r="D906" i="9"/>
  <c r="D906" i="3"/>
  <c r="D906" i="8"/>
  <c r="F905" i="10"/>
  <c r="F905" i="11"/>
  <c r="F905" i="9"/>
  <c r="F905" i="3"/>
  <c r="F905" i="8"/>
  <c r="F904" i="10"/>
  <c r="F904" i="11"/>
  <c r="F904" i="9"/>
  <c r="F904" i="3"/>
  <c r="F904" i="8"/>
  <c r="F902" i="10"/>
  <c r="F902" i="11"/>
  <c r="F902" i="9"/>
  <c r="F902" i="3"/>
  <c r="F902" i="8"/>
  <c r="F901" i="10"/>
  <c r="F901" i="11"/>
  <c r="F901" i="9"/>
  <c r="F901" i="3"/>
  <c r="F901" i="8"/>
  <c r="F900" i="10"/>
  <c r="F900" i="11"/>
  <c r="F900" i="9"/>
  <c r="F900" i="3"/>
  <c r="F900" i="8"/>
  <c r="F898" i="10"/>
  <c r="F898" i="11"/>
  <c r="F898" i="9"/>
  <c r="F898" i="3"/>
  <c r="F898" i="8"/>
  <c r="F897" i="10"/>
  <c r="F897" i="11"/>
  <c r="F897" i="9"/>
  <c r="F897" i="3"/>
  <c r="F897" i="8"/>
  <c r="F896" i="10"/>
  <c r="F896" i="11"/>
  <c r="F896" i="9"/>
  <c r="F896" i="3"/>
  <c r="F896" i="8"/>
  <c r="F894" i="10"/>
  <c r="F894" i="11"/>
  <c r="F894" i="9"/>
  <c r="F894" i="3"/>
  <c r="F894" i="8"/>
  <c r="F893" i="10"/>
  <c r="F893" i="11"/>
  <c r="F893" i="9"/>
  <c r="F893" i="3"/>
  <c r="F893" i="8"/>
  <c r="F891" i="10"/>
  <c r="F891" i="11"/>
  <c r="F891" i="9"/>
  <c r="F891" i="3"/>
  <c r="F891" i="8"/>
  <c r="F890" i="10"/>
  <c r="F890" i="11"/>
  <c r="F890" i="9"/>
  <c r="F890" i="3"/>
  <c r="F890" i="8"/>
  <c r="F888" i="10"/>
  <c r="F888" i="11"/>
  <c r="F888" i="9"/>
  <c r="F888" i="3"/>
  <c r="F888" i="8"/>
  <c r="F887" i="10"/>
  <c r="F887" i="11"/>
  <c r="F887" i="9"/>
  <c r="F887" i="3"/>
  <c r="F887" i="8"/>
  <c r="F886" i="10"/>
  <c r="F886" i="11"/>
  <c r="F886" i="9"/>
  <c r="F885" i="10"/>
  <c r="F885" i="11"/>
  <c r="F885" i="9"/>
  <c r="F882" i="10"/>
  <c r="F882" i="11"/>
  <c r="F882" i="9"/>
  <c r="F882" i="3"/>
  <c r="F882" i="8"/>
  <c r="F881" i="10"/>
  <c r="F881" i="11"/>
  <c r="F881" i="9"/>
  <c r="F881" i="3"/>
  <c r="F881" i="8"/>
  <c r="F879" i="10"/>
  <c r="F879" i="11"/>
  <c r="F879" i="9"/>
  <c r="F879" i="3"/>
  <c r="F879" i="8"/>
  <c r="F878" i="10"/>
  <c r="F878" i="11"/>
  <c r="F878" i="9"/>
  <c r="F878" i="3"/>
  <c r="F878" i="8"/>
  <c r="F876" i="10"/>
  <c r="F876" i="11"/>
  <c r="F876" i="9"/>
  <c r="F876" i="3"/>
  <c r="F876" i="8"/>
  <c r="F875" i="10"/>
  <c r="F875" i="11"/>
  <c r="F875" i="9"/>
  <c r="F875" i="3"/>
  <c r="F875" i="8"/>
  <c r="F874" i="10"/>
  <c r="F874" i="11"/>
  <c r="F874" i="9"/>
  <c r="F873" i="10"/>
  <c r="F873" i="11"/>
  <c r="F873" i="9"/>
  <c r="F869" i="10"/>
  <c r="F869" i="11"/>
  <c r="F869" i="9"/>
  <c r="F868" i="10"/>
  <c r="F868" i="11"/>
  <c r="F868" i="9"/>
  <c r="D867" i="10"/>
  <c r="D867" i="11"/>
  <c r="D867" i="9"/>
  <c r="F866" i="10"/>
  <c r="F866" i="11"/>
  <c r="F866" i="9"/>
  <c r="F866" i="3"/>
  <c r="F866" i="8"/>
  <c r="F865" i="10"/>
  <c r="F865" i="11"/>
  <c r="F865" i="9"/>
  <c r="F865" i="3"/>
  <c r="F865" i="8"/>
  <c r="F864" i="10"/>
  <c r="F864" i="11"/>
  <c r="F864" i="9"/>
  <c r="F864" i="3"/>
  <c r="F864" i="8"/>
  <c r="D863" i="10"/>
  <c r="D863" i="11"/>
  <c r="D863" i="9"/>
  <c r="D863" i="3"/>
  <c r="D863" i="8"/>
  <c r="F862" i="10"/>
  <c r="F862" i="11"/>
  <c r="F862" i="9"/>
  <c r="F862" i="3"/>
  <c r="F862" i="8"/>
  <c r="F861" i="10"/>
  <c r="F861" i="11"/>
  <c r="F861" i="9"/>
  <c r="F861" i="3"/>
  <c r="F861" i="8"/>
  <c r="E860" i="10"/>
  <c r="E860" i="11"/>
  <c r="E860" i="9"/>
  <c r="F859" i="10"/>
  <c r="F859" i="11"/>
  <c r="F859" i="9"/>
  <c r="F858" i="10"/>
  <c r="F858" i="11"/>
  <c r="F858" i="9"/>
  <c r="E857" i="10"/>
  <c r="E857" i="11"/>
  <c r="E857" i="9"/>
  <c r="F856" i="10"/>
  <c r="F856" i="11"/>
  <c r="F856" i="9"/>
  <c r="F856" i="3"/>
  <c r="F856" i="8"/>
  <c r="F855" i="10"/>
  <c r="F855" i="11"/>
  <c r="F855" i="9"/>
  <c r="E854" i="10"/>
  <c r="E854" i="11"/>
  <c r="E854" i="9"/>
  <c r="F853" i="10"/>
  <c r="F853" i="11"/>
  <c r="F853" i="9"/>
  <c r="F852" i="10"/>
  <c r="F852" i="11"/>
  <c r="F852" i="9"/>
  <c r="E851" i="10"/>
  <c r="E851" i="11"/>
  <c r="E851" i="9"/>
  <c r="F850" i="10"/>
  <c r="F850" i="11"/>
  <c r="F850" i="9"/>
  <c r="F849" i="10"/>
  <c r="F849" i="11"/>
  <c r="F849" i="9"/>
  <c r="E848" i="10"/>
  <c r="E848" i="11"/>
  <c r="E848" i="9"/>
  <c r="F847" i="10"/>
  <c r="F847" i="11"/>
  <c r="F847" i="9"/>
  <c r="F846" i="10"/>
  <c r="F846" i="11"/>
  <c r="F846" i="9"/>
  <c r="E845" i="10"/>
  <c r="E845" i="11"/>
  <c r="E845" i="9"/>
  <c r="F843" i="10"/>
  <c r="F843" i="11"/>
  <c r="F843" i="9"/>
  <c r="F842" i="10"/>
  <c r="F842" i="11"/>
  <c r="F842" i="9"/>
  <c r="F841" i="10"/>
  <c r="F841" i="11"/>
  <c r="F841" i="9"/>
  <c r="F839" i="10"/>
  <c r="F839" i="11"/>
  <c r="F839" i="9"/>
  <c r="F838" i="10"/>
  <c r="F838" i="11"/>
  <c r="F838" i="9"/>
  <c r="E840" i="10"/>
  <c r="E840" i="11"/>
  <c r="E840" i="9"/>
  <c r="E837" i="10"/>
  <c r="E837" i="11"/>
  <c r="E837" i="9"/>
  <c r="F836" i="10"/>
  <c r="F836" i="11"/>
  <c r="F836" i="9"/>
  <c r="F835" i="10"/>
  <c r="F835" i="11"/>
  <c r="F835" i="9"/>
  <c r="F834" i="10"/>
  <c r="F834" i="11"/>
  <c r="F834" i="9"/>
  <c r="E833" i="10"/>
  <c r="E833" i="11"/>
  <c r="E833" i="9"/>
  <c r="F832" i="10"/>
  <c r="F832" i="11"/>
  <c r="F832" i="9"/>
  <c r="F831" i="10"/>
  <c r="F831" i="11"/>
  <c r="F831" i="9"/>
  <c r="E830" i="10"/>
  <c r="E830" i="11"/>
  <c r="E830" i="9"/>
  <c r="F829" i="10"/>
  <c r="F829" i="11"/>
  <c r="F829" i="9"/>
  <c r="F828" i="10"/>
  <c r="F828" i="11"/>
  <c r="F828" i="9"/>
  <c r="F827" i="10"/>
  <c r="F827" i="11"/>
  <c r="F827" i="9"/>
  <c r="E826" i="10"/>
  <c r="E826" i="11"/>
  <c r="E826" i="9"/>
  <c r="F825" i="10"/>
  <c r="F825" i="11"/>
  <c r="F825" i="9"/>
  <c r="F824" i="10"/>
  <c r="F824" i="11"/>
  <c r="F824" i="9"/>
  <c r="E823" i="10"/>
  <c r="E823" i="11"/>
  <c r="E823" i="9"/>
  <c r="F821" i="10"/>
  <c r="F821" i="11"/>
  <c r="F821" i="9"/>
  <c r="F819" i="10"/>
  <c r="F819" i="11"/>
  <c r="F819" i="9"/>
  <c r="F817" i="10"/>
  <c r="F817" i="11"/>
  <c r="F817" i="9"/>
  <c r="F816" i="10"/>
  <c r="F816" i="11"/>
  <c r="F816" i="9"/>
  <c r="F815" i="10"/>
  <c r="F815" i="11"/>
  <c r="F815" i="9"/>
  <c r="F813" i="10"/>
  <c r="F813" i="11"/>
  <c r="F813" i="9"/>
  <c r="F813" i="3"/>
  <c r="F813" i="8"/>
  <c r="F812" i="10"/>
  <c r="F812" i="11"/>
  <c r="F812" i="9"/>
  <c r="F812" i="3"/>
  <c r="F812" i="8"/>
  <c r="F811" i="10"/>
  <c r="F811" i="11"/>
  <c r="F811" i="9"/>
  <c r="E810" i="10"/>
  <c r="E810" i="11"/>
  <c r="E810" i="9"/>
  <c r="E804" i="10"/>
  <c r="E804" i="11"/>
  <c r="E804" i="9"/>
  <c r="E804" i="3"/>
  <c r="E804" i="8"/>
  <c r="E799" i="10"/>
  <c r="E799" i="11"/>
  <c r="E799" i="9"/>
  <c r="E799" i="3"/>
  <c r="E799" i="8"/>
  <c r="F798" i="10"/>
  <c r="F798" i="11"/>
  <c r="F798" i="9"/>
  <c r="F797" i="10"/>
  <c r="F797" i="11"/>
  <c r="F797" i="9"/>
  <c r="F796" i="10"/>
  <c r="F796" i="11"/>
  <c r="F796" i="9"/>
  <c r="F795" i="10"/>
  <c r="F795" i="11"/>
  <c r="F795" i="9"/>
  <c r="E794" i="10"/>
  <c r="E794" i="11"/>
  <c r="E794" i="9"/>
  <c r="F791" i="10"/>
  <c r="F791" i="11"/>
  <c r="F791" i="9"/>
  <c r="F791" i="3"/>
  <c r="F791" i="8"/>
  <c r="F790" i="10"/>
  <c r="F790" i="11"/>
  <c r="F790" i="9"/>
  <c r="F790" i="3"/>
  <c r="F790" i="8"/>
  <c r="D789" i="10"/>
  <c r="D789" i="11"/>
  <c r="D789" i="9"/>
  <c r="D789" i="3"/>
  <c r="D789" i="8"/>
  <c r="D786" i="10"/>
  <c r="D786" i="11"/>
  <c r="D786" i="9"/>
  <c r="D786" i="3"/>
  <c r="D786" i="8"/>
  <c r="F785" i="10"/>
  <c r="F785" i="11"/>
  <c r="F785" i="9"/>
  <c r="F785" i="3"/>
  <c r="F785" i="8"/>
  <c r="C784" i="10"/>
  <c r="C784" i="11"/>
  <c r="C784" i="9"/>
  <c r="C784" i="3"/>
  <c r="C784" i="8"/>
  <c r="F1093" i="10"/>
  <c r="F1093" i="11"/>
  <c r="F1093" i="9"/>
  <c r="F1093" i="3"/>
  <c r="F1093" i="8"/>
  <c r="E1064" i="10"/>
  <c r="E1064" i="11"/>
  <c r="E1064" i="9"/>
  <c r="D1067" i="9"/>
  <c r="D1067" i="10"/>
  <c r="D1067" i="11"/>
  <c r="D1008" i="10"/>
  <c r="D1008" i="11"/>
  <c r="D1008" i="9"/>
  <c r="C1007" i="10"/>
  <c r="C1007" i="11"/>
  <c r="C1007" i="9"/>
  <c r="C1007" i="3"/>
  <c r="C1007" i="8"/>
  <c r="B1006" i="10"/>
  <c r="B1006" i="11"/>
  <c r="B1006" i="9"/>
  <c r="B1006" i="3"/>
  <c r="B1006" i="8"/>
  <c r="D993" i="10"/>
  <c r="D993" i="11"/>
  <c r="D993" i="9"/>
  <c r="D993" i="3"/>
  <c r="D993" i="8"/>
  <c r="D990" i="10"/>
  <c r="D990" i="11"/>
  <c r="D990" i="9"/>
  <c r="D990" i="3"/>
  <c r="D990" i="8"/>
  <c r="C989" i="10"/>
  <c r="C989" i="11"/>
  <c r="C989" i="9"/>
  <c r="C989" i="3"/>
  <c r="C989" i="8"/>
  <c r="D903" i="10"/>
  <c r="D903" i="11"/>
  <c r="D903" i="9"/>
  <c r="D903" i="3"/>
  <c r="D903" i="8"/>
  <c r="D899" i="10"/>
  <c r="D899" i="11"/>
  <c r="D899" i="9"/>
  <c r="D899" i="3"/>
  <c r="D899" i="8"/>
  <c r="D895" i="10"/>
  <c r="D895" i="11"/>
  <c r="D895" i="9"/>
  <c r="D895" i="3"/>
  <c r="D895" i="8"/>
  <c r="E892" i="10"/>
  <c r="E892" i="11"/>
  <c r="E892" i="9"/>
  <c r="E892" i="3"/>
  <c r="E892" i="8"/>
  <c r="E872" i="10"/>
  <c r="E872" i="11"/>
  <c r="E872" i="9"/>
  <c r="E884" i="10"/>
  <c r="E884" i="11"/>
  <c r="E884" i="9"/>
  <c r="E889" i="10"/>
  <c r="E889" i="11"/>
  <c r="E889" i="9"/>
  <c r="E889" i="3"/>
  <c r="E889" i="8"/>
  <c r="D883" i="10"/>
  <c r="D883" i="11"/>
  <c r="D883" i="9"/>
  <c r="E880" i="10"/>
  <c r="E880" i="11"/>
  <c r="E880" i="9"/>
  <c r="E880" i="3"/>
  <c r="E880" i="8"/>
  <c r="E877" i="10"/>
  <c r="E877" i="11"/>
  <c r="E877" i="9"/>
  <c r="E877" i="3"/>
  <c r="E877" i="8"/>
  <c r="D871" i="10"/>
  <c r="D871" i="11"/>
  <c r="D871" i="9"/>
  <c r="C870" i="10"/>
  <c r="C870" i="11"/>
  <c r="C870" i="9"/>
  <c r="C870" i="3"/>
  <c r="C870" i="8"/>
  <c r="D844" i="10"/>
  <c r="D844" i="11"/>
  <c r="D844" i="9"/>
  <c r="D822" i="10"/>
  <c r="D822" i="11"/>
  <c r="D822" i="9"/>
  <c r="E818" i="10"/>
  <c r="E818" i="11"/>
  <c r="E818" i="9"/>
  <c r="E814" i="10"/>
  <c r="E814" i="11"/>
  <c r="E814" i="9"/>
  <c r="D809" i="10"/>
  <c r="D809" i="11"/>
  <c r="D809" i="9"/>
  <c r="D793" i="10"/>
  <c r="D793" i="11"/>
  <c r="D793" i="9"/>
  <c r="C792" i="10"/>
  <c r="C792" i="11"/>
  <c r="C792" i="9"/>
  <c r="F1085" i="3"/>
  <c r="F1085" i="8"/>
  <c r="E1084" i="3"/>
  <c r="E1084" i="8"/>
  <c r="D1083" i="3"/>
  <c r="D1083" i="8"/>
  <c r="F1080" i="3"/>
  <c r="F1080" i="8"/>
  <c r="F1079" i="3"/>
  <c r="F1079" i="8"/>
  <c r="F1078" i="3"/>
  <c r="F1078" i="8"/>
  <c r="E1077" i="3"/>
  <c r="E1077" i="8"/>
  <c r="F1076" i="3"/>
  <c r="F1076" i="8"/>
  <c r="F1075" i="3"/>
  <c r="F1075" i="8"/>
  <c r="F1074" i="3"/>
  <c r="F1074" i="8"/>
  <c r="F1073" i="3"/>
  <c r="F1073" i="8"/>
  <c r="E1072" i="3"/>
  <c r="E1072" i="8"/>
  <c r="F1071" i="3"/>
  <c r="F1071" i="8"/>
  <c r="F1070" i="3"/>
  <c r="F1070" i="8"/>
  <c r="F1069" i="3"/>
  <c r="F1069" i="8"/>
  <c r="D1067" i="3"/>
  <c r="D1067" i="8"/>
  <c r="E1064" i="3"/>
  <c r="E1064" i="8"/>
  <c r="F1063" i="3"/>
  <c r="F1063" i="8"/>
  <c r="F1062" i="3"/>
  <c r="F1062" i="8"/>
  <c r="F1061" i="3"/>
  <c r="F1061" i="8"/>
  <c r="F1060" i="3"/>
  <c r="F1060" i="8"/>
  <c r="F1059" i="3"/>
  <c r="F1059" i="8"/>
  <c r="F1058" i="3"/>
  <c r="F1058" i="8"/>
  <c r="E1057" i="3"/>
  <c r="E1057" i="8"/>
  <c r="F1056" i="3"/>
  <c r="F1056" i="8"/>
  <c r="F1055" i="3"/>
  <c r="F1055" i="8"/>
  <c r="F1054" i="3"/>
  <c r="F1054" i="8"/>
  <c r="F1053" i="3"/>
  <c r="F1053" i="8"/>
  <c r="F1052" i="3"/>
  <c r="F1052" i="8"/>
  <c r="F1051" i="3"/>
  <c r="F1051" i="8"/>
  <c r="E1050" i="3"/>
  <c r="E1050" i="8"/>
  <c r="F1049" i="3"/>
  <c r="F1049" i="8"/>
  <c r="F1048" i="3"/>
  <c r="F1048" i="8"/>
  <c r="F1045" i="3"/>
  <c r="F1045" i="8"/>
  <c r="F1044" i="3"/>
  <c r="F1044" i="8"/>
  <c r="E1043" i="3"/>
  <c r="E1043" i="8"/>
  <c r="F1038" i="3"/>
  <c r="F1038" i="8"/>
  <c r="F1037" i="3"/>
  <c r="F1037" i="8"/>
  <c r="E1036" i="3"/>
  <c r="E1036" i="8"/>
  <c r="F1035" i="3"/>
  <c r="F1035" i="8"/>
  <c r="F1034" i="3"/>
  <c r="F1034" i="8"/>
  <c r="F1031" i="3"/>
  <c r="F1031" i="8"/>
  <c r="F1030" i="3"/>
  <c r="F1030" i="8"/>
  <c r="E1029" i="3"/>
  <c r="E1029" i="8"/>
  <c r="F1028" i="3"/>
  <c r="F1028" i="8"/>
  <c r="F1027" i="3"/>
  <c r="F1027" i="8"/>
  <c r="F1040" i="3"/>
  <c r="F1040" i="8"/>
  <c r="F1046" i="3"/>
  <c r="F1046" i="8"/>
  <c r="F1047" i="3"/>
  <c r="F1047" i="8"/>
  <c r="F1039" i="3"/>
  <c r="F1039" i="8"/>
  <c r="F1033" i="3"/>
  <c r="F1033" i="8"/>
  <c r="F1032" i="3"/>
  <c r="F1032" i="8"/>
  <c r="F1026" i="3"/>
  <c r="F1026" i="8"/>
  <c r="F1025" i="3"/>
  <c r="F1025" i="8"/>
  <c r="F1024" i="3"/>
  <c r="F1024" i="8"/>
  <c r="F1023" i="3"/>
  <c r="F1023" i="8"/>
  <c r="E1022" i="3"/>
  <c r="E1022" i="8"/>
  <c r="F1021" i="3"/>
  <c r="F1021" i="8"/>
  <c r="F1020" i="3"/>
  <c r="F1020" i="8"/>
  <c r="F1019" i="3"/>
  <c r="F1019" i="8"/>
  <c r="F1018" i="3"/>
  <c r="F1018" i="8"/>
  <c r="F1017" i="3"/>
  <c r="F1017" i="8"/>
  <c r="F1016" i="3"/>
  <c r="F1016" i="8"/>
  <c r="E1015" i="3"/>
  <c r="E1015" i="8"/>
  <c r="D1014" i="3"/>
  <c r="D1014" i="8"/>
  <c r="F1013" i="3"/>
  <c r="F1013" i="8"/>
  <c r="F1012" i="3"/>
  <c r="F1012" i="8"/>
  <c r="F1011" i="3"/>
  <c r="F1011" i="8"/>
  <c r="F1010" i="3"/>
  <c r="F1010" i="8"/>
  <c r="F1009" i="3"/>
  <c r="F1009" i="8"/>
  <c r="D1008" i="3"/>
  <c r="D1008" i="8"/>
  <c r="F886" i="3"/>
  <c r="F886" i="8"/>
  <c r="F885" i="3"/>
  <c r="F885" i="8"/>
  <c r="E884" i="3"/>
  <c r="E884" i="8"/>
  <c r="D883" i="3"/>
  <c r="D883" i="8"/>
  <c r="F874" i="3"/>
  <c r="F874" i="8"/>
  <c r="F873" i="3"/>
  <c r="F873" i="8"/>
  <c r="E872" i="3"/>
  <c r="E872" i="8"/>
  <c r="D871" i="3"/>
  <c r="D871" i="8"/>
  <c r="F869" i="3"/>
  <c r="F869" i="8"/>
  <c r="F868" i="3"/>
  <c r="F868" i="8"/>
  <c r="D867" i="3"/>
  <c r="D867" i="8"/>
  <c r="E860" i="3"/>
  <c r="E860" i="8"/>
  <c r="F859" i="3"/>
  <c r="F859" i="8"/>
  <c r="F858" i="3"/>
  <c r="F858" i="8"/>
  <c r="F855" i="3"/>
  <c r="F855" i="8"/>
  <c r="E854" i="3"/>
  <c r="E854" i="8"/>
  <c r="E857" i="3"/>
  <c r="E857" i="8"/>
  <c r="F853" i="3"/>
  <c r="F853" i="8"/>
  <c r="F852" i="3"/>
  <c r="F852" i="8"/>
  <c r="E851" i="3"/>
  <c r="E851" i="8"/>
  <c r="F850" i="3"/>
  <c r="F850" i="8"/>
  <c r="F849" i="3"/>
  <c r="F849" i="8"/>
  <c r="E848" i="3"/>
  <c r="E848" i="8"/>
  <c r="F847" i="3"/>
  <c r="F847" i="8"/>
  <c r="F846" i="3"/>
  <c r="F846" i="8"/>
  <c r="E845" i="3"/>
  <c r="E845" i="8"/>
  <c r="D844" i="3"/>
  <c r="D844" i="8"/>
  <c r="F843" i="3"/>
  <c r="F843" i="8"/>
  <c r="F842" i="3"/>
  <c r="F842" i="8"/>
  <c r="F841" i="3"/>
  <c r="F841" i="8"/>
  <c r="E840" i="3"/>
  <c r="E840" i="8"/>
  <c r="F839" i="3"/>
  <c r="F839" i="8"/>
  <c r="F838" i="3"/>
  <c r="F838" i="8"/>
  <c r="E837" i="3"/>
  <c r="E837" i="8"/>
  <c r="F836" i="3"/>
  <c r="F836" i="8"/>
  <c r="F835" i="3"/>
  <c r="F835" i="8"/>
  <c r="F834" i="3"/>
  <c r="F834" i="8"/>
  <c r="E833" i="3"/>
  <c r="E833" i="8"/>
  <c r="F832" i="3"/>
  <c r="F832" i="8"/>
  <c r="F831" i="3"/>
  <c r="F831" i="8"/>
  <c r="E830" i="3"/>
  <c r="E830" i="8"/>
  <c r="F829" i="3"/>
  <c r="F829" i="8"/>
  <c r="F828" i="3"/>
  <c r="F828" i="8"/>
  <c r="F827" i="3"/>
  <c r="F827" i="8"/>
  <c r="E826" i="3"/>
  <c r="E826" i="8"/>
  <c r="F825" i="3"/>
  <c r="F825" i="8"/>
  <c r="F824" i="3"/>
  <c r="F824" i="8"/>
  <c r="E823" i="3"/>
  <c r="E823" i="8"/>
  <c r="D822" i="3"/>
  <c r="D822" i="8"/>
  <c r="F821" i="3"/>
  <c r="F821" i="8"/>
  <c r="F820" i="3"/>
  <c r="F820" i="8"/>
  <c r="F819" i="3"/>
  <c r="F819" i="8"/>
  <c r="E818" i="3"/>
  <c r="E818" i="8"/>
  <c r="F817" i="3"/>
  <c r="F817" i="8"/>
  <c r="F816" i="3"/>
  <c r="F816" i="8"/>
  <c r="F815" i="3"/>
  <c r="F815" i="8"/>
  <c r="E814" i="3"/>
  <c r="E814" i="8"/>
  <c r="F811" i="3"/>
  <c r="F811" i="8"/>
  <c r="D809" i="3"/>
  <c r="D809" i="8"/>
  <c r="E810" i="3"/>
  <c r="E810" i="8"/>
  <c r="F798" i="3"/>
  <c r="F798" i="8"/>
  <c r="E794" i="3"/>
  <c r="E794" i="8"/>
  <c r="F797" i="3"/>
  <c r="F797" i="8"/>
  <c r="F796" i="3"/>
  <c r="F796" i="8"/>
  <c r="F795" i="3"/>
  <c r="F795" i="8"/>
  <c r="D793" i="3"/>
  <c r="D793" i="8"/>
  <c r="C792" i="3"/>
  <c r="C792" i="8"/>
  <c r="R781" i="7"/>
  <c r="U781" i="7" l="1"/>
  <c r="T781" i="7"/>
  <c r="T901" i="7"/>
  <c r="T897" i="7"/>
  <c r="N1017" i="7" l="1"/>
  <c r="N1018" i="7"/>
  <c r="N1019" i="7"/>
  <c r="N1020" i="7"/>
  <c r="N1021" i="7"/>
  <c r="N1016" i="7"/>
  <c r="O1016" i="7" l="1"/>
  <c r="P1016" i="7" s="1"/>
  <c r="O1019" i="7"/>
  <c r="P1019" i="7" s="1"/>
  <c r="O1021" i="7"/>
  <c r="O1018" i="7"/>
  <c r="P1018" i="7" s="1"/>
  <c r="O1020" i="7"/>
  <c r="P1020" i="7" s="1"/>
  <c r="O1017" i="7"/>
  <c r="P1017" i="7" s="1"/>
  <c r="Q1019" i="7" l="1"/>
  <c r="Q1016" i="7"/>
  <c r="R1016" i="7" s="1"/>
  <c r="Q1020" i="7"/>
  <c r="P1021" i="7"/>
  <c r="Q1018" i="7"/>
  <c r="R1018" i="7" s="1"/>
  <c r="S1018" i="7" s="1"/>
  <c r="Q1017" i="7"/>
  <c r="R1017" i="7" s="1"/>
  <c r="S1017" i="7" s="1"/>
  <c r="T1017" i="7" s="1"/>
  <c r="T1018" i="7" l="1"/>
  <c r="U1018" i="7"/>
  <c r="R1019" i="7"/>
  <c r="S1019" i="7" s="1"/>
  <c r="S1016" i="7"/>
  <c r="T1016" i="7" s="1"/>
  <c r="R1020" i="7"/>
  <c r="S1020" i="7" s="1"/>
  <c r="U1017" i="7"/>
  <c r="V1017" i="7" s="1"/>
  <c r="W1017" i="7" s="1"/>
  <c r="X1017" i="7" s="1"/>
  <c r="Q1021" i="7"/>
  <c r="R1021" i="7" s="1"/>
  <c r="T1019" i="7" l="1"/>
  <c r="U1019" i="7"/>
  <c r="V1019" i="7"/>
  <c r="W1019" i="7" s="1"/>
  <c r="V1018" i="7"/>
  <c r="R1015" i="7"/>
  <c r="S1021" i="7"/>
  <c r="T1021" i="7"/>
  <c r="T1015" i="7" s="1"/>
  <c r="T1020" i="7"/>
  <c r="Y1017" i="7"/>
  <c r="Z1017" i="7" s="1"/>
  <c r="AA1017" i="7" s="1"/>
  <c r="AB1017" i="7" s="1"/>
  <c r="U1016" i="7"/>
  <c r="Q455" i="7"/>
  <c r="X1019" i="7" l="1"/>
  <c r="U1021" i="7"/>
  <c r="V1021" i="7"/>
  <c r="W1021" i="7" s="1"/>
  <c r="X1021" i="7" s="1"/>
  <c r="Y1021" i="7" s="1"/>
  <c r="W1018" i="7"/>
  <c r="X1018" i="7" s="1"/>
  <c r="Y1018" i="7" s="1"/>
  <c r="Z1018" i="7" s="1"/>
  <c r="AA1018" i="7" s="1"/>
  <c r="AB1018" i="7" s="1"/>
  <c r="Y1019" i="7"/>
  <c r="Z1019" i="7" s="1"/>
  <c r="V1016" i="7"/>
  <c r="U1015" i="7"/>
  <c r="S1015" i="7"/>
  <c r="U1020" i="7"/>
  <c r="V1020" i="7" s="1"/>
  <c r="AC1516" i="3"/>
  <c r="AC1515" i="3"/>
  <c r="AC1514" i="3" s="1"/>
  <c r="AC1438" i="3"/>
  <c r="AC1437" i="3"/>
  <c r="AC1436" i="3" s="1"/>
  <c r="AC1360" i="3"/>
  <c r="AC1359" i="3"/>
  <c r="AC1358" i="3" s="1"/>
  <c r="AA1019" i="7" l="1"/>
  <c r="AB1019" i="7" s="1"/>
  <c r="Z1021" i="7"/>
  <c r="AA1021" i="7" s="1"/>
  <c r="AB1021" i="7" s="1"/>
  <c r="W1016" i="7"/>
  <c r="V1015" i="7"/>
  <c r="X1016" i="7"/>
  <c r="W1020" i="7"/>
  <c r="X1020" i="7" s="1"/>
  <c r="Y1020" i="7" s="1"/>
  <c r="Z1020" i="7" s="1"/>
  <c r="AA1020" i="7" s="1"/>
  <c r="AB1020" i="7" s="1"/>
  <c r="Y1016" i="7"/>
  <c r="F5" i="11"/>
  <c r="F781" i="11" s="1"/>
  <c r="F4" i="11"/>
  <c r="F780" i="11" s="1"/>
  <c r="O6" i="11"/>
  <c r="O782" i="11" s="1"/>
  <c r="P6" i="11"/>
  <c r="P782" i="11" s="1"/>
  <c r="Q6" i="11"/>
  <c r="Q782" i="11" s="1"/>
  <c r="R6" i="11"/>
  <c r="R782" i="11" s="1"/>
  <c r="S6" i="11"/>
  <c r="S782" i="11" s="1"/>
  <c r="T6" i="11"/>
  <c r="T782" i="11" s="1"/>
  <c r="U6" i="11"/>
  <c r="U782" i="11" s="1"/>
  <c r="V6" i="11"/>
  <c r="V782" i="11" s="1"/>
  <c r="W6" i="11"/>
  <c r="W782" i="11" s="1"/>
  <c r="X6" i="11"/>
  <c r="X782" i="11" s="1"/>
  <c r="Y6" i="11"/>
  <c r="Y782" i="11" s="1"/>
  <c r="Z6" i="11"/>
  <c r="Z782" i="11" s="1"/>
  <c r="AA6" i="11"/>
  <c r="AA782" i="11" s="1"/>
  <c r="AB6" i="11"/>
  <c r="AB782" i="11" s="1"/>
  <c r="N6" i="11"/>
  <c r="N782" i="11" s="1"/>
  <c r="O5" i="11"/>
  <c r="O781" i="11" s="1"/>
  <c r="P5" i="11"/>
  <c r="P781" i="11" s="1"/>
  <c r="Q5" i="11"/>
  <c r="Q781" i="11" s="1"/>
  <c r="R5" i="11"/>
  <c r="R781" i="11" s="1"/>
  <c r="S5" i="11"/>
  <c r="S781" i="11" s="1"/>
  <c r="T5" i="11"/>
  <c r="T781" i="11" s="1"/>
  <c r="U5" i="11"/>
  <c r="U781" i="11" s="1"/>
  <c r="V5" i="11"/>
  <c r="V781" i="11" s="1"/>
  <c r="W5" i="11"/>
  <c r="W781" i="11" s="1"/>
  <c r="X5" i="11"/>
  <c r="X781" i="11" s="1"/>
  <c r="Y5" i="11"/>
  <c r="Y781" i="11" s="1"/>
  <c r="Z5" i="11"/>
  <c r="Z781" i="11" s="1"/>
  <c r="AA5" i="11"/>
  <c r="AA781" i="11" s="1"/>
  <c r="AB5" i="11"/>
  <c r="AB781" i="11" s="1"/>
  <c r="N5" i="11"/>
  <c r="N781" i="11" s="1"/>
  <c r="F781" i="10"/>
  <c r="F780" i="10"/>
  <c r="O6" i="10"/>
  <c r="O782" i="10" s="1"/>
  <c r="P6" i="10"/>
  <c r="P782" i="10" s="1"/>
  <c r="Q6" i="10"/>
  <c r="Q782" i="10" s="1"/>
  <c r="R6" i="10"/>
  <c r="R782" i="10" s="1"/>
  <c r="S6" i="10"/>
  <c r="S782" i="10" s="1"/>
  <c r="T6" i="10"/>
  <c r="T782" i="10" s="1"/>
  <c r="U6" i="10"/>
  <c r="U782" i="10" s="1"/>
  <c r="V6" i="10"/>
  <c r="V782" i="10" s="1"/>
  <c r="W6" i="10"/>
  <c r="W782" i="10" s="1"/>
  <c r="X6" i="10"/>
  <c r="X782" i="10" s="1"/>
  <c r="Y6" i="10"/>
  <c r="Y782" i="10" s="1"/>
  <c r="Z6" i="10"/>
  <c r="Z782" i="10" s="1"/>
  <c r="AA6" i="10"/>
  <c r="AA782" i="10" s="1"/>
  <c r="AB6" i="10"/>
  <c r="AB782" i="10" s="1"/>
  <c r="N6" i="10"/>
  <c r="N782" i="10" s="1"/>
  <c r="O5" i="10"/>
  <c r="O781" i="10" s="1"/>
  <c r="P5" i="10"/>
  <c r="P781" i="10" s="1"/>
  <c r="Q5" i="10"/>
  <c r="Q781" i="10" s="1"/>
  <c r="R5" i="10"/>
  <c r="R781" i="10" s="1"/>
  <c r="S5" i="10"/>
  <c r="S781" i="10" s="1"/>
  <c r="T5" i="10"/>
  <c r="T781" i="10" s="1"/>
  <c r="U5" i="10"/>
  <c r="U781" i="10" s="1"/>
  <c r="V5" i="10"/>
  <c r="V781" i="10" s="1"/>
  <c r="W5" i="10"/>
  <c r="W781" i="10" s="1"/>
  <c r="X5" i="10"/>
  <c r="X781" i="10" s="1"/>
  <c r="Y5" i="10"/>
  <c r="Y781" i="10" s="1"/>
  <c r="Z5" i="10"/>
  <c r="Z781" i="10" s="1"/>
  <c r="AA5" i="10"/>
  <c r="AA781" i="10" s="1"/>
  <c r="AB5" i="10"/>
  <c r="AB781" i="10" s="1"/>
  <c r="N5" i="10"/>
  <c r="N781" i="10" s="1"/>
  <c r="F781" i="9"/>
  <c r="F780" i="9"/>
  <c r="O6" i="9"/>
  <c r="O782" i="9" s="1"/>
  <c r="P6" i="9"/>
  <c r="P782" i="9" s="1"/>
  <c r="Q6" i="9"/>
  <c r="Q782" i="9" s="1"/>
  <c r="R6" i="9"/>
  <c r="R782" i="9" s="1"/>
  <c r="S6" i="9"/>
  <c r="S782" i="9" s="1"/>
  <c r="T6" i="9"/>
  <c r="T782" i="9" s="1"/>
  <c r="U6" i="9"/>
  <c r="U782" i="9" s="1"/>
  <c r="V6" i="9"/>
  <c r="V782" i="9" s="1"/>
  <c r="W6" i="9"/>
  <c r="W782" i="9" s="1"/>
  <c r="X6" i="9"/>
  <c r="X782" i="9" s="1"/>
  <c r="Y6" i="9"/>
  <c r="Y782" i="9" s="1"/>
  <c r="Z6" i="9"/>
  <c r="Z782" i="9" s="1"/>
  <c r="AA6" i="9"/>
  <c r="AA782" i="9" s="1"/>
  <c r="AB6" i="9"/>
  <c r="AB782" i="9" s="1"/>
  <c r="N6" i="9"/>
  <c r="N782" i="9" s="1"/>
  <c r="AB5" i="9"/>
  <c r="AB781" i="9" s="1"/>
  <c r="AA5" i="9"/>
  <c r="AA781" i="9" s="1"/>
  <c r="O5" i="9"/>
  <c r="O781" i="9" s="1"/>
  <c r="P5" i="9"/>
  <c r="P781" i="9" s="1"/>
  <c r="Q5" i="9"/>
  <c r="Q781" i="9" s="1"/>
  <c r="R5" i="9"/>
  <c r="R781" i="9" s="1"/>
  <c r="S5" i="9"/>
  <c r="S781" i="9" s="1"/>
  <c r="T5" i="9"/>
  <c r="T781" i="9" s="1"/>
  <c r="U5" i="9"/>
  <c r="U781" i="9" s="1"/>
  <c r="V5" i="9"/>
  <c r="V781" i="9" s="1"/>
  <c r="W5" i="9"/>
  <c r="W781" i="9" s="1"/>
  <c r="X5" i="9"/>
  <c r="X781" i="9" s="1"/>
  <c r="Y5" i="9"/>
  <c r="Y781" i="9" s="1"/>
  <c r="Z5" i="9"/>
  <c r="Z781" i="9" s="1"/>
  <c r="N5" i="9"/>
  <c r="N781" i="9" s="1"/>
  <c r="F780" i="8"/>
  <c r="F781" i="8"/>
  <c r="O6" i="8"/>
  <c r="O782" i="8" s="1"/>
  <c r="P6" i="8"/>
  <c r="P782" i="8" s="1"/>
  <c r="Q6" i="8"/>
  <c r="Q782" i="8" s="1"/>
  <c r="R6" i="8"/>
  <c r="R782" i="8" s="1"/>
  <c r="S6" i="8"/>
  <c r="S782" i="8" s="1"/>
  <c r="T6" i="8"/>
  <c r="T782" i="8" s="1"/>
  <c r="U6" i="8"/>
  <c r="U782" i="8" s="1"/>
  <c r="V6" i="8"/>
  <c r="V782" i="8" s="1"/>
  <c r="W6" i="8"/>
  <c r="W782" i="8" s="1"/>
  <c r="X6" i="8"/>
  <c r="X782" i="8" s="1"/>
  <c r="Y6" i="8"/>
  <c r="Y782" i="8" s="1"/>
  <c r="Z6" i="8"/>
  <c r="Z782" i="8" s="1"/>
  <c r="AA6" i="8"/>
  <c r="AA782" i="8" s="1"/>
  <c r="AB6" i="8"/>
  <c r="AB782" i="8" s="1"/>
  <c r="N6" i="8"/>
  <c r="N782" i="8" s="1"/>
  <c r="O5" i="8"/>
  <c r="O781" i="8" s="1"/>
  <c r="P5" i="8"/>
  <c r="P781" i="8" s="1"/>
  <c r="Q5" i="8"/>
  <c r="Q781" i="8" s="1"/>
  <c r="R5" i="8"/>
  <c r="R781" i="8" s="1"/>
  <c r="S5" i="8"/>
  <c r="S781" i="8" s="1"/>
  <c r="T5" i="8"/>
  <c r="T781" i="8" s="1"/>
  <c r="U5" i="8"/>
  <c r="U781" i="8" s="1"/>
  <c r="V5" i="8"/>
  <c r="V781" i="8" s="1"/>
  <c r="W5" i="8"/>
  <c r="W781" i="8" s="1"/>
  <c r="X5" i="8"/>
  <c r="X781" i="8" s="1"/>
  <c r="Y5" i="8"/>
  <c r="Y781" i="8" s="1"/>
  <c r="Z5" i="8"/>
  <c r="Z781" i="8" s="1"/>
  <c r="AA5" i="8"/>
  <c r="AA781" i="8" s="1"/>
  <c r="AB5" i="8"/>
  <c r="AB781" i="8" s="1"/>
  <c r="N5" i="8"/>
  <c r="N781" i="8" s="1"/>
  <c r="F781" i="3"/>
  <c r="F780" i="3"/>
  <c r="O782" i="7"/>
  <c r="P782" i="7"/>
  <c r="Q782" i="7"/>
  <c r="R782" i="7"/>
  <c r="S782" i="7"/>
  <c r="T782" i="7"/>
  <c r="U782" i="7"/>
  <c r="V782" i="7"/>
  <c r="W782" i="7"/>
  <c r="X782" i="7"/>
  <c r="Y782" i="7"/>
  <c r="Z782" i="7"/>
  <c r="AA782" i="7"/>
  <c r="AB782" i="7"/>
  <c r="N782" i="7"/>
  <c r="O6" i="3"/>
  <c r="O782" i="3" s="1"/>
  <c r="P6" i="3"/>
  <c r="P782" i="3" s="1"/>
  <c r="Q6" i="3"/>
  <c r="Q782" i="3" s="1"/>
  <c r="R6" i="3"/>
  <c r="R782" i="3" s="1"/>
  <c r="S6" i="3"/>
  <c r="S782" i="3" s="1"/>
  <c r="T6" i="3"/>
  <c r="T782" i="3" s="1"/>
  <c r="U6" i="3"/>
  <c r="U782" i="3" s="1"/>
  <c r="V6" i="3"/>
  <c r="V782" i="3" s="1"/>
  <c r="W6" i="3"/>
  <c r="W782" i="3" s="1"/>
  <c r="X6" i="3"/>
  <c r="X782" i="3" s="1"/>
  <c r="Y6" i="3"/>
  <c r="Y782" i="3" s="1"/>
  <c r="Z6" i="3"/>
  <c r="Z782" i="3" s="1"/>
  <c r="AA6" i="3"/>
  <c r="AA782" i="3" s="1"/>
  <c r="AB6" i="3"/>
  <c r="AB782" i="3" s="1"/>
  <c r="N6" i="3"/>
  <c r="N782" i="3" s="1"/>
  <c r="O5" i="3"/>
  <c r="O781" i="3" s="1"/>
  <c r="P5" i="3"/>
  <c r="P781" i="3" s="1"/>
  <c r="Q5" i="3"/>
  <c r="Q781" i="3" s="1"/>
  <c r="R5" i="3"/>
  <c r="R781" i="3" s="1"/>
  <c r="S5" i="3"/>
  <c r="S781" i="3" s="1"/>
  <c r="T5" i="3"/>
  <c r="T781" i="3" s="1"/>
  <c r="U5" i="3"/>
  <c r="U781" i="3" s="1"/>
  <c r="V5" i="3"/>
  <c r="V781" i="3" s="1"/>
  <c r="W5" i="3"/>
  <c r="W781" i="3" s="1"/>
  <c r="X5" i="3"/>
  <c r="X781" i="3" s="1"/>
  <c r="Y5" i="3"/>
  <c r="Y781" i="3" s="1"/>
  <c r="Z5" i="3"/>
  <c r="Z781" i="3" s="1"/>
  <c r="AA5" i="3"/>
  <c r="AA781" i="3" s="1"/>
  <c r="AB5" i="3"/>
  <c r="AB781" i="3" s="1"/>
  <c r="N5" i="3"/>
  <c r="N781" i="3" s="1"/>
  <c r="W1015" i="7" l="1"/>
  <c r="Z1016" i="7"/>
  <c r="Y1015" i="7"/>
  <c r="X1015" i="7"/>
  <c r="AB1548" i="11"/>
  <c r="AA1548" i="11"/>
  <c r="Z1548" i="11"/>
  <c r="Y1548" i="11"/>
  <c r="X1548" i="11"/>
  <c r="W1548" i="11"/>
  <c r="V1548" i="11"/>
  <c r="U1548" i="11"/>
  <c r="T1548" i="11"/>
  <c r="S1548" i="11"/>
  <c r="R1548" i="11"/>
  <c r="Q1548" i="11"/>
  <c r="P1548" i="11"/>
  <c r="O1548" i="11"/>
  <c r="N1548" i="11"/>
  <c r="M1546" i="11"/>
  <c r="AC1546" i="11" s="1"/>
  <c r="M1545" i="11"/>
  <c r="AC1545" i="11" s="1"/>
  <c r="M1544" i="11"/>
  <c r="AC1544" i="11" s="1"/>
  <c r="M1543" i="11"/>
  <c r="AC1543" i="11" s="1"/>
  <c r="M1542" i="11"/>
  <c r="AC1542" i="11" s="1"/>
  <c r="M1541" i="11"/>
  <c r="AC1541" i="11" s="1"/>
  <c r="M1540" i="11"/>
  <c r="AC1540" i="11" s="1"/>
  <c r="AC1539" i="11" s="1"/>
  <c r="M1539" i="11"/>
  <c r="M1538" i="11"/>
  <c r="AC1538" i="11" s="1"/>
  <c r="M1537" i="11"/>
  <c r="AC1537" i="11" s="1"/>
  <c r="M1536" i="11"/>
  <c r="AC1536" i="11" s="1"/>
  <c r="M1535" i="11"/>
  <c r="AC1535" i="11" s="1"/>
  <c r="M1534" i="11"/>
  <c r="AC1534" i="11" s="1"/>
  <c r="M1533" i="11"/>
  <c r="AC1533" i="11" s="1"/>
  <c r="M1532" i="11"/>
  <c r="AC1532" i="11" s="1"/>
  <c r="AC1531" i="11" s="1"/>
  <c r="M1531" i="11"/>
  <c r="M1530" i="11"/>
  <c r="AC1530" i="11" s="1"/>
  <c r="M1529" i="11"/>
  <c r="AC1529" i="11" s="1"/>
  <c r="M1528" i="11"/>
  <c r="AC1528" i="11" s="1"/>
  <c r="M1527" i="11"/>
  <c r="AC1527" i="11" s="1"/>
  <c r="M1526" i="11"/>
  <c r="AC1526" i="11" s="1"/>
  <c r="M1525" i="11"/>
  <c r="AC1525" i="11" s="1"/>
  <c r="M1524" i="11"/>
  <c r="AC1524" i="11" s="1"/>
  <c r="M1523" i="11"/>
  <c r="M1548" i="11" s="1"/>
  <c r="M1521" i="11"/>
  <c r="AC1518" i="11"/>
  <c r="M1516" i="11"/>
  <c r="M1515" i="11"/>
  <c r="M1514" i="11"/>
  <c r="AC1513" i="11"/>
  <c r="M1513" i="11"/>
  <c r="AC1512" i="11"/>
  <c r="AB1512" i="11"/>
  <c r="AA1512" i="11"/>
  <c r="Z1512" i="11"/>
  <c r="Y1512" i="11"/>
  <c r="Y1510" i="11" s="1"/>
  <c r="X1512" i="11"/>
  <c r="X1510" i="11" s="1"/>
  <c r="W1512" i="11"/>
  <c r="V1512" i="11"/>
  <c r="U1512" i="11"/>
  <c r="M1512" i="11"/>
  <c r="S1512" i="11" s="1"/>
  <c r="AC1511" i="11"/>
  <c r="AB1511" i="11"/>
  <c r="AB1510" i="11" s="1"/>
  <c r="AA1511" i="11"/>
  <c r="AA1510" i="11" s="1"/>
  <c r="Z1511" i="11"/>
  <c r="Z1510" i="11" s="1"/>
  <c r="Y1511" i="11"/>
  <c r="X1511" i="11"/>
  <c r="W1511" i="11"/>
  <c r="V1511" i="11"/>
  <c r="V1510" i="11" s="1"/>
  <c r="U1511" i="11"/>
  <c r="U1510" i="11" s="1"/>
  <c r="T1511" i="11"/>
  <c r="S1511" i="11"/>
  <c r="R1511" i="11"/>
  <c r="M1511" i="11"/>
  <c r="Q1511" i="11" s="1"/>
  <c r="Q1510" i="11" s="1"/>
  <c r="AC1510" i="11"/>
  <c r="W1510" i="11"/>
  <c r="M1510" i="11"/>
  <c r="AC1509" i="11"/>
  <c r="AB1509" i="11"/>
  <c r="AA1509" i="11"/>
  <c r="Z1509" i="11"/>
  <c r="Y1509" i="11"/>
  <c r="X1509" i="11"/>
  <c r="W1509" i="11"/>
  <c r="V1509" i="11"/>
  <c r="U1509" i="11"/>
  <c r="T1509" i="11"/>
  <c r="S1509" i="11"/>
  <c r="R1509" i="11"/>
  <c r="Q1509" i="11"/>
  <c r="P1509" i="11"/>
  <c r="O1509" i="11"/>
  <c r="M1509" i="11"/>
  <c r="N1509" i="11" s="1"/>
  <c r="AC1508" i="11"/>
  <c r="AB1508" i="11"/>
  <c r="AA1508" i="11"/>
  <c r="Z1508" i="11"/>
  <c r="Y1508" i="11"/>
  <c r="X1508" i="11"/>
  <c r="W1508" i="11"/>
  <c r="V1508" i="11"/>
  <c r="U1508" i="11"/>
  <c r="T1508" i="11"/>
  <c r="S1508" i="11"/>
  <c r="S1507" i="11" s="1"/>
  <c r="R1508" i="11"/>
  <c r="Q1508" i="11"/>
  <c r="P1508" i="11"/>
  <c r="O1508" i="11"/>
  <c r="M1508" i="11"/>
  <c r="N1508" i="11" s="1"/>
  <c r="N1507" i="11" s="1"/>
  <c r="AC1507" i="11"/>
  <c r="AB1507" i="11"/>
  <c r="AA1507" i="11"/>
  <c r="Z1507" i="11"/>
  <c r="Y1507" i="11"/>
  <c r="X1507" i="11"/>
  <c r="W1507" i="11"/>
  <c r="V1507" i="11"/>
  <c r="U1507" i="11"/>
  <c r="T1507" i="11"/>
  <c r="R1507" i="11"/>
  <c r="Q1507" i="11"/>
  <c r="P1507" i="11"/>
  <c r="O1507" i="11"/>
  <c r="M1507" i="11"/>
  <c r="AC1506" i="11"/>
  <c r="AB1506" i="11"/>
  <c r="AA1506" i="11"/>
  <c r="Z1506" i="11"/>
  <c r="Z1504" i="11" s="1"/>
  <c r="Y1506" i="11"/>
  <c r="X1506" i="11"/>
  <c r="W1506" i="11"/>
  <c r="V1506" i="11"/>
  <c r="V1504" i="11" s="1"/>
  <c r="U1506" i="11"/>
  <c r="T1506" i="11"/>
  <c r="S1506" i="11"/>
  <c r="R1506" i="11"/>
  <c r="R1504" i="11" s="1"/>
  <c r="Q1506" i="11"/>
  <c r="P1506" i="11"/>
  <c r="O1506" i="11"/>
  <c r="N1506" i="11"/>
  <c r="M1506" i="11"/>
  <c r="AC1505" i="11"/>
  <c r="AB1505" i="11"/>
  <c r="AA1505" i="11"/>
  <c r="Z1505" i="11"/>
  <c r="Y1505" i="11"/>
  <c r="X1505" i="11"/>
  <c r="W1505" i="11"/>
  <c r="W1504" i="11" s="1"/>
  <c r="V1505" i="11"/>
  <c r="U1505" i="11"/>
  <c r="U1504" i="11" s="1"/>
  <c r="T1505" i="11"/>
  <c r="T1504" i="11" s="1"/>
  <c r="S1505" i="11"/>
  <c r="S1504" i="11" s="1"/>
  <c r="R1505" i="11"/>
  <c r="Q1505" i="11"/>
  <c r="P1505" i="11"/>
  <c r="O1505" i="11"/>
  <c r="O1504" i="11" s="1"/>
  <c r="M1505" i="11"/>
  <c r="N1505" i="11" s="1"/>
  <c r="AC1504" i="11"/>
  <c r="AB1504" i="11"/>
  <c r="AA1504" i="11"/>
  <c r="X1504" i="11"/>
  <c r="P1504" i="11"/>
  <c r="M1504" i="11"/>
  <c r="AC1503" i="11"/>
  <c r="AB1503" i="11"/>
  <c r="AA1503" i="11"/>
  <c r="Z1503" i="11"/>
  <c r="Y1503" i="11"/>
  <c r="X1503" i="11"/>
  <c r="W1503" i="11"/>
  <c r="V1503" i="11"/>
  <c r="U1503" i="11"/>
  <c r="T1503" i="11"/>
  <c r="S1503" i="11"/>
  <c r="R1503" i="11"/>
  <c r="Q1503" i="11"/>
  <c r="P1503" i="11"/>
  <c r="O1503" i="11"/>
  <c r="M1503" i="11"/>
  <c r="N1503" i="11" s="1"/>
  <c r="AC1502" i="11"/>
  <c r="AB1502" i="11"/>
  <c r="AA1502" i="11"/>
  <c r="Z1502" i="11"/>
  <c r="Z1501" i="11" s="1"/>
  <c r="Y1502" i="11"/>
  <c r="X1502" i="11"/>
  <c r="W1502" i="11"/>
  <c r="V1502" i="11"/>
  <c r="U1502" i="11"/>
  <c r="T1502" i="11"/>
  <c r="S1502" i="11"/>
  <c r="R1502" i="11"/>
  <c r="R1501" i="11" s="1"/>
  <c r="Q1502" i="11"/>
  <c r="Q1501" i="11" s="1"/>
  <c r="P1502" i="11"/>
  <c r="O1502" i="11"/>
  <c r="O1501" i="11" s="1"/>
  <c r="N1502" i="11"/>
  <c r="M1502" i="11"/>
  <c r="AC1501" i="11"/>
  <c r="AB1501" i="11"/>
  <c r="AA1501" i="11"/>
  <c r="Y1501" i="11"/>
  <c r="X1501" i="11"/>
  <c r="W1501" i="11"/>
  <c r="V1501" i="11"/>
  <c r="U1501" i="11"/>
  <c r="T1501" i="11"/>
  <c r="S1501" i="11"/>
  <c r="P1501" i="11"/>
  <c r="M1501" i="11"/>
  <c r="AC1500" i="11"/>
  <c r="AB1500" i="11"/>
  <c r="AA1500" i="11"/>
  <c r="Z1500" i="11"/>
  <c r="Y1500" i="11"/>
  <c r="X1500" i="11"/>
  <c r="W1500" i="11"/>
  <c r="V1500" i="11"/>
  <c r="U1500" i="11"/>
  <c r="T1500" i="11"/>
  <c r="S1500" i="11"/>
  <c r="R1500" i="11"/>
  <c r="Q1500" i="11"/>
  <c r="P1500" i="11"/>
  <c r="O1500" i="11"/>
  <c r="N1500" i="11"/>
  <c r="M1500" i="11"/>
  <c r="AC1499" i="11"/>
  <c r="AB1499" i="11"/>
  <c r="AA1499" i="11"/>
  <c r="Z1499" i="11"/>
  <c r="Y1499" i="11"/>
  <c r="Y1498" i="11" s="1"/>
  <c r="X1499" i="11"/>
  <c r="W1499" i="11"/>
  <c r="V1499" i="11"/>
  <c r="U1499" i="11"/>
  <c r="U1498" i="11" s="1"/>
  <c r="T1499" i="11"/>
  <c r="S1499" i="11"/>
  <c r="R1499" i="11"/>
  <c r="R1498" i="11" s="1"/>
  <c r="Q1499" i="11"/>
  <c r="Q1498" i="11" s="1"/>
  <c r="P1499" i="11"/>
  <c r="O1499" i="11"/>
  <c r="M1499" i="11"/>
  <c r="N1499" i="11" s="1"/>
  <c r="AC1498" i="11"/>
  <c r="M1498" i="11"/>
  <c r="AC1497" i="11"/>
  <c r="AB1497" i="11"/>
  <c r="AA1497" i="11"/>
  <c r="Z1497" i="11"/>
  <c r="Y1497" i="11"/>
  <c r="X1497" i="11"/>
  <c r="W1497" i="11"/>
  <c r="V1497" i="11"/>
  <c r="U1497" i="11"/>
  <c r="T1497" i="11"/>
  <c r="S1497" i="11"/>
  <c r="R1497" i="11"/>
  <c r="Q1497" i="11"/>
  <c r="P1497" i="11"/>
  <c r="O1497" i="11"/>
  <c r="M1497" i="11"/>
  <c r="N1497" i="11" s="1"/>
  <c r="AC1496" i="11"/>
  <c r="AB1496" i="11"/>
  <c r="AA1496" i="11"/>
  <c r="Z1496" i="11"/>
  <c r="Y1496" i="11"/>
  <c r="X1496" i="11"/>
  <c r="W1496" i="11"/>
  <c r="V1496" i="11"/>
  <c r="U1496" i="11"/>
  <c r="T1496" i="11"/>
  <c r="S1496" i="11"/>
  <c r="R1496" i="11"/>
  <c r="Q1496" i="11"/>
  <c r="P1496" i="11"/>
  <c r="O1496" i="11"/>
  <c r="M1496" i="11"/>
  <c r="N1496" i="11" s="1"/>
  <c r="N1495" i="11" s="1"/>
  <c r="AC1495" i="11"/>
  <c r="AB1495" i="11"/>
  <c r="AA1495" i="11"/>
  <c r="Z1495" i="11"/>
  <c r="Y1495" i="11"/>
  <c r="X1495" i="11"/>
  <c r="W1495" i="11"/>
  <c r="V1495" i="11"/>
  <c r="U1495" i="11"/>
  <c r="T1495" i="11"/>
  <c r="S1495" i="11"/>
  <c r="R1495" i="11"/>
  <c r="Q1495" i="11"/>
  <c r="P1495" i="11"/>
  <c r="O1495" i="11"/>
  <c r="M1495" i="11"/>
  <c r="AC1494" i="11"/>
  <c r="AB1494" i="11"/>
  <c r="AA1494" i="11"/>
  <c r="Z1494" i="11"/>
  <c r="Y1494" i="11"/>
  <c r="X1494" i="11"/>
  <c r="W1494" i="11"/>
  <c r="V1494" i="11"/>
  <c r="V1492" i="11" s="1"/>
  <c r="U1494" i="11"/>
  <c r="T1494" i="11"/>
  <c r="S1494" i="11"/>
  <c r="R1494" i="11"/>
  <c r="Q1494" i="11"/>
  <c r="P1494" i="11"/>
  <c r="O1494" i="11"/>
  <c r="N1494" i="11"/>
  <c r="M1494" i="11"/>
  <c r="AC1493" i="11"/>
  <c r="AB1493" i="11"/>
  <c r="AA1493" i="11"/>
  <c r="AA1492" i="11" s="1"/>
  <c r="Z1493" i="11"/>
  <c r="Y1493" i="11"/>
  <c r="Y1492" i="11" s="1"/>
  <c r="X1493" i="11"/>
  <c r="W1493" i="11"/>
  <c r="V1493" i="11"/>
  <c r="U1493" i="11"/>
  <c r="T1493" i="11"/>
  <c r="S1493" i="11"/>
  <c r="R1493" i="11"/>
  <c r="Q1493" i="11"/>
  <c r="Q1492" i="11" s="1"/>
  <c r="P1493" i="11"/>
  <c r="O1493" i="11"/>
  <c r="M1493" i="11"/>
  <c r="N1493" i="11" s="1"/>
  <c r="AC1492" i="11"/>
  <c r="U1492" i="11"/>
  <c r="S1492" i="11"/>
  <c r="M1492" i="11"/>
  <c r="AC1490" i="11"/>
  <c r="AB1490" i="11"/>
  <c r="AA1490" i="11"/>
  <c r="Z1490" i="11"/>
  <c r="Y1490" i="11"/>
  <c r="X1490" i="11"/>
  <c r="W1490" i="11"/>
  <c r="V1490" i="11"/>
  <c r="U1490" i="11"/>
  <c r="T1490" i="11"/>
  <c r="S1490" i="11"/>
  <c r="R1490" i="11"/>
  <c r="Q1490" i="11"/>
  <c r="P1490" i="11"/>
  <c r="O1490" i="11"/>
  <c r="N1490" i="11"/>
  <c r="M1490" i="11"/>
  <c r="AC1489" i="11"/>
  <c r="AB1489" i="11"/>
  <c r="AA1489" i="11"/>
  <c r="Z1489" i="11"/>
  <c r="Y1489" i="11"/>
  <c r="X1489" i="11"/>
  <c r="W1489" i="11"/>
  <c r="V1489" i="11"/>
  <c r="U1489" i="11"/>
  <c r="T1489" i="11"/>
  <c r="S1489" i="11"/>
  <c r="R1489" i="11"/>
  <c r="Q1489" i="11"/>
  <c r="P1489" i="11"/>
  <c r="O1489" i="11"/>
  <c r="M1489" i="11"/>
  <c r="N1489" i="11" s="1"/>
  <c r="AC1488" i="11"/>
  <c r="AB1488" i="11"/>
  <c r="AA1488" i="11"/>
  <c r="Z1488" i="11"/>
  <c r="Z1487" i="11" s="1"/>
  <c r="Y1488" i="11"/>
  <c r="X1488" i="11"/>
  <c r="W1488" i="11"/>
  <c r="V1488" i="11"/>
  <c r="V1487" i="11" s="1"/>
  <c r="U1488" i="11"/>
  <c r="T1488" i="11"/>
  <c r="T1487" i="11" s="1"/>
  <c r="S1488" i="11"/>
  <c r="R1488" i="11"/>
  <c r="R1487" i="11" s="1"/>
  <c r="Q1488" i="11"/>
  <c r="P1488" i="11"/>
  <c r="O1488" i="11"/>
  <c r="M1488" i="11"/>
  <c r="N1488" i="11" s="1"/>
  <c r="AC1487" i="11"/>
  <c r="AA1487" i="11"/>
  <c r="M1487" i="11"/>
  <c r="AC1486" i="11"/>
  <c r="AB1486" i="11"/>
  <c r="AA1486" i="11"/>
  <c r="Z1486" i="11"/>
  <c r="Y1486" i="11"/>
  <c r="X1486" i="11"/>
  <c r="W1486" i="11"/>
  <c r="V1486" i="11"/>
  <c r="U1486" i="11"/>
  <c r="T1486" i="11"/>
  <c r="S1486" i="11"/>
  <c r="R1486" i="11"/>
  <c r="Q1486" i="11"/>
  <c r="P1486" i="11"/>
  <c r="O1486" i="11"/>
  <c r="M1486" i="11"/>
  <c r="N1486" i="11" s="1"/>
  <c r="AC1485" i="11"/>
  <c r="AB1485" i="11"/>
  <c r="AA1485" i="11"/>
  <c r="Z1485" i="11"/>
  <c r="Z1484" i="11" s="1"/>
  <c r="Y1485" i="11"/>
  <c r="X1485" i="11"/>
  <c r="X1484" i="11" s="1"/>
  <c r="W1485" i="11"/>
  <c r="W1484" i="11" s="1"/>
  <c r="V1485" i="11"/>
  <c r="V1484" i="11" s="1"/>
  <c r="U1485" i="11"/>
  <c r="U1484" i="11" s="1"/>
  <c r="T1485" i="11"/>
  <c r="T1484" i="11" s="1"/>
  <c r="S1485" i="11"/>
  <c r="S1484" i="11" s="1"/>
  <c r="R1485" i="11"/>
  <c r="R1484" i="11" s="1"/>
  <c r="Q1485" i="11"/>
  <c r="P1485" i="11"/>
  <c r="P1484" i="11" s="1"/>
  <c r="O1485" i="11"/>
  <c r="M1485" i="11"/>
  <c r="N1485" i="11" s="1"/>
  <c r="N1484" i="11" s="1"/>
  <c r="AC1484" i="11"/>
  <c r="AB1484" i="11"/>
  <c r="AA1484" i="11"/>
  <c r="Y1484" i="11"/>
  <c r="Q1484" i="11"/>
  <c r="O1484" i="11"/>
  <c r="M1484" i="11"/>
  <c r="AC1483" i="11"/>
  <c r="AB1483" i="11"/>
  <c r="AA1483" i="11"/>
  <c r="Z1483" i="11"/>
  <c r="Y1483" i="11"/>
  <c r="X1483" i="11"/>
  <c r="W1483" i="11"/>
  <c r="V1483" i="11"/>
  <c r="U1483" i="11"/>
  <c r="T1483" i="11"/>
  <c r="S1483" i="11"/>
  <c r="R1483" i="11"/>
  <c r="Q1483" i="11"/>
  <c r="P1483" i="11"/>
  <c r="O1483" i="11"/>
  <c r="M1483" i="11"/>
  <c r="N1483" i="11" s="1"/>
  <c r="AC1482" i="11"/>
  <c r="AB1482" i="11"/>
  <c r="AB1480" i="11" s="1"/>
  <c r="AA1482" i="11"/>
  <c r="Z1482" i="11"/>
  <c r="Y1482" i="11"/>
  <c r="X1482" i="11"/>
  <c r="W1482" i="11"/>
  <c r="V1482" i="11"/>
  <c r="U1482" i="11"/>
  <c r="T1482" i="11"/>
  <c r="T1480" i="11" s="1"/>
  <c r="S1482" i="11"/>
  <c r="R1482" i="11"/>
  <c r="Q1482" i="11"/>
  <c r="P1482" i="11"/>
  <c r="O1482" i="11"/>
  <c r="N1482" i="11"/>
  <c r="M1482" i="11"/>
  <c r="AC1481" i="11"/>
  <c r="AB1481" i="11"/>
  <c r="AA1481" i="11"/>
  <c r="Z1481" i="11"/>
  <c r="Y1481" i="11"/>
  <c r="Y1480" i="11" s="1"/>
  <c r="X1481" i="11"/>
  <c r="W1481" i="11"/>
  <c r="W1480" i="11" s="1"/>
  <c r="V1481" i="11"/>
  <c r="U1481" i="11"/>
  <c r="U1480" i="11" s="1"/>
  <c r="T1481" i="11"/>
  <c r="S1481" i="11"/>
  <c r="S1480" i="11" s="1"/>
  <c r="R1481" i="11"/>
  <c r="Q1481" i="11"/>
  <c r="Q1480" i="11" s="1"/>
  <c r="P1481" i="11"/>
  <c r="O1481" i="11"/>
  <c r="O1480" i="11" s="1"/>
  <c r="M1481" i="11"/>
  <c r="N1481" i="11" s="1"/>
  <c r="AC1480" i="11"/>
  <c r="AA1480" i="11"/>
  <c r="M1480" i="11"/>
  <c r="AC1479" i="11"/>
  <c r="AB1479" i="11"/>
  <c r="AA1479" i="11"/>
  <c r="Z1479" i="11"/>
  <c r="Y1479" i="11"/>
  <c r="X1479" i="11"/>
  <c r="W1479" i="11"/>
  <c r="V1479" i="11"/>
  <c r="U1479" i="11"/>
  <c r="T1479" i="11"/>
  <c r="S1479" i="11"/>
  <c r="R1479" i="11"/>
  <c r="Q1479" i="11"/>
  <c r="P1479" i="11"/>
  <c r="O1479" i="11"/>
  <c r="M1479" i="11"/>
  <c r="N1479" i="11" s="1"/>
  <c r="AC1478" i="11"/>
  <c r="AB1478" i="11"/>
  <c r="AA1478" i="11"/>
  <c r="AA1477" i="11" s="1"/>
  <c r="Z1478" i="11"/>
  <c r="Z1477" i="11" s="1"/>
  <c r="Y1478" i="11"/>
  <c r="Y1477" i="11" s="1"/>
  <c r="X1478" i="11"/>
  <c r="X1477" i="11" s="1"/>
  <c r="W1478" i="11"/>
  <c r="W1477" i="11" s="1"/>
  <c r="V1478" i="11"/>
  <c r="V1477" i="11" s="1"/>
  <c r="U1478" i="11"/>
  <c r="U1477" i="11" s="1"/>
  <c r="T1478" i="11"/>
  <c r="T1477" i="11" s="1"/>
  <c r="S1478" i="11"/>
  <c r="S1477" i="11" s="1"/>
  <c r="R1478" i="11"/>
  <c r="Q1478" i="11"/>
  <c r="Q1477" i="11" s="1"/>
  <c r="P1478" i="11"/>
  <c r="P1477" i="11" s="1"/>
  <c r="O1478" i="11"/>
  <c r="O1477" i="11" s="1"/>
  <c r="M1478" i="11"/>
  <c r="N1478" i="11" s="1"/>
  <c r="N1477" i="11" s="1"/>
  <c r="AC1477" i="11"/>
  <c r="AB1477" i="11"/>
  <c r="R1477" i="11"/>
  <c r="M1477" i="11"/>
  <c r="AC1476" i="11"/>
  <c r="AB1476" i="11"/>
  <c r="AA1476" i="11"/>
  <c r="Z1476" i="11"/>
  <c r="Y1476" i="11"/>
  <c r="X1476" i="11"/>
  <c r="W1476" i="11"/>
  <c r="V1476" i="11"/>
  <c r="U1476" i="11"/>
  <c r="T1476" i="11"/>
  <c r="S1476" i="11"/>
  <c r="R1476" i="11"/>
  <c r="Q1476" i="11"/>
  <c r="P1476" i="11"/>
  <c r="O1476" i="11"/>
  <c r="M1476" i="11"/>
  <c r="N1476" i="11" s="1"/>
  <c r="AC1475" i="11"/>
  <c r="AB1475" i="11"/>
  <c r="AA1475" i="11"/>
  <c r="Z1475" i="11"/>
  <c r="Y1475" i="11"/>
  <c r="X1475" i="11"/>
  <c r="W1475" i="11"/>
  <c r="V1475" i="11"/>
  <c r="U1475" i="11"/>
  <c r="T1475" i="11"/>
  <c r="S1475" i="11"/>
  <c r="R1475" i="11"/>
  <c r="Q1475" i="11"/>
  <c r="P1475" i="11"/>
  <c r="O1475" i="11"/>
  <c r="N1475" i="11"/>
  <c r="M1475" i="11"/>
  <c r="AC1474" i="11"/>
  <c r="AB1474" i="11"/>
  <c r="AA1474" i="11"/>
  <c r="Z1474" i="11"/>
  <c r="Y1474" i="11"/>
  <c r="X1474" i="11"/>
  <c r="X1473" i="11" s="1"/>
  <c r="W1474" i="11"/>
  <c r="V1474" i="11"/>
  <c r="U1474" i="11"/>
  <c r="T1474" i="11"/>
  <c r="T1473" i="11" s="1"/>
  <c r="S1474" i="11"/>
  <c r="R1474" i="11"/>
  <c r="Q1474" i="11"/>
  <c r="P1474" i="11"/>
  <c r="P1473" i="11" s="1"/>
  <c r="O1474" i="11"/>
  <c r="M1474" i="11"/>
  <c r="N1474" i="11" s="1"/>
  <c r="AC1473" i="11"/>
  <c r="AB1473" i="11"/>
  <c r="M1473" i="11"/>
  <c r="AC1472" i="11"/>
  <c r="AB1472" i="11"/>
  <c r="AA1472" i="11"/>
  <c r="Z1472" i="11"/>
  <c r="Y1472" i="11"/>
  <c r="X1472" i="11"/>
  <c r="W1472" i="11"/>
  <c r="V1472" i="11"/>
  <c r="U1472" i="11"/>
  <c r="T1472" i="11"/>
  <c r="S1472" i="11"/>
  <c r="R1472" i="11"/>
  <c r="Q1472" i="11"/>
  <c r="P1472" i="11"/>
  <c r="O1472" i="11"/>
  <c r="N1472" i="11"/>
  <c r="M1472" i="11"/>
  <c r="AC1471" i="11"/>
  <c r="AB1471" i="11"/>
  <c r="AA1471" i="11"/>
  <c r="Z1471" i="11"/>
  <c r="Z1470" i="11" s="1"/>
  <c r="Y1471" i="11"/>
  <c r="X1471" i="11"/>
  <c r="W1471" i="11"/>
  <c r="V1471" i="11"/>
  <c r="V1470" i="11" s="1"/>
  <c r="U1471" i="11"/>
  <c r="T1471" i="11"/>
  <c r="S1471" i="11"/>
  <c r="R1471" i="11"/>
  <c r="R1470" i="11" s="1"/>
  <c r="Q1471" i="11"/>
  <c r="P1471" i="11"/>
  <c r="O1471" i="11"/>
  <c r="M1471" i="11"/>
  <c r="N1471" i="11" s="1"/>
  <c r="N1470" i="11" s="1"/>
  <c r="AC1470" i="11"/>
  <c r="M1470" i="11"/>
  <c r="AC1468" i="11"/>
  <c r="AB1468" i="11"/>
  <c r="AA1468" i="11"/>
  <c r="Z1468" i="11"/>
  <c r="Y1468" i="11"/>
  <c r="X1468" i="11"/>
  <c r="W1468" i="11"/>
  <c r="V1468" i="11"/>
  <c r="U1468" i="11"/>
  <c r="T1468" i="11"/>
  <c r="S1468" i="11"/>
  <c r="R1468" i="11"/>
  <c r="Q1468" i="11"/>
  <c r="P1468" i="11"/>
  <c r="O1468" i="11"/>
  <c r="N1468" i="11"/>
  <c r="M1468" i="11"/>
  <c r="AC1467" i="11"/>
  <c r="AB1467" i="11"/>
  <c r="AA1467" i="11"/>
  <c r="Z1467" i="11"/>
  <c r="Y1467" i="11"/>
  <c r="X1467" i="11"/>
  <c r="W1467" i="11"/>
  <c r="V1467" i="11"/>
  <c r="U1467" i="11"/>
  <c r="T1467" i="11"/>
  <c r="S1467" i="11"/>
  <c r="R1467" i="11"/>
  <c r="Q1467" i="11"/>
  <c r="P1467" i="11"/>
  <c r="O1467" i="11"/>
  <c r="M1467" i="11"/>
  <c r="N1467" i="11" s="1"/>
  <c r="AC1466" i="11"/>
  <c r="AB1466" i="11"/>
  <c r="AB1465" i="11" s="1"/>
  <c r="AA1466" i="11"/>
  <c r="Z1466" i="11"/>
  <c r="Y1466" i="11"/>
  <c r="X1466" i="11"/>
  <c r="W1466" i="11"/>
  <c r="V1466" i="11"/>
  <c r="U1466" i="11"/>
  <c r="T1466" i="11"/>
  <c r="T1465" i="11" s="1"/>
  <c r="S1466" i="11"/>
  <c r="R1466" i="11"/>
  <c r="Q1466" i="11"/>
  <c r="P1466" i="11"/>
  <c r="O1466" i="11"/>
  <c r="N1466" i="11"/>
  <c r="M1466" i="11"/>
  <c r="AC1465" i="11"/>
  <c r="P1465" i="11"/>
  <c r="M1465" i="11"/>
  <c r="AC1464" i="11"/>
  <c r="AB1464" i="11"/>
  <c r="AA1464" i="11"/>
  <c r="Z1464" i="11"/>
  <c r="Y1464" i="11"/>
  <c r="X1464" i="11"/>
  <c r="W1464" i="11"/>
  <c r="V1464" i="11"/>
  <c r="U1464" i="11"/>
  <c r="T1464" i="11"/>
  <c r="S1464" i="11"/>
  <c r="R1464" i="11"/>
  <c r="Q1464" i="11"/>
  <c r="P1464" i="11"/>
  <c r="O1464" i="11"/>
  <c r="M1464" i="11"/>
  <c r="N1464" i="11" s="1"/>
  <c r="AC1463" i="11"/>
  <c r="AB1463" i="11"/>
  <c r="AA1463" i="11"/>
  <c r="Z1463" i="11"/>
  <c r="Y1463" i="11"/>
  <c r="X1463" i="11"/>
  <c r="W1463" i="11"/>
  <c r="V1463" i="11"/>
  <c r="U1463" i="11"/>
  <c r="T1463" i="11"/>
  <c r="S1463" i="11"/>
  <c r="R1463" i="11"/>
  <c r="Q1463" i="11"/>
  <c r="P1463" i="11"/>
  <c r="O1463" i="11"/>
  <c r="M1463" i="11"/>
  <c r="N1463" i="11" s="1"/>
  <c r="AC1462" i="11"/>
  <c r="AB1462" i="11"/>
  <c r="AA1462" i="11"/>
  <c r="AA1461" i="11" s="1"/>
  <c r="Z1462" i="11"/>
  <c r="Y1462" i="11"/>
  <c r="X1462" i="11"/>
  <c r="W1462" i="11"/>
  <c r="V1462" i="11"/>
  <c r="U1462" i="11"/>
  <c r="T1462" i="11"/>
  <c r="S1462" i="11"/>
  <c r="S1461" i="11" s="1"/>
  <c r="R1462" i="11"/>
  <c r="R1461" i="11" s="1"/>
  <c r="Q1462" i="11"/>
  <c r="Q1461" i="11" s="1"/>
  <c r="P1462" i="11"/>
  <c r="P1461" i="11" s="1"/>
  <c r="O1462" i="11"/>
  <c r="O1461" i="11" s="1"/>
  <c r="N1462" i="11"/>
  <c r="M1462" i="11"/>
  <c r="AC1461" i="11"/>
  <c r="AB1461" i="11"/>
  <c r="Z1461" i="11"/>
  <c r="Y1461" i="11"/>
  <c r="X1461" i="11"/>
  <c r="W1461" i="11"/>
  <c r="V1461" i="11"/>
  <c r="U1461" i="11"/>
  <c r="T1461" i="11"/>
  <c r="M1461" i="11"/>
  <c r="AC1460" i="11"/>
  <c r="AB1460" i="11"/>
  <c r="AA1460" i="11"/>
  <c r="Z1460" i="11"/>
  <c r="Y1460" i="11"/>
  <c r="X1460" i="11"/>
  <c r="W1460" i="11"/>
  <c r="V1460" i="11"/>
  <c r="U1460" i="11"/>
  <c r="T1460" i="11"/>
  <c r="S1460" i="11"/>
  <c r="R1460" i="11"/>
  <c r="Q1460" i="11"/>
  <c r="P1460" i="11"/>
  <c r="O1460" i="11"/>
  <c r="N1460" i="11"/>
  <c r="M1460" i="11"/>
  <c r="AC1459" i="11"/>
  <c r="AB1459" i="11"/>
  <c r="AA1459" i="11"/>
  <c r="Z1459" i="11"/>
  <c r="Y1459" i="11"/>
  <c r="X1459" i="11"/>
  <c r="W1459" i="11"/>
  <c r="V1459" i="11"/>
  <c r="U1459" i="11"/>
  <c r="T1459" i="11"/>
  <c r="S1459" i="11"/>
  <c r="R1459" i="11"/>
  <c r="Q1459" i="11"/>
  <c r="P1459" i="11"/>
  <c r="O1459" i="11"/>
  <c r="M1459" i="11"/>
  <c r="N1459" i="11" s="1"/>
  <c r="AC1458" i="11"/>
  <c r="AB1458" i="11"/>
  <c r="AA1458" i="11"/>
  <c r="Z1458" i="11"/>
  <c r="Y1458" i="11"/>
  <c r="Y1457" i="11" s="1"/>
  <c r="X1458" i="11"/>
  <c r="W1458" i="11"/>
  <c r="V1458" i="11"/>
  <c r="U1458" i="11"/>
  <c r="T1458" i="11"/>
  <c r="S1458" i="11"/>
  <c r="R1458" i="11"/>
  <c r="Q1458" i="11"/>
  <c r="Q1457" i="11" s="1"/>
  <c r="P1458" i="11"/>
  <c r="O1458" i="11"/>
  <c r="N1458" i="11"/>
  <c r="M1458" i="11"/>
  <c r="AC1457" i="11"/>
  <c r="AA1457" i="11"/>
  <c r="S1457" i="11"/>
  <c r="M1457" i="11"/>
  <c r="AC1455" i="11"/>
  <c r="AB1455" i="11"/>
  <c r="AA1455" i="11"/>
  <c r="Z1455" i="11"/>
  <c r="Z1451" i="11" s="1"/>
  <c r="Y1455" i="11"/>
  <c r="X1455" i="11"/>
  <c r="W1455" i="11"/>
  <c r="V1455" i="11"/>
  <c r="V1451" i="11" s="1"/>
  <c r="U1455" i="11"/>
  <c r="T1455" i="11"/>
  <c r="S1455" i="11"/>
  <c r="R1455" i="11"/>
  <c r="Q1455" i="11"/>
  <c r="P1455" i="11"/>
  <c r="O1455" i="11"/>
  <c r="N1455" i="11"/>
  <c r="M1455" i="11"/>
  <c r="AC1454" i="11"/>
  <c r="AB1454" i="11"/>
  <c r="AA1454" i="11"/>
  <c r="Z1454" i="11"/>
  <c r="Y1454" i="11"/>
  <c r="X1454" i="11"/>
  <c r="W1454" i="11"/>
  <c r="V1454" i="11"/>
  <c r="U1454" i="11"/>
  <c r="T1454" i="11"/>
  <c r="S1454" i="11"/>
  <c r="R1454" i="11"/>
  <c r="Q1454" i="11"/>
  <c r="P1454" i="11"/>
  <c r="O1454" i="11"/>
  <c r="M1454" i="11"/>
  <c r="N1454" i="11" s="1"/>
  <c r="AC1453" i="11"/>
  <c r="AB1453" i="11"/>
  <c r="AA1453" i="11"/>
  <c r="Z1453" i="11"/>
  <c r="Y1453" i="11"/>
  <c r="X1453" i="11"/>
  <c r="W1453" i="11"/>
  <c r="V1453" i="11"/>
  <c r="U1453" i="11"/>
  <c r="T1453" i="11"/>
  <c r="S1453" i="11"/>
  <c r="R1453" i="11"/>
  <c r="Q1453" i="11"/>
  <c r="P1453" i="11"/>
  <c r="O1453" i="11"/>
  <c r="M1453" i="11"/>
  <c r="N1453" i="11" s="1"/>
  <c r="AC1452" i="11"/>
  <c r="AB1452" i="11"/>
  <c r="AA1452" i="11"/>
  <c r="Z1452" i="11"/>
  <c r="Y1452" i="11"/>
  <c r="Y1451" i="11" s="1"/>
  <c r="X1452" i="11"/>
  <c r="X1451" i="11" s="1"/>
  <c r="W1452" i="11"/>
  <c r="W1451" i="11" s="1"/>
  <c r="V1452" i="11"/>
  <c r="U1452" i="11"/>
  <c r="U1451" i="11" s="1"/>
  <c r="T1452" i="11"/>
  <c r="T1451" i="11" s="1"/>
  <c r="S1452" i="11"/>
  <c r="S1451" i="11" s="1"/>
  <c r="R1452" i="11"/>
  <c r="Q1452" i="11"/>
  <c r="Q1451" i="11" s="1"/>
  <c r="P1452" i="11"/>
  <c r="P1451" i="11" s="1"/>
  <c r="O1452" i="11"/>
  <c r="O1451" i="11" s="1"/>
  <c r="M1452" i="11"/>
  <c r="N1452" i="11" s="1"/>
  <c r="AC1451" i="11"/>
  <c r="AB1451" i="11"/>
  <c r="M1451" i="11"/>
  <c r="AC1450" i="11"/>
  <c r="AB1450" i="11"/>
  <c r="AA1450" i="11"/>
  <c r="Z1450" i="11"/>
  <c r="Y1450" i="11"/>
  <c r="X1450" i="11"/>
  <c r="W1450" i="11"/>
  <c r="V1450" i="11"/>
  <c r="U1450" i="11"/>
  <c r="T1450" i="11"/>
  <c r="S1450" i="11"/>
  <c r="R1450" i="11"/>
  <c r="Q1450" i="11"/>
  <c r="P1450" i="11"/>
  <c r="O1450" i="11"/>
  <c r="M1450" i="11"/>
  <c r="N1450" i="11" s="1"/>
  <c r="AC1449" i="11"/>
  <c r="AB1449" i="11"/>
  <c r="AA1449" i="11"/>
  <c r="Z1449" i="11"/>
  <c r="Y1449" i="11"/>
  <c r="X1449" i="11"/>
  <c r="W1449" i="11"/>
  <c r="V1449" i="11"/>
  <c r="U1449" i="11"/>
  <c r="T1449" i="11"/>
  <c r="S1449" i="11"/>
  <c r="R1449" i="11"/>
  <c r="Q1449" i="11"/>
  <c r="P1449" i="11"/>
  <c r="O1449" i="11"/>
  <c r="N1449" i="11"/>
  <c r="M1449" i="11"/>
  <c r="AC1448" i="11"/>
  <c r="AB1448" i="11"/>
  <c r="AA1448" i="11"/>
  <c r="Z1448" i="11"/>
  <c r="Y1448" i="11"/>
  <c r="X1448" i="11"/>
  <c r="W1448" i="11"/>
  <c r="V1448" i="11"/>
  <c r="U1448" i="11"/>
  <c r="T1448" i="11"/>
  <c r="S1448" i="11"/>
  <c r="R1448" i="11"/>
  <c r="Q1448" i="11"/>
  <c r="P1448" i="11"/>
  <c r="O1448" i="11"/>
  <c r="M1448" i="11"/>
  <c r="N1448" i="11" s="1"/>
  <c r="AC1447" i="11"/>
  <c r="AB1447" i="11"/>
  <c r="AA1447" i="11"/>
  <c r="Z1447" i="11"/>
  <c r="Y1447" i="11"/>
  <c r="Y1446" i="11" s="1"/>
  <c r="X1447" i="11"/>
  <c r="X1446" i="11" s="1"/>
  <c r="W1447" i="11"/>
  <c r="V1447" i="11"/>
  <c r="U1447" i="11"/>
  <c r="T1447" i="11"/>
  <c r="T1446" i="11" s="1"/>
  <c r="S1447" i="11"/>
  <c r="R1447" i="11"/>
  <c r="Q1447" i="11"/>
  <c r="P1447" i="11"/>
  <c r="P1446" i="11" s="1"/>
  <c r="O1447" i="11"/>
  <c r="M1447" i="11"/>
  <c r="N1447" i="11" s="1"/>
  <c r="AC1446" i="11"/>
  <c r="AB1446" i="11"/>
  <c r="M1446" i="11"/>
  <c r="AC1445" i="11"/>
  <c r="AB1445" i="11"/>
  <c r="AA1445" i="11"/>
  <c r="Z1445" i="11"/>
  <c r="Y1445" i="11"/>
  <c r="X1445" i="11"/>
  <c r="W1445" i="11"/>
  <c r="V1445" i="11"/>
  <c r="U1445" i="11"/>
  <c r="T1445" i="11"/>
  <c r="S1445" i="11"/>
  <c r="S1441" i="11" s="1"/>
  <c r="R1445" i="11"/>
  <c r="Q1445" i="11"/>
  <c r="P1445" i="11"/>
  <c r="O1445" i="11"/>
  <c r="N1445" i="11"/>
  <c r="M1445" i="11"/>
  <c r="AC1444" i="11"/>
  <c r="AB1444" i="11"/>
  <c r="AA1444" i="11"/>
  <c r="Z1444" i="11"/>
  <c r="Y1444" i="11"/>
  <c r="X1444" i="11"/>
  <c r="W1444" i="11"/>
  <c r="V1444" i="11"/>
  <c r="U1444" i="11"/>
  <c r="T1444" i="11"/>
  <c r="S1444" i="11"/>
  <c r="R1444" i="11"/>
  <c r="Q1444" i="11"/>
  <c r="P1444" i="11"/>
  <c r="O1444" i="11"/>
  <c r="M1444" i="11"/>
  <c r="N1444" i="11" s="1"/>
  <c r="AC1443" i="11"/>
  <c r="AB1443" i="11"/>
  <c r="AA1443" i="11"/>
  <c r="Z1443" i="11"/>
  <c r="Y1443" i="11"/>
  <c r="X1443" i="11"/>
  <c r="W1443" i="11"/>
  <c r="V1443" i="11"/>
  <c r="U1443" i="11"/>
  <c r="T1443" i="11"/>
  <c r="S1443" i="11"/>
  <c r="R1443" i="11"/>
  <c r="Q1443" i="11"/>
  <c r="P1443" i="11"/>
  <c r="O1443" i="11"/>
  <c r="M1443" i="11"/>
  <c r="N1443" i="11" s="1"/>
  <c r="AC1442" i="11"/>
  <c r="AB1442" i="11"/>
  <c r="AA1442" i="11"/>
  <c r="Z1442" i="11"/>
  <c r="Z1441" i="11" s="1"/>
  <c r="Y1442" i="11"/>
  <c r="X1442" i="11"/>
  <c r="W1442" i="11"/>
  <c r="V1442" i="11"/>
  <c r="U1442" i="11"/>
  <c r="T1442" i="11"/>
  <c r="S1442" i="11"/>
  <c r="R1442" i="11"/>
  <c r="Q1442" i="11"/>
  <c r="P1442" i="11"/>
  <c r="O1442" i="11"/>
  <c r="M1442" i="11"/>
  <c r="N1442" i="11" s="1"/>
  <c r="AC1441" i="11"/>
  <c r="R1441" i="11"/>
  <c r="M1441" i="11"/>
  <c r="M1438" i="11"/>
  <c r="M1437" i="11"/>
  <c r="M1436" i="11"/>
  <c r="AC1435" i="11"/>
  <c r="M1435" i="11"/>
  <c r="AC1434" i="11"/>
  <c r="AB1434" i="11"/>
  <c r="AA1434" i="11"/>
  <c r="Z1434" i="11"/>
  <c r="Y1434" i="11"/>
  <c r="X1434" i="11"/>
  <c r="W1434" i="11"/>
  <c r="V1434" i="11"/>
  <c r="U1434" i="11"/>
  <c r="M1434" i="11"/>
  <c r="S1434" i="11" s="1"/>
  <c r="AC1433" i="11"/>
  <c r="AB1433" i="11"/>
  <c r="AA1433" i="11"/>
  <c r="Z1433" i="11"/>
  <c r="Y1433" i="11"/>
  <c r="Y1432" i="11" s="1"/>
  <c r="X1433" i="11"/>
  <c r="W1433" i="11"/>
  <c r="V1433" i="11"/>
  <c r="U1433" i="11"/>
  <c r="T1433" i="11"/>
  <c r="S1433" i="11"/>
  <c r="R1433" i="11"/>
  <c r="Q1433" i="11"/>
  <c r="Q1432" i="11" s="1"/>
  <c r="M1433" i="11"/>
  <c r="AC1432" i="11"/>
  <c r="V1432" i="11"/>
  <c r="M1432" i="11"/>
  <c r="AC1431" i="11"/>
  <c r="AB1431" i="11"/>
  <c r="AA1431" i="11"/>
  <c r="Z1431" i="11"/>
  <c r="Y1431" i="11"/>
  <c r="X1431" i="11"/>
  <c r="W1431" i="11"/>
  <c r="V1431" i="11"/>
  <c r="U1431" i="11"/>
  <c r="T1431" i="11"/>
  <c r="S1431" i="11"/>
  <c r="R1431" i="11"/>
  <c r="Q1431" i="11"/>
  <c r="P1431" i="11"/>
  <c r="O1431" i="11"/>
  <c r="N1431" i="11"/>
  <c r="M1431" i="11"/>
  <c r="AC1430" i="11"/>
  <c r="AB1430" i="11"/>
  <c r="AA1430" i="11"/>
  <c r="Z1430" i="11"/>
  <c r="Z1429" i="11" s="1"/>
  <c r="Y1430" i="11"/>
  <c r="X1430" i="11"/>
  <c r="W1430" i="11"/>
  <c r="V1430" i="11"/>
  <c r="U1430" i="11"/>
  <c r="T1430" i="11"/>
  <c r="S1430" i="11"/>
  <c r="R1430" i="11"/>
  <c r="R1429" i="11" s="1"/>
  <c r="Q1430" i="11"/>
  <c r="P1430" i="11"/>
  <c r="O1430" i="11"/>
  <c r="M1430" i="11"/>
  <c r="N1430" i="11" s="1"/>
  <c r="AC1429" i="11"/>
  <c r="M1429" i="11"/>
  <c r="AC1428" i="11"/>
  <c r="AB1428" i="11"/>
  <c r="AA1428" i="11"/>
  <c r="Z1428" i="11"/>
  <c r="Y1428" i="11"/>
  <c r="X1428" i="11"/>
  <c r="W1428" i="11"/>
  <c r="V1428" i="11"/>
  <c r="U1428" i="11"/>
  <c r="T1428" i="11"/>
  <c r="S1428" i="11"/>
  <c r="R1428" i="11"/>
  <c r="Q1428" i="11"/>
  <c r="P1428" i="11"/>
  <c r="O1428" i="11"/>
  <c r="M1428" i="11"/>
  <c r="N1428" i="11" s="1"/>
  <c r="AC1427" i="11"/>
  <c r="AB1427" i="11"/>
  <c r="AB1426" i="11" s="1"/>
  <c r="AA1427" i="11"/>
  <c r="Z1427" i="11"/>
  <c r="Y1427" i="11"/>
  <c r="Y1426" i="11" s="1"/>
  <c r="X1427" i="11"/>
  <c r="X1426" i="11" s="1"/>
  <c r="W1427" i="11"/>
  <c r="W1426" i="11" s="1"/>
  <c r="V1427" i="11"/>
  <c r="V1426" i="11" s="1"/>
  <c r="U1427" i="11"/>
  <c r="T1427" i="11"/>
  <c r="T1426" i="11" s="1"/>
  <c r="S1427" i="11"/>
  <c r="S1426" i="11" s="1"/>
  <c r="R1427" i="11"/>
  <c r="R1426" i="11" s="1"/>
  <c r="Q1427" i="11"/>
  <c r="Q1426" i="11" s="1"/>
  <c r="P1427" i="11"/>
  <c r="P1426" i="11" s="1"/>
  <c r="O1427" i="11"/>
  <c r="N1427" i="11"/>
  <c r="M1427" i="11"/>
  <c r="AC1426" i="11"/>
  <c r="AA1426" i="11"/>
  <c r="Z1426" i="11"/>
  <c r="U1426" i="11"/>
  <c r="O1426" i="11"/>
  <c r="M1426" i="11"/>
  <c r="AC1425" i="11"/>
  <c r="AB1425" i="11"/>
  <c r="AA1425" i="11"/>
  <c r="Z1425" i="11"/>
  <c r="Y1425" i="11"/>
  <c r="Y1423" i="11" s="1"/>
  <c r="X1425" i="11"/>
  <c r="W1425" i="11"/>
  <c r="V1425" i="11"/>
  <c r="U1425" i="11"/>
  <c r="T1425" i="11"/>
  <c r="S1425" i="11"/>
  <c r="R1425" i="11"/>
  <c r="Q1425" i="11"/>
  <c r="P1425" i="11"/>
  <c r="O1425" i="11"/>
  <c r="N1425" i="11"/>
  <c r="M1425" i="11"/>
  <c r="AC1424" i="11"/>
  <c r="AB1424" i="11"/>
  <c r="AA1424" i="11"/>
  <c r="AA1423" i="11" s="1"/>
  <c r="Z1424" i="11"/>
  <c r="Y1424" i="11"/>
  <c r="X1424" i="11"/>
  <c r="X1423" i="11" s="1"/>
  <c r="W1424" i="11"/>
  <c r="W1423" i="11" s="1"/>
  <c r="V1424" i="11"/>
  <c r="U1424" i="11"/>
  <c r="T1424" i="11"/>
  <c r="S1424" i="11"/>
  <c r="S1423" i="11" s="1"/>
  <c r="R1424" i="11"/>
  <c r="Q1424" i="11"/>
  <c r="P1424" i="11"/>
  <c r="O1424" i="11"/>
  <c r="O1423" i="11" s="1"/>
  <c r="M1424" i="11"/>
  <c r="N1424" i="11" s="1"/>
  <c r="AC1423" i="11"/>
  <c r="T1423" i="11"/>
  <c r="M1423" i="11"/>
  <c r="AC1422" i="11"/>
  <c r="AB1422" i="11"/>
  <c r="AA1422" i="11"/>
  <c r="Z1422" i="11"/>
  <c r="Y1422" i="11"/>
  <c r="Y1420" i="11" s="1"/>
  <c r="X1422" i="11"/>
  <c r="W1422" i="11"/>
  <c r="V1422" i="11"/>
  <c r="U1422" i="11"/>
  <c r="T1422" i="11"/>
  <c r="S1422" i="11"/>
  <c r="S1420" i="11" s="1"/>
  <c r="R1422" i="11"/>
  <c r="Q1422" i="11"/>
  <c r="P1422" i="11"/>
  <c r="O1422" i="11"/>
  <c r="N1422" i="11"/>
  <c r="M1422" i="11"/>
  <c r="AC1421" i="11"/>
  <c r="AB1421" i="11"/>
  <c r="AA1421" i="11"/>
  <c r="Z1421" i="11"/>
  <c r="Z1420" i="11" s="1"/>
  <c r="Y1421" i="11"/>
  <c r="X1421" i="11"/>
  <c r="X1420" i="11" s="1"/>
  <c r="W1421" i="11"/>
  <c r="V1421" i="11"/>
  <c r="V1420" i="11" s="1"/>
  <c r="U1421" i="11"/>
  <c r="T1421" i="11"/>
  <c r="S1421" i="11"/>
  <c r="R1421" i="11"/>
  <c r="R1420" i="11" s="1"/>
  <c r="Q1421" i="11"/>
  <c r="P1421" i="11"/>
  <c r="P1420" i="11" s="1"/>
  <c r="O1421" i="11"/>
  <c r="M1421" i="11"/>
  <c r="N1421" i="11" s="1"/>
  <c r="N1420" i="11" s="1"/>
  <c r="AC1420" i="11"/>
  <c r="Q1420" i="11"/>
  <c r="M1420" i="11"/>
  <c r="AC1419" i="11"/>
  <c r="AB1419" i="11"/>
  <c r="AA1419" i="11"/>
  <c r="Z1419" i="11"/>
  <c r="Y1419" i="11"/>
  <c r="X1419" i="11"/>
  <c r="W1419" i="11"/>
  <c r="V1419" i="11"/>
  <c r="U1419" i="11"/>
  <c r="T1419" i="11"/>
  <c r="S1419" i="11"/>
  <c r="R1419" i="11"/>
  <c r="Q1419" i="11"/>
  <c r="P1419" i="11"/>
  <c r="O1419" i="11"/>
  <c r="M1419" i="11"/>
  <c r="N1419" i="11" s="1"/>
  <c r="AC1418" i="11"/>
  <c r="AB1418" i="11"/>
  <c r="AB1417" i="11" s="1"/>
  <c r="AA1418" i="11"/>
  <c r="Z1418" i="11"/>
  <c r="Y1418" i="11"/>
  <c r="X1418" i="11"/>
  <c r="W1418" i="11"/>
  <c r="W1417" i="11" s="1"/>
  <c r="V1418" i="11"/>
  <c r="U1418" i="11"/>
  <c r="T1418" i="11"/>
  <c r="T1417" i="11" s="1"/>
  <c r="S1418" i="11"/>
  <c r="S1417" i="11" s="1"/>
  <c r="R1418" i="11"/>
  <c r="R1417" i="11" s="1"/>
  <c r="Q1418" i="11"/>
  <c r="Q1417" i="11" s="1"/>
  <c r="P1418" i="11"/>
  <c r="O1418" i="11"/>
  <c r="O1417" i="11" s="1"/>
  <c r="N1418" i="11"/>
  <c r="M1418" i="11"/>
  <c r="AC1417" i="11"/>
  <c r="AA1417" i="11"/>
  <c r="Z1417" i="11"/>
  <c r="Y1417" i="11"/>
  <c r="X1417" i="11"/>
  <c r="V1417" i="11"/>
  <c r="U1417" i="11"/>
  <c r="P1417" i="11"/>
  <c r="M1417" i="11"/>
  <c r="AC1416" i="11"/>
  <c r="AB1416" i="11"/>
  <c r="AA1416" i="11"/>
  <c r="Z1416" i="11"/>
  <c r="Y1416" i="11"/>
  <c r="X1416" i="11"/>
  <c r="W1416" i="11"/>
  <c r="V1416" i="11"/>
  <c r="U1416" i="11"/>
  <c r="T1416" i="11"/>
  <c r="S1416" i="11"/>
  <c r="R1416" i="11"/>
  <c r="Q1416" i="11"/>
  <c r="P1416" i="11"/>
  <c r="O1416" i="11"/>
  <c r="N1416" i="11"/>
  <c r="M1416" i="11"/>
  <c r="AC1415" i="11"/>
  <c r="AB1415" i="11"/>
  <c r="AA1415" i="11"/>
  <c r="Z1415" i="11"/>
  <c r="Y1415" i="11"/>
  <c r="X1415" i="11"/>
  <c r="X1414" i="11" s="1"/>
  <c r="W1415" i="11"/>
  <c r="V1415" i="11"/>
  <c r="U1415" i="11"/>
  <c r="T1415" i="11"/>
  <c r="S1415" i="11"/>
  <c r="R1415" i="11"/>
  <c r="Q1415" i="11"/>
  <c r="P1415" i="11"/>
  <c r="P1414" i="11" s="1"/>
  <c r="O1415" i="11"/>
  <c r="M1415" i="11"/>
  <c r="N1415" i="11" s="1"/>
  <c r="AC1414" i="11"/>
  <c r="M1414" i="11"/>
  <c r="AC1412" i="11"/>
  <c r="AB1412" i="11"/>
  <c r="AA1412" i="11"/>
  <c r="Z1412" i="11"/>
  <c r="Y1412" i="11"/>
  <c r="X1412" i="11"/>
  <c r="W1412" i="11"/>
  <c r="V1412" i="11"/>
  <c r="U1412" i="11"/>
  <c r="U1409" i="11" s="1"/>
  <c r="T1412" i="11"/>
  <c r="S1412" i="11"/>
  <c r="R1412" i="11"/>
  <c r="Q1412" i="11"/>
  <c r="P1412" i="11"/>
  <c r="O1412" i="11"/>
  <c r="N1412" i="11"/>
  <c r="M1412" i="11"/>
  <c r="AC1411" i="11"/>
  <c r="AB1411" i="11"/>
  <c r="AA1411" i="11"/>
  <c r="Z1411" i="11"/>
  <c r="Y1411" i="11"/>
  <c r="X1411" i="11"/>
  <c r="W1411" i="11"/>
  <c r="V1411" i="11"/>
  <c r="U1411" i="11"/>
  <c r="T1411" i="11"/>
  <c r="S1411" i="11"/>
  <c r="R1411" i="11"/>
  <c r="Q1411" i="11"/>
  <c r="P1411" i="11"/>
  <c r="O1411" i="11"/>
  <c r="M1411" i="11"/>
  <c r="N1411" i="11" s="1"/>
  <c r="AC1410" i="11"/>
  <c r="AB1410" i="11"/>
  <c r="AB1409" i="11" s="1"/>
  <c r="AA1410" i="11"/>
  <c r="Z1410" i="11"/>
  <c r="Y1410" i="11"/>
  <c r="X1410" i="11"/>
  <c r="X1409" i="11" s="1"/>
  <c r="W1410" i="11"/>
  <c r="V1410" i="11"/>
  <c r="U1410" i="11"/>
  <c r="T1410" i="11"/>
  <c r="S1410" i="11"/>
  <c r="R1410" i="11"/>
  <c r="Q1410" i="11"/>
  <c r="P1410" i="11"/>
  <c r="P1409" i="11" s="1"/>
  <c r="O1410" i="11"/>
  <c r="N1410" i="11"/>
  <c r="M1410" i="11"/>
  <c r="AC1409" i="11"/>
  <c r="T1409" i="11"/>
  <c r="M1409" i="11"/>
  <c r="AC1408" i="11"/>
  <c r="AB1408" i="11"/>
  <c r="AA1408" i="11"/>
  <c r="Z1408" i="11"/>
  <c r="Y1408" i="11"/>
  <c r="X1408" i="11"/>
  <c r="W1408" i="11"/>
  <c r="V1408" i="11"/>
  <c r="U1408" i="11"/>
  <c r="T1408" i="11"/>
  <c r="S1408" i="11"/>
  <c r="R1408" i="11"/>
  <c r="Q1408" i="11"/>
  <c r="P1408" i="11"/>
  <c r="O1408" i="11"/>
  <c r="M1408" i="11"/>
  <c r="N1408" i="11" s="1"/>
  <c r="AC1407" i="11"/>
  <c r="AB1407" i="11"/>
  <c r="AA1407" i="11"/>
  <c r="Z1407" i="11"/>
  <c r="Y1407" i="11"/>
  <c r="X1407" i="11"/>
  <c r="W1407" i="11"/>
  <c r="V1407" i="11"/>
  <c r="U1407" i="11"/>
  <c r="U1406" i="11" s="1"/>
  <c r="T1407" i="11"/>
  <c r="T1406" i="11" s="1"/>
  <c r="S1407" i="11"/>
  <c r="S1406" i="11" s="1"/>
  <c r="R1407" i="11"/>
  <c r="R1406" i="11" s="1"/>
  <c r="Q1407" i="11"/>
  <c r="Q1406" i="11" s="1"/>
  <c r="P1407" i="11"/>
  <c r="P1406" i="11" s="1"/>
  <c r="O1407" i="11"/>
  <c r="O1406" i="11" s="1"/>
  <c r="M1407" i="11"/>
  <c r="N1407" i="11" s="1"/>
  <c r="N1406" i="11" s="1"/>
  <c r="AC1406" i="11"/>
  <c r="AB1406" i="11"/>
  <c r="AA1406" i="11"/>
  <c r="Z1406" i="11"/>
  <c r="Y1406" i="11"/>
  <c r="X1406" i="11"/>
  <c r="W1406" i="11"/>
  <c r="V1406" i="11"/>
  <c r="M1406" i="11"/>
  <c r="AC1405" i="11"/>
  <c r="AB1405" i="11"/>
  <c r="AA1405" i="11"/>
  <c r="Z1405" i="11"/>
  <c r="Y1405" i="11"/>
  <c r="X1405" i="11"/>
  <c r="W1405" i="11"/>
  <c r="V1405" i="11"/>
  <c r="U1405" i="11"/>
  <c r="T1405" i="11"/>
  <c r="S1405" i="11"/>
  <c r="R1405" i="11"/>
  <c r="Q1405" i="11"/>
  <c r="P1405" i="11"/>
  <c r="O1405" i="11"/>
  <c r="M1405" i="11"/>
  <c r="N1405" i="11" s="1"/>
  <c r="AC1404" i="11"/>
  <c r="AB1404" i="11"/>
  <c r="AA1404" i="11"/>
  <c r="Z1404" i="11"/>
  <c r="Y1404" i="11"/>
  <c r="X1404" i="11"/>
  <c r="W1404" i="11"/>
  <c r="V1404" i="11"/>
  <c r="U1404" i="11"/>
  <c r="T1404" i="11"/>
  <c r="S1404" i="11"/>
  <c r="R1404" i="11"/>
  <c r="Q1404" i="11"/>
  <c r="P1404" i="11"/>
  <c r="O1404" i="11"/>
  <c r="M1404" i="11"/>
  <c r="N1404" i="11" s="1"/>
  <c r="AC1403" i="11"/>
  <c r="AB1403" i="11"/>
  <c r="AA1403" i="11"/>
  <c r="Z1403" i="11"/>
  <c r="Y1403" i="11"/>
  <c r="X1403" i="11"/>
  <c r="W1403" i="11"/>
  <c r="V1403" i="11"/>
  <c r="U1403" i="11"/>
  <c r="T1403" i="11"/>
  <c r="S1403" i="11"/>
  <c r="R1403" i="11"/>
  <c r="Q1403" i="11"/>
  <c r="P1403" i="11"/>
  <c r="O1403" i="11"/>
  <c r="M1403" i="11"/>
  <c r="N1403" i="11" s="1"/>
  <c r="N1402" i="11" s="1"/>
  <c r="AC1402" i="11"/>
  <c r="AB1402" i="11"/>
  <c r="AA1402" i="11"/>
  <c r="Z1402" i="11"/>
  <c r="Y1402" i="11"/>
  <c r="X1402" i="11"/>
  <c r="W1402" i="11"/>
  <c r="V1402" i="11"/>
  <c r="U1402" i="11"/>
  <c r="T1402" i="11"/>
  <c r="S1402" i="11"/>
  <c r="R1402" i="11"/>
  <c r="Q1402" i="11"/>
  <c r="P1402" i="11"/>
  <c r="O1402" i="11"/>
  <c r="M1402" i="11"/>
  <c r="AC1401" i="11"/>
  <c r="AB1401" i="11"/>
  <c r="AA1401" i="11"/>
  <c r="Z1401" i="11"/>
  <c r="Y1401" i="11"/>
  <c r="X1401" i="11"/>
  <c r="W1401" i="11"/>
  <c r="V1401" i="11"/>
  <c r="U1401" i="11"/>
  <c r="T1401" i="11"/>
  <c r="S1401" i="11"/>
  <c r="R1401" i="11"/>
  <c r="Q1401" i="11"/>
  <c r="Q1399" i="11" s="1"/>
  <c r="P1401" i="11"/>
  <c r="O1401" i="11"/>
  <c r="N1401" i="11"/>
  <c r="M1401" i="11"/>
  <c r="AC1400" i="11"/>
  <c r="AB1400" i="11"/>
  <c r="AA1400" i="11"/>
  <c r="AA1399" i="11" s="1"/>
  <c r="Z1400" i="11"/>
  <c r="Y1400" i="11"/>
  <c r="X1400" i="11"/>
  <c r="W1400" i="11"/>
  <c r="V1400" i="11"/>
  <c r="U1400" i="11"/>
  <c r="T1400" i="11"/>
  <c r="S1400" i="11"/>
  <c r="S1399" i="11" s="1"/>
  <c r="R1400" i="11"/>
  <c r="Q1400" i="11"/>
  <c r="P1400" i="11"/>
  <c r="O1400" i="11"/>
  <c r="O1399" i="11" s="1"/>
  <c r="M1400" i="11"/>
  <c r="N1400" i="11" s="1"/>
  <c r="AC1399" i="11"/>
  <c r="W1399" i="11"/>
  <c r="M1399" i="11"/>
  <c r="AC1398" i="11"/>
  <c r="AB1398" i="11"/>
  <c r="AA1398" i="11"/>
  <c r="Z1398" i="11"/>
  <c r="Y1398" i="11"/>
  <c r="X1398" i="11"/>
  <c r="W1398" i="11"/>
  <c r="V1398" i="11"/>
  <c r="U1398" i="11"/>
  <c r="T1398" i="11"/>
  <c r="S1398" i="11"/>
  <c r="R1398" i="11"/>
  <c r="Q1398" i="11"/>
  <c r="P1398" i="11"/>
  <c r="O1398" i="11"/>
  <c r="M1398" i="11"/>
  <c r="N1398" i="11" s="1"/>
  <c r="AC1397" i="11"/>
  <c r="AB1397" i="11"/>
  <c r="AA1397" i="11"/>
  <c r="Z1397" i="11"/>
  <c r="Y1397" i="11"/>
  <c r="X1397" i="11"/>
  <c r="W1397" i="11"/>
  <c r="V1397" i="11"/>
  <c r="V1395" i="11" s="1"/>
  <c r="U1397" i="11"/>
  <c r="T1397" i="11"/>
  <c r="S1397" i="11"/>
  <c r="R1397" i="11"/>
  <c r="Q1397" i="11"/>
  <c r="P1397" i="11"/>
  <c r="O1397" i="11"/>
  <c r="N1397" i="11"/>
  <c r="M1397" i="11"/>
  <c r="AC1396" i="11"/>
  <c r="AB1396" i="11"/>
  <c r="AA1396" i="11"/>
  <c r="AA1395" i="11" s="1"/>
  <c r="Z1396" i="11"/>
  <c r="Y1396" i="11"/>
  <c r="X1396" i="11"/>
  <c r="W1396" i="11"/>
  <c r="V1396" i="11"/>
  <c r="U1396" i="11"/>
  <c r="U1395" i="11" s="1"/>
  <c r="T1396" i="11"/>
  <c r="S1396" i="11"/>
  <c r="S1395" i="11" s="1"/>
  <c r="R1396" i="11"/>
  <c r="Q1396" i="11"/>
  <c r="P1396" i="11"/>
  <c r="O1396" i="11"/>
  <c r="O1395" i="11" s="1"/>
  <c r="M1396" i="11"/>
  <c r="N1396" i="11" s="1"/>
  <c r="AC1395" i="11"/>
  <c r="M1395" i="11"/>
  <c r="AC1394" i="11"/>
  <c r="AB1394" i="11"/>
  <c r="AA1394" i="11"/>
  <c r="Z1394" i="11"/>
  <c r="Y1394" i="11"/>
  <c r="X1394" i="11"/>
  <c r="W1394" i="11"/>
  <c r="V1394" i="11"/>
  <c r="U1394" i="11"/>
  <c r="T1394" i="11"/>
  <c r="S1394" i="11"/>
  <c r="R1394" i="11"/>
  <c r="Q1394" i="11"/>
  <c r="P1394" i="11"/>
  <c r="O1394" i="11"/>
  <c r="N1394" i="11"/>
  <c r="M1394" i="11"/>
  <c r="AC1393" i="11"/>
  <c r="AB1393" i="11"/>
  <c r="AA1393" i="11"/>
  <c r="Z1393" i="11"/>
  <c r="Y1393" i="11"/>
  <c r="Y1392" i="11" s="1"/>
  <c r="X1393" i="11"/>
  <c r="X1392" i="11" s="1"/>
  <c r="W1393" i="11"/>
  <c r="V1393" i="11"/>
  <c r="U1393" i="11"/>
  <c r="U1392" i="11" s="1"/>
  <c r="T1393" i="11"/>
  <c r="S1393" i="11"/>
  <c r="R1393" i="11"/>
  <c r="Q1393" i="11"/>
  <c r="Q1392" i="11" s="1"/>
  <c r="P1393" i="11"/>
  <c r="P1392" i="11" s="1"/>
  <c r="O1393" i="11"/>
  <c r="M1393" i="11"/>
  <c r="N1393" i="11" s="1"/>
  <c r="AC1392" i="11"/>
  <c r="M1392" i="11"/>
  <c r="AC1390" i="11"/>
  <c r="AB1390" i="11"/>
  <c r="AA1390" i="11"/>
  <c r="Z1390" i="11"/>
  <c r="Y1390" i="11"/>
  <c r="X1390" i="11"/>
  <c r="W1390" i="11"/>
  <c r="V1390" i="11"/>
  <c r="U1390" i="11"/>
  <c r="T1390" i="11"/>
  <c r="S1390" i="11"/>
  <c r="R1390" i="11"/>
  <c r="Q1390" i="11"/>
  <c r="P1390" i="11"/>
  <c r="O1390" i="11"/>
  <c r="M1390" i="11"/>
  <c r="N1390" i="11" s="1"/>
  <c r="AC1389" i="11"/>
  <c r="AB1389" i="11"/>
  <c r="AA1389" i="11"/>
  <c r="Z1389" i="11"/>
  <c r="Y1389" i="11"/>
  <c r="X1389" i="11"/>
  <c r="W1389" i="11"/>
  <c r="V1389" i="11"/>
  <c r="U1389" i="11"/>
  <c r="T1389" i="11"/>
  <c r="S1389" i="11"/>
  <c r="R1389" i="11"/>
  <c r="Q1389" i="11"/>
  <c r="P1389" i="11"/>
  <c r="O1389" i="11"/>
  <c r="M1389" i="11"/>
  <c r="N1389" i="11" s="1"/>
  <c r="AC1388" i="11"/>
  <c r="AB1388" i="11"/>
  <c r="AA1388" i="11"/>
  <c r="AA1387" i="11" s="1"/>
  <c r="Z1388" i="11"/>
  <c r="Y1388" i="11"/>
  <c r="Y1387" i="11" s="1"/>
  <c r="X1388" i="11"/>
  <c r="W1388" i="11"/>
  <c r="W1387" i="11" s="1"/>
  <c r="V1388" i="11"/>
  <c r="V1387" i="11" s="1"/>
  <c r="U1388" i="11"/>
  <c r="U1387" i="11" s="1"/>
  <c r="T1388" i="11"/>
  <c r="S1388" i="11"/>
  <c r="S1387" i="11" s="1"/>
  <c r="R1388" i="11"/>
  <c r="Q1388" i="11"/>
  <c r="Q1387" i="11" s="1"/>
  <c r="P1388" i="11"/>
  <c r="P1387" i="11" s="1"/>
  <c r="O1388" i="11"/>
  <c r="O1387" i="11" s="1"/>
  <c r="N1388" i="11"/>
  <c r="M1388" i="11"/>
  <c r="AC1387" i="11"/>
  <c r="AB1387" i="11"/>
  <c r="Z1387" i="11"/>
  <c r="T1387" i="11"/>
  <c r="R1387" i="11"/>
  <c r="M1387" i="11"/>
  <c r="AC1386" i="11"/>
  <c r="AB1386" i="11"/>
  <c r="AA1386" i="11"/>
  <c r="Z1386" i="11"/>
  <c r="Y1386" i="11"/>
  <c r="X1386" i="11"/>
  <c r="W1386" i="11"/>
  <c r="V1386" i="11"/>
  <c r="U1386" i="11"/>
  <c r="T1386" i="11"/>
  <c r="S1386" i="11"/>
  <c r="R1386" i="11"/>
  <c r="Q1386" i="11"/>
  <c r="P1386" i="11"/>
  <c r="O1386" i="11"/>
  <c r="N1386" i="11"/>
  <c r="M1386" i="11"/>
  <c r="AC1385" i="11"/>
  <c r="AB1385" i="11"/>
  <c r="AA1385" i="11"/>
  <c r="Z1385" i="11"/>
  <c r="Y1385" i="11"/>
  <c r="X1385" i="11"/>
  <c r="W1385" i="11"/>
  <c r="V1385" i="11"/>
  <c r="U1385" i="11"/>
  <c r="T1385" i="11"/>
  <c r="S1385" i="11"/>
  <c r="R1385" i="11"/>
  <c r="Q1385" i="11"/>
  <c r="P1385" i="11"/>
  <c r="O1385" i="11"/>
  <c r="M1385" i="11"/>
  <c r="N1385" i="11" s="1"/>
  <c r="AC1384" i="11"/>
  <c r="AB1384" i="11"/>
  <c r="AA1384" i="11"/>
  <c r="Z1384" i="11"/>
  <c r="Y1384" i="11"/>
  <c r="X1384" i="11"/>
  <c r="W1384" i="11"/>
  <c r="W1383" i="11" s="1"/>
  <c r="V1384" i="11"/>
  <c r="U1384" i="11"/>
  <c r="T1384" i="11"/>
  <c r="S1384" i="11"/>
  <c r="R1384" i="11"/>
  <c r="R1383" i="11" s="1"/>
  <c r="Q1384" i="11"/>
  <c r="P1384" i="11"/>
  <c r="O1384" i="11"/>
  <c r="O1383" i="11" s="1"/>
  <c r="N1384" i="11"/>
  <c r="M1384" i="11"/>
  <c r="AC1383" i="11"/>
  <c r="M1383" i="11"/>
  <c r="AC1382" i="11"/>
  <c r="AB1382" i="11"/>
  <c r="AA1382" i="11"/>
  <c r="Z1382" i="11"/>
  <c r="Y1382" i="11"/>
  <c r="X1382" i="11"/>
  <c r="W1382" i="11"/>
  <c r="V1382" i="11"/>
  <c r="U1382" i="11"/>
  <c r="T1382" i="11"/>
  <c r="S1382" i="11"/>
  <c r="R1382" i="11"/>
  <c r="Q1382" i="11"/>
  <c r="P1382" i="11"/>
  <c r="O1382" i="11"/>
  <c r="N1382" i="11"/>
  <c r="M1382" i="11"/>
  <c r="AC1381" i="11"/>
  <c r="AB1381" i="11"/>
  <c r="AA1381" i="11"/>
  <c r="Z1381" i="11"/>
  <c r="Y1381" i="11"/>
  <c r="X1381" i="11"/>
  <c r="W1381" i="11"/>
  <c r="V1381" i="11"/>
  <c r="U1381" i="11"/>
  <c r="T1381" i="11"/>
  <c r="S1381" i="11"/>
  <c r="R1381" i="11"/>
  <c r="Q1381" i="11"/>
  <c r="P1381" i="11"/>
  <c r="O1381" i="11"/>
  <c r="M1381" i="11"/>
  <c r="N1381" i="11" s="1"/>
  <c r="AC1380" i="11"/>
  <c r="AB1380" i="11"/>
  <c r="AA1380" i="11"/>
  <c r="Z1380" i="11"/>
  <c r="Z1379" i="11" s="1"/>
  <c r="Y1380" i="11"/>
  <c r="X1380" i="11"/>
  <c r="X1379" i="11" s="1"/>
  <c r="W1380" i="11"/>
  <c r="V1380" i="11"/>
  <c r="U1380" i="11"/>
  <c r="T1380" i="11"/>
  <c r="T1379" i="11" s="1"/>
  <c r="S1380" i="11"/>
  <c r="R1380" i="11"/>
  <c r="R1379" i="11" s="1"/>
  <c r="Q1380" i="11"/>
  <c r="P1380" i="11"/>
  <c r="P1379" i="11" s="1"/>
  <c r="O1380" i="11"/>
  <c r="N1380" i="11"/>
  <c r="M1380" i="11"/>
  <c r="AC1379" i="11"/>
  <c r="M1379" i="11"/>
  <c r="AC1377" i="11"/>
  <c r="AB1377" i="11"/>
  <c r="AA1377" i="11"/>
  <c r="Z1377" i="11"/>
  <c r="Y1377" i="11"/>
  <c r="X1377" i="11"/>
  <c r="W1377" i="11"/>
  <c r="V1377" i="11"/>
  <c r="U1377" i="11"/>
  <c r="T1377" i="11"/>
  <c r="S1377" i="11"/>
  <c r="R1377" i="11"/>
  <c r="Q1377" i="11"/>
  <c r="P1377" i="11"/>
  <c r="O1377" i="11"/>
  <c r="N1377" i="11"/>
  <c r="M1377" i="11"/>
  <c r="AC1376" i="11"/>
  <c r="AB1376" i="11"/>
  <c r="AA1376" i="11"/>
  <c r="Z1376" i="11"/>
  <c r="Y1376" i="11"/>
  <c r="X1376" i="11"/>
  <c r="W1376" i="11"/>
  <c r="V1376" i="11"/>
  <c r="U1376" i="11"/>
  <c r="T1376" i="11"/>
  <c r="S1376" i="11"/>
  <c r="R1376" i="11"/>
  <c r="Q1376" i="11"/>
  <c r="P1376" i="11"/>
  <c r="O1376" i="11"/>
  <c r="M1376" i="11"/>
  <c r="N1376" i="11" s="1"/>
  <c r="AC1375" i="11"/>
  <c r="AB1375" i="11"/>
  <c r="AA1375" i="11"/>
  <c r="Z1375" i="11"/>
  <c r="Y1375" i="11"/>
  <c r="X1375" i="11"/>
  <c r="W1375" i="11"/>
  <c r="V1375" i="11"/>
  <c r="U1375" i="11"/>
  <c r="T1375" i="11"/>
  <c r="S1375" i="11"/>
  <c r="R1375" i="11"/>
  <c r="Q1375" i="11"/>
  <c r="P1375" i="11"/>
  <c r="O1375" i="11"/>
  <c r="M1375" i="11"/>
  <c r="N1375" i="11" s="1"/>
  <c r="AC1374" i="11"/>
  <c r="AB1374" i="11"/>
  <c r="AA1374" i="11"/>
  <c r="AA1373" i="11" s="1"/>
  <c r="Z1374" i="11"/>
  <c r="Y1374" i="11"/>
  <c r="X1374" i="11"/>
  <c r="W1374" i="11"/>
  <c r="V1374" i="11"/>
  <c r="V1373" i="11" s="1"/>
  <c r="U1374" i="11"/>
  <c r="T1374" i="11"/>
  <c r="S1374" i="11"/>
  <c r="S1373" i="11" s="1"/>
  <c r="R1374" i="11"/>
  <c r="Q1374" i="11"/>
  <c r="P1374" i="11"/>
  <c r="O1374" i="11"/>
  <c r="O1373" i="11" s="1"/>
  <c r="N1374" i="11"/>
  <c r="M1374" i="11"/>
  <c r="AC1373" i="11"/>
  <c r="AB1373" i="11"/>
  <c r="M1373" i="11"/>
  <c r="AC1372" i="11"/>
  <c r="AB1372" i="11"/>
  <c r="AA1372" i="11"/>
  <c r="Z1372" i="11"/>
  <c r="Y1372" i="11"/>
  <c r="X1372" i="11"/>
  <c r="W1372" i="11"/>
  <c r="V1372" i="11"/>
  <c r="U1372" i="11"/>
  <c r="T1372" i="11"/>
  <c r="S1372" i="11"/>
  <c r="R1372" i="11"/>
  <c r="Q1372" i="11"/>
  <c r="P1372" i="11"/>
  <c r="O1372" i="11"/>
  <c r="M1372" i="11"/>
  <c r="N1372" i="11" s="1"/>
  <c r="AC1371" i="11"/>
  <c r="AB1371" i="11"/>
  <c r="AA1371" i="11"/>
  <c r="Z1371" i="11"/>
  <c r="Y1371" i="11"/>
  <c r="X1371" i="11"/>
  <c r="W1371" i="11"/>
  <c r="V1371" i="11"/>
  <c r="U1371" i="11"/>
  <c r="T1371" i="11"/>
  <c r="S1371" i="11"/>
  <c r="R1371" i="11"/>
  <c r="Q1371" i="11"/>
  <c r="P1371" i="11"/>
  <c r="O1371" i="11"/>
  <c r="N1371" i="11"/>
  <c r="M1371" i="11"/>
  <c r="AC1370" i="11"/>
  <c r="AB1370" i="11"/>
  <c r="AA1370" i="11"/>
  <c r="Z1370" i="11"/>
  <c r="Y1370" i="11"/>
  <c r="X1370" i="11"/>
  <c r="W1370" i="11"/>
  <c r="V1370" i="11"/>
  <c r="U1370" i="11"/>
  <c r="T1370" i="11"/>
  <c r="S1370" i="11"/>
  <c r="R1370" i="11"/>
  <c r="Q1370" i="11"/>
  <c r="P1370" i="11"/>
  <c r="O1370" i="11"/>
  <c r="M1370" i="11"/>
  <c r="N1370" i="11" s="1"/>
  <c r="AC1369" i="11"/>
  <c r="AB1369" i="11"/>
  <c r="AA1369" i="11"/>
  <c r="Z1369" i="11"/>
  <c r="Y1369" i="11"/>
  <c r="Y1368" i="11" s="1"/>
  <c r="X1369" i="11"/>
  <c r="W1369" i="11"/>
  <c r="V1369" i="11"/>
  <c r="U1369" i="11"/>
  <c r="T1369" i="11"/>
  <c r="S1369" i="11"/>
  <c r="R1369" i="11"/>
  <c r="Q1369" i="11"/>
  <c r="Q1368" i="11" s="1"/>
  <c r="P1369" i="11"/>
  <c r="O1369" i="11"/>
  <c r="M1369" i="11"/>
  <c r="N1369" i="11" s="1"/>
  <c r="AC1368" i="11"/>
  <c r="U1368" i="11"/>
  <c r="M1368" i="11"/>
  <c r="AC1367" i="11"/>
  <c r="AB1367" i="11"/>
  <c r="AA1367" i="11"/>
  <c r="Z1367" i="11"/>
  <c r="Y1367" i="11"/>
  <c r="X1367" i="11"/>
  <c r="W1367" i="11"/>
  <c r="V1367" i="11"/>
  <c r="U1367" i="11"/>
  <c r="T1367" i="11"/>
  <c r="S1367" i="11"/>
  <c r="R1367" i="11"/>
  <c r="Q1367" i="11"/>
  <c r="P1367" i="11"/>
  <c r="O1367" i="11"/>
  <c r="N1367" i="11"/>
  <c r="M1367" i="11"/>
  <c r="AC1366" i="11"/>
  <c r="AB1366" i="11"/>
  <c r="AA1366" i="11"/>
  <c r="Z1366" i="11"/>
  <c r="Y1366" i="11"/>
  <c r="X1366" i="11"/>
  <c r="W1366" i="11"/>
  <c r="V1366" i="11"/>
  <c r="U1366" i="11"/>
  <c r="T1366" i="11"/>
  <c r="S1366" i="11"/>
  <c r="R1366" i="11"/>
  <c r="Q1366" i="11"/>
  <c r="P1366" i="11"/>
  <c r="O1366" i="11"/>
  <c r="M1366" i="11"/>
  <c r="N1366" i="11" s="1"/>
  <c r="AC1365" i="11"/>
  <c r="AB1365" i="11"/>
  <c r="AA1365" i="11"/>
  <c r="Z1365" i="11"/>
  <c r="Y1365" i="11"/>
  <c r="X1365" i="11"/>
  <c r="W1365" i="11"/>
  <c r="V1365" i="11"/>
  <c r="U1365" i="11"/>
  <c r="T1365" i="11"/>
  <c r="S1365" i="11"/>
  <c r="R1365" i="11"/>
  <c r="Q1365" i="11"/>
  <c r="P1365" i="11"/>
  <c r="O1365" i="11"/>
  <c r="M1365" i="11"/>
  <c r="N1365" i="11" s="1"/>
  <c r="AC1364" i="11"/>
  <c r="AB1364" i="11"/>
  <c r="AA1364" i="11"/>
  <c r="Z1364" i="11"/>
  <c r="Y1364" i="11"/>
  <c r="Y1363" i="11" s="1"/>
  <c r="X1364" i="11"/>
  <c r="W1364" i="11"/>
  <c r="V1364" i="11"/>
  <c r="U1364" i="11"/>
  <c r="U1363" i="11" s="1"/>
  <c r="T1364" i="11"/>
  <c r="S1364" i="11"/>
  <c r="R1364" i="11"/>
  <c r="Q1364" i="11"/>
  <c r="P1364" i="11"/>
  <c r="O1364" i="11"/>
  <c r="M1364" i="11"/>
  <c r="N1364" i="11" s="1"/>
  <c r="AC1363" i="11"/>
  <c r="M1363" i="11"/>
  <c r="M1518" i="11" s="1"/>
  <c r="M1360" i="11"/>
  <c r="M1359" i="11"/>
  <c r="M1358" i="11"/>
  <c r="AC1357" i="11"/>
  <c r="M1357" i="11"/>
  <c r="AC1356" i="11"/>
  <c r="AB1356" i="11"/>
  <c r="AA1356" i="11"/>
  <c r="Z1356" i="11"/>
  <c r="Y1356" i="11"/>
  <c r="X1356" i="11"/>
  <c r="W1356" i="11"/>
  <c r="V1356" i="11"/>
  <c r="U1356" i="11"/>
  <c r="M1356" i="11"/>
  <c r="S1356" i="11" s="1"/>
  <c r="AC1355" i="11"/>
  <c r="AB1355" i="11"/>
  <c r="AA1355" i="11"/>
  <c r="AA1354" i="11" s="1"/>
  <c r="Z1355" i="11"/>
  <c r="Y1355" i="11"/>
  <c r="X1355" i="11"/>
  <c r="W1355" i="11"/>
  <c r="V1355" i="11"/>
  <c r="U1355" i="11"/>
  <c r="U1354" i="11" s="1"/>
  <c r="T1355" i="11"/>
  <c r="S1355" i="11"/>
  <c r="R1355" i="11"/>
  <c r="M1355" i="11"/>
  <c r="Q1355" i="11" s="1"/>
  <c r="Q1354" i="11" s="1"/>
  <c r="AC1354" i="11"/>
  <c r="M1354" i="11"/>
  <c r="AC1353" i="11"/>
  <c r="AB1353" i="11"/>
  <c r="AA1353" i="11"/>
  <c r="Z1353" i="11"/>
  <c r="Y1353" i="11"/>
  <c r="X1353" i="11"/>
  <c r="W1353" i="11"/>
  <c r="V1353" i="11"/>
  <c r="U1353" i="11"/>
  <c r="T1353" i="11"/>
  <c r="S1353" i="11"/>
  <c r="R1353" i="11"/>
  <c r="Q1353" i="11"/>
  <c r="P1353" i="11"/>
  <c r="O1353" i="11"/>
  <c r="M1353" i="11"/>
  <c r="N1353" i="11" s="1"/>
  <c r="AC1352" i="11"/>
  <c r="AB1352" i="11"/>
  <c r="AB1351" i="11" s="1"/>
  <c r="AA1352" i="11"/>
  <c r="Z1352" i="11"/>
  <c r="Y1352" i="11"/>
  <c r="Y1351" i="11" s="1"/>
  <c r="X1352" i="11"/>
  <c r="W1352" i="11"/>
  <c r="V1352" i="11"/>
  <c r="U1352" i="11"/>
  <c r="T1352" i="11"/>
  <c r="S1352" i="11"/>
  <c r="R1352" i="11"/>
  <c r="Q1352" i="11"/>
  <c r="P1352" i="11"/>
  <c r="O1352" i="11"/>
  <c r="N1352" i="11"/>
  <c r="M1352" i="11"/>
  <c r="AC1351" i="11"/>
  <c r="AA1351" i="11"/>
  <c r="Z1351" i="11"/>
  <c r="X1351" i="11"/>
  <c r="W1351" i="11"/>
  <c r="V1351" i="11"/>
  <c r="U1351" i="11"/>
  <c r="T1351" i="11"/>
  <c r="S1351" i="11"/>
  <c r="R1351" i="11"/>
  <c r="Q1351" i="11"/>
  <c r="P1351" i="11"/>
  <c r="O1351" i="11"/>
  <c r="M1351" i="11"/>
  <c r="AC1350" i="11"/>
  <c r="AB1350" i="11"/>
  <c r="AB1348" i="11" s="1"/>
  <c r="AA1350" i="11"/>
  <c r="Z1350" i="11"/>
  <c r="Y1350" i="11"/>
  <c r="X1350" i="11"/>
  <c r="W1350" i="11"/>
  <c r="V1350" i="11"/>
  <c r="U1350" i="11"/>
  <c r="T1350" i="11"/>
  <c r="S1350" i="11"/>
  <c r="R1350" i="11"/>
  <c r="Q1350" i="11"/>
  <c r="P1350" i="11"/>
  <c r="O1350" i="11"/>
  <c r="N1350" i="11"/>
  <c r="M1350" i="11"/>
  <c r="AC1349" i="11"/>
  <c r="AB1349" i="11"/>
  <c r="AA1349" i="11"/>
  <c r="Z1349" i="11"/>
  <c r="Y1349" i="11"/>
  <c r="X1349" i="11"/>
  <c r="W1349" i="11"/>
  <c r="V1349" i="11"/>
  <c r="U1349" i="11"/>
  <c r="T1349" i="11"/>
  <c r="S1349" i="11"/>
  <c r="R1349" i="11"/>
  <c r="Q1349" i="11"/>
  <c r="Q1348" i="11" s="1"/>
  <c r="P1349" i="11"/>
  <c r="O1349" i="11"/>
  <c r="M1349" i="11"/>
  <c r="N1349" i="11" s="1"/>
  <c r="AC1348" i="11"/>
  <c r="M1348" i="11"/>
  <c r="AC1347" i="11"/>
  <c r="AB1347" i="11"/>
  <c r="AA1347" i="11"/>
  <c r="Z1347" i="11"/>
  <c r="Y1347" i="11"/>
  <c r="X1347" i="11"/>
  <c r="W1347" i="11"/>
  <c r="V1347" i="11"/>
  <c r="U1347" i="11"/>
  <c r="T1347" i="11"/>
  <c r="S1347" i="11"/>
  <c r="R1347" i="11"/>
  <c r="Q1347" i="11"/>
  <c r="P1347" i="11"/>
  <c r="O1347" i="11"/>
  <c r="M1347" i="11"/>
  <c r="N1347" i="11" s="1"/>
  <c r="AC1346" i="11"/>
  <c r="AB1346" i="11"/>
  <c r="AB1345" i="11" s="1"/>
  <c r="AA1346" i="11"/>
  <c r="Z1346" i="11"/>
  <c r="Z1345" i="11" s="1"/>
  <c r="Y1346" i="11"/>
  <c r="Y1345" i="11" s="1"/>
  <c r="X1346" i="11"/>
  <c r="X1345" i="11" s="1"/>
  <c r="W1346" i="11"/>
  <c r="W1345" i="11" s="1"/>
  <c r="V1346" i="11"/>
  <c r="V1345" i="11" s="1"/>
  <c r="U1346" i="11"/>
  <c r="U1345" i="11" s="1"/>
  <c r="T1346" i="11"/>
  <c r="T1345" i="11" s="1"/>
  <c r="S1346" i="11"/>
  <c r="S1345" i="11" s="1"/>
  <c r="R1346" i="11"/>
  <c r="R1345" i="11" s="1"/>
  <c r="Q1346" i="11"/>
  <c r="Q1345" i="11" s="1"/>
  <c r="P1346" i="11"/>
  <c r="P1345" i="11" s="1"/>
  <c r="O1346" i="11"/>
  <c r="O1345" i="11" s="1"/>
  <c r="M1346" i="11"/>
  <c r="N1346" i="11" s="1"/>
  <c r="N1345" i="11" s="1"/>
  <c r="AC1345" i="11"/>
  <c r="AA1345" i="11"/>
  <c r="M1345" i="11"/>
  <c r="AC1344" i="11"/>
  <c r="AB1344" i="11"/>
  <c r="AA1344" i="11"/>
  <c r="Z1344" i="11"/>
  <c r="Y1344" i="11"/>
  <c r="X1344" i="11"/>
  <c r="W1344" i="11"/>
  <c r="V1344" i="11"/>
  <c r="U1344" i="11"/>
  <c r="T1344" i="11"/>
  <c r="S1344" i="11"/>
  <c r="R1344" i="11"/>
  <c r="R1342" i="11" s="1"/>
  <c r="Q1344" i="11"/>
  <c r="P1344" i="11"/>
  <c r="O1344" i="11"/>
  <c r="N1344" i="11"/>
  <c r="M1344" i="11"/>
  <c r="AC1343" i="11"/>
  <c r="AB1343" i="11"/>
  <c r="AA1343" i="11"/>
  <c r="Z1343" i="11"/>
  <c r="Y1343" i="11"/>
  <c r="Y1342" i="11" s="1"/>
  <c r="X1343" i="11"/>
  <c r="W1343" i="11"/>
  <c r="V1343" i="11"/>
  <c r="U1343" i="11"/>
  <c r="T1343" i="11"/>
  <c r="S1343" i="11"/>
  <c r="R1343" i="11"/>
  <c r="Q1343" i="11"/>
  <c r="Q1342" i="11" s="1"/>
  <c r="P1343" i="11"/>
  <c r="O1343" i="11"/>
  <c r="M1343" i="11"/>
  <c r="N1343" i="11" s="1"/>
  <c r="AC1342" i="11"/>
  <c r="M1342" i="11"/>
  <c r="AC1341" i="11"/>
  <c r="AB1341" i="11"/>
  <c r="AA1341" i="11"/>
  <c r="Z1341" i="11"/>
  <c r="Y1341" i="11"/>
  <c r="X1341" i="11"/>
  <c r="W1341" i="11"/>
  <c r="V1341" i="11"/>
  <c r="U1341" i="11"/>
  <c r="T1341" i="11"/>
  <c r="S1341" i="11"/>
  <c r="R1341" i="11"/>
  <c r="Q1341" i="11"/>
  <c r="P1341" i="11"/>
  <c r="O1341" i="11"/>
  <c r="M1341" i="11"/>
  <c r="N1341" i="11" s="1"/>
  <c r="AC1340" i="11"/>
  <c r="AB1340" i="11"/>
  <c r="AA1340" i="11"/>
  <c r="Z1340" i="11"/>
  <c r="Y1340" i="11"/>
  <c r="X1340" i="11"/>
  <c r="W1340" i="11"/>
  <c r="V1340" i="11"/>
  <c r="U1340" i="11"/>
  <c r="T1340" i="11"/>
  <c r="S1340" i="11"/>
  <c r="R1340" i="11"/>
  <c r="Q1340" i="11"/>
  <c r="P1340" i="11"/>
  <c r="O1340" i="11"/>
  <c r="M1340" i="11"/>
  <c r="N1340" i="11" s="1"/>
  <c r="N1339" i="11" s="1"/>
  <c r="AC1339" i="11"/>
  <c r="AB1339" i="11"/>
  <c r="AA1339" i="11"/>
  <c r="Z1339" i="11"/>
  <c r="Y1339" i="11"/>
  <c r="X1339" i="11"/>
  <c r="W1339" i="11"/>
  <c r="V1339" i="11"/>
  <c r="U1339" i="11"/>
  <c r="T1339" i="11"/>
  <c r="S1339" i="11"/>
  <c r="R1339" i="11"/>
  <c r="Q1339" i="11"/>
  <c r="P1339" i="11"/>
  <c r="O1339" i="11"/>
  <c r="M1339" i="11"/>
  <c r="AC1338" i="11"/>
  <c r="AB1338" i="11"/>
  <c r="AB1336" i="11" s="1"/>
  <c r="AA1338" i="11"/>
  <c r="Z1338" i="11"/>
  <c r="Y1338" i="11"/>
  <c r="X1338" i="11"/>
  <c r="W1338" i="11"/>
  <c r="V1338" i="11"/>
  <c r="U1338" i="11"/>
  <c r="T1338" i="11"/>
  <c r="T1336" i="11" s="1"/>
  <c r="S1338" i="11"/>
  <c r="R1338" i="11"/>
  <c r="R1336" i="11" s="1"/>
  <c r="Q1338" i="11"/>
  <c r="P1338" i="11"/>
  <c r="O1338" i="11"/>
  <c r="N1338" i="11"/>
  <c r="M1338" i="11"/>
  <c r="AC1337" i="11"/>
  <c r="AB1337" i="11"/>
  <c r="AA1337" i="11"/>
  <c r="AA1336" i="11" s="1"/>
  <c r="Z1337" i="11"/>
  <c r="Y1337" i="11"/>
  <c r="X1337" i="11"/>
  <c r="W1337" i="11"/>
  <c r="W1336" i="11" s="1"/>
  <c r="V1337" i="11"/>
  <c r="U1337" i="11"/>
  <c r="T1337" i="11"/>
  <c r="S1337" i="11"/>
  <c r="R1337" i="11"/>
  <c r="Q1337" i="11"/>
  <c r="P1337" i="11"/>
  <c r="O1337" i="11"/>
  <c r="M1337" i="11"/>
  <c r="N1337" i="11" s="1"/>
  <c r="AC1336" i="11"/>
  <c r="S1336" i="11"/>
  <c r="M1336" i="11"/>
  <c r="AC1334" i="11"/>
  <c r="AB1334" i="11"/>
  <c r="AB1331" i="11" s="1"/>
  <c r="AA1334" i="11"/>
  <c r="Z1334" i="11"/>
  <c r="Z1331" i="11" s="1"/>
  <c r="Y1334" i="11"/>
  <c r="X1334" i="11"/>
  <c r="W1334" i="11"/>
  <c r="V1334" i="11"/>
  <c r="U1334" i="11"/>
  <c r="T1334" i="11"/>
  <c r="T1331" i="11" s="1"/>
  <c r="S1334" i="11"/>
  <c r="R1334" i="11"/>
  <c r="R1331" i="11" s="1"/>
  <c r="Q1334" i="11"/>
  <c r="P1334" i="11"/>
  <c r="O1334" i="11"/>
  <c r="N1334" i="11"/>
  <c r="M1334" i="11"/>
  <c r="AC1333" i="11"/>
  <c r="AB1333" i="11"/>
  <c r="AA1333" i="11"/>
  <c r="Z1333" i="11"/>
  <c r="Y1333" i="11"/>
  <c r="X1333" i="11"/>
  <c r="W1333" i="11"/>
  <c r="V1333" i="11"/>
  <c r="U1333" i="11"/>
  <c r="T1333" i="11"/>
  <c r="S1333" i="11"/>
  <c r="R1333" i="11"/>
  <c r="Q1333" i="11"/>
  <c r="P1333" i="11"/>
  <c r="O1333" i="11"/>
  <c r="M1333" i="11"/>
  <c r="N1333" i="11" s="1"/>
  <c r="AC1332" i="11"/>
  <c r="AB1332" i="11"/>
  <c r="AA1332" i="11"/>
  <c r="Z1332" i="11"/>
  <c r="Y1332" i="11"/>
  <c r="Y1331" i="11" s="1"/>
  <c r="X1332" i="11"/>
  <c r="W1332" i="11"/>
  <c r="W1331" i="11" s="1"/>
  <c r="V1332" i="11"/>
  <c r="U1332" i="11"/>
  <c r="T1332" i="11"/>
  <c r="S1332" i="11"/>
  <c r="S1331" i="11" s="1"/>
  <c r="R1332" i="11"/>
  <c r="Q1332" i="11"/>
  <c r="Q1331" i="11" s="1"/>
  <c r="P1332" i="11"/>
  <c r="O1332" i="11"/>
  <c r="O1331" i="11" s="1"/>
  <c r="M1332" i="11"/>
  <c r="N1332" i="11" s="1"/>
  <c r="AC1331" i="11"/>
  <c r="AA1331" i="11"/>
  <c r="M1331" i="11"/>
  <c r="AC1330" i="11"/>
  <c r="AB1330" i="11"/>
  <c r="AA1330" i="11"/>
  <c r="Z1330" i="11"/>
  <c r="Y1330" i="11"/>
  <c r="X1330" i="11"/>
  <c r="W1330" i="11"/>
  <c r="V1330" i="11"/>
  <c r="U1330" i="11"/>
  <c r="T1330" i="11"/>
  <c r="S1330" i="11"/>
  <c r="R1330" i="11"/>
  <c r="Q1330" i="11"/>
  <c r="P1330" i="11"/>
  <c r="O1330" i="11"/>
  <c r="M1330" i="11"/>
  <c r="N1330" i="11" s="1"/>
  <c r="AC1329" i="11"/>
  <c r="AB1329" i="11"/>
  <c r="AB1328" i="11" s="1"/>
  <c r="AA1329" i="11"/>
  <c r="AA1328" i="11" s="1"/>
  <c r="Z1329" i="11"/>
  <c r="Z1328" i="11" s="1"/>
  <c r="Y1329" i="11"/>
  <c r="Y1328" i="11" s="1"/>
  <c r="X1329" i="11"/>
  <c r="W1329" i="11"/>
  <c r="W1328" i="11" s="1"/>
  <c r="V1329" i="11"/>
  <c r="V1328" i="11" s="1"/>
  <c r="U1329" i="11"/>
  <c r="U1328" i="11" s="1"/>
  <c r="T1329" i="11"/>
  <c r="T1328" i="11" s="1"/>
  <c r="S1329" i="11"/>
  <c r="S1328" i="11" s="1"/>
  <c r="R1329" i="11"/>
  <c r="R1328" i="11" s="1"/>
  <c r="Q1329" i="11"/>
  <c r="P1329" i="11"/>
  <c r="P1328" i="11" s="1"/>
  <c r="O1329" i="11"/>
  <c r="O1328" i="11" s="1"/>
  <c r="N1329" i="11"/>
  <c r="M1329" i="11"/>
  <c r="AC1328" i="11"/>
  <c r="X1328" i="11"/>
  <c r="Q1328" i="11"/>
  <c r="M1328" i="11"/>
  <c r="AC1327" i="11"/>
  <c r="AB1327" i="11"/>
  <c r="AA1327" i="11"/>
  <c r="Z1327" i="11"/>
  <c r="Y1327" i="11"/>
  <c r="X1327" i="11"/>
  <c r="W1327" i="11"/>
  <c r="W1324" i="11" s="1"/>
  <c r="V1327" i="11"/>
  <c r="U1327" i="11"/>
  <c r="T1327" i="11"/>
  <c r="S1327" i="11"/>
  <c r="S1324" i="11" s="1"/>
  <c r="R1327" i="11"/>
  <c r="Q1327" i="11"/>
  <c r="P1327" i="11"/>
  <c r="O1327" i="11"/>
  <c r="O1324" i="11" s="1"/>
  <c r="N1327" i="11"/>
  <c r="M1327" i="11"/>
  <c r="AC1326" i="11"/>
  <c r="AB1326" i="11"/>
  <c r="AA1326" i="11"/>
  <c r="Z1326" i="11"/>
  <c r="Y1326" i="11"/>
  <c r="X1326" i="11"/>
  <c r="W1326" i="11"/>
  <c r="V1326" i="11"/>
  <c r="U1326" i="11"/>
  <c r="T1326" i="11"/>
  <c r="S1326" i="11"/>
  <c r="R1326" i="11"/>
  <c r="Q1326" i="11"/>
  <c r="P1326" i="11"/>
  <c r="O1326" i="11"/>
  <c r="M1326" i="11"/>
  <c r="N1326" i="11" s="1"/>
  <c r="AC1325" i="11"/>
  <c r="AB1325" i="11"/>
  <c r="AA1325" i="11"/>
  <c r="Z1325" i="11"/>
  <c r="Y1325" i="11"/>
  <c r="Y1324" i="11" s="1"/>
  <c r="X1325" i="11"/>
  <c r="W1325" i="11"/>
  <c r="V1325" i="11"/>
  <c r="V1324" i="11" s="1"/>
  <c r="U1325" i="11"/>
  <c r="U1324" i="11" s="1"/>
  <c r="T1325" i="11"/>
  <c r="S1325" i="11"/>
  <c r="R1325" i="11"/>
  <c r="Q1325" i="11"/>
  <c r="Q1324" i="11" s="1"/>
  <c r="P1325" i="11"/>
  <c r="O1325" i="11"/>
  <c r="N1325" i="11"/>
  <c r="M1325" i="11"/>
  <c r="AC1324" i="11"/>
  <c r="M1324" i="11"/>
  <c r="AC1323" i="11"/>
  <c r="AB1323" i="11"/>
  <c r="AA1323" i="11"/>
  <c r="Z1323" i="11"/>
  <c r="Y1323" i="11"/>
  <c r="X1323" i="11"/>
  <c r="W1323" i="11"/>
  <c r="V1323" i="11"/>
  <c r="U1323" i="11"/>
  <c r="T1323" i="11"/>
  <c r="S1323" i="11"/>
  <c r="R1323" i="11"/>
  <c r="Q1323" i="11"/>
  <c r="P1323" i="11"/>
  <c r="O1323" i="11"/>
  <c r="N1323" i="11"/>
  <c r="M1323" i="11"/>
  <c r="AC1322" i="11"/>
  <c r="AB1322" i="11"/>
  <c r="AA1322" i="11"/>
  <c r="Z1322" i="11"/>
  <c r="Y1322" i="11"/>
  <c r="X1322" i="11"/>
  <c r="W1322" i="11"/>
  <c r="V1322" i="11"/>
  <c r="V1321" i="11" s="1"/>
  <c r="U1322" i="11"/>
  <c r="U1321" i="11" s="1"/>
  <c r="T1322" i="11"/>
  <c r="S1322" i="11"/>
  <c r="R1322" i="11"/>
  <c r="Q1322" i="11"/>
  <c r="P1322" i="11"/>
  <c r="O1322" i="11"/>
  <c r="M1322" i="11"/>
  <c r="N1322" i="11" s="1"/>
  <c r="N1321" i="11" s="1"/>
  <c r="AC1321" i="11"/>
  <c r="AA1321" i="11"/>
  <c r="M1321" i="11"/>
  <c r="AC1320" i="11"/>
  <c r="AB1320" i="11"/>
  <c r="AA1320" i="11"/>
  <c r="Z1320" i="11"/>
  <c r="Y1320" i="11"/>
  <c r="X1320" i="11"/>
  <c r="W1320" i="11"/>
  <c r="V1320" i="11"/>
  <c r="U1320" i="11"/>
  <c r="T1320" i="11"/>
  <c r="S1320" i="11"/>
  <c r="R1320" i="11"/>
  <c r="Q1320" i="11"/>
  <c r="P1320" i="11"/>
  <c r="O1320" i="11"/>
  <c r="M1320" i="11"/>
  <c r="N1320" i="11" s="1"/>
  <c r="AC1319" i="11"/>
  <c r="AB1319" i="11"/>
  <c r="AA1319" i="11"/>
  <c r="Z1319" i="11"/>
  <c r="Y1319" i="11"/>
  <c r="X1319" i="11"/>
  <c r="W1319" i="11"/>
  <c r="V1319" i="11"/>
  <c r="U1319" i="11"/>
  <c r="T1319" i="11"/>
  <c r="S1319" i="11"/>
  <c r="R1319" i="11"/>
  <c r="Q1319" i="11"/>
  <c r="P1319" i="11"/>
  <c r="O1319" i="11"/>
  <c r="M1319" i="11"/>
  <c r="N1319" i="11" s="1"/>
  <c r="AC1318" i="11"/>
  <c r="AB1318" i="11"/>
  <c r="AB1317" i="11" s="1"/>
  <c r="AA1318" i="11"/>
  <c r="AA1317" i="11" s="1"/>
  <c r="Z1318" i="11"/>
  <c r="Z1317" i="11" s="1"/>
  <c r="Y1318" i="11"/>
  <c r="Y1317" i="11" s="1"/>
  <c r="X1318" i="11"/>
  <c r="X1317" i="11" s="1"/>
  <c r="W1318" i="11"/>
  <c r="W1317" i="11" s="1"/>
  <c r="V1318" i="11"/>
  <c r="V1317" i="11" s="1"/>
  <c r="U1318" i="11"/>
  <c r="U1317" i="11" s="1"/>
  <c r="T1318" i="11"/>
  <c r="T1317" i="11" s="1"/>
  <c r="S1318" i="11"/>
  <c r="S1317" i="11" s="1"/>
  <c r="R1318" i="11"/>
  <c r="R1317" i="11" s="1"/>
  <c r="Q1318" i="11"/>
  <c r="Q1317" i="11" s="1"/>
  <c r="P1318" i="11"/>
  <c r="P1317" i="11" s="1"/>
  <c r="O1318" i="11"/>
  <c r="O1317" i="11" s="1"/>
  <c r="N1318" i="11"/>
  <c r="M1318" i="11"/>
  <c r="AC1317" i="11"/>
  <c r="M1317" i="11"/>
  <c r="AC1316" i="11"/>
  <c r="AB1316" i="11"/>
  <c r="AA1316" i="11"/>
  <c r="Z1316" i="11"/>
  <c r="Y1316" i="11"/>
  <c r="X1316" i="11"/>
  <c r="W1316" i="11"/>
  <c r="V1316" i="11"/>
  <c r="U1316" i="11"/>
  <c r="T1316" i="11"/>
  <c r="S1316" i="11"/>
  <c r="R1316" i="11"/>
  <c r="Q1316" i="11"/>
  <c r="Q1314" i="11" s="1"/>
  <c r="P1316" i="11"/>
  <c r="O1316" i="11"/>
  <c r="N1316" i="11"/>
  <c r="M1316" i="11"/>
  <c r="AC1315" i="11"/>
  <c r="AB1315" i="11"/>
  <c r="AA1315" i="11"/>
  <c r="Z1315" i="11"/>
  <c r="Z1314" i="11" s="1"/>
  <c r="Y1315" i="11"/>
  <c r="X1315" i="11"/>
  <c r="X1314" i="11" s="1"/>
  <c r="W1315" i="11"/>
  <c r="W1314" i="11" s="1"/>
  <c r="V1315" i="11"/>
  <c r="U1315" i="11"/>
  <c r="T1315" i="11"/>
  <c r="S1315" i="11"/>
  <c r="R1315" i="11"/>
  <c r="R1314" i="11" s="1"/>
  <c r="Q1315" i="11"/>
  <c r="P1315" i="11"/>
  <c r="P1314" i="11" s="1"/>
  <c r="O1315" i="11"/>
  <c r="O1314" i="11" s="1"/>
  <c r="M1315" i="11"/>
  <c r="N1315" i="11" s="1"/>
  <c r="AC1314" i="11"/>
  <c r="M1314" i="11"/>
  <c r="AC1312" i="11"/>
  <c r="AB1312" i="11"/>
  <c r="AA1312" i="11"/>
  <c r="Z1312" i="11"/>
  <c r="Y1312" i="11"/>
  <c r="Y1309" i="11" s="1"/>
  <c r="X1312" i="11"/>
  <c r="W1312" i="11"/>
  <c r="V1312" i="11"/>
  <c r="U1312" i="11"/>
  <c r="T1312" i="11"/>
  <c r="S1312" i="11"/>
  <c r="R1312" i="11"/>
  <c r="Q1312" i="11"/>
  <c r="P1312" i="11"/>
  <c r="O1312" i="11"/>
  <c r="N1312" i="11"/>
  <c r="M1312" i="11"/>
  <c r="AC1311" i="11"/>
  <c r="AB1311" i="11"/>
  <c r="AA1311" i="11"/>
  <c r="Z1311" i="11"/>
  <c r="Y1311" i="11"/>
  <c r="X1311" i="11"/>
  <c r="W1311" i="11"/>
  <c r="V1311" i="11"/>
  <c r="U1311" i="11"/>
  <c r="T1311" i="11"/>
  <c r="S1311" i="11"/>
  <c r="R1311" i="11"/>
  <c r="Q1311" i="11"/>
  <c r="P1311" i="11"/>
  <c r="O1311" i="11"/>
  <c r="M1311" i="11"/>
  <c r="N1311" i="11" s="1"/>
  <c r="AC1310" i="11"/>
  <c r="AB1310" i="11"/>
  <c r="AA1310" i="11"/>
  <c r="Z1310" i="11"/>
  <c r="Z1309" i="11" s="1"/>
  <c r="Y1310" i="11"/>
  <c r="X1310" i="11"/>
  <c r="X1309" i="11" s="1"/>
  <c r="W1310" i="11"/>
  <c r="V1310" i="11"/>
  <c r="U1310" i="11"/>
  <c r="T1310" i="11"/>
  <c r="S1310" i="11"/>
  <c r="R1310" i="11"/>
  <c r="R1309" i="11" s="1"/>
  <c r="Q1310" i="11"/>
  <c r="P1310" i="11"/>
  <c r="P1309" i="11" s="1"/>
  <c r="O1310" i="11"/>
  <c r="N1310" i="11"/>
  <c r="M1310" i="11"/>
  <c r="AC1309" i="11"/>
  <c r="M1309" i="11"/>
  <c r="AC1308" i="11"/>
  <c r="AB1308" i="11"/>
  <c r="AA1308" i="11"/>
  <c r="Z1308" i="11"/>
  <c r="Y1308" i="11"/>
  <c r="X1308" i="11"/>
  <c r="W1308" i="11"/>
  <c r="V1308" i="11"/>
  <c r="U1308" i="11"/>
  <c r="T1308" i="11"/>
  <c r="S1308" i="11"/>
  <c r="R1308" i="11"/>
  <c r="Q1308" i="11"/>
  <c r="P1308" i="11"/>
  <c r="O1308" i="11"/>
  <c r="M1308" i="11"/>
  <c r="N1308" i="11" s="1"/>
  <c r="AC1307" i="11"/>
  <c r="AB1307" i="11"/>
  <c r="AA1307" i="11"/>
  <c r="Z1307" i="11"/>
  <c r="Y1307" i="11"/>
  <c r="X1307" i="11"/>
  <c r="W1307" i="11"/>
  <c r="V1307" i="11"/>
  <c r="U1307" i="11"/>
  <c r="T1307" i="11"/>
  <c r="S1307" i="11"/>
  <c r="R1307" i="11"/>
  <c r="Q1307" i="11"/>
  <c r="P1307" i="11"/>
  <c r="O1307" i="11"/>
  <c r="M1307" i="11"/>
  <c r="N1307" i="11" s="1"/>
  <c r="AC1306" i="11"/>
  <c r="AB1306" i="11"/>
  <c r="AA1306" i="11"/>
  <c r="Z1306" i="11"/>
  <c r="Y1306" i="11"/>
  <c r="X1306" i="11"/>
  <c r="W1306" i="11"/>
  <c r="V1306" i="11"/>
  <c r="U1306" i="11"/>
  <c r="T1306" i="11"/>
  <c r="S1306" i="11"/>
  <c r="R1306" i="11"/>
  <c r="Q1306" i="11"/>
  <c r="P1306" i="11"/>
  <c r="O1306" i="11"/>
  <c r="M1306" i="11"/>
  <c r="N1306" i="11" s="1"/>
  <c r="N1305" i="11" s="1"/>
  <c r="AC1305" i="11"/>
  <c r="AB1305" i="11"/>
  <c r="AA1305" i="11"/>
  <c r="Z1305" i="11"/>
  <c r="Y1305" i="11"/>
  <c r="X1305" i="11"/>
  <c r="W1305" i="11"/>
  <c r="V1305" i="11"/>
  <c r="U1305" i="11"/>
  <c r="T1305" i="11"/>
  <c r="S1305" i="11"/>
  <c r="R1305" i="11"/>
  <c r="Q1305" i="11"/>
  <c r="P1305" i="11"/>
  <c r="O1305" i="11"/>
  <c r="M1305" i="11"/>
  <c r="AC1304" i="11"/>
  <c r="AB1304" i="11"/>
  <c r="AA1304" i="11"/>
  <c r="Z1304" i="11"/>
  <c r="Y1304" i="11"/>
  <c r="X1304" i="11"/>
  <c r="W1304" i="11"/>
  <c r="V1304" i="11"/>
  <c r="U1304" i="11"/>
  <c r="T1304" i="11"/>
  <c r="S1304" i="11"/>
  <c r="R1304" i="11"/>
  <c r="Q1304" i="11"/>
  <c r="P1304" i="11"/>
  <c r="O1304" i="11"/>
  <c r="N1304" i="11"/>
  <c r="M1304" i="11"/>
  <c r="AC1303" i="11"/>
  <c r="AB1303" i="11"/>
  <c r="AA1303" i="11"/>
  <c r="Z1303" i="11"/>
  <c r="Y1303" i="11"/>
  <c r="X1303" i="11"/>
  <c r="W1303" i="11"/>
  <c r="V1303" i="11"/>
  <c r="U1303" i="11"/>
  <c r="T1303" i="11"/>
  <c r="S1303" i="11"/>
  <c r="R1303" i="11"/>
  <c r="Q1303" i="11"/>
  <c r="P1303" i="11"/>
  <c r="O1303" i="11"/>
  <c r="M1303" i="11"/>
  <c r="N1303" i="11" s="1"/>
  <c r="AC1302" i="11"/>
  <c r="AB1302" i="11"/>
  <c r="AB1301" i="11" s="1"/>
  <c r="AA1302" i="11"/>
  <c r="Z1302" i="11"/>
  <c r="Y1302" i="11"/>
  <c r="X1302" i="11"/>
  <c r="W1302" i="11"/>
  <c r="V1302" i="11"/>
  <c r="U1302" i="11"/>
  <c r="U1301" i="11" s="1"/>
  <c r="T1302" i="11"/>
  <c r="S1302" i="11"/>
  <c r="R1302" i="11"/>
  <c r="Q1302" i="11"/>
  <c r="P1302" i="11"/>
  <c r="P1301" i="11" s="1"/>
  <c r="O1302" i="11"/>
  <c r="N1302" i="11"/>
  <c r="M1302" i="11"/>
  <c r="AC1301" i="11"/>
  <c r="M1301" i="11"/>
  <c r="AC1299" i="11"/>
  <c r="AB1299" i="11"/>
  <c r="AA1299" i="11"/>
  <c r="Z1299" i="11"/>
  <c r="Y1299" i="11"/>
  <c r="X1299" i="11"/>
  <c r="W1299" i="11"/>
  <c r="V1299" i="11"/>
  <c r="U1299" i="11"/>
  <c r="T1299" i="11"/>
  <c r="S1299" i="11"/>
  <c r="R1299" i="11"/>
  <c r="Q1299" i="11"/>
  <c r="P1299" i="11"/>
  <c r="O1299" i="11"/>
  <c r="M1299" i="11"/>
  <c r="N1299" i="11" s="1"/>
  <c r="AC1298" i="11"/>
  <c r="AB1298" i="11"/>
  <c r="AA1298" i="11"/>
  <c r="Z1298" i="11"/>
  <c r="Y1298" i="11"/>
  <c r="X1298" i="11"/>
  <c r="W1298" i="11"/>
  <c r="V1298" i="11"/>
  <c r="U1298" i="11"/>
  <c r="T1298" i="11"/>
  <c r="S1298" i="11"/>
  <c r="R1298" i="11"/>
  <c r="Q1298" i="11"/>
  <c r="P1298" i="11"/>
  <c r="O1298" i="11"/>
  <c r="M1298" i="11"/>
  <c r="N1298" i="11" s="1"/>
  <c r="AC1297" i="11"/>
  <c r="AB1297" i="11"/>
  <c r="AA1297" i="11"/>
  <c r="Z1297" i="11"/>
  <c r="Y1297" i="11"/>
  <c r="X1297" i="11"/>
  <c r="W1297" i="11"/>
  <c r="V1297" i="11"/>
  <c r="U1297" i="11"/>
  <c r="T1297" i="11"/>
  <c r="S1297" i="11"/>
  <c r="R1297" i="11"/>
  <c r="Q1297" i="11"/>
  <c r="P1297" i="11"/>
  <c r="O1297" i="11"/>
  <c r="N1297" i="11"/>
  <c r="M1297" i="11"/>
  <c r="AC1296" i="11"/>
  <c r="AB1296" i="11"/>
  <c r="AA1296" i="11"/>
  <c r="Z1296" i="11"/>
  <c r="Y1296" i="11"/>
  <c r="X1296" i="11"/>
  <c r="W1296" i="11"/>
  <c r="V1296" i="11"/>
  <c r="U1296" i="11"/>
  <c r="T1296" i="11"/>
  <c r="S1296" i="11"/>
  <c r="S1295" i="11" s="1"/>
  <c r="R1296" i="11"/>
  <c r="Q1296" i="11"/>
  <c r="P1296" i="11"/>
  <c r="O1296" i="11"/>
  <c r="O1295" i="11" s="1"/>
  <c r="M1296" i="11"/>
  <c r="N1296" i="11" s="1"/>
  <c r="AC1295" i="11"/>
  <c r="M1295" i="11"/>
  <c r="AC1294" i="11"/>
  <c r="AB1294" i="11"/>
  <c r="AA1294" i="11"/>
  <c r="Z1294" i="11"/>
  <c r="Y1294" i="11"/>
  <c r="X1294" i="11"/>
  <c r="W1294" i="11"/>
  <c r="V1294" i="11"/>
  <c r="U1294" i="11"/>
  <c r="T1294" i="11"/>
  <c r="S1294" i="11"/>
  <c r="R1294" i="11"/>
  <c r="Q1294" i="11"/>
  <c r="P1294" i="11"/>
  <c r="O1294" i="11"/>
  <c r="N1294" i="11"/>
  <c r="M1294" i="11"/>
  <c r="AC1293" i="11"/>
  <c r="AB1293" i="11"/>
  <c r="AA1293" i="11"/>
  <c r="Z1293" i="11"/>
  <c r="Y1293" i="11"/>
  <c r="X1293" i="11"/>
  <c r="W1293" i="11"/>
  <c r="V1293" i="11"/>
  <c r="U1293" i="11"/>
  <c r="T1293" i="11"/>
  <c r="S1293" i="11"/>
  <c r="R1293" i="11"/>
  <c r="Q1293" i="11"/>
  <c r="P1293" i="11"/>
  <c r="O1293" i="11"/>
  <c r="M1293" i="11"/>
  <c r="N1293" i="11" s="1"/>
  <c r="AC1292" i="11"/>
  <c r="AB1292" i="11"/>
  <c r="AA1292" i="11"/>
  <c r="Z1292" i="11"/>
  <c r="Y1292" i="11"/>
  <c r="X1292" i="11"/>
  <c r="W1292" i="11"/>
  <c r="V1292" i="11"/>
  <c r="U1292" i="11"/>
  <c r="T1292" i="11"/>
  <c r="S1292" i="11"/>
  <c r="R1292" i="11"/>
  <c r="Q1292" i="11"/>
  <c r="P1292" i="11"/>
  <c r="O1292" i="11"/>
  <c r="N1292" i="11"/>
  <c r="M1292" i="11"/>
  <c r="AC1291" i="11"/>
  <c r="AB1291" i="11"/>
  <c r="AA1291" i="11"/>
  <c r="Z1291" i="11"/>
  <c r="Y1291" i="11"/>
  <c r="X1291" i="11"/>
  <c r="W1291" i="11"/>
  <c r="V1291" i="11"/>
  <c r="U1291" i="11"/>
  <c r="T1291" i="11"/>
  <c r="S1291" i="11"/>
  <c r="R1291" i="11"/>
  <c r="Q1291" i="11"/>
  <c r="P1291" i="11"/>
  <c r="O1291" i="11"/>
  <c r="M1291" i="11"/>
  <c r="N1291" i="11" s="1"/>
  <c r="AC1290" i="11"/>
  <c r="M1290" i="11"/>
  <c r="AC1289" i="11"/>
  <c r="AB1289" i="11"/>
  <c r="AA1289" i="11"/>
  <c r="Z1289" i="11"/>
  <c r="Y1289" i="11"/>
  <c r="X1289" i="11"/>
  <c r="W1289" i="11"/>
  <c r="V1289" i="11"/>
  <c r="U1289" i="11"/>
  <c r="T1289" i="11"/>
  <c r="S1289" i="11"/>
  <c r="R1289" i="11"/>
  <c r="Q1289" i="11"/>
  <c r="P1289" i="11"/>
  <c r="O1289" i="11"/>
  <c r="N1289" i="11"/>
  <c r="M1289" i="11"/>
  <c r="AC1288" i="11"/>
  <c r="AB1288" i="11"/>
  <c r="AA1288" i="11"/>
  <c r="Z1288" i="11"/>
  <c r="Y1288" i="11"/>
  <c r="X1288" i="11"/>
  <c r="W1288" i="11"/>
  <c r="V1288" i="11"/>
  <c r="U1288" i="11"/>
  <c r="T1288" i="11"/>
  <c r="S1288" i="11"/>
  <c r="R1288" i="11"/>
  <c r="Q1288" i="11"/>
  <c r="P1288" i="11"/>
  <c r="O1288" i="11"/>
  <c r="M1288" i="11"/>
  <c r="N1288" i="11" s="1"/>
  <c r="AC1287" i="11"/>
  <c r="AB1287" i="11"/>
  <c r="AA1287" i="11"/>
  <c r="Z1287" i="11"/>
  <c r="Y1287" i="11"/>
  <c r="X1287" i="11"/>
  <c r="W1287" i="11"/>
  <c r="V1287" i="11"/>
  <c r="U1287" i="11"/>
  <c r="T1287" i="11"/>
  <c r="S1287" i="11"/>
  <c r="R1287" i="11"/>
  <c r="Q1287" i="11"/>
  <c r="P1287" i="11"/>
  <c r="O1287" i="11"/>
  <c r="M1287" i="11"/>
  <c r="N1287" i="11" s="1"/>
  <c r="AC1286" i="11"/>
  <c r="AB1286" i="11"/>
  <c r="AA1286" i="11"/>
  <c r="Z1286" i="11"/>
  <c r="Y1286" i="11"/>
  <c r="X1286" i="11"/>
  <c r="W1286" i="11"/>
  <c r="V1286" i="11"/>
  <c r="U1286" i="11"/>
  <c r="T1286" i="11"/>
  <c r="S1286" i="11"/>
  <c r="R1286" i="11"/>
  <c r="Q1286" i="11"/>
  <c r="P1286" i="11"/>
  <c r="O1286" i="11"/>
  <c r="N1286" i="11"/>
  <c r="M1286" i="11"/>
  <c r="AC1285" i="11"/>
  <c r="Q1285" i="11"/>
  <c r="M1285" i="11"/>
  <c r="M1278" i="11"/>
  <c r="AC1278" i="11" s="1"/>
  <c r="M1274" i="11"/>
  <c r="AC1274" i="11" s="1"/>
  <c r="AC1273" i="11" s="1"/>
  <c r="M1273" i="11"/>
  <c r="M1272" i="11"/>
  <c r="AC1272" i="11" s="1"/>
  <c r="M1271" i="11"/>
  <c r="AC1271" i="11" s="1"/>
  <c r="M1270" i="11"/>
  <c r="AC1270" i="11" s="1"/>
  <c r="AC1269" i="11" s="1"/>
  <c r="M1269" i="11"/>
  <c r="M1268" i="11"/>
  <c r="AC1268" i="11" s="1"/>
  <c r="AB1267" i="11"/>
  <c r="AA1267" i="11"/>
  <c r="Z1267" i="11"/>
  <c r="Y1267" i="11"/>
  <c r="X1267" i="11"/>
  <c r="W1267" i="11"/>
  <c r="V1267" i="11"/>
  <c r="U1267" i="11"/>
  <c r="T1267" i="11"/>
  <c r="S1267" i="11"/>
  <c r="R1267" i="11"/>
  <c r="Q1267" i="11"/>
  <c r="P1267" i="11"/>
  <c r="O1267" i="11"/>
  <c r="N1267" i="11"/>
  <c r="M1267" i="11"/>
  <c r="AC1267" i="11" s="1"/>
  <c r="AB1266" i="11"/>
  <c r="AA1266" i="11"/>
  <c r="Z1266" i="11"/>
  <c r="Y1266" i="11"/>
  <c r="X1266" i="11"/>
  <c r="W1266" i="11"/>
  <c r="V1266" i="11"/>
  <c r="U1266" i="11"/>
  <c r="T1266" i="11"/>
  <c r="S1266" i="11"/>
  <c r="R1266" i="11"/>
  <c r="Q1266" i="11"/>
  <c r="P1266" i="11"/>
  <c r="O1266" i="11"/>
  <c r="N1266" i="11"/>
  <c r="M1266" i="11"/>
  <c r="AC1266" i="11" s="1"/>
  <c r="AC1265" i="11" s="1"/>
  <c r="AB1265" i="11"/>
  <c r="AA1265" i="11"/>
  <c r="Z1265" i="11"/>
  <c r="Y1265" i="11"/>
  <c r="X1265" i="11"/>
  <c r="W1265" i="11"/>
  <c r="V1265" i="11"/>
  <c r="U1265" i="11"/>
  <c r="T1265" i="11"/>
  <c r="S1265" i="11"/>
  <c r="R1265" i="11"/>
  <c r="Q1265" i="11"/>
  <c r="P1265" i="11"/>
  <c r="O1265" i="11"/>
  <c r="N1265" i="11"/>
  <c r="M1265" i="11"/>
  <c r="AB1264" i="11"/>
  <c r="AA1264" i="11"/>
  <c r="Z1264" i="11"/>
  <c r="Y1264" i="11"/>
  <c r="X1264" i="11"/>
  <c r="W1264" i="11"/>
  <c r="V1264" i="11"/>
  <c r="U1264" i="11"/>
  <c r="T1264" i="11"/>
  <c r="S1264" i="11"/>
  <c r="R1264" i="11"/>
  <c r="Q1264" i="11"/>
  <c r="P1264" i="11"/>
  <c r="O1264" i="11"/>
  <c r="N1264" i="11"/>
  <c r="M1264" i="11"/>
  <c r="AC1264" i="11" s="1"/>
  <c r="M1263" i="11"/>
  <c r="AC1263" i="11" s="1"/>
  <c r="AB1262" i="11"/>
  <c r="AA1262" i="11"/>
  <c r="Z1262" i="11"/>
  <c r="Y1262" i="11"/>
  <c r="X1262" i="11"/>
  <c r="W1262" i="11"/>
  <c r="V1262" i="11"/>
  <c r="U1262" i="11"/>
  <c r="T1262" i="11"/>
  <c r="S1262" i="11"/>
  <c r="R1262" i="11"/>
  <c r="Q1262" i="11"/>
  <c r="P1262" i="11"/>
  <c r="O1262" i="11"/>
  <c r="N1262" i="11"/>
  <c r="M1262" i="11"/>
  <c r="M1260" i="11"/>
  <c r="N1259" i="11"/>
  <c r="M1259" i="11"/>
  <c r="AC1259" i="11" s="1"/>
  <c r="M1258" i="11"/>
  <c r="N1257" i="11"/>
  <c r="M1257" i="11"/>
  <c r="AC1257" i="11" s="1"/>
  <c r="M1256" i="11"/>
  <c r="N1255" i="11"/>
  <c r="M1255" i="11"/>
  <c r="AC1255" i="11" s="1"/>
  <c r="M1254" i="11"/>
  <c r="N1253" i="11"/>
  <c r="M1253" i="11"/>
  <c r="AC1253" i="11" s="1"/>
  <c r="M1252" i="11"/>
  <c r="M1250" i="11"/>
  <c r="N1249" i="11"/>
  <c r="M1249" i="11"/>
  <c r="AC1249" i="11" s="1"/>
  <c r="M1248" i="11"/>
  <c r="N1247" i="11"/>
  <c r="M1247" i="11"/>
  <c r="AC1247" i="11" s="1"/>
  <c r="M1246" i="11"/>
  <c r="M1245" i="11"/>
  <c r="M1244" i="11"/>
  <c r="N1243" i="11"/>
  <c r="M1243" i="11"/>
  <c r="AC1243" i="11" s="1"/>
  <c r="M1242" i="11"/>
  <c r="M1241" i="11"/>
  <c r="N1241" i="11" s="1"/>
  <c r="M1240" i="11"/>
  <c r="M1239" i="11"/>
  <c r="M1238" i="11"/>
  <c r="M1237" i="11"/>
  <c r="N1237" i="11" s="1"/>
  <c r="M1236" i="11"/>
  <c r="M1234" i="11"/>
  <c r="N1233" i="11"/>
  <c r="M1233" i="11"/>
  <c r="AC1233" i="11" s="1"/>
  <c r="M1232" i="11"/>
  <c r="M1231" i="11"/>
  <c r="N1230" i="11"/>
  <c r="M1230" i="11"/>
  <c r="AC1230" i="11" s="1"/>
  <c r="M1229" i="11"/>
  <c r="N1229" i="11" s="1"/>
  <c r="N1228" i="11" s="1"/>
  <c r="M1227" i="11"/>
  <c r="N1227" i="11" s="1"/>
  <c r="N1226" i="11"/>
  <c r="M1226" i="11"/>
  <c r="AC1226" i="11" s="1"/>
  <c r="M1225" i="11"/>
  <c r="N1225" i="11" s="1"/>
  <c r="N1224" i="11" s="1"/>
  <c r="M1223" i="11"/>
  <c r="N1223" i="11" s="1"/>
  <c r="M1222" i="11"/>
  <c r="M1221" i="11"/>
  <c r="N1220" i="11"/>
  <c r="M1220" i="11"/>
  <c r="AC1220" i="11" s="1"/>
  <c r="M1219" i="11"/>
  <c r="N1219" i="11" s="1"/>
  <c r="M1218" i="11"/>
  <c r="M1217" i="11"/>
  <c r="N1216" i="11"/>
  <c r="M1216" i="11"/>
  <c r="AC1216" i="11" s="1"/>
  <c r="M1215" i="11"/>
  <c r="N1215" i="11" s="1"/>
  <c r="N1214" i="11" s="1"/>
  <c r="M1212" i="11"/>
  <c r="N1211" i="11"/>
  <c r="M1211" i="11"/>
  <c r="AC1211" i="11" s="1"/>
  <c r="M1210" i="11"/>
  <c r="M1209" i="11"/>
  <c r="N1208" i="11"/>
  <c r="M1208" i="11"/>
  <c r="AC1208" i="11" s="1"/>
  <c r="M1207" i="11"/>
  <c r="N1207" i="11" s="1"/>
  <c r="N1206" i="11"/>
  <c r="N1205" i="11" s="1"/>
  <c r="M1206" i="11"/>
  <c r="AC1206" i="11" s="1"/>
  <c r="M1205" i="11"/>
  <c r="N1204" i="11"/>
  <c r="M1204" i="11"/>
  <c r="AC1204" i="11" s="1"/>
  <c r="M1203" i="11"/>
  <c r="N1203" i="11" s="1"/>
  <c r="N1202" i="11"/>
  <c r="M1202" i="11"/>
  <c r="AC1202" i="11" s="1"/>
  <c r="M1201" i="11"/>
  <c r="M1199" i="11"/>
  <c r="N1198" i="11"/>
  <c r="M1198" i="11"/>
  <c r="AC1198" i="11" s="1"/>
  <c r="M1197" i="11"/>
  <c r="N1196" i="11"/>
  <c r="M1196" i="11"/>
  <c r="AC1196" i="11" s="1"/>
  <c r="M1195" i="11"/>
  <c r="N1194" i="11"/>
  <c r="M1194" i="11"/>
  <c r="AC1194" i="11" s="1"/>
  <c r="M1193" i="11"/>
  <c r="M1192" i="11"/>
  <c r="N1192" i="11" s="1"/>
  <c r="M1191" i="11"/>
  <c r="M1190" i="11"/>
  <c r="M1189" i="11"/>
  <c r="M1188" i="11"/>
  <c r="N1188" i="11" s="1"/>
  <c r="M1187" i="11"/>
  <c r="N1187" i="11" s="1"/>
  <c r="M1186" i="11"/>
  <c r="N1186" i="11" s="1"/>
  <c r="M1185" i="11"/>
  <c r="AB1182" i="11"/>
  <c r="AA1182" i="11"/>
  <c r="Z1182" i="11"/>
  <c r="Y1182" i="11"/>
  <c r="X1182" i="11"/>
  <c r="W1182" i="11"/>
  <c r="V1182" i="11"/>
  <c r="U1182" i="11"/>
  <c r="T1182" i="11"/>
  <c r="S1182" i="11"/>
  <c r="R1182" i="11"/>
  <c r="Q1182" i="11"/>
  <c r="P1182" i="11"/>
  <c r="O1182" i="11"/>
  <c r="N1182" i="11"/>
  <c r="M1182" i="11"/>
  <c r="AC1182" i="11" s="1"/>
  <c r="AB1181" i="11"/>
  <c r="AA1181" i="11"/>
  <c r="Z1181" i="11"/>
  <c r="Y1181" i="11"/>
  <c r="X1181" i="11"/>
  <c r="W1181" i="11"/>
  <c r="V1181" i="11"/>
  <c r="U1181" i="11"/>
  <c r="T1181" i="11"/>
  <c r="S1181" i="11"/>
  <c r="R1181" i="11"/>
  <c r="Q1181" i="11"/>
  <c r="P1181" i="11"/>
  <c r="O1181" i="11"/>
  <c r="N1181" i="11"/>
  <c r="M1181" i="11"/>
  <c r="AC1181" i="11" s="1"/>
  <c r="AC1180" i="11" s="1"/>
  <c r="AB1180" i="11"/>
  <c r="AA1180" i="11"/>
  <c r="Z1180" i="11"/>
  <c r="Y1180" i="11"/>
  <c r="X1180" i="11"/>
  <c r="W1180" i="11"/>
  <c r="V1180" i="11"/>
  <c r="U1180" i="11"/>
  <c r="T1180" i="11"/>
  <c r="S1180" i="11"/>
  <c r="R1180" i="11"/>
  <c r="Q1180" i="11"/>
  <c r="P1180" i="11"/>
  <c r="O1180" i="11"/>
  <c r="N1180" i="11"/>
  <c r="M1180" i="11"/>
  <c r="AB1179" i="11"/>
  <c r="AA1179" i="11"/>
  <c r="Z1179" i="11"/>
  <c r="Y1179" i="11"/>
  <c r="X1179" i="11"/>
  <c r="W1179" i="11"/>
  <c r="V1179" i="11"/>
  <c r="U1179" i="11"/>
  <c r="T1179" i="11"/>
  <c r="S1179" i="11"/>
  <c r="R1179" i="11"/>
  <c r="Q1179" i="11"/>
  <c r="P1179" i="11"/>
  <c r="O1179" i="11"/>
  <c r="N1179" i="11"/>
  <c r="M1179" i="11"/>
  <c r="AC1179" i="11" s="1"/>
  <c r="AB1178" i="11"/>
  <c r="AA1178" i="11"/>
  <c r="Z1178" i="11"/>
  <c r="Y1178" i="11"/>
  <c r="X1178" i="11"/>
  <c r="W1178" i="11"/>
  <c r="V1178" i="11"/>
  <c r="U1178" i="11"/>
  <c r="T1178" i="11"/>
  <c r="S1178" i="11"/>
  <c r="R1178" i="11"/>
  <c r="Q1178" i="11"/>
  <c r="P1178" i="11"/>
  <c r="O1178" i="11"/>
  <c r="N1178" i="11"/>
  <c r="M1178" i="11"/>
  <c r="AC1178" i="11" s="1"/>
  <c r="AB1177" i="11"/>
  <c r="AA1177" i="11"/>
  <c r="Z1177" i="11"/>
  <c r="Y1177" i="11"/>
  <c r="X1177" i="11"/>
  <c r="W1177" i="11"/>
  <c r="V1177" i="11"/>
  <c r="U1177" i="11"/>
  <c r="T1177" i="11"/>
  <c r="S1177" i="11"/>
  <c r="R1177" i="11"/>
  <c r="Q1177" i="11"/>
  <c r="P1177" i="11"/>
  <c r="O1177" i="11"/>
  <c r="N1177" i="11"/>
  <c r="M1177" i="11"/>
  <c r="AC1177" i="11" s="1"/>
  <c r="AC1176" i="11" s="1"/>
  <c r="AB1176" i="11"/>
  <c r="AA1176" i="11"/>
  <c r="Z1176" i="11"/>
  <c r="Y1176" i="11"/>
  <c r="X1176" i="11"/>
  <c r="W1176" i="11"/>
  <c r="V1176" i="11"/>
  <c r="U1176" i="11"/>
  <c r="T1176" i="11"/>
  <c r="S1176" i="11"/>
  <c r="R1176" i="11"/>
  <c r="Q1176" i="11"/>
  <c r="P1176" i="11"/>
  <c r="O1176" i="11"/>
  <c r="N1176" i="11"/>
  <c r="M1176" i="11"/>
  <c r="AB1175" i="11"/>
  <c r="AA1175" i="11"/>
  <c r="Z1175" i="11"/>
  <c r="Y1175" i="11"/>
  <c r="X1175" i="11"/>
  <c r="W1175" i="11"/>
  <c r="V1175" i="11"/>
  <c r="U1175" i="11"/>
  <c r="T1175" i="11"/>
  <c r="S1175" i="11"/>
  <c r="R1175" i="11"/>
  <c r="Q1175" i="11"/>
  <c r="P1175" i="11"/>
  <c r="O1175" i="11"/>
  <c r="N1175" i="11"/>
  <c r="M1175" i="11"/>
  <c r="AC1175" i="11" s="1"/>
  <c r="AB1174" i="11"/>
  <c r="AA1174" i="11"/>
  <c r="Z1174" i="11"/>
  <c r="Y1174" i="11"/>
  <c r="X1174" i="11"/>
  <c r="W1174" i="11"/>
  <c r="V1174" i="11"/>
  <c r="U1174" i="11"/>
  <c r="T1174" i="11"/>
  <c r="S1174" i="11"/>
  <c r="R1174" i="11"/>
  <c r="Q1174" i="11"/>
  <c r="P1174" i="11"/>
  <c r="O1174" i="11"/>
  <c r="N1174" i="11"/>
  <c r="M1174" i="11"/>
  <c r="AC1174" i="11" s="1"/>
  <c r="AC1173" i="11" s="1"/>
  <c r="AB1173" i="11"/>
  <c r="AA1173" i="11"/>
  <c r="Z1173" i="11"/>
  <c r="Y1173" i="11"/>
  <c r="X1173" i="11"/>
  <c r="W1173" i="11"/>
  <c r="V1173" i="11"/>
  <c r="U1173" i="11"/>
  <c r="T1173" i="11"/>
  <c r="S1173" i="11"/>
  <c r="R1173" i="11"/>
  <c r="Q1173" i="11"/>
  <c r="P1173" i="11"/>
  <c r="O1173" i="11"/>
  <c r="N1173" i="11"/>
  <c r="M1173" i="11"/>
  <c r="AB1172" i="11"/>
  <c r="AA1172" i="11"/>
  <c r="Z1172" i="11"/>
  <c r="Y1172" i="11"/>
  <c r="X1172" i="11"/>
  <c r="W1172" i="11"/>
  <c r="V1172" i="11"/>
  <c r="U1172" i="11"/>
  <c r="T1172" i="11"/>
  <c r="S1172" i="11"/>
  <c r="R1172" i="11"/>
  <c r="Q1172" i="11"/>
  <c r="P1172" i="11"/>
  <c r="O1172" i="11"/>
  <c r="N1172" i="11"/>
  <c r="M1172" i="11"/>
  <c r="AC1172" i="11" s="1"/>
  <c r="AB1171" i="11"/>
  <c r="AA1171" i="11"/>
  <c r="Z1171" i="11"/>
  <c r="Y1171" i="11"/>
  <c r="X1171" i="11"/>
  <c r="W1171" i="11"/>
  <c r="V1171" i="11"/>
  <c r="U1171" i="11"/>
  <c r="T1171" i="11"/>
  <c r="S1171" i="11"/>
  <c r="R1171" i="11"/>
  <c r="Q1171" i="11"/>
  <c r="P1171" i="11"/>
  <c r="O1171" i="11"/>
  <c r="N1171" i="11"/>
  <c r="M1171" i="11"/>
  <c r="AC1171" i="11" s="1"/>
  <c r="AC1170" i="11" s="1"/>
  <c r="AB1170" i="11"/>
  <c r="AA1170" i="11"/>
  <c r="Z1170" i="11"/>
  <c r="Y1170" i="11"/>
  <c r="X1170" i="11"/>
  <c r="W1170" i="11"/>
  <c r="V1170" i="11"/>
  <c r="U1170" i="11"/>
  <c r="T1170" i="11"/>
  <c r="S1170" i="11"/>
  <c r="R1170" i="11"/>
  <c r="Q1170" i="11"/>
  <c r="P1170" i="11"/>
  <c r="O1170" i="11"/>
  <c r="N1170" i="11"/>
  <c r="M1170" i="11"/>
  <c r="AB1169" i="11"/>
  <c r="AA1169" i="11"/>
  <c r="Z1169" i="11"/>
  <c r="Y1169" i="11"/>
  <c r="X1169" i="11"/>
  <c r="W1169" i="11"/>
  <c r="V1169" i="11"/>
  <c r="U1169" i="11"/>
  <c r="T1169" i="11"/>
  <c r="S1169" i="11"/>
  <c r="R1169" i="11"/>
  <c r="Q1169" i="11"/>
  <c r="P1169" i="11"/>
  <c r="O1169" i="11"/>
  <c r="N1169" i="11"/>
  <c r="M1169" i="11"/>
  <c r="AC1169" i="11" s="1"/>
  <c r="AB1168" i="11"/>
  <c r="AA1168" i="11"/>
  <c r="Z1168" i="11"/>
  <c r="Y1168" i="11"/>
  <c r="X1168" i="11"/>
  <c r="W1168" i="11"/>
  <c r="V1168" i="11"/>
  <c r="U1168" i="11"/>
  <c r="T1168" i="11"/>
  <c r="S1168" i="11"/>
  <c r="R1168" i="11"/>
  <c r="Q1168" i="11"/>
  <c r="P1168" i="11"/>
  <c r="O1168" i="11"/>
  <c r="N1168" i="11"/>
  <c r="M1168" i="11"/>
  <c r="AC1168" i="11" s="1"/>
  <c r="AC1167" i="11" s="1"/>
  <c r="AB1167" i="11"/>
  <c r="AA1167" i="11"/>
  <c r="Z1167" i="11"/>
  <c r="Y1167" i="11"/>
  <c r="X1167" i="11"/>
  <c r="W1167" i="11"/>
  <c r="V1167" i="11"/>
  <c r="U1167" i="11"/>
  <c r="T1167" i="11"/>
  <c r="S1167" i="11"/>
  <c r="R1167" i="11"/>
  <c r="Q1167" i="11"/>
  <c r="P1167" i="11"/>
  <c r="O1167" i="11"/>
  <c r="N1167" i="11"/>
  <c r="M1167" i="11"/>
  <c r="AB1166" i="11"/>
  <c r="AA1166" i="11"/>
  <c r="Z1166" i="11"/>
  <c r="Y1166" i="11"/>
  <c r="X1166" i="11"/>
  <c r="W1166" i="11"/>
  <c r="V1166" i="11"/>
  <c r="U1166" i="11"/>
  <c r="T1166" i="11"/>
  <c r="S1166" i="11"/>
  <c r="R1166" i="11"/>
  <c r="Q1166" i="11"/>
  <c r="P1166" i="11"/>
  <c r="O1166" i="11"/>
  <c r="N1166" i="11"/>
  <c r="M1166" i="11"/>
  <c r="AC1166" i="11" s="1"/>
  <c r="AB1165" i="11"/>
  <c r="AA1165" i="11"/>
  <c r="Z1165" i="11"/>
  <c r="Y1165" i="11"/>
  <c r="X1165" i="11"/>
  <c r="W1165" i="11"/>
  <c r="V1165" i="11"/>
  <c r="U1165" i="11"/>
  <c r="T1165" i="11"/>
  <c r="S1165" i="11"/>
  <c r="R1165" i="11"/>
  <c r="Q1165" i="11"/>
  <c r="P1165" i="11"/>
  <c r="O1165" i="11"/>
  <c r="N1165" i="11"/>
  <c r="M1165" i="11"/>
  <c r="AC1165" i="11" s="1"/>
  <c r="AC1164" i="11" s="1"/>
  <c r="AB1164" i="11"/>
  <c r="AA1164" i="11"/>
  <c r="Z1164" i="11"/>
  <c r="Y1164" i="11"/>
  <c r="X1164" i="11"/>
  <c r="W1164" i="11"/>
  <c r="V1164" i="11"/>
  <c r="U1164" i="11"/>
  <c r="T1164" i="11"/>
  <c r="S1164" i="11"/>
  <c r="R1164" i="11"/>
  <c r="Q1164" i="11"/>
  <c r="P1164" i="11"/>
  <c r="O1164" i="11"/>
  <c r="N1164" i="11"/>
  <c r="M1164" i="11"/>
  <c r="AB1163" i="11"/>
  <c r="AA1163" i="11"/>
  <c r="Z1163" i="11"/>
  <c r="Y1163" i="11"/>
  <c r="X1163" i="11"/>
  <c r="W1163" i="11"/>
  <c r="V1163" i="11"/>
  <c r="U1163" i="11"/>
  <c r="T1163" i="11"/>
  <c r="S1163" i="11"/>
  <c r="R1163" i="11"/>
  <c r="Q1163" i="11"/>
  <c r="P1163" i="11"/>
  <c r="O1163" i="11"/>
  <c r="N1163" i="11"/>
  <c r="M1163" i="11"/>
  <c r="AC1163" i="11" s="1"/>
  <c r="AB1162" i="11"/>
  <c r="AA1162" i="11"/>
  <c r="Z1162" i="11"/>
  <c r="Y1162" i="11"/>
  <c r="X1162" i="11"/>
  <c r="W1162" i="11"/>
  <c r="V1162" i="11"/>
  <c r="U1162" i="11"/>
  <c r="T1162" i="11"/>
  <c r="S1162" i="11"/>
  <c r="R1162" i="11"/>
  <c r="Q1162" i="11"/>
  <c r="P1162" i="11"/>
  <c r="O1162" i="11"/>
  <c r="N1162" i="11"/>
  <c r="M1162" i="11"/>
  <c r="AC1162" i="11" s="1"/>
  <c r="AC1161" i="11" s="1"/>
  <c r="AB1161" i="11"/>
  <c r="AA1161" i="11"/>
  <c r="Z1161" i="11"/>
  <c r="Y1161" i="11"/>
  <c r="X1161" i="11"/>
  <c r="W1161" i="11"/>
  <c r="V1161" i="11"/>
  <c r="U1161" i="11"/>
  <c r="T1161" i="11"/>
  <c r="S1161" i="11"/>
  <c r="R1161" i="11"/>
  <c r="Q1161" i="11"/>
  <c r="P1161" i="11"/>
  <c r="O1161" i="11"/>
  <c r="N1161" i="11"/>
  <c r="M1161" i="11"/>
  <c r="AB1160" i="11"/>
  <c r="AA1160" i="11"/>
  <c r="Z1160" i="11"/>
  <c r="Y1160" i="11"/>
  <c r="X1160" i="11"/>
  <c r="W1160" i="11"/>
  <c r="V1160" i="11"/>
  <c r="U1160" i="11"/>
  <c r="T1160" i="11"/>
  <c r="S1160" i="11"/>
  <c r="R1160" i="11"/>
  <c r="Q1160" i="11"/>
  <c r="P1160" i="11"/>
  <c r="O1160" i="11"/>
  <c r="N1160" i="11"/>
  <c r="M1160" i="11"/>
  <c r="AC1160" i="11" s="1"/>
  <c r="AB1159" i="11"/>
  <c r="AA1159" i="11"/>
  <c r="Z1159" i="11"/>
  <c r="Y1159" i="11"/>
  <c r="X1159" i="11"/>
  <c r="W1159" i="11"/>
  <c r="V1159" i="11"/>
  <c r="U1159" i="11"/>
  <c r="T1159" i="11"/>
  <c r="S1159" i="11"/>
  <c r="R1159" i="11"/>
  <c r="Q1159" i="11"/>
  <c r="P1159" i="11"/>
  <c r="O1159" i="11"/>
  <c r="N1159" i="11"/>
  <c r="M1159" i="11"/>
  <c r="AC1159" i="11" s="1"/>
  <c r="AC1158" i="11" s="1"/>
  <c r="AB1158" i="11"/>
  <c r="AA1158" i="11"/>
  <c r="Z1158" i="11"/>
  <c r="Y1158" i="11"/>
  <c r="X1158" i="11"/>
  <c r="W1158" i="11"/>
  <c r="V1158" i="11"/>
  <c r="U1158" i="11"/>
  <c r="T1158" i="11"/>
  <c r="S1158" i="11"/>
  <c r="R1158" i="11"/>
  <c r="Q1158" i="11"/>
  <c r="P1158" i="11"/>
  <c r="O1158" i="11"/>
  <c r="N1158" i="11"/>
  <c r="M1158" i="11"/>
  <c r="AB1156" i="11"/>
  <c r="AA1156" i="11"/>
  <c r="Z1156" i="11"/>
  <c r="Y1156" i="11"/>
  <c r="X1156" i="11"/>
  <c r="W1156" i="11"/>
  <c r="V1156" i="11"/>
  <c r="U1156" i="11"/>
  <c r="T1156" i="11"/>
  <c r="S1156" i="11"/>
  <c r="R1156" i="11"/>
  <c r="Q1156" i="11"/>
  <c r="P1156" i="11"/>
  <c r="O1156" i="11"/>
  <c r="N1156" i="11"/>
  <c r="M1156" i="11"/>
  <c r="AC1156" i="11" s="1"/>
  <c r="AB1155" i="11"/>
  <c r="AA1155" i="11"/>
  <c r="Z1155" i="11"/>
  <c r="Y1155" i="11"/>
  <c r="X1155" i="11"/>
  <c r="W1155" i="11"/>
  <c r="V1155" i="11"/>
  <c r="U1155" i="11"/>
  <c r="T1155" i="11"/>
  <c r="S1155" i="11"/>
  <c r="R1155" i="11"/>
  <c r="Q1155" i="11"/>
  <c r="P1155" i="11"/>
  <c r="O1155" i="11"/>
  <c r="N1155" i="11"/>
  <c r="M1155" i="11"/>
  <c r="AC1155" i="11" s="1"/>
  <c r="AB1154" i="11"/>
  <c r="AA1154" i="11"/>
  <c r="Z1154" i="11"/>
  <c r="Y1154" i="11"/>
  <c r="X1154" i="11"/>
  <c r="W1154" i="11"/>
  <c r="V1154" i="11"/>
  <c r="U1154" i="11"/>
  <c r="T1154" i="11"/>
  <c r="S1154" i="11"/>
  <c r="R1154" i="11"/>
  <c r="Q1154" i="11"/>
  <c r="P1154" i="11"/>
  <c r="O1154" i="11"/>
  <c r="N1154" i="11"/>
  <c r="M1154" i="11"/>
  <c r="AC1154" i="11" s="1"/>
  <c r="AC1153" i="11" s="1"/>
  <c r="AB1153" i="11"/>
  <c r="AA1153" i="11"/>
  <c r="Z1153" i="11"/>
  <c r="Y1153" i="11"/>
  <c r="X1153" i="11"/>
  <c r="W1153" i="11"/>
  <c r="V1153" i="11"/>
  <c r="U1153" i="11"/>
  <c r="T1153" i="11"/>
  <c r="S1153" i="11"/>
  <c r="R1153" i="11"/>
  <c r="Q1153" i="11"/>
  <c r="P1153" i="11"/>
  <c r="O1153" i="11"/>
  <c r="N1153" i="11"/>
  <c r="M1153" i="11"/>
  <c r="AB1152" i="11"/>
  <c r="AA1152" i="11"/>
  <c r="Z1152" i="11"/>
  <c r="Y1152" i="11"/>
  <c r="X1152" i="11"/>
  <c r="W1152" i="11"/>
  <c r="V1152" i="11"/>
  <c r="U1152" i="11"/>
  <c r="T1152" i="11"/>
  <c r="S1152" i="11"/>
  <c r="R1152" i="11"/>
  <c r="Q1152" i="11"/>
  <c r="P1152" i="11"/>
  <c r="O1152" i="11"/>
  <c r="N1152" i="11"/>
  <c r="M1152" i="11"/>
  <c r="AC1152" i="11" s="1"/>
  <c r="AB1151" i="11"/>
  <c r="AA1151" i="11"/>
  <c r="Z1151" i="11"/>
  <c r="Y1151" i="11"/>
  <c r="X1151" i="11"/>
  <c r="W1151" i="11"/>
  <c r="V1151" i="11"/>
  <c r="U1151" i="11"/>
  <c r="T1151" i="11"/>
  <c r="S1151" i="11"/>
  <c r="R1151" i="11"/>
  <c r="Q1151" i="11"/>
  <c r="P1151" i="11"/>
  <c r="O1151" i="11"/>
  <c r="N1151" i="11"/>
  <c r="M1151" i="11"/>
  <c r="AC1151" i="11" s="1"/>
  <c r="AC1150" i="11" s="1"/>
  <c r="AB1150" i="11"/>
  <c r="AA1150" i="11"/>
  <c r="Z1150" i="11"/>
  <c r="Y1150" i="11"/>
  <c r="X1150" i="11"/>
  <c r="W1150" i="11"/>
  <c r="V1150" i="11"/>
  <c r="U1150" i="11"/>
  <c r="T1150" i="11"/>
  <c r="S1150" i="11"/>
  <c r="R1150" i="11"/>
  <c r="Q1150" i="11"/>
  <c r="P1150" i="11"/>
  <c r="O1150" i="11"/>
  <c r="N1150" i="11"/>
  <c r="M1150" i="11"/>
  <c r="AB1149" i="11"/>
  <c r="AA1149" i="11"/>
  <c r="Z1149" i="11"/>
  <c r="Y1149" i="11"/>
  <c r="X1149" i="11"/>
  <c r="W1149" i="11"/>
  <c r="V1149" i="11"/>
  <c r="U1149" i="11"/>
  <c r="T1149" i="11"/>
  <c r="S1149" i="11"/>
  <c r="R1149" i="11"/>
  <c r="Q1149" i="11"/>
  <c r="P1149" i="11"/>
  <c r="O1149" i="11"/>
  <c r="N1149" i="11"/>
  <c r="M1149" i="11"/>
  <c r="AC1149" i="11" s="1"/>
  <c r="AB1148" i="11"/>
  <c r="AA1148" i="11"/>
  <c r="Z1148" i="11"/>
  <c r="Y1148" i="11"/>
  <c r="X1148" i="11"/>
  <c r="W1148" i="11"/>
  <c r="V1148" i="11"/>
  <c r="U1148" i="11"/>
  <c r="T1148" i="11"/>
  <c r="S1148" i="11"/>
  <c r="R1148" i="11"/>
  <c r="Q1148" i="11"/>
  <c r="P1148" i="11"/>
  <c r="O1148" i="11"/>
  <c r="N1148" i="11"/>
  <c r="M1148" i="11"/>
  <c r="AC1148" i="11" s="1"/>
  <c r="AB1147" i="11"/>
  <c r="AA1147" i="11"/>
  <c r="Z1147" i="11"/>
  <c r="Y1147" i="11"/>
  <c r="X1147" i="11"/>
  <c r="W1147" i="11"/>
  <c r="V1147" i="11"/>
  <c r="U1147" i="11"/>
  <c r="T1147" i="11"/>
  <c r="S1147" i="11"/>
  <c r="R1147" i="11"/>
  <c r="Q1147" i="11"/>
  <c r="P1147" i="11"/>
  <c r="O1147" i="11"/>
  <c r="N1147" i="11"/>
  <c r="M1147" i="11"/>
  <c r="AC1147" i="11" s="1"/>
  <c r="AC1146" i="11" s="1"/>
  <c r="AB1146" i="11"/>
  <c r="AA1146" i="11"/>
  <c r="Z1146" i="11"/>
  <c r="Y1146" i="11"/>
  <c r="X1146" i="11"/>
  <c r="W1146" i="11"/>
  <c r="V1146" i="11"/>
  <c r="U1146" i="11"/>
  <c r="T1146" i="11"/>
  <c r="S1146" i="11"/>
  <c r="R1146" i="11"/>
  <c r="Q1146" i="11"/>
  <c r="P1146" i="11"/>
  <c r="O1146" i="11"/>
  <c r="N1146" i="11"/>
  <c r="M1146" i="11"/>
  <c r="AB1145" i="11"/>
  <c r="AA1145" i="11"/>
  <c r="Z1145" i="11"/>
  <c r="Y1145" i="11"/>
  <c r="X1145" i="11"/>
  <c r="W1145" i="11"/>
  <c r="V1145" i="11"/>
  <c r="U1145" i="11"/>
  <c r="T1145" i="11"/>
  <c r="S1145" i="11"/>
  <c r="R1145" i="11"/>
  <c r="Q1145" i="11"/>
  <c r="P1145" i="11"/>
  <c r="O1145" i="11"/>
  <c r="N1145" i="11"/>
  <c r="M1145" i="11"/>
  <c r="AC1145" i="11" s="1"/>
  <c r="AB1144" i="11"/>
  <c r="AA1144" i="11"/>
  <c r="Z1144" i="11"/>
  <c r="Y1144" i="11"/>
  <c r="X1144" i="11"/>
  <c r="W1144" i="11"/>
  <c r="V1144" i="11"/>
  <c r="U1144" i="11"/>
  <c r="T1144" i="11"/>
  <c r="S1144" i="11"/>
  <c r="R1144" i="11"/>
  <c r="Q1144" i="11"/>
  <c r="P1144" i="11"/>
  <c r="O1144" i="11"/>
  <c r="N1144" i="11"/>
  <c r="M1144" i="11"/>
  <c r="AC1144" i="11" s="1"/>
  <c r="AC1143" i="11" s="1"/>
  <c r="AB1143" i="11"/>
  <c r="AA1143" i="11"/>
  <c r="Z1143" i="11"/>
  <c r="Y1143" i="11"/>
  <c r="X1143" i="11"/>
  <c r="W1143" i="11"/>
  <c r="V1143" i="11"/>
  <c r="U1143" i="11"/>
  <c r="T1143" i="11"/>
  <c r="S1143" i="11"/>
  <c r="R1143" i="11"/>
  <c r="Q1143" i="11"/>
  <c r="P1143" i="11"/>
  <c r="O1143" i="11"/>
  <c r="N1143" i="11"/>
  <c r="M1143" i="11"/>
  <c r="AB1142" i="11"/>
  <c r="AA1142" i="11"/>
  <c r="Z1142" i="11"/>
  <c r="Y1142" i="11"/>
  <c r="X1142" i="11"/>
  <c r="W1142" i="11"/>
  <c r="V1142" i="11"/>
  <c r="U1142" i="11"/>
  <c r="T1142" i="11"/>
  <c r="S1142" i="11"/>
  <c r="R1142" i="11"/>
  <c r="Q1142" i="11"/>
  <c r="P1142" i="11"/>
  <c r="O1142" i="11"/>
  <c r="N1142" i="11"/>
  <c r="M1142" i="11"/>
  <c r="AC1142" i="11" s="1"/>
  <c r="AB1141" i="11"/>
  <c r="AA1141" i="11"/>
  <c r="Z1141" i="11"/>
  <c r="Y1141" i="11"/>
  <c r="X1141" i="11"/>
  <c r="W1141" i="11"/>
  <c r="V1141" i="11"/>
  <c r="U1141" i="11"/>
  <c r="T1141" i="11"/>
  <c r="S1141" i="11"/>
  <c r="R1141" i="11"/>
  <c r="Q1141" i="11"/>
  <c r="P1141" i="11"/>
  <c r="O1141" i="11"/>
  <c r="N1141" i="11"/>
  <c r="M1141" i="11"/>
  <c r="AC1141" i="11" s="1"/>
  <c r="AB1140" i="11"/>
  <c r="AA1140" i="11"/>
  <c r="Z1140" i="11"/>
  <c r="Y1140" i="11"/>
  <c r="X1140" i="11"/>
  <c r="W1140" i="11"/>
  <c r="V1140" i="11"/>
  <c r="U1140" i="11"/>
  <c r="T1140" i="11"/>
  <c r="S1140" i="11"/>
  <c r="R1140" i="11"/>
  <c r="Q1140" i="11"/>
  <c r="P1140" i="11"/>
  <c r="O1140" i="11"/>
  <c r="N1140" i="11"/>
  <c r="M1140" i="11"/>
  <c r="AC1140" i="11" s="1"/>
  <c r="AC1139" i="11" s="1"/>
  <c r="AB1139" i="11"/>
  <c r="AA1139" i="11"/>
  <c r="Z1139" i="11"/>
  <c r="Y1139" i="11"/>
  <c r="X1139" i="11"/>
  <c r="W1139" i="11"/>
  <c r="V1139" i="11"/>
  <c r="U1139" i="11"/>
  <c r="T1139" i="11"/>
  <c r="S1139" i="11"/>
  <c r="R1139" i="11"/>
  <c r="Q1139" i="11"/>
  <c r="P1139" i="11"/>
  <c r="O1139" i="11"/>
  <c r="N1139" i="11"/>
  <c r="M1139" i="11"/>
  <c r="AB1138" i="11"/>
  <c r="AA1138" i="11"/>
  <c r="Z1138" i="11"/>
  <c r="Y1138" i="11"/>
  <c r="X1138" i="11"/>
  <c r="W1138" i="11"/>
  <c r="V1138" i="11"/>
  <c r="U1138" i="11"/>
  <c r="T1138" i="11"/>
  <c r="S1138" i="11"/>
  <c r="R1138" i="11"/>
  <c r="Q1138" i="11"/>
  <c r="P1138" i="11"/>
  <c r="O1138" i="11"/>
  <c r="N1138" i="11"/>
  <c r="M1138" i="11"/>
  <c r="AC1138" i="11" s="1"/>
  <c r="AB1137" i="11"/>
  <c r="AA1137" i="11"/>
  <c r="Z1137" i="11"/>
  <c r="Y1137" i="11"/>
  <c r="X1137" i="11"/>
  <c r="W1137" i="11"/>
  <c r="V1137" i="11"/>
  <c r="U1137" i="11"/>
  <c r="T1137" i="11"/>
  <c r="S1137" i="11"/>
  <c r="R1137" i="11"/>
  <c r="Q1137" i="11"/>
  <c r="P1137" i="11"/>
  <c r="O1137" i="11"/>
  <c r="N1137" i="11"/>
  <c r="M1137" i="11"/>
  <c r="AC1137" i="11" s="1"/>
  <c r="AC1136" i="11" s="1"/>
  <c r="AB1136" i="11"/>
  <c r="AA1136" i="11"/>
  <c r="Z1136" i="11"/>
  <c r="Y1136" i="11"/>
  <c r="X1136" i="11"/>
  <c r="W1136" i="11"/>
  <c r="V1136" i="11"/>
  <c r="U1136" i="11"/>
  <c r="T1136" i="11"/>
  <c r="S1136" i="11"/>
  <c r="R1136" i="11"/>
  <c r="Q1136" i="11"/>
  <c r="P1136" i="11"/>
  <c r="O1136" i="11"/>
  <c r="N1136" i="11"/>
  <c r="M1136" i="11"/>
  <c r="AB1134" i="11"/>
  <c r="AA1134" i="11"/>
  <c r="Z1134" i="11"/>
  <c r="Y1134" i="11"/>
  <c r="X1134" i="11"/>
  <c r="W1134" i="11"/>
  <c r="V1134" i="11"/>
  <c r="U1134" i="11"/>
  <c r="T1134" i="11"/>
  <c r="S1134" i="11"/>
  <c r="R1134" i="11"/>
  <c r="Q1134" i="11"/>
  <c r="P1134" i="11"/>
  <c r="O1134" i="11"/>
  <c r="N1134" i="11"/>
  <c r="M1134" i="11"/>
  <c r="AC1134" i="11" s="1"/>
  <c r="AB1133" i="11"/>
  <c r="AA1133" i="11"/>
  <c r="Z1133" i="11"/>
  <c r="Y1133" i="11"/>
  <c r="X1133" i="11"/>
  <c r="W1133" i="11"/>
  <c r="V1133" i="11"/>
  <c r="U1133" i="11"/>
  <c r="T1133" i="11"/>
  <c r="S1133" i="11"/>
  <c r="R1133" i="11"/>
  <c r="Q1133" i="11"/>
  <c r="P1133" i="11"/>
  <c r="O1133" i="11"/>
  <c r="N1133" i="11"/>
  <c r="M1133" i="11"/>
  <c r="AC1133" i="11" s="1"/>
  <c r="AB1132" i="11"/>
  <c r="AA1132" i="11"/>
  <c r="Z1132" i="11"/>
  <c r="Y1132" i="11"/>
  <c r="X1132" i="11"/>
  <c r="W1132" i="11"/>
  <c r="V1132" i="11"/>
  <c r="U1132" i="11"/>
  <c r="T1132" i="11"/>
  <c r="S1132" i="11"/>
  <c r="R1132" i="11"/>
  <c r="Q1132" i="11"/>
  <c r="P1132" i="11"/>
  <c r="O1132" i="11"/>
  <c r="N1132" i="11"/>
  <c r="M1132" i="11"/>
  <c r="AC1132" i="11" s="1"/>
  <c r="AC1131" i="11" s="1"/>
  <c r="AB1131" i="11"/>
  <c r="AA1131" i="11"/>
  <c r="Z1131" i="11"/>
  <c r="Y1131" i="11"/>
  <c r="X1131" i="11"/>
  <c r="W1131" i="11"/>
  <c r="V1131" i="11"/>
  <c r="U1131" i="11"/>
  <c r="T1131" i="11"/>
  <c r="S1131" i="11"/>
  <c r="R1131" i="11"/>
  <c r="Q1131" i="11"/>
  <c r="P1131" i="11"/>
  <c r="O1131" i="11"/>
  <c r="N1131" i="11"/>
  <c r="M1131" i="11"/>
  <c r="AB1130" i="11"/>
  <c r="AA1130" i="11"/>
  <c r="Z1130" i="11"/>
  <c r="Y1130" i="11"/>
  <c r="X1130" i="11"/>
  <c r="W1130" i="11"/>
  <c r="V1130" i="11"/>
  <c r="U1130" i="11"/>
  <c r="T1130" i="11"/>
  <c r="S1130" i="11"/>
  <c r="R1130" i="11"/>
  <c r="Q1130" i="11"/>
  <c r="P1130" i="11"/>
  <c r="O1130" i="11"/>
  <c r="N1130" i="11"/>
  <c r="M1130" i="11"/>
  <c r="AC1130" i="11" s="1"/>
  <c r="AB1129" i="11"/>
  <c r="AA1129" i="11"/>
  <c r="Z1129" i="11"/>
  <c r="Y1129" i="11"/>
  <c r="X1129" i="11"/>
  <c r="W1129" i="11"/>
  <c r="V1129" i="11"/>
  <c r="U1129" i="11"/>
  <c r="T1129" i="11"/>
  <c r="S1129" i="11"/>
  <c r="R1129" i="11"/>
  <c r="Q1129" i="11"/>
  <c r="P1129" i="11"/>
  <c r="O1129" i="11"/>
  <c r="N1129" i="11"/>
  <c r="M1129" i="11"/>
  <c r="AC1129" i="11" s="1"/>
  <c r="AB1128" i="11"/>
  <c r="AA1128" i="11"/>
  <c r="Z1128" i="11"/>
  <c r="Y1128" i="11"/>
  <c r="X1128" i="11"/>
  <c r="W1128" i="11"/>
  <c r="V1128" i="11"/>
  <c r="U1128" i="11"/>
  <c r="T1128" i="11"/>
  <c r="S1128" i="11"/>
  <c r="R1128" i="11"/>
  <c r="Q1128" i="11"/>
  <c r="P1128" i="11"/>
  <c r="O1128" i="11"/>
  <c r="N1128" i="11"/>
  <c r="M1128" i="11"/>
  <c r="AC1128" i="11" s="1"/>
  <c r="AC1127" i="11" s="1"/>
  <c r="AB1127" i="11"/>
  <c r="AA1127" i="11"/>
  <c r="Z1127" i="11"/>
  <c r="Y1127" i="11"/>
  <c r="X1127" i="11"/>
  <c r="W1127" i="11"/>
  <c r="V1127" i="11"/>
  <c r="U1127" i="11"/>
  <c r="T1127" i="11"/>
  <c r="S1127" i="11"/>
  <c r="R1127" i="11"/>
  <c r="Q1127" i="11"/>
  <c r="P1127" i="11"/>
  <c r="O1127" i="11"/>
  <c r="N1127" i="11"/>
  <c r="M1127" i="11"/>
  <c r="AB1126" i="11"/>
  <c r="AA1126" i="11"/>
  <c r="Z1126" i="11"/>
  <c r="Y1126" i="11"/>
  <c r="X1126" i="11"/>
  <c r="W1126" i="11"/>
  <c r="V1126" i="11"/>
  <c r="U1126" i="11"/>
  <c r="T1126" i="11"/>
  <c r="S1126" i="11"/>
  <c r="R1126" i="11"/>
  <c r="Q1126" i="11"/>
  <c r="P1126" i="11"/>
  <c r="O1126" i="11"/>
  <c r="N1126" i="11"/>
  <c r="M1126" i="11"/>
  <c r="AC1126" i="11" s="1"/>
  <c r="AB1125" i="11"/>
  <c r="AA1125" i="11"/>
  <c r="Z1125" i="11"/>
  <c r="Y1125" i="11"/>
  <c r="X1125" i="11"/>
  <c r="W1125" i="11"/>
  <c r="V1125" i="11"/>
  <c r="U1125" i="11"/>
  <c r="T1125" i="11"/>
  <c r="S1125" i="11"/>
  <c r="R1125" i="11"/>
  <c r="Q1125" i="11"/>
  <c r="P1125" i="11"/>
  <c r="O1125" i="11"/>
  <c r="N1125" i="11"/>
  <c r="M1125" i="11"/>
  <c r="AC1125" i="11" s="1"/>
  <c r="AB1124" i="11"/>
  <c r="AA1124" i="11"/>
  <c r="Z1124" i="11"/>
  <c r="Y1124" i="11"/>
  <c r="X1124" i="11"/>
  <c r="W1124" i="11"/>
  <c r="V1124" i="11"/>
  <c r="U1124" i="11"/>
  <c r="T1124" i="11"/>
  <c r="S1124" i="11"/>
  <c r="R1124" i="11"/>
  <c r="Q1124" i="11"/>
  <c r="P1124" i="11"/>
  <c r="O1124" i="11"/>
  <c r="N1124" i="11"/>
  <c r="M1124" i="11"/>
  <c r="AC1124" i="11" s="1"/>
  <c r="AC1123" i="11" s="1"/>
  <c r="AB1123" i="11"/>
  <c r="AA1123" i="11"/>
  <c r="Z1123" i="11"/>
  <c r="Y1123" i="11"/>
  <c r="X1123" i="11"/>
  <c r="W1123" i="11"/>
  <c r="V1123" i="11"/>
  <c r="U1123" i="11"/>
  <c r="T1123" i="11"/>
  <c r="S1123" i="11"/>
  <c r="R1123" i="11"/>
  <c r="Q1123" i="11"/>
  <c r="P1123" i="11"/>
  <c r="O1123" i="11"/>
  <c r="N1123" i="11"/>
  <c r="M1123" i="11"/>
  <c r="AB1121" i="11"/>
  <c r="AA1121" i="11"/>
  <c r="Z1121" i="11"/>
  <c r="Y1121" i="11"/>
  <c r="X1121" i="11"/>
  <c r="W1121" i="11"/>
  <c r="V1121" i="11"/>
  <c r="U1121" i="11"/>
  <c r="T1121" i="11"/>
  <c r="S1121" i="11"/>
  <c r="R1121" i="11"/>
  <c r="Q1121" i="11"/>
  <c r="P1121" i="11"/>
  <c r="O1121" i="11"/>
  <c r="N1121" i="11"/>
  <c r="M1121" i="11"/>
  <c r="AC1121" i="11" s="1"/>
  <c r="AB1120" i="11"/>
  <c r="AA1120" i="11"/>
  <c r="Z1120" i="11"/>
  <c r="Y1120" i="11"/>
  <c r="X1120" i="11"/>
  <c r="W1120" i="11"/>
  <c r="V1120" i="11"/>
  <c r="U1120" i="11"/>
  <c r="T1120" i="11"/>
  <c r="S1120" i="11"/>
  <c r="R1120" i="11"/>
  <c r="Q1120" i="11"/>
  <c r="P1120" i="11"/>
  <c r="O1120" i="11"/>
  <c r="N1120" i="11"/>
  <c r="M1120" i="11"/>
  <c r="AC1120" i="11" s="1"/>
  <c r="AB1119" i="11"/>
  <c r="AA1119" i="11"/>
  <c r="Z1119" i="11"/>
  <c r="Y1119" i="11"/>
  <c r="X1119" i="11"/>
  <c r="W1119" i="11"/>
  <c r="V1119" i="11"/>
  <c r="U1119" i="11"/>
  <c r="T1119" i="11"/>
  <c r="S1119" i="11"/>
  <c r="R1119" i="11"/>
  <c r="Q1119" i="11"/>
  <c r="P1119" i="11"/>
  <c r="O1119" i="11"/>
  <c r="N1119" i="11"/>
  <c r="M1119" i="11"/>
  <c r="AC1119" i="11" s="1"/>
  <c r="AB1118" i="11"/>
  <c r="AA1118" i="11"/>
  <c r="Z1118" i="11"/>
  <c r="Y1118" i="11"/>
  <c r="X1118" i="11"/>
  <c r="W1118" i="11"/>
  <c r="V1118" i="11"/>
  <c r="U1118" i="11"/>
  <c r="T1118" i="11"/>
  <c r="S1118" i="11"/>
  <c r="R1118" i="11"/>
  <c r="Q1118" i="11"/>
  <c r="P1118" i="11"/>
  <c r="O1118" i="11"/>
  <c r="N1118" i="11"/>
  <c r="M1118" i="11"/>
  <c r="AC1118" i="11" s="1"/>
  <c r="AC1117" i="11" s="1"/>
  <c r="AB1117" i="11"/>
  <c r="AA1117" i="11"/>
  <c r="Z1117" i="11"/>
  <c r="Y1117" i="11"/>
  <c r="X1117" i="11"/>
  <c r="W1117" i="11"/>
  <c r="V1117" i="11"/>
  <c r="U1117" i="11"/>
  <c r="T1117" i="11"/>
  <c r="S1117" i="11"/>
  <c r="R1117" i="11"/>
  <c r="Q1117" i="11"/>
  <c r="P1117" i="11"/>
  <c r="O1117" i="11"/>
  <c r="N1117" i="11"/>
  <c r="M1117" i="11"/>
  <c r="AB1116" i="11"/>
  <c r="AA1116" i="11"/>
  <c r="Z1116" i="11"/>
  <c r="Y1116" i="11"/>
  <c r="X1116" i="11"/>
  <c r="W1116" i="11"/>
  <c r="V1116" i="11"/>
  <c r="U1116" i="11"/>
  <c r="T1116" i="11"/>
  <c r="S1116" i="11"/>
  <c r="R1116" i="11"/>
  <c r="Q1116" i="11"/>
  <c r="P1116" i="11"/>
  <c r="O1116" i="11"/>
  <c r="N1116" i="11"/>
  <c r="M1116" i="11"/>
  <c r="AC1116" i="11" s="1"/>
  <c r="AB1115" i="11"/>
  <c r="AA1115" i="11"/>
  <c r="Z1115" i="11"/>
  <c r="Y1115" i="11"/>
  <c r="X1115" i="11"/>
  <c r="W1115" i="11"/>
  <c r="V1115" i="11"/>
  <c r="U1115" i="11"/>
  <c r="T1115" i="11"/>
  <c r="S1115" i="11"/>
  <c r="R1115" i="11"/>
  <c r="Q1115" i="11"/>
  <c r="P1115" i="11"/>
  <c r="O1115" i="11"/>
  <c r="N1115" i="11"/>
  <c r="M1115" i="11"/>
  <c r="AC1115" i="11" s="1"/>
  <c r="AB1114" i="11"/>
  <c r="AA1114" i="11"/>
  <c r="Z1114" i="11"/>
  <c r="Y1114" i="11"/>
  <c r="X1114" i="11"/>
  <c r="W1114" i="11"/>
  <c r="V1114" i="11"/>
  <c r="U1114" i="11"/>
  <c r="T1114" i="11"/>
  <c r="S1114" i="11"/>
  <c r="R1114" i="11"/>
  <c r="Q1114" i="11"/>
  <c r="P1114" i="11"/>
  <c r="O1114" i="11"/>
  <c r="N1114" i="11"/>
  <c r="M1114" i="11"/>
  <c r="AC1114" i="11" s="1"/>
  <c r="AB1113" i="11"/>
  <c r="AA1113" i="11"/>
  <c r="Z1113" i="11"/>
  <c r="Y1113" i="11"/>
  <c r="X1113" i="11"/>
  <c r="W1113" i="11"/>
  <c r="V1113" i="11"/>
  <c r="U1113" i="11"/>
  <c r="T1113" i="11"/>
  <c r="S1113" i="11"/>
  <c r="R1113" i="11"/>
  <c r="Q1113" i="11"/>
  <c r="P1113" i="11"/>
  <c r="O1113" i="11"/>
  <c r="N1113" i="11"/>
  <c r="M1113" i="11"/>
  <c r="AC1113" i="11" s="1"/>
  <c r="AC1112" i="11" s="1"/>
  <c r="AB1112" i="11"/>
  <c r="AA1112" i="11"/>
  <c r="Z1112" i="11"/>
  <c r="Y1112" i="11"/>
  <c r="X1112" i="11"/>
  <c r="W1112" i="11"/>
  <c r="V1112" i="11"/>
  <c r="U1112" i="11"/>
  <c r="T1112" i="11"/>
  <c r="S1112" i="11"/>
  <c r="R1112" i="11"/>
  <c r="Q1112" i="11"/>
  <c r="P1112" i="11"/>
  <c r="O1112" i="11"/>
  <c r="N1112" i="11"/>
  <c r="M1112" i="11"/>
  <c r="AB1111" i="11"/>
  <c r="AA1111" i="11"/>
  <c r="Z1111" i="11"/>
  <c r="Y1111" i="11"/>
  <c r="X1111" i="11"/>
  <c r="W1111" i="11"/>
  <c r="V1111" i="11"/>
  <c r="U1111" i="11"/>
  <c r="T1111" i="11"/>
  <c r="S1111" i="11"/>
  <c r="R1111" i="11"/>
  <c r="Q1111" i="11"/>
  <c r="P1111" i="11"/>
  <c r="O1111" i="11"/>
  <c r="N1111" i="11"/>
  <c r="M1111" i="11"/>
  <c r="AC1111" i="11" s="1"/>
  <c r="AB1110" i="11"/>
  <c r="AA1110" i="11"/>
  <c r="Z1110" i="11"/>
  <c r="Y1110" i="11"/>
  <c r="X1110" i="11"/>
  <c r="W1110" i="11"/>
  <c r="V1110" i="11"/>
  <c r="U1110" i="11"/>
  <c r="T1110" i="11"/>
  <c r="S1110" i="11"/>
  <c r="R1110" i="11"/>
  <c r="Q1110" i="11"/>
  <c r="P1110" i="11"/>
  <c r="O1110" i="11"/>
  <c r="N1110" i="11"/>
  <c r="M1110" i="11"/>
  <c r="AC1110" i="11" s="1"/>
  <c r="AB1109" i="11"/>
  <c r="AA1109" i="11"/>
  <c r="Z1109" i="11"/>
  <c r="Y1109" i="11"/>
  <c r="X1109" i="11"/>
  <c r="W1109" i="11"/>
  <c r="V1109" i="11"/>
  <c r="U1109" i="11"/>
  <c r="T1109" i="11"/>
  <c r="S1109" i="11"/>
  <c r="R1109" i="11"/>
  <c r="Q1109" i="11"/>
  <c r="P1109" i="11"/>
  <c r="O1109" i="11"/>
  <c r="N1109" i="11"/>
  <c r="M1109" i="11"/>
  <c r="AC1109" i="11" s="1"/>
  <c r="AB1108" i="11"/>
  <c r="AA1108" i="11"/>
  <c r="Z1108" i="11"/>
  <c r="Y1108" i="11"/>
  <c r="X1108" i="11"/>
  <c r="W1108" i="11"/>
  <c r="V1108" i="11"/>
  <c r="U1108" i="11"/>
  <c r="T1108" i="11"/>
  <c r="S1108" i="11"/>
  <c r="R1108" i="11"/>
  <c r="Q1108" i="11"/>
  <c r="P1108" i="11"/>
  <c r="O1108" i="11"/>
  <c r="N1108" i="11"/>
  <c r="M1108" i="11"/>
  <c r="AC1108" i="11" s="1"/>
  <c r="AC1107" i="11" s="1"/>
  <c r="AB1107" i="11"/>
  <c r="AA1107" i="11"/>
  <c r="Z1107" i="11"/>
  <c r="Y1107" i="11"/>
  <c r="X1107" i="11"/>
  <c r="W1107" i="11"/>
  <c r="V1107" i="11"/>
  <c r="U1107" i="11"/>
  <c r="T1107" i="11"/>
  <c r="S1107" i="11"/>
  <c r="R1107" i="11"/>
  <c r="Q1107" i="11"/>
  <c r="P1107" i="11"/>
  <c r="O1107" i="11"/>
  <c r="N1107" i="11"/>
  <c r="M1107" i="11"/>
  <c r="AB1104" i="11"/>
  <c r="AA1104" i="11"/>
  <c r="Z1104" i="11"/>
  <c r="Y1104" i="11"/>
  <c r="X1104" i="11"/>
  <c r="W1104" i="11"/>
  <c r="V1104" i="11"/>
  <c r="U1104" i="11"/>
  <c r="T1104" i="11"/>
  <c r="S1104" i="11"/>
  <c r="R1104" i="11"/>
  <c r="Q1104" i="11"/>
  <c r="P1104" i="11"/>
  <c r="O1104" i="11"/>
  <c r="N1104" i="11"/>
  <c r="M1104" i="11"/>
  <c r="AC1104" i="11" s="1"/>
  <c r="AB1103" i="11"/>
  <c r="AA1103" i="11"/>
  <c r="Z1103" i="11"/>
  <c r="Y1103" i="11"/>
  <c r="X1103" i="11"/>
  <c r="W1103" i="11"/>
  <c r="V1103" i="11"/>
  <c r="U1103" i="11"/>
  <c r="T1103" i="11"/>
  <c r="S1103" i="11"/>
  <c r="R1103" i="11"/>
  <c r="Q1103" i="11"/>
  <c r="P1103" i="11"/>
  <c r="O1103" i="11"/>
  <c r="N1103" i="11"/>
  <c r="M1103" i="11"/>
  <c r="AC1103" i="11" s="1"/>
  <c r="AB1102" i="11"/>
  <c r="AA1102" i="11"/>
  <c r="Z1102" i="11"/>
  <c r="Y1102" i="11"/>
  <c r="X1102" i="11"/>
  <c r="W1102" i="11"/>
  <c r="V1102" i="11"/>
  <c r="U1102" i="11"/>
  <c r="T1102" i="11"/>
  <c r="S1102" i="11"/>
  <c r="R1102" i="11"/>
  <c r="Q1102" i="11"/>
  <c r="P1102" i="11"/>
  <c r="O1102" i="11"/>
  <c r="N1102" i="11"/>
  <c r="M1102" i="11"/>
  <c r="AC1102" i="11" s="1"/>
  <c r="AB1101" i="11"/>
  <c r="AA1101" i="11"/>
  <c r="Z1101" i="11"/>
  <c r="Y1101" i="11"/>
  <c r="X1101" i="11"/>
  <c r="W1101" i="11"/>
  <c r="V1101" i="11"/>
  <c r="U1101" i="11"/>
  <c r="T1101" i="11"/>
  <c r="S1101" i="11"/>
  <c r="R1101" i="11"/>
  <c r="Q1101" i="11"/>
  <c r="P1101" i="11"/>
  <c r="O1101" i="11"/>
  <c r="N1101" i="11"/>
  <c r="M1101" i="11"/>
  <c r="AC1101" i="11" s="1"/>
  <c r="AB1100" i="11"/>
  <c r="AA1100" i="11"/>
  <c r="Z1100" i="11"/>
  <c r="Y1100" i="11"/>
  <c r="X1100" i="11"/>
  <c r="W1100" i="11"/>
  <c r="V1100" i="11"/>
  <c r="U1100" i="11"/>
  <c r="T1100" i="11"/>
  <c r="S1100" i="11"/>
  <c r="R1100" i="11"/>
  <c r="Q1100" i="11"/>
  <c r="P1100" i="11"/>
  <c r="O1100" i="11"/>
  <c r="N1100" i="11"/>
  <c r="M1100" i="11"/>
  <c r="AC1100" i="11" s="1"/>
  <c r="AC1099" i="11" s="1"/>
  <c r="AB1099" i="11"/>
  <c r="AA1099" i="11"/>
  <c r="Z1099" i="11"/>
  <c r="Y1099" i="11"/>
  <c r="X1099" i="11"/>
  <c r="W1099" i="11"/>
  <c r="V1099" i="11"/>
  <c r="U1099" i="11"/>
  <c r="T1099" i="11"/>
  <c r="S1099" i="11"/>
  <c r="R1099" i="11"/>
  <c r="Q1099" i="11"/>
  <c r="P1099" i="11"/>
  <c r="O1099" i="11"/>
  <c r="N1099" i="11"/>
  <c r="M1099" i="11"/>
  <c r="AB1098" i="11"/>
  <c r="AA1098" i="11"/>
  <c r="Z1098" i="11"/>
  <c r="Y1098" i="11"/>
  <c r="X1098" i="11"/>
  <c r="W1098" i="11"/>
  <c r="V1098" i="11"/>
  <c r="U1098" i="11"/>
  <c r="T1098" i="11"/>
  <c r="S1098" i="11"/>
  <c r="R1098" i="11"/>
  <c r="Q1098" i="11"/>
  <c r="P1098" i="11"/>
  <c r="O1098" i="11"/>
  <c r="N1098" i="11"/>
  <c r="M1098" i="11"/>
  <c r="AC1098" i="11" s="1"/>
  <c r="AB1097" i="11"/>
  <c r="AA1097" i="11"/>
  <c r="Z1097" i="11"/>
  <c r="Y1097" i="11"/>
  <c r="X1097" i="11"/>
  <c r="W1097" i="11"/>
  <c r="V1097" i="11"/>
  <c r="U1097" i="11"/>
  <c r="T1097" i="11"/>
  <c r="S1097" i="11"/>
  <c r="R1097" i="11"/>
  <c r="Q1097" i="11"/>
  <c r="P1097" i="11"/>
  <c r="O1097" i="11"/>
  <c r="N1097" i="11"/>
  <c r="M1097" i="11"/>
  <c r="AC1097" i="11" s="1"/>
  <c r="AB1096" i="11"/>
  <c r="AA1096" i="11"/>
  <c r="Z1096" i="11"/>
  <c r="Y1096" i="11"/>
  <c r="X1096" i="11"/>
  <c r="W1096" i="11"/>
  <c r="V1096" i="11"/>
  <c r="U1096" i="11"/>
  <c r="T1096" i="11"/>
  <c r="S1096" i="11"/>
  <c r="R1096" i="11"/>
  <c r="Q1096" i="11"/>
  <c r="P1096" i="11"/>
  <c r="O1096" i="11"/>
  <c r="N1096" i="11"/>
  <c r="M1096" i="11"/>
  <c r="AC1096" i="11" s="1"/>
  <c r="AB1095" i="11"/>
  <c r="AA1095" i="11"/>
  <c r="Z1095" i="11"/>
  <c r="Y1095" i="11"/>
  <c r="X1095" i="11"/>
  <c r="W1095" i="11"/>
  <c r="V1095" i="11"/>
  <c r="U1095" i="11"/>
  <c r="T1095" i="11"/>
  <c r="S1095" i="11"/>
  <c r="R1095" i="11"/>
  <c r="Q1095" i="11"/>
  <c r="P1095" i="11"/>
  <c r="O1095" i="11"/>
  <c r="N1095" i="11"/>
  <c r="M1095" i="11"/>
  <c r="AC1095" i="11" s="1"/>
  <c r="AB1094" i="11"/>
  <c r="AA1094" i="11"/>
  <c r="Z1094" i="11"/>
  <c r="Y1094" i="11"/>
  <c r="X1094" i="11"/>
  <c r="W1094" i="11"/>
  <c r="V1094" i="11"/>
  <c r="U1094" i="11"/>
  <c r="T1094" i="11"/>
  <c r="S1094" i="11"/>
  <c r="R1094" i="11"/>
  <c r="Q1094" i="11"/>
  <c r="P1094" i="11"/>
  <c r="O1094" i="11"/>
  <c r="N1094" i="11"/>
  <c r="M1094" i="11"/>
  <c r="AC1094" i="11" s="1"/>
  <c r="AB1093" i="11"/>
  <c r="AA1093" i="11"/>
  <c r="Z1093" i="11"/>
  <c r="Y1093" i="11"/>
  <c r="X1093" i="11"/>
  <c r="W1093" i="11"/>
  <c r="V1093" i="11"/>
  <c r="U1093" i="11"/>
  <c r="T1093" i="11"/>
  <c r="S1093" i="11"/>
  <c r="R1093" i="11"/>
  <c r="Q1093" i="11"/>
  <c r="P1093" i="11"/>
  <c r="O1093" i="11"/>
  <c r="N1093" i="11"/>
  <c r="M1093" i="11"/>
  <c r="AC1093" i="11" s="1"/>
  <c r="AC1092" i="11" s="1"/>
  <c r="AB1092" i="11"/>
  <c r="AA1092" i="11"/>
  <c r="Z1092" i="11"/>
  <c r="Y1092" i="11"/>
  <c r="X1092" i="11"/>
  <c r="W1092" i="11"/>
  <c r="V1092" i="11"/>
  <c r="U1092" i="11"/>
  <c r="T1092" i="11"/>
  <c r="S1092" i="11"/>
  <c r="R1092" i="11"/>
  <c r="Q1092" i="11"/>
  <c r="P1092" i="11"/>
  <c r="O1092" i="11"/>
  <c r="N1092" i="11"/>
  <c r="M1092" i="11"/>
  <c r="AB1082" i="11"/>
  <c r="AA1082" i="11"/>
  <c r="Z1082" i="11"/>
  <c r="Y1082" i="11"/>
  <c r="X1082" i="11"/>
  <c r="W1082" i="11"/>
  <c r="V1082" i="11"/>
  <c r="U1082" i="11"/>
  <c r="T1082" i="11"/>
  <c r="S1082" i="11"/>
  <c r="R1082" i="11"/>
  <c r="Q1082" i="11"/>
  <c r="P1082" i="11"/>
  <c r="O1082" i="11"/>
  <c r="N1082" i="11"/>
  <c r="M1082" i="11"/>
  <c r="AC1082" i="11" s="1"/>
  <c r="AB1081" i="11"/>
  <c r="AA1081" i="11"/>
  <c r="Z1081" i="11"/>
  <c r="Y1081" i="11"/>
  <c r="X1081" i="11"/>
  <c r="W1081" i="11"/>
  <c r="V1081" i="11"/>
  <c r="U1081" i="11"/>
  <c r="T1081" i="11"/>
  <c r="S1081" i="11"/>
  <c r="R1081" i="11"/>
  <c r="Q1081" i="11"/>
  <c r="P1081" i="11"/>
  <c r="O1081" i="11"/>
  <c r="N1081" i="11"/>
  <c r="M1081" i="11"/>
  <c r="AC1081" i="11" s="1"/>
  <c r="M1080" i="11"/>
  <c r="M1079" i="11"/>
  <c r="M1078" i="11"/>
  <c r="M1077" i="11"/>
  <c r="M1076" i="11"/>
  <c r="M1075" i="11"/>
  <c r="M1074" i="11"/>
  <c r="M1073" i="11"/>
  <c r="M1072" i="11"/>
  <c r="M1071" i="11"/>
  <c r="M1070" i="11"/>
  <c r="M1069" i="11"/>
  <c r="M1068" i="11"/>
  <c r="AB1066" i="11"/>
  <c r="AA1066" i="11"/>
  <c r="Z1066" i="11"/>
  <c r="Y1066" i="11"/>
  <c r="X1066" i="11"/>
  <c r="W1066" i="11"/>
  <c r="V1066" i="11"/>
  <c r="U1066" i="11"/>
  <c r="T1066" i="11"/>
  <c r="S1066" i="11"/>
  <c r="R1066" i="11"/>
  <c r="Q1066" i="11"/>
  <c r="P1066" i="11"/>
  <c r="O1066" i="11"/>
  <c r="N1066" i="11"/>
  <c r="M1066" i="11"/>
  <c r="AC1066" i="11" s="1"/>
  <c r="AB1065" i="11"/>
  <c r="AA1065" i="11"/>
  <c r="Z1065" i="11"/>
  <c r="Y1065" i="11"/>
  <c r="X1065" i="11"/>
  <c r="W1065" i="11"/>
  <c r="V1065" i="11"/>
  <c r="U1065" i="11"/>
  <c r="T1065" i="11"/>
  <c r="S1065" i="11"/>
  <c r="R1065" i="11"/>
  <c r="Q1065" i="11"/>
  <c r="P1065" i="11"/>
  <c r="O1065" i="11"/>
  <c r="N1065" i="11"/>
  <c r="M1065" i="11"/>
  <c r="AC1065" i="11" s="1"/>
  <c r="AC1064" i="11" s="1"/>
  <c r="AB1064" i="11"/>
  <c r="AA1064" i="11"/>
  <c r="Z1064" i="11"/>
  <c r="Y1064" i="11"/>
  <c r="X1064" i="11"/>
  <c r="W1064" i="11"/>
  <c r="V1064" i="11"/>
  <c r="U1064" i="11"/>
  <c r="T1064" i="11"/>
  <c r="S1064" i="11"/>
  <c r="R1064" i="11"/>
  <c r="Q1064" i="11"/>
  <c r="P1064" i="11"/>
  <c r="O1064" i="11"/>
  <c r="N1064" i="11"/>
  <c r="M1064" i="11"/>
  <c r="V1063" i="11"/>
  <c r="AB1063" i="11" s="1"/>
  <c r="U1063" i="11"/>
  <c r="AA1063" i="11" s="1"/>
  <c r="T1063" i="11"/>
  <c r="Z1063" i="11" s="1"/>
  <c r="S1063" i="11"/>
  <c r="Y1063" i="11" s="1"/>
  <c r="R1063" i="11"/>
  <c r="X1063" i="11" s="1"/>
  <c r="M1063" i="11"/>
  <c r="V1062" i="11"/>
  <c r="AB1062" i="11" s="1"/>
  <c r="U1062" i="11"/>
  <c r="AA1062" i="11" s="1"/>
  <c r="T1062" i="11"/>
  <c r="Z1062" i="11" s="1"/>
  <c r="S1062" i="11"/>
  <c r="Y1062" i="11" s="1"/>
  <c r="R1062" i="11"/>
  <c r="X1062" i="11" s="1"/>
  <c r="M1062" i="11"/>
  <c r="V1061" i="11"/>
  <c r="AB1061" i="11" s="1"/>
  <c r="U1061" i="11"/>
  <c r="AA1061" i="11" s="1"/>
  <c r="T1061" i="11"/>
  <c r="Z1061" i="11" s="1"/>
  <c r="S1061" i="11"/>
  <c r="Y1061" i="11" s="1"/>
  <c r="R1061" i="11"/>
  <c r="X1061" i="11" s="1"/>
  <c r="M1061" i="11"/>
  <c r="S1060" i="11"/>
  <c r="R1060" i="11"/>
  <c r="M1060" i="11"/>
  <c r="S1059" i="11"/>
  <c r="R1059" i="11"/>
  <c r="M1059" i="11"/>
  <c r="M1058" i="11"/>
  <c r="M1057" i="11"/>
  <c r="AB1056" i="11"/>
  <c r="AA1056" i="11"/>
  <c r="Z1056" i="11"/>
  <c r="Y1056" i="11"/>
  <c r="X1056" i="11"/>
  <c r="W1056" i="11"/>
  <c r="V1056" i="11"/>
  <c r="U1056" i="11"/>
  <c r="T1056" i="11"/>
  <c r="S1056" i="11"/>
  <c r="R1056" i="11"/>
  <c r="M1056" i="11"/>
  <c r="AB1055" i="11"/>
  <c r="AA1055" i="11"/>
  <c r="Z1055" i="11"/>
  <c r="Y1055" i="11"/>
  <c r="X1055" i="11"/>
  <c r="W1055" i="11"/>
  <c r="V1055" i="11"/>
  <c r="U1055" i="11"/>
  <c r="T1055" i="11"/>
  <c r="S1055" i="11"/>
  <c r="R1055" i="11"/>
  <c r="M1055" i="11"/>
  <c r="V1054" i="11"/>
  <c r="AB1054" i="11" s="1"/>
  <c r="U1054" i="11"/>
  <c r="AA1054" i="11" s="1"/>
  <c r="T1054" i="11"/>
  <c r="Z1054" i="11" s="1"/>
  <c r="S1054" i="11"/>
  <c r="Y1054" i="11" s="1"/>
  <c r="R1054" i="11"/>
  <c r="X1054" i="11" s="1"/>
  <c r="M1054" i="11"/>
  <c r="S1053" i="11"/>
  <c r="R1053" i="11"/>
  <c r="M1053" i="11"/>
  <c r="R1052" i="11"/>
  <c r="M1052" i="11"/>
  <c r="M1051" i="11"/>
  <c r="M1050" i="11"/>
  <c r="V1049" i="11"/>
  <c r="AB1049" i="11" s="1"/>
  <c r="U1049" i="11"/>
  <c r="AA1049" i="11" s="1"/>
  <c r="T1049" i="11"/>
  <c r="Z1049" i="11" s="1"/>
  <c r="S1049" i="11"/>
  <c r="Y1049" i="11" s="1"/>
  <c r="R1049" i="11"/>
  <c r="X1049" i="11" s="1"/>
  <c r="M1049" i="11"/>
  <c r="V1048" i="11"/>
  <c r="AB1048" i="11" s="1"/>
  <c r="U1048" i="11"/>
  <c r="AA1048" i="11" s="1"/>
  <c r="T1048" i="11"/>
  <c r="Z1048" i="11" s="1"/>
  <c r="S1048" i="11"/>
  <c r="Y1048" i="11" s="1"/>
  <c r="R1048" i="11"/>
  <c r="X1048" i="11" s="1"/>
  <c r="M1048" i="11"/>
  <c r="V1047" i="11"/>
  <c r="AB1047" i="11" s="1"/>
  <c r="U1047" i="11"/>
  <c r="AA1047" i="11" s="1"/>
  <c r="T1047" i="11"/>
  <c r="Z1047" i="11" s="1"/>
  <c r="S1047" i="11"/>
  <c r="Y1047" i="11" s="1"/>
  <c r="R1047" i="11"/>
  <c r="X1047" i="11" s="1"/>
  <c r="M1047" i="11"/>
  <c r="S1046" i="11"/>
  <c r="R1046" i="11"/>
  <c r="M1046" i="11"/>
  <c r="S1045" i="11"/>
  <c r="R1045" i="11"/>
  <c r="M1045" i="11"/>
  <c r="M1044" i="11"/>
  <c r="M1043" i="11"/>
  <c r="AB1042" i="11"/>
  <c r="AA1042" i="11"/>
  <c r="Z1042" i="11"/>
  <c r="Y1042" i="11"/>
  <c r="X1042" i="11"/>
  <c r="W1042" i="11"/>
  <c r="V1042" i="11"/>
  <c r="U1042" i="11"/>
  <c r="T1042" i="11"/>
  <c r="S1042" i="11"/>
  <c r="R1042" i="11"/>
  <c r="M1042" i="11"/>
  <c r="AB1041" i="11"/>
  <c r="AA1041" i="11"/>
  <c r="Z1041" i="11"/>
  <c r="Y1041" i="11"/>
  <c r="X1041" i="11"/>
  <c r="W1041" i="11"/>
  <c r="V1041" i="11"/>
  <c r="U1041" i="11"/>
  <c r="T1041" i="11"/>
  <c r="S1041" i="11"/>
  <c r="R1041" i="11"/>
  <c r="M1041" i="11"/>
  <c r="V1040" i="11"/>
  <c r="AB1040" i="11" s="1"/>
  <c r="U1040" i="11"/>
  <c r="AA1040" i="11" s="1"/>
  <c r="T1040" i="11"/>
  <c r="Z1040" i="11" s="1"/>
  <c r="S1040" i="11"/>
  <c r="Y1040" i="11" s="1"/>
  <c r="R1040" i="11"/>
  <c r="X1040" i="11" s="1"/>
  <c r="M1040" i="11"/>
  <c r="S1039" i="11"/>
  <c r="R1039" i="11"/>
  <c r="M1039" i="11"/>
  <c r="S1038" i="11"/>
  <c r="R1038" i="11"/>
  <c r="M1038" i="11"/>
  <c r="M1037" i="11"/>
  <c r="M1036" i="11"/>
  <c r="AB1035" i="11"/>
  <c r="AA1035" i="11"/>
  <c r="Z1035" i="11"/>
  <c r="Y1035" i="11"/>
  <c r="X1035" i="11"/>
  <c r="W1035" i="11"/>
  <c r="V1035" i="11"/>
  <c r="U1035" i="11"/>
  <c r="T1035" i="11"/>
  <c r="S1035" i="11"/>
  <c r="R1035" i="11"/>
  <c r="M1035" i="11"/>
  <c r="AB1034" i="11"/>
  <c r="AA1034" i="11"/>
  <c r="Z1034" i="11"/>
  <c r="Y1034" i="11"/>
  <c r="X1034" i="11"/>
  <c r="W1034" i="11"/>
  <c r="V1034" i="11"/>
  <c r="U1034" i="11"/>
  <c r="T1034" i="11"/>
  <c r="S1034" i="11"/>
  <c r="R1034" i="11"/>
  <c r="M1034" i="11"/>
  <c r="V1033" i="11"/>
  <c r="AB1033" i="11" s="1"/>
  <c r="U1033" i="11"/>
  <c r="AA1033" i="11" s="1"/>
  <c r="T1033" i="11"/>
  <c r="Z1033" i="11" s="1"/>
  <c r="S1033" i="11"/>
  <c r="Y1033" i="11" s="1"/>
  <c r="R1033" i="11"/>
  <c r="X1033" i="11" s="1"/>
  <c r="M1033" i="11"/>
  <c r="S1032" i="11"/>
  <c r="R1032" i="11"/>
  <c r="M1032" i="11"/>
  <c r="M1029" i="11" s="1"/>
  <c r="R1031" i="11"/>
  <c r="M1031" i="11"/>
  <c r="M1030" i="11"/>
  <c r="AB1028" i="11"/>
  <c r="AA1028" i="11"/>
  <c r="Z1028" i="11"/>
  <c r="Y1028" i="11"/>
  <c r="X1028" i="11"/>
  <c r="W1028" i="11"/>
  <c r="V1028" i="11"/>
  <c r="U1028" i="11"/>
  <c r="T1028" i="11"/>
  <c r="S1028" i="11"/>
  <c r="R1028" i="11"/>
  <c r="M1028" i="11"/>
  <c r="AB1027" i="11"/>
  <c r="AA1027" i="11"/>
  <c r="Z1027" i="11"/>
  <c r="Y1027" i="11"/>
  <c r="X1027" i="11"/>
  <c r="W1027" i="11"/>
  <c r="V1027" i="11"/>
  <c r="U1027" i="11"/>
  <c r="T1027" i="11"/>
  <c r="S1027" i="11"/>
  <c r="R1027" i="11"/>
  <c r="M1027" i="11"/>
  <c r="V1026" i="11"/>
  <c r="AB1026" i="11" s="1"/>
  <c r="U1026" i="11"/>
  <c r="AA1026" i="11" s="1"/>
  <c r="T1026" i="11"/>
  <c r="Z1026" i="11" s="1"/>
  <c r="S1026" i="11"/>
  <c r="Y1026" i="11" s="1"/>
  <c r="R1026" i="11"/>
  <c r="X1026" i="11" s="1"/>
  <c r="M1026" i="11"/>
  <c r="S1025" i="11"/>
  <c r="R1025" i="11"/>
  <c r="M1025" i="11"/>
  <c r="R1024" i="11"/>
  <c r="M1024" i="11"/>
  <c r="M1023" i="11"/>
  <c r="M1022" i="11"/>
  <c r="N1021" i="11"/>
  <c r="M1021" i="11"/>
  <c r="N1020" i="11"/>
  <c r="M1020" i="11"/>
  <c r="N1019" i="11"/>
  <c r="M1019" i="11"/>
  <c r="N1018" i="11"/>
  <c r="M1018" i="11"/>
  <c r="N1017" i="11"/>
  <c r="M1017" i="11"/>
  <c r="N1016" i="11"/>
  <c r="M1016" i="11"/>
  <c r="M1015" i="11"/>
  <c r="M1013" i="11"/>
  <c r="N1012" i="11"/>
  <c r="M1012" i="11"/>
  <c r="M1011" i="11"/>
  <c r="N1010" i="11"/>
  <c r="M1010" i="11"/>
  <c r="M1009" i="11"/>
  <c r="M1002" i="11"/>
  <c r="AC1002" i="11" s="1"/>
  <c r="AC1001" i="11" s="1"/>
  <c r="AC1000" i="11"/>
  <c r="M1000" i="11"/>
  <c r="AC999" i="11"/>
  <c r="M999" i="11"/>
  <c r="AC998" i="11"/>
  <c r="M998" i="11"/>
  <c r="AC997" i="11"/>
  <c r="M997" i="11"/>
  <c r="AC996" i="11"/>
  <c r="M996" i="11"/>
  <c r="AB995" i="11"/>
  <c r="AA995" i="11"/>
  <c r="Z995" i="11"/>
  <c r="Y995" i="11"/>
  <c r="X995" i="11"/>
  <c r="W995" i="11"/>
  <c r="V995" i="11"/>
  <c r="U995" i="11"/>
  <c r="T995" i="11"/>
  <c r="S995" i="11"/>
  <c r="R995" i="11"/>
  <c r="Q995" i="11"/>
  <c r="P995" i="11"/>
  <c r="O995" i="11"/>
  <c r="N995" i="11"/>
  <c r="M995" i="11"/>
  <c r="AC995" i="11" s="1"/>
  <c r="AB994" i="11"/>
  <c r="AB993" i="11" s="1"/>
  <c r="AA994" i="11"/>
  <c r="Z994" i="11"/>
  <c r="Z993" i="11" s="1"/>
  <c r="Y994" i="11"/>
  <c r="X994" i="11"/>
  <c r="X993" i="11" s="1"/>
  <c r="W994" i="11"/>
  <c r="V994" i="11"/>
  <c r="U994" i="11"/>
  <c r="T994" i="11"/>
  <c r="S994" i="11"/>
  <c r="R994" i="11"/>
  <c r="Q994" i="11"/>
  <c r="P994" i="11"/>
  <c r="O994" i="11"/>
  <c r="N994" i="11"/>
  <c r="M994" i="11"/>
  <c r="AC994" i="11" s="1"/>
  <c r="AC993" i="11" s="1"/>
  <c r="AA993" i="11"/>
  <c r="Y993" i="11"/>
  <c r="W993" i="11"/>
  <c r="V993" i="11"/>
  <c r="U993" i="11"/>
  <c r="T993" i="11"/>
  <c r="S993" i="11"/>
  <c r="R993" i="11"/>
  <c r="Q993" i="11"/>
  <c r="P993" i="11"/>
  <c r="O993" i="11"/>
  <c r="N993" i="11"/>
  <c r="M993" i="11"/>
  <c r="AB992" i="11"/>
  <c r="AB990" i="11" s="1"/>
  <c r="AA992" i="11"/>
  <c r="Z992" i="11"/>
  <c r="Z990" i="11" s="1"/>
  <c r="Y992" i="11"/>
  <c r="X992" i="11"/>
  <c r="W992" i="11"/>
  <c r="V992" i="11"/>
  <c r="U992" i="11"/>
  <c r="T992" i="11"/>
  <c r="S992" i="11"/>
  <c r="R992" i="11"/>
  <c r="Q992" i="11"/>
  <c r="P992" i="11"/>
  <c r="O992" i="11"/>
  <c r="N992" i="11"/>
  <c r="M992" i="11"/>
  <c r="AC992" i="11" s="1"/>
  <c r="AC990" i="11" s="1"/>
  <c r="AC991" i="11"/>
  <c r="M991" i="11"/>
  <c r="AA990" i="11"/>
  <c r="Y990" i="11"/>
  <c r="X990" i="11"/>
  <c r="W990" i="11"/>
  <c r="V990" i="11"/>
  <c r="U990" i="11"/>
  <c r="T990" i="11"/>
  <c r="S990" i="11"/>
  <c r="R990" i="11"/>
  <c r="Q990" i="11"/>
  <c r="P990" i="11"/>
  <c r="O990" i="11"/>
  <c r="N990" i="11"/>
  <c r="M990" i="11"/>
  <c r="AB988" i="11"/>
  <c r="AA988" i="11"/>
  <c r="Z988" i="11"/>
  <c r="Y988" i="11"/>
  <c r="X988" i="11"/>
  <c r="W988" i="11"/>
  <c r="V988" i="11"/>
  <c r="U988" i="11"/>
  <c r="T988" i="11"/>
  <c r="S988" i="11"/>
  <c r="R988" i="11"/>
  <c r="Q988" i="11"/>
  <c r="P988" i="11"/>
  <c r="O988" i="11"/>
  <c r="N988" i="11"/>
  <c r="M988" i="11"/>
  <c r="AC988" i="11" s="1"/>
  <c r="AB987" i="11"/>
  <c r="AA987" i="11"/>
  <c r="Z987" i="11"/>
  <c r="Y987" i="11"/>
  <c r="X987" i="11"/>
  <c r="W987" i="11"/>
  <c r="V987" i="11"/>
  <c r="U987" i="11"/>
  <c r="T987" i="11"/>
  <c r="S987" i="11"/>
  <c r="R987" i="11"/>
  <c r="Q987" i="11"/>
  <c r="P987" i="11"/>
  <c r="O987" i="11"/>
  <c r="N987" i="11"/>
  <c r="M987" i="11"/>
  <c r="AC987" i="11" s="1"/>
  <c r="AC986" i="11" s="1"/>
  <c r="AB986" i="11"/>
  <c r="AA986" i="11"/>
  <c r="Z986" i="11"/>
  <c r="Y986" i="11"/>
  <c r="X986" i="11"/>
  <c r="W986" i="11"/>
  <c r="V986" i="11"/>
  <c r="U986" i="11"/>
  <c r="T986" i="11"/>
  <c r="S986" i="11"/>
  <c r="R986" i="11"/>
  <c r="Q986" i="11"/>
  <c r="P986" i="11"/>
  <c r="O986" i="11"/>
  <c r="N986" i="11"/>
  <c r="M986" i="11"/>
  <c r="AB985" i="11"/>
  <c r="AA985" i="11"/>
  <c r="Z985" i="11"/>
  <c r="Y985" i="11"/>
  <c r="X985" i="11"/>
  <c r="W985" i="11"/>
  <c r="V985" i="11"/>
  <c r="U985" i="11"/>
  <c r="T985" i="11"/>
  <c r="S985" i="11"/>
  <c r="R985" i="11"/>
  <c r="Q985" i="11"/>
  <c r="P985" i="11"/>
  <c r="O985" i="11"/>
  <c r="N985" i="11"/>
  <c r="M985" i="11"/>
  <c r="AC985" i="11" s="1"/>
  <c r="AB984" i="11"/>
  <c r="AA984" i="11"/>
  <c r="Z984" i="11"/>
  <c r="Y984" i="11"/>
  <c r="X984" i="11"/>
  <c r="W984" i="11"/>
  <c r="V984" i="11"/>
  <c r="U984" i="11"/>
  <c r="T984" i="11"/>
  <c r="S984" i="11"/>
  <c r="R984" i="11"/>
  <c r="Q984" i="11"/>
  <c r="P984" i="11"/>
  <c r="O984" i="11"/>
  <c r="N984" i="11"/>
  <c r="M984" i="11"/>
  <c r="AC984" i="11" s="1"/>
  <c r="AB983" i="11"/>
  <c r="AA983" i="11"/>
  <c r="Z983" i="11"/>
  <c r="Y983" i="11"/>
  <c r="X983" i="11"/>
  <c r="W983" i="11"/>
  <c r="V983" i="11"/>
  <c r="U983" i="11"/>
  <c r="T983" i="11"/>
  <c r="S983" i="11"/>
  <c r="R983" i="11"/>
  <c r="Q983" i="11"/>
  <c r="P983" i="11"/>
  <c r="O983" i="11"/>
  <c r="N983" i="11"/>
  <c r="M983" i="11"/>
  <c r="AC983" i="11" s="1"/>
  <c r="AC982" i="11" s="1"/>
  <c r="AB982" i="11"/>
  <c r="AA982" i="11"/>
  <c r="Z982" i="11"/>
  <c r="Y982" i="11"/>
  <c r="X982" i="11"/>
  <c r="W982" i="11"/>
  <c r="V982" i="11"/>
  <c r="U982" i="11"/>
  <c r="T982" i="11"/>
  <c r="S982" i="11"/>
  <c r="R982" i="11"/>
  <c r="Q982" i="11"/>
  <c r="P982" i="11"/>
  <c r="O982" i="11"/>
  <c r="N982" i="11"/>
  <c r="M982" i="11"/>
  <c r="AB981" i="11"/>
  <c r="AA981" i="11"/>
  <c r="Z981" i="11"/>
  <c r="Y981" i="11"/>
  <c r="X981" i="11"/>
  <c r="W981" i="11"/>
  <c r="V981" i="11"/>
  <c r="U981" i="11"/>
  <c r="T981" i="11"/>
  <c r="S981" i="11"/>
  <c r="R981" i="11"/>
  <c r="Q981" i="11"/>
  <c r="P981" i="11"/>
  <c r="O981" i="11"/>
  <c r="N981" i="11"/>
  <c r="M981" i="11"/>
  <c r="AC981" i="11" s="1"/>
  <c r="AB980" i="11"/>
  <c r="AA980" i="11"/>
  <c r="Z980" i="11"/>
  <c r="Y980" i="11"/>
  <c r="X980" i="11"/>
  <c r="W980" i="11"/>
  <c r="V980" i="11"/>
  <c r="U980" i="11"/>
  <c r="T980" i="11"/>
  <c r="S980" i="11"/>
  <c r="R980" i="11"/>
  <c r="Q980" i="11"/>
  <c r="P980" i="11"/>
  <c r="O980" i="11"/>
  <c r="N980" i="11"/>
  <c r="M980" i="11"/>
  <c r="AC980" i="11" s="1"/>
  <c r="AC979" i="11" s="1"/>
  <c r="AB979" i="11"/>
  <c r="AA979" i="11"/>
  <c r="Z979" i="11"/>
  <c r="Y979" i="11"/>
  <c r="X979" i="11"/>
  <c r="W979" i="11"/>
  <c r="V979" i="11"/>
  <c r="U979" i="11"/>
  <c r="T979" i="11"/>
  <c r="S979" i="11"/>
  <c r="R979" i="11"/>
  <c r="Q979" i="11"/>
  <c r="P979" i="11"/>
  <c r="O979" i="11"/>
  <c r="N979" i="11"/>
  <c r="M979" i="11"/>
  <c r="AB978" i="11"/>
  <c r="AA978" i="11"/>
  <c r="Z978" i="11"/>
  <c r="Y978" i="11"/>
  <c r="X978" i="11"/>
  <c r="W978" i="11"/>
  <c r="V978" i="11"/>
  <c r="U978" i="11"/>
  <c r="T978" i="11"/>
  <c r="S978" i="11"/>
  <c r="R978" i="11"/>
  <c r="Q978" i="11"/>
  <c r="P978" i="11"/>
  <c r="O978" i="11"/>
  <c r="N978" i="11"/>
  <c r="M978" i="11"/>
  <c r="AC978" i="11" s="1"/>
  <c r="AB977" i="11"/>
  <c r="AA977" i="11"/>
  <c r="Z977" i="11"/>
  <c r="Y977" i="11"/>
  <c r="X977" i="11"/>
  <c r="W977" i="11"/>
  <c r="V977" i="11"/>
  <c r="U977" i="11"/>
  <c r="T977" i="11"/>
  <c r="S977" i="11"/>
  <c r="R977" i="11"/>
  <c r="Q977" i="11"/>
  <c r="P977" i="11"/>
  <c r="O977" i="11"/>
  <c r="N977" i="11"/>
  <c r="M977" i="11"/>
  <c r="AC977" i="11" s="1"/>
  <c r="AC976" i="11" s="1"/>
  <c r="AB976" i="11"/>
  <c r="AA976" i="11"/>
  <c r="Z976" i="11"/>
  <c r="Y976" i="11"/>
  <c r="X976" i="11"/>
  <c r="W976" i="11"/>
  <c r="V976" i="11"/>
  <c r="U976" i="11"/>
  <c r="T976" i="11"/>
  <c r="S976" i="11"/>
  <c r="R976" i="11"/>
  <c r="Q976" i="11"/>
  <c r="P976" i="11"/>
  <c r="O976" i="11"/>
  <c r="N976" i="11"/>
  <c r="M976" i="11"/>
  <c r="AB975" i="11"/>
  <c r="AA975" i="11"/>
  <c r="Z975" i="11"/>
  <c r="Y975" i="11"/>
  <c r="X975" i="11"/>
  <c r="W975" i="11"/>
  <c r="V975" i="11"/>
  <c r="U975" i="11"/>
  <c r="T975" i="11"/>
  <c r="S975" i="11"/>
  <c r="R975" i="11"/>
  <c r="Q975" i="11"/>
  <c r="P975" i="11"/>
  <c r="O975" i="11"/>
  <c r="N975" i="11"/>
  <c r="M975" i="11"/>
  <c r="AC975" i="11" s="1"/>
  <c r="AB974" i="11"/>
  <c r="AA974" i="11"/>
  <c r="Z974" i="11"/>
  <c r="Y974" i="11"/>
  <c r="X974" i="11"/>
  <c r="W974" i="11"/>
  <c r="V974" i="11"/>
  <c r="U974" i="11"/>
  <c r="T974" i="11"/>
  <c r="S974" i="11"/>
  <c r="R974" i="11"/>
  <c r="Q974" i="11"/>
  <c r="P974" i="11"/>
  <c r="O974" i="11"/>
  <c r="N974" i="11"/>
  <c r="M974" i="11"/>
  <c r="AC974" i="11" s="1"/>
  <c r="AC973" i="11" s="1"/>
  <c r="AB973" i="11"/>
  <c r="AA973" i="11"/>
  <c r="Z973" i="11"/>
  <c r="Y973" i="11"/>
  <c r="X973" i="11"/>
  <c r="W973" i="11"/>
  <c r="V973" i="11"/>
  <c r="U973" i="11"/>
  <c r="T973" i="11"/>
  <c r="S973" i="11"/>
  <c r="R973" i="11"/>
  <c r="Q973" i="11"/>
  <c r="P973" i="11"/>
  <c r="O973" i="11"/>
  <c r="N973" i="11"/>
  <c r="M973" i="11"/>
  <c r="AB972" i="11"/>
  <c r="AA972" i="11"/>
  <c r="Z972" i="11"/>
  <c r="Y972" i="11"/>
  <c r="X972" i="11"/>
  <c r="W972" i="11"/>
  <c r="V972" i="11"/>
  <c r="U972" i="11"/>
  <c r="T972" i="11"/>
  <c r="S972" i="11"/>
  <c r="R972" i="11"/>
  <c r="Q972" i="11"/>
  <c r="P972" i="11"/>
  <c r="O972" i="11"/>
  <c r="N972" i="11"/>
  <c r="M972" i="11"/>
  <c r="AC972" i="11" s="1"/>
  <c r="AB971" i="11"/>
  <c r="AA971" i="11"/>
  <c r="Z971" i="11"/>
  <c r="Y971" i="11"/>
  <c r="X971" i="11"/>
  <c r="W971" i="11"/>
  <c r="V971" i="11"/>
  <c r="U971" i="11"/>
  <c r="T971" i="11"/>
  <c r="S971" i="11"/>
  <c r="R971" i="11"/>
  <c r="Q971" i="11"/>
  <c r="P971" i="11"/>
  <c r="O971" i="11"/>
  <c r="N971" i="11"/>
  <c r="M971" i="11"/>
  <c r="AC971" i="11" s="1"/>
  <c r="AC970" i="11" s="1"/>
  <c r="AB970" i="11"/>
  <c r="AA970" i="11"/>
  <c r="Z970" i="11"/>
  <c r="Y970" i="11"/>
  <c r="X970" i="11"/>
  <c r="W970" i="11"/>
  <c r="V970" i="11"/>
  <c r="U970" i="11"/>
  <c r="T970" i="11"/>
  <c r="S970" i="11"/>
  <c r="R970" i="11"/>
  <c r="Q970" i="11"/>
  <c r="P970" i="11"/>
  <c r="O970" i="11"/>
  <c r="N970" i="11"/>
  <c r="M970" i="11"/>
  <c r="AB969" i="11"/>
  <c r="AA969" i="11"/>
  <c r="Z969" i="11"/>
  <c r="Y969" i="11"/>
  <c r="X969" i="11"/>
  <c r="W969" i="11"/>
  <c r="V969" i="11"/>
  <c r="U969" i="11"/>
  <c r="T969" i="11"/>
  <c r="S969" i="11"/>
  <c r="R969" i="11"/>
  <c r="Q969" i="11"/>
  <c r="P969" i="11"/>
  <c r="O969" i="11"/>
  <c r="N969" i="11"/>
  <c r="M969" i="11"/>
  <c r="AC969" i="11" s="1"/>
  <c r="AB968" i="11"/>
  <c r="AA968" i="11"/>
  <c r="Z968" i="11"/>
  <c r="Y968" i="11"/>
  <c r="X968" i="11"/>
  <c r="W968" i="11"/>
  <c r="V968" i="11"/>
  <c r="U968" i="11"/>
  <c r="T968" i="11"/>
  <c r="S968" i="11"/>
  <c r="R968" i="11"/>
  <c r="Q968" i="11"/>
  <c r="P968" i="11"/>
  <c r="O968" i="11"/>
  <c r="N968" i="11"/>
  <c r="M968" i="11"/>
  <c r="AC968" i="11" s="1"/>
  <c r="AC967" i="11" s="1"/>
  <c r="AB967" i="11"/>
  <c r="AA967" i="11"/>
  <c r="Z967" i="11"/>
  <c r="Y967" i="11"/>
  <c r="X967" i="11"/>
  <c r="W967" i="11"/>
  <c r="V967" i="11"/>
  <c r="U967" i="11"/>
  <c r="T967" i="11"/>
  <c r="S967" i="11"/>
  <c r="R967" i="11"/>
  <c r="Q967" i="11"/>
  <c r="P967" i="11"/>
  <c r="O967" i="11"/>
  <c r="N967" i="11"/>
  <c r="M967" i="11"/>
  <c r="AB966" i="11"/>
  <c r="AA966" i="11"/>
  <c r="Z966" i="11"/>
  <c r="Y966" i="11"/>
  <c r="X966" i="11"/>
  <c r="W966" i="11"/>
  <c r="V966" i="11"/>
  <c r="U966" i="11"/>
  <c r="T966" i="11"/>
  <c r="S966" i="11"/>
  <c r="R966" i="11"/>
  <c r="Q966" i="11"/>
  <c r="P966" i="11"/>
  <c r="O966" i="11"/>
  <c r="N966" i="11"/>
  <c r="M966" i="11"/>
  <c r="AC966" i="11" s="1"/>
  <c r="AB965" i="11"/>
  <c r="AA965" i="11"/>
  <c r="Z965" i="11"/>
  <c r="Y965" i="11"/>
  <c r="X965" i="11"/>
  <c r="W965" i="11"/>
  <c r="V965" i="11"/>
  <c r="U965" i="11"/>
  <c r="T965" i="11"/>
  <c r="S965" i="11"/>
  <c r="R965" i="11"/>
  <c r="Q965" i="11"/>
  <c r="P965" i="11"/>
  <c r="O965" i="11"/>
  <c r="N965" i="11"/>
  <c r="M965" i="11"/>
  <c r="AC965" i="11" s="1"/>
  <c r="AC964" i="11" s="1"/>
  <c r="AB964" i="11"/>
  <c r="AA964" i="11"/>
  <c r="Z964" i="11"/>
  <c r="Y964" i="11"/>
  <c r="X964" i="11"/>
  <c r="W964" i="11"/>
  <c r="V964" i="11"/>
  <c r="U964" i="11"/>
  <c r="T964" i="11"/>
  <c r="S964" i="11"/>
  <c r="R964" i="11"/>
  <c r="Q964" i="11"/>
  <c r="P964" i="11"/>
  <c r="O964" i="11"/>
  <c r="N964" i="11"/>
  <c r="M964" i="11"/>
  <c r="AB962" i="11"/>
  <c r="AA962" i="11"/>
  <c r="Z962" i="11"/>
  <c r="Y962" i="11"/>
  <c r="X962" i="11"/>
  <c r="W962" i="11"/>
  <c r="V962" i="11"/>
  <c r="U962" i="11"/>
  <c r="T962" i="11"/>
  <c r="S962" i="11"/>
  <c r="R962" i="11"/>
  <c r="Q962" i="11"/>
  <c r="P962" i="11"/>
  <c r="O962" i="11"/>
  <c r="N962" i="11"/>
  <c r="M962" i="11"/>
  <c r="AC962" i="11" s="1"/>
  <c r="AB961" i="11"/>
  <c r="AA961" i="11"/>
  <c r="Z961" i="11"/>
  <c r="Y961" i="11"/>
  <c r="X961" i="11"/>
  <c r="W961" i="11"/>
  <c r="V961" i="11"/>
  <c r="U961" i="11"/>
  <c r="T961" i="11"/>
  <c r="S961" i="11"/>
  <c r="R961" i="11"/>
  <c r="Q961" i="11"/>
  <c r="P961" i="11"/>
  <c r="O961" i="11"/>
  <c r="N961" i="11"/>
  <c r="M961" i="11"/>
  <c r="AC961" i="11" s="1"/>
  <c r="AB960" i="11"/>
  <c r="AA960" i="11"/>
  <c r="Z960" i="11"/>
  <c r="Y960" i="11"/>
  <c r="X960" i="11"/>
  <c r="W960" i="11"/>
  <c r="V960" i="11"/>
  <c r="U960" i="11"/>
  <c r="T960" i="11"/>
  <c r="S960" i="11"/>
  <c r="R960" i="11"/>
  <c r="Q960" i="11"/>
  <c r="P960" i="11"/>
  <c r="O960" i="11"/>
  <c r="N960" i="11"/>
  <c r="M960" i="11"/>
  <c r="AC960" i="11" s="1"/>
  <c r="AC959" i="11" s="1"/>
  <c r="AB959" i="11"/>
  <c r="AA959" i="11"/>
  <c r="Z959" i="11"/>
  <c r="Y959" i="11"/>
  <c r="X959" i="11"/>
  <c r="W959" i="11"/>
  <c r="V959" i="11"/>
  <c r="U959" i="11"/>
  <c r="T959" i="11"/>
  <c r="S959" i="11"/>
  <c r="R959" i="11"/>
  <c r="Q959" i="11"/>
  <c r="P959" i="11"/>
  <c r="O959" i="11"/>
  <c r="N959" i="11"/>
  <c r="M959" i="11"/>
  <c r="AB958" i="11"/>
  <c r="AA958" i="11"/>
  <c r="Z958" i="11"/>
  <c r="Y958" i="11"/>
  <c r="X958" i="11"/>
  <c r="W958" i="11"/>
  <c r="V958" i="11"/>
  <c r="U958" i="11"/>
  <c r="T958" i="11"/>
  <c r="S958" i="11"/>
  <c r="R958" i="11"/>
  <c r="Q958" i="11"/>
  <c r="P958" i="11"/>
  <c r="O958" i="11"/>
  <c r="N958" i="11"/>
  <c r="M958" i="11"/>
  <c r="AC958" i="11" s="1"/>
  <c r="AB957" i="11"/>
  <c r="AA957" i="11"/>
  <c r="Z957" i="11"/>
  <c r="Y957" i="11"/>
  <c r="X957" i="11"/>
  <c r="W957" i="11"/>
  <c r="V957" i="11"/>
  <c r="U957" i="11"/>
  <c r="T957" i="11"/>
  <c r="S957" i="11"/>
  <c r="R957" i="11"/>
  <c r="Q957" i="11"/>
  <c r="P957" i="11"/>
  <c r="O957" i="11"/>
  <c r="N957" i="11"/>
  <c r="M957" i="11"/>
  <c r="AC957" i="11" s="1"/>
  <c r="AC956" i="11" s="1"/>
  <c r="AB956" i="11"/>
  <c r="AA956" i="11"/>
  <c r="Z956" i="11"/>
  <c r="Y956" i="11"/>
  <c r="X956" i="11"/>
  <c r="W956" i="11"/>
  <c r="V956" i="11"/>
  <c r="U956" i="11"/>
  <c r="T956" i="11"/>
  <c r="S956" i="11"/>
  <c r="R956" i="11"/>
  <c r="Q956" i="11"/>
  <c r="P956" i="11"/>
  <c r="O956" i="11"/>
  <c r="N956" i="11"/>
  <c r="M956" i="11"/>
  <c r="AB955" i="11"/>
  <c r="AA955" i="11"/>
  <c r="Z955" i="11"/>
  <c r="Y955" i="11"/>
  <c r="X955" i="11"/>
  <c r="W955" i="11"/>
  <c r="V955" i="11"/>
  <c r="U955" i="11"/>
  <c r="T955" i="11"/>
  <c r="S955" i="11"/>
  <c r="R955" i="11"/>
  <c r="Q955" i="11"/>
  <c r="P955" i="11"/>
  <c r="O955" i="11"/>
  <c r="N955" i="11"/>
  <c r="M955" i="11"/>
  <c r="AC955" i="11" s="1"/>
  <c r="AB954" i="11"/>
  <c r="AA954" i="11"/>
  <c r="Z954" i="11"/>
  <c r="Y954" i="11"/>
  <c r="X954" i="11"/>
  <c r="W954" i="11"/>
  <c r="V954" i="11"/>
  <c r="U954" i="11"/>
  <c r="T954" i="11"/>
  <c r="S954" i="11"/>
  <c r="R954" i="11"/>
  <c r="Q954" i="11"/>
  <c r="P954" i="11"/>
  <c r="O954" i="11"/>
  <c r="N954" i="11"/>
  <c r="M954" i="11"/>
  <c r="AC954" i="11" s="1"/>
  <c r="AB953" i="11"/>
  <c r="AA953" i="11"/>
  <c r="Z953" i="11"/>
  <c r="Y953" i="11"/>
  <c r="X953" i="11"/>
  <c r="W953" i="11"/>
  <c r="V953" i="11"/>
  <c r="U953" i="11"/>
  <c r="T953" i="11"/>
  <c r="S953" i="11"/>
  <c r="R953" i="11"/>
  <c r="Q953" i="11"/>
  <c r="P953" i="11"/>
  <c r="O953" i="11"/>
  <c r="N953" i="11"/>
  <c r="M953" i="11"/>
  <c r="AC953" i="11" s="1"/>
  <c r="AC952" i="11" s="1"/>
  <c r="AB952" i="11"/>
  <c r="AA952" i="11"/>
  <c r="Z952" i="11"/>
  <c r="Y952" i="11"/>
  <c r="X952" i="11"/>
  <c r="W952" i="11"/>
  <c r="V952" i="11"/>
  <c r="U952" i="11"/>
  <c r="T952" i="11"/>
  <c r="S952" i="11"/>
  <c r="R952" i="11"/>
  <c r="Q952" i="11"/>
  <c r="P952" i="11"/>
  <c r="O952" i="11"/>
  <c r="N952" i="11"/>
  <c r="M952" i="11"/>
  <c r="AB951" i="11"/>
  <c r="AA951" i="11"/>
  <c r="Z951" i="11"/>
  <c r="Y951" i="11"/>
  <c r="X951" i="11"/>
  <c r="W951" i="11"/>
  <c r="V951" i="11"/>
  <c r="U951" i="11"/>
  <c r="T951" i="11"/>
  <c r="S951" i="11"/>
  <c r="R951" i="11"/>
  <c r="Q951" i="11"/>
  <c r="P951" i="11"/>
  <c r="O951" i="11"/>
  <c r="N951" i="11"/>
  <c r="M951" i="11"/>
  <c r="AC951" i="11" s="1"/>
  <c r="AB950" i="11"/>
  <c r="AA950" i="11"/>
  <c r="Z950" i="11"/>
  <c r="Y950" i="11"/>
  <c r="X950" i="11"/>
  <c r="W950" i="11"/>
  <c r="V950" i="11"/>
  <c r="U950" i="11"/>
  <c r="T950" i="11"/>
  <c r="S950" i="11"/>
  <c r="R950" i="11"/>
  <c r="Q950" i="11"/>
  <c r="P950" i="11"/>
  <c r="O950" i="11"/>
  <c r="N950" i="11"/>
  <c r="M950" i="11"/>
  <c r="AC950" i="11" s="1"/>
  <c r="AC949" i="11" s="1"/>
  <c r="AB949" i="11"/>
  <c r="AA949" i="11"/>
  <c r="Z949" i="11"/>
  <c r="Y949" i="11"/>
  <c r="X949" i="11"/>
  <c r="W949" i="11"/>
  <c r="V949" i="11"/>
  <c r="U949" i="11"/>
  <c r="T949" i="11"/>
  <c r="S949" i="11"/>
  <c r="R949" i="11"/>
  <c r="Q949" i="11"/>
  <c r="P949" i="11"/>
  <c r="O949" i="11"/>
  <c r="N949" i="11"/>
  <c r="M949" i="11"/>
  <c r="AB948" i="11"/>
  <c r="AA948" i="11"/>
  <c r="Z948" i="11"/>
  <c r="Y948" i="11"/>
  <c r="X948" i="11"/>
  <c r="W948" i="11"/>
  <c r="V948" i="11"/>
  <c r="U948" i="11"/>
  <c r="T948" i="11"/>
  <c r="S948" i="11"/>
  <c r="R948" i="11"/>
  <c r="Q948" i="11"/>
  <c r="P948" i="11"/>
  <c r="O948" i="11"/>
  <c r="N948" i="11"/>
  <c r="M948" i="11"/>
  <c r="AC948" i="11" s="1"/>
  <c r="AB947" i="11"/>
  <c r="AA947" i="11"/>
  <c r="Z947" i="11"/>
  <c r="Y947" i="11"/>
  <c r="X947" i="11"/>
  <c r="W947" i="11"/>
  <c r="V947" i="11"/>
  <c r="U947" i="11"/>
  <c r="T947" i="11"/>
  <c r="S947" i="11"/>
  <c r="R947" i="11"/>
  <c r="Q947" i="11"/>
  <c r="P947" i="11"/>
  <c r="O947" i="11"/>
  <c r="N947" i="11"/>
  <c r="M947" i="11"/>
  <c r="AC947" i="11" s="1"/>
  <c r="AB946" i="11"/>
  <c r="AA946" i="11"/>
  <c r="Z946" i="11"/>
  <c r="Y946" i="11"/>
  <c r="X946" i="11"/>
  <c r="W946" i="11"/>
  <c r="V946" i="11"/>
  <c r="U946" i="11"/>
  <c r="T946" i="11"/>
  <c r="S946" i="11"/>
  <c r="R946" i="11"/>
  <c r="Q946" i="11"/>
  <c r="P946" i="11"/>
  <c r="O946" i="11"/>
  <c r="N946" i="11"/>
  <c r="M946" i="11"/>
  <c r="AC946" i="11" s="1"/>
  <c r="AC945" i="11" s="1"/>
  <c r="AB945" i="11"/>
  <c r="AA945" i="11"/>
  <c r="Z945" i="11"/>
  <c r="Y945" i="11"/>
  <c r="X945" i="11"/>
  <c r="W945" i="11"/>
  <c r="V945" i="11"/>
  <c r="U945" i="11"/>
  <c r="T945" i="11"/>
  <c r="S945" i="11"/>
  <c r="R945" i="11"/>
  <c r="Q945" i="11"/>
  <c r="P945" i="11"/>
  <c r="O945" i="11"/>
  <c r="N945" i="11"/>
  <c r="M945" i="11"/>
  <c r="AB944" i="11"/>
  <c r="AA944" i="11"/>
  <c r="Z944" i="11"/>
  <c r="Y944" i="11"/>
  <c r="X944" i="11"/>
  <c r="W944" i="11"/>
  <c r="V944" i="11"/>
  <c r="U944" i="11"/>
  <c r="T944" i="11"/>
  <c r="S944" i="11"/>
  <c r="R944" i="11"/>
  <c r="Q944" i="11"/>
  <c r="P944" i="11"/>
  <c r="O944" i="11"/>
  <c r="N944" i="11"/>
  <c r="M944" i="11"/>
  <c r="AC944" i="11" s="1"/>
  <c r="AB943" i="11"/>
  <c r="AA943" i="11"/>
  <c r="Z943" i="11"/>
  <c r="Y943" i="11"/>
  <c r="X943" i="11"/>
  <c r="W943" i="11"/>
  <c r="V943" i="11"/>
  <c r="U943" i="11"/>
  <c r="T943" i="11"/>
  <c r="S943" i="11"/>
  <c r="R943" i="11"/>
  <c r="Q943" i="11"/>
  <c r="P943" i="11"/>
  <c r="O943" i="11"/>
  <c r="N943" i="11"/>
  <c r="M943" i="11"/>
  <c r="AC943" i="11" s="1"/>
  <c r="AC942" i="11" s="1"/>
  <c r="AB942" i="11"/>
  <c r="AA942" i="11"/>
  <c r="Z942" i="11"/>
  <c r="Y942" i="11"/>
  <c r="X942" i="11"/>
  <c r="W942" i="11"/>
  <c r="V942" i="11"/>
  <c r="U942" i="11"/>
  <c r="T942" i="11"/>
  <c r="S942" i="11"/>
  <c r="R942" i="11"/>
  <c r="Q942" i="11"/>
  <c r="P942" i="11"/>
  <c r="O942" i="11"/>
  <c r="N942" i="11"/>
  <c r="M942" i="11"/>
  <c r="AB940" i="11"/>
  <c r="AA940" i="11"/>
  <c r="Z940" i="11"/>
  <c r="Y940" i="11"/>
  <c r="X940" i="11"/>
  <c r="W940" i="11"/>
  <c r="V940" i="11"/>
  <c r="U940" i="11"/>
  <c r="T940" i="11"/>
  <c r="S940" i="11"/>
  <c r="R940" i="11"/>
  <c r="Q940" i="11"/>
  <c r="P940" i="11"/>
  <c r="O940" i="11"/>
  <c r="N940" i="11"/>
  <c r="M940" i="11"/>
  <c r="AC940" i="11" s="1"/>
  <c r="AB939" i="11"/>
  <c r="AA939" i="11"/>
  <c r="Z939" i="11"/>
  <c r="Y939" i="11"/>
  <c r="X939" i="11"/>
  <c r="W939" i="11"/>
  <c r="V939" i="11"/>
  <c r="U939" i="11"/>
  <c r="T939" i="11"/>
  <c r="S939" i="11"/>
  <c r="R939" i="11"/>
  <c r="Q939" i="11"/>
  <c r="P939" i="11"/>
  <c r="O939" i="11"/>
  <c r="N939" i="11"/>
  <c r="M939" i="11"/>
  <c r="AC939" i="11" s="1"/>
  <c r="AB938" i="11"/>
  <c r="AA938" i="11"/>
  <c r="Z938" i="11"/>
  <c r="Y938" i="11"/>
  <c r="X938" i="11"/>
  <c r="W938" i="11"/>
  <c r="V938" i="11"/>
  <c r="U938" i="11"/>
  <c r="T938" i="11"/>
  <c r="S938" i="11"/>
  <c r="R938" i="11"/>
  <c r="Q938" i="11"/>
  <c r="P938" i="11"/>
  <c r="O938" i="11"/>
  <c r="N938" i="11"/>
  <c r="M938" i="11"/>
  <c r="AC938" i="11" s="1"/>
  <c r="AC937" i="11" s="1"/>
  <c r="AB937" i="11"/>
  <c r="AA937" i="11"/>
  <c r="Z937" i="11"/>
  <c r="Y937" i="11"/>
  <c r="X937" i="11"/>
  <c r="W937" i="11"/>
  <c r="V937" i="11"/>
  <c r="U937" i="11"/>
  <c r="T937" i="11"/>
  <c r="S937" i="11"/>
  <c r="R937" i="11"/>
  <c r="Q937" i="11"/>
  <c r="P937" i="11"/>
  <c r="O937" i="11"/>
  <c r="N937" i="11"/>
  <c r="M937" i="11"/>
  <c r="AB936" i="11"/>
  <c r="AA936" i="11"/>
  <c r="Z936" i="11"/>
  <c r="Y936" i="11"/>
  <c r="X936" i="11"/>
  <c r="W936" i="11"/>
  <c r="V936" i="11"/>
  <c r="U936" i="11"/>
  <c r="T936" i="11"/>
  <c r="S936" i="11"/>
  <c r="R936" i="11"/>
  <c r="Q936" i="11"/>
  <c r="P936" i="11"/>
  <c r="O936" i="11"/>
  <c r="N936" i="11"/>
  <c r="M936" i="11"/>
  <c r="AB935" i="11"/>
  <c r="AA935" i="11"/>
  <c r="Z935" i="11"/>
  <c r="Y935" i="11"/>
  <c r="X935" i="11"/>
  <c r="W935" i="11"/>
  <c r="V935" i="11"/>
  <c r="U935" i="11"/>
  <c r="T935" i="11"/>
  <c r="S935" i="11"/>
  <c r="R935" i="11"/>
  <c r="Q935" i="11"/>
  <c r="P935" i="11"/>
  <c r="O935" i="11"/>
  <c r="N935" i="11"/>
  <c r="M935" i="11"/>
  <c r="AC935" i="11" s="1"/>
  <c r="AB934" i="11"/>
  <c r="AA934" i="11"/>
  <c r="Z934" i="11"/>
  <c r="Y934" i="11"/>
  <c r="X934" i="11"/>
  <c r="W934" i="11"/>
  <c r="V934" i="11"/>
  <c r="U934" i="11"/>
  <c r="T934" i="11"/>
  <c r="S934" i="11"/>
  <c r="R934" i="11"/>
  <c r="Q934" i="11"/>
  <c r="P934" i="11"/>
  <c r="O934" i="11"/>
  <c r="N934" i="11"/>
  <c r="M934" i="11"/>
  <c r="AC934" i="11" s="1"/>
  <c r="AB933" i="11"/>
  <c r="AA933" i="11"/>
  <c r="Z933" i="11"/>
  <c r="Y933" i="11"/>
  <c r="X933" i="11"/>
  <c r="W933" i="11"/>
  <c r="V933" i="11"/>
  <c r="U933" i="11"/>
  <c r="T933" i="11"/>
  <c r="S933" i="11"/>
  <c r="R933" i="11"/>
  <c r="Q933" i="11"/>
  <c r="P933" i="11"/>
  <c r="O933" i="11"/>
  <c r="N933" i="11"/>
  <c r="M933" i="11"/>
  <c r="AB932" i="11"/>
  <c r="AA932" i="11"/>
  <c r="Z932" i="11"/>
  <c r="Y932" i="11"/>
  <c r="X932" i="11"/>
  <c r="W932" i="11"/>
  <c r="V932" i="11"/>
  <c r="U932" i="11"/>
  <c r="T932" i="11"/>
  <c r="S932" i="11"/>
  <c r="R932" i="11"/>
  <c r="Q932" i="11"/>
  <c r="P932" i="11"/>
  <c r="O932" i="11"/>
  <c r="N932" i="11"/>
  <c r="M932" i="11"/>
  <c r="AC932" i="11" s="1"/>
  <c r="AB931" i="11"/>
  <c r="AA931" i="11"/>
  <c r="Z931" i="11"/>
  <c r="Y931" i="11"/>
  <c r="X931" i="11"/>
  <c r="W931" i="11"/>
  <c r="V931" i="11"/>
  <c r="U931" i="11"/>
  <c r="T931" i="11"/>
  <c r="S931" i="11"/>
  <c r="R931" i="11"/>
  <c r="Q931" i="11"/>
  <c r="P931" i="11"/>
  <c r="O931" i="11"/>
  <c r="N931" i="11"/>
  <c r="M931" i="11"/>
  <c r="AC931" i="11" s="1"/>
  <c r="AB930" i="11"/>
  <c r="AA930" i="11"/>
  <c r="Z930" i="11"/>
  <c r="Y930" i="11"/>
  <c r="X930" i="11"/>
  <c r="W930" i="11"/>
  <c r="V930" i="11"/>
  <c r="U930" i="11"/>
  <c r="T930" i="11"/>
  <c r="S930" i="11"/>
  <c r="R930" i="11"/>
  <c r="Q930" i="11"/>
  <c r="P930" i="11"/>
  <c r="O930" i="11"/>
  <c r="N930" i="11"/>
  <c r="M930" i="11"/>
  <c r="AC930" i="11" s="1"/>
  <c r="AC929" i="11" s="1"/>
  <c r="AB929" i="11"/>
  <c r="AA929" i="11"/>
  <c r="Z929" i="11"/>
  <c r="Y929" i="11"/>
  <c r="X929" i="11"/>
  <c r="W929" i="11"/>
  <c r="V929" i="11"/>
  <c r="U929" i="11"/>
  <c r="T929" i="11"/>
  <c r="S929" i="11"/>
  <c r="R929" i="11"/>
  <c r="Q929" i="11"/>
  <c r="P929" i="11"/>
  <c r="O929" i="11"/>
  <c r="N929" i="11"/>
  <c r="M929" i="11"/>
  <c r="AB927" i="11"/>
  <c r="AA927" i="11"/>
  <c r="Z927" i="11"/>
  <c r="Y927" i="11"/>
  <c r="X927" i="11"/>
  <c r="W927" i="11"/>
  <c r="V927" i="11"/>
  <c r="U927" i="11"/>
  <c r="T927" i="11"/>
  <c r="S927" i="11"/>
  <c r="R927" i="11"/>
  <c r="Q927" i="11"/>
  <c r="P927" i="11"/>
  <c r="O927" i="11"/>
  <c r="N927" i="11"/>
  <c r="M927" i="11"/>
  <c r="AC927" i="11" s="1"/>
  <c r="AB926" i="11"/>
  <c r="AA926" i="11"/>
  <c r="Z926" i="11"/>
  <c r="Y926" i="11"/>
  <c r="X926" i="11"/>
  <c r="W926" i="11"/>
  <c r="V926" i="11"/>
  <c r="U926" i="11"/>
  <c r="T926" i="11"/>
  <c r="S926" i="11"/>
  <c r="R926" i="11"/>
  <c r="Q926" i="11"/>
  <c r="P926" i="11"/>
  <c r="O926" i="11"/>
  <c r="N926" i="11"/>
  <c r="M926" i="11"/>
  <c r="AC926" i="11" s="1"/>
  <c r="AB925" i="11"/>
  <c r="AA925" i="11"/>
  <c r="Z925" i="11"/>
  <c r="Y925" i="11"/>
  <c r="X925" i="11"/>
  <c r="W925" i="11"/>
  <c r="V925" i="11"/>
  <c r="U925" i="11"/>
  <c r="T925" i="11"/>
  <c r="S925" i="11"/>
  <c r="R925" i="11"/>
  <c r="Q925" i="11"/>
  <c r="P925" i="11"/>
  <c r="O925" i="11"/>
  <c r="N925" i="11"/>
  <c r="M925" i="11"/>
  <c r="AC925" i="11" s="1"/>
  <c r="AB924" i="11"/>
  <c r="AA924" i="11"/>
  <c r="Z924" i="11"/>
  <c r="Y924" i="11"/>
  <c r="X924" i="11"/>
  <c r="W924" i="11"/>
  <c r="V924" i="11"/>
  <c r="U924" i="11"/>
  <c r="T924" i="11"/>
  <c r="S924" i="11"/>
  <c r="R924" i="11"/>
  <c r="Q924" i="11"/>
  <c r="P924" i="11"/>
  <c r="O924" i="11"/>
  <c r="N924" i="11"/>
  <c r="M924" i="11"/>
  <c r="AC924" i="11" s="1"/>
  <c r="AC923" i="11" s="1"/>
  <c r="AB923" i="11"/>
  <c r="AA923" i="11"/>
  <c r="Z923" i="11"/>
  <c r="Y923" i="11"/>
  <c r="X923" i="11"/>
  <c r="W923" i="11"/>
  <c r="V923" i="11"/>
  <c r="U923" i="11"/>
  <c r="T923" i="11"/>
  <c r="S923" i="11"/>
  <c r="R923" i="11"/>
  <c r="Q923" i="11"/>
  <c r="P923" i="11"/>
  <c r="O923" i="11"/>
  <c r="N923" i="11"/>
  <c r="M923" i="11"/>
  <c r="AB922" i="11"/>
  <c r="AA922" i="11"/>
  <c r="Z922" i="11"/>
  <c r="Y922" i="11"/>
  <c r="X922" i="11"/>
  <c r="W922" i="11"/>
  <c r="V922" i="11"/>
  <c r="U922" i="11"/>
  <c r="T922" i="11"/>
  <c r="S922" i="11"/>
  <c r="R922" i="11"/>
  <c r="Q922" i="11"/>
  <c r="P922" i="11"/>
  <c r="O922" i="11"/>
  <c r="N922" i="11"/>
  <c r="M922" i="11"/>
  <c r="AC922" i="11" s="1"/>
  <c r="AB921" i="11"/>
  <c r="AA921" i="11"/>
  <c r="Z921" i="11"/>
  <c r="Y921" i="11"/>
  <c r="X921" i="11"/>
  <c r="W921" i="11"/>
  <c r="V921" i="11"/>
  <c r="U921" i="11"/>
  <c r="T921" i="11"/>
  <c r="S921" i="11"/>
  <c r="R921" i="11"/>
  <c r="Q921" i="11"/>
  <c r="P921" i="11"/>
  <c r="O921" i="11"/>
  <c r="N921" i="11"/>
  <c r="M921" i="11"/>
  <c r="AC921" i="11" s="1"/>
  <c r="AB920" i="11"/>
  <c r="AA920" i="11"/>
  <c r="Z920" i="11"/>
  <c r="Y920" i="11"/>
  <c r="X920" i="11"/>
  <c r="W920" i="11"/>
  <c r="V920" i="11"/>
  <c r="U920" i="11"/>
  <c r="T920" i="11"/>
  <c r="S920" i="11"/>
  <c r="R920" i="11"/>
  <c r="Q920" i="11"/>
  <c r="P920" i="11"/>
  <c r="O920" i="11"/>
  <c r="N920" i="11"/>
  <c r="M920" i="11"/>
  <c r="AC920" i="11" s="1"/>
  <c r="AB919" i="11"/>
  <c r="AA919" i="11"/>
  <c r="Z919" i="11"/>
  <c r="Y919" i="11"/>
  <c r="X919" i="11"/>
  <c r="W919" i="11"/>
  <c r="V919" i="11"/>
  <c r="U919" i="11"/>
  <c r="T919" i="11"/>
  <c r="S919" i="11"/>
  <c r="R919" i="11"/>
  <c r="Q919" i="11"/>
  <c r="P919" i="11"/>
  <c r="O919" i="11"/>
  <c r="N919" i="11"/>
  <c r="M919" i="11"/>
  <c r="AC919" i="11" s="1"/>
  <c r="AC918" i="11" s="1"/>
  <c r="AB918" i="11"/>
  <c r="AA918" i="11"/>
  <c r="Z918" i="11"/>
  <c r="Y918" i="11"/>
  <c r="X918" i="11"/>
  <c r="W918" i="11"/>
  <c r="V918" i="11"/>
  <c r="U918" i="11"/>
  <c r="T918" i="11"/>
  <c r="S918" i="11"/>
  <c r="R918" i="11"/>
  <c r="Q918" i="11"/>
  <c r="P918" i="11"/>
  <c r="O918" i="11"/>
  <c r="N918" i="11"/>
  <c r="M918" i="11"/>
  <c r="AB917" i="11"/>
  <c r="AA917" i="11"/>
  <c r="Z917" i="11"/>
  <c r="Y917" i="11"/>
  <c r="X917" i="11"/>
  <c r="W917" i="11"/>
  <c r="V917" i="11"/>
  <c r="U917" i="11"/>
  <c r="T917" i="11"/>
  <c r="S917" i="11"/>
  <c r="R917" i="11"/>
  <c r="Q917" i="11"/>
  <c r="P917" i="11"/>
  <c r="O917" i="11"/>
  <c r="N917" i="11"/>
  <c r="M917" i="11"/>
  <c r="AC917" i="11" s="1"/>
  <c r="AB916" i="11"/>
  <c r="AA916" i="11"/>
  <c r="Z916" i="11"/>
  <c r="Y916" i="11"/>
  <c r="X916" i="11"/>
  <c r="W916" i="11"/>
  <c r="V916" i="11"/>
  <c r="U916" i="11"/>
  <c r="T916" i="11"/>
  <c r="S916" i="11"/>
  <c r="R916" i="11"/>
  <c r="Q916" i="11"/>
  <c r="P916" i="11"/>
  <c r="O916" i="11"/>
  <c r="N916" i="11"/>
  <c r="M916" i="11"/>
  <c r="AC916" i="11" s="1"/>
  <c r="AB915" i="11"/>
  <c r="AA915" i="11"/>
  <c r="Z915" i="11"/>
  <c r="Y915" i="11"/>
  <c r="X915" i="11"/>
  <c r="W915" i="11"/>
  <c r="V915" i="11"/>
  <c r="U915" i="11"/>
  <c r="T915" i="11"/>
  <c r="S915" i="11"/>
  <c r="R915" i="11"/>
  <c r="Q915" i="11"/>
  <c r="P915" i="11"/>
  <c r="O915" i="11"/>
  <c r="N915" i="11"/>
  <c r="M915" i="11"/>
  <c r="AC915" i="11" s="1"/>
  <c r="AB914" i="11"/>
  <c r="AA914" i="11"/>
  <c r="Z914" i="11"/>
  <c r="Y914" i="11"/>
  <c r="X914" i="11"/>
  <c r="W914" i="11"/>
  <c r="V914" i="11"/>
  <c r="U914" i="11"/>
  <c r="T914" i="11"/>
  <c r="S914" i="11"/>
  <c r="R914" i="11"/>
  <c r="Q914" i="11"/>
  <c r="P914" i="11"/>
  <c r="O914" i="11"/>
  <c r="N914" i="11"/>
  <c r="M914" i="11"/>
  <c r="AC914" i="11" s="1"/>
  <c r="AC913" i="11" s="1"/>
  <c r="AB913" i="11"/>
  <c r="AA913" i="11"/>
  <c r="Z913" i="11"/>
  <c r="Y913" i="11"/>
  <c r="X913" i="11"/>
  <c r="W913" i="11"/>
  <c r="V913" i="11"/>
  <c r="U913" i="11"/>
  <c r="T913" i="11"/>
  <c r="S913" i="11"/>
  <c r="R913" i="11"/>
  <c r="Q913" i="11"/>
  <c r="P913" i="11"/>
  <c r="O913" i="11"/>
  <c r="N913" i="11"/>
  <c r="M913" i="11"/>
  <c r="AB910" i="11"/>
  <c r="AA910" i="11"/>
  <c r="Z910" i="11"/>
  <c r="Y910" i="11"/>
  <c r="X910" i="11"/>
  <c r="W910" i="11"/>
  <c r="V910" i="11"/>
  <c r="U910" i="11"/>
  <c r="T910" i="11"/>
  <c r="S910" i="11"/>
  <c r="R910" i="11"/>
  <c r="Q910" i="11"/>
  <c r="P910" i="11"/>
  <c r="O910" i="11"/>
  <c r="N910" i="11"/>
  <c r="M910" i="11"/>
  <c r="AC910" i="11" s="1"/>
  <c r="AB909" i="11"/>
  <c r="AA909" i="11"/>
  <c r="Z909" i="11"/>
  <c r="Y909" i="11"/>
  <c r="X909" i="11"/>
  <c r="W909" i="11"/>
  <c r="V909" i="11"/>
  <c r="U909" i="11"/>
  <c r="T909" i="11"/>
  <c r="S909" i="11"/>
  <c r="R909" i="11"/>
  <c r="Q909" i="11"/>
  <c r="P909" i="11"/>
  <c r="O909" i="11"/>
  <c r="N909" i="11"/>
  <c r="M909" i="11"/>
  <c r="AC909" i="11" s="1"/>
  <c r="AB908" i="11"/>
  <c r="AA908" i="11"/>
  <c r="Z908" i="11"/>
  <c r="Y908" i="11"/>
  <c r="X908" i="11"/>
  <c r="W908" i="11"/>
  <c r="V908" i="11"/>
  <c r="U908" i="11"/>
  <c r="T908" i="11"/>
  <c r="S908" i="11"/>
  <c r="R908" i="11"/>
  <c r="Q908" i="11"/>
  <c r="P908" i="11"/>
  <c r="O908" i="11"/>
  <c r="N908" i="11"/>
  <c r="M908" i="11"/>
  <c r="AC908" i="11" s="1"/>
  <c r="AB907" i="11"/>
  <c r="AA907" i="11"/>
  <c r="Z907" i="11"/>
  <c r="Y907" i="11"/>
  <c r="X907" i="11"/>
  <c r="W907" i="11"/>
  <c r="V907" i="11"/>
  <c r="U907" i="11"/>
  <c r="T907" i="11"/>
  <c r="S907" i="11"/>
  <c r="R907" i="11"/>
  <c r="Q907" i="11"/>
  <c r="P907" i="11"/>
  <c r="O907" i="11"/>
  <c r="N907" i="11"/>
  <c r="M907" i="11"/>
  <c r="AC907" i="11" s="1"/>
  <c r="AC906" i="11" s="1"/>
  <c r="AB906" i="11"/>
  <c r="AA906" i="11"/>
  <c r="Z906" i="11"/>
  <c r="Y906" i="11"/>
  <c r="X906" i="11"/>
  <c r="W906" i="11"/>
  <c r="V906" i="11"/>
  <c r="U906" i="11"/>
  <c r="T906" i="11"/>
  <c r="S906" i="11"/>
  <c r="R906" i="11"/>
  <c r="Q906" i="11"/>
  <c r="P906" i="11"/>
  <c r="O906" i="11"/>
  <c r="N906" i="11"/>
  <c r="M906" i="11"/>
  <c r="M905" i="11"/>
  <c r="AC905" i="11" s="1"/>
  <c r="AB904" i="11"/>
  <c r="AA904" i="11"/>
  <c r="Z904" i="11"/>
  <c r="Y904" i="11"/>
  <c r="X904" i="11"/>
  <c r="W904" i="11"/>
  <c r="V904" i="11"/>
  <c r="U904" i="11"/>
  <c r="T904" i="11"/>
  <c r="S904" i="11"/>
  <c r="R904" i="11"/>
  <c r="Q904" i="11"/>
  <c r="P904" i="11"/>
  <c r="O904" i="11"/>
  <c r="N904" i="11"/>
  <c r="M904" i="11"/>
  <c r="AC904" i="11" s="1"/>
  <c r="AC903" i="11" s="1"/>
  <c r="AB903" i="11"/>
  <c r="AA903" i="11"/>
  <c r="Z903" i="11"/>
  <c r="Y903" i="11"/>
  <c r="X903" i="11"/>
  <c r="W903" i="11"/>
  <c r="V903" i="11"/>
  <c r="U903" i="11"/>
  <c r="T903" i="11"/>
  <c r="S903" i="11"/>
  <c r="R903" i="11"/>
  <c r="Q903" i="11"/>
  <c r="P903" i="11"/>
  <c r="O903" i="11"/>
  <c r="N903" i="11"/>
  <c r="M903" i="11"/>
  <c r="M902" i="11"/>
  <c r="AC902" i="11" s="1"/>
  <c r="AB901" i="11"/>
  <c r="AA901" i="11"/>
  <c r="Z901" i="11"/>
  <c r="Y901" i="11"/>
  <c r="X901" i="11"/>
  <c r="W901" i="11"/>
  <c r="V901" i="11"/>
  <c r="U901" i="11"/>
  <c r="T901" i="11"/>
  <c r="S901" i="11"/>
  <c r="R901" i="11"/>
  <c r="Q901" i="11"/>
  <c r="P901" i="11"/>
  <c r="O901" i="11"/>
  <c r="N901" i="11"/>
  <c r="M901" i="11"/>
  <c r="AC901" i="11" s="1"/>
  <c r="AB900" i="11"/>
  <c r="AA900" i="11"/>
  <c r="Z900" i="11"/>
  <c r="Y900" i="11"/>
  <c r="X900" i="11"/>
  <c r="W900" i="11"/>
  <c r="V900" i="11"/>
  <c r="U900" i="11"/>
  <c r="T900" i="11"/>
  <c r="S900" i="11"/>
  <c r="R900" i="11"/>
  <c r="Q900" i="11"/>
  <c r="P900" i="11"/>
  <c r="O900" i="11"/>
  <c r="N900" i="11"/>
  <c r="M900" i="11"/>
  <c r="AC900" i="11" s="1"/>
  <c r="AC899" i="11" s="1"/>
  <c r="AB899" i="11"/>
  <c r="AA899" i="11"/>
  <c r="Z899" i="11"/>
  <c r="Y899" i="11"/>
  <c r="X899" i="11"/>
  <c r="W899" i="11"/>
  <c r="V899" i="11"/>
  <c r="U899" i="11"/>
  <c r="T899" i="11"/>
  <c r="S899" i="11"/>
  <c r="R899" i="11"/>
  <c r="Q899" i="11"/>
  <c r="P899" i="11"/>
  <c r="O899" i="11"/>
  <c r="N899" i="11"/>
  <c r="M899" i="11"/>
  <c r="M898" i="11"/>
  <c r="AC898" i="11" s="1"/>
  <c r="AB897" i="11"/>
  <c r="AA897" i="11"/>
  <c r="Z897" i="11"/>
  <c r="Y897" i="11"/>
  <c r="X897" i="11"/>
  <c r="W897" i="11"/>
  <c r="V897" i="11"/>
  <c r="U897" i="11"/>
  <c r="T897" i="11"/>
  <c r="S897" i="11"/>
  <c r="R897" i="11"/>
  <c r="Q897" i="11"/>
  <c r="P897" i="11"/>
  <c r="O897" i="11"/>
  <c r="N897" i="11"/>
  <c r="M897" i="11"/>
  <c r="AC897" i="11" s="1"/>
  <c r="AB896" i="11"/>
  <c r="AA896" i="11"/>
  <c r="Z896" i="11"/>
  <c r="Y896" i="11"/>
  <c r="X896" i="11"/>
  <c r="W896" i="11"/>
  <c r="V896" i="11"/>
  <c r="U896" i="11"/>
  <c r="T896" i="11"/>
  <c r="S896" i="11"/>
  <c r="R896" i="11"/>
  <c r="Q896" i="11"/>
  <c r="P896" i="11"/>
  <c r="O896" i="11"/>
  <c r="N896" i="11"/>
  <c r="M896" i="11"/>
  <c r="AC896" i="11" s="1"/>
  <c r="AC895" i="11" s="1"/>
  <c r="AB895" i="11"/>
  <c r="AA895" i="11"/>
  <c r="Z895" i="11"/>
  <c r="Y895" i="11"/>
  <c r="X895" i="11"/>
  <c r="W895" i="11"/>
  <c r="V895" i="11"/>
  <c r="U895" i="11"/>
  <c r="T895" i="11"/>
  <c r="S895" i="11"/>
  <c r="R895" i="11"/>
  <c r="Q895" i="11"/>
  <c r="P895" i="11"/>
  <c r="O895" i="11"/>
  <c r="N895" i="11"/>
  <c r="M895" i="11"/>
  <c r="Q894" i="11"/>
  <c r="P894" i="11"/>
  <c r="O894" i="11"/>
  <c r="N894" i="11"/>
  <c r="AB894" i="11" s="1"/>
  <c r="AB892" i="11" s="1"/>
  <c r="M894" i="11"/>
  <c r="M893" i="11"/>
  <c r="AC893" i="11" s="1"/>
  <c r="Q892" i="11"/>
  <c r="P892" i="11"/>
  <c r="O892" i="11"/>
  <c r="N892" i="11"/>
  <c r="M892" i="11"/>
  <c r="Q891" i="11"/>
  <c r="P891" i="11"/>
  <c r="O891" i="11"/>
  <c r="N891" i="11"/>
  <c r="AB891" i="11" s="1"/>
  <c r="AB889" i="11" s="1"/>
  <c r="M891" i="11"/>
  <c r="M890" i="11"/>
  <c r="AC890" i="11" s="1"/>
  <c r="Q889" i="11"/>
  <c r="P889" i="11"/>
  <c r="O889" i="11"/>
  <c r="N889" i="11"/>
  <c r="M889" i="11"/>
  <c r="AB888" i="11"/>
  <c r="AA888" i="11"/>
  <c r="Z888" i="11"/>
  <c r="Y888" i="11"/>
  <c r="X888" i="11"/>
  <c r="W888" i="11"/>
  <c r="V888" i="11"/>
  <c r="U888" i="11"/>
  <c r="T888" i="11"/>
  <c r="S888" i="11"/>
  <c r="R888" i="11"/>
  <c r="Q888" i="11"/>
  <c r="P888" i="11"/>
  <c r="O888" i="11"/>
  <c r="N888" i="11"/>
  <c r="M888" i="11"/>
  <c r="AC888" i="11" s="1"/>
  <c r="AB887" i="11"/>
  <c r="AA887" i="11"/>
  <c r="Z887" i="11"/>
  <c r="Y887" i="11"/>
  <c r="X887" i="11"/>
  <c r="W887" i="11"/>
  <c r="V887" i="11"/>
  <c r="U887" i="11"/>
  <c r="T887" i="11"/>
  <c r="S887" i="11"/>
  <c r="R887" i="11"/>
  <c r="Q887" i="11"/>
  <c r="P887" i="11"/>
  <c r="O887" i="11"/>
  <c r="N887" i="11"/>
  <c r="M887" i="11"/>
  <c r="AC887" i="11" s="1"/>
  <c r="N886" i="11"/>
  <c r="M886" i="11"/>
  <c r="M885" i="11"/>
  <c r="AB884" i="11"/>
  <c r="AA884" i="11"/>
  <c r="Z884" i="11"/>
  <c r="Y884" i="11"/>
  <c r="X884" i="11"/>
  <c r="W884" i="11"/>
  <c r="V884" i="11"/>
  <c r="U884" i="11"/>
  <c r="T884" i="11"/>
  <c r="S884" i="11"/>
  <c r="R884" i="11"/>
  <c r="Q884" i="11"/>
  <c r="P884" i="11"/>
  <c r="O884" i="11"/>
  <c r="M884" i="11"/>
  <c r="Q882" i="11"/>
  <c r="P882" i="11"/>
  <c r="O882" i="11"/>
  <c r="N882" i="11"/>
  <c r="AA882" i="11" s="1"/>
  <c r="AA880" i="11" s="1"/>
  <c r="M882" i="11"/>
  <c r="M881" i="11"/>
  <c r="AC881" i="11" s="1"/>
  <c r="Q880" i="11"/>
  <c r="P880" i="11"/>
  <c r="O880" i="11"/>
  <c r="N880" i="11"/>
  <c r="M880" i="11"/>
  <c r="Q879" i="11"/>
  <c r="P879" i="11"/>
  <c r="O879" i="11"/>
  <c r="N879" i="11"/>
  <c r="AA879" i="11" s="1"/>
  <c r="AA877" i="11" s="1"/>
  <c r="M879" i="11"/>
  <c r="M878" i="11"/>
  <c r="AC878" i="11" s="1"/>
  <c r="Q877" i="11"/>
  <c r="P877" i="11"/>
  <c r="O877" i="11"/>
  <c r="N877" i="11"/>
  <c r="M877" i="11"/>
  <c r="AB876" i="11"/>
  <c r="AA876" i="11"/>
  <c r="Z876" i="11"/>
  <c r="Y876" i="11"/>
  <c r="X876" i="11"/>
  <c r="W876" i="11"/>
  <c r="V876" i="11"/>
  <c r="U876" i="11"/>
  <c r="T876" i="11"/>
  <c r="S876" i="11"/>
  <c r="R876" i="11"/>
  <c r="Q876" i="11"/>
  <c r="P876" i="11"/>
  <c r="O876" i="11"/>
  <c r="N876" i="11"/>
  <c r="M876" i="11"/>
  <c r="AC876" i="11" s="1"/>
  <c r="AB875" i="11"/>
  <c r="AA875" i="11"/>
  <c r="Z875" i="11"/>
  <c r="Y875" i="11"/>
  <c r="X875" i="11"/>
  <c r="W875" i="11"/>
  <c r="V875" i="11"/>
  <c r="U875" i="11"/>
  <c r="T875" i="11"/>
  <c r="S875" i="11"/>
  <c r="R875" i="11"/>
  <c r="Q875" i="11"/>
  <c r="P875" i="11"/>
  <c r="O875" i="11"/>
  <c r="N875" i="11"/>
  <c r="M875" i="11"/>
  <c r="AC875" i="11" s="1"/>
  <c r="N874" i="11"/>
  <c r="M874" i="11"/>
  <c r="M873" i="11"/>
  <c r="N873" i="11" s="1"/>
  <c r="AB872" i="11"/>
  <c r="AA872" i="11"/>
  <c r="Z872" i="11"/>
  <c r="Y872" i="11"/>
  <c r="X872" i="11"/>
  <c r="W872" i="11"/>
  <c r="V872" i="11"/>
  <c r="U872" i="11"/>
  <c r="T872" i="11"/>
  <c r="S872" i="11"/>
  <c r="R872" i="11"/>
  <c r="Q872" i="11"/>
  <c r="P872" i="11"/>
  <c r="O872" i="11"/>
  <c r="M872" i="11"/>
  <c r="AB869" i="11"/>
  <c r="AA869" i="11"/>
  <c r="Z869" i="11"/>
  <c r="Y869" i="11"/>
  <c r="X869" i="11"/>
  <c r="W869" i="11"/>
  <c r="V869" i="11"/>
  <c r="U869" i="11"/>
  <c r="T869" i="11"/>
  <c r="S869" i="11"/>
  <c r="R869" i="11"/>
  <c r="Q869" i="11"/>
  <c r="P869" i="11"/>
  <c r="O869" i="11"/>
  <c r="N869" i="11"/>
  <c r="M869" i="11"/>
  <c r="AC869" i="11" s="1"/>
  <c r="AB868" i="11"/>
  <c r="AA868" i="11"/>
  <c r="Z868" i="11"/>
  <c r="Y868" i="11"/>
  <c r="X868" i="11"/>
  <c r="W868" i="11"/>
  <c r="V868" i="11"/>
  <c r="U868" i="11"/>
  <c r="T868" i="11"/>
  <c r="S868" i="11"/>
  <c r="R868" i="11"/>
  <c r="Q868" i="11"/>
  <c r="P868" i="11"/>
  <c r="O868" i="11"/>
  <c r="N868" i="11"/>
  <c r="M868" i="11"/>
  <c r="AC868" i="11" s="1"/>
  <c r="AC867" i="11" s="1"/>
  <c r="AB867" i="11"/>
  <c r="AA867" i="11"/>
  <c r="Z867" i="11"/>
  <c r="Y867" i="11"/>
  <c r="X867" i="11"/>
  <c r="W867" i="11"/>
  <c r="V867" i="11"/>
  <c r="U867" i="11"/>
  <c r="T867" i="11"/>
  <c r="S867" i="11"/>
  <c r="R867" i="11"/>
  <c r="Q867" i="11"/>
  <c r="P867" i="11"/>
  <c r="O867" i="11"/>
  <c r="N867" i="11"/>
  <c r="M867" i="11"/>
  <c r="M866" i="11"/>
  <c r="AC866" i="11" s="1"/>
  <c r="M865" i="11"/>
  <c r="R865" i="11" s="1"/>
  <c r="R863" i="11" s="1"/>
  <c r="M864" i="11"/>
  <c r="M863" i="11"/>
  <c r="AB862" i="11"/>
  <c r="AA862" i="11"/>
  <c r="Z862" i="11"/>
  <c r="Y862" i="11"/>
  <c r="X862" i="11"/>
  <c r="W862" i="11"/>
  <c r="V862" i="11"/>
  <c r="U862" i="11"/>
  <c r="T862" i="11"/>
  <c r="S862" i="11"/>
  <c r="R862" i="11"/>
  <c r="Q862" i="11"/>
  <c r="P862" i="11"/>
  <c r="O862" i="11"/>
  <c r="N862" i="11"/>
  <c r="M862" i="11"/>
  <c r="AB861" i="11"/>
  <c r="AB860" i="11" s="1"/>
  <c r="AA861" i="11"/>
  <c r="Z861" i="11"/>
  <c r="Z860" i="11" s="1"/>
  <c r="Y861" i="11"/>
  <c r="Y860" i="11" s="1"/>
  <c r="X861" i="11"/>
  <c r="X860" i="11" s="1"/>
  <c r="W861" i="11"/>
  <c r="W860" i="11" s="1"/>
  <c r="V861" i="11"/>
  <c r="V860" i="11" s="1"/>
  <c r="U861" i="11"/>
  <c r="U860" i="11" s="1"/>
  <c r="T861" i="11"/>
  <c r="T860" i="11" s="1"/>
  <c r="S861" i="11"/>
  <c r="R861" i="11"/>
  <c r="R860" i="11" s="1"/>
  <c r="Q861" i="11"/>
  <c r="Q860" i="11" s="1"/>
  <c r="P861" i="11"/>
  <c r="P860" i="11" s="1"/>
  <c r="O861" i="11"/>
  <c r="O860" i="11" s="1"/>
  <c r="M861" i="11"/>
  <c r="AA860" i="11"/>
  <c r="S860" i="11"/>
  <c r="M860" i="11"/>
  <c r="AB859" i="11"/>
  <c r="AA859" i="11"/>
  <c r="Z859" i="11"/>
  <c r="Y859" i="11"/>
  <c r="X859" i="11"/>
  <c r="X857" i="11" s="1"/>
  <c r="W859" i="11"/>
  <c r="V859" i="11"/>
  <c r="U859" i="11"/>
  <c r="T859" i="11"/>
  <c r="S859" i="11"/>
  <c r="R859" i="11"/>
  <c r="Q859" i="11"/>
  <c r="P859" i="11"/>
  <c r="P857" i="11" s="1"/>
  <c r="O859" i="11"/>
  <c r="M859" i="11"/>
  <c r="AB858" i="11"/>
  <c r="AA858" i="11"/>
  <c r="Z858" i="11"/>
  <c r="Y858" i="11"/>
  <c r="X858" i="11"/>
  <c r="W858" i="11"/>
  <c r="V858" i="11"/>
  <c r="U858" i="11"/>
  <c r="T858" i="11"/>
  <c r="S858" i="11"/>
  <c r="R858" i="11"/>
  <c r="Q858" i="11"/>
  <c r="P858" i="11"/>
  <c r="O858" i="11"/>
  <c r="M858" i="11"/>
  <c r="N858" i="11" s="1"/>
  <c r="Y857" i="11"/>
  <c r="U857" i="11"/>
  <c r="Q857" i="11"/>
  <c r="M857" i="11"/>
  <c r="AB856" i="11"/>
  <c r="AA856" i="11"/>
  <c r="Z856" i="11"/>
  <c r="Y856" i="11"/>
  <c r="X856" i="11"/>
  <c r="W856" i="11"/>
  <c r="W854" i="11" s="1"/>
  <c r="V856" i="11"/>
  <c r="U856" i="11"/>
  <c r="T856" i="11"/>
  <c r="S856" i="11"/>
  <c r="R856" i="11"/>
  <c r="Q856" i="11"/>
  <c r="P856" i="11"/>
  <c r="O856" i="11"/>
  <c r="O854" i="11" s="1"/>
  <c r="M856" i="11"/>
  <c r="N856" i="11" s="1"/>
  <c r="AB855" i="11"/>
  <c r="AA855" i="11"/>
  <c r="Z855" i="11"/>
  <c r="Y855" i="11"/>
  <c r="X855" i="11"/>
  <c r="W855" i="11"/>
  <c r="V855" i="11"/>
  <c r="U855" i="11"/>
  <c r="T855" i="11"/>
  <c r="S855" i="11"/>
  <c r="R855" i="11"/>
  <c r="Q855" i="11"/>
  <c r="P855" i="11"/>
  <c r="O855" i="11"/>
  <c r="M855" i="11"/>
  <c r="M854" i="11"/>
  <c r="AB853" i="11"/>
  <c r="AA853" i="11"/>
  <c r="Z853" i="11"/>
  <c r="Y853" i="11"/>
  <c r="X853" i="11"/>
  <c r="W853" i="11"/>
  <c r="V853" i="11"/>
  <c r="V851" i="11" s="1"/>
  <c r="U853" i="11"/>
  <c r="T853" i="11"/>
  <c r="T851" i="11" s="1"/>
  <c r="S853" i="11"/>
  <c r="R853" i="11"/>
  <c r="R851" i="11" s="1"/>
  <c r="Q853" i="11"/>
  <c r="P853" i="11"/>
  <c r="O853" i="11"/>
  <c r="M853" i="11"/>
  <c r="AB852" i="11"/>
  <c r="AA852" i="11"/>
  <c r="AA851" i="11" s="1"/>
  <c r="Z852" i="11"/>
  <c r="Y852" i="11"/>
  <c r="X852" i="11"/>
  <c r="W852" i="11"/>
  <c r="V852" i="11"/>
  <c r="U852" i="11"/>
  <c r="T852" i="11"/>
  <c r="S852" i="11"/>
  <c r="S851" i="11" s="1"/>
  <c r="R852" i="11"/>
  <c r="Q852" i="11"/>
  <c r="P852" i="11"/>
  <c r="O852" i="11"/>
  <c r="N852" i="11"/>
  <c r="M852" i="11"/>
  <c r="M851" i="11"/>
  <c r="AB850" i="11"/>
  <c r="AA850" i="11"/>
  <c r="Z850" i="11"/>
  <c r="Y850" i="11"/>
  <c r="X850" i="11"/>
  <c r="W850" i="11"/>
  <c r="V850" i="11"/>
  <c r="U850" i="11"/>
  <c r="T850" i="11"/>
  <c r="S850" i="11"/>
  <c r="R850" i="11"/>
  <c r="Q850" i="11"/>
  <c r="P850" i="11"/>
  <c r="O850" i="11"/>
  <c r="M850" i="11"/>
  <c r="N850" i="11" s="1"/>
  <c r="AB849" i="11"/>
  <c r="AA849" i="11"/>
  <c r="AA848" i="11" s="1"/>
  <c r="Z849" i="11"/>
  <c r="Y849" i="11"/>
  <c r="X849" i="11"/>
  <c r="W849" i="11"/>
  <c r="V849" i="11"/>
  <c r="U849" i="11"/>
  <c r="T849" i="11"/>
  <c r="S849" i="11"/>
  <c r="S848" i="11" s="1"/>
  <c r="R849" i="11"/>
  <c r="Q849" i="11"/>
  <c r="P849" i="11"/>
  <c r="O849" i="11"/>
  <c r="M849" i="11"/>
  <c r="Z848" i="11"/>
  <c r="M848" i="11"/>
  <c r="AB847" i="11"/>
  <c r="AA847" i="11"/>
  <c r="Z847" i="11"/>
  <c r="Y847" i="11"/>
  <c r="X847" i="11"/>
  <c r="W847" i="11"/>
  <c r="V847" i="11"/>
  <c r="U847" i="11"/>
  <c r="T847" i="11"/>
  <c r="S847" i="11"/>
  <c r="R847" i="11"/>
  <c r="Q847" i="11"/>
  <c r="P847" i="11"/>
  <c r="O847" i="11"/>
  <c r="N847" i="11"/>
  <c r="M847" i="11"/>
  <c r="AB846" i="11"/>
  <c r="AB845" i="11" s="1"/>
  <c r="AA846" i="11"/>
  <c r="AA845" i="11" s="1"/>
  <c r="Z846" i="11"/>
  <c r="Z845" i="11" s="1"/>
  <c r="Y846" i="11"/>
  <c r="Y845" i="11" s="1"/>
  <c r="X846" i="11"/>
  <c r="X845" i="11" s="1"/>
  <c r="W846" i="11"/>
  <c r="V846" i="11"/>
  <c r="V845" i="11" s="1"/>
  <c r="U846" i="11"/>
  <c r="U845" i="11" s="1"/>
  <c r="T846" i="11"/>
  <c r="T845" i="11" s="1"/>
  <c r="S846" i="11"/>
  <c r="R846" i="11"/>
  <c r="R845" i="11" s="1"/>
  <c r="Q846" i="11"/>
  <c r="Q845" i="11" s="1"/>
  <c r="P846" i="11"/>
  <c r="P845" i="11" s="1"/>
  <c r="O846" i="11"/>
  <c r="O845" i="11" s="1"/>
  <c r="M846" i="11"/>
  <c r="N846" i="11" s="1"/>
  <c r="N845" i="11" s="1"/>
  <c r="W845" i="11"/>
  <c r="S845" i="11"/>
  <c r="M845" i="11"/>
  <c r="AB843" i="11"/>
  <c r="AA843" i="11"/>
  <c r="Z843" i="11"/>
  <c r="Y843" i="11"/>
  <c r="X843" i="11"/>
  <c r="W843" i="11"/>
  <c r="V843" i="11"/>
  <c r="U843" i="11"/>
  <c r="T843" i="11"/>
  <c r="S843" i="11"/>
  <c r="R843" i="11"/>
  <c r="Q843" i="11"/>
  <c r="P843" i="11"/>
  <c r="O843" i="11"/>
  <c r="M843" i="11"/>
  <c r="AB842" i="11"/>
  <c r="AA842" i="11"/>
  <c r="Z842" i="11"/>
  <c r="Y842" i="11"/>
  <c r="X842" i="11"/>
  <c r="W842" i="11"/>
  <c r="V842" i="11"/>
  <c r="U842" i="11"/>
  <c r="T842" i="11"/>
  <c r="S842" i="11"/>
  <c r="R842" i="11"/>
  <c r="Q842" i="11"/>
  <c r="P842" i="11"/>
  <c r="O842" i="11"/>
  <c r="M842" i="11"/>
  <c r="N842" i="11" s="1"/>
  <c r="AB841" i="11"/>
  <c r="AA841" i="11"/>
  <c r="Z841" i="11"/>
  <c r="Y841" i="11"/>
  <c r="X841" i="11"/>
  <c r="W841" i="11"/>
  <c r="V841" i="11"/>
  <c r="U841" i="11"/>
  <c r="T841" i="11"/>
  <c r="S841" i="11"/>
  <c r="R841" i="11"/>
  <c r="Q841" i="11"/>
  <c r="P841" i="11"/>
  <c r="O841" i="11"/>
  <c r="M841" i="11"/>
  <c r="M840" i="11"/>
  <c r="AB839" i="11"/>
  <c r="AA839" i="11"/>
  <c r="Z839" i="11"/>
  <c r="Y839" i="11"/>
  <c r="X839" i="11"/>
  <c r="W839" i="11"/>
  <c r="V839" i="11"/>
  <c r="U839" i="11"/>
  <c r="T839" i="11"/>
  <c r="S839" i="11"/>
  <c r="R839" i="11"/>
  <c r="Q839" i="11"/>
  <c r="P839" i="11"/>
  <c r="O839" i="11"/>
  <c r="N839" i="11"/>
  <c r="M839" i="11"/>
  <c r="AB838" i="11"/>
  <c r="AA838" i="11"/>
  <c r="AA837" i="11" s="1"/>
  <c r="Z838" i="11"/>
  <c r="Z837" i="11" s="1"/>
  <c r="Y838" i="11"/>
  <c r="Y837" i="11" s="1"/>
  <c r="X838" i="11"/>
  <c r="X837" i="11" s="1"/>
  <c r="W838" i="11"/>
  <c r="W837" i="11" s="1"/>
  <c r="V838" i="11"/>
  <c r="V837" i="11" s="1"/>
  <c r="U838" i="11"/>
  <c r="U837" i="11" s="1"/>
  <c r="T838" i="11"/>
  <c r="S838" i="11"/>
  <c r="R838" i="11"/>
  <c r="R837" i="11" s="1"/>
  <c r="Q838" i="11"/>
  <c r="Q837" i="11" s="1"/>
  <c r="P838" i="11"/>
  <c r="P837" i="11" s="1"/>
  <c r="O838" i="11"/>
  <c r="O837" i="11" s="1"/>
  <c r="M838" i="11"/>
  <c r="N838" i="11" s="1"/>
  <c r="N837" i="11" s="1"/>
  <c r="AB837" i="11"/>
  <c r="T837" i="11"/>
  <c r="S837" i="11"/>
  <c r="M837" i="11"/>
  <c r="AB836" i="11"/>
  <c r="AA836" i="11"/>
  <c r="Z836" i="11"/>
  <c r="Y836" i="11"/>
  <c r="X836" i="11"/>
  <c r="W836" i="11"/>
  <c r="V836" i="11"/>
  <c r="U836" i="11"/>
  <c r="T836" i="11"/>
  <c r="S836" i="11"/>
  <c r="R836" i="11"/>
  <c r="Q836" i="11"/>
  <c r="P836" i="11"/>
  <c r="O836" i="11"/>
  <c r="M836" i="11"/>
  <c r="N836" i="11" s="1"/>
  <c r="AB835" i="11"/>
  <c r="AA835" i="11"/>
  <c r="Z835" i="11"/>
  <c r="Y835" i="11"/>
  <c r="X835" i="11"/>
  <c r="W835" i="11"/>
  <c r="V835" i="11"/>
  <c r="U835" i="11"/>
  <c r="U833" i="11" s="1"/>
  <c r="T835" i="11"/>
  <c r="S835" i="11"/>
  <c r="R835" i="11"/>
  <c r="Q835" i="11"/>
  <c r="P835" i="11"/>
  <c r="O835" i="11"/>
  <c r="M835" i="11"/>
  <c r="AB834" i="11"/>
  <c r="AA834" i="11"/>
  <c r="Z834" i="11"/>
  <c r="Y834" i="11"/>
  <c r="X834" i="11"/>
  <c r="W834" i="11"/>
  <c r="V834" i="11"/>
  <c r="U834" i="11"/>
  <c r="T834" i="11"/>
  <c r="S834" i="11"/>
  <c r="R834" i="11"/>
  <c r="Q834" i="11"/>
  <c r="P834" i="11"/>
  <c r="O834" i="11"/>
  <c r="M834" i="11"/>
  <c r="N834" i="11" s="1"/>
  <c r="M833" i="11"/>
  <c r="AB832" i="11"/>
  <c r="AB830" i="11" s="1"/>
  <c r="AA832" i="11"/>
  <c r="Z832" i="11"/>
  <c r="Y832" i="11"/>
  <c r="X832" i="11"/>
  <c r="W832" i="11"/>
  <c r="V832" i="11"/>
  <c r="U832" i="11"/>
  <c r="T832" i="11"/>
  <c r="S832" i="11"/>
  <c r="R832" i="11"/>
  <c r="Q832" i="11"/>
  <c r="P832" i="11"/>
  <c r="O832" i="11"/>
  <c r="M832" i="11"/>
  <c r="N832" i="11" s="1"/>
  <c r="AB831" i="11"/>
  <c r="AA831" i="11"/>
  <c r="Z831" i="11"/>
  <c r="Y831" i="11"/>
  <c r="X831" i="11"/>
  <c r="W831" i="11"/>
  <c r="W830" i="11" s="1"/>
  <c r="V831" i="11"/>
  <c r="U831" i="11"/>
  <c r="T831" i="11"/>
  <c r="S831" i="11"/>
  <c r="R831" i="11"/>
  <c r="Q831" i="11"/>
  <c r="P831" i="11"/>
  <c r="O831" i="11"/>
  <c r="O830" i="11" s="1"/>
  <c r="M831" i="11"/>
  <c r="V830" i="11"/>
  <c r="U830" i="11"/>
  <c r="M830" i="11"/>
  <c r="AB829" i="11"/>
  <c r="AA829" i="11"/>
  <c r="Z829" i="11"/>
  <c r="Y829" i="11"/>
  <c r="X829" i="11"/>
  <c r="W829" i="11"/>
  <c r="V829" i="11"/>
  <c r="U829" i="11"/>
  <c r="T829" i="11"/>
  <c r="S829" i="11"/>
  <c r="R829" i="11"/>
  <c r="Q829" i="11"/>
  <c r="P829" i="11"/>
  <c r="O829" i="11"/>
  <c r="M829" i="11"/>
  <c r="AB828" i="11"/>
  <c r="AA828" i="11"/>
  <c r="Z828" i="11"/>
  <c r="Y828" i="11"/>
  <c r="X828" i="11"/>
  <c r="W828" i="11"/>
  <c r="V828" i="11"/>
  <c r="U828" i="11"/>
  <c r="T828" i="11"/>
  <c r="S828" i="11"/>
  <c r="R828" i="11"/>
  <c r="Q828" i="11"/>
  <c r="P828" i="11"/>
  <c r="O828" i="11"/>
  <c r="M828" i="11"/>
  <c r="N828" i="11" s="1"/>
  <c r="AB827" i="11"/>
  <c r="AA827" i="11"/>
  <c r="Z827" i="11"/>
  <c r="Y827" i="11"/>
  <c r="X827" i="11"/>
  <c r="W827" i="11"/>
  <c r="V827" i="11"/>
  <c r="U827" i="11"/>
  <c r="T827" i="11"/>
  <c r="S827" i="11"/>
  <c r="R827" i="11"/>
  <c r="Q827" i="11"/>
  <c r="P827" i="11"/>
  <c r="O827" i="11"/>
  <c r="M827" i="11"/>
  <c r="M826" i="11"/>
  <c r="AB825" i="11"/>
  <c r="AA825" i="11"/>
  <c r="Z825" i="11"/>
  <c r="Z823" i="11" s="1"/>
  <c r="Y825" i="11"/>
  <c r="Y823" i="11" s="1"/>
  <c r="X825" i="11"/>
  <c r="W825" i="11"/>
  <c r="V825" i="11"/>
  <c r="U825" i="11"/>
  <c r="T825" i="11"/>
  <c r="S825" i="11"/>
  <c r="R825" i="11"/>
  <c r="R823" i="11" s="1"/>
  <c r="Q825" i="11"/>
  <c r="Q823" i="11" s="1"/>
  <c r="P825" i="11"/>
  <c r="O825" i="11"/>
  <c r="M825" i="11"/>
  <c r="AB824" i="11"/>
  <c r="AA824" i="11"/>
  <c r="AA823" i="11" s="1"/>
  <c r="Z824" i="11"/>
  <c r="Y824" i="11"/>
  <c r="X824" i="11"/>
  <c r="W824" i="11"/>
  <c r="W823" i="11" s="1"/>
  <c r="V824" i="11"/>
  <c r="V823" i="11" s="1"/>
  <c r="U824" i="11"/>
  <c r="T824" i="11"/>
  <c r="S824" i="11"/>
  <c r="S823" i="11" s="1"/>
  <c r="R824" i="11"/>
  <c r="Q824" i="11"/>
  <c r="P824" i="11"/>
  <c r="O824" i="11"/>
  <c r="M824" i="11"/>
  <c r="N824" i="11" s="1"/>
  <c r="M823" i="11"/>
  <c r="AB821" i="11"/>
  <c r="AA821" i="11"/>
  <c r="Z821" i="11"/>
  <c r="Y821" i="11"/>
  <c r="X821" i="11"/>
  <c r="W821" i="11"/>
  <c r="V821" i="11"/>
  <c r="U821" i="11"/>
  <c r="T821" i="11"/>
  <c r="S821" i="11"/>
  <c r="R821" i="11"/>
  <c r="Q821" i="11"/>
  <c r="P821" i="11"/>
  <c r="O821" i="11"/>
  <c r="M821" i="11"/>
  <c r="AB820" i="11"/>
  <c r="AA820" i="11"/>
  <c r="Z820" i="11"/>
  <c r="Y820" i="11"/>
  <c r="X820" i="11"/>
  <c r="W820" i="11"/>
  <c r="V820" i="11"/>
  <c r="U820" i="11"/>
  <c r="T820" i="11"/>
  <c r="S820" i="11"/>
  <c r="R820" i="11"/>
  <c r="Q820" i="11"/>
  <c r="P820" i="11"/>
  <c r="O820" i="11"/>
  <c r="M820" i="11"/>
  <c r="N820" i="11" s="1"/>
  <c r="AB819" i="11"/>
  <c r="AA819" i="11"/>
  <c r="Z819" i="11"/>
  <c r="Y819" i="11"/>
  <c r="X819" i="11"/>
  <c r="W819" i="11"/>
  <c r="V819" i="11"/>
  <c r="U819" i="11"/>
  <c r="T819" i="11"/>
  <c r="S819" i="11"/>
  <c r="R819" i="11"/>
  <c r="Q819" i="11"/>
  <c r="P819" i="11"/>
  <c r="O819" i="11"/>
  <c r="M819" i="11"/>
  <c r="M818" i="11"/>
  <c r="AB817" i="11"/>
  <c r="AA817" i="11"/>
  <c r="Z817" i="11"/>
  <c r="Y817" i="11"/>
  <c r="X817" i="11"/>
  <c r="W817" i="11"/>
  <c r="V817" i="11"/>
  <c r="U817" i="11"/>
  <c r="T817" i="11"/>
  <c r="S817" i="11"/>
  <c r="R817" i="11"/>
  <c r="Q817" i="11"/>
  <c r="P817" i="11"/>
  <c r="O817" i="11"/>
  <c r="M817" i="11"/>
  <c r="AB816" i="11"/>
  <c r="AA816" i="11"/>
  <c r="Z816" i="11"/>
  <c r="Y816" i="11"/>
  <c r="X816" i="11"/>
  <c r="W816" i="11"/>
  <c r="V816" i="11"/>
  <c r="U816" i="11"/>
  <c r="T816" i="11"/>
  <c r="S816" i="11"/>
  <c r="R816" i="11"/>
  <c r="Q816" i="11"/>
  <c r="P816" i="11"/>
  <c r="O816" i="11"/>
  <c r="M816" i="11"/>
  <c r="N816" i="11" s="1"/>
  <c r="AB815" i="11"/>
  <c r="AA815" i="11"/>
  <c r="Z815" i="11"/>
  <c r="Y815" i="11"/>
  <c r="X815" i="11"/>
  <c r="W815" i="11"/>
  <c r="V815" i="11"/>
  <c r="U815" i="11"/>
  <c r="T815" i="11"/>
  <c r="S815" i="11"/>
  <c r="R815" i="11"/>
  <c r="Q815" i="11"/>
  <c r="P815" i="11"/>
  <c r="O815" i="11"/>
  <c r="M815" i="11"/>
  <c r="M814" i="11"/>
  <c r="AB813" i="11"/>
  <c r="AA813" i="11"/>
  <c r="Z813" i="11"/>
  <c r="Y813" i="11"/>
  <c r="X813" i="11"/>
  <c r="W813" i="11"/>
  <c r="V813" i="11"/>
  <c r="U813" i="11"/>
  <c r="T813" i="11"/>
  <c r="S813" i="11"/>
  <c r="R813" i="11"/>
  <c r="Q813" i="11"/>
  <c r="P813" i="11"/>
  <c r="O813" i="11"/>
  <c r="M813" i="11"/>
  <c r="AB812" i="11"/>
  <c r="AA812" i="11"/>
  <c r="Z812" i="11"/>
  <c r="Y812" i="11"/>
  <c r="X812" i="11"/>
  <c r="W812" i="11"/>
  <c r="V812" i="11"/>
  <c r="U812" i="11"/>
  <c r="T812" i="11"/>
  <c r="S812" i="11"/>
  <c r="R812" i="11"/>
  <c r="Q812" i="11"/>
  <c r="P812" i="11"/>
  <c r="O812" i="11"/>
  <c r="M812" i="11"/>
  <c r="N812" i="11" s="1"/>
  <c r="AB811" i="11"/>
  <c r="AA811" i="11"/>
  <c r="Z811" i="11"/>
  <c r="Y811" i="11"/>
  <c r="X811" i="11"/>
  <c r="W811" i="11"/>
  <c r="V811" i="11"/>
  <c r="U811" i="11"/>
  <c r="T811" i="11"/>
  <c r="S811" i="11"/>
  <c r="S810" i="11" s="1"/>
  <c r="R811" i="11"/>
  <c r="Q811" i="11"/>
  <c r="P811" i="11"/>
  <c r="O811" i="11"/>
  <c r="M811" i="11"/>
  <c r="M810" i="11"/>
  <c r="AB808" i="11"/>
  <c r="AA808" i="11"/>
  <c r="Z808" i="11"/>
  <c r="Y808" i="11"/>
  <c r="X808" i="11"/>
  <c r="W808" i="11"/>
  <c r="V808" i="11"/>
  <c r="U808" i="11"/>
  <c r="T808" i="11"/>
  <c r="S808" i="11"/>
  <c r="R808" i="11"/>
  <c r="Q808" i="11"/>
  <c r="P808" i="11"/>
  <c r="O808" i="11"/>
  <c r="M808" i="11"/>
  <c r="AB807" i="11"/>
  <c r="AA807" i="11"/>
  <c r="Z807" i="11"/>
  <c r="Y807" i="11"/>
  <c r="X807" i="11"/>
  <c r="W807" i="11"/>
  <c r="V807" i="11"/>
  <c r="U807" i="11"/>
  <c r="T807" i="11"/>
  <c r="S807" i="11"/>
  <c r="R807" i="11"/>
  <c r="Q807" i="11"/>
  <c r="P807" i="11"/>
  <c r="O807" i="11"/>
  <c r="M807" i="11"/>
  <c r="N807" i="11" s="1"/>
  <c r="AB806" i="11"/>
  <c r="AA806" i="11"/>
  <c r="Z806" i="11"/>
  <c r="Y806" i="11"/>
  <c r="X806" i="11"/>
  <c r="W806" i="11"/>
  <c r="V806" i="11"/>
  <c r="U806" i="11"/>
  <c r="T806" i="11"/>
  <c r="S806" i="11"/>
  <c r="R806" i="11"/>
  <c r="Q806" i="11"/>
  <c r="P806" i="11"/>
  <c r="O806" i="11"/>
  <c r="M806" i="11"/>
  <c r="AB805" i="11"/>
  <c r="AA805" i="11"/>
  <c r="Z805" i="11"/>
  <c r="Y805" i="11"/>
  <c r="X805" i="11"/>
  <c r="W805" i="11"/>
  <c r="V805" i="11"/>
  <c r="U805" i="11"/>
  <c r="T805" i="11"/>
  <c r="S805" i="11"/>
  <c r="R805" i="11"/>
  <c r="Q805" i="11"/>
  <c r="Q804" i="11" s="1"/>
  <c r="P805" i="11"/>
  <c r="O805" i="11"/>
  <c r="M805" i="11"/>
  <c r="N805" i="11" s="1"/>
  <c r="M804" i="11"/>
  <c r="AB803" i="11"/>
  <c r="AA803" i="11"/>
  <c r="Z803" i="11"/>
  <c r="Y803" i="11"/>
  <c r="X803" i="11"/>
  <c r="W803" i="11"/>
  <c r="V803" i="11"/>
  <c r="U803" i="11"/>
  <c r="T803" i="11"/>
  <c r="S803" i="11"/>
  <c r="R803" i="11"/>
  <c r="Q803" i="11"/>
  <c r="P803" i="11"/>
  <c r="O803" i="11"/>
  <c r="M803" i="11"/>
  <c r="N803" i="11" s="1"/>
  <c r="AB802" i="11"/>
  <c r="AA802" i="11"/>
  <c r="Z802" i="11"/>
  <c r="Y802" i="11"/>
  <c r="X802" i="11"/>
  <c r="W802" i="11"/>
  <c r="V802" i="11"/>
  <c r="U802" i="11"/>
  <c r="T802" i="11"/>
  <c r="S802" i="11"/>
  <c r="R802" i="11"/>
  <c r="Q802" i="11"/>
  <c r="P802" i="11"/>
  <c r="O802" i="11"/>
  <c r="M802" i="11"/>
  <c r="N802" i="11" s="1"/>
  <c r="AB801" i="11"/>
  <c r="AA801" i="11"/>
  <c r="Z801" i="11"/>
  <c r="Y801" i="11"/>
  <c r="X801" i="11"/>
  <c r="W801" i="11"/>
  <c r="V801" i="11"/>
  <c r="U801" i="11"/>
  <c r="T801" i="11"/>
  <c r="S801" i="11"/>
  <c r="R801" i="11"/>
  <c r="Q801" i="11"/>
  <c r="P801" i="11"/>
  <c r="O801" i="11"/>
  <c r="M801" i="11"/>
  <c r="N801" i="11" s="1"/>
  <c r="AB800" i="11"/>
  <c r="AA800" i="11"/>
  <c r="Z800" i="11"/>
  <c r="Y800" i="11"/>
  <c r="X800" i="11"/>
  <c r="W800" i="11"/>
  <c r="V800" i="11"/>
  <c r="U800" i="11"/>
  <c r="T800" i="11"/>
  <c r="S800" i="11"/>
  <c r="R800" i="11"/>
  <c r="Q800" i="11"/>
  <c r="P800" i="11"/>
  <c r="O800" i="11"/>
  <c r="M800" i="11"/>
  <c r="N800" i="11" s="1"/>
  <c r="M799" i="11"/>
  <c r="AB798" i="11"/>
  <c r="AA798" i="11"/>
  <c r="Z798" i="11"/>
  <c r="Y798" i="11"/>
  <c r="X798" i="11"/>
  <c r="W798" i="11"/>
  <c r="V798" i="11"/>
  <c r="U798" i="11"/>
  <c r="T798" i="11"/>
  <c r="S798" i="11"/>
  <c r="R798" i="11"/>
  <c r="Q798" i="11"/>
  <c r="P798" i="11"/>
  <c r="O798" i="11"/>
  <c r="N798" i="11"/>
  <c r="M798" i="11"/>
  <c r="AB797" i="11"/>
  <c r="AA797" i="11"/>
  <c r="Z797" i="11"/>
  <c r="Y797" i="11"/>
  <c r="X797" i="11"/>
  <c r="W797" i="11"/>
  <c r="V797" i="11"/>
  <c r="U797" i="11"/>
  <c r="T797" i="11"/>
  <c r="S797" i="11"/>
  <c r="R797" i="11"/>
  <c r="Q797" i="11"/>
  <c r="P797" i="11"/>
  <c r="O797" i="11"/>
  <c r="M797" i="11"/>
  <c r="N797" i="11" s="1"/>
  <c r="AB796" i="11"/>
  <c r="AA796" i="11"/>
  <c r="Z796" i="11"/>
  <c r="Y796" i="11"/>
  <c r="X796" i="11"/>
  <c r="W796" i="11"/>
  <c r="V796" i="11"/>
  <c r="U796" i="11"/>
  <c r="T796" i="11"/>
  <c r="S796" i="11"/>
  <c r="R796" i="11"/>
  <c r="Q796" i="11"/>
  <c r="P796" i="11"/>
  <c r="O796" i="11"/>
  <c r="M796" i="11"/>
  <c r="N796" i="11" s="1"/>
  <c r="AB795" i="11"/>
  <c r="AA795" i="11"/>
  <c r="Z795" i="11"/>
  <c r="Y795" i="11"/>
  <c r="X795" i="11"/>
  <c r="W795" i="11"/>
  <c r="V795" i="11"/>
  <c r="U795" i="11"/>
  <c r="T795" i="11"/>
  <c r="S795" i="11"/>
  <c r="R795" i="11"/>
  <c r="Q795" i="11"/>
  <c r="P795" i="11"/>
  <c r="O795" i="11"/>
  <c r="M795" i="11"/>
  <c r="N795" i="11" s="1"/>
  <c r="M794" i="11"/>
  <c r="AB791" i="11"/>
  <c r="AA791" i="11"/>
  <c r="Z791" i="11"/>
  <c r="Y791" i="11"/>
  <c r="X791" i="11"/>
  <c r="W791" i="11"/>
  <c r="V791" i="11"/>
  <c r="U791" i="11"/>
  <c r="T791" i="11"/>
  <c r="S791" i="11"/>
  <c r="R791" i="11"/>
  <c r="Q791" i="11"/>
  <c r="P791" i="11"/>
  <c r="O791" i="11"/>
  <c r="N791" i="11"/>
  <c r="M791" i="11"/>
  <c r="AC791" i="11" s="1"/>
  <c r="M790" i="11"/>
  <c r="N790" i="11" s="1"/>
  <c r="N789" i="11" s="1"/>
  <c r="AB789" i="11"/>
  <c r="AA789" i="11"/>
  <c r="Z789" i="11"/>
  <c r="Y789" i="11"/>
  <c r="X789" i="11"/>
  <c r="W789" i="11"/>
  <c r="V789" i="11"/>
  <c r="U789" i="11"/>
  <c r="T789" i="11"/>
  <c r="S789" i="11"/>
  <c r="R789" i="11"/>
  <c r="Q789" i="11"/>
  <c r="P789" i="11"/>
  <c r="O789" i="11"/>
  <c r="M789" i="11"/>
  <c r="M788" i="11"/>
  <c r="N788" i="11" s="1"/>
  <c r="N786" i="11" s="1"/>
  <c r="AB787" i="11"/>
  <c r="AA787" i="11"/>
  <c r="Z787" i="11"/>
  <c r="Y787" i="11"/>
  <c r="X787" i="11"/>
  <c r="W787" i="11"/>
  <c r="V787" i="11"/>
  <c r="U787" i="11"/>
  <c r="T787" i="11"/>
  <c r="S787" i="11"/>
  <c r="R787" i="11"/>
  <c r="Q787" i="11"/>
  <c r="P787" i="11"/>
  <c r="O787" i="11"/>
  <c r="N787" i="11"/>
  <c r="M787" i="11"/>
  <c r="AC787" i="11" s="1"/>
  <c r="AC786" i="11" s="1"/>
  <c r="AB786" i="11"/>
  <c r="AA786" i="11"/>
  <c r="Z786" i="11"/>
  <c r="Y786" i="11"/>
  <c r="X786" i="11"/>
  <c r="W786" i="11"/>
  <c r="V786" i="11"/>
  <c r="U786" i="11"/>
  <c r="T786" i="11"/>
  <c r="S786" i="11"/>
  <c r="R786" i="11"/>
  <c r="Q786" i="11"/>
  <c r="P786" i="11"/>
  <c r="O786" i="11"/>
  <c r="M786" i="11"/>
  <c r="M785" i="11"/>
  <c r="N785" i="11" s="1"/>
  <c r="AC772" i="11"/>
  <c r="AB772" i="11"/>
  <c r="AA772" i="11"/>
  <c r="Z772" i="11"/>
  <c r="Y772" i="11"/>
  <c r="X772" i="11"/>
  <c r="W772" i="11"/>
  <c r="V772" i="11"/>
  <c r="U772" i="11"/>
  <c r="T772" i="11"/>
  <c r="S772" i="11"/>
  <c r="R772" i="11"/>
  <c r="Q772" i="11"/>
  <c r="P772" i="11"/>
  <c r="O772" i="11"/>
  <c r="N772" i="11"/>
  <c r="M763" i="11"/>
  <c r="M755" i="11"/>
  <c r="M747" i="11"/>
  <c r="M772" i="11" s="1"/>
  <c r="AC742" i="11"/>
  <c r="AB742" i="11"/>
  <c r="AA742" i="11"/>
  <c r="Z742" i="11"/>
  <c r="Y742" i="11"/>
  <c r="X742" i="11"/>
  <c r="W742" i="11"/>
  <c r="V742" i="11"/>
  <c r="T742" i="11"/>
  <c r="S742" i="11"/>
  <c r="R742" i="11"/>
  <c r="M738" i="11"/>
  <c r="AC734" i="11"/>
  <c r="AB734" i="11"/>
  <c r="AA734" i="11"/>
  <c r="Z734" i="11"/>
  <c r="Y734" i="11"/>
  <c r="X734" i="11"/>
  <c r="W734" i="11"/>
  <c r="V734" i="11"/>
  <c r="U734" i="11"/>
  <c r="T734" i="11"/>
  <c r="S734" i="11"/>
  <c r="R734" i="11"/>
  <c r="Q734" i="11"/>
  <c r="P734" i="11"/>
  <c r="O734" i="11"/>
  <c r="N734" i="11"/>
  <c r="M734" i="11"/>
  <c r="AC731" i="11"/>
  <c r="AB731" i="11"/>
  <c r="AA731" i="11"/>
  <c r="Z731" i="11"/>
  <c r="Y731" i="11"/>
  <c r="X731" i="11"/>
  <c r="W731" i="11"/>
  <c r="V731" i="11"/>
  <c r="U731" i="11"/>
  <c r="T731" i="11"/>
  <c r="S731" i="11"/>
  <c r="R731" i="11"/>
  <c r="Q731" i="11"/>
  <c r="P731" i="11"/>
  <c r="O731" i="11"/>
  <c r="N731" i="11"/>
  <c r="M731" i="11"/>
  <c r="AC728" i="11"/>
  <c r="AB728" i="11"/>
  <c r="AA728" i="11"/>
  <c r="Z728" i="11"/>
  <c r="Y728" i="11"/>
  <c r="X728" i="11"/>
  <c r="W728" i="11"/>
  <c r="V728" i="11"/>
  <c r="U728" i="11"/>
  <c r="T728" i="11"/>
  <c r="S728" i="11"/>
  <c r="R728" i="11"/>
  <c r="Q728" i="11"/>
  <c r="P728" i="11"/>
  <c r="O728" i="11"/>
  <c r="N728" i="11"/>
  <c r="M728" i="11"/>
  <c r="AC725" i="11"/>
  <c r="AB725" i="11"/>
  <c r="AA725" i="11"/>
  <c r="Z725" i="11"/>
  <c r="Y725" i="11"/>
  <c r="X725" i="11"/>
  <c r="W725" i="11"/>
  <c r="V725" i="11"/>
  <c r="U725" i="11"/>
  <c r="T725" i="11"/>
  <c r="S725" i="11"/>
  <c r="R725" i="11"/>
  <c r="Q725" i="11"/>
  <c r="P725" i="11"/>
  <c r="O725" i="11"/>
  <c r="N725" i="11"/>
  <c r="M725" i="11"/>
  <c r="AC722" i="11"/>
  <c r="AB722" i="11"/>
  <c r="AA722" i="11"/>
  <c r="Z722" i="11"/>
  <c r="Y722" i="11"/>
  <c r="X722" i="11"/>
  <c r="W722" i="11"/>
  <c r="V722" i="11"/>
  <c r="U722" i="11"/>
  <c r="T722" i="11"/>
  <c r="S722" i="11"/>
  <c r="R722" i="11"/>
  <c r="Q722" i="11"/>
  <c r="P722" i="11"/>
  <c r="O722" i="11"/>
  <c r="N722" i="11"/>
  <c r="M722" i="11"/>
  <c r="AC719" i="11"/>
  <c r="AB719" i="11"/>
  <c r="AA719" i="11"/>
  <c r="Z719" i="11"/>
  <c r="Y719" i="11"/>
  <c r="X719" i="11"/>
  <c r="W719" i="11"/>
  <c r="V719" i="11"/>
  <c r="U719" i="11"/>
  <c r="T719" i="11"/>
  <c r="S719" i="11"/>
  <c r="R719" i="11"/>
  <c r="Q719" i="11"/>
  <c r="P719" i="11"/>
  <c r="O719" i="11"/>
  <c r="N719" i="11"/>
  <c r="M719" i="11"/>
  <c r="AC716" i="11"/>
  <c r="AB716" i="11"/>
  <c r="AA716" i="11"/>
  <c r="Z716" i="11"/>
  <c r="Y716" i="11"/>
  <c r="X716" i="11"/>
  <c r="W716" i="11"/>
  <c r="V716" i="11"/>
  <c r="U716" i="11"/>
  <c r="T716" i="11"/>
  <c r="S716" i="11"/>
  <c r="R716" i="11"/>
  <c r="Q716" i="11"/>
  <c r="P716" i="11"/>
  <c r="O716" i="11"/>
  <c r="N716" i="11"/>
  <c r="M716" i="11"/>
  <c r="AC711" i="11"/>
  <c r="AB711" i="11"/>
  <c r="AA711" i="11"/>
  <c r="Z711" i="11"/>
  <c r="Y711" i="11"/>
  <c r="X711" i="11"/>
  <c r="W711" i="11"/>
  <c r="V711" i="11"/>
  <c r="U711" i="11"/>
  <c r="T711" i="11"/>
  <c r="S711" i="11"/>
  <c r="R711" i="11"/>
  <c r="Q711" i="11"/>
  <c r="P711" i="11"/>
  <c r="O711" i="11"/>
  <c r="N711" i="11"/>
  <c r="M711" i="11"/>
  <c r="AC708" i="11"/>
  <c r="AB708" i="11"/>
  <c r="AA708" i="11"/>
  <c r="Z708" i="11"/>
  <c r="Y708" i="11"/>
  <c r="X708" i="11"/>
  <c r="W708" i="11"/>
  <c r="V708" i="11"/>
  <c r="U708" i="11"/>
  <c r="T708" i="11"/>
  <c r="S708" i="11"/>
  <c r="R708" i="11"/>
  <c r="Q708" i="11"/>
  <c r="P708" i="11"/>
  <c r="O708" i="11"/>
  <c r="N708" i="11"/>
  <c r="M708" i="11"/>
  <c r="AC704" i="11"/>
  <c r="AB704" i="11"/>
  <c r="AA704" i="11"/>
  <c r="Z704" i="11"/>
  <c r="Y704" i="11"/>
  <c r="X704" i="11"/>
  <c r="W704" i="11"/>
  <c r="V704" i="11"/>
  <c r="U704" i="11"/>
  <c r="T704" i="11"/>
  <c r="S704" i="11"/>
  <c r="R704" i="11"/>
  <c r="Q704" i="11"/>
  <c r="P704" i="11"/>
  <c r="O704" i="11"/>
  <c r="N704" i="11"/>
  <c r="M704" i="11"/>
  <c r="AC701" i="11"/>
  <c r="AB701" i="11"/>
  <c r="AA701" i="11"/>
  <c r="Z701" i="11"/>
  <c r="Y701" i="11"/>
  <c r="X701" i="11"/>
  <c r="W701" i="11"/>
  <c r="V701" i="11"/>
  <c r="U701" i="11"/>
  <c r="T701" i="11"/>
  <c r="S701" i="11"/>
  <c r="R701" i="11"/>
  <c r="Q701" i="11"/>
  <c r="P701" i="11"/>
  <c r="O701" i="11"/>
  <c r="N701" i="11"/>
  <c r="M701" i="11"/>
  <c r="AC697" i="11"/>
  <c r="AB697" i="11"/>
  <c r="AA697" i="11"/>
  <c r="Z697" i="11"/>
  <c r="Y697" i="11"/>
  <c r="X697" i="11"/>
  <c r="W697" i="11"/>
  <c r="V697" i="11"/>
  <c r="U697" i="11"/>
  <c r="T697" i="11"/>
  <c r="S697" i="11"/>
  <c r="R697" i="11"/>
  <c r="Q697" i="11"/>
  <c r="P697" i="11"/>
  <c r="O697" i="11"/>
  <c r="N697" i="11"/>
  <c r="M697" i="11"/>
  <c r="AC694" i="11"/>
  <c r="AB694" i="11"/>
  <c r="AA694" i="11"/>
  <c r="Z694" i="11"/>
  <c r="Y694" i="11"/>
  <c r="X694" i="11"/>
  <c r="W694" i="11"/>
  <c r="V694" i="11"/>
  <c r="U694" i="11"/>
  <c r="T694" i="11"/>
  <c r="S694" i="11"/>
  <c r="R694" i="11"/>
  <c r="Q694" i="11"/>
  <c r="P694" i="11"/>
  <c r="O694" i="11"/>
  <c r="N694" i="11"/>
  <c r="M694" i="11"/>
  <c r="AC689" i="11"/>
  <c r="AB689" i="11"/>
  <c r="AA689" i="11"/>
  <c r="Z689" i="11"/>
  <c r="Y689" i="11"/>
  <c r="X689" i="11"/>
  <c r="W689" i="11"/>
  <c r="V689" i="11"/>
  <c r="U689" i="11"/>
  <c r="T689" i="11"/>
  <c r="S689" i="11"/>
  <c r="R689" i="11"/>
  <c r="Q689" i="11"/>
  <c r="P689" i="11"/>
  <c r="O689" i="11"/>
  <c r="N689" i="11"/>
  <c r="M689" i="11"/>
  <c r="AC685" i="11"/>
  <c r="AB685" i="11"/>
  <c r="AA685" i="11"/>
  <c r="Z685" i="11"/>
  <c r="Y685" i="11"/>
  <c r="X685" i="11"/>
  <c r="W685" i="11"/>
  <c r="V685" i="11"/>
  <c r="U685" i="11"/>
  <c r="T685" i="11"/>
  <c r="S685" i="11"/>
  <c r="R685" i="11"/>
  <c r="Q685" i="11"/>
  <c r="P685" i="11"/>
  <c r="O685" i="11"/>
  <c r="N685" i="11"/>
  <c r="M685" i="11"/>
  <c r="AC681" i="11"/>
  <c r="AB681" i="11"/>
  <c r="AA681" i="11"/>
  <c r="Z681" i="11"/>
  <c r="Y681" i="11"/>
  <c r="X681" i="11"/>
  <c r="W681" i="11"/>
  <c r="V681" i="11"/>
  <c r="U681" i="11"/>
  <c r="T681" i="11"/>
  <c r="S681" i="11"/>
  <c r="R681" i="11"/>
  <c r="Q681" i="11"/>
  <c r="P681" i="11"/>
  <c r="O681" i="11"/>
  <c r="N681" i="11"/>
  <c r="M681" i="11"/>
  <c r="AC675" i="11"/>
  <c r="AB675" i="11"/>
  <c r="AA675" i="11"/>
  <c r="Z675" i="11"/>
  <c r="Y675" i="11"/>
  <c r="X675" i="11"/>
  <c r="W675" i="11"/>
  <c r="V675" i="11"/>
  <c r="U675" i="11"/>
  <c r="T675" i="11"/>
  <c r="S675" i="11"/>
  <c r="R675" i="11"/>
  <c r="Q675" i="11"/>
  <c r="P675" i="11"/>
  <c r="O675" i="11"/>
  <c r="N675" i="11"/>
  <c r="M675" i="11"/>
  <c r="AC670" i="11"/>
  <c r="AB670" i="11"/>
  <c r="AA670" i="11"/>
  <c r="Z670" i="11"/>
  <c r="Y670" i="11"/>
  <c r="X670" i="11"/>
  <c r="W670" i="11"/>
  <c r="V670" i="11"/>
  <c r="U670" i="11"/>
  <c r="T670" i="11"/>
  <c r="S670" i="11"/>
  <c r="R670" i="11"/>
  <c r="Q670" i="11"/>
  <c r="P670" i="11"/>
  <c r="O670" i="11"/>
  <c r="N670" i="11"/>
  <c r="M670" i="11"/>
  <c r="AC665" i="11"/>
  <c r="AB665" i="11"/>
  <c r="AA665" i="11"/>
  <c r="Z665" i="11"/>
  <c r="Y665" i="11"/>
  <c r="X665" i="11"/>
  <c r="W665" i="11"/>
  <c r="V665" i="11"/>
  <c r="U665" i="11"/>
  <c r="T665" i="11"/>
  <c r="S665" i="11"/>
  <c r="R665" i="11"/>
  <c r="Q665" i="11"/>
  <c r="P665" i="11"/>
  <c r="O665" i="11"/>
  <c r="O742" i="11" s="1"/>
  <c r="N665" i="11"/>
  <c r="M665" i="11"/>
  <c r="M660" i="11"/>
  <c r="AC656" i="11"/>
  <c r="AB656" i="11"/>
  <c r="AA656" i="11"/>
  <c r="Z656" i="11"/>
  <c r="Y656" i="11"/>
  <c r="X656" i="11"/>
  <c r="W656" i="11"/>
  <c r="V656" i="11"/>
  <c r="U656" i="11"/>
  <c r="T656" i="11"/>
  <c r="S656" i="11"/>
  <c r="R656" i="11"/>
  <c r="Q656" i="11"/>
  <c r="P656" i="11"/>
  <c r="O656" i="11"/>
  <c r="N656" i="11"/>
  <c r="M656" i="11"/>
  <c r="AC653" i="11"/>
  <c r="AB653" i="11"/>
  <c r="AA653" i="11"/>
  <c r="Z653" i="11"/>
  <c r="Y653" i="11"/>
  <c r="X653" i="11"/>
  <c r="W653" i="11"/>
  <c r="V653" i="11"/>
  <c r="U653" i="11"/>
  <c r="T653" i="11"/>
  <c r="S653" i="11"/>
  <c r="R653" i="11"/>
  <c r="Q653" i="11"/>
  <c r="P653" i="11"/>
  <c r="O653" i="11"/>
  <c r="N653" i="11"/>
  <c r="M653" i="11"/>
  <c r="AC650" i="11"/>
  <c r="AB650" i="11"/>
  <c r="AA650" i="11"/>
  <c r="Z650" i="11"/>
  <c r="Y650" i="11"/>
  <c r="X650" i="11"/>
  <c r="W650" i="11"/>
  <c r="V650" i="11"/>
  <c r="U650" i="11"/>
  <c r="T650" i="11"/>
  <c r="S650" i="11"/>
  <c r="R650" i="11"/>
  <c r="Q650" i="11"/>
  <c r="P650" i="11"/>
  <c r="O650" i="11"/>
  <c r="N650" i="11"/>
  <c r="M650" i="11"/>
  <c r="AC647" i="11"/>
  <c r="AB647" i="11"/>
  <c r="AA647" i="11"/>
  <c r="Z647" i="11"/>
  <c r="Y647" i="11"/>
  <c r="X647" i="11"/>
  <c r="W647" i="11"/>
  <c r="V647" i="11"/>
  <c r="U647" i="11"/>
  <c r="T647" i="11"/>
  <c r="S647" i="11"/>
  <c r="R647" i="11"/>
  <c r="Q647" i="11"/>
  <c r="P647" i="11"/>
  <c r="O647" i="11"/>
  <c r="N647" i="11"/>
  <c r="M647" i="11"/>
  <c r="AC644" i="11"/>
  <c r="AB644" i="11"/>
  <c r="AA644" i="11"/>
  <c r="Z644" i="11"/>
  <c r="Y644" i="11"/>
  <c r="X644" i="11"/>
  <c r="W644" i="11"/>
  <c r="V644" i="11"/>
  <c r="U644" i="11"/>
  <c r="T644" i="11"/>
  <c r="S644" i="11"/>
  <c r="R644" i="11"/>
  <c r="Q644" i="11"/>
  <c r="P644" i="11"/>
  <c r="O644" i="11"/>
  <c r="N644" i="11"/>
  <c r="M644" i="11"/>
  <c r="AC641" i="11"/>
  <c r="AB641" i="11"/>
  <c r="AA641" i="11"/>
  <c r="Z641" i="11"/>
  <c r="Y641" i="11"/>
  <c r="X641" i="11"/>
  <c r="W641" i="11"/>
  <c r="V641" i="11"/>
  <c r="U641" i="11"/>
  <c r="T641" i="11"/>
  <c r="S641" i="11"/>
  <c r="R641" i="11"/>
  <c r="Q641" i="11"/>
  <c r="P641" i="11"/>
  <c r="O641" i="11"/>
  <c r="N641" i="11"/>
  <c r="M641" i="11"/>
  <c r="AC638" i="11"/>
  <c r="AB638" i="11"/>
  <c r="AA638" i="11"/>
  <c r="Z638" i="11"/>
  <c r="Y638" i="11"/>
  <c r="X638" i="11"/>
  <c r="W638" i="11"/>
  <c r="V638" i="11"/>
  <c r="U638" i="11"/>
  <c r="T638" i="11"/>
  <c r="S638" i="11"/>
  <c r="R638" i="11"/>
  <c r="Q638" i="11"/>
  <c r="P638" i="11"/>
  <c r="O638" i="11"/>
  <c r="N638" i="11"/>
  <c r="M638" i="11"/>
  <c r="AC633" i="11"/>
  <c r="AB633" i="11"/>
  <c r="AA633" i="11"/>
  <c r="Z633" i="11"/>
  <c r="Y633" i="11"/>
  <c r="X633" i="11"/>
  <c r="W633" i="11"/>
  <c r="V633" i="11"/>
  <c r="U633" i="11"/>
  <c r="T633" i="11"/>
  <c r="S633" i="11"/>
  <c r="R633" i="11"/>
  <c r="Q633" i="11"/>
  <c r="P633" i="11"/>
  <c r="O633" i="11"/>
  <c r="N633" i="11"/>
  <c r="M633" i="11"/>
  <c r="AC630" i="11"/>
  <c r="AB630" i="11"/>
  <c r="AA630" i="11"/>
  <c r="Z630" i="11"/>
  <c r="Y630" i="11"/>
  <c r="X630" i="11"/>
  <c r="W630" i="11"/>
  <c r="V630" i="11"/>
  <c r="U630" i="11"/>
  <c r="T630" i="11"/>
  <c r="S630" i="11"/>
  <c r="R630" i="11"/>
  <c r="Q630" i="11"/>
  <c r="P630" i="11"/>
  <c r="O630" i="11"/>
  <c r="N630" i="11"/>
  <c r="M630" i="11"/>
  <c r="AC626" i="11"/>
  <c r="AB626" i="11"/>
  <c r="AA626" i="11"/>
  <c r="Z626" i="11"/>
  <c r="Y626" i="11"/>
  <c r="X626" i="11"/>
  <c r="W626" i="11"/>
  <c r="V626" i="11"/>
  <c r="U626" i="11"/>
  <c r="T626" i="11"/>
  <c r="S626" i="11"/>
  <c r="R626" i="11"/>
  <c r="Q626" i="11"/>
  <c r="P626" i="11"/>
  <c r="O626" i="11"/>
  <c r="N626" i="11"/>
  <c r="M626" i="11"/>
  <c r="AC623" i="11"/>
  <c r="AB623" i="11"/>
  <c r="AA623" i="11"/>
  <c r="Z623" i="11"/>
  <c r="Y623" i="11"/>
  <c r="X623" i="11"/>
  <c r="W623" i="11"/>
  <c r="V623" i="11"/>
  <c r="U623" i="11"/>
  <c r="T623" i="11"/>
  <c r="S623" i="11"/>
  <c r="R623" i="11"/>
  <c r="Q623" i="11"/>
  <c r="P623" i="11"/>
  <c r="O623" i="11"/>
  <c r="N623" i="11"/>
  <c r="M623" i="11"/>
  <c r="AC619" i="11"/>
  <c r="AB619" i="11"/>
  <c r="AA619" i="11"/>
  <c r="Z619" i="11"/>
  <c r="Y619" i="11"/>
  <c r="X619" i="11"/>
  <c r="W619" i="11"/>
  <c r="V619" i="11"/>
  <c r="U619" i="11"/>
  <c r="T619" i="11"/>
  <c r="S619" i="11"/>
  <c r="R619" i="11"/>
  <c r="Q619" i="11"/>
  <c r="P619" i="11"/>
  <c r="O619" i="11"/>
  <c r="N619" i="11"/>
  <c r="M619" i="11"/>
  <c r="AC616" i="11"/>
  <c r="AB616" i="11"/>
  <c r="AA616" i="11"/>
  <c r="Z616" i="11"/>
  <c r="Y616" i="11"/>
  <c r="X616" i="11"/>
  <c r="W616" i="11"/>
  <c r="V616" i="11"/>
  <c r="U616" i="11"/>
  <c r="T616" i="11"/>
  <c r="S616" i="11"/>
  <c r="R616" i="11"/>
  <c r="Q616" i="11"/>
  <c r="P616" i="11"/>
  <c r="O616" i="11"/>
  <c r="N616" i="11"/>
  <c r="M616" i="11"/>
  <c r="AC611" i="11"/>
  <c r="AB611" i="11"/>
  <c r="AA611" i="11"/>
  <c r="Z611" i="11"/>
  <c r="Y611" i="11"/>
  <c r="X611" i="11"/>
  <c r="W611" i="11"/>
  <c r="V611" i="11"/>
  <c r="U611" i="11"/>
  <c r="T611" i="11"/>
  <c r="S611" i="11"/>
  <c r="R611" i="11"/>
  <c r="Q611" i="11"/>
  <c r="P611" i="11"/>
  <c r="O611" i="11"/>
  <c r="N611" i="11"/>
  <c r="M611" i="11"/>
  <c r="AC607" i="11"/>
  <c r="AB607" i="11"/>
  <c r="AA607" i="11"/>
  <c r="Z607" i="11"/>
  <c r="Y607" i="11"/>
  <c r="X607" i="11"/>
  <c r="W607" i="11"/>
  <c r="V607" i="11"/>
  <c r="U607" i="11"/>
  <c r="T607" i="11"/>
  <c r="S607" i="11"/>
  <c r="R607" i="11"/>
  <c r="Q607" i="11"/>
  <c r="P607" i="11"/>
  <c r="O607" i="11"/>
  <c r="N607" i="11"/>
  <c r="M607" i="11"/>
  <c r="AC603" i="11"/>
  <c r="AB603" i="11"/>
  <c r="AA603" i="11"/>
  <c r="Z603" i="11"/>
  <c r="Y603" i="11"/>
  <c r="X603" i="11"/>
  <c r="W603" i="11"/>
  <c r="V603" i="11"/>
  <c r="U603" i="11"/>
  <c r="T603" i="11"/>
  <c r="S603" i="11"/>
  <c r="R603" i="11"/>
  <c r="Q603" i="11"/>
  <c r="P603" i="11"/>
  <c r="O603" i="11"/>
  <c r="N603" i="11"/>
  <c r="M603" i="11"/>
  <c r="AC597" i="11"/>
  <c r="AB597" i="11"/>
  <c r="AA597" i="11"/>
  <c r="Z597" i="11"/>
  <c r="Y597" i="11"/>
  <c r="X597" i="11"/>
  <c r="W597" i="11"/>
  <c r="V597" i="11"/>
  <c r="U597" i="11"/>
  <c r="T597" i="11"/>
  <c r="S597" i="11"/>
  <c r="R597" i="11"/>
  <c r="Q597" i="11"/>
  <c r="P597" i="11"/>
  <c r="O597" i="11"/>
  <c r="N597" i="11"/>
  <c r="M597" i="11"/>
  <c r="AC592" i="11"/>
  <c r="AB592" i="11"/>
  <c r="AA592" i="11"/>
  <c r="Z592" i="11"/>
  <c r="Y592" i="11"/>
  <c r="X592" i="11"/>
  <c r="W592" i="11"/>
  <c r="V592" i="11"/>
  <c r="U592" i="11"/>
  <c r="T592" i="11"/>
  <c r="S592" i="11"/>
  <c r="R592" i="11"/>
  <c r="Q592" i="11"/>
  <c r="P592" i="11"/>
  <c r="O592" i="11"/>
  <c r="N592" i="11"/>
  <c r="M592" i="11"/>
  <c r="AC587" i="11"/>
  <c r="AB587" i="11"/>
  <c r="AA587" i="11"/>
  <c r="Z587" i="11"/>
  <c r="Y587" i="11"/>
  <c r="X587" i="11"/>
  <c r="W587" i="11"/>
  <c r="V587" i="11"/>
  <c r="U587" i="11"/>
  <c r="U742" i="11" s="1"/>
  <c r="T587" i="11"/>
  <c r="S587" i="11"/>
  <c r="R587" i="11"/>
  <c r="Q587" i="11"/>
  <c r="Q742" i="11" s="1"/>
  <c r="P587" i="11"/>
  <c r="O587" i="11"/>
  <c r="N587" i="11"/>
  <c r="N742" i="11" s="1"/>
  <c r="M587" i="11"/>
  <c r="M582" i="11"/>
  <c r="AC578" i="11"/>
  <c r="AB578" i="11"/>
  <c r="AA578" i="11"/>
  <c r="Z578" i="11"/>
  <c r="Y578" i="11"/>
  <c r="X578" i="11"/>
  <c r="W578" i="11"/>
  <c r="V578" i="11"/>
  <c r="U578" i="11"/>
  <c r="T578" i="11"/>
  <c r="S578" i="11"/>
  <c r="R578" i="11"/>
  <c r="Q578" i="11"/>
  <c r="P578" i="11"/>
  <c r="O578" i="11"/>
  <c r="N578" i="11"/>
  <c r="M578" i="11"/>
  <c r="AC575" i="11"/>
  <c r="AB575" i="11"/>
  <c r="AA575" i="11"/>
  <c r="Z575" i="11"/>
  <c r="Y575" i="11"/>
  <c r="X575" i="11"/>
  <c r="W575" i="11"/>
  <c r="V575" i="11"/>
  <c r="U575" i="11"/>
  <c r="T575" i="11"/>
  <c r="S575" i="11"/>
  <c r="R575" i="11"/>
  <c r="Q575" i="11"/>
  <c r="P575" i="11"/>
  <c r="O575" i="11"/>
  <c r="N575" i="11"/>
  <c r="M575" i="11"/>
  <c r="AC572" i="11"/>
  <c r="AB572" i="11"/>
  <c r="AA572" i="11"/>
  <c r="Z572" i="11"/>
  <c r="Y572" i="11"/>
  <c r="X572" i="11"/>
  <c r="W572" i="11"/>
  <c r="V572" i="11"/>
  <c r="U572" i="11"/>
  <c r="T572" i="11"/>
  <c r="S572" i="11"/>
  <c r="R572" i="11"/>
  <c r="Q572" i="11"/>
  <c r="P572" i="11"/>
  <c r="O572" i="11"/>
  <c r="N572" i="11"/>
  <c r="M572" i="11"/>
  <c r="AC569" i="11"/>
  <c r="AB569" i="11"/>
  <c r="AA569" i="11"/>
  <c r="Z569" i="11"/>
  <c r="Y569" i="11"/>
  <c r="X569" i="11"/>
  <c r="W569" i="11"/>
  <c r="V569" i="11"/>
  <c r="U569" i="11"/>
  <c r="T569" i="11"/>
  <c r="S569" i="11"/>
  <c r="R569" i="11"/>
  <c r="Q569" i="11"/>
  <c r="P569" i="11"/>
  <c r="O569" i="11"/>
  <c r="N569" i="11"/>
  <c r="M569" i="11"/>
  <c r="AC566" i="11"/>
  <c r="AB566" i="11"/>
  <c r="AA566" i="11"/>
  <c r="Z566" i="11"/>
  <c r="Y566" i="11"/>
  <c r="X566" i="11"/>
  <c r="W566" i="11"/>
  <c r="V566" i="11"/>
  <c r="U566" i="11"/>
  <c r="T566" i="11"/>
  <c r="S566" i="11"/>
  <c r="R566" i="11"/>
  <c r="Q566" i="11"/>
  <c r="P566" i="11"/>
  <c r="O566" i="11"/>
  <c r="N566" i="11"/>
  <c r="M566" i="11"/>
  <c r="AC563" i="11"/>
  <c r="AB563" i="11"/>
  <c r="AA563" i="11"/>
  <c r="Z563" i="11"/>
  <c r="Y563" i="11"/>
  <c r="X563" i="11"/>
  <c r="W563" i="11"/>
  <c r="V563" i="11"/>
  <c r="U563" i="11"/>
  <c r="T563" i="11"/>
  <c r="S563" i="11"/>
  <c r="R563" i="11"/>
  <c r="Q563" i="11"/>
  <c r="P563" i="11"/>
  <c r="O563" i="11"/>
  <c r="N563" i="11"/>
  <c r="M563" i="11"/>
  <c r="AC560" i="11"/>
  <c r="AB560" i="11"/>
  <c r="AA560" i="11"/>
  <c r="Z560" i="11"/>
  <c r="Y560" i="11"/>
  <c r="X560" i="11"/>
  <c r="W560" i="11"/>
  <c r="V560" i="11"/>
  <c r="U560" i="11"/>
  <c r="T560" i="11"/>
  <c r="S560" i="11"/>
  <c r="R560" i="11"/>
  <c r="Q560" i="11"/>
  <c r="P560" i="11"/>
  <c r="O560" i="11"/>
  <c r="N560" i="11"/>
  <c r="M560" i="11"/>
  <c r="AC555" i="11"/>
  <c r="AB555" i="11"/>
  <c r="AA555" i="11"/>
  <c r="Z555" i="11"/>
  <c r="Y555" i="11"/>
  <c r="X555" i="11"/>
  <c r="W555" i="11"/>
  <c r="V555" i="11"/>
  <c r="U555" i="11"/>
  <c r="T555" i="11"/>
  <c r="S555" i="11"/>
  <c r="R555" i="11"/>
  <c r="Q555" i="11"/>
  <c r="P555" i="11"/>
  <c r="O555" i="11"/>
  <c r="N555" i="11"/>
  <c r="M555" i="11"/>
  <c r="AC552" i="11"/>
  <c r="AB552" i="11"/>
  <c r="AA552" i="11"/>
  <c r="Z552" i="11"/>
  <c r="Y552" i="11"/>
  <c r="X552" i="11"/>
  <c r="W552" i="11"/>
  <c r="V552" i="11"/>
  <c r="U552" i="11"/>
  <c r="T552" i="11"/>
  <c r="S552" i="11"/>
  <c r="R552" i="11"/>
  <c r="Q552" i="11"/>
  <c r="P552" i="11"/>
  <c r="O552" i="11"/>
  <c r="N552" i="11"/>
  <c r="M552" i="11"/>
  <c r="AC548" i="11"/>
  <c r="AB548" i="11"/>
  <c r="AA548" i="11"/>
  <c r="Z548" i="11"/>
  <c r="Y548" i="11"/>
  <c r="X548" i="11"/>
  <c r="W548" i="11"/>
  <c r="V548" i="11"/>
  <c r="U548" i="11"/>
  <c r="T548" i="11"/>
  <c r="S548" i="11"/>
  <c r="R548" i="11"/>
  <c r="Q548" i="11"/>
  <c r="P548" i="11"/>
  <c r="O548" i="11"/>
  <c r="N548" i="11"/>
  <c r="M548" i="11"/>
  <c r="AC545" i="11"/>
  <c r="AB545" i="11"/>
  <c r="AA545" i="11"/>
  <c r="Z545" i="11"/>
  <c r="Y545" i="11"/>
  <c r="X545" i="11"/>
  <c r="W545" i="11"/>
  <c r="V545" i="11"/>
  <c r="U545" i="11"/>
  <c r="T545" i="11"/>
  <c r="S545" i="11"/>
  <c r="R545" i="11"/>
  <c r="Q545" i="11"/>
  <c r="P545" i="11"/>
  <c r="O545" i="11"/>
  <c r="N545" i="11"/>
  <c r="M545" i="11"/>
  <c r="AC541" i="11"/>
  <c r="AB541" i="11"/>
  <c r="AA541" i="11"/>
  <c r="Z541" i="11"/>
  <c r="Y541" i="11"/>
  <c r="X541" i="11"/>
  <c r="W541" i="11"/>
  <c r="V541" i="11"/>
  <c r="U541" i="11"/>
  <c r="T541" i="11"/>
  <c r="S541" i="11"/>
  <c r="R541" i="11"/>
  <c r="Q541" i="11"/>
  <c r="P541" i="11"/>
  <c r="O541" i="11"/>
  <c r="N541" i="11"/>
  <c r="M541" i="11"/>
  <c r="AC538" i="11"/>
  <c r="AB538" i="11"/>
  <c r="AA538" i="11"/>
  <c r="Z538" i="11"/>
  <c r="Y538" i="11"/>
  <c r="X538" i="11"/>
  <c r="W538" i="11"/>
  <c r="V538" i="11"/>
  <c r="U538" i="11"/>
  <c r="T538" i="11"/>
  <c r="S538" i="11"/>
  <c r="R538" i="11"/>
  <c r="Q538" i="11"/>
  <c r="P538" i="11"/>
  <c r="O538" i="11"/>
  <c r="N538" i="11"/>
  <c r="M538" i="11"/>
  <c r="AC533" i="11"/>
  <c r="AB533" i="11"/>
  <c r="AA533" i="11"/>
  <c r="Z533" i="11"/>
  <c r="Y533" i="11"/>
  <c r="X533" i="11"/>
  <c r="W533" i="11"/>
  <c r="V533" i="11"/>
  <c r="U533" i="11"/>
  <c r="T533" i="11"/>
  <c r="S533" i="11"/>
  <c r="R533" i="11"/>
  <c r="Q533" i="11"/>
  <c r="P533" i="11"/>
  <c r="O533" i="11"/>
  <c r="N533" i="11"/>
  <c r="M533" i="11"/>
  <c r="AC529" i="11"/>
  <c r="AB529" i="11"/>
  <c r="AA529" i="11"/>
  <c r="Z529" i="11"/>
  <c r="Y529" i="11"/>
  <c r="X529" i="11"/>
  <c r="W529" i="11"/>
  <c r="V529" i="11"/>
  <c r="U529" i="11"/>
  <c r="T529" i="11"/>
  <c r="S529" i="11"/>
  <c r="R529" i="11"/>
  <c r="Q529" i="11"/>
  <c r="P529" i="11"/>
  <c r="O529" i="11"/>
  <c r="N529" i="11"/>
  <c r="M529" i="11"/>
  <c r="AC525" i="11"/>
  <c r="AB525" i="11"/>
  <c r="AA525" i="11"/>
  <c r="Z525" i="11"/>
  <c r="Y525" i="11"/>
  <c r="X525" i="11"/>
  <c r="W525" i="11"/>
  <c r="V525" i="11"/>
  <c r="U525" i="11"/>
  <c r="T525" i="11"/>
  <c r="S525" i="11"/>
  <c r="R525" i="11"/>
  <c r="Q525" i="11"/>
  <c r="P525" i="11"/>
  <c r="O525" i="11"/>
  <c r="N525" i="11"/>
  <c r="M525" i="11"/>
  <c r="AC519" i="11"/>
  <c r="AB519" i="11"/>
  <c r="AA519" i="11"/>
  <c r="Z519" i="11"/>
  <c r="Y519" i="11"/>
  <c r="X519" i="11"/>
  <c r="W519" i="11"/>
  <c r="V519" i="11"/>
  <c r="U519" i="11"/>
  <c r="T519" i="11"/>
  <c r="S519" i="11"/>
  <c r="R519" i="11"/>
  <c r="Q519" i="11"/>
  <c r="P519" i="11"/>
  <c r="O519" i="11"/>
  <c r="N519" i="11"/>
  <c r="M519" i="11"/>
  <c r="AC514" i="11"/>
  <c r="AB514" i="11"/>
  <c r="AA514" i="11"/>
  <c r="Z514" i="11"/>
  <c r="Y514" i="11"/>
  <c r="X514" i="11"/>
  <c r="W514" i="11"/>
  <c r="V514" i="11"/>
  <c r="U514" i="11"/>
  <c r="T514" i="11"/>
  <c r="S514" i="11"/>
  <c r="R514" i="11"/>
  <c r="Q514" i="11"/>
  <c r="P514" i="11"/>
  <c r="O514" i="11"/>
  <c r="N514" i="11"/>
  <c r="M514" i="11"/>
  <c r="AC509" i="11"/>
  <c r="AB509" i="11"/>
  <c r="AA509" i="11"/>
  <c r="Z509" i="11"/>
  <c r="Y509" i="11"/>
  <c r="X509" i="11"/>
  <c r="W509" i="11"/>
  <c r="V509" i="11"/>
  <c r="U509" i="11"/>
  <c r="T509" i="11"/>
  <c r="S509" i="11"/>
  <c r="R509" i="11"/>
  <c r="Q509" i="11"/>
  <c r="P509" i="11"/>
  <c r="O509" i="11"/>
  <c r="N509" i="11"/>
  <c r="M509" i="11"/>
  <c r="M497" i="11"/>
  <c r="M493" i="11"/>
  <c r="AC489" i="11"/>
  <c r="AB489" i="11"/>
  <c r="AA489" i="11"/>
  <c r="Z489" i="11"/>
  <c r="Y489" i="11"/>
  <c r="X489" i="11"/>
  <c r="W489" i="11"/>
  <c r="V489" i="11"/>
  <c r="U489" i="11"/>
  <c r="T489" i="11"/>
  <c r="S489" i="11"/>
  <c r="R489" i="11"/>
  <c r="Q489" i="11"/>
  <c r="P489" i="11"/>
  <c r="O489" i="11"/>
  <c r="N489" i="11"/>
  <c r="M489" i="11"/>
  <c r="AC486" i="11"/>
  <c r="AB486" i="11"/>
  <c r="AA486" i="11"/>
  <c r="Z486" i="11"/>
  <c r="Y486" i="11"/>
  <c r="X486" i="11"/>
  <c r="W486" i="11"/>
  <c r="V486" i="11"/>
  <c r="U486" i="11"/>
  <c r="T486" i="11"/>
  <c r="S486" i="11"/>
  <c r="R486" i="11"/>
  <c r="Q486" i="11"/>
  <c r="P486" i="11"/>
  <c r="O486" i="11"/>
  <c r="N486" i="11"/>
  <c r="M486" i="11"/>
  <c r="AC482" i="11"/>
  <c r="AB482" i="11"/>
  <c r="AA482" i="11"/>
  <c r="Z482" i="11"/>
  <c r="Y482" i="11"/>
  <c r="X482" i="11"/>
  <c r="W482" i="11"/>
  <c r="V482" i="11"/>
  <c r="U482" i="11"/>
  <c r="T482" i="11"/>
  <c r="S482" i="11"/>
  <c r="R482" i="11"/>
  <c r="Q482" i="11"/>
  <c r="P482" i="11"/>
  <c r="O482" i="11"/>
  <c r="N482" i="11"/>
  <c r="M482" i="11"/>
  <c r="AC478" i="11"/>
  <c r="AB478" i="11"/>
  <c r="AA478" i="11"/>
  <c r="Z478" i="11"/>
  <c r="Y478" i="11"/>
  <c r="X478" i="11"/>
  <c r="W478" i="11"/>
  <c r="V478" i="11"/>
  <c r="U478" i="11"/>
  <c r="T478" i="11"/>
  <c r="S478" i="11"/>
  <c r="R478" i="11"/>
  <c r="Q478" i="11"/>
  <c r="P478" i="11"/>
  <c r="O478" i="11"/>
  <c r="N478" i="11"/>
  <c r="M478" i="11"/>
  <c r="AC475" i="11"/>
  <c r="AB475" i="11"/>
  <c r="AA475" i="11"/>
  <c r="Z475" i="11"/>
  <c r="Y475" i="11"/>
  <c r="X475" i="11"/>
  <c r="W475" i="11"/>
  <c r="V475" i="11"/>
  <c r="U475" i="11"/>
  <c r="T475" i="11"/>
  <c r="S475" i="11"/>
  <c r="R475" i="11"/>
  <c r="Q475" i="11"/>
  <c r="P475" i="11"/>
  <c r="O475" i="11"/>
  <c r="N475" i="11"/>
  <c r="M475" i="11"/>
  <c r="AC472" i="11"/>
  <c r="AB472" i="11"/>
  <c r="AA472" i="11"/>
  <c r="Z472" i="11"/>
  <c r="Y472" i="11"/>
  <c r="X472" i="11"/>
  <c r="W472" i="11"/>
  <c r="V472" i="11"/>
  <c r="U472" i="11"/>
  <c r="T472" i="11"/>
  <c r="S472" i="11"/>
  <c r="R472" i="11"/>
  <c r="Q472" i="11"/>
  <c r="P472" i="11"/>
  <c r="O472" i="11"/>
  <c r="N472" i="11"/>
  <c r="M472" i="11"/>
  <c r="AC469" i="11"/>
  <c r="AB469" i="11"/>
  <c r="AA469" i="11"/>
  <c r="Z469" i="11"/>
  <c r="Y469" i="11"/>
  <c r="X469" i="11"/>
  <c r="W469" i="11"/>
  <c r="V469" i="11"/>
  <c r="U469" i="11"/>
  <c r="T469" i="11"/>
  <c r="S469" i="11"/>
  <c r="R469" i="11"/>
  <c r="Q469" i="11"/>
  <c r="P469" i="11"/>
  <c r="O469" i="11"/>
  <c r="N469" i="11"/>
  <c r="M469" i="11"/>
  <c r="AC466" i="11"/>
  <c r="AB466" i="11"/>
  <c r="AA466" i="11"/>
  <c r="Z466" i="11"/>
  <c r="Y466" i="11"/>
  <c r="X466" i="11"/>
  <c r="W466" i="11"/>
  <c r="V466" i="11"/>
  <c r="U466" i="11"/>
  <c r="T466" i="11"/>
  <c r="S466" i="11"/>
  <c r="R466" i="11"/>
  <c r="Q466" i="11"/>
  <c r="P466" i="11"/>
  <c r="O466" i="11"/>
  <c r="N466" i="11"/>
  <c r="M466" i="11"/>
  <c r="AC463" i="11"/>
  <c r="AB463" i="11"/>
  <c r="AA463" i="11"/>
  <c r="Z463" i="11"/>
  <c r="Y463" i="11"/>
  <c r="X463" i="11"/>
  <c r="W463" i="11"/>
  <c r="V463" i="11"/>
  <c r="U463" i="11"/>
  <c r="T463" i="11"/>
  <c r="S463" i="11"/>
  <c r="R463" i="11"/>
  <c r="Q463" i="11"/>
  <c r="P463" i="11"/>
  <c r="O463" i="11"/>
  <c r="N463" i="11"/>
  <c r="M463" i="11"/>
  <c r="AC460" i="11"/>
  <c r="AB460" i="11"/>
  <c r="AA460" i="11"/>
  <c r="Z460" i="11"/>
  <c r="Y460" i="11"/>
  <c r="X460" i="11"/>
  <c r="W460" i="11"/>
  <c r="V460" i="11"/>
  <c r="U460" i="11"/>
  <c r="T460" i="11"/>
  <c r="S460" i="11"/>
  <c r="R460" i="11"/>
  <c r="Q460" i="11"/>
  <c r="P460" i="11"/>
  <c r="O460" i="11"/>
  <c r="N460" i="11"/>
  <c r="M460" i="11"/>
  <c r="AC455" i="11"/>
  <c r="AB455" i="11"/>
  <c r="AA455" i="11"/>
  <c r="Z455" i="11"/>
  <c r="Y455" i="11"/>
  <c r="X455" i="11"/>
  <c r="W455" i="11"/>
  <c r="V455" i="11"/>
  <c r="U455" i="11"/>
  <c r="T455" i="11"/>
  <c r="S455" i="11"/>
  <c r="R455" i="11"/>
  <c r="Q455" i="11"/>
  <c r="P455" i="11"/>
  <c r="O455" i="11"/>
  <c r="N455" i="11"/>
  <c r="M455" i="11"/>
  <c r="AC452" i="11"/>
  <c r="AB452" i="11"/>
  <c r="AA452" i="11"/>
  <c r="Z452" i="11"/>
  <c r="Y452" i="11"/>
  <c r="X452" i="11"/>
  <c r="W452" i="11"/>
  <c r="V452" i="11"/>
  <c r="U452" i="11"/>
  <c r="T452" i="11"/>
  <c r="S452" i="11"/>
  <c r="R452" i="11"/>
  <c r="Q452" i="11"/>
  <c r="P452" i="11"/>
  <c r="O452" i="11"/>
  <c r="N452" i="11"/>
  <c r="M452" i="11"/>
  <c r="AC448" i="11"/>
  <c r="AB448" i="11"/>
  <c r="AA448" i="11"/>
  <c r="Z448" i="11"/>
  <c r="Y448" i="11"/>
  <c r="X448" i="11"/>
  <c r="W448" i="11"/>
  <c r="V448" i="11"/>
  <c r="U448" i="11"/>
  <c r="T448" i="11"/>
  <c r="S448" i="11"/>
  <c r="R448" i="11"/>
  <c r="Q448" i="11"/>
  <c r="P448" i="11"/>
  <c r="O448" i="11"/>
  <c r="N448" i="11"/>
  <c r="M448" i="11"/>
  <c r="AC445" i="11"/>
  <c r="AB445" i="11"/>
  <c r="AA445" i="11"/>
  <c r="Z445" i="11"/>
  <c r="Y445" i="11"/>
  <c r="X445" i="11"/>
  <c r="W445" i="11"/>
  <c r="V445" i="11"/>
  <c r="U445" i="11"/>
  <c r="T445" i="11"/>
  <c r="S445" i="11"/>
  <c r="R445" i="11"/>
  <c r="Q445" i="11"/>
  <c r="P445" i="11"/>
  <c r="O445" i="11"/>
  <c r="N445" i="11"/>
  <c r="M445" i="11"/>
  <c r="AC441" i="11"/>
  <c r="AB441" i="11"/>
  <c r="AA441" i="11"/>
  <c r="Z441" i="11"/>
  <c r="Y441" i="11"/>
  <c r="X441" i="11"/>
  <c r="W441" i="11"/>
  <c r="V441" i="11"/>
  <c r="U441" i="11"/>
  <c r="T441" i="11"/>
  <c r="S441" i="11"/>
  <c r="R441" i="11"/>
  <c r="Q441" i="11"/>
  <c r="P441" i="11"/>
  <c r="O441" i="11"/>
  <c r="N441" i="11"/>
  <c r="M441" i="11"/>
  <c r="AC438" i="11"/>
  <c r="AB438" i="11"/>
  <c r="AA438" i="11"/>
  <c r="Z438" i="11"/>
  <c r="Y438" i="11"/>
  <c r="X438" i="11"/>
  <c r="W438" i="11"/>
  <c r="V438" i="11"/>
  <c r="U438" i="11"/>
  <c r="T438" i="11"/>
  <c r="S438" i="11"/>
  <c r="R438" i="11"/>
  <c r="Q438" i="11"/>
  <c r="P438" i="11"/>
  <c r="O438" i="11"/>
  <c r="N438" i="11"/>
  <c r="M438" i="11"/>
  <c r="AC433" i="11"/>
  <c r="AB433" i="11"/>
  <c r="AA433" i="11"/>
  <c r="Z433" i="11"/>
  <c r="Y433" i="11"/>
  <c r="X433" i="11"/>
  <c r="W433" i="11"/>
  <c r="V433" i="11"/>
  <c r="U433" i="11"/>
  <c r="T433" i="11"/>
  <c r="S433" i="11"/>
  <c r="R433" i="11"/>
  <c r="Q433" i="11"/>
  <c r="P433" i="11"/>
  <c r="O433" i="11"/>
  <c r="N433" i="11"/>
  <c r="M433" i="11"/>
  <c r="AC429" i="11"/>
  <c r="AB429" i="11"/>
  <c r="AA429" i="11"/>
  <c r="Z429" i="11"/>
  <c r="Y429" i="11"/>
  <c r="X429" i="11"/>
  <c r="W429" i="11"/>
  <c r="V429" i="11"/>
  <c r="U429" i="11"/>
  <c r="T429" i="11"/>
  <c r="S429" i="11"/>
  <c r="R429" i="11"/>
  <c r="Q429" i="11"/>
  <c r="P429" i="11"/>
  <c r="O429" i="11"/>
  <c r="N429" i="11"/>
  <c r="M429" i="11"/>
  <c r="AC425" i="11"/>
  <c r="AB425" i="11"/>
  <c r="AA425" i="11"/>
  <c r="Z425" i="11"/>
  <c r="Y425" i="11"/>
  <c r="X425" i="11"/>
  <c r="W425" i="11"/>
  <c r="V425" i="11"/>
  <c r="U425" i="11"/>
  <c r="T425" i="11"/>
  <c r="S425" i="11"/>
  <c r="R425" i="11"/>
  <c r="Q425" i="11"/>
  <c r="P425" i="11"/>
  <c r="O425" i="11"/>
  <c r="N425" i="11"/>
  <c r="M425" i="11"/>
  <c r="AC419" i="11"/>
  <c r="AB419" i="11"/>
  <c r="AA419" i="11"/>
  <c r="Z419" i="11"/>
  <c r="Y419" i="11"/>
  <c r="X419" i="11"/>
  <c r="W419" i="11"/>
  <c r="V419" i="11"/>
  <c r="U419" i="11"/>
  <c r="T419" i="11"/>
  <c r="S419" i="11"/>
  <c r="R419" i="11"/>
  <c r="Q419" i="11"/>
  <c r="P419" i="11"/>
  <c r="O419" i="11"/>
  <c r="N419" i="11"/>
  <c r="M419" i="11"/>
  <c r="AC414" i="11"/>
  <c r="AB414" i="11"/>
  <c r="AA414" i="11"/>
  <c r="Z414" i="11"/>
  <c r="Y414" i="11"/>
  <c r="X414" i="11"/>
  <c r="W414" i="11"/>
  <c r="V414" i="11"/>
  <c r="U414" i="11"/>
  <c r="T414" i="11"/>
  <c r="S414" i="11"/>
  <c r="R414" i="11"/>
  <c r="Q414" i="11"/>
  <c r="P414" i="11"/>
  <c r="O414" i="11"/>
  <c r="N414" i="11"/>
  <c r="M414" i="11"/>
  <c r="AC409" i="11"/>
  <c r="AB409" i="11"/>
  <c r="AA409" i="11"/>
  <c r="Z409" i="11"/>
  <c r="Y409" i="11"/>
  <c r="X409" i="11"/>
  <c r="W409" i="11"/>
  <c r="V409" i="11"/>
  <c r="U409" i="11"/>
  <c r="T409" i="11"/>
  <c r="S409" i="11"/>
  <c r="R409" i="11"/>
  <c r="Q409" i="11"/>
  <c r="P409" i="11"/>
  <c r="O409" i="11"/>
  <c r="N409" i="11"/>
  <c r="M409" i="11"/>
  <c r="AC404" i="11"/>
  <c r="AB404" i="11"/>
  <c r="AA404" i="11"/>
  <c r="Z404" i="11"/>
  <c r="Y404" i="11"/>
  <c r="X404" i="11"/>
  <c r="W404" i="11"/>
  <c r="V404" i="11"/>
  <c r="U404" i="11"/>
  <c r="T404" i="11"/>
  <c r="S404" i="11"/>
  <c r="R404" i="11"/>
  <c r="Q404" i="11"/>
  <c r="P404" i="11"/>
  <c r="O404" i="11"/>
  <c r="N404" i="11"/>
  <c r="M404" i="11"/>
  <c r="AC400" i="11"/>
  <c r="AB400" i="11"/>
  <c r="AA400" i="11"/>
  <c r="Z400" i="11"/>
  <c r="Y400" i="11"/>
  <c r="X400" i="11"/>
  <c r="W400" i="11"/>
  <c r="V400" i="11"/>
  <c r="U400" i="11"/>
  <c r="T400" i="11"/>
  <c r="S400" i="11"/>
  <c r="R400" i="11"/>
  <c r="Q400" i="11"/>
  <c r="P400" i="11"/>
  <c r="O400" i="11"/>
  <c r="N400" i="11"/>
  <c r="M400" i="11"/>
  <c r="AC397" i="11"/>
  <c r="AB397" i="11"/>
  <c r="AA397" i="11"/>
  <c r="Z397" i="11"/>
  <c r="Y397" i="11"/>
  <c r="X397" i="11"/>
  <c r="W397" i="11"/>
  <c r="V397" i="11"/>
  <c r="U397" i="11"/>
  <c r="T397" i="11"/>
  <c r="S397" i="11"/>
  <c r="R397" i="11"/>
  <c r="Q397" i="11"/>
  <c r="P397" i="11"/>
  <c r="O397" i="11"/>
  <c r="N397" i="11"/>
  <c r="M397" i="11"/>
  <c r="AC394" i="11"/>
  <c r="AB394" i="11"/>
  <c r="AA394" i="11"/>
  <c r="Z394" i="11"/>
  <c r="Y394" i="11"/>
  <c r="X394" i="11"/>
  <c r="W394" i="11"/>
  <c r="V394" i="11"/>
  <c r="U394" i="11"/>
  <c r="T394" i="11"/>
  <c r="S394" i="11"/>
  <c r="R394" i="11"/>
  <c r="Q394" i="11"/>
  <c r="P394" i="11"/>
  <c r="O394" i="11"/>
  <c r="N394" i="11"/>
  <c r="M394" i="11"/>
  <c r="AC391" i="11"/>
  <c r="AB391" i="11"/>
  <c r="AA391" i="11"/>
  <c r="Z391" i="11"/>
  <c r="Y391" i="11"/>
  <c r="X391" i="11"/>
  <c r="W391" i="11"/>
  <c r="V391" i="11"/>
  <c r="U391" i="11"/>
  <c r="T391" i="11"/>
  <c r="S391" i="11"/>
  <c r="R391" i="11"/>
  <c r="Q391" i="11"/>
  <c r="P391" i="11"/>
  <c r="O391" i="11"/>
  <c r="N391" i="11"/>
  <c r="M391" i="11"/>
  <c r="AC388" i="11"/>
  <c r="AB388" i="11"/>
  <c r="AA388" i="11"/>
  <c r="Z388" i="11"/>
  <c r="Y388" i="11"/>
  <c r="X388" i="11"/>
  <c r="W388" i="11"/>
  <c r="V388" i="11"/>
  <c r="U388" i="11"/>
  <c r="T388" i="11"/>
  <c r="S388" i="11"/>
  <c r="R388" i="11"/>
  <c r="Q388" i="11"/>
  <c r="P388" i="11"/>
  <c r="O388" i="11"/>
  <c r="N388" i="11"/>
  <c r="M388" i="11"/>
  <c r="AC385" i="11"/>
  <c r="AB385" i="11"/>
  <c r="AA385" i="11"/>
  <c r="Z385" i="11"/>
  <c r="Y385" i="11"/>
  <c r="X385" i="11"/>
  <c r="W385" i="11"/>
  <c r="V385" i="11"/>
  <c r="U385" i="11"/>
  <c r="T385" i="11"/>
  <c r="S385" i="11"/>
  <c r="R385" i="11"/>
  <c r="Q385" i="11"/>
  <c r="P385" i="11"/>
  <c r="O385" i="11"/>
  <c r="N385" i="11"/>
  <c r="M385" i="11"/>
  <c r="AC382" i="11"/>
  <c r="AB382" i="11"/>
  <c r="AA382" i="11"/>
  <c r="Z382" i="11"/>
  <c r="Y382" i="11"/>
  <c r="X382" i="11"/>
  <c r="W382" i="11"/>
  <c r="V382" i="11"/>
  <c r="U382" i="11"/>
  <c r="T382" i="11"/>
  <c r="S382" i="11"/>
  <c r="R382" i="11"/>
  <c r="Q382" i="11"/>
  <c r="P382" i="11"/>
  <c r="O382" i="11"/>
  <c r="N382" i="11"/>
  <c r="M382" i="11"/>
  <c r="AC377" i="11"/>
  <c r="AB377" i="11"/>
  <c r="AA377" i="11"/>
  <c r="Z377" i="11"/>
  <c r="Y377" i="11"/>
  <c r="X377" i="11"/>
  <c r="W377" i="11"/>
  <c r="V377" i="11"/>
  <c r="U377" i="11"/>
  <c r="T377" i="11"/>
  <c r="S377" i="11"/>
  <c r="R377" i="11"/>
  <c r="Q377" i="11"/>
  <c r="P377" i="11"/>
  <c r="O377" i="11"/>
  <c r="N377" i="11"/>
  <c r="M377" i="11"/>
  <c r="AC374" i="11"/>
  <c r="AB374" i="11"/>
  <c r="AA374" i="11"/>
  <c r="Z374" i="11"/>
  <c r="Y374" i="11"/>
  <c r="X374" i="11"/>
  <c r="W374" i="11"/>
  <c r="V374" i="11"/>
  <c r="U374" i="11"/>
  <c r="T374" i="11"/>
  <c r="S374" i="11"/>
  <c r="R374" i="11"/>
  <c r="Q374" i="11"/>
  <c r="P374" i="11"/>
  <c r="O374" i="11"/>
  <c r="N374" i="11"/>
  <c r="M374" i="11"/>
  <c r="AC370" i="11"/>
  <c r="AB370" i="11"/>
  <c r="AA370" i="11"/>
  <c r="Z370" i="11"/>
  <c r="Y370" i="11"/>
  <c r="X370" i="11"/>
  <c r="W370" i="11"/>
  <c r="V370" i="11"/>
  <c r="U370" i="11"/>
  <c r="T370" i="11"/>
  <c r="S370" i="11"/>
  <c r="R370" i="11"/>
  <c r="Q370" i="11"/>
  <c r="P370" i="11"/>
  <c r="O370" i="11"/>
  <c r="N370" i="11"/>
  <c r="M370" i="11"/>
  <c r="AC367" i="11"/>
  <c r="AB367" i="11"/>
  <c r="AA367" i="11"/>
  <c r="Z367" i="11"/>
  <c r="Y367" i="11"/>
  <c r="X367" i="11"/>
  <c r="W367" i="11"/>
  <c r="V367" i="11"/>
  <c r="U367" i="11"/>
  <c r="T367" i="11"/>
  <c r="S367" i="11"/>
  <c r="R367" i="11"/>
  <c r="Q367" i="11"/>
  <c r="P367" i="11"/>
  <c r="O367" i="11"/>
  <c r="N367" i="11"/>
  <c r="M367" i="11"/>
  <c r="AC363" i="11"/>
  <c r="AB363" i="11"/>
  <c r="AA363" i="11"/>
  <c r="Z363" i="11"/>
  <c r="Y363" i="11"/>
  <c r="X363" i="11"/>
  <c r="W363" i="11"/>
  <c r="V363" i="11"/>
  <c r="U363" i="11"/>
  <c r="T363" i="11"/>
  <c r="S363" i="11"/>
  <c r="R363" i="11"/>
  <c r="Q363" i="11"/>
  <c r="P363" i="11"/>
  <c r="O363" i="11"/>
  <c r="N363" i="11"/>
  <c r="M363" i="11"/>
  <c r="AC360" i="11"/>
  <c r="AB360" i="11"/>
  <c r="AA360" i="11"/>
  <c r="Z360" i="11"/>
  <c r="Y360" i="11"/>
  <c r="X360" i="11"/>
  <c r="W360" i="11"/>
  <c r="V360" i="11"/>
  <c r="U360" i="11"/>
  <c r="T360" i="11"/>
  <c r="S360" i="11"/>
  <c r="R360" i="11"/>
  <c r="Q360" i="11"/>
  <c r="P360" i="11"/>
  <c r="O360" i="11"/>
  <c r="N360" i="11"/>
  <c r="M360" i="11"/>
  <c r="AC355" i="11"/>
  <c r="AB355" i="11"/>
  <c r="AA355" i="11"/>
  <c r="Z355" i="11"/>
  <c r="Y355" i="11"/>
  <c r="X355" i="11"/>
  <c r="W355" i="11"/>
  <c r="V355" i="11"/>
  <c r="U355" i="11"/>
  <c r="T355" i="11"/>
  <c r="S355" i="11"/>
  <c r="R355" i="11"/>
  <c r="Q355" i="11"/>
  <c r="P355" i="11"/>
  <c r="O355" i="11"/>
  <c r="N355" i="11"/>
  <c r="M355" i="11"/>
  <c r="AC351" i="11"/>
  <c r="AB351" i="11"/>
  <c r="AA351" i="11"/>
  <c r="Z351" i="11"/>
  <c r="Y351" i="11"/>
  <c r="X351" i="11"/>
  <c r="W351" i="11"/>
  <c r="V351" i="11"/>
  <c r="U351" i="11"/>
  <c r="T351" i="11"/>
  <c r="S351" i="11"/>
  <c r="R351" i="11"/>
  <c r="Q351" i="11"/>
  <c r="P351" i="11"/>
  <c r="O351" i="11"/>
  <c r="N351" i="11"/>
  <c r="M351" i="11"/>
  <c r="AC347" i="11"/>
  <c r="AB347" i="11"/>
  <c r="AA347" i="11"/>
  <c r="Z347" i="11"/>
  <c r="Y347" i="11"/>
  <c r="X347" i="11"/>
  <c r="W347" i="11"/>
  <c r="V347" i="11"/>
  <c r="U347" i="11"/>
  <c r="T347" i="11"/>
  <c r="S347" i="11"/>
  <c r="R347" i="11"/>
  <c r="Q347" i="11"/>
  <c r="P347" i="11"/>
  <c r="O347" i="11"/>
  <c r="N347" i="11"/>
  <c r="M347" i="11"/>
  <c r="AC341" i="11"/>
  <c r="AB341" i="11"/>
  <c r="AA341" i="11"/>
  <c r="Z341" i="11"/>
  <c r="Y341" i="11"/>
  <c r="X341" i="11"/>
  <c r="W341" i="11"/>
  <c r="V341" i="11"/>
  <c r="U341" i="11"/>
  <c r="T341" i="11"/>
  <c r="S341" i="11"/>
  <c r="R341" i="11"/>
  <c r="Q341" i="11"/>
  <c r="P341" i="11"/>
  <c r="O341" i="11"/>
  <c r="N341" i="11"/>
  <c r="M341" i="11"/>
  <c r="AC336" i="11"/>
  <c r="AB336" i="11"/>
  <c r="AA336" i="11"/>
  <c r="Z336" i="11"/>
  <c r="Y336" i="11"/>
  <c r="X336" i="11"/>
  <c r="W336" i="11"/>
  <c r="V336" i="11"/>
  <c r="U336" i="11"/>
  <c r="T336" i="11"/>
  <c r="S336" i="11"/>
  <c r="R336" i="11"/>
  <c r="Q336" i="11"/>
  <c r="P336" i="11"/>
  <c r="O336" i="11"/>
  <c r="N336" i="11"/>
  <c r="M336" i="11"/>
  <c r="AC331" i="11"/>
  <c r="AB331" i="11"/>
  <c r="AA331" i="11"/>
  <c r="Z331" i="11"/>
  <c r="Y331" i="11"/>
  <c r="X331" i="11"/>
  <c r="W331" i="11"/>
  <c r="V331" i="11"/>
  <c r="U331" i="11"/>
  <c r="T331" i="11"/>
  <c r="S331" i="11"/>
  <c r="R331" i="11"/>
  <c r="Q331" i="11"/>
  <c r="P331" i="11"/>
  <c r="O331" i="11"/>
  <c r="N331" i="11"/>
  <c r="M331" i="11"/>
  <c r="AC323" i="11"/>
  <c r="AB323" i="11"/>
  <c r="AA323" i="11"/>
  <c r="Z323" i="11"/>
  <c r="Y323" i="11"/>
  <c r="X323" i="11"/>
  <c r="W323" i="11"/>
  <c r="V323" i="11"/>
  <c r="U323" i="11"/>
  <c r="T323" i="11"/>
  <c r="S323" i="11"/>
  <c r="R323" i="11"/>
  <c r="Q323" i="11"/>
  <c r="P323" i="11"/>
  <c r="O323" i="11"/>
  <c r="N323" i="11"/>
  <c r="M323" i="11"/>
  <c r="AC316" i="11"/>
  <c r="AB316" i="11"/>
  <c r="AA316" i="11"/>
  <c r="Z316" i="11"/>
  <c r="Y316" i="11"/>
  <c r="X316" i="11"/>
  <c r="W316" i="11"/>
  <c r="V316" i="11"/>
  <c r="U316" i="11"/>
  <c r="T316" i="11"/>
  <c r="S316" i="11"/>
  <c r="R316" i="11"/>
  <c r="Q316" i="11"/>
  <c r="P316" i="11"/>
  <c r="O316" i="11"/>
  <c r="N316" i="11"/>
  <c r="M316" i="11"/>
  <c r="AC301" i="11"/>
  <c r="AB301" i="11"/>
  <c r="AA301" i="11"/>
  <c r="Z301" i="11"/>
  <c r="Y301" i="11"/>
  <c r="X301" i="11"/>
  <c r="W301" i="11"/>
  <c r="V301" i="11"/>
  <c r="U301" i="11"/>
  <c r="T301" i="11"/>
  <c r="S301" i="11"/>
  <c r="R301" i="11"/>
  <c r="Q301" i="11"/>
  <c r="P301" i="11"/>
  <c r="O301" i="11"/>
  <c r="N301" i="11"/>
  <c r="M301" i="11"/>
  <c r="M296" i="11"/>
  <c r="M292" i="11"/>
  <c r="AC288" i="11"/>
  <c r="AB288" i="11"/>
  <c r="AA288" i="11"/>
  <c r="Z288" i="11"/>
  <c r="Y288" i="11"/>
  <c r="X288" i="11"/>
  <c r="W288" i="11"/>
  <c r="V288" i="11"/>
  <c r="U288" i="11"/>
  <c r="T288" i="11"/>
  <c r="S288" i="11"/>
  <c r="R288" i="11"/>
  <c r="Q288" i="11"/>
  <c r="P288" i="11"/>
  <c r="O288" i="11"/>
  <c r="N288" i="11"/>
  <c r="M288" i="11"/>
  <c r="AC281" i="11"/>
  <c r="AB281" i="11"/>
  <c r="AA281" i="11"/>
  <c r="Z281" i="11"/>
  <c r="Y281" i="11"/>
  <c r="X281" i="11"/>
  <c r="W281" i="11"/>
  <c r="V281" i="11"/>
  <c r="U281" i="11"/>
  <c r="T281" i="11"/>
  <c r="S281" i="11"/>
  <c r="R281" i="11"/>
  <c r="Q281" i="11"/>
  <c r="P281" i="11"/>
  <c r="O281" i="11"/>
  <c r="N281" i="11"/>
  <c r="M281" i="11"/>
  <c r="AC274" i="11"/>
  <c r="AB274" i="11"/>
  <c r="AA274" i="11"/>
  <c r="Z274" i="11"/>
  <c r="Y274" i="11"/>
  <c r="X274" i="11"/>
  <c r="W274" i="11"/>
  <c r="V274" i="11"/>
  <c r="U274" i="11"/>
  <c r="T274" i="11"/>
  <c r="S274" i="11"/>
  <c r="R274" i="11"/>
  <c r="Q274" i="11"/>
  <c r="P274" i="11"/>
  <c r="O274" i="11"/>
  <c r="N274" i="11"/>
  <c r="M274" i="11"/>
  <c r="AC267" i="11"/>
  <c r="AB267" i="11"/>
  <c r="AA267" i="11"/>
  <c r="Z267" i="11"/>
  <c r="Y267" i="11"/>
  <c r="X267" i="11"/>
  <c r="W267" i="11"/>
  <c r="V267" i="11"/>
  <c r="U267" i="11"/>
  <c r="T267" i="11"/>
  <c r="S267" i="11"/>
  <c r="R267" i="11"/>
  <c r="Q267" i="11"/>
  <c r="P267" i="11"/>
  <c r="O267" i="11"/>
  <c r="N267" i="11"/>
  <c r="M267" i="11"/>
  <c r="AC260" i="11"/>
  <c r="AB260" i="11"/>
  <c r="AA260" i="11"/>
  <c r="Z260" i="11"/>
  <c r="Y260" i="11"/>
  <c r="X260" i="11"/>
  <c r="W260" i="11"/>
  <c r="V260" i="11"/>
  <c r="U260" i="11"/>
  <c r="T260" i="11"/>
  <c r="S260" i="11"/>
  <c r="R260" i="11"/>
  <c r="Q260" i="11"/>
  <c r="P260" i="11"/>
  <c r="O260" i="11"/>
  <c r="N260" i="11"/>
  <c r="M260" i="11"/>
  <c r="AC253" i="11"/>
  <c r="AB253" i="11"/>
  <c r="AA253" i="11"/>
  <c r="Z253" i="11"/>
  <c r="Y253" i="11"/>
  <c r="X253" i="11"/>
  <c r="W253" i="11"/>
  <c r="V253" i="11"/>
  <c r="U253" i="11"/>
  <c r="T253" i="11"/>
  <c r="S253" i="11"/>
  <c r="R253" i="11"/>
  <c r="Q253" i="11"/>
  <c r="P253" i="11"/>
  <c r="O253" i="11"/>
  <c r="N253" i="11"/>
  <c r="M253" i="11"/>
  <c r="AC246" i="11"/>
  <c r="AB246" i="11"/>
  <c r="AA246" i="11"/>
  <c r="Z246" i="11"/>
  <c r="Y246" i="11"/>
  <c r="X246" i="11"/>
  <c r="W246" i="11"/>
  <c r="V246" i="11"/>
  <c r="U246" i="11"/>
  <c r="T246" i="11"/>
  <c r="S246" i="11"/>
  <c r="R246" i="11"/>
  <c r="Q246" i="11"/>
  <c r="P246" i="11"/>
  <c r="O246" i="11"/>
  <c r="N246" i="11"/>
  <c r="M246" i="11"/>
  <c r="AC239" i="11"/>
  <c r="AB239" i="11"/>
  <c r="AA239" i="11"/>
  <c r="Z239" i="11"/>
  <c r="Y239" i="11"/>
  <c r="X239" i="11"/>
  <c r="W239" i="11"/>
  <c r="V239" i="11"/>
  <c r="U239" i="11"/>
  <c r="T239" i="11"/>
  <c r="S239" i="11"/>
  <c r="R239" i="11"/>
  <c r="Q239" i="11"/>
  <c r="P239" i="11"/>
  <c r="O239" i="11"/>
  <c r="N239" i="11"/>
  <c r="M239" i="11"/>
  <c r="M232" i="11"/>
  <c r="M225" i="11"/>
  <c r="M221" i="11"/>
  <c r="AC217" i="11"/>
  <c r="AB217" i="11"/>
  <c r="AA217" i="11"/>
  <c r="Z217" i="11"/>
  <c r="Y217" i="11"/>
  <c r="X217" i="11"/>
  <c r="W217" i="11"/>
  <c r="V217" i="11"/>
  <c r="U217" i="11"/>
  <c r="T217" i="11"/>
  <c r="S217" i="11"/>
  <c r="R217" i="11"/>
  <c r="Q217" i="11"/>
  <c r="P217" i="11"/>
  <c r="O217" i="11"/>
  <c r="N217" i="11"/>
  <c r="M217" i="11"/>
  <c r="AC214" i="11"/>
  <c r="AB214" i="11"/>
  <c r="AA214" i="11"/>
  <c r="Z214" i="11"/>
  <c r="Y214" i="11"/>
  <c r="X214" i="11"/>
  <c r="W214" i="11"/>
  <c r="V214" i="11"/>
  <c r="U214" i="11"/>
  <c r="T214" i="11"/>
  <c r="S214" i="11"/>
  <c r="R214" i="11"/>
  <c r="Q214" i="11"/>
  <c r="P214" i="11"/>
  <c r="O214" i="11"/>
  <c r="N214" i="11"/>
  <c r="M214" i="11"/>
  <c r="AC210" i="11"/>
  <c r="AB210" i="11"/>
  <c r="AA210" i="11"/>
  <c r="Z210" i="11"/>
  <c r="Y210" i="11"/>
  <c r="X210" i="11"/>
  <c r="W210" i="11"/>
  <c r="V210" i="11"/>
  <c r="U210" i="11"/>
  <c r="T210" i="11"/>
  <c r="S210" i="11"/>
  <c r="R210" i="11"/>
  <c r="Q210" i="11"/>
  <c r="P210" i="11"/>
  <c r="O210" i="11"/>
  <c r="N210" i="11"/>
  <c r="M210" i="11"/>
  <c r="AC206" i="11"/>
  <c r="AB206" i="11"/>
  <c r="AA206" i="11"/>
  <c r="Z206" i="11"/>
  <c r="Y206" i="11"/>
  <c r="X206" i="11"/>
  <c r="W206" i="11"/>
  <c r="V206" i="11"/>
  <c r="U206" i="11"/>
  <c r="T206" i="11"/>
  <c r="S206" i="11"/>
  <c r="R206" i="11"/>
  <c r="Q206" i="11"/>
  <c r="P206" i="11"/>
  <c r="O206" i="11"/>
  <c r="N206" i="11"/>
  <c r="M206" i="11"/>
  <c r="AC203" i="11"/>
  <c r="AB203" i="11"/>
  <c r="AA203" i="11"/>
  <c r="Z203" i="11"/>
  <c r="Y203" i="11"/>
  <c r="X203" i="11"/>
  <c r="W203" i="11"/>
  <c r="V203" i="11"/>
  <c r="U203" i="11"/>
  <c r="T203" i="11"/>
  <c r="S203" i="11"/>
  <c r="R203" i="11"/>
  <c r="Q203" i="11"/>
  <c r="P203" i="11"/>
  <c r="O203" i="11"/>
  <c r="N203" i="11"/>
  <c r="M203" i="11"/>
  <c r="AC200" i="11"/>
  <c r="AB200" i="11"/>
  <c r="AA200" i="11"/>
  <c r="Z200" i="11"/>
  <c r="Y200" i="11"/>
  <c r="X200" i="11"/>
  <c r="W200" i="11"/>
  <c r="V200" i="11"/>
  <c r="U200" i="11"/>
  <c r="T200" i="11"/>
  <c r="S200" i="11"/>
  <c r="R200" i="11"/>
  <c r="Q200" i="11"/>
  <c r="P200" i="11"/>
  <c r="O200" i="11"/>
  <c r="N200" i="11"/>
  <c r="M200" i="11"/>
  <c r="AC197" i="11"/>
  <c r="AB197" i="11"/>
  <c r="AA197" i="11"/>
  <c r="Z197" i="11"/>
  <c r="Y197" i="11"/>
  <c r="X197" i="11"/>
  <c r="W197" i="11"/>
  <c r="V197" i="11"/>
  <c r="U197" i="11"/>
  <c r="T197" i="11"/>
  <c r="S197" i="11"/>
  <c r="R197" i="11"/>
  <c r="Q197" i="11"/>
  <c r="P197" i="11"/>
  <c r="O197" i="11"/>
  <c r="N197" i="11"/>
  <c r="M197" i="11"/>
  <c r="AC194" i="11"/>
  <c r="AB194" i="11"/>
  <c r="AA194" i="11"/>
  <c r="Z194" i="11"/>
  <c r="Y194" i="11"/>
  <c r="X194" i="11"/>
  <c r="W194" i="11"/>
  <c r="V194" i="11"/>
  <c r="U194" i="11"/>
  <c r="T194" i="11"/>
  <c r="S194" i="11"/>
  <c r="R194" i="11"/>
  <c r="Q194" i="11"/>
  <c r="P194" i="11"/>
  <c r="O194" i="11"/>
  <c r="N194" i="11"/>
  <c r="M194" i="11"/>
  <c r="AC191" i="11"/>
  <c r="AB191" i="11"/>
  <c r="AA191" i="11"/>
  <c r="Z191" i="11"/>
  <c r="Y191" i="11"/>
  <c r="X191" i="11"/>
  <c r="W191" i="11"/>
  <c r="V191" i="11"/>
  <c r="U191" i="11"/>
  <c r="T191" i="11"/>
  <c r="S191" i="11"/>
  <c r="R191" i="11"/>
  <c r="Q191" i="11"/>
  <c r="P191" i="11"/>
  <c r="O191" i="11"/>
  <c r="N191" i="11"/>
  <c r="M191" i="11"/>
  <c r="AC188" i="11"/>
  <c r="AB188" i="11"/>
  <c r="AA188" i="11"/>
  <c r="Z188" i="11"/>
  <c r="Y188" i="11"/>
  <c r="X188" i="11"/>
  <c r="W188" i="11"/>
  <c r="V188" i="11"/>
  <c r="U188" i="11"/>
  <c r="T188" i="11"/>
  <c r="S188" i="11"/>
  <c r="R188" i="11"/>
  <c r="Q188" i="11"/>
  <c r="P188" i="11"/>
  <c r="O188" i="11"/>
  <c r="N188" i="11"/>
  <c r="M188" i="11"/>
  <c r="AC183" i="11"/>
  <c r="AB183" i="11"/>
  <c r="AA183" i="11"/>
  <c r="Z183" i="11"/>
  <c r="Y183" i="11"/>
  <c r="X183" i="11"/>
  <c r="W183" i="11"/>
  <c r="V183" i="11"/>
  <c r="U183" i="11"/>
  <c r="T183" i="11"/>
  <c r="S183" i="11"/>
  <c r="R183" i="11"/>
  <c r="Q183" i="11"/>
  <c r="P183" i="11"/>
  <c r="O183" i="11"/>
  <c r="N183" i="11"/>
  <c r="M183" i="11"/>
  <c r="AC180" i="11"/>
  <c r="AB180" i="11"/>
  <c r="AA180" i="11"/>
  <c r="Z180" i="11"/>
  <c r="Y180" i="11"/>
  <c r="X180" i="11"/>
  <c r="W180" i="11"/>
  <c r="V180" i="11"/>
  <c r="U180" i="11"/>
  <c r="T180" i="11"/>
  <c r="S180" i="11"/>
  <c r="R180" i="11"/>
  <c r="Q180" i="11"/>
  <c r="P180" i="11"/>
  <c r="O180" i="11"/>
  <c r="N180" i="11"/>
  <c r="M180" i="11"/>
  <c r="AC176" i="11"/>
  <c r="AB176" i="11"/>
  <c r="AA176" i="11"/>
  <c r="Z176" i="11"/>
  <c r="Y176" i="11"/>
  <c r="X176" i="11"/>
  <c r="W176" i="11"/>
  <c r="V176" i="11"/>
  <c r="U176" i="11"/>
  <c r="T176" i="11"/>
  <c r="S176" i="11"/>
  <c r="R176" i="11"/>
  <c r="Q176" i="11"/>
  <c r="P176" i="11"/>
  <c r="O176" i="11"/>
  <c r="N176" i="11"/>
  <c r="M176" i="11"/>
  <c r="AC173" i="11"/>
  <c r="AB173" i="11"/>
  <c r="AA173" i="11"/>
  <c r="Z173" i="11"/>
  <c r="Y173" i="11"/>
  <c r="X173" i="11"/>
  <c r="W173" i="11"/>
  <c r="V173" i="11"/>
  <c r="U173" i="11"/>
  <c r="T173" i="11"/>
  <c r="S173" i="11"/>
  <c r="R173" i="11"/>
  <c r="Q173" i="11"/>
  <c r="P173" i="11"/>
  <c r="O173" i="11"/>
  <c r="N173" i="11"/>
  <c r="M173" i="11"/>
  <c r="AC169" i="11"/>
  <c r="AB169" i="11"/>
  <c r="AA169" i="11"/>
  <c r="Z169" i="11"/>
  <c r="Y169" i="11"/>
  <c r="X169" i="11"/>
  <c r="W169" i="11"/>
  <c r="V169" i="11"/>
  <c r="U169" i="11"/>
  <c r="T169" i="11"/>
  <c r="S169" i="11"/>
  <c r="R169" i="11"/>
  <c r="Q169" i="11"/>
  <c r="P169" i="11"/>
  <c r="O169" i="11"/>
  <c r="N169" i="11"/>
  <c r="M169" i="11"/>
  <c r="AC166" i="11"/>
  <c r="AB166" i="11"/>
  <c r="AA166" i="11"/>
  <c r="Z166" i="11"/>
  <c r="Y166" i="11"/>
  <c r="X166" i="11"/>
  <c r="W166" i="11"/>
  <c r="V166" i="11"/>
  <c r="U166" i="11"/>
  <c r="T166" i="11"/>
  <c r="S166" i="11"/>
  <c r="R166" i="11"/>
  <c r="Q166" i="11"/>
  <c r="P166" i="11"/>
  <c r="O166" i="11"/>
  <c r="N166" i="11"/>
  <c r="M166" i="11"/>
  <c r="AC161" i="11"/>
  <c r="AB161" i="11"/>
  <c r="AA161" i="11"/>
  <c r="Z161" i="11"/>
  <c r="Y161" i="11"/>
  <c r="X161" i="11"/>
  <c r="W161" i="11"/>
  <c r="V161" i="11"/>
  <c r="U161" i="11"/>
  <c r="T161" i="11"/>
  <c r="S161" i="11"/>
  <c r="R161" i="11"/>
  <c r="Q161" i="11"/>
  <c r="P161" i="11"/>
  <c r="O161" i="11"/>
  <c r="N161" i="11"/>
  <c r="M161" i="11"/>
  <c r="AC157" i="11"/>
  <c r="AB157" i="11"/>
  <c r="AA157" i="11"/>
  <c r="Z157" i="11"/>
  <c r="Y157" i="11"/>
  <c r="X157" i="11"/>
  <c r="W157" i="11"/>
  <c r="V157" i="11"/>
  <c r="U157" i="11"/>
  <c r="T157" i="11"/>
  <c r="S157" i="11"/>
  <c r="R157" i="11"/>
  <c r="Q157" i="11"/>
  <c r="P157" i="11"/>
  <c r="O157" i="11"/>
  <c r="N157" i="11"/>
  <c r="M157" i="11"/>
  <c r="AC153" i="11"/>
  <c r="AB153" i="11"/>
  <c r="AA153" i="11"/>
  <c r="Z153" i="11"/>
  <c r="Y153" i="11"/>
  <c r="X153" i="11"/>
  <c r="W153" i="11"/>
  <c r="V153" i="11"/>
  <c r="U153" i="11"/>
  <c r="T153" i="11"/>
  <c r="S153" i="11"/>
  <c r="R153" i="11"/>
  <c r="Q153" i="11"/>
  <c r="P153" i="11"/>
  <c r="O153" i="11"/>
  <c r="N153" i="11"/>
  <c r="M153" i="11"/>
  <c r="AC147" i="11"/>
  <c r="AB147" i="11"/>
  <c r="AA147" i="11"/>
  <c r="Z147" i="11"/>
  <c r="Y147" i="11"/>
  <c r="X147" i="11"/>
  <c r="W147" i="11"/>
  <c r="V147" i="11"/>
  <c r="U147" i="11"/>
  <c r="T147" i="11"/>
  <c r="S147" i="11"/>
  <c r="R147" i="11"/>
  <c r="Q147" i="11"/>
  <c r="P147" i="11"/>
  <c r="O147" i="11"/>
  <c r="N147" i="11"/>
  <c r="M147" i="11"/>
  <c r="AC142" i="11"/>
  <c r="AB142" i="11"/>
  <c r="AA142" i="11"/>
  <c r="Z142" i="11"/>
  <c r="Y142" i="11"/>
  <c r="X142" i="11"/>
  <c r="W142" i="11"/>
  <c r="V142" i="11"/>
  <c r="U142" i="11"/>
  <c r="T142" i="11"/>
  <c r="S142" i="11"/>
  <c r="R142" i="11"/>
  <c r="Q142" i="11"/>
  <c r="P142" i="11"/>
  <c r="O142" i="11"/>
  <c r="N142" i="11"/>
  <c r="M142" i="11"/>
  <c r="AC137" i="11"/>
  <c r="AB137" i="11"/>
  <c r="AA137" i="11"/>
  <c r="Z137" i="11"/>
  <c r="Y137" i="11"/>
  <c r="X137" i="11"/>
  <c r="W137" i="11"/>
  <c r="V137" i="11"/>
  <c r="U137" i="11"/>
  <c r="T137" i="11"/>
  <c r="S137" i="11"/>
  <c r="R137" i="11"/>
  <c r="Q137" i="11"/>
  <c r="P137" i="11"/>
  <c r="O137" i="11"/>
  <c r="N137" i="11"/>
  <c r="M137" i="11"/>
  <c r="AC130" i="11"/>
  <c r="AB130" i="11"/>
  <c r="AA130" i="11"/>
  <c r="Z130" i="11"/>
  <c r="Y130" i="11"/>
  <c r="X130" i="11"/>
  <c r="W130" i="11"/>
  <c r="V130" i="11"/>
  <c r="U130" i="11"/>
  <c r="T130" i="11"/>
  <c r="S130" i="11"/>
  <c r="R130" i="11"/>
  <c r="Q130" i="11"/>
  <c r="P130" i="11"/>
  <c r="O130" i="11"/>
  <c r="N130" i="11"/>
  <c r="M130" i="11"/>
  <c r="AC127" i="11"/>
  <c r="AB127" i="11"/>
  <c r="AA127" i="11"/>
  <c r="Z127" i="11"/>
  <c r="Y127" i="11"/>
  <c r="X127" i="11"/>
  <c r="W127" i="11"/>
  <c r="V127" i="11"/>
  <c r="U127" i="11"/>
  <c r="T127" i="11"/>
  <c r="S127" i="11"/>
  <c r="R127" i="11"/>
  <c r="Q127" i="11"/>
  <c r="P127" i="11"/>
  <c r="O127" i="11"/>
  <c r="N127" i="11"/>
  <c r="M127" i="11"/>
  <c r="AC123" i="11"/>
  <c r="AB123" i="11"/>
  <c r="AA123" i="11"/>
  <c r="Z123" i="11"/>
  <c r="Y123" i="11"/>
  <c r="X123" i="11"/>
  <c r="W123" i="11"/>
  <c r="V123" i="11"/>
  <c r="U123" i="11"/>
  <c r="T123" i="11"/>
  <c r="S123" i="11"/>
  <c r="R123" i="11"/>
  <c r="Q123" i="11"/>
  <c r="P123" i="11"/>
  <c r="O123" i="11"/>
  <c r="N123" i="11"/>
  <c r="M123" i="11"/>
  <c r="AC119" i="11"/>
  <c r="AB119" i="11"/>
  <c r="AA119" i="11"/>
  <c r="Z119" i="11"/>
  <c r="Y119" i="11"/>
  <c r="X119" i="11"/>
  <c r="W119" i="11"/>
  <c r="V119" i="11"/>
  <c r="U119" i="11"/>
  <c r="T119" i="11"/>
  <c r="S119" i="11"/>
  <c r="R119" i="11"/>
  <c r="Q119" i="11"/>
  <c r="P119" i="11"/>
  <c r="O119" i="11"/>
  <c r="N119" i="11"/>
  <c r="M119" i="11"/>
  <c r="AC116" i="11"/>
  <c r="AB116" i="11"/>
  <c r="AA116" i="11"/>
  <c r="Z116" i="11"/>
  <c r="Y116" i="11"/>
  <c r="X116" i="11"/>
  <c r="W116" i="11"/>
  <c r="V116" i="11"/>
  <c r="U116" i="11"/>
  <c r="T116" i="11"/>
  <c r="S116" i="11"/>
  <c r="R116" i="11"/>
  <c r="Q116" i="11"/>
  <c r="P116" i="11"/>
  <c r="O116" i="11"/>
  <c r="N116" i="11"/>
  <c r="M116" i="11"/>
  <c r="AC113" i="11"/>
  <c r="AB113" i="11"/>
  <c r="AA113" i="11"/>
  <c r="Z113" i="11"/>
  <c r="Y113" i="11"/>
  <c r="X113" i="11"/>
  <c r="W113" i="11"/>
  <c r="V113" i="11"/>
  <c r="U113" i="11"/>
  <c r="T113" i="11"/>
  <c r="S113" i="11"/>
  <c r="R113" i="11"/>
  <c r="Q113" i="11"/>
  <c r="P113" i="11"/>
  <c r="O113" i="11"/>
  <c r="N113" i="11"/>
  <c r="M113" i="11"/>
  <c r="AC108" i="11"/>
  <c r="AB108" i="11"/>
  <c r="AA108" i="11"/>
  <c r="Z108" i="11"/>
  <c r="Y108" i="11"/>
  <c r="X108" i="11"/>
  <c r="W108" i="11"/>
  <c r="V108" i="11"/>
  <c r="U108" i="11"/>
  <c r="T108" i="11"/>
  <c r="S108" i="11"/>
  <c r="R108" i="11"/>
  <c r="Q108" i="11"/>
  <c r="P108" i="11"/>
  <c r="O108" i="11"/>
  <c r="N108" i="11"/>
  <c r="M108" i="11"/>
  <c r="AC104" i="11"/>
  <c r="AB104" i="11"/>
  <c r="AA104" i="11"/>
  <c r="Z104" i="11"/>
  <c r="Y104" i="11"/>
  <c r="X104" i="11"/>
  <c r="W104" i="11"/>
  <c r="V104" i="11"/>
  <c r="U104" i="11"/>
  <c r="T104" i="11"/>
  <c r="S104" i="11"/>
  <c r="R104" i="11"/>
  <c r="Q104" i="11"/>
  <c r="P104" i="11"/>
  <c r="O104" i="11"/>
  <c r="N104" i="11"/>
  <c r="M104" i="11"/>
  <c r="AC101" i="11"/>
  <c r="AB101" i="11"/>
  <c r="AA101" i="11"/>
  <c r="Z101" i="11"/>
  <c r="Y101" i="11"/>
  <c r="X101" i="11"/>
  <c r="W101" i="11"/>
  <c r="V101" i="11"/>
  <c r="U101" i="11"/>
  <c r="T101" i="11"/>
  <c r="S101" i="11"/>
  <c r="R101" i="11"/>
  <c r="Q101" i="11"/>
  <c r="P101" i="11"/>
  <c r="O101" i="11"/>
  <c r="N101" i="11"/>
  <c r="M101" i="11"/>
  <c r="AC96" i="11"/>
  <c r="AB96" i="11"/>
  <c r="AA96" i="11"/>
  <c r="Z96" i="11"/>
  <c r="Y96" i="11"/>
  <c r="X96" i="11"/>
  <c r="W96" i="11"/>
  <c r="V96" i="11"/>
  <c r="U96" i="11"/>
  <c r="T96" i="11"/>
  <c r="S96" i="11"/>
  <c r="R96" i="11"/>
  <c r="Q96" i="11"/>
  <c r="P96" i="11"/>
  <c r="O96" i="11"/>
  <c r="N96" i="11"/>
  <c r="M96" i="11"/>
  <c r="AC91" i="11"/>
  <c r="AB91" i="11"/>
  <c r="AA91" i="11"/>
  <c r="Z91" i="11"/>
  <c r="Y91" i="11"/>
  <c r="X91" i="11"/>
  <c r="W91" i="11"/>
  <c r="V91" i="11"/>
  <c r="U91" i="11"/>
  <c r="T91" i="11"/>
  <c r="S91" i="11"/>
  <c r="R91" i="11"/>
  <c r="Q91" i="11"/>
  <c r="P91" i="11"/>
  <c r="O91" i="11"/>
  <c r="N91" i="11"/>
  <c r="M91" i="11"/>
  <c r="AC84" i="11"/>
  <c r="AB84" i="11"/>
  <c r="AA84" i="11"/>
  <c r="Z84" i="11"/>
  <c r="Y84" i="11"/>
  <c r="X84" i="11"/>
  <c r="W84" i="11"/>
  <c r="V84" i="11"/>
  <c r="U84" i="11"/>
  <c r="T84" i="11"/>
  <c r="S84" i="11"/>
  <c r="R84" i="11"/>
  <c r="Q84" i="11"/>
  <c r="P84" i="11"/>
  <c r="O84" i="11"/>
  <c r="N84" i="11"/>
  <c r="M84" i="11"/>
  <c r="AC81" i="11"/>
  <c r="AB81" i="11"/>
  <c r="AA81" i="11"/>
  <c r="Z81" i="11"/>
  <c r="Y81" i="11"/>
  <c r="X81" i="11"/>
  <c r="W81" i="11"/>
  <c r="V81" i="11"/>
  <c r="U81" i="11"/>
  <c r="T81" i="11"/>
  <c r="S81" i="11"/>
  <c r="R81" i="11"/>
  <c r="Q81" i="11"/>
  <c r="P81" i="11"/>
  <c r="O81" i="11"/>
  <c r="N81" i="11"/>
  <c r="M81" i="11"/>
  <c r="AC78" i="11"/>
  <c r="AB78" i="11"/>
  <c r="AA78" i="11"/>
  <c r="Z78" i="11"/>
  <c r="Y78" i="11"/>
  <c r="X78" i="11"/>
  <c r="W78" i="11"/>
  <c r="V78" i="11"/>
  <c r="U78" i="11"/>
  <c r="T78" i="11"/>
  <c r="S78" i="11"/>
  <c r="R78" i="11"/>
  <c r="Q78" i="11"/>
  <c r="P78" i="11"/>
  <c r="O78" i="11"/>
  <c r="N78" i="11"/>
  <c r="M78" i="11"/>
  <c r="AC75" i="11"/>
  <c r="AB75" i="11"/>
  <c r="AA75" i="11"/>
  <c r="Z75" i="11"/>
  <c r="Y75" i="11"/>
  <c r="X75" i="11"/>
  <c r="W75" i="11"/>
  <c r="V75" i="11"/>
  <c r="U75" i="11"/>
  <c r="T75" i="11"/>
  <c r="S75" i="11"/>
  <c r="R75" i="11"/>
  <c r="Q75" i="11"/>
  <c r="P75" i="11"/>
  <c r="O75" i="11"/>
  <c r="N75" i="11"/>
  <c r="M75" i="11"/>
  <c r="AC72" i="11"/>
  <c r="AB72" i="11"/>
  <c r="AA72" i="11"/>
  <c r="Z72" i="11"/>
  <c r="Y72" i="11"/>
  <c r="X72" i="11"/>
  <c r="W72" i="11"/>
  <c r="V72" i="11"/>
  <c r="U72" i="11"/>
  <c r="T72" i="11"/>
  <c r="S72" i="11"/>
  <c r="R72" i="11"/>
  <c r="Q72" i="11"/>
  <c r="P72" i="11"/>
  <c r="O72" i="11"/>
  <c r="N72" i="11"/>
  <c r="M72" i="11"/>
  <c r="AC69" i="11"/>
  <c r="AB69" i="11"/>
  <c r="AA69" i="11"/>
  <c r="Z69" i="11"/>
  <c r="Y69" i="11"/>
  <c r="X69" i="11"/>
  <c r="W69" i="11"/>
  <c r="V69" i="11"/>
  <c r="U69" i="11"/>
  <c r="T69" i="11"/>
  <c r="S69" i="11"/>
  <c r="R69" i="11"/>
  <c r="Q69" i="11"/>
  <c r="P69" i="11"/>
  <c r="O69" i="11"/>
  <c r="N69" i="11"/>
  <c r="M69" i="11"/>
  <c r="AC64" i="11"/>
  <c r="AB64" i="11"/>
  <c r="AA64" i="11"/>
  <c r="Z64" i="11"/>
  <c r="Y64" i="11"/>
  <c r="X64" i="11"/>
  <c r="W64" i="11"/>
  <c r="V64" i="11"/>
  <c r="U64" i="11"/>
  <c r="T64" i="11"/>
  <c r="S64" i="11"/>
  <c r="R64" i="11"/>
  <c r="Q64" i="11"/>
  <c r="P64" i="11"/>
  <c r="O64" i="11"/>
  <c r="N64" i="11"/>
  <c r="M64" i="11"/>
  <c r="AC61" i="11"/>
  <c r="AB61" i="11"/>
  <c r="AA61" i="11"/>
  <c r="Z61" i="11"/>
  <c r="Y61" i="11"/>
  <c r="X61" i="11"/>
  <c r="W61" i="11"/>
  <c r="V61" i="11"/>
  <c r="U61" i="11"/>
  <c r="T61" i="11"/>
  <c r="S61" i="11"/>
  <c r="R61" i="11"/>
  <c r="Q61" i="11"/>
  <c r="P61" i="11"/>
  <c r="O61" i="11"/>
  <c r="N61" i="11"/>
  <c r="M61" i="11"/>
  <c r="AC57" i="11"/>
  <c r="AB57" i="11"/>
  <c r="AA57" i="11"/>
  <c r="Z57" i="11"/>
  <c r="Y57" i="11"/>
  <c r="X57" i="11"/>
  <c r="W57" i="11"/>
  <c r="V57" i="11"/>
  <c r="U57" i="11"/>
  <c r="T57" i="11"/>
  <c r="S57" i="11"/>
  <c r="R57" i="11"/>
  <c r="Q57" i="11"/>
  <c r="P57" i="11"/>
  <c r="O57" i="11"/>
  <c r="N57" i="11"/>
  <c r="M57" i="11"/>
  <c r="AC54" i="11"/>
  <c r="AB54" i="11"/>
  <c r="AA54" i="11"/>
  <c r="Z54" i="11"/>
  <c r="Y54" i="11"/>
  <c r="X54" i="11"/>
  <c r="W54" i="11"/>
  <c r="V54" i="11"/>
  <c r="U54" i="11"/>
  <c r="T54" i="11"/>
  <c r="S54" i="11"/>
  <c r="R54" i="11"/>
  <c r="Q54" i="11"/>
  <c r="P54" i="11"/>
  <c r="O54" i="11"/>
  <c r="N54" i="11"/>
  <c r="M54" i="11"/>
  <c r="AC50" i="11"/>
  <c r="AB50" i="11"/>
  <c r="AA50" i="11"/>
  <c r="Z50" i="11"/>
  <c r="Y50" i="11"/>
  <c r="X50" i="11"/>
  <c r="W50" i="11"/>
  <c r="V50" i="11"/>
  <c r="U50" i="11"/>
  <c r="T50" i="11"/>
  <c r="S50" i="11"/>
  <c r="R50" i="11"/>
  <c r="Q50" i="11"/>
  <c r="P50" i="11"/>
  <c r="O50" i="11"/>
  <c r="N50" i="11"/>
  <c r="M50" i="11"/>
  <c r="AC47" i="11"/>
  <c r="AB47" i="11"/>
  <c r="AA47" i="11"/>
  <c r="Z47" i="11"/>
  <c r="Y47" i="11"/>
  <c r="X47" i="11"/>
  <c r="W47" i="11"/>
  <c r="V47" i="11"/>
  <c r="U47" i="11"/>
  <c r="T47" i="11"/>
  <c r="S47" i="11"/>
  <c r="R47" i="11"/>
  <c r="Q47" i="11"/>
  <c r="P47" i="11"/>
  <c r="O47" i="11"/>
  <c r="N47" i="11"/>
  <c r="M47" i="11"/>
  <c r="AC42" i="11"/>
  <c r="AB42" i="11"/>
  <c r="AA42" i="11"/>
  <c r="Z42" i="11"/>
  <c r="Y42" i="11"/>
  <c r="X42" i="11"/>
  <c r="W42" i="11"/>
  <c r="V42" i="11"/>
  <c r="U42" i="11"/>
  <c r="T42" i="11"/>
  <c r="S42" i="11"/>
  <c r="R42" i="11"/>
  <c r="Q42" i="11"/>
  <c r="P42" i="11"/>
  <c r="O42" i="11"/>
  <c r="N42" i="11"/>
  <c r="M42" i="11"/>
  <c r="AC38" i="11"/>
  <c r="AB38" i="11"/>
  <c r="AA38" i="11"/>
  <c r="Z38" i="11"/>
  <c r="Y38" i="11"/>
  <c r="X38" i="11"/>
  <c r="W38" i="11"/>
  <c r="V38" i="11"/>
  <c r="U38" i="11"/>
  <c r="T38" i="11"/>
  <c r="S38" i="11"/>
  <c r="R38" i="11"/>
  <c r="Q38" i="11"/>
  <c r="P38" i="11"/>
  <c r="O38" i="11"/>
  <c r="N38" i="11"/>
  <c r="M38" i="11"/>
  <c r="AC34" i="11"/>
  <c r="AB34" i="11"/>
  <c r="AA34" i="11"/>
  <c r="Z34" i="11"/>
  <c r="Y34" i="11"/>
  <c r="X34" i="11"/>
  <c r="W34" i="11"/>
  <c r="V34" i="11"/>
  <c r="U34" i="11"/>
  <c r="T34" i="11"/>
  <c r="S34" i="11"/>
  <c r="R34" i="11"/>
  <c r="Q34" i="11"/>
  <c r="P34" i="11"/>
  <c r="O34" i="11"/>
  <c r="N34" i="11"/>
  <c r="M34" i="11"/>
  <c r="AC28" i="11"/>
  <c r="AB28" i="11"/>
  <c r="AA28" i="11"/>
  <c r="Z28" i="11"/>
  <c r="Y28" i="11"/>
  <c r="X28" i="11"/>
  <c r="W28" i="11"/>
  <c r="V28" i="11"/>
  <c r="U28" i="11"/>
  <c r="T28" i="11"/>
  <c r="S28" i="11"/>
  <c r="R28" i="11"/>
  <c r="Q28" i="11"/>
  <c r="P28" i="11"/>
  <c r="O28" i="11"/>
  <c r="N28" i="11"/>
  <c r="M28" i="11"/>
  <c r="AC23" i="11"/>
  <c r="AB23" i="11"/>
  <c r="AB228" i="11" s="1"/>
  <c r="AA23" i="11"/>
  <c r="Z23" i="11"/>
  <c r="Y23" i="11"/>
  <c r="X23" i="11"/>
  <c r="W23" i="11"/>
  <c r="V23" i="11"/>
  <c r="U23" i="11"/>
  <c r="T23" i="11"/>
  <c r="S23" i="11"/>
  <c r="R23" i="11"/>
  <c r="Q23" i="11"/>
  <c r="P23" i="11"/>
  <c r="O23" i="11"/>
  <c r="N23" i="11"/>
  <c r="M23" i="11"/>
  <c r="AC18" i="11"/>
  <c r="AB18" i="11"/>
  <c r="AA18" i="11"/>
  <c r="Z18" i="11"/>
  <c r="Z228" i="11" s="1"/>
  <c r="Y18" i="11"/>
  <c r="X18" i="11"/>
  <c r="W18" i="11"/>
  <c r="W228" i="11" s="1"/>
  <c r="V18" i="11"/>
  <c r="U18" i="11"/>
  <c r="U228" i="11" s="1"/>
  <c r="T18" i="11"/>
  <c r="T228" i="11" s="1"/>
  <c r="S18" i="11"/>
  <c r="R18" i="11"/>
  <c r="R228" i="11" s="1"/>
  <c r="Q18" i="11"/>
  <c r="P18" i="11"/>
  <c r="P228" i="11" s="1"/>
  <c r="O18" i="11"/>
  <c r="N18" i="11"/>
  <c r="M18" i="11"/>
  <c r="AC13" i="11"/>
  <c r="AB13" i="11"/>
  <c r="AA13" i="11"/>
  <c r="Z13" i="11"/>
  <c r="Y13" i="11"/>
  <c r="X13" i="11"/>
  <c r="W13" i="11"/>
  <c r="V13" i="11"/>
  <c r="U13" i="11"/>
  <c r="T13" i="11"/>
  <c r="S13" i="11"/>
  <c r="R13" i="11"/>
  <c r="Q13" i="11"/>
  <c r="P13" i="11"/>
  <c r="O13" i="11"/>
  <c r="N13" i="11"/>
  <c r="M13" i="11"/>
  <c r="AC10" i="11"/>
  <c r="AB10" i="11"/>
  <c r="AA10" i="11"/>
  <c r="Z10" i="11"/>
  <c r="Y10" i="11"/>
  <c r="X10" i="11"/>
  <c r="W10" i="11"/>
  <c r="V10" i="11"/>
  <c r="U10" i="11"/>
  <c r="T10" i="11"/>
  <c r="S10" i="11"/>
  <c r="R10" i="11"/>
  <c r="Q10" i="11"/>
  <c r="P10" i="11"/>
  <c r="O10" i="11"/>
  <c r="N10" i="11"/>
  <c r="M10" i="11"/>
  <c r="AB1548" i="10"/>
  <c r="AA1548" i="10"/>
  <c r="Z1548" i="10"/>
  <c r="Y1548" i="10"/>
  <c r="X1548" i="10"/>
  <c r="W1548" i="10"/>
  <c r="V1548" i="10"/>
  <c r="U1548" i="10"/>
  <c r="T1548" i="10"/>
  <c r="S1548" i="10"/>
  <c r="R1548" i="10"/>
  <c r="Q1548" i="10"/>
  <c r="P1548" i="10"/>
  <c r="O1548" i="10"/>
  <c r="N1548" i="10"/>
  <c r="M1546" i="10"/>
  <c r="AC1546" i="10" s="1"/>
  <c r="M1545" i="10"/>
  <c r="AC1545" i="10" s="1"/>
  <c r="M1544" i="10"/>
  <c r="AC1544" i="10" s="1"/>
  <c r="M1543" i="10"/>
  <c r="AC1543" i="10" s="1"/>
  <c r="M1542" i="10"/>
  <c r="AC1542" i="10" s="1"/>
  <c r="M1541" i="10"/>
  <c r="AC1541" i="10" s="1"/>
  <c r="M1540" i="10"/>
  <c r="AC1540" i="10" s="1"/>
  <c r="M1539" i="10"/>
  <c r="M1538" i="10"/>
  <c r="AC1538" i="10" s="1"/>
  <c r="M1537" i="10"/>
  <c r="AC1537" i="10" s="1"/>
  <c r="M1536" i="10"/>
  <c r="AC1536" i="10" s="1"/>
  <c r="M1535" i="10"/>
  <c r="AC1535" i="10" s="1"/>
  <c r="M1534" i="10"/>
  <c r="AC1534" i="10" s="1"/>
  <c r="M1533" i="10"/>
  <c r="AC1533" i="10" s="1"/>
  <c r="M1532" i="10"/>
  <c r="AC1532" i="10" s="1"/>
  <c r="AC1531" i="10" s="1"/>
  <c r="M1531" i="10"/>
  <c r="M1530" i="10"/>
  <c r="AC1530" i="10" s="1"/>
  <c r="M1529" i="10"/>
  <c r="AC1529" i="10" s="1"/>
  <c r="M1528" i="10"/>
  <c r="AC1528" i="10" s="1"/>
  <c r="M1527" i="10"/>
  <c r="AC1527" i="10" s="1"/>
  <c r="M1526" i="10"/>
  <c r="AC1526" i="10" s="1"/>
  <c r="M1525" i="10"/>
  <c r="AC1525" i="10" s="1"/>
  <c r="M1524" i="10"/>
  <c r="AC1524" i="10" s="1"/>
  <c r="M1523" i="10"/>
  <c r="M1548" i="10" s="1"/>
  <c r="M1521" i="10"/>
  <c r="M1516" i="10"/>
  <c r="M1515" i="10"/>
  <c r="M1514" i="10"/>
  <c r="AC1518" i="10"/>
  <c r="AC1513" i="10"/>
  <c r="M1513" i="10"/>
  <c r="AC1512" i="10"/>
  <c r="AB1512" i="10"/>
  <c r="AA1512" i="10"/>
  <c r="Z1512" i="10"/>
  <c r="Y1512" i="10"/>
  <c r="X1512" i="10"/>
  <c r="X1510" i="10" s="1"/>
  <c r="W1512" i="10"/>
  <c r="V1512" i="10"/>
  <c r="U1512" i="10"/>
  <c r="R1512" i="10"/>
  <c r="M1512" i="10"/>
  <c r="S1512" i="10" s="1"/>
  <c r="AC1511" i="10"/>
  <c r="AB1511" i="10"/>
  <c r="AA1511" i="10"/>
  <c r="Z1511" i="10"/>
  <c r="Y1511" i="10"/>
  <c r="X1511" i="10"/>
  <c r="W1511" i="10"/>
  <c r="V1511" i="10"/>
  <c r="U1511" i="10"/>
  <c r="T1511" i="10"/>
  <c r="S1511" i="10"/>
  <c r="R1511" i="10"/>
  <c r="Q1511" i="10"/>
  <c r="Q1510" i="10" s="1"/>
  <c r="M1511" i="10"/>
  <c r="AC1510" i="10"/>
  <c r="M1510" i="10"/>
  <c r="AC1509" i="10"/>
  <c r="AB1509" i="10"/>
  <c r="AA1509" i="10"/>
  <c r="Z1509" i="10"/>
  <c r="Y1509" i="10"/>
  <c r="X1509" i="10"/>
  <c r="W1509" i="10"/>
  <c r="V1509" i="10"/>
  <c r="U1509" i="10"/>
  <c r="T1509" i="10"/>
  <c r="S1509" i="10"/>
  <c r="R1509" i="10"/>
  <c r="Q1509" i="10"/>
  <c r="P1509" i="10"/>
  <c r="O1509" i="10"/>
  <c r="M1509" i="10"/>
  <c r="N1509" i="10" s="1"/>
  <c r="AC1508" i="10"/>
  <c r="AB1508" i="10"/>
  <c r="AA1508" i="10"/>
  <c r="Z1508" i="10"/>
  <c r="Y1508" i="10"/>
  <c r="Y1507" i="10" s="1"/>
  <c r="X1508" i="10"/>
  <c r="X1507" i="10" s="1"/>
  <c r="W1508" i="10"/>
  <c r="W1507" i="10" s="1"/>
  <c r="V1508" i="10"/>
  <c r="U1508" i="10"/>
  <c r="U1507" i="10" s="1"/>
  <c r="T1508" i="10"/>
  <c r="T1507" i="10" s="1"/>
  <c r="S1508" i="10"/>
  <c r="S1507" i="10" s="1"/>
  <c r="R1508" i="10"/>
  <c r="R1507" i="10" s="1"/>
  <c r="Q1508" i="10"/>
  <c r="Q1507" i="10" s="1"/>
  <c r="P1508" i="10"/>
  <c r="P1507" i="10" s="1"/>
  <c r="O1508" i="10"/>
  <c r="O1507" i="10" s="1"/>
  <c r="M1508" i="10"/>
  <c r="N1508" i="10" s="1"/>
  <c r="N1507" i="10" s="1"/>
  <c r="AC1507" i="10"/>
  <c r="AB1507" i="10"/>
  <c r="AA1507" i="10"/>
  <c r="Z1507" i="10"/>
  <c r="V1507" i="10"/>
  <c r="M1507" i="10"/>
  <c r="AC1506" i="10"/>
  <c r="AB1506" i="10"/>
  <c r="AA1506" i="10"/>
  <c r="Z1506" i="10"/>
  <c r="Y1506" i="10"/>
  <c r="X1506" i="10"/>
  <c r="W1506" i="10"/>
  <c r="V1506" i="10"/>
  <c r="U1506" i="10"/>
  <c r="T1506" i="10"/>
  <c r="S1506" i="10"/>
  <c r="R1506" i="10"/>
  <c r="Q1506" i="10"/>
  <c r="P1506" i="10"/>
  <c r="O1506" i="10"/>
  <c r="M1506" i="10"/>
  <c r="N1506" i="10" s="1"/>
  <c r="AC1505" i="10"/>
  <c r="AB1505" i="10"/>
  <c r="AA1505" i="10"/>
  <c r="Z1505" i="10"/>
  <c r="Y1505" i="10"/>
  <c r="X1505" i="10"/>
  <c r="W1505" i="10"/>
  <c r="V1505" i="10"/>
  <c r="U1505" i="10"/>
  <c r="U1504" i="10" s="1"/>
  <c r="T1505" i="10"/>
  <c r="S1505" i="10"/>
  <c r="R1505" i="10"/>
  <c r="Q1505" i="10"/>
  <c r="P1505" i="10"/>
  <c r="O1505" i="10"/>
  <c r="M1505" i="10"/>
  <c r="N1505" i="10" s="1"/>
  <c r="N1504" i="10" s="1"/>
  <c r="AC1504" i="10"/>
  <c r="AB1504" i="10"/>
  <c r="AA1504" i="10"/>
  <c r="Z1504" i="10"/>
  <c r="Y1504" i="10"/>
  <c r="X1504" i="10"/>
  <c r="W1504" i="10"/>
  <c r="V1504" i="10"/>
  <c r="T1504" i="10"/>
  <c r="S1504" i="10"/>
  <c r="R1504" i="10"/>
  <c r="Q1504" i="10"/>
  <c r="P1504" i="10"/>
  <c r="O1504" i="10"/>
  <c r="M1504" i="10"/>
  <c r="AC1503" i="10"/>
  <c r="AB1503" i="10"/>
  <c r="AA1503" i="10"/>
  <c r="Z1503" i="10"/>
  <c r="Y1503" i="10"/>
  <c r="X1503" i="10"/>
  <c r="W1503" i="10"/>
  <c r="V1503" i="10"/>
  <c r="U1503" i="10"/>
  <c r="T1503" i="10"/>
  <c r="S1503" i="10"/>
  <c r="R1503" i="10"/>
  <c r="Q1503" i="10"/>
  <c r="P1503" i="10"/>
  <c r="O1503" i="10"/>
  <c r="M1503" i="10"/>
  <c r="N1503" i="10" s="1"/>
  <c r="AC1502" i="10"/>
  <c r="AB1502" i="10"/>
  <c r="AB1501" i="10" s="1"/>
  <c r="AA1502" i="10"/>
  <c r="AA1501" i="10" s="1"/>
  <c r="Z1502" i="10"/>
  <c r="Z1501" i="10" s="1"/>
  <c r="Y1502" i="10"/>
  <c r="Y1501" i="10" s="1"/>
  <c r="X1502" i="10"/>
  <c r="X1501" i="10" s="1"/>
  <c r="W1502" i="10"/>
  <c r="V1502" i="10"/>
  <c r="U1502" i="10"/>
  <c r="U1501" i="10" s="1"/>
  <c r="T1502" i="10"/>
  <c r="T1501" i="10" s="1"/>
  <c r="S1502" i="10"/>
  <c r="S1501" i="10" s="1"/>
  <c r="R1502" i="10"/>
  <c r="R1501" i="10" s="1"/>
  <c r="Q1502" i="10"/>
  <c r="Q1501" i="10" s="1"/>
  <c r="P1502" i="10"/>
  <c r="P1501" i="10" s="1"/>
  <c r="O1502" i="10"/>
  <c r="O1501" i="10" s="1"/>
  <c r="N1502" i="10"/>
  <c r="M1502" i="10"/>
  <c r="AC1501" i="10"/>
  <c r="W1501" i="10"/>
  <c r="V1501" i="10"/>
  <c r="M1501" i="10"/>
  <c r="AC1500" i="10"/>
  <c r="AB1500" i="10"/>
  <c r="AA1500" i="10"/>
  <c r="Z1500" i="10"/>
  <c r="Y1500" i="10"/>
  <c r="Y1498" i="10" s="1"/>
  <c r="X1500" i="10"/>
  <c r="W1500" i="10"/>
  <c r="V1500" i="10"/>
  <c r="U1500" i="10"/>
  <c r="T1500" i="10"/>
  <c r="S1500" i="10"/>
  <c r="R1500" i="10"/>
  <c r="Q1500" i="10"/>
  <c r="Q1498" i="10" s="1"/>
  <c r="P1500" i="10"/>
  <c r="O1500" i="10"/>
  <c r="N1500" i="10"/>
  <c r="M1500" i="10"/>
  <c r="AC1499" i="10"/>
  <c r="AB1499" i="10"/>
  <c r="AA1499" i="10"/>
  <c r="AA1498" i="10" s="1"/>
  <c r="Z1499" i="10"/>
  <c r="Y1499" i="10"/>
  <c r="X1499" i="10"/>
  <c r="X1498" i="10" s="1"/>
  <c r="W1499" i="10"/>
  <c r="W1498" i="10" s="1"/>
  <c r="V1499" i="10"/>
  <c r="U1499" i="10"/>
  <c r="T1499" i="10"/>
  <c r="S1499" i="10"/>
  <c r="S1498" i="10" s="1"/>
  <c r="R1499" i="10"/>
  <c r="Q1499" i="10"/>
  <c r="P1499" i="10"/>
  <c r="P1498" i="10" s="1"/>
  <c r="O1499" i="10"/>
  <c r="O1498" i="10" s="1"/>
  <c r="M1499" i="10"/>
  <c r="N1499" i="10" s="1"/>
  <c r="AC1498" i="10"/>
  <c r="M1498" i="10"/>
  <c r="AC1497" i="10"/>
  <c r="AB1497" i="10"/>
  <c r="AA1497" i="10"/>
  <c r="Z1497" i="10"/>
  <c r="Y1497" i="10"/>
  <c r="X1497" i="10"/>
  <c r="W1497" i="10"/>
  <c r="V1497" i="10"/>
  <c r="U1497" i="10"/>
  <c r="T1497" i="10"/>
  <c r="S1497" i="10"/>
  <c r="R1497" i="10"/>
  <c r="Q1497" i="10"/>
  <c r="P1497" i="10"/>
  <c r="O1497" i="10"/>
  <c r="M1497" i="10"/>
  <c r="N1497" i="10" s="1"/>
  <c r="AC1496" i="10"/>
  <c r="AB1496" i="10"/>
  <c r="AA1496" i="10"/>
  <c r="Z1496" i="10"/>
  <c r="Y1496" i="10"/>
  <c r="X1496" i="10"/>
  <c r="X1495" i="10" s="1"/>
  <c r="W1496" i="10"/>
  <c r="W1495" i="10" s="1"/>
  <c r="V1496" i="10"/>
  <c r="V1495" i="10" s="1"/>
  <c r="U1496" i="10"/>
  <c r="U1495" i="10" s="1"/>
  <c r="T1496" i="10"/>
  <c r="S1496" i="10"/>
  <c r="S1495" i="10" s="1"/>
  <c r="R1496" i="10"/>
  <c r="Q1496" i="10"/>
  <c r="Q1495" i="10" s="1"/>
  <c r="P1496" i="10"/>
  <c r="O1496" i="10"/>
  <c r="O1495" i="10" s="1"/>
  <c r="M1496" i="10"/>
  <c r="N1496" i="10" s="1"/>
  <c r="N1495" i="10" s="1"/>
  <c r="AC1495" i="10"/>
  <c r="AB1495" i="10"/>
  <c r="AA1495" i="10"/>
  <c r="Z1495" i="10"/>
  <c r="Y1495" i="10"/>
  <c r="T1495" i="10"/>
  <c r="R1495" i="10"/>
  <c r="P1495" i="10"/>
  <c r="M1495" i="10"/>
  <c r="AC1494" i="10"/>
  <c r="AB1494" i="10"/>
  <c r="AA1494" i="10"/>
  <c r="Z1494" i="10"/>
  <c r="Y1494" i="10"/>
  <c r="X1494" i="10"/>
  <c r="W1494" i="10"/>
  <c r="V1494" i="10"/>
  <c r="U1494" i="10"/>
  <c r="T1494" i="10"/>
  <c r="S1494" i="10"/>
  <c r="R1494" i="10"/>
  <c r="Q1494" i="10"/>
  <c r="P1494" i="10"/>
  <c r="O1494" i="10"/>
  <c r="M1494" i="10"/>
  <c r="N1494" i="10" s="1"/>
  <c r="AC1493" i="10"/>
  <c r="AB1493" i="10"/>
  <c r="AA1493" i="10"/>
  <c r="Z1493" i="10"/>
  <c r="Z1492" i="10" s="1"/>
  <c r="Y1493" i="10"/>
  <c r="Y1492" i="10" s="1"/>
  <c r="X1493" i="10"/>
  <c r="X1492" i="10" s="1"/>
  <c r="W1493" i="10"/>
  <c r="W1492" i="10" s="1"/>
  <c r="V1493" i="10"/>
  <c r="V1492" i="10" s="1"/>
  <c r="U1493" i="10"/>
  <c r="U1492" i="10" s="1"/>
  <c r="T1493" i="10"/>
  <c r="T1492" i="10" s="1"/>
  <c r="S1493" i="10"/>
  <c r="S1492" i="10" s="1"/>
  <c r="R1493" i="10"/>
  <c r="R1492" i="10" s="1"/>
  <c r="Q1493" i="10"/>
  <c r="Q1492" i="10" s="1"/>
  <c r="P1493" i="10"/>
  <c r="P1492" i="10" s="1"/>
  <c r="O1493" i="10"/>
  <c r="O1492" i="10" s="1"/>
  <c r="M1493" i="10"/>
  <c r="N1493" i="10" s="1"/>
  <c r="N1492" i="10" s="1"/>
  <c r="AC1492" i="10"/>
  <c r="AB1492" i="10"/>
  <c r="AA1492" i="10"/>
  <c r="M1492" i="10"/>
  <c r="AC1490" i="10"/>
  <c r="AB1490" i="10"/>
  <c r="AA1490" i="10"/>
  <c r="Z1490" i="10"/>
  <c r="Y1490" i="10"/>
  <c r="Y1487" i="10" s="1"/>
  <c r="X1490" i="10"/>
  <c r="W1490" i="10"/>
  <c r="V1490" i="10"/>
  <c r="U1490" i="10"/>
  <c r="T1490" i="10"/>
  <c r="S1490" i="10"/>
  <c r="R1490" i="10"/>
  <c r="Q1490" i="10"/>
  <c r="Q1487" i="10" s="1"/>
  <c r="P1490" i="10"/>
  <c r="O1490" i="10"/>
  <c r="N1490" i="10"/>
  <c r="M1490" i="10"/>
  <c r="AC1489" i="10"/>
  <c r="AB1489" i="10"/>
  <c r="AA1489" i="10"/>
  <c r="Z1489" i="10"/>
  <c r="Y1489" i="10"/>
  <c r="X1489" i="10"/>
  <c r="W1489" i="10"/>
  <c r="V1489" i="10"/>
  <c r="U1489" i="10"/>
  <c r="T1489" i="10"/>
  <c r="S1489" i="10"/>
  <c r="R1489" i="10"/>
  <c r="Q1489" i="10"/>
  <c r="P1489" i="10"/>
  <c r="O1489" i="10"/>
  <c r="M1489" i="10"/>
  <c r="N1489" i="10" s="1"/>
  <c r="AC1488" i="10"/>
  <c r="AB1488" i="10"/>
  <c r="AA1488" i="10"/>
  <c r="Z1488" i="10"/>
  <c r="Y1488" i="10"/>
  <c r="X1488" i="10"/>
  <c r="X1487" i="10" s="1"/>
  <c r="W1488" i="10"/>
  <c r="W1487" i="10" s="1"/>
  <c r="V1488" i="10"/>
  <c r="U1488" i="10"/>
  <c r="T1488" i="10"/>
  <c r="T1487" i="10" s="1"/>
  <c r="S1488" i="10"/>
  <c r="R1488" i="10"/>
  <c r="Q1488" i="10"/>
  <c r="P1488" i="10"/>
  <c r="O1488" i="10"/>
  <c r="O1487" i="10" s="1"/>
  <c r="M1488" i="10"/>
  <c r="N1488" i="10" s="1"/>
  <c r="AC1487" i="10"/>
  <c r="AB1487" i="10"/>
  <c r="P1487" i="10"/>
  <c r="M1487" i="10"/>
  <c r="AC1486" i="10"/>
  <c r="AB1486" i="10"/>
  <c r="AA1486" i="10"/>
  <c r="Z1486" i="10"/>
  <c r="Y1486" i="10"/>
  <c r="X1486" i="10"/>
  <c r="W1486" i="10"/>
  <c r="V1486" i="10"/>
  <c r="U1486" i="10"/>
  <c r="T1486" i="10"/>
  <c r="S1486" i="10"/>
  <c r="R1486" i="10"/>
  <c r="Q1486" i="10"/>
  <c r="P1486" i="10"/>
  <c r="O1486" i="10"/>
  <c r="M1486" i="10"/>
  <c r="N1486" i="10" s="1"/>
  <c r="AC1485" i="10"/>
  <c r="AB1485" i="10"/>
  <c r="AA1485" i="10"/>
  <c r="Z1485" i="10"/>
  <c r="Y1485" i="10"/>
  <c r="X1485" i="10"/>
  <c r="W1485" i="10"/>
  <c r="V1485" i="10"/>
  <c r="U1485" i="10"/>
  <c r="T1485" i="10"/>
  <c r="S1485" i="10"/>
  <c r="R1485" i="10"/>
  <c r="Q1485" i="10"/>
  <c r="P1485" i="10"/>
  <c r="P1484" i="10" s="1"/>
  <c r="O1485" i="10"/>
  <c r="O1484" i="10" s="1"/>
  <c r="M1485" i="10"/>
  <c r="N1485" i="10" s="1"/>
  <c r="N1484" i="10" s="1"/>
  <c r="AC1484" i="10"/>
  <c r="AB1484" i="10"/>
  <c r="AA1484" i="10"/>
  <c r="Z1484" i="10"/>
  <c r="Y1484" i="10"/>
  <c r="X1484" i="10"/>
  <c r="W1484" i="10"/>
  <c r="V1484" i="10"/>
  <c r="U1484" i="10"/>
  <c r="T1484" i="10"/>
  <c r="S1484" i="10"/>
  <c r="R1484" i="10"/>
  <c r="M1484" i="10"/>
  <c r="AC1483" i="10"/>
  <c r="AB1483" i="10"/>
  <c r="AA1483" i="10"/>
  <c r="Z1483" i="10"/>
  <c r="Y1483" i="10"/>
  <c r="X1483" i="10"/>
  <c r="W1483" i="10"/>
  <c r="V1483" i="10"/>
  <c r="U1483" i="10"/>
  <c r="T1483" i="10"/>
  <c r="S1483" i="10"/>
  <c r="R1483" i="10"/>
  <c r="Q1483" i="10"/>
  <c r="P1483" i="10"/>
  <c r="O1483" i="10"/>
  <c r="M1483" i="10"/>
  <c r="N1483" i="10" s="1"/>
  <c r="AC1482" i="10"/>
  <c r="AB1482" i="10"/>
  <c r="AB1480" i="10" s="1"/>
  <c r="AA1482" i="10"/>
  <c r="Z1482" i="10"/>
  <c r="Y1482" i="10"/>
  <c r="X1482" i="10"/>
  <c r="W1482" i="10"/>
  <c r="V1482" i="10"/>
  <c r="U1482" i="10"/>
  <c r="T1482" i="10"/>
  <c r="S1482" i="10"/>
  <c r="R1482" i="10"/>
  <c r="Q1482" i="10"/>
  <c r="P1482" i="10"/>
  <c r="O1482" i="10"/>
  <c r="N1482" i="10"/>
  <c r="M1482" i="10"/>
  <c r="AC1481" i="10"/>
  <c r="AB1481" i="10"/>
  <c r="AA1481" i="10"/>
  <c r="Z1481" i="10"/>
  <c r="Z1480" i="10" s="1"/>
  <c r="Y1481" i="10"/>
  <c r="X1481" i="10"/>
  <c r="W1481" i="10"/>
  <c r="W1480" i="10" s="1"/>
  <c r="V1481" i="10"/>
  <c r="U1481" i="10"/>
  <c r="U1480" i="10" s="1"/>
  <c r="T1481" i="10"/>
  <c r="S1481" i="10"/>
  <c r="R1481" i="10"/>
  <c r="Q1481" i="10"/>
  <c r="P1481" i="10"/>
  <c r="O1481" i="10"/>
  <c r="O1480" i="10" s="1"/>
  <c r="M1481" i="10"/>
  <c r="N1481" i="10" s="1"/>
  <c r="AC1480" i="10"/>
  <c r="M1480" i="10"/>
  <c r="AC1479" i="10"/>
  <c r="AB1479" i="10"/>
  <c r="AA1479" i="10"/>
  <c r="Z1479" i="10"/>
  <c r="Y1479" i="10"/>
  <c r="X1479" i="10"/>
  <c r="W1479" i="10"/>
  <c r="V1479" i="10"/>
  <c r="U1479" i="10"/>
  <c r="T1479" i="10"/>
  <c r="S1479" i="10"/>
  <c r="R1479" i="10"/>
  <c r="Q1479" i="10"/>
  <c r="P1479" i="10"/>
  <c r="O1479" i="10"/>
  <c r="M1479" i="10"/>
  <c r="N1479" i="10" s="1"/>
  <c r="AC1478" i="10"/>
  <c r="AB1478" i="10"/>
  <c r="AA1478" i="10"/>
  <c r="Z1478" i="10"/>
  <c r="Y1478" i="10"/>
  <c r="X1478" i="10"/>
  <c r="W1478" i="10"/>
  <c r="V1478" i="10"/>
  <c r="V1477" i="10" s="1"/>
  <c r="U1478" i="10"/>
  <c r="U1477" i="10" s="1"/>
  <c r="T1478" i="10"/>
  <c r="T1477" i="10" s="1"/>
  <c r="S1478" i="10"/>
  <c r="S1477" i="10" s="1"/>
  <c r="R1478" i="10"/>
  <c r="R1477" i="10" s="1"/>
  <c r="Q1478" i="10"/>
  <c r="Q1477" i="10" s="1"/>
  <c r="P1478" i="10"/>
  <c r="P1477" i="10" s="1"/>
  <c r="O1478" i="10"/>
  <c r="M1478" i="10"/>
  <c r="N1478" i="10" s="1"/>
  <c r="N1477" i="10" s="1"/>
  <c r="AC1477" i="10"/>
  <c r="AB1477" i="10"/>
  <c r="AA1477" i="10"/>
  <c r="Z1477" i="10"/>
  <c r="Y1477" i="10"/>
  <c r="X1477" i="10"/>
  <c r="W1477" i="10"/>
  <c r="O1477" i="10"/>
  <c r="M1477" i="10"/>
  <c r="AC1476" i="10"/>
  <c r="AB1476" i="10"/>
  <c r="AA1476" i="10"/>
  <c r="Z1476" i="10"/>
  <c r="Y1476" i="10"/>
  <c r="X1476" i="10"/>
  <c r="W1476" i="10"/>
  <c r="V1476" i="10"/>
  <c r="U1476" i="10"/>
  <c r="T1476" i="10"/>
  <c r="S1476" i="10"/>
  <c r="R1476" i="10"/>
  <c r="Q1476" i="10"/>
  <c r="P1476" i="10"/>
  <c r="O1476" i="10"/>
  <c r="M1476" i="10"/>
  <c r="N1476" i="10" s="1"/>
  <c r="AC1475" i="10"/>
  <c r="AB1475" i="10"/>
  <c r="AA1475" i="10"/>
  <c r="Z1475" i="10"/>
  <c r="Y1475" i="10"/>
  <c r="X1475" i="10"/>
  <c r="X1473" i="10" s="1"/>
  <c r="W1475" i="10"/>
  <c r="V1475" i="10"/>
  <c r="U1475" i="10"/>
  <c r="T1475" i="10"/>
  <c r="S1475" i="10"/>
  <c r="R1475" i="10"/>
  <c r="Q1475" i="10"/>
  <c r="P1475" i="10"/>
  <c r="P1473" i="10" s="1"/>
  <c r="O1475" i="10"/>
  <c r="N1475" i="10"/>
  <c r="M1475" i="10"/>
  <c r="AC1474" i="10"/>
  <c r="AB1474" i="10"/>
  <c r="AA1474" i="10"/>
  <c r="Z1474" i="10"/>
  <c r="Z1473" i="10" s="1"/>
  <c r="Y1474" i="10"/>
  <c r="Y1473" i="10" s="1"/>
  <c r="X1474" i="10"/>
  <c r="W1474" i="10"/>
  <c r="V1474" i="10"/>
  <c r="V1473" i="10" s="1"/>
  <c r="U1474" i="10"/>
  <c r="U1473" i="10" s="1"/>
  <c r="T1474" i="10"/>
  <c r="S1474" i="10"/>
  <c r="R1474" i="10"/>
  <c r="Q1474" i="10"/>
  <c r="Q1473" i="10" s="1"/>
  <c r="P1474" i="10"/>
  <c r="O1474" i="10"/>
  <c r="M1474" i="10"/>
  <c r="N1474" i="10" s="1"/>
  <c r="AC1473" i="10"/>
  <c r="AA1473" i="10"/>
  <c r="S1473" i="10"/>
  <c r="R1473" i="10"/>
  <c r="M1473" i="10"/>
  <c r="AC1472" i="10"/>
  <c r="AB1472" i="10"/>
  <c r="AA1472" i="10"/>
  <c r="Z1472" i="10"/>
  <c r="Y1472" i="10"/>
  <c r="X1472" i="10"/>
  <c r="W1472" i="10"/>
  <c r="V1472" i="10"/>
  <c r="U1472" i="10"/>
  <c r="T1472" i="10"/>
  <c r="S1472" i="10"/>
  <c r="R1472" i="10"/>
  <c r="Q1472" i="10"/>
  <c r="P1472" i="10"/>
  <c r="O1472" i="10"/>
  <c r="M1472" i="10"/>
  <c r="N1472" i="10" s="1"/>
  <c r="AC1471" i="10"/>
  <c r="AB1471" i="10"/>
  <c r="AA1471" i="10"/>
  <c r="AA1470" i="10" s="1"/>
  <c r="Z1471" i="10"/>
  <c r="Z1470" i="10" s="1"/>
  <c r="Y1471" i="10"/>
  <c r="Y1470" i="10" s="1"/>
  <c r="X1471" i="10"/>
  <c r="X1470" i="10" s="1"/>
  <c r="W1471" i="10"/>
  <c r="W1470" i="10" s="1"/>
  <c r="V1471" i="10"/>
  <c r="U1471" i="10"/>
  <c r="T1471" i="10"/>
  <c r="T1470" i="10" s="1"/>
  <c r="S1471" i="10"/>
  <c r="S1470" i="10" s="1"/>
  <c r="R1471" i="10"/>
  <c r="R1470" i="10" s="1"/>
  <c r="Q1471" i="10"/>
  <c r="Q1470" i="10" s="1"/>
  <c r="P1471" i="10"/>
  <c r="O1471" i="10"/>
  <c r="O1470" i="10" s="1"/>
  <c r="M1471" i="10"/>
  <c r="N1471" i="10" s="1"/>
  <c r="AC1470" i="10"/>
  <c r="AB1470" i="10"/>
  <c r="V1470" i="10"/>
  <c r="U1470" i="10"/>
  <c r="P1470" i="10"/>
  <c r="M1470" i="10"/>
  <c r="AC1468" i="10"/>
  <c r="AB1468" i="10"/>
  <c r="AA1468" i="10"/>
  <c r="Z1468" i="10"/>
  <c r="Y1468" i="10"/>
  <c r="X1468" i="10"/>
  <c r="W1468" i="10"/>
  <c r="V1468" i="10"/>
  <c r="U1468" i="10"/>
  <c r="T1468" i="10"/>
  <c r="S1468" i="10"/>
  <c r="R1468" i="10"/>
  <c r="Q1468" i="10"/>
  <c r="P1468" i="10"/>
  <c r="O1468" i="10"/>
  <c r="N1468" i="10"/>
  <c r="M1468" i="10"/>
  <c r="AC1467" i="10"/>
  <c r="AB1467" i="10"/>
  <c r="AA1467" i="10"/>
  <c r="Z1467" i="10"/>
  <c r="Y1467" i="10"/>
  <c r="X1467" i="10"/>
  <c r="W1467" i="10"/>
  <c r="V1467" i="10"/>
  <c r="U1467" i="10"/>
  <c r="T1467" i="10"/>
  <c r="S1467" i="10"/>
  <c r="R1467" i="10"/>
  <c r="Q1467" i="10"/>
  <c r="P1467" i="10"/>
  <c r="O1467" i="10"/>
  <c r="M1467" i="10"/>
  <c r="N1467" i="10" s="1"/>
  <c r="AC1466" i="10"/>
  <c r="AB1466" i="10"/>
  <c r="AA1466" i="10"/>
  <c r="AA1465" i="10" s="1"/>
  <c r="Z1466" i="10"/>
  <c r="Y1466" i="10"/>
  <c r="Y1465" i="10" s="1"/>
  <c r="X1466" i="10"/>
  <c r="W1466" i="10"/>
  <c r="W1465" i="10" s="1"/>
  <c r="V1466" i="10"/>
  <c r="U1466" i="10"/>
  <c r="T1466" i="10"/>
  <c r="S1466" i="10"/>
  <c r="S1465" i="10" s="1"/>
  <c r="R1466" i="10"/>
  <c r="Q1466" i="10"/>
  <c r="Q1465" i="10" s="1"/>
  <c r="P1466" i="10"/>
  <c r="O1466" i="10"/>
  <c r="O1465" i="10" s="1"/>
  <c r="M1466" i="10"/>
  <c r="N1466" i="10" s="1"/>
  <c r="AC1465" i="10"/>
  <c r="Z1465" i="10"/>
  <c r="M1465" i="10"/>
  <c r="AC1464" i="10"/>
  <c r="AB1464" i="10"/>
  <c r="AA1464" i="10"/>
  <c r="Z1464" i="10"/>
  <c r="Y1464" i="10"/>
  <c r="X1464" i="10"/>
  <c r="W1464" i="10"/>
  <c r="V1464" i="10"/>
  <c r="U1464" i="10"/>
  <c r="T1464" i="10"/>
  <c r="S1464" i="10"/>
  <c r="R1464" i="10"/>
  <c r="Q1464" i="10"/>
  <c r="P1464" i="10"/>
  <c r="O1464" i="10"/>
  <c r="M1464" i="10"/>
  <c r="N1464" i="10" s="1"/>
  <c r="AC1463" i="10"/>
  <c r="AB1463" i="10"/>
  <c r="AA1463" i="10"/>
  <c r="Z1463" i="10"/>
  <c r="Y1463" i="10"/>
  <c r="X1463" i="10"/>
  <c r="W1463" i="10"/>
  <c r="V1463" i="10"/>
  <c r="U1463" i="10"/>
  <c r="T1463" i="10"/>
  <c r="S1463" i="10"/>
  <c r="R1463" i="10"/>
  <c r="Q1463" i="10"/>
  <c r="P1463" i="10"/>
  <c r="O1463" i="10"/>
  <c r="M1463" i="10"/>
  <c r="N1463" i="10" s="1"/>
  <c r="AC1462" i="10"/>
  <c r="AB1462" i="10"/>
  <c r="AB1461" i="10" s="1"/>
  <c r="AA1462" i="10"/>
  <c r="AA1461" i="10" s="1"/>
  <c r="Z1462" i="10"/>
  <c r="Z1461" i="10" s="1"/>
  <c r="Y1462" i="10"/>
  <c r="Y1461" i="10" s="1"/>
  <c r="X1462" i="10"/>
  <c r="X1461" i="10" s="1"/>
  <c r="W1462" i="10"/>
  <c r="W1461" i="10" s="1"/>
  <c r="V1462" i="10"/>
  <c r="V1461" i="10" s="1"/>
  <c r="U1462" i="10"/>
  <c r="U1461" i="10" s="1"/>
  <c r="T1462" i="10"/>
  <c r="T1461" i="10" s="1"/>
  <c r="S1462" i="10"/>
  <c r="R1462" i="10"/>
  <c r="R1461" i="10" s="1"/>
  <c r="Q1462" i="10"/>
  <c r="Q1461" i="10" s="1"/>
  <c r="P1462" i="10"/>
  <c r="P1461" i="10" s="1"/>
  <c r="O1462" i="10"/>
  <c r="O1461" i="10" s="1"/>
  <c r="M1462" i="10"/>
  <c r="N1462" i="10" s="1"/>
  <c r="N1461" i="10" s="1"/>
  <c r="AC1461" i="10"/>
  <c r="S1461" i="10"/>
  <c r="M1461" i="10"/>
  <c r="AC1460" i="10"/>
  <c r="AB1460" i="10"/>
  <c r="AA1460" i="10"/>
  <c r="Z1460" i="10"/>
  <c r="Y1460" i="10"/>
  <c r="X1460" i="10"/>
  <c r="W1460" i="10"/>
  <c r="V1460" i="10"/>
  <c r="U1460" i="10"/>
  <c r="T1460" i="10"/>
  <c r="S1460" i="10"/>
  <c r="R1460" i="10"/>
  <c r="Q1460" i="10"/>
  <c r="P1460" i="10"/>
  <c r="O1460" i="10"/>
  <c r="M1460" i="10"/>
  <c r="N1460" i="10" s="1"/>
  <c r="AC1459" i="10"/>
  <c r="AB1459" i="10"/>
  <c r="AA1459" i="10"/>
  <c r="Z1459" i="10"/>
  <c r="Y1459" i="10"/>
  <c r="X1459" i="10"/>
  <c r="W1459" i="10"/>
  <c r="V1459" i="10"/>
  <c r="U1459" i="10"/>
  <c r="T1459" i="10"/>
  <c r="S1459" i="10"/>
  <c r="R1459" i="10"/>
  <c r="Q1459" i="10"/>
  <c r="P1459" i="10"/>
  <c r="O1459" i="10"/>
  <c r="M1459" i="10"/>
  <c r="N1459" i="10" s="1"/>
  <c r="AC1458" i="10"/>
  <c r="AB1458" i="10"/>
  <c r="AA1458" i="10"/>
  <c r="AA1457" i="10" s="1"/>
  <c r="Z1458" i="10"/>
  <c r="Y1458" i="10"/>
  <c r="Y1457" i="10" s="1"/>
  <c r="X1458" i="10"/>
  <c r="X1457" i="10" s="1"/>
  <c r="W1458" i="10"/>
  <c r="W1457" i="10" s="1"/>
  <c r="V1458" i="10"/>
  <c r="V1457" i="10" s="1"/>
  <c r="U1458" i="10"/>
  <c r="U1457" i="10" s="1"/>
  <c r="T1458" i="10"/>
  <c r="T1457" i="10" s="1"/>
  <c r="S1458" i="10"/>
  <c r="S1457" i="10" s="1"/>
  <c r="R1458" i="10"/>
  <c r="Q1458" i="10"/>
  <c r="Q1457" i="10" s="1"/>
  <c r="P1458" i="10"/>
  <c r="P1457" i="10" s="1"/>
  <c r="O1458" i="10"/>
  <c r="O1457" i="10" s="1"/>
  <c r="M1458" i="10"/>
  <c r="N1458" i="10" s="1"/>
  <c r="N1457" i="10" s="1"/>
  <c r="AC1457" i="10"/>
  <c r="AB1457" i="10"/>
  <c r="Z1457" i="10"/>
  <c r="R1457" i="10"/>
  <c r="M1457" i="10"/>
  <c r="M1438" i="10"/>
  <c r="M1437" i="10"/>
  <c r="M1436" i="10"/>
  <c r="AC1455" i="10"/>
  <c r="AB1455" i="10"/>
  <c r="AA1455" i="10"/>
  <c r="Z1455" i="10"/>
  <c r="Y1455" i="10"/>
  <c r="X1455" i="10"/>
  <c r="W1455" i="10"/>
  <c r="V1455" i="10"/>
  <c r="U1455" i="10"/>
  <c r="T1455" i="10"/>
  <c r="S1455" i="10"/>
  <c r="R1455" i="10"/>
  <c r="Q1455" i="10"/>
  <c r="P1455" i="10"/>
  <c r="O1455" i="10"/>
  <c r="M1455" i="10"/>
  <c r="N1455" i="10" s="1"/>
  <c r="AC1454" i="10"/>
  <c r="AB1454" i="10"/>
  <c r="AA1454" i="10"/>
  <c r="Z1454" i="10"/>
  <c r="Y1454" i="10"/>
  <c r="X1454" i="10"/>
  <c r="W1454" i="10"/>
  <c r="V1454" i="10"/>
  <c r="U1454" i="10"/>
  <c r="T1454" i="10"/>
  <c r="S1454" i="10"/>
  <c r="R1454" i="10"/>
  <c r="Q1454" i="10"/>
  <c r="P1454" i="10"/>
  <c r="O1454" i="10"/>
  <c r="M1454" i="10"/>
  <c r="N1454" i="10" s="1"/>
  <c r="AC1453" i="10"/>
  <c r="AB1453" i="10"/>
  <c r="AA1453" i="10"/>
  <c r="Z1453" i="10"/>
  <c r="Y1453" i="10"/>
  <c r="X1453" i="10"/>
  <c r="W1453" i="10"/>
  <c r="V1453" i="10"/>
  <c r="U1453" i="10"/>
  <c r="T1453" i="10"/>
  <c r="S1453" i="10"/>
  <c r="R1453" i="10"/>
  <c r="Q1453" i="10"/>
  <c r="P1453" i="10"/>
  <c r="O1453" i="10"/>
  <c r="M1453" i="10"/>
  <c r="N1453" i="10" s="1"/>
  <c r="AC1452" i="10"/>
  <c r="AB1452" i="10"/>
  <c r="AB1451" i="10" s="1"/>
  <c r="AA1452" i="10"/>
  <c r="Z1452" i="10"/>
  <c r="Z1451" i="10" s="1"/>
  <c r="Y1452" i="10"/>
  <c r="Y1451" i="10" s="1"/>
  <c r="X1452" i="10"/>
  <c r="X1451" i="10" s="1"/>
  <c r="W1452" i="10"/>
  <c r="W1451" i="10" s="1"/>
  <c r="V1452" i="10"/>
  <c r="V1451" i="10" s="1"/>
  <c r="U1452" i="10"/>
  <c r="U1451" i="10" s="1"/>
  <c r="T1452" i="10"/>
  <c r="T1451" i="10" s="1"/>
  <c r="S1452" i="10"/>
  <c r="S1451" i="10" s="1"/>
  <c r="R1452" i="10"/>
  <c r="R1451" i="10" s="1"/>
  <c r="Q1452" i="10"/>
  <c r="Q1451" i="10" s="1"/>
  <c r="P1452" i="10"/>
  <c r="P1451" i="10" s="1"/>
  <c r="O1452" i="10"/>
  <c r="O1451" i="10" s="1"/>
  <c r="M1452" i="10"/>
  <c r="N1452" i="10" s="1"/>
  <c r="N1451" i="10" s="1"/>
  <c r="AC1451" i="10"/>
  <c r="M1451" i="10"/>
  <c r="AC1450" i="10"/>
  <c r="AB1450" i="10"/>
  <c r="AA1450" i="10"/>
  <c r="Z1450" i="10"/>
  <c r="Y1450" i="10"/>
  <c r="X1450" i="10"/>
  <c r="W1450" i="10"/>
  <c r="V1450" i="10"/>
  <c r="U1450" i="10"/>
  <c r="T1450" i="10"/>
  <c r="S1450" i="10"/>
  <c r="R1450" i="10"/>
  <c r="R1446" i="10" s="1"/>
  <c r="Q1450" i="10"/>
  <c r="P1450" i="10"/>
  <c r="O1450" i="10"/>
  <c r="N1450" i="10"/>
  <c r="M1450" i="10"/>
  <c r="AC1449" i="10"/>
  <c r="AB1449" i="10"/>
  <c r="AA1449" i="10"/>
  <c r="Z1449" i="10"/>
  <c r="Y1449" i="10"/>
  <c r="X1449" i="10"/>
  <c r="W1449" i="10"/>
  <c r="V1449" i="10"/>
  <c r="U1449" i="10"/>
  <c r="T1449" i="10"/>
  <c r="S1449" i="10"/>
  <c r="R1449" i="10"/>
  <c r="Q1449" i="10"/>
  <c r="P1449" i="10"/>
  <c r="O1449" i="10"/>
  <c r="M1449" i="10"/>
  <c r="N1449" i="10" s="1"/>
  <c r="AC1448" i="10"/>
  <c r="AB1448" i="10"/>
  <c r="AA1448" i="10"/>
  <c r="Z1448" i="10"/>
  <c r="Y1448" i="10"/>
  <c r="X1448" i="10"/>
  <c r="W1448" i="10"/>
  <c r="V1448" i="10"/>
  <c r="U1448" i="10"/>
  <c r="T1448" i="10"/>
  <c r="S1448" i="10"/>
  <c r="R1448" i="10"/>
  <c r="Q1448" i="10"/>
  <c r="P1448" i="10"/>
  <c r="O1448" i="10"/>
  <c r="M1448" i="10"/>
  <c r="N1448" i="10" s="1"/>
  <c r="AC1447" i="10"/>
  <c r="AC1446" i="10" s="1"/>
  <c r="AB1447" i="10"/>
  <c r="AB1446" i="10" s="1"/>
  <c r="AA1447" i="10"/>
  <c r="Z1447" i="10"/>
  <c r="Y1447" i="10"/>
  <c r="X1447" i="10"/>
  <c r="X1446" i="10" s="1"/>
  <c r="W1447" i="10"/>
  <c r="V1447" i="10"/>
  <c r="U1447" i="10"/>
  <c r="U1446" i="10" s="1"/>
  <c r="T1447" i="10"/>
  <c r="S1447" i="10"/>
  <c r="R1447" i="10"/>
  <c r="Q1447" i="10"/>
  <c r="P1447" i="10"/>
  <c r="P1446" i="10" s="1"/>
  <c r="O1447" i="10"/>
  <c r="M1447" i="10"/>
  <c r="N1447" i="10" s="1"/>
  <c r="AC1445" i="10"/>
  <c r="AB1445" i="10"/>
  <c r="AA1445" i="10"/>
  <c r="Z1445" i="10"/>
  <c r="Y1445" i="10"/>
  <c r="X1445" i="10"/>
  <c r="W1445" i="10"/>
  <c r="V1445" i="10"/>
  <c r="U1445" i="10"/>
  <c r="T1445" i="10"/>
  <c r="S1445" i="10"/>
  <c r="R1445" i="10"/>
  <c r="Q1445" i="10"/>
  <c r="P1445" i="10"/>
  <c r="O1445" i="10"/>
  <c r="M1445" i="10"/>
  <c r="N1445" i="10" s="1"/>
  <c r="AC1444" i="10"/>
  <c r="AB1444" i="10"/>
  <c r="AA1444" i="10"/>
  <c r="Z1444" i="10"/>
  <c r="Y1444" i="10"/>
  <c r="X1444" i="10"/>
  <c r="W1444" i="10"/>
  <c r="V1444" i="10"/>
  <c r="U1444" i="10"/>
  <c r="T1444" i="10"/>
  <c r="S1444" i="10"/>
  <c r="R1444" i="10"/>
  <c r="Q1444" i="10"/>
  <c r="P1444" i="10"/>
  <c r="O1444" i="10"/>
  <c r="N1444" i="10"/>
  <c r="M1444" i="10"/>
  <c r="AC1443" i="10"/>
  <c r="AB1443" i="10"/>
  <c r="AA1443" i="10"/>
  <c r="Z1443" i="10"/>
  <c r="Y1443" i="10"/>
  <c r="X1443" i="10"/>
  <c r="W1443" i="10"/>
  <c r="V1443" i="10"/>
  <c r="U1443" i="10"/>
  <c r="T1443" i="10"/>
  <c r="S1443" i="10"/>
  <c r="R1443" i="10"/>
  <c r="Q1443" i="10"/>
  <c r="P1443" i="10"/>
  <c r="O1443" i="10"/>
  <c r="M1443" i="10"/>
  <c r="N1443" i="10" s="1"/>
  <c r="AC1442" i="10"/>
  <c r="AB1442" i="10"/>
  <c r="AA1442" i="10"/>
  <c r="AA1441" i="10" s="1"/>
  <c r="Z1442" i="10"/>
  <c r="Z1441" i="10" s="1"/>
  <c r="Y1442" i="10"/>
  <c r="X1442" i="10"/>
  <c r="W1442" i="10"/>
  <c r="V1442" i="10"/>
  <c r="V1441" i="10" s="1"/>
  <c r="U1442" i="10"/>
  <c r="T1442" i="10"/>
  <c r="S1442" i="10"/>
  <c r="R1442" i="10"/>
  <c r="R1441" i="10" s="1"/>
  <c r="Q1442" i="10"/>
  <c r="P1442" i="10"/>
  <c r="O1442" i="10"/>
  <c r="M1442" i="10"/>
  <c r="N1442" i="10" s="1"/>
  <c r="AC1441" i="10"/>
  <c r="M1441" i="10"/>
  <c r="R1356" i="8"/>
  <c r="Q1355" i="8"/>
  <c r="Q1433" i="8"/>
  <c r="R1434" i="8"/>
  <c r="R1512" i="8"/>
  <c r="Q1511" i="8"/>
  <c r="R1512" i="9"/>
  <c r="Q1511" i="9"/>
  <c r="R1434" i="9"/>
  <c r="Q1433" i="9"/>
  <c r="R818" i="11" l="1"/>
  <c r="U848" i="11"/>
  <c r="V1314" i="11"/>
  <c r="S1342" i="11"/>
  <c r="AB1392" i="11"/>
  <c r="P799" i="11"/>
  <c r="X799" i="11"/>
  <c r="Q799" i="11"/>
  <c r="V848" i="11"/>
  <c r="U851" i="11"/>
  <c r="V854" i="11"/>
  <c r="S1309" i="11"/>
  <c r="AA1309" i="11"/>
  <c r="V1331" i="11"/>
  <c r="T1342" i="11"/>
  <c r="AB1342" i="11"/>
  <c r="S1379" i="11"/>
  <c r="AA1379" i="11"/>
  <c r="X1395" i="11"/>
  <c r="V1480" i="11"/>
  <c r="Z1446" i="10"/>
  <c r="N1465" i="10"/>
  <c r="V1465" i="10"/>
  <c r="R830" i="11"/>
  <c r="Z830" i="11"/>
  <c r="P848" i="11"/>
  <c r="X848" i="11"/>
  <c r="V857" i="11"/>
  <c r="S1290" i="11"/>
  <c r="AA1290" i="11"/>
  <c r="N1295" i="11"/>
  <c r="V1295" i="11"/>
  <c r="R1301" i="11"/>
  <c r="Z1301" i="11"/>
  <c r="Y1314" i="11"/>
  <c r="O1321" i="11"/>
  <c r="W1321" i="11"/>
  <c r="X1331" i="11"/>
  <c r="Z1336" i="11"/>
  <c r="T1348" i="11"/>
  <c r="AA1348" i="11"/>
  <c r="V1368" i="11"/>
  <c r="Q1383" i="11"/>
  <c r="Y1383" i="11"/>
  <c r="P1383" i="11"/>
  <c r="X1383" i="11"/>
  <c r="W1392" i="11"/>
  <c r="R1395" i="11"/>
  <c r="Z1395" i="11"/>
  <c r="R1414" i="11"/>
  <c r="Z1414" i="11"/>
  <c r="O1441" i="11"/>
  <c r="R1446" i="11"/>
  <c r="Z1446" i="11"/>
  <c r="W1457" i="11"/>
  <c r="P1480" i="11"/>
  <c r="X1480" i="11"/>
  <c r="S1487" i="11"/>
  <c r="Z1498" i="11"/>
  <c r="AB1321" i="11"/>
  <c r="AB1465" i="10"/>
  <c r="AA1487" i="10"/>
  <c r="Z814" i="11"/>
  <c r="W1510" i="10"/>
  <c r="Y810" i="11"/>
  <c r="AA814" i="11"/>
  <c r="U826" i="11"/>
  <c r="Y848" i="11"/>
  <c r="Q851" i="11"/>
  <c r="O857" i="11"/>
  <c r="W857" i="11"/>
  <c r="AA1301" i="11"/>
  <c r="X1321" i="11"/>
  <c r="S1414" i="11"/>
  <c r="AA1414" i="11"/>
  <c r="X1465" i="11"/>
  <c r="U1470" i="11"/>
  <c r="Q1473" i="11"/>
  <c r="W1414" i="11"/>
  <c r="T1465" i="10"/>
  <c r="X810" i="11"/>
  <c r="P1465" i="10"/>
  <c r="X1465" i="10"/>
  <c r="Z851" i="11"/>
  <c r="T1290" i="11"/>
  <c r="P1342" i="11"/>
  <c r="AB1395" i="11"/>
  <c r="AA1420" i="11"/>
  <c r="AB1432" i="11"/>
  <c r="Y1441" i="11"/>
  <c r="T804" i="11"/>
  <c r="T1392" i="11"/>
  <c r="W1498" i="11"/>
  <c r="R814" i="11"/>
  <c r="P1441" i="10"/>
  <c r="X1441" i="10"/>
  <c r="V1446" i="10"/>
  <c r="R1465" i="10"/>
  <c r="T1480" i="10"/>
  <c r="Y1510" i="10"/>
  <c r="P826" i="11"/>
  <c r="R1285" i="11"/>
  <c r="Z1285" i="11"/>
  <c r="U1290" i="11"/>
  <c r="S1321" i="11"/>
  <c r="N1336" i="11"/>
  <c r="V1336" i="11"/>
  <c r="Z1342" i="11"/>
  <c r="P1348" i="11"/>
  <c r="X1348" i="11"/>
  <c r="O1363" i="11"/>
  <c r="W1363" i="11"/>
  <c r="S1368" i="11"/>
  <c r="AA1368" i="11"/>
  <c r="R1368" i="11"/>
  <c r="Z1368" i="11"/>
  <c r="U1383" i="11"/>
  <c r="AA1392" i="11"/>
  <c r="R1392" i="11"/>
  <c r="Z1392" i="11"/>
  <c r="P1399" i="11"/>
  <c r="X1399" i="11"/>
  <c r="N1414" i="11"/>
  <c r="V1414" i="11"/>
  <c r="U1420" i="11"/>
  <c r="AB1420" i="11"/>
  <c r="O1429" i="11"/>
  <c r="U1432" i="11"/>
  <c r="V1446" i="11"/>
  <c r="U1446" i="11"/>
  <c r="O1470" i="11"/>
  <c r="W1470" i="11"/>
  <c r="O1487" i="11"/>
  <c r="W1487" i="11"/>
  <c r="T1309" i="11"/>
  <c r="AB1309" i="11"/>
  <c r="X1498" i="11"/>
  <c r="T1498" i="10"/>
  <c r="R810" i="11"/>
  <c r="Z810" i="11"/>
  <c r="V826" i="11"/>
  <c r="O826" i="11"/>
  <c r="S840" i="11"/>
  <c r="AA840" i="11"/>
  <c r="Y1348" i="11"/>
  <c r="V1383" i="11"/>
  <c r="T1420" i="11"/>
  <c r="N1429" i="11"/>
  <c r="V1429" i="11"/>
  <c r="R1480" i="10"/>
  <c r="O818" i="11"/>
  <c r="X1354" i="11"/>
  <c r="S1487" i="10"/>
  <c r="Y799" i="11"/>
  <c r="W833" i="11"/>
  <c r="T1301" i="11"/>
  <c r="W826" i="11"/>
  <c r="V1510" i="10"/>
  <c r="N872" i="11"/>
  <c r="O1290" i="11"/>
  <c r="W1290" i="11"/>
  <c r="AA810" i="11"/>
  <c r="W818" i="11"/>
  <c r="P1290" i="11"/>
  <c r="X1290" i="11"/>
  <c r="AA1295" i="11"/>
  <c r="R1295" i="11"/>
  <c r="Z1295" i="11"/>
  <c r="X1368" i="11"/>
  <c r="V1441" i="11"/>
  <c r="S1465" i="11"/>
  <c r="AA1465" i="11"/>
  <c r="Q1414" i="11"/>
  <c r="Y1414" i="11"/>
  <c r="W1441" i="11"/>
  <c r="O1446" i="11"/>
  <c r="W1446" i="11"/>
  <c r="R1457" i="11"/>
  <c r="Z1457" i="11"/>
  <c r="Q1441" i="10"/>
  <c r="V1487" i="10"/>
  <c r="U1487" i="10"/>
  <c r="N1498" i="10"/>
  <c r="V1498" i="10"/>
  <c r="U1498" i="10"/>
  <c r="U1510" i="10"/>
  <c r="V810" i="11"/>
  <c r="P818" i="11"/>
  <c r="X818" i="11"/>
  <c r="O823" i="11"/>
  <c r="X826" i="11"/>
  <c r="V833" i="11"/>
  <c r="Q848" i="11"/>
  <c r="O851" i="11"/>
  <c r="W851" i="11"/>
  <c r="P854" i="11"/>
  <c r="X854" i="11"/>
  <c r="U1285" i="11"/>
  <c r="AB1295" i="11"/>
  <c r="O1309" i="11"/>
  <c r="W1309" i="11"/>
  <c r="V1309" i="11"/>
  <c r="P1321" i="11"/>
  <c r="S1348" i="11"/>
  <c r="R1348" i="11"/>
  <c r="Z1348" i="11"/>
  <c r="P1363" i="11"/>
  <c r="X1363" i="11"/>
  <c r="T1373" i="11"/>
  <c r="Q1409" i="11"/>
  <c r="Q1429" i="11"/>
  <c r="Y1429" i="11"/>
  <c r="P1429" i="11"/>
  <c r="X1429" i="11"/>
  <c r="Q1441" i="11"/>
  <c r="V1465" i="11"/>
  <c r="R1473" i="11"/>
  <c r="Y1473" i="11"/>
  <c r="Q1487" i="11"/>
  <c r="Y1487" i="11"/>
  <c r="X1487" i="11"/>
  <c r="R1492" i="11"/>
  <c r="Z1492" i="11"/>
  <c r="T1473" i="10"/>
  <c r="AB1473" i="10"/>
  <c r="V1480" i="10"/>
  <c r="Z1510" i="10"/>
  <c r="T799" i="11"/>
  <c r="Z826" i="11"/>
  <c r="P830" i="11"/>
  <c r="X830" i="11"/>
  <c r="Y833" i="11"/>
  <c r="R848" i="11"/>
  <c r="AA854" i="11"/>
  <c r="W1295" i="11"/>
  <c r="Q1321" i="11"/>
  <c r="Y1321" i="11"/>
  <c r="U1336" i="11"/>
  <c r="Q1363" i="11"/>
  <c r="U1373" i="11"/>
  <c r="Z1383" i="11"/>
  <c r="N1395" i="11"/>
  <c r="T1414" i="11"/>
  <c r="AB1414" i="11"/>
  <c r="AA1451" i="11"/>
  <c r="O1465" i="11"/>
  <c r="Q1470" i="11"/>
  <c r="Y1470" i="11"/>
  <c r="T1498" i="11"/>
  <c r="AB1498" i="11"/>
  <c r="S1441" i="10"/>
  <c r="P1480" i="10"/>
  <c r="X1480" i="10"/>
  <c r="R804" i="11"/>
  <c r="Z804" i="11"/>
  <c r="O810" i="11"/>
  <c r="P810" i="11"/>
  <c r="Q810" i="11"/>
  <c r="T848" i="11"/>
  <c r="V1354" i="11"/>
  <c r="Z1363" i="11"/>
  <c r="U1414" i="11"/>
  <c r="W1432" i="11"/>
  <c r="AA1441" i="11"/>
  <c r="S1446" i="11"/>
  <c r="AA1446" i="11"/>
  <c r="Q1480" i="10"/>
  <c r="Y1480" i="10"/>
  <c r="R1498" i="10"/>
  <c r="Z1498" i="10"/>
  <c r="O799" i="11"/>
  <c r="W799" i="11"/>
  <c r="AB851" i="11"/>
  <c r="AB1290" i="11"/>
  <c r="Q1295" i="11"/>
  <c r="Y1295" i="11"/>
  <c r="P1295" i="11"/>
  <c r="X1295" i="11"/>
  <c r="S1301" i="11"/>
  <c r="U1314" i="11"/>
  <c r="AB1314" i="11"/>
  <c r="U1331" i="11"/>
  <c r="O1348" i="11"/>
  <c r="W1348" i="11"/>
  <c r="T1363" i="11"/>
  <c r="W1373" i="11"/>
  <c r="AA1383" i="11"/>
  <c r="V1392" i="11"/>
  <c r="W1395" i="11"/>
  <c r="R1399" i="11"/>
  <c r="Z1399" i="11"/>
  <c r="U1423" i="11"/>
  <c r="AB1423" i="11"/>
  <c r="U1429" i="11"/>
  <c r="AB1429" i="11"/>
  <c r="U1441" i="11"/>
  <c r="AB1441" i="11"/>
  <c r="P1457" i="11"/>
  <c r="Q1465" i="11"/>
  <c r="Y1465" i="11"/>
  <c r="T1470" i="11"/>
  <c r="U1473" i="11"/>
  <c r="AB1487" i="11"/>
  <c r="O1498" i="11"/>
  <c r="AA1363" i="11"/>
  <c r="Q1484" i="10"/>
  <c r="V799" i="11"/>
  <c r="O804" i="11"/>
  <c r="W804" i="11"/>
  <c r="P804" i="11"/>
  <c r="X804" i="11"/>
  <c r="Y804" i="11"/>
  <c r="T814" i="11"/>
  <c r="AB814" i="11"/>
  <c r="Q818" i="11"/>
  <c r="Y818" i="11"/>
  <c r="S830" i="11"/>
  <c r="AA830" i="11"/>
  <c r="Y851" i="11"/>
  <c r="O1446" i="10"/>
  <c r="W1446" i="10"/>
  <c r="O1473" i="10"/>
  <c r="W1473" i="10"/>
  <c r="O814" i="11"/>
  <c r="Z818" i="11"/>
  <c r="Q826" i="11"/>
  <c r="Y826" i="11"/>
  <c r="T830" i="11"/>
  <c r="Q854" i="11"/>
  <c r="V1285" i="11"/>
  <c r="U1295" i="11"/>
  <c r="T1314" i="11"/>
  <c r="S1314" i="11"/>
  <c r="AA1314" i="11"/>
  <c r="O1336" i="11"/>
  <c r="O1368" i="11"/>
  <c r="W1368" i="11"/>
  <c r="P1395" i="11"/>
  <c r="Y1409" i="11"/>
  <c r="N1473" i="11"/>
  <c r="V1473" i="11"/>
  <c r="R1487" i="10"/>
  <c r="Q794" i="11"/>
  <c r="V804" i="11"/>
  <c r="P851" i="11"/>
  <c r="Y1441" i="10"/>
  <c r="AB794" i="11"/>
  <c r="R833" i="11"/>
  <c r="AC839" i="11"/>
  <c r="P1368" i="11"/>
  <c r="X1387" i="11"/>
  <c r="U1441" i="10"/>
  <c r="U1465" i="10"/>
  <c r="S1480" i="10"/>
  <c r="AA1480" i="10"/>
  <c r="AA1510" i="10"/>
  <c r="W814" i="11"/>
  <c r="U818" i="11"/>
  <c r="V818" i="11"/>
  <c r="T840" i="11"/>
  <c r="AB840" i="11"/>
  <c r="Q1395" i="11"/>
  <c r="Y1395" i="11"/>
  <c r="O1473" i="11"/>
  <c r="W1473" i="11"/>
  <c r="N1498" i="11"/>
  <c r="V1498" i="11"/>
  <c r="Z1487" i="10"/>
  <c r="Z794" i="11"/>
  <c r="S814" i="11"/>
  <c r="X840" i="11"/>
  <c r="Z1423" i="11"/>
  <c r="R1510" i="10"/>
  <c r="W810" i="11"/>
  <c r="Y1354" i="11"/>
  <c r="AB1510" i="10"/>
  <c r="R799" i="11"/>
  <c r="Z799" i="11"/>
  <c r="S804" i="11"/>
  <c r="AA804" i="11"/>
  <c r="U840" i="11"/>
  <c r="U854" i="11"/>
  <c r="R857" i="11"/>
  <c r="Z857" i="11"/>
  <c r="AA857" i="11"/>
  <c r="R1324" i="11"/>
  <c r="Z1324" i="11"/>
  <c r="P1331" i="11"/>
  <c r="U1342" i="11"/>
  <c r="AB1379" i="11"/>
  <c r="S1383" i="11"/>
  <c r="P1423" i="11"/>
  <c r="Q1446" i="11"/>
  <c r="W1465" i="11"/>
  <c r="P1470" i="11"/>
  <c r="X1470" i="11"/>
  <c r="T1446" i="10"/>
  <c r="O833" i="11"/>
  <c r="S1363" i="11"/>
  <c r="R1423" i="11"/>
  <c r="X1457" i="11"/>
  <c r="Z833" i="11"/>
  <c r="O1441" i="10"/>
  <c r="W1441" i="10"/>
  <c r="S1446" i="10"/>
  <c r="AA1446" i="10"/>
  <c r="AB1498" i="10"/>
  <c r="AB804" i="11"/>
  <c r="Q830" i="11"/>
  <c r="Y830" i="11"/>
  <c r="O840" i="11"/>
  <c r="P840" i="11"/>
  <c r="V1290" i="11"/>
  <c r="Q1301" i="11"/>
  <c r="Y1301" i="11"/>
  <c r="R1321" i="11"/>
  <c r="Z1321" i="11"/>
  <c r="N1342" i="11"/>
  <c r="V1342" i="11"/>
  <c r="R1363" i="11"/>
  <c r="U1379" i="11"/>
  <c r="Q1423" i="11"/>
  <c r="T1441" i="11"/>
  <c r="O1457" i="11"/>
  <c r="P1492" i="11"/>
  <c r="X1492" i="11"/>
  <c r="T857" i="11"/>
  <c r="AB857" i="11"/>
  <c r="P1285" i="11"/>
  <c r="X1285" i="11"/>
  <c r="O1285" i="11"/>
  <c r="W1285" i="11"/>
  <c r="Q1309" i="11"/>
  <c r="T1321" i="11"/>
  <c r="T1324" i="11"/>
  <c r="AB1324" i="11"/>
  <c r="Q1336" i="11"/>
  <c r="Y1336" i="11"/>
  <c r="X1342" i="11"/>
  <c r="O1342" i="11"/>
  <c r="W1342" i="11"/>
  <c r="N1348" i="11"/>
  <c r="V1348" i="11"/>
  <c r="U1348" i="11"/>
  <c r="AB1354" i="11"/>
  <c r="Z1354" i="11"/>
  <c r="AB1363" i="11"/>
  <c r="Q1373" i="11"/>
  <c r="Y1373" i="11"/>
  <c r="P1373" i="11"/>
  <c r="X1373" i="11"/>
  <c r="V1379" i="11"/>
  <c r="O1392" i="11"/>
  <c r="T1395" i="11"/>
  <c r="U1399" i="11"/>
  <c r="AB1399" i="11"/>
  <c r="S1409" i="11"/>
  <c r="AA1409" i="11"/>
  <c r="R1409" i="11"/>
  <c r="O1414" i="11"/>
  <c r="W1420" i="11"/>
  <c r="T1429" i="11"/>
  <c r="AA1429" i="11"/>
  <c r="S1470" i="11"/>
  <c r="AA1470" i="11"/>
  <c r="P1498" i="11"/>
  <c r="N1504" i="11"/>
  <c r="Y854" i="11"/>
  <c r="AC874" i="11"/>
  <c r="AC886" i="11"/>
  <c r="Y1285" i="11"/>
  <c r="R1290" i="11"/>
  <c r="Z1290" i="11"/>
  <c r="Q1290" i="11"/>
  <c r="Y1290" i="11"/>
  <c r="V1363" i="11"/>
  <c r="R1373" i="11"/>
  <c r="Z1373" i="11"/>
  <c r="T1383" i="11"/>
  <c r="AB1383" i="11"/>
  <c r="V1399" i="11"/>
  <c r="X1441" i="11"/>
  <c r="AB1470" i="11"/>
  <c r="Z1473" i="11"/>
  <c r="R1480" i="11"/>
  <c r="Z1480" i="11"/>
  <c r="Z1551" i="11" s="1"/>
  <c r="U1487" i="11"/>
  <c r="T1492" i="11"/>
  <c r="AB1492" i="11"/>
  <c r="V1301" i="11"/>
  <c r="W1354" i="11"/>
  <c r="T1368" i="11"/>
  <c r="AB1368" i="11"/>
  <c r="Y1379" i="11"/>
  <c r="V1423" i="11"/>
  <c r="Z1432" i="11"/>
  <c r="X1432" i="11"/>
  <c r="T1457" i="11"/>
  <c r="AB1457" i="11"/>
  <c r="S1473" i="11"/>
  <c r="AA1473" i="11"/>
  <c r="T1285" i="11"/>
  <c r="AB1285" i="11"/>
  <c r="S1285" i="11"/>
  <c r="AA1285" i="11"/>
  <c r="X1301" i="11"/>
  <c r="U1309" i="11"/>
  <c r="P1324" i="11"/>
  <c r="X1324" i="11"/>
  <c r="AA1342" i="11"/>
  <c r="S1392" i="11"/>
  <c r="Y1399" i="11"/>
  <c r="O1409" i="11"/>
  <c r="W1409" i="11"/>
  <c r="V1409" i="11"/>
  <c r="W1429" i="11"/>
  <c r="AA1432" i="11"/>
  <c r="R1451" i="11"/>
  <c r="V1457" i="11"/>
  <c r="N1457" i="11"/>
  <c r="U1465" i="11"/>
  <c r="P1487" i="11"/>
  <c r="O1492" i="11"/>
  <c r="W1492" i="11"/>
  <c r="S1498" i="11"/>
  <c r="AA1498" i="11"/>
  <c r="Q1504" i="11"/>
  <c r="Y1504" i="11"/>
  <c r="S857" i="11"/>
  <c r="N1387" i="11"/>
  <c r="N1461" i="11"/>
  <c r="V840" i="11"/>
  <c r="W848" i="11"/>
  <c r="O1020" i="11"/>
  <c r="N1501" i="10"/>
  <c r="U799" i="11"/>
  <c r="T810" i="11"/>
  <c r="AB810" i="11"/>
  <c r="U810" i="11"/>
  <c r="U823" i="11"/>
  <c r="W840" i="11"/>
  <c r="X851" i="11"/>
  <c r="R854" i="11"/>
  <c r="Z854" i="11"/>
  <c r="Q1446" i="10"/>
  <c r="Y1446" i="10"/>
  <c r="S818" i="11"/>
  <c r="AA818" i="11"/>
  <c r="S854" i="11"/>
  <c r="O1017" i="11"/>
  <c r="P1017" i="11" s="1"/>
  <c r="O1021" i="11"/>
  <c r="P1021" i="11" s="1"/>
  <c r="Q1021" i="11" s="1"/>
  <c r="R1021" i="11" s="1"/>
  <c r="N1290" i="11"/>
  <c r="T1295" i="11"/>
  <c r="Q1379" i="11"/>
  <c r="N1423" i="11"/>
  <c r="N1492" i="11"/>
  <c r="AC852" i="11"/>
  <c r="S799" i="11"/>
  <c r="AB823" i="11"/>
  <c r="O1016" i="11"/>
  <c r="P1016" i="11" s="1"/>
  <c r="N1015" i="11"/>
  <c r="AA799" i="11"/>
  <c r="V814" i="11"/>
  <c r="O848" i="11"/>
  <c r="S1510" i="10"/>
  <c r="AB818" i="11"/>
  <c r="R826" i="11"/>
  <c r="P833" i="11"/>
  <c r="X833" i="11"/>
  <c r="O1018" i="11"/>
  <c r="P1018" i="11" s="1"/>
  <c r="N1417" i="11"/>
  <c r="U814" i="11"/>
  <c r="AC847" i="11"/>
  <c r="T823" i="11"/>
  <c r="T818" i="11"/>
  <c r="T1441" i="10"/>
  <c r="AB1441" i="10"/>
  <c r="AA1451" i="10"/>
  <c r="N1480" i="10"/>
  <c r="U804" i="11"/>
  <c r="S826" i="11"/>
  <c r="AA826" i="11"/>
  <c r="Q833" i="11"/>
  <c r="AB848" i="11"/>
  <c r="N1309" i="11"/>
  <c r="P1336" i="11"/>
  <c r="X1336" i="11"/>
  <c r="N1501" i="11"/>
  <c r="T826" i="11"/>
  <c r="AB826" i="11"/>
  <c r="S833" i="11"/>
  <c r="AA833" i="11"/>
  <c r="T833" i="11"/>
  <c r="AB833" i="11"/>
  <c r="T854" i="11"/>
  <c r="AB854" i="11"/>
  <c r="O1301" i="11"/>
  <c r="W1301" i="11"/>
  <c r="AA1324" i="11"/>
  <c r="N1331" i="11"/>
  <c r="T1399" i="11"/>
  <c r="O1420" i="11"/>
  <c r="R1465" i="11"/>
  <c r="Z1465" i="11"/>
  <c r="S1510" i="11"/>
  <c r="P814" i="11"/>
  <c r="X814" i="11"/>
  <c r="Q814" i="11"/>
  <c r="Y814" i="11"/>
  <c r="Q840" i="11"/>
  <c r="Y840" i="11"/>
  <c r="R840" i="11"/>
  <c r="Z840" i="11"/>
  <c r="N1328" i="11"/>
  <c r="AC798" i="11"/>
  <c r="P823" i="11"/>
  <c r="X823" i="11"/>
  <c r="N1314" i="11"/>
  <c r="N1317" i="11"/>
  <c r="S1354" i="11"/>
  <c r="N1392" i="11"/>
  <c r="Z1409" i="11"/>
  <c r="S1429" i="11"/>
  <c r="N1383" i="11"/>
  <c r="N1465" i="11"/>
  <c r="AB799" i="11"/>
  <c r="O1019" i="11"/>
  <c r="P1019" i="11"/>
  <c r="Q1019" i="11" s="1"/>
  <c r="O1379" i="11"/>
  <c r="W1379" i="11"/>
  <c r="U1457" i="11"/>
  <c r="N1373" i="11"/>
  <c r="N1399" i="11"/>
  <c r="N1426" i="11"/>
  <c r="N1324" i="11"/>
  <c r="AA1016" i="7"/>
  <c r="Z1015" i="7"/>
  <c r="N1301" i="11"/>
  <c r="N1379" i="11"/>
  <c r="N1409" i="11"/>
  <c r="S1432" i="11"/>
  <c r="P1441" i="11"/>
  <c r="N1451" i="11"/>
  <c r="N1351" i="11"/>
  <c r="AC862" i="11"/>
  <c r="V794" i="11"/>
  <c r="N1285" i="11"/>
  <c r="AC1523" i="10"/>
  <c r="AC1548" i="10" s="1"/>
  <c r="N1487" i="10"/>
  <c r="N1470" i="10"/>
  <c r="AC1523" i="11"/>
  <c r="AC1548" i="11" s="1"/>
  <c r="N1487" i="11"/>
  <c r="M742" i="11"/>
  <c r="P742" i="11"/>
  <c r="N1441" i="11"/>
  <c r="N1368" i="11"/>
  <c r="N1222" i="11"/>
  <c r="N1221" i="11" s="1"/>
  <c r="N1218" i="11"/>
  <c r="N1217" i="11" s="1"/>
  <c r="AC1192" i="11"/>
  <c r="AC1187" i="11"/>
  <c r="Q228" i="11"/>
  <c r="T865" i="11"/>
  <c r="T863" i="11" s="1"/>
  <c r="AC228" i="11"/>
  <c r="O228" i="11"/>
  <c r="AC805" i="11"/>
  <c r="V228" i="11"/>
  <c r="AC802" i="11"/>
  <c r="AC800" i="11"/>
  <c r="Y228" i="11"/>
  <c r="AA228" i="11"/>
  <c r="X228" i="11"/>
  <c r="S228" i="11"/>
  <c r="N794" i="11"/>
  <c r="O794" i="11"/>
  <c r="S794" i="11"/>
  <c r="U794" i="11"/>
  <c r="X794" i="11"/>
  <c r="AA794" i="11"/>
  <c r="Y794" i="11"/>
  <c r="W794" i="11"/>
  <c r="T794" i="11"/>
  <c r="R794" i="11"/>
  <c r="P794" i="11"/>
  <c r="N228" i="11"/>
  <c r="AC796" i="11"/>
  <c r="M228" i="11"/>
  <c r="AC936" i="11"/>
  <c r="AC933" i="11" s="1"/>
  <c r="AC1521" i="11"/>
  <c r="N1521" i="11"/>
  <c r="R1512" i="11"/>
  <c r="R1510" i="11" s="1"/>
  <c r="T1512" i="11"/>
  <c r="T1510" i="11" s="1"/>
  <c r="N1480" i="11"/>
  <c r="N1446" i="11"/>
  <c r="R1434" i="11"/>
  <c r="R1432" i="11" s="1"/>
  <c r="T1434" i="11"/>
  <c r="T1432" i="11" s="1"/>
  <c r="N1363" i="11"/>
  <c r="R1356" i="11"/>
  <c r="R1354" i="11" s="1"/>
  <c r="T1356" i="11"/>
  <c r="T1354" i="11" s="1"/>
  <c r="AC1262" i="11"/>
  <c r="AC1237" i="11"/>
  <c r="N1238" i="11"/>
  <c r="N1236" i="11" s="1"/>
  <c r="N1240" i="11"/>
  <c r="N1239" i="11" s="1"/>
  <c r="AC1241" i="11"/>
  <c r="N1244" i="11"/>
  <c r="N1242" i="11" s="1"/>
  <c r="N1246" i="11"/>
  <c r="N1245" i="11" s="1"/>
  <c r="N1250" i="11"/>
  <c r="N1248" i="11" s="1"/>
  <c r="M1251" i="11"/>
  <c r="N1252" i="11"/>
  <c r="N1251" i="11" s="1"/>
  <c r="N1256" i="11"/>
  <c r="N1254" i="11" s="1"/>
  <c r="N1260" i="11"/>
  <c r="N1258" i="11" s="1"/>
  <c r="AC1215" i="11"/>
  <c r="AC1214" i="11" s="1"/>
  <c r="AC1219" i="11"/>
  <c r="AC1223" i="11"/>
  <c r="AC1225" i="11"/>
  <c r="AC1224" i="11" s="1"/>
  <c r="AC1227" i="11"/>
  <c r="AC1229" i="11"/>
  <c r="AC1228" i="11" s="1"/>
  <c r="N1232" i="11"/>
  <c r="N1234" i="11"/>
  <c r="AC1234" i="11" s="1"/>
  <c r="M1214" i="11"/>
  <c r="M1224" i="11"/>
  <c r="M1228" i="11"/>
  <c r="N1201" i="11"/>
  <c r="AC1203" i="11"/>
  <c r="AC1201" i="11" s="1"/>
  <c r="AC1207" i="11"/>
  <c r="AC1205" i="11" s="1"/>
  <c r="N1210" i="11"/>
  <c r="N1209" i="11" s="1"/>
  <c r="N1212" i="11"/>
  <c r="AC1212" i="11" s="1"/>
  <c r="AC1186" i="11"/>
  <c r="AC1188" i="11"/>
  <c r="N1189" i="11"/>
  <c r="AC1189" i="11" s="1"/>
  <c r="N1191" i="11"/>
  <c r="AC1191" i="11" s="1"/>
  <c r="N1193" i="11"/>
  <c r="AC1193" i="11" s="1"/>
  <c r="N1197" i="11"/>
  <c r="N1199" i="11"/>
  <c r="AC1199" i="11" s="1"/>
  <c r="N1070" i="11"/>
  <c r="O1070" i="11" s="1"/>
  <c r="O1073" i="11"/>
  <c r="Q1073" i="11"/>
  <c r="O1074" i="11"/>
  <c r="Q1074" i="11"/>
  <c r="N1076" i="11"/>
  <c r="N1069" i="11"/>
  <c r="O1069" i="11" s="1"/>
  <c r="N1071" i="11"/>
  <c r="N1073" i="11"/>
  <c r="P1073" i="11"/>
  <c r="N1074" i="11"/>
  <c r="P1074" i="11"/>
  <c r="N1075" i="11"/>
  <c r="T1024" i="11"/>
  <c r="V1025" i="11"/>
  <c r="Y1025" i="11" s="1"/>
  <c r="AB1025" i="11" s="1"/>
  <c r="T1031" i="11"/>
  <c r="U1032" i="11"/>
  <c r="X1032" i="11" s="1"/>
  <c r="AA1032" i="11" s="1"/>
  <c r="V1039" i="11"/>
  <c r="Y1039" i="11" s="1"/>
  <c r="AB1039" i="11" s="1"/>
  <c r="U1025" i="11"/>
  <c r="V1032" i="11"/>
  <c r="T1038" i="11"/>
  <c r="U1039" i="11"/>
  <c r="V1046" i="11"/>
  <c r="Y1046" i="11" s="1"/>
  <c r="AB1046" i="11" s="1"/>
  <c r="T1052" i="11"/>
  <c r="U1053" i="11"/>
  <c r="V1060" i="11"/>
  <c r="Y1060" i="11" s="1"/>
  <c r="AB1060" i="11" s="1"/>
  <c r="T1045" i="11"/>
  <c r="V1045" i="11" s="1"/>
  <c r="X1045" i="11" s="1"/>
  <c r="Z1045" i="11" s="1"/>
  <c r="U1046" i="11"/>
  <c r="V1053" i="11"/>
  <c r="Y1053" i="11" s="1"/>
  <c r="T1059" i="11"/>
  <c r="V1059" i="11" s="1"/>
  <c r="U1060" i="11"/>
  <c r="M1008" i="11"/>
  <c r="N1009" i="11"/>
  <c r="O1009" i="11" s="1"/>
  <c r="P1009" i="11" s="1"/>
  <c r="O1010" i="11"/>
  <c r="P1010" i="11" s="1"/>
  <c r="N1011" i="11"/>
  <c r="O1012" i="11"/>
  <c r="N1013" i="11"/>
  <c r="O1013" i="11" s="1"/>
  <c r="O1011" i="11"/>
  <c r="P1011" i="11" s="1"/>
  <c r="P1012" i="11"/>
  <c r="N885" i="11"/>
  <c r="N884" i="11" s="1"/>
  <c r="S891" i="11"/>
  <c r="S889" i="11" s="1"/>
  <c r="U891" i="11"/>
  <c r="U889" i="11" s="1"/>
  <c r="W891" i="11"/>
  <c r="W889" i="11" s="1"/>
  <c r="Y891" i="11"/>
  <c r="Y889" i="11" s="1"/>
  <c r="AA891" i="11"/>
  <c r="AA889" i="11" s="1"/>
  <c r="S894" i="11"/>
  <c r="S892" i="11" s="1"/>
  <c r="U894" i="11"/>
  <c r="U892" i="11" s="1"/>
  <c r="W894" i="11"/>
  <c r="W892" i="11" s="1"/>
  <c r="Y894" i="11"/>
  <c r="Y892" i="11" s="1"/>
  <c r="AA894" i="11"/>
  <c r="AA892" i="11" s="1"/>
  <c r="R891" i="11"/>
  <c r="R889" i="11" s="1"/>
  <c r="T891" i="11"/>
  <c r="T889" i="11" s="1"/>
  <c r="V891" i="11"/>
  <c r="V889" i="11" s="1"/>
  <c r="X891" i="11"/>
  <c r="X889" i="11" s="1"/>
  <c r="Z891" i="11"/>
  <c r="Z889" i="11" s="1"/>
  <c r="R894" i="11"/>
  <c r="R892" i="11" s="1"/>
  <c r="T894" i="11"/>
  <c r="T892" i="11" s="1"/>
  <c r="V894" i="11"/>
  <c r="V892" i="11" s="1"/>
  <c r="X894" i="11"/>
  <c r="X892" i="11" s="1"/>
  <c r="Z894" i="11"/>
  <c r="Z892" i="11" s="1"/>
  <c r="AC873" i="11"/>
  <c r="R879" i="11"/>
  <c r="R877" i="11" s="1"/>
  <c r="T879" i="11"/>
  <c r="T877" i="11" s="1"/>
  <c r="V879" i="11"/>
  <c r="V877" i="11" s="1"/>
  <c r="X879" i="11"/>
  <c r="X877" i="11" s="1"/>
  <c r="Z879" i="11"/>
  <c r="Z877" i="11" s="1"/>
  <c r="AB879" i="11"/>
  <c r="AB877" i="11" s="1"/>
  <c r="R882" i="11"/>
  <c r="R880" i="11" s="1"/>
  <c r="T882" i="11"/>
  <c r="T880" i="11" s="1"/>
  <c r="V882" i="11"/>
  <c r="V880" i="11" s="1"/>
  <c r="X882" i="11"/>
  <c r="X880" i="11" s="1"/>
  <c r="Z882" i="11"/>
  <c r="Z880" i="11" s="1"/>
  <c r="AB882" i="11"/>
  <c r="AB880" i="11" s="1"/>
  <c r="S879" i="11"/>
  <c r="S877" i="11" s="1"/>
  <c r="U879" i="11"/>
  <c r="U877" i="11" s="1"/>
  <c r="W879" i="11"/>
  <c r="W877" i="11" s="1"/>
  <c r="Y879" i="11"/>
  <c r="Y877" i="11" s="1"/>
  <c r="S882" i="11"/>
  <c r="S880" i="11" s="1"/>
  <c r="U882" i="11"/>
  <c r="U880" i="11" s="1"/>
  <c r="W882" i="11"/>
  <c r="W880" i="11" s="1"/>
  <c r="Y882" i="11"/>
  <c r="Y880" i="11" s="1"/>
  <c r="AC846" i="11"/>
  <c r="N849" i="11"/>
  <c r="N848" i="11" s="1"/>
  <c r="AC850" i="11"/>
  <c r="N853" i="11"/>
  <c r="N851" i="11" s="1"/>
  <c r="N855" i="11"/>
  <c r="N854" i="11" s="1"/>
  <c r="AC856" i="11"/>
  <c r="AC858" i="11"/>
  <c r="N859" i="11"/>
  <c r="AC859" i="11" s="1"/>
  <c r="N861" i="11"/>
  <c r="N860" i="11" s="1"/>
  <c r="Q864" i="11"/>
  <c r="Q863" i="11" s="1"/>
  <c r="S865" i="11"/>
  <c r="S863" i="11" s="1"/>
  <c r="AC824" i="11"/>
  <c r="N825" i="11"/>
  <c r="AC825" i="11" s="1"/>
  <c r="N827" i="11"/>
  <c r="AC828" i="11"/>
  <c r="N829" i="11"/>
  <c r="AC829" i="11" s="1"/>
  <c r="N831" i="11"/>
  <c r="N830" i="11" s="1"/>
  <c r="AC832" i="11"/>
  <c r="AC834" i="11"/>
  <c r="N835" i="11"/>
  <c r="AC835" i="11" s="1"/>
  <c r="AC836" i="11"/>
  <c r="AC838" i="11"/>
  <c r="N841" i="11"/>
  <c r="AC841" i="11" s="1"/>
  <c r="AC842" i="11"/>
  <c r="N843" i="11"/>
  <c r="AC843" i="11" s="1"/>
  <c r="N811" i="11"/>
  <c r="AC812" i="11"/>
  <c r="N813" i="11"/>
  <c r="AC813" i="11" s="1"/>
  <c r="N815" i="11"/>
  <c r="AC815" i="11" s="1"/>
  <c r="AC816" i="11"/>
  <c r="N817" i="11"/>
  <c r="AC817" i="11" s="1"/>
  <c r="N819" i="11"/>
  <c r="AC820" i="11"/>
  <c r="N821" i="11"/>
  <c r="AC821" i="11" s="1"/>
  <c r="N799" i="11"/>
  <c r="AC795" i="11"/>
  <c r="AC797" i="11"/>
  <c r="AC801" i="11"/>
  <c r="AC803" i="11"/>
  <c r="N806" i="11"/>
  <c r="AC807" i="11"/>
  <c r="N808" i="11"/>
  <c r="AC808" i="11" s="1"/>
  <c r="AC790" i="11"/>
  <c r="AC789" i="11" s="1"/>
  <c r="AC1539" i="10"/>
  <c r="N1521" i="10"/>
  <c r="AC1521" i="10" s="1"/>
  <c r="T1512" i="10"/>
  <c r="T1510" i="10" s="1"/>
  <c r="N1473" i="10"/>
  <c r="N1441" i="10"/>
  <c r="N1446" i="10"/>
  <c r="M1446" i="10"/>
  <c r="Q1518" i="11" l="1"/>
  <c r="W1518" i="11"/>
  <c r="V1518" i="11"/>
  <c r="Y1518" i="11"/>
  <c r="U1551" i="11"/>
  <c r="X1518" i="11"/>
  <c r="W1551" i="11"/>
  <c r="Q1018" i="11"/>
  <c r="R1018" i="11" s="1"/>
  <c r="O1551" i="11"/>
  <c r="Z1518" i="11"/>
  <c r="P1551" i="11"/>
  <c r="AC837" i="11"/>
  <c r="AC872" i="11"/>
  <c r="S1551" i="11"/>
  <c r="R1551" i="11"/>
  <c r="O1518" i="11"/>
  <c r="T1551" i="11"/>
  <c r="AB1551" i="11"/>
  <c r="AB1518" i="11"/>
  <c r="Y1551" i="11"/>
  <c r="U1518" i="11"/>
  <c r="Q1004" i="11"/>
  <c r="P1518" i="11"/>
  <c r="AA1551" i="11"/>
  <c r="V1551" i="11"/>
  <c r="S1518" i="11"/>
  <c r="AA1518" i="11"/>
  <c r="Q1551" i="11"/>
  <c r="Q1017" i="11"/>
  <c r="R1017" i="11" s="1"/>
  <c r="AC845" i="11"/>
  <c r="O1004" i="11"/>
  <c r="R1019" i="11"/>
  <c r="S1019" i="11" s="1"/>
  <c r="X1551" i="11"/>
  <c r="P1020" i="11"/>
  <c r="Q1020" i="11" s="1"/>
  <c r="AB1016" i="7"/>
  <c r="AB1015" i="7" s="1"/>
  <c r="AA1015" i="7"/>
  <c r="N818" i="11"/>
  <c r="AC1074" i="11"/>
  <c r="AB1045" i="11"/>
  <c r="P1070" i="11"/>
  <c r="Q1070" i="11" s="1"/>
  <c r="R1070" i="11" s="1"/>
  <c r="AC799" i="11"/>
  <c r="AC840" i="11"/>
  <c r="P1004" i="11"/>
  <c r="Q1016" i="11"/>
  <c r="S1021" i="11"/>
  <c r="T1021" i="11" s="1"/>
  <c r="N1518" i="11"/>
  <c r="AC1222" i="11"/>
  <c r="AC1221" i="11" s="1"/>
  <c r="AC1217" i="11"/>
  <c r="AC1218" i="11"/>
  <c r="O1076" i="11"/>
  <c r="P1076" i="11" s="1"/>
  <c r="AA1004" i="11"/>
  <c r="AB1004" i="11"/>
  <c r="Z1004" i="11"/>
  <c r="V1004" i="11"/>
  <c r="T1004" i="11"/>
  <c r="Y1004" i="11"/>
  <c r="X1004" i="11"/>
  <c r="R1004" i="11"/>
  <c r="W1004" i="11"/>
  <c r="U1004" i="11"/>
  <c r="S1004" i="11"/>
  <c r="N810" i="11"/>
  <c r="AC794" i="11"/>
  <c r="T1518" i="11"/>
  <c r="R1518" i="11"/>
  <c r="AC1260" i="11"/>
  <c r="AC1258" i="11" s="1"/>
  <c r="AC1256" i="11"/>
  <c r="AC1254" i="11" s="1"/>
  <c r="AC1252" i="11"/>
  <c r="AC1251" i="11" s="1"/>
  <c r="AC1240" i="11"/>
  <c r="AC1239" i="11" s="1"/>
  <c r="AC1250" i="11"/>
  <c r="AC1248" i="11" s="1"/>
  <c r="AC1246" i="11"/>
  <c r="AC1245" i="11" s="1"/>
  <c r="AC1238" i="11"/>
  <c r="AC1236" i="11" s="1"/>
  <c r="AC1244" i="11"/>
  <c r="AC1242" i="11" s="1"/>
  <c r="N1231" i="11"/>
  <c r="AC1232" i="11"/>
  <c r="AC1231" i="11" s="1"/>
  <c r="AC1210" i="11"/>
  <c r="AC1209" i="11" s="1"/>
  <c r="AC1185" i="11"/>
  <c r="AC1190" i="11"/>
  <c r="N1185" i="11"/>
  <c r="N1195" i="11"/>
  <c r="N1190" i="11"/>
  <c r="AC1197" i="11"/>
  <c r="AC1195" i="11" s="1"/>
  <c r="P1069" i="11"/>
  <c r="Q1069" i="11" s="1"/>
  <c r="N1072" i="11"/>
  <c r="O1075" i="11"/>
  <c r="O1071" i="11"/>
  <c r="P1075" i="11"/>
  <c r="N1068" i="11"/>
  <c r="AC1073" i="11"/>
  <c r="AB1053" i="11"/>
  <c r="X1053" i="11"/>
  <c r="AA1053" i="11" s="1"/>
  <c r="X1039" i="11"/>
  <c r="AA1039" i="11" s="1"/>
  <c r="Y1032" i="11"/>
  <c r="AB1032" i="11" s="1"/>
  <c r="V1031" i="11"/>
  <c r="X1031" i="11" s="1"/>
  <c r="X1025" i="11"/>
  <c r="AA1025" i="11" s="1"/>
  <c r="X1059" i="11"/>
  <c r="Z1059" i="11" s="1"/>
  <c r="X1060" i="11"/>
  <c r="AA1060" i="11" s="1"/>
  <c r="V1052" i="11"/>
  <c r="X1052" i="11" s="1"/>
  <c r="X1046" i="11"/>
  <c r="AA1046" i="11" s="1"/>
  <c r="V1038" i="11"/>
  <c r="O1015" i="11"/>
  <c r="V1024" i="11"/>
  <c r="Q1011" i="11"/>
  <c r="R1011" i="11" s="1"/>
  <c r="Q1009" i="11"/>
  <c r="R1009" i="11" s="1"/>
  <c r="P1013" i="11"/>
  <c r="Q1010" i="11"/>
  <c r="O1008" i="11"/>
  <c r="Q1012" i="11"/>
  <c r="N1008" i="11"/>
  <c r="AC891" i="11"/>
  <c r="AC889" i="11" s="1"/>
  <c r="AC894" i="11"/>
  <c r="AC892" i="11" s="1"/>
  <c r="AC885" i="11"/>
  <c r="AC884" i="11" s="1"/>
  <c r="AC882" i="11"/>
  <c r="AC880" i="11" s="1"/>
  <c r="AC879" i="11"/>
  <c r="AC877" i="11" s="1"/>
  <c r="AC857" i="11"/>
  <c r="AC861" i="11"/>
  <c r="AC860" i="11" s="1"/>
  <c r="AC855" i="11"/>
  <c r="AC854" i="11" s="1"/>
  <c r="N857" i="11"/>
  <c r="AC864" i="11"/>
  <c r="AC853" i="11"/>
  <c r="AC851" i="11" s="1"/>
  <c r="AC865" i="11"/>
  <c r="AC849" i="11"/>
  <c r="AC848" i="11" s="1"/>
  <c r="N826" i="11"/>
  <c r="AC823" i="11"/>
  <c r="N823" i="11"/>
  <c r="AC831" i="11"/>
  <c r="AC830" i="11" s="1"/>
  <c r="AC827" i="11"/>
  <c r="AC826" i="11" s="1"/>
  <c r="N840" i="11"/>
  <c r="AC833" i="11"/>
  <c r="N833" i="11"/>
  <c r="AC819" i="11"/>
  <c r="AC818" i="11" s="1"/>
  <c r="AC811" i="11"/>
  <c r="AC810" i="11" s="1"/>
  <c r="N814" i="11"/>
  <c r="AC814" i="11"/>
  <c r="N804" i="11"/>
  <c r="AC806" i="11"/>
  <c r="AC804" i="11" s="1"/>
  <c r="R1434" i="10"/>
  <c r="Q1433" i="10"/>
  <c r="Q1355" i="10"/>
  <c r="AC1435" i="10"/>
  <c r="M1435" i="10"/>
  <c r="AC1434" i="10"/>
  <c r="AB1434" i="10"/>
  <c r="AA1434" i="10"/>
  <c r="Z1434" i="10"/>
  <c r="Y1434" i="10"/>
  <c r="X1434" i="10"/>
  <c r="W1434" i="10"/>
  <c r="V1434" i="10"/>
  <c r="U1434" i="10"/>
  <c r="U1432" i="10" s="1"/>
  <c r="M1434" i="10"/>
  <c r="S1434" i="10" s="1"/>
  <c r="AC1433" i="10"/>
  <c r="AB1433" i="10"/>
  <c r="AA1433" i="10"/>
  <c r="Z1433" i="10"/>
  <c r="Y1433" i="10"/>
  <c r="X1433" i="10"/>
  <c r="X1432" i="10" s="1"/>
  <c r="W1433" i="10"/>
  <c r="W1432" i="10" s="1"/>
  <c r="V1433" i="10"/>
  <c r="U1433" i="10"/>
  <c r="T1433" i="10"/>
  <c r="S1433" i="10"/>
  <c r="R1433" i="10"/>
  <c r="M1433" i="10"/>
  <c r="AC1432" i="10"/>
  <c r="V1432" i="10"/>
  <c r="M1432" i="10"/>
  <c r="AC1431" i="10"/>
  <c r="AB1431" i="10"/>
  <c r="AB1429" i="10" s="1"/>
  <c r="AA1431" i="10"/>
  <c r="Z1431" i="10"/>
  <c r="Y1431" i="10"/>
  <c r="X1431" i="10"/>
  <c r="W1431" i="10"/>
  <c r="W1429" i="10" s="1"/>
  <c r="V1431" i="10"/>
  <c r="U1431" i="10"/>
  <c r="T1431" i="10"/>
  <c r="S1431" i="10"/>
  <c r="R1431" i="10"/>
  <c r="Q1431" i="10"/>
  <c r="P1431" i="10"/>
  <c r="O1431" i="10"/>
  <c r="N1431" i="10"/>
  <c r="M1431" i="10"/>
  <c r="AC1430" i="10"/>
  <c r="AB1430" i="10"/>
  <c r="AA1430" i="10"/>
  <c r="Z1430" i="10"/>
  <c r="Z1429" i="10" s="1"/>
  <c r="Y1430" i="10"/>
  <c r="Y1429" i="10" s="1"/>
  <c r="X1430" i="10"/>
  <c r="W1430" i="10"/>
  <c r="V1430" i="10"/>
  <c r="V1429" i="10" s="1"/>
  <c r="U1430" i="10"/>
  <c r="T1430" i="10"/>
  <c r="S1430" i="10"/>
  <c r="R1430" i="10"/>
  <c r="Q1430" i="10"/>
  <c r="Q1429" i="10" s="1"/>
  <c r="P1430" i="10"/>
  <c r="O1430" i="10"/>
  <c r="M1430" i="10"/>
  <c r="N1430" i="10" s="1"/>
  <c r="AC1429" i="10"/>
  <c r="U1429" i="10"/>
  <c r="R1429" i="10"/>
  <c r="M1429" i="10"/>
  <c r="AC1428" i="10"/>
  <c r="AB1428" i="10"/>
  <c r="AA1428" i="10"/>
  <c r="Z1428" i="10"/>
  <c r="Y1428" i="10"/>
  <c r="X1428" i="10"/>
  <c r="W1428" i="10"/>
  <c r="V1428" i="10"/>
  <c r="U1428" i="10"/>
  <c r="T1428" i="10"/>
  <c r="S1428" i="10"/>
  <c r="R1428" i="10"/>
  <c r="Q1428" i="10"/>
  <c r="P1428" i="10"/>
  <c r="O1428" i="10"/>
  <c r="N1428" i="10"/>
  <c r="M1428" i="10"/>
  <c r="AC1427" i="10"/>
  <c r="AB1427" i="10"/>
  <c r="AA1427" i="10"/>
  <c r="Z1427" i="10"/>
  <c r="Y1427" i="10"/>
  <c r="Y1426" i="10" s="1"/>
  <c r="X1427" i="10"/>
  <c r="W1427" i="10"/>
  <c r="W1426" i="10" s="1"/>
  <c r="V1427" i="10"/>
  <c r="U1427" i="10"/>
  <c r="T1427" i="10"/>
  <c r="S1427" i="10"/>
  <c r="R1427" i="10"/>
  <c r="Q1427" i="10"/>
  <c r="Q1426" i="10" s="1"/>
  <c r="P1427" i="10"/>
  <c r="O1427" i="10"/>
  <c r="O1426" i="10" s="1"/>
  <c r="M1427" i="10"/>
  <c r="N1427" i="10" s="1"/>
  <c r="AC1426" i="10"/>
  <c r="T1426" i="10"/>
  <c r="M1426" i="10"/>
  <c r="AC1425" i="10"/>
  <c r="AB1425" i="10"/>
  <c r="AA1425" i="10"/>
  <c r="Z1425" i="10"/>
  <c r="Y1425" i="10"/>
  <c r="X1425" i="10"/>
  <c r="W1425" i="10"/>
  <c r="V1425" i="10"/>
  <c r="U1425" i="10"/>
  <c r="T1425" i="10"/>
  <c r="S1425" i="10"/>
  <c r="R1425" i="10"/>
  <c r="Q1425" i="10"/>
  <c r="P1425" i="10"/>
  <c r="O1425" i="10"/>
  <c r="N1425" i="10"/>
  <c r="M1425" i="10"/>
  <c r="AC1424" i="10"/>
  <c r="AB1424" i="10"/>
  <c r="AA1424" i="10"/>
  <c r="Z1424" i="10"/>
  <c r="Z1423" i="10" s="1"/>
  <c r="Y1424" i="10"/>
  <c r="X1424" i="10"/>
  <c r="W1424" i="10"/>
  <c r="V1424" i="10"/>
  <c r="U1424" i="10"/>
  <c r="T1424" i="10"/>
  <c r="S1424" i="10"/>
  <c r="R1424" i="10"/>
  <c r="Q1424" i="10"/>
  <c r="P1424" i="10"/>
  <c r="P1423" i="10" s="1"/>
  <c r="O1424" i="10"/>
  <c r="M1424" i="10"/>
  <c r="N1424" i="10" s="1"/>
  <c r="AC1423" i="10"/>
  <c r="M1423" i="10"/>
  <c r="AC1422" i="10"/>
  <c r="AB1422" i="10"/>
  <c r="AA1422" i="10"/>
  <c r="Z1422" i="10"/>
  <c r="Y1422" i="10"/>
  <c r="X1422" i="10"/>
  <c r="W1422" i="10"/>
  <c r="V1422" i="10"/>
  <c r="U1422" i="10"/>
  <c r="T1422" i="10"/>
  <c r="S1422" i="10"/>
  <c r="R1422" i="10"/>
  <c r="Q1422" i="10"/>
  <c r="P1422" i="10"/>
  <c r="O1422" i="10"/>
  <c r="M1422" i="10"/>
  <c r="N1422" i="10" s="1"/>
  <c r="AC1421" i="10"/>
  <c r="AB1421" i="10"/>
  <c r="AB1420" i="10" s="1"/>
  <c r="AA1421" i="10"/>
  <c r="Z1421" i="10"/>
  <c r="Y1421" i="10"/>
  <c r="X1421" i="10"/>
  <c r="X1420" i="10" s="1"/>
  <c r="W1421" i="10"/>
  <c r="W1420" i="10" s="1"/>
  <c r="V1421" i="10"/>
  <c r="V1420" i="10" s="1"/>
  <c r="U1421" i="10"/>
  <c r="U1420" i="10" s="1"/>
  <c r="T1421" i="10"/>
  <c r="T1420" i="10" s="1"/>
  <c r="S1421" i="10"/>
  <c r="S1420" i="10" s="1"/>
  <c r="R1421" i="10"/>
  <c r="R1420" i="10" s="1"/>
  <c r="Q1421" i="10"/>
  <c r="P1421" i="10"/>
  <c r="P1420" i="10" s="1"/>
  <c r="O1421" i="10"/>
  <c r="N1421" i="10"/>
  <c r="M1421" i="10"/>
  <c r="AC1420" i="10"/>
  <c r="AA1420" i="10"/>
  <c r="Z1420" i="10"/>
  <c r="Y1420" i="10"/>
  <c r="Q1420" i="10"/>
  <c r="O1420" i="10"/>
  <c r="M1420" i="10"/>
  <c r="AC1419" i="10"/>
  <c r="AB1419" i="10"/>
  <c r="AA1419" i="10"/>
  <c r="Z1419" i="10"/>
  <c r="Y1419" i="10"/>
  <c r="X1419" i="10"/>
  <c r="W1419" i="10"/>
  <c r="V1419" i="10"/>
  <c r="U1419" i="10"/>
  <c r="T1419" i="10"/>
  <c r="T1417" i="10" s="1"/>
  <c r="S1419" i="10"/>
  <c r="R1419" i="10"/>
  <c r="Q1419" i="10"/>
  <c r="P1419" i="10"/>
  <c r="O1419" i="10"/>
  <c r="N1419" i="10"/>
  <c r="M1419" i="10"/>
  <c r="AC1418" i="10"/>
  <c r="AB1418" i="10"/>
  <c r="AA1418" i="10"/>
  <c r="Z1418" i="10"/>
  <c r="Y1418" i="10"/>
  <c r="X1418" i="10"/>
  <c r="W1418" i="10"/>
  <c r="V1418" i="10"/>
  <c r="V1417" i="10" s="1"/>
  <c r="U1418" i="10"/>
  <c r="T1418" i="10"/>
  <c r="S1418" i="10"/>
  <c r="R1418" i="10"/>
  <c r="Q1418" i="10"/>
  <c r="P1418" i="10"/>
  <c r="O1418" i="10"/>
  <c r="M1418" i="10"/>
  <c r="N1418" i="10" s="1"/>
  <c r="N1417" i="10" s="1"/>
  <c r="AC1417" i="10"/>
  <c r="M1417" i="10"/>
  <c r="AC1416" i="10"/>
  <c r="AB1416" i="10"/>
  <c r="AA1416" i="10"/>
  <c r="Z1416" i="10"/>
  <c r="Y1416" i="10"/>
  <c r="X1416" i="10"/>
  <c r="W1416" i="10"/>
  <c r="V1416" i="10"/>
  <c r="U1416" i="10"/>
  <c r="T1416" i="10"/>
  <c r="S1416" i="10"/>
  <c r="R1416" i="10"/>
  <c r="Q1416" i="10"/>
  <c r="P1416" i="10"/>
  <c r="O1416" i="10"/>
  <c r="N1416" i="10"/>
  <c r="M1416" i="10"/>
  <c r="AC1415" i="10"/>
  <c r="AB1415" i="10"/>
  <c r="AA1415" i="10"/>
  <c r="Z1415" i="10"/>
  <c r="Y1415" i="10"/>
  <c r="X1415" i="10"/>
  <c r="W1415" i="10"/>
  <c r="V1415" i="10"/>
  <c r="U1415" i="10"/>
  <c r="T1415" i="10"/>
  <c r="T1414" i="10" s="1"/>
  <c r="S1415" i="10"/>
  <c r="S1414" i="10" s="1"/>
  <c r="R1415" i="10"/>
  <c r="Q1415" i="10"/>
  <c r="Q1414" i="10" s="1"/>
  <c r="P1415" i="10"/>
  <c r="O1415" i="10"/>
  <c r="M1415" i="10"/>
  <c r="N1415" i="10" s="1"/>
  <c r="AC1414" i="10"/>
  <c r="AB1414" i="10"/>
  <c r="AA1414" i="10"/>
  <c r="M1414" i="10"/>
  <c r="AC1412" i="10"/>
  <c r="AB1412" i="10"/>
  <c r="AB1409" i="10" s="1"/>
  <c r="AA1412" i="10"/>
  <c r="Z1412" i="10"/>
  <c r="Y1412" i="10"/>
  <c r="X1412" i="10"/>
  <c r="W1412" i="10"/>
  <c r="V1412" i="10"/>
  <c r="U1412" i="10"/>
  <c r="T1412" i="10"/>
  <c r="T1409" i="10" s="1"/>
  <c r="S1412" i="10"/>
  <c r="R1412" i="10"/>
  <c r="Q1412" i="10"/>
  <c r="P1412" i="10"/>
  <c r="O1412" i="10"/>
  <c r="N1412" i="10"/>
  <c r="M1412" i="10"/>
  <c r="AC1411" i="10"/>
  <c r="AB1411" i="10"/>
  <c r="AA1411" i="10"/>
  <c r="Z1411" i="10"/>
  <c r="Y1411" i="10"/>
  <c r="X1411" i="10"/>
  <c r="W1411" i="10"/>
  <c r="V1411" i="10"/>
  <c r="U1411" i="10"/>
  <c r="T1411" i="10"/>
  <c r="S1411" i="10"/>
  <c r="R1411" i="10"/>
  <c r="Q1411" i="10"/>
  <c r="P1411" i="10"/>
  <c r="O1411" i="10"/>
  <c r="M1411" i="10"/>
  <c r="N1411" i="10" s="1"/>
  <c r="AC1410" i="10"/>
  <c r="AB1410" i="10"/>
  <c r="AA1410" i="10"/>
  <c r="Z1410" i="10"/>
  <c r="Z1409" i="10" s="1"/>
  <c r="Y1410" i="10"/>
  <c r="Y1409" i="10" s="1"/>
  <c r="X1410" i="10"/>
  <c r="W1410" i="10"/>
  <c r="V1410" i="10"/>
  <c r="U1410" i="10"/>
  <c r="T1410" i="10"/>
  <c r="S1410" i="10"/>
  <c r="R1410" i="10"/>
  <c r="R1409" i="10" s="1"/>
  <c r="Q1410" i="10"/>
  <c r="Q1409" i="10" s="1"/>
  <c r="P1410" i="10"/>
  <c r="O1410" i="10"/>
  <c r="M1410" i="10"/>
  <c r="N1410" i="10" s="1"/>
  <c r="AC1409" i="10"/>
  <c r="M1409" i="10"/>
  <c r="AC1408" i="10"/>
  <c r="AB1408" i="10"/>
  <c r="AA1408" i="10"/>
  <c r="Z1408" i="10"/>
  <c r="Y1408" i="10"/>
  <c r="Y1406" i="10" s="1"/>
  <c r="X1408" i="10"/>
  <c r="W1408" i="10"/>
  <c r="V1408" i="10"/>
  <c r="U1408" i="10"/>
  <c r="T1408" i="10"/>
  <c r="S1408" i="10"/>
  <c r="R1408" i="10"/>
  <c r="Q1408" i="10"/>
  <c r="P1408" i="10"/>
  <c r="O1408" i="10"/>
  <c r="N1408" i="10"/>
  <c r="M1408" i="10"/>
  <c r="AC1407" i="10"/>
  <c r="AB1407" i="10"/>
  <c r="AA1407" i="10"/>
  <c r="Z1407" i="10"/>
  <c r="Y1407" i="10"/>
  <c r="X1407" i="10"/>
  <c r="W1407" i="10"/>
  <c r="V1407" i="10"/>
  <c r="U1407" i="10"/>
  <c r="T1407" i="10"/>
  <c r="S1407" i="10"/>
  <c r="R1407" i="10"/>
  <c r="Q1407" i="10"/>
  <c r="P1407" i="10"/>
  <c r="O1407" i="10"/>
  <c r="M1407" i="10"/>
  <c r="N1407" i="10" s="1"/>
  <c r="AC1406" i="10"/>
  <c r="M1406" i="10"/>
  <c r="AC1405" i="10"/>
  <c r="AB1405" i="10"/>
  <c r="AA1405" i="10"/>
  <c r="Z1405" i="10"/>
  <c r="Y1405" i="10"/>
  <c r="X1405" i="10"/>
  <c r="W1405" i="10"/>
  <c r="V1405" i="10"/>
  <c r="U1405" i="10"/>
  <c r="T1405" i="10"/>
  <c r="S1405" i="10"/>
  <c r="R1405" i="10"/>
  <c r="Q1405" i="10"/>
  <c r="P1405" i="10"/>
  <c r="O1405" i="10"/>
  <c r="N1405" i="10"/>
  <c r="M1405" i="10"/>
  <c r="AC1404" i="10"/>
  <c r="AB1404" i="10"/>
  <c r="AA1404" i="10"/>
  <c r="Z1404" i="10"/>
  <c r="Y1404" i="10"/>
  <c r="X1404" i="10"/>
  <c r="W1404" i="10"/>
  <c r="V1404" i="10"/>
  <c r="U1404" i="10"/>
  <c r="T1404" i="10"/>
  <c r="S1404" i="10"/>
  <c r="R1404" i="10"/>
  <c r="Q1404" i="10"/>
  <c r="P1404" i="10"/>
  <c r="O1404" i="10"/>
  <c r="M1404" i="10"/>
  <c r="N1404" i="10" s="1"/>
  <c r="AC1403" i="10"/>
  <c r="AB1403" i="10"/>
  <c r="AA1403" i="10"/>
  <c r="AA1402" i="10" s="1"/>
  <c r="Z1403" i="10"/>
  <c r="Y1403" i="10"/>
  <c r="X1403" i="10"/>
  <c r="X1402" i="10" s="1"/>
  <c r="W1403" i="10"/>
  <c r="V1403" i="10"/>
  <c r="U1403" i="10"/>
  <c r="T1403" i="10"/>
  <c r="S1403" i="10"/>
  <c r="S1402" i="10" s="1"/>
  <c r="R1403" i="10"/>
  <c r="Q1403" i="10"/>
  <c r="P1403" i="10"/>
  <c r="O1403" i="10"/>
  <c r="N1403" i="10"/>
  <c r="M1403" i="10"/>
  <c r="AC1402" i="10"/>
  <c r="M1402" i="10"/>
  <c r="AC1401" i="10"/>
  <c r="AB1401" i="10"/>
  <c r="AA1401" i="10"/>
  <c r="Z1401" i="10"/>
  <c r="Y1401" i="10"/>
  <c r="X1401" i="10"/>
  <c r="W1401" i="10"/>
  <c r="V1401" i="10"/>
  <c r="V1399" i="10" s="1"/>
  <c r="U1401" i="10"/>
  <c r="T1401" i="10"/>
  <c r="S1401" i="10"/>
  <c r="R1401" i="10"/>
  <c r="Q1401" i="10"/>
  <c r="P1401" i="10"/>
  <c r="O1401" i="10"/>
  <c r="N1401" i="10"/>
  <c r="M1401" i="10"/>
  <c r="AC1400" i="10"/>
  <c r="AB1400" i="10"/>
  <c r="AA1400" i="10"/>
  <c r="Z1400" i="10"/>
  <c r="Y1400" i="10"/>
  <c r="X1400" i="10"/>
  <c r="W1400" i="10"/>
  <c r="V1400" i="10"/>
  <c r="U1400" i="10"/>
  <c r="U1399" i="10" s="1"/>
  <c r="T1400" i="10"/>
  <c r="S1400" i="10"/>
  <c r="R1400" i="10"/>
  <c r="R1399" i="10" s="1"/>
  <c r="Q1400" i="10"/>
  <c r="P1400" i="10"/>
  <c r="O1400" i="10"/>
  <c r="M1400" i="10"/>
  <c r="N1400" i="10" s="1"/>
  <c r="AC1399" i="10"/>
  <c r="M1399" i="10"/>
  <c r="AC1398" i="10"/>
  <c r="AB1398" i="10"/>
  <c r="AA1398" i="10"/>
  <c r="Z1398" i="10"/>
  <c r="Y1398" i="10"/>
  <c r="X1398" i="10"/>
  <c r="W1398" i="10"/>
  <c r="V1398" i="10"/>
  <c r="U1398" i="10"/>
  <c r="T1398" i="10"/>
  <c r="S1398" i="10"/>
  <c r="R1398" i="10"/>
  <c r="Q1398" i="10"/>
  <c r="P1398" i="10"/>
  <c r="O1398" i="10"/>
  <c r="N1398" i="10"/>
  <c r="M1398" i="10"/>
  <c r="AC1397" i="10"/>
  <c r="AB1397" i="10"/>
  <c r="AA1397" i="10"/>
  <c r="Z1397" i="10"/>
  <c r="Y1397" i="10"/>
  <c r="X1397" i="10"/>
  <c r="W1397" i="10"/>
  <c r="V1397" i="10"/>
  <c r="U1397" i="10"/>
  <c r="T1397" i="10"/>
  <c r="S1397" i="10"/>
  <c r="R1397" i="10"/>
  <c r="Q1397" i="10"/>
  <c r="P1397" i="10"/>
  <c r="O1397" i="10"/>
  <c r="M1397" i="10"/>
  <c r="N1397" i="10" s="1"/>
  <c r="AC1396" i="10"/>
  <c r="AB1396" i="10"/>
  <c r="AA1396" i="10"/>
  <c r="Z1396" i="10"/>
  <c r="Y1396" i="10"/>
  <c r="X1396" i="10"/>
  <c r="W1396" i="10"/>
  <c r="V1396" i="10"/>
  <c r="V1395" i="10" s="1"/>
  <c r="U1396" i="10"/>
  <c r="T1396" i="10"/>
  <c r="S1396" i="10"/>
  <c r="R1396" i="10"/>
  <c r="Q1396" i="10"/>
  <c r="P1396" i="10"/>
  <c r="O1396" i="10"/>
  <c r="N1396" i="10"/>
  <c r="M1396" i="10"/>
  <c r="AC1395" i="10"/>
  <c r="M1395" i="10"/>
  <c r="AC1394" i="10"/>
  <c r="AB1394" i="10"/>
  <c r="AA1394" i="10"/>
  <c r="Z1394" i="10"/>
  <c r="Y1394" i="10"/>
  <c r="X1394" i="10"/>
  <c r="W1394" i="10"/>
  <c r="V1394" i="10"/>
  <c r="U1394" i="10"/>
  <c r="T1394" i="10"/>
  <c r="S1394" i="10"/>
  <c r="R1394" i="10"/>
  <c r="Q1394" i="10"/>
  <c r="P1394" i="10"/>
  <c r="O1394" i="10"/>
  <c r="M1394" i="10"/>
  <c r="N1394" i="10" s="1"/>
  <c r="AC1393" i="10"/>
  <c r="AB1393" i="10"/>
  <c r="AA1393" i="10"/>
  <c r="AA1392" i="10" s="1"/>
  <c r="Z1393" i="10"/>
  <c r="Z1392" i="10" s="1"/>
  <c r="Y1393" i="10"/>
  <c r="Y1392" i="10" s="1"/>
  <c r="X1393" i="10"/>
  <c r="W1393" i="10"/>
  <c r="V1393" i="10"/>
  <c r="V1392" i="10" s="1"/>
  <c r="U1393" i="10"/>
  <c r="U1392" i="10" s="1"/>
  <c r="T1393" i="10"/>
  <c r="T1392" i="10" s="1"/>
  <c r="S1393" i="10"/>
  <c r="S1392" i="10" s="1"/>
  <c r="R1393" i="10"/>
  <c r="R1392" i="10" s="1"/>
  <c r="Q1393" i="10"/>
  <c r="Q1392" i="10" s="1"/>
  <c r="P1393" i="10"/>
  <c r="P1392" i="10" s="1"/>
  <c r="O1393" i="10"/>
  <c r="O1392" i="10" s="1"/>
  <c r="N1393" i="10"/>
  <c r="M1393" i="10"/>
  <c r="AC1392" i="10"/>
  <c r="AB1392" i="10"/>
  <c r="X1392" i="10"/>
  <c r="W1392" i="10"/>
  <c r="M1392" i="10"/>
  <c r="AC1390" i="10"/>
  <c r="AB1390" i="10"/>
  <c r="AA1390" i="10"/>
  <c r="Z1390" i="10"/>
  <c r="Y1390" i="10"/>
  <c r="X1390" i="10"/>
  <c r="X1387" i="10" s="1"/>
  <c r="W1390" i="10"/>
  <c r="V1390" i="10"/>
  <c r="U1390" i="10"/>
  <c r="T1390" i="10"/>
  <c r="S1390" i="10"/>
  <c r="R1390" i="10"/>
  <c r="Q1390" i="10"/>
  <c r="P1390" i="10"/>
  <c r="P1387" i="10" s="1"/>
  <c r="O1390" i="10"/>
  <c r="N1390" i="10"/>
  <c r="M1390" i="10"/>
  <c r="AC1389" i="10"/>
  <c r="AB1389" i="10"/>
  <c r="AA1389" i="10"/>
  <c r="Z1389" i="10"/>
  <c r="Y1389" i="10"/>
  <c r="X1389" i="10"/>
  <c r="W1389" i="10"/>
  <c r="V1389" i="10"/>
  <c r="U1389" i="10"/>
  <c r="T1389" i="10"/>
  <c r="S1389" i="10"/>
  <c r="R1389" i="10"/>
  <c r="Q1389" i="10"/>
  <c r="P1389" i="10"/>
  <c r="O1389" i="10"/>
  <c r="M1389" i="10"/>
  <c r="N1389" i="10" s="1"/>
  <c r="AC1388" i="10"/>
  <c r="AB1388" i="10"/>
  <c r="AA1388" i="10"/>
  <c r="Z1388" i="10"/>
  <c r="Z1387" i="10" s="1"/>
  <c r="Y1388" i="10"/>
  <c r="X1388" i="10"/>
  <c r="W1388" i="10"/>
  <c r="V1388" i="10"/>
  <c r="U1388" i="10"/>
  <c r="T1388" i="10"/>
  <c r="S1388" i="10"/>
  <c r="R1388" i="10"/>
  <c r="R1387" i="10" s="1"/>
  <c r="Q1388" i="10"/>
  <c r="P1388" i="10"/>
  <c r="O1388" i="10"/>
  <c r="M1388" i="10"/>
  <c r="N1388" i="10" s="1"/>
  <c r="N1387" i="10" s="1"/>
  <c r="AC1387" i="10"/>
  <c r="M1387" i="10"/>
  <c r="AC1386" i="10"/>
  <c r="AB1386" i="10"/>
  <c r="AA1386" i="10"/>
  <c r="Z1386" i="10"/>
  <c r="Y1386" i="10"/>
  <c r="X1386" i="10"/>
  <c r="W1386" i="10"/>
  <c r="V1386" i="10"/>
  <c r="U1386" i="10"/>
  <c r="T1386" i="10"/>
  <c r="S1386" i="10"/>
  <c r="R1386" i="10"/>
  <c r="Q1386" i="10"/>
  <c r="P1386" i="10"/>
  <c r="O1386" i="10"/>
  <c r="M1386" i="10"/>
  <c r="N1386" i="10" s="1"/>
  <c r="AC1385" i="10"/>
  <c r="AB1385" i="10"/>
  <c r="AA1385" i="10"/>
  <c r="Z1385" i="10"/>
  <c r="Y1385" i="10"/>
  <c r="X1385" i="10"/>
  <c r="W1385" i="10"/>
  <c r="V1385" i="10"/>
  <c r="U1385" i="10"/>
  <c r="T1385" i="10"/>
  <c r="S1385" i="10"/>
  <c r="R1385" i="10"/>
  <c r="Q1385" i="10"/>
  <c r="P1385" i="10"/>
  <c r="O1385" i="10"/>
  <c r="M1385" i="10"/>
  <c r="N1385" i="10" s="1"/>
  <c r="AC1384" i="10"/>
  <c r="AB1384" i="10"/>
  <c r="AA1384" i="10"/>
  <c r="Z1384" i="10"/>
  <c r="Y1384" i="10"/>
  <c r="X1384" i="10"/>
  <c r="W1384" i="10"/>
  <c r="V1384" i="10"/>
  <c r="U1384" i="10"/>
  <c r="T1384" i="10"/>
  <c r="S1384" i="10"/>
  <c r="R1384" i="10"/>
  <c r="Q1384" i="10"/>
  <c r="P1384" i="10"/>
  <c r="O1384" i="10"/>
  <c r="M1384" i="10"/>
  <c r="N1384" i="10" s="1"/>
  <c r="N1383" i="10" s="1"/>
  <c r="AC1383" i="10"/>
  <c r="AB1383" i="10"/>
  <c r="AA1383" i="10"/>
  <c r="Z1383" i="10"/>
  <c r="Y1383" i="10"/>
  <c r="X1383" i="10"/>
  <c r="W1383" i="10"/>
  <c r="V1383" i="10"/>
  <c r="U1383" i="10"/>
  <c r="T1383" i="10"/>
  <c r="S1383" i="10"/>
  <c r="R1383" i="10"/>
  <c r="Q1383" i="10"/>
  <c r="P1383" i="10"/>
  <c r="O1383" i="10"/>
  <c r="M1383" i="10"/>
  <c r="AC1382" i="10"/>
  <c r="AB1382" i="10"/>
  <c r="AA1382" i="10"/>
  <c r="AA1379" i="10" s="1"/>
  <c r="Z1382" i="10"/>
  <c r="Y1382" i="10"/>
  <c r="X1382" i="10"/>
  <c r="W1382" i="10"/>
  <c r="V1382" i="10"/>
  <c r="U1382" i="10"/>
  <c r="T1382" i="10"/>
  <c r="S1382" i="10"/>
  <c r="S1379" i="10" s="1"/>
  <c r="R1382" i="10"/>
  <c r="Q1382" i="10"/>
  <c r="P1382" i="10"/>
  <c r="O1382" i="10"/>
  <c r="N1382" i="10"/>
  <c r="M1382" i="10"/>
  <c r="AC1381" i="10"/>
  <c r="AB1381" i="10"/>
  <c r="AA1381" i="10"/>
  <c r="Z1381" i="10"/>
  <c r="Y1381" i="10"/>
  <c r="X1381" i="10"/>
  <c r="W1381" i="10"/>
  <c r="V1381" i="10"/>
  <c r="U1381" i="10"/>
  <c r="T1381" i="10"/>
  <c r="S1381" i="10"/>
  <c r="R1381" i="10"/>
  <c r="Q1381" i="10"/>
  <c r="P1381" i="10"/>
  <c r="O1381" i="10"/>
  <c r="M1381" i="10"/>
  <c r="N1381" i="10" s="1"/>
  <c r="AC1380" i="10"/>
  <c r="AB1380" i="10"/>
  <c r="AA1380" i="10"/>
  <c r="Z1380" i="10"/>
  <c r="Z1379" i="10" s="1"/>
  <c r="Y1380" i="10"/>
  <c r="X1380" i="10"/>
  <c r="X1379" i="10" s="1"/>
  <c r="W1380" i="10"/>
  <c r="V1380" i="10"/>
  <c r="V1379" i="10" s="1"/>
  <c r="U1380" i="10"/>
  <c r="T1380" i="10"/>
  <c r="S1380" i="10"/>
  <c r="R1380" i="10"/>
  <c r="R1379" i="10" s="1"/>
  <c r="Q1380" i="10"/>
  <c r="P1380" i="10"/>
  <c r="P1379" i="10" s="1"/>
  <c r="O1380" i="10"/>
  <c r="N1380" i="10"/>
  <c r="M1380" i="10"/>
  <c r="AC1379" i="10"/>
  <c r="M1379" i="10"/>
  <c r="AC1377" i="10"/>
  <c r="AB1377" i="10"/>
  <c r="AA1377" i="10"/>
  <c r="Z1377" i="10"/>
  <c r="Y1377" i="10"/>
  <c r="X1377" i="10"/>
  <c r="W1377" i="10"/>
  <c r="V1377" i="10"/>
  <c r="U1377" i="10"/>
  <c r="T1377" i="10"/>
  <c r="S1377" i="10"/>
  <c r="R1377" i="10"/>
  <c r="Q1377" i="10"/>
  <c r="P1377" i="10"/>
  <c r="O1377" i="10"/>
  <c r="N1377" i="10"/>
  <c r="M1377" i="10"/>
  <c r="AC1376" i="10"/>
  <c r="AB1376" i="10"/>
  <c r="AA1376" i="10"/>
  <c r="Z1376" i="10"/>
  <c r="Y1376" i="10"/>
  <c r="X1376" i="10"/>
  <c r="W1376" i="10"/>
  <c r="V1376" i="10"/>
  <c r="U1376" i="10"/>
  <c r="T1376" i="10"/>
  <c r="S1376" i="10"/>
  <c r="R1376" i="10"/>
  <c r="Q1376" i="10"/>
  <c r="P1376" i="10"/>
  <c r="O1376" i="10"/>
  <c r="M1376" i="10"/>
  <c r="N1376" i="10" s="1"/>
  <c r="AC1375" i="10"/>
  <c r="AB1375" i="10"/>
  <c r="AA1375" i="10"/>
  <c r="Z1375" i="10"/>
  <c r="Y1375" i="10"/>
  <c r="X1375" i="10"/>
  <c r="W1375" i="10"/>
  <c r="V1375" i="10"/>
  <c r="U1375" i="10"/>
  <c r="T1375" i="10"/>
  <c r="S1375" i="10"/>
  <c r="R1375" i="10"/>
  <c r="Q1375" i="10"/>
  <c r="P1375" i="10"/>
  <c r="O1375" i="10"/>
  <c r="M1375" i="10"/>
  <c r="N1375" i="10" s="1"/>
  <c r="AC1374" i="10"/>
  <c r="AB1374" i="10"/>
  <c r="AA1374" i="10"/>
  <c r="Z1374" i="10"/>
  <c r="Y1374" i="10"/>
  <c r="X1374" i="10"/>
  <c r="W1374" i="10"/>
  <c r="V1374" i="10"/>
  <c r="U1374" i="10"/>
  <c r="T1374" i="10"/>
  <c r="S1374" i="10"/>
  <c r="R1374" i="10"/>
  <c r="Q1374" i="10"/>
  <c r="P1374" i="10"/>
  <c r="O1374" i="10"/>
  <c r="M1374" i="10"/>
  <c r="N1374" i="10" s="1"/>
  <c r="AC1373" i="10"/>
  <c r="M1373" i="10"/>
  <c r="AC1372" i="10"/>
  <c r="AB1372" i="10"/>
  <c r="AA1372" i="10"/>
  <c r="Z1372" i="10"/>
  <c r="Y1372" i="10"/>
  <c r="X1372" i="10"/>
  <c r="W1372" i="10"/>
  <c r="V1372" i="10"/>
  <c r="U1372" i="10"/>
  <c r="T1372" i="10"/>
  <c r="S1372" i="10"/>
  <c r="R1372" i="10"/>
  <c r="Q1372" i="10"/>
  <c r="P1372" i="10"/>
  <c r="O1372" i="10"/>
  <c r="M1372" i="10"/>
  <c r="N1372" i="10" s="1"/>
  <c r="AC1371" i="10"/>
  <c r="AB1371" i="10"/>
  <c r="AA1371" i="10"/>
  <c r="Z1371" i="10"/>
  <c r="Y1371" i="10"/>
  <c r="X1371" i="10"/>
  <c r="X1368" i="10" s="1"/>
  <c r="W1371" i="10"/>
  <c r="V1371" i="10"/>
  <c r="U1371" i="10"/>
  <c r="T1371" i="10"/>
  <c r="S1371" i="10"/>
  <c r="R1371" i="10"/>
  <c r="Q1371" i="10"/>
  <c r="P1371" i="10"/>
  <c r="P1368" i="10" s="1"/>
  <c r="O1371" i="10"/>
  <c r="N1371" i="10"/>
  <c r="M1371" i="10"/>
  <c r="AC1370" i="10"/>
  <c r="AB1370" i="10"/>
  <c r="AA1370" i="10"/>
  <c r="Z1370" i="10"/>
  <c r="Y1370" i="10"/>
  <c r="X1370" i="10"/>
  <c r="W1370" i="10"/>
  <c r="V1370" i="10"/>
  <c r="U1370" i="10"/>
  <c r="T1370" i="10"/>
  <c r="S1370" i="10"/>
  <c r="R1370" i="10"/>
  <c r="Q1370" i="10"/>
  <c r="P1370" i="10"/>
  <c r="O1370" i="10"/>
  <c r="M1370" i="10"/>
  <c r="N1370" i="10" s="1"/>
  <c r="AC1369" i="10"/>
  <c r="AB1369" i="10"/>
  <c r="AA1369" i="10"/>
  <c r="Z1369" i="10"/>
  <c r="Y1369" i="10"/>
  <c r="Y1368" i="10" s="1"/>
  <c r="X1369" i="10"/>
  <c r="W1369" i="10"/>
  <c r="V1369" i="10"/>
  <c r="V1368" i="10" s="1"/>
  <c r="U1369" i="10"/>
  <c r="U1368" i="10" s="1"/>
  <c r="T1369" i="10"/>
  <c r="S1369" i="10"/>
  <c r="R1369" i="10"/>
  <c r="Q1369" i="10"/>
  <c r="P1369" i="10"/>
  <c r="O1369" i="10"/>
  <c r="M1369" i="10"/>
  <c r="N1369" i="10" s="1"/>
  <c r="AC1368" i="10"/>
  <c r="M1368" i="10"/>
  <c r="AC1367" i="10"/>
  <c r="AB1367" i="10"/>
  <c r="AA1367" i="10"/>
  <c r="Z1367" i="10"/>
  <c r="Y1367" i="10"/>
  <c r="X1367" i="10"/>
  <c r="W1367" i="10"/>
  <c r="V1367" i="10"/>
  <c r="U1367" i="10"/>
  <c r="T1367" i="10"/>
  <c r="S1367" i="10"/>
  <c r="R1367" i="10"/>
  <c r="Q1367" i="10"/>
  <c r="P1367" i="10"/>
  <c r="O1367" i="10"/>
  <c r="N1367" i="10"/>
  <c r="M1367" i="10"/>
  <c r="AC1366" i="10"/>
  <c r="AB1366" i="10"/>
  <c r="AA1366" i="10"/>
  <c r="Z1366" i="10"/>
  <c r="Y1366" i="10"/>
  <c r="X1366" i="10"/>
  <c r="W1366" i="10"/>
  <c r="V1366" i="10"/>
  <c r="U1366" i="10"/>
  <c r="T1366" i="10"/>
  <c r="S1366" i="10"/>
  <c r="R1366" i="10"/>
  <c r="Q1366" i="10"/>
  <c r="P1366" i="10"/>
  <c r="O1366" i="10"/>
  <c r="M1366" i="10"/>
  <c r="N1366" i="10" s="1"/>
  <c r="AC1365" i="10"/>
  <c r="AB1365" i="10"/>
  <c r="AA1365" i="10"/>
  <c r="Z1365" i="10"/>
  <c r="Y1365" i="10"/>
  <c r="X1365" i="10"/>
  <c r="W1365" i="10"/>
  <c r="V1365" i="10"/>
  <c r="U1365" i="10"/>
  <c r="T1365" i="10"/>
  <c r="S1365" i="10"/>
  <c r="R1365" i="10"/>
  <c r="Q1365" i="10"/>
  <c r="P1365" i="10"/>
  <c r="O1365" i="10"/>
  <c r="M1365" i="10"/>
  <c r="N1365" i="10" s="1"/>
  <c r="AC1364" i="10"/>
  <c r="AB1364" i="10"/>
  <c r="AA1364" i="10"/>
  <c r="Z1364" i="10"/>
  <c r="Y1364" i="10"/>
  <c r="Y1363" i="10" s="1"/>
  <c r="X1364" i="10"/>
  <c r="W1364" i="10"/>
  <c r="V1364" i="10"/>
  <c r="U1364" i="10"/>
  <c r="T1364" i="10"/>
  <c r="S1364" i="10"/>
  <c r="R1364" i="10"/>
  <c r="Q1364" i="10"/>
  <c r="P1364" i="10"/>
  <c r="O1364" i="10"/>
  <c r="M1364" i="10"/>
  <c r="N1364" i="10" s="1"/>
  <c r="AC1363" i="10"/>
  <c r="M1363" i="10"/>
  <c r="M1518" i="10" s="1"/>
  <c r="M1360" i="10"/>
  <c r="M1359" i="10"/>
  <c r="M1358" i="10"/>
  <c r="R1356" i="9"/>
  <c r="R1356" i="10"/>
  <c r="AC1357" i="10"/>
  <c r="M1357" i="10"/>
  <c r="AC1356" i="10"/>
  <c r="AB1356" i="10"/>
  <c r="AA1356" i="10"/>
  <c r="Z1356" i="10"/>
  <c r="Y1356" i="10"/>
  <c r="X1356" i="10"/>
  <c r="W1356" i="10"/>
  <c r="V1356" i="10"/>
  <c r="U1356" i="10"/>
  <c r="M1356" i="10"/>
  <c r="S1356" i="10" s="1"/>
  <c r="AC1355" i="10"/>
  <c r="AB1355" i="10"/>
  <c r="AA1355" i="10"/>
  <c r="Z1355" i="10"/>
  <c r="Y1355" i="10"/>
  <c r="X1355" i="10"/>
  <c r="W1355" i="10"/>
  <c r="V1355" i="10"/>
  <c r="U1355" i="10"/>
  <c r="T1355" i="10"/>
  <c r="S1355" i="10"/>
  <c r="R1355" i="10"/>
  <c r="M1355" i="10"/>
  <c r="AC1354" i="10"/>
  <c r="M1354" i="10"/>
  <c r="AC1353" i="10"/>
  <c r="AB1353" i="10"/>
  <c r="AA1353" i="10"/>
  <c r="Z1353" i="10"/>
  <c r="Y1353" i="10"/>
  <c r="X1353" i="10"/>
  <c r="W1353" i="10"/>
  <c r="V1353" i="10"/>
  <c r="U1353" i="10"/>
  <c r="T1353" i="10"/>
  <c r="S1353" i="10"/>
  <c r="R1353" i="10"/>
  <c r="Q1353" i="10"/>
  <c r="P1353" i="10"/>
  <c r="O1353" i="10"/>
  <c r="M1353" i="10"/>
  <c r="N1353" i="10" s="1"/>
  <c r="AC1352" i="10"/>
  <c r="AB1352" i="10"/>
  <c r="AB1351" i="10" s="1"/>
  <c r="AA1352" i="10"/>
  <c r="AA1351" i="10" s="1"/>
  <c r="Z1352" i="10"/>
  <c r="Z1351" i="10" s="1"/>
  <c r="Y1352" i="10"/>
  <c r="Y1351" i="10" s="1"/>
  <c r="X1352" i="10"/>
  <c r="X1351" i="10" s="1"/>
  <c r="W1352" i="10"/>
  <c r="W1351" i="10" s="1"/>
  <c r="V1352" i="10"/>
  <c r="V1351" i="10" s="1"/>
  <c r="U1352" i="10"/>
  <c r="U1351" i="10" s="1"/>
  <c r="T1352" i="10"/>
  <c r="T1351" i="10" s="1"/>
  <c r="S1352" i="10"/>
  <c r="S1351" i="10" s="1"/>
  <c r="R1352" i="10"/>
  <c r="R1351" i="10" s="1"/>
  <c r="Q1352" i="10"/>
  <c r="Q1351" i="10" s="1"/>
  <c r="P1352" i="10"/>
  <c r="P1351" i="10" s="1"/>
  <c r="O1352" i="10"/>
  <c r="O1351" i="10" s="1"/>
  <c r="N1352" i="10"/>
  <c r="M1352" i="10"/>
  <c r="AC1351" i="10"/>
  <c r="M1351" i="10"/>
  <c r="AC1350" i="10"/>
  <c r="AB1350" i="10"/>
  <c r="AA1350" i="10"/>
  <c r="Z1350" i="10"/>
  <c r="Y1350" i="10"/>
  <c r="X1350" i="10"/>
  <c r="W1350" i="10"/>
  <c r="V1350" i="10"/>
  <c r="U1350" i="10"/>
  <c r="U1348" i="10" s="1"/>
  <c r="T1350" i="10"/>
  <c r="S1350" i="10"/>
  <c r="R1350" i="10"/>
  <c r="Q1350" i="10"/>
  <c r="P1350" i="10"/>
  <c r="O1350" i="10"/>
  <c r="N1350" i="10"/>
  <c r="M1350" i="10"/>
  <c r="AC1349" i="10"/>
  <c r="AB1349" i="10"/>
  <c r="AA1349" i="10"/>
  <c r="Z1349" i="10"/>
  <c r="Y1349" i="10"/>
  <c r="Y1348" i="10" s="1"/>
  <c r="X1349" i="10"/>
  <c r="X1348" i="10" s="1"/>
  <c r="W1349" i="10"/>
  <c r="V1349" i="10"/>
  <c r="U1349" i="10"/>
  <c r="T1349" i="10"/>
  <c r="T1348" i="10" s="1"/>
  <c r="S1349" i="10"/>
  <c r="R1349" i="10"/>
  <c r="Q1349" i="10"/>
  <c r="Q1348" i="10" s="1"/>
  <c r="P1349" i="10"/>
  <c r="P1348" i="10" s="1"/>
  <c r="O1349" i="10"/>
  <c r="M1349" i="10"/>
  <c r="N1349" i="10" s="1"/>
  <c r="AC1348" i="10"/>
  <c r="AB1348" i="10"/>
  <c r="M1348" i="10"/>
  <c r="AC1347" i="10"/>
  <c r="AB1347" i="10"/>
  <c r="AA1347" i="10"/>
  <c r="Z1347" i="10"/>
  <c r="Y1347" i="10"/>
  <c r="X1347" i="10"/>
  <c r="W1347" i="10"/>
  <c r="V1347" i="10"/>
  <c r="U1347" i="10"/>
  <c r="T1347" i="10"/>
  <c r="S1347" i="10"/>
  <c r="R1347" i="10"/>
  <c r="Q1347" i="10"/>
  <c r="P1347" i="10"/>
  <c r="O1347" i="10"/>
  <c r="M1347" i="10"/>
  <c r="N1347" i="10" s="1"/>
  <c r="AC1346" i="10"/>
  <c r="AB1346" i="10"/>
  <c r="AB1345" i="10" s="1"/>
  <c r="AA1346" i="10"/>
  <c r="AA1345" i="10" s="1"/>
  <c r="Z1346" i="10"/>
  <c r="Z1345" i="10" s="1"/>
  <c r="Y1346" i="10"/>
  <c r="X1346" i="10"/>
  <c r="X1345" i="10" s="1"/>
  <c r="W1346" i="10"/>
  <c r="W1345" i="10" s="1"/>
  <c r="V1346" i="10"/>
  <c r="V1345" i="10" s="1"/>
  <c r="U1346" i="10"/>
  <c r="U1345" i="10" s="1"/>
  <c r="T1346" i="10"/>
  <c r="T1345" i="10" s="1"/>
  <c r="S1346" i="10"/>
  <c r="S1345" i="10" s="1"/>
  <c r="R1346" i="10"/>
  <c r="R1345" i="10" s="1"/>
  <c r="Q1346" i="10"/>
  <c r="P1346" i="10"/>
  <c r="P1345" i="10" s="1"/>
  <c r="O1346" i="10"/>
  <c r="O1345" i="10" s="1"/>
  <c r="N1346" i="10"/>
  <c r="M1346" i="10"/>
  <c r="AC1345" i="10"/>
  <c r="Y1345" i="10"/>
  <c r="Q1345" i="10"/>
  <c r="M1345" i="10"/>
  <c r="AC1344" i="10"/>
  <c r="AB1344" i="10"/>
  <c r="AA1344" i="10"/>
  <c r="Z1344" i="10"/>
  <c r="Y1344" i="10"/>
  <c r="X1344" i="10"/>
  <c r="W1344" i="10"/>
  <c r="V1344" i="10"/>
  <c r="U1344" i="10"/>
  <c r="T1344" i="10"/>
  <c r="S1344" i="10"/>
  <c r="R1344" i="10"/>
  <c r="Q1344" i="10"/>
  <c r="P1344" i="10"/>
  <c r="O1344" i="10"/>
  <c r="N1344" i="10"/>
  <c r="M1344" i="10"/>
  <c r="AC1343" i="10"/>
  <c r="AB1343" i="10"/>
  <c r="AA1343" i="10"/>
  <c r="AA1342" i="10" s="1"/>
  <c r="Z1343" i="10"/>
  <c r="Z1342" i="10" s="1"/>
  <c r="Y1343" i="10"/>
  <c r="Y1342" i="10" s="1"/>
  <c r="X1343" i="10"/>
  <c r="W1343" i="10"/>
  <c r="W1342" i="10" s="1"/>
  <c r="V1343" i="10"/>
  <c r="U1343" i="10"/>
  <c r="T1343" i="10"/>
  <c r="S1343" i="10"/>
  <c r="R1343" i="10"/>
  <c r="Q1343" i="10"/>
  <c r="P1343" i="10"/>
  <c r="O1343" i="10"/>
  <c r="O1342" i="10" s="1"/>
  <c r="M1343" i="10"/>
  <c r="N1343" i="10" s="1"/>
  <c r="AC1342" i="10"/>
  <c r="S1342" i="10"/>
  <c r="R1342" i="10"/>
  <c r="M1342" i="10"/>
  <c r="AC1341" i="10"/>
  <c r="AB1341" i="10"/>
  <c r="AA1341" i="10"/>
  <c r="Z1341" i="10"/>
  <c r="Y1341" i="10"/>
  <c r="X1341" i="10"/>
  <c r="W1341" i="10"/>
  <c r="V1341" i="10"/>
  <c r="U1341" i="10"/>
  <c r="T1341" i="10"/>
  <c r="S1341" i="10"/>
  <c r="R1341" i="10"/>
  <c r="Q1341" i="10"/>
  <c r="P1341" i="10"/>
  <c r="O1341" i="10"/>
  <c r="M1341" i="10"/>
  <c r="N1341" i="10" s="1"/>
  <c r="AC1340" i="10"/>
  <c r="AB1340" i="10"/>
  <c r="AB1339" i="10" s="1"/>
  <c r="AA1340" i="10"/>
  <c r="AA1339" i="10" s="1"/>
  <c r="Z1340" i="10"/>
  <c r="Z1339" i="10" s="1"/>
  <c r="Y1340" i="10"/>
  <c r="Y1339" i="10" s="1"/>
  <c r="X1340" i="10"/>
  <c r="X1339" i="10" s="1"/>
  <c r="W1340" i="10"/>
  <c r="W1339" i="10" s="1"/>
  <c r="V1340" i="10"/>
  <c r="V1339" i="10" s="1"/>
  <c r="U1340" i="10"/>
  <c r="U1339" i="10" s="1"/>
  <c r="T1340" i="10"/>
  <c r="T1339" i="10" s="1"/>
  <c r="S1340" i="10"/>
  <c r="S1339" i="10" s="1"/>
  <c r="R1340" i="10"/>
  <c r="R1339" i="10" s="1"/>
  <c r="Q1340" i="10"/>
  <c r="Q1339" i="10" s="1"/>
  <c r="P1340" i="10"/>
  <c r="P1339" i="10" s="1"/>
  <c r="O1340" i="10"/>
  <c r="O1339" i="10" s="1"/>
  <c r="N1340" i="10"/>
  <c r="M1340" i="10"/>
  <c r="AC1339" i="10"/>
  <c r="M1339" i="10"/>
  <c r="AC1338" i="10"/>
  <c r="AB1338" i="10"/>
  <c r="AA1338" i="10"/>
  <c r="Z1338" i="10"/>
  <c r="Y1338" i="10"/>
  <c r="X1338" i="10"/>
  <c r="W1338" i="10"/>
  <c r="V1338" i="10"/>
  <c r="U1338" i="10"/>
  <c r="T1338" i="10"/>
  <c r="S1338" i="10"/>
  <c r="R1338" i="10"/>
  <c r="Q1338" i="10"/>
  <c r="P1338" i="10"/>
  <c r="O1338" i="10"/>
  <c r="N1338" i="10"/>
  <c r="M1338" i="10"/>
  <c r="AC1337" i="10"/>
  <c r="AB1337" i="10"/>
  <c r="AA1337" i="10"/>
  <c r="Z1337" i="10"/>
  <c r="Y1337" i="10"/>
  <c r="Y1336" i="10" s="1"/>
  <c r="X1337" i="10"/>
  <c r="W1337" i="10"/>
  <c r="W1336" i="10" s="1"/>
  <c r="V1337" i="10"/>
  <c r="U1337" i="10"/>
  <c r="U1336" i="10" s="1"/>
  <c r="T1337" i="10"/>
  <c r="S1337" i="10"/>
  <c r="R1337" i="10"/>
  <c r="Q1337" i="10"/>
  <c r="Q1336" i="10" s="1"/>
  <c r="P1337" i="10"/>
  <c r="O1337" i="10"/>
  <c r="M1337" i="10"/>
  <c r="N1337" i="10" s="1"/>
  <c r="AC1336" i="10"/>
  <c r="M1336" i="10"/>
  <c r="AC1334" i="10"/>
  <c r="AB1334" i="10"/>
  <c r="AA1334" i="10"/>
  <c r="Z1334" i="10"/>
  <c r="Y1334" i="10"/>
  <c r="X1334" i="10"/>
  <c r="W1334" i="10"/>
  <c r="V1334" i="10"/>
  <c r="U1334" i="10"/>
  <c r="T1334" i="10"/>
  <c r="S1334" i="10"/>
  <c r="R1334" i="10"/>
  <c r="Q1334" i="10"/>
  <c r="P1334" i="10"/>
  <c r="O1334" i="10"/>
  <c r="N1334" i="10"/>
  <c r="M1334" i="10"/>
  <c r="AC1333" i="10"/>
  <c r="AB1333" i="10"/>
  <c r="AA1333" i="10"/>
  <c r="Z1333" i="10"/>
  <c r="Y1333" i="10"/>
  <c r="X1333" i="10"/>
  <c r="W1333" i="10"/>
  <c r="V1333" i="10"/>
  <c r="U1333" i="10"/>
  <c r="T1333" i="10"/>
  <c r="S1333" i="10"/>
  <c r="R1333" i="10"/>
  <c r="Q1333" i="10"/>
  <c r="P1333" i="10"/>
  <c r="O1333" i="10"/>
  <c r="M1333" i="10"/>
  <c r="N1333" i="10" s="1"/>
  <c r="AC1332" i="10"/>
  <c r="AB1332" i="10"/>
  <c r="AA1332" i="10"/>
  <c r="Z1332" i="10"/>
  <c r="Z1331" i="10" s="1"/>
  <c r="Y1332" i="10"/>
  <c r="Y1331" i="10" s="1"/>
  <c r="X1332" i="10"/>
  <c r="W1332" i="10"/>
  <c r="V1332" i="10"/>
  <c r="U1332" i="10"/>
  <c r="U1331" i="10" s="1"/>
  <c r="T1332" i="10"/>
  <c r="S1332" i="10"/>
  <c r="R1332" i="10"/>
  <c r="Q1332" i="10"/>
  <c r="Q1331" i="10" s="1"/>
  <c r="P1332" i="10"/>
  <c r="O1332" i="10"/>
  <c r="M1332" i="10"/>
  <c r="N1332" i="10" s="1"/>
  <c r="AC1331" i="10"/>
  <c r="M1331" i="10"/>
  <c r="AC1330" i="10"/>
  <c r="AB1330" i="10"/>
  <c r="AA1330" i="10"/>
  <c r="Z1330" i="10"/>
  <c r="Y1330" i="10"/>
  <c r="X1330" i="10"/>
  <c r="W1330" i="10"/>
  <c r="V1330" i="10"/>
  <c r="U1330" i="10"/>
  <c r="T1330" i="10"/>
  <c r="S1330" i="10"/>
  <c r="R1330" i="10"/>
  <c r="Q1330" i="10"/>
  <c r="P1330" i="10"/>
  <c r="O1330" i="10"/>
  <c r="N1330" i="10"/>
  <c r="M1330" i="10"/>
  <c r="AC1329" i="10"/>
  <c r="AB1329" i="10"/>
  <c r="AA1329" i="10"/>
  <c r="Z1329" i="10"/>
  <c r="Y1329" i="10"/>
  <c r="X1329" i="10"/>
  <c r="W1329" i="10"/>
  <c r="V1329" i="10"/>
  <c r="U1329" i="10"/>
  <c r="T1329" i="10"/>
  <c r="S1329" i="10"/>
  <c r="R1329" i="10"/>
  <c r="Q1329" i="10"/>
  <c r="P1329" i="10"/>
  <c r="O1329" i="10"/>
  <c r="M1329" i="10"/>
  <c r="N1329" i="10" s="1"/>
  <c r="AC1328" i="10"/>
  <c r="U1328" i="10"/>
  <c r="O1328" i="10"/>
  <c r="M1328" i="10"/>
  <c r="AC1327" i="10"/>
  <c r="AB1327" i="10"/>
  <c r="AA1327" i="10"/>
  <c r="Z1327" i="10"/>
  <c r="Y1327" i="10"/>
  <c r="X1327" i="10"/>
  <c r="W1327" i="10"/>
  <c r="V1327" i="10"/>
  <c r="U1327" i="10"/>
  <c r="T1327" i="10"/>
  <c r="S1327" i="10"/>
  <c r="R1327" i="10"/>
  <c r="Q1327" i="10"/>
  <c r="P1327" i="10"/>
  <c r="O1327" i="10"/>
  <c r="M1327" i="10"/>
  <c r="N1327" i="10" s="1"/>
  <c r="AC1326" i="10"/>
  <c r="AB1326" i="10"/>
  <c r="AA1326" i="10"/>
  <c r="Z1326" i="10"/>
  <c r="Y1326" i="10"/>
  <c r="X1326" i="10"/>
  <c r="W1326" i="10"/>
  <c r="V1326" i="10"/>
  <c r="U1326" i="10"/>
  <c r="T1326" i="10"/>
  <c r="S1326" i="10"/>
  <c r="R1326" i="10"/>
  <c r="Q1326" i="10"/>
  <c r="P1326" i="10"/>
  <c r="O1326" i="10"/>
  <c r="N1326" i="10"/>
  <c r="M1326" i="10"/>
  <c r="AC1325" i="10"/>
  <c r="AB1325" i="10"/>
  <c r="AA1325" i="10"/>
  <c r="Z1325" i="10"/>
  <c r="Z1324" i="10" s="1"/>
  <c r="Y1325" i="10"/>
  <c r="X1325" i="10"/>
  <c r="X1324" i="10" s="1"/>
  <c r="W1325" i="10"/>
  <c r="V1325" i="10"/>
  <c r="U1325" i="10"/>
  <c r="T1325" i="10"/>
  <c r="S1325" i="10"/>
  <c r="R1325" i="10"/>
  <c r="R1324" i="10" s="1"/>
  <c r="Q1325" i="10"/>
  <c r="P1325" i="10"/>
  <c r="P1324" i="10" s="1"/>
  <c r="O1325" i="10"/>
  <c r="M1325" i="10"/>
  <c r="N1325" i="10" s="1"/>
  <c r="AC1324" i="10"/>
  <c r="AB1324" i="10"/>
  <c r="M1324" i="10"/>
  <c r="AC1323" i="10"/>
  <c r="AB1323" i="10"/>
  <c r="AA1323" i="10"/>
  <c r="AA1321" i="10" s="1"/>
  <c r="Z1323" i="10"/>
  <c r="Y1323" i="10"/>
  <c r="X1323" i="10"/>
  <c r="W1323" i="10"/>
  <c r="V1323" i="10"/>
  <c r="U1323" i="10"/>
  <c r="T1323" i="10"/>
  <c r="S1323" i="10"/>
  <c r="R1323" i="10"/>
  <c r="Q1323" i="10"/>
  <c r="P1323" i="10"/>
  <c r="O1323" i="10"/>
  <c r="N1323" i="10"/>
  <c r="M1323" i="10"/>
  <c r="AC1322" i="10"/>
  <c r="AB1322" i="10"/>
  <c r="AA1322" i="10"/>
  <c r="Z1322" i="10"/>
  <c r="Y1322" i="10"/>
  <c r="Y1321" i="10" s="1"/>
  <c r="X1322" i="10"/>
  <c r="W1322" i="10"/>
  <c r="V1322" i="10"/>
  <c r="U1322" i="10"/>
  <c r="U1321" i="10" s="1"/>
  <c r="T1322" i="10"/>
  <c r="S1322" i="10"/>
  <c r="R1322" i="10"/>
  <c r="Q1322" i="10"/>
  <c r="Q1321" i="10" s="1"/>
  <c r="P1322" i="10"/>
  <c r="O1322" i="10"/>
  <c r="M1322" i="10"/>
  <c r="N1322" i="10" s="1"/>
  <c r="AC1321" i="10"/>
  <c r="M1321" i="10"/>
  <c r="AC1320" i="10"/>
  <c r="AB1320" i="10"/>
  <c r="AA1320" i="10"/>
  <c r="Z1320" i="10"/>
  <c r="Y1320" i="10"/>
  <c r="X1320" i="10"/>
  <c r="W1320" i="10"/>
  <c r="V1320" i="10"/>
  <c r="U1320" i="10"/>
  <c r="T1320" i="10"/>
  <c r="S1320" i="10"/>
  <c r="R1320" i="10"/>
  <c r="Q1320" i="10"/>
  <c r="P1320" i="10"/>
  <c r="O1320" i="10"/>
  <c r="N1320" i="10"/>
  <c r="M1320" i="10"/>
  <c r="AC1319" i="10"/>
  <c r="AB1319" i="10"/>
  <c r="AA1319" i="10"/>
  <c r="Z1319" i="10"/>
  <c r="Y1319" i="10"/>
  <c r="X1319" i="10"/>
  <c r="W1319" i="10"/>
  <c r="V1319" i="10"/>
  <c r="U1319" i="10"/>
  <c r="T1319" i="10"/>
  <c r="S1319" i="10"/>
  <c r="R1319" i="10"/>
  <c r="Q1319" i="10"/>
  <c r="P1319" i="10"/>
  <c r="O1319" i="10"/>
  <c r="M1319" i="10"/>
  <c r="N1319" i="10" s="1"/>
  <c r="AC1318" i="10"/>
  <c r="AB1318" i="10"/>
  <c r="AB1317" i="10" s="1"/>
  <c r="AA1318" i="10"/>
  <c r="Z1318" i="10"/>
  <c r="Y1318" i="10"/>
  <c r="X1318" i="10"/>
  <c r="X1317" i="10" s="1"/>
  <c r="W1318" i="10"/>
  <c r="V1318" i="10"/>
  <c r="U1318" i="10"/>
  <c r="T1318" i="10"/>
  <c r="T1317" i="10" s="1"/>
  <c r="S1318" i="10"/>
  <c r="R1318" i="10"/>
  <c r="Q1318" i="10"/>
  <c r="P1318" i="10"/>
  <c r="P1317" i="10" s="1"/>
  <c r="O1318" i="10"/>
  <c r="N1318" i="10"/>
  <c r="M1318" i="10"/>
  <c r="AC1317" i="10"/>
  <c r="M1317" i="10"/>
  <c r="AC1316" i="10"/>
  <c r="AB1316" i="10"/>
  <c r="AA1316" i="10"/>
  <c r="Z1316" i="10"/>
  <c r="Z1314" i="10" s="1"/>
  <c r="Y1316" i="10"/>
  <c r="X1316" i="10"/>
  <c r="W1316" i="10"/>
  <c r="V1316" i="10"/>
  <c r="U1316" i="10"/>
  <c r="T1316" i="10"/>
  <c r="S1316" i="10"/>
  <c r="R1316" i="10"/>
  <c r="Q1316" i="10"/>
  <c r="P1316" i="10"/>
  <c r="O1316" i="10"/>
  <c r="N1316" i="10"/>
  <c r="M1316" i="10"/>
  <c r="AC1315" i="10"/>
  <c r="AB1315" i="10"/>
  <c r="AA1315" i="10"/>
  <c r="AA1314" i="10" s="1"/>
  <c r="Z1315" i="10"/>
  <c r="Y1315" i="10"/>
  <c r="X1315" i="10"/>
  <c r="X1314" i="10" s="1"/>
  <c r="W1315" i="10"/>
  <c r="V1315" i="10"/>
  <c r="U1315" i="10"/>
  <c r="T1315" i="10"/>
  <c r="S1315" i="10"/>
  <c r="S1314" i="10" s="1"/>
  <c r="R1315" i="10"/>
  <c r="Q1315" i="10"/>
  <c r="P1315" i="10"/>
  <c r="O1315" i="10"/>
  <c r="M1315" i="10"/>
  <c r="N1315" i="10" s="1"/>
  <c r="AC1314" i="10"/>
  <c r="M1314" i="10"/>
  <c r="AC1312" i="10"/>
  <c r="AB1312" i="10"/>
  <c r="AA1312" i="10"/>
  <c r="AA1309" i="10" s="1"/>
  <c r="Z1312" i="10"/>
  <c r="Y1312" i="10"/>
  <c r="X1312" i="10"/>
  <c r="W1312" i="10"/>
  <c r="V1312" i="10"/>
  <c r="U1312" i="10"/>
  <c r="T1312" i="10"/>
  <c r="S1312" i="10"/>
  <c r="R1312" i="10"/>
  <c r="Q1312" i="10"/>
  <c r="P1312" i="10"/>
  <c r="O1312" i="10"/>
  <c r="N1312" i="10"/>
  <c r="M1312" i="10"/>
  <c r="AC1311" i="10"/>
  <c r="AB1311" i="10"/>
  <c r="AA1311" i="10"/>
  <c r="Z1311" i="10"/>
  <c r="Y1311" i="10"/>
  <c r="X1311" i="10"/>
  <c r="W1311" i="10"/>
  <c r="V1311" i="10"/>
  <c r="U1311" i="10"/>
  <c r="T1311" i="10"/>
  <c r="S1311" i="10"/>
  <c r="R1311" i="10"/>
  <c r="Q1311" i="10"/>
  <c r="P1311" i="10"/>
  <c r="O1311" i="10"/>
  <c r="M1311" i="10"/>
  <c r="N1311" i="10" s="1"/>
  <c r="AC1310" i="10"/>
  <c r="AB1310" i="10"/>
  <c r="AA1310" i="10"/>
  <c r="Z1310" i="10"/>
  <c r="Y1310" i="10"/>
  <c r="Y1309" i="10" s="1"/>
  <c r="X1310" i="10"/>
  <c r="W1310" i="10"/>
  <c r="V1310" i="10"/>
  <c r="U1310" i="10"/>
  <c r="U1309" i="10" s="1"/>
  <c r="T1310" i="10"/>
  <c r="S1310" i="10"/>
  <c r="R1310" i="10"/>
  <c r="Q1310" i="10"/>
  <c r="Q1309" i="10" s="1"/>
  <c r="P1310" i="10"/>
  <c r="O1310" i="10"/>
  <c r="M1310" i="10"/>
  <c r="N1310" i="10" s="1"/>
  <c r="AC1309" i="10"/>
  <c r="M1309" i="10"/>
  <c r="AC1308" i="10"/>
  <c r="AB1308" i="10"/>
  <c r="AA1308" i="10"/>
  <c r="Z1308" i="10"/>
  <c r="Y1308" i="10"/>
  <c r="X1308" i="10"/>
  <c r="W1308" i="10"/>
  <c r="V1308" i="10"/>
  <c r="U1308" i="10"/>
  <c r="T1308" i="10"/>
  <c r="S1308" i="10"/>
  <c r="R1308" i="10"/>
  <c r="Q1308" i="10"/>
  <c r="P1308" i="10"/>
  <c r="O1308" i="10"/>
  <c r="N1308" i="10"/>
  <c r="M1308" i="10"/>
  <c r="AC1307" i="10"/>
  <c r="AB1307" i="10"/>
  <c r="AA1307" i="10"/>
  <c r="Z1307" i="10"/>
  <c r="Y1307" i="10"/>
  <c r="X1307" i="10"/>
  <c r="W1307" i="10"/>
  <c r="V1307" i="10"/>
  <c r="U1307" i="10"/>
  <c r="T1307" i="10"/>
  <c r="S1307" i="10"/>
  <c r="R1307" i="10"/>
  <c r="Q1307" i="10"/>
  <c r="P1307" i="10"/>
  <c r="O1307" i="10"/>
  <c r="M1307" i="10"/>
  <c r="N1307" i="10" s="1"/>
  <c r="AC1306" i="10"/>
  <c r="AB1306" i="10"/>
  <c r="AA1306" i="10"/>
  <c r="Z1306" i="10"/>
  <c r="Y1306" i="10"/>
  <c r="X1306" i="10"/>
  <c r="W1306" i="10"/>
  <c r="V1306" i="10"/>
  <c r="U1306" i="10"/>
  <c r="T1306" i="10"/>
  <c r="S1306" i="10"/>
  <c r="R1306" i="10"/>
  <c r="Q1306" i="10"/>
  <c r="P1306" i="10"/>
  <c r="O1306" i="10"/>
  <c r="N1306" i="10"/>
  <c r="M1306" i="10"/>
  <c r="AC1305" i="10"/>
  <c r="M1305" i="10"/>
  <c r="AC1304" i="10"/>
  <c r="AB1304" i="10"/>
  <c r="AA1304" i="10"/>
  <c r="Z1304" i="10"/>
  <c r="Y1304" i="10"/>
  <c r="X1304" i="10"/>
  <c r="W1304" i="10"/>
  <c r="V1304" i="10"/>
  <c r="U1304" i="10"/>
  <c r="T1304" i="10"/>
  <c r="S1304" i="10"/>
  <c r="R1304" i="10"/>
  <c r="Q1304" i="10"/>
  <c r="P1304" i="10"/>
  <c r="O1304" i="10"/>
  <c r="N1304" i="10"/>
  <c r="M1304" i="10"/>
  <c r="AC1303" i="10"/>
  <c r="AB1303" i="10"/>
  <c r="AA1303" i="10"/>
  <c r="Z1303" i="10"/>
  <c r="Y1303" i="10"/>
  <c r="X1303" i="10"/>
  <c r="W1303" i="10"/>
  <c r="V1303" i="10"/>
  <c r="U1303" i="10"/>
  <c r="T1303" i="10"/>
  <c r="S1303" i="10"/>
  <c r="R1303" i="10"/>
  <c r="Q1303" i="10"/>
  <c r="P1303" i="10"/>
  <c r="O1303" i="10"/>
  <c r="M1303" i="10"/>
  <c r="N1303" i="10" s="1"/>
  <c r="AC1302" i="10"/>
  <c r="AB1302" i="10"/>
  <c r="AA1302" i="10"/>
  <c r="Z1302" i="10"/>
  <c r="Y1302" i="10"/>
  <c r="X1302" i="10"/>
  <c r="W1302" i="10"/>
  <c r="W1301" i="10" s="1"/>
  <c r="V1302" i="10"/>
  <c r="U1302" i="10"/>
  <c r="T1302" i="10"/>
  <c r="T1301" i="10" s="1"/>
  <c r="S1302" i="10"/>
  <c r="R1302" i="10"/>
  <c r="Q1302" i="10"/>
  <c r="P1302" i="10"/>
  <c r="P1301" i="10" s="1"/>
  <c r="O1302" i="10"/>
  <c r="O1301" i="10" s="1"/>
  <c r="M1302" i="10"/>
  <c r="N1302" i="10" s="1"/>
  <c r="AC1301" i="10"/>
  <c r="AB1301" i="10"/>
  <c r="M1301" i="10"/>
  <c r="AC1299" i="10"/>
  <c r="AB1299" i="10"/>
  <c r="AA1299" i="10"/>
  <c r="Z1299" i="10"/>
  <c r="Y1299" i="10"/>
  <c r="X1299" i="10"/>
  <c r="W1299" i="10"/>
  <c r="V1299" i="10"/>
  <c r="U1299" i="10"/>
  <c r="T1299" i="10"/>
  <c r="S1299" i="10"/>
  <c r="R1299" i="10"/>
  <c r="Q1299" i="10"/>
  <c r="P1299" i="10"/>
  <c r="O1299" i="10"/>
  <c r="N1299" i="10"/>
  <c r="M1299" i="10"/>
  <c r="AC1298" i="10"/>
  <c r="AB1298" i="10"/>
  <c r="AA1298" i="10"/>
  <c r="Z1298" i="10"/>
  <c r="Y1298" i="10"/>
  <c r="X1298" i="10"/>
  <c r="W1298" i="10"/>
  <c r="V1298" i="10"/>
  <c r="U1298" i="10"/>
  <c r="T1298" i="10"/>
  <c r="S1298" i="10"/>
  <c r="R1298" i="10"/>
  <c r="Q1298" i="10"/>
  <c r="P1298" i="10"/>
  <c r="O1298" i="10"/>
  <c r="M1298" i="10"/>
  <c r="N1298" i="10" s="1"/>
  <c r="AC1297" i="10"/>
  <c r="AB1297" i="10"/>
  <c r="AA1297" i="10"/>
  <c r="Z1297" i="10"/>
  <c r="Y1297" i="10"/>
  <c r="X1297" i="10"/>
  <c r="W1297" i="10"/>
  <c r="V1297" i="10"/>
  <c r="U1297" i="10"/>
  <c r="T1297" i="10"/>
  <c r="S1297" i="10"/>
  <c r="R1297" i="10"/>
  <c r="Q1297" i="10"/>
  <c r="P1297" i="10"/>
  <c r="O1297" i="10"/>
  <c r="M1297" i="10"/>
  <c r="N1297" i="10" s="1"/>
  <c r="AC1296" i="10"/>
  <c r="AB1296" i="10"/>
  <c r="AA1296" i="10"/>
  <c r="Z1296" i="10"/>
  <c r="Y1296" i="10"/>
  <c r="X1296" i="10"/>
  <c r="W1296" i="10"/>
  <c r="V1296" i="10"/>
  <c r="U1296" i="10"/>
  <c r="T1296" i="10"/>
  <c r="T1295" i="10" s="1"/>
  <c r="S1296" i="10"/>
  <c r="R1296" i="10"/>
  <c r="Q1296" i="10"/>
  <c r="P1296" i="10"/>
  <c r="P1295" i="10" s="1"/>
  <c r="O1296" i="10"/>
  <c r="N1296" i="10"/>
  <c r="M1296" i="10"/>
  <c r="AC1295" i="10"/>
  <c r="M1295" i="10"/>
  <c r="AC1294" i="10"/>
  <c r="AB1294" i="10"/>
  <c r="AA1294" i="10"/>
  <c r="Z1294" i="10"/>
  <c r="Y1294" i="10"/>
  <c r="X1294" i="10"/>
  <c r="W1294" i="10"/>
  <c r="V1294" i="10"/>
  <c r="U1294" i="10"/>
  <c r="T1294" i="10"/>
  <c r="S1294" i="10"/>
  <c r="R1294" i="10"/>
  <c r="Q1294" i="10"/>
  <c r="P1294" i="10"/>
  <c r="O1294" i="10"/>
  <c r="M1294" i="10"/>
  <c r="N1294" i="10" s="1"/>
  <c r="AC1293" i="10"/>
  <c r="AB1293" i="10"/>
  <c r="AA1293" i="10"/>
  <c r="Z1293" i="10"/>
  <c r="Y1293" i="10"/>
  <c r="X1293" i="10"/>
  <c r="W1293" i="10"/>
  <c r="V1293" i="10"/>
  <c r="U1293" i="10"/>
  <c r="T1293" i="10"/>
  <c r="S1293" i="10"/>
  <c r="R1293" i="10"/>
  <c r="Q1293" i="10"/>
  <c r="P1293" i="10"/>
  <c r="O1293" i="10"/>
  <c r="N1293" i="10"/>
  <c r="M1293" i="10"/>
  <c r="AC1292" i="10"/>
  <c r="AB1292" i="10"/>
  <c r="AA1292" i="10"/>
  <c r="Z1292" i="10"/>
  <c r="Y1292" i="10"/>
  <c r="X1292" i="10"/>
  <c r="W1292" i="10"/>
  <c r="V1292" i="10"/>
  <c r="U1292" i="10"/>
  <c r="T1292" i="10"/>
  <c r="S1292" i="10"/>
  <c r="R1292" i="10"/>
  <c r="Q1292" i="10"/>
  <c r="P1292" i="10"/>
  <c r="O1292" i="10"/>
  <c r="M1292" i="10"/>
  <c r="N1292" i="10" s="1"/>
  <c r="AC1291" i="10"/>
  <c r="AB1291" i="10"/>
  <c r="AA1291" i="10"/>
  <c r="Z1291" i="10"/>
  <c r="Z1290" i="10" s="1"/>
  <c r="Y1291" i="10"/>
  <c r="X1291" i="10"/>
  <c r="X1290" i="10" s="1"/>
  <c r="W1291" i="10"/>
  <c r="V1291" i="10"/>
  <c r="V1290" i="10" s="1"/>
  <c r="U1291" i="10"/>
  <c r="T1291" i="10"/>
  <c r="S1291" i="10"/>
  <c r="R1291" i="10"/>
  <c r="R1290" i="10" s="1"/>
  <c r="Q1291" i="10"/>
  <c r="P1291" i="10"/>
  <c r="P1290" i="10" s="1"/>
  <c r="O1291" i="10"/>
  <c r="N1291" i="10"/>
  <c r="M1291" i="10"/>
  <c r="AC1290" i="10"/>
  <c r="S1290" i="10"/>
  <c r="M1290" i="10"/>
  <c r="AC1289" i="10"/>
  <c r="AB1289" i="10"/>
  <c r="AA1289" i="10"/>
  <c r="AA1285" i="10" s="1"/>
  <c r="Z1289" i="10"/>
  <c r="Y1289" i="10"/>
  <c r="X1289" i="10"/>
  <c r="W1289" i="10"/>
  <c r="V1289" i="10"/>
  <c r="U1289" i="10"/>
  <c r="T1289" i="10"/>
  <c r="S1289" i="10"/>
  <c r="S1285" i="10" s="1"/>
  <c r="R1289" i="10"/>
  <c r="Q1289" i="10"/>
  <c r="P1289" i="10"/>
  <c r="O1289" i="10"/>
  <c r="N1289" i="10"/>
  <c r="M1289" i="10"/>
  <c r="AC1288" i="10"/>
  <c r="AB1288" i="10"/>
  <c r="AA1288" i="10"/>
  <c r="Z1288" i="10"/>
  <c r="Y1288" i="10"/>
  <c r="X1288" i="10"/>
  <c r="W1288" i="10"/>
  <c r="V1288" i="10"/>
  <c r="U1288" i="10"/>
  <c r="T1288" i="10"/>
  <c r="S1288" i="10"/>
  <c r="R1288" i="10"/>
  <c r="Q1288" i="10"/>
  <c r="P1288" i="10"/>
  <c r="O1288" i="10"/>
  <c r="M1288" i="10"/>
  <c r="N1288" i="10" s="1"/>
  <c r="AC1287" i="10"/>
  <c r="AB1287" i="10"/>
  <c r="AA1287" i="10"/>
  <c r="Z1287" i="10"/>
  <c r="Y1287" i="10"/>
  <c r="X1287" i="10"/>
  <c r="W1287" i="10"/>
  <c r="V1287" i="10"/>
  <c r="U1287" i="10"/>
  <c r="T1287" i="10"/>
  <c r="S1287" i="10"/>
  <c r="R1287" i="10"/>
  <c r="Q1287" i="10"/>
  <c r="P1287" i="10"/>
  <c r="O1287" i="10"/>
  <c r="M1287" i="10"/>
  <c r="N1287" i="10" s="1"/>
  <c r="AC1286" i="10"/>
  <c r="AB1286" i="10"/>
  <c r="AA1286" i="10"/>
  <c r="Z1286" i="10"/>
  <c r="Y1286" i="10"/>
  <c r="X1286" i="10"/>
  <c r="X1285" i="10" s="1"/>
  <c r="W1286" i="10"/>
  <c r="V1286" i="10"/>
  <c r="U1286" i="10"/>
  <c r="T1286" i="10"/>
  <c r="T1285" i="10" s="1"/>
  <c r="S1286" i="10"/>
  <c r="R1286" i="10"/>
  <c r="Q1286" i="10"/>
  <c r="P1286" i="10"/>
  <c r="P1285" i="10" s="1"/>
  <c r="O1286" i="10"/>
  <c r="M1286" i="10"/>
  <c r="N1286" i="10" s="1"/>
  <c r="AC1285" i="10"/>
  <c r="AB1285" i="10"/>
  <c r="M1285" i="10"/>
  <c r="M1278" i="10"/>
  <c r="AC1278" i="10" s="1"/>
  <c r="M1274" i="10"/>
  <c r="AC1274" i="10" s="1"/>
  <c r="AC1273" i="10" s="1"/>
  <c r="M1273" i="10"/>
  <c r="M1272" i="10"/>
  <c r="AC1272" i="10" s="1"/>
  <c r="M1271" i="10"/>
  <c r="AC1271" i="10" s="1"/>
  <c r="M1270" i="10"/>
  <c r="AC1270" i="10" s="1"/>
  <c r="AC1269" i="10" s="1"/>
  <c r="M1269" i="10"/>
  <c r="M1268" i="10"/>
  <c r="AC1268" i="10" s="1"/>
  <c r="AB1267" i="10"/>
  <c r="AA1267" i="10"/>
  <c r="Z1267" i="10"/>
  <c r="Y1267" i="10"/>
  <c r="X1267" i="10"/>
  <c r="W1267" i="10"/>
  <c r="V1267" i="10"/>
  <c r="U1267" i="10"/>
  <c r="T1267" i="10"/>
  <c r="S1267" i="10"/>
  <c r="R1267" i="10"/>
  <c r="Q1267" i="10"/>
  <c r="P1267" i="10"/>
  <c r="O1267" i="10"/>
  <c r="N1267" i="10"/>
  <c r="M1267" i="10"/>
  <c r="AC1267" i="10" s="1"/>
  <c r="AB1266" i="10"/>
  <c r="AA1266" i="10"/>
  <c r="Z1266" i="10"/>
  <c r="Y1266" i="10"/>
  <c r="X1266" i="10"/>
  <c r="W1266" i="10"/>
  <c r="V1266" i="10"/>
  <c r="U1266" i="10"/>
  <c r="T1266" i="10"/>
  <c r="S1266" i="10"/>
  <c r="R1266" i="10"/>
  <c r="Q1266" i="10"/>
  <c r="P1266" i="10"/>
  <c r="O1266" i="10"/>
  <c r="N1266" i="10"/>
  <c r="M1266" i="10"/>
  <c r="AC1266" i="10" s="1"/>
  <c r="AB1265" i="10"/>
  <c r="AA1265" i="10"/>
  <c r="Z1265" i="10"/>
  <c r="Y1265" i="10"/>
  <c r="X1265" i="10"/>
  <c r="W1265" i="10"/>
  <c r="V1265" i="10"/>
  <c r="U1265" i="10"/>
  <c r="T1265" i="10"/>
  <c r="S1265" i="10"/>
  <c r="R1265" i="10"/>
  <c r="Q1265" i="10"/>
  <c r="P1265" i="10"/>
  <c r="O1265" i="10"/>
  <c r="N1265" i="10"/>
  <c r="M1265" i="10"/>
  <c r="AB1264" i="10"/>
  <c r="AA1264" i="10"/>
  <c r="Z1264" i="10"/>
  <c r="Y1264" i="10"/>
  <c r="X1264" i="10"/>
  <c r="W1264" i="10"/>
  <c r="V1264" i="10"/>
  <c r="U1264" i="10"/>
  <c r="T1264" i="10"/>
  <c r="S1264" i="10"/>
  <c r="R1264" i="10"/>
  <c r="Q1264" i="10"/>
  <c r="P1264" i="10"/>
  <c r="O1264" i="10"/>
  <c r="N1264" i="10"/>
  <c r="M1264" i="10"/>
  <c r="AC1264" i="10" s="1"/>
  <c r="AC1262" i="10" s="1"/>
  <c r="AC1263" i="10"/>
  <c r="M1263" i="10"/>
  <c r="AB1262" i="10"/>
  <c r="AA1262" i="10"/>
  <c r="Z1262" i="10"/>
  <c r="Y1262" i="10"/>
  <c r="X1262" i="10"/>
  <c r="W1262" i="10"/>
  <c r="V1262" i="10"/>
  <c r="U1262" i="10"/>
  <c r="T1262" i="10"/>
  <c r="S1262" i="10"/>
  <c r="R1262" i="10"/>
  <c r="Q1262" i="10"/>
  <c r="P1262" i="10"/>
  <c r="O1262" i="10"/>
  <c r="N1262" i="10"/>
  <c r="M1262" i="10"/>
  <c r="M1260" i="10"/>
  <c r="N1259" i="10"/>
  <c r="M1259" i="10"/>
  <c r="AC1259" i="10" s="1"/>
  <c r="M1258" i="10"/>
  <c r="N1257" i="10"/>
  <c r="M1257" i="10"/>
  <c r="AC1257" i="10" s="1"/>
  <c r="M1256" i="10"/>
  <c r="N1255" i="10"/>
  <c r="M1255" i="10"/>
  <c r="AC1255" i="10" s="1"/>
  <c r="M1254" i="10"/>
  <c r="N1253" i="10"/>
  <c r="M1253" i="10"/>
  <c r="AC1253" i="10" s="1"/>
  <c r="M1252" i="10"/>
  <c r="M1251" i="10"/>
  <c r="M1250" i="10"/>
  <c r="M1249" i="10"/>
  <c r="N1249" i="10" s="1"/>
  <c r="M1248" i="10"/>
  <c r="N1247" i="10"/>
  <c r="M1247" i="10"/>
  <c r="AC1247" i="10" s="1"/>
  <c r="M1246" i="10"/>
  <c r="M1245" i="10"/>
  <c r="M1244" i="10"/>
  <c r="N1243" i="10"/>
  <c r="M1243" i="10"/>
  <c r="AC1243" i="10" s="1"/>
  <c r="M1242" i="10"/>
  <c r="M1241" i="10"/>
  <c r="N1241" i="10" s="1"/>
  <c r="M1240" i="10"/>
  <c r="M1239" i="10"/>
  <c r="M1238" i="10"/>
  <c r="M1237" i="10"/>
  <c r="N1237" i="10" s="1"/>
  <c r="M1236" i="10"/>
  <c r="M1234" i="10"/>
  <c r="N1233" i="10"/>
  <c r="M1233" i="10"/>
  <c r="AC1233" i="10" s="1"/>
  <c r="M1232" i="10"/>
  <c r="M1231" i="10"/>
  <c r="N1230" i="10"/>
  <c r="M1230" i="10"/>
  <c r="AC1230" i="10" s="1"/>
  <c r="M1229" i="10"/>
  <c r="N1229" i="10" s="1"/>
  <c r="N1228" i="10" s="1"/>
  <c r="M1227" i="10"/>
  <c r="N1227" i="10" s="1"/>
  <c r="N1226" i="10"/>
  <c r="M1226" i="10"/>
  <c r="AC1226" i="10" s="1"/>
  <c r="M1225" i="10"/>
  <c r="N1225" i="10" s="1"/>
  <c r="N1224" i="10" s="1"/>
  <c r="M1223" i="10"/>
  <c r="N1223" i="10" s="1"/>
  <c r="M1222" i="10"/>
  <c r="M1221" i="10"/>
  <c r="N1220" i="10"/>
  <c r="M1220" i="10"/>
  <c r="AC1220" i="10" s="1"/>
  <c r="M1219" i="10"/>
  <c r="N1219" i="10" s="1"/>
  <c r="M1218" i="10"/>
  <c r="M1217" i="10"/>
  <c r="N1216" i="10"/>
  <c r="M1216" i="10"/>
  <c r="AC1216" i="10" s="1"/>
  <c r="M1215" i="10"/>
  <c r="N1215" i="10" s="1"/>
  <c r="N1214" i="10" s="1"/>
  <c r="M1212" i="10"/>
  <c r="N1211" i="10"/>
  <c r="M1211" i="10"/>
  <c r="AC1211" i="10" s="1"/>
  <c r="M1210" i="10"/>
  <c r="M1209" i="10"/>
  <c r="N1208" i="10"/>
  <c r="M1208" i="10"/>
  <c r="AC1208" i="10" s="1"/>
  <c r="M1207" i="10"/>
  <c r="N1207" i="10" s="1"/>
  <c r="N1206" i="10"/>
  <c r="N1205" i="10" s="1"/>
  <c r="M1206" i="10"/>
  <c r="AC1206" i="10" s="1"/>
  <c r="M1205" i="10"/>
  <c r="N1204" i="10"/>
  <c r="M1204" i="10"/>
  <c r="AC1204" i="10" s="1"/>
  <c r="M1203" i="10"/>
  <c r="N1203" i="10" s="1"/>
  <c r="N1202" i="10"/>
  <c r="M1202" i="10"/>
  <c r="AC1202" i="10" s="1"/>
  <c r="M1201" i="10"/>
  <c r="M1199" i="10"/>
  <c r="N1198" i="10"/>
  <c r="M1198" i="10"/>
  <c r="AC1198" i="10" s="1"/>
  <c r="M1197" i="10"/>
  <c r="N1196" i="10"/>
  <c r="M1196" i="10"/>
  <c r="AC1196" i="10" s="1"/>
  <c r="M1195" i="10"/>
  <c r="N1194" i="10"/>
  <c r="M1194" i="10"/>
  <c r="AC1194" i="10" s="1"/>
  <c r="M1193" i="10"/>
  <c r="M1192" i="10"/>
  <c r="N1192" i="10" s="1"/>
  <c r="M1191" i="10"/>
  <c r="M1190" i="10"/>
  <c r="N1189" i="10"/>
  <c r="M1189" i="10"/>
  <c r="AC1189" i="10" s="1"/>
  <c r="M1188" i="10"/>
  <c r="N1188" i="10" s="1"/>
  <c r="M1187" i="10"/>
  <c r="M1186" i="10"/>
  <c r="N1186" i="10" s="1"/>
  <c r="AB1182" i="10"/>
  <c r="AA1182" i="10"/>
  <c r="Z1182" i="10"/>
  <c r="Y1182" i="10"/>
  <c r="X1182" i="10"/>
  <c r="W1182" i="10"/>
  <c r="V1182" i="10"/>
  <c r="U1182" i="10"/>
  <c r="T1182" i="10"/>
  <c r="S1182" i="10"/>
  <c r="R1182" i="10"/>
  <c r="Q1182" i="10"/>
  <c r="P1182" i="10"/>
  <c r="O1182" i="10"/>
  <c r="N1182" i="10"/>
  <c r="M1182" i="10"/>
  <c r="AC1182" i="10" s="1"/>
  <c r="AB1181" i="10"/>
  <c r="AA1181" i="10"/>
  <c r="Z1181" i="10"/>
  <c r="Y1181" i="10"/>
  <c r="X1181" i="10"/>
  <c r="W1181" i="10"/>
  <c r="V1181" i="10"/>
  <c r="U1181" i="10"/>
  <c r="T1181" i="10"/>
  <c r="S1181" i="10"/>
  <c r="R1181" i="10"/>
  <c r="Q1181" i="10"/>
  <c r="P1181" i="10"/>
  <c r="O1181" i="10"/>
  <c r="N1181" i="10"/>
  <c r="M1181" i="10"/>
  <c r="AC1181" i="10" s="1"/>
  <c r="AC1180" i="10" s="1"/>
  <c r="AB1180" i="10"/>
  <c r="AA1180" i="10"/>
  <c r="Z1180" i="10"/>
  <c r="Y1180" i="10"/>
  <c r="X1180" i="10"/>
  <c r="W1180" i="10"/>
  <c r="V1180" i="10"/>
  <c r="U1180" i="10"/>
  <c r="T1180" i="10"/>
  <c r="S1180" i="10"/>
  <c r="R1180" i="10"/>
  <c r="Q1180" i="10"/>
  <c r="P1180" i="10"/>
  <c r="O1180" i="10"/>
  <c r="N1180" i="10"/>
  <c r="M1180" i="10"/>
  <c r="AB1179" i="10"/>
  <c r="AA1179" i="10"/>
  <c r="Z1179" i="10"/>
  <c r="Y1179" i="10"/>
  <c r="X1179" i="10"/>
  <c r="W1179" i="10"/>
  <c r="V1179" i="10"/>
  <c r="U1179" i="10"/>
  <c r="T1179" i="10"/>
  <c r="S1179" i="10"/>
  <c r="R1179" i="10"/>
  <c r="Q1179" i="10"/>
  <c r="P1179" i="10"/>
  <c r="O1179" i="10"/>
  <c r="N1179" i="10"/>
  <c r="M1179" i="10"/>
  <c r="AC1179" i="10" s="1"/>
  <c r="AB1178" i="10"/>
  <c r="AA1178" i="10"/>
  <c r="Z1178" i="10"/>
  <c r="Y1178" i="10"/>
  <c r="X1178" i="10"/>
  <c r="W1178" i="10"/>
  <c r="V1178" i="10"/>
  <c r="U1178" i="10"/>
  <c r="T1178" i="10"/>
  <c r="S1178" i="10"/>
  <c r="R1178" i="10"/>
  <c r="Q1178" i="10"/>
  <c r="P1178" i="10"/>
  <c r="O1178" i="10"/>
  <c r="N1178" i="10"/>
  <c r="M1178" i="10"/>
  <c r="AC1178" i="10" s="1"/>
  <c r="AB1177" i="10"/>
  <c r="AA1177" i="10"/>
  <c r="Z1177" i="10"/>
  <c r="Y1177" i="10"/>
  <c r="X1177" i="10"/>
  <c r="W1177" i="10"/>
  <c r="V1177" i="10"/>
  <c r="U1177" i="10"/>
  <c r="T1177" i="10"/>
  <c r="S1177" i="10"/>
  <c r="R1177" i="10"/>
  <c r="Q1177" i="10"/>
  <c r="P1177" i="10"/>
  <c r="O1177" i="10"/>
  <c r="N1177" i="10"/>
  <c r="M1177" i="10"/>
  <c r="AC1177" i="10" s="1"/>
  <c r="AC1176" i="10" s="1"/>
  <c r="AB1176" i="10"/>
  <c r="AA1176" i="10"/>
  <c r="Z1176" i="10"/>
  <c r="Y1176" i="10"/>
  <c r="X1176" i="10"/>
  <c r="W1176" i="10"/>
  <c r="V1176" i="10"/>
  <c r="U1176" i="10"/>
  <c r="T1176" i="10"/>
  <c r="S1176" i="10"/>
  <c r="R1176" i="10"/>
  <c r="Q1176" i="10"/>
  <c r="P1176" i="10"/>
  <c r="O1176" i="10"/>
  <c r="N1176" i="10"/>
  <c r="M1176" i="10"/>
  <c r="AB1175" i="10"/>
  <c r="AA1175" i="10"/>
  <c r="Z1175" i="10"/>
  <c r="Y1175" i="10"/>
  <c r="X1175" i="10"/>
  <c r="W1175" i="10"/>
  <c r="V1175" i="10"/>
  <c r="U1175" i="10"/>
  <c r="T1175" i="10"/>
  <c r="S1175" i="10"/>
  <c r="R1175" i="10"/>
  <c r="Q1175" i="10"/>
  <c r="P1175" i="10"/>
  <c r="O1175" i="10"/>
  <c r="N1175" i="10"/>
  <c r="M1175" i="10"/>
  <c r="AC1175" i="10" s="1"/>
  <c r="AB1174" i="10"/>
  <c r="AA1174" i="10"/>
  <c r="Z1174" i="10"/>
  <c r="Y1174" i="10"/>
  <c r="X1174" i="10"/>
  <c r="W1174" i="10"/>
  <c r="V1174" i="10"/>
  <c r="U1174" i="10"/>
  <c r="T1174" i="10"/>
  <c r="S1174" i="10"/>
  <c r="R1174" i="10"/>
  <c r="Q1174" i="10"/>
  <c r="P1174" i="10"/>
  <c r="O1174" i="10"/>
  <c r="N1174" i="10"/>
  <c r="M1174" i="10"/>
  <c r="AC1174" i="10" s="1"/>
  <c r="AC1173" i="10" s="1"/>
  <c r="AB1173" i="10"/>
  <c r="AA1173" i="10"/>
  <c r="Z1173" i="10"/>
  <c r="Y1173" i="10"/>
  <c r="X1173" i="10"/>
  <c r="W1173" i="10"/>
  <c r="V1173" i="10"/>
  <c r="U1173" i="10"/>
  <c r="T1173" i="10"/>
  <c r="S1173" i="10"/>
  <c r="R1173" i="10"/>
  <c r="Q1173" i="10"/>
  <c r="P1173" i="10"/>
  <c r="O1173" i="10"/>
  <c r="N1173" i="10"/>
  <c r="M1173" i="10"/>
  <c r="AB1172" i="10"/>
  <c r="AA1172" i="10"/>
  <c r="Z1172" i="10"/>
  <c r="Y1172" i="10"/>
  <c r="X1172" i="10"/>
  <c r="W1172" i="10"/>
  <c r="V1172" i="10"/>
  <c r="U1172" i="10"/>
  <c r="T1172" i="10"/>
  <c r="S1172" i="10"/>
  <c r="R1172" i="10"/>
  <c r="Q1172" i="10"/>
  <c r="P1172" i="10"/>
  <c r="O1172" i="10"/>
  <c r="N1172" i="10"/>
  <c r="M1172" i="10"/>
  <c r="AC1172" i="10" s="1"/>
  <c r="AB1171" i="10"/>
  <c r="AA1171" i="10"/>
  <c r="Z1171" i="10"/>
  <c r="Y1171" i="10"/>
  <c r="X1171" i="10"/>
  <c r="W1171" i="10"/>
  <c r="V1171" i="10"/>
  <c r="U1171" i="10"/>
  <c r="T1171" i="10"/>
  <c r="S1171" i="10"/>
  <c r="R1171" i="10"/>
  <c r="Q1171" i="10"/>
  <c r="P1171" i="10"/>
  <c r="O1171" i="10"/>
  <c r="N1171" i="10"/>
  <c r="M1171" i="10"/>
  <c r="AC1171" i="10" s="1"/>
  <c r="AC1170" i="10" s="1"/>
  <c r="AB1170" i="10"/>
  <c r="AA1170" i="10"/>
  <c r="Z1170" i="10"/>
  <c r="Y1170" i="10"/>
  <c r="X1170" i="10"/>
  <c r="W1170" i="10"/>
  <c r="V1170" i="10"/>
  <c r="U1170" i="10"/>
  <c r="T1170" i="10"/>
  <c r="S1170" i="10"/>
  <c r="R1170" i="10"/>
  <c r="Q1170" i="10"/>
  <c r="P1170" i="10"/>
  <c r="O1170" i="10"/>
  <c r="N1170" i="10"/>
  <c r="M1170" i="10"/>
  <c r="AB1169" i="10"/>
  <c r="AA1169" i="10"/>
  <c r="Z1169" i="10"/>
  <c r="Y1169" i="10"/>
  <c r="X1169" i="10"/>
  <c r="W1169" i="10"/>
  <c r="V1169" i="10"/>
  <c r="U1169" i="10"/>
  <c r="T1169" i="10"/>
  <c r="S1169" i="10"/>
  <c r="R1169" i="10"/>
  <c r="Q1169" i="10"/>
  <c r="P1169" i="10"/>
  <c r="O1169" i="10"/>
  <c r="N1169" i="10"/>
  <c r="M1169" i="10"/>
  <c r="AC1169" i="10" s="1"/>
  <c r="AB1168" i="10"/>
  <c r="AA1168" i="10"/>
  <c r="Z1168" i="10"/>
  <c r="Y1168" i="10"/>
  <c r="X1168" i="10"/>
  <c r="W1168" i="10"/>
  <c r="V1168" i="10"/>
  <c r="U1168" i="10"/>
  <c r="T1168" i="10"/>
  <c r="S1168" i="10"/>
  <c r="R1168" i="10"/>
  <c r="Q1168" i="10"/>
  <c r="P1168" i="10"/>
  <c r="O1168" i="10"/>
  <c r="N1168" i="10"/>
  <c r="M1168" i="10"/>
  <c r="AC1168" i="10" s="1"/>
  <c r="AC1167" i="10" s="1"/>
  <c r="AB1167" i="10"/>
  <c r="AA1167" i="10"/>
  <c r="Z1167" i="10"/>
  <c r="Y1167" i="10"/>
  <c r="X1167" i="10"/>
  <c r="W1167" i="10"/>
  <c r="V1167" i="10"/>
  <c r="U1167" i="10"/>
  <c r="T1167" i="10"/>
  <c r="S1167" i="10"/>
  <c r="R1167" i="10"/>
  <c r="Q1167" i="10"/>
  <c r="P1167" i="10"/>
  <c r="O1167" i="10"/>
  <c r="N1167" i="10"/>
  <c r="M1167" i="10"/>
  <c r="AB1166" i="10"/>
  <c r="AA1166" i="10"/>
  <c r="Z1166" i="10"/>
  <c r="Y1166" i="10"/>
  <c r="X1166" i="10"/>
  <c r="W1166" i="10"/>
  <c r="V1166" i="10"/>
  <c r="U1166" i="10"/>
  <c r="T1166" i="10"/>
  <c r="S1166" i="10"/>
  <c r="R1166" i="10"/>
  <c r="Q1166" i="10"/>
  <c r="P1166" i="10"/>
  <c r="O1166" i="10"/>
  <c r="N1166" i="10"/>
  <c r="M1166" i="10"/>
  <c r="AC1166" i="10" s="1"/>
  <c r="AB1165" i="10"/>
  <c r="AA1165" i="10"/>
  <c r="Z1165" i="10"/>
  <c r="Y1165" i="10"/>
  <c r="X1165" i="10"/>
  <c r="W1165" i="10"/>
  <c r="V1165" i="10"/>
  <c r="U1165" i="10"/>
  <c r="T1165" i="10"/>
  <c r="S1165" i="10"/>
  <c r="R1165" i="10"/>
  <c r="Q1165" i="10"/>
  <c r="P1165" i="10"/>
  <c r="O1165" i="10"/>
  <c r="N1165" i="10"/>
  <c r="M1165" i="10"/>
  <c r="AC1165" i="10" s="1"/>
  <c r="AC1164" i="10" s="1"/>
  <c r="AB1164" i="10"/>
  <c r="AA1164" i="10"/>
  <c r="Z1164" i="10"/>
  <c r="Y1164" i="10"/>
  <c r="X1164" i="10"/>
  <c r="W1164" i="10"/>
  <c r="V1164" i="10"/>
  <c r="U1164" i="10"/>
  <c r="T1164" i="10"/>
  <c r="S1164" i="10"/>
  <c r="R1164" i="10"/>
  <c r="Q1164" i="10"/>
  <c r="P1164" i="10"/>
  <c r="O1164" i="10"/>
  <c r="N1164" i="10"/>
  <c r="M1164" i="10"/>
  <c r="AB1163" i="10"/>
  <c r="AA1163" i="10"/>
  <c r="Z1163" i="10"/>
  <c r="Y1163" i="10"/>
  <c r="X1163" i="10"/>
  <c r="W1163" i="10"/>
  <c r="V1163" i="10"/>
  <c r="U1163" i="10"/>
  <c r="T1163" i="10"/>
  <c r="S1163" i="10"/>
  <c r="R1163" i="10"/>
  <c r="Q1163" i="10"/>
  <c r="P1163" i="10"/>
  <c r="O1163" i="10"/>
  <c r="N1163" i="10"/>
  <c r="M1163" i="10"/>
  <c r="AC1163" i="10" s="1"/>
  <c r="AB1162" i="10"/>
  <c r="AA1162" i="10"/>
  <c r="Z1162" i="10"/>
  <c r="Y1162" i="10"/>
  <c r="X1162" i="10"/>
  <c r="W1162" i="10"/>
  <c r="V1162" i="10"/>
  <c r="U1162" i="10"/>
  <c r="T1162" i="10"/>
  <c r="S1162" i="10"/>
  <c r="R1162" i="10"/>
  <c r="Q1162" i="10"/>
  <c r="P1162" i="10"/>
  <c r="O1162" i="10"/>
  <c r="N1162" i="10"/>
  <c r="M1162" i="10"/>
  <c r="AC1162" i="10" s="1"/>
  <c r="AC1161" i="10" s="1"/>
  <c r="AB1161" i="10"/>
  <c r="AA1161" i="10"/>
  <c r="Z1161" i="10"/>
  <c r="Y1161" i="10"/>
  <c r="X1161" i="10"/>
  <c r="W1161" i="10"/>
  <c r="V1161" i="10"/>
  <c r="U1161" i="10"/>
  <c r="T1161" i="10"/>
  <c r="S1161" i="10"/>
  <c r="R1161" i="10"/>
  <c r="Q1161" i="10"/>
  <c r="P1161" i="10"/>
  <c r="O1161" i="10"/>
  <c r="N1161" i="10"/>
  <c r="M1161" i="10"/>
  <c r="AB1160" i="10"/>
  <c r="AA1160" i="10"/>
  <c r="Z1160" i="10"/>
  <c r="Y1160" i="10"/>
  <c r="X1160" i="10"/>
  <c r="W1160" i="10"/>
  <c r="V1160" i="10"/>
  <c r="U1160" i="10"/>
  <c r="T1160" i="10"/>
  <c r="S1160" i="10"/>
  <c r="R1160" i="10"/>
  <c r="Q1160" i="10"/>
  <c r="P1160" i="10"/>
  <c r="O1160" i="10"/>
  <c r="N1160" i="10"/>
  <c r="M1160" i="10"/>
  <c r="AC1160" i="10" s="1"/>
  <c r="AB1159" i="10"/>
  <c r="AA1159" i="10"/>
  <c r="Z1159" i="10"/>
  <c r="Y1159" i="10"/>
  <c r="X1159" i="10"/>
  <c r="W1159" i="10"/>
  <c r="V1159" i="10"/>
  <c r="U1159" i="10"/>
  <c r="T1159" i="10"/>
  <c r="S1159" i="10"/>
  <c r="R1159" i="10"/>
  <c r="Q1159" i="10"/>
  <c r="P1159" i="10"/>
  <c r="O1159" i="10"/>
  <c r="N1159" i="10"/>
  <c r="M1159" i="10"/>
  <c r="AC1159" i="10" s="1"/>
  <c r="AC1158" i="10" s="1"/>
  <c r="AB1158" i="10"/>
  <c r="AA1158" i="10"/>
  <c r="Z1158" i="10"/>
  <c r="Y1158" i="10"/>
  <c r="X1158" i="10"/>
  <c r="W1158" i="10"/>
  <c r="V1158" i="10"/>
  <c r="U1158" i="10"/>
  <c r="T1158" i="10"/>
  <c r="S1158" i="10"/>
  <c r="R1158" i="10"/>
  <c r="Q1158" i="10"/>
  <c r="P1158" i="10"/>
  <c r="O1158" i="10"/>
  <c r="N1158" i="10"/>
  <c r="M1158" i="10"/>
  <c r="AB1156" i="10"/>
  <c r="AA1156" i="10"/>
  <c r="Z1156" i="10"/>
  <c r="Y1156" i="10"/>
  <c r="X1156" i="10"/>
  <c r="W1156" i="10"/>
  <c r="V1156" i="10"/>
  <c r="U1156" i="10"/>
  <c r="T1156" i="10"/>
  <c r="S1156" i="10"/>
  <c r="R1156" i="10"/>
  <c r="Q1156" i="10"/>
  <c r="P1156" i="10"/>
  <c r="O1156" i="10"/>
  <c r="N1156" i="10"/>
  <c r="M1156" i="10"/>
  <c r="AC1156" i="10" s="1"/>
  <c r="AB1155" i="10"/>
  <c r="AA1155" i="10"/>
  <c r="Z1155" i="10"/>
  <c r="Y1155" i="10"/>
  <c r="X1155" i="10"/>
  <c r="W1155" i="10"/>
  <c r="V1155" i="10"/>
  <c r="U1155" i="10"/>
  <c r="T1155" i="10"/>
  <c r="S1155" i="10"/>
  <c r="R1155" i="10"/>
  <c r="Q1155" i="10"/>
  <c r="P1155" i="10"/>
  <c r="O1155" i="10"/>
  <c r="N1155" i="10"/>
  <c r="M1155" i="10"/>
  <c r="AC1155" i="10" s="1"/>
  <c r="AB1154" i="10"/>
  <c r="AA1154" i="10"/>
  <c r="Z1154" i="10"/>
  <c r="Y1154" i="10"/>
  <c r="X1154" i="10"/>
  <c r="W1154" i="10"/>
  <c r="V1154" i="10"/>
  <c r="U1154" i="10"/>
  <c r="T1154" i="10"/>
  <c r="S1154" i="10"/>
  <c r="R1154" i="10"/>
  <c r="Q1154" i="10"/>
  <c r="P1154" i="10"/>
  <c r="O1154" i="10"/>
  <c r="N1154" i="10"/>
  <c r="M1154" i="10"/>
  <c r="AC1154" i="10" s="1"/>
  <c r="AC1153" i="10" s="1"/>
  <c r="AB1153" i="10"/>
  <c r="AA1153" i="10"/>
  <c r="Z1153" i="10"/>
  <c r="Y1153" i="10"/>
  <c r="X1153" i="10"/>
  <c r="W1153" i="10"/>
  <c r="V1153" i="10"/>
  <c r="U1153" i="10"/>
  <c r="T1153" i="10"/>
  <c r="S1153" i="10"/>
  <c r="R1153" i="10"/>
  <c r="Q1153" i="10"/>
  <c r="P1153" i="10"/>
  <c r="O1153" i="10"/>
  <c r="N1153" i="10"/>
  <c r="M1153" i="10"/>
  <c r="AB1152" i="10"/>
  <c r="AA1152" i="10"/>
  <c r="Z1152" i="10"/>
  <c r="Y1152" i="10"/>
  <c r="X1152" i="10"/>
  <c r="W1152" i="10"/>
  <c r="V1152" i="10"/>
  <c r="U1152" i="10"/>
  <c r="T1152" i="10"/>
  <c r="S1152" i="10"/>
  <c r="R1152" i="10"/>
  <c r="Q1152" i="10"/>
  <c r="P1152" i="10"/>
  <c r="O1152" i="10"/>
  <c r="N1152" i="10"/>
  <c r="M1152" i="10"/>
  <c r="AC1152" i="10" s="1"/>
  <c r="AB1151" i="10"/>
  <c r="AA1151" i="10"/>
  <c r="Z1151" i="10"/>
  <c r="Y1151" i="10"/>
  <c r="X1151" i="10"/>
  <c r="W1151" i="10"/>
  <c r="V1151" i="10"/>
  <c r="U1151" i="10"/>
  <c r="T1151" i="10"/>
  <c r="S1151" i="10"/>
  <c r="R1151" i="10"/>
  <c r="Q1151" i="10"/>
  <c r="P1151" i="10"/>
  <c r="O1151" i="10"/>
  <c r="N1151" i="10"/>
  <c r="M1151" i="10"/>
  <c r="AC1151" i="10" s="1"/>
  <c r="AC1150" i="10" s="1"/>
  <c r="AB1150" i="10"/>
  <c r="AA1150" i="10"/>
  <c r="Z1150" i="10"/>
  <c r="Y1150" i="10"/>
  <c r="X1150" i="10"/>
  <c r="W1150" i="10"/>
  <c r="V1150" i="10"/>
  <c r="U1150" i="10"/>
  <c r="T1150" i="10"/>
  <c r="S1150" i="10"/>
  <c r="R1150" i="10"/>
  <c r="Q1150" i="10"/>
  <c r="P1150" i="10"/>
  <c r="O1150" i="10"/>
  <c r="N1150" i="10"/>
  <c r="M1150" i="10"/>
  <c r="AB1149" i="10"/>
  <c r="AA1149" i="10"/>
  <c r="Z1149" i="10"/>
  <c r="Y1149" i="10"/>
  <c r="X1149" i="10"/>
  <c r="W1149" i="10"/>
  <c r="V1149" i="10"/>
  <c r="U1149" i="10"/>
  <c r="T1149" i="10"/>
  <c r="S1149" i="10"/>
  <c r="R1149" i="10"/>
  <c r="Q1149" i="10"/>
  <c r="P1149" i="10"/>
  <c r="O1149" i="10"/>
  <c r="N1149" i="10"/>
  <c r="M1149" i="10"/>
  <c r="AC1149" i="10" s="1"/>
  <c r="AB1148" i="10"/>
  <c r="AA1148" i="10"/>
  <c r="Z1148" i="10"/>
  <c r="Y1148" i="10"/>
  <c r="X1148" i="10"/>
  <c r="W1148" i="10"/>
  <c r="V1148" i="10"/>
  <c r="U1148" i="10"/>
  <c r="T1148" i="10"/>
  <c r="S1148" i="10"/>
  <c r="R1148" i="10"/>
  <c r="Q1148" i="10"/>
  <c r="P1148" i="10"/>
  <c r="O1148" i="10"/>
  <c r="N1148" i="10"/>
  <c r="M1148" i="10"/>
  <c r="AC1148" i="10" s="1"/>
  <c r="AB1147" i="10"/>
  <c r="AA1147" i="10"/>
  <c r="Z1147" i="10"/>
  <c r="Y1147" i="10"/>
  <c r="X1147" i="10"/>
  <c r="W1147" i="10"/>
  <c r="V1147" i="10"/>
  <c r="U1147" i="10"/>
  <c r="T1147" i="10"/>
  <c r="S1147" i="10"/>
  <c r="R1147" i="10"/>
  <c r="Q1147" i="10"/>
  <c r="P1147" i="10"/>
  <c r="O1147" i="10"/>
  <c r="N1147" i="10"/>
  <c r="M1147" i="10"/>
  <c r="AC1147" i="10" s="1"/>
  <c r="AC1146" i="10" s="1"/>
  <c r="AB1146" i="10"/>
  <c r="AA1146" i="10"/>
  <c r="Z1146" i="10"/>
  <c r="Y1146" i="10"/>
  <c r="X1146" i="10"/>
  <c r="W1146" i="10"/>
  <c r="V1146" i="10"/>
  <c r="U1146" i="10"/>
  <c r="T1146" i="10"/>
  <c r="S1146" i="10"/>
  <c r="R1146" i="10"/>
  <c r="Q1146" i="10"/>
  <c r="P1146" i="10"/>
  <c r="O1146" i="10"/>
  <c r="N1146" i="10"/>
  <c r="M1146" i="10"/>
  <c r="AB1145" i="10"/>
  <c r="AA1145" i="10"/>
  <c r="Z1145" i="10"/>
  <c r="Y1145" i="10"/>
  <c r="X1145" i="10"/>
  <c r="W1145" i="10"/>
  <c r="V1145" i="10"/>
  <c r="U1145" i="10"/>
  <c r="T1145" i="10"/>
  <c r="S1145" i="10"/>
  <c r="R1145" i="10"/>
  <c r="Q1145" i="10"/>
  <c r="P1145" i="10"/>
  <c r="O1145" i="10"/>
  <c r="N1145" i="10"/>
  <c r="M1145" i="10"/>
  <c r="AC1145" i="10" s="1"/>
  <c r="AB1144" i="10"/>
  <c r="AA1144" i="10"/>
  <c r="Z1144" i="10"/>
  <c r="Y1144" i="10"/>
  <c r="X1144" i="10"/>
  <c r="W1144" i="10"/>
  <c r="V1144" i="10"/>
  <c r="U1144" i="10"/>
  <c r="T1144" i="10"/>
  <c r="S1144" i="10"/>
  <c r="R1144" i="10"/>
  <c r="Q1144" i="10"/>
  <c r="P1144" i="10"/>
  <c r="O1144" i="10"/>
  <c r="N1144" i="10"/>
  <c r="M1144" i="10"/>
  <c r="AC1144" i="10" s="1"/>
  <c r="AC1143" i="10" s="1"/>
  <c r="AB1143" i="10"/>
  <c r="AA1143" i="10"/>
  <c r="Z1143" i="10"/>
  <c r="Y1143" i="10"/>
  <c r="X1143" i="10"/>
  <c r="W1143" i="10"/>
  <c r="V1143" i="10"/>
  <c r="U1143" i="10"/>
  <c r="T1143" i="10"/>
  <c r="S1143" i="10"/>
  <c r="R1143" i="10"/>
  <c r="Q1143" i="10"/>
  <c r="P1143" i="10"/>
  <c r="O1143" i="10"/>
  <c r="N1143" i="10"/>
  <c r="M1143" i="10"/>
  <c r="AB1142" i="10"/>
  <c r="AA1142" i="10"/>
  <c r="Z1142" i="10"/>
  <c r="Y1142" i="10"/>
  <c r="X1142" i="10"/>
  <c r="W1142" i="10"/>
  <c r="V1142" i="10"/>
  <c r="U1142" i="10"/>
  <c r="T1142" i="10"/>
  <c r="S1142" i="10"/>
  <c r="R1142" i="10"/>
  <c r="Q1142" i="10"/>
  <c r="P1142" i="10"/>
  <c r="O1142" i="10"/>
  <c r="N1142" i="10"/>
  <c r="M1142" i="10"/>
  <c r="AC1142" i="10" s="1"/>
  <c r="AB1141" i="10"/>
  <c r="AA1141" i="10"/>
  <c r="Z1141" i="10"/>
  <c r="Y1141" i="10"/>
  <c r="X1141" i="10"/>
  <c r="W1141" i="10"/>
  <c r="V1141" i="10"/>
  <c r="U1141" i="10"/>
  <c r="T1141" i="10"/>
  <c r="S1141" i="10"/>
  <c r="R1141" i="10"/>
  <c r="Q1141" i="10"/>
  <c r="P1141" i="10"/>
  <c r="O1141" i="10"/>
  <c r="N1141" i="10"/>
  <c r="M1141" i="10"/>
  <c r="AC1141" i="10" s="1"/>
  <c r="AB1140" i="10"/>
  <c r="AA1140" i="10"/>
  <c r="Z1140" i="10"/>
  <c r="Y1140" i="10"/>
  <c r="X1140" i="10"/>
  <c r="W1140" i="10"/>
  <c r="V1140" i="10"/>
  <c r="U1140" i="10"/>
  <c r="T1140" i="10"/>
  <c r="S1140" i="10"/>
  <c r="R1140" i="10"/>
  <c r="Q1140" i="10"/>
  <c r="P1140" i="10"/>
  <c r="O1140" i="10"/>
  <c r="N1140" i="10"/>
  <c r="M1140" i="10"/>
  <c r="AC1140" i="10" s="1"/>
  <c r="AC1139" i="10" s="1"/>
  <c r="AB1139" i="10"/>
  <c r="AA1139" i="10"/>
  <c r="Z1139" i="10"/>
  <c r="Y1139" i="10"/>
  <c r="X1139" i="10"/>
  <c r="W1139" i="10"/>
  <c r="V1139" i="10"/>
  <c r="U1139" i="10"/>
  <c r="T1139" i="10"/>
  <c r="S1139" i="10"/>
  <c r="R1139" i="10"/>
  <c r="Q1139" i="10"/>
  <c r="P1139" i="10"/>
  <c r="O1139" i="10"/>
  <c r="N1139" i="10"/>
  <c r="M1139" i="10"/>
  <c r="AB1138" i="10"/>
  <c r="AA1138" i="10"/>
  <c r="Z1138" i="10"/>
  <c r="Y1138" i="10"/>
  <c r="X1138" i="10"/>
  <c r="W1138" i="10"/>
  <c r="V1138" i="10"/>
  <c r="U1138" i="10"/>
  <c r="T1138" i="10"/>
  <c r="S1138" i="10"/>
  <c r="R1138" i="10"/>
  <c r="Q1138" i="10"/>
  <c r="P1138" i="10"/>
  <c r="O1138" i="10"/>
  <c r="N1138" i="10"/>
  <c r="M1138" i="10"/>
  <c r="AC1138" i="10" s="1"/>
  <c r="AB1137" i="10"/>
  <c r="AA1137" i="10"/>
  <c r="Z1137" i="10"/>
  <c r="Y1137" i="10"/>
  <c r="X1137" i="10"/>
  <c r="W1137" i="10"/>
  <c r="V1137" i="10"/>
  <c r="U1137" i="10"/>
  <c r="T1137" i="10"/>
  <c r="S1137" i="10"/>
  <c r="R1137" i="10"/>
  <c r="Q1137" i="10"/>
  <c r="P1137" i="10"/>
  <c r="O1137" i="10"/>
  <c r="N1137" i="10"/>
  <c r="M1137" i="10"/>
  <c r="AC1137" i="10" s="1"/>
  <c r="AC1136" i="10" s="1"/>
  <c r="AB1136" i="10"/>
  <c r="AA1136" i="10"/>
  <c r="Z1136" i="10"/>
  <c r="Y1136" i="10"/>
  <c r="X1136" i="10"/>
  <c r="W1136" i="10"/>
  <c r="V1136" i="10"/>
  <c r="U1136" i="10"/>
  <c r="T1136" i="10"/>
  <c r="S1136" i="10"/>
  <c r="R1136" i="10"/>
  <c r="Q1136" i="10"/>
  <c r="P1136" i="10"/>
  <c r="O1136" i="10"/>
  <c r="N1136" i="10"/>
  <c r="M1136" i="10"/>
  <c r="AB1134" i="10"/>
  <c r="AA1134" i="10"/>
  <c r="Z1134" i="10"/>
  <c r="Y1134" i="10"/>
  <c r="X1134" i="10"/>
  <c r="W1134" i="10"/>
  <c r="V1134" i="10"/>
  <c r="U1134" i="10"/>
  <c r="T1134" i="10"/>
  <c r="S1134" i="10"/>
  <c r="R1134" i="10"/>
  <c r="Q1134" i="10"/>
  <c r="P1134" i="10"/>
  <c r="O1134" i="10"/>
  <c r="N1134" i="10"/>
  <c r="M1134" i="10"/>
  <c r="AC1134" i="10" s="1"/>
  <c r="AB1133" i="10"/>
  <c r="AA1133" i="10"/>
  <c r="Z1133" i="10"/>
  <c r="Y1133" i="10"/>
  <c r="X1133" i="10"/>
  <c r="W1133" i="10"/>
  <c r="V1133" i="10"/>
  <c r="U1133" i="10"/>
  <c r="T1133" i="10"/>
  <c r="S1133" i="10"/>
  <c r="R1133" i="10"/>
  <c r="Q1133" i="10"/>
  <c r="P1133" i="10"/>
  <c r="O1133" i="10"/>
  <c r="N1133" i="10"/>
  <c r="M1133" i="10"/>
  <c r="AC1133" i="10" s="1"/>
  <c r="AB1132" i="10"/>
  <c r="AA1132" i="10"/>
  <c r="Z1132" i="10"/>
  <c r="Y1132" i="10"/>
  <c r="X1132" i="10"/>
  <c r="W1132" i="10"/>
  <c r="V1132" i="10"/>
  <c r="U1132" i="10"/>
  <c r="T1132" i="10"/>
  <c r="S1132" i="10"/>
  <c r="R1132" i="10"/>
  <c r="Q1132" i="10"/>
  <c r="P1132" i="10"/>
  <c r="O1132" i="10"/>
  <c r="N1132" i="10"/>
  <c r="M1132" i="10"/>
  <c r="AC1132" i="10" s="1"/>
  <c r="AC1131" i="10" s="1"/>
  <c r="AB1131" i="10"/>
  <c r="AA1131" i="10"/>
  <c r="Z1131" i="10"/>
  <c r="Y1131" i="10"/>
  <c r="X1131" i="10"/>
  <c r="W1131" i="10"/>
  <c r="V1131" i="10"/>
  <c r="U1131" i="10"/>
  <c r="T1131" i="10"/>
  <c r="S1131" i="10"/>
  <c r="R1131" i="10"/>
  <c r="Q1131" i="10"/>
  <c r="P1131" i="10"/>
  <c r="O1131" i="10"/>
  <c r="N1131" i="10"/>
  <c r="M1131" i="10"/>
  <c r="AB1130" i="10"/>
  <c r="AA1130" i="10"/>
  <c r="Z1130" i="10"/>
  <c r="Y1130" i="10"/>
  <c r="X1130" i="10"/>
  <c r="W1130" i="10"/>
  <c r="V1130" i="10"/>
  <c r="U1130" i="10"/>
  <c r="T1130" i="10"/>
  <c r="S1130" i="10"/>
  <c r="R1130" i="10"/>
  <c r="Q1130" i="10"/>
  <c r="P1130" i="10"/>
  <c r="O1130" i="10"/>
  <c r="N1130" i="10"/>
  <c r="M1130" i="10"/>
  <c r="AC1130" i="10" s="1"/>
  <c r="AB1129" i="10"/>
  <c r="AA1129" i="10"/>
  <c r="Z1129" i="10"/>
  <c r="Y1129" i="10"/>
  <c r="X1129" i="10"/>
  <c r="W1129" i="10"/>
  <c r="V1129" i="10"/>
  <c r="U1129" i="10"/>
  <c r="T1129" i="10"/>
  <c r="S1129" i="10"/>
  <c r="R1129" i="10"/>
  <c r="Q1129" i="10"/>
  <c r="P1129" i="10"/>
  <c r="O1129" i="10"/>
  <c r="N1129" i="10"/>
  <c r="M1129" i="10"/>
  <c r="AC1129" i="10" s="1"/>
  <c r="AB1128" i="10"/>
  <c r="AA1128" i="10"/>
  <c r="Z1128" i="10"/>
  <c r="Y1128" i="10"/>
  <c r="X1128" i="10"/>
  <c r="W1128" i="10"/>
  <c r="V1128" i="10"/>
  <c r="U1128" i="10"/>
  <c r="T1128" i="10"/>
  <c r="S1128" i="10"/>
  <c r="R1128" i="10"/>
  <c r="Q1128" i="10"/>
  <c r="P1128" i="10"/>
  <c r="O1128" i="10"/>
  <c r="N1128" i="10"/>
  <c r="M1128" i="10"/>
  <c r="AC1128" i="10" s="1"/>
  <c r="AC1127" i="10" s="1"/>
  <c r="AB1127" i="10"/>
  <c r="AA1127" i="10"/>
  <c r="Z1127" i="10"/>
  <c r="Y1127" i="10"/>
  <c r="X1127" i="10"/>
  <c r="W1127" i="10"/>
  <c r="V1127" i="10"/>
  <c r="U1127" i="10"/>
  <c r="T1127" i="10"/>
  <c r="S1127" i="10"/>
  <c r="R1127" i="10"/>
  <c r="Q1127" i="10"/>
  <c r="P1127" i="10"/>
  <c r="O1127" i="10"/>
  <c r="N1127" i="10"/>
  <c r="M1127" i="10"/>
  <c r="AB1126" i="10"/>
  <c r="AA1126" i="10"/>
  <c r="Z1126" i="10"/>
  <c r="Y1126" i="10"/>
  <c r="X1126" i="10"/>
  <c r="W1126" i="10"/>
  <c r="V1126" i="10"/>
  <c r="U1126" i="10"/>
  <c r="T1126" i="10"/>
  <c r="S1126" i="10"/>
  <c r="R1126" i="10"/>
  <c r="Q1126" i="10"/>
  <c r="P1126" i="10"/>
  <c r="O1126" i="10"/>
  <c r="N1126" i="10"/>
  <c r="M1126" i="10"/>
  <c r="AC1126" i="10" s="1"/>
  <c r="AB1125" i="10"/>
  <c r="AA1125" i="10"/>
  <c r="Z1125" i="10"/>
  <c r="Y1125" i="10"/>
  <c r="X1125" i="10"/>
  <c r="W1125" i="10"/>
  <c r="V1125" i="10"/>
  <c r="U1125" i="10"/>
  <c r="T1125" i="10"/>
  <c r="S1125" i="10"/>
  <c r="R1125" i="10"/>
  <c r="Q1125" i="10"/>
  <c r="P1125" i="10"/>
  <c r="O1125" i="10"/>
  <c r="N1125" i="10"/>
  <c r="M1125" i="10"/>
  <c r="AC1125" i="10" s="1"/>
  <c r="AB1124" i="10"/>
  <c r="AA1124" i="10"/>
  <c r="Z1124" i="10"/>
  <c r="Y1124" i="10"/>
  <c r="X1124" i="10"/>
  <c r="W1124" i="10"/>
  <c r="V1124" i="10"/>
  <c r="U1124" i="10"/>
  <c r="T1124" i="10"/>
  <c r="S1124" i="10"/>
  <c r="R1124" i="10"/>
  <c r="Q1124" i="10"/>
  <c r="P1124" i="10"/>
  <c r="O1124" i="10"/>
  <c r="N1124" i="10"/>
  <c r="M1124" i="10"/>
  <c r="AC1124" i="10" s="1"/>
  <c r="AC1123" i="10" s="1"/>
  <c r="AB1123" i="10"/>
  <c r="AA1123" i="10"/>
  <c r="Z1123" i="10"/>
  <c r="Y1123" i="10"/>
  <c r="X1123" i="10"/>
  <c r="W1123" i="10"/>
  <c r="V1123" i="10"/>
  <c r="U1123" i="10"/>
  <c r="T1123" i="10"/>
  <c r="S1123" i="10"/>
  <c r="R1123" i="10"/>
  <c r="Q1123" i="10"/>
  <c r="P1123" i="10"/>
  <c r="O1123" i="10"/>
  <c r="N1123" i="10"/>
  <c r="M1123" i="10"/>
  <c r="AB1121" i="10"/>
  <c r="AA1121" i="10"/>
  <c r="Z1121" i="10"/>
  <c r="Y1121" i="10"/>
  <c r="X1121" i="10"/>
  <c r="W1121" i="10"/>
  <c r="V1121" i="10"/>
  <c r="U1121" i="10"/>
  <c r="T1121" i="10"/>
  <c r="S1121" i="10"/>
  <c r="R1121" i="10"/>
  <c r="Q1121" i="10"/>
  <c r="P1121" i="10"/>
  <c r="O1121" i="10"/>
  <c r="N1121" i="10"/>
  <c r="M1121" i="10"/>
  <c r="AC1121" i="10" s="1"/>
  <c r="AB1120" i="10"/>
  <c r="AA1120" i="10"/>
  <c r="Z1120" i="10"/>
  <c r="Y1120" i="10"/>
  <c r="X1120" i="10"/>
  <c r="W1120" i="10"/>
  <c r="V1120" i="10"/>
  <c r="U1120" i="10"/>
  <c r="T1120" i="10"/>
  <c r="S1120" i="10"/>
  <c r="R1120" i="10"/>
  <c r="Q1120" i="10"/>
  <c r="P1120" i="10"/>
  <c r="O1120" i="10"/>
  <c r="N1120" i="10"/>
  <c r="M1120" i="10"/>
  <c r="AC1120" i="10" s="1"/>
  <c r="AB1119" i="10"/>
  <c r="AA1119" i="10"/>
  <c r="Z1119" i="10"/>
  <c r="Y1119" i="10"/>
  <c r="X1119" i="10"/>
  <c r="W1119" i="10"/>
  <c r="V1119" i="10"/>
  <c r="U1119" i="10"/>
  <c r="T1119" i="10"/>
  <c r="S1119" i="10"/>
  <c r="R1119" i="10"/>
  <c r="Q1119" i="10"/>
  <c r="P1119" i="10"/>
  <c r="O1119" i="10"/>
  <c r="N1119" i="10"/>
  <c r="M1119" i="10"/>
  <c r="AC1119" i="10" s="1"/>
  <c r="AB1118" i="10"/>
  <c r="AA1118" i="10"/>
  <c r="Z1118" i="10"/>
  <c r="Y1118" i="10"/>
  <c r="X1118" i="10"/>
  <c r="W1118" i="10"/>
  <c r="V1118" i="10"/>
  <c r="U1118" i="10"/>
  <c r="T1118" i="10"/>
  <c r="S1118" i="10"/>
  <c r="R1118" i="10"/>
  <c r="Q1118" i="10"/>
  <c r="P1118" i="10"/>
  <c r="O1118" i="10"/>
  <c r="N1118" i="10"/>
  <c r="M1118" i="10"/>
  <c r="AC1118" i="10" s="1"/>
  <c r="AC1117" i="10" s="1"/>
  <c r="AB1117" i="10"/>
  <c r="AA1117" i="10"/>
  <c r="Z1117" i="10"/>
  <c r="Y1117" i="10"/>
  <c r="X1117" i="10"/>
  <c r="W1117" i="10"/>
  <c r="V1117" i="10"/>
  <c r="U1117" i="10"/>
  <c r="T1117" i="10"/>
  <c r="S1117" i="10"/>
  <c r="R1117" i="10"/>
  <c r="Q1117" i="10"/>
  <c r="P1117" i="10"/>
  <c r="O1117" i="10"/>
  <c r="N1117" i="10"/>
  <c r="M1117" i="10"/>
  <c r="AB1116" i="10"/>
  <c r="AA1116" i="10"/>
  <c r="Z1116" i="10"/>
  <c r="Y1116" i="10"/>
  <c r="X1116" i="10"/>
  <c r="W1116" i="10"/>
  <c r="V1116" i="10"/>
  <c r="U1116" i="10"/>
  <c r="T1116" i="10"/>
  <c r="S1116" i="10"/>
  <c r="R1116" i="10"/>
  <c r="Q1116" i="10"/>
  <c r="P1116" i="10"/>
  <c r="O1116" i="10"/>
  <c r="N1116" i="10"/>
  <c r="M1116" i="10"/>
  <c r="AC1116" i="10" s="1"/>
  <c r="AB1115" i="10"/>
  <c r="AA1115" i="10"/>
  <c r="Z1115" i="10"/>
  <c r="Y1115" i="10"/>
  <c r="X1115" i="10"/>
  <c r="W1115" i="10"/>
  <c r="V1115" i="10"/>
  <c r="U1115" i="10"/>
  <c r="T1115" i="10"/>
  <c r="S1115" i="10"/>
  <c r="R1115" i="10"/>
  <c r="Q1115" i="10"/>
  <c r="P1115" i="10"/>
  <c r="O1115" i="10"/>
  <c r="N1115" i="10"/>
  <c r="M1115" i="10"/>
  <c r="AC1115" i="10" s="1"/>
  <c r="AB1114" i="10"/>
  <c r="AA1114" i="10"/>
  <c r="Z1114" i="10"/>
  <c r="Y1114" i="10"/>
  <c r="X1114" i="10"/>
  <c r="W1114" i="10"/>
  <c r="V1114" i="10"/>
  <c r="U1114" i="10"/>
  <c r="T1114" i="10"/>
  <c r="S1114" i="10"/>
  <c r="R1114" i="10"/>
  <c r="Q1114" i="10"/>
  <c r="P1114" i="10"/>
  <c r="O1114" i="10"/>
  <c r="N1114" i="10"/>
  <c r="M1114" i="10"/>
  <c r="AC1114" i="10" s="1"/>
  <c r="AB1113" i="10"/>
  <c r="AA1113" i="10"/>
  <c r="Z1113" i="10"/>
  <c r="Y1113" i="10"/>
  <c r="X1113" i="10"/>
  <c r="W1113" i="10"/>
  <c r="V1113" i="10"/>
  <c r="U1113" i="10"/>
  <c r="T1113" i="10"/>
  <c r="S1113" i="10"/>
  <c r="R1113" i="10"/>
  <c r="Q1113" i="10"/>
  <c r="P1113" i="10"/>
  <c r="O1113" i="10"/>
  <c r="N1113" i="10"/>
  <c r="M1113" i="10"/>
  <c r="AC1113" i="10" s="1"/>
  <c r="AC1112" i="10" s="1"/>
  <c r="AB1112" i="10"/>
  <c r="AA1112" i="10"/>
  <c r="Z1112" i="10"/>
  <c r="Y1112" i="10"/>
  <c r="X1112" i="10"/>
  <c r="W1112" i="10"/>
  <c r="V1112" i="10"/>
  <c r="U1112" i="10"/>
  <c r="T1112" i="10"/>
  <c r="S1112" i="10"/>
  <c r="R1112" i="10"/>
  <c r="Q1112" i="10"/>
  <c r="P1112" i="10"/>
  <c r="O1112" i="10"/>
  <c r="N1112" i="10"/>
  <c r="M1112" i="10"/>
  <c r="AB1111" i="10"/>
  <c r="AA1111" i="10"/>
  <c r="Z1111" i="10"/>
  <c r="Y1111" i="10"/>
  <c r="X1111" i="10"/>
  <c r="W1111" i="10"/>
  <c r="V1111" i="10"/>
  <c r="U1111" i="10"/>
  <c r="T1111" i="10"/>
  <c r="S1111" i="10"/>
  <c r="R1111" i="10"/>
  <c r="Q1111" i="10"/>
  <c r="P1111" i="10"/>
  <c r="O1111" i="10"/>
  <c r="N1111" i="10"/>
  <c r="M1111" i="10"/>
  <c r="AC1111" i="10" s="1"/>
  <c r="AB1110" i="10"/>
  <c r="AA1110" i="10"/>
  <c r="Z1110" i="10"/>
  <c r="Y1110" i="10"/>
  <c r="X1110" i="10"/>
  <c r="W1110" i="10"/>
  <c r="V1110" i="10"/>
  <c r="U1110" i="10"/>
  <c r="T1110" i="10"/>
  <c r="S1110" i="10"/>
  <c r="R1110" i="10"/>
  <c r="Q1110" i="10"/>
  <c r="P1110" i="10"/>
  <c r="O1110" i="10"/>
  <c r="N1110" i="10"/>
  <c r="M1110" i="10"/>
  <c r="AC1110" i="10" s="1"/>
  <c r="AB1109" i="10"/>
  <c r="AA1109" i="10"/>
  <c r="Z1109" i="10"/>
  <c r="Y1109" i="10"/>
  <c r="X1109" i="10"/>
  <c r="W1109" i="10"/>
  <c r="V1109" i="10"/>
  <c r="U1109" i="10"/>
  <c r="T1109" i="10"/>
  <c r="S1109" i="10"/>
  <c r="R1109" i="10"/>
  <c r="Q1109" i="10"/>
  <c r="P1109" i="10"/>
  <c r="O1109" i="10"/>
  <c r="N1109" i="10"/>
  <c r="M1109" i="10"/>
  <c r="AC1109" i="10" s="1"/>
  <c r="AB1108" i="10"/>
  <c r="AA1108" i="10"/>
  <c r="Z1108" i="10"/>
  <c r="Y1108" i="10"/>
  <c r="X1108" i="10"/>
  <c r="W1108" i="10"/>
  <c r="V1108" i="10"/>
  <c r="U1108" i="10"/>
  <c r="T1108" i="10"/>
  <c r="S1108" i="10"/>
  <c r="R1108" i="10"/>
  <c r="Q1108" i="10"/>
  <c r="P1108" i="10"/>
  <c r="O1108" i="10"/>
  <c r="N1108" i="10"/>
  <c r="M1108" i="10"/>
  <c r="AC1108" i="10" s="1"/>
  <c r="AC1107" i="10" s="1"/>
  <c r="AB1107" i="10"/>
  <c r="AA1107" i="10"/>
  <c r="Z1107" i="10"/>
  <c r="Y1107" i="10"/>
  <c r="X1107" i="10"/>
  <c r="W1107" i="10"/>
  <c r="V1107" i="10"/>
  <c r="U1107" i="10"/>
  <c r="T1107" i="10"/>
  <c r="S1107" i="10"/>
  <c r="R1107" i="10"/>
  <c r="Q1107" i="10"/>
  <c r="P1107" i="10"/>
  <c r="O1107" i="10"/>
  <c r="N1107" i="10"/>
  <c r="M1107" i="10"/>
  <c r="AB1104" i="10"/>
  <c r="AA1104" i="10"/>
  <c r="Z1104" i="10"/>
  <c r="Y1104" i="10"/>
  <c r="X1104" i="10"/>
  <c r="W1104" i="10"/>
  <c r="V1104" i="10"/>
  <c r="U1104" i="10"/>
  <c r="T1104" i="10"/>
  <c r="S1104" i="10"/>
  <c r="R1104" i="10"/>
  <c r="Q1104" i="10"/>
  <c r="P1104" i="10"/>
  <c r="O1104" i="10"/>
  <c r="N1104" i="10"/>
  <c r="M1104" i="10"/>
  <c r="AC1104" i="10" s="1"/>
  <c r="AB1103" i="10"/>
  <c r="AA1103" i="10"/>
  <c r="Z1103" i="10"/>
  <c r="Y1103" i="10"/>
  <c r="X1103" i="10"/>
  <c r="W1103" i="10"/>
  <c r="V1103" i="10"/>
  <c r="U1103" i="10"/>
  <c r="T1103" i="10"/>
  <c r="S1103" i="10"/>
  <c r="R1103" i="10"/>
  <c r="Q1103" i="10"/>
  <c r="P1103" i="10"/>
  <c r="O1103" i="10"/>
  <c r="N1103" i="10"/>
  <c r="M1103" i="10"/>
  <c r="AC1103" i="10" s="1"/>
  <c r="AB1102" i="10"/>
  <c r="AA1102" i="10"/>
  <c r="Z1102" i="10"/>
  <c r="Y1102" i="10"/>
  <c r="X1102" i="10"/>
  <c r="W1102" i="10"/>
  <c r="V1102" i="10"/>
  <c r="U1102" i="10"/>
  <c r="T1102" i="10"/>
  <c r="S1102" i="10"/>
  <c r="R1102" i="10"/>
  <c r="Q1102" i="10"/>
  <c r="P1102" i="10"/>
  <c r="O1102" i="10"/>
  <c r="N1102" i="10"/>
  <c r="M1102" i="10"/>
  <c r="AC1102" i="10" s="1"/>
  <c r="AB1101" i="10"/>
  <c r="AA1101" i="10"/>
  <c r="Z1101" i="10"/>
  <c r="Y1101" i="10"/>
  <c r="X1101" i="10"/>
  <c r="W1101" i="10"/>
  <c r="V1101" i="10"/>
  <c r="U1101" i="10"/>
  <c r="T1101" i="10"/>
  <c r="S1101" i="10"/>
  <c r="R1101" i="10"/>
  <c r="Q1101" i="10"/>
  <c r="P1101" i="10"/>
  <c r="O1101" i="10"/>
  <c r="N1101" i="10"/>
  <c r="M1101" i="10"/>
  <c r="AC1101" i="10" s="1"/>
  <c r="AB1100" i="10"/>
  <c r="AA1100" i="10"/>
  <c r="Z1100" i="10"/>
  <c r="Y1100" i="10"/>
  <c r="X1100" i="10"/>
  <c r="W1100" i="10"/>
  <c r="V1100" i="10"/>
  <c r="U1100" i="10"/>
  <c r="T1100" i="10"/>
  <c r="S1100" i="10"/>
  <c r="R1100" i="10"/>
  <c r="Q1100" i="10"/>
  <c r="P1100" i="10"/>
  <c r="O1100" i="10"/>
  <c r="N1100" i="10"/>
  <c r="M1100" i="10"/>
  <c r="AC1100" i="10" s="1"/>
  <c r="AC1099" i="10" s="1"/>
  <c r="AB1099" i="10"/>
  <c r="AA1099" i="10"/>
  <c r="Z1099" i="10"/>
  <c r="Y1099" i="10"/>
  <c r="X1099" i="10"/>
  <c r="W1099" i="10"/>
  <c r="V1099" i="10"/>
  <c r="U1099" i="10"/>
  <c r="T1099" i="10"/>
  <c r="S1099" i="10"/>
  <c r="R1099" i="10"/>
  <c r="Q1099" i="10"/>
  <c r="P1099" i="10"/>
  <c r="O1099" i="10"/>
  <c r="N1099" i="10"/>
  <c r="M1099" i="10"/>
  <c r="AB1098" i="10"/>
  <c r="AA1098" i="10"/>
  <c r="Z1098" i="10"/>
  <c r="Y1098" i="10"/>
  <c r="X1098" i="10"/>
  <c r="W1098" i="10"/>
  <c r="V1098" i="10"/>
  <c r="U1098" i="10"/>
  <c r="T1098" i="10"/>
  <c r="S1098" i="10"/>
  <c r="R1098" i="10"/>
  <c r="Q1098" i="10"/>
  <c r="P1098" i="10"/>
  <c r="O1098" i="10"/>
  <c r="N1098" i="10"/>
  <c r="M1098" i="10"/>
  <c r="AC1098" i="10" s="1"/>
  <c r="AB1097" i="10"/>
  <c r="AA1097" i="10"/>
  <c r="Z1097" i="10"/>
  <c r="Y1097" i="10"/>
  <c r="X1097" i="10"/>
  <c r="W1097" i="10"/>
  <c r="V1097" i="10"/>
  <c r="U1097" i="10"/>
  <c r="T1097" i="10"/>
  <c r="S1097" i="10"/>
  <c r="R1097" i="10"/>
  <c r="Q1097" i="10"/>
  <c r="P1097" i="10"/>
  <c r="O1097" i="10"/>
  <c r="N1097" i="10"/>
  <c r="M1097" i="10"/>
  <c r="AC1097" i="10" s="1"/>
  <c r="AB1096" i="10"/>
  <c r="AA1096" i="10"/>
  <c r="Z1096" i="10"/>
  <c r="Y1096" i="10"/>
  <c r="X1096" i="10"/>
  <c r="W1096" i="10"/>
  <c r="V1096" i="10"/>
  <c r="U1096" i="10"/>
  <c r="T1096" i="10"/>
  <c r="S1096" i="10"/>
  <c r="R1096" i="10"/>
  <c r="Q1096" i="10"/>
  <c r="P1096" i="10"/>
  <c r="O1096" i="10"/>
  <c r="N1096" i="10"/>
  <c r="M1096" i="10"/>
  <c r="AC1096" i="10" s="1"/>
  <c r="AB1095" i="10"/>
  <c r="AA1095" i="10"/>
  <c r="Z1095" i="10"/>
  <c r="Y1095" i="10"/>
  <c r="X1095" i="10"/>
  <c r="W1095" i="10"/>
  <c r="V1095" i="10"/>
  <c r="U1095" i="10"/>
  <c r="T1095" i="10"/>
  <c r="S1095" i="10"/>
  <c r="R1095" i="10"/>
  <c r="Q1095" i="10"/>
  <c r="P1095" i="10"/>
  <c r="O1095" i="10"/>
  <c r="N1095" i="10"/>
  <c r="M1095" i="10"/>
  <c r="AC1095" i="10" s="1"/>
  <c r="AB1094" i="10"/>
  <c r="AA1094" i="10"/>
  <c r="Z1094" i="10"/>
  <c r="Y1094" i="10"/>
  <c r="X1094" i="10"/>
  <c r="W1094" i="10"/>
  <c r="V1094" i="10"/>
  <c r="U1094" i="10"/>
  <c r="T1094" i="10"/>
  <c r="S1094" i="10"/>
  <c r="R1094" i="10"/>
  <c r="Q1094" i="10"/>
  <c r="P1094" i="10"/>
  <c r="O1094" i="10"/>
  <c r="N1094" i="10"/>
  <c r="M1094" i="10"/>
  <c r="AC1094" i="10" s="1"/>
  <c r="AB1093" i="10"/>
  <c r="AA1093" i="10"/>
  <c r="Z1093" i="10"/>
  <c r="Y1093" i="10"/>
  <c r="X1093" i="10"/>
  <c r="W1093" i="10"/>
  <c r="V1093" i="10"/>
  <c r="U1093" i="10"/>
  <c r="T1093" i="10"/>
  <c r="S1093" i="10"/>
  <c r="R1093" i="10"/>
  <c r="Q1093" i="10"/>
  <c r="P1093" i="10"/>
  <c r="O1093" i="10"/>
  <c r="N1093" i="10"/>
  <c r="M1093" i="10"/>
  <c r="AC1093" i="10" s="1"/>
  <c r="AC1092" i="10" s="1"/>
  <c r="AB1092" i="10"/>
  <c r="AA1092" i="10"/>
  <c r="Z1092" i="10"/>
  <c r="Y1092" i="10"/>
  <c r="X1092" i="10"/>
  <c r="W1092" i="10"/>
  <c r="V1092" i="10"/>
  <c r="U1092" i="10"/>
  <c r="T1092" i="10"/>
  <c r="S1092" i="10"/>
  <c r="R1092" i="10"/>
  <c r="Q1092" i="10"/>
  <c r="P1092" i="10"/>
  <c r="O1092" i="10"/>
  <c r="N1092" i="10"/>
  <c r="M1092" i="10"/>
  <c r="AB1090" i="10"/>
  <c r="AA1090" i="10"/>
  <c r="Z1090" i="10"/>
  <c r="Y1090" i="10"/>
  <c r="X1090" i="10"/>
  <c r="W1090" i="10"/>
  <c r="V1090" i="10"/>
  <c r="U1090" i="10"/>
  <c r="T1090" i="10"/>
  <c r="S1090" i="10"/>
  <c r="R1090" i="10"/>
  <c r="Q1090" i="10"/>
  <c r="P1090" i="10"/>
  <c r="O1090" i="10"/>
  <c r="N1090" i="10"/>
  <c r="M1090" i="10"/>
  <c r="AC1090" i="10" s="1"/>
  <c r="AB1089" i="10"/>
  <c r="AA1089" i="10"/>
  <c r="Z1089" i="10"/>
  <c r="Y1089" i="10"/>
  <c r="X1089" i="10"/>
  <c r="W1089" i="10"/>
  <c r="V1089" i="10"/>
  <c r="U1089" i="10"/>
  <c r="T1089" i="10"/>
  <c r="S1089" i="10"/>
  <c r="R1089" i="10"/>
  <c r="Q1089" i="10"/>
  <c r="P1089" i="10"/>
  <c r="O1089" i="10"/>
  <c r="N1089" i="10"/>
  <c r="M1089" i="10"/>
  <c r="AC1089" i="10" s="1"/>
  <c r="AC1088" i="10" s="1"/>
  <c r="AB1088" i="10"/>
  <c r="AA1088" i="10"/>
  <c r="Z1088" i="10"/>
  <c r="Y1088" i="10"/>
  <c r="X1088" i="10"/>
  <c r="W1088" i="10"/>
  <c r="V1088" i="10"/>
  <c r="U1088" i="10"/>
  <c r="T1088" i="10"/>
  <c r="S1088" i="10"/>
  <c r="R1088" i="10"/>
  <c r="Q1088" i="10"/>
  <c r="P1088" i="10"/>
  <c r="O1088" i="10"/>
  <c r="N1088" i="10"/>
  <c r="M1088" i="10"/>
  <c r="R1087" i="10"/>
  <c r="Q1087" i="10"/>
  <c r="P1087" i="10"/>
  <c r="O1087" i="10"/>
  <c r="N1087" i="10"/>
  <c r="M1087" i="10"/>
  <c r="R1086" i="10"/>
  <c r="Q1086" i="10"/>
  <c r="P1086" i="10"/>
  <c r="O1086" i="10"/>
  <c r="N1086" i="10"/>
  <c r="M1086" i="10"/>
  <c r="Q1085" i="10"/>
  <c r="P1085" i="10"/>
  <c r="O1085" i="10"/>
  <c r="N1085" i="10"/>
  <c r="M1085" i="10"/>
  <c r="M1084" i="10"/>
  <c r="AB1082" i="10"/>
  <c r="AA1082" i="10"/>
  <c r="Z1082" i="10"/>
  <c r="Y1082" i="10"/>
  <c r="X1082" i="10"/>
  <c r="W1082" i="10"/>
  <c r="V1082" i="10"/>
  <c r="U1082" i="10"/>
  <c r="T1082" i="10"/>
  <c r="S1082" i="10"/>
  <c r="R1082" i="10"/>
  <c r="Q1082" i="10"/>
  <c r="P1082" i="10"/>
  <c r="O1082" i="10"/>
  <c r="N1082" i="10"/>
  <c r="M1082" i="10"/>
  <c r="AC1082" i="10" s="1"/>
  <c r="AB1081" i="10"/>
  <c r="AA1081" i="10"/>
  <c r="Z1081" i="10"/>
  <c r="Y1081" i="10"/>
  <c r="X1081" i="10"/>
  <c r="W1081" i="10"/>
  <c r="V1081" i="10"/>
  <c r="U1081" i="10"/>
  <c r="T1081" i="10"/>
  <c r="S1081" i="10"/>
  <c r="R1081" i="10"/>
  <c r="Q1081" i="10"/>
  <c r="P1081" i="10"/>
  <c r="O1081" i="10"/>
  <c r="N1081" i="10"/>
  <c r="M1081" i="10"/>
  <c r="AC1081" i="10" s="1"/>
  <c r="M1080" i="10"/>
  <c r="M1079" i="10"/>
  <c r="M1078" i="10"/>
  <c r="M1077" i="10"/>
  <c r="M1076" i="10"/>
  <c r="N1076" i="10" s="1"/>
  <c r="M1075" i="10"/>
  <c r="M1074" i="10"/>
  <c r="M1073" i="10"/>
  <c r="M1072" i="10"/>
  <c r="M1071" i="10"/>
  <c r="N1070" i="10"/>
  <c r="M1070" i="10"/>
  <c r="M1069" i="10"/>
  <c r="M1068" i="10"/>
  <c r="AB1066" i="10"/>
  <c r="AA1066" i="10"/>
  <c r="Z1066" i="10"/>
  <c r="Y1066" i="10"/>
  <c r="X1066" i="10"/>
  <c r="W1066" i="10"/>
  <c r="V1066" i="10"/>
  <c r="U1066" i="10"/>
  <c r="T1066" i="10"/>
  <c r="S1066" i="10"/>
  <c r="R1066" i="10"/>
  <c r="Q1066" i="10"/>
  <c r="P1066" i="10"/>
  <c r="O1066" i="10"/>
  <c r="N1066" i="10"/>
  <c r="M1066" i="10"/>
  <c r="AC1066" i="10" s="1"/>
  <c r="AB1065" i="10"/>
  <c r="AA1065" i="10"/>
  <c r="Z1065" i="10"/>
  <c r="Y1065" i="10"/>
  <c r="X1065" i="10"/>
  <c r="W1065" i="10"/>
  <c r="V1065" i="10"/>
  <c r="U1065" i="10"/>
  <c r="T1065" i="10"/>
  <c r="S1065" i="10"/>
  <c r="R1065" i="10"/>
  <c r="Q1065" i="10"/>
  <c r="P1065" i="10"/>
  <c r="O1065" i="10"/>
  <c r="N1065" i="10"/>
  <c r="M1065" i="10"/>
  <c r="AC1065" i="10" s="1"/>
  <c r="AC1064" i="10" s="1"/>
  <c r="AB1064" i="10"/>
  <c r="AA1064" i="10"/>
  <c r="Z1064" i="10"/>
  <c r="Y1064" i="10"/>
  <c r="X1064" i="10"/>
  <c r="W1064" i="10"/>
  <c r="V1064" i="10"/>
  <c r="U1064" i="10"/>
  <c r="T1064" i="10"/>
  <c r="S1064" i="10"/>
  <c r="R1064" i="10"/>
  <c r="Q1064" i="10"/>
  <c r="P1064" i="10"/>
  <c r="O1064" i="10"/>
  <c r="N1064" i="10"/>
  <c r="M1064" i="10"/>
  <c r="V1063" i="10"/>
  <c r="AB1063" i="10" s="1"/>
  <c r="U1063" i="10"/>
  <c r="AA1063" i="10" s="1"/>
  <c r="T1063" i="10"/>
  <c r="Z1063" i="10" s="1"/>
  <c r="S1063" i="10"/>
  <c r="Y1063" i="10" s="1"/>
  <c r="R1063" i="10"/>
  <c r="X1063" i="10" s="1"/>
  <c r="M1063" i="10"/>
  <c r="V1062" i="10"/>
  <c r="AB1062" i="10" s="1"/>
  <c r="U1062" i="10"/>
  <c r="AA1062" i="10" s="1"/>
  <c r="T1062" i="10"/>
  <c r="Z1062" i="10" s="1"/>
  <c r="S1062" i="10"/>
  <c r="Y1062" i="10" s="1"/>
  <c r="R1062" i="10"/>
  <c r="X1062" i="10" s="1"/>
  <c r="M1062" i="10"/>
  <c r="V1061" i="10"/>
  <c r="AB1061" i="10" s="1"/>
  <c r="U1061" i="10"/>
  <c r="AA1061" i="10" s="1"/>
  <c r="T1061" i="10"/>
  <c r="Z1061" i="10" s="1"/>
  <c r="S1061" i="10"/>
  <c r="Y1061" i="10" s="1"/>
  <c r="R1061" i="10"/>
  <c r="X1061" i="10" s="1"/>
  <c r="M1061" i="10"/>
  <c r="S1060" i="10"/>
  <c r="R1060" i="10"/>
  <c r="M1060" i="10"/>
  <c r="S1059" i="10"/>
  <c r="R1059" i="10"/>
  <c r="M1059" i="10"/>
  <c r="M1058" i="10"/>
  <c r="M1057" i="10"/>
  <c r="AB1056" i="10"/>
  <c r="AA1056" i="10"/>
  <c r="Z1056" i="10"/>
  <c r="Y1056" i="10"/>
  <c r="X1056" i="10"/>
  <c r="W1056" i="10"/>
  <c r="V1056" i="10"/>
  <c r="U1056" i="10"/>
  <c r="T1056" i="10"/>
  <c r="S1056" i="10"/>
  <c r="R1056" i="10"/>
  <c r="M1056" i="10"/>
  <c r="AB1055" i="10"/>
  <c r="AA1055" i="10"/>
  <c r="Z1055" i="10"/>
  <c r="Y1055" i="10"/>
  <c r="X1055" i="10"/>
  <c r="W1055" i="10"/>
  <c r="V1055" i="10"/>
  <c r="U1055" i="10"/>
  <c r="T1055" i="10"/>
  <c r="S1055" i="10"/>
  <c r="R1055" i="10"/>
  <c r="M1055" i="10"/>
  <c r="V1054" i="10"/>
  <c r="AB1054" i="10" s="1"/>
  <c r="U1054" i="10"/>
  <c r="AA1054" i="10" s="1"/>
  <c r="T1054" i="10"/>
  <c r="Z1054" i="10" s="1"/>
  <c r="S1054" i="10"/>
  <c r="Y1054" i="10" s="1"/>
  <c r="R1054" i="10"/>
  <c r="X1054" i="10" s="1"/>
  <c r="M1054" i="10"/>
  <c r="S1053" i="10"/>
  <c r="R1053" i="10"/>
  <c r="M1053" i="10"/>
  <c r="R1052" i="10"/>
  <c r="M1052" i="10"/>
  <c r="M1051" i="10"/>
  <c r="M1050" i="10"/>
  <c r="V1049" i="10"/>
  <c r="AB1049" i="10" s="1"/>
  <c r="U1049" i="10"/>
  <c r="AA1049" i="10" s="1"/>
  <c r="T1049" i="10"/>
  <c r="Z1049" i="10" s="1"/>
  <c r="S1049" i="10"/>
  <c r="Y1049" i="10" s="1"/>
  <c r="R1049" i="10"/>
  <c r="X1049" i="10" s="1"/>
  <c r="M1049" i="10"/>
  <c r="V1048" i="10"/>
  <c r="AB1048" i="10" s="1"/>
  <c r="U1048" i="10"/>
  <c r="AA1048" i="10" s="1"/>
  <c r="T1048" i="10"/>
  <c r="Z1048" i="10" s="1"/>
  <c r="S1048" i="10"/>
  <c r="Y1048" i="10" s="1"/>
  <c r="R1048" i="10"/>
  <c r="X1048" i="10" s="1"/>
  <c r="M1048" i="10"/>
  <c r="V1047" i="10"/>
  <c r="AB1047" i="10" s="1"/>
  <c r="U1047" i="10"/>
  <c r="AA1047" i="10" s="1"/>
  <c r="T1047" i="10"/>
  <c r="Z1047" i="10" s="1"/>
  <c r="S1047" i="10"/>
  <c r="Y1047" i="10" s="1"/>
  <c r="R1047" i="10"/>
  <c r="X1047" i="10" s="1"/>
  <c r="M1047" i="10"/>
  <c r="S1046" i="10"/>
  <c r="R1046" i="10"/>
  <c r="M1046" i="10"/>
  <c r="S1045" i="10"/>
  <c r="R1045" i="10"/>
  <c r="M1045" i="10"/>
  <c r="M1044" i="10"/>
  <c r="AB1042" i="10"/>
  <c r="AA1042" i="10"/>
  <c r="Z1042" i="10"/>
  <c r="Y1042" i="10"/>
  <c r="X1042" i="10"/>
  <c r="W1042" i="10"/>
  <c r="V1042" i="10"/>
  <c r="U1042" i="10"/>
  <c r="T1042" i="10"/>
  <c r="S1042" i="10"/>
  <c r="R1042" i="10"/>
  <c r="M1042" i="10"/>
  <c r="AB1041" i="10"/>
  <c r="AA1041" i="10"/>
  <c r="Z1041" i="10"/>
  <c r="Y1041" i="10"/>
  <c r="X1041" i="10"/>
  <c r="W1041" i="10"/>
  <c r="V1041" i="10"/>
  <c r="U1041" i="10"/>
  <c r="T1041" i="10"/>
  <c r="S1041" i="10"/>
  <c r="R1041" i="10"/>
  <c r="M1041" i="10"/>
  <c r="V1040" i="10"/>
  <c r="AB1040" i="10" s="1"/>
  <c r="U1040" i="10"/>
  <c r="AA1040" i="10" s="1"/>
  <c r="T1040" i="10"/>
  <c r="Z1040" i="10" s="1"/>
  <c r="S1040" i="10"/>
  <c r="Y1040" i="10" s="1"/>
  <c r="R1040" i="10"/>
  <c r="X1040" i="10" s="1"/>
  <c r="M1040" i="10"/>
  <c r="S1039" i="10"/>
  <c r="V1039" i="10" s="1"/>
  <c r="R1039" i="10"/>
  <c r="M1039" i="10"/>
  <c r="S1038" i="10"/>
  <c r="R1038" i="10"/>
  <c r="M1038" i="10"/>
  <c r="M1037" i="10"/>
  <c r="M1036" i="10"/>
  <c r="AB1035" i="10"/>
  <c r="AA1035" i="10"/>
  <c r="Z1035" i="10"/>
  <c r="Y1035" i="10"/>
  <c r="X1035" i="10"/>
  <c r="W1035" i="10"/>
  <c r="V1035" i="10"/>
  <c r="U1035" i="10"/>
  <c r="T1035" i="10"/>
  <c r="S1035" i="10"/>
  <c r="R1035" i="10"/>
  <c r="M1035" i="10"/>
  <c r="AB1034" i="10"/>
  <c r="AA1034" i="10"/>
  <c r="Z1034" i="10"/>
  <c r="Y1034" i="10"/>
  <c r="X1034" i="10"/>
  <c r="W1034" i="10"/>
  <c r="V1034" i="10"/>
  <c r="U1034" i="10"/>
  <c r="T1034" i="10"/>
  <c r="S1034" i="10"/>
  <c r="R1034" i="10"/>
  <c r="M1034" i="10"/>
  <c r="V1033" i="10"/>
  <c r="AB1033" i="10" s="1"/>
  <c r="U1033" i="10"/>
  <c r="AA1033" i="10" s="1"/>
  <c r="T1033" i="10"/>
  <c r="Z1033" i="10" s="1"/>
  <c r="S1033" i="10"/>
  <c r="Y1033" i="10" s="1"/>
  <c r="R1033" i="10"/>
  <c r="X1033" i="10" s="1"/>
  <c r="M1033" i="10"/>
  <c r="S1032" i="10"/>
  <c r="R1032" i="10"/>
  <c r="M1032" i="10"/>
  <c r="R1031" i="10"/>
  <c r="M1031" i="10"/>
  <c r="M1030" i="10"/>
  <c r="M1029" i="10"/>
  <c r="AB1028" i="10"/>
  <c r="AA1028" i="10"/>
  <c r="Z1028" i="10"/>
  <c r="Y1028" i="10"/>
  <c r="X1028" i="10"/>
  <c r="W1028" i="10"/>
  <c r="V1028" i="10"/>
  <c r="U1028" i="10"/>
  <c r="T1028" i="10"/>
  <c r="S1028" i="10"/>
  <c r="R1028" i="10"/>
  <c r="M1028" i="10"/>
  <c r="AB1027" i="10"/>
  <c r="AA1027" i="10"/>
  <c r="Z1027" i="10"/>
  <c r="Y1027" i="10"/>
  <c r="X1027" i="10"/>
  <c r="W1027" i="10"/>
  <c r="V1027" i="10"/>
  <c r="U1027" i="10"/>
  <c r="T1027" i="10"/>
  <c r="S1027" i="10"/>
  <c r="R1027" i="10"/>
  <c r="M1027" i="10"/>
  <c r="V1026" i="10"/>
  <c r="AB1026" i="10" s="1"/>
  <c r="U1026" i="10"/>
  <c r="AA1026" i="10" s="1"/>
  <c r="T1026" i="10"/>
  <c r="Z1026" i="10" s="1"/>
  <c r="S1026" i="10"/>
  <c r="Y1026" i="10" s="1"/>
  <c r="R1026" i="10"/>
  <c r="X1026" i="10" s="1"/>
  <c r="M1026" i="10"/>
  <c r="S1025" i="10"/>
  <c r="R1025" i="10"/>
  <c r="M1025" i="10"/>
  <c r="R1024" i="10"/>
  <c r="M1024" i="10"/>
  <c r="M1023" i="10"/>
  <c r="M1022" i="10"/>
  <c r="N1021" i="10"/>
  <c r="M1021" i="10"/>
  <c r="N1020" i="10"/>
  <c r="M1020" i="10"/>
  <c r="N1019" i="10"/>
  <c r="M1019" i="10"/>
  <c r="N1018" i="10"/>
  <c r="M1018" i="10"/>
  <c r="N1017" i="10"/>
  <c r="M1017" i="10"/>
  <c r="N1016" i="10"/>
  <c r="M1016" i="10"/>
  <c r="M1015" i="10"/>
  <c r="M1013" i="10"/>
  <c r="N1012" i="10"/>
  <c r="M1012" i="10"/>
  <c r="M1011" i="10"/>
  <c r="N1010" i="10"/>
  <c r="M1010" i="10"/>
  <c r="M1009" i="10"/>
  <c r="M1002" i="10"/>
  <c r="AC1002" i="10" s="1"/>
  <c r="AC1001" i="10" s="1"/>
  <c r="AC1000" i="10"/>
  <c r="M1000" i="10"/>
  <c r="AC999" i="10"/>
  <c r="M999" i="10"/>
  <c r="AC998" i="10"/>
  <c r="M998" i="10"/>
  <c r="AC997" i="10"/>
  <c r="M997" i="10"/>
  <c r="AC996" i="10"/>
  <c r="M996" i="10"/>
  <c r="AB995" i="10"/>
  <c r="AA995" i="10"/>
  <c r="Z995" i="10"/>
  <c r="Y995" i="10"/>
  <c r="X995" i="10"/>
  <c r="W995" i="10"/>
  <c r="V995" i="10"/>
  <c r="U995" i="10"/>
  <c r="T995" i="10"/>
  <c r="S995" i="10"/>
  <c r="R995" i="10"/>
  <c r="Q995" i="10"/>
  <c r="P995" i="10"/>
  <c r="O995" i="10"/>
  <c r="N995" i="10"/>
  <c r="M995" i="10"/>
  <c r="AC995" i="10" s="1"/>
  <c r="AB994" i="10"/>
  <c r="AB993" i="10" s="1"/>
  <c r="AA994" i="10"/>
  <c r="Z994" i="10"/>
  <c r="Z993" i="10" s="1"/>
  <c r="Y994" i="10"/>
  <c r="X994" i="10"/>
  <c r="X993" i="10" s="1"/>
  <c r="W994" i="10"/>
  <c r="V994" i="10"/>
  <c r="V993" i="10" s="1"/>
  <c r="U994" i="10"/>
  <c r="T994" i="10"/>
  <c r="S994" i="10"/>
  <c r="R994" i="10"/>
  <c r="Q994" i="10"/>
  <c r="P994" i="10"/>
  <c r="O994" i="10"/>
  <c r="N994" i="10"/>
  <c r="M994" i="10"/>
  <c r="AC994" i="10" s="1"/>
  <c r="AC993" i="10" s="1"/>
  <c r="AA993" i="10"/>
  <c r="Y993" i="10"/>
  <c r="W993" i="10"/>
  <c r="U993" i="10"/>
  <c r="T993" i="10"/>
  <c r="S993" i="10"/>
  <c r="R993" i="10"/>
  <c r="Q993" i="10"/>
  <c r="P993" i="10"/>
  <c r="O993" i="10"/>
  <c r="N993" i="10"/>
  <c r="M993" i="10"/>
  <c r="AB992" i="10"/>
  <c r="AB990" i="10" s="1"/>
  <c r="AA992" i="10"/>
  <c r="Z992" i="10"/>
  <c r="Z990" i="10" s="1"/>
  <c r="Y992" i="10"/>
  <c r="X992" i="10"/>
  <c r="X990" i="10" s="1"/>
  <c r="W992" i="10"/>
  <c r="V992" i="10"/>
  <c r="U992" i="10"/>
  <c r="T992" i="10"/>
  <c r="S992" i="10"/>
  <c r="R992" i="10"/>
  <c r="Q992" i="10"/>
  <c r="P992" i="10"/>
  <c r="O992" i="10"/>
  <c r="N992" i="10"/>
  <c r="M992" i="10"/>
  <c r="AC992" i="10" s="1"/>
  <c r="AC990" i="10" s="1"/>
  <c r="AC991" i="10"/>
  <c r="M991" i="10"/>
  <c r="AA990" i="10"/>
  <c r="Y990" i="10"/>
  <c r="W990" i="10"/>
  <c r="V990" i="10"/>
  <c r="U990" i="10"/>
  <c r="T990" i="10"/>
  <c r="S990" i="10"/>
  <c r="R990" i="10"/>
  <c r="Q990" i="10"/>
  <c r="P990" i="10"/>
  <c r="O990" i="10"/>
  <c r="N990" i="10"/>
  <c r="M990" i="10"/>
  <c r="AB988" i="10"/>
  <c r="AA988" i="10"/>
  <c r="Z988" i="10"/>
  <c r="Y988" i="10"/>
  <c r="X988" i="10"/>
  <c r="W988" i="10"/>
  <c r="V988" i="10"/>
  <c r="U988" i="10"/>
  <c r="T988" i="10"/>
  <c r="S988" i="10"/>
  <c r="R988" i="10"/>
  <c r="Q988" i="10"/>
  <c r="P988" i="10"/>
  <c r="O988" i="10"/>
  <c r="N988" i="10"/>
  <c r="M988" i="10"/>
  <c r="AC988" i="10" s="1"/>
  <c r="AB987" i="10"/>
  <c r="AA987" i="10"/>
  <c r="Z987" i="10"/>
  <c r="Y987" i="10"/>
  <c r="X987" i="10"/>
  <c r="W987" i="10"/>
  <c r="V987" i="10"/>
  <c r="U987" i="10"/>
  <c r="T987" i="10"/>
  <c r="S987" i="10"/>
  <c r="R987" i="10"/>
  <c r="Q987" i="10"/>
  <c r="P987" i="10"/>
  <c r="O987" i="10"/>
  <c r="N987" i="10"/>
  <c r="M987" i="10"/>
  <c r="AC987" i="10" s="1"/>
  <c r="AC986" i="10" s="1"/>
  <c r="AB986" i="10"/>
  <c r="AA986" i="10"/>
  <c r="Z986" i="10"/>
  <c r="Y986" i="10"/>
  <c r="X986" i="10"/>
  <c r="W986" i="10"/>
  <c r="V986" i="10"/>
  <c r="U986" i="10"/>
  <c r="T986" i="10"/>
  <c r="S986" i="10"/>
  <c r="R986" i="10"/>
  <c r="Q986" i="10"/>
  <c r="P986" i="10"/>
  <c r="O986" i="10"/>
  <c r="N986" i="10"/>
  <c r="M986" i="10"/>
  <c r="AB985" i="10"/>
  <c r="AA985" i="10"/>
  <c r="Z985" i="10"/>
  <c r="Y985" i="10"/>
  <c r="X985" i="10"/>
  <c r="W985" i="10"/>
  <c r="V985" i="10"/>
  <c r="U985" i="10"/>
  <c r="T985" i="10"/>
  <c r="S985" i="10"/>
  <c r="R985" i="10"/>
  <c r="Q985" i="10"/>
  <c r="P985" i="10"/>
  <c r="O985" i="10"/>
  <c r="N985" i="10"/>
  <c r="M985" i="10"/>
  <c r="AC985" i="10" s="1"/>
  <c r="AB984" i="10"/>
  <c r="AA984" i="10"/>
  <c r="Z984" i="10"/>
  <c r="Y984" i="10"/>
  <c r="X984" i="10"/>
  <c r="W984" i="10"/>
  <c r="V984" i="10"/>
  <c r="U984" i="10"/>
  <c r="T984" i="10"/>
  <c r="S984" i="10"/>
  <c r="R984" i="10"/>
  <c r="Q984" i="10"/>
  <c r="P984" i="10"/>
  <c r="O984" i="10"/>
  <c r="N984" i="10"/>
  <c r="M984" i="10"/>
  <c r="AC984" i="10" s="1"/>
  <c r="AB983" i="10"/>
  <c r="AA983" i="10"/>
  <c r="Z983" i="10"/>
  <c r="Y983" i="10"/>
  <c r="X983" i="10"/>
  <c r="W983" i="10"/>
  <c r="V983" i="10"/>
  <c r="U983" i="10"/>
  <c r="T983" i="10"/>
  <c r="S983" i="10"/>
  <c r="R983" i="10"/>
  <c r="Q983" i="10"/>
  <c r="P983" i="10"/>
  <c r="O983" i="10"/>
  <c r="N983" i="10"/>
  <c r="M983" i="10"/>
  <c r="AC983" i="10" s="1"/>
  <c r="AC982" i="10" s="1"/>
  <c r="AB982" i="10"/>
  <c r="AA982" i="10"/>
  <c r="Z982" i="10"/>
  <c r="Y982" i="10"/>
  <c r="X982" i="10"/>
  <c r="W982" i="10"/>
  <c r="V982" i="10"/>
  <c r="U982" i="10"/>
  <c r="T982" i="10"/>
  <c r="S982" i="10"/>
  <c r="R982" i="10"/>
  <c r="Q982" i="10"/>
  <c r="P982" i="10"/>
  <c r="O982" i="10"/>
  <c r="N982" i="10"/>
  <c r="M982" i="10"/>
  <c r="AB981" i="10"/>
  <c r="AA981" i="10"/>
  <c r="Z981" i="10"/>
  <c r="Y981" i="10"/>
  <c r="X981" i="10"/>
  <c r="W981" i="10"/>
  <c r="V981" i="10"/>
  <c r="U981" i="10"/>
  <c r="T981" i="10"/>
  <c r="S981" i="10"/>
  <c r="R981" i="10"/>
  <c r="Q981" i="10"/>
  <c r="P981" i="10"/>
  <c r="O981" i="10"/>
  <c r="N981" i="10"/>
  <c r="M981" i="10"/>
  <c r="AC981" i="10" s="1"/>
  <c r="AB980" i="10"/>
  <c r="AA980" i="10"/>
  <c r="Z980" i="10"/>
  <c r="Y980" i="10"/>
  <c r="X980" i="10"/>
  <c r="W980" i="10"/>
  <c r="V980" i="10"/>
  <c r="U980" i="10"/>
  <c r="T980" i="10"/>
  <c r="S980" i="10"/>
  <c r="R980" i="10"/>
  <c r="Q980" i="10"/>
  <c r="P980" i="10"/>
  <c r="O980" i="10"/>
  <c r="N980" i="10"/>
  <c r="M980" i="10"/>
  <c r="AC980" i="10" s="1"/>
  <c r="AC979" i="10" s="1"/>
  <c r="AB979" i="10"/>
  <c r="AA979" i="10"/>
  <c r="Z979" i="10"/>
  <c r="Y979" i="10"/>
  <c r="X979" i="10"/>
  <c r="W979" i="10"/>
  <c r="V979" i="10"/>
  <c r="U979" i="10"/>
  <c r="T979" i="10"/>
  <c r="S979" i="10"/>
  <c r="R979" i="10"/>
  <c r="Q979" i="10"/>
  <c r="P979" i="10"/>
  <c r="O979" i="10"/>
  <c r="N979" i="10"/>
  <c r="M979" i="10"/>
  <c r="AB978" i="10"/>
  <c r="AA978" i="10"/>
  <c r="Z978" i="10"/>
  <c r="Y978" i="10"/>
  <c r="X978" i="10"/>
  <c r="W978" i="10"/>
  <c r="V978" i="10"/>
  <c r="U978" i="10"/>
  <c r="T978" i="10"/>
  <c r="S978" i="10"/>
  <c r="R978" i="10"/>
  <c r="Q978" i="10"/>
  <c r="P978" i="10"/>
  <c r="O978" i="10"/>
  <c r="N978" i="10"/>
  <c r="M978" i="10"/>
  <c r="AC978" i="10" s="1"/>
  <c r="AB977" i="10"/>
  <c r="AA977" i="10"/>
  <c r="Z977" i="10"/>
  <c r="Y977" i="10"/>
  <c r="X977" i="10"/>
  <c r="W977" i="10"/>
  <c r="V977" i="10"/>
  <c r="U977" i="10"/>
  <c r="T977" i="10"/>
  <c r="S977" i="10"/>
  <c r="R977" i="10"/>
  <c r="Q977" i="10"/>
  <c r="P977" i="10"/>
  <c r="O977" i="10"/>
  <c r="N977" i="10"/>
  <c r="M977" i="10"/>
  <c r="AC977" i="10" s="1"/>
  <c r="AC976" i="10" s="1"/>
  <c r="AB976" i="10"/>
  <c r="AA976" i="10"/>
  <c r="Z976" i="10"/>
  <c r="Y976" i="10"/>
  <c r="X976" i="10"/>
  <c r="W976" i="10"/>
  <c r="V976" i="10"/>
  <c r="U976" i="10"/>
  <c r="T976" i="10"/>
  <c r="S976" i="10"/>
  <c r="R976" i="10"/>
  <c r="Q976" i="10"/>
  <c r="P976" i="10"/>
  <c r="O976" i="10"/>
  <c r="N976" i="10"/>
  <c r="M976" i="10"/>
  <c r="AB975" i="10"/>
  <c r="AA975" i="10"/>
  <c r="Z975" i="10"/>
  <c r="Y975" i="10"/>
  <c r="X975" i="10"/>
  <c r="W975" i="10"/>
  <c r="V975" i="10"/>
  <c r="U975" i="10"/>
  <c r="T975" i="10"/>
  <c r="S975" i="10"/>
  <c r="R975" i="10"/>
  <c r="Q975" i="10"/>
  <c r="P975" i="10"/>
  <c r="O975" i="10"/>
  <c r="N975" i="10"/>
  <c r="M975" i="10"/>
  <c r="AC975" i="10" s="1"/>
  <c r="AB974" i="10"/>
  <c r="AA974" i="10"/>
  <c r="Z974" i="10"/>
  <c r="Y974" i="10"/>
  <c r="X974" i="10"/>
  <c r="W974" i="10"/>
  <c r="V974" i="10"/>
  <c r="U974" i="10"/>
  <c r="T974" i="10"/>
  <c r="S974" i="10"/>
  <c r="R974" i="10"/>
  <c r="Q974" i="10"/>
  <c r="P974" i="10"/>
  <c r="O974" i="10"/>
  <c r="N974" i="10"/>
  <c r="M974" i="10"/>
  <c r="AC974" i="10" s="1"/>
  <c r="AC973" i="10" s="1"/>
  <c r="AB973" i="10"/>
  <c r="AA973" i="10"/>
  <c r="Z973" i="10"/>
  <c r="Y973" i="10"/>
  <c r="X973" i="10"/>
  <c r="W973" i="10"/>
  <c r="V973" i="10"/>
  <c r="U973" i="10"/>
  <c r="T973" i="10"/>
  <c r="S973" i="10"/>
  <c r="R973" i="10"/>
  <c r="Q973" i="10"/>
  <c r="P973" i="10"/>
  <c r="O973" i="10"/>
  <c r="N973" i="10"/>
  <c r="M973" i="10"/>
  <c r="AB972" i="10"/>
  <c r="AA972" i="10"/>
  <c r="Z972" i="10"/>
  <c r="Y972" i="10"/>
  <c r="X972" i="10"/>
  <c r="W972" i="10"/>
  <c r="V972" i="10"/>
  <c r="U972" i="10"/>
  <c r="T972" i="10"/>
  <c r="S972" i="10"/>
  <c r="R972" i="10"/>
  <c r="Q972" i="10"/>
  <c r="P972" i="10"/>
  <c r="O972" i="10"/>
  <c r="N972" i="10"/>
  <c r="M972" i="10"/>
  <c r="AC972" i="10" s="1"/>
  <c r="AB971" i="10"/>
  <c r="AA971" i="10"/>
  <c r="Z971" i="10"/>
  <c r="Y971" i="10"/>
  <c r="X971" i="10"/>
  <c r="W971" i="10"/>
  <c r="V971" i="10"/>
  <c r="U971" i="10"/>
  <c r="T971" i="10"/>
  <c r="S971" i="10"/>
  <c r="R971" i="10"/>
  <c r="Q971" i="10"/>
  <c r="P971" i="10"/>
  <c r="O971" i="10"/>
  <c r="N971" i="10"/>
  <c r="M971" i="10"/>
  <c r="AC971" i="10" s="1"/>
  <c r="AC970" i="10" s="1"/>
  <c r="AB970" i="10"/>
  <c r="AA970" i="10"/>
  <c r="Z970" i="10"/>
  <c r="Y970" i="10"/>
  <c r="X970" i="10"/>
  <c r="W970" i="10"/>
  <c r="V970" i="10"/>
  <c r="U970" i="10"/>
  <c r="T970" i="10"/>
  <c r="S970" i="10"/>
  <c r="R970" i="10"/>
  <c r="Q970" i="10"/>
  <c r="P970" i="10"/>
  <c r="O970" i="10"/>
  <c r="N970" i="10"/>
  <c r="M970" i="10"/>
  <c r="AB969" i="10"/>
  <c r="AA969" i="10"/>
  <c r="Z969" i="10"/>
  <c r="Y969" i="10"/>
  <c r="X969" i="10"/>
  <c r="W969" i="10"/>
  <c r="V969" i="10"/>
  <c r="U969" i="10"/>
  <c r="T969" i="10"/>
  <c r="S969" i="10"/>
  <c r="R969" i="10"/>
  <c r="Q969" i="10"/>
  <c r="P969" i="10"/>
  <c r="O969" i="10"/>
  <c r="N969" i="10"/>
  <c r="M969" i="10"/>
  <c r="AC969" i="10" s="1"/>
  <c r="AB968" i="10"/>
  <c r="AA968" i="10"/>
  <c r="Z968" i="10"/>
  <c r="Y968" i="10"/>
  <c r="X968" i="10"/>
  <c r="W968" i="10"/>
  <c r="V968" i="10"/>
  <c r="U968" i="10"/>
  <c r="T968" i="10"/>
  <c r="S968" i="10"/>
  <c r="R968" i="10"/>
  <c r="Q968" i="10"/>
  <c r="P968" i="10"/>
  <c r="O968" i="10"/>
  <c r="N968" i="10"/>
  <c r="M968" i="10"/>
  <c r="AC968" i="10" s="1"/>
  <c r="AC967" i="10" s="1"/>
  <c r="AB967" i="10"/>
  <c r="AA967" i="10"/>
  <c r="Z967" i="10"/>
  <c r="Y967" i="10"/>
  <c r="X967" i="10"/>
  <c r="W967" i="10"/>
  <c r="V967" i="10"/>
  <c r="U967" i="10"/>
  <c r="T967" i="10"/>
  <c r="S967" i="10"/>
  <c r="R967" i="10"/>
  <c r="Q967" i="10"/>
  <c r="P967" i="10"/>
  <c r="O967" i="10"/>
  <c r="N967" i="10"/>
  <c r="M967" i="10"/>
  <c r="AB966" i="10"/>
  <c r="AA966" i="10"/>
  <c r="Z966" i="10"/>
  <c r="Y966" i="10"/>
  <c r="X966" i="10"/>
  <c r="W966" i="10"/>
  <c r="V966" i="10"/>
  <c r="U966" i="10"/>
  <c r="T966" i="10"/>
  <c r="S966" i="10"/>
  <c r="R966" i="10"/>
  <c r="Q966" i="10"/>
  <c r="P966" i="10"/>
  <c r="O966" i="10"/>
  <c r="N966" i="10"/>
  <c r="M966" i="10"/>
  <c r="AC966" i="10" s="1"/>
  <c r="AB965" i="10"/>
  <c r="AA965" i="10"/>
  <c r="Z965" i="10"/>
  <c r="Y965" i="10"/>
  <c r="X965" i="10"/>
  <c r="W965" i="10"/>
  <c r="V965" i="10"/>
  <c r="U965" i="10"/>
  <c r="T965" i="10"/>
  <c r="S965" i="10"/>
  <c r="R965" i="10"/>
  <c r="Q965" i="10"/>
  <c r="P965" i="10"/>
  <c r="O965" i="10"/>
  <c r="N965" i="10"/>
  <c r="M965" i="10"/>
  <c r="AC965" i="10" s="1"/>
  <c r="AC964" i="10" s="1"/>
  <c r="AB964" i="10"/>
  <c r="AA964" i="10"/>
  <c r="Z964" i="10"/>
  <c r="Y964" i="10"/>
  <c r="X964" i="10"/>
  <c r="W964" i="10"/>
  <c r="V964" i="10"/>
  <c r="U964" i="10"/>
  <c r="T964" i="10"/>
  <c r="S964" i="10"/>
  <c r="R964" i="10"/>
  <c r="Q964" i="10"/>
  <c r="P964" i="10"/>
  <c r="O964" i="10"/>
  <c r="N964" i="10"/>
  <c r="M964" i="10"/>
  <c r="AB962" i="10"/>
  <c r="AA962" i="10"/>
  <c r="Z962" i="10"/>
  <c r="Y962" i="10"/>
  <c r="X962" i="10"/>
  <c r="W962" i="10"/>
  <c r="V962" i="10"/>
  <c r="U962" i="10"/>
  <c r="T962" i="10"/>
  <c r="S962" i="10"/>
  <c r="R962" i="10"/>
  <c r="Q962" i="10"/>
  <c r="P962" i="10"/>
  <c r="O962" i="10"/>
  <c r="N962" i="10"/>
  <c r="M962" i="10"/>
  <c r="AC962" i="10" s="1"/>
  <c r="AB961" i="10"/>
  <c r="AA961" i="10"/>
  <c r="Z961" i="10"/>
  <c r="Y961" i="10"/>
  <c r="X961" i="10"/>
  <c r="W961" i="10"/>
  <c r="V961" i="10"/>
  <c r="U961" i="10"/>
  <c r="T961" i="10"/>
  <c r="S961" i="10"/>
  <c r="R961" i="10"/>
  <c r="Q961" i="10"/>
  <c r="P961" i="10"/>
  <c r="O961" i="10"/>
  <c r="N961" i="10"/>
  <c r="M961" i="10"/>
  <c r="AC961" i="10" s="1"/>
  <c r="AB960" i="10"/>
  <c r="AA960" i="10"/>
  <c r="Z960" i="10"/>
  <c r="Y960" i="10"/>
  <c r="X960" i="10"/>
  <c r="W960" i="10"/>
  <c r="V960" i="10"/>
  <c r="U960" i="10"/>
  <c r="T960" i="10"/>
  <c r="S960" i="10"/>
  <c r="R960" i="10"/>
  <c r="Q960" i="10"/>
  <c r="P960" i="10"/>
  <c r="O960" i="10"/>
  <c r="N960" i="10"/>
  <c r="M960" i="10"/>
  <c r="AC960" i="10" s="1"/>
  <c r="AC959" i="10" s="1"/>
  <c r="AB959" i="10"/>
  <c r="AA959" i="10"/>
  <c r="Z959" i="10"/>
  <c r="Y959" i="10"/>
  <c r="X959" i="10"/>
  <c r="W959" i="10"/>
  <c r="V959" i="10"/>
  <c r="U959" i="10"/>
  <c r="T959" i="10"/>
  <c r="S959" i="10"/>
  <c r="R959" i="10"/>
  <c r="Q959" i="10"/>
  <c r="P959" i="10"/>
  <c r="O959" i="10"/>
  <c r="N959" i="10"/>
  <c r="M959" i="10"/>
  <c r="AB958" i="10"/>
  <c r="AA958" i="10"/>
  <c r="Z958" i="10"/>
  <c r="Y958" i="10"/>
  <c r="X958" i="10"/>
  <c r="W958" i="10"/>
  <c r="V958" i="10"/>
  <c r="U958" i="10"/>
  <c r="T958" i="10"/>
  <c r="S958" i="10"/>
  <c r="R958" i="10"/>
  <c r="Q958" i="10"/>
  <c r="P958" i="10"/>
  <c r="O958" i="10"/>
  <c r="N958" i="10"/>
  <c r="M958" i="10"/>
  <c r="AC958" i="10" s="1"/>
  <c r="AB957" i="10"/>
  <c r="AA957" i="10"/>
  <c r="Z957" i="10"/>
  <c r="Y957" i="10"/>
  <c r="X957" i="10"/>
  <c r="W957" i="10"/>
  <c r="V957" i="10"/>
  <c r="U957" i="10"/>
  <c r="T957" i="10"/>
  <c r="S957" i="10"/>
  <c r="R957" i="10"/>
  <c r="Q957" i="10"/>
  <c r="P957" i="10"/>
  <c r="O957" i="10"/>
  <c r="N957" i="10"/>
  <c r="M957" i="10"/>
  <c r="AC957" i="10" s="1"/>
  <c r="AC956" i="10" s="1"/>
  <c r="AB956" i="10"/>
  <c r="AA956" i="10"/>
  <c r="Z956" i="10"/>
  <c r="Y956" i="10"/>
  <c r="X956" i="10"/>
  <c r="W956" i="10"/>
  <c r="V956" i="10"/>
  <c r="U956" i="10"/>
  <c r="T956" i="10"/>
  <c r="S956" i="10"/>
  <c r="R956" i="10"/>
  <c r="Q956" i="10"/>
  <c r="P956" i="10"/>
  <c r="O956" i="10"/>
  <c r="N956" i="10"/>
  <c r="M956" i="10"/>
  <c r="AB955" i="10"/>
  <c r="AA955" i="10"/>
  <c r="Z955" i="10"/>
  <c r="Y955" i="10"/>
  <c r="X955" i="10"/>
  <c r="W955" i="10"/>
  <c r="V955" i="10"/>
  <c r="U955" i="10"/>
  <c r="T955" i="10"/>
  <c r="S955" i="10"/>
  <c r="R955" i="10"/>
  <c r="Q955" i="10"/>
  <c r="P955" i="10"/>
  <c r="O955" i="10"/>
  <c r="N955" i="10"/>
  <c r="M955" i="10"/>
  <c r="AC955" i="10" s="1"/>
  <c r="AB954" i="10"/>
  <c r="AA954" i="10"/>
  <c r="Z954" i="10"/>
  <c r="Y954" i="10"/>
  <c r="X954" i="10"/>
  <c r="W954" i="10"/>
  <c r="V954" i="10"/>
  <c r="U954" i="10"/>
  <c r="T954" i="10"/>
  <c r="S954" i="10"/>
  <c r="R954" i="10"/>
  <c r="Q954" i="10"/>
  <c r="P954" i="10"/>
  <c r="O954" i="10"/>
  <c r="N954" i="10"/>
  <c r="M954" i="10"/>
  <c r="AC954" i="10" s="1"/>
  <c r="AB953" i="10"/>
  <c r="AA953" i="10"/>
  <c r="Z953" i="10"/>
  <c r="Y953" i="10"/>
  <c r="X953" i="10"/>
  <c r="W953" i="10"/>
  <c r="V953" i="10"/>
  <c r="U953" i="10"/>
  <c r="T953" i="10"/>
  <c r="S953" i="10"/>
  <c r="R953" i="10"/>
  <c r="Q953" i="10"/>
  <c r="P953" i="10"/>
  <c r="O953" i="10"/>
  <c r="N953" i="10"/>
  <c r="M953" i="10"/>
  <c r="AC953" i="10" s="1"/>
  <c r="AC952" i="10" s="1"/>
  <c r="AB952" i="10"/>
  <c r="AA952" i="10"/>
  <c r="Z952" i="10"/>
  <c r="Y952" i="10"/>
  <c r="X952" i="10"/>
  <c r="W952" i="10"/>
  <c r="V952" i="10"/>
  <c r="U952" i="10"/>
  <c r="T952" i="10"/>
  <c r="S952" i="10"/>
  <c r="R952" i="10"/>
  <c r="Q952" i="10"/>
  <c r="P952" i="10"/>
  <c r="O952" i="10"/>
  <c r="N952" i="10"/>
  <c r="M952" i="10"/>
  <c r="AB951" i="10"/>
  <c r="AA951" i="10"/>
  <c r="Z951" i="10"/>
  <c r="Y951" i="10"/>
  <c r="X951" i="10"/>
  <c r="W951" i="10"/>
  <c r="V951" i="10"/>
  <c r="U951" i="10"/>
  <c r="T951" i="10"/>
  <c r="S951" i="10"/>
  <c r="R951" i="10"/>
  <c r="Q951" i="10"/>
  <c r="P951" i="10"/>
  <c r="O951" i="10"/>
  <c r="N951" i="10"/>
  <c r="M951" i="10"/>
  <c r="AC951" i="10" s="1"/>
  <c r="AB950" i="10"/>
  <c r="AA950" i="10"/>
  <c r="Z950" i="10"/>
  <c r="Y950" i="10"/>
  <c r="X950" i="10"/>
  <c r="W950" i="10"/>
  <c r="V950" i="10"/>
  <c r="U950" i="10"/>
  <c r="T950" i="10"/>
  <c r="S950" i="10"/>
  <c r="R950" i="10"/>
  <c r="Q950" i="10"/>
  <c r="P950" i="10"/>
  <c r="O950" i="10"/>
  <c r="N950" i="10"/>
  <c r="M950" i="10"/>
  <c r="AC950" i="10" s="1"/>
  <c r="AC949" i="10" s="1"/>
  <c r="AB949" i="10"/>
  <c r="AA949" i="10"/>
  <c r="Z949" i="10"/>
  <c r="Y949" i="10"/>
  <c r="X949" i="10"/>
  <c r="W949" i="10"/>
  <c r="V949" i="10"/>
  <c r="U949" i="10"/>
  <c r="T949" i="10"/>
  <c r="S949" i="10"/>
  <c r="R949" i="10"/>
  <c r="Q949" i="10"/>
  <c r="P949" i="10"/>
  <c r="O949" i="10"/>
  <c r="N949" i="10"/>
  <c r="M949" i="10"/>
  <c r="AB948" i="10"/>
  <c r="AA948" i="10"/>
  <c r="Z948" i="10"/>
  <c r="Y948" i="10"/>
  <c r="X948" i="10"/>
  <c r="W948" i="10"/>
  <c r="V948" i="10"/>
  <c r="U948" i="10"/>
  <c r="T948" i="10"/>
  <c r="S948" i="10"/>
  <c r="R948" i="10"/>
  <c r="Q948" i="10"/>
  <c r="P948" i="10"/>
  <c r="O948" i="10"/>
  <c r="N948" i="10"/>
  <c r="M948" i="10"/>
  <c r="AC948" i="10" s="1"/>
  <c r="AB947" i="10"/>
  <c r="AA947" i="10"/>
  <c r="Z947" i="10"/>
  <c r="Y947" i="10"/>
  <c r="X947" i="10"/>
  <c r="W947" i="10"/>
  <c r="V947" i="10"/>
  <c r="U947" i="10"/>
  <c r="T947" i="10"/>
  <c r="S947" i="10"/>
  <c r="R947" i="10"/>
  <c r="Q947" i="10"/>
  <c r="P947" i="10"/>
  <c r="O947" i="10"/>
  <c r="N947" i="10"/>
  <c r="M947" i="10"/>
  <c r="AC947" i="10" s="1"/>
  <c r="AB946" i="10"/>
  <c r="AA946" i="10"/>
  <c r="Z946" i="10"/>
  <c r="Y946" i="10"/>
  <c r="X946" i="10"/>
  <c r="W946" i="10"/>
  <c r="V946" i="10"/>
  <c r="U946" i="10"/>
  <c r="T946" i="10"/>
  <c r="S946" i="10"/>
  <c r="R946" i="10"/>
  <c r="Q946" i="10"/>
  <c r="P946" i="10"/>
  <c r="O946" i="10"/>
  <c r="N946" i="10"/>
  <c r="M946" i="10"/>
  <c r="AC946" i="10" s="1"/>
  <c r="AC945" i="10" s="1"/>
  <c r="AB945" i="10"/>
  <c r="AA945" i="10"/>
  <c r="Z945" i="10"/>
  <c r="Y945" i="10"/>
  <c r="X945" i="10"/>
  <c r="W945" i="10"/>
  <c r="V945" i="10"/>
  <c r="U945" i="10"/>
  <c r="T945" i="10"/>
  <c r="S945" i="10"/>
  <c r="R945" i="10"/>
  <c r="Q945" i="10"/>
  <c r="P945" i="10"/>
  <c r="O945" i="10"/>
  <c r="N945" i="10"/>
  <c r="M945" i="10"/>
  <c r="AB944" i="10"/>
  <c r="AA944" i="10"/>
  <c r="Z944" i="10"/>
  <c r="Y944" i="10"/>
  <c r="X944" i="10"/>
  <c r="W944" i="10"/>
  <c r="V944" i="10"/>
  <c r="U944" i="10"/>
  <c r="T944" i="10"/>
  <c r="S944" i="10"/>
  <c r="R944" i="10"/>
  <c r="Q944" i="10"/>
  <c r="P944" i="10"/>
  <c r="O944" i="10"/>
  <c r="N944" i="10"/>
  <c r="M944" i="10"/>
  <c r="AC944" i="10" s="1"/>
  <c r="AB943" i="10"/>
  <c r="AA943" i="10"/>
  <c r="Z943" i="10"/>
  <c r="Y943" i="10"/>
  <c r="X943" i="10"/>
  <c r="W943" i="10"/>
  <c r="V943" i="10"/>
  <c r="U943" i="10"/>
  <c r="T943" i="10"/>
  <c r="S943" i="10"/>
  <c r="R943" i="10"/>
  <c r="Q943" i="10"/>
  <c r="P943" i="10"/>
  <c r="O943" i="10"/>
  <c r="N943" i="10"/>
  <c r="M943" i="10"/>
  <c r="AC943" i="10" s="1"/>
  <c r="AC942" i="10" s="1"/>
  <c r="AB942" i="10"/>
  <c r="AA942" i="10"/>
  <c r="Z942" i="10"/>
  <c r="Y942" i="10"/>
  <c r="X942" i="10"/>
  <c r="W942" i="10"/>
  <c r="V942" i="10"/>
  <c r="U942" i="10"/>
  <c r="T942" i="10"/>
  <c r="S942" i="10"/>
  <c r="R942" i="10"/>
  <c r="Q942" i="10"/>
  <c r="P942" i="10"/>
  <c r="O942" i="10"/>
  <c r="N942" i="10"/>
  <c r="M942" i="10"/>
  <c r="AB940" i="10"/>
  <c r="AA940" i="10"/>
  <c r="Z940" i="10"/>
  <c r="Y940" i="10"/>
  <c r="X940" i="10"/>
  <c r="W940" i="10"/>
  <c r="V940" i="10"/>
  <c r="U940" i="10"/>
  <c r="T940" i="10"/>
  <c r="S940" i="10"/>
  <c r="R940" i="10"/>
  <c r="Q940" i="10"/>
  <c r="P940" i="10"/>
  <c r="O940" i="10"/>
  <c r="N940" i="10"/>
  <c r="M940" i="10"/>
  <c r="AC940" i="10" s="1"/>
  <c r="AB939" i="10"/>
  <c r="AA939" i="10"/>
  <c r="Z939" i="10"/>
  <c r="Y939" i="10"/>
  <c r="X939" i="10"/>
  <c r="W939" i="10"/>
  <c r="V939" i="10"/>
  <c r="U939" i="10"/>
  <c r="T939" i="10"/>
  <c r="S939" i="10"/>
  <c r="R939" i="10"/>
  <c r="Q939" i="10"/>
  <c r="P939" i="10"/>
  <c r="O939" i="10"/>
  <c r="N939" i="10"/>
  <c r="M939" i="10"/>
  <c r="AC939" i="10" s="1"/>
  <c r="AB938" i="10"/>
  <c r="AA938" i="10"/>
  <c r="Z938" i="10"/>
  <c r="Y938" i="10"/>
  <c r="X938" i="10"/>
  <c r="W938" i="10"/>
  <c r="V938" i="10"/>
  <c r="U938" i="10"/>
  <c r="T938" i="10"/>
  <c r="S938" i="10"/>
  <c r="R938" i="10"/>
  <c r="Q938" i="10"/>
  <c r="P938" i="10"/>
  <c r="O938" i="10"/>
  <c r="N938" i="10"/>
  <c r="M938" i="10"/>
  <c r="AC938" i="10" s="1"/>
  <c r="AC937" i="10" s="1"/>
  <c r="AB937" i="10"/>
  <c r="AA937" i="10"/>
  <c r="Z937" i="10"/>
  <c r="Y937" i="10"/>
  <c r="X937" i="10"/>
  <c r="W937" i="10"/>
  <c r="V937" i="10"/>
  <c r="U937" i="10"/>
  <c r="T937" i="10"/>
  <c r="S937" i="10"/>
  <c r="R937" i="10"/>
  <c r="Q937" i="10"/>
  <c r="P937" i="10"/>
  <c r="O937" i="10"/>
  <c r="N937" i="10"/>
  <c r="M937" i="10"/>
  <c r="AB936" i="10"/>
  <c r="AA936" i="10"/>
  <c r="Z936" i="10"/>
  <c r="Y936" i="10"/>
  <c r="X936" i="10"/>
  <c r="W936" i="10"/>
  <c r="V936" i="10"/>
  <c r="U936" i="10"/>
  <c r="T936" i="10"/>
  <c r="S936" i="10"/>
  <c r="R936" i="10"/>
  <c r="Q936" i="10"/>
  <c r="P936" i="10"/>
  <c r="O936" i="10"/>
  <c r="N936" i="10"/>
  <c r="M936" i="10"/>
  <c r="AC936" i="10" s="1"/>
  <c r="AB935" i="10"/>
  <c r="AA935" i="10"/>
  <c r="Z935" i="10"/>
  <c r="Y935" i="10"/>
  <c r="X935" i="10"/>
  <c r="W935" i="10"/>
  <c r="V935" i="10"/>
  <c r="U935" i="10"/>
  <c r="T935" i="10"/>
  <c r="S935" i="10"/>
  <c r="R935" i="10"/>
  <c r="Q935" i="10"/>
  <c r="P935" i="10"/>
  <c r="O935" i="10"/>
  <c r="N935" i="10"/>
  <c r="M935" i="10"/>
  <c r="AC935" i="10" s="1"/>
  <c r="AB934" i="10"/>
  <c r="AA934" i="10"/>
  <c r="Z934" i="10"/>
  <c r="Y934" i="10"/>
  <c r="X934" i="10"/>
  <c r="W934" i="10"/>
  <c r="V934" i="10"/>
  <c r="U934" i="10"/>
  <c r="T934" i="10"/>
  <c r="S934" i="10"/>
  <c r="R934" i="10"/>
  <c r="Q934" i="10"/>
  <c r="P934" i="10"/>
  <c r="O934" i="10"/>
  <c r="N934" i="10"/>
  <c r="M934" i="10"/>
  <c r="AC934" i="10" s="1"/>
  <c r="AC933" i="10" s="1"/>
  <c r="AB933" i="10"/>
  <c r="AA933" i="10"/>
  <c r="Z933" i="10"/>
  <c r="Y933" i="10"/>
  <c r="X933" i="10"/>
  <c r="W933" i="10"/>
  <c r="V933" i="10"/>
  <c r="U933" i="10"/>
  <c r="T933" i="10"/>
  <c r="S933" i="10"/>
  <c r="R933" i="10"/>
  <c r="Q933" i="10"/>
  <c r="P933" i="10"/>
  <c r="O933" i="10"/>
  <c r="N933" i="10"/>
  <c r="M933" i="10"/>
  <c r="AB932" i="10"/>
  <c r="AA932" i="10"/>
  <c r="Z932" i="10"/>
  <c r="Y932" i="10"/>
  <c r="X932" i="10"/>
  <c r="W932" i="10"/>
  <c r="V932" i="10"/>
  <c r="U932" i="10"/>
  <c r="T932" i="10"/>
  <c r="S932" i="10"/>
  <c r="R932" i="10"/>
  <c r="Q932" i="10"/>
  <c r="P932" i="10"/>
  <c r="O932" i="10"/>
  <c r="N932" i="10"/>
  <c r="M932" i="10"/>
  <c r="AC932" i="10" s="1"/>
  <c r="AB931" i="10"/>
  <c r="AA931" i="10"/>
  <c r="Z931" i="10"/>
  <c r="Y931" i="10"/>
  <c r="X931" i="10"/>
  <c r="W931" i="10"/>
  <c r="V931" i="10"/>
  <c r="U931" i="10"/>
  <c r="T931" i="10"/>
  <c r="S931" i="10"/>
  <c r="R931" i="10"/>
  <c r="Q931" i="10"/>
  <c r="P931" i="10"/>
  <c r="O931" i="10"/>
  <c r="N931" i="10"/>
  <c r="M931" i="10"/>
  <c r="AC931" i="10" s="1"/>
  <c r="AB930" i="10"/>
  <c r="AA930" i="10"/>
  <c r="Z930" i="10"/>
  <c r="Y930" i="10"/>
  <c r="X930" i="10"/>
  <c r="W930" i="10"/>
  <c r="V930" i="10"/>
  <c r="U930" i="10"/>
  <c r="T930" i="10"/>
  <c r="S930" i="10"/>
  <c r="R930" i="10"/>
  <c r="Q930" i="10"/>
  <c r="P930" i="10"/>
  <c r="O930" i="10"/>
  <c r="N930" i="10"/>
  <c r="M930" i="10"/>
  <c r="AC930" i="10" s="1"/>
  <c r="AC929" i="10" s="1"/>
  <c r="AB929" i="10"/>
  <c r="AA929" i="10"/>
  <c r="Z929" i="10"/>
  <c r="Y929" i="10"/>
  <c r="X929" i="10"/>
  <c r="W929" i="10"/>
  <c r="V929" i="10"/>
  <c r="U929" i="10"/>
  <c r="T929" i="10"/>
  <c r="S929" i="10"/>
  <c r="R929" i="10"/>
  <c r="Q929" i="10"/>
  <c r="P929" i="10"/>
  <c r="O929" i="10"/>
  <c r="N929" i="10"/>
  <c r="M929" i="10"/>
  <c r="AB927" i="10"/>
  <c r="AA927" i="10"/>
  <c r="Z927" i="10"/>
  <c r="Y927" i="10"/>
  <c r="X927" i="10"/>
  <c r="W927" i="10"/>
  <c r="V927" i="10"/>
  <c r="U927" i="10"/>
  <c r="T927" i="10"/>
  <c r="S927" i="10"/>
  <c r="R927" i="10"/>
  <c r="Q927" i="10"/>
  <c r="P927" i="10"/>
  <c r="O927" i="10"/>
  <c r="N927" i="10"/>
  <c r="M927" i="10"/>
  <c r="AC927" i="10" s="1"/>
  <c r="AB926" i="10"/>
  <c r="AA926" i="10"/>
  <c r="Z926" i="10"/>
  <c r="Y926" i="10"/>
  <c r="X926" i="10"/>
  <c r="W926" i="10"/>
  <c r="V926" i="10"/>
  <c r="U926" i="10"/>
  <c r="T926" i="10"/>
  <c r="S926" i="10"/>
  <c r="R926" i="10"/>
  <c r="Q926" i="10"/>
  <c r="P926" i="10"/>
  <c r="O926" i="10"/>
  <c r="N926" i="10"/>
  <c r="M926" i="10"/>
  <c r="AC926" i="10" s="1"/>
  <c r="AB925" i="10"/>
  <c r="AA925" i="10"/>
  <c r="Z925" i="10"/>
  <c r="Y925" i="10"/>
  <c r="X925" i="10"/>
  <c r="W925" i="10"/>
  <c r="V925" i="10"/>
  <c r="U925" i="10"/>
  <c r="T925" i="10"/>
  <c r="S925" i="10"/>
  <c r="R925" i="10"/>
  <c r="Q925" i="10"/>
  <c r="P925" i="10"/>
  <c r="O925" i="10"/>
  <c r="N925" i="10"/>
  <c r="M925" i="10"/>
  <c r="AC925" i="10" s="1"/>
  <c r="AB924" i="10"/>
  <c r="AA924" i="10"/>
  <c r="Z924" i="10"/>
  <c r="Y924" i="10"/>
  <c r="X924" i="10"/>
  <c r="W924" i="10"/>
  <c r="V924" i="10"/>
  <c r="U924" i="10"/>
  <c r="T924" i="10"/>
  <c r="S924" i="10"/>
  <c r="R924" i="10"/>
  <c r="Q924" i="10"/>
  <c r="P924" i="10"/>
  <c r="O924" i="10"/>
  <c r="N924" i="10"/>
  <c r="M924" i="10"/>
  <c r="AC924" i="10" s="1"/>
  <c r="AC923" i="10" s="1"/>
  <c r="AB923" i="10"/>
  <c r="AA923" i="10"/>
  <c r="Z923" i="10"/>
  <c r="Y923" i="10"/>
  <c r="X923" i="10"/>
  <c r="W923" i="10"/>
  <c r="V923" i="10"/>
  <c r="U923" i="10"/>
  <c r="T923" i="10"/>
  <c r="S923" i="10"/>
  <c r="R923" i="10"/>
  <c r="Q923" i="10"/>
  <c r="P923" i="10"/>
  <c r="O923" i="10"/>
  <c r="N923" i="10"/>
  <c r="M923" i="10"/>
  <c r="AB922" i="10"/>
  <c r="AA922" i="10"/>
  <c r="Z922" i="10"/>
  <c r="Y922" i="10"/>
  <c r="X922" i="10"/>
  <c r="W922" i="10"/>
  <c r="V922" i="10"/>
  <c r="U922" i="10"/>
  <c r="T922" i="10"/>
  <c r="S922" i="10"/>
  <c r="R922" i="10"/>
  <c r="Q922" i="10"/>
  <c r="P922" i="10"/>
  <c r="O922" i="10"/>
  <c r="N922" i="10"/>
  <c r="M922" i="10"/>
  <c r="AC922" i="10" s="1"/>
  <c r="AB921" i="10"/>
  <c r="AA921" i="10"/>
  <c r="Z921" i="10"/>
  <c r="Y921" i="10"/>
  <c r="X921" i="10"/>
  <c r="W921" i="10"/>
  <c r="V921" i="10"/>
  <c r="U921" i="10"/>
  <c r="T921" i="10"/>
  <c r="S921" i="10"/>
  <c r="R921" i="10"/>
  <c r="Q921" i="10"/>
  <c r="P921" i="10"/>
  <c r="O921" i="10"/>
  <c r="N921" i="10"/>
  <c r="M921" i="10"/>
  <c r="AC921" i="10" s="1"/>
  <c r="AB920" i="10"/>
  <c r="AA920" i="10"/>
  <c r="Z920" i="10"/>
  <c r="Y920" i="10"/>
  <c r="X920" i="10"/>
  <c r="W920" i="10"/>
  <c r="V920" i="10"/>
  <c r="U920" i="10"/>
  <c r="T920" i="10"/>
  <c r="S920" i="10"/>
  <c r="R920" i="10"/>
  <c r="Q920" i="10"/>
  <c r="P920" i="10"/>
  <c r="O920" i="10"/>
  <c r="N920" i="10"/>
  <c r="M920" i="10"/>
  <c r="AC920" i="10" s="1"/>
  <c r="AB919" i="10"/>
  <c r="AA919" i="10"/>
  <c r="Z919" i="10"/>
  <c r="Y919" i="10"/>
  <c r="X919" i="10"/>
  <c r="W919" i="10"/>
  <c r="V919" i="10"/>
  <c r="U919" i="10"/>
  <c r="T919" i="10"/>
  <c r="S919" i="10"/>
  <c r="R919" i="10"/>
  <c r="Q919" i="10"/>
  <c r="P919" i="10"/>
  <c r="O919" i="10"/>
  <c r="N919" i="10"/>
  <c r="M919" i="10"/>
  <c r="AC919" i="10" s="1"/>
  <c r="AC918" i="10" s="1"/>
  <c r="AB918" i="10"/>
  <c r="AA918" i="10"/>
  <c r="Z918" i="10"/>
  <c r="Y918" i="10"/>
  <c r="X918" i="10"/>
  <c r="W918" i="10"/>
  <c r="V918" i="10"/>
  <c r="U918" i="10"/>
  <c r="T918" i="10"/>
  <c r="S918" i="10"/>
  <c r="R918" i="10"/>
  <c r="Q918" i="10"/>
  <c r="P918" i="10"/>
  <c r="O918" i="10"/>
  <c r="N918" i="10"/>
  <c r="M918" i="10"/>
  <c r="AB917" i="10"/>
  <c r="AA917" i="10"/>
  <c r="Z917" i="10"/>
  <c r="Y917" i="10"/>
  <c r="X917" i="10"/>
  <c r="W917" i="10"/>
  <c r="V917" i="10"/>
  <c r="U917" i="10"/>
  <c r="T917" i="10"/>
  <c r="S917" i="10"/>
  <c r="R917" i="10"/>
  <c r="Q917" i="10"/>
  <c r="P917" i="10"/>
  <c r="O917" i="10"/>
  <c r="N917" i="10"/>
  <c r="M917" i="10"/>
  <c r="AC917" i="10" s="1"/>
  <c r="AB916" i="10"/>
  <c r="AA916" i="10"/>
  <c r="Z916" i="10"/>
  <c r="Y916" i="10"/>
  <c r="X916" i="10"/>
  <c r="W916" i="10"/>
  <c r="V916" i="10"/>
  <c r="U916" i="10"/>
  <c r="T916" i="10"/>
  <c r="S916" i="10"/>
  <c r="R916" i="10"/>
  <c r="Q916" i="10"/>
  <c r="P916" i="10"/>
  <c r="O916" i="10"/>
  <c r="N916" i="10"/>
  <c r="M916" i="10"/>
  <c r="AC916" i="10" s="1"/>
  <c r="AB915" i="10"/>
  <c r="AA915" i="10"/>
  <c r="Z915" i="10"/>
  <c r="Y915" i="10"/>
  <c r="X915" i="10"/>
  <c r="W915" i="10"/>
  <c r="V915" i="10"/>
  <c r="U915" i="10"/>
  <c r="T915" i="10"/>
  <c r="S915" i="10"/>
  <c r="R915" i="10"/>
  <c r="Q915" i="10"/>
  <c r="P915" i="10"/>
  <c r="O915" i="10"/>
  <c r="N915" i="10"/>
  <c r="M915" i="10"/>
  <c r="AC915" i="10" s="1"/>
  <c r="AB914" i="10"/>
  <c r="AA914" i="10"/>
  <c r="Z914" i="10"/>
  <c r="Y914" i="10"/>
  <c r="X914" i="10"/>
  <c r="W914" i="10"/>
  <c r="V914" i="10"/>
  <c r="U914" i="10"/>
  <c r="T914" i="10"/>
  <c r="S914" i="10"/>
  <c r="R914" i="10"/>
  <c r="Q914" i="10"/>
  <c r="P914" i="10"/>
  <c r="O914" i="10"/>
  <c r="N914" i="10"/>
  <c r="M914" i="10"/>
  <c r="AC914" i="10" s="1"/>
  <c r="AC913" i="10" s="1"/>
  <c r="AB913" i="10"/>
  <c r="AA913" i="10"/>
  <c r="Z913" i="10"/>
  <c r="Y913" i="10"/>
  <c r="X913" i="10"/>
  <c r="W913" i="10"/>
  <c r="V913" i="10"/>
  <c r="U913" i="10"/>
  <c r="T913" i="10"/>
  <c r="S913" i="10"/>
  <c r="R913" i="10"/>
  <c r="Q913" i="10"/>
  <c r="P913" i="10"/>
  <c r="O913" i="10"/>
  <c r="N913" i="10"/>
  <c r="M913" i="10"/>
  <c r="AB910" i="10"/>
  <c r="AA910" i="10"/>
  <c r="Z910" i="10"/>
  <c r="Y910" i="10"/>
  <c r="X910" i="10"/>
  <c r="W910" i="10"/>
  <c r="V910" i="10"/>
  <c r="U910" i="10"/>
  <c r="T910" i="10"/>
  <c r="S910" i="10"/>
  <c r="R910" i="10"/>
  <c r="Q910" i="10"/>
  <c r="P910" i="10"/>
  <c r="O910" i="10"/>
  <c r="N910" i="10"/>
  <c r="M910" i="10"/>
  <c r="AC910" i="10" s="1"/>
  <c r="AB909" i="10"/>
  <c r="AA909" i="10"/>
  <c r="Z909" i="10"/>
  <c r="Y909" i="10"/>
  <c r="X909" i="10"/>
  <c r="W909" i="10"/>
  <c r="V909" i="10"/>
  <c r="U909" i="10"/>
  <c r="T909" i="10"/>
  <c r="S909" i="10"/>
  <c r="R909" i="10"/>
  <c r="Q909" i="10"/>
  <c r="P909" i="10"/>
  <c r="O909" i="10"/>
  <c r="N909" i="10"/>
  <c r="M909" i="10"/>
  <c r="AC909" i="10" s="1"/>
  <c r="AB908" i="10"/>
  <c r="AA908" i="10"/>
  <c r="Z908" i="10"/>
  <c r="Y908" i="10"/>
  <c r="X908" i="10"/>
  <c r="W908" i="10"/>
  <c r="V908" i="10"/>
  <c r="U908" i="10"/>
  <c r="T908" i="10"/>
  <c r="S908" i="10"/>
  <c r="R908" i="10"/>
  <c r="Q908" i="10"/>
  <c r="P908" i="10"/>
  <c r="O908" i="10"/>
  <c r="N908" i="10"/>
  <c r="M908" i="10"/>
  <c r="AC908" i="10" s="1"/>
  <c r="AB907" i="10"/>
  <c r="AA907" i="10"/>
  <c r="Z907" i="10"/>
  <c r="Y907" i="10"/>
  <c r="X907" i="10"/>
  <c r="W907" i="10"/>
  <c r="V907" i="10"/>
  <c r="U907" i="10"/>
  <c r="T907" i="10"/>
  <c r="S907" i="10"/>
  <c r="R907" i="10"/>
  <c r="Q907" i="10"/>
  <c r="P907" i="10"/>
  <c r="O907" i="10"/>
  <c r="N907" i="10"/>
  <c r="M907" i="10"/>
  <c r="AC907" i="10" s="1"/>
  <c r="AC906" i="10" s="1"/>
  <c r="AB906" i="10"/>
  <c r="AA906" i="10"/>
  <c r="Z906" i="10"/>
  <c r="Y906" i="10"/>
  <c r="X906" i="10"/>
  <c r="W906" i="10"/>
  <c r="V906" i="10"/>
  <c r="U906" i="10"/>
  <c r="T906" i="10"/>
  <c r="S906" i="10"/>
  <c r="R906" i="10"/>
  <c r="Q906" i="10"/>
  <c r="P906" i="10"/>
  <c r="O906" i="10"/>
  <c r="N906" i="10"/>
  <c r="M906" i="10"/>
  <c r="M905" i="10"/>
  <c r="AC905" i="10" s="1"/>
  <c r="AB904" i="10"/>
  <c r="AA904" i="10"/>
  <c r="Z904" i="10"/>
  <c r="Y904" i="10"/>
  <c r="X904" i="10"/>
  <c r="W904" i="10"/>
  <c r="V904" i="10"/>
  <c r="U904" i="10"/>
  <c r="T904" i="10"/>
  <c r="S904" i="10"/>
  <c r="R904" i="10"/>
  <c r="Q904" i="10"/>
  <c r="P904" i="10"/>
  <c r="O904" i="10"/>
  <c r="N904" i="10"/>
  <c r="M904" i="10"/>
  <c r="AC904" i="10" s="1"/>
  <c r="AC903" i="10" s="1"/>
  <c r="AB903" i="10"/>
  <c r="AA903" i="10"/>
  <c r="Z903" i="10"/>
  <c r="Y903" i="10"/>
  <c r="X903" i="10"/>
  <c r="W903" i="10"/>
  <c r="V903" i="10"/>
  <c r="U903" i="10"/>
  <c r="T903" i="10"/>
  <c r="S903" i="10"/>
  <c r="R903" i="10"/>
  <c r="Q903" i="10"/>
  <c r="P903" i="10"/>
  <c r="O903" i="10"/>
  <c r="N903" i="10"/>
  <c r="M903" i="10"/>
  <c r="M902" i="10"/>
  <c r="AC902" i="10" s="1"/>
  <c r="AB901" i="10"/>
  <c r="AA901" i="10"/>
  <c r="Z901" i="10"/>
  <c r="Y901" i="10"/>
  <c r="X901" i="10"/>
  <c r="W901" i="10"/>
  <c r="V901" i="10"/>
  <c r="U901" i="10"/>
  <c r="T901" i="10"/>
  <c r="S901" i="10"/>
  <c r="R901" i="10"/>
  <c r="Q901" i="10"/>
  <c r="P901" i="10"/>
  <c r="O901" i="10"/>
  <c r="N901" i="10"/>
  <c r="M901" i="10"/>
  <c r="AC901" i="10" s="1"/>
  <c r="AB900" i="10"/>
  <c r="AA900" i="10"/>
  <c r="Z900" i="10"/>
  <c r="Y900" i="10"/>
  <c r="X900" i="10"/>
  <c r="W900" i="10"/>
  <c r="V900" i="10"/>
  <c r="U900" i="10"/>
  <c r="T900" i="10"/>
  <c r="S900" i="10"/>
  <c r="R900" i="10"/>
  <c r="Q900" i="10"/>
  <c r="P900" i="10"/>
  <c r="O900" i="10"/>
  <c r="N900" i="10"/>
  <c r="M900" i="10"/>
  <c r="AC900" i="10" s="1"/>
  <c r="AC899" i="10" s="1"/>
  <c r="AB899" i="10"/>
  <c r="AA899" i="10"/>
  <c r="Z899" i="10"/>
  <c r="Y899" i="10"/>
  <c r="X899" i="10"/>
  <c r="W899" i="10"/>
  <c r="V899" i="10"/>
  <c r="U899" i="10"/>
  <c r="T899" i="10"/>
  <c r="S899" i="10"/>
  <c r="R899" i="10"/>
  <c r="Q899" i="10"/>
  <c r="P899" i="10"/>
  <c r="O899" i="10"/>
  <c r="N899" i="10"/>
  <c r="M899" i="10"/>
  <c r="M898" i="10"/>
  <c r="AC898" i="10" s="1"/>
  <c r="AB897" i="10"/>
  <c r="AA897" i="10"/>
  <c r="Z897" i="10"/>
  <c r="Y897" i="10"/>
  <c r="X897" i="10"/>
  <c r="W897" i="10"/>
  <c r="V897" i="10"/>
  <c r="U897" i="10"/>
  <c r="T897" i="10"/>
  <c r="S897" i="10"/>
  <c r="R897" i="10"/>
  <c r="Q897" i="10"/>
  <c r="P897" i="10"/>
  <c r="O897" i="10"/>
  <c r="N897" i="10"/>
  <c r="M897" i="10"/>
  <c r="AC897" i="10" s="1"/>
  <c r="AB896" i="10"/>
  <c r="AA896" i="10"/>
  <c r="Z896" i="10"/>
  <c r="Y896" i="10"/>
  <c r="X896" i="10"/>
  <c r="W896" i="10"/>
  <c r="V896" i="10"/>
  <c r="U896" i="10"/>
  <c r="T896" i="10"/>
  <c r="S896" i="10"/>
  <c r="R896" i="10"/>
  <c r="Q896" i="10"/>
  <c r="P896" i="10"/>
  <c r="O896" i="10"/>
  <c r="N896" i="10"/>
  <c r="M896" i="10"/>
  <c r="AC896" i="10" s="1"/>
  <c r="AC895" i="10" s="1"/>
  <c r="AB895" i="10"/>
  <c r="AA895" i="10"/>
  <c r="Z895" i="10"/>
  <c r="Y895" i="10"/>
  <c r="X895" i="10"/>
  <c r="W895" i="10"/>
  <c r="V895" i="10"/>
  <c r="U895" i="10"/>
  <c r="T895" i="10"/>
  <c r="S895" i="10"/>
  <c r="R895" i="10"/>
  <c r="Q895" i="10"/>
  <c r="P895" i="10"/>
  <c r="O895" i="10"/>
  <c r="N895" i="10"/>
  <c r="M895" i="10"/>
  <c r="Q894" i="10"/>
  <c r="P894" i="10"/>
  <c r="O894" i="10"/>
  <c r="N894" i="10"/>
  <c r="AB894" i="10" s="1"/>
  <c r="AB892" i="10" s="1"/>
  <c r="M894" i="10"/>
  <c r="M893" i="10"/>
  <c r="AC893" i="10" s="1"/>
  <c r="Q892" i="10"/>
  <c r="P892" i="10"/>
  <c r="O892" i="10"/>
  <c r="N892" i="10"/>
  <c r="M892" i="10"/>
  <c r="Q891" i="10"/>
  <c r="P891" i="10"/>
  <c r="O891" i="10"/>
  <c r="N891" i="10"/>
  <c r="AB891" i="10" s="1"/>
  <c r="AB889" i="10" s="1"/>
  <c r="M891" i="10"/>
  <c r="M890" i="10"/>
  <c r="AC890" i="10" s="1"/>
  <c r="Q889" i="10"/>
  <c r="P889" i="10"/>
  <c r="O889" i="10"/>
  <c r="N889" i="10"/>
  <c r="M889" i="10"/>
  <c r="AB888" i="10"/>
  <c r="AA888" i="10"/>
  <c r="Z888" i="10"/>
  <c r="Y888" i="10"/>
  <c r="X888" i="10"/>
  <c r="W888" i="10"/>
  <c r="V888" i="10"/>
  <c r="U888" i="10"/>
  <c r="T888" i="10"/>
  <c r="S888" i="10"/>
  <c r="R888" i="10"/>
  <c r="Q888" i="10"/>
  <c r="P888" i="10"/>
  <c r="O888" i="10"/>
  <c r="N888" i="10"/>
  <c r="M888" i="10"/>
  <c r="AC888" i="10" s="1"/>
  <c r="AB887" i="10"/>
  <c r="AA887" i="10"/>
  <c r="Z887" i="10"/>
  <c r="Y887" i="10"/>
  <c r="X887" i="10"/>
  <c r="W887" i="10"/>
  <c r="V887" i="10"/>
  <c r="U887" i="10"/>
  <c r="T887" i="10"/>
  <c r="S887" i="10"/>
  <c r="R887" i="10"/>
  <c r="Q887" i="10"/>
  <c r="P887" i="10"/>
  <c r="O887" i="10"/>
  <c r="N887" i="10"/>
  <c r="M887" i="10"/>
  <c r="AC887" i="10" s="1"/>
  <c r="N886" i="10"/>
  <c r="M886" i="10"/>
  <c r="M885" i="10"/>
  <c r="AB884" i="10"/>
  <c r="AA884" i="10"/>
  <c r="Z884" i="10"/>
  <c r="Y884" i="10"/>
  <c r="X884" i="10"/>
  <c r="W884" i="10"/>
  <c r="V884" i="10"/>
  <c r="U884" i="10"/>
  <c r="T884" i="10"/>
  <c r="S884" i="10"/>
  <c r="R884" i="10"/>
  <c r="Q884" i="10"/>
  <c r="P884" i="10"/>
  <c r="O884" i="10"/>
  <c r="M884" i="10"/>
  <c r="Q882" i="10"/>
  <c r="P882" i="10"/>
  <c r="O882" i="10"/>
  <c r="N882" i="10"/>
  <c r="AA882" i="10" s="1"/>
  <c r="AA880" i="10" s="1"/>
  <c r="M882" i="10"/>
  <c r="M881" i="10"/>
  <c r="AC881" i="10" s="1"/>
  <c r="Q880" i="10"/>
  <c r="P880" i="10"/>
  <c r="O880" i="10"/>
  <c r="N880" i="10"/>
  <c r="M880" i="10"/>
  <c r="Q879" i="10"/>
  <c r="P879" i="10"/>
  <c r="O879" i="10"/>
  <c r="N879" i="10"/>
  <c r="AA879" i="10" s="1"/>
  <c r="AA877" i="10" s="1"/>
  <c r="M879" i="10"/>
  <c r="M878" i="10"/>
  <c r="AC878" i="10" s="1"/>
  <c r="Q877" i="10"/>
  <c r="P877" i="10"/>
  <c r="O877" i="10"/>
  <c r="N877" i="10"/>
  <c r="M877" i="10"/>
  <c r="AB876" i="10"/>
  <c r="AA876" i="10"/>
  <c r="Z876" i="10"/>
  <c r="Y876" i="10"/>
  <c r="X876" i="10"/>
  <c r="W876" i="10"/>
  <c r="V876" i="10"/>
  <c r="U876" i="10"/>
  <c r="T876" i="10"/>
  <c r="S876" i="10"/>
  <c r="R876" i="10"/>
  <c r="Q876" i="10"/>
  <c r="P876" i="10"/>
  <c r="O876" i="10"/>
  <c r="N876" i="10"/>
  <c r="M876" i="10"/>
  <c r="AC876" i="10" s="1"/>
  <c r="AB875" i="10"/>
  <c r="AA875" i="10"/>
  <c r="Z875" i="10"/>
  <c r="Y875" i="10"/>
  <c r="X875" i="10"/>
  <c r="W875" i="10"/>
  <c r="V875" i="10"/>
  <c r="U875" i="10"/>
  <c r="T875" i="10"/>
  <c r="S875" i="10"/>
  <c r="R875" i="10"/>
  <c r="Q875" i="10"/>
  <c r="P875" i="10"/>
  <c r="O875" i="10"/>
  <c r="N875" i="10"/>
  <c r="M875" i="10"/>
  <c r="AC875" i="10" s="1"/>
  <c r="N874" i="10"/>
  <c r="M874" i="10"/>
  <c r="M873" i="10"/>
  <c r="N873" i="10" s="1"/>
  <c r="AB872" i="10"/>
  <c r="AA872" i="10"/>
  <c r="Z872" i="10"/>
  <c r="Y872" i="10"/>
  <c r="X872" i="10"/>
  <c r="W872" i="10"/>
  <c r="V872" i="10"/>
  <c r="U872" i="10"/>
  <c r="T872" i="10"/>
  <c r="S872" i="10"/>
  <c r="R872" i="10"/>
  <c r="Q872" i="10"/>
  <c r="P872" i="10"/>
  <c r="O872" i="10"/>
  <c r="M872" i="10"/>
  <c r="AB869" i="10"/>
  <c r="AA869" i="10"/>
  <c r="Z869" i="10"/>
  <c r="Y869" i="10"/>
  <c r="X869" i="10"/>
  <c r="W869" i="10"/>
  <c r="V869" i="10"/>
  <c r="U869" i="10"/>
  <c r="T869" i="10"/>
  <c r="S869" i="10"/>
  <c r="R869" i="10"/>
  <c r="Q869" i="10"/>
  <c r="P869" i="10"/>
  <c r="O869" i="10"/>
  <c r="N869" i="10"/>
  <c r="M869" i="10"/>
  <c r="AC869" i="10" s="1"/>
  <c r="AB868" i="10"/>
  <c r="AA868" i="10"/>
  <c r="Z868" i="10"/>
  <c r="Y868" i="10"/>
  <c r="X868" i="10"/>
  <c r="W868" i="10"/>
  <c r="V868" i="10"/>
  <c r="U868" i="10"/>
  <c r="T868" i="10"/>
  <c r="S868" i="10"/>
  <c r="R868" i="10"/>
  <c r="Q868" i="10"/>
  <c r="P868" i="10"/>
  <c r="O868" i="10"/>
  <c r="N868" i="10"/>
  <c r="M868" i="10"/>
  <c r="AC868" i="10" s="1"/>
  <c r="AC867" i="10" s="1"/>
  <c r="AB867" i="10"/>
  <c r="AA867" i="10"/>
  <c r="Z867" i="10"/>
  <c r="Y867" i="10"/>
  <c r="X867" i="10"/>
  <c r="W867" i="10"/>
  <c r="V867" i="10"/>
  <c r="U867" i="10"/>
  <c r="T867" i="10"/>
  <c r="S867" i="10"/>
  <c r="R867" i="10"/>
  <c r="Q867" i="10"/>
  <c r="P867" i="10"/>
  <c r="O867" i="10"/>
  <c r="N867" i="10"/>
  <c r="M867" i="10"/>
  <c r="M866" i="10"/>
  <c r="AC866" i="10" s="1"/>
  <c r="M865" i="10"/>
  <c r="T865" i="10" s="1"/>
  <c r="T863" i="10" s="1"/>
  <c r="M864" i="10"/>
  <c r="M863" i="10"/>
  <c r="AB862" i="10"/>
  <c r="AB860" i="10" s="1"/>
  <c r="AA862" i="10"/>
  <c r="Z862" i="10"/>
  <c r="Y862" i="10"/>
  <c r="X862" i="10"/>
  <c r="W862" i="10"/>
  <c r="V862" i="10"/>
  <c r="U862" i="10"/>
  <c r="T862" i="10"/>
  <c r="T860" i="10" s="1"/>
  <c r="S862" i="10"/>
  <c r="R862" i="10"/>
  <c r="Q862" i="10"/>
  <c r="P862" i="10"/>
  <c r="O862" i="10"/>
  <c r="M862" i="10"/>
  <c r="N862" i="10" s="1"/>
  <c r="AB861" i="10"/>
  <c r="AA861" i="10"/>
  <c r="Z861" i="10"/>
  <c r="Y861" i="10"/>
  <c r="X861" i="10"/>
  <c r="W861" i="10"/>
  <c r="V861" i="10"/>
  <c r="U861" i="10"/>
  <c r="T861" i="10"/>
  <c r="S861" i="10"/>
  <c r="R861" i="10"/>
  <c r="Q861" i="10"/>
  <c r="P861" i="10"/>
  <c r="O861" i="10"/>
  <c r="N861" i="10"/>
  <c r="M861" i="10"/>
  <c r="U860" i="10"/>
  <c r="M860" i="10"/>
  <c r="AB859" i="10"/>
  <c r="AA859" i="10"/>
  <c r="Z859" i="10"/>
  <c r="Y859" i="10"/>
  <c r="X859" i="10"/>
  <c r="W859" i="10"/>
  <c r="V859" i="10"/>
  <c r="U859" i="10"/>
  <c r="T859" i="10"/>
  <c r="S859" i="10"/>
  <c r="R859" i="10"/>
  <c r="Q859" i="10"/>
  <c r="P859" i="10"/>
  <c r="O859" i="10"/>
  <c r="N859" i="10"/>
  <c r="M859" i="10"/>
  <c r="AB858" i="10"/>
  <c r="AB857" i="10" s="1"/>
  <c r="AA858" i="10"/>
  <c r="AA857" i="10" s="1"/>
  <c r="Z858" i="10"/>
  <c r="Y858" i="10"/>
  <c r="Y857" i="10" s="1"/>
  <c r="X858" i="10"/>
  <c r="X857" i="10" s="1"/>
  <c r="W858" i="10"/>
  <c r="W857" i="10" s="1"/>
  <c r="V858" i="10"/>
  <c r="V857" i="10" s="1"/>
  <c r="U858" i="10"/>
  <c r="U857" i="10" s="1"/>
  <c r="T858" i="10"/>
  <c r="T857" i="10" s="1"/>
  <c r="S858" i="10"/>
  <c r="S857" i="10" s="1"/>
  <c r="R858" i="10"/>
  <c r="Q858" i="10"/>
  <c r="P858" i="10"/>
  <c r="P857" i="10" s="1"/>
  <c r="O858" i="10"/>
  <c r="O857" i="10" s="1"/>
  <c r="M858" i="10"/>
  <c r="N858" i="10" s="1"/>
  <c r="N857" i="10" s="1"/>
  <c r="Z857" i="10"/>
  <c r="R857" i="10"/>
  <c r="Q857" i="10"/>
  <c r="M857" i="10"/>
  <c r="AB856" i="10"/>
  <c r="AA856" i="10"/>
  <c r="Z856" i="10"/>
  <c r="Y856" i="10"/>
  <c r="X856" i="10"/>
  <c r="W856" i="10"/>
  <c r="V856" i="10"/>
  <c r="U856" i="10"/>
  <c r="T856" i="10"/>
  <c r="S856" i="10"/>
  <c r="R856" i="10"/>
  <c r="Q856" i="10"/>
  <c r="P856" i="10"/>
  <c r="O856" i="10"/>
  <c r="M856" i="10"/>
  <c r="N856" i="10" s="1"/>
  <c r="AB855" i="10"/>
  <c r="AB854" i="10" s="1"/>
  <c r="AA855" i="10"/>
  <c r="Z855" i="10"/>
  <c r="Y855" i="10"/>
  <c r="X855" i="10"/>
  <c r="W855" i="10"/>
  <c r="V855" i="10"/>
  <c r="U855" i="10"/>
  <c r="T855" i="10"/>
  <c r="T854" i="10" s="1"/>
  <c r="S855" i="10"/>
  <c r="R855" i="10"/>
  <c r="Q855" i="10"/>
  <c r="P855" i="10"/>
  <c r="O855" i="10"/>
  <c r="M855" i="10"/>
  <c r="W854" i="10"/>
  <c r="M854" i="10"/>
  <c r="AB853" i="10"/>
  <c r="AA853" i="10"/>
  <c r="Z853" i="10"/>
  <c r="Y853" i="10"/>
  <c r="X853" i="10"/>
  <c r="W853" i="10"/>
  <c r="V853" i="10"/>
  <c r="U853" i="10"/>
  <c r="T853" i="10"/>
  <c r="S853" i="10"/>
  <c r="S851" i="10" s="1"/>
  <c r="R853" i="10"/>
  <c r="Q853" i="10"/>
  <c r="P853" i="10"/>
  <c r="O853" i="10"/>
  <c r="M853" i="10"/>
  <c r="AB852" i="10"/>
  <c r="AA852" i="10"/>
  <c r="Z852" i="10"/>
  <c r="Y852" i="10"/>
  <c r="X852" i="10"/>
  <c r="W852" i="10"/>
  <c r="V852" i="10"/>
  <c r="U852" i="10"/>
  <c r="T852" i="10"/>
  <c r="S852" i="10"/>
  <c r="R852" i="10"/>
  <c r="Q852" i="10"/>
  <c r="P852" i="10"/>
  <c r="O852" i="10"/>
  <c r="M852" i="10"/>
  <c r="N852" i="10" s="1"/>
  <c r="V851" i="10"/>
  <c r="M851" i="10"/>
  <c r="AB850" i="10"/>
  <c r="AA850" i="10"/>
  <c r="Z850" i="10"/>
  <c r="Y850" i="10"/>
  <c r="X850" i="10"/>
  <c r="W850" i="10"/>
  <c r="V850" i="10"/>
  <c r="U850" i="10"/>
  <c r="T850" i="10"/>
  <c r="S850" i="10"/>
  <c r="R850" i="10"/>
  <c r="Q850" i="10"/>
  <c r="P850" i="10"/>
  <c r="O850" i="10"/>
  <c r="M850" i="10"/>
  <c r="N850" i="10" s="1"/>
  <c r="AB849" i="10"/>
  <c r="AA849" i="10"/>
  <c r="Z849" i="10"/>
  <c r="Z848" i="10" s="1"/>
  <c r="Y849" i="10"/>
  <c r="X849" i="10"/>
  <c r="W849" i="10"/>
  <c r="V849" i="10"/>
  <c r="U849" i="10"/>
  <c r="T849" i="10"/>
  <c r="S849" i="10"/>
  <c r="S848" i="10" s="1"/>
  <c r="R849" i="10"/>
  <c r="R848" i="10" s="1"/>
  <c r="Q849" i="10"/>
  <c r="P849" i="10"/>
  <c r="O849" i="10"/>
  <c r="M849" i="10"/>
  <c r="Y848" i="10"/>
  <c r="M848" i="10"/>
  <c r="AB847" i="10"/>
  <c r="AA847" i="10"/>
  <c r="Z847" i="10"/>
  <c r="Y847" i="10"/>
  <c r="X847" i="10"/>
  <c r="W847" i="10"/>
  <c r="V847" i="10"/>
  <c r="U847" i="10"/>
  <c r="T847" i="10"/>
  <c r="S847" i="10"/>
  <c r="R847" i="10"/>
  <c r="Q847" i="10"/>
  <c r="P847" i="10"/>
  <c r="O847" i="10"/>
  <c r="M847" i="10"/>
  <c r="AB846" i="10"/>
  <c r="AA846" i="10"/>
  <c r="Z846" i="10"/>
  <c r="Y846" i="10"/>
  <c r="X846" i="10"/>
  <c r="W846" i="10"/>
  <c r="V846" i="10"/>
  <c r="U846" i="10"/>
  <c r="T846" i="10"/>
  <c r="S846" i="10"/>
  <c r="R846" i="10"/>
  <c r="Q846" i="10"/>
  <c r="P846" i="10"/>
  <c r="O846" i="10"/>
  <c r="M846" i="10"/>
  <c r="N846" i="10" s="1"/>
  <c r="V845" i="10"/>
  <c r="M845" i="10"/>
  <c r="AB843" i="10"/>
  <c r="AA843" i="10"/>
  <c r="Z843" i="10"/>
  <c r="Y843" i="10"/>
  <c r="X843" i="10"/>
  <c r="W843" i="10"/>
  <c r="V843" i="10"/>
  <c r="U843" i="10"/>
  <c r="T843" i="10"/>
  <c r="S843" i="10"/>
  <c r="R843" i="10"/>
  <c r="Q843" i="10"/>
  <c r="P843" i="10"/>
  <c r="O843" i="10"/>
  <c r="M843" i="10"/>
  <c r="AB842" i="10"/>
  <c r="AA842" i="10"/>
  <c r="Z842" i="10"/>
  <c r="Y842" i="10"/>
  <c r="X842" i="10"/>
  <c r="W842" i="10"/>
  <c r="V842" i="10"/>
  <c r="U842" i="10"/>
  <c r="T842" i="10"/>
  <c r="S842" i="10"/>
  <c r="R842" i="10"/>
  <c r="Q842" i="10"/>
  <c r="P842" i="10"/>
  <c r="O842" i="10"/>
  <c r="M842" i="10"/>
  <c r="N842" i="10" s="1"/>
  <c r="AB841" i="10"/>
  <c r="AA841" i="10"/>
  <c r="Z841" i="10"/>
  <c r="Y841" i="10"/>
  <c r="X841" i="10"/>
  <c r="W841" i="10"/>
  <c r="V841" i="10"/>
  <c r="U841" i="10"/>
  <c r="T841" i="10"/>
  <c r="S841" i="10"/>
  <c r="R841" i="10"/>
  <c r="R840" i="10" s="1"/>
  <c r="Q841" i="10"/>
  <c r="P841" i="10"/>
  <c r="O841" i="10"/>
  <c r="M841" i="10"/>
  <c r="M840" i="10"/>
  <c r="AB839" i="10"/>
  <c r="AA839" i="10"/>
  <c r="Z839" i="10"/>
  <c r="Y839" i="10"/>
  <c r="X839" i="10"/>
  <c r="W839" i="10"/>
  <c r="V839" i="10"/>
  <c r="U839" i="10"/>
  <c r="T839" i="10"/>
  <c r="S839" i="10"/>
  <c r="R839" i="10"/>
  <c r="Q839" i="10"/>
  <c r="P839" i="10"/>
  <c r="O839" i="10"/>
  <c r="N839" i="10"/>
  <c r="M839" i="10"/>
  <c r="AB838" i="10"/>
  <c r="AB837" i="10" s="1"/>
  <c r="AA838" i="10"/>
  <c r="AA837" i="10" s="1"/>
  <c r="Z838" i="10"/>
  <c r="Z837" i="10" s="1"/>
  <c r="Y838" i="10"/>
  <c r="Y837" i="10" s="1"/>
  <c r="X838" i="10"/>
  <c r="W838" i="10"/>
  <c r="W837" i="10" s="1"/>
  <c r="V838" i="10"/>
  <c r="V837" i="10" s="1"/>
  <c r="U838" i="10"/>
  <c r="U837" i="10" s="1"/>
  <c r="T838" i="10"/>
  <c r="S838" i="10"/>
  <c r="S837" i="10" s="1"/>
  <c r="R838" i="10"/>
  <c r="R837" i="10" s="1"/>
  <c r="Q838" i="10"/>
  <c r="Q837" i="10" s="1"/>
  <c r="P838" i="10"/>
  <c r="O838" i="10"/>
  <c r="O837" i="10" s="1"/>
  <c r="M838" i="10"/>
  <c r="N838" i="10" s="1"/>
  <c r="N837" i="10" s="1"/>
  <c r="X837" i="10"/>
  <c r="T837" i="10"/>
  <c r="P837" i="10"/>
  <c r="M837" i="10"/>
  <c r="AB836" i="10"/>
  <c r="AA836" i="10"/>
  <c r="Z836" i="10"/>
  <c r="Y836" i="10"/>
  <c r="X836" i="10"/>
  <c r="W836" i="10"/>
  <c r="V836" i="10"/>
  <c r="U836" i="10"/>
  <c r="T836" i="10"/>
  <c r="S836" i="10"/>
  <c r="R836" i="10"/>
  <c r="Q836" i="10"/>
  <c r="P836" i="10"/>
  <c r="O836" i="10"/>
  <c r="M836" i="10"/>
  <c r="N836" i="10" s="1"/>
  <c r="AB835" i="10"/>
  <c r="AA835" i="10"/>
  <c r="Z835" i="10"/>
  <c r="Y835" i="10"/>
  <c r="X835" i="10"/>
  <c r="W835" i="10"/>
  <c r="V835" i="10"/>
  <c r="U835" i="10"/>
  <c r="U833" i="10" s="1"/>
  <c r="T835" i="10"/>
  <c r="S835" i="10"/>
  <c r="R835" i="10"/>
  <c r="Q835" i="10"/>
  <c r="P835" i="10"/>
  <c r="O835" i="10"/>
  <c r="M835" i="10"/>
  <c r="AB834" i="10"/>
  <c r="AA834" i="10"/>
  <c r="Z834" i="10"/>
  <c r="Y834" i="10"/>
  <c r="X834" i="10"/>
  <c r="W834" i="10"/>
  <c r="V834" i="10"/>
  <c r="U834" i="10"/>
  <c r="T834" i="10"/>
  <c r="S834" i="10"/>
  <c r="R834" i="10"/>
  <c r="Q834" i="10"/>
  <c r="P834" i="10"/>
  <c r="O834" i="10"/>
  <c r="M834" i="10"/>
  <c r="N834" i="10" s="1"/>
  <c r="M833" i="10"/>
  <c r="AB832" i="10"/>
  <c r="AA832" i="10"/>
  <c r="Z832" i="10"/>
  <c r="Y832" i="10"/>
  <c r="Y830" i="10" s="1"/>
  <c r="X832" i="10"/>
  <c r="W832" i="10"/>
  <c r="V832" i="10"/>
  <c r="U832" i="10"/>
  <c r="T832" i="10"/>
  <c r="S832" i="10"/>
  <c r="R832" i="10"/>
  <c r="Q832" i="10"/>
  <c r="P832" i="10"/>
  <c r="O832" i="10"/>
  <c r="M832" i="10"/>
  <c r="N832" i="10" s="1"/>
  <c r="AB831" i="10"/>
  <c r="AA831" i="10"/>
  <c r="Z831" i="10"/>
  <c r="Y831" i="10"/>
  <c r="X831" i="10"/>
  <c r="W831" i="10"/>
  <c r="V831" i="10"/>
  <c r="U831" i="10"/>
  <c r="T831" i="10"/>
  <c r="S831" i="10"/>
  <c r="R831" i="10"/>
  <c r="Q831" i="10"/>
  <c r="P831" i="10"/>
  <c r="O831" i="10"/>
  <c r="M831" i="10"/>
  <c r="M830" i="10"/>
  <c r="AB829" i="10"/>
  <c r="AA829" i="10"/>
  <c r="Z829" i="10"/>
  <c r="Y829" i="10"/>
  <c r="X829" i="10"/>
  <c r="W829" i="10"/>
  <c r="V829" i="10"/>
  <c r="U829" i="10"/>
  <c r="T829" i="10"/>
  <c r="S829" i="10"/>
  <c r="R829" i="10"/>
  <c r="Q829" i="10"/>
  <c r="P829" i="10"/>
  <c r="O829" i="10"/>
  <c r="M829" i="10"/>
  <c r="AB828" i="10"/>
  <c r="AB826" i="10" s="1"/>
  <c r="AA828" i="10"/>
  <c r="Z828" i="10"/>
  <c r="Y828" i="10"/>
  <c r="X828" i="10"/>
  <c r="W828" i="10"/>
  <c r="V828" i="10"/>
  <c r="U828" i="10"/>
  <c r="T828" i="10"/>
  <c r="S828" i="10"/>
  <c r="R828" i="10"/>
  <c r="Q828" i="10"/>
  <c r="P828" i="10"/>
  <c r="O828" i="10"/>
  <c r="M828" i="10"/>
  <c r="N828" i="10" s="1"/>
  <c r="AB827" i="10"/>
  <c r="AA827" i="10"/>
  <c r="Z827" i="10"/>
  <c r="Y827" i="10"/>
  <c r="X827" i="10"/>
  <c r="W827" i="10"/>
  <c r="V827" i="10"/>
  <c r="U827" i="10"/>
  <c r="T827" i="10"/>
  <c r="S827" i="10"/>
  <c r="R827" i="10"/>
  <c r="Q827" i="10"/>
  <c r="P827" i="10"/>
  <c r="O827" i="10"/>
  <c r="M827" i="10"/>
  <c r="M826" i="10"/>
  <c r="AB825" i="10"/>
  <c r="AA825" i="10"/>
  <c r="Z825" i="10"/>
  <c r="Y825" i="10"/>
  <c r="Y823" i="10" s="1"/>
  <c r="X825" i="10"/>
  <c r="W825" i="10"/>
  <c r="V825" i="10"/>
  <c r="U825" i="10"/>
  <c r="T825" i="10"/>
  <c r="S825" i="10"/>
  <c r="R825" i="10"/>
  <c r="Q825" i="10"/>
  <c r="Q823" i="10" s="1"/>
  <c r="P825" i="10"/>
  <c r="O825" i="10"/>
  <c r="M825" i="10"/>
  <c r="AB824" i="10"/>
  <c r="AA824" i="10"/>
  <c r="Z824" i="10"/>
  <c r="Y824" i="10"/>
  <c r="X824" i="10"/>
  <c r="W824" i="10"/>
  <c r="V824" i="10"/>
  <c r="U824" i="10"/>
  <c r="T824" i="10"/>
  <c r="S824" i="10"/>
  <c r="R824" i="10"/>
  <c r="Q824" i="10"/>
  <c r="P824" i="10"/>
  <c r="O824" i="10"/>
  <c r="M824" i="10"/>
  <c r="N824" i="10" s="1"/>
  <c r="M823" i="10"/>
  <c r="AB821" i="10"/>
  <c r="AA821" i="10"/>
  <c r="Z821" i="10"/>
  <c r="Y821" i="10"/>
  <c r="X821" i="10"/>
  <c r="W821" i="10"/>
  <c r="V821" i="10"/>
  <c r="U821" i="10"/>
  <c r="T821" i="10"/>
  <c r="S821" i="10"/>
  <c r="R821" i="10"/>
  <c r="Q821" i="10"/>
  <c r="P821" i="10"/>
  <c r="O821" i="10"/>
  <c r="M821" i="10"/>
  <c r="AB820" i="10"/>
  <c r="AA820" i="10"/>
  <c r="Z820" i="10"/>
  <c r="Y820" i="10"/>
  <c r="X820" i="10"/>
  <c r="W820" i="10"/>
  <c r="V820" i="10"/>
  <c r="U820" i="10"/>
  <c r="T820" i="10"/>
  <c r="S820" i="10"/>
  <c r="R820" i="10"/>
  <c r="Q820" i="10"/>
  <c r="P820" i="10"/>
  <c r="O820" i="10"/>
  <c r="M820" i="10"/>
  <c r="N820" i="10" s="1"/>
  <c r="AB819" i="10"/>
  <c r="AA819" i="10"/>
  <c r="Z819" i="10"/>
  <c r="Y819" i="10"/>
  <c r="X819" i="10"/>
  <c r="W819" i="10"/>
  <c r="V819" i="10"/>
  <c r="U819" i="10"/>
  <c r="T819" i="10"/>
  <c r="S819" i="10"/>
  <c r="R819" i="10"/>
  <c r="Q819" i="10"/>
  <c r="P819" i="10"/>
  <c r="O819" i="10"/>
  <c r="N819" i="10"/>
  <c r="M819" i="10"/>
  <c r="M818" i="10"/>
  <c r="AB817" i="10"/>
  <c r="AA817" i="10"/>
  <c r="Z817" i="10"/>
  <c r="Y817" i="10"/>
  <c r="X817" i="10"/>
  <c r="W817" i="10"/>
  <c r="V817" i="10"/>
  <c r="U817" i="10"/>
  <c r="T817" i="10"/>
  <c r="S817" i="10"/>
  <c r="R817" i="10"/>
  <c r="Q817" i="10"/>
  <c r="P817" i="10"/>
  <c r="O817" i="10"/>
  <c r="M817" i="10"/>
  <c r="AB816" i="10"/>
  <c r="AA816" i="10"/>
  <c r="Z816" i="10"/>
  <c r="Y816" i="10"/>
  <c r="X816" i="10"/>
  <c r="W816" i="10"/>
  <c r="V816" i="10"/>
  <c r="U816" i="10"/>
  <c r="T816" i="10"/>
  <c r="S816" i="10"/>
  <c r="R816" i="10"/>
  <c r="Q816" i="10"/>
  <c r="P816" i="10"/>
  <c r="O816" i="10"/>
  <c r="M816" i="10"/>
  <c r="N816" i="10" s="1"/>
  <c r="AB815" i="10"/>
  <c r="AA815" i="10"/>
  <c r="Z815" i="10"/>
  <c r="Y815" i="10"/>
  <c r="X815" i="10"/>
  <c r="W815" i="10"/>
  <c r="V815" i="10"/>
  <c r="U815" i="10"/>
  <c r="T815" i="10"/>
  <c r="S815" i="10"/>
  <c r="R815" i="10"/>
  <c r="Q815" i="10"/>
  <c r="P815" i="10"/>
  <c r="O815" i="10"/>
  <c r="N815" i="10"/>
  <c r="M815" i="10"/>
  <c r="M814" i="10"/>
  <c r="AB813" i="10"/>
  <c r="AA813" i="10"/>
  <c r="Z813" i="10"/>
  <c r="Y813" i="10"/>
  <c r="X813" i="10"/>
  <c r="W813" i="10"/>
  <c r="V813" i="10"/>
  <c r="U813" i="10"/>
  <c r="T813" i="10"/>
  <c r="S813" i="10"/>
  <c r="R813" i="10"/>
  <c r="Q813" i="10"/>
  <c r="P813" i="10"/>
  <c r="O813" i="10"/>
  <c r="M813" i="10"/>
  <c r="AB812" i="10"/>
  <c r="AA812" i="10"/>
  <c r="Z812" i="10"/>
  <c r="Y812" i="10"/>
  <c r="X812" i="10"/>
  <c r="W812" i="10"/>
  <c r="V812" i="10"/>
  <c r="U812" i="10"/>
  <c r="T812" i="10"/>
  <c r="S812" i="10"/>
  <c r="R812" i="10"/>
  <c r="Q812" i="10"/>
  <c r="P812" i="10"/>
  <c r="O812" i="10"/>
  <c r="M812" i="10"/>
  <c r="N812" i="10" s="1"/>
  <c r="AB811" i="10"/>
  <c r="AA811" i="10"/>
  <c r="Z811" i="10"/>
  <c r="Y811" i="10"/>
  <c r="X811" i="10"/>
  <c r="W811" i="10"/>
  <c r="V811" i="10"/>
  <c r="U811" i="10"/>
  <c r="T811" i="10"/>
  <c r="S811" i="10"/>
  <c r="R811" i="10"/>
  <c r="Q811" i="10"/>
  <c r="P811" i="10"/>
  <c r="O811" i="10"/>
  <c r="M811" i="10"/>
  <c r="N811" i="10" s="1"/>
  <c r="AB808" i="10"/>
  <c r="AA808" i="10"/>
  <c r="Z808" i="10"/>
  <c r="Y808" i="10"/>
  <c r="X808" i="10"/>
  <c r="W808" i="10"/>
  <c r="V808" i="10"/>
  <c r="V804" i="10" s="1"/>
  <c r="U808" i="10"/>
  <c r="T808" i="10"/>
  <c r="S808" i="10"/>
  <c r="R808" i="10"/>
  <c r="Q808" i="10"/>
  <c r="P808" i="10"/>
  <c r="O808" i="10"/>
  <c r="M808" i="10"/>
  <c r="AB807" i="10"/>
  <c r="AA807" i="10"/>
  <c r="Z807" i="10"/>
  <c r="Y807" i="10"/>
  <c r="X807" i="10"/>
  <c r="W807" i="10"/>
  <c r="V807" i="10"/>
  <c r="U807" i="10"/>
  <c r="T807" i="10"/>
  <c r="S807" i="10"/>
  <c r="R807" i="10"/>
  <c r="Q807" i="10"/>
  <c r="P807" i="10"/>
  <c r="O807" i="10"/>
  <c r="M807" i="10"/>
  <c r="N807" i="10" s="1"/>
  <c r="AB806" i="10"/>
  <c r="AA806" i="10"/>
  <c r="Z806" i="10"/>
  <c r="Y806" i="10"/>
  <c r="X806" i="10"/>
  <c r="W806" i="10"/>
  <c r="V806" i="10"/>
  <c r="U806" i="10"/>
  <c r="T806" i="10"/>
  <c r="S806" i="10"/>
  <c r="R806" i="10"/>
  <c r="Q806" i="10"/>
  <c r="P806" i="10"/>
  <c r="O806" i="10"/>
  <c r="M806" i="10"/>
  <c r="AB805" i="10"/>
  <c r="AA805" i="10"/>
  <c r="Z805" i="10"/>
  <c r="Y805" i="10"/>
  <c r="X805" i="10"/>
  <c r="W805" i="10"/>
  <c r="V805" i="10"/>
  <c r="U805" i="10"/>
  <c r="T805" i="10"/>
  <c r="S805" i="10"/>
  <c r="R805" i="10"/>
  <c r="Q805" i="10"/>
  <c r="P805" i="10"/>
  <c r="O805" i="10"/>
  <c r="M805" i="10"/>
  <c r="M804" i="10"/>
  <c r="AB803" i="10"/>
  <c r="AA803" i="10"/>
  <c r="Z803" i="10"/>
  <c r="Y803" i="10"/>
  <c r="X803" i="10"/>
  <c r="W803" i="10"/>
  <c r="V803" i="10"/>
  <c r="U803" i="10"/>
  <c r="T803" i="10"/>
  <c r="S803" i="10"/>
  <c r="R803" i="10"/>
  <c r="Q803" i="10"/>
  <c r="P803" i="10"/>
  <c r="O803" i="10"/>
  <c r="M803" i="10"/>
  <c r="N803" i="10" s="1"/>
  <c r="AB802" i="10"/>
  <c r="AA802" i="10"/>
  <c r="Z802" i="10"/>
  <c r="Y802" i="10"/>
  <c r="X802" i="10"/>
  <c r="W802" i="10"/>
  <c r="V802" i="10"/>
  <c r="U802" i="10"/>
  <c r="T802" i="10"/>
  <c r="S802" i="10"/>
  <c r="R802" i="10"/>
  <c r="Q802" i="10"/>
  <c r="P802" i="10"/>
  <c r="O802" i="10"/>
  <c r="M802" i="10"/>
  <c r="N802" i="10" s="1"/>
  <c r="AB801" i="10"/>
  <c r="AA801" i="10"/>
  <c r="Z801" i="10"/>
  <c r="Y801" i="10"/>
  <c r="X801" i="10"/>
  <c r="W801" i="10"/>
  <c r="V801" i="10"/>
  <c r="U801" i="10"/>
  <c r="T801" i="10"/>
  <c r="S801" i="10"/>
  <c r="R801" i="10"/>
  <c r="Q801" i="10"/>
  <c r="P801" i="10"/>
  <c r="O801" i="10"/>
  <c r="M801" i="10"/>
  <c r="N801" i="10" s="1"/>
  <c r="AB800" i="10"/>
  <c r="AA800" i="10"/>
  <c r="Z800" i="10"/>
  <c r="Y800" i="10"/>
  <c r="X800" i="10"/>
  <c r="W800" i="10"/>
  <c r="V800" i="10"/>
  <c r="U800" i="10"/>
  <c r="T800" i="10"/>
  <c r="S800" i="10"/>
  <c r="R800" i="10"/>
  <c r="Q800" i="10"/>
  <c r="P800" i="10"/>
  <c r="O800" i="10"/>
  <c r="M800" i="10"/>
  <c r="N800" i="10" s="1"/>
  <c r="M799" i="10"/>
  <c r="AB798" i="10"/>
  <c r="AA798" i="10"/>
  <c r="Z798" i="10"/>
  <c r="Y798" i="10"/>
  <c r="X798" i="10"/>
  <c r="W798" i="10"/>
  <c r="V798" i="10"/>
  <c r="U798" i="10"/>
  <c r="T798" i="10"/>
  <c r="S798" i="10"/>
  <c r="R798" i="10"/>
  <c r="Q798" i="10"/>
  <c r="P798" i="10"/>
  <c r="O798" i="10"/>
  <c r="M798" i="10"/>
  <c r="AB797" i="10"/>
  <c r="AA797" i="10"/>
  <c r="Z797" i="10"/>
  <c r="Y797" i="10"/>
  <c r="X797" i="10"/>
  <c r="W797" i="10"/>
  <c r="V797" i="10"/>
  <c r="U797" i="10"/>
  <c r="T797" i="10"/>
  <c r="S797" i="10"/>
  <c r="R797" i="10"/>
  <c r="Q797" i="10"/>
  <c r="P797" i="10"/>
  <c r="O797" i="10"/>
  <c r="M797" i="10"/>
  <c r="N797" i="10" s="1"/>
  <c r="AB796" i="10"/>
  <c r="AA796" i="10"/>
  <c r="Z796" i="10"/>
  <c r="Y796" i="10"/>
  <c r="X796" i="10"/>
  <c r="W796" i="10"/>
  <c r="V796" i="10"/>
  <c r="U796" i="10"/>
  <c r="T796" i="10"/>
  <c r="S796" i="10"/>
  <c r="R796" i="10"/>
  <c r="Q796" i="10"/>
  <c r="P796" i="10"/>
  <c r="O796" i="10"/>
  <c r="M796" i="10"/>
  <c r="N796" i="10" s="1"/>
  <c r="AB795" i="10"/>
  <c r="AA795" i="10"/>
  <c r="Z795" i="10"/>
  <c r="Y795" i="10"/>
  <c r="X795" i="10"/>
  <c r="W795" i="10"/>
  <c r="V795" i="10"/>
  <c r="U795" i="10"/>
  <c r="T795" i="10"/>
  <c r="S795" i="10"/>
  <c r="R795" i="10"/>
  <c r="Q795" i="10"/>
  <c r="P795" i="10"/>
  <c r="O795" i="10"/>
  <c r="M795" i="10"/>
  <c r="N795" i="10" s="1"/>
  <c r="M794" i="10"/>
  <c r="AB791" i="10"/>
  <c r="AA791" i="10"/>
  <c r="Z791" i="10"/>
  <c r="Y791" i="10"/>
  <c r="X791" i="10"/>
  <c r="W791" i="10"/>
  <c r="V791" i="10"/>
  <c r="U791" i="10"/>
  <c r="T791" i="10"/>
  <c r="S791" i="10"/>
  <c r="R791" i="10"/>
  <c r="Q791" i="10"/>
  <c r="P791" i="10"/>
  <c r="O791" i="10"/>
  <c r="N791" i="10"/>
  <c r="M791" i="10"/>
  <c r="AC791" i="10" s="1"/>
  <c r="M790" i="10"/>
  <c r="N790" i="10" s="1"/>
  <c r="N789" i="10" s="1"/>
  <c r="AB789" i="10"/>
  <c r="AA789" i="10"/>
  <c r="Z789" i="10"/>
  <c r="Y789" i="10"/>
  <c r="X789" i="10"/>
  <c r="W789" i="10"/>
  <c r="V789" i="10"/>
  <c r="U789" i="10"/>
  <c r="T789" i="10"/>
  <c r="S789" i="10"/>
  <c r="R789" i="10"/>
  <c r="Q789" i="10"/>
  <c r="P789" i="10"/>
  <c r="O789" i="10"/>
  <c r="M788" i="10"/>
  <c r="N788" i="10" s="1"/>
  <c r="N786" i="10" s="1"/>
  <c r="AB787" i="10"/>
  <c r="AA787" i="10"/>
  <c r="Z787" i="10"/>
  <c r="Y787" i="10"/>
  <c r="X787" i="10"/>
  <c r="W787" i="10"/>
  <c r="V787" i="10"/>
  <c r="U787" i="10"/>
  <c r="T787" i="10"/>
  <c r="S787" i="10"/>
  <c r="R787" i="10"/>
  <c r="Q787" i="10"/>
  <c r="P787" i="10"/>
  <c r="O787" i="10"/>
  <c r="N787" i="10"/>
  <c r="M787" i="10"/>
  <c r="AC787" i="10" s="1"/>
  <c r="AC786" i="10" s="1"/>
  <c r="AB786" i="10"/>
  <c r="AA786" i="10"/>
  <c r="Z786" i="10"/>
  <c r="Y786" i="10"/>
  <c r="X786" i="10"/>
  <c r="W786" i="10"/>
  <c r="V786" i="10"/>
  <c r="U786" i="10"/>
  <c r="T786" i="10"/>
  <c r="S786" i="10"/>
  <c r="R786" i="10"/>
  <c r="Q786" i="10"/>
  <c r="P786" i="10"/>
  <c r="O786" i="10"/>
  <c r="M786" i="10"/>
  <c r="M785" i="10"/>
  <c r="N785" i="10" s="1"/>
  <c r="AC772" i="10"/>
  <c r="AB772" i="10"/>
  <c r="AA772" i="10"/>
  <c r="Z772" i="10"/>
  <c r="Y772" i="10"/>
  <c r="X772" i="10"/>
  <c r="W772" i="10"/>
  <c r="V772" i="10"/>
  <c r="U772" i="10"/>
  <c r="T772" i="10"/>
  <c r="S772" i="10"/>
  <c r="R772" i="10"/>
  <c r="Q772" i="10"/>
  <c r="P772" i="10"/>
  <c r="O772" i="10"/>
  <c r="N772" i="10"/>
  <c r="M763" i="10"/>
  <c r="M755" i="10"/>
  <c r="M747" i="10"/>
  <c r="M772" i="10" s="1"/>
  <c r="AC742" i="10"/>
  <c r="AB742" i="10"/>
  <c r="AA742" i="10"/>
  <c r="Z742" i="10"/>
  <c r="Y742" i="10"/>
  <c r="X742" i="10"/>
  <c r="W742" i="10"/>
  <c r="V742" i="10"/>
  <c r="T742" i="10"/>
  <c r="R742" i="10"/>
  <c r="M738" i="10"/>
  <c r="AC734" i="10"/>
  <c r="AB734" i="10"/>
  <c r="AA734" i="10"/>
  <c r="Z734" i="10"/>
  <c r="Y734" i="10"/>
  <c r="X734" i="10"/>
  <c r="W734" i="10"/>
  <c r="V734" i="10"/>
  <c r="U734" i="10"/>
  <c r="T734" i="10"/>
  <c r="S734" i="10"/>
  <c r="R734" i="10"/>
  <c r="Q734" i="10"/>
  <c r="P734" i="10"/>
  <c r="O734" i="10"/>
  <c r="N734" i="10"/>
  <c r="M734" i="10"/>
  <c r="AC731" i="10"/>
  <c r="AB731" i="10"/>
  <c r="AA731" i="10"/>
  <c r="Z731" i="10"/>
  <c r="Y731" i="10"/>
  <c r="X731" i="10"/>
  <c r="W731" i="10"/>
  <c r="V731" i="10"/>
  <c r="U731" i="10"/>
  <c r="T731" i="10"/>
  <c r="S731" i="10"/>
  <c r="R731" i="10"/>
  <c r="Q731" i="10"/>
  <c r="P731" i="10"/>
  <c r="O731" i="10"/>
  <c r="N731" i="10"/>
  <c r="M731" i="10"/>
  <c r="AC728" i="10"/>
  <c r="AB728" i="10"/>
  <c r="AA728" i="10"/>
  <c r="Z728" i="10"/>
  <c r="Y728" i="10"/>
  <c r="X728" i="10"/>
  <c r="W728" i="10"/>
  <c r="V728" i="10"/>
  <c r="U728" i="10"/>
  <c r="T728" i="10"/>
  <c r="S728" i="10"/>
  <c r="R728" i="10"/>
  <c r="Q728" i="10"/>
  <c r="P728" i="10"/>
  <c r="O728" i="10"/>
  <c r="N728" i="10"/>
  <c r="M728" i="10"/>
  <c r="AC725" i="10"/>
  <c r="AB725" i="10"/>
  <c r="AA725" i="10"/>
  <c r="Z725" i="10"/>
  <c r="Y725" i="10"/>
  <c r="X725" i="10"/>
  <c r="W725" i="10"/>
  <c r="V725" i="10"/>
  <c r="U725" i="10"/>
  <c r="T725" i="10"/>
  <c r="S725" i="10"/>
  <c r="R725" i="10"/>
  <c r="Q725" i="10"/>
  <c r="P725" i="10"/>
  <c r="O725" i="10"/>
  <c r="N725" i="10"/>
  <c r="M725" i="10"/>
  <c r="AC722" i="10"/>
  <c r="AB722" i="10"/>
  <c r="AA722" i="10"/>
  <c r="Z722" i="10"/>
  <c r="Y722" i="10"/>
  <c r="X722" i="10"/>
  <c r="W722" i="10"/>
  <c r="V722" i="10"/>
  <c r="U722" i="10"/>
  <c r="T722" i="10"/>
  <c r="S722" i="10"/>
  <c r="R722" i="10"/>
  <c r="Q722" i="10"/>
  <c r="P722" i="10"/>
  <c r="O722" i="10"/>
  <c r="N722" i="10"/>
  <c r="M722" i="10"/>
  <c r="AC719" i="10"/>
  <c r="AB719" i="10"/>
  <c r="AA719" i="10"/>
  <c r="Z719" i="10"/>
  <c r="Y719" i="10"/>
  <c r="X719" i="10"/>
  <c r="W719" i="10"/>
  <c r="V719" i="10"/>
  <c r="U719" i="10"/>
  <c r="T719" i="10"/>
  <c r="S719" i="10"/>
  <c r="R719" i="10"/>
  <c r="Q719" i="10"/>
  <c r="P719" i="10"/>
  <c r="O719" i="10"/>
  <c r="N719" i="10"/>
  <c r="M719" i="10"/>
  <c r="AC716" i="10"/>
  <c r="AB716" i="10"/>
  <c r="AA716" i="10"/>
  <c r="Z716" i="10"/>
  <c r="Y716" i="10"/>
  <c r="X716" i="10"/>
  <c r="W716" i="10"/>
  <c r="V716" i="10"/>
  <c r="U716" i="10"/>
  <c r="T716" i="10"/>
  <c r="S716" i="10"/>
  <c r="R716" i="10"/>
  <c r="Q716" i="10"/>
  <c r="P716" i="10"/>
  <c r="O716" i="10"/>
  <c r="N716" i="10"/>
  <c r="M716" i="10"/>
  <c r="AC711" i="10"/>
  <c r="AB711" i="10"/>
  <c r="AA711" i="10"/>
  <c r="Z711" i="10"/>
  <c r="Y711" i="10"/>
  <c r="X711" i="10"/>
  <c r="W711" i="10"/>
  <c r="V711" i="10"/>
  <c r="U711" i="10"/>
  <c r="T711" i="10"/>
  <c r="S711" i="10"/>
  <c r="R711" i="10"/>
  <c r="Q711" i="10"/>
  <c r="P711" i="10"/>
  <c r="O711" i="10"/>
  <c r="N711" i="10"/>
  <c r="M711" i="10"/>
  <c r="AC708" i="10"/>
  <c r="AB708" i="10"/>
  <c r="AA708" i="10"/>
  <c r="Z708" i="10"/>
  <c r="Y708" i="10"/>
  <c r="X708" i="10"/>
  <c r="W708" i="10"/>
  <c r="V708" i="10"/>
  <c r="U708" i="10"/>
  <c r="T708" i="10"/>
  <c r="S708" i="10"/>
  <c r="R708" i="10"/>
  <c r="Q708" i="10"/>
  <c r="P708" i="10"/>
  <c r="O708" i="10"/>
  <c r="N708" i="10"/>
  <c r="M708" i="10"/>
  <c r="AC704" i="10"/>
  <c r="AB704" i="10"/>
  <c r="AA704" i="10"/>
  <c r="Z704" i="10"/>
  <c r="Y704" i="10"/>
  <c r="X704" i="10"/>
  <c r="W704" i="10"/>
  <c r="V704" i="10"/>
  <c r="U704" i="10"/>
  <c r="T704" i="10"/>
  <c r="S704" i="10"/>
  <c r="R704" i="10"/>
  <c r="Q704" i="10"/>
  <c r="P704" i="10"/>
  <c r="O704" i="10"/>
  <c r="N704" i="10"/>
  <c r="M704" i="10"/>
  <c r="AC701" i="10"/>
  <c r="AB701" i="10"/>
  <c r="AA701" i="10"/>
  <c r="Z701" i="10"/>
  <c r="Y701" i="10"/>
  <c r="X701" i="10"/>
  <c r="W701" i="10"/>
  <c r="V701" i="10"/>
  <c r="U701" i="10"/>
  <c r="T701" i="10"/>
  <c r="S701" i="10"/>
  <c r="R701" i="10"/>
  <c r="Q701" i="10"/>
  <c r="P701" i="10"/>
  <c r="O701" i="10"/>
  <c r="N701" i="10"/>
  <c r="M701" i="10"/>
  <c r="AC697" i="10"/>
  <c r="AB697" i="10"/>
  <c r="AA697" i="10"/>
  <c r="Z697" i="10"/>
  <c r="Y697" i="10"/>
  <c r="X697" i="10"/>
  <c r="W697" i="10"/>
  <c r="V697" i="10"/>
  <c r="U697" i="10"/>
  <c r="T697" i="10"/>
  <c r="S697" i="10"/>
  <c r="R697" i="10"/>
  <c r="Q697" i="10"/>
  <c r="P697" i="10"/>
  <c r="O697" i="10"/>
  <c r="N697" i="10"/>
  <c r="M697" i="10"/>
  <c r="AC694" i="10"/>
  <c r="AB694" i="10"/>
  <c r="AA694" i="10"/>
  <c r="Z694" i="10"/>
  <c r="Y694" i="10"/>
  <c r="X694" i="10"/>
  <c r="W694" i="10"/>
  <c r="V694" i="10"/>
  <c r="U694" i="10"/>
  <c r="T694" i="10"/>
  <c r="S694" i="10"/>
  <c r="R694" i="10"/>
  <c r="Q694" i="10"/>
  <c r="P694" i="10"/>
  <c r="O694" i="10"/>
  <c r="N694" i="10"/>
  <c r="M694" i="10"/>
  <c r="AC689" i="10"/>
  <c r="AB689" i="10"/>
  <c r="AA689" i="10"/>
  <c r="Z689" i="10"/>
  <c r="Y689" i="10"/>
  <c r="X689" i="10"/>
  <c r="W689" i="10"/>
  <c r="V689" i="10"/>
  <c r="U689" i="10"/>
  <c r="T689" i="10"/>
  <c r="S689" i="10"/>
  <c r="R689" i="10"/>
  <c r="Q689" i="10"/>
  <c r="P689" i="10"/>
  <c r="O689" i="10"/>
  <c r="N689" i="10"/>
  <c r="M689" i="10"/>
  <c r="AC685" i="10"/>
  <c r="AB685" i="10"/>
  <c r="AA685" i="10"/>
  <c r="Z685" i="10"/>
  <c r="Y685" i="10"/>
  <c r="X685" i="10"/>
  <c r="W685" i="10"/>
  <c r="V685" i="10"/>
  <c r="U685" i="10"/>
  <c r="T685" i="10"/>
  <c r="S685" i="10"/>
  <c r="R685" i="10"/>
  <c r="Q685" i="10"/>
  <c r="P685" i="10"/>
  <c r="O685" i="10"/>
  <c r="N685" i="10"/>
  <c r="M685" i="10"/>
  <c r="AC681" i="10"/>
  <c r="AB681" i="10"/>
  <c r="AA681" i="10"/>
  <c r="Z681" i="10"/>
  <c r="Y681" i="10"/>
  <c r="X681" i="10"/>
  <c r="W681" i="10"/>
  <c r="V681" i="10"/>
  <c r="U681" i="10"/>
  <c r="T681" i="10"/>
  <c r="S681" i="10"/>
  <c r="R681" i="10"/>
  <c r="Q681" i="10"/>
  <c r="P681" i="10"/>
  <c r="O681" i="10"/>
  <c r="N681" i="10"/>
  <c r="M681" i="10"/>
  <c r="AC675" i="10"/>
  <c r="AB675" i="10"/>
  <c r="AA675" i="10"/>
  <c r="Z675" i="10"/>
  <c r="Y675" i="10"/>
  <c r="X675" i="10"/>
  <c r="W675" i="10"/>
  <c r="V675" i="10"/>
  <c r="U675" i="10"/>
  <c r="T675" i="10"/>
  <c r="S675" i="10"/>
  <c r="R675" i="10"/>
  <c r="Q675" i="10"/>
  <c r="P675" i="10"/>
  <c r="O675" i="10"/>
  <c r="N675" i="10"/>
  <c r="M675" i="10"/>
  <c r="AC670" i="10"/>
  <c r="AB670" i="10"/>
  <c r="AA670" i="10"/>
  <c r="Z670" i="10"/>
  <c r="Y670" i="10"/>
  <c r="X670" i="10"/>
  <c r="W670" i="10"/>
  <c r="V670" i="10"/>
  <c r="U670" i="10"/>
  <c r="T670" i="10"/>
  <c r="S670" i="10"/>
  <c r="R670" i="10"/>
  <c r="Q670" i="10"/>
  <c r="P670" i="10"/>
  <c r="O670" i="10"/>
  <c r="N670" i="10"/>
  <c r="M670" i="10"/>
  <c r="AC665" i="10"/>
  <c r="AB665" i="10"/>
  <c r="AA665" i="10"/>
  <c r="Z665" i="10"/>
  <c r="Y665" i="10"/>
  <c r="X665" i="10"/>
  <c r="W665" i="10"/>
  <c r="V665" i="10"/>
  <c r="U665" i="10"/>
  <c r="T665" i="10"/>
  <c r="S665" i="10"/>
  <c r="R665" i="10"/>
  <c r="Q665" i="10"/>
  <c r="Q742" i="10" s="1"/>
  <c r="P665" i="10"/>
  <c r="O665" i="10"/>
  <c r="N665" i="10"/>
  <c r="M665" i="10"/>
  <c r="M660" i="10"/>
  <c r="AC656" i="10"/>
  <c r="AB656" i="10"/>
  <c r="AA656" i="10"/>
  <c r="Z656" i="10"/>
  <c r="Y656" i="10"/>
  <c r="X656" i="10"/>
  <c r="W656" i="10"/>
  <c r="V656" i="10"/>
  <c r="U656" i="10"/>
  <c r="T656" i="10"/>
  <c r="S656" i="10"/>
  <c r="R656" i="10"/>
  <c r="Q656" i="10"/>
  <c r="P656" i="10"/>
  <c r="O656" i="10"/>
  <c r="N656" i="10"/>
  <c r="M656" i="10"/>
  <c r="AC653" i="10"/>
  <c r="AB653" i="10"/>
  <c r="AA653" i="10"/>
  <c r="Z653" i="10"/>
  <c r="Y653" i="10"/>
  <c r="X653" i="10"/>
  <c r="W653" i="10"/>
  <c r="V653" i="10"/>
  <c r="U653" i="10"/>
  <c r="T653" i="10"/>
  <c r="S653" i="10"/>
  <c r="R653" i="10"/>
  <c r="Q653" i="10"/>
  <c r="P653" i="10"/>
  <c r="O653" i="10"/>
  <c r="N653" i="10"/>
  <c r="M653" i="10"/>
  <c r="AC650" i="10"/>
  <c r="AB650" i="10"/>
  <c r="AA650" i="10"/>
  <c r="Z650" i="10"/>
  <c r="Y650" i="10"/>
  <c r="X650" i="10"/>
  <c r="W650" i="10"/>
  <c r="V650" i="10"/>
  <c r="U650" i="10"/>
  <c r="T650" i="10"/>
  <c r="S650" i="10"/>
  <c r="R650" i="10"/>
  <c r="Q650" i="10"/>
  <c r="P650" i="10"/>
  <c r="O650" i="10"/>
  <c r="N650" i="10"/>
  <c r="M650" i="10"/>
  <c r="AC647" i="10"/>
  <c r="AB647" i="10"/>
  <c r="AA647" i="10"/>
  <c r="Z647" i="10"/>
  <c r="Y647" i="10"/>
  <c r="X647" i="10"/>
  <c r="W647" i="10"/>
  <c r="V647" i="10"/>
  <c r="U647" i="10"/>
  <c r="T647" i="10"/>
  <c r="S647" i="10"/>
  <c r="R647" i="10"/>
  <c r="Q647" i="10"/>
  <c r="P647" i="10"/>
  <c r="O647" i="10"/>
  <c r="N647" i="10"/>
  <c r="M647" i="10"/>
  <c r="AC644" i="10"/>
  <c r="AB644" i="10"/>
  <c r="AA644" i="10"/>
  <c r="Z644" i="10"/>
  <c r="Y644" i="10"/>
  <c r="X644" i="10"/>
  <c r="W644" i="10"/>
  <c r="V644" i="10"/>
  <c r="U644" i="10"/>
  <c r="T644" i="10"/>
  <c r="S644" i="10"/>
  <c r="R644" i="10"/>
  <c r="Q644" i="10"/>
  <c r="P644" i="10"/>
  <c r="O644" i="10"/>
  <c r="N644" i="10"/>
  <c r="M644" i="10"/>
  <c r="AC641" i="10"/>
  <c r="AB641" i="10"/>
  <c r="AA641" i="10"/>
  <c r="Z641" i="10"/>
  <c r="Y641" i="10"/>
  <c r="X641" i="10"/>
  <c r="W641" i="10"/>
  <c r="V641" i="10"/>
  <c r="U641" i="10"/>
  <c r="T641" i="10"/>
  <c r="S641" i="10"/>
  <c r="R641" i="10"/>
  <c r="Q641" i="10"/>
  <c r="P641" i="10"/>
  <c r="O641" i="10"/>
  <c r="N641" i="10"/>
  <c r="M641" i="10"/>
  <c r="AC638" i="10"/>
  <c r="AB638" i="10"/>
  <c r="AA638" i="10"/>
  <c r="Z638" i="10"/>
  <c r="Y638" i="10"/>
  <c r="X638" i="10"/>
  <c r="W638" i="10"/>
  <c r="V638" i="10"/>
  <c r="U638" i="10"/>
  <c r="T638" i="10"/>
  <c r="S638" i="10"/>
  <c r="R638" i="10"/>
  <c r="Q638" i="10"/>
  <c r="P638" i="10"/>
  <c r="O638" i="10"/>
  <c r="N638" i="10"/>
  <c r="M638" i="10"/>
  <c r="AC633" i="10"/>
  <c r="AB633" i="10"/>
  <c r="AA633" i="10"/>
  <c r="Z633" i="10"/>
  <c r="Y633" i="10"/>
  <c r="X633" i="10"/>
  <c r="W633" i="10"/>
  <c r="V633" i="10"/>
  <c r="U633" i="10"/>
  <c r="T633" i="10"/>
  <c r="S633" i="10"/>
  <c r="R633" i="10"/>
  <c r="Q633" i="10"/>
  <c r="P633" i="10"/>
  <c r="O633" i="10"/>
  <c r="N633" i="10"/>
  <c r="M633" i="10"/>
  <c r="AC630" i="10"/>
  <c r="AB630" i="10"/>
  <c r="AA630" i="10"/>
  <c r="Z630" i="10"/>
  <c r="Y630" i="10"/>
  <c r="X630" i="10"/>
  <c r="W630" i="10"/>
  <c r="V630" i="10"/>
  <c r="U630" i="10"/>
  <c r="T630" i="10"/>
  <c r="S630" i="10"/>
  <c r="R630" i="10"/>
  <c r="Q630" i="10"/>
  <c r="P630" i="10"/>
  <c r="O630" i="10"/>
  <c r="N630" i="10"/>
  <c r="M630" i="10"/>
  <c r="AC626" i="10"/>
  <c r="AB626" i="10"/>
  <c r="AA626" i="10"/>
  <c r="Z626" i="10"/>
  <c r="Y626" i="10"/>
  <c r="X626" i="10"/>
  <c r="W626" i="10"/>
  <c r="V626" i="10"/>
  <c r="U626" i="10"/>
  <c r="T626" i="10"/>
  <c r="S626" i="10"/>
  <c r="R626" i="10"/>
  <c r="Q626" i="10"/>
  <c r="P626" i="10"/>
  <c r="O626" i="10"/>
  <c r="N626" i="10"/>
  <c r="M626" i="10"/>
  <c r="AC623" i="10"/>
  <c r="AB623" i="10"/>
  <c r="AA623" i="10"/>
  <c r="Z623" i="10"/>
  <c r="Y623" i="10"/>
  <c r="X623" i="10"/>
  <c r="W623" i="10"/>
  <c r="V623" i="10"/>
  <c r="U623" i="10"/>
  <c r="T623" i="10"/>
  <c r="S623" i="10"/>
  <c r="R623" i="10"/>
  <c r="Q623" i="10"/>
  <c r="P623" i="10"/>
  <c r="O623" i="10"/>
  <c r="N623" i="10"/>
  <c r="M623" i="10"/>
  <c r="AC619" i="10"/>
  <c r="AB619" i="10"/>
  <c r="AA619" i="10"/>
  <c r="Z619" i="10"/>
  <c r="Y619" i="10"/>
  <c r="X619" i="10"/>
  <c r="W619" i="10"/>
  <c r="V619" i="10"/>
  <c r="U619" i="10"/>
  <c r="T619" i="10"/>
  <c r="S619" i="10"/>
  <c r="R619" i="10"/>
  <c r="Q619" i="10"/>
  <c r="P619" i="10"/>
  <c r="O619" i="10"/>
  <c r="N619" i="10"/>
  <c r="M619" i="10"/>
  <c r="AC616" i="10"/>
  <c r="AB616" i="10"/>
  <c r="AA616" i="10"/>
  <c r="Z616" i="10"/>
  <c r="Y616" i="10"/>
  <c r="X616" i="10"/>
  <c r="W616" i="10"/>
  <c r="V616" i="10"/>
  <c r="U616" i="10"/>
  <c r="T616" i="10"/>
  <c r="S616" i="10"/>
  <c r="R616" i="10"/>
  <c r="Q616" i="10"/>
  <c r="P616" i="10"/>
  <c r="O616" i="10"/>
  <c r="N616" i="10"/>
  <c r="M616" i="10"/>
  <c r="AC611" i="10"/>
  <c r="AB611" i="10"/>
  <c r="AA611" i="10"/>
  <c r="Z611" i="10"/>
  <c r="Y611" i="10"/>
  <c r="X611" i="10"/>
  <c r="W611" i="10"/>
  <c r="V611" i="10"/>
  <c r="U611" i="10"/>
  <c r="T611" i="10"/>
  <c r="S611" i="10"/>
  <c r="R611" i="10"/>
  <c r="Q611" i="10"/>
  <c r="P611" i="10"/>
  <c r="O611" i="10"/>
  <c r="N611" i="10"/>
  <c r="M611" i="10"/>
  <c r="AC607" i="10"/>
  <c r="AB607" i="10"/>
  <c r="AA607" i="10"/>
  <c r="Z607" i="10"/>
  <c r="Y607" i="10"/>
  <c r="X607" i="10"/>
  <c r="W607" i="10"/>
  <c r="V607" i="10"/>
  <c r="U607" i="10"/>
  <c r="T607" i="10"/>
  <c r="S607" i="10"/>
  <c r="R607" i="10"/>
  <c r="Q607" i="10"/>
  <c r="P607" i="10"/>
  <c r="O607" i="10"/>
  <c r="N607" i="10"/>
  <c r="M607" i="10"/>
  <c r="AC603" i="10"/>
  <c r="AB603" i="10"/>
  <c r="AA603" i="10"/>
  <c r="Z603" i="10"/>
  <c r="Y603" i="10"/>
  <c r="X603" i="10"/>
  <c r="W603" i="10"/>
  <c r="V603" i="10"/>
  <c r="U603" i="10"/>
  <c r="T603" i="10"/>
  <c r="S603" i="10"/>
  <c r="R603" i="10"/>
  <c r="Q603" i="10"/>
  <c r="P603" i="10"/>
  <c r="O603" i="10"/>
  <c r="N603" i="10"/>
  <c r="M603" i="10"/>
  <c r="AC597" i="10"/>
  <c r="AB597" i="10"/>
  <c r="AA597" i="10"/>
  <c r="Z597" i="10"/>
  <c r="Y597" i="10"/>
  <c r="X597" i="10"/>
  <c r="W597" i="10"/>
  <c r="V597" i="10"/>
  <c r="U597" i="10"/>
  <c r="T597" i="10"/>
  <c r="S597" i="10"/>
  <c r="R597" i="10"/>
  <c r="Q597" i="10"/>
  <c r="P597" i="10"/>
  <c r="O597" i="10"/>
  <c r="N597" i="10"/>
  <c r="M597" i="10"/>
  <c r="AC592" i="10"/>
  <c r="AB592" i="10"/>
  <c r="AA592" i="10"/>
  <c r="Z592" i="10"/>
  <c r="Y592" i="10"/>
  <c r="X592" i="10"/>
  <c r="W592" i="10"/>
  <c r="V592" i="10"/>
  <c r="U592" i="10"/>
  <c r="T592" i="10"/>
  <c r="S592" i="10"/>
  <c r="R592" i="10"/>
  <c r="Q592" i="10"/>
  <c r="P592" i="10"/>
  <c r="O592" i="10"/>
  <c r="N592" i="10"/>
  <c r="N742" i="10" s="1"/>
  <c r="M592" i="10"/>
  <c r="AC587" i="10"/>
  <c r="AB587" i="10"/>
  <c r="AA587" i="10"/>
  <c r="Z587" i="10"/>
  <c r="Y587" i="10"/>
  <c r="X587" i="10"/>
  <c r="W587" i="10"/>
  <c r="V587" i="10"/>
  <c r="U587" i="10"/>
  <c r="U742" i="10" s="1"/>
  <c r="T587" i="10"/>
  <c r="S587" i="10"/>
  <c r="S742" i="10" s="1"/>
  <c r="R587" i="10"/>
  <c r="Q587" i="10"/>
  <c r="P587" i="10"/>
  <c r="P742" i="10" s="1"/>
  <c r="O587" i="10"/>
  <c r="O742" i="10" s="1"/>
  <c r="N587" i="10"/>
  <c r="M587" i="10"/>
  <c r="M742" i="10" s="1"/>
  <c r="M582" i="10"/>
  <c r="AC578" i="10"/>
  <c r="AB578" i="10"/>
  <c r="AA578" i="10"/>
  <c r="Z578" i="10"/>
  <c r="Y578" i="10"/>
  <c r="X578" i="10"/>
  <c r="W578" i="10"/>
  <c r="V578" i="10"/>
  <c r="U578" i="10"/>
  <c r="T578" i="10"/>
  <c r="S578" i="10"/>
  <c r="R578" i="10"/>
  <c r="Q578" i="10"/>
  <c r="P578" i="10"/>
  <c r="O578" i="10"/>
  <c r="N578" i="10"/>
  <c r="M578" i="10"/>
  <c r="AC575" i="10"/>
  <c r="AB575" i="10"/>
  <c r="AA575" i="10"/>
  <c r="Z575" i="10"/>
  <c r="Y575" i="10"/>
  <c r="X575" i="10"/>
  <c r="W575" i="10"/>
  <c r="V575" i="10"/>
  <c r="U575" i="10"/>
  <c r="T575" i="10"/>
  <c r="S575" i="10"/>
  <c r="R575" i="10"/>
  <c r="Q575" i="10"/>
  <c r="P575" i="10"/>
  <c r="O575" i="10"/>
  <c r="N575" i="10"/>
  <c r="M575" i="10"/>
  <c r="AC572" i="10"/>
  <c r="AB572" i="10"/>
  <c r="AA572" i="10"/>
  <c r="Z572" i="10"/>
  <c r="Y572" i="10"/>
  <c r="X572" i="10"/>
  <c r="W572" i="10"/>
  <c r="V572" i="10"/>
  <c r="U572" i="10"/>
  <c r="T572" i="10"/>
  <c r="S572" i="10"/>
  <c r="R572" i="10"/>
  <c r="Q572" i="10"/>
  <c r="P572" i="10"/>
  <c r="O572" i="10"/>
  <c r="N572" i="10"/>
  <c r="M572" i="10"/>
  <c r="AC569" i="10"/>
  <c r="AB569" i="10"/>
  <c r="AA569" i="10"/>
  <c r="Z569" i="10"/>
  <c r="Y569" i="10"/>
  <c r="X569" i="10"/>
  <c r="W569" i="10"/>
  <c r="V569" i="10"/>
  <c r="U569" i="10"/>
  <c r="T569" i="10"/>
  <c r="S569" i="10"/>
  <c r="R569" i="10"/>
  <c r="Q569" i="10"/>
  <c r="P569" i="10"/>
  <c r="O569" i="10"/>
  <c r="N569" i="10"/>
  <c r="M569" i="10"/>
  <c r="AC566" i="10"/>
  <c r="AB566" i="10"/>
  <c r="AA566" i="10"/>
  <c r="Z566" i="10"/>
  <c r="Y566" i="10"/>
  <c r="X566" i="10"/>
  <c r="W566" i="10"/>
  <c r="V566" i="10"/>
  <c r="U566" i="10"/>
  <c r="T566" i="10"/>
  <c r="S566" i="10"/>
  <c r="R566" i="10"/>
  <c r="Q566" i="10"/>
  <c r="P566" i="10"/>
  <c r="O566" i="10"/>
  <c r="N566" i="10"/>
  <c r="M566" i="10"/>
  <c r="AC563" i="10"/>
  <c r="AB563" i="10"/>
  <c r="AA563" i="10"/>
  <c r="Z563" i="10"/>
  <c r="Y563" i="10"/>
  <c r="X563" i="10"/>
  <c r="W563" i="10"/>
  <c r="V563" i="10"/>
  <c r="U563" i="10"/>
  <c r="T563" i="10"/>
  <c r="S563" i="10"/>
  <c r="R563" i="10"/>
  <c r="Q563" i="10"/>
  <c r="P563" i="10"/>
  <c r="O563" i="10"/>
  <c r="N563" i="10"/>
  <c r="M563" i="10"/>
  <c r="AC560" i="10"/>
  <c r="AB560" i="10"/>
  <c r="AA560" i="10"/>
  <c r="Z560" i="10"/>
  <c r="Y560" i="10"/>
  <c r="X560" i="10"/>
  <c r="W560" i="10"/>
  <c r="V560" i="10"/>
  <c r="U560" i="10"/>
  <c r="T560" i="10"/>
  <c r="S560" i="10"/>
  <c r="R560" i="10"/>
  <c r="Q560" i="10"/>
  <c r="P560" i="10"/>
  <c r="O560" i="10"/>
  <c r="N560" i="10"/>
  <c r="M560" i="10"/>
  <c r="AC555" i="10"/>
  <c r="AB555" i="10"/>
  <c r="AA555" i="10"/>
  <c r="Z555" i="10"/>
  <c r="Y555" i="10"/>
  <c r="X555" i="10"/>
  <c r="W555" i="10"/>
  <c r="V555" i="10"/>
  <c r="U555" i="10"/>
  <c r="T555" i="10"/>
  <c r="S555" i="10"/>
  <c r="R555" i="10"/>
  <c r="Q555" i="10"/>
  <c r="P555" i="10"/>
  <c r="O555" i="10"/>
  <c r="N555" i="10"/>
  <c r="M555" i="10"/>
  <c r="AC552" i="10"/>
  <c r="AB552" i="10"/>
  <c r="AA552" i="10"/>
  <c r="Z552" i="10"/>
  <c r="Y552" i="10"/>
  <c r="X552" i="10"/>
  <c r="W552" i="10"/>
  <c r="V552" i="10"/>
  <c r="U552" i="10"/>
  <c r="T552" i="10"/>
  <c r="S552" i="10"/>
  <c r="R552" i="10"/>
  <c r="Q552" i="10"/>
  <c r="P552" i="10"/>
  <c r="O552" i="10"/>
  <c r="N552" i="10"/>
  <c r="M552" i="10"/>
  <c r="AC548" i="10"/>
  <c r="AB548" i="10"/>
  <c r="AA548" i="10"/>
  <c r="Z548" i="10"/>
  <c r="Y548" i="10"/>
  <c r="X548" i="10"/>
  <c r="W548" i="10"/>
  <c r="V548" i="10"/>
  <c r="U548" i="10"/>
  <c r="T548" i="10"/>
  <c r="S548" i="10"/>
  <c r="R548" i="10"/>
  <c r="Q548" i="10"/>
  <c r="P548" i="10"/>
  <c r="O548" i="10"/>
  <c r="N548" i="10"/>
  <c r="M548" i="10"/>
  <c r="AC545" i="10"/>
  <c r="AB545" i="10"/>
  <c r="AA545" i="10"/>
  <c r="Z545" i="10"/>
  <c r="Y545" i="10"/>
  <c r="X545" i="10"/>
  <c r="W545" i="10"/>
  <c r="V545" i="10"/>
  <c r="U545" i="10"/>
  <c r="T545" i="10"/>
  <c r="S545" i="10"/>
  <c r="R545" i="10"/>
  <c r="Q545" i="10"/>
  <c r="P545" i="10"/>
  <c r="O545" i="10"/>
  <c r="N545" i="10"/>
  <c r="M545" i="10"/>
  <c r="AC541" i="10"/>
  <c r="AB541" i="10"/>
  <c r="AA541" i="10"/>
  <c r="Z541" i="10"/>
  <c r="Y541" i="10"/>
  <c r="X541" i="10"/>
  <c r="W541" i="10"/>
  <c r="V541" i="10"/>
  <c r="U541" i="10"/>
  <c r="T541" i="10"/>
  <c r="S541" i="10"/>
  <c r="R541" i="10"/>
  <c r="Q541" i="10"/>
  <c r="P541" i="10"/>
  <c r="O541" i="10"/>
  <c r="N541" i="10"/>
  <c r="M541" i="10"/>
  <c r="AC538" i="10"/>
  <c r="AB538" i="10"/>
  <c r="AA538" i="10"/>
  <c r="Z538" i="10"/>
  <c r="Y538" i="10"/>
  <c r="X538" i="10"/>
  <c r="W538" i="10"/>
  <c r="V538" i="10"/>
  <c r="U538" i="10"/>
  <c r="T538" i="10"/>
  <c r="S538" i="10"/>
  <c r="R538" i="10"/>
  <c r="Q538" i="10"/>
  <c r="P538" i="10"/>
  <c r="O538" i="10"/>
  <c r="N538" i="10"/>
  <c r="M538" i="10"/>
  <c r="AC533" i="10"/>
  <c r="AB533" i="10"/>
  <c r="AA533" i="10"/>
  <c r="Z533" i="10"/>
  <c r="Y533" i="10"/>
  <c r="X533" i="10"/>
  <c r="W533" i="10"/>
  <c r="V533" i="10"/>
  <c r="U533" i="10"/>
  <c r="T533" i="10"/>
  <c r="S533" i="10"/>
  <c r="R533" i="10"/>
  <c r="Q533" i="10"/>
  <c r="P533" i="10"/>
  <c r="O533" i="10"/>
  <c r="N533" i="10"/>
  <c r="M533" i="10"/>
  <c r="AC529" i="10"/>
  <c r="AB529" i="10"/>
  <c r="AA529" i="10"/>
  <c r="Z529" i="10"/>
  <c r="Y529" i="10"/>
  <c r="X529" i="10"/>
  <c r="W529" i="10"/>
  <c r="V529" i="10"/>
  <c r="U529" i="10"/>
  <c r="T529" i="10"/>
  <c r="S529" i="10"/>
  <c r="R529" i="10"/>
  <c r="Q529" i="10"/>
  <c r="P529" i="10"/>
  <c r="O529" i="10"/>
  <c r="N529" i="10"/>
  <c r="M529" i="10"/>
  <c r="AC525" i="10"/>
  <c r="AB525" i="10"/>
  <c r="AA525" i="10"/>
  <c r="Z525" i="10"/>
  <c r="Y525" i="10"/>
  <c r="X525" i="10"/>
  <c r="W525" i="10"/>
  <c r="V525" i="10"/>
  <c r="U525" i="10"/>
  <c r="T525" i="10"/>
  <c r="S525" i="10"/>
  <c r="R525" i="10"/>
  <c r="Q525" i="10"/>
  <c r="P525" i="10"/>
  <c r="O525" i="10"/>
  <c r="N525" i="10"/>
  <c r="M525" i="10"/>
  <c r="AC519" i="10"/>
  <c r="AB519" i="10"/>
  <c r="AA519" i="10"/>
  <c r="Z519" i="10"/>
  <c r="Y519" i="10"/>
  <c r="X519" i="10"/>
  <c r="W519" i="10"/>
  <c r="V519" i="10"/>
  <c r="U519" i="10"/>
  <c r="T519" i="10"/>
  <c r="S519" i="10"/>
  <c r="R519" i="10"/>
  <c r="Q519" i="10"/>
  <c r="P519" i="10"/>
  <c r="O519" i="10"/>
  <c r="N519" i="10"/>
  <c r="M519" i="10"/>
  <c r="AC514" i="10"/>
  <c r="AB514" i="10"/>
  <c r="AA514" i="10"/>
  <c r="Z514" i="10"/>
  <c r="Y514" i="10"/>
  <c r="X514" i="10"/>
  <c r="W514" i="10"/>
  <c r="V514" i="10"/>
  <c r="U514" i="10"/>
  <c r="T514" i="10"/>
  <c r="S514" i="10"/>
  <c r="R514" i="10"/>
  <c r="Q514" i="10"/>
  <c r="P514" i="10"/>
  <c r="O514" i="10"/>
  <c r="N514" i="10"/>
  <c r="M514" i="10"/>
  <c r="AC509" i="10"/>
  <c r="AB509" i="10"/>
  <c r="AA509" i="10"/>
  <c r="Z509" i="10"/>
  <c r="Y509" i="10"/>
  <c r="X509" i="10"/>
  <c r="W509" i="10"/>
  <c r="V509" i="10"/>
  <c r="U509" i="10"/>
  <c r="T509" i="10"/>
  <c r="S509" i="10"/>
  <c r="R509" i="10"/>
  <c r="Q509" i="10"/>
  <c r="P509" i="10"/>
  <c r="O509" i="10"/>
  <c r="N509" i="10"/>
  <c r="M509" i="10"/>
  <c r="M497" i="10"/>
  <c r="M493" i="10"/>
  <c r="AC489" i="10"/>
  <c r="AB489" i="10"/>
  <c r="AA489" i="10"/>
  <c r="Z489" i="10"/>
  <c r="Y489" i="10"/>
  <c r="X489" i="10"/>
  <c r="W489" i="10"/>
  <c r="V489" i="10"/>
  <c r="U489" i="10"/>
  <c r="T489" i="10"/>
  <c r="S489" i="10"/>
  <c r="R489" i="10"/>
  <c r="Q489" i="10"/>
  <c r="P489" i="10"/>
  <c r="O489" i="10"/>
  <c r="N489" i="10"/>
  <c r="M489" i="10"/>
  <c r="AC486" i="10"/>
  <c r="AB486" i="10"/>
  <c r="AA486" i="10"/>
  <c r="Z486" i="10"/>
  <c r="Y486" i="10"/>
  <c r="X486" i="10"/>
  <c r="W486" i="10"/>
  <c r="V486" i="10"/>
  <c r="U486" i="10"/>
  <c r="T486" i="10"/>
  <c r="S486" i="10"/>
  <c r="R486" i="10"/>
  <c r="Q486" i="10"/>
  <c r="P486" i="10"/>
  <c r="O486" i="10"/>
  <c r="N486" i="10"/>
  <c r="M486" i="10"/>
  <c r="AC482" i="10"/>
  <c r="AB482" i="10"/>
  <c r="AA482" i="10"/>
  <c r="Z482" i="10"/>
  <c r="Y482" i="10"/>
  <c r="X482" i="10"/>
  <c r="W482" i="10"/>
  <c r="V482" i="10"/>
  <c r="U482" i="10"/>
  <c r="T482" i="10"/>
  <c r="S482" i="10"/>
  <c r="R482" i="10"/>
  <c r="Q482" i="10"/>
  <c r="P482" i="10"/>
  <c r="O482" i="10"/>
  <c r="N482" i="10"/>
  <c r="M482" i="10"/>
  <c r="AC478" i="10"/>
  <c r="AB478" i="10"/>
  <c r="AA478" i="10"/>
  <c r="Z478" i="10"/>
  <c r="Y478" i="10"/>
  <c r="X478" i="10"/>
  <c r="W478" i="10"/>
  <c r="V478" i="10"/>
  <c r="U478" i="10"/>
  <c r="T478" i="10"/>
  <c r="S478" i="10"/>
  <c r="R478" i="10"/>
  <c r="Q478" i="10"/>
  <c r="P478" i="10"/>
  <c r="O478" i="10"/>
  <c r="N478" i="10"/>
  <c r="M478" i="10"/>
  <c r="AC475" i="10"/>
  <c r="AB475" i="10"/>
  <c r="AA475" i="10"/>
  <c r="Z475" i="10"/>
  <c r="Y475" i="10"/>
  <c r="X475" i="10"/>
  <c r="W475" i="10"/>
  <c r="V475" i="10"/>
  <c r="U475" i="10"/>
  <c r="T475" i="10"/>
  <c r="S475" i="10"/>
  <c r="R475" i="10"/>
  <c r="Q475" i="10"/>
  <c r="P475" i="10"/>
  <c r="O475" i="10"/>
  <c r="N475" i="10"/>
  <c r="M475" i="10"/>
  <c r="AC472" i="10"/>
  <c r="AB472" i="10"/>
  <c r="AA472" i="10"/>
  <c r="Z472" i="10"/>
  <c r="Y472" i="10"/>
  <c r="X472" i="10"/>
  <c r="W472" i="10"/>
  <c r="V472" i="10"/>
  <c r="U472" i="10"/>
  <c r="T472" i="10"/>
  <c r="S472" i="10"/>
  <c r="R472" i="10"/>
  <c r="Q472" i="10"/>
  <c r="P472" i="10"/>
  <c r="O472" i="10"/>
  <c r="N472" i="10"/>
  <c r="M472" i="10"/>
  <c r="AC469" i="10"/>
  <c r="AB469" i="10"/>
  <c r="AA469" i="10"/>
  <c r="Z469" i="10"/>
  <c r="Y469" i="10"/>
  <c r="X469" i="10"/>
  <c r="W469" i="10"/>
  <c r="V469" i="10"/>
  <c r="U469" i="10"/>
  <c r="T469" i="10"/>
  <c r="S469" i="10"/>
  <c r="R469" i="10"/>
  <c r="Q469" i="10"/>
  <c r="P469" i="10"/>
  <c r="O469" i="10"/>
  <c r="N469" i="10"/>
  <c r="M469" i="10"/>
  <c r="AC466" i="10"/>
  <c r="AB466" i="10"/>
  <c r="AA466" i="10"/>
  <c r="Z466" i="10"/>
  <c r="Y466" i="10"/>
  <c r="X466" i="10"/>
  <c r="W466" i="10"/>
  <c r="V466" i="10"/>
  <c r="U466" i="10"/>
  <c r="T466" i="10"/>
  <c r="S466" i="10"/>
  <c r="R466" i="10"/>
  <c r="Q466" i="10"/>
  <c r="P466" i="10"/>
  <c r="O466" i="10"/>
  <c r="N466" i="10"/>
  <c r="M466" i="10"/>
  <c r="AC463" i="10"/>
  <c r="AB463" i="10"/>
  <c r="AA463" i="10"/>
  <c r="Z463" i="10"/>
  <c r="Y463" i="10"/>
  <c r="X463" i="10"/>
  <c r="W463" i="10"/>
  <c r="V463" i="10"/>
  <c r="U463" i="10"/>
  <c r="T463" i="10"/>
  <c r="S463" i="10"/>
  <c r="R463" i="10"/>
  <c r="Q463" i="10"/>
  <c r="P463" i="10"/>
  <c r="O463" i="10"/>
  <c r="N463" i="10"/>
  <c r="M463" i="10"/>
  <c r="AC460" i="10"/>
  <c r="AB460" i="10"/>
  <c r="AA460" i="10"/>
  <c r="Z460" i="10"/>
  <c r="Y460" i="10"/>
  <c r="X460" i="10"/>
  <c r="W460" i="10"/>
  <c r="V460" i="10"/>
  <c r="U460" i="10"/>
  <c r="T460" i="10"/>
  <c r="S460" i="10"/>
  <c r="R460" i="10"/>
  <c r="Q460" i="10"/>
  <c r="P460" i="10"/>
  <c r="O460" i="10"/>
  <c r="N460" i="10"/>
  <c r="M460" i="10"/>
  <c r="AC455" i="10"/>
  <c r="AB455" i="10"/>
  <c r="AA455" i="10"/>
  <c r="Z455" i="10"/>
  <c r="Y455" i="10"/>
  <c r="X455" i="10"/>
  <c r="W455" i="10"/>
  <c r="V455" i="10"/>
  <c r="U455" i="10"/>
  <c r="T455" i="10"/>
  <c r="S455" i="10"/>
  <c r="R455" i="10"/>
  <c r="Q455" i="10"/>
  <c r="P455" i="10"/>
  <c r="O455" i="10"/>
  <c r="N455" i="10"/>
  <c r="M455" i="10"/>
  <c r="AC452" i="10"/>
  <c r="AB452" i="10"/>
  <c r="AA452" i="10"/>
  <c r="Z452" i="10"/>
  <c r="Y452" i="10"/>
  <c r="X452" i="10"/>
  <c r="W452" i="10"/>
  <c r="V452" i="10"/>
  <c r="U452" i="10"/>
  <c r="T452" i="10"/>
  <c r="S452" i="10"/>
  <c r="R452" i="10"/>
  <c r="Q452" i="10"/>
  <c r="P452" i="10"/>
  <c r="O452" i="10"/>
  <c r="N452" i="10"/>
  <c r="M452" i="10"/>
  <c r="AC448" i="10"/>
  <c r="AB448" i="10"/>
  <c r="AA448" i="10"/>
  <c r="Z448" i="10"/>
  <c r="Y448" i="10"/>
  <c r="X448" i="10"/>
  <c r="W448" i="10"/>
  <c r="V448" i="10"/>
  <c r="U448" i="10"/>
  <c r="T448" i="10"/>
  <c r="S448" i="10"/>
  <c r="R448" i="10"/>
  <c r="Q448" i="10"/>
  <c r="P448" i="10"/>
  <c r="O448" i="10"/>
  <c r="N448" i="10"/>
  <c r="M448" i="10"/>
  <c r="AC445" i="10"/>
  <c r="AB445" i="10"/>
  <c r="AA445" i="10"/>
  <c r="Z445" i="10"/>
  <c r="Y445" i="10"/>
  <c r="X445" i="10"/>
  <c r="W445" i="10"/>
  <c r="V445" i="10"/>
  <c r="U445" i="10"/>
  <c r="T445" i="10"/>
  <c r="S445" i="10"/>
  <c r="R445" i="10"/>
  <c r="Q445" i="10"/>
  <c r="P445" i="10"/>
  <c r="O445" i="10"/>
  <c r="N445" i="10"/>
  <c r="M445" i="10"/>
  <c r="AC441" i="10"/>
  <c r="AB441" i="10"/>
  <c r="AA441" i="10"/>
  <c r="Z441" i="10"/>
  <c r="Y441" i="10"/>
  <c r="X441" i="10"/>
  <c r="W441" i="10"/>
  <c r="V441" i="10"/>
  <c r="U441" i="10"/>
  <c r="T441" i="10"/>
  <c r="S441" i="10"/>
  <c r="R441" i="10"/>
  <c r="Q441" i="10"/>
  <c r="P441" i="10"/>
  <c r="O441" i="10"/>
  <c r="N441" i="10"/>
  <c r="M441" i="10"/>
  <c r="AC438" i="10"/>
  <c r="AB438" i="10"/>
  <c r="AA438" i="10"/>
  <c r="Z438" i="10"/>
  <c r="Y438" i="10"/>
  <c r="X438" i="10"/>
  <c r="W438" i="10"/>
  <c r="V438" i="10"/>
  <c r="U438" i="10"/>
  <c r="T438" i="10"/>
  <c r="S438" i="10"/>
  <c r="R438" i="10"/>
  <c r="Q438" i="10"/>
  <c r="P438" i="10"/>
  <c r="O438" i="10"/>
  <c r="N438" i="10"/>
  <c r="M438" i="10"/>
  <c r="AC433" i="10"/>
  <c r="AB433" i="10"/>
  <c r="AA433" i="10"/>
  <c r="Z433" i="10"/>
  <c r="Y433" i="10"/>
  <c r="X433" i="10"/>
  <c r="W433" i="10"/>
  <c r="V433" i="10"/>
  <c r="U433" i="10"/>
  <c r="T433" i="10"/>
  <c r="S433" i="10"/>
  <c r="R433" i="10"/>
  <c r="Q433" i="10"/>
  <c r="P433" i="10"/>
  <c r="O433" i="10"/>
  <c r="N433" i="10"/>
  <c r="M433" i="10"/>
  <c r="AC429" i="10"/>
  <c r="AB429" i="10"/>
  <c r="AA429" i="10"/>
  <c r="Z429" i="10"/>
  <c r="Y429" i="10"/>
  <c r="X429" i="10"/>
  <c r="W429" i="10"/>
  <c r="V429" i="10"/>
  <c r="U429" i="10"/>
  <c r="T429" i="10"/>
  <c r="S429" i="10"/>
  <c r="R429" i="10"/>
  <c r="Q429" i="10"/>
  <c r="P429" i="10"/>
  <c r="O429" i="10"/>
  <c r="N429" i="10"/>
  <c r="M429" i="10"/>
  <c r="AC425" i="10"/>
  <c r="AB425" i="10"/>
  <c r="AA425" i="10"/>
  <c r="Z425" i="10"/>
  <c r="Y425" i="10"/>
  <c r="X425" i="10"/>
  <c r="W425" i="10"/>
  <c r="V425" i="10"/>
  <c r="U425" i="10"/>
  <c r="T425" i="10"/>
  <c r="S425" i="10"/>
  <c r="R425" i="10"/>
  <c r="Q425" i="10"/>
  <c r="P425" i="10"/>
  <c r="O425" i="10"/>
  <c r="N425" i="10"/>
  <c r="M425" i="10"/>
  <c r="AC419" i="10"/>
  <c r="AB419" i="10"/>
  <c r="AA419" i="10"/>
  <c r="Z419" i="10"/>
  <c r="Y419" i="10"/>
  <c r="X419" i="10"/>
  <c r="W419" i="10"/>
  <c r="V419" i="10"/>
  <c r="U419" i="10"/>
  <c r="T419" i="10"/>
  <c r="S419" i="10"/>
  <c r="R419" i="10"/>
  <c r="Q419" i="10"/>
  <c r="P419" i="10"/>
  <c r="O419" i="10"/>
  <c r="N419" i="10"/>
  <c r="M419" i="10"/>
  <c r="AC414" i="10"/>
  <c r="AB414" i="10"/>
  <c r="AA414" i="10"/>
  <c r="Z414" i="10"/>
  <c r="Y414" i="10"/>
  <c r="X414" i="10"/>
  <c r="W414" i="10"/>
  <c r="V414" i="10"/>
  <c r="U414" i="10"/>
  <c r="T414" i="10"/>
  <c r="S414" i="10"/>
  <c r="R414" i="10"/>
  <c r="Q414" i="10"/>
  <c r="P414" i="10"/>
  <c r="O414" i="10"/>
  <c r="N414" i="10"/>
  <c r="M414" i="10"/>
  <c r="AC409" i="10"/>
  <c r="AB409" i="10"/>
  <c r="AA409" i="10"/>
  <c r="Z409" i="10"/>
  <c r="Y409" i="10"/>
  <c r="X409" i="10"/>
  <c r="W409" i="10"/>
  <c r="V409" i="10"/>
  <c r="U409" i="10"/>
  <c r="T409" i="10"/>
  <c r="S409" i="10"/>
  <c r="R409" i="10"/>
  <c r="Q409" i="10"/>
  <c r="P409" i="10"/>
  <c r="O409" i="10"/>
  <c r="N409" i="10"/>
  <c r="M409" i="10"/>
  <c r="AC404" i="10"/>
  <c r="AB404" i="10"/>
  <c r="AA404" i="10"/>
  <c r="Z404" i="10"/>
  <c r="Y404" i="10"/>
  <c r="X404" i="10"/>
  <c r="W404" i="10"/>
  <c r="V404" i="10"/>
  <c r="U404" i="10"/>
  <c r="T404" i="10"/>
  <c r="S404" i="10"/>
  <c r="R404" i="10"/>
  <c r="Q404" i="10"/>
  <c r="P404" i="10"/>
  <c r="O404" i="10"/>
  <c r="N404" i="10"/>
  <c r="M404" i="10"/>
  <c r="AC400" i="10"/>
  <c r="AB400" i="10"/>
  <c r="AA400" i="10"/>
  <c r="Z400" i="10"/>
  <c r="Y400" i="10"/>
  <c r="X400" i="10"/>
  <c r="W400" i="10"/>
  <c r="V400" i="10"/>
  <c r="U400" i="10"/>
  <c r="T400" i="10"/>
  <c r="S400" i="10"/>
  <c r="R400" i="10"/>
  <c r="Q400" i="10"/>
  <c r="P400" i="10"/>
  <c r="O400" i="10"/>
  <c r="N400" i="10"/>
  <c r="M400" i="10"/>
  <c r="AC397" i="10"/>
  <c r="AB397" i="10"/>
  <c r="AA397" i="10"/>
  <c r="Z397" i="10"/>
  <c r="Y397" i="10"/>
  <c r="X397" i="10"/>
  <c r="W397" i="10"/>
  <c r="V397" i="10"/>
  <c r="U397" i="10"/>
  <c r="T397" i="10"/>
  <c r="S397" i="10"/>
  <c r="R397" i="10"/>
  <c r="Q397" i="10"/>
  <c r="P397" i="10"/>
  <c r="O397" i="10"/>
  <c r="N397" i="10"/>
  <c r="M397" i="10"/>
  <c r="AC394" i="10"/>
  <c r="AB394" i="10"/>
  <c r="AA394" i="10"/>
  <c r="Z394" i="10"/>
  <c r="Y394" i="10"/>
  <c r="X394" i="10"/>
  <c r="W394" i="10"/>
  <c r="V394" i="10"/>
  <c r="U394" i="10"/>
  <c r="T394" i="10"/>
  <c r="S394" i="10"/>
  <c r="R394" i="10"/>
  <c r="Q394" i="10"/>
  <c r="P394" i="10"/>
  <c r="O394" i="10"/>
  <c r="N394" i="10"/>
  <c r="M394" i="10"/>
  <c r="AC391" i="10"/>
  <c r="AB391" i="10"/>
  <c r="AA391" i="10"/>
  <c r="Z391" i="10"/>
  <c r="Y391" i="10"/>
  <c r="X391" i="10"/>
  <c r="W391" i="10"/>
  <c r="V391" i="10"/>
  <c r="U391" i="10"/>
  <c r="T391" i="10"/>
  <c r="S391" i="10"/>
  <c r="R391" i="10"/>
  <c r="Q391" i="10"/>
  <c r="P391" i="10"/>
  <c r="O391" i="10"/>
  <c r="N391" i="10"/>
  <c r="M391" i="10"/>
  <c r="AC388" i="10"/>
  <c r="AB388" i="10"/>
  <c r="AA388" i="10"/>
  <c r="Z388" i="10"/>
  <c r="Y388" i="10"/>
  <c r="X388" i="10"/>
  <c r="W388" i="10"/>
  <c r="V388" i="10"/>
  <c r="U388" i="10"/>
  <c r="T388" i="10"/>
  <c r="S388" i="10"/>
  <c r="R388" i="10"/>
  <c r="Q388" i="10"/>
  <c r="P388" i="10"/>
  <c r="O388" i="10"/>
  <c r="N388" i="10"/>
  <c r="M388" i="10"/>
  <c r="AC385" i="10"/>
  <c r="AB385" i="10"/>
  <c r="AA385" i="10"/>
  <c r="Z385" i="10"/>
  <c r="Y385" i="10"/>
  <c r="X385" i="10"/>
  <c r="W385" i="10"/>
  <c r="V385" i="10"/>
  <c r="U385" i="10"/>
  <c r="T385" i="10"/>
  <c r="S385" i="10"/>
  <c r="R385" i="10"/>
  <c r="Q385" i="10"/>
  <c r="P385" i="10"/>
  <c r="O385" i="10"/>
  <c r="N385" i="10"/>
  <c r="M385" i="10"/>
  <c r="AC382" i="10"/>
  <c r="AB382" i="10"/>
  <c r="AA382" i="10"/>
  <c r="Z382" i="10"/>
  <c r="Y382" i="10"/>
  <c r="X382" i="10"/>
  <c r="W382" i="10"/>
  <c r="V382" i="10"/>
  <c r="U382" i="10"/>
  <c r="T382" i="10"/>
  <c r="S382" i="10"/>
  <c r="R382" i="10"/>
  <c r="Q382" i="10"/>
  <c r="P382" i="10"/>
  <c r="O382" i="10"/>
  <c r="N382" i="10"/>
  <c r="M382" i="10"/>
  <c r="AC377" i="10"/>
  <c r="AB377" i="10"/>
  <c r="AA377" i="10"/>
  <c r="Z377" i="10"/>
  <c r="Y377" i="10"/>
  <c r="X377" i="10"/>
  <c r="W377" i="10"/>
  <c r="V377" i="10"/>
  <c r="U377" i="10"/>
  <c r="T377" i="10"/>
  <c r="S377" i="10"/>
  <c r="R377" i="10"/>
  <c r="Q377" i="10"/>
  <c r="P377" i="10"/>
  <c r="O377" i="10"/>
  <c r="N377" i="10"/>
  <c r="M377" i="10"/>
  <c r="AC374" i="10"/>
  <c r="AB374" i="10"/>
  <c r="AA374" i="10"/>
  <c r="Z374" i="10"/>
  <c r="Y374" i="10"/>
  <c r="X374" i="10"/>
  <c r="W374" i="10"/>
  <c r="V374" i="10"/>
  <c r="U374" i="10"/>
  <c r="T374" i="10"/>
  <c r="S374" i="10"/>
  <c r="R374" i="10"/>
  <c r="Q374" i="10"/>
  <c r="P374" i="10"/>
  <c r="O374" i="10"/>
  <c r="N374" i="10"/>
  <c r="M374" i="10"/>
  <c r="AC370" i="10"/>
  <c r="AB370" i="10"/>
  <c r="AA370" i="10"/>
  <c r="Z370" i="10"/>
  <c r="Y370" i="10"/>
  <c r="X370" i="10"/>
  <c r="W370" i="10"/>
  <c r="V370" i="10"/>
  <c r="U370" i="10"/>
  <c r="T370" i="10"/>
  <c r="S370" i="10"/>
  <c r="R370" i="10"/>
  <c r="Q370" i="10"/>
  <c r="P370" i="10"/>
  <c r="O370" i="10"/>
  <c r="N370" i="10"/>
  <c r="M370" i="10"/>
  <c r="AC367" i="10"/>
  <c r="AB367" i="10"/>
  <c r="AA367" i="10"/>
  <c r="Z367" i="10"/>
  <c r="Y367" i="10"/>
  <c r="X367" i="10"/>
  <c r="W367" i="10"/>
  <c r="V367" i="10"/>
  <c r="U367" i="10"/>
  <c r="T367" i="10"/>
  <c r="S367" i="10"/>
  <c r="R367" i="10"/>
  <c r="Q367" i="10"/>
  <c r="P367" i="10"/>
  <c r="O367" i="10"/>
  <c r="N367" i="10"/>
  <c r="M367" i="10"/>
  <c r="AC363" i="10"/>
  <c r="AB363" i="10"/>
  <c r="AA363" i="10"/>
  <c r="Z363" i="10"/>
  <c r="Y363" i="10"/>
  <c r="X363" i="10"/>
  <c r="W363" i="10"/>
  <c r="V363" i="10"/>
  <c r="U363" i="10"/>
  <c r="T363" i="10"/>
  <c r="S363" i="10"/>
  <c r="R363" i="10"/>
  <c r="Q363" i="10"/>
  <c r="P363" i="10"/>
  <c r="O363" i="10"/>
  <c r="N363" i="10"/>
  <c r="M363" i="10"/>
  <c r="AC360" i="10"/>
  <c r="AB360" i="10"/>
  <c r="AA360" i="10"/>
  <c r="Z360" i="10"/>
  <c r="Y360" i="10"/>
  <c r="X360" i="10"/>
  <c r="W360" i="10"/>
  <c r="V360" i="10"/>
  <c r="U360" i="10"/>
  <c r="T360" i="10"/>
  <c r="S360" i="10"/>
  <c r="R360" i="10"/>
  <c r="Q360" i="10"/>
  <c r="P360" i="10"/>
  <c r="O360" i="10"/>
  <c r="N360" i="10"/>
  <c r="M360" i="10"/>
  <c r="AC355" i="10"/>
  <c r="AB355" i="10"/>
  <c r="AA355" i="10"/>
  <c r="Z355" i="10"/>
  <c r="Y355" i="10"/>
  <c r="X355" i="10"/>
  <c r="W355" i="10"/>
  <c r="V355" i="10"/>
  <c r="U355" i="10"/>
  <c r="T355" i="10"/>
  <c r="S355" i="10"/>
  <c r="R355" i="10"/>
  <c r="Q355" i="10"/>
  <c r="P355" i="10"/>
  <c r="O355" i="10"/>
  <c r="N355" i="10"/>
  <c r="M355" i="10"/>
  <c r="AC351" i="10"/>
  <c r="AB351" i="10"/>
  <c r="AA351" i="10"/>
  <c r="Z351" i="10"/>
  <c r="Y351" i="10"/>
  <c r="X351" i="10"/>
  <c r="W351" i="10"/>
  <c r="V351" i="10"/>
  <c r="U351" i="10"/>
  <c r="T351" i="10"/>
  <c r="S351" i="10"/>
  <c r="R351" i="10"/>
  <c r="Q351" i="10"/>
  <c r="P351" i="10"/>
  <c r="O351" i="10"/>
  <c r="N351" i="10"/>
  <c r="M351" i="10"/>
  <c r="AC347" i="10"/>
  <c r="AB347" i="10"/>
  <c r="AA347" i="10"/>
  <c r="Z347" i="10"/>
  <c r="Y347" i="10"/>
  <c r="X347" i="10"/>
  <c r="W347" i="10"/>
  <c r="V347" i="10"/>
  <c r="U347" i="10"/>
  <c r="T347" i="10"/>
  <c r="S347" i="10"/>
  <c r="R347" i="10"/>
  <c r="Q347" i="10"/>
  <c r="P347" i="10"/>
  <c r="O347" i="10"/>
  <c r="N347" i="10"/>
  <c r="M347" i="10"/>
  <c r="AC341" i="10"/>
  <c r="AB341" i="10"/>
  <c r="AA341" i="10"/>
  <c r="Z341" i="10"/>
  <c r="Y341" i="10"/>
  <c r="X341" i="10"/>
  <c r="W341" i="10"/>
  <c r="V341" i="10"/>
  <c r="U341" i="10"/>
  <c r="T341" i="10"/>
  <c r="S341" i="10"/>
  <c r="R341" i="10"/>
  <c r="Q341" i="10"/>
  <c r="P341" i="10"/>
  <c r="O341" i="10"/>
  <c r="N341" i="10"/>
  <c r="M341" i="10"/>
  <c r="AC336" i="10"/>
  <c r="AB336" i="10"/>
  <c r="AA336" i="10"/>
  <c r="Z336" i="10"/>
  <c r="Y336" i="10"/>
  <c r="X336" i="10"/>
  <c r="W336" i="10"/>
  <c r="V336" i="10"/>
  <c r="U336" i="10"/>
  <c r="T336" i="10"/>
  <c r="S336" i="10"/>
  <c r="R336" i="10"/>
  <c r="Q336" i="10"/>
  <c r="P336" i="10"/>
  <c r="O336" i="10"/>
  <c r="N336" i="10"/>
  <c r="M336" i="10"/>
  <c r="AC331" i="10"/>
  <c r="AB331" i="10"/>
  <c r="AA331" i="10"/>
  <c r="Z331" i="10"/>
  <c r="Y331" i="10"/>
  <c r="X331" i="10"/>
  <c r="W331" i="10"/>
  <c r="V331" i="10"/>
  <c r="U331" i="10"/>
  <c r="T331" i="10"/>
  <c r="S331" i="10"/>
  <c r="R331" i="10"/>
  <c r="Q331" i="10"/>
  <c r="P331" i="10"/>
  <c r="O331" i="10"/>
  <c r="N331" i="10"/>
  <c r="M331" i="10"/>
  <c r="AC323" i="10"/>
  <c r="AB323" i="10"/>
  <c r="AA323" i="10"/>
  <c r="Z323" i="10"/>
  <c r="Y323" i="10"/>
  <c r="X323" i="10"/>
  <c r="W323" i="10"/>
  <c r="V323" i="10"/>
  <c r="U323" i="10"/>
  <c r="T323" i="10"/>
  <c r="S323" i="10"/>
  <c r="R323" i="10"/>
  <c r="Q323" i="10"/>
  <c r="P323" i="10"/>
  <c r="O323" i="10"/>
  <c r="N323" i="10"/>
  <c r="M323" i="10"/>
  <c r="AC316" i="10"/>
  <c r="AB316" i="10"/>
  <c r="AA316" i="10"/>
  <c r="Z316" i="10"/>
  <c r="Y316" i="10"/>
  <c r="X316" i="10"/>
  <c r="W316" i="10"/>
  <c r="V316" i="10"/>
  <c r="U316" i="10"/>
  <c r="T316" i="10"/>
  <c r="S316" i="10"/>
  <c r="R316" i="10"/>
  <c r="Q316" i="10"/>
  <c r="P316" i="10"/>
  <c r="O316" i="10"/>
  <c r="N316" i="10"/>
  <c r="M316" i="10"/>
  <c r="AC312" i="10"/>
  <c r="AB312" i="10"/>
  <c r="AA312" i="10"/>
  <c r="Z312" i="10"/>
  <c r="Y312" i="10"/>
  <c r="X312" i="10"/>
  <c r="W312" i="10"/>
  <c r="V312" i="10"/>
  <c r="U312" i="10"/>
  <c r="T312" i="10"/>
  <c r="S312" i="10"/>
  <c r="R312" i="10"/>
  <c r="Q312" i="10"/>
  <c r="P312" i="10"/>
  <c r="O312" i="10"/>
  <c r="N312" i="10"/>
  <c r="M312" i="10"/>
  <c r="AC308" i="10"/>
  <c r="AB308" i="10"/>
  <c r="AA308" i="10"/>
  <c r="Z308" i="10"/>
  <c r="Y308" i="10"/>
  <c r="X308" i="10"/>
  <c r="W308" i="10"/>
  <c r="V308" i="10"/>
  <c r="U308" i="10"/>
  <c r="T308" i="10"/>
  <c r="S308" i="10"/>
  <c r="R308" i="10"/>
  <c r="Q308" i="10"/>
  <c r="P308" i="10"/>
  <c r="O308" i="10"/>
  <c r="N308" i="10"/>
  <c r="M308" i="10"/>
  <c r="AC301" i="10"/>
  <c r="AB301" i="10"/>
  <c r="AA301" i="10"/>
  <c r="Z301" i="10"/>
  <c r="Y301" i="10"/>
  <c r="X301" i="10"/>
  <c r="W301" i="10"/>
  <c r="V301" i="10"/>
  <c r="U301" i="10"/>
  <c r="T301" i="10"/>
  <c r="S301" i="10"/>
  <c r="R301" i="10"/>
  <c r="Q301" i="10"/>
  <c r="P301" i="10"/>
  <c r="O301" i="10"/>
  <c r="N301" i="10"/>
  <c r="M301" i="10"/>
  <c r="M296" i="10"/>
  <c r="M292" i="10"/>
  <c r="AC288" i="10"/>
  <c r="AB288" i="10"/>
  <c r="AA288" i="10"/>
  <c r="Z288" i="10"/>
  <c r="Y288" i="10"/>
  <c r="X288" i="10"/>
  <c r="W288" i="10"/>
  <c r="V288" i="10"/>
  <c r="U288" i="10"/>
  <c r="T288" i="10"/>
  <c r="S288" i="10"/>
  <c r="R288" i="10"/>
  <c r="Q288" i="10"/>
  <c r="P288" i="10"/>
  <c r="O288" i="10"/>
  <c r="N288" i="10"/>
  <c r="M288" i="10"/>
  <c r="AC281" i="10"/>
  <c r="AB281" i="10"/>
  <c r="AA281" i="10"/>
  <c r="Z281" i="10"/>
  <c r="Y281" i="10"/>
  <c r="X281" i="10"/>
  <c r="W281" i="10"/>
  <c r="V281" i="10"/>
  <c r="U281" i="10"/>
  <c r="T281" i="10"/>
  <c r="S281" i="10"/>
  <c r="R281" i="10"/>
  <c r="Q281" i="10"/>
  <c r="P281" i="10"/>
  <c r="O281" i="10"/>
  <c r="N281" i="10"/>
  <c r="M281" i="10"/>
  <c r="AC274" i="10"/>
  <c r="AB274" i="10"/>
  <c r="AA274" i="10"/>
  <c r="Z274" i="10"/>
  <c r="Y274" i="10"/>
  <c r="X274" i="10"/>
  <c r="W274" i="10"/>
  <c r="V274" i="10"/>
  <c r="U274" i="10"/>
  <c r="T274" i="10"/>
  <c r="S274" i="10"/>
  <c r="R274" i="10"/>
  <c r="Q274" i="10"/>
  <c r="P274" i="10"/>
  <c r="O274" i="10"/>
  <c r="N274" i="10"/>
  <c r="M274" i="10"/>
  <c r="AC267" i="10"/>
  <c r="AB267" i="10"/>
  <c r="AA267" i="10"/>
  <c r="Z267" i="10"/>
  <c r="Y267" i="10"/>
  <c r="X267" i="10"/>
  <c r="W267" i="10"/>
  <c r="V267" i="10"/>
  <c r="U267" i="10"/>
  <c r="T267" i="10"/>
  <c r="S267" i="10"/>
  <c r="R267" i="10"/>
  <c r="Q267" i="10"/>
  <c r="P267" i="10"/>
  <c r="O267" i="10"/>
  <c r="N267" i="10"/>
  <c r="M267" i="10"/>
  <c r="AC260" i="10"/>
  <c r="AB260" i="10"/>
  <c r="AA260" i="10"/>
  <c r="Z260" i="10"/>
  <c r="Y260" i="10"/>
  <c r="X260" i="10"/>
  <c r="W260" i="10"/>
  <c r="V260" i="10"/>
  <c r="U260" i="10"/>
  <c r="T260" i="10"/>
  <c r="S260" i="10"/>
  <c r="R260" i="10"/>
  <c r="Q260" i="10"/>
  <c r="P260" i="10"/>
  <c r="O260" i="10"/>
  <c r="N260" i="10"/>
  <c r="M260" i="10"/>
  <c r="AC253" i="10"/>
  <c r="AB253" i="10"/>
  <c r="AA253" i="10"/>
  <c r="Z253" i="10"/>
  <c r="Y253" i="10"/>
  <c r="X253" i="10"/>
  <c r="W253" i="10"/>
  <c r="V253" i="10"/>
  <c r="U253" i="10"/>
  <c r="T253" i="10"/>
  <c r="S253" i="10"/>
  <c r="R253" i="10"/>
  <c r="Q253" i="10"/>
  <c r="P253" i="10"/>
  <c r="O253" i="10"/>
  <c r="N253" i="10"/>
  <c r="M253" i="10"/>
  <c r="AC246" i="10"/>
  <c r="AB246" i="10"/>
  <c r="AA246" i="10"/>
  <c r="Z246" i="10"/>
  <c r="Y246" i="10"/>
  <c r="X246" i="10"/>
  <c r="W246" i="10"/>
  <c r="V246" i="10"/>
  <c r="U246" i="10"/>
  <c r="T246" i="10"/>
  <c r="S246" i="10"/>
  <c r="R246" i="10"/>
  <c r="Q246" i="10"/>
  <c r="P246" i="10"/>
  <c r="O246" i="10"/>
  <c r="N246" i="10"/>
  <c r="M246" i="10"/>
  <c r="AC239" i="10"/>
  <c r="AB239" i="10"/>
  <c r="AA239" i="10"/>
  <c r="Z239" i="10"/>
  <c r="Y239" i="10"/>
  <c r="X239" i="10"/>
  <c r="W239" i="10"/>
  <c r="V239" i="10"/>
  <c r="U239" i="10"/>
  <c r="T239" i="10"/>
  <c r="S239" i="10"/>
  <c r="R239" i="10"/>
  <c r="Q239" i="10"/>
  <c r="P239" i="10"/>
  <c r="O239" i="10"/>
  <c r="O500" i="10" s="1"/>
  <c r="O504" i="10" s="1"/>
  <c r="N239" i="10"/>
  <c r="N500" i="10" s="1"/>
  <c r="N504" i="10" s="1"/>
  <c r="M239" i="10"/>
  <c r="M232" i="10"/>
  <c r="M225" i="10"/>
  <c r="M221" i="10"/>
  <c r="AC217" i="10"/>
  <c r="AB217" i="10"/>
  <c r="AA217" i="10"/>
  <c r="Z217" i="10"/>
  <c r="Y217" i="10"/>
  <c r="X217" i="10"/>
  <c r="W217" i="10"/>
  <c r="V217" i="10"/>
  <c r="U217" i="10"/>
  <c r="T217" i="10"/>
  <c r="S217" i="10"/>
  <c r="R217" i="10"/>
  <c r="Q217" i="10"/>
  <c r="P217" i="10"/>
  <c r="O217" i="10"/>
  <c r="N217" i="10"/>
  <c r="M217" i="10"/>
  <c r="AC214" i="10"/>
  <c r="AB214" i="10"/>
  <c r="AA214" i="10"/>
  <c r="Z214" i="10"/>
  <c r="Y214" i="10"/>
  <c r="X214" i="10"/>
  <c r="W214" i="10"/>
  <c r="V214" i="10"/>
  <c r="U214" i="10"/>
  <c r="T214" i="10"/>
  <c r="S214" i="10"/>
  <c r="R214" i="10"/>
  <c r="Q214" i="10"/>
  <c r="P214" i="10"/>
  <c r="O214" i="10"/>
  <c r="N214" i="10"/>
  <c r="M214" i="10"/>
  <c r="AC210" i="10"/>
  <c r="AB210" i="10"/>
  <c r="AA210" i="10"/>
  <c r="Z210" i="10"/>
  <c r="Y210" i="10"/>
  <c r="X210" i="10"/>
  <c r="W210" i="10"/>
  <c r="V210" i="10"/>
  <c r="U210" i="10"/>
  <c r="T210" i="10"/>
  <c r="S210" i="10"/>
  <c r="R210" i="10"/>
  <c r="Q210" i="10"/>
  <c r="P210" i="10"/>
  <c r="O210" i="10"/>
  <c r="N210" i="10"/>
  <c r="M210" i="10"/>
  <c r="AC206" i="10"/>
  <c r="AB206" i="10"/>
  <c r="AA206" i="10"/>
  <c r="Z206" i="10"/>
  <c r="Y206" i="10"/>
  <c r="X206" i="10"/>
  <c r="W206" i="10"/>
  <c r="V206" i="10"/>
  <c r="U206" i="10"/>
  <c r="T206" i="10"/>
  <c r="S206" i="10"/>
  <c r="R206" i="10"/>
  <c r="Q206" i="10"/>
  <c r="P206" i="10"/>
  <c r="O206" i="10"/>
  <c r="N206" i="10"/>
  <c r="M206" i="10"/>
  <c r="AC203" i="10"/>
  <c r="AB203" i="10"/>
  <c r="AA203" i="10"/>
  <c r="Z203" i="10"/>
  <c r="Y203" i="10"/>
  <c r="X203" i="10"/>
  <c r="W203" i="10"/>
  <c r="V203" i="10"/>
  <c r="U203" i="10"/>
  <c r="T203" i="10"/>
  <c r="S203" i="10"/>
  <c r="R203" i="10"/>
  <c r="Q203" i="10"/>
  <c r="P203" i="10"/>
  <c r="O203" i="10"/>
  <c r="N203" i="10"/>
  <c r="M203" i="10"/>
  <c r="AC200" i="10"/>
  <c r="AB200" i="10"/>
  <c r="AA200" i="10"/>
  <c r="Z200" i="10"/>
  <c r="Y200" i="10"/>
  <c r="X200" i="10"/>
  <c r="W200" i="10"/>
  <c r="V200" i="10"/>
  <c r="U200" i="10"/>
  <c r="T200" i="10"/>
  <c r="S200" i="10"/>
  <c r="R200" i="10"/>
  <c r="Q200" i="10"/>
  <c r="P200" i="10"/>
  <c r="O200" i="10"/>
  <c r="N200" i="10"/>
  <c r="M200" i="10"/>
  <c r="AC197" i="10"/>
  <c r="AB197" i="10"/>
  <c r="AA197" i="10"/>
  <c r="Z197" i="10"/>
  <c r="Y197" i="10"/>
  <c r="X197" i="10"/>
  <c r="W197" i="10"/>
  <c r="V197" i="10"/>
  <c r="U197" i="10"/>
  <c r="T197" i="10"/>
  <c r="S197" i="10"/>
  <c r="R197" i="10"/>
  <c r="Q197" i="10"/>
  <c r="P197" i="10"/>
  <c r="O197" i="10"/>
  <c r="N197" i="10"/>
  <c r="M197" i="10"/>
  <c r="AC194" i="10"/>
  <c r="AB194" i="10"/>
  <c r="AA194" i="10"/>
  <c r="Z194" i="10"/>
  <c r="Y194" i="10"/>
  <c r="X194" i="10"/>
  <c r="W194" i="10"/>
  <c r="V194" i="10"/>
  <c r="U194" i="10"/>
  <c r="T194" i="10"/>
  <c r="S194" i="10"/>
  <c r="R194" i="10"/>
  <c r="Q194" i="10"/>
  <c r="P194" i="10"/>
  <c r="O194" i="10"/>
  <c r="N194" i="10"/>
  <c r="M194" i="10"/>
  <c r="AC191" i="10"/>
  <c r="AB191" i="10"/>
  <c r="AA191" i="10"/>
  <c r="Z191" i="10"/>
  <c r="Y191" i="10"/>
  <c r="X191" i="10"/>
  <c r="W191" i="10"/>
  <c r="V191" i="10"/>
  <c r="U191" i="10"/>
  <c r="T191" i="10"/>
  <c r="S191" i="10"/>
  <c r="R191" i="10"/>
  <c r="Q191" i="10"/>
  <c r="P191" i="10"/>
  <c r="O191" i="10"/>
  <c r="N191" i="10"/>
  <c r="M191" i="10"/>
  <c r="AC188" i="10"/>
  <c r="AB188" i="10"/>
  <c r="AA188" i="10"/>
  <c r="Z188" i="10"/>
  <c r="Y188" i="10"/>
  <c r="X188" i="10"/>
  <c r="W188" i="10"/>
  <c r="V188" i="10"/>
  <c r="U188" i="10"/>
  <c r="T188" i="10"/>
  <c r="S188" i="10"/>
  <c r="R188" i="10"/>
  <c r="Q188" i="10"/>
  <c r="P188" i="10"/>
  <c r="O188" i="10"/>
  <c r="N188" i="10"/>
  <c r="M188" i="10"/>
  <c r="AC183" i="10"/>
  <c r="AB183" i="10"/>
  <c r="AA183" i="10"/>
  <c r="Z183" i="10"/>
  <c r="Y183" i="10"/>
  <c r="X183" i="10"/>
  <c r="W183" i="10"/>
  <c r="V183" i="10"/>
  <c r="U183" i="10"/>
  <c r="T183" i="10"/>
  <c r="S183" i="10"/>
  <c r="R183" i="10"/>
  <c r="Q183" i="10"/>
  <c r="P183" i="10"/>
  <c r="O183" i="10"/>
  <c r="N183" i="10"/>
  <c r="M183" i="10"/>
  <c r="AC180" i="10"/>
  <c r="AB180" i="10"/>
  <c r="AA180" i="10"/>
  <c r="Z180" i="10"/>
  <c r="Y180" i="10"/>
  <c r="X180" i="10"/>
  <c r="W180" i="10"/>
  <c r="V180" i="10"/>
  <c r="U180" i="10"/>
  <c r="T180" i="10"/>
  <c r="S180" i="10"/>
  <c r="R180" i="10"/>
  <c r="Q180" i="10"/>
  <c r="P180" i="10"/>
  <c r="O180" i="10"/>
  <c r="N180" i="10"/>
  <c r="M180" i="10"/>
  <c r="AC176" i="10"/>
  <c r="AB176" i="10"/>
  <c r="AA176" i="10"/>
  <c r="Z176" i="10"/>
  <c r="Y176" i="10"/>
  <c r="X176" i="10"/>
  <c r="W176" i="10"/>
  <c r="V176" i="10"/>
  <c r="U176" i="10"/>
  <c r="T176" i="10"/>
  <c r="S176" i="10"/>
  <c r="R176" i="10"/>
  <c r="Q176" i="10"/>
  <c r="P176" i="10"/>
  <c r="O176" i="10"/>
  <c r="N176" i="10"/>
  <c r="M176" i="10"/>
  <c r="AC173" i="10"/>
  <c r="AB173" i="10"/>
  <c r="AA173" i="10"/>
  <c r="Z173" i="10"/>
  <c r="Y173" i="10"/>
  <c r="X173" i="10"/>
  <c r="W173" i="10"/>
  <c r="V173" i="10"/>
  <c r="U173" i="10"/>
  <c r="T173" i="10"/>
  <c r="S173" i="10"/>
  <c r="R173" i="10"/>
  <c r="Q173" i="10"/>
  <c r="P173" i="10"/>
  <c r="O173" i="10"/>
  <c r="N173" i="10"/>
  <c r="M173" i="10"/>
  <c r="AC169" i="10"/>
  <c r="AB169" i="10"/>
  <c r="AA169" i="10"/>
  <c r="Z169" i="10"/>
  <c r="Y169" i="10"/>
  <c r="X169" i="10"/>
  <c r="W169" i="10"/>
  <c r="V169" i="10"/>
  <c r="U169" i="10"/>
  <c r="T169" i="10"/>
  <c r="S169" i="10"/>
  <c r="R169" i="10"/>
  <c r="Q169" i="10"/>
  <c r="P169" i="10"/>
  <c r="O169" i="10"/>
  <c r="N169" i="10"/>
  <c r="M169" i="10"/>
  <c r="AC166" i="10"/>
  <c r="AB166" i="10"/>
  <c r="AA166" i="10"/>
  <c r="Z166" i="10"/>
  <c r="Y166" i="10"/>
  <c r="X166" i="10"/>
  <c r="W166" i="10"/>
  <c r="V166" i="10"/>
  <c r="U166" i="10"/>
  <c r="T166" i="10"/>
  <c r="S166" i="10"/>
  <c r="R166" i="10"/>
  <c r="Q166" i="10"/>
  <c r="P166" i="10"/>
  <c r="O166" i="10"/>
  <c r="N166" i="10"/>
  <c r="M166" i="10"/>
  <c r="AC161" i="10"/>
  <c r="AB161" i="10"/>
  <c r="AA161" i="10"/>
  <c r="Z161" i="10"/>
  <c r="Y161" i="10"/>
  <c r="X161" i="10"/>
  <c r="W161" i="10"/>
  <c r="V161" i="10"/>
  <c r="U161" i="10"/>
  <c r="T161" i="10"/>
  <c r="S161" i="10"/>
  <c r="R161" i="10"/>
  <c r="Q161" i="10"/>
  <c r="P161" i="10"/>
  <c r="O161" i="10"/>
  <c r="N161" i="10"/>
  <c r="M161" i="10"/>
  <c r="AC157" i="10"/>
  <c r="AB157" i="10"/>
  <c r="AA157" i="10"/>
  <c r="Z157" i="10"/>
  <c r="Y157" i="10"/>
  <c r="X157" i="10"/>
  <c r="W157" i="10"/>
  <c r="V157" i="10"/>
  <c r="U157" i="10"/>
  <c r="T157" i="10"/>
  <c r="S157" i="10"/>
  <c r="R157" i="10"/>
  <c r="Q157" i="10"/>
  <c r="P157" i="10"/>
  <c r="O157" i="10"/>
  <c r="N157" i="10"/>
  <c r="M157" i="10"/>
  <c r="AC153" i="10"/>
  <c r="AB153" i="10"/>
  <c r="AA153" i="10"/>
  <c r="Z153" i="10"/>
  <c r="Y153" i="10"/>
  <c r="X153" i="10"/>
  <c r="W153" i="10"/>
  <c r="V153" i="10"/>
  <c r="U153" i="10"/>
  <c r="T153" i="10"/>
  <c r="S153" i="10"/>
  <c r="R153" i="10"/>
  <c r="Q153" i="10"/>
  <c r="P153" i="10"/>
  <c r="O153" i="10"/>
  <c r="N153" i="10"/>
  <c r="M153" i="10"/>
  <c r="AC147" i="10"/>
  <c r="AB147" i="10"/>
  <c r="AA147" i="10"/>
  <c r="Z147" i="10"/>
  <c r="Y147" i="10"/>
  <c r="X147" i="10"/>
  <c r="W147" i="10"/>
  <c r="V147" i="10"/>
  <c r="U147" i="10"/>
  <c r="T147" i="10"/>
  <c r="S147" i="10"/>
  <c r="R147" i="10"/>
  <c r="Q147" i="10"/>
  <c r="P147" i="10"/>
  <c r="O147" i="10"/>
  <c r="N147" i="10"/>
  <c r="M147" i="10"/>
  <c r="AC142" i="10"/>
  <c r="AB142" i="10"/>
  <c r="AA142" i="10"/>
  <c r="Z142" i="10"/>
  <c r="Y142" i="10"/>
  <c r="X142" i="10"/>
  <c r="W142" i="10"/>
  <c r="V142" i="10"/>
  <c r="U142" i="10"/>
  <c r="T142" i="10"/>
  <c r="S142" i="10"/>
  <c r="R142" i="10"/>
  <c r="Q142" i="10"/>
  <c r="P142" i="10"/>
  <c r="O142" i="10"/>
  <c r="N142" i="10"/>
  <c r="M142" i="10"/>
  <c r="AC137" i="10"/>
  <c r="AB137" i="10"/>
  <c r="AA137" i="10"/>
  <c r="Z137" i="10"/>
  <c r="Y137" i="10"/>
  <c r="X137" i="10"/>
  <c r="W137" i="10"/>
  <c r="V137" i="10"/>
  <c r="U137" i="10"/>
  <c r="T137" i="10"/>
  <c r="S137" i="10"/>
  <c r="R137" i="10"/>
  <c r="Q137" i="10"/>
  <c r="P137" i="10"/>
  <c r="O137" i="10"/>
  <c r="N137" i="10"/>
  <c r="M137" i="10"/>
  <c r="AC130" i="10"/>
  <c r="AB130" i="10"/>
  <c r="AA130" i="10"/>
  <c r="Z130" i="10"/>
  <c r="Y130" i="10"/>
  <c r="X130" i="10"/>
  <c r="W130" i="10"/>
  <c r="V130" i="10"/>
  <c r="U130" i="10"/>
  <c r="T130" i="10"/>
  <c r="S130" i="10"/>
  <c r="R130" i="10"/>
  <c r="Q130" i="10"/>
  <c r="P130" i="10"/>
  <c r="O130" i="10"/>
  <c r="N130" i="10"/>
  <c r="M130" i="10"/>
  <c r="AC127" i="10"/>
  <c r="AB127" i="10"/>
  <c r="AA127" i="10"/>
  <c r="Z127" i="10"/>
  <c r="Y127" i="10"/>
  <c r="X127" i="10"/>
  <c r="W127" i="10"/>
  <c r="V127" i="10"/>
  <c r="U127" i="10"/>
  <c r="T127" i="10"/>
  <c r="S127" i="10"/>
  <c r="R127" i="10"/>
  <c r="Q127" i="10"/>
  <c r="P127" i="10"/>
  <c r="O127" i="10"/>
  <c r="N127" i="10"/>
  <c r="M127" i="10"/>
  <c r="AC123" i="10"/>
  <c r="AB123" i="10"/>
  <c r="AA123" i="10"/>
  <c r="Z123" i="10"/>
  <c r="Y123" i="10"/>
  <c r="X123" i="10"/>
  <c r="W123" i="10"/>
  <c r="V123" i="10"/>
  <c r="U123" i="10"/>
  <c r="T123" i="10"/>
  <c r="S123" i="10"/>
  <c r="R123" i="10"/>
  <c r="Q123" i="10"/>
  <c r="P123" i="10"/>
  <c r="O123" i="10"/>
  <c r="N123" i="10"/>
  <c r="M123" i="10"/>
  <c r="AC119" i="10"/>
  <c r="AB119" i="10"/>
  <c r="AA119" i="10"/>
  <c r="Z119" i="10"/>
  <c r="Y119" i="10"/>
  <c r="X119" i="10"/>
  <c r="W119" i="10"/>
  <c r="V119" i="10"/>
  <c r="U119" i="10"/>
  <c r="T119" i="10"/>
  <c r="S119" i="10"/>
  <c r="R119" i="10"/>
  <c r="Q119" i="10"/>
  <c r="P119" i="10"/>
  <c r="O119" i="10"/>
  <c r="N119" i="10"/>
  <c r="M119" i="10"/>
  <c r="AC116" i="10"/>
  <c r="AB116" i="10"/>
  <c r="AA116" i="10"/>
  <c r="Z116" i="10"/>
  <c r="Y116" i="10"/>
  <c r="X116" i="10"/>
  <c r="W116" i="10"/>
  <c r="V116" i="10"/>
  <c r="U116" i="10"/>
  <c r="T116" i="10"/>
  <c r="S116" i="10"/>
  <c r="R116" i="10"/>
  <c r="Q116" i="10"/>
  <c r="P116" i="10"/>
  <c r="O116" i="10"/>
  <c r="N116" i="10"/>
  <c r="M116" i="10"/>
  <c r="AC113" i="10"/>
  <c r="AB113" i="10"/>
  <c r="AA113" i="10"/>
  <c r="Z113" i="10"/>
  <c r="Y113" i="10"/>
  <c r="X113" i="10"/>
  <c r="W113" i="10"/>
  <c r="V113" i="10"/>
  <c r="U113" i="10"/>
  <c r="T113" i="10"/>
  <c r="S113" i="10"/>
  <c r="R113" i="10"/>
  <c r="Q113" i="10"/>
  <c r="P113" i="10"/>
  <c r="O113" i="10"/>
  <c r="N113" i="10"/>
  <c r="M113" i="10"/>
  <c r="AC108" i="10"/>
  <c r="AB108" i="10"/>
  <c r="AA108" i="10"/>
  <c r="Z108" i="10"/>
  <c r="Y108" i="10"/>
  <c r="X108" i="10"/>
  <c r="W108" i="10"/>
  <c r="V108" i="10"/>
  <c r="U108" i="10"/>
  <c r="T108" i="10"/>
  <c r="S108" i="10"/>
  <c r="R108" i="10"/>
  <c r="Q108" i="10"/>
  <c r="P108" i="10"/>
  <c r="O108" i="10"/>
  <c r="N108" i="10"/>
  <c r="M108" i="10"/>
  <c r="AC104" i="10"/>
  <c r="AB104" i="10"/>
  <c r="AA104" i="10"/>
  <c r="Z104" i="10"/>
  <c r="Y104" i="10"/>
  <c r="X104" i="10"/>
  <c r="W104" i="10"/>
  <c r="V104" i="10"/>
  <c r="U104" i="10"/>
  <c r="T104" i="10"/>
  <c r="S104" i="10"/>
  <c r="R104" i="10"/>
  <c r="Q104" i="10"/>
  <c r="P104" i="10"/>
  <c r="O104" i="10"/>
  <c r="N104" i="10"/>
  <c r="M104" i="10"/>
  <c r="AC101" i="10"/>
  <c r="AB101" i="10"/>
  <c r="AA101" i="10"/>
  <c r="Z101" i="10"/>
  <c r="Y101" i="10"/>
  <c r="X101" i="10"/>
  <c r="W101" i="10"/>
  <c r="V101" i="10"/>
  <c r="U101" i="10"/>
  <c r="T101" i="10"/>
  <c r="S101" i="10"/>
  <c r="R101" i="10"/>
  <c r="Q101" i="10"/>
  <c r="P101" i="10"/>
  <c r="O101" i="10"/>
  <c r="N101" i="10"/>
  <c r="M101" i="10"/>
  <c r="AC96" i="10"/>
  <c r="AB96" i="10"/>
  <c r="AA96" i="10"/>
  <c r="Z96" i="10"/>
  <c r="Y96" i="10"/>
  <c r="X96" i="10"/>
  <c r="W96" i="10"/>
  <c r="V96" i="10"/>
  <c r="U96" i="10"/>
  <c r="T96" i="10"/>
  <c r="S96" i="10"/>
  <c r="R96" i="10"/>
  <c r="Q96" i="10"/>
  <c r="P96" i="10"/>
  <c r="O96" i="10"/>
  <c r="N96" i="10"/>
  <c r="M96" i="10"/>
  <c r="AC91" i="10"/>
  <c r="AB91" i="10"/>
  <c r="AA91" i="10"/>
  <c r="Z91" i="10"/>
  <c r="Y91" i="10"/>
  <c r="X91" i="10"/>
  <c r="W91" i="10"/>
  <c r="V91" i="10"/>
  <c r="U91" i="10"/>
  <c r="T91" i="10"/>
  <c r="S91" i="10"/>
  <c r="R91" i="10"/>
  <c r="Q91" i="10"/>
  <c r="P91" i="10"/>
  <c r="O91" i="10"/>
  <c r="N91" i="10"/>
  <c r="M91" i="10"/>
  <c r="M87" i="10"/>
  <c r="AC84" i="10"/>
  <c r="AB84" i="10"/>
  <c r="AA84" i="10"/>
  <c r="Z84" i="10"/>
  <c r="Y84" i="10"/>
  <c r="X84" i="10"/>
  <c r="W84" i="10"/>
  <c r="V84" i="10"/>
  <c r="U84" i="10"/>
  <c r="T84" i="10"/>
  <c r="S84" i="10"/>
  <c r="R84" i="10"/>
  <c r="Q84" i="10"/>
  <c r="P84" i="10"/>
  <c r="O84" i="10"/>
  <c r="N84" i="10"/>
  <c r="M84" i="10"/>
  <c r="AC81" i="10"/>
  <c r="AB81" i="10"/>
  <c r="AA81" i="10"/>
  <c r="Z81" i="10"/>
  <c r="Y81" i="10"/>
  <c r="X81" i="10"/>
  <c r="W81" i="10"/>
  <c r="V81" i="10"/>
  <c r="U81" i="10"/>
  <c r="T81" i="10"/>
  <c r="S81" i="10"/>
  <c r="R81" i="10"/>
  <c r="Q81" i="10"/>
  <c r="P81" i="10"/>
  <c r="O81" i="10"/>
  <c r="N81" i="10"/>
  <c r="M81" i="10"/>
  <c r="AC78" i="10"/>
  <c r="AB78" i="10"/>
  <c r="AA78" i="10"/>
  <c r="Z78" i="10"/>
  <c r="Y78" i="10"/>
  <c r="X78" i="10"/>
  <c r="W78" i="10"/>
  <c r="V78" i="10"/>
  <c r="U78" i="10"/>
  <c r="T78" i="10"/>
  <c r="S78" i="10"/>
  <c r="R78" i="10"/>
  <c r="Q78" i="10"/>
  <c r="P78" i="10"/>
  <c r="O78" i="10"/>
  <c r="N78" i="10"/>
  <c r="M78" i="10"/>
  <c r="AC75" i="10"/>
  <c r="AB75" i="10"/>
  <c r="AA75" i="10"/>
  <c r="Z75" i="10"/>
  <c r="Y75" i="10"/>
  <c r="X75" i="10"/>
  <c r="W75" i="10"/>
  <c r="V75" i="10"/>
  <c r="U75" i="10"/>
  <c r="T75" i="10"/>
  <c r="S75" i="10"/>
  <c r="R75" i="10"/>
  <c r="Q75" i="10"/>
  <c r="P75" i="10"/>
  <c r="O75" i="10"/>
  <c r="N75" i="10"/>
  <c r="M75" i="10"/>
  <c r="AC72" i="10"/>
  <c r="AB72" i="10"/>
  <c r="AA72" i="10"/>
  <c r="Z72" i="10"/>
  <c r="Y72" i="10"/>
  <c r="X72" i="10"/>
  <c r="W72" i="10"/>
  <c r="V72" i="10"/>
  <c r="U72" i="10"/>
  <c r="T72" i="10"/>
  <c r="S72" i="10"/>
  <c r="R72" i="10"/>
  <c r="Q72" i="10"/>
  <c r="P72" i="10"/>
  <c r="O72" i="10"/>
  <c r="N72" i="10"/>
  <c r="M72" i="10"/>
  <c r="AC69" i="10"/>
  <c r="AB69" i="10"/>
  <c r="AA69" i="10"/>
  <c r="Z69" i="10"/>
  <c r="Y69" i="10"/>
  <c r="X69" i="10"/>
  <c r="W69" i="10"/>
  <c r="V69" i="10"/>
  <c r="U69" i="10"/>
  <c r="T69" i="10"/>
  <c r="S69" i="10"/>
  <c r="R69" i="10"/>
  <c r="Q69" i="10"/>
  <c r="P69" i="10"/>
  <c r="O69" i="10"/>
  <c r="N69" i="10"/>
  <c r="M69" i="10"/>
  <c r="AC64" i="10"/>
  <c r="AB64" i="10"/>
  <c r="AA64" i="10"/>
  <c r="Z64" i="10"/>
  <c r="Y64" i="10"/>
  <c r="X64" i="10"/>
  <c r="W64" i="10"/>
  <c r="V64" i="10"/>
  <c r="U64" i="10"/>
  <c r="T64" i="10"/>
  <c r="S64" i="10"/>
  <c r="R64" i="10"/>
  <c r="Q64" i="10"/>
  <c r="P64" i="10"/>
  <c r="O64" i="10"/>
  <c r="N64" i="10"/>
  <c r="M64" i="10"/>
  <c r="AC61" i="10"/>
  <c r="AB61" i="10"/>
  <c r="AA61" i="10"/>
  <c r="Z61" i="10"/>
  <c r="Y61" i="10"/>
  <c r="X61" i="10"/>
  <c r="W61" i="10"/>
  <c r="V61" i="10"/>
  <c r="U61" i="10"/>
  <c r="T61" i="10"/>
  <c r="S61" i="10"/>
  <c r="R61" i="10"/>
  <c r="Q61" i="10"/>
  <c r="P61" i="10"/>
  <c r="O61" i="10"/>
  <c r="N61" i="10"/>
  <c r="M61" i="10"/>
  <c r="AC57" i="10"/>
  <c r="AB57" i="10"/>
  <c r="AA57" i="10"/>
  <c r="Z57" i="10"/>
  <c r="Y57" i="10"/>
  <c r="X57" i="10"/>
  <c r="W57" i="10"/>
  <c r="V57" i="10"/>
  <c r="U57" i="10"/>
  <c r="T57" i="10"/>
  <c r="S57" i="10"/>
  <c r="R57" i="10"/>
  <c r="Q57" i="10"/>
  <c r="P57" i="10"/>
  <c r="O57" i="10"/>
  <c r="N57" i="10"/>
  <c r="M57" i="10"/>
  <c r="AC54" i="10"/>
  <c r="AB54" i="10"/>
  <c r="AA54" i="10"/>
  <c r="Z54" i="10"/>
  <c r="Y54" i="10"/>
  <c r="X54" i="10"/>
  <c r="W54" i="10"/>
  <c r="V54" i="10"/>
  <c r="U54" i="10"/>
  <c r="T54" i="10"/>
  <c r="S54" i="10"/>
  <c r="R54" i="10"/>
  <c r="Q54" i="10"/>
  <c r="P54" i="10"/>
  <c r="O54" i="10"/>
  <c r="N54" i="10"/>
  <c r="M54" i="10"/>
  <c r="AC50" i="10"/>
  <c r="AB50" i="10"/>
  <c r="AA50" i="10"/>
  <c r="Z50" i="10"/>
  <c r="Y50" i="10"/>
  <c r="X50" i="10"/>
  <c r="W50" i="10"/>
  <c r="V50" i="10"/>
  <c r="U50" i="10"/>
  <c r="T50" i="10"/>
  <c r="S50" i="10"/>
  <c r="R50" i="10"/>
  <c r="Q50" i="10"/>
  <c r="P50" i="10"/>
  <c r="O50" i="10"/>
  <c r="N50" i="10"/>
  <c r="M50" i="10"/>
  <c r="AC47" i="10"/>
  <c r="AB47" i="10"/>
  <c r="AA47" i="10"/>
  <c r="Z47" i="10"/>
  <c r="Y47" i="10"/>
  <c r="X47" i="10"/>
  <c r="W47" i="10"/>
  <c r="V47" i="10"/>
  <c r="U47" i="10"/>
  <c r="T47" i="10"/>
  <c r="S47" i="10"/>
  <c r="R47" i="10"/>
  <c r="Q47" i="10"/>
  <c r="P47" i="10"/>
  <c r="O47" i="10"/>
  <c r="N47" i="10"/>
  <c r="M47" i="10"/>
  <c r="AC42" i="10"/>
  <c r="AB42" i="10"/>
  <c r="AA42" i="10"/>
  <c r="Z42" i="10"/>
  <c r="Y42" i="10"/>
  <c r="X42" i="10"/>
  <c r="W42" i="10"/>
  <c r="V42" i="10"/>
  <c r="U42" i="10"/>
  <c r="T42" i="10"/>
  <c r="S42" i="10"/>
  <c r="R42" i="10"/>
  <c r="Q42" i="10"/>
  <c r="P42" i="10"/>
  <c r="O42" i="10"/>
  <c r="N42" i="10"/>
  <c r="M42" i="10"/>
  <c r="AC38" i="10"/>
  <c r="AB38" i="10"/>
  <c r="AA38" i="10"/>
  <c r="Z38" i="10"/>
  <c r="Y38" i="10"/>
  <c r="X38" i="10"/>
  <c r="W38" i="10"/>
  <c r="V38" i="10"/>
  <c r="U38" i="10"/>
  <c r="T38" i="10"/>
  <c r="S38" i="10"/>
  <c r="R38" i="10"/>
  <c r="Q38" i="10"/>
  <c r="P38" i="10"/>
  <c r="O38" i="10"/>
  <c r="N38" i="10"/>
  <c r="M38" i="10"/>
  <c r="AC34" i="10"/>
  <c r="AB34" i="10"/>
  <c r="AA34" i="10"/>
  <c r="Z34" i="10"/>
  <c r="Y34" i="10"/>
  <c r="X34" i="10"/>
  <c r="W34" i="10"/>
  <c r="V34" i="10"/>
  <c r="U34" i="10"/>
  <c r="T34" i="10"/>
  <c r="S34" i="10"/>
  <c r="R34" i="10"/>
  <c r="Q34" i="10"/>
  <c r="P34" i="10"/>
  <c r="O34" i="10"/>
  <c r="N34" i="10"/>
  <c r="M34" i="10"/>
  <c r="AC28" i="10"/>
  <c r="AB28" i="10"/>
  <c r="AA28" i="10"/>
  <c r="Z28" i="10"/>
  <c r="Y28" i="10"/>
  <c r="X28" i="10"/>
  <c r="W28" i="10"/>
  <c r="V28" i="10"/>
  <c r="U28" i="10"/>
  <c r="T28" i="10"/>
  <c r="S28" i="10"/>
  <c r="R28" i="10"/>
  <c r="Q28" i="10"/>
  <c r="P28" i="10"/>
  <c r="O28" i="10"/>
  <c r="N28" i="10"/>
  <c r="M28" i="10"/>
  <c r="AC23" i="10"/>
  <c r="AC228" i="10" s="1"/>
  <c r="AB23" i="10"/>
  <c r="AA23" i="10"/>
  <c r="Z23" i="10"/>
  <c r="Y23" i="10"/>
  <c r="X23" i="10"/>
  <c r="W23" i="10"/>
  <c r="V23" i="10"/>
  <c r="U23" i="10"/>
  <c r="T23" i="10"/>
  <c r="S23" i="10"/>
  <c r="R23" i="10"/>
  <c r="Q23" i="10"/>
  <c r="P23" i="10"/>
  <c r="O23" i="10"/>
  <c r="N23" i="10"/>
  <c r="M23" i="10"/>
  <c r="AC18" i="10"/>
  <c r="AB18" i="10"/>
  <c r="AA18" i="10"/>
  <c r="AA228" i="10" s="1"/>
  <c r="Z18" i="10"/>
  <c r="Z228" i="10" s="1"/>
  <c r="Y18" i="10"/>
  <c r="Y228" i="10" s="1"/>
  <c r="X18" i="10"/>
  <c r="W18" i="10"/>
  <c r="V18" i="10"/>
  <c r="V228" i="10" s="1"/>
  <c r="U18" i="10"/>
  <c r="U228" i="10" s="1"/>
  <c r="T18" i="10"/>
  <c r="S18" i="10"/>
  <c r="S228" i="10" s="1"/>
  <c r="R18" i="10"/>
  <c r="R228" i="10" s="1"/>
  <c r="Q18" i="10"/>
  <c r="P18" i="10"/>
  <c r="O18" i="10"/>
  <c r="O228" i="10" s="1"/>
  <c r="N18" i="10"/>
  <c r="M18" i="10"/>
  <c r="AC13" i="10"/>
  <c r="AB13" i="10"/>
  <c r="AA13" i="10"/>
  <c r="Z13" i="10"/>
  <c r="Y13" i="10"/>
  <c r="X13" i="10"/>
  <c r="W13" i="10"/>
  <c r="V13" i="10"/>
  <c r="U13" i="10"/>
  <c r="T13" i="10"/>
  <c r="S13" i="10"/>
  <c r="R13" i="10"/>
  <c r="Q13" i="10"/>
  <c r="P13" i="10"/>
  <c r="O13" i="10"/>
  <c r="N13" i="10"/>
  <c r="N228" i="10" s="1"/>
  <c r="M13" i="10"/>
  <c r="AC10" i="10"/>
  <c r="AB10" i="10"/>
  <c r="AA10" i="10"/>
  <c r="Z10" i="10"/>
  <c r="Y10" i="10"/>
  <c r="X10" i="10"/>
  <c r="W10" i="10"/>
  <c r="V10" i="10"/>
  <c r="U10" i="10"/>
  <c r="T10" i="10"/>
  <c r="S10" i="10"/>
  <c r="R10" i="10"/>
  <c r="Q10" i="10"/>
  <c r="P10" i="10"/>
  <c r="O10" i="10"/>
  <c r="N10" i="10"/>
  <c r="M10" i="10"/>
  <c r="AB1548" i="9"/>
  <c r="AA1548" i="9"/>
  <c r="Z1548" i="9"/>
  <c r="Y1548" i="9"/>
  <c r="X1548" i="9"/>
  <c r="W1548" i="9"/>
  <c r="V1548" i="9"/>
  <c r="U1548" i="9"/>
  <c r="T1548" i="9"/>
  <c r="S1548" i="9"/>
  <c r="R1548" i="9"/>
  <c r="Q1548" i="9"/>
  <c r="P1548" i="9"/>
  <c r="O1548" i="9"/>
  <c r="N1548" i="9"/>
  <c r="M1546" i="9"/>
  <c r="AC1546" i="9" s="1"/>
  <c r="M1545" i="9"/>
  <c r="AC1545" i="9" s="1"/>
  <c r="M1544" i="9"/>
  <c r="AC1544" i="9" s="1"/>
  <c r="M1543" i="9"/>
  <c r="AC1543" i="9" s="1"/>
  <c r="M1542" i="9"/>
  <c r="AC1542" i="9" s="1"/>
  <c r="M1541" i="9"/>
  <c r="AC1541" i="9" s="1"/>
  <c r="M1540" i="9"/>
  <c r="AC1540" i="9" s="1"/>
  <c r="AC1539" i="9" s="1"/>
  <c r="M1539" i="9"/>
  <c r="M1538" i="9"/>
  <c r="AC1538" i="9" s="1"/>
  <c r="M1537" i="9"/>
  <c r="AC1537" i="9" s="1"/>
  <c r="M1536" i="9"/>
  <c r="AC1536" i="9" s="1"/>
  <c r="M1535" i="9"/>
  <c r="AC1535" i="9" s="1"/>
  <c r="M1534" i="9"/>
  <c r="AC1534" i="9" s="1"/>
  <c r="M1533" i="9"/>
  <c r="AC1533" i="9" s="1"/>
  <c r="M1532" i="9"/>
  <c r="AC1532" i="9" s="1"/>
  <c r="AC1531" i="9" s="1"/>
  <c r="M1531" i="9"/>
  <c r="M1530" i="9"/>
  <c r="AC1530" i="9" s="1"/>
  <c r="M1529" i="9"/>
  <c r="AC1529" i="9" s="1"/>
  <c r="M1528" i="9"/>
  <c r="AC1528" i="9" s="1"/>
  <c r="M1527" i="9"/>
  <c r="AC1527" i="9" s="1"/>
  <c r="M1526" i="9"/>
  <c r="AC1526" i="9" s="1"/>
  <c r="M1525" i="9"/>
  <c r="AC1525" i="9" s="1"/>
  <c r="M1524" i="9"/>
  <c r="AC1524" i="9" s="1"/>
  <c r="M1523" i="9"/>
  <c r="M1548" i="9" s="1"/>
  <c r="M1521" i="9"/>
  <c r="AC1518" i="9"/>
  <c r="M1516" i="9"/>
  <c r="M1515" i="9"/>
  <c r="M1514" i="9"/>
  <c r="AC1513" i="9"/>
  <c r="M1513" i="9"/>
  <c r="AC1512" i="9"/>
  <c r="AB1512" i="9"/>
  <c r="AA1512" i="9"/>
  <c r="Z1512" i="9"/>
  <c r="Y1512" i="9"/>
  <c r="X1512" i="9"/>
  <c r="W1512" i="9"/>
  <c r="W1510" i="9" s="1"/>
  <c r="V1512" i="9"/>
  <c r="U1512" i="9"/>
  <c r="M1512" i="9"/>
  <c r="S1512" i="9" s="1"/>
  <c r="AC1511" i="9"/>
  <c r="AB1511" i="9"/>
  <c r="AB1510" i="9" s="1"/>
  <c r="AA1511" i="9"/>
  <c r="Z1511" i="9"/>
  <c r="Z1510" i="9" s="1"/>
  <c r="Y1511" i="9"/>
  <c r="X1511" i="9"/>
  <c r="W1511" i="9"/>
  <c r="V1511" i="9"/>
  <c r="U1511" i="9"/>
  <c r="T1511" i="9"/>
  <c r="S1511" i="9"/>
  <c r="R1511" i="9"/>
  <c r="M1511" i="9"/>
  <c r="Q1510" i="9" s="1"/>
  <c r="AC1510" i="9"/>
  <c r="M1510" i="9"/>
  <c r="AC1509" i="9"/>
  <c r="AB1509" i="9"/>
  <c r="AA1509" i="9"/>
  <c r="Z1509" i="9"/>
  <c r="Y1509" i="9"/>
  <c r="X1509" i="9"/>
  <c r="W1509" i="9"/>
  <c r="V1509" i="9"/>
  <c r="U1509" i="9"/>
  <c r="T1509" i="9"/>
  <c r="S1509" i="9"/>
  <c r="R1509" i="9"/>
  <c r="Q1509" i="9"/>
  <c r="P1509" i="9"/>
  <c r="O1509" i="9"/>
  <c r="M1509" i="9"/>
  <c r="N1509" i="9" s="1"/>
  <c r="AC1508" i="9"/>
  <c r="AB1508" i="9"/>
  <c r="AA1508" i="9"/>
  <c r="Z1508" i="9"/>
  <c r="Y1508" i="9"/>
  <c r="X1508" i="9"/>
  <c r="W1508" i="9"/>
  <c r="V1508" i="9"/>
  <c r="U1508" i="9"/>
  <c r="T1508" i="9"/>
  <c r="S1508" i="9"/>
  <c r="R1508" i="9"/>
  <c r="Q1508" i="9"/>
  <c r="P1508" i="9"/>
  <c r="O1508" i="9"/>
  <c r="M1508" i="9"/>
  <c r="N1508" i="9" s="1"/>
  <c r="N1507" i="9" s="1"/>
  <c r="AC1507" i="9"/>
  <c r="AB1507" i="9"/>
  <c r="AA1507" i="9"/>
  <c r="Z1507" i="9"/>
  <c r="Y1507" i="9"/>
  <c r="X1507" i="9"/>
  <c r="W1507" i="9"/>
  <c r="V1507" i="9"/>
  <c r="U1507" i="9"/>
  <c r="T1507" i="9"/>
  <c r="S1507" i="9"/>
  <c r="R1507" i="9"/>
  <c r="Q1507" i="9"/>
  <c r="P1507" i="9"/>
  <c r="O1507" i="9"/>
  <c r="M1507" i="9"/>
  <c r="AC1506" i="9"/>
  <c r="AB1506" i="9"/>
  <c r="AA1506" i="9"/>
  <c r="Z1506" i="9"/>
  <c r="Y1506" i="9"/>
  <c r="X1506" i="9"/>
  <c r="X1504" i="9" s="1"/>
  <c r="W1506" i="9"/>
  <c r="V1506" i="9"/>
  <c r="U1506" i="9"/>
  <c r="T1506" i="9"/>
  <c r="S1506" i="9"/>
  <c r="R1506" i="9"/>
  <c r="Q1506" i="9"/>
  <c r="P1506" i="9"/>
  <c r="P1504" i="9" s="1"/>
  <c r="O1506" i="9"/>
  <c r="N1506" i="9"/>
  <c r="M1506" i="9"/>
  <c r="AC1505" i="9"/>
  <c r="AB1505" i="9"/>
  <c r="AA1505" i="9"/>
  <c r="Z1505" i="9"/>
  <c r="Z1504" i="9" s="1"/>
  <c r="Y1505" i="9"/>
  <c r="X1505" i="9"/>
  <c r="W1505" i="9"/>
  <c r="W1504" i="9" s="1"/>
  <c r="V1505" i="9"/>
  <c r="U1505" i="9"/>
  <c r="T1505" i="9"/>
  <c r="S1505" i="9"/>
  <c r="S1504" i="9" s="1"/>
  <c r="R1505" i="9"/>
  <c r="R1504" i="9" s="1"/>
  <c r="Q1505" i="9"/>
  <c r="P1505" i="9"/>
  <c r="O1505" i="9"/>
  <c r="O1504" i="9" s="1"/>
  <c r="M1505" i="9"/>
  <c r="N1505" i="9" s="1"/>
  <c r="AC1504" i="9"/>
  <c r="M1504" i="9"/>
  <c r="AC1503" i="9"/>
  <c r="AB1503" i="9"/>
  <c r="AA1503" i="9"/>
  <c r="Z1503" i="9"/>
  <c r="Y1503" i="9"/>
  <c r="X1503" i="9"/>
  <c r="W1503" i="9"/>
  <c r="V1503" i="9"/>
  <c r="U1503" i="9"/>
  <c r="T1503" i="9"/>
  <c r="S1503" i="9"/>
  <c r="R1503" i="9"/>
  <c r="Q1503" i="9"/>
  <c r="P1503" i="9"/>
  <c r="O1503" i="9"/>
  <c r="M1503" i="9"/>
  <c r="N1503" i="9" s="1"/>
  <c r="AC1502" i="9"/>
  <c r="AB1502" i="9"/>
  <c r="AB1501" i="9" s="1"/>
  <c r="AA1502" i="9"/>
  <c r="AA1501" i="9" s="1"/>
  <c r="Z1502" i="9"/>
  <c r="Z1501" i="9" s="1"/>
  <c r="Y1502" i="9"/>
  <c r="X1502" i="9"/>
  <c r="X1501" i="9" s="1"/>
  <c r="W1502" i="9"/>
  <c r="W1501" i="9" s="1"/>
  <c r="V1502" i="9"/>
  <c r="V1501" i="9" s="1"/>
  <c r="U1502" i="9"/>
  <c r="U1501" i="9" s="1"/>
  <c r="T1502" i="9"/>
  <c r="T1501" i="9" s="1"/>
  <c r="S1502" i="9"/>
  <c r="S1501" i="9" s="1"/>
  <c r="R1502" i="9"/>
  <c r="R1501" i="9" s="1"/>
  <c r="Q1502" i="9"/>
  <c r="P1502" i="9"/>
  <c r="P1501" i="9" s="1"/>
  <c r="O1502" i="9"/>
  <c r="O1501" i="9" s="1"/>
  <c r="N1502" i="9"/>
  <c r="M1502" i="9"/>
  <c r="AC1501" i="9"/>
  <c r="Y1501" i="9"/>
  <c r="Q1501" i="9"/>
  <c r="M1501" i="9"/>
  <c r="AC1500" i="9"/>
  <c r="AB1500" i="9"/>
  <c r="AA1500" i="9"/>
  <c r="Z1500" i="9"/>
  <c r="Y1500" i="9"/>
  <c r="X1500" i="9"/>
  <c r="W1500" i="9"/>
  <c r="V1500" i="9"/>
  <c r="U1500" i="9"/>
  <c r="T1500" i="9"/>
  <c r="S1500" i="9"/>
  <c r="R1500" i="9"/>
  <c r="Q1500" i="9"/>
  <c r="Q1498" i="9" s="1"/>
  <c r="P1500" i="9"/>
  <c r="O1500" i="9"/>
  <c r="N1500" i="9"/>
  <c r="M1500" i="9"/>
  <c r="AC1499" i="9"/>
  <c r="AB1499" i="9"/>
  <c r="AA1499" i="9"/>
  <c r="Z1499" i="9"/>
  <c r="Z1498" i="9" s="1"/>
  <c r="Y1499" i="9"/>
  <c r="X1499" i="9"/>
  <c r="W1499" i="9"/>
  <c r="V1499" i="9"/>
  <c r="V1498" i="9" s="1"/>
  <c r="U1499" i="9"/>
  <c r="U1498" i="9" s="1"/>
  <c r="T1499" i="9"/>
  <c r="S1499" i="9"/>
  <c r="R1499" i="9"/>
  <c r="R1498" i="9" s="1"/>
  <c r="Q1499" i="9"/>
  <c r="P1499" i="9"/>
  <c r="P1498" i="9" s="1"/>
  <c r="O1499" i="9"/>
  <c r="M1499" i="9"/>
  <c r="N1499" i="9" s="1"/>
  <c r="N1498" i="9" s="1"/>
  <c r="AC1498" i="9"/>
  <c r="M1498" i="9"/>
  <c r="AC1497" i="9"/>
  <c r="AB1497" i="9"/>
  <c r="AA1497" i="9"/>
  <c r="Z1497" i="9"/>
  <c r="Y1497" i="9"/>
  <c r="X1497" i="9"/>
  <c r="W1497" i="9"/>
  <c r="V1497" i="9"/>
  <c r="U1497" i="9"/>
  <c r="T1497" i="9"/>
  <c r="S1497" i="9"/>
  <c r="R1497" i="9"/>
  <c r="Q1497" i="9"/>
  <c r="P1497" i="9"/>
  <c r="O1497" i="9"/>
  <c r="M1497" i="9"/>
  <c r="N1497" i="9" s="1"/>
  <c r="AC1496" i="9"/>
  <c r="AB1496" i="9"/>
  <c r="AB1495" i="9" s="1"/>
  <c r="AA1496" i="9"/>
  <c r="Z1496" i="9"/>
  <c r="Y1496" i="9"/>
  <c r="X1496" i="9"/>
  <c r="X1495" i="9" s="1"/>
  <c r="W1496" i="9"/>
  <c r="W1495" i="9" s="1"/>
  <c r="V1496" i="9"/>
  <c r="V1495" i="9" s="1"/>
  <c r="U1496" i="9"/>
  <c r="T1496" i="9"/>
  <c r="T1495" i="9" s="1"/>
  <c r="S1496" i="9"/>
  <c r="S1495" i="9" s="1"/>
  <c r="R1496" i="9"/>
  <c r="R1495" i="9" s="1"/>
  <c r="Q1496" i="9"/>
  <c r="Q1495" i="9" s="1"/>
  <c r="P1496" i="9"/>
  <c r="O1496" i="9"/>
  <c r="O1495" i="9" s="1"/>
  <c r="N1496" i="9"/>
  <c r="M1496" i="9"/>
  <c r="AC1495" i="9"/>
  <c r="AA1495" i="9"/>
  <c r="Z1495" i="9"/>
  <c r="Y1495" i="9"/>
  <c r="U1495" i="9"/>
  <c r="M1495" i="9"/>
  <c r="AC1494" i="9"/>
  <c r="AB1494" i="9"/>
  <c r="AA1494" i="9"/>
  <c r="Z1494" i="9"/>
  <c r="Y1494" i="9"/>
  <c r="X1494" i="9"/>
  <c r="W1494" i="9"/>
  <c r="V1494" i="9"/>
  <c r="U1494" i="9"/>
  <c r="T1494" i="9"/>
  <c r="S1494" i="9"/>
  <c r="R1494" i="9"/>
  <c r="Q1494" i="9"/>
  <c r="P1494" i="9"/>
  <c r="O1494" i="9"/>
  <c r="M1494" i="9"/>
  <c r="N1494" i="9" s="1"/>
  <c r="AC1493" i="9"/>
  <c r="AB1493" i="9"/>
  <c r="AA1493" i="9"/>
  <c r="Z1493" i="9"/>
  <c r="Z1492" i="9" s="1"/>
  <c r="Y1493" i="9"/>
  <c r="X1493" i="9"/>
  <c r="X1492" i="9" s="1"/>
  <c r="W1493" i="9"/>
  <c r="W1492" i="9" s="1"/>
  <c r="V1493" i="9"/>
  <c r="V1492" i="9" s="1"/>
  <c r="U1493" i="9"/>
  <c r="U1492" i="9" s="1"/>
  <c r="T1493" i="9"/>
  <c r="T1492" i="9" s="1"/>
  <c r="S1493" i="9"/>
  <c r="S1492" i="9" s="1"/>
  <c r="R1493" i="9"/>
  <c r="R1492" i="9" s="1"/>
  <c r="Q1493" i="9"/>
  <c r="P1493" i="9"/>
  <c r="O1493" i="9"/>
  <c r="O1492" i="9" s="1"/>
  <c r="M1493" i="9"/>
  <c r="N1493" i="9" s="1"/>
  <c r="N1492" i="9" s="1"/>
  <c r="AC1492" i="9"/>
  <c r="AB1492" i="9"/>
  <c r="AA1492" i="9"/>
  <c r="Y1492" i="9"/>
  <c r="Q1492" i="9"/>
  <c r="P1492" i="9"/>
  <c r="M1492" i="9"/>
  <c r="AC1490" i="9"/>
  <c r="AB1490" i="9"/>
  <c r="AA1490" i="9"/>
  <c r="Z1490" i="9"/>
  <c r="Y1490" i="9"/>
  <c r="X1490" i="9"/>
  <c r="W1490" i="9"/>
  <c r="V1490" i="9"/>
  <c r="U1490" i="9"/>
  <c r="U1487" i="9" s="1"/>
  <c r="T1490" i="9"/>
  <c r="S1490" i="9"/>
  <c r="R1490" i="9"/>
  <c r="Q1490" i="9"/>
  <c r="P1490" i="9"/>
  <c r="O1490" i="9"/>
  <c r="N1490" i="9"/>
  <c r="M1490" i="9"/>
  <c r="AC1489" i="9"/>
  <c r="AB1489" i="9"/>
  <c r="AA1489" i="9"/>
  <c r="Z1489" i="9"/>
  <c r="Y1489" i="9"/>
  <c r="X1489" i="9"/>
  <c r="W1489" i="9"/>
  <c r="V1489" i="9"/>
  <c r="U1489" i="9"/>
  <c r="T1489" i="9"/>
  <c r="S1489" i="9"/>
  <c r="R1489" i="9"/>
  <c r="Q1489" i="9"/>
  <c r="P1489" i="9"/>
  <c r="O1489" i="9"/>
  <c r="M1489" i="9"/>
  <c r="N1489" i="9" s="1"/>
  <c r="AC1488" i="9"/>
  <c r="AB1488" i="9"/>
  <c r="AA1488" i="9"/>
  <c r="Z1488" i="9"/>
  <c r="Y1488" i="9"/>
  <c r="X1488" i="9"/>
  <c r="W1488" i="9"/>
  <c r="V1488" i="9"/>
  <c r="V1487" i="9" s="1"/>
  <c r="U1488" i="9"/>
  <c r="T1488" i="9"/>
  <c r="S1488" i="9"/>
  <c r="S1487" i="9" s="1"/>
  <c r="R1488" i="9"/>
  <c r="R1487" i="9" s="1"/>
  <c r="Q1488" i="9"/>
  <c r="P1488" i="9"/>
  <c r="O1488" i="9"/>
  <c r="M1488" i="9"/>
  <c r="N1488" i="9" s="1"/>
  <c r="AC1487" i="9"/>
  <c r="AB1487" i="9"/>
  <c r="AA1487" i="9"/>
  <c r="T1487" i="9"/>
  <c r="M1487" i="9"/>
  <c r="AC1486" i="9"/>
  <c r="AB1486" i="9"/>
  <c r="AA1486" i="9"/>
  <c r="Z1486" i="9"/>
  <c r="Y1486" i="9"/>
  <c r="X1486" i="9"/>
  <c r="W1486" i="9"/>
  <c r="V1486" i="9"/>
  <c r="U1486" i="9"/>
  <c r="U1484" i="9" s="1"/>
  <c r="T1486" i="9"/>
  <c r="S1486" i="9"/>
  <c r="R1486" i="9"/>
  <c r="Q1486" i="9"/>
  <c r="P1486" i="9"/>
  <c r="O1486" i="9"/>
  <c r="N1486" i="9"/>
  <c r="M1486" i="9"/>
  <c r="AC1485" i="9"/>
  <c r="AB1485" i="9"/>
  <c r="AA1485" i="9"/>
  <c r="Z1485" i="9"/>
  <c r="Y1485" i="9"/>
  <c r="X1485" i="9"/>
  <c r="X1484" i="9" s="1"/>
  <c r="W1485" i="9"/>
  <c r="V1485" i="9"/>
  <c r="U1485" i="9"/>
  <c r="T1485" i="9"/>
  <c r="T1484" i="9" s="1"/>
  <c r="S1485" i="9"/>
  <c r="R1485" i="9"/>
  <c r="Q1485" i="9"/>
  <c r="Q1484" i="9" s="1"/>
  <c r="P1485" i="9"/>
  <c r="P1484" i="9" s="1"/>
  <c r="O1485" i="9"/>
  <c r="M1485" i="9"/>
  <c r="N1485" i="9" s="1"/>
  <c r="AC1484" i="9"/>
  <c r="AB1484" i="9"/>
  <c r="M1484" i="9"/>
  <c r="AC1483" i="9"/>
  <c r="AB1483" i="9"/>
  <c r="AA1483" i="9"/>
  <c r="Z1483" i="9"/>
  <c r="Y1483" i="9"/>
  <c r="X1483" i="9"/>
  <c r="W1483" i="9"/>
  <c r="V1483" i="9"/>
  <c r="U1483" i="9"/>
  <c r="T1483" i="9"/>
  <c r="S1483" i="9"/>
  <c r="R1483" i="9"/>
  <c r="Q1483" i="9"/>
  <c r="P1483" i="9"/>
  <c r="O1483" i="9"/>
  <c r="M1483" i="9"/>
  <c r="N1483" i="9" s="1"/>
  <c r="AC1482" i="9"/>
  <c r="AB1482" i="9"/>
  <c r="AA1482" i="9"/>
  <c r="Z1482" i="9"/>
  <c r="Y1482" i="9"/>
  <c r="X1482" i="9"/>
  <c r="W1482" i="9"/>
  <c r="V1482" i="9"/>
  <c r="U1482" i="9"/>
  <c r="T1482" i="9"/>
  <c r="S1482" i="9"/>
  <c r="R1482" i="9"/>
  <c r="Q1482" i="9"/>
  <c r="P1482" i="9"/>
  <c r="O1482" i="9"/>
  <c r="N1482" i="9"/>
  <c r="M1482" i="9"/>
  <c r="AC1481" i="9"/>
  <c r="AB1481" i="9"/>
  <c r="AA1481" i="9"/>
  <c r="Z1481" i="9"/>
  <c r="Y1481" i="9"/>
  <c r="X1481" i="9"/>
  <c r="X1480" i="9" s="1"/>
  <c r="W1481" i="9"/>
  <c r="V1481" i="9"/>
  <c r="U1481" i="9"/>
  <c r="U1480" i="9" s="1"/>
  <c r="T1481" i="9"/>
  <c r="S1481" i="9"/>
  <c r="R1481" i="9"/>
  <c r="Q1481" i="9"/>
  <c r="Q1480" i="9" s="1"/>
  <c r="P1481" i="9"/>
  <c r="P1480" i="9" s="1"/>
  <c r="O1481" i="9"/>
  <c r="M1481" i="9"/>
  <c r="N1481" i="9" s="1"/>
  <c r="AC1480" i="9"/>
  <c r="AB1480" i="9"/>
  <c r="Z1480" i="9"/>
  <c r="M1480" i="9"/>
  <c r="AC1479" i="9"/>
  <c r="AB1479" i="9"/>
  <c r="AA1479" i="9"/>
  <c r="Z1479" i="9"/>
  <c r="Y1479" i="9"/>
  <c r="X1479" i="9"/>
  <c r="W1479" i="9"/>
  <c r="V1479" i="9"/>
  <c r="U1479" i="9"/>
  <c r="T1479" i="9"/>
  <c r="S1479" i="9"/>
  <c r="R1479" i="9"/>
  <c r="Q1479" i="9"/>
  <c r="P1479" i="9"/>
  <c r="O1479" i="9"/>
  <c r="M1479" i="9"/>
  <c r="N1479" i="9" s="1"/>
  <c r="AC1478" i="9"/>
  <c r="AB1478" i="9"/>
  <c r="AB1477" i="9" s="1"/>
  <c r="AA1478" i="9"/>
  <c r="Z1478" i="9"/>
  <c r="Y1478" i="9"/>
  <c r="X1478" i="9"/>
  <c r="X1477" i="9" s="1"/>
  <c r="W1478" i="9"/>
  <c r="W1477" i="9" s="1"/>
  <c r="V1478" i="9"/>
  <c r="V1477" i="9" s="1"/>
  <c r="U1478" i="9"/>
  <c r="U1477" i="9" s="1"/>
  <c r="T1478" i="9"/>
  <c r="T1477" i="9" s="1"/>
  <c r="S1478" i="9"/>
  <c r="S1477" i="9" s="1"/>
  <c r="R1478" i="9"/>
  <c r="R1477" i="9" s="1"/>
  <c r="Q1478" i="9"/>
  <c r="Q1477" i="9" s="1"/>
  <c r="P1478" i="9"/>
  <c r="P1477" i="9" s="1"/>
  <c r="O1478" i="9"/>
  <c r="O1477" i="9" s="1"/>
  <c r="N1478" i="9"/>
  <c r="M1478" i="9"/>
  <c r="AC1477" i="9"/>
  <c r="AA1477" i="9"/>
  <c r="Z1477" i="9"/>
  <c r="Y1477" i="9"/>
  <c r="M1477" i="9"/>
  <c r="AC1476" i="9"/>
  <c r="AB1476" i="9"/>
  <c r="AA1476" i="9"/>
  <c r="Z1476" i="9"/>
  <c r="Y1476" i="9"/>
  <c r="X1476" i="9"/>
  <c r="W1476" i="9"/>
  <c r="V1476" i="9"/>
  <c r="U1476" i="9"/>
  <c r="T1476" i="9"/>
  <c r="S1476" i="9"/>
  <c r="R1476" i="9"/>
  <c r="Q1476" i="9"/>
  <c r="P1476" i="9"/>
  <c r="O1476" i="9"/>
  <c r="N1476" i="9"/>
  <c r="M1476" i="9"/>
  <c r="AC1475" i="9"/>
  <c r="AB1475" i="9"/>
  <c r="AA1475" i="9"/>
  <c r="Z1475" i="9"/>
  <c r="Y1475" i="9"/>
  <c r="X1475" i="9"/>
  <c r="W1475" i="9"/>
  <c r="V1475" i="9"/>
  <c r="U1475" i="9"/>
  <c r="T1475" i="9"/>
  <c r="S1475" i="9"/>
  <c r="R1475" i="9"/>
  <c r="Q1475" i="9"/>
  <c r="P1475" i="9"/>
  <c r="O1475" i="9"/>
  <c r="M1475" i="9"/>
  <c r="N1475" i="9" s="1"/>
  <c r="AC1474" i="9"/>
  <c r="AB1474" i="9"/>
  <c r="AA1474" i="9"/>
  <c r="Z1474" i="9"/>
  <c r="Y1474" i="9"/>
  <c r="X1474" i="9"/>
  <c r="W1474" i="9"/>
  <c r="W1473" i="9" s="1"/>
  <c r="V1474" i="9"/>
  <c r="U1474" i="9"/>
  <c r="T1474" i="9"/>
  <c r="S1474" i="9"/>
  <c r="R1474" i="9"/>
  <c r="Q1474" i="9"/>
  <c r="P1474" i="9"/>
  <c r="O1474" i="9"/>
  <c r="O1473" i="9" s="1"/>
  <c r="M1474" i="9"/>
  <c r="N1474" i="9" s="1"/>
  <c r="AC1473" i="9"/>
  <c r="M1473" i="9"/>
  <c r="AC1472" i="9"/>
  <c r="AB1472" i="9"/>
  <c r="AA1472" i="9"/>
  <c r="Z1472" i="9"/>
  <c r="Y1472" i="9"/>
  <c r="X1472" i="9"/>
  <c r="W1472" i="9"/>
  <c r="V1472" i="9"/>
  <c r="U1472" i="9"/>
  <c r="T1472" i="9"/>
  <c r="S1472" i="9"/>
  <c r="R1472" i="9"/>
  <c r="Q1472" i="9"/>
  <c r="P1472" i="9"/>
  <c r="O1472" i="9"/>
  <c r="N1472" i="9"/>
  <c r="M1472" i="9"/>
  <c r="AC1471" i="9"/>
  <c r="AB1471" i="9"/>
  <c r="AA1471" i="9"/>
  <c r="AA1470" i="9" s="1"/>
  <c r="Z1471" i="9"/>
  <c r="Y1471" i="9"/>
  <c r="X1471" i="9"/>
  <c r="W1471" i="9"/>
  <c r="W1470" i="9" s="1"/>
  <c r="V1471" i="9"/>
  <c r="U1471" i="9"/>
  <c r="T1471" i="9"/>
  <c r="S1471" i="9"/>
  <c r="S1470" i="9" s="1"/>
  <c r="R1471" i="9"/>
  <c r="Q1471" i="9"/>
  <c r="P1471" i="9"/>
  <c r="O1471" i="9"/>
  <c r="M1471" i="9"/>
  <c r="N1471" i="9" s="1"/>
  <c r="AC1470" i="9"/>
  <c r="M1470" i="9"/>
  <c r="AC1468" i="9"/>
  <c r="AB1468" i="9"/>
  <c r="AA1468" i="9"/>
  <c r="Z1468" i="9"/>
  <c r="Y1468" i="9"/>
  <c r="X1468" i="9"/>
  <c r="W1468" i="9"/>
  <c r="V1468" i="9"/>
  <c r="U1468" i="9"/>
  <c r="T1468" i="9"/>
  <c r="S1468" i="9"/>
  <c r="R1468" i="9"/>
  <c r="Q1468" i="9"/>
  <c r="P1468" i="9"/>
  <c r="O1468" i="9"/>
  <c r="N1468" i="9"/>
  <c r="M1468" i="9"/>
  <c r="AC1467" i="9"/>
  <c r="AB1467" i="9"/>
  <c r="AA1467" i="9"/>
  <c r="Z1467" i="9"/>
  <c r="Y1467" i="9"/>
  <c r="X1467" i="9"/>
  <c r="W1467" i="9"/>
  <c r="V1467" i="9"/>
  <c r="U1467" i="9"/>
  <c r="T1467" i="9"/>
  <c r="S1467" i="9"/>
  <c r="R1467" i="9"/>
  <c r="Q1467" i="9"/>
  <c r="P1467" i="9"/>
  <c r="O1467" i="9"/>
  <c r="M1467" i="9"/>
  <c r="N1467" i="9" s="1"/>
  <c r="AC1466" i="9"/>
  <c r="AB1466" i="9"/>
  <c r="AA1466" i="9"/>
  <c r="Z1466" i="9"/>
  <c r="Y1466" i="9"/>
  <c r="Y1465" i="9" s="1"/>
  <c r="X1466" i="9"/>
  <c r="X1465" i="9" s="1"/>
  <c r="W1466" i="9"/>
  <c r="V1466" i="9"/>
  <c r="U1466" i="9"/>
  <c r="T1466" i="9"/>
  <c r="T1465" i="9" s="1"/>
  <c r="S1466" i="9"/>
  <c r="R1466" i="9"/>
  <c r="Q1466" i="9"/>
  <c r="Q1465" i="9" s="1"/>
  <c r="P1466" i="9"/>
  <c r="P1465" i="9" s="1"/>
  <c r="O1466" i="9"/>
  <c r="M1466" i="9"/>
  <c r="N1466" i="9" s="1"/>
  <c r="AC1465" i="9"/>
  <c r="M1465" i="9"/>
  <c r="AC1464" i="9"/>
  <c r="AB1464" i="9"/>
  <c r="AA1464" i="9"/>
  <c r="Z1464" i="9"/>
  <c r="Y1464" i="9"/>
  <c r="X1464" i="9"/>
  <c r="W1464" i="9"/>
  <c r="V1464" i="9"/>
  <c r="U1464" i="9"/>
  <c r="T1464" i="9"/>
  <c r="S1464" i="9"/>
  <c r="R1464" i="9"/>
  <c r="Q1464" i="9"/>
  <c r="P1464" i="9"/>
  <c r="O1464" i="9"/>
  <c r="N1464" i="9"/>
  <c r="M1464" i="9"/>
  <c r="AC1463" i="9"/>
  <c r="AB1463" i="9"/>
  <c r="AA1463" i="9"/>
  <c r="Z1463" i="9"/>
  <c r="Y1463" i="9"/>
  <c r="X1463" i="9"/>
  <c r="W1463" i="9"/>
  <c r="V1463" i="9"/>
  <c r="U1463" i="9"/>
  <c r="T1463" i="9"/>
  <c r="S1463" i="9"/>
  <c r="R1463" i="9"/>
  <c r="Q1463" i="9"/>
  <c r="P1463" i="9"/>
  <c r="O1463" i="9"/>
  <c r="M1463" i="9"/>
  <c r="N1463" i="9" s="1"/>
  <c r="AC1462" i="9"/>
  <c r="AB1462" i="9"/>
  <c r="AA1462" i="9"/>
  <c r="Z1462" i="9"/>
  <c r="Z1461" i="9" s="1"/>
  <c r="Y1462" i="9"/>
  <c r="X1462" i="9"/>
  <c r="W1462" i="9"/>
  <c r="V1462" i="9"/>
  <c r="V1461" i="9" s="1"/>
  <c r="U1462" i="9"/>
  <c r="T1462" i="9"/>
  <c r="S1462" i="9"/>
  <c r="R1462" i="9"/>
  <c r="Q1462" i="9"/>
  <c r="P1462" i="9"/>
  <c r="O1462" i="9"/>
  <c r="N1462" i="9"/>
  <c r="M1462" i="9"/>
  <c r="AC1461" i="9"/>
  <c r="R1461" i="9"/>
  <c r="M1461" i="9"/>
  <c r="AC1460" i="9"/>
  <c r="AB1460" i="9"/>
  <c r="AA1460" i="9"/>
  <c r="Z1460" i="9"/>
  <c r="Y1460" i="9"/>
  <c r="X1460" i="9"/>
  <c r="W1460" i="9"/>
  <c r="V1460" i="9"/>
  <c r="U1460" i="9"/>
  <c r="T1460" i="9"/>
  <c r="S1460" i="9"/>
  <c r="R1460" i="9"/>
  <c r="Q1460" i="9"/>
  <c r="P1460" i="9"/>
  <c r="O1460" i="9"/>
  <c r="N1460" i="9"/>
  <c r="M1460" i="9"/>
  <c r="AC1459" i="9"/>
  <c r="AB1459" i="9"/>
  <c r="AA1459" i="9"/>
  <c r="Z1459" i="9"/>
  <c r="Y1459" i="9"/>
  <c r="X1459" i="9"/>
  <c r="W1459" i="9"/>
  <c r="V1459" i="9"/>
  <c r="U1459" i="9"/>
  <c r="T1459" i="9"/>
  <c r="S1459" i="9"/>
  <c r="R1459" i="9"/>
  <c r="Q1459" i="9"/>
  <c r="P1459" i="9"/>
  <c r="O1459" i="9"/>
  <c r="M1459" i="9"/>
  <c r="N1459" i="9" s="1"/>
  <c r="AC1458" i="9"/>
  <c r="AB1458" i="9"/>
  <c r="AA1458" i="9"/>
  <c r="Z1458" i="9"/>
  <c r="Z1457" i="9" s="1"/>
  <c r="Y1458" i="9"/>
  <c r="Y1457" i="9" s="1"/>
  <c r="X1458" i="9"/>
  <c r="W1458" i="9"/>
  <c r="V1458" i="9"/>
  <c r="U1458" i="9"/>
  <c r="U1457" i="9" s="1"/>
  <c r="T1458" i="9"/>
  <c r="S1458" i="9"/>
  <c r="R1458" i="9"/>
  <c r="Q1458" i="9"/>
  <c r="Q1457" i="9" s="1"/>
  <c r="P1458" i="9"/>
  <c r="O1458" i="9"/>
  <c r="N1458" i="9"/>
  <c r="M1458" i="9"/>
  <c r="AC1457" i="9"/>
  <c r="M1457" i="9"/>
  <c r="AC1455" i="9"/>
  <c r="AB1455" i="9"/>
  <c r="AA1455" i="9"/>
  <c r="Z1455" i="9"/>
  <c r="Y1455" i="9"/>
  <c r="X1455" i="9"/>
  <c r="W1455" i="9"/>
  <c r="V1455" i="9"/>
  <c r="U1455" i="9"/>
  <c r="T1455" i="9"/>
  <c r="S1455" i="9"/>
  <c r="R1455" i="9"/>
  <c r="Q1455" i="9"/>
  <c r="P1455" i="9"/>
  <c r="O1455" i="9"/>
  <c r="N1455" i="9"/>
  <c r="M1455" i="9"/>
  <c r="AC1454" i="9"/>
  <c r="AB1454" i="9"/>
  <c r="AA1454" i="9"/>
  <c r="Z1454" i="9"/>
  <c r="Y1454" i="9"/>
  <c r="X1454" i="9"/>
  <c r="W1454" i="9"/>
  <c r="V1454" i="9"/>
  <c r="U1454" i="9"/>
  <c r="T1454" i="9"/>
  <c r="S1454" i="9"/>
  <c r="R1454" i="9"/>
  <c r="Q1454" i="9"/>
  <c r="P1454" i="9"/>
  <c r="O1454" i="9"/>
  <c r="M1454" i="9"/>
  <c r="N1454" i="9" s="1"/>
  <c r="AC1453" i="9"/>
  <c r="AB1453" i="9"/>
  <c r="AA1453" i="9"/>
  <c r="Z1453" i="9"/>
  <c r="Y1453" i="9"/>
  <c r="X1453" i="9"/>
  <c r="W1453" i="9"/>
  <c r="V1453" i="9"/>
  <c r="U1453" i="9"/>
  <c r="T1453" i="9"/>
  <c r="S1453" i="9"/>
  <c r="R1453" i="9"/>
  <c r="Q1453" i="9"/>
  <c r="P1453" i="9"/>
  <c r="O1453" i="9"/>
  <c r="M1453" i="9"/>
  <c r="N1453" i="9" s="1"/>
  <c r="AC1452" i="9"/>
  <c r="AB1452" i="9"/>
  <c r="AA1452" i="9"/>
  <c r="Z1452" i="9"/>
  <c r="Z1451" i="9" s="1"/>
  <c r="Y1452" i="9"/>
  <c r="X1452" i="9"/>
  <c r="W1452" i="9"/>
  <c r="V1452" i="9"/>
  <c r="V1451" i="9" s="1"/>
  <c r="U1452" i="9"/>
  <c r="T1452" i="9"/>
  <c r="S1452" i="9"/>
  <c r="R1452" i="9"/>
  <c r="R1451" i="9" s="1"/>
  <c r="Q1452" i="9"/>
  <c r="P1452" i="9"/>
  <c r="O1452" i="9"/>
  <c r="M1452" i="9"/>
  <c r="N1452" i="9" s="1"/>
  <c r="AC1451" i="9"/>
  <c r="W1451" i="9"/>
  <c r="M1451" i="9"/>
  <c r="AC1450" i="9"/>
  <c r="AB1450" i="9"/>
  <c r="AA1450" i="9"/>
  <c r="Z1450" i="9"/>
  <c r="Y1450" i="9"/>
  <c r="X1450" i="9"/>
  <c r="W1450" i="9"/>
  <c r="V1450" i="9"/>
  <c r="U1450" i="9"/>
  <c r="T1450" i="9"/>
  <c r="S1450" i="9"/>
  <c r="R1450" i="9"/>
  <c r="Q1450" i="9"/>
  <c r="P1450" i="9"/>
  <c r="O1450" i="9"/>
  <c r="M1450" i="9"/>
  <c r="N1450" i="9" s="1"/>
  <c r="AC1449" i="9"/>
  <c r="AB1449" i="9"/>
  <c r="AA1449" i="9"/>
  <c r="Z1449" i="9"/>
  <c r="Y1449" i="9"/>
  <c r="X1449" i="9"/>
  <c r="W1449" i="9"/>
  <c r="V1449" i="9"/>
  <c r="U1449" i="9"/>
  <c r="T1449" i="9"/>
  <c r="S1449" i="9"/>
  <c r="R1449" i="9"/>
  <c r="Q1449" i="9"/>
  <c r="P1449" i="9"/>
  <c r="O1449" i="9"/>
  <c r="M1449" i="9"/>
  <c r="N1449" i="9" s="1"/>
  <c r="AC1448" i="9"/>
  <c r="AB1448" i="9"/>
  <c r="AA1448" i="9"/>
  <c r="Z1448" i="9"/>
  <c r="Y1448" i="9"/>
  <c r="X1448" i="9"/>
  <c r="W1448" i="9"/>
  <c r="V1448" i="9"/>
  <c r="U1448" i="9"/>
  <c r="T1448" i="9"/>
  <c r="S1448" i="9"/>
  <c r="R1448" i="9"/>
  <c r="Q1448" i="9"/>
  <c r="P1448" i="9"/>
  <c r="O1448" i="9"/>
  <c r="M1448" i="9"/>
  <c r="N1448" i="9" s="1"/>
  <c r="AC1447" i="9"/>
  <c r="AB1447" i="9"/>
  <c r="AA1447" i="9"/>
  <c r="Z1447" i="9"/>
  <c r="Y1447" i="9"/>
  <c r="X1447" i="9"/>
  <c r="W1447" i="9"/>
  <c r="V1447" i="9"/>
  <c r="U1447" i="9"/>
  <c r="T1447" i="9"/>
  <c r="S1447" i="9"/>
  <c r="R1447" i="9"/>
  <c r="Q1447" i="9"/>
  <c r="P1447" i="9"/>
  <c r="O1447" i="9"/>
  <c r="M1447" i="9"/>
  <c r="N1447" i="9" s="1"/>
  <c r="N1446" i="9" s="1"/>
  <c r="AC1446" i="9"/>
  <c r="AB1446" i="9"/>
  <c r="AA1446" i="9"/>
  <c r="Z1446" i="9"/>
  <c r="Y1446" i="9"/>
  <c r="X1446" i="9"/>
  <c r="W1446" i="9"/>
  <c r="V1446" i="9"/>
  <c r="U1446" i="9"/>
  <c r="T1446" i="9"/>
  <c r="S1446" i="9"/>
  <c r="R1446" i="9"/>
  <c r="Q1446" i="9"/>
  <c r="P1446" i="9"/>
  <c r="O1446" i="9"/>
  <c r="M1446" i="9"/>
  <c r="AC1445" i="9"/>
  <c r="AB1445" i="9"/>
  <c r="AA1445" i="9"/>
  <c r="Z1445" i="9"/>
  <c r="Y1445" i="9"/>
  <c r="X1445" i="9"/>
  <c r="W1445" i="9"/>
  <c r="V1445" i="9"/>
  <c r="U1445" i="9"/>
  <c r="T1445" i="9"/>
  <c r="S1445" i="9"/>
  <c r="R1445" i="9"/>
  <c r="Q1445" i="9"/>
  <c r="P1445" i="9"/>
  <c r="O1445" i="9"/>
  <c r="N1445" i="9"/>
  <c r="M1445" i="9"/>
  <c r="AC1444" i="9"/>
  <c r="AB1444" i="9"/>
  <c r="AA1444" i="9"/>
  <c r="Z1444" i="9"/>
  <c r="Y1444" i="9"/>
  <c r="X1444" i="9"/>
  <c r="W1444" i="9"/>
  <c r="V1444" i="9"/>
  <c r="U1444" i="9"/>
  <c r="T1444" i="9"/>
  <c r="S1444" i="9"/>
  <c r="R1444" i="9"/>
  <c r="Q1444" i="9"/>
  <c r="P1444" i="9"/>
  <c r="O1444" i="9"/>
  <c r="M1444" i="9"/>
  <c r="N1444" i="9" s="1"/>
  <c r="AC1443" i="9"/>
  <c r="AB1443" i="9"/>
  <c r="AA1443" i="9"/>
  <c r="Z1443" i="9"/>
  <c r="Y1443" i="9"/>
  <c r="X1443" i="9"/>
  <c r="W1443" i="9"/>
  <c r="V1443" i="9"/>
  <c r="U1443" i="9"/>
  <c r="T1443" i="9"/>
  <c r="S1443" i="9"/>
  <c r="R1443" i="9"/>
  <c r="Q1443" i="9"/>
  <c r="P1443" i="9"/>
  <c r="O1443" i="9"/>
  <c r="M1443" i="9"/>
  <c r="N1443" i="9" s="1"/>
  <c r="AC1442" i="9"/>
  <c r="AB1442" i="9"/>
  <c r="AA1442" i="9"/>
  <c r="AA1441" i="9" s="1"/>
  <c r="Z1442" i="9"/>
  <c r="Y1442" i="9"/>
  <c r="X1442" i="9"/>
  <c r="W1442" i="9"/>
  <c r="V1442" i="9"/>
  <c r="U1442" i="9"/>
  <c r="T1442" i="9"/>
  <c r="S1442" i="9"/>
  <c r="S1441" i="9" s="1"/>
  <c r="R1442" i="9"/>
  <c r="Q1442" i="9"/>
  <c r="P1442" i="9"/>
  <c r="O1442" i="9"/>
  <c r="M1442" i="9"/>
  <c r="N1442" i="9" s="1"/>
  <c r="AC1441" i="9"/>
  <c r="M1441" i="9"/>
  <c r="M1438" i="9"/>
  <c r="M1437" i="9"/>
  <c r="M1436" i="9"/>
  <c r="AC1435" i="9"/>
  <c r="M1435" i="9"/>
  <c r="AC1434" i="9"/>
  <c r="AB1434" i="9"/>
  <c r="AA1434" i="9"/>
  <c r="Z1434" i="9"/>
  <c r="Y1434" i="9"/>
  <c r="X1434" i="9"/>
  <c r="W1434" i="9"/>
  <c r="V1434" i="9"/>
  <c r="U1434" i="9"/>
  <c r="M1434" i="9"/>
  <c r="S1434" i="9" s="1"/>
  <c r="AC1433" i="9"/>
  <c r="AB1433" i="9"/>
  <c r="AA1433" i="9"/>
  <c r="Z1433" i="9"/>
  <c r="Y1433" i="9"/>
  <c r="X1433" i="9"/>
  <c r="W1433" i="9"/>
  <c r="V1433" i="9"/>
  <c r="U1433" i="9"/>
  <c r="U1432" i="9" s="1"/>
  <c r="T1433" i="9"/>
  <c r="S1433" i="9"/>
  <c r="R1433" i="9"/>
  <c r="M1433" i="9"/>
  <c r="Q1432" i="9" s="1"/>
  <c r="AC1432" i="9"/>
  <c r="M1432" i="9"/>
  <c r="AC1431" i="9"/>
  <c r="AB1431" i="9"/>
  <c r="AA1431" i="9"/>
  <c r="Z1431" i="9"/>
  <c r="Y1431" i="9"/>
  <c r="X1431" i="9"/>
  <c r="W1431" i="9"/>
  <c r="V1431" i="9"/>
  <c r="U1431" i="9"/>
  <c r="T1431" i="9"/>
  <c r="S1431" i="9"/>
  <c r="R1431" i="9"/>
  <c r="Q1431" i="9"/>
  <c r="P1431" i="9"/>
  <c r="O1431" i="9"/>
  <c r="M1431" i="9"/>
  <c r="N1431" i="9" s="1"/>
  <c r="AC1430" i="9"/>
  <c r="AB1430" i="9"/>
  <c r="AB1429" i="9" s="1"/>
  <c r="AA1430" i="9"/>
  <c r="Z1430" i="9"/>
  <c r="Z1429" i="9" s="1"/>
  <c r="Y1430" i="9"/>
  <c r="Y1429" i="9" s="1"/>
  <c r="X1430" i="9"/>
  <c r="X1429" i="9" s="1"/>
  <c r="W1430" i="9"/>
  <c r="V1430" i="9"/>
  <c r="V1429" i="9" s="1"/>
  <c r="U1430" i="9"/>
  <c r="U1429" i="9" s="1"/>
  <c r="T1430" i="9"/>
  <c r="T1429" i="9" s="1"/>
  <c r="S1430" i="9"/>
  <c r="S1429" i="9" s="1"/>
  <c r="R1430" i="9"/>
  <c r="R1429" i="9" s="1"/>
  <c r="Q1430" i="9"/>
  <c r="Q1429" i="9" s="1"/>
  <c r="P1430" i="9"/>
  <c r="P1429" i="9" s="1"/>
  <c r="O1430" i="9"/>
  <c r="N1430" i="9"/>
  <c r="M1430" i="9"/>
  <c r="AC1429" i="9"/>
  <c r="AA1429" i="9"/>
  <c r="W1429" i="9"/>
  <c r="O1429" i="9"/>
  <c r="M1429" i="9"/>
  <c r="AC1428" i="9"/>
  <c r="AB1428" i="9"/>
  <c r="AA1428" i="9"/>
  <c r="Z1428" i="9"/>
  <c r="Y1428" i="9"/>
  <c r="X1428" i="9"/>
  <c r="W1428" i="9"/>
  <c r="V1428" i="9"/>
  <c r="U1428" i="9"/>
  <c r="T1428" i="9"/>
  <c r="S1428" i="9"/>
  <c r="R1428" i="9"/>
  <c r="Q1428" i="9"/>
  <c r="P1428" i="9"/>
  <c r="O1428" i="9"/>
  <c r="N1428" i="9"/>
  <c r="M1428" i="9"/>
  <c r="AC1427" i="9"/>
  <c r="AB1427" i="9"/>
  <c r="AA1427" i="9"/>
  <c r="Z1427" i="9"/>
  <c r="Y1427" i="9"/>
  <c r="X1427" i="9"/>
  <c r="W1427" i="9"/>
  <c r="W1426" i="9" s="1"/>
  <c r="V1427" i="9"/>
  <c r="U1427" i="9"/>
  <c r="U1426" i="9" s="1"/>
  <c r="T1427" i="9"/>
  <c r="S1427" i="9"/>
  <c r="S1426" i="9" s="1"/>
  <c r="R1427" i="9"/>
  <c r="Q1427" i="9"/>
  <c r="P1427" i="9"/>
  <c r="O1427" i="9"/>
  <c r="O1426" i="9" s="1"/>
  <c r="M1427" i="9"/>
  <c r="N1427" i="9" s="1"/>
  <c r="AC1426" i="9"/>
  <c r="M1426" i="9"/>
  <c r="AC1425" i="9"/>
  <c r="AB1425" i="9"/>
  <c r="AA1425" i="9"/>
  <c r="Z1425" i="9"/>
  <c r="Y1425" i="9"/>
  <c r="X1425" i="9"/>
  <c r="W1425" i="9"/>
  <c r="V1425" i="9"/>
  <c r="U1425" i="9"/>
  <c r="T1425" i="9"/>
  <c r="S1425" i="9"/>
  <c r="R1425" i="9"/>
  <c r="Q1425" i="9"/>
  <c r="P1425" i="9"/>
  <c r="O1425" i="9"/>
  <c r="M1425" i="9"/>
  <c r="N1425" i="9" s="1"/>
  <c r="AC1424" i="9"/>
  <c r="AB1424" i="9"/>
  <c r="AB1423" i="9" s="1"/>
  <c r="AA1424" i="9"/>
  <c r="AA1423" i="9" s="1"/>
  <c r="Z1424" i="9"/>
  <c r="Z1423" i="9" s="1"/>
  <c r="Y1424" i="9"/>
  <c r="Y1423" i="9" s="1"/>
  <c r="X1424" i="9"/>
  <c r="X1423" i="9" s="1"/>
  <c r="W1424" i="9"/>
  <c r="W1423" i="9" s="1"/>
  <c r="V1424" i="9"/>
  <c r="V1423" i="9" s="1"/>
  <c r="U1424" i="9"/>
  <c r="U1423" i="9" s="1"/>
  <c r="T1424" i="9"/>
  <c r="T1423" i="9" s="1"/>
  <c r="S1424" i="9"/>
  <c r="S1423" i="9" s="1"/>
  <c r="R1424" i="9"/>
  <c r="R1423" i="9" s="1"/>
  <c r="Q1424" i="9"/>
  <c r="Q1423" i="9" s="1"/>
  <c r="P1424" i="9"/>
  <c r="P1423" i="9" s="1"/>
  <c r="O1424" i="9"/>
  <c r="O1423" i="9" s="1"/>
  <c r="N1424" i="9"/>
  <c r="M1424" i="9"/>
  <c r="AC1423" i="9"/>
  <c r="M1423" i="9"/>
  <c r="AC1422" i="9"/>
  <c r="AB1422" i="9"/>
  <c r="AA1422" i="9"/>
  <c r="Z1422" i="9"/>
  <c r="Y1422" i="9"/>
  <c r="X1422" i="9"/>
  <c r="W1422" i="9"/>
  <c r="V1422" i="9"/>
  <c r="U1422" i="9"/>
  <c r="T1422" i="9"/>
  <c r="S1422" i="9"/>
  <c r="R1422" i="9"/>
  <c r="Q1422" i="9"/>
  <c r="P1422" i="9"/>
  <c r="O1422" i="9"/>
  <c r="N1422" i="9"/>
  <c r="M1422" i="9"/>
  <c r="AC1421" i="9"/>
  <c r="AB1421" i="9"/>
  <c r="AA1421" i="9"/>
  <c r="AA1420" i="9" s="1"/>
  <c r="Z1421" i="9"/>
  <c r="Y1421" i="9"/>
  <c r="Y1420" i="9" s="1"/>
  <c r="X1421" i="9"/>
  <c r="W1421" i="9"/>
  <c r="V1421" i="9"/>
  <c r="U1421" i="9"/>
  <c r="T1421" i="9"/>
  <c r="S1421" i="9"/>
  <c r="S1420" i="9" s="1"/>
  <c r="R1421" i="9"/>
  <c r="Q1421" i="9"/>
  <c r="P1421" i="9"/>
  <c r="O1421" i="9"/>
  <c r="M1421" i="9"/>
  <c r="N1421" i="9" s="1"/>
  <c r="AC1420" i="9"/>
  <c r="M1420" i="9"/>
  <c r="AC1419" i="9"/>
  <c r="AB1419" i="9"/>
  <c r="AA1419" i="9"/>
  <c r="Z1419" i="9"/>
  <c r="Y1419" i="9"/>
  <c r="X1419" i="9"/>
  <c r="W1419" i="9"/>
  <c r="V1419" i="9"/>
  <c r="U1419" i="9"/>
  <c r="T1419" i="9"/>
  <c r="S1419" i="9"/>
  <c r="R1419" i="9"/>
  <c r="R1417" i="9" s="1"/>
  <c r="Q1419" i="9"/>
  <c r="P1419" i="9"/>
  <c r="O1419" i="9"/>
  <c r="N1419" i="9"/>
  <c r="M1419" i="9"/>
  <c r="AC1418" i="9"/>
  <c r="AB1418" i="9"/>
  <c r="AA1418" i="9"/>
  <c r="Z1418" i="9"/>
  <c r="Y1418" i="9"/>
  <c r="X1418" i="9"/>
  <c r="X1417" i="9" s="1"/>
  <c r="W1418" i="9"/>
  <c r="W1417" i="9" s="1"/>
  <c r="V1418" i="9"/>
  <c r="U1418" i="9"/>
  <c r="T1418" i="9"/>
  <c r="S1418" i="9"/>
  <c r="R1418" i="9"/>
  <c r="Q1418" i="9"/>
  <c r="P1418" i="9"/>
  <c r="P1417" i="9" s="1"/>
  <c r="O1418" i="9"/>
  <c r="O1417" i="9" s="1"/>
  <c r="M1418" i="9"/>
  <c r="N1418" i="9" s="1"/>
  <c r="AC1417" i="9"/>
  <c r="AB1417" i="9"/>
  <c r="T1417" i="9"/>
  <c r="M1417" i="9"/>
  <c r="AC1416" i="9"/>
  <c r="AB1416" i="9"/>
  <c r="AA1416" i="9"/>
  <c r="Z1416" i="9"/>
  <c r="Y1416" i="9"/>
  <c r="X1416" i="9"/>
  <c r="W1416" i="9"/>
  <c r="V1416" i="9"/>
  <c r="U1416" i="9"/>
  <c r="T1416" i="9"/>
  <c r="S1416" i="9"/>
  <c r="R1416" i="9"/>
  <c r="Q1416" i="9"/>
  <c r="P1416" i="9"/>
  <c r="O1416" i="9"/>
  <c r="M1416" i="9"/>
  <c r="N1416" i="9" s="1"/>
  <c r="AC1415" i="9"/>
  <c r="AB1415" i="9"/>
  <c r="AA1415" i="9"/>
  <c r="Z1415" i="9"/>
  <c r="Y1415" i="9"/>
  <c r="X1415" i="9"/>
  <c r="W1415" i="9"/>
  <c r="V1415" i="9"/>
  <c r="U1415" i="9"/>
  <c r="T1415" i="9"/>
  <c r="S1415" i="9"/>
  <c r="R1415" i="9"/>
  <c r="Q1415" i="9"/>
  <c r="P1415" i="9"/>
  <c r="O1415" i="9"/>
  <c r="M1415" i="9"/>
  <c r="N1415" i="9" s="1"/>
  <c r="N1414" i="9" s="1"/>
  <c r="AC1414" i="9"/>
  <c r="AB1414" i="9"/>
  <c r="AA1414" i="9"/>
  <c r="Z1414" i="9"/>
  <c r="Y1414" i="9"/>
  <c r="X1414" i="9"/>
  <c r="W1414" i="9"/>
  <c r="V1414" i="9"/>
  <c r="U1414" i="9"/>
  <c r="T1414" i="9"/>
  <c r="S1414" i="9"/>
  <c r="R1414" i="9"/>
  <c r="Q1414" i="9"/>
  <c r="P1414" i="9"/>
  <c r="O1414" i="9"/>
  <c r="M1414" i="9"/>
  <c r="AC1412" i="9"/>
  <c r="AB1412" i="9"/>
  <c r="AA1412" i="9"/>
  <c r="Z1412" i="9"/>
  <c r="Y1412" i="9"/>
  <c r="X1412" i="9"/>
  <c r="W1412" i="9"/>
  <c r="V1412" i="9"/>
  <c r="U1412" i="9"/>
  <c r="T1412" i="9"/>
  <c r="S1412" i="9"/>
  <c r="R1412" i="9"/>
  <c r="Q1412" i="9"/>
  <c r="P1412" i="9"/>
  <c r="O1412" i="9"/>
  <c r="N1412" i="9"/>
  <c r="M1412" i="9"/>
  <c r="AC1411" i="9"/>
  <c r="AB1411" i="9"/>
  <c r="AA1411" i="9"/>
  <c r="Z1411" i="9"/>
  <c r="Y1411" i="9"/>
  <c r="X1411" i="9"/>
  <c r="W1411" i="9"/>
  <c r="V1411" i="9"/>
  <c r="U1411" i="9"/>
  <c r="T1411" i="9"/>
  <c r="S1411" i="9"/>
  <c r="R1411" i="9"/>
  <c r="Q1411" i="9"/>
  <c r="P1411" i="9"/>
  <c r="O1411" i="9"/>
  <c r="M1411" i="9"/>
  <c r="N1411" i="9" s="1"/>
  <c r="AC1410" i="9"/>
  <c r="AB1410" i="9"/>
  <c r="AA1410" i="9"/>
  <c r="Z1410" i="9"/>
  <c r="Y1410" i="9"/>
  <c r="X1410" i="9"/>
  <c r="W1410" i="9"/>
  <c r="V1410" i="9"/>
  <c r="U1410" i="9"/>
  <c r="T1410" i="9"/>
  <c r="T1409" i="9" s="1"/>
  <c r="S1410" i="9"/>
  <c r="S1409" i="9" s="1"/>
  <c r="R1410" i="9"/>
  <c r="Q1410" i="9"/>
  <c r="P1410" i="9"/>
  <c r="O1410" i="9"/>
  <c r="M1410" i="9"/>
  <c r="N1410" i="9" s="1"/>
  <c r="AC1409" i="9"/>
  <c r="AB1409" i="9"/>
  <c r="AA1409" i="9"/>
  <c r="M1409" i="9"/>
  <c r="AC1408" i="9"/>
  <c r="AB1408" i="9"/>
  <c r="AB1406" i="9" s="1"/>
  <c r="AA1408" i="9"/>
  <c r="Z1408" i="9"/>
  <c r="Y1408" i="9"/>
  <c r="X1408" i="9"/>
  <c r="W1408" i="9"/>
  <c r="V1408" i="9"/>
  <c r="U1408" i="9"/>
  <c r="T1408" i="9"/>
  <c r="S1408" i="9"/>
  <c r="R1408" i="9"/>
  <c r="Q1408" i="9"/>
  <c r="P1408" i="9"/>
  <c r="O1408" i="9"/>
  <c r="N1408" i="9"/>
  <c r="M1408" i="9"/>
  <c r="AC1407" i="9"/>
  <c r="AB1407" i="9"/>
  <c r="AA1407" i="9"/>
  <c r="Z1407" i="9"/>
  <c r="Y1407" i="9"/>
  <c r="Y1406" i="9" s="1"/>
  <c r="X1407" i="9"/>
  <c r="X1406" i="9" s="1"/>
  <c r="W1407" i="9"/>
  <c r="V1407" i="9"/>
  <c r="V1406" i="9" s="1"/>
  <c r="U1407" i="9"/>
  <c r="T1407" i="9"/>
  <c r="S1407" i="9"/>
  <c r="R1407" i="9"/>
  <c r="Q1407" i="9"/>
  <c r="Q1406" i="9" s="1"/>
  <c r="P1407" i="9"/>
  <c r="P1406" i="9" s="1"/>
  <c r="O1407" i="9"/>
  <c r="M1407" i="9"/>
  <c r="N1407" i="9" s="1"/>
  <c r="AC1406" i="9"/>
  <c r="M1406" i="9"/>
  <c r="AC1405" i="9"/>
  <c r="AB1405" i="9"/>
  <c r="AA1405" i="9"/>
  <c r="Z1405" i="9"/>
  <c r="Y1405" i="9"/>
  <c r="X1405" i="9"/>
  <c r="W1405" i="9"/>
  <c r="V1405" i="9"/>
  <c r="U1405" i="9"/>
  <c r="T1405" i="9"/>
  <c r="S1405" i="9"/>
  <c r="R1405" i="9"/>
  <c r="Q1405" i="9"/>
  <c r="P1405" i="9"/>
  <c r="O1405" i="9"/>
  <c r="M1405" i="9"/>
  <c r="N1405" i="9" s="1"/>
  <c r="AC1404" i="9"/>
  <c r="AB1404" i="9"/>
  <c r="AA1404" i="9"/>
  <c r="Z1404" i="9"/>
  <c r="Y1404" i="9"/>
  <c r="X1404" i="9"/>
  <c r="W1404" i="9"/>
  <c r="V1404" i="9"/>
  <c r="U1404" i="9"/>
  <c r="T1404" i="9"/>
  <c r="S1404" i="9"/>
  <c r="R1404" i="9"/>
  <c r="Q1404" i="9"/>
  <c r="P1404" i="9"/>
  <c r="O1404" i="9"/>
  <c r="M1404" i="9"/>
  <c r="N1404" i="9" s="1"/>
  <c r="AC1403" i="9"/>
  <c r="AB1403" i="9"/>
  <c r="AA1403" i="9"/>
  <c r="Z1403" i="9"/>
  <c r="Y1403" i="9"/>
  <c r="X1403" i="9"/>
  <c r="W1403" i="9"/>
  <c r="V1403" i="9"/>
  <c r="U1403" i="9"/>
  <c r="T1403" i="9"/>
  <c r="S1403" i="9"/>
  <c r="R1403" i="9"/>
  <c r="R1402" i="9" s="1"/>
  <c r="Q1403" i="9"/>
  <c r="Q1402" i="9" s="1"/>
  <c r="P1403" i="9"/>
  <c r="O1403" i="9"/>
  <c r="O1402" i="9" s="1"/>
  <c r="M1403" i="9"/>
  <c r="N1403" i="9" s="1"/>
  <c r="AC1402" i="9"/>
  <c r="AB1402" i="9"/>
  <c r="AA1402" i="9"/>
  <c r="Z1402" i="9"/>
  <c r="Y1402" i="9"/>
  <c r="X1402" i="9"/>
  <c r="W1402" i="9"/>
  <c r="V1402" i="9"/>
  <c r="U1402" i="9"/>
  <c r="T1402" i="9"/>
  <c r="S1402" i="9"/>
  <c r="P1402" i="9"/>
  <c r="M1402" i="9"/>
  <c r="AC1401" i="9"/>
  <c r="AB1401" i="9"/>
  <c r="AA1401" i="9"/>
  <c r="Z1401" i="9"/>
  <c r="Y1401" i="9"/>
  <c r="X1401" i="9"/>
  <c r="W1401" i="9"/>
  <c r="V1401" i="9"/>
  <c r="U1401" i="9"/>
  <c r="T1401" i="9"/>
  <c r="S1401" i="9"/>
  <c r="R1401" i="9"/>
  <c r="Q1401" i="9"/>
  <c r="P1401" i="9"/>
  <c r="O1401" i="9"/>
  <c r="N1401" i="9"/>
  <c r="M1401" i="9"/>
  <c r="AC1400" i="9"/>
  <c r="AB1400" i="9"/>
  <c r="AA1400" i="9"/>
  <c r="AA1399" i="9" s="1"/>
  <c r="Z1400" i="9"/>
  <c r="Z1399" i="9" s="1"/>
  <c r="Y1400" i="9"/>
  <c r="X1400" i="9"/>
  <c r="W1400" i="9"/>
  <c r="V1400" i="9"/>
  <c r="U1400" i="9"/>
  <c r="T1400" i="9"/>
  <c r="S1400" i="9"/>
  <c r="S1399" i="9" s="1"/>
  <c r="R1400" i="9"/>
  <c r="R1399" i="9" s="1"/>
  <c r="Q1400" i="9"/>
  <c r="P1400" i="9"/>
  <c r="O1400" i="9"/>
  <c r="O1399" i="9" s="1"/>
  <c r="M1400" i="9"/>
  <c r="N1400" i="9" s="1"/>
  <c r="AC1399" i="9"/>
  <c r="M1399" i="9"/>
  <c r="AC1398" i="9"/>
  <c r="AB1398" i="9"/>
  <c r="AA1398" i="9"/>
  <c r="Z1398" i="9"/>
  <c r="Y1398" i="9"/>
  <c r="X1398" i="9"/>
  <c r="W1398" i="9"/>
  <c r="V1398" i="9"/>
  <c r="U1398" i="9"/>
  <c r="T1398" i="9"/>
  <c r="S1398" i="9"/>
  <c r="R1398" i="9"/>
  <c r="Q1398" i="9"/>
  <c r="P1398" i="9"/>
  <c r="O1398" i="9"/>
  <c r="M1398" i="9"/>
  <c r="N1398" i="9" s="1"/>
  <c r="AC1397" i="9"/>
  <c r="AB1397" i="9"/>
  <c r="AA1397" i="9"/>
  <c r="Z1397" i="9"/>
  <c r="Y1397" i="9"/>
  <c r="X1397" i="9"/>
  <c r="W1397" i="9"/>
  <c r="V1397" i="9"/>
  <c r="U1397" i="9"/>
  <c r="T1397" i="9"/>
  <c r="S1397" i="9"/>
  <c r="R1397" i="9"/>
  <c r="Q1397" i="9"/>
  <c r="P1397" i="9"/>
  <c r="O1397" i="9"/>
  <c r="M1397" i="9"/>
  <c r="N1397" i="9" s="1"/>
  <c r="AC1396" i="9"/>
  <c r="AB1396" i="9"/>
  <c r="AA1396" i="9"/>
  <c r="AA1395" i="9" s="1"/>
  <c r="Z1396" i="9"/>
  <c r="Z1395" i="9" s="1"/>
  <c r="Y1396" i="9"/>
  <c r="Y1395" i="9" s="1"/>
  <c r="X1396" i="9"/>
  <c r="W1396" i="9"/>
  <c r="W1395" i="9" s="1"/>
  <c r="V1396" i="9"/>
  <c r="V1395" i="9" s="1"/>
  <c r="U1396" i="9"/>
  <c r="U1395" i="9" s="1"/>
  <c r="T1396" i="9"/>
  <c r="T1395" i="9" s="1"/>
  <c r="S1396" i="9"/>
  <c r="S1395" i="9" s="1"/>
  <c r="R1396" i="9"/>
  <c r="R1395" i="9" s="1"/>
  <c r="Q1396" i="9"/>
  <c r="Q1395" i="9" s="1"/>
  <c r="P1396" i="9"/>
  <c r="O1396" i="9"/>
  <c r="O1395" i="9" s="1"/>
  <c r="N1396" i="9"/>
  <c r="M1396" i="9"/>
  <c r="AC1395" i="9"/>
  <c r="AB1395" i="9"/>
  <c r="X1395" i="9"/>
  <c r="P1395" i="9"/>
  <c r="M1395" i="9"/>
  <c r="AC1394" i="9"/>
  <c r="AB1394" i="9"/>
  <c r="AA1394" i="9"/>
  <c r="Z1394" i="9"/>
  <c r="Y1394" i="9"/>
  <c r="X1394" i="9"/>
  <c r="W1394" i="9"/>
  <c r="V1394" i="9"/>
  <c r="U1394" i="9"/>
  <c r="T1394" i="9"/>
  <c r="S1394" i="9"/>
  <c r="R1394" i="9"/>
  <c r="Q1394" i="9"/>
  <c r="Q1392" i="9" s="1"/>
  <c r="P1394" i="9"/>
  <c r="O1394" i="9"/>
  <c r="N1394" i="9"/>
  <c r="M1394" i="9"/>
  <c r="AC1393" i="9"/>
  <c r="AB1393" i="9"/>
  <c r="AB1392" i="9" s="1"/>
  <c r="AA1393" i="9"/>
  <c r="AA1392" i="9" s="1"/>
  <c r="Z1393" i="9"/>
  <c r="Y1393" i="9"/>
  <c r="X1393" i="9"/>
  <c r="W1393" i="9"/>
  <c r="W1392" i="9" s="1"/>
  <c r="V1393" i="9"/>
  <c r="U1393" i="9"/>
  <c r="T1393" i="9"/>
  <c r="T1392" i="9" s="1"/>
  <c r="S1393" i="9"/>
  <c r="S1392" i="9" s="1"/>
  <c r="R1393" i="9"/>
  <c r="Q1393" i="9"/>
  <c r="P1393" i="9"/>
  <c r="O1393" i="9"/>
  <c r="O1392" i="9" s="1"/>
  <c r="M1393" i="9"/>
  <c r="N1393" i="9" s="1"/>
  <c r="AC1392" i="9"/>
  <c r="M1392" i="9"/>
  <c r="AC1390" i="9"/>
  <c r="AB1390" i="9"/>
  <c r="AA1390" i="9"/>
  <c r="Z1390" i="9"/>
  <c r="Y1390" i="9"/>
  <c r="X1390" i="9"/>
  <c r="W1390" i="9"/>
  <c r="V1390" i="9"/>
  <c r="U1390" i="9"/>
  <c r="T1390" i="9"/>
  <c r="S1390" i="9"/>
  <c r="R1390" i="9"/>
  <c r="Q1390" i="9"/>
  <c r="P1390" i="9"/>
  <c r="O1390" i="9"/>
  <c r="N1390" i="9"/>
  <c r="M1390" i="9"/>
  <c r="AC1389" i="9"/>
  <c r="AB1389" i="9"/>
  <c r="AA1389" i="9"/>
  <c r="Z1389" i="9"/>
  <c r="Y1389" i="9"/>
  <c r="X1389" i="9"/>
  <c r="W1389" i="9"/>
  <c r="V1389" i="9"/>
  <c r="U1389" i="9"/>
  <c r="T1389" i="9"/>
  <c r="S1389" i="9"/>
  <c r="R1389" i="9"/>
  <c r="Q1389" i="9"/>
  <c r="P1389" i="9"/>
  <c r="O1389" i="9"/>
  <c r="M1389" i="9"/>
  <c r="N1389" i="9" s="1"/>
  <c r="AC1388" i="9"/>
  <c r="AB1388" i="9"/>
  <c r="AA1388" i="9"/>
  <c r="Z1388" i="9"/>
  <c r="Y1388" i="9"/>
  <c r="X1388" i="9"/>
  <c r="X1387" i="9" s="1"/>
  <c r="W1388" i="9"/>
  <c r="V1388" i="9"/>
  <c r="U1388" i="9"/>
  <c r="T1388" i="9"/>
  <c r="S1388" i="9"/>
  <c r="R1388" i="9"/>
  <c r="Q1388" i="9"/>
  <c r="P1388" i="9"/>
  <c r="P1387" i="9" s="1"/>
  <c r="O1388" i="9"/>
  <c r="N1388" i="9"/>
  <c r="M1388" i="9"/>
  <c r="AC1387" i="9"/>
  <c r="M1387" i="9"/>
  <c r="AC1386" i="9"/>
  <c r="AB1386" i="9"/>
  <c r="AA1386" i="9"/>
  <c r="Z1386" i="9"/>
  <c r="Y1386" i="9"/>
  <c r="X1386" i="9"/>
  <c r="W1386" i="9"/>
  <c r="V1386" i="9"/>
  <c r="U1386" i="9"/>
  <c r="T1386" i="9"/>
  <c r="S1386" i="9"/>
  <c r="R1386" i="9"/>
  <c r="Q1386" i="9"/>
  <c r="P1386" i="9"/>
  <c r="O1386" i="9"/>
  <c r="N1386" i="9"/>
  <c r="M1386" i="9"/>
  <c r="AC1385" i="9"/>
  <c r="AB1385" i="9"/>
  <c r="AA1385" i="9"/>
  <c r="Z1385" i="9"/>
  <c r="Y1385" i="9"/>
  <c r="X1385" i="9"/>
  <c r="W1385" i="9"/>
  <c r="V1385" i="9"/>
  <c r="U1385" i="9"/>
  <c r="T1385" i="9"/>
  <c r="S1385" i="9"/>
  <c r="R1385" i="9"/>
  <c r="Q1385" i="9"/>
  <c r="P1385" i="9"/>
  <c r="O1385" i="9"/>
  <c r="M1385" i="9"/>
  <c r="N1385" i="9" s="1"/>
  <c r="AC1384" i="9"/>
  <c r="AB1384" i="9"/>
  <c r="AA1384" i="9"/>
  <c r="Z1384" i="9"/>
  <c r="Z1383" i="9" s="1"/>
  <c r="Y1384" i="9"/>
  <c r="X1384" i="9"/>
  <c r="X1383" i="9" s="1"/>
  <c r="W1384" i="9"/>
  <c r="W1383" i="9" s="1"/>
  <c r="V1384" i="9"/>
  <c r="U1384" i="9"/>
  <c r="T1384" i="9"/>
  <c r="T1383" i="9" s="1"/>
  <c r="S1384" i="9"/>
  <c r="R1384" i="9"/>
  <c r="Q1384" i="9"/>
  <c r="P1384" i="9"/>
  <c r="P1383" i="9" s="1"/>
  <c r="O1384" i="9"/>
  <c r="O1383" i="9" s="1"/>
  <c r="M1384" i="9"/>
  <c r="N1384" i="9" s="1"/>
  <c r="AC1383" i="9"/>
  <c r="AB1383" i="9"/>
  <c r="M1383" i="9"/>
  <c r="AC1382" i="9"/>
  <c r="AB1382" i="9"/>
  <c r="AA1382" i="9"/>
  <c r="Z1382" i="9"/>
  <c r="Y1382" i="9"/>
  <c r="X1382" i="9"/>
  <c r="W1382" i="9"/>
  <c r="V1382" i="9"/>
  <c r="U1382" i="9"/>
  <c r="T1382" i="9"/>
  <c r="S1382" i="9"/>
  <c r="R1382" i="9"/>
  <c r="Q1382" i="9"/>
  <c r="P1382" i="9"/>
  <c r="O1382" i="9"/>
  <c r="N1382" i="9"/>
  <c r="M1382" i="9"/>
  <c r="AC1381" i="9"/>
  <c r="AB1381" i="9"/>
  <c r="AA1381" i="9"/>
  <c r="Z1381" i="9"/>
  <c r="Y1381" i="9"/>
  <c r="X1381" i="9"/>
  <c r="W1381" i="9"/>
  <c r="V1381" i="9"/>
  <c r="U1381" i="9"/>
  <c r="T1381" i="9"/>
  <c r="S1381" i="9"/>
  <c r="R1381" i="9"/>
  <c r="Q1381" i="9"/>
  <c r="P1381" i="9"/>
  <c r="O1381" i="9"/>
  <c r="M1381" i="9"/>
  <c r="N1381" i="9" s="1"/>
  <c r="AC1380" i="9"/>
  <c r="AB1380" i="9"/>
  <c r="AA1380" i="9"/>
  <c r="Z1380" i="9"/>
  <c r="Y1380" i="9"/>
  <c r="Y1379" i="9" s="1"/>
  <c r="X1380" i="9"/>
  <c r="W1380" i="9"/>
  <c r="V1380" i="9"/>
  <c r="U1380" i="9"/>
  <c r="U1379" i="9" s="1"/>
  <c r="T1380" i="9"/>
  <c r="S1380" i="9"/>
  <c r="R1380" i="9"/>
  <c r="Q1380" i="9"/>
  <c r="Q1379" i="9" s="1"/>
  <c r="P1380" i="9"/>
  <c r="O1380" i="9"/>
  <c r="N1380" i="9"/>
  <c r="M1380" i="9"/>
  <c r="AC1379" i="9"/>
  <c r="M1379" i="9"/>
  <c r="AC1377" i="9"/>
  <c r="AB1377" i="9"/>
  <c r="AA1377" i="9"/>
  <c r="Z1377" i="9"/>
  <c r="Y1377" i="9"/>
  <c r="X1377" i="9"/>
  <c r="W1377" i="9"/>
  <c r="V1377" i="9"/>
  <c r="U1377" i="9"/>
  <c r="T1377" i="9"/>
  <c r="S1377" i="9"/>
  <c r="R1377" i="9"/>
  <c r="R1373" i="9" s="1"/>
  <c r="Q1377" i="9"/>
  <c r="P1377" i="9"/>
  <c r="O1377" i="9"/>
  <c r="N1377" i="9"/>
  <c r="M1377" i="9"/>
  <c r="AC1376" i="9"/>
  <c r="AB1376" i="9"/>
  <c r="AA1376" i="9"/>
  <c r="Z1376" i="9"/>
  <c r="Y1376" i="9"/>
  <c r="X1376" i="9"/>
  <c r="W1376" i="9"/>
  <c r="V1376" i="9"/>
  <c r="U1376" i="9"/>
  <c r="T1376" i="9"/>
  <c r="S1376" i="9"/>
  <c r="R1376" i="9"/>
  <c r="Q1376" i="9"/>
  <c r="P1376" i="9"/>
  <c r="O1376" i="9"/>
  <c r="M1376" i="9"/>
  <c r="N1376" i="9" s="1"/>
  <c r="AC1375" i="9"/>
  <c r="AB1375" i="9"/>
  <c r="AA1375" i="9"/>
  <c r="Z1375" i="9"/>
  <c r="Y1375" i="9"/>
  <c r="X1375" i="9"/>
  <c r="W1375" i="9"/>
  <c r="V1375" i="9"/>
  <c r="U1375" i="9"/>
  <c r="T1375" i="9"/>
  <c r="S1375" i="9"/>
  <c r="R1375" i="9"/>
  <c r="Q1375" i="9"/>
  <c r="P1375" i="9"/>
  <c r="O1375" i="9"/>
  <c r="M1375" i="9"/>
  <c r="N1375" i="9" s="1"/>
  <c r="AC1374" i="9"/>
  <c r="AB1374" i="9"/>
  <c r="AA1374" i="9"/>
  <c r="AA1373" i="9" s="1"/>
  <c r="Z1374" i="9"/>
  <c r="Y1374" i="9"/>
  <c r="X1374" i="9"/>
  <c r="W1374" i="9"/>
  <c r="V1374" i="9"/>
  <c r="U1374" i="9"/>
  <c r="U1373" i="9" s="1"/>
  <c r="T1374" i="9"/>
  <c r="S1374" i="9"/>
  <c r="S1373" i="9" s="1"/>
  <c r="R1374" i="9"/>
  <c r="Q1374" i="9"/>
  <c r="Q1373" i="9" s="1"/>
  <c r="P1374" i="9"/>
  <c r="O1374" i="9"/>
  <c r="O1373" i="9" s="1"/>
  <c r="M1374" i="9"/>
  <c r="N1374" i="9" s="1"/>
  <c r="AC1373" i="9"/>
  <c r="M1373" i="9"/>
  <c r="AC1372" i="9"/>
  <c r="AB1372" i="9"/>
  <c r="AA1372" i="9"/>
  <c r="Z1372" i="9"/>
  <c r="Y1372" i="9"/>
  <c r="X1372" i="9"/>
  <c r="W1372" i="9"/>
  <c r="V1372" i="9"/>
  <c r="U1372" i="9"/>
  <c r="T1372" i="9"/>
  <c r="S1372" i="9"/>
  <c r="R1372" i="9"/>
  <c r="Q1372" i="9"/>
  <c r="P1372" i="9"/>
  <c r="O1372" i="9"/>
  <c r="N1372" i="9"/>
  <c r="M1372" i="9"/>
  <c r="AC1371" i="9"/>
  <c r="AB1371" i="9"/>
  <c r="AA1371" i="9"/>
  <c r="Z1371" i="9"/>
  <c r="Y1371" i="9"/>
  <c r="X1371" i="9"/>
  <c r="W1371" i="9"/>
  <c r="V1371" i="9"/>
  <c r="U1371" i="9"/>
  <c r="T1371" i="9"/>
  <c r="S1371" i="9"/>
  <c r="R1371" i="9"/>
  <c r="Q1371" i="9"/>
  <c r="P1371" i="9"/>
  <c r="O1371" i="9"/>
  <c r="M1371" i="9"/>
  <c r="N1371" i="9" s="1"/>
  <c r="AC1370" i="9"/>
  <c r="AB1370" i="9"/>
  <c r="AA1370" i="9"/>
  <c r="Z1370" i="9"/>
  <c r="Y1370" i="9"/>
  <c r="X1370" i="9"/>
  <c r="W1370" i="9"/>
  <c r="V1370" i="9"/>
  <c r="U1370" i="9"/>
  <c r="T1370" i="9"/>
  <c r="S1370" i="9"/>
  <c r="R1370" i="9"/>
  <c r="Q1370" i="9"/>
  <c r="P1370" i="9"/>
  <c r="O1370" i="9"/>
  <c r="M1370" i="9"/>
  <c r="N1370" i="9" s="1"/>
  <c r="AC1369" i="9"/>
  <c r="AB1369" i="9"/>
  <c r="AA1369" i="9"/>
  <c r="Z1369" i="9"/>
  <c r="Y1369" i="9"/>
  <c r="X1369" i="9"/>
  <c r="W1369" i="9"/>
  <c r="W1368" i="9" s="1"/>
  <c r="V1369" i="9"/>
  <c r="U1369" i="9"/>
  <c r="T1369" i="9"/>
  <c r="S1369" i="9"/>
  <c r="R1369" i="9"/>
  <c r="Q1369" i="9"/>
  <c r="P1369" i="9"/>
  <c r="O1369" i="9"/>
  <c r="O1368" i="9" s="1"/>
  <c r="M1369" i="9"/>
  <c r="N1369" i="9" s="1"/>
  <c r="AC1368" i="9"/>
  <c r="AA1368" i="9"/>
  <c r="M1368" i="9"/>
  <c r="AC1367" i="9"/>
  <c r="AB1367" i="9"/>
  <c r="AA1367" i="9"/>
  <c r="Z1367" i="9"/>
  <c r="Y1367" i="9"/>
  <c r="X1367" i="9"/>
  <c r="W1367" i="9"/>
  <c r="V1367" i="9"/>
  <c r="U1367" i="9"/>
  <c r="T1367" i="9"/>
  <c r="S1367" i="9"/>
  <c r="R1367" i="9"/>
  <c r="Q1367" i="9"/>
  <c r="P1367" i="9"/>
  <c r="O1367" i="9"/>
  <c r="M1367" i="9"/>
  <c r="N1367" i="9" s="1"/>
  <c r="AC1366" i="9"/>
  <c r="AB1366" i="9"/>
  <c r="AA1366" i="9"/>
  <c r="Z1366" i="9"/>
  <c r="Y1366" i="9"/>
  <c r="X1366" i="9"/>
  <c r="W1366" i="9"/>
  <c r="V1366" i="9"/>
  <c r="U1366" i="9"/>
  <c r="T1366" i="9"/>
  <c r="S1366" i="9"/>
  <c r="R1366" i="9"/>
  <c r="Q1366" i="9"/>
  <c r="P1366" i="9"/>
  <c r="O1366" i="9"/>
  <c r="M1366" i="9"/>
  <c r="N1366" i="9" s="1"/>
  <c r="AC1365" i="9"/>
  <c r="AB1365" i="9"/>
  <c r="AA1365" i="9"/>
  <c r="Z1365" i="9"/>
  <c r="Y1365" i="9"/>
  <c r="X1365" i="9"/>
  <c r="W1365" i="9"/>
  <c r="V1365" i="9"/>
  <c r="U1365" i="9"/>
  <c r="T1365" i="9"/>
  <c r="S1365" i="9"/>
  <c r="R1365" i="9"/>
  <c r="Q1365" i="9"/>
  <c r="P1365" i="9"/>
  <c r="O1365" i="9"/>
  <c r="N1365" i="9"/>
  <c r="M1365" i="9"/>
  <c r="AC1364" i="9"/>
  <c r="AB1364" i="9"/>
  <c r="AB1363" i="9" s="1"/>
  <c r="AA1364" i="9"/>
  <c r="Z1364" i="9"/>
  <c r="Y1364" i="9"/>
  <c r="Y1363" i="9" s="1"/>
  <c r="X1364" i="9"/>
  <c r="W1364" i="9"/>
  <c r="V1364" i="9"/>
  <c r="U1364" i="9"/>
  <c r="U1363" i="9" s="1"/>
  <c r="T1364" i="9"/>
  <c r="T1363" i="9" s="1"/>
  <c r="S1364" i="9"/>
  <c r="R1364" i="9"/>
  <c r="Q1364" i="9"/>
  <c r="Q1363" i="9" s="1"/>
  <c r="P1364" i="9"/>
  <c r="P1363" i="9" s="1"/>
  <c r="O1364" i="9"/>
  <c r="M1364" i="9"/>
  <c r="N1364" i="9" s="1"/>
  <c r="AC1363" i="9"/>
  <c r="M1363" i="9"/>
  <c r="M1518" i="9" s="1"/>
  <c r="M1360" i="9"/>
  <c r="M1359" i="9"/>
  <c r="M1358" i="9"/>
  <c r="AB1321" i="10" l="1"/>
  <c r="P1379" i="9"/>
  <c r="O845" i="10"/>
  <c r="U1285" i="10"/>
  <c r="U1392" i="9"/>
  <c r="AA1461" i="9"/>
  <c r="AB1504" i="9"/>
  <c r="AB1399" i="10"/>
  <c r="V1363" i="9"/>
  <c r="O1451" i="9"/>
  <c r="R1465" i="9"/>
  <c r="S1473" i="9"/>
  <c r="AA1473" i="9"/>
  <c r="V1480" i="9"/>
  <c r="AA814" i="10"/>
  <c r="X826" i="10"/>
  <c r="Q826" i="10"/>
  <c r="Y826" i="10"/>
  <c r="Q830" i="10"/>
  <c r="Q851" i="10"/>
  <c r="Z1301" i="10"/>
  <c r="V1305" i="10"/>
  <c r="W1314" i="10"/>
  <c r="T1324" i="10"/>
  <c r="S1324" i="10"/>
  <c r="AA1324" i="10"/>
  <c r="W1328" i="10"/>
  <c r="AA1373" i="10"/>
  <c r="N1423" i="10"/>
  <c r="V1423" i="10"/>
  <c r="T1429" i="10"/>
  <c r="S1429" i="10"/>
  <c r="AA1429" i="10"/>
  <c r="AA1432" i="10"/>
  <c r="S1417" i="9"/>
  <c r="R1426" i="9"/>
  <c r="Q1487" i="9"/>
  <c r="V830" i="10"/>
  <c r="AB1336" i="10"/>
  <c r="AB1379" i="10"/>
  <c r="X1379" i="9"/>
  <c r="O794" i="10"/>
  <c r="AB1368" i="10"/>
  <c r="T1426" i="9"/>
  <c r="T1504" i="9"/>
  <c r="T1399" i="10"/>
  <c r="X1363" i="9"/>
  <c r="W1363" i="9"/>
  <c r="S1368" i="9"/>
  <c r="P1392" i="9"/>
  <c r="X1392" i="9"/>
  <c r="U1409" i="9"/>
  <c r="AB1441" i="9"/>
  <c r="R804" i="10"/>
  <c r="P823" i="10"/>
  <c r="X823" i="10"/>
  <c r="AA851" i="10"/>
  <c r="Z1363" i="10"/>
  <c r="AB1373" i="10"/>
  <c r="V1387" i="10"/>
  <c r="O1406" i="10"/>
  <c r="W1406" i="10"/>
  <c r="S1426" i="10"/>
  <c r="AA1426" i="10"/>
  <c r="AA1363" i="9"/>
  <c r="P1399" i="9"/>
  <c r="P1441" i="9"/>
  <c r="O1484" i="9"/>
  <c r="X810" i="10"/>
  <c r="T1379" i="10"/>
  <c r="Z1432" i="9"/>
  <c r="O854" i="10"/>
  <c r="T1368" i="10"/>
  <c r="S1018" i="11"/>
  <c r="P1368" i="9"/>
  <c r="AB1426" i="9"/>
  <c r="S1461" i="9"/>
  <c r="AB1423" i="10"/>
  <c r="N1399" i="9"/>
  <c r="V1399" i="9"/>
  <c r="T1406" i="9"/>
  <c r="O1409" i="9"/>
  <c r="W1409" i="9"/>
  <c r="AB1473" i="9"/>
  <c r="Y1480" i="9"/>
  <c r="X1498" i="9"/>
  <c r="O814" i="10"/>
  <c r="W814" i="10"/>
  <c r="T851" i="10"/>
  <c r="AB1309" i="10"/>
  <c r="U1324" i="10"/>
  <c r="AB1331" i="10"/>
  <c r="AA1417" i="9"/>
  <c r="Z1426" i="9"/>
  <c r="Y1487" i="9"/>
  <c r="V848" i="10"/>
  <c r="W845" i="10"/>
  <c r="O851" i="10"/>
  <c r="P1331" i="10"/>
  <c r="AB1470" i="9"/>
  <c r="AB1368" i="9"/>
  <c r="W1399" i="9"/>
  <c r="U1406" i="9"/>
  <c r="P1409" i="9"/>
  <c r="X1409" i="9"/>
  <c r="O1420" i="9"/>
  <c r="W1420" i="9"/>
  <c r="Q1426" i="9"/>
  <c r="Y1426" i="9"/>
  <c r="O1441" i="9"/>
  <c r="W1441" i="9"/>
  <c r="P1461" i="9"/>
  <c r="X1461" i="9"/>
  <c r="Q1470" i="9"/>
  <c r="Y1470" i="9"/>
  <c r="V1473" i="9"/>
  <c r="P1487" i="9"/>
  <c r="X1487" i="9"/>
  <c r="Y1498" i="9"/>
  <c r="T830" i="10"/>
  <c r="U845" i="10"/>
  <c r="Q860" i="10"/>
  <c r="Y860" i="10"/>
  <c r="AC874" i="10"/>
  <c r="AC886" i="10"/>
  <c r="Q1295" i="10"/>
  <c r="Y1295" i="10"/>
  <c r="Q1328" i="10"/>
  <c r="Q1354" i="10"/>
  <c r="T1395" i="10"/>
  <c r="AB1395" i="10"/>
  <c r="Q1399" i="10"/>
  <c r="Y1399" i="10"/>
  <c r="T1402" i="10"/>
  <c r="P1414" i="10"/>
  <c r="X1414" i="10"/>
  <c r="AB1417" i="10"/>
  <c r="U1426" i="10"/>
  <c r="AB1426" i="10"/>
  <c r="Q854" i="10"/>
  <c r="X1336" i="10"/>
  <c r="V1392" i="9"/>
  <c r="V1409" i="9"/>
  <c r="S840" i="10"/>
  <c r="AB845" i="10"/>
  <c r="AA1395" i="10"/>
  <c r="Z1414" i="10"/>
  <c r="Z1368" i="9"/>
  <c r="Z1441" i="9"/>
  <c r="Y1484" i="9"/>
  <c r="Y799" i="10"/>
  <c r="T848" i="10"/>
  <c r="AB848" i="10"/>
  <c r="Q1285" i="10"/>
  <c r="AA1290" i="10"/>
  <c r="Q1324" i="10"/>
  <c r="Y1324" i="10"/>
  <c r="V1331" i="10"/>
  <c r="R1336" i="10"/>
  <c r="Z1336" i="10"/>
  <c r="X1354" i="10"/>
  <c r="V1373" i="10"/>
  <c r="P1426" i="10"/>
  <c r="X1426" i="10"/>
  <c r="T1368" i="9"/>
  <c r="N1373" i="9"/>
  <c r="V1373" i="9"/>
  <c r="R1383" i="9"/>
  <c r="V1387" i="9"/>
  <c r="U1387" i="9"/>
  <c r="Y1392" i="9"/>
  <c r="Q1409" i="9"/>
  <c r="Y1409" i="9"/>
  <c r="R1420" i="9"/>
  <c r="Z1420" i="9"/>
  <c r="T1441" i="9"/>
  <c r="P1457" i="9"/>
  <c r="O1461" i="9"/>
  <c r="W1461" i="9"/>
  <c r="Z1465" i="9"/>
  <c r="T1470" i="9"/>
  <c r="P1473" i="9"/>
  <c r="X1473" i="9"/>
  <c r="S1484" i="9"/>
  <c r="S804" i="10"/>
  <c r="AA804" i="10"/>
  <c r="R823" i="10"/>
  <c r="Z823" i="10"/>
  <c r="AA823" i="10"/>
  <c r="R826" i="10"/>
  <c r="Z826" i="10"/>
  <c r="R830" i="10"/>
  <c r="Z830" i="10"/>
  <c r="AA830" i="10"/>
  <c r="U848" i="10"/>
  <c r="AB851" i="10"/>
  <c r="U851" i="10"/>
  <c r="S854" i="10"/>
  <c r="S860" i="10"/>
  <c r="AA860" i="10"/>
  <c r="W1295" i="10"/>
  <c r="X1301" i="10"/>
  <c r="U1305" i="10"/>
  <c r="P1309" i="10"/>
  <c r="X1309" i="10"/>
  <c r="R1314" i="10"/>
  <c r="V1317" i="10"/>
  <c r="P1321" i="10"/>
  <c r="X1321" i="10"/>
  <c r="O1321" i="10"/>
  <c r="N1328" i="10"/>
  <c r="V1328" i="10"/>
  <c r="O1363" i="10"/>
  <c r="W1363" i="10"/>
  <c r="P1373" i="10"/>
  <c r="X1373" i="10"/>
  <c r="U1387" i="10"/>
  <c r="T1387" i="10"/>
  <c r="AB1387" i="10"/>
  <c r="AB1402" i="10"/>
  <c r="S1409" i="10"/>
  <c r="AA1409" i="10"/>
  <c r="U1414" i="10"/>
  <c r="P1417" i="10"/>
  <c r="X1417" i="10"/>
  <c r="O1417" i="10"/>
  <c r="X1423" i="10"/>
  <c r="U1473" i="9"/>
  <c r="AB810" i="10"/>
  <c r="V818" i="10"/>
  <c r="P830" i="10"/>
  <c r="R1368" i="9"/>
  <c r="W1373" i="9"/>
  <c r="AA1383" i="9"/>
  <c r="R1392" i="9"/>
  <c r="Z1392" i="9"/>
  <c r="R1409" i="9"/>
  <c r="Z1409" i="9"/>
  <c r="Z1417" i="9"/>
  <c r="U1470" i="9"/>
  <c r="Q1473" i="9"/>
  <c r="Y1473" i="9"/>
  <c r="R818" i="10"/>
  <c r="Z818" i="10"/>
  <c r="T823" i="10"/>
  <c r="AB823" i="10"/>
  <c r="AB830" i="10"/>
  <c r="V833" i="10"/>
  <c r="P845" i="10"/>
  <c r="V854" i="10"/>
  <c r="R1301" i="10"/>
  <c r="O1317" i="10"/>
  <c r="W1317" i="10"/>
  <c r="AA1348" i="10"/>
  <c r="P1363" i="10"/>
  <c r="X1363" i="10"/>
  <c r="Q1373" i="10"/>
  <c r="O1395" i="10"/>
  <c r="W1395" i="10"/>
  <c r="O1402" i="10"/>
  <c r="W1402" i="10"/>
  <c r="S1406" i="10"/>
  <c r="AA1406" i="10"/>
  <c r="N1409" i="10"/>
  <c r="V1409" i="10"/>
  <c r="O1414" i="10"/>
  <c r="W1414" i="10"/>
  <c r="V1414" i="10"/>
  <c r="R1417" i="10"/>
  <c r="Z1417" i="10"/>
  <c r="Q1423" i="10"/>
  <c r="T845" i="10"/>
  <c r="P860" i="10"/>
  <c r="O1348" i="10"/>
  <c r="U1373" i="10"/>
  <c r="O810" i="10"/>
  <c r="X814" i="10"/>
  <c r="R1379" i="9"/>
  <c r="Z1379" i="9"/>
  <c r="AA1432" i="9"/>
  <c r="U804" i="10"/>
  <c r="AA810" i="10"/>
  <c r="U826" i="10"/>
  <c r="R845" i="10"/>
  <c r="Z845" i="10"/>
  <c r="Q848" i="10"/>
  <c r="W851" i="10"/>
  <c r="Q1084" i="10"/>
  <c r="W1290" i="10"/>
  <c r="S1301" i="10"/>
  <c r="AA1301" i="10"/>
  <c r="T1314" i="10"/>
  <c r="AB1314" i="10"/>
  <c r="V1336" i="10"/>
  <c r="V1354" i="10"/>
  <c r="AB1498" i="9"/>
  <c r="T810" i="10"/>
  <c r="U814" i="10"/>
  <c r="P833" i="10"/>
  <c r="AA840" i="10"/>
  <c r="X860" i="10"/>
  <c r="R1414" i="10"/>
  <c r="W810" i="10"/>
  <c r="P814" i="10"/>
  <c r="X1368" i="9"/>
  <c r="Z1373" i="9"/>
  <c r="T1379" i="9"/>
  <c r="AB1379" i="9"/>
  <c r="N1383" i="9"/>
  <c r="V1383" i="9"/>
  <c r="U1383" i="9"/>
  <c r="R1387" i="9"/>
  <c r="Z1387" i="9"/>
  <c r="U1420" i="9"/>
  <c r="X1441" i="9"/>
  <c r="S1451" i="9"/>
  <c r="AA1451" i="9"/>
  <c r="AB1457" i="9"/>
  <c r="P1470" i="9"/>
  <c r="X1470" i="9"/>
  <c r="T1473" i="9"/>
  <c r="W1484" i="9"/>
  <c r="Q794" i="10"/>
  <c r="R794" i="10"/>
  <c r="AB799" i="10"/>
  <c r="AB814" i="10"/>
  <c r="V823" i="10"/>
  <c r="S845" i="10"/>
  <c r="AA845" i="10"/>
  <c r="O860" i="10"/>
  <c r="W860" i="10"/>
  <c r="R1295" i="10"/>
  <c r="Z1295" i="10"/>
  <c r="Y1305" i="10"/>
  <c r="R1317" i="10"/>
  <c r="Z1317" i="10"/>
  <c r="T1321" i="10"/>
  <c r="O1324" i="10"/>
  <c r="W1324" i="10"/>
  <c r="T1331" i="10"/>
  <c r="W1354" i="10"/>
  <c r="T1373" i="10"/>
  <c r="Q1387" i="10"/>
  <c r="Y1387" i="10"/>
  <c r="R1395" i="10"/>
  <c r="Z1395" i="10"/>
  <c r="Q1402" i="10"/>
  <c r="Y1402" i="10"/>
  <c r="P1402" i="10"/>
  <c r="X1409" i="10"/>
  <c r="O1409" i="10"/>
  <c r="W1409" i="10"/>
  <c r="Y1414" i="10"/>
  <c r="AA1417" i="10"/>
  <c r="T1423" i="10"/>
  <c r="S1017" i="11"/>
  <c r="T1017" i="11" s="1"/>
  <c r="U1017" i="11" s="1"/>
  <c r="N1461" i="9"/>
  <c r="S1406" i="9"/>
  <c r="O1480" i="9"/>
  <c r="R1484" i="9"/>
  <c r="T840" i="10"/>
  <c r="U854" i="10"/>
  <c r="S1331" i="10"/>
  <c r="AA1387" i="9"/>
  <c r="P1495" i="9"/>
  <c r="X1510" i="9"/>
  <c r="U799" i="10"/>
  <c r="Q804" i="10"/>
  <c r="Q810" i="10"/>
  <c r="Y810" i="10"/>
  <c r="O818" i="10"/>
  <c r="W818" i="10"/>
  <c r="Y851" i="10"/>
  <c r="T1406" i="10"/>
  <c r="AB1406" i="10"/>
  <c r="Q1417" i="10"/>
  <c r="Y1417" i="10"/>
  <c r="S1363" i="9"/>
  <c r="R1363" i="9"/>
  <c r="Z1363" i="9"/>
  <c r="Q1368" i="9"/>
  <c r="Y1368" i="9"/>
  <c r="S1383" i="9"/>
  <c r="U1399" i="9"/>
  <c r="T1399" i="9"/>
  <c r="AB1399" i="9"/>
  <c r="N1406" i="9"/>
  <c r="Q1417" i="9"/>
  <c r="Y1417" i="9"/>
  <c r="P1420" i="9"/>
  <c r="X1420" i="9"/>
  <c r="P1426" i="9"/>
  <c r="X1426" i="9"/>
  <c r="V1432" i="9"/>
  <c r="S1432" i="9"/>
  <c r="AB1432" i="9"/>
  <c r="V1441" i="9"/>
  <c r="U1441" i="9"/>
  <c r="U1451" i="9"/>
  <c r="T1451" i="9"/>
  <c r="AB1451" i="9"/>
  <c r="S1457" i="9"/>
  <c r="AA1457" i="9"/>
  <c r="R1457" i="9"/>
  <c r="R1480" i="9"/>
  <c r="O1498" i="9"/>
  <c r="W1498" i="9"/>
  <c r="AA1504" i="9"/>
  <c r="AA1510" i="9"/>
  <c r="Y1510" i="9"/>
  <c r="V799" i="10"/>
  <c r="P818" i="10"/>
  <c r="X818" i="10"/>
  <c r="Q818" i="10"/>
  <c r="Y818" i="10"/>
  <c r="X830" i="10"/>
  <c r="R1285" i="10"/>
  <c r="Z1285" i="10"/>
  <c r="U1295" i="10"/>
  <c r="S1363" i="10"/>
  <c r="AA1363" i="10"/>
  <c r="S1417" i="10"/>
  <c r="R1423" i="10"/>
  <c r="R1426" i="10"/>
  <c r="Z1426" i="10"/>
  <c r="AA1406" i="9"/>
  <c r="W1465" i="9"/>
  <c r="V1470" i="9"/>
  <c r="Z1484" i="9"/>
  <c r="Q1504" i="9"/>
  <c r="S1387" i="9"/>
  <c r="V1426" i="9"/>
  <c r="W799" i="10"/>
  <c r="Y1373" i="9"/>
  <c r="P1373" i="9"/>
  <c r="X1373" i="9"/>
  <c r="O1406" i="9"/>
  <c r="W1406" i="9"/>
  <c r="S1465" i="9"/>
  <c r="AA1465" i="9"/>
  <c r="R1470" i="9"/>
  <c r="Z1470" i="9"/>
  <c r="R1473" i="9"/>
  <c r="Z1473" i="9"/>
  <c r="T1480" i="9"/>
  <c r="S1480" i="9"/>
  <c r="AA1480" i="9"/>
  <c r="V1484" i="9"/>
  <c r="O1487" i="9"/>
  <c r="W1487" i="9"/>
  <c r="N1504" i="9"/>
  <c r="V1504" i="9"/>
  <c r="U1504" i="9"/>
  <c r="V1295" i="10"/>
  <c r="T1363" i="10"/>
  <c r="AB1363" i="10"/>
  <c r="P1395" i="10"/>
  <c r="X1395" i="10"/>
  <c r="S1399" i="10"/>
  <c r="AA1399" i="10"/>
  <c r="S1423" i="10"/>
  <c r="AA1423" i="10"/>
  <c r="V1017" i="11"/>
  <c r="W1017" i="11" s="1"/>
  <c r="X1017" i="11" s="1"/>
  <c r="Y1017" i="11" s="1"/>
  <c r="Z1017" i="11" s="1"/>
  <c r="AA1017" i="11" s="1"/>
  <c r="T1373" i="9"/>
  <c r="O1465" i="9"/>
  <c r="W1480" i="9"/>
  <c r="Y1504" i="9"/>
  <c r="T1309" i="10"/>
  <c r="Q1383" i="9"/>
  <c r="N1387" i="9"/>
  <c r="O799" i="10"/>
  <c r="O1387" i="9"/>
  <c r="W1387" i="9"/>
  <c r="Y1432" i="9"/>
  <c r="W1432" i="9"/>
  <c r="AB1465" i="9"/>
  <c r="V1510" i="9"/>
  <c r="S814" i="10"/>
  <c r="Q1314" i="10"/>
  <c r="Y1314" i="10"/>
  <c r="S1317" i="10"/>
  <c r="AA1317" i="10"/>
  <c r="T1336" i="10"/>
  <c r="S1336" i="10"/>
  <c r="AA1336" i="10"/>
  <c r="AA1354" i="10"/>
  <c r="Y1354" i="10"/>
  <c r="U1423" i="10"/>
  <c r="AB1373" i="9"/>
  <c r="V1420" i="9"/>
  <c r="X1457" i="9"/>
  <c r="Z1487" i="9"/>
  <c r="AA1331" i="10"/>
  <c r="Y1383" i="9"/>
  <c r="O1470" i="9"/>
  <c r="AA1484" i="9"/>
  <c r="P799" i="10"/>
  <c r="V1368" i="9"/>
  <c r="U1368" i="9"/>
  <c r="Q1387" i="9"/>
  <c r="Y1387" i="9"/>
  <c r="Q1399" i="9"/>
  <c r="Y1399" i="9"/>
  <c r="X1399" i="9"/>
  <c r="R1406" i="9"/>
  <c r="Z1406" i="9"/>
  <c r="N1417" i="9"/>
  <c r="V1417" i="9"/>
  <c r="U1417" i="9"/>
  <c r="T1420" i="9"/>
  <c r="AB1420" i="9"/>
  <c r="AA1426" i="9"/>
  <c r="X1432" i="9"/>
  <c r="R1441" i="9"/>
  <c r="Q1441" i="9"/>
  <c r="Y1441" i="9"/>
  <c r="Q1451" i="9"/>
  <c r="Y1451" i="9"/>
  <c r="P1451" i="9"/>
  <c r="X1451" i="9"/>
  <c r="T1461" i="9"/>
  <c r="AB1461" i="9"/>
  <c r="N1465" i="9"/>
  <c r="V1465" i="9"/>
  <c r="U1465" i="9"/>
  <c r="T1498" i="9"/>
  <c r="S1498" i="9"/>
  <c r="AA1498" i="9"/>
  <c r="U1510" i="9"/>
  <c r="S799" i="10"/>
  <c r="AA799" i="10"/>
  <c r="P1084" i="10"/>
  <c r="O1290" i="10"/>
  <c r="N1324" i="10"/>
  <c r="V1324" i="10"/>
  <c r="N1342" i="10"/>
  <c r="V1342" i="10"/>
  <c r="O1373" i="10"/>
  <c r="W1373" i="10"/>
  <c r="U1409" i="10"/>
  <c r="P1429" i="10"/>
  <c r="X1429" i="10"/>
  <c r="P810" i="10"/>
  <c r="T814" i="10"/>
  <c r="P826" i="10"/>
  <c r="O833" i="10"/>
  <c r="W833" i="10"/>
  <c r="X833" i="10"/>
  <c r="AB840" i="10"/>
  <c r="P848" i="10"/>
  <c r="X848" i="10"/>
  <c r="R860" i="10"/>
  <c r="Z860" i="10"/>
  <c r="X1295" i="10"/>
  <c r="N1301" i="10"/>
  <c r="V1301" i="10"/>
  <c r="U1301" i="10"/>
  <c r="O1305" i="10"/>
  <c r="W1305" i="10"/>
  <c r="O1309" i="10"/>
  <c r="W1309" i="10"/>
  <c r="V1309" i="10"/>
  <c r="U1317" i="10"/>
  <c r="R1321" i="10"/>
  <c r="Z1321" i="10"/>
  <c r="Y1328" i="10"/>
  <c r="P1328" i="10"/>
  <c r="X1328" i="10"/>
  <c r="N1331" i="10"/>
  <c r="P1342" i="10"/>
  <c r="X1342" i="10"/>
  <c r="S1348" i="10"/>
  <c r="R1348" i="10"/>
  <c r="Z1348" i="10"/>
  <c r="AB1354" i="10"/>
  <c r="N1363" i="10"/>
  <c r="U1363" i="10"/>
  <c r="O1368" i="10"/>
  <c r="W1368" i="10"/>
  <c r="Y1373" i="10"/>
  <c r="O1379" i="10"/>
  <c r="W1379" i="10"/>
  <c r="O1387" i="10"/>
  <c r="W1387" i="10"/>
  <c r="S1395" i="10"/>
  <c r="N1399" i="10"/>
  <c r="N1406" i="10"/>
  <c r="V1406" i="10"/>
  <c r="U1406" i="10"/>
  <c r="T799" i="10"/>
  <c r="R810" i="10"/>
  <c r="Z810" i="10"/>
  <c r="S810" i="10"/>
  <c r="AA818" i="10"/>
  <c r="U818" i="10"/>
  <c r="S830" i="10"/>
  <c r="Q833" i="10"/>
  <c r="Y833" i="10"/>
  <c r="P854" i="10"/>
  <c r="X854" i="10"/>
  <c r="V1285" i="10"/>
  <c r="R1305" i="10"/>
  <c r="Z1305" i="10"/>
  <c r="N1314" i="10"/>
  <c r="V1314" i="10"/>
  <c r="U1314" i="10"/>
  <c r="S1328" i="10"/>
  <c r="AA1328" i="10"/>
  <c r="R1328" i="10"/>
  <c r="Z1328" i="10"/>
  <c r="X1331" i="10"/>
  <c r="O1331" i="10"/>
  <c r="W1331" i="10"/>
  <c r="O1336" i="10"/>
  <c r="R1368" i="10"/>
  <c r="Z1368" i="10"/>
  <c r="R1373" i="10"/>
  <c r="Z1373" i="10"/>
  <c r="O1399" i="10"/>
  <c r="W1399" i="10"/>
  <c r="U1402" i="10"/>
  <c r="P1409" i="10"/>
  <c r="N1551" i="11"/>
  <c r="U823" i="10"/>
  <c r="T833" i="10"/>
  <c r="AB833" i="10"/>
  <c r="O840" i="10"/>
  <c r="AA848" i="10"/>
  <c r="U1354" i="10"/>
  <c r="P1399" i="10"/>
  <c r="X1399" i="10"/>
  <c r="P1406" i="10"/>
  <c r="X1406" i="10"/>
  <c r="U1417" i="10"/>
  <c r="O1423" i="10"/>
  <c r="W1423" i="10"/>
  <c r="V1426" i="10"/>
  <c r="AB1432" i="10"/>
  <c r="Q814" i="10"/>
  <c r="Y814" i="10"/>
  <c r="R814" i="10"/>
  <c r="Z814" i="10"/>
  <c r="S826" i="10"/>
  <c r="AA826" i="10"/>
  <c r="T826" i="10"/>
  <c r="Z840" i="10"/>
  <c r="P851" i="10"/>
  <c r="X851" i="10"/>
  <c r="AA854" i="10"/>
  <c r="S1086" i="10"/>
  <c r="Y1285" i="10"/>
  <c r="T1290" i="10"/>
  <c r="AB1290" i="10"/>
  <c r="AB1295" i="10"/>
  <c r="Q1301" i="10"/>
  <c r="Y1301" i="10"/>
  <c r="T1305" i="10"/>
  <c r="AB1305" i="10"/>
  <c r="S1305" i="10"/>
  <c r="AA1305" i="10"/>
  <c r="R1309" i="10"/>
  <c r="Z1309" i="10"/>
  <c r="P1314" i="10"/>
  <c r="O1314" i="10"/>
  <c r="Q1317" i="10"/>
  <c r="Y1317" i="10"/>
  <c r="W1321" i="10"/>
  <c r="V1321" i="10"/>
  <c r="T1328" i="10"/>
  <c r="AB1328" i="10"/>
  <c r="R1331" i="10"/>
  <c r="T1342" i="10"/>
  <c r="AB1342" i="10"/>
  <c r="V1348" i="10"/>
  <c r="Q1363" i="10"/>
  <c r="S1368" i="10"/>
  <c r="AA1368" i="10"/>
  <c r="S1387" i="10"/>
  <c r="AA1387" i="10"/>
  <c r="Z1399" i="10"/>
  <c r="R1406" i="10"/>
  <c r="Z1406" i="10"/>
  <c r="Q1406" i="10"/>
  <c r="W1417" i="10"/>
  <c r="Y1423" i="10"/>
  <c r="O1429" i="10"/>
  <c r="R833" i="10"/>
  <c r="S833" i="10"/>
  <c r="X845" i="10"/>
  <c r="T1457" i="9"/>
  <c r="O804" i="10"/>
  <c r="X804" i="10"/>
  <c r="T818" i="10"/>
  <c r="W830" i="10"/>
  <c r="V840" i="10"/>
  <c r="Y854" i="10"/>
  <c r="O1017" i="10"/>
  <c r="P1017" i="10" s="1"/>
  <c r="Q1017" i="10" s="1"/>
  <c r="N1015" i="10"/>
  <c r="AB794" i="10"/>
  <c r="R854" i="10"/>
  <c r="W840" i="10"/>
  <c r="O1295" i="10"/>
  <c r="Z804" i="10"/>
  <c r="S823" i="10"/>
  <c r="O826" i="10"/>
  <c r="W826" i="10"/>
  <c r="P840" i="10"/>
  <c r="X840" i="10"/>
  <c r="Q840" i="10"/>
  <c r="Y840" i="10"/>
  <c r="O848" i="10"/>
  <c r="W848" i="10"/>
  <c r="R851" i="10"/>
  <c r="Z851" i="10"/>
  <c r="AC859" i="10"/>
  <c r="N1339" i="10"/>
  <c r="U1342" i="10"/>
  <c r="W1348" i="10"/>
  <c r="AA833" i="10"/>
  <c r="P804" i="10"/>
  <c r="AB818" i="10"/>
  <c r="U840" i="10"/>
  <c r="Q845" i="10"/>
  <c r="V794" i="10"/>
  <c r="Z854" i="10"/>
  <c r="AC839" i="10"/>
  <c r="V860" i="10"/>
  <c r="S1379" i="9"/>
  <c r="AA1379" i="9"/>
  <c r="Q1420" i="9"/>
  <c r="S1373" i="10"/>
  <c r="N1392" i="10"/>
  <c r="X1038" i="11"/>
  <c r="Z1038" i="11"/>
  <c r="N1495" i="9"/>
  <c r="Z833" i="10"/>
  <c r="W804" i="10"/>
  <c r="Y804" i="10"/>
  <c r="S818" i="10"/>
  <c r="O830" i="10"/>
  <c r="Y845" i="10"/>
  <c r="O1021" i="10"/>
  <c r="P1021" i="10" s="1"/>
  <c r="Q1021" i="10" s="1"/>
  <c r="V1363" i="10"/>
  <c r="V826" i="10"/>
  <c r="T1019" i="11"/>
  <c r="U1019" i="11" s="1"/>
  <c r="U1461" i="9"/>
  <c r="N1501" i="9"/>
  <c r="O1285" i="10"/>
  <c r="W1285" i="10"/>
  <c r="Q1305" i="10"/>
  <c r="N1395" i="10"/>
  <c r="N1395" i="9"/>
  <c r="S1510" i="9"/>
  <c r="U810" i="10"/>
  <c r="V810" i="10"/>
  <c r="AC815" i="10"/>
  <c r="V814" i="10"/>
  <c r="O823" i="10"/>
  <c r="W823" i="10"/>
  <c r="O1019" i="10"/>
  <c r="P1019" i="10" s="1"/>
  <c r="Q1019" i="10" s="1"/>
  <c r="S1295" i="10"/>
  <c r="AA1295" i="10"/>
  <c r="S1309" i="10"/>
  <c r="V1379" i="9"/>
  <c r="T1387" i="9"/>
  <c r="AB1387" i="9"/>
  <c r="V1457" i="9"/>
  <c r="Q1461" i="9"/>
  <c r="Y1461" i="9"/>
  <c r="Q799" i="10"/>
  <c r="T804" i="10"/>
  <c r="AB804" i="10"/>
  <c r="N1290" i="10"/>
  <c r="S1321" i="10"/>
  <c r="P1336" i="10"/>
  <c r="Q1342" i="10"/>
  <c r="Q1368" i="10"/>
  <c r="N1379" i="10"/>
  <c r="Y1432" i="10"/>
  <c r="T1018" i="11"/>
  <c r="O1363" i="9"/>
  <c r="O1379" i="9"/>
  <c r="W1379" i="9"/>
  <c r="N1420" i="9"/>
  <c r="O1457" i="9"/>
  <c r="W1457" i="9"/>
  <c r="R799" i="10"/>
  <c r="Z799" i="10"/>
  <c r="O1084" i="10"/>
  <c r="P1305" i="10"/>
  <c r="X1305" i="10"/>
  <c r="R1363" i="10"/>
  <c r="R1069" i="11"/>
  <c r="S1069" i="11" s="1"/>
  <c r="AB1059" i="11"/>
  <c r="R1016" i="11"/>
  <c r="S1016" i="11"/>
  <c r="N1392" i="9"/>
  <c r="N1423" i="9"/>
  <c r="N1426" i="9"/>
  <c r="N1470" i="9"/>
  <c r="X799" i="10"/>
  <c r="U830" i="10"/>
  <c r="N872" i="10"/>
  <c r="O1018" i="10"/>
  <c r="P1018" i="10" s="1"/>
  <c r="Y1039" i="10"/>
  <c r="AB1039" i="10" s="1"/>
  <c r="N1084" i="10"/>
  <c r="Q1290" i="10"/>
  <c r="Y1290" i="10"/>
  <c r="S1354" i="10"/>
  <c r="Q1379" i="10"/>
  <c r="Y1379" i="10"/>
  <c r="Q1395" i="10"/>
  <c r="Y1395" i="10"/>
  <c r="V1402" i="10"/>
  <c r="N1317" i="10"/>
  <c r="R1020" i="11"/>
  <c r="U1021" i="11"/>
  <c r="V1021" i="11" s="1"/>
  <c r="W1021" i="11" s="1"/>
  <c r="X1021" i="11" s="1"/>
  <c r="Y1021" i="11" s="1"/>
  <c r="Z1021" i="11" s="1"/>
  <c r="AA1021" i="11" s="1"/>
  <c r="N1379" i="9"/>
  <c r="N1409" i="9"/>
  <c r="N1457" i="9"/>
  <c r="N1484" i="9"/>
  <c r="AC819" i="10"/>
  <c r="O1016" i="10"/>
  <c r="P1016" i="10" s="1"/>
  <c r="O1020" i="10"/>
  <c r="P1020" i="10" s="1"/>
  <c r="U1290" i="10"/>
  <c r="Z1354" i="10"/>
  <c r="U1379" i="10"/>
  <c r="U1395" i="10"/>
  <c r="R1402" i="10"/>
  <c r="Z1402" i="10"/>
  <c r="Z1432" i="10"/>
  <c r="N1295" i="10"/>
  <c r="N1321" i="10"/>
  <c r="N1345" i="10"/>
  <c r="N1348" i="10"/>
  <c r="N1414" i="10"/>
  <c r="N1305" i="10"/>
  <c r="N1420" i="10"/>
  <c r="S1087" i="10"/>
  <c r="N1285" i="10"/>
  <c r="N1309" i="10"/>
  <c r="N1336" i="10"/>
  <c r="N1373" i="10"/>
  <c r="N1426" i="10"/>
  <c r="N1429" i="10"/>
  <c r="S1432" i="10"/>
  <c r="Q1075" i="11"/>
  <c r="AC861" i="10"/>
  <c r="N860" i="10"/>
  <c r="N1429" i="9"/>
  <c r="N1351" i="10"/>
  <c r="AB1551" i="10"/>
  <c r="N1402" i="10"/>
  <c r="AC1222" i="10"/>
  <c r="N1222" i="10"/>
  <c r="N1221" i="10" s="1"/>
  <c r="N1218" i="10"/>
  <c r="N1217" i="10" s="1"/>
  <c r="AC1192" i="10"/>
  <c r="N1185" i="10"/>
  <c r="N1187" i="10"/>
  <c r="AC1187" i="10" s="1"/>
  <c r="U1032" i="10"/>
  <c r="X1032" i="10" s="1"/>
  <c r="AA1032" i="10" s="1"/>
  <c r="P500" i="10"/>
  <c r="P504" i="10" s="1"/>
  <c r="Q500" i="10"/>
  <c r="Q504" i="10" s="1"/>
  <c r="S500" i="10"/>
  <c r="S504" i="10" s="1"/>
  <c r="U500" i="10"/>
  <c r="U504" i="10" s="1"/>
  <c r="X500" i="10"/>
  <c r="X504" i="10" s="1"/>
  <c r="Z500" i="10"/>
  <c r="Z504" i="10" s="1"/>
  <c r="AC500" i="10"/>
  <c r="AC504" i="10" s="1"/>
  <c r="W500" i="10"/>
  <c r="W504" i="10" s="1"/>
  <c r="R500" i="10"/>
  <c r="R504" i="10" s="1"/>
  <c r="T500" i="10"/>
  <c r="T504" i="10" s="1"/>
  <c r="V500" i="10"/>
  <c r="V504" i="10" s="1"/>
  <c r="M500" i="10"/>
  <c r="M504" i="10" s="1"/>
  <c r="N813" i="10"/>
  <c r="AC813" i="10" s="1"/>
  <c r="M810" i="10"/>
  <c r="AC811" i="10"/>
  <c r="N810" i="10"/>
  <c r="AB228" i="10"/>
  <c r="AC807" i="10"/>
  <c r="Q228" i="10"/>
  <c r="N805" i="10"/>
  <c r="AC805" i="10" s="1"/>
  <c r="P228" i="10"/>
  <c r="T228" i="10"/>
  <c r="W228" i="10"/>
  <c r="X228" i="10"/>
  <c r="AC802" i="10"/>
  <c r="AC800" i="10"/>
  <c r="P794" i="10"/>
  <c r="W794" i="10"/>
  <c r="AA794" i="10"/>
  <c r="Z794" i="10"/>
  <c r="Y794" i="10"/>
  <c r="X794" i="10"/>
  <c r="S794" i="10"/>
  <c r="U794" i="10"/>
  <c r="T794" i="10"/>
  <c r="AC796" i="10"/>
  <c r="M789" i="10"/>
  <c r="M228" i="10"/>
  <c r="Q1076" i="11"/>
  <c r="R1076" i="11" s="1"/>
  <c r="S1076" i="11" s="1"/>
  <c r="Z1052" i="11"/>
  <c r="AB1052" i="11" s="1"/>
  <c r="Z1031" i="11"/>
  <c r="AB1031" i="11" s="1"/>
  <c r="S1009" i="11"/>
  <c r="T1009" i="11" s="1"/>
  <c r="U1009" i="11" s="1"/>
  <c r="N1004" i="11"/>
  <c r="AC1551" i="11"/>
  <c r="AC1523" i="9"/>
  <c r="AC1548" i="9" s="1"/>
  <c r="N1487" i="9"/>
  <c r="N1477" i="9"/>
  <c r="N1473" i="9"/>
  <c r="N1451" i="9"/>
  <c r="N1441" i="9"/>
  <c r="N1402" i="9"/>
  <c r="N1368" i="9"/>
  <c r="Y500" i="10"/>
  <c r="Y504" i="10" s="1"/>
  <c r="AA500" i="10"/>
  <c r="AA504" i="10" s="1"/>
  <c r="AB500" i="10"/>
  <c r="AB504" i="10" s="1"/>
  <c r="P1072" i="11"/>
  <c r="P1071" i="11"/>
  <c r="P1068" i="11" s="1"/>
  <c r="O1072" i="11"/>
  <c r="S1070" i="11"/>
  <c r="O1068" i="11"/>
  <c r="X1024" i="11"/>
  <c r="Z1024" i="11" s="1"/>
  <c r="AB1024" i="11" s="1"/>
  <c r="P1015" i="11"/>
  <c r="R1012" i="11"/>
  <c r="S1012" i="11" s="1"/>
  <c r="Q1013" i="11"/>
  <c r="R1013" i="11" s="1"/>
  <c r="S1011" i="11"/>
  <c r="R1010" i="11"/>
  <c r="P1008" i="11"/>
  <c r="AC863" i="11"/>
  <c r="AC1004" i="11" s="1"/>
  <c r="Q1432" i="10"/>
  <c r="R1432" i="10"/>
  <c r="T1434" i="10"/>
  <c r="T1432" i="10" s="1"/>
  <c r="N1368" i="10"/>
  <c r="R1354" i="10"/>
  <c r="T1356" i="10"/>
  <c r="T1354" i="10" s="1"/>
  <c r="AC1265" i="10"/>
  <c r="AC1237" i="10"/>
  <c r="N1238" i="10"/>
  <c r="N1236" i="10" s="1"/>
  <c r="N1240" i="10"/>
  <c r="N1239" i="10" s="1"/>
  <c r="AC1241" i="10"/>
  <c r="N1244" i="10"/>
  <c r="N1242" i="10" s="1"/>
  <c r="N1246" i="10"/>
  <c r="N1245" i="10" s="1"/>
  <c r="AC1249" i="10"/>
  <c r="N1250" i="10"/>
  <c r="N1248" i="10" s="1"/>
  <c r="N1252" i="10"/>
  <c r="N1251" i="10" s="1"/>
  <c r="N1256" i="10"/>
  <c r="N1254" i="10" s="1"/>
  <c r="N1260" i="10"/>
  <c r="N1258" i="10" s="1"/>
  <c r="AC1215" i="10"/>
  <c r="AC1214" i="10" s="1"/>
  <c r="AC1219" i="10"/>
  <c r="AC1223" i="10"/>
  <c r="AC1221" i="10" s="1"/>
  <c r="AC1225" i="10"/>
  <c r="AC1224" i="10" s="1"/>
  <c r="AC1227" i="10"/>
  <c r="AC1229" i="10"/>
  <c r="AC1228" i="10" s="1"/>
  <c r="N1232" i="10"/>
  <c r="N1234" i="10"/>
  <c r="AC1234" i="10" s="1"/>
  <c r="M1214" i="10"/>
  <c r="M1224" i="10"/>
  <c r="M1228" i="10"/>
  <c r="AC1205" i="10"/>
  <c r="N1201" i="10"/>
  <c r="AC1203" i="10"/>
  <c r="AC1201" i="10" s="1"/>
  <c r="AC1207" i="10"/>
  <c r="N1210" i="10"/>
  <c r="N1209" i="10" s="1"/>
  <c r="N1212" i="10"/>
  <c r="AC1212" i="10" s="1"/>
  <c r="AC1186" i="10"/>
  <c r="AC1188" i="10"/>
  <c r="N1191" i="10"/>
  <c r="N1190" i="10" s="1"/>
  <c r="N1193" i="10"/>
  <c r="AC1193" i="10" s="1"/>
  <c r="N1197" i="10"/>
  <c r="N1195" i="10" s="1"/>
  <c r="N1199" i="10"/>
  <c r="AC1199" i="10" s="1"/>
  <c r="M1185" i="10"/>
  <c r="U1086" i="10"/>
  <c r="T1086" i="10"/>
  <c r="R1085" i="10"/>
  <c r="R1084" i="10" s="1"/>
  <c r="T1087" i="10"/>
  <c r="V1087" i="10" s="1"/>
  <c r="X1087" i="10" s="1"/>
  <c r="Z1087" i="10" s="1"/>
  <c r="N1069" i="10"/>
  <c r="O1073" i="10"/>
  <c r="Q1073" i="10"/>
  <c r="O1074" i="10"/>
  <c r="Q1074" i="10"/>
  <c r="O1070" i="10"/>
  <c r="N1071" i="10"/>
  <c r="N1073" i="10"/>
  <c r="P1073" i="10"/>
  <c r="N1074" i="10"/>
  <c r="P1074" i="10"/>
  <c r="N1075" i="10"/>
  <c r="O1076" i="10"/>
  <c r="T1024" i="10"/>
  <c r="V1025" i="10"/>
  <c r="Y1025" i="10" s="1"/>
  <c r="AB1025" i="10" s="1"/>
  <c r="T1031" i="10"/>
  <c r="V1031" i="10" s="1"/>
  <c r="X1031" i="10" s="1"/>
  <c r="Z1031" i="10" s="1"/>
  <c r="U1025" i="10"/>
  <c r="V1032" i="10"/>
  <c r="T1038" i="10"/>
  <c r="V1038" i="10" s="1"/>
  <c r="X1038" i="10" s="1"/>
  <c r="Z1038" i="10" s="1"/>
  <c r="U1039" i="10"/>
  <c r="M1043" i="10"/>
  <c r="V1046" i="10"/>
  <c r="Y1046" i="10" s="1"/>
  <c r="AB1046" i="10" s="1"/>
  <c r="T1052" i="10"/>
  <c r="V1052" i="10" s="1"/>
  <c r="X1052" i="10" s="1"/>
  <c r="U1053" i="10"/>
  <c r="X1053" i="10" s="1"/>
  <c r="AA1053" i="10" s="1"/>
  <c r="V1060" i="10"/>
  <c r="Y1060" i="10" s="1"/>
  <c r="T1045" i="10"/>
  <c r="V1045" i="10" s="1"/>
  <c r="X1045" i="10" s="1"/>
  <c r="Z1045" i="10" s="1"/>
  <c r="U1046" i="10"/>
  <c r="V1053" i="10"/>
  <c r="Y1053" i="10" s="1"/>
  <c r="T1059" i="10"/>
  <c r="U1060" i="10"/>
  <c r="M1008" i="10"/>
  <c r="M1276" i="10" s="1"/>
  <c r="M1280" i="10" s="1"/>
  <c r="N1009" i="10"/>
  <c r="O1009" i="10" s="1"/>
  <c r="P1009" i="10" s="1"/>
  <c r="O1010" i="10"/>
  <c r="P1010" i="10" s="1"/>
  <c r="N1011" i="10"/>
  <c r="O1011" i="10" s="1"/>
  <c r="P1011" i="10" s="1"/>
  <c r="O1012" i="10"/>
  <c r="P1012" i="10" s="1"/>
  <c r="N1013" i="10"/>
  <c r="O1013" i="10" s="1"/>
  <c r="N885" i="10"/>
  <c r="N884" i="10" s="1"/>
  <c r="S891" i="10"/>
  <c r="S889" i="10" s="1"/>
  <c r="U891" i="10"/>
  <c r="U889" i="10" s="1"/>
  <c r="W891" i="10"/>
  <c r="W889" i="10" s="1"/>
  <c r="Y891" i="10"/>
  <c r="Y889" i="10" s="1"/>
  <c r="AA891" i="10"/>
  <c r="AA889" i="10" s="1"/>
  <c r="S894" i="10"/>
  <c r="S892" i="10" s="1"/>
  <c r="U894" i="10"/>
  <c r="U892" i="10" s="1"/>
  <c r="W894" i="10"/>
  <c r="W892" i="10" s="1"/>
  <c r="Y894" i="10"/>
  <c r="Y892" i="10" s="1"/>
  <c r="AA894" i="10"/>
  <c r="AA892" i="10" s="1"/>
  <c r="R891" i="10"/>
  <c r="R889" i="10" s="1"/>
  <c r="T891" i="10"/>
  <c r="T889" i="10" s="1"/>
  <c r="V891" i="10"/>
  <c r="V889" i="10" s="1"/>
  <c r="X891" i="10"/>
  <c r="X889" i="10" s="1"/>
  <c r="Z891" i="10"/>
  <c r="Z889" i="10" s="1"/>
  <c r="R894" i="10"/>
  <c r="R892" i="10" s="1"/>
  <c r="T894" i="10"/>
  <c r="T892" i="10" s="1"/>
  <c r="V894" i="10"/>
  <c r="V892" i="10" s="1"/>
  <c r="X894" i="10"/>
  <c r="X892" i="10" s="1"/>
  <c r="Z894" i="10"/>
  <c r="Z892" i="10" s="1"/>
  <c r="AC873" i="10"/>
  <c r="AC872" i="10" s="1"/>
  <c r="R879" i="10"/>
  <c r="R877" i="10" s="1"/>
  <c r="T879" i="10"/>
  <c r="T877" i="10" s="1"/>
  <c r="V879" i="10"/>
  <c r="V877" i="10" s="1"/>
  <c r="X879" i="10"/>
  <c r="X877" i="10" s="1"/>
  <c r="Z879" i="10"/>
  <c r="Z877" i="10" s="1"/>
  <c r="AB879" i="10"/>
  <c r="AB877" i="10" s="1"/>
  <c r="R882" i="10"/>
  <c r="R880" i="10" s="1"/>
  <c r="T882" i="10"/>
  <c r="T880" i="10" s="1"/>
  <c r="V882" i="10"/>
  <c r="V880" i="10" s="1"/>
  <c r="X882" i="10"/>
  <c r="X880" i="10" s="1"/>
  <c r="Z882" i="10"/>
  <c r="Z880" i="10" s="1"/>
  <c r="AB882" i="10"/>
  <c r="AB880" i="10" s="1"/>
  <c r="S879" i="10"/>
  <c r="S877" i="10" s="1"/>
  <c r="U879" i="10"/>
  <c r="U877" i="10" s="1"/>
  <c r="W879" i="10"/>
  <c r="W877" i="10" s="1"/>
  <c r="Y879" i="10"/>
  <c r="Y877" i="10" s="1"/>
  <c r="S882" i="10"/>
  <c r="S880" i="10" s="1"/>
  <c r="U882" i="10"/>
  <c r="U880" i="10" s="1"/>
  <c r="W882" i="10"/>
  <c r="W880" i="10" s="1"/>
  <c r="Y882" i="10"/>
  <c r="Y880" i="10" s="1"/>
  <c r="AC846" i="10"/>
  <c r="N847" i="10"/>
  <c r="AC847" i="10" s="1"/>
  <c r="N849" i="10"/>
  <c r="N848" i="10" s="1"/>
  <c r="AC850" i="10"/>
  <c r="AC852" i="10"/>
  <c r="N853" i="10"/>
  <c r="AC853" i="10" s="1"/>
  <c r="N855" i="10"/>
  <c r="N854" i="10" s="1"/>
  <c r="AC856" i="10"/>
  <c r="AC858" i="10"/>
  <c r="AC862" i="10"/>
  <c r="Q864" i="10"/>
  <c r="Q863" i="10" s="1"/>
  <c r="S865" i="10"/>
  <c r="S863" i="10" s="1"/>
  <c r="R865" i="10"/>
  <c r="R863" i="10" s="1"/>
  <c r="AC824" i="10"/>
  <c r="N825" i="10"/>
  <c r="AC825" i="10" s="1"/>
  <c r="N827" i="10"/>
  <c r="AC828" i="10"/>
  <c r="N829" i="10"/>
  <c r="AC829" i="10" s="1"/>
  <c r="N831" i="10"/>
  <c r="N830" i="10" s="1"/>
  <c r="AC832" i="10"/>
  <c r="AC834" i="10"/>
  <c r="N835" i="10"/>
  <c r="AC835" i="10" s="1"/>
  <c r="AC836" i="10"/>
  <c r="AC838" i="10"/>
  <c r="N841" i="10"/>
  <c r="AC841" i="10" s="1"/>
  <c r="AC842" i="10"/>
  <c r="N843" i="10"/>
  <c r="AC843" i="10" s="1"/>
  <c r="AC812" i="10"/>
  <c r="AC816" i="10"/>
  <c r="N817" i="10"/>
  <c r="AC817" i="10" s="1"/>
  <c r="AC820" i="10"/>
  <c r="N821" i="10"/>
  <c r="N818" i="10" s="1"/>
  <c r="N799" i="10"/>
  <c r="AC795" i="10"/>
  <c r="AC797" i="10"/>
  <c r="N798" i="10"/>
  <c r="N794" i="10" s="1"/>
  <c r="AC801" i="10"/>
  <c r="AC803" i="10"/>
  <c r="N806" i="10"/>
  <c r="AC806" i="10" s="1"/>
  <c r="N808" i="10"/>
  <c r="AC808" i="10" s="1"/>
  <c r="AC790" i="10"/>
  <c r="AC789" i="10" s="1"/>
  <c r="N1521" i="9"/>
  <c r="AC1521" i="9" s="1"/>
  <c r="R1510" i="9"/>
  <c r="T1512" i="9"/>
  <c r="T1510" i="9" s="1"/>
  <c r="N1480" i="9"/>
  <c r="R1432" i="9"/>
  <c r="T1434" i="9"/>
  <c r="T1432" i="9" s="1"/>
  <c r="N1363" i="9"/>
  <c r="T1551" i="10" l="1"/>
  <c r="AC860" i="10"/>
  <c r="AB1518" i="10"/>
  <c r="O1004" i="10"/>
  <c r="P1551" i="10"/>
  <c r="W1551" i="10"/>
  <c r="S1551" i="10"/>
  <c r="Y1518" i="10"/>
  <c r="R1518" i="10"/>
  <c r="Q1551" i="10"/>
  <c r="AB1038" i="11"/>
  <c r="X1551" i="10"/>
  <c r="S1518" i="10"/>
  <c r="X1518" i="10"/>
  <c r="P1518" i="10"/>
  <c r="Y1551" i="10"/>
  <c r="V1019" i="11"/>
  <c r="W1019" i="11" s="1"/>
  <c r="X1019" i="11" s="1"/>
  <c r="Y1019" i="11" s="1"/>
  <c r="Z1019" i="11" s="1"/>
  <c r="AA1019" i="11" s="1"/>
  <c r="AB1019" i="11" s="1"/>
  <c r="AC1019" i="11" s="1"/>
  <c r="N1518" i="10"/>
  <c r="U1551" i="10"/>
  <c r="Z1551" i="10"/>
  <c r="V1518" i="10"/>
  <c r="O1551" i="10"/>
  <c r="Q1518" i="10"/>
  <c r="U1518" i="10"/>
  <c r="Z1518" i="10"/>
  <c r="V1551" i="10"/>
  <c r="R1551" i="10"/>
  <c r="W1518" i="10"/>
  <c r="AC799" i="10"/>
  <c r="AC814" i="10"/>
  <c r="T1518" i="10"/>
  <c r="Q1072" i="11"/>
  <c r="Q1004" i="10"/>
  <c r="AA1518" i="10"/>
  <c r="O1518" i="10"/>
  <c r="AA1551" i="10"/>
  <c r="AB1017" i="11"/>
  <c r="AC1017" i="11" s="1"/>
  <c r="Q1008" i="11"/>
  <c r="AB1021" i="11"/>
  <c r="AC1021" i="11" s="1"/>
  <c r="U1018" i="11"/>
  <c r="V1018" i="11" s="1"/>
  <c r="R1019" i="10"/>
  <c r="S1019" i="10" s="1"/>
  <c r="R1008" i="11"/>
  <c r="AC837" i="10"/>
  <c r="T1069" i="11"/>
  <c r="R1015" i="11"/>
  <c r="R1017" i="10"/>
  <c r="AC1074" i="10"/>
  <c r="U1087" i="10"/>
  <c r="W1087" i="10" s="1"/>
  <c r="R1075" i="11"/>
  <c r="S1075" i="11" s="1"/>
  <c r="AB1038" i="10"/>
  <c r="AC1073" i="10"/>
  <c r="S1020" i="11"/>
  <c r="S1015" i="11" s="1"/>
  <c r="AC857" i="10"/>
  <c r="V1009" i="11"/>
  <c r="W1009" i="11" s="1"/>
  <c r="X1009" i="11" s="1"/>
  <c r="Y1009" i="11" s="1"/>
  <c r="Z1009" i="11" s="1"/>
  <c r="Q1071" i="11"/>
  <c r="Q1068" i="11" s="1"/>
  <c r="Q1016" i="10"/>
  <c r="R1016" i="10" s="1"/>
  <c r="S1016" i="10" s="1"/>
  <c r="T1016" i="11"/>
  <c r="P1004" i="10"/>
  <c r="R1021" i="10"/>
  <c r="S1021" i="10" s="1"/>
  <c r="AC840" i="10"/>
  <c r="Q1020" i="10"/>
  <c r="Q1018" i="10"/>
  <c r="AC1218" i="10"/>
  <c r="AC1217" i="10" s="1"/>
  <c r="AC1185" i="10"/>
  <c r="R1004" i="10"/>
  <c r="AA1004" i="10"/>
  <c r="V1004" i="10"/>
  <c r="AB1004" i="10"/>
  <c r="Y1004" i="10"/>
  <c r="T1004" i="10"/>
  <c r="X1004" i="10"/>
  <c r="Z1004" i="10"/>
  <c r="W1004" i="10"/>
  <c r="U1004" i="10"/>
  <c r="S1004" i="10"/>
  <c r="AC810" i="10"/>
  <c r="T1070" i="11"/>
  <c r="U1069" i="11"/>
  <c r="T1076" i="11"/>
  <c r="U1076" i="11" s="1"/>
  <c r="Q1015" i="11"/>
  <c r="T1012" i="11"/>
  <c r="T1011" i="11"/>
  <c r="S1013" i="11"/>
  <c r="S1010" i="11"/>
  <c r="AC1250" i="10"/>
  <c r="AC1248" i="10" s="1"/>
  <c r="AC1238" i="10"/>
  <c r="AC1236" i="10" s="1"/>
  <c r="AC1246" i="10"/>
  <c r="AC1245" i="10" s="1"/>
  <c r="AC1260" i="10"/>
  <c r="AC1258" i="10" s="1"/>
  <c r="AC1256" i="10"/>
  <c r="AC1254" i="10" s="1"/>
  <c r="AC1252" i="10"/>
  <c r="AC1251" i="10" s="1"/>
  <c r="AC1240" i="10"/>
  <c r="AC1239" i="10" s="1"/>
  <c r="AC1244" i="10"/>
  <c r="AC1242" i="10" s="1"/>
  <c r="N1231" i="10"/>
  <c r="AC1232" i="10"/>
  <c r="AC1231" i="10" s="1"/>
  <c r="AC1210" i="10"/>
  <c r="AC1209" i="10" s="1"/>
  <c r="AC1191" i="10"/>
  <c r="AC1190" i="10" s="1"/>
  <c r="AC1197" i="10"/>
  <c r="AC1195" i="10" s="1"/>
  <c r="AB1087" i="10"/>
  <c r="V1086" i="10"/>
  <c r="X1086" i="10" s="1"/>
  <c r="S1085" i="10"/>
  <c r="W1086" i="10"/>
  <c r="O1075" i="10"/>
  <c r="O1072" i="10" s="1"/>
  <c r="O1071" i="10"/>
  <c r="P1070" i="10"/>
  <c r="P1076" i="10"/>
  <c r="Q1076" i="10" s="1"/>
  <c r="N1068" i="10"/>
  <c r="O1069" i="10"/>
  <c r="P1069" i="10" s="1"/>
  <c r="N1072" i="10"/>
  <c r="AB1060" i="10"/>
  <c r="AB1053" i="10"/>
  <c r="AB1045" i="10"/>
  <c r="X1025" i="10"/>
  <c r="AA1025" i="10" s="1"/>
  <c r="AB1031" i="10"/>
  <c r="V1059" i="10"/>
  <c r="X1059" i="10" s="1"/>
  <c r="X1060" i="10"/>
  <c r="AA1060" i="10" s="1"/>
  <c r="Z1052" i="10"/>
  <c r="X1046" i="10"/>
  <c r="X1039" i="10"/>
  <c r="AA1039" i="10" s="1"/>
  <c r="Y1032" i="10"/>
  <c r="V1024" i="10"/>
  <c r="X1024" i="10" s="1"/>
  <c r="O1015" i="10"/>
  <c r="Q1011" i="10"/>
  <c r="R1011" i="10" s="1"/>
  <c r="Q1009" i="10"/>
  <c r="R1009" i="10" s="1"/>
  <c r="P1013" i="10"/>
  <c r="Q1010" i="10"/>
  <c r="O1008" i="10"/>
  <c r="Q1012" i="10"/>
  <c r="N1008" i="10"/>
  <c r="AC885" i="10"/>
  <c r="AC884" i="10" s="1"/>
  <c r="AC891" i="10"/>
  <c r="AC889" i="10" s="1"/>
  <c r="AC894" i="10"/>
  <c r="AC892" i="10" s="1"/>
  <c r="AC882" i="10"/>
  <c r="AC880" i="10" s="1"/>
  <c r="AC879" i="10"/>
  <c r="AC877" i="10" s="1"/>
  <c r="AC864" i="10"/>
  <c r="N851" i="10"/>
  <c r="AC855" i="10"/>
  <c r="AC854" i="10" s="1"/>
  <c r="AC849" i="10"/>
  <c r="AC848" i="10" s="1"/>
  <c r="AC865" i="10"/>
  <c r="AC851" i="10"/>
  <c r="AC845" i="10"/>
  <c r="N845" i="10"/>
  <c r="N826" i="10"/>
  <c r="AC823" i="10"/>
  <c r="N823" i="10"/>
  <c r="AC831" i="10"/>
  <c r="AC830" i="10" s="1"/>
  <c r="AC827" i="10"/>
  <c r="AC826" i="10" s="1"/>
  <c r="N840" i="10"/>
  <c r="AC833" i="10"/>
  <c r="N833" i="10"/>
  <c r="N814" i="10"/>
  <c r="AC821" i="10"/>
  <c r="AC818" i="10" s="1"/>
  <c r="AC804" i="10"/>
  <c r="AC798" i="10"/>
  <c r="AC794" i="10" s="1"/>
  <c r="N804" i="10"/>
  <c r="T1020" i="11" l="1"/>
  <c r="U1020" i="11" s="1"/>
  <c r="R1072" i="11"/>
  <c r="T1019" i="10"/>
  <c r="R1071" i="11"/>
  <c r="R1068" i="11" s="1"/>
  <c r="N1551" i="10"/>
  <c r="P1071" i="10"/>
  <c r="Q1071" i="10" s="1"/>
  <c r="P1068" i="10"/>
  <c r="T1015" i="11"/>
  <c r="U1070" i="11"/>
  <c r="W1018" i="11"/>
  <c r="X1018" i="11" s="1"/>
  <c r="Y1018" i="11" s="1"/>
  <c r="Z1018" i="11" s="1"/>
  <c r="AA1018" i="11" s="1"/>
  <c r="AB1018" i="11" s="1"/>
  <c r="AC1018" i="11" s="1"/>
  <c r="T1021" i="10"/>
  <c r="T1016" i="10"/>
  <c r="U1016" i="10" s="1"/>
  <c r="R1020" i="10"/>
  <c r="S1020" i="10" s="1"/>
  <c r="U1016" i="11"/>
  <c r="S1017" i="10"/>
  <c r="T1017" i="10" s="1"/>
  <c r="R1018" i="10"/>
  <c r="S1018" i="10" s="1"/>
  <c r="N1004" i="10"/>
  <c r="U1021" i="10"/>
  <c r="U1019" i="10"/>
  <c r="V1020" i="11"/>
  <c r="Y1087" i="10"/>
  <c r="AA1087" i="10" s="1"/>
  <c r="AC1087" i="10" s="1"/>
  <c r="S1009" i="10"/>
  <c r="T1009" i="10" s="1"/>
  <c r="U1009" i="10" s="1"/>
  <c r="V1009" i="10" s="1"/>
  <c r="W1009" i="10" s="1"/>
  <c r="AC1551" i="10"/>
  <c r="V1076" i="11"/>
  <c r="W1076" i="11" s="1"/>
  <c r="V1069" i="11"/>
  <c r="S1072" i="11"/>
  <c r="T1075" i="11"/>
  <c r="U1075" i="11" s="1"/>
  <c r="U1072" i="11" s="1"/>
  <c r="S1071" i="11"/>
  <c r="AA1009" i="11"/>
  <c r="AB1009" i="11" s="1"/>
  <c r="U1011" i="11"/>
  <c r="U1012" i="11"/>
  <c r="V1012" i="11" s="1"/>
  <c r="S1008" i="11"/>
  <c r="T1010" i="11"/>
  <c r="U1010" i="11" s="1"/>
  <c r="T1013" i="11"/>
  <c r="U1013" i="11" s="1"/>
  <c r="T1085" i="10"/>
  <c r="Y1086" i="10"/>
  <c r="AA1086" i="10" s="1"/>
  <c r="S1084" i="10"/>
  <c r="Z1086" i="10"/>
  <c r="O1068" i="10"/>
  <c r="Q1069" i="10"/>
  <c r="R1069" i="10" s="1"/>
  <c r="Q1070" i="10"/>
  <c r="P1075" i="10"/>
  <c r="R1076" i="10"/>
  <c r="AB1052" i="10"/>
  <c r="Z1024" i="10"/>
  <c r="AB1024" i="10" s="1"/>
  <c r="AB1032" i="10"/>
  <c r="P1015" i="10"/>
  <c r="AA1046" i="10"/>
  <c r="Z1059" i="10"/>
  <c r="AB1059" i="10" s="1"/>
  <c r="R1012" i="10"/>
  <c r="Q1013" i="10"/>
  <c r="R1013" i="10" s="1"/>
  <c r="S1011" i="10"/>
  <c r="R1010" i="10"/>
  <c r="S1012" i="10"/>
  <c r="P1008" i="10"/>
  <c r="AC863" i="10"/>
  <c r="AC1004" i="10" s="1"/>
  <c r="X1076" i="11" l="1"/>
  <c r="Y1076" i="11" s="1"/>
  <c r="R1071" i="10"/>
  <c r="S1071" i="10" s="1"/>
  <c r="T1071" i="10" s="1"/>
  <c r="W1020" i="11"/>
  <c r="V1070" i="11"/>
  <c r="W1070" i="11" s="1"/>
  <c r="X1070" i="11" s="1"/>
  <c r="Y1070" i="11" s="1"/>
  <c r="Z1070" i="11" s="1"/>
  <c r="U1017" i="10"/>
  <c r="V1017" i="10" s="1"/>
  <c r="W1017" i="10" s="1"/>
  <c r="X1017" i="10" s="1"/>
  <c r="T1018" i="10"/>
  <c r="U1018" i="10"/>
  <c r="V1019" i="10"/>
  <c r="W1019" i="10" s="1"/>
  <c r="V1016" i="10"/>
  <c r="Q1008" i="10"/>
  <c r="R1015" i="10"/>
  <c r="S1015" i="10"/>
  <c r="V1021" i="10"/>
  <c r="U1015" i="11"/>
  <c r="V1016" i="11"/>
  <c r="V1015" i="11" s="1"/>
  <c r="R1008" i="10"/>
  <c r="V1013" i="11"/>
  <c r="T1020" i="10"/>
  <c r="U1020" i="10" s="1"/>
  <c r="T1072" i="11"/>
  <c r="Z1076" i="11"/>
  <c r="W1069" i="11"/>
  <c r="V1075" i="11"/>
  <c r="S1068" i="11"/>
  <c r="T1071" i="11"/>
  <c r="T1068" i="11" s="1"/>
  <c r="W1012" i="11"/>
  <c r="X1012" i="11" s="1"/>
  <c r="Y1012" i="11" s="1"/>
  <c r="Z1012" i="11" s="1"/>
  <c r="AA1012" i="11" s="1"/>
  <c r="AB1012" i="11" s="1"/>
  <c r="AC1012" i="11" s="1"/>
  <c r="V1010" i="11"/>
  <c r="AC1009" i="11"/>
  <c r="U1008" i="11"/>
  <c r="T1008" i="11"/>
  <c r="W1013" i="11"/>
  <c r="X1013" i="11" s="1"/>
  <c r="Y1013" i="11" s="1"/>
  <c r="Z1013" i="11" s="1"/>
  <c r="AA1013" i="11" s="1"/>
  <c r="AB1013" i="11" s="1"/>
  <c r="AC1013" i="11" s="1"/>
  <c r="V1011" i="11"/>
  <c r="AB1086" i="10"/>
  <c r="AC1086" i="10" s="1"/>
  <c r="T1084" i="10"/>
  <c r="U1085" i="10"/>
  <c r="R1070" i="10"/>
  <c r="S1070" i="10" s="1"/>
  <c r="S1076" i="10"/>
  <c r="T1076" i="10" s="1"/>
  <c r="R1068" i="10"/>
  <c r="Q1068" i="10"/>
  <c r="P1072" i="10"/>
  <c r="Q1075" i="10"/>
  <c r="S1069" i="10"/>
  <c r="Q1015" i="10"/>
  <c r="X1009" i="10"/>
  <c r="Y1009" i="10" s="1"/>
  <c r="Z1009" i="10" s="1"/>
  <c r="T1012" i="10"/>
  <c r="T1011" i="10"/>
  <c r="S1013" i="10"/>
  <c r="S1010" i="10"/>
  <c r="X1020" i="11" l="1"/>
  <c r="Y1020" i="11" s="1"/>
  <c r="Z1020" i="11" s="1"/>
  <c r="AA1020" i="11" s="1"/>
  <c r="AB1020" i="11" s="1"/>
  <c r="AC1020" i="11" s="1"/>
  <c r="S1068" i="10"/>
  <c r="W1016" i="11"/>
  <c r="W1015" i="11" s="1"/>
  <c r="U1015" i="10"/>
  <c r="AA1070" i="11"/>
  <c r="AB1070" i="11" s="1"/>
  <c r="AC1070" i="11" s="1"/>
  <c r="X1019" i="10"/>
  <c r="Y1019" i="10" s="1"/>
  <c r="Z1019" i="10" s="1"/>
  <c r="AA1019" i="10" s="1"/>
  <c r="AB1019" i="10" s="1"/>
  <c r="AC1019" i="10" s="1"/>
  <c r="Y1017" i="10"/>
  <c r="Z1017" i="10" s="1"/>
  <c r="AA1017" i="10" s="1"/>
  <c r="AB1017" i="10" s="1"/>
  <c r="AC1017" i="10" s="1"/>
  <c r="T1015" i="10"/>
  <c r="V1020" i="10"/>
  <c r="W1016" i="10"/>
  <c r="V1018" i="10"/>
  <c r="W1018" i="10" s="1"/>
  <c r="X1018" i="10" s="1"/>
  <c r="Y1018" i="10" s="1"/>
  <c r="Z1018" i="10" s="1"/>
  <c r="AA1018" i="10" s="1"/>
  <c r="AB1018" i="10" s="1"/>
  <c r="AC1018" i="10" s="1"/>
  <c r="W1021" i="10"/>
  <c r="X1021" i="10" s="1"/>
  <c r="T1070" i="10"/>
  <c r="U1070" i="10" s="1"/>
  <c r="V1070" i="10" s="1"/>
  <c r="U1071" i="11"/>
  <c r="V1072" i="11"/>
  <c r="W1075" i="11"/>
  <c r="X1069" i="11"/>
  <c r="Y1069" i="11" s="1"/>
  <c r="AA1076" i="11"/>
  <c r="AB1076" i="11" s="1"/>
  <c r="AC1076" i="11" s="1"/>
  <c r="W1011" i="11"/>
  <c r="X1011" i="11" s="1"/>
  <c r="Y1011" i="11" s="1"/>
  <c r="Z1011" i="11" s="1"/>
  <c r="AA1011" i="11" s="1"/>
  <c r="AB1011" i="11" s="1"/>
  <c r="AC1011" i="11" s="1"/>
  <c r="V1008" i="11"/>
  <c r="W1010" i="11"/>
  <c r="U1084" i="10"/>
  <c r="V1085" i="10"/>
  <c r="U1076" i="10"/>
  <c r="V1076" i="10" s="1"/>
  <c r="U1071" i="10"/>
  <c r="Q1072" i="10"/>
  <c r="R1075" i="10"/>
  <c r="R1072" i="10" s="1"/>
  <c r="T1069" i="10"/>
  <c r="AA1009" i="10"/>
  <c r="AB1009" i="10" s="1"/>
  <c r="U1011" i="10"/>
  <c r="U1012" i="10"/>
  <c r="V1012" i="10" s="1"/>
  <c r="S1008" i="10"/>
  <c r="T1010" i="10"/>
  <c r="T1013" i="10"/>
  <c r="U1013" i="10" s="1"/>
  <c r="U1010" i="10"/>
  <c r="X1016" i="11" l="1"/>
  <c r="Y1021" i="10"/>
  <c r="Z1021" i="10"/>
  <c r="AA1021" i="10" s="1"/>
  <c r="AB1021" i="10" s="1"/>
  <c r="AC1021" i="10" s="1"/>
  <c r="W1020" i="10"/>
  <c r="X1020" i="10" s="1"/>
  <c r="Y1020" i="10" s="1"/>
  <c r="S1075" i="10"/>
  <c r="S1072" i="10" s="1"/>
  <c r="W1012" i="10"/>
  <c r="X1012" i="10" s="1"/>
  <c r="Y1012" i="10" s="1"/>
  <c r="Z1012" i="10" s="1"/>
  <c r="AA1012" i="10" s="1"/>
  <c r="AB1012" i="10" s="1"/>
  <c r="AC1012" i="10" s="1"/>
  <c r="V1015" i="10"/>
  <c r="Y1016" i="11"/>
  <c r="X1015" i="11"/>
  <c r="X1016" i="10"/>
  <c r="T1008" i="10"/>
  <c r="Z1069" i="11"/>
  <c r="W1072" i="11"/>
  <c r="X1075" i="11"/>
  <c r="U1068" i="11"/>
  <c r="V1071" i="11"/>
  <c r="W1008" i="11"/>
  <c r="X1010" i="11"/>
  <c r="V1084" i="10"/>
  <c r="W1085" i="10"/>
  <c r="T1068" i="10"/>
  <c r="W1070" i="10"/>
  <c r="X1070" i="10" s="1"/>
  <c r="V1071" i="10"/>
  <c r="W1071" i="10" s="1"/>
  <c r="X1071" i="10" s="1"/>
  <c r="Y1071" i="10" s="1"/>
  <c r="Z1071" i="10" s="1"/>
  <c r="AA1071" i="10" s="1"/>
  <c r="AB1071" i="10" s="1"/>
  <c r="AC1071" i="10" s="1"/>
  <c r="W1076" i="10"/>
  <c r="U1069" i="10"/>
  <c r="U1068" i="10" s="1"/>
  <c r="V1013" i="10"/>
  <c r="V1010" i="10"/>
  <c r="AC1009" i="10"/>
  <c r="U1008" i="10"/>
  <c r="W1013" i="10"/>
  <c r="X1013" i="10" s="1"/>
  <c r="Y1013" i="10" s="1"/>
  <c r="Z1013" i="10" s="1"/>
  <c r="AA1013" i="10" s="1"/>
  <c r="AB1013" i="10" s="1"/>
  <c r="AC1013" i="10" s="1"/>
  <c r="V1011" i="10"/>
  <c r="T1075" i="10" l="1"/>
  <c r="Y1070" i="10"/>
  <c r="Z1070" i="10" s="1"/>
  <c r="AA1070" i="10" s="1"/>
  <c r="AB1070" i="10" s="1"/>
  <c r="AC1070" i="10" s="1"/>
  <c r="X1015" i="10"/>
  <c r="Y1016" i="10"/>
  <c r="Z1020" i="10"/>
  <c r="W1015" i="10"/>
  <c r="AA1020" i="10"/>
  <c r="AB1020" i="10" s="1"/>
  <c r="AC1020" i="10" s="1"/>
  <c r="Z1016" i="11"/>
  <c r="Y1015" i="11"/>
  <c r="W1071" i="11"/>
  <c r="V1068" i="11"/>
  <c r="X1072" i="11"/>
  <c r="Y1075" i="11"/>
  <c r="AA1069" i="11"/>
  <c r="X1008" i="11"/>
  <c r="Y1010" i="11"/>
  <c r="W1084" i="10"/>
  <c r="X1085" i="10"/>
  <c r="Y1085" i="10" s="1"/>
  <c r="Y1084" i="10" s="1"/>
  <c r="T1072" i="10"/>
  <c r="U1075" i="10"/>
  <c r="X1076" i="10"/>
  <c r="Y1076" i="10" s="1"/>
  <c r="Z1076" i="10" s="1"/>
  <c r="AA1076" i="10" s="1"/>
  <c r="AB1076" i="10" s="1"/>
  <c r="AC1076" i="10" s="1"/>
  <c r="V1069" i="10"/>
  <c r="V1068" i="10" s="1"/>
  <c r="W1011" i="10"/>
  <c r="X1011" i="10" s="1"/>
  <c r="Y1011" i="10" s="1"/>
  <c r="Z1011" i="10" s="1"/>
  <c r="AA1011" i="10" s="1"/>
  <c r="AB1011" i="10" s="1"/>
  <c r="AC1011" i="10" s="1"/>
  <c r="V1008" i="10"/>
  <c r="W1010" i="10"/>
  <c r="X1010" i="10" s="1"/>
  <c r="Y1015" i="10" l="1"/>
  <c r="Z1016" i="10"/>
  <c r="AA1016" i="11"/>
  <c r="Z1015" i="11"/>
  <c r="W1069" i="10"/>
  <c r="Y1072" i="11"/>
  <c r="Z1075" i="11"/>
  <c r="AB1069" i="11"/>
  <c r="X1071" i="11"/>
  <c r="W1068" i="11"/>
  <c r="Y1008" i="11"/>
  <c r="Z1010" i="11"/>
  <c r="X1084" i="10"/>
  <c r="Z1085" i="10"/>
  <c r="W1068" i="10"/>
  <c r="X1069" i="10"/>
  <c r="U1072" i="10"/>
  <c r="V1075" i="10"/>
  <c r="X1008" i="10"/>
  <c r="Y1010" i="10"/>
  <c r="Y1008" i="10" s="1"/>
  <c r="W1008" i="10"/>
  <c r="Z1010" i="10" l="1"/>
  <c r="AB1016" i="11"/>
  <c r="AA1015" i="11"/>
  <c r="AA1016" i="10"/>
  <c r="Z1015" i="10"/>
  <c r="AC1069" i="11"/>
  <c r="Z1072" i="11"/>
  <c r="AA1075" i="11"/>
  <c r="Y1071" i="11"/>
  <c r="X1068" i="11"/>
  <c r="Z1008" i="11"/>
  <c r="AA1010" i="11"/>
  <c r="Z1084" i="10"/>
  <c r="AA1085" i="10"/>
  <c r="V1072" i="10"/>
  <c r="W1075" i="10"/>
  <c r="W1072" i="10" s="1"/>
  <c r="X1068" i="10"/>
  <c r="Y1069" i="10"/>
  <c r="Z1008" i="10"/>
  <c r="AA1010" i="10"/>
  <c r="AC1016" i="11" l="1"/>
  <c r="AC1015" i="11" s="1"/>
  <c r="AB1015" i="11"/>
  <c r="AB1016" i="10"/>
  <c r="AA1015" i="10"/>
  <c r="AA1072" i="11"/>
  <c r="AB1075" i="11"/>
  <c r="Z1071" i="11"/>
  <c r="Y1068" i="11"/>
  <c r="AB1010" i="11"/>
  <c r="AA1008" i="11"/>
  <c r="AA1084" i="10"/>
  <c r="AB1085" i="10"/>
  <c r="Y1068" i="10"/>
  <c r="Z1069" i="10"/>
  <c r="X1075" i="10"/>
  <c r="AB1010" i="10"/>
  <c r="AA1008" i="10"/>
  <c r="AC1016" i="10" l="1"/>
  <c r="AC1015" i="10" s="1"/>
  <c r="AB1015" i="10"/>
  <c r="AA1071" i="11"/>
  <c r="Z1068" i="11"/>
  <c r="AB1072" i="11"/>
  <c r="AC1075" i="11"/>
  <c r="AC1072" i="11" s="1"/>
  <c r="AC1010" i="11"/>
  <c r="AC1008" i="11" s="1"/>
  <c r="AB1008" i="11"/>
  <c r="AB1084" i="10"/>
  <c r="AC1085" i="10"/>
  <c r="AC1084" i="10" s="1"/>
  <c r="Z1068" i="10"/>
  <c r="AA1069" i="10"/>
  <c r="X1072" i="10"/>
  <c r="Y1075" i="10"/>
  <c r="AC1010" i="10"/>
  <c r="AC1008" i="10" s="1"/>
  <c r="AB1008" i="10"/>
  <c r="AB1071" i="11" l="1"/>
  <c r="AA1068" i="11"/>
  <c r="AA1068" i="10"/>
  <c r="AB1069" i="10"/>
  <c r="Y1072" i="10"/>
  <c r="Z1075" i="10"/>
  <c r="AC1071" i="11" l="1"/>
  <c r="AC1068" i="11" s="1"/>
  <c r="AB1068" i="11"/>
  <c r="Z1072" i="10"/>
  <c r="AA1075" i="10"/>
  <c r="AB1068" i="10"/>
  <c r="AC1069" i="10"/>
  <c r="AC1068" i="10" s="1"/>
  <c r="AA1072" i="10" l="1"/>
  <c r="AB1075" i="10"/>
  <c r="AB1072" i="10" l="1"/>
  <c r="AC1075" i="10"/>
  <c r="AC1072" i="10" s="1"/>
  <c r="AC1357" i="9" l="1"/>
  <c r="M1357" i="9"/>
  <c r="AC1356" i="9"/>
  <c r="AB1356" i="9"/>
  <c r="AA1356" i="9"/>
  <c r="Z1356" i="9"/>
  <c r="Y1356" i="9"/>
  <c r="Y1354" i="9" s="1"/>
  <c r="X1356" i="9"/>
  <c r="X1354" i="9" s="1"/>
  <c r="W1356" i="9"/>
  <c r="V1356" i="9"/>
  <c r="U1356" i="9"/>
  <c r="M1356" i="9"/>
  <c r="S1356" i="9" s="1"/>
  <c r="AC1355" i="9"/>
  <c r="AB1355" i="9"/>
  <c r="AB1354" i="9" s="1"/>
  <c r="AA1355" i="9"/>
  <c r="AA1354" i="9" s="1"/>
  <c r="Z1355" i="9"/>
  <c r="Z1354" i="9" s="1"/>
  <c r="Y1355" i="9"/>
  <c r="X1355" i="9"/>
  <c r="W1355" i="9"/>
  <c r="W1354" i="9" s="1"/>
  <c r="V1355" i="9"/>
  <c r="V1354" i="9" s="1"/>
  <c r="U1355" i="9"/>
  <c r="U1354" i="9" s="1"/>
  <c r="T1355" i="9"/>
  <c r="S1355" i="9"/>
  <c r="R1355" i="9"/>
  <c r="Q1355" i="9"/>
  <c r="M1355" i="9"/>
  <c r="AC1354" i="9"/>
  <c r="Q1354" i="9"/>
  <c r="M1354" i="9"/>
  <c r="AC1353" i="9"/>
  <c r="AB1353" i="9"/>
  <c r="AA1353" i="9"/>
  <c r="Z1353" i="9"/>
  <c r="Y1353" i="9"/>
  <c r="X1353" i="9"/>
  <c r="W1353" i="9"/>
  <c r="V1353" i="9"/>
  <c r="U1353" i="9"/>
  <c r="T1353" i="9"/>
  <c r="S1353" i="9"/>
  <c r="R1353" i="9"/>
  <c r="Q1353" i="9"/>
  <c r="P1353" i="9"/>
  <c r="O1353" i="9"/>
  <c r="M1353" i="9"/>
  <c r="N1353" i="9" s="1"/>
  <c r="AC1352" i="9"/>
  <c r="AB1352" i="9"/>
  <c r="AB1351" i="9" s="1"/>
  <c r="AA1352" i="9"/>
  <c r="Z1352" i="9"/>
  <c r="Y1352" i="9"/>
  <c r="X1352" i="9"/>
  <c r="W1352" i="9"/>
  <c r="V1352" i="9"/>
  <c r="U1352" i="9"/>
  <c r="T1352" i="9"/>
  <c r="S1352" i="9"/>
  <c r="R1352" i="9"/>
  <c r="Q1352" i="9"/>
  <c r="P1352" i="9"/>
  <c r="O1352" i="9"/>
  <c r="N1352" i="9"/>
  <c r="M1352" i="9"/>
  <c r="AC1351" i="9"/>
  <c r="AA1351" i="9"/>
  <c r="Z1351" i="9"/>
  <c r="Y1351" i="9"/>
  <c r="X1351" i="9"/>
  <c r="W1351" i="9"/>
  <c r="V1351" i="9"/>
  <c r="U1351" i="9"/>
  <c r="T1351" i="9"/>
  <c r="S1351" i="9"/>
  <c r="R1351" i="9"/>
  <c r="Q1351" i="9"/>
  <c r="P1351" i="9"/>
  <c r="O1351" i="9"/>
  <c r="M1351" i="9"/>
  <c r="AC1350" i="9"/>
  <c r="AB1350" i="9"/>
  <c r="AA1350" i="9"/>
  <c r="Z1350" i="9"/>
  <c r="Y1350" i="9"/>
  <c r="X1350" i="9"/>
  <c r="W1350" i="9"/>
  <c r="V1350" i="9"/>
  <c r="U1350" i="9"/>
  <c r="T1350" i="9"/>
  <c r="S1350" i="9"/>
  <c r="S1348" i="9" s="1"/>
  <c r="R1350" i="9"/>
  <c r="Q1350" i="9"/>
  <c r="P1350" i="9"/>
  <c r="O1350" i="9"/>
  <c r="N1350" i="9"/>
  <c r="M1350" i="9"/>
  <c r="AC1349" i="9"/>
  <c r="AB1349" i="9"/>
  <c r="AA1349" i="9"/>
  <c r="Z1349" i="9"/>
  <c r="Y1349" i="9"/>
  <c r="Y1348" i="9" s="1"/>
  <c r="X1349" i="9"/>
  <c r="W1349" i="9"/>
  <c r="V1349" i="9"/>
  <c r="V1348" i="9" s="1"/>
  <c r="U1349" i="9"/>
  <c r="U1348" i="9" s="1"/>
  <c r="T1349" i="9"/>
  <c r="S1349" i="9"/>
  <c r="R1349" i="9"/>
  <c r="Q1349" i="9"/>
  <c r="Q1348" i="9" s="1"/>
  <c r="P1349" i="9"/>
  <c r="O1349" i="9"/>
  <c r="M1349" i="9"/>
  <c r="N1349" i="9" s="1"/>
  <c r="N1348" i="9" s="1"/>
  <c r="AC1348" i="9"/>
  <c r="Z1348" i="9"/>
  <c r="R1348" i="9"/>
  <c r="M1348" i="9"/>
  <c r="AC1347" i="9"/>
  <c r="AB1347" i="9"/>
  <c r="AA1347" i="9"/>
  <c r="Z1347" i="9"/>
  <c r="Y1347" i="9"/>
  <c r="X1347" i="9"/>
  <c r="W1347" i="9"/>
  <c r="V1347" i="9"/>
  <c r="U1347" i="9"/>
  <c r="T1347" i="9"/>
  <c r="S1347" i="9"/>
  <c r="R1347" i="9"/>
  <c r="Q1347" i="9"/>
  <c r="P1347" i="9"/>
  <c r="O1347" i="9"/>
  <c r="M1347" i="9"/>
  <c r="N1347" i="9" s="1"/>
  <c r="AC1346" i="9"/>
  <c r="AB1346" i="9"/>
  <c r="AA1346" i="9"/>
  <c r="Z1346" i="9"/>
  <c r="Y1346" i="9"/>
  <c r="X1346" i="9"/>
  <c r="W1346" i="9"/>
  <c r="V1346" i="9"/>
  <c r="U1346" i="9"/>
  <c r="T1346" i="9"/>
  <c r="S1346" i="9"/>
  <c r="R1346" i="9"/>
  <c r="Q1346" i="9"/>
  <c r="P1346" i="9"/>
  <c r="O1346" i="9"/>
  <c r="M1346" i="9"/>
  <c r="N1346" i="9" s="1"/>
  <c r="N1345" i="9" s="1"/>
  <c r="AC1345" i="9"/>
  <c r="AB1345" i="9"/>
  <c r="AA1345" i="9"/>
  <c r="Z1345" i="9"/>
  <c r="Y1345" i="9"/>
  <c r="X1345" i="9"/>
  <c r="W1345" i="9"/>
  <c r="V1345" i="9"/>
  <c r="U1345" i="9"/>
  <c r="T1345" i="9"/>
  <c r="S1345" i="9"/>
  <c r="R1345" i="9"/>
  <c r="Q1345" i="9"/>
  <c r="P1345" i="9"/>
  <c r="O1345" i="9"/>
  <c r="M1345" i="9"/>
  <c r="AC1344" i="9"/>
  <c r="AB1344" i="9"/>
  <c r="AA1344" i="9"/>
  <c r="Z1344" i="9"/>
  <c r="Y1344" i="9"/>
  <c r="X1344" i="9"/>
  <c r="X1342" i="9" s="1"/>
  <c r="W1344" i="9"/>
  <c r="V1344" i="9"/>
  <c r="U1344" i="9"/>
  <c r="T1344" i="9"/>
  <c r="S1344" i="9"/>
  <c r="R1344" i="9"/>
  <c r="Q1344" i="9"/>
  <c r="P1344" i="9"/>
  <c r="P1342" i="9" s="1"/>
  <c r="O1344" i="9"/>
  <c r="N1344" i="9"/>
  <c r="M1344" i="9"/>
  <c r="AC1343" i="9"/>
  <c r="AB1343" i="9"/>
  <c r="AA1343" i="9"/>
  <c r="AA1342" i="9" s="1"/>
  <c r="Z1343" i="9"/>
  <c r="Z1342" i="9" s="1"/>
  <c r="Y1343" i="9"/>
  <c r="X1343" i="9"/>
  <c r="W1343" i="9"/>
  <c r="W1342" i="9" s="1"/>
  <c r="V1343" i="9"/>
  <c r="V1342" i="9" s="1"/>
  <c r="U1343" i="9"/>
  <c r="T1343" i="9"/>
  <c r="S1343" i="9"/>
  <c r="S1342" i="9" s="1"/>
  <c r="R1343" i="9"/>
  <c r="R1342" i="9" s="1"/>
  <c r="Q1343" i="9"/>
  <c r="P1343" i="9"/>
  <c r="O1343" i="9"/>
  <c r="M1343" i="9"/>
  <c r="N1343" i="9" s="1"/>
  <c r="N1342" i="9" s="1"/>
  <c r="AC1342" i="9"/>
  <c r="O1342" i="9"/>
  <c r="M1342" i="9"/>
  <c r="AC1341" i="9"/>
  <c r="AB1341" i="9"/>
  <c r="AA1341" i="9"/>
  <c r="Z1341" i="9"/>
  <c r="Y1341" i="9"/>
  <c r="X1341" i="9"/>
  <c r="W1341" i="9"/>
  <c r="V1341" i="9"/>
  <c r="U1341" i="9"/>
  <c r="T1341" i="9"/>
  <c r="S1341" i="9"/>
  <c r="R1341" i="9"/>
  <c r="Q1341" i="9"/>
  <c r="P1341" i="9"/>
  <c r="O1341" i="9"/>
  <c r="M1341" i="9"/>
  <c r="N1341" i="9" s="1"/>
  <c r="AC1340" i="9"/>
  <c r="AB1340" i="9"/>
  <c r="AA1340" i="9"/>
  <c r="Z1340" i="9"/>
  <c r="Y1340" i="9"/>
  <c r="X1340" i="9"/>
  <c r="W1340" i="9"/>
  <c r="V1340" i="9"/>
  <c r="U1340" i="9"/>
  <c r="T1340" i="9"/>
  <c r="S1340" i="9"/>
  <c r="R1340" i="9"/>
  <c r="Q1340" i="9"/>
  <c r="P1340" i="9"/>
  <c r="O1340" i="9"/>
  <c r="M1340" i="9"/>
  <c r="N1340" i="9" s="1"/>
  <c r="N1339" i="9" s="1"/>
  <c r="AC1339" i="9"/>
  <c r="AB1339" i="9"/>
  <c r="AA1339" i="9"/>
  <c r="Z1339" i="9"/>
  <c r="Y1339" i="9"/>
  <c r="X1339" i="9"/>
  <c r="W1339" i="9"/>
  <c r="V1339" i="9"/>
  <c r="U1339" i="9"/>
  <c r="T1339" i="9"/>
  <c r="S1339" i="9"/>
  <c r="R1339" i="9"/>
  <c r="Q1339" i="9"/>
  <c r="P1339" i="9"/>
  <c r="O1339" i="9"/>
  <c r="M1339" i="9"/>
  <c r="AC1338" i="9"/>
  <c r="AB1338" i="9"/>
  <c r="AA1338" i="9"/>
  <c r="Z1338" i="9"/>
  <c r="Y1338" i="9"/>
  <c r="X1338" i="9"/>
  <c r="W1338" i="9"/>
  <c r="V1338" i="9"/>
  <c r="U1338" i="9"/>
  <c r="T1338" i="9"/>
  <c r="S1338" i="9"/>
  <c r="R1338" i="9"/>
  <c r="Q1338" i="9"/>
  <c r="P1338" i="9"/>
  <c r="O1338" i="9"/>
  <c r="M1338" i="9"/>
  <c r="N1338" i="9" s="1"/>
  <c r="AC1337" i="9"/>
  <c r="AB1337" i="9"/>
  <c r="AA1337" i="9"/>
  <c r="Z1337" i="9"/>
  <c r="Y1337" i="9"/>
  <c r="X1337" i="9"/>
  <c r="W1337" i="9"/>
  <c r="V1337" i="9"/>
  <c r="U1337" i="9"/>
  <c r="T1337" i="9"/>
  <c r="S1337" i="9"/>
  <c r="R1337" i="9"/>
  <c r="Q1337" i="9"/>
  <c r="P1337" i="9"/>
  <c r="O1337" i="9"/>
  <c r="M1337" i="9"/>
  <c r="N1337" i="9" s="1"/>
  <c r="N1336" i="9" s="1"/>
  <c r="AC1336" i="9"/>
  <c r="AB1336" i="9"/>
  <c r="AA1336" i="9"/>
  <c r="Z1336" i="9"/>
  <c r="Y1336" i="9"/>
  <c r="X1336" i="9"/>
  <c r="W1336" i="9"/>
  <c r="V1336" i="9"/>
  <c r="U1336" i="9"/>
  <c r="T1336" i="9"/>
  <c r="S1336" i="9"/>
  <c r="R1336" i="9"/>
  <c r="Q1336" i="9"/>
  <c r="P1336" i="9"/>
  <c r="O1336" i="9"/>
  <c r="M1336" i="9"/>
  <c r="AC1334" i="9"/>
  <c r="AB1334" i="9"/>
  <c r="AA1334" i="9"/>
  <c r="Z1334" i="9"/>
  <c r="Y1334" i="9"/>
  <c r="X1334" i="9"/>
  <c r="W1334" i="9"/>
  <c r="V1334" i="9"/>
  <c r="U1334" i="9"/>
  <c r="T1334" i="9"/>
  <c r="S1334" i="9"/>
  <c r="R1334" i="9"/>
  <c r="Q1334" i="9"/>
  <c r="P1334" i="9"/>
  <c r="O1334" i="9"/>
  <c r="N1334" i="9"/>
  <c r="M1334" i="9"/>
  <c r="AC1333" i="9"/>
  <c r="AB1333" i="9"/>
  <c r="AA1333" i="9"/>
  <c r="Z1333" i="9"/>
  <c r="Y1333" i="9"/>
  <c r="X1333" i="9"/>
  <c r="W1333" i="9"/>
  <c r="V1333" i="9"/>
  <c r="U1333" i="9"/>
  <c r="T1333" i="9"/>
  <c r="S1333" i="9"/>
  <c r="R1333" i="9"/>
  <c r="Q1333" i="9"/>
  <c r="P1333" i="9"/>
  <c r="O1333" i="9"/>
  <c r="M1333" i="9"/>
  <c r="N1333" i="9" s="1"/>
  <c r="AC1332" i="9"/>
  <c r="AB1332" i="9"/>
  <c r="AB1331" i="9" s="1"/>
  <c r="AA1332" i="9"/>
  <c r="Z1332" i="9"/>
  <c r="Z1331" i="9" s="1"/>
  <c r="Y1332" i="9"/>
  <c r="X1332" i="9"/>
  <c r="X1331" i="9" s="1"/>
  <c r="W1332" i="9"/>
  <c r="W1331" i="9" s="1"/>
  <c r="V1332" i="9"/>
  <c r="V1331" i="9" s="1"/>
  <c r="U1332" i="9"/>
  <c r="T1332" i="9"/>
  <c r="T1331" i="9" s="1"/>
  <c r="S1332" i="9"/>
  <c r="R1332" i="9"/>
  <c r="R1331" i="9" s="1"/>
  <c r="Q1332" i="9"/>
  <c r="P1332" i="9"/>
  <c r="P1331" i="9" s="1"/>
  <c r="O1332" i="9"/>
  <c r="N1332" i="9"/>
  <c r="M1332" i="9"/>
  <c r="AC1331" i="9"/>
  <c r="M1331" i="9"/>
  <c r="AC1330" i="9"/>
  <c r="AB1330" i="9"/>
  <c r="AA1330" i="9"/>
  <c r="Z1330" i="9"/>
  <c r="Y1330" i="9"/>
  <c r="X1330" i="9"/>
  <c r="W1330" i="9"/>
  <c r="W1328" i="9" s="1"/>
  <c r="V1330" i="9"/>
  <c r="U1330" i="9"/>
  <c r="T1330" i="9"/>
  <c r="S1330" i="9"/>
  <c r="R1330" i="9"/>
  <c r="Q1330" i="9"/>
  <c r="P1330" i="9"/>
  <c r="O1330" i="9"/>
  <c r="O1328" i="9" s="1"/>
  <c r="N1330" i="9"/>
  <c r="M1330" i="9"/>
  <c r="AC1329" i="9"/>
  <c r="AB1329" i="9"/>
  <c r="AA1329" i="9"/>
  <c r="Z1329" i="9"/>
  <c r="Z1328" i="9" s="1"/>
  <c r="Y1329" i="9"/>
  <c r="X1329" i="9"/>
  <c r="W1329" i="9"/>
  <c r="V1329" i="9"/>
  <c r="V1328" i="9" s="1"/>
  <c r="U1329" i="9"/>
  <c r="U1328" i="9" s="1"/>
  <c r="T1329" i="9"/>
  <c r="S1329" i="9"/>
  <c r="R1329" i="9"/>
  <c r="Q1329" i="9"/>
  <c r="P1329" i="9"/>
  <c r="O1329" i="9"/>
  <c r="M1329" i="9"/>
  <c r="N1329" i="9" s="1"/>
  <c r="N1328" i="9" s="1"/>
  <c r="AC1328" i="9"/>
  <c r="R1328" i="9"/>
  <c r="Q1328" i="9"/>
  <c r="M1328" i="9"/>
  <c r="AC1327" i="9"/>
  <c r="AB1327" i="9"/>
  <c r="AA1327" i="9"/>
  <c r="Z1327" i="9"/>
  <c r="Y1327" i="9"/>
  <c r="X1327" i="9"/>
  <c r="W1327" i="9"/>
  <c r="V1327" i="9"/>
  <c r="U1327" i="9"/>
  <c r="T1327" i="9"/>
  <c r="S1327" i="9"/>
  <c r="R1327" i="9"/>
  <c r="Q1327" i="9"/>
  <c r="P1327" i="9"/>
  <c r="O1327" i="9"/>
  <c r="M1327" i="9"/>
  <c r="N1327" i="9" s="1"/>
  <c r="AC1326" i="9"/>
  <c r="AB1326" i="9"/>
  <c r="AA1326" i="9"/>
  <c r="Z1326" i="9"/>
  <c r="Y1326" i="9"/>
  <c r="X1326" i="9"/>
  <c r="W1326" i="9"/>
  <c r="V1326" i="9"/>
  <c r="U1326" i="9"/>
  <c r="T1326" i="9"/>
  <c r="S1326" i="9"/>
  <c r="R1326" i="9"/>
  <c r="Q1326" i="9"/>
  <c r="P1326" i="9"/>
  <c r="O1326" i="9"/>
  <c r="M1326" i="9"/>
  <c r="N1326" i="9" s="1"/>
  <c r="AC1325" i="9"/>
  <c r="AB1325" i="9"/>
  <c r="AA1325" i="9"/>
  <c r="Z1325" i="9"/>
  <c r="Y1325" i="9"/>
  <c r="X1325" i="9"/>
  <c r="W1325" i="9"/>
  <c r="V1325" i="9"/>
  <c r="U1325" i="9"/>
  <c r="T1325" i="9"/>
  <c r="S1325" i="9"/>
  <c r="R1325" i="9"/>
  <c r="Q1325" i="9"/>
  <c r="P1325" i="9"/>
  <c r="O1325" i="9"/>
  <c r="M1325" i="9"/>
  <c r="N1325" i="9" s="1"/>
  <c r="N1324" i="9" s="1"/>
  <c r="AC1324" i="9"/>
  <c r="AB1324" i="9"/>
  <c r="AA1324" i="9"/>
  <c r="Z1324" i="9"/>
  <c r="Y1324" i="9"/>
  <c r="X1324" i="9"/>
  <c r="W1324" i="9"/>
  <c r="V1324" i="9"/>
  <c r="U1324" i="9"/>
  <c r="T1324" i="9"/>
  <c r="S1324" i="9"/>
  <c r="R1324" i="9"/>
  <c r="Q1324" i="9"/>
  <c r="P1324" i="9"/>
  <c r="O1324" i="9"/>
  <c r="M1324" i="9"/>
  <c r="AC1323" i="9"/>
  <c r="AB1323" i="9"/>
  <c r="AA1323" i="9"/>
  <c r="Z1323" i="9"/>
  <c r="Y1323" i="9"/>
  <c r="X1323" i="9"/>
  <c r="W1323" i="9"/>
  <c r="V1323" i="9"/>
  <c r="U1323" i="9"/>
  <c r="T1323" i="9"/>
  <c r="S1323" i="9"/>
  <c r="R1323" i="9"/>
  <c r="Q1323" i="9"/>
  <c r="P1323" i="9"/>
  <c r="O1323" i="9"/>
  <c r="M1323" i="9"/>
  <c r="N1323" i="9" s="1"/>
  <c r="AC1322" i="9"/>
  <c r="AB1322" i="9"/>
  <c r="AB1321" i="9" s="1"/>
  <c r="AA1322" i="9"/>
  <c r="AA1321" i="9" s="1"/>
  <c r="Z1322" i="9"/>
  <c r="Z1321" i="9" s="1"/>
  <c r="Y1322" i="9"/>
  <c r="Y1321" i="9" s="1"/>
  <c r="X1322" i="9"/>
  <c r="X1321" i="9" s="1"/>
  <c r="W1322" i="9"/>
  <c r="W1321" i="9" s="1"/>
  <c r="V1322" i="9"/>
  <c r="U1322" i="9"/>
  <c r="U1321" i="9" s="1"/>
  <c r="T1322" i="9"/>
  <c r="T1321" i="9" s="1"/>
  <c r="S1322" i="9"/>
  <c r="S1321" i="9" s="1"/>
  <c r="R1322" i="9"/>
  <c r="R1321" i="9" s="1"/>
  <c r="Q1322" i="9"/>
  <c r="Q1321" i="9" s="1"/>
  <c r="P1322" i="9"/>
  <c r="P1321" i="9" s="1"/>
  <c r="O1322" i="9"/>
  <c r="O1321" i="9" s="1"/>
  <c r="N1322" i="9"/>
  <c r="M1322" i="9"/>
  <c r="AC1321" i="9"/>
  <c r="V1321" i="9"/>
  <c r="M1321" i="9"/>
  <c r="AC1320" i="9"/>
  <c r="AB1320" i="9"/>
  <c r="AA1320" i="9"/>
  <c r="Z1320" i="9"/>
  <c r="Y1320" i="9"/>
  <c r="X1320" i="9"/>
  <c r="W1320" i="9"/>
  <c r="V1320" i="9"/>
  <c r="U1320" i="9"/>
  <c r="T1320" i="9"/>
  <c r="S1320" i="9"/>
  <c r="R1320" i="9"/>
  <c r="Q1320" i="9"/>
  <c r="P1320" i="9"/>
  <c r="O1320" i="9"/>
  <c r="N1320" i="9"/>
  <c r="M1320" i="9"/>
  <c r="AC1319" i="9"/>
  <c r="AB1319" i="9"/>
  <c r="AA1319" i="9"/>
  <c r="Z1319" i="9"/>
  <c r="Y1319" i="9"/>
  <c r="X1319" i="9"/>
  <c r="W1319" i="9"/>
  <c r="V1319" i="9"/>
  <c r="U1319" i="9"/>
  <c r="T1319" i="9"/>
  <c r="S1319" i="9"/>
  <c r="R1319" i="9"/>
  <c r="Q1319" i="9"/>
  <c r="P1319" i="9"/>
  <c r="O1319" i="9"/>
  <c r="M1319" i="9"/>
  <c r="N1319" i="9" s="1"/>
  <c r="AC1318" i="9"/>
  <c r="AB1318" i="9"/>
  <c r="AA1318" i="9"/>
  <c r="Z1318" i="9"/>
  <c r="Y1318" i="9"/>
  <c r="X1318" i="9"/>
  <c r="X1317" i="9" s="1"/>
  <c r="W1318" i="9"/>
  <c r="W1317" i="9" s="1"/>
  <c r="V1318" i="9"/>
  <c r="U1318" i="9"/>
  <c r="T1318" i="9"/>
  <c r="S1318" i="9"/>
  <c r="S1317" i="9" s="1"/>
  <c r="R1318" i="9"/>
  <c r="Q1318" i="9"/>
  <c r="P1318" i="9"/>
  <c r="O1318" i="9"/>
  <c r="O1317" i="9" s="1"/>
  <c r="N1318" i="9"/>
  <c r="M1318" i="9"/>
  <c r="AC1317" i="9"/>
  <c r="AA1317" i="9"/>
  <c r="M1317" i="9"/>
  <c r="AC1316" i="9"/>
  <c r="AB1316" i="9"/>
  <c r="AB1314" i="9" s="1"/>
  <c r="AA1316" i="9"/>
  <c r="Z1316" i="9"/>
  <c r="Y1316" i="9"/>
  <c r="X1316" i="9"/>
  <c r="X1314" i="9" s="1"/>
  <c r="W1316" i="9"/>
  <c r="V1316" i="9"/>
  <c r="U1316" i="9"/>
  <c r="T1316" i="9"/>
  <c r="T1314" i="9" s="1"/>
  <c r="S1316" i="9"/>
  <c r="R1316" i="9"/>
  <c r="Q1316" i="9"/>
  <c r="P1316" i="9"/>
  <c r="P1314" i="9" s="1"/>
  <c r="O1316" i="9"/>
  <c r="N1316" i="9"/>
  <c r="M1316" i="9"/>
  <c r="AC1315" i="9"/>
  <c r="AB1315" i="9"/>
  <c r="AA1315" i="9"/>
  <c r="Z1315" i="9"/>
  <c r="Z1314" i="9" s="1"/>
  <c r="Y1315" i="9"/>
  <c r="Y1314" i="9" s="1"/>
  <c r="X1315" i="9"/>
  <c r="W1315" i="9"/>
  <c r="V1315" i="9"/>
  <c r="V1314" i="9" s="1"/>
  <c r="U1315" i="9"/>
  <c r="U1314" i="9" s="1"/>
  <c r="T1315" i="9"/>
  <c r="S1315" i="9"/>
  <c r="R1315" i="9"/>
  <c r="R1314" i="9" s="1"/>
  <c r="Q1315" i="9"/>
  <c r="Q1314" i="9" s="1"/>
  <c r="P1315" i="9"/>
  <c r="O1315" i="9"/>
  <c r="O1314" i="9" s="1"/>
  <c r="M1315" i="9"/>
  <c r="N1315" i="9" s="1"/>
  <c r="N1314" i="9" s="1"/>
  <c r="AC1314" i="9"/>
  <c r="M1314" i="9"/>
  <c r="AC1312" i="9"/>
  <c r="AB1312" i="9"/>
  <c r="AA1312" i="9"/>
  <c r="Z1312" i="9"/>
  <c r="Y1312" i="9"/>
  <c r="X1312" i="9"/>
  <c r="W1312" i="9"/>
  <c r="V1312" i="9"/>
  <c r="U1312" i="9"/>
  <c r="T1312" i="9"/>
  <c r="S1312" i="9"/>
  <c r="R1312" i="9"/>
  <c r="Q1312" i="9"/>
  <c r="P1312" i="9"/>
  <c r="O1312" i="9"/>
  <c r="N1312" i="9"/>
  <c r="M1312" i="9"/>
  <c r="AC1311" i="9"/>
  <c r="AB1311" i="9"/>
  <c r="AA1311" i="9"/>
  <c r="Z1311" i="9"/>
  <c r="Y1311" i="9"/>
  <c r="X1311" i="9"/>
  <c r="W1311" i="9"/>
  <c r="V1311" i="9"/>
  <c r="U1311" i="9"/>
  <c r="T1311" i="9"/>
  <c r="S1311" i="9"/>
  <c r="R1311" i="9"/>
  <c r="Q1311" i="9"/>
  <c r="P1311" i="9"/>
  <c r="O1311" i="9"/>
  <c r="M1311" i="9"/>
  <c r="N1311" i="9" s="1"/>
  <c r="AC1310" i="9"/>
  <c r="AB1310" i="9"/>
  <c r="AA1310" i="9"/>
  <c r="Z1310" i="9"/>
  <c r="Z1309" i="9" s="1"/>
  <c r="Y1310" i="9"/>
  <c r="Y1309" i="9" s="1"/>
  <c r="X1310" i="9"/>
  <c r="W1310" i="9"/>
  <c r="W1309" i="9" s="1"/>
  <c r="V1310" i="9"/>
  <c r="V1309" i="9" s="1"/>
  <c r="U1310" i="9"/>
  <c r="T1310" i="9"/>
  <c r="S1310" i="9"/>
  <c r="R1310" i="9"/>
  <c r="R1309" i="9" s="1"/>
  <c r="Q1310" i="9"/>
  <c r="P1310" i="9"/>
  <c r="O1310" i="9"/>
  <c r="O1309" i="9" s="1"/>
  <c r="N1310" i="9"/>
  <c r="M1310" i="9"/>
  <c r="AC1309" i="9"/>
  <c r="AA1309" i="9"/>
  <c r="S1309" i="9"/>
  <c r="M1309" i="9"/>
  <c r="AC1308" i="9"/>
  <c r="AB1308" i="9"/>
  <c r="AA1308" i="9"/>
  <c r="Z1308" i="9"/>
  <c r="Y1308" i="9"/>
  <c r="X1308" i="9"/>
  <c r="W1308" i="9"/>
  <c r="V1308" i="9"/>
  <c r="U1308" i="9"/>
  <c r="T1308" i="9"/>
  <c r="S1308" i="9"/>
  <c r="R1308" i="9"/>
  <c r="Q1308" i="9"/>
  <c r="P1308" i="9"/>
  <c r="O1308" i="9"/>
  <c r="M1308" i="9"/>
  <c r="N1308" i="9" s="1"/>
  <c r="AC1307" i="9"/>
  <c r="AB1307" i="9"/>
  <c r="AA1307" i="9"/>
  <c r="Z1307" i="9"/>
  <c r="Y1307" i="9"/>
  <c r="X1307" i="9"/>
  <c r="W1307" i="9"/>
  <c r="V1307" i="9"/>
  <c r="U1307" i="9"/>
  <c r="T1307" i="9"/>
  <c r="S1307" i="9"/>
  <c r="R1307" i="9"/>
  <c r="Q1307" i="9"/>
  <c r="P1307" i="9"/>
  <c r="O1307" i="9"/>
  <c r="N1307" i="9"/>
  <c r="M1307" i="9"/>
  <c r="AC1306" i="9"/>
  <c r="AB1306" i="9"/>
  <c r="AA1306" i="9"/>
  <c r="Z1306" i="9"/>
  <c r="Z1305" i="9" s="1"/>
  <c r="Y1306" i="9"/>
  <c r="Y1305" i="9" s="1"/>
  <c r="X1306" i="9"/>
  <c r="W1306" i="9"/>
  <c r="V1306" i="9"/>
  <c r="U1306" i="9"/>
  <c r="U1305" i="9" s="1"/>
  <c r="T1306" i="9"/>
  <c r="S1306" i="9"/>
  <c r="R1306" i="9"/>
  <c r="R1305" i="9" s="1"/>
  <c r="Q1306" i="9"/>
  <c r="Q1305" i="9" s="1"/>
  <c r="P1306" i="9"/>
  <c r="O1306" i="9"/>
  <c r="M1306" i="9"/>
  <c r="N1306" i="9" s="1"/>
  <c r="AC1305" i="9"/>
  <c r="M1305" i="9"/>
  <c r="AC1304" i="9"/>
  <c r="AB1304" i="9"/>
  <c r="AA1304" i="9"/>
  <c r="Z1304" i="9"/>
  <c r="Y1304" i="9"/>
  <c r="X1304" i="9"/>
  <c r="W1304" i="9"/>
  <c r="V1304" i="9"/>
  <c r="U1304" i="9"/>
  <c r="T1304" i="9"/>
  <c r="S1304" i="9"/>
  <c r="R1304" i="9"/>
  <c r="Q1304" i="9"/>
  <c r="P1304" i="9"/>
  <c r="O1304" i="9"/>
  <c r="M1304" i="9"/>
  <c r="N1304" i="9" s="1"/>
  <c r="AC1303" i="9"/>
  <c r="AB1303" i="9"/>
  <c r="AA1303" i="9"/>
  <c r="Z1303" i="9"/>
  <c r="Y1303" i="9"/>
  <c r="X1303" i="9"/>
  <c r="W1303" i="9"/>
  <c r="V1303" i="9"/>
  <c r="U1303" i="9"/>
  <c r="T1303" i="9"/>
  <c r="S1303" i="9"/>
  <c r="S1301" i="9" s="1"/>
  <c r="R1303" i="9"/>
  <c r="Q1303" i="9"/>
  <c r="P1303" i="9"/>
  <c r="O1303" i="9"/>
  <c r="N1303" i="9"/>
  <c r="M1303" i="9"/>
  <c r="AC1302" i="9"/>
  <c r="AB1302" i="9"/>
  <c r="AA1302" i="9"/>
  <c r="Z1302" i="9"/>
  <c r="Y1302" i="9"/>
  <c r="Y1301" i="9" s="1"/>
  <c r="X1302" i="9"/>
  <c r="W1302" i="9"/>
  <c r="V1302" i="9"/>
  <c r="U1302" i="9"/>
  <c r="U1301" i="9" s="1"/>
  <c r="T1302" i="9"/>
  <c r="S1302" i="9"/>
  <c r="R1302" i="9"/>
  <c r="Q1302" i="9"/>
  <c r="Q1301" i="9" s="1"/>
  <c r="P1302" i="9"/>
  <c r="O1302" i="9"/>
  <c r="M1302" i="9"/>
  <c r="N1302" i="9" s="1"/>
  <c r="AC1301" i="9"/>
  <c r="Z1301" i="9"/>
  <c r="M1301" i="9"/>
  <c r="AC1299" i="9"/>
  <c r="AB1299" i="9"/>
  <c r="AA1299" i="9"/>
  <c r="Z1299" i="9"/>
  <c r="Y1299" i="9"/>
  <c r="X1299" i="9"/>
  <c r="W1299" i="9"/>
  <c r="V1299" i="9"/>
  <c r="U1299" i="9"/>
  <c r="T1299" i="9"/>
  <c r="S1299" i="9"/>
  <c r="R1299" i="9"/>
  <c r="Q1299" i="9"/>
  <c r="P1299" i="9"/>
  <c r="O1299" i="9"/>
  <c r="N1299" i="9"/>
  <c r="M1299" i="9"/>
  <c r="AC1298" i="9"/>
  <c r="AB1298" i="9"/>
  <c r="AA1298" i="9"/>
  <c r="Z1298" i="9"/>
  <c r="Y1298" i="9"/>
  <c r="X1298" i="9"/>
  <c r="W1298" i="9"/>
  <c r="V1298" i="9"/>
  <c r="U1298" i="9"/>
  <c r="T1298" i="9"/>
  <c r="S1298" i="9"/>
  <c r="R1298" i="9"/>
  <c r="Q1298" i="9"/>
  <c r="P1298" i="9"/>
  <c r="O1298" i="9"/>
  <c r="M1298" i="9"/>
  <c r="N1298" i="9" s="1"/>
  <c r="AC1297" i="9"/>
  <c r="AB1297" i="9"/>
  <c r="AA1297" i="9"/>
  <c r="Z1297" i="9"/>
  <c r="Y1297" i="9"/>
  <c r="X1297" i="9"/>
  <c r="W1297" i="9"/>
  <c r="V1297" i="9"/>
  <c r="U1297" i="9"/>
  <c r="T1297" i="9"/>
  <c r="S1297" i="9"/>
  <c r="R1297" i="9"/>
  <c r="Q1297" i="9"/>
  <c r="P1297" i="9"/>
  <c r="O1297" i="9"/>
  <c r="N1297" i="9"/>
  <c r="M1297" i="9"/>
  <c r="AC1296" i="9"/>
  <c r="AB1296" i="9"/>
  <c r="AA1296" i="9"/>
  <c r="Z1296" i="9"/>
  <c r="Y1296" i="9"/>
  <c r="X1296" i="9"/>
  <c r="W1296" i="9"/>
  <c r="V1296" i="9"/>
  <c r="U1296" i="9"/>
  <c r="T1296" i="9"/>
  <c r="T1295" i="9" s="1"/>
  <c r="S1296" i="9"/>
  <c r="R1296" i="9"/>
  <c r="Q1296" i="9"/>
  <c r="P1296" i="9"/>
  <c r="O1296" i="9"/>
  <c r="O1295" i="9" s="1"/>
  <c r="M1296" i="9"/>
  <c r="N1296" i="9" s="1"/>
  <c r="AC1295" i="9"/>
  <c r="AB1295" i="9"/>
  <c r="M1295" i="9"/>
  <c r="AC1294" i="9"/>
  <c r="AB1294" i="9"/>
  <c r="AA1294" i="9"/>
  <c r="Z1294" i="9"/>
  <c r="Y1294" i="9"/>
  <c r="X1294" i="9"/>
  <c r="W1294" i="9"/>
  <c r="V1294" i="9"/>
  <c r="U1294" i="9"/>
  <c r="U1290" i="9" s="1"/>
  <c r="T1294" i="9"/>
  <c r="S1294" i="9"/>
  <c r="R1294" i="9"/>
  <c r="Q1294" i="9"/>
  <c r="P1294" i="9"/>
  <c r="O1294" i="9"/>
  <c r="N1294" i="9"/>
  <c r="M1294" i="9"/>
  <c r="AC1293" i="9"/>
  <c r="AB1293" i="9"/>
  <c r="AA1293" i="9"/>
  <c r="Z1293" i="9"/>
  <c r="Y1293" i="9"/>
  <c r="X1293" i="9"/>
  <c r="W1293" i="9"/>
  <c r="V1293" i="9"/>
  <c r="U1293" i="9"/>
  <c r="T1293" i="9"/>
  <c r="S1293" i="9"/>
  <c r="R1293" i="9"/>
  <c r="Q1293" i="9"/>
  <c r="P1293" i="9"/>
  <c r="O1293" i="9"/>
  <c r="M1293" i="9"/>
  <c r="N1293" i="9" s="1"/>
  <c r="AC1292" i="9"/>
  <c r="AB1292" i="9"/>
  <c r="AA1292" i="9"/>
  <c r="Z1292" i="9"/>
  <c r="Y1292" i="9"/>
  <c r="X1292" i="9"/>
  <c r="W1292" i="9"/>
  <c r="V1292" i="9"/>
  <c r="U1292" i="9"/>
  <c r="T1292" i="9"/>
  <c r="S1292" i="9"/>
  <c r="R1292" i="9"/>
  <c r="Q1292" i="9"/>
  <c r="P1292" i="9"/>
  <c r="O1292" i="9"/>
  <c r="N1292" i="9"/>
  <c r="M1292" i="9"/>
  <c r="AC1291" i="9"/>
  <c r="AB1291" i="9"/>
  <c r="AA1291" i="9"/>
  <c r="Z1291" i="9"/>
  <c r="Y1291" i="9"/>
  <c r="X1291" i="9"/>
  <c r="W1291" i="9"/>
  <c r="V1291" i="9"/>
  <c r="U1291" i="9"/>
  <c r="T1291" i="9"/>
  <c r="T1290" i="9" s="1"/>
  <c r="S1291" i="9"/>
  <c r="R1291" i="9"/>
  <c r="Q1291" i="9"/>
  <c r="P1291" i="9"/>
  <c r="O1291" i="9"/>
  <c r="O1290" i="9" s="1"/>
  <c r="M1291" i="9"/>
  <c r="N1291" i="9" s="1"/>
  <c r="AC1290" i="9"/>
  <c r="AB1290" i="9"/>
  <c r="M1290" i="9"/>
  <c r="AC1289" i="9"/>
  <c r="AB1289" i="9"/>
  <c r="AA1289" i="9"/>
  <c r="Z1289" i="9"/>
  <c r="Y1289" i="9"/>
  <c r="X1289" i="9"/>
  <c r="W1289" i="9"/>
  <c r="V1289" i="9"/>
  <c r="U1289" i="9"/>
  <c r="T1289" i="9"/>
  <c r="S1289" i="9"/>
  <c r="R1289" i="9"/>
  <c r="Q1289" i="9"/>
  <c r="P1289" i="9"/>
  <c r="O1289" i="9"/>
  <c r="M1289" i="9"/>
  <c r="N1289" i="9" s="1"/>
  <c r="AC1288" i="9"/>
  <c r="AB1288" i="9"/>
  <c r="AA1288" i="9"/>
  <c r="Z1288" i="9"/>
  <c r="Y1288" i="9"/>
  <c r="X1288" i="9"/>
  <c r="W1288" i="9"/>
  <c r="V1288" i="9"/>
  <c r="U1288" i="9"/>
  <c r="T1288" i="9"/>
  <c r="S1288" i="9"/>
  <c r="R1288" i="9"/>
  <c r="Q1288" i="9"/>
  <c r="P1288" i="9"/>
  <c r="O1288" i="9"/>
  <c r="M1288" i="9"/>
  <c r="N1288" i="9" s="1"/>
  <c r="AC1287" i="9"/>
  <c r="AB1287" i="9"/>
  <c r="AA1287" i="9"/>
  <c r="Z1287" i="9"/>
  <c r="Y1287" i="9"/>
  <c r="X1287" i="9"/>
  <c r="W1287" i="9"/>
  <c r="V1287" i="9"/>
  <c r="U1287" i="9"/>
  <c r="T1287" i="9"/>
  <c r="S1287" i="9"/>
  <c r="R1287" i="9"/>
  <c r="Q1287" i="9"/>
  <c r="P1287" i="9"/>
  <c r="O1287" i="9"/>
  <c r="M1287" i="9"/>
  <c r="N1287" i="9" s="1"/>
  <c r="AC1286" i="9"/>
  <c r="AB1286" i="9"/>
  <c r="AB1285" i="9" s="1"/>
  <c r="AA1286" i="9"/>
  <c r="Z1286" i="9"/>
  <c r="Y1286" i="9"/>
  <c r="X1286" i="9"/>
  <c r="W1286" i="9"/>
  <c r="V1286" i="9"/>
  <c r="U1286" i="9"/>
  <c r="U1285" i="9" s="1"/>
  <c r="T1286" i="9"/>
  <c r="T1285" i="9" s="1"/>
  <c r="S1286" i="9"/>
  <c r="S1285" i="9" s="1"/>
  <c r="R1286" i="9"/>
  <c r="R1285" i="9" s="1"/>
  <c r="Q1286" i="9"/>
  <c r="Q1285" i="9" s="1"/>
  <c r="P1286" i="9"/>
  <c r="P1285" i="9" s="1"/>
  <c r="O1286" i="9"/>
  <c r="O1285" i="9" s="1"/>
  <c r="N1286" i="9"/>
  <c r="M1286" i="9"/>
  <c r="AC1285" i="9"/>
  <c r="AA1285" i="9"/>
  <c r="Z1285" i="9"/>
  <c r="Y1285" i="9"/>
  <c r="X1285" i="9"/>
  <c r="W1285" i="9"/>
  <c r="V1285" i="9"/>
  <c r="M1285" i="9"/>
  <c r="M1278" i="9"/>
  <c r="AC1278" i="9" s="1"/>
  <c r="M1274" i="9"/>
  <c r="AC1274" i="9" s="1"/>
  <c r="AC1273" i="9" s="1"/>
  <c r="M1273" i="9"/>
  <c r="M1272" i="9"/>
  <c r="AC1272" i="9" s="1"/>
  <c r="M1271" i="9"/>
  <c r="AC1271" i="9" s="1"/>
  <c r="M1270" i="9"/>
  <c r="AC1270" i="9" s="1"/>
  <c r="AC1269" i="9" s="1"/>
  <c r="M1269" i="9"/>
  <c r="M1268" i="9"/>
  <c r="AC1268" i="9" s="1"/>
  <c r="AB1267" i="9"/>
  <c r="AA1267" i="9"/>
  <c r="Z1267" i="9"/>
  <c r="Y1267" i="9"/>
  <c r="X1267" i="9"/>
  <c r="W1267" i="9"/>
  <c r="V1267" i="9"/>
  <c r="U1267" i="9"/>
  <c r="T1267" i="9"/>
  <c r="S1267" i="9"/>
  <c r="R1267" i="9"/>
  <c r="Q1267" i="9"/>
  <c r="P1267" i="9"/>
  <c r="O1267" i="9"/>
  <c r="N1267" i="9"/>
  <c r="M1267" i="9"/>
  <c r="AC1267" i="9" s="1"/>
  <c r="AB1266" i="9"/>
  <c r="AA1266" i="9"/>
  <c r="Z1266" i="9"/>
  <c r="Y1266" i="9"/>
  <c r="X1266" i="9"/>
  <c r="W1266" i="9"/>
  <c r="V1266" i="9"/>
  <c r="U1266" i="9"/>
  <c r="T1266" i="9"/>
  <c r="S1266" i="9"/>
  <c r="R1266" i="9"/>
  <c r="Q1266" i="9"/>
  <c r="P1266" i="9"/>
  <c r="O1266" i="9"/>
  <c r="N1266" i="9"/>
  <c r="M1266" i="9"/>
  <c r="AC1266" i="9" s="1"/>
  <c r="AC1265" i="9" s="1"/>
  <c r="AB1265" i="9"/>
  <c r="AA1265" i="9"/>
  <c r="Z1265" i="9"/>
  <c r="Y1265" i="9"/>
  <c r="X1265" i="9"/>
  <c r="W1265" i="9"/>
  <c r="V1265" i="9"/>
  <c r="U1265" i="9"/>
  <c r="T1265" i="9"/>
  <c r="S1265" i="9"/>
  <c r="R1265" i="9"/>
  <c r="Q1265" i="9"/>
  <c r="P1265" i="9"/>
  <c r="O1265" i="9"/>
  <c r="N1265" i="9"/>
  <c r="M1265" i="9"/>
  <c r="AB1264" i="9"/>
  <c r="AA1264" i="9"/>
  <c r="Z1264" i="9"/>
  <c r="Y1264" i="9"/>
  <c r="X1264" i="9"/>
  <c r="W1264" i="9"/>
  <c r="V1264" i="9"/>
  <c r="U1264" i="9"/>
  <c r="T1264" i="9"/>
  <c r="S1264" i="9"/>
  <c r="R1264" i="9"/>
  <c r="Q1264" i="9"/>
  <c r="P1264" i="9"/>
  <c r="O1264" i="9"/>
  <c r="N1264" i="9"/>
  <c r="M1264" i="9"/>
  <c r="AC1264" i="9" s="1"/>
  <c r="M1263" i="9"/>
  <c r="AC1263" i="9" s="1"/>
  <c r="AB1262" i="9"/>
  <c r="AA1262" i="9"/>
  <c r="Z1262" i="9"/>
  <c r="Y1262" i="9"/>
  <c r="X1262" i="9"/>
  <c r="W1262" i="9"/>
  <c r="V1262" i="9"/>
  <c r="U1262" i="9"/>
  <c r="T1262" i="9"/>
  <c r="S1262" i="9"/>
  <c r="R1262" i="9"/>
  <c r="Q1262" i="9"/>
  <c r="P1262" i="9"/>
  <c r="O1262" i="9"/>
  <c r="N1262" i="9"/>
  <c r="M1262" i="9"/>
  <c r="M1260" i="9"/>
  <c r="N1259" i="9"/>
  <c r="M1259" i="9"/>
  <c r="AC1259" i="9" s="1"/>
  <c r="M1258" i="9"/>
  <c r="M1257" i="9"/>
  <c r="N1257" i="9" s="1"/>
  <c r="M1256" i="9"/>
  <c r="N1255" i="9"/>
  <c r="M1255" i="9"/>
  <c r="AC1255" i="9" s="1"/>
  <c r="M1254" i="9"/>
  <c r="N1253" i="9"/>
  <c r="M1253" i="9"/>
  <c r="AC1253" i="9" s="1"/>
  <c r="M1252" i="9"/>
  <c r="M1251" i="9"/>
  <c r="M1250" i="9"/>
  <c r="M1249" i="9"/>
  <c r="N1249" i="9" s="1"/>
  <c r="M1248" i="9"/>
  <c r="M1247" i="9"/>
  <c r="N1247" i="9" s="1"/>
  <c r="M1246" i="9"/>
  <c r="M1245" i="9"/>
  <c r="M1244" i="9"/>
  <c r="M1243" i="9"/>
  <c r="N1243" i="9" s="1"/>
  <c r="M1242" i="9"/>
  <c r="M1241" i="9"/>
  <c r="N1241" i="9" s="1"/>
  <c r="M1240" i="9"/>
  <c r="M1239" i="9"/>
  <c r="M1238" i="9"/>
  <c r="M1237" i="9"/>
  <c r="N1237" i="9" s="1"/>
  <c r="M1236" i="9"/>
  <c r="M1234" i="9"/>
  <c r="N1233" i="9"/>
  <c r="M1233" i="9"/>
  <c r="AC1233" i="9" s="1"/>
  <c r="M1232" i="9"/>
  <c r="M1231" i="9"/>
  <c r="N1230" i="9"/>
  <c r="M1230" i="9"/>
  <c r="AC1230" i="9" s="1"/>
  <c r="M1229" i="9"/>
  <c r="N1229" i="9" s="1"/>
  <c r="N1228" i="9" s="1"/>
  <c r="M1227" i="9"/>
  <c r="N1227" i="9" s="1"/>
  <c r="N1226" i="9"/>
  <c r="M1226" i="9"/>
  <c r="AC1226" i="9" s="1"/>
  <c r="M1225" i="9"/>
  <c r="N1225" i="9" s="1"/>
  <c r="N1224" i="9" s="1"/>
  <c r="M1223" i="9"/>
  <c r="N1223" i="9" s="1"/>
  <c r="M1222" i="9"/>
  <c r="M1221" i="9"/>
  <c r="N1220" i="9"/>
  <c r="M1220" i="9"/>
  <c r="AC1220" i="9" s="1"/>
  <c r="M1219" i="9"/>
  <c r="N1219" i="9" s="1"/>
  <c r="M1218" i="9"/>
  <c r="M1217" i="9"/>
  <c r="N1216" i="9"/>
  <c r="M1216" i="9"/>
  <c r="AC1216" i="9" s="1"/>
  <c r="M1215" i="9"/>
  <c r="N1215" i="9" s="1"/>
  <c r="N1214" i="9" s="1"/>
  <c r="M1212" i="9"/>
  <c r="N1211" i="9"/>
  <c r="M1211" i="9"/>
  <c r="AC1211" i="9" s="1"/>
  <c r="M1210" i="9"/>
  <c r="M1209" i="9"/>
  <c r="N1208" i="9"/>
  <c r="M1208" i="9"/>
  <c r="AC1208" i="9" s="1"/>
  <c r="M1207" i="9"/>
  <c r="N1207" i="9" s="1"/>
  <c r="N1206" i="9"/>
  <c r="N1205" i="9" s="1"/>
  <c r="M1206" i="9"/>
  <c r="AC1206" i="9" s="1"/>
  <c r="M1205" i="9"/>
  <c r="N1204" i="9"/>
  <c r="M1204" i="9"/>
  <c r="AC1204" i="9" s="1"/>
  <c r="M1203" i="9"/>
  <c r="N1203" i="9" s="1"/>
  <c r="N1202" i="9"/>
  <c r="M1202" i="9"/>
  <c r="AC1202" i="9" s="1"/>
  <c r="M1201" i="9"/>
  <c r="M1199" i="9"/>
  <c r="N1198" i="9"/>
  <c r="M1198" i="9"/>
  <c r="AC1198" i="9" s="1"/>
  <c r="M1197" i="9"/>
  <c r="N1196" i="9"/>
  <c r="M1196" i="9"/>
  <c r="AC1196" i="9" s="1"/>
  <c r="M1195" i="9"/>
  <c r="N1194" i="9"/>
  <c r="M1194" i="9"/>
  <c r="AC1194" i="9" s="1"/>
  <c r="M1193" i="9"/>
  <c r="M1192" i="9"/>
  <c r="N1192" i="9" s="1"/>
  <c r="M1191" i="9"/>
  <c r="M1190" i="9"/>
  <c r="M1189" i="9"/>
  <c r="M1188" i="9"/>
  <c r="N1188" i="9" s="1"/>
  <c r="M1187" i="9"/>
  <c r="N1187" i="9" s="1"/>
  <c r="M1186" i="9"/>
  <c r="N1186" i="9" s="1"/>
  <c r="AB1182" i="9"/>
  <c r="AA1182" i="9"/>
  <c r="Z1182" i="9"/>
  <c r="Y1182" i="9"/>
  <c r="X1182" i="9"/>
  <c r="W1182" i="9"/>
  <c r="V1182" i="9"/>
  <c r="U1182" i="9"/>
  <c r="T1182" i="9"/>
  <c r="S1182" i="9"/>
  <c r="R1182" i="9"/>
  <c r="Q1182" i="9"/>
  <c r="P1182" i="9"/>
  <c r="O1182" i="9"/>
  <c r="N1182" i="9"/>
  <c r="M1182" i="9"/>
  <c r="AC1182" i="9" s="1"/>
  <c r="AB1181" i="9"/>
  <c r="AA1181" i="9"/>
  <c r="Z1181" i="9"/>
  <c r="Y1181" i="9"/>
  <c r="X1181" i="9"/>
  <c r="W1181" i="9"/>
  <c r="V1181" i="9"/>
  <c r="U1181" i="9"/>
  <c r="T1181" i="9"/>
  <c r="S1181" i="9"/>
  <c r="R1181" i="9"/>
  <c r="Q1181" i="9"/>
  <c r="P1181" i="9"/>
  <c r="O1181" i="9"/>
  <c r="N1181" i="9"/>
  <c r="M1181" i="9"/>
  <c r="AC1181" i="9" s="1"/>
  <c r="AC1180" i="9" s="1"/>
  <c r="AB1180" i="9"/>
  <c r="AA1180" i="9"/>
  <c r="Z1180" i="9"/>
  <c r="Y1180" i="9"/>
  <c r="X1180" i="9"/>
  <c r="W1180" i="9"/>
  <c r="V1180" i="9"/>
  <c r="U1180" i="9"/>
  <c r="T1180" i="9"/>
  <c r="S1180" i="9"/>
  <c r="R1180" i="9"/>
  <c r="Q1180" i="9"/>
  <c r="P1180" i="9"/>
  <c r="O1180" i="9"/>
  <c r="N1180" i="9"/>
  <c r="M1180" i="9"/>
  <c r="AB1179" i="9"/>
  <c r="AA1179" i="9"/>
  <c r="Z1179" i="9"/>
  <c r="Y1179" i="9"/>
  <c r="X1179" i="9"/>
  <c r="W1179" i="9"/>
  <c r="V1179" i="9"/>
  <c r="U1179" i="9"/>
  <c r="T1179" i="9"/>
  <c r="S1179" i="9"/>
  <c r="R1179" i="9"/>
  <c r="Q1179" i="9"/>
  <c r="P1179" i="9"/>
  <c r="O1179" i="9"/>
  <c r="N1179" i="9"/>
  <c r="M1179" i="9"/>
  <c r="AC1179" i="9" s="1"/>
  <c r="AB1178" i="9"/>
  <c r="AA1178" i="9"/>
  <c r="Z1178" i="9"/>
  <c r="Y1178" i="9"/>
  <c r="X1178" i="9"/>
  <c r="W1178" i="9"/>
  <c r="V1178" i="9"/>
  <c r="U1178" i="9"/>
  <c r="T1178" i="9"/>
  <c r="S1178" i="9"/>
  <c r="R1178" i="9"/>
  <c r="Q1178" i="9"/>
  <c r="P1178" i="9"/>
  <c r="O1178" i="9"/>
  <c r="N1178" i="9"/>
  <c r="M1178" i="9"/>
  <c r="AC1178" i="9" s="1"/>
  <c r="AB1177" i="9"/>
  <c r="AA1177" i="9"/>
  <c r="Z1177" i="9"/>
  <c r="Y1177" i="9"/>
  <c r="X1177" i="9"/>
  <c r="W1177" i="9"/>
  <c r="V1177" i="9"/>
  <c r="U1177" i="9"/>
  <c r="T1177" i="9"/>
  <c r="S1177" i="9"/>
  <c r="R1177" i="9"/>
  <c r="Q1177" i="9"/>
  <c r="P1177" i="9"/>
  <c r="O1177" i="9"/>
  <c r="N1177" i="9"/>
  <c r="M1177" i="9"/>
  <c r="AC1177" i="9" s="1"/>
  <c r="AC1176" i="9" s="1"/>
  <c r="AB1176" i="9"/>
  <c r="AA1176" i="9"/>
  <c r="Z1176" i="9"/>
  <c r="Y1176" i="9"/>
  <c r="X1176" i="9"/>
  <c r="W1176" i="9"/>
  <c r="V1176" i="9"/>
  <c r="U1176" i="9"/>
  <c r="T1176" i="9"/>
  <c r="S1176" i="9"/>
  <c r="R1176" i="9"/>
  <c r="Q1176" i="9"/>
  <c r="P1176" i="9"/>
  <c r="O1176" i="9"/>
  <c r="N1176" i="9"/>
  <c r="M1176" i="9"/>
  <c r="AB1175" i="9"/>
  <c r="AA1175" i="9"/>
  <c r="Z1175" i="9"/>
  <c r="Y1175" i="9"/>
  <c r="X1175" i="9"/>
  <c r="W1175" i="9"/>
  <c r="V1175" i="9"/>
  <c r="U1175" i="9"/>
  <c r="T1175" i="9"/>
  <c r="S1175" i="9"/>
  <c r="R1175" i="9"/>
  <c r="Q1175" i="9"/>
  <c r="P1175" i="9"/>
  <c r="O1175" i="9"/>
  <c r="N1175" i="9"/>
  <c r="M1175" i="9"/>
  <c r="AC1175" i="9" s="1"/>
  <c r="AB1174" i="9"/>
  <c r="AA1174" i="9"/>
  <c r="Z1174" i="9"/>
  <c r="Y1174" i="9"/>
  <c r="X1174" i="9"/>
  <c r="W1174" i="9"/>
  <c r="V1174" i="9"/>
  <c r="U1174" i="9"/>
  <c r="T1174" i="9"/>
  <c r="S1174" i="9"/>
  <c r="R1174" i="9"/>
  <c r="Q1174" i="9"/>
  <c r="P1174" i="9"/>
  <c r="O1174" i="9"/>
  <c r="N1174" i="9"/>
  <c r="M1174" i="9"/>
  <c r="AC1174" i="9" s="1"/>
  <c r="AC1173" i="9" s="1"/>
  <c r="AB1173" i="9"/>
  <c r="AA1173" i="9"/>
  <c r="Z1173" i="9"/>
  <c r="Y1173" i="9"/>
  <c r="X1173" i="9"/>
  <c r="W1173" i="9"/>
  <c r="V1173" i="9"/>
  <c r="U1173" i="9"/>
  <c r="T1173" i="9"/>
  <c r="S1173" i="9"/>
  <c r="R1173" i="9"/>
  <c r="Q1173" i="9"/>
  <c r="P1173" i="9"/>
  <c r="O1173" i="9"/>
  <c r="N1173" i="9"/>
  <c r="M1173" i="9"/>
  <c r="AB1172" i="9"/>
  <c r="AA1172" i="9"/>
  <c r="Z1172" i="9"/>
  <c r="Y1172" i="9"/>
  <c r="X1172" i="9"/>
  <c r="W1172" i="9"/>
  <c r="V1172" i="9"/>
  <c r="U1172" i="9"/>
  <c r="T1172" i="9"/>
  <c r="S1172" i="9"/>
  <c r="R1172" i="9"/>
  <c r="Q1172" i="9"/>
  <c r="P1172" i="9"/>
  <c r="O1172" i="9"/>
  <c r="N1172" i="9"/>
  <c r="M1172" i="9"/>
  <c r="AC1172" i="9" s="1"/>
  <c r="AB1171" i="9"/>
  <c r="AA1171" i="9"/>
  <c r="Z1171" i="9"/>
  <c r="Y1171" i="9"/>
  <c r="X1171" i="9"/>
  <c r="W1171" i="9"/>
  <c r="V1171" i="9"/>
  <c r="U1171" i="9"/>
  <c r="T1171" i="9"/>
  <c r="S1171" i="9"/>
  <c r="R1171" i="9"/>
  <c r="Q1171" i="9"/>
  <c r="P1171" i="9"/>
  <c r="O1171" i="9"/>
  <c r="N1171" i="9"/>
  <c r="M1171" i="9"/>
  <c r="AC1171" i="9" s="1"/>
  <c r="AC1170" i="9" s="1"/>
  <c r="AB1170" i="9"/>
  <c r="AA1170" i="9"/>
  <c r="Z1170" i="9"/>
  <c r="Y1170" i="9"/>
  <c r="X1170" i="9"/>
  <c r="W1170" i="9"/>
  <c r="V1170" i="9"/>
  <c r="U1170" i="9"/>
  <c r="T1170" i="9"/>
  <c r="S1170" i="9"/>
  <c r="R1170" i="9"/>
  <c r="Q1170" i="9"/>
  <c r="P1170" i="9"/>
  <c r="O1170" i="9"/>
  <c r="N1170" i="9"/>
  <c r="M1170" i="9"/>
  <c r="AB1169" i="9"/>
  <c r="AA1169" i="9"/>
  <c r="Z1169" i="9"/>
  <c r="Y1169" i="9"/>
  <c r="X1169" i="9"/>
  <c r="W1169" i="9"/>
  <c r="V1169" i="9"/>
  <c r="U1169" i="9"/>
  <c r="T1169" i="9"/>
  <c r="S1169" i="9"/>
  <c r="R1169" i="9"/>
  <c r="Q1169" i="9"/>
  <c r="P1169" i="9"/>
  <c r="O1169" i="9"/>
  <c r="N1169" i="9"/>
  <c r="M1169" i="9"/>
  <c r="AC1169" i="9" s="1"/>
  <c r="AB1168" i="9"/>
  <c r="AA1168" i="9"/>
  <c r="Z1168" i="9"/>
  <c r="Y1168" i="9"/>
  <c r="X1168" i="9"/>
  <c r="W1168" i="9"/>
  <c r="V1168" i="9"/>
  <c r="U1168" i="9"/>
  <c r="T1168" i="9"/>
  <c r="S1168" i="9"/>
  <c r="R1168" i="9"/>
  <c r="Q1168" i="9"/>
  <c r="P1168" i="9"/>
  <c r="O1168" i="9"/>
  <c r="N1168" i="9"/>
  <c r="M1168" i="9"/>
  <c r="AC1168" i="9" s="1"/>
  <c r="AC1167" i="9" s="1"/>
  <c r="AB1167" i="9"/>
  <c r="AA1167" i="9"/>
  <c r="Z1167" i="9"/>
  <c r="Y1167" i="9"/>
  <c r="X1167" i="9"/>
  <c r="W1167" i="9"/>
  <c r="V1167" i="9"/>
  <c r="U1167" i="9"/>
  <c r="T1167" i="9"/>
  <c r="S1167" i="9"/>
  <c r="R1167" i="9"/>
  <c r="Q1167" i="9"/>
  <c r="P1167" i="9"/>
  <c r="O1167" i="9"/>
  <c r="N1167" i="9"/>
  <c r="M1167" i="9"/>
  <c r="AB1166" i="9"/>
  <c r="AA1166" i="9"/>
  <c r="Z1166" i="9"/>
  <c r="Y1166" i="9"/>
  <c r="X1166" i="9"/>
  <c r="W1166" i="9"/>
  <c r="V1166" i="9"/>
  <c r="U1166" i="9"/>
  <c r="T1166" i="9"/>
  <c r="S1166" i="9"/>
  <c r="R1166" i="9"/>
  <c r="Q1166" i="9"/>
  <c r="P1166" i="9"/>
  <c r="O1166" i="9"/>
  <c r="N1166" i="9"/>
  <c r="M1166" i="9"/>
  <c r="AC1166" i="9" s="1"/>
  <c r="AB1165" i="9"/>
  <c r="AA1165" i="9"/>
  <c r="Z1165" i="9"/>
  <c r="Y1165" i="9"/>
  <c r="X1165" i="9"/>
  <c r="W1165" i="9"/>
  <c r="V1165" i="9"/>
  <c r="U1165" i="9"/>
  <c r="T1165" i="9"/>
  <c r="S1165" i="9"/>
  <c r="R1165" i="9"/>
  <c r="Q1165" i="9"/>
  <c r="P1165" i="9"/>
  <c r="O1165" i="9"/>
  <c r="N1165" i="9"/>
  <c r="M1165" i="9"/>
  <c r="AC1165" i="9" s="1"/>
  <c r="AC1164" i="9" s="1"/>
  <c r="AB1164" i="9"/>
  <c r="AA1164" i="9"/>
  <c r="Z1164" i="9"/>
  <c r="Y1164" i="9"/>
  <c r="X1164" i="9"/>
  <c r="W1164" i="9"/>
  <c r="V1164" i="9"/>
  <c r="U1164" i="9"/>
  <c r="T1164" i="9"/>
  <c r="S1164" i="9"/>
  <c r="R1164" i="9"/>
  <c r="Q1164" i="9"/>
  <c r="P1164" i="9"/>
  <c r="O1164" i="9"/>
  <c r="N1164" i="9"/>
  <c r="M1164" i="9"/>
  <c r="AB1163" i="9"/>
  <c r="AA1163" i="9"/>
  <c r="Z1163" i="9"/>
  <c r="Y1163" i="9"/>
  <c r="X1163" i="9"/>
  <c r="W1163" i="9"/>
  <c r="V1163" i="9"/>
  <c r="U1163" i="9"/>
  <c r="T1163" i="9"/>
  <c r="S1163" i="9"/>
  <c r="R1163" i="9"/>
  <c r="Q1163" i="9"/>
  <c r="P1163" i="9"/>
  <c r="O1163" i="9"/>
  <c r="N1163" i="9"/>
  <c r="M1163" i="9"/>
  <c r="AC1163" i="9" s="1"/>
  <c r="AB1162" i="9"/>
  <c r="AA1162" i="9"/>
  <c r="Z1162" i="9"/>
  <c r="Y1162" i="9"/>
  <c r="X1162" i="9"/>
  <c r="W1162" i="9"/>
  <c r="V1162" i="9"/>
  <c r="U1162" i="9"/>
  <c r="T1162" i="9"/>
  <c r="S1162" i="9"/>
  <c r="R1162" i="9"/>
  <c r="Q1162" i="9"/>
  <c r="P1162" i="9"/>
  <c r="O1162" i="9"/>
  <c r="N1162" i="9"/>
  <c r="M1162" i="9"/>
  <c r="AC1162" i="9" s="1"/>
  <c r="AC1161" i="9" s="1"/>
  <c r="AB1161" i="9"/>
  <c r="AA1161" i="9"/>
  <c r="Z1161" i="9"/>
  <c r="Y1161" i="9"/>
  <c r="X1161" i="9"/>
  <c r="W1161" i="9"/>
  <c r="V1161" i="9"/>
  <c r="U1161" i="9"/>
  <c r="T1161" i="9"/>
  <c r="S1161" i="9"/>
  <c r="R1161" i="9"/>
  <c r="Q1161" i="9"/>
  <c r="P1161" i="9"/>
  <c r="O1161" i="9"/>
  <c r="N1161" i="9"/>
  <c r="M1161" i="9"/>
  <c r="AB1160" i="9"/>
  <c r="AA1160" i="9"/>
  <c r="Z1160" i="9"/>
  <c r="Y1160" i="9"/>
  <c r="X1160" i="9"/>
  <c r="W1160" i="9"/>
  <c r="V1160" i="9"/>
  <c r="U1160" i="9"/>
  <c r="T1160" i="9"/>
  <c r="S1160" i="9"/>
  <c r="R1160" i="9"/>
  <c r="Q1160" i="9"/>
  <c r="P1160" i="9"/>
  <c r="O1160" i="9"/>
  <c r="N1160" i="9"/>
  <c r="M1160" i="9"/>
  <c r="AC1160" i="9" s="1"/>
  <c r="AB1159" i="9"/>
  <c r="AA1159" i="9"/>
  <c r="Z1159" i="9"/>
  <c r="Y1159" i="9"/>
  <c r="X1159" i="9"/>
  <c r="W1159" i="9"/>
  <c r="V1159" i="9"/>
  <c r="U1159" i="9"/>
  <c r="T1159" i="9"/>
  <c r="S1159" i="9"/>
  <c r="R1159" i="9"/>
  <c r="Q1159" i="9"/>
  <c r="P1159" i="9"/>
  <c r="O1159" i="9"/>
  <c r="N1159" i="9"/>
  <c r="M1159" i="9"/>
  <c r="AC1159" i="9" s="1"/>
  <c r="AC1158" i="9" s="1"/>
  <c r="AB1158" i="9"/>
  <c r="AA1158" i="9"/>
  <c r="Z1158" i="9"/>
  <c r="Y1158" i="9"/>
  <c r="X1158" i="9"/>
  <c r="W1158" i="9"/>
  <c r="V1158" i="9"/>
  <c r="U1158" i="9"/>
  <c r="T1158" i="9"/>
  <c r="S1158" i="9"/>
  <c r="R1158" i="9"/>
  <c r="Q1158" i="9"/>
  <c r="P1158" i="9"/>
  <c r="O1158" i="9"/>
  <c r="N1158" i="9"/>
  <c r="M1158" i="9"/>
  <c r="AB1156" i="9"/>
  <c r="AA1156" i="9"/>
  <c r="Z1156" i="9"/>
  <c r="Y1156" i="9"/>
  <c r="X1156" i="9"/>
  <c r="W1156" i="9"/>
  <c r="V1156" i="9"/>
  <c r="U1156" i="9"/>
  <c r="T1156" i="9"/>
  <c r="S1156" i="9"/>
  <c r="R1156" i="9"/>
  <c r="Q1156" i="9"/>
  <c r="P1156" i="9"/>
  <c r="O1156" i="9"/>
  <c r="N1156" i="9"/>
  <c r="M1156" i="9"/>
  <c r="AC1156" i="9" s="1"/>
  <c r="AB1155" i="9"/>
  <c r="AA1155" i="9"/>
  <c r="Z1155" i="9"/>
  <c r="Y1155" i="9"/>
  <c r="X1155" i="9"/>
  <c r="W1155" i="9"/>
  <c r="V1155" i="9"/>
  <c r="U1155" i="9"/>
  <c r="T1155" i="9"/>
  <c r="S1155" i="9"/>
  <c r="R1155" i="9"/>
  <c r="Q1155" i="9"/>
  <c r="P1155" i="9"/>
  <c r="O1155" i="9"/>
  <c r="N1155" i="9"/>
  <c r="M1155" i="9"/>
  <c r="AC1155" i="9" s="1"/>
  <c r="AB1154" i="9"/>
  <c r="AA1154" i="9"/>
  <c r="Z1154" i="9"/>
  <c r="Y1154" i="9"/>
  <c r="X1154" i="9"/>
  <c r="W1154" i="9"/>
  <c r="V1154" i="9"/>
  <c r="U1154" i="9"/>
  <c r="T1154" i="9"/>
  <c r="S1154" i="9"/>
  <c r="R1154" i="9"/>
  <c r="Q1154" i="9"/>
  <c r="P1154" i="9"/>
  <c r="O1154" i="9"/>
  <c r="N1154" i="9"/>
  <c r="M1154" i="9"/>
  <c r="AC1154" i="9" s="1"/>
  <c r="AC1153" i="9" s="1"/>
  <c r="AB1153" i="9"/>
  <c r="AA1153" i="9"/>
  <c r="Z1153" i="9"/>
  <c r="Y1153" i="9"/>
  <c r="X1153" i="9"/>
  <c r="W1153" i="9"/>
  <c r="V1153" i="9"/>
  <c r="U1153" i="9"/>
  <c r="T1153" i="9"/>
  <c r="S1153" i="9"/>
  <c r="R1153" i="9"/>
  <c r="Q1153" i="9"/>
  <c r="P1153" i="9"/>
  <c r="O1153" i="9"/>
  <c r="N1153" i="9"/>
  <c r="M1153" i="9"/>
  <c r="AB1152" i="9"/>
  <c r="AA1152" i="9"/>
  <c r="Z1152" i="9"/>
  <c r="Y1152" i="9"/>
  <c r="X1152" i="9"/>
  <c r="W1152" i="9"/>
  <c r="V1152" i="9"/>
  <c r="U1152" i="9"/>
  <c r="T1152" i="9"/>
  <c r="S1152" i="9"/>
  <c r="R1152" i="9"/>
  <c r="Q1152" i="9"/>
  <c r="P1152" i="9"/>
  <c r="O1152" i="9"/>
  <c r="N1152" i="9"/>
  <c r="M1152" i="9"/>
  <c r="AC1152" i="9" s="1"/>
  <c r="AB1151" i="9"/>
  <c r="AA1151" i="9"/>
  <c r="Z1151" i="9"/>
  <c r="Y1151" i="9"/>
  <c r="X1151" i="9"/>
  <c r="W1151" i="9"/>
  <c r="V1151" i="9"/>
  <c r="U1151" i="9"/>
  <c r="T1151" i="9"/>
  <c r="S1151" i="9"/>
  <c r="R1151" i="9"/>
  <c r="Q1151" i="9"/>
  <c r="P1151" i="9"/>
  <c r="O1151" i="9"/>
  <c r="N1151" i="9"/>
  <c r="M1151" i="9"/>
  <c r="AC1151" i="9" s="1"/>
  <c r="AC1150" i="9" s="1"/>
  <c r="AB1150" i="9"/>
  <c r="AA1150" i="9"/>
  <c r="Z1150" i="9"/>
  <c r="Y1150" i="9"/>
  <c r="X1150" i="9"/>
  <c r="W1150" i="9"/>
  <c r="V1150" i="9"/>
  <c r="U1150" i="9"/>
  <c r="T1150" i="9"/>
  <c r="S1150" i="9"/>
  <c r="R1150" i="9"/>
  <c r="Q1150" i="9"/>
  <c r="P1150" i="9"/>
  <c r="O1150" i="9"/>
  <c r="N1150" i="9"/>
  <c r="M1150" i="9"/>
  <c r="AB1149" i="9"/>
  <c r="AA1149" i="9"/>
  <c r="Z1149" i="9"/>
  <c r="Y1149" i="9"/>
  <c r="X1149" i="9"/>
  <c r="W1149" i="9"/>
  <c r="V1149" i="9"/>
  <c r="U1149" i="9"/>
  <c r="T1149" i="9"/>
  <c r="S1149" i="9"/>
  <c r="R1149" i="9"/>
  <c r="Q1149" i="9"/>
  <c r="P1149" i="9"/>
  <c r="O1149" i="9"/>
  <c r="N1149" i="9"/>
  <c r="M1149" i="9"/>
  <c r="AC1149" i="9" s="1"/>
  <c r="AB1148" i="9"/>
  <c r="AA1148" i="9"/>
  <c r="Z1148" i="9"/>
  <c r="Y1148" i="9"/>
  <c r="X1148" i="9"/>
  <c r="W1148" i="9"/>
  <c r="V1148" i="9"/>
  <c r="U1148" i="9"/>
  <c r="T1148" i="9"/>
  <c r="S1148" i="9"/>
  <c r="R1148" i="9"/>
  <c r="Q1148" i="9"/>
  <c r="P1148" i="9"/>
  <c r="O1148" i="9"/>
  <c r="N1148" i="9"/>
  <c r="M1148" i="9"/>
  <c r="AC1148" i="9" s="1"/>
  <c r="AB1147" i="9"/>
  <c r="AA1147" i="9"/>
  <c r="Z1147" i="9"/>
  <c r="Y1147" i="9"/>
  <c r="X1147" i="9"/>
  <c r="W1147" i="9"/>
  <c r="V1147" i="9"/>
  <c r="U1147" i="9"/>
  <c r="T1147" i="9"/>
  <c r="S1147" i="9"/>
  <c r="R1147" i="9"/>
  <c r="Q1147" i="9"/>
  <c r="P1147" i="9"/>
  <c r="O1147" i="9"/>
  <c r="N1147" i="9"/>
  <c r="M1147" i="9"/>
  <c r="AC1147" i="9" s="1"/>
  <c r="AC1146" i="9" s="1"/>
  <c r="AB1146" i="9"/>
  <c r="AA1146" i="9"/>
  <c r="Z1146" i="9"/>
  <c r="Y1146" i="9"/>
  <c r="X1146" i="9"/>
  <c r="W1146" i="9"/>
  <c r="V1146" i="9"/>
  <c r="U1146" i="9"/>
  <c r="T1146" i="9"/>
  <c r="S1146" i="9"/>
  <c r="R1146" i="9"/>
  <c r="Q1146" i="9"/>
  <c r="P1146" i="9"/>
  <c r="O1146" i="9"/>
  <c r="N1146" i="9"/>
  <c r="M1146" i="9"/>
  <c r="AB1145" i="9"/>
  <c r="AA1145" i="9"/>
  <c r="Z1145" i="9"/>
  <c r="Y1145" i="9"/>
  <c r="X1145" i="9"/>
  <c r="W1145" i="9"/>
  <c r="V1145" i="9"/>
  <c r="U1145" i="9"/>
  <c r="T1145" i="9"/>
  <c r="S1145" i="9"/>
  <c r="R1145" i="9"/>
  <c r="Q1145" i="9"/>
  <c r="P1145" i="9"/>
  <c r="O1145" i="9"/>
  <c r="N1145" i="9"/>
  <c r="M1145" i="9"/>
  <c r="AC1145" i="9" s="1"/>
  <c r="AB1144" i="9"/>
  <c r="AA1144" i="9"/>
  <c r="Z1144" i="9"/>
  <c r="Y1144" i="9"/>
  <c r="X1144" i="9"/>
  <c r="W1144" i="9"/>
  <c r="V1144" i="9"/>
  <c r="U1144" i="9"/>
  <c r="T1144" i="9"/>
  <c r="S1144" i="9"/>
  <c r="R1144" i="9"/>
  <c r="Q1144" i="9"/>
  <c r="P1144" i="9"/>
  <c r="O1144" i="9"/>
  <c r="N1144" i="9"/>
  <c r="M1144" i="9"/>
  <c r="AC1144" i="9" s="1"/>
  <c r="AC1143" i="9" s="1"/>
  <c r="AB1143" i="9"/>
  <c r="AA1143" i="9"/>
  <c r="Z1143" i="9"/>
  <c r="Y1143" i="9"/>
  <c r="X1143" i="9"/>
  <c r="W1143" i="9"/>
  <c r="V1143" i="9"/>
  <c r="U1143" i="9"/>
  <c r="T1143" i="9"/>
  <c r="S1143" i="9"/>
  <c r="R1143" i="9"/>
  <c r="Q1143" i="9"/>
  <c r="P1143" i="9"/>
  <c r="O1143" i="9"/>
  <c r="N1143" i="9"/>
  <c r="M1143" i="9"/>
  <c r="AB1142" i="9"/>
  <c r="AA1142" i="9"/>
  <c r="Z1142" i="9"/>
  <c r="Y1142" i="9"/>
  <c r="X1142" i="9"/>
  <c r="W1142" i="9"/>
  <c r="V1142" i="9"/>
  <c r="U1142" i="9"/>
  <c r="T1142" i="9"/>
  <c r="S1142" i="9"/>
  <c r="R1142" i="9"/>
  <c r="Q1142" i="9"/>
  <c r="P1142" i="9"/>
  <c r="O1142" i="9"/>
  <c r="N1142" i="9"/>
  <c r="M1142" i="9"/>
  <c r="AC1142" i="9" s="1"/>
  <c r="AB1141" i="9"/>
  <c r="AA1141" i="9"/>
  <c r="Z1141" i="9"/>
  <c r="Y1141" i="9"/>
  <c r="X1141" i="9"/>
  <c r="W1141" i="9"/>
  <c r="V1141" i="9"/>
  <c r="U1141" i="9"/>
  <c r="T1141" i="9"/>
  <c r="S1141" i="9"/>
  <c r="R1141" i="9"/>
  <c r="Q1141" i="9"/>
  <c r="P1141" i="9"/>
  <c r="O1141" i="9"/>
  <c r="N1141" i="9"/>
  <c r="M1141" i="9"/>
  <c r="AC1141" i="9" s="1"/>
  <c r="AB1140" i="9"/>
  <c r="AA1140" i="9"/>
  <c r="Z1140" i="9"/>
  <c r="Y1140" i="9"/>
  <c r="X1140" i="9"/>
  <c r="W1140" i="9"/>
  <c r="V1140" i="9"/>
  <c r="U1140" i="9"/>
  <c r="T1140" i="9"/>
  <c r="S1140" i="9"/>
  <c r="R1140" i="9"/>
  <c r="Q1140" i="9"/>
  <c r="P1140" i="9"/>
  <c r="O1140" i="9"/>
  <c r="N1140" i="9"/>
  <c r="M1140" i="9"/>
  <c r="AC1140" i="9" s="1"/>
  <c r="AC1139" i="9" s="1"/>
  <c r="AB1139" i="9"/>
  <c r="AA1139" i="9"/>
  <c r="Z1139" i="9"/>
  <c r="Y1139" i="9"/>
  <c r="X1139" i="9"/>
  <c r="W1139" i="9"/>
  <c r="V1139" i="9"/>
  <c r="U1139" i="9"/>
  <c r="T1139" i="9"/>
  <c r="S1139" i="9"/>
  <c r="R1139" i="9"/>
  <c r="Q1139" i="9"/>
  <c r="P1139" i="9"/>
  <c r="O1139" i="9"/>
  <c r="N1139" i="9"/>
  <c r="M1139" i="9"/>
  <c r="AB1138" i="9"/>
  <c r="AA1138" i="9"/>
  <c r="Z1138" i="9"/>
  <c r="Y1138" i="9"/>
  <c r="X1138" i="9"/>
  <c r="W1138" i="9"/>
  <c r="V1138" i="9"/>
  <c r="U1138" i="9"/>
  <c r="T1138" i="9"/>
  <c r="S1138" i="9"/>
  <c r="R1138" i="9"/>
  <c r="Q1138" i="9"/>
  <c r="P1138" i="9"/>
  <c r="O1138" i="9"/>
  <c r="N1138" i="9"/>
  <c r="M1138" i="9"/>
  <c r="AC1138" i="9" s="1"/>
  <c r="AB1137" i="9"/>
  <c r="AA1137" i="9"/>
  <c r="Z1137" i="9"/>
  <c r="Y1137" i="9"/>
  <c r="X1137" i="9"/>
  <c r="W1137" i="9"/>
  <c r="V1137" i="9"/>
  <c r="U1137" i="9"/>
  <c r="T1137" i="9"/>
  <c r="S1137" i="9"/>
  <c r="R1137" i="9"/>
  <c r="Q1137" i="9"/>
  <c r="P1137" i="9"/>
  <c r="O1137" i="9"/>
  <c r="N1137" i="9"/>
  <c r="M1137" i="9"/>
  <c r="AC1137" i="9" s="1"/>
  <c r="AC1136" i="9" s="1"/>
  <c r="AB1136" i="9"/>
  <c r="AA1136" i="9"/>
  <c r="Z1136" i="9"/>
  <c r="Y1136" i="9"/>
  <c r="X1136" i="9"/>
  <c r="W1136" i="9"/>
  <c r="V1136" i="9"/>
  <c r="U1136" i="9"/>
  <c r="T1136" i="9"/>
  <c r="S1136" i="9"/>
  <c r="R1136" i="9"/>
  <c r="Q1136" i="9"/>
  <c r="P1136" i="9"/>
  <c r="O1136" i="9"/>
  <c r="N1136" i="9"/>
  <c r="M1136" i="9"/>
  <c r="AB1134" i="9"/>
  <c r="AA1134" i="9"/>
  <c r="Z1134" i="9"/>
  <c r="Y1134" i="9"/>
  <c r="X1134" i="9"/>
  <c r="W1134" i="9"/>
  <c r="V1134" i="9"/>
  <c r="U1134" i="9"/>
  <c r="T1134" i="9"/>
  <c r="S1134" i="9"/>
  <c r="R1134" i="9"/>
  <c r="Q1134" i="9"/>
  <c r="P1134" i="9"/>
  <c r="O1134" i="9"/>
  <c r="N1134" i="9"/>
  <c r="M1134" i="9"/>
  <c r="AC1134" i="9" s="1"/>
  <c r="AB1133" i="9"/>
  <c r="AA1133" i="9"/>
  <c r="Z1133" i="9"/>
  <c r="Y1133" i="9"/>
  <c r="X1133" i="9"/>
  <c r="W1133" i="9"/>
  <c r="V1133" i="9"/>
  <c r="U1133" i="9"/>
  <c r="T1133" i="9"/>
  <c r="S1133" i="9"/>
  <c r="R1133" i="9"/>
  <c r="Q1133" i="9"/>
  <c r="P1133" i="9"/>
  <c r="O1133" i="9"/>
  <c r="N1133" i="9"/>
  <c r="M1133" i="9"/>
  <c r="AC1133" i="9" s="1"/>
  <c r="AB1132" i="9"/>
  <c r="AA1132" i="9"/>
  <c r="Z1132" i="9"/>
  <c r="Y1132" i="9"/>
  <c r="X1132" i="9"/>
  <c r="W1132" i="9"/>
  <c r="V1132" i="9"/>
  <c r="U1132" i="9"/>
  <c r="T1132" i="9"/>
  <c r="S1132" i="9"/>
  <c r="R1132" i="9"/>
  <c r="Q1132" i="9"/>
  <c r="P1132" i="9"/>
  <c r="O1132" i="9"/>
  <c r="N1132" i="9"/>
  <c r="M1132" i="9"/>
  <c r="AC1132" i="9" s="1"/>
  <c r="AC1131" i="9" s="1"/>
  <c r="AB1131" i="9"/>
  <c r="AA1131" i="9"/>
  <c r="Z1131" i="9"/>
  <c r="Y1131" i="9"/>
  <c r="X1131" i="9"/>
  <c r="W1131" i="9"/>
  <c r="V1131" i="9"/>
  <c r="U1131" i="9"/>
  <c r="T1131" i="9"/>
  <c r="S1131" i="9"/>
  <c r="R1131" i="9"/>
  <c r="Q1131" i="9"/>
  <c r="P1131" i="9"/>
  <c r="O1131" i="9"/>
  <c r="N1131" i="9"/>
  <c r="M1131" i="9"/>
  <c r="AB1130" i="9"/>
  <c r="AA1130" i="9"/>
  <c r="Z1130" i="9"/>
  <c r="Y1130" i="9"/>
  <c r="X1130" i="9"/>
  <c r="W1130" i="9"/>
  <c r="V1130" i="9"/>
  <c r="U1130" i="9"/>
  <c r="T1130" i="9"/>
  <c r="S1130" i="9"/>
  <c r="R1130" i="9"/>
  <c r="Q1130" i="9"/>
  <c r="P1130" i="9"/>
  <c r="O1130" i="9"/>
  <c r="N1130" i="9"/>
  <c r="M1130" i="9"/>
  <c r="AC1130" i="9" s="1"/>
  <c r="AB1129" i="9"/>
  <c r="AA1129" i="9"/>
  <c r="Z1129" i="9"/>
  <c r="Y1129" i="9"/>
  <c r="X1129" i="9"/>
  <c r="W1129" i="9"/>
  <c r="V1129" i="9"/>
  <c r="U1129" i="9"/>
  <c r="T1129" i="9"/>
  <c r="S1129" i="9"/>
  <c r="R1129" i="9"/>
  <c r="Q1129" i="9"/>
  <c r="P1129" i="9"/>
  <c r="O1129" i="9"/>
  <c r="N1129" i="9"/>
  <c r="M1129" i="9"/>
  <c r="AC1129" i="9" s="1"/>
  <c r="AB1128" i="9"/>
  <c r="AA1128" i="9"/>
  <c r="Z1128" i="9"/>
  <c r="Y1128" i="9"/>
  <c r="X1128" i="9"/>
  <c r="W1128" i="9"/>
  <c r="V1128" i="9"/>
  <c r="U1128" i="9"/>
  <c r="T1128" i="9"/>
  <c r="S1128" i="9"/>
  <c r="R1128" i="9"/>
  <c r="Q1128" i="9"/>
  <c r="P1128" i="9"/>
  <c r="O1128" i="9"/>
  <c r="N1128" i="9"/>
  <c r="M1128" i="9"/>
  <c r="AC1128" i="9" s="1"/>
  <c r="AC1127" i="9" s="1"/>
  <c r="AB1127" i="9"/>
  <c r="AA1127" i="9"/>
  <c r="Z1127" i="9"/>
  <c r="Y1127" i="9"/>
  <c r="X1127" i="9"/>
  <c r="W1127" i="9"/>
  <c r="V1127" i="9"/>
  <c r="U1127" i="9"/>
  <c r="T1127" i="9"/>
  <c r="S1127" i="9"/>
  <c r="R1127" i="9"/>
  <c r="Q1127" i="9"/>
  <c r="P1127" i="9"/>
  <c r="O1127" i="9"/>
  <c r="N1127" i="9"/>
  <c r="M1127" i="9"/>
  <c r="AB1126" i="9"/>
  <c r="AA1126" i="9"/>
  <c r="Z1126" i="9"/>
  <c r="Y1126" i="9"/>
  <c r="X1126" i="9"/>
  <c r="W1126" i="9"/>
  <c r="V1126" i="9"/>
  <c r="U1126" i="9"/>
  <c r="T1126" i="9"/>
  <c r="S1126" i="9"/>
  <c r="R1126" i="9"/>
  <c r="Q1126" i="9"/>
  <c r="P1126" i="9"/>
  <c r="O1126" i="9"/>
  <c r="N1126" i="9"/>
  <c r="M1126" i="9"/>
  <c r="AC1126" i="9" s="1"/>
  <c r="AB1125" i="9"/>
  <c r="AA1125" i="9"/>
  <c r="Z1125" i="9"/>
  <c r="Y1125" i="9"/>
  <c r="X1125" i="9"/>
  <c r="W1125" i="9"/>
  <c r="V1125" i="9"/>
  <c r="U1125" i="9"/>
  <c r="T1125" i="9"/>
  <c r="S1125" i="9"/>
  <c r="R1125" i="9"/>
  <c r="Q1125" i="9"/>
  <c r="P1125" i="9"/>
  <c r="O1125" i="9"/>
  <c r="N1125" i="9"/>
  <c r="M1125" i="9"/>
  <c r="AC1125" i="9" s="1"/>
  <c r="AB1124" i="9"/>
  <c r="AA1124" i="9"/>
  <c r="Z1124" i="9"/>
  <c r="Y1124" i="9"/>
  <c r="X1124" i="9"/>
  <c r="W1124" i="9"/>
  <c r="V1124" i="9"/>
  <c r="U1124" i="9"/>
  <c r="T1124" i="9"/>
  <c r="S1124" i="9"/>
  <c r="R1124" i="9"/>
  <c r="Q1124" i="9"/>
  <c r="P1124" i="9"/>
  <c r="O1124" i="9"/>
  <c r="N1124" i="9"/>
  <c r="M1124" i="9"/>
  <c r="AC1124" i="9" s="1"/>
  <c r="AC1123" i="9" s="1"/>
  <c r="AB1123" i="9"/>
  <c r="AA1123" i="9"/>
  <c r="Z1123" i="9"/>
  <c r="Y1123" i="9"/>
  <c r="X1123" i="9"/>
  <c r="W1123" i="9"/>
  <c r="V1123" i="9"/>
  <c r="U1123" i="9"/>
  <c r="T1123" i="9"/>
  <c r="S1123" i="9"/>
  <c r="R1123" i="9"/>
  <c r="Q1123" i="9"/>
  <c r="P1123" i="9"/>
  <c r="O1123" i="9"/>
  <c r="N1123" i="9"/>
  <c r="M1123" i="9"/>
  <c r="AB1121" i="9"/>
  <c r="AA1121" i="9"/>
  <c r="Z1121" i="9"/>
  <c r="Y1121" i="9"/>
  <c r="X1121" i="9"/>
  <c r="W1121" i="9"/>
  <c r="V1121" i="9"/>
  <c r="U1121" i="9"/>
  <c r="T1121" i="9"/>
  <c r="S1121" i="9"/>
  <c r="R1121" i="9"/>
  <c r="Q1121" i="9"/>
  <c r="P1121" i="9"/>
  <c r="O1121" i="9"/>
  <c r="N1121" i="9"/>
  <c r="M1121" i="9"/>
  <c r="AC1121" i="9" s="1"/>
  <c r="AB1120" i="9"/>
  <c r="AA1120" i="9"/>
  <c r="Z1120" i="9"/>
  <c r="Y1120" i="9"/>
  <c r="X1120" i="9"/>
  <c r="W1120" i="9"/>
  <c r="V1120" i="9"/>
  <c r="U1120" i="9"/>
  <c r="T1120" i="9"/>
  <c r="S1120" i="9"/>
  <c r="R1120" i="9"/>
  <c r="Q1120" i="9"/>
  <c r="P1120" i="9"/>
  <c r="O1120" i="9"/>
  <c r="N1120" i="9"/>
  <c r="M1120" i="9"/>
  <c r="AC1120" i="9" s="1"/>
  <c r="AB1119" i="9"/>
  <c r="AA1119" i="9"/>
  <c r="Z1119" i="9"/>
  <c r="Y1119" i="9"/>
  <c r="X1119" i="9"/>
  <c r="W1119" i="9"/>
  <c r="V1119" i="9"/>
  <c r="U1119" i="9"/>
  <c r="T1119" i="9"/>
  <c r="S1119" i="9"/>
  <c r="R1119" i="9"/>
  <c r="Q1119" i="9"/>
  <c r="P1119" i="9"/>
  <c r="O1119" i="9"/>
  <c r="N1119" i="9"/>
  <c r="M1119" i="9"/>
  <c r="AC1119" i="9" s="1"/>
  <c r="AB1118" i="9"/>
  <c r="AA1118" i="9"/>
  <c r="Z1118" i="9"/>
  <c r="Y1118" i="9"/>
  <c r="X1118" i="9"/>
  <c r="W1118" i="9"/>
  <c r="V1118" i="9"/>
  <c r="U1118" i="9"/>
  <c r="T1118" i="9"/>
  <c r="S1118" i="9"/>
  <c r="R1118" i="9"/>
  <c r="Q1118" i="9"/>
  <c r="P1118" i="9"/>
  <c r="O1118" i="9"/>
  <c r="N1118" i="9"/>
  <c r="M1118" i="9"/>
  <c r="AC1118" i="9" s="1"/>
  <c r="AC1117" i="9" s="1"/>
  <c r="AB1117" i="9"/>
  <c r="AA1117" i="9"/>
  <c r="Z1117" i="9"/>
  <c r="Y1117" i="9"/>
  <c r="X1117" i="9"/>
  <c r="W1117" i="9"/>
  <c r="V1117" i="9"/>
  <c r="U1117" i="9"/>
  <c r="T1117" i="9"/>
  <c r="S1117" i="9"/>
  <c r="R1117" i="9"/>
  <c r="Q1117" i="9"/>
  <c r="P1117" i="9"/>
  <c r="O1117" i="9"/>
  <c r="N1117" i="9"/>
  <c r="M1117" i="9"/>
  <c r="AB1116" i="9"/>
  <c r="AA1116" i="9"/>
  <c r="Z1116" i="9"/>
  <c r="Y1116" i="9"/>
  <c r="X1116" i="9"/>
  <c r="W1116" i="9"/>
  <c r="V1116" i="9"/>
  <c r="U1116" i="9"/>
  <c r="T1116" i="9"/>
  <c r="S1116" i="9"/>
  <c r="R1116" i="9"/>
  <c r="Q1116" i="9"/>
  <c r="P1116" i="9"/>
  <c r="O1116" i="9"/>
  <c r="N1116" i="9"/>
  <c r="M1116" i="9"/>
  <c r="AC1116" i="9" s="1"/>
  <c r="AB1115" i="9"/>
  <c r="AA1115" i="9"/>
  <c r="Z1115" i="9"/>
  <c r="Y1115" i="9"/>
  <c r="X1115" i="9"/>
  <c r="W1115" i="9"/>
  <c r="V1115" i="9"/>
  <c r="U1115" i="9"/>
  <c r="T1115" i="9"/>
  <c r="S1115" i="9"/>
  <c r="R1115" i="9"/>
  <c r="Q1115" i="9"/>
  <c r="P1115" i="9"/>
  <c r="O1115" i="9"/>
  <c r="N1115" i="9"/>
  <c r="M1115" i="9"/>
  <c r="AC1115" i="9" s="1"/>
  <c r="AB1114" i="9"/>
  <c r="AA1114" i="9"/>
  <c r="Z1114" i="9"/>
  <c r="Y1114" i="9"/>
  <c r="X1114" i="9"/>
  <c r="W1114" i="9"/>
  <c r="V1114" i="9"/>
  <c r="U1114" i="9"/>
  <c r="T1114" i="9"/>
  <c r="S1114" i="9"/>
  <c r="R1114" i="9"/>
  <c r="Q1114" i="9"/>
  <c r="P1114" i="9"/>
  <c r="O1114" i="9"/>
  <c r="N1114" i="9"/>
  <c r="M1114" i="9"/>
  <c r="AC1114" i="9" s="1"/>
  <c r="AB1113" i="9"/>
  <c r="AA1113" i="9"/>
  <c r="Z1113" i="9"/>
  <c r="Y1113" i="9"/>
  <c r="X1113" i="9"/>
  <c r="W1113" i="9"/>
  <c r="V1113" i="9"/>
  <c r="U1113" i="9"/>
  <c r="T1113" i="9"/>
  <c r="S1113" i="9"/>
  <c r="R1113" i="9"/>
  <c r="Q1113" i="9"/>
  <c r="P1113" i="9"/>
  <c r="O1113" i="9"/>
  <c r="N1113" i="9"/>
  <c r="M1113" i="9"/>
  <c r="AC1113" i="9" s="1"/>
  <c r="AC1112" i="9" s="1"/>
  <c r="AB1112" i="9"/>
  <c r="AA1112" i="9"/>
  <c r="Z1112" i="9"/>
  <c r="Y1112" i="9"/>
  <c r="X1112" i="9"/>
  <c r="W1112" i="9"/>
  <c r="V1112" i="9"/>
  <c r="U1112" i="9"/>
  <c r="T1112" i="9"/>
  <c r="S1112" i="9"/>
  <c r="R1112" i="9"/>
  <c r="Q1112" i="9"/>
  <c r="P1112" i="9"/>
  <c r="O1112" i="9"/>
  <c r="N1112" i="9"/>
  <c r="M1112" i="9"/>
  <c r="AB1111" i="9"/>
  <c r="AA1111" i="9"/>
  <c r="Z1111" i="9"/>
  <c r="Y1111" i="9"/>
  <c r="X1111" i="9"/>
  <c r="W1111" i="9"/>
  <c r="V1111" i="9"/>
  <c r="U1111" i="9"/>
  <c r="T1111" i="9"/>
  <c r="S1111" i="9"/>
  <c r="R1111" i="9"/>
  <c r="Q1111" i="9"/>
  <c r="P1111" i="9"/>
  <c r="O1111" i="9"/>
  <c r="N1111" i="9"/>
  <c r="M1111" i="9"/>
  <c r="AC1111" i="9" s="1"/>
  <c r="AB1110" i="9"/>
  <c r="AA1110" i="9"/>
  <c r="Z1110" i="9"/>
  <c r="Y1110" i="9"/>
  <c r="X1110" i="9"/>
  <c r="W1110" i="9"/>
  <c r="V1110" i="9"/>
  <c r="U1110" i="9"/>
  <c r="T1110" i="9"/>
  <c r="S1110" i="9"/>
  <c r="R1110" i="9"/>
  <c r="Q1110" i="9"/>
  <c r="P1110" i="9"/>
  <c r="O1110" i="9"/>
  <c r="N1110" i="9"/>
  <c r="M1110" i="9"/>
  <c r="AC1110" i="9" s="1"/>
  <c r="AB1109" i="9"/>
  <c r="AA1109" i="9"/>
  <c r="Z1109" i="9"/>
  <c r="Y1109" i="9"/>
  <c r="X1109" i="9"/>
  <c r="W1109" i="9"/>
  <c r="V1109" i="9"/>
  <c r="U1109" i="9"/>
  <c r="T1109" i="9"/>
  <c r="S1109" i="9"/>
  <c r="R1109" i="9"/>
  <c r="Q1109" i="9"/>
  <c r="P1109" i="9"/>
  <c r="O1109" i="9"/>
  <c r="N1109" i="9"/>
  <c r="M1109" i="9"/>
  <c r="AC1109" i="9" s="1"/>
  <c r="AB1108" i="9"/>
  <c r="AA1108" i="9"/>
  <c r="Z1108" i="9"/>
  <c r="Y1108" i="9"/>
  <c r="X1108" i="9"/>
  <c r="W1108" i="9"/>
  <c r="V1108" i="9"/>
  <c r="U1108" i="9"/>
  <c r="T1108" i="9"/>
  <c r="S1108" i="9"/>
  <c r="R1108" i="9"/>
  <c r="Q1108" i="9"/>
  <c r="P1108" i="9"/>
  <c r="O1108" i="9"/>
  <c r="N1108" i="9"/>
  <c r="M1108" i="9"/>
  <c r="AC1108" i="9" s="1"/>
  <c r="AC1107" i="9" s="1"/>
  <c r="AB1107" i="9"/>
  <c r="AA1107" i="9"/>
  <c r="Z1107" i="9"/>
  <c r="Y1107" i="9"/>
  <c r="X1107" i="9"/>
  <c r="W1107" i="9"/>
  <c r="V1107" i="9"/>
  <c r="U1107" i="9"/>
  <c r="T1107" i="9"/>
  <c r="S1107" i="9"/>
  <c r="R1107" i="9"/>
  <c r="Q1107" i="9"/>
  <c r="P1107" i="9"/>
  <c r="O1107" i="9"/>
  <c r="N1107" i="9"/>
  <c r="M1107" i="9"/>
  <c r="AB1104" i="9"/>
  <c r="AA1104" i="9"/>
  <c r="Z1104" i="9"/>
  <c r="Y1104" i="9"/>
  <c r="X1104" i="9"/>
  <c r="W1104" i="9"/>
  <c r="V1104" i="9"/>
  <c r="U1104" i="9"/>
  <c r="T1104" i="9"/>
  <c r="S1104" i="9"/>
  <c r="R1104" i="9"/>
  <c r="Q1104" i="9"/>
  <c r="P1104" i="9"/>
  <c r="O1104" i="9"/>
  <c r="N1104" i="9"/>
  <c r="M1104" i="9"/>
  <c r="AC1104" i="9" s="1"/>
  <c r="AB1103" i="9"/>
  <c r="AA1103" i="9"/>
  <c r="Z1103" i="9"/>
  <c r="Y1103" i="9"/>
  <c r="X1103" i="9"/>
  <c r="W1103" i="9"/>
  <c r="V1103" i="9"/>
  <c r="U1103" i="9"/>
  <c r="T1103" i="9"/>
  <c r="S1103" i="9"/>
  <c r="R1103" i="9"/>
  <c r="Q1103" i="9"/>
  <c r="P1103" i="9"/>
  <c r="O1103" i="9"/>
  <c r="N1103" i="9"/>
  <c r="M1103" i="9"/>
  <c r="AC1103" i="9" s="1"/>
  <c r="AB1102" i="9"/>
  <c r="AA1102" i="9"/>
  <c r="Z1102" i="9"/>
  <c r="Y1102" i="9"/>
  <c r="X1102" i="9"/>
  <c r="W1102" i="9"/>
  <c r="V1102" i="9"/>
  <c r="U1102" i="9"/>
  <c r="T1102" i="9"/>
  <c r="S1102" i="9"/>
  <c r="R1102" i="9"/>
  <c r="Q1102" i="9"/>
  <c r="P1102" i="9"/>
  <c r="O1102" i="9"/>
  <c r="N1102" i="9"/>
  <c r="M1102" i="9"/>
  <c r="AC1102" i="9" s="1"/>
  <c r="AB1101" i="9"/>
  <c r="AA1101" i="9"/>
  <c r="Z1101" i="9"/>
  <c r="Y1101" i="9"/>
  <c r="X1101" i="9"/>
  <c r="W1101" i="9"/>
  <c r="V1101" i="9"/>
  <c r="U1101" i="9"/>
  <c r="T1101" i="9"/>
  <c r="S1101" i="9"/>
  <c r="R1101" i="9"/>
  <c r="Q1101" i="9"/>
  <c r="P1101" i="9"/>
  <c r="O1101" i="9"/>
  <c r="N1101" i="9"/>
  <c r="M1101" i="9"/>
  <c r="AC1101" i="9" s="1"/>
  <c r="AB1100" i="9"/>
  <c r="AA1100" i="9"/>
  <c r="Z1100" i="9"/>
  <c r="Y1100" i="9"/>
  <c r="X1100" i="9"/>
  <c r="W1100" i="9"/>
  <c r="V1100" i="9"/>
  <c r="U1100" i="9"/>
  <c r="T1100" i="9"/>
  <c r="S1100" i="9"/>
  <c r="R1100" i="9"/>
  <c r="Q1100" i="9"/>
  <c r="P1100" i="9"/>
  <c r="O1100" i="9"/>
  <c r="N1100" i="9"/>
  <c r="M1100" i="9"/>
  <c r="AC1100" i="9" s="1"/>
  <c r="AC1099" i="9" s="1"/>
  <c r="AB1099" i="9"/>
  <c r="AA1099" i="9"/>
  <c r="Z1099" i="9"/>
  <c r="Y1099" i="9"/>
  <c r="X1099" i="9"/>
  <c r="W1099" i="9"/>
  <c r="V1099" i="9"/>
  <c r="U1099" i="9"/>
  <c r="T1099" i="9"/>
  <c r="S1099" i="9"/>
  <c r="R1099" i="9"/>
  <c r="Q1099" i="9"/>
  <c r="P1099" i="9"/>
  <c r="O1099" i="9"/>
  <c r="N1099" i="9"/>
  <c r="M1099" i="9"/>
  <c r="AB1098" i="9"/>
  <c r="AA1098" i="9"/>
  <c r="Z1098" i="9"/>
  <c r="Y1098" i="9"/>
  <c r="X1098" i="9"/>
  <c r="W1098" i="9"/>
  <c r="V1098" i="9"/>
  <c r="U1098" i="9"/>
  <c r="T1098" i="9"/>
  <c r="S1098" i="9"/>
  <c r="R1098" i="9"/>
  <c r="Q1098" i="9"/>
  <c r="P1098" i="9"/>
  <c r="O1098" i="9"/>
  <c r="N1098" i="9"/>
  <c r="M1098" i="9"/>
  <c r="AC1098" i="9" s="1"/>
  <c r="AB1097" i="9"/>
  <c r="AA1097" i="9"/>
  <c r="Z1097" i="9"/>
  <c r="Y1097" i="9"/>
  <c r="X1097" i="9"/>
  <c r="W1097" i="9"/>
  <c r="V1097" i="9"/>
  <c r="U1097" i="9"/>
  <c r="T1097" i="9"/>
  <c r="S1097" i="9"/>
  <c r="R1097" i="9"/>
  <c r="Q1097" i="9"/>
  <c r="P1097" i="9"/>
  <c r="O1097" i="9"/>
  <c r="N1097" i="9"/>
  <c r="M1097" i="9"/>
  <c r="AC1097" i="9" s="1"/>
  <c r="AB1096" i="9"/>
  <c r="AA1096" i="9"/>
  <c r="Z1096" i="9"/>
  <c r="Y1096" i="9"/>
  <c r="X1096" i="9"/>
  <c r="W1096" i="9"/>
  <c r="V1096" i="9"/>
  <c r="U1096" i="9"/>
  <c r="T1096" i="9"/>
  <c r="S1096" i="9"/>
  <c r="R1096" i="9"/>
  <c r="Q1096" i="9"/>
  <c r="P1096" i="9"/>
  <c r="O1096" i="9"/>
  <c r="N1096" i="9"/>
  <c r="M1096" i="9"/>
  <c r="AC1096" i="9" s="1"/>
  <c r="AB1095" i="9"/>
  <c r="AA1095" i="9"/>
  <c r="Z1095" i="9"/>
  <c r="Y1095" i="9"/>
  <c r="X1095" i="9"/>
  <c r="W1095" i="9"/>
  <c r="V1095" i="9"/>
  <c r="U1095" i="9"/>
  <c r="T1095" i="9"/>
  <c r="S1095" i="9"/>
  <c r="R1095" i="9"/>
  <c r="Q1095" i="9"/>
  <c r="P1095" i="9"/>
  <c r="O1095" i="9"/>
  <c r="N1095" i="9"/>
  <c r="M1095" i="9"/>
  <c r="AC1095" i="9" s="1"/>
  <c r="AB1094" i="9"/>
  <c r="AA1094" i="9"/>
  <c r="Z1094" i="9"/>
  <c r="Y1094" i="9"/>
  <c r="X1094" i="9"/>
  <c r="W1094" i="9"/>
  <c r="V1094" i="9"/>
  <c r="U1094" i="9"/>
  <c r="T1094" i="9"/>
  <c r="S1094" i="9"/>
  <c r="R1094" i="9"/>
  <c r="Q1094" i="9"/>
  <c r="P1094" i="9"/>
  <c r="O1094" i="9"/>
  <c r="N1094" i="9"/>
  <c r="M1094" i="9"/>
  <c r="AC1094" i="9" s="1"/>
  <c r="AB1093" i="9"/>
  <c r="AA1093" i="9"/>
  <c r="Z1093" i="9"/>
  <c r="Y1093" i="9"/>
  <c r="X1093" i="9"/>
  <c r="W1093" i="9"/>
  <c r="V1093" i="9"/>
  <c r="U1093" i="9"/>
  <c r="T1093" i="9"/>
  <c r="S1093" i="9"/>
  <c r="R1093" i="9"/>
  <c r="Q1093" i="9"/>
  <c r="P1093" i="9"/>
  <c r="O1093" i="9"/>
  <c r="N1093" i="9"/>
  <c r="M1093" i="9"/>
  <c r="AC1093" i="9" s="1"/>
  <c r="AC1092" i="9" s="1"/>
  <c r="AB1092" i="9"/>
  <c r="AA1092" i="9"/>
  <c r="Z1092" i="9"/>
  <c r="Y1092" i="9"/>
  <c r="X1092" i="9"/>
  <c r="W1092" i="9"/>
  <c r="V1092" i="9"/>
  <c r="U1092" i="9"/>
  <c r="T1092" i="9"/>
  <c r="S1092" i="9"/>
  <c r="R1092" i="9"/>
  <c r="Q1092" i="9"/>
  <c r="P1092" i="9"/>
  <c r="O1092" i="9"/>
  <c r="N1092" i="9"/>
  <c r="M1092" i="9"/>
  <c r="AB1090" i="9"/>
  <c r="AA1090" i="9"/>
  <c r="Z1090" i="9"/>
  <c r="Y1090" i="9"/>
  <c r="X1090" i="9"/>
  <c r="W1090" i="9"/>
  <c r="V1090" i="9"/>
  <c r="U1090" i="9"/>
  <c r="T1090" i="9"/>
  <c r="S1090" i="9"/>
  <c r="R1090" i="9"/>
  <c r="Q1090" i="9"/>
  <c r="P1090" i="9"/>
  <c r="O1090" i="9"/>
  <c r="N1090" i="9"/>
  <c r="M1090" i="9"/>
  <c r="AC1090" i="9" s="1"/>
  <c r="AB1089" i="9"/>
  <c r="AA1089" i="9"/>
  <c r="Z1089" i="9"/>
  <c r="Y1089" i="9"/>
  <c r="X1089" i="9"/>
  <c r="W1089" i="9"/>
  <c r="V1089" i="9"/>
  <c r="U1089" i="9"/>
  <c r="T1089" i="9"/>
  <c r="S1089" i="9"/>
  <c r="R1089" i="9"/>
  <c r="Q1089" i="9"/>
  <c r="P1089" i="9"/>
  <c r="O1089" i="9"/>
  <c r="N1089" i="9"/>
  <c r="M1089" i="9"/>
  <c r="AC1089" i="9" s="1"/>
  <c r="AC1088" i="9" s="1"/>
  <c r="AB1088" i="9"/>
  <c r="AA1088" i="9"/>
  <c r="Z1088" i="9"/>
  <c r="Y1088" i="9"/>
  <c r="X1088" i="9"/>
  <c r="W1088" i="9"/>
  <c r="V1088" i="9"/>
  <c r="U1088" i="9"/>
  <c r="T1088" i="9"/>
  <c r="S1088" i="9"/>
  <c r="R1088" i="9"/>
  <c r="Q1088" i="9"/>
  <c r="P1088" i="9"/>
  <c r="O1088" i="9"/>
  <c r="N1088" i="9"/>
  <c r="M1088" i="9"/>
  <c r="R1087" i="9"/>
  <c r="Q1087" i="9"/>
  <c r="P1087" i="9"/>
  <c r="O1087" i="9"/>
  <c r="N1087" i="9"/>
  <c r="M1087" i="9"/>
  <c r="R1086" i="9"/>
  <c r="Q1086" i="9"/>
  <c r="P1086" i="9"/>
  <c r="O1086" i="9"/>
  <c r="N1086" i="9"/>
  <c r="M1086" i="9"/>
  <c r="Q1085" i="9"/>
  <c r="P1085" i="9"/>
  <c r="O1085" i="9"/>
  <c r="N1085" i="9"/>
  <c r="M1085" i="9"/>
  <c r="M1084" i="9"/>
  <c r="AB1082" i="9"/>
  <c r="AA1082" i="9"/>
  <c r="Z1082" i="9"/>
  <c r="Y1082" i="9"/>
  <c r="X1082" i="9"/>
  <c r="W1082" i="9"/>
  <c r="V1082" i="9"/>
  <c r="U1082" i="9"/>
  <c r="T1082" i="9"/>
  <c r="S1082" i="9"/>
  <c r="R1082" i="9"/>
  <c r="Q1082" i="9"/>
  <c r="P1082" i="9"/>
  <c r="O1082" i="9"/>
  <c r="N1082" i="9"/>
  <c r="M1082" i="9"/>
  <c r="AC1082" i="9" s="1"/>
  <c r="AB1081" i="9"/>
  <c r="AA1081" i="9"/>
  <c r="Z1081" i="9"/>
  <c r="Y1081" i="9"/>
  <c r="X1081" i="9"/>
  <c r="W1081" i="9"/>
  <c r="V1081" i="9"/>
  <c r="U1081" i="9"/>
  <c r="T1081" i="9"/>
  <c r="S1081" i="9"/>
  <c r="R1081" i="9"/>
  <c r="Q1081" i="9"/>
  <c r="P1081" i="9"/>
  <c r="O1081" i="9"/>
  <c r="N1081" i="9"/>
  <c r="M1081" i="9"/>
  <c r="AC1081" i="9" s="1"/>
  <c r="M1080" i="9"/>
  <c r="M1079" i="9"/>
  <c r="M1078" i="9"/>
  <c r="M1076" i="9"/>
  <c r="N1075" i="9"/>
  <c r="M1075" i="9"/>
  <c r="P1074" i="9"/>
  <c r="N1074" i="9"/>
  <c r="M1074" i="9"/>
  <c r="Q1074" i="9" s="1"/>
  <c r="P1073" i="9"/>
  <c r="N1073" i="9"/>
  <c r="M1073" i="9"/>
  <c r="Q1073" i="9" s="1"/>
  <c r="M1072" i="9"/>
  <c r="N1071" i="9"/>
  <c r="M1071" i="9"/>
  <c r="M1070" i="9"/>
  <c r="N1069" i="9"/>
  <c r="M1069" i="9"/>
  <c r="AB1066" i="9"/>
  <c r="AA1066" i="9"/>
  <c r="Z1066" i="9"/>
  <c r="Y1066" i="9"/>
  <c r="X1066" i="9"/>
  <c r="W1066" i="9"/>
  <c r="V1066" i="9"/>
  <c r="U1066" i="9"/>
  <c r="T1066" i="9"/>
  <c r="S1066" i="9"/>
  <c r="R1066" i="9"/>
  <c r="Q1066" i="9"/>
  <c r="P1066" i="9"/>
  <c r="O1066" i="9"/>
  <c r="N1066" i="9"/>
  <c r="M1066" i="9"/>
  <c r="AC1066" i="9" s="1"/>
  <c r="AB1065" i="9"/>
  <c r="AA1065" i="9"/>
  <c r="Z1065" i="9"/>
  <c r="Y1065" i="9"/>
  <c r="X1065" i="9"/>
  <c r="W1065" i="9"/>
  <c r="V1065" i="9"/>
  <c r="U1065" i="9"/>
  <c r="T1065" i="9"/>
  <c r="S1065" i="9"/>
  <c r="R1065" i="9"/>
  <c r="Q1065" i="9"/>
  <c r="P1065" i="9"/>
  <c r="O1065" i="9"/>
  <c r="N1065" i="9"/>
  <c r="M1065" i="9"/>
  <c r="AC1065" i="9" s="1"/>
  <c r="AC1064" i="9" s="1"/>
  <c r="AB1064" i="9"/>
  <c r="AA1064" i="9"/>
  <c r="Z1064" i="9"/>
  <c r="Y1064" i="9"/>
  <c r="X1064" i="9"/>
  <c r="W1064" i="9"/>
  <c r="V1064" i="9"/>
  <c r="U1064" i="9"/>
  <c r="T1064" i="9"/>
  <c r="S1064" i="9"/>
  <c r="R1064" i="9"/>
  <c r="Q1064" i="9"/>
  <c r="P1064" i="9"/>
  <c r="O1064" i="9"/>
  <c r="N1064" i="9"/>
  <c r="M1064" i="9"/>
  <c r="V1063" i="9"/>
  <c r="AB1063" i="9" s="1"/>
  <c r="U1063" i="9"/>
  <c r="AA1063" i="9" s="1"/>
  <c r="T1063" i="9"/>
  <c r="Z1063" i="9" s="1"/>
  <c r="S1063" i="9"/>
  <c r="Y1063" i="9" s="1"/>
  <c r="R1063" i="9"/>
  <c r="X1063" i="9" s="1"/>
  <c r="M1063" i="9"/>
  <c r="V1062" i="9"/>
  <c r="AB1062" i="9" s="1"/>
  <c r="U1062" i="9"/>
  <c r="AA1062" i="9" s="1"/>
  <c r="T1062" i="9"/>
  <c r="Z1062" i="9" s="1"/>
  <c r="S1062" i="9"/>
  <c r="Y1062" i="9" s="1"/>
  <c r="R1062" i="9"/>
  <c r="X1062" i="9" s="1"/>
  <c r="M1062" i="9"/>
  <c r="V1061" i="9"/>
  <c r="AB1061" i="9" s="1"/>
  <c r="U1061" i="9"/>
  <c r="AA1061" i="9" s="1"/>
  <c r="T1061" i="9"/>
  <c r="Z1061" i="9" s="1"/>
  <c r="S1061" i="9"/>
  <c r="Y1061" i="9" s="1"/>
  <c r="R1061" i="9"/>
  <c r="X1061" i="9" s="1"/>
  <c r="M1061" i="9"/>
  <c r="S1060" i="9"/>
  <c r="R1060" i="9"/>
  <c r="M1060" i="9"/>
  <c r="S1059" i="9"/>
  <c r="R1059" i="9"/>
  <c r="M1059" i="9"/>
  <c r="M1058" i="9"/>
  <c r="M1057" i="9"/>
  <c r="AB1056" i="9"/>
  <c r="AA1056" i="9"/>
  <c r="Z1056" i="9"/>
  <c r="Y1056" i="9"/>
  <c r="X1056" i="9"/>
  <c r="W1056" i="9"/>
  <c r="V1056" i="9"/>
  <c r="U1056" i="9"/>
  <c r="T1056" i="9"/>
  <c r="S1056" i="9"/>
  <c r="R1056" i="9"/>
  <c r="M1056" i="9"/>
  <c r="AB1055" i="9"/>
  <c r="AA1055" i="9"/>
  <c r="Z1055" i="9"/>
  <c r="Y1055" i="9"/>
  <c r="X1055" i="9"/>
  <c r="W1055" i="9"/>
  <c r="V1055" i="9"/>
  <c r="U1055" i="9"/>
  <c r="T1055" i="9"/>
  <c r="S1055" i="9"/>
  <c r="R1055" i="9"/>
  <c r="M1055" i="9"/>
  <c r="V1054" i="9"/>
  <c r="AB1054" i="9" s="1"/>
  <c r="U1054" i="9"/>
  <c r="AA1054" i="9" s="1"/>
  <c r="T1054" i="9"/>
  <c r="Z1054" i="9" s="1"/>
  <c r="S1054" i="9"/>
  <c r="Y1054" i="9" s="1"/>
  <c r="R1054" i="9"/>
  <c r="X1054" i="9" s="1"/>
  <c r="M1054" i="9"/>
  <c r="S1053" i="9"/>
  <c r="R1053" i="9"/>
  <c r="M1053" i="9"/>
  <c r="R1052" i="9"/>
  <c r="M1052" i="9"/>
  <c r="M1051" i="9"/>
  <c r="M1050" i="9"/>
  <c r="V1049" i="9"/>
  <c r="AB1049" i="9" s="1"/>
  <c r="U1049" i="9"/>
  <c r="AA1049" i="9" s="1"/>
  <c r="T1049" i="9"/>
  <c r="Z1049" i="9" s="1"/>
  <c r="S1049" i="9"/>
  <c r="Y1049" i="9" s="1"/>
  <c r="R1049" i="9"/>
  <c r="X1049" i="9" s="1"/>
  <c r="M1049" i="9"/>
  <c r="V1048" i="9"/>
  <c r="AB1048" i="9" s="1"/>
  <c r="U1048" i="9"/>
  <c r="AA1048" i="9" s="1"/>
  <c r="T1048" i="9"/>
  <c r="Z1048" i="9" s="1"/>
  <c r="S1048" i="9"/>
  <c r="Y1048" i="9" s="1"/>
  <c r="R1048" i="9"/>
  <c r="X1048" i="9" s="1"/>
  <c r="M1048" i="9"/>
  <c r="V1047" i="9"/>
  <c r="AB1047" i="9" s="1"/>
  <c r="U1047" i="9"/>
  <c r="AA1047" i="9" s="1"/>
  <c r="T1047" i="9"/>
  <c r="Z1047" i="9" s="1"/>
  <c r="S1047" i="9"/>
  <c r="Y1047" i="9" s="1"/>
  <c r="R1047" i="9"/>
  <c r="X1047" i="9" s="1"/>
  <c r="M1047" i="9"/>
  <c r="S1046" i="9"/>
  <c r="R1046" i="9"/>
  <c r="M1046" i="9"/>
  <c r="S1045" i="9"/>
  <c r="R1045" i="9"/>
  <c r="M1045" i="9"/>
  <c r="M1044" i="9"/>
  <c r="AB1042" i="9"/>
  <c r="AA1042" i="9"/>
  <c r="Z1042" i="9"/>
  <c r="Y1042" i="9"/>
  <c r="X1042" i="9"/>
  <c r="W1042" i="9"/>
  <c r="V1042" i="9"/>
  <c r="U1042" i="9"/>
  <c r="T1042" i="9"/>
  <c r="S1042" i="9"/>
  <c r="R1042" i="9"/>
  <c r="M1042" i="9"/>
  <c r="AB1041" i="9"/>
  <c r="AA1041" i="9"/>
  <c r="Z1041" i="9"/>
  <c r="Y1041" i="9"/>
  <c r="X1041" i="9"/>
  <c r="W1041" i="9"/>
  <c r="V1041" i="9"/>
  <c r="U1041" i="9"/>
  <c r="T1041" i="9"/>
  <c r="S1041" i="9"/>
  <c r="R1041" i="9"/>
  <c r="M1041" i="9"/>
  <c r="V1040" i="9"/>
  <c r="AB1040" i="9" s="1"/>
  <c r="U1040" i="9"/>
  <c r="AA1040" i="9" s="1"/>
  <c r="T1040" i="9"/>
  <c r="Z1040" i="9" s="1"/>
  <c r="S1040" i="9"/>
  <c r="Y1040" i="9" s="1"/>
  <c r="R1040" i="9"/>
  <c r="X1040" i="9" s="1"/>
  <c r="M1040" i="9"/>
  <c r="S1039" i="9"/>
  <c r="V1039" i="9" s="1"/>
  <c r="R1039" i="9"/>
  <c r="M1039" i="9"/>
  <c r="S1038" i="9"/>
  <c r="R1038" i="9"/>
  <c r="M1038" i="9"/>
  <c r="M1037" i="9"/>
  <c r="M1036" i="9"/>
  <c r="AB1035" i="9"/>
  <c r="AA1035" i="9"/>
  <c r="Z1035" i="9"/>
  <c r="Y1035" i="9"/>
  <c r="X1035" i="9"/>
  <c r="W1035" i="9"/>
  <c r="V1035" i="9"/>
  <c r="U1035" i="9"/>
  <c r="T1035" i="9"/>
  <c r="S1035" i="9"/>
  <c r="R1035" i="9"/>
  <c r="M1035" i="9"/>
  <c r="AB1034" i="9"/>
  <c r="AA1034" i="9"/>
  <c r="Z1034" i="9"/>
  <c r="Y1034" i="9"/>
  <c r="X1034" i="9"/>
  <c r="W1034" i="9"/>
  <c r="V1034" i="9"/>
  <c r="U1034" i="9"/>
  <c r="T1034" i="9"/>
  <c r="S1034" i="9"/>
  <c r="R1034" i="9"/>
  <c r="M1034" i="9"/>
  <c r="V1033" i="9"/>
  <c r="AB1033" i="9" s="1"/>
  <c r="U1033" i="9"/>
  <c r="AA1033" i="9" s="1"/>
  <c r="T1033" i="9"/>
  <c r="Z1033" i="9" s="1"/>
  <c r="S1033" i="9"/>
  <c r="Y1033" i="9" s="1"/>
  <c r="R1033" i="9"/>
  <c r="X1033" i="9" s="1"/>
  <c r="M1033" i="9"/>
  <c r="S1032" i="9"/>
  <c r="R1032" i="9"/>
  <c r="M1032" i="9"/>
  <c r="R1031" i="9"/>
  <c r="M1031" i="9"/>
  <c r="M1030" i="9"/>
  <c r="M1029" i="9"/>
  <c r="AB1028" i="9"/>
  <c r="AA1028" i="9"/>
  <c r="Z1028" i="9"/>
  <c r="Y1028" i="9"/>
  <c r="X1028" i="9"/>
  <c r="W1028" i="9"/>
  <c r="V1028" i="9"/>
  <c r="U1028" i="9"/>
  <c r="T1028" i="9"/>
  <c r="S1028" i="9"/>
  <c r="R1028" i="9"/>
  <c r="M1028" i="9"/>
  <c r="AB1027" i="9"/>
  <c r="AA1027" i="9"/>
  <c r="Z1027" i="9"/>
  <c r="Y1027" i="9"/>
  <c r="X1027" i="9"/>
  <c r="W1027" i="9"/>
  <c r="V1027" i="9"/>
  <c r="U1027" i="9"/>
  <c r="T1027" i="9"/>
  <c r="S1027" i="9"/>
  <c r="R1027" i="9"/>
  <c r="M1027" i="9"/>
  <c r="V1026" i="9"/>
  <c r="AB1026" i="9" s="1"/>
  <c r="U1026" i="9"/>
  <c r="AA1026" i="9" s="1"/>
  <c r="T1026" i="9"/>
  <c r="Z1026" i="9" s="1"/>
  <c r="S1026" i="9"/>
  <c r="Y1026" i="9" s="1"/>
  <c r="R1026" i="9"/>
  <c r="X1026" i="9" s="1"/>
  <c r="M1026" i="9"/>
  <c r="S1025" i="9"/>
  <c r="R1025" i="9"/>
  <c r="M1025" i="9"/>
  <c r="R1024" i="9"/>
  <c r="M1024" i="9"/>
  <c r="M1023" i="9"/>
  <c r="M1022" i="9" s="1"/>
  <c r="N1021" i="9"/>
  <c r="M1021" i="9"/>
  <c r="N1020" i="9"/>
  <c r="M1020" i="9"/>
  <c r="N1019" i="9"/>
  <c r="M1019" i="9"/>
  <c r="N1018" i="9"/>
  <c r="M1018" i="9"/>
  <c r="N1017" i="9"/>
  <c r="M1017" i="9"/>
  <c r="N1016" i="9"/>
  <c r="M1016" i="9"/>
  <c r="M1015" i="9"/>
  <c r="M1013" i="9"/>
  <c r="N1012" i="9"/>
  <c r="M1012" i="9"/>
  <c r="M1011" i="9"/>
  <c r="N1010" i="9"/>
  <c r="M1010" i="9"/>
  <c r="M1009" i="9"/>
  <c r="M1008" i="9" s="1"/>
  <c r="M1002" i="9"/>
  <c r="AC1002" i="9" s="1"/>
  <c r="AC1001" i="9" s="1"/>
  <c r="AC1000" i="9"/>
  <c r="M1000" i="9"/>
  <c r="AC999" i="9"/>
  <c r="M999" i="9"/>
  <c r="AC998" i="9"/>
  <c r="M998" i="9"/>
  <c r="AC997" i="9"/>
  <c r="M997" i="9"/>
  <c r="AC996" i="9"/>
  <c r="M996" i="9"/>
  <c r="AB995" i="9"/>
  <c r="AA995" i="9"/>
  <c r="Z995" i="9"/>
  <c r="Y995" i="9"/>
  <c r="X995" i="9"/>
  <c r="W995" i="9"/>
  <c r="V995" i="9"/>
  <c r="U995" i="9"/>
  <c r="T995" i="9"/>
  <c r="S995" i="9"/>
  <c r="R995" i="9"/>
  <c r="Q995" i="9"/>
  <c r="P995" i="9"/>
  <c r="O995" i="9"/>
  <c r="N995" i="9"/>
  <c r="M995" i="9"/>
  <c r="AC995" i="9" s="1"/>
  <c r="AB994" i="9"/>
  <c r="AB993" i="9" s="1"/>
  <c r="AA994" i="9"/>
  <c r="Z994" i="9"/>
  <c r="Z993" i="9" s="1"/>
  <c r="Y994" i="9"/>
  <c r="X994" i="9"/>
  <c r="W994" i="9"/>
  <c r="V994" i="9"/>
  <c r="U994" i="9"/>
  <c r="T994" i="9"/>
  <c r="S994" i="9"/>
  <c r="R994" i="9"/>
  <c r="Q994" i="9"/>
  <c r="P994" i="9"/>
  <c r="O994" i="9"/>
  <c r="N994" i="9"/>
  <c r="M994" i="9"/>
  <c r="AC994" i="9" s="1"/>
  <c r="AC993" i="9" s="1"/>
  <c r="AA993" i="9"/>
  <c r="Y993" i="9"/>
  <c r="X993" i="9"/>
  <c r="W993" i="9"/>
  <c r="V993" i="9"/>
  <c r="U993" i="9"/>
  <c r="T993" i="9"/>
  <c r="S993" i="9"/>
  <c r="R993" i="9"/>
  <c r="Q993" i="9"/>
  <c r="P993" i="9"/>
  <c r="O993" i="9"/>
  <c r="N993" i="9"/>
  <c r="M993" i="9"/>
  <c r="AB992" i="9"/>
  <c r="AB990" i="9" s="1"/>
  <c r="AA992" i="9"/>
  <c r="Z992" i="9"/>
  <c r="Z990" i="9" s="1"/>
  <c r="Y992" i="9"/>
  <c r="X992" i="9"/>
  <c r="W992" i="9"/>
  <c r="V992" i="9"/>
  <c r="U992" i="9"/>
  <c r="T992" i="9"/>
  <c r="S992" i="9"/>
  <c r="R992" i="9"/>
  <c r="Q992" i="9"/>
  <c r="P992" i="9"/>
  <c r="O992" i="9"/>
  <c r="N992" i="9"/>
  <c r="M992" i="9"/>
  <c r="AC992" i="9" s="1"/>
  <c r="AC990" i="9" s="1"/>
  <c r="AC991" i="9"/>
  <c r="M991" i="9"/>
  <c r="AA990" i="9"/>
  <c r="Y990" i="9"/>
  <c r="X990" i="9"/>
  <c r="W990" i="9"/>
  <c r="V990" i="9"/>
  <c r="U990" i="9"/>
  <c r="T990" i="9"/>
  <c r="S990" i="9"/>
  <c r="R990" i="9"/>
  <c r="Q990" i="9"/>
  <c r="P990" i="9"/>
  <c r="O990" i="9"/>
  <c r="N990" i="9"/>
  <c r="M990" i="9"/>
  <c r="AB988" i="9"/>
  <c r="AA988" i="9"/>
  <c r="Z988" i="9"/>
  <c r="Y988" i="9"/>
  <c r="X988" i="9"/>
  <c r="W988" i="9"/>
  <c r="V988" i="9"/>
  <c r="U988" i="9"/>
  <c r="T988" i="9"/>
  <c r="S988" i="9"/>
  <c r="R988" i="9"/>
  <c r="Q988" i="9"/>
  <c r="P988" i="9"/>
  <c r="O988" i="9"/>
  <c r="N988" i="9"/>
  <c r="M988" i="9"/>
  <c r="AC988" i="9" s="1"/>
  <c r="AB987" i="9"/>
  <c r="AA987" i="9"/>
  <c r="Z987" i="9"/>
  <c r="Y987" i="9"/>
  <c r="X987" i="9"/>
  <c r="W987" i="9"/>
  <c r="V987" i="9"/>
  <c r="U987" i="9"/>
  <c r="T987" i="9"/>
  <c r="S987" i="9"/>
  <c r="R987" i="9"/>
  <c r="Q987" i="9"/>
  <c r="P987" i="9"/>
  <c r="O987" i="9"/>
  <c r="N987" i="9"/>
  <c r="M987" i="9"/>
  <c r="AC987" i="9" s="1"/>
  <c r="AC986" i="9" s="1"/>
  <c r="AB986" i="9"/>
  <c r="AA986" i="9"/>
  <c r="Z986" i="9"/>
  <c r="Y986" i="9"/>
  <c r="X986" i="9"/>
  <c r="W986" i="9"/>
  <c r="V986" i="9"/>
  <c r="U986" i="9"/>
  <c r="T986" i="9"/>
  <c r="S986" i="9"/>
  <c r="R986" i="9"/>
  <c r="Q986" i="9"/>
  <c r="P986" i="9"/>
  <c r="O986" i="9"/>
  <c r="N986" i="9"/>
  <c r="M986" i="9"/>
  <c r="AB985" i="9"/>
  <c r="AA985" i="9"/>
  <c r="Z985" i="9"/>
  <c r="Y985" i="9"/>
  <c r="X985" i="9"/>
  <c r="W985" i="9"/>
  <c r="V985" i="9"/>
  <c r="U985" i="9"/>
  <c r="T985" i="9"/>
  <c r="S985" i="9"/>
  <c r="R985" i="9"/>
  <c r="Q985" i="9"/>
  <c r="P985" i="9"/>
  <c r="O985" i="9"/>
  <c r="N985" i="9"/>
  <c r="M985" i="9"/>
  <c r="AC985" i="9" s="1"/>
  <c r="AB984" i="9"/>
  <c r="AA984" i="9"/>
  <c r="Z984" i="9"/>
  <c r="Y984" i="9"/>
  <c r="X984" i="9"/>
  <c r="W984" i="9"/>
  <c r="V984" i="9"/>
  <c r="U984" i="9"/>
  <c r="T984" i="9"/>
  <c r="S984" i="9"/>
  <c r="R984" i="9"/>
  <c r="Q984" i="9"/>
  <c r="P984" i="9"/>
  <c r="O984" i="9"/>
  <c r="N984" i="9"/>
  <c r="M984" i="9"/>
  <c r="AC984" i="9" s="1"/>
  <c r="AB983" i="9"/>
  <c r="AA983" i="9"/>
  <c r="Z983" i="9"/>
  <c r="Y983" i="9"/>
  <c r="X983" i="9"/>
  <c r="W983" i="9"/>
  <c r="V983" i="9"/>
  <c r="U983" i="9"/>
  <c r="T983" i="9"/>
  <c r="S983" i="9"/>
  <c r="R983" i="9"/>
  <c r="Q983" i="9"/>
  <c r="P983" i="9"/>
  <c r="O983" i="9"/>
  <c r="N983" i="9"/>
  <c r="M983" i="9"/>
  <c r="AC983" i="9" s="1"/>
  <c r="AC982" i="9" s="1"/>
  <c r="AB982" i="9"/>
  <c r="AA982" i="9"/>
  <c r="Z982" i="9"/>
  <c r="Y982" i="9"/>
  <c r="X982" i="9"/>
  <c r="W982" i="9"/>
  <c r="V982" i="9"/>
  <c r="U982" i="9"/>
  <c r="T982" i="9"/>
  <c r="S982" i="9"/>
  <c r="R982" i="9"/>
  <c r="Q982" i="9"/>
  <c r="P982" i="9"/>
  <c r="O982" i="9"/>
  <c r="N982" i="9"/>
  <c r="M982" i="9"/>
  <c r="AB981" i="9"/>
  <c r="AA981" i="9"/>
  <c r="Z981" i="9"/>
  <c r="Y981" i="9"/>
  <c r="X981" i="9"/>
  <c r="W981" i="9"/>
  <c r="V981" i="9"/>
  <c r="U981" i="9"/>
  <c r="T981" i="9"/>
  <c r="S981" i="9"/>
  <c r="R981" i="9"/>
  <c r="Q981" i="9"/>
  <c r="P981" i="9"/>
  <c r="O981" i="9"/>
  <c r="N981" i="9"/>
  <c r="M981" i="9"/>
  <c r="AC981" i="9" s="1"/>
  <c r="AB980" i="9"/>
  <c r="AA980" i="9"/>
  <c r="Z980" i="9"/>
  <c r="Y980" i="9"/>
  <c r="X980" i="9"/>
  <c r="W980" i="9"/>
  <c r="V980" i="9"/>
  <c r="U980" i="9"/>
  <c r="T980" i="9"/>
  <c r="S980" i="9"/>
  <c r="R980" i="9"/>
  <c r="Q980" i="9"/>
  <c r="P980" i="9"/>
  <c r="O980" i="9"/>
  <c r="N980" i="9"/>
  <c r="M980" i="9"/>
  <c r="AC980" i="9" s="1"/>
  <c r="AC979" i="9" s="1"/>
  <c r="AB979" i="9"/>
  <c r="AA979" i="9"/>
  <c r="Z979" i="9"/>
  <c r="Y979" i="9"/>
  <c r="X979" i="9"/>
  <c r="W979" i="9"/>
  <c r="V979" i="9"/>
  <c r="U979" i="9"/>
  <c r="T979" i="9"/>
  <c r="S979" i="9"/>
  <c r="R979" i="9"/>
  <c r="Q979" i="9"/>
  <c r="P979" i="9"/>
  <c r="O979" i="9"/>
  <c r="N979" i="9"/>
  <c r="M979" i="9"/>
  <c r="AB978" i="9"/>
  <c r="AA978" i="9"/>
  <c r="Z978" i="9"/>
  <c r="Y978" i="9"/>
  <c r="X978" i="9"/>
  <c r="W978" i="9"/>
  <c r="V978" i="9"/>
  <c r="U978" i="9"/>
  <c r="T978" i="9"/>
  <c r="S978" i="9"/>
  <c r="R978" i="9"/>
  <c r="Q978" i="9"/>
  <c r="P978" i="9"/>
  <c r="O978" i="9"/>
  <c r="N978" i="9"/>
  <c r="M978" i="9"/>
  <c r="AC978" i="9" s="1"/>
  <c r="AB977" i="9"/>
  <c r="AA977" i="9"/>
  <c r="Z977" i="9"/>
  <c r="Y977" i="9"/>
  <c r="X977" i="9"/>
  <c r="W977" i="9"/>
  <c r="V977" i="9"/>
  <c r="U977" i="9"/>
  <c r="T977" i="9"/>
  <c r="S977" i="9"/>
  <c r="R977" i="9"/>
  <c r="Q977" i="9"/>
  <c r="P977" i="9"/>
  <c r="O977" i="9"/>
  <c r="N977" i="9"/>
  <c r="M977" i="9"/>
  <c r="AC977" i="9" s="1"/>
  <c r="AC976" i="9" s="1"/>
  <c r="AB976" i="9"/>
  <c r="AA976" i="9"/>
  <c r="Z976" i="9"/>
  <c r="Y976" i="9"/>
  <c r="X976" i="9"/>
  <c r="W976" i="9"/>
  <c r="V976" i="9"/>
  <c r="U976" i="9"/>
  <c r="T976" i="9"/>
  <c r="S976" i="9"/>
  <c r="R976" i="9"/>
  <c r="Q976" i="9"/>
  <c r="P976" i="9"/>
  <c r="O976" i="9"/>
  <c r="N976" i="9"/>
  <c r="M976" i="9"/>
  <c r="AB975" i="9"/>
  <c r="AA975" i="9"/>
  <c r="Z975" i="9"/>
  <c r="Y975" i="9"/>
  <c r="X975" i="9"/>
  <c r="W975" i="9"/>
  <c r="V975" i="9"/>
  <c r="U975" i="9"/>
  <c r="T975" i="9"/>
  <c r="S975" i="9"/>
  <c r="R975" i="9"/>
  <c r="Q975" i="9"/>
  <c r="P975" i="9"/>
  <c r="O975" i="9"/>
  <c r="N975" i="9"/>
  <c r="M975" i="9"/>
  <c r="AC975" i="9" s="1"/>
  <c r="AB974" i="9"/>
  <c r="AA974" i="9"/>
  <c r="Z974" i="9"/>
  <c r="Y974" i="9"/>
  <c r="X974" i="9"/>
  <c r="W974" i="9"/>
  <c r="V974" i="9"/>
  <c r="U974" i="9"/>
  <c r="T974" i="9"/>
  <c r="S974" i="9"/>
  <c r="R974" i="9"/>
  <c r="Q974" i="9"/>
  <c r="P974" i="9"/>
  <c r="O974" i="9"/>
  <c r="N974" i="9"/>
  <c r="M974" i="9"/>
  <c r="AC974" i="9" s="1"/>
  <c r="AC973" i="9" s="1"/>
  <c r="AB973" i="9"/>
  <c r="AA973" i="9"/>
  <c r="Z973" i="9"/>
  <c r="Y973" i="9"/>
  <c r="X973" i="9"/>
  <c r="W973" i="9"/>
  <c r="V973" i="9"/>
  <c r="U973" i="9"/>
  <c r="T973" i="9"/>
  <c r="S973" i="9"/>
  <c r="R973" i="9"/>
  <c r="Q973" i="9"/>
  <c r="P973" i="9"/>
  <c r="O973" i="9"/>
  <c r="N973" i="9"/>
  <c r="M973" i="9"/>
  <c r="AB972" i="9"/>
  <c r="AA972" i="9"/>
  <c r="Z972" i="9"/>
  <c r="Y972" i="9"/>
  <c r="X972" i="9"/>
  <c r="W972" i="9"/>
  <c r="V972" i="9"/>
  <c r="U972" i="9"/>
  <c r="T972" i="9"/>
  <c r="S972" i="9"/>
  <c r="R972" i="9"/>
  <c r="Q972" i="9"/>
  <c r="P972" i="9"/>
  <c r="O972" i="9"/>
  <c r="N972" i="9"/>
  <c r="M972" i="9"/>
  <c r="AC972" i="9" s="1"/>
  <c r="AB971" i="9"/>
  <c r="AA971" i="9"/>
  <c r="Z971" i="9"/>
  <c r="Y971" i="9"/>
  <c r="X971" i="9"/>
  <c r="W971" i="9"/>
  <c r="V971" i="9"/>
  <c r="U971" i="9"/>
  <c r="T971" i="9"/>
  <c r="S971" i="9"/>
  <c r="R971" i="9"/>
  <c r="Q971" i="9"/>
  <c r="P971" i="9"/>
  <c r="O971" i="9"/>
  <c r="N971" i="9"/>
  <c r="M971" i="9"/>
  <c r="AC971" i="9" s="1"/>
  <c r="AC970" i="9" s="1"/>
  <c r="AB970" i="9"/>
  <c r="AA970" i="9"/>
  <c r="Z970" i="9"/>
  <c r="Y970" i="9"/>
  <c r="X970" i="9"/>
  <c r="W970" i="9"/>
  <c r="V970" i="9"/>
  <c r="U970" i="9"/>
  <c r="T970" i="9"/>
  <c r="S970" i="9"/>
  <c r="R970" i="9"/>
  <c r="Q970" i="9"/>
  <c r="P970" i="9"/>
  <c r="O970" i="9"/>
  <c r="N970" i="9"/>
  <c r="M970" i="9"/>
  <c r="AB969" i="9"/>
  <c r="AA969" i="9"/>
  <c r="Z969" i="9"/>
  <c r="Y969" i="9"/>
  <c r="X969" i="9"/>
  <c r="W969" i="9"/>
  <c r="V969" i="9"/>
  <c r="U969" i="9"/>
  <c r="T969" i="9"/>
  <c r="S969" i="9"/>
  <c r="R969" i="9"/>
  <c r="Q969" i="9"/>
  <c r="P969" i="9"/>
  <c r="O969" i="9"/>
  <c r="N969" i="9"/>
  <c r="M969" i="9"/>
  <c r="AC969" i="9" s="1"/>
  <c r="AB968" i="9"/>
  <c r="AA968" i="9"/>
  <c r="Z968" i="9"/>
  <c r="Y968" i="9"/>
  <c r="X968" i="9"/>
  <c r="W968" i="9"/>
  <c r="V968" i="9"/>
  <c r="U968" i="9"/>
  <c r="T968" i="9"/>
  <c r="S968" i="9"/>
  <c r="R968" i="9"/>
  <c r="Q968" i="9"/>
  <c r="P968" i="9"/>
  <c r="O968" i="9"/>
  <c r="N968" i="9"/>
  <c r="M968" i="9"/>
  <c r="AC968" i="9" s="1"/>
  <c r="AC967" i="9" s="1"/>
  <c r="AB967" i="9"/>
  <c r="AA967" i="9"/>
  <c r="Z967" i="9"/>
  <c r="Y967" i="9"/>
  <c r="X967" i="9"/>
  <c r="W967" i="9"/>
  <c r="V967" i="9"/>
  <c r="U967" i="9"/>
  <c r="T967" i="9"/>
  <c r="S967" i="9"/>
  <c r="R967" i="9"/>
  <c r="Q967" i="9"/>
  <c r="P967" i="9"/>
  <c r="O967" i="9"/>
  <c r="N967" i="9"/>
  <c r="M967" i="9"/>
  <c r="AB966" i="9"/>
  <c r="AA966" i="9"/>
  <c r="Z966" i="9"/>
  <c r="Y966" i="9"/>
  <c r="X966" i="9"/>
  <c r="W966" i="9"/>
  <c r="V966" i="9"/>
  <c r="U966" i="9"/>
  <c r="T966" i="9"/>
  <c r="S966" i="9"/>
  <c r="R966" i="9"/>
  <c r="Q966" i="9"/>
  <c r="P966" i="9"/>
  <c r="O966" i="9"/>
  <c r="N966" i="9"/>
  <c r="M966" i="9"/>
  <c r="AC966" i="9" s="1"/>
  <c r="AB965" i="9"/>
  <c r="AA965" i="9"/>
  <c r="Z965" i="9"/>
  <c r="Y965" i="9"/>
  <c r="X965" i="9"/>
  <c r="W965" i="9"/>
  <c r="V965" i="9"/>
  <c r="U965" i="9"/>
  <c r="T965" i="9"/>
  <c r="S965" i="9"/>
  <c r="R965" i="9"/>
  <c r="Q965" i="9"/>
  <c r="P965" i="9"/>
  <c r="O965" i="9"/>
  <c r="N965" i="9"/>
  <c r="M965" i="9"/>
  <c r="AC965" i="9" s="1"/>
  <c r="AC964" i="9" s="1"/>
  <c r="AB964" i="9"/>
  <c r="AA964" i="9"/>
  <c r="Z964" i="9"/>
  <c r="Y964" i="9"/>
  <c r="X964" i="9"/>
  <c r="W964" i="9"/>
  <c r="V964" i="9"/>
  <c r="U964" i="9"/>
  <c r="T964" i="9"/>
  <c r="S964" i="9"/>
  <c r="R964" i="9"/>
  <c r="Q964" i="9"/>
  <c r="P964" i="9"/>
  <c r="O964" i="9"/>
  <c r="N964" i="9"/>
  <c r="M964" i="9"/>
  <c r="AB962" i="9"/>
  <c r="AA962" i="9"/>
  <c r="Z962" i="9"/>
  <c r="Y962" i="9"/>
  <c r="X962" i="9"/>
  <c r="W962" i="9"/>
  <c r="V962" i="9"/>
  <c r="U962" i="9"/>
  <c r="T962" i="9"/>
  <c r="S962" i="9"/>
  <c r="R962" i="9"/>
  <c r="Q962" i="9"/>
  <c r="P962" i="9"/>
  <c r="O962" i="9"/>
  <c r="N962" i="9"/>
  <c r="M962" i="9"/>
  <c r="AC962" i="9" s="1"/>
  <c r="AB961" i="9"/>
  <c r="AA961" i="9"/>
  <c r="Z961" i="9"/>
  <c r="Y961" i="9"/>
  <c r="X961" i="9"/>
  <c r="W961" i="9"/>
  <c r="V961" i="9"/>
  <c r="U961" i="9"/>
  <c r="T961" i="9"/>
  <c r="S961" i="9"/>
  <c r="R961" i="9"/>
  <c r="Q961" i="9"/>
  <c r="P961" i="9"/>
  <c r="O961" i="9"/>
  <c r="N961" i="9"/>
  <c r="M961" i="9"/>
  <c r="AC961" i="9" s="1"/>
  <c r="AB960" i="9"/>
  <c r="AA960" i="9"/>
  <c r="Z960" i="9"/>
  <c r="Y960" i="9"/>
  <c r="X960" i="9"/>
  <c r="W960" i="9"/>
  <c r="V960" i="9"/>
  <c r="U960" i="9"/>
  <c r="T960" i="9"/>
  <c r="S960" i="9"/>
  <c r="R960" i="9"/>
  <c r="Q960" i="9"/>
  <c r="P960" i="9"/>
  <c r="O960" i="9"/>
  <c r="N960" i="9"/>
  <c r="M960" i="9"/>
  <c r="AC960" i="9" s="1"/>
  <c r="AC959" i="9" s="1"/>
  <c r="AB959" i="9"/>
  <c r="AA959" i="9"/>
  <c r="Z959" i="9"/>
  <c r="Y959" i="9"/>
  <c r="X959" i="9"/>
  <c r="W959" i="9"/>
  <c r="V959" i="9"/>
  <c r="U959" i="9"/>
  <c r="T959" i="9"/>
  <c r="S959" i="9"/>
  <c r="R959" i="9"/>
  <c r="Q959" i="9"/>
  <c r="P959" i="9"/>
  <c r="O959" i="9"/>
  <c r="N959" i="9"/>
  <c r="M959" i="9"/>
  <c r="AB958" i="9"/>
  <c r="AA958" i="9"/>
  <c r="Z958" i="9"/>
  <c r="Y958" i="9"/>
  <c r="X958" i="9"/>
  <c r="W958" i="9"/>
  <c r="V958" i="9"/>
  <c r="U958" i="9"/>
  <c r="T958" i="9"/>
  <c r="S958" i="9"/>
  <c r="R958" i="9"/>
  <c r="Q958" i="9"/>
  <c r="P958" i="9"/>
  <c r="O958" i="9"/>
  <c r="N958" i="9"/>
  <c r="M958" i="9"/>
  <c r="AC958" i="9" s="1"/>
  <c r="AB957" i="9"/>
  <c r="AA957" i="9"/>
  <c r="Z957" i="9"/>
  <c r="Y957" i="9"/>
  <c r="X957" i="9"/>
  <c r="W957" i="9"/>
  <c r="V957" i="9"/>
  <c r="U957" i="9"/>
  <c r="T957" i="9"/>
  <c r="S957" i="9"/>
  <c r="R957" i="9"/>
  <c r="Q957" i="9"/>
  <c r="P957" i="9"/>
  <c r="O957" i="9"/>
  <c r="N957" i="9"/>
  <c r="M957" i="9"/>
  <c r="AC957" i="9" s="1"/>
  <c r="AC956" i="9" s="1"/>
  <c r="AB956" i="9"/>
  <c r="AA956" i="9"/>
  <c r="Z956" i="9"/>
  <c r="Y956" i="9"/>
  <c r="X956" i="9"/>
  <c r="W956" i="9"/>
  <c r="V956" i="9"/>
  <c r="U956" i="9"/>
  <c r="T956" i="9"/>
  <c r="S956" i="9"/>
  <c r="R956" i="9"/>
  <c r="Q956" i="9"/>
  <c r="P956" i="9"/>
  <c r="O956" i="9"/>
  <c r="N956" i="9"/>
  <c r="M956" i="9"/>
  <c r="AB955" i="9"/>
  <c r="AA955" i="9"/>
  <c r="Z955" i="9"/>
  <c r="Y955" i="9"/>
  <c r="X955" i="9"/>
  <c r="W955" i="9"/>
  <c r="V955" i="9"/>
  <c r="U955" i="9"/>
  <c r="T955" i="9"/>
  <c r="S955" i="9"/>
  <c r="R955" i="9"/>
  <c r="Q955" i="9"/>
  <c r="P955" i="9"/>
  <c r="O955" i="9"/>
  <c r="N955" i="9"/>
  <c r="M955" i="9"/>
  <c r="AC955" i="9" s="1"/>
  <c r="AB954" i="9"/>
  <c r="AA954" i="9"/>
  <c r="Z954" i="9"/>
  <c r="Y954" i="9"/>
  <c r="X954" i="9"/>
  <c r="W954" i="9"/>
  <c r="V954" i="9"/>
  <c r="U954" i="9"/>
  <c r="T954" i="9"/>
  <c r="S954" i="9"/>
  <c r="R954" i="9"/>
  <c r="Q954" i="9"/>
  <c r="P954" i="9"/>
  <c r="O954" i="9"/>
  <c r="N954" i="9"/>
  <c r="M954" i="9"/>
  <c r="AC954" i="9" s="1"/>
  <c r="AB953" i="9"/>
  <c r="AA953" i="9"/>
  <c r="Z953" i="9"/>
  <c r="Y953" i="9"/>
  <c r="X953" i="9"/>
  <c r="W953" i="9"/>
  <c r="V953" i="9"/>
  <c r="U953" i="9"/>
  <c r="T953" i="9"/>
  <c r="S953" i="9"/>
  <c r="R953" i="9"/>
  <c r="Q953" i="9"/>
  <c r="P953" i="9"/>
  <c r="O953" i="9"/>
  <c r="N953" i="9"/>
  <c r="M953" i="9"/>
  <c r="AC953" i="9" s="1"/>
  <c r="AC952" i="9" s="1"/>
  <c r="AB952" i="9"/>
  <c r="AA952" i="9"/>
  <c r="Z952" i="9"/>
  <c r="Y952" i="9"/>
  <c r="X952" i="9"/>
  <c r="W952" i="9"/>
  <c r="V952" i="9"/>
  <c r="U952" i="9"/>
  <c r="T952" i="9"/>
  <c r="S952" i="9"/>
  <c r="R952" i="9"/>
  <c r="Q952" i="9"/>
  <c r="P952" i="9"/>
  <c r="O952" i="9"/>
  <c r="N952" i="9"/>
  <c r="M952" i="9"/>
  <c r="AB951" i="9"/>
  <c r="AA951" i="9"/>
  <c r="Z951" i="9"/>
  <c r="Y951" i="9"/>
  <c r="X951" i="9"/>
  <c r="W951" i="9"/>
  <c r="V951" i="9"/>
  <c r="U951" i="9"/>
  <c r="T951" i="9"/>
  <c r="S951" i="9"/>
  <c r="R951" i="9"/>
  <c r="Q951" i="9"/>
  <c r="P951" i="9"/>
  <c r="O951" i="9"/>
  <c r="N951" i="9"/>
  <c r="M951" i="9"/>
  <c r="AC951" i="9" s="1"/>
  <c r="AB950" i="9"/>
  <c r="AA950" i="9"/>
  <c r="Z950" i="9"/>
  <c r="Y950" i="9"/>
  <c r="X950" i="9"/>
  <c r="W950" i="9"/>
  <c r="V950" i="9"/>
  <c r="U950" i="9"/>
  <c r="T950" i="9"/>
  <c r="S950" i="9"/>
  <c r="R950" i="9"/>
  <c r="Q950" i="9"/>
  <c r="P950" i="9"/>
  <c r="O950" i="9"/>
  <c r="N950" i="9"/>
  <c r="M950" i="9"/>
  <c r="AC950" i="9" s="1"/>
  <c r="AC949" i="9" s="1"/>
  <c r="AB949" i="9"/>
  <c r="AA949" i="9"/>
  <c r="Z949" i="9"/>
  <c r="Y949" i="9"/>
  <c r="X949" i="9"/>
  <c r="W949" i="9"/>
  <c r="V949" i="9"/>
  <c r="U949" i="9"/>
  <c r="T949" i="9"/>
  <c r="S949" i="9"/>
  <c r="R949" i="9"/>
  <c r="Q949" i="9"/>
  <c r="P949" i="9"/>
  <c r="O949" i="9"/>
  <c r="N949" i="9"/>
  <c r="M949" i="9"/>
  <c r="AB948" i="9"/>
  <c r="AA948" i="9"/>
  <c r="Z948" i="9"/>
  <c r="Y948" i="9"/>
  <c r="X948" i="9"/>
  <c r="W948" i="9"/>
  <c r="V948" i="9"/>
  <c r="U948" i="9"/>
  <c r="T948" i="9"/>
  <c r="S948" i="9"/>
  <c r="R948" i="9"/>
  <c r="Q948" i="9"/>
  <c r="P948" i="9"/>
  <c r="O948" i="9"/>
  <c r="N948" i="9"/>
  <c r="M948" i="9"/>
  <c r="AC948" i="9" s="1"/>
  <c r="AB947" i="9"/>
  <c r="AA947" i="9"/>
  <c r="Z947" i="9"/>
  <c r="Y947" i="9"/>
  <c r="X947" i="9"/>
  <c r="W947" i="9"/>
  <c r="V947" i="9"/>
  <c r="U947" i="9"/>
  <c r="T947" i="9"/>
  <c r="S947" i="9"/>
  <c r="R947" i="9"/>
  <c r="Q947" i="9"/>
  <c r="P947" i="9"/>
  <c r="O947" i="9"/>
  <c r="N947" i="9"/>
  <c r="M947" i="9"/>
  <c r="AC947" i="9" s="1"/>
  <c r="AB946" i="9"/>
  <c r="AA946" i="9"/>
  <c r="Z946" i="9"/>
  <c r="Y946" i="9"/>
  <c r="X946" i="9"/>
  <c r="W946" i="9"/>
  <c r="V946" i="9"/>
  <c r="U946" i="9"/>
  <c r="T946" i="9"/>
  <c r="S946" i="9"/>
  <c r="R946" i="9"/>
  <c r="Q946" i="9"/>
  <c r="P946" i="9"/>
  <c r="O946" i="9"/>
  <c r="N946" i="9"/>
  <c r="M946" i="9"/>
  <c r="AC946" i="9" s="1"/>
  <c r="AC945" i="9" s="1"/>
  <c r="AB945" i="9"/>
  <c r="AA945" i="9"/>
  <c r="Z945" i="9"/>
  <c r="Y945" i="9"/>
  <c r="X945" i="9"/>
  <c r="W945" i="9"/>
  <c r="V945" i="9"/>
  <c r="U945" i="9"/>
  <c r="T945" i="9"/>
  <c r="S945" i="9"/>
  <c r="R945" i="9"/>
  <c r="Q945" i="9"/>
  <c r="P945" i="9"/>
  <c r="O945" i="9"/>
  <c r="N945" i="9"/>
  <c r="M945" i="9"/>
  <c r="AB944" i="9"/>
  <c r="AA944" i="9"/>
  <c r="Z944" i="9"/>
  <c r="Y944" i="9"/>
  <c r="X944" i="9"/>
  <c r="W944" i="9"/>
  <c r="V944" i="9"/>
  <c r="U944" i="9"/>
  <c r="T944" i="9"/>
  <c r="S944" i="9"/>
  <c r="R944" i="9"/>
  <c r="Q944" i="9"/>
  <c r="P944" i="9"/>
  <c r="O944" i="9"/>
  <c r="N944" i="9"/>
  <c r="M944" i="9"/>
  <c r="AC944" i="9" s="1"/>
  <c r="AB943" i="9"/>
  <c r="AA943" i="9"/>
  <c r="Z943" i="9"/>
  <c r="Y943" i="9"/>
  <c r="X943" i="9"/>
  <c r="W943" i="9"/>
  <c r="V943" i="9"/>
  <c r="U943" i="9"/>
  <c r="T943" i="9"/>
  <c r="S943" i="9"/>
  <c r="R943" i="9"/>
  <c r="Q943" i="9"/>
  <c r="P943" i="9"/>
  <c r="O943" i="9"/>
  <c r="N943" i="9"/>
  <c r="M943" i="9"/>
  <c r="AC943" i="9" s="1"/>
  <c r="AC942" i="9" s="1"/>
  <c r="AB942" i="9"/>
  <c r="AA942" i="9"/>
  <c r="Z942" i="9"/>
  <c r="Y942" i="9"/>
  <c r="X942" i="9"/>
  <c r="W942" i="9"/>
  <c r="V942" i="9"/>
  <c r="U942" i="9"/>
  <c r="T942" i="9"/>
  <c r="S942" i="9"/>
  <c r="R942" i="9"/>
  <c r="Q942" i="9"/>
  <c r="P942" i="9"/>
  <c r="O942" i="9"/>
  <c r="N942" i="9"/>
  <c r="M942" i="9"/>
  <c r="AB940" i="9"/>
  <c r="AA940" i="9"/>
  <c r="Z940" i="9"/>
  <c r="Y940" i="9"/>
  <c r="X940" i="9"/>
  <c r="W940" i="9"/>
  <c r="V940" i="9"/>
  <c r="U940" i="9"/>
  <c r="T940" i="9"/>
  <c r="S940" i="9"/>
  <c r="R940" i="9"/>
  <c r="Q940" i="9"/>
  <c r="P940" i="9"/>
  <c r="O940" i="9"/>
  <c r="N940" i="9"/>
  <c r="M940" i="9"/>
  <c r="AC940" i="9" s="1"/>
  <c r="AB939" i="9"/>
  <c r="AA939" i="9"/>
  <c r="Z939" i="9"/>
  <c r="Y939" i="9"/>
  <c r="X939" i="9"/>
  <c r="W939" i="9"/>
  <c r="V939" i="9"/>
  <c r="U939" i="9"/>
  <c r="T939" i="9"/>
  <c r="S939" i="9"/>
  <c r="R939" i="9"/>
  <c r="Q939" i="9"/>
  <c r="P939" i="9"/>
  <c r="O939" i="9"/>
  <c r="N939" i="9"/>
  <c r="M939" i="9"/>
  <c r="AC939" i="9" s="1"/>
  <c r="AB938" i="9"/>
  <c r="AA938" i="9"/>
  <c r="Z938" i="9"/>
  <c r="Y938" i="9"/>
  <c r="X938" i="9"/>
  <c r="W938" i="9"/>
  <c r="V938" i="9"/>
  <c r="U938" i="9"/>
  <c r="T938" i="9"/>
  <c r="S938" i="9"/>
  <c r="R938" i="9"/>
  <c r="Q938" i="9"/>
  <c r="P938" i="9"/>
  <c r="O938" i="9"/>
  <c r="N938" i="9"/>
  <c r="M938" i="9"/>
  <c r="AC938" i="9" s="1"/>
  <c r="AC937" i="9" s="1"/>
  <c r="AB937" i="9"/>
  <c r="AA937" i="9"/>
  <c r="Z937" i="9"/>
  <c r="Y937" i="9"/>
  <c r="X937" i="9"/>
  <c r="W937" i="9"/>
  <c r="V937" i="9"/>
  <c r="U937" i="9"/>
  <c r="T937" i="9"/>
  <c r="S937" i="9"/>
  <c r="R937" i="9"/>
  <c r="Q937" i="9"/>
  <c r="P937" i="9"/>
  <c r="O937" i="9"/>
  <c r="N937" i="9"/>
  <c r="M937" i="9"/>
  <c r="AB936" i="9"/>
  <c r="AA936" i="9"/>
  <c r="Z936" i="9"/>
  <c r="Y936" i="9"/>
  <c r="X936" i="9"/>
  <c r="W936" i="9"/>
  <c r="V936" i="9"/>
  <c r="U936" i="9"/>
  <c r="T936" i="9"/>
  <c r="S936" i="9"/>
  <c r="R936" i="9"/>
  <c r="Q936" i="9"/>
  <c r="P936" i="9"/>
  <c r="O936" i="9"/>
  <c r="N936" i="9"/>
  <c r="M936" i="9"/>
  <c r="AC936" i="9" s="1"/>
  <c r="AB935" i="9"/>
  <c r="AA935" i="9"/>
  <c r="Z935" i="9"/>
  <c r="Y935" i="9"/>
  <c r="X935" i="9"/>
  <c r="W935" i="9"/>
  <c r="V935" i="9"/>
  <c r="U935" i="9"/>
  <c r="T935" i="9"/>
  <c r="S935" i="9"/>
  <c r="R935" i="9"/>
  <c r="Q935" i="9"/>
  <c r="P935" i="9"/>
  <c r="O935" i="9"/>
  <c r="N935" i="9"/>
  <c r="M935" i="9"/>
  <c r="AC935" i="9" s="1"/>
  <c r="AB934" i="9"/>
  <c r="AA934" i="9"/>
  <c r="Z934" i="9"/>
  <c r="Y934" i="9"/>
  <c r="X934" i="9"/>
  <c r="W934" i="9"/>
  <c r="V934" i="9"/>
  <c r="U934" i="9"/>
  <c r="T934" i="9"/>
  <c r="S934" i="9"/>
  <c r="R934" i="9"/>
  <c r="Q934" i="9"/>
  <c r="P934" i="9"/>
  <c r="O934" i="9"/>
  <c r="N934" i="9"/>
  <c r="M934" i="9"/>
  <c r="AC934" i="9" s="1"/>
  <c r="AC933" i="9" s="1"/>
  <c r="AB933" i="9"/>
  <c r="AA933" i="9"/>
  <c r="Z933" i="9"/>
  <c r="Y933" i="9"/>
  <c r="X933" i="9"/>
  <c r="W933" i="9"/>
  <c r="V933" i="9"/>
  <c r="U933" i="9"/>
  <c r="T933" i="9"/>
  <c r="S933" i="9"/>
  <c r="R933" i="9"/>
  <c r="Q933" i="9"/>
  <c r="P933" i="9"/>
  <c r="O933" i="9"/>
  <c r="N933" i="9"/>
  <c r="M933" i="9"/>
  <c r="AB932" i="9"/>
  <c r="AA932" i="9"/>
  <c r="Z932" i="9"/>
  <c r="Y932" i="9"/>
  <c r="X932" i="9"/>
  <c r="W932" i="9"/>
  <c r="V932" i="9"/>
  <c r="U932" i="9"/>
  <c r="T932" i="9"/>
  <c r="S932" i="9"/>
  <c r="R932" i="9"/>
  <c r="Q932" i="9"/>
  <c r="P932" i="9"/>
  <c r="O932" i="9"/>
  <c r="N932" i="9"/>
  <c r="M932" i="9"/>
  <c r="AC932" i="9" s="1"/>
  <c r="AB931" i="9"/>
  <c r="AA931" i="9"/>
  <c r="Z931" i="9"/>
  <c r="Y931" i="9"/>
  <c r="X931" i="9"/>
  <c r="W931" i="9"/>
  <c r="V931" i="9"/>
  <c r="U931" i="9"/>
  <c r="T931" i="9"/>
  <c r="S931" i="9"/>
  <c r="R931" i="9"/>
  <c r="Q931" i="9"/>
  <c r="P931" i="9"/>
  <c r="O931" i="9"/>
  <c r="N931" i="9"/>
  <c r="M931" i="9"/>
  <c r="AC931" i="9" s="1"/>
  <c r="AB930" i="9"/>
  <c r="AA930" i="9"/>
  <c r="Z930" i="9"/>
  <c r="Y930" i="9"/>
  <c r="X930" i="9"/>
  <c r="W930" i="9"/>
  <c r="V930" i="9"/>
  <c r="U930" i="9"/>
  <c r="T930" i="9"/>
  <c r="S930" i="9"/>
  <c r="R930" i="9"/>
  <c r="Q930" i="9"/>
  <c r="P930" i="9"/>
  <c r="O930" i="9"/>
  <c r="N930" i="9"/>
  <c r="M930" i="9"/>
  <c r="AC930" i="9" s="1"/>
  <c r="AC929" i="9" s="1"/>
  <c r="AB929" i="9"/>
  <c r="AA929" i="9"/>
  <c r="Z929" i="9"/>
  <c r="Y929" i="9"/>
  <c r="X929" i="9"/>
  <c r="W929" i="9"/>
  <c r="V929" i="9"/>
  <c r="U929" i="9"/>
  <c r="T929" i="9"/>
  <c r="S929" i="9"/>
  <c r="R929" i="9"/>
  <c r="Q929" i="9"/>
  <c r="P929" i="9"/>
  <c r="O929" i="9"/>
  <c r="N929" i="9"/>
  <c r="M929" i="9"/>
  <c r="AB927" i="9"/>
  <c r="AA927" i="9"/>
  <c r="Z927" i="9"/>
  <c r="Y927" i="9"/>
  <c r="X927" i="9"/>
  <c r="W927" i="9"/>
  <c r="V927" i="9"/>
  <c r="U927" i="9"/>
  <c r="T927" i="9"/>
  <c r="S927" i="9"/>
  <c r="R927" i="9"/>
  <c r="Q927" i="9"/>
  <c r="P927" i="9"/>
  <c r="O927" i="9"/>
  <c r="N927" i="9"/>
  <c r="M927" i="9"/>
  <c r="AC927" i="9" s="1"/>
  <c r="AB926" i="9"/>
  <c r="AA926" i="9"/>
  <c r="Z926" i="9"/>
  <c r="Y926" i="9"/>
  <c r="X926" i="9"/>
  <c r="W926" i="9"/>
  <c r="V926" i="9"/>
  <c r="U926" i="9"/>
  <c r="T926" i="9"/>
  <c r="S926" i="9"/>
  <c r="R926" i="9"/>
  <c r="Q926" i="9"/>
  <c r="P926" i="9"/>
  <c r="O926" i="9"/>
  <c r="N926" i="9"/>
  <c r="M926" i="9"/>
  <c r="AC926" i="9" s="1"/>
  <c r="AB925" i="9"/>
  <c r="AA925" i="9"/>
  <c r="Z925" i="9"/>
  <c r="Y925" i="9"/>
  <c r="X925" i="9"/>
  <c r="W925" i="9"/>
  <c r="V925" i="9"/>
  <c r="U925" i="9"/>
  <c r="T925" i="9"/>
  <c r="S925" i="9"/>
  <c r="R925" i="9"/>
  <c r="Q925" i="9"/>
  <c r="P925" i="9"/>
  <c r="O925" i="9"/>
  <c r="N925" i="9"/>
  <c r="M925" i="9"/>
  <c r="AC925" i="9" s="1"/>
  <c r="AB924" i="9"/>
  <c r="AA924" i="9"/>
  <c r="Z924" i="9"/>
  <c r="Y924" i="9"/>
  <c r="X924" i="9"/>
  <c r="W924" i="9"/>
  <c r="V924" i="9"/>
  <c r="U924" i="9"/>
  <c r="T924" i="9"/>
  <c r="S924" i="9"/>
  <c r="R924" i="9"/>
  <c r="Q924" i="9"/>
  <c r="P924" i="9"/>
  <c r="O924" i="9"/>
  <c r="N924" i="9"/>
  <c r="M924" i="9"/>
  <c r="AC924" i="9" s="1"/>
  <c r="AC923" i="9" s="1"/>
  <c r="AB923" i="9"/>
  <c r="AA923" i="9"/>
  <c r="Z923" i="9"/>
  <c r="Y923" i="9"/>
  <c r="X923" i="9"/>
  <c r="W923" i="9"/>
  <c r="V923" i="9"/>
  <c r="U923" i="9"/>
  <c r="T923" i="9"/>
  <c r="S923" i="9"/>
  <c r="R923" i="9"/>
  <c r="Q923" i="9"/>
  <c r="P923" i="9"/>
  <c r="O923" i="9"/>
  <c r="N923" i="9"/>
  <c r="M923" i="9"/>
  <c r="AB922" i="9"/>
  <c r="AA922" i="9"/>
  <c r="Z922" i="9"/>
  <c r="Y922" i="9"/>
  <c r="X922" i="9"/>
  <c r="W922" i="9"/>
  <c r="V922" i="9"/>
  <c r="U922" i="9"/>
  <c r="T922" i="9"/>
  <c r="S922" i="9"/>
  <c r="R922" i="9"/>
  <c r="Q922" i="9"/>
  <c r="P922" i="9"/>
  <c r="O922" i="9"/>
  <c r="N922" i="9"/>
  <c r="M922" i="9"/>
  <c r="AC922" i="9" s="1"/>
  <c r="AB921" i="9"/>
  <c r="AA921" i="9"/>
  <c r="Z921" i="9"/>
  <c r="Y921" i="9"/>
  <c r="X921" i="9"/>
  <c r="W921" i="9"/>
  <c r="V921" i="9"/>
  <c r="U921" i="9"/>
  <c r="T921" i="9"/>
  <c r="S921" i="9"/>
  <c r="R921" i="9"/>
  <c r="Q921" i="9"/>
  <c r="P921" i="9"/>
  <c r="O921" i="9"/>
  <c r="N921" i="9"/>
  <c r="M921" i="9"/>
  <c r="AC921" i="9" s="1"/>
  <c r="AB920" i="9"/>
  <c r="AA920" i="9"/>
  <c r="Z920" i="9"/>
  <c r="Y920" i="9"/>
  <c r="X920" i="9"/>
  <c r="W920" i="9"/>
  <c r="V920" i="9"/>
  <c r="U920" i="9"/>
  <c r="T920" i="9"/>
  <c r="S920" i="9"/>
  <c r="R920" i="9"/>
  <c r="Q920" i="9"/>
  <c r="P920" i="9"/>
  <c r="O920" i="9"/>
  <c r="N920" i="9"/>
  <c r="M920" i="9"/>
  <c r="AC920" i="9" s="1"/>
  <c r="AB919" i="9"/>
  <c r="AA919" i="9"/>
  <c r="Z919" i="9"/>
  <c r="Y919" i="9"/>
  <c r="X919" i="9"/>
  <c r="W919" i="9"/>
  <c r="V919" i="9"/>
  <c r="U919" i="9"/>
  <c r="T919" i="9"/>
  <c r="S919" i="9"/>
  <c r="R919" i="9"/>
  <c r="Q919" i="9"/>
  <c r="P919" i="9"/>
  <c r="O919" i="9"/>
  <c r="N919" i="9"/>
  <c r="M919" i="9"/>
  <c r="AC919" i="9" s="1"/>
  <c r="AC918" i="9" s="1"/>
  <c r="AB918" i="9"/>
  <c r="AA918" i="9"/>
  <c r="Z918" i="9"/>
  <c r="Y918" i="9"/>
  <c r="X918" i="9"/>
  <c r="W918" i="9"/>
  <c r="V918" i="9"/>
  <c r="U918" i="9"/>
  <c r="T918" i="9"/>
  <c r="S918" i="9"/>
  <c r="R918" i="9"/>
  <c r="Q918" i="9"/>
  <c r="P918" i="9"/>
  <c r="O918" i="9"/>
  <c r="N918" i="9"/>
  <c r="M918" i="9"/>
  <c r="AB917" i="9"/>
  <c r="AA917" i="9"/>
  <c r="Z917" i="9"/>
  <c r="Y917" i="9"/>
  <c r="X917" i="9"/>
  <c r="W917" i="9"/>
  <c r="V917" i="9"/>
  <c r="U917" i="9"/>
  <c r="T917" i="9"/>
  <c r="S917" i="9"/>
  <c r="R917" i="9"/>
  <c r="Q917" i="9"/>
  <c r="P917" i="9"/>
  <c r="O917" i="9"/>
  <c r="N917" i="9"/>
  <c r="M917" i="9"/>
  <c r="AC917" i="9" s="1"/>
  <c r="AB916" i="9"/>
  <c r="AA916" i="9"/>
  <c r="Z916" i="9"/>
  <c r="Y916" i="9"/>
  <c r="X916" i="9"/>
  <c r="W916" i="9"/>
  <c r="V916" i="9"/>
  <c r="U916" i="9"/>
  <c r="T916" i="9"/>
  <c r="S916" i="9"/>
  <c r="R916" i="9"/>
  <c r="Q916" i="9"/>
  <c r="P916" i="9"/>
  <c r="O916" i="9"/>
  <c r="N916" i="9"/>
  <c r="M916" i="9"/>
  <c r="AC916" i="9" s="1"/>
  <c r="AB915" i="9"/>
  <c r="AA915" i="9"/>
  <c r="Z915" i="9"/>
  <c r="Y915" i="9"/>
  <c r="X915" i="9"/>
  <c r="W915" i="9"/>
  <c r="V915" i="9"/>
  <c r="U915" i="9"/>
  <c r="T915" i="9"/>
  <c r="S915" i="9"/>
  <c r="R915" i="9"/>
  <c r="Q915" i="9"/>
  <c r="P915" i="9"/>
  <c r="O915" i="9"/>
  <c r="N915" i="9"/>
  <c r="M915" i="9"/>
  <c r="AC915" i="9" s="1"/>
  <c r="AB914" i="9"/>
  <c r="AA914" i="9"/>
  <c r="Z914" i="9"/>
  <c r="Y914" i="9"/>
  <c r="X914" i="9"/>
  <c r="W914" i="9"/>
  <c r="V914" i="9"/>
  <c r="U914" i="9"/>
  <c r="T914" i="9"/>
  <c r="S914" i="9"/>
  <c r="R914" i="9"/>
  <c r="Q914" i="9"/>
  <c r="P914" i="9"/>
  <c r="O914" i="9"/>
  <c r="N914" i="9"/>
  <c r="M914" i="9"/>
  <c r="AC914" i="9" s="1"/>
  <c r="AC913" i="9" s="1"/>
  <c r="AB913" i="9"/>
  <c r="AA913" i="9"/>
  <c r="Z913" i="9"/>
  <c r="Y913" i="9"/>
  <c r="X913" i="9"/>
  <c r="W913" i="9"/>
  <c r="V913" i="9"/>
  <c r="U913" i="9"/>
  <c r="T913" i="9"/>
  <c r="S913" i="9"/>
  <c r="R913" i="9"/>
  <c r="Q913" i="9"/>
  <c r="P913" i="9"/>
  <c r="O913" i="9"/>
  <c r="N913" i="9"/>
  <c r="M913" i="9"/>
  <c r="AB910" i="9"/>
  <c r="AA910" i="9"/>
  <c r="Z910" i="9"/>
  <c r="Y910" i="9"/>
  <c r="X910" i="9"/>
  <c r="W910" i="9"/>
  <c r="V910" i="9"/>
  <c r="U910" i="9"/>
  <c r="T910" i="9"/>
  <c r="S910" i="9"/>
  <c r="R910" i="9"/>
  <c r="Q910" i="9"/>
  <c r="P910" i="9"/>
  <c r="O910" i="9"/>
  <c r="N910" i="9"/>
  <c r="M910" i="9"/>
  <c r="AC910" i="9" s="1"/>
  <c r="AB909" i="9"/>
  <c r="AA909" i="9"/>
  <c r="Z909" i="9"/>
  <c r="Y909" i="9"/>
  <c r="X909" i="9"/>
  <c r="W909" i="9"/>
  <c r="V909" i="9"/>
  <c r="U909" i="9"/>
  <c r="T909" i="9"/>
  <c r="S909" i="9"/>
  <c r="R909" i="9"/>
  <c r="Q909" i="9"/>
  <c r="P909" i="9"/>
  <c r="O909" i="9"/>
  <c r="N909" i="9"/>
  <c r="M909" i="9"/>
  <c r="AC909" i="9" s="1"/>
  <c r="AB908" i="9"/>
  <c r="AA908" i="9"/>
  <c r="Z908" i="9"/>
  <c r="Y908" i="9"/>
  <c r="X908" i="9"/>
  <c r="W908" i="9"/>
  <c r="V908" i="9"/>
  <c r="U908" i="9"/>
  <c r="T908" i="9"/>
  <c r="S908" i="9"/>
  <c r="R908" i="9"/>
  <c r="Q908" i="9"/>
  <c r="P908" i="9"/>
  <c r="O908" i="9"/>
  <c r="N908" i="9"/>
  <c r="M908" i="9"/>
  <c r="AC908" i="9" s="1"/>
  <c r="AB907" i="9"/>
  <c r="AA907" i="9"/>
  <c r="Z907" i="9"/>
  <c r="Y907" i="9"/>
  <c r="X907" i="9"/>
  <c r="W907" i="9"/>
  <c r="V907" i="9"/>
  <c r="U907" i="9"/>
  <c r="T907" i="9"/>
  <c r="S907" i="9"/>
  <c r="R907" i="9"/>
  <c r="Q907" i="9"/>
  <c r="P907" i="9"/>
  <c r="O907" i="9"/>
  <c r="N907" i="9"/>
  <c r="M907" i="9"/>
  <c r="AC907" i="9" s="1"/>
  <c r="AC906" i="9" s="1"/>
  <c r="AB906" i="9"/>
  <c r="AA906" i="9"/>
  <c r="Z906" i="9"/>
  <c r="Y906" i="9"/>
  <c r="X906" i="9"/>
  <c r="W906" i="9"/>
  <c r="V906" i="9"/>
  <c r="U906" i="9"/>
  <c r="T906" i="9"/>
  <c r="S906" i="9"/>
  <c r="R906" i="9"/>
  <c r="Q906" i="9"/>
  <c r="P906" i="9"/>
  <c r="O906" i="9"/>
  <c r="N906" i="9"/>
  <c r="M906" i="9"/>
  <c r="M905" i="9"/>
  <c r="AC905" i="9" s="1"/>
  <c r="AB904" i="9"/>
  <c r="AA904" i="9"/>
  <c r="Z904" i="9"/>
  <c r="Y904" i="9"/>
  <c r="X904" i="9"/>
  <c r="W904" i="9"/>
  <c r="V904" i="9"/>
  <c r="U904" i="9"/>
  <c r="T904" i="9"/>
  <c r="S904" i="9"/>
  <c r="R904" i="9"/>
  <c r="Q904" i="9"/>
  <c r="P904" i="9"/>
  <c r="O904" i="9"/>
  <c r="N904" i="9"/>
  <c r="M904" i="9"/>
  <c r="AB903" i="9"/>
  <c r="AA903" i="9"/>
  <c r="Z903" i="9"/>
  <c r="Y903" i="9"/>
  <c r="X903" i="9"/>
  <c r="W903" i="9"/>
  <c r="V903" i="9"/>
  <c r="U903" i="9"/>
  <c r="T903" i="9"/>
  <c r="S903" i="9"/>
  <c r="R903" i="9"/>
  <c r="Q903" i="9"/>
  <c r="P903" i="9"/>
  <c r="O903" i="9"/>
  <c r="N903" i="9"/>
  <c r="M903" i="9"/>
  <c r="M902" i="9"/>
  <c r="AC902" i="9" s="1"/>
  <c r="AB901" i="9"/>
  <c r="AA901" i="9"/>
  <c r="Z901" i="9"/>
  <c r="Y901" i="9"/>
  <c r="X901" i="9"/>
  <c r="W901" i="9"/>
  <c r="V901" i="9"/>
  <c r="U901" i="9"/>
  <c r="T901" i="9"/>
  <c r="S901" i="9"/>
  <c r="R901" i="9"/>
  <c r="Q901" i="9"/>
  <c r="P901" i="9"/>
  <c r="O901" i="9"/>
  <c r="N901" i="9"/>
  <c r="M901" i="9"/>
  <c r="AC901" i="9" s="1"/>
  <c r="AB900" i="9"/>
  <c r="AA900" i="9"/>
  <c r="Z900" i="9"/>
  <c r="Y900" i="9"/>
  <c r="X900" i="9"/>
  <c r="W900" i="9"/>
  <c r="V900" i="9"/>
  <c r="U900" i="9"/>
  <c r="T900" i="9"/>
  <c r="S900" i="9"/>
  <c r="R900" i="9"/>
  <c r="Q900" i="9"/>
  <c r="P900" i="9"/>
  <c r="O900" i="9"/>
  <c r="N900" i="9"/>
  <c r="M900" i="9"/>
  <c r="AC900" i="9" s="1"/>
  <c r="AC899" i="9" s="1"/>
  <c r="AB899" i="9"/>
  <c r="AA899" i="9"/>
  <c r="Z899" i="9"/>
  <c r="Y899" i="9"/>
  <c r="X899" i="9"/>
  <c r="W899" i="9"/>
  <c r="V899" i="9"/>
  <c r="U899" i="9"/>
  <c r="T899" i="9"/>
  <c r="S899" i="9"/>
  <c r="R899" i="9"/>
  <c r="Q899" i="9"/>
  <c r="P899" i="9"/>
  <c r="O899" i="9"/>
  <c r="N899" i="9"/>
  <c r="M899" i="9"/>
  <c r="M898" i="9"/>
  <c r="AC898" i="9" s="1"/>
  <c r="AB897" i="9"/>
  <c r="AA897" i="9"/>
  <c r="Z897" i="9"/>
  <c r="Y897" i="9"/>
  <c r="X897" i="9"/>
  <c r="W897" i="9"/>
  <c r="V897" i="9"/>
  <c r="U897" i="9"/>
  <c r="T897" i="9"/>
  <c r="S897" i="9"/>
  <c r="R897" i="9"/>
  <c r="Q897" i="9"/>
  <c r="P897" i="9"/>
  <c r="O897" i="9"/>
  <c r="N897" i="9"/>
  <c r="M897" i="9"/>
  <c r="AC897" i="9" s="1"/>
  <c r="AB896" i="9"/>
  <c r="AA896" i="9"/>
  <c r="Z896" i="9"/>
  <c r="Y896" i="9"/>
  <c r="X896" i="9"/>
  <c r="W896" i="9"/>
  <c r="V896" i="9"/>
  <c r="U896" i="9"/>
  <c r="T896" i="9"/>
  <c r="S896" i="9"/>
  <c r="R896" i="9"/>
  <c r="Q896" i="9"/>
  <c r="P896" i="9"/>
  <c r="O896" i="9"/>
  <c r="N896" i="9"/>
  <c r="M896" i="9"/>
  <c r="AC896" i="9" s="1"/>
  <c r="AC895" i="9" s="1"/>
  <c r="AB895" i="9"/>
  <c r="AA895" i="9"/>
  <c r="Z895" i="9"/>
  <c r="Y895" i="9"/>
  <c r="X895" i="9"/>
  <c r="W895" i="9"/>
  <c r="V895" i="9"/>
  <c r="U895" i="9"/>
  <c r="T895" i="9"/>
  <c r="S895" i="9"/>
  <c r="R895" i="9"/>
  <c r="Q895" i="9"/>
  <c r="P895" i="9"/>
  <c r="O895" i="9"/>
  <c r="N895" i="9"/>
  <c r="M895" i="9"/>
  <c r="Q894" i="9"/>
  <c r="P894" i="9"/>
  <c r="O894" i="9"/>
  <c r="N894" i="9"/>
  <c r="AB894" i="9" s="1"/>
  <c r="AB892" i="9" s="1"/>
  <c r="M894" i="9"/>
  <c r="M893" i="9"/>
  <c r="AC893" i="9" s="1"/>
  <c r="Q892" i="9"/>
  <c r="P892" i="9"/>
  <c r="O892" i="9"/>
  <c r="N892" i="9"/>
  <c r="M892" i="9"/>
  <c r="Q891" i="9"/>
  <c r="P891" i="9"/>
  <c r="O891" i="9"/>
  <c r="N891" i="9"/>
  <c r="AB891" i="9" s="1"/>
  <c r="AB889" i="9" s="1"/>
  <c r="M891" i="9"/>
  <c r="M890" i="9"/>
  <c r="AC890" i="9" s="1"/>
  <c r="Q889" i="9"/>
  <c r="P889" i="9"/>
  <c r="O889" i="9"/>
  <c r="N889" i="9"/>
  <c r="M889" i="9"/>
  <c r="AB888" i="9"/>
  <c r="AA888" i="9"/>
  <c r="Z888" i="9"/>
  <c r="Y888" i="9"/>
  <c r="X888" i="9"/>
  <c r="W888" i="9"/>
  <c r="V888" i="9"/>
  <c r="U888" i="9"/>
  <c r="T888" i="9"/>
  <c r="S888" i="9"/>
  <c r="R888" i="9"/>
  <c r="Q888" i="9"/>
  <c r="P888" i="9"/>
  <c r="O888" i="9"/>
  <c r="N888" i="9"/>
  <c r="M888" i="9"/>
  <c r="AC888" i="9" s="1"/>
  <c r="AB887" i="9"/>
  <c r="AA887" i="9"/>
  <c r="Z887" i="9"/>
  <c r="Y887" i="9"/>
  <c r="X887" i="9"/>
  <c r="W887" i="9"/>
  <c r="V887" i="9"/>
  <c r="U887" i="9"/>
  <c r="T887" i="9"/>
  <c r="S887" i="9"/>
  <c r="R887" i="9"/>
  <c r="Q887" i="9"/>
  <c r="P887" i="9"/>
  <c r="O887" i="9"/>
  <c r="N887" i="9"/>
  <c r="M887" i="9"/>
  <c r="AC887" i="9" s="1"/>
  <c r="N886" i="9"/>
  <c r="M886" i="9"/>
  <c r="M885" i="9"/>
  <c r="AB884" i="9"/>
  <c r="AA884" i="9"/>
  <c r="Z884" i="9"/>
  <c r="Y884" i="9"/>
  <c r="X884" i="9"/>
  <c r="W884" i="9"/>
  <c r="V884" i="9"/>
  <c r="U884" i="9"/>
  <c r="T884" i="9"/>
  <c r="S884" i="9"/>
  <c r="R884" i="9"/>
  <c r="Q884" i="9"/>
  <c r="P884" i="9"/>
  <c r="O884" i="9"/>
  <c r="M884" i="9"/>
  <c r="Q882" i="9"/>
  <c r="P882" i="9"/>
  <c r="O882" i="9"/>
  <c r="N882" i="9"/>
  <c r="AA882" i="9" s="1"/>
  <c r="AA880" i="9" s="1"/>
  <c r="M882" i="9"/>
  <c r="M881" i="9"/>
  <c r="AC881" i="9" s="1"/>
  <c r="Q880" i="9"/>
  <c r="P880" i="9"/>
  <c r="O880" i="9"/>
  <c r="N880" i="9"/>
  <c r="M880" i="9"/>
  <c r="Q879" i="9"/>
  <c r="P879" i="9"/>
  <c r="P877" i="9" s="1"/>
  <c r="O879" i="9"/>
  <c r="N879" i="9"/>
  <c r="AA879" i="9" s="1"/>
  <c r="AA877" i="9" s="1"/>
  <c r="M879" i="9"/>
  <c r="M878" i="9"/>
  <c r="AC878" i="9" s="1"/>
  <c r="Q877" i="9"/>
  <c r="O877" i="9"/>
  <c r="N877" i="9"/>
  <c r="M877" i="9"/>
  <c r="AB876" i="9"/>
  <c r="AA876" i="9"/>
  <c r="Z876" i="9"/>
  <c r="Y876" i="9"/>
  <c r="X876" i="9"/>
  <c r="W876" i="9"/>
  <c r="V876" i="9"/>
  <c r="U876" i="9"/>
  <c r="T876" i="9"/>
  <c r="S876" i="9"/>
  <c r="R876" i="9"/>
  <c r="Q876" i="9"/>
  <c r="P876" i="9"/>
  <c r="O876" i="9"/>
  <c r="N876" i="9"/>
  <c r="M876" i="9"/>
  <c r="AC876" i="9" s="1"/>
  <c r="AB875" i="9"/>
  <c r="AA875" i="9"/>
  <c r="Z875" i="9"/>
  <c r="Y875" i="9"/>
  <c r="X875" i="9"/>
  <c r="W875" i="9"/>
  <c r="V875" i="9"/>
  <c r="U875" i="9"/>
  <c r="T875" i="9"/>
  <c r="S875" i="9"/>
  <c r="R875" i="9"/>
  <c r="Q875" i="9"/>
  <c r="P875" i="9"/>
  <c r="O875" i="9"/>
  <c r="N875" i="9"/>
  <c r="M875" i="9"/>
  <c r="AC875" i="9" s="1"/>
  <c r="N874" i="9"/>
  <c r="M874" i="9"/>
  <c r="AC874" i="9" s="1"/>
  <c r="M873" i="9"/>
  <c r="N873" i="9" s="1"/>
  <c r="N872" i="9" s="1"/>
  <c r="AB872" i="9"/>
  <c r="AA872" i="9"/>
  <c r="Z872" i="9"/>
  <c r="Y872" i="9"/>
  <c r="X872" i="9"/>
  <c r="W872" i="9"/>
  <c r="V872" i="9"/>
  <c r="U872" i="9"/>
  <c r="T872" i="9"/>
  <c r="S872" i="9"/>
  <c r="R872" i="9"/>
  <c r="Q872" i="9"/>
  <c r="P872" i="9"/>
  <c r="O872" i="9"/>
  <c r="M872" i="9"/>
  <c r="AB869" i="9"/>
  <c r="AA869" i="9"/>
  <c r="Z869" i="9"/>
  <c r="Y869" i="9"/>
  <c r="X869" i="9"/>
  <c r="W869" i="9"/>
  <c r="V869" i="9"/>
  <c r="U869" i="9"/>
  <c r="T869" i="9"/>
  <c r="S869" i="9"/>
  <c r="R869" i="9"/>
  <c r="Q869" i="9"/>
  <c r="P869" i="9"/>
  <c r="O869" i="9"/>
  <c r="N869" i="9"/>
  <c r="M869" i="9"/>
  <c r="AC869" i="9" s="1"/>
  <c r="AB868" i="9"/>
  <c r="AA868" i="9"/>
  <c r="Z868" i="9"/>
  <c r="Y868" i="9"/>
  <c r="X868" i="9"/>
  <c r="W868" i="9"/>
  <c r="V868" i="9"/>
  <c r="U868" i="9"/>
  <c r="T868" i="9"/>
  <c r="S868" i="9"/>
  <c r="R868" i="9"/>
  <c r="Q868" i="9"/>
  <c r="P868" i="9"/>
  <c r="O868" i="9"/>
  <c r="N868" i="9"/>
  <c r="M868" i="9"/>
  <c r="AC868" i="9" s="1"/>
  <c r="AC867" i="9" s="1"/>
  <c r="AB867" i="9"/>
  <c r="AA867" i="9"/>
  <c r="Z867" i="9"/>
  <c r="Y867" i="9"/>
  <c r="X867" i="9"/>
  <c r="W867" i="9"/>
  <c r="V867" i="9"/>
  <c r="U867" i="9"/>
  <c r="T867" i="9"/>
  <c r="S867" i="9"/>
  <c r="R867" i="9"/>
  <c r="Q867" i="9"/>
  <c r="P867" i="9"/>
  <c r="O867" i="9"/>
  <c r="N867" i="9"/>
  <c r="M867" i="9"/>
  <c r="M866" i="9"/>
  <c r="AC866" i="9" s="1"/>
  <c r="M865" i="9"/>
  <c r="T865" i="9" s="1"/>
  <c r="T863" i="9" s="1"/>
  <c r="M864" i="9"/>
  <c r="M863" i="9"/>
  <c r="AB862" i="9"/>
  <c r="AA862" i="9"/>
  <c r="Z862" i="9"/>
  <c r="Y862" i="9"/>
  <c r="X862" i="9"/>
  <c r="W862" i="9"/>
  <c r="V862" i="9"/>
  <c r="U862" i="9"/>
  <c r="T862" i="9"/>
  <c r="S862" i="9"/>
  <c r="R862" i="9"/>
  <c r="Q862" i="9"/>
  <c r="P862" i="9"/>
  <c r="O862" i="9"/>
  <c r="N862" i="9"/>
  <c r="M862" i="9"/>
  <c r="AB861" i="9"/>
  <c r="AA861" i="9"/>
  <c r="AA860" i="9" s="1"/>
  <c r="Z861" i="9"/>
  <c r="Y861" i="9"/>
  <c r="Y860" i="9" s="1"/>
  <c r="X861" i="9"/>
  <c r="X860" i="9" s="1"/>
  <c r="W861" i="9"/>
  <c r="W860" i="9" s="1"/>
  <c r="V861" i="9"/>
  <c r="V860" i="9" s="1"/>
  <c r="U861" i="9"/>
  <c r="U860" i="9" s="1"/>
  <c r="T861" i="9"/>
  <c r="S861" i="9"/>
  <c r="S860" i="9" s="1"/>
  <c r="R861" i="9"/>
  <c r="Q861" i="9"/>
  <c r="Q860" i="9" s="1"/>
  <c r="P861" i="9"/>
  <c r="P860" i="9" s="1"/>
  <c r="O861" i="9"/>
  <c r="O860" i="9" s="1"/>
  <c r="M861" i="9"/>
  <c r="AB860" i="9"/>
  <c r="Z860" i="9"/>
  <c r="T860" i="9"/>
  <c r="R860" i="9"/>
  <c r="M860" i="9"/>
  <c r="AB859" i="9"/>
  <c r="AA859" i="9"/>
  <c r="Z859" i="9"/>
  <c r="Y859" i="9"/>
  <c r="X859" i="9"/>
  <c r="W859" i="9"/>
  <c r="V859" i="9"/>
  <c r="U859" i="9"/>
  <c r="T859" i="9"/>
  <c r="S859" i="9"/>
  <c r="R859" i="9"/>
  <c r="Q859" i="9"/>
  <c r="P859" i="9"/>
  <c r="O859" i="9"/>
  <c r="M859" i="9"/>
  <c r="AB858" i="9"/>
  <c r="AA858" i="9"/>
  <c r="Z858" i="9"/>
  <c r="Y858" i="9"/>
  <c r="X858" i="9"/>
  <c r="X857" i="9" s="1"/>
  <c r="W858" i="9"/>
  <c r="V858" i="9"/>
  <c r="U858" i="9"/>
  <c r="T858" i="9"/>
  <c r="S858" i="9"/>
  <c r="R858" i="9"/>
  <c r="Q858" i="9"/>
  <c r="P858" i="9"/>
  <c r="P857" i="9" s="1"/>
  <c r="O858" i="9"/>
  <c r="N858" i="9"/>
  <c r="M858" i="9"/>
  <c r="M857" i="9"/>
  <c r="AB856" i="9"/>
  <c r="AA856" i="9"/>
  <c r="Z856" i="9"/>
  <c r="Y856" i="9"/>
  <c r="X856" i="9"/>
  <c r="W856" i="9"/>
  <c r="V856" i="9"/>
  <c r="U856" i="9"/>
  <c r="T856" i="9"/>
  <c r="S856" i="9"/>
  <c r="R856" i="9"/>
  <c r="Q856" i="9"/>
  <c r="P856" i="9"/>
  <c r="O856" i="9"/>
  <c r="N856" i="9"/>
  <c r="M856" i="9"/>
  <c r="AB855" i="9"/>
  <c r="AB854" i="9" s="1"/>
  <c r="AA855" i="9"/>
  <c r="AA854" i="9" s="1"/>
  <c r="Z855" i="9"/>
  <c r="Z854" i="9" s="1"/>
  <c r="Y855" i="9"/>
  <c r="X855" i="9"/>
  <c r="X854" i="9" s="1"/>
  <c r="W855" i="9"/>
  <c r="W854" i="9" s="1"/>
  <c r="V855" i="9"/>
  <c r="V854" i="9" s="1"/>
  <c r="U855" i="9"/>
  <c r="U854" i="9" s="1"/>
  <c r="T855" i="9"/>
  <c r="T854" i="9" s="1"/>
  <c r="S855" i="9"/>
  <c r="S854" i="9" s="1"/>
  <c r="R855" i="9"/>
  <c r="R854" i="9" s="1"/>
  <c r="Q855" i="9"/>
  <c r="P855" i="9"/>
  <c r="P854" i="9" s="1"/>
  <c r="O855" i="9"/>
  <c r="O854" i="9" s="1"/>
  <c r="M855" i="9"/>
  <c r="Y854" i="9"/>
  <c r="Q854" i="9"/>
  <c r="M854" i="9"/>
  <c r="AB853" i="9"/>
  <c r="AA853" i="9"/>
  <c r="Z853" i="9"/>
  <c r="Y853" i="9"/>
  <c r="X853" i="9"/>
  <c r="W853" i="9"/>
  <c r="V853" i="9"/>
  <c r="U853" i="9"/>
  <c r="U851" i="9" s="1"/>
  <c r="T853" i="9"/>
  <c r="S853" i="9"/>
  <c r="R853" i="9"/>
  <c r="Q853" i="9"/>
  <c r="P853" i="9"/>
  <c r="O853" i="9"/>
  <c r="M853" i="9"/>
  <c r="AB852" i="9"/>
  <c r="AA852" i="9"/>
  <c r="Z852" i="9"/>
  <c r="Z851" i="9" s="1"/>
  <c r="Y852" i="9"/>
  <c r="X852" i="9"/>
  <c r="W852" i="9"/>
  <c r="V852" i="9"/>
  <c r="U852" i="9"/>
  <c r="T852" i="9"/>
  <c r="S852" i="9"/>
  <c r="R852" i="9"/>
  <c r="R851" i="9" s="1"/>
  <c r="Q852" i="9"/>
  <c r="P852" i="9"/>
  <c r="O852" i="9"/>
  <c r="M852" i="9"/>
  <c r="N852" i="9" s="1"/>
  <c r="M851" i="9"/>
  <c r="AB850" i="9"/>
  <c r="AA850" i="9"/>
  <c r="Z850" i="9"/>
  <c r="Y850" i="9"/>
  <c r="X850" i="9"/>
  <c r="W850" i="9"/>
  <c r="V850" i="9"/>
  <c r="U850" i="9"/>
  <c r="T850" i="9"/>
  <c r="S850" i="9"/>
  <c r="R850" i="9"/>
  <c r="Q850" i="9"/>
  <c r="P850" i="9"/>
  <c r="O850" i="9"/>
  <c r="N850" i="9"/>
  <c r="M850" i="9"/>
  <c r="AB849" i="9"/>
  <c r="AB848" i="9" s="1"/>
  <c r="AA849" i="9"/>
  <c r="AA848" i="9" s="1"/>
  <c r="Z849" i="9"/>
  <c r="Z848" i="9" s="1"/>
  <c r="Y849" i="9"/>
  <c r="X849" i="9"/>
  <c r="X848" i="9" s="1"/>
  <c r="W849" i="9"/>
  <c r="W848" i="9" s="1"/>
  <c r="V849" i="9"/>
  <c r="V848" i="9" s="1"/>
  <c r="U849" i="9"/>
  <c r="U848" i="9" s="1"/>
  <c r="T849" i="9"/>
  <c r="T848" i="9" s="1"/>
  <c r="S849" i="9"/>
  <c r="S848" i="9" s="1"/>
  <c r="R849" i="9"/>
  <c r="R848" i="9" s="1"/>
  <c r="Q849" i="9"/>
  <c r="P849" i="9"/>
  <c r="P848" i="9" s="1"/>
  <c r="O849" i="9"/>
  <c r="O848" i="9" s="1"/>
  <c r="M849" i="9"/>
  <c r="Y848" i="9"/>
  <c r="Q848" i="9"/>
  <c r="M848" i="9"/>
  <c r="AB847" i="9"/>
  <c r="AA847" i="9"/>
  <c r="Z847" i="9"/>
  <c r="Y847" i="9"/>
  <c r="X847" i="9"/>
  <c r="W847" i="9"/>
  <c r="V847" i="9"/>
  <c r="U847" i="9"/>
  <c r="T847" i="9"/>
  <c r="S847" i="9"/>
  <c r="R847" i="9"/>
  <c r="Q847" i="9"/>
  <c r="P847" i="9"/>
  <c r="O847" i="9"/>
  <c r="N847" i="9"/>
  <c r="M847" i="9"/>
  <c r="AB846" i="9"/>
  <c r="AB845" i="9" s="1"/>
  <c r="AA846" i="9"/>
  <c r="Z846" i="9"/>
  <c r="Z845" i="9" s="1"/>
  <c r="Y846" i="9"/>
  <c r="Y845" i="9" s="1"/>
  <c r="X846" i="9"/>
  <c r="X845" i="9" s="1"/>
  <c r="W846" i="9"/>
  <c r="W845" i="9" s="1"/>
  <c r="V846" i="9"/>
  <c r="V845" i="9" s="1"/>
  <c r="U846" i="9"/>
  <c r="U845" i="9" s="1"/>
  <c r="T846" i="9"/>
  <c r="T845" i="9" s="1"/>
  <c r="S846" i="9"/>
  <c r="S845" i="9" s="1"/>
  <c r="R846" i="9"/>
  <c r="R845" i="9" s="1"/>
  <c r="Q846" i="9"/>
  <c r="P846" i="9"/>
  <c r="P845" i="9" s="1"/>
  <c r="O846" i="9"/>
  <c r="O845" i="9" s="1"/>
  <c r="M846" i="9"/>
  <c r="N846" i="9" s="1"/>
  <c r="N845" i="9" s="1"/>
  <c r="Q845" i="9"/>
  <c r="M845" i="9"/>
  <c r="AB843" i="9"/>
  <c r="AA843" i="9"/>
  <c r="Z843" i="9"/>
  <c r="Y843" i="9"/>
  <c r="X843" i="9"/>
  <c r="W843" i="9"/>
  <c r="V843" i="9"/>
  <c r="U843" i="9"/>
  <c r="T843" i="9"/>
  <c r="S843" i="9"/>
  <c r="R843" i="9"/>
  <c r="Q843" i="9"/>
  <c r="P843" i="9"/>
  <c r="O843" i="9"/>
  <c r="M843" i="9"/>
  <c r="AB842" i="9"/>
  <c r="AA842" i="9"/>
  <c r="Z842" i="9"/>
  <c r="Y842" i="9"/>
  <c r="X842" i="9"/>
  <c r="W842" i="9"/>
  <c r="V842" i="9"/>
  <c r="U842" i="9"/>
  <c r="T842" i="9"/>
  <c r="S842" i="9"/>
  <c r="R842" i="9"/>
  <c r="Q842" i="9"/>
  <c r="P842" i="9"/>
  <c r="O842" i="9"/>
  <c r="M842" i="9"/>
  <c r="N842" i="9" s="1"/>
  <c r="AB841" i="9"/>
  <c r="AA841" i="9"/>
  <c r="Z841" i="9"/>
  <c r="Y841" i="9"/>
  <c r="X841" i="9"/>
  <c r="W841" i="9"/>
  <c r="V841" i="9"/>
  <c r="U841" i="9"/>
  <c r="T841" i="9"/>
  <c r="S841" i="9"/>
  <c r="R841" i="9"/>
  <c r="Q841" i="9"/>
  <c r="P841" i="9"/>
  <c r="O841" i="9"/>
  <c r="M841" i="9"/>
  <c r="M840" i="9"/>
  <c r="AB839" i="9"/>
  <c r="AA839" i="9"/>
  <c r="Z839" i="9"/>
  <c r="Y839" i="9"/>
  <c r="X839" i="9"/>
  <c r="W839" i="9"/>
  <c r="V839" i="9"/>
  <c r="U839" i="9"/>
  <c r="T839" i="9"/>
  <c r="S839" i="9"/>
  <c r="R839" i="9"/>
  <c r="Q839" i="9"/>
  <c r="P839" i="9"/>
  <c r="O839" i="9"/>
  <c r="N839" i="9"/>
  <c r="M839" i="9"/>
  <c r="AB838" i="9"/>
  <c r="AA838" i="9"/>
  <c r="AA837" i="9" s="1"/>
  <c r="Z838" i="9"/>
  <c r="Z837" i="9" s="1"/>
  <c r="Y838" i="9"/>
  <c r="Y837" i="9" s="1"/>
  <c r="X838" i="9"/>
  <c r="X837" i="9" s="1"/>
  <c r="W838" i="9"/>
  <c r="W837" i="9" s="1"/>
  <c r="V838" i="9"/>
  <c r="V837" i="9" s="1"/>
  <c r="U838" i="9"/>
  <c r="U837" i="9" s="1"/>
  <c r="T838" i="9"/>
  <c r="S838" i="9"/>
  <c r="S837" i="9" s="1"/>
  <c r="R838" i="9"/>
  <c r="R837" i="9" s="1"/>
  <c r="Q838" i="9"/>
  <c r="Q837" i="9" s="1"/>
  <c r="P838" i="9"/>
  <c r="P837" i="9" s="1"/>
  <c r="O838" i="9"/>
  <c r="O837" i="9" s="1"/>
  <c r="M838" i="9"/>
  <c r="N838" i="9" s="1"/>
  <c r="N837" i="9" s="1"/>
  <c r="AB837" i="9"/>
  <c r="T837" i="9"/>
  <c r="M837" i="9"/>
  <c r="AB836" i="9"/>
  <c r="AA836" i="9"/>
  <c r="Z836" i="9"/>
  <c r="Y836" i="9"/>
  <c r="X836" i="9"/>
  <c r="W836" i="9"/>
  <c r="V836" i="9"/>
  <c r="U836" i="9"/>
  <c r="T836" i="9"/>
  <c r="S836" i="9"/>
  <c r="R836" i="9"/>
  <c r="Q836" i="9"/>
  <c r="P836" i="9"/>
  <c r="O836" i="9"/>
  <c r="M836" i="9"/>
  <c r="N836" i="9" s="1"/>
  <c r="AB835" i="9"/>
  <c r="AA835" i="9"/>
  <c r="Z835" i="9"/>
  <c r="Y835" i="9"/>
  <c r="X835" i="9"/>
  <c r="W835" i="9"/>
  <c r="V835" i="9"/>
  <c r="U835" i="9"/>
  <c r="T835" i="9"/>
  <c r="S835" i="9"/>
  <c r="R835" i="9"/>
  <c r="Q835" i="9"/>
  <c r="P835" i="9"/>
  <c r="O835" i="9"/>
  <c r="M835" i="9"/>
  <c r="N835" i="9" s="1"/>
  <c r="AB834" i="9"/>
  <c r="AA834" i="9"/>
  <c r="Z834" i="9"/>
  <c r="Y834" i="9"/>
  <c r="X834" i="9"/>
  <c r="W834" i="9"/>
  <c r="V834" i="9"/>
  <c r="U834" i="9"/>
  <c r="T834" i="9"/>
  <c r="S834" i="9"/>
  <c r="R834" i="9"/>
  <c r="Q834" i="9"/>
  <c r="P834" i="9"/>
  <c r="O834" i="9"/>
  <c r="O833" i="9" s="1"/>
  <c r="M834" i="9"/>
  <c r="N834" i="9" s="1"/>
  <c r="P833" i="9"/>
  <c r="M833" i="9"/>
  <c r="AB832" i="9"/>
  <c r="AA832" i="9"/>
  <c r="Z832" i="9"/>
  <c r="Y832" i="9"/>
  <c r="Y830" i="9" s="1"/>
  <c r="X832" i="9"/>
  <c r="W832" i="9"/>
  <c r="V832" i="9"/>
  <c r="U832" i="9"/>
  <c r="T832" i="9"/>
  <c r="S832" i="9"/>
  <c r="R832" i="9"/>
  <c r="Q832" i="9"/>
  <c r="Q830" i="9" s="1"/>
  <c r="P832" i="9"/>
  <c r="O832" i="9"/>
  <c r="M832" i="9"/>
  <c r="N832" i="9" s="1"/>
  <c r="AB831" i="9"/>
  <c r="AA831" i="9"/>
  <c r="Z831" i="9"/>
  <c r="Y831" i="9"/>
  <c r="X831" i="9"/>
  <c r="W831" i="9"/>
  <c r="V831" i="9"/>
  <c r="U831" i="9"/>
  <c r="T831" i="9"/>
  <c r="T830" i="9" s="1"/>
  <c r="S831" i="9"/>
  <c r="R831" i="9"/>
  <c r="Q831" i="9"/>
  <c r="P831" i="9"/>
  <c r="O831" i="9"/>
  <c r="M831" i="9"/>
  <c r="N831" i="9" s="1"/>
  <c r="AB829" i="9"/>
  <c r="AA829" i="9"/>
  <c r="Z829" i="9"/>
  <c r="Y829" i="9"/>
  <c r="X829" i="9"/>
  <c r="W829" i="9"/>
  <c r="V829" i="9"/>
  <c r="U829" i="9"/>
  <c r="T829" i="9"/>
  <c r="S829" i="9"/>
  <c r="R829" i="9"/>
  <c r="Q829" i="9"/>
  <c r="P829" i="9"/>
  <c r="O829" i="9"/>
  <c r="M829" i="9"/>
  <c r="AB828" i="9"/>
  <c r="AA828" i="9"/>
  <c r="Z828" i="9"/>
  <c r="Y828" i="9"/>
  <c r="X828" i="9"/>
  <c r="W828" i="9"/>
  <c r="V828" i="9"/>
  <c r="U828" i="9"/>
  <c r="T828" i="9"/>
  <c r="S828" i="9"/>
  <c r="R828" i="9"/>
  <c r="Q828" i="9"/>
  <c r="P828" i="9"/>
  <c r="O828" i="9"/>
  <c r="M828" i="9"/>
  <c r="N828" i="9" s="1"/>
  <c r="AB827" i="9"/>
  <c r="AA827" i="9"/>
  <c r="Z827" i="9"/>
  <c r="Y827" i="9"/>
  <c r="X827" i="9"/>
  <c r="W827" i="9"/>
  <c r="V827" i="9"/>
  <c r="U827" i="9"/>
  <c r="T827" i="9"/>
  <c r="S827" i="9"/>
  <c r="R827" i="9"/>
  <c r="Q827" i="9"/>
  <c r="P827" i="9"/>
  <c r="O827" i="9"/>
  <c r="M827" i="9"/>
  <c r="N827" i="9" s="1"/>
  <c r="O826" i="9"/>
  <c r="M826" i="9"/>
  <c r="AB825" i="9"/>
  <c r="AA825" i="9"/>
  <c r="Z825" i="9"/>
  <c r="Y825" i="9"/>
  <c r="X825" i="9"/>
  <c r="W825" i="9"/>
  <c r="V825" i="9"/>
  <c r="U825" i="9"/>
  <c r="T825" i="9"/>
  <c r="S825" i="9"/>
  <c r="R825" i="9"/>
  <c r="Q825" i="9"/>
  <c r="P825" i="9"/>
  <c r="O825" i="9"/>
  <c r="N825" i="9"/>
  <c r="M825" i="9"/>
  <c r="AB824" i="9"/>
  <c r="AB823" i="9" s="1"/>
  <c r="AA824" i="9"/>
  <c r="AA823" i="9" s="1"/>
  <c r="Z824" i="9"/>
  <c r="Y824" i="9"/>
  <c r="Y823" i="9" s="1"/>
  <c r="X824" i="9"/>
  <c r="X823" i="9" s="1"/>
  <c r="W824" i="9"/>
  <c r="W823" i="9" s="1"/>
  <c r="V824" i="9"/>
  <c r="V823" i="9" s="1"/>
  <c r="U824" i="9"/>
  <c r="U823" i="9" s="1"/>
  <c r="T824" i="9"/>
  <c r="T823" i="9" s="1"/>
  <c r="S824" i="9"/>
  <c r="S823" i="9" s="1"/>
  <c r="R824" i="9"/>
  <c r="Q824" i="9"/>
  <c r="Q823" i="9" s="1"/>
  <c r="P824" i="9"/>
  <c r="P823" i="9" s="1"/>
  <c r="O824" i="9"/>
  <c r="O823" i="9" s="1"/>
  <c r="M824" i="9"/>
  <c r="N824" i="9" s="1"/>
  <c r="N823" i="9" s="1"/>
  <c r="Z823" i="9"/>
  <c r="R823" i="9"/>
  <c r="M823" i="9"/>
  <c r="AB821" i="9"/>
  <c r="AA821" i="9"/>
  <c r="Z821" i="9"/>
  <c r="Y821" i="9"/>
  <c r="X821" i="9"/>
  <c r="W821" i="9"/>
  <c r="V821" i="9"/>
  <c r="U821" i="9"/>
  <c r="T821" i="9"/>
  <c r="S821" i="9"/>
  <c r="R821" i="9"/>
  <c r="Q821" i="9"/>
  <c r="P821" i="9"/>
  <c r="O821" i="9"/>
  <c r="M821" i="9"/>
  <c r="AB820" i="9"/>
  <c r="AA820" i="9"/>
  <c r="Z820" i="9"/>
  <c r="Y820" i="9"/>
  <c r="X820" i="9"/>
  <c r="W820" i="9"/>
  <c r="V820" i="9"/>
  <c r="U820" i="9"/>
  <c r="T820" i="9"/>
  <c r="S820" i="9"/>
  <c r="R820" i="9"/>
  <c r="Q820" i="9"/>
  <c r="P820" i="9"/>
  <c r="O820" i="9"/>
  <c r="M820" i="9"/>
  <c r="N820" i="9" s="1"/>
  <c r="AB819" i="9"/>
  <c r="AA819" i="9"/>
  <c r="Z819" i="9"/>
  <c r="Y819" i="9"/>
  <c r="X819" i="9"/>
  <c r="W819" i="9"/>
  <c r="V819" i="9"/>
  <c r="U819" i="9"/>
  <c r="T819" i="9"/>
  <c r="S819" i="9"/>
  <c r="R819" i="9"/>
  <c r="Q819" i="9"/>
  <c r="P819" i="9"/>
  <c r="O819" i="9"/>
  <c r="N819" i="9"/>
  <c r="M819" i="9"/>
  <c r="M818" i="9"/>
  <c r="AB817" i="9"/>
  <c r="AA817" i="9"/>
  <c r="Z817" i="9"/>
  <c r="Y817" i="9"/>
  <c r="X817" i="9"/>
  <c r="W817" i="9"/>
  <c r="V817" i="9"/>
  <c r="U817" i="9"/>
  <c r="T817" i="9"/>
  <c r="S817" i="9"/>
  <c r="R817" i="9"/>
  <c r="Q817" i="9"/>
  <c r="P817" i="9"/>
  <c r="O817" i="9"/>
  <c r="M817" i="9"/>
  <c r="AB816" i="9"/>
  <c r="AA816" i="9"/>
  <c r="Z816" i="9"/>
  <c r="Y816" i="9"/>
  <c r="X816" i="9"/>
  <c r="W816" i="9"/>
  <c r="V816" i="9"/>
  <c r="U816" i="9"/>
  <c r="T816" i="9"/>
  <c r="S816" i="9"/>
  <c r="R816" i="9"/>
  <c r="Q816" i="9"/>
  <c r="P816" i="9"/>
  <c r="O816" i="9"/>
  <c r="N816" i="9"/>
  <c r="M816" i="9"/>
  <c r="AB815" i="9"/>
  <c r="AA815" i="9"/>
  <c r="Z815" i="9"/>
  <c r="Y815" i="9"/>
  <c r="X815" i="9"/>
  <c r="W815" i="9"/>
  <c r="V815" i="9"/>
  <c r="U815" i="9"/>
  <c r="T815" i="9"/>
  <c r="S815" i="9"/>
  <c r="R815" i="9"/>
  <c r="Q815" i="9"/>
  <c r="P815" i="9"/>
  <c r="O815" i="9"/>
  <c r="M815" i="9"/>
  <c r="V814" i="9"/>
  <c r="M814" i="9"/>
  <c r="AB813" i="9"/>
  <c r="AA813" i="9"/>
  <c r="Z813" i="9"/>
  <c r="Y813" i="9"/>
  <c r="X813" i="9"/>
  <c r="W813" i="9"/>
  <c r="V813" i="9"/>
  <c r="U813" i="9"/>
  <c r="T813" i="9"/>
  <c r="S813" i="9"/>
  <c r="R813" i="9"/>
  <c r="Q813" i="9"/>
  <c r="P813" i="9"/>
  <c r="O813" i="9"/>
  <c r="M813" i="9"/>
  <c r="AB812" i="9"/>
  <c r="AA812" i="9"/>
  <c r="Z812" i="9"/>
  <c r="Y812" i="9"/>
  <c r="X812" i="9"/>
  <c r="W812" i="9"/>
  <c r="V812" i="9"/>
  <c r="U812" i="9"/>
  <c r="T812" i="9"/>
  <c r="S812" i="9"/>
  <c r="R812" i="9"/>
  <c r="Q812" i="9"/>
  <c r="P812" i="9"/>
  <c r="O812" i="9"/>
  <c r="M812" i="9"/>
  <c r="N812" i="9" s="1"/>
  <c r="AB811" i="9"/>
  <c r="AA811" i="9"/>
  <c r="Z811" i="9"/>
  <c r="Y811" i="9"/>
  <c r="X811" i="9"/>
  <c r="W811" i="9"/>
  <c r="V811" i="9"/>
  <c r="U811" i="9"/>
  <c r="T811" i="9"/>
  <c r="S811" i="9"/>
  <c r="R811" i="9"/>
  <c r="Q811" i="9"/>
  <c r="P811" i="9"/>
  <c r="O811" i="9"/>
  <c r="M811" i="9"/>
  <c r="N811" i="9" s="1"/>
  <c r="M810" i="9"/>
  <c r="AB808" i="9"/>
  <c r="AA808" i="9"/>
  <c r="Z808" i="9"/>
  <c r="Y808" i="9"/>
  <c r="X808" i="9"/>
  <c r="W808" i="9"/>
  <c r="V808" i="9"/>
  <c r="U808" i="9"/>
  <c r="T808" i="9"/>
  <c r="S808" i="9"/>
  <c r="R808" i="9"/>
  <c r="Q808" i="9"/>
  <c r="P808" i="9"/>
  <c r="O808" i="9"/>
  <c r="M808" i="9"/>
  <c r="AB807" i="9"/>
  <c r="AA807" i="9"/>
  <c r="Z807" i="9"/>
  <c r="Y807" i="9"/>
  <c r="X807" i="9"/>
  <c r="W807" i="9"/>
  <c r="V807" i="9"/>
  <c r="U807" i="9"/>
  <c r="T807" i="9"/>
  <c r="S807" i="9"/>
  <c r="R807" i="9"/>
  <c r="Q807" i="9"/>
  <c r="P807" i="9"/>
  <c r="O807" i="9"/>
  <c r="M807" i="9"/>
  <c r="N807" i="9" s="1"/>
  <c r="AB806" i="9"/>
  <c r="AA806" i="9"/>
  <c r="Z806" i="9"/>
  <c r="Y806" i="9"/>
  <c r="X806" i="9"/>
  <c r="W806" i="9"/>
  <c r="V806" i="9"/>
  <c r="U806" i="9"/>
  <c r="T806" i="9"/>
  <c r="S806" i="9"/>
  <c r="R806" i="9"/>
  <c r="Q806" i="9"/>
  <c r="P806" i="9"/>
  <c r="O806" i="9"/>
  <c r="M806" i="9"/>
  <c r="AB805" i="9"/>
  <c r="AA805" i="9"/>
  <c r="Z805" i="9"/>
  <c r="Y805" i="9"/>
  <c r="X805" i="9"/>
  <c r="W805" i="9"/>
  <c r="V805" i="9"/>
  <c r="U805" i="9"/>
  <c r="T805" i="9"/>
  <c r="S805" i="9"/>
  <c r="R805" i="9"/>
  <c r="Q805" i="9"/>
  <c r="P805" i="9"/>
  <c r="O805" i="9"/>
  <c r="M805" i="9"/>
  <c r="N805" i="9" s="1"/>
  <c r="M804" i="9"/>
  <c r="AB803" i="9"/>
  <c r="AA803" i="9"/>
  <c r="Z803" i="9"/>
  <c r="Y803" i="9"/>
  <c r="X803" i="9"/>
  <c r="W803" i="9"/>
  <c r="V803" i="9"/>
  <c r="U803" i="9"/>
  <c r="T803" i="9"/>
  <c r="S803" i="9"/>
  <c r="R803" i="9"/>
  <c r="Q803" i="9"/>
  <c r="P803" i="9"/>
  <c r="O803" i="9"/>
  <c r="N803" i="9"/>
  <c r="M803" i="9"/>
  <c r="AB802" i="9"/>
  <c r="AA802" i="9"/>
  <c r="Z802" i="9"/>
  <c r="Y802" i="9"/>
  <c r="X802" i="9"/>
  <c r="W802" i="9"/>
  <c r="V802" i="9"/>
  <c r="U802" i="9"/>
  <c r="T802" i="9"/>
  <c r="S802" i="9"/>
  <c r="R802" i="9"/>
  <c r="Q802" i="9"/>
  <c r="P802" i="9"/>
  <c r="O802" i="9"/>
  <c r="M802" i="9"/>
  <c r="AB801" i="9"/>
  <c r="AA801" i="9"/>
  <c r="Z801" i="9"/>
  <c r="Y801" i="9"/>
  <c r="X801" i="9"/>
  <c r="W801" i="9"/>
  <c r="V801" i="9"/>
  <c r="U801" i="9"/>
  <c r="T801" i="9"/>
  <c r="S801" i="9"/>
  <c r="R801" i="9"/>
  <c r="Q801" i="9"/>
  <c r="P801" i="9"/>
  <c r="O801" i="9"/>
  <c r="M801" i="9"/>
  <c r="N801" i="9" s="1"/>
  <c r="AB800" i="9"/>
  <c r="AA800" i="9"/>
  <c r="Z800" i="9"/>
  <c r="Y800" i="9"/>
  <c r="X800" i="9"/>
  <c r="W800" i="9"/>
  <c r="V800" i="9"/>
  <c r="U800" i="9"/>
  <c r="T800" i="9"/>
  <c r="S800" i="9"/>
  <c r="R800" i="9"/>
  <c r="Q800" i="9"/>
  <c r="P800" i="9"/>
  <c r="O800" i="9"/>
  <c r="M800" i="9"/>
  <c r="M799" i="9"/>
  <c r="AB798" i="9"/>
  <c r="AA798" i="9"/>
  <c r="Z798" i="9"/>
  <c r="Y798" i="9"/>
  <c r="X798" i="9"/>
  <c r="W798" i="9"/>
  <c r="V798" i="9"/>
  <c r="U798" i="9"/>
  <c r="T798" i="9"/>
  <c r="S798" i="9"/>
  <c r="R798" i="9"/>
  <c r="Q798" i="9"/>
  <c r="P798" i="9"/>
  <c r="O798" i="9"/>
  <c r="M798" i="9"/>
  <c r="AB797" i="9"/>
  <c r="AA797" i="9"/>
  <c r="Z797" i="9"/>
  <c r="Y797" i="9"/>
  <c r="X797" i="9"/>
  <c r="W797" i="9"/>
  <c r="V797" i="9"/>
  <c r="U797" i="9"/>
  <c r="T797" i="9"/>
  <c r="S797" i="9"/>
  <c r="R797" i="9"/>
  <c r="Q797" i="9"/>
  <c r="P797" i="9"/>
  <c r="O797" i="9"/>
  <c r="M797" i="9"/>
  <c r="N797" i="9" s="1"/>
  <c r="AB796" i="9"/>
  <c r="AA796" i="9"/>
  <c r="Z796" i="9"/>
  <c r="Y796" i="9"/>
  <c r="X796" i="9"/>
  <c r="W796" i="9"/>
  <c r="V796" i="9"/>
  <c r="U796" i="9"/>
  <c r="T796" i="9"/>
  <c r="S796" i="9"/>
  <c r="R796" i="9"/>
  <c r="Q796" i="9"/>
  <c r="P796" i="9"/>
  <c r="O796" i="9"/>
  <c r="M796" i="9"/>
  <c r="N796" i="9" s="1"/>
  <c r="AB795" i="9"/>
  <c r="AA795" i="9"/>
  <c r="Z795" i="9"/>
  <c r="Y795" i="9"/>
  <c r="X795" i="9"/>
  <c r="W795" i="9"/>
  <c r="V795" i="9"/>
  <c r="U795" i="9"/>
  <c r="T795" i="9"/>
  <c r="S795" i="9"/>
  <c r="R795" i="9"/>
  <c r="Q795" i="9"/>
  <c r="P795" i="9"/>
  <c r="O795" i="9"/>
  <c r="M795" i="9"/>
  <c r="N795" i="9" s="1"/>
  <c r="M794" i="9"/>
  <c r="AB791" i="9"/>
  <c r="AA791" i="9"/>
  <c r="Z791" i="9"/>
  <c r="Y791" i="9"/>
  <c r="X791" i="9"/>
  <c r="W791" i="9"/>
  <c r="V791" i="9"/>
  <c r="U791" i="9"/>
  <c r="T791" i="9"/>
  <c r="S791" i="9"/>
  <c r="R791" i="9"/>
  <c r="Q791" i="9"/>
  <c r="P791" i="9"/>
  <c r="O791" i="9"/>
  <c r="N791" i="9"/>
  <c r="M791" i="9"/>
  <c r="M790" i="9"/>
  <c r="N790" i="9" s="1"/>
  <c r="N789" i="9" s="1"/>
  <c r="AB789" i="9"/>
  <c r="AA789" i="9"/>
  <c r="Z789" i="9"/>
  <c r="Y789" i="9"/>
  <c r="X789" i="9"/>
  <c r="W789" i="9"/>
  <c r="V789" i="9"/>
  <c r="U789" i="9"/>
  <c r="T789" i="9"/>
  <c r="S789" i="9"/>
  <c r="R789" i="9"/>
  <c r="Q789" i="9"/>
  <c r="P789" i="9"/>
  <c r="O789" i="9"/>
  <c r="M788" i="9"/>
  <c r="N788" i="9" s="1"/>
  <c r="N786" i="9" s="1"/>
  <c r="AB787" i="9"/>
  <c r="AA787" i="9"/>
  <c r="Z787" i="9"/>
  <c r="Y787" i="9"/>
  <c r="X787" i="9"/>
  <c r="W787" i="9"/>
  <c r="V787" i="9"/>
  <c r="U787" i="9"/>
  <c r="T787" i="9"/>
  <c r="S787" i="9"/>
  <c r="R787" i="9"/>
  <c r="Q787" i="9"/>
  <c r="P787" i="9"/>
  <c r="O787" i="9"/>
  <c r="N787" i="9"/>
  <c r="M787" i="9"/>
  <c r="AC787" i="9" s="1"/>
  <c r="AC786" i="9" s="1"/>
  <c r="AB786" i="9"/>
  <c r="AA786" i="9"/>
  <c r="Z786" i="9"/>
  <c r="Y786" i="9"/>
  <c r="X786" i="9"/>
  <c r="W786" i="9"/>
  <c r="V786" i="9"/>
  <c r="U786" i="9"/>
  <c r="T786" i="9"/>
  <c r="S786" i="9"/>
  <c r="R786" i="9"/>
  <c r="Q786" i="9"/>
  <c r="P786" i="9"/>
  <c r="O786" i="9"/>
  <c r="M786" i="9"/>
  <c r="M785" i="9"/>
  <c r="N785" i="9" s="1"/>
  <c r="AC772" i="9"/>
  <c r="AB772" i="9"/>
  <c r="AA772" i="9"/>
  <c r="Z772" i="9"/>
  <c r="Y772" i="9"/>
  <c r="X772" i="9"/>
  <c r="W772" i="9"/>
  <c r="V772" i="9"/>
  <c r="U772" i="9"/>
  <c r="T772" i="9"/>
  <c r="S772" i="9"/>
  <c r="R772" i="9"/>
  <c r="Q772" i="9"/>
  <c r="P772" i="9"/>
  <c r="O772" i="9"/>
  <c r="N772" i="9"/>
  <c r="M763" i="9"/>
  <c r="M755" i="9"/>
  <c r="M747" i="9"/>
  <c r="M772" i="9" s="1"/>
  <c r="AC742" i="9"/>
  <c r="AB742" i="9"/>
  <c r="AA742" i="9"/>
  <c r="Z742" i="9"/>
  <c r="Y742" i="9"/>
  <c r="X742" i="9"/>
  <c r="W742" i="9"/>
  <c r="V742" i="9"/>
  <c r="T742" i="9"/>
  <c r="M738" i="9"/>
  <c r="AC734" i="9"/>
  <c r="AB734" i="9"/>
  <c r="AA734" i="9"/>
  <c r="Z734" i="9"/>
  <c r="Y734" i="9"/>
  <c r="X734" i="9"/>
  <c r="W734" i="9"/>
  <c r="V734" i="9"/>
  <c r="U734" i="9"/>
  <c r="T734" i="9"/>
  <c r="S734" i="9"/>
  <c r="R734" i="9"/>
  <c r="Q734" i="9"/>
  <c r="P734" i="9"/>
  <c r="O734" i="9"/>
  <c r="N734" i="9"/>
  <c r="M734" i="9"/>
  <c r="AC731" i="9"/>
  <c r="AB731" i="9"/>
  <c r="AA731" i="9"/>
  <c r="Z731" i="9"/>
  <c r="Y731" i="9"/>
  <c r="X731" i="9"/>
  <c r="W731" i="9"/>
  <c r="V731" i="9"/>
  <c r="U731" i="9"/>
  <c r="T731" i="9"/>
  <c r="S731" i="9"/>
  <c r="R731" i="9"/>
  <c r="Q731" i="9"/>
  <c r="P731" i="9"/>
  <c r="O731" i="9"/>
  <c r="N731" i="9"/>
  <c r="M731" i="9"/>
  <c r="AC728" i="9"/>
  <c r="AB728" i="9"/>
  <c r="AA728" i="9"/>
  <c r="Z728" i="9"/>
  <c r="Y728" i="9"/>
  <c r="X728" i="9"/>
  <c r="W728" i="9"/>
  <c r="V728" i="9"/>
  <c r="U728" i="9"/>
  <c r="T728" i="9"/>
  <c r="S728" i="9"/>
  <c r="R728" i="9"/>
  <c r="Q728" i="9"/>
  <c r="P728" i="9"/>
  <c r="O728" i="9"/>
  <c r="N728" i="9"/>
  <c r="M728" i="9"/>
  <c r="AC725" i="9"/>
  <c r="AB725" i="9"/>
  <c r="AA725" i="9"/>
  <c r="Z725" i="9"/>
  <c r="Y725" i="9"/>
  <c r="X725" i="9"/>
  <c r="W725" i="9"/>
  <c r="V725" i="9"/>
  <c r="U725" i="9"/>
  <c r="T725" i="9"/>
  <c r="S725" i="9"/>
  <c r="R725" i="9"/>
  <c r="Q725" i="9"/>
  <c r="P725" i="9"/>
  <c r="O725" i="9"/>
  <c r="N725" i="9"/>
  <c r="M725" i="9"/>
  <c r="AC722" i="9"/>
  <c r="AB722" i="9"/>
  <c r="AA722" i="9"/>
  <c r="Z722" i="9"/>
  <c r="Y722" i="9"/>
  <c r="X722" i="9"/>
  <c r="W722" i="9"/>
  <c r="V722" i="9"/>
  <c r="U722" i="9"/>
  <c r="T722" i="9"/>
  <c r="S722" i="9"/>
  <c r="R722" i="9"/>
  <c r="Q722" i="9"/>
  <c r="P722" i="9"/>
  <c r="O722" i="9"/>
  <c r="N722" i="9"/>
  <c r="M722" i="9"/>
  <c r="AC719" i="9"/>
  <c r="AB719" i="9"/>
  <c r="AA719" i="9"/>
  <c r="Z719" i="9"/>
  <c r="Y719" i="9"/>
  <c r="X719" i="9"/>
  <c r="W719" i="9"/>
  <c r="V719" i="9"/>
  <c r="U719" i="9"/>
  <c r="T719" i="9"/>
  <c r="S719" i="9"/>
  <c r="R719" i="9"/>
  <c r="Q719" i="9"/>
  <c r="P719" i="9"/>
  <c r="O719" i="9"/>
  <c r="N719" i="9"/>
  <c r="M719" i="9"/>
  <c r="AC716" i="9"/>
  <c r="AB716" i="9"/>
  <c r="AA716" i="9"/>
  <c r="Z716" i="9"/>
  <c r="Y716" i="9"/>
  <c r="X716" i="9"/>
  <c r="W716" i="9"/>
  <c r="V716" i="9"/>
  <c r="U716" i="9"/>
  <c r="T716" i="9"/>
  <c r="S716" i="9"/>
  <c r="R716" i="9"/>
  <c r="Q716" i="9"/>
  <c r="P716" i="9"/>
  <c r="O716" i="9"/>
  <c r="N716" i="9"/>
  <c r="M716" i="9"/>
  <c r="AC711" i="9"/>
  <c r="AB711" i="9"/>
  <c r="AA711" i="9"/>
  <c r="Z711" i="9"/>
  <c r="Y711" i="9"/>
  <c r="X711" i="9"/>
  <c r="W711" i="9"/>
  <c r="V711" i="9"/>
  <c r="U711" i="9"/>
  <c r="T711" i="9"/>
  <c r="S711" i="9"/>
  <c r="R711" i="9"/>
  <c r="Q711" i="9"/>
  <c r="P711" i="9"/>
  <c r="O711" i="9"/>
  <c r="N711" i="9"/>
  <c r="M711" i="9"/>
  <c r="AC708" i="9"/>
  <c r="AB708" i="9"/>
  <c r="AA708" i="9"/>
  <c r="Z708" i="9"/>
  <c r="Y708" i="9"/>
  <c r="X708" i="9"/>
  <c r="W708" i="9"/>
  <c r="V708" i="9"/>
  <c r="U708" i="9"/>
  <c r="T708" i="9"/>
  <c r="S708" i="9"/>
  <c r="R708" i="9"/>
  <c r="Q708" i="9"/>
  <c r="P708" i="9"/>
  <c r="O708" i="9"/>
  <c r="N708" i="9"/>
  <c r="M708" i="9"/>
  <c r="AC704" i="9"/>
  <c r="AB704" i="9"/>
  <c r="AA704" i="9"/>
  <c r="Z704" i="9"/>
  <c r="Y704" i="9"/>
  <c r="X704" i="9"/>
  <c r="W704" i="9"/>
  <c r="V704" i="9"/>
  <c r="U704" i="9"/>
  <c r="T704" i="9"/>
  <c r="S704" i="9"/>
  <c r="R704" i="9"/>
  <c r="Q704" i="9"/>
  <c r="P704" i="9"/>
  <c r="O704" i="9"/>
  <c r="N704" i="9"/>
  <c r="M704" i="9"/>
  <c r="AC701" i="9"/>
  <c r="AB701" i="9"/>
  <c r="AA701" i="9"/>
  <c r="Z701" i="9"/>
  <c r="Y701" i="9"/>
  <c r="X701" i="9"/>
  <c r="W701" i="9"/>
  <c r="V701" i="9"/>
  <c r="U701" i="9"/>
  <c r="T701" i="9"/>
  <c r="S701" i="9"/>
  <c r="R701" i="9"/>
  <c r="Q701" i="9"/>
  <c r="P701" i="9"/>
  <c r="O701" i="9"/>
  <c r="N701" i="9"/>
  <c r="M701" i="9"/>
  <c r="AC697" i="9"/>
  <c r="AB697" i="9"/>
  <c r="AA697" i="9"/>
  <c r="Z697" i="9"/>
  <c r="Y697" i="9"/>
  <c r="X697" i="9"/>
  <c r="W697" i="9"/>
  <c r="V697" i="9"/>
  <c r="U697" i="9"/>
  <c r="T697" i="9"/>
  <c r="S697" i="9"/>
  <c r="R697" i="9"/>
  <c r="Q697" i="9"/>
  <c r="P697" i="9"/>
  <c r="O697" i="9"/>
  <c r="N697" i="9"/>
  <c r="M697" i="9"/>
  <c r="AC694" i="9"/>
  <c r="AB694" i="9"/>
  <c r="AA694" i="9"/>
  <c r="Z694" i="9"/>
  <c r="Y694" i="9"/>
  <c r="X694" i="9"/>
  <c r="W694" i="9"/>
  <c r="V694" i="9"/>
  <c r="U694" i="9"/>
  <c r="T694" i="9"/>
  <c r="S694" i="9"/>
  <c r="R694" i="9"/>
  <c r="Q694" i="9"/>
  <c r="P694" i="9"/>
  <c r="O694" i="9"/>
  <c r="N694" i="9"/>
  <c r="M694" i="9"/>
  <c r="AC689" i="9"/>
  <c r="AB689" i="9"/>
  <c r="AA689" i="9"/>
  <c r="Z689" i="9"/>
  <c r="Y689" i="9"/>
  <c r="X689" i="9"/>
  <c r="W689" i="9"/>
  <c r="V689" i="9"/>
  <c r="U689" i="9"/>
  <c r="T689" i="9"/>
  <c r="S689" i="9"/>
  <c r="R689" i="9"/>
  <c r="Q689" i="9"/>
  <c r="P689" i="9"/>
  <c r="O689" i="9"/>
  <c r="N689" i="9"/>
  <c r="M689" i="9"/>
  <c r="AC685" i="9"/>
  <c r="AB685" i="9"/>
  <c r="AA685" i="9"/>
  <c r="Z685" i="9"/>
  <c r="Y685" i="9"/>
  <c r="X685" i="9"/>
  <c r="W685" i="9"/>
  <c r="V685" i="9"/>
  <c r="U685" i="9"/>
  <c r="T685" i="9"/>
  <c r="S685" i="9"/>
  <c r="R685" i="9"/>
  <c r="Q685" i="9"/>
  <c r="P685" i="9"/>
  <c r="O685" i="9"/>
  <c r="N685" i="9"/>
  <c r="M685" i="9"/>
  <c r="AC681" i="9"/>
  <c r="AB681" i="9"/>
  <c r="AA681" i="9"/>
  <c r="Z681" i="9"/>
  <c r="Y681" i="9"/>
  <c r="X681" i="9"/>
  <c r="W681" i="9"/>
  <c r="V681" i="9"/>
  <c r="U681" i="9"/>
  <c r="T681" i="9"/>
  <c r="S681" i="9"/>
  <c r="R681" i="9"/>
  <c r="Q681" i="9"/>
  <c r="P681" i="9"/>
  <c r="O681" i="9"/>
  <c r="N681" i="9"/>
  <c r="M681" i="9"/>
  <c r="AC675" i="9"/>
  <c r="AB675" i="9"/>
  <c r="AA675" i="9"/>
  <c r="Z675" i="9"/>
  <c r="Y675" i="9"/>
  <c r="X675" i="9"/>
  <c r="W675" i="9"/>
  <c r="V675" i="9"/>
  <c r="U675" i="9"/>
  <c r="T675" i="9"/>
  <c r="S675" i="9"/>
  <c r="R675" i="9"/>
  <c r="Q675" i="9"/>
  <c r="P675" i="9"/>
  <c r="O675" i="9"/>
  <c r="N675" i="9"/>
  <c r="M675" i="9"/>
  <c r="AC670" i="9"/>
  <c r="AB670" i="9"/>
  <c r="AA670" i="9"/>
  <c r="Z670" i="9"/>
  <c r="Y670" i="9"/>
  <c r="X670" i="9"/>
  <c r="W670" i="9"/>
  <c r="V670" i="9"/>
  <c r="U670" i="9"/>
  <c r="T670" i="9"/>
  <c r="S670" i="9"/>
  <c r="R670" i="9"/>
  <c r="Q670" i="9"/>
  <c r="P670" i="9"/>
  <c r="O670" i="9"/>
  <c r="N670" i="9"/>
  <c r="M670" i="9"/>
  <c r="AC665" i="9"/>
  <c r="AB665" i="9"/>
  <c r="AA665" i="9"/>
  <c r="Z665" i="9"/>
  <c r="Y665" i="9"/>
  <c r="X665" i="9"/>
  <c r="W665" i="9"/>
  <c r="V665" i="9"/>
  <c r="U665" i="9"/>
  <c r="T665" i="9"/>
  <c r="S665" i="9"/>
  <c r="R665" i="9"/>
  <c r="Q665" i="9"/>
  <c r="P665" i="9"/>
  <c r="O665" i="9"/>
  <c r="N665" i="9"/>
  <c r="M665" i="9"/>
  <c r="M660" i="9"/>
  <c r="AC656" i="9"/>
  <c r="AB656" i="9"/>
  <c r="AA656" i="9"/>
  <c r="Z656" i="9"/>
  <c r="Y656" i="9"/>
  <c r="X656" i="9"/>
  <c r="W656" i="9"/>
  <c r="V656" i="9"/>
  <c r="U656" i="9"/>
  <c r="T656" i="9"/>
  <c r="S656" i="9"/>
  <c r="R656" i="9"/>
  <c r="Q656" i="9"/>
  <c r="P656" i="9"/>
  <c r="O656" i="9"/>
  <c r="N656" i="9"/>
  <c r="M656" i="9"/>
  <c r="AC653" i="9"/>
  <c r="AB653" i="9"/>
  <c r="AA653" i="9"/>
  <c r="Z653" i="9"/>
  <c r="Y653" i="9"/>
  <c r="X653" i="9"/>
  <c r="W653" i="9"/>
  <c r="V653" i="9"/>
  <c r="U653" i="9"/>
  <c r="T653" i="9"/>
  <c r="S653" i="9"/>
  <c r="R653" i="9"/>
  <c r="Q653" i="9"/>
  <c r="P653" i="9"/>
  <c r="O653" i="9"/>
  <c r="N653" i="9"/>
  <c r="M653" i="9"/>
  <c r="AC650" i="9"/>
  <c r="AB650" i="9"/>
  <c r="AA650" i="9"/>
  <c r="Z650" i="9"/>
  <c r="Y650" i="9"/>
  <c r="X650" i="9"/>
  <c r="W650" i="9"/>
  <c r="V650" i="9"/>
  <c r="U650" i="9"/>
  <c r="T650" i="9"/>
  <c r="S650" i="9"/>
  <c r="R650" i="9"/>
  <c r="Q650" i="9"/>
  <c r="P650" i="9"/>
  <c r="O650" i="9"/>
  <c r="N650" i="9"/>
  <c r="M650" i="9"/>
  <c r="AC647" i="9"/>
  <c r="AB647" i="9"/>
  <c r="AA647" i="9"/>
  <c r="Z647" i="9"/>
  <c r="Y647" i="9"/>
  <c r="X647" i="9"/>
  <c r="W647" i="9"/>
  <c r="V647" i="9"/>
  <c r="U647" i="9"/>
  <c r="T647" i="9"/>
  <c r="S647" i="9"/>
  <c r="R647" i="9"/>
  <c r="Q647" i="9"/>
  <c r="P647" i="9"/>
  <c r="O647" i="9"/>
  <c r="N647" i="9"/>
  <c r="M647" i="9"/>
  <c r="AC644" i="9"/>
  <c r="AB644" i="9"/>
  <c r="AA644" i="9"/>
  <c r="Z644" i="9"/>
  <c r="Y644" i="9"/>
  <c r="X644" i="9"/>
  <c r="W644" i="9"/>
  <c r="V644" i="9"/>
  <c r="U644" i="9"/>
  <c r="T644" i="9"/>
  <c r="S644" i="9"/>
  <c r="R644" i="9"/>
  <c r="Q644" i="9"/>
  <c r="P644" i="9"/>
  <c r="O644" i="9"/>
  <c r="N644" i="9"/>
  <c r="M644" i="9"/>
  <c r="AC641" i="9"/>
  <c r="AB641" i="9"/>
  <c r="AA641" i="9"/>
  <c r="Z641" i="9"/>
  <c r="Y641" i="9"/>
  <c r="X641" i="9"/>
  <c r="W641" i="9"/>
  <c r="V641" i="9"/>
  <c r="U641" i="9"/>
  <c r="T641" i="9"/>
  <c r="S641" i="9"/>
  <c r="R641" i="9"/>
  <c r="Q641" i="9"/>
  <c r="P641" i="9"/>
  <c r="O641" i="9"/>
  <c r="N641" i="9"/>
  <c r="M641" i="9"/>
  <c r="AC638" i="9"/>
  <c r="AB638" i="9"/>
  <c r="AA638" i="9"/>
  <c r="Z638" i="9"/>
  <c r="Y638" i="9"/>
  <c r="X638" i="9"/>
  <c r="W638" i="9"/>
  <c r="V638" i="9"/>
  <c r="U638" i="9"/>
  <c r="T638" i="9"/>
  <c r="S638" i="9"/>
  <c r="R638" i="9"/>
  <c r="Q638" i="9"/>
  <c r="P638" i="9"/>
  <c r="O638" i="9"/>
  <c r="N638" i="9"/>
  <c r="M638" i="9"/>
  <c r="AC633" i="9"/>
  <c r="AB633" i="9"/>
  <c r="AA633" i="9"/>
  <c r="Z633" i="9"/>
  <c r="Y633" i="9"/>
  <c r="X633" i="9"/>
  <c r="W633" i="9"/>
  <c r="V633" i="9"/>
  <c r="U633" i="9"/>
  <c r="T633" i="9"/>
  <c r="S633" i="9"/>
  <c r="R633" i="9"/>
  <c r="Q633" i="9"/>
  <c r="P633" i="9"/>
  <c r="O633" i="9"/>
  <c r="N633" i="9"/>
  <c r="M633" i="9"/>
  <c r="AC630" i="9"/>
  <c r="AB630" i="9"/>
  <c r="AA630" i="9"/>
  <c r="Z630" i="9"/>
  <c r="Y630" i="9"/>
  <c r="X630" i="9"/>
  <c r="W630" i="9"/>
  <c r="V630" i="9"/>
  <c r="U630" i="9"/>
  <c r="T630" i="9"/>
  <c r="S630" i="9"/>
  <c r="R630" i="9"/>
  <c r="Q630" i="9"/>
  <c r="P630" i="9"/>
  <c r="O630" i="9"/>
  <c r="N630" i="9"/>
  <c r="M630" i="9"/>
  <c r="AC626" i="9"/>
  <c r="AB626" i="9"/>
  <c r="AA626" i="9"/>
  <c r="Z626" i="9"/>
  <c r="Y626" i="9"/>
  <c r="X626" i="9"/>
  <c r="W626" i="9"/>
  <c r="V626" i="9"/>
  <c r="U626" i="9"/>
  <c r="T626" i="9"/>
  <c r="S626" i="9"/>
  <c r="R626" i="9"/>
  <c r="Q626" i="9"/>
  <c r="P626" i="9"/>
  <c r="O626" i="9"/>
  <c r="N626" i="9"/>
  <c r="M626" i="9"/>
  <c r="AC623" i="9"/>
  <c r="AB623" i="9"/>
  <c r="AA623" i="9"/>
  <c r="Z623" i="9"/>
  <c r="Y623" i="9"/>
  <c r="X623" i="9"/>
  <c r="W623" i="9"/>
  <c r="V623" i="9"/>
  <c r="U623" i="9"/>
  <c r="T623" i="9"/>
  <c r="S623" i="9"/>
  <c r="R623" i="9"/>
  <c r="Q623" i="9"/>
  <c r="P623" i="9"/>
  <c r="O623" i="9"/>
  <c r="N623" i="9"/>
  <c r="M623" i="9"/>
  <c r="AC619" i="9"/>
  <c r="AB619" i="9"/>
  <c r="AA619" i="9"/>
  <c r="Z619" i="9"/>
  <c r="Y619" i="9"/>
  <c r="X619" i="9"/>
  <c r="W619" i="9"/>
  <c r="V619" i="9"/>
  <c r="U619" i="9"/>
  <c r="T619" i="9"/>
  <c r="S619" i="9"/>
  <c r="R619" i="9"/>
  <c r="Q619" i="9"/>
  <c r="P619" i="9"/>
  <c r="O619" i="9"/>
  <c r="N619" i="9"/>
  <c r="M619" i="9"/>
  <c r="AC616" i="9"/>
  <c r="AB616" i="9"/>
  <c r="AA616" i="9"/>
  <c r="Z616" i="9"/>
  <c r="Y616" i="9"/>
  <c r="X616" i="9"/>
  <c r="W616" i="9"/>
  <c r="V616" i="9"/>
  <c r="U616" i="9"/>
  <c r="T616" i="9"/>
  <c r="S616" i="9"/>
  <c r="R616" i="9"/>
  <c r="Q616" i="9"/>
  <c r="P616" i="9"/>
  <c r="O616" i="9"/>
  <c r="N616" i="9"/>
  <c r="M616" i="9"/>
  <c r="AC611" i="9"/>
  <c r="AB611" i="9"/>
  <c r="AA611" i="9"/>
  <c r="Z611" i="9"/>
  <c r="Y611" i="9"/>
  <c r="X611" i="9"/>
  <c r="W611" i="9"/>
  <c r="V611" i="9"/>
  <c r="U611" i="9"/>
  <c r="T611" i="9"/>
  <c r="S611" i="9"/>
  <c r="R611" i="9"/>
  <c r="Q611" i="9"/>
  <c r="P611" i="9"/>
  <c r="O611" i="9"/>
  <c r="N611" i="9"/>
  <c r="M611" i="9"/>
  <c r="AC607" i="9"/>
  <c r="AB607" i="9"/>
  <c r="AA607" i="9"/>
  <c r="Z607" i="9"/>
  <c r="Y607" i="9"/>
  <c r="X607" i="9"/>
  <c r="W607" i="9"/>
  <c r="V607" i="9"/>
  <c r="U607" i="9"/>
  <c r="T607" i="9"/>
  <c r="S607" i="9"/>
  <c r="R607" i="9"/>
  <c r="Q607" i="9"/>
  <c r="P607" i="9"/>
  <c r="O607" i="9"/>
  <c r="N607" i="9"/>
  <c r="M607" i="9"/>
  <c r="AC603" i="9"/>
  <c r="AB603" i="9"/>
  <c r="AA603" i="9"/>
  <c r="Z603" i="9"/>
  <c r="Y603" i="9"/>
  <c r="X603" i="9"/>
  <c r="W603" i="9"/>
  <c r="V603" i="9"/>
  <c r="U603" i="9"/>
  <c r="T603" i="9"/>
  <c r="S603" i="9"/>
  <c r="R603" i="9"/>
  <c r="Q603" i="9"/>
  <c r="P603" i="9"/>
  <c r="O603" i="9"/>
  <c r="N603" i="9"/>
  <c r="M603" i="9"/>
  <c r="AC597" i="9"/>
  <c r="AB597" i="9"/>
  <c r="AA597" i="9"/>
  <c r="Z597" i="9"/>
  <c r="Y597" i="9"/>
  <c r="X597" i="9"/>
  <c r="W597" i="9"/>
  <c r="V597" i="9"/>
  <c r="U597" i="9"/>
  <c r="T597" i="9"/>
  <c r="S597" i="9"/>
  <c r="R597" i="9"/>
  <c r="Q597" i="9"/>
  <c r="P597" i="9"/>
  <c r="O597" i="9"/>
  <c r="N597" i="9"/>
  <c r="M597" i="9"/>
  <c r="AC592" i="9"/>
  <c r="AB592" i="9"/>
  <c r="AA592" i="9"/>
  <c r="Z592" i="9"/>
  <c r="Y592" i="9"/>
  <c r="X592" i="9"/>
  <c r="W592" i="9"/>
  <c r="V592" i="9"/>
  <c r="U592" i="9"/>
  <c r="T592" i="9"/>
  <c r="S592" i="9"/>
  <c r="R592" i="9"/>
  <c r="Q592" i="9"/>
  <c r="P592" i="9"/>
  <c r="O592" i="9"/>
  <c r="N592" i="9"/>
  <c r="M592" i="9"/>
  <c r="AC587" i="9"/>
  <c r="AB587" i="9"/>
  <c r="AA587" i="9"/>
  <c r="Z587" i="9"/>
  <c r="Y587" i="9"/>
  <c r="X587" i="9"/>
  <c r="W587" i="9"/>
  <c r="V587" i="9"/>
  <c r="U587" i="9"/>
  <c r="U742" i="9" s="1"/>
  <c r="T587" i="9"/>
  <c r="S587" i="9"/>
  <c r="S742" i="9" s="1"/>
  <c r="R587" i="9"/>
  <c r="R742" i="9" s="1"/>
  <c r="Q587" i="9"/>
  <c r="Q742" i="9" s="1"/>
  <c r="P587" i="9"/>
  <c r="P742" i="9" s="1"/>
  <c r="O587" i="9"/>
  <c r="O742" i="9" s="1"/>
  <c r="N587" i="9"/>
  <c r="N742" i="9" s="1"/>
  <c r="M587" i="9"/>
  <c r="M742" i="9" s="1"/>
  <c r="M582" i="9"/>
  <c r="AC578" i="9"/>
  <c r="AB578" i="9"/>
  <c r="AA578" i="9"/>
  <c r="Z578" i="9"/>
  <c r="Y578" i="9"/>
  <c r="X578" i="9"/>
  <c r="W578" i="9"/>
  <c r="V578" i="9"/>
  <c r="U578" i="9"/>
  <c r="T578" i="9"/>
  <c r="S578" i="9"/>
  <c r="R578" i="9"/>
  <c r="Q578" i="9"/>
  <c r="P578" i="9"/>
  <c r="O578" i="9"/>
  <c r="N578" i="9"/>
  <c r="M578" i="9"/>
  <c r="AC575" i="9"/>
  <c r="AB575" i="9"/>
  <c r="AA575" i="9"/>
  <c r="Z575" i="9"/>
  <c r="Y575" i="9"/>
  <c r="X575" i="9"/>
  <c r="W575" i="9"/>
  <c r="V575" i="9"/>
  <c r="U575" i="9"/>
  <c r="T575" i="9"/>
  <c r="S575" i="9"/>
  <c r="R575" i="9"/>
  <c r="Q575" i="9"/>
  <c r="P575" i="9"/>
  <c r="O575" i="9"/>
  <c r="N575" i="9"/>
  <c r="M575" i="9"/>
  <c r="AC572" i="9"/>
  <c r="AB572" i="9"/>
  <c r="AA572" i="9"/>
  <c r="Z572" i="9"/>
  <c r="Y572" i="9"/>
  <c r="X572" i="9"/>
  <c r="W572" i="9"/>
  <c r="V572" i="9"/>
  <c r="U572" i="9"/>
  <c r="T572" i="9"/>
  <c r="S572" i="9"/>
  <c r="R572" i="9"/>
  <c r="Q572" i="9"/>
  <c r="P572" i="9"/>
  <c r="O572" i="9"/>
  <c r="N572" i="9"/>
  <c r="M572" i="9"/>
  <c r="AC569" i="9"/>
  <c r="AB569" i="9"/>
  <c r="AA569" i="9"/>
  <c r="Z569" i="9"/>
  <c r="Y569" i="9"/>
  <c r="X569" i="9"/>
  <c r="W569" i="9"/>
  <c r="V569" i="9"/>
  <c r="U569" i="9"/>
  <c r="T569" i="9"/>
  <c r="S569" i="9"/>
  <c r="R569" i="9"/>
  <c r="Q569" i="9"/>
  <c r="P569" i="9"/>
  <c r="O569" i="9"/>
  <c r="N569" i="9"/>
  <c r="M569" i="9"/>
  <c r="AC566" i="9"/>
  <c r="AB566" i="9"/>
  <c r="AA566" i="9"/>
  <c r="Z566" i="9"/>
  <c r="Y566" i="9"/>
  <c r="X566" i="9"/>
  <c r="W566" i="9"/>
  <c r="V566" i="9"/>
  <c r="U566" i="9"/>
  <c r="T566" i="9"/>
  <c r="S566" i="9"/>
  <c r="R566" i="9"/>
  <c r="Q566" i="9"/>
  <c r="P566" i="9"/>
  <c r="O566" i="9"/>
  <c r="N566" i="9"/>
  <c r="M566" i="9"/>
  <c r="AC563" i="9"/>
  <c r="AB563" i="9"/>
  <c r="AA563" i="9"/>
  <c r="Z563" i="9"/>
  <c r="Y563" i="9"/>
  <c r="X563" i="9"/>
  <c r="W563" i="9"/>
  <c r="V563" i="9"/>
  <c r="U563" i="9"/>
  <c r="T563" i="9"/>
  <c r="S563" i="9"/>
  <c r="R563" i="9"/>
  <c r="Q563" i="9"/>
  <c r="P563" i="9"/>
  <c r="O563" i="9"/>
  <c r="N563" i="9"/>
  <c r="M563" i="9"/>
  <c r="AC560" i="9"/>
  <c r="AB560" i="9"/>
  <c r="AA560" i="9"/>
  <c r="Z560" i="9"/>
  <c r="Y560" i="9"/>
  <c r="X560" i="9"/>
  <c r="W560" i="9"/>
  <c r="V560" i="9"/>
  <c r="U560" i="9"/>
  <c r="T560" i="9"/>
  <c r="S560" i="9"/>
  <c r="R560" i="9"/>
  <c r="Q560" i="9"/>
  <c r="P560" i="9"/>
  <c r="O560" i="9"/>
  <c r="N560" i="9"/>
  <c r="M560" i="9"/>
  <c r="AC555" i="9"/>
  <c r="AB555" i="9"/>
  <c r="AA555" i="9"/>
  <c r="Z555" i="9"/>
  <c r="Y555" i="9"/>
  <c r="X555" i="9"/>
  <c r="W555" i="9"/>
  <c r="V555" i="9"/>
  <c r="U555" i="9"/>
  <c r="T555" i="9"/>
  <c r="S555" i="9"/>
  <c r="R555" i="9"/>
  <c r="Q555" i="9"/>
  <c r="P555" i="9"/>
  <c r="O555" i="9"/>
  <c r="N555" i="9"/>
  <c r="M555" i="9"/>
  <c r="AC552" i="9"/>
  <c r="AB552" i="9"/>
  <c r="AA552" i="9"/>
  <c r="Z552" i="9"/>
  <c r="Y552" i="9"/>
  <c r="X552" i="9"/>
  <c r="W552" i="9"/>
  <c r="V552" i="9"/>
  <c r="U552" i="9"/>
  <c r="T552" i="9"/>
  <c r="S552" i="9"/>
  <c r="R552" i="9"/>
  <c r="Q552" i="9"/>
  <c r="P552" i="9"/>
  <c r="O552" i="9"/>
  <c r="N552" i="9"/>
  <c r="M552" i="9"/>
  <c r="AC548" i="9"/>
  <c r="AB548" i="9"/>
  <c r="AA548" i="9"/>
  <c r="Z548" i="9"/>
  <c r="Y548" i="9"/>
  <c r="X548" i="9"/>
  <c r="W548" i="9"/>
  <c r="V548" i="9"/>
  <c r="U548" i="9"/>
  <c r="T548" i="9"/>
  <c r="S548" i="9"/>
  <c r="R548" i="9"/>
  <c r="Q548" i="9"/>
  <c r="P548" i="9"/>
  <c r="O548" i="9"/>
  <c r="N548" i="9"/>
  <c r="M548" i="9"/>
  <c r="AC545" i="9"/>
  <c r="AB545" i="9"/>
  <c r="AA545" i="9"/>
  <c r="Z545" i="9"/>
  <c r="Y545" i="9"/>
  <c r="X545" i="9"/>
  <c r="W545" i="9"/>
  <c r="V545" i="9"/>
  <c r="U545" i="9"/>
  <c r="T545" i="9"/>
  <c r="S545" i="9"/>
  <c r="R545" i="9"/>
  <c r="Q545" i="9"/>
  <c r="P545" i="9"/>
  <c r="O545" i="9"/>
  <c r="N545" i="9"/>
  <c r="M545" i="9"/>
  <c r="AC541" i="9"/>
  <c r="AB541" i="9"/>
  <c r="AA541" i="9"/>
  <c r="Z541" i="9"/>
  <c r="Y541" i="9"/>
  <c r="X541" i="9"/>
  <c r="W541" i="9"/>
  <c r="V541" i="9"/>
  <c r="U541" i="9"/>
  <c r="T541" i="9"/>
  <c r="S541" i="9"/>
  <c r="R541" i="9"/>
  <c r="Q541" i="9"/>
  <c r="P541" i="9"/>
  <c r="O541" i="9"/>
  <c r="N541" i="9"/>
  <c r="M541" i="9"/>
  <c r="AC538" i="9"/>
  <c r="AB538" i="9"/>
  <c r="AA538" i="9"/>
  <c r="Z538" i="9"/>
  <c r="Y538" i="9"/>
  <c r="X538" i="9"/>
  <c r="W538" i="9"/>
  <c r="V538" i="9"/>
  <c r="U538" i="9"/>
  <c r="T538" i="9"/>
  <c r="S538" i="9"/>
  <c r="R538" i="9"/>
  <c r="Q538" i="9"/>
  <c r="P538" i="9"/>
  <c r="O538" i="9"/>
  <c r="N538" i="9"/>
  <c r="M538" i="9"/>
  <c r="AC533" i="9"/>
  <c r="AB533" i="9"/>
  <c r="AA533" i="9"/>
  <c r="Z533" i="9"/>
  <c r="Y533" i="9"/>
  <c r="X533" i="9"/>
  <c r="W533" i="9"/>
  <c r="V533" i="9"/>
  <c r="U533" i="9"/>
  <c r="T533" i="9"/>
  <c r="S533" i="9"/>
  <c r="R533" i="9"/>
  <c r="Q533" i="9"/>
  <c r="P533" i="9"/>
  <c r="O533" i="9"/>
  <c r="N533" i="9"/>
  <c r="M533" i="9"/>
  <c r="AC529" i="9"/>
  <c r="AB529" i="9"/>
  <c r="AA529" i="9"/>
  <c r="Z529" i="9"/>
  <c r="Y529" i="9"/>
  <c r="X529" i="9"/>
  <c r="W529" i="9"/>
  <c r="V529" i="9"/>
  <c r="U529" i="9"/>
  <c r="T529" i="9"/>
  <c r="S529" i="9"/>
  <c r="R529" i="9"/>
  <c r="Q529" i="9"/>
  <c r="P529" i="9"/>
  <c r="O529" i="9"/>
  <c r="N529" i="9"/>
  <c r="M529" i="9"/>
  <c r="AC525" i="9"/>
  <c r="AB525" i="9"/>
  <c r="AA525" i="9"/>
  <c r="Z525" i="9"/>
  <c r="Y525" i="9"/>
  <c r="X525" i="9"/>
  <c r="W525" i="9"/>
  <c r="V525" i="9"/>
  <c r="U525" i="9"/>
  <c r="T525" i="9"/>
  <c r="S525" i="9"/>
  <c r="R525" i="9"/>
  <c r="Q525" i="9"/>
  <c r="P525" i="9"/>
  <c r="O525" i="9"/>
  <c r="N525" i="9"/>
  <c r="M525" i="9"/>
  <c r="AC519" i="9"/>
  <c r="AB519" i="9"/>
  <c r="AA519" i="9"/>
  <c r="Z519" i="9"/>
  <c r="Y519" i="9"/>
  <c r="X519" i="9"/>
  <c r="W519" i="9"/>
  <c r="V519" i="9"/>
  <c r="U519" i="9"/>
  <c r="T519" i="9"/>
  <c r="S519" i="9"/>
  <c r="R519" i="9"/>
  <c r="Q519" i="9"/>
  <c r="P519" i="9"/>
  <c r="O519" i="9"/>
  <c r="N519" i="9"/>
  <c r="M519" i="9"/>
  <c r="AC514" i="9"/>
  <c r="AB514" i="9"/>
  <c r="AA514" i="9"/>
  <c r="Z514" i="9"/>
  <c r="Y514" i="9"/>
  <c r="X514" i="9"/>
  <c r="W514" i="9"/>
  <c r="V514" i="9"/>
  <c r="U514" i="9"/>
  <c r="T514" i="9"/>
  <c r="S514" i="9"/>
  <c r="R514" i="9"/>
  <c r="Q514" i="9"/>
  <c r="P514" i="9"/>
  <c r="O514" i="9"/>
  <c r="N514" i="9"/>
  <c r="M514" i="9"/>
  <c r="AC509" i="9"/>
  <c r="AB509" i="9"/>
  <c r="AA509" i="9"/>
  <c r="Z509" i="9"/>
  <c r="Y509" i="9"/>
  <c r="X509" i="9"/>
  <c r="W509" i="9"/>
  <c r="V509" i="9"/>
  <c r="U509" i="9"/>
  <c r="T509" i="9"/>
  <c r="S509" i="9"/>
  <c r="R509" i="9"/>
  <c r="Q509" i="9"/>
  <c r="P509" i="9"/>
  <c r="O509" i="9"/>
  <c r="N509" i="9"/>
  <c r="M509" i="9"/>
  <c r="M497" i="9"/>
  <c r="M493" i="9"/>
  <c r="AC489" i="9"/>
  <c r="AB489" i="9"/>
  <c r="AA489" i="9"/>
  <c r="Z489" i="9"/>
  <c r="Y489" i="9"/>
  <c r="X489" i="9"/>
  <c r="W489" i="9"/>
  <c r="V489" i="9"/>
  <c r="U489" i="9"/>
  <c r="T489" i="9"/>
  <c r="S489" i="9"/>
  <c r="R489" i="9"/>
  <c r="Q489" i="9"/>
  <c r="P489" i="9"/>
  <c r="O489" i="9"/>
  <c r="N489" i="9"/>
  <c r="M489" i="9"/>
  <c r="AC486" i="9"/>
  <c r="AB486" i="9"/>
  <c r="AA486" i="9"/>
  <c r="Z486" i="9"/>
  <c r="Y486" i="9"/>
  <c r="X486" i="9"/>
  <c r="W486" i="9"/>
  <c r="V486" i="9"/>
  <c r="U486" i="9"/>
  <c r="T486" i="9"/>
  <c r="S486" i="9"/>
  <c r="R486" i="9"/>
  <c r="Q486" i="9"/>
  <c r="P486" i="9"/>
  <c r="O486" i="9"/>
  <c r="N486" i="9"/>
  <c r="M486" i="9"/>
  <c r="AC482" i="9"/>
  <c r="AB482" i="9"/>
  <c r="AA482" i="9"/>
  <c r="Z482" i="9"/>
  <c r="Y482" i="9"/>
  <c r="X482" i="9"/>
  <c r="W482" i="9"/>
  <c r="V482" i="9"/>
  <c r="U482" i="9"/>
  <c r="T482" i="9"/>
  <c r="S482" i="9"/>
  <c r="R482" i="9"/>
  <c r="Q482" i="9"/>
  <c r="P482" i="9"/>
  <c r="O482" i="9"/>
  <c r="N482" i="9"/>
  <c r="M482" i="9"/>
  <c r="AC478" i="9"/>
  <c r="AB478" i="9"/>
  <c r="AA478" i="9"/>
  <c r="Z478" i="9"/>
  <c r="Y478" i="9"/>
  <c r="X478" i="9"/>
  <c r="W478" i="9"/>
  <c r="V478" i="9"/>
  <c r="U478" i="9"/>
  <c r="T478" i="9"/>
  <c r="S478" i="9"/>
  <c r="R478" i="9"/>
  <c r="Q478" i="9"/>
  <c r="P478" i="9"/>
  <c r="O478" i="9"/>
  <c r="N478" i="9"/>
  <c r="M478" i="9"/>
  <c r="AC475" i="9"/>
  <c r="AB475" i="9"/>
  <c r="AA475" i="9"/>
  <c r="Z475" i="9"/>
  <c r="Y475" i="9"/>
  <c r="X475" i="9"/>
  <c r="W475" i="9"/>
  <c r="V475" i="9"/>
  <c r="U475" i="9"/>
  <c r="T475" i="9"/>
  <c r="S475" i="9"/>
  <c r="R475" i="9"/>
  <c r="Q475" i="9"/>
  <c r="P475" i="9"/>
  <c r="O475" i="9"/>
  <c r="N475" i="9"/>
  <c r="M475" i="9"/>
  <c r="AC472" i="9"/>
  <c r="AB472" i="9"/>
  <c r="AA472" i="9"/>
  <c r="Z472" i="9"/>
  <c r="Y472" i="9"/>
  <c r="X472" i="9"/>
  <c r="W472" i="9"/>
  <c r="V472" i="9"/>
  <c r="U472" i="9"/>
  <c r="T472" i="9"/>
  <c r="S472" i="9"/>
  <c r="R472" i="9"/>
  <c r="Q472" i="9"/>
  <c r="P472" i="9"/>
  <c r="O472" i="9"/>
  <c r="N472" i="9"/>
  <c r="M472" i="9"/>
  <c r="AC469" i="9"/>
  <c r="AB469" i="9"/>
  <c r="AA469" i="9"/>
  <c r="Z469" i="9"/>
  <c r="Y469" i="9"/>
  <c r="X469" i="9"/>
  <c r="W469" i="9"/>
  <c r="V469" i="9"/>
  <c r="U469" i="9"/>
  <c r="T469" i="9"/>
  <c r="S469" i="9"/>
  <c r="R469" i="9"/>
  <c r="Q469" i="9"/>
  <c r="P469" i="9"/>
  <c r="O469" i="9"/>
  <c r="N469" i="9"/>
  <c r="M469" i="9"/>
  <c r="AC466" i="9"/>
  <c r="AB466" i="9"/>
  <c r="AA466" i="9"/>
  <c r="Z466" i="9"/>
  <c r="Y466" i="9"/>
  <c r="X466" i="9"/>
  <c r="W466" i="9"/>
  <c r="V466" i="9"/>
  <c r="U466" i="9"/>
  <c r="T466" i="9"/>
  <c r="S466" i="9"/>
  <c r="R466" i="9"/>
  <c r="Q466" i="9"/>
  <c r="P466" i="9"/>
  <c r="O466" i="9"/>
  <c r="N466" i="9"/>
  <c r="M466" i="9"/>
  <c r="AC463" i="9"/>
  <c r="AB463" i="9"/>
  <c r="AA463" i="9"/>
  <c r="Z463" i="9"/>
  <c r="Y463" i="9"/>
  <c r="X463" i="9"/>
  <c r="W463" i="9"/>
  <c r="V463" i="9"/>
  <c r="U463" i="9"/>
  <c r="T463" i="9"/>
  <c r="S463" i="9"/>
  <c r="R463" i="9"/>
  <c r="Q463" i="9"/>
  <c r="P463" i="9"/>
  <c r="O463" i="9"/>
  <c r="N463" i="9"/>
  <c r="M463" i="9"/>
  <c r="AC460" i="9"/>
  <c r="AB460" i="9"/>
  <c r="AA460" i="9"/>
  <c r="Z460" i="9"/>
  <c r="Y460" i="9"/>
  <c r="X460" i="9"/>
  <c r="W460" i="9"/>
  <c r="V460" i="9"/>
  <c r="U460" i="9"/>
  <c r="T460" i="9"/>
  <c r="S460" i="9"/>
  <c r="R460" i="9"/>
  <c r="Q460" i="9"/>
  <c r="P460" i="9"/>
  <c r="O460" i="9"/>
  <c r="N460" i="9"/>
  <c r="M460" i="9"/>
  <c r="AC455" i="9"/>
  <c r="AB455" i="9"/>
  <c r="AA455" i="9"/>
  <c r="Z455" i="9"/>
  <c r="Y455" i="9"/>
  <c r="X455" i="9"/>
  <c r="W455" i="9"/>
  <c r="V455" i="9"/>
  <c r="U455" i="9"/>
  <c r="T455" i="9"/>
  <c r="S455" i="9"/>
  <c r="R455" i="9"/>
  <c r="Q455" i="9"/>
  <c r="P455" i="9"/>
  <c r="O455" i="9"/>
  <c r="N455" i="9"/>
  <c r="M455" i="9"/>
  <c r="AC452" i="9"/>
  <c r="AB452" i="9"/>
  <c r="AA452" i="9"/>
  <c r="Z452" i="9"/>
  <c r="Y452" i="9"/>
  <c r="X452" i="9"/>
  <c r="W452" i="9"/>
  <c r="V452" i="9"/>
  <c r="U452" i="9"/>
  <c r="T452" i="9"/>
  <c r="S452" i="9"/>
  <c r="R452" i="9"/>
  <c r="Q452" i="9"/>
  <c r="P452" i="9"/>
  <c r="O452" i="9"/>
  <c r="N452" i="9"/>
  <c r="M452" i="9"/>
  <c r="AC448" i="9"/>
  <c r="AB448" i="9"/>
  <c r="AA448" i="9"/>
  <c r="Z448" i="9"/>
  <c r="Y448" i="9"/>
  <c r="X448" i="9"/>
  <c r="W448" i="9"/>
  <c r="V448" i="9"/>
  <c r="U448" i="9"/>
  <c r="T448" i="9"/>
  <c r="S448" i="9"/>
  <c r="R448" i="9"/>
  <c r="Q448" i="9"/>
  <c r="P448" i="9"/>
  <c r="O448" i="9"/>
  <c r="N448" i="9"/>
  <c r="M448" i="9"/>
  <c r="AC445" i="9"/>
  <c r="AB445" i="9"/>
  <c r="AA445" i="9"/>
  <c r="Z445" i="9"/>
  <c r="Y445" i="9"/>
  <c r="X445" i="9"/>
  <c r="W445" i="9"/>
  <c r="V445" i="9"/>
  <c r="U445" i="9"/>
  <c r="T445" i="9"/>
  <c r="S445" i="9"/>
  <c r="R445" i="9"/>
  <c r="Q445" i="9"/>
  <c r="P445" i="9"/>
  <c r="O445" i="9"/>
  <c r="N445" i="9"/>
  <c r="M445" i="9"/>
  <c r="AC441" i="9"/>
  <c r="AB441" i="9"/>
  <c r="AA441" i="9"/>
  <c r="Z441" i="9"/>
  <c r="Y441" i="9"/>
  <c r="X441" i="9"/>
  <c r="W441" i="9"/>
  <c r="V441" i="9"/>
  <c r="U441" i="9"/>
  <c r="T441" i="9"/>
  <c r="S441" i="9"/>
  <c r="R441" i="9"/>
  <c r="Q441" i="9"/>
  <c r="P441" i="9"/>
  <c r="O441" i="9"/>
  <c r="N441" i="9"/>
  <c r="M441" i="9"/>
  <c r="AC438" i="9"/>
  <c r="AB438" i="9"/>
  <c r="AA438" i="9"/>
  <c r="Z438" i="9"/>
  <c r="Y438" i="9"/>
  <c r="X438" i="9"/>
  <c r="W438" i="9"/>
  <c r="V438" i="9"/>
  <c r="U438" i="9"/>
  <c r="T438" i="9"/>
  <c r="S438" i="9"/>
  <c r="R438" i="9"/>
  <c r="Q438" i="9"/>
  <c r="P438" i="9"/>
  <c r="O438" i="9"/>
  <c r="N438" i="9"/>
  <c r="M438" i="9"/>
  <c r="AC433" i="9"/>
  <c r="AB433" i="9"/>
  <c r="AA433" i="9"/>
  <c r="Z433" i="9"/>
  <c r="Y433" i="9"/>
  <c r="X433" i="9"/>
  <c r="W433" i="9"/>
  <c r="V433" i="9"/>
  <c r="U433" i="9"/>
  <c r="T433" i="9"/>
  <c r="S433" i="9"/>
  <c r="R433" i="9"/>
  <c r="Q433" i="9"/>
  <c r="P433" i="9"/>
  <c r="O433" i="9"/>
  <c r="N433" i="9"/>
  <c r="M433" i="9"/>
  <c r="AC429" i="9"/>
  <c r="AB429" i="9"/>
  <c r="AA429" i="9"/>
  <c r="Z429" i="9"/>
  <c r="Y429" i="9"/>
  <c r="X429" i="9"/>
  <c r="W429" i="9"/>
  <c r="V429" i="9"/>
  <c r="U429" i="9"/>
  <c r="T429" i="9"/>
  <c r="S429" i="9"/>
  <c r="R429" i="9"/>
  <c r="Q429" i="9"/>
  <c r="P429" i="9"/>
  <c r="O429" i="9"/>
  <c r="N429" i="9"/>
  <c r="M429" i="9"/>
  <c r="AC425" i="9"/>
  <c r="AB425" i="9"/>
  <c r="AA425" i="9"/>
  <c r="Z425" i="9"/>
  <c r="Y425" i="9"/>
  <c r="X425" i="9"/>
  <c r="W425" i="9"/>
  <c r="V425" i="9"/>
  <c r="U425" i="9"/>
  <c r="T425" i="9"/>
  <c r="S425" i="9"/>
  <c r="R425" i="9"/>
  <c r="Q425" i="9"/>
  <c r="P425" i="9"/>
  <c r="O425" i="9"/>
  <c r="N425" i="9"/>
  <c r="M425" i="9"/>
  <c r="AC419" i="9"/>
  <c r="AB419" i="9"/>
  <c r="AA419" i="9"/>
  <c r="Z419" i="9"/>
  <c r="Y419" i="9"/>
  <c r="X419" i="9"/>
  <c r="W419" i="9"/>
  <c r="V419" i="9"/>
  <c r="U419" i="9"/>
  <c r="T419" i="9"/>
  <c r="S419" i="9"/>
  <c r="R419" i="9"/>
  <c r="Q419" i="9"/>
  <c r="P419" i="9"/>
  <c r="O419" i="9"/>
  <c r="N419" i="9"/>
  <c r="M419" i="9"/>
  <c r="AC414" i="9"/>
  <c r="AB414" i="9"/>
  <c r="AA414" i="9"/>
  <c r="Z414" i="9"/>
  <c r="Y414" i="9"/>
  <c r="X414" i="9"/>
  <c r="W414" i="9"/>
  <c r="V414" i="9"/>
  <c r="U414" i="9"/>
  <c r="T414" i="9"/>
  <c r="S414" i="9"/>
  <c r="R414" i="9"/>
  <c r="Q414" i="9"/>
  <c r="P414" i="9"/>
  <c r="O414" i="9"/>
  <c r="N414" i="9"/>
  <c r="M414" i="9"/>
  <c r="AC409" i="9"/>
  <c r="AB409" i="9"/>
  <c r="AA409" i="9"/>
  <c r="Z409" i="9"/>
  <c r="Y409" i="9"/>
  <c r="X409" i="9"/>
  <c r="W409" i="9"/>
  <c r="V409" i="9"/>
  <c r="U409" i="9"/>
  <c r="T409" i="9"/>
  <c r="S409" i="9"/>
  <c r="R409" i="9"/>
  <c r="Q409" i="9"/>
  <c r="P409" i="9"/>
  <c r="O409" i="9"/>
  <c r="N409" i="9"/>
  <c r="M409" i="9"/>
  <c r="AC404" i="9"/>
  <c r="AB404" i="9"/>
  <c r="AA404" i="9"/>
  <c r="Z404" i="9"/>
  <c r="Y404" i="9"/>
  <c r="X404" i="9"/>
  <c r="W404" i="9"/>
  <c r="V404" i="9"/>
  <c r="U404" i="9"/>
  <c r="T404" i="9"/>
  <c r="S404" i="9"/>
  <c r="R404" i="9"/>
  <c r="Q404" i="9"/>
  <c r="P404" i="9"/>
  <c r="O404" i="9"/>
  <c r="N404" i="9"/>
  <c r="M404" i="9"/>
  <c r="AC400" i="9"/>
  <c r="AB400" i="9"/>
  <c r="AA400" i="9"/>
  <c r="Z400" i="9"/>
  <c r="Y400" i="9"/>
  <c r="X400" i="9"/>
  <c r="W400" i="9"/>
  <c r="V400" i="9"/>
  <c r="U400" i="9"/>
  <c r="T400" i="9"/>
  <c r="S400" i="9"/>
  <c r="R400" i="9"/>
  <c r="Q400" i="9"/>
  <c r="P400" i="9"/>
  <c r="O400" i="9"/>
  <c r="N400" i="9"/>
  <c r="M400" i="9"/>
  <c r="AC397" i="9"/>
  <c r="AB397" i="9"/>
  <c r="AA397" i="9"/>
  <c r="Z397" i="9"/>
  <c r="Y397" i="9"/>
  <c r="X397" i="9"/>
  <c r="W397" i="9"/>
  <c r="V397" i="9"/>
  <c r="U397" i="9"/>
  <c r="T397" i="9"/>
  <c r="S397" i="9"/>
  <c r="R397" i="9"/>
  <c r="Q397" i="9"/>
  <c r="P397" i="9"/>
  <c r="O397" i="9"/>
  <c r="N397" i="9"/>
  <c r="M397" i="9"/>
  <c r="AC394" i="9"/>
  <c r="AB394" i="9"/>
  <c r="AA394" i="9"/>
  <c r="Z394" i="9"/>
  <c r="Y394" i="9"/>
  <c r="X394" i="9"/>
  <c r="W394" i="9"/>
  <c r="V394" i="9"/>
  <c r="U394" i="9"/>
  <c r="T394" i="9"/>
  <c r="S394" i="9"/>
  <c r="R394" i="9"/>
  <c r="Q394" i="9"/>
  <c r="P394" i="9"/>
  <c r="O394" i="9"/>
  <c r="N394" i="9"/>
  <c r="M394" i="9"/>
  <c r="AC391" i="9"/>
  <c r="AB391" i="9"/>
  <c r="AA391" i="9"/>
  <c r="Z391" i="9"/>
  <c r="Y391" i="9"/>
  <c r="X391" i="9"/>
  <c r="W391" i="9"/>
  <c r="V391" i="9"/>
  <c r="U391" i="9"/>
  <c r="T391" i="9"/>
  <c r="S391" i="9"/>
  <c r="R391" i="9"/>
  <c r="Q391" i="9"/>
  <c r="P391" i="9"/>
  <c r="O391" i="9"/>
  <c r="N391" i="9"/>
  <c r="M391" i="9"/>
  <c r="AC388" i="9"/>
  <c r="AB388" i="9"/>
  <c r="AA388" i="9"/>
  <c r="Z388" i="9"/>
  <c r="Y388" i="9"/>
  <c r="X388" i="9"/>
  <c r="W388" i="9"/>
  <c r="V388" i="9"/>
  <c r="U388" i="9"/>
  <c r="T388" i="9"/>
  <c r="S388" i="9"/>
  <c r="R388" i="9"/>
  <c r="Q388" i="9"/>
  <c r="P388" i="9"/>
  <c r="O388" i="9"/>
  <c r="N388" i="9"/>
  <c r="M388" i="9"/>
  <c r="AC385" i="9"/>
  <c r="AB385" i="9"/>
  <c r="AA385" i="9"/>
  <c r="Z385" i="9"/>
  <c r="Y385" i="9"/>
  <c r="X385" i="9"/>
  <c r="W385" i="9"/>
  <c r="V385" i="9"/>
  <c r="U385" i="9"/>
  <c r="T385" i="9"/>
  <c r="S385" i="9"/>
  <c r="R385" i="9"/>
  <c r="Q385" i="9"/>
  <c r="P385" i="9"/>
  <c r="O385" i="9"/>
  <c r="N385" i="9"/>
  <c r="M385" i="9"/>
  <c r="AC382" i="9"/>
  <c r="AB382" i="9"/>
  <c r="AA382" i="9"/>
  <c r="Z382" i="9"/>
  <c r="Y382" i="9"/>
  <c r="X382" i="9"/>
  <c r="W382" i="9"/>
  <c r="V382" i="9"/>
  <c r="U382" i="9"/>
  <c r="T382" i="9"/>
  <c r="S382" i="9"/>
  <c r="R382" i="9"/>
  <c r="Q382" i="9"/>
  <c r="P382" i="9"/>
  <c r="O382" i="9"/>
  <c r="N382" i="9"/>
  <c r="M382" i="9"/>
  <c r="AC377" i="9"/>
  <c r="AB377" i="9"/>
  <c r="AA377" i="9"/>
  <c r="Z377" i="9"/>
  <c r="Y377" i="9"/>
  <c r="X377" i="9"/>
  <c r="W377" i="9"/>
  <c r="V377" i="9"/>
  <c r="U377" i="9"/>
  <c r="T377" i="9"/>
  <c r="S377" i="9"/>
  <c r="R377" i="9"/>
  <c r="Q377" i="9"/>
  <c r="P377" i="9"/>
  <c r="O377" i="9"/>
  <c r="N377" i="9"/>
  <c r="M377" i="9"/>
  <c r="AC374" i="9"/>
  <c r="AB374" i="9"/>
  <c r="AA374" i="9"/>
  <c r="Z374" i="9"/>
  <c r="Y374" i="9"/>
  <c r="X374" i="9"/>
  <c r="W374" i="9"/>
  <c r="V374" i="9"/>
  <c r="U374" i="9"/>
  <c r="T374" i="9"/>
  <c r="S374" i="9"/>
  <c r="R374" i="9"/>
  <c r="Q374" i="9"/>
  <c r="P374" i="9"/>
  <c r="O374" i="9"/>
  <c r="N374" i="9"/>
  <c r="M374" i="9"/>
  <c r="AC370" i="9"/>
  <c r="AB370" i="9"/>
  <c r="AA370" i="9"/>
  <c r="Z370" i="9"/>
  <c r="Y370" i="9"/>
  <c r="X370" i="9"/>
  <c r="W370" i="9"/>
  <c r="V370" i="9"/>
  <c r="U370" i="9"/>
  <c r="T370" i="9"/>
  <c r="S370" i="9"/>
  <c r="R370" i="9"/>
  <c r="Q370" i="9"/>
  <c r="P370" i="9"/>
  <c r="O370" i="9"/>
  <c r="N370" i="9"/>
  <c r="M370" i="9"/>
  <c r="AC367" i="9"/>
  <c r="AB367" i="9"/>
  <c r="AA367" i="9"/>
  <c r="Z367" i="9"/>
  <c r="Y367" i="9"/>
  <c r="X367" i="9"/>
  <c r="W367" i="9"/>
  <c r="V367" i="9"/>
  <c r="U367" i="9"/>
  <c r="T367" i="9"/>
  <c r="S367" i="9"/>
  <c r="R367" i="9"/>
  <c r="Q367" i="9"/>
  <c r="P367" i="9"/>
  <c r="O367" i="9"/>
  <c r="N367" i="9"/>
  <c r="M367" i="9"/>
  <c r="AC363" i="9"/>
  <c r="AB363" i="9"/>
  <c r="AA363" i="9"/>
  <c r="Z363" i="9"/>
  <c r="Y363" i="9"/>
  <c r="X363" i="9"/>
  <c r="W363" i="9"/>
  <c r="V363" i="9"/>
  <c r="U363" i="9"/>
  <c r="T363" i="9"/>
  <c r="S363" i="9"/>
  <c r="R363" i="9"/>
  <c r="Q363" i="9"/>
  <c r="P363" i="9"/>
  <c r="O363" i="9"/>
  <c r="N363" i="9"/>
  <c r="M363" i="9"/>
  <c r="AC360" i="9"/>
  <c r="AB360" i="9"/>
  <c r="AA360" i="9"/>
  <c r="Z360" i="9"/>
  <c r="Y360" i="9"/>
  <c r="X360" i="9"/>
  <c r="W360" i="9"/>
  <c r="V360" i="9"/>
  <c r="U360" i="9"/>
  <c r="T360" i="9"/>
  <c r="S360" i="9"/>
  <c r="R360" i="9"/>
  <c r="Q360" i="9"/>
  <c r="P360" i="9"/>
  <c r="O360" i="9"/>
  <c r="N360" i="9"/>
  <c r="M360" i="9"/>
  <c r="AC355" i="9"/>
  <c r="AB355" i="9"/>
  <c r="AA355" i="9"/>
  <c r="Z355" i="9"/>
  <c r="Y355" i="9"/>
  <c r="X355" i="9"/>
  <c r="W355" i="9"/>
  <c r="V355" i="9"/>
  <c r="U355" i="9"/>
  <c r="T355" i="9"/>
  <c r="S355" i="9"/>
  <c r="R355" i="9"/>
  <c r="Q355" i="9"/>
  <c r="P355" i="9"/>
  <c r="O355" i="9"/>
  <c r="N355" i="9"/>
  <c r="M355" i="9"/>
  <c r="AC351" i="9"/>
  <c r="AB351" i="9"/>
  <c r="AA351" i="9"/>
  <c r="Z351" i="9"/>
  <c r="Y351" i="9"/>
  <c r="X351" i="9"/>
  <c r="W351" i="9"/>
  <c r="V351" i="9"/>
  <c r="U351" i="9"/>
  <c r="T351" i="9"/>
  <c r="S351" i="9"/>
  <c r="R351" i="9"/>
  <c r="Q351" i="9"/>
  <c r="P351" i="9"/>
  <c r="O351" i="9"/>
  <c r="N351" i="9"/>
  <c r="M351" i="9"/>
  <c r="AC347" i="9"/>
  <c r="AB347" i="9"/>
  <c r="AA347" i="9"/>
  <c r="Z347" i="9"/>
  <c r="Y347" i="9"/>
  <c r="X347" i="9"/>
  <c r="W347" i="9"/>
  <c r="V347" i="9"/>
  <c r="U347" i="9"/>
  <c r="T347" i="9"/>
  <c r="S347" i="9"/>
  <c r="R347" i="9"/>
  <c r="Q347" i="9"/>
  <c r="P347" i="9"/>
  <c r="O347" i="9"/>
  <c r="N347" i="9"/>
  <c r="M347" i="9"/>
  <c r="AC341" i="9"/>
  <c r="AB341" i="9"/>
  <c r="AA341" i="9"/>
  <c r="Z341" i="9"/>
  <c r="Y341" i="9"/>
  <c r="X341" i="9"/>
  <c r="W341" i="9"/>
  <c r="V341" i="9"/>
  <c r="U341" i="9"/>
  <c r="T341" i="9"/>
  <c r="S341" i="9"/>
  <c r="R341" i="9"/>
  <c r="Q341" i="9"/>
  <c r="P341" i="9"/>
  <c r="O341" i="9"/>
  <c r="N341" i="9"/>
  <c r="M341" i="9"/>
  <c r="AC336" i="9"/>
  <c r="AB336" i="9"/>
  <c r="AA336" i="9"/>
  <c r="Z336" i="9"/>
  <c r="Y336" i="9"/>
  <c r="X336" i="9"/>
  <c r="W336" i="9"/>
  <c r="V336" i="9"/>
  <c r="U336" i="9"/>
  <c r="T336" i="9"/>
  <c r="S336" i="9"/>
  <c r="R336" i="9"/>
  <c r="Q336" i="9"/>
  <c r="P336" i="9"/>
  <c r="O336" i="9"/>
  <c r="N336" i="9"/>
  <c r="M336" i="9"/>
  <c r="AC331" i="9"/>
  <c r="AB331" i="9"/>
  <c r="AA331" i="9"/>
  <c r="Z331" i="9"/>
  <c r="Y331" i="9"/>
  <c r="X331" i="9"/>
  <c r="W331" i="9"/>
  <c r="V331" i="9"/>
  <c r="U331" i="9"/>
  <c r="T331" i="9"/>
  <c r="S331" i="9"/>
  <c r="R331" i="9"/>
  <c r="Q331" i="9"/>
  <c r="P331" i="9"/>
  <c r="O331" i="9"/>
  <c r="N331" i="9"/>
  <c r="M331" i="9"/>
  <c r="AC323" i="9"/>
  <c r="AB323" i="9"/>
  <c r="AA323" i="9"/>
  <c r="Z323" i="9"/>
  <c r="Y323" i="9"/>
  <c r="X323" i="9"/>
  <c r="W323" i="9"/>
  <c r="V323" i="9"/>
  <c r="U323" i="9"/>
  <c r="T323" i="9"/>
  <c r="S323" i="9"/>
  <c r="R323" i="9"/>
  <c r="Q323" i="9"/>
  <c r="P323" i="9"/>
  <c r="O323" i="9"/>
  <c r="N323" i="9"/>
  <c r="M323" i="9"/>
  <c r="AC316" i="9"/>
  <c r="AB316" i="9"/>
  <c r="AA316" i="9"/>
  <c r="Z316" i="9"/>
  <c r="Y316" i="9"/>
  <c r="X316" i="9"/>
  <c r="W316" i="9"/>
  <c r="V316" i="9"/>
  <c r="U316" i="9"/>
  <c r="T316" i="9"/>
  <c r="S316" i="9"/>
  <c r="R316" i="9"/>
  <c r="Q316" i="9"/>
  <c r="P316" i="9"/>
  <c r="O316" i="9"/>
  <c r="N316" i="9"/>
  <c r="M316" i="9"/>
  <c r="AC312" i="9"/>
  <c r="AB312" i="9"/>
  <c r="AA312" i="9"/>
  <c r="Z312" i="9"/>
  <c r="Y312" i="9"/>
  <c r="X312" i="9"/>
  <c r="W312" i="9"/>
  <c r="V312" i="9"/>
  <c r="U312" i="9"/>
  <c r="T312" i="9"/>
  <c r="S312" i="9"/>
  <c r="R312" i="9"/>
  <c r="Q312" i="9"/>
  <c r="P312" i="9"/>
  <c r="O312" i="9"/>
  <c r="N312" i="9"/>
  <c r="M312" i="9"/>
  <c r="AC308" i="9"/>
  <c r="AB308" i="9"/>
  <c r="AA308" i="9"/>
  <c r="Z308" i="9"/>
  <c r="Y308" i="9"/>
  <c r="X308" i="9"/>
  <c r="W308" i="9"/>
  <c r="V308" i="9"/>
  <c r="U308" i="9"/>
  <c r="T308" i="9"/>
  <c r="S308" i="9"/>
  <c r="R308" i="9"/>
  <c r="Q308" i="9"/>
  <c r="P308" i="9"/>
  <c r="O308" i="9"/>
  <c r="N308" i="9"/>
  <c r="M308" i="9"/>
  <c r="AC301" i="9"/>
  <c r="AB301" i="9"/>
  <c r="AA301" i="9"/>
  <c r="Z301" i="9"/>
  <c r="Y301" i="9"/>
  <c r="X301" i="9"/>
  <c r="W301" i="9"/>
  <c r="V301" i="9"/>
  <c r="U301" i="9"/>
  <c r="T301" i="9"/>
  <c r="S301" i="9"/>
  <c r="R301" i="9"/>
  <c r="Q301" i="9"/>
  <c r="P301" i="9"/>
  <c r="O301" i="9"/>
  <c r="N301" i="9"/>
  <c r="M301" i="9"/>
  <c r="M296" i="9"/>
  <c r="M292" i="9"/>
  <c r="AC288" i="9"/>
  <c r="AB288" i="9"/>
  <c r="AA288" i="9"/>
  <c r="Z288" i="9"/>
  <c r="Y288" i="9"/>
  <c r="X288" i="9"/>
  <c r="W288" i="9"/>
  <c r="V288" i="9"/>
  <c r="U288" i="9"/>
  <c r="T288" i="9"/>
  <c r="S288" i="9"/>
  <c r="R288" i="9"/>
  <c r="Q288" i="9"/>
  <c r="P288" i="9"/>
  <c r="O288" i="9"/>
  <c r="N288" i="9"/>
  <c r="M288" i="9"/>
  <c r="AC281" i="9"/>
  <c r="AB281" i="9"/>
  <c r="AA281" i="9"/>
  <c r="Z281" i="9"/>
  <c r="Y281" i="9"/>
  <c r="X281" i="9"/>
  <c r="W281" i="9"/>
  <c r="V281" i="9"/>
  <c r="U281" i="9"/>
  <c r="T281" i="9"/>
  <c r="S281" i="9"/>
  <c r="R281" i="9"/>
  <c r="Q281" i="9"/>
  <c r="P281" i="9"/>
  <c r="O281" i="9"/>
  <c r="N281" i="9"/>
  <c r="M281" i="9"/>
  <c r="AC274" i="9"/>
  <c r="AB274" i="9"/>
  <c r="AA274" i="9"/>
  <c r="Z274" i="9"/>
  <c r="Y274" i="9"/>
  <c r="X274" i="9"/>
  <c r="W274" i="9"/>
  <c r="V274" i="9"/>
  <c r="U274" i="9"/>
  <c r="T274" i="9"/>
  <c r="S274" i="9"/>
  <c r="R274" i="9"/>
  <c r="Q274" i="9"/>
  <c r="P274" i="9"/>
  <c r="O274" i="9"/>
  <c r="N274" i="9"/>
  <c r="M274" i="9"/>
  <c r="AC267" i="9"/>
  <c r="AB267" i="9"/>
  <c r="AA267" i="9"/>
  <c r="Z267" i="9"/>
  <c r="Y267" i="9"/>
  <c r="X267" i="9"/>
  <c r="W267" i="9"/>
  <c r="V267" i="9"/>
  <c r="U267" i="9"/>
  <c r="T267" i="9"/>
  <c r="S267" i="9"/>
  <c r="R267" i="9"/>
  <c r="Q267" i="9"/>
  <c r="P267" i="9"/>
  <c r="O267" i="9"/>
  <c r="N267" i="9"/>
  <c r="M267" i="9"/>
  <c r="AC260" i="9"/>
  <c r="AB260" i="9"/>
  <c r="AA260" i="9"/>
  <c r="Z260" i="9"/>
  <c r="Y260" i="9"/>
  <c r="X260" i="9"/>
  <c r="W260" i="9"/>
  <c r="V260" i="9"/>
  <c r="U260" i="9"/>
  <c r="T260" i="9"/>
  <c r="S260" i="9"/>
  <c r="R260" i="9"/>
  <c r="Q260" i="9"/>
  <c r="P260" i="9"/>
  <c r="O260" i="9"/>
  <c r="N260" i="9"/>
  <c r="M260" i="9"/>
  <c r="AC253" i="9"/>
  <c r="AB253" i="9"/>
  <c r="AA253" i="9"/>
  <c r="Z253" i="9"/>
  <c r="Y253" i="9"/>
  <c r="X253" i="9"/>
  <c r="W253" i="9"/>
  <c r="V253" i="9"/>
  <c r="U253" i="9"/>
  <c r="T253" i="9"/>
  <c r="S253" i="9"/>
  <c r="R253" i="9"/>
  <c r="Q253" i="9"/>
  <c r="P253" i="9"/>
  <c r="O253" i="9"/>
  <c r="N253" i="9"/>
  <c r="M253" i="9"/>
  <c r="AC246" i="9"/>
  <c r="AB246" i="9"/>
  <c r="AA246" i="9"/>
  <c r="Z246" i="9"/>
  <c r="Y246" i="9"/>
  <c r="X246" i="9"/>
  <c r="W246" i="9"/>
  <c r="V246" i="9"/>
  <c r="U246" i="9"/>
  <c r="T246" i="9"/>
  <c r="S246" i="9"/>
  <c r="R246" i="9"/>
  <c r="Q246" i="9"/>
  <c r="P246" i="9"/>
  <c r="O246" i="9"/>
  <c r="N246" i="9"/>
  <c r="M246" i="9"/>
  <c r="AC239" i="9"/>
  <c r="AB239" i="9"/>
  <c r="AA239" i="9"/>
  <c r="Z239" i="9"/>
  <c r="Y239" i="9"/>
  <c r="X239" i="9"/>
  <c r="W239" i="9"/>
  <c r="V239" i="9"/>
  <c r="U239" i="9"/>
  <c r="T239" i="9"/>
  <c r="S239" i="9"/>
  <c r="R239" i="9"/>
  <c r="Q239" i="9"/>
  <c r="P239" i="9"/>
  <c r="O239" i="9"/>
  <c r="N239" i="9"/>
  <c r="M239" i="9"/>
  <c r="M232" i="9"/>
  <c r="M225" i="9"/>
  <c r="M221" i="9"/>
  <c r="AC217" i="9"/>
  <c r="AB217" i="9"/>
  <c r="AA217" i="9"/>
  <c r="Z217" i="9"/>
  <c r="Y217" i="9"/>
  <c r="X217" i="9"/>
  <c r="W217" i="9"/>
  <c r="V217" i="9"/>
  <c r="U217" i="9"/>
  <c r="T217" i="9"/>
  <c r="S217" i="9"/>
  <c r="R217" i="9"/>
  <c r="Q217" i="9"/>
  <c r="P217" i="9"/>
  <c r="O217" i="9"/>
  <c r="N217" i="9"/>
  <c r="M217" i="9"/>
  <c r="AC214" i="9"/>
  <c r="AB214" i="9"/>
  <c r="AA214" i="9"/>
  <c r="Z214" i="9"/>
  <c r="Y214" i="9"/>
  <c r="X214" i="9"/>
  <c r="W214" i="9"/>
  <c r="V214" i="9"/>
  <c r="U214" i="9"/>
  <c r="T214" i="9"/>
  <c r="S214" i="9"/>
  <c r="R214" i="9"/>
  <c r="Q214" i="9"/>
  <c r="P214" i="9"/>
  <c r="O214" i="9"/>
  <c r="N214" i="9"/>
  <c r="M214" i="9"/>
  <c r="AC210" i="9"/>
  <c r="AB210" i="9"/>
  <c r="AA210" i="9"/>
  <c r="Z210" i="9"/>
  <c r="Y210" i="9"/>
  <c r="X210" i="9"/>
  <c r="W210" i="9"/>
  <c r="V210" i="9"/>
  <c r="U210" i="9"/>
  <c r="T210" i="9"/>
  <c r="S210" i="9"/>
  <c r="R210" i="9"/>
  <c r="Q210" i="9"/>
  <c r="P210" i="9"/>
  <c r="O210" i="9"/>
  <c r="N210" i="9"/>
  <c r="M210" i="9"/>
  <c r="AC206" i="9"/>
  <c r="AB206" i="9"/>
  <c r="AA206" i="9"/>
  <c r="Z206" i="9"/>
  <c r="Y206" i="9"/>
  <c r="X206" i="9"/>
  <c r="W206" i="9"/>
  <c r="V206" i="9"/>
  <c r="U206" i="9"/>
  <c r="T206" i="9"/>
  <c r="S206" i="9"/>
  <c r="R206" i="9"/>
  <c r="Q206" i="9"/>
  <c r="P206" i="9"/>
  <c r="O206" i="9"/>
  <c r="N206" i="9"/>
  <c r="M206" i="9"/>
  <c r="AC203" i="9"/>
  <c r="AB203" i="9"/>
  <c r="AA203" i="9"/>
  <c r="Z203" i="9"/>
  <c r="Y203" i="9"/>
  <c r="X203" i="9"/>
  <c r="W203" i="9"/>
  <c r="V203" i="9"/>
  <c r="U203" i="9"/>
  <c r="T203" i="9"/>
  <c r="S203" i="9"/>
  <c r="R203" i="9"/>
  <c r="Q203" i="9"/>
  <c r="P203" i="9"/>
  <c r="O203" i="9"/>
  <c r="N203" i="9"/>
  <c r="M203" i="9"/>
  <c r="AC200" i="9"/>
  <c r="AB200" i="9"/>
  <c r="AA200" i="9"/>
  <c r="Z200" i="9"/>
  <c r="Y200" i="9"/>
  <c r="X200" i="9"/>
  <c r="W200" i="9"/>
  <c r="V200" i="9"/>
  <c r="U200" i="9"/>
  <c r="T200" i="9"/>
  <c r="S200" i="9"/>
  <c r="R200" i="9"/>
  <c r="Q200" i="9"/>
  <c r="P200" i="9"/>
  <c r="O200" i="9"/>
  <c r="N200" i="9"/>
  <c r="M200" i="9"/>
  <c r="AC197" i="9"/>
  <c r="AB197" i="9"/>
  <c r="AA197" i="9"/>
  <c r="Z197" i="9"/>
  <c r="Y197" i="9"/>
  <c r="X197" i="9"/>
  <c r="W197" i="9"/>
  <c r="V197" i="9"/>
  <c r="U197" i="9"/>
  <c r="T197" i="9"/>
  <c r="S197" i="9"/>
  <c r="R197" i="9"/>
  <c r="Q197" i="9"/>
  <c r="P197" i="9"/>
  <c r="O197" i="9"/>
  <c r="N197" i="9"/>
  <c r="M197" i="9"/>
  <c r="AC194" i="9"/>
  <c r="AB194" i="9"/>
  <c r="AA194" i="9"/>
  <c r="Z194" i="9"/>
  <c r="Y194" i="9"/>
  <c r="X194" i="9"/>
  <c r="W194" i="9"/>
  <c r="V194" i="9"/>
  <c r="U194" i="9"/>
  <c r="T194" i="9"/>
  <c r="S194" i="9"/>
  <c r="R194" i="9"/>
  <c r="Q194" i="9"/>
  <c r="P194" i="9"/>
  <c r="O194" i="9"/>
  <c r="N194" i="9"/>
  <c r="M194" i="9"/>
  <c r="AC191" i="9"/>
  <c r="AB191" i="9"/>
  <c r="AA191" i="9"/>
  <c r="Z191" i="9"/>
  <c r="Y191" i="9"/>
  <c r="X191" i="9"/>
  <c r="W191" i="9"/>
  <c r="V191" i="9"/>
  <c r="U191" i="9"/>
  <c r="T191" i="9"/>
  <c r="S191" i="9"/>
  <c r="R191" i="9"/>
  <c r="Q191" i="9"/>
  <c r="P191" i="9"/>
  <c r="O191" i="9"/>
  <c r="N191" i="9"/>
  <c r="M191" i="9"/>
  <c r="AC188" i="9"/>
  <c r="AB188" i="9"/>
  <c r="AA188" i="9"/>
  <c r="Z188" i="9"/>
  <c r="Y188" i="9"/>
  <c r="X188" i="9"/>
  <c r="W188" i="9"/>
  <c r="V188" i="9"/>
  <c r="U188" i="9"/>
  <c r="T188" i="9"/>
  <c r="S188" i="9"/>
  <c r="R188" i="9"/>
  <c r="Q188" i="9"/>
  <c r="P188" i="9"/>
  <c r="O188" i="9"/>
  <c r="N188" i="9"/>
  <c r="M188" i="9"/>
  <c r="AC183" i="9"/>
  <c r="AB183" i="9"/>
  <c r="AA183" i="9"/>
  <c r="Z183" i="9"/>
  <c r="Y183" i="9"/>
  <c r="X183" i="9"/>
  <c r="W183" i="9"/>
  <c r="V183" i="9"/>
  <c r="U183" i="9"/>
  <c r="T183" i="9"/>
  <c r="S183" i="9"/>
  <c r="R183" i="9"/>
  <c r="Q183" i="9"/>
  <c r="P183" i="9"/>
  <c r="O183" i="9"/>
  <c r="N183" i="9"/>
  <c r="M183" i="9"/>
  <c r="AC180" i="9"/>
  <c r="AB180" i="9"/>
  <c r="AA180" i="9"/>
  <c r="Z180" i="9"/>
  <c r="Y180" i="9"/>
  <c r="X180" i="9"/>
  <c r="W180" i="9"/>
  <c r="V180" i="9"/>
  <c r="U180" i="9"/>
  <c r="T180" i="9"/>
  <c r="S180" i="9"/>
  <c r="R180" i="9"/>
  <c r="Q180" i="9"/>
  <c r="P180" i="9"/>
  <c r="O180" i="9"/>
  <c r="N180" i="9"/>
  <c r="M180" i="9"/>
  <c r="AC176" i="9"/>
  <c r="AB176" i="9"/>
  <c r="AA176" i="9"/>
  <c r="Z176" i="9"/>
  <c r="Y176" i="9"/>
  <c r="X176" i="9"/>
  <c r="W176" i="9"/>
  <c r="V176" i="9"/>
  <c r="U176" i="9"/>
  <c r="T176" i="9"/>
  <c r="S176" i="9"/>
  <c r="R176" i="9"/>
  <c r="Q176" i="9"/>
  <c r="P176" i="9"/>
  <c r="O176" i="9"/>
  <c r="N176" i="9"/>
  <c r="M176" i="9"/>
  <c r="AC173" i="9"/>
  <c r="AB173" i="9"/>
  <c r="AA173" i="9"/>
  <c r="Z173" i="9"/>
  <c r="Y173" i="9"/>
  <c r="X173" i="9"/>
  <c r="W173" i="9"/>
  <c r="V173" i="9"/>
  <c r="U173" i="9"/>
  <c r="T173" i="9"/>
  <c r="S173" i="9"/>
  <c r="R173" i="9"/>
  <c r="Q173" i="9"/>
  <c r="P173" i="9"/>
  <c r="O173" i="9"/>
  <c r="N173" i="9"/>
  <c r="M173" i="9"/>
  <c r="AC169" i="9"/>
  <c r="AB169" i="9"/>
  <c r="AA169" i="9"/>
  <c r="Z169" i="9"/>
  <c r="Y169" i="9"/>
  <c r="X169" i="9"/>
  <c r="W169" i="9"/>
  <c r="V169" i="9"/>
  <c r="U169" i="9"/>
  <c r="T169" i="9"/>
  <c r="S169" i="9"/>
  <c r="R169" i="9"/>
  <c r="Q169" i="9"/>
  <c r="P169" i="9"/>
  <c r="O169" i="9"/>
  <c r="N169" i="9"/>
  <c r="M169" i="9"/>
  <c r="AC166" i="9"/>
  <c r="AB166" i="9"/>
  <c r="AA166" i="9"/>
  <c r="Z166" i="9"/>
  <c r="Y166" i="9"/>
  <c r="X166" i="9"/>
  <c r="W166" i="9"/>
  <c r="V166" i="9"/>
  <c r="U166" i="9"/>
  <c r="T166" i="9"/>
  <c r="S166" i="9"/>
  <c r="R166" i="9"/>
  <c r="Q166" i="9"/>
  <c r="P166" i="9"/>
  <c r="O166" i="9"/>
  <c r="N166" i="9"/>
  <c r="M166" i="9"/>
  <c r="AC161" i="9"/>
  <c r="AB161" i="9"/>
  <c r="AA161" i="9"/>
  <c r="Z161" i="9"/>
  <c r="Y161" i="9"/>
  <c r="X161" i="9"/>
  <c r="W161" i="9"/>
  <c r="V161" i="9"/>
  <c r="U161" i="9"/>
  <c r="T161" i="9"/>
  <c r="S161" i="9"/>
  <c r="R161" i="9"/>
  <c r="Q161" i="9"/>
  <c r="P161" i="9"/>
  <c r="O161" i="9"/>
  <c r="N161" i="9"/>
  <c r="M161" i="9"/>
  <c r="AC157" i="9"/>
  <c r="AB157" i="9"/>
  <c r="AA157" i="9"/>
  <c r="Z157" i="9"/>
  <c r="Y157" i="9"/>
  <c r="X157" i="9"/>
  <c r="W157" i="9"/>
  <c r="V157" i="9"/>
  <c r="U157" i="9"/>
  <c r="T157" i="9"/>
  <c r="S157" i="9"/>
  <c r="R157" i="9"/>
  <c r="Q157" i="9"/>
  <c r="P157" i="9"/>
  <c r="O157" i="9"/>
  <c r="N157" i="9"/>
  <c r="M157" i="9"/>
  <c r="AC153" i="9"/>
  <c r="AB153" i="9"/>
  <c r="AA153" i="9"/>
  <c r="Z153" i="9"/>
  <c r="Y153" i="9"/>
  <c r="X153" i="9"/>
  <c r="W153" i="9"/>
  <c r="V153" i="9"/>
  <c r="U153" i="9"/>
  <c r="T153" i="9"/>
  <c r="S153" i="9"/>
  <c r="R153" i="9"/>
  <c r="Q153" i="9"/>
  <c r="P153" i="9"/>
  <c r="O153" i="9"/>
  <c r="N153" i="9"/>
  <c r="M153" i="9"/>
  <c r="AC147" i="9"/>
  <c r="AB147" i="9"/>
  <c r="AA147" i="9"/>
  <c r="Z147" i="9"/>
  <c r="Y147" i="9"/>
  <c r="X147" i="9"/>
  <c r="W147" i="9"/>
  <c r="V147" i="9"/>
  <c r="U147" i="9"/>
  <c r="T147" i="9"/>
  <c r="S147" i="9"/>
  <c r="R147" i="9"/>
  <c r="Q147" i="9"/>
  <c r="P147" i="9"/>
  <c r="O147" i="9"/>
  <c r="N147" i="9"/>
  <c r="M147" i="9"/>
  <c r="AC142" i="9"/>
  <c r="AB142" i="9"/>
  <c r="AA142" i="9"/>
  <c r="Z142" i="9"/>
  <c r="Y142" i="9"/>
  <c r="X142" i="9"/>
  <c r="W142" i="9"/>
  <c r="V142" i="9"/>
  <c r="U142" i="9"/>
  <c r="T142" i="9"/>
  <c r="S142" i="9"/>
  <c r="R142" i="9"/>
  <c r="Q142" i="9"/>
  <c r="P142" i="9"/>
  <c r="O142" i="9"/>
  <c r="N142" i="9"/>
  <c r="M142" i="9"/>
  <c r="AC137" i="9"/>
  <c r="AB137" i="9"/>
  <c r="AA137" i="9"/>
  <c r="Z137" i="9"/>
  <c r="Y137" i="9"/>
  <c r="X137" i="9"/>
  <c r="W137" i="9"/>
  <c r="V137" i="9"/>
  <c r="U137" i="9"/>
  <c r="T137" i="9"/>
  <c r="S137" i="9"/>
  <c r="R137" i="9"/>
  <c r="Q137" i="9"/>
  <c r="P137" i="9"/>
  <c r="O137" i="9"/>
  <c r="N137" i="9"/>
  <c r="M137" i="9"/>
  <c r="AC130" i="9"/>
  <c r="AB130" i="9"/>
  <c r="AA130" i="9"/>
  <c r="Z130" i="9"/>
  <c r="Y130" i="9"/>
  <c r="X130" i="9"/>
  <c r="W130" i="9"/>
  <c r="V130" i="9"/>
  <c r="U130" i="9"/>
  <c r="T130" i="9"/>
  <c r="S130" i="9"/>
  <c r="R130" i="9"/>
  <c r="Q130" i="9"/>
  <c r="P130" i="9"/>
  <c r="O130" i="9"/>
  <c r="N130" i="9"/>
  <c r="M130" i="9"/>
  <c r="AC127" i="9"/>
  <c r="AB127" i="9"/>
  <c r="AA127" i="9"/>
  <c r="Z127" i="9"/>
  <c r="Y127" i="9"/>
  <c r="X127" i="9"/>
  <c r="W127" i="9"/>
  <c r="V127" i="9"/>
  <c r="U127" i="9"/>
  <c r="T127" i="9"/>
  <c r="S127" i="9"/>
  <c r="R127" i="9"/>
  <c r="Q127" i="9"/>
  <c r="P127" i="9"/>
  <c r="O127" i="9"/>
  <c r="N127" i="9"/>
  <c r="M127" i="9"/>
  <c r="AC123" i="9"/>
  <c r="AB123" i="9"/>
  <c r="AA123" i="9"/>
  <c r="Z123" i="9"/>
  <c r="Y123" i="9"/>
  <c r="X123" i="9"/>
  <c r="W123" i="9"/>
  <c r="V123" i="9"/>
  <c r="U123" i="9"/>
  <c r="T123" i="9"/>
  <c r="S123" i="9"/>
  <c r="R123" i="9"/>
  <c r="Q123" i="9"/>
  <c r="P123" i="9"/>
  <c r="O123" i="9"/>
  <c r="N123" i="9"/>
  <c r="M123" i="9"/>
  <c r="AC119" i="9"/>
  <c r="AB119" i="9"/>
  <c r="AA119" i="9"/>
  <c r="Z119" i="9"/>
  <c r="Y119" i="9"/>
  <c r="X119" i="9"/>
  <c r="W119" i="9"/>
  <c r="V119" i="9"/>
  <c r="U119" i="9"/>
  <c r="T119" i="9"/>
  <c r="S119" i="9"/>
  <c r="R119" i="9"/>
  <c r="Q119" i="9"/>
  <c r="P119" i="9"/>
  <c r="O119" i="9"/>
  <c r="N119" i="9"/>
  <c r="M119" i="9"/>
  <c r="AC116" i="9"/>
  <c r="AB116" i="9"/>
  <c r="AA116" i="9"/>
  <c r="Z116" i="9"/>
  <c r="Y116" i="9"/>
  <c r="X116" i="9"/>
  <c r="W116" i="9"/>
  <c r="V116" i="9"/>
  <c r="U116" i="9"/>
  <c r="T116" i="9"/>
  <c r="S116" i="9"/>
  <c r="R116" i="9"/>
  <c r="Q116" i="9"/>
  <c r="P116" i="9"/>
  <c r="O116" i="9"/>
  <c r="N116" i="9"/>
  <c r="M116" i="9"/>
  <c r="AC113" i="9"/>
  <c r="AB113" i="9"/>
  <c r="AA113" i="9"/>
  <c r="Z113" i="9"/>
  <c r="Y113" i="9"/>
  <c r="X113" i="9"/>
  <c r="W113" i="9"/>
  <c r="V113" i="9"/>
  <c r="U113" i="9"/>
  <c r="T113" i="9"/>
  <c r="S113" i="9"/>
  <c r="R113" i="9"/>
  <c r="Q113" i="9"/>
  <c r="P113" i="9"/>
  <c r="O113" i="9"/>
  <c r="N113" i="9"/>
  <c r="M113" i="9"/>
  <c r="AC108" i="9"/>
  <c r="AB108" i="9"/>
  <c r="AA108" i="9"/>
  <c r="Z108" i="9"/>
  <c r="Y108" i="9"/>
  <c r="X108" i="9"/>
  <c r="W108" i="9"/>
  <c r="V108" i="9"/>
  <c r="U108" i="9"/>
  <c r="T108" i="9"/>
  <c r="S108" i="9"/>
  <c r="R108" i="9"/>
  <c r="Q108" i="9"/>
  <c r="P108" i="9"/>
  <c r="O108" i="9"/>
  <c r="N108" i="9"/>
  <c r="M108" i="9"/>
  <c r="AC104" i="9"/>
  <c r="AB104" i="9"/>
  <c r="AA104" i="9"/>
  <c r="Z104" i="9"/>
  <c r="Y104" i="9"/>
  <c r="X104" i="9"/>
  <c r="W104" i="9"/>
  <c r="V104" i="9"/>
  <c r="U104" i="9"/>
  <c r="T104" i="9"/>
  <c r="S104" i="9"/>
  <c r="R104" i="9"/>
  <c r="Q104" i="9"/>
  <c r="P104" i="9"/>
  <c r="O104" i="9"/>
  <c r="N104" i="9"/>
  <c r="M104" i="9"/>
  <c r="AC101" i="9"/>
  <c r="AB101" i="9"/>
  <c r="AA101" i="9"/>
  <c r="Z101" i="9"/>
  <c r="Y101" i="9"/>
  <c r="X101" i="9"/>
  <c r="W101" i="9"/>
  <c r="V101" i="9"/>
  <c r="U101" i="9"/>
  <c r="T101" i="9"/>
  <c r="S101" i="9"/>
  <c r="R101" i="9"/>
  <c r="Q101" i="9"/>
  <c r="P101" i="9"/>
  <c r="O101" i="9"/>
  <c r="N101" i="9"/>
  <c r="M101" i="9"/>
  <c r="AC96" i="9"/>
  <c r="AB96" i="9"/>
  <c r="AA96" i="9"/>
  <c r="Z96" i="9"/>
  <c r="Y96" i="9"/>
  <c r="X96" i="9"/>
  <c r="W96" i="9"/>
  <c r="V96" i="9"/>
  <c r="U96" i="9"/>
  <c r="T96" i="9"/>
  <c r="S96" i="9"/>
  <c r="R96" i="9"/>
  <c r="Q96" i="9"/>
  <c r="P96" i="9"/>
  <c r="O96" i="9"/>
  <c r="N96" i="9"/>
  <c r="M96" i="9"/>
  <c r="AC91" i="9"/>
  <c r="AB91" i="9"/>
  <c r="AA91" i="9"/>
  <c r="Z91" i="9"/>
  <c r="Y91" i="9"/>
  <c r="X91" i="9"/>
  <c r="W91" i="9"/>
  <c r="V91" i="9"/>
  <c r="U91" i="9"/>
  <c r="T91" i="9"/>
  <c r="S91" i="9"/>
  <c r="R91" i="9"/>
  <c r="Q91" i="9"/>
  <c r="P91" i="9"/>
  <c r="O91" i="9"/>
  <c r="N91" i="9"/>
  <c r="M91" i="9"/>
  <c r="M87" i="9"/>
  <c r="AC84" i="9"/>
  <c r="AB84" i="9"/>
  <c r="AA84" i="9"/>
  <c r="Z84" i="9"/>
  <c r="Y84" i="9"/>
  <c r="X84" i="9"/>
  <c r="W84" i="9"/>
  <c r="V84" i="9"/>
  <c r="U84" i="9"/>
  <c r="T84" i="9"/>
  <c r="S84" i="9"/>
  <c r="R84" i="9"/>
  <c r="Q84" i="9"/>
  <c r="P84" i="9"/>
  <c r="O84" i="9"/>
  <c r="N84" i="9"/>
  <c r="M84" i="9"/>
  <c r="AC81" i="9"/>
  <c r="AB81" i="9"/>
  <c r="AA81" i="9"/>
  <c r="Z81" i="9"/>
  <c r="Y81" i="9"/>
  <c r="X81" i="9"/>
  <c r="W81" i="9"/>
  <c r="V81" i="9"/>
  <c r="U81" i="9"/>
  <c r="T81" i="9"/>
  <c r="S81" i="9"/>
  <c r="R81" i="9"/>
  <c r="Q81" i="9"/>
  <c r="P81" i="9"/>
  <c r="O81" i="9"/>
  <c r="N81" i="9"/>
  <c r="M81" i="9"/>
  <c r="AC78" i="9"/>
  <c r="AB78" i="9"/>
  <c r="AA78" i="9"/>
  <c r="Z78" i="9"/>
  <c r="Y78" i="9"/>
  <c r="X78" i="9"/>
  <c r="W78" i="9"/>
  <c r="V78" i="9"/>
  <c r="U78" i="9"/>
  <c r="T78" i="9"/>
  <c r="S78" i="9"/>
  <c r="R78" i="9"/>
  <c r="Q78" i="9"/>
  <c r="P78" i="9"/>
  <c r="O78" i="9"/>
  <c r="N78" i="9"/>
  <c r="M78" i="9"/>
  <c r="AC75" i="9"/>
  <c r="AB75" i="9"/>
  <c r="AA75" i="9"/>
  <c r="Z75" i="9"/>
  <c r="Y75" i="9"/>
  <c r="X75" i="9"/>
  <c r="W75" i="9"/>
  <c r="V75" i="9"/>
  <c r="U75" i="9"/>
  <c r="T75" i="9"/>
  <c r="S75" i="9"/>
  <c r="R75" i="9"/>
  <c r="Q75" i="9"/>
  <c r="P75" i="9"/>
  <c r="O75" i="9"/>
  <c r="N75" i="9"/>
  <c r="M75" i="9"/>
  <c r="AC72" i="9"/>
  <c r="AB72" i="9"/>
  <c r="AA72" i="9"/>
  <c r="Z72" i="9"/>
  <c r="Y72" i="9"/>
  <c r="X72" i="9"/>
  <c r="W72" i="9"/>
  <c r="V72" i="9"/>
  <c r="U72" i="9"/>
  <c r="T72" i="9"/>
  <c r="S72" i="9"/>
  <c r="R72" i="9"/>
  <c r="Q72" i="9"/>
  <c r="P72" i="9"/>
  <c r="O72" i="9"/>
  <c r="N72" i="9"/>
  <c r="M72" i="9"/>
  <c r="AC69" i="9"/>
  <c r="AB69" i="9"/>
  <c r="AA69" i="9"/>
  <c r="Z69" i="9"/>
  <c r="Y69" i="9"/>
  <c r="X69" i="9"/>
  <c r="W69" i="9"/>
  <c r="V69" i="9"/>
  <c r="U69" i="9"/>
  <c r="T69" i="9"/>
  <c r="S69" i="9"/>
  <c r="R69" i="9"/>
  <c r="Q69" i="9"/>
  <c r="P69" i="9"/>
  <c r="O69" i="9"/>
  <c r="N69" i="9"/>
  <c r="M69" i="9"/>
  <c r="AC64" i="9"/>
  <c r="AB64" i="9"/>
  <c r="AA64" i="9"/>
  <c r="Z64" i="9"/>
  <c r="Y64" i="9"/>
  <c r="X64" i="9"/>
  <c r="W64" i="9"/>
  <c r="V64" i="9"/>
  <c r="U64" i="9"/>
  <c r="T64" i="9"/>
  <c r="S64" i="9"/>
  <c r="R64" i="9"/>
  <c r="Q64" i="9"/>
  <c r="P64" i="9"/>
  <c r="O64" i="9"/>
  <c r="N64" i="9"/>
  <c r="M64" i="9"/>
  <c r="AC61" i="9"/>
  <c r="AB61" i="9"/>
  <c r="AA61" i="9"/>
  <c r="Z61" i="9"/>
  <c r="Y61" i="9"/>
  <c r="X61" i="9"/>
  <c r="W61" i="9"/>
  <c r="V61" i="9"/>
  <c r="U61" i="9"/>
  <c r="T61" i="9"/>
  <c r="S61" i="9"/>
  <c r="R61" i="9"/>
  <c r="Q61" i="9"/>
  <c r="P61" i="9"/>
  <c r="O61" i="9"/>
  <c r="N61" i="9"/>
  <c r="M61" i="9"/>
  <c r="AC57" i="9"/>
  <c r="AB57" i="9"/>
  <c r="AA57" i="9"/>
  <c r="Z57" i="9"/>
  <c r="Y57" i="9"/>
  <c r="X57" i="9"/>
  <c r="W57" i="9"/>
  <c r="V57" i="9"/>
  <c r="U57" i="9"/>
  <c r="T57" i="9"/>
  <c r="S57" i="9"/>
  <c r="R57" i="9"/>
  <c r="Q57" i="9"/>
  <c r="P57" i="9"/>
  <c r="O57" i="9"/>
  <c r="N57" i="9"/>
  <c r="M57" i="9"/>
  <c r="AC54" i="9"/>
  <c r="AB54" i="9"/>
  <c r="AA54" i="9"/>
  <c r="Z54" i="9"/>
  <c r="Y54" i="9"/>
  <c r="X54" i="9"/>
  <c r="W54" i="9"/>
  <c r="V54" i="9"/>
  <c r="U54" i="9"/>
  <c r="T54" i="9"/>
  <c r="S54" i="9"/>
  <c r="R54" i="9"/>
  <c r="Q54" i="9"/>
  <c r="P54" i="9"/>
  <c r="O54" i="9"/>
  <c r="N54" i="9"/>
  <c r="M54" i="9"/>
  <c r="AC50" i="9"/>
  <c r="AB50" i="9"/>
  <c r="AA50" i="9"/>
  <c r="Z50" i="9"/>
  <c r="Y50" i="9"/>
  <c r="X50" i="9"/>
  <c r="W50" i="9"/>
  <c r="V50" i="9"/>
  <c r="U50" i="9"/>
  <c r="T50" i="9"/>
  <c r="S50" i="9"/>
  <c r="R50" i="9"/>
  <c r="Q50" i="9"/>
  <c r="P50" i="9"/>
  <c r="O50" i="9"/>
  <c r="N50" i="9"/>
  <c r="M50" i="9"/>
  <c r="AC47" i="9"/>
  <c r="AB47" i="9"/>
  <c r="AA47" i="9"/>
  <c r="Z47" i="9"/>
  <c r="Y47" i="9"/>
  <c r="X47" i="9"/>
  <c r="W47" i="9"/>
  <c r="V47" i="9"/>
  <c r="U47" i="9"/>
  <c r="T47" i="9"/>
  <c r="S47" i="9"/>
  <c r="R47" i="9"/>
  <c r="Q47" i="9"/>
  <c r="P47" i="9"/>
  <c r="O47" i="9"/>
  <c r="N47" i="9"/>
  <c r="M47" i="9"/>
  <c r="AC42" i="9"/>
  <c r="AB42" i="9"/>
  <c r="AA42" i="9"/>
  <c r="Z42" i="9"/>
  <c r="Y42" i="9"/>
  <c r="X42" i="9"/>
  <c r="W42" i="9"/>
  <c r="V42" i="9"/>
  <c r="U42" i="9"/>
  <c r="T42" i="9"/>
  <c r="S42" i="9"/>
  <c r="R42" i="9"/>
  <c r="Q42" i="9"/>
  <c r="P42" i="9"/>
  <c r="O42" i="9"/>
  <c r="N42" i="9"/>
  <c r="M42" i="9"/>
  <c r="AC38" i="9"/>
  <c r="AB38" i="9"/>
  <c r="AA38" i="9"/>
  <c r="Z38" i="9"/>
  <c r="Y38" i="9"/>
  <c r="X38" i="9"/>
  <c r="W38" i="9"/>
  <c r="V38" i="9"/>
  <c r="U38" i="9"/>
  <c r="T38" i="9"/>
  <c r="S38" i="9"/>
  <c r="R38" i="9"/>
  <c r="Q38" i="9"/>
  <c r="P38" i="9"/>
  <c r="O38" i="9"/>
  <c r="N38" i="9"/>
  <c r="M38" i="9"/>
  <c r="AC34" i="9"/>
  <c r="AB34" i="9"/>
  <c r="AA34" i="9"/>
  <c r="Z34" i="9"/>
  <c r="Y34" i="9"/>
  <c r="X34" i="9"/>
  <c r="W34" i="9"/>
  <c r="V34" i="9"/>
  <c r="U34" i="9"/>
  <c r="T34" i="9"/>
  <c r="S34" i="9"/>
  <c r="R34" i="9"/>
  <c r="Q34" i="9"/>
  <c r="P34" i="9"/>
  <c r="O34" i="9"/>
  <c r="N34" i="9"/>
  <c r="M34" i="9"/>
  <c r="AC28" i="9"/>
  <c r="AB28" i="9"/>
  <c r="AA28" i="9"/>
  <c r="Z28" i="9"/>
  <c r="Y28" i="9"/>
  <c r="X28" i="9"/>
  <c r="W28" i="9"/>
  <c r="V28" i="9"/>
  <c r="U28" i="9"/>
  <c r="T28" i="9"/>
  <c r="S28" i="9"/>
  <c r="R28" i="9"/>
  <c r="Q28" i="9"/>
  <c r="P28" i="9"/>
  <c r="O28" i="9"/>
  <c r="N28" i="9"/>
  <c r="M28" i="9"/>
  <c r="AC23" i="9"/>
  <c r="AB23" i="9"/>
  <c r="AB228" i="9" s="1"/>
  <c r="AA23" i="9"/>
  <c r="Z23" i="9"/>
  <c r="Y23" i="9"/>
  <c r="X23" i="9"/>
  <c r="W23" i="9"/>
  <c r="V23" i="9"/>
  <c r="U23" i="9"/>
  <c r="T23" i="9"/>
  <c r="S23" i="9"/>
  <c r="R23" i="9"/>
  <c r="Q23" i="9"/>
  <c r="Q228" i="9" s="1"/>
  <c r="P23" i="9"/>
  <c r="O23" i="9"/>
  <c r="N23" i="9"/>
  <c r="M23" i="9"/>
  <c r="AC18" i="9"/>
  <c r="AC228" i="9" s="1"/>
  <c r="AB18" i="9"/>
  <c r="AA18" i="9"/>
  <c r="AA228" i="9" s="1"/>
  <c r="Z18" i="9"/>
  <c r="Y18" i="9"/>
  <c r="X18" i="9"/>
  <c r="W18" i="9"/>
  <c r="V18" i="9"/>
  <c r="U18" i="9"/>
  <c r="U228" i="9" s="1"/>
  <c r="T18" i="9"/>
  <c r="T228" i="9" s="1"/>
  <c r="S18" i="9"/>
  <c r="R18" i="9"/>
  <c r="Q18" i="9"/>
  <c r="P18" i="9"/>
  <c r="O18" i="9"/>
  <c r="N18" i="9"/>
  <c r="M18" i="9"/>
  <c r="AC13" i="9"/>
  <c r="AB13" i="9"/>
  <c r="AA13" i="9"/>
  <c r="Z13" i="9"/>
  <c r="Y13" i="9"/>
  <c r="X13" i="9"/>
  <c r="W13" i="9"/>
  <c r="V13" i="9"/>
  <c r="U13" i="9"/>
  <c r="T13" i="9"/>
  <c r="S13" i="9"/>
  <c r="R13" i="9"/>
  <c r="Q13" i="9"/>
  <c r="P13" i="9"/>
  <c r="O13" i="9"/>
  <c r="N13" i="9"/>
  <c r="M13" i="9"/>
  <c r="AC10" i="9"/>
  <c r="AB10" i="9"/>
  <c r="AA10" i="9"/>
  <c r="Z10" i="9"/>
  <c r="Y10" i="9"/>
  <c r="X10" i="9"/>
  <c r="W10" i="9"/>
  <c r="V10" i="9"/>
  <c r="U10" i="9"/>
  <c r="T10" i="9"/>
  <c r="S10" i="9"/>
  <c r="R10" i="9"/>
  <c r="Q10" i="9"/>
  <c r="P10" i="9"/>
  <c r="O10" i="9"/>
  <c r="N10" i="9"/>
  <c r="M10" i="9"/>
  <c r="V840" i="9" l="1"/>
  <c r="P1305" i="9"/>
  <c r="P830" i="9"/>
  <c r="X830" i="9"/>
  <c r="X833" i="9"/>
  <c r="AA1295" i="9"/>
  <c r="P1317" i="9"/>
  <c r="P1551" i="9" s="1"/>
  <c r="W826" i="9"/>
  <c r="U1295" i="9"/>
  <c r="W1314" i="9"/>
  <c r="R1317" i="9"/>
  <c r="Z1317" i="9"/>
  <c r="O799" i="9"/>
  <c r="Q810" i="9"/>
  <c r="Y810" i="9"/>
  <c r="Q814" i="9"/>
  <c r="Y814" i="9"/>
  <c r="R833" i="9"/>
  <c r="Z833" i="9"/>
  <c r="AB1305" i="9"/>
  <c r="Y1328" i="9"/>
  <c r="Q1309" i="9"/>
  <c r="AB830" i="9"/>
  <c r="R857" i="9"/>
  <c r="Q1084" i="9"/>
  <c r="O1305" i="9"/>
  <c r="W1305" i="9"/>
  <c r="P1309" i="9"/>
  <c r="X1309" i="9"/>
  <c r="V1317" i="9"/>
  <c r="AA1328" i="9"/>
  <c r="AB826" i="9"/>
  <c r="AB1348" i="9"/>
  <c r="W810" i="9"/>
  <c r="Z857" i="9"/>
  <c r="V1301" i="9"/>
  <c r="V1305" i="9"/>
  <c r="Q1331" i="9"/>
  <c r="Y1331" i="9"/>
  <c r="W833" i="9"/>
  <c r="T857" i="9"/>
  <c r="AB857" i="9"/>
  <c r="W1295" i="9"/>
  <c r="V1295" i="9"/>
  <c r="P1301" i="9"/>
  <c r="X1301" i="9"/>
  <c r="X1305" i="9"/>
  <c r="U1317" i="9"/>
  <c r="T1317" i="9"/>
  <c r="AB1317" i="9"/>
  <c r="S1328" i="9"/>
  <c r="S1331" i="9"/>
  <c r="AA1331" i="9"/>
  <c r="O1348" i="9"/>
  <c r="W1348" i="9"/>
  <c r="X799" i="9"/>
  <c r="S826" i="9"/>
  <c r="U804" i="9"/>
  <c r="O810" i="9"/>
  <c r="V851" i="9"/>
  <c r="P810" i="9"/>
  <c r="Y818" i="9"/>
  <c r="AB840" i="9"/>
  <c r="U799" i="9"/>
  <c r="S814" i="9"/>
  <c r="AA814" i="9"/>
  <c r="Q851" i="9"/>
  <c r="Y851" i="9"/>
  <c r="V857" i="9"/>
  <c r="P1084" i="9"/>
  <c r="W1290" i="9"/>
  <c r="W1518" i="9" s="1"/>
  <c r="V1290" i="9"/>
  <c r="V1518" i="9" s="1"/>
  <c r="P1348" i="9"/>
  <c r="X1348" i="9"/>
  <c r="T826" i="9"/>
  <c r="S1290" i="9"/>
  <c r="Y1342" i="9"/>
  <c r="O814" i="9"/>
  <c r="Y794" i="9"/>
  <c r="X810" i="9"/>
  <c r="Q818" i="9"/>
  <c r="T840" i="9"/>
  <c r="R794" i="9"/>
  <c r="O804" i="9"/>
  <c r="W804" i="9"/>
  <c r="R810" i="9"/>
  <c r="Z810" i="9"/>
  <c r="T818" i="9"/>
  <c r="AB818" i="9"/>
  <c r="Q833" i="9"/>
  <c r="Y833" i="9"/>
  <c r="S851" i="9"/>
  <c r="AA851" i="9"/>
  <c r="Q1290" i="9"/>
  <c r="Q1518" i="9" s="1"/>
  <c r="Y1290" i="9"/>
  <c r="AA1301" i="9"/>
  <c r="R1301" i="9"/>
  <c r="U1331" i="9"/>
  <c r="P799" i="9"/>
  <c r="AA826" i="9"/>
  <c r="AA1290" i="9"/>
  <c r="Q1342" i="9"/>
  <c r="T1348" i="9"/>
  <c r="W814" i="9"/>
  <c r="V799" i="9"/>
  <c r="O1084" i="9"/>
  <c r="S1295" i="9"/>
  <c r="R1295" i="9"/>
  <c r="Z1295" i="9"/>
  <c r="T1305" i="9"/>
  <c r="P1328" i="9"/>
  <c r="P1518" i="9" s="1"/>
  <c r="X1328" i="9"/>
  <c r="O1331" i="9"/>
  <c r="X804" i="9"/>
  <c r="R814" i="9"/>
  <c r="S1305" i="9"/>
  <c r="T1328" i="9"/>
  <c r="Q804" i="9"/>
  <c r="R818" i="9"/>
  <c r="V826" i="9"/>
  <c r="V830" i="9"/>
  <c r="AB833" i="9"/>
  <c r="U833" i="9"/>
  <c r="O840" i="9"/>
  <c r="W840" i="9"/>
  <c r="AA845" i="9"/>
  <c r="AC850" i="9"/>
  <c r="T851" i="9"/>
  <c r="AB851" i="9"/>
  <c r="S857" i="9"/>
  <c r="AA857" i="9"/>
  <c r="Q794" i="9"/>
  <c r="Q799" i="9"/>
  <c r="Y799" i="9"/>
  <c r="S810" i="9"/>
  <c r="AA810" i="9"/>
  <c r="T814" i="9"/>
  <c r="AB814" i="9"/>
  <c r="U814" i="9"/>
  <c r="S818" i="9"/>
  <c r="AA818" i="9"/>
  <c r="O830" i="9"/>
  <c r="W830" i="9"/>
  <c r="P840" i="9"/>
  <c r="X840" i="9"/>
  <c r="U857" i="9"/>
  <c r="AC886" i="9"/>
  <c r="S1314" i="9"/>
  <c r="AA1314" i="9"/>
  <c r="U1342" i="9"/>
  <c r="T1342" i="9"/>
  <c r="AB1342" i="9"/>
  <c r="X1290" i="9"/>
  <c r="AB1328" i="9"/>
  <c r="Z804" i="9"/>
  <c r="Z818" i="9"/>
  <c r="AA804" i="9"/>
  <c r="Y840" i="9"/>
  <c r="S794" i="9"/>
  <c r="AA794" i="9"/>
  <c r="U818" i="9"/>
  <c r="V818" i="9"/>
  <c r="P826" i="9"/>
  <c r="X826" i="9"/>
  <c r="R840" i="9"/>
  <c r="Z840" i="9"/>
  <c r="S840" i="9"/>
  <c r="AA840" i="9"/>
  <c r="O851" i="9"/>
  <c r="W851" i="9"/>
  <c r="O857" i="9"/>
  <c r="W857" i="9"/>
  <c r="Q1317" i="9"/>
  <c r="Y1317" i="9"/>
  <c r="Z814" i="9"/>
  <c r="O1301" i="9"/>
  <c r="AA1305" i="9"/>
  <c r="R804" i="9"/>
  <c r="U826" i="9"/>
  <c r="AB804" i="9"/>
  <c r="R1290" i="9"/>
  <c r="O794" i="9"/>
  <c r="AB799" i="9"/>
  <c r="V810" i="9"/>
  <c r="R830" i="9"/>
  <c r="Z830" i="9"/>
  <c r="S830" i="9"/>
  <c r="AA830" i="9"/>
  <c r="S1086" i="9"/>
  <c r="U1086" i="9" s="1"/>
  <c r="N1290" i="9"/>
  <c r="T1301" i="9"/>
  <c r="AB1301" i="9"/>
  <c r="AB1518" i="9" s="1"/>
  <c r="P804" i="9"/>
  <c r="U830" i="9"/>
  <c r="P1290" i="9"/>
  <c r="W1301" i="9"/>
  <c r="Y804" i="9"/>
  <c r="S804" i="9"/>
  <c r="V833" i="9"/>
  <c r="Q840" i="9"/>
  <c r="Z1290" i="9"/>
  <c r="P794" i="9"/>
  <c r="V804" i="9"/>
  <c r="O818" i="9"/>
  <c r="W818" i="9"/>
  <c r="P818" i="9"/>
  <c r="X818" i="9"/>
  <c r="AC839" i="9"/>
  <c r="U840" i="9"/>
  <c r="Q857" i="9"/>
  <c r="Y857" i="9"/>
  <c r="Q1295" i="9"/>
  <c r="Y1295" i="9"/>
  <c r="P1295" i="9"/>
  <c r="X1295" i="9"/>
  <c r="U1309" i="9"/>
  <c r="T1309" i="9"/>
  <c r="AB1309" i="9"/>
  <c r="AA1348" i="9"/>
  <c r="R799" i="9"/>
  <c r="AB794" i="9"/>
  <c r="AA799" i="9"/>
  <c r="T799" i="9"/>
  <c r="Q826" i="9"/>
  <c r="Y826" i="9"/>
  <c r="P851" i="9"/>
  <c r="X851" i="9"/>
  <c r="W794" i="9"/>
  <c r="P814" i="9"/>
  <c r="X814" i="9"/>
  <c r="R826" i="9"/>
  <c r="R1551" i="9" s="1"/>
  <c r="Z826" i="9"/>
  <c r="Z799" i="9"/>
  <c r="AB810" i="9"/>
  <c r="T794" i="9"/>
  <c r="S799" i="9"/>
  <c r="U810" i="9"/>
  <c r="S833" i="9"/>
  <c r="AA833" i="9"/>
  <c r="AA1551" i="9" s="1"/>
  <c r="N1331" i="9"/>
  <c r="T810" i="9"/>
  <c r="O1016" i="9"/>
  <c r="P1016" i="9" s="1"/>
  <c r="Q1016" i="9"/>
  <c r="N1015" i="9"/>
  <c r="O1020" i="9"/>
  <c r="N1309" i="9"/>
  <c r="O1021" i="9"/>
  <c r="T833" i="9"/>
  <c r="AC856" i="9"/>
  <c r="AC819" i="9"/>
  <c r="O1018" i="9"/>
  <c r="N1295" i="9"/>
  <c r="N1317" i="9"/>
  <c r="S1354" i="9"/>
  <c r="AC847" i="9"/>
  <c r="AC858" i="9"/>
  <c r="O1017" i="9"/>
  <c r="P1017" i="9" s="1"/>
  <c r="Q1017" i="9" s="1"/>
  <c r="W799" i="9"/>
  <c r="T804" i="9"/>
  <c r="AC816" i="9"/>
  <c r="O1019" i="9"/>
  <c r="P1019" i="9" s="1"/>
  <c r="N1321" i="9"/>
  <c r="AC803" i="9"/>
  <c r="Y1039" i="9"/>
  <c r="AB1039" i="9" s="1"/>
  <c r="AC825" i="9"/>
  <c r="N1084" i="9"/>
  <c r="S1087" i="9"/>
  <c r="U1087" i="9" s="1"/>
  <c r="W1087" i="9" s="1"/>
  <c r="N1305" i="9"/>
  <c r="AC862" i="9"/>
  <c r="N1351" i="9"/>
  <c r="O1551" i="9"/>
  <c r="N1285" i="9"/>
  <c r="AB500" i="9"/>
  <c r="AB504" i="9" s="1"/>
  <c r="Z500" i="9"/>
  <c r="Z504" i="9" s="1"/>
  <c r="Y500" i="9"/>
  <c r="Y504" i="9" s="1"/>
  <c r="AA500" i="9"/>
  <c r="AA504" i="9" s="1"/>
  <c r="AC500" i="9"/>
  <c r="AC504" i="9" s="1"/>
  <c r="X500" i="9"/>
  <c r="X504" i="9" s="1"/>
  <c r="Y228" i="9"/>
  <c r="X228" i="9"/>
  <c r="Z228" i="9"/>
  <c r="Z794" i="9"/>
  <c r="X794" i="9"/>
  <c r="N1222" i="9"/>
  <c r="N1221" i="9" s="1"/>
  <c r="N1218" i="9"/>
  <c r="N1217" i="9" s="1"/>
  <c r="AC1192" i="9"/>
  <c r="AC1187" i="9"/>
  <c r="Q500" i="9"/>
  <c r="Q504" i="9" s="1"/>
  <c r="U1032" i="9"/>
  <c r="X1032" i="9" s="1"/>
  <c r="AA1032" i="9" s="1"/>
  <c r="O500" i="9"/>
  <c r="O504" i="9" s="1"/>
  <c r="P500" i="9"/>
  <c r="P504" i="9" s="1"/>
  <c r="N500" i="9"/>
  <c r="N504" i="9" s="1"/>
  <c r="R500" i="9"/>
  <c r="R504" i="9" s="1"/>
  <c r="W500" i="9"/>
  <c r="W504" i="9" s="1"/>
  <c r="U500" i="9"/>
  <c r="U504" i="9" s="1"/>
  <c r="S500" i="9"/>
  <c r="S504" i="9" s="1"/>
  <c r="V500" i="9"/>
  <c r="V504" i="9" s="1"/>
  <c r="T500" i="9"/>
  <c r="T504" i="9" s="1"/>
  <c r="M500" i="9"/>
  <c r="M504" i="9" s="1"/>
  <c r="O228" i="9"/>
  <c r="R865" i="9"/>
  <c r="R863" i="9" s="1"/>
  <c r="N841" i="9"/>
  <c r="AC841" i="9" s="1"/>
  <c r="M830" i="9"/>
  <c r="N830" i="9"/>
  <c r="AC835" i="9"/>
  <c r="AC831" i="9"/>
  <c r="AC827" i="9"/>
  <c r="AC811" i="9"/>
  <c r="V228" i="9"/>
  <c r="W228" i="9"/>
  <c r="S228" i="9"/>
  <c r="R228" i="9"/>
  <c r="P228" i="9"/>
  <c r="V794" i="9"/>
  <c r="AC796" i="9"/>
  <c r="U794" i="9"/>
  <c r="M228" i="9"/>
  <c r="AC791" i="9"/>
  <c r="N228" i="9"/>
  <c r="M789" i="9"/>
  <c r="AC904" i="9"/>
  <c r="AC903" i="9" s="1"/>
  <c r="R1354" i="9"/>
  <c r="T1356" i="9"/>
  <c r="T1354" i="9" s="1"/>
  <c r="N1301" i="9"/>
  <c r="AC1262" i="9"/>
  <c r="AC1237" i="9"/>
  <c r="N1238" i="9"/>
  <c r="AC1238" i="9" s="1"/>
  <c r="N1240" i="9"/>
  <c r="N1239" i="9" s="1"/>
  <c r="AC1241" i="9"/>
  <c r="AC1243" i="9"/>
  <c r="N1244" i="9"/>
  <c r="AC1244" i="9" s="1"/>
  <c r="N1246" i="9"/>
  <c r="N1245" i="9" s="1"/>
  <c r="AC1247" i="9"/>
  <c r="AC1249" i="9"/>
  <c r="N1250" i="9"/>
  <c r="AC1250" i="9" s="1"/>
  <c r="N1252" i="9"/>
  <c r="N1251" i="9" s="1"/>
  <c r="N1256" i="9"/>
  <c r="N1254" i="9" s="1"/>
  <c r="AC1257" i="9"/>
  <c r="N1260" i="9"/>
  <c r="N1258" i="9" s="1"/>
  <c r="AC1215" i="9"/>
  <c r="AC1214" i="9" s="1"/>
  <c r="AC1219" i="9"/>
  <c r="AC1223" i="9"/>
  <c r="AC1225" i="9"/>
  <c r="AC1224" i="9" s="1"/>
  <c r="AC1227" i="9"/>
  <c r="AC1229" i="9"/>
  <c r="AC1228" i="9" s="1"/>
  <c r="N1232" i="9"/>
  <c r="N1234" i="9"/>
  <c r="AC1234" i="9" s="1"/>
  <c r="M1214" i="9"/>
  <c r="M1224" i="9"/>
  <c r="M1228" i="9"/>
  <c r="AC1205" i="9"/>
  <c r="N1201" i="9"/>
  <c r="AC1203" i="9"/>
  <c r="AC1201" i="9" s="1"/>
  <c r="AC1207" i="9"/>
  <c r="N1210" i="9"/>
  <c r="N1209" i="9" s="1"/>
  <c r="N1212" i="9"/>
  <c r="AC1212" i="9" s="1"/>
  <c r="AC1186" i="9"/>
  <c r="AC1188" i="9"/>
  <c r="N1189" i="9"/>
  <c r="AC1189" i="9" s="1"/>
  <c r="N1191" i="9"/>
  <c r="AC1191" i="9" s="1"/>
  <c r="N1193" i="9"/>
  <c r="AC1193" i="9" s="1"/>
  <c r="N1197" i="9"/>
  <c r="N1199" i="9"/>
  <c r="AC1199" i="9" s="1"/>
  <c r="M1185" i="9"/>
  <c r="T1086" i="9"/>
  <c r="R1085" i="9"/>
  <c r="R1084" i="9" s="1"/>
  <c r="T1087" i="9"/>
  <c r="V1087" i="9" s="1"/>
  <c r="X1087" i="9" s="1"/>
  <c r="Z1087" i="9" s="1"/>
  <c r="M1068" i="9"/>
  <c r="M1077" i="9"/>
  <c r="M1276" i="9" s="1"/>
  <c r="M1280" i="9" s="1"/>
  <c r="N1070" i="9"/>
  <c r="N1068" i="9" s="1"/>
  <c r="N1076" i="9"/>
  <c r="O1076" i="9" s="1"/>
  <c r="O1069" i="9"/>
  <c r="O1071" i="9"/>
  <c r="P1071" i="9" s="1"/>
  <c r="O1073" i="9"/>
  <c r="O1074" i="9"/>
  <c r="AC1074" i="9" s="1"/>
  <c r="O1075" i="9"/>
  <c r="P1075" i="9" s="1"/>
  <c r="T1024" i="9"/>
  <c r="V1024" i="9" s="1"/>
  <c r="V1025" i="9"/>
  <c r="Y1025" i="9" s="1"/>
  <c r="AB1025" i="9" s="1"/>
  <c r="T1031" i="9"/>
  <c r="U1025" i="9"/>
  <c r="X1025" i="9" s="1"/>
  <c r="V1032" i="9"/>
  <c r="T1038" i="9"/>
  <c r="V1038" i="9" s="1"/>
  <c r="X1038" i="9" s="1"/>
  <c r="Z1038" i="9" s="1"/>
  <c r="U1039" i="9"/>
  <c r="X1039" i="9" s="1"/>
  <c r="M1043" i="9"/>
  <c r="V1046" i="9"/>
  <c r="Y1046" i="9" s="1"/>
  <c r="AB1046" i="9" s="1"/>
  <c r="T1052" i="9"/>
  <c r="U1053" i="9"/>
  <c r="V1060" i="9"/>
  <c r="Y1060" i="9" s="1"/>
  <c r="AB1060" i="9" s="1"/>
  <c r="T1045" i="9"/>
  <c r="V1045" i="9" s="1"/>
  <c r="X1045" i="9" s="1"/>
  <c r="Z1045" i="9" s="1"/>
  <c r="U1046" i="9"/>
  <c r="V1053" i="9"/>
  <c r="Y1053" i="9" s="1"/>
  <c r="AB1053" i="9" s="1"/>
  <c r="T1059" i="9"/>
  <c r="V1059" i="9" s="1"/>
  <c r="X1059" i="9" s="1"/>
  <c r="U1060" i="9"/>
  <c r="N1009" i="9"/>
  <c r="O1009" i="9" s="1"/>
  <c r="O1010" i="9"/>
  <c r="P1010" i="9" s="1"/>
  <c r="N1011" i="9"/>
  <c r="O1011" i="9" s="1"/>
  <c r="O1012" i="9"/>
  <c r="P1012" i="9" s="1"/>
  <c r="N1013" i="9"/>
  <c r="O1013" i="9" s="1"/>
  <c r="N885" i="9"/>
  <c r="N884" i="9" s="1"/>
  <c r="S891" i="9"/>
  <c r="S889" i="9" s="1"/>
  <c r="U891" i="9"/>
  <c r="U889" i="9" s="1"/>
  <c r="W891" i="9"/>
  <c r="W889" i="9" s="1"/>
  <c r="Y891" i="9"/>
  <c r="Y889" i="9" s="1"/>
  <c r="AA891" i="9"/>
  <c r="AA889" i="9" s="1"/>
  <c r="S894" i="9"/>
  <c r="S892" i="9" s="1"/>
  <c r="U894" i="9"/>
  <c r="U892" i="9" s="1"/>
  <c r="W894" i="9"/>
  <c r="W892" i="9" s="1"/>
  <c r="Y894" i="9"/>
  <c r="Y892" i="9" s="1"/>
  <c r="AA894" i="9"/>
  <c r="AA892" i="9" s="1"/>
  <c r="R891" i="9"/>
  <c r="R889" i="9" s="1"/>
  <c r="T891" i="9"/>
  <c r="T889" i="9" s="1"/>
  <c r="V891" i="9"/>
  <c r="V889" i="9" s="1"/>
  <c r="X891" i="9"/>
  <c r="X889" i="9" s="1"/>
  <c r="Z891" i="9"/>
  <c r="Z889" i="9" s="1"/>
  <c r="R894" i="9"/>
  <c r="R892" i="9" s="1"/>
  <c r="T894" i="9"/>
  <c r="T892" i="9" s="1"/>
  <c r="V894" i="9"/>
  <c r="V892" i="9" s="1"/>
  <c r="X894" i="9"/>
  <c r="X892" i="9" s="1"/>
  <c r="Z894" i="9"/>
  <c r="Z892" i="9" s="1"/>
  <c r="AC873" i="9"/>
  <c r="AC872" i="9" s="1"/>
  <c r="R879" i="9"/>
  <c r="R877" i="9" s="1"/>
  <c r="T879" i="9"/>
  <c r="T877" i="9" s="1"/>
  <c r="V879" i="9"/>
  <c r="V877" i="9" s="1"/>
  <c r="X879" i="9"/>
  <c r="X877" i="9" s="1"/>
  <c r="Z879" i="9"/>
  <c r="Z877" i="9" s="1"/>
  <c r="AB879" i="9"/>
  <c r="AB877" i="9" s="1"/>
  <c r="R882" i="9"/>
  <c r="R880" i="9" s="1"/>
  <c r="T882" i="9"/>
  <c r="T880" i="9" s="1"/>
  <c r="V882" i="9"/>
  <c r="V880" i="9" s="1"/>
  <c r="X882" i="9"/>
  <c r="X880" i="9" s="1"/>
  <c r="Z882" i="9"/>
  <c r="Z880" i="9" s="1"/>
  <c r="AB882" i="9"/>
  <c r="AB880" i="9" s="1"/>
  <c r="S879" i="9"/>
  <c r="S877" i="9" s="1"/>
  <c r="U879" i="9"/>
  <c r="U877" i="9" s="1"/>
  <c r="W879" i="9"/>
  <c r="W877" i="9" s="1"/>
  <c r="Y879" i="9"/>
  <c r="Y877" i="9" s="1"/>
  <c r="S882" i="9"/>
  <c r="S880" i="9" s="1"/>
  <c r="U882" i="9"/>
  <c r="U880" i="9" s="1"/>
  <c r="W882" i="9"/>
  <c r="W880" i="9" s="1"/>
  <c r="Y882" i="9"/>
  <c r="Y880" i="9" s="1"/>
  <c r="AC846" i="9"/>
  <c r="N849" i="9"/>
  <c r="N848" i="9" s="1"/>
  <c r="AC852" i="9"/>
  <c r="N853" i="9"/>
  <c r="N851" i="9" s="1"/>
  <c r="N855" i="9"/>
  <c r="N854" i="9" s="1"/>
  <c r="N859" i="9"/>
  <c r="N857" i="9" s="1"/>
  <c r="N861" i="9"/>
  <c r="N860" i="9" s="1"/>
  <c r="Q864" i="9"/>
  <c r="Q863" i="9" s="1"/>
  <c r="S865" i="9"/>
  <c r="S863" i="9" s="1"/>
  <c r="N833" i="9"/>
  <c r="AC824" i="9"/>
  <c r="AC828" i="9"/>
  <c r="N829" i="9"/>
  <c r="AC829" i="9" s="1"/>
  <c r="AC832" i="9"/>
  <c r="AC830" i="9" s="1"/>
  <c r="AC834" i="9"/>
  <c r="AC836" i="9"/>
  <c r="AC838" i="9"/>
  <c r="AC842" i="9"/>
  <c r="N843" i="9"/>
  <c r="AC812" i="9"/>
  <c r="N813" i="9"/>
  <c r="N810" i="9" s="1"/>
  <c r="N815" i="9"/>
  <c r="N817" i="9"/>
  <c r="AC817" i="9" s="1"/>
  <c r="AC820" i="9"/>
  <c r="N821" i="9"/>
  <c r="N818" i="9" s="1"/>
  <c r="AC795" i="9"/>
  <c r="AC797" i="9"/>
  <c r="N798" i="9"/>
  <c r="N794" i="9" s="1"/>
  <c r="N800" i="9"/>
  <c r="AC801" i="9"/>
  <c r="N802" i="9"/>
  <c r="AC802" i="9" s="1"/>
  <c r="AC805" i="9"/>
  <c r="N806" i="9"/>
  <c r="AC807" i="9"/>
  <c r="N808" i="9"/>
  <c r="AC808" i="9" s="1"/>
  <c r="AC790" i="9"/>
  <c r="AC789" i="9" s="1"/>
  <c r="AC1558" i="8"/>
  <c r="AB1558" i="8"/>
  <c r="AA1558" i="8"/>
  <c r="Z1558" i="8"/>
  <c r="Y1558" i="8"/>
  <c r="X1558" i="8"/>
  <c r="W1558" i="8"/>
  <c r="V1558" i="8"/>
  <c r="U1558" i="8"/>
  <c r="T1558" i="8"/>
  <c r="S1558" i="8"/>
  <c r="R1558" i="8"/>
  <c r="Q1558" i="8"/>
  <c r="P1558" i="8"/>
  <c r="O1558" i="8"/>
  <c r="N1558" i="8"/>
  <c r="M1558" i="8"/>
  <c r="AB1548" i="8"/>
  <c r="AA1548" i="8"/>
  <c r="Z1548" i="8"/>
  <c r="Y1548" i="8"/>
  <c r="X1548" i="8"/>
  <c r="W1548" i="8"/>
  <c r="V1548" i="8"/>
  <c r="U1548" i="8"/>
  <c r="T1548" i="8"/>
  <c r="S1548" i="8"/>
  <c r="R1548" i="8"/>
  <c r="Q1548" i="8"/>
  <c r="P1548" i="8"/>
  <c r="O1548" i="8"/>
  <c r="N1548" i="8"/>
  <c r="AC1546" i="8"/>
  <c r="AC1545" i="8"/>
  <c r="AC1544" i="8"/>
  <c r="AC1543" i="8"/>
  <c r="AC1542" i="8"/>
  <c r="AC1541" i="8"/>
  <c r="AC1540" i="8"/>
  <c r="AC1539" i="8"/>
  <c r="AC1538" i="8"/>
  <c r="AC1537" i="8"/>
  <c r="AC1536" i="8"/>
  <c r="AC1535" i="8"/>
  <c r="AC1534" i="8"/>
  <c r="AC1533" i="8"/>
  <c r="AC1532" i="8"/>
  <c r="AC1531" i="8"/>
  <c r="AC1530" i="8"/>
  <c r="AC1529" i="8"/>
  <c r="AC1527" i="8"/>
  <c r="AC1526" i="8"/>
  <c r="AC1524" i="8"/>
  <c r="M1546" i="8"/>
  <c r="M1545" i="8"/>
  <c r="M1544" i="8"/>
  <c r="M1543" i="8"/>
  <c r="M1542" i="8"/>
  <c r="M1541" i="8"/>
  <c r="M1540" i="8"/>
  <c r="M1539" i="8"/>
  <c r="M1538" i="8"/>
  <c r="M1537" i="8"/>
  <c r="M1536" i="8"/>
  <c r="M1535" i="8"/>
  <c r="M1534" i="8"/>
  <c r="M1533" i="8"/>
  <c r="M1532" i="8"/>
  <c r="M1531" i="8"/>
  <c r="M1530" i="8"/>
  <c r="M1529" i="8"/>
  <c r="M1528" i="8"/>
  <c r="AC1528" i="8" s="1"/>
  <c r="M1527" i="8"/>
  <c r="M1526" i="8"/>
  <c r="M1525" i="8"/>
  <c r="AC1525" i="8" s="1"/>
  <c r="M1524" i="8"/>
  <c r="M1523" i="8"/>
  <c r="M1548" i="8" s="1"/>
  <c r="AC1521" i="8"/>
  <c r="M1521" i="8"/>
  <c r="N1521" i="8" s="1"/>
  <c r="AC1518" i="8"/>
  <c r="M1516" i="8"/>
  <c r="M1515" i="8"/>
  <c r="M1514" i="8"/>
  <c r="AC1513" i="8"/>
  <c r="M1513" i="8"/>
  <c r="AC1512" i="8"/>
  <c r="AB1512" i="8"/>
  <c r="AA1512" i="8"/>
  <c r="Z1512" i="8"/>
  <c r="Y1512" i="8"/>
  <c r="X1512" i="8"/>
  <c r="W1512" i="8"/>
  <c r="V1512" i="8"/>
  <c r="U1512" i="8"/>
  <c r="M1512" i="8"/>
  <c r="S1512" i="8" s="1"/>
  <c r="AC1511" i="8"/>
  <c r="AB1511" i="8"/>
  <c r="AA1511" i="8"/>
  <c r="Z1511" i="8"/>
  <c r="Y1511" i="8"/>
  <c r="X1511" i="8"/>
  <c r="X1510" i="8" s="1"/>
  <c r="W1511" i="8"/>
  <c r="V1511" i="8"/>
  <c r="U1511" i="8"/>
  <c r="U1510" i="8" s="1"/>
  <c r="T1511" i="8"/>
  <c r="S1511" i="8"/>
  <c r="R1511" i="8"/>
  <c r="M1511" i="8"/>
  <c r="Q1510" i="8" s="1"/>
  <c r="AC1510" i="8"/>
  <c r="M1510" i="8"/>
  <c r="AC1509" i="8"/>
  <c r="AB1509" i="8"/>
  <c r="AA1509" i="8"/>
  <c r="Z1509" i="8"/>
  <c r="Y1509" i="8"/>
  <c r="X1509" i="8"/>
  <c r="W1509" i="8"/>
  <c r="V1509" i="8"/>
  <c r="U1509" i="8"/>
  <c r="T1509" i="8"/>
  <c r="S1509" i="8"/>
  <c r="R1509" i="8"/>
  <c r="Q1509" i="8"/>
  <c r="P1509" i="8"/>
  <c r="O1509" i="8"/>
  <c r="M1509" i="8"/>
  <c r="N1509" i="8" s="1"/>
  <c r="AC1508" i="8"/>
  <c r="AB1508" i="8"/>
  <c r="AB1507" i="8" s="1"/>
  <c r="AA1508" i="8"/>
  <c r="AA1507" i="8" s="1"/>
  <c r="Z1508" i="8"/>
  <c r="Z1507" i="8" s="1"/>
  <c r="Y1508" i="8"/>
  <c r="Y1507" i="8" s="1"/>
  <c r="X1508" i="8"/>
  <c r="X1507" i="8" s="1"/>
  <c r="W1508" i="8"/>
  <c r="W1507" i="8" s="1"/>
  <c r="V1508" i="8"/>
  <c r="V1507" i="8" s="1"/>
  <c r="U1508" i="8"/>
  <c r="U1507" i="8" s="1"/>
  <c r="T1508" i="8"/>
  <c r="T1507" i="8" s="1"/>
  <c r="S1508" i="8"/>
  <c r="S1507" i="8" s="1"/>
  <c r="R1508" i="8"/>
  <c r="R1507" i="8" s="1"/>
  <c r="Q1508" i="8"/>
  <c r="Q1507" i="8" s="1"/>
  <c r="P1508" i="8"/>
  <c r="P1507" i="8" s="1"/>
  <c r="O1508" i="8"/>
  <c r="O1507" i="8" s="1"/>
  <c r="N1508" i="8"/>
  <c r="M1508" i="8"/>
  <c r="AC1507" i="8"/>
  <c r="M1507" i="8"/>
  <c r="AC1506" i="8"/>
  <c r="AB1506" i="8"/>
  <c r="AB1504" i="8" s="1"/>
  <c r="AA1506" i="8"/>
  <c r="Z1506" i="8"/>
  <c r="Y1506" i="8"/>
  <c r="X1506" i="8"/>
  <c r="W1506" i="8"/>
  <c r="V1506" i="8"/>
  <c r="V1504" i="8" s="1"/>
  <c r="U1506" i="8"/>
  <c r="T1506" i="8"/>
  <c r="S1506" i="8"/>
  <c r="R1506" i="8"/>
  <c r="Q1506" i="8"/>
  <c r="P1506" i="8"/>
  <c r="O1506" i="8"/>
  <c r="N1506" i="8"/>
  <c r="M1506" i="8"/>
  <c r="AC1505" i="8"/>
  <c r="AB1505" i="8"/>
  <c r="AA1505" i="8"/>
  <c r="AA1504" i="8" s="1"/>
  <c r="Z1505" i="8"/>
  <c r="Y1505" i="8"/>
  <c r="Y1504" i="8" s="1"/>
  <c r="X1505" i="8"/>
  <c r="W1505" i="8"/>
  <c r="V1505" i="8"/>
  <c r="U1505" i="8"/>
  <c r="T1505" i="8"/>
  <c r="S1505" i="8"/>
  <c r="S1504" i="8" s="1"/>
  <c r="R1505" i="8"/>
  <c r="Q1505" i="8"/>
  <c r="Q1504" i="8" s="1"/>
  <c r="P1505" i="8"/>
  <c r="O1505" i="8"/>
  <c r="M1505" i="8"/>
  <c r="N1505" i="8" s="1"/>
  <c r="AC1504" i="8"/>
  <c r="M1504" i="8"/>
  <c r="AC1503" i="8"/>
  <c r="AB1503" i="8"/>
  <c r="AA1503" i="8"/>
  <c r="Z1503" i="8"/>
  <c r="Y1503" i="8"/>
  <c r="X1503" i="8"/>
  <c r="W1503" i="8"/>
  <c r="V1503" i="8"/>
  <c r="U1503" i="8"/>
  <c r="T1503" i="8"/>
  <c r="S1503" i="8"/>
  <c r="R1503" i="8"/>
  <c r="Q1503" i="8"/>
  <c r="P1503" i="8"/>
  <c r="O1503" i="8"/>
  <c r="M1503" i="8"/>
  <c r="N1503" i="8" s="1"/>
  <c r="AC1502" i="8"/>
  <c r="AB1502" i="8"/>
  <c r="AB1501" i="8" s="1"/>
  <c r="AA1502" i="8"/>
  <c r="AA1501" i="8" s="1"/>
  <c r="Z1502" i="8"/>
  <c r="Y1502" i="8"/>
  <c r="Y1501" i="8" s="1"/>
  <c r="X1502" i="8"/>
  <c r="X1501" i="8" s="1"/>
  <c r="W1502" i="8"/>
  <c r="W1501" i="8" s="1"/>
  <c r="V1502" i="8"/>
  <c r="V1501" i="8" s="1"/>
  <c r="U1502" i="8"/>
  <c r="T1502" i="8"/>
  <c r="T1501" i="8" s="1"/>
  <c r="S1502" i="8"/>
  <c r="S1501" i="8" s="1"/>
  <c r="R1502" i="8"/>
  <c r="Q1502" i="8"/>
  <c r="Q1501" i="8" s="1"/>
  <c r="P1502" i="8"/>
  <c r="P1501" i="8" s="1"/>
  <c r="O1502" i="8"/>
  <c r="O1501" i="8" s="1"/>
  <c r="N1502" i="8"/>
  <c r="M1502" i="8"/>
  <c r="AC1501" i="8"/>
  <c r="Z1501" i="8"/>
  <c r="R1501" i="8"/>
  <c r="M1501" i="8"/>
  <c r="AC1500" i="8"/>
  <c r="AB1500" i="8"/>
  <c r="AA1500" i="8"/>
  <c r="Z1500" i="8"/>
  <c r="Y1500" i="8"/>
  <c r="X1500" i="8"/>
  <c r="W1500" i="8"/>
  <c r="V1500" i="8"/>
  <c r="U1500" i="8"/>
  <c r="T1500" i="8"/>
  <c r="S1500" i="8"/>
  <c r="R1500" i="8"/>
  <c r="Q1500" i="8"/>
  <c r="P1500" i="8"/>
  <c r="O1500" i="8"/>
  <c r="N1500" i="8"/>
  <c r="M1500" i="8"/>
  <c r="AC1499" i="8"/>
  <c r="AB1499" i="8"/>
  <c r="AA1499" i="8"/>
  <c r="Z1499" i="8"/>
  <c r="Y1499" i="8"/>
  <c r="X1499" i="8"/>
  <c r="W1499" i="8"/>
  <c r="V1499" i="8"/>
  <c r="U1499" i="8"/>
  <c r="T1499" i="8"/>
  <c r="S1499" i="8"/>
  <c r="R1499" i="8"/>
  <c r="Q1499" i="8"/>
  <c r="P1499" i="8"/>
  <c r="P1498" i="8" s="1"/>
  <c r="O1499" i="8"/>
  <c r="M1499" i="8"/>
  <c r="N1499" i="8" s="1"/>
  <c r="AC1498" i="8"/>
  <c r="M1498" i="8"/>
  <c r="AC1497" i="8"/>
  <c r="AB1497" i="8"/>
  <c r="AA1497" i="8"/>
  <c r="Z1497" i="8"/>
  <c r="Y1497" i="8"/>
  <c r="X1497" i="8"/>
  <c r="W1497" i="8"/>
  <c r="V1497" i="8"/>
  <c r="U1497" i="8"/>
  <c r="T1497" i="8"/>
  <c r="S1497" i="8"/>
  <c r="R1497" i="8"/>
  <c r="Q1497" i="8"/>
  <c r="P1497" i="8"/>
  <c r="O1497" i="8"/>
  <c r="M1497" i="8"/>
  <c r="N1497" i="8" s="1"/>
  <c r="AC1496" i="8"/>
  <c r="AB1496" i="8"/>
  <c r="AA1496" i="8"/>
  <c r="Z1496" i="8"/>
  <c r="Y1496" i="8"/>
  <c r="X1496" i="8"/>
  <c r="X1495" i="8" s="1"/>
  <c r="W1496" i="8"/>
  <c r="V1496" i="8"/>
  <c r="V1495" i="8" s="1"/>
  <c r="U1496" i="8"/>
  <c r="U1495" i="8" s="1"/>
  <c r="T1496" i="8"/>
  <c r="T1495" i="8" s="1"/>
  <c r="S1496" i="8"/>
  <c r="R1496" i="8"/>
  <c r="R1495" i="8" s="1"/>
  <c r="Q1496" i="8"/>
  <c r="Q1495" i="8" s="1"/>
  <c r="P1496" i="8"/>
  <c r="P1495" i="8" s="1"/>
  <c r="O1496" i="8"/>
  <c r="O1495" i="8" s="1"/>
  <c r="M1496" i="8"/>
  <c r="N1496" i="8" s="1"/>
  <c r="N1495" i="8" s="1"/>
  <c r="AC1495" i="8"/>
  <c r="AB1495" i="8"/>
  <c r="AA1495" i="8"/>
  <c r="Z1495" i="8"/>
  <c r="Y1495" i="8"/>
  <c r="W1495" i="8"/>
  <c r="S1495" i="8"/>
  <c r="M1495" i="8"/>
  <c r="AC1494" i="8"/>
  <c r="AB1494" i="8"/>
  <c r="AA1494" i="8"/>
  <c r="Z1494" i="8"/>
  <c r="Y1494" i="8"/>
  <c r="X1494" i="8"/>
  <c r="W1494" i="8"/>
  <c r="V1494" i="8"/>
  <c r="U1494" i="8"/>
  <c r="T1494" i="8"/>
  <c r="S1494" i="8"/>
  <c r="R1494" i="8"/>
  <c r="Q1494" i="8"/>
  <c r="P1494" i="8"/>
  <c r="O1494" i="8"/>
  <c r="N1494" i="8"/>
  <c r="M1494" i="8"/>
  <c r="AC1493" i="8"/>
  <c r="AB1493" i="8"/>
  <c r="AA1493" i="8"/>
  <c r="Z1493" i="8"/>
  <c r="Y1493" i="8"/>
  <c r="X1493" i="8"/>
  <c r="W1493" i="8"/>
  <c r="W1492" i="8" s="1"/>
  <c r="V1493" i="8"/>
  <c r="U1493" i="8"/>
  <c r="T1493" i="8"/>
  <c r="S1493" i="8"/>
  <c r="R1493" i="8"/>
  <c r="Q1493" i="8"/>
  <c r="P1493" i="8"/>
  <c r="O1493" i="8"/>
  <c r="O1492" i="8" s="1"/>
  <c r="M1493" i="8"/>
  <c r="N1493" i="8" s="1"/>
  <c r="AC1492" i="8"/>
  <c r="M1492" i="8"/>
  <c r="AC1490" i="8"/>
  <c r="AB1490" i="8"/>
  <c r="AA1490" i="8"/>
  <c r="Z1490" i="8"/>
  <c r="Y1490" i="8"/>
  <c r="X1490" i="8"/>
  <c r="W1490" i="8"/>
  <c r="V1490" i="8"/>
  <c r="U1490" i="8"/>
  <c r="T1490" i="8"/>
  <c r="S1490" i="8"/>
  <c r="R1490" i="8"/>
  <c r="Q1490" i="8"/>
  <c r="P1490" i="8"/>
  <c r="O1490" i="8"/>
  <c r="N1490" i="8"/>
  <c r="M1490" i="8"/>
  <c r="AC1489" i="8"/>
  <c r="AB1489" i="8"/>
  <c r="AA1489" i="8"/>
  <c r="Z1489" i="8"/>
  <c r="Y1489" i="8"/>
  <c r="X1489" i="8"/>
  <c r="W1489" i="8"/>
  <c r="V1489" i="8"/>
  <c r="U1489" i="8"/>
  <c r="T1489" i="8"/>
  <c r="S1489" i="8"/>
  <c r="R1489" i="8"/>
  <c r="Q1489" i="8"/>
  <c r="P1489" i="8"/>
  <c r="O1489" i="8"/>
  <c r="M1489" i="8"/>
  <c r="N1489" i="8" s="1"/>
  <c r="AC1488" i="8"/>
  <c r="AB1488" i="8"/>
  <c r="AA1488" i="8"/>
  <c r="Z1488" i="8"/>
  <c r="Z1487" i="8" s="1"/>
  <c r="Y1488" i="8"/>
  <c r="X1488" i="8"/>
  <c r="W1488" i="8"/>
  <c r="V1488" i="8"/>
  <c r="V1487" i="8" s="1"/>
  <c r="U1488" i="8"/>
  <c r="T1488" i="8"/>
  <c r="S1488" i="8"/>
  <c r="R1488" i="8"/>
  <c r="R1487" i="8" s="1"/>
  <c r="Q1488" i="8"/>
  <c r="P1488" i="8"/>
  <c r="O1488" i="8"/>
  <c r="M1488" i="8"/>
  <c r="N1488" i="8" s="1"/>
  <c r="AC1487" i="8"/>
  <c r="M1487" i="8"/>
  <c r="AC1486" i="8"/>
  <c r="AB1486" i="8"/>
  <c r="AA1486" i="8"/>
  <c r="Z1486" i="8"/>
  <c r="Y1486" i="8"/>
  <c r="X1486" i="8"/>
  <c r="W1486" i="8"/>
  <c r="V1486" i="8"/>
  <c r="U1486" i="8"/>
  <c r="T1486" i="8"/>
  <c r="S1486" i="8"/>
  <c r="R1486" i="8"/>
  <c r="Q1486" i="8"/>
  <c r="P1486" i="8"/>
  <c r="O1486" i="8"/>
  <c r="M1486" i="8"/>
  <c r="N1486" i="8" s="1"/>
  <c r="AC1485" i="8"/>
  <c r="AB1485" i="8"/>
  <c r="AA1485" i="8"/>
  <c r="Z1485" i="8"/>
  <c r="Y1485" i="8"/>
  <c r="X1485" i="8"/>
  <c r="W1485" i="8"/>
  <c r="V1485" i="8"/>
  <c r="U1485" i="8"/>
  <c r="T1485" i="8"/>
  <c r="S1485" i="8"/>
  <c r="R1485" i="8"/>
  <c r="Q1485" i="8"/>
  <c r="P1485" i="8"/>
  <c r="O1485" i="8"/>
  <c r="M1485" i="8"/>
  <c r="N1485" i="8" s="1"/>
  <c r="N1484" i="8" s="1"/>
  <c r="AC1484" i="8"/>
  <c r="AB1484" i="8"/>
  <c r="AA1484" i="8"/>
  <c r="Z1484" i="8"/>
  <c r="Y1484" i="8"/>
  <c r="X1484" i="8"/>
  <c r="W1484" i="8"/>
  <c r="V1484" i="8"/>
  <c r="U1484" i="8"/>
  <c r="T1484" i="8"/>
  <c r="S1484" i="8"/>
  <c r="R1484" i="8"/>
  <c r="Q1484" i="8"/>
  <c r="P1484" i="8"/>
  <c r="O1484" i="8"/>
  <c r="M1484" i="8"/>
  <c r="AC1483" i="8"/>
  <c r="AB1483" i="8"/>
  <c r="AA1483" i="8"/>
  <c r="Z1483" i="8"/>
  <c r="Y1483" i="8"/>
  <c r="X1483" i="8"/>
  <c r="W1483" i="8"/>
  <c r="V1483" i="8"/>
  <c r="U1483" i="8"/>
  <c r="T1483" i="8"/>
  <c r="S1483" i="8"/>
  <c r="R1483" i="8"/>
  <c r="Q1483" i="8"/>
  <c r="P1483" i="8"/>
  <c r="O1483" i="8"/>
  <c r="M1483" i="8"/>
  <c r="N1483" i="8" s="1"/>
  <c r="AC1482" i="8"/>
  <c r="AB1482" i="8"/>
  <c r="AB1480" i="8" s="1"/>
  <c r="AA1482" i="8"/>
  <c r="Z1482" i="8"/>
  <c r="Y1482" i="8"/>
  <c r="X1482" i="8"/>
  <c r="W1482" i="8"/>
  <c r="V1482" i="8"/>
  <c r="U1482" i="8"/>
  <c r="T1482" i="8"/>
  <c r="T1480" i="8" s="1"/>
  <c r="S1482" i="8"/>
  <c r="R1482" i="8"/>
  <c r="Q1482" i="8"/>
  <c r="P1482" i="8"/>
  <c r="O1482" i="8"/>
  <c r="N1482" i="8"/>
  <c r="M1482" i="8"/>
  <c r="AC1481" i="8"/>
  <c r="AB1481" i="8"/>
  <c r="AA1481" i="8"/>
  <c r="AA1480" i="8" s="1"/>
  <c r="Z1481" i="8"/>
  <c r="Y1481" i="8"/>
  <c r="X1481" i="8"/>
  <c r="W1481" i="8"/>
  <c r="W1480" i="8" s="1"/>
  <c r="V1481" i="8"/>
  <c r="U1481" i="8"/>
  <c r="T1481" i="8"/>
  <c r="S1481" i="8"/>
  <c r="S1480" i="8" s="1"/>
  <c r="R1481" i="8"/>
  <c r="Q1481" i="8"/>
  <c r="P1481" i="8"/>
  <c r="P1480" i="8" s="1"/>
  <c r="O1481" i="8"/>
  <c r="O1480" i="8" s="1"/>
  <c r="M1481" i="8"/>
  <c r="N1481" i="8" s="1"/>
  <c r="AC1480" i="8"/>
  <c r="M1480" i="8"/>
  <c r="AC1479" i="8"/>
  <c r="AB1479" i="8"/>
  <c r="AA1479" i="8"/>
  <c r="Z1479" i="8"/>
  <c r="Y1479" i="8"/>
  <c r="X1479" i="8"/>
  <c r="W1479" i="8"/>
  <c r="V1479" i="8"/>
  <c r="U1479" i="8"/>
  <c r="T1479" i="8"/>
  <c r="S1479" i="8"/>
  <c r="R1479" i="8"/>
  <c r="Q1479" i="8"/>
  <c r="P1479" i="8"/>
  <c r="O1479" i="8"/>
  <c r="M1479" i="8"/>
  <c r="N1479" i="8" s="1"/>
  <c r="AC1478" i="8"/>
  <c r="AB1478" i="8"/>
  <c r="AA1478" i="8"/>
  <c r="AA1477" i="8" s="1"/>
  <c r="Z1478" i="8"/>
  <c r="Z1477" i="8" s="1"/>
  <c r="Y1478" i="8"/>
  <c r="Y1477" i="8" s="1"/>
  <c r="X1478" i="8"/>
  <c r="X1477" i="8" s="1"/>
  <c r="W1478" i="8"/>
  <c r="W1477" i="8" s="1"/>
  <c r="V1478" i="8"/>
  <c r="V1477" i="8" s="1"/>
  <c r="U1478" i="8"/>
  <c r="U1477" i="8" s="1"/>
  <c r="T1478" i="8"/>
  <c r="T1477" i="8" s="1"/>
  <c r="S1478" i="8"/>
  <c r="S1477" i="8" s="1"/>
  <c r="R1478" i="8"/>
  <c r="R1477" i="8" s="1"/>
  <c r="Q1478" i="8"/>
  <c r="P1478" i="8"/>
  <c r="P1477" i="8" s="1"/>
  <c r="O1478" i="8"/>
  <c r="O1477" i="8" s="1"/>
  <c r="N1478" i="8"/>
  <c r="M1478" i="8"/>
  <c r="AC1477" i="8"/>
  <c r="AB1477" i="8"/>
  <c r="M1477" i="8"/>
  <c r="AC1476" i="8"/>
  <c r="AB1476" i="8"/>
  <c r="AA1476" i="8"/>
  <c r="Z1476" i="8"/>
  <c r="Y1476" i="8"/>
  <c r="X1476" i="8"/>
  <c r="W1476" i="8"/>
  <c r="V1476" i="8"/>
  <c r="U1476" i="8"/>
  <c r="T1476" i="8"/>
  <c r="S1476" i="8"/>
  <c r="R1476" i="8"/>
  <c r="Q1476" i="8"/>
  <c r="P1476" i="8"/>
  <c r="O1476" i="8"/>
  <c r="M1476" i="8"/>
  <c r="N1476" i="8" s="1"/>
  <c r="AC1475" i="8"/>
  <c r="AB1475" i="8"/>
  <c r="AA1475" i="8"/>
  <c r="Z1475" i="8"/>
  <c r="Y1475" i="8"/>
  <c r="X1475" i="8"/>
  <c r="W1475" i="8"/>
  <c r="V1475" i="8"/>
  <c r="U1475" i="8"/>
  <c r="T1475" i="8"/>
  <c r="S1475" i="8"/>
  <c r="R1475" i="8"/>
  <c r="Q1475" i="8"/>
  <c r="P1475" i="8"/>
  <c r="O1475" i="8"/>
  <c r="M1475" i="8"/>
  <c r="N1475" i="8" s="1"/>
  <c r="AC1474" i="8"/>
  <c r="AB1474" i="8"/>
  <c r="AA1474" i="8"/>
  <c r="Z1474" i="8"/>
  <c r="Y1474" i="8"/>
  <c r="X1474" i="8"/>
  <c r="X1473" i="8" s="1"/>
  <c r="W1474" i="8"/>
  <c r="W1473" i="8" s="1"/>
  <c r="V1474" i="8"/>
  <c r="V1473" i="8" s="1"/>
  <c r="U1474" i="8"/>
  <c r="U1473" i="8" s="1"/>
  <c r="T1474" i="8"/>
  <c r="T1473" i="8" s="1"/>
  <c r="S1474" i="8"/>
  <c r="R1474" i="8"/>
  <c r="R1473" i="8" s="1"/>
  <c r="Q1474" i="8"/>
  <c r="Q1473" i="8" s="1"/>
  <c r="P1474" i="8"/>
  <c r="P1473" i="8" s="1"/>
  <c r="O1474" i="8"/>
  <c r="O1473" i="8" s="1"/>
  <c r="M1474" i="8"/>
  <c r="N1474" i="8" s="1"/>
  <c r="N1473" i="8" s="1"/>
  <c r="AC1473" i="8"/>
  <c r="AB1473" i="8"/>
  <c r="AA1473" i="8"/>
  <c r="Z1473" i="8"/>
  <c r="Y1473" i="8"/>
  <c r="S1473" i="8"/>
  <c r="M1473" i="8"/>
  <c r="AC1472" i="8"/>
  <c r="AB1472" i="8"/>
  <c r="AA1472" i="8"/>
  <c r="Z1472" i="8"/>
  <c r="Y1472" i="8"/>
  <c r="X1472" i="8"/>
  <c r="W1472" i="8"/>
  <c r="V1472" i="8"/>
  <c r="U1472" i="8"/>
  <c r="T1472" i="8"/>
  <c r="S1472" i="8"/>
  <c r="R1472" i="8"/>
  <c r="Q1472" i="8"/>
  <c r="Q1470" i="8" s="1"/>
  <c r="P1472" i="8"/>
  <c r="O1472" i="8"/>
  <c r="N1472" i="8"/>
  <c r="M1472" i="8"/>
  <c r="AC1471" i="8"/>
  <c r="AB1471" i="8"/>
  <c r="AA1471" i="8"/>
  <c r="Z1471" i="8"/>
  <c r="Y1471" i="8"/>
  <c r="X1471" i="8"/>
  <c r="X1470" i="8" s="1"/>
  <c r="W1471" i="8"/>
  <c r="W1470" i="8" s="1"/>
  <c r="V1471" i="8"/>
  <c r="U1471" i="8"/>
  <c r="T1471" i="8"/>
  <c r="T1470" i="8" s="1"/>
  <c r="S1471" i="8"/>
  <c r="R1471" i="8"/>
  <c r="Q1471" i="8"/>
  <c r="P1471" i="8"/>
  <c r="O1471" i="8"/>
  <c r="O1470" i="8" s="1"/>
  <c r="M1471" i="8"/>
  <c r="N1471" i="8" s="1"/>
  <c r="AC1470" i="8"/>
  <c r="AB1470" i="8"/>
  <c r="M1470" i="8"/>
  <c r="AC1468" i="8"/>
  <c r="AB1468" i="8"/>
  <c r="AA1468" i="8"/>
  <c r="Z1468" i="8"/>
  <c r="Y1468" i="8"/>
  <c r="X1468" i="8"/>
  <c r="W1468" i="8"/>
  <c r="V1468" i="8"/>
  <c r="U1468" i="8"/>
  <c r="T1468" i="8"/>
  <c r="S1468" i="8"/>
  <c r="R1468" i="8"/>
  <c r="Q1468" i="8"/>
  <c r="P1468" i="8"/>
  <c r="O1468" i="8"/>
  <c r="N1468" i="8"/>
  <c r="M1468" i="8"/>
  <c r="AC1467" i="8"/>
  <c r="AB1467" i="8"/>
  <c r="AA1467" i="8"/>
  <c r="Z1467" i="8"/>
  <c r="Y1467" i="8"/>
  <c r="X1467" i="8"/>
  <c r="W1467" i="8"/>
  <c r="V1467" i="8"/>
  <c r="U1467" i="8"/>
  <c r="T1467" i="8"/>
  <c r="S1467" i="8"/>
  <c r="R1467" i="8"/>
  <c r="Q1467" i="8"/>
  <c r="P1467" i="8"/>
  <c r="O1467" i="8"/>
  <c r="M1467" i="8"/>
  <c r="N1467" i="8" s="1"/>
  <c r="AC1466" i="8"/>
  <c r="AB1466" i="8"/>
  <c r="AA1466" i="8"/>
  <c r="Z1466" i="8"/>
  <c r="Y1466" i="8"/>
  <c r="X1466" i="8"/>
  <c r="X1465" i="8" s="1"/>
  <c r="W1466" i="8"/>
  <c r="V1466" i="8"/>
  <c r="U1466" i="8"/>
  <c r="U1465" i="8" s="1"/>
  <c r="T1466" i="8"/>
  <c r="T1465" i="8" s="1"/>
  <c r="S1466" i="8"/>
  <c r="R1466" i="8"/>
  <c r="Q1466" i="8"/>
  <c r="P1466" i="8"/>
  <c r="P1465" i="8" s="1"/>
  <c r="O1466" i="8"/>
  <c r="N1466" i="8"/>
  <c r="M1466" i="8"/>
  <c r="AC1465" i="8"/>
  <c r="M1465" i="8"/>
  <c r="AC1464" i="8"/>
  <c r="AB1464" i="8"/>
  <c r="AA1464" i="8"/>
  <c r="Z1464" i="8"/>
  <c r="Y1464" i="8"/>
  <c r="X1464" i="8"/>
  <c r="W1464" i="8"/>
  <c r="V1464" i="8"/>
  <c r="U1464" i="8"/>
  <c r="T1464" i="8"/>
  <c r="S1464" i="8"/>
  <c r="R1464" i="8"/>
  <c r="Q1464" i="8"/>
  <c r="P1464" i="8"/>
  <c r="O1464" i="8"/>
  <c r="M1464" i="8"/>
  <c r="N1464" i="8" s="1"/>
  <c r="AC1463" i="8"/>
  <c r="AB1463" i="8"/>
  <c r="AA1463" i="8"/>
  <c r="Z1463" i="8"/>
  <c r="Y1463" i="8"/>
  <c r="X1463" i="8"/>
  <c r="W1463" i="8"/>
  <c r="V1463" i="8"/>
  <c r="U1463" i="8"/>
  <c r="T1463" i="8"/>
  <c r="S1463" i="8"/>
  <c r="R1463" i="8"/>
  <c r="Q1463" i="8"/>
  <c r="P1463" i="8"/>
  <c r="O1463" i="8"/>
  <c r="M1463" i="8"/>
  <c r="N1463" i="8" s="1"/>
  <c r="AC1462" i="8"/>
  <c r="AB1462" i="8"/>
  <c r="AB1461" i="8" s="1"/>
  <c r="AA1462" i="8"/>
  <c r="AA1461" i="8" s="1"/>
  <c r="Z1462" i="8"/>
  <c r="Z1461" i="8" s="1"/>
  <c r="Y1462" i="8"/>
  <c r="Y1461" i="8" s="1"/>
  <c r="X1462" i="8"/>
  <c r="X1461" i="8" s="1"/>
  <c r="W1462" i="8"/>
  <c r="W1461" i="8" s="1"/>
  <c r="V1462" i="8"/>
  <c r="V1461" i="8" s="1"/>
  <c r="U1462" i="8"/>
  <c r="T1462" i="8"/>
  <c r="T1461" i="8" s="1"/>
  <c r="S1462" i="8"/>
  <c r="S1461" i="8" s="1"/>
  <c r="R1462" i="8"/>
  <c r="R1461" i="8" s="1"/>
  <c r="Q1462" i="8"/>
  <c r="Q1461" i="8" s="1"/>
  <c r="P1462" i="8"/>
  <c r="P1461" i="8" s="1"/>
  <c r="O1462" i="8"/>
  <c r="O1461" i="8" s="1"/>
  <c r="N1462" i="8"/>
  <c r="M1462" i="8"/>
  <c r="AC1461" i="8"/>
  <c r="M1461" i="8"/>
  <c r="AC1460" i="8"/>
  <c r="AB1460" i="8"/>
  <c r="AA1460" i="8"/>
  <c r="Z1460" i="8"/>
  <c r="Y1460" i="8"/>
  <c r="X1460" i="8"/>
  <c r="W1460" i="8"/>
  <c r="V1460" i="8"/>
  <c r="U1460" i="8"/>
  <c r="T1460" i="8"/>
  <c r="S1460" i="8"/>
  <c r="R1460" i="8"/>
  <c r="Q1460" i="8"/>
  <c r="P1460" i="8"/>
  <c r="O1460" i="8"/>
  <c r="N1460" i="8"/>
  <c r="M1460" i="8"/>
  <c r="AC1459" i="8"/>
  <c r="AB1459" i="8"/>
  <c r="AA1459" i="8"/>
  <c r="Z1459" i="8"/>
  <c r="Y1459" i="8"/>
  <c r="X1459" i="8"/>
  <c r="W1459" i="8"/>
  <c r="V1459" i="8"/>
  <c r="U1459" i="8"/>
  <c r="T1459" i="8"/>
  <c r="S1459" i="8"/>
  <c r="R1459" i="8"/>
  <c r="Q1459" i="8"/>
  <c r="P1459" i="8"/>
  <c r="O1459" i="8"/>
  <c r="M1459" i="8"/>
  <c r="N1459" i="8" s="1"/>
  <c r="AC1458" i="8"/>
  <c r="AB1458" i="8"/>
  <c r="AA1458" i="8"/>
  <c r="AA1457" i="8" s="1"/>
  <c r="Z1458" i="8"/>
  <c r="Y1458" i="8"/>
  <c r="X1458" i="8"/>
  <c r="W1458" i="8"/>
  <c r="W1457" i="8" s="1"/>
  <c r="V1458" i="8"/>
  <c r="V1457" i="8" s="1"/>
  <c r="U1458" i="8"/>
  <c r="T1458" i="8"/>
  <c r="S1458" i="8"/>
  <c r="S1457" i="8" s="1"/>
  <c r="R1458" i="8"/>
  <c r="Q1458" i="8"/>
  <c r="P1458" i="8"/>
  <c r="O1458" i="8"/>
  <c r="O1457" i="8" s="1"/>
  <c r="N1458" i="8"/>
  <c r="M1458" i="8"/>
  <c r="AC1457" i="8"/>
  <c r="M1457" i="8"/>
  <c r="AC1455" i="8"/>
  <c r="AB1455" i="8"/>
  <c r="AA1455" i="8"/>
  <c r="Z1455" i="8"/>
  <c r="Y1455" i="8"/>
  <c r="X1455" i="8"/>
  <c r="W1455" i="8"/>
  <c r="V1455" i="8"/>
  <c r="U1455" i="8"/>
  <c r="T1455" i="8"/>
  <c r="S1455" i="8"/>
  <c r="R1455" i="8"/>
  <c r="Q1455" i="8"/>
  <c r="P1455" i="8"/>
  <c r="O1455" i="8"/>
  <c r="N1455" i="8"/>
  <c r="M1455" i="8"/>
  <c r="AC1454" i="8"/>
  <c r="AB1454" i="8"/>
  <c r="AA1454" i="8"/>
  <c r="Z1454" i="8"/>
  <c r="Y1454" i="8"/>
  <c r="X1454" i="8"/>
  <c r="W1454" i="8"/>
  <c r="V1454" i="8"/>
  <c r="U1454" i="8"/>
  <c r="T1454" i="8"/>
  <c r="S1454" i="8"/>
  <c r="R1454" i="8"/>
  <c r="Q1454" i="8"/>
  <c r="P1454" i="8"/>
  <c r="O1454" i="8"/>
  <c r="M1454" i="8"/>
  <c r="N1454" i="8" s="1"/>
  <c r="AC1453" i="8"/>
  <c r="AB1453" i="8"/>
  <c r="AA1453" i="8"/>
  <c r="Z1453" i="8"/>
  <c r="Y1453" i="8"/>
  <c r="X1453" i="8"/>
  <c r="W1453" i="8"/>
  <c r="V1453" i="8"/>
  <c r="U1453" i="8"/>
  <c r="T1453" i="8"/>
  <c r="S1453" i="8"/>
  <c r="R1453" i="8"/>
  <c r="Q1453" i="8"/>
  <c r="P1453" i="8"/>
  <c r="O1453" i="8"/>
  <c r="M1453" i="8"/>
  <c r="N1453" i="8" s="1"/>
  <c r="AC1452" i="8"/>
  <c r="AB1452" i="8"/>
  <c r="AA1452" i="8"/>
  <c r="Z1452" i="8"/>
  <c r="Z1451" i="8" s="1"/>
  <c r="Y1452" i="8"/>
  <c r="X1452" i="8"/>
  <c r="W1452" i="8"/>
  <c r="W1451" i="8" s="1"/>
  <c r="V1452" i="8"/>
  <c r="V1451" i="8" s="1"/>
  <c r="U1452" i="8"/>
  <c r="T1452" i="8"/>
  <c r="S1452" i="8"/>
  <c r="R1452" i="8"/>
  <c r="Q1452" i="8"/>
  <c r="P1452" i="8"/>
  <c r="O1452" i="8"/>
  <c r="O1451" i="8" s="1"/>
  <c r="M1452" i="8"/>
  <c r="N1452" i="8" s="1"/>
  <c r="N1451" i="8" s="1"/>
  <c r="AC1451" i="8"/>
  <c r="M1451" i="8"/>
  <c r="AC1450" i="8"/>
  <c r="AB1450" i="8"/>
  <c r="AA1450" i="8"/>
  <c r="Z1450" i="8"/>
  <c r="Y1450" i="8"/>
  <c r="X1450" i="8"/>
  <c r="W1450" i="8"/>
  <c r="V1450" i="8"/>
  <c r="U1450" i="8"/>
  <c r="T1450" i="8"/>
  <c r="S1450" i="8"/>
  <c r="R1450" i="8"/>
  <c r="Q1450" i="8"/>
  <c r="P1450" i="8"/>
  <c r="O1450" i="8"/>
  <c r="M1450" i="8"/>
  <c r="N1450" i="8" s="1"/>
  <c r="AC1449" i="8"/>
  <c r="AB1449" i="8"/>
  <c r="AA1449" i="8"/>
  <c r="Z1449" i="8"/>
  <c r="Y1449" i="8"/>
  <c r="X1449" i="8"/>
  <c r="W1449" i="8"/>
  <c r="V1449" i="8"/>
  <c r="U1449" i="8"/>
  <c r="T1449" i="8"/>
  <c r="S1449" i="8"/>
  <c r="R1449" i="8"/>
  <c r="Q1449" i="8"/>
  <c r="P1449" i="8"/>
  <c r="O1449" i="8"/>
  <c r="M1449" i="8"/>
  <c r="N1449" i="8" s="1"/>
  <c r="AC1448" i="8"/>
  <c r="AB1448" i="8"/>
  <c r="AA1448" i="8"/>
  <c r="Z1448" i="8"/>
  <c r="Y1448" i="8"/>
  <c r="X1448" i="8"/>
  <c r="W1448" i="8"/>
  <c r="V1448" i="8"/>
  <c r="U1448" i="8"/>
  <c r="T1448" i="8"/>
  <c r="S1448" i="8"/>
  <c r="R1448" i="8"/>
  <c r="Q1448" i="8"/>
  <c r="P1448" i="8"/>
  <c r="O1448" i="8"/>
  <c r="M1448" i="8"/>
  <c r="N1448" i="8" s="1"/>
  <c r="AC1447" i="8"/>
  <c r="AB1447" i="8"/>
  <c r="AA1447" i="8"/>
  <c r="Z1447" i="8"/>
  <c r="Y1447" i="8"/>
  <c r="X1447" i="8"/>
  <c r="W1447" i="8"/>
  <c r="V1447" i="8"/>
  <c r="U1447" i="8"/>
  <c r="U1446" i="8" s="1"/>
  <c r="T1447" i="8"/>
  <c r="T1446" i="8" s="1"/>
  <c r="S1447" i="8"/>
  <c r="S1446" i="8" s="1"/>
  <c r="R1447" i="8"/>
  <c r="R1446" i="8" s="1"/>
  <c r="Q1447" i="8"/>
  <c r="Q1446" i="8" s="1"/>
  <c r="P1447" i="8"/>
  <c r="P1446" i="8" s="1"/>
  <c r="O1447" i="8"/>
  <c r="M1447" i="8"/>
  <c r="N1447" i="8" s="1"/>
  <c r="N1446" i="8" s="1"/>
  <c r="AC1446" i="8"/>
  <c r="AB1446" i="8"/>
  <c r="AA1446" i="8"/>
  <c r="Z1446" i="8"/>
  <c r="Y1446" i="8"/>
  <c r="X1446" i="8"/>
  <c r="W1446" i="8"/>
  <c r="V1446" i="8"/>
  <c r="O1446" i="8"/>
  <c r="M1446" i="8"/>
  <c r="AC1445" i="8"/>
  <c r="AB1445" i="8"/>
  <c r="AA1445" i="8"/>
  <c r="Z1445" i="8"/>
  <c r="Y1445" i="8"/>
  <c r="X1445" i="8"/>
  <c r="W1445" i="8"/>
  <c r="V1445" i="8"/>
  <c r="U1445" i="8"/>
  <c r="T1445" i="8"/>
  <c r="S1445" i="8"/>
  <c r="R1445" i="8"/>
  <c r="Q1445" i="8"/>
  <c r="P1445" i="8"/>
  <c r="O1445" i="8"/>
  <c r="N1445" i="8"/>
  <c r="M1445" i="8"/>
  <c r="AC1444" i="8"/>
  <c r="AB1444" i="8"/>
  <c r="AA1444" i="8"/>
  <c r="Z1444" i="8"/>
  <c r="Y1444" i="8"/>
  <c r="X1444" i="8"/>
  <c r="W1444" i="8"/>
  <c r="V1444" i="8"/>
  <c r="U1444" i="8"/>
  <c r="T1444" i="8"/>
  <c r="S1444" i="8"/>
  <c r="R1444" i="8"/>
  <c r="Q1444" i="8"/>
  <c r="P1444" i="8"/>
  <c r="O1444" i="8"/>
  <c r="M1444" i="8"/>
  <c r="N1444" i="8" s="1"/>
  <c r="AC1443" i="8"/>
  <c r="AB1443" i="8"/>
  <c r="AA1443" i="8"/>
  <c r="Z1443" i="8"/>
  <c r="Y1443" i="8"/>
  <c r="X1443" i="8"/>
  <c r="W1443" i="8"/>
  <c r="V1443" i="8"/>
  <c r="U1443" i="8"/>
  <c r="T1443" i="8"/>
  <c r="S1443" i="8"/>
  <c r="R1443" i="8"/>
  <c r="Q1443" i="8"/>
  <c r="P1443" i="8"/>
  <c r="O1443" i="8"/>
  <c r="N1443" i="8"/>
  <c r="M1443" i="8"/>
  <c r="AC1442" i="8"/>
  <c r="AB1442" i="8"/>
  <c r="AA1442" i="8"/>
  <c r="Z1442" i="8"/>
  <c r="Y1442" i="8"/>
  <c r="Y1441" i="8" s="1"/>
  <c r="X1442" i="8"/>
  <c r="W1442" i="8"/>
  <c r="V1442" i="8"/>
  <c r="U1442" i="8"/>
  <c r="T1442" i="8"/>
  <c r="S1442" i="8"/>
  <c r="R1442" i="8"/>
  <c r="Q1442" i="8"/>
  <c r="Q1441" i="8" s="1"/>
  <c r="P1442" i="8"/>
  <c r="O1442" i="8"/>
  <c r="M1442" i="8"/>
  <c r="N1442" i="8" s="1"/>
  <c r="AC1441" i="8"/>
  <c r="M1441" i="8"/>
  <c r="M1438" i="8"/>
  <c r="M1437" i="8"/>
  <c r="M1436" i="8"/>
  <c r="AC1435" i="8"/>
  <c r="M1435" i="8"/>
  <c r="AC1434" i="8"/>
  <c r="AB1434" i="8"/>
  <c r="AA1434" i="8"/>
  <c r="Z1434" i="8"/>
  <c r="Y1434" i="8"/>
  <c r="X1434" i="8"/>
  <c r="W1434" i="8"/>
  <c r="V1434" i="8"/>
  <c r="U1434" i="8"/>
  <c r="M1434" i="8"/>
  <c r="S1434" i="8" s="1"/>
  <c r="AC1433" i="8"/>
  <c r="AB1433" i="8"/>
  <c r="AA1433" i="8"/>
  <c r="AA1432" i="8" s="1"/>
  <c r="Z1433" i="8"/>
  <c r="Z1432" i="8" s="1"/>
  <c r="Y1433" i="8"/>
  <c r="X1433" i="8"/>
  <c r="W1433" i="8"/>
  <c r="V1433" i="8"/>
  <c r="U1433" i="8"/>
  <c r="T1433" i="8"/>
  <c r="S1433" i="8"/>
  <c r="R1433" i="8"/>
  <c r="M1433" i="8"/>
  <c r="Q1432" i="8" s="1"/>
  <c r="AC1432" i="8"/>
  <c r="M1432" i="8"/>
  <c r="AC1431" i="8"/>
  <c r="AB1431" i="8"/>
  <c r="AA1431" i="8"/>
  <c r="Z1431" i="8"/>
  <c r="Y1431" i="8"/>
  <c r="X1431" i="8"/>
  <c r="W1431" i="8"/>
  <c r="V1431" i="8"/>
  <c r="U1431" i="8"/>
  <c r="T1431" i="8"/>
  <c r="S1431" i="8"/>
  <c r="R1431" i="8"/>
  <c r="Q1431" i="8"/>
  <c r="P1431" i="8"/>
  <c r="O1431" i="8"/>
  <c r="N1431" i="8"/>
  <c r="M1431" i="8"/>
  <c r="AC1430" i="8"/>
  <c r="AB1430" i="8"/>
  <c r="AA1430" i="8"/>
  <c r="Z1430" i="8"/>
  <c r="Y1430" i="8"/>
  <c r="X1430" i="8"/>
  <c r="W1430" i="8"/>
  <c r="V1430" i="8"/>
  <c r="U1430" i="8"/>
  <c r="T1430" i="8"/>
  <c r="T1429" i="8" s="1"/>
  <c r="S1430" i="8"/>
  <c r="R1430" i="8"/>
  <c r="Q1430" i="8"/>
  <c r="P1430" i="8"/>
  <c r="P1429" i="8" s="1"/>
  <c r="O1430" i="8"/>
  <c r="M1430" i="8"/>
  <c r="N1430" i="8" s="1"/>
  <c r="AC1429" i="8"/>
  <c r="M1429" i="8"/>
  <c r="AC1428" i="8"/>
  <c r="AB1428" i="8"/>
  <c r="AA1428" i="8"/>
  <c r="Z1428" i="8"/>
  <c r="Y1428" i="8"/>
  <c r="X1428" i="8"/>
  <c r="W1428" i="8"/>
  <c r="V1428" i="8"/>
  <c r="U1428" i="8"/>
  <c r="T1428" i="8"/>
  <c r="S1428" i="8"/>
  <c r="R1428" i="8"/>
  <c r="Q1428" i="8"/>
  <c r="P1428" i="8"/>
  <c r="O1428" i="8"/>
  <c r="N1428" i="8"/>
  <c r="M1428" i="8"/>
  <c r="AC1427" i="8"/>
  <c r="AB1427" i="8"/>
  <c r="AA1427" i="8"/>
  <c r="AA1426" i="8" s="1"/>
  <c r="Z1427" i="8"/>
  <c r="Z1426" i="8" s="1"/>
  <c r="Y1427" i="8"/>
  <c r="X1427" i="8"/>
  <c r="W1427" i="8"/>
  <c r="V1427" i="8"/>
  <c r="U1427" i="8"/>
  <c r="U1426" i="8" s="1"/>
  <c r="T1427" i="8"/>
  <c r="S1427" i="8"/>
  <c r="S1426" i="8" s="1"/>
  <c r="R1427" i="8"/>
  <c r="R1426" i="8" s="1"/>
  <c r="Q1427" i="8"/>
  <c r="P1427" i="8"/>
  <c r="O1427" i="8"/>
  <c r="M1427" i="8"/>
  <c r="N1427" i="8" s="1"/>
  <c r="AC1426" i="8"/>
  <c r="M1426" i="8"/>
  <c r="AC1425" i="8"/>
  <c r="AB1425" i="8"/>
  <c r="AA1425" i="8"/>
  <c r="Z1425" i="8"/>
  <c r="Y1425" i="8"/>
  <c r="X1425" i="8"/>
  <c r="W1425" i="8"/>
  <c r="V1425" i="8"/>
  <c r="U1425" i="8"/>
  <c r="T1425" i="8"/>
  <c r="S1425" i="8"/>
  <c r="R1425" i="8"/>
  <c r="Q1425" i="8"/>
  <c r="P1425" i="8"/>
  <c r="O1425" i="8"/>
  <c r="M1425" i="8"/>
  <c r="N1425" i="8" s="1"/>
  <c r="AC1424" i="8"/>
  <c r="AB1424" i="8"/>
  <c r="AB1423" i="8" s="1"/>
  <c r="AA1424" i="8"/>
  <c r="AA1423" i="8" s="1"/>
  <c r="Z1424" i="8"/>
  <c r="Z1423" i="8" s="1"/>
  <c r="Y1424" i="8"/>
  <c r="Y1423" i="8" s="1"/>
  <c r="X1424" i="8"/>
  <c r="X1423" i="8" s="1"/>
  <c r="W1424" i="8"/>
  <c r="W1423" i="8" s="1"/>
  <c r="V1424" i="8"/>
  <c r="U1424" i="8"/>
  <c r="U1423" i="8" s="1"/>
  <c r="T1424" i="8"/>
  <c r="T1423" i="8" s="1"/>
  <c r="S1424" i="8"/>
  <c r="S1423" i="8" s="1"/>
  <c r="R1424" i="8"/>
  <c r="R1423" i="8" s="1"/>
  <c r="Q1424" i="8"/>
  <c r="Q1423" i="8" s="1"/>
  <c r="P1424" i="8"/>
  <c r="P1423" i="8" s="1"/>
  <c r="O1424" i="8"/>
  <c r="O1423" i="8" s="1"/>
  <c r="N1424" i="8"/>
  <c r="M1424" i="8"/>
  <c r="AC1423" i="8"/>
  <c r="V1423" i="8"/>
  <c r="M1423" i="8"/>
  <c r="AC1422" i="8"/>
  <c r="AB1422" i="8"/>
  <c r="AA1422" i="8"/>
  <c r="Z1422" i="8"/>
  <c r="Y1422" i="8"/>
  <c r="X1422" i="8"/>
  <c r="W1422" i="8"/>
  <c r="V1422" i="8"/>
  <c r="U1422" i="8"/>
  <c r="T1422" i="8"/>
  <c r="T1420" i="8" s="1"/>
  <c r="S1422" i="8"/>
  <c r="R1422" i="8"/>
  <c r="Q1422" i="8"/>
  <c r="P1422" i="8"/>
  <c r="O1422" i="8"/>
  <c r="N1422" i="8"/>
  <c r="M1422" i="8"/>
  <c r="AC1421" i="8"/>
  <c r="AB1421" i="8"/>
  <c r="AA1421" i="8"/>
  <c r="Z1421" i="8"/>
  <c r="Y1421" i="8"/>
  <c r="X1421" i="8"/>
  <c r="W1421" i="8"/>
  <c r="W1420" i="8" s="1"/>
  <c r="V1421" i="8"/>
  <c r="U1421" i="8"/>
  <c r="T1421" i="8"/>
  <c r="S1421" i="8"/>
  <c r="R1421" i="8"/>
  <c r="Q1421" i="8"/>
  <c r="P1421" i="8"/>
  <c r="O1421" i="8"/>
  <c r="O1420" i="8" s="1"/>
  <c r="M1421" i="8"/>
  <c r="N1421" i="8" s="1"/>
  <c r="AC1420" i="8"/>
  <c r="M1420" i="8"/>
  <c r="AC1419" i="8"/>
  <c r="AB1419" i="8"/>
  <c r="AA1419" i="8"/>
  <c r="Z1419" i="8"/>
  <c r="Y1419" i="8"/>
  <c r="X1419" i="8"/>
  <c r="W1419" i="8"/>
  <c r="V1419" i="8"/>
  <c r="U1419" i="8"/>
  <c r="T1419" i="8"/>
  <c r="S1419" i="8"/>
  <c r="R1419" i="8"/>
  <c r="Q1419" i="8"/>
  <c r="P1419" i="8"/>
  <c r="O1419" i="8"/>
  <c r="M1419" i="8"/>
  <c r="N1419" i="8" s="1"/>
  <c r="AC1418" i="8"/>
  <c r="AB1418" i="8"/>
  <c r="AB1417" i="8" s="1"/>
  <c r="AA1418" i="8"/>
  <c r="AA1417" i="8" s="1"/>
  <c r="Z1418" i="8"/>
  <c r="Z1417" i="8" s="1"/>
  <c r="Y1418" i="8"/>
  <c r="Y1417" i="8" s="1"/>
  <c r="X1418" i="8"/>
  <c r="X1417" i="8" s="1"/>
  <c r="W1418" i="8"/>
  <c r="W1417" i="8" s="1"/>
  <c r="V1418" i="8"/>
  <c r="V1417" i="8" s="1"/>
  <c r="U1418" i="8"/>
  <c r="U1417" i="8" s="1"/>
  <c r="T1418" i="8"/>
  <c r="T1417" i="8" s="1"/>
  <c r="S1418" i="8"/>
  <c r="S1417" i="8" s="1"/>
  <c r="R1418" i="8"/>
  <c r="R1417" i="8" s="1"/>
  <c r="Q1418" i="8"/>
  <c r="Q1417" i="8" s="1"/>
  <c r="P1418" i="8"/>
  <c r="P1417" i="8" s="1"/>
  <c r="O1418" i="8"/>
  <c r="O1417" i="8" s="1"/>
  <c r="N1418" i="8"/>
  <c r="M1418" i="8"/>
  <c r="AC1417" i="8"/>
  <c r="M1417" i="8"/>
  <c r="AC1416" i="8"/>
  <c r="AB1416" i="8"/>
  <c r="AA1416" i="8"/>
  <c r="Z1416" i="8"/>
  <c r="Y1416" i="8"/>
  <c r="X1416" i="8"/>
  <c r="W1416" i="8"/>
  <c r="V1416" i="8"/>
  <c r="U1416" i="8"/>
  <c r="T1416" i="8"/>
  <c r="S1416" i="8"/>
  <c r="R1416" i="8"/>
  <c r="Q1416" i="8"/>
  <c r="P1416" i="8"/>
  <c r="O1416" i="8"/>
  <c r="N1416" i="8"/>
  <c r="M1416" i="8"/>
  <c r="AC1415" i="8"/>
  <c r="AB1415" i="8"/>
  <c r="AA1415" i="8"/>
  <c r="Z1415" i="8"/>
  <c r="Z1414" i="8" s="1"/>
  <c r="Y1415" i="8"/>
  <c r="X1415" i="8"/>
  <c r="W1415" i="8"/>
  <c r="V1415" i="8"/>
  <c r="U1415" i="8"/>
  <c r="T1415" i="8"/>
  <c r="T1414" i="8" s="1"/>
  <c r="S1415" i="8"/>
  <c r="R1415" i="8"/>
  <c r="Q1415" i="8"/>
  <c r="P1415" i="8"/>
  <c r="O1415" i="8"/>
  <c r="M1415" i="8"/>
  <c r="N1415" i="8" s="1"/>
  <c r="AC1414" i="8"/>
  <c r="AB1414" i="8"/>
  <c r="Q1414" i="8"/>
  <c r="M1414" i="8"/>
  <c r="AC1412" i="8"/>
  <c r="AB1412" i="8"/>
  <c r="AA1412" i="8"/>
  <c r="Z1412" i="8"/>
  <c r="Y1412" i="8"/>
  <c r="X1412" i="8"/>
  <c r="W1412" i="8"/>
  <c r="V1412" i="8"/>
  <c r="U1412" i="8"/>
  <c r="T1412" i="8"/>
  <c r="S1412" i="8"/>
  <c r="R1412" i="8"/>
  <c r="Q1412" i="8"/>
  <c r="P1412" i="8"/>
  <c r="O1412" i="8"/>
  <c r="N1412" i="8"/>
  <c r="M1412" i="8"/>
  <c r="AC1411" i="8"/>
  <c r="AB1411" i="8"/>
  <c r="AA1411" i="8"/>
  <c r="Z1411" i="8"/>
  <c r="Y1411" i="8"/>
  <c r="X1411" i="8"/>
  <c r="W1411" i="8"/>
  <c r="V1411" i="8"/>
  <c r="U1411" i="8"/>
  <c r="T1411" i="8"/>
  <c r="S1411" i="8"/>
  <c r="R1411" i="8"/>
  <c r="Q1411" i="8"/>
  <c r="P1411" i="8"/>
  <c r="O1411" i="8"/>
  <c r="M1411" i="8"/>
  <c r="N1411" i="8" s="1"/>
  <c r="AC1410" i="8"/>
  <c r="AB1410" i="8"/>
  <c r="AA1410" i="8"/>
  <c r="Z1410" i="8"/>
  <c r="Z1409" i="8" s="1"/>
  <c r="Y1410" i="8"/>
  <c r="X1410" i="8"/>
  <c r="W1410" i="8"/>
  <c r="V1410" i="8"/>
  <c r="U1410" i="8"/>
  <c r="T1410" i="8"/>
  <c r="S1410" i="8"/>
  <c r="S1409" i="8" s="1"/>
  <c r="R1410" i="8"/>
  <c r="R1409" i="8" s="1"/>
  <c r="Q1410" i="8"/>
  <c r="P1410" i="8"/>
  <c r="O1410" i="8"/>
  <c r="M1410" i="8"/>
  <c r="N1410" i="8" s="1"/>
  <c r="AC1409" i="8"/>
  <c r="M1409" i="8"/>
  <c r="AC1408" i="8"/>
  <c r="AB1408" i="8"/>
  <c r="AB1406" i="8" s="1"/>
  <c r="AA1408" i="8"/>
  <c r="AA1406" i="8" s="1"/>
  <c r="Z1408" i="8"/>
  <c r="Y1408" i="8"/>
  <c r="X1408" i="8"/>
  <c r="W1408" i="8"/>
  <c r="V1408" i="8"/>
  <c r="U1408" i="8"/>
  <c r="T1408" i="8"/>
  <c r="T1406" i="8" s="1"/>
  <c r="S1408" i="8"/>
  <c r="R1408" i="8"/>
  <c r="Q1408" i="8"/>
  <c r="P1408" i="8"/>
  <c r="O1408" i="8"/>
  <c r="N1408" i="8"/>
  <c r="M1408" i="8"/>
  <c r="AC1407" i="8"/>
  <c r="AB1407" i="8"/>
  <c r="AA1407" i="8"/>
  <c r="Z1407" i="8"/>
  <c r="Y1407" i="8"/>
  <c r="Y1406" i="8" s="1"/>
  <c r="X1407" i="8"/>
  <c r="W1407" i="8"/>
  <c r="W1406" i="8" s="1"/>
  <c r="V1407" i="8"/>
  <c r="U1407" i="8"/>
  <c r="T1407" i="8"/>
  <c r="S1407" i="8"/>
  <c r="R1407" i="8"/>
  <c r="Q1407" i="8"/>
  <c r="Q1406" i="8" s="1"/>
  <c r="P1407" i="8"/>
  <c r="O1407" i="8"/>
  <c r="M1407" i="8"/>
  <c r="N1407" i="8" s="1"/>
  <c r="AC1406" i="8"/>
  <c r="M1406" i="8"/>
  <c r="AC1405" i="8"/>
  <c r="AB1405" i="8"/>
  <c r="AA1405" i="8"/>
  <c r="Z1405" i="8"/>
  <c r="Y1405" i="8"/>
  <c r="X1405" i="8"/>
  <c r="W1405" i="8"/>
  <c r="V1405" i="8"/>
  <c r="U1405" i="8"/>
  <c r="T1405" i="8"/>
  <c r="S1405" i="8"/>
  <c r="R1405" i="8"/>
  <c r="Q1405" i="8"/>
  <c r="P1405" i="8"/>
  <c r="O1405" i="8"/>
  <c r="M1405" i="8"/>
  <c r="N1405" i="8" s="1"/>
  <c r="AC1404" i="8"/>
  <c r="AB1404" i="8"/>
  <c r="AB1402" i="8" s="1"/>
  <c r="AA1404" i="8"/>
  <c r="Z1404" i="8"/>
  <c r="Y1404" i="8"/>
  <c r="X1404" i="8"/>
  <c r="W1404" i="8"/>
  <c r="V1404" i="8"/>
  <c r="U1404" i="8"/>
  <c r="T1404" i="8"/>
  <c r="S1404" i="8"/>
  <c r="R1404" i="8"/>
  <c r="Q1404" i="8"/>
  <c r="P1404" i="8"/>
  <c r="O1404" i="8"/>
  <c r="N1404" i="8"/>
  <c r="M1404" i="8"/>
  <c r="AC1403" i="8"/>
  <c r="AB1403" i="8"/>
  <c r="AA1403" i="8"/>
  <c r="Z1403" i="8"/>
  <c r="Z1402" i="8" s="1"/>
  <c r="Y1403" i="8"/>
  <c r="X1403" i="8"/>
  <c r="W1403" i="8"/>
  <c r="W1402" i="8" s="1"/>
  <c r="V1403" i="8"/>
  <c r="U1403" i="8"/>
  <c r="U1402" i="8" s="1"/>
  <c r="T1403" i="8"/>
  <c r="S1403" i="8"/>
  <c r="R1403" i="8"/>
  <c r="R1402" i="8" s="1"/>
  <c r="Q1403" i="8"/>
  <c r="P1403" i="8"/>
  <c r="O1403" i="8"/>
  <c r="O1402" i="8" s="1"/>
  <c r="M1403" i="8"/>
  <c r="N1403" i="8" s="1"/>
  <c r="AC1402" i="8"/>
  <c r="M1402" i="8"/>
  <c r="AC1401" i="8"/>
  <c r="AB1401" i="8"/>
  <c r="AA1401" i="8"/>
  <c r="Z1401" i="8"/>
  <c r="Y1401" i="8"/>
  <c r="X1401" i="8"/>
  <c r="W1401" i="8"/>
  <c r="V1401" i="8"/>
  <c r="U1401" i="8"/>
  <c r="T1401" i="8"/>
  <c r="S1401" i="8"/>
  <c r="R1401" i="8"/>
  <c r="Q1401" i="8"/>
  <c r="P1401" i="8"/>
  <c r="O1401" i="8"/>
  <c r="M1401" i="8"/>
  <c r="N1401" i="8" s="1"/>
  <c r="AC1400" i="8"/>
  <c r="AB1400" i="8"/>
  <c r="AA1400" i="8"/>
  <c r="Z1400" i="8"/>
  <c r="Y1400" i="8"/>
  <c r="X1400" i="8"/>
  <c r="W1400" i="8"/>
  <c r="V1400" i="8"/>
  <c r="V1399" i="8" s="1"/>
  <c r="U1400" i="8"/>
  <c r="U1399" i="8" s="1"/>
  <c r="T1400" i="8"/>
  <c r="T1399" i="8" s="1"/>
  <c r="S1400" i="8"/>
  <c r="S1399" i="8" s="1"/>
  <c r="R1400" i="8"/>
  <c r="Q1400" i="8"/>
  <c r="Q1399" i="8" s="1"/>
  <c r="P1400" i="8"/>
  <c r="O1400" i="8"/>
  <c r="O1399" i="8" s="1"/>
  <c r="M1400" i="8"/>
  <c r="N1400" i="8" s="1"/>
  <c r="N1399" i="8" s="1"/>
  <c r="AC1399" i="8"/>
  <c r="AB1399" i="8"/>
  <c r="AA1399" i="8"/>
  <c r="Z1399" i="8"/>
  <c r="Y1399" i="8"/>
  <c r="X1399" i="8"/>
  <c r="W1399" i="8"/>
  <c r="R1399" i="8"/>
  <c r="P1399" i="8"/>
  <c r="M1399" i="8"/>
  <c r="AC1398" i="8"/>
  <c r="AB1398" i="8"/>
  <c r="AA1398" i="8"/>
  <c r="Z1398" i="8"/>
  <c r="Z1395" i="8" s="1"/>
  <c r="Y1398" i="8"/>
  <c r="X1398" i="8"/>
  <c r="W1398" i="8"/>
  <c r="V1398" i="8"/>
  <c r="V1395" i="8" s="1"/>
  <c r="U1398" i="8"/>
  <c r="T1398" i="8"/>
  <c r="S1398" i="8"/>
  <c r="R1398" i="8"/>
  <c r="Q1398" i="8"/>
  <c r="P1398" i="8"/>
  <c r="O1398" i="8"/>
  <c r="N1398" i="8"/>
  <c r="M1398" i="8"/>
  <c r="AC1397" i="8"/>
  <c r="AB1397" i="8"/>
  <c r="AA1397" i="8"/>
  <c r="Z1397" i="8"/>
  <c r="Y1397" i="8"/>
  <c r="X1397" i="8"/>
  <c r="W1397" i="8"/>
  <c r="V1397" i="8"/>
  <c r="U1397" i="8"/>
  <c r="T1397" i="8"/>
  <c r="S1397" i="8"/>
  <c r="R1397" i="8"/>
  <c r="Q1397" i="8"/>
  <c r="P1397" i="8"/>
  <c r="O1397" i="8"/>
  <c r="M1397" i="8"/>
  <c r="N1397" i="8" s="1"/>
  <c r="AC1396" i="8"/>
  <c r="AB1396" i="8"/>
  <c r="AA1396" i="8"/>
  <c r="AA1395" i="8" s="1"/>
  <c r="Z1396" i="8"/>
  <c r="Y1396" i="8"/>
  <c r="Y1395" i="8" s="1"/>
  <c r="X1396" i="8"/>
  <c r="W1396" i="8"/>
  <c r="V1396" i="8"/>
  <c r="U1396" i="8"/>
  <c r="U1395" i="8" s="1"/>
  <c r="T1396" i="8"/>
  <c r="T1395" i="8" s="1"/>
  <c r="S1396" i="8"/>
  <c r="S1395" i="8" s="1"/>
  <c r="R1396" i="8"/>
  <c r="Q1396" i="8"/>
  <c r="P1396" i="8"/>
  <c r="P1395" i="8" s="1"/>
  <c r="O1396" i="8"/>
  <c r="N1396" i="8"/>
  <c r="M1396" i="8"/>
  <c r="AC1395" i="8"/>
  <c r="AB1395" i="8"/>
  <c r="M1395" i="8"/>
  <c r="AC1394" i="8"/>
  <c r="AB1394" i="8"/>
  <c r="AA1394" i="8"/>
  <c r="Z1394" i="8"/>
  <c r="Y1394" i="8"/>
  <c r="X1394" i="8"/>
  <c r="W1394" i="8"/>
  <c r="V1394" i="8"/>
  <c r="U1394" i="8"/>
  <c r="T1394" i="8"/>
  <c r="S1394" i="8"/>
  <c r="R1394" i="8"/>
  <c r="Q1394" i="8"/>
  <c r="P1394" i="8"/>
  <c r="O1394" i="8"/>
  <c r="N1394" i="8"/>
  <c r="M1394" i="8"/>
  <c r="AC1393" i="8"/>
  <c r="AB1393" i="8"/>
  <c r="AA1393" i="8"/>
  <c r="Z1393" i="8"/>
  <c r="Z1392" i="8" s="1"/>
  <c r="Y1393" i="8"/>
  <c r="X1393" i="8"/>
  <c r="W1393" i="8"/>
  <c r="W1392" i="8" s="1"/>
  <c r="V1393" i="8"/>
  <c r="U1393" i="8"/>
  <c r="T1393" i="8"/>
  <c r="S1393" i="8"/>
  <c r="R1393" i="8"/>
  <c r="R1392" i="8" s="1"/>
  <c r="Q1393" i="8"/>
  <c r="P1393" i="8"/>
  <c r="O1393" i="8"/>
  <c r="O1392" i="8" s="1"/>
  <c r="M1393" i="8"/>
  <c r="N1393" i="8" s="1"/>
  <c r="AC1392" i="8"/>
  <c r="M1392" i="8"/>
  <c r="AC1390" i="8"/>
  <c r="AB1390" i="8"/>
  <c r="AA1390" i="8"/>
  <c r="Z1390" i="8"/>
  <c r="Y1390" i="8"/>
  <c r="Y1387" i="8" s="1"/>
  <c r="X1390" i="8"/>
  <c r="W1390" i="8"/>
  <c r="V1390" i="8"/>
  <c r="U1390" i="8"/>
  <c r="T1390" i="8"/>
  <c r="S1390" i="8"/>
  <c r="R1390" i="8"/>
  <c r="Q1390" i="8"/>
  <c r="P1390" i="8"/>
  <c r="O1390" i="8"/>
  <c r="N1390" i="8"/>
  <c r="M1390" i="8"/>
  <c r="AC1389" i="8"/>
  <c r="AB1389" i="8"/>
  <c r="AA1389" i="8"/>
  <c r="Z1389" i="8"/>
  <c r="Y1389" i="8"/>
  <c r="X1389" i="8"/>
  <c r="W1389" i="8"/>
  <c r="V1389" i="8"/>
  <c r="U1389" i="8"/>
  <c r="T1389" i="8"/>
  <c r="S1389" i="8"/>
  <c r="R1389" i="8"/>
  <c r="Q1389" i="8"/>
  <c r="P1389" i="8"/>
  <c r="O1389" i="8"/>
  <c r="M1389" i="8"/>
  <c r="N1389" i="8" s="1"/>
  <c r="AC1388" i="8"/>
  <c r="AB1388" i="8"/>
  <c r="AA1388" i="8"/>
  <c r="Z1388" i="8"/>
  <c r="Y1388" i="8"/>
  <c r="X1388" i="8"/>
  <c r="X1387" i="8" s="1"/>
  <c r="W1388" i="8"/>
  <c r="V1388" i="8"/>
  <c r="V1387" i="8" s="1"/>
  <c r="U1388" i="8"/>
  <c r="T1388" i="8"/>
  <c r="S1388" i="8"/>
  <c r="R1388" i="8"/>
  <c r="Q1388" i="8"/>
  <c r="P1388" i="8"/>
  <c r="P1387" i="8" s="1"/>
  <c r="O1388" i="8"/>
  <c r="N1388" i="8"/>
  <c r="M1388" i="8"/>
  <c r="AC1387" i="8"/>
  <c r="M1387" i="8"/>
  <c r="AC1386" i="8"/>
  <c r="AB1386" i="8"/>
  <c r="AA1386" i="8"/>
  <c r="Z1386" i="8"/>
  <c r="Y1386" i="8"/>
  <c r="X1386" i="8"/>
  <c r="W1386" i="8"/>
  <c r="V1386" i="8"/>
  <c r="U1386" i="8"/>
  <c r="T1386" i="8"/>
  <c r="S1386" i="8"/>
  <c r="R1386" i="8"/>
  <c r="Q1386" i="8"/>
  <c r="P1386" i="8"/>
  <c r="O1386" i="8"/>
  <c r="N1386" i="8"/>
  <c r="M1386" i="8"/>
  <c r="AC1385" i="8"/>
  <c r="AB1385" i="8"/>
  <c r="AA1385" i="8"/>
  <c r="Z1385" i="8"/>
  <c r="Y1385" i="8"/>
  <c r="X1385" i="8"/>
  <c r="W1385" i="8"/>
  <c r="V1385" i="8"/>
  <c r="U1385" i="8"/>
  <c r="T1385" i="8"/>
  <c r="S1385" i="8"/>
  <c r="R1385" i="8"/>
  <c r="Q1385" i="8"/>
  <c r="P1385" i="8"/>
  <c r="O1385" i="8"/>
  <c r="M1385" i="8"/>
  <c r="N1385" i="8" s="1"/>
  <c r="AC1384" i="8"/>
  <c r="AB1384" i="8"/>
  <c r="AA1384" i="8"/>
  <c r="Z1384" i="8"/>
  <c r="Y1384" i="8"/>
  <c r="Y1383" i="8" s="1"/>
  <c r="X1384" i="8"/>
  <c r="X1383" i="8" s="1"/>
  <c r="W1384" i="8"/>
  <c r="V1384" i="8"/>
  <c r="U1384" i="8"/>
  <c r="T1384" i="8"/>
  <c r="S1384" i="8"/>
  <c r="R1384" i="8"/>
  <c r="Q1384" i="8"/>
  <c r="P1384" i="8"/>
  <c r="P1383" i="8" s="1"/>
  <c r="O1384" i="8"/>
  <c r="N1384" i="8"/>
  <c r="M1384" i="8"/>
  <c r="AC1383" i="8"/>
  <c r="M1383" i="8"/>
  <c r="AC1382" i="8"/>
  <c r="AB1382" i="8"/>
  <c r="AA1382" i="8"/>
  <c r="Z1382" i="8"/>
  <c r="Y1382" i="8"/>
  <c r="X1382" i="8"/>
  <c r="W1382" i="8"/>
  <c r="V1382" i="8"/>
  <c r="U1382" i="8"/>
  <c r="T1382" i="8"/>
  <c r="S1382" i="8"/>
  <c r="R1382" i="8"/>
  <c r="Q1382" i="8"/>
  <c r="P1382" i="8"/>
  <c r="O1382" i="8"/>
  <c r="N1382" i="8"/>
  <c r="M1382" i="8"/>
  <c r="AC1381" i="8"/>
  <c r="AB1381" i="8"/>
  <c r="AA1381" i="8"/>
  <c r="Z1381" i="8"/>
  <c r="Y1381" i="8"/>
  <c r="X1381" i="8"/>
  <c r="W1381" i="8"/>
  <c r="V1381" i="8"/>
  <c r="U1381" i="8"/>
  <c r="T1381" i="8"/>
  <c r="S1381" i="8"/>
  <c r="R1381" i="8"/>
  <c r="Q1381" i="8"/>
  <c r="P1381" i="8"/>
  <c r="O1381" i="8"/>
  <c r="M1381" i="8"/>
  <c r="N1381" i="8" s="1"/>
  <c r="AC1380" i="8"/>
  <c r="AB1380" i="8"/>
  <c r="AA1380" i="8"/>
  <c r="Z1380" i="8"/>
  <c r="Z1379" i="8" s="1"/>
  <c r="Y1380" i="8"/>
  <c r="X1380" i="8"/>
  <c r="W1380" i="8"/>
  <c r="V1380" i="8"/>
  <c r="V1379" i="8" s="1"/>
  <c r="U1380" i="8"/>
  <c r="T1380" i="8"/>
  <c r="S1380" i="8"/>
  <c r="R1380" i="8"/>
  <c r="R1379" i="8" s="1"/>
  <c r="Q1380" i="8"/>
  <c r="P1380" i="8"/>
  <c r="O1380" i="8"/>
  <c r="N1380" i="8"/>
  <c r="M1380" i="8"/>
  <c r="AC1379" i="8"/>
  <c r="M1379" i="8"/>
  <c r="AC1377" i="8"/>
  <c r="AB1377" i="8"/>
  <c r="AA1377" i="8"/>
  <c r="Z1377" i="8"/>
  <c r="Y1377" i="8"/>
  <c r="X1377" i="8"/>
  <c r="W1377" i="8"/>
  <c r="V1377" i="8"/>
  <c r="U1377" i="8"/>
  <c r="T1377" i="8"/>
  <c r="S1377" i="8"/>
  <c r="R1377" i="8"/>
  <c r="Q1377" i="8"/>
  <c r="P1377" i="8"/>
  <c r="P1373" i="8" s="1"/>
  <c r="O1377" i="8"/>
  <c r="N1377" i="8"/>
  <c r="M1377" i="8"/>
  <c r="AC1376" i="8"/>
  <c r="AB1376" i="8"/>
  <c r="AA1376" i="8"/>
  <c r="Z1376" i="8"/>
  <c r="Y1376" i="8"/>
  <c r="X1376" i="8"/>
  <c r="W1376" i="8"/>
  <c r="V1376" i="8"/>
  <c r="U1376" i="8"/>
  <c r="T1376" i="8"/>
  <c r="S1376" i="8"/>
  <c r="R1376" i="8"/>
  <c r="Q1376" i="8"/>
  <c r="P1376" i="8"/>
  <c r="O1376" i="8"/>
  <c r="M1376" i="8"/>
  <c r="N1376" i="8" s="1"/>
  <c r="AC1375" i="8"/>
  <c r="AB1375" i="8"/>
  <c r="AA1375" i="8"/>
  <c r="Z1375" i="8"/>
  <c r="Y1375" i="8"/>
  <c r="X1375" i="8"/>
  <c r="W1375" i="8"/>
  <c r="V1375" i="8"/>
  <c r="U1375" i="8"/>
  <c r="T1375" i="8"/>
  <c r="S1375" i="8"/>
  <c r="R1375" i="8"/>
  <c r="Q1375" i="8"/>
  <c r="P1375" i="8"/>
  <c r="O1375" i="8"/>
  <c r="M1375" i="8"/>
  <c r="N1375" i="8" s="1"/>
  <c r="AC1374" i="8"/>
  <c r="AB1374" i="8"/>
  <c r="AA1374" i="8"/>
  <c r="AA1373" i="8" s="1"/>
  <c r="Z1374" i="8"/>
  <c r="Y1374" i="8"/>
  <c r="X1374" i="8"/>
  <c r="W1374" i="8"/>
  <c r="V1374" i="8"/>
  <c r="U1374" i="8"/>
  <c r="U1373" i="8" s="1"/>
  <c r="T1374" i="8"/>
  <c r="S1374" i="8"/>
  <c r="S1373" i="8" s="1"/>
  <c r="R1374" i="8"/>
  <c r="Q1374" i="8"/>
  <c r="P1374" i="8"/>
  <c r="O1374" i="8"/>
  <c r="O1373" i="8" s="1"/>
  <c r="N1374" i="8"/>
  <c r="M1374" i="8"/>
  <c r="AC1373" i="8"/>
  <c r="AB1373" i="8"/>
  <c r="M1373" i="8"/>
  <c r="AC1372" i="8"/>
  <c r="AB1372" i="8"/>
  <c r="AA1372" i="8"/>
  <c r="Z1372" i="8"/>
  <c r="Y1372" i="8"/>
  <c r="X1372" i="8"/>
  <c r="W1372" i="8"/>
  <c r="V1372" i="8"/>
  <c r="U1372" i="8"/>
  <c r="T1372" i="8"/>
  <c r="S1372" i="8"/>
  <c r="R1372" i="8"/>
  <c r="Q1372" i="8"/>
  <c r="P1372" i="8"/>
  <c r="O1372" i="8"/>
  <c r="M1372" i="8"/>
  <c r="N1372" i="8" s="1"/>
  <c r="AC1371" i="8"/>
  <c r="AB1371" i="8"/>
  <c r="AA1371" i="8"/>
  <c r="Z1371" i="8"/>
  <c r="Y1371" i="8"/>
  <c r="X1371" i="8"/>
  <c r="W1371" i="8"/>
  <c r="V1371" i="8"/>
  <c r="U1371" i="8"/>
  <c r="T1371" i="8"/>
  <c r="S1371" i="8"/>
  <c r="R1371" i="8"/>
  <c r="Q1371" i="8"/>
  <c r="P1371" i="8"/>
  <c r="O1371" i="8"/>
  <c r="M1371" i="8"/>
  <c r="N1371" i="8" s="1"/>
  <c r="AC1370" i="8"/>
  <c r="AB1370" i="8"/>
  <c r="AA1370" i="8"/>
  <c r="Z1370" i="8"/>
  <c r="Y1370" i="8"/>
  <c r="X1370" i="8"/>
  <c r="W1370" i="8"/>
  <c r="V1370" i="8"/>
  <c r="U1370" i="8"/>
  <c r="T1370" i="8"/>
  <c r="S1370" i="8"/>
  <c r="R1370" i="8"/>
  <c r="Q1370" i="8"/>
  <c r="P1370" i="8"/>
  <c r="O1370" i="8"/>
  <c r="M1370" i="8"/>
  <c r="N1370" i="8" s="1"/>
  <c r="AC1369" i="8"/>
  <c r="AB1369" i="8"/>
  <c r="AA1369" i="8"/>
  <c r="Z1369" i="8"/>
  <c r="Y1369" i="8"/>
  <c r="X1369" i="8"/>
  <c r="W1369" i="8"/>
  <c r="V1369" i="8"/>
  <c r="U1369" i="8"/>
  <c r="T1369" i="8"/>
  <c r="S1369" i="8"/>
  <c r="R1369" i="8"/>
  <c r="Q1369" i="8"/>
  <c r="P1369" i="8"/>
  <c r="O1369" i="8"/>
  <c r="M1369" i="8"/>
  <c r="N1369" i="8" s="1"/>
  <c r="AC1368" i="8"/>
  <c r="AB1368" i="8"/>
  <c r="AA1368" i="8"/>
  <c r="Z1368" i="8"/>
  <c r="Y1368" i="8"/>
  <c r="X1368" i="8"/>
  <c r="W1368" i="8"/>
  <c r="V1368" i="8"/>
  <c r="U1368" i="8"/>
  <c r="T1368" i="8"/>
  <c r="S1368" i="8"/>
  <c r="R1368" i="8"/>
  <c r="Q1368" i="8"/>
  <c r="P1368" i="8"/>
  <c r="O1368" i="8"/>
  <c r="M1368" i="8"/>
  <c r="AC1367" i="8"/>
  <c r="AB1367" i="8"/>
  <c r="AA1367" i="8"/>
  <c r="Z1367" i="8"/>
  <c r="Y1367" i="8"/>
  <c r="X1367" i="8"/>
  <c r="W1367" i="8"/>
  <c r="V1367" i="8"/>
  <c r="U1367" i="8"/>
  <c r="T1367" i="8"/>
  <c r="S1367" i="8"/>
  <c r="R1367" i="8"/>
  <c r="Q1367" i="8"/>
  <c r="P1367" i="8"/>
  <c r="O1367" i="8"/>
  <c r="N1367" i="8"/>
  <c r="M1367" i="8"/>
  <c r="AC1366" i="8"/>
  <c r="AB1366" i="8"/>
  <c r="AA1366" i="8"/>
  <c r="Z1366" i="8"/>
  <c r="Y1366" i="8"/>
  <c r="X1366" i="8"/>
  <c r="W1366" i="8"/>
  <c r="V1366" i="8"/>
  <c r="U1366" i="8"/>
  <c r="T1366" i="8"/>
  <c r="S1366" i="8"/>
  <c r="R1366" i="8"/>
  <c r="Q1366" i="8"/>
  <c r="P1366" i="8"/>
  <c r="O1366" i="8"/>
  <c r="M1366" i="8"/>
  <c r="N1366" i="8" s="1"/>
  <c r="AC1365" i="8"/>
  <c r="AB1365" i="8"/>
  <c r="AA1365" i="8"/>
  <c r="Z1365" i="8"/>
  <c r="Y1365" i="8"/>
  <c r="X1365" i="8"/>
  <c r="W1365" i="8"/>
  <c r="V1365" i="8"/>
  <c r="U1365" i="8"/>
  <c r="T1365" i="8"/>
  <c r="S1365" i="8"/>
  <c r="R1365" i="8"/>
  <c r="Q1365" i="8"/>
  <c r="P1365" i="8"/>
  <c r="O1365" i="8"/>
  <c r="M1365" i="8"/>
  <c r="N1365" i="8" s="1"/>
  <c r="AC1364" i="8"/>
  <c r="AB1364" i="8"/>
  <c r="AA1364" i="8"/>
  <c r="Z1364" i="8"/>
  <c r="Y1364" i="8"/>
  <c r="X1364" i="8"/>
  <c r="W1364" i="8"/>
  <c r="V1364" i="8"/>
  <c r="U1364" i="8"/>
  <c r="T1364" i="8"/>
  <c r="S1364" i="8"/>
  <c r="R1364" i="8"/>
  <c r="Q1364" i="8"/>
  <c r="P1364" i="8"/>
  <c r="P1363" i="8" s="1"/>
  <c r="O1364" i="8"/>
  <c r="M1364" i="8"/>
  <c r="N1364" i="8" s="1"/>
  <c r="AC1363" i="8"/>
  <c r="M1363" i="8"/>
  <c r="M1518" i="8" s="1"/>
  <c r="M1360" i="8"/>
  <c r="M1359" i="8"/>
  <c r="M1358" i="8"/>
  <c r="AC1357" i="8"/>
  <c r="M1357" i="8"/>
  <c r="AC1356" i="8"/>
  <c r="AB1356" i="8"/>
  <c r="AA1356" i="8"/>
  <c r="Z1356" i="8"/>
  <c r="Y1356" i="8"/>
  <c r="X1356" i="8"/>
  <c r="W1356" i="8"/>
  <c r="V1356" i="8"/>
  <c r="U1356" i="8"/>
  <c r="M1356" i="8"/>
  <c r="S1356" i="8" s="1"/>
  <c r="AC1355" i="8"/>
  <c r="AB1355" i="8"/>
  <c r="AA1355" i="8"/>
  <c r="AA1354" i="8" s="1"/>
  <c r="Z1355" i="8"/>
  <c r="Y1355" i="8"/>
  <c r="X1355" i="8"/>
  <c r="W1355" i="8"/>
  <c r="V1355" i="8"/>
  <c r="U1355" i="8"/>
  <c r="T1355" i="8"/>
  <c r="S1355" i="8"/>
  <c r="R1355" i="8"/>
  <c r="M1355" i="8"/>
  <c r="Q1354" i="8" s="1"/>
  <c r="AC1354" i="8"/>
  <c r="M1354" i="8"/>
  <c r="AC1353" i="8"/>
  <c r="AB1353" i="8"/>
  <c r="AA1353" i="8"/>
  <c r="Z1353" i="8"/>
  <c r="Y1353" i="8"/>
  <c r="X1353" i="8"/>
  <c r="X1351" i="8" s="1"/>
  <c r="W1353" i="8"/>
  <c r="V1353" i="8"/>
  <c r="V1351" i="8" s="1"/>
  <c r="U1353" i="8"/>
  <c r="T1353" i="8"/>
  <c r="S1353" i="8"/>
  <c r="R1353" i="8"/>
  <c r="Q1353" i="8"/>
  <c r="P1353" i="8"/>
  <c r="P1351" i="8" s="1"/>
  <c r="O1353" i="8"/>
  <c r="N1353" i="8"/>
  <c r="M1353" i="8"/>
  <c r="AC1352" i="8"/>
  <c r="AB1352" i="8"/>
  <c r="AA1352" i="8"/>
  <c r="AA1351" i="8" s="1"/>
  <c r="Z1352" i="8"/>
  <c r="Y1352" i="8"/>
  <c r="X1352" i="8"/>
  <c r="W1352" i="8"/>
  <c r="V1352" i="8"/>
  <c r="U1352" i="8"/>
  <c r="T1352" i="8"/>
  <c r="S1352" i="8"/>
  <c r="S1351" i="8" s="1"/>
  <c r="R1352" i="8"/>
  <c r="Q1352" i="8"/>
  <c r="P1352" i="8"/>
  <c r="O1352" i="8"/>
  <c r="M1352" i="8"/>
  <c r="N1352" i="8" s="1"/>
  <c r="AC1351" i="8"/>
  <c r="W1351" i="8"/>
  <c r="M1351" i="8"/>
  <c r="AC1350" i="8"/>
  <c r="AB1350" i="8"/>
  <c r="AA1350" i="8"/>
  <c r="Z1350" i="8"/>
  <c r="Y1350" i="8"/>
  <c r="X1350" i="8"/>
  <c r="W1350" i="8"/>
  <c r="V1350" i="8"/>
  <c r="U1350" i="8"/>
  <c r="T1350" i="8"/>
  <c r="S1350" i="8"/>
  <c r="R1350" i="8"/>
  <c r="Q1350" i="8"/>
  <c r="P1350" i="8"/>
  <c r="O1350" i="8"/>
  <c r="M1350" i="8"/>
  <c r="N1350" i="8" s="1"/>
  <c r="AC1349" i="8"/>
  <c r="AB1349" i="8"/>
  <c r="AB1348" i="8" s="1"/>
  <c r="AA1349" i="8"/>
  <c r="Z1349" i="8"/>
  <c r="Z1348" i="8" s="1"/>
  <c r="Y1349" i="8"/>
  <c r="Y1348" i="8" s="1"/>
  <c r="X1349" i="8"/>
  <c r="X1348" i="8" s="1"/>
  <c r="W1349" i="8"/>
  <c r="V1349" i="8"/>
  <c r="V1348" i="8" s="1"/>
  <c r="U1349" i="8"/>
  <c r="U1348" i="8" s="1"/>
  <c r="T1349" i="8"/>
  <c r="T1348" i="8" s="1"/>
  <c r="S1349" i="8"/>
  <c r="S1348" i="8" s="1"/>
  <c r="R1349" i="8"/>
  <c r="R1348" i="8" s="1"/>
  <c r="Q1349" i="8"/>
  <c r="Q1348" i="8" s="1"/>
  <c r="P1349" i="8"/>
  <c r="P1348" i="8" s="1"/>
  <c r="O1349" i="8"/>
  <c r="O1348" i="8" s="1"/>
  <c r="N1349" i="8"/>
  <c r="M1349" i="8"/>
  <c r="AC1348" i="8"/>
  <c r="AA1348" i="8"/>
  <c r="W1348" i="8"/>
  <c r="M1348" i="8"/>
  <c r="AC1347" i="8"/>
  <c r="AB1347" i="8"/>
  <c r="AA1347" i="8"/>
  <c r="Z1347" i="8"/>
  <c r="Y1347" i="8"/>
  <c r="X1347" i="8"/>
  <c r="W1347" i="8"/>
  <c r="V1347" i="8"/>
  <c r="U1347" i="8"/>
  <c r="U1345" i="8" s="1"/>
  <c r="T1347" i="8"/>
  <c r="S1347" i="8"/>
  <c r="R1347" i="8"/>
  <c r="Q1347" i="8"/>
  <c r="Q1345" i="8" s="1"/>
  <c r="P1347" i="8"/>
  <c r="O1347" i="8"/>
  <c r="N1347" i="8"/>
  <c r="M1347" i="8"/>
  <c r="AC1346" i="8"/>
  <c r="AB1346" i="8"/>
  <c r="AA1346" i="8"/>
  <c r="Z1346" i="8"/>
  <c r="Y1346" i="8"/>
  <c r="X1346" i="8"/>
  <c r="W1346" i="8"/>
  <c r="V1346" i="8"/>
  <c r="V1345" i="8" s="1"/>
  <c r="U1346" i="8"/>
  <c r="T1346" i="8"/>
  <c r="T1345" i="8" s="1"/>
  <c r="S1346" i="8"/>
  <c r="R1346" i="8"/>
  <c r="Q1346" i="8"/>
  <c r="P1346" i="8"/>
  <c r="O1346" i="8"/>
  <c r="M1346" i="8"/>
  <c r="N1346" i="8" s="1"/>
  <c r="N1345" i="8" s="1"/>
  <c r="AC1345" i="8"/>
  <c r="AB1345" i="8"/>
  <c r="M1345" i="8"/>
  <c r="AC1344" i="8"/>
  <c r="AB1344" i="8"/>
  <c r="AA1344" i="8"/>
  <c r="Z1344" i="8"/>
  <c r="Y1344" i="8"/>
  <c r="X1344" i="8"/>
  <c r="W1344" i="8"/>
  <c r="V1344" i="8"/>
  <c r="U1344" i="8"/>
  <c r="U1342" i="8" s="1"/>
  <c r="T1344" i="8"/>
  <c r="S1344" i="8"/>
  <c r="R1344" i="8"/>
  <c r="Q1344" i="8"/>
  <c r="P1344" i="8"/>
  <c r="O1344" i="8"/>
  <c r="N1344" i="8"/>
  <c r="M1344" i="8"/>
  <c r="AC1343" i="8"/>
  <c r="AB1343" i="8"/>
  <c r="AA1343" i="8"/>
  <c r="Z1343" i="8"/>
  <c r="Y1343" i="8"/>
  <c r="X1343" i="8"/>
  <c r="W1343" i="8"/>
  <c r="V1343" i="8"/>
  <c r="U1343" i="8"/>
  <c r="T1343" i="8"/>
  <c r="S1343" i="8"/>
  <c r="R1343" i="8"/>
  <c r="Q1343" i="8"/>
  <c r="P1343" i="8"/>
  <c r="O1343" i="8"/>
  <c r="M1343" i="8"/>
  <c r="N1343" i="8" s="1"/>
  <c r="AC1342" i="8"/>
  <c r="M1342" i="8"/>
  <c r="AC1341" i="8"/>
  <c r="AB1341" i="8"/>
  <c r="AA1341" i="8"/>
  <c r="Z1341" i="8"/>
  <c r="Y1341" i="8"/>
  <c r="X1341" i="8"/>
  <c r="W1341" i="8"/>
  <c r="V1341" i="8"/>
  <c r="U1341" i="8"/>
  <c r="T1341" i="8"/>
  <c r="S1341" i="8"/>
  <c r="R1341" i="8"/>
  <c r="Q1341" i="8"/>
  <c r="P1341" i="8"/>
  <c r="O1341" i="8"/>
  <c r="M1341" i="8"/>
  <c r="N1341" i="8" s="1"/>
  <c r="AC1340" i="8"/>
  <c r="AB1340" i="8"/>
  <c r="AB1339" i="8" s="1"/>
  <c r="AA1340" i="8"/>
  <c r="Z1340" i="8"/>
  <c r="Y1340" i="8"/>
  <c r="Y1339" i="8" s="1"/>
  <c r="X1340" i="8"/>
  <c r="X1339" i="8" s="1"/>
  <c r="W1340" i="8"/>
  <c r="W1339" i="8" s="1"/>
  <c r="V1340" i="8"/>
  <c r="V1339" i="8" s="1"/>
  <c r="U1340" i="8"/>
  <c r="U1339" i="8" s="1"/>
  <c r="T1340" i="8"/>
  <c r="T1339" i="8" s="1"/>
  <c r="S1340" i="8"/>
  <c r="S1339" i="8" s="1"/>
  <c r="R1340" i="8"/>
  <c r="R1339" i="8" s="1"/>
  <c r="Q1340" i="8"/>
  <c r="Q1339" i="8" s="1"/>
  <c r="P1340" i="8"/>
  <c r="O1340" i="8"/>
  <c r="O1339" i="8" s="1"/>
  <c r="N1340" i="8"/>
  <c r="M1340" i="8"/>
  <c r="AC1339" i="8"/>
  <c r="AA1339" i="8"/>
  <c r="Z1339" i="8"/>
  <c r="P1339" i="8"/>
  <c r="M1339" i="8"/>
  <c r="AC1338" i="8"/>
  <c r="AB1338" i="8"/>
  <c r="AA1338" i="8"/>
  <c r="Z1338" i="8"/>
  <c r="Y1338" i="8"/>
  <c r="X1338" i="8"/>
  <c r="W1338" i="8"/>
  <c r="W1336" i="8" s="1"/>
  <c r="V1338" i="8"/>
  <c r="U1338" i="8"/>
  <c r="T1338" i="8"/>
  <c r="S1338" i="8"/>
  <c r="R1338" i="8"/>
  <c r="Q1338" i="8"/>
  <c r="P1338" i="8"/>
  <c r="O1338" i="8"/>
  <c r="O1336" i="8" s="1"/>
  <c r="N1338" i="8"/>
  <c r="M1338" i="8"/>
  <c r="AC1337" i="8"/>
  <c r="AB1337" i="8"/>
  <c r="AA1337" i="8"/>
  <c r="Z1337" i="8"/>
  <c r="Y1337" i="8"/>
  <c r="Y1336" i="8" s="1"/>
  <c r="X1337" i="8"/>
  <c r="W1337" i="8"/>
  <c r="V1337" i="8"/>
  <c r="V1336" i="8" s="1"/>
  <c r="U1337" i="8"/>
  <c r="T1337" i="8"/>
  <c r="S1337" i="8"/>
  <c r="R1337" i="8"/>
  <c r="Q1337" i="8"/>
  <c r="Q1336" i="8" s="1"/>
  <c r="P1337" i="8"/>
  <c r="O1337" i="8"/>
  <c r="M1337" i="8"/>
  <c r="N1337" i="8" s="1"/>
  <c r="N1336" i="8" s="1"/>
  <c r="AC1336" i="8"/>
  <c r="AA1336" i="8"/>
  <c r="M1336" i="8"/>
  <c r="AC1334" i="8"/>
  <c r="AB1334" i="8"/>
  <c r="AA1334" i="8"/>
  <c r="AA1331" i="8" s="1"/>
  <c r="Z1334" i="8"/>
  <c r="Y1334" i="8"/>
  <c r="X1334" i="8"/>
  <c r="W1334" i="8"/>
  <c r="V1334" i="8"/>
  <c r="U1334" i="8"/>
  <c r="T1334" i="8"/>
  <c r="S1334" i="8"/>
  <c r="R1334" i="8"/>
  <c r="Q1334" i="8"/>
  <c r="P1334" i="8"/>
  <c r="O1334" i="8"/>
  <c r="N1334" i="8"/>
  <c r="M1334" i="8"/>
  <c r="AC1333" i="8"/>
  <c r="AB1333" i="8"/>
  <c r="AA1333" i="8"/>
  <c r="Z1333" i="8"/>
  <c r="Y1333" i="8"/>
  <c r="X1333" i="8"/>
  <c r="W1333" i="8"/>
  <c r="V1333" i="8"/>
  <c r="U1333" i="8"/>
  <c r="T1333" i="8"/>
  <c r="S1333" i="8"/>
  <c r="R1333" i="8"/>
  <c r="Q1333" i="8"/>
  <c r="P1333" i="8"/>
  <c r="O1333" i="8"/>
  <c r="M1333" i="8"/>
  <c r="N1333" i="8" s="1"/>
  <c r="AC1332" i="8"/>
  <c r="AB1332" i="8"/>
  <c r="AA1332" i="8"/>
  <c r="Z1332" i="8"/>
  <c r="Y1332" i="8"/>
  <c r="X1332" i="8"/>
  <c r="W1332" i="8"/>
  <c r="V1332" i="8"/>
  <c r="V1331" i="8" s="1"/>
  <c r="U1332" i="8"/>
  <c r="U1331" i="8" s="1"/>
  <c r="T1332" i="8"/>
  <c r="S1332" i="8"/>
  <c r="R1332" i="8"/>
  <c r="R1331" i="8" s="1"/>
  <c r="Q1332" i="8"/>
  <c r="P1332" i="8"/>
  <c r="O1332" i="8"/>
  <c r="N1332" i="8"/>
  <c r="M1332" i="8"/>
  <c r="AC1331" i="8"/>
  <c r="M1331" i="8"/>
  <c r="AC1330" i="8"/>
  <c r="AB1330" i="8"/>
  <c r="AA1330" i="8"/>
  <c r="Z1330" i="8"/>
  <c r="Y1330" i="8"/>
  <c r="X1330" i="8"/>
  <c r="W1330" i="8"/>
  <c r="V1330" i="8"/>
  <c r="U1330" i="8"/>
  <c r="T1330" i="8"/>
  <c r="S1330" i="8"/>
  <c r="R1330" i="8"/>
  <c r="Q1330" i="8"/>
  <c r="P1330" i="8"/>
  <c r="O1330" i="8"/>
  <c r="M1330" i="8"/>
  <c r="N1330" i="8" s="1"/>
  <c r="AC1329" i="8"/>
  <c r="AB1329" i="8"/>
  <c r="AA1329" i="8"/>
  <c r="Z1329" i="8"/>
  <c r="Y1329" i="8"/>
  <c r="X1329" i="8"/>
  <c r="W1329" i="8"/>
  <c r="V1329" i="8"/>
  <c r="U1329" i="8"/>
  <c r="T1329" i="8"/>
  <c r="S1329" i="8"/>
  <c r="R1329" i="8"/>
  <c r="Q1329" i="8"/>
  <c r="P1329" i="8"/>
  <c r="O1329" i="8"/>
  <c r="M1329" i="8"/>
  <c r="N1329" i="8" s="1"/>
  <c r="N1328" i="8" s="1"/>
  <c r="AC1328" i="8"/>
  <c r="AB1328" i="8"/>
  <c r="AA1328" i="8"/>
  <c r="Z1328" i="8"/>
  <c r="Y1328" i="8"/>
  <c r="X1328" i="8"/>
  <c r="W1328" i="8"/>
  <c r="V1328" i="8"/>
  <c r="U1328" i="8"/>
  <c r="T1328" i="8"/>
  <c r="S1328" i="8"/>
  <c r="R1328" i="8"/>
  <c r="Q1328" i="8"/>
  <c r="P1328" i="8"/>
  <c r="O1328" i="8"/>
  <c r="M1328" i="8"/>
  <c r="AC1327" i="8"/>
  <c r="AB1327" i="8"/>
  <c r="AA1327" i="8"/>
  <c r="Z1327" i="8"/>
  <c r="Y1327" i="8"/>
  <c r="X1327" i="8"/>
  <c r="W1327" i="8"/>
  <c r="V1327" i="8"/>
  <c r="U1327" i="8"/>
  <c r="T1327" i="8"/>
  <c r="S1327" i="8"/>
  <c r="R1327" i="8"/>
  <c r="Q1327" i="8"/>
  <c r="P1327" i="8"/>
  <c r="O1327" i="8"/>
  <c r="M1327" i="8"/>
  <c r="N1327" i="8" s="1"/>
  <c r="AC1326" i="8"/>
  <c r="AB1326" i="8"/>
  <c r="AB1324" i="8" s="1"/>
  <c r="AA1326" i="8"/>
  <c r="Z1326" i="8"/>
  <c r="Y1326" i="8"/>
  <c r="X1326" i="8"/>
  <c r="W1326" i="8"/>
  <c r="V1326" i="8"/>
  <c r="U1326" i="8"/>
  <c r="T1326" i="8"/>
  <c r="S1326" i="8"/>
  <c r="R1326" i="8"/>
  <c r="Q1326" i="8"/>
  <c r="P1326" i="8"/>
  <c r="O1326" i="8"/>
  <c r="N1326" i="8"/>
  <c r="M1326" i="8"/>
  <c r="AC1325" i="8"/>
  <c r="AB1325" i="8"/>
  <c r="AA1325" i="8"/>
  <c r="Z1325" i="8"/>
  <c r="Y1325" i="8"/>
  <c r="X1325" i="8"/>
  <c r="W1325" i="8"/>
  <c r="V1325" i="8"/>
  <c r="V1324" i="8" s="1"/>
  <c r="U1325" i="8"/>
  <c r="T1325" i="8"/>
  <c r="S1325" i="8"/>
  <c r="R1325" i="8"/>
  <c r="Q1325" i="8"/>
  <c r="P1325" i="8"/>
  <c r="O1325" i="8"/>
  <c r="M1325" i="8"/>
  <c r="N1325" i="8" s="1"/>
  <c r="AC1324" i="8"/>
  <c r="M1324" i="8"/>
  <c r="AC1323" i="8"/>
  <c r="AB1323" i="8"/>
  <c r="AA1323" i="8"/>
  <c r="Z1323" i="8"/>
  <c r="Y1323" i="8"/>
  <c r="X1323" i="8"/>
  <c r="W1323" i="8"/>
  <c r="V1323" i="8"/>
  <c r="U1323" i="8"/>
  <c r="T1323" i="8"/>
  <c r="S1323" i="8"/>
  <c r="R1323" i="8"/>
  <c r="Q1323" i="8"/>
  <c r="P1323" i="8"/>
  <c r="O1323" i="8"/>
  <c r="M1323" i="8"/>
  <c r="N1323" i="8" s="1"/>
  <c r="AC1322" i="8"/>
  <c r="AB1322" i="8"/>
  <c r="AA1322" i="8"/>
  <c r="Z1322" i="8"/>
  <c r="Y1322" i="8"/>
  <c r="Y1321" i="8" s="1"/>
  <c r="X1322" i="8"/>
  <c r="X1321" i="8" s="1"/>
  <c r="W1322" i="8"/>
  <c r="W1321" i="8" s="1"/>
  <c r="V1322" i="8"/>
  <c r="V1321" i="8" s="1"/>
  <c r="U1322" i="8"/>
  <c r="T1322" i="8"/>
  <c r="T1321" i="8" s="1"/>
  <c r="S1322" i="8"/>
  <c r="S1321" i="8" s="1"/>
  <c r="R1322" i="8"/>
  <c r="R1321" i="8" s="1"/>
  <c r="Q1322" i="8"/>
  <c r="P1322" i="8"/>
  <c r="P1321" i="8" s="1"/>
  <c r="O1322" i="8"/>
  <c r="O1321" i="8" s="1"/>
  <c r="M1322" i="8"/>
  <c r="N1322" i="8" s="1"/>
  <c r="N1321" i="8" s="1"/>
  <c r="AC1321" i="8"/>
  <c r="AB1321" i="8"/>
  <c r="AA1321" i="8"/>
  <c r="Z1321" i="8"/>
  <c r="U1321" i="8"/>
  <c r="Q1321" i="8"/>
  <c r="M1321" i="8"/>
  <c r="AC1320" i="8"/>
  <c r="AB1320" i="8"/>
  <c r="AA1320" i="8"/>
  <c r="Z1320" i="8"/>
  <c r="Y1320" i="8"/>
  <c r="X1320" i="8"/>
  <c r="W1320" i="8"/>
  <c r="V1320" i="8"/>
  <c r="U1320" i="8"/>
  <c r="T1320" i="8"/>
  <c r="S1320" i="8"/>
  <c r="R1320" i="8"/>
  <c r="Q1320" i="8"/>
  <c r="P1320" i="8"/>
  <c r="O1320" i="8"/>
  <c r="N1320" i="8"/>
  <c r="M1320" i="8"/>
  <c r="AC1319" i="8"/>
  <c r="AB1319" i="8"/>
  <c r="AA1319" i="8"/>
  <c r="Z1319" i="8"/>
  <c r="Y1319" i="8"/>
  <c r="X1319" i="8"/>
  <c r="W1319" i="8"/>
  <c r="V1319" i="8"/>
  <c r="U1319" i="8"/>
  <c r="T1319" i="8"/>
  <c r="S1319" i="8"/>
  <c r="R1319" i="8"/>
  <c r="Q1319" i="8"/>
  <c r="P1319" i="8"/>
  <c r="O1319" i="8"/>
  <c r="M1319" i="8"/>
  <c r="N1319" i="8" s="1"/>
  <c r="AC1318" i="8"/>
  <c r="AB1318" i="8"/>
  <c r="AA1318" i="8"/>
  <c r="Z1318" i="8"/>
  <c r="Z1317" i="8" s="1"/>
  <c r="Y1318" i="8"/>
  <c r="X1318" i="8"/>
  <c r="W1318" i="8"/>
  <c r="V1318" i="8"/>
  <c r="V1317" i="8" s="1"/>
  <c r="U1318" i="8"/>
  <c r="T1318" i="8"/>
  <c r="S1318" i="8"/>
  <c r="S1317" i="8" s="1"/>
  <c r="R1318" i="8"/>
  <c r="R1317" i="8" s="1"/>
  <c r="Q1318" i="8"/>
  <c r="P1318" i="8"/>
  <c r="O1318" i="8"/>
  <c r="N1318" i="8"/>
  <c r="M1318" i="8"/>
  <c r="AC1317" i="8"/>
  <c r="AB1317" i="8"/>
  <c r="AA1317" i="8"/>
  <c r="M1317" i="8"/>
  <c r="AC1316" i="8"/>
  <c r="AB1316" i="8"/>
  <c r="AA1316" i="8"/>
  <c r="Z1316" i="8"/>
  <c r="Y1316" i="8"/>
  <c r="X1316" i="8"/>
  <c r="W1316" i="8"/>
  <c r="V1316" i="8"/>
  <c r="U1316" i="8"/>
  <c r="T1316" i="8"/>
  <c r="S1316" i="8"/>
  <c r="R1316" i="8"/>
  <c r="Q1316" i="8"/>
  <c r="P1316" i="8"/>
  <c r="O1316" i="8"/>
  <c r="N1316" i="8"/>
  <c r="M1316" i="8"/>
  <c r="AC1315" i="8"/>
  <c r="AB1315" i="8"/>
  <c r="AA1315" i="8"/>
  <c r="Z1315" i="8"/>
  <c r="Y1315" i="8"/>
  <c r="X1315" i="8"/>
  <c r="W1315" i="8"/>
  <c r="V1315" i="8"/>
  <c r="U1315" i="8"/>
  <c r="T1315" i="8"/>
  <c r="S1315" i="8"/>
  <c r="R1315" i="8"/>
  <c r="Q1315" i="8"/>
  <c r="P1315" i="8"/>
  <c r="O1315" i="8"/>
  <c r="M1315" i="8"/>
  <c r="N1315" i="8" s="1"/>
  <c r="AC1314" i="8"/>
  <c r="M1314" i="8"/>
  <c r="AC1312" i="8"/>
  <c r="AB1312" i="8"/>
  <c r="AA1312" i="8"/>
  <c r="Z1312" i="8"/>
  <c r="Y1312" i="8"/>
  <c r="X1312" i="8"/>
  <c r="W1312" i="8"/>
  <c r="V1312" i="8"/>
  <c r="U1312" i="8"/>
  <c r="T1312" i="8"/>
  <c r="S1312" i="8"/>
  <c r="R1312" i="8"/>
  <c r="Q1312" i="8"/>
  <c r="Q1309" i="8" s="1"/>
  <c r="P1312" i="8"/>
  <c r="O1312" i="8"/>
  <c r="N1312" i="8"/>
  <c r="M1312" i="8"/>
  <c r="AC1311" i="8"/>
  <c r="AB1311" i="8"/>
  <c r="AA1311" i="8"/>
  <c r="Z1311" i="8"/>
  <c r="Y1311" i="8"/>
  <c r="X1311" i="8"/>
  <c r="W1311" i="8"/>
  <c r="V1311" i="8"/>
  <c r="U1311" i="8"/>
  <c r="T1311" i="8"/>
  <c r="S1311" i="8"/>
  <c r="R1311" i="8"/>
  <c r="Q1311" i="8"/>
  <c r="P1311" i="8"/>
  <c r="O1311" i="8"/>
  <c r="M1311" i="8"/>
  <c r="N1311" i="8" s="1"/>
  <c r="AC1310" i="8"/>
  <c r="AB1310" i="8"/>
  <c r="AA1310" i="8"/>
  <c r="Z1310" i="8"/>
  <c r="Y1310" i="8"/>
  <c r="X1310" i="8"/>
  <c r="X1309" i="8" s="1"/>
  <c r="W1310" i="8"/>
  <c r="V1310" i="8"/>
  <c r="V1309" i="8" s="1"/>
  <c r="U1310" i="8"/>
  <c r="T1310" i="8"/>
  <c r="S1310" i="8"/>
  <c r="R1310" i="8"/>
  <c r="Q1310" i="8"/>
  <c r="P1310" i="8"/>
  <c r="P1309" i="8" s="1"/>
  <c r="O1310" i="8"/>
  <c r="N1310" i="8"/>
  <c r="M1310" i="8"/>
  <c r="AC1309" i="8"/>
  <c r="AA1309" i="8"/>
  <c r="S1309" i="8"/>
  <c r="M1309" i="8"/>
  <c r="AC1308" i="8"/>
  <c r="AB1308" i="8"/>
  <c r="AA1308" i="8"/>
  <c r="Z1308" i="8"/>
  <c r="Y1308" i="8"/>
  <c r="X1308" i="8"/>
  <c r="W1308" i="8"/>
  <c r="V1308" i="8"/>
  <c r="U1308" i="8"/>
  <c r="T1308" i="8"/>
  <c r="S1308" i="8"/>
  <c r="R1308" i="8"/>
  <c r="Q1308" i="8"/>
  <c r="P1308" i="8"/>
  <c r="O1308" i="8"/>
  <c r="M1308" i="8"/>
  <c r="N1308" i="8" s="1"/>
  <c r="AC1307" i="8"/>
  <c r="AB1307" i="8"/>
  <c r="AA1307" i="8"/>
  <c r="Z1307" i="8"/>
  <c r="Y1307" i="8"/>
  <c r="X1307" i="8"/>
  <c r="W1307" i="8"/>
  <c r="V1307" i="8"/>
  <c r="U1307" i="8"/>
  <c r="T1307" i="8"/>
  <c r="S1307" i="8"/>
  <c r="R1307" i="8"/>
  <c r="Q1307" i="8"/>
  <c r="P1307" i="8"/>
  <c r="O1307" i="8"/>
  <c r="M1307" i="8"/>
  <c r="N1307" i="8" s="1"/>
  <c r="AC1306" i="8"/>
  <c r="AB1306" i="8"/>
  <c r="AB1305" i="8" s="1"/>
  <c r="AA1306" i="8"/>
  <c r="AA1305" i="8" s="1"/>
  <c r="Z1306" i="8"/>
  <c r="Z1305" i="8" s="1"/>
  <c r="Y1306" i="8"/>
  <c r="Y1305" i="8" s="1"/>
  <c r="X1306" i="8"/>
  <c r="X1305" i="8" s="1"/>
  <c r="W1306" i="8"/>
  <c r="W1305" i="8" s="1"/>
  <c r="V1306" i="8"/>
  <c r="V1305" i="8" s="1"/>
  <c r="U1306" i="8"/>
  <c r="U1305" i="8" s="1"/>
  <c r="T1306" i="8"/>
  <c r="S1306" i="8"/>
  <c r="S1305" i="8" s="1"/>
  <c r="R1306" i="8"/>
  <c r="Q1306" i="8"/>
  <c r="Q1305" i="8" s="1"/>
  <c r="P1306" i="8"/>
  <c r="P1305" i="8" s="1"/>
  <c r="O1306" i="8"/>
  <c r="O1305" i="8" s="1"/>
  <c r="N1306" i="8"/>
  <c r="M1306" i="8"/>
  <c r="AC1305" i="8"/>
  <c r="T1305" i="8"/>
  <c r="R1305" i="8"/>
  <c r="M1305" i="8"/>
  <c r="AC1304" i="8"/>
  <c r="AB1304" i="8"/>
  <c r="AA1304" i="8"/>
  <c r="Z1304" i="8"/>
  <c r="Y1304" i="8"/>
  <c r="X1304" i="8"/>
  <c r="W1304" i="8"/>
  <c r="V1304" i="8"/>
  <c r="U1304" i="8"/>
  <c r="T1304" i="8"/>
  <c r="S1304" i="8"/>
  <c r="S1301" i="8" s="1"/>
  <c r="R1304" i="8"/>
  <c r="Q1304" i="8"/>
  <c r="P1304" i="8"/>
  <c r="O1304" i="8"/>
  <c r="N1304" i="8"/>
  <c r="M1304" i="8"/>
  <c r="AC1303" i="8"/>
  <c r="AB1303" i="8"/>
  <c r="AA1303" i="8"/>
  <c r="Z1303" i="8"/>
  <c r="Y1303" i="8"/>
  <c r="X1303" i="8"/>
  <c r="W1303" i="8"/>
  <c r="V1303" i="8"/>
  <c r="U1303" i="8"/>
  <c r="T1303" i="8"/>
  <c r="S1303" i="8"/>
  <c r="R1303" i="8"/>
  <c r="Q1303" i="8"/>
  <c r="P1303" i="8"/>
  <c r="O1303" i="8"/>
  <c r="M1303" i="8"/>
  <c r="N1303" i="8" s="1"/>
  <c r="AC1302" i="8"/>
  <c r="AB1302" i="8"/>
  <c r="AA1302" i="8"/>
  <c r="Z1302" i="8"/>
  <c r="Y1302" i="8"/>
  <c r="Y1301" i="8" s="1"/>
  <c r="X1302" i="8"/>
  <c r="X1301" i="8" s="1"/>
  <c r="W1302" i="8"/>
  <c r="V1302" i="8"/>
  <c r="V1301" i="8" s="1"/>
  <c r="U1302" i="8"/>
  <c r="T1302" i="8"/>
  <c r="S1302" i="8"/>
  <c r="R1302" i="8"/>
  <c r="Q1302" i="8"/>
  <c r="P1302" i="8"/>
  <c r="P1301" i="8" s="1"/>
  <c r="O1302" i="8"/>
  <c r="N1302" i="8"/>
  <c r="M1302" i="8"/>
  <c r="AC1301" i="8"/>
  <c r="M1301" i="8"/>
  <c r="AC1299" i="8"/>
  <c r="AB1299" i="8"/>
  <c r="AB1295" i="8" s="1"/>
  <c r="AA1299" i="8"/>
  <c r="Z1299" i="8"/>
  <c r="Y1299" i="8"/>
  <c r="X1299" i="8"/>
  <c r="W1299" i="8"/>
  <c r="V1299" i="8"/>
  <c r="U1299" i="8"/>
  <c r="T1299" i="8"/>
  <c r="S1299" i="8"/>
  <c r="R1299" i="8"/>
  <c r="Q1299" i="8"/>
  <c r="P1299" i="8"/>
  <c r="O1299" i="8"/>
  <c r="N1299" i="8"/>
  <c r="M1299" i="8"/>
  <c r="AC1298" i="8"/>
  <c r="AB1298" i="8"/>
  <c r="AA1298" i="8"/>
  <c r="Z1298" i="8"/>
  <c r="Y1298" i="8"/>
  <c r="X1298" i="8"/>
  <c r="W1298" i="8"/>
  <c r="V1298" i="8"/>
  <c r="U1298" i="8"/>
  <c r="T1298" i="8"/>
  <c r="S1298" i="8"/>
  <c r="R1298" i="8"/>
  <c r="Q1298" i="8"/>
  <c r="P1298" i="8"/>
  <c r="O1298" i="8"/>
  <c r="M1298" i="8"/>
  <c r="N1298" i="8" s="1"/>
  <c r="AC1297" i="8"/>
  <c r="AB1297" i="8"/>
  <c r="AA1297" i="8"/>
  <c r="Z1297" i="8"/>
  <c r="Y1297" i="8"/>
  <c r="X1297" i="8"/>
  <c r="W1297" i="8"/>
  <c r="V1297" i="8"/>
  <c r="U1297" i="8"/>
  <c r="T1297" i="8"/>
  <c r="S1297" i="8"/>
  <c r="R1297" i="8"/>
  <c r="Q1297" i="8"/>
  <c r="P1297" i="8"/>
  <c r="O1297" i="8"/>
  <c r="M1297" i="8"/>
  <c r="N1297" i="8" s="1"/>
  <c r="AC1296" i="8"/>
  <c r="AB1296" i="8"/>
  <c r="AA1296" i="8"/>
  <c r="Z1296" i="8"/>
  <c r="Z1295" i="8" s="1"/>
  <c r="Y1296" i="8"/>
  <c r="X1296" i="8"/>
  <c r="W1296" i="8"/>
  <c r="V1296" i="8"/>
  <c r="U1296" i="8"/>
  <c r="T1296" i="8"/>
  <c r="S1296" i="8"/>
  <c r="S1295" i="8" s="1"/>
  <c r="R1296" i="8"/>
  <c r="R1295" i="8" s="1"/>
  <c r="Q1296" i="8"/>
  <c r="P1296" i="8"/>
  <c r="O1296" i="8"/>
  <c r="M1296" i="8"/>
  <c r="N1296" i="8" s="1"/>
  <c r="AC1295" i="8"/>
  <c r="AA1295" i="8"/>
  <c r="M1295" i="8"/>
  <c r="AC1294" i="8"/>
  <c r="AB1294" i="8"/>
  <c r="AA1294" i="8"/>
  <c r="Z1294" i="8"/>
  <c r="Y1294" i="8"/>
  <c r="X1294" i="8"/>
  <c r="W1294" i="8"/>
  <c r="V1294" i="8"/>
  <c r="U1294" i="8"/>
  <c r="T1294" i="8"/>
  <c r="S1294" i="8"/>
  <c r="R1294" i="8"/>
  <c r="Q1294" i="8"/>
  <c r="P1294" i="8"/>
  <c r="O1294" i="8"/>
  <c r="M1294" i="8"/>
  <c r="N1294" i="8" s="1"/>
  <c r="AC1293" i="8"/>
  <c r="AB1293" i="8"/>
  <c r="AA1293" i="8"/>
  <c r="Z1293" i="8"/>
  <c r="Y1293" i="8"/>
  <c r="X1293" i="8"/>
  <c r="W1293" i="8"/>
  <c r="V1293" i="8"/>
  <c r="U1293" i="8"/>
  <c r="T1293" i="8"/>
  <c r="S1293" i="8"/>
  <c r="R1293" i="8"/>
  <c r="Q1293" i="8"/>
  <c r="P1293" i="8"/>
  <c r="O1293" i="8"/>
  <c r="N1293" i="8"/>
  <c r="M1293" i="8"/>
  <c r="AC1292" i="8"/>
  <c r="AB1292" i="8"/>
  <c r="AA1292" i="8"/>
  <c r="Z1292" i="8"/>
  <c r="Y1292" i="8"/>
  <c r="X1292" i="8"/>
  <c r="W1292" i="8"/>
  <c r="V1292" i="8"/>
  <c r="U1292" i="8"/>
  <c r="T1292" i="8"/>
  <c r="S1292" i="8"/>
  <c r="R1292" i="8"/>
  <c r="Q1292" i="8"/>
  <c r="P1292" i="8"/>
  <c r="O1292" i="8"/>
  <c r="M1292" i="8"/>
  <c r="N1292" i="8" s="1"/>
  <c r="AC1291" i="8"/>
  <c r="AB1291" i="8"/>
  <c r="AB1290" i="8" s="1"/>
  <c r="AA1291" i="8"/>
  <c r="Z1291" i="8"/>
  <c r="Y1291" i="8"/>
  <c r="X1291" i="8"/>
  <c r="W1291" i="8"/>
  <c r="V1291" i="8"/>
  <c r="V1290" i="8" s="1"/>
  <c r="U1291" i="8"/>
  <c r="T1291" i="8"/>
  <c r="S1291" i="8"/>
  <c r="R1291" i="8"/>
  <c r="Q1291" i="8"/>
  <c r="P1291" i="8"/>
  <c r="O1291" i="8"/>
  <c r="N1291" i="8"/>
  <c r="M1291" i="8"/>
  <c r="AC1290" i="8"/>
  <c r="M1290" i="8"/>
  <c r="AC1289" i="8"/>
  <c r="AB1289" i="8"/>
  <c r="AA1289" i="8"/>
  <c r="Z1289" i="8"/>
  <c r="Y1289" i="8"/>
  <c r="X1289" i="8"/>
  <c r="W1289" i="8"/>
  <c r="V1289" i="8"/>
  <c r="U1289" i="8"/>
  <c r="T1289" i="8"/>
  <c r="S1289" i="8"/>
  <c r="R1289" i="8"/>
  <c r="Q1289" i="8"/>
  <c r="P1289" i="8"/>
  <c r="O1289" i="8"/>
  <c r="N1289" i="8"/>
  <c r="M1289" i="8"/>
  <c r="AC1288" i="8"/>
  <c r="AB1288" i="8"/>
  <c r="AA1288" i="8"/>
  <c r="Z1288" i="8"/>
  <c r="Y1288" i="8"/>
  <c r="X1288" i="8"/>
  <c r="W1288" i="8"/>
  <c r="V1288" i="8"/>
  <c r="U1288" i="8"/>
  <c r="T1288" i="8"/>
  <c r="S1288" i="8"/>
  <c r="R1288" i="8"/>
  <c r="Q1288" i="8"/>
  <c r="P1288" i="8"/>
  <c r="O1288" i="8"/>
  <c r="M1288" i="8"/>
  <c r="N1288" i="8" s="1"/>
  <c r="AC1287" i="8"/>
  <c r="AB1287" i="8"/>
  <c r="AA1287" i="8"/>
  <c r="Z1287" i="8"/>
  <c r="Z1285" i="8" s="1"/>
  <c r="Y1287" i="8"/>
  <c r="X1287" i="8"/>
  <c r="W1287" i="8"/>
  <c r="V1287" i="8"/>
  <c r="U1287" i="8"/>
  <c r="T1287" i="8"/>
  <c r="S1287" i="8"/>
  <c r="R1287" i="8"/>
  <c r="R1285" i="8" s="1"/>
  <c r="Q1287" i="8"/>
  <c r="P1287" i="8"/>
  <c r="O1287" i="8"/>
  <c r="N1287" i="8"/>
  <c r="M1287" i="8"/>
  <c r="AC1286" i="8"/>
  <c r="AB1286" i="8"/>
  <c r="AA1286" i="8"/>
  <c r="Z1286" i="8"/>
  <c r="Y1286" i="8"/>
  <c r="X1286" i="8"/>
  <c r="X1285" i="8" s="1"/>
  <c r="W1286" i="8"/>
  <c r="V1286" i="8"/>
  <c r="U1286" i="8"/>
  <c r="T1286" i="8"/>
  <c r="S1286" i="8"/>
  <c r="R1286" i="8"/>
  <c r="Q1286" i="8"/>
  <c r="P1286" i="8"/>
  <c r="P1285" i="8" s="1"/>
  <c r="O1286" i="8"/>
  <c r="M1286" i="8"/>
  <c r="N1286" i="8" s="1"/>
  <c r="AC1285" i="8"/>
  <c r="M1285" i="8"/>
  <c r="M1278" i="8"/>
  <c r="AC1278" i="8" s="1"/>
  <c r="M1274" i="8"/>
  <c r="AC1274" i="8" s="1"/>
  <c r="AC1273" i="8" s="1"/>
  <c r="M1273" i="8"/>
  <c r="M1272" i="8"/>
  <c r="AC1272" i="8" s="1"/>
  <c r="M1271" i="8"/>
  <c r="AC1271" i="8" s="1"/>
  <c r="M1270" i="8"/>
  <c r="AC1270" i="8" s="1"/>
  <c r="AC1269" i="8" s="1"/>
  <c r="M1269" i="8"/>
  <c r="M1268" i="8"/>
  <c r="AC1268" i="8" s="1"/>
  <c r="AB1267" i="8"/>
  <c r="AA1267" i="8"/>
  <c r="Z1267" i="8"/>
  <c r="Y1267" i="8"/>
  <c r="X1267" i="8"/>
  <c r="W1267" i="8"/>
  <c r="V1267" i="8"/>
  <c r="U1267" i="8"/>
  <c r="T1267" i="8"/>
  <c r="S1267" i="8"/>
  <c r="R1267" i="8"/>
  <c r="Q1267" i="8"/>
  <c r="P1267" i="8"/>
  <c r="O1267" i="8"/>
  <c r="N1267" i="8"/>
  <c r="M1267" i="8"/>
  <c r="AC1267" i="8" s="1"/>
  <c r="AB1266" i="8"/>
  <c r="AA1266" i="8"/>
  <c r="Z1266" i="8"/>
  <c r="Y1266" i="8"/>
  <c r="X1266" i="8"/>
  <c r="W1266" i="8"/>
  <c r="V1266" i="8"/>
  <c r="U1266" i="8"/>
  <c r="T1266" i="8"/>
  <c r="S1266" i="8"/>
  <c r="R1266" i="8"/>
  <c r="Q1266" i="8"/>
  <c r="P1266" i="8"/>
  <c r="O1266" i="8"/>
  <c r="N1266" i="8"/>
  <c r="M1266" i="8"/>
  <c r="AC1266" i="8" s="1"/>
  <c r="AC1265" i="8" s="1"/>
  <c r="AB1265" i="8"/>
  <c r="AA1265" i="8"/>
  <c r="Z1265" i="8"/>
  <c r="Y1265" i="8"/>
  <c r="X1265" i="8"/>
  <c r="W1265" i="8"/>
  <c r="V1265" i="8"/>
  <c r="U1265" i="8"/>
  <c r="T1265" i="8"/>
  <c r="S1265" i="8"/>
  <c r="R1265" i="8"/>
  <c r="Q1265" i="8"/>
  <c r="P1265" i="8"/>
  <c r="O1265" i="8"/>
  <c r="N1265" i="8"/>
  <c r="M1265" i="8"/>
  <c r="AB1264" i="8"/>
  <c r="AA1264" i="8"/>
  <c r="Z1264" i="8"/>
  <c r="Y1264" i="8"/>
  <c r="X1264" i="8"/>
  <c r="W1264" i="8"/>
  <c r="V1264" i="8"/>
  <c r="U1264" i="8"/>
  <c r="T1264" i="8"/>
  <c r="S1264" i="8"/>
  <c r="R1264" i="8"/>
  <c r="Q1264" i="8"/>
  <c r="P1264" i="8"/>
  <c r="O1264" i="8"/>
  <c r="N1264" i="8"/>
  <c r="M1264" i="8"/>
  <c r="AC1264" i="8" s="1"/>
  <c r="M1263" i="8"/>
  <c r="AC1263" i="8" s="1"/>
  <c r="AB1262" i="8"/>
  <c r="AA1262" i="8"/>
  <c r="Z1262" i="8"/>
  <c r="Y1262" i="8"/>
  <c r="X1262" i="8"/>
  <c r="W1262" i="8"/>
  <c r="V1262" i="8"/>
  <c r="U1262" i="8"/>
  <c r="T1262" i="8"/>
  <c r="S1262" i="8"/>
  <c r="R1262" i="8"/>
  <c r="Q1262" i="8"/>
  <c r="P1262" i="8"/>
  <c r="O1262" i="8"/>
  <c r="N1262" i="8"/>
  <c r="M1262" i="8"/>
  <c r="AC1260" i="8"/>
  <c r="AC1259" i="8"/>
  <c r="AC1258" i="8"/>
  <c r="AC1257" i="8"/>
  <c r="AC1256" i="8"/>
  <c r="AC1255" i="8"/>
  <c r="AC1254" i="8"/>
  <c r="AC1253" i="8"/>
  <c r="AC1252" i="8"/>
  <c r="AC1251" i="8" s="1"/>
  <c r="AC1250" i="8"/>
  <c r="AC1249" i="8"/>
  <c r="AC1248" i="8"/>
  <c r="AC1247" i="8"/>
  <c r="AC1246" i="8"/>
  <c r="AC1245" i="8" s="1"/>
  <c r="AC1244" i="8"/>
  <c r="AC1243" i="8"/>
  <c r="AC1242" i="8"/>
  <c r="AC1240" i="8"/>
  <c r="AC1238" i="8"/>
  <c r="AC1237" i="8"/>
  <c r="AC1236" i="8"/>
  <c r="M1260" i="8"/>
  <c r="N1260" i="8" s="1"/>
  <c r="M1259" i="8"/>
  <c r="N1259" i="8" s="1"/>
  <c r="N1258" i="8" s="1"/>
  <c r="M1258" i="8"/>
  <c r="M1257" i="8"/>
  <c r="N1257" i="8" s="1"/>
  <c r="M1256" i="8"/>
  <c r="N1256" i="8" s="1"/>
  <c r="M1255" i="8"/>
  <c r="N1255" i="8" s="1"/>
  <c r="N1254" i="8" s="1"/>
  <c r="M1254" i="8"/>
  <c r="M1253" i="8"/>
  <c r="N1253" i="8" s="1"/>
  <c r="M1252" i="8"/>
  <c r="N1252" i="8" s="1"/>
  <c r="M1251" i="8"/>
  <c r="M1250" i="8"/>
  <c r="N1250" i="8" s="1"/>
  <c r="M1249" i="8"/>
  <c r="N1249" i="8" s="1"/>
  <c r="N1248" i="8" s="1"/>
  <c r="M1248" i="8"/>
  <c r="M1247" i="8"/>
  <c r="N1247" i="8" s="1"/>
  <c r="M1246" i="8"/>
  <c r="N1246" i="8" s="1"/>
  <c r="M1245" i="8"/>
  <c r="M1244" i="8"/>
  <c r="N1244" i="8" s="1"/>
  <c r="M1243" i="8"/>
  <c r="N1243" i="8" s="1"/>
  <c r="N1242" i="8" s="1"/>
  <c r="M1242" i="8"/>
  <c r="M1241" i="8"/>
  <c r="N1241" i="8" s="1"/>
  <c r="M1240" i="8"/>
  <c r="N1240" i="8" s="1"/>
  <c r="M1239" i="8"/>
  <c r="M1238" i="8"/>
  <c r="N1238" i="8" s="1"/>
  <c r="M1237" i="8"/>
  <c r="N1237" i="8" s="1"/>
  <c r="N1236" i="8" s="1"/>
  <c r="M1236" i="8"/>
  <c r="AC1234" i="8"/>
  <c r="AC1233" i="8"/>
  <c r="AC1230" i="8"/>
  <c r="AC1227" i="8"/>
  <c r="AC1226" i="8"/>
  <c r="AC1223" i="8"/>
  <c r="AC1220" i="8"/>
  <c r="AC1219" i="8"/>
  <c r="AC1216" i="8"/>
  <c r="M1234" i="8"/>
  <c r="N1234" i="8" s="1"/>
  <c r="M1233" i="8"/>
  <c r="N1233" i="8" s="1"/>
  <c r="M1232" i="8"/>
  <c r="N1232" i="8" s="1"/>
  <c r="N1231" i="8" s="1"/>
  <c r="M1230" i="8"/>
  <c r="N1230" i="8" s="1"/>
  <c r="M1229" i="8"/>
  <c r="N1229" i="8" s="1"/>
  <c r="N1228" i="8" s="1"/>
  <c r="M1228" i="8"/>
  <c r="M1227" i="8"/>
  <c r="N1227" i="8" s="1"/>
  <c r="M1226" i="8"/>
  <c r="N1226" i="8" s="1"/>
  <c r="M1225" i="8"/>
  <c r="N1225" i="8" s="1"/>
  <c r="N1224" i="8" s="1"/>
  <c r="M1224" i="8"/>
  <c r="M1223" i="8"/>
  <c r="N1223" i="8" s="1"/>
  <c r="M1222" i="8"/>
  <c r="N1222" i="8" s="1"/>
  <c r="M1220" i="8"/>
  <c r="N1220" i="8" s="1"/>
  <c r="M1219" i="8"/>
  <c r="N1219" i="8" s="1"/>
  <c r="M1218" i="8"/>
  <c r="N1218" i="8" s="1"/>
  <c r="N1217" i="8" s="1"/>
  <c r="M1216" i="8"/>
  <c r="N1216" i="8" s="1"/>
  <c r="M1215" i="8"/>
  <c r="N1215" i="8" s="1"/>
  <c r="N1214" i="8" s="1"/>
  <c r="M1214" i="8"/>
  <c r="AC1212" i="8"/>
  <c r="AC1211" i="8"/>
  <c r="AC1210" i="8"/>
  <c r="AC1209" i="8"/>
  <c r="AC1208" i="8"/>
  <c r="AC1207" i="8"/>
  <c r="AC1206" i="8"/>
  <c r="AC1205" i="8"/>
  <c r="AC1204" i="8"/>
  <c r="AC1203" i="8"/>
  <c r="AC1202" i="8"/>
  <c r="AC1201" i="8"/>
  <c r="M1212" i="8"/>
  <c r="N1212" i="8" s="1"/>
  <c r="M1211" i="8"/>
  <c r="N1211" i="8" s="1"/>
  <c r="M1210" i="8"/>
  <c r="N1210" i="8" s="1"/>
  <c r="N1209" i="8" s="1"/>
  <c r="M1209" i="8"/>
  <c r="M1208" i="8"/>
  <c r="N1208" i="8" s="1"/>
  <c r="M1207" i="8"/>
  <c r="N1207" i="8" s="1"/>
  <c r="M1206" i="8"/>
  <c r="N1206" i="8" s="1"/>
  <c r="N1205" i="8" s="1"/>
  <c r="M1205" i="8"/>
  <c r="M1204" i="8"/>
  <c r="N1204" i="8" s="1"/>
  <c r="M1203" i="8"/>
  <c r="N1203" i="8" s="1"/>
  <c r="M1202" i="8"/>
  <c r="N1202" i="8" s="1"/>
  <c r="N1201" i="8" s="1"/>
  <c r="M1201" i="8"/>
  <c r="AC1199" i="8"/>
  <c r="AC1198" i="8"/>
  <c r="AC1196" i="8"/>
  <c r="AC1194" i="8"/>
  <c r="AC1193" i="8"/>
  <c r="AC1189" i="8"/>
  <c r="AC1188" i="8"/>
  <c r="M1199" i="8"/>
  <c r="N1199" i="8" s="1"/>
  <c r="M1198" i="8"/>
  <c r="N1198" i="8" s="1"/>
  <c r="M1197" i="8"/>
  <c r="N1197" i="8" s="1"/>
  <c r="M1196" i="8"/>
  <c r="N1196" i="8" s="1"/>
  <c r="N1195" i="8" s="1"/>
  <c r="M1195" i="8"/>
  <c r="M1194" i="8"/>
  <c r="N1194" i="8" s="1"/>
  <c r="M1193" i="8"/>
  <c r="N1193" i="8" s="1"/>
  <c r="M1192" i="8"/>
  <c r="N1192" i="8" s="1"/>
  <c r="M1191" i="8"/>
  <c r="N1191" i="8" s="1"/>
  <c r="M1190" i="8"/>
  <c r="M1189" i="8"/>
  <c r="N1189" i="8" s="1"/>
  <c r="M1188" i="8"/>
  <c r="N1188" i="8" s="1"/>
  <c r="M1187" i="8"/>
  <c r="N1187" i="8" s="1"/>
  <c r="M1186" i="8"/>
  <c r="N1186" i="8" s="1"/>
  <c r="N1185" i="8" s="1"/>
  <c r="AB1182" i="8"/>
  <c r="AA1182" i="8"/>
  <c r="Z1182" i="8"/>
  <c r="Y1182" i="8"/>
  <c r="X1182" i="8"/>
  <c r="W1182" i="8"/>
  <c r="V1182" i="8"/>
  <c r="U1182" i="8"/>
  <c r="T1182" i="8"/>
  <c r="S1182" i="8"/>
  <c r="R1182" i="8"/>
  <c r="Q1182" i="8"/>
  <c r="P1182" i="8"/>
  <c r="O1182" i="8"/>
  <c r="N1182" i="8"/>
  <c r="M1182" i="8"/>
  <c r="AC1182" i="8" s="1"/>
  <c r="AB1181" i="8"/>
  <c r="AA1181" i="8"/>
  <c r="Z1181" i="8"/>
  <c r="Y1181" i="8"/>
  <c r="X1181" i="8"/>
  <c r="W1181" i="8"/>
  <c r="V1181" i="8"/>
  <c r="U1181" i="8"/>
  <c r="T1181" i="8"/>
  <c r="S1181" i="8"/>
  <c r="R1181" i="8"/>
  <c r="Q1181" i="8"/>
  <c r="P1181" i="8"/>
  <c r="O1181" i="8"/>
  <c r="N1181" i="8"/>
  <c r="M1181" i="8"/>
  <c r="AC1181" i="8" s="1"/>
  <c r="AC1180" i="8" s="1"/>
  <c r="AB1180" i="8"/>
  <c r="AA1180" i="8"/>
  <c r="Z1180" i="8"/>
  <c r="Y1180" i="8"/>
  <c r="X1180" i="8"/>
  <c r="W1180" i="8"/>
  <c r="V1180" i="8"/>
  <c r="U1180" i="8"/>
  <c r="T1180" i="8"/>
  <c r="S1180" i="8"/>
  <c r="R1180" i="8"/>
  <c r="Q1180" i="8"/>
  <c r="P1180" i="8"/>
  <c r="O1180" i="8"/>
  <c r="N1180" i="8"/>
  <c r="M1180" i="8"/>
  <c r="AB1179" i="8"/>
  <c r="AA1179" i="8"/>
  <c r="Z1179" i="8"/>
  <c r="Y1179" i="8"/>
  <c r="X1179" i="8"/>
  <c r="W1179" i="8"/>
  <c r="V1179" i="8"/>
  <c r="U1179" i="8"/>
  <c r="T1179" i="8"/>
  <c r="S1179" i="8"/>
  <c r="R1179" i="8"/>
  <c r="Q1179" i="8"/>
  <c r="P1179" i="8"/>
  <c r="O1179" i="8"/>
  <c r="N1179" i="8"/>
  <c r="M1179" i="8"/>
  <c r="AC1179" i="8" s="1"/>
  <c r="AB1178" i="8"/>
  <c r="AA1178" i="8"/>
  <c r="Z1178" i="8"/>
  <c r="Y1178" i="8"/>
  <c r="X1178" i="8"/>
  <c r="W1178" i="8"/>
  <c r="V1178" i="8"/>
  <c r="U1178" i="8"/>
  <c r="T1178" i="8"/>
  <c r="S1178" i="8"/>
  <c r="R1178" i="8"/>
  <c r="Q1178" i="8"/>
  <c r="P1178" i="8"/>
  <c r="O1178" i="8"/>
  <c r="N1178" i="8"/>
  <c r="M1178" i="8"/>
  <c r="AC1178" i="8" s="1"/>
  <c r="AB1177" i="8"/>
  <c r="AA1177" i="8"/>
  <c r="Z1177" i="8"/>
  <c r="Y1177" i="8"/>
  <c r="X1177" i="8"/>
  <c r="W1177" i="8"/>
  <c r="V1177" i="8"/>
  <c r="U1177" i="8"/>
  <c r="T1177" i="8"/>
  <c r="S1177" i="8"/>
  <c r="R1177" i="8"/>
  <c r="Q1177" i="8"/>
  <c r="P1177" i="8"/>
  <c r="O1177" i="8"/>
  <c r="N1177" i="8"/>
  <c r="M1177" i="8"/>
  <c r="AC1177" i="8" s="1"/>
  <c r="AC1176" i="8" s="1"/>
  <c r="AB1176" i="8"/>
  <c r="AA1176" i="8"/>
  <c r="Z1176" i="8"/>
  <c r="Y1176" i="8"/>
  <c r="X1176" i="8"/>
  <c r="W1176" i="8"/>
  <c r="V1176" i="8"/>
  <c r="U1176" i="8"/>
  <c r="T1176" i="8"/>
  <c r="S1176" i="8"/>
  <c r="R1176" i="8"/>
  <c r="Q1176" i="8"/>
  <c r="P1176" i="8"/>
  <c r="O1176" i="8"/>
  <c r="N1176" i="8"/>
  <c r="M1176" i="8"/>
  <c r="AB1175" i="8"/>
  <c r="AA1175" i="8"/>
  <c r="Z1175" i="8"/>
  <c r="Y1175" i="8"/>
  <c r="X1175" i="8"/>
  <c r="W1175" i="8"/>
  <c r="V1175" i="8"/>
  <c r="U1175" i="8"/>
  <c r="T1175" i="8"/>
  <c r="S1175" i="8"/>
  <c r="R1175" i="8"/>
  <c r="Q1175" i="8"/>
  <c r="P1175" i="8"/>
  <c r="O1175" i="8"/>
  <c r="N1175" i="8"/>
  <c r="M1175" i="8"/>
  <c r="AC1175" i="8" s="1"/>
  <c r="AB1174" i="8"/>
  <c r="AA1174" i="8"/>
  <c r="Z1174" i="8"/>
  <c r="Y1174" i="8"/>
  <c r="X1174" i="8"/>
  <c r="W1174" i="8"/>
  <c r="V1174" i="8"/>
  <c r="U1174" i="8"/>
  <c r="T1174" i="8"/>
  <c r="S1174" i="8"/>
  <c r="R1174" i="8"/>
  <c r="Q1174" i="8"/>
  <c r="P1174" i="8"/>
  <c r="O1174" i="8"/>
  <c r="N1174" i="8"/>
  <c r="M1174" i="8"/>
  <c r="AC1174" i="8" s="1"/>
  <c r="AC1173" i="8" s="1"/>
  <c r="AB1173" i="8"/>
  <c r="AA1173" i="8"/>
  <c r="Z1173" i="8"/>
  <c r="Y1173" i="8"/>
  <c r="X1173" i="8"/>
  <c r="W1173" i="8"/>
  <c r="V1173" i="8"/>
  <c r="U1173" i="8"/>
  <c r="T1173" i="8"/>
  <c r="S1173" i="8"/>
  <c r="R1173" i="8"/>
  <c r="Q1173" i="8"/>
  <c r="P1173" i="8"/>
  <c r="O1173" i="8"/>
  <c r="N1173" i="8"/>
  <c r="M1173" i="8"/>
  <c r="AB1172" i="8"/>
  <c r="AA1172" i="8"/>
  <c r="Z1172" i="8"/>
  <c r="Y1172" i="8"/>
  <c r="X1172" i="8"/>
  <c r="W1172" i="8"/>
  <c r="V1172" i="8"/>
  <c r="U1172" i="8"/>
  <c r="T1172" i="8"/>
  <c r="S1172" i="8"/>
  <c r="R1172" i="8"/>
  <c r="Q1172" i="8"/>
  <c r="P1172" i="8"/>
  <c r="O1172" i="8"/>
  <c r="N1172" i="8"/>
  <c r="M1172" i="8"/>
  <c r="AC1172" i="8" s="1"/>
  <c r="AB1171" i="8"/>
  <c r="AA1171" i="8"/>
  <c r="Z1171" i="8"/>
  <c r="Y1171" i="8"/>
  <c r="X1171" i="8"/>
  <c r="W1171" i="8"/>
  <c r="V1171" i="8"/>
  <c r="U1171" i="8"/>
  <c r="T1171" i="8"/>
  <c r="S1171" i="8"/>
  <c r="R1171" i="8"/>
  <c r="Q1171" i="8"/>
  <c r="P1171" i="8"/>
  <c r="O1171" i="8"/>
  <c r="N1171" i="8"/>
  <c r="M1171" i="8"/>
  <c r="AC1171" i="8" s="1"/>
  <c r="AC1170" i="8" s="1"/>
  <c r="AB1170" i="8"/>
  <c r="AA1170" i="8"/>
  <c r="Z1170" i="8"/>
  <c r="Y1170" i="8"/>
  <c r="X1170" i="8"/>
  <c r="W1170" i="8"/>
  <c r="V1170" i="8"/>
  <c r="U1170" i="8"/>
  <c r="T1170" i="8"/>
  <c r="S1170" i="8"/>
  <c r="R1170" i="8"/>
  <c r="Q1170" i="8"/>
  <c r="P1170" i="8"/>
  <c r="O1170" i="8"/>
  <c r="N1170" i="8"/>
  <c r="M1170" i="8"/>
  <c r="AB1169" i="8"/>
  <c r="AA1169" i="8"/>
  <c r="Z1169" i="8"/>
  <c r="Y1169" i="8"/>
  <c r="X1169" i="8"/>
  <c r="W1169" i="8"/>
  <c r="V1169" i="8"/>
  <c r="U1169" i="8"/>
  <c r="T1169" i="8"/>
  <c r="S1169" i="8"/>
  <c r="R1169" i="8"/>
  <c r="Q1169" i="8"/>
  <c r="P1169" i="8"/>
  <c r="O1169" i="8"/>
  <c r="N1169" i="8"/>
  <c r="M1169" i="8"/>
  <c r="AC1169" i="8" s="1"/>
  <c r="AB1168" i="8"/>
  <c r="AA1168" i="8"/>
  <c r="Z1168" i="8"/>
  <c r="Y1168" i="8"/>
  <c r="X1168" i="8"/>
  <c r="W1168" i="8"/>
  <c r="V1168" i="8"/>
  <c r="U1168" i="8"/>
  <c r="T1168" i="8"/>
  <c r="S1168" i="8"/>
  <c r="R1168" i="8"/>
  <c r="Q1168" i="8"/>
  <c r="P1168" i="8"/>
  <c r="O1168" i="8"/>
  <c r="N1168" i="8"/>
  <c r="M1168" i="8"/>
  <c r="AC1168" i="8" s="1"/>
  <c r="AC1167" i="8" s="1"/>
  <c r="AB1167" i="8"/>
  <c r="AA1167" i="8"/>
  <c r="Z1167" i="8"/>
  <c r="Y1167" i="8"/>
  <c r="X1167" i="8"/>
  <c r="W1167" i="8"/>
  <c r="V1167" i="8"/>
  <c r="U1167" i="8"/>
  <c r="T1167" i="8"/>
  <c r="S1167" i="8"/>
  <c r="R1167" i="8"/>
  <c r="Q1167" i="8"/>
  <c r="P1167" i="8"/>
  <c r="O1167" i="8"/>
  <c r="N1167" i="8"/>
  <c r="M1167" i="8"/>
  <c r="AB1166" i="8"/>
  <c r="AA1166" i="8"/>
  <c r="Z1166" i="8"/>
  <c r="Y1166" i="8"/>
  <c r="X1166" i="8"/>
  <c r="W1166" i="8"/>
  <c r="V1166" i="8"/>
  <c r="U1166" i="8"/>
  <c r="T1166" i="8"/>
  <c r="S1166" i="8"/>
  <c r="R1166" i="8"/>
  <c r="Q1166" i="8"/>
  <c r="P1166" i="8"/>
  <c r="O1166" i="8"/>
  <c r="N1166" i="8"/>
  <c r="M1166" i="8"/>
  <c r="AC1166" i="8" s="1"/>
  <c r="AB1165" i="8"/>
  <c r="AA1165" i="8"/>
  <c r="Z1165" i="8"/>
  <c r="Y1165" i="8"/>
  <c r="X1165" i="8"/>
  <c r="W1165" i="8"/>
  <c r="V1165" i="8"/>
  <c r="U1165" i="8"/>
  <c r="T1165" i="8"/>
  <c r="S1165" i="8"/>
  <c r="R1165" i="8"/>
  <c r="Q1165" i="8"/>
  <c r="P1165" i="8"/>
  <c r="O1165" i="8"/>
  <c r="N1165" i="8"/>
  <c r="M1165" i="8"/>
  <c r="AC1165" i="8" s="1"/>
  <c r="AC1164" i="8" s="1"/>
  <c r="AB1164" i="8"/>
  <c r="AA1164" i="8"/>
  <c r="Z1164" i="8"/>
  <c r="Y1164" i="8"/>
  <c r="X1164" i="8"/>
  <c r="W1164" i="8"/>
  <c r="V1164" i="8"/>
  <c r="U1164" i="8"/>
  <c r="T1164" i="8"/>
  <c r="S1164" i="8"/>
  <c r="R1164" i="8"/>
  <c r="Q1164" i="8"/>
  <c r="P1164" i="8"/>
  <c r="O1164" i="8"/>
  <c r="N1164" i="8"/>
  <c r="M1164" i="8"/>
  <c r="AB1163" i="8"/>
  <c r="AA1163" i="8"/>
  <c r="Z1163" i="8"/>
  <c r="Y1163" i="8"/>
  <c r="X1163" i="8"/>
  <c r="W1163" i="8"/>
  <c r="V1163" i="8"/>
  <c r="U1163" i="8"/>
  <c r="T1163" i="8"/>
  <c r="S1163" i="8"/>
  <c r="R1163" i="8"/>
  <c r="Q1163" i="8"/>
  <c r="P1163" i="8"/>
  <c r="O1163" i="8"/>
  <c r="N1163" i="8"/>
  <c r="M1163" i="8"/>
  <c r="AC1163" i="8" s="1"/>
  <c r="AB1162" i="8"/>
  <c r="AA1162" i="8"/>
  <c r="Z1162" i="8"/>
  <c r="Y1162" i="8"/>
  <c r="X1162" i="8"/>
  <c r="W1162" i="8"/>
  <c r="V1162" i="8"/>
  <c r="U1162" i="8"/>
  <c r="T1162" i="8"/>
  <c r="S1162" i="8"/>
  <c r="R1162" i="8"/>
  <c r="Q1162" i="8"/>
  <c r="P1162" i="8"/>
  <c r="O1162" i="8"/>
  <c r="N1162" i="8"/>
  <c r="M1162" i="8"/>
  <c r="AC1162" i="8" s="1"/>
  <c r="AC1161" i="8" s="1"/>
  <c r="AB1161" i="8"/>
  <c r="AA1161" i="8"/>
  <c r="Z1161" i="8"/>
  <c r="Y1161" i="8"/>
  <c r="X1161" i="8"/>
  <c r="W1161" i="8"/>
  <c r="V1161" i="8"/>
  <c r="U1161" i="8"/>
  <c r="T1161" i="8"/>
  <c r="S1161" i="8"/>
  <c r="R1161" i="8"/>
  <c r="Q1161" i="8"/>
  <c r="P1161" i="8"/>
  <c r="O1161" i="8"/>
  <c r="N1161" i="8"/>
  <c r="M1161" i="8"/>
  <c r="AB1160" i="8"/>
  <c r="AA1160" i="8"/>
  <c r="Z1160" i="8"/>
  <c r="Y1160" i="8"/>
  <c r="X1160" i="8"/>
  <c r="W1160" i="8"/>
  <c r="V1160" i="8"/>
  <c r="U1160" i="8"/>
  <c r="T1160" i="8"/>
  <c r="S1160" i="8"/>
  <c r="R1160" i="8"/>
  <c r="Q1160" i="8"/>
  <c r="P1160" i="8"/>
  <c r="O1160" i="8"/>
  <c r="N1160" i="8"/>
  <c r="M1160" i="8"/>
  <c r="AC1160" i="8" s="1"/>
  <c r="AB1159" i="8"/>
  <c r="AA1159" i="8"/>
  <c r="Z1159" i="8"/>
  <c r="Y1159" i="8"/>
  <c r="X1159" i="8"/>
  <c r="W1159" i="8"/>
  <c r="V1159" i="8"/>
  <c r="U1159" i="8"/>
  <c r="T1159" i="8"/>
  <c r="S1159" i="8"/>
  <c r="R1159" i="8"/>
  <c r="Q1159" i="8"/>
  <c r="P1159" i="8"/>
  <c r="O1159" i="8"/>
  <c r="N1159" i="8"/>
  <c r="M1159" i="8"/>
  <c r="AC1159" i="8" s="1"/>
  <c r="AC1158" i="8" s="1"/>
  <c r="AB1158" i="8"/>
  <c r="AA1158" i="8"/>
  <c r="Z1158" i="8"/>
  <c r="Y1158" i="8"/>
  <c r="X1158" i="8"/>
  <c r="W1158" i="8"/>
  <c r="V1158" i="8"/>
  <c r="U1158" i="8"/>
  <c r="T1158" i="8"/>
  <c r="S1158" i="8"/>
  <c r="R1158" i="8"/>
  <c r="Q1158" i="8"/>
  <c r="P1158" i="8"/>
  <c r="O1158" i="8"/>
  <c r="N1158" i="8"/>
  <c r="M1158" i="8"/>
  <c r="AB1156" i="8"/>
  <c r="AA1156" i="8"/>
  <c r="Z1156" i="8"/>
  <c r="Y1156" i="8"/>
  <c r="X1156" i="8"/>
  <c r="W1156" i="8"/>
  <c r="V1156" i="8"/>
  <c r="U1156" i="8"/>
  <c r="T1156" i="8"/>
  <c r="S1156" i="8"/>
  <c r="R1156" i="8"/>
  <c r="Q1156" i="8"/>
  <c r="P1156" i="8"/>
  <c r="O1156" i="8"/>
  <c r="N1156" i="8"/>
  <c r="M1156" i="8"/>
  <c r="AC1156" i="8" s="1"/>
  <c r="AB1155" i="8"/>
  <c r="AA1155" i="8"/>
  <c r="Z1155" i="8"/>
  <c r="Y1155" i="8"/>
  <c r="X1155" i="8"/>
  <c r="W1155" i="8"/>
  <c r="V1155" i="8"/>
  <c r="U1155" i="8"/>
  <c r="T1155" i="8"/>
  <c r="S1155" i="8"/>
  <c r="R1155" i="8"/>
  <c r="Q1155" i="8"/>
  <c r="P1155" i="8"/>
  <c r="O1155" i="8"/>
  <c r="N1155" i="8"/>
  <c r="M1155" i="8"/>
  <c r="AC1155" i="8" s="1"/>
  <c r="AB1154" i="8"/>
  <c r="AA1154" i="8"/>
  <c r="Z1154" i="8"/>
  <c r="Y1154" i="8"/>
  <c r="X1154" i="8"/>
  <c r="W1154" i="8"/>
  <c r="V1154" i="8"/>
  <c r="U1154" i="8"/>
  <c r="T1154" i="8"/>
  <c r="S1154" i="8"/>
  <c r="R1154" i="8"/>
  <c r="Q1154" i="8"/>
  <c r="P1154" i="8"/>
  <c r="O1154" i="8"/>
  <c r="N1154" i="8"/>
  <c r="M1154" i="8"/>
  <c r="AC1154" i="8" s="1"/>
  <c r="AC1153" i="8" s="1"/>
  <c r="AB1153" i="8"/>
  <c r="AA1153" i="8"/>
  <c r="Z1153" i="8"/>
  <c r="Y1153" i="8"/>
  <c r="X1153" i="8"/>
  <c r="W1153" i="8"/>
  <c r="V1153" i="8"/>
  <c r="U1153" i="8"/>
  <c r="T1153" i="8"/>
  <c r="S1153" i="8"/>
  <c r="R1153" i="8"/>
  <c r="Q1153" i="8"/>
  <c r="P1153" i="8"/>
  <c r="O1153" i="8"/>
  <c r="N1153" i="8"/>
  <c r="M1153" i="8"/>
  <c r="AB1152" i="8"/>
  <c r="AA1152" i="8"/>
  <c r="Z1152" i="8"/>
  <c r="Y1152" i="8"/>
  <c r="X1152" i="8"/>
  <c r="W1152" i="8"/>
  <c r="V1152" i="8"/>
  <c r="U1152" i="8"/>
  <c r="T1152" i="8"/>
  <c r="S1152" i="8"/>
  <c r="R1152" i="8"/>
  <c r="Q1152" i="8"/>
  <c r="P1152" i="8"/>
  <c r="O1152" i="8"/>
  <c r="N1152" i="8"/>
  <c r="M1152" i="8"/>
  <c r="AC1152" i="8" s="1"/>
  <c r="AB1151" i="8"/>
  <c r="AA1151" i="8"/>
  <c r="Z1151" i="8"/>
  <c r="Y1151" i="8"/>
  <c r="X1151" i="8"/>
  <c r="W1151" i="8"/>
  <c r="V1151" i="8"/>
  <c r="U1151" i="8"/>
  <c r="T1151" i="8"/>
  <c r="S1151" i="8"/>
  <c r="R1151" i="8"/>
  <c r="Q1151" i="8"/>
  <c r="P1151" i="8"/>
  <c r="O1151" i="8"/>
  <c r="N1151" i="8"/>
  <c r="M1151" i="8"/>
  <c r="AC1151" i="8" s="1"/>
  <c r="AC1150" i="8" s="1"/>
  <c r="AB1150" i="8"/>
  <c r="AA1150" i="8"/>
  <c r="Z1150" i="8"/>
  <c r="Y1150" i="8"/>
  <c r="X1150" i="8"/>
  <c r="W1150" i="8"/>
  <c r="V1150" i="8"/>
  <c r="U1150" i="8"/>
  <c r="T1150" i="8"/>
  <c r="S1150" i="8"/>
  <c r="R1150" i="8"/>
  <c r="Q1150" i="8"/>
  <c r="P1150" i="8"/>
  <c r="O1150" i="8"/>
  <c r="N1150" i="8"/>
  <c r="M1150" i="8"/>
  <c r="AB1149" i="8"/>
  <c r="AA1149" i="8"/>
  <c r="Z1149" i="8"/>
  <c r="Y1149" i="8"/>
  <c r="X1149" i="8"/>
  <c r="W1149" i="8"/>
  <c r="V1149" i="8"/>
  <c r="U1149" i="8"/>
  <c r="T1149" i="8"/>
  <c r="S1149" i="8"/>
  <c r="R1149" i="8"/>
  <c r="Q1149" i="8"/>
  <c r="P1149" i="8"/>
  <c r="O1149" i="8"/>
  <c r="N1149" i="8"/>
  <c r="M1149" i="8"/>
  <c r="AC1149" i="8" s="1"/>
  <c r="AB1148" i="8"/>
  <c r="AA1148" i="8"/>
  <c r="Z1148" i="8"/>
  <c r="Y1148" i="8"/>
  <c r="X1148" i="8"/>
  <c r="W1148" i="8"/>
  <c r="V1148" i="8"/>
  <c r="U1148" i="8"/>
  <c r="T1148" i="8"/>
  <c r="S1148" i="8"/>
  <c r="R1148" i="8"/>
  <c r="Q1148" i="8"/>
  <c r="P1148" i="8"/>
  <c r="O1148" i="8"/>
  <c r="N1148" i="8"/>
  <c r="M1148" i="8"/>
  <c r="AC1148" i="8" s="1"/>
  <c r="AB1147" i="8"/>
  <c r="AA1147" i="8"/>
  <c r="Z1147" i="8"/>
  <c r="Y1147" i="8"/>
  <c r="X1147" i="8"/>
  <c r="W1147" i="8"/>
  <c r="V1147" i="8"/>
  <c r="U1147" i="8"/>
  <c r="T1147" i="8"/>
  <c r="S1147" i="8"/>
  <c r="R1147" i="8"/>
  <c r="Q1147" i="8"/>
  <c r="P1147" i="8"/>
  <c r="O1147" i="8"/>
  <c r="N1147" i="8"/>
  <c r="M1147" i="8"/>
  <c r="AC1147" i="8" s="1"/>
  <c r="AC1146" i="8" s="1"/>
  <c r="AB1146" i="8"/>
  <c r="AA1146" i="8"/>
  <c r="Z1146" i="8"/>
  <c r="Y1146" i="8"/>
  <c r="X1146" i="8"/>
  <c r="W1146" i="8"/>
  <c r="V1146" i="8"/>
  <c r="U1146" i="8"/>
  <c r="T1146" i="8"/>
  <c r="S1146" i="8"/>
  <c r="R1146" i="8"/>
  <c r="Q1146" i="8"/>
  <c r="P1146" i="8"/>
  <c r="O1146" i="8"/>
  <c r="N1146" i="8"/>
  <c r="M1146" i="8"/>
  <c r="AB1145" i="8"/>
  <c r="AA1145" i="8"/>
  <c r="Z1145" i="8"/>
  <c r="Y1145" i="8"/>
  <c r="X1145" i="8"/>
  <c r="W1145" i="8"/>
  <c r="V1145" i="8"/>
  <c r="U1145" i="8"/>
  <c r="T1145" i="8"/>
  <c r="S1145" i="8"/>
  <c r="R1145" i="8"/>
  <c r="Q1145" i="8"/>
  <c r="P1145" i="8"/>
  <c r="O1145" i="8"/>
  <c r="N1145" i="8"/>
  <c r="M1145" i="8"/>
  <c r="AC1145" i="8" s="1"/>
  <c r="AB1144" i="8"/>
  <c r="AA1144" i="8"/>
  <c r="Z1144" i="8"/>
  <c r="Y1144" i="8"/>
  <c r="X1144" i="8"/>
  <c r="W1144" i="8"/>
  <c r="V1144" i="8"/>
  <c r="U1144" i="8"/>
  <c r="T1144" i="8"/>
  <c r="S1144" i="8"/>
  <c r="R1144" i="8"/>
  <c r="Q1144" i="8"/>
  <c r="P1144" i="8"/>
  <c r="O1144" i="8"/>
  <c r="N1144" i="8"/>
  <c r="M1144" i="8"/>
  <c r="AB1143" i="8"/>
  <c r="AA1143" i="8"/>
  <c r="Z1143" i="8"/>
  <c r="Y1143" i="8"/>
  <c r="X1143" i="8"/>
  <c r="W1143" i="8"/>
  <c r="V1143" i="8"/>
  <c r="U1143" i="8"/>
  <c r="T1143" i="8"/>
  <c r="S1143" i="8"/>
  <c r="R1143" i="8"/>
  <c r="Q1143" i="8"/>
  <c r="P1143" i="8"/>
  <c r="O1143" i="8"/>
  <c r="N1143" i="8"/>
  <c r="M1143" i="8"/>
  <c r="AB1142" i="8"/>
  <c r="AA1142" i="8"/>
  <c r="Z1142" i="8"/>
  <c r="Y1142" i="8"/>
  <c r="X1142" i="8"/>
  <c r="W1142" i="8"/>
  <c r="V1142" i="8"/>
  <c r="U1142" i="8"/>
  <c r="T1142" i="8"/>
  <c r="S1142" i="8"/>
  <c r="R1142" i="8"/>
  <c r="Q1142" i="8"/>
  <c r="P1142" i="8"/>
  <c r="O1142" i="8"/>
  <c r="N1142" i="8"/>
  <c r="M1142" i="8"/>
  <c r="AC1142" i="8" s="1"/>
  <c r="AB1141" i="8"/>
  <c r="AA1141" i="8"/>
  <c r="Z1141" i="8"/>
  <c r="Y1141" i="8"/>
  <c r="X1141" i="8"/>
  <c r="W1141" i="8"/>
  <c r="V1141" i="8"/>
  <c r="U1141" i="8"/>
  <c r="T1141" i="8"/>
  <c r="S1141" i="8"/>
  <c r="R1141" i="8"/>
  <c r="Q1141" i="8"/>
  <c r="P1141" i="8"/>
  <c r="O1141" i="8"/>
  <c r="N1141" i="8"/>
  <c r="M1141" i="8"/>
  <c r="AC1141" i="8" s="1"/>
  <c r="AB1140" i="8"/>
  <c r="AA1140" i="8"/>
  <c r="Z1140" i="8"/>
  <c r="Y1140" i="8"/>
  <c r="X1140" i="8"/>
  <c r="W1140" i="8"/>
  <c r="V1140" i="8"/>
  <c r="U1140" i="8"/>
  <c r="T1140" i="8"/>
  <c r="S1140" i="8"/>
  <c r="R1140" i="8"/>
  <c r="Q1140" i="8"/>
  <c r="P1140" i="8"/>
  <c r="O1140" i="8"/>
  <c r="N1140" i="8"/>
  <c r="M1140" i="8"/>
  <c r="AC1140" i="8" s="1"/>
  <c r="AC1139" i="8" s="1"/>
  <c r="AB1139" i="8"/>
  <c r="AA1139" i="8"/>
  <c r="Z1139" i="8"/>
  <c r="Y1139" i="8"/>
  <c r="X1139" i="8"/>
  <c r="W1139" i="8"/>
  <c r="V1139" i="8"/>
  <c r="U1139" i="8"/>
  <c r="T1139" i="8"/>
  <c r="S1139" i="8"/>
  <c r="R1139" i="8"/>
  <c r="Q1139" i="8"/>
  <c r="P1139" i="8"/>
  <c r="O1139" i="8"/>
  <c r="N1139" i="8"/>
  <c r="M1139" i="8"/>
  <c r="AB1138" i="8"/>
  <c r="AA1138" i="8"/>
  <c r="Z1138" i="8"/>
  <c r="Y1138" i="8"/>
  <c r="X1138" i="8"/>
  <c r="W1138" i="8"/>
  <c r="V1138" i="8"/>
  <c r="U1138" i="8"/>
  <c r="T1138" i="8"/>
  <c r="S1138" i="8"/>
  <c r="R1138" i="8"/>
  <c r="Q1138" i="8"/>
  <c r="P1138" i="8"/>
  <c r="O1138" i="8"/>
  <c r="N1138" i="8"/>
  <c r="M1138" i="8"/>
  <c r="AC1138" i="8" s="1"/>
  <c r="AB1137" i="8"/>
  <c r="AA1137" i="8"/>
  <c r="Z1137" i="8"/>
  <c r="Y1137" i="8"/>
  <c r="X1137" i="8"/>
  <c r="W1137" i="8"/>
  <c r="V1137" i="8"/>
  <c r="U1137" i="8"/>
  <c r="T1137" i="8"/>
  <c r="S1137" i="8"/>
  <c r="R1137" i="8"/>
  <c r="Q1137" i="8"/>
  <c r="P1137" i="8"/>
  <c r="O1137" i="8"/>
  <c r="N1137" i="8"/>
  <c r="M1137" i="8"/>
  <c r="AC1137" i="8" s="1"/>
  <c r="AC1136" i="8" s="1"/>
  <c r="AB1136" i="8"/>
  <c r="AA1136" i="8"/>
  <c r="Z1136" i="8"/>
  <c r="Y1136" i="8"/>
  <c r="X1136" i="8"/>
  <c r="W1136" i="8"/>
  <c r="V1136" i="8"/>
  <c r="U1136" i="8"/>
  <c r="T1136" i="8"/>
  <c r="S1136" i="8"/>
  <c r="R1136" i="8"/>
  <c r="Q1136" i="8"/>
  <c r="P1136" i="8"/>
  <c r="O1136" i="8"/>
  <c r="N1136" i="8"/>
  <c r="M1136" i="8"/>
  <c r="AB1134" i="8"/>
  <c r="AA1134" i="8"/>
  <c r="Z1134" i="8"/>
  <c r="Y1134" i="8"/>
  <c r="X1134" i="8"/>
  <c r="W1134" i="8"/>
  <c r="V1134" i="8"/>
  <c r="U1134" i="8"/>
  <c r="T1134" i="8"/>
  <c r="S1134" i="8"/>
  <c r="R1134" i="8"/>
  <c r="Q1134" i="8"/>
  <c r="P1134" i="8"/>
  <c r="O1134" i="8"/>
  <c r="N1134" i="8"/>
  <c r="M1134" i="8"/>
  <c r="AC1134" i="8" s="1"/>
  <c r="AB1133" i="8"/>
  <c r="AA1133" i="8"/>
  <c r="Z1133" i="8"/>
  <c r="Y1133" i="8"/>
  <c r="X1133" i="8"/>
  <c r="W1133" i="8"/>
  <c r="V1133" i="8"/>
  <c r="U1133" i="8"/>
  <c r="T1133" i="8"/>
  <c r="S1133" i="8"/>
  <c r="R1133" i="8"/>
  <c r="Q1133" i="8"/>
  <c r="P1133" i="8"/>
  <c r="O1133" i="8"/>
  <c r="N1133" i="8"/>
  <c r="M1133" i="8"/>
  <c r="AC1133" i="8" s="1"/>
  <c r="AB1132" i="8"/>
  <c r="AA1132" i="8"/>
  <c r="Z1132" i="8"/>
  <c r="Y1132" i="8"/>
  <c r="X1132" i="8"/>
  <c r="W1132" i="8"/>
  <c r="V1132" i="8"/>
  <c r="U1132" i="8"/>
  <c r="T1132" i="8"/>
  <c r="S1132" i="8"/>
  <c r="R1132" i="8"/>
  <c r="Q1132" i="8"/>
  <c r="P1132" i="8"/>
  <c r="O1132" i="8"/>
  <c r="N1132" i="8"/>
  <c r="M1132" i="8"/>
  <c r="AC1132" i="8" s="1"/>
  <c r="AC1131" i="8" s="1"/>
  <c r="AB1131" i="8"/>
  <c r="AA1131" i="8"/>
  <c r="Z1131" i="8"/>
  <c r="Y1131" i="8"/>
  <c r="X1131" i="8"/>
  <c r="W1131" i="8"/>
  <c r="V1131" i="8"/>
  <c r="U1131" i="8"/>
  <c r="T1131" i="8"/>
  <c r="S1131" i="8"/>
  <c r="R1131" i="8"/>
  <c r="Q1131" i="8"/>
  <c r="P1131" i="8"/>
  <c r="O1131" i="8"/>
  <c r="N1131" i="8"/>
  <c r="M1131" i="8"/>
  <c r="AB1130" i="8"/>
  <c r="AA1130" i="8"/>
  <c r="Z1130" i="8"/>
  <c r="Y1130" i="8"/>
  <c r="X1130" i="8"/>
  <c r="W1130" i="8"/>
  <c r="V1130" i="8"/>
  <c r="U1130" i="8"/>
  <c r="T1130" i="8"/>
  <c r="S1130" i="8"/>
  <c r="R1130" i="8"/>
  <c r="Q1130" i="8"/>
  <c r="P1130" i="8"/>
  <c r="O1130" i="8"/>
  <c r="N1130" i="8"/>
  <c r="M1130" i="8"/>
  <c r="AC1130" i="8" s="1"/>
  <c r="AB1129" i="8"/>
  <c r="AA1129" i="8"/>
  <c r="Z1129" i="8"/>
  <c r="Y1129" i="8"/>
  <c r="X1129" i="8"/>
  <c r="W1129" i="8"/>
  <c r="V1129" i="8"/>
  <c r="U1129" i="8"/>
  <c r="T1129" i="8"/>
  <c r="S1129" i="8"/>
  <c r="R1129" i="8"/>
  <c r="Q1129" i="8"/>
  <c r="P1129" i="8"/>
  <c r="O1129" i="8"/>
  <c r="N1129" i="8"/>
  <c r="M1129" i="8"/>
  <c r="AC1129" i="8" s="1"/>
  <c r="AB1128" i="8"/>
  <c r="AA1128" i="8"/>
  <c r="Z1128" i="8"/>
  <c r="Y1128" i="8"/>
  <c r="X1128" i="8"/>
  <c r="W1128" i="8"/>
  <c r="V1128" i="8"/>
  <c r="U1128" i="8"/>
  <c r="T1128" i="8"/>
  <c r="S1128" i="8"/>
  <c r="R1128" i="8"/>
  <c r="Q1128" i="8"/>
  <c r="P1128" i="8"/>
  <c r="O1128" i="8"/>
  <c r="N1128" i="8"/>
  <c r="M1128" i="8"/>
  <c r="AC1128" i="8" s="1"/>
  <c r="AC1127" i="8" s="1"/>
  <c r="AB1127" i="8"/>
  <c r="AA1127" i="8"/>
  <c r="Z1127" i="8"/>
  <c r="Y1127" i="8"/>
  <c r="X1127" i="8"/>
  <c r="W1127" i="8"/>
  <c r="V1127" i="8"/>
  <c r="U1127" i="8"/>
  <c r="T1127" i="8"/>
  <c r="S1127" i="8"/>
  <c r="R1127" i="8"/>
  <c r="Q1127" i="8"/>
  <c r="P1127" i="8"/>
  <c r="O1127" i="8"/>
  <c r="N1127" i="8"/>
  <c r="M1127" i="8"/>
  <c r="AB1126" i="8"/>
  <c r="AA1126" i="8"/>
  <c r="Z1126" i="8"/>
  <c r="Y1126" i="8"/>
  <c r="X1126" i="8"/>
  <c r="W1126" i="8"/>
  <c r="V1126" i="8"/>
  <c r="U1126" i="8"/>
  <c r="T1126" i="8"/>
  <c r="S1126" i="8"/>
  <c r="R1126" i="8"/>
  <c r="Q1126" i="8"/>
  <c r="P1126" i="8"/>
  <c r="O1126" i="8"/>
  <c r="N1126" i="8"/>
  <c r="M1126" i="8"/>
  <c r="AC1126" i="8" s="1"/>
  <c r="AB1125" i="8"/>
  <c r="AA1125" i="8"/>
  <c r="Z1125" i="8"/>
  <c r="Y1125" i="8"/>
  <c r="X1125" i="8"/>
  <c r="W1125" i="8"/>
  <c r="V1125" i="8"/>
  <c r="U1125" i="8"/>
  <c r="T1125" i="8"/>
  <c r="S1125" i="8"/>
  <c r="R1125" i="8"/>
  <c r="Q1125" i="8"/>
  <c r="P1125" i="8"/>
  <c r="O1125" i="8"/>
  <c r="N1125" i="8"/>
  <c r="M1125" i="8"/>
  <c r="AC1125" i="8" s="1"/>
  <c r="AB1124" i="8"/>
  <c r="AA1124" i="8"/>
  <c r="Z1124" i="8"/>
  <c r="Y1124" i="8"/>
  <c r="X1124" i="8"/>
  <c r="W1124" i="8"/>
  <c r="V1124" i="8"/>
  <c r="U1124" i="8"/>
  <c r="T1124" i="8"/>
  <c r="S1124" i="8"/>
  <c r="R1124" i="8"/>
  <c r="Q1124" i="8"/>
  <c r="P1124" i="8"/>
  <c r="O1124" i="8"/>
  <c r="N1124" i="8"/>
  <c r="M1124" i="8"/>
  <c r="AC1124" i="8" s="1"/>
  <c r="AC1123" i="8" s="1"/>
  <c r="AB1123" i="8"/>
  <c r="AA1123" i="8"/>
  <c r="Z1123" i="8"/>
  <c r="Y1123" i="8"/>
  <c r="X1123" i="8"/>
  <c r="W1123" i="8"/>
  <c r="V1123" i="8"/>
  <c r="U1123" i="8"/>
  <c r="T1123" i="8"/>
  <c r="S1123" i="8"/>
  <c r="R1123" i="8"/>
  <c r="Q1123" i="8"/>
  <c r="P1123" i="8"/>
  <c r="O1123" i="8"/>
  <c r="N1123" i="8"/>
  <c r="M1123" i="8"/>
  <c r="AB1121" i="8"/>
  <c r="AA1121" i="8"/>
  <c r="Z1121" i="8"/>
  <c r="Y1121" i="8"/>
  <c r="X1121" i="8"/>
  <c r="W1121" i="8"/>
  <c r="V1121" i="8"/>
  <c r="U1121" i="8"/>
  <c r="T1121" i="8"/>
  <c r="S1121" i="8"/>
  <c r="R1121" i="8"/>
  <c r="Q1121" i="8"/>
  <c r="P1121" i="8"/>
  <c r="O1121" i="8"/>
  <c r="N1121" i="8"/>
  <c r="M1121" i="8"/>
  <c r="AC1121" i="8" s="1"/>
  <c r="AB1120" i="8"/>
  <c r="AA1120" i="8"/>
  <c r="Z1120" i="8"/>
  <c r="Y1120" i="8"/>
  <c r="X1120" i="8"/>
  <c r="W1120" i="8"/>
  <c r="V1120" i="8"/>
  <c r="U1120" i="8"/>
  <c r="T1120" i="8"/>
  <c r="S1120" i="8"/>
  <c r="R1120" i="8"/>
  <c r="Q1120" i="8"/>
  <c r="P1120" i="8"/>
  <c r="O1120" i="8"/>
  <c r="N1120" i="8"/>
  <c r="M1120" i="8"/>
  <c r="AC1120" i="8" s="1"/>
  <c r="AB1119" i="8"/>
  <c r="AA1119" i="8"/>
  <c r="Z1119" i="8"/>
  <c r="Y1119" i="8"/>
  <c r="X1119" i="8"/>
  <c r="W1119" i="8"/>
  <c r="V1119" i="8"/>
  <c r="U1119" i="8"/>
  <c r="T1119" i="8"/>
  <c r="S1119" i="8"/>
  <c r="R1119" i="8"/>
  <c r="Q1119" i="8"/>
  <c r="P1119" i="8"/>
  <c r="O1119" i="8"/>
  <c r="N1119" i="8"/>
  <c r="M1119" i="8"/>
  <c r="AC1119" i="8" s="1"/>
  <c r="AB1118" i="8"/>
  <c r="AA1118" i="8"/>
  <c r="Z1118" i="8"/>
  <c r="Y1118" i="8"/>
  <c r="X1118" i="8"/>
  <c r="W1118" i="8"/>
  <c r="V1118" i="8"/>
  <c r="U1118" i="8"/>
  <c r="T1118" i="8"/>
  <c r="S1118" i="8"/>
  <c r="R1118" i="8"/>
  <c r="Q1118" i="8"/>
  <c r="P1118" i="8"/>
  <c r="O1118" i="8"/>
  <c r="N1118" i="8"/>
  <c r="M1118" i="8"/>
  <c r="AC1118" i="8" s="1"/>
  <c r="AC1117" i="8" s="1"/>
  <c r="AB1117" i="8"/>
  <c r="AA1117" i="8"/>
  <c r="Z1117" i="8"/>
  <c r="Y1117" i="8"/>
  <c r="X1117" i="8"/>
  <c r="W1117" i="8"/>
  <c r="V1117" i="8"/>
  <c r="U1117" i="8"/>
  <c r="T1117" i="8"/>
  <c r="S1117" i="8"/>
  <c r="R1117" i="8"/>
  <c r="Q1117" i="8"/>
  <c r="P1117" i="8"/>
  <c r="O1117" i="8"/>
  <c r="N1117" i="8"/>
  <c r="M1117" i="8"/>
  <c r="AB1116" i="8"/>
  <c r="AA1116" i="8"/>
  <c r="Z1116" i="8"/>
  <c r="Y1116" i="8"/>
  <c r="X1116" i="8"/>
  <c r="W1116" i="8"/>
  <c r="V1116" i="8"/>
  <c r="U1116" i="8"/>
  <c r="T1116" i="8"/>
  <c r="S1116" i="8"/>
  <c r="R1116" i="8"/>
  <c r="Q1116" i="8"/>
  <c r="P1116" i="8"/>
  <c r="O1116" i="8"/>
  <c r="N1116" i="8"/>
  <c r="M1116" i="8"/>
  <c r="AC1116" i="8" s="1"/>
  <c r="AB1115" i="8"/>
  <c r="AA1115" i="8"/>
  <c r="Z1115" i="8"/>
  <c r="Y1115" i="8"/>
  <c r="X1115" i="8"/>
  <c r="W1115" i="8"/>
  <c r="V1115" i="8"/>
  <c r="U1115" i="8"/>
  <c r="T1115" i="8"/>
  <c r="S1115" i="8"/>
  <c r="R1115" i="8"/>
  <c r="Q1115" i="8"/>
  <c r="P1115" i="8"/>
  <c r="O1115" i="8"/>
  <c r="N1115" i="8"/>
  <c r="M1115" i="8"/>
  <c r="AC1115" i="8" s="1"/>
  <c r="AB1114" i="8"/>
  <c r="AA1114" i="8"/>
  <c r="Z1114" i="8"/>
  <c r="Y1114" i="8"/>
  <c r="X1114" i="8"/>
  <c r="W1114" i="8"/>
  <c r="V1114" i="8"/>
  <c r="U1114" i="8"/>
  <c r="T1114" i="8"/>
  <c r="S1114" i="8"/>
  <c r="R1114" i="8"/>
  <c r="Q1114" i="8"/>
  <c r="P1114" i="8"/>
  <c r="O1114" i="8"/>
  <c r="N1114" i="8"/>
  <c r="M1114" i="8"/>
  <c r="AC1114" i="8" s="1"/>
  <c r="AB1113" i="8"/>
  <c r="AA1113" i="8"/>
  <c r="Z1113" i="8"/>
  <c r="Y1113" i="8"/>
  <c r="X1113" i="8"/>
  <c r="W1113" i="8"/>
  <c r="V1113" i="8"/>
  <c r="U1113" i="8"/>
  <c r="T1113" i="8"/>
  <c r="S1113" i="8"/>
  <c r="R1113" i="8"/>
  <c r="Q1113" i="8"/>
  <c r="P1113" i="8"/>
  <c r="O1113" i="8"/>
  <c r="N1113" i="8"/>
  <c r="M1113" i="8"/>
  <c r="AC1113" i="8" s="1"/>
  <c r="AC1112" i="8" s="1"/>
  <c r="AB1112" i="8"/>
  <c r="AA1112" i="8"/>
  <c r="Z1112" i="8"/>
  <c r="Y1112" i="8"/>
  <c r="X1112" i="8"/>
  <c r="W1112" i="8"/>
  <c r="V1112" i="8"/>
  <c r="U1112" i="8"/>
  <c r="T1112" i="8"/>
  <c r="S1112" i="8"/>
  <c r="R1112" i="8"/>
  <c r="Q1112" i="8"/>
  <c r="P1112" i="8"/>
  <c r="O1112" i="8"/>
  <c r="N1112" i="8"/>
  <c r="M1112" i="8"/>
  <c r="AB1111" i="8"/>
  <c r="AA1111" i="8"/>
  <c r="Z1111" i="8"/>
  <c r="Y1111" i="8"/>
  <c r="X1111" i="8"/>
  <c r="W1111" i="8"/>
  <c r="V1111" i="8"/>
  <c r="U1111" i="8"/>
  <c r="T1111" i="8"/>
  <c r="S1111" i="8"/>
  <c r="R1111" i="8"/>
  <c r="Q1111" i="8"/>
  <c r="P1111" i="8"/>
  <c r="O1111" i="8"/>
  <c r="N1111" i="8"/>
  <c r="M1111" i="8"/>
  <c r="AC1111" i="8" s="1"/>
  <c r="AB1110" i="8"/>
  <c r="AA1110" i="8"/>
  <c r="Z1110" i="8"/>
  <c r="Y1110" i="8"/>
  <c r="X1110" i="8"/>
  <c r="W1110" i="8"/>
  <c r="V1110" i="8"/>
  <c r="U1110" i="8"/>
  <c r="T1110" i="8"/>
  <c r="S1110" i="8"/>
  <c r="R1110" i="8"/>
  <c r="Q1110" i="8"/>
  <c r="P1110" i="8"/>
  <c r="O1110" i="8"/>
  <c r="N1110" i="8"/>
  <c r="M1110" i="8"/>
  <c r="AC1110" i="8" s="1"/>
  <c r="AB1109" i="8"/>
  <c r="AA1109" i="8"/>
  <c r="Z1109" i="8"/>
  <c r="Y1109" i="8"/>
  <c r="X1109" i="8"/>
  <c r="W1109" i="8"/>
  <c r="V1109" i="8"/>
  <c r="U1109" i="8"/>
  <c r="T1109" i="8"/>
  <c r="S1109" i="8"/>
  <c r="R1109" i="8"/>
  <c r="Q1109" i="8"/>
  <c r="P1109" i="8"/>
  <c r="O1109" i="8"/>
  <c r="N1109" i="8"/>
  <c r="M1109" i="8"/>
  <c r="AC1109" i="8" s="1"/>
  <c r="AB1108" i="8"/>
  <c r="AA1108" i="8"/>
  <c r="Z1108" i="8"/>
  <c r="Y1108" i="8"/>
  <c r="X1108" i="8"/>
  <c r="W1108" i="8"/>
  <c r="V1108" i="8"/>
  <c r="U1108" i="8"/>
  <c r="T1108" i="8"/>
  <c r="S1108" i="8"/>
  <c r="R1108" i="8"/>
  <c r="Q1108" i="8"/>
  <c r="P1108" i="8"/>
  <c r="O1108" i="8"/>
  <c r="N1108" i="8"/>
  <c r="M1108" i="8"/>
  <c r="AC1108" i="8" s="1"/>
  <c r="AC1107" i="8" s="1"/>
  <c r="AB1107" i="8"/>
  <c r="AA1107" i="8"/>
  <c r="Z1107" i="8"/>
  <c r="Y1107" i="8"/>
  <c r="X1107" i="8"/>
  <c r="W1107" i="8"/>
  <c r="V1107" i="8"/>
  <c r="U1107" i="8"/>
  <c r="T1107" i="8"/>
  <c r="S1107" i="8"/>
  <c r="R1107" i="8"/>
  <c r="Q1107" i="8"/>
  <c r="P1107" i="8"/>
  <c r="O1107" i="8"/>
  <c r="N1107" i="8"/>
  <c r="M1107" i="8"/>
  <c r="AB1104" i="8"/>
  <c r="AA1104" i="8"/>
  <c r="Z1104" i="8"/>
  <c r="Y1104" i="8"/>
  <c r="X1104" i="8"/>
  <c r="W1104" i="8"/>
  <c r="V1104" i="8"/>
  <c r="U1104" i="8"/>
  <c r="T1104" i="8"/>
  <c r="S1104" i="8"/>
  <c r="R1104" i="8"/>
  <c r="Q1104" i="8"/>
  <c r="P1104" i="8"/>
  <c r="O1104" i="8"/>
  <c r="N1104" i="8"/>
  <c r="M1104" i="8"/>
  <c r="AC1104" i="8" s="1"/>
  <c r="AB1103" i="8"/>
  <c r="AA1103" i="8"/>
  <c r="Z1103" i="8"/>
  <c r="Y1103" i="8"/>
  <c r="X1103" i="8"/>
  <c r="W1103" i="8"/>
  <c r="V1103" i="8"/>
  <c r="U1103" i="8"/>
  <c r="T1103" i="8"/>
  <c r="S1103" i="8"/>
  <c r="R1103" i="8"/>
  <c r="Q1103" i="8"/>
  <c r="P1103" i="8"/>
  <c r="O1103" i="8"/>
  <c r="N1103" i="8"/>
  <c r="M1103" i="8"/>
  <c r="AC1103" i="8" s="1"/>
  <c r="AB1102" i="8"/>
  <c r="AA1102" i="8"/>
  <c r="Z1102" i="8"/>
  <c r="Y1102" i="8"/>
  <c r="X1102" i="8"/>
  <c r="W1102" i="8"/>
  <c r="V1102" i="8"/>
  <c r="U1102" i="8"/>
  <c r="T1102" i="8"/>
  <c r="S1102" i="8"/>
  <c r="R1102" i="8"/>
  <c r="Q1102" i="8"/>
  <c r="P1102" i="8"/>
  <c r="O1102" i="8"/>
  <c r="N1102" i="8"/>
  <c r="M1102" i="8"/>
  <c r="AC1102" i="8" s="1"/>
  <c r="AB1101" i="8"/>
  <c r="AA1101" i="8"/>
  <c r="Z1101" i="8"/>
  <c r="Y1101" i="8"/>
  <c r="X1101" i="8"/>
  <c r="W1101" i="8"/>
  <c r="V1101" i="8"/>
  <c r="U1101" i="8"/>
  <c r="T1101" i="8"/>
  <c r="S1101" i="8"/>
  <c r="R1101" i="8"/>
  <c r="Q1101" i="8"/>
  <c r="P1101" i="8"/>
  <c r="O1101" i="8"/>
  <c r="N1101" i="8"/>
  <c r="M1101" i="8"/>
  <c r="AC1101" i="8" s="1"/>
  <c r="AB1100" i="8"/>
  <c r="AA1100" i="8"/>
  <c r="Z1100" i="8"/>
  <c r="Y1100" i="8"/>
  <c r="X1100" i="8"/>
  <c r="W1100" i="8"/>
  <c r="V1100" i="8"/>
  <c r="U1100" i="8"/>
  <c r="T1100" i="8"/>
  <c r="S1100" i="8"/>
  <c r="R1100" i="8"/>
  <c r="Q1100" i="8"/>
  <c r="P1100" i="8"/>
  <c r="O1100" i="8"/>
  <c r="N1100" i="8"/>
  <c r="M1100" i="8"/>
  <c r="AC1100" i="8" s="1"/>
  <c r="AC1099" i="8" s="1"/>
  <c r="AB1099" i="8"/>
  <c r="AA1099" i="8"/>
  <c r="Z1099" i="8"/>
  <c r="Y1099" i="8"/>
  <c r="X1099" i="8"/>
  <c r="W1099" i="8"/>
  <c r="V1099" i="8"/>
  <c r="U1099" i="8"/>
  <c r="T1099" i="8"/>
  <c r="S1099" i="8"/>
  <c r="R1099" i="8"/>
  <c r="Q1099" i="8"/>
  <c r="P1099" i="8"/>
  <c r="O1099" i="8"/>
  <c r="N1099" i="8"/>
  <c r="M1099" i="8"/>
  <c r="AB1098" i="8"/>
  <c r="AA1098" i="8"/>
  <c r="Z1098" i="8"/>
  <c r="Y1098" i="8"/>
  <c r="X1098" i="8"/>
  <c r="W1098" i="8"/>
  <c r="V1098" i="8"/>
  <c r="U1098" i="8"/>
  <c r="T1098" i="8"/>
  <c r="S1098" i="8"/>
  <c r="R1098" i="8"/>
  <c r="Q1098" i="8"/>
  <c r="P1098" i="8"/>
  <c r="O1098" i="8"/>
  <c r="N1098" i="8"/>
  <c r="M1098" i="8"/>
  <c r="AC1098" i="8" s="1"/>
  <c r="AB1097" i="8"/>
  <c r="AA1097" i="8"/>
  <c r="Z1097" i="8"/>
  <c r="Y1097" i="8"/>
  <c r="X1097" i="8"/>
  <c r="W1097" i="8"/>
  <c r="V1097" i="8"/>
  <c r="U1097" i="8"/>
  <c r="T1097" i="8"/>
  <c r="S1097" i="8"/>
  <c r="R1097" i="8"/>
  <c r="Q1097" i="8"/>
  <c r="P1097" i="8"/>
  <c r="O1097" i="8"/>
  <c r="N1097" i="8"/>
  <c r="M1097" i="8"/>
  <c r="AC1097" i="8" s="1"/>
  <c r="AB1096" i="8"/>
  <c r="AA1096" i="8"/>
  <c r="Z1096" i="8"/>
  <c r="Y1096" i="8"/>
  <c r="X1096" i="8"/>
  <c r="W1096" i="8"/>
  <c r="V1096" i="8"/>
  <c r="U1096" i="8"/>
  <c r="T1096" i="8"/>
  <c r="S1096" i="8"/>
  <c r="R1096" i="8"/>
  <c r="Q1096" i="8"/>
  <c r="P1096" i="8"/>
  <c r="O1096" i="8"/>
  <c r="N1096" i="8"/>
  <c r="M1096" i="8"/>
  <c r="AC1096" i="8" s="1"/>
  <c r="AB1095" i="8"/>
  <c r="AA1095" i="8"/>
  <c r="Z1095" i="8"/>
  <c r="Y1095" i="8"/>
  <c r="X1095" i="8"/>
  <c r="W1095" i="8"/>
  <c r="V1095" i="8"/>
  <c r="U1095" i="8"/>
  <c r="T1095" i="8"/>
  <c r="S1095" i="8"/>
  <c r="R1095" i="8"/>
  <c r="Q1095" i="8"/>
  <c r="P1095" i="8"/>
  <c r="O1095" i="8"/>
  <c r="N1095" i="8"/>
  <c r="M1095" i="8"/>
  <c r="AC1095" i="8" s="1"/>
  <c r="AB1094" i="8"/>
  <c r="AA1094" i="8"/>
  <c r="Z1094" i="8"/>
  <c r="Y1094" i="8"/>
  <c r="X1094" i="8"/>
  <c r="W1094" i="8"/>
  <c r="V1094" i="8"/>
  <c r="U1094" i="8"/>
  <c r="T1094" i="8"/>
  <c r="S1094" i="8"/>
  <c r="R1094" i="8"/>
  <c r="Q1094" i="8"/>
  <c r="P1094" i="8"/>
  <c r="O1094" i="8"/>
  <c r="N1094" i="8"/>
  <c r="M1094" i="8"/>
  <c r="AC1094" i="8" s="1"/>
  <c r="AB1093" i="8"/>
  <c r="AA1093" i="8"/>
  <c r="Z1093" i="8"/>
  <c r="Y1093" i="8"/>
  <c r="X1093" i="8"/>
  <c r="W1093" i="8"/>
  <c r="V1093" i="8"/>
  <c r="U1093" i="8"/>
  <c r="T1093" i="8"/>
  <c r="S1093" i="8"/>
  <c r="R1093" i="8"/>
  <c r="Q1093" i="8"/>
  <c r="P1093" i="8"/>
  <c r="O1093" i="8"/>
  <c r="N1093" i="8"/>
  <c r="M1093" i="8"/>
  <c r="AC1093" i="8" s="1"/>
  <c r="AC1092" i="8" s="1"/>
  <c r="AB1092" i="8"/>
  <c r="AA1092" i="8"/>
  <c r="Z1092" i="8"/>
  <c r="Y1092" i="8"/>
  <c r="X1092" i="8"/>
  <c r="W1092" i="8"/>
  <c r="V1092" i="8"/>
  <c r="U1092" i="8"/>
  <c r="T1092" i="8"/>
  <c r="S1092" i="8"/>
  <c r="R1092" i="8"/>
  <c r="Q1092" i="8"/>
  <c r="P1092" i="8"/>
  <c r="O1092" i="8"/>
  <c r="N1092" i="8"/>
  <c r="M1092" i="8"/>
  <c r="AB1090" i="8"/>
  <c r="AA1090" i="8"/>
  <c r="Z1090" i="8"/>
  <c r="Y1090" i="8"/>
  <c r="X1090" i="8"/>
  <c r="W1090" i="8"/>
  <c r="V1090" i="8"/>
  <c r="U1090" i="8"/>
  <c r="T1090" i="8"/>
  <c r="S1090" i="8"/>
  <c r="R1090" i="8"/>
  <c r="Q1090" i="8"/>
  <c r="P1090" i="8"/>
  <c r="O1090" i="8"/>
  <c r="N1090" i="8"/>
  <c r="M1090" i="8"/>
  <c r="AC1090" i="8" s="1"/>
  <c r="AB1089" i="8"/>
  <c r="AA1089" i="8"/>
  <c r="Z1089" i="8"/>
  <c r="Y1089" i="8"/>
  <c r="X1089" i="8"/>
  <c r="W1089" i="8"/>
  <c r="V1089" i="8"/>
  <c r="U1089" i="8"/>
  <c r="T1089" i="8"/>
  <c r="S1089" i="8"/>
  <c r="R1089" i="8"/>
  <c r="Q1089" i="8"/>
  <c r="P1089" i="8"/>
  <c r="O1089" i="8"/>
  <c r="N1089" i="8"/>
  <c r="M1089" i="8"/>
  <c r="AC1089" i="8" s="1"/>
  <c r="AC1088" i="8" s="1"/>
  <c r="AB1088" i="8"/>
  <c r="AA1088" i="8"/>
  <c r="Z1088" i="8"/>
  <c r="Y1088" i="8"/>
  <c r="X1088" i="8"/>
  <c r="W1088" i="8"/>
  <c r="V1088" i="8"/>
  <c r="U1088" i="8"/>
  <c r="T1088" i="8"/>
  <c r="S1088" i="8"/>
  <c r="R1088" i="8"/>
  <c r="Q1088" i="8"/>
  <c r="P1088" i="8"/>
  <c r="O1088" i="8"/>
  <c r="N1088" i="8"/>
  <c r="M1088" i="8"/>
  <c r="R1087" i="8"/>
  <c r="Q1087" i="8"/>
  <c r="P1087" i="8"/>
  <c r="O1087" i="8"/>
  <c r="N1087" i="8"/>
  <c r="M1087" i="8"/>
  <c r="R1086" i="8"/>
  <c r="Q1086" i="8"/>
  <c r="P1086" i="8"/>
  <c r="O1086" i="8"/>
  <c r="N1086" i="8"/>
  <c r="M1086" i="8"/>
  <c r="Q1085" i="8"/>
  <c r="P1085" i="8"/>
  <c r="O1085" i="8"/>
  <c r="N1085" i="8"/>
  <c r="M1085" i="8"/>
  <c r="M1084" i="8"/>
  <c r="AB1082" i="8"/>
  <c r="AA1082" i="8"/>
  <c r="Z1082" i="8"/>
  <c r="Y1082" i="8"/>
  <c r="X1082" i="8"/>
  <c r="W1082" i="8"/>
  <c r="V1082" i="8"/>
  <c r="U1082" i="8"/>
  <c r="T1082" i="8"/>
  <c r="S1082" i="8"/>
  <c r="R1082" i="8"/>
  <c r="Q1082" i="8"/>
  <c r="P1082" i="8"/>
  <c r="O1082" i="8"/>
  <c r="N1082" i="8"/>
  <c r="M1082" i="8"/>
  <c r="AC1082" i="8" s="1"/>
  <c r="AB1081" i="8"/>
  <c r="AA1081" i="8"/>
  <c r="Z1081" i="8"/>
  <c r="Y1081" i="8"/>
  <c r="X1081" i="8"/>
  <c r="W1081" i="8"/>
  <c r="V1081" i="8"/>
  <c r="U1081" i="8"/>
  <c r="T1081" i="8"/>
  <c r="S1081" i="8"/>
  <c r="R1081" i="8"/>
  <c r="Q1081" i="8"/>
  <c r="P1081" i="8"/>
  <c r="O1081" i="8"/>
  <c r="N1081" i="8"/>
  <c r="M1081" i="8"/>
  <c r="AC1081" i="8" s="1"/>
  <c r="M1080" i="8"/>
  <c r="M1079" i="8"/>
  <c r="M1078" i="8"/>
  <c r="M1077" i="8"/>
  <c r="M1076" i="8"/>
  <c r="N1075" i="8"/>
  <c r="M1075" i="8"/>
  <c r="M1074" i="8"/>
  <c r="Q1074" i="8" s="1"/>
  <c r="P1073" i="8"/>
  <c r="N1073" i="8"/>
  <c r="M1073" i="8"/>
  <c r="Q1073" i="8" s="1"/>
  <c r="M1072" i="8"/>
  <c r="M1071" i="8"/>
  <c r="N1070" i="8"/>
  <c r="M1070" i="8"/>
  <c r="M1069" i="8"/>
  <c r="AB1066" i="8"/>
  <c r="AA1066" i="8"/>
  <c r="Z1066" i="8"/>
  <c r="Y1066" i="8"/>
  <c r="X1066" i="8"/>
  <c r="W1066" i="8"/>
  <c r="V1066" i="8"/>
  <c r="U1066" i="8"/>
  <c r="T1066" i="8"/>
  <c r="S1066" i="8"/>
  <c r="R1066" i="8"/>
  <c r="Q1066" i="8"/>
  <c r="P1066" i="8"/>
  <c r="O1066" i="8"/>
  <c r="N1066" i="8"/>
  <c r="M1066" i="8"/>
  <c r="AC1066" i="8" s="1"/>
  <c r="AB1065" i="8"/>
  <c r="AA1065" i="8"/>
  <c r="Z1065" i="8"/>
  <c r="Y1065" i="8"/>
  <c r="X1065" i="8"/>
  <c r="W1065" i="8"/>
  <c r="V1065" i="8"/>
  <c r="U1065" i="8"/>
  <c r="T1065" i="8"/>
  <c r="S1065" i="8"/>
  <c r="R1065" i="8"/>
  <c r="Q1065" i="8"/>
  <c r="P1065" i="8"/>
  <c r="O1065" i="8"/>
  <c r="N1065" i="8"/>
  <c r="M1065" i="8"/>
  <c r="AC1065" i="8" s="1"/>
  <c r="AC1064" i="8" s="1"/>
  <c r="AB1064" i="8"/>
  <c r="AA1064" i="8"/>
  <c r="Z1064" i="8"/>
  <c r="Y1064" i="8"/>
  <c r="X1064" i="8"/>
  <c r="W1064" i="8"/>
  <c r="V1064" i="8"/>
  <c r="U1064" i="8"/>
  <c r="T1064" i="8"/>
  <c r="S1064" i="8"/>
  <c r="R1064" i="8"/>
  <c r="Q1064" i="8"/>
  <c r="P1064" i="8"/>
  <c r="O1064" i="8"/>
  <c r="N1064" i="8"/>
  <c r="M1064" i="8"/>
  <c r="V1063" i="8"/>
  <c r="AB1063" i="8" s="1"/>
  <c r="U1063" i="8"/>
  <c r="AA1063" i="8" s="1"/>
  <c r="T1063" i="8"/>
  <c r="Z1063" i="8" s="1"/>
  <c r="S1063" i="8"/>
  <c r="Y1063" i="8" s="1"/>
  <c r="R1063" i="8"/>
  <c r="X1063" i="8" s="1"/>
  <c r="M1063" i="8"/>
  <c r="V1062" i="8"/>
  <c r="AB1062" i="8" s="1"/>
  <c r="U1062" i="8"/>
  <c r="AA1062" i="8" s="1"/>
  <c r="T1062" i="8"/>
  <c r="Z1062" i="8" s="1"/>
  <c r="S1062" i="8"/>
  <c r="Y1062" i="8" s="1"/>
  <c r="R1062" i="8"/>
  <c r="X1062" i="8" s="1"/>
  <c r="M1062" i="8"/>
  <c r="V1061" i="8"/>
  <c r="AB1061" i="8" s="1"/>
  <c r="U1061" i="8"/>
  <c r="AA1061" i="8" s="1"/>
  <c r="T1061" i="8"/>
  <c r="Z1061" i="8" s="1"/>
  <c r="S1061" i="8"/>
  <c r="Y1061" i="8" s="1"/>
  <c r="R1061" i="8"/>
  <c r="X1061" i="8" s="1"/>
  <c r="M1061" i="8"/>
  <c r="S1060" i="8"/>
  <c r="R1060" i="8"/>
  <c r="M1060" i="8"/>
  <c r="S1059" i="8"/>
  <c r="R1059" i="8"/>
  <c r="M1059" i="8"/>
  <c r="M1058" i="8"/>
  <c r="M1057" i="8"/>
  <c r="AB1056" i="8"/>
  <c r="AA1056" i="8"/>
  <c r="Z1056" i="8"/>
  <c r="Y1056" i="8"/>
  <c r="X1056" i="8"/>
  <c r="W1056" i="8"/>
  <c r="V1056" i="8"/>
  <c r="U1056" i="8"/>
  <c r="T1056" i="8"/>
  <c r="S1056" i="8"/>
  <c r="R1056" i="8"/>
  <c r="M1056" i="8"/>
  <c r="AB1055" i="8"/>
  <c r="AA1055" i="8"/>
  <c r="Z1055" i="8"/>
  <c r="Y1055" i="8"/>
  <c r="X1055" i="8"/>
  <c r="W1055" i="8"/>
  <c r="V1055" i="8"/>
  <c r="U1055" i="8"/>
  <c r="T1055" i="8"/>
  <c r="S1055" i="8"/>
  <c r="R1055" i="8"/>
  <c r="M1055" i="8"/>
  <c r="V1054" i="8"/>
  <c r="AB1054" i="8" s="1"/>
  <c r="U1054" i="8"/>
  <c r="AA1054" i="8" s="1"/>
  <c r="T1054" i="8"/>
  <c r="Z1054" i="8" s="1"/>
  <c r="S1054" i="8"/>
  <c r="Y1054" i="8" s="1"/>
  <c r="R1054" i="8"/>
  <c r="X1054" i="8" s="1"/>
  <c r="M1054" i="8"/>
  <c r="S1053" i="8"/>
  <c r="R1053" i="8"/>
  <c r="M1053" i="8"/>
  <c r="R1052" i="8"/>
  <c r="M1052" i="8"/>
  <c r="M1051" i="8"/>
  <c r="M1050" i="8"/>
  <c r="V1049" i="8"/>
  <c r="AB1049" i="8" s="1"/>
  <c r="U1049" i="8"/>
  <c r="AA1049" i="8" s="1"/>
  <c r="T1049" i="8"/>
  <c r="Z1049" i="8" s="1"/>
  <c r="S1049" i="8"/>
  <c r="Y1049" i="8" s="1"/>
  <c r="R1049" i="8"/>
  <c r="X1049" i="8" s="1"/>
  <c r="M1049" i="8"/>
  <c r="V1048" i="8"/>
  <c r="AB1048" i="8" s="1"/>
  <c r="U1048" i="8"/>
  <c r="AA1048" i="8" s="1"/>
  <c r="T1048" i="8"/>
  <c r="Z1048" i="8" s="1"/>
  <c r="S1048" i="8"/>
  <c r="Y1048" i="8" s="1"/>
  <c r="R1048" i="8"/>
  <c r="X1048" i="8" s="1"/>
  <c r="M1048" i="8"/>
  <c r="V1047" i="8"/>
  <c r="AB1047" i="8" s="1"/>
  <c r="U1047" i="8"/>
  <c r="AA1047" i="8" s="1"/>
  <c r="T1047" i="8"/>
  <c r="Z1047" i="8" s="1"/>
  <c r="S1047" i="8"/>
  <c r="Y1047" i="8" s="1"/>
  <c r="R1047" i="8"/>
  <c r="X1047" i="8" s="1"/>
  <c r="M1047" i="8"/>
  <c r="S1046" i="8"/>
  <c r="R1046" i="8"/>
  <c r="M1046" i="8"/>
  <c r="S1045" i="8"/>
  <c r="R1045" i="8"/>
  <c r="M1045" i="8"/>
  <c r="M1044" i="8"/>
  <c r="M1043" i="8"/>
  <c r="AB1042" i="8"/>
  <c r="AA1042" i="8"/>
  <c r="Z1042" i="8"/>
  <c r="Y1042" i="8"/>
  <c r="X1042" i="8"/>
  <c r="W1042" i="8"/>
  <c r="V1042" i="8"/>
  <c r="U1042" i="8"/>
  <c r="T1042" i="8"/>
  <c r="S1042" i="8"/>
  <c r="R1042" i="8"/>
  <c r="M1042" i="8"/>
  <c r="AB1041" i="8"/>
  <c r="AA1041" i="8"/>
  <c r="Z1041" i="8"/>
  <c r="Y1041" i="8"/>
  <c r="X1041" i="8"/>
  <c r="W1041" i="8"/>
  <c r="V1041" i="8"/>
  <c r="U1041" i="8"/>
  <c r="T1041" i="8"/>
  <c r="S1041" i="8"/>
  <c r="R1041" i="8"/>
  <c r="M1041" i="8"/>
  <c r="V1040" i="8"/>
  <c r="AB1040" i="8" s="1"/>
  <c r="U1040" i="8"/>
  <c r="AA1040" i="8" s="1"/>
  <c r="T1040" i="8"/>
  <c r="Z1040" i="8" s="1"/>
  <c r="S1040" i="8"/>
  <c r="Y1040" i="8" s="1"/>
  <c r="R1040" i="8"/>
  <c r="X1040" i="8" s="1"/>
  <c r="M1040" i="8"/>
  <c r="S1039" i="8"/>
  <c r="R1039" i="8"/>
  <c r="M1039" i="8"/>
  <c r="S1038" i="8"/>
  <c r="R1038" i="8"/>
  <c r="M1038" i="8"/>
  <c r="M1037" i="8"/>
  <c r="M1036" i="8"/>
  <c r="AB1035" i="8"/>
  <c r="AA1035" i="8"/>
  <c r="Z1035" i="8"/>
  <c r="Y1035" i="8"/>
  <c r="X1035" i="8"/>
  <c r="W1035" i="8"/>
  <c r="V1035" i="8"/>
  <c r="U1035" i="8"/>
  <c r="T1035" i="8"/>
  <c r="S1035" i="8"/>
  <c r="R1035" i="8"/>
  <c r="M1035" i="8"/>
  <c r="AB1034" i="8"/>
  <c r="AA1034" i="8"/>
  <c r="Z1034" i="8"/>
  <c r="Y1034" i="8"/>
  <c r="X1034" i="8"/>
  <c r="W1034" i="8"/>
  <c r="V1034" i="8"/>
  <c r="U1034" i="8"/>
  <c r="T1034" i="8"/>
  <c r="S1034" i="8"/>
  <c r="R1034" i="8"/>
  <c r="M1034" i="8"/>
  <c r="V1033" i="8"/>
  <c r="AB1033" i="8" s="1"/>
  <c r="U1033" i="8"/>
  <c r="AA1033" i="8" s="1"/>
  <c r="T1033" i="8"/>
  <c r="Z1033" i="8" s="1"/>
  <c r="S1033" i="8"/>
  <c r="Y1033" i="8" s="1"/>
  <c r="R1033" i="8"/>
  <c r="X1033" i="8" s="1"/>
  <c r="M1033" i="8"/>
  <c r="S1032" i="8"/>
  <c r="R1032" i="8"/>
  <c r="M1032" i="8"/>
  <c r="R1031" i="8"/>
  <c r="M1031" i="8"/>
  <c r="M1030" i="8"/>
  <c r="M1029" i="8"/>
  <c r="AB1028" i="8"/>
  <c r="AA1028" i="8"/>
  <c r="Z1028" i="8"/>
  <c r="Y1028" i="8"/>
  <c r="X1028" i="8"/>
  <c r="W1028" i="8"/>
  <c r="V1028" i="8"/>
  <c r="U1028" i="8"/>
  <c r="T1028" i="8"/>
  <c r="S1028" i="8"/>
  <c r="R1028" i="8"/>
  <c r="M1028" i="8"/>
  <c r="AB1027" i="8"/>
  <c r="AA1027" i="8"/>
  <c r="Z1027" i="8"/>
  <c r="Y1027" i="8"/>
  <c r="X1027" i="8"/>
  <c r="W1027" i="8"/>
  <c r="V1027" i="8"/>
  <c r="U1027" i="8"/>
  <c r="T1027" i="8"/>
  <c r="S1027" i="8"/>
  <c r="R1027" i="8"/>
  <c r="M1027" i="8"/>
  <c r="V1026" i="8"/>
  <c r="AB1026" i="8" s="1"/>
  <c r="U1026" i="8"/>
  <c r="AA1026" i="8" s="1"/>
  <c r="T1026" i="8"/>
  <c r="Z1026" i="8" s="1"/>
  <c r="S1026" i="8"/>
  <c r="Y1026" i="8" s="1"/>
  <c r="R1026" i="8"/>
  <c r="X1026" i="8" s="1"/>
  <c r="M1026" i="8"/>
  <c r="S1025" i="8"/>
  <c r="R1025" i="8"/>
  <c r="M1025" i="8"/>
  <c r="R1024" i="8"/>
  <c r="M1024" i="8"/>
  <c r="M1023" i="8"/>
  <c r="M1022" i="8"/>
  <c r="N1021" i="8"/>
  <c r="M1021" i="8"/>
  <c r="N1020" i="8"/>
  <c r="M1020" i="8"/>
  <c r="N1019" i="8"/>
  <c r="M1019" i="8"/>
  <c r="N1018" i="8"/>
  <c r="M1018" i="8"/>
  <c r="N1017" i="8"/>
  <c r="M1017" i="8"/>
  <c r="N1016" i="8"/>
  <c r="M1016" i="8"/>
  <c r="M1015" i="8"/>
  <c r="M1013" i="8"/>
  <c r="N1012" i="8"/>
  <c r="M1012" i="8"/>
  <c r="M1011" i="8"/>
  <c r="N1010" i="8"/>
  <c r="M1010" i="8"/>
  <c r="M1009" i="8"/>
  <c r="AC1000" i="8"/>
  <c r="AC999" i="8"/>
  <c r="AC998" i="8"/>
  <c r="AC997" i="8"/>
  <c r="AC996" i="8"/>
  <c r="M1002" i="8"/>
  <c r="M1000" i="8"/>
  <c r="M999" i="8"/>
  <c r="M998" i="8"/>
  <c r="M997" i="8"/>
  <c r="M996" i="8"/>
  <c r="AB995" i="8"/>
  <c r="AA995" i="8"/>
  <c r="Z995" i="8"/>
  <c r="Y995" i="8"/>
  <c r="X995" i="8"/>
  <c r="W995" i="8"/>
  <c r="V995" i="8"/>
  <c r="U995" i="8"/>
  <c r="T995" i="8"/>
  <c r="S995" i="8"/>
  <c r="R995" i="8"/>
  <c r="Q995" i="8"/>
  <c r="P995" i="8"/>
  <c r="O995" i="8"/>
  <c r="N995" i="8"/>
  <c r="M995" i="8"/>
  <c r="AC995" i="8" s="1"/>
  <c r="AB994" i="8"/>
  <c r="AA994" i="8"/>
  <c r="Z994" i="8"/>
  <c r="Y994" i="8"/>
  <c r="X994" i="8"/>
  <c r="W994" i="8"/>
  <c r="V994" i="8"/>
  <c r="U994" i="8"/>
  <c r="T994" i="8"/>
  <c r="S994" i="8"/>
  <c r="R994" i="8"/>
  <c r="Q994" i="8"/>
  <c r="P994" i="8"/>
  <c r="O994" i="8"/>
  <c r="N994" i="8"/>
  <c r="M994" i="8"/>
  <c r="AC994" i="8" s="1"/>
  <c r="AB993" i="8"/>
  <c r="AA993" i="8"/>
  <c r="Z993" i="8"/>
  <c r="Y993" i="8"/>
  <c r="X993" i="8"/>
  <c r="W993" i="8"/>
  <c r="V993" i="8"/>
  <c r="U993" i="8"/>
  <c r="T993" i="8"/>
  <c r="S993" i="8"/>
  <c r="R993" i="8"/>
  <c r="Q993" i="8"/>
  <c r="P993" i="8"/>
  <c r="O993" i="8"/>
  <c r="N993" i="8"/>
  <c r="M993" i="8"/>
  <c r="AB992" i="8"/>
  <c r="AA992" i="8"/>
  <c r="Z992" i="8"/>
  <c r="Y992" i="8"/>
  <c r="X992" i="8"/>
  <c r="W992" i="8"/>
  <c r="V992" i="8"/>
  <c r="U992" i="8"/>
  <c r="T992" i="8"/>
  <c r="S992" i="8"/>
  <c r="R992" i="8"/>
  <c r="Q992" i="8"/>
  <c r="P992" i="8"/>
  <c r="O992" i="8"/>
  <c r="N992" i="8"/>
  <c r="M992" i="8"/>
  <c r="AC992" i="8" s="1"/>
  <c r="AC991" i="8"/>
  <c r="M991" i="8"/>
  <c r="AB990" i="8"/>
  <c r="AA990" i="8"/>
  <c r="Z990" i="8"/>
  <c r="Y990" i="8"/>
  <c r="X990" i="8"/>
  <c r="W990" i="8"/>
  <c r="V990" i="8"/>
  <c r="U990" i="8"/>
  <c r="T990" i="8"/>
  <c r="S990" i="8"/>
  <c r="R990" i="8"/>
  <c r="Q990" i="8"/>
  <c r="P990" i="8"/>
  <c r="O990" i="8"/>
  <c r="N990" i="8"/>
  <c r="M990" i="8"/>
  <c r="AB988" i="8"/>
  <c r="AA988" i="8"/>
  <c r="Z988" i="8"/>
  <c r="Y988" i="8"/>
  <c r="X988" i="8"/>
  <c r="W988" i="8"/>
  <c r="V988" i="8"/>
  <c r="U988" i="8"/>
  <c r="T988" i="8"/>
  <c r="S988" i="8"/>
  <c r="R988" i="8"/>
  <c r="Q988" i="8"/>
  <c r="P988" i="8"/>
  <c r="O988" i="8"/>
  <c r="N988" i="8"/>
  <c r="M988" i="8"/>
  <c r="AC988" i="8" s="1"/>
  <c r="AB987" i="8"/>
  <c r="AA987" i="8"/>
  <c r="Z987" i="8"/>
  <c r="Y987" i="8"/>
  <c r="X987" i="8"/>
  <c r="W987" i="8"/>
  <c r="V987" i="8"/>
  <c r="U987" i="8"/>
  <c r="T987" i="8"/>
  <c r="S987" i="8"/>
  <c r="R987" i="8"/>
  <c r="Q987" i="8"/>
  <c r="P987" i="8"/>
  <c r="O987" i="8"/>
  <c r="N987" i="8"/>
  <c r="M987" i="8"/>
  <c r="AC987" i="8" s="1"/>
  <c r="AC986" i="8" s="1"/>
  <c r="AB986" i="8"/>
  <c r="AA986" i="8"/>
  <c r="Z986" i="8"/>
  <c r="Y986" i="8"/>
  <c r="X986" i="8"/>
  <c r="W986" i="8"/>
  <c r="V986" i="8"/>
  <c r="U986" i="8"/>
  <c r="T986" i="8"/>
  <c r="S986" i="8"/>
  <c r="R986" i="8"/>
  <c r="Q986" i="8"/>
  <c r="P986" i="8"/>
  <c r="O986" i="8"/>
  <c r="N986" i="8"/>
  <c r="M986" i="8"/>
  <c r="AB985" i="8"/>
  <c r="AA985" i="8"/>
  <c r="Z985" i="8"/>
  <c r="Y985" i="8"/>
  <c r="X985" i="8"/>
  <c r="W985" i="8"/>
  <c r="V985" i="8"/>
  <c r="U985" i="8"/>
  <c r="T985" i="8"/>
  <c r="S985" i="8"/>
  <c r="R985" i="8"/>
  <c r="Q985" i="8"/>
  <c r="P985" i="8"/>
  <c r="O985" i="8"/>
  <c r="N985" i="8"/>
  <c r="M985" i="8"/>
  <c r="AC985" i="8" s="1"/>
  <c r="AB984" i="8"/>
  <c r="AA984" i="8"/>
  <c r="Z984" i="8"/>
  <c r="Y984" i="8"/>
  <c r="X984" i="8"/>
  <c r="W984" i="8"/>
  <c r="V984" i="8"/>
  <c r="U984" i="8"/>
  <c r="T984" i="8"/>
  <c r="S984" i="8"/>
  <c r="R984" i="8"/>
  <c r="Q984" i="8"/>
  <c r="P984" i="8"/>
  <c r="O984" i="8"/>
  <c r="N984" i="8"/>
  <c r="M984" i="8"/>
  <c r="AC984" i="8" s="1"/>
  <c r="AB983" i="8"/>
  <c r="AA983" i="8"/>
  <c r="Z983" i="8"/>
  <c r="Y983" i="8"/>
  <c r="X983" i="8"/>
  <c r="W983" i="8"/>
  <c r="V983" i="8"/>
  <c r="U983" i="8"/>
  <c r="T983" i="8"/>
  <c r="S983" i="8"/>
  <c r="R983" i="8"/>
  <c r="Q983" i="8"/>
  <c r="P983" i="8"/>
  <c r="O983" i="8"/>
  <c r="N983" i="8"/>
  <c r="M983" i="8"/>
  <c r="AC983" i="8" s="1"/>
  <c r="AC982" i="8" s="1"/>
  <c r="AB982" i="8"/>
  <c r="AA982" i="8"/>
  <c r="Z982" i="8"/>
  <c r="Y982" i="8"/>
  <c r="X982" i="8"/>
  <c r="W982" i="8"/>
  <c r="V982" i="8"/>
  <c r="U982" i="8"/>
  <c r="T982" i="8"/>
  <c r="S982" i="8"/>
  <c r="R982" i="8"/>
  <c r="Q982" i="8"/>
  <c r="P982" i="8"/>
  <c r="O982" i="8"/>
  <c r="N982" i="8"/>
  <c r="M982" i="8"/>
  <c r="AB981" i="8"/>
  <c r="AA981" i="8"/>
  <c r="Z981" i="8"/>
  <c r="Y981" i="8"/>
  <c r="X981" i="8"/>
  <c r="W981" i="8"/>
  <c r="V981" i="8"/>
  <c r="U981" i="8"/>
  <c r="T981" i="8"/>
  <c r="S981" i="8"/>
  <c r="R981" i="8"/>
  <c r="Q981" i="8"/>
  <c r="P981" i="8"/>
  <c r="O981" i="8"/>
  <c r="N981" i="8"/>
  <c r="M981" i="8"/>
  <c r="AC981" i="8" s="1"/>
  <c r="AB980" i="8"/>
  <c r="AA980" i="8"/>
  <c r="Z980" i="8"/>
  <c r="Y980" i="8"/>
  <c r="X980" i="8"/>
  <c r="W980" i="8"/>
  <c r="V980" i="8"/>
  <c r="U980" i="8"/>
  <c r="T980" i="8"/>
  <c r="S980" i="8"/>
  <c r="R980" i="8"/>
  <c r="Q980" i="8"/>
  <c r="P980" i="8"/>
  <c r="O980" i="8"/>
  <c r="N980" i="8"/>
  <c r="M980" i="8"/>
  <c r="AC980" i="8" s="1"/>
  <c r="AC979" i="8" s="1"/>
  <c r="AB979" i="8"/>
  <c r="AA979" i="8"/>
  <c r="Z979" i="8"/>
  <c r="Y979" i="8"/>
  <c r="X979" i="8"/>
  <c r="W979" i="8"/>
  <c r="V979" i="8"/>
  <c r="U979" i="8"/>
  <c r="T979" i="8"/>
  <c r="S979" i="8"/>
  <c r="R979" i="8"/>
  <c r="Q979" i="8"/>
  <c r="P979" i="8"/>
  <c r="O979" i="8"/>
  <c r="N979" i="8"/>
  <c r="M979" i="8"/>
  <c r="AB978" i="8"/>
  <c r="AA978" i="8"/>
  <c r="Z978" i="8"/>
  <c r="Y978" i="8"/>
  <c r="X978" i="8"/>
  <c r="W978" i="8"/>
  <c r="V978" i="8"/>
  <c r="U978" i="8"/>
  <c r="T978" i="8"/>
  <c r="S978" i="8"/>
  <c r="R978" i="8"/>
  <c r="Q978" i="8"/>
  <c r="P978" i="8"/>
  <c r="O978" i="8"/>
  <c r="N978" i="8"/>
  <c r="M978" i="8"/>
  <c r="AC978" i="8" s="1"/>
  <c r="AB977" i="8"/>
  <c r="AA977" i="8"/>
  <c r="Z977" i="8"/>
  <c r="Y977" i="8"/>
  <c r="X977" i="8"/>
  <c r="W977" i="8"/>
  <c r="V977" i="8"/>
  <c r="U977" i="8"/>
  <c r="T977" i="8"/>
  <c r="S977" i="8"/>
  <c r="R977" i="8"/>
  <c r="Q977" i="8"/>
  <c r="P977" i="8"/>
  <c r="O977" i="8"/>
  <c r="N977" i="8"/>
  <c r="M977" i="8"/>
  <c r="AC977" i="8" s="1"/>
  <c r="AC976" i="8" s="1"/>
  <c r="AB976" i="8"/>
  <c r="AA976" i="8"/>
  <c r="Z976" i="8"/>
  <c r="Y976" i="8"/>
  <c r="X976" i="8"/>
  <c r="W976" i="8"/>
  <c r="V976" i="8"/>
  <c r="U976" i="8"/>
  <c r="T976" i="8"/>
  <c r="S976" i="8"/>
  <c r="R976" i="8"/>
  <c r="Q976" i="8"/>
  <c r="P976" i="8"/>
  <c r="O976" i="8"/>
  <c r="N976" i="8"/>
  <c r="M976" i="8"/>
  <c r="AB975" i="8"/>
  <c r="AA975" i="8"/>
  <c r="Z975" i="8"/>
  <c r="Y975" i="8"/>
  <c r="X975" i="8"/>
  <c r="W975" i="8"/>
  <c r="V975" i="8"/>
  <c r="U975" i="8"/>
  <c r="T975" i="8"/>
  <c r="S975" i="8"/>
  <c r="R975" i="8"/>
  <c r="Q975" i="8"/>
  <c r="P975" i="8"/>
  <c r="O975" i="8"/>
  <c r="N975" i="8"/>
  <c r="M975" i="8"/>
  <c r="AC975" i="8" s="1"/>
  <c r="AB974" i="8"/>
  <c r="AA974" i="8"/>
  <c r="Z974" i="8"/>
  <c r="Y974" i="8"/>
  <c r="X974" i="8"/>
  <c r="W974" i="8"/>
  <c r="V974" i="8"/>
  <c r="U974" i="8"/>
  <c r="T974" i="8"/>
  <c r="S974" i="8"/>
  <c r="R974" i="8"/>
  <c r="Q974" i="8"/>
  <c r="P974" i="8"/>
  <c r="O974" i="8"/>
  <c r="N974" i="8"/>
  <c r="M974" i="8"/>
  <c r="AC974" i="8" s="1"/>
  <c r="AC973" i="8" s="1"/>
  <c r="AB973" i="8"/>
  <c r="AA973" i="8"/>
  <c r="Z973" i="8"/>
  <c r="Y973" i="8"/>
  <c r="X973" i="8"/>
  <c r="W973" i="8"/>
  <c r="V973" i="8"/>
  <c r="U973" i="8"/>
  <c r="T973" i="8"/>
  <c r="S973" i="8"/>
  <c r="R973" i="8"/>
  <c r="Q973" i="8"/>
  <c r="P973" i="8"/>
  <c r="O973" i="8"/>
  <c r="N973" i="8"/>
  <c r="M973" i="8"/>
  <c r="AB972" i="8"/>
  <c r="AA972" i="8"/>
  <c r="Z972" i="8"/>
  <c r="Y972" i="8"/>
  <c r="X972" i="8"/>
  <c r="W972" i="8"/>
  <c r="V972" i="8"/>
  <c r="U972" i="8"/>
  <c r="T972" i="8"/>
  <c r="S972" i="8"/>
  <c r="R972" i="8"/>
  <c r="Q972" i="8"/>
  <c r="P972" i="8"/>
  <c r="O972" i="8"/>
  <c r="N972" i="8"/>
  <c r="M972" i="8"/>
  <c r="AC972" i="8" s="1"/>
  <c r="AB971" i="8"/>
  <c r="AA971" i="8"/>
  <c r="Z971" i="8"/>
  <c r="Y971" i="8"/>
  <c r="X971" i="8"/>
  <c r="W971" i="8"/>
  <c r="V971" i="8"/>
  <c r="U971" i="8"/>
  <c r="T971" i="8"/>
  <c r="S971" i="8"/>
  <c r="R971" i="8"/>
  <c r="Q971" i="8"/>
  <c r="P971" i="8"/>
  <c r="O971" i="8"/>
  <c r="N971" i="8"/>
  <c r="M971" i="8"/>
  <c r="AC971" i="8" s="1"/>
  <c r="AC970" i="8" s="1"/>
  <c r="AB970" i="8"/>
  <c r="AA970" i="8"/>
  <c r="Z970" i="8"/>
  <c r="Y970" i="8"/>
  <c r="X970" i="8"/>
  <c r="W970" i="8"/>
  <c r="V970" i="8"/>
  <c r="U970" i="8"/>
  <c r="T970" i="8"/>
  <c r="S970" i="8"/>
  <c r="R970" i="8"/>
  <c r="Q970" i="8"/>
  <c r="P970" i="8"/>
  <c r="O970" i="8"/>
  <c r="N970" i="8"/>
  <c r="M970" i="8"/>
  <c r="AB969" i="8"/>
  <c r="AA969" i="8"/>
  <c r="Z969" i="8"/>
  <c r="Y969" i="8"/>
  <c r="X969" i="8"/>
  <c r="W969" i="8"/>
  <c r="V969" i="8"/>
  <c r="U969" i="8"/>
  <c r="T969" i="8"/>
  <c r="S969" i="8"/>
  <c r="R969" i="8"/>
  <c r="Q969" i="8"/>
  <c r="P969" i="8"/>
  <c r="O969" i="8"/>
  <c r="N969" i="8"/>
  <c r="M969" i="8"/>
  <c r="AC969" i="8" s="1"/>
  <c r="AB968" i="8"/>
  <c r="AA968" i="8"/>
  <c r="Z968" i="8"/>
  <c r="Y968" i="8"/>
  <c r="X968" i="8"/>
  <c r="W968" i="8"/>
  <c r="V968" i="8"/>
  <c r="U968" i="8"/>
  <c r="T968" i="8"/>
  <c r="S968" i="8"/>
  <c r="R968" i="8"/>
  <c r="Q968" i="8"/>
  <c r="P968" i="8"/>
  <c r="O968" i="8"/>
  <c r="N968" i="8"/>
  <c r="M968" i="8"/>
  <c r="AC968" i="8" s="1"/>
  <c r="AC967" i="8" s="1"/>
  <c r="AB967" i="8"/>
  <c r="AA967" i="8"/>
  <c r="Z967" i="8"/>
  <c r="Y967" i="8"/>
  <c r="X967" i="8"/>
  <c r="W967" i="8"/>
  <c r="V967" i="8"/>
  <c r="U967" i="8"/>
  <c r="T967" i="8"/>
  <c r="S967" i="8"/>
  <c r="R967" i="8"/>
  <c r="Q967" i="8"/>
  <c r="P967" i="8"/>
  <c r="O967" i="8"/>
  <c r="N967" i="8"/>
  <c r="M967" i="8"/>
  <c r="AB966" i="8"/>
  <c r="AA966" i="8"/>
  <c r="Z966" i="8"/>
  <c r="Y966" i="8"/>
  <c r="X966" i="8"/>
  <c r="W966" i="8"/>
  <c r="V966" i="8"/>
  <c r="U966" i="8"/>
  <c r="T966" i="8"/>
  <c r="S966" i="8"/>
  <c r="R966" i="8"/>
  <c r="Q966" i="8"/>
  <c r="P966" i="8"/>
  <c r="O966" i="8"/>
  <c r="N966" i="8"/>
  <c r="M966" i="8"/>
  <c r="AC966" i="8" s="1"/>
  <c r="AB965" i="8"/>
  <c r="AA965" i="8"/>
  <c r="Z965" i="8"/>
  <c r="Y965" i="8"/>
  <c r="X965" i="8"/>
  <c r="W965" i="8"/>
  <c r="V965" i="8"/>
  <c r="U965" i="8"/>
  <c r="T965" i="8"/>
  <c r="S965" i="8"/>
  <c r="R965" i="8"/>
  <c r="Q965" i="8"/>
  <c r="P965" i="8"/>
  <c r="O965" i="8"/>
  <c r="N965" i="8"/>
  <c r="M965" i="8"/>
  <c r="AC965" i="8" s="1"/>
  <c r="AC964" i="8" s="1"/>
  <c r="AB964" i="8"/>
  <c r="AA964" i="8"/>
  <c r="Z964" i="8"/>
  <c r="Y964" i="8"/>
  <c r="X964" i="8"/>
  <c r="W964" i="8"/>
  <c r="V964" i="8"/>
  <c r="U964" i="8"/>
  <c r="T964" i="8"/>
  <c r="S964" i="8"/>
  <c r="R964" i="8"/>
  <c r="Q964" i="8"/>
  <c r="P964" i="8"/>
  <c r="O964" i="8"/>
  <c r="N964" i="8"/>
  <c r="M964" i="8"/>
  <c r="AB962" i="8"/>
  <c r="AA962" i="8"/>
  <c r="Z962" i="8"/>
  <c r="Y962" i="8"/>
  <c r="X962" i="8"/>
  <c r="W962" i="8"/>
  <c r="V962" i="8"/>
  <c r="U962" i="8"/>
  <c r="T962" i="8"/>
  <c r="S962" i="8"/>
  <c r="R962" i="8"/>
  <c r="Q962" i="8"/>
  <c r="P962" i="8"/>
  <c r="O962" i="8"/>
  <c r="N962" i="8"/>
  <c r="M962" i="8"/>
  <c r="AC962" i="8" s="1"/>
  <c r="AB961" i="8"/>
  <c r="AA961" i="8"/>
  <c r="Z961" i="8"/>
  <c r="Y961" i="8"/>
  <c r="X961" i="8"/>
  <c r="W961" i="8"/>
  <c r="V961" i="8"/>
  <c r="U961" i="8"/>
  <c r="T961" i="8"/>
  <c r="S961" i="8"/>
  <c r="R961" i="8"/>
  <c r="Q961" i="8"/>
  <c r="P961" i="8"/>
  <c r="O961" i="8"/>
  <c r="N961" i="8"/>
  <c r="M961" i="8"/>
  <c r="AC961" i="8" s="1"/>
  <c r="AB960" i="8"/>
  <c r="AA960" i="8"/>
  <c r="Z960" i="8"/>
  <c r="Y960" i="8"/>
  <c r="X960" i="8"/>
  <c r="W960" i="8"/>
  <c r="V960" i="8"/>
  <c r="U960" i="8"/>
  <c r="T960" i="8"/>
  <c r="S960" i="8"/>
  <c r="R960" i="8"/>
  <c r="Q960" i="8"/>
  <c r="P960" i="8"/>
  <c r="O960" i="8"/>
  <c r="N960" i="8"/>
  <c r="M960" i="8"/>
  <c r="AC960" i="8" s="1"/>
  <c r="AC959" i="8" s="1"/>
  <c r="AB959" i="8"/>
  <c r="AA959" i="8"/>
  <c r="Z959" i="8"/>
  <c r="Y959" i="8"/>
  <c r="X959" i="8"/>
  <c r="W959" i="8"/>
  <c r="V959" i="8"/>
  <c r="U959" i="8"/>
  <c r="T959" i="8"/>
  <c r="S959" i="8"/>
  <c r="R959" i="8"/>
  <c r="Q959" i="8"/>
  <c r="P959" i="8"/>
  <c r="O959" i="8"/>
  <c r="N959" i="8"/>
  <c r="M959" i="8"/>
  <c r="AB958" i="8"/>
  <c r="AA958" i="8"/>
  <c r="Z958" i="8"/>
  <c r="Y958" i="8"/>
  <c r="X958" i="8"/>
  <c r="W958" i="8"/>
  <c r="V958" i="8"/>
  <c r="U958" i="8"/>
  <c r="T958" i="8"/>
  <c r="S958" i="8"/>
  <c r="R958" i="8"/>
  <c r="Q958" i="8"/>
  <c r="P958" i="8"/>
  <c r="O958" i="8"/>
  <c r="N958" i="8"/>
  <c r="M958" i="8"/>
  <c r="AC958" i="8" s="1"/>
  <c r="AB957" i="8"/>
  <c r="AA957" i="8"/>
  <c r="Z957" i="8"/>
  <c r="Y957" i="8"/>
  <c r="X957" i="8"/>
  <c r="W957" i="8"/>
  <c r="V957" i="8"/>
  <c r="U957" i="8"/>
  <c r="T957" i="8"/>
  <c r="S957" i="8"/>
  <c r="R957" i="8"/>
  <c r="Q957" i="8"/>
  <c r="P957" i="8"/>
  <c r="O957" i="8"/>
  <c r="N957" i="8"/>
  <c r="M957" i="8"/>
  <c r="AC957" i="8" s="1"/>
  <c r="AC956" i="8" s="1"/>
  <c r="AB956" i="8"/>
  <c r="AA956" i="8"/>
  <c r="Z956" i="8"/>
  <c r="Y956" i="8"/>
  <c r="X956" i="8"/>
  <c r="W956" i="8"/>
  <c r="V956" i="8"/>
  <c r="U956" i="8"/>
  <c r="T956" i="8"/>
  <c r="S956" i="8"/>
  <c r="R956" i="8"/>
  <c r="Q956" i="8"/>
  <c r="P956" i="8"/>
  <c r="O956" i="8"/>
  <c r="N956" i="8"/>
  <c r="M956" i="8"/>
  <c r="AB955" i="8"/>
  <c r="AA955" i="8"/>
  <c r="Z955" i="8"/>
  <c r="Y955" i="8"/>
  <c r="X955" i="8"/>
  <c r="W955" i="8"/>
  <c r="V955" i="8"/>
  <c r="U955" i="8"/>
  <c r="T955" i="8"/>
  <c r="S955" i="8"/>
  <c r="R955" i="8"/>
  <c r="Q955" i="8"/>
  <c r="P955" i="8"/>
  <c r="O955" i="8"/>
  <c r="N955" i="8"/>
  <c r="M955" i="8"/>
  <c r="AC955" i="8" s="1"/>
  <c r="AB954" i="8"/>
  <c r="AA954" i="8"/>
  <c r="Z954" i="8"/>
  <c r="Y954" i="8"/>
  <c r="X954" i="8"/>
  <c r="W954" i="8"/>
  <c r="V954" i="8"/>
  <c r="U954" i="8"/>
  <c r="T954" i="8"/>
  <c r="S954" i="8"/>
  <c r="R954" i="8"/>
  <c r="Q954" i="8"/>
  <c r="P954" i="8"/>
  <c r="O954" i="8"/>
  <c r="N954" i="8"/>
  <c r="M954" i="8"/>
  <c r="AC954" i="8" s="1"/>
  <c r="AB953" i="8"/>
  <c r="AA953" i="8"/>
  <c r="Z953" i="8"/>
  <c r="Y953" i="8"/>
  <c r="X953" i="8"/>
  <c r="W953" i="8"/>
  <c r="V953" i="8"/>
  <c r="U953" i="8"/>
  <c r="T953" i="8"/>
  <c r="S953" i="8"/>
  <c r="R953" i="8"/>
  <c r="Q953" i="8"/>
  <c r="P953" i="8"/>
  <c r="O953" i="8"/>
  <c r="N953" i="8"/>
  <c r="M953" i="8"/>
  <c r="AC953" i="8" s="1"/>
  <c r="AC952" i="8" s="1"/>
  <c r="AB952" i="8"/>
  <c r="AA952" i="8"/>
  <c r="Z952" i="8"/>
  <c r="Y952" i="8"/>
  <c r="X952" i="8"/>
  <c r="W952" i="8"/>
  <c r="V952" i="8"/>
  <c r="U952" i="8"/>
  <c r="T952" i="8"/>
  <c r="S952" i="8"/>
  <c r="R952" i="8"/>
  <c r="Q952" i="8"/>
  <c r="P952" i="8"/>
  <c r="O952" i="8"/>
  <c r="N952" i="8"/>
  <c r="M952" i="8"/>
  <c r="AB951" i="8"/>
  <c r="AA951" i="8"/>
  <c r="Z951" i="8"/>
  <c r="Y951" i="8"/>
  <c r="X951" i="8"/>
  <c r="W951" i="8"/>
  <c r="V951" i="8"/>
  <c r="U951" i="8"/>
  <c r="T951" i="8"/>
  <c r="S951" i="8"/>
  <c r="R951" i="8"/>
  <c r="Q951" i="8"/>
  <c r="P951" i="8"/>
  <c r="O951" i="8"/>
  <c r="N951" i="8"/>
  <c r="M951" i="8"/>
  <c r="AC951" i="8" s="1"/>
  <c r="AB950" i="8"/>
  <c r="AA950" i="8"/>
  <c r="Z950" i="8"/>
  <c r="Y950" i="8"/>
  <c r="X950" i="8"/>
  <c r="W950" i="8"/>
  <c r="V950" i="8"/>
  <c r="U950" i="8"/>
  <c r="T950" i="8"/>
  <c r="S950" i="8"/>
  <c r="R950" i="8"/>
  <c r="Q950" i="8"/>
  <c r="P950" i="8"/>
  <c r="O950" i="8"/>
  <c r="N950" i="8"/>
  <c r="M950" i="8"/>
  <c r="AC950" i="8" s="1"/>
  <c r="AC949" i="8" s="1"/>
  <c r="AB949" i="8"/>
  <c r="AA949" i="8"/>
  <c r="Z949" i="8"/>
  <c r="Y949" i="8"/>
  <c r="X949" i="8"/>
  <c r="W949" i="8"/>
  <c r="V949" i="8"/>
  <c r="U949" i="8"/>
  <c r="T949" i="8"/>
  <c r="S949" i="8"/>
  <c r="R949" i="8"/>
  <c r="Q949" i="8"/>
  <c r="P949" i="8"/>
  <c r="O949" i="8"/>
  <c r="N949" i="8"/>
  <c r="M949" i="8"/>
  <c r="AB948" i="8"/>
  <c r="AA948" i="8"/>
  <c r="Z948" i="8"/>
  <c r="Y948" i="8"/>
  <c r="X948" i="8"/>
  <c r="W948" i="8"/>
  <c r="V948" i="8"/>
  <c r="U948" i="8"/>
  <c r="T948" i="8"/>
  <c r="S948" i="8"/>
  <c r="R948" i="8"/>
  <c r="Q948" i="8"/>
  <c r="P948" i="8"/>
  <c r="O948" i="8"/>
  <c r="N948" i="8"/>
  <c r="M948" i="8"/>
  <c r="AC948" i="8" s="1"/>
  <c r="AB947" i="8"/>
  <c r="AA947" i="8"/>
  <c r="Z947" i="8"/>
  <c r="Y947" i="8"/>
  <c r="X947" i="8"/>
  <c r="W947" i="8"/>
  <c r="V947" i="8"/>
  <c r="U947" i="8"/>
  <c r="T947" i="8"/>
  <c r="S947" i="8"/>
  <c r="R947" i="8"/>
  <c r="Q947" i="8"/>
  <c r="P947" i="8"/>
  <c r="O947" i="8"/>
  <c r="N947" i="8"/>
  <c r="M947" i="8"/>
  <c r="AC947" i="8" s="1"/>
  <c r="AB946" i="8"/>
  <c r="AA946" i="8"/>
  <c r="Z946" i="8"/>
  <c r="Y946" i="8"/>
  <c r="X946" i="8"/>
  <c r="W946" i="8"/>
  <c r="V946" i="8"/>
  <c r="U946" i="8"/>
  <c r="T946" i="8"/>
  <c r="S946" i="8"/>
  <c r="R946" i="8"/>
  <c r="Q946" i="8"/>
  <c r="P946" i="8"/>
  <c r="O946" i="8"/>
  <c r="N946" i="8"/>
  <c r="M946" i="8"/>
  <c r="AC946" i="8" s="1"/>
  <c r="AC945" i="8" s="1"/>
  <c r="AB945" i="8"/>
  <c r="AA945" i="8"/>
  <c r="Z945" i="8"/>
  <c r="Y945" i="8"/>
  <c r="X945" i="8"/>
  <c r="W945" i="8"/>
  <c r="V945" i="8"/>
  <c r="U945" i="8"/>
  <c r="T945" i="8"/>
  <c r="S945" i="8"/>
  <c r="R945" i="8"/>
  <c r="Q945" i="8"/>
  <c r="P945" i="8"/>
  <c r="O945" i="8"/>
  <c r="N945" i="8"/>
  <c r="M945" i="8"/>
  <c r="AB944" i="8"/>
  <c r="AA944" i="8"/>
  <c r="Z944" i="8"/>
  <c r="Y944" i="8"/>
  <c r="X944" i="8"/>
  <c r="W944" i="8"/>
  <c r="V944" i="8"/>
  <c r="U944" i="8"/>
  <c r="T944" i="8"/>
  <c r="S944" i="8"/>
  <c r="R944" i="8"/>
  <c r="Q944" i="8"/>
  <c r="P944" i="8"/>
  <c r="O944" i="8"/>
  <c r="N944" i="8"/>
  <c r="M944" i="8"/>
  <c r="AC944" i="8" s="1"/>
  <c r="AB943" i="8"/>
  <c r="AA943" i="8"/>
  <c r="Z943" i="8"/>
  <c r="Y943" i="8"/>
  <c r="X943" i="8"/>
  <c r="W943" i="8"/>
  <c r="V943" i="8"/>
  <c r="U943" i="8"/>
  <c r="T943" i="8"/>
  <c r="S943" i="8"/>
  <c r="R943" i="8"/>
  <c r="Q943" i="8"/>
  <c r="P943" i="8"/>
  <c r="O943" i="8"/>
  <c r="N943" i="8"/>
  <c r="M943" i="8"/>
  <c r="AC943" i="8" s="1"/>
  <c r="AC942" i="8" s="1"/>
  <c r="AB942" i="8"/>
  <c r="AA942" i="8"/>
  <c r="Z942" i="8"/>
  <c r="Y942" i="8"/>
  <c r="X942" i="8"/>
  <c r="W942" i="8"/>
  <c r="V942" i="8"/>
  <c r="U942" i="8"/>
  <c r="T942" i="8"/>
  <c r="S942" i="8"/>
  <c r="R942" i="8"/>
  <c r="Q942" i="8"/>
  <c r="P942" i="8"/>
  <c r="O942" i="8"/>
  <c r="N942" i="8"/>
  <c r="M942" i="8"/>
  <c r="AB940" i="8"/>
  <c r="AA940" i="8"/>
  <c r="Z940" i="8"/>
  <c r="Y940" i="8"/>
  <c r="X940" i="8"/>
  <c r="W940" i="8"/>
  <c r="V940" i="8"/>
  <c r="U940" i="8"/>
  <c r="T940" i="8"/>
  <c r="S940" i="8"/>
  <c r="R940" i="8"/>
  <c r="Q940" i="8"/>
  <c r="P940" i="8"/>
  <c r="O940" i="8"/>
  <c r="N940" i="8"/>
  <c r="M940" i="8"/>
  <c r="AC940" i="8" s="1"/>
  <c r="AB939" i="8"/>
  <c r="AA939" i="8"/>
  <c r="Z939" i="8"/>
  <c r="Y939" i="8"/>
  <c r="X939" i="8"/>
  <c r="W939" i="8"/>
  <c r="V939" i="8"/>
  <c r="U939" i="8"/>
  <c r="T939" i="8"/>
  <c r="S939" i="8"/>
  <c r="R939" i="8"/>
  <c r="Q939" i="8"/>
  <c r="P939" i="8"/>
  <c r="O939" i="8"/>
  <c r="N939" i="8"/>
  <c r="M939" i="8"/>
  <c r="AC939" i="8" s="1"/>
  <c r="AB938" i="8"/>
  <c r="AA938" i="8"/>
  <c r="Z938" i="8"/>
  <c r="Y938" i="8"/>
  <c r="X938" i="8"/>
  <c r="W938" i="8"/>
  <c r="V938" i="8"/>
  <c r="U938" i="8"/>
  <c r="T938" i="8"/>
  <c r="S938" i="8"/>
  <c r="R938" i="8"/>
  <c r="Q938" i="8"/>
  <c r="P938" i="8"/>
  <c r="O938" i="8"/>
  <c r="N938" i="8"/>
  <c r="M938" i="8"/>
  <c r="AC938" i="8" s="1"/>
  <c r="AC937" i="8" s="1"/>
  <c r="AB937" i="8"/>
  <c r="AA937" i="8"/>
  <c r="Z937" i="8"/>
  <c r="Y937" i="8"/>
  <c r="X937" i="8"/>
  <c r="W937" i="8"/>
  <c r="V937" i="8"/>
  <c r="U937" i="8"/>
  <c r="T937" i="8"/>
  <c r="S937" i="8"/>
  <c r="R937" i="8"/>
  <c r="Q937" i="8"/>
  <c r="P937" i="8"/>
  <c r="O937" i="8"/>
  <c r="N937" i="8"/>
  <c r="M937" i="8"/>
  <c r="AB936" i="8"/>
  <c r="AA936" i="8"/>
  <c r="Z936" i="8"/>
  <c r="Y936" i="8"/>
  <c r="X936" i="8"/>
  <c r="W936" i="8"/>
  <c r="V936" i="8"/>
  <c r="U936" i="8"/>
  <c r="T936" i="8"/>
  <c r="S936" i="8"/>
  <c r="R936" i="8"/>
  <c r="Q936" i="8"/>
  <c r="P936" i="8"/>
  <c r="O936" i="8"/>
  <c r="N936" i="8"/>
  <c r="M936" i="8"/>
  <c r="AC936" i="8" s="1"/>
  <c r="AB935" i="8"/>
  <c r="AA935" i="8"/>
  <c r="Z935" i="8"/>
  <c r="Y935" i="8"/>
  <c r="X935" i="8"/>
  <c r="W935" i="8"/>
  <c r="V935" i="8"/>
  <c r="U935" i="8"/>
  <c r="T935" i="8"/>
  <c r="S935" i="8"/>
  <c r="R935" i="8"/>
  <c r="Q935" i="8"/>
  <c r="P935" i="8"/>
  <c r="O935" i="8"/>
  <c r="N935" i="8"/>
  <c r="M935" i="8"/>
  <c r="AC935" i="8" s="1"/>
  <c r="AB934" i="8"/>
  <c r="AA934" i="8"/>
  <c r="Z934" i="8"/>
  <c r="Y934" i="8"/>
  <c r="X934" i="8"/>
  <c r="W934" i="8"/>
  <c r="V934" i="8"/>
  <c r="U934" i="8"/>
  <c r="T934" i="8"/>
  <c r="S934" i="8"/>
  <c r="R934" i="8"/>
  <c r="Q934" i="8"/>
  <c r="P934" i="8"/>
  <c r="O934" i="8"/>
  <c r="N934" i="8"/>
  <c r="M934" i="8"/>
  <c r="AC934" i="8" s="1"/>
  <c r="AC933" i="8" s="1"/>
  <c r="AB933" i="8"/>
  <c r="AA933" i="8"/>
  <c r="Z933" i="8"/>
  <c r="Y933" i="8"/>
  <c r="X933" i="8"/>
  <c r="W933" i="8"/>
  <c r="V933" i="8"/>
  <c r="U933" i="8"/>
  <c r="T933" i="8"/>
  <c r="S933" i="8"/>
  <c r="R933" i="8"/>
  <c r="Q933" i="8"/>
  <c r="P933" i="8"/>
  <c r="O933" i="8"/>
  <c r="N933" i="8"/>
  <c r="M933" i="8"/>
  <c r="AB932" i="8"/>
  <c r="AA932" i="8"/>
  <c r="Z932" i="8"/>
  <c r="Y932" i="8"/>
  <c r="X932" i="8"/>
  <c r="W932" i="8"/>
  <c r="V932" i="8"/>
  <c r="U932" i="8"/>
  <c r="T932" i="8"/>
  <c r="S932" i="8"/>
  <c r="R932" i="8"/>
  <c r="Q932" i="8"/>
  <c r="P932" i="8"/>
  <c r="O932" i="8"/>
  <c r="N932" i="8"/>
  <c r="M932" i="8"/>
  <c r="AC932" i="8" s="1"/>
  <c r="AB931" i="8"/>
  <c r="AA931" i="8"/>
  <c r="Z931" i="8"/>
  <c r="Y931" i="8"/>
  <c r="X931" i="8"/>
  <c r="W931" i="8"/>
  <c r="V931" i="8"/>
  <c r="U931" i="8"/>
  <c r="T931" i="8"/>
  <c r="S931" i="8"/>
  <c r="R931" i="8"/>
  <c r="Q931" i="8"/>
  <c r="P931" i="8"/>
  <c r="O931" i="8"/>
  <c r="N931" i="8"/>
  <c r="M931" i="8"/>
  <c r="AC931" i="8" s="1"/>
  <c r="AB930" i="8"/>
  <c r="AA930" i="8"/>
  <c r="Z930" i="8"/>
  <c r="Y930" i="8"/>
  <c r="X930" i="8"/>
  <c r="W930" i="8"/>
  <c r="V930" i="8"/>
  <c r="U930" i="8"/>
  <c r="T930" i="8"/>
  <c r="S930" i="8"/>
  <c r="R930" i="8"/>
  <c r="Q930" i="8"/>
  <c r="P930" i="8"/>
  <c r="O930" i="8"/>
  <c r="N930" i="8"/>
  <c r="M930" i="8"/>
  <c r="AC930" i="8" s="1"/>
  <c r="AC929" i="8" s="1"/>
  <c r="AB929" i="8"/>
  <c r="AA929" i="8"/>
  <c r="Z929" i="8"/>
  <c r="Y929" i="8"/>
  <c r="X929" i="8"/>
  <c r="W929" i="8"/>
  <c r="V929" i="8"/>
  <c r="U929" i="8"/>
  <c r="T929" i="8"/>
  <c r="S929" i="8"/>
  <c r="R929" i="8"/>
  <c r="Q929" i="8"/>
  <c r="P929" i="8"/>
  <c r="O929" i="8"/>
  <c r="N929" i="8"/>
  <c r="M929" i="8"/>
  <c r="AB927" i="8"/>
  <c r="AA927" i="8"/>
  <c r="Z927" i="8"/>
  <c r="Y927" i="8"/>
  <c r="X927" i="8"/>
  <c r="W927" i="8"/>
  <c r="V927" i="8"/>
  <c r="U927" i="8"/>
  <c r="T927" i="8"/>
  <c r="S927" i="8"/>
  <c r="R927" i="8"/>
  <c r="Q927" i="8"/>
  <c r="P927" i="8"/>
  <c r="O927" i="8"/>
  <c r="N927" i="8"/>
  <c r="M927" i="8"/>
  <c r="AC927" i="8" s="1"/>
  <c r="AB926" i="8"/>
  <c r="AA926" i="8"/>
  <c r="Z926" i="8"/>
  <c r="Y926" i="8"/>
  <c r="X926" i="8"/>
  <c r="W926" i="8"/>
  <c r="V926" i="8"/>
  <c r="U926" i="8"/>
  <c r="T926" i="8"/>
  <c r="S926" i="8"/>
  <c r="R926" i="8"/>
  <c r="Q926" i="8"/>
  <c r="P926" i="8"/>
  <c r="O926" i="8"/>
  <c r="N926" i="8"/>
  <c r="M926" i="8"/>
  <c r="AC926" i="8" s="1"/>
  <c r="AB925" i="8"/>
  <c r="AA925" i="8"/>
  <c r="Z925" i="8"/>
  <c r="Y925" i="8"/>
  <c r="X925" i="8"/>
  <c r="W925" i="8"/>
  <c r="V925" i="8"/>
  <c r="U925" i="8"/>
  <c r="T925" i="8"/>
  <c r="S925" i="8"/>
  <c r="R925" i="8"/>
  <c r="Q925" i="8"/>
  <c r="P925" i="8"/>
  <c r="O925" i="8"/>
  <c r="N925" i="8"/>
  <c r="M925" i="8"/>
  <c r="AC925" i="8" s="1"/>
  <c r="AB924" i="8"/>
  <c r="AA924" i="8"/>
  <c r="Z924" i="8"/>
  <c r="Y924" i="8"/>
  <c r="X924" i="8"/>
  <c r="W924" i="8"/>
  <c r="V924" i="8"/>
  <c r="U924" i="8"/>
  <c r="T924" i="8"/>
  <c r="S924" i="8"/>
  <c r="R924" i="8"/>
  <c r="Q924" i="8"/>
  <c r="P924" i="8"/>
  <c r="O924" i="8"/>
  <c r="N924" i="8"/>
  <c r="M924" i="8"/>
  <c r="AC924" i="8" s="1"/>
  <c r="AC923" i="8" s="1"/>
  <c r="AB923" i="8"/>
  <c r="AA923" i="8"/>
  <c r="Z923" i="8"/>
  <c r="Y923" i="8"/>
  <c r="X923" i="8"/>
  <c r="W923" i="8"/>
  <c r="V923" i="8"/>
  <c r="U923" i="8"/>
  <c r="T923" i="8"/>
  <c r="S923" i="8"/>
  <c r="R923" i="8"/>
  <c r="Q923" i="8"/>
  <c r="P923" i="8"/>
  <c r="O923" i="8"/>
  <c r="N923" i="8"/>
  <c r="M923" i="8"/>
  <c r="AB922" i="8"/>
  <c r="AA922" i="8"/>
  <c r="Z922" i="8"/>
  <c r="Y922" i="8"/>
  <c r="X922" i="8"/>
  <c r="W922" i="8"/>
  <c r="V922" i="8"/>
  <c r="U922" i="8"/>
  <c r="T922" i="8"/>
  <c r="S922" i="8"/>
  <c r="R922" i="8"/>
  <c r="Q922" i="8"/>
  <c r="P922" i="8"/>
  <c r="O922" i="8"/>
  <c r="N922" i="8"/>
  <c r="M922" i="8"/>
  <c r="AC922" i="8" s="1"/>
  <c r="AB921" i="8"/>
  <c r="AA921" i="8"/>
  <c r="Z921" i="8"/>
  <c r="Y921" i="8"/>
  <c r="X921" i="8"/>
  <c r="W921" i="8"/>
  <c r="V921" i="8"/>
  <c r="U921" i="8"/>
  <c r="T921" i="8"/>
  <c r="S921" i="8"/>
  <c r="R921" i="8"/>
  <c r="Q921" i="8"/>
  <c r="P921" i="8"/>
  <c r="O921" i="8"/>
  <c r="N921" i="8"/>
  <c r="M921" i="8"/>
  <c r="AC921" i="8" s="1"/>
  <c r="AB920" i="8"/>
  <c r="AA920" i="8"/>
  <c r="Z920" i="8"/>
  <c r="Y920" i="8"/>
  <c r="X920" i="8"/>
  <c r="W920" i="8"/>
  <c r="V920" i="8"/>
  <c r="U920" i="8"/>
  <c r="T920" i="8"/>
  <c r="S920" i="8"/>
  <c r="R920" i="8"/>
  <c r="Q920" i="8"/>
  <c r="P920" i="8"/>
  <c r="O920" i="8"/>
  <c r="N920" i="8"/>
  <c r="M920" i="8"/>
  <c r="AC920" i="8" s="1"/>
  <c r="AB919" i="8"/>
  <c r="AA919" i="8"/>
  <c r="Z919" i="8"/>
  <c r="Y919" i="8"/>
  <c r="X919" i="8"/>
  <c r="W919" i="8"/>
  <c r="V919" i="8"/>
  <c r="U919" i="8"/>
  <c r="T919" i="8"/>
  <c r="S919" i="8"/>
  <c r="R919" i="8"/>
  <c r="Q919" i="8"/>
  <c r="P919" i="8"/>
  <c r="O919" i="8"/>
  <c r="N919" i="8"/>
  <c r="M919" i="8"/>
  <c r="AC919" i="8" s="1"/>
  <c r="AC918" i="8" s="1"/>
  <c r="AB918" i="8"/>
  <c r="AA918" i="8"/>
  <c r="Z918" i="8"/>
  <c r="Y918" i="8"/>
  <c r="X918" i="8"/>
  <c r="W918" i="8"/>
  <c r="V918" i="8"/>
  <c r="U918" i="8"/>
  <c r="T918" i="8"/>
  <c r="S918" i="8"/>
  <c r="R918" i="8"/>
  <c r="Q918" i="8"/>
  <c r="P918" i="8"/>
  <c r="O918" i="8"/>
  <c r="N918" i="8"/>
  <c r="M918" i="8"/>
  <c r="AB917" i="8"/>
  <c r="AA917" i="8"/>
  <c r="Z917" i="8"/>
  <c r="Y917" i="8"/>
  <c r="X917" i="8"/>
  <c r="W917" i="8"/>
  <c r="V917" i="8"/>
  <c r="U917" i="8"/>
  <c r="T917" i="8"/>
  <c r="S917" i="8"/>
  <c r="R917" i="8"/>
  <c r="Q917" i="8"/>
  <c r="P917" i="8"/>
  <c r="O917" i="8"/>
  <c r="N917" i="8"/>
  <c r="M917" i="8"/>
  <c r="AC917" i="8" s="1"/>
  <c r="AB916" i="8"/>
  <c r="AA916" i="8"/>
  <c r="Z916" i="8"/>
  <c r="Y916" i="8"/>
  <c r="X916" i="8"/>
  <c r="W916" i="8"/>
  <c r="V916" i="8"/>
  <c r="U916" i="8"/>
  <c r="T916" i="8"/>
  <c r="S916" i="8"/>
  <c r="R916" i="8"/>
  <c r="Q916" i="8"/>
  <c r="P916" i="8"/>
  <c r="O916" i="8"/>
  <c r="N916" i="8"/>
  <c r="M916" i="8"/>
  <c r="AC916" i="8" s="1"/>
  <c r="AB915" i="8"/>
  <c r="AA915" i="8"/>
  <c r="Z915" i="8"/>
  <c r="Y915" i="8"/>
  <c r="X915" i="8"/>
  <c r="W915" i="8"/>
  <c r="V915" i="8"/>
  <c r="U915" i="8"/>
  <c r="T915" i="8"/>
  <c r="S915" i="8"/>
  <c r="R915" i="8"/>
  <c r="Q915" i="8"/>
  <c r="P915" i="8"/>
  <c r="O915" i="8"/>
  <c r="N915" i="8"/>
  <c r="M915" i="8"/>
  <c r="AC915" i="8" s="1"/>
  <c r="AB914" i="8"/>
  <c r="AA914" i="8"/>
  <c r="Z914" i="8"/>
  <c r="Y914" i="8"/>
  <c r="X914" i="8"/>
  <c r="W914" i="8"/>
  <c r="V914" i="8"/>
  <c r="U914" i="8"/>
  <c r="T914" i="8"/>
  <c r="S914" i="8"/>
  <c r="R914" i="8"/>
  <c r="Q914" i="8"/>
  <c r="P914" i="8"/>
  <c r="O914" i="8"/>
  <c r="N914" i="8"/>
  <c r="M914" i="8"/>
  <c r="AC914" i="8" s="1"/>
  <c r="AC913" i="8" s="1"/>
  <c r="AB913" i="8"/>
  <c r="AA913" i="8"/>
  <c r="Z913" i="8"/>
  <c r="Y913" i="8"/>
  <c r="X913" i="8"/>
  <c r="W913" i="8"/>
  <c r="V913" i="8"/>
  <c r="U913" i="8"/>
  <c r="T913" i="8"/>
  <c r="S913" i="8"/>
  <c r="R913" i="8"/>
  <c r="Q913" i="8"/>
  <c r="P913" i="8"/>
  <c r="O913" i="8"/>
  <c r="N913" i="8"/>
  <c r="M913" i="8"/>
  <c r="AB910" i="8"/>
  <c r="AA910" i="8"/>
  <c r="Z910" i="8"/>
  <c r="Y910" i="8"/>
  <c r="X910" i="8"/>
  <c r="W910" i="8"/>
  <c r="V910" i="8"/>
  <c r="U910" i="8"/>
  <c r="T910" i="8"/>
  <c r="S910" i="8"/>
  <c r="R910" i="8"/>
  <c r="Q910" i="8"/>
  <c r="P910" i="8"/>
  <c r="O910" i="8"/>
  <c r="N910" i="8"/>
  <c r="M910" i="8"/>
  <c r="AC910" i="8" s="1"/>
  <c r="AB909" i="8"/>
  <c r="AA909" i="8"/>
  <c r="Z909" i="8"/>
  <c r="Y909" i="8"/>
  <c r="X909" i="8"/>
  <c r="W909" i="8"/>
  <c r="V909" i="8"/>
  <c r="U909" i="8"/>
  <c r="T909" i="8"/>
  <c r="S909" i="8"/>
  <c r="R909" i="8"/>
  <c r="Q909" i="8"/>
  <c r="P909" i="8"/>
  <c r="O909" i="8"/>
  <c r="N909" i="8"/>
  <c r="M909" i="8"/>
  <c r="AC909" i="8" s="1"/>
  <c r="AB908" i="8"/>
  <c r="AA908" i="8"/>
  <c r="Z908" i="8"/>
  <c r="Y908" i="8"/>
  <c r="X908" i="8"/>
  <c r="W908" i="8"/>
  <c r="V908" i="8"/>
  <c r="U908" i="8"/>
  <c r="T908" i="8"/>
  <c r="S908" i="8"/>
  <c r="R908" i="8"/>
  <c r="Q908" i="8"/>
  <c r="P908" i="8"/>
  <c r="O908" i="8"/>
  <c r="N908" i="8"/>
  <c r="M908" i="8"/>
  <c r="AC908" i="8" s="1"/>
  <c r="AB907" i="8"/>
  <c r="AA907" i="8"/>
  <c r="Z907" i="8"/>
  <c r="Y907" i="8"/>
  <c r="X907" i="8"/>
  <c r="W907" i="8"/>
  <c r="V907" i="8"/>
  <c r="U907" i="8"/>
  <c r="T907" i="8"/>
  <c r="S907" i="8"/>
  <c r="R907" i="8"/>
  <c r="Q907" i="8"/>
  <c r="P907" i="8"/>
  <c r="O907" i="8"/>
  <c r="N907" i="8"/>
  <c r="M907" i="8"/>
  <c r="AC907" i="8" s="1"/>
  <c r="AC906" i="8" s="1"/>
  <c r="AB906" i="8"/>
  <c r="AA906" i="8"/>
  <c r="Z906" i="8"/>
  <c r="Y906" i="8"/>
  <c r="X906" i="8"/>
  <c r="W906" i="8"/>
  <c r="V906" i="8"/>
  <c r="U906" i="8"/>
  <c r="T906" i="8"/>
  <c r="S906" i="8"/>
  <c r="R906" i="8"/>
  <c r="Q906" i="8"/>
  <c r="P906" i="8"/>
  <c r="O906" i="8"/>
  <c r="N906" i="8"/>
  <c r="M906" i="8"/>
  <c r="M905" i="8"/>
  <c r="AC905" i="8" s="1"/>
  <c r="AB904" i="8"/>
  <c r="AA904" i="8"/>
  <c r="Z904" i="8"/>
  <c r="Y904" i="8"/>
  <c r="X904" i="8"/>
  <c r="W904" i="8"/>
  <c r="V904" i="8"/>
  <c r="U904" i="8"/>
  <c r="T904" i="8"/>
  <c r="S904" i="8"/>
  <c r="R904" i="8"/>
  <c r="Q904" i="8"/>
  <c r="P904" i="8"/>
  <c r="O904" i="8"/>
  <c r="N904" i="8"/>
  <c r="M904" i="8"/>
  <c r="AC904" i="8" s="1"/>
  <c r="AC903" i="8" s="1"/>
  <c r="AB903" i="8"/>
  <c r="AA903" i="8"/>
  <c r="Z903" i="8"/>
  <c r="Y903" i="8"/>
  <c r="X903" i="8"/>
  <c r="W903" i="8"/>
  <c r="V903" i="8"/>
  <c r="U903" i="8"/>
  <c r="T903" i="8"/>
  <c r="S903" i="8"/>
  <c r="R903" i="8"/>
  <c r="Q903" i="8"/>
  <c r="P903" i="8"/>
  <c r="O903" i="8"/>
  <c r="N903" i="8"/>
  <c r="M903" i="8"/>
  <c r="M902" i="8"/>
  <c r="AC902" i="8" s="1"/>
  <c r="AB901" i="8"/>
  <c r="AA901" i="8"/>
  <c r="Z901" i="8"/>
  <c r="Y901" i="8"/>
  <c r="X901" i="8"/>
  <c r="W901" i="8"/>
  <c r="V901" i="8"/>
  <c r="U901" i="8"/>
  <c r="T901" i="8"/>
  <c r="S901" i="8"/>
  <c r="R901" i="8"/>
  <c r="Q901" i="8"/>
  <c r="P901" i="8"/>
  <c r="O901" i="8"/>
  <c r="N901" i="8"/>
  <c r="M901" i="8"/>
  <c r="AC901" i="8" s="1"/>
  <c r="AB900" i="8"/>
  <c r="AA900" i="8"/>
  <c r="Z900" i="8"/>
  <c r="Y900" i="8"/>
  <c r="X900" i="8"/>
  <c r="W900" i="8"/>
  <c r="V900" i="8"/>
  <c r="U900" i="8"/>
  <c r="T900" i="8"/>
  <c r="S900" i="8"/>
  <c r="R900" i="8"/>
  <c r="Q900" i="8"/>
  <c r="P900" i="8"/>
  <c r="O900" i="8"/>
  <c r="N900" i="8"/>
  <c r="M900" i="8"/>
  <c r="AC900" i="8" s="1"/>
  <c r="AC899" i="8" s="1"/>
  <c r="AB899" i="8"/>
  <c r="AA899" i="8"/>
  <c r="Z899" i="8"/>
  <c r="Y899" i="8"/>
  <c r="X899" i="8"/>
  <c r="W899" i="8"/>
  <c r="V899" i="8"/>
  <c r="U899" i="8"/>
  <c r="T899" i="8"/>
  <c r="S899" i="8"/>
  <c r="R899" i="8"/>
  <c r="Q899" i="8"/>
  <c r="P899" i="8"/>
  <c r="O899" i="8"/>
  <c r="N899" i="8"/>
  <c r="M899" i="8"/>
  <c r="M898" i="8"/>
  <c r="AC898" i="8" s="1"/>
  <c r="AB897" i="8"/>
  <c r="AA897" i="8"/>
  <c r="Z897" i="8"/>
  <c r="Y897" i="8"/>
  <c r="X897" i="8"/>
  <c r="W897" i="8"/>
  <c r="V897" i="8"/>
  <c r="U897" i="8"/>
  <c r="T897" i="8"/>
  <c r="S897" i="8"/>
  <c r="R897" i="8"/>
  <c r="Q897" i="8"/>
  <c r="P897" i="8"/>
  <c r="O897" i="8"/>
  <c r="N897" i="8"/>
  <c r="M897" i="8"/>
  <c r="AC897" i="8" s="1"/>
  <c r="AB896" i="8"/>
  <c r="AA896" i="8"/>
  <c r="Z896" i="8"/>
  <c r="Y896" i="8"/>
  <c r="X896" i="8"/>
  <c r="W896" i="8"/>
  <c r="V896" i="8"/>
  <c r="U896" i="8"/>
  <c r="T896" i="8"/>
  <c r="S896" i="8"/>
  <c r="R896" i="8"/>
  <c r="Q896" i="8"/>
  <c r="P896" i="8"/>
  <c r="O896" i="8"/>
  <c r="N896" i="8"/>
  <c r="M896" i="8"/>
  <c r="AC896" i="8" s="1"/>
  <c r="AC895" i="8" s="1"/>
  <c r="AB895" i="8"/>
  <c r="AA895" i="8"/>
  <c r="Z895" i="8"/>
  <c r="Y895" i="8"/>
  <c r="X895" i="8"/>
  <c r="W895" i="8"/>
  <c r="V895" i="8"/>
  <c r="U895" i="8"/>
  <c r="T895" i="8"/>
  <c r="S895" i="8"/>
  <c r="R895" i="8"/>
  <c r="Q895" i="8"/>
  <c r="P895" i="8"/>
  <c r="O895" i="8"/>
  <c r="N895" i="8"/>
  <c r="M895" i="8"/>
  <c r="Q894" i="8"/>
  <c r="P894" i="8"/>
  <c r="O894" i="8"/>
  <c r="N894" i="8"/>
  <c r="AB894" i="8" s="1"/>
  <c r="AB892" i="8" s="1"/>
  <c r="M894" i="8"/>
  <c r="M893" i="8"/>
  <c r="AC893" i="8" s="1"/>
  <c r="Q892" i="8"/>
  <c r="P892" i="8"/>
  <c r="O892" i="8"/>
  <c r="N892" i="8"/>
  <c r="M892" i="8"/>
  <c r="Q891" i="8"/>
  <c r="P891" i="8"/>
  <c r="O891" i="8"/>
  <c r="N891" i="8"/>
  <c r="AB891" i="8" s="1"/>
  <c r="AB889" i="8" s="1"/>
  <c r="M891" i="8"/>
  <c r="M890" i="8"/>
  <c r="AC890" i="8" s="1"/>
  <c r="Q889" i="8"/>
  <c r="P889" i="8"/>
  <c r="O889" i="8"/>
  <c r="N889" i="8"/>
  <c r="M889" i="8"/>
  <c r="AB888" i="8"/>
  <c r="AA888" i="8"/>
  <c r="Z888" i="8"/>
  <c r="Y888" i="8"/>
  <c r="X888" i="8"/>
  <c r="W888" i="8"/>
  <c r="V888" i="8"/>
  <c r="U888" i="8"/>
  <c r="T888" i="8"/>
  <c r="S888" i="8"/>
  <c r="R888" i="8"/>
  <c r="Q888" i="8"/>
  <c r="P888" i="8"/>
  <c r="O888" i="8"/>
  <c r="N888" i="8"/>
  <c r="M888" i="8"/>
  <c r="AC888" i="8" s="1"/>
  <c r="AB887" i="8"/>
  <c r="AA887" i="8"/>
  <c r="Z887" i="8"/>
  <c r="Y887" i="8"/>
  <c r="X887" i="8"/>
  <c r="W887" i="8"/>
  <c r="V887" i="8"/>
  <c r="U887" i="8"/>
  <c r="T887" i="8"/>
  <c r="S887" i="8"/>
  <c r="R887" i="8"/>
  <c r="Q887" i="8"/>
  <c r="P887" i="8"/>
  <c r="O887" i="8"/>
  <c r="N887" i="8"/>
  <c r="M887" i="8"/>
  <c r="AC887" i="8" s="1"/>
  <c r="N886" i="8"/>
  <c r="M886" i="8"/>
  <c r="M885" i="8"/>
  <c r="AB884" i="8"/>
  <c r="AA884" i="8"/>
  <c r="Z884" i="8"/>
  <c r="Y884" i="8"/>
  <c r="X884" i="8"/>
  <c r="W884" i="8"/>
  <c r="V884" i="8"/>
  <c r="U884" i="8"/>
  <c r="T884" i="8"/>
  <c r="S884" i="8"/>
  <c r="R884" i="8"/>
  <c r="Q884" i="8"/>
  <c r="P884" i="8"/>
  <c r="O884" i="8"/>
  <c r="M884" i="8"/>
  <c r="Q882" i="8"/>
  <c r="P882" i="8"/>
  <c r="O882" i="8"/>
  <c r="N882" i="8"/>
  <c r="AA882" i="8" s="1"/>
  <c r="AA880" i="8" s="1"/>
  <c r="M882" i="8"/>
  <c r="M881" i="8"/>
  <c r="AC881" i="8" s="1"/>
  <c r="Q880" i="8"/>
  <c r="P880" i="8"/>
  <c r="O880" i="8"/>
  <c r="N880" i="8"/>
  <c r="M880" i="8"/>
  <c r="Q879" i="8"/>
  <c r="P879" i="8"/>
  <c r="O879" i="8"/>
  <c r="N879" i="8"/>
  <c r="AA879" i="8" s="1"/>
  <c r="AA877" i="8" s="1"/>
  <c r="M879" i="8"/>
  <c r="M878" i="8"/>
  <c r="AC878" i="8" s="1"/>
  <c r="Q877" i="8"/>
  <c r="P877" i="8"/>
  <c r="O877" i="8"/>
  <c r="N877" i="8"/>
  <c r="M877" i="8"/>
  <c r="AB876" i="8"/>
  <c r="AA876" i="8"/>
  <c r="Z876" i="8"/>
  <c r="Y876" i="8"/>
  <c r="X876" i="8"/>
  <c r="W876" i="8"/>
  <c r="V876" i="8"/>
  <c r="U876" i="8"/>
  <c r="T876" i="8"/>
  <c r="S876" i="8"/>
  <c r="R876" i="8"/>
  <c r="Q876" i="8"/>
  <c r="P876" i="8"/>
  <c r="O876" i="8"/>
  <c r="N876" i="8"/>
  <c r="M876" i="8"/>
  <c r="AC876" i="8" s="1"/>
  <c r="AB875" i="8"/>
  <c r="AA875" i="8"/>
  <c r="Z875" i="8"/>
  <c r="Y875" i="8"/>
  <c r="X875" i="8"/>
  <c r="W875" i="8"/>
  <c r="V875" i="8"/>
  <c r="U875" i="8"/>
  <c r="T875" i="8"/>
  <c r="S875" i="8"/>
  <c r="R875" i="8"/>
  <c r="Q875" i="8"/>
  <c r="P875" i="8"/>
  <c r="O875" i="8"/>
  <c r="N875" i="8"/>
  <c r="M875" i="8"/>
  <c r="AC875" i="8" s="1"/>
  <c r="N874" i="8"/>
  <c r="M874" i="8"/>
  <c r="M873" i="8"/>
  <c r="N873" i="8" s="1"/>
  <c r="AB872" i="8"/>
  <c r="AA872" i="8"/>
  <c r="Z872" i="8"/>
  <c r="Y872" i="8"/>
  <c r="X872" i="8"/>
  <c r="W872" i="8"/>
  <c r="V872" i="8"/>
  <c r="U872" i="8"/>
  <c r="T872" i="8"/>
  <c r="S872" i="8"/>
  <c r="R872" i="8"/>
  <c r="Q872" i="8"/>
  <c r="P872" i="8"/>
  <c r="O872" i="8"/>
  <c r="M872" i="8"/>
  <c r="AB862" i="8"/>
  <c r="AA862" i="8"/>
  <c r="Z862" i="8"/>
  <c r="Y862" i="8"/>
  <c r="X862" i="8"/>
  <c r="X860" i="8" s="1"/>
  <c r="W862" i="8"/>
  <c r="V862" i="8"/>
  <c r="U862" i="8"/>
  <c r="T862" i="8"/>
  <c r="S862" i="8"/>
  <c r="R862" i="8"/>
  <c r="Q862" i="8"/>
  <c r="P862" i="8"/>
  <c r="P860" i="8" s="1"/>
  <c r="O862" i="8"/>
  <c r="M862" i="8"/>
  <c r="AB861" i="8"/>
  <c r="AB860" i="8" s="1"/>
  <c r="AA861" i="8"/>
  <c r="AA860" i="8" s="1"/>
  <c r="Z861" i="8"/>
  <c r="Y861" i="8"/>
  <c r="Y860" i="8" s="1"/>
  <c r="X861" i="8"/>
  <c r="W861" i="8"/>
  <c r="V861" i="8"/>
  <c r="U861" i="8"/>
  <c r="T861" i="8"/>
  <c r="S861" i="8"/>
  <c r="R861" i="8"/>
  <c r="Q861" i="8"/>
  <c r="Q860" i="8" s="1"/>
  <c r="P861" i="8"/>
  <c r="O861" i="8"/>
  <c r="M861" i="8"/>
  <c r="N861" i="8" s="1"/>
  <c r="T860" i="8"/>
  <c r="S860" i="8"/>
  <c r="M860" i="8"/>
  <c r="AB859" i="8"/>
  <c r="AA859" i="8"/>
  <c r="Z859" i="8"/>
  <c r="Y859" i="8"/>
  <c r="X859" i="8"/>
  <c r="W859" i="8"/>
  <c r="V859" i="8"/>
  <c r="U859" i="8"/>
  <c r="T859" i="8"/>
  <c r="S859" i="8"/>
  <c r="R859" i="8"/>
  <c r="Q859" i="8"/>
  <c r="P859" i="8"/>
  <c r="O859" i="8"/>
  <c r="M859" i="8"/>
  <c r="N859" i="8" s="1"/>
  <c r="AB858" i="8"/>
  <c r="AA858" i="8"/>
  <c r="Z858" i="8"/>
  <c r="Y858" i="8"/>
  <c r="X858" i="8"/>
  <c r="W858" i="8"/>
  <c r="V858" i="8"/>
  <c r="U858" i="8"/>
  <c r="T858" i="8"/>
  <c r="S858" i="8"/>
  <c r="R858" i="8"/>
  <c r="Q858" i="8"/>
  <c r="P858" i="8"/>
  <c r="O858" i="8"/>
  <c r="M858" i="8"/>
  <c r="M857" i="8"/>
  <c r="AB856" i="8"/>
  <c r="AA856" i="8"/>
  <c r="Z856" i="8"/>
  <c r="Y856" i="8"/>
  <c r="X856" i="8"/>
  <c r="W856" i="8"/>
  <c r="V856" i="8"/>
  <c r="U856" i="8"/>
  <c r="T856" i="8"/>
  <c r="S856" i="8"/>
  <c r="R856" i="8"/>
  <c r="Q856" i="8"/>
  <c r="P856" i="8"/>
  <c r="O856" i="8"/>
  <c r="N856" i="8"/>
  <c r="M856" i="8"/>
  <c r="AB855" i="8"/>
  <c r="AB854" i="8" s="1"/>
  <c r="AA855" i="8"/>
  <c r="AA854" i="8" s="1"/>
  <c r="Z855" i="8"/>
  <c r="Z854" i="8" s="1"/>
  <c r="Y855" i="8"/>
  <c r="Y854" i="8" s="1"/>
  <c r="X855" i="8"/>
  <c r="X854" i="8" s="1"/>
  <c r="W855" i="8"/>
  <c r="W854" i="8" s="1"/>
  <c r="V855" i="8"/>
  <c r="U855" i="8"/>
  <c r="U854" i="8" s="1"/>
  <c r="T855" i="8"/>
  <c r="T854" i="8" s="1"/>
  <c r="S855" i="8"/>
  <c r="S854" i="8" s="1"/>
  <c r="R855" i="8"/>
  <c r="R854" i="8" s="1"/>
  <c r="Q855" i="8"/>
  <c r="Q854" i="8" s="1"/>
  <c r="P855" i="8"/>
  <c r="P854" i="8" s="1"/>
  <c r="O855" i="8"/>
  <c r="O854" i="8" s="1"/>
  <c r="M855" i="8"/>
  <c r="N855" i="8" s="1"/>
  <c r="N854" i="8" s="1"/>
  <c r="V854" i="8"/>
  <c r="M854" i="8"/>
  <c r="AB853" i="8"/>
  <c r="AA853" i="8"/>
  <c r="Z853" i="8"/>
  <c r="Z851" i="8" s="1"/>
  <c r="Y853" i="8"/>
  <c r="X853" i="8"/>
  <c r="W853" i="8"/>
  <c r="V853" i="8"/>
  <c r="U853" i="8"/>
  <c r="T853" i="8"/>
  <c r="S853" i="8"/>
  <c r="R853" i="8"/>
  <c r="R851" i="8" s="1"/>
  <c r="Q853" i="8"/>
  <c r="P853" i="8"/>
  <c r="P851" i="8" s="1"/>
  <c r="O853" i="8"/>
  <c r="M853" i="8"/>
  <c r="N853" i="8" s="1"/>
  <c r="AB852" i="8"/>
  <c r="AA852" i="8"/>
  <c r="AA851" i="8" s="1"/>
  <c r="Z852" i="8"/>
  <c r="Y852" i="8"/>
  <c r="Y851" i="8" s="1"/>
  <c r="X852" i="8"/>
  <c r="W852" i="8"/>
  <c r="V852" i="8"/>
  <c r="U852" i="8"/>
  <c r="U851" i="8" s="1"/>
  <c r="T852" i="8"/>
  <c r="S852" i="8"/>
  <c r="S851" i="8" s="1"/>
  <c r="R852" i="8"/>
  <c r="Q852" i="8"/>
  <c r="Q851" i="8" s="1"/>
  <c r="P852" i="8"/>
  <c r="O852" i="8"/>
  <c r="M852" i="8"/>
  <c r="M851" i="8"/>
  <c r="AB850" i="8"/>
  <c r="AA850" i="8"/>
  <c r="Z850" i="8"/>
  <c r="Y850" i="8"/>
  <c r="X850" i="8"/>
  <c r="W850" i="8"/>
  <c r="V850" i="8"/>
  <c r="U850" i="8"/>
  <c r="T850" i="8"/>
  <c r="S850" i="8"/>
  <c r="R850" i="8"/>
  <c r="Q850" i="8"/>
  <c r="P850" i="8"/>
  <c r="O850" i="8"/>
  <c r="N850" i="8"/>
  <c r="M850" i="8"/>
  <c r="AB849" i="8"/>
  <c r="AB848" i="8" s="1"/>
  <c r="AA849" i="8"/>
  <c r="AA848" i="8" s="1"/>
  <c r="Z849" i="8"/>
  <c r="Z848" i="8" s="1"/>
  <c r="Y849" i="8"/>
  <c r="Y848" i="8" s="1"/>
  <c r="X849" i="8"/>
  <c r="X848" i="8" s="1"/>
  <c r="W849" i="8"/>
  <c r="W848" i="8" s="1"/>
  <c r="V849" i="8"/>
  <c r="U849" i="8"/>
  <c r="U848" i="8" s="1"/>
  <c r="T849" i="8"/>
  <c r="T848" i="8" s="1"/>
  <c r="S849" i="8"/>
  <c r="S848" i="8" s="1"/>
  <c r="R849" i="8"/>
  <c r="R848" i="8" s="1"/>
  <c r="Q849" i="8"/>
  <c r="Q848" i="8" s="1"/>
  <c r="P849" i="8"/>
  <c r="P848" i="8" s="1"/>
  <c r="O849" i="8"/>
  <c r="O848" i="8" s="1"/>
  <c r="M849" i="8"/>
  <c r="N849" i="8" s="1"/>
  <c r="N848" i="8" s="1"/>
  <c r="V848" i="8"/>
  <c r="M848" i="8"/>
  <c r="AB847" i="8"/>
  <c r="AB845" i="8" s="1"/>
  <c r="AA847" i="8"/>
  <c r="Z847" i="8"/>
  <c r="Y847" i="8"/>
  <c r="X847" i="8"/>
  <c r="W847" i="8"/>
  <c r="V847" i="8"/>
  <c r="U847" i="8"/>
  <c r="U845" i="8" s="1"/>
  <c r="T847" i="8"/>
  <c r="S847" i="8"/>
  <c r="R847" i="8"/>
  <c r="Q847" i="8"/>
  <c r="P847" i="8"/>
  <c r="O847" i="8"/>
  <c r="M847" i="8"/>
  <c r="N847" i="8" s="1"/>
  <c r="AB846" i="8"/>
  <c r="AA846" i="8"/>
  <c r="Z846" i="8"/>
  <c r="Z845" i="8" s="1"/>
  <c r="Y846" i="8"/>
  <c r="Y845" i="8" s="1"/>
  <c r="X846" i="8"/>
  <c r="W846" i="8"/>
  <c r="V846" i="8"/>
  <c r="U846" i="8"/>
  <c r="T846" i="8"/>
  <c r="S846" i="8"/>
  <c r="R846" i="8"/>
  <c r="R845" i="8" s="1"/>
  <c r="Q846" i="8"/>
  <c r="Q845" i="8" s="1"/>
  <c r="P846" i="8"/>
  <c r="O846" i="8"/>
  <c r="N846" i="8"/>
  <c r="M846" i="8"/>
  <c r="M845" i="8"/>
  <c r="AB843" i="8"/>
  <c r="AA843" i="8"/>
  <c r="Z843" i="8"/>
  <c r="Y843" i="8"/>
  <c r="X843" i="8"/>
  <c r="W843" i="8"/>
  <c r="V843" i="8"/>
  <c r="U843" i="8"/>
  <c r="T843" i="8"/>
  <c r="S843" i="8"/>
  <c r="R843" i="8"/>
  <c r="Q843" i="8"/>
  <c r="P843" i="8"/>
  <c r="O843" i="8"/>
  <c r="M843" i="8"/>
  <c r="AB842" i="8"/>
  <c r="AA842" i="8"/>
  <c r="Z842" i="8"/>
  <c r="Y842" i="8"/>
  <c r="X842" i="8"/>
  <c r="W842" i="8"/>
  <c r="V842" i="8"/>
  <c r="U842" i="8"/>
  <c r="T842" i="8"/>
  <c r="S842" i="8"/>
  <c r="R842" i="8"/>
  <c r="Q842" i="8"/>
  <c r="P842" i="8"/>
  <c r="O842" i="8"/>
  <c r="M842" i="8"/>
  <c r="N842" i="8" s="1"/>
  <c r="AB841" i="8"/>
  <c r="AA841" i="8"/>
  <c r="Z841" i="8"/>
  <c r="Y841" i="8"/>
  <c r="X841" i="8"/>
  <c r="W841" i="8"/>
  <c r="V841" i="8"/>
  <c r="U841" i="8"/>
  <c r="T841" i="8"/>
  <c r="S841" i="8"/>
  <c r="R841" i="8"/>
  <c r="Q841" i="8"/>
  <c r="P841" i="8"/>
  <c r="O841" i="8"/>
  <c r="M841" i="8"/>
  <c r="N841" i="8" s="1"/>
  <c r="M840" i="8"/>
  <c r="AB839" i="8"/>
  <c r="AA839" i="8"/>
  <c r="Z839" i="8"/>
  <c r="Y839" i="8"/>
  <c r="X839" i="8"/>
  <c r="W839" i="8"/>
  <c r="V839" i="8"/>
  <c r="U839" i="8"/>
  <c r="T839" i="8"/>
  <c r="S839" i="8"/>
  <c r="R839" i="8"/>
  <c r="Q839" i="8"/>
  <c r="P839" i="8"/>
  <c r="O839" i="8"/>
  <c r="N839" i="8"/>
  <c r="M839" i="8"/>
  <c r="AB838" i="8"/>
  <c r="AB837" i="8" s="1"/>
  <c r="AA838" i="8"/>
  <c r="AA837" i="8" s="1"/>
  <c r="Z838" i="8"/>
  <c r="Z837" i="8" s="1"/>
  <c r="Y838" i="8"/>
  <c r="Y837" i="8" s="1"/>
  <c r="X838" i="8"/>
  <c r="W838" i="8"/>
  <c r="W837" i="8" s="1"/>
  <c r="V838" i="8"/>
  <c r="U838" i="8"/>
  <c r="U837" i="8" s="1"/>
  <c r="T838" i="8"/>
  <c r="T837" i="8" s="1"/>
  <c r="S838" i="8"/>
  <c r="S837" i="8" s="1"/>
  <c r="R838" i="8"/>
  <c r="R837" i="8" s="1"/>
  <c r="Q838" i="8"/>
  <c r="P838" i="8"/>
  <c r="P837" i="8" s="1"/>
  <c r="O838" i="8"/>
  <c r="O837" i="8" s="1"/>
  <c r="M838" i="8"/>
  <c r="N838" i="8" s="1"/>
  <c r="N837" i="8" s="1"/>
  <c r="X837" i="8"/>
  <c r="V837" i="8"/>
  <c r="Q837" i="8"/>
  <c r="M837" i="8"/>
  <c r="AB836" i="8"/>
  <c r="AA836" i="8"/>
  <c r="Z836" i="8"/>
  <c r="Y836" i="8"/>
  <c r="X836" i="8"/>
  <c r="W836" i="8"/>
  <c r="V836" i="8"/>
  <c r="U836" i="8"/>
  <c r="T836" i="8"/>
  <c r="S836" i="8"/>
  <c r="R836" i="8"/>
  <c r="Q836" i="8"/>
  <c r="P836" i="8"/>
  <c r="O836" i="8"/>
  <c r="M836" i="8"/>
  <c r="N836" i="8" s="1"/>
  <c r="AB835" i="8"/>
  <c r="AA835" i="8"/>
  <c r="Z835" i="8"/>
  <c r="Y835" i="8"/>
  <c r="X835" i="8"/>
  <c r="W835" i="8"/>
  <c r="V835" i="8"/>
  <c r="U835" i="8"/>
  <c r="T835" i="8"/>
  <c r="S835" i="8"/>
  <c r="R835" i="8"/>
  <c r="Q835" i="8"/>
  <c r="P835" i="8"/>
  <c r="O835" i="8"/>
  <c r="M835" i="8"/>
  <c r="N835" i="8" s="1"/>
  <c r="AB834" i="8"/>
  <c r="AA834" i="8"/>
  <c r="Z834" i="8"/>
  <c r="Y834" i="8"/>
  <c r="X834" i="8"/>
  <c r="W834" i="8"/>
  <c r="V834" i="8"/>
  <c r="U834" i="8"/>
  <c r="T834" i="8"/>
  <c r="S834" i="8"/>
  <c r="R834" i="8"/>
  <c r="Q834" i="8"/>
  <c r="P834" i="8"/>
  <c r="O834" i="8"/>
  <c r="M834" i="8"/>
  <c r="N834" i="8" s="1"/>
  <c r="M833" i="8"/>
  <c r="AB832" i="8"/>
  <c r="AA832" i="8"/>
  <c r="Z832" i="8"/>
  <c r="Y832" i="8"/>
  <c r="X832" i="8"/>
  <c r="W832" i="8"/>
  <c r="V832" i="8"/>
  <c r="U832" i="8"/>
  <c r="T832" i="8"/>
  <c r="S832" i="8"/>
  <c r="R832" i="8"/>
  <c r="Q832" i="8"/>
  <c r="P832" i="8"/>
  <c r="O832" i="8"/>
  <c r="M832" i="8"/>
  <c r="N832" i="8" s="1"/>
  <c r="AB831" i="8"/>
  <c r="AA831" i="8"/>
  <c r="Z831" i="8"/>
  <c r="Y831" i="8"/>
  <c r="Y830" i="8" s="1"/>
  <c r="X831" i="8"/>
  <c r="W831" i="8"/>
  <c r="V831" i="8"/>
  <c r="V830" i="8" s="1"/>
  <c r="U831" i="8"/>
  <c r="T831" i="8"/>
  <c r="S831" i="8"/>
  <c r="R831" i="8"/>
  <c r="Q831" i="8"/>
  <c r="Q830" i="8" s="1"/>
  <c r="P831" i="8"/>
  <c r="O831" i="8"/>
  <c r="M831" i="8"/>
  <c r="N831" i="8" s="1"/>
  <c r="AB829" i="8"/>
  <c r="AA829" i="8"/>
  <c r="Z829" i="8"/>
  <c r="Y829" i="8"/>
  <c r="X829" i="8"/>
  <c r="W829" i="8"/>
  <c r="V829" i="8"/>
  <c r="U829" i="8"/>
  <c r="T829" i="8"/>
  <c r="S829" i="8"/>
  <c r="R829" i="8"/>
  <c r="Q829" i="8"/>
  <c r="P829" i="8"/>
  <c r="O829" i="8"/>
  <c r="N829" i="8"/>
  <c r="M829" i="8"/>
  <c r="AB828" i="8"/>
  <c r="AA828" i="8"/>
  <c r="Z828" i="8"/>
  <c r="Z826" i="8" s="1"/>
  <c r="Y828" i="8"/>
  <c r="X828" i="8"/>
  <c r="W828" i="8"/>
  <c r="V828" i="8"/>
  <c r="V826" i="8" s="1"/>
  <c r="U828" i="8"/>
  <c r="T828" i="8"/>
  <c r="S828" i="8"/>
  <c r="R828" i="8"/>
  <c r="Q828" i="8"/>
  <c r="P828" i="8"/>
  <c r="O828" i="8"/>
  <c r="M828" i="8"/>
  <c r="N828" i="8" s="1"/>
  <c r="AB827" i="8"/>
  <c r="AA827" i="8"/>
  <c r="Z827" i="8"/>
  <c r="Y827" i="8"/>
  <c r="X827" i="8"/>
  <c r="X826" i="8" s="1"/>
  <c r="W827" i="8"/>
  <c r="V827" i="8"/>
  <c r="U827" i="8"/>
  <c r="T827" i="8"/>
  <c r="S827" i="8"/>
  <c r="R827" i="8"/>
  <c r="Q827" i="8"/>
  <c r="P827" i="8"/>
  <c r="P826" i="8" s="1"/>
  <c r="O827" i="8"/>
  <c r="M827" i="8"/>
  <c r="W826" i="8"/>
  <c r="O826" i="8"/>
  <c r="AB825" i="8"/>
  <c r="AA825" i="8"/>
  <c r="Z825" i="8"/>
  <c r="Y825" i="8"/>
  <c r="X825" i="8"/>
  <c r="W825" i="8"/>
  <c r="V825" i="8"/>
  <c r="U825" i="8"/>
  <c r="T825" i="8"/>
  <c r="S825" i="8"/>
  <c r="R825" i="8"/>
  <c r="Q825" i="8"/>
  <c r="P825" i="8"/>
  <c r="O825" i="8"/>
  <c r="N825" i="8"/>
  <c r="M825" i="8"/>
  <c r="AB824" i="8"/>
  <c r="AB823" i="8" s="1"/>
  <c r="AA824" i="8"/>
  <c r="AA823" i="8" s="1"/>
  <c r="Z824" i="8"/>
  <c r="Z823" i="8" s="1"/>
  <c r="Y824" i="8"/>
  <c r="Y823" i="8" s="1"/>
  <c r="X824" i="8"/>
  <c r="X823" i="8" s="1"/>
  <c r="W824" i="8"/>
  <c r="W823" i="8" s="1"/>
  <c r="V824" i="8"/>
  <c r="V823" i="8" s="1"/>
  <c r="U824" i="8"/>
  <c r="U823" i="8" s="1"/>
  <c r="T824" i="8"/>
  <c r="T823" i="8" s="1"/>
  <c r="S824" i="8"/>
  <c r="R824" i="8"/>
  <c r="Q824" i="8"/>
  <c r="P824" i="8"/>
  <c r="P823" i="8" s="1"/>
  <c r="O824" i="8"/>
  <c r="O823" i="8" s="1"/>
  <c r="M824" i="8"/>
  <c r="N824" i="8" s="1"/>
  <c r="N823" i="8" s="1"/>
  <c r="S823" i="8"/>
  <c r="R823" i="8"/>
  <c r="Q823" i="8"/>
  <c r="M823" i="8"/>
  <c r="AB821" i="8"/>
  <c r="AA821" i="8"/>
  <c r="Z821" i="8"/>
  <c r="Y821" i="8"/>
  <c r="X821" i="8"/>
  <c r="W821" i="8"/>
  <c r="V821" i="8"/>
  <c r="U821" i="8"/>
  <c r="T821" i="8"/>
  <c r="S821" i="8"/>
  <c r="R821" i="8"/>
  <c r="Q821" i="8"/>
  <c r="P821" i="8"/>
  <c r="O821" i="8"/>
  <c r="M821" i="8"/>
  <c r="AB820" i="8"/>
  <c r="AA820" i="8"/>
  <c r="Z820" i="8"/>
  <c r="Y820" i="8"/>
  <c r="X820" i="8"/>
  <c r="W820" i="8"/>
  <c r="V820" i="8"/>
  <c r="U820" i="8"/>
  <c r="T820" i="8"/>
  <c r="S820" i="8"/>
  <c r="R820" i="8"/>
  <c r="Q820" i="8"/>
  <c r="P820" i="8"/>
  <c r="O820" i="8"/>
  <c r="M820" i="8"/>
  <c r="N820" i="8" s="1"/>
  <c r="AB819" i="8"/>
  <c r="AA819" i="8"/>
  <c r="Z819" i="8"/>
  <c r="Y819" i="8"/>
  <c r="X819" i="8"/>
  <c r="W819" i="8"/>
  <c r="V819" i="8"/>
  <c r="U819" i="8"/>
  <c r="T819" i="8"/>
  <c r="S819" i="8"/>
  <c r="R819" i="8"/>
  <c r="Q819" i="8"/>
  <c r="P819" i="8"/>
  <c r="O819" i="8"/>
  <c r="N819" i="8"/>
  <c r="M819" i="8"/>
  <c r="M818" i="8"/>
  <c r="AB817" i="8"/>
  <c r="AA817" i="8"/>
  <c r="Z817" i="8"/>
  <c r="Y817" i="8"/>
  <c r="X817" i="8"/>
  <c r="W817" i="8"/>
  <c r="V817" i="8"/>
  <c r="U817" i="8"/>
  <c r="T817" i="8"/>
  <c r="S817" i="8"/>
  <c r="R817" i="8"/>
  <c r="Q817" i="8"/>
  <c r="P817" i="8"/>
  <c r="O817" i="8"/>
  <c r="N817" i="8"/>
  <c r="M817" i="8"/>
  <c r="AB816" i="8"/>
  <c r="AA816" i="8"/>
  <c r="Z816" i="8"/>
  <c r="Y816" i="8"/>
  <c r="X816" i="8"/>
  <c r="W816" i="8"/>
  <c r="V816" i="8"/>
  <c r="U816" i="8"/>
  <c r="T816" i="8"/>
  <c r="S816" i="8"/>
  <c r="R816" i="8"/>
  <c r="Q816" i="8"/>
  <c r="P816" i="8"/>
  <c r="O816" i="8"/>
  <c r="M816" i="8"/>
  <c r="N816" i="8" s="1"/>
  <c r="AB815" i="8"/>
  <c r="AA815" i="8"/>
  <c r="Z815" i="8"/>
  <c r="Y815" i="8"/>
  <c r="X815" i="8"/>
  <c r="W815" i="8"/>
  <c r="V815" i="8"/>
  <c r="U815" i="8"/>
  <c r="T815" i="8"/>
  <c r="S815" i="8"/>
  <c r="R815" i="8"/>
  <c r="Q815" i="8"/>
  <c r="P815" i="8"/>
  <c r="O815" i="8"/>
  <c r="O814" i="8" s="1"/>
  <c r="N815" i="8"/>
  <c r="M815" i="8"/>
  <c r="M814" i="8"/>
  <c r="AB813" i="8"/>
  <c r="AA813" i="8"/>
  <c r="Z813" i="8"/>
  <c r="Y813" i="8"/>
  <c r="X813" i="8"/>
  <c r="W813" i="8"/>
  <c r="V813" i="8"/>
  <c r="U813" i="8"/>
  <c r="T813" i="8"/>
  <c r="S813" i="8"/>
  <c r="R813" i="8"/>
  <c r="Q813" i="8"/>
  <c r="P813" i="8"/>
  <c r="O813" i="8"/>
  <c r="M813" i="8"/>
  <c r="AB812" i="8"/>
  <c r="AA812" i="8"/>
  <c r="Z812" i="8"/>
  <c r="Y812" i="8"/>
  <c r="X812" i="8"/>
  <c r="W812" i="8"/>
  <c r="V812" i="8"/>
  <c r="U812" i="8"/>
  <c r="T812" i="8"/>
  <c r="S812" i="8"/>
  <c r="R812" i="8"/>
  <c r="Q812" i="8"/>
  <c r="P812" i="8"/>
  <c r="O812" i="8"/>
  <c r="M812" i="8"/>
  <c r="N812" i="8" s="1"/>
  <c r="AB811" i="8"/>
  <c r="AA811" i="8"/>
  <c r="Z811" i="8"/>
  <c r="Y811" i="8"/>
  <c r="X811" i="8"/>
  <c r="W811" i="8"/>
  <c r="V811" i="8"/>
  <c r="U811" i="8"/>
  <c r="T811" i="8"/>
  <c r="S811" i="8"/>
  <c r="R811" i="8"/>
  <c r="Q811" i="8"/>
  <c r="P811" i="8"/>
  <c r="O811" i="8"/>
  <c r="M811" i="8"/>
  <c r="M810" i="8"/>
  <c r="AB808" i="8"/>
  <c r="AA808" i="8"/>
  <c r="Z808" i="8"/>
  <c r="Y808" i="8"/>
  <c r="X808" i="8"/>
  <c r="W808" i="8"/>
  <c r="V808" i="8"/>
  <c r="U808" i="8"/>
  <c r="T808" i="8"/>
  <c r="S808" i="8"/>
  <c r="R808" i="8"/>
  <c r="Q808" i="8"/>
  <c r="P808" i="8"/>
  <c r="O808" i="8"/>
  <c r="M808" i="8"/>
  <c r="AB807" i="8"/>
  <c r="AA807" i="8"/>
  <c r="Z807" i="8"/>
  <c r="Y807" i="8"/>
  <c r="X807" i="8"/>
  <c r="W807" i="8"/>
  <c r="V807" i="8"/>
  <c r="U807" i="8"/>
  <c r="T807" i="8"/>
  <c r="S807" i="8"/>
  <c r="R807" i="8"/>
  <c r="Q807" i="8"/>
  <c r="P807" i="8"/>
  <c r="O807" i="8"/>
  <c r="M807" i="8"/>
  <c r="N807" i="8" s="1"/>
  <c r="AB806" i="8"/>
  <c r="AA806" i="8"/>
  <c r="Z806" i="8"/>
  <c r="Y806" i="8"/>
  <c r="X806" i="8"/>
  <c r="W806" i="8"/>
  <c r="V806" i="8"/>
  <c r="U806" i="8"/>
  <c r="T806" i="8"/>
  <c r="S806" i="8"/>
  <c r="R806" i="8"/>
  <c r="Q806" i="8"/>
  <c r="P806" i="8"/>
  <c r="O806" i="8"/>
  <c r="M806" i="8"/>
  <c r="AB805" i="8"/>
  <c r="AA805" i="8"/>
  <c r="Z805" i="8"/>
  <c r="Y805" i="8"/>
  <c r="X805" i="8"/>
  <c r="W805" i="8"/>
  <c r="V805" i="8"/>
  <c r="U805" i="8"/>
  <c r="T805" i="8"/>
  <c r="S805" i="8"/>
  <c r="R805" i="8"/>
  <c r="Q805" i="8"/>
  <c r="P805" i="8"/>
  <c r="O805" i="8"/>
  <c r="M805" i="8"/>
  <c r="M804" i="8"/>
  <c r="AB803" i="8"/>
  <c r="AA803" i="8"/>
  <c r="Z803" i="8"/>
  <c r="Y803" i="8"/>
  <c r="X803" i="8"/>
  <c r="W803" i="8"/>
  <c r="V803" i="8"/>
  <c r="U803" i="8"/>
  <c r="T803" i="8"/>
  <c r="S803" i="8"/>
  <c r="R803" i="8"/>
  <c r="Q803" i="8"/>
  <c r="P803" i="8"/>
  <c r="O803" i="8"/>
  <c r="M803" i="8"/>
  <c r="N803" i="8" s="1"/>
  <c r="AB802" i="8"/>
  <c r="AA802" i="8"/>
  <c r="Z802" i="8"/>
  <c r="Y802" i="8"/>
  <c r="X802" i="8"/>
  <c r="W802" i="8"/>
  <c r="V802" i="8"/>
  <c r="U802" i="8"/>
  <c r="T802" i="8"/>
  <c r="S802" i="8"/>
  <c r="R802" i="8"/>
  <c r="Q802" i="8"/>
  <c r="P802" i="8"/>
  <c r="O802" i="8"/>
  <c r="M802" i="8"/>
  <c r="N802" i="8" s="1"/>
  <c r="AB801" i="8"/>
  <c r="AA801" i="8"/>
  <c r="Z801" i="8"/>
  <c r="Y801" i="8"/>
  <c r="X801" i="8"/>
  <c r="W801" i="8"/>
  <c r="V801" i="8"/>
  <c r="U801" i="8"/>
  <c r="T801" i="8"/>
  <c r="S801" i="8"/>
  <c r="R801" i="8"/>
  <c r="Q801" i="8"/>
  <c r="P801" i="8"/>
  <c r="O801" i="8"/>
  <c r="M801" i="8"/>
  <c r="N801" i="8" s="1"/>
  <c r="AB800" i="8"/>
  <c r="AA800" i="8"/>
  <c r="Z800" i="8"/>
  <c r="Y800" i="8"/>
  <c r="X800" i="8"/>
  <c r="W800" i="8"/>
  <c r="V800" i="8"/>
  <c r="U800" i="8"/>
  <c r="T800" i="8"/>
  <c r="S800" i="8"/>
  <c r="R800" i="8"/>
  <c r="Q800" i="8"/>
  <c r="P800" i="8"/>
  <c r="O800" i="8"/>
  <c r="M800" i="8"/>
  <c r="M799" i="8"/>
  <c r="AB798" i="8"/>
  <c r="AA798" i="8"/>
  <c r="Z798" i="8"/>
  <c r="Y798" i="8"/>
  <c r="X798" i="8"/>
  <c r="W798" i="8"/>
  <c r="V798" i="8"/>
  <c r="U798" i="8"/>
  <c r="T798" i="8"/>
  <c r="S798" i="8"/>
  <c r="R798" i="8"/>
  <c r="Q798" i="8"/>
  <c r="P798" i="8"/>
  <c r="O798" i="8"/>
  <c r="M798" i="8"/>
  <c r="AB797" i="8"/>
  <c r="AA797" i="8"/>
  <c r="Z797" i="8"/>
  <c r="Y797" i="8"/>
  <c r="X797" i="8"/>
  <c r="W797" i="8"/>
  <c r="V797" i="8"/>
  <c r="U797" i="8"/>
  <c r="T797" i="8"/>
  <c r="S797" i="8"/>
  <c r="R797" i="8"/>
  <c r="Q797" i="8"/>
  <c r="P797" i="8"/>
  <c r="O797" i="8"/>
  <c r="M797" i="8"/>
  <c r="N797" i="8" s="1"/>
  <c r="AB796" i="8"/>
  <c r="AA796" i="8"/>
  <c r="Z796" i="8"/>
  <c r="Y796" i="8"/>
  <c r="X796" i="8"/>
  <c r="W796" i="8"/>
  <c r="V796" i="8"/>
  <c r="U796" i="8"/>
  <c r="T796" i="8"/>
  <c r="S796" i="8"/>
  <c r="R796" i="8"/>
  <c r="Q796" i="8"/>
  <c r="P796" i="8"/>
  <c r="O796" i="8"/>
  <c r="M796" i="8"/>
  <c r="N796" i="8" s="1"/>
  <c r="AB795" i="8"/>
  <c r="AA795" i="8"/>
  <c r="Z795" i="8"/>
  <c r="Y795" i="8"/>
  <c r="X795" i="8"/>
  <c r="W795" i="8"/>
  <c r="V795" i="8"/>
  <c r="U795" i="8"/>
  <c r="T795" i="8"/>
  <c r="S795" i="8"/>
  <c r="R795" i="8"/>
  <c r="Q795" i="8"/>
  <c r="P795" i="8"/>
  <c r="O795" i="8"/>
  <c r="M795" i="8"/>
  <c r="N795" i="8" s="1"/>
  <c r="M794" i="8"/>
  <c r="AB791" i="8"/>
  <c r="AA791" i="8"/>
  <c r="Z791" i="8"/>
  <c r="Y791" i="8"/>
  <c r="X791" i="8"/>
  <c r="W791" i="8"/>
  <c r="V791" i="8"/>
  <c r="U791" i="8"/>
  <c r="T791" i="8"/>
  <c r="S791" i="8"/>
  <c r="R791" i="8"/>
  <c r="Q791" i="8"/>
  <c r="P791" i="8"/>
  <c r="O791" i="8"/>
  <c r="N791" i="8"/>
  <c r="M791" i="8"/>
  <c r="AC791" i="8" s="1"/>
  <c r="M790" i="8"/>
  <c r="N790" i="8" s="1"/>
  <c r="N789" i="8" s="1"/>
  <c r="AB789" i="8"/>
  <c r="AA789" i="8"/>
  <c r="Z789" i="8"/>
  <c r="Y789" i="8"/>
  <c r="X789" i="8"/>
  <c r="W789" i="8"/>
  <c r="V789" i="8"/>
  <c r="U789" i="8"/>
  <c r="T789" i="8"/>
  <c r="S789" i="8"/>
  <c r="R789" i="8"/>
  <c r="Q789" i="8"/>
  <c r="P789" i="8"/>
  <c r="O789" i="8"/>
  <c r="N788" i="8"/>
  <c r="M788" i="8"/>
  <c r="AB787" i="8"/>
  <c r="AA787" i="8"/>
  <c r="Z787" i="8"/>
  <c r="Y787" i="8"/>
  <c r="X787" i="8"/>
  <c r="W787" i="8"/>
  <c r="V787" i="8"/>
  <c r="U787" i="8"/>
  <c r="T787" i="8"/>
  <c r="S787" i="8"/>
  <c r="R787" i="8"/>
  <c r="Q787" i="8"/>
  <c r="P787" i="8"/>
  <c r="O787" i="8"/>
  <c r="N787" i="8"/>
  <c r="M787" i="8"/>
  <c r="AC787" i="8" s="1"/>
  <c r="AC786" i="8" s="1"/>
  <c r="AB786" i="8"/>
  <c r="AA786" i="8"/>
  <c r="Z786" i="8"/>
  <c r="Y786" i="8"/>
  <c r="X786" i="8"/>
  <c r="W786" i="8"/>
  <c r="V786" i="8"/>
  <c r="U786" i="8"/>
  <c r="T786" i="8"/>
  <c r="S786" i="8"/>
  <c r="R786" i="8"/>
  <c r="Q786" i="8"/>
  <c r="P786" i="8"/>
  <c r="O786" i="8"/>
  <c r="N786" i="8"/>
  <c r="M786" i="8"/>
  <c r="M785" i="8"/>
  <c r="N785" i="8" s="1"/>
  <c r="M763" i="8"/>
  <c r="M755" i="8"/>
  <c r="M747" i="8"/>
  <c r="M772" i="8" s="1"/>
  <c r="N772" i="8"/>
  <c r="O772" i="8"/>
  <c r="P772" i="8"/>
  <c r="Q772" i="8"/>
  <c r="R772" i="8"/>
  <c r="S772" i="8"/>
  <c r="T772" i="8"/>
  <c r="U772" i="8"/>
  <c r="V772" i="8"/>
  <c r="W772" i="8"/>
  <c r="X772" i="8"/>
  <c r="Y772" i="8"/>
  <c r="Z772" i="8"/>
  <c r="AA772" i="8"/>
  <c r="AB772" i="8"/>
  <c r="AC772" i="8"/>
  <c r="M738" i="8"/>
  <c r="AC734" i="8"/>
  <c r="AB734" i="8"/>
  <c r="AA734" i="8"/>
  <c r="Z734" i="8"/>
  <c r="Y734" i="8"/>
  <c r="X734" i="8"/>
  <c r="W734" i="8"/>
  <c r="V734" i="8"/>
  <c r="U734" i="8"/>
  <c r="T734" i="8"/>
  <c r="S734" i="8"/>
  <c r="R734" i="8"/>
  <c r="Q734" i="8"/>
  <c r="P734" i="8"/>
  <c r="O734" i="8"/>
  <c r="N734" i="8"/>
  <c r="M734" i="8"/>
  <c r="AC731" i="8"/>
  <c r="AB731" i="8"/>
  <c r="AA731" i="8"/>
  <c r="Z731" i="8"/>
  <c r="Y731" i="8"/>
  <c r="X731" i="8"/>
  <c r="W731" i="8"/>
  <c r="V731" i="8"/>
  <c r="U731" i="8"/>
  <c r="T731" i="8"/>
  <c r="S731" i="8"/>
  <c r="R731" i="8"/>
  <c r="Q731" i="8"/>
  <c r="P731" i="8"/>
  <c r="O731" i="8"/>
  <c r="N731" i="8"/>
  <c r="M731" i="8"/>
  <c r="AC728" i="8"/>
  <c r="AB728" i="8"/>
  <c r="AA728" i="8"/>
  <c r="Z728" i="8"/>
  <c r="Y728" i="8"/>
  <c r="X728" i="8"/>
  <c r="W728" i="8"/>
  <c r="V728" i="8"/>
  <c r="U728" i="8"/>
  <c r="T728" i="8"/>
  <c r="S728" i="8"/>
  <c r="R728" i="8"/>
  <c r="Q728" i="8"/>
  <c r="P728" i="8"/>
  <c r="O728" i="8"/>
  <c r="N728" i="8"/>
  <c r="M728" i="8"/>
  <c r="AC725" i="8"/>
  <c r="AB725" i="8"/>
  <c r="AA725" i="8"/>
  <c r="Z725" i="8"/>
  <c r="Y725" i="8"/>
  <c r="X725" i="8"/>
  <c r="W725" i="8"/>
  <c r="V725" i="8"/>
  <c r="U725" i="8"/>
  <c r="T725" i="8"/>
  <c r="S725" i="8"/>
  <c r="R725" i="8"/>
  <c r="Q725" i="8"/>
  <c r="P725" i="8"/>
  <c r="O725" i="8"/>
  <c r="N725" i="8"/>
  <c r="M725" i="8"/>
  <c r="AC722" i="8"/>
  <c r="AB722" i="8"/>
  <c r="AA722" i="8"/>
  <c r="Z722" i="8"/>
  <c r="Y722" i="8"/>
  <c r="X722" i="8"/>
  <c r="W722" i="8"/>
  <c r="V722" i="8"/>
  <c r="U722" i="8"/>
  <c r="T722" i="8"/>
  <c r="S722" i="8"/>
  <c r="R722" i="8"/>
  <c r="Q722" i="8"/>
  <c r="P722" i="8"/>
  <c r="O722" i="8"/>
  <c r="N722" i="8"/>
  <c r="M722" i="8"/>
  <c r="AC719" i="8"/>
  <c r="AB719" i="8"/>
  <c r="AA719" i="8"/>
  <c r="Z719" i="8"/>
  <c r="Y719" i="8"/>
  <c r="X719" i="8"/>
  <c r="W719" i="8"/>
  <c r="V719" i="8"/>
  <c r="U719" i="8"/>
  <c r="T719" i="8"/>
  <c r="S719" i="8"/>
  <c r="R719" i="8"/>
  <c r="Q719" i="8"/>
  <c r="P719" i="8"/>
  <c r="O719" i="8"/>
  <c r="N719" i="8"/>
  <c r="M719" i="8"/>
  <c r="AC716" i="8"/>
  <c r="AB716" i="8"/>
  <c r="AA716" i="8"/>
  <c r="Z716" i="8"/>
  <c r="Y716" i="8"/>
  <c r="X716" i="8"/>
  <c r="W716" i="8"/>
  <c r="V716" i="8"/>
  <c r="U716" i="8"/>
  <c r="T716" i="8"/>
  <c r="S716" i="8"/>
  <c r="R716" i="8"/>
  <c r="Q716" i="8"/>
  <c r="P716" i="8"/>
  <c r="O716" i="8"/>
  <c r="N716" i="8"/>
  <c r="M716" i="8"/>
  <c r="AC711" i="8"/>
  <c r="AB711" i="8"/>
  <c r="AA711" i="8"/>
  <c r="Z711" i="8"/>
  <c r="Y711" i="8"/>
  <c r="X711" i="8"/>
  <c r="W711" i="8"/>
  <c r="V711" i="8"/>
  <c r="U711" i="8"/>
  <c r="T711" i="8"/>
  <c r="S711" i="8"/>
  <c r="R711" i="8"/>
  <c r="Q711" i="8"/>
  <c r="P711" i="8"/>
  <c r="O711" i="8"/>
  <c r="N711" i="8"/>
  <c r="M711" i="8"/>
  <c r="AC708" i="8"/>
  <c r="AB708" i="8"/>
  <c r="AA708" i="8"/>
  <c r="Z708" i="8"/>
  <c r="Y708" i="8"/>
  <c r="X708" i="8"/>
  <c r="W708" i="8"/>
  <c r="V708" i="8"/>
  <c r="U708" i="8"/>
  <c r="T708" i="8"/>
  <c r="S708" i="8"/>
  <c r="R708" i="8"/>
  <c r="Q708" i="8"/>
  <c r="P708" i="8"/>
  <c r="O708" i="8"/>
  <c r="N708" i="8"/>
  <c r="M708" i="8"/>
  <c r="AC704" i="8"/>
  <c r="AB704" i="8"/>
  <c r="AA704" i="8"/>
  <c r="Z704" i="8"/>
  <c r="Y704" i="8"/>
  <c r="X704" i="8"/>
  <c r="W704" i="8"/>
  <c r="V704" i="8"/>
  <c r="U704" i="8"/>
  <c r="T704" i="8"/>
  <c r="S704" i="8"/>
  <c r="R704" i="8"/>
  <c r="Q704" i="8"/>
  <c r="P704" i="8"/>
  <c r="O704" i="8"/>
  <c r="N704" i="8"/>
  <c r="M704" i="8"/>
  <c r="AC701" i="8"/>
  <c r="AB701" i="8"/>
  <c r="AA701" i="8"/>
  <c r="Z701" i="8"/>
  <c r="Y701" i="8"/>
  <c r="X701" i="8"/>
  <c r="W701" i="8"/>
  <c r="V701" i="8"/>
  <c r="U701" i="8"/>
  <c r="T701" i="8"/>
  <c r="S701" i="8"/>
  <c r="R701" i="8"/>
  <c r="Q701" i="8"/>
  <c r="P701" i="8"/>
  <c r="O701" i="8"/>
  <c r="N701" i="8"/>
  <c r="M701" i="8"/>
  <c r="AC697" i="8"/>
  <c r="AB697" i="8"/>
  <c r="AA697" i="8"/>
  <c r="Z697" i="8"/>
  <c r="Y697" i="8"/>
  <c r="X697" i="8"/>
  <c r="W697" i="8"/>
  <c r="V697" i="8"/>
  <c r="U697" i="8"/>
  <c r="T697" i="8"/>
  <c r="S697" i="8"/>
  <c r="R697" i="8"/>
  <c r="Q697" i="8"/>
  <c r="P697" i="8"/>
  <c r="O697" i="8"/>
  <c r="N697" i="8"/>
  <c r="M697" i="8"/>
  <c r="AC694" i="8"/>
  <c r="AB694" i="8"/>
  <c r="AA694" i="8"/>
  <c r="Z694" i="8"/>
  <c r="Y694" i="8"/>
  <c r="X694" i="8"/>
  <c r="W694" i="8"/>
  <c r="V694" i="8"/>
  <c r="U694" i="8"/>
  <c r="T694" i="8"/>
  <c r="S694" i="8"/>
  <c r="R694" i="8"/>
  <c r="Q694" i="8"/>
  <c r="P694" i="8"/>
  <c r="O694" i="8"/>
  <c r="N694" i="8"/>
  <c r="M694" i="8"/>
  <c r="AC689" i="8"/>
  <c r="AB689" i="8"/>
  <c r="AA689" i="8"/>
  <c r="Z689" i="8"/>
  <c r="Y689" i="8"/>
  <c r="X689" i="8"/>
  <c r="W689" i="8"/>
  <c r="V689" i="8"/>
  <c r="U689" i="8"/>
  <c r="T689" i="8"/>
  <c r="S689" i="8"/>
  <c r="R689" i="8"/>
  <c r="Q689" i="8"/>
  <c r="P689" i="8"/>
  <c r="O689" i="8"/>
  <c r="N689" i="8"/>
  <c r="M689" i="8"/>
  <c r="AC685" i="8"/>
  <c r="AB685" i="8"/>
  <c r="AA685" i="8"/>
  <c r="Z685" i="8"/>
  <c r="Y685" i="8"/>
  <c r="X685" i="8"/>
  <c r="W685" i="8"/>
  <c r="V685" i="8"/>
  <c r="U685" i="8"/>
  <c r="T685" i="8"/>
  <c r="S685" i="8"/>
  <c r="R685" i="8"/>
  <c r="Q685" i="8"/>
  <c r="P685" i="8"/>
  <c r="O685" i="8"/>
  <c r="N685" i="8"/>
  <c r="M685" i="8"/>
  <c r="AC681" i="8"/>
  <c r="AB681" i="8"/>
  <c r="AA681" i="8"/>
  <c r="Z681" i="8"/>
  <c r="Y681" i="8"/>
  <c r="X681" i="8"/>
  <c r="W681" i="8"/>
  <c r="V681" i="8"/>
  <c r="U681" i="8"/>
  <c r="T681" i="8"/>
  <c r="S681" i="8"/>
  <c r="R681" i="8"/>
  <c r="Q681" i="8"/>
  <c r="P681" i="8"/>
  <c r="O681" i="8"/>
  <c r="N681" i="8"/>
  <c r="M681" i="8"/>
  <c r="AC675" i="8"/>
  <c r="AB675" i="8"/>
  <c r="AA675" i="8"/>
  <c r="Z675" i="8"/>
  <c r="Y675" i="8"/>
  <c r="X675" i="8"/>
  <c r="W675" i="8"/>
  <c r="V675" i="8"/>
  <c r="U675" i="8"/>
  <c r="T675" i="8"/>
  <c r="S675" i="8"/>
  <c r="R675" i="8"/>
  <c r="Q675" i="8"/>
  <c r="P675" i="8"/>
  <c r="O675" i="8"/>
  <c r="N675" i="8"/>
  <c r="M675" i="8"/>
  <c r="AC670" i="8"/>
  <c r="AB670" i="8"/>
  <c r="AA670" i="8"/>
  <c r="Z670" i="8"/>
  <c r="Y670" i="8"/>
  <c r="X670" i="8"/>
  <c r="W670" i="8"/>
  <c r="V670" i="8"/>
  <c r="U670" i="8"/>
  <c r="T670" i="8"/>
  <c r="S670" i="8"/>
  <c r="R670" i="8"/>
  <c r="Q670" i="8"/>
  <c r="P670" i="8"/>
  <c r="O670" i="8"/>
  <c r="N670" i="8"/>
  <c r="M670" i="8"/>
  <c r="AC665" i="8"/>
  <c r="AB665" i="8"/>
  <c r="AA665" i="8"/>
  <c r="Z665" i="8"/>
  <c r="Y665" i="8"/>
  <c r="X665" i="8"/>
  <c r="W665" i="8"/>
  <c r="V665" i="8"/>
  <c r="U665" i="8"/>
  <c r="T665" i="8"/>
  <c r="S665" i="8"/>
  <c r="R665" i="8"/>
  <c r="Q665" i="8"/>
  <c r="P665" i="8"/>
  <c r="O665" i="8"/>
  <c r="N665" i="8"/>
  <c r="M665" i="8"/>
  <c r="M660" i="8"/>
  <c r="AC656" i="8"/>
  <c r="AB656" i="8"/>
  <c r="AA656" i="8"/>
  <c r="Z656" i="8"/>
  <c r="Y656" i="8"/>
  <c r="X656" i="8"/>
  <c r="W656" i="8"/>
  <c r="V656" i="8"/>
  <c r="U656" i="8"/>
  <c r="T656" i="8"/>
  <c r="S656" i="8"/>
  <c r="R656" i="8"/>
  <c r="Q656" i="8"/>
  <c r="P656" i="8"/>
  <c r="O656" i="8"/>
  <c r="N656" i="8"/>
  <c r="M656" i="8"/>
  <c r="AC653" i="8"/>
  <c r="AB653" i="8"/>
  <c r="AA653" i="8"/>
  <c r="Z653" i="8"/>
  <c r="Y653" i="8"/>
  <c r="X653" i="8"/>
  <c r="W653" i="8"/>
  <c r="V653" i="8"/>
  <c r="U653" i="8"/>
  <c r="T653" i="8"/>
  <c r="S653" i="8"/>
  <c r="R653" i="8"/>
  <c r="Q653" i="8"/>
  <c r="P653" i="8"/>
  <c r="O653" i="8"/>
  <c r="N653" i="8"/>
  <c r="M653" i="8"/>
  <c r="AC650" i="8"/>
  <c r="AB650" i="8"/>
  <c r="AA650" i="8"/>
  <c r="Z650" i="8"/>
  <c r="Y650" i="8"/>
  <c r="X650" i="8"/>
  <c r="W650" i="8"/>
  <c r="V650" i="8"/>
  <c r="U650" i="8"/>
  <c r="T650" i="8"/>
  <c r="S650" i="8"/>
  <c r="R650" i="8"/>
  <c r="Q650" i="8"/>
  <c r="P650" i="8"/>
  <c r="O650" i="8"/>
  <c r="N650" i="8"/>
  <c r="M650" i="8"/>
  <c r="AC647" i="8"/>
  <c r="AB647" i="8"/>
  <c r="AA647" i="8"/>
  <c r="Z647" i="8"/>
  <c r="Y647" i="8"/>
  <c r="X647" i="8"/>
  <c r="W647" i="8"/>
  <c r="V647" i="8"/>
  <c r="U647" i="8"/>
  <c r="T647" i="8"/>
  <c r="S647" i="8"/>
  <c r="R647" i="8"/>
  <c r="Q647" i="8"/>
  <c r="P647" i="8"/>
  <c r="O647" i="8"/>
  <c r="N647" i="8"/>
  <c r="M647" i="8"/>
  <c r="AC644" i="8"/>
  <c r="AB644" i="8"/>
  <c r="AA644" i="8"/>
  <c r="Z644" i="8"/>
  <c r="Y644" i="8"/>
  <c r="X644" i="8"/>
  <c r="W644" i="8"/>
  <c r="V644" i="8"/>
  <c r="U644" i="8"/>
  <c r="T644" i="8"/>
  <c r="S644" i="8"/>
  <c r="R644" i="8"/>
  <c r="Q644" i="8"/>
  <c r="P644" i="8"/>
  <c r="O644" i="8"/>
  <c r="N644" i="8"/>
  <c r="M644" i="8"/>
  <c r="AC641" i="8"/>
  <c r="AB641" i="8"/>
  <c r="AA641" i="8"/>
  <c r="Z641" i="8"/>
  <c r="Y641" i="8"/>
  <c r="X641" i="8"/>
  <c r="W641" i="8"/>
  <c r="V641" i="8"/>
  <c r="U641" i="8"/>
  <c r="T641" i="8"/>
  <c r="S641" i="8"/>
  <c r="R641" i="8"/>
  <c r="Q641" i="8"/>
  <c r="P641" i="8"/>
  <c r="O641" i="8"/>
  <c r="N641" i="8"/>
  <c r="M641" i="8"/>
  <c r="AC638" i="8"/>
  <c r="AB638" i="8"/>
  <c r="AA638" i="8"/>
  <c r="Z638" i="8"/>
  <c r="Y638" i="8"/>
  <c r="X638" i="8"/>
  <c r="W638" i="8"/>
  <c r="V638" i="8"/>
  <c r="U638" i="8"/>
  <c r="T638" i="8"/>
  <c r="S638" i="8"/>
  <c r="R638" i="8"/>
  <c r="Q638" i="8"/>
  <c r="P638" i="8"/>
  <c r="O638" i="8"/>
  <c r="N638" i="8"/>
  <c r="M638" i="8"/>
  <c r="AC633" i="8"/>
  <c r="AB633" i="8"/>
  <c r="AA633" i="8"/>
  <c r="Z633" i="8"/>
  <c r="Y633" i="8"/>
  <c r="X633" i="8"/>
  <c r="W633" i="8"/>
  <c r="V633" i="8"/>
  <c r="U633" i="8"/>
  <c r="T633" i="8"/>
  <c r="S633" i="8"/>
  <c r="R633" i="8"/>
  <c r="Q633" i="8"/>
  <c r="P633" i="8"/>
  <c r="O633" i="8"/>
  <c r="N633" i="8"/>
  <c r="M633" i="8"/>
  <c r="AC630" i="8"/>
  <c r="AB630" i="8"/>
  <c r="AA630" i="8"/>
  <c r="Z630" i="8"/>
  <c r="Y630" i="8"/>
  <c r="X630" i="8"/>
  <c r="W630" i="8"/>
  <c r="V630" i="8"/>
  <c r="U630" i="8"/>
  <c r="T630" i="8"/>
  <c r="S630" i="8"/>
  <c r="R630" i="8"/>
  <c r="Q630" i="8"/>
  <c r="P630" i="8"/>
  <c r="O630" i="8"/>
  <c r="N630" i="8"/>
  <c r="M630" i="8"/>
  <c r="AC626" i="8"/>
  <c r="AB626" i="8"/>
  <c r="AA626" i="8"/>
  <c r="Z626" i="8"/>
  <c r="Y626" i="8"/>
  <c r="X626" i="8"/>
  <c r="W626" i="8"/>
  <c r="V626" i="8"/>
  <c r="U626" i="8"/>
  <c r="T626" i="8"/>
  <c r="S626" i="8"/>
  <c r="R626" i="8"/>
  <c r="Q626" i="8"/>
  <c r="P626" i="8"/>
  <c r="O626" i="8"/>
  <c r="N626" i="8"/>
  <c r="M626" i="8"/>
  <c r="AC623" i="8"/>
  <c r="AB623" i="8"/>
  <c r="AA623" i="8"/>
  <c r="Z623" i="8"/>
  <c r="Y623" i="8"/>
  <c r="X623" i="8"/>
  <c r="W623" i="8"/>
  <c r="V623" i="8"/>
  <c r="U623" i="8"/>
  <c r="T623" i="8"/>
  <c r="S623" i="8"/>
  <c r="R623" i="8"/>
  <c r="Q623" i="8"/>
  <c r="P623" i="8"/>
  <c r="O623" i="8"/>
  <c r="N623" i="8"/>
  <c r="M623" i="8"/>
  <c r="AC619" i="8"/>
  <c r="AB619" i="8"/>
  <c r="AA619" i="8"/>
  <c r="Z619" i="8"/>
  <c r="Y619" i="8"/>
  <c r="X619" i="8"/>
  <c r="W619" i="8"/>
  <c r="V619" i="8"/>
  <c r="U619" i="8"/>
  <c r="T619" i="8"/>
  <c r="S619" i="8"/>
  <c r="R619" i="8"/>
  <c r="Q619" i="8"/>
  <c r="P619" i="8"/>
  <c r="O619" i="8"/>
  <c r="N619" i="8"/>
  <c r="M619" i="8"/>
  <c r="AC616" i="8"/>
  <c r="AB616" i="8"/>
  <c r="AA616" i="8"/>
  <c r="Z616" i="8"/>
  <c r="Y616" i="8"/>
  <c r="X616" i="8"/>
  <c r="W616" i="8"/>
  <c r="V616" i="8"/>
  <c r="U616" i="8"/>
  <c r="T616" i="8"/>
  <c r="S616" i="8"/>
  <c r="R616" i="8"/>
  <c r="Q616" i="8"/>
  <c r="P616" i="8"/>
  <c r="O616" i="8"/>
  <c r="N616" i="8"/>
  <c r="M616" i="8"/>
  <c r="AC611" i="8"/>
  <c r="AB611" i="8"/>
  <c r="AA611" i="8"/>
  <c r="Z611" i="8"/>
  <c r="Y611" i="8"/>
  <c r="X611" i="8"/>
  <c r="W611" i="8"/>
  <c r="V611" i="8"/>
  <c r="U611" i="8"/>
  <c r="T611" i="8"/>
  <c r="S611" i="8"/>
  <c r="R611" i="8"/>
  <c r="Q611" i="8"/>
  <c r="P611" i="8"/>
  <c r="O611" i="8"/>
  <c r="N611" i="8"/>
  <c r="M611" i="8"/>
  <c r="AC607" i="8"/>
  <c r="AB607" i="8"/>
  <c r="AA607" i="8"/>
  <c r="Z607" i="8"/>
  <c r="Y607" i="8"/>
  <c r="X607" i="8"/>
  <c r="W607" i="8"/>
  <c r="V607" i="8"/>
  <c r="U607" i="8"/>
  <c r="T607" i="8"/>
  <c r="S607" i="8"/>
  <c r="R607" i="8"/>
  <c r="Q607" i="8"/>
  <c r="P607" i="8"/>
  <c r="O607" i="8"/>
  <c r="N607" i="8"/>
  <c r="M607" i="8"/>
  <c r="AC603" i="8"/>
  <c r="AB603" i="8"/>
  <c r="AA603" i="8"/>
  <c r="Z603" i="8"/>
  <c r="Y603" i="8"/>
  <c r="X603" i="8"/>
  <c r="W603" i="8"/>
  <c r="V603" i="8"/>
  <c r="U603" i="8"/>
  <c r="T603" i="8"/>
  <c r="S603" i="8"/>
  <c r="R603" i="8"/>
  <c r="Q603" i="8"/>
  <c r="P603" i="8"/>
  <c r="O603" i="8"/>
  <c r="N603" i="8"/>
  <c r="M603" i="8"/>
  <c r="AC597" i="8"/>
  <c r="AB597" i="8"/>
  <c r="AA597" i="8"/>
  <c r="Z597" i="8"/>
  <c r="Y597" i="8"/>
  <c r="X597" i="8"/>
  <c r="W597" i="8"/>
  <c r="V597" i="8"/>
  <c r="U597" i="8"/>
  <c r="T597" i="8"/>
  <c r="S597" i="8"/>
  <c r="R597" i="8"/>
  <c r="Q597" i="8"/>
  <c r="P597" i="8"/>
  <c r="O597" i="8"/>
  <c r="N597" i="8"/>
  <c r="M597" i="8"/>
  <c r="AC592" i="8"/>
  <c r="AB592" i="8"/>
  <c r="AA592" i="8"/>
  <c r="Z592" i="8"/>
  <c r="Y592" i="8"/>
  <c r="X592" i="8"/>
  <c r="W592" i="8"/>
  <c r="V592" i="8"/>
  <c r="U592" i="8"/>
  <c r="T592" i="8"/>
  <c r="S592" i="8"/>
  <c r="R592" i="8"/>
  <c r="Q592" i="8"/>
  <c r="P592" i="8"/>
  <c r="O592" i="8"/>
  <c r="N592" i="8"/>
  <c r="M592" i="8"/>
  <c r="AC587" i="8"/>
  <c r="AB587" i="8"/>
  <c r="AA587" i="8"/>
  <c r="Z587" i="8"/>
  <c r="Y587" i="8"/>
  <c r="X587" i="8"/>
  <c r="W587" i="8"/>
  <c r="V587" i="8"/>
  <c r="U587" i="8"/>
  <c r="T587" i="8"/>
  <c r="S587" i="8"/>
  <c r="R587" i="8"/>
  <c r="Q587" i="8"/>
  <c r="P587" i="8"/>
  <c r="O587" i="8"/>
  <c r="N587" i="8"/>
  <c r="M587" i="8"/>
  <c r="M582" i="8"/>
  <c r="AC578" i="8"/>
  <c r="AB578" i="8"/>
  <c r="AA578" i="8"/>
  <c r="Z578" i="8"/>
  <c r="Y578" i="8"/>
  <c r="X578" i="8"/>
  <c r="W578" i="8"/>
  <c r="V578" i="8"/>
  <c r="U578" i="8"/>
  <c r="T578" i="8"/>
  <c r="S578" i="8"/>
  <c r="R578" i="8"/>
  <c r="Q578" i="8"/>
  <c r="P578" i="8"/>
  <c r="O578" i="8"/>
  <c r="N578" i="8"/>
  <c r="M578" i="8"/>
  <c r="AC575" i="8"/>
  <c r="AB575" i="8"/>
  <c r="AA575" i="8"/>
  <c r="Z575" i="8"/>
  <c r="Y575" i="8"/>
  <c r="X575" i="8"/>
  <c r="W575" i="8"/>
  <c r="V575" i="8"/>
  <c r="U575" i="8"/>
  <c r="T575" i="8"/>
  <c r="S575" i="8"/>
  <c r="R575" i="8"/>
  <c r="Q575" i="8"/>
  <c r="P575" i="8"/>
  <c r="O575" i="8"/>
  <c r="N575" i="8"/>
  <c r="M575" i="8"/>
  <c r="AC572" i="8"/>
  <c r="AB572" i="8"/>
  <c r="AA572" i="8"/>
  <c r="Z572" i="8"/>
  <c r="Y572" i="8"/>
  <c r="X572" i="8"/>
  <c r="W572" i="8"/>
  <c r="V572" i="8"/>
  <c r="U572" i="8"/>
  <c r="T572" i="8"/>
  <c r="S572" i="8"/>
  <c r="R572" i="8"/>
  <c r="Q572" i="8"/>
  <c r="P572" i="8"/>
  <c r="O572" i="8"/>
  <c r="N572" i="8"/>
  <c r="M572" i="8"/>
  <c r="AC569" i="8"/>
  <c r="AB569" i="8"/>
  <c r="AA569" i="8"/>
  <c r="Z569" i="8"/>
  <c r="Y569" i="8"/>
  <c r="X569" i="8"/>
  <c r="W569" i="8"/>
  <c r="V569" i="8"/>
  <c r="U569" i="8"/>
  <c r="T569" i="8"/>
  <c r="S569" i="8"/>
  <c r="R569" i="8"/>
  <c r="Q569" i="8"/>
  <c r="P569" i="8"/>
  <c r="O569" i="8"/>
  <c r="N569" i="8"/>
  <c r="M569" i="8"/>
  <c r="AC566" i="8"/>
  <c r="AB566" i="8"/>
  <c r="AA566" i="8"/>
  <c r="Z566" i="8"/>
  <c r="Y566" i="8"/>
  <c r="X566" i="8"/>
  <c r="W566" i="8"/>
  <c r="V566" i="8"/>
  <c r="U566" i="8"/>
  <c r="T566" i="8"/>
  <c r="S566" i="8"/>
  <c r="R566" i="8"/>
  <c r="Q566" i="8"/>
  <c r="P566" i="8"/>
  <c r="O566" i="8"/>
  <c r="N566" i="8"/>
  <c r="M566" i="8"/>
  <c r="AC563" i="8"/>
  <c r="AB563" i="8"/>
  <c r="AA563" i="8"/>
  <c r="Z563" i="8"/>
  <c r="Y563" i="8"/>
  <c r="X563" i="8"/>
  <c r="W563" i="8"/>
  <c r="V563" i="8"/>
  <c r="U563" i="8"/>
  <c r="T563" i="8"/>
  <c r="S563" i="8"/>
  <c r="R563" i="8"/>
  <c r="Q563" i="8"/>
  <c r="P563" i="8"/>
  <c r="O563" i="8"/>
  <c r="N563" i="8"/>
  <c r="M563" i="8"/>
  <c r="AC560" i="8"/>
  <c r="AB560" i="8"/>
  <c r="AA560" i="8"/>
  <c r="Z560" i="8"/>
  <c r="Y560" i="8"/>
  <c r="X560" i="8"/>
  <c r="W560" i="8"/>
  <c r="V560" i="8"/>
  <c r="U560" i="8"/>
  <c r="T560" i="8"/>
  <c r="S560" i="8"/>
  <c r="R560" i="8"/>
  <c r="Q560" i="8"/>
  <c r="P560" i="8"/>
  <c r="O560" i="8"/>
  <c r="N560" i="8"/>
  <c r="M560" i="8"/>
  <c r="AC555" i="8"/>
  <c r="AB555" i="8"/>
  <c r="AA555" i="8"/>
  <c r="Z555" i="8"/>
  <c r="Y555" i="8"/>
  <c r="X555" i="8"/>
  <c r="W555" i="8"/>
  <c r="V555" i="8"/>
  <c r="U555" i="8"/>
  <c r="T555" i="8"/>
  <c r="S555" i="8"/>
  <c r="R555" i="8"/>
  <c r="Q555" i="8"/>
  <c r="P555" i="8"/>
  <c r="O555" i="8"/>
  <c r="N555" i="8"/>
  <c r="M555" i="8"/>
  <c r="AC552" i="8"/>
  <c r="AB552" i="8"/>
  <c r="AA552" i="8"/>
  <c r="Z552" i="8"/>
  <c r="Y552" i="8"/>
  <c r="X552" i="8"/>
  <c r="W552" i="8"/>
  <c r="V552" i="8"/>
  <c r="U552" i="8"/>
  <c r="T552" i="8"/>
  <c r="S552" i="8"/>
  <c r="R552" i="8"/>
  <c r="Q552" i="8"/>
  <c r="P552" i="8"/>
  <c r="O552" i="8"/>
  <c r="N552" i="8"/>
  <c r="M552" i="8"/>
  <c r="AC548" i="8"/>
  <c r="AB548" i="8"/>
  <c r="AA548" i="8"/>
  <c r="Z548" i="8"/>
  <c r="Y548" i="8"/>
  <c r="X548" i="8"/>
  <c r="W548" i="8"/>
  <c r="V548" i="8"/>
  <c r="U548" i="8"/>
  <c r="T548" i="8"/>
  <c r="S548" i="8"/>
  <c r="R548" i="8"/>
  <c r="Q548" i="8"/>
  <c r="P548" i="8"/>
  <c r="O548" i="8"/>
  <c r="N548" i="8"/>
  <c r="M548" i="8"/>
  <c r="AC545" i="8"/>
  <c r="AB545" i="8"/>
  <c r="AA545" i="8"/>
  <c r="Z545" i="8"/>
  <c r="Y545" i="8"/>
  <c r="X545" i="8"/>
  <c r="W545" i="8"/>
  <c r="V545" i="8"/>
  <c r="U545" i="8"/>
  <c r="T545" i="8"/>
  <c r="S545" i="8"/>
  <c r="R545" i="8"/>
  <c r="Q545" i="8"/>
  <c r="P545" i="8"/>
  <c r="O545" i="8"/>
  <c r="N545" i="8"/>
  <c r="M545" i="8"/>
  <c r="AC541" i="8"/>
  <c r="AB541" i="8"/>
  <c r="AA541" i="8"/>
  <c r="Z541" i="8"/>
  <c r="Y541" i="8"/>
  <c r="X541" i="8"/>
  <c r="W541" i="8"/>
  <c r="V541" i="8"/>
  <c r="U541" i="8"/>
  <c r="T541" i="8"/>
  <c r="S541" i="8"/>
  <c r="R541" i="8"/>
  <c r="Q541" i="8"/>
  <c r="P541" i="8"/>
  <c r="O541" i="8"/>
  <c r="N541" i="8"/>
  <c r="M541" i="8"/>
  <c r="AC538" i="8"/>
  <c r="AB538" i="8"/>
  <c r="AA538" i="8"/>
  <c r="Z538" i="8"/>
  <c r="Y538" i="8"/>
  <c r="X538" i="8"/>
  <c r="W538" i="8"/>
  <c r="V538" i="8"/>
  <c r="U538" i="8"/>
  <c r="T538" i="8"/>
  <c r="S538" i="8"/>
  <c r="R538" i="8"/>
  <c r="Q538" i="8"/>
  <c r="P538" i="8"/>
  <c r="O538" i="8"/>
  <c r="N538" i="8"/>
  <c r="M538" i="8"/>
  <c r="AC533" i="8"/>
  <c r="AB533" i="8"/>
  <c r="AA533" i="8"/>
  <c r="Z533" i="8"/>
  <c r="Y533" i="8"/>
  <c r="X533" i="8"/>
  <c r="W533" i="8"/>
  <c r="V533" i="8"/>
  <c r="U533" i="8"/>
  <c r="T533" i="8"/>
  <c r="S533" i="8"/>
  <c r="R533" i="8"/>
  <c r="Q533" i="8"/>
  <c r="P533" i="8"/>
  <c r="O533" i="8"/>
  <c r="N533" i="8"/>
  <c r="M533" i="8"/>
  <c r="AC529" i="8"/>
  <c r="AB529" i="8"/>
  <c r="AA529" i="8"/>
  <c r="Z529" i="8"/>
  <c r="Y529" i="8"/>
  <c r="X529" i="8"/>
  <c r="W529" i="8"/>
  <c r="V529" i="8"/>
  <c r="U529" i="8"/>
  <c r="T529" i="8"/>
  <c r="S529" i="8"/>
  <c r="R529" i="8"/>
  <c r="Q529" i="8"/>
  <c r="P529" i="8"/>
  <c r="O529" i="8"/>
  <c r="N529" i="8"/>
  <c r="M529" i="8"/>
  <c r="AC525" i="8"/>
  <c r="AB525" i="8"/>
  <c r="AA525" i="8"/>
  <c r="Z525" i="8"/>
  <c r="Y525" i="8"/>
  <c r="X525" i="8"/>
  <c r="W525" i="8"/>
  <c r="V525" i="8"/>
  <c r="U525" i="8"/>
  <c r="T525" i="8"/>
  <c r="S525" i="8"/>
  <c r="R525" i="8"/>
  <c r="Q525" i="8"/>
  <c r="P525" i="8"/>
  <c r="O525" i="8"/>
  <c r="N525" i="8"/>
  <c r="M525" i="8"/>
  <c r="AC519" i="8"/>
  <c r="AB519" i="8"/>
  <c r="AA519" i="8"/>
  <c r="Z519" i="8"/>
  <c r="Y519" i="8"/>
  <c r="X519" i="8"/>
  <c r="W519" i="8"/>
  <c r="V519" i="8"/>
  <c r="U519" i="8"/>
  <c r="T519" i="8"/>
  <c r="S519" i="8"/>
  <c r="R519" i="8"/>
  <c r="Q519" i="8"/>
  <c r="P519" i="8"/>
  <c r="O519" i="8"/>
  <c r="N519" i="8"/>
  <c r="M519" i="8"/>
  <c r="AC514" i="8"/>
  <c r="AB514" i="8"/>
  <c r="AA514" i="8"/>
  <c r="Z514" i="8"/>
  <c r="Y514" i="8"/>
  <c r="X514" i="8"/>
  <c r="W514" i="8"/>
  <c r="V514" i="8"/>
  <c r="U514" i="8"/>
  <c r="T514" i="8"/>
  <c r="S514" i="8"/>
  <c r="R514" i="8"/>
  <c r="Q514" i="8"/>
  <c r="P514" i="8"/>
  <c r="O514" i="8"/>
  <c r="N514" i="8"/>
  <c r="M514" i="8"/>
  <c r="AC509" i="8"/>
  <c r="AB509" i="8"/>
  <c r="AA509" i="8"/>
  <c r="Z509" i="8"/>
  <c r="Y509" i="8"/>
  <c r="X509" i="8"/>
  <c r="W509" i="8"/>
  <c r="V509" i="8"/>
  <c r="U509" i="8"/>
  <c r="T509" i="8"/>
  <c r="S509" i="8"/>
  <c r="R509" i="8"/>
  <c r="Q509" i="8"/>
  <c r="P509" i="8"/>
  <c r="O509" i="8"/>
  <c r="N509" i="8"/>
  <c r="M509" i="8"/>
  <c r="M497" i="8"/>
  <c r="M493" i="8"/>
  <c r="AC489" i="8"/>
  <c r="AB489" i="8"/>
  <c r="AA489" i="8"/>
  <c r="Z489" i="8"/>
  <c r="Y489" i="8"/>
  <c r="X489" i="8"/>
  <c r="W489" i="8"/>
  <c r="V489" i="8"/>
  <c r="U489" i="8"/>
  <c r="T489" i="8"/>
  <c r="S489" i="8"/>
  <c r="R489" i="8"/>
  <c r="Q489" i="8"/>
  <c r="P489" i="8"/>
  <c r="O489" i="8"/>
  <c r="N489" i="8"/>
  <c r="M489" i="8"/>
  <c r="AC486" i="8"/>
  <c r="AB486" i="8"/>
  <c r="AA486" i="8"/>
  <c r="Z486" i="8"/>
  <c r="Y486" i="8"/>
  <c r="X486" i="8"/>
  <c r="W486" i="8"/>
  <c r="V486" i="8"/>
  <c r="U486" i="8"/>
  <c r="T486" i="8"/>
  <c r="S486" i="8"/>
  <c r="R486" i="8"/>
  <c r="Q486" i="8"/>
  <c r="P486" i="8"/>
  <c r="O486" i="8"/>
  <c r="N486" i="8"/>
  <c r="M486" i="8"/>
  <c r="AC482" i="8"/>
  <c r="AB482" i="8"/>
  <c r="AA482" i="8"/>
  <c r="Z482" i="8"/>
  <c r="Y482" i="8"/>
  <c r="X482" i="8"/>
  <c r="W482" i="8"/>
  <c r="V482" i="8"/>
  <c r="U482" i="8"/>
  <c r="T482" i="8"/>
  <c r="S482" i="8"/>
  <c r="R482" i="8"/>
  <c r="Q482" i="8"/>
  <c r="P482" i="8"/>
  <c r="O482" i="8"/>
  <c r="N482" i="8"/>
  <c r="M482" i="8"/>
  <c r="AC478" i="8"/>
  <c r="AB478" i="8"/>
  <c r="AA478" i="8"/>
  <c r="Z478" i="8"/>
  <c r="Y478" i="8"/>
  <c r="X478" i="8"/>
  <c r="W478" i="8"/>
  <c r="V478" i="8"/>
  <c r="U478" i="8"/>
  <c r="T478" i="8"/>
  <c r="S478" i="8"/>
  <c r="R478" i="8"/>
  <c r="Q478" i="8"/>
  <c r="P478" i="8"/>
  <c r="O478" i="8"/>
  <c r="N478" i="8"/>
  <c r="M478" i="8"/>
  <c r="AC475" i="8"/>
  <c r="AB475" i="8"/>
  <c r="AA475" i="8"/>
  <c r="Z475" i="8"/>
  <c r="Y475" i="8"/>
  <c r="X475" i="8"/>
  <c r="W475" i="8"/>
  <c r="V475" i="8"/>
  <c r="U475" i="8"/>
  <c r="T475" i="8"/>
  <c r="S475" i="8"/>
  <c r="R475" i="8"/>
  <c r="Q475" i="8"/>
  <c r="P475" i="8"/>
  <c r="O475" i="8"/>
  <c r="N475" i="8"/>
  <c r="M475" i="8"/>
  <c r="AC472" i="8"/>
  <c r="AB472" i="8"/>
  <c r="AA472" i="8"/>
  <c r="Z472" i="8"/>
  <c r="Y472" i="8"/>
  <c r="X472" i="8"/>
  <c r="W472" i="8"/>
  <c r="V472" i="8"/>
  <c r="U472" i="8"/>
  <c r="T472" i="8"/>
  <c r="S472" i="8"/>
  <c r="R472" i="8"/>
  <c r="Q472" i="8"/>
  <c r="P472" i="8"/>
  <c r="O472" i="8"/>
  <c r="N472" i="8"/>
  <c r="M472" i="8"/>
  <c r="AC469" i="8"/>
  <c r="AB469" i="8"/>
  <c r="AA469" i="8"/>
  <c r="Z469" i="8"/>
  <c r="Y469" i="8"/>
  <c r="X469" i="8"/>
  <c r="W469" i="8"/>
  <c r="V469" i="8"/>
  <c r="U469" i="8"/>
  <c r="T469" i="8"/>
  <c r="S469" i="8"/>
  <c r="R469" i="8"/>
  <c r="Q469" i="8"/>
  <c r="P469" i="8"/>
  <c r="O469" i="8"/>
  <c r="N469" i="8"/>
  <c r="M469" i="8"/>
  <c r="AC466" i="8"/>
  <c r="AB466" i="8"/>
  <c r="AA466" i="8"/>
  <c r="Z466" i="8"/>
  <c r="Y466" i="8"/>
  <c r="X466" i="8"/>
  <c r="W466" i="8"/>
  <c r="V466" i="8"/>
  <c r="U466" i="8"/>
  <c r="T466" i="8"/>
  <c r="S466" i="8"/>
  <c r="R466" i="8"/>
  <c r="Q466" i="8"/>
  <c r="P466" i="8"/>
  <c r="O466" i="8"/>
  <c r="N466" i="8"/>
  <c r="M466" i="8"/>
  <c r="AC463" i="8"/>
  <c r="AB463" i="8"/>
  <c r="AA463" i="8"/>
  <c r="Z463" i="8"/>
  <c r="Y463" i="8"/>
  <c r="X463" i="8"/>
  <c r="W463" i="8"/>
  <c r="V463" i="8"/>
  <c r="U463" i="8"/>
  <c r="T463" i="8"/>
  <c r="S463" i="8"/>
  <c r="R463" i="8"/>
  <c r="Q463" i="8"/>
  <c r="P463" i="8"/>
  <c r="O463" i="8"/>
  <c r="N463" i="8"/>
  <c r="M463" i="8"/>
  <c r="AC460" i="8"/>
  <c r="AB460" i="8"/>
  <c r="AA460" i="8"/>
  <c r="Z460" i="8"/>
  <c r="Y460" i="8"/>
  <c r="X460" i="8"/>
  <c r="W460" i="8"/>
  <c r="V460" i="8"/>
  <c r="U460" i="8"/>
  <c r="T460" i="8"/>
  <c r="S460" i="8"/>
  <c r="R460" i="8"/>
  <c r="Q460" i="8"/>
  <c r="P460" i="8"/>
  <c r="O460" i="8"/>
  <c r="N460" i="8"/>
  <c r="M460" i="8"/>
  <c r="AC455" i="8"/>
  <c r="AB455" i="8"/>
  <c r="AA455" i="8"/>
  <c r="Z455" i="8"/>
  <c r="Y455" i="8"/>
  <c r="X455" i="8"/>
  <c r="W455" i="8"/>
  <c r="V455" i="8"/>
  <c r="U455" i="8"/>
  <c r="T455" i="8"/>
  <c r="S455" i="8"/>
  <c r="R455" i="8"/>
  <c r="Q455" i="8"/>
  <c r="P455" i="8"/>
  <c r="O455" i="8"/>
  <c r="N455" i="8"/>
  <c r="M455" i="8"/>
  <c r="AC452" i="8"/>
  <c r="AB452" i="8"/>
  <c r="AA452" i="8"/>
  <c r="Z452" i="8"/>
  <c r="Y452" i="8"/>
  <c r="X452" i="8"/>
  <c r="W452" i="8"/>
  <c r="V452" i="8"/>
  <c r="U452" i="8"/>
  <c r="T452" i="8"/>
  <c r="S452" i="8"/>
  <c r="R452" i="8"/>
  <c r="Q452" i="8"/>
  <c r="P452" i="8"/>
  <c r="O452" i="8"/>
  <c r="N452" i="8"/>
  <c r="M452" i="8"/>
  <c r="AC448" i="8"/>
  <c r="AB448" i="8"/>
  <c r="AA448" i="8"/>
  <c r="Z448" i="8"/>
  <c r="Y448" i="8"/>
  <c r="X448" i="8"/>
  <c r="W448" i="8"/>
  <c r="V448" i="8"/>
  <c r="U448" i="8"/>
  <c r="T448" i="8"/>
  <c r="S448" i="8"/>
  <c r="R448" i="8"/>
  <c r="Q448" i="8"/>
  <c r="P448" i="8"/>
  <c r="O448" i="8"/>
  <c r="N448" i="8"/>
  <c r="M448" i="8"/>
  <c r="AC445" i="8"/>
  <c r="AB445" i="8"/>
  <c r="AA445" i="8"/>
  <c r="Z445" i="8"/>
  <c r="Y445" i="8"/>
  <c r="X445" i="8"/>
  <c r="W445" i="8"/>
  <c r="V445" i="8"/>
  <c r="U445" i="8"/>
  <c r="T445" i="8"/>
  <c r="S445" i="8"/>
  <c r="R445" i="8"/>
  <c r="Q445" i="8"/>
  <c r="P445" i="8"/>
  <c r="O445" i="8"/>
  <c r="N445" i="8"/>
  <c r="M445" i="8"/>
  <c r="AC441" i="8"/>
  <c r="AB441" i="8"/>
  <c r="AA441" i="8"/>
  <c r="Z441" i="8"/>
  <c r="Y441" i="8"/>
  <c r="X441" i="8"/>
  <c r="W441" i="8"/>
  <c r="V441" i="8"/>
  <c r="U441" i="8"/>
  <c r="T441" i="8"/>
  <c r="S441" i="8"/>
  <c r="R441" i="8"/>
  <c r="Q441" i="8"/>
  <c r="P441" i="8"/>
  <c r="O441" i="8"/>
  <c r="N441" i="8"/>
  <c r="M441" i="8"/>
  <c r="AC438" i="8"/>
  <c r="AB438" i="8"/>
  <c r="AA438" i="8"/>
  <c r="Z438" i="8"/>
  <c r="Y438" i="8"/>
  <c r="X438" i="8"/>
  <c r="W438" i="8"/>
  <c r="V438" i="8"/>
  <c r="U438" i="8"/>
  <c r="T438" i="8"/>
  <c r="S438" i="8"/>
  <c r="R438" i="8"/>
  <c r="Q438" i="8"/>
  <c r="P438" i="8"/>
  <c r="O438" i="8"/>
  <c r="N438" i="8"/>
  <c r="M438" i="8"/>
  <c r="AC433" i="8"/>
  <c r="AB433" i="8"/>
  <c r="AA433" i="8"/>
  <c r="Z433" i="8"/>
  <c r="Y433" i="8"/>
  <c r="X433" i="8"/>
  <c r="W433" i="8"/>
  <c r="V433" i="8"/>
  <c r="U433" i="8"/>
  <c r="T433" i="8"/>
  <c r="S433" i="8"/>
  <c r="R433" i="8"/>
  <c r="Q433" i="8"/>
  <c r="P433" i="8"/>
  <c r="O433" i="8"/>
  <c r="N433" i="8"/>
  <c r="M433" i="8"/>
  <c r="AC429" i="8"/>
  <c r="AB429" i="8"/>
  <c r="AA429" i="8"/>
  <c r="Z429" i="8"/>
  <c r="Y429" i="8"/>
  <c r="X429" i="8"/>
  <c r="W429" i="8"/>
  <c r="V429" i="8"/>
  <c r="U429" i="8"/>
  <c r="T429" i="8"/>
  <c r="S429" i="8"/>
  <c r="R429" i="8"/>
  <c r="Q429" i="8"/>
  <c r="P429" i="8"/>
  <c r="O429" i="8"/>
  <c r="N429" i="8"/>
  <c r="M429" i="8"/>
  <c r="AC425" i="8"/>
  <c r="AB425" i="8"/>
  <c r="AA425" i="8"/>
  <c r="Z425" i="8"/>
  <c r="Y425" i="8"/>
  <c r="X425" i="8"/>
  <c r="W425" i="8"/>
  <c r="V425" i="8"/>
  <c r="U425" i="8"/>
  <c r="T425" i="8"/>
  <c r="S425" i="8"/>
  <c r="R425" i="8"/>
  <c r="Q425" i="8"/>
  <c r="P425" i="8"/>
  <c r="O425" i="8"/>
  <c r="N425" i="8"/>
  <c r="M425" i="8"/>
  <c r="AC419" i="8"/>
  <c r="AB419" i="8"/>
  <c r="AA419" i="8"/>
  <c r="Z419" i="8"/>
  <c r="Y419" i="8"/>
  <c r="X419" i="8"/>
  <c r="W419" i="8"/>
  <c r="V419" i="8"/>
  <c r="U419" i="8"/>
  <c r="T419" i="8"/>
  <c r="S419" i="8"/>
  <c r="R419" i="8"/>
  <c r="Q419" i="8"/>
  <c r="P419" i="8"/>
  <c r="O419" i="8"/>
  <c r="N419" i="8"/>
  <c r="M419" i="8"/>
  <c r="AC414" i="8"/>
  <c r="AB414" i="8"/>
  <c r="AA414" i="8"/>
  <c r="Z414" i="8"/>
  <c r="Y414" i="8"/>
  <c r="X414" i="8"/>
  <c r="W414" i="8"/>
  <c r="V414" i="8"/>
  <c r="U414" i="8"/>
  <c r="T414" i="8"/>
  <c r="S414" i="8"/>
  <c r="R414" i="8"/>
  <c r="Q414" i="8"/>
  <c r="P414" i="8"/>
  <c r="O414" i="8"/>
  <c r="N414" i="8"/>
  <c r="M414" i="8"/>
  <c r="AC409" i="8"/>
  <c r="AB409" i="8"/>
  <c r="AA409" i="8"/>
  <c r="Z409" i="8"/>
  <c r="Y409" i="8"/>
  <c r="X409" i="8"/>
  <c r="W409" i="8"/>
  <c r="V409" i="8"/>
  <c r="U409" i="8"/>
  <c r="T409" i="8"/>
  <c r="S409" i="8"/>
  <c r="R409" i="8"/>
  <c r="Q409" i="8"/>
  <c r="P409" i="8"/>
  <c r="O409" i="8"/>
  <c r="N409" i="8"/>
  <c r="M409" i="8"/>
  <c r="AC404" i="8"/>
  <c r="AB404" i="8"/>
  <c r="AA404" i="8"/>
  <c r="Z404" i="8"/>
  <c r="Y404" i="8"/>
  <c r="X404" i="8"/>
  <c r="W404" i="8"/>
  <c r="V404" i="8"/>
  <c r="U404" i="8"/>
  <c r="T404" i="8"/>
  <c r="S404" i="8"/>
  <c r="R404" i="8"/>
  <c r="Q404" i="8"/>
  <c r="P404" i="8"/>
  <c r="O404" i="8"/>
  <c r="N404" i="8"/>
  <c r="M404" i="8"/>
  <c r="AC400" i="8"/>
  <c r="AB400" i="8"/>
  <c r="AA400" i="8"/>
  <c r="Z400" i="8"/>
  <c r="Y400" i="8"/>
  <c r="X400" i="8"/>
  <c r="W400" i="8"/>
  <c r="V400" i="8"/>
  <c r="U400" i="8"/>
  <c r="T400" i="8"/>
  <c r="S400" i="8"/>
  <c r="R400" i="8"/>
  <c r="Q400" i="8"/>
  <c r="P400" i="8"/>
  <c r="O400" i="8"/>
  <c r="N400" i="8"/>
  <c r="M400" i="8"/>
  <c r="AC397" i="8"/>
  <c r="AB397" i="8"/>
  <c r="AA397" i="8"/>
  <c r="Z397" i="8"/>
  <c r="Y397" i="8"/>
  <c r="X397" i="8"/>
  <c r="W397" i="8"/>
  <c r="V397" i="8"/>
  <c r="U397" i="8"/>
  <c r="T397" i="8"/>
  <c r="S397" i="8"/>
  <c r="R397" i="8"/>
  <c r="Q397" i="8"/>
  <c r="P397" i="8"/>
  <c r="O397" i="8"/>
  <c r="N397" i="8"/>
  <c r="M397" i="8"/>
  <c r="AC394" i="8"/>
  <c r="AB394" i="8"/>
  <c r="AA394" i="8"/>
  <c r="Z394" i="8"/>
  <c r="Y394" i="8"/>
  <c r="X394" i="8"/>
  <c r="W394" i="8"/>
  <c r="V394" i="8"/>
  <c r="U394" i="8"/>
  <c r="T394" i="8"/>
  <c r="S394" i="8"/>
  <c r="R394" i="8"/>
  <c r="Q394" i="8"/>
  <c r="P394" i="8"/>
  <c r="O394" i="8"/>
  <c r="N394" i="8"/>
  <c r="M394" i="8"/>
  <c r="AC391" i="8"/>
  <c r="AB391" i="8"/>
  <c r="AA391" i="8"/>
  <c r="Z391" i="8"/>
  <c r="Y391" i="8"/>
  <c r="X391" i="8"/>
  <c r="W391" i="8"/>
  <c r="V391" i="8"/>
  <c r="U391" i="8"/>
  <c r="T391" i="8"/>
  <c r="S391" i="8"/>
  <c r="R391" i="8"/>
  <c r="Q391" i="8"/>
  <c r="P391" i="8"/>
  <c r="O391" i="8"/>
  <c r="N391" i="8"/>
  <c r="M391" i="8"/>
  <c r="AC388" i="8"/>
  <c r="AB388" i="8"/>
  <c r="AA388" i="8"/>
  <c r="Z388" i="8"/>
  <c r="Y388" i="8"/>
  <c r="X388" i="8"/>
  <c r="W388" i="8"/>
  <c r="V388" i="8"/>
  <c r="U388" i="8"/>
  <c r="T388" i="8"/>
  <c r="S388" i="8"/>
  <c r="R388" i="8"/>
  <c r="Q388" i="8"/>
  <c r="P388" i="8"/>
  <c r="O388" i="8"/>
  <c r="N388" i="8"/>
  <c r="M388" i="8"/>
  <c r="AC385" i="8"/>
  <c r="AB385" i="8"/>
  <c r="AA385" i="8"/>
  <c r="Z385" i="8"/>
  <c r="Y385" i="8"/>
  <c r="X385" i="8"/>
  <c r="W385" i="8"/>
  <c r="V385" i="8"/>
  <c r="U385" i="8"/>
  <c r="T385" i="8"/>
  <c r="S385" i="8"/>
  <c r="R385" i="8"/>
  <c r="Q385" i="8"/>
  <c r="P385" i="8"/>
  <c r="O385" i="8"/>
  <c r="N385" i="8"/>
  <c r="M385" i="8"/>
  <c r="AC382" i="8"/>
  <c r="AB382" i="8"/>
  <c r="AA382" i="8"/>
  <c r="Z382" i="8"/>
  <c r="Y382" i="8"/>
  <c r="X382" i="8"/>
  <c r="W382" i="8"/>
  <c r="V382" i="8"/>
  <c r="U382" i="8"/>
  <c r="T382" i="8"/>
  <c r="S382" i="8"/>
  <c r="R382" i="8"/>
  <c r="Q382" i="8"/>
  <c r="P382" i="8"/>
  <c r="O382" i="8"/>
  <c r="N382" i="8"/>
  <c r="M382" i="8"/>
  <c r="AC377" i="8"/>
  <c r="AB377" i="8"/>
  <c r="AA377" i="8"/>
  <c r="Z377" i="8"/>
  <c r="Y377" i="8"/>
  <c r="X377" i="8"/>
  <c r="W377" i="8"/>
  <c r="V377" i="8"/>
  <c r="U377" i="8"/>
  <c r="T377" i="8"/>
  <c r="S377" i="8"/>
  <c r="R377" i="8"/>
  <c r="Q377" i="8"/>
  <c r="P377" i="8"/>
  <c r="O377" i="8"/>
  <c r="N377" i="8"/>
  <c r="M377" i="8"/>
  <c r="AC374" i="8"/>
  <c r="AB374" i="8"/>
  <c r="AA374" i="8"/>
  <c r="Z374" i="8"/>
  <c r="Y374" i="8"/>
  <c r="X374" i="8"/>
  <c r="W374" i="8"/>
  <c r="V374" i="8"/>
  <c r="U374" i="8"/>
  <c r="T374" i="8"/>
  <c r="S374" i="8"/>
  <c r="R374" i="8"/>
  <c r="Q374" i="8"/>
  <c r="P374" i="8"/>
  <c r="O374" i="8"/>
  <c r="N374" i="8"/>
  <c r="M374" i="8"/>
  <c r="AC370" i="8"/>
  <c r="AB370" i="8"/>
  <c r="AA370" i="8"/>
  <c r="Z370" i="8"/>
  <c r="Y370" i="8"/>
  <c r="X370" i="8"/>
  <c r="W370" i="8"/>
  <c r="V370" i="8"/>
  <c r="U370" i="8"/>
  <c r="T370" i="8"/>
  <c r="S370" i="8"/>
  <c r="R370" i="8"/>
  <c r="Q370" i="8"/>
  <c r="P370" i="8"/>
  <c r="O370" i="8"/>
  <c r="N370" i="8"/>
  <c r="M370" i="8"/>
  <c r="AC367" i="8"/>
  <c r="AB367" i="8"/>
  <c r="AA367" i="8"/>
  <c r="Z367" i="8"/>
  <c r="Y367" i="8"/>
  <c r="X367" i="8"/>
  <c r="W367" i="8"/>
  <c r="V367" i="8"/>
  <c r="U367" i="8"/>
  <c r="T367" i="8"/>
  <c r="S367" i="8"/>
  <c r="R367" i="8"/>
  <c r="Q367" i="8"/>
  <c r="P367" i="8"/>
  <c r="O367" i="8"/>
  <c r="N367" i="8"/>
  <c r="M367" i="8"/>
  <c r="AC363" i="8"/>
  <c r="AB363" i="8"/>
  <c r="AA363" i="8"/>
  <c r="Z363" i="8"/>
  <c r="Y363" i="8"/>
  <c r="X363" i="8"/>
  <c r="W363" i="8"/>
  <c r="V363" i="8"/>
  <c r="U363" i="8"/>
  <c r="T363" i="8"/>
  <c r="S363" i="8"/>
  <c r="R363" i="8"/>
  <c r="Q363" i="8"/>
  <c r="P363" i="8"/>
  <c r="O363" i="8"/>
  <c r="N363" i="8"/>
  <c r="M363" i="8"/>
  <c r="AC360" i="8"/>
  <c r="AB360" i="8"/>
  <c r="AA360" i="8"/>
  <c r="Z360" i="8"/>
  <c r="Y360" i="8"/>
  <c r="X360" i="8"/>
  <c r="W360" i="8"/>
  <c r="V360" i="8"/>
  <c r="U360" i="8"/>
  <c r="T360" i="8"/>
  <c r="S360" i="8"/>
  <c r="R360" i="8"/>
  <c r="Q360" i="8"/>
  <c r="P360" i="8"/>
  <c r="O360" i="8"/>
  <c r="N360" i="8"/>
  <c r="M360" i="8"/>
  <c r="AC355" i="8"/>
  <c r="AB355" i="8"/>
  <c r="AA355" i="8"/>
  <c r="Z355" i="8"/>
  <c r="Y355" i="8"/>
  <c r="X355" i="8"/>
  <c r="W355" i="8"/>
  <c r="V355" i="8"/>
  <c r="U355" i="8"/>
  <c r="T355" i="8"/>
  <c r="S355" i="8"/>
  <c r="R355" i="8"/>
  <c r="Q355" i="8"/>
  <c r="P355" i="8"/>
  <c r="O355" i="8"/>
  <c r="N355" i="8"/>
  <c r="M355" i="8"/>
  <c r="AC351" i="8"/>
  <c r="AB351" i="8"/>
  <c r="AA351" i="8"/>
  <c r="Z351" i="8"/>
  <c r="Y351" i="8"/>
  <c r="X351" i="8"/>
  <c r="W351" i="8"/>
  <c r="V351" i="8"/>
  <c r="U351" i="8"/>
  <c r="T351" i="8"/>
  <c r="S351" i="8"/>
  <c r="R351" i="8"/>
  <c r="Q351" i="8"/>
  <c r="P351" i="8"/>
  <c r="O351" i="8"/>
  <c r="N351" i="8"/>
  <c r="M351" i="8"/>
  <c r="AC347" i="8"/>
  <c r="AB347" i="8"/>
  <c r="AA347" i="8"/>
  <c r="Z347" i="8"/>
  <c r="Y347" i="8"/>
  <c r="X347" i="8"/>
  <c r="W347" i="8"/>
  <c r="V347" i="8"/>
  <c r="U347" i="8"/>
  <c r="T347" i="8"/>
  <c r="S347" i="8"/>
  <c r="R347" i="8"/>
  <c r="Q347" i="8"/>
  <c r="P347" i="8"/>
  <c r="O347" i="8"/>
  <c r="N347" i="8"/>
  <c r="M347" i="8"/>
  <c r="AC341" i="8"/>
  <c r="AB341" i="8"/>
  <c r="AA341" i="8"/>
  <c r="Z341" i="8"/>
  <c r="Y341" i="8"/>
  <c r="X341" i="8"/>
  <c r="W341" i="8"/>
  <c r="V341" i="8"/>
  <c r="U341" i="8"/>
  <c r="T341" i="8"/>
  <c r="S341" i="8"/>
  <c r="R341" i="8"/>
  <c r="Q341" i="8"/>
  <c r="P341" i="8"/>
  <c r="O341" i="8"/>
  <c r="N341" i="8"/>
  <c r="M341" i="8"/>
  <c r="AC336" i="8"/>
  <c r="AB336" i="8"/>
  <c r="AA336" i="8"/>
  <c r="Z336" i="8"/>
  <c r="Y336" i="8"/>
  <c r="X336" i="8"/>
  <c r="W336" i="8"/>
  <c r="V336" i="8"/>
  <c r="U336" i="8"/>
  <c r="T336" i="8"/>
  <c r="S336" i="8"/>
  <c r="R336" i="8"/>
  <c r="Q336" i="8"/>
  <c r="P336" i="8"/>
  <c r="O336" i="8"/>
  <c r="N336" i="8"/>
  <c r="M336" i="8"/>
  <c r="AC331" i="8"/>
  <c r="AB331" i="8"/>
  <c r="AA331" i="8"/>
  <c r="Z331" i="8"/>
  <c r="Y331" i="8"/>
  <c r="X331" i="8"/>
  <c r="W331" i="8"/>
  <c r="V331" i="8"/>
  <c r="U331" i="8"/>
  <c r="T331" i="8"/>
  <c r="S331" i="8"/>
  <c r="R331" i="8"/>
  <c r="Q331" i="8"/>
  <c r="P331" i="8"/>
  <c r="O331" i="8"/>
  <c r="N331" i="8"/>
  <c r="M331" i="8"/>
  <c r="AC323" i="8"/>
  <c r="AB323" i="8"/>
  <c r="AA323" i="8"/>
  <c r="Z323" i="8"/>
  <c r="Y323" i="8"/>
  <c r="X323" i="8"/>
  <c r="W323" i="8"/>
  <c r="V323" i="8"/>
  <c r="U323" i="8"/>
  <c r="T323" i="8"/>
  <c r="S323" i="8"/>
  <c r="R323" i="8"/>
  <c r="Q323" i="8"/>
  <c r="P323" i="8"/>
  <c r="O323" i="8"/>
  <c r="N323" i="8"/>
  <c r="M323" i="8"/>
  <c r="AC316" i="8"/>
  <c r="AB316" i="8"/>
  <c r="AA316" i="8"/>
  <c r="Z316" i="8"/>
  <c r="Y316" i="8"/>
  <c r="X316" i="8"/>
  <c r="W316" i="8"/>
  <c r="V316" i="8"/>
  <c r="U316" i="8"/>
  <c r="T316" i="8"/>
  <c r="S316" i="8"/>
  <c r="R316" i="8"/>
  <c r="Q316" i="8"/>
  <c r="P316" i="8"/>
  <c r="O316" i="8"/>
  <c r="N316" i="8"/>
  <c r="M316" i="8"/>
  <c r="AC312" i="8"/>
  <c r="AB312" i="8"/>
  <c r="AA312" i="8"/>
  <c r="Z312" i="8"/>
  <c r="Y312" i="8"/>
  <c r="X312" i="8"/>
  <c r="W312" i="8"/>
  <c r="V312" i="8"/>
  <c r="U312" i="8"/>
  <c r="T312" i="8"/>
  <c r="S312" i="8"/>
  <c r="R312" i="8"/>
  <c r="Q312" i="8"/>
  <c r="P312" i="8"/>
  <c r="O312" i="8"/>
  <c r="N312" i="8"/>
  <c r="M312" i="8"/>
  <c r="AC308" i="8"/>
  <c r="AB308" i="8"/>
  <c r="AA308" i="8"/>
  <c r="Z308" i="8"/>
  <c r="Y308" i="8"/>
  <c r="X308" i="8"/>
  <c r="W308" i="8"/>
  <c r="V308" i="8"/>
  <c r="U308" i="8"/>
  <c r="T308" i="8"/>
  <c r="S308" i="8"/>
  <c r="R308" i="8"/>
  <c r="Q308" i="8"/>
  <c r="P308" i="8"/>
  <c r="O308" i="8"/>
  <c r="N308" i="8"/>
  <c r="M308" i="8"/>
  <c r="AC301" i="8"/>
  <c r="AB301" i="8"/>
  <c r="AA301" i="8"/>
  <c r="Z301" i="8"/>
  <c r="Y301" i="8"/>
  <c r="X301" i="8"/>
  <c r="W301" i="8"/>
  <c r="V301" i="8"/>
  <c r="U301" i="8"/>
  <c r="T301" i="8"/>
  <c r="S301" i="8"/>
  <c r="R301" i="8"/>
  <c r="Q301" i="8"/>
  <c r="P301" i="8"/>
  <c r="O301" i="8"/>
  <c r="N301" i="8"/>
  <c r="M301" i="8"/>
  <c r="M296" i="8"/>
  <c r="M292" i="8"/>
  <c r="AC288" i="8"/>
  <c r="AB288" i="8"/>
  <c r="AA288" i="8"/>
  <c r="Z288" i="8"/>
  <c r="Y288" i="8"/>
  <c r="X288" i="8"/>
  <c r="W288" i="8"/>
  <c r="V288" i="8"/>
  <c r="U288" i="8"/>
  <c r="T288" i="8"/>
  <c r="S288" i="8"/>
  <c r="R288" i="8"/>
  <c r="Q288" i="8"/>
  <c r="P288" i="8"/>
  <c r="O288" i="8"/>
  <c r="N288" i="8"/>
  <c r="M288" i="8"/>
  <c r="AC281" i="8"/>
  <c r="AB281" i="8"/>
  <c r="AA281" i="8"/>
  <c r="Z281" i="8"/>
  <c r="Y281" i="8"/>
  <c r="X281" i="8"/>
  <c r="W281" i="8"/>
  <c r="V281" i="8"/>
  <c r="U281" i="8"/>
  <c r="T281" i="8"/>
  <c r="S281" i="8"/>
  <c r="R281" i="8"/>
  <c r="Q281" i="8"/>
  <c r="P281" i="8"/>
  <c r="O281" i="8"/>
  <c r="N281" i="8"/>
  <c r="M281" i="8"/>
  <c r="AC274" i="8"/>
  <c r="AB274" i="8"/>
  <c r="AA274" i="8"/>
  <c r="Z274" i="8"/>
  <c r="Y274" i="8"/>
  <c r="X274" i="8"/>
  <c r="W274" i="8"/>
  <c r="V274" i="8"/>
  <c r="U274" i="8"/>
  <c r="T274" i="8"/>
  <c r="S274" i="8"/>
  <c r="R274" i="8"/>
  <c r="Q274" i="8"/>
  <c r="P274" i="8"/>
  <c r="O274" i="8"/>
  <c r="N274" i="8"/>
  <c r="M274" i="8"/>
  <c r="AC267" i="8"/>
  <c r="AB267" i="8"/>
  <c r="AA267" i="8"/>
  <c r="Z267" i="8"/>
  <c r="Y267" i="8"/>
  <c r="X267" i="8"/>
  <c r="W267" i="8"/>
  <c r="V267" i="8"/>
  <c r="U267" i="8"/>
  <c r="T267" i="8"/>
  <c r="S267" i="8"/>
  <c r="R267" i="8"/>
  <c r="Q267" i="8"/>
  <c r="P267" i="8"/>
  <c r="O267" i="8"/>
  <c r="N267" i="8"/>
  <c r="M267" i="8"/>
  <c r="AC260" i="8"/>
  <c r="AB260" i="8"/>
  <c r="AA260" i="8"/>
  <c r="Z260" i="8"/>
  <c r="Y260" i="8"/>
  <c r="X260" i="8"/>
  <c r="W260" i="8"/>
  <c r="V260" i="8"/>
  <c r="U260" i="8"/>
  <c r="T260" i="8"/>
  <c r="S260" i="8"/>
  <c r="R260" i="8"/>
  <c r="Q260" i="8"/>
  <c r="P260" i="8"/>
  <c r="O260" i="8"/>
  <c r="N260" i="8"/>
  <c r="M260" i="8"/>
  <c r="AC253" i="8"/>
  <c r="AB253" i="8"/>
  <c r="AA253" i="8"/>
  <c r="Z253" i="8"/>
  <c r="Y253" i="8"/>
  <c r="X253" i="8"/>
  <c r="W253" i="8"/>
  <c r="V253" i="8"/>
  <c r="U253" i="8"/>
  <c r="T253" i="8"/>
  <c r="S253" i="8"/>
  <c r="R253" i="8"/>
  <c r="Q253" i="8"/>
  <c r="P253" i="8"/>
  <c r="O253" i="8"/>
  <c r="N253" i="8"/>
  <c r="M253" i="8"/>
  <c r="AC246" i="8"/>
  <c r="AB246" i="8"/>
  <c r="AA246" i="8"/>
  <c r="Z246" i="8"/>
  <c r="Y246" i="8"/>
  <c r="X246" i="8"/>
  <c r="W246" i="8"/>
  <c r="V246" i="8"/>
  <c r="U246" i="8"/>
  <c r="T246" i="8"/>
  <c r="S246" i="8"/>
  <c r="R246" i="8"/>
  <c r="Q246" i="8"/>
  <c r="P246" i="8"/>
  <c r="O246" i="8"/>
  <c r="N246" i="8"/>
  <c r="M246" i="8"/>
  <c r="AC239" i="8"/>
  <c r="AB239" i="8"/>
  <c r="AA239" i="8"/>
  <c r="Z239" i="8"/>
  <c r="Y239" i="8"/>
  <c r="X239" i="8"/>
  <c r="W239" i="8"/>
  <c r="V239" i="8"/>
  <c r="U239" i="8"/>
  <c r="T239" i="8"/>
  <c r="S239" i="8"/>
  <c r="R239" i="8"/>
  <c r="Q239" i="8"/>
  <c r="P239" i="8"/>
  <c r="O239" i="8"/>
  <c r="N239" i="8"/>
  <c r="M239" i="8"/>
  <c r="M232" i="8"/>
  <c r="M500" i="8" s="1"/>
  <c r="M504" i="8" s="1"/>
  <c r="M225" i="8"/>
  <c r="M221" i="8"/>
  <c r="AC217" i="8"/>
  <c r="AB217" i="8"/>
  <c r="AA217" i="8"/>
  <c r="Z217" i="8"/>
  <c r="Y217" i="8"/>
  <c r="X217" i="8"/>
  <c r="W217" i="8"/>
  <c r="V217" i="8"/>
  <c r="U217" i="8"/>
  <c r="T217" i="8"/>
  <c r="S217" i="8"/>
  <c r="R217" i="8"/>
  <c r="Q217" i="8"/>
  <c r="P217" i="8"/>
  <c r="O217" i="8"/>
  <c r="N217" i="8"/>
  <c r="M217" i="8"/>
  <c r="AC214" i="8"/>
  <c r="AB214" i="8"/>
  <c r="AA214" i="8"/>
  <c r="Z214" i="8"/>
  <c r="Y214" i="8"/>
  <c r="X214" i="8"/>
  <c r="W214" i="8"/>
  <c r="V214" i="8"/>
  <c r="U214" i="8"/>
  <c r="T214" i="8"/>
  <c r="S214" i="8"/>
  <c r="R214" i="8"/>
  <c r="Q214" i="8"/>
  <c r="P214" i="8"/>
  <c r="O214" i="8"/>
  <c r="N214" i="8"/>
  <c r="M214" i="8"/>
  <c r="AC210" i="8"/>
  <c r="AB210" i="8"/>
  <c r="AA210" i="8"/>
  <c r="Z210" i="8"/>
  <c r="Y210" i="8"/>
  <c r="X210" i="8"/>
  <c r="W210" i="8"/>
  <c r="V210" i="8"/>
  <c r="U210" i="8"/>
  <c r="T210" i="8"/>
  <c r="S210" i="8"/>
  <c r="R210" i="8"/>
  <c r="Q210" i="8"/>
  <c r="P210" i="8"/>
  <c r="O210" i="8"/>
  <c r="N210" i="8"/>
  <c r="M210" i="8"/>
  <c r="AC206" i="8"/>
  <c r="AB206" i="8"/>
  <c r="AA206" i="8"/>
  <c r="Z206" i="8"/>
  <c r="Y206" i="8"/>
  <c r="X206" i="8"/>
  <c r="W206" i="8"/>
  <c r="V206" i="8"/>
  <c r="U206" i="8"/>
  <c r="T206" i="8"/>
  <c r="S206" i="8"/>
  <c r="R206" i="8"/>
  <c r="Q206" i="8"/>
  <c r="P206" i="8"/>
  <c r="O206" i="8"/>
  <c r="N206" i="8"/>
  <c r="M206" i="8"/>
  <c r="AC203" i="8"/>
  <c r="AB203" i="8"/>
  <c r="AA203" i="8"/>
  <c r="Z203" i="8"/>
  <c r="Y203" i="8"/>
  <c r="X203" i="8"/>
  <c r="W203" i="8"/>
  <c r="V203" i="8"/>
  <c r="U203" i="8"/>
  <c r="T203" i="8"/>
  <c r="S203" i="8"/>
  <c r="R203" i="8"/>
  <c r="Q203" i="8"/>
  <c r="P203" i="8"/>
  <c r="O203" i="8"/>
  <c r="N203" i="8"/>
  <c r="M203" i="8"/>
  <c r="AC200" i="8"/>
  <c r="AB200" i="8"/>
  <c r="AA200" i="8"/>
  <c r="Z200" i="8"/>
  <c r="Y200" i="8"/>
  <c r="X200" i="8"/>
  <c r="W200" i="8"/>
  <c r="V200" i="8"/>
  <c r="U200" i="8"/>
  <c r="T200" i="8"/>
  <c r="S200" i="8"/>
  <c r="R200" i="8"/>
  <c r="Q200" i="8"/>
  <c r="P200" i="8"/>
  <c r="O200" i="8"/>
  <c r="N200" i="8"/>
  <c r="M200" i="8"/>
  <c r="AC197" i="8"/>
  <c r="AB197" i="8"/>
  <c r="AA197" i="8"/>
  <c r="Z197" i="8"/>
  <c r="Y197" i="8"/>
  <c r="X197" i="8"/>
  <c r="W197" i="8"/>
  <c r="V197" i="8"/>
  <c r="U197" i="8"/>
  <c r="T197" i="8"/>
  <c r="S197" i="8"/>
  <c r="R197" i="8"/>
  <c r="Q197" i="8"/>
  <c r="P197" i="8"/>
  <c r="O197" i="8"/>
  <c r="N197" i="8"/>
  <c r="M197" i="8"/>
  <c r="AC194" i="8"/>
  <c r="AB194" i="8"/>
  <c r="AA194" i="8"/>
  <c r="Z194" i="8"/>
  <c r="Y194" i="8"/>
  <c r="X194" i="8"/>
  <c r="W194" i="8"/>
  <c r="V194" i="8"/>
  <c r="U194" i="8"/>
  <c r="T194" i="8"/>
  <c r="S194" i="8"/>
  <c r="R194" i="8"/>
  <c r="Q194" i="8"/>
  <c r="P194" i="8"/>
  <c r="O194" i="8"/>
  <c r="N194" i="8"/>
  <c r="M194" i="8"/>
  <c r="AC191" i="8"/>
  <c r="AB191" i="8"/>
  <c r="AA191" i="8"/>
  <c r="Z191" i="8"/>
  <c r="Y191" i="8"/>
  <c r="X191" i="8"/>
  <c r="W191" i="8"/>
  <c r="V191" i="8"/>
  <c r="U191" i="8"/>
  <c r="T191" i="8"/>
  <c r="S191" i="8"/>
  <c r="R191" i="8"/>
  <c r="Q191" i="8"/>
  <c r="P191" i="8"/>
  <c r="O191" i="8"/>
  <c r="N191" i="8"/>
  <c r="M191" i="8"/>
  <c r="AC188" i="8"/>
  <c r="AB188" i="8"/>
  <c r="AA188" i="8"/>
  <c r="Z188" i="8"/>
  <c r="Y188" i="8"/>
  <c r="X188" i="8"/>
  <c r="W188" i="8"/>
  <c r="V188" i="8"/>
  <c r="U188" i="8"/>
  <c r="T188" i="8"/>
  <c r="S188" i="8"/>
  <c r="R188" i="8"/>
  <c r="Q188" i="8"/>
  <c r="P188" i="8"/>
  <c r="O188" i="8"/>
  <c r="N188" i="8"/>
  <c r="M188" i="8"/>
  <c r="AC183" i="8"/>
  <c r="AB183" i="8"/>
  <c r="AA183" i="8"/>
  <c r="Z183" i="8"/>
  <c r="Y183" i="8"/>
  <c r="X183" i="8"/>
  <c r="W183" i="8"/>
  <c r="V183" i="8"/>
  <c r="U183" i="8"/>
  <c r="T183" i="8"/>
  <c r="S183" i="8"/>
  <c r="R183" i="8"/>
  <c r="Q183" i="8"/>
  <c r="P183" i="8"/>
  <c r="O183" i="8"/>
  <c r="N183" i="8"/>
  <c r="M183" i="8"/>
  <c r="AC180" i="8"/>
  <c r="AB180" i="8"/>
  <c r="AA180" i="8"/>
  <c r="Z180" i="8"/>
  <c r="Y180" i="8"/>
  <c r="X180" i="8"/>
  <c r="W180" i="8"/>
  <c r="V180" i="8"/>
  <c r="U180" i="8"/>
  <c r="T180" i="8"/>
  <c r="S180" i="8"/>
  <c r="R180" i="8"/>
  <c r="Q180" i="8"/>
  <c r="P180" i="8"/>
  <c r="O180" i="8"/>
  <c r="N180" i="8"/>
  <c r="M180" i="8"/>
  <c r="AC176" i="8"/>
  <c r="AB176" i="8"/>
  <c r="AA176" i="8"/>
  <c r="Z176" i="8"/>
  <c r="Y176" i="8"/>
  <c r="X176" i="8"/>
  <c r="W176" i="8"/>
  <c r="V176" i="8"/>
  <c r="U176" i="8"/>
  <c r="T176" i="8"/>
  <c r="S176" i="8"/>
  <c r="R176" i="8"/>
  <c r="Q176" i="8"/>
  <c r="P176" i="8"/>
  <c r="O176" i="8"/>
  <c r="N176" i="8"/>
  <c r="M176" i="8"/>
  <c r="AC173" i="8"/>
  <c r="AB173" i="8"/>
  <c r="AA173" i="8"/>
  <c r="Z173" i="8"/>
  <c r="Y173" i="8"/>
  <c r="X173" i="8"/>
  <c r="W173" i="8"/>
  <c r="V173" i="8"/>
  <c r="U173" i="8"/>
  <c r="T173" i="8"/>
  <c r="S173" i="8"/>
  <c r="R173" i="8"/>
  <c r="Q173" i="8"/>
  <c r="P173" i="8"/>
  <c r="O173" i="8"/>
  <c r="N173" i="8"/>
  <c r="M173" i="8"/>
  <c r="AC169" i="8"/>
  <c r="AB169" i="8"/>
  <c r="AA169" i="8"/>
  <c r="Z169" i="8"/>
  <c r="Y169" i="8"/>
  <c r="X169" i="8"/>
  <c r="W169" i="8"/>
  <c r="V169" i="8"/>
  <c r="U169" i="8"/>
  <c r="T169" i="8"/>
  <c r="S169" i="8"/>
  <c r="R169" i="8"/>
  <c r="Q169" i="8"/>
  <c r="P169" i="8"/>
  <c r="O169" i="8"/>
  <c r="N169" i="8"/>
  <c r="M169" i="8"/>
  <c r="AC166" i="8"/>
  <c r="AB166" i="8"/>
  <c r="AA166" i="8"/>
  <c r="Z166" i="8"/>
  <c r="Y166" i="8"/>
  <c r="X166" i="8"/>
  <c r="W166" i="8"/>
  <c r="V166" i="8"/>
  <c r="U166" i="8"/>
  <c r="T166" i="8"/>
  <c r="S166" i="8"/>
  <c r="R166" i="8"/>
  <c r="Q166" i="8"/>
  <c r="P166" i="8"/>
  <c r="O166" i="8"/>
  <c r="N166" i="8"/>
  <c r="M166" i="8"/>
  <c r="AC161" i="8"/>
  <c r="AB161" i="8"/>
  <c r="AA161" i="8"/>
  <c r="Z161" i="8"/>
  <c r="Y161" i="8"/>
  <c r="X161" i="8"/>
  <c r="W161" i="8"/>
  <c r="V161" i="8"/>
  <c r="U161" i="8"/>
  <c r="T161" i="8"/>
  <c r="S161" i="8"/>
  <c r="R161" i="8"/>
  <c r="Q161" i="8"/>
  <c r="P161" i="8"/>
  <c r="O161" i="8"/>
  <c r="N161" i="8"/>
  <c r="M161" i="8"/>
  <c r="AC157" i="8"/>
  <c r="AB157" i="8"/>
  <c r="AA157" i="8"/>
  <c r="Z157" i="8"/>
  <c r="Y157" i="8"/>
  <c r="X157" i="8"/>
  <c r="W157" i="8"/>
  <c r="V157" i="8"/>
  <c r="U157" i="8"/>
  <c r="T157" i="8"/>
  <c r="S157" i="8"/>
  <c r="R157" i="8"/>
  <c r="Q157" i="8"/>
  <c r="P157" i="8"/>
  <c r="O157" i="8"/>
  <c r="N157" i="8"/>
  <c r="M157" i="8"/>
  <c r="AC153" i="8"/>
  <c r="AB153" i="8"/>
  <c r="AA153" i="8"/>
  <c r="Z153" i="8"/>
  <c r="Y153" i="8"/>
  <c r="X153" i="8"/>
  <c r="W153" i="8"/>
  <c r="V153" i="8"/>
  <c r="U153" i="8"/>
  <c r="T153" i="8"/>
  <c r="S153" i="8"/>
  <c r="R153" i="8"/>
  <c r="Q153" i="8"/>
  <c r="P153" i="8"/>
  <c r="O153" i="8"/>
  <c r="N153" i="8"/>
  <c r="M153" i="8"/>
  <c r="AC147" i="8"/>
  <c r="AB147" i="8"/>
  <c r="AA147" i="8"/>
  <c r="Z147" i="8"/>
  <c r="Y147" i="8"/>
  <c r="X147" i="8"/>
  <c r="W147" i="8"/>
  <c r="V147" i="8"/>
  <c r="U147" i="8"/>
  <c r="T147" i="8"/>
  <c r="S147" i="8"/>
  <c r="R147" i="8"/>
  <c r="Q147" i="8"/>
  <c r="P147" i="8"/>
  <c r="O147" i="8"/>
  <c r="N147" i="8"/>
  <c r="M147" i="8"/>
  <c r="AC142" i="8"/>
  <c r="AB142" i="8"/>
  <c r="AA142" i="8"/>
  <c r="Z142" i="8"/>
  <c r="Y142" i="8"/>
  <c r="X142" i="8"/>
  <c r="W142" i="8"/>
  <c r="V142" i="8"/>
  <c r="U142" i="8"/>
  <c r="T142" i="8"/>
  <c r="S142" i="8"/>
  <c r="R142" i="8"/>
  <c r="Q142" i="8"/>
  <c r="P142" i="8"/>
  <c r="O142" i="8"/>
  <c r="N142" i="8"/>
  <c r="M142" i="8"/>
  <c r="AC137" i="8"/>
  <c r="AB137" i="8"/>
  <c r="AA137" i="8"/>
  <c r="Z137" i="8"/>
  <c r="Y137" i="8"/>
  <c r="X137" i="8"/>
  <c r="W137" i="8"/>
  <c r="V137" i="8"/>
  <c r="U137" i="8"/>
  <c r="T137" i="8"/>
  <c r="S137" i="8"/>
  <c r="R137" i="8"/>
  <c r="Q137" i="8"/>
  <c r="P137" i="8"/>
  <c r="O137" i="8"/>
  <c r="N137" i="8"/>
  <c r="M137" i="8"/>
  <c r="AC130" i="8"/>
  <c r="AB130" i="8"/>
  <c r="AA130" i="8"/>
  <c r="Z130" i="8"/>
  <c r="Y130" i="8"/>
  <c r="X130" i="8"/>
  <c r="W130" i="8"/>
  <c r="V130" i="8"/>
  <c r="U130" i="8"/>
  <c r="T130" i="8"/>
  <c r="S130" i="8"/>
  <c r="R130" i="8"/>
  <c r="Q130" i="8"/>
  <c r="P130" i="8"/>
  <c r="O130" i="8"/>
  <c r="N130" i="8"/>
  <c r="M130" i="8"/>
  <c r="AC127" i="8"/>
  <c r="AB127" i="8"/>
  <c r="AA127" i="8"/>
  <c r="Z127" i="8"/>
  <c r="Y127" i="8"/>
  <c r="X127" i="8"/>
  <c r="W127" i="8"/>
  <c r="V127" i="8"/>
  <c r="U127" i="8"/>
  <c r="T127" i="8"/>
  <c r="S127" i="8"/>
  <c r="R127" i="8"/>
  <c r="Q127" i="8"/>
  <c r="P127" i="8"/>
  <c r="O127" i="8"/>
  <c r="N127" i="8"/>
  <c r="M127" i="8"/>
  <c r="AC123" i="8"/>
  <c r="AB123" i="8"/>
  <c r="AA123" i="8"/>
  <c r="Z123" i="8"/>
  <c r="Y123" i="8"/>
  <c r="X123" i="8"/>
  <c r="W123" i="8"/>
  <c r="V123" i="8"/>
  <c r="U123" i="8"/>
  <c r="T123" i="8"/>
  <c r="S123" i="8"/>
  <c r="R123" i="8"/>
  <c r="Q123" i="8"/>
  <c r="P123" i="8"/>
  <c r="O123" i="8"/>
  <c r="N123" i="8"/>
  <c r="M123" i="8"/>
  <c r="AC119" i="8"/>
  <c r="AB119" i="8"/>
  <c r="AA119" i="8"/>
  <c r="Z119" i="8"/>
  <c r="Y119" i="8"/>
  <c r="X119" i="8"/>
  <c r="W119" i="8"/>
  <c r="V119" i="8"/>
  <c r="U119" i="8"/>
  <c r="T119" i="8"/>
  <c r="S119" i="8"/>
  <c r="R119" i="8"/>
  <c r="Q119" i="8"/>
  <c r="P119" i="8"/>
  <c r="O119" i="8"/>
  <c r="N119" i="8"/>
  <c r="M119" i="8"/>
  <c r="AC116" i="8"/>
  <c r="AB116" i="8"/>
  <c r="AA116" i="8"/>
  <c r="Z116" i="8"/>
  <c r="Y116" i="8"/>
  <c r="X116" i="8"/>
  <c r="W116" i="8"/>
  <c r="V116" i="8"/>
  <c r="U116" i="8"/>
  <c r="T116" i="8"/>
  <c r="S116" i="8"/>
  <c r="R116" i="8"/>
  <c r="Q116" i="8"/>
  <c r="P116" i="8"/>
  <c r="O116" i="8"/>
  <c r="N116" i="8"/>
  <c r="M116" i="8"/>
  <c r="AC113" i="8"/>
  <c r="AB113" i="8"/>
  <c r="AA113" i="8"/>
  <c r="Z113" i="8"/>
  <c r="Y113" i="8"/>
  <c r="X113" i="8"/>
  <c r="W113" i="8"/>
  <c r="V113" i="8"/>
  <c r="U113" i="8"/>
  <c r="T113" i="8"/>
  <c r="S113" i="8"/>
  <c r="R113" i="8"/>
  <c r="Q113" i="8"/>
  <c r="P113" i="8"/>
  <c r="O113" i="8"/>
  <c r="N113" i="8"/>
  <c r="M113" i="8"/>
  <c r="AC108" i="8"/>
  <c r="AB108" i="8"/>
  <c r="AA108" i="8"/>
  <c r="Z108" i="8"/>
  <c r="Y108" i="8"/>
  <c r="X108" i="8"/>
  <c r="W108" i="8"/>
  <c r="V108" i="8"/>
  <c r="U108" i="8"/>
  <c r="T108" i="8"/>
  <c r="S108" i="8"/>
  <c r="R108" i="8"/>
  <c r="Q108" i="8"/>
  <c r="P108" i="8"/>
  <c r="O108" i="8"/>
  <c r="N108" i="8"/>
  <c r="M108" i="8"/>
  <c r="AC104" i="8"/>
  <c r="AB104" i="8"/>
  <c r="AA104" i="8"/>
  <c r="Z104" i="8"/>
  <c r="Y104" i="8"/>
  <c r="X104" i="8"/>
  <c r="W104" i="8"/>
  <c r="V104" i="8"/>
  <c r="U104" i="8"/>
  <c r="T104" i="8"/>
  <c r="S104" i="8"/>
  <c r="R104" i="8"/>
  <c r="Q104" i="8"/>
  <c r="P104" i="8"/>
  <c r="O104" i="8"/>
  <c r="N104" i="8"/>
  <c r="M104" i="8"/>
  <c r="AC101" i="8"/>
  <c r="AB101" i="8"/>
  <c r="AA101" i="8"/>
  <c r="Z101" i="8"/>
  <c r="Y101" i="8"/>
  <c r="X101" i="8"/>
  <c r="W101" i="8"/>
  <c r="V101" i="8"/>
  <c r="U101" i="8"/>
  <c r="T101" i="8"/>
  <c r="S101" i="8"/>
  <c r="R101" i="8"/>
  <c r="Q101" i="8"/>
  <c r="P101" i="8"/>
  <c r="O101" i="8"/>
  <c r="N101" i="8"/>
  <c r="M101" i="8"/>
  <c r="AC96" i="8"/>
  <c r="AB96" i="8"/>
  <c r="AA96" i="8"/>
  <c r="Z96" i="8"/>
  <c r="Y96" i="8"/>
  <c r="X96" i="8"/>
  <c r="W96" i="8"/>
  <c r="V96" i="8"/>
  <c r="U96" i="8"/>
  <c r="T96" i="8"/>
  <c r="S96" i="8"/>
  <c r="R96" i="8"/>
  <c r="Q96" i="8"/>
  <c r="P96" i="8"/>
  <c r="O96" i="8"/>
  <c r="N96" i="8"/>
  <c r="M96" i="8"/>
  <c r="AC91" i="8"/>
  <c r="AB91" i="8"/>
  <c r="AA91" i="8"/>
  <c r="Z91" i="8"/>
  <c r="Y91" i="8"/>
  <c r="X91" i="8"/>
  <c r="W91" i="8"/>
  <c r="V91" i="8"/>
  <c r="U91" i="8"/>
  <c r="T91" i="8"/>
  <c r="S91" i="8"/>
  <c r="R91" i="8"/>
  <c r="Q91" i="8"/>
  <c r="P91" i="8"/>
  <c r="O91" i="8"/>
  <c r="N91" i="8"/>
  <c r="M91" i="8"/>
  <c r="M87" i="8"/>
  <c r="AC84" i="8"/>
  <c r="AB84" i="8"/>
  <c r="AA84" i="8"/>
  <c r="Z84" i="8"/>
  <c r="Y84" i="8"/>
  <c r="X84" i="8"/>
  <c r="W84" i="8"/>
  <c r="V84" i="8"/>
  <c r="U84" i="8"/>
  <c r="T84" i="8"/>
  <c r="S84" i="8"/>
  <c r="R84" i="8"/>
  <c r="Q84" i="8"/>
  <c r="P84" i="8"/>
  <c r="O84" i="8"/>
  <c r="N84" i="8"/>
  <c r="M84" i="8"/>
  <c r="AC81" i="8"/>
  <c r="AB81" i="8"/>
  <c r="AA81" i="8"/>
  <c r="Z81" i="8"/>
  <c r="Y81" i="8"/>
  <c r="X81" i="8"/>
  <c r="W81" i="8"/>
  <c r="V81" i="8"/>
  <c r="U81" i="8"/>
  <c r="T81" i="8"/>
  <c r="S81" i="8"/>
  <c r="R81" i="8"/>
  <c r="Q81" i="8"/>
  <c r="P81" i="8"/>
  <c r="O81" i="8"/>
  <c r="N81" i="8"/>
  <c r="M81" i="8"/>
  <c r="AC78" i="8"/>
  <c r="AB78" i="8"/>
  <c r="AA78" i="8"/>
  <c r="Z78" i="8"/>
  <c r="Y78" i="8"/>
  <c r="X78" i="8"/>
  <c r="W78" i="8"/>
  <c r="V78" i="8"/>
  <c r="U78" i="8"/>
  <c r="T78" i="8"/>
  <c r="S78" i="8"/>
  <c r="R78" i="8"/>
  <c r="Q78" i="8"/>
  <c r="P78" i="8"/>
  <c r="O78" i="8"/>
  <c r="N78" i="8"/>
  <c r="M78" i="8"/>
  <c r="AC75" i="8"/>
  <c r="AB75" i="8"/>
  <c r="AA75" i="8"/>
  <c r="Z75" i="8"/>
  <c r="Y75" i="8"/>
  <c r="X75" i="8"/>
  <c r="W75" i="8"/>
  <c r="V75" i="8"/>
  <c r="U75" i="8"/>
  <c r="T75" i="8"/>
  <c r="S75" i="8"/>
  <c r="R75" i="8"/>
  <c r="Q75" i="8"/>
  <c r="P75" i="8"/>
  <c r="O75" i="8"/>
  <c r="N75" i="8"/>
  <c r="M75" i="8"/>
  <c r="AC72" i="8"/>
  <c r="AB72" i="8"/>
  <c r="AA72" i="8"/>
  <c r="Z72" i="8"/>
  <c r="Y72" i="8"/>
  <c r="X72" i="8"/>
  <c r="W72" i="8"/>
  <c r="V72" i="8"/>
  <c r="U72" i="8"/>
  <c r="T72" i="8"/>
  <c r="S72" i="8"/>
  <c r="R72" i="8"/>
  <c r="Q72" i="8"/>
  <c r="P72" i="8"/>
  <c r="O72" i="8"/>
  <c r="N72" i="8"/>
  <c r="M72" i="8"/>
  <c r="AC69" i="8"/>
  <c r="AB69" i="8"/>
  <c r="AA69" i="8"/>
  <c r="Z69" i="8"/>
  <c r="Y69" i="8"/>
  <c r="X69" i="8"/>
  <c r="W69" i="8"/>
  <c r="V69" i="8"/>
  <c r="U69" i="8"/>
  <c r="T69" i="8"/>
  <c r="S69" i="8"/>
  <c r="R69" i="8"/>
  <c r="Q69" i="8"/>
  <c r="P69" i="8"/>
  <c r="O69" i="8"/>
  <c r="N69" i="8"/>
  <c r="M69" i="8"/>
  <c r="AC64" i="8"/>
  <c r="AB64" i="8"/>
  <c r="AA64" i="8"/>
  <c r="Z64" i="8"/>
  <c r="Y64" i="8"/>
  <c r="X64" i="8"/>
  <c r="W64" i="8"/>
  <c r="V64" i="8"/>
  <c r="U64" i="8"/>
  <c r="T64" i="8"/>
  <c r="S64" i="8"/>
  <c r="R64" i="8"/>
  <c r="Q64" i="8"/>
  <c r="P64" i="8"/>
  <c r="O64" i="8"/>
  <c r="N64" i="8"/>
  <c r="M64" i="8"/>
  <c r="AC61" i="8"/>
  <c r="AB61" i="8"/>
  <c r="AA61" i="8"/>
  <c r="Z61" i="8"/>
  <c r="Y61" i="8"/>
  <c r="X61" i="8"/>
  <c r="W61" i="8"/>
  <c r="V61" i="8"/>
  <c r="U61" i="8"/>
  <c r="T61" i="8"/>
  <c r="S61" i="8"/>
  <c r="R61" i="8"/>
  <c r="Q61" i="8"/>
  <c r="P61" i="8"/>
  <c r="O61" i="8"/>
  <c r="N61" i="8"/>
  <c r="M61" i="8"/>
  <c r="AC57" i="8"/>
  <c r="AB57" i="8"/>
  <c r="AA57" i="8"/>
  <c r="Z57" i="8"/>
  <c r="Y57" i="8"/>
  <c r="X57" i="8"/>
  <c r="W57" i="8"/>
  <c r="V57" i="8"/>
  <c r="U57" i="8"/>
  <c r="T57" i="8"/>
  <c r="S57" i="8"/>
  <c r="R57" i="8"/>
  <c r="Q57" i="8"/>
  <c r="P57" i="8"/>
  <c r="O57" i="8"/>
  <c r="N57" i="8"/>
  <c r="M57" i="8"/>
  <c r="AC54" i="8"/>
  <c r="AB54" i="8"/>
  <c r="AA54" i="8"/>
  <c r="Z54" i="8"/>
  <c r="Y54" i="8"/>
  <c r="X54" i="8"/>
  <c r="W54" i="8"/>
  <c r="V54" i="8"/>
  <c r="U54" i="8"/>
  <c r="T54" i="8"/>
  <c r="S54" i="8"/>
  <c r="R54" i="8"/>
  <c r="Q54" i="8"/>
  <c r="P54" i="8"/>
  <c r="O54" i="8"/>
  <c r="N54" i="8"/>
  <c r="M54" i="8"/>
  <c r="AC50" i="8"/>
  <c r="AB50" i="8"/>
  <c r="AA50" i="8"/>
  <c r="Z50" i="8"/>
  <c r="Y50" i="8"/>
  <c r="X50" i="8"/>
  <c r="W50" i="8"/>
  <c r="V50" i="8"/>
  <c r="U50" i="8"/>
  <c r="T50" i="8"/>
  <c r="S50" i="8"/>
  <c r="R50" i="8"/>
  <c r="Q50" i="8"/>
  <c r="P50" i="8"/>
  <c r="O50" i="8"/>
  <c r="N50" i="8"/>
  <c r="M50" i="8"/>
  <c r="AC47" i="8"/>
  <c r="AB47" i="8"/>
  <c r="AA47" i="8"/>
  <c r="Z47" i="8"/>
  <c r="Y47" i="8"/>
  <c r="X47" i="8"/>
  <c r="W47" i="8"/>
  <c r="V47" i="8"/>
  <c r="U47" i="8"/>
  <c r="T47" i="8"/>
  <c r="S47" i="8"/>
  <c r="R47" i="8"/>
  <c r="Q47" i="8"/>
  <c r="P47" i="8"/>
  <c r="O47" i="8"/>
  <c r="N47" i="8"/>
  <c r="M47" i="8"/>
  <c r="AC42" i="8"/>
  <c r="AB42" i="8"/>
  <c r="AA42" i="8"/>
  <c r="Z42" i="8"/>
  <c r="Y42" i="8"/>
  <c r="X42" i="8"/>
  <c r="W42" i="8"/>
  <c r="V42" i="8"/>
  <c r="U42" i="8"/>
  <c r="T42" i="8"/>
  <c r="S42" i="8"/>
  <c r="R42" i="8"/>
  <c r="Q42" i="8"/>
  <c r="P42" i="8"/>
  <c r="O42" i="8"/>
  <c r="N42" i="8"/>
  <c r="M42" i="8"/>
  <c r="AC38" i="8"/>
  <c r="AB38" i="8"/>
  <c r="AA38" i="8"/>
  <c r="Z38" i="8"/>
  <c r="Y38" i="8"/>
  <c r="X38" i="8"/>
  <c r="W38" i="8"/>
  <c r="V38" i="8"/>
  <c r="U38" i="8"/>
  <c r="T38" i="8"/>
  <c r="S38" i="8"/>
  <c r="R38" i="8"/>
  <c r="Q38" i="8"/>
  <c r="P38" i="8"/>
  <c r="O38" i="8"/>
  <c r="N38" i="8"/>
  <c r="M38" i="8"/>
  <c r="AC34" i="8"/>
  <c r="AB34" i="8"/>
  <c r="AA34" i="8"/>
  <c r="Z34" i="8"/>
  <c r="Y34" i="8"/>
  <c r="X34" i="8"/>
  <c r="W34" i="8"/>
  <c r="V34" i="8"/>
  <c r="U34" i="8"/>
  <c r="T34" i="8"/>
  <c r="S34" i="8"/>
  <c r="R34" i="8"/>
  <c r="Q34" i="8"/>
  <c r="P34" i="8"/>
  <c r="O34" i="8"/>
  <c r="N34" i="8"/>
  <c r="M34" i="8"/>
  <c r="AC28" i="8"/>
  <c r="AB28" i="8"/>
  <c r="AA28" i="8"/>
  <c r="Z28" i="8"/>
  <c r="Y28" i="8"/>
  <c r="X28" i="8"/>
  <c r="W28" i="8"/>
  <c r="V28" i="8"/>
  <c r="U28" i="8"/>
  <c r="T28" i="8"/>
  <c r="S28" i="8"/>
  <c r="R28" i="8"/>
  <c r="Q28" i="8"/>
  <c r="P28" i="8"/>
  <c r="O28" i="8"/>
  <c r="N28" i="8"/>
  <c r="M28" i="8"/>
  <c r="AC23" i="8"/>
  <c r="AB23" i="8"/>
  <c r="AB228" i="8" s="1"/>
  <c r="AA23" i="8"/>
  <c r="Z23" i="8"/>
  <c r="Y23" i="8"/>
  <c r="X23" i="8"/>
  <c r="W23" i="8"/>
  <c r="V23" i="8"/>
  <c r="U23" i="8"/>
  <c r="T23" i="8"/>
  <c r="S23" i="8"/>
  <c r="R23" i="8"/>
  <c r="Q23" i="8"/>
  <c r="P23" i="8"/>
  <c r="O23" i="8"/>
  <c r="N23" i="8"/>
  <c r="M23" i="8"/>
  <c r="AC18" i="8"/>
  <c r="AC228" i="8" s="1"/>
  <c r="AB18" i="8"/>
  <c r="AA18" i="8"/>
  <c r="AA228" i="8" s="1"/>
  <c r="Z18" i="8"/>
  <c r="Z228" i="8" s="1"/>
  <c r="Y18" i="8"/>
  <c r="Y228" i="8" s="1"/>
  <c r="X18" i="8"/>
  <c r="W18" i="8"/>
  <c r="V18" i="8"/>
  <c r="U18" i="8"/>
  <c r="U228" i="8" s="1"/>
  <c r="T18" i="8"/>
  <c r="S18" i="8"/>
  <c r="R18" i="8"/>
  <c r="R228" i="8" s="1"/>
  <c r="Q18" i="8"/>
  <c r="Q228" i="8" s="1"/>
  <c r="P18" i="8"/>
  <c r="O18" i="8"/>
  <c r="O228" i="8" s="1"/>
  <c r="N18" i="8"/>
  <c r="M18" i="8"/>
  <c r="AC13" i="8"/>
  <c r="AB13" i="8"/>
  <c r="AA13" i="8"/>
  <c r="Z13" i="8"/>
  <c r="Y13" i="8"/>
  <c r="X13" i="8"/>
  <c r="W13" i="8"/>
  <c r="V13" i="8"/>
  <c r="U13" i="8"/>
  <c r="T13" i="8"/>
  <c r="S13" i="8"/>
  <c r="R13" i="8"/>
  <c r="Q13" i="8"/>
  <c r="P13" i="8"/>
  <c r="O13" i="8"/>
  <c r="N13" i="8"/>
  <c r="M13" i="8"/>
  <c r="AC10" i="8"/>
  <c r="AB10" i="8"/>
  <c r="AA10" i="8"/>
  <c r="Z10" i="8"/>
  <c r="Y10" i="8"/>
  <c r="X10" i="8"/>
  <c r="W10" i="8"/>
  <c r="V10" i="8"/>
  <c r="U10" i="8"/>
  <c r="T10" i="8"/>
  <c r="S10" i="8"/>
  <c r="R10" i="8"/>
  <c r="Q10" i="8"/>
  <c r="P10" i="8"/>
  <c r="O10" i="8"/>
  <c r="N10" i="8"/>
  <c r="M10" i="8"/>
  <c r="T258" i="3"/>
  <c r="T257" i="3"/>
  <c r="T256" i="3"/>
  <c r="S840" i="8" l="1"/>
  <c r="X1331" i="8"/>
  <c r="Y1392" i="8"/>
  <c r="AA1465" i="8"/>
  <c r="Y1498" i="8"/>
  <c r="AB1551" i="9"/>
  <c r="W814" i="8"/>
  <c r="T830" i="8"/>
  <c r="P1314" i="8"/>
  <c r="X1314" i="8"/>
  <c r="O1345" i="8"/>
  <c r="W1345" i="8"/>
  <c r="T1351" i="8"/>
  <c r="AB1351" i="8"/>
  <c r="T1373" i="8"/>
  <c r="Q1383" i="8"/>
  <c r="U1487" i="8"/>
  <c r="P814" i="8"/>
  <c r="X814" i="8"/>
  <c r="Q814" i="8"/>
  <c r="Y814" i="8"/>
  <c r="V833" i="8"/>
  <c r="O833" i="8"/>
  <c r="T851" i="8"/>
  <c r="AB851" i="8"/>
  <c r="R857" i="8"/>
  <c r="AA857" i="8"/>
  <c r="U1290" i="8"/>
  <c r="P1295" i="8"/>
  <c r="X1295" i="8"/>
  <c r="AA1301" i="8"/>
  <c r="R1314" i="8"/>
  <c r="Z1314" i="8"/>
  <c r="Q1314" i="8"/>
  <c r="S1331" i="8"/>
  <c r="T1342" i="8"/>
  <c r="AB1342" i="8"/>
  <c r="V1373" i="8"/>
  <c r="Q1379" i="8"/>
  <c r="Y1379" i="8"/>
  <c r="T1392" i="8"/>
  <c r="AB1392" i="8"/>
  <c r="O1414" i="8"/>
  <c r="W1414" i="8"/>
  <c r="P1420" i="8"/>
  <c r="X1420" i="8"/>
  <c r="P1426" i="8"/>
  <c r="X1426" i="8"/>
  <c r="U1429" i="8"/>
  <c r="R1480" i="8"/>
  <c r="Z1480" i="8"/>
  <c r="O1487" i="8"/>
  <c r="W1487" i="8"/>
  <c r="T1492" i="8"/>
  <c r="AB1492" i="8"/>
  <c r="AC837" i="9"/>
  <c r="AC845" i="9"/>
  <c r="X857" i="8"/>
  <c r="Q1317" i="8"/>
  <c r="W818" i="8"/>
  <c r="W804" i="8"/>
  <c r="R810" i="8"/>
  <c r="Z810" i="8"/>
  <c r="P840" i="8"/>
  <c r="Q1295" i="8"/>
  <c r="Y1295" i="8"/>
  <c r="U1317" i="8"/>
  <c r="O1342" i="8"/>
  <c r="W1342" i="8"/>
  <c r="V1354" i="8"/>
  <c r="U1392" i="8"/>
  <c r="X1395" i="8"/>
  <c r="O1465" i="8"/>
  <c r="W1465" i="8"/>
  <c r="X1487" i="8"/>
  <c r="N1498" i="8"/>
  <c r="V1498" i="8"/>
  <c r="U1551" i="9"/>
  <c r="P857" i="8"/>
  <c r="Q1498" i="8"/>
  <c r="Y810" i="8"/>
  <c r="X851" i="8"/>
  <c r="O1290" i="8"/>
  <c r="W1290" i="8"/>
  <c r="X1373" i="8"/>
  <c r="S1406" i="8"/>
  <c r="AA1420" i="8"/>
  <c r="X1432" i="8"/>
  <c r="Y1317" i="8"/>
  <c r="Q1392" i="8"/>
  <c r="O818" i="8"/>
  <c r="AB830" i="8"/>
  <c r="O857" i="8"/>
  <c r="O1084" i="8"/>
  <c r="Q1290" i="8"/>
  <c r="Y1290" i="8"/>
  <c r="T1295" i="8"/>
  <c r="Q1342" i="8"/>
  <c r="Y1342" i="8"/>
  <c r="Z1354" i="8"/>
  <c r="Q1363" i="8"/>
  <c r="R1373" i="8"/>
  <c r="Z1373" i="8"/>
  <c r="U1379" i="8"/>
  <c r="O1383" i="8"/>
  <c r="W1383" i="8"/>
  <c r="P1409" i="8"/>
  <c r="AB1420" i="8"/>
  <c r="P1451" i="8"/>
  <c r="X1451" i="8"/>
  <c r="T1457" i="8"/>
  <c r="AB1457" i="8"/>
  <c r="R1465" i="8"/>
  <c r="Z1465" i="8"/>
  <c r="N1480" i="8"/>
  <c r="V1480" i="8"/>
  <c r="U1480" i="8"/>
  <c r="S1487" i="8"/>
  <c r="AA1487" i="8"/>
  <c r="X1498" i="8"/>
  <c r="AB1510" i="8"/>
  <c r="Q810" i="8"/>
  <c r="V851" i="8"/>
  <c r="T1336" i="8"/>
  <c r="R1345" i="8"/>
  <c r="U1406" i="8"/>
  <c r="X799" i="8"/>
  <c r="O1295" i="8"/>
  <c r="W1295" i="8"/>
  <c r="S1314" i="8"/>
  <c r="AA1314" i="8"/>
  <c r="W1324" i="8"/>
  <c r="Z1331" i="8"/>
  <c r="P1342" i="8"/>
  <c r="X1342" i="8"/>
  <c r="AA1345" i="8"/>
  <c r="Z1351" i="8"/>
  <c r="O1387" i="8"/>
  <c r="W1387" i="8"/>
  <c r="S1414" i="8"/>
  <c r="AA1414" i="8"/>
  <c r="O1426" i="8"/>
  <c r="W1426" i="8"/>
  <c r="Y1432" i="8"/>
  <c r="U1498" i="8"/>
  <c r="Z1504" i="8"/>
  <c r="Y1518" i="9"/>
  <c r="S810" i="8"/>
  <c r="AA810" i="8"/>
  <c r="T814" i="8"/>
  <c r="AB814" i="8"/>
  <c r="Q833" i="8"/>
  <c r="Z833" i="8"/>
  <c r="V840" i="8"/>
  <c r="V845" i="8"/>
  <c r="O845" i="8"/>
  <c r="W845" i="8"/>
  <c r="Q857" i="8"/>
  <c r="Y857" i="8"/>
  <c r="U860" i="8"/>
  <c r="P1084" i="8"/>
  <c r="Y1309" i="8"/>
  <c r="U1314" i="8"/>
  <c r="Q1324" i="8"/>
  <c r="Y1324" i="8"/>
  <c r="R1342" i="8"/>
  <c r="Z1342" i="8"/>
  <c r="T1379" i="8"/>
  <c r="AB1379" i="8"/>
  <c r="S1379" i="8"/>
  <c r="AA1379" i="8"/>
  <c r="V1383" i="8"/>
  <c r="N1383" i="8"/>
  <c r="Q1402" i="8"/>
  <c r="Y1402" i="8"/>
  <c r="P1402" i="8"/>
  <c r="X1402" i="8"/>
  <c r="P1406" i="8"/>
  <c r="X1406" i="8"/>
  <c r="AA1409" i="8"/>
  <c r="Q1426" i="8"/>
  <c r="Y1426" i="8"/>
  <c r="Q1457" i="8"/>
  <c r="Y1457" i="8"/>
  <c r="S1465" i="8"/>
  <c r="U1470" i="8"/>
  <c r="X1480" i="8"/>
  <c r="T1487" i="8"/>
  <c r="AB1487" i="8"/>
  <c r="Q1492" i="8"/>
  <c r="Y1492" i="8"/>
  <c r="T1504" i="8"/>
  <c r="Q818" i="8"/>
  <c r="T845" i="8"/>
  <c r="O1301" i="8"/>
  <c r="Y1331" i="8"/>
  <c r="X1409" i="8"/>
  <c r="U1461" i="8"/>
  <c r="W830" i="8"/>
  <c r="V1510" i="8"/>
  <c r="S1004" i="9"/>
  <c r="U814" i="8"/>
  <c r="R830" i="8"/>
  <c r="Z830" i="8"/>
  <c r="P845" i="8"/>
  <c r="X845" i="8"/>
  <c r="R1324" i="8"/>
  <c r="Z1324" i="8"/>
  <c r="S1342" i="8"/>
  <c r="AA1342" i="8"/>
  <c r="U1351" i="8"/>
  <c r="AB1363" i="8"/>
  <c r="V1392" i="8"/>
  <c r="T1409" i="8"/>
  <c r="AB1409" i="8"/>
  <c r="Q1420" i="8"/>
  <c r="Y1420" i="8"/>
  <c r="O1429" i="8"/>
  <c r="V1432" i="8"/>
  <c r="Q1451" i="8"/>
  <c r="Y1451" i="8"/>
  <c r="R1457" i="8"/>
  <c r="Z1457" i="8"/>
  <c r="Y1510" i="8"/>
  <c r="Y818" i="8"/>
  <c r="V1295" i="8"/>
  <c r="AA1383" i="8"/>
  <c r="U1420" i="8"/>
  <c r="V1426" i="8"/>
  <c r="Q799" i="8"/>
  <c r="U840" i="8"/>
  <c r="O1324" i="8"/>
  <c r="Q804" i="8"/>
  <c r="Y804" i="8"/>
  <c r="R826" i="8"/>
  <c r="N1084" i="8"/>
  <c r="U1301" i="8"/>
  <c r="P1317" i="8"/>
  <c r="X1317" i="8"/>
  <c r="T1324" i="8"/>
  <c r="AA1324" i="8"/>
  <c r="P1345" i="8"/>
  <c r="X1345" i="8"/>
  <c r="V1363" i="8"/>
  <c r="W1373" i="8"/>
  <c r="T1387" i="8"/>
  <c r="AB1387" i="8"/>
  <c r="P1392" i="8"/>
  <c r="X1392" i="8"/>
  <c r="Q1395" i="8"/>
  <c r="T1402" i="8"/>
  <c r="N1409" i="8"/>
  <c r="V1409" i="8"/>
  <c r="U1409" i="8"/>
  <c r="S1420" i="8"/>
  <c r="Y1429" i="8"/>
  <c r="W1432" i="8"/>
  <c r="S1451" i="8"/>
  <c r="AA1451" i="8"/>
  <c r="V1465" i="8"/>
  <c r="Z1510" i="8"/>
  <c r="S1518" i="9"/>
  <c r="Y1551" i="9"/>
  <c r="Z1518" i="9"/>
  <c r="AA1518" i="9"/>
  <c r="O1004" i="9"/>
  <c r="U826" i="8"/>
  <c r="W1301" i="8"/>
  <c r="AB1336" i="8"/>
  <c r="Z1345" i="8"/>
  <c r="R1414" i="8"/>
  <c r="U1451" i="8"/>
  <c r="P799" i="8"/>
  <c r="O830" i="8"/>
  <c r="S799" i="8"/>
  <c r="N804" i="9"/>
  <c r="Z794" i="8"/>
  <c r="P810" i="8"/>
  <c r="X810" i="8"/>
  <c r="T826" i="8"/>
  <c r="AB826" i="8"/>
  <c r="AA840" i="8"/>
  <c r="S845" i="8"/>
  <c r="AA845" i="8"/>
  <c r="R860" i="8"/>
  <c r="Z860" i="8"/>
  <c r="S1336" i="8"/>
  <c r="Y1345" i="8"/>
  <c r="P1379" i="8"/>
  <c r="X1379" i="8"/>
  <c r="R1383" i="8"/>
  <c r="Z1383" i="8"/>
  <c r="U1387" i="8"/>
  <c r="O1409" i="8"/>
  <c r="W1409" i="8"/>
  <c r="Y1414" i="8"/>
  <c r="O1441" i="8"/>
  <c r="W1441" i="8"/>
  <c r="V1441" i="8"/>
  <c r="U1457" i="8"/>
  <c r="R1470" i="8"/>
  <c r="Z1470" i="8"/>
  <c r="N1492" i="8"/>
  <c r="V1492" i="8"/>
  <c r="S1498" i="8"/>
  <c r="AA1498" i="8"/>
  <c r="W1551" i="9"/>
  <c r="P1021" i="9"/>
  <c r="Q1021" i="9" s="1"/>
  <c r="Q1551" i="9"/>
  <c r="U1518" i="9"/>
  <c r="O1518" i="9"/>
  <c r="V1551" i="9"/>
  <c r="X1518" i="9"/>
  <c r="X1551" i="9"/>
  <c r="O1406" i="8"/>
  <c r="S826" i="8"/>
  <c r="X1354" i="8"/>
  <c r="V1420" i="8"/>
  <c r="S1470" i="8"/>
  <c r="AA1470" i="8"/>
  <c r="T1551" i="9"/>
  <c r="U804" i="8"/>
  <c r="V810" i="8"/>
  <c r="T1301" i="8"/>
  <c r="AB1301" i="8"/>
  <c r="U1324" i="8"/>
  <c r="Q1373" i="8"/>
  <c r="Y1373" i="8"/>
  <c r="Q1387" i="8"/>
  <c r="Q1429" i="8"/>
  <c r="R1451" i="8"/>
  <c r="AB1465" i="8"/>
  <c r="O1498" i="8"/>
  <c r="W1498" i="8"/>
  <c r="T1518" i="9"/>
  <c r="Z1551" i="9"/>
  <c r="T810" i="8"/>
  <c r="AA826" i="8"/>
  <c r="T794" i="8"/>
  <c r="U1441" i="8"/>
  <c r="V794" i="8"/>
  <c r="W833" i="8"/>
  <c r="X833" i="8"/>
  <c r="Z857" i="8"/>
  <c r="V860" i="8"/>
  <c r="S1087" i="8"/>
  <c r="S1551" i="9"/>
  <c r="X840" i="8"/>
  <c r="U1501" i="8"/>
  <c r="AB810" i="8"/>
  <c r="AB794" i="8"/>
  <c r="O804" i="8"/>
  <c r="O799" i="8"/>
  <c r="W799" i="8"/>
  <c r="S857" i="8"/>
  <c r="O1317" i="8"/>
  <c r="W1317" i="8"/>
  <c r="Q1331" i="8"/>
  <c r="R1336" i="8"/>
  <c r="Z1336" i="8"/>
  <c r="O1351" i="8"/>
  <c r="S1383" i="8"/>
  <c r="R1016" i="9"/>
  <c r="S1016" i="9" s="1"/>
  <c r="Q1477" i="8"/>
  <c r="V804" i="8"/>
  <c r="Q794" i="8"/>
  <c r="Y794" i="8"/>
  <c r="P1290" i="8"/>
  <c r="X1290" i="8"/>
  <c r="O1309" i="8"/>
  <c r="W1309" i="8"/>
  <c r="Y1314" i="8"/>
  <c r="N1342" i="8"/>
  <c r="V1342" i="8"/>
  <c r="U1363" i="8"/>
  <c r="N1406" i="8"/>
  <c r="V1406" i="8"/>
  <c r="Y799" i="8"/>
  <c r="Z799" i="8"/>
  <c r="R814" i="8"/>
  <c r="Z814" i="8"/>
  <c r="S814" i="8"/>
  <c r="AA814" i="8"/>
  <c r="P818" i="8"/>
  <c r="X818" i="8"/>
  <c r="S830" i="8"/>
  <c r="AA830" i="8"/>
  <c r="R840" i="8"/>
  <c r="Z840" i="8"/>
  <c r="T857" i="8"/>
  <c r="AB857" i="8"/>
  <c r="U857" i="8"/>
  <c r="N1285" i="8"/>
  <c r="V1285" i="8"/>
  <c r="U1285" i="8"/>
  <c r="T1285" i="8"/>
  <c r="AB1285" i="8"/>
  <c r="S1290" i="8"/>
  <c r="AA1290" i="8"/>
  <c r="R1290" i="8"/>
  <c r="Z1290" i="8"/>
  <c r="R1309" i="8"/>
  <c r="Z1309" i="8"/>
  <c r="T1331" i="8"/>
  <c r="AB1331" i="8"/>
  <c r="R1351" i="8"/>
  <c r="Q1351" i="8"/>
  <c r="Y1351" i="8"/>
  <c r="Y1354" i="8"/>
  <c r="W1354" i="8"/>
  <c r="T1383" i="8"/>
  <c r="AB1383" i="8"/>
  <c r="S1387" i="8"/>
  <c r="AA1387" i="8"/>
  <c r="R1387" i="8"/>
  <c r="Z1387" i="8"/>
  <c r="S1402" i="8"/>
  <c r="AA1402" i="8"/>
  <c r="N1414" i="8"/>
  <c r="V1414" i="8"/>
  <c r="U1414" i="8"/>
  <c r="S1429" i="8"/>
  <c r="AA1429" i="8"/>
  <c r="R1429" i="8"/>
  <c r="Z1429" i="8"/>
  <c r="T1451" i="8"/>
  <c r="AB1451" i="8"/>
  <c r="P1487" i="8"/>
  <c r="P1492" i="8"/>
  <c r="X1492" i="8"/>
  <c r="N1504" i="8"/>
  <c r="U1504" i="8"/>
  <c r="AA1510" i="8"/>
  <c r="AB799" i="8"/>
  <c r="R818" i="8"/>
  <c r="Z818" i="8"/>
  <c r="T818" i="8"/>
  <c r="AB818" i="8"/>
  <c r="V857" i="8"/>
  <c r="W857" i="8"/>
  <c r="T1290" i="8"/>
  <c r="T1314" i="8"/>
  <c r="AB1314" i="8"/>
  <c r="P1324" i="8"/>
  <c r="X1324" i="8"/>
  <c r="U1336" i="8"/>
  <c r="O1395" i="8"/>
  <c r="W1395" i="8"/>
  <c r="R1406" i="8"/>
  <c r="Z1406" i="8"/>
  <c r="Q1409" i="8"/>
  <c r="Y1409" i="8"/>
  <c r="R1420" i="8"/>
  <c r="Z1420" i="8"/>
  <c r="V1470" i="8"/>
  <c r="Q1480" i="8"/>
  <c r="Y1480" i="8"/>
  <c r="Q1487" i="8"/>
  <c r="Y1487" i="8"/>
  <c r="R1492" i="8"/>
  <c r="Z1492" i="8"/>
  <c r="R1498" i="8"/>
  <c r="Z1498" i="8"/>
  <c r="O1504" i="8"/>
  <c r="W1504" i="8"/>
  <c r="R1518" i="9"/>
  <c r="R804" i="8"/>
  <c r="Z804" i="8"/>
  <c r="S804" i="8"/>
  <c r="AA804" i="8"/>
  <c r="T804" i="8"/>
  <c r="AB804" i="8"/>
  <c r="N814" i="8"/>
  <c r="V814" i="8"/>
  <c r="S833" i="8"/>
  <c r="AA833" i="8"/>
  <c r="AB833" i="8"/>
  <c r="U833" i="8"/>
  <c r="T840" i="8"/>
  <c r="AB840" i="8"/>
  <c r="R1301" i="8"/>
  <c r="Z1301" i="8"/>
  <c r="Q1301" i="8"/>
  <c r="U1309" i="8"/>
  <c r="T1309" i="8"/>
  <c r="AB1309" i="8"/>
  <c r="N1314" i="8"/>
  <c r="V1314" i="8"/>
  <c r="T1317" i="8"/>
  <c r="O1331" i="8"/>
  <c r="W1331" i="8"/>
  <c r="AB1354" i="8"/>
  <c r="S1392" i="8"/>
  <c r="AA1392" i="8"/>
  <c r="V1402" i="8"/>
  <c r="P1414" i="8"/>
  <c r="X1414" i="8"/>
  <c r="T1426" i="8"/>
  <c r="AB1426" i="8"/>
  <c r="AB1432" i="8"/>
  <c r="Q1465" i="8"/>
  <c r="Y1465" i="8"/>
  <c r="S1492" i="8"/>
  <c r="AA1492" i="8"/>
  <c r="P1504" i="8"/>
  <c r="X1504" i="8"/>
  <c r="R1017" i="9"/>
  <c r="S1017" i="9" s="1"/>
  <c r="U818" i="8"/>
  <c r="V818" i="8"/>
  <c r="P830" i="8"/>
  <c r="X830" i="8"/>
  <c r="U1295" i="8"/>
  <c r="O1314" i="8"/>
  <c r="W1314" i="8"/>
  <c r="S1324" i="8"/>
  <c r="P1331" i="8"/>
  <c r="P1336" i="8"/>
  <c r="X1336" i="8"/>
  <c r="S1345" i="8"/>
  <c r="N1351" i="8"/>
  <c r="U1354" i="8"/>
  <c r="S1363" i="8"/>
  <c r="R1363" i="8"/>
  <c r="Z1363" i="8"/>
  <c r="R1395" i="8"/>
  <c r="N1426" i="8"/>
  <c r="W1429" i="8"/>
  <c r="U1432" i="8"/>
  <c r="P1457" i="8"/>
  <c r="X1457" i="8"/>
  <c r="Y1470" i="8"/>
  <c r="P1470" i="8"/>
  <c r="U1492" i="8"/>
  <c r="T1498" i="8"/>
  <c r="AB1498" i="8"/>
  <c r="R1504" i="8"/>
  <c r="W1510" i="8"/>
  <c r="P1004" i="9"/>
  <c r="Y826" i="8"/>
  <c r="W851" i="8"/>
  <c r="O1020" i="8"/>
  <c r="P1020" i="8" s="1"/>
  <c r="AA818" i="8"/>
  <c r="O860" i="8"/>
  <c r="P1441" i="8"/>
  <c r="P1018" i="9"/>
  <c r="Q1018" i="9" s="1"/>
  <c r="W794" i="8"/>
  <c r="O1285" i="8"/>
  <c r="W1285" i="8"/>
  <c r="R799" i="8"/>
  <c r="O810" i="8"/>
  <c r="W810" i="8"/>
  <c r="U830" i="8"/>
  <c r="N1309" i="8"/>
  <c r="N1339" i="8"/>
  <c r="O1379" i="8"/>
  <c r="W1379" i="8"/>
  <c r="N1305" i="8"/>
  <c r="O851" i="8"/>
  <c r="O1016" i="8"/>
  <c r="P1016" i="8" s="1"/>
  <c r="P1020" i="9"/>
  <c r="Q1020" i="9" s="1"/>
  <c r="U810" i="8"/>
  <c r="S818" i="8"/>
  <c r="AB1429" i="8"/>
  <c r="X1441" i="8"/>
  <c r="AC815" i="8"/>
  <c r="V1039" i="8"/>
  <c r="Y1039" i="8" s="1"/>
  <c r="AB1039" i="8" s="1"/>
  <c r="AA799" i="8"/>
  <c r="W840" i="8"/>
  <c r="R794" i="8"/>
  <c r="AC825" i="8"/>
  <c r="Y833" i="8"/>
  <c r="R833" i="8"/>
  <c r="Q1084" i="8"/>
  <c r="Q1004" i="9"/>
  <c r="N1518" i="9"/>
  <c r="U794" i="8"/>
  <c r="Q826" i="8"/>
  <c r="W860" i="8"/>
  <c r="O794" i="8"/>
  <c r="AC839" i="8"/>
  <c r="T799" i="8"/>
  <c r="P833" i="8"/>
  <c r="O840" i="8"/>
  <c r="S794" i="8"/>
  <c r="AA794" i="8"/>
  <c r="U799" i="8"/>
  <c r="P804" i="8"/>
  <c r="X804" i="8"/>
  <c r="Q840" i="8"/>
  <c r="Y840" i="8"/>
  <c r="AC850" i="8"/>
  <c r="AC874" i="8"/>
  <c r="AC886" i="8"/>
  <c r="N1015" i="8"/>
  <c r="O1019" i="8"/>
  <c r="P1019" i="8"/>
  <c r="Q1019" i="8" s="1"/>
  <c r="T1363" i="8"/>
  <c r="U1383" i="8"/>
  <c r="Q1019" i="9"/>
  <c r="R1019" i="9" s="1"/>
  <c r="N1387" i="8"/>
  <c r="S1432" i="8"/>
  <c r="N1457" i="8"/>
  <c r="O1017" i="8"/>
  <c r="P1017" i="8"/>
  <c r="Q1017" i="8" s="1"/>
  <c r="O1021" i="8"/>
  <c r="P1021" i="8" s="1"/>
  <c r="Q1021" i="8" s="1"/>
  <c r="Q1285" i="8"/>
  <c r="Y1285" i="8"/>
  <c r="N1295" i="8"/>
  <c r="N1317" i="8"/>
  <c r="O1363" i="8"/>
  <c r="N1392" i="8"/>
  <c r="N1417" i="8"/>
  <c r="N1420" i="8"/>
  <c r="V1429" i="8"/>
  <c r="S1441" i="8"/>
  <c r="AA1441" i="8"/>
  <c r="R1441" i="8"/>
  <c r="Z1441" i="8"/>
  <c r="Y1087" i="9"/>
  <c r="AA1087" i="9" s="1"/>
  <c r="N1348" i="8"/>
  <c r="N1373" i="8"/>
  <c r="N1501" i="8"/>
  <c r="P794" i="8"/>
  <c r="X794" i="8"/>
  <c r="V799" i="8"/>
  <c r="AC819" i="8"/>
  <c r="AC829" i="8"/>
  <c r="T833" i="8"/>
  <c r="AC846" i="8"/>
  <c r="N845" i="8"/>
  <c r="AC856" i="8"/>
  <c r="O1018" i="8"/>
  <c r="S1285" i="8"/>
  <c r="AA1285" i="8"/>
  <c r="N1301" i="8"/>
  <c r="X1363" i="8"/>
  <c r="N1395" i="8"/>
  <c r="N1423" i="8"/>
  <c r="X1429" i="8"/>
  <c r="T1441" i="8"/>
  <c r="AB1441" i="8"/>
  <c r="N1465" i="8"/>
  <c r="S1086" i="8"/>
  <c r="U1086" i="8" s="1"/>
  <c r="S1354" i="8"/>
  <c r="N1461" i="8"/>
  <c r="AC817" i="8"/>
  <c r="N872" i="8"/>
  <c r="N1331" i="8"/>
  <c r="N1379" i="8"/>
  <c r="N1402" i="8"/>
  <c r="N1470" i="8"/>
  <c r="S1510" i="8"/>
  <c r="N840" i="9"/>
  <c r="AC823" i="9"/>
  <c r="AB1038" i="9"/>
  <c r="N1429" i="8"/>
  <c r="N1507" i="8"/>
  <c r="W1363" i="8"/>
  <c r="Y1363" i="8"/>
  <c r="AA1363" i="8"/>
  <c r="AC1221" i="9"/>
  <c r="AC1222" i="9"/>
  <c r="AC1217" i="9"/>
  <c r="AC1218" i="9"/>
  <c r="Y1032" i="9"/>
  <c r="AB1032" i="9" s="1"/>
  <c r="AA1004" i="9"/>
  <c r="W1004" i="9"/>
  <c r="Z1004" i="9"/>
  <c r="R1004" i="9"/>
  <c r="Y1004" i="9"/>
  <c r="AB1004" i="9"/>
  <c r="X1004" i="9"/>
  <c r="T1004" i="9"/>
  <c r="U1004" i="9"/>
  <c r="V1004" i="9"/>
  <c r="AC500" i="8"/>
  <c r="AC504" i="8" s="1"/>
  <c r="Y500" i="8"/>
  <c r="Y504" i="8" s="1"/>
  <c r="X228" i="8"/>
  <c r="AC1523" i="8"/>
  <c r="AC1548" i="8" s="1"/>
  <c r="N1487" i="8"/>
  <c r="N1477" i="8"/>
  <c r="N1441" i="8"/>
  <c r="N1368" i="8"/>
  <c r="N1363" i="8"/>
  <c r="M1231" i="8"/>
  <c r="AC1232" i="8"/>
  <c r="AC1231" i="8" s="1"/>
  <c r="AC1229" i="8"/>
  <c r="AC1228" i="8" s="1"/>
  <c r="AC1225" i="8"/>
  <c r="AC1224" i="8" s="1"/>
  <c r="M1221" i="8"/>
  <c r="AC1222" i="8"/>
  <c r="AC1221" i="8" s="1"/>
  <c r="M1217" i="8"/>
  <c r="AC1218" i="8"/>
  <c r="AC1217" i="8" s="1"/>
  <c r="AC1215" i="8"/>
  <c r="AC1214" i="8" s="1"/>
  <c r="AC1197" i="8"/>
  <c r="AC1195" i="8" s="1"/>
  <c r="AC1192" i="8"/>
  <c r="AC1191" i="8"/>
  <c r="AC1190" i="8" s="1"/>
  <c r="AC1187" i="8"/>
  <c r="M1185" i="8"/>
  <c r="AC1186" i="8"/>
  <c r="AC1185" i="8" s="1"/>
  <c r="AC1144" i="8"/>
  <c r="AC1143" i="8" s="1"/>
  <c r="N500" i="8"/>
  <c r="N504" i="8" s="1"/>
  <c r="O500" i="8"/>
  <c r="O504" i="8" s="1"/>
  <c r="P500" i="8"/>
  <c r="P504" i="8" s="1"/>
  <c r="Q500" i="8"/>
  <c r="Q504" i="8" s="1"/>
  <c r="U500" i="8"/>
  <c r="U504" i="8" s="1"/>
  <c r="W500" i="8"/>
  <c r="W504" i="8" s="1"/>
  <c r="R500" i="8"/>
  <c r="R504" i="8" s="1"/>
  <c r="S500" i="8"/>
  <c r="S504" i="8" s="1"/>
  <c r="AC1002" i="8"/>
  <c r="AC1001" i="8" s="1"/>
  <c r="AC841" i="8"/>
  <c r="M830" i="8"/>
  <c r="N830" i="8"/>
  <c r="AC835" i="8"/>
  <c r="AC831" i="8"/>
  <c r="M826" i="8"/>
  <c r="N827" i="8"/>
  <c r="AC827" i="8" s="1"/>
  <c r="N813" i="8"/>
  <c r="AC813" i="8" s="1"/>
  <c r="V228" i="8"/>
  <c r="N805" i="8"/>
  <c r="AC805" i="8" s="1"/>
  <c r="P228" i="8"/>
  <c r="S228" i="8"/>
  <c r="AC802" i="8"/>
  <c r="T228" i="8"/>
  <c r="W228" i="8"/>
  <c r="N228" i="8"/>
  <c r="AC796" i="8"/>
  <c r="M228" i="8"/>
  <c r="M789" i="8"/>
  <c r="AA500" i="8"/>
  <c r="AA504" i="8" s="1"/>
  <c r="T500" i="8"/>
  <c r="T504" i="8" s="1"/>
  <c r="V500" i="8"/>
  <c r="V504" i="8" s="1"/>
  <c r="X500" i="8"/>
  <c r="X504" i="8" s="1"/>
  <c r="Z500" i="8"/>
  <c r="Z504" i="8" s="1"/>
  <c r="AB500" i="8"/>
  <c r="AB504" i="8" s="1"/>
  <c r="AC1241" i="8"/>
  <c r="AC1239" i="8" s="1"/>
  <c r="AC1248" i="9"/>
  <c r="AC1242" i="9"/>
  <c r="AC1236" i="9"/>
  <c r="N1242" i="9"/>
  <c r="AC1256" i="9"/>
  <c r="AC1254" i="9" s="1"/>
  <c r="AC1252" i="9"/>
  <c r="AC1251" i="9" s="1"/>
  <c r="AC1246" i="9"/>
  <c r="AC1245" i="9" s="1"/>
  <c r="AC1240" i="9"/>
  <c r="AC1239" i="9" s="1"/>
  <c r="AC1260" i="9"/>
  <c r="AC1258" i="9" s="1"/>
  <c r="N1248" i="9"/>
  <c r="N1236" i="9"/>
  <c r="N1231" i="9"/>
  <c r="AC1232" i="9"/>
  <c r="AC1231" i="9" s="1"/>
  <c r="AC1210" i="9"/>
  <c r="AC1209" i="9" s="1"/>
  <c r="AC1185" i="9"/>
  <c r="AC1190" i="9"/>
  <c r="N1185" i="9"/>
  <c r="N1195" i="9"/>
  <c r="N1190" i="9"/>
  <c r="AC1197" i="9"/>
  <c r="AC1195" i="9" s="1"/>
  <c r="AB1087" i="9"/>
  <c r="V1086" i="9"/>
  <c r="X1086" i="9" s="1"/>
  <c r="S1085" i="9"/>
  <c r="W1086" i="9"/>
  <c r="Q1071" i="9"/>
  <c r="R1071" i="9" s="1"/>
  <c r="O1072" i="9"/>
  <c r="AC1073" i="9"/>
  <c r="Q1075" i="9"/>
  <c r="R1075" i="9" s="1"/>
  <c r="P1076" i="9"/>
  <c r="P1072" i="9" s="1"/>
  <c r="N1072" i="9"/>
  <c r="O1070" i="9"/>
  <c r="P1069" i="9"/>
  <c r="AB1045" i="9"/>
  <c r="X1053" i="9"/>
  <c r="AA1053" i="9" s="1"/>
  <c r="AA1039" i="9"/>
  <c r="AA1025" i="9"/>
  <c r="O1015" i="9"/>
  <c r="Z1059" i="9"/>
  <c r="AB1059" i="9" s="1"/>
  <c r="X1060" i="9"/>
  <c r="V1052" i="9"/>
  <c r="X1052" i="9" s="1"/>
  <c r="X1046" i="9"/>
  <c r="V1031" i="9"/>
  <c r="X1031" i="9" s="1"/>
  <c r="X1024" i="9"/>
  <c r="Z1024" i="9" s="1"/>
  <c r="P1013" i="9"/>
  <c r="Q1013" i="9" s="1"/>
  <c r="Q1012" i="9"/>
  <c r="P1011" i="9"/>
  <c r="Q1011" i="9" s="1"/>
  <c r="N1008" i="9"/>
  <c r="O1008" i="9"/>
  <c r="Q1010" i="9"/>
  <c r="P1009" i="9"/>
  <c r="AC891" i="9"/>
  <c r="AC889" i="9" s="1"/>
  <c r="AC894" i="9"/>
  <c r="AC892" i="9" s="1"/>
  <c r="AC885" i="9"/>
  <c r="AC884" i="9" s="1"/>
  <c r="AC882" i="9"/>
  <c r="AC880" i="9" s="1"/>
  <c r="AC879" i="9"/>
  <c r="AC877" i="9" s="1"/>
  <c r="AC861" i="9"/>
  <c r="AC860" i="9" s="1"/>
  <c r="AC853" i="9"/>
  <c r="AC851" i="9" s="1"/>
  <c r="AC864" i="9"/>
  <c r="AC859" i="9"/>
  <c r="AC857" i="9" s="1"/>
  <c r="AC855" i="9"/>
  <c r="AC854" i="9" s="1"/>
  <c r="AC865" i="9"/>
  <c r="AC849" i="9"/>
  <c r="AC848" i="9" s="1"/>
  <c r="AC826" i="9"/>
  <c r="AC843" i="9"/>
  <c r="AC840" i="9" s="1"/>
  <c r="N826" i="9"/>
  <c r="AC833" i="9"/>
  <c r="AC821" i="9"/>
  <c r="AC818" i="9" s="1"/>
  <c r="AC813" i="9"/>
  <c r="AC810" i="9" s="1"/>
  <c r="N814" i="9"/>
  <c r="AC815" i="9"/>
  <c r="AC814" i="9" s="1"/>
  <c r="AC806" i="9"/>
  <c r="AC804" i="9" s="1"/>
  <c r="AC798" i="9"/>
  <c r="AC794" i="9" s="1"/>
  <c r="N799" i="9"/>
  <c r="N1551" i="9" s="1"/>
  <c r="AC800" i="9"/>
  <c r="AC799" i="9" s="1"/>
  <c r="R1510" i="8"/>
  <c r="T1512" i="8"/>
  <c r="T1510" i="8" s="1"/>
  <c r="R1432" i="8"/>
  <c r="T1434" i="8"/>
  <c r="T1432" i="8" s="1"/>
  <c r="R1354" i="8"/>
  <c r="T1356" i="8"/>
  <c r="T1354" i="8" s="1"/>
  <c r="N1324" i="8"/>
  <c r="N1290" i="8"/>
  <c r="AC1262" i="8"/>
  <c r="N1239" i="8"/>
  <c r="N1245" i="8"/>
  <c r="N1251" i="8"/>
  <c r="N1221" i="8"/>
  <c r="N1190" i="8"/>
  <c r="U1087" i="8"/>
  <c r="T1086" i="8"/>
  <c r="R1085" i="8"/>
  <c r="R1084" i="8" s="1"/>
  <c r="T1087" i="8"/>
  <c r="V1087" i="8" s="1"/>
  <c r="X1087" i="8" s="1"/>
  <c r="Z1087" i="8" s="1"/>
  <c r="O1073" i="8"/>
  <c r="AC1073" i="8" s="1"/>
  <c r="N1074" i="8"/>
  <c r="P1074" i="8"/>
  <c r="O1075" i="8"/>
  <c r="P1075" i="8" s="1"/>
  <c r="N1076" i="8"/>
  <c r="O1076" i="8" s="1"/>
  <c r="P1076" i="8" s="1"/>
  <c r="O1074" i="8"/>
  <c r="M1068" i="8"/>
  <c r="N1069" i="8"/>
  <c r="O1070" i="8"/>
  <c r="N1071" i="8"/>
  <c r="O1071" i="8" s="1"/>
  <c r="T1024" i="8"/>
  <c r="V1025" i="8"/>
  <c r="Y1025" i="8" s="1"/>
  <c r="AB1025" i="8" s="1"/>
  <c r="T1031" i="8"/>
  <c r="U1032" i="8"/>
  <c r="X1032" i="8" s="1"/>
  <c r="AA1032" i="8" s="1"/>
  <c r="U1025" i="8"/>
  <c r="X1025" i="8" s="1"/>
  <c r="V1032" i="8"/>
  <c r="T1038" i="8"/>
  <c r="V1038" i="8" s="1"/>
  <c r="X1038" i="8" s="1"/>
  <c r="Z1038" i="8" s="1"/>
  <c r="U1039" i="8"/>
  <c r="V1046" i="8"/>
  <c r="Y1046" i="8" s="1"/>
  <c r="AB1046" i="8" s="1"/>
  <c r="T1052" i="8"/>
  <c r="U1053" i="8"/>
  <c r="X1053" i="8" s="1"/>
  <c r="AA1053" i="8" s="1"/>
  <c r="V1060" i="8"/>
  <c r="Y1060" i="8" s="1"/>
  <c r="AB1060" i="8" s="1"/>
  <c r="T1045" i="8"/>
  <c r="U1046" i="8"/>
  <c r="V1053" i="8"/>
  <c r="T1059" i="8"/>
  <c r="V1059" i="8" s="1"/>
  <c r="U1060" i="8"/>
  <c r="X1060" i="8" s="1"/>
  <c r="M1008" i="8"/>
  <c r="M1276" i="8" s="1"/>
  <c r="M1280" i="8" s="1"/>
  <c r="N1009" i="8"/>
  <c r="O1009" i="8" s="1"/>
  <c r="P1009" i="8" s="1"/>
  <c r="O1010" i="8"/>
  <c r="P1010" i="8" s="1"/>
  <c r="N1011" i="8"/>
  <c r="O1011" i="8" s="1"/>
  <c r="P1011" i="8" s="1"/>
  <c r="O1012" i="8"/>
  <c r="P1012" i="8" s="1"/>
  <c r="Q1012" i="8" s="1"/>
  <c r="N1013" i="8"/>
  <c r="O1013" i="8" s="1"/>
  <c r="N885" i="8"/>
  <c r="N884" i="8" s="1"/>
  <c r="S891" i="8"/>
  <c r="S889" i="8" s="1"/>
  <c r="U891" i="8"/>
  <c r="U889" i="8" s="1"/>
  <c r="W891" i="8"/>
  <c r="W889" i="8" s="1"/>
  <c r="Y891" i="8"/>
  <c r="Y889" i="8" s="1"/>
  <c r="AA891" i="8"/>
  <c r="AA889" i="8" s="1"/>
  <c r="S894" i="8"/>
  <c r="S892" i="8" s="1"/>
  <c r="U894" i="8"/>
  <c r="U892" i="8" s="1"/>
  <c r="W894" i="8"/>
  <c r="W892" i="8" s="1"/>
  <c r="Y894" i="8"/>
  <c r="Y892" i="8" s="1"/>
  <c r="AA894" i="8"/>
  <c r="AA892" i="8" s="1"/>
  <c r="R891" i="8"/>
  <c r="R889" i="8" s="1"/>
  <c r="T891" i="8"/>
  <c r="T889" i="8" s="1"/>
  <c r="V891" i="8"/>
  <c r="V889" i="8" s="1"/>
  <c r="X891" i="8"/>
  <c r="X889" i="8" s="1"/>
  <c r="Z891" i="8"/>
  <c r="Z889" i="8" s="1"/>
  <c r="R894" i="8"/>
  <c r="R892" i="8" s="1"/>
  <c r="T894" i="8"/>
  <c r="T892" i="8" s="1"/>
  <c r="V894" i="8"/>
  <c r="V892" i="8" s="1"/>
  <c r="X894" i="8"/>
  <c r="X892" i="8" s="1"/>
  <c r="Z894" i="8"/>
  <c r="Z892" i="8" s="1"/>
  <c r="AC873" i="8"/>
  <c r="R879" i="8"/>
  <c r="R877" i="8" s="1"/>
  <c r="T879" i="8"/>
  <c r="T877" i="8" s="1"/>
  <c r="V879" i="8"/>
  <c r="V877" i="8" s="1"/>
  <c r="X879" i="8"/>
  <c r="X877" i="8" s="1"/>
  <c r="Z879" i="8"/>
  <c r="Z877" i="8" s="1"/>
  <c r="AB879" i="8"/>
  <c r="AB877" i="8" s="1"/>
  <c r="R882" i="8"/>
  <c r="R880" i="8" s="1"/>
  <c r="T882" i="8"/>
  <c r="T880" i="8" s="1"/>
  <c r="V882" i="8"/>
  <c r="V880" i="8" s="1"/>
  <c r="X882" i="8"/>
  <c r="X880" i="8" s="1"/>
  <c r="Z882" i="8"/>
  <c r="Z880" i="8" s="1"/>
  <c r="AB882" i="8"/>
  <c r="AB880" i="8" s="1"/>
  <c r="S879" i="8"/>
  <c r="S877" i="8" s="1"/>
  <c r="U879" i="8"/>
  <c r="U877" i="8" s="1"/>
  <c r="W879" i="8"/>
  <c r="W877" i="8" s="1"/>
  <c r="Y879" i="8"/>
  <c r="Y877" i="8" s="1"/>
  <c r="S882" i="8"/>
  <c r="S880" i="8" s="1"/>
  <c r="U882" i="8"/>
  <c r="U880" i="8" s="1"/>
  <c r="W882" i="8"/>
  <c r="W880" i="8" s="1"/>
  <c r="Y882" i="8"/>
  <c r="Y880" i="8" s="1"/>
  <c r="AC847" i="8"/>
  <c r="AC849" i="8"/>
  <c r="N852" i="8"/>
  <c r="N851" i="8" s="1"/>
  <c r="AC853" i="8"/>
  <c r="AC855" i="8"/>
  <c r="AC854" i="8" s="1"/>
  <c r="N858" i="8"/>
  <c r="N857" i="8" s="1"/>
  <c r="AC859" i="8"/>
  <c r="AC861" i="8"/>
  <c r="N862" i="8"/>
  <c r="N860" i="8" s="1"/>
  <c r="N833" i="8"/>
  <c r="AC824" i="8"/>
  <c r="AC828" i="8"/>
  <c r="AC832" i="8"/>
  <c r="AC834" i="8"/>
  <c r="AC836" i="8"/>
  <c r="AC838" i="8"/>
  <c r="AC842" i="8"/>
  <c r="N843" i="8"/>
  <c r="N840" i="8" s="1"/>
  <c r="N811" i="8"/>
  <c r="AC812" i="8"/>
  <c r="AC816" i="8"/>
  <c r="AC820" i="8"/>
  <c r="N821" i="8"/>
  <c r="N818" i="8" s="1"/>
  <c r="AC795" i="8"/>
  <c r="AC797" i="8"/>
  <c r="N798" i="8"/>
  <c r="N794" i="8" s="1"/>
  <c r="N800" i="8"/>
  <c r="N799" i="8" s="1"/>
  <c r="AC801" i="8"/>
  <c r="AC803" i="8"/>
  <c r="N806" i="8"/>
  <c r="AC807" i="8"/>
  <c r="N808" i="8"/>
  <c r="AC808" i="8" s="1"/>
  <c r="AC790" i="8"/>
  <c r="AC789" i="8" s="1"/>
  <c r="R1288" i="7"/>
  <c r="S1288" i="7"/>
  <c r="T1288" i="7"/>
  <c r="U1288" i="7"/>
  <c r="V1288" i="7"/>
  <c r="W1288" i="7"/>
  <c r="X1288" i="7"/>
  <c r="Y1288" i="7"/>
  <c r="Z1288" i="7"/>
  <c r="AA1288" i="7"/>
  <c r="AB1288" i="7"/>
  <c r="AC1288" i="7"/>
  <c r="R1289" i="7"/>
  <c r="S1289" i="7"/>
  <c r="T1289" i="7"/>
  <c r="U1289" i="7"/>
  <c r="V1289" i="7"/>
  <c r="W1289" i="7"/>
  <c r="X1289" i="7"/>
  <c r="Y1289" i="7"/>
  <c r="Z1289" i="7"/>
  <c r="AA1289" i="7"/>
  <c r="AB1289" i="7"/>
  <c r="AC1289" i="7"/>
  <c r="R1087" i="7"/>
  <c r="T1087" i="7" s="1"/>
  <c r="R1062" i="7"/>
  <c r="X1062" i="7" s="1"/>
  <c r="S1062" i="7"/>
  <c r="Y1062" i="7" s="1"/>
  <c r="T1062" i="7"/>
  <c r="Z1062" i="7" s="1"/>
  <c r="U1062" i="7"/>
  <c r="AA1062" i="7" s="1"/>
  <c r="V1062" i="7"/>
  <c r="AB1062" i="7" s="1"/>
  <c r="R1063" i="7"/>
  <c r="X1063" i="7" s="1"/>
  <c r="S1063" i="7"/>
  <c r="Y1063" i="7" s="1"/>
  <c r="T1063" i="7"/>
  <c r="Z1063" i="7" s="1"/>
  <c r="U1063" i="7"/>
  <c r="AA1063" i="7" s="1"/>
  <c r="V1063" i="7"/>
  <c r="AB1063" i="7" s="1"/>
  <c r="W1056" i="7"/>
  <c r="X1056" i="7"/>
  <c r="Y1056" i="7"/>
  <c r="Z1056" i="7"/>
  <c r="AA1056" i="7"/>
  <c r="AB1056" i="7"/>
  <c r="W1055" i="7"/>
  <c r="X1055" i="7"/>
  <c r="Y1055" i="7"/>
  <c r="Z1055" i="7"/>
  <c r="AA1055" i="7"/>
  <c r="AB1055" i="7"/>
  <c r="R1056" i="7"/>
  <c r="S1056" i="7"/>
  <c r="T1056" i="7"/>
  <c r="U1056" i="7"/>
  <c r="V1056" i="7"/>
  <c r="R1055" i="7"/>
  <c r="S1055" i="7"/>
  <c r="T1055" i="7"/>
  <c r="U1055" i="7"/>
  <c r="V1055" i="7"/>
  <c r="R1048" i="7"/>
  <c r="X1048" i="7" s="1"/>
  <c r="S1048" i="7"/>
  <c r="Y1048" i="7" s="1"/>
  <c r="T1048" i="7"/>
  <c r="Z1048" i="7" s="1"/>
  <c r="U1048" i="7"/>
  <c r="AA1048" i="7" s="1"/>
  <c r="V1048" i="7"/>
  <c r="AB1048" i="7" s="1"/>
  <c r="R1049" i="7"/>
  <c r="X1049" i="7" s="1"/>
  <c r="S1049" i="7"/>
  <c r="Y1049" i="7" s="1"/>
  <c r="T1049" i="7"/>
  <c r="Z1049" i="7" s="1"/>
  <c r="U1049" i="7"/>
  <c r="AA1049" i="7" s="1"/>
  <c r="V1049" i="7"/>
  <c r="AB1049" i="7"/>
  <c r="R1042" i="7"/>
  <c r="S1042" i="7"/>
  <c r="T1042" i="7"/>
  <c r="U1042" i="7"/>
  <c r="V1042" i="7"/>
  <c r="W1042" i="7"/>
  <c r="X1042" i="7"/>
  <c r="Y1042" i="7"/>
  <c r="Z1042" i="7"/>
  <c r="AA1042" i="7"/>
  <c r="AB1042" i="7"/>
  <c r="AB1041" i="7"/>
  <c r="W1041" i="7"/>
  <c r="X1041" i="7"/>
  <c r="Y1041" i="7"/>
  <c r="Z1041" i="7"/>
  <c r="AA1041" i="7"/>
  <c r="T1041" i="7"/>
  <c r="U1041" i="7"/>
  <c r="V1041" i="7"/>
  <c r="S1041" i="7"/>
  <c r="R1041" i="7"/>
  <c r="AB1035" i="7"/>
  <c r="AA1035" i="7"/>
  <c r="Z1035" i="7"/>
  <c r="Y1035" i="7"/>
  <c r="X1035" i="7"/>
  <c r="W1035" i="7"/>
  <c r="V1035" i="7"/>
  <c r="U1035" i="7"/>
  <c r="T1035" i="7"/>
  <c r="S1035" i="7"/>
  <c r="R1035" i="7"/>
  <c r="AB1034" i="7"/>
  <c r="AA1034" i="7"/>
  <c r="Z1034" i="7"/>
  <c r="Y1034" i="7"/>
  <c r="X1034" i="7"/>
  <c r="W1034" i="7"/>
  <c r="V1034" i="7"/>
  <c r="U1034" i="7"/>
  <c r="T1034" i="7"/>
  <c r="S1034" i="7"/>
  <c r="R1034" i="7"/>
  <c r="V1033" i="7"/>
  <c r="AB1033" i="7" s="1"/>
  <c r="U1033" i="7"/>
  <c r="AA1033" i="7" s="1"/>
  <c r="T1033" i="7"/>
  <c r="Z1033" i="7" s="1"/>
  <c r="S1033" i="7"/>
  <c r="Y1033" i="7" s="1"/>
  <c r="R1033" i="7"/>
  <c r="X1033" i="7" s="1"/>
  <c r="S1032" i="7"/>
  <c r="V1032" i="7" s="1"/>
  <c r="R1032" i="7"/>
  <c r="U1032" i="7" s="1"/>
  <c r="X1032" i="7" s="1"/>
  <c r="R1031" i="7"/>
  <c r="T1031" i="7" s="1"/>
  <c r="T1016" i="9" l="1"/>
  <c r="AC845" i="8"/>
  <c r="AC814" i="8"/>
  <c r="Z1518" i="8"/>
  <c r="R1021" i="9"/>
  <c r="S1021" i="9" s="1"/>
  <c r="T1021" i="9"/>
  <c r="U1021" i="9" s="1"/>
  <c r="V1021" i="9" s="1"/>
  <c r="W1021" i="9" s="1"/>
  <c r="X1021" i="9" s="1"/>
  <c r="T1518" i="8"/>
  <c r="AA1518" i="8"/>
  <c r="P1518" i="8"/>
  <c r="AC872" i="8"/>
  <c r="V1518" i="8"/>
  <c r="Y1518" i="8"/>
  <c r="Q1518" i="8"/>
  <c r="W1518" i="8"/>
  <c r="N810" i="8"/>
  <c r="AB1518" i="8"/>
  <c r="O1518" i="8"/>
  <c r="X1518" i="8"/>
  <c r="U1518" i="8"/>
  <c r="T1017" i="9"/>
  <c r="AC1087" i="9"/>
  <c r="S1518" i="8"/>
  <c r="Q1016" i="8"/>
  <c r="R1016" i="8" s="1"/>
  <c r="AC848" i="8"/>
  <c r="R1019" i="8"/>
  <c r="R1018" i="9"/>
  <c r="Q1020" i="8"/>
  <c r="P1018" i="8"/>
  <c r="P1015" i="8" s="1"/>
  <c r="R1020" i="9"/>
  <c r="R1518" i="8"/>
  <c r="R1017" i="8"/>
  <c r="S1017" i="8" s="1"/>
  <c r="W1087" i="8"/>
  <c r="Y1087" i="8" s="1"/>
  <c r="AA1087" i="8" s="1"/>
  <c r="R1021" i="8"/>
  <c r="S1021" i="8" s="1"/>
  <c r="N1072" i="8"/>
  <c r="AC1074" i="8"/>
  <c r="S1019" i="9"/>
  <c r="T1019" i="9" s="1"/>
  <c r="S1020" i="9"/>
  <c r="U1017" i="9"/>
  <c r="AC823" i="8"/>
  <c r="AC837" i="8"/>
  <c r="AC833" i="8"/>
  <c r="N1518" i="8"/>
  <c r="V1087" i="7"/>
  <c r="AC1551" i="9"/>
  <c r="Q1076" i="9"/>
  <c r="Q1072" i="9" s="1"/>
  <c r="R1011" i="9"/>
  <c r="N1004" i="9"/>
  <c r="AC830" i="8"/>
  <c r="V1052" i="8"/>
  <c r="X1052" i="8" s="1"/>
  <c r="Z1052" i="8" s="1"/>
  <c r="V1031" i="8"/>
  <c r="X1031" i="8" s="1"/>
  <c r="Z1031" i="8" s="1"/>
  <c r="N826" i="8"/>
  <c r="N1551" i="8" s="1"/>
  <c r="AC826" i="8"/>
  <c r="T1085" i="9"/>
  <c r="Y1086" i="9"/>
  <c r="AA1086" i="9" s="1"/>
  <c r="S1084" i="9"/>
  <c r="Z1086" i="9"/>
  <c r="Q1069" i="9"/>
  <c r="R1069" i="9" s="1"/>
  <c r="S1071" i="9"/>
  <c r="S1075" i="9"/>
  <c r="T1075" i="9" s="1"/>
  <c r="P1070" i="9"/>
  <c r="O1068" i="9"/>
  <c r="Z1031" i="9"/>
  <c r="AB1031" i="9" s="1"/>
  <c r="Z1052" i="9"/>
  <c r="AB1052" i="9" s="1"/>
  <c r="AA1060" i="9"/>
  <c r="AB1024" i="9"/>
  <c r="AA1046" i="9"/>
  <c r="P1015" i="9"/>
  <c r="P1008" i="9"/>
  <c r="Q1009" i="9"/>
  <c r="R1009" i="9" s="1"/>
  <c r="S1011" i="9"/>
  <c r="R1012" i="9"/>
  <c r="R1010" i="9"/>
  <c r="R1013" i="9"/>
  <c r="AC863" i="9"/>
  <c r="AC1004" i="9" s="1"/>
  <c r="AB1087" i="8"/>
  <c r="V1086" i="8"/>
  <c r="X1086" i="8" s="1"/>
  <c r="S1085" i="8"/>
  <c r="W1086" i="8"/>
  <c r="Q1076" i="8"/>
  <c r="R1076" i="8" s="1"/>
  <c r="P1072" i="8"/>
  <c r="O1072" i="8"/>
  <c r="Q1075" i="8"/>
  <c r="P1071" i="8"/>
  <c r="Q1071" i="8" s="1"/>
  <c r="N1068" i="8"/>
  <c r="P1070" i="8"/>
  <c r="O1069" i="8"/>
  <c r="X1059" i="8"/>
  <c r="Z1059" i="8" s="1"/>
  <c r="AB1059" i="8" s="1"/>
  <c r="V1045" i="8"/>
  <c r="X1045" i="8" s="1"/>
  <c r="AA1060" i="8"/>
  <c r="X1039" i="8"/>
  <c r="AA1039" i="8" s="1"/>
  <c r="AB1038" i="8"/>
  <c r="AA1025" i="8"/>
  <c r="V1024" i="8"/>
  <c r="X1024" i="8" s="1"/>
  <c r="Y1053" i="8"/>
  <c r="X1046" i="8"/>
  <c r="AA1046" i="8" s="1"/>
  <c r="Y1032" i="8"/>
  <c r="O1015" i="8"/>
  <c r="Q1011" i="8"/>
  <c r="R1011" i="8" s="1"/>
  <c r="Q1009" i="8"/>
  <c r="R1009" i="8" s="1"/>
  <c r="R1012" i="8"/>
  <c r="P1013" i="8"/>
  <c r="Q1010" i="8"/>
  <c r="O1008" i="8"/>
  <c r="N1008" i="8"/>
  <c r="AC891" i="8"/>
  <c r="AC889" i="8" s="1"/>
  <c r="AC894" i="8"/>
  <c r="AC892" i="8" s="1"/>
  <c r="AC885" i="8"/>
  <c r="AC884" i="8" s="1"/>
  <c r="AC882" i="8"/>
  <c r="AC880" i="8" s="1"/>
  <c r="AC879" i="8"/>
  <c r="AC877" i="8" s="1"/>
  <c r="AC858" i="8"/>
  <c r="AC857" i="8" s="1"/>
  <c r="AC852" i="8"/>
  <c r="AC851" i="8" s="1"/>
  <c r="AC862" i="8"/>
  <c r="AC860" i="8" s="1"/>
  <c r="AC843" i="8"/>
  <c r="AC840" i="8" s="1"/>
  <c r="AC811" i="8"/>
  <c r="AC810" i="8" s="1"/>
  <c r="AC821" i="8"/>
  <c r="AC818" i="8" s="1"/>
  <c r="AC798" i="8"/>
  <c r="N804" i="8"/>
  <c r="AC794" i="8"/>
  <c r="AC806" i="8"/>
  <c r="AC804" i="8" s="1"/>
  <c r="AC800" i="8"/>
  <c r="AC799" i="8" s="1"/>
  <c r="Y1032" i="7"/>
  <c r="AB1032" i="7" s="1"/>
  <c r="AA1032" i="7"/>
  <c r="V1031" i="7"/>
  <c r="X1031" i="7" s="1"/>
  <c r="Z1031" i="7" s="1"/>
  <c r="U1016" i="9" l="1"/>
  <c r="V1016" i="9"/>
  <c r="Q1072" i="8"/>
  <c r="R1076" i="9"/>
  <c r="R1072" i="9" s="1"/>
  <c r="R1075" i="8"/>
  <c r="S1076" i="9"/>
  <c r="S1072" i="9" s="1"/>
  <c r="S1075" i="8"/>
  <c r="T1075" i="8"/>
  <c r="U1075" i="8" s="1"/>
  <c r="V1075" i="8" s="1"/>
  <c r="S1019" i="8"/>
  <c r="T1017" i="8"/>
  <c r="U1017" i="8" s="1"/>
  <c r="R1020" i="8"/>
  <c r="AC1087" i="8"/>
  <c r="Z1045" i="8"/>
  <c r="AB1045" i="8" s="1"/>
  <c r="V1017" i="9"/>
  <c r="T1021" i="8"/>
  <c r="U1021" i="8" s="1"/>
  <c r="V1021" i="8" s="1"/>
  <c r="T1020" i="9"/>
  <c r="U1020" i="9" s="1"/>
  <c r="V1020" i="9" s="1"/>
  <c r="W1020" i="9" s="1"/>
  <c r="X1020" i="9" s="1"/>
  <c r="Y1021" i="9"/>
  <c r="Z1021" i="9" s="1"/>
  <c r="R1015" i="9"/>
  <c r="Q1018" i="8"/>
  <c r="R1018" i="8" s="1"/>
  <c r="S1018" i="9"/>
  <c r="U1019" i="9"/>
  <c r="V1019" i="9" s="1"/>
  <c r="W1019" i="9" s="1"/>
  <c r="S1016" i="8"/>
  <c r="X1087" i="7"/>
  <c r="R1008" i="9"/>
  <c r="S1076" i="8"/>
  <c r="T1076" i="8" s="1"/>
  <c r="AB1052" i="8"/>
  <c r="AB1031" i="8"/>
  <c r="AB1031" i="7"/>
  <c r="AB1086" i="9"/>
  <c r="AC1086" i="9" s="1"/>
  <c r="T1084" i="9"/>
  <c r="U1085" i="9"/>
  <c r="U1075" i="9"/>
  <c r="S1069" i="9"/>
  <c r="T1069" i="9" s="1"/>
  <c r="P1068" i="9"/>
  <c r="T1071" i="9"/>
  <c r="Q1070" i="9"/>
  <c r="Q1015" i="9"/>
  <c r="S1009" i="9"/>
  <c r="T1009" i="9" s="1"/>
  <c r="S1012" i="9"/>
  <c r="T1011" i="9"/>
  <c r="U1011" i="9" s="1"/>
  <c r="S1013" i="9"/>
  <c r="Q1008" i="9"/>
  <c r="S1010" i="9"/>
  <c r="T1085" i="8"/>
  <c r="Y1086" i="8"/>
  <c r="AA1086" i="8" s="1"/>
  <c r="S1084" i="8"/>
  <c r="Z1086" i="8"/>
  <c r="AB1086" i="8" s="1"/>
  <c r="O1068" i="8"/>
  <c r="P1069" i="8"/>
  <c r="P1068" i="8" s="1"/>
  <c r="Q1070" i="8"/>
  <c r="R1071" i="8"/>
  <c r="Z1024" i="8"/>
  <c r="AB1024" i="8" s="1"/>
  <c r="AB1032" i="8"/>
  <c r="AB1053" i="8"/>
  <c r="P1008" i="8"/>
  <c r="R1010" i="8"/>
  <c r="S1010" i="8" s="1"/>
  <c r="S1012" i="8"/>
  <c r="Q1013" i="8"/>
  <c r="R1013" i="8" s="1"/>
  <c r="S1009" i="8"/>
  <c r="T1009" i="8" s="1"/>
  <c r="S1011" i="8"/>
  <c r="W1016" i="9" l="1"/>
  <c r="X1016" i="9" s="1"/>
  <c r="Q1069" i="8"/>
  <c r="T1076" i="9"/>
  <c r="U1076" i="9" s="1"/>
  <c r="Y1020" i="9"/>
  <c r="Z1020" i="9" s="1"/>
  <c r="AA1020" i="9" s="1"/>
  <c r="AB1020" i="9" s="1"/>
  <c r="AC1020" i="9" s="1"/>
  <c r="W1021" i="8"/>
  <c r="X1021" i="8" s="1"/>
  <c r="Y1021" i="8" s="1"/>
  <c r="Z1021" i="8" s="1"/>
  <c r="AA1021" i="8" s="1"/>
  <c r="AB1021" i="8" s="1"/>
  <c r="AC1021" i="8" s="1"/>
  <c r="X1019" i="9"/>
  <c r="Y1019" i="9" s="1"/>
  <c r="Z1019" i="9" s="1"/>
  <c r="AA1019" i="9" s="1"/>
  <c r="AB1019" i="9" s="1"/>
  <c r="AC1019" i="9" s="1"/>
  <c r="T1018" i="9"/>
  <c r="U1018" i="9" s="1"/>
  <c r="S1015" i="9"/>
  <c r="S1018" i="8"/>
  <c r="V1017" i="8"/>
  <c r="Y1016" i="9"/>
  <c r="Z1016" i="9"/>
  <c r="T1019" i="8"/>
  <c r="U1019" i="8" s="1"/>
  <c r="V1019" i="8" s="1"/>
  <c r="T1016" i="8"/>
  <c r="U1016" i="8" s="1"/>
  <c r="V1016" i="8" s="1"/>
  <c r="R1015" i="8"/>
  <c r="S1020" i="8"/>
  <c r="T1020" i="8" s="1"/>
  <c r="AA1021" i="9"/>
  <c r="AB1021" i="9" s="1"/>
  <c r="AC1021" i="9" s="1"/>
  <c r="W1017" i="9"/>
  <c r="W1017" i="8"/>
  <c r="X1017" i="8" s="1"/>
  <c r="Z1087" i="7"/>
  <c r="AB1087" i="7" s="1"/>
  <c r="U1076" i="8"/>
  <c r="V1076" i="8" s="1"/>
  <c r="U1084" i="9"/>
  <c r="V1085" i="9"/>
  <c r="V1084" i="9" s="1"/>
  <c r="R1070" i="9"/>
  <c r="R1068" i="9" s="1"/>
  <c r="U1069" i="9"/>
  <c r="V1069" i="9" s="1"/>
  <c r="Q1068" i="9"/>
  <c r="U1072" i="9"/>
  <c r="V1075" i="9"/>
  <c r="W1075" i="9" s="1"/>
  <c r="V1076" i="9"/>
  <c r="U1071" i="9"/>
  <c r="T1072" i="9"/>
  <c r="V1011" i="9"/>
  <c r="W1011" i="9" s="1"/>
  <c r="S1008" i="9"/>
  <c r="U1009" i="9"/>
  <c r="T1013" i="9"/>
  <c r="T1010" i="9"/>
  <c r="U1013" i="9"/>
  <c r="V1013" i="9" s="1"/>
  <c r="W1013" i="9" s="1"/>
  <c r="X1013" i="9" s="1"/>
  <c r="Y1013" i="9" s="1"/>
  <c r="T1012" i="9"/>
  <c r="AC1086" i="8"/>
  <c r="T1084" i="8"/>
  <c r="U1085" i="8"/>
  <c r="W1075" i="8"/>
  <c r="Q1068" i="8"/>
  <c r="R1069" i="8"/>
  <c r="R1070" i="8"/>
  <c r="S1071" i="8"/>
  <c r="Q1015" i="8"/>
  <c r="U1009" i="8"/>
  <c r="V1009" i="8" s="1"/>
  <c r="T1010" i="8"/>
  <c r="U1010" i="8" s="1"/>
  <c r="T1011" i="8"/>
  <c r="U1011" i="8" s="1"/>
  <c r="R1008" i="8"/>
  <c r="Q1008" i="8"/>
  <c r="S1013" i="8"/>
  <c r="T1012" i="8"/>
  <c r="U1020" i="8" l="1"/>
  <c r="V1020" i="8"/>
  <c r="W1020" i="8" s="1"/>
  <c r="Y1017" i="8"/>
  <c r="Z1017" i="8" s="1"/>
  <c r="AA1017" i="8" s="1"/>
  <c r="AB1017" i="8" s="1"/>
  <c r="AC1017" i="8" s="1"/>
  <c r="W1085" i="9"/>
  <c r="W1084" i="9" s="1"/>
  <c r="U1015" i="9"/>
  <c r="T1018" i="8"/>
  <c r="T1015" i="8" s="1"/>
  <c r="X1011" i="9"/>
  <c r="Y1011" i="9" s="1"/>
  <c r="Z1011" i="9" s="1"/>
  <c r="S1070" i="9"/>
  <c r="S1068" i="9" s="1"/>
  <c r="W1069" i="9"/>
  <c r="X1069" i="9" s="1"/>
  <c r="V1018" i="9"/>
  <c r="V1015" i="9" s="1"/>
  <c r="W1009" i="8"/>
  <c r="X1009" i="8" s="1"/>
  <c r="T1015" i="9"/>
  <c r="W1016" i="8"/>
  <c r="X1016" i="8" s="1"/>
  <c r="AA1016" i="9"/>
  <c r="X1017" i="9"/>
  <c r="W1019" i="8"/>
  <c r="X1019" i="8" s="1"/>
  <c r="Y1019" i="8" s="1"/>
  <c r="Z1019" i="8" s="1"/>
  <c r="AA1019" i="8" s="1"/>
  <c r="AB1019" i="8" s="1"/>
  <c r="AC1019" i="8" s="1"/>
  <c r="S1015" i="8"/>
  <c r="W1076" i="8"/>
  <c r="X1076" i="8" s="1"/>
  <c r="Y1076" i="8" s="1"/>
  <c r="Z1076" i="8" s="1"/>
  <c r="AA1076" i="8" s="1"/>
  <c r="AB1076" i="8" s="1"/>
  <c r="AC1076" i="8" s="1"/>
  <c r="V1071" i="9"/>
  <c r="W1071" i="9" s="1"/>
  <c r="X1071" i="9" s="1"/>
  <c r="Y1071" i="9" s="1"/>
  <c r="Z1071" i="9" s="1"/>
  <c r="AA1071" i="9" s="1"/>
  <c r="AB1071" i="9" s="1"/>
  <c r="AC1071" i="9" s="1"/>
  <c r="W1076" i="9"/>
  <c r="V1072" i="9"/>
  <c r="X1075" i="9"/>
  <c r="Y1075" i="9" s="1"/>
  <c r="V1009" i="9"/>
  <c r="W1009" i="9" s="1"/>
  <c r="U1012" i="9"/>
  <c r="T1008" i="9"/>
  <c r="U1010" i="9"/>
  <c r="V1010" i="9" s="1"/>
  <c r="W1010" i="9" s="1"/>
  <c r="Z1013" i="9"/>
  <c r="AA1013" i="9" s="1"/>
  <c r="AB1013" i="9" s="1"/>
  <c r="AC1013" i="9" s="1"/>
  <c r="U1084" i="8"/>
  <c r="V1085" i="8"/>
  <c r="X1075" i="8"/>
  <c r="Y1075" i="8" s="1"/>
  <c r="Z1075" i="8" s="1"/>
  <c r="AA1075" i="8" s="1"/>
  <c r="AB1075" i="8" s="1"/>
  <c r="AC1075" i="8" s="1"/>
  <c r="T1071" i="8"/>
  <c r="R1068" i="8"/>
  <c r="S1069" i="8"/>
  <c r="S1070" i="8"/>
  <c r="V1011" i="8"/>
  <c r="W1011" i="8" s="1"/>
  <c r="X1011" i="8" s="1"/>
  <c r="Y1011" i="8" s="1"/>
  <c r="Z1011" i="8" s="1"/>
  <c r="AA1011" i="8" s="1"/>
  <c r="AB1011" i="8" s="1"/>
  <c r="AC1011" i="8" s="1"/>
  <c r="U1012" i="8"/>
  <c r="S1008" i="8"/>
  <c r="T1013" i="8"/>
  <c r="T1008" i="8"/>
  <c r="V1010" i="8"/>
  <c r="U1013" i="8"/>
  <c r="X1085" i="9" l="1"/>
  <c r="X1084" i="9" s="1"/>
  <c r="T1070" i="9"/>
  <c r="W1018" i="9"/>
  <c r="X1018" i="9" s="1"/>
  <c r="Y1018" i="9" s="1"/>
  <c r="U1008" i="8"/>
  <c r="X1010" i="9"/>
  <c r="Y1010" i="9" s="1"/>
  <c r="AA1011" i="9"/>
  <c r="AB1011" i="9" s="1"/>
  <c r="AC1011" i="9" s="1"/>
  <c r="U1070" i="9"/>
  <c r="W1015" i="9"/>
  <c r="U1018" i="8"/>
  <c r="X1020" i="8"/>
  <c r="Y1020" i="8" s="1"/>
  <c r="Y1016" i="8"/>
  <c r="AB1016" i="9"/>
  <c r="V1012" i="8"/>
  <c r="W1012" i="8" s="1"/>
  <c r="X1012" i="8" s="1"/>
  <c r="Y1012" i="8" s="1"/>
  <c r="Z1018" i="9"/>
  <c r="AA1018" i="9" s="1"/>
  <c r="AB1018" i="9" s="1"/>
  <c r="AC1018" i="9" s="1"/>
  <c r="Y1069" i="9"/>
  <c r="Y1017" i="9"/>
  <c r="X1015" i="9"/>
  <c r="Y1085" i="9"/>
  <c r="Y1084" i="9" s="1"/>
  <c r="Z1075" i="9"/>
  <c r="X1076" i="9"/>
  <c r="Y1076" i="9" s="1"/>
  <c r="Z1076" i="9" s="1"/>
  <c r="AA1076" i="9" s="1"/>
  <c r="AB1076" i="9" s="1"/>
  <c r="W1072" i="9"/>
  <c r="T1068" i="9"/>
  <c r="Z1069" i="9"/>
  <c r="X1009" i="9"/>
  <c r="V1012" i="9"/>
  <c r="V1008" i="9" s="1"/>
  <c r="U1008" i="9"/>
  <c r="V1084" i="8"/>
  <c r="W1085" i="8"/>
  <c r="S1068" i="8"/>
  <c r="T1069" i="8"/>
  <c r="T1070" i="8"/>
  <c r="U1070" i="8" s="1"/>
  <c r="U1071" i="8"/>
  <c r="Y1009" i="8"/>
  <c r="Z1009" i="8" s="1"/>
  <c r="V1013" i="8"/>
  <c r="W1013" i="8" s="1"/>
  <c r="X1013" i="8" s="1"/>
  <c r="Y1013" i="8" s="1"/>
  <c r="Z1013" i="8" s="1"/>
  <c r="AA1013" i="8" s="1"/>
  <c r="AB1013" i="8" s="1"/>
  <c r="AC1013" i="8" s="1"/>
  <c r="W1010" i="8"/>
  <c r="Z1010" i="9" l="1"/>
  <c r="AA1010" i="9" s="1"/>
  <c r="AB1010" i="9" s="1"/>
  <c r="AC1010" i="9" s="1"/>
  <c r="AC1076" i="9"/>
  <c r="V1008" i="8"/>
  <c r="X1072" i="9"/>
  <c r="Z1012" i="8"/>
  <c r="AA1012" i="8" s="1"/>
  <c r="AB1012" i="8" s="1"/>
  <c r="AC1012" i="8" s="1"/>
  <c r="V1070" i="9"/>
  <c r="U1068" i="9"/>
  <c r="AC1016" i="9"/>
  <c r="Z1016" i="8"/>
  <c r="Z1017" i="9"/>
  <c r="Y1015" i="9"/>
  <c r="V1070" i="8"/>
  <c r="W1070" i="8" s="1"/>
  <c r="X1070" i="8" s="1"/>
  <c r="Y1070" i="8" s="1"/>
  <c r="Z1070" i="8" s="1"/>
  <c r="AA1070" i="8" s="1"/>
  <c r="AB1070" i="8" s="1"/>
  <c r="AC1070" i="8" s="1"/>
  <c r="V1018" i="8"/>
  <c r="V1015" i="8" s="1"/>
  <c r="U1015" i="8"/>
  <c r="Z1085" i="9"/>
  <c r="AA1085" i="9" s="1"/>
  <c r="Z1020" i="8"/>
  <c r="AA1020" i="8" s="1"/>
  <c r="AB1020" i="8" s="1"/>
  <c r="AC1020" i="8" s="1"/>
  <c r="W1008" i="8"/>
  <c r="AA1069" i="9"/>
  <c r="Z1072" i="9"/>
  <c r="AA1075" i="9"/>
  <c r="Y1072" i="9"/>
  <c r="Y1009" i="9"/>
  <c r="W1012" i="9"/>
  <c r="W1084" i="8"/>
  <c r="X1085" i="8"/>
  <c r="V1071" i="8"/>
  <c r="W1071" i="8"/>
  <c r="X1071" i="8" s="1"/>
  <c r="Y1071" i="8" s="1"/>
  <c r="Z1071" i="8" s="1"/>
  <c r="T1068" i="8"/>
  <c r="U1069" i="8"/>
  <c r="V1069" i="8" s="1"/>
  <c r="AA1009" i="8"/>
  <c r="X1010" i="8"/>
  <c r="W1018" i="8" l="1"/>
  <c r="V1068" i="9"/>
  <c r="W1070" i="9"/>
  <c r="Z1084" i="9"/>
  <c r="Z1015" i="9"/>
  <c r="AA1017" i="9"/>
  <c r="AA1071" i="8"/>
  <c r="AB1071" i="8" s="1"/>
  <c r="AC1071" i="8" s="1"/>
  <c r="AA1016" i="8"/>
  <c r="W1015" i="8"/>
  <c r="X1018" i="8"/>
  <c r="AA1084" i="9"/>
  <c r="AB1085" i="9"/>
  <c r="AA1072" i="9"/>
  <c r="AB1075" i="9"/>
  <c r="AB1069" i="9"/>
  <c r="W1008" i="9"/>
  <c r="X1012" i="9"/>
  <c r="Z1009" i="9"/>
  <c r="X1084" i="8"/>
  <c r="Y1085" i="8"/>
  <c r="V1068" i="8"/>
  <c r="W1069" i="8"/>
  <c r="W1068" i="8" s="1"/>
  <c r="U1068" i="8"/>
  <c r="AB1009" i="8"/>
  <c r="Y1010" i="8"/>
  <c r="X1008" i="8"/>
  <c r="W1068" i="9" l="1"/>
  <c r="X1070" i="9"/>
  <c r="X1069" i="8"/>
  <c r="AB1016" i="8"/>
  <c r="AB1017" i="9"/>
  <c r="AA1015" i="9"/>
  <c r="Y1018" i="8"/>
  <c r="Y1015" i="8" s="1"/>
  <c r="X1015" i="8"/>
  <c r="AB1084" i="9"/>
  <c r="AC1085" i="9"/>
  <c r="AC1084" i="9" s="1"/>
  <c r="AC1069" i="9"/>
  <c r="AB1072" i="9"/>
  <c r="AC1075" i="9"/>
  <c r="AC1072" i="9" s="1"/>
  <c r="AA1009" i="9"/>
  <c r="Y1012" i="9"/>
  <c r="X1008" i="9"/>
  <c r="Y1084" i="8"/>
  <c r="Z1085" i="8"/>
  <c r="X1068" i="8"/>
  <c r="Y1069" i="8"/>
  <c r="AC1009" i="8"/>
  <c r="Z1010" i="8"/>
  <c r="Y1008" i="8"/>
  <c r="X1068" i="9" l="1"/>
  <c r="Y1070" i="9"/>
  <c r="Z1018" i="8"/>
  <c r="AC1017" i="9"/>
  <c r="AC1015" i="9" s="1"/>
  <c r="AB1015" i="9"/>
  <c r="AC1016" i="8"/>
  <c r="AB1009" i="9"/>
  <c r="Z1012" i="9"/>
  <c r="Y1008" i="9"/>
  <c r="Z1084" i="8"/>
  <c r="AA1085" i="8"/>
  <c r="Y1068" i="8"/>
  <c r="Z1069" i="8"/>
  <c r="Z1008" i="8"/>
  <c r="AA1010" i="8"/>
  <c r="Y1068" i="9" l="1"/>
  <c r="Z1070" i="9"/>
  <c r="AA1018" i="8"/>
  <c r="Z1015" i="8"/>
  <c r="AC1009" i="9"/>
  <c r="AA1012" i="9"/>
  <c r="Z1008" i="9"/>
  <c r="AA1084" i="8"/>
  <c r="AB1085" i="8"/>
  <c r="Z1068" i="8"/>
  <c r="AA1069" i="8"/>
  <c r="AB1010" i="8"/>
  <c r="AA1008" i="8"/>
  <c r="AA1070" i="9" l="1"/>
  <c r="Z1068" i="9"/>
  <c r="AB1018" i="8"/>
  <c r="AA1015" i="8"/>
  <c r="AB1012" i="9"/>
  <c r="AA1008" i="9"/>
  <c r="AB1084" i="8"/>
  <c r="AC1085" i="8"/>
  <c r="AC1084" i="8" s="1"/>
  <c r="AA1068" i="8"/>
  <c r="AB1069" i="8"/>
  <c r="AC1010" i="8"/>
  <c r="AC1008" i="8" s="1"/>
  <c r="AB1008" i="8"/>
  <c r="O888" i="7"/>
  <c r="P888" i="7"/>
  <c r="Q888" i="7"/>
  <c r="AB1070" i="9" l="1"/>
  <c r="AA1068" i="9"/>
  <c r="AC1018" i="8"/>
  <c r="AC1015" i="8" s="1"/>
  <c r="AB1015" i="8"/>
  <c r="AC1012" i="9"/>
  <c r="AC1008" i="9" s="1"/>
  <c r="AB1008" i="9"/>
  <c r="AB1068" i="8"/>
  <c r="AC1069" i="8"/>
  <c r="AC1068" i="8" s="1"/>
  <c r="M497" i="7"/>
  <c r="M493" i="7"/>
  <c r="M489" i="7"/>
  <c r="M486" i="7"/>
  <c r="M478" i="7"/>
  <c r="M482" i="7"/>
  <c r="M475" i="7"/>
  <c r="M472" i="7"/>
  <c r="M469" i="7"/>
  <c r="M466" i="7"/>
  <c r="M463" i="7"/>
  <c r="M460" i="7"/>
  <c r="M438" i="7"/>
  <c r="M441" i="7"/>
  <c r="M445" i="7"/>
  <c r="M448" i="7"/>
  <c r="M455" i="7"/>
  <c r="M452" i="7"/>
  <c r="M433" i="7"/>
  <c r="M429" i="7"/>
  <c r="M425" i="7"/>
  <c r="M419" i="7"/>
  <c r="M414" i="7"/>
  <c r="M409" i="7"/>
  <c r="M397" i="7"/>
  <c r="M400" i="7"/>
  <c r="M404" i="7"/>
  <c r="M394" i="7"/>
  <c r="M391" i="7"/>
  <c r="M388" i="7"/>
  <c r="M385" i="7"/>
  <c r="M382" i="7"/>
  <c r="M377" i="7"/>
  <c r="M374" i="7"/>
  <c r="M370" i="7"/>
  <c r="M367" i="7"/>
  <c r="M363" i="7"/>
  <c r="M360" i="7"/>
  <c r="M355" i="7"/>
  <c r="M351" i="7"/>
  <c r="M347" i="7"/>
  <c r="M341" i="7"/>
  <c r="M336" i="7"/>
  <c r="M331" i="7"/>
  <c r="M323" i="7"/>
  <c r="M316" i="7"/>
  <c r="M312" i="7"/>
  <c r="M308" i="7"/>
  <c r="M301" i="7"/>
  <c r="M296" i="7"/>
  <c r="M292" i="7"/>
  <c r="M288" i="7"/>
  <c r="M281" i="7"/>
  <c r="M274" i="7"/>
  <c r="M267" i="7"/>
  <c r="M260" i="7"/>
  <c r="M253" i="7"/>
  <c r="M246" i="7"/>
  <c r="M239" i="7"/>
  <c r="M232" i="7"/>
  <c r="AC1070" i="9" l="1"/>
  <c r="AC1068" i="9" s="1"/>
  <c r="AB1068" i="9"/>
  <c r="M500" i="7"/>
  <c r="M225" i="7"/>
  <c r="M221" i="7"/>
  <c r="M217" i="7"/>
  <c r="M214" i="7"/>
  <c r="M210" i="7"/>
  <c r="M206" i="7"/>
  <c r="M203" i="7"/>
  <c r="M200" i="7"/>
  <c r="M197" i="7"/>
  <c r="M194" i="7"/>
  <c r="M191" i="7"/>
  <c r="M188" i="7"/>
  <c r="M183" i="7"/>
  <c r="M180" i="7"/>
  <c r="M176" i="7"/>
  <c r="M173" i="7"/>
  <c r="M169" i="7"/>
  <c r="M166" i="7"/>
  <c r="M161" i="7"/>
  <c r="M157" i="7"/>
  <c r="M153" i="7"/>
  <c r="M147" i="7"/>
  <c r="M142" i="7"/>
  <c r="M137" i="7"/>
  <c r="M130" i="7"/>
  <c r="M127" i="7"/>
  <c r="M123" i="7"/>
  <c r="M119" i="7"/>
  <c r="M116" i="7"/>
  <c r="M113" i="7"/>
  <c r="M108" i="7"/>
  <c r="M104" i="7"/>
  <c r="M101" i="7"/>
  <c r="M96" i="7"/>
  <c r="M91" i="7"/>
  <c r="M87" i="7"/>
  <c r="M84" i="7"/>
  <c r="M81" i="7"/>
  <c r="M78" i="7"/>
  <c r="M75" i="7"/>
  <c r="M72" i="7"/>
  <c r="M69" i="7"/>
  <c r="M64" i="7"/>
  <c r="M61" i="7"/>
  <c r="M57" i="7"/>
  <c r="M54" i="7"/>
  <c r="M50" i="7"/>
  <c r="M47" i="7"/>
  <c r="M42" i="7"/>
  <c r="M38" i="7"/>
  <c r="M34" i="7"/>
  <c r="M28" i="7"/>
  <c r="M23" i="7"/>
  <c r="M18" i="7"/>
  <c r="M13" i="7"/>
  <c r="AB1512" i="7" l="1"/>
  <c r="AA1512" i="7"/>
  <c r="Z1512" i="7"/>
  <c r="Y1512" i="7"/>
  <c r="X1512" i="7"/>
  <c r="W1512" i="7"/>
  <c r="V1512" i="7"/>
  <c r="U1512" i="7"/>
  <c r="AB1434" i="7"/>
  <c r="AA1434" i="7"/>
  <c r="Z1434" i="7"/>
  <c r="Y1434" i="7"/>
  <c r="X1434" i="7"/>
  <c r="W1434" i="7"/>
  <c r="V1434" i="7"/>
  <c r="U1434" i="7"/>
  <c r="AB1356" i="7"/>
  <c r="AA1356" i="7"/>
  <c r="Z1356" i="7"/>
  <c r="Y1356" i="7"/>
  <c r="X1356" i="7"/>
  <c r="W1356" i="7"/>
  <c r="V1356" i="7"/>
  <c r="U1356" i="7"/>
  <c r="S1087" i="11" l="1"/>
  <c r="R1087" i="11"/>
  <c r="Q1087" i="11"/>
  <c r="P1087" i="11"/>
  <c r="O1087" i="11"/>
  <c r="N1087" i="11"/>
  <c r="T1087" i="11" s="1"/>
  <c r="R1086" i="11"/>
  <c r="Q1086" i="11"/>
  <c r="P1086" i="11"/>
  <c r="O1086" i="11"/>
  <c r="N1086" i="11"/>
  <c r="Q1085" i="11"/>
  <c r="P1085" i="11"/>
  <c r="O1085" i="11"/>
  <c r="N1085" i="11"/>
  <c r="AB1355" i="7"/>
  <c r="AA1355" i="7"/>
  <c r="Z1355" i="7"/>
  <c r="Y1355" i="7"/>
  <c r="X1355" i="7"/>
  <c r="W1355" i="7"/>
  <c r="V1355" i="7"/>
  <c r="U1355" i="7"/>
  <c r="T1355" i="7"/>
  <c r="S1355" i="7"/>
  <c r="R1355" i="7"/>
  <c r="AB1511" i="7"/>
  <c r="AA1511" i="7"/>
  <c r="Z1511" i="7"/>
  <c r="Y1511" i="7"/>
  <c r="X1511" i="7"/>
  <c r="W1511" i="7"/>
  <c r="V1511" i="7"/>
  <c r="U1511" i="7"/>
  <c r="T1511" i="7"/>
  <c r="S1511" i="7"/>
  <c r="R1511" i="7"/>
  <c r="S1086" i="11" l="1"/>
  <c r="U1086" i="11" s="1"/>
  <c r="W1087" i="11"/>
  <c r="Z1087" i="11" s="1"/>
  <c r="T1086" i="11"/>
  <c r="U1087" i="11"/>
  <c r="X1087" i="11" s="1"/>
  <c r="AA1087" i="11" s="1"/>
  <c r="R1085" i="11"/>
  <c r="S1085" i="11" s="1"/>
  <c r="V1087" i="11"/>
  <c r="Y1087" i="11" s="1"/>
  <c r="T1085" i="11" l="1"/>
  <c r="AB1087" i="11"/>
  <c r="V1086" i="11"/>
  <c r="X1086" i="11" s="1"/>
  <c r="W1086" i="11"/>
  <c r="Z1086" i="11" l="1"/>
  <c r="AB1086" i="11"/>
  <c r="U1085" i="11"/>
  <c r="Y1086" i="11"/>
  <c r="AA1086" i="11" s="1"/>
  <c r="V1085" i="11" l="1"/>
  <c r="W1085" i="11" l="1"/>
  <c r="X1085" i="11" s="1"/>
  <c r="Y1085" i="11" l="1"/>
  <c r="Z1085" i="11"/>
  <c r="AA1085" i="11" s="1"/>
  <c r="AB1085" i="11" s="1"/>
  <c r="O1509" i="7" l="1"/>
  <c r="P1509" i="7"/>
  <c r="Q1509" i="7"/>
  <c r="R1509" i="7"/>
  <c r="S1509" i="7"/>
  <c r="T1509" i="7"/>
  <c r="U1509" i="7"/>
  <c r="V1509" i="7"/>
  <c r="W1509" i="7"/>
  <c r="X1509" i="7"/>
  <c r="Y1509" i="7"/>
  <c r="Z1509" i="7"/>
  <c r="AA1509" i="7"/>
  <c r="AB1509" i="7"/>
  <c r="P1508" i="7"/>
  <c r="Q1508" i="7"/>
  <c r="R1508" i="7"/>
  <c r="S1508" i="7"/>
  <c r="T1508" i="7"/>
  <c r="U1508" i="7"/>
  <c r="V1508" i="7"/>
  <c r="W1508" i="7"/>
  <c r="X1508" i="7"/>
  <c r="Y1508" i="7"/>
  <c r="Z1508" i="7"/>
  <c r="AA1508" i="7"/>
  <c r="AB1508" i="7"/>
  <c r="O1508" i="7"/>
  <c r="O1506" i="7"/>
  <c r="P1506" i="7"/>
  <c r="Q1506" i="7"/>
  <c r="R1506" i="7"/>
  <c r="S1506" i="7"/>
  <c r="T1506" i="7"/>
  <c r="U1506" i="7"/>
  <c r="V1506" i="7"/>
  <c r="W1506" i="7"/>
  <c r="X1506" i="7"/>
  <c r="Y1506" i="7"/>
  <c r="Z1506" i="7"/>
  <c r="AA1506" i="7"/>
  <c r="AB1506" i="7"/>
  <c r="P1505" i="7"/>
  <c r="Q1505" i="7"/>
  <c r="R1505" i="7"/>
  <c r="S1505" i="7"/>
  <c r="T1505" i="7"/>
  <c r="U1505" i="7"/>
  <c r="V1505" i="7"/>
  <c r="W1505" i="7"/>
  <c r="X1505" i="7"/>
  <c r="Y1505" i="7"/>
  <c r="Z1505" i="7"/>
  <c r="AA1505" i="7"/>
  <c r="AB1505" i="7"/>
  <c r="O1505" i="7"/>
  <c r="O1503" i="7"/>
  <c r="P1503" i="7"/>
  <c r="Q1503" i="7"/>
  <c r="R1503" i="7"/>
  <c r="S1503" i="7"/>
  <c r="T1503" i="7"/>
  <c r="U1503" i="7"/>
  <c r="V1503" i="7"/>
  <c r="W1503" i="7"/>
  <c r="X1503" i="7"/>
  <c r="Y1503" i="7"/>
  <c r="Z1503" i="7"/>
  <c r="AA1503" i="7"/>
  <c r="AB1503" i="7"/>
  <c r="AA1502" i="7"/>
  <c r="AB1502" i="7"/>
  <c r="P1502" i="7"/>
  <c r="Q1502" i="7"/>
  <c r="R1502" i="7"/>
  <c r="S1502" i="7"/>
  <c r="T1502" i="7"/>
  <c r="U1502" i="7"/>
  <c r="V1502" i="7"/>
  <c r="W1502" i="7"/>
  <c r="X1502" i="7"/>
  <c r="Y1502" i="7"/>
  <c r="Z1502" i="7"/>
  <c r="O1502" i="7"/>
  <c r="O1500" i="7"/>
  <c r="P1500" i="7"/>
  <c r="Q1500" i="7"/>
  <c r="R1500" i="7"/>
  <c r="S1500" i="7"/>
  <c r="T1500" i="7"/>
  <c r="U1500" i="7"/>
  <c r="V1500" i="7"/>
  <c r="W1500" i="7"/>
  <c r="X1500" i="7"/>
  <c r="Y1500" i="7"/>
  <c r="Z1500" i="7"/>
  <c r="AA1500" i="7"/>
  <c r="AB1500" i="7"/>
  <c r="P1499" i="7"/>
  <c r="Q1499" i="7"/>
  <c r="R1499" i="7"/>
  <c r="S1499" i="7"/>
  <c r="T1499" i="7"/>
  <c r="U1499" i="7"/>
  <c r="V1499" i="7"/>
  <c r="W1499" i="7"/>
  <c r="X1499" i="7"/>
  <c r="Y1499" i="7"/>
  <c r="Z1499" i="7"/>
  <c r="AA1499" i="7"/>
  <c r="AB1499" i="7"/>
  <c r="O1499" i="7"/>
  <c r="O1497" i="7"/>
  <c r="P1497" i="7"/>
  <c r="Q1497" i="7"/>
  <c r="R1497" i="7"/>
  <c r="S1497" i="7"/>
  <c r="T1497" i="7"/>
  <c r="U1497" i="7"/>
  <c r="V1497" i="7"/>
  <c r="W1497" i="7"/>
  <c r="X1497" i="7"/>
  <c r="Y1497" i="7"/>
  <c r="Z1497" i="7"/>
  <c r="AA1497" i="7"/>
  <c r="AB1497" i="7"/>
  <c r="P1496" i="7"/>
  <c r="Q1496" i="7"/>
  <c r="R1496" i="7"/>
  <c r="S1496" i="7"/>
  <c r="T1496" i="7"/>
  <c r="U1496" i="7"/>
  <c r="V1496" i="7"/>
  <c r="W1496" i="7"/>
  <c r="X1496" i="7"/>
  <c r="Y1496" i="7"/>
  <c r="Z1496" i="7"/>
  <c r="AA1496" i="7"/>
  <c r="AB1496" i="7"/>
  <c r="O1496" i="7"/>
  <c r="O1494" i="7"/>
  <c r="P1494" i="7"/>
  <c r="Q1494" i="7"/>
  <c r="R1494" i="7"/>
  <c r="S1494" i="7"/>
  <c r="T1494" i="7"/>
  <c r="U1494" i="7"/>
  <c r="V1494" i="7"/>
  <c r="W1494" i="7"/>
  <c r="X1494" i="7"/>
  <c r="Y1494" i="7"/>
  <c r="Z1494" i="7"/>
  <c r="AA1494" i="7"/>
  <c r="AB1494" i="7"/>
  <c r="P1493" i="7"/>
  <c r="Q1493" i="7"/>
  <c r="R1493" i="7"/>
  <c r="S1493" i="7"/>
  <c r="T1493" i="7"/>
  <c r="U1493" i="7"/>
  <c r="V1493" i="7"/>
  <c r="W1493" i="7"/>
  <c r="X1493" i="7"/>
  <c r="Y1493" i="7"/>
  <c r="Z1493" i="7"/>
  <c r="AA1493" i="7"/>
  <c r="AB1493" i="7"/>
  <c r="O1493" i="7"/>
  <c r="O1489" i="7"/>
  <c r="P1489" i="7"/>
  <c r="Q1489" i="7"/>
  <c r="R1489" i="7"/>
  <c r="S1489" i="7"/>
  <c r="T1489" i="7"/>
  <c r="U1489" i="7"/>
  <c r="V1489" i="7"/>
  <c r="W1489" i="7"/>
  <c r="X1489" i="7"/>
  <c r="Y1489" i="7"/>
  <c r="Z1489" i="7"/>
  <c r="AA1489" i="7"/>
  <c r="AB1489" i="7"/>
  <c r="O1490" i="7"/>
  <c r="P1490" i="7"/>
  <c r="Q1490" i="7"/>
  <c r="R1490" i="7"/>
  <c r="S1490" i="7"/>
  <c r="T1490" i="7"/>
  <c r="U1490" i="7"/>
  <c r="V1490" i="7"/>
  <c r="W1490" i="7"/>
  <c r="X1490" i="7"/>
  <c r="Y1490" i="7"/>
  <c r="Z1490" i="7"/>
  <c r="AA1490" i="7"/>
  <c r="AB1490" i="7"/>
  <c r="P1488" i="7"/>
  <c r="Q1488" i="7"/>
  <c r="R1488" i="7"/>
  <c r="S1488" i="7"/>
  <c r="T1488" i="7"/>
  <c r="U1488" i="7"/>
  <c r="V1488" i="7"/>
  <c r="W1488" i="7"/>
  <c r="X1488" i="7"/>
  <c r="Y1488" i="7"/>
  <c r="Z1488" i="7"/>
  <c r="AA1488" i="7"/>
  <c r="AB1488" i="7"/>
  <c r="O1488" i="7"/>
  <c r="O1486" i="7"/>
  <c r="P1486" i="7"/>
  <c r="Q1486" i="7"/>
  <c r="R1486" i="7"/>
  <c r="S1486" i="7"/>
  <c r="T1486" i="7"/>
  <c r="U1486" i="7"/>
  <c r="V1486" i="7"/>
  <c r="W1486" i="7"/>
  <c r="X1486" i="7"/>
  <c r="Y1486" i="7"/>
  <c r="Z1486" i="7"/>
  <c r="AA1486" i="7"/>
  <c r="AB1486" i="7"/>
  <c r="P1485" i="7"/>
  <c r="Q1485" i="7"/>
  <c r="R1485" i="7"/>
  <c r="S1485" i="7"/>
  <c r="T1485" i="7"/>
  <c r="U1485" i="7"/>
  <c r="V1485" i="7"/>
  <c r="W1485" i="7"/>
  <c r="X1485" i="7"/>
  <c r="Y1485" i="7"/>
  <c r="Z1485" i="7"/>
  <c r="AA1485" i="7"/>
  <c r="AB1485" i="7"/>
  <c r="O1485" i="7"/>
  <c r="O1482" i="7"/>
  <c r="P1482" i="7"/>
  <c r="Q1482" i="7"/>
  <c r="R1482" i="7"/>
  <c r="S1482" i="7"/>
  <c r="T1482" i="7"/>
  <c r="U1482" i="7"/>
  <c r="V1482" i="7"/>
  <c r="W1482" i="7"/>
  <c r="X1482" i="7"/>
  <c r="Y1482" i="7"/>
  <c r="Z1482" i="7"/>
  <c r="AA1482" i="7"/>
  <c r="AB1482" i="7"/>
  <c r="O1483" i="7"/>
  <c r="P1483" i="7"/>
  <c r="Q1483" i="7"/>
  <c r="R1483" i="7"/>
  <c r="S1483" i="7"/>
  <c r="T1483" i="7"/>
  <c r="U1483" i="7"/>
  <c r="V1483" i="7"/>
  <c r="W1483" i="7"/>
  <c r="X1483" i="7"/>
  <c r="Y1483" i="7"/>
  <c r="Z1483" i="7"/>
  <c r="AA1483" i="7"/>
  <c r="AB1483" i="7"/>
  <c r="P1481" i="7"/>
  <c r="Q1481" i="7"/>
  <c r="R1481" i="7"/>
  <c r="S1481" i="7"/>
  <c r="T1481" i="7"/>
  <c r="U1481" i="7"/>
  <c r="V1481" i="7"/>
  <c r="W1481" i="7"/>
  <c r="X1481" i="7"/>
  <c r="Y1481" i="7"/>
  <c r="Z1481" i="7"/>
  <c r="AA1481" i="7"/>
  <c r="AB1481" i="7"/>
  <c r="O1481" i="7"/>
  <c r="O1479" i="7"/>
  <c r="P1479" i="7"/>
  <c r="Q1479" i="7"/>
  <c r="R1479" i="7"/>
  <c r="S1479" i="7"/>
  <c r="T1479" i="7"/>
  <c r="U1479" i="7"/>
  <c r="V1479" i="7"/>
  <c r="W1479" i="7"/>
  <c r="X1479" i="7"/>
  <c r="Y1479" i="7"/>
  <c r="Z1479" i="7"/>
  <c r="AA1479" i="7"/>
  <c r="AB1479" i="7"/>
  <c r="P1478" i="7"/>
  <c r="Q1478" i="7"/>
  <c r="R1478" i="7"/>
  <c r="S1478" i="7"/>
  <c r="T1478" i="7"/>
  <c r="U1478" i="7"/>
  <c r="V1478" i="7"/>
  <c r="W1478" i="7"/>
  <c r="X1478" i="7"/>
  <c r="Y1478" i="7"/>
  <c r="Z1478" i="7"/>
  <c r="AA1478" i="7"/>
  <c r="AB1478" i="7"/>
  <c r="O1478" i="7"/>
  <c r="O1475" i="7"/>
  <c r="P1475" i="7"/>
  <c r="Q1475" i="7"/>
  <c r="R1475" i="7"/>
  <c r="S1475" i="7"/>
  <c r="T1475" i="7"/>
  <c r="U1475" i="7"/>
  <c r="V1475" i="7"/>
  <c r="W1475" i="7"/>
  <c r="X1475" i="7"/>
  <c r="Y1475" i="7"/>
  <c r="Z1475" i="7"/>
  <c r="AA1475" i="7"/>
  <c r="AB1475" i="7"/>
  <c r="O1476" i="7"/>
  <c r="P1476" i="7"/>
  <c r="Q1476" i="7"/>
  <c r="R1476" i="7"/>
  <c r="S1476" i="7"/>
  <c r="T1476" i="7"/>
  <c r="U1476" i="7"/>
  <c r="V1476" i="7"/>
  <c r="W1476" i="7"/>
  <c r="X1476" i="7"/>
  <c r="Y1476" i="7"/>
  <c r="Z1476" i="7"/>
  <c r="AA1476" i="7"/>
  <c r="AB1476" i="7"/>
  <c r="P1474" i="7"/>
  <c r="Q1474" i="7"/>
  <c r="R1474" i="7"/>
  <c r="S1474" i="7"/>
  <c r="T1474" i="7"/>
  <c r="U1474" i="7"/>
  <c r="V1474" i="7"/>
  <c r="W1474" i="7"/>
  <c r="X1474" i="7"/>
  <c r="Y1474" i="7"/>
  <c r="Z1474" i="7"/>
  <c r="AA1474" i="7"/>
  <c r="AB1474" i="7"/>
  <c r="O1474" i="7"/>
  <c r="O1472" i="7"/>
  <c r="P1472" i="7"/>
  <c r="Q1472" i="7"/>
  <c r="R1472" i="7"/>
  <c r="S1472" i="7"/>
  <c r="T1472" i="7"/>
  <c r="U1472" i="7"/>
  <c r="V1472" i="7"/>
  <c r="W1472" i="7"/>
  <c r="X1472" i="7"/>
  <c r="Y1472" i="7"/>
  <c r="Z1472" i="7"/>
  <c r="AA1472" i="7"/>
  <c r="AB1472" i="7"/>
  <c r="P1471" i="7"/>
  <c r="Q1471" i="7"/>
  <c r="R1471" i="7"/>
  <c r="S1471" i="7"/>
  <c r="T1471" i="7"/>
  <c r="U1471" i="7"/>
  <c r="V1471" i="7"/>
  <c r="W1471" i="7"/>
  <c r="X1471" i="7"/>
  <c r="Y1471" i="7"/>
  <c r="Z1471" i="7"/>
  <c r="AA1471" i="7"/>
  <c r="AB1471" i="7"/>
  <c r="O1471" i="7"/>
  <c r="O1467" i="7"/>
  <c r="P1467" i="7"/>
  <c r="Q1467" i="7"/>
  <c r="R1467" i="7"/>
  <c r="S1467" i="7"/>
  <c r="T1467" i="7"/>
  <c r="U1467" i="7"/>
  <c r="V1467" i="7"/>
  <c r="W1467" i="7"/>
  <c r="X1467" i="7"/>
  <c r="Y1467" i="7"/>
  <c r="Z1467" i="7"/>
  <c r="AA1467" i="7"/>
  <c r="AB1467" i="7"/>
  <c r="O1468" i="7"/>
  <c r="P1468" i="7"/>
  <c r="Q1468" i="7"/>
  <c r="R1468" i="7"/>
  <c r="S1468" i="7"/>
  <c r="T1468" i="7"/>
  <c r="U1468" i="7"/>
  <c r="V1468" i="7"/>
  <c r="W1468" i="7"/>
  <c r="X1468" i="7"/>
  <c r="Y1468" i="7"/>
  <c r="Z1468" i="7"/>
  <c r="AA1468" i="7"/>
  <c r="AB1468" i="7"/>
  <c r="P1466" i="7"/>
  <c r="Q1466" i="7"/>
  <c r="R1466" i="7"/>
  <c r="S1466" i="7"/>
  <c r="T1466" i="7"/>
  <c r="U1466" i="7"/>
  <c r="V1466" i="7"/>
  <c r="W1466" i="7"/>
  <c r="X1466" i="7"/>
  <c r="Y1466" i="7"/>
  <c r="Z1466" i="7"/>
  <c r="AA1466" i="7"/>
  <c r="AB1466" i="7"/>
  <c r="O1466" i="7"/>
  <c r="O1463" i="7"/>
  <c r="P1463" i="7"/>
  <c r="Q1463" i="7"/>
  <c r="R1463" i="7"/>
  <c r="S1463" i="7"/>
  <c r="T1463" i="7"/>
  <c r="U1463" i="7"/>
  <c r="V1463" i="7"/>
  <c r="W1463" i="7"/>
  <c r="X1463" i="7"/>
  <c r="Y1463" i="7"/>
  <c r="Z1463" i="7"/>
  <c r="AA1463" i="7"/>
  <c r="AB1463" i="7"/>
  <c r="O1464" i="7"/>
  <c r="P1464" i="7"/>
  <c r="Q1464" i="7"/>
  <c r="R1464" i="7"/>
  <c r="S1464" i="7"/>
  <c r="T1464" i="7"/>
  <c r="U1464" i="7"/>
  <c r="V1464" i="7"/>
  <c r="W1464" i="7"/>
  <c r="X1464" i="7"/>
  <c r="Y1464" i="7"/>
  <c r="Z1464" i="7"/>
  <c r="AA1464" i="7"/>
  <c r="AB1464" i="7"/>
  <c r="P1462" i="7"/>
  <c r="Q1462" i="7"/>
  <c r="R1462" i="7"/>
  <c r="S1462" i="7"/>
  <c r="T1462" i="7"/>
  <c r="U1462" i="7"/>
  <c r="V1462" i="7"/>
  <c r="W1462" i="7"/>
  <c r="X1462" i="7"/>
  <c r="Y1462" i="7"/>
  <c r="Z1462" i="7"/>
  <c r="AA1462" i="7"/>
  <c r="AB1462" i="7"/>
  <c r="O1462" i="7"/>
  <c r="O1459" i="7"/>
  <c r="P1459" i="7"/>
  <c r="Q1459" i="7"/>
  <c r="R1459" i="7"/>
  <c r="S1459" i="7"/>
  <c r="T1459" i="7"/>
  <c r="U1459" i="7"/>
  <c r="V1459" i="7"/>
  <c r="W1459" i="7"/>
  <c r="X1459" i="7"/>
  <c r="Y1459" i="7"/>
  <c r="Z1459" i="7"/>
  <c r="AA1459" i="7"/>
  <c r="AB1459" i="7"/>
  <c r="O1460" i="7"/>
  <c r="P1460" i="7"/>
  <c r="Q1460" i="7"/>
  <c r="R1460" i="7"/>
  <c r="S1460" i="7"/>
  <c r="T1460" i="7"/>
  <c r="U1460" i="7"/>
  <c r="V1460" i="7"/>
  <c r="W1460" i="7"/>
  <c r="X1460" i="7"/>
  <c r="Y1460" i="7"/>
  <c r="Z1460" i="7"/>
  <c r="AA1460" i="7"/>
  <c r="AB1460" i="7"/>
  <c r="P1458" i="7"/>
  <c r="Q1458" i="7"/>
  <c r="R1458" i="7"/>
  <c r="S1458" i="7"/>
  <c r="T1458" i="7"/>
  <c r="U1458" i="7"/>
  <c r="V1458" i="7"/>
  <c r="W1458" i="7"/>
  <c r="X1458" i="7"/>
  <c r="Y1458" i="7"/>
  <c r="Z1458" i="7"/>
  <c r="AA1458" i="7"/>
  <c r="AB1458" i="7"/>
  <c r="O1458" i="7"/>
  <c r="O1453" i="7"/>
  <c r="P1453" i="7"/>
  <c r="Q1453" i="7"/>
  <c r="R1453" i="7"/>
  <c r="S1453" i="7"/>
  <c r="T1453" i="7"/>
  <c r="U1453" i="7"/>
  <c r="V1453" i="7"/>
  <c r="W1453" i="7"/>
  <c r="X1453" i="7"/>
  <c r="Y1453" i="7"/>
  <c r="Z1453" i="7"/>
  <c r="AA1453" i="7"/>
  <c r="AB1453" i="7"/>
  <c r="O1454" i="7"/>
  <c r="P1454" i="7"/>
  <c r="Q1454" i="7"/>
  <c r="R1454" i="7"/>
  <c r="S1454" i="7"/>
  <c r="T1454" i="7"/>
  <c r="U1454" i="7"/>
  <c r="V1454" i="7"/>
  <c r="W1454" i="7"/>
  <c r="X1454" i="7"/>
  <c r="Y1454" i="7"/>
  <c r="Z1454" i="7"/>
  <c r="AA1454" i="7"/>
  <c r="AB1454" i="7"/>
  <c r="O1455" i="7"/>
  <c r="P1455" i="7"/>
  <c r="Q1455" i="7"/>
  <c r="R1455" i="7"/>
  <c r="S1455" i="7"/>
  <c r="T1455" i="7"/>
  <c r="U1455" i="7"/>
  <c r="V1455" i="7"/>
  <c r="W1455" i="7"/>
  <c r="X1455" i="7"/>
  <c r="Y1455" i="7"/>
  <c r="Z1455" i="7"/>
  <c r="AA1455" i="7"/>
  <c r="AB1455" i="7"/>
  <c r="P1452" i="7"/>
  <c r="Q1452" i="7"/>
  <c r="R1452" i="7"/>
  <c r="S1452" i="7"/>
  <c r="T1452" i="7"/>
  <c r="U1452" i="7"/>
  <c r="V1452" i="7"/>
  <c r="W1452" i="7"/>
  <c r="X1452" i="7"/>
  <c r="Y1452" i="7"/>
  <c r="Z1452" i="7"/>
  <c r="AA1452" i="7"/>
  <c r="AB1452" i="7"/>
  <c r="O1452" i="7"/>
  <c r="O1448" i="7"/>
  <c r="P1448" i="7"/>
  <c r="Q1448" i="7"/>
  <c r="R1448" i="7"/>
  <c r="S1448" i="7"/>
  <c r="T1448" i="7"/>
  <c r="U1448" i="7"/>
  <c r="V1448" i="7"/>
  <c r="W1448" i="7"/>
  <c r="X1448" i="7"/>
  <c r="Y1448" i="7"/>
  <c r="Z1448" i="7"/>
  <c r="AA1448" i="7"/>
  <c r="AB1448" i="7"/>
  <c r="O1449" i="7"/>
  <c r="P1449" i="7"/>
  <c r="Q1449" i="7"/>
  <c r="R1449" i="7"/>
  <c r="S1449" i="7"/>
  <c r="T1449" i="7"/>
  <c r="U1449" i="7"/>
  <c r="V1449" i="7"/>
  <c r="W1449" i="7"/>
  <c r="X1449" i="7"/>
  <c r="Y1449" i="7"/>
  <c r="Z1449" i="7"/>
  <c r="AA1449" i="7"/>
  <c r="AB1449" i="7"/>
  <c r="O1450" i="7"/>
  <c r="P1450" i="7"/>
  <c r="Q1450" i="7"/>
  <c r="R1450" i="7"/>
  <c r="S1450" i="7"/>
  <c r="T1450" i="7"/>
  <c r="U1450" i="7"/>
  <c r="V1450" i="7"/>
  <c r="W1450" i="7"/>
  <c r="X1450" i="7"/>
  <c r="Y1450" i="7"/>
  <c r="Z1450" i="7"/>
  <c r="AA1450" i="7"/>
  <c r="AB1450" i="7"/>
  <c r="P1447" i="7"/>
  <c r="Q1447" i="7"/>
  <c r="R1447" i="7"/>
  <c r="S1447" i="7"/>
  <c r="T1447" i="7"/>
  <c r="U1447" i="7"/>
  <c r="V1447" i="7"/>
  <c r="W1447" i="7"/>
  <c r="X1447" i="7"/>
  <c r="Y1447" i="7"/>
  <c r="Z1447" i="7"/>
  <c r="AA1447" i="7"/>
  <c r="AB1447" i="7"/>
  <c r="O1447" i="7"/>
  <c r="O1443" i="7"/>
  <c r="P1443" i="7"/>
  <c r="Q1443" i="7"/>
  <c r="R1443" i="7"/>
  <c r="S1443" i="7"/>
  <c r="T1443" i="7"/>
  <c r="U1443" i="7"/>
  <c r="V1443" i="7"/>
  <c r="W1443" i="7"/>
  <c r="X1443" i="7"/>
  <c r="Y1443" i="7"/>
  <c r="Z1443" i="7"/>
  <c r="AA1443" i="7"/>
  <c r="AB1443" i="7"/>
  <c r="O1444" i="7"/>
  <c r="P1444" i="7"/>
  <c r="Q1444" i="7"/>
  <c r="R1444" i="7"/>
  <c r="S1444" i="7"/>
  <c r="T1444" i="7"/>
  <c r="U1444" i="7"/>
  <c r="V1444" i="7"/>
  <c r="W1444" i="7"/>
  <c r="X1444" i="7"/>
  <c r="Y1444" i="7"/>
  <c r="Z1444" i="7"/>
  <c r="AA1444" i="7"/>
  <c r="AB1444" i="7"/>
  <c r="O1445" i="7"/>
  <c r="P1445" i="7"/>
  <c r="Q1445" i="7"/>
  <c r="R1445" i="7"/>
  <c r="S1445" i="7"/>
  <c r="T1445" i="7"/>
  <c r="U1445" i="7"/>
  <c r="V1445" i="7"/>
  <c r="W1445" i="7"/>
  <c r="X1445" i="7"/>
  <c r="Y1445" i="7"/>
  <c r="Z1445" i="7"/>
  <c r="AA1445" i="7"/>
  <c r="AB1445" i="7"/>
  <c r="P1442" i="7"/>
  <c r="Q1442" i="7"/>
  <c r="R1442" i="7"/>
  <c r="S1442" i="7"/>
  <c r="T1442" i="7"/>
  <c r="U1442" i="7"/>
  <c r="V1442" i="7"/>
  <c r="W1442" i="7"/>
  <c r="X1442" i="7"/>
  <c r="Y1442" i="7"/>
  <c r="Z1442" i="7"/>
  <c r="AA1442" i="7"/>
  <c r="AB1442" i="7"/>
  <c r="O1442" i="7"/>
  <c r="S1433" i="7" l="1"/>
  <c r="T1433" i="7"/>
  <c r="U1433" i="7"/>
  <c r="V1433" i="7"/>
  <c r="W1433" i="7"/>
  <c r="X1433" i="7"/>
  <c r="Y1433" i="7"/>
  <c r="Z1433" i="7"/>
  <c r="AA1433" i="7"/>
  <c r="AB1433" i="7"/>
  <c r="R1433" i="7"/>
  <c r="O1431" i="7" l="1"/>
  <c r="P1431" i="7"/>
  <c r="Q1431" i="7"/>
  <c r="R1431" i="7"/>
  <c r="S1431" i="7"/>
  <c r="T1431" i="7"/>
  <c r="U1431" i="7"/>
  <c r="V1431" i="7"/>
  <c r="W1431" i="7"/>
  <c r="X1431" i="7"/>
  <c r="Y1431" i="7"/>
  <c r="Z1431" i="7"/>
  <c r="AA1431" i="7"/>
  <c r="AB1431" i="7"/>
  <c r="P1430" i="7"/>
  <c r="Q1430" i="7"/>
  <c r="R1430" i="7"/>
  <c r="S1430" i="7"/>
  <c r="T1430" i="7"/>
  <c r="U1430" i="7"/>
  <c r="V1430" i="7"/>
  <c r="W1430" i="7"/>
  <c r="X1430" i="7"/>
  <c r="Y1430" i="7"/>
  <c r="Z1430" i="7"/>
  <c r="AA1430" i="7"/>
  <c r="AB1430" i="7"/>
  <c r="O1430" i="7"/>
  <c r="O1428" i="7"/>
  <c r="P1428" i="7"/>
  <c r="Q1428" i="7"/>
  <c r="R1428" i="7"/>
  <c r="S1428" i="7"/>
  <c r="T1428" i="7"/>
  <c r="U1428" i="7"/>
  <c r="V1428" i="7"/>
  <c r="W1428" i="7"/>
  <c r="X1428" i="7"/>
  <c r="Y1428" i="7"/>
  <c r="Z1428" i="7"/>
  <c r="AA1428" i="7"/>
  <c r="AB1428" i="7"/>
  <c r="P1427" i="7"/>
  <c r="Q1427" i="7"/>
  <c r="R1427" i="7"/>
  <c r="S1427" i="7"/>
  <c r="T1427" i="7"/>
  <c r="U1427" i="7"/>
  <c r="V1427" i="7"/>
  <c r="W1427" i="7"/>
  <c r="X1427" i="7"/>
  <c r="Y1427" i="7"/>
  <c r="Z1427" i="7"/>
  <c r="AA1427" i="7"/>
  <c r="AB1427" i="7"/>
  <c r="O1427" i="7"/>
  <c r="O1425" i="7"/>
  <c r="P1425" i="7"/>
  <c r="Q1425" i="7"/>
  <c r="R1425" i="7"/>
  <c r="S1425" i="7"/>
  <c r="T1425" i="7"/>
  <c r="U1425" i="7"/>
  <c r="V1425" i="7"/>
  <c r="W1425" i="7"/>
  <c r="X1425" i="7"/>
  <c r="Y1425" i="7"/>
  <c r="Z1425" i="7"/>
  <c r="AA1425" i="7"/>
  <c r="AB1425" i="7"/>
  <c r="P1424" i="7"/>
  <c r="Q1424" i="7"/>
  <c r="R1424" i="7"/>
  <c r="S1424" i="7"/>
  <c r="T1424" i="7"/>
  <c r="U1424" i="7"/>
  <c r="V1424" i="7"/>
  <c r="W1424" i="7"/>
  <c r="X1424" i="7"/>
  <c r="Y1424" i="7"/>
  <c r="Z1424" i="7"/>
  <c r="AA1424" i="7"/>
  <c r="AB1424" i="7"/>
  <c r="O1424" i="7"/>
  <c r="O1422" i="7"/>
  <c r="P1422" i="7"/>
  <c r="Q1422" i="7"/>
  <c r="R1422" i="7"/>
  <c r="S1422" i="7"/>
  <c r="T1422" i="7"/>
  <c r="U1422" i="7"/>
  <c r="V1422" i="7"/>
  <c r="W1422" i="7"/>
  <c r="X1422" i="7"/>
  <c r="Y1422" i="7"/>
  <c r="Z1422" i="7"/>
  <c r="AA1422" i="7"/>
  <c r="AB1422" i="7"/>
  <c r="P1421" i="7"/>
  <c r="Q1421" i="7"/>
  <c r="R1421" i="7"/>
  <c r="S1421" i="7"/>
  <c r="T1421" i="7"/>
  <c r="U1421" i="7"/>
  <c r="V1421" i="7"/>
  <c r="W1421" i="7"/>
  <c r="X1421" i="7"/>
  <c r="Y1421" i="7"/>
  <c r="Z1421" i="7"/>
  <c r="AA1421" i="7"/>
  <c r="AB1421" i="7"/>
  <c r="O1421" i="7"/>
  <c r="O1419" i="7"/>
  <c r="P1419" i="7"/>
  <c r="Q1419" i="7"/>
  <c r="R1419" i="7"/>
  <c r="S1419" i="7"/>
  <c r="T1419" i="7"/>
  <c r="U1419" i="7"/>
  <c r="V1419" i="7"/>
  <c r="W1419" i="7"/>
  <c r="X1419" i="7"/>
  <c r="Y1419" i="7"/>
  <c r="Z1419" i="7"/>
  <c r="AA1419" i="7"/>
  <c r="AB1419" i="7"/>
  <c r="P1418" i="7"/>
  <c r="Q1418" i="7"/>
  <c r="R1418" i="7"/>
  <c r="S1418" i="7"/>
  <c r="T1418" i="7"/>
  <c r="U1418" i="7"/>
  <c r="V1418" i="7"/>
  <c r="W1418" i="7"/>
  <c r="X1418" i="7"/>
  <c r="Y1418" i="7"/>
  <c r="Z1418" i="7"/>
  <c r="AA1418" i="7"/>
  <c r="AB1418" i="7"/>
  <c r="O1418" i="7"/>
  <c r="O1416" i="7"/>
  <c r="P1416" i="7"/>
  <c r="Q1416" i="7"/>
  <c r="R1416" i="7"/>
  <c r="S1416" i="7"/>
  <c r="T1416" i="7"/>
  <c r="U1416" i="7"/>
  <c r="V1416" i="7"/>
  <c r="W1416" i="7"/>
  <c r="X1416" i="7"/>
  <c r="Y1416" i="7"/>
  <c r="Z1416" i="7"/>
  <c r="AA1416" i="7"/>
  <c r="AB1416" i="7"/>
  <c r="P1415" i="7"/>
  <c r="Q1415" i="7"/>
  <c r="R1415" i="7"/>
  <c r="S1415" i="7"/>
  <c r="T1415" i="7"/>
  <c r="U1415" i="7"/>
  <c r="V1415" i="7"/>
  <c r="W1415" i="7"/>
  <c r="X1415" i="7"/>
  <c r="Y1415" i="7"/>
  <c r="Z1415" i="7"/>
  <c r="AA1415" i="7"/>
  <c r="AB1415" i="7"/>
  <c r="O1415" i="7"/>
  <c r="O1411" i="7"/>
  <c r="P1411" i="7"/>
  <c r="Q1411" i="7"/>
  <c r="R1411" i="7"/>
  <c r="S1411" i="7"/>
  <c r="T1411" i="7"/>
  <c r="U1411" i="7"/>
  <c r="V1411" i="7"/>
  <c r="W1411" i="7"/>
  <c r="X1411" i="7"/>
  <c r="Y1411" i="7"/>
  <c r="Z1411" i="7"/>
  <c r="AA1411" i="7"/>
  <c r="AB1411" i="7"/>
  <c r="O1412" i="7"/>
  <c r="P1412" i="7"/>
  <c r="Q1412" i="7"/>
  <c r="R1412" i="7"/>
  <c r="S1412" i="7"/>
  <c r="T1412" i="7"/>
  <c r="U1412" i="7"/>
  <c r="V1412" i="7"/>
  <c r="W1412" i="7"/>
  <c r="X1412" i="7"/>
  <c r="Y1412" i="7"/>
  <c r="Z1412" i="7"/>
  <c r="AA1412" i="7"/>
  <c r="AB1412" i="7"/>
  <c r="P1410" i="7"/>
  <c r="Q1410" i="7"/>
  <c r="R1410" i="7"/>
  <c r="S1410" i="7"/>
  <c r="T1410" i="7"/>
  <c r="U1410" i="7"/>
  <c r="V1410" i="7"/>
  <c r="W1410" i="7"/>
  <c r="X1410" i="7"/>
  <c r="Y1410" i="7"/>
  <c r="Z1410" i="7"/>
  <c r="AA1410" i="7"/>
  <c r="AB1410" i="7"/>
  <c r="O1410" i="7"/>
  <c r="O1408" i="7"/>
  <c r="P1408" i="7"/>
  <c r="Q1408" i="7"/>
  <c r="R1408" i="7"/>
  <c r="S1408" i="7"/>
  <c r="T1408" i="7"/>
  <c r="U1408" i="7"/>
  <c r="V1408" i="7"/>
  <c r="W1408" i="7"/>
  <c r="X1408" i="7"/>
  <c r="Y1408" i="7"/>
  <c r="Z1408" i="7"/>
  <c r="AA1408" i="7"/>
  <c r="AB1408" i="7"/>
  <c r="P1407" i="7"/>
  <c r="Q1407" i="7"/>
  <c r="R1407" i="7"/>
  <c r="S1407" i="7"/>
  <c r="T1407" i="7"/>
  <c r="U1407" i="7"/>
  <c r="V1407" i="7"/>
  <c r="W1407" i="7"/>
  <c r="X1407" i="7"/>
  <c r="Y1407" i="7"/>
  <c r="Z1407" i="7"/>
  <c r="AA1407" i="7"/>
  <c r="AB1407" i="7"/>
  <c r="O1407" i="7"/>
  <c r="O1404" i="7"/>
  <c r="P1404" i="7"/>
  <c r="Q1404" i="7"/>
  <c r="R1404" i="7"/>
  <c r="S1404" i="7"/>
  <c r="T1404" i="7"/>
  <c r="U1404" i="7"/>
  <c r="V1404" i="7"/>
  <c r="W1404" i="7"/>
  <c r="X1404" i="7"/>
  <c r="Y1404" i="7"/>
  <c r="Z1404" i="7"/>
  <c r="AA1404" i="7"/>
  <c r="AB1404" i="7"/>
  <c r="O1405" i="7"/>
  <c r="P1405" i="7"/>
  <c r="Q1405" i="7"/>
  <c r="R1405" i="7"/>
  <c r="S1405" i="7"/>
  <c r="T1405" i="7"/>
  <c r="U1405" i="7"/>
  <c r="V1405" i="7"/>
  <c r="W1405" i="7"/>
  <c r="X1405" i="7"/>
  <c r="Y1405" i="7"/>
  <c r="Z1405" i="7"/>
  <c r="AA1405" i="7"/>
  <c r="AB1405" i="7"/>
  <c r="P1403" i="7"/>
  <c r="Q1403" i="7"/>
  <c r="R1403" i="7"/>
  <c r="S1403" i="7"/>
  <c r="T1403" i="7"/>
  <c r="U1403" i="7"/>
  <c r="V1403" i="7"/>
  <c r="W1403" i="7"/>
  <c r="X1403" i="7"/>
  <c r="Y1403" i="7"/>
  <c r="Z1403" i="7"/>
  <c r="AA1403" i="7"/>
  <c r="AB1403" i="7"/>
  <c r="O1403" i="7"/>
  <c r="O1401" i="7"/>
  <c r="P1401" i="7"/>
  <c r="Q1401" i="7"/>
  <c r="R1401" i="7"/>
  <c r="S1401" i="7"/>
  <c r="T1401" i="7"/>
  <c r="U1401" i="7"/>
  <c r="V1401" i="7"/>
  <c r="W1401" i="7"/>
  <c r="X1401" i="7"/>
  <c r="Y1401" i="7"/>
  <c r="Z1401" i="7"/>
  <c r="AA1401" i="7"/>
  <c r="AB1401" i="7"/>
  <c r="P1400" i="7"/>
  <c r="Q1400" i="7"/>
  <c r="R1400" i="7"/>
  <c r="S1400" i="7"/>
  <c r="T1400" i="7"/>
  <c r="U1400" i="7"/>
  <c r="V1400" i="7"/>
  <c r="W1400" i="7"/>
  <c r="X1400" i="7"/>
  <c r="Y1400" i="7"/>
  <c r="Z1400" i="7"/>
  <c r="AA1400" i="7"/>
  <c r="AB1400" i="7"/>
  <c r="O1400" i="7"/>
  <c r="O1397" i="7"/>
  <c r="P1397" i="7"/>
  <c r="Q1397" i="7"/>
  <c r="R1397" i="7"/>
  <c r="S1397" i="7"/>
  <c r="T1397" i="7"/>
  <c r="U1397" i="7"/>
  <c r="V1397" i="7"/>
  <c r="W1397" i="7"/>
  <c r="X1397" i="7"/>
  <c r="Y1397" i="7"/>
  <c r="Z1397" i="7"/>
  <c r="AA1397" i="7"/>
  <c r="AB1397" i="7"/>
  <c r="O1398" i="7"/>
  <c r="P1398" i="7"/>
  <c r="Q1398" i="7"/>
  <c r="R1398" i="7"/>
  <c r="S1398" i="7"/>
  <c r="T1398" i="7"/>
  <c r="U1398" i="7"/>
  <c r="V1398" i="7"/>
  <c r="W1398" i="7"/>
  <c r="X1398" i="7"/>
  <c r="Y1398" i="7"/>
  <c r="Z1398" i="7"/>
  <c r="AA1398" i="7"/>
  <c r="AB1398" i="7"/>
  <c r="P1396" i="7"/>
  <c r="Q1396" i="7"/>
  <c r="R1396" i="7"/>
  <c r="S1396" i="7"/>
  <c r="T1396" i="7"/>
  <c r="U1396" i="7"/>
  <c r="V1396" i="7"/>
  <c r="W1396" i="7"/>
  <c r="X1396" i="7"/>
  <c r="Y1396" i="7"/>
  <c r="Z1396" i="7"/>
  <c r="AA1396" i="7"/>
  <c r="AB1396" i="7"/>
  <c r="O1396" i="7"/>
  <c r="O1394" i="7"/>
  <c r="P1394" i="7"/>
  <c r="Q1394" i="7"/>
  <c r="R1394" i="7"/>
  <c r="S1394" i="7"/>
  <c r="T1394" i="7"/>
  <c r="U1394" i="7"/>
  <c r="V1394" i="7"/>
  <c r="W1394" i="7"/>
  <c r="X1394" i="7"/>
  <c r="Y1394" i="7"/>
  <c r="Z1394" i="7"/>
  <c r="AA1394" i="7"/>
  <c r="AB1394" i="7"/>
  <c r="P1393" i="7"/>
  <c r="Q1393" i="7"/>
  <c r="R1393" i="7"/>
  <c r="S1393" i="7"/>
  <c r="T1393" i="7"/>
  <c r="U1393" i="7"/>
  <c r="V1393" i="7"/>
  <c r="W1393" i="7"/>
  <c r="X1393" i="7"/>
  <c r="Y1393" i="7"/>
  <c r="Z1393" i="7"/>
  <c r="AA1393" i="7"/>
  <c r="AB1393" i="7"/>
  <c r="O1393" i="7"/>
  <c r="O1389" i="7"/>
  <c r="P1389" i="7"/>
  <c r="Q1389" i="7"/>
  <c r="R1389" i="7"/>
  <c r="S1389" i="7"/>
  <c r="T1389" i="7"/>
  <c r="U1389" i="7"/>
  <c r="V1389" i="7"/>
  <c r="W1389" i="7"/>
  <c r="X1389" i="7"/>
  <c r="Y1389" i="7"/>
  <c r="Z1389" i="7"/>
  <c r="AA1389" i="7"/>
  <c r="AB1389" i="7"/>
  <c r="O1390" i="7"/>
  <c r="P1390" i="7"/>
  <c r="Q1390" i="7"/>
  <c r="R1390" i="7"/>
  <c r="S1390" i="7"/>
  <c r="T1390" i="7"/>
  <c r="U1390" i="7"/>
  <c r="V1390" i="7"/>
  <c r="W1390" i="7"/>
  <c r="X1390" i="7"/>
  <c r="Y1390" i="7"/>
  <c r="Z1390" i="7"/>
  <c r="AA1390" i="7"/>
  <c r="AB1390" i="7"/>
  <c r="P1388" i="7"/>
  <c r="Q1388" i="7"/>
  <c r="R1388" i="7"/>
  <c r="S1388" i="7"/>
  <c r="T1388" i="7"/>
  <c r="U1388" i="7"/>
  <c r="V1388" i="7"/>
  <c r="W1388" i="7"/>
  <c r="X1388" i="7"/>
  <c r="Y1388" i="7"/>
  <c r="Z1388" i="7"/>
  <c r="AA1388" i="7"/>
  <c r="AB1388" i="7"/>
  <c r="O1388" i="7"/>
  <c r="O1385" i="7"/>
  <c r="P1385" i="7"/>
  <c r="Q1385" i="7"/>
  <c r="R1385" i="7"/>
  <c r="S1385" i="7"/>
  <c r="T1385" i="7"/>
  <c r="U1385" i="7"/>
  <c r="V1385" i="7"/>
  <c r="W1385" i="7"/>
  <c r="X1385" i="7"/>
  <c r="Y1385" i="7"/>
  <c r="Z1385" i="7"/>
  <c r="AA1385" i="7"/>
  <c r="AB1385" i="7"/>
  <c r="O1386" i="7"/>
  <c r="P1386" i="7"/>
  <c r="Q1386" i="7"/>
  <c r="R1386" i="7"/>
  <c r="S1386" i="7"/>
  <c r="T1386" i="7"/>
  <c r="U1386" i="7"/>
  <c r="V1386" i="7"/>
  <c r="W1386" i="7"/>
  <c r="X1386" i="7"/>
  <c r="Y1386" i="7"/>
  <c r="Z1386" i="7"/>
  <c r="AA1386" i="7"/>
  <c r="AB1386" i="7"/>
  <c r="P1384" i="7"/>
  <c r="Q1384" i="7"/>
  <c r="R1384" i="7"/>
  <c r="S1384" i="7"/>
  <c r="T1384" i="7"/>
  <c r="U1384" i="7"/>
  <c r="V1384" i="7"/>
  <c r="W1384" i="7"/>
  <c r="X1384" i="7"/>
  <c r="Y1384" i="7"/>
  <c r="Z1384" i="7"/>
  <c r="AA1384" i="7"/>
  <c r="AB1384" i="7"/>
  <c r="O1384" i="7"/>
  <c r="O1381" i="7"/>
  <c r="P1381" i="7"/>
  <c r="Q1381" i="7"/>
  <c r="R1381" i="7"/>
  <c r="S1381" i="7"/>
  <c r="T1381" i="7"/>
  <c r="U1381" i="7"/>
  <c r="V1381" i="7"/>
  <c r="W1381" i="7"/>
  <c r="X1381" i="7"/>
  <c r="Y1381" i="7"/>
  <c r="Z1381" i="7"/>
  <c r="AA1381" i="7"/>
  <c r="AB1381" i="7"/>
  <c r="O1382" i="7"/>
  <c r="P1382" i="7"/>
  <c r="Q1382" i="7"/>
  <c r="R1382" i="7"/>
  <c r="S1382" i="7"/>
  <c r="T1382" i="7"/>
  <c r="U1382" i="7"/>
  <c r="V1382" i="7"/>
  <c r="W1382" i="7"/>
  <c r="X1382" i="7"/>
  <c r="Y1382" i="7"/>
  <c r="Z1382" i="7"/>
  <c r="AA1382" i="7"/>
  <c r="AB1382" i="7"/>
  <c r="P1380" i="7"/>
  <c r="Q1380" i="7"/>
  <c r="R1380" i="7"/>
  <c r="S1380" i="7"/>
  <c r="T1380" i="7"/>
  <c r="U1380" i="7"/>
  <c r="V1380" i="7"/>
  <c r="W1380" i="7"/>
  <c r="X1380" i="7"/>
  <c r="Y1380" i="7"/>
  <c r="Z1380" i="7"/>
  <c r="AA1380" i="7"/>
  <c r="AB1380" i="7"/>
  <c r="O1380" i="7"/>
  <c r="O1375" i="7"/>
  <c r="P1375" i="7"/>
  <c r="Q1375" i="7"/>
  <c r="R1375" i="7"/>
  <c r="S1375" i="7"/>
  <c r="T1375" i="7"/>
  <c r="U1375" i="7"/>
  <c r="V1375" i="7"/>
  <c r="W1375" i="7"/>
  <c r="X1375" i="7"/>
  <c r="Y1375" i="7"/>
  <c r="Z1375" i="7"/>
  <c r="AA1375" i="7"/>
  <c r="AB1375" i="7"/>
  <c r="O1376" i="7"/>
  <c r="P1376" i="7"/>
  <c r="Q1376" i="7"/>
  <c r="R1376" i="7"/>
  <c r="S1376" i="7"/>
  <c r="T1376" i="7"/>
  <c r="U1376" i="7"/>
  <c r="V1376" i="7"/>
  <c r="W1376" i="7"/>
  <c r="X1376" i="7"/>
  <c r="Y1376" i="7"/>
  <c r="Z1376" i="7"/>
  <c r="AA1376" i="7"/>
  <c r="AB1376" i="7"/>
  <c r="O1377" i="7"/>
  <c r="P1377" i="7"/>
  <c r="Q1377" i="7"/>
  <c r="R1377" i="7"/>
  <c r="S1377" i="7"/>
  <c r="T1377" i="7"/>
  <c r="U1377" i="7"/>
  <c r="V1377" i="7"/>
  <c r="W1377" i="7"/>
  <c r="X1377" i="7"/>
  <c r="Y1377" i="7"/>
  <c r="Z1377" i="7"/>
  <c r="AA1377" i="7"/>
  <c r="AB1377" i="7"/>
  <c r="P1374" i="7"/>
  <c r="Q1374" i="7"/>
  <c r="R1374" i="7"/>
  <c r="S1374" i="7"/>
  <c r="T1374" i="7"/>
  <c r="U1374" i="7"/>
  <c r="V1374" i="7"/>
  <c r="W1374" i="7"/>
  <c r="X1374" i="7"/>
  <c r="Y1374" i="7"/>
  <c r="Z1374" i="7"/>
  <c r="AA1374" i="7"/>
  <c r="AB1374" i="7"/>
  <c r="O1374" i="7"/>
  <c r="O1370" i="7"/>
  <c r="P1370" i="7"/>
  <c r="Q1370" i="7"/>
  <c r="R1370" i="7"/>
  <c r="S1370" i="7"/>
  <c r="T1370" i="7"/>
  <c r="U1370" i="7"/>
  <c r="V1370" i="7"/>
  <c r="W1370" i="7"/>
  <c r="X1370" i="7"/>
  <c r="Y1370" i="7"/>
  <c r="Z1370" i="7"/>
  <c r="AA1370" i="7"/>
  <c r="AB1370" i="7"/>
  <c r="O1371" i="7"/>
  <c r="P1371" i="7"/>
  <c r="Q1371" i="7"/>
  <c r="R1371" i="7"/>
  <c r="S1371" i="7"/>
  <c r="T1371" i="7"/>
  <c r="U1371" i="7"/>
  <c r="V1371" i="7"/>
  <c r="W1371" i="7"/>
  <c r="X1371" i="7"/>
  <c r="Y1371" i="7"/>
  <c r="Z1371" i="7"/>
  <c r="AA1371" i="7"/>
  <c r="AB1371" i="7"/>
  <c r="O1372" i="7"/>
  <c r="P1372" i="7"/>
  <c r="Q1372" i="7"/>
  <c r="R1372" i="7"/>
  <c r="S1372" i="7"/>
  <c r="T1372" i="7"/>
  <c r="U1372" i="7"/>
  <c r="V1372" i="7"/>
  <c r="W1372" i="7"/>
  <c r="X1372" i="7"/>
  <c r="Y1372" i="7"/>
  <c r="Z1372" i="7"/>
  <c r="AA1372" i="7"/>
  <c r="AB1372" i="7"/>
  <c r="P1369" i="7"/>
  <c r="Q1369" i="7"/>
  <c r="R1369" i="7"/>
  <c r="S1369" i="7"/>
  <c r="T1369" i="7"/>
  <c r="U1369" i="7"/>
  <c r="V1369" i="7"/>
  <c r="W1369" i="7"/>
  <c r="X1369" i="7"/>
  <c r="Y1369" i="7"/>
  <c r="Z1369" i="7"/>
  <c r="AA1369" i="7"/>
  <c r="AB1369" i="7"/>
  <c r="O1369" i="7"/>
  <c r="O1365" i="7"/>
  <c r="P1365" i="7"/>
  <c r="Q1365" i="7"/>
  <c r="R1365" i="7"/>
  <c r="S1365" i="7"/>
  <c r="T1365" i="7"/>
  <c r="U1365" i="7"/>
  <c r="V1365" i="7"/>
  <c r="W1365" i="7"/>
  <c r="X1365" i="7"/>
  <c r="Y1365" i="7"/>
  <c r="Z1365" i="7"/>
  <c r="AA1365" i="7"/>
  <c r="AB1365" i="7"/>
  <c r="O1366" i="7"/>
  <c r="P1366" i="7"/>
  <c r="Q1366" i="7"/>
  <c r="R1366" i="7"/>
  <c r="S1366" i="7"/>
  <c r="T1366" i="7"/>
  <c r="U1366" i="7"/>
  <c r="V1366" i="7"/>
  <c r="W1366" i="7"/>
  <c r="X1366" i="7"/>
  <c r="Y1366" i="7"/>
  <c r="Z1366" i="7"/>
  <c r="AA1366" i="7"/>
  <c r="AB1366" i="7"/>
  <c r="O1367" i="7"/>
  <c r="P1367" i="7"/>
  <c r="Q1367" i="7"/>
  <c r="R1367" i="7"/>
  <c r="S1367" i="7"/>
  <c r="T1367" i="7"/>
  <c r="U1367" i="7"/>
  <c r="V1367" i="7"/>
  <c r="W1367" i="7"/>
  <c r="X1367" i="7"/>
  <c r="Y1367" i="7"/>
  <c r="Z1367" i="7"/>
  <c r="AA1367" i="7"/>
  <c r="AB1367" i="7"/>
  <c r="P1364" i="7"/>
  <c r="Q1364" i="7"/>
  <c r="R1364" i="7"/>
  <c r="S1364" i="7"/>
  <c r="T1364" i="7"/>
  <c r="U1364" i="7"/>
  <c r="V1364" i="7"/>
  <c r="W1364" i="7"/>
  <c r="X1364" i="7"/>
  <c r="Y1364" i="7"/>
  <c r="Z1364" i="7"/>
  <c r="AA1364" i="7"/>
  <c r="AB1364" i="7"/>
  <c r="O1364" i="7"/>
  <c r="O1353" i="7"/>
  <c r="P1353" i="7"/>
  <c r="Q1353" i="7"/>
  <c r="R1353" i="7"/>
  <c r="S1353" i="7"/>
  <c r="T1353" i="7"/>
  <c r="U1353" i="7"/>
  <c r="V1353" i="7"/>
  <c r="W1353" i="7"/>
  <c r="X1353" i="7"/>
  <c r="Y1353" i="7"/>
  <c r="Z1353" i="7"/>
  <c r="AA1353" i="7"/>
  <c r="AB1353" i="7"/>
  <c r="P1352" i="7"/>
  <c r="Q1352" i="7"/>
  <c r="R1352" i="7"/>
  <c r="S1352" i="7"/>
  <c r="T1352" i="7"/>
  <c r="U1352" i="7"/>
  <c r="V1352" i="7"/>
  <c r="W1352" i="7"/>
  <c r="X1352" i="7"/>
  <c r="Y1352" i="7"/>
  <c r="Z1352" i="7"/>
  <c r="AA1352" i="7"/>
  <c r="AB1352" i="7"/>
  <c r="O1352" i="7"/>
  <c r="O1350" i="7"/>
  <c r="P1350" i="7"/>
  <c r="Q1350" i="7"/>
  <c r="R1350" i="7"/>
  <c r="S1350" i="7"/>
  <c r="T1350" i="7"/>
  <c r="U1350" i="7"/>
  <c r="V1350" i="7"/>
  <c r="W1350" i="7"/>
  <c r="X1350" i="7"/>
  <c r="Y1350" i="7"/>
  <c r="Z1350" i="7"/>
  <c r="AA1350" i="7"/>
  <c r="AB1350" i="7"/>
  <c r="P1349" i="7"/>
  <c r="Q1349" i="7"/>
  <c r="R1349" i="7"/>
  <c r="S1349" i="7"/>
  <c r="T1349" i="7"/>
  <c r="U1349" i="7"/>
  <c r="V1349" i="7"/>
  <c r="W1349" i="7"/>
  <c r="X1349" i="7"/>
  <c r="Y1349" i="7"/>
  <c r="Z1349" i="7"/>
  <c r="AA1349" i="7"/>
  <c r="AB1349" i="7"/>
  <c r="O1349" i="7"/>
  <c r="O1347" i="7"/>
  <c r="P1347" i="7"/>
  <c r="Q1347" i="7"/>
  <c r="R1347" i="7"/>
  <c r="S1347" i="7"/>
  <c r="T1347" i="7"/>
  <c r="U1347" i="7"/>
  <c r="V1347" i="7"/>
  <c r="W1347" i="7"/>
  <c r="X1347" i="7"/>
  <c r="Y1347" i="7"/>
  <c r="Z1347" i="7"/>
  <c r="AA1347" i="7"/>
  <c r="AB1347" i="7"/>
  <c r="P1346" i="7"/>
  <c r="Q1346" i="7"/>
  <c r="R1346" i="7"/>
  <c r="S1346" i="7"/>
  <c r="T1346" i="7"/>
  <c r="U1346" i="7"/>
  <c r="V1346" i="7"/>
  <c r="W1346" i="7"/>
  <c r="X1346" i="7"/>
  <c r="Y1346" i="7"/>
  <c r="Z1346" i="7"/>
  <c r="AA1346" i="7"/>
  <c r="AB1346" i="7"/>
  <c r="O1346" i="7"/>
  <c r="O1344" i="7"/>
  <c r="P1344" i="7"/>
  <c r="Q1344" i="7"/>
  <c r="R1344" i="7"/>
  <c r="S1344" i="7"/>
  <c r="T1344" i="7"/>
  <c r="U1344" i="7"/>
  <c r="V1344" i="7"/>
  <c r="W1344" i="7"/>
  <c r="X1344" i="7"/>
  <c r="Y1344" i="7"/>
  <c r="Z1344" i="7"/>
  <c r="AA1344" i="7"/>
  <c r="AB1344" i="7"/>
  <c r="P1343" i="7"/>
  <c r="Q1343" i="7"/>
  <c r="R1343" i="7"/>
  <c r="S1343" i="7"/>
  <c r="T1343" i="7"/>
  <c r="U1343" i="7"/>
  <c r="V1343" i="7"/>
  <c r="W1343" i="7"/>
  <c r="X1343" i="7"/>
  <c r="Y1343" i="7"/>
  <c r="Z1343" i="7"/>
  <c r="AA1343" i="7"/>
  <c r="AB1343" i="7"/>
  <c r="O1343" i="7"/>
  <c r="O1341" i="7"/>
  <c r="P1341" i="7"/>
  <c r="Q1341" i="7"/>
  <c r="R1341" i="7"/>
  <c r="S1341" i="7"/>
  <c r="T1341" i="7"/>
  <c r="U1341" i="7"/>
  <c r="V1341" i="7"/>
  <c r="W1341" i="7"/>
  <c r="X1341" i="7"/>
  <c r="Y1341" i="7"/>
  <c r="Z1341" i="7"/>
  <c r="AA1341" i="7"/>
  <c r="AB1341" i="7"/>
  <c r="P1340" i="7"/>
  <c r="Q1340" i="7"/>
  <c r="R1340" i="7"/>
  <c r="S1340" i="7"/>
  <c r="T1340" i="7"/>
  <c r="U1340" i="7"/>
  <c r="V1340" i="7"/>
  <c r="W1340" i="7"/>
  <c r="X1340" i="7"/>
  <c r="Y1340" i="7"/>
  <c r="Z1340" i="7"/>
  <c r="AA1340" i="7"/>
  <c r="AB1340" i="7"/>
  <c r="O1340" i="7"/>
  <c r="O1338" i="7"/>
  <c r="P1338" i="7"/>
  <c r="Q1338" i="7"/>
  <c r="R1338" i="7"/>
  <c r="S1338" i="7"/>
  <c r="T1338" i="7"/>
  <c r="U1338" i="7"/>
  <c r="V1338" i="7"/>
  <c r="W1338" i="7"/>
  <c r="X1338" i="7"/>
  <c r="Y1338" i="7"/>
  <c r="Z1338" i="7"/>
  <c r="AA1338" i="7"/>
  <c r="AB1338" i="7"/>
  <c r="P1337" i="7"/>
  <c r="Q1337" i="7"/>
  <c r="R1337" i="7"/>
  <c r="S1337" i="7"/>
  <c r="T1337" i="7"/>
  <c r="U1337" i="7"/>
  <c r="V1337" i="7"/>
  <c r="W1337" i="7"/>
  <c r="X1337" i="7"/>
  <c r="Y1337" i="7"/>
  <c r="Z1337" i="7"/>
  <c r="AA1337" i="7"/>
  <c r="AB1337" i="7"/>
  <c r="O1337" i="7"/>
  <c r="O1333" i="7"/>
  <c r="P1333" i="7"/>
  <c r="Q1333" i="7"/>
  <c r="R1333" i="7"/>
  <c r="S1333" i="7"/>
  <c r="T1333" i="7"/>
  <c r="U1333" i="7"/>
  <c r="V1333" i="7"/>
  <c r="W1333" i="7"/>
  <c r="X1333" i="7"/>
  <c r="Y1333" i="7"/>
  <c r="Z1333" i="7"/>
  <c r="AA1333" i="7"/>
  <c r="AB1333" i="7"/>
  <c r="O1334" i="7"/>
  <c r="P1334" i="7"/>
  <c r="Q1334" i="7"/>
  <c r="R1334" i="7"/>
  <c r="S1334" i="7"/>
  <c r="T1334" i="7"/>
  <c r="U1334" i="7"/>
  <c r="V1334" i="7"/>
  <c r="W1334" i="7"/>
  <c r="X1334" i="7"/>
  <c r="Y1334" i="7"/>
  <c r="Z1334" i="7"/>
  <c r="AA1334" i="7"/>
  <c r="AB1334" i="7"/>
  <c r="P1332" i="7"/>
  <c r="Q1332" i="7"/>
  <c r="R1332" i="7"/>
  <c r="S1332" i="7"/>
  <c r="T1332" i="7"/>
  <c r="U1332" i="7"/>
  <c r="V1332" i="7"/>
  <c r="W1332" i="7"/>
  <c r="X1332" i="7"/>
  <c r="Y1332" i="7"/>
  <c r="Z1332" i="7"/>
  <c r="AA1332" i="7"/>
  <c r="AB1332" i="7"/>
  <c r="O1332" i="7"/>
  <c r="O1330" i="7"/>
  <c r="P1330" i="7"/>
  <c r="Q1330" i="7"/>
  <c r="R1330" i="7"/>
  <c r="S1330" i="7"/>
  <c r="T1330" i="7"/>
  <c r="U1330" i="7"/>
  <c r="V1330" i="7"/>
  <c r="W1330" i="7"/>
  <c r="X1330" i="7"/>
  <c r="Y1330" i="7"/>
  <c r="Z1330" i="7"/>
  <c r="AA1330" i="7"/>
  <c r="AB1330" i="7"/>
  <c r="P1329" i="7"/>
  <c r="Q1329" i="7"/>
  <c r="R1329" i="7"/>
  <c r="S1329" i="7"/>
  <c r="T1329" i="7"/>
  <c r="U1329" i="7"/>
  <c r="V1329" i="7"/>
  <c r="W1329" i="7"/>
  <c r="X1329" i="7"/>
  <c r="Y1329" i="7"/>
  <c r="Z1329" i="7"/>
  <c r="AA1329" i="7"/>
  <c r="AB1329" i="7"/>
  <c r="O1329" i="7"/>
  <c r="O1326" i="7"/>
  <c r="P1326" i="7"/>
  <c r="Q1326" i="7"/>
  <c r="R1326" i="7"/>
  <c r="S1326" i="7"/>
  <c r="T1326" i="7"/>
  <c r="U1326" i="7"/>
  <c r="V1326" i="7"/>
  <c r="W1326" i="7"/>
  <c r="X1326" i="7"/>
  <c r="Y1326" i="7"/>
  <c r="Z1326" i="7"/>
  <c r="AA1326" i="7"/>
  <c r="AB1326" i="7"/>
  <c r="O1327" i="7"/>
  <c r="P1327" i="7"/>
  <c r="Q1327" i="7"/>
  <c r="R1327" i="7"/>
  <c r="S1327" i="7"/>
  <c r="T1327" i="7"/>
  <c r="U1327" i="7"/>
  <c r="V1327" i="7"/>
  <c r="W1327" i="7"/>
  <c r="X1327" i="7"/>
  <c r="Y1327" i="7"/>
  <c r="Z1327" i="7"/>
  <c r="AA1327" i="7"/>
  <c r="AB1327" i="7"/>
  <c r="P1325" i="7"/>
  <c r="Q1325" i="7"/>
  <c r="R1325" i="7"/>
  <c r="S1325" i="7"/>
  <c r="T1325" i="7"/>
  <c r="U1325" i="7"/>
  <c r="V1325" i="7"/>
  <c r="W1325" i="7"/>
  <c r="X1325" i="7"/>
  <c r="Y1325" i="7"/>
  <c r="Z1325" i="7"/>
  <c r="AA1325" i="7"/>
  <c r="AB1325" i="7"/>
  <c r="O1325" i="7"/>
  <c r="O1323" i="7"/>
  <c r="P1323" i="7"/>
  <c r="Q1323" i="7"/>
  <c r="R1323" i="7"/>
  <c r="S1323" i="7"/>
  <c r="T1323" i="7"/>
  <c r="U1323" i="7"/>
  <c r="V1323" i="7"/>
  <c r="W1323" i="7"/>
  <c r="X1323" i="7"/>
  <c r="Y1323" i="7"/>
  <c r="Z1323" i="7"/>
  <c r="AA1323" i="7"/>
  <c r="AB1323" i="7"/>
  <c r="P1322" i="7"/>
  <c r="Q1322" i="7"/>
  <c r="R1322" i="7"/>
  <c r="S1322" i="7"/>
  <c r="T1322" i="7"/>
  <c r="U1322" i="7"/>
  <c r="V1322" i="7"/>
  <c r="W1322" i="7"/>
  <c r="X1322" i="7"/>
  <c r="Y1322" i="7"/>
  <c r="Z1322" i="7"/>
  <c r="AA1322" i="7"/>
  <c r="AB1322" i="7"/>
  <c r="O1322" i="7"/>
  <c r="O1319" i="7"/>
  <c r="P1319" i="7"/>
  <c r="Q1319" i="7"/>
  <c r="R1319" i="7"/>
  <c r="S1319" i="7"/>
  <c r="T1319" i="7"/>
  <c r="U1319" i="7"/>
  <c r="V1319" i="7"/>
  <c r="W1319" i="7"/>
  <c r="X1319" i="7"/>
  <c r="Y1319" i="7"/>
  <c r="Z1319" i="7"/>
  <c r="AA1319" i="7"/>
  <c r="AB1319" i="7"/>
  <c r="O1320" i="7"/>
  <c r="P1320" i="7"/>
  <c r="Q1320" i="7"/>
  <c r="R1320" i="7"/>
  <c r="S1320" i="7"/>
  <c r="T1320" i="7"/>
  <c r="U1320" i="7"/>
  <c r="V1320" i="7"/>
  <c r="W1320" i="7"/>
  <c r="X1320" i="7"/>
  <c r="Y1320" i="7"/>
  <c r="Z1320" i="7"/>
  <c r="AA1320" i="7"/>
  <c r="AB1320" i="7"/>
  <c r="P1318" i="7"/>
  <c r="Q1318" i="7"/>
  <c r="R1318" i="7"/>
  <c r="S1318" i="7"/>
  <c r="T1318" i="7"/>
  <c r="U1318" i="7"/>
  <c r="V1318" i="7"/>
  <c r="W1318" i="7"/>
  <c r="X1318" i="7"/>
  <c r="Y1318" i="7"/>
  <c r="Z1318" i="7"/>
  <c r="AA1318" i="7"/>
  <c r="AB1318" i="7"/>
  <c r="O1318" i="7"/>
  <c r="O1316" i="7"/>
  <c r="P1316" i="7"/>
  <c r="Q1316" i="7"/>
  <c r="R1316" i="7"/>
  <c r="S1316" i="7"/>
  <c r="T1316" i="7"/>
  <c r="U1316" i="7"/>
  <c r="V1316" i="7"/>
  <c r="W1316" i="7"/>
  <c r="X1316" i="7"/>
  <c r="Y1316" i="7"/>
  <c r="Z1316" i="7"/>
  <c r="AA1316" i="7"/>
  <c r="AB1316" i="7"/>
  <c r="P1315" i="7"/>
  <c r="Q1315" i="7"/>
  <c r="R1315" i="7"/>
  <c r="S1315" i="7"/>
  <c r="T1315" i="7"/>
  <c r="U1315" i="7"/>
  <c r="V1315" i="7"/>
  <c r="W1315" i="7"/>
  <c r="X1315" i="7"/>
  <c r="Y1315" i="7"/>
  <c r="Z1315" i="7"/>
  <c r="AA1315" i="7"/>
  <c r="AB1315" i="7"/>
  <c r="O1315" i="7"/>
  <c r="O1311" i="7"/>
  <c r="P1311" i="7"/>
  <c r="Q1311" i="7"/>
  <c r="R1311" i="7"/>
  <c r="S1311" i="7"/>
  <c r="T1311" i="7"/>
  <c r="U1311" i="7"/>
  <c r="V1311" i="7"/>
  <c r="W1311" i="7"/>
  <c r="X1311" i="7"/>
  <c r="Y1311" i="7"/>
  <c r="Z1311" i="7"/>
  <c r="AA1311" i="7"/>
  <c r="AB1311" i="7"/>
  <c r="O1312" i="7"/>
  <c r="P1312" i="7"/>
  <c r="Q1312" i="7"/>
  <c r="R1312" i="7"/>
  <c r="S1312" i="7"/>
  <c r="T1312" i="7"/>
  <c r="U1312" i="7"/>
  <c r="V1312" i="7"/>
  <c r="W1312" i="7"/>
  <c r="X1312" i="7"/>
  <c r="Y1312" i="7"/>
  <c r="Z1312" i="7"/>
  <c r="AA1312" i="7"/>
  <c r="AB1312" i="7"/>
  <c r="P1310" i="7"/>
  <c r="Q1310" i="7"/>
  <c r="R1310" i="7"/>
  <c r="S1310" i="7"/>
  <c r="T1310" i="7"/>
  <c r="U1310" i="7"/>
  <c r="V1310" i="7"/>
  <c r="W1310" i="7"/>
  <c r="X1310" i="7"/>
  <c r="Y1310" i="7"/>
  <c r="Z1310" i="7"/>
  <c r="AA1310" i="7"/>
  <c r="AB1310" i="7"/>
  <c r="O1310" i="7"/>
  <c r="O1307" i="7"/>
  <c r="P1307" i="7"/>
  <c r="Q1307" i="7"/>
  <c r="R1307" i="7"/>
  <c r="S1307" i="7"/>
  <c r="T1307" i="7"/>
  <c r="U1307" i="7"/>
  <c r="V1307" i="7"/>
  <c r="W1307" i="7"/>
  <c r="X1307" i="7"/>
  <c r="Y1307" i="7"/>
  <c r="Z1307" i="7"/>
  <c r="AA1307" i="7"/>
  <c r="AB1307" i="7"/>
  <c r="O1308" i="7"/>
  <c r="P1308" i="7"/>
  <c r="Q1308" i="7"/>
  <c r="R1308" i="7"/>
  <c r="S1308" i="7"/>
  <c r="T1308" i="7"/>
  <c r="U1308" i="7"/>
  <c r="V1308" i="7"/>
  <c r="W1308" i="7"/>
  <c r="X1308" i="7"/>
  <c r="Y1308" i="7"/>
  <c r="Z1308" i="7"/>
  <c r="AA1308" i="7"/>
  <c r="AB1308" i="7"/>
  <c r="P1306" i="7"/>
  <c r="Q1306" i="7"/>
  <c r="R1306" i="7"/>
  <c r="S1306" i="7"/>
  <c r="T1306" i="7"/>
  <c r="U1306" i="7"/>
  <c r="V1306" i="7"/>
  <c r="W1306" i="7"/>
  <c r="X1306" i="7"/>
  <c r="Y1306" i="7"/>
  <c r="Z1306" i="7"/>
  <c r="AA1306" i="7"/>
  <c r="AB1306" i="7"/>
  <c r="O1306" i="7"/>
  <c r="O1303" i="7"/>
  <c r="P1303" i="7"/>
  <c r="Q1303" i="7"/>
  <c r="R1303" i="7"/>
  <c r="S1303" i="7"/>
  <c r="T1303" i="7"/>
  <c r="U1303" i="7"/>
  <c r="V1303" i="7"/>
  <c r="W1303" i="7"/>
  <c r="X1303" i="7"/>
  <c r="Y1303" i="7"/>
  <c r="Z1303" i="7"/>
  <c r="AA1303" i="7"/>
  <c r="AB1303" i="7"/>
  <c r="O1304" i="7"/>
  <c r="P1304" i="7"/>
  <c r="Q1304" i="7"/>
  <c r="R1304" i="7"/>
  <c r="S1304" i="7"/>
  <c r="T1304" i="7"/>
  <c r="U1304" i="7"/>
  <c r="V1304" i="7"/>
  <c r="W1304" i="7"/>
  <c r="X1304" i="7"/>
  <c r="Y1304" i="7"/>
  <c r="Z1304" i="7"/>
  <c r="AA1304" i="7"/>
  <c r="AB1304" i="7"/>
  <c r="P1302" i="7"/>
  <c r="Q1302" i="7"/>
  <c r="R1302" i="7"/>
  <c r="S1302" i="7"/>
  <c r="T1302" i="7"/>
  <c r="U1302" i="7"/>
  <c r="V1302" i="7"/>
  <c r="W1302" i="7"/>
  <c r="X1302" i="7"/>
  <c r="Y1302" i="7"/>
  <c r="Z1302" i="7"/>
  <c r="AA1302" i="7"/>
  <c r="AB1302" i="7"/>
  <c r="O1302" i="7"/>
  <c r="O1297" i="7"/>
  <c r="P1297" i="7"/>
  <c r="Q1297" i="7"/>
  <c r="R1297" i="7"/>
  <c r="S1297" i="7"/>
  <c r="T1297" i="7"/>
  <c r="U1297" i="7"/>
  <c r="V1297" i="7"/>
  <c r="W1297" i="7"/>
  <c r="X1297" i="7"/>
  <c r="Y1297" i="7"/>
  <c r="Z1297" i="7"/>
  <c r="AA1297" i="7"/>
  <c r="AB1297" i="7"/>
  <c r="O1298" i="7"/>
  <c r="P1298" i="7"/>
  <c r="Q1298" i="7"/>
  <c r="R1298" i="7"/>
  <c r="S1298" i="7"/>
  <c r="T1298" i="7"/>
  <c r="U1298" i="7"/>
  <c r="V1298" i="7"/>
  <c r="W1298" i="7"/>
  <c r="X1298" i="7"/>
  <c r="Y1298" i="7"/>
  <c r="Z1298" i="7"/>
  <c r="AA1298" i="7"/>
  <c r="AB1298" i="7"/>
  <c r="O1299" i="7"/>
  <c r="P1299" i="7"/>
  <c r="Q1299" i="7"/>
  <c r="R1299" i="7"/>
  <c r="S1299" i="7"/>
  <c r="T1299" i="7"/>
  <c r="U1299" i="7"/>
  <c r="V1299" i="7"/>
  <c r="W1299" i="7"/>
  <c r="X1299" i="7"/>
  <c r="Y1299" i="7"/>
  <c r="Z1299" i="7"/>
  <c r="AA1299" i="7"/>
  <c r="AB1299" i="7"/>
  <c r="P1296" i="7"/>
  <c r="Q1296" i="7"/>
  <c r="R1296" i="7"/>
  <c r="S1296" i="7"/>
  <c r="T1296" i="7"/>
  <c r="U1296" i="7"/>
  <c r="V1296" i="7"/>
  <c r="W1296" i="7"/>
  <c r="X1296" i="7"/>
  <c r="Y1296" i="7"/>
  <c r="Z1296" i="7"/>
  <c r="AA1296" i="7"/>
  <c r="AB1296" i="7"/>
  <c r="O1296" i="7"/>
  <c r="O1292" i="7"/>
  <c r="P1292" i="7"/>
  <c r="Q1292" i="7"/>
  <c r="R1292" i="7"/>
  <c r="S1292" i="7"/>
  <c r="T1292" i="7"/>
  <c r="U1292" i="7"/>
  <c r="V1292" i="7"/>
  <c r="W1292" i="7"/>
  <c r="X1292" i="7"/>
  <c r="Y1292" i="7"/>
  <c r="Z1292" i="7"/>
  <c r="AA1292" i="7"/>
  <c r="AB1292" i="7"/>
  <c r="O1293" i="7"/>
  <c r="P1293" i="7"/>
  <c r="Q1293" i="7"/>
  <c r="R1293" i="7"/>
  <c r="S1293" i="7"/>
  <c r="T1293" i="7"/>
  <c r="U1293" i="7"/>
  <c r="V1293" i="7"/>
  <c r="W1293" i="7"/>
  <c r="X1293" i="7"/>
  <c r="Y1293" i="7"/>
  <c r="Z1293" i="7"/>
  <c r="AA1293" i="7"/>
  <c r="AB1293" i="7"/>
  <c r="O1294" i="7"/>
  <c r="P1294" i="7"/>
  <c r="Q1294" i="7"/>
  <c r="R1294" i="7"/>
  <c r="S1294" i="7"/>
  <c r="T1294" i="7"/>
  <c r="U1294" i="7"/>
  <c r="V1294" i="7"/>
  <c r="W1294" i="7"/>
  <c r="X1294" i="7"/>
  <c r="Y1294" i="7"/>
  <c r="Z1294" i="7"/>
  <c r="AA1294" i="7"/>
  <c r="AB1294" i="7"/>
  <c r="P1291" i="7"/>
  <c r="Q1291" i="7"/>
  <c r="R1291" i="7"/>
  <c r="S1291" i="7"/>
  <c r="T1291" i="7"/>
  <c r="U1291" i="7"/>
  <c r="V1291" i="7"/>
  <c r="W1291" i="7"/>
  <c r="X1291" i="7"/>
  <c r="Y1291" i="7"/>
  <c r="Z1291" i="7"/>
  <c r="AA1291" i="7"/>
  <c r="AB1291" i="7"/>
  <c r="O1291" i="7"/>
  <c r="O1287" i="7"/>
  <c r="P1287" i="7"/>
  <c r="Q1287" i="7"/>
  <c r="R1287" i="7"/>
  <c r="S1287" i="7"/>
  <c r="T1287" i="7"/>
  <c r="U1287" i="7"/>
  <c r="V1287" i="7"/>
  <c r="W1287" i="7"/>
  <c r="X1287" i="7"/>
  <c r="Y1287" i="7"/>
  <c r="Z1287" i="7"/>
  <c r="AA1287" i="7"/>
  <c r="AB1287" i="7"/>
  <c r="O1288" i="7"/>
  <c r="P1288" i="7"/>
  <c r="Q1288" i="7"/>
  <c r="O1289" i="7"/>
  <c r="P1289" i="7"/>
  <c r="Q1289" i="7"/>
  <c r="P1286" i="7"/>
  <c r="Q1286" i="7"/>
  <c r="R1286" i="7"/>
  <c r="S1286" i="7"/>
  <c r="T1286" i="7"/>
  <c r="U1286" i="7"/>
  <c r="V1286" i="7"/>
  <c r="W1286" i="7"/>
  <c r="X1286" i="7"/>
  <c r="Y1286" i="7"/>
  <c r="Z1286" i="7"/>
  <c r="AA1286" i="7"/>
  <c r="AB1286" i="7"/>
  <c r="O1286" i="7"/>
  <c r="O1383" i="7" l="1"/>
  <c r="P1383" i="7"/>
  <c r="Q1383" i="7"/>
  <c r="R1383" i="7"/>
  <c r="S1383" i="7"/>
  <c r="T1383" i="7"/>
  <c r="U1383" i="7"/>
  <c r="V1383" i="7"/>
  <c r="W1383" i="7"/>
  <c r="X1383" i="7"/>
  <c r="Y1383" i="7"/>
  <c r="Z1383" i="7"/>
  <c r="AA1383" i="7"/>
  <c r="AB1383" i="7"/>
  <c r="AC1513" i="7"/>
  <c r="AC1512" i="7"/>
  <c r="AC1511" i="7"/>
  <c r="AC1509" i="7"/>
  <c r="AC1508" i="7"/>
  <c r="AC1506" i="7"/>
  <c r="AC1505" i="7"/>
  <c r="AC1503" i="7"/>
  <c r="AC1502" i="7"/>
  <c r="AC1500" i="7"/>
  <c r="AC1499" i="7"/>
  <c r="AC1497" i="7"/>
  <c r="AC1496" i="7"/>
  <c r="AC1494" i="7"/>
  <c r="AC1493" i="7"/>
  <c r="AC1490" i="7"/>
  <c r="AC1489" i="7"/>
  <c r="AC1488" i="7"/>
  <c r="AC1486" i="7"/>
  <c r="AC1485" i="7"/>
  <c r="AC1483" i="7"/>
  <c r="AC1482" i="7"/>
  <c r="AC1481" i="7"/>
  <c r="AC1479" i="7"/>
  <c r="AC1478" i="7"/>
  <c r="AC1476" i="7"/>
  <c r="AC1475" i="7"/>
  <c r="AC1474" i="7"/>
  <c r="AC1472" i="7"/>
  <c r="AC1471" i="7"/>
  <c r="AC1468" i="7"/>
  <c r="AC1467" i="7"/>
  <c r="AC1466" i="7"/>
  <c r="AC1464" i="7"/>
  <c r="AC1463" i="7"/>
  <c r="AC1462" i="7"/>
  <c r="AC1460" i="7"/>
  <c r="AC1459" i="7"/>
  <c r="AC1458" i="7"/>
  <c r="AC1455" i="7"/>
  <c r="AC1454" i="7"/>
  <c r="AC1453" i="7"/>
  <c r="AC1452" i="7"/>
  <c r="AC1450" i="7"/>
  <c r="AC1449" i="7"/>
  <c r="AC1448" i="7"/>
  <c r="AC1447" i="7"/>
  <c r="AC1443" i="7"/>
  <c r="AC1444" i="7"/>
  <c r="AC1445" i="7"/>
  <c r="AC1442" i="7"/>
  <c r="AC1434" i="7"/>
  <c r="AC1435" i="7"/>
  <c r="AC1433" i="7"/>
  <c r="AC1431" i="7"/>
  <c r="AC1430" i="7"/>
  <c r="AC1428" i="7"/>
  <c r="AC1427" i="7"/>
  <c r="AC1425" i="7"/>
  <c r="AC1424" i="7"/>
  <c r="AC1422" i="7"/>
  <c r="AC1421" i="7"/>
  <c r="AC1419" i="7"/>
  <c r="AC1418" i="7"/>
  <c r="AC1416" i="7"/>
  <c r="AC1415" i="7"/>
  <c r="AC1412" i="7"/>
  <c r="AC1411" i="7"/>
  <c r="AC1410" i="7"/>
  <c r="AC1408" i="7"/>
  <c r="AC1407" i="7"/>
  <c r="AC1405" i="7"/>
  <c r="AC1404" i="7"/>
  <c r="AC1403" i="7"/>
  <c r="AC1401" i="7"/>
  <c r="AC1400" i="7"/>
  <c r="AC1398" i="7"/>
  <c r="AC1397" i="7"/>
  <c r="AC1396" i="7"/>
  <c r="AC1394" i="7"/>
  <c r="AC1393" i="7"/>
  <c r="AC1390" i="7"/>
  <c r="AC1389" i="7"/>
  <c r="AC1388" i="7"/>
  <c r="AC1386" i="7"/>
  <c r="AC1385" i="7"/>
  <c r="AC1384" i="7"/>
  <c r="AC1381" i="7"/>
  <c r="AC1382" i="7"/>
  <c r="AC1380" i="7"/>
  <c r="AC1375" i="7"/>
  <c r="AC1376" i="7"/>
  <c r="AC1377" i="7"/>
  <c r="AC1374" i="7"/>
  <c r="AC1370" i="7"/>
  <c r="AC1371" i="7"/>
  <c r="AC1372" i="7"/>
  <c r="AC1369" i="7"/>
  <c r="AC1365" i="7"/>
  <c r="AC1366" i="7"/>
  <c r="AC1367" i="7"/>
  <c r="AC1364" i="7"/>
  <c r="AC1357" i="7"/>
  <c r="AC1356" i="7"/>
  <c r="AC1355" i="7"/>
  <c r="AC1353" i="7"/>
  <c r="AC1352" i="7"/>
  <c r="AC1350" i="7"/>
  <c r="AC1349" i="7"/>
  <c r="AC1347" i="7"/>
  <c r="AC1346" i="7"/>
  <c r="AC1344" i="7"/>
  <c r="AC1343" i="7"/>
  <c r="AC1341" i="7"/>
  <c r="AC1340" i="7"/>
  <c r="AC1338" i="7"/>
  <c r="AC1337" i="7"/>
  <c r="AC1334" i="7"/>
  <c r="AC1333" i="7"/>
  <c r="AC1332" i="7"/>
  <c r="AC1330" i="7"/>
  <c r="AC1329" i="7"/>
  <c r="AC1327" i="7"/>
  <c r="AC1326" i="7"/>
  <c r="AC1325" i="7"/>
  <c r="AC1323" i="7"/>
  <c r="AC1322" i="7"/>
  <c r="AC1320" i="7"/>
  <c r="AC1319" i="7"/>
  <c r="AC1318" i="7"/>
  <c r="AC1316" i="7"/>
  <c r="AC1315" i="7"/>
  <c r="AC1312" i="7"/>
  <c r="AC1311" i="7"/>
  <c r="AC1310" i="7"/>
  <c r="AC1307" i="7"/>
  <c r="AC1308" i="7"/>
  <c r="AC1306" i="7"/>
  <c r="AC1304" i="7"/>
  <c r="AC1303" i="7"/>
  <c r="AC1302" i="7"/>
  <c r="AC1297" i="7"/>
  <c r="AC1298" i="7"/>
  <c r="AC1299" i="7"/>
  <c r="AC1296" i="7"/>
  <c r="AC1294" i="7"/>
  <c r="AC1293" i="7"/>
  <c r="AC1292" i="7"/>
  <c r="AC1291" i="7"/>
  <c r="AC1287" i="7"/>
  <c r="R1086" i="7"/>
  <c r="Q1086" i="7"/>
  <c r="Q1087" i="7"/>
  <c r="P1087" i="7"/>
  <c r="P1086" i="7"/>
  <c r="P1085" i="7"/>
  <c r="Q1085" i="7"/>
  <c r="O1087" i="7"/>
  <c r="O1086" i="7"/>
  <c r="O1085" i="7"/>
  <c r="N1087" i="7"/>
  <c r="N1086" i="7"/>
  <c r="N1085" i="7"/>
  <c r="V1061" i="7"/>
  <c r="AB1061" i="7" s="1"/>
  <c r="U1061" i="7"/>
  <c r="AA1061" i="7" s="1"/>
  <c r="T1061" i="7"/>
  <c r="Z1061" i="7" s="1"/>
  <c r="S1061" i="7"/>
  <c r="Y1061" i="7" s="1"/>
  <c r="R1061" i="7"/>
  <c r="X1061" i="7" s="1"/>
  <c r="S1060" i="7"/>
  <c r="R1060" i="7"/>
  <c r="S1059" i="7"/>
  <c r="R1059" i="7"/>
  <c r="V1054" i="7"/>
  <c r="AB1054" i="7" s="1"/>
  <c r="U1054" i="7"/>
  <c r="AA1054" i="7" s="1"/>
  <c r="T1054" i="7"/>
  <c r="Z1054" i="7" s="1"/>
  <c r="S1054" i="7"/>
  <c r="Y1054" i="7" s="1"/>
  <c r="R1054" i="7"/>
  <c r="X1054" i="7" s="1"/>
  <c r="S1053" i="7"/>
  <c r="R1053" i="7"/>
  <c r="R1052" i="7"/>
  <c r="V1047" i="7"/>
  <c r="AB1047" i="7" s="1"/>
  <c r="U1047" i="7"/>
  <c r="AA1047" i="7" s="1"/>
  <c r="T1047" i="7"/>
  <c r="Z1047" i="7" s="1"/>
  <c r="S1047" i="7"/>
  <c r="Y1047" i="7" s="1"/>
  <c r="S1046" i="7"/>
  <c r="V1046" i="7" s="1"/>
  <c r="Y1046" i="7" s="1"/>
  <c r="S1045" i="7"/>
  <c r="S1040" i="7"/>
  <c r="S1039" i="7"/>
  <c r="V1039" i="7" s="1"/>
  <c r="S1038" i="7"/>
  <c r="R1047" i="7"/>
  <c r="X1047" i="7" s="1"/>
  <c r="R1046" i="7"/>
  <c r="R1045" i="7"/>
  <c r="Y1040" i="7"/>
  <c r="T1040" i="7"/>
  <c r="Z1040" i="7" s="1"/>
  <c r="U1040" i="7"/>
  <c r="AA1040" i="7" s="1"/>
  <c r="V1040" i="7"/>
  <c r="AB1040" i="7" s="1"/>
  <c r="R1040" i="7"/>
  <c r="X1040" i="7" s="1"/>
  <c r="R1039" i="7"/>
  <c r="R1038" i="7"/>
  <c r="AB1028" i="7"/>
  <c r="AB1027" i="7"/>
  <c r="AA1028" i="7"/>
  <c r="AA1027" i="7"/>
  <c r="Z1028" i="7"/>
  <c r="Z1027" i="7"/>
  <c r="Y1028" i="7"/>
  <c r="Y1027" i="7"/>
  <c r="X1028" i="7"/>
  <c r="X1027" i="7"/>
  <c r="W1028" i="7"/>
  <c r="W1027" i="7"/>
  <c r="V1027" i="7"/>
  <c r="V1028" i="7"/>
  <c r="V1026" i="7"/>
  <c r="AB1026" i="7" s="1"/>
  <c r="U1027" i="7"/>
  <c r="U1028" i="7"/>
  <c r="U1026" i="7"/>
  <c r="AA1026" i="7" s="1"/>
  <c r="T1028" i="7"/>
  <c r="T1027" i="7"/>
  <c r="T1026" i="7"/>
  <c r="Z1026" i="7" s="1"/>
  <c r="S1026" i="7"/>
  <c r="Y1026" i="7" s="1"/>
  <c r="S1027" i="7"/>
  <c r="S1028" i="7"/>
  <c r="S1025" i="7"/>
  <c r="R1025" i="7"/>
  <c r="R1026" i="7"/>
  <c r="X1026" i="7" s="1"/>
  <c r="R1027" i="7"/>
  <c r="R1028" i="7"/>
  <c r="R868" i="7"/>
  <c r="S1087" i="7" l="1"/>
  <c r="U1087" i="7"/>
  <c r="W1087" i="7"/>
  <c r="Y1087" i="7" s="1"/>
  <c r="AA1087" i="7" s="1"/>
  <c r="U1025" i="7"/>
  <c r="X1025" i="7" s="1"/>
  <c r="AA1025" i="7" s="1"/>
  <c r="U1039" i="7"/>
  <c r="X1039" i="7" s="1"/>
  <c r="AA1039" i="7" s="1"/>
  <c r="U1046" i="7"/>
  <c r="X1046" i="7" s="1"/>
  <c r="AA1046" i="7" s="1"/>
  <c r="V1060" i="7"/>
  <c r="Y1060" i="7" s="1"/>
  <c r="AB1060" i="7" s="1"/>
  <c r="R1085" i="7"/>
  <c r="S1085" i="7" s="1"/>
  <c r="T1085" i="7" s="1"/>
  <c r="S1086" i="7"/>
  <c r="V1025" i="7"/>
  <c r="Y1025" i="7" s="1"/>
  <c r="T1038" i="7"/>
  <c r="T1045" i="7"/>
  <c r="V1045" i="7" s="1"/>
  <c r="V1053" i="7"/>
  <c r="Y1053" i="7" s="1"/>
  <c r="AB1053" i="7" s="1"/>
  <c r="T1086" i="7"/>
  <c r="U1086" i="7"/>
  <c r="W1086" i="7" s="1"/>
  <c r="Y1086" i="7" s="1"/>
  <c r="T1059" i="7"/>
  <c r="U1060" i="7"/>
  <c r="X1060" i="7" s="1"/>
  <c r="AA1060" i="7" s="1"/>
  <c r="T1052" i="7"/>
  <c r="U1053" i="7"/>
  <c r="X1053" i="7" s="1"/>
  <c r="AA1053" i="7" s="1"/>
  <c r="AB1046" i="7"/>
  <c r="Y1039" i="7"/>
  <c r="AB1039" i="7" s="1"/>
  <c r="V1038" i="7" l="1"/>
  <c r="X1038" i="7" s="1"/>
  <c r="Z1038" i="7" s="1"/>
  <c r="AB1038" i="7" s="1"/>
  <c r="X1045" i="7"/>
  <c r="V1086" i="7"/>
  <c r="AB1025" i="7"/>
  <c r="AA1086" i="7"/>
  <c r="U1085" i="7"/>
  <c r="V1085" i="7" s="1"/>
  <c r="V1059" i="7"/>
  <c r="X1059" i="7" s="1"/>
  <c r="V1052" i="7"/>
  <c r="X1052" i="7" s="1"/>
  <c r="X1086" i="7" l="1"/>
  <c r="W1085" i="7"/>
  <c r="Z1045" i="7"/>
  <c r="AB1045" i="7" s="1"/>
  <c r="Z1059" i="7"/>
  <c r="AB1059" i="7" s="1"/>
  <c r="Z1052" i="7"/>
  <c r="Z1086" i="7" l="1"/>
  <c r="AB1086" i="7" s="1"/>
  <c r="X1085" i="7"/>
  <c r="Y1085" i="7" s="1"/>
  <c r="Z1085" i="7" s="1"/>
  <c r="AB1052" i="7"/>
  <c r="AA1085" i="7" l="1"/>
  <c r="AB1085" i="7" s="1"/>
  <c r="R1024" i="7" l="1"/>
  <c r="O862" i="7"/>
  <c r="P862" i="7"/>
  <c r="Q862" i="7"/>
  <c r="R862" i="7"/>
  <c r="S862" i="7"/>
  <c r="T862" i="7"/>
  <c r="U862" i="7"/>
  <c r="V862" i="7"/>
  <c r="W862" i="7"/>
  <c r="X862" i="7"/>
  <c r="Y862" i="7"/>
  <c r="Z862" i="7"/>
  <c r="AA862" i="7"/>
  <c r="AB862" i="7"/>
  <c r="P861" i="7"/>
  <c r="Q861" i="7"/>
  <c r="R861" i="7"/>
  <c r="S861" i="7"/>
  <c r="T861" i="7"/>
  <c r="U861" i="7"/>
  <c r="V861" i="7"/>
  <c r="W861" i="7"/>
  <c r="X861" i="7"/>
  <c r="Y861" i="7"/>
  <c r="Z861" i="7"/>
  <c r="AA861" i="7"/>
  <c r="AB861" i="7"/>
  <c r="O861" i="7"/>
  <c r="O859" i="7"/>
  <c r="P859" i="7"/>
  <c r="Q859" i="7"/>
  <c r="R859" i="7"/>
  <c r="S859" i="7"/>
  <c r="T859" i="7"/>
  <c r="U859" i="7"/>
  <c r="V859" i="7"/>
  <c r="W859" i="7"/>
  <c r="X859" i="7"/>
  <c r="Y859" i="7"/>
  <c r="Z859" i="7"/>
  <c r="AA859" i="7"/>
  <c r="AB859" i="7"/>
  <c r="P858" i="7"/>
  <c r="Q858" i="7"/>
  <c r="R858" i="7"/>
  <c r="S858" i="7"/>
  <c r="T858" i="7"/>
  <c r="U858" i="7"/>
  <c r="V858" i="7"/>
  <c r="W858" i="7"/>
  <c r="X858" i="7"/>
  <c r="Y858" i="7"/>
  <c r="Z858" i="7"/>
  <c r="AA858" i="7"/>
  <c r="AB858" i="7"/>
  <c r="O858" i="7"/>
  <c r="O856" i="7"/>
  <c r="P856" i="7"/>
  <c r="Q856" i="7"/>
  <c r="R856" i="7"/>
  <c r="S856" i="7"/>
  <c r="T856" i="7"/>
  <c r="U856" i="7"/>
  <c r="V856" i="7"/>
  <c r="W856" i="7"/>
  <c r="X856" i="7"/>
  <c r="Y856" i="7"/>
  <c r="Z856" i="7"/>
  <c r="AA856" i="7"/>
  <c r="AB856" i="7"/>
  <c r="P855" i="7"/>
  <c r="Q855" i="7"/>
  <c r="R855" i="7"/>
  <c r="S855" i="7"/>
  <c r="T855" i="7"/>
  <c r="U855" i="7"/>
  <c r="V855" i="7"/>
  <c r="W855" i="7"/>
  <c r="X855" i="7"/>
  <c r="Y855" i="7"/>
  <c r="Z855" i="7"/>
  <c r="AA855" i="7"/>
  <c r="AB855" i="7"/>
  <c r="O855" i="7"/>
  <c r="O853" i="7"/>
  <c r="P853" i="7"/>
  <c r="Q853" i="7"/>
  <c r="R853" i="7"/>
  <c r="S853" i="7"/>
  <c r="T853" i="7"/>
  <c r="U853" i="7"/>
  <c r="V853" i="7"/>
  <c r="W853" i="7"/>
  <c r="X853" i="7"/>
  <c r="Y853" i="7"/>
  <c r="Z853" i="7"/>
  <c r="AA853" i="7"/>
  <c r="AB853" i="7"/>
  <c r="P852" i="7"/>
  <c r="Q852" i="7"/>
  <c r="R852" i="7"/>
  <c r="S852" i="7"/>
  <c r="T852" i="7"/>
  <c r="U852" i="7"/>
  <c r="V852" i="7"/>
  <c r="W852" i="7"/>
  <c r="X852" i="7"/>
  <c r="Y852" i="7"/>
  <c r="Z852" i="7"/>
  <c r="AA852" i="7"/>
  <c r="AB852" i="7"/>
  <c r="O852" i="7"/>
  <c r="O850" i="7"/>
  <c r="P850" i="7"/>
  <c r="Q850" i="7"/>
  <c r="R850" i="7"/>
  <c r="S850" i="7"/>
  <c r="T850" i="7"/>
  <c r="U850" i="7"/>
  <c r="V850" i="7"/>
  <c r="W850" i="7"/>
  <c r="X850" i="7"/>
  <c r="Y850" i="7"/>
  <c r="Z850" i="7"/>
  <c r="AA850" i="7"/>
  <c r="AB850" i="7"/>
  <c r="P849" i="7"/>
  <c r="Q849" i="7"/>
  <c r="R849" i="7"/>
  <c r="S849" i="7"/>
  <c r="T849" i="7"/>
  <c r="U849" i="7"/>
  <c r="V849" i="7"/>
  <c r="W849" i="7"/>
  <c r="X849" i="7"/>
  <c r="Y849" i="7"/>
  <c r="Z849" i="7"/>
  <c r="AA849" i="7"/>
  <c r="AB849" i="7"/>
  <c r="O849" i="7"/>
  <c r="O847" i="7"/>
  <c r="P847" i="7"/>
  <c r="Q847" i="7"/>
  <c r="R847" i="7"/>
  <c r="S847" i="7"/>
  <c r="T847" i="7"/>
  <c r="U847" i="7"/>
  <c r="V847" i="7"/>
  <c r="W847" i="7"/>
  <c r="X847" i="7"/>
  <c r="Y847" i="7"/>
  <c r="Z847" i="7"/>
  <c r="AA847" i="7"/>
  <c r="AB847" i="7"/>
  <c r="P846" i="7"/>
  <c r="Q846" i="7"/>
  <c r="R846" i="7"/>
  <c r="S846" i="7"/>
  <c r="T846" i="7"/>
  <c r="U846" i="7"/>
  <c r="V846" i="7"/>
  <c r="W846" i="7"/>
  <c r="X846" i="7"/>
  <c r="Y846" i="7"/>
  <c r="Z846" i="7"/>
  <c r="AA846" i="7"/>
  <c r="AB846" i="7"/>
  <c r="O846" i="7"/>
  <c r="O842" i="7"/>
  <c r="P842" i="7"/>
  <c r="Q842" i="7"/>
  <c r="R842" i="7"/>
  <c r="S842" i="7"/>
  <c r="T842" i="7"/>
  <c r="U842" i="7"/>
  <c r="V842" i="7"/>
  <c r="W842" i="7"/>
  <c r="X842" i="7"/>
  <c r="Y842" i="7"/>
  <c r="Z842" i="7"/>
  <c r="AA842" i="7"/>
  <c r="AB842" i="7"/>
  <c r="O843" i="7"/>
  <c r="P843" i="7"/>
  <c r="Q843" i="7"/>
  <c r="R843" i="7"/>
  <c r="S843" i="7"/>
  <c r="T843" i="7"/>
  <c r="U843" i="7"/>
  <c r="V843" i="7"/>
  <c r="W843" i="7"/>
  <c r="X843" i="7"/>
  <c r="Y843" i="7"/>
  <c r="Z843" i="7"/>
  <c r="AA843" i="7"/>
  <c r="AB843" i="7"/>
  <c r="P841" i="7"/>
  <c r="Q841" i="7"/>
  <c r="R841" i="7"/>
  <c r="S841" i="7"/>
  <c r="T841" i="7"/>
  <c r="U841" i="7"/>
  <c r="V841" i="7"/>
  <c r="W841" i="7"/>
  <c r="X841" i="7"/>
  <c r="Y841" i="7"/>
  <c r="Z841" i="7"/>
  <c r="AA841" i="7"/>
  <c r="AB841" i="7"/>
  <c r="O841" i="7"/>
  <c r="P839" i="7"/>
  <c r="Q839" i="7"/>
  <c r="R839" i="7"/>
  <c r="S839" i="7"/>
  <c r="T839" i="7"/>
  <c r="U839" i="7"/>
  <c r="V839" i="7"/>
  <c r="W839" i="7"/>
  <c r="X839" i="7"/>
  <c r="Y839" i="7"/>
  <c r="Z839" i="7"/>
  <c r="AA839" i="7"/>
  <c r="AB839" i="7"/>
  <c r="O839" i="7"/>
  <c r="P838" i="7"/>
  <c r="Q838" i="7"/>
  <c r="R838" i="7"/>
  <c r="S838" i="7"/>
  <c r="T838" i="7"/>
  <c r="U838" i="7"/>
  <c r="V838" i="7"/>
  <c r="W838" i="7"/>
  <c r="X838" i="7"/>
  <c r="Y838" i="7"/>
  <c r="Z838" i="7"/>
  <c r="AA838" i="7"/>
  <c r="AB838" i="7"/>
  <c r="O838" i="7"/>
  <c r="P836" i="7"/>
  <c r="Q836" i="7"/>
  <c r="R836" i="7"/>
  <c r="S836" i="7"/>
  <c r="T836" i="7"/>
  <c r="U836" i="7"/>
  <c r="V836" i="7"/>
  <c r="W836" i="7"/>
  <c r="X836" i="7"/>
  <c r="Y836" i="7"/>
  <c r="Z836" i="7"/>
  <c r="AA836" i="7"/>
  <c r="AB836" i="7"/>
  <c r="P835" i="7"/>
  <c r="Q835" i="7"/>
  <c r="R835" i="7"/>
  <c r="S835" i="7"/>
  <c r="T835" i="7"/>
  <c r="U835" i="7"/>
  <c r="V835" i="7"/>
  <c r="W835" i="7"/>
  <c r="X835" i="7"/>
  <c r="Y835" i="7"/>
  <c r="Z835" i="7"/>
  <c r="AA835" i="7"/>
  <c r="AB835" i="7"/>
  <c r="P834" i="7"/>
  <c r="Q834" i="7"/>
  <c r="R834" i="7"/>
  <c r="S834" i="7"/>
  <c r="T834" i="7"/>
  <c r="U834" i="7"/>
  <c r="V834" i="7"/>
  <c r="W834" i="7"/>
  <c r="X834" i="7"/>
  <c r="Y834" i="7"/>
  <c r="Z834" i="7"/>
  <c r="AA834" i="7"/>
  <c r="AB834" i="7"/>
  <c r="O835" i="7"/>
  <c r="O836" i="7"/>
  <c r="O834" i="7"/>
  <c r="P832" i="7"/>
  <c r="Q832" i="7"/>
  <c r="R832" i="7"/>
  <c r="S832" i="7"/>
  <c r="T832" i="7"/>
  <c r="U832" i="7"/>
  <c r="V832" i="7"/>
  <c r="W832" i="7"/>
  <c r="X832" i="7"/>
  <c r="Y832" i="7"/>
  <c r="Z832" i="7"/>
  <c r="AA832" i="7"/>
  <c r="AB832" i="7"/>
  <c r="O832" i="7"/>
  <c r="P831" i="7"/>
  <c r="Q831" i="7"/>
  <c r="R831" i="7"/>
  <c r="S831" i="7"/>
  <c r="T831" i="7"/>
  <c r="U831" i="7"/>
  <c r="V831" i="7"/>
  <c r="W831" i="7"/>
  <c r="X831" i="7"/>
  <c r="Y831" i="7"/>
  <c r="Z831" i="7"/>
  <c r="AA831" i="7"/>
  <c r="AB831" i="7"/>
  <c r="O831" i="7"/>
  <c r="P829" i="7"/>
  <c r="Q829" i="7"/>
  <c r="R829" i="7"/>
  <c r="S829" i="7"/>
  <c r="T829" i="7"/>
  <c r="U829" i="7"/>
  <c r="V829" i="7"/>
  <c r="W829" i="7"/>
  <c r="X829" i="7"/>
  <c r="Y829" i="7"/>
  <c r="Z829" i="7"/>
  <c r="AA829" i="7"/>
  <c r="AB829" i="7"/>
  <c r="P828" i="7"/>
  <c r="Q828" i="7"/>
  <c r="R828" i="7"/>
  <c r="S828" i="7"/>
  <c r="T828" i="7"/>
  <c r="U828" i="7"/>
  <c r="V828" i="7"/>
  <c r="W828" i="7"/>
  <c r="X828" i="7"/>
  <c r="Y828" i="7"/>
  <c r="Z828" i="7"/>
  <c r="AA828" i="7"/>
  <c r="AB828" i="7"/>
  <c r="O828" i="7"/>
  <c r="O829" i="7"/>
  <c r="P827" i="7"/>
  <c r="Q827" i="7"/>
  <c r="R827" i="7"/>
  <c r="S827" i="7"/>
  <c r="T827" i="7"/>
  <c r="U827" i="7"/>
  <c r="V827" i="7"/>
  <c r="W827" i="7"/>
  <c r="X827" i="7"/>
  <c r="Y827" i="7"/>
  <c r="Z827" i="7"/>
  <c r="AA827" i="7"/>
  <c r="AB827" i="7"/>
  <c r="O827" i="7"/>
  <c r="P825" i="7"/>
  <c r="Q825" i="7"/>
  <c r="R825" i="7"/>
  <c r="S825" i="7"/>
  <c r="T825" i="7"/>
  <c r="U825" i="7"/>
  <c r="V825" i="7"/>
  <c r="W825" i="7"/>
  <c r="X825" i="7"/>
  <c r="Y825" i="7"/>
  <c r="Z825" i="7"/>
  <c r="AA825" i="7"/>
  <c r="AB825" i="7"/>
  <c r="P824" i="7"/>
  <c r="Q824" i="7"/>
  <c r="R824" i="7"/>
  <c r="S824" i="7"/>
  <c r="T824" i="7"/>
  <c r="U824" i="7"/>
  <c r="V824" i="7"/>
  <c r="W824" i="7"/>
  <c r="X824" i="7"/>
  <c r="Y824" i="7"/>
  <c r="Z824" i="7"/>
  <c r="AA824" i="7"/>
  <c r="AB824" i="7"/>
  <c r="O825" i="7"/>
  <c r="O824" i="7"/>
  <c r="P821" i="7"/>
  <c r="Q821" i="7"/>
  <c r="R821" i="7"/>
  <c r="S821" i="7"/>
  <c r="T821" i="7"/>
  <c r="U821" i="7"/>
  <c r="V821" i="7"/>
  <c r="W821" i="7"/>
  <c r="X821" i="7"/>
  <c r="Y821" i="7"/>
  <c r="Z821" i="7"/>
  <c r="AA821" i="7"/>
  <c r="AB821" i="7"/>
  <c r="P820" i="7"/>
  <c r="Q820" i="7"/>
  <c r="R820" i="7"/>
  <c r="S820" i="7"/>
  <c r="T820" i="7"/>
  <c r="U820" i="7"/>
  <c r="V820" i="7"/>
  <c r="W820" i="7"/>
  <c r="X820" i="7"/>
  <c r="Y820" i="7"/>
  <c r="Z820" i="7"/>
  <c r="AA820" i="7"/>
  <c r="AB820" i="7"/>
  <c r="P819" i="7"/>
  <c r="Q819" i="7"/>
  <c r="R819" i="7"/>
  <c r="S819" i="7"/>
  <c r="T819" i="7"/>
  <c r="U819" i="7"/>
  <c r="V819" i="7"/>
  <c r="W819" i="7"/>
  <c r="X819" i="7"/>
  <c r="Y819" i="7"/>
  <c r="Z819" i="7"/>
  <c r="AA819" i="7"/>
  <c r="AB819" i="7"/>
  <c r="P817" i="7"/>
  <c r="Q817" i="7"/>
  <c r="R817" i="7"/>
  <c r="S817" i="7"/>
  <c r="T817" i="7"/>
  <c r="U817" i="7"/>
  <c r="V817" i="7"/>
  <c r="W817" i="7"/>
  <c r="X817" i="7"/>
  <c r="Y817" i="7"/>
  <c r="Z817" i="7"/>
  <c r="AA817" i="7"/>
  <c r="AB817" i="7"/>
  <c r="P816" i="7"/>
  <c r="Q816" i="7"/>
  <c r="R816" i="7"/>
  <c r="S816" i="7"/>
  <c r="T816" i="7"/>
  <c r="U816" i="7"/>
  <c r="V816" i="7"/>
  <c r="W816" i="7"/>
  <c r="X816" i="7"/>
  <c r="Y816" i="7"/>
  <c r="Z816" i="7"/>
  <c r="AA816" i="7"/>
  <c r="AB816" i="7"/>
  <c r="P815" i="7"/>
  <c r="Q815" i="7"/>
  <c r="R815" i="7"/>
  <c r="S815" i="7"/>
  <c r="T815" i="7"/>
  <c r="U815" i="7"/>
  <c r="V815" i="7"/>
  <c r="W815" i="7"/>
  <c r="X815" i="7"/>
  <c r="Y815" i="7"/>
  <c r="Z815" i="7"/>
  <c r="AA815" i="7"/>
  <c r="AB815" i="7"/>
  <c r="P813" i="7"/>
  <c r="Q813" i="7"/>
  <c r="R813" i="7"/>
  <c r="S813" i="7"/>
  <c r="T813" i="7"/>
  <c r="U813" i="7"/>
  <c r="V813" i="7"/>
  <c r="W813" i="7"/>
  <c r="X813" i="7"/>
  <c r="Y813" i="7"/>
  <c r="Z813" i="7"/>
  <c r="AA813" i="7"/>
  <c r="AB813" i="7"/>
  <c r="P812" i="7"/>
  <c r="Q812" i="7"/>
  <c r="R812" i="7"/>
  <c r="S812" i="7"/>
  <c r="T812" i="7"/>
  <c r="U812" i="7"/>
  <c r="V812" i="7"/>
  <c r="W812" i="7"/>
  <c r="X812" i="7"/>
  <c r="Y812" i="7"/>
  <c r="Z812" i="7"/>
  <c r="AA812" i="7"/>
  <c r="AB812" i="7"/>
  <c r="P811" i="7"/>
  <c r="Q811" i="7"/>
  <c r="R811" i="7"/>
  <c r="S811" i="7"/>
  <c r="T811" i="7"/>
  <c r="U811" i="7"/>
  <c r="V811" i="7"/>
  <c r="W811" i="7"/>
  <c r="X811" i="7"/>
  <c r="Y811" i="7"/>
  <c r="Z811" i="7"/>
  <c r="AA811" i="7"/>
  <c r="AB811" i="7"/>
  <c r="O820" i="7"/>
  <c r="O821" i="7"/>
  <c r="O819" i="7"/>
  <c r="O816" i="7"/>
  <c r="O817" i="7"/>
  <c r="O815" i="7"/>
  <c r="O812" i="7"/>
  <c r="O813" i="7"/>
  <c r="O811" i="7"/>
  <c r="O808" i="7"/>
  <c r="O807" i="7"/>
  <c r="O806" i="7"/>
  <c r="P795" i="7"/>
  <c r="Q795" i="7"/>
  <c r="R795" i="7"/>
  <c r="S795" i="7"/>
  <c r="T795" i="7"/>
  <c r="U795" i="7"/>
  <c r="V795" i="7"/>
  <c r="W795" i="7"/>
  <c r="X795" i="7"/>
  <c r="Y795" i="7"/>
  <c r="Z795" i="7"/>
  <c r="AA795" i="7"/>
  <c r="AB795" i="7"/>
  <c r="P796" i="7"/>
  <c r="Q796" i="7"/>
  <c r="R796" i="7"/>
  <c r="S796" i="7"/>
  <c r="T796" i="7"/>
  <c r="U796" i="7"/>
  <c r="V796" i="7"/>
  <c r="W796" i="7"/>
  <c r="X796" i="7"/>
  <c r="Y796" i="7"/>
  <c r="Z796" i="7"/>
  <c r="AA796" i="7"/>
  <c r="AB796" i="7"/>
  <c r="P797" i="7"/>
  <c r="Q797" i="7"/>
  <c r="R797" i="7"/>
  <c r="S797" i="7"/>
  <c r="T797" i="7"/>
  <c r="U797" i="7"/>
  <c r="V797" i="7"/>
  <c r="W797" i="7"/>
  <c r="X797" i="7"/>
  <c r="Y797" i="7"/>
  <c r="Z797" i="7"/>
  <c r="AA797" i="7"/>
  <c r="AB797" i="7"/>
  <c r="O797" i="7"/>
  <c r="O796" i="7"/>
  <c r="P798" i="7"/>
  <c r="Q798" i="7"/>
  <c r="R798" i="7"/>
  <c r="S798" i="7"/>
  <c r="T798" i="7"/>
  <c r="U798" i="7"/>
  <c r="V798" i="7"/>
  <c r="W798" i="7"/>
  <c r="X798" i="7"/>
  <c r="Y798" i="7"/>
  <c r="Z798" i="7"/>
  <c r="AA798" i="7"/>
  <c r="AB798" i="7"/>
  <c r="P803" i="7"/>
  <c r="Q803" i="7"/>
  <c r="R803" i="7"/>
  <c r="S803" i="7"/>
  <c r="T803" i="7"/>
  <c r="U803" i="7"/>
  <c r="V803" i="7"/>
  <c r="W803" i="7"/>
  <c r="X803" i="7"/>
  <c r="Y803" i="7"/>
  <c r="Z803" i="7"/>
  <c r="AA803" i="7"/>
  <c r="AB803" i="7"/>
  <c r="P802" i="7"/>
  <c r="Q802" i="7"/>
  <c r="R802" i="7"/>
  <c r="S802" i="7"/>
  <c r="T802" i="7"/>
  <c r="U802" i="7"/>
  <c r="V802" i="7"/>
  <c r="W802" i="7"/>
  <c r="X802" i="7"/>
  <c r="Y802" i="7"/>
  <c r="Z802" i="7"/>
  <c r="AA802" i="7"/>
  <c r="AB802" i="7"/>
  <c r="P801" i="7"/>
  <c r="Q801" i="7"/>
  <c r="R801" i="7"/>
  <c r="S801" i="7"/>
  <c r="T801" i="7"/>
  <c r="U801" i="7"/>
  <c r="V801" i="7"/>
  <c r="W801" i="7"/>
  <c r="X801" i="7"/>
  <c r="Y801" i="7"/>
  <c r="Z801" i="7"/>
  <c r="AA801" i="7"/>
  <c r="AB801" i="7"/>
  <c r="P800" i="7"/>
  <c r="Q800" i="7"/>
  <c r="R800" i="7"/>
  <c r="S800" i="7"/>
  <c r="T800" i="7"/>
  <c r="U800" i="7"/>
  <c r="V800" i="7"/>
  <c r="W800" i="7"/>
  <c r="X800" i="7"/>
  <c r="Y800" i="7"/>
  <c r="Z800" i="7"/>
  <c r="AA800" i="7"/>
  <c r="AB800" i="7"/>
  <c r="P805" i="7"/>
  <c r="Q805" i="7"/>
  <c r="R805" i="7"/>
  <c r="S805" i="7"/>
  <c r="T805" i="7"/>
  <c r="U805" i="7"/>
  <c r="V805" i="7"/>
  <c r="W805" i="7"/>
  <c r="X805" i="7"/>
  <c r="Y805" i="7"/>
  <c r="Z805" i="7"/>
  <c r="AA805" i="7"/>
  <c r="AB805" i="7"/>
  <c r="P806" i="7"/>
  <c r="Q806" i="7"/>
  <c r="R806" i="7"/>
  <c r="S806" i="7"/>
  <c r="T806" i="7"/>
  <c r="U806" i="7"/>
  <c r="V806" i="7"/>
  <c r="W806" i="7"/>
  <c r="X806" i="7"/>
  <c r="Y806" i="7"/>
  <c r="Z806" i="7"/>
  <c r="AA806" i="7"/>
  <c r="AB806" i="7"/>
  <c r="P807" i="7"/>
  <c r="Q807" i="7"/>
  <c r="R807" i="7"/>
  <c r="S807" i="7"/>
  <c r="T807" i="7"/>
  <c r="U807" i="7"/>
  <c r="V807" i="7"/>
  <c r="W807" i="7"/>
  <c r="X807" i="7"/>
  <c r="Y807" i="7"/>
  <c r="Z807" i="7"/>
  <c r="AA807" i="7"/>
  <c r="AB807" i="7"/>
  <c r="P808" i="7"/>
  <c r="Q808" i="7"/>
  <c r="R808" i="7"/>
  <c r="S808" i="7"/>
  <c r="T808" i="7"/>
  <c r="U808" i="7"/>
  <c r="V808" i="7"/>
  <c r="W808" i="7"/>
  <c r="X808" i="7"/>
  <c r="Y808" i="7"/>
  <c r="Z808" i="7"/>
  <c r="AA808" i="7"/>
  <c r="AB808" i="7"/>
  <c r="O805" i="7"/>
  <c r="O803" i="7"/>
  <c r="O802" i="7"/>
  <c r="O801" i="7"/>
  <c r="O800" i="7"/>
  <c r="O798" i="7"/>
  <c r="T1024" i="7" l="1"/>
  <c r="V1024" i="7" s="1"/>
  <c r="X1024" i="7" l="1"/>
  <c r="Z1024" i="7" s="1"/>
  <c r="AB1024" i="7" s="1"/>
  <c r="O795" i="7" l="1"/>
  <c r="AC1354" i="7" l="1"/>
  <c r="AC1351" i="7"/>
  <c r="AC1348" i="7"/>
  <c r="AC1345" i="7"/>
  <c r="AC1342" i="7"/>
  <c r="AC1339" i="7"/>
  <c r="AC1336" i="7"/>
  <c r="AC1331" i="7"/>
  <c r="AC1328" i="7"/>
  <c r="AC1324" i="7"/>
  <c r="AC1321" i="7"/>
  <c r="AC1317" i="7"/>
  <c r="AC1314" i="7"/>
  <c r="AC1309" i="7"/>
  <c r="AC1305" i="7"/>
  <c r="AC1301" i="7"/>
  <c r="AC1295" i="7"/>
  <c r="AC1290" i="7"/>
  <c r="M1546" i="7"/>
  <c r="AC1546" i="7" s="1"/>
  <c r="M1545" i="7"/>
  <c r="AC1545" i="7" s="1"/>
  <c r="M1544" i="7"/>
  <c r="AC1544" i="7" s="1"/>
  <c r="M1543" i="7"/>
  <c r="AC1543" i="7" s="1"/>
  <c r="M1542" i="7"/>
  <c r="AC1542" i="7" s="1"/>
  <c r="M1541" i="7"/>
  <c r="AC1541" i="7" s="1"/>
  <c r="M1540" i="7"/>
  <c r="AC1540" i="7" s="1"/>
  <c r="M1538" i="7"/>
  <c r="AC1538" i="7" s="1"/>
  <c r="M1537" i="7"/>
  <c r="AC1537" i="7" s="1"/>
  <c r="M1536" i="7"/>
  <c r="AC1536" i="7" s="1"/>
  <c r="M1535" i="7"/>
  <c r="AC1535" i="7" s="1"/>
  <c r="M1534" i="7"/>
  <c r="AC1534" i="7" s="1"/>
  <c r="M1533" i="7"/>
  <c r="AC1533" i="7" s="1"/>
  <c r="M1532" i="7"/>
  <c r="AC1532" i="7" s="1"/>
  <c r="M1530" i="7"/>
  <c r="AC1530" i="7" s="1"/>
  <c r="M1529" i="7"/>
  <c r="AC1529" i="7" s="1"/>
  <c r="M1528" i="7"/>
  <c r="AC1528" i="7" s="1"/>
  <c r="M1527" i="7"/>
  <c r="AC1527" i="7" s="1"/>
  <c r="M1526" i="7"/>
  <c r="AC1526" i="7" s="1"/>
  <c r="M1525" i="7"/>
  <c r="AC1525" i="7" s="1"/>
  <c r="M1524" i="7"/>
  <c r="AC1524" i="7" s="1"/>
  <c r="M1521" i="7"/>
  <c r="M1476" i="7"/>
  <c r="N1476" i="7" s="1"/>
  <c r="M1475" i="7"/>
  <c r="N1475" i="7" s="1"/>
  <c r="M1474" i="7"/>
  <c r="N1474" i="7" s="1"/>
  <c r="M1490" i="7"/>
  <c r="N1490" i="7" s="1"/>
  <c r="M1489" i="7"/>
  <c r="N1489" i="7" s="1"/>
  <c r="M1488" i="7"/>
  <c r="N1488" i="7" s="1"/>
  <c r="M1483" i="7"/>
  <c r="N1483" i="7" s="1"/>
  <c r="M1482" i="7"/>
  <c r="N1482" i="7" s="1"/>
  <c r="M1481" i="7"/>
  <c r="N1481" i="7" s="1"/>
  <c r="M1513" i="7"/>
  <c r="M1516" i="7"/>
  <c r="M1515" i="7"/>
  <c r="M1512" i="7"/>
  <c r="R1512" i="7" s="1"/>
  <c r="M1511" i="7"/>
  <c r="Q1511" i="7" s="1"/>
  <c r="M1509" i="7"/>
  <c r="N1509" i="7" s="1"/>
  <c r="M1508" i="7"/>
  <c r="N1508" i="7" s="1"/>
  <c r="M1506" i="7"/>
  <c r="N1506" i="7" s="1"/>
  <c r="M1505" i="7"/>
  <c r="N1505" i="7" s="1"/>
  <c r="M1503" i="7"/>
  <c r="N1503" i="7" s="1"/>
  <c r="M1502" i="7"/>
  <c r="N1502" i="7" s="1"/>
  <c r="M1500" i="7"/>
  <c r="N1500" i="7" s="1"/>
  <c r="M1499" i="7"/>
  <c r="N1499" i="7" s="1"/>
  <c r="M1497" i="7"/>
  <c r="N1497" i="7" s="1"/>
  <c r="M1496" i="7"/>
  <c r="N1496" i="7" s="1"/>
  <c r="M1494" i="7"/>
  <c r="N1494" i="7" s="1"/>
  <c r="M1493" i="7"/>
  <c r="N1493" i="7" s="1"/>
  <c r="M1486" i="7"/>
  <c r="N1486" i="7" s="1"/>
  <c r="M1485" i="7"/>
  <c r="N1485" i="7" s="1"/>
  <c r="M1479" i="7"/>
  <c r="N1479" i="7" s="1"/>
  <c r="M1478" i="7"/>
  <c r="N1478" i="7" s="1"/>
  <c r="M1472" i="7"/>
  <c r="N1472" i="7" s="1"/>
  <c r="M1471" i="7"/>
  <c r="N1471" i="7" s="1"/>
  <c r="M1468" i="7"/>
  <c r="N1468" i="7" s="1"/>
  <c r="M1467" i="7"/>
  <c r="N1467" i="7" s="1"/>
  <c r="M1466" i="7"/>
  <c r="N1466" i="7" s="1"/>
  <c r="M1464" i="7"/>
  <c r="N1464" i="7" s="1"/>
  <c r="M1463" i="7"/>
  <c r="N1463" i="7" s="1"/>
  <c r="M1462" i="7"/>
  <c r="N1462" i="7" s="1"/>
  <c r="M1460" i="7"/>
  <c r="N1460" i="7" s="1"/>
  <c r="M1459" i="7"/>
  <c r="N1459" i="7" s="1"/>
  <c r="M1458" i="7"/>
  <c r="N1458" i="7" s="1"/>
  <c r="M1455" i="7"/>
  <c r="N1455" i="7" s="1"/>
  <c r="M1454" i="7"/>
  <c r="N1454" i="7" s="1"/>
  <c r="M1453" i="7"/>
  <c r="N1453" i="7" s="1"/>
  <c r="M1452" i="7"/>
  <c r="N1452" i="7" s="1"/>
  <c r="M1450" i="7"/>
  <c r="N1450" i="7" s="1"/>
  <c r="M1449" i="7"/>
  <c r="N1449" i="7" s="1"/>
  <c r="M1448" i="7"/>
  <c r="N1448" i="7" s="1"/>
  <c r="M1447" i="7"/>
  <c r="N1447" i="7" s="1"/>
  <c r="M1445" i="7"/>
  <c r="N1445" i="7" s="1"/>
  <c r="M1444" i="7"/>
  <c r="N1444" i="7" s="1"/>
  <c r="M1443" i="7"/>
  <c r="N1443" i="7" s="1"/>
  <c r="M1442" i="7"/>
  <c r="N1442" i="7" s="1"/>
  <c r="M1435" i="7"/>
  <c r="M1434" i="7"/>
  <c r="R1434" i="7" s="1"/>
  <c r="M1433" i="7"/>
  <c r="Q1433" i="7" s="1"/>
  <c r="M1438" i="7"/>
  <c r="M1437" i="7"/>
  <c r="M1431" i="7"/>
  <c r="N1431" i="7" s="1"/>
  <c r="M1430" i="7"/>
  <c r="N1430" i="7" s="1"/>
  <c r="M1428" i="7"/>
  <c r="N1428" i="7" s="1"/>
  <c r="M1427" i="7"/>
  <c r="N1427" i="7" s="1"/>
  <c r="M1425" i="7"/>
  <c r="N1425" i="7" s="1"/>
  <c r="M1424" i="7"/>
  <c r="N1424" i="7" s="1"/>
  <c r="M1422" i="7"/>
  <c r="N1422" i="7" s="1"/>
  <c r="M1421" i="7"/>
  <c r="N1421" i="7" s="1"/>
  <c r="M1419" i="7"/>
  <c r="N1419" i="7" s="1"/>
  <c r="M1418" i="7"/>
  <c r="N1418" i="7" s="1"/>
  <c r="M1416" i="7"/>
  <c r="N1416" i="7" s="1"/>
  <c r="M1415" i="7"/>
  <c r="N1415" i="7" s="1"/>
  <c r="M1412" i="7"/>
  <c r="N1412" i="7" s="1"/>
  <c r="M1411" i="7"/>
  <c r="N1411" i="7" s="1"/>
  <c r="M1410" i="7"/>
  <c r="N1410" i="7" s="1"/>
  <c r="M1405" i="7"/>
  <c r="N1405" i="7" s="1"/>
  <c r="M1404" i="7"/>
  <c r="N1404" i="7" s="1"/>
  <c r="M1403" i="7"/>
  <c r="N1403" i="7" s="1"/>
  <c r="M1398" i="7"/>
  <c r="N1398" i="7" s="1"/>
  <c r="M1397" i="7"/>
  <c r="N1397" i="7" s="1"/>
  <c r="M1396" i="7"/>
  <c r="N1396" i="7" s="1"/>
  <c r="M1408" i="7"/>
  <c r="N1408" i="7" s="1"/>
  <c r="M1407" i="7"/>
  <c r="N1407" i="7" s="1"/>
  <c r="M1401" i="7"/>
  <c r="N1401" i="7" s="1"/>
  <c r="M1400" i="7"/>
  <c r="N1400" i="7" s="1"/>
  <c r="M1394" i="7"/>
  <c r="N1394" i="7" s="1"/>
  <c r="M1393" i="7"/>
  <c r="N1393" i="7" s="1"/>
  <c r="M1390" i="7"/>
  <c r="N1390" i="7" s="1"/>
  <c r="M1389" i="7"/>
  <c r="N1389" i="7" s="1"/>
  <c r="M1388" i="7"/>
  <c r="N1388" i="7" s="1"/>
  <c r="M1386" i="7"/>
  <c r="N1386" i="7" s="1"/>
  <c r="M1385" i="7"/>
  <c r="N1385" i="7" s="1"/>
  <c r="M1384" i="7"/>
  <c r="N1384" i="7" s="1"/>
  <c r="M1382" i="7"/>
  <c r="N1382" i="7" s="1"/>
  <c r="M1381" i="7"/>
  <c r="N1381" i="7" s="1"/>
  <c r="M1380" i="7"/>
  <c r="N1380" i="7" s="1"/>
  <c r="M1377" i="7"/>
  <c r="N1377" i="7" s="1"/>
  <c r="M1376" i="7"/>
  <c r="N1376" i="7" s="1"/>
  <c r="M1375" i="7"/>
  <c r="N1375" i="7" s="1"/>
  <c r="M1374" i="7"/>
  <c r="N1374" i="7" s="1"/>
  <c r="M1372" i="7"/>
  <c r="N1372" i="7" s="1"/>
  <c r="M1371" i="7"/>
  <c r="N1371" i="7" s="1"/>
  <c r="M1370" i="7"/>
  <c r="N1370" i="7" s="1"/>
  <c r="M1369" i="7"/>
  <c r="N1369" i="7" s="1"/>
  <c r="M1367" i="7"/>
  <c r="N1367" i="7" s="1"/>
  <c r="M1366" i="7"/>
  <c r="N1366" i="7" s="1"/>
  <c r="M1365" i="7"/>
  <c r="N1365" i="7" s="1"/>
  <c r="M1364" i="7"/>
  <c r="N1364" i="7" s="1"/>
  <c r="M1357" i="7"/>
  <c r="M1356" i="7"/>
  <c r="R1356" i="7" s="1"/>
  <c r="M1355" i="7"/>
  <c r="Q1355" i="7" s="1"/>
  <c r="M1360" i="7"/>
  <c r="M1359" i="7"/>
  <c r="M1353" i="7"/>
  <c r="N1353" i="7" s="1"/>
  <c r="M1352" i="7"/>
  <c r="N1352" i="7" s="1"/>
  <c r="M1350" i="7"/>
  <c r="N1350" i="7" s="1"/>
  <c r="M1349" i="7"/>
  <c r="N1349" i="7" s="1"/>
  <c r="M1347" i="7"/>
  <c r="N1347" i="7" s="1"/>
  <c r="M1346" i="7"/>
  <c r="N1346" i="7" s="1"/>
  <c r="M1344" i="7"/>
  <c r="N1344" i="7" s="1"/>
  <c r="M1343" i="7"/>
  <c r="N1343" i="7" s="1"/>
  <c r="M1341" i="7"/>
  <c r="N1341" i="7" s="1"/>
  <c r="M1340" i="7"/>
  <c r="N1340" i="7" s="1"/>
  <c r="M1338" i="7"/>
  <c r="N1338" i="7" s="1"/>
  <c r="M1337" i="7"/>
  <c r="N1337" i="7" s="1"/>
  <c r="M1334" i="7"/>
  <c r="N1334" i="7" s="1"/>
  <c r="M1333" i="7"/>
  <c r="N1333" i="7" s="1"/>
  <c r="M1332" i="7"/>
  <c r="N1332" i="7" s="1"/>
  <c r="M1327" i="7"/>
  <c r="N1327" i="7" s="1"/>
  <c r="M1326" i="7"/>
  <c r="N1326" i="7" s="1"/>
  <c r="M1325" i="7"/>
  <c r="N1325" i="7" s="1"/>
  <c r="M1330" i="7"/>
  <c r="N1330" i="7" s="1"/>
  <c r="M1329" i="7"/>
  <c r="N1329" i="7" s="1"/>
  <c r="M1323" i="7"/>
  <c r="N1323" i="7" s="1"/>
  <c r="M1322" i="7"/>
  <c r="N1322" i="7" s="1"/>
  <c r="M1320" i="7"/>
  <c r="N1320" i="7" s="1"/>
  <c r="M1319" i="7"/>
  <c r="N1319" i="7" s="1"/>
  <c r="M1318" i="7"/>
  <c r="N1318" i="7" s="1"/>
  <c r="M1316" i="7"/>
  <c r="N1316" i="7" s="1"/>
  <c r="M1315" i="7"/>
  <c r="N1315" i="7" s="1"/>
  <c r="M1312" i="7"/>
  <c r="N1312" i="7" s="1"/>
  <c r="M1311" i="7"/>
  <c r="N1311" i="7" s="1"/>
  <c r="M1310" i="7"/>
  <c r="N1310" i="7" s="1"/>
  <c r="M1308" i="7"/>
  <c r="N1308" i="7" s="1"/>
  <c r="M1307" i="7"/>
  <c r="N1307" i="7" s="1"/>
  <c r="M1306" i="7"/>
  <c r="N1306" i="7" s="1"/>
  <c r="M1304" i="7"/>
  <c r="N1304" i="7" s="1"/>
  <c r="M1303" i="7"/>
  <c r="N1303" i="7" s="1"/>
  <c r="M1302" i="7"/>
  <c r="N1302" i="7" s="1"/>
  <c r="M1299" i="7"/>
  <c r="N1299" i="7" s="1"/>
  <c r="M1298" i="7"/>
  <c r="N1298" i="7" s="1"/>
  <c r="M1297" i="7"/>
  <c r="N1297" i="7" s="1"/>
  <c r="M1296" i="7"/>
  <c r="N1296" i="7" s="1"/>
  <c r="M1294" i="7"/>
  <c r="N1294" i="7" s="1"/>
  <c r="M1293" i="7"/>
  <c r="N1293" i="7" s="1"/>
  <c r="M1292" i="7"/>
  <c r="N1292" i="7" s="1"/>
  <c r="M1291" i="7"/>
  <c r="N1291" i="7" s="1"/>
  <c r="M1289" i="7"/>
  <c r="N1289" i="7" s="1"/>
  <c r="M1288" i="7"/>
  <c r="N1288" i="7" s="1"/>
  <c r="M1287" i="7"/>
  <c r="N1287" i="7" s="1"/>
  <c r="M1286" i="7"/>
  <c r="N1286" i="7" s="1"/>
  <c r="M1274" i="7"/>
  <c r="AC1274" i="7" s="1"/>
  <c r="AC1273" i="7" s="1"/>
  <c r="M1272" i="7"/>
  <c r="AC1272" i="7" s="1"/>
  <c r="M1271" i="7"/>
  <c r="AC1271" i="7" s="1"/>
  <c r="M1270" i="7"/>
  <c r="AC1270" i="7" s="1"/>
  <c r="M1268" i="7"/>
  <c r="AC1268" i="7" s="1"/>
  <c r="AB1267" i="7"/>
  <c r="AA1267" i="7"/>
  <c r="Z1267" i="7"/>
  <c r="Y1267" i="7"/>
  <c r="X1267" i="7"/>
  <c r="W1267" i="7"/>
  <c r="V1267" i="7"/>
  <c r="U1267" i="7"/>
  <c r="T1267" i="7"/>
  <c r="S1267" i="7"/>
  <c r="R1267" i="7"/>
  <c r="Q1267" i="7"/>
  <c r="P1267" i="7"/>
  <c r="O1267" i="7"/>
  <c r="N1267" i="7"/>
  <c r="M1267" i="7"/>
  <c r="AB1266" i="7"/>
  <c r="AA1266" i="7"/>
  <c r="Z1266" i="7"/>
  <c r="Y1266" i="7"/>
  <c r="X1266" i="7"/>
  <c r="W1266" i="7"/>
  <c r="V1266" i="7"/>
  <c r="U1266" i="7"/>
  <c r="T1266" i="7"/>
  <c r="S1266" i="7"/>
  <c r="R1266" i="7"/>
  <c r="Q1266" i="7"/>
  <c r="P1266" i="7"/>
  <c r="O1266" i="7"/>
  <c r="N1266" i="7"/>
  <c r="M1266" i="7"/>
  <c r="AB1264" i="7"/>
  <c r="AA1264" i="7"/>
  <c r="Z1264" i="7"/>
  <c r="Y1264" i="7"/>
  <c r="X1264" i="7"/>
  <c r="W1264" i="7"/>
  <c r="V1264" i="7"/>
  <c r="U1264" i="7"/>
  <c r="T1264" i="7"/>
  <c r="S1264" i="7"/>
  <c r="R1264" i="7"/>
  <c r="Q1264" i="7"/>
  <c r="P1264" i="7"/>
  <c r="O1264" i="7"/>
  <c r="N1264" i="7"/>
  <c r="M1264" i="7"/>
  <c r="M1263" i="7"/>
  <c r="AC1263" i="7" s="1"/>
  <c r="M1257" i="7"/>
  <c r="M1256" i="7"/>
  <c r="N1256" i="7" s="1"/>
  <c r="M1255" i="7"/>
  <c r="M1227" i="7"/>
  <c r="M1226" i="7"/>
  <c r="M1225" i="7"/>
  <c r="M1234" i="7"/>
  <c r="M1233" i="7"/>
  <c r="M1232" i="7"/>
  <c r="M1260" i="7"/>
  <c r="N1260" i="7" s="1"/>
  <c r="M1259" i="7"/>
  <c r="M1253" i="7"/>
  <c r="N1253" i="7" s="1"/>
  <c r="M1252" i="7"/>
  <c r="M1250" i="7"/>
  <c r="N1250" i="7" s="1"/>
  <c r="M1249" i="7"/>
  <c r="M1247" i="7"/>
  <c r="N1247" i="7" s="1"/>
  <c r="M1246" i="7"/>
  <c r="M1244" i="7"/>
  <c r="N1244" i="7" s="1"/>
  <c r="M1243" i="7"/>
  <c r="M1241" i="7"/>
  <c r="N1241" i="7" s="1"/>
  <c r="M1240" i="7"/>
  <c r="M1238" i="7"/>
  <c r="N1238" i="7" s="1"/>
  <c r="M1237" i="7"/>
  <c r="M1230" i="7"/>
  <c r="N1230" i="7" s="1"/>
  <c r="M1229" i="7"/>
  <c r="M1223" i="7"/>
  <c r="N1223" i="7" s="1"/>
  <c r="M1222" i="7"/>
  <c r="M1220" i="7"/>
  <c r="N1220" i="7" s="1"/>
  <c r="M1219" i="7"/>
  <c r="M1218" i="7"/>
  <c r="N1218" i="7" s="1"/>
  <c r="M1216" i="7"/>
  <c r="M1215" i="7"/>
  <c r="M1212" i="7"/>
  <c r="N1212" i="7" s="1"/>
  <c r="M1211" i="7"/>
  <c r="M1210" i="7"/>
  <c r="N1210" i="7" s="1"/>
  <c r="M1208" i="7"/>
  <c r="M1207" i="7"/>
  <c r="N1207" i="7" s="1"/>
  <c r="M1206" i="7"/>
  <c r="M1204" i="7"/>
  <c r="N1204" i="7" s="1"/>
  <c r="M1203" i="7"/>
  <c r="M1202" i="7"/>
  <c r="N1202" i="7" s="1"/>
  <c r="M1199" i="7"/>
  <c r="M1198" i="7"/>
  <c r="M1197" i="7"/>
  <c r="M1196" i="7"/>
  <c r="M1194" i="7"/>
  <c r="M1193" i="7"/>
  <c r="M1192" i="7"/>
  <c r="M1191" i="7"/>
  <c r="M1189" i="7"/>
  <c r="M1188" i="7"/>
  <c r="M1187" i="7"/>
  <c r="M1186" i="7"/>
  <c r="M1179" i="7"/>
  <c r="N1179" i="7"/>
  <c r="O1179" i="7"/>
  <c r="P1179" i="7"/>
  <c r="Q1179" i="7"/>
  <c r="R1179" i="7"/>
  <c r="S1179" i="7"/>
  <c r="T1179" i="7"/>
  <c r="U1179" i="7"/>
  <c r="V1179" i="7"/>
  <c r="W1179" i="7"/>
  <c r="X1179" i="7"/>
  <c r="Y1179" i="7"/>
  <c r="Z1179" i="7"/>
  <c r="AA1179" i="7"/>
  <c r="AB1179" i="7"/>
  <c r="AB1182" i="7"/>
  <c r="AA1182" i="7"/>
  <c r="Z1182" i="7"/>
  <c r="Y1182" i="7"/>
  <c r="X1182" i="7"/>
  <c r="W1182" i="7"/>
  <c r="V1182" i="7"/>
  <c r="U1182" i="7"/>
  <c r="T1182" i="7"/>
  <c r="S1182" i="7"/>
  <c r="R1182" i="7"/>
  <c r="Q1182" i="7"/>
  <c r="P1182" i="7"/>
  <c r="O1182" i="7"/>
  <c r="N1182" i="7"/>
  <c r="M1182" i="7"/>
  <c r="AB1181" i="7"/>
  <c r="AA1181" i="7"/>
  <c r="Z1181" i="7"/>
  <c r="Y1181" i="7"/>
  <c r="X1181" i="7"/>
  <c r="W1181" i="7"/>
  <c r="V1181" i="7"/>
  <c r="U1181" i="7"/>
  <c r="T1181" i="7"/>
  <c r="S1181" i="7"/>
  <c r="R1181" i="7"/>
  <c r="Q1181" i="7"/>
  <c r="P1181" i="7"/>
  <c r="O1181" i="7"/>
  <c r="N1181" i="7"/>
  <c r="M1181" i="7"/>
  <c r="AB1178" i="7"/>
  <c r="AA1178" i="7"/>
  <c r="Z1178" i="7"/>
  <c r="Y1178" i="7"/>
  <c r="X1178" i="7"/>
  <c r="W1178" i="7"/>
  <c r="V1178" i="7"/>
  <c r="U1178" i="7"/>
  <c r="T1178" i="7"/>
  <c r="S1178" i="7"/>
  <c r="R1178" i="7"/>
  <c r="Q1178" i="7"/>
  <c r="P1178" i="7"/>
  <c r="O1178" i="7"/>
  <c r="N1178" i="7"/>
  <c r="M1178" i="7"/>
  <c r="AB1177" i="7"/>
  <c r="AA1177" i="7"/>
  <c r="Z1177" i="7"/>
  <c r="Y1177" i="7"/>
  <c r="X1177" i="7"/>
  <c r="W1177" i="7"/>
  <c r="V1177" i="7"/>
  <c r="U1177" i="7"/>
  <c r="T1177" i="7"/>
  <c r="S1177" i="7"/>
  <c r="R1177" i="7"/>
  <c r="Q1177" i="7"/>
  <c r="P1177" i="7"/>
  <c r="O1177" i="7"/>
  <c r="N1177" i="7"/>
  <c r="M1177" i="7"/>
  <c r="AB1175" i="7"/>
  <c r="AA1175" i="7"/>
  <c r="Z1175" i="7"/>
  <c r="Y1175" i="7"/>
  <c r="X1175" i="7"/>
  <c r="W1175" i="7"/>
  <c r="V1175" i="7"/>
  <c r="U1175" i="7"/>
  <c r="T1175" i="7"/>
  <c r="S1175" i="7"/>
  <c r="R1175" i="7"/>
  <c r="Q1175" i="7"/>
  <c r="P1175" i="7"/>
  <c r="O1175" i="7"/>
  <c r="N1175" i="7"/>
  <c r="M1175" i="7"/>
  <c r="AC1175" i="7" s="1"/>
  <c r="AB1174" i="7"/>
  <c r="AA1174" i="7"/>
  <c r="Z1174" i="7"/>
  <c r="Y1174" i="7"/>
  <c r="X1174" i="7"/>
  <c r="W1174" i="7"/>
  <c r="V1174" i="7"/>
  <c r="U1174" i="7"/>
  <c r="T1174" i="7"/>
  <c r="S1174" i="7"/>
  <c r="R1174" i="7"/>
  <c r="Q1174" i="7"/>
  <c r="P1174" i="7"/>
  <c r="O1174" i="7"/>
  <c r="N1174" i="7"/>
  <c r="M1174" i="7"/>
  <c r="AC1174" i="7" s="1"/>
  <c r="AC1173" i="7" s="1"/>
  <c r="AB1172" i="7"/>
  <c r="AA1172" i="7"/>
  <c r="Z1172" i="7"/>
  <c r="Y1172" i="7"/>
  <c r="X1172" i="7"/>
  <c r="W1172" i="7"/>
  <c r="V1172" i="7"/>
  <c r="U1172" i="7"/>
  <c r="T1172" i="7"/>
  <c r="S1172" i="7"/>
  <c r="R1172" i="7"/>
  <c r="Q1172" i="7"/>
  <c r="P1172" i="7"/>
  <c r="O1172" i="7"/>
  <c r="N1172" i="7"/>
  <c r="M1172" i="7"/>
  <c r="AC1172" i="7" s="1"/>
  <c r="AB1171" i="7"/>
  <c r="AA1171" i="7"/>
  <c r="Z1171" i="7"/>
  <c r="Y1171" i="7"/>
  <c r="X1171" i="7"/>
  <c r="W1171" i="7"/>
  <c r="V1171" i="7"/>
  <c r="U1171" i="7"/>
  <c r="T1171" i="7"/>
  <c r="S1171" i="7"/>
  <c r="R1171" i="7"/>
  <c r="Q1171" i="7"/>
  <c r="P1171" i="7"/>
  <c r="O1171" i="7"/>
  <c r="N1171" i="7"/>
  <c r="M1171" i="7"/>
  <c r="AC1171" i="7" s="1"/>
  <c r="AC1170" i="7" s="1"/>
  <c r="AB1169" i="7"/>
  <c r="AA1169" i="7"/>
  <c r="Z1169" i="7"/>
  <c r="Y1169" i="7"/>
  <c r="X1169" i="7"/>
  <c r="W1169" i="7"/>
  <c r="V1169" i="7"/>
  <c r="U1169" i="7"/>
  <c r="T1169" i="7"/>
  <c r="S1169" i="7"/>
  <c r="R1169" i="7"/>
  <c r="Q1169" i="7"/>
  <c r="P1169" i="7"/>
  <c r="O1169" i="7"/>
  <c r="N1169" i="7"/>
  <c r="M1169" i="7"/>
  <c r="AB1168" i="7"/>
  <c r="AA1168" i="7"/>
  <c r="Z1168" i="7"/>
  <c r="Y1168" i="7"/>
  <c r="X1168" i="7"/>
  <c r="W1168" i="7"/>
  <c r="V1168" i="7"/>
  <c r="U1168" i="7"/>
  <c r="T1168" i="7"/>
  <c r="S1168" i="7"/>
  <c r="R1168" i="7"/>
  <c r="Q1168" i="7"/>
  <c r="P1168" i="7"/>
  <c r="O1168" i="7"/>
  <c r="N1168" i="7"/>
  <c r="M1168" i="7"/>
  <c r="AC1168" i="7" s="1"/>
  <c r="AB1166" i="7"/>
  <c r="AA1166" i="7"/>
  <c r="Z1166" i="7"/>
  <c r="Y1166" i="7"/>
  <c r="X1166" i="7"/>
  <c r="W1166" i="7"/>
  <c r="V1166" i="7"/>
  <c r="U1166" i="7"/>
  <c r="T1166" i="7"/>
  <c r="S1166" i="7"/>
  <c r="R1166" i="7"/>
  <c r="Q1166" i="7"/>
  <c r="P1166" i="7"/>
  <c r="O1166" i="7"/>
  <c r="N1166" i="7"/>
  <c r="M1166" i="7"/>
  <c r="AC1166" i="7" s="1"/>
  <c r="AB1165" i="7"/>
  <c r="AA1165" i="7"/>
  <c r="Z1165" i="7"/>
  <c r="Y1165" i="7"/>
  <c r="X1165" i="7"/>
  <c r="W1165" i="7"/>
  <c r="V1165" i="7"/>
  <c r="U1165" i="7"/>
  <c r="T1165" i="7"/>
  <c r="S1165" i="7"/>
  <c r="R1165" i="7"/>
  <c r="Q1165" i="7"/>
  <c r="P1165" i="7"/>
  <c r="O1165" i="7"/>
  <c r="N1165" i="7"/>
  <c r="M1165" i="7"/>
  <c r="AC1165" i="7" s="1"/>
  <c r="AC1164" i="7" s="1"/>
  <c r="AB1163" i="7"/>
  <c r="AA1163" i="7"/>
  <c r="Z1163" i="7"/>
  <c r="Y1163" i="7"/>
  <c r="X1163" i="7"/>
  <c r="W1163" i="7"/>
  <c r="V1163" i="7"/>
  <c r="U1163" i="7"/>
  <c r="T1163" i="7"/>
  <c r="S1163" i="7"/>
  <c r="R1163" i="7"/>
  <c r="Q1163" i="7"/>
  <c r="P1163" i="7"/>
  <c r="O1163" i="7"/>
  <c r="N1163" i="7"/>
  <c r="M1163" i="7"/>
  <c r="AC1163" i="7" s="1"/>
  <c r="AB1162" i="7"/>
  <c r="AA1162" i="7"/>
  <c r="Z1162" i="7"/>
  <c r="Y1162" i="7"/>
  <c r="X1162" i="7"/>
  <c r="W1162" i="7"/>
  <c r="V1162" i="7"/>
  <c r="U1162" i="7"/>
  <c r="T1162" i="7"/>
  <c r="S1162" i="7"/>
  <c r="R1162" i="7"/>
  <c r="Q1162" i="7"/>
  <c r="P1162" i="7"/>
  <c r="O1162" i="7"/>
  <c r="N1162" i="7"/>
  <c r="M1162" i="7"/>
  <c r="AC1162" i="7" s="1"/>
  <c r="AC1161" i="7" s="1"/>
  <c r="AB1160" i="7"/>
  <c r="AA1160" i="7"/>
  <c r="Z1160" i="7"/>
  <c r="Y1160" i="7"/>
  <c r="X1160" i="7"/>
  <c r="W1160" i="7"/>
  <c r="V1160" i="7"/>
  <c r="U1160" i="7"/>
  <c r="T1160" i="7"/>
  <c r="S1160" i="7"/>
  <c r="R1160" i="7"/>
  <c r="Q1160" i="7"/>
  <c r="P1160" i="7"/>
  <c r="O1160" i="7"/>
  <c r="N1160" i="7"/>
  <c r="M1160" i="7"/>
  <c r="AC1160" i="7" s="1"/>
  <c r="AB1159" i="7"/>
  <c r="AA1159" i="7"/>
  <c r="Z1159" i="7"/>
  <c r="Y1159" i="7"/>
  <c r="X1159" i="7"/>
  <c r="W1159" i="7"/>
  <c r="V1159" i="7"/>
  <c r="U1159" i="7"/>
  <c r="T1159" i="7"/>
  <c r="S1159" i="7"/>
  <c r="R1159" i="7"/>
  <c r="Q1159" i="7"/>
  <c r="P1159" i="7"/>
  <c r="O1159" i="7"/>
  <c r="N1159" i="7"/>
  <c r="M1159" i="7"/>
  <c r="AC1159" i="7" s="1"/>
  <c r="AC1158" i="7" s="1"/>
  <c r="AB1138" i="7"/>
  <c r="AA1138" i="7"/>
  <c r="Z1138" i="7"/>
  <c r="Y1138" i="7"/>
  <c r="X1138" i="7"/>
  <c r="W1138" i="7"/>
  <c r="V1138" i="7"/>
  <c r="U1138" i="7"/>
  <c r="T1138" i="7"/>
  <c r="S1138" i="7"/>
  <c r="R1138" i="7"/>
  <c r="Q1138" i="7"/>
  <c r="P1138" i="7"/>
  <c r="O1138" i="7"/>
  <c r="N1138" i="7"/>
  <c r="M1138" i="7"/>
  <c r="AB1137" i="7"/>
  <c r="AA1137" i="7"/>
  <c r="Z1137" i="7"/>
  <c r="Y1137" i="7"/>
  <c r="X1137" i="7"/>
  <c r="W1137" i="7"/>
  <c r="V1137" i="7"/>
  <c r="U1137" i="7"/>
  <c r="T1137" i="7"/>
  <c r="S1137" i="7"/>
  <c r="R1137" i="7"/>
  <c r="Q1137" i="7"/>
  <c r="P1137" i="7"/>
  <c r="O1137" i="7"/>
  <c r="N1137" i="7"/>
  <c r="M1137" i="7"/>
  <c r="AB1145" i="7"/>
  <c r="AA1145" i="7"/>
  <c r="Z1145" i="7"/>
  <c r="Y1145" i="7"/>
  <c r="X1145" i="7"/>
  <c r="W1145" i="7"/>
  <c r="V1145" i="7"/>
  <c r="U1145" i="7"/>
  <c r="T1145" i="7"/>
  <c r="S1145" i="7"/>
  <c r="R1145" i="7"/>
  <c r="Q1145" i="7"/>
  <c r="P1145" i="7"/>
  <c r="O1145" i="7"/>
  <c r="N1145" i="7"/>
  <c r="M1145" i="7"/>
  <c r="AC1145" i="7" s="1"/>
  <c r="AB1144" i="7"/>
  <c r="AA1144" i="7"/>
  <c r="Z1144" i="7"/>
  <c r="Y1144" i="7"/>
  <c r="X1144" i="7"/>
  <c r="W1144" i="7"/>
  <c r="V1144" i="7"/>
  <c r="U1144" i="7"/>
  <c r="T1144" i="7"/>
  <c r="S1144" i="7"/>
  <c r="R1144" i="7"/>
  <c r="Q1144" i="7"/>
  <c r="P1144" i="7"/>
  <c r="O1144" i="7"/>
  <c r="N1144" i="7"/>
  <c r="M1144" i="7"/>
  <c r="AB1152" i="7"/>
  <c r="AA1152" i="7"/>
  <c r="Z1152" i="7"/>
  <c r="Y1152" i="7"/>
  <c r="X1152" i="7"/>
  <c r="W1152" i="7"/>
  <c r="V1152" i="7"/>
  <c r="U1152" i="7"/>
  <c r="T1152" i="7"/>
  <c r="S1152" i="7"/>
  <c r="R1152" i="7"/>
  <c r="Q1152" i="7"/>
  <c r="P1152" i="7"/>
  <c r="O1152" i="7"/>
  <c r="N1152" i="7"/>
  <c r="M1152" i="7"/>
  <c r="AC1152" i="7" s="1"/>
  <c r="AB1151" i="7"/>
  <c r="AA1151" i="7"/>
  <c r="Z1151" i="7"/>
  <c r="Y1151" i="7"/>
  <c r="X1151" i="7"/>
  <c r="W1151" i="7"/>
  <c r="V1151" i="7"/>
  <c r="U1151" i="7"/>
  <c r="T1151" i="7"/>
  <c r="S1151" i="7"/>
  <c r="R1151" i="7"/>
  <c r="Q1151" i="7"/>
  <c r="P1151" i="7"/>
  <c r="O1151" i="7"/>
  <c r="N1151" i="7"/>
  <c r="M1151" i="7"/>
  <c r="AC1151" i="7" s="1"/>
  <c r="AC1150" i="7" s="1"/>
  <c r="AB1156" i="7"/>
  <c r="AA1156" i="7"/>
  <c r="Z1156" i="7"/>
  <c r="Y1156" i="7"/>
  <c r="X1156" i="7"/>
  <c r="W1156" i="7"/>
  <c r="V1156" i="7"/>
  <c r="U1156" i="7"/>
  <c r="T1156" i="7"/>
  <c r="S1156" i="7"/>
  <c r="R1156" i="7"/>
  <c r="Q1156" i="7"/>
  <c r="P1156" i="7"/>
  <c r="O1156" i="7"/>
  <c r="N1156" i="7"/>
  <c r="M1156" i="7"/>
  <c r="AC1156" i="7" s="1"/>
  <c r="AB1155" i="7"/>
  <c r="AA1155" i="7"/>
  <c r="Z1155" i="7"/>
  <c r="Y1155" i="7"/>
  <c r="X1155" i="7"/>
  <c r="W1155" i="7"/>
  <c r="V1155" i="7"/>
  <c r="U1155" i="7"/>
  <c r="T1155" i="7"/>
  <c r="S1155" i="7"/>
  <c r="R1155" i="7"/>
  <c r="Q1155" i="7"/>
  <c r="P1155" i="7"/>
  <c r="O1155" i="7"/>
  <c r="N1155" i="7"/>
  <c r="M1155" i="7"/>
  <c r="AC1155" i="7" s="1"/>
  <c r="AB1154" i="7"/>
  <c r="AA1154" i="7"/>
  <c r="Z1154" i="7"/>
  <c r="Y1154" i="7"/>
  <c r="X1154" i="7"/>
  <c r="W1154" i="7"/>
  <c r="V1154" i="7"/>
  <c r="U1154" i="7"/>
  <c r="T1154" i="7"/>
  <c r="S1154" i="7"/>
  <c r="R1154" i="7"/>
  <c r="Q1154" i="7"/>
  <c r="P1154" i="7"/>
  <c r="O1154" i="7"/>
  <c r="N1154" i="7"/>
  <c r="M1154" i="7"/>
  <c r="AC1154" i="7" s="1"/>
  <c r="AC1153" i="7" s="1"/>
  <c r="AB1149" i="7"/>
  <c r="AA1149" i="7"/>
  <c r="Z1149" i="7"/>
  <c r="Y1149" i="7"/>
  <c r="X1149" i="7"/>
  <c r="W1149" i="7"/>
  <c r="V1149" i="7"/>
  <c r="U1149" i="7"/>
  <c r="T1149" i="7"/>
  <c r="S1149" i="7"/>
  <c r="R1149" i="7"/>
  <c r="Q1149" i="7"/>
  <c r="P1149" i="7"/>
  <c r="O1149" i="7"/>
  <c r="N1149" i="7"/>
  <c r="M1149" i="7"/>
  <c r="AB1148" i="7"/>
  <c r="AA1148" i="7"/>
  <c r="Z1148" i="7"/>
  <c r="Y1148" i="7"/>
  <c r="X1148" i="7"/>
  <c r="W1148" i="7"/>
  <c r="V1148" i="7"/>
  <c r="U1148" i="7"/>
  <c r="T1148" i="7"/>
  <c r="S1148" i="7"/>
  <c r="R1148" i="7"/>
  <c r="Q1148" i="7"/>
  <c r="P1148" i="7"/>
  <c r="O1148" i="7"/>
  <c r="N1148" i="7"/>
  <c r="M1148" i="7"/>
  <c r="AC1148" i="7" s="1"/>
  <c r="AB1147" i="7"/>
  <c r="AA1147" i="7"/>
  <c r="Z1147" i="7"/>
  <c r="Y1147" i="7"/>
  <c r="X1147" i="7"/>
  <c r="W1147" i="7"/>
  <c r="V1147" i="7"/>
  <c r="U1147" i="7"/>
  <c r="T1147" i="7"/>
  <c r="S1147" i="7"/>
  <c r="R1147" i="7"/>
  <c r="Q1147" i="7"/>
  <c r="P1147" i="7"/>
  <c r="O1147" i="7"/>
  <c r="N1147" i="7"/>
  <c r="M1147" i="7"/>
  <c r="AC1147" i="7" s="1"/>
  <c r="AB1142" i="7"/>
  <c r="AA1142" i="7"/>
  <c r="Z1142" i="7"/>
  <c r="Y1142" i="7"/>
  <c r="X1142" i="7"/>
  <c r="W1142" i="7"/>
  <c r="V1142" i="7"/>
  <c r="U1142" i="7"/>
  <c r="T1142" i="7"/>
  <c r="S1142" i="7"/>
  <c r="R1142" i="7"/>
  <c r="Q1142" i="7"/>
  <c r="P1142" i="7"/>
  <c r="O1142" i="7"/>
  <c r="N1142" i="7"/>
  <c r="M1142" i="7"/>
  <c r="AB1141" i="7"/>
  <c r="AA1141" i="7"/>
  <c r="Z1141" i="7"/>
  <c r="Y1141" i="7"/>
  <c r="X1141" i="7"/>
  <c r="W1141" i="7"/>
  <c r="V1141" i="7"/>
  <c r="U1141" i="7"/>
  <c r="T1141" i="7"/>
  <c r="S1141" i="7"/>
  <c r="R1141" i="7"/>
  <c r="Q1141" i="7"/>
  <c r="P1141" i="7"/>
  <c r="O1141" i="7"/>
  <c r="N1141" i="7"/>
  <c r="M1141" i="7"/>
  <c r="AC1141" i="7" s="1"/>
  <c r="AB1140" i="7"/>
  <c r="AA1140" i="7"/>
  <c r="Z1140" i="7"/>
  <c r="Y1140" i="7"/>
  <c r="X1140" i="7"/>
  <c r="W1140" i="7"/>
  <c r="V1140" i="7"/>
  <c r="U1140" i="7"/>
  <c r="T1140" i="7"/>
  <c r="S1140" i="7"/>
  <c r="R1140" i="7"/>
  <c r="Q1140" i="7"/>
  <c r="P1140" i="7"/>
  <c r="O1140" i="7"/>
  <c r="N1140" i="7"/>
  <c r="M1140" i="7"/>
  <c r="AC1140" i="7" s="1"/>
  <c r="AB1134" i="7"/>
  <c r="AA1134" i="7"/>
  <c r="Z1134" i="7"/>
  <c r="Y1134" i="7"/>
  <c r="X1134" i="7"/>
  <c r="W1134" i="7"/>
  <c r="V1134" i="7"/>
  <c r="U1134" i="7"/>
  <c r="T1134" i="7"/>
  <c r="S1134" i="7"/>
  <c r="R1134" i="7"/>
  <c r="Q1134" i="7"/>
  <c r="P1134" i="7"/>
  <c r="O1134" i="7"/>
  <c r="N1134" i="7"/>
  <c r="M1134" i="7"/>
  <c r="AB1133" i="7"/>
  <c r="AA1133" i="7"/>
  <c r="Z1133" i="7"/>
  <c r="Y1133" i="7"/>
  <c r="X1133" i="7"/>
  <c r="W1133" i="7"/>
  <c r="V1133" i="7"/>
  <c r="U1133" i="7"/>
  <c r="T1133" i="7"/>
  <c r="S1133" i="7"/>
  <c r="R1133" i="7"/>
  <c r="Q1133" i="7"/>
  <c r="P1133" i="7"/>
  <c r="O1133" i="7"/>
  <c r="N1133" i="7"/>
  <c r="M1133" i="7"/>
  <c r="AC1133" i="7" s="1"/>
  <c r="AB1132" i="7"/>
  <c r="AA1132" i="7"/>
  <c r="Z1132" i="7"/>
  <c r="Y1132" i="7"/>
  <c r="X1132" i="7"/>
  <c r="W1132" i="7"/>
  <c r="V1132" i="7"/>
  <c r="U1132" i="7"/>
  <c r="T1132" i="7"/>
  <c r="S1132" i="7"/>
  <c r="R1132" i="7"/>
  <c r="Q1132" i="7"/>
  <c r="P1132" i="7"/>
  <c r="O1132" i="7"/>
  <c r="N1132" i="7"/>
  <c r="M1132" i="7"/>
  <c r="AC1132" i="7" s="1"/>
  <c r="AB1130" i="7"/>
  <c r="AA1130" i="7"/>
  <c r="Z1130" i="7"/>
  <c r="Y1130" i="7"/>
  <c r="X1130" i="7"/>
  <c r="W1130" i="7"/>
  <c r="V1130" i="7"/>
  <c r="U1130" i="7"/>
  <c r="T1130" i="7"/>
  <c r="S1130" i="7"/>
  <c r="R1130" i="7"/>
  <c r="Q1130" i="7"/>
  <c r="P1130" i="7"/>
  <c r="O1130" i="7"/>
  <c r="N1130" i="7"/>
  <c r="M1130" i="7"/>
  <c r="AC1130" i="7" s="1"/>
  <c r="AB1129" i="7"/>
  <c r="AA1129" i="7"/>
  <c r="Z1129" i="7"/>
  <c r="Y1129" i="7"/>
  <c r="X1129" i="7"/>
  <c r="W1129" i="7"/>
  <c r="V1129" i="7"/>
  <c r="U1129" i="7"/>
  <c r="T1129" i="7"/>
  <c r="S1129" i="7"/>
  <c r="R1129" i="7"/>
  <c r="Q1129" i="7"/>
  <c r="P1129" i="7"/>
  <c r="O1129" i="7"/>
  <c r="N1129" i="7"/>
  <c r="M1129" i="7"/>
  <c r="AC1129" i="7" s="1"/>
  <c r="AB1128" i="7"/>
  <c r="AA1128" i="7"/>
  <c r="Z1128" i="7"/>
  <c r="Y1128" i="7"/>
  <c r="X1128" i="7"/>
  <c r="W1128" i="7"/>
  <c r="V1128" i="7"/>
  <c r="U1128" i="7"/>
  <c r="T1128" i="7"/>
  <c r="S1128" i="7"/>
  <c r="R1128" i="7"/>
  <c r="Q1128" i="7"/>
  <c r="P1128" i="7"/>
  <c r="O1128" i="7"/>
  <c r="N1128" i="7"/>
  <c r="M1128" i="7"/>
  <c r="AC1128" i="7" s="1"/>
  <c r="AC1127" i="7" s="1"/>
  <c r="AB1126" i="7"/>
  <c r="AA1126" i="7"/>
  <c r="Z1126" i="7"/>
  <c r="Y1126" i="7"/>
  <c r="X1126" i="7"/>
  <c r="W1126" i="7"/>
  <c r="V1126" i="7"/>
  <c r="U1126" i="7"/>
  <c r="T1126" i="7"/>
  <c r="S1126" i="7"/>
  <c r="R1126" i="7"/>
  <c r="Q1126" i="7"/>
  <c r="P1126" i="7"/>
  <c r="O1126" i="7"/>
  <c r="N1126" i="7"/>
  <c r="M1126" i="7"/>
  <c r="AC1126" i="7" s="1"/>
  <c r="AB1125" i="7"/>
  <c r="AA1125" i="7"/>
  <c r="Z1125" i="7"/>
  <c r="Y1125" i="7"/>
  <c r="X1125" i="7"/>
  <c r="W1125" i="7"/>
  <c r="V1125" i="7"/>
  <c r="U1125" i="7"/>
  <c r="T1125" i="7"/>
  <c r="S1125" i="7"/>
  <c r="R1125" i="7"/>
  <c r="Q1125" i="7"/>
  <c r="P1125" i="7"/>
  <c r="O1125" i="7"/>
  <c r="N1125" i="7"/>
  <c r="M1125" i="7"/>
  <c r="AB1124" i="7"/>
  <c r="AA1124" i="7"/>
  <c r="Z1124" i="7"/>
  <c r="Y1124" i="7"/>
  <c r="X1124" i="7"/>
  <c r="W1124" i="7"/>
  <c r="V1124" i="7"/>
  <c r="U1124" i="7"/>
  <c r="T1124" i="7"/>
  <c r="S1124" i="7"/>
  <c r="R1124" i="7"/>
  <c r="Q1124" i="7"/>
  <c r="P1124" i="7"/>
  <c r="O1124" i="7"/>
  <c r="N1124" i="7"/>
  <c r="M1124" i="7"/>
  <c r="AB1121" i="7"/>
  <c r="AA1121" i="7"/>
  <c r="Z1121" i="7"/>
  <c r="Y1121" i="7"/>
  <c r="X1121" i="7"/>
  <c r="W1121" i="7"/>
  <c r="V1121" i="7"/>
  <c r="U1121" i="7"/>
  <c r="T1121" i="7"/>
  <c r="S1121" i="7"/>
  <c r="R1121" i="7"/>
  <c r="Q1121" i="7"/>
  <c r="P1121" i="7"/>
  <c r="O1121" i="7"/>
  <c r="N1121" i="7"/>
  <c r="M1121" i="7"/>
  <c r="AC1121" i="7" s="1"/>
  <c r="AB1120" i="7"/>
  <c r="AA1120" i="7"/>
  <c r="Z1120" i="7"/>
  <c r="Y1120" i="7"/>
  <c r="X1120" i="7"/>
  <c r="W1120" i="7"/>
  <c r="V1120" i="7"/>
  <c r="U1120" i="7"/>
  <c r="T1120" i="7"/>
  <c r="S1120" i="7"/>
  <c r="R1120" i="7"/>
  <c r="Q1120" i="7"/>
  <c r="P1120" i="7"/>
  <c r="O1120" i="7"/>
  <c r="N1120" i="7"/>
  <c r="M1120" i="7"/>
  <c r="AC1120" i="7" s="1"/>
  <c r="AB1119" i="7"/>
  <c r="AA1119" i="7"/>
  <c r="Z1119" i="7"/>
  <c r="Y1119" i="7"/>
  <c r="X1119" i="7"/>
  <c r="W1119" i="7"/>
  <c r="V1119" i="7"/>
  <c r="U1119" i="7"/>
  <c r="T1119" i="7"/>
  <c r="S1119" i="7"/>
  <c r="R1119" i="7"/>
  <c r="Q1119" i="7"/>
  <c r="P1119" i="7"/>
  <c r="O1119" i="7"/>
  <c r="N1119" i="7"/>
  <c r="M1119" i="7"/>
  <c r="AB1118" i="7"/>
  <c r="AA1118" i="7"/>
  <c r="Z1118" i="7"/>
  <c r="Y1118" i="7"/>
  <c r="X1118" i="7"/>
  <c r="W1118" i="7"/>
  <c r="V1118" i="7"/>
  <c r="U1118" i="7"/>
  <c r="T1118" i="7"/>
  <c r="S1118" i="7"/>
  <c r="R1118" i="7"/>
  <c r="Q1118" i="7"/>
  <c r="P1118" i="7"/>
  <c r="O1118" i="7"/>
  <c r="N1118" i="7"/>
  <c r="M1118" i="7"/>
  <c r="AB1116" i="7"/>
  <c r="AA1116" i="7"/>
  <c r="Z1116" i="7"/>
  <c r="Y1116" i="7"/>
  <c r="X1116" i="7"/>
  <c r="W1116" i="7"/>
  <c r="V1116" i="7"/>
  <c r="U1116" i="7"/>
  <c r="T1116" i="7"/>
  <c r="S1116" i="7"/>
  <c r="R1116" i="7"/>
  <c r="Q1116" i="7"/>
  <c r="P1116" i="7"/>
  <c r="O1116" i="7"/>
  <c r="N1116" i="7"/>
  <c r="M1116" i="7"/>
  <c r="AC1116" i="7" s="1"/>
  <c r="AB1115" i="7"/>
  <c r="AA1115" i="7"/>
  <c r="Z1115" i="7"/>
  <c r="Y1115" i="7"/>
  <c r="X1115" i="7"/>
  <c r="W1115" i="7"/>
  <c r="V1115" i="7"/>
  <c r="U1115" i="7"/>
  <c r="T1115" i="7"/>
  <c r="S1115" i="7"/>
  <c r="R1115" i="7"/>
  <c r="Q1115" i="7"/>
  <c r="P1115" i="7"/>
  <c r="O1115" i="7"/>
  <c r="N1115" i="7"/>
  <c r="M1115" i="7"/>
  <c r="AB1114" i="7"/>
  <c r="AA1114" i="7"/>
  <c r="Z1114" i="7"/>
  <c r="Y1114" i="7"/>
  <c r="X1114" i="7"/>
  <c r="W1114" i="7"/>
  <c r="V1114" i="7"/>
  <c r="U1114" i="7"/>
  <c r="T1114" i="7"/>
  <c r="S1114" i="7"/>
  <c r="R1114" i="7"/>
  <c r="Q1114" i="7"/>
  <c r="P1114" i="7"/>
  <c r="O1114" i="7"/>
  <c r="N1114" i="7"/>
  <c r="M1114" i="7"/>
  <c r="AB1113" i="7"/>
  <c r="AA1113" i="7"/>
  <c r="Z1113" i="7"/>
  <c r="Y1113" i="7"/>
  <c r="X1113" i="7"/>
  <c r="W1113" i="7"/>
  <c r="V1113" i="7"/>
  <c r="U1113" i="7"/>
  <c r="T1113" i="7"/>
  <c r="S1113" i="7"/>
  <c r="R1113" i="7"/>
  <c r="Q1113" i="7"/>
  <c r="P1113" i="7"/>
  <c r="O1113" i="7"/>
  <c r="N1113" i="7"/>
  <c r="M1113" i="7"/>
  <c r="AC1113" i="7" s="1"/>
  <c r="AB1111" i="7"/>
  <c r="AA1111" i="7"/>
  <c r="Z1111" i="7"/>
  <c r="Y1111" i="7"/>
  <c r="X1111" i="7"/>
  <c r="W1111" i="7"/>
  <c r="V1111" i="7"/>
  <c r="U1111" i="7"/>
  <c r="T1111" i="7"/>
  <c r="S1111" i="7"/>
  <c r="R1111" i="7"/>
  <c r="Q1111" i="7"/>
  <c r="P1111" i="7"/>
  <c r="O1111" i="7"/>
  <c r="N1111" i="7"/>
  <c r="M1111" i="7"/>
  <c r="AC1111" i="7" s="1"/>
  <c r="AB1110" i="7"/>
  <c r="AA1110" i="7"/>
  <c r="Z1110" i="7"/>
  <c r="Y1110" i="7"/>
  <c r="X1110" i="7"/>
  <c r="W1110" i="7"/>
  <c r="V1110" i="7"/>
  <c r="U1110" i="7"/>
  <c r="T1110" i="7"/>
  <c r="S1110" i="7"/>
  <c r="R1110" i="7"/>
  <c r="Q1110" i="7"/>
  <c r="P1110" i="7"/>
  <c r="O1110" i="7"/>
  <c r="N1110" i="7"/>
  <c r="M1110" i="7"/>
  <c r="AC1110" i="7" s="1"/>
  <c r="AB1109" i="7"/>
  <c r="AA1109" i="7"/>
  <c r="Z1109" i="7"/>
  <c r="Y1109" i="7"/>
  <c r="X1109" i="7"/>
  <c r="W1109" i="7"/>
  <c r="V1109" i="7"/>
  <c r="U1109" i="7"/>
  <c r="T1109" i="7"/>
  <c r="S1109" i="7"/>
  <c r="R1109" i="7"/>
  <c r="Q1109" i="7"/>
  <c r="P1109" i="7"/>
  <c r="O1109" i="7"/>
  <c r="N1109" i="7"/>
  <c r="M1109" i="7"/>
  <c r="AC1109" i="7" s="1"/>
  <c r="AB1108" i="7"/>
  <c r="AA1108" i="7"/>
  <c r="Z1108" i="7"/>
  <c r="Y1108" i="7"/>
  <c r="X1108" i="7"/>
  <c r="W1108" i="7"/>
  <c r="V1108" i="7"/>
  <c r="U1108" i="7"/>
  <c r="T1108" i="7"/>
  <c r="S1108" i="7"/>
  <c r="R1108" i="7"/>
  <c r="Q1108" i="7"/>
  <c r="P1108" i="7"/>
  <c r="O1108" i="7"/>
  <c r="N1108" i="7"/>
  <c r="M1108" i="7"/>
  <c r="AC1108" i="7" s="1"/>
  <c r="AC1107" i="7" s="1"/>
  <c r="AB1104" i="7"/>
  <c r="AA1104" i="7"/>
  <c r="Z1104" i="7"/>
  <c r="Y1104" i="7"/>
  <c r="X1104" i="7"/>
  <c r="W1104" i="7"/>
  <c r="V1104" i="7"/>
  <c r="U1104" i="7"/>
  <c r="T1104" i="7"/>
  <c r="S1104" i="7"/>
  <c r="R1104" i="7"/>
  <c r="Q1104" i="7"/>
  <c r="P1104" i="7"/>
  <c r="O1104" i="7"/>
  <c r="N1104" i="7"/>
  <c r="M1104" i="7"/>
  <c r="AC1104" i="7" s="1"/>
  <c r="AB1103" i="7"/>
  <c r="AA1103" i="7"/>
  <c r="Z1103" i="7"/>
  <c r="Y1103" i="7"/>
  <c r="X1103" i="7"/>
  <c r="W1103" i="7"/>
  <c r="V1103" i="7"/>
  <c r="U1103" i="7"/>
  <c r="T1103" i="7"/>
  <c r="S1103" i="7"/>
  <c r="R1103" i="7"/>
  <c r="Q1103" i="7"/>
  <c r="P1103" i="7"/>
  <c r="O1103" i="7"/>
  <c r="N1103" i="7"/>
  <c r="M1103" i="7"/>
  <c r="AB1102" i="7"/>
  <c r="AA1102" i="7"/>
  <c r="Z1102" i="7"/>
  <c r="Y1102" i="7"/>
  <c r="X1102" i="7"/>
  <c r="W1102" i="7"/>
  <c r="V1102" i="7"/>
  <c r="U1102" i="7"/>
  <c r="T1102" i="7"/>
  <c r="S1102" i="7"/>
  <c r="R1102" i="7"/>
  <c r="Q1102" i="7"/>
  <c r="P1102" i="7"/>
  <c r="O1102" i="7"/>
  <c r="N1102" i="7"/>
  <c r="M1102" i="7"/>
  <c r="AC1102" i="7" s="1"/>
  <c r="AB1101" i="7"/>
  <c r="AA1101" i="7"/>
  <c r="Z1101" i="7"/>
  <c r="Y1101" i="7"/>
  <c r="X1101" i="7"/>
  <c r="W1101" i="7"/>
  <c r="V1101" i="7"/>
  <c r="U1101" i="7"/>
  <c r="T1101" i="7"/>
  <c r="S1101" i="7"/>
  <c r="R1101" i="7"/>
  <c r="Q1101" i="7"/>
  <c r="P1101" i="7"/>
  <c r="O1101" i="7"/>
  <c r="N1101" i="7"/>
  <c r="M1101" i="7"/>
  <c r="AC1101" i="7" s="1"/>
  <c r="AB1100" i="7"/>
  <c r="AA1100" i="7"/>
  <c r="Z1100" i="7"/>
  <c r="Y1100" i="7"/>
  <c r="X1100" i="7"/>
  <c r="W1100" i="7"/>
  <c r="V1100" i="7"/>
  <c r="U1100" i="7"/>
  <c r="T1100" i="7"/>
  <c r="S1100" i="7"/>
  <c r="R1100" i="7"/>
  <c r="Q1100" i="7"/>
  <c r="P1100" i="7"/>
  <c r="O1100" i="7"/>
  <c r="N1100" i="7"/>
  <c r="M1100" i="7"/>
  <c r="AC1100" i="7" s="1"/>
  <c r="AB1098" i="7"/>
  <c r="AA1098" i="7"/>
  <c r="Z1098" i="7"/>
  <c r="Y1098" i="7"/>
  <c r="X1098" i="7"/>
  <c r="W1098" i="7"/>
  <c r="V1098" i="7"/>
  <c r="U1098" i="7"/>
  <c r="T1098" i="7"/>
  <c r="S1098" i="7"/>
  <c r="R1098" i="7"/>
  <c r="Q1098" i="7"/>
  <c r="P1098" i="7"/>
  <c r="O1098" i="7"/>
  <c r="N1098" i="7"/>
  <c r="M1098" i="7"/>
  <c r="AC1098" i="7" s="1"/>
  <c r="AB1097" i="7"/>
  <c r="AA1097" i="7"/>
  <c r="Z1097" i="7"/>
  <c r="Y1097" i="7"/>
  <c r="X1097" i="7"/>
  <c r="W1097" i="7"/>
  <c r="V1097" i="7"/>
  <c r="U1097" i="7"/>
  <c r="T1097" i="7"/>
  <c r="S1097" i="7"/>
  <c r="R1097" i="7"/>
  <c r="Q1097" i="7"/>
  <c r="P1097" i="7"/>
  <c r="O1097" i="7"/>
  <c r="N1097" i="7"/>
  <c r="M1097" i="7"/>
  <c r="AC1097" i="7" s="1"/>
  <c r="AB1096" i="7"/>
  <c r="AA1096" i="7"/>
  <c r="Z1096" i="7"/>
  <c r="Y1096" i="7"/>
  <c r="X1096" i="7"/>
  <c r="W1096" i="7"/>
  <c r="V1096" i="7"/>
  <c r="U1096" i="7"/>
  <c r="T1096" i="7"/>
  <c r="S1096" i="7"/>
  <c r="R1096" i="7"/>
  <c r="Q1096" i="7"/>
  <c r="P1096" i="7"/>
  <c r="O1096" i="7"/>
  <c r="N1096" i="7"/>
  <c r="M1096" i="7"/>
  <c r="AC1096" i="7" s="1"/>
  <c r="AB1095" i="7"/>
  <c r="AA1095" i="7"/>
  <c r="Z1095" i="7"/>
  <c r="Y1095" i="7"/>
  <c r="X1095" i="7"/>
  <c r="W1095" i="7"/>
  <c r="V1095" i="7"/>
  <c r="U1095" i="7"/>
  <c r="T1095" i="7"/>
  <c r="S1095" i="7"/>
  <c r="R1095" i="7"/>
  <c r="Q1095" i="7"/>
  <c r="P1095" i="7"/>
  <c r="O1095" i="7"/>
  <c r="N1095" i="7"/>
  <c r="M1095" i="7"/>
  <c r="AC1095" i="7" s="1"/>
  <c r="AB1094" i="7"/>
  <c r="AA1094" i="7"/>
  <c r="Z1094" i="7"/>
  <c r="Y1094" i="7"/>
  <c r="X1094" i="7"/>
  <c r="W1094" i="7"/>
  <c r="V1094" i="7"/>
  <c r="U1094" i="7"/>
  <c r="T1094" i="7"/>
  <c r="S1094" i="7"/>
  <c r="R1094" i="7"/>
  <c r="Q1094" i="7"/>
  <c r="P1094" i="7"/>
  <c r="O1094" i="7"/>
  <c r="N1094" i="7"/>
  <c r="M1094" i="7"/>
  <c r="AC1094" i="7" s="1"/>
  <c r="AB1093" i="7"/>
  <c r="AA1093" i="7"/>
  <c r="Z1093" i="7"/>
  <c r="Y1093" i="7"/>
  <c r="X1093" i="7"/>
  <c r="W1093" i="7"/>
  <c r="V1093" i="7"/>
  <c r="U1093" i="7"/>
  <c r="T1093" i="7"/>
  <c r="S1093" i="7"/>
  <c r="R1093" i="7"/>
  <c r="Q1093" i="7"/>
  <c r="P1093" i="7"/>
  <c r="O1093" i="7"/>
  <c r="N1093" i="7"/>
  <c r="M1093" i="7"/>
  <c r="AB1090" i="11"/>
  <c r="AA1090" i="11"/>
  <c r="Z1090" i="11"/>
  <c r="Y1090" i="11"/>
  <c r="X1090" i="11"/>
  <c r="W1090" i="11"/>
  <c r="V1090" i="11"/>
  <c r="U1090" i="11"/>
  <c r="T1090" i="11"/>
  <c r="S1090" i="11"/>
  <c r="R1090" i="11"/>
  <c r="Q1090" i="11"/>
  <c r="P1090" i="11"/>
  <c r="O1090" i="11"/>
  <c r="N1090" i="11"/>
  <c r="M1090" i="11"/>
  <c r="AC1090" i="11" s="1"/>
  <c r="AB1089" i="11"/>
  <c r="AA1089" i="11"/>
  <c r="Z1089" i="11"/>
  <c r="Y1089" i="11"/>
  <c r="X1089" i="11"/>
  <c r="W1089" i="11"/>
  <c r="V1089" i="11"/>
  <c r="U1089" i="11"/>
  <c r="T1089" i="11"/>
  <c r="S1089" i="11"/>
  <c r="R1089" i="11"/>
  <c r="Q1089" i="11"/>
  <c r="P1089" i="11"/>
  <c r="O1089" i="11"/>
  <c r="N1089" i="11"/>
  <c r="M1089" i="11"/>
  <c r="AC1089" i="11" s="1"/>
  <c r="AC1088" i="11" s="1"/>
  <c r="AB1090" i="7"/>
  <c r="AA1090" i="7"/>
  <c r="Z1090" i="7"/>
  <c r="Y1090" i="7"/>
  <c r="X1090" i="7"/>
  <c r="W1090" i="7"/>
  <c r="V1090" i="7"/>
  <c r="U1090" i="7"/>
  <c r="T1090" i="7"/>
  <c r="S1090" i="7"/>
  <c r="R1090" i="7"/>
  <c r="Q1090" i="7"/>
  <c r="P1090" i="7"/>
  <c r="O1090" i="7"/>
  <c r="N1090" i="7"/>
  <c r="M1090" i="7"/>
  <c r="AC1090" i="7" s="1"/>
  <c r="AB1089" i="7"/>
  <c r="AA1089" i="7"/>
  <c r="Z1089" i="7"/>
  <c r="Y1089" i="7"/>
  <c r="X1089" i="7"/>
  <c r="W1089" i="7"/>
  <c r="V1089" i="7"/>
  <c r="U1089" i="7"/>
  <c r="T1089" i="7"/>
  <c r="S1089" i="7"/>
  <c r="R1089" i="7"/>
  <c r="Q1089" i="7"/>
  <c r="P1089" i="7"/>
  <c r="O1089" i="7"/>
  <c r="N1089" i="7"/>
  <c r="M1089" i="7"/>
  <c r="AC1089" i="7" s="1"/>
  <c r="AC1088" i="7" s="1"/>
  <c r="M1087" i="11"/>
  <c r="AC1087" i="11" s="1"/>
  <c r="M1086" i="11"/>
  <c r="AC1086" i="11" s="1"/>
  <c r="M1085" i="11"/>
  <c r="AC1085" i="11" s="1"/>
  <c r="M1087" i="7"/>
  <c r="AC1087" i="7" s="1"/>
  <c r="M1086" i="7"/>
  <c r="AC1086" i="7" s="1"/>
  <c r="M1085" i="7"/>
  <c r="AC1085" i="7" s="1"/>
  <c r="N1081" i="7"/>
  <c r="O1081" i="7"/>
  <c r="P1081" i="7"/>
  <c r="Q1081" i="7"/>
  <c r="R1081" i="7"/>
  <c r="S1081" i="7"/>
  <c r="T1081" i="7"/>
  <c r="U1081" i="7"/>
  <c r="V1081" i="7"/>
  <c r="W1081" i="7"/>
  <c r="X1081" i="7"/>
  <c r="Y1081" i="7"/>
  <c r="Z1081" i="7"/>
  <c r="AA1081" i="7"/>
  <c r="AB1081" i="7"/>
  <c r="N1082" i="7"/>
  <c r="O1082" i="7"/>
  <c r="P1082" i="7"/>
  <c r="Q1082" i="7"/>
  <c r="R1082" i="7"/>
  <c r="S1082" i="7"/>
  <c r="T1082" i="7"/>
  <c r="U1082" i="7"/>
  <c r="V1082" i="7"/>
  <c r="W1082" i="7"/>
  <c r="X1082" i="7"/>
  <c r="Y1082" i="7"/>
  <c r="Z1082" i="7"/>
  <c r="AA1082" i="7"/>
  <c r="AB1082" i="7"/>
  <c r="M1079" i="7"/>
  <c r="M1080" i="7"/>
  <c r="M1081" i="7"/>
  <c r="M1082" i="7"/>
  <c r="M1078" i="7"/>
  <c r="M1076" i="7"/>
  <c r="M1075" i="7"/>
  <c r="M1074" i="7"/>
  <c r="M1073" i="7"/>
  <c r="M1071" i="7"/>
  <c r="M1070" i="7"/>
  <c r="M1069" i="7"/>
  <c r="N1066" i="7"/>
  <c r="O1066" i="7"/>
  <c r="P1066" i="7"/>
  <c r="Q1066" i="7"/>
  <c r="R1066" i="7"/>
  <c r="S1066" i="7"/>
  <c r="T1066" i="7"/>
  <c r="U1066" i="7"/>
  <c r="V1066" i="7"/>
  <c r="W1066" i="7"/>
  <c r="X1066" i="7"/>
  <c r="Y1066" i="7"/>
  <c r="Z1066" i="7"/>
  <c r="AA1066" i="7"/>
  <c r="AB1066" i="7"/>
  <c r="N1065" i="7"/>
  <c r="O1065" i="7"/>
  <c r="P1065" i="7"/>
  <c r="Q1065" i="7"/>
  <c r="R1065" i="7"/>
  <c r="S1065" i="7"/>
  <c r="T1065" i="7"/>
  <c r="U1065" i="7"/>
  <c r="V1065" i="7"/>
  <c r="W1065" i="7"/>
  <c r="X1065" i="7"/>
  <c r="Y1065" i="7"/>
  <c r="Z1065" i="7"/>
  <c r="AA1065" i="7"/>
  <c r="AB1065" i="7"/>
  <c r="M1066" i="7"/>
  <c r="M1065" i="7"/>
  <c r="AC1065" i="7" s="1"/>
  <c r="M1063" i="7"/>
  <c r="M1062" i="7"/>
  <c r="M1061" i="7"/>
  <c r="M1060" i="7"/>
  <c r="M1059" i="7"/>
  <c r="M1058" i="7"/>
  <c r="M1056" i="7"/>
  <c r="M1055" i="7"/>
  <c r="M1054" i="7"/>
  <c r="M1053" i="7"/>
  <c r="M1052" i="7"/>
  <c r="M1051" i="7"/>
  <c r="M1049" i="7"/>
  <c r="M1048" i="7"/>
  <c r="M1047" i="7"/>
  <c r="M1046" i="7"/>
  <c r="M1045" i="7"/>
  <c r="M1044" i="7"/>
  <c r="M1042" i="7"/>
  <c r="M1041" i="7"/>
  <c r="M1040" i="7"/>
  <c r="M1039" i="7"/>
  <c r="M1038" i="7"/>
  <c r="M1037" i="7"/>
  <c r="M1035" i="7"/>
  <c r="M1034" i="7"/>
  <c r="M1033" i="7"/>
  <c r="M1032" i="7"/>
  <c r="M1031" i="7"/>
  <c r="M1030" i="7"/>
  <c r="M1028" i="7"/>
  <c r="M1027" i="7"/>
  <c r="M1026" i="7"/>
  <c r="M1025" i="7"/>
  <c r="M1024" i="7"/>
  <c r="M1023" i="7"/>
  <c r="M1021" i="7"/>
  <c r="M1020" i="7"/>
  <c r="M1019" i="7"/>
  <c r="M1018" i="7"/>
  <c r="AC1018" i="7" s="1"/>
  <c r="M1017" i="7"/>
  <c r="M1016" i="7"/>
  <c r="M1013" i="7"/>
  <c r="M1012" i="7"/>
  <c r="M1011" i="7"/>
  <c r="M1010" i="7"/>
  <c r="M1009" i="7"/>
  <c r="M1002" i="7"/>
  <c r="M1000" i="7"/>
  <c r="AC1000" i="7" s="1"/>
  <c r="M999" i="7"/>
  <c r="AC999" i="7" s="1"/>
  <c r="M998" i="7"/>
  <c r="AC998" i="7" s="1"/>
  <c r="M996" i="7"/>
  <c r="AC996" i="7" s="1"/>
  <c r="AB995" i="7"/>
  <c r="AA995" i="7"/>
  <c r="Z995" i="7"/>
  <c r="Y995" i="7"/>
  <c r="X995" i="7"/>
  <c r="W995" i="7"/>
  <c r="V995" i="7"/>
  <c r="U995" i="7"/>
  <c r="T995" i="7"/>
  <c r="S995" i="7"/>
  <c r="R995" i="7"/>
  <c r="Q995" i="7"/>
  <c r="P995" i="7"/>
  <c r="O995" i="7"/>
  <c r="N995" i="7"/>
  <c r="M995" i="7"/>
  <c r="AB994" i="7"/>
  <c r="AA994" i="7"/>
  <c r="Z994" i="7"/>
  <c r="Y994" i="7"/>
  <c r="X994" i="7"/>
  <c r="W994" i="7"/>
  <c r="V994" i="7"/>
  <c r="U994" i="7"/>
  <c r="T994" i="7"/>
  <c r="S994" i="7"/>
  <c r="R994" i="7"/>
  <c r="Q994" i="7"/>
  <c r="P994" i="7"/>
  <c r="O994" i="7"/>
  <c r="N994" i="7"/>
  <c r="M994" i="7"/>
  <c r="AC994" i="7" s="1"/>
  <c r="AB992" i="7"/>
  <c r="AA992" i="7"/>
  <c r="Z992" i="7"/>
  <c r="Y992" i="7"/>
  <c r="X992" i="7"/>
  <c r="W992" i="7"/>
  <c r="V992" i="7"/>
  <c r="U992" i="7"/>
  <c r="T992" i="7"/>
  <c r="S992" i="7"/>
  <c r="R992" i="7"/>
  <c r="Q992" i="7"/>
  <c r="P992" i="7"/>
  <c r="O992" i="7"/>
  <c r="N992" i="7"/>
  <c r="M992" i="7"/>
  <c r="M991" i="7"/>
  <c r="AC991" i="7" s="1"/>
  <c r="M985" i="7"/>
  <c r="N985" i="7"/>
  <c r="O985" i="7"/>
  <c r="P985" i="7"/>
  <c r="Q985" i="7"/>
  <c r="R985" i="7"/>
  <c r="S985" i="7"/>
  <c r="T985" i="7"/>
  <c r="U985" i="7"/>
  <c r="V985" i="7"/>
  <c r="W985" i="7"/>
  <c r="X985" i="7"/>
  <c r="Y985" i="7"/>
  <c r="Z985" i="7"/>
  <c r="AA985" i="7"/>
  <c r="AB985" i="7"/>
  <c r="AB984" i="7"/>
  <c r="AA984" i="7"/>
  <c r="Z984" i="7"/>
  <c r="Y984" i="7"/>
  <c r="X984" i="7"/>
  <c r="W984" i="7"/>
  <c r="V984" i="7"/>
  <c r="U984" i="7"/>
  <c r="T984" i="7"/>
  <c r="S984" i="7"/>
  <c r="R984" i="7"/>
  <c r="Q984" i="7"/>
  <c r="P984" i="7"/>
  <c r="O984" i="7"/>
  <c r="N984" i="7"/>
  <c r="M984" i="7"/>
  <c r="AB983" i="7"/>
  <c r="AA983" i="7"/>
  <c r="Z983" i="7"/>
  <c r="Y983" i="7"/>
  <c r="X983" i="7"/>
  <c r="W983" i="7"/>
  <c r="V983" i="7"/>
  <c r="U983" i="7"/>
  <c r="T983" i="7"/>
  <c r="S983" i="7"/>
  <c r="R983" i="7"/>
  <c r="Q983" i="7"/>
  <c r="P983" i="7"/>
  <c r="O983" i="7"/>
  <c r="N983" i="7"/>
  <c r="M983" i="7"/>
  <c r="AB988" i="7"/>
  <c r="AA988" i="7"/>
  <c r="Z988" i="7"/>
  <c r="Y988" i="7"/>
  <c r="X988" i="7"/>
  <c r="W988" i="7"/>
  <c r="V988" i="7"/>
  <c r="U988" i="7"/>
  <c r="T988" i="7"/>
  <c r="S988" i="7"/>
  <c r="R988" i="7"/>
  <c r="Q988" i="7"/>
  <c r="P988" i="7"/>
  <c r="O988" i="7"/>
  <c r="N988" i="7"/>
  <c r="M988" i="7"/>
  <c r="AB987" i="7"/>
  <c r="AA987" i="7"/>
  <c r="Z987" i="7"/>
  <c r="Y987" i="7"/>
  <c r="X987" i="7"/>
  <c r="W987" i="7"/>
  <c r="V987" i="7"/>
  <c r="U987" i="7"/>
  <c r="T987" i="7"/>
  <c r="S987" i="7"/>
  <c r="R987" i="7"/>
  <c r="Q987" i="7"/>
  <c r="P987" i="7"/>
  <c r="O987" i="7"/>
  <c r="N987" i="7"/>
  <c r="M987" i="7"/>
  <c r="AB981" i="7"/>
  <c r="AA981" i="7"/>
  <c r="Z981" i="7"/>
  <c r="Y981" i="7"/>
  <c r="X981" i="7"/>
  <c r="W981" i="7"/>
  <c r="V981" i="7"/>
  <c r="U981" i="7"/>
  <c r="T981" i="7"/>
  <c r="S981" i="7"/>
  <c r="R981" i="7"/>
  <c r="Q981" i="7"/>
  <c r="P981" i="7"/>
  <c r="O981" i="7"/>
  <c r="N981" i="7"/>
  <c r="M981" i="7"/>
  <c r="AB980" i="7"/>
  <c r="AA980" i="7"/>
  <c r="Z980" i="7"/>
  <c r="Y980" i="7"/>
  <c r="X980" i="7"/>
  <c r="W980" i="7"/>
  <c r="V980" i="7"/>
  <c r="U980" i="7"/>
  <c r="T980" i="7"/>
  <c r="S980" i="7"/>
  <c r="R980" i="7"/>
  <c r="Q980" i="7"/>
  <c r="P980" i="7"/>
  <c r="O980" i="7"/>
  <c r="N980" i="7"/>
  <c r="M980" i="7"/>
  <c r="AB978" i="7"/>
  <c r="AA978" i="7"/>
  <c r="Z978" i="7"/>
  <c r="Y978" i="7"/>
  <c r="X978" i="7"/>
  <c r="W978" i="7"/>
  <c r="V978" i="7"/>
  <c r="U978" i="7"/>
  <c r="T978" i="7"/>
  <c r="S978" i="7"/>
  <c r="R978" i="7"/>
  <c r="Q978" i="7"/>
  <c r="P978" i="7"/>
  <c r="O978" i="7"/>
  <c r="N978" i="7"/>
  <c r="M978" i="7"/>
  <c r="AB977" i="7"/>
  <c r="AA977" i="7"/>
  <c r="Z977" i="7"/>
  <c r="Y977" i="7"/>
  <c r="X977" i="7"/>
  <c r="W977" i="7"/>
  <c r="V977" i="7"/>
  <c r="U977" i="7"/>
  <c r="T977" i="7"/>
  <c r="S977" i="7"/>
  <c r="R977" i="7"/>
  <c r="Q977" i="7"/>
  <c r="P977" i="7"/>
  <c r="O977" i="7"/>
  <c r="N977" i="7"/>
  <c r="M977" i="7"/>
  <c r="AB975" i="7"/>
  <c r="AA975" i="7"/>
  <c r="Z975" i="7"/>
  <c r="Y975" i="7"/>
  <c r="X975" i="7"/>
  <c r="W975" i="7"/>
  <c r="V975" i="7"/>
  <c r="U975" i="7"/>
  <c r="T975" i="7"/>
  <c r="S975" i="7"/>
  <c r="R975" i="7"/>
  <c r="Q975" i="7"/>
  <c r="P975" i="7"/>
  <c r="O975" i="7"/>
  <c r="N975" i="7"/>
  <c r="M975" i="7"/>
  <c r="AB974" i="7"/>
  <c r="AA974" i="7"/>
  <c r="Z974" i="7"/>
  <c r="Y974" i="7"/>
  <c r="X974" i="7"/>
  <c r="W974" i="7"/>
  <c r="V974" i="7"/>
  <c r="U974" i="7"/>
  <c r="T974" i="7"/>
  <c r="S974" i="7"/>
  <c r="R974" i="7"/>
  <c r="Q974" i="7"/>
  <c r="P974" i="7"/>
  <c r="O974" i="7"/>
  <c r="N974" i="7"/>
  <c r="M974" i="7"/>
  <c r="AB972" i="7"/>
  <c r="AA972" i="7"/>
  <c r="Z972" i="7"/>
  <c r="Y972" i="7"/>
  <c r="X972" i="7"/>
  <c r="W972" i="7"/>
  <c r="V972" i="7"/>
  <c r="U972" i="7"/>
  <c r="T972" i="7"/>
  <c r="S972" i="7"/>
  <c r="R972" i="7"/>
  <c r="Q972" i="7"/>
  <c r="P972" i="7"/>
  <c r="O972" i="7"/>
  <c r="N972" i="7"/>
  <c r="M972" i="7"/>
  <c r="AB971" i="7"/>
  <c r="AA971" i="7"/>
  <c r="Z971" i="7"/>
  <c r="Y971" i="7"/>
  <c r="X971" i="7"/>
  <c r="W971" i="7"/>
  <c r="V971" i="7"/>
  <c r="U971" i="7"/>
  <c r="T971" i="7"/>
  <c r="S971" i="7"/>
  <c r="R971" i="7"/>
  <c r="Q971" i="7"/>
  <c r="P971" i="7"/>
  <c r="O971" i="7"/>
  <c r="N971" i="7"/>
  <c r="M971" i="7"/>
  <c r="AB969" i="7"/>
  <c r="AA969" i="7"/>
  <c r="Z969" i="7"/>
  <c r="Y969" i="7"/>
  <c r="X969" i="7"/>
  <c r="W969" i="7"/>
  <c r="V969" i="7"/>
  <c r="U969" i="7"/>
  <c r="T969" i="7"/>
  <c r="S969" i="7"/>
  <c r="R969" i="7"/>
  <c r="Q969" i="7"/>
  <c r="P969" i="7"/>
  <c r="O969" i="7"/>
  <c r="N969" i="7"/>
  <c r="M969" i="7"/>
  <c r="AB968" i="7"/>
  <c r="AA968" i="7"/>
  <c r="Z968" i="7"/>
  <c r="Y968" i="7"/>
  <c r="X968" i="7"/>
  <c r="W968" i="7"/>
  <c r="V968" i="7"/>
  <c r="U968" i="7"/>
  <c r="T968" i="7"/>
  <c r="S968" i="7"/>
  <c r="R968" i="7"/>
  <c r="Q968" i="7"/>
  <c r="P968" i="7"/>
  <c r="O968" i="7"/>
  <c r="N968" i="7"/>
  <c r="M968" i="7"/>
  <c r="AB966" i="7"/>
  <c r="AA966" i="7"/>
  <c r="Z966" i="7"/>
  <c r="Y966" i="7"/>
  <c r="X966" i="7"/>
  <c r="W966" i="7"/>
  <c r="V966" i="7"/>
  <c r="U966" i="7"/>
  <c r="T966" i="7"/>
  <c r="S966" i="7"/>
  <c r="R966" i="7"/>
  <c r="Q966" i="7"/>
  <c r="P966" i="7"/>
  <c r="O966" i="7"/>
  <c r="N966" i="7"/>
  <c r="M966" i="7"/>
  <c r="AB965" i="7"/>
  <c r="AA965" i="7"/>
  <c r="Z965" i="7"/>
  <c r="Y965" i="7"/>
  <c r="X965" i="7"/>
  <c r="W965" i="7"/>
  <c r="V965" i="7"/>
  <c r="U965" i="7"/>
  <c r="T965" i="7"/>
  <c r="S965" i="7"/>
  <c r="R965" i="7"/>
  <c r="Q965" i="7"/>
  <c r="P965" i="7"/>
  <c r="O965" i="7"/>
  <c r="N965" i="7"/>
  <c r="M965" i="7"/>
  <c r="AB962" i="7"/>
  <c r="AA962" i="7"/>
  <c r="Z962" i="7"/>
  <c r="Y962" i="7"/>
  <c r="X962" i="7"/>
  <c r="W962" i="7"/>
  <c r="V962" i="7"/>
  <c r="U962" i="7"/>
  <c r="T962" i="7"/>
  <c r="S962" i="7"/>
  <c r="R962" i="7"/>
  <c r="Q962" i="7"/>
  <c r="P962" i="7"/>
  <c r="O962" i="7"/>
  <c r="N962" i="7"/>
  <c r="M962" i="7"/>
  <c r="AB961" i="7"/>
  <c r="AA961" i="7"/>
  <c r="Z961" i="7"/>
  <c r="Y961" i="7"/>
  <c r="X961" i="7"/>
  <c r="W961" i="7"/>
  <c r="V961" i="7"/>
  <c r="U961" i="7"/>
  <c r="T961" i="7"/>
  <c r="S961" i="7"/>
  <c r="R961" i="7"/>
  <c r="Q961" i="7"/>
  <c r="P961" i="7"/>
  <c r="O961" i="7"/>
  <c r="N961" i="7"/>
  <c r="M961" i="7"/>
  <c r="AB960" i="7"/>
  <c r="AA960" i="7"/>
  <c r="Z960" i="7"/>
  <c r="Y960" i="7"/>
  <c r="X960" i="7"/>
  <c r="W960" i="7"/>
  <c r="V960" i="7"/>
  <c r="U960" i="7"/>
  <c r="T960" i="7"/>
  <c r="S960" i="7"/>
  <c r="R960" i="7"/>
  <c r="Q960" i="7"/>
  <c r="P960" i="7"/>
  <c r="O960" i="7"/>
  <c r="N960" i="7"/>
  <c r="M960" i="7"/>
  <c r="AB958" i="7"/>
  <c r="AA958" i="7"/>
  <c r="Z958" i="7"/>
  <c r="Y958" i="7"/>
  <c r="X958" i="7"/>
  <c r="W958" i="7"/>
  <c r="V958" i="7"/>
  <c r="U958" i="7"/>
  <c r="T958" i="7"/>
  <c r="S958" i="7"/>
  <c r="R958" i="7"/>
  <c r="Q958" i="7"/>
  <c r="P958" i="7"/>
  <c r="O958" i="7"/>
  <c r="N958" i="7"/>
  <c r="M958" i="7"/>
  <c r="AB957" i="7"/>
  <c r="AA957" i="7"/>
  <c r="Z957" i="7"/>
  <c r="Y957" i="7"/>
  <c r="X957" i="7"/>
  <c r="W957" i="7"/>
  <c r="V957" i="7"/>
  <c r="U957" i="7"/>
  <c r="T957" i="7"/>
  <c r="S957" i="7"/>
  <c r="R957" i="7"/>
  <c r="Q957" i="7"/>
  <c r="P957" i="7"/>
  <c r="O957" i="7"/>
  <c r="N957" i="7"/>
  <c r="M957" i="7"/>
  <c r="AB955" i="7"/>
  <c r="AA955" i="7"/>
  <c r="Z955" i="7"/>
  <c r="Y955" i="7"/>
  <c r="X955" i="7"/>
  <c r="W955" i="7"/>
  <c r="V955" i="7"/>
  <c r="U955" i="7"/>
  <c r="T955" i="7"/>
  <c r="S955" i="7"/>
  <c r="R955" i="7"/>
  <c r="Q955" i="7"/>
  <c r="P955" i="7"/>
  <c r="O955" i="7"/>
  <c r="N955" i="7"/>
  <c r="M955" i="7"/>
  <c r="AB954" i="7"/>
  <c r="AA954" i="7"/>
  <c r="Z954" i="7"/>
  <c r="Y954" i="7"/>
  <c r="X954" i="7"/>
  <c r="W954" i="7"/>
  <c r="V954" i="7"/>
  <c r="U954" i="7"/>
  <c r="T954" i="7"/>
  <c r="S954" i="7"/>
  <c r="R954" i="7"/>
  <c r="Q954" i="7"/>
  <c r="P954" i="7"/>
  <c r="O954" i="7"/>
  <c r="N954" i="7"/>
  <c r="M954" i="7"/>
  <c r="AB953" i="7"/>
  <c r="AA953" i="7"/>
  <c r="Z953" i="7"/>
  <c r="Y953" i="7"/>
  <c r="X953" i="7"/>
  <c r="W953" i="7"/>
  <c r="V953" i="7"/>
  <c r="U953" i="7"/>
  <c r="T953" i="7"/>
  <c r="S953" i="7"/>
  <c r="R953" i="7"/>
  <c r="Q953" i="7"/>
  <c r="P953" i="7"/>
  <c r="O953" i="7"/>
  <c r="N953" i="7"/>
  <c r="M953" i="7"/>
  <c r="AB948" i="7"/>
  <c r="AA948" i="7"/>
  <c r="Z948" i="7"/>
  <c r="Y948" i="7"/>
  <c r="X948" i="7"/>
  <c r="W948" i="7"/>
  <c r="V948" i="7"/>
  <c r="U948" i="7"/>
  <c r="T948" i="7"/>
  <c r="S948" i="7"/>
  <c r="R948" i="7"/>
  <c r="Q948" i="7"/>
  <c r="P948" i="7"/>
  <c r="O948" i="7"/>
  <c r="N948" i="7"/>
  <c r="M948" i="7"/>
  <c r="AB947" i="7"/>
  <c r="AA947" i="7"/>
  <c r="Z947" i="7"/>
  <c r="Y947" i="7"/>
  <c r="X947" i="7"/>
  <c r="W947" i="7"/>
  <c r="V947" i="7"/>
  <c r="U947" i="7"/>
  <c r="T947" i="7"/>
  <c r="S947" i="7"/>
  <c r="R947" i="7"/>
  <c r="Q947" i="7"/>
  <c r="P947" i="7"/>
  <c r="O947" i="7"/>
  <c r="N947" i="7"/>
  <c r="M947" i="7"/>
  <c r="AB946" i="7"/>
  <c r="AA946" i="7"/>
  <c r="Z946" i="7"/>
  <c r="Y946" i="7"/>
  <c r="X946" i="7"/>
  <c r="W946" i="7"/>
  <c r="V946" i="7"/>
  <c r="U946" i="7"/>
  <c r="T946" i="7"/>
  <c r="S946" i="7"/>
  <c r="R946" i="7"/>
  <c r="Q946" i="7"/>
  <c r="P946" i="7"/>
  <c r="O946" i="7"/>
  <c r="N946" i="7"/>
  <c r="M946" i="7"/>
  <c r="AB951" i="7"/>
  <c r="AA951" i="7"/>
  <c r="Z951" i="7"/>
  <c r="Y951" i="7"/>
  <c r="X951" i="7"/>
  <c r="W951" i="7"/>
  <c r="V951" i="7"/>
  <c r="U951" i="7"/>
  <c r="T951" i="7"/>
  <c r="S951" i="7"/>
  <c r="R951" i="7"/>
  <c r="Q951" i="7"/>
  <c r="P951" i="7"/>
  <c r="O951" i="7"/>
  <c r="N951" i="7"/>
  <c r="M951" i="7"/>
  <c r="AB950" i="7"/>
  <c r="AA950" i="7"/>
  <c r="Z950" i="7"/>
  <c r="Y950" i="7"/>
  <c r="X950" i="7"/>
  <c r="W950" i="7"/>
  <c r="V950" i="7"/>
  <c r="U950" i="7"/>
  <c r="T950" i="7"/>
  <c r="S950" i="7"/>
  <c r="R950" i="7"/>
  <c r="Q950" i="7"/>
  <c r="P950" i="7"/>
  <c r="O950" i="7"/>
  <c r="N950" i="7"/>
  <c r="M950" i="7"/>
  <c r="AB944" i="7"/>
  <c r="AA944" i="7"/>
  <c r="Z944" i="7"/>
  <c r="Y944" i="7"/>
  <c r="X944" i="7"/>
  <c r="W944" i="7"/>
  <c r="V944" i="7"/>
  <c r="U944" i="7"/>
  <c r="T944" i="7"/>
  <c r="S944" i="7"/>
  <c r="R944" i="7"/>
  <c r="Q944" i="7"/>
  <c r="P944" i="7"/>
  <c r="O944" i="7"/>
  <c r="N944" i="7"/>
  <c r="M944" i="7"/>
  <c r="AB943" i="7"/>
  <c r="AA943" i="7"/>
  <c r="Z943" i="7"/>
  <c r="Y943" i="7"/>
  <c r="X943" i="7"/>
  <c r="W943" i="7"/>
  <c r="V943" i="7"/>
  <c r="U943" i="7"/>
  <c r="T943" i="7"/>
  <c r="S943" i="7"/>
  <c r="R943" i="7"/>
  <c r="Q943" i="7"/>
  <c r="P943" i="7"/>
  <c r="O943" i="7"/>
  <c r="N943" i="7"/>
  <c r="M943" i="7"/>
  <c r="AB940" i="7"/>
  <c r="AA940" i="7"/>
  <c r="Z940" i="7"/>
  <c r="Y940" i="7"/>
  <c r="X940" i="7"/>
  <c r="W940" i="7"/>
  <c r="V940" i="7"/>
  <c r="U940" i="7"/>
  <c r="T940" i="7"/>
  <c r="S940" i="7"/>
  <c r="R940" i="7"/>
  <c r="Q940" i="7"/>
  <c r="P940" i="7"/>
  <c r="O940" i="7"/>
  <c r="N940" i="7"/>
  <c r="M940" i="7"/>
  <c r="AB939" i="7"/>
  <c r="AA939" i="7"/>
  <c r="Z939" i="7"/>
  <c r="Y939" i="7"/>
  <c r="X939" i="7"/>
  <c r="W939" i="7"/>
  <c r="V939" i="7"/>
  <c r="U939" i="7"/>
  <c r="T939" i="7"/>
  <c r="S939" i="7"/>
  <c r="R939" i="7"/>
  <c r="Q939" i="7"/>
  <c r="P939" i="7"/>
  <c r="O939" i="7"/>
  <c r="N939" i="7"/>
  <c r="M939" i="7"/>
  <c r="AB938" i="7"/>
  <c r="AA938" i="7"/>
  <c r="Z938" i="7"/>
  <c r="Y938" i="7"/>
  <c r="X938" i="7"/>
  <c r="W938" i="7"/>
  <c r="V938" i="7"/>
  <c r="U938" i="7"/>
  <c r="T938" i="7"/>
  <c r="S938" i="7"/>
  <c r="R938" i="7"/>
  <c r="Q938" i="7"/>
  <c r="P938" i="7"/>
  <c r="O938" i="7"/>
  <c r="N938" i="7"/>
  <c r="M938" i="7"/>
  <c r="AB936" i="7"/>
  <c r="AA936" i="7"/>
  <c r="Z936" i="7"/>
  <c r="Y936" i="7"/>
  <c r="X936" i="7"/>
  <c r="W936" i="7"/>
  <c r="V936" i="7"/>
  <c r="U936" i="7"/>
  <c r="T936" i="7"/>
  <c r="S936" i="7"/>
  <c r="R936" i="7"/>
  <c r="Q936" i="7"/>
  <c r="P936" i="7"/>
  <c r="O936" i="7"/>
  <c r="N936" i="7"/>
  <c r="M936" i="7"/>
  <c r="AB935" i="7"/>
  <c r="AA935" i="7"/>
  <c r="Z935" i="7"/>
  <c r="Y935" i="7"/>
  <c r="X935" i="7"/>
  <c r="W935" i="7"/>
  <c r="V935" i="7"/>
  <c r="U935" i="7"/>
  <c r="T935" i="7"/>
  <c r="S935" i="7"/>
  <c r="R935" i="7"/>
  <c r="Q935" i="7"/>
  <c r="P935" i="7"/>
  <c r="O935" i="7"/>
  <c r="N935" i="7"/>
  <c r="M935" i="7"/>
  <c r="AB934" i="7"/>
  <c r="AA934" i="7"/>
  <c r="Z934" i="7"/>
  <c r="Y934" i="7"/>
  <c r="X934" i="7"/>
  <c r="W934" i="7"/>
  <c r="V934" i="7"/>
  <c r="U934" i="7"/>
  <c r="T934" i="7"/>
  <c r="S934" i="7"/>
  <c r="R934" i="7"/>
  <c r="Q934" i="7"/>
  <c r="P934" i="7"/>
  <c r="O934" i="7"/>
  <c r="N934" i="7"/>
  <c r="M934" i="7"/>
  <c r="AB932" i="7"/>
  <c r="AA932" i="7"/>
  <c r="Z932" i="7"/>
  <c r="Y932" i="7"/>
  <c r="X932" i="7"/>
  <c r="W932" i="7"/>
  <c r="V932" i="7"/>
  <c r="U932" i="7"/>
  <c r="T932" i="7"/>
  <c r="S932" i="7"/>
  <c r="R932" i="7"/>
  <c r="Q932" i="7"/>
  <c r="P932" i="7"/>
  <c r="O932" i="7"/>
  <c r="N932" i="7"/>
  <c r="M932" i="7"/>
  <c r="AB931" i="7"/>
  <c r="AA931" i="7"/>
  <c r="Z931" i="7"/>
  <c r="Y931" i="7"/>
  <c r="X931" i="7"/>
  <c r="W931" i="7"/>
  <c r="V931" i="7"/>
  <c r="U931" i="7"/>
  <c r="T931" i="7"/>
  <c r="S931" i="7"/>
  <c r="R931" i="7"/>
  <c r="Q931" i="7"/>
  <c r="P931" i="7"/>
  <c r="O931" i="7"/>
  <c r="N931" i="7"/>
  <c r="M931" i="7"/>
  <c r="AB930" i="7"/>
  <c r="AA930" i="7"/>
  <c r="Z930" i="7"/>
  <c r="Y930" i="7"/>
  <c r="X930" i="7"/>
  <c r="W930" i="7"/>
  <c r="V930" i="7"/>
  <c r="U930" i="7"/>
  <c r="T930" i="7"/>
  <c r="S930" i="7"/>
  <c r="R930" i="7"/>
  <c r="Q930" i="7"/>
  <c r="P930" i="7"/>
  <c r="O930" i="7"/>
  <c r="N930" i="7"/>
  <c r="M930" i="7"/>
  <c r="AB927" i="7"/>
  <c r="AA927" i="7"/>
  <c r="Z927" i="7"/>
  <c r="Y927" i="7"/>
  <c r="X927" i="7"/>
  <c r="W927" i="7"/>
  <c r="V927" i="7"/>
  <c r="U927" i="7"/>
  <c r="T927" i="7"/>
  <c r="S927" i="7"/>
  <c r="R927" i="7"/>
  <c r="Q927" i="7"/>
  <c r="P927" i="7"/>
  <c r="O927" i="7"/>
  <c r="N927" i="7"/>
  <c r="M927" i="7"/>
  <c r="AB926" i="7"/>
  <c r="AA926" i="7"/>
  <c r="Z926" i="7"/>
  <c r="Y926" i="7"/>
  <c r="X926" i="7"/>
  <c r="W926" i="7"/>
  <c r="V926" i="7"/>
  <c r="U926" i="7"/>
  <c r="T926" i="7"/>
  <c r="S926" i="7"/>
  <c r="R926" i="7"/>
  <c r="Q926" i="7"/>
  <c r="P926" i="7"/>
  <c r="O926" i="7"/>
  <c r="N926" i="7"/>
  <c r="M926" i="7"/>
  <c r="AB925" i="7"/>
  <c r="AA925" i="7"/>
  <c r="Z925" i="7"/>
  <c r="Y925" i="7"/>
  <c r="X925" i="7"/>
  <c r="W925" i="7"/>
  <c r="V925" i="7"/>
  <c r="U925" i="7"/>
  <c r="T925" i="7"/>
  <c r="S925" i="7"/>
  <c r="R925" i="7"/>
  <c r="Q925" i="7"/>
  <c r="P925" i="7"/>
  <c r="O925" i="7"/>
  <c r="N925" i="7"/>
  <c r="M925" i="7"/>
  <c r="AB924" i="7"/>
  <c r="AA924" i="7"/>
  <c r="Z924" i="7"/>
  <c r="Y924" i="7"/>
  <c r="X924" i="7"/>
  <c r="W924" i="7"/>
  <c r="V924" i="7"/>
  <c r="U924" i="7"/>
  <c r="T924" i="7"/>
  <c r="S924" i="7"/>
  <c r="R924" i="7"/>
  <c r="Q924" i="7"/>
  <c r="P924" i="7"/>
  <c r="O924" i="7"/>
  <c r="N924" i="7"/>
  <c r="M924" i="7"/>
  <c r="AB922" i="7"/>
  <c r="AA922" i="7"/>
  <c r="Z922" i="7"/>
  <c r="Y922" i="7"/>
  <c r="X922" i="7"/>
  <c r="W922" i="7"/>
  <c r="V922" i="7"/>
  <c r="U922" i="7"/>
  <c r="T922" i="7"/>
  <c r="S922" i="7"/>
  <c r="R922" i="7"/>
  <c r="Q922" i="7"/>
  <c r="P922" i="7"/>
  <c r="O922" i="7"/>
  <c r="N922" i="7"/>
  <c r="M922" i="7"/>
  <c r="AB921" i="7"/>
  <c r="AA921" i="7"/>
  <c r="Z921" i="7"/>
  <c r="Y921" i="7"/>
  <c r="X921" i="7"/>
  <c r="W921" i="7"/>
  <c r="V921" i="7"/>
  <c r="U921" i="7"/>
  <c r="T921" i="7"/>
  <c r="S921" i="7"/>
  <c r="R921" i="7"/>
  <c r="Q921" i="7"/>
  <c r="P921" i="7"/>
  <c r="O921" i="7"/>
  <c r="N921" i="7"/>
  <c r="M921" i="7"/>
  <c r="AB920" i="7"/>
  <c r="AA920" i="7"/>
  <c r="Z920" i="7"/>
  <c r="Y920" i="7"/>
  <c r="X920" i="7"/>
  <c r="W920" i="7"/>
  <c r="V920" i="7"/>
  <c r="U920" i="7"/>
  <c r="T920" i="7"/>
  <c r="S920" i="7"/>
  <c r="R920" i="7"/>
  <c r="Q920" i="7"/>
  <c r="P920" i="7"/>
  <c r="O920" i="7"/>
  <c r="N920" i="7"/>
  <c r="M920" i="7"/>
  <c r="AB919" i="7"/>
  <c r="AA919" i="7"/>
  <c r="Z919" i="7"/>
  <c r="Y919" i="7"/>
  <c r="X919" i="7"/>
  <c r="W919" i="7"/>
  <c r="V919" i="7"/>
  <c r="U919" i="7"/>
  <c r="T919" i="7"/>
  <c r="S919" i="7"/>
  <c r="R919" i="7"/>
  <c r="Q919" i="7"/>
  <c r="P919" i="7"/>
  <c r="O919" i="7"/>
  <c r="N919" i="7"/>
  <c r="M919" i="7"/>
  <c r="AB917" i="7"/>
  <c r="AA917" i="7"/>
  <c r="Z917" i="7"/>
  <c r="Y917" i="7"/>
  <c r="X917" i="7"/>
  <c r="W917" i="7"/>
  <c r="V917" i="7"/>
  <c r="U917" i="7"/>
  <c r="T917" i="7"/>
  <c r="S917" i="7"/>
  <c r="R917" i="7"/>
  <c r="Q917" i="7"/>
  <c r="P917" i="7"/>
  <c r="O917" i="7"/>
  <c r="N917" i="7"/>
  <c r="M917" i="7"/>
  <c r="AB916" i="7"/>
  <c r="AA916" i="7"/>
  <c r="Z916" i="7"/>
  <c r="Y916" i="7"/>
  <c r="X916" i="7"/>
  <c r="W916" i="7"/>
  <c r="V916" i="7"/>
  <c r="U916" i="7"/>
  <c r="T916" i="7"/>
  <c r="S916" i="7"/>
  <c r="R916" i="7"/>
  <c r="Q916" i="7"/>
  <c r="P916" i="7"/>
  <c r="O916" i="7"/>
  <c r="N916" i="7"/>
  <c r="M916" i="7"/>
  <c r="AB915" i="7"/>
  <c r="AA915" i="7"/>
  <c r="Z915" i="7"/>
  <c r="Y915" i="7"/>
  <c r="X915" i="7"/>
  <c r="W915" i="7"/>
  <c r="V915" i="7"/>
  <c r="U915" i="7"/>
  <c r="T915" i="7"/>
  <c r="S915" i="7"/>
  <c r="R915" i="7"/>
  <c r="Q915" i="7"/>
  <c r="P915" i="7"/>
  <c r="O915" i="7"/>
  <c r="N915" i="7"/>
  <c r="M915" i="7"/>
  <c r="AB914" i="7"/>
  <c r="AA914" i="7"/>
  <c r="Z914" i="7"/>
  <c r="Y914" i="7"/>
  <c r="X914" i="7"/>
  <c r="W914" i="7"/>
  <c r="V914" i="7"/>
  <c r="U914" i="7"/>
  <c r="T914" i="7"/>
  <c r="S914" i="7"/>
  <c r="R914" i="7"/>
  <c r="Q914" i="7"/>
  <c r="P914" i="7"/>
  <c r="O914" i="7"/>
  <c r="N914" i="7"/>
  <c r="M914" i="7"/>
  <c r="N896" i="7"/>
  <c r="O896" i="7"/>
  <c r="P896" i="7"/>
  <c r="Q896" i="7"/>
  <c r="R896" i="7"/>
  <c r="S896" i="7"/>
  <c r="T896" i="7"/>
  <c r="U896" i="7"/>
  <c r="V896" i="7"/>
  <c r="W896" i="7"/>
  <c r="X896" i="7"/>
  <c r="Y896" i="7"/>
  <c r="Z896" i="7"/>
  <c r="AA896" i="7"/>
  <c r="AB896" i="7"/>
  <c r="N897" i="7"/>
  <c r="O897" i="7"/>
  <c r="P897" i="7"/>
  <c r="Q897" i="7"/>
  <c r="R897" i="7"/>
  <c r="S897" i="7"/>
  <c r="U897" i="7"/>
  <c r="V897" i="7"/>
  <c r="W897" i="7"/>
  <c r="X897" i="7"/>
  <c r="Y897" i="7"/>
  <c r="Z897" i="7"/>
  <c r="AA897" i="7"/>
  <c r="AB897" i="7"/>
  <c r="N900" i="7"/>
  <c r="O900" i="7"/>
  <c r="P900" i="7"/>
  <c r="Q900" i="7"/>
  <c r="R900" i="7"/>
  <c r="S900" i="7"/>
  <c r="T900" i="7"/>
  <c r="U900" i="7"/>
  <c r="V900" i="7"/>
  <c r="W900" i="7"/>
  <c r="X900" i="7"/>
  <c r="Y900" i="7"/>
  <c r="Z900" i="7"/>
  <c r="AA900" i="7"/>
  <c r="AB900" i="7"/>
  <c r="N901" i="7"/>
  <c r="O901" i="7"/>
  <c r="P901" i="7"/>
  <c r="Q901" i="7"/>
  <c r="R901" i="7"/>
  <c r="S901" i="7"/>
  <c r="U901" i="7"/>
  <c r="V901" i="7"/>
  <c r="W901" i="7"/>
  <c r="X901" i="7"/>
  <c r="Y901" i="7"/>
  <c r="Z901" i="7"/>
  <c r="AA901" i="7"/>
  <c r="AB901" i="7"/>
  <c r="N904" i="7"/>
  <c r="O904" i="7"/>
  <c r="P904" i="7"/>
  <c r="Q904" i="7"/>
  <c r="R904" i="7"/>
  <c r="S904" i="7"/>
  <c r="T904" i="7"/>
  <c r="U904" i="7"/>
  <c r="V904" i="7"/>
  <c r="W904" i="7"/>
  <c r="X904" i="7"/>
  <c r="Y904" i="7"/>
  <c r="Z904" i="7"/>
  <c r="AA904" i="7"/>
  <c r="AB904" i="7"/>
  <c r="N907" i="7"/>
  <c r="O907" i="7"/>
  <c r="P907" i="7"/>
  <c r="Q907" i="7"/>
  <c r="R907" i="7"/>
  <c r="S907" i="7"/>
  <c r="T907" i="7"/>
  <c r="U907" i="7"/>
  <c r="V907" i="7"/>
  <c r="W907" i="7"/>
  <c r="X907" i="7"/>
  <c r="Y907" i="7"/>
  <c r="Z907" i="7"/>
  <c r="AA907" i="7"/>
  <c r="AB907" i="7"/>
  <c r="N908" i="7"/>
  <c r="O908" i="7"/>
  <c r="P908" i="7"/>
  <c r="Q908" i="7"/>
  <c r="R908" i="7"/>
  <c r="S908" i="7"/>
  <c r="T908" i="7"/>
  <c r="U908" i="7"/>
  <c r="V908" i="7"/>
  <c r="W908" i="7"/>
  <c r="X908" i="7"/>
  <c r="Y908" i="7"/>
  <c r="Z908" i="7"/>
  <c r="AA908" i="7"/>
  <c r="AB908" i="7"/>
  <c r="N909" i="7"/>
  <c r="O909" i="7"/>
  <c r="P909" i="7"/>
  <c r="Q909" i="7"/>
  <c r="R909" i="7"/>
  <c r="S909" i="7"/>
  <c r="T909" i="7"/>
  <c r="U909" i="7"/>
  <c r="V909" i="7"/>
  <c r="W909" i="7"/>
  <c r="X909" i="7"/>
  <c r="Y909" i="7"/>
  <c r="Z909" i="7"/>
  <c r="AA909" i="7"/>
  <c r="AB909" i="7"/>
  <c r="N910" i="7"/>
  <c r="O910" i="7"/>
  <c r="P910" i="7"/>
  <c r="Q910" i="7"/>
  <c r="R910" i="7"/>
  <c r="S910" i="7"/>
  <c r="T910" i="7"/>
  <c r="U910" i="7"/>
  <c r="V910" i="7"/>
  <c r="W910" i="7"/>
  <c r="X910" i="7"/>
  <c r="Y910" i="7"/>
  <c r="Z910" i="7"/>
  <c r="AA910" i="7"/>
  <c r="AB910" i="7"/>
  <c r="M910" i="7"/>
  <c r="M909" i="7"/>
  <c r="M908" i="7"/>
  <c r="M907" i="7"/>
  <c r="AC907" i="7" s="1"/>
  <c r="M905" i="7"/>
  <c r="AC905" i="7" s="1"/>
  <c r="M904" i="7"/>
  <c r="AC904" i="7" s="1"/>
  <c r="M900" i="7"/>
  <c r="M901" i="7"/>
  <c r="AC901" i="7" s="1"/>
  <c r="M902" i="7"/>
  <c r="AC902" i="7" s="1"/>
  <c r="M898" i="7"/>
  <c r="AC898" i="7" s="1"/>
  <c r="M897" i="7"/>
  <c r="M896" i="7"/>
  <c r="AC896" i="7" s="1"/>
  <c r="N891" i="7"/>
  <c r="O891" i="7"/>
  <c r="P891" i="7"/>
  <c r="Q891" i="7"/>
  <c r="N894" i="7"/>
  <c r="O894" i="7"/>
  <c r="P894" i="7"/>
  <c r="Q894" i="7"/>
  <c r="M894" i="7"/>
  <c r="M893" i="7"/>
  <c r="AC893" i="7" s="1"/>
  <c r="M891" i="7"/>
  <c r="M890" i="7"/>
  <c r="AC890" i="7" s="1"/>
  <c r="N887" i="7"/>
  <c r="O887" i="7"/>
  <c r="P887" i="7"/>
  <c r="Q887" i="7"/>
  <c r="R887" i="7"/>
  <c r="S887" i="7"/>
  <c r="T887" i="7"/>
  <c r="U887" i="7"/>
  <c r="V887" i="7"/>
  <c r="W887" i="7"/>
  <c r="X887" i="7"/>
  <c r="Y887" i="7"/>
  <c r="Z887" i="7"/>
  <c r="AA887" i="7"/>
  <c r="AB887" i="7"/>
  <c r="N888" i="7"/>
  <c r="R888" i="7"/>
  <c r="S888" i="7"/>
  <c r="T888" i="7"/>
  <c r="U888" i="7"/>
  <c r="V888" i="7"/>
  <c r="W888" i="7"/>
  <c r="X888" i="7"/>
  <c r="Y888" i="7"/>
  <c r="Z888" i="7"/>
  <c r="AA888" i="7"/>
  <c r="AB888" i="7"/>
  <c r="M888" i="7"/>
  <c r="M887" i="7"/>
  <c r="M886" i="7"/>
  <c r="N886" i="7" s="1"/>
  <c r="M885" i="7"/>
  <c r="N885" i="7" s="1"/>
  <c r="N882" i="7"/>
  <c r="O882" i="7"/>
  <c r="P882" i="7"/>
  <c r="Q882" i="7"/>
  <c r="N879" i="7"/>
  <c r="O879" i="7"/>
  <c r="P879" i="7"/>
  <c r="Q879" i="7"/>
  <c r="M882" i="7"/>
  <c r="M881" i="7"/>
  <c r="AC881" i="7" s="1"/>
  <c r="M879" i="7"/>
  <c r="M878" i="7"/>
  <c r="AC878" i="7" s="1"/>
  <c r="AB876" i="7"/>
  <c r="AA876" i="7"/>
  <c r="Z876" i="7"/>
  <c r="Y876" i="7"/>
  <c r="X876" i="7"/>
  <c r="W876" i="7"/>
  <c r="V876" i="7"/>
  <c r="U876" i="7"/>
  <c r="T876" i="7"/>
  <c r="S876" i="7"/>
  <c r="R876" i="7"/>
  <c r="Q876" i="7"/>
  <c r="P876" i="7"/>
  <c r="O876" i="7"/>
  <c r="N876" i="7"/>
  <c r="AB875" i="7"/>
  <c r="AA875" i="7"/>
  <c r="Z875" i="7"/>
  <c r="Y875" i="7"/>
  <c r="X875" i="7"/>
  <c r="W875" i="7"/>
  <c r="V875" i="7"/>
  <c r="U875" i="7"/>
  <c r="T875" i="7"/>
  <c r="S875" i="7"/>
  <c r="R875" i="7"/>
  <c r="Q875" i="7"/>
  <c r="P875" i="7"/>
  <c r="O875" i="7"/>
  <c r="N875" i="7"/>
  <c r="M876" i="7"/>
  <c r="M875" i="7"/>
  <c r="M874" i="7"/>
  <c r="N874" i="7" s="1"/>
  <c r="M873" i="7"/>
  <c r="N873" i="7" s="1"/>
  <c r="AB869" i="7"/>
  <c r="AA869" i="7"/>
  <c r="Z869" i="7"/>
  <c r="Y869" i="7"/>
  <c r="X869" i="7"/>
  <c r="W869" i="7"/>
  <c r="V869" i="7"/>
  <c r="U869" i="7"/>
  <c r="T869" i="7"/>
  <c r="S869" i="7"/>
  <c r="R869" i="7"/>
  <c r="Q869" i="7"/>
  <c r="P869" i="7"/>
  <c r="O869" i="7"/>
  <c r="N869" i="7"/>
  <c r="M869" i="7"/>
  <c r="AB868" i="7"/>
  <c r="AA868" i="7"/>
  <c r="Z868" i="7"/>
  <c r="Y868" i="7"/>
  <c r="X868" i="7"/>
  <c r="W868" i="7"/>
  <c r="V868" i="7"/>
  <c r="U868" i="7"/>
  <c r="T868" i="7"/>
  <c r="S868" i="7"/>
  <c r="Q868" i="7"/>
  <c r="P868" i="7"/>
  <c r="O868" i="7"/>
  <c r="N868" i="7"/>
  <c r="M868" i="7"/>
  <c r="M866" i="7"/>
  <c r="AC866" i="7" s="1"/>
  <c r="M865" i="7"/>
  <c r="M864" i="7"/>
  <c r="Q864" i="7" s="1"/>
  <c r="M862" i="7"/>
  <c r="N862" i="7" s="1"/>
  <c r="M861" i="7"/>
  <c r="N861" i="7" s="1"/>
  <c r="M859" i="7"/>
  <c r="N859" i="7" s="1"/>
  <c r="M858" i="7"/>
  <c r="N858" i="7" s="1"/>
  <c r="M856" i="7"/>
  <c r="N856" i="7" s="1"/>
  <c r="M855" i="7"/>
  <c r="N855" i="7" s="1"/>
  <c r="M853" i="7"/>
  <c r="N853" i="7" s="1"/>
  <c r="M852" i="7"/>
  <c r="N852" i="7" s="1"/>
  <c r="M850" i="7"/>
  <c r="N850" i="7" s="1"/>
  <c r="M849" i="7"/>
  <c r="N849" i="7" s="1"/>
  <c r="M847" i="7"/>
  <c r="N847" i="7" s="1"/>
  <c r="M846" i="7"/>
  <c r="N846" i="7" s="1"/>
  <c r="M843" i="7"/>
  <c r="N843" i="7" s="1"/>
  <c r="M842" i="7"/>
  <c r="N842" i="7" s="1"/>
  <c r="M841" i="7"/>
  <c r="N841" i="7" s="1"/>
  <c r="M836" i="7"/>
  <c r="N836" i="7" s="1"/>
  <c r="M835" i="7"/>
  <c r="N835" i="7" s="1"/>
  <c r="M834" i="7"/>
  <c r="N834" i="7" s="1"/>
  <c r="M829" i="7"/>
  <c r="N829" i="7" s="1"/>
  <c r="M828" i="7"/>
  <c r="N828" i="7" s="1"/>
  <c r="M827" i="7"/>
  <c r="N827" i="7" s="1"/>
  <c r="M839" i="7"/>
  <c r="N839" i="7" s="1"/>
  <c r="M838" i="7"/>
  <c r="N838" i="7" s="1"/>
  <c r="M832" i="7"/>
  <c r="N832" i="7" s="1"/>
  <c r="M831" i="7"/>
  <c r="N831" i="7" s="1"/>
  <c r="M825" i="7"/>
  <c r="N825" i="7" s="1"/>
  <c r="M824" i="7"/>
  <c r="N824" i="7" s="1"/>
  <c r="M821" i="7"/>
  <c r="N821" i="7" s="1"/>
  <c r="M820" i="7"/>
  <c r="N820" i="7" s="1"/>
  <c r="M819" i="7"/>
  <c r="M817" i="7"/>
  <c r="N817" i="7" s="1"/>
  <c r="M816" i="7"/>
  <c r="N816" i="7" s="1"/>
  <c r="M815" i="7"/>
  <c r="M813" i="7"/>
  <c r="N813" i="7" s="1"/>
  <c r="M812" i="7"/>
  <c r="N812" i="7" s="1"/>
  <c r="M811" i="7"/>
  <c r="M808" i="7"/>
  <c r="N808" i="7" s="1"/>
  <c r="M807" i="7"/>
  <c r="N807" i="7" s="1"/>
  <c r="M806" i="7"/>
  <c r="N806" i="7" s="1"/>
  <c r="M805" i="7"/>
  <c r="M803" i="7"/>
  <c r="N803" i="7" s="1"/>
  <c r="M802" i="7"/>
  <c r="N802" i="7" s="1"/>
  <c r="M801" i="7"/>
  <c r="N801" i="7" s="1"/>
  <c r="M800" i="7"/>
  <c r="N800" i="7" s="1"/>
  <c r="M798" i="7"/>
  <c r="N798" i="7" s="1"/>
  <c r="M797" i="7"/>
  <c r="N797" i="7" s="1"/>
  <c r="M796" i="7"/>
  <c r="N796" i="7" s="1"/>
  <c r="M795" i="7"/>
  <c r="N795" i="7" s="1"/>
  <c r="AB791" i="7"/>
  <c r="AA791" i="7"/>
  <c r="Z791" i="7"/>
  <c r="Y791" i="7"/>
  <c r="X791" i="7"/>
  <c r="W791" i="7"/>
  <c r="V791" i="7"/>
  <c r="U791" i="7"/>
  <c r="T791" i="7"/>
  <c r="S791" i="7"/>
  <c r="R791" i="7"/>
  <c r="Q791" i="7"/>
  <c r="P791" i="7"/>
  <c r="O791" i="7"/>
  <c r="N791" i="7"/>
  <c r="M791" i="7"/>
  <c r="M790" i="7"/>
  <c r="N790" i="7" s="1"/>
  <c r="M788" i="7"/>
  <c r="N788" i="7" s="1"/>
  <c r="AB787" i="7"/>
  <c r="AA787" i="7"/>
  <c r="Z787" i="7"/>
  <c r="Y787" i="7"/>
  <c r="X787" i="7"/>
  <c r="W787" i="7"/>
  <c r="V787" i="7"/>
  <c r="U787" i="7"/>
  <c r="T787" i="7"/>
  <c r="S787" i="7"/>
  <c r="R787" i="7"/>
  <c r="Q787" i="7"/>
  <c r="P787" i="7"/>
  <c r="O787" i="7"/>
  <c r="N787" i="7"/>
  <c r="M787" i="7"/>
  <c r="M785" i="7"/>
  <c r="N785" i="7" s="1"/>
  <c r="AC993" i="8"/>
  <c r="AC990" i="8" s="1"/>
  <c r="AB869" i="8"/>
  <c r="AA869" i="8"/>
  <c r="Z869" i="8"/>
  <c r="Y869" i="8"/>
  <c r="X869" i="8"/>
  <c r="W869" i="8"/>
  <c r="V869" i="8"/>
  <c r="U869" i="8"/>
  <c r="T869" i="8"/>
  <c r="S869" i="8"/>
  <c r="R869" i="8"/>
  <c r="Q869" i="8"/>
  <c r="P869" i="8"/>
  <c r="O869" i="8"/>
  <c r="N869" i="8"/>
  <c r="M869" i="8"/>
  <c r="AC869" i="8" s="1"/>
  <c r="AB868" i="8"/>
  <c r="AA868" i="8"/>
  <c r="Z868" i="8"/>
  <c r="Y868" i="8"/>
  <c r="X868" i="8"/>
  <c r="W868" i="8"/>
  <c r="V868" i="8"/>
  <c r="U868" i="8"/>
  <c r="T868" i="8"/>
  <c r="S868" i="8"/>
  <c r="R868" i="8"/>
  <c r="Q868" i="8"/>
  <c r="P868" i="8"/>
  <c r="O868" i="8"/>
  <c r="N868" i="8"/>
  <c r="M868" i="8"/>
  <c r="M866" i="8"/>
  <c r="AC866" i="8" s="1"/>
  <c r="M865" i="8"/>
  <c r="M864" i="8"/>
  <c r="Q864" i="8" s="1"/>
  <c r="AC1084" i="11" l="1"/>
  <c r="AC1002" i="7"/>
  <c r="AC1001" i="7" s="1"/>
  <c r="M1001" i="7"/>
  <c r="AC1144" i="7"/>
  <c r="AC1143" i="7" s="1"/>
  <c r="AC1137" i="7"/>
  <c r="AC1124" i="7"/>
  <c r="AC1125" i="7"/>
  <c r="AC1118" i="7"/>
  <c r="AC1119" i="7"/>
  <c r="AC1114" i="7"/>
  <c r="AC1115" i="7"/>
  <c r="AC1112" i="7" s="1"/>
  <c r="AC1093" i="7"/>
  <c r="AC1092" i="7" s="1"/>
  <c r="AC1082" i="7"/>
  <c r="AC791" i="7"/>
  <c r="AC875" i="7"/>
  <c r="AC887" i="7"/>
  <c r="AC897" i="7"/>
  <c r="AC900" i="7"/>
  <c r="AC1017" i="7"/>
  <c r="AC1019" i="7"/>
  <c r="AC895" i="7"/>
  <c r="AC1020" i="7"/>
  <c r="AC1177" i="7"/>
  <c r="AC1178" i="7"/>
  <c r="AC1266" i="7"/>
  <c r="AC1267" i="7"/>
  <c r="AC1540" i="3"/>
  <c r="O1264" i="3"/>
  <c r="Q1264" i="3"/>
  <c r="S1264" i="3"/>
  <c r="U1264" i="3"/>
  <c r="W1264" i="3"/>
  <c r="Y1264" i="3"/>
  <c r="AA1264" i="3"/>
  <c r="P1264" i="3"/>
  <c r="R1264" i="3"/>
  <c r="T1264" i="3"/>
  <c r="V1264" i="3"/>
  <c r="X1264" i="3"/>
  <c r="Z1264" i="3"/>
  <c r="AB1264" i="3"/>
  <c r="AC868" i="8"/>
  <c r="AC867" i="8" s="1"/>
  <c r="T865" i="8"/>
  <c r="R865" i="8"/>
  <c r="S865" i="8"/>
  <c r="AC864" i="8"/>
  <c r="AC876" i="7"/>
  <c r="AC908" i="7"/>
  <c r="AC910" i="7"/>
  <c r="AC914" i="7"/>
  <c r="AC915" i="7"/>
  <c r="AC916" i="7"/>
  <c r="AC919" i="7"/>
  <c r="AC920" i="7"/>
  <c r="AC921" i="7"/>
  <c r="AC922" i="7"/>
  <c r="AC924" i="7"/>
  <c r="AC925" i="7"/>
  <c r="AC926" i="7"/>
  <c r="AC888" i="7"/>
  <c r="AC930" i="7"/>
  <c r="AC931" i="7"/>
  <c r="AC934" i="7"/>
  <c r="AC935" i="7"/>
  <c r="AC938" i="7"/>
  <c r="AC939" i="7"/>
  <c r="AC943" i="7"/>
  <c r="AC950" i="7"/>
  <c r="AC946" i="7"/>
  <c r="AC947" i="7"/>
  <c r="AC953" i="7"/>
  <c r="AC954" i="7"/>
  <c r="AC957" i="7"/>
  <c r="AC960" i="7"/>
  <c r="AC961" i="7"/>
  <c r="AC965" i="7"/>
  <c r="AC968" i="7"/>
  <c r="AC971" i="7"/>
  <c r="AC974" i="7"/>
  <c r="AC977" i="7"/>
  <c r="AC980" i="7"/>
  <c r="AC983" i="7"/>
  <c r="AC984" i="7"/>
  <c r="AC1066" i="7"/>
  <c r="AC1064" i="7" s="1"/>
  <c r="AC1269" i="7"/>
  <c r="N1383" i="7"/>
  <c r="M903" i="7"/>
  <c r="AC909" i="7"/>
  <c r="AC1264" i="7"/>
  <c r="AC1169" i="7"/>
  <c r="AC1167" i="7" s="1"/>
  <c r="AC995" i="7"/>
  <c r="AC993" i="7" s="1"/>
  <c r="AC987" i="7"/>
  <c r="AC981" i="7"/>
  <c r="AC979" i="7" s="1"/>
  <c r="AC978" i="7"/>
  <c r="AC976" i="7" s="1"/>
  <c r="AC975" i="7"/>
  <c r="AC973" i="7" s="1"/>
  <c r="AC972" i="7"/>
  <c r="AC970" i="7" s="1"/>
  <c r="AC969" i="7"/>
  <c r="AC967" i="7" s="1"/>
  <c r="AC966" i="7"/>
  <c r="AC964" i="7" s="1"/>
  <c r="AC962" i="7"/>
  <c r="AC959" i="7" s="1"/>
  <c r="AC958" i="7"/>
  <c r="AC956" i="7" s="1"/>
  <c r="AC955" i="7"/>
  <c r="AC951" i="7"/>
  <c r="AC949" i="7" s="1"/>
  <c r="AC948" i="7"/>
  <c r="AC945" i="7" s="1"/>
  <c r="AC944" i="7"/>
  <c r="AC942" i="7" s="1"/>
  <c r="AC940" i="7"/>
  <c r="AC937" i="7" s="1"/>
  <c r="AC936" i="7"/>
  <c r="AC933" i="7" s="1"/>
  <c r="AC932" i="7"/>
  <c r="AC929" i="7" s="1"/>
  <c r="AC927" i="7"/>
  <c r="AC923" i="7" s="1"/>
  <c r="AC913" i="7"/>
  <c r="AC917" i="7"/>
  <c r="AC868" i="7"/>
  <c r="AC867" i="7" s="1"/>
  <c r="AC869" i="7"/>
  <c r="AC787" i="7"/>
  <c r="AC786" i="7" s="1"/>
  <c r="N1521" i="7"/>
  <c r="AC1521" i="7"/>
  <c r="T1512" i="7"/>
  <c r="S1512" i="7"/>
  <c r="S1434" i="7"/>
  <c r="T1434" i="7"/>
  <c r="T1356" i="7"/>
  <c r="S1356" i="7"/>
  <c r="AC952" i="7"/>
  <c r="AC988" i="7"/>
  <c r="AC986" i="7" s="1"/>
  <c r="AC992" i="7"/>
  <c r="AC985" i="7"/>
  <c r="N805" i="7"/>
  <c r="N804" i="7" s="1"/>
  <c r="AC1103" i="7"/>
  <c r="AC1099" i="7" s="1"/>
  <c r="AC1138" i="7"/>
  <c r="AC1136" i="7" s="1"/>
  <c r="AC1134" i="7"/>
  <c r="AC1131" i="7" s="1"/>
  <c r="AC1142" i="7"/>
  <c r="AC1139" i="7" s="1"/>
  <c r="AC1149" i="7"/>
  <c r="AC1146" i="7" s="1"/>
  <c r="AC899" i="7"/>
  <c r="AC982" i="7"/>
  <c r="AC997" i="7"/>
  <c r="AC903" i="7"/>
  <c r="AC906" i="7"/>
  <c r="AC796" i="7"/>
  <c r="N815" i="7"/>
  <c r="AC815" i="7" s="1"/>
  <c r="T865" i="7"/>
  <c r="R865" i="7"/>
  <c r="S865" i="7"/>
  <c r="T879" i="7"/>
  <c r="V879" i="7"/>
  <c r="X879" i="7"/>
  <c r="Z879" i="7"/>
  <c r="AB879" i="7"/>
  <c r="R879" i="7"/>
  <c r="S879" i="7"/>
  <c r="W879" i="7"/>
  <c r="AA879" i="7"/>
  <c r="U879" i="7"/>
  <c r="Y879" i="7"/>
  <c r="S882" i="7"/>
  <c r="U882" i="7"/>
  <c r="W882" i="7"/>
  <c r="Y882" i="7"/>
  <c r="AA882" i="7"/>
  <c r="R882" i="7"/>
  <c r="V882" i="7"/>
  <c r="Z882" i="7"/>
  <c r="T882" i="7"/>
  <c r="X882" i="7"/>
  <c r="AB882" i="7"/>
  <c r="AA894" i="7"/>
  <c r="AA892" i="7" s="1"/>
  <c r="Y894" i="7"/>
  <c r="Y892" i="7" s="1"/>
  <c r="W894" i="7"/>
  <c r="W892" i="7" s="1"/>
  <c r="U894" i="7"/>
  <c r="U892" i="7" s="1"/>
  <c r="S894" i="7"/>
  <c r="S892" i="7" s="1"/>
  <c r="AB894" i="7"/>
  <c r="AB892" i="7" s="1"/>
  <c r="Z894" i="7"/>
  <c r="Z892" i="7" s="1"/>
  <c r="X894" i="7"/>
  <c r="X892" i="7" s="1"/>
  <c r="V894" i="7"/>
  <c r="V892" i="7" s="1"/>
  <c r="T894" i="7"/>
  <c r="T892" i="7" s="1"/>
  <c r="R894" i="7"/>
  <c r="R892" i="7" s="1"/>
  <c r="AB891" i="7"/>
  <c r="Z891" i="7"/>
  <c r="X891" i="7"/>
  <c r="V891" i="7"/>
  <c r="T891" i="7"/>
  <c r="R891" i="7"/>
  <c r="W891" i="7"/>
  <c r="S891" i="7"/>
  <c r="AA891" i="7"/>
  <c r="Y891" i="7"/>
  <c r="U891" i="7"/>
  <c r="N1009" i="7"/>
  <c r="N1011" i="7"/>
  <c r="N1013" i="7"/>
  <c r="N1070" i="7"/>
  <c r="O1070" i="7" s="1"/>
  <c r="Q1073" i="7"/>
  <c r="O1073" i="7"/>
  <c r="P1073" i="7"/>
  <c r="N1073" i="7"/>
  <c r="N1075" i="7"/>
  <c r="AC1081" i="7"/>
  <c r="AC1084" i="7"/>
  <c r="AC1179" i="7"/>
  <c r="N1187" i="7"/>
  <c r="AC1187" i="7" s="1"/>
  <c r="N1189" i="7"/>
  <c r="AC1189" i="7" s="1"/>
  <c r="N1192" i="7"/>
  <c r="AC1192" i="7" s="1"/>
  <c r="N1194" i="7"/>
  <c r="AC1194" i="7" s="1"/>
  <c r="N1197" i="7"/>
  <c r="AC1197" i="7" s="1"/>
  <c r="N1199" i="7"/>
  <c r="AC1199" i="7" s="1"/>
  <c r="N1232" i="7"/>
  <c r="AC1232" i="7" s="1"/>
  <c r="N1234" i="7"/>
  <c r="AC1234" i="7" s="1"/>
  <c r="N1226" i="7"/>
  <c r="AC1226" i="7" s="1"/>
  <c r="N1216" i="7"/>
  <c r="AC1216" i="7" s="1"/>
  <c r="AC790" i="7"/>
  <c r="AC789" i="7" s="1"/>
  <c r="AC797" i="7"/>
  <c r="AC801" i="7"/>
  <c r="AC803" i="7"/>
  <c r="AC807" i="7"/>
  <c r="AC812" i="7"/>
  <c r="AC816" i="7"/>
  <c r="AC820" i="7"/>
  <c r="AC824" i="7"/>
  <c r="AC828" i="7"/>
  <c r="AC832" i="7"/>
  <c r="AC835" i="7"/>
  <c r="AC838" i="7"/>
  <c r="AC842" i="7"/>
  <c r="AC847" i="7"/>
  <c r="AC850" i="7"/>
  <c r="AC852" i="7"/>
  <c r="AC855" i="7"/>
  <c r="AC859" i="7"/>
  <c r="AC862" i="7"/>
  <c r="AC864" i="7"/>
  <c r="AC874" i="7"/>
  <c r="AC885" i="7"/>
  <c r="AC795" i="7"/>
  <c r="N811" i="7"/>
  <c r="AC811" i="7" s="1"/>
  <c r="N819" i="7"/>
  <c r="AC819" i="7" s="1"/>
  <c r="N1010" i="7"/>
  <c r="O1010" i="7" s="1"/>
  <c r="N1012" i="7"/>
  <c r="N1069" i="7"/>
  <c r="N1071" i="7"/>
  <c r="O1071" i="7" s="1"/>
  <c r="P1071" i="7" s="1"/>
  <c r="P1074" i="7"/>
  <c r="N1074" i="7"/>
  <c r="Q1074" i="7"/>
  <c r="O1074" i="7"/>
  <c r="N1076" i="7"/>
  <c r="O1076" i="7" s="1"/>
  <c r="AC1176" i="7"/>
  <c r="AC1181" i="7"/>
  <c r="AC1180" i="7" s="1"/>
  <c r="AC1182" i="7"/>
  <c r="N1186" i="7"/>
  <c r="AC1186" i="7" s="1"/>
  <c r="AC1185" i="7" s="1"/>
  <c r="N1188" i="7"/>
  <c r="AC1188" i="7" s="1"/>
  <c r="N1191" i="7"/>
  <c r="AC1191" i="7" s="1"/>
  <c r="AC1190" i="7" s="1"/>
  <c r="N1193" i="7"/>
  <c r="AC1193" i="7" s="1"/>
  <c r="N1196" i="7"/>
  <c r="AC1196" i="7" s="1"/>
  <c r="AC1195" i="7" s="1"/>
  <c r="N1198" i="7"/>
  <c r="AC1198" i="7" s="1"/>
  <c r="AC1202" i="7"/>
  <c r="AC1204" i="7"/>
  <c r="AC1207" i="7"/>
  <c r="AC1210" i="7"/>
  <c r="AC1212" i="7"/>
  <c r="N1203" i="7"/>
  <c r="AC1203" i="7" s="1"/>
  <c r="N1206" i="7"/>
  <c r="AC1206" i="7" s="1"/>
  <c r="AC1205" i="7" s="1"/>
  <c r="N1208" i="7"/>
  <c r="AC1208" i="7" s="1"/>
  <c r="N1211" i="7"/>
  <c r="AC1211" i="7" s="1"/>
  <c r="AC1218" i="7"/>
  <c r="AC1220" i="7"/>
  <c r="AC1223" i="7"/>
  <c r="AC1230" i="7"/>
  <c r="AC1238" i="7"/>
  <c r="AC1241" i="7"/>
  <c r="AC1244" i="7"/>
  <c r="AC1247" i="7"/>
  <c r="AC1250" i="7"/>
  <c r="AC1253" i="7"/>
  <c r="AC1260" i="7"/>
  <c r="AC1256" i="7"/>
  <c r="N1255" i="7"/>
  <c r="AC1255" i="7" s="1"/>
  <c r="N1257" i="7"/>
  <c r="AC1257" i="7" s="1"/>
  <c r="N1233" i="7"/>
  <c r="AC1233" i="7" s="1"/>
  <c r="N1225" i="7"/>
  <c r="AC1225" i="7" s="1"/>
  <c r="AC1224" i="7" s="1"/>
  <c r="N1227" i="7"/>
  <c r="AC1227" i="7" s="1"/>
  <c r="N1219" i="7"/>
  <c r="AC1219" i="7" s="1"/>
  <c r="N1215" i="7"/>
  <c r="AC1215" i="7" s="1"/>
  <c r="AC1214" i="7" s="1"/>
  <c r="N1222" i="7"/>
  <c r="AC1222" i="7" s="1"/>
  <c r="AC1221" i="7" s="1"/>
  <c r="N1229" i="7"/>
  <c r="AC1229" i="7" s="1"/>
  <c r="N1237" i="7"/>
  <c r="AC1237" i="7" s="1"/>
  <c r="AC1236" i="7" s="1"/>
  <c r="N1240" i="7"/>
  <c r="AC1240" i="7" s="1"/>
  <c r="N1243" i="7"/>
  <c r="AC1243" i="7" s="1"/>
  <c r="AC1242" i="7" s="1"/>
  <c r="N1246" i="7"/>
  <c r="AC1246" i="7" s="1"/>
  <c r="N1249" i="7"/>
  <c r="AC1249" i="7" s="1"/>
  <c r="AC1248" i="7" s="1"/>
  <c r="N1252" i="7"/>
  <c r="AC1252" i="7" s="1"/>
  <c r="AC1251" i="7" s="1"/>
  <c r="N1259" i="7"/>
  <c r="AC1259" i="7" s="1"/>
  <c r="AC1258" i="7" s="1"/>
  <c r="AC1262" i="7"/>
  <c r="AC798" i="7"/>
  <c r="AC802" i="7"/>
  <c r="AC806" i="7"/>
  <c r="AC808" i="7"/>
  <c r="AC813" i="7"/>
  <c r="AC817" i="7"/>
  <c r="AC821" i="7"/>
  <c r="AC825" i="7"/>
  <c r="AC827" i="7"/>
  <c r="AC829" i="7"/>
  <c r="AC831" i="7"/>
  <c r="AC830" i="7" s="1"/>
  <c r="AC834" i="7"/>
  <c r="AC836" i="7"/>
  <c r="AC839" i="7"/>
  <c r="AC841" i="7"/>
  <c r="AC843" i="7"/>
  <c r="AC846" i="7"/>
  <c r="AC849" i="7"/>
  <c r="AC853" i="7"/>
  <c r="AC856" i="7"/>
  <c r="AC858" i="7"/>
  <c r="AC857" i="7" s="1"/>
  <c r="AC861" i="7"/>
  <c r="AC873" i="7"/>
  <c r="AC886" i="7"/>
  <c r="AC800" i="7"/>
  <c r="M874" i="3"/>
  <c r="AC865" i="7" l="1"/>
  <c r="AC865" i="8"/>
  <c r="AC805" i="7"/>
  <c r="AC826" i="7"/>
  <c r="AC872" i="7"/>
  <c r="AC845" i="7"/>
  <c r="AC840" i="7"/>
  <c r="AC1073" i="7"/>
  <c r="AC1265" i="7"/>
  <c r="AC1117" i="7"/>
  <c r="AC1123" i="7"/>
  <c r="AC1021" i="7"/>
  <c r="AC1245" i="7"/>
  <c r="AC1239" i="7"/>
  <c r="AC1228" i="7"/>
  <c r="AH992" i="11"/>
  <c r="AC863" i="8"/>
  <c r="AC1004" i="8" s="1"/>
  <c r="AC1551" i="8"/>
  <c r="AC918" i="7"/>
  <c r="AC990" i="7"/>
  <c r="AC799" i="7"/>
  <c r="AC882" i="7"/>
  <c r="AC880" i="7" s="1"/>
  <c r="AC879" i="7"/>
  <c r="AC877" i="7" s="1"/>
  <c r="AC804" i="7"/>
  <c r="AC860" i="7"/>
  <c r="AC848" i="7"/>
  <c r="AC1074" i="7"/>
  <c r="Q1071" i="7"/>
  <c r="AC794" i="7"/>
  <c r="AC891" i="7"/>
  <c r="AC889" i="7" s="1"/>
  <c r="AC1254" i="7"/>
  <c r="P1076" i="7"/>
  <c r="Q1076" i="7" s="1"/>
  <c r="R1076" i="7" s="1"/>
  <c r="AC1231" i="7"/>
  <c r="P1070" i="7"/>
  <c r="Q1070" i="7" s="1"/>
  <c r="AC1217" i="7"/>
  <c r="AC1201" i="7"/>
  <c r="P1010" i="7"/>
  <c r="Q1010" i="7" s="1"/>
  <c r="AC818" i="7"/>
  <c r="AC810" i="7"/>
  <c r="AC884" i="7"/>
  <c r="AC863" i="7"/>
  <c r="AC851" i="7"/>
  <c r="AC837" i="7"/>
  <c r="AC823" i="7"/>
  <c r="O1013" i="7"/>
  <c r="P1013" i="7" s="1"/>
  <c r="Q1013" i="7" s="1"/>
  <c r="AC894" i="7"/>
  <c r="AC892" i="7" s="1"/>
  <c r="AC833" i="7"/>
  <c r="AC1209" i="7"/>
  <c r="R1071" i="7"/>
  <c r="O1069" i="7"/>
  <c r="O1012" i="7"/>
  <c r="AC854" i="7"/>
  <c r="O1075" i="7"/>
  <c r="P1075" i="7" s="1"/>
  <c r="O1011" i="7"/>
  <c r="O1009" i="7"/>
  <c r="AC814" i="7"/>
  <c r="O13" i="7"/>
  <c r="P13" i="7"/>
  <c r="Q13" i="7"/>
  <c r="R13" i="7"/>
  <c r="S13" i="7"/>
  <c r="T13" i="7"/>
  <c r="U13" i="7"/>
  <c r="V13" i="7"/>
  <c r="W13" i="7"/>
  <c r="X13" i="7"/>
  <c r="Y13" i="7"/>
  <c r="Z13" i="7"/>
  <c r="AA13" i="7"/>
  <c r="AB13" i="7"/>
  <c r="AC13" i="7"/>
  <c r="N13" i="7"/>
  <c r="T908" i="3"/>
  <c r="R891" i="3"/>
  <c r="AC1355" i="3"/>
  <c r="AB1355" i="3"/>
  <c r="AA1355" i="3"/>
  <c r="Z1355" i="3"/>
  <c r="Y1355" i="3"/>
  <c r="X1355" i="3"/>
  <c r="W1355" i="3"/>
  <c r="V1355" i="3"/>
  <c r="U1355" i="3"/>
  <c r="T1355" i="3"/>
  <c r="S1355" i="3"/>
  <c r="R1355" i="3"/>
  <c r="Q1355" i="3"/>
  <c r="AC790" i="3"/>
  <c r="AC893" i="3"/>
  <c r="AC996" i="3"/>
  <c r="N789" i="7"/>
  <c r="O789" i="7"/>
  <c r="P789" i="7"/>
  <c r="Q789" i="7"/>
  <c r="R789" i="7"/>
  <c r="S789" i="7"/>
  <c r="T789" i="7"/>
  <c r="U789" i="7"/>
  <c r="V789" i="7"/>
  <c r="W789" i="7"/>
  <c r="X789" i="7"/>
  <c r="Y789" i="7"/>
  <c r="Z789" i="7"/>
  <c r="AA789" i="7"/>
  <c r="AB789" i="7"/>
  <c r="AC1004" i="7" l="1"/>
  <c r="AH992" i="8"/>
  <c r="R1072" i="8"/>
  <c r="S1076" i="7"/>
  <c r="T1076" i="7" s="1"/>
  <c r="U1076" i="7" s="1"/>
  <c r="AH992" i="10"/>
  <c r="S1071" i="7"/>
  <c r="T1071" i="7" s="1"/>
  <c r="P1009" i="7"/>
  <c r="Q1009" i="7" s="1"/>
  <c r="P1011" i="7"/>
  <c r="Q1011" i="7" s="1"/>
  <c r="R1013" i="7"/>
  <c r="R1070" i="7"/>
  <c r="S1070" i="7" s="1"/>
  <c r="P1069" i="7"/>
  <c r="P1012" i="7"/>
  <c r="Q1012" i="7" s="1"/>
  <c r="R1012" i="7" s="1"/>
  <c r="Q1075" i="7"/>
  <c r="R1010" i="7"/>
  <c r="S1072" i="8" l="1"/>
  <c r="T1070" i="7"/>
  <c r="R1009" i="7"/>
  <c r="S1009" i="7" s="1"/>
  <c r="T1009" i="7" s="1"/>
  <c r="S1013" i="7"/>
  <c r="R1011" i="7"/>
  <c r="S1011" i="7" s="1"/>
  <c r="T1011" i="7" s="1"/>
  <c r="Q1069" i="7"/>
  <c r="R1069" i="7" s="1"/>
  <c r="R1068" i="7" s="1"/>
  <c r="V1076" i="7"/>
  <c r="S1012" i="7"/>
  <c r="S1010" i="7"/>
  <c r="U1070" i="7"/>
  <c r="U1071" i="7"/>
  <c r="R1075" i="7"/>
  <c r="S1075" i="7" s="1"/>
  <c r="T1075" i="7" s="1"/>
  <c r="T1072" i="7" s="1"/>
  <c r="AB1127" i="7"/>
  <c r="AA1127" i="7"/>
  <c r="Z1127" i="7"/>
  <c r="Y1127" i="7"/>
  <c r="X1127" i="7"/>
  <c r="W1127" i="7"/>
  <c r="V1127" i="7"/>
  <c r="U1127" i="7"/>
  <c r="T1127" i="7"/>
  <c r="S1127" i="7"/>
  <c r="R1127" i="7"/>
  <c r="Q1127" i="7"/>
  <c r="P1127" i="7"/>
  <c r="O1127" i="7"/>
  <c r="N1127" i="7"/>
  <c r="M1127" i="7"/>
  <c r="N1123" i="7"/>
  <c r="O1123" i="7"/>
  <c r="P1123" i="7"/>
  <c r="Q1123" i="7"/>
  <c r="R1123" i="7"/>
  <c r="S1123" i="7"/>
  <c r="T1123" i="7"/>
  <c r="U1123" i="7"/>
  <c r="V1123" i="7"/>
  <c r="W1123" i="7"/>
  <c r="X1123" i="7"/>
  <c r="Y1123" i="7"/>
  <c r="Z1123" i="7"/>
  <c r="AA1123" i="7"/>
  <c r="AB1123" i="7"/>
  <c r="M1123" i="7"/>
  <c r="N990" i="7"/>
  <c r="O990" i="7"/>
  <c r="P990" i="7"/>
  <c r="Q990" i="7"/>
  <c r="R990" i="7"/>
  <c r="S990" i="7"/>
  <c r="T990" i="7"/>
  <c r="U990" i="7"/>
  <c r="V990" i="7"/>
  <c r="W990" i="7"/>
  <c r="X990" i="7"/>
  <c r="Y990" i="7"/>
  <c r="Z990" i="7"/>
  <c r="AA990" i="7"/>
  <c r="AB990" i="7"/>
  <c r="M990" i="7"/>
  <c r="N903" i="7"/>
  <c r="O903" i="7"/>
  <c r="P903" i="7"/>
  <c r="Q903" i="7"/>
  <c r="R903" i="7"/>
  <c r="S903" i="7"/>
  <c r="T903" i="7"/>
  <c r="U903" i="7"/>
  <c r="V903" i="7"/>
  <c r="W903" i="7"/>
  <c r="X903" i="7"/>
  <c r="Y903" i="7"/>
  <c r="Z903" i="7"/>
  <c r="AA903" i="7"/>
  <c r="AB903" i="7"/>
  <c r="M808" i="3"/>
  <c r="N808" i="3"/>
  <c r="O808" i="3"/>
  <c r="P808" i="3"/>
  <c r="Q808" i="3"/>
  <c r="R808" i="3"/>
  <c r="S808" i="3"/>
  <c r="T808" i="3"/>
  <c r="U808" i="3"/>
  <c r="V808" i="3"/>
  <c r="W808" i="3"/>
  <c r="X808" i="3"/>
  <c r="Y808" i="3"/>
  <c r="Z808" i="3"/>
  <c r="AA808" i="3"/>
  <c r="AB808" i="3"/>
  <c r="AC808" i="3"/>
  <c r="M1002" i="3"/>
  <c r="M1001" i="3" s="1"/>
  <c r="AB979" i="7"/>
  <c r="AA979" i="7"/>
  <c r="Z979" i="7"/>
  <c r="Y979" i="7"/>
  <c r="X979" i="7"/>
  <c r="W979" i="7"/>
  <c r="V979" i="7"/>
  <c r="U979" i="7"/>
  <c r="T979" i="7"/>
  <c r="S979" i="7"/>
  <c r="R979" i="7"/>
  <c r="Q979" i="7"/>
  <c r="P979" i="7"/>
  <c r="O979" i="7"/>
  <c r="N979" i="7"/>
  <c r="M979" i="7"/>
  <c r="AB976" i="7"/>
  <c r="AA976" i="7"/>
  <c r="Z976" i="7"/>
  <c r="Y976" i="7"/>
  <c r="X976" i="7"/>
  <c r="W976" i="7"/>
  <c r="V976" i="7"/>
  <c r="U976" i="7"/>
  <c r="T976" i="7"/>
  <c r="S976" i="7"/>
  <c r="R976" i="7"/>
  <c r="Q976" i="7"/>
  <c r="P976" i="7"/>
  <c r="O976" i="7"/>
  <c r="N976" i="7"/>
  <c r="M976" i="7"/>
  <c r="AB973" i="7"/>
  <c r="AA973" i="7"/>
  <c r="Z973" i="7"/>
  <c r="Y973" i="7"/>
  <c r="X973" i="7"/>
  <c r="W973" i="7"/>
  <c r="V973" i="7"/>
  <c r="U973" i="7"/>
  <c r="T973" i="7"/>
  <c r="S973" i="7"/>
  <c r="R973" i="7"/>
  <c r="Q973" i="7"/>
  <c r="P973" i="7"/>
  <c r="O973" i="7"/>
  <c r="N973" i="7"/>
  <c r="M973" i="7"/>
  <c r="AB970" i="7"/>
  <c r="AA970" i="7"/>
  <c r="Z970" i="7"/>
  <c r="Y970" i="7"/>
  <c r="X970" i="7"/>
  <c r="W970" i="7"/>
  <c r="V970" i="7"/>
  <c r="U970" i="7"/>
  <c r="T970" i="7"/>
  <c r="S970" i="7"/>
  <c r="R970" i="7"/>
  <c r="Q970" i="7"/>
  <c r="P970" i="7"/>
  <c r="O970" i="7"/>
  <c r="N970" i="7"/>
  <c r="M970" i="7"/>
  <c r="AB967" i="7"/>
  <c r="AA967" i="7"/>
  <c r="Z967" i="7"/>
  <c r="Y967" i="7"/>
  <c r="X967" i="7"/>
  <c r="W967" i="7"/>
  <c r="V967" i="7"/>
  <c r="U967" i="7"/>
  <c r="T967" i="7"/>
  <c r="S967" i="7"/>
  <c r="R967" i="7"/>
  <c r="Q967" i="7"/>
  <c r="P967" i="7"/>
  <c r="O967" i="7"/>
  <c r="N967" i="7"/>
  <c r="M967" i="7"/>
  <c r="N964" i="7"/>
  <c r="O964" i="7"/>
  <c r="P964" i="7"/>
  <c r="Q964" i="7"/>
  <c r="R964" i="7"/>
  <c r="S964" i="7"/>
  <c r="T964" i="7"/>
  <c r="U964" i="7"/>
  <c r="V964" i="7"/>
  <c r="W964" i="7"/>
  <c r="X964" i="7"/>
  <c r="Y964" i="7"/>
  <c r="Z964" i="7"/>
  <c r="AA964" i="7"/>
  <c r="AB964" i="7"/>
  <c r="M964" i="7"/>
  <c r="N956" i="7"/>
  <c r="O956" i="7"/>
  <c r="P956" i="7"/>
  <c r="Q956" i="7"/>
  <c r="R956" i="7"/>
  <c r="S956" i="7"/>
  <c r="T956" i="7"/>
  <c r="U956" i="7"/>
  <c r="V956" i="7"/>
  <c r="W956" i="7"/>
  <c r="X956" i="7"/>
  <c r="Y956" i="7"/>
  <c r="Z956" i="7"/>
  <c r="AA956" i="7"/>
  <c r="AB956" i="7"/>
  <c r="M956" i="7"/>
  <c r="N949" i="7"/>
  <c r="O949" i="7"/>
  <c r="P949" i="7"/>
  <c r="Q949" i="7"/>
  <c r="R949" i="7"/>
  <c r="S949" i="7"/>
  <c r="T949" i="7"/>
  <c r="U949" i="7"/>
  <c r="V949" i="7"/>
  <c r="W949" i="7"/>
  <c r="X949" i="7"/>
  <c r="Y949" i="7"/>
  <c r="Z949" i="7"/>
  <c r="AA949" i="7"/>
  <c r="AB949" i="7"/>
  <c r="M949" i="7"/>
  <c r="N942" i="7"/>
  <c r="O942" i="7"/>
  <c r="P942" i="7"/>
  <c r="Q942" i="7"/>
  <c r="R942" i="7"/>
  <c r="S942" i="7"/>
  <c r="T942" i="7"/>
  <c r="U942" i="7"/>
  <c r="V942" i="7"/>
  <c r="W942" i="7"/>
  <c r="X942" i="7"/>
  <c r="Y942" i="7"/>
  <c r="Z942" i="7"/>
  <c r="AA942" i="7"/>
  <c r="AB942" i="7"/>
  <c r="M942" i="7"/>
  <c r="AB923" i="7"/>
  <c r="AA923" i="7"/>
  <c r="Z923" i="7"/>
  <c r="Y923" i="7"/>
  <c r="X923" i="7"/>
  <c r="W923" i="7"/>
  <c r="V923" i="7"/>
  <c r="U923" i="7"/>
  <c r="T923" i="7"/>
  <c r="S923" i="7"/>
  <c r="R923" i="7"/>
  <c r="Q923" i="7"/>
  <c r="P923" i="7"/>
  <c r="O923" i="7"/>
  <c r="N923" i="7"/>
  <c r="M923" i="7"/>
  <c r="AB918" i="7"/>
  <c r="AA918" i="7"/>
  <c r="Z918" i="7"/>
  <c r="Y918" i="7"/>
  <c r="X918" i="7"/>
  <c r="W918" i="7"/>
  <c r="V918" i="7"/>
  <c r="U918" i="7"/>
  <c r="T918" i="7"/>
  <c r="S918" i="7"/>
  <c r="R918" i="7"/>
  <c r="Q918" i="7"/>
  <c r="P918" i="7"/>
  <c r="O918" i="7"/>
  <c r="N918" i="7"/>
  <c r="M918" i="7"/>
  <c r="N913" i="7"/>
  <c r="O913" i="7"/>
  <c r="P913" i="7"/>
  <c r="Q913" i="7"/>
  <c r="R913" i="7"/>
  <c r="S913" i="7"/>
  <c r="T913" i="7"/>
  <c r="U913" i="7"/>
  <c r="V913" i="7"/>
  <c r="W913" i="7"/>
  <c r="X913" i="7"/>
  <c r="Y913" i="7"/>
  <c r="Z913" i="7"/>
  <c r="AA913" i="7"/>
  <c r="AB913" i="7"/>
  <c r="M913" i="7"/>
  <c r="AB906" i="7"/>
  <c r="AA906" i="7"/>
  <c r="Z906" i="7"/>
  <c r="Y906" i="7"/>
  <c r="X906" i="7"/>
  <c r="W906" i="7"/>
  <c r="V906" i="7"/>
  <c r="U906" i="7"/>
  <c r="T906" i="7"/>
  <c r="S906" i="7"/>
  <c r="R906" i="7"/>
  <c r="Q906" i="7"/>
  <c r="P906" i="7"/>
  <c r="O906" i="7"/>
  <c r="N906" i="7"/>
  <c r="M906" i="7"/>
  <c r="AB993" i="7"/>
  <c r="AA993" i="7"/>
  <c r="Z993" i="7"/>
  <c r="Y993" i="7"/>
  <c r="X993" i="7"/>
  <c r="W993" i="7"/>
  <c r="V993" i="7"/>
  <c r="U993" i="7"/>
  <c r="T993" i="7"/>
  <c r="S993" i="7"/>
  <c r="R993" i="7"/>
  <c r="Q993" i="7"/>
  <c r="P993" i="7"/>
  <c r="O993" i="7"/>
  <c r="N993" i="7"/>
  <c r="M993" i="7"/>
  <c r="AB986" i="7"/>
  <c r="AA986" i="7"/>
  <c r="Z986" i="7"/>
  <c r="Y986" i="7"/>
  <c r="X986" i="7"/>
  <c r="W986" i="7"/>
  <c r="V986" i="7"/>
  <c r="U986" i="7"/>
  <c r="T986" i="7"/>
  <c r="S986" i="7"/>
  <c r="R986" i="7"/>
  <c r="Q986" i="7"/>
  <c r="P986" i="7"/>
  <c r="O986" i="7"/>
  <c r="N986" i="7"/>
  <c r="M986" i="7"/>
  <c r="AB982" i="7"/>
  <c r="AA982" i="7"/>
  <c r="Z982" i="7"/>
  <c r="Y982" i="7"/>
  <c r="X982" i="7"/>
  <c r="W982" i="7"/>
  <c r="V982" i="7"/>
  <c r="U982" i="7"/>
  <c r="T982" i="7"/>
  <c r="S982" i="7"/>
  <c r="R982" i="7"/>
  <c r="Q982" i="7"/>
  <c r="P982" i="7"/>
  <c r="O982" i="7"/>
  <c r="N982" i="7"/>
  <c r="M982" i="7"/>
  <c r="AB959" i="7"/>
  <c r="AA959" i="7"/>
  <c r="Z959" i="7"/>
  <c r="Y959" i="7"/>
  <c r="X959" i="7"/>
  <c r="W959" i="7"/>
  <c r="V959" i="7"/>
  <c r="U959" i="7"/>
  <c r="T959" i="7"/>
  <c r="S959" i="7"/>
  <c r="R959" i="7"/>
  <c r="Q959" i="7"/>
  <c r="P959" i="7"/>
  <c r="O959" i="7"/>
  <c r="N959" i="7"/>
  <c r="M959" i="7"/>
  <c r="AB952" i="7"/>
  <c r="AA952" i="7"/>
  <c r="Z952" i="7"/>
  <c r="Y952" i="7"/>
  <c r="X952" i="7"/>
  <c r="W952" i="7"/>
  <c r="V952" i="7"/>
  <c r="U952" i="7"/>
  <c r="T952" i="7"/>
  <c r="S952" i="7"/>
  <c r="R952" i="7"/>
  <c r="Q952" i="7"/>
  <c r="P952" i="7"/>
  <c r="O952" i="7"/>
  <c r="N952" i="7"/>
  <c r="M952" i="7"/>
  <c r="AB945" i="7"/>
  <c r="AA945" i="7"/>
  <c r="Z945" i="7"/>
  <c r="Y945" i="7"/>
  <c r="X945" i="7"/>
  <c r="W945" i="7"/>
  <c r="V945" i="7"/>
  <c r="U945" i="7"/>
  <c r="T945" i="7"/>
  <c r="S945" i="7"/>
  <c r="R945" i="7"/>
  <c r="Q945" i="7"/>
  <c r="P945" i="7"/>
  <c r="O945" i="7"/>
  <c r="N945" i="7"/>
  <c r="M945" i="7"/>
  <c r="AB937" i="7"/>
  <c r="AA937" i="7"/>
  <c r="Z937" i="7"/>
  <c r="Y937" i="7"/>
  <c r="X937" i="7"/>
  <c r="W937" i="7"/>
  <c r="V937" i="7"/>
  <c r="U937" i="7"/>
  <c r="T937" i="7"/>
  <c r="S937" i="7"/>
  <c r="R937" i="7"/>
  <c r="Q937" i="7"/>
  <c r="P937" i="7"/>
  <c r="O937" i="7"/>
  <c r="N937" i="7"/>
  <c r="M937" i="7"/>
  <c r="AB933" i="7"/>
  <c r="AA933" i="7"/>
  <c r="Z933" i="7"/>
  <c r="Y933" i="7"/>
  <c r="X933" i="7"/>
  <c r="W933" i="7"/>
  <c r="V933" i="7"/>
  <c r="U933" i="7"/>
  <c r="T933" i="7"/>
  <c r="S933" i="7"/>
  <c r="R933" i="7"/>
  <c r="Q933" i="7"/>
  <c r="P933" i="7"/>
  <c r="O933" i="7"/>
  <c r="N933" i="7"/>
  <c r="M933" i="7"/>
  <c r="AB929" i="7"/>
  <c r="AA929" i="7"/>
  <c r="Z929" i="7"/>
  <c r="Y929" i="7"/>
  <c r="X929" i="7"/>
  <c r="W929" i="7"/>
  <c r="V929" i="7"/>
  <c r="U929" i="7"/>
  <c r="T929" i="7"/>
  <c r="S929" i="7"/>
  <c r="R929" i="7"/>
  <c r="Q929" i="7"/>
  <c r="P929" i="7"/>
  <c r="O929" i="7"/>
  <c r="N929" i="7"/>
  <c r="M929" i="7"/>
  <c r="T86" i="3"/>
  <c r="T85" i="3"/>
  <c r="AB1548" i="7"/>
  <c r="AA1548" i="7"/>
  <c r="Z1548" i="7"/>
  <c r="Y1548" i="7"/>
  <c r="X1548" i="7"/>
  <c r="W1548" i="7"/>
  <c r="V1548" i="7"/>
  <c r="U1548" i="7"/>
  <c r="T1548" i="7"/>
  <c r="S1548" i="7"/>
  <c r="R1548" i="7"/>
  <c r="Q1548" i="7"/>
  <c r="P1548" i="7"/>
  <c r="O1548" i="7"/>
  <c r="N1548" i="7"/>
  <c r="AC1539" i="7"/>
  <c r="M1539" i="7"/>
  <c r="AC1531" i="7"/>
  <c r="M1531" i="7"/>
  <c r="AC1523" i="7"/>
  <c r="AC1548" i="7" s="1"/>
  <c r="M1523" i="7"/>
  <c r="M1548" i="7" s="1"/>
  <c r="M1514" i="7"/>
  <c r="AC1510" i="7"/>
  <c r="AB1510" i="7"/>
  <c r="AA1510" i="7"/>
  <c r="Z1510" i="7"/>
  <c r="Y1510" i="7"/>
  <c r="X1510" i="7"/>
  <c r="W1510" i="7"/>
  <c r="V1510" i="7"/>
  <c r="U1510" i="7"/>
  <c r="T1510" i="7"/>
  <c r="S1510" i="7"/>
  <c r="R1510" i="7"/>
  <c r="Q1510" i="7"/>
  <c r="M1510" i="7"/>
  <c r="AC1507" i="7"/>
  <c r="AB1507" i="7"/>
  <c r="AA1507" i="7"/>
  <c r="Z1507" i="7"/>
  <c r="Y1507" i="7"/>
  <c r="X1507" i="7"/>
  <c r="W1507" i="7"/>
  <c r="V1507" i="7"/>
  <c r="U1507" i="7"/>
  <c r="T1507" i="7"/>
  <c r="S1507" i="7"/>
  <c r="R1507" i="7"/>
  <c r="Q1507" i="7"/>
  <c r="P1507" i="7"/>
  <c r="O1507" i="7"/>
  <c r="N1507" i="7"/>
  <c r="M1507" i="7"/>
  <c r="AC1504" i="7"/>
  <c r="AB1504" i="7"/>
  <c r="AA1504" i="7"/>
  <c r="Z1504" i="7"/>
  <c r="Y1504" i="7"/>
  <c r="X1504" i="7"/>
  <c r="W1504" i="7"/>
  <c r="V1504" i="7"/>
  <c r="U1504" i="7"/>
  <c r="T1504" i="7"/>
  <c r="S1504" i="7"/>
  <c r="R1504" i="7"/>
  <c r="Q1504" i="7"/>
  <c r="P1504" i="7"/>
  <c r="O1504" i="7"/>
  <c r="N1504" i="7"/>
  <c r="M1504" i="7"/>
  <c r="AC1501" i="7"/>
  <c r="AB1501" i="7"/>
  <c r="AA1501" i="7"/>
  <c r="Z1501" i="7"/>
  <c r="Y1501" i="7"/>
  <c r="X1501" i="7"/>
  <c r="W1501" i="7"/>
  <c r="V1501" i="7"/>
  <c r="U1501" i="7"/>
  <c r="T1501" i="7"/>
  <c r="S1501" i="7"/>
  <c r="R1501" i="7"/>
  <c r="Q1501" i="7"/>
  <c r="P1501" i="7"/>
  <c r="O1501" i="7"/>
  <c r="N1501" i="7"/>
  <c r="M1501" i="7"/>
  <c r="AC1498" i="7"/>
  <c r="AB1498" i="7"/>
  <c r="AA1498" i="7"/>
  <c r="Z1498" i="7"/>
  <c r="Y1498" i="7"/>
  <c r="X1498" i="7"/>
  <c r="W1498" i="7"/>
  <c r="V1498" i="7"/>
  <c r="U1498" i="7"/>
  <c r="T1498" i="7"/>
  <c r="S1498" i="7"/>
  <c r="R1498" i="7"/>
  <c r="Q1498" i="7"/>
  <c r="P1498" i="7"/>
  <c r="O1498" i="7"/>
  <c r="N1498" i="7"/>
  <c r="M1498" i="7"/>
  <c r="AC1495" i="7"/>
  <c r="AB1495" i="7"/>
  <c r="AA1495" i="7"/>
  <c r="Z1495" i="7"/>
  <c r="Y1495" i="7"/>
  <c r="X1495" i="7"/>
  <c r="W1495" i="7"/>
  <c r="V1495" i="7"/>
  <c r="U1495" i="7"/>
  <c r="T1495" i="7"/>
  <c r="S1495" i="7"/>
  <c r="R1495" i="7"/>
  <c r="Q1495" i="7"/>
  <c r="P1495" i="7"/>
  <c r="O1495" i="7"/>
  <c r="N1495" i="7"/>
  <c r="M1495" i="7"/>
  <c r="AC1492" i="7"/>
  <c r="AB1492" i="7"/>
  <c r="AA1492" i="7"/>
  <c r="Z1492" i="7"/>
  <c r="Y1492" i="7"/>
  <c r="X1492" i="7"/>
  <c r="W1492" i="7"/>
  <c r="V1492" i="7"/>
  <c r="U1492" i="7"/>
  <c r="T1492" i="7"/>
  <c r="S1492" i="7"/>
  <c r="R1492" i="7"/>
  <c r="Q1492" i="7"/>
  <c r="P1492" i="7"/>
  <c r="O1492" i="7"/>
  <c r="N1492" i="7"/>
  <c r="M1492" i="7"/>
  <c r="AC1487" i="7"/>
  <c r="AB1487" i="7"/>
  <c r="AA1487" i="7"/>
  <c r="Z1487" i="7"/>
  <c r="Y1487" i="7"/>
  <c r="X1487" i="7"/>
  <c r="W1487" i="7"/>
  <c r="V1487" i="7"/>
  <c r="U1487" i="7"/>
  <c r="T1487" i="7"/>
  <c r="S1487" i="7"/>
  <c r="R1487" i="7"/>
  <c r="Q1487" i="7"/>
  <c r="P1487" i="7"/>
  <c r="O1487" i="7"/>
  <c r="N1487" i="7"/>
  <c r="M1487" i="7"/>
  <c r="AC1484" i="7"/>
  <c r="AB1484" i="7"/>
  <c r="AA1484" i="7"/>
  <c r="Z1484" i="7"/>
  <c r="Y1484" i="7"/>
  <c r="X1484" i="7"/>
  <c r="W1484" i="7"/>
  <c r="V1484" i="7"/>
  <c r="U1484" i="7"/>
  <c r="T1484" i="7"/>
  <c r="S1484" i="7"/>
  <c r="R1484" i="7"/>
  <c r="Q1484" i="7"/>
  <c r="P1484" i="7"/>
  <c r="O1484" i="7"/>
  <c r="N1484" i="7"/>
  <c r="M1484" i="7"/>
  <c r="AC1480" i="7"/>
  <c r="AB1480" i="7"/>
  <c r="AA1480" i="7"/>
  <c r="Z1480" i="7"/>
  <c r="Y1480" i="7"/>
  <c r="X1480" i="7"/>
  <c r="W1480" i="7"/>
  <c r="V1480" i="7"/>
  <c r="U1480" i="7"/>
  <c r="T1480" i="7"/>
  <c r="S1480" i="7"/>
  <c r="R1480" i="7"/>
  <c r="Q1480" i="7"/>
  <c r="P1480" i="7"/>
  <c r="O1480" i="7"/>
  <c r="N1480" i="7"/>
  <c r="M1480" i="7"/>
  <c r="AC1477" i="7"/>
  <c r="AB1477" i="7"/>
  <c r="AA1477" i="7"/>
  <c r="Z1477" i="7"/>
  <c r="Y1477" i="7"/>
  <c r="X1477" i="7"/>
  <c r="W1477" i="7"/>
  <c r="V1477" i="7"/>
  <c r="U1477" i="7"/>
  <c r="T1477" i="7"/>
  <c r="S1477" i="7"/>
  <c r="R1477" i="7"/>
  <c r="Q1477" i="7"/>
  <c r="P1477" i="7"/>
  <c r="O1477" i="7"/>
  <c r="N1477" i="7"/>
  <c r="M1477" i="7"/>
  <c r="AC1473" i="7"/>
  <c r="AB1473" i="7"/>
  <c r="AA1473" i="7"/>
  <c r="Z1473" i="7"/>
  <c r="Y1473" i="7"/>
  <c r="X1473" i="7"/>
  <c r="W1473" i="7"/>
  <c r="V1473" i="7"/>
  <c r="U1473" i="7"/>
  <c r="T1473" i="7"/>
  <c r="S1473" i="7"/>
  <c r="R1473" i="7"/>
  <c r="Q1473" i="7"/>
  <c r="P1473" i="7"/>
  <c r="O1473" i="7"/>
  <c r="N1473" i="7"/>
  <c r="M1473" i="7"/>
  <c r="AC1470" i="7"/>
  <c r="AB1470" i="7"/>
  <c r="AA1470" i="7"/>
  <c r="Z1470" i="7"/>
  <c r="Y1470" i="7"/>
  <c r="X1470" i="7"/>
  <c r="W1470" i="7"/>
  <c r="V1470" i="7"/>
  <c r="U1470" i="7"/>
  <c r="T1470" i="7"/>
  <c r="S1470" i="7"/>
  <c r="R1470" i="7"/>
  <c r="Q1470" i="7"/>
  <c r="P1470" i="7"/>
  <c r="O1470" i="7"/>
  <c r="N1470" i="7"/>
  <c r="M1470" i="7"/>
  <c r="AC1465" i="7"/>
  <c r="AB1465" i="7"/>
  <c r="AA1465" i="7"/>
  <c r="Z1465" i="7"/>
  <c r="Y1465" i="7"/>
  <c r="X1465" i="7"/>
  <c r="W1465" i="7"/>
  <c r="V1465" i="7"/>
  <c r="U1465" i="7"/>
  <c r="T1465" i="7"/>
  <c r="S1465" i="7"/>
  <c r="R1465" i="7"/>
  <c r="Q1465" i="7"/>
  <c r="P1465" i="7"/>
  <c r="O1465" i="7"/>
  <c r="N1465" i="7"/>
  <c r="M1465" i="7"/>
  <c r="AC1461" i="7"/>
  <c r="AB1461" i="7"/>
  <c r="AA1461" i="7"/>
  <c r="Z1461" i="7"/>
  <c r="Y1461" i="7"/>
  <c r="X1461" i="7"/>
  <c r="W1461" i="7"/>
  <c r="V1461" i="7"/>
  <c r="U1461" i="7"/>
  <c r="T1461" i="7"/>
  <c r="S1461" i="7"/>
  <c r="R1461" i="7"/>
  <c r="Q1461" i="7"/>
  <c r="P1461" i="7"/>
  <c r="O1461" i="7"/>
  <c r="N1461" i="7"/>
  <c r="M1461" i="7"/>
  <c r="AC1457" i="7"/>
  <c r="AB1457" i="7"/>
  <c r="AA1457" i="7"/>
  <c r="Z1457" i="7"/>
  <c r="Y1457" i="7"/>
  <c r="X1457" i="7"/>
  <c r="W1457" i="7"/>
  <c r="V1457" i="7"/>
  <c r="U1457" i="7"/>
  <c r="T1457" i="7"/>
  <c r="S1457" i="7"/>
  <c r="R1457" i="7"/>
  <c r="Q1457" i="7"/>
  <c r="P1457" i="7"/>
  <c r="O1457" i="7"/>
  <c r="N1457" i="7"/>
  <c r="M1457" i="7"/>
  <c r="AC1451" i="7"/>
  <c r="AB1451" i="7"/>
  <c r="AA1451" i="7"/>
  <c r="Z1451" i="7"/>
  <c r="Y1451" i="7"/>
  <c r="X1451" i="7"/>
  <c r="W1451" i="7"/>
  <c r="V1451" i="7"/>
  <c r="U1451" i="7"/>
  <c r="T1451" i="7"/>
  <c r="S1451" i="7"/>
  <c r="R1451" i="7"/>
  <c r="Q1451" i="7"/>
  <c r="P1451" i="7"/>
  <c r="O1451" i="7"/>
  <c r="N1451" i="7"/>
  <c r="M1451" i="7"/>
  <c r="AC1446" i="7"/>
  <c r="AB1446" i="7"/>
  <c r="AA1446" i="7"/>
  <c r="Z1446" i="7"/>
  <c r="Y1446" i="7"/>
  <c r="X1446" i="7"/>
  <c r="W1446" i="7"/>
  <c r="V1446" i="7"/>
  <c r="U1446" i="7"/>
  <c r="T1446" i="7"/>
  <c r="S1446" i="7"/>
  <c r="R1446" i="7"/>
  <c r="Q1446" i="7"/>
  <c r="P1446" i="7"/>
  <c r="O1446" i="7"/>
  <c r="N1446" i="7"/>
  <c r="M1446" i="7"/>
  <c r="AC1441" i="7"/>
  <c r="AB1441" i="7"/>
  <c r="AA1441" i="7"/>
  <c r="Z1441" i="7"/>
  <c r="Y1441" i="7"/>
  <c r="X1441" i="7"/>
  <c r="W1441" i="7"/>
  <c r="V1441" i="7"/>
  <c r="U1441" i="7"/>
  <c r="T1441" i="7"/>
  <c r="S1441" i="7"/>
  <c r="R1441" i="7"/>
  <c r="Q1441" i="7"/>
  <c r="P1441" i="7"/>
  <c r="O1441" i="7"/>
  <c r="N1441" i="7"/>
  <c r="M1441" i="7"/>
  <c r="M1436" i="7"/>
  <c r="AC1432" i="7"/>
  <c r="AB1432" i="7"/>
  <c r="AA1432" i="7"/>
  <c r="Z1432" i="7"/>
  <c r="Y1432" i="7"/>
  <c r="X1432" i="7"/>
  <c r="W1432" i="7"/>
  <c r="V1432" i="7"/>
  <c r="U1432" i="7"/>
  <c r="T1432" i="7"/>
  <c r="R1432" i="7"/>
  <c r="Q1432" i="7"/>
  <c r="M1432" i="7"/>
  <c r="AC1429" i="7"/>
  <c r="AB1429" i="7"/>
  <c r="AA1429" i="7"/>
  <c r="Z1429" i="7"/>
  <c r="Y1429" i="7"/>
  <c r="X1429" i="7"/>
  <c r="W1429" i="7"/>
  <c r="V1429" i="7"/>
  <c r="U1429" i="7"/>
  <c r="T1429" i="7"/>
  <c r="S1429" i="7"/>
  <c r="R1429" i="7"/>
  <c r="Q1429" i="7"/>
  <c r="P1429" i="7"/>
  <c r="O1429" i="7"/>
  <c r="N1429" i="7"/>
  <c r="M1429" i="7"/>
  <c r="AC1426" i="7"/>
  <c r="AB1426" i="7"/>
  <c r="AA1426" i="7"/>
  <c r="Z1426" i="7"/>
  <c r="Y1426" i="7"/>
  <c r="X1426" i="7"/>
  <c r="W1426" i="7"/>
  <c r="V1426" i="7"/>
  <c r="U1426" i="7"/>
  <c r="T1426" i="7"/>
  <c r="S1426" i="7"/>
  <c r="R1426" i="7"/>
  <c r="Q1426" i="7"/>
  <c r="P1426" i="7"/>
  <c r="O1426" i="7"/>
  <c r="N1426" i="7"/>
  <c r="M1426" i="7"/>
  <c r="AC1423" i="7"/>
  <c r="AB1423" i="7"/>
  <c r="AA1423" i="7"/>
  <c r="Z1423" i="7"/>
  <c r="Y1423" i="7"/>
  <c r="X1423" i="7"/>
  <c r="W1423" i="7"/>
  <c r="V1423" i="7"/>
  <c r="U1423" i="7"/>
  <c r="T1423" i="7"/>
  <c r="S1423" i="7"/>
  <c r="R1423" i="7"/>
  <c r="Q1423" i="7"/>
  <c r="P1423" i="7"/>
  <c r="O1423" i="7"/>
  <c r="N1423" i="7"/>
  <c r="M1423" i="7"/>
  <c r="AC1420" i="7"/>
  <c r="AB1420" i="7"/>
  <c r="AA1420" i="7"/>
  <c r="Z1420" i="7"/>
  <c r="Y1420" i="7"/>
  <c r="X1420" i="7"/>
  <c r="W1420" i="7"/>
  <c r="V1420" i="7"/>
  <c r="U1420" i="7"/>
  <c r="T1420" i="7"/>
  <c r="S1420" i="7"/>
  <c r="R1420" i="7"/>
  <c r="Q1420" i="7"/>
  <c r="P1420" i="7"/>
  <c r="O1420" i="7"/>
  <c r="N1420" i="7"/>
  <c r="M1420" i="7"/>
  <c r="AC1417" i="7"/>
  <c r="AB1417" i="7"/>
  <c r="AA1417" i="7"/>
  <c r="Z1417" i="7"/>
  <c r="Y1417" i="7"/>
  <c r="X1417" i="7"/>
  <c r="W1417" i="7"/>
  <c r="V1417" i="7"/>
  <c r="U1417" i="7"/>
  <c r="T1417" i="7"/>
  <c r="S1417" i="7"/>
  <c r="R1417" i="7"/>
  <c r="Q1417" i="7"/>
  <c r="P1417" i="7"/>
  <c r="O1417" i="7"/>
  <c r="N1417" i="7"/>
  <c r="M1417" i="7"/>
  <c r="AC1414" i="7"/>
  <c r="AB1414" i="7"/>
  <c r="AA1414" i="7"/>
  <c r="Z1414" i="7"/>
  <c r="Y1414" i="7"/>
  <c r="X1414" i="7"/>
  <c r="W1414" i="7"/>
  <c r="V1414" i="7"/>
  <c r="U1414" i="7"/>
  <c r="T1414" i="7"/>
  <c r="S1414" i="7"/>
  <c r="R1414" i="7"/>
  <c r="Q1414" i="7"/>
  <c r="P1414" i="7"/>
  <c r="O1414" i="7"/>
  <c r="N1414" i="7"/>
  <c r="M1414" i="7"/>
  <c r="AC1409" i="7"/>
  <c r="AB1409" i="7"/>
  <c r="AA1409" i="7"/>
  <c r="Z1409" i="7"/>
  <c r="Y1409" i="7"/>
  <c r="X1409" i="7"/>
  <c r="W1409" i="7"/>
  <c r="V1409" i="7"/>
  <c r="U1409" i="7"/>
  <c r="T1409" i="7"/>
  <c r="S1409" i="7"/>
  <c r="R1409" i="7"/>
  <c r="Q1409" i="7"/>
  <c r="P1409" i="7"/>
  <c r="O1409" i="7"/>
  <c r="N1409" i="7"/>
  <c r="M1409" i="7"/>
  <c r="AC1406" i="7"/>
  <c r="AB1406" i="7"/>
  <c r="AA1406" i="7"/>
  <c r="Z1406" i="7"/>
  <c r="Y1406" i="7"/>
  <c r="X1406" i="7"/>
  <c r="W1406" i="7"/>
  <c r="V1406" i="7"/>
  <c r="U1406" i="7"/>
  <c r="T1406" i="7"/>
  <c r="S1406" i="7"/>
  <c r="R1406" i="7"/>
  <c r="Q1406" i="7"/>
  <c r="P1406" i="7"/>
  <c r="O1406" i="7"/>
  <c r="N1406" i="7"/>
  <c r="M1406" i="7"/>
  <c r="AC1402" i="7"/>
  <c r="AB1402" i="7"/>
  <c r="AA1402" i="7"/>
  <c r="Z1402" i="7"/>
  <c r="Y1402" i="7"/>
  <c r="X1402" i="7"/>
  <c r="W1402" i="7"/>
  <c r="V1402" i="7"/>
  <c r="U1402" i="7"/>
  <c r="T1402" i="7"/>
  <c r="S1402" i="7"/>
  <c r="R1402" i="7"/>
  <c r="Q1402" i="7"/>
  <c r="P1402" i="7"/>
  <c r="O1402" i="7"/>
  <c r="N1402" i="7"/>
  <c r="M1402" i="7"/>
  <c r="AC1399" i="7"/>
  <c r="AB1399" i="7"/>
  <c r="AA1399" i="7"/>
  <c r="Z1399" i="7"/>
  <c r="Y1399" i="7"/>
  <c r="X1399" i="7"/>
  <c r="W1399" i="7"/>
  <c r="V1399" i="7"/>
  <c r="U1399" i="7"/>
  <c r="T1399" i="7"/>
  <c r="S1399" i="7"/>
  <c r="R1399" i="7"/>
  <c r="Q1399" i="7"/>
  <c r="P1399" i="7"/>
  <c r="O1399" i="7"/>
  <c r="N1399" i="7"/>
  <c r="M1399" i="7"/>
  <c r="AC1395" i="7"/>
  <c r="AB1395" i="7"/>
  <c r="AA1395" i="7"/>
  <c r="Z1395" i="7"/>
  <c r="Y1395" i="7"/>
  <c r="X1395" i="7"/>
  <c r="W1395" i="7"/>
  <c r="V1395" i="7"/>
  <c r="U1395" i="7"/>
  <c r="T1395" i="7"/>
  <c r="S1395" i="7"/>
  <c r="R1395" i="7"/>
  <c r="Q1395" i="7"/>
  <c r="P1395" i="7"/>
  <c r="O1395" i="7"/>
  <c r="N1395" i="7"/>
  <c r="M1395" i="7"/>
  <c r="AC1392" i="7"/>
  <c r="AB1392" i="7"/>
  <c r="AA1392" i="7"/>
  <c r="Z1392" i="7"/>
  <c r="Y1392" i="7"/>
  <c r="X1392" i="7"/>
  <c r="W1392" i="7"/>
  <c r="V1392" i="7"/>
  <c r="U1392" i="7"/>
  <c r="T1392" i="7"/>
  <c r="S1392" i="7"/>
  <c r="R1392" i="7"/>
  <c r="Q1392" i="7"/>
  <c r="P1392" i="7"/>
  <c r="O1392" i="7"/>
  <c r="N1392" i="7"/>
  <c r="M1392" i="7"/>
  <c r="AC1387" i="7"/>
  <c r="AB1387" i="7"/>
  <c r="AA1387" i="7"/>
  <c r="Z1387" i="7"/>
  <c r="Y1387" i="7"/>
  <c r="X1387" i="7"/>
  <c r="W1387" i="7"/>
  <c r="V1387" i="7"/>
  <c r="U1387" i="7"/>
  <c r="T1387" i="7"/>
  <c r="S1387" i="7"/>
  <c r="R1387" i="7"/>
  <c r="Q1387" i="7"/>
  <c r="P1387" i="7"/>
  <c r="O1387" i="7"/>
  <c r="N1387" i="7"/>
  <c r="M1387" i="7"/>
  <c r="AC1383" i="7"/>
  <c r="M1383" i="7"/>
  <c r="AC1379" i="7"/>
  <c r="AB1379" i="7"/>
  <c r="AA1379" i="7"/>
  <c r="Z1379" i="7"/>
  <c r="Y1379" i="7"/>
  <c r="X1379" i="7"/>
  <c r="W1379" i="7"/>
  <c r="V1379" i="7"/>
  <c r="U1379" i="7"/>
  <c r="T1379" i="7"/>
  <c r="S1379" i="7"/>
  <c r="R1379" i="7"/>
  <c r="Q1379" i="7"/>
  <c r="P1379" i="7"/>
  <c r="O1379" i="7"/>
  <c r="N1379" i="7"/>
  <c r="M1379" i="7"/>
  <c r="AC1373" i="7"/>
  <c r="AB1373" i="7"/>
  <c r="AA1373" i="7"/>
  <c r="Z1373" i="7"/>
  <c r="Y1373" i="7"/>
  <c r="X1373" i="7"/>
  <c r="W1373" i="7"/>
  <c r="V1373" i="7"/>
  <c r="U1373" i="7"/>
  <c r="T1373" i="7"/>
  <c r="S1373" i="7"/>
  <c r="R1373" i="7"/>
  <c r="Q1373" i="7"/>
  <c r="P1373" i="7"/>
  <c r="O1373" i="7"/>
  <c r="N1373" i="7"/>
  <c r="M1373" i="7"/>
  <c r="AC1368" i="7"/>
  <c r="AB1368" i="7"/>
  <c r="AA1368" i="7"/>
  <c r="Z1368" i="7"/>
  <c r="Y1368" i="7"/>
  <c r="X1368" i="7"/>
  <c r="W1368" i="7"/>
  <c r="V1368" i="7"/>
  <c r="U1368" i="7"/>
  <c r="T1368" i="7"/>
  <c r="S1368" i="7"/>
  <c r="R1368" i="7"/>
  <c r="Q1368" i="7"/>
  <c r="P1368" i="7"/>
  <c r="O1368" i="7"/>
  <c r="N1368" i="7"/>
  <c r="M1368" i="7"/>
  <c r="AC1363" i="7"/>
  <c r="AB1363" i="7"/>
  <c r="AA1363" i="7"/>
  <c r="Z1363" i="7"/>
  <c r="Y1363" i="7"/>
  <c r="X1363" i="7"/>
  <c r="W1363" i="7"/>
  <c r="V1363" i="7"/>
  <c r="U1363" i="7"/>
  <c r="T1363" i="7"/>
  <c r="S1363" i="7"/>
  <c r="R1363" i="7"/>
  <c r="Q1363" i="7"/>
  <c r="P1363" i="7"/>
  <c r="O1363" i="7"/>
  <c r="N1363" i="7"/>
  <c r="M1363" i="7"/>
  <c r="M1358" i="7"/>
  <c r="AB1354" i="7"/>
  <c r="AA1354" i="7"/>
  <c r="Z1354" i="7"/>
  <c r="Y1354" i="7"/>
  <c r="X1354" i="7"/>
  <c r="W1354" i="7"/>
  <c r="V1354" i="7"/>
  <c r="U1354" i="7"/>
  <c r="T1354" i="7"/>
  <c r="S1354" i="7"/>
  <c r="R1354" i="7"/>
  <c r="Q1354" i="7"/>
  <c r="M1354" i="7"/>
  <c r="AB1351" i="7"/>
  <c r="AA1351" i="7"/>
  <c r="Z1351" i="7"/>
  <c r="Y1351" i="7"/>
  <c r="X1351" i="7"/>
  <c r="W1351" i="7"/>
  <c r="V1351" i="7"/>
  <c r="U1351" i="7"/>
  <c r="T1351" i="7"/>
  <c r="S1351" i="7"/>
  <c r="R1351" i="7"/>
  <c r="Q1351" i="7"/>
  <c r="P1351" i="7"/>
  <c r="O1351" i="7"/>
  <c r="N1351" i="7"/>
  <c r="M1351" i="7"/>
  <c r="AB1348" i="7"/>
  <c r="AA1348" i="7"/>
  <c r="Z1348" i="7"/>
  <c r="Y1348" i="7"/>
  <c r="X1348" i="7"/>
  <c r="W1348" i="7"/>
  <c r="V1348" i="7"/>
  <c r="U1348" i="7"/>
  <c r="T1348" i="7"/>
  <c r="S1348" i="7"/>
  <c r="R1348" i="7"/>
  <c r="Q1348" i="7"/>
  <c r="P1348" i="7"/>
  <c r="O1348" i="7"/>
  <c r="N1348" i="7"/>
  <c r="M1348" i="7"/>
  <c r="AB1345" i="7"/>
  <c r="AA1345" i="7"/>
  <c r="Z1345" i="7"/>
  <c r="Y1345" i="7"/>
  <c r="X1345" i="7"/>
  <c r="W1345" i="7"/>
  <c r="V1345" i="7"/>
  <c r="U1345" i="7"/>
  <c r="T1345" i="7"/>
  <c r="S1345" i="7"/>
  <c r="R1345" i="7"/>
  <c r="Q1345" i="7"/>
  <c r="P1345" i="7"/>
  <c r="O1345" i="7"/>
  <c r="N1345" i="7"/>
  <c r="M1345" i="7"/>
  <c r="AB1342" i="7"/>
  <c r="AA1342" i="7"/>
  <c r="Z1342" i="7"/>
  <c r="Y1342" i="7"/>
  <c r="X1342" i="7"/>
  <c r="W1342" i="7"/>
  <c r="V1342" i="7"/>
  <c r="U1342" i="7"/>
  <c r="T1342" i="7"/>
  <c r="S1342" i="7"/>
  <c r="R1342" i="7"/>
  <c r="Q1342" i="7"/>
  <c r="P1342" i="7"/>
  <c r="O1342" i="7"/>
  <c r="N1342" i="7"/>
  <c r="M1342" i="7"/>
  <c r="AB1339" i="7"/>
  <c r="AA1339" i="7"/>
  <c r="Z1339" i="7"/>
  <c r="Y1339" i="7"/>
  <c r="X1339" i="7"/>
  <c r="W1339" i="7"/>
  <c r="V1339" i="7"/>
  <c r="U1339" i="7"/>
  <c r="T1339" i="7"/>
  <c r="S1339" i="7"/>
  <c r="R1339" i="7"/>
  <c r="Q1339" i="7"/>
  <c r="P1339" i="7"/>
  <c r="O1339" i="7"/>
  <c r="N1339" i="7"/>
  <c r="M1339" i="7"/>
  <c r="AB1336" i="7"/>
  <c r="AA1336" i="7"/>
  <c r="Z1336" i="7"/>
  <c r="Y1336" i="7"/>
  <c r="X1336" i="7"/>
  <c r="W1336" i="7"/>
  <c r="V1336" i="7"/>
  <c r="U1336" i="7"/>
  <c r="T1336" i="7"/>
  <c r="S1336" i="7"/>
  <c r="R1336" i="7"/>
  <c r="Q1336" i="7"/>
  <c r="P1336" i="7"/>
  <c r="O1336" i="7"/>
  <c r="N1336" i="7"/>
  <c r="M1336" i="7"/>
  <c r="AB1331" i="7"/>
  <c r="AA1331" i="7"/>
  <c r="Z1331" i="7"/>
  <c r="Y1331" i="7"/>
  <c r="X1331" i="7"/>
  <c r="W1331" i="7"/>
  <c r="V1331" i="7"/>
  <c r="U1331" i="7"/>
  <c r="T1331" i="7"/>
  <c r="S1331" i="7"/>
  <c r="R1331" i="7"/>
  <c r="Q1331" i="7"/>
  <c r="P1331" i="7"/>
  <c r="O1331" i="7"/>
  <c r="N1331" i="7"/>
  <c r="M1331" i="7"/>
  <c r="AB1328" i="7"/>
  <c r="AA1328" i="7"/>
  <c r="Z1328" i="7"/>
  <c r="Y1328" i="7"/>
  <c r="X1328" i="7"/>
  <c r="W1328" i="7"/>
  <c r="V1328" i="7"/>
  <c r="U1328" i="7"/>
  <c r="T1328" i="7"/>
  <c r="S1328" i="7"/>
  <c r="R1328" i="7"/>
  <c r="Q1328" i="7"/>
  <c r="P1328" i="7"/>
  <c r="O1328" i="7"/>
  <c r="N1328" i="7"/>
  <c r="M1328" i="7"/>
  <c r="AB1324" i="7"/>
  <c r="AA1324" i="7"/>
  <c r="Z1324" i="7"/>
  <c r="Y1324" i="7"/>
  <c r="X1324" i="7"/>
  <c r="W1324" i="7"/>
  <c r="V1324" i="7"/>
  <c r="U1324" i="7"/>
  <c r="T1324" i="7"/>
  <c r="S1324" i="7"/>
  <c r="R1324" i="7"/>
  <c r="Q1324" i="7"/>
  <c r="P1324" i="7"/>
  <c r="O1324" i="7"/>
  <c r="N1324" i="7"/>
  <c r="M1324" i="7"/>
  <c r="AB1321" i="7"/>
  <c r="AA1321" i="7"/>
  <c r="Z1321" i="7"/>
  <c r="Y1321" i="7"/>
  <c r="X1321" i="7"/>
  <c r="W1321" i="7"/>
  <c r="V1321" i="7"/>
  <c r="U1321" i="7"/>
  <c r="T1321" i="7"/>
  <c r="S1321" i="7"/>
  <c r="R1321" i="7"/>
  <c r="Q1321" i="7"/>
  <c r="P1321" i="7"/>
  <c r="O1321" i="7"/>
  <c r="N1321" i="7"/>
  <c r="M1321" i="7"/>
  <c r="AB1317" i="7"/>
  <c r="AA1317" i="7"/>
  <c r="Z1317" i="7"/>
  <c r="Y1317" i="7"/>
  <c r="X1317" i="7"/>
  <c r="W1317" i="7"/>
  <c r="V1317" i="7"/>
  <c r="U1317" i="7"/>
  <c r="T1317" i="7"/>
  <c r="S1317" i="7"/>
  <c r="R1317" i="7"/>
  <c r="Q1317" i="7"/>
  <c r="P1317" i="7"/>
  <c r="O1317" i="7"/>
  <c r="N1317" i="7"/>
  <c r="M1317" i="7"/>
  <c r="AB1314" i="7"/>
  <c r="AA1314" i="7"/>
  <c r="Z1314" i="7"/>
  <c r="Y1314" i="7"/>
  <c r="X1314" i="7"/>
  <c r="W1314" i="7"/>
  <c r="V1314" i="7"/>
  <c r="U1314" i="7"/>
  <c r="T1314" i="7"/>
  <c r="S1314" i="7"/>
  <c r="R1314" i="7"/>
  <c r="Q1314" i="7"/>
  <c r="P1314" i="7"/>
  <c r="O1314" i="7"/>
  <c r="N1314" i="7"/>
  <c r="M1314" i="7"/>
  <c r="AB1309" i="7"/>
  <c r="AA1309" i="7"/>
  <c r="Z1309" i="7"/>
  <c r="Y1309" i="7"/>
  <c r="X1309" i="7"/>
  <c r="W1309" i="7"/>
  <c r="V1309" i="7"/>
  <c r="U1309" i="7"/>
  <c r="T1309" i="7"/>
  <c r="S1309" i="7"/>
  <c r="R1309" i="7"/>
  <c r="Q1309" i="7"/>
  <c r="P1309" i="7"/>
  <c r="O1309" i="7"/>
  <c r="N1309" i="7"/>
  <c r="M1309" i="7"/>
  <c r="AB1305" i="7"/>
  <c r="AA1305" i="7"/>
  <c r="Z1305" i="7"/>
  <c r="Y1305" i="7"/>
  <c r="X1305" i="7"/>
  <c r="W1305" i="7"/>
  <c r="V1305" i="7"/>
  <c r="U1305" i="7"/>
  <c r="T1305" i="7"/>
  <c r="S1305" i="7"/>
  <c r="R1305" i="7"/>
  <c r="Q1305" i="7"/>
  <c r="P1305" i="7"/>
  <c r="O1305" i="7"/>
  <c r="N1305" i="7"/>
  <c r="M1305" i="7"/>
  <c r="AB1301" i="7"/>
  <c r="AA1301" i="7"/>
  <c r="Z1301" i="7"/>
  <c r="Y1301" i="7"/>
  <c r="X1301" i="7"/>
  <c r="W1301" i="7"/>
  <c r="V1301" i="7"/>
  <c r="U1301" i="7"/>
  <c r="T1301" i="7"/>
  <c r="S1301" i="7"/>
  <c r="R1301" i="7"/>
  <c r="Q1301" i="7"/>
  <c r="P1301" i="7"/>
  <c r="O1301" i="7"/>
  <c r="N1301" i="7"/>
  <c r="M1301" i="7"/>
  <c r="AB1295" i="7"/>
  <c r="AA1295" i="7"/>
  <c r="Z1295" i="7"/>
  <c r="Y1295" i="7"/>
  <c r="X1295" i="7"/>
  <c r="W1295" i="7"/>
  <c r="V1295" i="7"/>
  <c r="U1295" i="7"/>
  <c r="T1295" i="7"/>
  <c r="S1295" i="7"/>
  <c r="R1295" i="7"/>
  <c r="Q1295" i="7"/>
  <c r="P1295" i="7"/>
  <c r="O1295" i="7"/>
  <c r="N1295" i="7"/>
  <c r="M1295" i="7"/>
  <c r="AB1290" i="7"/>
  <c r="AA1290" i="7"/>
  <c r="Z1290" i="7"/>
  <c r="Y1290" i="7"/>
  <c r="X1290" i="7"/>
  <c r="W1290" i="7"/>
  <c r="V1290" i="7"/>
  <c r="U1290" i="7"/>
  <c r="T1290" i="7"/>
  <c r="S1290" i="7"/>
  <c r="R1290" i="7"/>
  <c r="Q1290" i="7"/>
  <c r="P1290" i="7"/>
  <c r="O1290" i="7"/>
  <c r="N1290" i="7"/>
  <c r="M1290" i="7"/>
  <c r="AB1285" i="7"/>
  <c r="AA1285" i="7"/>
  <c r="Z1285" i="7"/>
  <c r="Y1285" i="7"/>
  <c r="X1285" i="7"/>
  <c r="W1285" i="7"/>
  <c r="V1285" i="7"/>
  <c r="U1285" i="7"/>
  <c r="T1285" i="7"/>
  <c r="S1285" i="7"/>
  <c r="R1285" i="7"/>
  <c r="Q1285" i="7"/>
  <c r="P1285" i="7"/>
  <c r="O1285" i="7"/>
  <c r="N1285" i="7"/>
  <c r="M1285" i="7"/>
  <c r="M1273" i="7"/>
  <c r="M1269" i="7"/>
  <c r="AB1265" i="7"/>
  <c r="AA1265" i="7"/>
  <c r="Z1265" i="7"/>
  <c r="Y1265" i="7"/>
  <c r="X1265" i="7"/>
  <c r="W1265" i="7"/>
  <c r="V1265" i="7"/>
  <c r="U1265" i="7"/>
  <c r="T1265" i="7"/>
  <c r="S1265" i="7"/>
  <c r="R1265" i="7"/>
  <c r="Q1265" i="7"/>
  <c r="P1265" i="7"/>
  <c r="O1265" i="7"/>
  <c r="N1265" i="7"/>
  <c r="M1265" i="7"/>
  <c r="AB1262" i="7"/>
  <c r="AA1262" i="7"/>
  <c r="Z1262" i="7"/>
  <c r="Y1262" i="7"/>
  <c r="X1262" i="7"/>
  <c r="W1262" i="7"/>
  <c r="V1262" i="7"/>
  <c r="U1262" i="7"/>
  <c r="T1262" i="7"/>
  <c r="S1262" i="7"/>
  <c r="R1262" i="7"/>
  <c r="Q1262" i="7"/>
  <c r="P1262" i="7"/>
  <c r="O1262" i="7"/>
  <c r="N1262" i="7"/>
  <c r="M1262" i="7"/>
  <c r="N1258" i="7"/>
  <c r="M1258" i="7"/>
  <c r="N1254" i="7"/>
  <c r="M1254" i="7"/>
  <c r="N1251" i="7"/>
  <c r="M1251" i="7"/>
  <c r="N1248" i="7"/>
  <c r="M1248" i="7"/>
  <c r="N1245" i="7"/>
  <c r="M1245" i="7"/>
  <c r="N1242" i="7"/>
  <c r="M1242" i="7"/>
  <c r="N1239" i="7"/>
  <c r="M1239" i="7"/>
  <c r="N1236" i="7"/>
  <c r="M1236" i="7"/>
  <c r="N1231" i="7"/>
  <c r="M1231" i="7"/>
  <c r="N1228" i="7"/>
  <c r="M1228" i="7"/>
  <c r="N1224" i="7"/>
  <c r="M1224" i="7"/>
  <c r="N1221" i="7"/>
  <c r="M1221" i="7"/>
  <c r="N1217" i="7"/>
  <c r="M1217" i="7"/>
  <c r="N1214" i="7"/>
  <c r="M1214" i="7"/>
  <c r="N1209" i="7"/>
  <c r="M1209" i="7"/>
  <c r="N1205" i="7"/>
  <c r="M1205" i="7"/>
  <c r="N1201" i="7"/>
  <c r="M1201" i="7"/>
  <c r="N1195" i="7"/>
  <c r="M1195" i="7"/>
  <c r="N1190" i="7"/>
  <c r="M1190" i="7"/>
  <c r="N1185" i="7"/>
  <c r="M1185" i="7"/>
  <c r="AB1180" i="7"/>
  <c r="AA1180" i="7"/>
  <c r="Z1180" i="7"/>
  <c r="Y1180" i="7"/>
  <c r="X1180" i="7"/>
  <c r="W1180" i="7"/>
  <c r="V1180" i="7"/>
  <c r="U1180" i="7"/>
  <c r="T1180" i="7"/>
  <c r="S1180" i="7"/>
  <c r="R1180" i="7"/>
  <c r="Q1180" i="7"/>
  <c r="P1180" i="7"/>
  <c r="O1180" i="7"/>
  <c r="N1180" i="7"/>
  <c r="M1180" i="7"/>
  <c r="AB1176" i="7"/>
  <c r="AA1176" i="7"/>
  <c r="Z1176" i="7"/>
  <c r="Y1176" i="7"/>
  <c r="X1176" i="7"/>
  <c r="W1176" i="7"/>
  <c r="V1176" i="7"/>
  <c r="U1176" i="7"/>
  <c r="T1176" i="7"/>
  <c r="S1176" i="7"/>
  <c r="R1176" i="7"/>
  <c r="Q1176" i="7"/>
  <c r="P1176" i="7"/>
  <c r="O1176" i="7"/>
  <c r="N1176" i="7"/>
  <c r="M1176" i="7"/>
  <c r="AB1173" i="7"/>
  <c r="AA1173" i="7"/>
  <c r="Z1173" i="7"/>
  <c r="Y1173" i="7"/>
  <c r="X1173" i="7"/>
  <c r="W1173" i="7"/>
  <c r="V1173" i="7"/>
  <c r="U1173" i="7"/>
  <c r="T1173" i="7"/>
  <c r="S1173" i="7"/>
  <c r="R1173" i="7"/>
  <c r="Q1173" i="7"/>
  <c r="P1173" i="7"/>
  <c r="O1173" i="7"/>
  <c r="N1173" i="7"/>
  <c r="M1173" i="7"/>
  <c r="AB1170" i="7"/>
  <c r="AA1170" i="7"/>
  <c r="Z1170" i="7"/>
  <c r="Y1170" i="7"/>
  <c r="X1170" i="7"/>
  <c r="W1170" i="7"/>
  <c r="V1170" i="7"/>
  <c r="U1170" i="7"/>
  <c r="T1170" i="7"/>
  <c r="S1170" i="7"/>
  <c r="R1170" i="7"/>
  <c r="Q1170" i="7"/>
  <c r="P1170" i="7"/>
  <c r="O1170" i="7"/>
  <c r="N1170" i="7"/>
  <c r="M1170" i="7"/>
  <c r="AB1167" i="7"/>
  <c r="AA1167" i="7"/>
  <c r="Z1167" i="7"/>
  <c r="Y1167" i="7"/>
  <c r="X1167" i="7"/>
  <c r="W1167" i="7"/>
  <c r="V1167" i="7"/>
  <c r="U1167" i="7"/>
  <c r="T1167" i="7"/>
  <c r="S1167" i="7"/>
  <c r="R1167" i="7"/>
  <c r="Q1167" i="7"/>
  <c r="P1167" i="7"/>
  <c r="O1167" i="7"/>
  <c r="N1167" i="7"/>
  <c r="M1167" i="7"/>
  <c r="AB1164" i="7"/>
  <c r="AA1164" i="7"/>
  <c r="Z1164" i="7"/>
  <c r="Y1164" i="7"/>
  <c r="X1164" i="7"/>
  <c r="W1164" i="7"/>
  <c r="V1164" i="7"/>
  <c r="U1164" i="7"/>
  <c r="T1164" i="7"/>
  <c r="S1164" i="7"/>
  <c r="R1164" i="7"/>
  <c r="Q1164" i="7"/>
  <c r="P1164" i="7"/>
  <c r="O1164" i="7"/>
  <c r="N1164" i="7"/>
  <c r="M1164" i="7"/>
  <c r="AB1161" i="7"/>
  <c r="AA1161" i="7"/>
  <c r="Z1161" i="7"/>
  <c r="Y1161" i="7"/>
  <c r="X1161" i="7"/>
  <c r="W1161" i="7"/>
  <c r="V1161" i="7"/>
  <c r="U1161" i="7"/>
  <c r="T1161" i="7"/>
  <c r="S1161" i="7"/>
  <c r="R1161" i="7"/>
  <c r="Q1161" i="7"/>
  <c r="P1161" i="7"/>
  <c r="O1161" i="7"/>
  <c r="N1161" i="7"/>
  <c r="M1161" i="7"/>
  <c r="AB1158" i="7"/>
  <c r="AA1158" i="7"/>
  <c r="Z1158" i="7"/>
  <c r="Y1158" i="7"/>
  <c r="X1158" i="7"/>
  <c r="W1158" i="7"/>
  <c r="V1158" i="7"/>
  <c r="U1158" i="7"/>
  <c r="T1158" i="7"/>
  <c r="S1158" i="7"/>
  <c r="R1158" i="7"/>
  <c r="Q1158" i="7"/>
  <c r="P1158" i="7"/>
  <c r="O1158" i="7"/>
  <c r="N1158" i="7"/>
  <c r="M1158" i="7"/>
  <c r="AB1153" i="7"/>
  <c r="AA1153" i="7"/>
  <c r="Z1153" i="7"/>
  <c r="Y1153" i="7"/>
  <c r="X1153" i="7"/>
  <c r="W1153" i="7"/>
  <c r="V1153" i="7"/>
  <c r="U1153" i="7"/>
  <c r="T1153" i="7"/>
  <c r="S1153" i="7"/>
  <c r="R1153" i="7"/>
  <c r="Q1153" i="7"/>
  <c r="P1153" i="7"/>
  <c r="O1153" i="7"/>
  <c r="N1153" i="7"/>
  <c r="M1153" i="7"/>
  <c r="AB1150" i="7"/>
  <c r="AA1150" i="7"/>
  <c r="Z1150" i="7"/>
  <c r="Y1150" i="7"/>
  <c r="X1150" i="7"/>
  <c r="W1150" i="7"/>
  <c r="V1150" i="7"/>
  <c r="U1150" i="7"/>
  <c r="T1150" i="7"/>
  <c r="S1150" i="7"/>
  <c r="R1150" i="7"/>
  <c r="Q1150" i="7"/>
  <c r="P1150" i="7"/>
  <c r="O1150" i="7"/>
  <c r="N1150" i="7"/>
  <c r="M1150" i="7"/>
  <c r="AB1146" i="7"/>
  <c r="AA1146" i="7"/>
  <c r="Z1146" i="7"/>
  <c r="Y1146" i="7"/>
  <c r="X1146" i="7"/>
  <c r="W1146" i="7"/>
  <c r="V1146" i="7"/>
  <c r="U1146" i="7"/>
  <c r="T1146" i="7"/>
  <c r="S1146" i="7"/>
  <c r="R1146" i="7"/>
  <c r="Q1146" i="7"/>
  <c r="P1146" i="7"/>
  <c r="O1146" i="7"/>
  <c r="N1146" i="7"/>
  <c r="M1146" i="7"/>
  <c r="AB1143" i="7"/>
  <c r="AA1143" i="7"/>
  <c r="Z1143" i="7"/>
  <c r="Y1143" i="7"/>
  <c r="X1143" i="7"/>
  <c r="W1143" i="7"/>
  <c r="V1143" i="7"/>
  <c r="U1143" i="7"/>
  <c r="T1143" i="7"/>
  <c r="S1143" i="7"/>
  <c r="R1143" i="7"/>
  <c r="Q1143" i="7"/>
  <c r="P1143" i="7"/>
  <c r="O1143" i="7"/>
  <c r="N1143" i="7"/>
  <c r="M1143" i="7"/>
  <c r="AB1139" i="7"/>
  <c r="AA1139" i="7"/>
  <c r="Z1139" i="7"/>
  <c r="Y1139" i="7"/>
  <c r="X1139" i="7"/>
  <c r="W1139" i="7"/>
  <c r="V1139" i="7"/>
  <c r="U1139" i="7"/>
  <c r="T1139" i="7"/>
  <c r="S1139" i="7"/>
  <c r="R1139" i="7"/>
  <c r="Q1139" i="7"/>
  <c r="P1139" i="7"/>
  <c r="O1139" i="7"/>
  <c r="N1139" i="7"/>
  <c r="M1139" i="7"/>
  <c r="AB1136" i="7"/>
  <c r="AA1136" i="7"/>
  <c r="Z1136" i="7"/>
  <c r="Y1136" i="7"/>
  <c r="X1136" i="7"/>
  <c r="W1136" i="7"/>
  <c r="V1136" i="7"/>
  <c r="U1136" i="7"/>
  <c r="T1136" i="7"/>
  <c r="S1136" i="7"/>
  <c r="R1136" i="7"/>
  <c r="Q1136" i="7"/>
  <c r="P1136" i="7"/>
  <c r="O1136" i="7"/>
  <c r="N1136" i="7"/>
  <c r="M1136" i="7"/>
  <c r="AB1131" i="7"/>
  <c r="AA1131" i="7"/>
  <c r="Z1131" i="7"/>
  <c r="Y1131" i="7"/>
  <c r="X1131" i="7"/>
  <c r="W1131" i="7"/>
  <c r="V1131" i="7"/>
  <c r="U1131" i="7"/>
  <c r="T1131" i="7"/>
  <c r="S1131" i="7"/>
  <c r="R1131" i="7"/>
  <c r="Q1131" i="7"/>
  <c r="P1131" i="7"/>
  <c r="O1131" i="7"/>
  <c r="N1131" i="7"/>
  <c r="M1131" i="7"/>
  <c r="AB1117" i="7"/>
  <c r="AA1117" i="7"/>
  <c r="Z1117" i="7"/>
  <c r="Y1117" i="7"/>
  <c r="X1117" i="7"/>
  <c r="W1117" i="7"/>
  <c r="V1117" i="7"/>
  <c r="U1117" i="7"/>
  <c r="T1117" i="7"/>
  <c r="S1117" i="7"/>
  <c r="R1117" i="7"/>
  <c r="Q1117" i="7"/>
  <c r="P1117" i="7"/>
  <c r="O1117" i="7"/>
  <c r="N1117" i="7"/>
  <c r="M1117" i="7"/>
  <c r="AB1112" i="7"/>
  <c r="AA1112" i="7"/>
  <c r="Z1112" i="7"/>
  <c r="Y1112" i="7"/>
  <c r="X1112" i="7"/>
  <c r="W1112" i="7"/>
  <c r="V1112" i="7"/>
  <c r="U1112" i="7"/>
  <c r="T1112" i="7"/>
  <c r="S1112" i="7"/>
  <c r="R1112" i="7"/>
  <c r="Q1112" i="7"/>
  <c r="P1112" i="7"/>
  <c r="O1112" i="7"/>
  <c r="N1112" i="7"/>
  <c r="M1112" i="7"/>
  <c r="AB1107" i="7"/>
  <c r="AA1107" i="7"/>
  <c r="Z1107" i="7"/>
  <c r="Y1107" i="7"/>
  <c r="X1107" i="7"/>
  <c r="W1107" i="7"/>
  <c r="V1107" i="7"/>
  <c r="U1107" i="7"/>
  <c r="T1107" i="7"/>
  <c r="S1107" i="7"/>
  <c r="R1107" i="7"/>
  <c r="Q1107" i="7"/>
  <c r="P1107" i="7"/>
  <c r="O1107" i="7"/>
  <c r="N1107" i="7"/>
  <c r="M1107" i="7"/>
  <c r="AB1099" i="7"/>
  <c r="AA1099" i="7"/>
  <c r="Z1099" i="7"/>
  <c r="Y1099" i="7"/>
  <c r="X1099" i="7"/>
  <c r="W1099" i="7"/>
  <c r="V1099" i="7"/>
  <c r="U1099" i="7"/>
  <c r="T1099" i="7"/>
  <c r="S1099" i="7"/>
  <c r="R1099" i="7"/>
  <c r="Q1099" i="7"/>
  <c r="P1099" i="7"/>
  <c r="O1099" i="7"/>
  <c r="N1099" i="7"/>
  <c r="M1099" i="7"/>
  <c r="AB1092" i="7"/>
  <c r="AA1092" i="7"/>
  <c r="Z1092" i="7"/>
  <c r="Y1092" i="7"/>
  <c r="X1092" i="7"/>
  <c r="W1092" i="7"/>
  <c r="V1092" i="7"/>
  <c r="U1092" i="7"/>
  <c r="T1092" i="7"/>
  <c r="S1092" i="7"/>
  <c r="R1092" i="7"/>
  <c r="Q1092" i="7"/>
  <c r="P1092" i="7"/>
  <c r="O1092" i="7"/>
  <c r="N1092" i="7"/>
  <c r="M1092" i="7"/>
  <c r="AB1088" i="7"/>
  <c r="AA1088" i="7"/>
  <c r="Z1088" i="7"/>
  <c r="Y1088" i="7"/>
  <c r="X1088" i="7"/>
  <c r="W1088" i="7"/>
  <c r="V1088" i="7"/>
  <c r="U1088" i="7"/>
  <c r="T1088" i="7"/>
  <c r="S1088" i="7"/>
  <c r="R1088" i="7"/>
  <c r="Q1088" i="7"/>
  <c r="P1088" i="7"/>
  <c r="O1088" i="7"/>
  <c r="N1088" i="7"/>
  <c r="M1088" i="7"/>
  <c r="AB1084" i="7"/>
  <c r="AA1084" i="7"/>
  <c r="Z1084" i="7"/>
  <c r="Y1084" i="7"/>
  <c r="X1084" i="7"/>
  <c r="W1084" i="7"/>
  <c r="V1084" i="7"/>
  <c r="U1084" i="7"/>
  <c r="T1084" i="7"/>
  <c r="S1084" i="7"/>
  <c r="R1084" i="7"/>
  <c r="Q1084" i="7"/>
  <c r="P1084" i="7"/>
  <c r="O1084" i="7"/>
  <c r="N1084" i="7"/>
  <c r="M1084" i="7"/>
  <c r="M1077" i="7"/>
  <c r="Q1072" i="7"/>
  <c r="P1072" i="7"/>
  <c r="N1072" i="7"/>
  <c r="M1072" i="7"/>
  <c r="O1068" i="7"/>
  <c r="N1068" i="7"/>
  <c r="M1068" i="7"/>
  <c r="AB1064" i="7"/>
  <c r="AA1064" i="7"/>
  <c r="Z1064" i="7"/>
  <c r="Y1064" i="7"/>
  <c r="X1064" i="7"/>
  <c r="W1064" i="7"/>
  <c r="V1064" i="7"/>
  <c r="U1064" i="7"/>
  <c r="T1064" i="7"/>
  <c r="S1064" i="7"/>
  <c r="R1064" i="7"/>
  <c r="Q1064" i="7"/>
  <c r="P1064" i="7"/>
  <c r="O1064" i="7"/>
  <c r="N1064" i="7"/>
  <c r="M1064" i="7"/>
  <c r="M1057" i="7"/>
  <c r="M1050" i="7"/>
  <c r="M1043" i="7"/>
  <c r="M1036" i="7"/>
  <c r="M1029" i="7"/>
  <c r="M1022" i="7"/>
  <c r="Q1015" i="7"/>
  <c r="P1015" i="7"/>
  <c r="O1015" i="7"/>
  <c r="M1015" i="7"/>
  <c r="N1008" i="7"/>
  <c r="M1008" i="7"/>
  <c r="M997" i="7"/>
  <c r="AB889" i="7"/>
  <c r="AA889" i="7"/>
  <c r="Z889" i="7"/>
  <c r="Y889" i="7"/>
  <c r="X889" i="7"/>
  <c r="W889" i="7"/>
  <c r="V889" i="7"/>
  <c r="U889" i="7"/>
  <c r="T889" i="7"/>
  <c r="S889" i="7"/>
  <c r="R889" i="7"/>
  <c r="Q889" i="7"/>
  <c r="P889" i="7"/>
  <c r="O889" i="7"/>
  <c r="N889" i="7"/>
  <c r="M889" i="7"/>
  <c r="AB880" i="7"/>
  <c r="AA880" i="7"/>
  <c r="Z880" i="7"/>
  <c r="Y880" i="7"/>
  <c r="X880" i="7"/>
  <c r="W880" i="7"/>
  <c r="V880" i="7"/>
  <c r="U880" i="7"/>
  <c r="T880" i="7"/>
  <c r="S880" i="7"/>
  <c r="R880" i="7"/>
  <c r="Q880" i="7"/>
  <c r="P880" i="7"/>
  <c r="O880" i="7"/>
  <c r="N880" i="7"/>
  <c r="M880" i="7"/>
  <c r="AB860" i="7"/>
  <c r="AA860" i="7"/>
  <c r="Z860" i="7"/>
  <c r="Y860" i="7"/>
  <c r="X860" i="7"/>
  <c r="W860" i="7"/>
  <c r="V860" i="7"/>
  <c r="U860" i="7"/>
  <c r="T860" i="7"/>
  <c r="S860" i="7"/>
  <c r="R860" i="7"/>
  <c r="Q860" i="7"/>
  <c r="P860" i="7"/>
  <c r="O860" i="7"/>
  <c r="N860" i="7"/>
  <c r="M860" i="7"/>
  <c r="AB840" i="7"/>
  <c r="AA840" i="7"/>
  <c r="Z840" i="7"/>
  <c r="Y840" i="7"/>
  <c r="X840" i="7"/>
  <c r="W840" i="7"/>
  <c r="V840" i="7"/>
  <c r="U840" i="7"/>
  <c r="T840" i="7"/>
  <c r="S840" i="7"/>
  <c r="R840" i="7"/>
  <c r="Q840" i="7"/>
  <c r="P840" i="7"/>
  <c r="O840" i="7"/>
  <c r="N840" i="7"/>
  <c r="M840" i="7"/>
  <c r="AB830" i="7"/>
  <c r="AA830" i="7"/>
  <c r="Z830" i="7"/>
  <c r="Y830" i="7"/>
  <c r="X830" i="7"/>
  <c r="W830" i="7"/>
  <c r="V830" i="7"/>
  <c r="U830" i="7"/>
  <c r="T830" i="7"/>
  <c r="S830" i="7"/>
  <c r="R830" i="7"/>
  <c r="Q830" i="7"/>
  <c r="P830" i="7"/>
  <c r="O830" i="7"/>
  <c r="N830" i="7"/>
  <c r="M830" i="7"/>
  <c r="AB818" i="7"/>
  <c r="AA818" i="7"/>
  <c r="Z818" i="7"/>
  <c r="Y818" i="7"/>
  <c r="X818" i="7"/>
  <c r="W818" i="7"/>
  <c r="V818" i="7"/>
  <c r="U818" i="7"/>
  <c r="T818" i="7"/>
  <c r="S818" i="7"/>
  <c r="R818" i="7"/>
  <c r="Q818" i="7"/>
  <c r="P818" i="7"/>
  <c r="O818" i="7"/>
  <c r="N818" i="7"/>
  <c r="M818" i="7"/>
  <c r="AB814" i="7"/>
  <c r="AA814" i="7"/>
  <c r="Z814" i="7"/>
  <c r="Y814" i="7"/>
  <c r="X814" i="7"/>
  <c r="W814" i="7"/>
  <c r="V814" i="7"/>
  <c r="U814" i="7"/>
  <c r="T814" i="7"/>
  <c r="S814" i="7"/>
  <c r="R814" i="7"/>
  <c r="Q814" i="7"/>
  <c r="P814" i="7"/>
  <c r="O814" i="7"/>
  <c r="N814" i="7"/>
  <c r="M814" i="7"/>
  <c r="AB810" i="7"/>
  <c r="AA810" i="7"/>
  <c r="Z810" i="7"/>
  <c r="Y810" i="7"/>
  <c r="X810" i="7"/>
  <c r="W810" i="7"/>
  <c r="V810" i="7"/>
  <c r="U810" i="7"/>
  <c r="T810" i="7"/>
  <c r="S810" i="7"/>
  <c r="R810" i="7"/>
  <c r="Q810" i="7"/>
  <c r="P810" i="7"/>
  <c r="O810" i="7"/>
  <c r="N810" i="7"/>
  <c r="M810" i="7"/>
  <c r="M789" i="7"/>
  <c r="AC719" i="7"/>
  <c r="AB719" i="7"/>
  <c r="AA719" i="7"/>
  <c r="Z719" i="7"/>
  <c r="Y719" i="7"/>
  <c r="X719" i="7"/>
  <c r="W719" i="7"/>
  <c r="V719" i="7"/>
  <c r="U719" i="7"/>
  <c r="T719" i="7"/>
  <c r="S719" i="7"/>
  <c r="R719" i="7"/>
  <c r="Q719" i="7"/>
  <c r="P719" i="7"/>
  <c r="O719" i="7"/>
  <c r="N719" i="7"/>
  <c r="M719" i="7"/>
  <c r="AC716" i="7"/>
  <c r="AB716" i="7"/>
  <c r="AA716" i="7"/>
  <c r="Z716" i="7"/>
  <c r="Y716" i="7"/>
  <c r="X716" i="7"/>
  <c r="W716" i="7"/>
  <c r="V716" i="7"/>
  <c r="U716" i="7"/>
  <c r="T716" i="7"/>
  <c r="S716" i="7"/>
  <c r="R716" i="7"/>
  <c r="Q716" i="7"/>
  <c r="P716" i="7"/>
  <c r="O716" i="7"/>
  <c r="N716" i="7"/>
  <c r="M716" i="7"/>
  <c r="AC711" i="7"/>
  <c r="AB711" i="7"/>
  <c r="AA711" i="7"/>
  <c r="Z711" i="7"/>
  <c r="Y711" i="7"/>
  <c r="X711" i="7"/>
  <c r="W711" i="7"/>
  <c r="V711" i="7"/>
  <c r="U711" i="7"/>
  <c r="T711" i="7"/>
  <c r="S711" i="7"/>
  <c r="R711" i="7"/>
  <c r="Q711" i="7"/>
  <c r="P711" i="7"/>
  <c r="O711" i="7"/>
  <c r="N711" i="7"/>
  <c r="M711" i="7"/>
  <c r="AC708" i="7"/>
  <c r="AB708" i="7"/>
  <c r="AA708" i="7"/>
  <c r="Z708" i="7"/>
  <c r="Y708" i="7"/>
  <c r="X708" i="7"/>
  <c r="W708" i="7"/>
  <c r="V708" i="7"/>
  <c r="U708" i="7"/>
  <c r="T708" i="7"/>
  <c r="S708" i="7"/>
  <c r="R708" i="7"/>
  <c r="Q708" i="7"/>
  <c r="P708" i="7"/>
  <c r="O708" i="7"/>
  <c r="N708" i="7"/>
  <c r="M708" i="7"/>
  <c r="AC670" i="7"/>
  <c r="AB670" i="7"/>
  <c r="AA670" i="7"/>
  <c r="Z670" i="7"/>
  <c r="Y670" i="7"/>
  <c r="X670" i="7"/>
  <c r="W670" i="7"/>
  <c r="V670" i="7"/>
  <c r="U670" i="7"/>
  <c r="T670" i="7"/>
  <c r="S670" i="7"/>
  <c r="R670" i="7"/>
  <c r="Q670" i="7"/>
  <c r="P670" i="7"/>
  <c r="O670" i="7"/>
  <c r="N670" i="7"/>
  <c r="M670" i="7"/>
  <c r="M660" i="7"/>
  <c r="AC650" i="7"/>
  <c r="AB650" i="7"/>
  <c r="AA650" i="7"/>
  <c r="Z650" i="7"/>
  <c r="Y650" i="7"/>
  <c r="X650" i="7"/>
  <c r="W650" i="7"/>
  <c r="V650" i="7"/>
  <c r="U650" i="7"/>
  <c r="T650" i="7"/>
  <c r="S650" i="7"/>
  <c r="R650" i="7"/>
  <c r="Q650" i="7"/>
  <c r="P650" i="7"/>
  <c r="O650" i="7"/>
  <c r="N650" i="7"/>
  <c r="M650" i="7"/>
  <c r="AC630" i="7"/>
  <c r="AB630" i="7"/>
  <c r="AA630" i="7"/>
  <c r="Z630" i="7"/>
  <c r="Y630" i="7"/>
  <c r="X630" i="7"/>
  <c r="W630" i="7"/>
  <c r="V630" i="7"/>
  <c r="U630" i="7"/>
  <c r="T630" i="7"/>
  <c r="S630" i="7"/>
  <c r="R630" i="7"/>
  <c r="Q630" i="7"/>
  <c r="P630" i="7"/>
  <c r="O630" i="7"/>
  <c r="N630" i="7"/>
  <c r="M630" i="7"/>
  <c r="AC616" i="7"/>
  <c r="AB616" i="7"/>
  <c r="AA616" i="7"/>
  <c r="Z616" i="7"/>
  <c r="Y616" i="7"/>
  <c r="X616" i="7"/>
  <c r="W616" i="7"/>
  <c r="V616" i="7"/>
  <c r="U616" i="7"/>
  <c r="T616" i="7"/>
  <c r="S616" i="7"/>
  <c r="R616" i="7"/>
  <c r="Q616" i="7"/>
  <c r="P616" i="7"/>
  <c r="O616" i="7"/>
  <c r="N616" i="7"/>
  <c r="M616" i="7"/>
  <c r="AC611" i="7"/>
  <c r="AB611" i="7"/>
  <c r="AA611" i="7"/>
  <c r="Z611" i="7"/>
  <c r="Y611" i="7"/>
  <c r="X611" i="7"/>
  <c r="W611" i="7"/>
  <c r="V611" i="7"/>
  <c r="U611" i="7"/>
  <c r="T611" i="7"/>
  <c r="S611" i="7"/>
  <c r="R611" i="7"/>
  <c r="Q611" i="7"/>
  <c r="P611" i="7"/>
  <c r="O611" i="7"/>
  <c r="N611" i="7"/>
  <c r="M611" i="7"/>
  <c r="AC607" i="7"/>
  <c r="AB607" i="7"/>
  <c r="AA607" i="7"/>
  <c r="Z607" i="7"/>
  <c r="Y607" i="7"/>
  <c r="X607" i="7"/>
  <c r="W607" i="7"/>
  <c r="V607" i="7"/>
  <c r="U607" i="7"/>
  <c r="T607" i="7"/>
  <c r="S607" i="7"/>
  <c r="R607" i="7"/>
  <c r="Q607" i="7"/>
  <c r="P607" i="7"/>
  <c r="O607" i="7"/>
  <c r="N607" i="7"/>
  <c r="M607" i="7"/>
  <c r="AC597" i="7"/>
  <c r="AB597" i="7"/>
  <c r="AA597" i="7"/>
  <c r="Z597" i="7"/>
  <c r="Y597" i="7"/>
  <c r="X597" i="7"/>
  <c r="W597" i="7"/>
  <c r="V597" i="7"/>
  <c r="U597" i="7"/>
  <c r="T597" i="7"/>
  <c r="S597" i="7"/>
  <c r="R597" i="7"/>
  <c r="Q597" i="7"/>
  <c r="P597" i="7"/>
  <c r="O597" i="7"/>
  <c r="N597" i="7"/>
  <c r="M597" i="7"/>
  <c r="AC587" i="7"/>
  <c r="AB587" i="7"/>
  <c r="AA587" i="7"/>
  <c r="Z587" i="7"/>
  <c r="Y587" i="7"/>
  <c r="X587" i="7"/>
  <c r="W587" i="7"/>
  <c r="V587" i="7"/>
  <c r="U587" i="7"/>
  <c r="T587" i="7"/>
  <c r="S587" i="7"/>
  <c r="R587" i="7"/>
  <c r="Q587" i="7"/>
  <c r="P587" i="7"/>
  <c r="O587" i="7"/>
  <c r="N587" i="7"/>
  <c r="M587" i="7"/>
  <c r="AC578" i="7"/>
  <c r="AB578" i="7"/>
  <c r="AA578" i="7"/>
  <c r="Z578" i="7"/>
  <c r="Y578" i="7"/>
  <c r="X578" i="7"/>
  <c r="W578" i="7"/>
  <c r="V578" i="7"/>
  <c r="U578" i="7"/>
  <c r="T578" i="7"/>
  <c r="S578" i="7"/>
  <c r="R578" i="7"/>
  <c r="Q578" i="7"/>
  <c r="P578" i="7"/>
  <c r="O578" i="7"/>
  <c r="N578" i="7"/>
  <c r="M578" i="7"/>
  <c r="AC569" i="7"/>
  <c r="AB569" i="7"/>
  <c r="AA569" i="7"/>
  <c r="Z569" i="7"/>
  <c r="Y569" i="7"/>
  <c r="X569" i="7"/>
  <c r="W569" i="7"/>
  <c r="V569" i="7"/>
  <c r="U569" i="7"/>
  <c r="T569" i="7"/>
  <c r="S569" i="7"/>
  <c r="R569" i="7"/>
  <c r="Q569" i="7"/>
  <c r="P569" i="7"/>
  <c r="O569" i="7"/>
  <c r="N569" i="7"/>
  <c r="M569" i="7"/>
  <c r="AC560" i="7"/>
  <c r="AB560" i="7"/>
  <c r="AA560" i="7"/>
  <c r="Z560" i="7"/>
  <c r="Y560" i="7"/>
  <c r="X560" i="7"/>
  <c r="W560" i="7"/>
  <c r="V560" i="7"/>
  <c r="U560" i="7"/>
  <c r="T560" i="7"/>
  <c r="S560" i="7"/>
  <c r="R560" i="7"/>
  <c r="Q560" i="7"/>
  <c r="P560" i="7"/>
  <c r="O560" i="7"/>
  <c r="N560" i="7"/>
  <c r="M560" i="7"/>
  <c r="AC548" i="7"/>
  <c r="AB548" i="7"/>
  <c r="AA548" i="7"/>
  <c r="Z548" i="7"/>
  <c r="Y548" i="7"/>
  <c r="X548" i="7"/>
  <c r="W548" i="7"/>
  <c r="V548" i="7"/>
  <c r="U548" i="7"/>
  <c r="T548" i="7"/>
  <c r="S548" i="7"/>
  <c r="R548" i="7"/>
  <c r="Q548" i="7"/>
  <c r="P548" i="7"/>
  <c r="O548" i="7"/>
  <c r="N548" i="7"/>
  <c r="M548" i="7"/>
  <c r="AC514" i="7"/>
  <c r="AB514" i="7"/>
  <c r="AA514" i="7"/>
  <c r="Z514" i="7"/>
  <c r="Y514" i="7"/>
  <c r="X514" i="7"/>
  <c r="W514" i="7"/>
  <c r="V514" i="7"/>
  <c r="U514" i="7"/>
  <c r="T514" i="7"/>
  <c r="S514" i="7"/>
  <c r="R514" i="7"/>
  <c r="Q514" i="7"/>
  <c r="P514" i="7"/>
  <c r="O514" i="7"/>
  <c r="N514" i="7"/>
  <c r="M514" i="7"/>
  <c r="AB509" i="7"/>
  <c r="AA509" i="7"/>
  <c r="Z509" i="7"/>
  <c r="Y509" i="7"/>
  <c r="X509" i="7"/>
  <c r="W509" i="7"/>
  <c r="V509" i="7"/>
  <c r="U509" i="7"/>
  <c r="T509" i="7"/>
  <c r="S509" i="7"/>
  <c r="R509" i="7"/>
  <c r="Q509" i="7"/>
  <c r="P509" i="7"/>
  <c r="O509" i="7"/>
  <c r="N509" i="7"/>
  <c r="M509" i="7"/>
  <c r="AC478" i="7"/>
  <c r="AB478" i="7"/>
  <c r="AA478" i="7"/>
  <c r="Z478" i="7"/>
  <c r="Y478" i="7"/>
  <c r="X478" i="7"/>
  <c r="W478" i="7"/>
  <c r="V478" i="7"/>
  <c r="U478" i="7"/>
  <c r="T478" i="7"/>
  <c r="S478" i="7"/>
  <c r="R478" i="7"/>
  <c r="Q478" i="7"/>
  <c r="P478" i="7"/>
  <c r="O478" i="7"/>
  <c r="N478" i="7"/>
  <c r="AC469" i="7"/>
  <c r="AB469" i="7"/>
  <c r="AA469" i="7"/>
  <c r="Z469" i="7"/>
  <c r="Y469" i="7"/>
  <c r="X469" i="7"/>
  <c r="W469" i="7"/>
  <c r="V469" i="7"/>
  <c r="U469" i="7"/>
  <c r="T469" i="7"/>
  <c r="S469" i="7"/>
  <c r="R469" i="7"/>
  <c r="Q469" i="7"/>
  <c r="P469" i="7"/>
  <c r="O469" i="7"/>
  <c r="N469" i="7"/>
  <c r="AC460" i="7"/>
  <c r="AB460" i="7"/>
  <c r="AA460" i="7"/>
  <c r="Z460" i="7"/>
  <c r="Y460" i="7"/>
  <c r="X460" i="7"/>
  <c r="W460" i="7"/>
  <c r="V460" i="7"/>
  <c r="U460" i="7"/>
  <c r="T460" i="7"/>
  <c r="S460" i="7"/>
  <c r="R460" i="7"/>
  <c r="Q460" i="7"/>
  <c r="P460" i="7"/>
  <c r="O460" i="7"/>
  <c r="N460" i="7"/>
  <c r="AC448" i="7"/>
  <c r="AB448" i="7"/>
  <c r="AA448" i="7"/>
  <c r="Z448" i="7"/>
  <c r="Y448" i="7"/>
  <c r="X448" i="7"/>
  <c r="W448" i="7"/>
  <c r="V448" i="7"/>
  <c r="U448" i="7"/>
  <c r="T448" i="7"/>
  <c r="S448" i="7"/>
  <c r="R448" i="7"/>
  <c r="Q448" i="7"/>
  <c r="P448" i="7"/>
  <c r="O448" i="7"/>
  <c r="N448" i="7"/>
  <c r="AC414" i="7"/>
  <c r="AB414" i="7"/>
  <c r="AA414" i="7"/>
  <c r="Z414" i="7"/>
  <c r="Y414" i="7"/>
  <c r="X414" i="7"/>
  <c r="W414" i="7"/>
  <c r="V414" i="7"/>
  <c r="U414" i="7"/>
  <c r="T414" i="7"/>
  <c r="S414" i="7"/>
  <c r="R414" i="7"/>
  <c r="Q414" i="7"/>
  <c r="P414" i="7"/>
  <c r="O414" i="7"/>
  <c r="N414" i="7"/>
  <c r="AC409" i="7"/>
  <c r="AB409" i="7"/>
  <c r="AA409" i="7"/>
  <c r="Z409" i="7"/>
  <c r="Y409" i="7"/>
  <c r="X409" i="7"/>
  <c r="W409" i="7"/>
  <c r="V409" i="7"/>
  <c r="U409" i="7"/>
  <c r="T409" i="7"/>
  <c r="S409" i="7"/>
  <c r="R409" i="7"/>
  <c r="Q409" i="7"/>
  <c r="P409" i="7"/>
  <c r="O409" i="7"/>
  <c r="N409" i="7"/>
  <c r="AC400" i="7"/>
  <c r="AB400" i="7"/>
  <c r="AA400" i="7"/>
  <c r="Z400" i="7"/>
  <c r="Y400" i="7"/>
  <c r="X400" i="7"/>
  <c r="W400" i="7"/>
  <c r="V400" i="7"/>
  <c r="U400" i="7"/>
  <c r="T400" i="7"/>
  <c r="S400" i="7"/>
  <c r="R400" i="7"/>
  <c r="Q400" i="7"/>
  <c r="P400" i="7"/>
  <c r="O400" i="7"/>
  <c r="N400" i="7"/>
  <c r="AC370" i="7"/>
  <c r="AB370" i="7"/>
  <c r="AA370" i="7"/>
  <c r="Z370" i="7"/>
  <c r="Y370" i="7"/>
  <c r="X370" i="7"/>
  <c r="W370" i="7"/>
  <c r="V370" i="7"/>
  <c r="U370" i="7"/>
  <c r="T370" i="7"/>
  <c r="S370" i="7"/>
  <c r="R370" i="7"/>
  <c r="Q370" i="7"/>
  <c r="P370" i="7"/>
  <c r="O370" i="7"/>
  <c r="N370" i="7"/>
  <c r="AC360" i="7"/>
  <c r="AB360" i="7"/>
  <c r="AA360" i="7"/>
  <c r="Z360" i="7"/>
  <c r="Y360" i="7"/>
  <c r="X360" i="7"/>
  <c r="W360" i="7"/>
  <c r="V360" i="7"/>
  <c r="U360" i="7"/>
  <c r="T360" i="7"/>
  <c r="S360" i="7"/>
  <c r="R360" i="7"/>
  <c r="Q360" i="7"/>
  <c r="P360" i="7"/>
  <c r="O360" i="7"/>
  <c r="N360" i="7"/>
  <c r="AC316" i="7"/>
  <c r="AB316" i="7"/>
  <c r="AA316" i="7"/>
  <c r="Z316" i="7"/>
  <c r="Y316" i="7"/>
  <c r="X316" i="7"/>
  <c r="W316" i="7"/>
  <c r="V316" i="7"/>
  <c r="U316" i="7"/>
  <c r="T316" i="7"/>
  <c r="S316" i="7"/>
  <c r="R316" i="7"/>
  <c r="Q316" i="7"/>
  <c r="P316" i="7"/>
  <c r="O316" i="7"/>
  <c r="N316" i="7"/>
  <c r="AC312" i="7"/>
  <c r="AB312" i="7"/>
  <c r="AA312" i="7"/>
  <c r="Z312" i="7"/>
  <c r="Y312" i="7"/>
  <c r="X312" i="7"/>
  <c r="W312" i="7"/>
  <c r="V312" i="7"/>
  <c r="U312" i="7"/>
  <c r="T312" i="7"/>
  <c r="S312" i="7"/>
  <c r="R312" i="7"/>
  <c r="Q312" i="7"/>
  <c r="P312" i="7"/>
  <c r="O312" i="7"/>
  <c r="N312" i="7"/>
  <c r="AC308" i="7"/>
  <c r="AB308" i="7"/>
  <c r="AA308" i="7"/>
  <c r="Z308" i="7"/>
  <c r="Y308" i="7"/>
  <c r="X308" i="7"/>
  <c r="W308" i="7"/>
  <c r="V308" i="7"/>
  <c r="U308" i="7"/>
  <c r="T308" i="7"/>
  <c r="S308" i="7"/>
  <c r="R308" i="7"/>
  <c r="Q308" i="7"/>
  <c r="P308" i="7"/>
  <c r="O308" i="7"/>
  <c r="N308" i="7"/>
  <c r="AC260" i="7"/>
  <c r="AB260" i="7"/>
  <c r="AA260" i="7"/>
  <c r="Z260" i="7"/>
  <c r="Y260" i="7"/>
  <c r="X260" i="7"/>
  <c r="W260" i="7"/>
  <c r="V260" i="7"/>
  <c r="U260" i="7"/>
  <c r="T260" i="7"/>
  <c r="S260" i="7"/>
  <c r="R260" i="7"/>
  <c r="Q260" i="7"/>
  <c r="P260" i="7"/>
  <c r="O260" i="7"/>
  <c r="N260" i="7"/>
  <c r="AC217" i="7"/>
  <c r="AB217" i="7"/>
  <c r="AA217" i="7"/>
  <c r="Z217" i="7"/>
  <c r="Y217" i="7"/>
  <c r="X217" i="7"/>
  <c r="W217" i="7"/>
  <c r="V217" i="7"/>
  <c r="U217" i="7"/>
  <c r="T217" i="7"/>
  <c r="S217" i="7"/>
  <c r="R217" i="7"/>
  <c r="Q217" i="7"/>
  <c r="P217" i="7"/>
  <c r="O217" i="7"/>
  <c r="N217" i="7"/>
  <c r="AC214" i="7"/>
  <c r="AB214" i="7"/>
  <c r="AA214" i="7"/>
  <c r="Z214" i="7"/>
  <c r="Y214" i="7"/>
  <c r="X214" i="7"/>
  <c r="W214" i="7"/>
  <c r="V214" i="7"/>
  <c r="U214" i="7"/>
  <c r="T214" i="7"/>
  <c r="S214" i="7"/>
  <c r="R214" i="7"/>
  <c r="Q214" i="7"/>
  <c r="P214" i="7"/>
  <c r="O214" i="7"/>
  <c r="N214" i="7"/>
  <c r="AC210" i="7"/>
  <c r="AB210" i="7"/>
  <c r="AA210" i="7"/>
  <c r="Z210" i="7"/>
  <c r="Y210" i="7"/>
  <c r="X210" i="7"/>
  <c r="W210" i="7"/>
  <c r="V210" i="7"/>
  <c r="U210" i="7"/>
  <c r="T210" i="7"/>
  <c r="S210" i="7"/>
  <c r="R210" i="7"/>
  <c r="Q210" i="7"/>
  <c r="P210" i="7"/>
  <c r="O210" i="7"/>
  <c r="N210" i="7"/>
  <c r="AC200" i="7"/>
  <c r="AB200" i="7"/>
  <c r="AA200" i="7"/>
  <c r="Z200" i="7"/>
  <c r="Y200" i="7"/>
  <c r="X200" i="7"/>
  <c r="W200" i="7"/>
  <c r="V200" i="7"/>
  <c r="U200" i="7"/>
  <c r="T200" i="7"/>
  <c r="S200" i="7"/>
  <c r="R200" i="7"/>
  <c r="Q200" i="7"/>
  <c r="P200" i="7"/>
  <c r="O200" i="7"/>
  <c r="N200" i="7"/>
  <c r="AC197" i="7"/>
  <c r="AB197" i="7"/>
  <c r="AA197" i="7"/>
  <c r="Z197" i="7"/>
  <c r="Y197" i="7"/>
  <c r="X197" i="7"/>
  <c r="W197" i="7"/>
  <c r="V197" i="7"/>
  <c r="U197" i="7"/>
  <c r="T197" i="7"/>
  <c r="S197" i="7"/>
  <c r="R197" i="7"/>
  <c r="Q197" i="7"/>
  <c r="P197" i="7"/>
  <c r="O197" i="7"/>
  <c r="N197" i="7"/>
  <c r="AC194" i="7"/>
  <c r="AB194" i="7"/>
  <c r="AA194" i="7"/>
  <c r="Z194" i="7"/>
  <c r="Y194" i="7"/>
  <c r="X194" i="7"/>
  <c r="W194" i="7"/>
  <c r="V194" i="7"/>
  <c r="U194" i="7"/>
  <c r="T194" i="7"/>
  <c r="S194" i="7"/>
  <c r="R194" i="7"/>
  <c r="Q194" i="7"/>
  <c r="P194" i="7"/>
  <c r="O194" i="7"/>
  <c r="N194" i="7"/>
  <c r="AC191" i="7"/>
  <c r="AB191" i="7"/>
  <c r="AA191" i="7"/>
  <c r="Z191" i="7"/>
  <c r="Y191" i="7"/>
  <c r="X191" i="7"/>
  <c r="W191" i="7"/>
  <c r="V191" i="7"/>
  <c r="U191" i="7"/>
  <c r="T191" i="7"/>
  <c r="S191" i="7"/>
  <c r="R191" i="7"/>
  <c r="Q191" i="7"/>
  <c r="P191" i="7"/>
  <c r="O191" i="7"/>
  <c r="N191" i="7"/>
  <c r="AC188" i="7"/>
  <c r="AB188" i="7"/>
  <c r="AA188" i="7"/>
  <c r="Z188" i="7"/>
  <c r="Y188" i="7"/>
  <c r="X188" i="7"/>
  <c r="W188" i="7"/>
  <c r="V188" i="7"/>
  <c r="U188" i="7"/>
  <c r="T188" i="7"/>
  <c r="S188" i="7"/>
  <c r="R188" i="7"/>
  <c r="Q188" i="7"/>
  <c r="P188" i="7"/>
  <c r="O188" i="7"/>
  <c r="N188" i="7"/>
  <c r="AC183" i="7"/>
  <c r="AB183" i="7"/>
  <c r="AA183" i="7"/>
  <c r="Z183" i="7"/>
  <c r="Y183" i="7"/>
  <c r="X183" i="7"/>
  <c r="W183" i="7"/>
  <c r="V183" i="7"/>
  <c r="U183" i="7"/>
  <c r="T183" i="7"/>
  <c r="S183" i="7"/>
  <c r="R183" i="7"/>
  <c r="Q183" i="7"/>
  <c r="P183" i="7"/>
  <c r="O183" i="7"/>
  <c r="N183" i="7"/>
  <c r="AC180" i="7"/>
  <c r="AB180" i="7"/>
  <c r="AA180" i="7"/>
  <c r="Z180" i="7"/>
  <c r="Y180" i="7"/>
  <c r="X180" i="7"/>
  <c r="W180" i="7"/>
  <c r="V180" i="7"/>
  <c r="U180" i="7"/>
  <c r="T180" i="7"/>
  <c r="S180" i="7"/>
  <c r="R180" i="7"/>
  <c r="Q180" i="7"/>
  <c r="P180" i="7"/>
  <c r="O180" i="7"/>
  <c r="N180" i="7"/>
  <c r="AC176" i="7"/>
  <c r="AB176" i="7"/>
  <c r="AA176" i="7"/>
  <c r="Z176" i="7"/>
  <c r="Y176" i="7"/>
  <c r="X176" i="7"/>
  <c r="W176" i="7"/>
  <c r="V176" i="7"/>
  <c r="U176" i="7"/>
  <c r="T176" i="7"/>
  <c r="S176" i="7"/>
  <c r="R176" i="7"/>
  <c r="Q176" i="7"/>
  <c r="P176" i="7"/>
  <c r="O176" i="7"/>
  <c r="N176" i="7"/>
  <c r="AC173" i="7"/>
  <c r="AB173" i="7"/>
  <c r="AA173" i="7"/>
  <c r="Z173" i="7"/>
  <c r="Y173" i="7"/>
  <c r="X173" i="7"/>
  <c r="W173" i="7"/>
  <c r="V173" i="7"/>
  <c r="U173" i="7"/>
  <c r="T173" i="7"/>
  <c r="S173" i="7"/>
  <c r="R173" i="7"/>
  <c r="Q173" i="7"/>
  <c r="P173" i="7"/>
  <c r="O173" i="7"/>
  <c r="N173" i="7"/>
  <c r="AC169" i="7"/>
  <c r="AB169" i="7"/>
  <c r="AA169" i="7"/>
  <c r="Z169" i="7"/>
  <c r="Y169" i="7"/>
  <c r="X169" i="7"/>
  <c r="W169" i="7"/>
  <c r="V169" i="7"/>
  <c r="U169" i="7"/>
  <c r="T169" i="7"/>
  <c r="S169" i="7"/>
  <c r="R169" i="7"/>
  <c r="Q169" i="7"/>
  <c r="P169" i="7"/>
  <c r="O169" i="7"/>
  <c r="N169" i="7"/>
  <c r="AC166" i="7"/>
  <c r="AB166" i="7"/>
  <c r="AA166" i="7"/>
  <c r="Z166" i="7"/>
  <c r="Y166" i="7"/>
  <c r="X166" i="7"/>
  <c r="W166" i="7"/>
  <c r="V166" i="7"/>
  <c r="U166" i="7"/>
  <c r="T166" i="7"/>
  <c r="S166" i="7"/>
  <c r="R166" i="7"/>
  <c r="Q166" i="7"/>
  <c r="P166" i="7"/>
  <c r="O166" i="7"/>
  <c r="N166" i="7"/>
  <c r="AC161" i="7"/>
  <c r="AB161" i="7"/>
  <c r="AA161" i="7"/>
  <c r="Z161" i="7"/>
  <c r="Y161" i="7"/>
  <c r="X161" i="7"/>
  <c r="W161" i="7"/>
  <c r="V161" i="7"/>
  <c r="U161" i="7"/>
  <c r="T161" i="7"/>
  <c r="S161" i="7"/>
  <c r="R161" i="7"/>
  <c r="Q161" i="7"/>
  <c r="P161" i="7"/>
  <c r="O161" i="7"/>
  <c r="N161" i="7"/>
  <c r="AC157" i="7"/>
  <c r="AB157" i="7"/>
  <c r="AA157" i="7"/>
  <c r="Z157" i="7"/>
  <c r="Y157" i="7"/>
  <c r="X157" i="7"/>
  <c r="W157" i="7"/>
  <c r="V157" i="7"/>
  <c r="U157" i="7"/>
  <c r="T157" i="7"/>
  <c r="S157" i="7"/>
  <c r="R157" i="7"/>
  <c r="Q157" i="7"/>
  <c r="P157" i="7"/>
  <c r="O157" i="7"/>
  <c r="N157" i="7"/>
  <c r="AC153" i="7"/>
  <c r="AB153" i="7"/>
  <c r="AA153" i="7"/>
  <c r="Z153" i="7"/>
  <c r="Y153" i="7"/>
  <c r="X153" i="7"/>
  <c r="W153" i="7"/>
  <c r="V153" i="7"/>
  <c r="U153" i="7"/>
  <c r="T153" i="7"/>
  <c r="S153" i="7"/>
  <c r="R153" i="7"/>
  <c r="Q153" i="7"/>
  <c r="P153" i="7"/>
  <c r="O153" i="7"/>
  <c r="N153" i="7"/>
  <c r="AC147" i="7"/>
  <c r="AB147" i="7"/>
  <c r="AA147" i="7"/>
  <c r="Z147" i="7"/>
  <c r="Y147" i="7"/>
  <c r="X147" i="7"/>
  <c r="W147" i="7"/>
  <c r="V147" i="7"/>
  <c r="U147" i="7"/>
  <c r="T147" i="7"/>
  <c r="S147" i="7"/>
  <c r="R147" i="7"/>
  <c r="Q147" i="7"/>
  <c r="P147" i="7"/>
  <c r="O147" i="7"/>
  <c r="N147" i="7"/>
  <c r="AC142" i="7"/>
  <c r="AB142" i="7"/>
  <c r="AA142" i="7"/>
  <c r="Z142" i="7"/>
  <c r="Y142" i="7"/>
  <c r="X142" i="7"/>
  <c r="W142" i="7"/>
  <c r="V142" i="7"/>
  <c r="U142" i="7"/>
  <c r="T142" i="7"/>
  <c r="S142" i="7"/>
  <c r="R142" i="7"/>
  <c r="Q142" i="7"/>
  <c r="P142" i="7"/>
  <c r="O142" i="7"/>
  <c r="N142" i="7"/>
  <c r="AC137" i="7"/>
  <c r="AB137" i="7"/>
  <c r="AA137" i="7"/>
  <c r="Z137" i="7"/>
  <c r="Y137" i="7"/>
  <c r="X137" i="7"/>
  <c r="W137" i="7"/>
  <c r="V137" i="7"/>
  <c r="U137" i="7"/>
  <c r="T137" i="7"/>
  <c r="S137" i="7"/>
  <c r="R137" i="7"/>
  <c r="Q137" i="7"/>
  <c r="P137" i="7"/>
  <c r="O137" i="7"/>
  <c r="N137" i="7"/>
  <c r="AC130" i="7"/>
  <c r="AB130" i="7"/>
  <c r="AA130" i="7"/>
  <c r="Z130" i="7"/>
  <c r="Y130" i="7"/>
  <c r="X130" i="7"/>
  <c r="W130" i="7"/>
  <c r="V130" i="7"/>
  <c r="U130" i="7"/>
  <c r="T130" i="7"/>
  <c r="S130" i="7"/>
  <c r="R130" i="7"/>
  <c r="Q130" i="7"/>
  <c r="P130" i="7"/>
  <c r="O130" i="7"/>
  <c r="N130" i="7"/>
  <c r="AC127" i="7"/>
  <c r="AB127" i="7"/>
  <c r="AA127" i="7"/>
  <c r="Z127" i="7"/>
  <c r="Y127" i="7"/>
  <c r="X127" i="7"/>
  <c r="W127" i="7"/>
  <c r="V127" i="7"/>
  <c r="U127" i="7"/>
  <c r="T127" i="7"/>
  <c r="S127" i="7"/>
  <c r="R127" i="7"/>
  <c r="Q127" i="7"/>
  <c r="P127" i="7"/>
  <c r="O127" i="7"/>
  <c r="N127" i="7"/>
  <c r="AC123" i="7"/>
  <c r="AB123" i="7"/>
  <c r="AA123" i="7"/>
  <c r="Z123" i="7"/>
  <c r="Y123" i="7"/>
  <c r="X123" i="7"/>
  <c r="W123" i="7"/>
  <c r="V123" i="7"/>
  <c r="U123" i="7"/>
  <c r="T123" i="7"/>
  <c r="S123" i="7"/>
  <c r="R123" i="7"/>
  <c r="Q123" i="7"/>
  <c r="P123" i="7"/>
  <c r="O123" i="7"/>
  <c r="N123" i="7"/>
  <c r="AC119" i="7"/>
  <c r="AB119" i="7"/>
  <c r="AA119" i="7"/>
  <c r="Z119" i="7"/>
  <c r="Y119" i="7"/>
  <c r="X119" i="7"/>
  <c r="W119" i="7"/>
  <c r="V119" i="7"/>
  <c r="U119" i="7"/>
  <c r="T119" i="7"/>
  <c r="S119" i="7"/>
  <c r="R119" i="7"/>
  <c r="Q119" i="7"/>
  <c r="P119" i="7"/>
  <c r="O119" i="7"/>
  <c r="N119" i="7"/>
  <c r="AC116" i="7"/>
  <c r="AB116" i="7"/>
  <c r="AA116" i="7"/>
  <c r="Z116" i="7"/>
  <c r="Y116" i="7"/>
  <c r="X116" i="7"/>
  <c r="W116" i="7"/>
  <c r="V116" i="7"/>
  <c r="U116" i="7"/>
  <c r="T116" i="7"/>
  <c r="S116" i="7"/>
  <c r="R116" i="7"/>
  <c r="Q116" i="7"/>
  <c r="P116" i="7"/>
  <c r="O116" i="7"/>
  <c r="N116" i="7"/>
  <c r="AC113" i="7"/>
  <c r="AB113" i="7"/>
  <c r="AA113" i="7"/>
  <c r="Z113" i="7"/>
  <c r="Y113" i="7"/>
  <c r="X113" i="7"/>
  <c r="W113" i="7"/>
  <c r="V113" i="7"/>
  <c r="U113" i="7"/>
  <c r="T113" i="7"/>
  <c r="S113" i="7"/>
  <c r="R113" i="7"/>
  <c r="Q113" i="7"/>
  <c r="P113" i="7"/>
  <c r="O113" i="7"/>
  <c r="N113" i="7"/>
  <c r="AC108" i="7"/>
  <c r="AB108" i="7"/>
  <c r="AA108" i="7"/>
  <c r="Z108" i="7"/>
  <c r="Y108" i="7"/>
  <c r="X108" i="7"/>
  <c r="W108" i="7"/>
  <c r="V108" i="7"/>
  <c r="U108" i="7"/>
  <c r="T108" i="7"/>
  <c r="S108" i="7"/>
  <c r="R108" i="7"/>
  <c r="Q108" i="7"/>
  <c r="P108" i="7"/>
  <c r="O108" i="7"/>
  <c r="N108" i="7"/>
  <c r="AC104" i="7"/>
  <c r="AB104" i="7"/>
  <c r="AA104" i="7"/>
  <c r="Z104" i="7"/>
  <c r="Y104" i="7"/>
  <c r="X104" i="7"/>
  <c r="W104" i="7"/>
  <c r="V104" i="7"/>
  <c r="U104" i="7"/>
  <c r="T104" i="7"/>
  <c r="S104" i="7"/>
  <c r="R104" i="7"/>
  <c r="Q104" i="7"/>
  <c r="P104" i="7"/>
  <c r="O104" i="7"/>
  <c r="N104" i="7"/>
  <c r="AC101" i="7"/>
  <c r="AB101" i="7"/>
  <c r="AA101" i="7"/>
  <c r="Z101" i="7"/>
  <c r="Y101" i="7"/>
  <c r="X101" i="7"/>
  <c r="W101" i="7"/>
  <c r="V101" i="7"/>
  <c r="U101" i="7"/>
  <c r="T101" i="7"/>
  <c r="S101" i="7"/>
  <c r="R101" i="7"/>
  <c r="Q101" i="7"/>
  <c r="P101" i="7"/>
  <c r="O101" i="7"/>
  <c r="N101" i="7"/>
  <c r="AC96" i="7"/>
  <c r="AB96" i="7"/>
  <c r="AA96" i="7"/>
  <c r="Z96" i="7"/>
  <c r="Y96" i="7"/>
  <c r="X96" i="7"/>
  <c r="W96" i="7"/>
  <c r="V96" i="7"/>
  <c r="U96" i="7"/>
  <c r="T96" i="7"/>
  <c r="S96" i="7"/>
  <c r="R96" i="7"/>
  <c r="Q96" i="7"/>
  <c r="P96" i="7"/>
  <c r="O96" i="7"/>
  <c r="N96" i="7"/>
  <c r="AC69" i="7"/>
  <c r="AB69" i="7"/>
  <c r="AA69" i="7"/>
  <c r="Z69" i="7"/>
  <c r="Y69" i="7"/>
  <c r="X69" i="7"/>
  <c r="W69" i="7"/>
  <c r="V69" i="7"/>
  <c r="U69" i="7"/>
  <c r="T69" i="7"/>
  <c r="S69" i="7"/>
  <c r="R69" i="7"/>
  <c r="Q69" i="7"/>
  <c r="P69" i="7"/>
  <c r="O69" i="7"/>
  <c r="N69" i="7"/>
  <c r="AC50" i="7"/>
  <c r="AB50" i="7"/>
  <c r="AA50" i="7"/>
  <c r="Z50" i="7"/>
  <c r="Y50" i="7"/>
  <c r="X50" i="7"/>
  <c r="W50" i="7"/>
  <c r="V50" i="7"/>
  <c r="U50" i="7"/>
  <c r="T50" i="7"/>
  <c r="S50" i="7"/>
  <c r="R50" i="7"/>
  <c r="Q50" i="7"/>
  <c r="P50" i="7"/>
  <c r="O50" i="7"/>
  <c r="N50" i="7"/>
  <c r="AC38" i="7"/>
  <c r="AB38" i="7"/>
  <c r="AA38" i="7"/>
  <c r="Z38" i="7"/>
  <c r="Y38" i="7"/>
  <c r="X38" i="7"/>
  <c r="W38" i="7"/>
  <c r="V38" i="7"/>
  <c r="U38" i="7"/>
  <c r="T38" i="7"/>
  <c r="S38" i="7"/>
  <c r="R38" i="7"/>
  <c r="Q38" i="7"/>
  <c r="P38" i="7"/>
  <c r="O38" i="7"/>
  <c r="N38" i="7"/>
  <c r="AC18" i="7"/>
  <c r="AB18" i="7"/>
  <c r="AA18" i="7"/>
  <c r="Z18" i="7"/>
  <c r="Y18" i="7"/>
  <c r="X18" i="7"/>
  <c r="W18" i="7"/>
  <c r="V18" i="7"/>
  <c r="U18" i="7"/>
  <c r="T18" i="7"/>
  <c r="S18" i="7"/>
  <c r="R18" i="7"/>
  <c r="Q18" i="7"/>
  <c r="P18" i="7"/>
  <c r="O18" i="7"/>
  <c r="N18" i="7"/>
  <c r="AC10" i="7"/>
  <c r="AB10" i="7"/>
  <c r="AA10" i="7"/>
  <c r="Z10" i="7"/>
  <c r="Y10" i="7"/>
  <c r="X10" i="7"/>
  <c r="W10" i="7"/>
  <c r="V10" i="7"/>
  <c r="U10" i="7"/>
  <c r="T10" i="7"/>
  <c r="S10" i="7"/>
  <c r="R10" i="7"/>
  <c r="Q10" i="7"/>
  <c r="P10" i="7"/>
  <c r="O10" i="7"/>
  <c r="N10" i="7"/>
  <c r="M10" i="7"/>
  <c r="M228" i="7" s="1"/>
  <c r="AC1227" i="3"/>
  <c r="AC1220" i="3"/>
  <c r="N1220" i="3"/>
  <c r="M1220" i="3"/>
  <c r="N1149" i="3"/>
  <c r="O1149" i="3"/>
  <c r="P1149" i="3"/>
  <c r="Q1149" i="3"/>
  <c r="R1149" i="3"/>
  <c r="S1149" i="3"/>
  <c r="T1149" i="3"/>
  <c r="U1149" i="3"/>
  <c r="V1149" i="3"/>
  <c r="W1149" i="3"/>
  <c r="X1149" i="3"/>
  <c r="Y1149" i="3"/>
  <c r="Z1149" i="3"/>
  <c r="AA1149" i="3"/>
  <c r="AB1149" i="3"/>
  <c r="AC1149" i="3"/>
  <c r="M1149" i="3"/>
  <c r="Q1068" i="7" l="1"/>
  <c r="AA1518" i="7"/>
  <c r="W1518" i="7"/>
  <c r="R1072" i="7"/>
  <c r="P1518" i="7"/>
  <c r="O1518" i="7"/>
  <c r="S1072" i="7"/>
  <c r="Q1518" i="7"/>
  <c r="Y1518" i="7"/>
  <c r="U1518" i="7"/>
  <c r="T1072" i="8"/>
  <c r="U1072" i="8"/>
  <c r="R1518" i="7"/>
  <c r="T1518" i="7"/>
  <c r="V1518" i="7"/>
  <c r="X1518" i="7"/>
  <c r="Z1518" i="7"/>
  <c r="AB1518" i="7"/>
  <c r="N1518" i="7"/>
  <c r="AI1265" i="7"/>
  <c r="U1009" i="7"/>
  <c r="V1009" i="7" s="1"/>
  <c r="W1009" i="7" s="1"/>
  <c r="T1010" i="7"/>
  <c r="U1010" i="7" s="1"/>
  <c r="V1010" i="7" s="1"/>
  <c r="S1069" i="7"/>
  <c r="S1068" i="7" s="1"/>
  <c r="T1013" i="7"/>
  <c r="V1070" i="7"/>
  <c r="W1070" i="7" s="1"/>
  <c r="X1070" i="7" s="1"/>
  <c r="U1075" i="7"/>
  <c r="V1075" i="7" s="1"/>
  <c r="V1072" i="7" s="1"/>
  <c r="T1012" i="7"/>
  <c r="U1012" i="7" s="1"/>
  <c r="V1071" i="7"/>
  <c r="W1071" i="7" s="1"/>
  <c r="W1076" i="7"/>
  <c r="X1076" i="7" s="1"/>
  <c r="Y1076" i="7" s="1"/>
  <c r="Z1076" i="7" s="1"/>
  <c r="AA1076" i="7" s="1"/>
  <c r="AB1076" i="7" s="1"/>
  <c r="AC1076" i="7" s="1"/>
  <c r="U1011" i="7"/>
  <c r="M1518" i="7"/>
  <c r="M1276" i="7"/>
  <c r="Y1070" i="7" l="1"/>
  <c r="Z1070" i="7" s="1"/>
  <c r="AA1070" i="7" s="1"/>
  <c r="AB1070" i="7" s="1"/>
  <c r="AC1070" i="7" s="1"/>
  <c r="X1009" i="7"/>
  <c r="Y1009" i="7" s="1"/>
  <c r="Z1009" i="7" s="1"/>
  <c r="AA1009" i="7" s="1"/>
  <c r="AB1009" i="7" s="1"/>
  <c r="V1011" i="7"/>
  <c r="W1011" i="7" s="1"/>
  <c r="X1011" i="7" s="1"/>
  <c r="Y1011" i="7" s="1"/>
  <c r="X1071" i="7"/>
  <c r="V1012" i="7"/>
  <c r="W1012" i="7" s="1"/>
  <c r="X1012" i="7" s="1"/>
  <c r="U1013" i="7"/>
  <c r="T1069" i="7"/>
  <c r="W1010" i="7"/>
  <c r="X1010" i="7" s="1"/>
  <c r="Y1010" i="7" s="1"/>
  <c r="Z1010" i="7" s="1"/>
  <c r="AA1010" i="7" s="1"/>
  <c r="AB1010" i="7" s="1"/>
  <c r="W1075" i="7"/>
  <c r="U1072" i="7"/>
  <c r="N1219" i="3"/>
  <c r="N1218" i="3"/>
  <c r="N1227" i="3"/>
  <c r="N1226" i="3"/>
  <c r="N1225" i="3"/>
  <c r="M1227" i="3"/>
  <c r="V1072" i="8" l="1"/>
  <c r="Z1011" i="7"/>
  <c r="Y1071" i="7"/>
  <c r="Z1071" i="7" s="1"/>
  <c r="AA1071" i="7" s="1"/>
  <c r="AB1071" i="7" s="1"/>
  <c r="AC1071" i="7" s="1"/>
  <c r="V1013" i="7"/>
  <c r="W1013" i="7" s="1"/>
  <c r="X1013" i="7" s="1"/>
  <c r="X1075" i="7"/>
  <c r="W1072" i="7"/>
  <c r="U1069" i="7"/>
  <c r="T1068" i="7"/>
  <c r="Y1012" i="7"/>
  <c r="N1217" i="3"/>
  <c r="N837" i="7"/>
  <c r="O837" i="7"/>
  <c r="P837" i="7"/>
  <c r="Q837" i="7"/>
  <c r="R837" i="7"/>
  <c r="S837" i="7"/>
  <c r="T837" i="7"/>
  <c r="U837" i="7"/>
  <c r="V837" i="7"/>
  <c r="W837" i="7"/>
  <c r="X837" i="7"/>
  <c r="Y837" i="7"/>
  <c r="Z837" i="7"/>
  <c r="AA837" i="7"/>
  <c r="AB837" i="7"/>
  <c r="M837" i="7"/>
  <c r="N61" i="7"/>
  <c r="O61" i="7"/>
  <c r="P61" i="7"/>
  <c r="Q61" i="7"/>
  <c r="R61" i="7"/>
  <c r="S61" i="7"/>
  <c r="T61" i="7"/>
  <c r="U61" i="7"/>
  <c r="V61" i="7"/>
  <c r="W61" i="7"/>
  <c r="X61" i="7"/>
  <c r="Y61" i="7"/>
  <c r="Z61" i="7"/>
  <c r="AA61" i="7"/>
  <c r="AB61" i="7"/>
  <c r="AC61" i="7"/>
  <c r="W1072" i="8" l="1"/>
  <c r="Y1013" i="7"/>
  <c r="Z1012" i="7"/>
  <c r="AA1012" i="7" s="1"/>
  <c r="U1068" i="7"/>
  <c r="V1069" i="7"/>
  <c r="Y1075" i="7"/>
  <c r="X1072" i="7"/>
  <c r="AA1011" i="7"/>
  <c r="AB1011" i="7" s="1"/>
  <c r="T35" i="5"/>
  <c r="M1567" i="8"/>
  <c r="P1035" i="11" l="1"/>
  <c r="N1035" i="11"/>
  <c r="Q1035" i="11"/>
  <c r="O1035" i="11"/>
  <c r="O1035" i="10"/>
  <c r="N1035" i="10"/>
  <c r="Q1035" i="10"/>
  <c r="P1035" i="10"/>
  <c r="O1035" i="9"/>
  <c r="Q1035" i="9"/>
  <c r="N1035" i="9"/>
  <c r="P1035" i="9"/>
  <c r="Q1035" i="8"/>
  <c r="O1035" i="8"/>
  <c r="P1035" i="8"/>
  <c r="N1035" i="8"/>
  <c r="N1035" i="7"/>
  <c r="O1035" i="7"/>
  <c r="P1035" i="7"/>
  <c r="Q1035" i="7"/>
  <c r="X1072" i="8"/>
  <c r="Z1072" i="8"/>
  <c r="AB1012" i="7"/>
  <c r="Y1072" i="7"/>
  <c r="Z1075" i="7"/>
  <c r="V1068" i="7"/>
  <c r="W1069" i="7"/>
  <c r="Z1013" i="7"/>
  <c r="AA1013" i="7" s="1"/>
  <c r="AB1013" i="7" s="1"/>
  <c r="N15" i="3"/>
  <c r="N13" i="3" s="1"/>
  <c r="O15" i="3"/>
  <c r="O13" i="3" s="1"/>
  <c r="P15" i="3"/>
  <c r="P13" i="3" s="1"/>
  <c r="Q15" i="3"/>
  <c r="Q13" i="3" s="1"/>
  <c r="R15" i="3"/>
  <c r="R13" i="3" s="1"/>
  <c r="S15" i="3"/>
  <c r="S13" i="3" s="1"/>
  <c r="T15" i="3"/>
  <c r="T13" i="3" s="1"/>
  <c r="U15" i="3"/>
  <c r="U13" i="3" s="1"/>
  <c r="V15" i="3"/>
  <c r="V13" i="3" s="1"/>
  <c r="W15" i="3"/>
  <c r="W13" i="3" s="1"/>
  <c r="X15" i="3"/>
  <c r="X13" i="3" s="1"/>
  <c r="Y15" i="3"/>
  <c r="Y13" i="3" s="1"/>
  <c r="Z15" i="3"/>
  <c r="Z13" i="3" s="1"/>
  <c r="AA15" i="3"/>
  <c r="AA13" i="3" s="1"/>
  <c r="AB15" i="3"/>
  <c r="AB13" i="3" s="1"/>
  <c r="AC15" i="3"/>
  <c r="AC13" i="3" s="1"/>
  <c r="M15" i="3"/>
  <c r="M14" i="3"/>
  <c r="M9" i="3"/>
  <c r="AC1035" i="10" l="1"/>
  <c r="AC1035" i="11"/>
  <c r="AC1035" i="7"/>
  <c r="AC1035" i="9"/>
  <c r="AC1035" i="8"/>
  <c r="Y1072" i="8"/>
  <c r="Z1072" i="7"/>
  <c r="AA1075" i="7"/>
  <c r="W1068" i="7"/>
  <c r="X1069" i="7"/>
  <c r="M13" i="3"/>
  <c r="AC787" i="3"/>
  <c r="AB787" i="3"/>
  <c r="AB786" i="3" s="1"/>
  <c r="AA1072" i="8" l="1"/>
  <c r="AB1075" i="7"/>
  <c r="AB1072" i="7" s="1"/>
  <c r="AA1072" i="7"/>
  <c r="X1068" i="7"/>
  <c r="Y1069" i="7"/>
  <c r="Y1068" i="7" s="1"/>
  <c r="M1278" i="7"/>
  <c r="AC1274" i="3"/>
  <c r="AB1072" i="8" l="1"/>
  <c r="AC1278" i="7"/>
  <c r="AC1278" i="3" s="1"/>
  <c r="M1280" i="7"/>
  <c r="Z1069" i="7"/>
  <c r="Z1068" i="7" s="1"/>
  <c r="M1568" i="3"/>
  <c r="N1568" i="3"/>
  <c r="O1568" i="3"/>
  <c r="P1568" i="3"/>
  <c r="Q1568" i="3"/>
  <c r="R1568" i="3"/>
  <c r="S1568" i="3"/>
  <c r="T1568" i="3"/>
  <c r="U1568" i="3"/>
  <c r="V1568" i="3"/>
  <c r="W1568" i="3"/>
  <c r="X1568" i="3"/>
  <c r="Y1568" i="3"/>
  <c r="Z1568" i="3"/>
  <c r="AA1568" i="3"/>
  <c r="AB1568" i="3"/>
  <c r="AC1568" i="3"/>
  <c r="M1569" i="3"/>
  <c r="N1569" i="3"/>
  <c r="O1569" i="3"/>
  <c r="P1569" i="3"/>
  <c r="Q1569" i="3"/>
  <c r="R1569" i="3"/>
  <c r="S1569" i="3"/>
  <c r="T1569" i="3"/>
  <c r="U1569" i="3"/>
  <c r="V1569" i="3"/>
  <c r="W1569" i="3"/>
  <c r="X1569" i="3"/>
  <c r="Y1569" i="3"/>
  <c r="Z1569" i="3"/>
  <c r="AA1569" i="3"/>
  <c r="AB1569" i="3"/>
  <c r="AC1569" i="3"/>
  <c r="M1570" i="3"/>
  <c r="N1570" i="3"/>
  <c r="O1570" i="3"/>
  <c r="P1570" i="3"/>
  <c r="Q1570" i="3"/>
  <c r="R1570" i="3"/>
  <c r="S1570" i="3"/>
  <c r="T1570" i="3"/>
  <c r="U1570" i="3"/>
  <c r="V1570" i="3"/>
  <c r="W1570" i="3"/>
  <c r="X1570" i="3"/>
  <c r="Y1570" i="3"/>
  <c r="Z1570" i="3"/>
  <c r="AA1570" i="3"/>
  <c r="AB1570" i="3"/>
  <c r="AC1570" i="3"/>
  <c r="M1571" i="3"/>
  <c r="N1571" i="3"/>
  <c r="O1571" i="3"/>
  <c r="P1571" i="3"/>
  <c r="Q1571" i="3"/>
  <c r="R1571" i="3"/>
  <c r="S1571" i="3"/>
  <c r="T1571" i="3"/>
  <c r="U1571" i="3"/>
  <c r="V1571" i="3"/>
  <c r="W1571" i="3"/>
  <c r="X1571" i="3"/>
  <c r="Y1571" i="3"/>
  <c r="Z1571" i="3"/>
  <c r="AA1571" i="3"/>
  <c r="AB1571" i="3"/>
  <c r="AC1571" i="3"/>
  <c r="M1572" i="3"/>
  <c r="N1572" i="3"/>
  <c r="O1572" i="3"/>
  <c r="P1572" i="3"/>
  <c r="Q1572" i="3"/>
  <c r="R1572" i="3"/>
  <c r="S1572" i="3"/>
  <c r="T1572" i="3"/>
  <c r="U1572" i="3"/>
  <c r="V1572" i="3"/>
  <c r="W1572" i="3"/>
  <c r="X1572" i="3"/>
  <c r="Y1572" i="3"/>
  <c r="Z1572" i="3"/>
  <c r="AA1572" i="3"/>
  <c r="AB1572" i="3"/>
  <c r="AC1572" i="3"/>
  <c r="M1573" i="3"/>
  <c r="N1573" i="3"/>
  <c r="O1573" i="3"/>
  <c r="P1573" i="3"/>
  <c r="Q1573" i="3"/>
  <c r="R1573" i="3"/>
  <c r="S1573" i="3"/>
  <c r="T1573" i="3"/>
  <c r="U1573" i="3"/>
  <c r="V1573" i="3"/>
  <c r="W1573" i="3"/>
  <c r="X1573" i="3"/>
  <c r="Y1573" i="3"/>
  <c r="Z1573" i="3"/>
  <c r="AA1573" i="3"/>
  <c r="AB1573" i="3"/>
  <c r="AC1573" i="3"/>
  <c r="M1574" i="3"/>
  <c r="N1574" i="3"/>
  <c r="O1574" i="3"/>
  <c r="P1574" i="3"/>
  <c r="Q1574" i="3"/>
  <c r="R1574" i="3"/>
  <c r="S1574" i="3"/>
  <c r="T1574" i="3"/>
  <c r="U1574" i="3"/>
  <c r="V1574" i="3"/>
  <c r="W1574" i="3"/>
  <c r="X1574" i="3"/>
  <c r="Y1574" i="3"/>
  <c r="Z1574" i="3"/>
  <c r="AA1574" i="3"/>
  <c r="AB1574" i="3"/>
  <c r="AC1574" i="3"/>
  <c r="N1567" i="8"/>
  <c r="O1567" i="8"/>
  <c r="P1567" i="8"/>
  <c r="Q1567" i="8"/>
  <c r="R1567" i="8"/>
  <c r="S1567" i="8"/>
  <c r="T1567" i="8"/>
  <c r="U1567" i="8"/>
  <c r="V1567" i="8"/>
  <c r="W1567" i="8"/>
  <c r="X1567" i="8"/>
  <c r="Y1567" i="8"/>
  <c r="Z1567" i="8"/>
  <c r="AA1567" i="8"/>
  <c r="AB1567" i="8"/>
  <c r="AC1567" i="8"/>
  <c r="AC1072" i="8" l="1"/>
  <c r="AA1069" i="7"/>
  <c r="N1567" i="3"/>
  <c r="O1567" i="3"/>
  <c r="P1567" i="3"/>
  <c r="Q1567" i="3"/>
  <c r="R1567" i="3"/>
  <c r="S1567" i="3"/>
  <c r="T1567" i="3"/>
  <c r="U1567" i="3"/>
  <c r="V1567" i="3"/>
  <c r="W1567" i="3"/>
  <c r="X1567" i="3"/>
  <c r="Y1567" i="3"/>
  <c r="Z1567" i="3"/>
  <c r="AA1567" i="3"/>
  <c r="AB1567" i="3"/>
  <c r="AC1567" i="3"/>
  <c r="M1567" i="3"/>
  <c r="AC1546" i="3"/>
  <c r="AC1545" i="3"/>
  <c r="AC1544" i="3"/>
  <c r="AC1543" i="3"/>
  <c r="AC1542" i="3"/>
  <c r="AC1541" i="3"/>
  <c r="M1546" i="3"/>
  <c r="M1545" i="3"/>
  <c r="M1544" i="3"/>
  <c r="M1543" i="3"/>
  <c r="M1542" i="3"/>
  <c r="M1541" i="3"/>
  <c r="M1540" i="3"/>
  <c r="AC1538" i="3"/>
  <c r="AC1537" i="3"/>
  <c r="AC1536" i="3"/>
  <c r="AC1535" i="3"/>
  <c r="AC1534" i="3"/>
  <c r="AC1533" i="3"/>
  <c r="AC1532" i="3"/>
  <c r="M1538" i="3"/>
  <c r="M1537" i="3"/>
  <c r="M1536" i="3"/>
  <c r="M1535" i="3"/>
  <c r="M1534" i="3"/>
  <c r="M1533" i="3"/>
  <c r="M1532" i="3"/>
  <c r="AC1530" i="3"/>
  <c r="AC1529" i="3"/>
  <c r="AC1528" i="3"/>
  <c r="AC1527" i="3"/>
  <c r="AC1526" i="3"/>
  <c r="AC1525" i="3"/>
  <c r="AC1524" i="3"/>
  <c r="M1530" i="3"/>
  <c r="M1529" i="3"/>
  <c r="M1528" i="3"/>
  <c r="M1527" i="3"/>
  <c r="M1526" i="3"/>
  <c r="M1525" i="3"/>
  <c r="M1524" i="3"/>
  <c r="AC1521" i="3"/>
  <c r="AB1548" i="3"/>
  <c r="AA1548" i="3"/>
  <c r="Z1548" i="3"/>
  <c r="Y1548" i="3"/>
  <c r="X1548" i="3"/>
  <c r="W1548" i="3"/>
  <c r="V1548" i="3"/>
  <c r="U1548" i="3"/>
  <c r="T1548" i="3"/>
  <c r="S1548" i="3"/>
  <c r="R1548" i="3"/>
  <c r="Q1548" i="3"/>
  <c r="P1548" i="3"/>
  <c r="O1548" i="3"/>
  <c r="N1521" i="3"/>
  <c r="N1548" i="3" s="1"/>
  <c r="M1521" i="3"/>
  <c r="M1516" i="3"/>
  <c r="M1515" i="3"/>
  <c r="AC1513" i="3"/>
  <c r="R1512" i="3"/>
  <c r="S1512" i="3"/>
  <c r="T1512" i="3"/>
  <c r="U1512" i="3"/>
  <c r="V1512" i="3"/>
  <c r="W1512" i="3"/>
  <c r="X1512" i="3"/>
  <c r="Y1512" i="3"/>
  <c r="Z1512" i="3"/>
  <c r="AA1512" i="3"/>
  <c r="AB1512" i="3"/>
  <c r="AC1512" i="3"/>
  <c r="R1511" i="3"/>
  <c r="S1511" i="3"/>
  <c r="T1511" i="3"/>
  <c r="U1511" i="3"/>
  <c r="V1511" i="3"/>
  <c r="W1511" i="3"/>
  <c r="X1511" i="3"/>
  <c r="Y1511" i="3"/>
  <c r="Z1511" i="3"/>
  <c r="AA1511" i="3"/>
  <c r="AB1511" i="3"/>
  <c r="AC1511" i="3"/>
  <c r="Q1511" i="3"/>
  <c r="M1512" i="3"/>
  <c r="M1513" i="3"/>
  <c r="M1511" i="3"/>
  <c r="AC1509" i="3"/>
  <c r="AB1509" i="3"/>
  <c r="AA1509" i="3"/>
  <c r="Z1509" i="3"/>
  <c r="Y1509" i="3"/>
  <c r="X1509" i="3"/>
  <c r="W1509" i="3"/>
  <c r="V1509" i="3"/>
  <c r="U1509" i="3"/>
  <c r="T1509" i="3"/>
  <c r="S1509" i="3"/>
  <c r="R1509" i="3"/>
  <c r="Q1509" i="3"/>
  <c r="P1509" i="3"/>
  <c r="O1509" i="3"/>
  <c r="N1509" i="3"/>
  <c r="M1509" i="3"/>
  <c r="AC1508" i="3"/>
  <c r="AB1508" i="3"/>
  <c r="AA1508" i="3"/>
  <c r="Z1508" i="3"/>
  <c r="Y1508" i="3"/>
  <c r="X1508" i="3"/>
  <c r="W1508" i="3"/>
  <c r="V1508" i="3"/>
  <c r="U1508" i="3"/>
  <c r="T1508" i="3"/>
  <c r="S1508" i="3"/>
  <c r="R1508" i="3"/>
  <c r="Q1508" i="3"/>
  <c r="P1508" i="3"/>
  <c r="O1508" i="3"/>
  <c r="N1508" i="3"/>
  <c r="M1508" i="3"/>
  <c r="AC1506" i="3"/>
  <c r="AB1506" i="3"/>
  <c r="AA1506" i="3"/>
  <c r="Z1506" i="3"/>
  <c r="Y1506" i="3"/>
  <c r="X1506" i="3"/>
  <c r="W1506" i="3"/>
  <c r="V1506" i="3"/>
  <c r="U1506" i="3"/>
  <c r="T1506" i="3"/>
  <c r="S1506" i="3"/>
  <c r="R1506" i="3"/>
  <c r="Q1506" i="3"/>
  <c r="P1506" i="3"/>
  <c r="O1506" i="3"/>
  <c r="N1506" i="3"/>
  <c r="M1506" i="3"/>
  <c r="AC1505" i="3"/>
  <c r="AB1505" i="3"/>
  <c r="AA1505" i="3"/>
  <c r="Z1505" i="3"/>
  <c r="Y1505" i="3"/>
  <c r="X1505" i="3"/>
  <c r="W1505" i="3"/>
  <c r="V1505" i="3"/>
  <c r="U1505" i="3"/>
  <c r="T1505" i="3"/>
  <c r="S1505" i="3"/>
  <c r="R1505" i="3"/>
  <c r="Q1505" i="3"/>
  <c r="P1505" i="3"/>
  <c r="O1505" i="3"/>
  <c r="N1505" i="3"/>
  <c r="M1505" i="3"/>
  <c r="AC1503" i="3"/>
  <c r="AB1503" i="3"/>
  <c r="AA1503" i="3"/>
  <c r="Z1503" i="3"/>
  <c r="Y1503" i="3"/>
  <c r="X1503" i="3"/>
  <c r="W1503" i="3"/>
  <c r="V1503" i="3"/>
  <c r="U1503" i="3"/>
  <c r="T1503" i="3"/>
  <c r="S1503" i="3"/>
  <c r="R1503" i="3"/>
  <c r="Q1503" i="3"/>
  <c r="P1503" i="3"/>
  <c r="O1503" i="3"/>
  <c r="N1503" i="3"/>
  <c r="M1503" i="3"/>
  <c r="AC1502" i="3"/>
  <c r="AB1502" i="3"/>
  <c r="AA1502" i="3"/>
  <c r="Z1502" i="3"/>
  <c r="Y1502" i="3"/>
  <c r="X1502" i="3"/>
  <c r="W1502" i="3"/>
  <c r="V1502" i="3"/>
  <c r="U1502" i="3"/>
  <c r="T1502" i="3"/>
  <c r="S1502" i="3"/>
  <c r="R1502" i="3"/>
  <c r="Q1502" i="3"/>
  <c r="P1502" i="3"/>
  <c r="O1502" i="3"/>
  <c r="N1502" i="3"/>
  <c r="M1502" i="3"/>
  <c r="AC1500" i="3"/>
  <c r="AB1500" i="3"/>
  <c r="AA1500" i="3"/>
  <c r="Z1500" i="3"/>
  <c r="Y1500" i="3"/>
  <c r="X1500" i="3"/>
  <c r="W1500" i="3"/>
  <c r="V1500" i="3"/>
  <c r="U1500" i="3"/>
  <c r="T1500" i="3"/>
  <c r="S1500" i="3"/>
  <c r="R1500" i="3"/>
  <c r="Q1500" i="3"/>
  <c r="P1500" i="3"/>
  <c r="O1500" i="3"/>
  <c r="N1500" i="3"/>
  <c r="M1500" i="3"/>
  <c r="AC1499" i="3"/>
  <c r="AB1499" i="3"/>
  <c r="AA1499" i="3"/>
  <c r="Z1499" i="3"/>
  <c r="Y1499" i="3"/>
  <c r="X1499" i="3"/>
  <c r="W1499" i="3"/>
  <c r="V1499" i="3"/>
  <c r="U1499" i="3"/>
  <c r="T1499" i="3"/>
  <c r="S1499" i="3"/>
  <c r="R1499" i="3"/>
  <c r="Q1499" i="3"/>
  <c r="P1499" i="3"/>
  <c r="O1499" i="3"/>
  <c r="N1499" i="3"/>
  <c r="M1499" i="3"/>
  <c r="AC1497" i="3"/>
  <c r="AB1497" i="3"/>
  <c r="AA1497" i="3"/>
  <c r="Z1497" i="3"/>
  <c r="Y1497" i="3"/>
  <c r="X1497" i="3"/>
  <c r="W1497" i="3"/>
  <c r="V1497" i="3"/>
  <c r="U1497" i="3"/>
  <c r="T1497" i="3"/>
  <c r="S1497" i="3"/>
  <c r="R1497" i="3"/>
  <c r="Q1497" i="3"/>
  <c r="P1497" i="3"/>
  <c r="O1497" i="3"/>
  <c r="N1497" i="3"/>
  <c r="M1497" i="3"/>
  <c r="AC1496" i="3"/>
  <c r="AB1496" i="3"/>
  <c r="AA1496" i="3"/>
  <c r="Z1496" i="3"/>
  <c r="Y1496" i="3"/>
  <c r="X1496" i="3"/>
  <c r="W1496" i="3"/>
  <c r="V1496" i="3"/>
  <c r="U1496" i="3"/>
  <c r="T1496" i="3"/>
  <c r="S1496" i="3"/>
  <c r="R1496" i="3"/>
  <c r="Q1496" i="3"/>
  <c r="P1496" i="3"/>
  <c r="O1496" i="3"/>
  <c r="N1496" i="3"/>
  <c r="M1496" i="3"/>
  <c r="AC1494" i="3"/>
  <c r="AB1494" i="3"/>
  <c r="AA1494" i="3"/>
  <c r="Z1494" i="3"/>
  <c r="Y1494" i="3"/>
  <c r="X1494" i="3"/>
  <c r="W1494" i="3"/>
  <c r="V1494" i="3"/>
  <c r="U1494" i="3"/>
  <c r="T1494" i="3"/>
  <c r="S1494" i="3"/>
  <c r="R1494" i="3"/>
  <c r="Q1494" i="3"/>
  <c r="P1494" i="3"/>
  <c r="O1494" i="3"/>
  <c r="N1494" i="3"/>
  <c r="M1494" i="3"/>
  <c r="AC1493" i="3"/>
  <c r="AB1493" i="3"/>
  <c r="AA1493" i="3"/>
  <c r="Z1493" i="3"/>
  <c r="Y1493" i="3"/>
  <c r="X1493" i="3"/>
  <c r="W1493" i="3"/>
  <c r="V1493" i="3"/>
  <c r="U1493" i="3"/>
  <c r="T1493" i="3"/>
  <c r="S1493" i="3"/>
  <c r="R1493" i="3"/>
  <c r="Q1493" i="3"/>
  <c r="P1493" i="3"/>
  <c r="O1493" i="3"/>
  <c r="N1493" i="3"/>
  <c r="M1493" i="3"/>
  <c r="M1483" i="3"/>
  <c r="N1483" i="3"/>
  <c r="O1483" i="3"/>
  <c r="P1483" i="3"/>
  <c r="Q1483" i="3"/>
  <c r="R1483" i="3"/>
  <c r="S1483" i="3"/>
  <c r="T1483" i="3"/>
  <c r="U1483" i="3"/>
  <c r="V1483" i="3"/>
  <c r="W1483" i="3"/>
  <c r="X1483" i="3"/>
  <c r="Y1483" i="3"/>
  <c r="Z1483" i="3"/>
  <c r="AA1483" i="3"/>
  <c r="AB1483" i="3"/>
  <c r="AC1483" i="3"/>
  <c r="M1490" i="3"/>
  <c r="N1490" i="3"/>
  <c r="O1490" i="3"/>
  <c r="P1490" i="3"/>
  <c r="Q1490" i="3"/>
  <c r="R1490" i="3"/>
  <c r="S1490" i="3"/>
  <c r="T1490" i="3"/>
  <c r="U1490" i="3"/>
  <c r="V1490" i="3"/>
  <c r="W1490" i="3"/>
  <c r="X1490" i="3"/>
  <c r="Y1490" i="3"/>
  <c r="Z1490" i="3"/>
  <c r="AA1490" i="3"/>
  <c r="AB1490" i="3"/>
  <c r="AC1490" i="3"/>
  <c r="AC1489" i="3"/>
  <c r="AB1489" i="3"/>
  <c r="AA1489" i="3"/>
  <c r="Z1489" i="3"/>
  <c r="Y1489" i="3"/>
  <c r="X1489" i="3"/>
  <c r="W1489" i="3"/>
  <c r="V1489" i="3"/>
  <c r="U1489" i="3"/>
  <c r="T1489" i="3"/>
  <c r="S1489" i="3"/>
  <c r="R1489" i="3"/>
  <c r="Q1489" i="3"/>
  <c r="P1489" i="3"/>
  <c r="O1489" i="3"/>
  <c r="N1489" i="3"/>
  <c r="M1489" i="3"/>
  <c r="AC1488" i="3"/>
  <c r="AB1488" i="3"/>
  <c r="AA1488" i="3"/>
  <c r="Z1488" i="3"/>
  <c r="Y1488" i="3"/>
  <c r="X1488" i="3"/>
  <c r="W1488" i="3"/>
  <c r="V1488" i="3"/>
  <c r="U1488" i="3"/>
  <c r="T1488" i="3"/>
  <c r="S1488" i="3"/>
  <c r="R1488" i="3"/>
  <c r="Q1488" i="3"/>
  <c r="P1488" i="3"/>
  <c r="O1488" i="3"/>
  <c r="N1488" i="3"/>
  <c r="M1488" i="3"/>
  <c r="AC1486" i="3"/>
  <c r="AB1486" i="3"/>
  <c r="AA1486" i="3"/>
  <c r="Z1486" i="3"/>
  <c r="Y1486" i="3"/>
  <c r="X1486" i="3"/>
  <c r="W1486" i="3"/>
  <c r="V1486" i="3"/>
  <c r="U1486" i="3"/>
  <c r="T1486" i="3"/>
  <c r="S1486" i="3"/>
  <c r="R1486" i="3"/>
  <c r="Q1486" i="3"/>
  <c r="P1486" i="3"/>
  <c r="O1486" i="3"/>
  <c r="N1486" i="3"/>
  <c r="M1486" i="3"/>
  <c r="AC1485" i="3"/>
  <c r="AB1485" i="3"/>
  <c r="AA1485" i="3"/>
  <c r="Z1485" i="3"/>
  <c r="Y1485" i="3"/>
  <c r="X1485" i="3"/>
  <c r="W1485" i="3"/>
  <c r="V1485" i="3"/>
  <c r="U1485" i="3"/>
  <c r="T1485" i="3"/>
  <c r="S1485" i="3"/>
  <c r="R1485" i="3"/>
  <c r="Q1485" i="3"/>
  <c r="P1485" i="3"/>
  <c r="O1485" i="3"/>
  <c r="N1485" i="3"/>
  <c r="M1485" i="3"/>
  <c r="AC1482" i="3"/>
  <c r="AB1482" i="3"/>
  <c r="AA1482" i="3"/>
  <c r="Z1482" i="3"/>
  <c r="Y1482" i="3"/>
  <c r="X1482" i="3"/>
  <c r="W1482" i="3"/>
  <c r="V1482" i="3"/>
  <c r="U1482" i="3"/>
  <c r="T1482" i="3"/>
  <c r="S1482" i="3"/>
  <c r="R1482" i="3"/>
  <c r="Q1482" i="3"/>
  <c r="P1482" i="3"/>
  <c r="O1482" i="3"/>
  <c r="N1482" i="3"/>
  <c r="M1482" i="3"/>
  <c r="AC1481" i="3"/>
  <c r="AB1481" i="3"/>
  <c r="AA1481" i="3"/>
  <c r="Z1481" i="3"/>
  <c r="Y1481" i="3"/>
  <c r="X1481" i="3"/>
  <c r="W1481" i="3"/>
  <c r="V1481" i="3"/>
  <c r="U1481" i="3"/>
  <c r="T1481" i="3"/>
  <c r="S1481" i="3"/>
  <c r="R1481" i="3"/>
  <c r="Q1481" i="3"/>
  <c r="P1481" i="3"/>
  <c r="O1481" i="3"/>
  <c r="N1481" i="3"/>
  <c r="M1481" i="3"/>
  <c r="M1476" i="3"/>
  <c r="N1476" i="3"/>
  <c r="O1476" i="3"/>
  <c r="P1476" i="3"/>
  <c r="Q1476" i="3"/>
  <c r="R1476" i="3"/>
  <c r="S1476" i="3"/>
  <c r="T1476" i="3"/>
  <c r="U1476" i="3"/>
  <c r="V1476" i="3"/>
  <c r="W1476" i="3"/>
  <c r="X1476" i="3"/>
  <c r="Y1476" i="3"/>
  <c r="Z1476" i="3"/>
  <c r="AA1476" i="3"/>
  <c r="AB1476" i="3"/>
  <c r="AC1476" i="3"/>
  <c r="AC1479" i="3"/>
  <c r="AB1479" i="3"/>
  <c r="AA1479" i="3"/>
  <c r="Z1479" i="3"/>
  <c r="Y1479" i="3"/>
  <c r="X1479" i="3"/>
  <c r="W1479" i="3"/>
  <c r="V1479" i="3"/>
  <c r="U1479" i="3"/>
  <c r="T1479" i="3"/>
  <c r="S1479" i="3"/>
  <c r="R1479" i="3"/>
  <c r="Q1479" i="3"/>
  <c r="P1479" i="3"/>
  <c r="O1479" i="3"/>
  <c r="N1479" i="3"/>
  <c r="M1479" i="3"/>
  <c r="AC1478" i="3"/>
  <c r="AB1478" i="3"/>
  <c r="AA1478" i="3"/>
  <c r="Z1478" i="3"/>
  <c r="Y1478" i="3"/>
  <c r="X1478" i="3"/>
  <c r="W1478" i="3"/>
  <c r="V1478" i="3"/>
  <c r="U1478" i="3"/>
  <c r="T1478" i="3"/>
  <c r="S1478" i="3"/>
  <c r="R1478" i="3"/>
  <c r="Q1478" i="3"/>
  <c r="P1478" i="3"/>
  <c r="O1478" i="3"/>
  <c r="N1478" i="3"/>
  <c r="M1478" i="3"/>
  <c r="AC1475" i="3"/>
  <c r="AB1475" i="3"/>
  <c r="AA1475" i="3"/>
  <c r="Z1475" i="3"/>
  <c r="Y1475" i="3"/>
  <c r="X1475" i="3"/>
  <c r="W1475" i="3"/>
  <c r="V1475" i="3"/>
  <c r="U1475" i="3"/>
  <c r="T1475" i="3"/>
  <c r="S1475" i="3"/>
  <c r="R1475" i="3"/>
  <c r="Q1475" i="3"/>
  <c r="P1475" i="3"/>
  <c r="O1475" i="3"/>
  <c r="N1475" i="3"/>
  <c r="M1475" i="3"/>
  <c r="AC1474" i="3"/>
  <c r="AB1474" i="3"/>
  <c r="AA1474" i="3"/>
  <c r="Z1474" i="3"/>
  <c r="Y1474" i="3"/>
  <c r="X1474" i="3"/>
  <c r="W1474" i="3"/>
  <c r="V1474" i="3"/>
  <c r="U1474" i="3"/>
  <c r="T1474" i="3"/>
  <c r="S1474" i="3"/>
  <c r="R1474" i="3"/>
  <c r="Q1474" i="3"/>
  <c r="P1474" i="3"/>
  <c r="O1474" i="3"/>
  <c r="N1474" i="3"/>
  <c r="M1474" i="3"/>
  <c r="AC1472" i="3"/>
  <c r="AB1472" i="3"/>
  <c r="AA1472" i="3"/>
  <c r="Z1472" i="3"/>
  <c r="Y1472" i="3"/>
  <c r="X1472" i="3"/>
  <c r="W1472" i="3"/>
  <c r="V1472" i="3"/>
  <c r="U1472" i="3"/>
  <c r="T1472" i="3"/>
  <c r="S1472" i="3"/>
  <c r="R1472" i="3"/>
  <c r="Q1472" i="3"/>
  <c r="P1472" i="3"/>
  <c r="O1472" i="3"/>
  <c r="N1472" i="3"/>
  <c r="M1472" i="3"/>
  <c r="AC1471" i="3"/>
  <c r="AB1471" i="3"/>
  <c r="AA1471" i="3"/>
  <c r="Z1471" i="3"/>
  <c r="Y1471" i="3"/>
  <c r="X1471" i="3"/>
  <c r="W1471" i="3"/>
  <c r="V1471" i="3"/>
  <c r="U1471" i="3"/>
  <c r="T1471" i="3"/>
  <c r="S1471" i="3"/>
  <c r="R1471" i="3"/>
  <c r="Q1471" i="3"/>
  <c r="P1471" i="3"/>
  <c r="O1471" i="3"/>
  <c r="N1471" i="3"/>
  <c r="M1471" i="3"/>
  <c r="AC1468" i="3"/>
  <c r="AB1468" i="3"/>
  <c r="AA1468" i="3"/>
  <c r="Z1468" i="3"/>
  <c r="Y1468" i="3"/>
  <c r="X1468" i="3"/>
  <c r="W1468" i="3"/>
  <c r="V1468" i="3"/>
  <c r="U1468" i="3"/>
  <c r="T1468" i="3"/>
  <c r="S1468" i="3"/>
  <c r="R1468" i="3"/>
  <c r="Q1468" i="3"/>
  <c r="P1468" i="3"/>
  <c r="O1468" i="3"/>
  <c r="N1468" i="3"/>
  <c r="M1468" i="3"/>
  <c r="AC1467" i="3"/>
  <c r="AB1467" i="3"/>
  <c r="AA1467" i="3"/>
  <c r="Z1467" i="3"/>
  <c r="Y1467" i="3"/>
  <c r="X1467" i="3"/>
  <c r="W1467" i="3"/>
  <c r="V1467" i="3"/>
  <c r="U1467" i="3"/>
  <c r="T1467" i="3"/>
  <c r="S1467" i="3"/>
  <c r="R1467" i="3"/>
  <c r="Q1467" i="3"/>
  <c r="P1467" i="3"/>
  <c r="O1467" i="3"/>
  <c r="N1467" i="3"/>
  <c r="M1467" i="3"/>
  <c r="AC1466" i="3"/>
  <c r="AB1466" i="3"/>
  <c r="AA1466" i="3"/>
  <c r="Z1466" i="3"/>
  <c r="Y1466" i="3"/>
  <c r="X1466" i="3"/>
  <c r="W1466" i="3"/>
  <c r="V1466" i="3"/>
  <c r="U1466" i="3"/>
  <c r="T1466" i="3"/>
  <c r="S1466" i="3"/>
  <c r="R1466" i="3"/>
  <c r="Q1466" i="3"/>
  <c r="P1466" i="3"/>
  <c r="O1466" i="3"/>
  <c r="N1466" i="3"/>
  <c r="M1466" i="3"/>
  <c r="AC1464" i="3"/>
  <c r="AB1464" i="3"/>
  <c r="AA1464" i="3"/>
  <c r="Z1464" i="3"/>
  <c r="Y1464" i="3"/>
  <c r="X1464" i="3"/>
  <c r="W1464" i="3"/>
  <c r="V1464" i="3"/>
  <c r="U1464" i="3"/>
  <c r="T1464" i="3"/>
  <c r="S1464" i="3"/>
  <c r="R1464" i="3"/>
  <c r="Q1464" i="3"/>
  <c r="P1464" i="3"/>
  <c r="O1464" i="3"/>
  <c r="N1464" i="3"/>
  <c r="M1464" i="3"/>
  <c r="AC1463" i="3"/>
  <c r="AB1463" i="3"/>
  <c r="AA1463" i="3"/>
  <c r="Z1463" i="3"/>
  <c r="Y1463" i="3"/>
  <c r="X1463" i="3"/>
  <c r="W1463" i="3"/>
  <c r="V1463" i="3"/>
  <c r="U1463" i="3"/>
  <c r="T1463" i="3"/>
  <c r="S1463" i="3"/>
  <c r="R1463" i="3"/>
  <c r="Q1463" i="3"/>
  <c r="P1463" i="3"/>
  <c r="O1463" i="3"/>
  <c r="N1463" i="3"/>
  <c r="M1463" i="3"/>
  <c r="AC1462" i="3"/>
  <c r="AB1462" i="3"/>
  <c r="AA1462" i="3"/>
  <c r="Z1462" i="3"/>
  <c r="Y1462" i="3"/>
  <c r="X1462" i="3"/>
  <c r="W1462" i="3"/>
  <c r="V1462" i="3"/>
  <c r="U1462" i="3"/>
  <c r="T1462" i="3"/>
  <c r="S1462" i="3"/>
  <c r="R1462" i="3"/>
  <c r="Q1462" i="3"/>
  <c r="P1462" i="3"/>
  <c r="O1462" i="3"/>
  <c r="N1462" i="3"/>
  <c r="M1462" i="3"/>
  <c r="AC1460" i="3"/>
  <c r="AB1460" i="3"/>
  <c r="AA1460" i="3"/>
  <c r="Z1460" i="3"/>
  <c r="Y1460" i="3"/>
  <c r="X1460" i="3"/>
  <c r="W1460" i="3"/>
  <c r="V1460" i="3"/>
  <c r="U1460" i="3"/>
  <c r="T1460" i="3"/>
  <c r="S1460" i="3"/>
  <c r="R1460" i="3"/>
  <c r="Q1460" i="3"/>
  <c r="P1460" i="3"/>
  <c r="O1460" i="3"/>
  <c r="N1460" i="3"/>
  <c r="M1460" i="3"/>
  <c r="AC1459" i="3"/>
  <c r="AB1459" i="3"/>
  <c r="AA1459" i="3"/>
  <c r="Z1459" i="3"/>
  <c r="Y1459" i="3"/>
  <c r="X1459" i="3"/>
  <c r="W1459" i="3"/>
  <c r="V1459" i="3"/>
  <c r="U1459" i="3"/>
  <c r="T1459" i="3"/>
  <c r="S1459" i="3"/>
  <c r="R1459" i="3"/>
  <c r="Q1459" i="3"/>
  <c r="P1459" i="3"/>
  <c r="O1459" i="3"/>
  <c r="N1459" i="3"/>
  <c r="M1459" i="3"/>
  <c r="AC1458" i="3"/>
  <c r="AB1458" i="3"/>
  <c r="AA1458" i="3"/>
  <c r="Z1458" i="3"/>
  <c r="Y1458" i="3"/>
  <c r="X1458" i="3"/>
  <c r="W1458" i="3"/>
  <c r="V1458" i="3"/>
  <c r="U1458" i="3"/>
  <c r="T1458" i="3"/>
  <c r="S1458" i="3"/>
  <c r="R1458" i="3"/>
  <c r="Q1458" i="3"/>
  <c r="P1458" i="3"/>
  <c r="O1458" i="3"/>
  <c r="N1458" i="3"/>
  <c r="M1458" i="3"/>
  <c r="AC1455" i="3"/>
  <c r="AB1455" i="3"/>
  <c r="AA1455" i="3"/>
  <c r="Z1455" i="3"/>
  <c r="Y1455" i="3"/>
  <c r="X1455" i="3"/>
  <c r="W1455" i="3"/>
  <c r="V1455" i="3"/>
  <c r="U1455" i="3"/>
  <c r="T1455" i="3"/>
  <c r="S1455" i="3"/>
  <c r="R1455" i="3"/>
  <c r="Q1455" i="3"/>
  <c r="P1455" i="3"/>
  <c r="O1455" i="3"/>
  <c r="N1455" i="3"/>
  <c r="M1455" i="3"/>
  <c r="AC1454" i="3"/>
  <c r="AB1454" i="3"/>
  <c r="AA1454" i="3"/>
  <c r="Z1454" i="3"/>
  <c r="Y1454" i="3"/>
  <c r="X1454" i="3"/>
  <c r="W1454" i="3"/>
  <c r="V1454" i="3"/>
  <c r="U1454" i="3"/>
  <c r="T1454" i="3"/>
  <c r="S1454" i="3"/>
  <c r="R1454" i="3"/>
  <c r="Q1454" i="3"/>
  <c r="P1454" i="3"/>
  <c r="O1454" i="3"/>
  <c r="N1454" i="3"/>
  <c r="M1454" i="3"/>
  <c r="AC1453" i="3"/>
  <c r="AB1453" i="3"/>
  <c r="AA1453" i="3"/>
  <c r="Z1453" i="3"/>
  <c r="Y1453" i="3"/>
  <c r="X1453" i="3"/>
  <c r="W1453" i="3"/>
  <c r="V1453" i="3"/>
  <c r="U1453" i="3"/>
  <c r="T1453" i="3"/>
  <c r="S1453" i="3"/>
  <c r="R1453" i="3"/>
  <c r="Q1453" i="3"/>
  <c r="P1453" i="3"/>
  <c r="O1453" i="3"/>
  <c r="N1453" i="3"/>
  <c r="M1453" i="3"/>
  <c r="AC1452" i="3"/>
  <c r="AB1452" i="3"/>
  <c r="AA1452" i="3"/>
  <c r="Z1452" i="3"/>
  <c r="Y1452" i="3"/>
  <c r="X1452" i="3"/>
  <c r="W1452" i="3"/>
  <c r="V1452" i="3"/>
  <c r="U1452" i="3"/>
  <c r="T1452" i="3"/>
  <c r="S1452" i="3"/>
  <c r="R1452" i="3"/>
  <c r="Q1452" i="3"/>
  <c r="P1452" i="3"/>
  <c r="O1452" i="3"/>
  <c r="N1452" i="3"/>
  <c r="M1452" i="3"/>
  <c r="AC1450" i="3"/>
  <c r="AB1450" i="3"/>
  <c r="AA1450" i="3"/>
  <c r="Z1450" i="3"/>
  <c r="Y1450" i="3"/>
  <c r="X1450" i="3"/>
  <c r="W1450" i="3"/>
  <c r="V1450" i="3"/>
  <c r="U1450" i="3"/>
  <c r="T1450" i="3"/>
  <c r="S1450" i="3"/>
  <c r="R1450" i="3"/>
  <c r="Q1450" i="3"/>
  <c r="P1450" i="3"/>
  <c r="O1450" i="3"/>
  <c r="N1450" i="3"/>
  <c r="M1450" i="3"/>
  <c r="AC1449" i="3"/>
  <c r="AB1449" i="3"/>
  <c r="AA1449" i="3"/>
  <c r="Z1449" i="3"/>
  <c r="Y1449" i="3"/>
  <c r="X1449" i="3"/>
  <c r="W1449" i="3"/>
  <c r="V1449" i="3"/>
  <c r="U1449" i="3"/>
  <c r="T1449" i="3"/>
  <c r="S1449" i="3"/>
  <c r="R1449" i="3"/>
  <c r="Q1449" i="3"/>
  <c r="P1449" i="3"/>
  <c r="O1449" i="3"/>
  <c r="N1449" i="3"/>
  <c r="M1449" i="3"/>
  <c r="AC1448" i="3"/>
  <c r="AB1448" i="3"/>
  <c r="AA1448" i="3"/>
  <c r="Z1448" i="3"/>
  <c r="Y1448" i="3"/>
  <c r="X1448" i="3"/>
  <c r="W1448" i="3"/>
  <c r="V1448" i="3"/>
  <c r="U1448" i="3"/>
  <c r="T1448" i="3"/>
  <c r="S1448" i="3"/>
  <c r="R1448" i="3"/>
  <c r="Q1448" i="3"/>
  <c r="P1448" i="3"/>
  <c r="O1448" i="3"/>
  <c r="N1448" i="3"/>
  <c r="M1448" i="3"/>
  <c r="AC1447" i="3"/>
  <c r="AB1447" i="3"/>
  <c r="AA1447" i="3"/>
  <c r="Z1447" i="3"/>
  <c r="Y1447" i="3"/>
  <c r="X1447" i="3"/>
  <c r="W1447" i="3"/>
  <c r="V1447" i="3"/>
  <c r="U1447" i="3"/>
  <c r="T1447" i="3"/>
  <c r="S1447" i="3"/>
  <c r="R1447" i="3"/>
  <c r="Q1447" i="3"/>
  <c r="P1447" i="3"/>
  <c r="O1447" i="3"/>
  <c r="N1447" i="3"/>
  <c r="M1447" i="3"/>
  <c r="M1443" i="3"/>
  <c r="N1443" i="3"/>
  <c r="O1443" i="3"/>
  <c r="P1443" i="3"/>
  <c r="Q1443" i="3"/>
  <c r="R1443" i="3"/>
  <c r="S1443" i="3"/>
  <c r="T1443" i="3"/>
  <c r="U1443" i="3"/>
  <c r="V1443" i="3"/>
  <c r="W1443" i="3"/>
  <c r="X1443" i="3"/>
  <c r="Y1443" i="3"/>
  <c r="Z1443" i="3"/>
  <c r="AA1443" i="3"/>
  <c r="AB1443" i="3"/>
  <c r="AC1443" i="3"/>
  <c r="M1444" i="3"/>
  <c r="N1444" i="3"/>
  <c r="O1444" i="3"/>
  <c r="P1444" i="3"/>
  <c r="Q1444" i="3"/>
  <c r="R1444" i="3"/>
  <c r="S1444" i="3"/>
  <c r="T1444" i="3"/>
  <c r="U1444" i="3"/>
  <c r="V1444" i="3"/>
  <c r="W1444" i="3"/>
  <c r="X1444" i="3"/>
  <c r="Y1444" i="3"/>
  <c r="Z1444" i="3"/>
  <c r="AA1444" i="3"/>
  <c r="AB1444" i="3"/>
  <c r="AC1444" i="3"/>
  <c r="M1445" i="3"/>
  <c r="N1445" i="3"/>
  <c r="O1445" i="3"/>
  <c r="P1445" i="3"/>
  <c r="Q1445" i="3"/>
  <c r="R1445" i="3"/>
  <c r="S1445" i="3"/>
  <c r="T1445" i="3"/>
  <c r="U1445" i="3"/>
  <c r="V1445" i="3"/>
  <c r="W1445" i="3"/>
  <c r="X1445" i="3"/>
  <c r="Y1445" i="3"/>
  <c r="Z1445" i="3"/>
  <c r="AA1445" i="3"/>
  <c r="AB1445" i="3"/>
  <c r="AC1445" i="3"/>
  <c r="N1442" i="3"/>
  <c r="O1442" i="3"/>
  <c r="P1442" i="3"/>
  <c r="Q1442" i="3"/>
  <c r="R1442" i="3"/>
  <c r="S1442" i="3"/>
  <c r="T1442" i="3"/>
  <c r="U1442" i="3"/>
  <c r="V1442" i="3"/>
  <c r="W1442" i="3"/>
  <c r="X1442" i="3"/>
  <c r="Y1442" i="3"/>
  <c r="Z1442" i="3"/>
  <c r="AA1442" i="3"/>
  <c r="AB1442" i="3"/>
  <c r="AC1442" i="3"/>
  <c r="M1442" i="3"/>
  <c r="AC1435" i="3"/>
  <c r="T1434" i="3"/>
  <c r="U1434" i="3"/>
  <c r="V1434" i="3"/>
  <c r="W1434" i="3"/>
  <c r="X1434" i="3"/>
  <c r="Y1434" i="3"/>
  <c r="Z1434" i="3"/>
  <c r="AA1434" i="3"/>
  <c r="AB1434" i="3"/>
  <c r="AC1434" i="3"/>
  <c r="R1434" i="3"/>
  <c r="R1433" i="3"/>
  <c r="S1433" i="3"/>
  <c r="T1433" i="3"/>
  <c r="U1433" i="3"/>
  <c r="V1433" i="3"/>
  <c r="W1433" i="3"/>
  <c r="X1433" i="3"/>
  <c r="Y1433" i="3"/>
  <c r="Z1433" i="3"/>
  <c r="AA1433" i="3"/>
  <c r="AB1433" i="3"/>
  <c r="AC1433" i="3"/>
  <c r="Q1433" i="3"/>
  <c r="M1438" i="3"/>
  <c r="M1437" i="3"/>
  <c r="M1435" i="3"/>
  <c r="M1434" i="3"/>
  <c r="M1433" i="3"/>
  <c r="AC1431" i="3"/>
  <c r="AB1431" i="3"/>
  <c r="AA1431" i="3"/>
  <c r="Z1431" i="3"/>
  <c r="Y1431" i="3"/>
  <c r="X1431" i="3"/>
  <c r="W1431" i="3"/>
  <c r="V1431" i="3"/>
  <c r="U1431" i="3"/>
  <c r="T1431" i="3"/>
  <c r="S1431" i="3"/>
  <c r="R1431" i="3"/>
  <c r="Q1431" i="3"/>
  <c r="P1431" i="3"/>
  <c r="O1431" i="3"/>
  <c r="N1431" i="3"/>
  <c r="M1431" i="3"/>
  <c r="AC1430" i="3"/>
  <c r="AB1430" i="3"/>
  <c r="AA1430" i="3"/>
  <c r="Z1430" i="3"/>
  <c r="Y1430" i="3"/>
  <c r="X1430" i="3"/>
  <c r="W1430" i="3"/>
  <c r="V1430" i="3"/>
  <c r="U1430" i="3"/>
  <c r="T1430" i="3"/>
  <c r="S1430" i="3"/>
  <c r="R1430" i="3"/>
  <c r="Q1430" i="3"/>
  <c r="P1430" i="3"/>
  <c r="O1430" i="3"/>
  <c r="N1430" i="3"/>
  <c r="M1430" i="3"/>
  <c r="AC1428" i="3"/>
  <c r="AB1428" i="3"/>
  <c r="AA1428" i="3"/>
  <c r="Z1428" i="3"/>
  <c r="Y1428" i="3"/>
  <c r="X1428" i="3"/>
  <c r="W1428" i="3"/>
  <c r="V1428" i="3"/>
  <c r="U1428" i="3"/>
  <c r="T1428" i="3"/>
  <c r="S1428" i="3"/>
  <c r="R1428" i="3"/>
  <c r="Q1428" i="3"/>
  <c r="P1428" i="3"/>
  <c r="O1428" i="3"/>
  <c r="N1428" i="3"/>
  <c r="M1428" i="3"/>
  <c r="AC1427" i="3"/>
  <c r="AB1427" i="3"/>
  <c r="AA1427" i="3"/>
  <c r="Z1427" i="3"/>
  <c r="Y1427" i="3"/>
  <c r="X1427" i="3"/>
  <c r="W1427" i="3"/>
  <c r="V1427" i="3"/>
  <c r="U1427" i="3"/>
  <c r="T1427" i="3"/>
  <c r="S1427" i="3"/>
  <c r="R1427" i="3"/>
  <c r="Q1427" i="3"/>
  <c r="P1427" i="3"/>
  <c r="O1427" i="3"/>
  <c r="N1427" i="3"/>
  <c r="M1427" i="3"/>
  <c r="AC1425" i="3"/>
  <c r="AB1425" i="3"/>
  <c r="AA1425" i="3"/>
  <c r="Z1425" i="3"/>
  <c r="Y1425" i="3"/>
  <c r="X1425" i="3"/>
  <c r="W1425" i="3"/>
  <c r="V1425" i="3"/>
  <c r="U1425" i="3"/>
  <c r="T1425" i="3"/>
  <c r="S1425" i="3"/>
  <c r="R1425" i="3"/>
  <c r="Q1425" i="3"/>
  <c r="P1425" i="3"/>
  <c r="O1425" i="3"/>
  <c r="N1425" i="3"/>
  <c r="M1425" i="3"/>
  <c r="AC1424" i="3"/>
  <c r="AB1424" i="3"/>
  <c r="AA1424" i="3"/>
  <c r="Z1424" i="3"/>
  <c r="Y1424" i="3"/>
  <c r="X1424" i="3"/>
  <c r="W1424" i="3"/>
  <c r="V1424" i="3"/>
  <c r="U1424" i="3"/>
  <c r="T1424" i="3"/>
  <c r="S1424" i="3"/>
  <c r="R1424" i="3"/>
  <c r="Q1424" i="3"/>
  <c r="P1424" i="3"/>
  <c r="O1424" i="3"/>
  <c r="N1424" i="3"/>
  <c r="M1424" i="3"/>
  <c r="AC1422" i="3"/>
  <c r="AB1422" i="3"/>
  <c r="AA1422" i="3"/>
  <c r="Z1422" i="3"/>
  <c r="Y1422" i="3"/>
  <c r="X1422" i="3"/>
  <c r="W1422" i="3"/>
  <c r="V1422" i="3"/>
  <c r="U1422" i="3"/>
  <c r="T1422" i="3"/>
  <c r="S1422" i="3"/>
  <c r="R1422" i="3"/>
  <c r="Q1422" i="3"/>
  <c r="P1422" i="3"/>
  <c r="O1422" i="3"/>
  <c r="N1422" i="3"/>
  <c r="M1422" i="3"/>
  <c r="AC1421" i="3"/>
  <c r="AB1421" i="3"/>
  <c r="AA1421" i="3"/>
  <c r="Z1421" i="3"/>
  <c r="Y1421" i="3"/>
  <c r="X1421" i="3"/>
  <c r="W1421" i="3"/>
  <c r="V1421" i="3"/>
  <c r="U1421" i="3"/>
  <c r="T1421" i="3"/>
  <c r="S1421" i="3"/>
  <c r="R1421" i="3"/>
  <c r="Q1421" i="3"/>
  <c r="P1421" i="3"/>
  <c r="O1421" i="3"/>
  <c r="N1421" i="3"/>
  <c r="M1421" i="3"/>
  <c r="AC1419" i="3"/>
  <c r="AB1419" i="3"/>
  <c r="AA1419" i="3"/>
  <c r="Z1419" i="3"/>
  <c r="Y1419" i="3"/>
  <c r="X1419" i="3"/>
  <c r="W1419" i="3"/>
  <c r="V1419" i="3"/>
  <c r="U1419" i="3"/>
  <c r="T1419" i="3"/>
  <c r="S1419" i="3"/>
  <c r="R1419" i="3"/>
  <c r="Q1419" i="3"/>
  <c r="P1419" i="3"/>
  <c r="O1419" i="3"/>
  <c r="N1419" i="3"/>
  <c r="M1419" i="3"/>
  <c r="AC1418" i="3"/>
  <c r="AB1418" i="3"/>
  <c r="AA1418" i="3"/>
  <c r="Z1418" i="3"/>
  <c r="Y1418" i="3"/>
  <c r="X1418" i="3"/>
  <c r="W1418" i="3"/>
  <c r="V1418" i="3"/>
  <c r="U1418" i="3"/>
  <c r="T1418" i="3"/>
  <c r="S1418" i="3"/>
  <c r="R1418" i="3"/>
  <c r="Q1418" i="3"/>
  <c r="P1418" i="3"/>
  <c r="O1418" i="3"/>
  <c r="N1418" i="3"/>
  <c r="M1418" i="3"/>
  <c r="AC1416" i="3"/>
  <c r="AB1416" i="3"/>
  <c r="AA1416" i="3"/>
  <c r="Z1416" i="3"/>
  <c r="Y1416" i="3"/>
  <c r="X1416" i="3"/>
  <c r="W1416" i="3"/>
  <c r="V1416" i="3"/>
  <c r="U1416" i="3"/>
  <c r="T1416" i="3"/>
  <c r="S1416" i="3"/>
  <c r="R1416" i="3"/>
  <c r="Q1416" i="3"/>
  <c r="P1416" i="3"/>
  <c r="O1416" i="3"/>
  <c r="N1416" i="3"/>
  <c r="M1416" i="3"/>
  <c r="AC1415" i="3"/>
  <c r="AB1415" i="3"/>
  <c r="AA1415" i="3"/>
  <c r="Z1415" i="3"/>
  <c r="Y1415" i="3"/>
  <c r="X1415" i="3"/>
  <c r="W1415" i="3"/>
  <c r="V1415" i="3"/>
  <c r="U1415" i="3"/>
  <c r="T1415" i="3"/>
  <c r="S1415" i="3"/>
  <c r="R1415" i="3"/>
  <c r="Q1415" i="3"/>
  <c r="P1415" i="3"/>
  <c r="O1415" i="3"/>
  <c r="N1415" i="3"/>
  <c r="M1415" i="3"/>
  <c r="AC1394" i="3"/>
  <c r="AB1394" i="3"/>
  <c r="AA1394" i="3"/>
  <c r="Z1394" i="3"/>
  <c r="Y1394" i="3"/>
  <c r="X1394" i="3"/>
  <c r="W1394" i="3"/>
  <c r="V1394" i="3"/>
  <c r="U1394" i="3"/>
  <c r="T1394" i="3"/>
  <c r="S1394" i="3"/>
  <c r="R1394" i="3"/>
  <c r="Q1394" i="3"/>
  <c r="P1394" i="3"/>
  <c r="O1394" i="3"/>
  <c r="N1394" i="3"/>
  <c r="M1394" i="3"/>
  <c r="AC1393" i="3"/>
  <c r="AB1393" i="3"/>
  <c r="AA1393" i="3"/>
  <c r="Z1393" i="3"/>
  <c r="Y1393" i="3"/>
  <c r="X1393" i="3"/>
  <c r="W1393" i="3"/>
  <c r="V1393" i="3"/>
  <c r="U1393" i="3"/>
  <c r="T1393" i="3"/>
  <c r="S1393" i="3"/>
  <c r="R1393" i="3"/>
  <c r="Q1393" i="3"/>
  <c r="P1393" i="3"/>
  <c r="O1393" i="3"/>
  <c r="N1393" i="3"/>
  <c r="M1393" i="3"/>
  <c r="AC1401" i="3"/>
  <c r="AB1401" i="3"/>
  <c r="AA1401" i="3"/>
  <c r="Z1401" i="3"/>
  <c r="Y1401" i="3"/>
  <c r="X1401" i="3"/>
  <c r="W1401" i="3"/>
  <c r="V1401" i="3"/>
  <c r="U1401" i="3"/>
  <c r="T1401" i="3"/>
  <c r="S1401" i="3"/>
  <c r="R1401" i="3"/>
  <c r="Q1401" i="3"/>
  <c r="P1401" i="3"/>
  <c r="O1401" i="3"/>
  <c r="N1401" i="3"/>
  <c r="M1401" i="3"/>
  <c r="AC1400" i="3"/>
  <c r="AB1400" i="3"/>
  <c r="AA1400" i="3"/>
  <c r="Z1400" i="3"/>
  <c r="Y1400" i="3"/>
  <c r="X1400" i="3"/>
  <c r="W1400" i="3"/>
  <c r="V1400" i="3"/>
  <c r="U1400" i="3"/>
  <c r="T1400" i="3"/>
  <c r="S1400" i="3"/>
  <c r="R1400" i="3"/>
  <c r="Q1400" i="3"/>
  <c r="P1400" i="3"/>
  <c r="O1400" i="3"/>
  <c r="N1400" i="3"/>
  <c r="M1400" i="3"/>
  <c r="AC1408" i="3"/>
  <c r="AB1408" i="3"/>
  <c r="AA1408" i="3"/>
  <c r="Z1408" i="3"/>
  <c r="Y1408" i="3"/>
  <c r="X1408" i="3"/>
  <c r="W1408" i="3"/>
  <c r="V1408" i="3"/>
  <c r="U1408" i="3"/>
  <c r="T1408" i="3"/>
  <c r="S1408" i="3"/>
  <c r="R1408" i="3"/>
  <c r="Q1408" i="3"/>
  <c r="P1408" i="3"/>
  <c r="O1408" i="3"/>
  <c r="N1408" i="3"/>
  <c r="M1408" i="3"/>
  <c r="AC1407" i="3"/>
  <c r="AB1407" i="3"/>
  <c r="AA1407" i="3"/>
  <c r="Z1407" i="3"/>
  <c r="Y1407" i="3"/>
  <c r="X1407" i="3"/>
  <c r="W1407" i="3"/>
  <c r="V1407" i="3"/>
  <c r="U1407" i="3"/>
  <c r="T1407" i="3"/>
  <c r="S1407" i="3"/>
  <c r="R1407" i="3"/>
  <c r="Q1407" i="3"/>
  <c r="P1407" i="3"/>
  <c r="O1407" i="3"/>
  <c r="N1407" i="3"/>
  <c r="M1407" i="3"/>
  <c r="AC1412" i="3"/>
  <c r="AB1412" i="3"/>
  <c r="AA1412" i="3"/>
  <c r="Z1412" i="3"/>
  <c r="Y1412" i="3"/>
  <c r="X1412" i="3"/>
  <c r="W1412" i="3"/>
  <c r="V1412" i="3"/>
  <c r="U1412" i="3"/>
  <c r="T1412" i="3"/>
  <c r="S1412" i="3"/>
  <c r="R1412" i="3"/>
  <c r="Q1412" i="3"/>
  <c r="P1412" i="3"/>
  <c r="O1412" i="3"/>
  <c r="N1412" i="3"/>
  <c r="M1412" i="3"/>
  <c r="AC1411" i="3"/>
  <c r="AB1411" i="3"/>
  <c r="AA1411" i="3"/>
  <c r="Z1411" i="3"/>
  <c r="Y1411" i="3"/>
  <c r="X1411" i="3"/>
  <c r="W1411" i="3"/>
  <c r="V1411" i="3"/>
  <c r="U1411" i="3"/>
  <c r="T1411" i="3"/>
  <c r="S1411" i="3"/>
  <c r="R1411" i="3"/>
  <c r="Q1411" i="3"/>
  <c r="P1411" i="3"/>
  <c r="O1411" i="3"/>
  <c r="N1411" i="3"/>
  <c r="M1411" i="3"/>
  <c r="AC1410" i="3"/>
  <c r="AB1410" i="3"/>
  <c r="AA1410" i="3"/>
  <c r="Z1410" i="3"/>
  <c r="Y1410" i="3"/>
  <c r="X1410" i="3"/>
  <c r="W1410" i="3"/>
  <c r="V1410" i="3"/>
  <c r="U1410" i="3"/>
  <c r="T1410" i="3"/>
  <c r="S1410" i="3"/>
  <c r="R1410" i="3"/>
  <c r="Q1410" i="3"/>
  <c r="P1410" i="3"/>
  <c r="O1410" i="3"/>
  <c r="N1410" i="3"/>
  <c r="M1410" i="3"/>
  <c r="AC1405" i="3"/>
  <c r="AB1405" i="3"/>
  <c r="AA1405" i="3"/>
  <c r="Z1405" i="3"/>
  <c r="Y1405" i="3"/>
  <c r="X1405" i="3"/>
  <c r="W1405" i="3"/>
  <c r="V1405" i="3"/>
  <c r="U1405" i="3"/>
  <c r="T1405" i="3"/>
  <c r="S1405" i="3"/>
  <c r="R1405" i="3"/>
  <c r="Q1405" i="3"/>
  <c r="P1405" i="3"/>
  <c r="O1405" i="3"/>
  <c r="N1405" i="3"/>
  <c r="M1405" i="3"/>
  <c r="AC1404" i="3"/>
  <c r="AB1404" i="3"/>
  <c r="AA1404" i="3"/>
  <c r="Z1404" i="3"/>
  <c r="Y1404" i="3"/>
  <c r="X1404" i="3"/>
  <c r="W1404" i="3"/>
  <c r="V1404" i="3"/>
  <c r="U1404" i="3"/>
  <c r="T1404" i="3"/>
  <c r="S1404" i="3"/>
  <c r="R1404" i="3"/>
  <c r="Q1404" i="3"/>
  <c r="P1404" i="3"/>
  <c r="O1404" i="3"/>
  <c r="N1404" i="3"/>
  <c r="M1404" i="3"/>
  <c r="AC1403" i="3"/>
  <c r="AB1403" i="3"/>
  <c r="AA1403" i="3"/>
  <c r="Z1403" i="3"/>
  <c r="Y1403" i="3"/>
  <c r="X1403" i="3"/>
  <c r="W1403" i="3"/>
  <c r="V1403" i="3"/>
  <c r="U1403" i="3"/>
  <c r="T1403" i="3"/>
  <c r="S1403" i="3"/>
  <c r="R1403" i="3"/>
  <c r="Q1403" i="3"/>
  <c r="P1403" i="3"/>
  <c r="O1403" i="3"/>
  <c r="N1403" i="3"/>
  <c r="M1403" i="3"/>
  <c r="T1402" i="3"/>
  <c r="AC1398" i="3"/>
  <c r="AB1398" i="3"/>
  <c r="AA1398" i="3"/>
  <c r="Z1398" i="3"/>
  <c r="Y1398" i="3"/>
  <c r="X1398" i="3"/>
  <c r="W1398" i="3"/>
  <c r="V1398" i="3"/>
  <c r="U1398" i="3"/>
  <c r="T1398" i="3"/>
  <c r="S1398" i="3"/>
  <c r="R1398" i="3"/>
  <c r="Q1398" i="3"/>
  <c r="P1398" i="3"/>
  <c r="O1398" i="3"/>
  <c r="N1398" i="3"/>
  <c r="M1398" i="3"/>
  <c r="AC1397" i="3"/>
  <c r="AB1397" i="3"/>
  <c r="AA1397" i="3"/>
  <c r="Z1397" i="3"/>
  <c r="Y1397" i="3"/>
  <c r="X1397" i="3"/>
  <c r="W1397" i="3"/>
  <c r="V1397" i="3"/>
  <c r="U1397" i="3"/>
  <c r="T1397" i="3"/>
  <c r="S1397" i="3"/>
  <c r="R1397" i="3"/>
  <c r="Q1397" i="3"/>
  <c r="P1397" i="3"/>
  <c r="O1397" i="3"/>
  <c r="N1397" i="3"/>
  <c r="M1397" i="3"/>
  <c r="AC1396" i="3"/>
  <c r="AB1396" i="3"/>
  <c r="AA1396" i="3"/>
  <c r="Z1396" i="3"/>
  <c r="Y1396" i="3"/>
  <c r="X1396" i="3"/>
  <c r="W1396" i="3"/>
  <c r="V1396" i="3"/>
  <c r="U1396" i="3"/>
  <c r="T1396" i="3"/>
  <c r="S1396" i="3"/>
  <c r="R1396" i="3"/>
  <c r="Q1396" i="3"/>
  <c r="P1396" i="3"/>
  <c r="O1396" i="3"/>
  <c r="N1396" i="3"/>
  <c r="M1396" i="3"/>
  <c r="AC1390" i="3"/>
  <c r="AB1390" i="3"/>
  <c r="AA1390" i="3"/>
  <c r="Z1390" i="3"/>
  <c r="Y1390" i="3"/>
  <c r="X1390" i="3"/>
  <c r="W1390" i="3"/>
  <c r="V1390" i="3"/>
  <c r="U1390" i="3"/>
  <c r="T1390" i="3"/>
  <c r="S1390" i="3"/>
  <c r="R1390" i="3"/>
  <c r="Q1390" i="3"/>
  <c r="P1390" i="3"/>
  <c r="O1390" i="3"/>
  <c r="N1390" i="3"/>
  <c r="M1390" i="3"/>
  <c r="AC1389" i="3"/>
  <c r="AB1389" i="3"/>
  <c r="AA1389" i="3"/>
  <c r="Z1389" i="3"/>
  <c r="Y1389" i="3"/>
  <c r="X1389" i="3"/>
  <c r="W1389" i="3"/>
  <c r="V1389" i="3"/>
  <c r="U1389" i="3"/>
  <c r="T1389" i="3"/>
  <c r="S1389" i="3"/>
  <c r="R1389" i="3"/>
  <c r="Q1389" i="3"/>
  <c r="P1389" i="3"/>
  <c r="O1389" i="3"/>
  <c r="N1389" i="3"/>
  <c r="M1389" i="3"/>
  <c r="AC1388" i="3"/>
  <c r="AB1388" i="3"/>
  <c r="AA1388" i="3"/>
  <c r="Z1388" i="3"/>
  <c r="Y1388" i="3"/>
  <c r="X1388" i="3"/>
  <c r="W1388" i="3"/>
  <c r="V1388" i="3"/>
  <c r="U1388" i="3"/>
  <c r="T1388" i="3"/>
  <c r="S1388" i="3"/>
  <c r="R1388" i="3"/>
  <c r="Q1388" i="3"/>
  <c r="P1388" i="3"/>
  <c r="O1388" i="3"/>
  <c r="N1388" i="3"/>
  <c r="M1388" i="3"/>
  <c r="AC1386" i="3"/>
  <c r="AB1386" i="3"/>
  <c r="AA1386" i="3"/>
  <c r="Z1386" i="3"/>
  <c r="Y1386" i="3"/>
  <c r="X1386" i="3"/>
  <c r="W1386" i="3"/>
  <c r="V1386" i="3"/>
  <c r="U1386" i="3"/>
  <c r="T1386" i="3"/>
  <c r="S1386" i="3"/>
  <c r="R1386" i="3"/>
  <c r="Q1386" i="3"/>
  <c r="P1386" i="3"/>
  <c r="O1386" i="3"/>
  <c r="N1386" i="3"/>
  <c r="M1386" i="3"/>
  <c r="AC1385" i="3"/>
  <c r="AB1385" i="3"/>
  <c r="AA1385" i="3"/>
  <c r="Z1385" i="3"/>
  <c r="Y1385" i="3"/>
  <c r="X1385" i="3"/>
  <c r="W1385" i="3"/>
  <c r="V1385" i="3"/>
  <c r="U1385" i="3"/>
  <c r="T1385" i="3"/>
  <c r="S1385" i="3"/>
  <c r="R1385" i="3"/>
  <c r="Q1385" i="3"/>
  <c r="P1385" i="3"/>
  <c r="O1385" i="3"/>
  <c r="N1385" i="3"/>
  <c r="M1385" i="3"/>
  <c r="AC1384" i="3"/>
  <c r="AB1384" i="3"/>
  <c r="AA1384" i="3"/>
  <c r="Z1384" i="3"/>
  <c r="Y1384" i="3"/>
  <c r="X1384" i="3"/>
  <c r="W1384" i="3"/>
  <c r="V1384" i="3"/>
  <c r="U1384" i="3"/>
  <c r="T1384" i="3"/>
  <c r="S1384" i="3"/>
  <c r="R1384" i="3"/>
  <c r="Q1384" i="3"/>
  <c r="P1384" i="3"/>
  <c r="O1384" i="3"/>
  <c r="N1384" i="3"/>
  <c r="M1384" i="3"/>
  <c r="M1382" i="3"/>
  <c r="N1382" i="3"/>
  <c r="O1382" i="3"/>
  <c r="P1382" i="3"/>
  <c r="Q1382" i="3"/>
  <c r="R1382" i="3"/>
  <c r="S1382" i="3"/>
  <c r="T1382" i="3"/>
  <c r="U1382" i="3"/>
  <c r="V1382" i="3"/>
  <c r="W1382" i="3"/>
  <c r="X1382" i="3"/>
  <c r="Y1382" i="3"/>
  <c r="Z1382" i="3"/>
  <c r="AA1382" i="3"/>
  <c r="AB1382" i="3"/>
  <c r="AC1382" i="3"/>
  <c r="N1380" i="3"/>
  <c r="O1380" i="3"/>
  <c r="P1380" i="3"/>
  <c r="Q1380" i="3"/>
  <c r="R1380" i="3"/>
  <c r="S1380" i="3"/>
  <c r="T1380" i="3"/>
  <c r="U1380" i="3"/>
  <c r="V1380" i="3"/>
  <c r="W1380" i="3"/>
  <c r="X1380" i="3"/>
  <c r="Y1380" i="3"/>
  <c r="Z1380" i="3"/>
  <c r="AA1380" i="3"/>
  <c r="AB1380" i="3"/>
  <c r="AC1380" i="3"/>
  <c r="N1381" i="3"/>
  <c r="O1381" i="3"/>
  <c r="P1381" i="3"/>
  <c r="Q1381" i="3"/>
  <c r="R1381" i="3"/>
  <c r="S1381" i="3"/>
  <c r="T1381" i="3"/>
  <c r="U1381" i="3"/>
  <c r="V1381" i="3"/>
  <c r="W1381" i="3"/>
  <c r="X1381" i="3"/>
  <c r="Y1381" i="3"/>
  <c r="Z1381" i="3"/>
  <c r="AA1381" i="3"/>
  <c r="AB1381" i="3"/>
  <c r="AC1381" i="3"/>
  <c r="M1381" i="3"/>
  <c r="M1380" i="3"/>
  <c r="AC1377" i="3"/>
  <c r="AB1377" i="3"/>
  <c r="AA1377" i="3"/>
  <c r="Z1377" i="3"/>
  <c r="Y1377" i="3"/>
  <c r="X1377" i="3"/>
  <c r="W1377" i="3"/>
  <c r="V1377" i="3"/>
  <c r="U1377" i="3"/>
  <c r="T1377" i="3"/>
  <c r="S1377" i="3"/>
  <c r="R1377" i="3"/>
  <c r="Q1377" i="3"/>
  <c r="P1377" i="3"/>
  <c r="O1377" i="3"/>
  <c r="N1377" i="3"/>
  <c r="M1377" i="3"/>
  <c r="AC1376" i="3"/>
  <c r="AB1376" i="3"/>
  <c r="AA1376" i="3"/>
  <c r="Z1376" i="3"/>
  <c r="Y1376" i="3"/>
  <c r="X1376" i="3"/>
  <c r="W1376" i="3"/>
  <c r="V1376" i="3"/>
  <c r="U1376" i="3"/>
  <c r="T1376" i="3"/>
  <c r="S1376" i="3"/>
  <c r="R1376" i="3"/>
  <c r="Q1376" i="3"/>
  <c r="P1376" i="3"/>
  <c r="O1376" i="3"/>
  <c r="N1376" i="3"/>
  <c r="M1376" i="3"/>
  <c r="AC1375" i="3"/>
  <c r="AB1375" i="3"/>
  <c r="AA1375" i="3"/>
  <c r="Z1375" i="3"/>
  <c r="Y1375" i="3"/>
  <c r="X1375" i="3"/>
  <c r="W1375" i="3"/>
  <c r="V1375" i="3"/>
  <c r="U1375" i="3"/>
  <c r="T1375" i="3"/>
  <c r="S1375" i="3"/>
  <c r="R1375" i="3"/>
  <c r="Q1375" i="3"/>
  <c r="P1375" i="3"/>
  <c r="O1375" i="3"/>
  <c r="N1375" i="3"/>
  <c r="M1375" i="3"/>
  <c r="AC1374" i="3"/>
  <c r="AB1374" i="3"/>
  <c r="AA1374" i="3"/>
  <c r="Z1374" i="3"/>
  <c r="Y1374" i="3"/>
  <c r="X1374" i="3"/>
  <c r="W1374" i="3"/>
  <c r="V1374" i="3"/>
  <c r="U1374" i="3"/>
  <c r="T1374" i="3"/>
  <c r="S1374" i="3"/>
  <c r="R1374" i="3"/>
  <c r="Q1374" i="3"/>
  <c r="P1374" i="3"/>
  <c r="O1374" i="3"/>
  <c r="N1374" i="3"/>
  <c r="M1374" i="3"/>
  <c r="AC1372" i="3"/>
  <c r="AB1372" i="3"/>
  <c r="AA1372" i="3"/>
  <c r="Z1372" i="3"/>
  <c r="Y1372" i="3"/>
  <c r="X1372" i="3"/>
  <c r="W1372" i="3"/>
  <c r="V1372" i="3"/>
  <c r="U1372" i="3"/>
  <c r="T1372" i="3"/>
  <c r="S1372" i="3"/>
  <c r="R1372" i="3"/>
  <c r="Q1372" i="3"/>
  <c r="P1372" i="3"/>
  <c r="O1372" i="3"/>
  <c r="N1372" i="3"/>
  <c r="M1372" i="3"/>
  <c r="AC1371" i="3"/>
  <c r="AB1371" i="3"/>
  <c r="AA1371" i="3"/>
  <c r="Z1371" i="3"/>
  <c r="Y1371" i="3"/>
  <c r="X1371" i="3"/>
  <c r="W1371" i="3"/>
  <c r="V1371" i="3"/>
  <c r="U1371" i="3"/>
  <c r="T1371" i="3"/>
  <c r="S1371" i="3"/>
  <c r="R1371" i="3"/>
  <c r="Q1371" i="3"/>
  <c r="P1371" i="3"/>
  <c r="O1371" i="3"/>
  <c r="N1371" i="3"/>
  <c r="M1371" i="3"/>
  <c r="AC1370" i="3"/>
  <c r="AB1370" i="3"/>
  <c r="AA1370" i="3"/>
  <c r="Z1370" i="3"/>
  <c r="Y1370" i="3"/>
  <c r="X1370" i="3"/>
  <c r="W1370" i="3"/>
  <c r="V1370" i="3"/>
  <c r="U1370" i="3"/>
  <c r="T1370" i="3"/>
  <c r="S1370" i="3"/>
  <c r="R1370" i="3"/>
  <c r="Q1370" i="3"/>
  <c r="P1370" i="3"/>
  <c r="O1370" i="3"/>
  <c r="N1370" i="3"/>
  <c r="M1370" i="3"/>
  <c r="AC1369" i="3"/>
  <c r="AB1369" i="3"/>
  <c r="AA1369" i="3"/>
  <c r="Z1369" i="3"/>
  <c r="Y1369" i="3"/>
  <c r="X1369" i="3"/>
  <c r="W1369" i="3"/>
  <c r="V1369" i="3"/>
  <c r="U1369" i="3"/>
  <c r="T1369" i="3"/>
  <c r="S1369" i="3"/>
  <c r="R1369" i="3"/>
  <c r="Q1369" i="3"/>
  <c r="P1369" i="3"/>
  <c r="O1369" i="3"/>
  <c r="N1369" i="3"/>
  <c r="M1369" i="3"/>
  <c r="AC1367" i="3"/>
  <c r="AB1367" i="3"/>
  <c r="AA1367" i="3"/>
  <c r="Z1367" i="3"/>
  <c r="Y1367" i="3"/>
  <c r="X1367" i="3"/>
  <c r="W1367" i="3"/>
  <c r="V1367" i="3"/>
  <c r="U1367" i="3"/>
  <c r="T1367" i="3"/>
  <c r="S1367" i="3"/>
  <c r="R1367" i="3"/>
  <c r="Q1367" i="3"/>
  <c r="P1367" i="3"/>
  <c r="O1367" i="3"/>
  <c r="N1367" i="3"/>
  <c r="M1367" i="3"/>
  <c r="AC1366" i="3"/>
  <c r="AB1366" i="3"/>
  <c r="AA1366" i="3"/>
  <c r="Z1366" i="3"/>
  <c r="Y1366" i="3"/>
  <c r="X1366" i="3"/>
  <c r="W1366" i="3"/>
  <c r="V1366" i="3"/>
  <c r="U1366" i="3"/>
  <c r="T1366" i="3"/>
  <c r="S1366" i="3"/>
  <c r="R1366" i="3"/>
  <c r="Q1366" i="3"/>
  <c r="P1366" i="3"/>
  <c r="O1366" i="3"/>
  <c r="N1366" i="3"/>
  <c r="M1366" i="3"/>
  <c r="AC1365" i="3"/>
  <c r="AB1365" i="3"/>
  <c r="AA1365" i="3"/>
  <c r="Z1365" i="3"/>
  <c r="Y1365" i="3"/>
  <c r="X1365" i="3"/>
  <c r="W1365" i="3"/>
  <c r="V1365" i="3"/>
  <c r="U1365" i="3"/>
  <c r="T1365" i="3"/>
  <c r="S1365" i="3"/>
  <c r="R1365" i="3"/>
  <c r="Q1365" i="3"/>
  <c r="P1365" i="3"/>
  <c r="O1365" i="3"/>
  <c r="N1365" i="3"/>
  <c r="M1365" i="3"/>
  <c r="AC1364" i="3"/>
  <c r="AB1364" i="3"/>
  <c r="AA1364" i="3"/>
  <c r="Z1364" i="3"/>
  <c r="Y1364" i="3"/>
  <c r="X1364" i="3"/>
  <c r="W1364" i="3"/>
  <c r="V1364" i="3"/>
  <c r="U1364" i="3"/>
  <c r="T1364" i="3"/>
  <c r="S1364" i="3"/>
  <c r="R1364" i="3"/>
  <c r="Q1364" i="3"/>
  <c r="P1364" i="3"/>
  <c r="O1364" i="3"/>
  <c r="N1364" i="3"/>
  <c r="M1364" i="3"/>
  <c r="M1360" i="3"/>
  <c r="M1359" i="3"/>
  <c r="AC1357" i="3"/>
  <c r="S1356" i="3"/>
  <c r="T1356" i="3"/>
  <c r="U1356" i="3"/>
  <c r="V1356" i="3"/>
  <c r="W1356" i="3"/>
  <c r="X1356" i="3"/>
  <c r="Y1356" i="3"/>
  <c r="Z1356" i="3"/>
  <c r="AA1356" i="3"/>
  <c r="AB1356" i="3"/>
  <c r="AC1356" i="3"/>
  <c r="R1356" i="3"/>
  <c r="M1357" i="3"/>
  <c r="M1356" i="3"/>
  <c r="M1355" i="3"/>
  <c r="AC1353" i="3"/>
  <c r="AB1353" i="3"/>
  <c r="AA1353" i="3"/>
  <c r="Z1353" i="3"/>
  <c r="Y1353" i="3"/>
  <c r="X1353" i="3"/>
  <c r="W1353" i="3"/>
  <c r="V1353" i="3"/>
  <c r="U1353" i="3"/>
  <c r="T1353" i="3"/>
  <c r="S1353" i="3"/>
  <c r="R1353" i="3"/>
  <c r="Q1353" i="3"/>
  <c r="P1353" i="3"/>
  <c r="O1353" i="3"/>
  <c r="N1353" i="3"/>
  <c r="M1353" i="3"/>
  <c r="AC1352" i="3"/>
  <c r="AB1352" i="3"/>
  <c r="AA1352" i="3"/>
  <c r="Z1352" i="3"/>
  <c r="Y1352" i="3"/>
  <c r="X1352" i="3"/>
  <c r="W1352" i="3"/>
  <c r="V1352" i="3"/>
  <c r="U1352" i="3"/>
  <c r="T1352" i="3"/>
  <c r="S1352" i="3"/>
  <c r="R1352" i="3"/>
  <c r="Q1352" i="3"/>
  <c r="P1352" i="3"/>
  <c r="O1352" i="3"/>
  <c r="N1352" i="3"/>
  <c r="M1352" i="3"/>
  <c r="AC1350" i="3"/>
  <c r="AB1350" i="3"/>
  <c r="AA1350" i="3"/>
  <c r="Z1350" i="3"/>
  <c r="Y1350" i="3"/>
  <c r="X1350" i="3"/>
  <c r="W1350" i="3"/>
  <c r="V1350" i="3"/>
  <c r="U1350" i="3"/>
  <c r="T1350" i="3"/>
  <c r="S1350" i="3"/>
  <c r="R1350" i="3"/>
  <c r="Q1350" i="3"/>
  <c r="P1350" i="3"/>
  <c r="O1350" i="3"/>
  <c r="N1350" i="3"/>
  <c r="M1350" i="3"/>
  <c r="AC1349" i="3"/>
  <c r="AB1349" i="3"/>
  <c r="AA1349" i="3"/>
  <c r="Z1349" i="3"/>
  <c r="Y1349" i="3"/>
  <c r="X1349" i="3"/>
  <c r="W1349" i="3"/>
  <c r="V1349" i="3"/>
  <c r="U1349" i="3"/>
  <c r="T1349" i="3"/>
  <c r="S1349" i="3"/>
  <c r="R1349" i="3"/>
  <c r="Q1349" i="3"/>
  <c r="P1349" i="3"/>
  <c r="O1349" i="3"/>
  <c r="N1349" i="3"/>
  <c r="M1349" i="3"/>
  <c r="AC1347" i="3"/>
  <c r="AB1347" i="3"/>
  <c r="AA1347" i="3"/>
  <c r="Z1347" i="3"/>
  <c r="Y1347" i="3"/>
  <c r="X1347" i="3"/>
  <c r="W1347" i="3"/>
  <c r="V1347" i="3"/>
  <c r="U1347" i="3"/>
  <c r="T1347" i="3"/>
  <c r="S1347" i="3"/>
  <c r="R1347" i="3"/>
  <c r="Q1347" i="3"/>
  <c r="P1347" i="3"/>
  <c r="O1347" i="3"/>
  <c r="N1347" i="3"/>
  <c r="M1347" i="3"/>
  <c r="AC1346" i="3"/>
  <c r="AB1346" i="3"/>
  <c r="AA1346" i="3"/>
  <c r="Z1346" i="3"/>
  <c r="Y1346" i="3"/>
  <c r="X1346" i="3"/>
  <c r="W1346" i="3"/>
  <c r="V1346" i="3"/>
  <c r="U1346" i="3"/>
  <c r="T1346" i="3"/>
  <c r="S1346" i="3"/>
  <c r="R1346" i="3"/>
  <c r="Q1346" i="3"/>
  <c r="P1346" i="3"/>
  <c r="O1346" i="3"/>
  <c r="N1346" i="3"/>
  <c r="M1346" i="3"/>
  <c r="AC1344" i="3"/>
  <c r="AB1344" i="3"/>
  <c r="AA1344" i="3"/>
  <c r="Z1344" i="3"/>
  <c r="Y1344" i="3"/>
  <c r="X1344" i="3"/>
  <c r="W1344" i="3"/>
  <c r="V1344" i="3"/>
  <c r="U1344" i="3"/>
  <c r="T1344" i="3"/>
  <c r="S1344" i="3"/>
  <c r="R1344" i="3"/>
  <c r="Q1344" i="3"/>
  <c r="P1344" i="3"/>
  <c r="O1344" i="3"/>
  <c r="N1344" i="3"/>
  <c r="M1344" i="3"/>
  <c r="AC1343" i="3"/>
  <c r="AB1343" i="3"/>
  <c r="AA1343" i="3"/>
  <c r="Z1343" i="3"/>
  <c r="Y1343" i="3"/>
  <c r="X1343" i="3"/>
  <c r="W1343" i="3"/>
  <c r="V1343" i="3"/>
  <c r="U1343" i="3"/>
  <c r="T1343" i="3"/>
  <c r="S1343" i="3"/>
  <c r="R1343" i="3"/>
  <c r="Q1343" i="3"/>
  <c r="P1343" i="3"/>
  <c r="O1343" i="3"/>
  <c r="N1343" i="3"/>
  <c r="M1343" i="3"/>
  <c r="AC1341" i="3"/>
  <c r="AB1341" i="3"/>
  <c r="AA1341" i="3"/>
  <c r="Z1341" i="3"/>
  <c r="Y1341" i="3"/>
  <c r="X1341" i="3"/>
  <c r="W1341" i="3"/>
  <c r="V1341" i="3"/>
  <c r="U1341" i="3"/>
  <c r="T1341" i="3"/>
  <c r="S1341" i="3"/>
  <c r="R1341" i="3"/>
  <c r="Q1341" i="3"/>
  <c r="P1341" i="3"/>
  <c r="O1341" i="3"/>
  <c r="N1341" i="3"/>
  <c r="M1341" i="3"/>
  <c r="AC1340" i="3"/>
  <c r="AB1340" i="3"/>
  <c r="AA1340" i="3"/>
  <c r="Z1340" i="3"/>
  <c r="Y1340" i="3"/>
  <c r="X1340" i="3"/>
  <c r="W1340" i="3"/>
  <c r="V1340" i="3"/>
  <c r="U1340" i="3"/>
  <c r="T1340" i="3"/>
  <c r="S1340" i="3"/>
  <c r="R1340" i="3"/>
  <c r="Q1340" i="3"/>
  <c r="P1340" i="3"/>
  <c r="O1340" i="3"/>
  <c r="N1340" i="3"/>
  <c r="M1340" i="3"/>
  <c r="AC1338" i="3"/>
  <c r="AB1338" i="3"/>
  <c r="AA1338" i="3"/>
  <c r="Z1338" i="3"/>
  <c r="Y1338" i="3"/>
  <c r="X1338" i="3"/>
  <c r="W1338" i="3"/>
  <c r="V1338" i="3"/>
  <c r="U1338" i="3"/>
  <c r="T1338" i="3"/>
  <c r="S1338" i="3"/>
  <c r="R1338" i="3"/>
  <c r="Q1338" i="3"/>
  <c r="P1338" i="3"/>
  <c r="O1338" i="3"/>
  <c r="N1338" i="3"/>
  <c r="M1338" i="3"/>
  <c r="AC1337" i="3"/>
  <c r="AB1337" i="3"/>
  <c r="AA1337" i="3"/>
  <c r="Z1337" i="3"/>
  <c r="Y1337" i="3"/>
  <c r="X1337" i="3"/>
  <c r="W1337" i="3"/>
  <c r="V1337" i="3"/>
  <c r="U1337" i="3"/>
  <c r="T1337" i="3"/>
  <c r="S1337" i="3"/>
  <c r="R1337" i="3"/>
  <c r="Q1337" i="3"/>
  <c r="P1337" i="3"/>
  <c r="O1337" i="3"/>
  <c r="N1337" i="3"/>
  <c r="M1337" i="3"/>
  <c r="AC1334" i="3"/>
  <c r="AB1334" i="3"/>
  <c r="AA1334" i="3"/>
  <c r="Z1334" i="3"/>
  <c r="Y1334" i="3"/>
  <c r="X1334" i="3"/>
  <c r="W1334" i="3"/>
  <c r="V1334" i="3"/>
  <c r="U1334" i="3"/>
  <c r="T1334" i="3"/>
  <c r="S1334" i="3"/>
  <c r="R1334" i="3"/>
  <c r="Q1334" i="3"/>
  <c r="P1334" i="3"/>
  <c r="O1334" i="3"/>
  <c r="N1334" i="3"/>
  <c r="M1334" i="3"/>
  <c r="AC1333" i="3"/>
  <c r="AB1333" i="3"/>
  <c r="AA1333" i="3"/>
  <c r="Z1333" i="3"/>
  <c r="Y1333" i="3"/>
  <c r="X1333" i="3"/>
  <c r="W1333" i="3"/>
  <c r="V1333" i="3"/>
  <c r="U1333" i="3"/>
  <c r="T1333" i="3"/>
  <c r="S1333" i="3"/>
  <c r="R1333" i="3"/>
  <c r="Q1333" i="3"/>
  <c r="P1333" i="3"/>
  <c r="O1333" i="3"/>
  <c r="N1333" i="3"/>
  <c r="M1333" i="3"/>
  <c r="AC1332" i="3"/>
  <c r="AB1332" i="3"/>
  <c r="AA1332" i="3"/>
  <c r="Z1332" i="3"/>
  <c r="Y1332" i="3"/>
  <c r="X1332" i="3"/>
  <c r="W1332" i="3"/>
  <c r="V1332" i="3"/>
  <c r="U1332" i="3"/>
  <c r="T1332" i="3"/>
  <c r="S1332" i="3"/>
  <c r="R1332" i="3"/>
  <c r="Q1332" i="3"/>
  <c r="P1332" i="3"/>
  <c r="O1332" i="3"/>
  <c r="N1332" i="3"/>
  <c r="M1332" i="3"/>
  <c r="AC1330" i="3"/>
  <c r="AB1330" i="3"/>
  <c r="AA1330" i="3"/>
  <c r="Z1330" i="3"/>
  <c r="Y1330" i="3"/>
  <c r="X1330" i="3"/>
  <c r="W1330" i="3"/>
  <c r="V1330" i="3"/>
  <c r="U1330" i="3"/>
  <c r="T1330" i="3"/>
  <c r="S1330" i="3"/>
  <c r="R1330" i="3"/>
  <c r="Q1330" i="3"/>
  <c r="P1330" i="3"/>
  <c r="O1330" i="3"/>
  <c r="N1330" i="3"/>
  <c r="M1330" i="3"/>
  <c r="AC1329" i="3"/>
  <c r="AB1329" i="3"/>
  <c r="AA1329" i="3"/>
  <c r="Z1329" i="3"/>
  <c r="Y1329" i="3"/>
  <c r="X1329" i="3"/>
  <c r="W1329" i="3"/>
  <c r="V1329" i="3"/>
  <c r="U1329" i="3"/>
  <c r="T1329" i="3"/>
  <c r="S1329" i="3"/>
  <c r="R1329" i="3"/>
  <c r="Q1329" i="3"/>
  <c r="P1329" i="3"/>
  <c r="O1329" i="3"/>
  <c r="N1329" i="3"/>
  <c r="M1329" i="3"/>
  <c r="AC1327" i="3"/>
  <c r="AB1327" i="3"/>
  <c r="AA1327" i="3"/>
  <c r="Z1327" i="3"/>
  <c r="Y1327" i="3"/>
  <c r="X1327" i="3"/>
  <c r="W1327" i="3"/>
  <c r="V1327" i="3"/>
  <c r="U1327" i="3"/>
  <c r="T1327" i="3"/>
  <c r="S1327" i="3"/>
  <c r="R1327" i="3"/>
  <c r="Q1327" i="3"/>
  <c r="P1327" i="3"/>
  <c r="O1327" i="3"/>
  <c r="N1327" i="3"/>
  <c r="M1327" i="3"/>
  <c r="AC1326" i="3"/>
  <c r="AB1326" i="3"/>
  <c r="AA1326" i="3"/>
  <c r="Z1326" i="3"/>
  <c r="Y1326" i="3"/>
  <c r="X1326" i="3"/>
  <c r="W1326" i="3"/>
  <c r="V1326" i="3"/>
  <c r="U1326" i="3"/>
  <c r="T1326" i="3"/>
  <c r="S1326" i="3"/>
  <c r="R1326" i="3"/>
  <c r="Q1326" i="3"/>
  <c r="P1326" i="3"/>
  <c r="O1326" i="3"/>
  <c r="N1326" i="3"/>
  <c r="M1326" i="3"/>
  <c r="AC1325" i="3"/>
  <c r="AB1325" i="3"/>
  <c r="AA1325" i="3"/>
  <c r="Z1325" i="3"/>
  <c r="Y1325" i="3"/>
  <c r="X1325" i="3"/>
  <c r="W1325" i="3"/>
  <c r="V1325" i="3"/>
  <c r="U1325" i="3"/>
  <c r="T1325" i="3"/>
  <c r="S1325" i="3"/>
  <c r="R1325" i="3"/>
  <c r="Q1325" i="3"/>
  <c r="P1325" i="3"/>
  <c r="O1325" i="3"/>
  <c r="N1325" i="3"/>
  <c r="M1325" i="3"/>
  <c r="AC1323" i="3"/>
  <c r="AB1323" i="3"/>
  <c r="AA1323" i="3"/>
  <c r="Z1323" i="3"/>
  <c r="Y1323" i="3"/>
  <c r="X1323" i="3"/>
  <c r="W1323" i="3"/>
  <c r="V1323" i="3"/>
  <c r="U1323" i="3"/>
  <c r="T1323" i="3"/>
  <c r="S1323" i="3"/>
  <c r="R1323" i="3"/>
  <c r="Q1323" i="3"/>
  <c r="P1323" i="3"/>
  <c r="O1323" i="3"/>
  <c r="N1323" i="3"/>
  <c r="M1323" i="3"/>
  <c r="AC1322" i="3"/>
  <c r="AB1322" i="3"/>
  <c r="AA1322" i="3"/>
  <c r="Z1322" i="3"/>
  <c r="Y1322" i="3"/>
  <c r="X1322" i="3"/>
  <c r="W1322" i="3"/>
  <c r="V1322" i="3"/>
  <c r="U1322" i="3"/>
  <c r="T1322" i="3"/>
  <c r="S1322" i="3"/>
  <c r="R1322" i="3"/>
  <c r="Q1322" i="3"/>
  <c r="P1322" i="3"/>
  <c r="O1322" i="3"/>
  <c r="N1322" i="3"/>
  <c r="M1322" i="3"/>
  <c r="AC1320" i="3"/>
  <c r="AB1320" i="3"/>
  <c r="AA1320" i="3"/>
  <c r="Z1320" i="3"/>
  <c r="Y1320" i="3"/>
  <c r="X1320" i="3"/>
  <c r="W1320" i="3"/>
  <c r="V1320" i="3"/>
  <c r="U1320" i="3"/>
  <c r="T1320" i="3"/>
  <c r="S1320" i="3"/>
  <c r="R1320" i="3"/>
  <c r="Q1320" i="3"/>
  <c r="P1320" i="3"/>
  <c r="O1320" i="3"/>
  <c r="N1320" i="3"/>
  <c r="M1320" i="3"/>
  <c r="AC1319" i="3"/>
  <c r="AB1319" i="3"/>
  <c r="AA1319" i="3"/>
  <c r="Z1319" i="3"/>
  <c r="Y1319" i="3"/>
  <c r="X1319" i="3"/>
  <c r="W1319" i="3"/>
  <c r="V1319" i="3"/>
  <c r="U1319" i="3"/>
  <c r="T1319" i="3"/>
  <c r="S1319" i="3"/>
  <c r="R1319" i="3"/>
  <c r="Q1319" i="3"/>
  <c r="P1319" i="3"/>
  <c r="O1319" i="3"/>
  <c r="N1319" i="3"/>
  <c r="M1319" i="3"/>
  <c r="AC1318" i="3"/>
  <c r="AB1318" i="3"/>
  <c r="AA1318" i="3"/>
  <c r="Z1318" i="3"/>
  <c r="Y1318" i="3"/>
  <c r="X1318" i="3"/>
  <c r="W1318" i="3"/>
  <c r="V1318" i="3"/>
  <c r="U1318" i="3"/>
  <c r="T1318" i="3"/>
  <c r="S1318" i="3"/>
  <c r="R1318" i="3"/>
  <c r="Q1318" i="3"/>
  <c r="P1318" i="3"/>
  <c r="O1318" i="3"/>
  <c r="N1318" i="3"/>
  <c r="M1318" i="3"/>
  <c r="AC1316" i="3"/>
  <c r="AB1316" i="3"/>
  <c r="AA1316" i="3"/>
  <c r="Z1316" i="3"/>
  <c r="Y1316" i="3"/>
  <c r="X1316" i="3"/>
  <c r="W1316" i="3"/>
  <c r="V1316" i="3"/>
  <c r="U1316" i="3"/>
  <c r="T1316" i="3"/>
  <c r="S1316" i="3"/>
  <c r="R1316" i="3"/>
  <c r="Q1316" i="3"/>
  <c r="P1316" i="3"/>
  <c r="O1316" i="3"/>
  <c r="N1316" i="3"/>
  <c r="M1316" i="3"/>
  <c r="AC1315" i="3"/>
  <c r="AB1315" i="3"/>
  <c r="AA1315" i="3"/>
  <c r="Z1315" i="3"/>
  <c r="Y1315" i="3"/>
  <c r="X1315" i="3"/>
  <c r="W1315" i="3"/>
  <c r="V1315" i="3"/>
  <c r="U1315" i="3"/>
  <c r="T1315" i="3"/>
  <c r="S1315" i="3"/>
  <c r="R1315" i="3"/>
  <c r="Q1315" i="3"/>
  <c r="P1315" i="3"/>
  <c r="O1315" i="3"/>
  <c r="N1315" i="3"/>
  <c r="M1315" i="3"/>
  <c r="AC1312" i="3"/>
  <c r="AB1312" i="3"/>
  <c r="AA1312" i="3"/>
  <c r="Z1312" i="3"/>
  <c r="Y1312" i="3"/>
  <c r="X1312" i="3"/>
  <c r="W1312" i="3"/>
  <c r="V1312" i="3"/>
  <c r="U1312" i="3"/>
  <c r="T1312" i="3"/>
  <c r="S1312" i="3"/>
  <c r="R1312" i="3"/>
  <c r="Q1312" i="3"/>
  <c r="P1312" i="3"/>
  <c r="O1312" i="3"/>
  <c r="N1312" i="3"/>
  <c r="M1312" i="3"/>
  <c r="AC1311" i="3"/>
  <c r="AB1311" i="3"/>
  <c r="AA1311" i="3"/>
  <c r="Z1311" i="3"/>
  <c r="Y1311" i="3"/>
  <c r="X1311" i="3"/>
  <c r="W1311" i="3"/>
  <c r="V1311" i="3"/>
  <c r="U1311" i="3"/>
  <c r="T1311" i="3"/>
  <c r="S1311" i="3"/>
  <c r="R1311" i="3"/>
  <c r="Q1311" i="3"/>
  <c r="P1311" i="3"/>
  <c r="O1311" i="3"/>
  <c r="N1311" i="3"/>
  <c r="M1311" i="3"/>
  <c r="AC1310" i="3"/>
  <c r="AB1310" i="3"/>
  <c r="AA1310" i="3"/>
  <c r="Z1310" i="3"/>
  <c r="Y1310" i="3"/>
  <c r="X1310" i="3"/>
  <c r="W1310" i="3"/>
  <c r="V1310" i="3"/>
  <c r="U1310" i="3"/>
  <c r="T1310" i="3"/>
  <c r="S1310" i="3"/>
  <c r="R1310" i="3"/>
  <c r="Q1310" i="3"/>
  <c r="P1310" i="3"/>
  <c r="O1310" i="3"/>
  <c r="N1310" i="3"/>
  <c r="M1310" i="3"/>
  <c r="AC1308" i="3"/>
  <c r="AB1308" i="3"/>
  <c r="AA1308" i="3"/>
  <c r="Z1308" i="3"/>
  <c r="Y1308" i="3"/>
  <c r="X1308" i="3"/>
  <c r="W1308" i="3"/>
  <c r="V1308" i="3"/>
  <c r="U1308" i="3"/>
  <c r="T1308" i="3"/>
  <c r="S1308" i="3"/>
  <c r="R1308" i="3"/>
  <c r="Q1308" i="3"/>
  <c r="P1308" i="3"/>
  <c r="O1308" i="3"/>
  <c r="N1308" i="3"/>
  <c r="M1308" i="3"/>
  <c r="AC1307" i="3"/>
  <c r="AB1307" i="3"/>
  <c r="AA1307" i="3"/>
  <c r="Z1307" i="3"/>
  <c r="Y1307" i="3"/>
  <c r="X1307" i="3"/>
  <c r="W1307" i="3"/>
  <c r="V1307" i="3"/>
  <c r="U1307" i="3"/>
  <c r="T1307" i="3"/>
  <c r="S1307" i="3"/>
  <c r="R1307" i="3"/>
  <c r="Q1307" i="3"/>
  <c r="P1307" i="3"/>
  <c r="O1307" i="3"/>
  <c r="N1307" i="3"/>
  <c r="M1307" i="3"/>
  <c r="AC1306" i="3"/>
  <c r="AB1306" i="3"/>
  <c r="AA1306" i="3"/>
  <c r="Z1306" i="3"/>
  <c r="Y1306" i="3"/>
  <c r="X1306" i="3"/>
  <c r="W1306" i="3"/>
  <c r="V1306" i="3"/>
  <c r="U1306" i="3"/>
  <c r="T1306" i="3"/>
  <c r="S1306" i="3"/>
  <c r="R1306" i="3"/>
  <c r="Q1306" i="3"/>
  <c r="P1306" i="3"/>
  <c r="O1306" i="3"/>
  <c r="N1306" i="3"/>
  <c r="M1306" i="3"/>
  <c r="AC1304" i="3"/>
  <c r="AB1304" i="3"/>
  <c r="AA1304" i="3"/>
  <c r="Z1304" i="3"/>
  <c r="Y1304" i="3"/>
  <c r="X1304" i="3"/>
  <c r="W1304" i="3"/>
  <c r="V1304" i="3"/>
  <c r="U1304" i="3"/>
  <c r="T1304" i="3"/>
  <c r="S1304" i="3"/>
  <c r="R1304" i="3"/>
  <c r="Q1304" i="3"/>
  <c r="P1304" i="3"/>
  <c r="O1304" i="3"/>
  <c r="N1304" i="3"/>
  <c r="M1304" i="3"/>
  <c r="AC1303" i="3"/>
  <c r="AB1303" i="3"/>
  <c r="AA1303" i="3"/>
  <c r="Z1303" i="3"/>
  <c r="Y1303" i="3"/>
  <c r="X1303" i="3"/>
  <c r="W1303" i="3"/>
  <c r="V1303" i="3"/>
  <c r="U1303" i="3"/>
  <c r="T1303" i="3"/>
  <c r="S1303" i="3"/>
  <c r="R1303" i="3"/>
  <c r="Q1303" i="3"/>
  <c r="P1303" i="3"/>
  <c r="O1303" i="3"/>
  <c r="N1303" i="3"/>
  <c r="M1303" i="3"/>
  <c r="AC1302" i="3"/>
  <c r="AB1302" i="3"/>
  <c r="AA1302" i="3"/>
  <c r="Z1302" i="3"/>
  <c r="Y1302" i="3"/>
  <c r="X1302" i="3"/>
  <c r="W1302" i="3"/>
  <c r="V1302" i="3"/>
  <c r="U1302" i="3"/>
  <c r="T1302" i="3"/>
  <c r="S1302" i="3"/>
  <c r="R1302" i="3"/>
  <c r="Q1302" i="3"/>
  <c r="P1302" i="3"/>
  <c r="O1302" i="3"/>
  <c r="N1302" i="3"/>
  <c r="M1302" i="3"/>
  <c r="AC1299" i="3"/>
  <c r="AB1299" i="3"/>
  <c r="AA1299" i="3"/>
  <c r="Z1299" i="3"/>
  <c r="Y1299" i="3"/>
  <c r="X1299" i="3"/>
  <c r="W1299" i="3"/>
  <c r="V1299" i="3"/>
  <c r="U1299" i="3"/>
  <c r="T1299" i="3"/>
  <c r="S1299" i="3"/>
  <c r="R1299" i="3"/>
  <c r="Q1299" i="3"/>
  <c r="P1299" i="3"/>
  <c r="O1299" i="3"/>
  <c r="N1299" i="3"/>
  <c r="M1299" i="3"/>
  <c r="AC1298" i="3"/>
  <c r="AB1298" i="3"/>
  <c r="AA1298" i="3"/>
  <c r="Z1298" i="3"/>
  <c r="Y1298" i="3"/>
  <c r="X1298" i="3"/>
  <c r="W1298" i="3"/>
  <c r="V1298" i="3"/>
  <c r="U1298" i="3"/>
  <c r="T1298" i="3"/>
  <c r="S1298" i="3"/>
  <c r="R1298" i="3"/>
  <c r="Q1298" i="3"/>
  <c r="P1298" i="3"/>
  <c r="O1298" i="3"/>
  <c r="N1298" i="3"/>
  <c r="M1298" i="3"/>
  <c r="AC1297" i="3"/>
  <c r="AB1297" i="3"/>
  <c r="AA1297" i="3"/>
  <c r="Z1297" i="3"/>
  <c r="Y1297" i="3"/>
  <c r="X1297" i="3"/>
  <c r="W1297" i="3"/>
  <c r="V1297" i="3"/>
  <c r="U1297" i="3"/>
  <c r="T1297" i="3"/>
  <c r="S1297" i="3"/>
  <c r="R1297" i="3"/>
  <c r="Q1297" i="3"/>
  <c r="P1297" i="3"/>
  <c r="O1297" i="3"/>
  <c r="N1297" i="3"/>
  <c r="M1297" i="3"/>
  <c r="AC1296" i="3"/>
  <c r="AB1296" i="3"/>
  <c r="AA1296" i="3"/>
  <c r="Z1296" i="3"/>
  <c r="Y1296" i="3"/>
  <c r="X1296" i="3"/>
  <c r="W1296" i="3"/>
  <c r="V1296" i="3"/>
  <c r="U1296" i="3"/>
  <c r="T1296" i="3"/>
  <c r="S1296" i="3"/>
  <c r="R1296" i="3"/>
  <c r="Q1296" i="3"/>
  <c r="P1296" i="3"/>
  <c r="O1296" i="3"/>
  <c r="N1296" i="3"/>
  <c r="M1296" i="3"/>
  <c r="AC1294" i="3"/>
  <c r="AB1294" i="3"/>
  <c r="AA1294" i="3"/>
  <c r="Z1294" i="3"/>
  <c r="Y1294" i="3"/>
  <c r="X1294" i="3"/>
  <c r="W1294" i="3"/>
  <c r="V1294" i="3"/>
  <c r="U1294" i="3"/>
  <c r="T1294" i="3"/>
  <c r="S1294" i="3"/>
  <c r="R1294" i="3"/>
  <c r="Q1294" i="3"/>
  <c r="P1294" i="3"/>
  <c r="O1294" i="3"/>
  <c r="N1294" i="3"/>
  <c r="M1294" i="3"/>
  <c r="AC1293" i="3"/>
  <c r="AB1293" i="3"/>
  <c r="AA1293" i="3"/>
  <c r="Z1293" i="3"/>
  <c r="Y1293" i="3"/>
  <c r="X1293" i="3"/>
  <c r="W1293" i="3"/>
  <c r="V1293" i="3"/>
  <c r="U1293" i="3"/>
  <c r="T1293" i="3"/>
  <c r="S1293" i="3"/>
  <c r="R1293" i="3"/>
  <c r="Q1293" i="3"/>
  <c r="P1293" i="3"/>
  <c r="O1293" i="3"/>
  <c r="N1293" i="3"/>
  <c r="M1293" i="3"/>
  <c r="AC1292" i="3"/>
  <c r="AB1292" i="3"/>
  <c r="AA1292" i="3"/>
  <c r="Z1292" i="3"/>
  <c r="Y1292" i="3"/>
  <c r="X1292" i="3"/>
  <c r="W1292" i="3"/>
  <c r="V1292" i="3"/>
  <c r="U1292" i="3"/>
  <c r="T1292" i="3"/>
  <c r="S1292" i="3"/>
  <c r="R1292" i="3"/>
  <c r="Q1292" i="3"/>
  <c r="P1292" i="3"/>
  <c r="O1292" i="3"/>
  <c r="N1292" i="3"/>
  <c r="M1292" i="3"/>
  <c r="AC1291" i="3"/>
  <c r="AB1291" i="3"/>
  <c r="AA1291" i="3"/>
  <c r="Z1291" i="3"/>
  <c r="Y1291" i="3"/>
  <c r="X1291" i="3"/>
  <c r="W1291" i="3"/>
  <c r="V1291" i="3"/>
  <c r="U1291" i="3"/>
  <c r="T1291" i="3"/>
  <c r="S1291" i="3"/>
  <c r="R1291" i="3"/>
  <c r="Q1291" i="3"/>
  <c r="P1291" i="3"/>
  <c r="O1291" i="3"/>
  <c r="N1291" i="3"/>
  <c r="M1291" i="3"/>
  <c r="AC1289" i="3"/>
  <c r="AB1289" i="3"/>
  <c r="AA1289" i="3"/>
  <c r="Z1289" i="3"/>
  <c r="Y1289" i="3"/>
  <c r="X1289" i="3"/>
  <c r="W1289" i="3"/>
  <c r="V1289" i="3"/>
  <c r="U1289" i="3"/>
  <c r="T1289" i="3"/>
  <c r="S1289" i="3"/>
  <c r="R1289" i="3"/>
  <c r="Q1289" i="3"/>
  <c r="P1289" i="3"/>
  <c r="O1289" i="3"/>
  <c r="N1289" i="3"/>
  <c r="M1289" i="3"/>
  <c r="AC1288" i="3"/>
  <c r="AB1288" i="3"/>
  <c r="AA1288" i="3"/>
  <c r="Z1288" i="3"/>
  <c r="Y1288" i="3"/>
  <c r="X1288" i="3"/>
  <c r="W1288" i="3"/>
  <c r="V1288" i="3"/>
  <c r="U1288" i="3"/>
  <c r="T1288" i="3"/>
  <c r="S1288" i="3"/>
  <c r="R1288" i="3"/>
  <c r="Q1288" i="3"/>
  <c r="P1288" i="3"/>
  <c r="O1288" i="3"/>
  <c r="N1288" i="3"/>
  <c r="M1288" i="3"/>
  <c r="AC1287" i="3"/>
  <c r="AB1287" i="3"/>
  <c r="AA1287" i="3"/>
  <c r="Z1287" i="3"/>
  <c r="Y1287" i="3"/>
  <c r="X1287" i="3"/>
  <c r="W1287" i="3"/>
  <c r="V1287" i="3"/>
  <c r="U1287" i="3"/>
  <c r="T1287" i="3"/>
  <c r="S1287" i="3"/>
  <c r="R1287" i="3"/>
  <c r="Q1287" i="3"/>
  <c r="P1287" i="3"/>
  <c r="O1287" i="3"/>
  <c r="N1287" i="3"/>
  <c r="M1287" i="3"/>
  <c r="AB1286" i="3"/>
  <c r="AA1286" i="3"/>
  <c r="Z1286" i="3"/>
  <c r="Y1286" i="3"/>
  <c r="X1286" i="3"/>
  <c r="W1286" i="3"/>
  <c r="V1286" i="3"/>
  <c r="U1286" i="3"/>
  <c r="T1286" i="3"/>
  <c r="S1286" i="3"/>
  <c r="R1286" i="3"/>
  <c r="Q1286" i="3"/>
  <c r="P1286" i="3"/>
  <c r="O1286" i="3"/>
  <c r="N1286" i="3"/>
  <c r="M1286" i="3"/>
  <c r="M1402" i="3" l="1"/>
  <c r="AC1402" i="3"/>
  <c r="O1402" i="3"/>
  <c r="Q1402" i="3"/>
  <c r="S1402" i="3"/>
  <c r="U1402" i="3"/>
  <c r="W1402" i="3"/>
  <c r="Y1402" i="3"/>
  <c r="AA1402" i="3"/>
  <c r="P1402" i="3"/>
  <c r="X1402" i="3"/>
  <c r="AA1068" i="7"/>
  <c r="AB1069" i="7"/>
  <c r="AB1068" i="7" s="1"/>
  <c r="R1354" i="3"/>
  <c r="AB1402" i="3"/>
  <c r="N1402" i="3"/>
  <c r="R1402" i="3"/>
  <c r="V1402" i="3"/>
  <c r="Z1402" i="3"/>
  <c r="M1274" i="3"/>
  <c r="M1272" i="3"/>
  <c r="M1271" i="3"/>
  <c r="M1270" i="3"/>
  <c r="AC1272" i="3"/>
  <c r="AC1271" i="3"/>
  <c r="AC1270" i="3"/>
  <c r="AC1268" i="3"/>
  <c r="M1268" i="3"/>
  <c r="AC1267" i="3"/>
  <c r="AB1267" i="3"/>
  <c r="AA1267" i="3"/>
  <c r="Z1267" i="3"/>
  <c r="Y1267" i="3"/>
  <c r="X1267" i="3"/>
  <c r="W1267" i="3"/>
  <c r="V1267" i="3"/>
  <c r="U1267" i="3"/>
  <c r="T1267" i="3"/>
  <c r="S1267" i="3"/>
  <c r="R1267" i="3"/>
  <c r="Q1267" i="3"/>
  <c r="P1267" i="3"/>
  <c r="O1267" i="3"/>
  <c r="N1267" i="3"/>
  <c r="M1267" i="3"/>
  <c r="AC1266" i="3"/>
  <c r="AB1266" i="3"/>
  <c r="AA1266" i="3"/>
  <c r="Z1266" i="3"/>
  <c r="Y1266" i="3"/>
  <c r="X1266" i="3"/>
  <c r="W1266" i="3"/>
  <c r="V1266" i="3"/>
  <c r="U1266" i="3"/>
  <c r="T1266" i="3"/>
  <c r="S1266" i="3"/>
  <c r="R1266" i="3"/>
  <c r="Q1266" i="3"/>
  <c r="P1266" i="3"/>
  <c r="O1266" i="3"/>
  <c r="N1266" i="3"/>
  <c r="M1266" i="3"/>
  <c r="AC1264" i="3"/>
  <c r="AC1263" i="3"/>
  <c r="N1264" i="3"/>
  <c r="N1262" i="3" s="1"/>
  <c r="M1264" i="3"/>
  <c r="M1263" i="3"/>
  <c r="AC1257" i="3"/>
  <c r="AC1260" i="3"/>
  <c r="AC1259" i="3"/>
  <c r="N1260" i="3"/>
  <c r="M1260" i="3"/>
  <c r="N1259" i="3"/>
  <c r="M1259" i="3"/>
  <c r="N1253" i="3"/>
  <c r="M1253" i="3"/>
  <c r="N1252" i="3"/>
  <c r="M1252" i="3"/>
  <c r="N1250" i="3"/>
  <c r="M1250" i="3"/>
  <c r="N1249" i="3"/>
  <c r="M1249" i="3"/>
  <c r="N1247" i="3"/>
  <c r="M1247" i="3"/>
  <c r="N1246" i="3"/>
  <c r="M1246" i="3"/>
  <c r="N1244" i="3"/>
  <c r="M1244" i="3"/>
  <c r="N1243" i="3"/>
  <c r="M1243" i="3"/>
  <c r="N1241" i="3"/>
  <c r="M1241" i="3"/>
  <c r="N1240" i="3"/>
  <c r="M1240" i="3"/>
  <c r="N1255" i="3"/>
  <c r="N1256" i="3"/>
  <c r="N1257" i="3"/>
  <c r="M1257" i="3"/>
  <c r="M1256" i="3"/>
  <c r="M1255" i="3"/>
  <c r="AC1256" i="3"/>
  <c r="AC1255" i="3"/>
  <c r="AC1253" i="3"/>
  <c r="AC1252" i="3"/>
  <c r="AC1250" i="3"/>
  <c r="AC1249" i="3"/>
  <c r="AC1247" i="3"/>
  <c r="AC1246" i="3"/>
  <c r="AC1244" i="3"/>
  <c r="AC1243" i="3"/>
  <c r="AC1241" i="3"/>
  <c r="AC1240" i="3"/>
  <c r="AC1238" i="3"/>
  <c r="AC1237" i="3"/>
  <c r="N1238" i="3"/>
  <c r="M1238" i="3"/>
  <c r="N1237" i="3"/>
  <c r="M1237" i="3"/>
  <c r="AC1234" i="3"/>
  <c r="AC1233" i="3"/>
  <c r="AC1232" i="3"/>
  <c r="N1234" i="3"/>
  <c r="N1233" i="3"/>
  <c r="N1232" i="3"/>
  <c r="M1234" i="3"/>
  <c r="M1233" i="3"/>
  <c r="M1232" i="3"/>
  <c r="AC1230" i="3"/>
  <c r="AC1229" i="3"/>
  <c r="AC1226" i="3"/>
  <c r="AC1225" i="3"/>
  <c r="AC1223" i="3"/>
  <c r="AC1222" i="3"/>
  <c r="AC1219" i="3"/>
  <c r="AC1218" i="3"/>
  <c r="N1230" i="3"/>
  <c r="M1230" i="3"/>
  <c r="N1229" i="3"/>
  <c r="M1229" i="3"/>
  <c r="M1226" i="3"/>
  <c r="M1225" i="3"/>
  <c r="N1223" i="3"/>
  <c r="M1223" i="3"/>
  <c r="N1222" i="3"/>
  <c r="M1222" i="3"/>
  <c r="M1219" i="3"/>
  <c r="M1218" i="3"/>
  <c r="AC1216" i="3"/>
  <c r="AC1215" i="3"/>
  <c r="N1215" i="3"/>
  <c r="N1216" i="3"/>
  <c r="M1216" i="3"/>
  <c r="M1215" i="3"/>
  <c r="AC1212" i="3"/>
  <c r="AC1211" i="3"/>
  <c r="AC1210" i="3"/>
  <c r="AC1208" i="3"/>
  <c r="AC1207" i="3"/>
  <c r="AC1206" i="3"/>
  <c r="AC1204" i="3"/>
  <c r="AC1203" i="3"/>
  <c r="AC1202" i="3"/>
  <c r="AC1199" i="3"/>
  <c r="AC1198" i="3"/>
  <c r="AC1197" i="3"/>
  <c r="AC1196" i="3"/>
  <c r="AC1194" i="3"/>
  <c r="AC1193" i="3"/>
  <c r="AC1192" i="3"/>
  <c r="AC1191" i="3"/>
  <c r="AC1189" i="3"/>
  <c r="AC1188" i="3"/>
  <c r="AC1187" i="3"/>
  <c r="AC1186" i="3"/>
  <c r="N1212" i="3"/>
  <c r="M1212" i="3"/>
  <c r="N1211" i="3"/>
  <c r="M1211" i="3"/>
  <c r="N1210" i="3"/>
  <c r="M1210" i="3"/>
  <c r="N1208" i="3"/>
  <c r="M1208" i="3"/>
  <c r="N1207" i="3"/>
  <c r="M1207" i="3"/>
  <c r="N1206" i="3"/>
  <c r="M1206" i="3"/>
  <c r="N1204" i="3"/>
  <c r="M1204" i="3"/>
  <c r="N1203" i="3"/>
  <c r="M1203" i="3"/>
  <c r="N1202" i="3"/>
  <c r="M1202" i="3"/>
  <c r="N1199" i="3"/>
  <c r="M1199" i="3"/>
  <c r="N1198" i="3"/>
  <c r="M1198" i="3"/>
  <c r="N1197" i="3"/>
  <c r="M1197" i="3"/>
  <c r="N1196" i="3"/>
  <c r="M1196" i="3"/>
  <c r="N1194" i="3"/>
  <c r="M1194" i="3"/>
  <c r="N1193" i="3"/>
  <c r="M1193" i="3"/>
  <c r="N1192" i="3"/>
  <c r="M1192" i="3"/>
  <c r="N1191" i="3"/>
  <c r="M1191" i="3"/>
  <c r="N1189" i="3"/>
  <c r="M1189" i="3"/>
  <c r="N1188" i="3"/>
  <c r="M1188" i="3"/>
  <c r="N1187" i="3"/>
  <c r="M1187" i="3"/>
  <c r="N1186" i="3"/>
  <c r="M1186" i="3"/>
  <c r="M1182" i="3"/>
  <c r="N1182" i="3"/>
  <c r="O1182" i="3"/>
  <c r="P1182" i="3"/>
  <c r="Q1182" i="3"/>
  <c r="R1182" i="3"/>
  <c r="S1182" i="3"/>
  <c r="T1182" i="3"/>
  <c r="U1182" i="3"/>
  <c r="V1182" i="3"/>
  <c r="W1182" i="3"/>
  <c r="X1182" i="3"/>
  <c r="Y1182" i="3"/>
  <c r="Z1182" i="3"/>
  <c r="AA1182" i="3"/>
  <c r="AB1182" i="3"/>
  <c r="AC1182" i="3"/>
  <c r="N1181" i="3"/>
  <c r="O1181" i="3"/>
  <c r="P1181" i="3"/>
  <c r="Q1181" i="3"/>
  <c r="R1181" i="3"/>
  <c r="S1181" i="3"/>
  <c r="T1181" i="3"/>
  <c r="U1181" i="3"/>
  <c r="V1181" i="3"/>
  <c r="W1181" i="3"/>
  <c r="X1181" i="3"/>
  <c r="Y1181" i="3"/>
  <c r="Z1181" i="3"/>
  <c r="AA1181" i="3"/>
  <c r="AB1181" i="3"/>
  <c r="AC1181" i="3"/>
  <c r="M1181" i="3"/>
  <c r="M1179" i="3"/>
  <c r="N1179" i="3"/>
  <c r="O1179" i="3"/>
  <c r="P1179" i="3"/>
  <c r="Q1179" i="3"/>
  <c r="R1179" i="3"/>
  <c r="S1179" i="3"/>
  <c r="T1179" i="3"/>
  <c r="U1179" i="3"/>
  <c r="V1179" i="3"/>
  <c r="W1179" i="3"/>
  <c r="X1179" i="3"/>
  <c r="Y1179" i="3"/>
  <c r="Z1179" i="3"/>
  <c r="AA1179" i="3"/>
  <c r="AB1179" i="3"/>
  <c r="AC1179" i="3"/>
  <c r="AC1178" i="3"/>
  <c r="AB1178" i="3"/>
  <c r="AA1178" i="3"/>
  <c r="Z1178" i="3"/>
  <c r="Y1178" i="3"/>
  <c r="X1178" i="3"/>
  <c r="W1178" i="3"/>
  <c r="V1178" i="3"/>
  <c r="U1178" i="3"/>
  <c r="T1178" i="3"/>
  <c r="S1178" i="3"/>
  <c r="R1178" i="3"/>
  <c r="Q1178" i="3"/>
  <c r="P1178" i="3"/>
  <c r="O1178" i="3"/>
  <c r="N1178" i="3"/>
  <c r="M1178" i="3"/>
  <c r="AC1177" i="3"/>
  <c r="AB1177" i="3"/>
  <c r="AA1177" i="3"/>
  <c r="Z1177" i="3"/>
  <c r="Y1177" i="3"/>
  <c r="X1177" i="3"/>
  <c r="W1177" i="3"/>
  <c r="V1177" i="3"/>
  <c r="U1177" i="3"/>
  <c r="T1177" i="3"/>
  <c r="S1177" i="3"/>
  <c r="R1177" i="3"/>
  <c r="Q1177" i="3"/>
  <c r="P1177" i="3"/>
  <c r="O1177" i="3"/>
  <c r="N1177" i="3"/>
  <c r="M1177" i="3"/>
  <c r="AC1175" i="3"/>
  <c r="AB1175" i="3"/>
  <c r="AA1175" i="3"/>
  <c r="Z1175" i="3"/>
  <c r="Y1175" i="3"/>
  <c r="X1175" i="3"/>
  <c r="W1175" i="3"/>
  <c r="V1175" i="3"/>
  <c r="U1175" i="3"/>
  <c r="T1175" i="3"/>
  <c r="S1175" i="3"/>
  <c r="R1175" i="3"/>
  <c r="Q1175" i="3"/>
  <c r="P1175" i="3"/>
  <c r="O1175" i="3"/>
  <c r="N1175" i="3"/>
  <c r="M1175" i="3"/>
  <c r="AC1174" i="3"/>
  <c r="AB1174" i="3"/>
  <c r="AA1174" i="3"/>
  <c r="Z1174" i="3"/>
  <c r="Y1174" i="3"/>
  <c r="X1174" i="3"/>
  <c r="W1174" i="3"/>
  <c r="V1174" i="3"/>
  <c r="U1174" i="3"/>
  <c r="T1174" i="3"/>
  <c r="S1174" i="3"/>
  <c r="R1174" i="3"/>
  <c r="Q1174" i="3"/>
  <c r="P1174" i="3"/>
  <c r="O1174" i="3"/>
  <c r="N1174" i="3"/>
  <c r="M1174" i="3"/>
  <c r="AC1172" i="3"/>
  <c r="AB1172" i="3"/>
  <c r="AA1172" i="3"/>
  <c r="Z1172" i="3"/>
  <c r="Y1172" i="3"/>
  <c r="X1172" i="3"/>
  <c r="W1172" i="3"/>
  <c r="V1172" i="3"/>
  <c r="U1172" i="3"/>
  <c r="T1172" i="3"/>
  <c r="S1172" i="3"/>
  <c r="R1172" i="3"/>
  <c r="Q1172" i="3"/>
  <c r="P1172" i="3"/>
  <c r="O1172" i="3"/>
  <c r="N1172" i="3"/>
  <c r="M1172" i="3"/>
  <c r="AC1171" i="3"/>
  <c r="AB1171" i="3"/>
  <c r="AA1171" i="3"/>
  <c r="Z1171" i="3"/>
  <c r="Y1171" i="3"/>
  <c r="X1171" i="3"/>
  <c r="W1171" i="3"/>
  <c r="V1171" i="3"/>
  <c r="U1171" i="3"/>
  <c r="T1171" i="3"/>
  <c r="S1171" i="3"/>
  <c r="R1171" i="3"/>
  <c r="Q1171" i="3"/>
  <c r="P1171" i="3"/>
  <c r="O1171" i="3"/>
  <c r="N1171" i="3"/>
  <c r="M1171" i="3"/>
  <c r="AC1169" i="3"/>
  <c r="AB1169" i="3"/>
  <c r="AA1169" i="3"/>
  <c r="Z1169" i="3"/>
  <c r="Y1169" i="3"/>
  <c r="X1169" i="3"/>
  <c r="W1169" i="3"/>
  <c r="V1169" i="3"/>
  <c r="U1169" i="3"/>
  <c r="T1169" i="3"/>
  <c r="S1169" i="3"/>
  <c r="R1169" i="3"/>
  <c r="Q1169" i="3"/>
  <c r="P1169" i="3"/>
  <c r="O1169" i="3"/>
  <c r="N1169" i="3"/>
  <c r="M1169" i="3"/>
  <c r="AC1168" i="3"/>
  <c r="AB1168" i="3"/>
  <c r="AA1168" i="3"/>
  <c r="Z1168" i="3"/>
  <c r="Y1168" i="3"/>
  <c r="X1168" i="3"/>
  <c r="W1168" i="3"/>
  <c r="V1168" i="3"/>
  <c r="U1168" i="3"/>
  <c r="T1168" i="3"/>
  <c r="S1168" i="3"/>
  <c r="R1168" i="3"/>
  <c r="Q1168" i="3"/>
  <c r="P1168" i="3"/>
  <c r="O1168" i="3"/>
  <c r="N1168" i="3"/>
  <c r="M1168" i="3"/>
  <c r="AC1166" i="3"/>
  <c r="AB1166" i="3"/>
  <c r="AA1166" i="3"/>
  <c r="Z1166" i="3"/>
  <c r="Y1166" i="3"/>
  <c r="X1166" i="3"/>
  <c r="W1166" i="3"/>
  <c r="V1166" i="3"/>
  <c r="U1166" i="3"/>
  <c r="T1166" i="3"/>
  <c r="S1166" i="3"/>
  <c r="R1166" i="3"/>
  <c r="Q1166" i="3"/>
  <c r="P1166" i="3"/>
  <c r="O1166" i="3"/>
  <c r="N1166" i="3"/>
  <c r="M1166" i="3"/>
  <c r="AC1165" i="3"/>
  <c r="AB1165" i="3"/>
  <c r="AA1165" i="3"/>
  <c r="Z1165" i="3"/>
  <c r="Y1165" i="3"/>
  <c r="X1165" i="3"/>
  <c r="W1165" i="3"/>
  <c r="V1165" i="3"/>
  <c r="U1165" i="3"/>
  <c r="T1165" i="3"/>
  <c r="S1165" i="3"/>
  <c r="R1165" i="3"/>
  <c r="Q1165" i="3"/>
  <c r="P1165" i="3"/>
  <c r="O1165" i="3"/>
  <c r="N1165" i="3"/>
  <c r="M1165" i="3"/>
  <c r="AC1163" i="3"/>
  <c r="AB1163" i="3"/>
  <c r="AA1163" i="3"/>
  <c r="Z1163" i="3"/>
  <c r="Y1163" i="3"/>
  <c r="X1163" i="3"/>
  <c r="W1163" i="3"/>
  <c r="V1163" i="3"/>
  <c r="U1163" i="3"/>
  <c r="T1163" i="3"/>
  <c r="S1163" i="3"/>
  <c r="R1163" i="3"/>
  <c r="Q1163" i="3"/>
  <c r="P1163" i="3"/>
  <c r="O1163" i="3"/>
  <c r="N1163" i="3"/>
  <c r="M1163" i="3"/>
  <c r="AC1162" i="3"/>
  <c r="AB1162" i="3"/>
  <c r="AA1162" i="3"/>
  <c r="Z1162" i="3"/>
  <c r="Y1162" i="3"/>
  <c r="X1162" i="3"/>
  <c r="W1162" i="3"/>
  <c r="V1162" i="3"/>
  <c r="U1162" i="3"/>
  <c r="T1162" i="3"/>
  <c r="S1162" i="3"/>
  <c r="R1162" i="3"/>
  <c r="Q1162" i="3"/>
  <c r="P1162" i="3"/>
  <c r="O1162" i="3"/>
  <c r="N1162" i="3"/>
  <c r="M1162" i="3"/>
  <c r="AC1160" i="3"/>
  <c r="AB1160" i="3"/>
  <c r="AA1160" i="3"/>
  <c r="Z1160" i="3"/>
  <c r="Y1160" i="3"/>
  <c r="X1160" i="3"/>
  <c r="W1160" i="3"/>
  <c r="V1160" i="3"/>
  <c r="U1160" i="3"/>
  <c r="T1160" i="3"/>
  <c r="S1160" i="3"/>
  <c r="R1160" i="3"/>
  <c r="Q1160" i="3"/>
  <c r="P1160" i="3"/>
  <c r="O1160" i="3"/>
  <c r="N1160" i="3"/>
  <c r="M1160" i="3"/>
  <c r="AC1159" i="3"/>
  <c r="AB1159" i="3"/>
  <c r="AA1159" i="3"/>
  <c r="Z1159" i="3"/>
  <c r="Y1159" i="3"/>
  <c r="X1159" i="3"/>
  <c r="W1159" i="3"/>
  <c r="V1159" i="3"/>
  <c r="U1159" i="3"/>
  <c r="T1159" i="3"/>
  <c r="S1159" i="3"/>
  <c r="R1159" i="3"/>
  <c r="Q1159" i="3"/>
  <c r="P1159" i="3"/>
  <c r="O1159" i="3"/>
  <c r="N1159" i="3"/>
  <c r="M1159" i="3"/>
  <c r="M1142" i="3"/>
  <c r="N1142" i="3"/>
  <c r="O1142" i="3"/>
  <c r="P1142" i="3"/>
  <c r="Q1142" i="3"/>
  <c r="R1142" i="3"/>
  <c r="S1142" i="3"/>
  <c r="T1142" i="3"/>
  <c r="U1142" i="3"/>
  <c r="V1142" i="3"/>
  <c r="W1142" i="3"/>
  <c r="X1142" i="3"/>
  <c r="Y1142" i="3"/>
  <c r="Z1142" i="3"/>
  <c r="AA1142" i="3"/>
  <c r="AB1142" i="3"/>
  <c r="AC1142" i="3"/>
  <c r="M1156" i="3"/>
  <c r="N1156" i="3"/>
  <c r="O1156" i="3"/>
  <c r="P1156" i="3"/>
  <c r="Q1156" i="3"/>
  <c r="R1156" i="3"/>
  <c r="S1156" i="3"/>
  <c r="T1156" i="3"/>
  <c r="U1156" i="3"/>
  <c r="V1156" i="3"/>
  <c r="W1156" i="3"/>
  <c r="X1156" i="3"/>
  <c r="Y1156" i="3"/>
  <c r="Z1156" i="3"/>
  <c r="AA1156" i="3"/>
  <c r="AB1156" i="3"/>
  <c r="AC1156" i="3"/>
  <c r="AC1155" i="3"/>
  <c r="AB1155" i="3"/>
  <c r="AA1155" i="3"/>
  <c r="Z1155" i="3"/>
  <c r="Y1155" i="3"/>
  <c r="X1155" i="3"/>
  <c r="W1155" i="3"/>
  <c r="V1155" i="3"/>
  <c r="U1155" i="3"/>
  <c r="T1155" i="3"/>
  <c r="S1155" i="3"/>
  <c r="R1155" i="3"/>
  <c r="Q1155" i="3"/>
  <c r="P1155" i="3"/>
  <c r="O1155" i="3"/>
  <c r="N1155" i="3"/>
  <c r="M1155" i="3"/>
  <c r="AC1154" i="3"/>
  <c r="AB1154" i="3"/>
  <c r="AA1154" i="3"/>
  <c r="Z1154" i="3"/>
  <c r="Y1154" i="3"/>
  <c r="X1154" i="3"/>
  <c r="W1154" i="3"/>
  <c r="V1154" i="3"/>
  <c r="U1154" i="3"/>
  <c r="T1154" i="3"/>
  <c r="S1154" i="3"/>
  <c r="R1154" i="3"/>
  <c r="Q1154" i="3"/>
  <c r="P1154" i="3"/>
  <c r="O1154" i="3"/>
  <c r="N1154" i="3"/>
  <c r="M1154" i="3"/>
  <c r="AC1141" i="3"/>
  <c r="AB1141" i="3"/>
  <c r="AA1141" i="3"/>
  <c r="Z1141" i="3"/>
  <c r="Y1141" i="3"/>
  <c r="X1141" i="3"/>
  <c r="W1141" i="3"/>
  <c r="V1141" i="3"/>
  <c r="U1141" i="3"/>
  <c r="T1141" i="3"/>
  <c r="S1141" i="3"/>
  <c r="R1141" i="3"/>
  <c r="Q1141" i="3"/>
  <c r="P1141" i="3"/>
  <c r="O1141" i="3"/>
  <c r="N1141" i="3"/>
  <c r="M1141" i="3"/>
  <c r="AC1140" i="3"/>
  <c r="AB1140" i="3"/>
  <c r="AA1140" i="3"/>
  <c r="Z1140" i="3"/>
  <c r="Y1140" i="3"/>
  <c r="X1140" i="3"/>
  <c r="W1140" i="3"/>
  <c r="V1140" i="3"/>
  <c r="U1140" i="3"/>
  <c r="T1140" i="3"/>
  <c r="S1140" i="3"/>
  <c r="R1140" i="3"/>
  <c r="Q1140" i="3"/>
  <c r="P1140" i="3"/>
  <c r="O1140" i="3"/>
  <c r="N1140" i="3"/>
  <c r="M1140" i="3"/>
  <c r="AC1148" i="3"/>
  <c r="AB1148" i="3"/>
  <c r="AA1148" i="3"/>
  <c r="Z1148" i="3"/>
  <c r="Y1148" i="3"/>
  <c r="X1148" i="3"/>
  <c r="W1148" i="3"/>
  <c r="V1148" i="3"/>
  <c r="U1148" i="3"/>
  <c r="T1148" i="3"/>
  <c r="S1148" i="3"/>
  <c r="R1148" i="3"/>
  <c r="Q1148" i="3"/>
  <c r="P1148" i="3"/>
  <c r="O1148" i="3"/>
  <c r="N1148" i="3"/>
  <c r="M1148" i="3"/>
  <c r="AC1147" i="3"/>
  <c r="AB1147" i="3"/>
  <c r="AA1147" i="3"/>
  <c r="Z1147" i="3"/>
  <c r="Y1147" i="3"/>
  <c r="X1147" i="3"/>
  <c r="W1147" i="3"/>
  <c r="V1147" i="3"/>
  <c r="U1147" i="3"/>
  <c r="T1147" i="3"/>
  <c r="S1147" i="3"/>
  <c r="R1147" i="3"/>
  <c r="Q1147" i="3"/>
  <c r="P1147" i="3"/>
  <c r="O1147" i="3"/>
  <c r="N1147" i="3"/>
  <c r="M1147" i="3"/>
  <c r="AC1152" i="3"/>
  <c r="AB1152" i="3"/>
  <c r="AA1152" i="3"/>
  <c r="Z1152" i="3"/>
  <c r="Y1152" i="3"/>
  <c r="X1152" i="3"/>
  <c r="W1152" i="3"/>
  <c r="V1152" i="3"/>
  <c r="U1152" i="3"/>
  <c r="T1152" i="3"/>
  <c r="S1152" i="3"/>
  <c r="R1152" i="3"/>
  <c r="Q1152" i="3"/>
  <c r="P1152" i="3"/>
  <c r="O1152" i="3"/>
  <c r="N1152" i="3"/>
  <c r="M1152" i="3"/>
  <c r="AC1151" i="3"/>
  <c r="AB1151" i="3"/>
  <c r="AA1151" i="3"/>
  <c r="Z1151" i="3"/>
  <c r="Y1151" i="3"/>
  <c r="X1151" i="3"/>
  <c r="W1151" i="3"/>
  <c r="V1151" i="3"/>
  <c r="U1151" i="3"/>
  <c r="T1151" i="3"/>
  <c r="S1151" i="3"/>
  <c r="R1151" i="3"/>
  <c r="Q1151" i="3"/>
  <c r="P1151" i="3"/>
  <c r="O1151" i="3"/>
  <c r="N1151" i="3"/>
  <c r="M1151" i="3"/>
  <c r="AC1145" i="3"/>
  <c r="AB1145" i="3"/>
  <c r="AA1145" i="3"/>
  <c r="Z1145" i="3"/>
  <c r="Y1145" i="3"/>
  <c r="X1145" i="3"/>
  <c r="W1145" i="3"/>
  <c r="V1145" i="3"/>
  <c r="U1145" i="3"/>
  <c r="T1145" i="3"/>
  <c r="S1145" i="3"/>
  <c r="R1145" i="3"/>
  <c r="Q1145" i="3"/>
  <c r="P1145" i="3"/>
  <c r="O1145" i="3"/>
  <c r="N1145" i="3"/>
  <c r="M1145" i="3"/>
  <c r="AC1144" i="3"/>
  <c r="AB1144" i="3"/>
  <c r="AA1144" i="3"/>
  <c r="Z1144" i="3"/>
  <c r="Y1144" i="3"/>
  <c r="X1144" i="3"/>
  <c r="W1144" i="3"/>
  <c r="V1144" i="3"/>
  <c r="U1144" i="3"/>
  <c r="T1144" i="3"/>
  <c r="S1144" i="3"/>
  <c r="R1144" i="3"/>
  <c r="Q1144" i="3"/>
  <c r="P1144" i="3"/>
  <c r="O1144" i="3"/>
  <c r="N1144" i="3"/>
  <c r="M1144" i="3"/>
  <c r="AC1138" i="3"/>
  <c r="AB1138" i="3"/>
  <c r="AA1138" i="3"/>
  <c r="Z1138" i="3"/>
  <c r="Y1138" i="3"/>
  <c r="X1138" i="3"/>
  <c r="W1138" i="3"/>
  <c r="V1138" i="3"/>
  <c r="U1138" i="3"/>
  <c r="T1138" i="3"/>
  <c r="S1138" i="3"/>
  <c r="R1138" i="3"/>
  <c r="Q1138" i="3"/>
  <c r="P1138" i="3"/>
  <c r="O1138" i="3"/>
  <c r="N1138" i="3"/>
  <c r="M1138" i="3"/>
  <c r="AC1137" i="3"/>
  <c r="AB1137" i="3"/>
  <c r="AA1137" i="3"/>
  <c r="Z1137" i="3"/>
  <c r="Y1137" i="3"/>
  <c r="X1137" i="3"/>
  <c r="W1137" i="3"/>
  <c r="V1137" i="3"/>
  <c r="U1137" i="3"/>
  <c r="T1137" i="3"/>
  <c r="S1137" i="3"/>
  <c r="R1137" i="3"/>
  <c r="Q1137" i="3"/>
  <c r="P1137" i="3"/>
  <c r="O1137" i="3"/>
  <c r="N1137" i="3"/>
  <c r="M1137" i="3"/>
  <c r="AC1134" i="3"/>
  <c r="AB1134" i="3"/>
  <c r="AA1134" i="3"/>
  <c r="Z1134" i="3"/>
  <c r="Y1134" i="3"/>
  <c r="X1134" i="3"/>
  <c r="W1134" i="3"/>
  <c r="V1134" i="3"/>
  <c r="U1134" i="3"/>
  <c r="T1134" i="3"/>
  <c r="S1134" i="3"/>
  <c r="R1134" i="3"/>
  <c r="Q1134" i="3"/>
  <c r="P1134" i="3"/>
  <c r="O1134" i="3"/>
  <c r="N1134" i="3"/>
  <c r="M1134" i="3"/>
  <c r="AC1133" i="3"/>
  <c r="AB1133" i="3"/>
  <c r="AA1133" i="3"/>
  <c r="Z1133" i="3"/>
  <c r="Y1133" i="3"/>
  <c r="X1133" i="3"/>
  <c r="W1133" i="3"/>
  <c r="V1133" i="3"/>
  <c r="U1133" i="3"/>
  <c r="T1133" i="3"/>
  <c r="S1133" i="3"/>
  <c r="R1133" i="3"/>
  <c r="Q1133" i="3"/>
  <c r="P1133" i="3"/>
  <c r="O1133" i="3"/>
  <c r="N1133" i="3"/>
  <c r="M1133" i="3"/>
  <c r="AC1132" i="3"/>
  <c r="AB1132" i="3"/>
  <c r="AA1132" i="3"/>
  <c r="Z1132" i="3"/>
  <c r="Y1132" i="3"/>
  <c r="X1132" i="3"/>
  <c r="W1132" i="3"/>
  <c r="V1132" i="3"/>
  <c r="U1132" i="3"/>
  <c r="T1132" i="3"/>
  <c r="S1132" i="3"/>
  <c r="R1132" i="3"/>
  <c r="Q1132" i="3"/>
  <c r="P1132" i="3"/>
  <c r="O1132" i="3"/>
  <c r="N1132" i="3"/>
  <c r="M1132" i="3"/>
  <c r="AC1130" i="3"/>
  <c r="AB1130" i="3"/>
  <c r="AA1130" i="3"/>
  <c r="Z1130" i="3"/>
  <c r="Y1130" i="3"/>
  <c r="X1130" i="3"/>
  <c r="W1130" i="3"/>
  <c r="V1130" i="3"/>
  <c r="U1130" i="3"/>
  <c r="T1130" i="3"/>
  <c r="S1130" i="3"/>
  <c r="R1130" i="3"/>
  <c r="Q1130" i="3"/>
  <c r="P1130" i="3"/>
  <c r="O1130" i="3"/>
  <c r="N1130" i="3"/>
  <c r="M1130" i="3"/>
  <c r="AC1129" i="3"/>
  <c r="AB1129" i="3"/>
  <c r="AA1129" i="3"/>
  <c r="Z1129" i="3"/>
  <c r="Y1129" i="3"/>
  <c r="X1129" i="3"/>
  <c r="W1129" i="3"/>
  <c r="V1129" i="3"/>
  <c r="U1129" i="3"/>
  <c r="T1129" i="3"/>
  <c r="S1129" i="3"/>
  <c r="R1129" i="3"/>
  <c r="Q1129" i="3"/>
  <c r="P1129" i="3"/>
  <c r="O1129" i="3"/>
  <c r="N1129" i="3"/>
  <c r="M1129" i="3"/>
  <c r="AC1128" i="3"/>
  <c r="AB1128" i="3"/>
  <c r="AA1128" i="3"/>
  <c r="Z1128" i="3"/>
  <c r="Y1128" i="3"/>
  <c r="X1128" i="3"/>
  <c r="W1128" i="3"/>
  <c r="V1128" i="3"/>
  <c r="U1128" i="3"/>
  <c r="T1128" i="3"/>
  <c r="S1128" i="3"/>
  <c r="R1128" i="3"/>
  <c r="Q1128" i="3"/>
  <c r="P1128" i="3"/>
  <c r="O1128" i="3"/>
  <c r="N1128" i="3"/>
  <c r="M1128" i="3"/>
  <c r="AC1126" i="3"/>
  <c r="AB1126" i="3"/>
  <c r="AA1126" i="3"/>
  <c r="Z1126" i="3"/>
  <c r="Y1126" i="3"/>
  <c r="X1126" i="3"/>
  <c r="W1126" i="3"/>
  <c r="V1126" i="3"/>
  <c r="U1126" i="3"/>
  <c r="T1126" i="3"/>
  <c r="S1126" i="3"/>
  <c r="R1126" i="3"/>
  <c r="Q1126" i="3"/>
  <c r="P1126" i="3"/>
  <c r="O1126" i="3"/>
  <c r="N1126" i="3"/>
  <c r="M1126" i="3"/>
  <c r="AC1125" i="3"/>
  <c r="AB1125" i="3"/>
  <c r="AA1125" i="3"/>
  <c r="Z1125" i="3"/>
  <c r="Y1125" i="3"/>
  <c r="X1125" i="3"/>
  <c r="W1125" i="3"/>
  <c r="V1125" i="3"/>
  <c r="U1125" i="3"/>
  <c r="T1125" i="3"/>
  <c r="S1125" i="3"/>
  <c r="R1125" i="3"/>
  <c r="Q1125" i="3"/>
  <c r="P1125" i="3"/>
  <c r="O1125" i="3"/>
  <c r="N1125" i="3"/>
  <c r="M1125" i="3"/>
  <c r="AC1124" i="3"/>
  <c r="AB1124" i="3"/>
  <c r="AA1124" i="3"/>
  <c r="Z1124" i="3"/>
  <c r="Y1124" i="3"/>
  <c r="X1124" i="3"/>
  <c r="W1124" i="3"/>
  <c r="V1124" i="3"/>
  <c r="U1124" i="3"/>
  <c r="T1124" i="3"/>
  <c r="S1124" i="3"/>
  <c r="R1124" i="3"/>
  <c r="Q1124" i="3"/>
  <c r="P1124" i="3"/>
  <c r="O1124" i="3"/>
  <c r="N1124" i="3"/>
  <c r="M1124" i="3"/>
  <c r="AC1121" i="3"/>
  <c r="AB1121" i="3"/>
  <c r="AA1121" i="3"/>
  <c r="Z1121" i="3"/>
  <c r="Y1121" i="3"/>
  <c r="X1121" i="3"/>
  <c r="W1121" i="3"/>
  <c r="V1121" i="3"/>
  <c r="U1121" i="3"/>
  <c r="T1121" i="3"/>
  <c r="S1121" i="3"/>
  <c r="R1121" i="3"/>
  <c r="Q1121" i="3"/>
  <c r="P1121" i="3"/>
  <c r="O1121" i="3"/>
  <c r="N1121" i="3"/>
  <c r="M1121" i="3"/>
  <c r="AC1120" i="3"/>
  <c r="AB1120" i="3"/>
  <c r="AA1120" i="3"/>
  <c r="Z1120" i="3"/>
  <c r="Y1120" i="3"/>
  <c r="X1120" i="3"/>
  <c r="W1120" i="3"/>
  <c r="V1120" i="3"/>
  <c r="U1120" i="3"/>
  <c r="T1120" i="3"/>
  <c r="S1120" i="3"/>
  <c r="R1120" i="3"/>
  <c r="Q1120" i="3"/>
  <c r="P1120" i="3"/>
  <c r="O1120" i="3"/>
  <c r="N1120" i="3"/>
  <c r="M1120" i="3"/>
  <c r="AC1119" i="3"/>
  <c r="AB1119" i="3"/>
  <c r="AA1119" i="3"/>
  <c r="Z1119" i="3"/>
  <c r="Y1119" i="3"/>
  <c r="X1119" i="3"/>
  <c r="W1119" i="3"/>
  <c r="V1119" i="3"/>
  <c r="U1119" i="3"/>
  <c r="T1119" i="3"/>
  <c r="S1119" i="3"/>
  <c r="R1119" i="3"/>
  <c r="Q1119" i="3"/>
  <c r="P1119" i="3"/>
  <c r="O1119" i="3"/>
  <c r="N1119" i="3"/>
  <c r="M1119" i="3"/>
  <c r="AC1118" i="3"/>
  <c r="AB1118" i="3"/>
  <c r="AA1118" i="3"/>
  <c r="Z1118" i="3"/>
  <c r="Y1118" i="3"/>
  <c r="X1118" i="3"/>
  <c r="W1118" i="3"/>
  <c r="V1118" i="3"/>
  <c r="U1118" i="3"/>
  <c r="T1118" i="3"/>
  <c r="S1118" i="3"/>
  <c r="R1118" i="3"/>
  <c r="Q1118" i="3"/>
  <c r="P1118" i="3"/>
  <c r="O1118" i="3"/>
  <c r="N1118" i="3"/>
  <c r="M1118" i="3"/>
  <c r="AC1116" i="3"/>
  <c r="AB1116" i="3"/>
  <c r="AA1116" i="3"/>
  <c r="Z1116" i="3"/>
  <c r="Y1116" i="3"/>
  <c r="X1116" i="3"/>
  <c r="W1116" i="3"/>
  <c r="V1116" i="3"/>
  <c r="U1116" i="3"/>
  <c r="T1116" i="3"/>
  <c r="S1116" i="3"/>
  <c r="R1116" i="3"/>
  <c r="Q1116" i="3"/>
  <c r="P1116" i="3"/>
  <c r="O1116" i="3"/>
  <c r="N1116" i="3"/>
  <c r="M1116" i="3"/>
  <c r="AC1115" i="3"/>
  <c r="AB1115" i="3"/>
  <c r="AA1115" i="3"/>
  <c r="Z1115" i="3"/>
  <c r="Y1115" i="3"/>
  <c r="X1115" i="3"/>
  <c r="W1115" i="3"/>
  <c r="V1115" i="3"/>
  <c r="U1115" i="3"/>
  <c r="T1115" i="3"/>
  <c r="S1115" i="3"/>
  <c r="R1115" i="3"/>
  <c r="Q1115" i="3"/>
  <c r="P1115" i="3"/>
  <c r="O1115" i="3"/>
  <c r="N1115" i="3"/>
  <c r="M1115" i="3"/>
  <c r="AC1114" i="3"/>
  <c r="AB1114" i="3"/>
  <c r="AA1114" i="3"/>
  <c r="Z1114" i="3"/>
  <c r="Y1114" i="3"/>
  <c r="X1114" i="3"/>
  <c r="W1114" i="3"/>
  <c r="V1114" i="3"/>
  <c r="U1114" i="3"/>
  <c r="T1114" i="3"/>
  <c r="S1114" i="3"/>
  <c r="R1114" i="3"/>
  <c r="Q1114" i="3"/>
  <c r="P1114" i="3"/>
  <c r="O1114" i="3"/>
  <c r="N1114" i="3"/>
  <c r="M1114" i="3"/>
  <c r="AC1113" i="3"/>
  <c r="AB1113" i="3"/>
  <c r="AA1113" i="3"/>
  <c r="Z1113" i="3"/>
  <c r="Y1113" i="3"/>
  <c r="X1113" i="3"/>
  <c r="W1113" i="3"/>
  <c r="V1113" i="3"/>
  <c r="U1113" i="3"/>
  <c r="T1113" i="3"/>
  <c r="S1113" i="3"/>
  <c r="R1113" i="3"/>
  <c r="Q1113" i="3"/>
  <c r="P1113" i="3"/>
  <c r="O1113" i="3"/>
  <c r="N1113" i="3"/>
  <c r="M1113" i="3"/>
  <c r="AC1111" i="3"/>
  <c r="AB1111" i="3"/>
  <c r="AA1111" i="3"/>
  <c r="Z1111" i="3"/>
  <c r="Y1111" i="3"/>
  <c r="X1111" i="3"/>
  <c r="W1111" i="3"/>
  <c r="V1111" i="3"/>
  <c r="U1111" i="3"/>
  <c r="T1111" i="3"/>
  <c r="S1111" i="3"/>
  <c r="R1111" i="3"/>
  <c r="Q1111" i="3"/>
  <c r="P1111" i="3"/>
  <c r="O1111" i="3"/>
  <c r="N1111" i="3"/>
  <c r="M1111" i="3"/>
  <c r="AC1110" i="3"/>
  <c r="AB1110" i="3"/>
  <c r="AA1110" i="3"/>
  <c r="Z1110" i="3"/>
  <c r="Y1110" i="3"/>
  <c r="X1110" i="3"/>
  <c r="W1110" i="3"/>
  <c r="V1110" i="3"/>
  <c r="U1110" i="3"/>
  <c r="T1110" i="3"/>
  <c r="S1110" i="3"/>
  <c r="R1110" i="3"/>
  <c r="Q1110" i="3"/>
  <c r="P1110" i="3"/>
  <c r="O1110" i="3"/>
  <c r="N1110" i="3"/>
  <c r="M1110" i="3"/>
  <c r="AC1109" i="3"/>
  <c r="AB1109" i="3"/>
  <c r="AA1109" i="3"/>
  <c r="Z1109" i="3"/>
  <c r="Y1109" i="3"/>
  <c r="X1109" i="3"/>
  <c r="W1109" i="3"/>
  <c r="V1109" i="3"/>
  <c r="U1109" i="3"/>
  <c r="T1109" i="3"/>
  <c r="S1109" i="3"/>
  <c r="R1109" i="3"/>
  <c r="Q1109" i="3"/>
  <c r="P1109" i="3"/>
  <c r="O1109" i="3"/>
  <c r="N1109" i="3"/>
  <c r="M1109" i="3"/>
  <c r="AC1108" i="3"/>
  <c r="AB1108" i="3"/>
  <c r="AA1108" i="3"/>
  <c r="Z1108" i="3"/>
  <c r="Y1108" i="3"/>
  <c r="X1108" i="3"/>
  <c r="W1108" i="3"/>
  <c r="V1108" i="3"/>
  <c r="U1108" i="3"/>
  <c r="T1108" i="3"/>
  <c r="S1108" i="3"/>
  <c r="R1108" i="3"/>
  <c r="Q1108" i="3"/>
  <c r="P1108" i="3"/>
  <c r="O1108" i="3"/>
  <c r="N1108" i="3"/>
  <c r="M1108" i="3"/>
  <c r="M1104" i="3"/>
  <c r="N1104" i="3"/>
  <c r="O1104" i="3"/>
  <c r="P1104" i="3"/>
  <c r="Q1104" i="3"/>
  <c r="R1104" i="3"/>
  <c r="S1104" i="3"/>
  <c r="T1104" i="3"/>
  <c r="U1104" i="3"/>
  <c r="V1104" i="3"/>
  <c r="W1104" i="3"/>
  <c r="X1104" i="3"/>
  <c r="Y1104" i="3"/>
  <c r="Z1104" i="3"/>
  <c r="AA1104" i="3"/>
  <c r="AB1104" i="3"/>
  <c r="AC1104" i="3"/>
  <c r="AC1103" i="3"/>
  <c r="AB1103" i="3"/>
  <c r="AA1103" i="3"/>
  <c r="Z1103" i="3"/>
  <c r="Y1103" i="3"/>
  <c r="X1103" i="3"/>
  <c r="W1103" i="3"/>
  <c r="V1103" i="3"/>
  <c r="U1103" i="3"/>
  <c r="T1103" i="3"/>
  <c r="S1103" i="3"/>
  <c r="R1103" i="3"/>
  <c r="Q1103" i="3"/>
  <c r="P1103" i="3"/>
  <c r="O1103" i="3"/>
  <c r="N1103" i="3"/>
  <c r="M1103" i="3"/>
  <c r="AC1102" i="3"/>
  <c r="AB1102" i="3"/>
  <c r="AA1102" i="3"/>
  <c r="Z1102" i="3"/>
  <c r="Y1102" i="3"/>
  <c r="X1102" i="3"/>
  <c r="W1102" i="3"/>
  <c r="V1102" i="3"/>
  <c r="U1102" i="3"/>
  <c r="T1102" i="3"/>
  <c r="S1102" i="3"/>
  <c r="R1102" i="3"/>
  <c r="Q1102" i="3"/>
  <c r="P1102" i="3"/>
  <c r="O1102" i="3"/>
  <c r="N1102" i="3"/>
  <c r="M1102" i="3"/>
  <c r="AC1101" i="3"/>
  <c r="AB1101" i="3"/>
  <c r="AA1101" i="3"/>
  <c r="Z1101" i="3"/>
  <c r="Y1101" i="3"/>
  <c r="X1101" i="3"/>
  <c r="W1101" i="3"/>
  <c r="V1101" i="3"/>
  <c r="U1101" i="3"/>
  <c r="T1101" i="3"/>
  <c r="S1101" i="3"/>
  <c r="R1101" i="3"/>
  <c r="Q1101" i="3"/>
  <c r="P1101" i="3"/>
  <c r="O1101" i="3"/>
  <c r="N1101" i="3"/>
  <c r="M1101" i="3"/>
  <c r="AC1100" i="3"/>
  <c r="AB1100" i="3"/>
  <c r="AA1100" i="3"/>
  <c r="Z1100" i="3"/>
  <c r="Y1100" i="3"/>
  <c r="X1100" i="3"/>
  <c r="W1100" i="3"/>
  <c r="V1100" i="3"/>
  <c r="U1100" i="3"/>
  <c r="T1100" i="3"/>
  <c r="S1100" i="3"/>
  <c r="R1100" i="3"/>
  <c r="Q1100" i="3"/>
  <c r="P1100" i="3"/>
  <c r="O1100" i="3"/>
  <c r="N1100" i="3"/>
  <c r="M1100" i="3"/>
  <c r="AC1098" i="3"/>
  <c r="AB1098" i="3"/>
  <c r="AA1098" i="3"/>
  <c r="Z1098" i="3"/>
  <c r="Y1098" i="3"/>
  <c r="X1098" i="3"/>
  <c r="W1098" i="3"/>
  <c r="V1098" i="3"/>
  <c r="U1098" i="3"/>
  <c r="T1098" i="3"/>
  <c r="S1098" i="3"/>
  <c r="R1098" i="3"/>
  <c r="Q1098" i="3"/>
  <c r="P1098" i="3"/>
  <c r="O1098" i="3"/>
  <c r="N1098" i="3"/>
  <c r="M1098" i="3"/>
  <c r="AC1097" i="3"/>
  <c r="AB1097" i="3"/>
  <c r="AA1097" i="3"/>
  <c r="Z1097" i="3"/>
  <c r="Y1097" i="3"/>
  <c r="X1097" i="3"/>
  <c r="W1097" i="3"/>
  <c r="V1097" i="3"/>
  <c r="U1097" i="3"/>
  <c r="T1097" i="3"/>
  <c r="S1097" i="3"/>
  <c r="R1097" i="3"/>
  <c r="Q1097" i="3"/>
  <c r="P1097" i="3"/>
  <c r="O1097" i="3"/>
  <c r="N1097" i="3"/>
  <c r="M1097" i="3"/>
  <c r="AC1096" i="3"/>
  <c r="AB1096" i="3"/>
  <c r="AA1096" i="3"/>
  <c r="Z1096" i="3"/>
  <c r="Y1096" i="3"/>
  <c r="X1096" i="3"/>
  <c r="W1096" i="3"/>
  <c r="V1096" i="3"/>
  <c r="U1096" i="3"/>
  <c r="T1096" i="3"/>
  <c r="S1096" i="3"/>
  <c r="R1096" i="3"/>
  <c r="Q1096" i="3"/>
  <c r="P1096" i="3"/>
  <c r="O1096" i="3"/>
  <c r="N1096" i="3"/>
  <c r="M1096" i="3"/>
  <c r="AC1095" i="3"/>
  <c r="AB1095" i="3"/>
  <c r="AA1095" i="3"/>
  <c r="Z1095" i="3"/>
  <c r="Y1095" i="3"/>
  <c r="X1095" i="3"/>
  <c r="W1095" i="3"/>
  <c r="V1095" i="3"/>
  <c r="U1095" i="3"/>
  <c r="T1095" i="3"/>
  <c r="S1095" i="3"/>
  <c r="R1095" i="3"/>
  <c r="Q1095" i="3"/>
  <c r="P1095" i="3"/>
  <c r="O1095" i="3"/>
  <c r="N1095" i="3"/>
  <c r="M1095" i="3"/>
  <c r="AC1094" i="3"/>
  <c r="AB1094" i="3"/>
  <c r="AA1094" i="3"/>
  <c r="Z1094" i="3"/>
  <c r="Y1094" i="3"/>
  <c r="X1094" i="3"/>
  <c r="W1094" i="3"/>
  <c r="V1094" i="3"/>
  <c r="U1094" i="3"/>
  <c r="T1094" i="3"/>
  <c r="S1094" i="3"/>
  <c r="R1094" i="3"/>
  <c r="Q1094" i="3"/>
  <c r="P1094" i="3"/>
  <c r="O1094" i="3"/>
  <c r="N1094" i="3"/>
  <c r="M1094" i="3"/>
  <c r="AC1093" i="3"/>
  <c r="AB1093" i="3"/>
  <c r="AA1093" i="3"/>
  <c r="Z1093" i="3"/>
  <c r="Y1093" i="3"/>
  <c r="X1093" i="3"/>
  <c r="W1093" i="3"/>
  <c r="V1093" i="3"/>
  <c r="U1093" i="3"/>
  <c r="T1093" i="3"/>
  <c r="S1093" i="3"/>
  <c r="R1093" i="3"/>
  <c r="Q1093" i="3"/>
  <c r="P1093" i="3"/>
  <c r="O1093" i="3"/>
  <c r="N1093" i="3"/>
  <c r="M1093" i="3"/>
  <c r="AC1090" i="3"/>
  <c r="AB1090" i="3"/>
  <c r="AA1090" i="3"/>
  <c r="Z1090" i="3"/>
  <c r="Y1090" i="3"/>
  <c r="X1090" i="3"/>
  <c r="W1090" i="3"/>
  <c r="V1090" i="3"/>
  <c r="U1090" i="3"/>
  <c r="T1090" i="3"/>
  <c r="S1090" i="3"/>
  <c r="R1090" i="3"/>
  <c r="Q1090" i="3"/>
  <c r="P1090" i="3"/>
  <c r="O1090" i="3"/>
  <c r="N1090" i="3"/>
  <c r="M1090" i="3"/>
  <c r="AC1089" i="3"/>
  <c r="AB1089" i="3"/>
  <c r="AA1089" i="3"/>
  <c r="Z1089" i="3"/>
  <c r="Y1089" i="3"/>
  <c r="X1089" i="3"/>
  <c r="W1089" i="3"/>
  <c r="V1089" i="3"/>
  <c r="U1089" i="3"/>
  <c r="T1089" i="3"/>
  <c r="S1089" i="3"/>
  <c r="R1089" i="3"/>
  <c r="Q1089" i="3"/>
  <c r="P1089" i="3"/>
  <c r="O1089" i="3"/>
  <c r="N1089" i="3"/>
  <c r="M1089" i="3"/>
  <c r="AC1087" i="3"/>
  <c r="AB1087" i="3"/>
  <c r="AA1087" i="3"/>
  <c r="Z1087" i="3"/>
  <c r="Y1087" i="3"/>
  <c r="X1087" i="3"/>
  <c r="W1087" i="3"/>
  <c r="V1087" i="3"/>
  <c r="U1087" i="3"/>
  <c r="T1087" i="3"/>
  <c r="S1087" i="3"/>
  <c r="R1087" i="3"/>
  <c r="Q1087" i="3"/>
  <c r="P1087" i="3"/>
  <c r="O1087" i="3"/>
  <c r="N1087" i="3"/>
  <c r="M1087" i="3"/>
  <c r="AC1086" i="3"/>
  <c r="AB1086" i="3"/>
  <c r="AA1086" i="3"/>
  <c r="Z1086" i="3"/>
  <c r="Y1086" i="3"/>
  <c r="X1086" i="3"/>
  <c r="W1086" i="3"/>
  <c r="V1086" i="3"/>
  <c r="U1086" i="3"/>
  <c r="T1086" i="3"/>
  <c r="S1086" i="3"/>
  <c r="R1086" i="3"/>
  <c r="Q1086" i="3"/>
  <c r="P1086" i="3"/>
  <c r="O1086" i="3"/>
  <c r="N1086" i="3"/>
  <c r="M1086" i="3"/>
  <c r="AC1085" i="3"/>
  <c r="AB1085" i="3"/>
  <c r="AA1085" i="3"/>
  <c r="Z1085" i="3"/>
  <c r="Y1085" i="3"/>
  <c r="X1085" i="3"/>
  <c r="W1085" i="3"/>
  <c r="V1085" i="3"/>
  <c r="U1085" i="3"/>
  <c r="T1085" i="3"/>
  <c r="S1085" i="3"/>
  <c r="R1085" i="3"/>
  <c r="Q1085" i="3"/>
  <c r="P1085" i="3"/>
  <c r="O1085" i="3"/>
  <c r="N1085" i="3"/>
  <c r="M1085" i="3"/>
  <c r="AA1081" i="3"/>
  <c r="AB1081" i="3"/>
  <c r="AC1081" i="3"/>
  <c r="AA1082" i="3"/>
  <c r="AB1082" i="3"/>
  <c r="AC1082" i="3"/>
  <c r="N1081" i="3"/>
  <c r="O1081" i="3"/>
  <c r="P1081" i="3"/>
  <c r="Q1081" i="3"/>
  <c r="R1081" i="3"/>
  <c r="S1081" i="3"/>
  <c r="T1081" i="3"/>
  <c r="U1081" i="3"/>
  <c r="V1081" i="3"/>
  <c r="W1081" i="3"/>
  <c r="X1081" i="3"/>
  <c r="Y1081" i="3"/>
  <c r="Z1081" i="3"/>
  <c r="N1082" i="3"/>
  <c r="O1082" i="3"/>
  <c r="P1082" i="3"/>
  <c r="Q1082" i="3"/>
  <c r="R1082" i="3"/>
  <c r="S1082" i="3"/>
  <c r="T1082" i="3"/>
  <c r="U1082" i="3"/>
  <c r="V1082" i="3"/>
  <c r="W1082" i="3"/>
  <c r="X1082" i="3"/>
  <c r="Y1082" i="3"/>
  <c r="Z1082" i="3"/>
  <c r="M1080" i="3"/>
  <c r="M1081" i="3"/>
  <c r="M1082" i="3"/>
  <c r="M1079" i="3"/>
  <c r="M1078" i="3"/>
  <c r="AC1074" i="3"/>
  <c r="AC1073" i="3"/>
  <c r="R1075" i="3"/>
  <c r="S1075" i="3"/>
  <c r="T1075" i="3"/>
  <c r="U1075" i="3"/>
  <c r="V1075" i="3"/>
  <c r="W1075" i="3"/>
  <c r="X1075" i="3"/>
  <c r="Y1075" i="3"/>
  <c r="Z1075" i="3"/>
  <c r="AA1075" i="3"/>
  <c r="AB1075" i="3"/>
  <c r="R1076" i="3"/>
  <c r="S1076" i="3"/>
  <c r="T1076" i="3"/>
  <c r="U1076" i="3"/>
  <c r="V1076" i="3"/>
  <c r="W1076" i="3"/>
  <c r="X1076" i="3"/>
  <c r="Y1076" i="3"/>
  <c r="Z1076" i="3"/>
  <c r="AA1076" i="3"/>
  <c r="AB1076" i="3"/>
  <c r="AC1076" i="3"/>
  <c r="Q1076" i="3"/>
  <c r="P1076" i="3"/>
  <c r="O1076" i="3"/>
  <c r="N1076" i="3"/>
  <c r="M1076" i="3"/>
  <c r="Q1075" i="3"/>
  <c r="P1075" i="3"/>
  <c r="N1075" i="3"/>
  <c r="M1075" i="3"/>
  <c r="Q1074" i="3"/>
  <c r="P1074" i="3"/>
  <c r="O1074" i="3"/>
  <c r="N1074" i="3"/>
  <c r="M1074" i="3"/>
  <c r="Q1073" i="3"/>
  <c r="P1073" i="3"/>
  <c r="O1073" i="3"/>
  <c r="N1073" i="3"/>
  <c r="M1073" i="3"/>
  <c r="AC1071" i="3"/>
  <c r="AB1071" i="3"/>
  <c r="AA1071" i="3"/>
  <c r="Z1071" i="3"/>
  <c r="Y1071" i="3"/>
  <c r="X1071" i="3"/>
  <c r="W1071" i="3"/>
  <c r="V1071" i="3"/>
  <c r="U1071" i="3"/>
  <c r="T1071" i="3"/>
  <c r="S1071" i="3"/>
  <c r="R1071" i="3"/>
  <c r="Q1071" i="3"/>
  <c r="P1071" i="3"/>
  <c r="O1071" i="3"/>
  <c r="N1071" i="3"/>
  <c r="M1071" i="3"/>
  <c r="AC1070" i="3"/>
  <c r="AB1070" i="3"/>
  <c r="AA1070" i="3"/>
  <c r="Z1070" i="3"/>
  <c r="Y1070" i="3"/>
  <c r="X1070" i="3"/>
  <c r="W1070" i="3"/>
  <c r="V1070" i="3"/>
  <c r="U1070" i="3"/>
  <c r="T1070" i="3"/>
  <c r="S1070" i="3"/>
  <c r="R1070" i="3"/>
  <c r="Q1070" i="3"/>
  <c r="P1070" i="3"/>
  <c r="O1070" i="3"/>
  <c r="N1070" i="3"/>
  <c r="M1070" i="3"/>
  <c r="AA1069" i="3"/>
  <c r="Z1069" i="3"/>
  <c r="Y1069" i="3"/>
  <c r="X1069" i="3"/>
  <c r="W1069" i="3"/>
  <c r="V1069" i="3"/>
  <c r="U1069" i="3"/>
  <c r="T1069" i="3"/>
  <c r="S1069" i="3"/>
  <c r="R1069" i="3"/>
  <c r="Q1069" i="3"/>
  <c r="O1069" i="3"/>
  <c r="N1069" i="3"/>
  <c r="M1069" i="3"/>
  <c r="AC1066" i="3"/>
  <c r="AB1066" i="3"/>
  <c r="AA1066" i="3"/>
  <c r="Z1066" i="3"/>
  <c r="Y1066" i="3"/>
  <c r="X1066" i="3"/>
  <c r="W1066" i="3"/>
  <c r="V1066" i="3"/>
  <c r="U1066" i="3"/>
  <c r="T1066" i="3"/>
  <c r="S1066" i="3"/>
  <c r="R1066" i="3"/>
  <c r="Q1066" i="3"/>
  <c r="P1066" i="3"/>
  <c r="O1066" i="3"/>
  <c r="N1066" i="3"/>
  <c r="M1066" i="3"/>
  <c r="AC1065" i="3"/>
  <c r="AB1065" i="3"/>
  <c r="AA1065" i="3"/>
  <c r="Z1065" i="3"/>
  <c r="Y1065" i="3"/>
  <c r="X1065" i="3"/>
  <c r="W1065" i="3"/>
  <c r="V1065" i="3"/>
  <c r="U1065" i="3"/>
  <c r="T1065" i="3"/>
  <c r="S1065" i="3"/>
  <c r="R1065" i="3"/>
  <c r="Q1065" i="3"/>
  <c r="P1065" i="3"/>
  <c r="O1065" i="3"/>
  <c r="N1065" i="3"/>
  <c r="M1065" i="3"/>
  <c r="AB1063" i="3"/>
  <c r="AA1063" i="3"/>
  <c r="Z1063" i="3"/>
  <c r="Y1063" i="3"/>
  <c r="X1063" i="3"/>
  <c r="V1063" i="3"/>
  <c r="U1063" i="3"/>
  <c r="T1063" i="3"/>
  <c r="S1063" i="3"/>
  <c r="R1063" i="3"/>
  <c r="M1063" i="3"/>
  <c r="AB1062" i="3"/>
  <c r="AA1062" i="3"/>
  <c r="Z1062" i="3"/>
  <c r="Y1062" i="3"/>
  <c r="X1062" i="3"/>
  <c r="V1062" i="3"/>
  <c r="U1062" i="3"/>
  <c r="T1062" i="3"/>
  <c r="S1062" i="3"/>
  <c r="R1062" i="3"/>
  <c r="M1062" i="3"/>
  <c r="AB1061" i="3"/>
  <c r="AA1061" i="3"/>
  <c r="Z1061" i="3"/>
  <c r="Y1061" i="3"/>
  <c r="X1061" i="3"/>
  <c r="V1061" i="3"/>
  <c r="U1061" i="3"/>
  <c r="T1061" i="3"/>
  <c r="S1061" i="3"/>
  <c r="R1061" i="3"/>
  <c r="M1061" i="3"/>
  <c r="AB1060" i="3"/>
  <c r="AA1060" i="3"/>
  <c r="Y1060" i="3"/>
  <c r="X1060" i="3"/>
  <c r="V1060" i="3"/>
  <c r="U1060" i="3"/>
  <c r="S1060" i="3"/>
  <c r="R1060" i="3"/>
  <c r="M1060" i="3"/>
  <c r="AB1059" i="3"/>
  <c r="Z1059" i="3"/>
  <c r="X1059" i="3"/>
  <c r="V1059" i="3"/>
  <c r="T1059" i="3"/>
  <c r="S1059" i="3"/>
  <c r="R1059" i="3"/>
  <c r="M1059" i="3"/>
  <c r="M1058" i="3"/>
  <c r="AB1056" i="3"/>
  <c r="AA1056" i="3"/>
  <c r="Z1056" i="3"/>
  <c r="Y1056" i="3"/>
  <c r="X1056" i="3"/>
  <c r="W1056" i="3"/>
  <c r="V1056" i="3"/>
  <c r="U1056" i="3"/>
  <c r="T1056" i="3"/>
  <c r="S1056" i="3"/>
  <c r="R1056" i="3"/>
  <c r="M1056" i="3"/>
  <c r="AB1055" i="3"/>
  <c r="AA1055" i="3"/>
  <c r="Z1055" i="3"/>
  <c r="Y1055" i="3"/>
  <c r="X1055" i="3"/>
  <c r="W1055" i="3"/>
  <c r="V1055" i="3"/>
  <c r="U1055" i="3"/>
  <c r="T1055" i="3"/>
  <c r="S1055" i="3"/>
  <c r="R1055" i="3"/>
  <c r="M1055" i="3"/>
  <c r="AB1054" i="3"/>
  <c r="AA1054" i="3"/>
  <c r="Z1054" i="3"/>
  <c r="Y1054" i="3"/>
  <c r="X1054" i="3"/>
  <c r="V1054" i="3"/>
  <c r="U1054" i="3"/>
  <c r="T1054" i="3"/>
  <c r="S1054" i="3"/>
  <c r="R1054" i="3"/>
  <c r="M1054" i="3"/>
  <c r="AB1053" i="3"/>
  <c r="AA1053" i="3"/>
  <c r="Y1053" i="3"/>
  <c r="X1053" i="3"/>
  <c r="V1053" i="3"/>
  <c r="U1053" i="3"/>
  <c r="S1053" i="3"/>
  <c r="R1053" i="3"/>
  <c r="M1053" i="3"/>
  <c r="AB1052" i="3"/>
  <c r="Z1052" i="3"/>
  <c r="X1052" i="3"/>
  <c r="V1052" i="3"/>
  <c r="T1052" i="3"/>
  <c r="R1052" i="3"/>
  <c r="M1052" i="3"/>
  <c r="M1051" i="3"/>
  <c r="AB1049" i="3"/>
  <c r="AA1049" i="3"/>
  <c r="Z1049" i="3"/>
  <c r="Y1049" i="3"/>
  <c r="X1049" i="3"/>
  <c r="V1049" i="3"/>
  <c r="U1049" i="3"/>
  <c r="T1049" i="3"/>
  <c r="S1049" i="3"/>
  <c r="R1049" i="3"/>
  <c r="M1049" i="3"/>
  <c r="AB1048" i="3"/>
  <c r="AA1048" i="3"/>
  <c r="Z1048" i="3"/>
  <c r="Y1048" i="3"/>
  <c r="X1048" i="3"/>
  <c r="V1048" i="3"/>
  <c r="U1048" i="3"/>
  <c r="T1048" i="3"/>
  <c r="S1048" i="3"/>
  <c r="R1048" i="3"/>
  <c r="M1048" i="3"/>
  <c r="AB1047" i="3"/>
  <c r="AA1047" i="3"/>
  <c r="Z1047" i="3"/>
  <c r="Y1047" i="3"/>
  <c r="X1047" i="3"/>
  <c r="V1047" i="3"/>
  <c r="U1047" i="3"/>
  <c r="T1047" i="3"/>
  <c r="S1047" i="3"/>
  <c r="R1047" i="3"/>
  <c r="M1047" i="3"/>
  <c r="AB1046" i="3"/>
  <c r="AA1046" i="3"/>
  <c r="Y1046" i="3"/>
  <c r="X1046" i="3"/>
  <c r="V1046" i="3"/>
  <c r="U1046" i="3"/>
  <c r="S1046" i="3"/>
  <c r="R1046" i="3"/>
  <c r="M1046" i="3"/>
  <c r="AB1045" i="3"/>
  <c r="Z1045" i="3"/>
  <c r="X1045" i="3"/>
  <c r="V1045" i="3"/>
  <c r="T1045" i="3"/>
  <c r="S1045" i="3"/>
  <c r="R1045" i="3"/>
  <c r="M1045" i="3"/>
  <c r="M1044" i="3"/>
  <c r="AB1042" i="3"/>
  <c r="AA1042" i="3"/>
  <c r="Z1042" i="3"/>
  <c r="Y1042" i="3"/>
  <c r="X1042" i="3"/>
  <c r="W1042" i="3"/>
  <c r="V1042" i="3"/>
  <c r="U1042" i="3"/>
  <c r="T1042" i="3"/>
  <c r="S1042" i="3"/>
  <c r="R1042" i="3"/>
  <c r="M1042" i="3"/>
  <c r="AB1041" i="3"/>
  <c r="AA1041" i="3"/>
  <c r="Z1041" i="3"/>
  <c r="Y1041" i="3"/>
  <c r="X1041" i="3"/>
  <c r="W1041" i="3"/>
  <c r="V1041" i="3"/>
  <c r="U1041" i="3"/>
  <c r="T1041" i="3"/>
  <c r="S1041" i="3"/>
  <c r="R1041" i="3"/>
  <c r="M1041" i="3"/>
  <c r="AB1040" i="3"/>
  <c r="AA1040" i="3"/>
  <c r="Z1040" i="3"/>
  <c r="Y1040" i="3"/>
  <c r="X1040" i="3"/>
  <c r="V1040" i="3"/>
  <c r="U1040" i="3"/>
  <c r="T1040" i="3"/>
  <c r="S1040" i="3"/>
  <c r="R1040" i="3"/>
  <c r="M1040" i="3"/>
  <c r="AB1039" i="3"/>
  <c r="AA1039" i="3"/>
  <c r="Y1039" i="3"/>
  <c r="X1039" i="3"/>
  <c r="V1039" i="3"/>
  <c r="U1039" i="3"/>
  <c r="S1039" i="3"/>
  <c r="R1039" i="3"/>
  <c r="M1039" i="3"/>
  <c r="AB1038" i="3"/>
  <c r="Z1038" i="3"/>
  <c r="X1038" i="3"/>
  <c r="V1038" i="3"/>
  <c r="T1038" i="3"/>
  <c r="S1038" i="3"/>
  <c r="R1038" i="3"/>
  <c r="M1038" i="3"/>
  <c r="M1037" i="3"/>
  <c r="AC1035" i="3"/>
  <c r="AB1035" i="3"/>
  <c r="AA1035" i="3"/>
  <c r="Z1035" i="3"/>
  <c r="Y1035" i="3"/>
  <c r="X1035" i="3"/>
  <c r="W1035" i="3"/>
  <c r="V1035" i="3"/>
  <c r="U1035" i="3"/>
  <c r="T1035" i="3"/>
  <c r="S1035" i="3"/>
  <c r="R1035" i="3"/>
  <c r="Q1035" i="3"/>
  <c r="P1035" i="3"/>
  <c r="O1035" i="3"/>
  <c r="N1035" i="3"/>
  <c r="M1035" i="3"/>
  <c r="AB1034" i="3"/>
  <c r="AA1034" i="3"/>
  <c r="Z1034" i="3"/>
  <c r="Y1034" i="3"/>
  <c r="X1034" i="3"/>
  <c r="W1034" i="3"/>
  <c r="V1034" i="3"/>
  <c r="U1034" i="3"/>
  <c r="T1034" i="3"/>
  <c r="S1034" i="3"/>
  <c r="R1034" i="3"/>
  <c r="M1034" i="3"/>
  <c r="AB1033" i="3"/>
  <c r="AA1033" i="3"/>
  <c r="Z1033" i="3"/>
  <c r="Y1033" i="3"/>
  <c r="X1033" i="3"/>
  <c r="V1033" i="3"/>
  <c r="U1033" i="3"/>
  <c r="T1033" i="3"/>
  <c r="S1033" i="3"/>
  <c r="R1033" i="3"/>
  <c r="M1033" i="3"/>
  <c r="AB1032" i="3"/>
  <c r="AA1032" i="3"/>
  <c r="Y1032" i="3"/>
  <c r="X1032" i="3"/>
  <c r="V1032" i="3"/>
  <c r="U1032" i="3"/>
  <c r="S1032" i="3"/>
  <c r="R1032" i="3"/>
  <c r="M1032" i="3"/>
  <c r="AB1031" i="3"/>
  <c r="Z1031" i="3"/>
  <c r="X1031" i="3"/>
  <c r="V1031" i="3"/>
  <c r="T1031" i="3"/>
  <c r="R1031" i="3"/>
  <c r="M1031" i="3"/>
  <c r="M1030" i="3"/>
  <c r="AB1028" i="3"/>
  <c r="AA1028" i="3"/>
  <c r="Z1028" i="3"/>
  <c r="Y1028" i="3"/>
  <c r="X1028" i="3"/>
  <c r="W1028" i="3"/>
  <c r="V1028" i="3"/>
  <c r="U1028" i="3"/>
  <c r="T1028" i="3"/>
  <c r="S1028" i="3"/>
  <c r="R1028" i="3"/>
  <c r="M1028" i="3"/>
  <c r="AB1027" i="3"/>
  <c r="AA1027" i="3"/>
  <c r="Z1027" i="3"/>
  <c r="Y1027" i="3"/>
  <c r="X1027" i="3"/>
  <c r="W1027" i="3"/>
  <c r="V1027" i="3"/>
  <c r="U1027" i="3"/>
  <c r="T1027" i="3"/>
  <c r="S1027" i="3"/>
  <c r="R1027" i="3"/>
  <c r="M1027" i="3"/>
  <c r="AB1026" i="3"/>
  <c r="AA1026" i="3"/>
  <c r="Z1026" i="3"/>
  <c r="Y1026" i="3"/>
  <c r="V1026" i="3"/>
  <c r="U1026" i="3"/>
  <c r="T1026" i="3"/>
  <c r="S1026" i="3"/>
  <c r="R1026" i="3"/>
  <c r="M1026" i="3"/>
  <c r="AB1025" i="3"/>
  <c r="AA1025" i="3"/>
  <c r="Y1025" i="3"/>
  <c r="X1025" i="3"/>
  <c r="V1025" i="3"/>
  <c r="U1025" i="3"/>
  <c r="S1025" i="3"/>
  <c r="R1025" i="3"/>
  <c r="M1025" i="3"/>
  <c r="AB1024" i="3"/>
  <c r="Z1024" i="3"/>
  <c r="X1024" i="3"/>
  <c r="V1024" i="3"/>
  <c r="T1024" i="3"/>
  <c r="R1024" i="3"/>
  <c r="M1024" i="3"/>
  <c r="M1023" i="3"/>
  <c r="AC1021" i="3"/>
  <c r="AB1021" i="3"/>
  <c r="AA1021" i="3"/>
  <c r="Z1021" i="3"/>
  <c r="Y1021" i="3"/>
  <c r="X1021" i="3"/>
  <c r="W1021" i="3"/>
  <c r="V1021" i="3"/>
  <c r="U1021" i="3"/>
  <c r="T1021" i="3"/>
  <c r="S1021" i="3"/>
  <c r="R1021" i="3"/>
  <c r="Q1021" i="3"/>
  <c r="P1021" i="3"/>
  <c r="O1021" i="3"/>
  <c r="N1021" i="3"/>
  <c r="M1021" i="3"/>
  <c r="AC1020" i="3"/>
  <c r="AB1020" i="3"/>
  <c r="AA1020" i="3"/>
  <c r="Z1020" i="3"/>
  <c r="Y1020" i="3"/>
  <c r="X1020" i="3"/>
  <c r="W1020" i="3"/>
  <c r="V1020" i="3"/>
  <c r="U1020" i="3"/>
  <c r="T1020" i="3"/>
  <c r="S1020" i="3"/>
  <c r="R1020" i="3"/>
  <c r="Q1020" i="3"/>
  <c r="P1020" i="3"/>
  <c r="O1020" i="3"/>
  <c r="N1020" i="3"/>
  <c r="M1020" i="3"/>
  <c r="AC1019" i="3"/>
  <c r="AB1019" i="3"/>
  <c r="AA1019" i="3"/>
  <c r="Z1019" i="3"/>
  <c r="Y1019" i="3"/>
  <c r="X1019" i="3"/>
  <c r="W1019" i="3"/>
  <c r="V1019" i="3"/>
  <c r="U1019" i="3"/>
  <c r="T1019" i="3"/>
  <c r="S1019" i="3"/>
  <c r="R1019" i="3"/>
  <c r="Q1019" i="3"/>
  <c r="P1019" i="3"/>
  <c r="O1019" i="3"/>
  <c r="N1019" i="3"/>
  <c r="M1019" i="3"/>
  <c r="AC1018" i="3"/>
  <c r="AB1018" i="3"/>
  <c r="AA1018" i="3"/>
  <c r="Z1018" i="3"/>
  <c r="Y1018" i="3"/>
  <c r="X1018" i="3"/>
  <c r="W1018" i="3"/>
  <c r="V1018" i="3"/>
  <c r="U1018" i="3"/>
  <c r="T1018" i="3"/>
  <c r="S1018" i="3"/>
  <c r="R1018" i="3"/>
  <c r="Q1018" i="3"/>
  <c r="P1018" i="3"/>
  <c r="O1018" i="3"/>
  <c r="N1018" i="3"/>
  <c r="M1018" i="3"/>
  <c r="AC1017" i="3"/>
  <c r="AB1017" i="3"/>
  <c r="AA1017" i="3"/>
  <c r="Z1017" i="3"/>
  <c r="Y1017" i="3"/>
  <c r="X1017" i="3"/>
  <c r="W1017" i="3"/>
  <c r="V1017" i="3"/>
  <c r="U1017" i="3"/>
  <c r="T1017" i="3"/>
  <c r="S1017" i="3"/>
  <c r="R1017" i="3"/>
  <c r="Q1017" i="3"/>
  <c r="P1017" i="3"/>
  <c r="O1017" i="3"/>
  <c r="N1017" i="3"/>
  <c r="M1017" i="3"/>
  <c r="AB1016" i="3"/>
  <c r="AA1016" i="3"/>
  <c r="Z1016" i="3"/>
  <c r="Y1016" i="3"/>
  <c r="X1016" i="3"/>
  <c r="W1016" i="3"/>
  <c r="V1016" i="3"/>
  <c r="U1016" i="3"/>
  <c r="S1016" i="3"/>
  <c r="R1016" i="3"/>
  <c r="Q1016" i="3"/>
  <c r="P1016" i="3"/>
  <c r="O1016" i="3"/>
  <c r="M1016" i="3"/>
  <c r="N1013" i="3"/>
  <c r="M1013" i="3"/>
  <c r="N1012" i="3"/>
  <c r="M1012" i="3"/>
  <c r="N1011" i="3"/>
  <c r="M1011" i="3"/>
  <c r="N1010" i="3"/>
  <c r="M1010" i="3"/>
  <c r="N1009" i="3"/>
  <c r="M1009" i="3"/>
  <c r="AC1002" i="3"/>
  <c r="AC1001" i="3" s="1"/>
  <c r="AC1000" i="3"/>
  <c r="AC999" i="3"/>
  <c r="AC998" i="3"/>
  <c r="M1000" i="3"/>
  <c r="M999" i="3"/>
  <c r="M998" i="3"/>
  <c r="M996" i="3"/>
  <c r="AC995" i="3"/>
  <c r="AB995" i="3"/>
  <c r="AA995" i="3"/>
  <c r="Z995" i="3"/>
  <c r="Y995" i="3"/>
  <c r="X995" i="3"/>
  <c r="W995" i="3"/>
  <c r="V995" i="3"/>
  <c r="U995" i="3"/>
  <c r="T995" i="3"/>
  <c r="S995" i="3"/>
  <c r="R995" i="3"/>
  <c r="Q995" i="3"/>
  <c r="P995" i="3"/>
  <c r="O995" i="3"/>
  <c r="N995" i="3"/>
  <c r="M995" i="3"/>
  <c r="AC994" i="3"/>
  <c r="AB994" i="3"/>
  <c r="AA994" i="3"/>
  <c r="AA993" i="3" s="1"/>
  <c r="Z994" i="3"/>
  <c r="Y994" i="3"/>
  <c r="Y993" i="3" s="1"/>
  <c r="X994" i="3"/>
  <c r="W994" i="3"/>
  <c r="V994" i="3"/>
  <c r="U994" i="3"/>
  <c r="U993" i="3" s="1"/>
  <c r="T994" i="3"/>
  <c r="S994" i="3"/>
  <c r="S993" i="3" s="1"/>
  <c r="R994" i="3"/>
  <c r="Q994" i="3"/>
  <c r="P994" i="3"/>
  <c r="O994" i="3"/>
  <c r="N994" i="3"/>
  <c r="M994" i="3"/>
  <c r="M991" i="3"/>
  <c r="AC991" i="3"/>
  <c r="AC992" i="3"/>
  <c r="AB992" i="3"/>
  <c r="AB990" i="3" s="1"/>
  <c r="AA992" i="3"/>
  <c r="AA990" i="3" s="1"/>
  <c r="Z992" i="3"/>
  <c r="Z990" i="3" s="1"/>
  <c r="Y992" i="3"/>
  <c r="Y990" i="3" s="1"/>
  <c r="X992" i="3"/>
  <c r="X990" i="3" s="1"/>
  <c r="W992" i="3"/>
  <c r="W990" i="3" s="1"/>
  <c r="V992" i="3"/>
  <c r="V990" i="3" s="1"/>
  <c r="U992" i="3"/>
  <c r="U990" i="3" s="1"/>
  <c r="T992" i="3"/>
  <c r="T990" i="3" s="1"/>
  <c r="S992" i="3"/>
  <c r="S990" i="3" s="1"/>
  <c r="R992" i="3"/>
  <c r="R990" i="3" s="1"/>
  <c r="Q992" i="3"/>
  <c r="Q990" i="3" s="1"/>
  <c r="P992" i="3"/>
  <c r="P990" i="3" s="1"/>
  <c r="O992" i="3"/>
  <c r="O990" i="3" s="1"/>
  <c r="N992" i="3"/>
  <c r="M992" i="3"/>
  <c r="AC988" i="3"/>
  <c r="AB988" i="3"/>
  <c r="AA988" i="3"/>
  <c r="Z988" i="3"/>
  <c r="Y988" i="3"/>
  <c r="X988" i="3"/>
  <c r="W988" i="3"/>
  <c r="V988" i="3"/>
  <c r="U988" i="3"/>
  <c r="T988" i="3"/>
  <c r="S988" i="3"/>
  <c r="R988" i="3"/>
  <c r="Q988" i="3"/>
  <c r="P988" i="3"/>
  <c r="O988" i="3"/>
  <c r="N988" i="3"/>
  <c r="M988" i="3"/>
  <c r="AC987" i="3"/>
  <c r="AB987" i="3"/>
  <c r="AB986" i="3" s="1"/>
  <c r="AA987" i="3"/>
  <c r="Z987" i="3"/>
  <c r="Z986" i="3" s="1"/>
  <c r="Y987" i="3"/>
  <c r="X987" i="3"/>
  <c r="X986" i="3" s="1"/>
  <c r="W987" i="3"/>
  <c r="V987" i="3"/>
  <c r="V986" i="3" s="1"/>
  <c r="U987" i="3"/>
  <c r="T987" i="3"/>
  <c r="T986" i="3" s="1"/>
  <c r="S987" i="3"/>
  <c r="R987" i="3"/>
  <c r="R986" i="3" s="1"/>
  <c r="Q987" i="3"/>
  <c r="P987" i="3"/>
  <c r="P986" i="3" s="1"/>
  <c r="O987" i="3"/>
  <c r="N987" i="3"/>
  <c r="N986" i="3" s="1"/>
  <c r="M987" i="3"/>
  <c r="AC985" i="3"/>
  <c r="AB985" i="3"/>
  <c r="AA985" i="3"/>
  <c r="Z985" i="3"/>
  <c r="Y985" i="3"/>
  <c r="X985" i="3"/>
  <c r="W985" i="3"/>
  <c r="V985" i="3"/>
  <c r="U985" i="3"/>
  <c r="T985" i="3"/>
  <c r="S985" i="3"/>
  <c r="R985" i="3"/>
  <c r="Q985" i="3"/>
  <c r="P985" i="3"/>
  <c r="O985" i="3"/>
  <c r="N985" i="3"/>
  <c r="M985" i="3"/>
  <c r="AC984" i="3"/>
  <c r="AB984" i="3"/>
  <c r="AA984" i="3"/>
  <c r="Z984" i="3"/>
  <c r="Y984" i="3"/>
  <c r="X984" i="3"/>
  <c r="W984" i="3"/>
  <c r="V984" i="3"/>
  <c r="U984" i="3"/>
  <c r="T984" i="3"/>
  <c r="S984" i="3"/>
  <c r="R984" i="3"/>
  <c r="Q984" i="3"/>
  <c r="P984" i="3"/>
  <c r="O984" i="3"/>
  <c r="N984" i="3"/>
  <c r="M984" i="3"/>
  <c r="AC983" i="3"/>
  <c r="AB983" i="3"/>
  <c r="AA983" i="3"/>
  <c r="AA982" i="3" s="1"/>
  <c r="Z983" i="3"/>
  <c r="Y983" i="3"/>
  <c r="Y982" i="3" s="1"/>
  <c r="X983" i="3"/>
  <c r="W983" i="3"/>
  <c r="W982" i="3" s="1"/>
  <c r="V983" i="3"/>
  <c r="U983" i="3"/>
  <c r="U982" i="3" s="1"/>
  <c r="T983" i="3"/>
  <c r="S983" i="3"/>
  <c r="S982" i="3" s="1"/>
  <c r="R983" i="3"/>
  <c r="Q983" i="3"/>
  <c r="P983" i="3"/>
  <c r="O983" i="3"/>
  <c r="N983" i="3"/>
  <c r="M983" i="3"/>
  <c r="AC981" i="3"/>
  <c r="AB981" i="3"/>
  <c r="AA981" i="3"/>
  <c r="Z981" i="3"/>
  <c r="Y981" i="3"/>
  <c r="X981" i="3"/>
  <c r="W981" i="3"/>
  <c r="V981" i="3"/>
  <c r="U981" i="3"/>
  <c r="T981" i="3"/>
  <c r="S981" i="3"/>
  <c r="R981" i="3"/>
  <c r="Q981" i="3"/>
  <c r="P981" i="3"/>
  <c r="O981" i="3"/>
  <c r="N981" i="3"/>
  <c r="M981" i="3"/>
  <c r="AC980" i="3"/>
  <c r="AB980" i="3"/>
  <c r="AA980" i="3"/>
  <c r="AA979" i="3" s="1"/>
  <c r="Z980" i="3"/>
  <c r="Y980" i="3"/>
  <c r="Y979" i="3" s="1"/>
  <c r="X980" i="3"/>
  <c r="W980" i="3"/>
  <c r="W979" i="3" s="1"/>
  <c r="V980" i="3"/>
  <c r="U980" i="3"/>
  <c r="U979" i="3" s="1"/>
  <c r="T980" i="3"/>
  <c r="S980" i="3"/>
  <c r="S979" i="3" s="1"/>
  <c r="R980" i="3"/>
  <c r="Q980" i="3"/>
  <c r="P980" i="3"/>
  <c r="O980" i="3"/>
  <c r="N980" i="3"/>
  <c r="M980" i="3"/>
  <c r="AC978" i="3"/>
  <c r="AB978" i="3"/>
  <c r="AA978" i="3"/>
  <c r="Z978" i="3"/>
  <c r="Y978" i="3"/>
  <c r="X978" i="3"/>
  <c r="W978" i="3"/>
  <c r="V978" i="3"/>
  <c r="U978" i="3"/>
  <c r="T978" i="3"/>
  <c r="S978" i="3"/>
  <c r="R978" i="3"/>
  <c r="Q978" i="3"/>
  <c r="P978" i="3"/>
  <c r="O978" i="3"/>
  <c r="N978" i="3"/>
  <c r="M978" i="3"/>
  <c r="AC977" i="3"/>
  <c r="AB977" i="3"/>
  <c r="AA977" i="3"/>
  <c r="AA976" i="3" s="1"/>
  <c r="Z977" i="3"/>
  <c r="Y977" i="3"/>
  <c r="Y976" i="3" s="1"/>
  <c r="X977" i="3"/>
  <c r="W977" i="3"/>
  <c r="W976" i="3" s="1"/>
  <c r="V977" i="3"/>
  <c r="U977" i="3"/>
  <c r="U976" i="3" s="1"/>
  <c r="T977" i="3"/>
  <c r="S977" i="3"/>
  <c r="S976" i="3" s="1"/>
  <c r="R977" i="3"/>
  <c r="Q977" i="3"/>
  <c r="P977" i="3"/>
  <c r="O977" i="3"/>
  <c r="N977" i="3"/>
  <c r="M977" i="3"/>
  <c r="AC975" i="3"/>
  <c r="AB975" i="3"/>
  <c r="AA975" i="3"/>
  <c r="Z975" i="3"/>
  <c r="Y975" i="3"/>
  <c r="X975" i="3"/>
  <c r="W975" i="3"/>
  <c r="V975" i="3"/>
  <c r="U975" i="3"/>
  <c r="T975" i="3"/>
  <c r="S975" i="3"/>
  <c r="R975" i="3"/>
  <c r="Q975" i="3"/>
  <c r="P975" i="3"/>
  <c r="O975" i="3"/>
  <c r="N975" i="3"/>
  <c r="M975" i="3"/>
  <c r="AC974" i="3"/>
  <c r="AB974" i="3"/>
  <c r="AA974" i="3"/>
  <c r="AA973" i="3" s="1"/>
  <c r="Z974" i="3"/>
  <c r="Y974" i="3"/>
  <c r="Y973" i="3" s="1"/>
  <c r="X974" i="3"/>
  <c r="W974" i="3"/>
  <c r="W973" i="3" s="1"/>
  <c r="V974" i="3"/>
  <c r="U974" i="3"/>
  <c r="U973" i="3" s="1"/>
  <c r="T974" i="3"/>
  <c r="S974" i="3"/>
  <c r="S973" i="3" s="1"/>
  <c r="R974" i="3"/>
  <c r="Q974" i="3"/>
  <c r="P974" i="3"/>
  <c r="O974" i="3"/>
  <c r="N974" i="3"/>
  <c r="M974" i="3"/>
  <c r="AC972" i="3"/>
  <c r="AB972" i="3"/>
  <c r="AA972" i="3"/>
  <c r="Z972" i="3"/>
  <c r="Y972" i="3"/>
  <c r="X972" i="3"/>
  <c r="W972" i="3"/>
  <c r="V972" i="3"/>
  <c r="U972" i="3"/>
  <c r="T972" i="3"/>
  <c r="S972" i="3"/>
  <c r="R972" i="3"/>
  <c r="Q972" i="3"/>
  <c r="P972" i="3"/>
  <c r="O972" i="3"/>
  <c r="N972" i="3"/>
  <c r="M972" i="3"/>
  <c r="AC971" i="3"/>
  <c r="AB971" i="3"/>
  <c r="AA971" i="3"/>
  <c r="AA970" i="3" s="1"/>
  <c r="Z971" i="3"/>
  <c r="Y971" i="3"/>
  <c r="Y970" i="3" s="1"/>
  <c r="X971" i="3"/>
  <c r="W971" i="3"/>
  <c r="W970" i="3" s="1"/>
  <c r="V971" i="3"/>
  <c r="U971" i="3"/>
  <c r="U970" i="3" s="1"/>
  <c r="T971" i="3"/>
  <c r="S971" i="3"/>
  <c r="S970" i="3" s="1"/>
  <c r="R971" i="3"/>
  <c r="Q971" i="3"/>
  <c r="Q970" i="3" s="1"/>
  <c r="P971" i="3"/>
  <c r="O971" i="3"/>
  <c r="N971" i="3"/>
  <c r="M971" i="3"/>
  <c r="AC969" i="3"/>
  <c r="AB969" i="3"/>
  <c r="AA969" i="3"/>
  <c r="Z969" i="3"/>
  <c r="Y969" i="3"/>
  <c r="X969" i="3"/>
  <c r="W969" i="3"/>
  <c r="V969" i="3"/>
  <c r="U969" i="3"/>
  <c r="T969" i="3"/>
  <c r="S969" i="3"/>
  <c r="R969" i="3"/>
  <c r="Q969" i="3"/>
  <c r="P969" i="3"/>
  <c r="O969" i="3"/>
  <c r="N969" i="3"/>
  <c r="M969" i="3"/>
  <c r="AC968" i="3"/>
  <c r="AB968" i="3"/>
  <c r="AA968" i="3"/>
  <c r="AA967" i="3" s="1"/>
  <c r="Z968" i="3"/>
  <c r="Y968" i="3"/>
  <c r="Y967" i="3" s="1"/>
  <c r="X968" i="3"/>
  <c r="W968" i="3"/>
  <c r="W967" i="3" s="1"/>
  <c r="V968" i="3"/>
  <c r="U968" i="3"/>
  <c r="U967" i="3" s="1"/>
  <c r="T968" i="3"/>
  <c r="S968" i="3"/>
  <c r="S967" i="3" s="1"/>
  <c r="R968" i="3"/>
  <c r="Q968" i="3"/>
  <c r="Q967" i="3" s="1"/>
  <c r="P968" i="3"/>
  <c r="O968" i="3"/>
  <c r="N968" i="3"/>
  <c r="M968" i="3"/>
  <c r="AC966" i="3"/>
  <c r="AB966" i="3"/>
  <c r="AA966" i="3"/>
  <c r="Z966" i="3"/>
  <c r="Y966" i="3"/>
  <c r="X966" i="3"/>
  <c r="W966" i="3"/>
  <c r="V966" i="3"/>
  <c r="U966" i="3"/>
  <c r="T966" i="3"/>
  <c r="S966" i="3"/>
  <c r="R966" i="3"/>
  <c r="Q966" i="3"/>
  <c r="P966" i="3"/>
  <c r="O966" i="3"/>
  <c r="N966" i="3"/>
  <c r="M966" i="3"/>
  <c r="AC965" i="3"/>
  <c r="AB965" i="3"/>
  <c r="AA965" i="3"/>
  <c r="Z965" i="3"/>
  <c r="Y965" i="3"/>
  <c r="Y964" i="3" s="1"/>
  <c r="X965" i="3"/>
  <c r="W965" i="3"/>
  <c r="W964" i="3" s="1"/>
  <c r="V965" i="3"/>
  <c r="U965" i="3"/>
  <c r="U964" i="3" s="1"/>
  <c r="T965" i="3"/>
  <c r="S965" i="3"/>
  <c r="S964" i="3" s="1"/>
  <c r="R965" i="3"/>
  <c r="Q965" i="3"/>
  <c r="Q964" i="3" s="1"/>
  <c r="P965" i="3"/>
  <c r="O965" i="3"/>
  <c r="N965" i="3"/>
  <c r="M965" i="3"/>
  <c r="AC962" i="3"/>
  <c r="AB962" i="3"/>
  <c r="AA962" i="3"/>
  <c r="Z962" i="3"/>
  <c r="Y962" i="3"/>
  <c r="X962" i="3"/>
  <c r="W962" i="3"/>
  <c r="V962" i="3"/>
  <c r="U962" i="3"/>
  <c r="T962" i="3"/>
  <c r="S962" i="3"/>
  <c r="R962" i="3"/>
  <c r="Q962" i="3"/>
  <c r="P962" i="3"/>
  <c r="O962" i="3"/>
  <c r="N962" i="3"/>
  <c r="M962" i="3"/>
  <c r="AC961" i="3"/>
  <c r="AB961" i="3"/>
  <c r="AA961" i="3"/>
  <c r="Z961" i="3"/>
  <c r="Y961" i="3"/>
  <c r="X961" i="3"/>
  <c r="W961" i="3"/>
  <c r="V961" i="3"/>
  <c r="U961" i="3"/>
  <c r="T961" i="3"/>
  <c r="S961" i="3"/>
  <c r="R961" i="3"/>
  <c r="Q961" i="3"/>
  <c r="P961" i="3"/>
  <c r="O961" i="3"/>
  <c r="N961" i="3"/>
  <c r="M961" i="3"/>
  <c r="AC960" i="3"/>
  <c r="AB960" i="3"/>
  <c r="AB959" i="3" s="1"/>
  <c r="AA960" i="3"/>
  <c r="Z960" i="3"/>
  <c r="Z959" i="3" s="1"/>
  <c r="Y960" i="3"/>
  <c r="X960" i="3"/>
  <c r="X959" i="3" s="1"/>
  <c r="W960" i="3"/>
  <c r="V960" i="3"/>
  <c r="V959" i="3" s="1"/>
  <c r="U960" i="3"/>
  <c r="T960" i="3"/>
  <c r="S960" i="3"/>
  <c r="R960" i="3"/>
  <c r="R959" i="3" s="1"/>
  <c r="Q960" i="3"/>
  <c r="P960" i="3"/>
  <c r="P959" i="3" s="1"/>
  <c r="O960" i="3"/>
  <c r="N960" i="3"/>
  <c r="N959" i="3" s="1"/>
  <c r="M960" i="3"/>
  <c r="AC958" i="3"/>
  <c r="AB958" i="3"/>
  <c r="AA958" i="3"/>
  <c r="Z958" i="3"/>
  <c r="Y958" i="3"/>
  <c r="X958" i="3"/>
  <c r="W958" i="3"/>
  <c r="V958" i="3"/>
  <c r="U958" i="3"/>
  <c r="T958" i="3"/>
  <c r="S958" i="3"/>
  <c r="R958" i="3"/>
  <c r="Q958" i="3"/>
  <c r="P958" i="3"/>
  <c r="O958" i="3"/>
  <c r="N958" i="3"/>
  <c r="M958" i="3"/>
  <c r="AC957" i="3"/>
  <c r="AB957" i="3"/>
  <c r="AB956" i="3" s="1"/>
  <c r="AA957" i="3"/>
  <c r="Z957" i="3"/>
  <c r="Z956" i="3" s="1"/>
  <c r="Y957" i="3"/>
  <c r="X957" i="3"/>
  <c r="X956" i="3" s="1"/>
  <c r="W957" i="3"/>
  <c r="V957" i="3"/>
  <c r="V956" i="3" s="1"/>
  <c r="U957" i="3"/>
  <c r="T957" i="3"/>
  <c r="T956" i="3" s="1"/>
  <c r="S957" i="3"/>
  <c r="R957" i="3"/>
  <c r="R956" i="3" s="1"/>
  <c r="Q957" i="3"/>
  <c r="P957" i="3"/>
  <c r="P956" i="3" s="1"/>
  <c r="O957" i="3"/>
  <c r="N957" i="3"/>
  <c r="N956" i="3" s="1"/>
  <c r="M957" i="3"/>
  <c r="AC955" i="3"/>
  <c r="AB955" i="3"/>
  <c r="AA955" i="3"/>
  <c r="Z955" i="3"/>
  <c r="Y955" i="3"/>
  <c r="X955" i="3"/>
  <c r="W955" i="3"/>
  <c r="V955" i="3"/>
  <c r="U955" i="3"/>
  <c r="T955" i="3"/>
  <c r="S955" i="3"/>
  <c r="R955" i="3"/>
  <c r="Q955" i="3"/>
  <c r="P955" i="3"/>
  <c r="O955" i="3"/>
  <c r="N955" i="3"/>
  <c r="M955" i="3"/>
  <c r="AC954" i="3"/>
  <c r="AB954" i="3"/>
  <c r="AA954" i="3"/>
  <c r="Z954" i="3"/>
  <c r="Y954" i="3"/>
  <c r="X954" i="3"/>
  <c r="W954" i="3"/>
  <c r="V954" i="3"/>
  <c r="U954" i="3"/>
  <c r="T954" i="3"/>
  <c r="S954" i="3"/>
  <c r="R954" i="3"/>
  <c r="Q954" i="3"/>
  <c r="P954" i="3"/>
  <c r="O954" i="3"/>
  <c r="N954" i="3"/>
  <c r="M954" i="3"/>
  <c r="AC953" i="3"/>
  <c r="AB953" i="3"/>
  <c r="AA953" i="3"/>
  <c r="AA952" i="3" s="1"/>
  <c r="Z953" i="3"/>
  <c r="Y953" i="3"/>
  <c r="Y952" i="3" s="1"/>
  <c r="X953" i="3"/>
  <c r="W953" i="3"/>
  <c r="W952" i="3" s="1"/>
  <c r="V953" i="3"/>
  <c r="U953" i="3"/>
  <c r="U952" i="3" s="1"/>
  <c r="T953" i="3"/>
  <c r="S953" i="3"/>
  <c r="S952" i="3" s="1"/>
  <c r="R953" i="3"/>
  <c r="Q953" i="3"/>
  <c r="Q952" i="3" s="1"/>
  <c r="P953" i="3"/>
  <c r="O953" i="3"/>
  <c r="O952" i="3" s="1"/>
  <c r="N953" i="3"/>
  <c r="M953" i="3"/>
  <c r="AC951" i="3"/>
  <c r="AB951" i="3"/>
  <c r="AA951" i="3"/>
  <c r="Z951" i="3"/>
  <c r="Y951" i="3"/>
  <c r="X951" i="3"/>
  <c r="W951" i="3"/>
  <c r="V951" i="3"/>
  <c r="U951" i="3"/>
  <c r="T951" i="3"/>
  <c r="S951" i="3"/>
  <c r="R951" i="3"/>
  <c r="Q951" i="3"/>
  <c r="P951" i="3"/>
  <c r="O951" i="3"/>
  <c r="N951" i="3"/>
  <c r="M951" i="3"/>
  <c r="AC950" i="3"/>
  <c r="AB950" i="3"/>
  <c r="AA950" i="3"/>
  <c r="AA949" i="3" s="1"/>
  <c r="Z950" i="3"/>
  <c r="Y950" i="3"/>
  <c r="Y949" i="3" s="1"/>
  <c r="X950" i="3"/>
  <c r="W950" i="3"/>
  <c r="W949" i="3" s="1"/>
  <c r="V950" i="3"/>
  <c r="U950" i="3"/>
  <c r="U949" i="3" s="1"/>
  <c r="T950" i="3"/>
  <c r="S950" i="3"/>
  <c r="R950" i="3"/>
  <c r="Q950" i="3"/>
  <c r="Q949" i="3" s="1"/>
  <c r="P950" i="3"/>
  <c r="O950" i="3"/>
  <c r="N950" i="3"/>
  <c r="M950" i="3"/>
  <c r="AC948" i="3"/>
  <c r="AB948" i="3"/>
  <c r="AA948" i="3"/>
  <c r="Z948" i="3"/>
  <c r="Y948" i="3"/>
  <c r="X948" i="3"/>
  <c r="W948" i="3"/>
  <c r="V948" i="3"/>
  <c r="U948" i="3"/>
  <c r="T948" i="3"/>
  <c r="S948" i="3"/>
  <c r="R948" i="3"/>
  <c r="Q948" i="3"/>
  <c r="P948" i="3"/>
  <c r="O948" i="3"/>
  <c r="N948" i="3"/>
  <c r="M948" i="3"/>
  <c r="AC947" i="3"/>
  <c r="AB947" i="3"/>
  <c r="AA947" i="3"/>
  <c r="Z947" i="3"/>
  <c r="Y947" i="3"/>
  <c r="X947" i="3"/>
  <c r="W947" i="3"/>
  <c r="V947" i="3"/>
  <c r="U947" i="3"/>
  <c r="T947" i="3"/>
  <c r="S947" i="3"/>
  <c r="R947" i="3"/>
  <c r="Q947" i="3"/>
  <c r="P947" i="3"/>
  <c r="O947" i="3"/>
  <c r="N947" i="3"/>
  <c r="M947" i="3"/>
  <c r="AC946" i="3"/>
  <c r="AB946" i="3"/>
  <c r="AB945" i="3" s="1"/>
  <c r="AA946" i="3"/>
  <c r="Z946" i="3"/>
  <c r="Z945" i="3" s="1"/>
  <c r="Y946" i="3"/>
  <c r="X946" i="3"/>
  <c r="X945" i="3" s="1"/>
  <c r="W946" i="3"/>
  <c r="V946" i="3"/>
  <c r="V945" i="3" s="1"/>
  <c r="U946" i="3"/>
  <c r="T946" i="3"/>
  <c r="T945" i="3" s="1"/>
  <c r="S946" i="3"/>
  <c r="R946" i="3"/>
  <c r="R945" i="3" s="1"/>
  <c r="Q946" i="3"/>
  <c r="P946" i="3"/>
  <c r="P945" i="3" s="1"/>
  <c r="O946" i="3"/>
  <c r="N946" i="3"/>
  <c r="N945" i="3" s="1"/>
  <c r="M946" i="3"/>
  <c r="AC944" i="3"/>
  <c r="AB944" i="3"/>
  <c r="AA944" i="3"/>
  <c r="Z944" i="3"/>
  <c r="Y944" i="3"/>
  <c r="X944" i="3"/>
  <c r="W944" i="3"/>
  <c r="V944" i="3"/>
  <c r="U944" i="3"/>
  <c r="T944" i="3"/>
  <c r="S944" i="3"/>
  <c r="R944" i="3"/>
  <c r="Q944" i="3"/>
  <c r="P944" i="3"/>
  <c r="O944" i="3"/>
  <c r="N944" i="3"/>
  <c r="M944" i="3"/>
  <c r="AC943" i="3"/>
  <c r="AB943" i="3"/>
  <c r="AB942" i="3" s="1"/>
  <c r="AA943" i="3"/>
  <c r="Z943" i="3"/>
  <c r="Z942" i="3" s="1"/>
  <c r="Y943" i="3"/>
  <c r="X943" i="3"/>
  <c r="X942" i="3" s="1"/>
  <c r="W943" i="3"/>
  <c r="V943" i="3"/>
  <c r="V942" i="3" s="1"/>
  <c r="U943" i="3"/>
  <c r="T943" i="3"/>
  <c r="T942" i="3" s="1"/>
  <c r="S943" i="3"/>
  <c r="R943" i="3"/>
  <c r="R942" i="3" s="1"/>
  <c r="Q943" i="3"/>
  <c r="P943" i="3"/>
  <c r="P942" i="3" s="1"/>
  <c r="O943" i="3"/>
  <c r="N943" i="3"/>
  <c r="N942" i="3" s="1"/>
  <c r="M943" i="3"/>
  <c r="AC940" i="3"/>
  <c r="AB940" i="3"/>
  <c r="AA940" i="3"/>
  <c r="Z940" i="3"/>
  <c r="Y940" i="3"/>
  <c r="X940" i="3"/>
  <c r="W940" i="3"/>
  <c r="V940" i="3"/>
  <c r="U940" i="3"/>
  <c r="T940" i="3"/>
  <c r="S940" i="3"/>
  <c r="R940" i="3"/>
  <c r="Q940" i="3"/>
  <c r="P940" i="3"/>
  <c r="O940" i="3"/>
  <c r="N940" i="3"/>
  <c r="M940" i="3"/>
  <c r="AC939" i="3"/>
  <c r="AB939" i="3"/>
  <c r="AA939" i="3"/>
  <c r="Z939" i="3"/>
  <c r="Y939" i="3"/>
  <c r="X939" i="3"/>
  <c r="W939" i="3"/>
  <c r="V939" i="3"/>
  <c r="U939" i="3"/>
  <c r="T939" i="3"/>
  <c r="S939" i="3"/>
  <c r="R939" i="3"/>
  <c r="Q939" i="3"/>
  <c r="P939" i="3"/>
  <c r="O939" i="3"/>
  <c r="N939" i="3"/>
  <c r="M939" i="3"/>
  <c r="AC938" i="3"/>
  <c r="AB938" i="3"/>
  <c r="AA938" i="3"/>
  <c r="Z938" i="3"/>
  <c r="Y938" i="3"/>
  <c r="Y937" i="3" s="1"/>
  <c r="X938" i="3"/>
  <c r="W938" i="3"/>
  <c r="V938" i="3"/>
  <c r="U938" i="3"/>
  <c r="U937" i="3" s="1"/>
  <c r="T938" i="3"/>
  <c r="S938" i="3"/>
  <c r="S937" i="3" s="1"/>
  <c r="R938" i="3"/>
  <c r="Q938" i="3"/>
  <c r="Q937" i="3" s="1"/>
  <c r="P938" i="3"/>
  <c r="O938" i="3"/>
  <c r="O937" i="3" s="1"/>
  <c r="N938" i="3"/>
  <c r="M938" i="3"/>
  <c r="AC936" i="3"/>
  <c r="AB936" i="3"/>
  <c r="AA936" i="3"/>
  <c r="Z936" i="3"/>
  <c r="Y936" i="3"/>
  <c r="X936" i="3"/>
  <c r="W936" i="3"/>
  <c r="V936" i="3"/>
  <c r="U936" i="3"/>
  <c r="T936" i="3"/>
  <c r="S936" i="3"/>
  <c r="R936" i="3"/>
  <c r="Q936" i="3"/>
  <c r="P936" i="3"/>
  <c r="O936" i="3"/>
  <c r="N936" i="3"/>
  <c r="M936" i="3"/>
  <c r="AC935" i="3"/>
  <c r="AB935" i="3"/>
  <c r="AA935" i="3"/>
  <c r="Z935" i="3"/>
  <c r="Y935" i="3"/>
  <c r="X935" i="3"/>
  <c r="W935" i="3"/>
  <c r="V935" i="3"/>
  <c r="U935" i="3"/>
  <c r="T935" i="3"/>
  <c r="S935" i="3"/>
  <c r="R935" i="3"/>
  <c r="Q935" i="3"/>
  <c r="P935" i="3"/>
  <c r="O935" i="3"/>
  <c r="N935" i="3"/>
  <c r="M935" i="3"/>
  <c r="AC934" i="3"/>
  <c r="AB934" i="3"/>
  <c r="AB933" i="3" s="1"/>
  <c r="AA934" i="3"/>
  <c r="Z934" i="3"/>
  <c r="Z933" i="3" s="1"/>
  <c r="Y934" i="3"/>
  <c r="X934" i="3"/>
  <c r="X933" i="3" s="1"/>
  <c r="W934" i="3"/>
  <c r="V934" i="3"/>
  <c r="V933" i="3" s="1"/>
  <c r="U934" i="3"/>
  <c r="T934" i="3"/>
  <c r="T933" i="3" s="1"/>
  <c r="S934" i="3"/>
  <c r="R934" i="3"/>
  <c r="R933" i="3" s="1"/>
  <c r="Q934" i="3"/>
  <c r="P934" i="3"/>
  <c r="P933" i="3" s="1"/>
  <c r="O934" i="3"/>
  <c r="N934" i="3"/>
  <c r="N933" i="3" s="1"/>
  <c r="M934" i="3"/>
  <c r="AC932" i="3"/>
  <c r="AB932" i="3"/>
  <c r="AA932" i="3"/>
  <c r="Z932" i="3"/>
  <c r="Y932" i="3"/>
  <c r="X932" i="3"/>
  <c r="W932" i="3"/>
  <c r="V932" i="3"/>
  <c r="U932" i="3"/>
  <c r="T932" i="3"/>
  <c r="S932" i="3"/>
  <c r="R932" i="3"/>
  <c r="Q932" i="3"/>
  <c r="P932" i="3"/>
  <c r="O932" i="3"/>
  <c r="N932" i="3"/>
  <c r="M932" i="3"/>
  <c r="AC931" i="3"/>
  <c r="AB931" i="3"/>
  <c r="AA931" i="3"/>
  <c r="Z931" i="3"/>
  <c r="Y931" i="3"/>
  <c r="X931" i="3"/>
  <c r="W931" i="3"/>
  <c r="V931" i="3"/>
  <c r="U931" i="3"/>
  <c r="T931" i="3"/>
  <c r="S931" i="3"/>
  <c r="R931" i="3"/>
  <c r="Q931" i="3"/>
  <c r="P931" i="3"/>
  <c r="O931" i="3"/>
  <c r="N931" i="3"/>
  <c r="M931" i="3"/>
  <c r="AC930" i="3"/>
  <c r="AB930" i="3"/>
  <c r="AA930" i="3"/>
  <c r="AA929" i="3" s="1"/>
  <c r="Z930" i="3"/>
  <c r="Y930" i="3"/>
  <c r="Y929" i="3" s="1"/>
  <c r="X930" i="3"/>
  <c r="W930" i="3"/>
  <c r="W929" i="3" s="1"/>
  <c r="V930" i="3"/>
  <c r="U930" i="3"/>
  <c r="U929" i="3" s="1"/>
  <c r="T930" i="3"/>
  <c r="S930" i="3"/>
  <c r="S929" i="3" s="1"/>
  <c r="R930" i="3"/>
  <c r="Q930" i="3"/>
  <c r="Q929" i="3" s="1"/>
  <c r="P930" i="3"/>
  <c r="O930" i="3"/>
  <c r="O929" i="3" s="1"/>
  <c r="N930" i="3"/>
  <c r="M930" i="3"/>
  <c r="AC927" i="3"/>
  <c r="AB927" i="3"/>
  <c r="AA927" i="3"/>
  <c r="Z927" i="3"/>
  <c r="Y927" i="3"/>
  <c r="X927" i="3"/>
  <c r="W927" i="3"/>
  <c r="V927" i="3"/>
  <c r="U927" i="3"/>
  <c r="T927" i="3"/>
  <c r="S927" i="3"/>
  <c r="R927" i="3"/>
  <c r="Q927" i="3"/>
  <c r="P927" i="3"/>
  <c r="O927" i="3"/>
  <c r="N927" i="3"/>
  <c r="M927" i="3"/>
  <c r="AC926" i="3"/>
  <c r="AB926" i="3"/>
  <c r="AA926" i="3"/>
  <c r="Z926" i="3"/>
  <c r="Y926" i="3"/>
  <c r="X926" i="3"/>
  <c r="W926" i="3"/>
  <c r="V926" i="3"/>
  <c r="U926" i="3"/>
  <c r="T926" i="3"/>
  <c r="S926" i="3"/>
  <c r="R926" i="3"/>
  <c r="Q926" i="3"/>
  <c r="P926" i="3"/>
  <c r="O926" i="3"/>
  <c r="N926" i="3"/>
  <c r="M926" i="3"/>
  <c r="AC925" i="3"/>
  <c r="AB925" i="3"/>
  <c r="AA925" i="3"/>
  <c r="Z925" i="3"/>
  <c r="Y925" i="3"/>
  <c r="X925" i="3"/>
  <c r="W925" i="3"/>
  <c r="V925" i="3"/>
  <c r="U925" i="3"/>
  <c r="T925" i="3"/>
  <c r="S925" i="3"/>
  <c r="R925" i="3"/>
  <c r="Q925" i="3"/>
  <c r="P925" i="3"/>
  <c r="O925" i="3"/>
  <c r="N925" i="3"/>
  <c r="M925" i="3"/>
  <c r="AC924" i="3"/>
  <c r="AB924" i="3"/>
  <c r="AA924" i="3"/>
  <c r="Z924" i="3"/>
  <c r="Y924" i="3"/>
  <c r="Y923" i="3" s="1"/>
  <c r="X924" i="3"/>
  <c r="W924" i="3"/>
  <c r="W923" i="3" s="1"/>
  <c r="V924" i="3"/>
  <c r="U924" i="3"/>
  <c r="U923" i="3" s="1"/>
  <c r="T924" i="3"/>
  <c r="S924" i="3"/>
  <c r="S923" i="3" s="1"/>
  <c r="R924" i="3"/>
  <c r="Q924" i="3"/>
  <c r="Q923" i="3" s="1"/>
  <c r="P924" i="3"/>
  <c r="O924" i="3"/>
  <c r="O923" i="3" s="1"/>
  <c r="N924" i="3"/>
  <c r="M924" i="3"/>
  <c r="AC922" i="3"/>
  <c r="AB922" i="3"/>
  <c r="AA922" i="3"/>
  <c r="Z922" i="3"/>
  <c r="Y922" i="3"/>
  <c r="X922" i="3"/>
  <c r="W922" i="3"/>
  <c r="V922" i="3"/>
  <c r="U922" i="3"/>
  <c r="T922" i="3"/>
  <c r="S922" i="3"/>
  <c r="R922" i="3"/>
  <c r="Q922" i="3"/>
  <c r="P922" i="3"/>
  <c r="O922" i="3"/>
  <c r="N922" i="3"/>
  <c r="M922" i="3"/>
  <c r="AC921" i="3"/>
  <c r="AB921" i="3"/>
  <c r="AA921" i="3"/>
  <c r="Z921" i="3"/>
  <c r="Y921" i="3"/>
  <c r="X921" i="3"/>
  <c r="W921" i="3"/>
  <c r="V921" i="3"/>
  <c r="U921" i="3"/>
  <c r="T921" i="3"/>
  <c r="S921" i="3"/>
  <c r="R921" i="3"/>
  <c r="Q921" i="3"/>
  <c r="P921" i="3"/>
  <c r="O921" i="3"/>
  <c r="N921" i="3"/>
  <c r="M921" i="3"/>
  <c r="AC920" i="3"/>
  <c r="AB920" i="3"/>
  <c r="AA920" i="3"/>
  <c r="Z920" i="3"/>
  <c r="Y920" i="3"/>
  <c r="X920" i="3"/>
  <c r="W920" i="3"/>
  <c r="V920" i="3"/>
  <c r="U920" i="3"/>
  <c r="T920" i="3"/>
  <c r="S920" i="3"/>
  <c r="R920" i="3"/>
  <c r="Q920" i="3"/>
  <c r="P920" i="3"/>
  <c r="O920" i="3"/>
  <c r="N920" i="3"/>
  <c r="M920" i="3"/>
  <c r="AC919" i="3"/>
  <c r="AB919" i="3"/>
  <c r="AA919" i="3"/>
  <c r="AA918" i="3" s="1"/>
  <c r="Z919" i="3"/>
  <c r="Y919" i="3"/>
  <c r="Y918" i="3" s="1"/>
  <c r="X919" i="3"/>
  <c r="W919" i="3"/>
  <c r="W918" i="3" s="1"/>
  <c r="V919" i="3"/>
  <c r="U919" i="3"/>
  <c r="U918" i="3" s="1"/>
  <c r="T919" i="3"/>
  <c r="S919" i="3"/>
  <c r="R919" i="3"/>
  <c r="Q919" i="3"/>
  <c r="Q918" i="3" s="1"/>
  <c r="P919" i="3"/>
  <c r="O919" i="3"/>
  <c r="N919" i="3"/>
  <c r="M919" i="3"/>
  <c r="AC917" i="3"/>
  <c r="AB917" i="3"/>
  <c r="AA917" i="3"/>
  <c r="Z917" i="3"/>
  <c r="Y917" i="3"/>
  <c r="X917" i="3"/>
  <c r="W917" i="3"/>
  <c r="V917" i="3"/>
  <c r="U917" i="3"/>
  <c r="T917" i="3"/>
  <c r="S917" i="3"/>
  <c r="R917" i="3"/>
  <c r="Q917" i="3"/>
  <c r="P917" i="3"/>
  <c r="O917" i="3"/>
  <c r="N917" i="3"/>
  <c r="M917" i="3"/>
  <c r="AC916" i="3"/>
  <c r="AB916" i="3"/>
  <c r="AA916" i="3"/>
  <c r="Z916" i="3"/>
  <c r="Y916" i="3"/>
  <c r="X916" i="3"/>
  <c r="W916" i="3"/>
  <c r="V916" i="3"/>
  <c r="U916" i="3"/>
  <c r="T916" i="3"/>
  <c r="S916" i="3"/>
  <c r="R916" i="3"/>
  <c r="Q916" i="3"/>
  <c r="P916" i="3"/>
  <c r="O916" i="3"/>
  <c r="N916" i="3"/>
  <c r="M916" i="3"/>
  <c r="AC915" i="3"/>
  <c r="AB915" i="3"/>
  <c r="AA915" i="3"/>
  <c r="Z915" i="3"/>
  <c r="Y915" i="3"/>
  <c r="X915" i="3"/>
  <c r="W915" i="3"/>
  <c r="V915" i="3"/>
  <c r="U915" i="3"/>
  <c r="T915" i="3"/>
  <c r="S915" i="3"/>
  <c r="R915" i="3"/>
  <c r="Q915" i="3"/>
  <c r="P915" i="3"/>
  <c r="O915" i="3"/>
  <c r="N915" i="3"/>
  <c r="M915" i="3"/>
  <c r="AC914" i="3"/>
  <c r="AB914" i="3"/>
  <c r="AA914" i="3"/>
  <c r="AA913" i="3" s="1"/>
  <c r="Z914" i="3"/>
  <c r="Y914" i="3"/>
  <c r="Y913" i="3" s="1"/>
  <c r="X914" i="3"/>
  <c r="W914" i="3"/>
  <c r="W913" i="3" s="1"/>
  <c r="V914" i="3"/>
  <c r="U914" i="3"/>
  <c r="T914" i="3"/>
  <c r="S914" i="3"/>
  <c r="R914" i="3"/>
  <c r="Q914" i="3"/>
  <c r="Q913" i="3" s="1"/>
  <c r="P914" i="3"/>
  <c r="O914" i="3"/>
  <c r="N914" i="3"/>
  <c r="M914" i="3"/>
  <c r="AC910" i="3"/>
  <c r="AB910" i="3"/>
  <c r="AA910" i="3"/>
  <c r="Z910" i="3"/>
  <c r="Y910" i="3"/>
  <c r="X910" i="3"/>
  <c r="W910" i="3"/>
  <c r="V910" i="3"/>
  <c r="U910" i="3"/>
  <c r="T910" i="3"/>
  <c r="S910" i="3"/>
  <c r="R910" i="3"/>
  <c r="Q910" i="3"/>
  <c r="P910" i="3"/>
  <c r="O910" i="3"/>
  <c r="N910" i="3"/>
  <c r="M910" i="3"/>
  <c r="AC909" i="3"/>
  <c r="AB909" i="3"/>
  <c r="AA909" i="3"/>
  <c r="Z909" i="3"/>
  <c r="Y909" i="3"/>
  <c r="X909" i="3"/>
  <c r="W909" i="3"/>
  <c r="V909" i="3"/>
  <c r="U909" i="3"/>
  <c r="T909" i="3"/>
  <c r="S909" i="3"/>
  <c r="R909" i="3"/>
  <c r="Q909" i="3"/>
  <c r="P909" i="3"/>
  <c r="O909" i="3"/>
  <c r="N909" i="3"/>
  <c r="M909" i="3"/>
  <c r="AC908" i="3"/>
  <c r="AB908" i="3"/>
  <c r="AA908" i="3"/>
  <c r="Z908" i="3"/>
  <c r="Y908" i="3"/>
  <c r="X908" i="3"/>
  <c r="W908" i="3"/>
  <c r="V908" i="3"/>
  <c r="U908" i="3"/>
  <c r="S908" i="3"/>
  <c r="R908" i="3"/>
  <c r="Q908" i="3"/>
  <c r="P908" i="3"/>
  <c r="O908" i="3"/>
  <c r="N908" i="3"/>
  <c r="M908" i="3"/>
  <c r="AC907" i="3"/>
  <c r="AB907" i="3"/>
  <c r="AA907" i="3"/>
  <c r="Z907" i="3"/>
  <c r="Y907" i="3"/>
  <c r="X907" i="3"/>
  <c r="W907" i="3"/>
  <c r="V907" i="3"/>
  <c r="U907" i="3"/>
  <c r="T907" i="3"/>
  <c r="S907" i="3"/>
  <c r="R907" i="3"/>
  <c r="Q907" i="3"/>
  <c r="P907" i="3"/>
  <c r="O907" i="3"/>
  <c r="N907" i="3"/>
  <c r="M907" i="3"/>
  <c r="AC905" i="3"/>
  <c r="N904" i="3"/>
  <c r="O904" i="3"/>
  <c r="P904" i="3"/>
  <c r="Q904" i="3"/>
  <c r="R904" i="3"/>
  <c r="S904" i="3"/>
  <c r="T904" i="3"/>
  <c r="U904" i="3"/>
  <c r="V904" i="3"/>
  <c r="W904" i="3"/>
  <c r="X904" i="3"/>
  <c r="Y904" i="3"/>
  <c r="Z904" i="3"/>
  <c r="AA904" i="3"/>
  <c r="AB904" i="3"/>
  <c r="AC904" i="3"/>
  <c r="M905" i="3"/>
  <c r="M904" i="3"/>
  <c r="M902" i="3"/>
  <c r="AC902" i="3"/>
  <c r="M901" i="3"/>
  <c r="N901" i="3"/>
  <c r="O901" i="3"/>
  <c r="P901" i="3"/>
  <c r="Q901" i="3"/>
  <c r="R901" i="3"/>
  <c r="S901" i="3"/>
  <c r="T901" i="3"/>
  <c r="U901" i="3"/>
  <c r="V901" i="3"/>
  <c r="W901" i="3"/>
  <c r="X901" i="3"/>
  <c r="Y901" i="3"/>
  <c r="Z901" i="3"/>
  <c r="AA901" i="3"/>
  <c r="AB901" i="3"/>
  <c r="AC901" i="3"/>
  <c r="N900" i="3"/>
  <c r="O900" i="3"/>
  <c r="P900" i="3"/>
  <c r="Q900" i="3"/>
  <c r="R900" i="3"/>
  <c r="S900" i="3"/>
  <c r="T900" i="3"/>
  <c r="U900" i="3"/>
  <c r="V900" i="3"/>
  <c r="W900" i="3"/>
  <c r="X900" i="3"/>
  <c r="Y900" i="3"/>
  <c r="Z900" i="3"/>
  <c r="AA900" i="3"/>
  <c r="AB900" i="3"/>
  <c r="AC900" i="3"/>
  <c r="M900" i="3"/>
  <c r="AC898" i="3"/>
  <c r="M897" i="3"/>
  <c r="N897" i="3"/>
  <c r="O897" i="3"/>
  <c r="P897" i="3"/>
  <c r="Q897" i="3"/>
  <c r="R897" i="3"/>
  <c r="S897" i="3"/>
  <c r="T897" i="3"/>
  <c r="U897" i="3"/>
  <c r="V897" i="3"/>
  <c r="W897" i="3"/>
  <c r="X897" i="3"/>
  <c r="Y897" i="3"/>
  <c r="Z897" i="3"/>
  <c r="AA897" i="3"/>
  <c r="AB897" i="3"/>
  <c r="AC897" i="3"/>
  <c r="N896" i="3"/>
  <c r="O896" i="3"/>
  <c r="P896" i="3"/>
  <c r="Q896" i="3"/>
  <c r="R896" i="3"/>
  <c r="S896" i="3"/>
  <c r="T896" i="3"/>
  <c r="U896" i="3"/>
  <c r="V896" i="3"/>
  <c r="W896" i="3"/>
  <c r="X896" i="3"/>
  <c r="Y896" i="3"/>
  <c r="Z896" i="3"/>
  <c r="AA896" i="3"/>
  <c r="AB896" i="3"/>
  <c r="AC896" i="3"/>
  <c r="M898" i="3"/>
  <c r="M896" i="3"/>
  <c r="N894" i="3"/>
  <c r="O894" i="3"/>
  <c r="P894" i="3"/>
  <c r="Q894" i="3"/>
  <c r="R894" i="3"/>
  <c r="S894" i="3"/>
  <c r="T894" i="3"/>
  <c r="U894" i="3"/>
  <c r="V894" i="3"/>
  <c r="W894" i="3"/>
  <c r="X894" i="3"/>
  <c r="Y894" i="3"/>
  <c r="Z894" i="3"/>
  <c r="AA894" i="3"/>
  <c r="AB894" i="3"/>
  <c r="AC894" i="3"/>
  <c r="M894" i="3"/>
  <c r="M893" i="3"/>
  <c r="AC890" i="3"/>
  <c r="AC891" i="3"/>
  <c r="AB891" i="3"/>
  <c r="AA891" i="3"/>
  <c r="Z891" i="3"/>
  <c r="Y891" i="3"/>
  <c r="X891" i="3"/>
  <c r="W891" i="3"/>
  <c r="V891" i="3"/>
  <c r="U891" i="3"/>
  <c r="T891" i="3"/>
  <c r="S891" i="3"/>
  <c r="Q891" i="3"/>
  <c r="P891" i="3"/>
  <c r="O891" i="3"/>
  <c r="N891" i="3"/>
  <c r="M891" i="3"/>
  <c r="M890" i="3"/>
  <c r="AC886" i="3"/>
  <c r="AC885" i="3"/>
  <c r="AC888" i="3"/>
  <c r="AB888" i="3"/>
  <c r="AA888" i="3"/>
  <c r="Z888" i="3"/>
  <c r="Y888" i="3"/>
  <c r="X888" i="3"/>
  <c r="W888" i="3"/>
  <c r="V888" i="3"/>
  <c r="U888" i="3"/>
  <c r="T888" i="3"/>
  <c r="S888" i="3"/>
  <c r="R888" i="3"/>
  <c r="Q888" i="3"/>
  <c r="P888" i="3"/>
  <c r="O888" i="3"/>
  <c r="AC887" i="3"/>
  <c r="AB887" i="3"/>
  <c r="AA887" i="3"/>
  <c r="Z887" i="3"/>
  <c r="Y887" i="3"/>
  <c r="X887" i="3"/>
  <c r="W887" i="3"/>
  <c r="V887" i="3"/>
  <c r="U887" i="3"/>
  <c r="T887" i="3"/>
  <c r="S887" i="3"/>
  <c r="R887" i="3"/>
  <c r="Q887" i="3"/>
  <c r="P887" i="3"/>
  <c r="O887" i="3"/>
  <c r="N888" i="3"/>
  <c r="M888" i="3"/>
  <c r="N887" i="3"/>
  <c r="M887" i="3"/>
  <c r="N886" i="3"/>
  <c r="M886" i="3"/>
  <c r="N885" i="3"/>
  <c r="M885" i="3"/>
  <c r="AC881" i="3"/>
  <c r="N882" i="3"/>
  <c r="O882" i="3"/>
  <c r="P882" i="3"/>
  <c r="Q882" i="3"/>
  <c r="R882" i="3"/>
  <c r="S882" i="3"/>
  <c r="T882" i="3"/>
  <c r="U882" i="3"/>
  <c r="V882" i="3"/>
  <c r="W882" i="3"/>
  <c r="X882" i="3"/>
  <c r="Y882" i="3"/>
  <c r="Z882" i="3"/>
  <c r="AA882" i="3"/>
  <c r="AB882" i="3"/>
  <c r="AC882" i="3"/>
  <c r="M882" i="3"/>
  <c r="M881" i="3"/>
  <c r="AC878" i="3"/>
  <c r="AC879" i="3"/>
  <c r="AB879" i="3"/>
  <c r="AA879" i="3"/>
  <c r="Z879" i="3"/>
  <c r="Y879" i="3"/>
  <c r="X879" i="3"/>
  <c r="W879" i="3"/>
  <c r="V879" i="3"/>
  <c r="U879" i="3"/>
  <c r="T879" i="3"/>
  <c r="S879" i="3"/>
  <c r="R879" i="3"/>
  <c r="Q879" i="3"/>
  <c r="P879" i="3"/>
  <c r="O879" i="3"/>
  <c r="N879" i="3"/>
  <c r="M879" i="3"/>
  <c r="M878" i="3"/>
  <c r="AC876" i="3"/>
  <c r="AC875" i="3"/>
  <c r="AC874" i="3"/>
  <c r="AC873" i="3"/>
  <c r="O875" i="3"/>
  <c r="P875" i="3"/>
  <c r="Q875" i="3"/>
  <c r="R875" i="3"/>
  <c r="S875" i="3"/>
  <c r="T875" i="3"/>
  <c r="U875" i="3"/>
  <c r="V875" i="3"/>
  <c r="W875" i="3"/>
  <c r="X875" i="3"/>
  <c r="Y875" i="3"/>
  <c r="Z875" i="3"/>
  <c r="AA875" i="3"/>
  <c r="AB875" i="3"/>
  <c r="O876" i="3"/>
  <c r="P876" i="3"/>
  <c r="Q876" i="3"/>
  <c r="R876" i="3"/>
  <c r="S876" i="3"/>
  <c r="T876" i="3"/>
  <c r="U876" i="3"/>
  <c r="V876" i="3"/>
  <c r="W876" i="3"/>
  <c r="X876" i="3"/>
  <c r="Y876" i="3"/>
  <c r="Z876" i="3"/>
  <c r="AA876" i="3"/>
  <c r="AB876" i="3"/>
  <c r="N876" i="3"/>
  <c r="M876" i="3"/>
  <c r="N875" i="3"/>
  <c r="M875" i="3"/>
  <c r="N874" i="3"/>
  <c r="N873" i="3"/>
  <c r="M873" i="3"/>
  <c r="AC869" i="3"/>
  <c r="AB869" i="3"/>
  <c r="AA869" i="3"/>
  <c r="Z869" i="3"/>
  <c r="Y869" i="3"/>
  <c r="X869" i="3"/>
  <c r="W869" i="3"/>
  <c r="V869" i="3"/>
  <c r="U869" i="3"/>
  <c r="T869" i="3"/>
  <c r="S869" i="3"/>
  <c r="R869" i="3"/>
  <c r="Q869" i="3"/>
  <c r="P869" i="3"/>
  <c r="O869" i="3"/>
  <c r="N869" i="3"/>
  <c r="M869" i="3"/>
  <c r="AC868" i="3"/>
  <c r="AB868" i="3"/>
  <c r="AA868" i="3"/>
  <c r="Z868" i="3"/>
  <c r="Y868" i="3"/>
  <c r="X868" i="3"/>
  <c r="W868" i="3"/>
  <c r="V868" i="3"/>
  <c r="U868" i="3"/>
  <c r="T868" i="3"/>
  <c r="S868" i="3"/>
  <c r="R868" i="3"/>
  <c r="Q868" i="3"/>
  <c r="P868" i="3"/>
  <c r="O868" i="3"/>
  <c r="N868" i="3"/>
  <c r="M868" i="3"/>
  <c r="AC866" i="3"/>
  <c r="AC865" i="3"/>
  <c r="AC864" i="3"/>
  <c r="T865" i="3"/>
  <c r="S865" i="3"/>
  <c r="R865" i="3"/>
  <c r="Q864" i="3"/>
  <c r="M866" i="3"/>
  <c r="M865" i="3"/>
  <c r="M864" i="3"/>
  <c r="AC862" i="3"/>
  <c r="AB862" i="3"/>
  <c r="AA862" i="3"/>
  <c r="Z862" i="3"/>
  <c r="Y862" i="3"/>
  <c r="X862" i="3"/>
  <c r="W862" i="3"/>
  <c r="V862" i="3"/>
  <c r="U862" i="3"/>
  <c r="T862" i="3"/>
  <c r="S862" i="3"/>
  <c r="R862" i="3"/>
  <c r="Q862" i="3"/>
  <c r="P862" i="3"/>
  <c r="O862" i="3"/>
  <c r="N862" i="3"/>
  <c r="M862" i="3"/>
  <c r="AC861" i="3"/>
  <c r="AB861" i="3"/>
  <c r="AA861" i="3"/>
  <c r="Z861" i="3"/>
  <c r="Y861" i="3"/>
  <c r="X861" i="3"/>
  <c r="W861" i="3"/>
  <c r="V861" i="3"/>
  <c r="U861" i="3"/>
  <c r="T861" i="3"/>
  <c r="S861" i="3"/>
  <c r="R861" i="3"/>
  <c r="Q861" i="3"/>
  <c r="P861" i="3"/>
  <c r="O861" i="3"/>
  <c r="N861" i="3"/>
  <c r="M861" i="3"/>
  <c r="AC859" i="3"/>
  <c r="AB859" i="3"/>
  <c r="AA859" i="3"/>
  <c r="Z859" i="3"/>
  <c r="Y859" i="3"/>
  <c r="X859" i="3"/>
  <c r="W859" i="3"/>
  <c r="V859" i="3"/>
  <c r="U859" i="3"/>
  <c r="T859" i="3"/>
  <c r="S859" i="3"/>
  <c r="R859" i="3"/>
  <c r="Q859" i="3"/>
  <c r="P859" i="3"/>
  <c r="O859" i="3"/>
  <c r="N859" i="3"/>
  <c r="M859" i="3"/>
  <c r="AC858" i="3"/>
  <c r="AB858" i="3"/>
  <c r="AA858" i="3"/>
  <c r="Z858" i="3"/>
  <c r="Y858" i="3"/>
  <c r="X858" i="3"/>
  <c r="W858" i="3"/>
  <c r="V858" i="3"/>
  <c r="U858" i="3"/>
  <c r="T858" i="3"/>
  <c r="S858" i="3"/>
  <c r="R858" i="3"/>
  <c r="Q858" i="3"/>
  <c r="P858" i="3"/>
  <c r="O858" i="3"/>
  <c r="N858" i="3"/>
  <c r="M858" i="3"/>
  <c r="AC856" i="3"/>
  <c r="AB856" i="3"/>
  <c r="AA856" i="3"/>
  <c r="Z856" i="3"/>
  <c r="Y856" i="3"/>
  <c r="X856" i="3"/>
  <c r="W856" i="3"/>
  <c r="V856" i="3"/>
  <c r="U856" i="3"/>
  <c r="T856" i="3"/>
  <c r="S856" i="3"/>
  <c r="R856" i="3"/>
  <c r="Q856" i="3"/>
  <c r="P856" i="3"/>
  <c r="O856" i="3"/>
  <c r="N856" i="3"/>
  <c r="M856" i="3"/>
  <c r="AC855" i="3"/>
  <c r="AB855" i="3"/>
  <c r="AA855" i="3"/>
  <c r="Z855" i="3"/>
  <c r="Y855" i="3"/>
  <c r="X855" i="3"/>
  <c r="W855" i="3"/>
  <c r="V855" i="3"/>
  <c r="U855" i="3"/>
  <c r="T855" i="3"/>
  <c r="S855" i="3"/>
  <c r="R855" i="3"/>
  <c r="Q855" i="3"/>
  <c r="P855" i="3"/>
  <c r="O855" i="3"/>
  <c r="N855" i="3"/>
  <c r="M855" i="3"/>
  <c r="AC853" i="3"/>
  <c r="AB853" i="3"/>
  <c r="AA853" i="3"/>
  <c r="Z853" i="3"/>
  <c r="Y853" i="3"/>
  <c r="X853" i="3"/>
  <c r="W853" i="3"/>
  <c r="V853" i="3"/>
  <c r="U853" i="3"/>
  <c r="T853" i="3"/>
  <c r="S853" i="3"/>
  <c r="R853" i="3"/>
  <c r="Q853" i="3"/>
  <c r="P853" i="3"/>
  <c r="O853" i="3"/>
  <c r="N853" i="3"/>
  <c r="M853" i="3"/>
  <c r="AC852" i="3"/>
  <c r="AB852" i="3"/>
  <c r="AA852" i="3"/>
  <c r="Z852" i="3"/>
  <c r="Y852" i="3"/>
  <c r="X852" i="3"/>
  <c r="W852" i="3"/>
  <c r="V852" i="3"/>
  <c r="U852" i="3"/>
  <c r="T852" i="3"/>
  <c r="S852" i="3"/>
  <c r="R852" i="3"/>
  <c r="Q852" i="3"/>
  <c r="P852" i="3"/>
  <c r="O852" i="3"/>
  <c r="N852" i="3"/>
  <c r="M852" i="3"/>
  <c r="AC850" i="3"/>
  <c r="AB850" i="3"/>
  <c r="AA850" i="3"/>
  <c r="Z850" i="3"/>
  <c r="Y850" i="3"/>
  <c r="X850" i="3"/>
  <c r="W850" i="3"/>
  <c r="V850" i="3"/>
  <c r="U850" i="3"/>
  <c r="T850" i="3"/>
  <c r="S850" i="3"/>
  <c r="R850" i="3"/>
  <c r="Q850" i="3"/>
  <c r="P850" i="3"/>
  <c r="O850" i="3"/>
  <c r="N850" i="3"/>
  <c r="M850" i="3"/>
  <c r="AC849" i="3"/>
  <c r="AB849" i="3"/>
  <c r="AA849" i="3"/>
  <c r="Z849" i="3"/>
  <c r="Y849" i="3"/>
  <c r="X849" i="3"/>
  <c r="W849" i="3"/>
  <c r="V849" i="3"/>
  <c r="U849" i="3"/>
  <c r="T849" i="3"/>
  <c r="S849" i="3"/>
  <c r="R849" i="3"/>
  <c r="Q849" i="3"/>
  <c r="P849" i="3"/>
  <c r="O849" i="3"/>
  <c r="N849" i="3"/>
  <c r="M849" i="3"/>
  <c r="AC847" i="3"/>
  <c r="AB847" i="3"/>
  <c r="AA847" i="3"/>
  <c r="Z847" i="3"/>
  <c r="Y847" i="3"/>
  <c r="X847" i="3"/>
  <c r="W847" i="3"/>
  <c r="V847" i="3"/>
  <c r="U847" i="3"/>
  <c r="T847" i="3"/>
  <c r="S847" i="3"/>
  <c r="R847" i="3"/>
  <c r="Q847" i="3"/>
  <c r="P847" i="3"/>
  <c r="O847" i="3"/>
  <c r="N847" i="3"/>
  <c r="M847" i="3"/>
  <c r="AC846" i="3"/>
  <c r="AB846" i="3"/>
  <c r="AA846" i="3"/>
  <c r="Z846" i="3"/>
  <c r="Y846" i="3"/>
  <c r="X846" i="3"/>
  <c r="W846" i="3"/>
  <c r="V846" i="3"/>
  <c r="U846" i="3"/>
  <c r="T846" i="3"/>
  <c r="S846" i="3"/>
  <c r="R846" i="3"/>
  <c r="Q846" i="3"/>
  <c r="P846" i="3"/>
  <c r="O846" i="3"/>
  <c r="N846" i="3"/>
  <c r="M846" i="3"/>
  <c r="AC843" i="3"/>
  <c r="AB843" i="3"/>
  <c r="AA843" i="3"/>
  <c r="Z843" i="3"/>
  <c r="Y843" i="3"/>
  <c r="X843" i="3"/>
  <c r="W843" i="3"/>
  <c r="V843" i="3"/>
  <c r="U843" i="3"/>
  <c r="T843" i="3"/>
  <c r="S843" i="3"/>
  <c r="R843" i="3"/>
  <c r="Q843" i="3"/>
  <c r="P843" i="3"/>
  <c r="O843" i="3"/>
  <c r="N843" i="3"/>
  <c r="M843" i="3"/>
  <c r="AC842" i="3"/>
  <c r="AB842" i="3"/>
  <c r="AA842" i="3"/>
  <c r="Z842" i="3"/>
  <c r="Y842" i="3"/>
  <c r="X842" i="3"/>
  <c r="W842" i="3"/>
  <c r="V842" i="3"/>
  <c r="U842" i="3"/>
  <c r="T842" i="3"/>
  <c r="S842" i="3"/>
  <c r="R842" i="3"/>
  <c r="Q842" i="3"/>
  <c r="P842" i="3"/>
  <c r="O842" i="3"/>
  <c r="N842" i="3"/>
  <c r="M842" i="3"/>
  <c r="AC841" i="3"/>
  <c r="AB841" i="3"/>
  <c r="AA841" i="3"/>
  <c r="Z841" i="3"/>
  <c r="Y841" i="3"/>
  <c r="X841" i="3"/>
  <c r="W841" i="3"/>
  <c r="V841" i="3"/>
  <c r="U841" i="3"/>
  <c r="T841" i="3"/>
  <c r="S841" i="3"/>
  <c r="R841" i="3"/>
  <c r="Q841" i="3"/>
  <c r="P841" i="3"/>
  <c r="O841" i="3"/>
  <c r="N841" i="3"/>
  <c r="M841" i="3"/>
  <c r="AC839" i="3"/>
  <c r="AB839" i="3"/>
  <c r="AA839" i="3"/>
  <c r="Z839" i="3"/>
  <c r="Y839" i="3"/>
  <c r="X839" i="3"/>
  <c r="W839" i="3"/>
  <c r="V839" i="3"/>
  <c r="U839" i="3"/>
  <c r="T839" i="3"/>
  <c r="S839" i="3"/>
  <c r="R839" i="3"/>
  <c r="Q839" i="3"/>
  <c r="P839" i="3"/>
  <c r="O839" i="3"/>
  <c r="N839" i="3"/>
  <c r="M839" i="3"/>
  <c r="AC838" i="3"/>
  <c r="AB838" i="3"/>
  <c r="AA838" i="3"/>
  <c r="Z838" i="3"/>
  <c r="Y838" i="3"/>
  <c r="X838" i="3"/>
  <c r="W838" i="3"/>
  <c r="V838" i="3"/>
  <c r="U838" i="3"/>
  <c r="T838" i="3"/>
  <c r="S838" i="3"/>
  <c r="R838" i="3"/>
  <c r="Q838" i="3"/>
  <c r="P838" i="3"/>
  <c r="O838" i="3"/>
  <c r="N838" i="3"/>
  <c r="M838" i="3"/>
  <c r="AC836" i="3"/>
  <c r="AB836" i="3"/>
  <c r="AA836" i="3"/>
  <c r="Z836" i="3"/>
  <c r="Y836" i="3"/>
  <c r="X836" i="3"/>
  <c r="W836" i="3"/>
  <c r="V836" i="3"/>
  <c r="U836" i="3"/>
  <c r="T836" i="3"/>
  <c r="S836" i="3"/>
  <c r="R836" i="3"/>
  <c r="Q836" i="3"/>
  <c r="P836" i="3"/>
  <c r="O836" i="3"/>
  <c r="N836" i="3"/>
  <c r="M836" i="3"/>
  <c r="AC835" i="3"/>
  <c r="AB835" i="3"/>
  <c r="AA835" i="3"/>
  <c r="Z835" i="3"/>
  <c r="Y835" i="3"/>
  <c r="X835" i="3"/>
  <c r="W835" i="3"/>
  <c r="V835" i="3"/>
  <c r="U835" i="3"/>
  <c r="T835" i="3"/>
  <c r="S835" i="3"/>
  <c r="R835" i="3"/>
  <c r="Q835" i="3"/>
  <c r="P835" i="3"/>
  <c r="O835" i="3"/>
  <c r="N835" i="3"/>
  <c r="M835" i="3"/>
  <c r="AC834" i="3"/>
  <c r="AB834" i="3"/>
  <c r="AA834" i="3"/>
  <c r="Z834" i="3"/>
  <c r="Y834" i="3"/>
  <c r="X834" i="3"/>
  <c r="W834" i="3"/>
  <c r="V834" i="3"/>
  <c r="U834" i="3"/>
  <c r="T834" i="3"/>
  <c r="S834" i="3"/>
  <c r="R834" i="3"/>
  <c r="Q834" i="3"/>
  <c r="P834" i="3"/>
  <c r="O834" i="3"/>
  <c r="N834" i="3"/>
  <c r="M834" i="3"/>
  <c r="AC832" i="3"/>
  <c r="AB832" i="3"/>
  <c r="AA832" i="3"/>
  <c r="Z832" i="3"/>
  <c r="Y832" i="3"/>
  <c r="X832" i="3"/>
  <c r="W832" i="3"/>
  <c r="V832" i="3"/>
  <c r="U832" i="3"/>
  <c r="T832" i="3"/>
  <c r="S832" i="3"/>
  <c r="R832" i="3"/>
  <c r="Q832" i="3"/>
  <c r="P832" i="3"/>
  <c r="O832" i="3"/>
  <c r="N832" i="3"/>
  <c r="M832" i="3"/>
  <c r="AC831" i="3"/>
  <c r="AB831" i="3"/>
  <c r="AA831" i="3"/>
  <c r="Z831" i="3"/>
  <c r="Y831" i="3"/>
  <c r="X831" i="3"/>
  <c r="W831" i="3"/>
  <c r="V831" i="3"/>
  <c r="U831" i="3"/>
  <c r="T831" i="3"/>
  <c r="S831" i="3"/>
  <c r="R831" i="3"/>
  <c r="Q831" i="3"/>
  <c r="P831" i="3"/>
  <c r="O831" i="3"/>
  <c r="N831" i="3"/>
  <c r="M831" i="3"/>
  <c r="AC829" i="3"/>
  <c r="AB829" i="3"/>
  <c r="AA829" i="3"/>
  <c r="Z829" i="3"/>
  <c r="Y829" i="3"/>
  <c r="X829" i="3"/>
  <c r="W829" i="3"/>
  <c r="V829" i="3"/>
  <c r="U829" i="3"/>
  <c r="T829" i="3"/>
  <c r="S829" i="3"/>
  <c r="R829" i="3"/>
  <c r="Q829" i="3"/>
  <c r="P829" i="3"/>
  <c r="O829" i="3"/>
  <c r="N829" i="3"/>
  <c r="M829" i="3"/>
  <c r="AC828" i="3"/>
  <c r="AB828" i="3"/>
  <c r="AA828" i="3"/>
  <c r="Z828" i="3"/>
  <c r="Y828" i="3"/>
  <c r="X828" i="3"/>
  <c r="W828" i="3"/>
  <c r="V828" i="3"/>
  <c r="U828" i="3"/>
  <c r="T828" i="3"/>
  <c r="S828" i="3"/>
  <c r="R828" i="3"/>
  <c r="Q828" i="3"/>
  <c r="P828" i="3"/>
  <c r="O828" i="3"/>
  <c r="N828" i="3"/>
  <c r="M828" i="3"/>
  <c r="AC827" i="3"/>
  <c r="AB827" i="3"/>
  <c r="AA827" i="3"/>
  <c r="Z827" i="3"/>
  <c r="Y827" i="3"/>
  <c r="X827" i="3"/>
  <c r="W827" i="3"/>
  <c r="V827" i="3"/>
  <c r="U827" i="3"/>
  <c r="T827" i="3"/>
  <c r="S827" i="3"/>
  <c r="R827" i="3"/>
  <c r="Q827" i="3"/>
  <c r="P827" i="3"/>
  <c r="O827" i="3"/>
  <c r="N827" i="3"/>
  <c r="M827" i="3"/>
  <c r="AC825" i="3"/>
  <c r="AB825" i="3"/>
  <c r="AA825" i="3"/>
  <c r="Z825" i="3"/>
  <c r="Y825" i="3"/>
  <c r="X825" i="3"/>
  <c r="W825" i="3"/>
  <c r="V825" i="3"/>
  <c r="U825" i="3"/>
  <c r="T825" i="3"/>
  <c r="S825" i="3"/>
  <c r="R825" i="3"/>
  <c r="Q825" i="3"/>
  <c r="P825" i="3"/>
  <c r="O825" i="3"/>
  <c r="N825" i="3"/>
  <c r="M825" i="3"/>
  <c r="AC824" i="3"/>
  <c r="AB824" i="3"/>
  <c r="AA824" i="3"/>
  <c r="Z824" i="3"/>
  <c r="Y824" i="3"/>
  <c r="X824" i="3"/>
  <c r="W824" i="3"/>
  <c r="V824" i="3"/>
  <c r="U824" i="3"/>
  <c r="T824" i="3"/>
  <c r="S824" i="3"/>
  <c r="R824" i="3"/>
  <c r="Q824" i="3"/>
  <c r="P824" i="3"/>
  <c r="O824" i="3"/>
  <c r="N824" i="3"/>
  <c r="M824" i="3"/>
  <c r="AC821" i="3"/>
  <c r="AB821" i="3"/>
  <c r="AA821" i="3"/>
  <c r="Z821" i="3"/>
  <c r="Y821" i="3"/>
  <c r="X821" i="3"/>
  <c r="W821" i="3"/>
  <c r="V821" i="3"/>
  <c r="U821" i="3"/>
  <c r="T821" i="3"/>
  <c r="S821" i="3"/>
  <c r="R821" i="3"/>
  <c r="Q821" i="3"/>
  <c r="P821" i="3"/>
  <c r="O821" i="3"/>
  <c r="N821" i="3"/>
  <c r="M821" i="3"/>
  <c r="AC820" i="3"/>
  <c r="AB820" i="3"/>
  <c r="AA820" i="3"/>
  <c r="Z820" i="3"/>
  <c r="Y820" i="3"/>
  <c r="X820" i="3"/>
  <c r="W820" i="3"/>
  <c r="V820" i="3"/>
  <c r="U820" i="3"/>
  <c r="T820" i="3"/>
  <c r="S820" i="3"/>
  <c r="R820" i="3"/>
  <c r="Q820" i="3"/>
  <c r="P820" i="3"/>
  <c r="O820" i="3"/>
  <c r="N820" i="3"/>
  <c r="M820" i="3"/>
  <c r="AC819" i="3"/>
  <c r="AB819" i="3"/>
  <c r="AA819" i="3"/>
  <c r="Z819" i="3"/>
  <c r="Y819" i="3"/>
  <c r="X819" i="3"/>
  <c r="W819" i="3"/>
  <c r="V819" i="3"/>
  <c r="U819" i="3"/>
  <c r="T819" i="3"/>
  <c r="S819" i="3"/>
  <c r="R819" i="3"/>
  <c r="Q819" i="3"/>
  <c r="P819" i="3"/>
  <c r="O819" i="3"/>
  <c r="N819" i="3"/>
  <c r="M819" i="3"/>
  <c r="AC817" i="3"/>
  <c r="AB817" i="3"/>
  <c r="AA817" i="3"/>
  <c r="Z817" i="3"/>
  <c r="Y817" i="3"/>
  <c r="X817" i="3"/>
  <c r="W817" i="3"/>
  <c r="V817" i="3"/>
  <c r="U817" i="3"/>
  <c r="T817" i="3"/>
  <c r="S817" i="3"/>
  <c r="R817" i="3"/>
  <c r="Q817" i="3"/>
  <c r="P817" i="3"/>
  <c r="O817" i="3"/>
  <c r="N817" i="3"/>
  <c r="M817" i="3"/>
  <c r="AC816" i="3"/>
  <c r="AB816" i="3"/>
  <c r="AA816" i="3"/>
  <c r="Z816" i="3"/>
  <c r="Y816" i="3"/>
  <c r="X816" i="3"/>
  <c r="W816" i="3"/>
  <c r="V816" i="3"/>
  <c r="U816" i="3"/>
  <c r="T816" i="3"/>
  <c r="S816" i="3"/>
  <c r="R816" i="3"/>
  <c r="Q816" i="3"/>
  <c r="P816" i="3"/>
  <c r="O816" i="3"/>
  <c r="N816" i="3"/>
  <c r="M816" i="3"/>
  <c r="AC815" i="3"/>
  <c r="AB815" i="3"/>
  <c r="AA815" i="3"/>
  <c r="Z815" i="3"/>
  <c r="Y815" i="3"/>
  <c r="X815" i="3"/>
  <c r="W815" i="3"/>
  <c r="V815" i="3"/>
  <c r="U815" i="3"/>
  <c r="T815" i="3"/>
  <c r="S815" i="3"/>
  <c r="R815" i="3"/>
  <c r="Q815" i="3"/>
  <c r="P815" i="3"/>
  <c r="O815" i="3"/>
  <c r="N815" i="3"/>
  <c r="M815" i="3"/>
  <c r="AC813" i="3"/>
  <c r="AB813" i="3"/>
  <c r="AA813" i="3"/>
  <c r="Z813" i="3"/>
  <c r="Y813" i="3"/>
  <c r="X813" i="3"/>
  <c r="W813" i="3"/>
  <c r="V813" i="3"/>
  <c r="U813" i="3"/>
  <c r="T813" i="3"/>
  <c r="S813" i="3"/>
  <c r="R813" i="3"/>
  <c r="Q813" i="3"/>
  <c r="P813" i="3"/>
  <c r="O813" i="3"/>
  <c r="N813" i="3"/>
  <c r="M813" i="3"/>
  <c r="AC812" i="3"/>
  <c r="AB812" i="3"/>
  <c r="AA812" i="3"/>
  <c r="Z812" i="3"/>
  <c r="Y812" i="3"/>
  <c r="X812" i="3"/>
  <c r="W812" i="3"/>
  <c r="V812" i="3"/>
  <c r="U812" i="3"/>
  <c r="T812" i="3"/>
  <c r="S812" i="3"/>
  <c r="R812" i="3"/>
  <c r="Q812" i="3"/>
  <c r="P812" i="3"/>
  <c r="O812" i="3"/>
  <c r="N812" i="3"/>
  <c r="M812" i="3"/>
  <c r="AC811" i="3"/>
  <c r="AB811" i="3"/>
  <c r="AA811" i="3"/>
  <c r="Z811" i="3"/>
  <c r="Y811" i="3"/>
  <c r="X811" i="3"/>
  <c r="W811" i="3"/>
  <c r="V811" i="3"/>
  <c r="U811" i="3"/>
  <c r="T811" i="3"/>
  <c r="S811" i="3"/>
  <c r="R811" i="3"/>
  <c r="Q811" i="3"/>
  <c r="P811" i="3"/>
  <c r="O811" i="3"/>
  <c r="N811" i="3"/>
  <c r="M811" i="3"/>
  <c r="N805" i="3"/>
  <c r="O805" i="3"/>
  <c r="P805" i="3"/>
  <c r="Q805" i="3"/>
  <c r="R805" i="3"/>
  <c r="S805" i="3"/>
  <c r="T805" i="3"/>
  <c r="U805" i="3"/>
  <c r="V805" i="3"/>
  <c r="W805" i="3"/>
  <c r="X805" i="3"/>
  <c r="Y805" i="3"/>
  <c r="Z805" i="3"/>
  <c r="AA805" i="3"/>
  <c r="AB805" i="3"/>
  <c r="AC805" i="3"/>
  <c r="N806" i="3"/>
  <c r="O806" i="3"/>
  <c r="P806" i="3"/>
  <c r="Q806" i="3"/>
  <c r="R806" i="3"/>
  <c r="S806" i="3"/>
  <c r="T806" i="3"/>
  <c r="U806" i="3"/>
  <c r="V806" i="3"/>
  <c r="W806" i="3"/>
  <c r="X806" i="3"/>
  <c r="Y806" i="3"/>
  <c r="Z806" i="3"/>
  <c r="AA806" i="3"/>
  <c r="AB806" i="3"/>
  <c r="AC806" i="3"/>
  <c r="N807" i="3"/>
  <c r="O807" i="3"/>
  <c r="P807" i="3"/>
  <c r="Q807" i="3"/>
  <c r="R807" i="3"/>
  <c r="S807" i="3"/>
  <c r="T807" i="3"/>
  <c r="U807" i="3"/>
  <c r="V807" i="3"/>
  <c r="W807" i="3"/>
  <c r="X807" i="3"/>
  <c r="Y807" i="3"/>
  <c r="Z807" i="3"/>
  <c r="AA807" i="3"/>
  <c r="AB807" i="3"/>
  <c r="AC807" i="3"/>
  <c r="M806" i="3"/>
  <c r="M807" i="3"/>
  <c r="M805" i="3"/>
  <c r="AC803" i="3"/>
  <c r="AB803" i="3"/>
  <c r="AA803" i="3"/>
  <c r="Z803" i="3"/>
  <c r="Y803" i="3"/>
  <c r="X803" i="3"/>
  <c r="W803" i="3"/>
  <c r="V803" i="3"/>
  <c r="U803" i="3"/>
  <c r="T803" i="3"/>
  <c r="S803" i="3"/>
  <c r="R803" i="3"/>
  <c r="Q803" i="3"/>
  <c r="P803" i="3"/>
  <c r="O803" i="3"/>
  <c r="N803" i="3"/>
  <c r="M803" i="3"/>
  <c r="AC802" i="3"/>
  <c r="AB802" i="3"/>
  <c r="AA802" i="3"/>
  <c r="Z802" i="3"/>
  <c r="Y802" i="3"/>
  <c r="X802" i="3"/>
  <c r="W802" i="3"/>
  <c r="V802" i="3"/>
  <c r="U802" i="3"/>
  <c r="T802" i="3"/>
  <c r="S802" i="3"/>
  <c r="R802" i="3"/>
  <c r="Q802" i="3"/>
  <c r="P802" i="3"/>
  <c r="O802" i="3"/>
  <c r="N802" i="3"/>
  <c r="M802" i="3"/>
  <c r="AC801" i="3"/>
  <c r="AB801" i="3"/>
  <c r="AA801" i="3"/>
  <c r="Z801" i="3"/>
  <c r="Y801" i="3"/>
  <c r="X801" i="3"/>
  <c r="W801" i="3"/>
  <c r="V801" i="3"/>
  <c r="U801" i="3"/>
  <c r="T801" i="3"/>
  <c r="S801" i="3"/>
  <c r="R801" i="3"/>
  <c r="Q801" i="3"/>
  <c r="P801" i="3"/>
  <c r="O801" i="3"/>
  <c r="N801" i="3"/>
  <c r="M801" i="3"/>
  <c r="AC800" i="3"/>
  <c r="AB800" i="3"/>
  <c r="AA800" i="3"/>
  <c r="Z800" i="3"/>
  <c r="Y800" i="3"/>
  <c r="X800" i="3"/>
  <c r="W800" i="3"/>
  <c r="V800" i="3"/>
  <c r="U800" i="3"/>
  <c r="T800" i="3"/>
  <c r="S800" i="3"/>
  <c r="R800" i="3"/>
  <c r="Q800" i="3"/>
  <c r="P800" i="3"/>
  <c r="O800" i="3"/>
  <c r="N800" i="3"/>
  <c r="M800" i="3"/>
  <c r="AC798" i="3"/>
  <c r="AB798" i="3"/>
  <c r="AA798" i="3"/>
  <c r="Z798" i="3"/>
  <c r="Y798" i="3"/>
  <c r="X798" i="3"/>
  <c r="W798" i="3"/>
  <c r="V798" i="3"/>
  <c r="U798" i="3"/>
  <c r="T798" i="3"/>
  <c r="S798" i="3"/>
  <c r="R798" i="3"/>
  <c r="Q798" i="3"/>
  <c r="P798" i="3"/>
  <c r="O798" i="3"/>
  <c r="N798" i="3"/>
  <c r="M798" i="3"/>
  <c r="AC797" i="3"/>
  <c r="AB797" i="3"/>
  <c r="AA797" i="3"/>
  <c r="Z797" i="3"/>
  <c r="Y797" i="3"/>
  <c r="X797" i="3"/>
  <c r="W797" i="3"/>
  <c r="V797" i="3"/>
  <c r="U797" i="3"/>
  <c r="T797" i="3"/>
  <c r="S797" i="3"/>
  <c r="R797" i="3"/>
  <c r="Q797" i="3"/>
  <c r="P797" i="3"/>
  <c r="O797" i="3"/>
  <c r="N797" i="3"/>
  <c r="M797" i="3"/>
  <c r="AC796" i="3"/>
  <c r="AB796" i="3"/>
  <c r="AA796" i="3"/>
  <c r="Z796" i="3"/>
  <c r="Y796" i="3"/>
  <c r="X796" i="3"/>
  <c r="W796" i="3"/>
  <c r="V796" i="3"/>
  <c r="U796" i="3"/>
  <c r="T796" i="3"/>
  <c r="S796" i="3"/>
  <c r="R796" i="3"/>
  <c r="Q796" i="3"/>
  <c r="P796" i="3"/>
  <c r="O796" i="3"/>
  <c r="N796" i="3"/>
  <c r="M796" i="3"/>
  <c r="AC795" i="3"/>
  <c r="AB795" i="3"/>
  <c r="AA795" i="3"/>
  <c r="Z795" i="3"/>
  <c r="Y795" i="3"/>
  <c r="X795" i="3"/>
  <c r="W795" i="3"/>
  <c r="V795" i="3"/>
  <c r="U795" i="3"/>
  <c r="T795" i="3"/>
  <c r="S795" i="3"/>
  <c r="R795" i="3"/>
  <c r="Q795" i="3"/>
  <c r="P795" i="3"/>
  <c r="O795" i="3"/>
  <c r="N795" i="3"/>
  <c r="M795" i="3"/>
  <c r="O791" i="3"/>
  <c r="O789" i="3" s="1"/>
  <c r="P791" i="3"/>
  <c r="P789" i="3" s="1"/>
  <c r="Q791" i="3"/>
  <c r="Q789" i="3" s="1"/>
  <c r="R791" i="3"/>
  <c r="R789" i="3" s="1"/>
  <c r="S791" i="3"/>
  <c r="S789" i="3" s="1"/>
  <c r="T791" i="3"/>
  <c r="T789" i="3" s="1"/>
  <c r="U791" i="3"/>
  <c r="U789" i="3" s="1"/>
  <c r="V791" i="3"/>
  <c r="V789" i="3" s="1"/>
  <c r="W791" i="3"/>
  <c r="W789" i="3" s="1"/>
  <c r="X791" i="3"/>
  <c r="X789" i="3" s="1"/>
  <c r="Y791" i="3"/>
  <c r="Y789" i="3" s="1"/>
  <c r="Z791" i="3"/>
  <c r="Z789" i="3" s="1"/>
  <c r="AA791" i="3"/>
  <c r="AA789" i="3" s="1"/>
  <c r="AB791" i="3"/>
  <c r="AB789" i="3" s="1"/>
  <c r="AC791" i="3"/>
  <c r="AC789" i="3" s="1"/>
  <c r="N791" i="3"/>
  <c r="M791" i="3"/>
  <c r="N790" i="3"/>
  <c r="N789" i="3" s="1"/>
  <c r="M790" i="3"/>
  <c r="O787" i="3"/>
  <c r="P787" i="3"/>
  <c r="Q787" i="3"/>
  <c r="R787" i="3"/>
  <c r="S787" i="3"/>
  <c r="T787" i="3"/>
  <c r="U787" i="3"/>
  <c r="V787" i="3"/>
  <c r="W787" i="3"/>
  <c r="X787" i="3"/>
  <c r="Y787" i="3"/>
  <c r="Z787" i="3"/>
  <c r="AA787" i="3"/>
  <c r="N788" i="3"/>
  <c r="M788" i="3"/>
  <c r="N787" i="3"/>
  <c r="M787" i="3"/>
  <c r="N785" i="3"/>
  <c r="M785" i="3"/>
  <c r="M770" i="3"/>
  <c r="M769" i="3"/>
  <c r="M768" i="3"/>
  <c r="M767" i="3"/>
  <c r="M766" i="3"/>
  <c r="M765" i="3"/>
  <c r="M764" i="3"/>
  <c r="M762" i="3"/>
  <c r="M761" i="3"/>
  <c r="M760" i="3"/>
  <c r="M759" i="3"/>
  <c r="M758" i="3"/>
  <c r="M757" i="3"/>
  <c r="M756" i="3"/>
  <c r="M754" i="3"/>
  <c r="M753" i="3"/>
  <c r="M752" i="3"/>
  <c r="M751" i="3"/>
  <c r="M750" i="3"/>
  <c r="M749" i="3"/>
  <c r="M748" i="3"/>
  <c r="M745" i="3"/>
  <c r="M740" i="3"/>
  <c r="M739" i="3"/>
  <c r="M737" i="3"/>
  <c r="N737" i="3"/>
  <c r="O737" i="3"/>
  <c r="P737" i="3"/>
  <c r="Q737" i="3"/>
  <c r="R737" i="3"/>
  <c r="S737" i="3"/>
  <c r="T737" i="3"/>
  <c r="U737" i="3"/>
  <c r="V737" i="3"/>
  <c r="W737" i="3"/>
  <c r="X737" i="3"/>
  <c r="Y737" i="3"/>
  <c r="Z737" i="3"/>
  <c r="AA737" i="3"/>
  <c r="AB737" i="3"/>
  <c r="AC737" i="3"/>
  <c r="AC736" i="3"/>
  <c r="AB736" i="3"/>
  <c r="AA736" i="3"/>
  <c r="Z736" i="3"/>
  <c r="Y736" i="3"/>
  <c r="X736" i="3"/>
  <c r="W736" i="3"/>
  <c r="V736" i="3"/>
  <c r="U736" i="3"/>
  <c r="T736" i="3"/>
  <c r="S736" i="3"/>
  <c r="R736" i="3"/>
  <c r="Q736" i="3"/>
  <c r="P736" i="3"/>
  <c r="O736" i="3"/>
  <c r="N736" i="3"/>
  <c r="M736" i="3"/>
  <c r="AC735" i="3"/>
  <c r="AB735" i="3"/>
  <c r="AA735" i="3"/>
  <c r="Z735" i="3"/>
  <c r="Y735" i="3"/>
  <c r="X735" i="3"/>
  <c r="W735" i="3"/>
  <c r="V735" i="3"/>
  <c r="U735" i="3"/>
  <c r="T735" i="3"/>
  <c r="S735" i="3"/>
  <c r="R735" i="3"/>
  <c r="Q735" i="3"/>
  <c r="P735" i="3"/>
  <c r="O735" i="3"/>
  <c r="N735" i="3"/>
  <c r="M735" i="3"/>
  <c r="AC733" i="3"/>
  <c r="AB733" i="3"/>
  <c r="AA733" i="3"/>
  <c r="Z733" i="3"/>
  <c r="Y733" i="3"/>
  <c r="X733" i="3"/>
  <c r="W733" i="3"/>
  <c r="V733" i="3"/>
  <c r="U733" i="3"/>
  <c r="T733" i="3"/>
  <c r="S733" i="3"/>
  <c r="R733" i="3"/>
  <c r="Q733" i="3"/>
  <c r="P733" i="3"/>
  <c r="O733" i="3"/>
  <c r="N733" i="3"/>
  <c r="M733" i="3"/>
  <c r="AC732" i="3"/>
  <c r="AB732" i="3"/>
  <c r="AA732" i="3"/>
  <c r="Z732" i="3"/>
  <c r="Y732" i="3"/>
  <c r="X732" i="3"/>
  <c r="W732" i="3"/>
  <c r="V732" i="3"/>
  <c r="U732" i="3"/>
  <c r="T732" i="3"/>
  <c r="S732" i="3"/>
  <c r="R732" i="3"/>
  <c r="Q732" i="3"/>
  <c r="P732" i="3"/>
  <c r="O732" i="3"/>
  <c r="N732" i="3"/>
  <c r="M732" i="3"/>
  <c r="AC730" i="3"/>
  <c r="AB730" i="3"/>
  <c r="AA730" i="3"/>
  <c r="Z730" i="3"/>
  <c r="Y730" i="3"/>
  <c r="X730" i="3"/>
  <c r="W730" i="3"/>
  <c r="V730" i="3"/>
  <c r="U730" i="3"/>
  <c r="T730" i="3"/>
  <c r="S730" i="3"/>
  <c r="R730" i="3"/>
  <c r="Q730" i="3"/>
  <c r="P730" i="3"/>
  <c r="O730" i="3"/>
  <c r="N730" i="3"/>
  <c r="M730" i="3"/>
  <c r="AC729" i="3"/>
  <c r="AB729" i="3"/>
  <c r="AA729" i="3"/>
  <c r="Z729" i="3"/>
  <c r="Y729" i="3"/>
  <c r="X729" i="3"/>
  <c r="W729" i="3"/>
  <c r="V729" i="3"/>
  <c r="U729" i="3"/>
  <c r="T729" i="3"/>
  <c r="S729" i="3"/>
  <c r="R729" i="3"/>
  <c r="Q729" i="3"/>
  <c r="P729" i="3"/>
  <c r="O729" i="3"/>
  <c r="N729" i="3"/>
  <c r="M729" i="3"/>
  <c r="AC727" i="3"/>
  <c r="AB727" i="3"/>
  <c r="AA727" i="3"/>
  <c r="Z727" i="3"/>
  <c r="Y727" i="3"/>
  <c r="X727" i="3"/>
  <c r="W727" i="3"/>
  <c r="V727" i="3"/>
  <c r="U727" i="3"/>
  <c r="T727" i="3"/>
  <c r="S727" i="3"/>
  <c r="R727" i="3"/>
  <c r="Q727" i="3"/>
  <c r="P727" i="3"/>
  <c r="O727" i="3"/>
  <c r="N727" i="3"/>
  <c r="M727" i="3"/>
  <c r="AC726" i="3"/>
  <c r="AB726" i="3"/>
  <c r="AA726" i="3"/>
  <c r="Z726" i="3"/>
  <c r="Y726" i="3"/>
  <c r="X726" i="3"/>
  <c r="W726" i="3"/>
  <c r="V726" i="3"/>
  <c r="U726" i="3"/>
  <c r="T726" i="3"/>
  <c r="S726" i="3"/>
  <c r="R726" i="3"/>
  <c r="Q726" i="3"/>
  <c r="P726" i="3"/>
  <c r="O726" i="3"/>
  <c r="N726" i="3"/>
  <c r="M726" i="3"/>
  <c r="AC724" i="3"/>
  <c r="AB724" i="3"/>
  <c r="AA724" i="3"/>
  <c r="Z724" i="3"/>
  <c r="Y724" i="3"/>
  <c r="X724" i="3"/>
  <c r="W724" i="3"/>
  <c r="V724" i="3"/>
  <c r="U724" i="3"/>
  <c r="T724" i="3"/>
  <c r="S724" i="3"/>
  <c r="R724" i="3"/>
  <c r="Q724" i="3"/>
  <c r="P724" i="3"/>
  <c r="O724" i="3"/>
  <c r="N724" i="3"/>
  <c r="M724" i="3"/>
  <c r="AC723" i="3"/>
  <c r="AB723" i="3"/>
  <c r="AA723" i="3"/>
  <c r="Z723" i="3"/>
  <c r="Y723" i="3"/>
  <c r="X723" i="3"/>
  <c r="W723" i="3"/>
  <c r="V723" i="3"/>
  <c r="U723" i="3"/>
  <c r="T723" i="3"/>
  <c r="S723" i="3"/>
  <c r="R723" i="3"/>
  <c r="Q723" i="3"/>
  <c r="P723" i="3"/>
  <c r="O723" i="3"/>
  <c r="N723" i="3"/>
  <c r="M723" i="3"/>
  <c r="AC721" i="3"/>
  <c r="AB721" i="3"/>
  <c r="AA721" i="3"/>
  <c r="Z721" i="3"/>
  <c r="Y721" i="3"/>
  <c r="X721" i="3"/>
  <c r="W721" i="3"/>
  <c r="V721" i="3"/>
  <c r="U721" i="3"/>
  <c r="T721" i="3"/>
  <c r="S721" i="3"/>
  <c r="R721" i="3"/>
  <c r="Q721" i="3"/>
  <c r="P721" i="3"/>
  <c r="O721" i="3"/>
  <c r="N721" i="3"/>
  <c r="M721" i="3"/>
  <c r="AC720" i="3"/>
  <c r="AB720" i="3"/>
  <c r="AA720" i="3"/>
  <c r="Z720" i="3"/>
  <c r="Y720" i="3"/>
  <c r="X720" i="3"/>
  <c r="W720" i="3"/>
  <c r="V720" i="3"/>
  <c r="U720" i="3"/>
  <c r="T720" i="3"/>
  <c r="S720" i="3"/>
  <c r="R720" i="3"/>
  <c r="Q720" i="3"/>
  <c r="P720" i="3"/>
  <c r="O720" i="3"/>
  <c r="N720" i="3"/>
  <c r="M720" i="3"/>
  <c r="AC718" i="3"/>
  <c r="AB718" i="3"/>
  <c r="AA718" i="3"/>
  <c r="Z718" i="3"/>
  <c r="Y718" i="3"/>
  <c r="X718" i="3"/>
  <c r="W718" i="3"/>
  <c r="V718" i="3"/>
  <c r="U718" i="3"/>
  <c r="T718" i="3"/>
  <c r="S718" i="3"/>
  <c r="R718" i="3"/>
  <c r="Q718" i="3"/>
  <c r="P718" i="3"/>
  <c r="O718" i="3"/>
  <c r="N718" i="3"/>
  <c r="M718" i="3"/>
  <c r="AC717" i="3"/>
  <c r="AB717" i="3"/>
  <c r="AA717" i="3"/>
  <c r="Z717" i="3"/>
  <c r="Y717" i="3"/>
  <c r="X717" i="3"/>
  <c r="W717" i="3"/>
  <c r="V717" i="3"/>
  <c r="U717" i="3"/>
  <c r="T717" i="3"/>
  <c r="S717" i="3"/>
  <c r="R717" i="3"/>
  <c r="Q717" i="3"/>
  <c r="P717" i="3"/>
  <c r="O717" i="3"/>
  <c r="N717" i="3"/>
  <c r="M717" i="3"/>
  <c r="AC714" i="3"/>
  <c r="AB714" i="3"/>
  <c r="AA714" i="3"/>
  <c r="Z714" i="3"/>
  <c r="Y714" i="3"/>
  <c r="X714" i="3"/>
  <c r="W714" i="3"/>
  <c r="V714" i="3"/>
  <c r="U714" i="3"/>
  <c r="T714" i="3"/>
  <c r="S714" i="3"/>
  <c r="R714" i="3"/>
  <c r="Q714" i="3"/>
  <c r="P714" i="3"/>
  <c r="O714" i="3"/>
  <c r="N714" i="3"/>
  <c r="M714" i="3"/>
  <c r="AC713" i="3"/>
  <c r="AB713" i="3"/>
  <c r="AA713" i="3"/>
  <c r="Z713" i="3"/>
  <c r="Y713" i="3"/>
  <c r="X713" i="3"/>
  <c r="W713" i="3"/>
  <c r="V713" i="3"/>
  <c r="U713" i="3"/>
  <c r="T713" i="3"/>
  <c r="S713" i="3"/>
  <c r="R713" i="3"/>
  <c r="Q713" i="3"/>
  <c r="P713" i="3"/>
  <c r="O713" i="3"/>
  <c r="N713" i="3"/>
  <c r="M713" i="3"/>
  <c r="AC712" i="3"/>
  <c r="AB712" i="3"/>
  <c r="AA712" i="3"/>
  <c r="Z712" i="3"/>
  <c r="Y712" i="3"/>
  <c r="X712" i="3"/>
  <c r="W712" i="3"/>
  <c r="V712" i="3"/>
  <c r="U712" i="3"/>
  <c r="T712" i="3"/>
  <c r="S712" i="3"/>
  <c r="R712" i="3"/>
  <c r="Q712" i="3"/>
  <c r="P712" i="3"/>
  <c r="O712" i="3"/>
  <c r="N712" i="3"/>
  <c r="M712" i="3"/>
  <c r="AC707" i="3"/>
  <c r="AB707" i="3"/>
  <c r="AA707" i="3"/>
  <c r="Z707" i="3"/>
  <c r="Y707" i="3"/>
  <c r="X707" i="3"/>
  <c r="W707" i="3"/>
  <c r="V707" i="3"/>
  <c r="U707" i="3"/>
  <c r="T707" i="3"/>
  <c r="S707" i="3"/>
  <c r="R707" i="3"/>
  <c r="Q707" i="3"/>
  <c r="P707" i="3"/>
  <c r="O707" i="3"/>
  <c r="N707" i="3"/>
  <c r="M707" i="3"/>
  <c r="AC706" i="3"/>
  <c r="AB706" i="3"/>
  <c r="AA706" i="3"/>
  <c r="Z706" i="3"/>
  <c r="Y706" i="3"/>
  <c r="X706" i="3"/>
  <c r="W706" i="3"/>
  <c r="V706" i="3"/>
  <c r="U706" i="3"/>
  <c r="T706" i="3"/>
  <c r="S706" i="3"/>
  <c r="R706" i="3"/>
  <c r="Q706" i="3"/>
  <c r="P706" i="3"/>
  <c r="O706" i="3"/>
  <c r="N706" i="3"/>
  <c r="M706" i="3"/>
  <c r="AC705" i="3"/>
  <c r="AB705" i="3"/>
  <c r="AA705" i="3"/>
  <c r="Z705" i="3"/>
  <c r="Y705" i="3"/>
  <c r="X705" i="3"/>
  <c r="W705" i="3"/>
  <c r="V705" i="3"/>
  <c r="U705" i="3"/>
  <c r="T705" i="3"/>
  <c r="S705" i="3"/>
  <c r="R705" i="3"/>
  <c r="Q705" i="3"/>
  <c r="P705" i="3"/>
  <c r="O705" i="3"/>
  <c r="N705" i="3"/>
  <c r="M705" i="3"/>
  <c r="AC710" i="3"/>
  <c r="AB710" i="3"/>
  <c r="AA710" i="3"/>
  <c r="Z710" i="3"/>
  <c r="Y710" i="3"/>
  <c r="X710" i="3"/>
  <c r="W710" i="3"/>
  <c r="V710" i="3"/>
  <c r="U710" i="3"/>
  <c r="T710" i="3"/>
  <c r="S710" i="3"/>
  <c r="R710" i="3"/>
  <c r="Q710" i="3"/>
  <c r="P710" i="3"/>
  <c r="O710" i="3"/>
  <c r="N710" i="3"/>
  <c r="M710" i="3"/>
  <c r="AC709" i="3"/>
  <c r="AB709" i="3"/>
  <c r="AA709" i="3"/>
  <c r="Z709" i="3"/>
  <c r="Y709" i="3"/>
  <c r="X709" i="3"/>
  <c r="W709" i="3"/>
  <c r="V709" i="3"/>
  <c r="U709" i="3"/>
  <c r="T709" i="3"/>
  <c r="S709" i="3"/>
  <c r="R709" i="3"/>
  <c r="Q709" i="3"/>
  <c r="P709" i="3"/>
  <c r="O709" i="3"/>
  <c r="N709" i="3"/>
  <c r="M709" i="3"/>
  <c r="AC703" i="3"/>
  <c r="AB703" i="3"/>
  <c r="AA703" i="3"/>
  <c r="Z703" i="3"/>
  <c r="Y703" i="3"/>
  <c r="X703" i="3"/>
  <c r="W703" i="3"/>
  <c r="V703" i="3"/>
  <c r="U703" i="3"/>
  <c r="T703" i="3"/>
  <c r="S703" i="3"/>
  <c r="R703" i="3"/>
  <c r="Q703" i="3"/>
  <c r="P703" i="3"/>
  <c r="O703" i="3"/>
  <c r="N703" i="3"/>
  <c r="M703" i="3"/>
  <c r="AC702" i="3"/>
  <c r="AB702" i="3"/>
  <c r="AA702" i="3"/>
  <c r="Z702" i="3"/>
  <c r="Y702" i="3"/>
  <c r="X702" i="3"/>
  <c r="W702" i="3"/>
  <c r="V702" i="3"/>
  <c r="U702" i="3"/>
  <c r="T702" i="3"/>
  <c r="S702" i="3"/>
  <c r="R702" i="3"/>
  <c r="Q702" i="3"/>
  <c r="P702" i="3"/>
  <c r="O702" i="3"/>
  <c r="N702" i="3"/>
  <c r="M702" i="3"/>
  <c r="M700" i="3"/>
  <c r="N700" i="3"/>
  <c r="O700" i="3"/>
  <c r="P700" i="3"/>
  <c r="Q700" i="3"/>
  <c r="R700" i="3"/>
  <c r="S700" i="3"/>
  <c r="T700" i="3"/>
  <c r="U700" i="3"/>
  <c r="V700" i="3"/>
  <c r="W700" i="3"/>
  <c r="X700" i="3"/>
  <c r="Y700" i="3"/>
  <c r="Z700" i="3"/>
  <c r="AA700" i="3"/>
  <c r="AB700" i="3"/>
  <c r="AC700" i="3"/>
  <c r="AC699" i="3"/>
  <c r="AB699" i="3"/>
  <c r="AA699" i="3"/>
  <c r="Z699" i="3"/>
  <c r="Y699" i="3"/>
  <c r="X699" i="3"/>
  <c r="W699" i="3"/>
  <c r="V699" i="3"/>
  <c r="U699" i="3"/>
  <c r="T699" i="3"/>
  <c r="S699" i="3"/>
  <c r="R699" i="3"/>
  <c r="Q699" i="3"/>
  <c r="P699" i="3"/>
  <c r="O699" i="3"/>
  <c r="N699" i="3"/>
  <c r="M699" i="3"/>
  <c r="AC698" i="3"/>
  <c r="AB698" i="3"/>
  <c r="AA698" i="3"/>
  <c r="Z698" i="3"/>
  <c r="Y698" i="3"/>
  <c r="X698" i="3"/>
  <c r="W698" i="3"/>
  <c r="V698" i="3"/>
  <c r="U698" i="3"/>
  <c r="T698" i="3"/>
  <c r="S698" i="3"/>
  <c r="R698" i="3"/>
  <c r="Q698" i="3"/>
  <c r="P698" i="3"/>
  <c r="O698" i="3"/>
  <c r="N698" i="3"/>
  <c r="M698" i="3"/>
  <c r="AC696" i="3"/>
  <c r="AB696" i="3"/>
  <c r="AA696" i="3"/>
  <c r="Z696" i="3"/>
  <c r="Y696" i="3"/>
  <c r="X696" i="3"/>
  <c r="W696" i="3"/>
  <c r="V696" i="3"/>
  <c r="U696" i="3"/>
  <c r="T696" i="3"/>
  <c r="S696" i="3"/>
  <c r="R696" i="3"/>
  <c r="Q696" i="3"/>
  <c r="P696" i="3"/>
  <c r="O696" i="3"/>
  <c r="N696" i="3"/>
  <c r="M696" i="3"/>
  <c r="AC695" i="3"/>
  <c r="AB695" i="3"/>
  <c r="AA695" i="3"/>
  <c r="Z695" i="3"/>
  <c r="Y695" i="3"/>
  <c r="X695" i="3"/>
  <c r="W695" i="3"/>
  <c r="V695" i="3"/>
  <c r="U695" i="3"/>
  <c r="T695" i="3"/>
  <c r="S695" i="3"/>
  <c r="R695" i="3"/>
  <c r="Q695" i="3"/>
  <c r="P695" i="3"/>
  <c r="O695" i="3"/>
  <c r="N695" i="3"/>
  <c r="M695" i="3"/>
  <c r="AC692" i="3"/>
  <c r="AB692" i="3"/>
  <c r="AA692" i="3"/>
  <c r="Z692" i="3"/>
  <c r="Y692" i="3"/>
  <c r="X692" i="3"/>
  <c r="W692" i="3"/>
  <c r="V692" i="3"/>
  <c r="U692" i="3"/>
  <c r="T692" i="3"/>
  <c r="S692" i="3"/>
  <c r="R692" i="3"/>
  <c r="Q692" i="3"/>
  <c r="P692" i="3"/>
  <c r="O692" i="3"/>
  <c r="N692" i="3"/>
  <c r="M692" i="3"/>
  <c r="AC691" i="3"/>
  <c r="AB691" i="3"/>
  <c r="AA691" i="3"/>
  <c r="Z691" i="3"/>
  <c r="Y691" i="3"/>
  <c r="X691" i="3"/>
  <c r="W691" i="3"/>
  <c r="V691" i="3"/>
  <c r="U691" i="3"/>
  <c r="T691" i="3"/>
  <c r="S691" i="3"/>
  <c r="R691" i="3"/>
  <c r="Q691" i="3"/>
  <c r="P691" i="3"/>
  <c r="O691" i="3"/>
  <c r="N691" i="3"/>
  <c r="M691" i="3"/>
  <c r="AC690" i="3"/>
  <c r="AB690" i="3"/>
  <c r="AA690" i="3"/>
  <c r="Z690" i="3"/>
  <c r="Y690" i="3"/>
  <c r="X690" i="3"/>
  <c r="W690" i="3"/>
  <c r="V690" i="3"/>
  <c r="U690" i="3"/>
  <c r="T690" i="3"/>
  <c r="S690" i="3"/>
  <c r="R690" i="3"/>
  <c r="Q690" i="3"/>
  <c r="P690" i="3"/>
  <c r="O690" i="3"/>
  <c r="N690" i="3"/>
  <c r="M690" i="3"/>
  <c r="AC688" i="3"/>
  <c r="AB688" i="3"/>
  <c r="AA688" i="3"/>
  <c r="Z688" i="3"/>
  <c r="Y688" i="3"/>
  <c r="X688" i="3"/>
  <c r="W688" i="3"/>
  <c r="V688" i="3"/>
  <c r="U688" i="3"/>
  <c r="T688" i="3"/>
  <c r="S688" i="3"/>
  <c r="R688" i="3"/>
  <c r="Q688" i="3"/>
  <c r="P688" i="3"/>
  <c r="O688" i="3"/>
  <c r="N688" i="3"/>
  <c r="M688" i="3"/>
  <c r="AC687" i="3"/>
  <c r="AB687" i="3"/>
  <c r="AA687" i="3"/>
  <c r="Z687" i="3"/>
  <c r="Y687" i="3"/>
  <c r="X687" i="3"/>
  <c r="W687" i="3"/>
  <c r="V687" i="3"/>
  <c r="U687" i="3"/>
  <c r="T687" i="3"/>
  <c r="S687" i="3"/>
  <c r="R687" i="3"/>
  <c r="Q687" i="3"/>
  <c r="P687" i="3"/>
  <c r="O687" i="3"/>
  <c r="N687" i="3"/>
  <c r="M687" i="3"/>
  <c r="AC686" i="3"/>
  <c r="AB686" i="3"/>
  <c r="AA686" i="3"/>
  <c r="Z686" i="3"/>
  <c r="Y686" i="3"/>
  <c r="X686" i="3"/>
  <c r="W686" i="3"/>
  <c r="V686" i="3"/>
  <c r="U686" i="3"/>
  <c r="T686" i="3"/>
  <c r="S686" i="3"/>
  <c r="R686" i="3"/>
  <c r="Q686" i="3"/>
  <c r="P686" i="3"/>
  <c r="O686" i="3"/>
  <c r="N686" i="3"/>
  <c r="M686" i="3"/>
  <c r="AC684" i="3"/>
  <c r="AB684" i="3"/>
  <c r="AA684" i="3"/>
  <c r="Z684" i="3"/>
  <c r="Y684" i="3"/>
  <c r="X684" i="3"/>
  <c r="W684" i="3"/>
  <c r="V684" i="3"/>
  <c r="U684" i="3"/>
  <c r="T684" i="3"/>
  <c r="S684" i="3"/>
  <c r="R684" i="3"/>
  <c r="Q684" i="3"/>
  <c r="P684" i="3"/>
  <c r="O684" i="3"/>
  <c r="N684" i="3"/>
  <c r="M684" i="3"/>
  <c r="AC683" i="3"/>
  <c r="AB683" i="3"/>
  <c r="AA683" i="3"/>
  <c r="Z683" i="3"/>
  <c r="Y683" i="3"/>
  <c r="X683" i="3"/>
  <c r="W683" i="3"/>
  <c r="V683" i="3"/>
  <c r="U683" i="3"/>
  <c r="T683" i="3"/>
  <c r="S683" i="3"/>
  <c r="R683" i="3"/>
  <c r="Q683" i="3"/>
  <c r="P683" i="3"/>
  <c r="O683" i="3"/>
  <c r="N683" i="3"/>
  <c r="M683" i="3"/>
  <c r="AC682" i="3"/>
  <c r="AB682" i="3"/>
  <c r="AA682" i="3"/>
  <c r="Z682" i="3"/>
  <c r="Y682" i="3"/>
  <c r="X682" i="3"/>
  <c r="W682" i="3"/>
  <c r="V682" i="3"/>
  <c r="U682" i="3"/>
  <c r="T682" i="3"/>
  <c r="S682" i="3"/>
  <c r="R682" i="3"/>
  <c r="Q682" i="3"/>
  <c r="P682" i="3"/>
  <c r="O682" i="3"/>
  <c r="N682" i="3"/>
  <c r="M682" i="3"/>
  <c r="AC679" i="3"/>
  <c r="AB679" i="3"/>
  <c r="AA679" i="3"/>
  <c r="Z679" i="3"/>
  <c r="Y679" i="3"/>
  <c r="X679" i="3"/>
  <c r="W679" i="3"/>
  <c r="V679" i="3"/>
  <c r="U679" i="3"/>
  <c r="T679" i="3"/>
  <c r="S679" i="3"/>
  <c r="R679" i="3"/>
  <c r="Q679" i="3"/>
  <c r="P679" i="3"/>
  <c r="O679" i="3"/>
  <c r="N679" i="3"/>
  <c r="M679" i="3"/>
  <c r="AC678" i="3"/>
  <c r="AB678" i="3"/>
  <c r="AA678" i="3"/>
  <c r="Z678" i="3"/>
  <c r="Y678" i="3"/>
  <c r="X678" i="3"/>
  <c r="W678" i="3"/>
  <c r="V678" i="3"/>
  <c r="U678" i="3"/>
  <c r="T678" i="3"/>
  <c r="S678" i="3"/>
  <c r="R678" i="3"/>
  <c r="Q678" i="3"/>
  <c r="P678" i="3"/>
  <c r="O678" i="3"/>
  <c r="N678" i="3"/>
  <c r="M678" i="3"/>
  <c r="AC677" i="3"/>
  <c r="AB677" i="3"/>
  <c r="AA677" i="3"/>
  <c r="Z677" i="3"/>
  <c r="Y677" i="3"/>
  <c r="X677" i="3"/>
  <c r="W677" i="3"/>
  <c r="V677" i="3"/>
  <c r="U677" i="3"/>
  <c r="T677" i="3"/>
  <c r="S677" i="3"/>
  <c r="R677" i="3"/>
  <c r="Q677" i="3"/>
  <c r="P677" i="3"/>
  <c r="O677" i="3"/>
  <c r="N677" i="3"/>
  <c r="M677" i="3"/>
  <c r="AC676" i="3"/>
  <c r="AB676" i="3"/>
  <c r="AA676" i="3"/>
  <c r="Z676" i="3"/>
  <c r="Y676" i="3"/>
  <c r="X676" i="3"/>
  <c r="W676" i="3"/>
  <c r="V676" i="3"/>
  <c r="U676" i="3"/>
  <c r="T676" i="3"/>
  <c r="S676" i="3"/>
  <c r="R676" i="3"/>
  <c r="Q676" i="3"/>
  <c r="P676" i="3"/>
  <c r="O676" i="3"/>
  <c r="N676" i="3"/>
  <c r="M676" i="3"/>
  <c r="AC674" i="3"/>
  <c r="AB674" i="3"/>
  <c r="AA674" i="3"/>
  <c r="Z674" i="3"/>
  <c r="Y674" i="3"/>
  <c r="X674" i="3"/>
  <c r="W674" i="3"/>
  <c r="V674" i="3"/>
  <c r="U674" i="3"/>
  <c r="T674" i="3"/>
  <c r="S674" i="3"/>
  <c r="R674" i="3"/>
  <c r="Q674" i="3"/>
  <c r="P674" i="3"/>
  <c r="O674" i="3"/>
  <c r="N674" i="3"/>
  <c r="M674" i="3"/>
  <c r="AC673" i="3"/>
  <c r="AB673" i="3"/>
  <c r="AA673" i="3"/>
  <c r="Z673" i="3"/>
  <c r="Y673" i="3"/>
  <c r="X673" i="3"/>
  <c r="W673" i="3"/>
  <c r="V673" i="3"/>
  <c r="U673" i="3"/>
  <c r="T673" i="3"/>
  <c r="S673" i="3"/>
  <c r="R673" i="3"/>
  <c r="Q673" i="3"/>
  <c r="P673" i="3"/>
  <c r="O673" i="3"/>
  <c r="N673" i="3"/>
  <c r="M673" i="3"/>
  <c r="AC672" i="3"/>
  <c r="AB672" i="3"/>
  <c r="AA672" i="3"/>
  <c r="Z672" i="3"/>
  <c r="Y672" i="3"/>
  <c r="X672" i="3"/>
  <c r="W672" i="3"/>
  <c r="V672" i="3"/>
  <c r="U672" i="3"/>
  <c r="T672" i="3"/>
  <c r="S672" i="3"/>
  <c r="R672" i="3"/>
  <c r="Q672" i="3"/>
  <c r="P672" i="3"/>
  <c r="O672" i="3"/>
  <c r="N672" i="3"/>
  <c r="M672" i="3"/>
  <c r="AC671" i="3"/>
  <c r="AB671" i="3"/>
  <c r="AA671" i="3"/>
  <c r="Z671" i="3"/>
  <c r="Y671" i="3"/>
  <c r="X671" i="3"/>
  <c r="W671" i="3"/>
  <c r="V671" i="3"/>
  <c r="U671" i="3"/>
  <c r="T671" i="3"/>
  <c r="S671" i="3"/>
  <c r="R671" i="3"/>
  <c r="Q671" i="3"/>
  <c r="P671" i="3"/>
  <c r="O671" i="3"/>
  <c r="N671" i="3"/>
  <c r="M671" i="3"/>
  <c r="AC669" i="3"/>
  <c r="AB669" i="3"/>
  <c r="AA669" i="3"/>
  <c r="Z669" i="3"/>
  <c r="Y669" i="3"/>
  <c r="X669" i="3"/>
  <c r="W669" i="3"/>
  <c r="V669" i="3"/>
  <c r="U669" i="3"/>
  <c r="T669" i="3"/>
  <c r="S669" i="3"/>
  <c r="R669" i="3"/>
  <c r="Q669" i="3"/>
  <c r="P669" i="3"/>
  <c r="O669" i="3"/>
  <c r="N669" i="3"/>
  <c r="M669" i="3"/>
  <c r="AC668" i="3"/>
  <c r="AB668" i="3"/>
  <c r="AA668" i="3"/>
  <c r="Z668" i="3"/>
  <c r="Y668" i="3"/>
  <c r="X668" i="3"/>
  <c r="W668" i="3"/>
  <c r="V668" i="3"/>
  <c r="U668" i="3"/>
  <c r="T668" i="3"/>
  <c r="S668" i="3"/>
  <c r="R668" i="3"/>
  <c r="Q668" i="3"/>
  <c r="P668" i="3"/>
  <c r="O668" i="3"/>
  <c r="N668" i="3"/>
  <c r="M668" i="3"/>
  <c r="AC667" i="3"/>
  <c r="AB667" i="3"/>
  <c r="AA667" i="3"/>
  <c r="Z667" i="3"/>
  <c r="Y667" i="3"/>
  <c r="X667" i="3"/>
  <c r="W667" i="3"/>
  <c r="V667" i="3"/>
  <c r="U667" i="3"/>
  <c r="T667" i="3"/>
  <c r="S667" i="3"/>
  <c r="R667" i="3"/>
  <c r="Q667" i="3"/>
  <c r="P667" i="3"/>
  <c r="O667" i="3"/>
  <c r="N667" i="3"/>
  <c r="M667" i="3"/>
  <c r="AC666" i="3"/>
  <c r="AB666" i="3"/>
  <c r="AA666" i="3"/>
  <c r="Z666" i="3"/>
  <c r="Y666" i="3"/>
  <c r="X666" i="3"/>
  <c r="W666" i="3"/>
  <c r="V666" i="3"/>
  <c r="U666" i="3"/>
  <c r="T666" i="3"/>
  <c r="S666" i="3"/>
  <c r="R666" i="3"/>
  <c r="Q666" i="3"/>
  <c r="P666" i="3"/>
  <c r="O666" i="3"/>
  <c r="N666" i="3"/>
  <c r="M666" i="3"/>
  <c r="M662" i="3"/>
  <c r="M661" i="3"/>
  <c r="M659" i="3"/>
  <c r="N659" i="3"/>
  <c r="O659" i="3"/>
  <c r="P659" i="3"/>
  <c r="Q659" i="3"/>
  <c r="R659" i="3"/>
  <c r="S659" i="3"/>
  <c r="T659" i="3"/>
  <c r="U659" i="3"/>
  <c r="V659" i="3"/>
  <c r="W659" i="3"/>
  <c r="X659" i="3"/>
  <c r="Y659" i="3"/>
  <c r="Z659" i="3"/>
  <c r="AA659" i="3"/>
  <c r="AB659" i="3"/>
  <c r="AC659" i="3"/>
  <c r="AC658" i="3"/>
  <c r="AB658" i="3"/>
  <c r="AA658" i="3"/>
  <c r="Z658" i="3"/>
  <c r="Y658" i="3"/>
  <c r="X658" i="3"/>
  <c r="W658" i="3"/>
  <c r="V658" i="3"/>
  <c r="U658" i="3"/>
  <c r="T658" i="3"/>
  <c r="S658" i="3"/>
  <c r="R658" i="3"/>
  <c r="Q658" i="3"/>
  <c r="P658" i="3"/>
  <c r="O658" i="3"/>
  <c r="N658" i="3"/>
  <c r="M658" i="3"/>
  <c r="AC657" i="3"/>
  <c r="AB657" i="3"/>
  <c r="AA657" i="3"/>
  <c r="Z657" i="3"/>
  <c r="Y657" i="3"/>
  <c r="X657" i="3"/>
  <c r="W657" i="3"/>
  <c r="V657" i="3"/>
  <c r="U657" i="3"/>
  <c r="T657" i="3"/>
  <c r="S657" i="3"/>
  <c r="R657" i="3"/>
  <c r="Q657" i="3"/>
  <c r="P657" i="3"/>
  <c r="O657" i="3"/>
  <c r="N657" i="3"/>
  <c r="M657" i="3"/>
  <c r="AC655" i="3"/>
  <c r="AB655" i="3"/>
  <c r="AA655" i="3"/>
  <c r="Z655" i="3"/>
  <c r="Y655" i="3"/>
  <c r="X655" i="3"/>
  <c r="W655" i="3"/>
  <c r="V655" i="3"/>
  <c r="U655" i="3"/>
  <c r="T655" i="3"/>
  <c r="S655" i="3"/>
  <c r="R655" i="3"/>
  <c r="Q655" i="3"/>
  <c r="P655" i="3"/>
  <c r="O655" i="3"/>
  <c r="N655" i="3"/>
  <c r="M655" i="3"/>
  <c r="AC654" i="3"/>
  <c r="AB654" i="3"/>
  <c r="AA654" i="3"/>
  <c r="Z654" i="3"/>
  <c r="Y654" i="3"/>
  <c r="X654" i="3"/>
  <c r="W654" i="3"/>
  <c r="V654" i="3"/>
  <c r="U654" i="3"/>
  <c r="T654" i="3"/>
  <c r="S654" i="3"/>
  <c r="R654" i="3"/>
  <c r="Q654" i="3"/>
  <c r="P654" i="3"/>
  <c r="O654" i="3"/>
  <c r="N654" i="3"/>
  <c r="M654" i="3"/>
  <c r="AC652" i="3"/>
  <c r="AB652" i="3"/>
  <c r="AA652" i="3"/>
  <c r="Z652" i="3"/>
  <c r="Y652" i="3"/>
  <c r="X652" i="3"/>
  <c r="W652" i="3"/>
  <c r="V652" i="3"/>
  <c r="U652" i="3"/>
  <c r="T652" i="3"/>
  <c r="S652" i="3"/>
  <c r="R652" i="3"/>
  <c r="Q652" i="3"/>
  <c r="P652" i="3"/>
  <c r="O652" i="3"/>
  <c r="N652" i="3"/>
  <c r="M652" i="3"/>
  <c r="AC651" i="3"/>
  <c r="AB651" i="3"/>
  <c r="AA651" i="3"/>
  <c r="Z651" i="3"/>
  <c r="Y651" i="3"/>
  <c r="X651" i="3"/>
  <c r="W651" i="3"/>
  <c r="V651" i="3"/>
  <c r="U651" i="3"/>
  <c r="T651" i="3"/>
  <c r="S651" i="3"/>
  <c r="R651" i="3"/>
  <c r="Q651" i="3"/>
  <c r="P651" i="3"/>
  <c r="O651" i="3"/>
  <c r="N651" i="3"/>
  <c r="M651" i="3"/>
  <c r="AC649" i="3"/>
  <c r="AB649" i="3"/>
  <c r="AA649" i="3"/>
  <c r="Z649" i="3"/>
  <c r="Y649" i="3"/>
  <c r="X649" i="3"/>
  <c r="W649" i="3"/>
  <c r="V649" i="3"/>
  <c r="U649" i="3"/>
  <c r="T649" i="3"/>
  <c r="S649" i="3"/>
  <c r="R649" i="3"/>
  <c r="Q649" i="3"/>
  <c r="P649" i="3"/>
  <c r="O649" i="3"/>
  <c r="N649" i="3"/>
  <c r="M649" i="3"/>
  <c r="AC648" i="3"/>
  <c r="AB648" i="3"/>
  <c r="AA648" i="3"/>
  <c r="Z648" i="3"/>
  <c r="Y648" i="3"/>
  <c r="X648" i="3"/>
  <c r="W648" i="3"/>
  <c r="V648" i="3"/>
  <c r="U648" i="3"/>
  <c r="T648" i="3"/>
  <c r="S648" i="3"/>
  <c r="R648" i="3"/>
  <c r="Q648" i="3"/>
  <c r="P648" i="3"/>
  <c r="O648" i="3"/>
  <c r="N648" i="3"/>
  <c r="M648" i="3"/>
  <c r="AC646" i="3"/>
  <c r="AB646" i="3"/>
  <c r="AA646" i="3"/>
  <c r="Z646" i="3"/>
  <c r="Y646" i="3"/>
  <c r="X646" i="3"/>
  <c r="W646" i="3"/>
  <c r="V646" i="3"/>
  <c r="U646" i="3"/>
  <c r="T646" i="3"/>
  <c r="S646" i="3"/>
  <c r="R646" i="3"/>
  <c r="Q646" i="3"/>
  <c r="P646" i="3"/>
  <c r="O646" i="3"/>
  <c r="N646" i="3"/>
  <c r="M646" i="3"/>
  <c r="AC645" i="3"/>
  <c r="AB645" i="3"/>
  <c r="AA645" i="3"/>
  <c r="Z645" i="3"/>
  <c r="Y645" i="3"/>
  <c r="X645" i="3"/>
  <c r="W645" i="3"/>
  <c r="V645" i="3"/>
  <c r="U645" i="3"/>
  <c r="T645" i="3"/>
  <c r="S645" i="3"/>
  <c r="R645" i="3"/>
  <c r="Q645" i="3"/>
  <c r="P645" i="3"/>
  <c r="O645" i="3"/>
  <c r="N645" i="3"/>
  <c r="M645" i="3"/>
  <c r="AC643" i="3"/>
  <c r="AB643" i="3"/>
  <c r="AA643" i="3"/>
  <c r="Z643" i="3"/>
  <c r="Y643" i="3"/>
  <c r="X643" i="3"/>
  <c r="W643" i="3"/>
  <c r="V643" i="3"/>
  <c r="U643" i="3"/>
  <c r="T643" i="3"/>
  <c r="S643" i="3"/>
  <c r="R643" i="3"/>
  <c r="Q643" i="3"/>
  <c r="P643" i="3"/>
  <c r="O643" i="3"/>
  <c r="N643" i="3"/>
  <c r="M643" i="3"/>
  <c r="AC642" i="3"/>
  <c r="AB642" i="3"/>
  <c r="AA642" i="3"/>
  <c r="Z642" i="3"/>
  <c r="Y642" i="3"/>
  <c r="X642" i="3"/>
  <c r="W642" i="3"/>
  <c r="V642" i="3"/>
  <c r="U642" i="3"/>
  <c r="T642" i="3"/>
  <c r="S642" i="3"/>
  <c r="R642" i="3"/>
  <c r="Q642" i="3"/>
  <c r="P642" i="3"/>
  <c r="O642" i="3"/>
  <c r="N642" i="3"/>
  <c r="M642" i="3"/>
  <c r="AC640" i="3"/>
  <c r="AB640" i="3"/>
  <c r="AA640" i="3"/>
  <c r="Z640" i="3"/>
  <c r="Y640" i="3"/>
  <c r="X640" i="3"/>
  <c r="W640" i="3"/>
  <c r="V640" i="3"/>
  <c r="U640" i="3"/>
  <c r="T640" i="3"/>
  <c r="S640" i="3"/>
  <c r="R640" i="3"/>
  <c r="Q640" i="3"/>
  <c r="P640" i="3"/>
  <c r="O640" i="3"/>
  <c r="N640" i="3"/>
  <c r="M640" i="3"/>
  <c r="AC639" i="3"/>
  <c r="AB639" i="3"/>
  <c r="AA639" i="3"/>
  <c r="Z639" i="3"/>
  <c r="Y639" i="3"/>
  <c r="X639" i="3"/>
  <c r="W639" i="3"/>
  <c r="V639" i="3"/>
  <c r="U639" i="3"/>
  <c r="T639" i="3"/>
  <c r="S639" i="3"/>
  <c r="R639" i="3"/>
  <c r="Q639" i="3"/>
  <c r="P639" i="3"/>
  <c r="O639" i="3"/>
  <c r="N639" i="3"/>
  <c r="M639" i="3"/>
  <c r="AC632" i="3"/>
  <c r="AB632" i="3"/>
  <c r="AA632" i="3"/>
  <c r="Z632" i="3"/>
  <c r="Y632" i="3"/>
  <c r="X632" i="3"/>
  <c r="W632" i="3"/>
  <c r="V632" i="3"/>
  <c r="U632" i="3"/>
  <c r="T632" i="3"/>
  <c r="S632" i="3"/>
  <c r="R632" i="3"/>
  <c r="Q632" i="3"/>
  <c r="P632" i="3"/>
  <c r="O632" i="3"/>
  <c r="N632" i="3"/>
  <c r="M632" i="3"/>
  <c r="AC631" i="3"/>
  <c r="AB631" i="3"/>
  <c r="AA631" i="3"/>
  <c r="Z631" i="3"/>
  <c r="Y631" i="3"/>
  <c r="X631" i="3"/>
  <c r="W631" i="3"/>
  <c r="V631" i="3"/>
  <c r="U631" i="3"/>
  <c r="T631" i="3"/>
  <c r="S631" i="3"/>
  <c r="R631" i="3"/>
  <c r="Q631" i="3"/>
  <c r="P631" i="3"/>
  <c r="O631" i="3"/>
  <c r="N631" i="3"/>
  <c r="M631" i="3"/>
  <c r="AC625" i="3"/>
  <c r="AB625" i="3"/>
  <c r="AA625" i="3"/>
  <c r="Z625" i="3"/>
  <c r="Y625" i="3"/>
  <c r="X625" i="3"/>
  <c r="W625" i="3"/>
  <c r="V625" i="3"/>
  <c r="U625" i="3"/>
  <c r="T625" i="3"/>
  <c r="S625" i="3"/>
  <c r="R625" i="3"/>
  <c r="Q625" i="3"/>
  <c r="P625" i="3"/>
  <c r="O625" i="3"/>
  <c r="N625" i="3"/>
  <c r="M625" i="3"/>
  <c r="AC624" i="3"/>
  <c r="AB624" i="3"/>
  <c r="AA624" i="3"/>
  <c r="Z624" i="3"/>
  <c r="Y624" i="3"/>
  <c r="X624" i="3"/>
  <c r="W624" i="3"/>
  <c r="V624" i="3"/>
  <c r="U624" i="3"/>
  <c r="T624" i="3"/>
  <c r="S624" i="3"/>
  <c r="R624" i="3"/>
  <c r="Q624" i="3"/>
  <c r="P624" i="3"/>
  <c r="O624" i="3"/>
  <c r="N624" i="3"/>
  <c r="M624" i="3"/>
  <c r="AC618" i="3"/>
  <c r="AB618" i="3"/>
  <c r="AA618" i="3"/>
  <c r="Z618" i="3"/>
  <c r="Y618" i="3"/>
  <c r="X618" i="3"/>
  <c r="W618" i="3"/>
  <c r="V618" i="3"/>
  <c r="U618" i="3"/>
  <c r="T618" i="3"/>
  <c r="S618" i="3"/>
  <c r="R618" i="3"/>
  <c r="Q618" i="3"/>
  <c r="P618" i="3"/>
  <c r="O618" i="3"/>
  <c r="N618" i="3"/>
  <c r="M618" i="3"/>
  <c r="AC617" i="3"/>
  <c r="AB617" i="3"/>
  <c r="AA617" i="3"/>
  <c r="Z617" i="3"/>
  <c r="Y617" i="3"/>
  <c r="X617" i="3"/>
  <c r="W617" i="3"/>
  <c r="V617" i="3"/>
  <c r="U617" i="3"/>
  <c r="T617" i="3"/>
  <c r="S617" i="3"/>
  <c r="R617" i="3"/>
  <c r="Q617" i="3"/>
  <c r="P617" i="3"/>
  <c r="O617" i="3"/>
  <c r="N617" i="3"/>
  <c r="M617" i="3"/>
  <c r="AC636" i="3"/>
  <c r="AB636" i="3"/>
  <c r="AA636" i="3"/>
  <c r="Z636" i="3"/>
  <c r="Y636" i="3"/>
  <c r="X636" i="3"/>
  <c r="W636" i="3"/>
  <c r="V636" i="3"/>
  <c r="U636" i="3"/>
  <c r="T636" i="3"/>
  <c r="S636" i="3"/>
  <c r="R636" i="3"/>
  <c r="Q636" i="3"/>
  <c r="P636" i="3"/>
  <c r="O636" i="3"/>
  <c r="N636" i="3"/>
  <c r="M636" i="3"/>
  <c r="AC635" i="3"/>
  <c r="AB635" i="3"/>
  <c r="AA635" i="3"/>
  <c r="Z635" i="3"/>
  <c r="Y635" i="3"/>
  <c r="X635" i="3"/>
  <c r="W635" i="3"/>
  <c r="V635" i="3"/>
  <c r="U635" i="3"/>
  <c r="T635" i="3"/>
  <c r="S635" i="3"/>
  <c r="R635" i="3"/>
  <c r="Q635" i="3"/>
  <c r="P635" i="3"/>
  <c r="O635" i="3"/>
  <c r="N635" i="3"/>
  <c r="M635" i="3"/>
  <c r="AC634" i="3"/>
  <c r="AB634" i="3"/>
  <c r="AA634" i="3"/>
  <c r="Z634" i="3"/>
  <c r="Y634" i="3"/>
  <c r="X634" i="3"/>
  <c r="W634" i="3"/>
  <c r="V634" i="3"/>
  <c r="U634" i="3"/>
  <c r="T634" i="3"/>
  <c r="S634" i="3"/>
  <c r="R634" i="3"/>
  <c r="Q634" i="3"/>
  <c r="P634" i="3"/>
  <c r="O634" i="3"/>
  <c r="N634" i="3"/>
  <c r="M634" i="3"/>
  <c r="AC629" i="3"/>
  <c r="AB629" i="3"/>
  <c r="AA629" i="3"/>
  <c r="Z629" i="3"/>
  <c r="Y629" i="3"/>
  <c r="X629" i="3"/>
  <c r="W629" i="3"/>
  <c r="V629" i="3"/>
  <c r="U629" i="3"/>
  <c r="T629" i="3"/>
  <c r="S629" i="3"/>
  <c r="R629" i="3"/>
  <c r="Q629" i="3"/>
  <c r="P629" i="3"/>
  <c r="O629" i="3"/>
  <c r="N629" i="3"/>
  <c r="M629" i="3"/>
  <c r="AC628" i="3"/>
  <c r="AB628" i="3"/>
  <c r="AA628" i="3"/>
  <c r="Z628" i="3"/>
  <c r="Y628" i="3"/>
  <c r="X628" i="3"/>
  <c r="W628" i="3"/>
  <c r="V628" i="3"/>
  <c r="U628" i="3"/>
  <c r="T628" i="3"/>
  <c r="S628" i="3"/>
  <c r="R628" i="3"/>
  <c r="Q628" i="3"/>
  <c r="P628" i="3"/>
  <c r="O628" i="3"/>
  <c r="N628" i="3"/>
  <c r="M628" i="3"/>
  <c r="AC627" i="3"/>
  <c r="AB627" i="3"/>
  <c r="AA627" i="3"/>
  <c r="Z627" i="3"/>
  <c r="Y627" i="3"/>
  <c r="X627" i="3"/>
  <c r="W627" i="3"/>
  <c r="V627" i="3"/>
  <c r="U627" i="3"/>
  <c r="T627" i="3"/>
  <c r="S627" i="3"/>
  <c r="R627" i="3"/>
  <c r="Q627" i="3"/>
  <c r="P627" i="3"/>
  <c r="O627" i="3"/>
  <c r="N627" i="3"/>
  <c r="M627" i="3"/>
  <c r="AC622" i="3"/>
  <c r="AB622" i="3"/>
  <c r="AA622" i="3"/>
  <c r="Z622" i="3"/>
  <c r="Y622" i="3"/>
  <c r="X622" i="3"/>
  <c r="W622" i="3"/>
  <c r="V622" i="3"/>
  <c r="U622" i="3"/>
  <c r="T622" i="3"/>
  <c r="S622" i="3"/>
  <c r="R622" i="3"/>
  <c r="Q622" i="3"/>
  <c r="P622" i="3"/>
  <c r="O622" i="3"/>
  <c r="N622" i="3"/>
  <c r="M622" i="3"/>
  <c r="AC621" i="3"/>
  <c r="AB621" i="3"/>
  <c r="AA621" i="3"/>
  <c r="Z621" i="3"/>
  <c r="Y621" i="3"/>
  <c r="X621" i="3"/>
  <c r="W621" i="3"/>
  <c r="V621" i="3"/>
  <c r="U621" i="3"/>
  <c r="T621" i="3"/>
  <c r="S621" i="3"/>
  <c r="R621" i="3"/>
  <c r="Q621" i="3"/>
  <c r="P621" i="3"/>
  <c r="O621" i="3"/>
  <c r="N621" i="3"/>
  <c r="M621" i="3"/>
  <c r="AC620" i="3"/>
  <c r="AB620" i="3"/>
  <c r="AA620" i="3"/>
  <c r="Z620" i="3"/>
  <c r="Y620" i="3"/>
  <c r="X620" i="3"/>
  <c r="W620" i="3"/>
  <c r="V620" i="3"/>
  <c r="U620" i="3"/>
  <c r="T620" i="3"/>
  <c r="S620" i="3"/>
  <c r="R620" i="3"/>
  <c r="Q620" i="3"/>
  <c r="P620" i="3"/>
  <c r="O620" i="3"/>
  <c r="N620" i="3"/>
  <c r="M620" i="3"/>
  <c r="AC614" i="3"/>
  <c r="AB614" i="3"/>
  <c r="AA614" i="3"/>
  <c r="Z614" i="3"/>
  <c r="Y614" i="3"/>
  <c r="X614" i="3"/>
  <c r="W614" i="3"/>
  <c r="V614" i="3"/>
  <c r="U614" i="3"/>
  <c r="T614" i="3"/>
  <c r="S614" i="3"/>
  <c r="R614" i="3"/>
  <c r="Q614" i="3"/>
  <c r="P614" i="3"/>
  <c r="O614" i="3"/>
  <c r="N614" i="3"/>
  <c r="M614" i="3"/>
  <c r="AC613" i="3"/>
  <c r="AB613" i="3"/>
  <c r="AA613" i="3"/>
  <c r="Z613" i="3"/>
  <c r="Y613" i="3"/>
  <c r="X613" i="3"/>
  <c r="W613" i="3"/>
  <c r="V613" i="3"/>
  <c r="U613" i="3"/>
  <c r="T613" i="3"/>
  <c r="S613" i="3"/>
  <c r="R613" i="3"/>
  <c r="Q613" i="3"/>
  <c r="P613" i="3"/>
  <c r="O613" i="3"/>
  <c r="N613" i="3"/>
  <c r="M613" i="3"/>
  <c r="AC612" i="3"/>
  <c r="AB612" i="3"/>
  <c r="AA612" i="3"/>
  <c r="Z612" i="3"/>
  <c r="Y612" i="3"/>
  <c r="X612" i="3"/>
  <c r="W612" i="3"/>
  <c r="V612" i="3"/>
  <c r="U612" i="3"/>
  <c r="T612" i="3"/>
  <c r="S612" i="3"/>
  <c r="R612" i="3"/>
  <c r="Q612" i="3"/>
  <c r="P612" i="3"/>
  <c r="O612" i="3"/>
  <c r="N612" i="3"/>
  <c r="M612" i="3"/>
  <c r="AC610" i="3"/>
  <c r="AB610" i="3"/>
  <c r="AA610" i="3"/>
  <c r="Z610" i="3"/>
  <c r="Y610" i="3"/>
  <c r="X610" i="3"/>
  <c r="W610" i="3"/>
  <c r="V610" i="3"/>
  <c r="U610" i="3"/>
  <c r="T610" i="3"/>
  <c r="S610" i="3"/>
  <c r="R610" i="3"/>
  <c r="Q610" i="3"/>
  <c r="P610" i="3"/>
  <c r="O610" i="3"/>
  <c r="N610" i="3"/>
  <c r="M610" i="3"/>
  <c r="AC609" i="3"/>
  <c r="AB609" i="3"/>
  <c r="AA609" i="3"/>
  <c r="Z609" i="3"/>
  <c r="Y609" i="3"/>
  <c r="X609" i="3"/>
  <c r="W609" i="3"/>
  <c r="V609" i="3"/>
  <c r="U609" i="3"/>
  <c r="T609" i="3"/>
  <c r="S609" i="3"/>
  <c r="R609" i="3"/>
  <c r="Q609" i="3"/>
  <c r="P609" i="3"/>
  <c r="O609" i="3"/>
  <c r="N609" i="3"/>
  <c r="M609" i="3"/>
  <c r="AC608" i="3"/>
  <c r="AB608" i="3"/>
  <c r="AA608" i="3"/>
  <c r="Z608" i="3"/>
  <c r="Y608" i="3"/>
  <c r="X608" i="3"/>
  <c r="W608" i="3"/>
  <c r="V608" i="3"/>
  <c r="U608" i="3"/>
  <c r="T608" i="3"/>
  <c r="S608" i="3"/>
  <c r="R608" i="3"/>
  <c r="Q608" i="3"/>
  <c r="P608" i="3"/>
  <c r="O608" i="3"/>
  <c r="N608" i="3"/>
  <c r="M608" i="3"/>
  <c r="AC606" i="3"/>
  <c r="AB606" i="3"/>
  <c r="AA606" i="3"/>
  <c r="Z606" i="3"/>
  <c r="Y606" i="3"/>
  <c r="X606" i="3"/>
  <c r="W606" i="3"/>
  <c r="V606" i="3"/>
  <c r="U606" i="3"/>
  <c r="T606" i="3"/>
  <c r="S606" i="3"/>
  <c r="R606" i="3"/>
  <c r="Q606" i="3"/>
  <c r="P606" i="3"/>
  <c r="O606" i="3"/>
  <c r="N606" i="3"/>
  <c r="M606" i="3"/>
  <c r="AC605" i="3"/>
  <c r="AB605" i="3"/>
  <c r="AA605" i="3"/>
  <c r="Z605" i="3"/>
  <c r="Y605" i="3"/>
  <c r="X605" i="3"/>
  <c r="W605" i="3"/>
  <c r="V605" i="3"/>
  <c r="U605" i="3"/>
  <c r="T605" i="3"/>
  <c r="S605" i="3"/>
  <c r="R605" i="3"/>
  <c r="Q605" i="3"/>
  <c r="P605" i="3"/>
  <c r="O605" i="3"/>
  <c r="N605" i="3"/>
  <c r="M605" i="3"/>
  <c r="AC604" i="3"/>
  <c r="AB604" i="3"/>
  <c r="AA604" i="3"/>
  <c r="Z604" i="3"/>
  <c r="Y604" i="3"/>
  <c r="X604" i="3"/>
  <c r="W604" i="3"/>
  <c r="V604" i="3"/>
  <c r="U604" i="3"/>
  <c r="T604" i="3"/>
  <c r="S604" i="3"/>
  <c r="R604" i="3"/>
  <c r="Q604" i="3"/>
  <c r="P604" i="3"/>
  <c r="O604" i="3"/>
  <c r="N604" i="3"/>
  <c r="M604" i="3"/>
  <c r="AC601" i="3"/>
  <c r="AB601" i="3"/>
  <c r="AA601" i="3"/>
  <c r="Z601" i="3"/>
  <c r="Y601" i="3"/>
  <c r="X601" i="3"/>
  <c r="W601" i="3"/>
  <c r="V601" i="3"/>
  <c r="U601" i="3"/>
  <c r="T601" i="3"/>
  <c r="S601" i="3"/>
  <c r="R601" i="3"/>
  <c r="Q601" i="3"/>
  <c r="P601" i="3"/>
  <c r="O601" i="3"/>
  <c r="N601" i="3"/>
  <c r="M601" i="3"/>
  <c r="AC600" i="3"/>
  <c r="AB600" i="3"/>
  <c r="AA600" i="3"/>
  <c r="Z600" i="3"/>
  <c r="Y600" i="3"/>
  <c r="X600" i="3"/>
  <c r="W600" i="3"/>
  <c r="V600" i="3"/>
  <c r="U600" i="3"/>
  <c r="T600" i="3"/>
  <c r="S600" i="3"/>
  <c r="R600" i="3"/>
  <c r="Q600" i="3"/>
  <c r="P600" i="3"/>
  <c r="O600" i="3"/>
  <c r="N600" i="3"/>
  <c r="M600" i="3"/>
  <c r="AC599" i="3"/>
  <c r="AB599" i="3"/>
  <c r="AA599" i="3"/>
  <c r="Z599" i="3"/>
  <c r="Y599" i="3"/>
  <c r="X599" i="3"/>
  <c r="W599" i="3"/>
  <c r="V599" i="3"/>
  <c r="U599" i="3"/>
  <c r="T599" i="3"/>
  <c r="S599" i="3"/>
  <c r="R599" i="3"/>
  <c r="Q599" i="3"/>
  <c r="P599" i="3"/>
  <c r="O599" i="3"/>
  <c r="N599" i="3"/>
  <c r="M599" i="3"/>
  <c r="AC598" i="3"/>
  <c r="AB598" i="3"/>
  <c r="AA598" i="3"/>
  <c r="Z598" i="3"/>
  <c r="Y598" i="3"/>
  <c r="X598" i="3"/>
  <c r="W598" i="3"/>
  <c r="V598" i="3"/>
  <c r="U598" i="3"/>
  <c r="T598" i="3"/>
  <c r="S598" i="3"/>
  <c r="R598" i="3"/>
  <c r="Q598" i="3"/>
  <c r="P598" i="3"/>
  <c r="O598" i="3"/>
  <c r="N598" i="3"/>
  <c r="M598" i="3"/>
  <c r="AC596" i="3"/>
  <c r="AB596" i="3"/>
  <c r="AA596" i="3"/>
  <c r="Z596" i="3"/>
  <c r="Y596" i="3"/>
  <c r="X596" i="3"/>
  <c r="W596" i="3"/>
  <c r="V596" i="3"/>
  <c r="U596" i="3"/>
  <c r="T596" i="3"/>
  <c r="S596" i="3"/>
  <c r="R596" i="3"/>
  <c r="Q596" i="3"/>
  <c r="P596" i="3"/>
  <c r="O596" i="3"/>
  <c r="N596" i="3"/>
  <c r="M596" i="3"/>
  <c r="AC595" i="3"/>
  <c r="AB595" i="3"/>
  <c r="AA595" i="3"/>
  <c r="Z595" i="3"/>
  <c r="Y595" i="3"/>
  <c r="X595" i="3"/>
  <c r="W595" i="3"/>
  <c r="V595" i="3"/>
  <c r="U595" i="3"/>
  <c r="T595" i="3"/>
  <c r="S595" i="3"/>
  <c r="R595" i="3"/>
  <c r="Q595" i="3"/>
  <c r="P595" i="3"/>
  <c r="O595" i="3"/>
  <c r="N595" i="3"/>
  <c r="M595" i="3"/>
  <c r="AC594" i="3"/>
  <c r="AB594" i="3"/>
  <c r="AA594" i="3"/>
  <c r="Z594" i="3"/>
  <c r="Y594" i="3"/>
  <c r="X594" i="3"/>
  <c r="W594" i="3"/>
  <c r="V594" i="3"/>
  <c r="U594" i="3"/>
  <c r="T594" i="3"/>
  <c r="S594" i="3"/>
  <c r="R594" i="3"/>
  <c r="Q594" i="3"/>
  <c r="P594" i="3"/>
  <c r="O594" i="3"/>
  <c r="N594" i="3"/>
  <c r="M594" i="3"/>
  <c r="AC593" i="3"/>
  <c r="AB593" i="3"/>
  <c r="AA593" i="3"/>
  <c r="Z593" i="3"/>
  <c r="Y593" i="3"/>
  <c r="X593" i="3"/>
  <c r="W593" i="3"/>
  <c r="V593" i="3"/>
  <c r="U593" i="3"/>
  <c r="T593" i="3"/>
  <c r="S593" i="3"/>
  <c r="R593" i="3"/>
  <c r="Q593" i="3"/>
  <c r="P593" i="3"/>
  <c r="O593" i="3"/>
  <c r="N593" i="3"/>
  <c r="M593" i="3"/>
  <c r="M590" i="3"/>
  <c r="N590" i="3"/>
  <c r="O590" i="3"/>
  <c r="P590" i="3"/>
  <c r="Q590" i="3"/>
  <c r="R590" i="3"/>
  <c r="S590" i="3"/>
  <c r="T590" i="3"/>
  <c r="U590" i="3"/>
  <c r="V590" i="3"/>
  <c r="W590" i="3"/>
  <c r="X590" i="3"/>
  <c r="Y590" i="3"/>
  <c r="Z590" i="3"/>
  <c r="AA590" i="3"/>
  <c r="AB590" i="3"/>
  <c r="AC590" i="3"/>
  <c r="M591" i="3"/>
  <c r="N591" i="3"/>
  <c r="O591" i="3"/>
  <c r="P591" i="3"/>
  <c r="Q591" i="3"/>
  <c r="R591" i="3"/>
  <c r="S591" i="3"/>
  <c r="T591" i="3"/>
  <c r="U591" i="3"/>
  <c r="V591" i="3"/>
  <c r="W591" i="3"/>
  <c r="X591" i="3"/>
  <c r="Y591" i="3"/>
  <c r="Z591" i="3"/>
  <c r="AA591" i="3"/>
  <c r="AB591" i="3"/>
  <c r="AC591" i="3"/>
  <c r="AC589" i="3"/>
  <c r="AB589" i="3"/>
  <c r="AA589" i="3"/>
  <c r="Z589" i="3"/>
  <c r="Y589" i="3"/>
  <c r="X589" i="3"/>
  <c r="W589" i="3"/>
  <c r="V589" i="3"/>
  <c r="U589" i="3"/>
  <c r="T589" i="3"/>
  <c r="S589" i="3"/>
  <c r="R589" i="3"/>
  <c r="Q589" i="3"/>
  <c r="P589" i="3"/>
  <c r="O589" i="3"/>
  <c r="N589" i="3"/>
  <c r="M589" i="3"/>
  <c r="AC588" i="3"/>
  <c r="AB588" i="3"/>
  <c r="AA588" i="3"/>
  <c r="Z588" i="3"/>
  <c r="Y588" i="3"/>
  <c r="X588" i="3"/>
  <c r="W588" i="3"/>
  <c r="V588" i="3"/>
  <c r="U588" i="3"/>
  <c r="T588" i="3"/>
  <c r="S588" i="3"/>
  <c r="R588" i="3"/>
  <c r="Q588" i="3"/>
  <c r="P588" i="3"/>
  <c r="O588" i="3"/>
  <c r="N588" i="3"/>
  <c r="M588" i="3"/>
  <c r="M584" i="3"/>
  <c r="M583" i="3"/>
  <c r="M581" i="3"/>
  <c r="N581" i="3"/>
  <c r="O581" i="3"/>
  <c r="P581" i="3"/>
  <c r="Q581" i="3"/>
  <c r="R581" i="3"/>
  <c r="S581" i="3"/>
  <c r="T581" i="3"/>
  <c r="U581" i="3"/>
  <c r="V581" i="3"/>
  <c r="W581" i="3"/>
  <c r="X581" i="3"/>
  <c r="Y581" i="3"/>
  <c r="Z581" i="3"/>
  <c r="AA581" i="3"/>
  <c r="AB581" i="3"/>
  <c r="AC581" i="3"/>
  <c r="AC580" i="3"/>
  <c r="AB580" i="3"/>
  <c r="AA580" i="3"/>
  <c r="Z580" i="3"/>
  <c r="Y580" i="3"/>
  <c r="X580" i="3"/>
  <c r="W580" i="3"/>
  <c r="V580" i="3"/>
  <c r="U580" i="3"/>
  <c r="T580" i="3"/>
  <c r="S580" i="3"/>
  <c r="R580" i="3"/>
  <c r="Q580" i="3"/>
  <c r="P580" i="3"/>
  <c r="O580" i="3"/>
  <c r="N580" i="3"/>
  <c r="M580" i="3"/>
  <c r="AC579" i="3"/>
  <c r="AB579" i="3"/>
  <c r="AA579" i="3"/>
  <c r="Z579" i="3"/>
  <c r="Y579" i="3"/>
  <c r="X579" i="3"/>
  <c r="W579" i="3"/>
  <c r="V579" i="3"/>
  <c r="U579" i="3"/>
  <c r="T579" i="3"/>
  <c r="S579" i="3"/>
  <c r="R579" i="3"/>
  <c r="Q579" i="3"/>
  <c r="P579" i="3"/>
  <c r="O579" i="3"/>
  <c r="N579" i="3"/>
  <c r="M579" i="3"/>
  <c r="AC577" i="3"/>
  <c r="AB577" i="3"/>
  <c r="AA577" i="3"/>
  <c r="Z577" i="3"/>
  <c r="Y577" i="3"/>
  <c r="X577" i="3"/>
  <c r="W577" i="3"/>
  <c r="V577" i="3"/>
  <c r="U577" i="3"/>
  <c r="T577" i="3"/>
  <c r="S577" i="3"/>
  <c r="R577" i="3"/>
  <c r="Q577" i="3"/>
  <c r="P577" i="3"/>
  <c r="O577" i="3"/>
  <c r="N577" i="3"/>
  <c r="M577" i="3"/>
  <c r="AC576" i="3"/>
  <c r="AB576" i="3"/>
  <c r="AA576" i="3"/>
  <c r="Z576" i="3"/>
  <c r="Y576" i="3"/>
  <c r="X576" i="3"/>
  <c r="W576" i="3"/>
  <c r="V576" i="3"/>
  <c r="U576" i="3"/>
  <c r="T576" i="3"/>
  <c r="S576" i="3"/>
  <c r="R576" i="3"/>
  <c r="Q576" i="3"/>
  <c r="P576" i="3"/>
  <c r="O576" i="3"/>
  <c r="N576" i="3"/>
  <c r="M576" i="3"/>
  <c r="AC574" i="3"/>
  <c r="AB574" i="3"/>
  <c r="AA574" i="3"/>
  <c r="Z574" i="3"/>
  <c r="Y574" i="3"/>
  <c r="X574" i="3"/>
  <c r="W574" i="3"/>
  <c r="V574" i="3"/>
  <c r="U574" i="3"/>
  <c r="T574" i="3"/>
  <c r="S574" i="3"/>
  <c r="R574" i="3"/>
  <c r="Q574" i="3"/>
  <c r="P574" i="3"/>
  <c r="O574" i="3"/>
  <c r="N574" i="3"/>
  <c r="M574" i="3"/>
  <c r="AC573" i="3"/>
  <c r="AB573" i="3"/>
  <c r="AA573" i="3"/>
  <c r="Z573" i="3"/>
  <c r="Y573" i="3"/>
  <c r="X573" i="3"/>
  <c r="W573" i="3"/>
  <c r="V573" i="3"/>
  <c r="U573" i="3"/>
  <c r="T573" i="3"/>
  <c r="S573" i="3"/>
  <c r="R573" i="3"/>
  <c r="Q573" i="3"/>
  <c r="P573" i="3"/>
  <c r="O573" i="3"/>
  <c r="N573" i="3"/>
  <c r="M573" i="3"/>
  <c r="AC571" i="3"/>
  <c r="AB571" i="3"/>
  <c r="AA571" i="3"/>
  <c r="Z571" i="3"/>
  <c r="Y571" i="3"/>
  <c r="X571" i="3"/>
  <c r="W571" i="3"/>
  <c r="V571" i="3"/>
  <c r="U571" i="3"/>
  <c r="T571" i="3"/>
  <c r="S571" i="3"/>
  <c r="R571" i="3"/>
  <c r="Q571" i="3"/>
  <c r="P571" i="3"/>
  <c r="O571" i="3"/>
  <c r="N571" i="3"/>
  <c r="M571" i="3"/>
  <c r="AC570" i="3"/>
  <c r="AB570" i="3"/>
  <c r="AA570" i="3"/>
  <c r="Z570" i="3"/>
  <c r="Y570" i="3"/>
  <c r="X570" i="3"/>
  <c r="W570" i="3"/>
  <c r="V570" i="3"/>
  <c r="U570" i="3"/>
  <c r="T570" i="3"/>
  <c r="S570" i="3"/>
  <c r="R570" i="3"/>
  <c r="Q570" i="3"/>
  <c r="P570" i="3"/>
  <c r="O570" i="3"/>
  <c r="N570" i="3"/>
  <c r="M570" i="3"/>
  <c r="AC568" i="3"/>
  <c r="AB568" i="3"/>
  <c r="AA568" i="3"/>
  <c r="Z568" i="3"/>
  <c r="Y568" i="3"/>
  <c r="X568" i="3"/>
  <c r="W568" i="3"/>
  <c r="V568" i="3"/>
  <c r="U568" i="3"/>
  <c r="T568" i="3"/>
  <c r="S568" i="3"/>
  <c r="R568" i="3"/>
  <c r="Q568" i="3"/>
  <c r="P568" i="3"/>
  <c r="O568" i="3"/>
  <c r="N568" i="3"/>
  <c r="M568" i="3"/>
  <c r="AC567" i="3"/>
  <c r="AB567" i="3"/>
  <c r="AA567" i="3"/>
  <c r="Z567" i="3"/>
  <c r="Y567" i="3"/>
  <c r="X567" i="3"/>
  <c r="W567" i="3"/>
  <c r="V567" i="3"/>
  <c r="U567" i="3"/>
  <c r="T567" i="3"/>
  <c r="S567" i="3"/>
  <c r="R567" i="3"/>
  <c r="Q567" i="3"/>
  <c r="P567" i="3"/>
  <c r="O567" i="3"/>
  <c r="N567" i="3"/>
  <c r="M567" i="3"/>
  <c r="AC565" i="3"/>
  <c r="AB565" i="3"/>
  <c r="AA565" i="3"/>
  <c r="Z565" i="3"/>
  <c r="Y565" i="3"/>
  <c r="X565" i="3"/>
  <c r="W565" i="3"/>
  <c r="V565" i="3"/>
  <c r="U565" i="3"/>
  <c r="T565" i="3"/>
  <c r="S565" i="3"/>
  <c r="R565" i="3"/>
  <c r="Q565" i="3"/>
  <c r="P565" i="3"/>
  <c r="O565" i="3"/>
  <c r="N565" i="3"/>
  <c r="M565" i="3"/>
  <c r="AC564" i="3"/>
  <c r="AB564" i="3"/>
  <c r="AA564" i="3"/>
  <c r="Z564" i="3"/>
  <c r="Y564" i="3"/>
  <c r="X564" i="3"/>
  <c r="W564" i="3"/>
  <c r="V564" i="3"/>
  <c r="U564" i="3"/>
  <c r="T564" i="3"/>
  <c r="S564" i="3"/>
  <c r="R564" i="3"/>
  <c r="Q564" i="3"/>
  <c r="P564" i="3"/>
  <c r="O564" i="3"/>
  <c r="N564" i="3"/>
  <c r="M564" i="3"/>
  <c r="AC562" i="3"/>
  <c r="AB562" i="3"/>
  <c r="AA562" i="3"/>
  <c r="Z562" i="3"/>
  <c r="Y562" i="3"/>
  <c r="X562" i="3"/>
  <c r="W562" i="3"/>
  <c r="V562" i="3"/>
  <c r="U562" i="3"/>
  <c r="T562" i="3"/>
  <c r="S562" i="3"/>
  <c r="R562" i="3"/>
  <c r="Q562" i="3"/>
  <c r="P562" i="3"/>
  <c r="O562" i="3"/>
  <c r="N562" i="3"/>
  <c r="M562" i="3"/>
  <c r="AC561" i="3"/>
  <c r="AB561" i="3"/>
  <c r="AA561" i="3"/>
  <c r="Z561" i="3"/>
  <c r="Y561" i="3"/>
  <c r="X561" i="3"/>
  <c r="W561" i="3"/>
  <c r="V561" i="3"/>
  <c r="U561" i="3"/>
  <c r="T561" i="3"/>
  <c r="S561" i="3"/>
  <c r="R561" i="3"/>
  <c r="Q561" i="3"/>
  <c r="P561" i="3"/>
  <c r="O561" i="3"/>
  <c r="N561" i="3"/>
  <c r="M561" i="3"/>
  <c r="AC540" i="3"/>
  <c r="AB540" i="3"/>
  <c r="AA540" i="3"/>
  <c r="Z540" i="3"/>
  <c r="Y540" i="3"/>
  <c r="X540" i="3"/>
  <c r="W540" i="3"/>
  <c r="V540" i="3"/>
  <c r="U540" i="3"/>
  <c r="T540" i="3"/>
  <c r="S540" i="3"/>
  <c r="R540" i="3"/>
  <c r="Q540" i="3"/>
  <c r="P540" i="3"/>
  <c r="O540" i="3"/>
  <c r="N540" i="3"/>
  <c r="M540" i="3"/>
  <c r="AC539" i="3"/>
  <c r="AB539" i="3"/>
  <c r="AA539" i="3"/>
  <c r="Z539" i="3"/>
  <c r="Y539" i="3"/>
  <c r="X539" i="3"/>
  <c r="W539" i="3"/>
  <c r="V539" i="3"/>
  <c r="U539" i="3"/>
  <c r="T539" i="3"/>
  <c r="S539" i="3"/>
  <c r="R539" i="3"/>
  <c r="Q539" i="3"/>
  <c r="P539" i="3"/>
  <c r="O539" i="3"/>
  <c r="N539" i="3"/>
  <c r="M539" i="3"/>
  <c r="AC547" i="3"/>
  <c r="AB547" i="3"/>
  <c r="AA547" i="3"/>
  <c r="Z547" i="3"/>
  <c r="Y547" i="3"/>
  <c r="X547" i="3"/>
  <c r="W547" i="3"/>
  <c r="V547" i="3"/>
  <c r="U547" i="3"/>
  <c r="T547" i="3"/>
  <c r="S547" i="3"/>
  <c r="R547" i="3"/>
  <c r="Q547" i="3"/>
  <c r="P547" i="3"/>
  <c r="O547" i="3"/>
  <c r="N547" i="3"/>
  <c r="M547" i="3"/>
  <c r="AC546" i="3"/>
  <c r="AB546" i="3"/>
  <c r="AA546" i="3"/>
  <c r="Z546" i="3"/>
  <c r="Y546" i="3"/>
  <c r="X546" i="3"/>
  <c r="W546" i="3"/>
  <c r="V546" i="3"/>
  <c r="U546" i="3"/>
  <c r="T546" i="3"/>
  <c r="S546" i="3"/>
  <c r="R546" i="3"/>
  <c r="Q546" i="3"/>
  <c r="P546" i="3"/>
  <c r="O546" i="3"/>
  <c r="N546" i="3"/>
  <c r="M546" i="3"/>
  <c r="AC554" i="3"/>
  <c r="AB554" i="3"/>
  <c r="AA554" i="3"/>
  <c r="Z554" i="3"/>
  <c r="Y554" i="3"/>
  <c r="X554" i="3"/>
  <c r="W554" i="3"/>
  <c r="V554" i="3"/>
  <c r="U554" i="3"/>
  <c r="T554" i="3"/>
  <c r="S554" i="3"/>
  <c r="R554" i="3"/>
  <c r="Q554" i="3"/>
  <c r="P554" i="3"/>
  <c r="O554" i="3"/>
  <c r="N554" i="3"/>
  <c r="M554" i="3"/>
  <c r="AC553" i="3"/>
  <c r="AB553" i="3"/>
  <c r="AA553" i="3"/>
  <c r="Z553" i="3"/>
  <c r="Y553" i="3"/>
  <c r="X553" i="3"/>
  <c r="W553" i="3"/>
  <c r="V553" i="3"/>
  <c r="U553" i="3"/>
  <c r="T553" i="3"/>
  <c r="S553" i="3"/>
  <c r="R553" i="3"/>
  <c r="Q553" i="3"/>
  <c r="P553" i="3"/>
  <c r="O553" i="3"/>
  <c r="N553" i="3"/>
  <c r="M553" i="3"/>
  <c r="AC558" i="3"/>
  <c r="AB558" i="3"/>
  <c r="AA558" i="3"/>
  <c r="Z558" i="3"/>
  <c r="Y558" i="3"/>
  <c r="X558" i="3"/>
  <c r="W558" i="3"/>
  <c r="V558" i="3"/>
  <c r="U558" i="3"/>
  <c r="T558" i="3"/>
  <c r="S558" i="3"/>
  <c r="R558" i="3"/>
  <c r="Q558" i="3"/>
  <c r="P558" i="3"/>
  <c r="O558" i="3"/>
  <c r="N558" i="3"/>
  <c r="M558" i="3"/>
  <c r="AC557" i="3"/>
  <c r="AB557" i="3"/>
  <c r="AA557" i="3"/>
  <c r="Z557" i="3"/>
  <c r="Y557" i="3"/>
  <c r="X557" i="3"/>
  <c r="W557" i="3"/>
  <c r="V557" i="3"/>
  <c r="U557" i="3"/>
  <c r="T557" i="3"/>
  <c r="S557" i="3"/>
  <c r="R557" i="3"/>
  <c r="Q557" i="3"/>
  <c r="P557" i="3"/>
  <c r="O557" i="3"/>
  <c r="N557" i="3"/>
  <c r="M557" i="3"/>
  <c r="AC556" i="3"/>
  <c r="AB556" i="3"/>
  <c r="AA556" i="3"/>
  <c r="Z556" i="3"/>
  <c r="Y556" i="3"/>
  <c r="X556" i="3"/>
  <c r="W556" i="3"/>
  <c r="V556" i="3"/>
  <c r="U556" i="3"/>
  <c r="T556" i="3"/>
  <c r="S556" i="3"/>
  <c r="R556" i="3"/>
  <c r="Q556" i="3"/>
  <c r="P556" i="3"/>
  <c r="O556" i="3"/>
  <c r="N556" i="3"/>
  <c r="M556" i="3"/>
  <c r="AC551" i="3"/>
  <c r="AB551" i="3"/>
  <c r="AA551" i="3"/>
  <c r="Z551" i="3"/>
  <c r="Y551" i="3"/>
  <c r="X551" i="3"/>
  <c r="W551" i="3"/>
  <c r="V551" i="3"/>
  <c r="U551" i="3"/>
  <c r="T551" i="3"/>
  <c r="S551" i="3"/>
  <c r="R551" i="3"/>
  <c r="Q551" i="3"/>
  <c r="P551" i="3"/>
  <c r="O551" i="3"/>
  <c r="N551" i="3"/>
  <c r="M551" i="3"/>
  <c r="AC550" i="3"/>
  <c r="AB550" i="3"/>
  <c r="AA550" i="3"/>
  <c r="Z550" i="3"/>
  <c r="Y550" i="3"/>
  <c r="X550" i="3"/>
  <c r="W550" i="3"/>
  <c r="V550" i="3"/>
  <c r="U550" i="3"/>
  <c r="T550" i="3"/>
  <c r="S550" i="3"/>
  <c r="R550" i="3"/>
  <c r="Q550" i="3"/>
  <c r="P550" i="3"/>
  <c r="O550" i="3"/>
  <c r="N550" i="3"/>
  <c r="M550" i="3"/>
  <c r="AC549" i="3"/>
  <c r="AB549" i="3"/>
  <c r="AA549" i="3"/>
  <c r="Z549" i="3"/>
  <c r="Y549" i="3"/>
  <c r="X549" i="3"/>
  <c r="W549" i="3"/>
  <c r="V549" i="3"/>
  <c r="U549" i="3"/>
  <c r="T549" i="3"/>
  <c r="S549" i="3"/>
  <c r="R549" i="3"/>
  <c r="Q549" i="3"/>
  <c r="P549" i="3"/>
  <c r="O549" i="3"/>
  <c r="N549" i="3"/>
  <c r="M549" i="3"/>
  <c r="AC544" i="3"/>
  <c r="AB544" i="3"/>
  <c r="AA544" i="3"/>
  <c r="Z544" i="3"/>
  <c r="Y544" i="3"/>
  <c r="X544" i="3"/>
  <c r="W544" i="3"/>
  <c r="V544" i="3"/>
  <c r="U544" i="3"/>
  <c r="T544" i="3"/>
  <c r="S544" i="3"/>
  <c r="R544" i="3"/>
  <c r="Q544" i="3"/>
  <c r="P544" i="3"/>
  <c r="O544" i="3"/>
  <c r="N544" i="3"/>
  <c r="M544" i="3"/>
  <c r="AC543" i="3"/>
  <c r="AB543" i="3"/>
  <c r="AA543" i="3"/>
  <c r="Z543" i="3"/>
  <c r="Y543" i="3"/>
  <c r="X543" i="3"/>
  <c r="W543" i="3"/>
  <c r="V543" i="3"/>
  <c r="U543" i="3"/>
  <c r="T543" i="3"/>
  <c r="S543" i="3"/>
  <c r="R543" i="3"/>
  <c r="Q543" i="3"/>
  <c r="P543" i="3"/>
  <c r="O543" i="3"/>
  <c r="N543" i="3"/>
  <c r="M543" i="3"/>
  <c r="AC542" i="3"/>
  <c r="AB542" i="3"/>
  <c r="AA542" i="3"/>
  <c r="Z542" i="3"/>
  <c r="Y542" i="3"/>
  <c r="X542" i="3"/>
  <c r="W542" i="3"/>
  <c r="V542" i="3"/>
  <c r="U542" i="3"/>
  <c r="T542" i="3"/>
  <c r="S542" i="3"/>
  <c r="R542" i="3"/>
  <c r="Q542" i="3"/>
  <c r="P542" i="3"/>
  <c r="O542" i="3"/>
  <c r="N542" i="3"/>
  <c r="M542" i="3"/>
  <c r="AC536" i="3"/>
  <c r="AB536" i="3"/>
  <c r="AA536" i="3"/>
  <c r="Z536" i="3"/>
  <c r="Y536" i="3"/>
  <c r="X536" i="3"/>
  <c r="W536" i="3"/>
  <c r="V536" i="3"/>
  <c r="U536" i="3"/>
  <c r="T536" i="3"/>
  <c r="S536" i="3"/>
  <c r="R536" i="3"/>
  <c r="Q536" i="3"/>
  <c r="P536" i="3"/>
  <c r="O536" i="3"/>
  <c r="N536" i="3"/>
  <c r="M536" i="3"/>
  <c r="AC535" i="3"/>
  <c r="AB535" i="3"/>
  <c r="AA535" i="3"/>
  <c r="Z535" i="3"/>
  <c r="Y535" i="3"/>
  <c r="X535" i="3"/>
  <c r="W535" i="3"/>
  <c r="V535" i="3"/>
  <c r="U535" i="3"/>
  <c r="T535" i="3"/>
  <c r="S535" i="3"/>
  <c r="R535" i="3"/>
  <c r="Q535" i="3"/>
  <c r="P535" i="3"/>
  <c r="O535" i="3"/>
  <c r="N535" i="3"/>
  <c r="M535" i="3"/>
  <c r="AC534" i="3"/>
  <c r="AB534" i="3"/>
  <c r="AA534" i="3"/>
  <c r="Z534" i="3"/>
  <c r="Y534" i="3"/>
  <c r="X534" i="3"/>
  <c r="W534" i="3"/>
  <c r="V534" i="3"/>
  <c r="U534" i="3"/>
  <c r="T534" i="3"/>
  <c r="S534" i="3"/>
  <c r="R534" i="3"/>
  <c r="Q534" i="3"/>
  <c r="P534" i="3"/>
  <c r="O534" i="3"/>
  <c r="N534" i="3"/>
  <c r="M534" i="3"/>
  <c r="AC532" i="3"/>
  <c r="AB532" i="3"/>
  <c r="AA532" i="3"/>
  <c r="Z532" i="3"/>
  <c r="Y532" i="3"/>
  <c r="X532" i="3"/>
  <c r="W532" i="3"/>
  <c r="V532" i="3"/>
  <c r="U532" i="3"/>
  <c r="T532" i="3"/>
  <c r="S532" i="3"/>
  <c r="R532" i="3"/>
  <c r="Q532" i="3"/>
  <c r="P532" i="3"/>
  <c r="O532" i="3"/>
  <c r="N532" i="3"/>
  <c r="M532" i="3"/>
  <c r="AC531" i="3"/>
  <c r="AB531" i="3"/>
  <c r="AA531" i="3"/>
  <c r="Z531" i="3"/>
  <c r="Y531" i="3"/>
  <c r="X531" i="3"/>
  <c r="W531" i="3"/>
  <c r="V531" i="3"/>
  <c r="U531" i="3"/>
  <c r="T531" i="3"/>
  <c r="S531" i="3"/>
  <c r="R531" i="3"/>
  <c r="Q531" i="3"/>
  <c r="P531" i="3"/>
  <c r="O531" i="3"/>
  <c r="N531" i="3"/>
  <c r="M531" i="3"/>
  <c r="AC530" i="3"/>
  <c r="AB530" i="3"/>
  <c r="AA530" i="3"/>
  <c r="Z530" i="3"/>
  <c r="Y530" i="3"/>
  <c r="X530" i="3"/>
  <c r="W530" i="3"/>
  <c r="V530" i="3"/>
  <c r="U530" i="3"/>
  <c r="T530" i="3"/>
  <c r="S530" i="3"/>
  <c r="R530" i="3"/>
  <c r="Q530" i="3"/>
  <c r="P530" i="3"/>
  <c r="O530" i="3"/>
  <c r="N530" i="3"/>
  <c r="M530" i="3"/>
  <c r="M527" i="3"/>
  <c r="N527" i="3"/>
  <c r="O527" i="3"/>
  <c r="P527" i="3"/>
  <c r="Q527" i="3"/>
  <c r="R527" i="3"/>
  <c r="S527" i="3"/>
  <c r="T527" i="3"/>
  <c r="U527" i="3"/>
  <c r="V527" i="3"/>
  <c r="W527" i="3"/>
  <c r="X527" i="3"/>
  <c r="Y527" i="3"/>
  <c r="Z527" i="3"/>
  <c r="AA527" i="3"/>
  <c r="AB527" i="3"/>
  <c r="AC527" i="3"/>
  <c r="M528" i="3"/>
  <c r="N528" i="3"/>
  <c r="O528" i="3"/>
  <c r="P528" i="3"/>
  <c r="Q528" i="3"/>
  <c r="R528" i="3"/>
  <c r="S528" i="3"/>
  <c r="T528" i="3"/>
  <c r="U528" i="3"/>
  <c r="V528" i="3"/>
  <c r="W528" i="3"/>
  <c r="X528" i="3"/>
  <c r="Y528" i="3"/>
  <c r="Z528" i="3"/>
  <c r="AA528" i="3"/>
  <c r="AB528" i="3"/>
  <c r="AC528" i="3"/>
  <c r="AC526" i="3"/>
  <c r="AB526" i="3"/>
  <c r="AA526" i="3"/>
  <c r="Z526" i="3"/>
  <c r="Y526" i="3"/>
  <c r="X526" i="3"/>
  <c r="W526" i="3"/>
  <c r="V526" i="3"/>
  <c r="U526" i="3"/>
  <c r="T526" i="3"/>
  <c r="S526" i="3"/>
  <c r="R526" i="3"/>
  <c r="Q526" i="3"/>
  <c r="P526" i="3"/>
  <c r="O526" i="3"/>
  <c r="N526" i="3"/>
  <c r="M526" i="3"/>
  <c r="AC523" i="3"/>
  <c r="AB523" i="3"/>
  <c r="AA523" i="3"/>
  <c r="Z523" i="3"/>
  <c r="Y523" i="3"/>
  <c r="X523" i="3"/>
  <c r="W523" i="3"/>
  <c r="V523" i="3"/>
  <c r="U523" i="3"/>
  <c r="T523" i="3"/>
  <c r="S523" i="3"/>
  <c r="R523" i="3"/>
  <c r="Q523" i="3"/>
  <c r="P523" i="3"/>
  <c r="O523" i="3"/>
  <c r="N523" i="3"/>
  <c r="M523" i="3"/>
  <c r="AC522" i="3"/>
  <c r="AB522" i="3"/>
  <c r="AA522" i="3"/>
  <c r="Z522" i="3"/>
  <c r="Y522" i="3"/>
  <c r="X522" i="3"/>
  <c r="W522" i="3"/>
  <c r="V522" i="3"/>
  <c r="U522" i="3"/>
  <c r="T522" i="3"/>
  <c r="S522" i="3"/>
  <c r="R522" i="3"/>
  <c r="Q522" i="3"/>
  <c r="P522" i="3"/>
  <c r="O522" i="3"/>
  <c r="N522" i="3"/>
  <c r="M522" i="3"/>
  <c r="AC521" i="3"/>
  <c r="AB521" i="3"/>
  <c r="AA521" i="3"/>
  <c r="Z521" i="3"/>
  <c r="Y521" i="3"/>
  <c r="X521" i="3"/>
  <c r="W521" i="3"/>
  <c r="V521" i="3"/>
  <c r="U521" i="3"/>
  <c r="T521" i="3"/>
  <c r="S521" i="3"/>
  <c r="R521" i="3"/>
  <c r="Q521" i="3"/>
  <c r="P521" i="3"/>
  <c r="O521" i="3"/>
  <c r="N521" i="3"/>
  <c r="M521" i="3"/>
  <c r="AC520" i="3"/>
  <c r="AB520" i="3"/>
  <c r="AA520" i="3"/>
  <c r="Z520" i="3"/>
  <c r="Y520" i="3"/>
  <c r="X520" i="3"/>
  <c r="W520" i="3"/>
  <c r="V520" i="3"/>
  <c r="U520" i="3"/>
  <c r="T520" i="3"/>
  <c r="S520" i="3"/>
  <c r="R520" i="3"/>
  <c r="Q520" i="3"/>
  <c r="P520" i="3"/>
  <c r="O520" i="3"/>
  <c r="N520" i="3"/>
  <c r="M520" i="3"/>
  <c r="AC518" i="3"/>
  <c r="AB518" i="3"/>
  <c r="AA518" i="3"/>
  <c r="Z518" i="3"/>
  <c r="Y518" i="3"/>
  <c r="X518" i="3"/>
  <c r="W518" i="3"/>
  <c r="V518" i="3"/>
  <c r="U518" i="3"/>
  <c r="T518" i="3"/>
  <c r="S518" i="3"/>
  <c r="R518" i="3"/>
  <c r="Q518" i="3"/>
  <c r="P518" i="3"/>
  <c r="O518" i="3"/>
  <c r="N518" i="3"/>
  <c r="M518" i="3"/>
  <c r="AC517" i="3"/>
  <c r="AB517" i="3"/>
  <c r="AA517" i="3"/>
  <c r="Z517" i="3"/>
  <c r="Y517" i="3"/>
  <c r="X517" i="3"/>
  <c r="W517" i="3"/>
  <c r="V517" i="3"/>
  <c r="U517" i="3"/>
  <c r="T517" i="3"/>
  <c r="S517" i="3"/>
  <c r="R517" i="3"/>
  <c r="Q517" i="3"/>
  <c r="P517" i="3"/>
  <c r="O517" i="3"/>
  <c r="N517" i="3"/>
  <c r="M517" i="3"/>
  <c r="AC516" i="3"/>
  <c r="AB516" i="3"/>
  <c r="AA516" i="3"/>
  <c r="Z516" i="3"/>
  <c r="Y516" i="3"/>
  <c r="X516" i="3"/>
  <c r="W516" i="3"/>
  <c r="V516" i="3"/>
  <c r="U516" i="3"/>
  <c r="T516" i="3"/>
  <c r="S516" i="3"/>
  <c r="R516" i="3"/>
  <c r="Q516" i="3"/>
  <c r="P516" i="3"/>
  <c r="O516" i="3"/>
  <c r="N516" i="3"/>
  <c r="M516" i="3"/>
  <c r="AC515" i="3"/>
  <c r="AB515" i="3"/>
  <c r="AA515" i="3"/>
  <c r="Z515" i="3"/>
  <c r="Y515" i="3"/>
  <c r="X515" i="3"/>
  <c r="W515" i="3"/>
  <c r="V515" i="3"/>
  <c r="U515" i="3"/>
  <c r="T515" i="3"/>
  <c r="S515" i="3"/>
  <c r="R515" i="3"/>
  <c r="Q515" i="3"/>
  <c r="P515" i="3"/>
  <c r="O515" i="3"/>
  <c r="N515" i="3"/>
  <c r="M515" i="3"/>
  <c r="AC513" i="3"/>
  <c r="AB513" i="3"/>
  <c r="AA513" i="3"/>
  <c r="Z513" i="3"/>
  <c r="Y513" i="3"/>
  <c r="X513" i="3"/>
  <c r="W513" i="3"/>
  <c r="V513" i="3"/>
  <c r="U513" i="3"/>
  <c r="T513" i="3"/>
  <c r="S513" i="3"/>
  <c r="R513" i="3"/>
  <c r="Q513" i="3"/>
  <c r="P513" i="3"/>
  <c r="O513" i="3"/>
  <c r="N513" i="3"/>
  <c r="M513" i="3"/>
  <c r="AC512" i="3"/>
  <c r="AB512" i="3"/>
  <c r="AA512" i="3"/>
  <c r="Z512" i="3"/>
  <c r="Y512" i="3"/>
  <c r="X512" i="3"/>
  <c r="W512" i="3"/>
  <c r="V512" i="3"/>
  <c r="U512" i="3"/>
  <c r="T512" i="3"/>
  <c r="S512" i="3"/>
  <c r="R512" i="3"/>
  <c r="Q512" i="3"/>
  <c r="P512" i="3"/>
  <c r="O512" i="3"/>
  <c r="N512" i="3"/>
  <c r="M512" i="3"/>
  <c r="AC511" i="3"/>
  <c r="AB511" i="3"/>
  <c r="AA511" i="3"/>
  <c r="Z511" i="3"/>
  <c r="Y511" i="3"/>
  <c r="X511" i="3"/>
  <c r="W511" i="3"/>
  <c r="V511" i="3"/>
  <c r="U511" i="3"/>
  <c r="T511" i="3"/>
  <c r="S511" i="3"/>
  <c r="R511" i="3"/>
  <c r="Q511" i="3"/>
  <c r="P511" i="3"/>
  <c r="O511" i="3"/>
  <c r="N511" i="3"/>
  <c r="M511" i="3"/>
  <c r="AB510" i="3"/>
  <c r="AA510" i="3"/>
  <c r="Z510" i="3"/>
  <c r="Y510" i="3"/>
  <c r="X510" i="3"/>
  <c r="W510" i="3"/>
  <c r="V510" i="3"/>
  <c r="U510" i="3"/>
  <c r="T510" i="3"/>
  <c r="S510" i="3"/>
  <c r="R510" i="3"/>
  <c r="Q510" i="3"/>
  <c r="P510" i="3"/>
  <c r="O510" i="3"/>
  <c r="N510" i="3"/>
  <c r="M510" i="3"/>
  <c r="M502" i="3"/>
  <c r="M1278" i="3" s="1"/>
  <c r="AC498" i="3"/>
  <c r="AB498" i="3"/>
  <c r="AA498" i="3"/>
  <c r="Z498" i="3"/>
  <c r="Y498" i="3"/>
  <c r="X498" i="3"/>
  <c r="W498" i="3"/>
  <c r="V498" i="3"/>
  <c r="U498" i="3"/>
  <c r="T498" i="3"/>
  <c r="S498" i="3"/>
  <c r="R498" i="3"/>
  <c r="Q498" i="3"/>
  <c r="P498" i="3"/>
  <c r="O498" i="3"/>
  <c r="N498" i="3"/>
  <c r="M498" i="3"/>
  <c r="M495" i="3"/>
  <c r="M496" i="3"/>
  <c r="M494" i="3"/>
  <c r="M492" i="3"/>
  <c r="N492" i="3"/>
  <c r="O492" i="3"/>
  <c r="P492" i="3"/>
  <c r="Q492" i="3"/>
  <c r="R492" i="3"/>
  <c r="S492" i="3"/>
  <c r="T492" i="3"/>
  <c r="U492" i="3"/>
  <c r="V492" i="3"/>
  <c r="W492" i="3"/>
  <c r="X492" i="3"/>
  <c r="Y492" i="3"/>
  <c r="Z492" i="3"/>
  <c r="AA492" i="3"/>
  <c r="AB492" i="3"/>
  <c r="AC492" i="3"/>
  <c r="AC491" i="3"/>
  <c r="AB491" i="3"/>
  <c r="AA491" i="3"/>
  <c r="Z491" i="3"/>
  <c r="Y491" i="3"/>
  <c r="X491" i="3"/>
  <c r="W491" i="3"/>
  <c r="V491" i="3"/>
  <c r="U491" i="3"/>
  <c r="T491" i="3"/>
  <c r="S491" i="3"/>
  <c r="R491" i="3"/>
  <c r="Q491" i="3"/>
  <c r="P491" i="3"/>
  <c r="O491" i="3"/>
  <c r="N491" i="3"/>
  <c r="M491" i="3"/>
  <c r="AC490" i="3"/>
  <c r="AB490" i="3"/>
  <c r="AA490" i="3"/>
  <c r="Z490" i="3"/>
  <c r="Y490" i="3"/>
  <c r="X490" i="3"/>
  <c r="W490" i="3"/>
  <c r="V490" i="3"/>
  <c r="U490" i="3"/>
  <c r="T490" i="3"/>
  <c r="S490" i="3"/>
  <c r="R490" i="3"/>
  <c r="Q490" i="3"/>
  <c r="P490" i="3"/>
  <c r="O490" i="3"/>
  <c r="N490" i="3"/>
  <c r="M490" i="3"/>
  <c r="AC488" i="3"/>
  <c r="AB488" i="3"/>
  <c r="AA488" i="3"/>
  <c r="Z488" i="3"/>
  <c r="Y488" i="3"/>
  <c r="X488" i="3"/>
  <c r="W488" i="3"/>
  <c r="V488" i="3"/>
  <c r="U488" i="3"/>
  <c r="T488" i="3"/>
  <c r="S488" i="3"/>
  <c r="R488" i="3"/>
  <c r="Q488" i="3"/>
  <c r="P488" i="3"/>
  <c r="O488" i="3"/>
  <c r="N488" i="3"/>
  <c r="M488" i="3"/>
  <c r="AC487" i="3"/>
  <c r="AB487" i="3"/>
  <c r="AA487" i="3"/>
  <c r="Z487" i="3"/>
  <c r="Y487" i="3"/>
  <c r="X487" i="3"/>
  <c r="W487" i="3"/>
  <c r="V487" i="3"/>
  <c r="U487" i="3"/>
  <c r="T487" i="3"/>
  <c r="S487" i="3"/>
  <c r="R487" i="3"/>
  <c r="Q487" i="3"/>
  <c r="P487" i="3"/>
  <c r="O487" i="3"/>
  <c r="N487" i="3"/>
  <c r="M487" i="3"/>
  <c r="M481" i="3"/>
  <c r="N481" i="3"/>
  <c r="O481" i="3"/>
  <c r="P481" i="3"/>
  <c r="Q481" i="3"/>
  <c r="R481" i="3"/>
  <c r="S481" i="3"/>
  <c r="T481" i="3"/>
  <c r="U481" i="3"/>
  <c r="V481" i="3"/>
  <c r="W481" i="3"/>
  <c r="X481" i="3"/>
  <c r="Y481" i="3"/>
  <c r="Z481" i="3"/>
  <c r="AA481" i="3"/>
  <c r="AB481" i="3"/>
  <c r="AC481" i="3"/>
  <c r="AC484" i="3"/>
  <c r="AB484" i="3"/>
  <c r="AA484" i="3"/>
  <c r="Z484" i="3"/>
  <c r="Y484" i="3"/>
  <c r="X484" i="3"/>
  <c r="W484" i="3"/>
  <c r="V484" i="3"/>
  <c r="U484" i="3"/>
  <c r="T484" i="3"/>
  <c r="S484" i="3"/>
  <c r="R484" i="3"/>
  <c r="Q484" i="3"/>
  <c r="P484" i="3"/>
  <c r="O484" i="3"/>
  <c r="N484" i="3"/>
  <c r="M484" i="3"/>
  <c r="AC483" i="3"/>
  <c r="AB483" i="3"/>
  <c r="AA483" i="3"/>
  <c r="Z483" i="3"/>
  <c r="Y483" i="3"/>
  <c r="X483" i="3"/>
  <c r="W483" i="3"/>
  <c r="V483" i="3"/>
  <c r="U483" i="3"/>
  <c r="T483" i="3"/>
  <c r="S483" i="3"/>
  <c r="R483" i="3"/>
  <c r="Q483" i="3"/>
  <c r="P483" i="3"/>
  <c r="O483" i="3"/>
  <c r="N483" i="3"/>
  <c r="M483" i="3"/>
  <c r="AC480" i="3"/>
  <c r="AB480" i="3"/>
  <c r="AA480" i="3"/>
  <c r="Z480" i="3"/>
  <c r="Y480" i="3"/>
  <c r="X480" i="3"/>
  <c r="W480" i="3"/>
  <c r="V480" i="3"/>
  <c r="U480" i="3"/>
  <c r="T480" i="3"/>
  <c r="S480" i="3"/>
  <c r="R480" i="3"/>
  <c r="Q480" i="3"/>
  <c r="P480" i="3"/>
  <c r="O480" i="3"/>
  <c r="N480" i="3"/>
  <c r="M480" i="3"/>
  <c r="AC479" i="3"/>
  <c r="AB479" i="3"/>
  <c r="AA479" i="3"/>
  <c r="Z479" i="3"/>
  <c r="Y479" i="3"/>
  <c r="X479" i="3"/>
  <c r="W479" i="3"/>
  <c r="V479" i="3"/>
  <c r="U479" i="3"/>
  <c r="T479" i="3"/>
  <c r="S479" i="3"/>
  <c r="R479" i="3"/>
  <c r="Q479" i="3"/>
  <c r="P479" i="3"/>
  <c r="O479" i="3"/>
  <c r="N479" i="3"/>
  <c r="M479" i="3"/>
  <c r="AC477" i="3"/>
  <c r="AB477" i="3"/>
  <c r="AA477" i="3"/>
  <c r="Z477" i="3"/>
  <c r="Y477" i="3"/>
  <c r="X477" i="3"/>
  <c r="W477" i="3"/>
  <c r="V477" i="3"/>
  <c r="U477" i="3"/>
  <c r="T477" i="3"/>
  <c r="S477" i="3"/>
  <c r="R477" i="3"/>
  <c r="Q477" i="3"/>
  <c r="P477" i="3"/>
  <c r="O477" i="3"/>
  <c r="N477" i="3"/>
  <c r="M477" i="3"/>
  <c r="AC476" i="3"/>
  <c r="AB476" i="3"/>
  <c r="AA476" i="3"/>
  <c r="Z476" i="3"/>
  <c r="Y476" i="3"/>
  <c r="X476" i="3"/>
  <c r="W476" i="3"/>
  <c r="V476" i="3"/>
  <c r="U476" i="3"/>
  <c r="T476" i="3"/>
  <c r="S476" i="3"/>
  <c r="R476" i="3"/>
  <c r="Q476" i="3"/>
  <c r="P476" i="3"/>
  <c r="O476" i="3"/>
  <c r="N476" i="3"/>
  <c r="M476" i="3"/>
  <c r="AC474" i="3"/>
  <c r="AB474" i="3"/>
  <c r="AA474" i="3"/>
  <c r="Z474" i="3"/>
  <c r="Y474" i="3"/>
  <c r="X474" i="3"/>
  <c r="W474" i="3"/>
  <c r="V474" i="3"/>
  <c r="U474" i="3"/>
  <c r="T474" i="3"/>
  <c r="S474" i="3"/>
  <c r="R474" i="3"/>
  <c r="Q474" i="3"/>
  <c r="P474" i="3"/>
  <c r="O474" i="3"/>
  <c r="N474" i="3"/>
  <c r="M474" i="3"/>
  <c r="AC473" i="3"/>
  <c r="AB473" i="3"/>
  <c r="AA473" i="3"/>
  <c r="Z473" i="3"/>
  <c r="Y473" i="3"/>
  <c r="X473" i="3"/>
  <c r="W473" i="3"/>
  <c r="V473" i="3"/>
  <c r="U473" i="3"/>
  <c r="T473" i="3"/>
  <c r="S473" i="3"/>
  <c r="R473" i="3"/>
  <c r="Q473" i="3"/>
  <c r="P473" i="3"/>
  <c r="O473" i="3"/>
  <c r="N473" i="3"/>
  <c r="M473" i="3"/>
  <c r="AC471" i="3"/>
  <c r="AB471" i="3"/>
  <c r="AA471" i="3"/>
  <c r="Z471" i="3"/>
  <c r="Y471" i="3"/>
  <c r="X471" i="3"/>
  <c r="W471" i="3"/>
  <c r="V471" i="3"/>
  <c r="U471" i="3"/>
  <c r="T471" i="3"/>
  <c r="S471" i="3"/>
  <c r="R471" i="3"/>
  <c r="Q471" i="3"/>
  <c r="P471" i="3"/>
  <c r="O471" i="3"/>
  <c r="N471" i="3"/>
  <c r="M471" i="3"/>
  <c r="AC470" i="3"/>
  <c r="AB470" i="3"/>
  <c r="AA470" i="3"/>
  <c r="Z470" i="3"/>
  <c r="Y470" i="3"/>
  <c r="X470" i="3"/>
  <c r="W470" i="3"/>
  <c r="V470" i="3"/>
  <c r="U470" i="3"/>
  <c r="T470" i="3"/>
  <c r="S470" i="3"/>
  <c r="R470" i="3"/>
  <c r="Q470" i="3"/>
  <c r="P470" i="3"/>
  <c r="O470" i="3"/>
  <c r="N470" i="3"/>
  <c r="M470" i="3"/>
  <c r="AC468" i="3"/>
  <c r="AB468" i="3"/>
  <c r="AA468" i="3"/>
  <c r="Z468" i="3"/>
  <c r="Y468" i="3"/>
  <c r="X468" i="3"/>
  <c r="W468" i="3"/>
  <c r="V468" i="3"/>
  <c r="U468" i="3"/>
  <c r="T468" i="3"/>
  <c r="S468" i="3"/>
  <c r="R468" i="3"/>
  <c r="Q468" i="3"/>
  <c r="P468" i="3"/>
  <c r="O468" i="3"/>
  <c r="N468" i="3"/>
  <c r="M468" i="3"/>
  <c r="AC467" i="3"/>
  <c r="AB467" i="3"/>
  <c r="AA467" i="3"/>
  <c r="Z467" i="3"/>
  <c r="Y467" i="3"/>
  <c r="X467" i="3"/>
  <c r="W467" i="3"/>
  <c r="V467" i="3"/>
  <c r="U467" i="3"/>
  <c r="T467" i="3"/>
  <c r="S467" i="3"/>
  <c r="R467" i="3"/>
  <c r="Q467" i="3"/>
  <c r="P467" i="3"/>
  <c r="O467" i="3"/>
  <c r="N467" i="3"/>
  <c r="M467" i="3"/>
  <c r="AC465" i="3"/>
  <c r="AB465" i="3"/>
  <c r="AA465" i="3"/>
  <c r="Z465" i="3"/>
  <c r="Y465" i="3"/>
  <c r="X465" i="3"/>
  <c r="W465" i="3"/>
  <c r="V465" i="3"/>
  <c r="U465" i="3"/>
  <c r="T465" i="3"/>
  <c r="S465" i="3"/>
  <c r="R465" i="3"/>
  <c r="Q465" i="3"/>
  <c r="P465" i="3"/>
  <c r="O465" i="3"/>
  <c r="N465" i="3"/>
  <c r="M465" i="3"/>
  <c r="AC464" i="3"/>
  <c r="AB464" i="3"/>
  <c r="AA464" i="3"/>
  <c r="Z464" i="3"/>
  <c r="Y464" i="3"/>
  <c r="X464" i="3"/>
  <c r="W464" i="3"/>
  <c r="V464" i="3"/>
  <c r="U464" i="3"/>
  <c r="T464" i="3"/>
  <c r="S464" i="3"/>
  <c r="R464" i="3"/>
  <c r="Q464" i="3"/>
  <c r="P464" i="3"/>
  <c r="O464" i="3"/>
  <c r="N464" i="3"/>
  <c r="M464" i="3"/>
  <c r="AC462" i="3"/>
  <c r="AB462" i="3"/>
  <c r="AA462" i="3"/>
  <c r="Z462" i="3"/>
  <c r="Y462" i="3"/>
  <c r="X462" i="3"/>
  <c r="W462" i="3"/>
  <c r="V462" i="3"/>
  <c r="U462" i="3"/>
  <c r="T462" i="3"/>
  <c r="S462" i="3"/>
  <c r="R462" i="3"/>
  <c r="Q462" i="3"/>
  <c r="P462" i="3"/>
  <c r="O462" i="3"/>
  <c r="N462" i="3"/>
  <c r="M462" i="3"/>
  <c r="AC461" i="3"/>
  <c r="AB461" i="3"/>
  <c r="AA461" i="3"/>
  <c r="Z461" i="3"/>
  <c r="Y461" i="3"/>
  <c r="X461" i="3"/>
  <c r="W461" i="3"/>
  <c r="V461" i="3"/>
  <c r="U461" i="3"/>
  <c r="T461" i="3"/>
  <c r="S461" i="3"/>
  <c r="R461" i="3"/>
  <c r="Q461" i="3"/>
  <c r="P461" i="3"/>
  <c r="O461" i="3"/>
  <c r="N461" i="3"/>
  <c r="M461" i="3"/>
  <c r="AC454" i="3"/>
  <c r="AB454" i="3"/>
  <c r="AA454" i="3"/>
  <c r="Z454" i="3"/>
  <c r="Y454" i="3"/>
  <c r="X454" i="3"/>
  <c r="W454" i="3"/>
  <c r="V454" i="3"/>
  <c r="U454" i="3"/>
  <c r="T454" i="3"/>
  <c r="S454" i="3"/>
  <c r="R454" i="3"/>
  <c r="Q454" i="3"/>
  <c r="P454" i="3"/>
  <c r="O454" i="3"/>
  <c r="N454" i="3"/>
  <c r="M454" i="3"/>
  <c r="AC453" i="3"/>
  <c r="AB453" i="3"/>
  <c r="AA453" i="3"/>
  <c r="Z453" i="3"/>
  <c r="Y453" i="3"/>
  <c r="X453" i="3"/>
  <c r="W453" i="3"/>
  <c r="V453" i="3"/>
  <c r="U453" i="3"/>
  <c r="T453" i="3"/>
  <c r="S453" i="3"/>
  <c r="R453" i="3"/>
  <c r="P453" i="3"/>
  <c r="O453" i="3"/>
  <c r="N453" i="3"/>
  <c r="M453" i="3"/>
  <c r="AC440" i="3"/>
  <c r="AB440" i="3"/>
  <c r="AA440" i="3"/>
  <c r="Z440" i="3"/>
  <c r="Y440" i="3"/>
  <c r="X440" i="3"/>
  <c r="W440" i="3"/>
  <c r="V440" i="3"/>
  <c r="U440" i="3"/>
  <c r="T440" i="3"/>
  <c r="S440" i="3"/>
  <c r="R440" i="3"/>
  <c r="Q440" i="3"/>
  <c r="P440" i="3"/>
  <c r="O440" i="3"/>
  <c r="N440" i="3"/>
  <c r="M440" i="3"/>
  <c r="AC439" i="3"/>
  <c r="AB439" i="3"/>
  <c r="AA439" i="3"/>
  <c r="Z439" i="3"/>
  <c r="Y439" i="3"/>
  <c r="X439" i="3"/>
  <c r="W439" i="3"/>
  <c r="V439" i="3"/>
  <c r="U439" i="3"/>
  <c r="T439" i="3"/>
  <c r="S439" i="3"/>
  <c r="R439" i="3"/>
  <c r="Q439" i="3"/>
  <c r="P439" i="3"/>
  <c r="O439" i="3"/>
  <c r="N439" i="3"/>
  <c r="M439" i="3"/>
  <c r="AC447" i="3"/>
  <c r="AB447" i="3"/>
  <c r="AA447" i="3"/>
  <c r="Z447" i="3"/>
  <c r="Y447" i="3"/>
  <c r="X447" i="3"/>
  <c r="W447" i="3"/>
  <c r="V447" i="3"/>
  <c r="U447" i="3"/>
  <c r="T447" i="3"/>
  <c r="S447" i="3"/>
  <c r="R447" i="3"/>
  <c r="Q447" i="3"/>
  <c r="P447" i="3"/>
  <c r="O447" i="3"/>
  <c r="N447" i="3"/>
  <c r="M447" i="3"/>
  <c r="AC446" i="3"/>
  <c r="AB446" i="3"/>
  <c r="AA446" i="3"/>
  <c r="Z446" i="3"/>
  <c r="Y446" i="3"/>
  <c r="X446" i="3"/>
  <c r="W446" i="3"/>
  <c r="V446" i="3"/>
  <c r="U446" i="3"/>
  <c r="T446" i="3"/>
  <c r="S446" i="3"/>
  <c r="R446" i="3"/>
  <c r="Q446" i="3"/>
  <c r="P446" i="3"/>
  <c r="O446" i="3"/>
  <c r="N446" i="3"/>
  <c r="M446" i="3"/>
  <c r="AC458" i="3"/>
  <c r="AB458" i="3"/>
  <c r="AA458" i="3"/>
  <c r="Z458" i="3"/>
  <c r="Y458" i="3"/>
  <c r="X458" i="3"/>
  <c r="W458" i="3"/>
  <c r="V458" i="3"/>
  <c r="U458" i="3"/>
  <c r="T458" i="3"/>
  <c r="S458" i="3"/>
  <c r="R458" i="3"/>
  <c r="Q458" i="3"/>
  <c r="P458" i="3"/>
  <c r="O458" i="3"/>
  <c r="N458" i="3"/>
  <c r="M458" i="3"/>
  <c r="AC457" i="3"/>
  <c r="AB457" i="3"/>
  <c r="AA457" i="3"/>
  <c r="Z457" i="3"/>
  <c r="Y457" i="3"/>
  <c r="X457" i="3"/>
  <c r="W457" i="3"/>
  <c r="V457" i="3"/>
  <c r="U457" i="3"/>
  <c r="T457" i="3"/>
  <c r="S457" i="3"/>
  <c r="R457" i="3"/>
  <c r="Q457" i="3"/>
  <c r="P457" i="3"/>
  <c r="O457" i="3"/>
  <c r="N457" i="3"/>
  <c r="M457" i="3"/>
  <c r="AC456" i="3"/>
  <c r="AB456" i="3"/>
  <c r="AA456" i="3"/>
  <c r="Z456" i="3"/>
  <c r="Y456" i="3"/>
  <c r="X456" i="3"/>
  <c r="W456" i="3"/>
  <c r="V456" i="3"/>
  <c r="U456" i="3"/>
  <c r="T456" i="3"/>
  <c r="S456" i="3"/>
  <c r="R456" i="3"/>
  <c r="Q456" i="3"/>
  <c r="P456" i="3"/>
  <c r="O456" i="3"/>
  <c r="N456" i="3"/>
  <c r="M456" i="3"/>
  <c r="AC451" i="3"/>
  <c r="AB451" i="3"/>
  <c r="AA451" i="3"/>
  <c r="Z451" i="3"/>
  <c r="Y451" i="3"/>
  <c r="X451" i="3"/>
  <c r="W451" i="3"/>
  <c r="V451" i="3"/>
  <c r="U451" i="3"/>
  <c r="T451" i="3"/>
  <c r="S451" i="3"/>
  <c r="R451" i="3"/>
  <c r="Q451" i="3"/>
  <c r="P451" i="3"/>
  <c r="O451" i="3"/>
  <c r="N451" i="3"/>
  <c r="M451" i="3"/>
  <c r="AC450" i="3"/>
  <c r="AB450" i="3"/>
  <c r="AA450" i="3"/>
  <c r="Z450" i="3"/>
  <c r="Y450" i="3"/>
  <c r="X450" i="3"/>
  <c r="W450" i="3"/>
  <c r="V450" i="3"/>
  <c r="U450" i="3"/>
  <c r="T450" i="3"/>
  <c r="S450" i="3"/>
  <c r="R450" i="3"/>
  <c r="Q450" i="3"/>
  <c r="P450" i="3"/>
  <c r="O450" i="3"/>
  <c r="N450" i="3"/>
  <c r="M450" i="3"/>
  <c r="AC449" i="3"/>
  <c r="AB449" i="3"/>
  <c r="AA449" i="3"/>
  <c r="Z449" i="3"/>
  <c r="Y449" i="3"/>
  <c r="X449" i="3"/>
  <c r="W449" i="3"/>
  <c r="V449" i="3"/>
  <c r="U449" i="3"/>
  <c r="T449" i="3"/>
  <c r="S449" i="3"/>
  <c r="R449" i="3"/>
  <c r="Q449" i="3"/>
  <c r="P449" i="3"/>
  <c r="O449" i="3"/>
  <c r="N449" i="3"/>
  <c r="M449" i="3"/>
  <c r="AC444" i="3"/>
  <c r="AB444" i="3"/>
  <c r="AA444" i="3"/>
  <c r="Z444" i="3"/>
  <c r="Y444" i="3"/>
  <c r="X444" i="3"/>
  <c r="W444" i="3"/>
  <c r="V444" i="3"/>
  <c r="U444" i="3"/>
  <c r="T444" i="3"/>
  <c r="S444" i="3"/>
  <c r="R444" i="3"/>
  <c r="Q444" i="3"/>
  <c r="P444" i="3"/>
  <c r="O444" i="3"/>
  <c r="N444" i="3"/>
  <c r="M444" i="3"/>
  <c r="AC443" i="3"/>
  <c r="AB443" i="3"/>
  <c r="AA443" i="3"/>
  <c r="Z443" i="3"/>
  <c r="Y443" i="3"/>
  <c r="X443" i="3"/>
  <c r="W443" i="3"/>
  <c r="V443" i="3"/>
  <c r="U443" i="3"/>
  <c r="T443" i="3"/>
  <c r="S443" i="3"/>
  <c r="R443" i="3"/>
  <c r="Q443" i="3"/>
  <c r="P443" i="3"/>
  <c r="O443" i="3"/>
  <c r="N443" i="3"/>
  <c r="M443" i="3"/>
  <c r="AC442" i="3"/>
  <c r="AB442" i="3"/>
  <c r="AA442" i="3"/>
  <c r="Z442" i="3"/>
  <c r="Y442" i="3"/>
  <c r="X442" i="3"/>
  <c r="W442" i="3"/>
  <c r="V442" i="3"/>
  <c r="U442" i="3"/>
  <c r="T442" i="3"/>
  <c r="S442" i="3"/>
  <c r="R442" i="3"/>
  <c r="Q442" i="3"/>
  <c r="P442" i="3"/>
  <c r="O442" i="3"/>
  <c r="N442" i="3"/>
  <c r="M442" i="3"/>
  <c r="AC436" i="3"/>
  <c r="AB436" i="3"/>
  <c r="AA436" i="3"/>
  <c r="Z436" i="3"/>
  <c r="Y436" i="3"/>
  <c r="X436" i="3"/>
  <c r="W436" i="3"/>
  <c r="V436" i="3"/>
  <c r="U436" i="3"/>
  <c r="T436" i="3"/>
  <c r="S436" i="3"/>
  <c r="R436" i="3"/>
  <c r="Q436" i="3"/>
  <c r="P436" i="3"/>
  <c r="O436" i="3"/>
  <c r="N436" i="3"/>
  <c r="M436" i="3"/>
  <c r="AC435" i="3"/>
  <c r="AB435" i="3"/>
  <c r="AA435" i="3"/>
  <c r="Z435" i="3"/>
  <c r="Y435" i="3"/>
  <c r="X435" i="3"/>
  <c r="W435" i="3"/>
  <c r="V435" i="3"/>
  <c r="U435" i="3"/>
  <c r="T435" i="3"/>
  <c r="S435" i="3"/>
  <c r="R435" i="3"/>
  <c r="Q435" i="3"/>
  <c r="P435" i="3"/>
  <c r="O435" i="3"/>
  <c r="N435" i="3"/>
  <c r="M435" i="3"/>
  <c r="AC434" i="3"/>
  <c r="AB434" i="3"/>
  <c r="AA434" i="3"/>
  <c r="Z434" i="3"/>
  <c r="Y434" i="3"/>
  <c r="X434" i="3"/>
  <c r="W434" i="3"/>
  <c r="V434" i="3"/>
  <c r="U434" i="3"/>
  <c r="T434" i="3"/>
  <c r="S434" i="3"/>
  <c r="R434" i="3"/>
  <c r="Q434" i="3"/>
  <c r="P434" i="3"/>
  <c r="O434" i="3"/>
  <c r="N434" i="3"/>
  <c r="M434" i="3"/>
  <c r="M432" i="3"/>
  <c r="N432" i="3"/>
  <c r="O432" i="3"/>
  <c r="P432" i="3"/>
  <c r="Q432" i="3"/>
  <c r="R432" i="3"/>
  <c r="S432" i="3"/>
  <c r="T432" i="3"/>
  <c r="U432" i="3"/>
  <c r="V432" i="3"/>
  <c r="W432" i="3"/>
  <c r="X432" i="3"/>
  <c r="Y432" i="3"/>
  <c r="Z432" i="3"/>
  <c r="AA432" i="3"/>
  <c r="AB432" i="3"/>
  <c r="AC432" i="3"/>
  <c r="M428" i="3"/>
  <c r="N428" i="3"/>
  <c r="O428" i="3"/>
  <c r="P428" i="3"/>
  <c r="Q428" i="3"/>
  <c r="R428" i="3"/>
  <c r="S428" i="3"/>
  <c r="T428" i="3"/>
  <c r="U428" i="3"/>
  <c r="V428" i="3"/>
  <c r="W428" i="3"/>
  <c r="X428" i="3"/>
  <c r="Y428" i="3"/>
  <c r="Z428" i="3"/>
  <c r="AA428" i="3"/>
  <c r="AB428" i="3"/>
  <c r="AC428" i="3"/>
  <c r="AC431" i="3"/>
  <c r="AB431" i="3"/>
  <c r="AA431" i="3"/>
  <c r="Z431" i="3"/>
  <c r="Y431" i="3"/>
  <c r="X431" i="3"/>
  <c r="W431" i="3"/>
  <c r="V431" i="3"/>
  <c r="U431" i="3"/>
  <c r="T431" i="3"/>
  <c r="S431" i="3"/>
  <c r="R431" i="3"/>
  <c r="Q431" i="3"/>
  <c r="P431" i="3"/>
  <c r="O431" i="3"/>
  <c r="N431" i="3"/>
  <c r="M431" i="3"/>
  <c r="AC430" i="3"/>
  <c r="AB430" i="3"/>
  <c r="AA430" i="3"/>
  <c r="Z430" i="3"/>
  <c r="Y430" i="3"/>
  <c r="X430" i="3"/>
  <c r="W430" i="3"/>
  <c r="V430" i="3"/>
  <c r="U430" i="3"/>
  <c r="T430" i="3"/>
  <c r="S430" i="3"/>
  <c r="R430" i="3"/>
  <c r="Q430" i="3"/>
  <c r="P430" i="3"/>
  <c r="O430" i="3"/>
  <c r="N430" i="3"/>
  <c r="M430" i="3"/>
  <c r="AC427" i="3"/>
  <c r="AB427" i="3"/>
  <c r="AA427" i="3"/>
  <c r="Z427" i="3"/>
  <c r="Y427" i="3"/>
  <c r="X427" i="3"/>
  <c r="W427" i="3"/>
  <c r="V427" i="3"/>
  <c r="U427" i="3"/>
  <c r="T427" i="3"/>
  <c r="S427" i="3"/>
  <c r="R427" i="3"/>
  <c r="Q427" i="3"/>
  <c r="P427" i="3"/>
  <c r="O427" i="3"/>
  <c r="N427" i="3"/>
  <c r="M427" i="3"/>
  <c r="AC426" i="3"/>
  <c r="AB426" i="3"/>
  <c r="AA426" i="3"/>
  <c r="Z426" i="3"/>
  <c r="Y426" i="3"/>
  <c r="X426" i="3"/>
  <c r="W426" i="3"/>
  <c r="V426" i="3"/>
  <c r="U426" i="3"/>
  <c r="T426" i="3"/>
  <c r="S426" i="3"/>
  <c r="R426" i="3"/>
  <c r="Q426" i="3"/>
  <c r="P426" i="3"/>
  <c r="O426" i="3"/>
  <c r="N426" i="3"/>
  <c r="M426" i="3"/>
  <c r="AC423" i="3"/>
  <c r="AB423" i="3"/>
  <c r="AA423" i="3"/>
  <c r="Z423" i="3"/>
  <c r="Y423" i="3"/>
  <c r="X423" i="3"/>
  <c r="W423" i="3"/>
  <c r="V423" i="3"/>
  <c r="U423" i="3"/>
  <c r="T423" i="3"/>
  <c r="S423" i="3"/>
  <c r="R423" i="3"/>
  <c r="Q423" i="3"/>
  <c r="P423" i="3"/>
  <c r="O423" i="3"/>
  <c r="N423" i="3"/>
  <c r="M423" i="3"/>
  <c r="AC422" i="3"/>
  <c r="AB422" i="3"/>
  <c r="AA422" i="3"/>
  <c r="Z422" i="3"/>
  <c r="Y422" i="3"/>
  <c r="X422" i="3"/>
  <c r="W422" i="3"/>
  <c r="V422" i="3"/>
  <c r="U422" i="3"/>
  <c r="T422" i="3"/>
  <c r="S422" i="3"/>
  <c r="R422" i="3"/>
  <c r="Q422" i="3"/>
  <c r="P422" i="3"/>
  <c r="O422" i="3"/>
  <c r="N422" i="3"/>
  <c r="M422" i="3"/>
  <c r="AC421" i="3"/>
  <c r="AB421" i="3"/>
  <c r="AA421" i="3"/>
  <c r="Z421" i="3"/>
  <c r="Y421" i="3"/>
  <c r="X421" i="3"/>
  <c r="W421" i="3"/>
  <c r="V421" i="3"/>
  <c r="U421" i="3"/>
  <c r="T421" i="3"/>
  <c r="S421" i="3"/>
  <c r="R421" i="3"/>
  <c r="Q421" i="3"/>
  <c r="P421" i="3"/>
  <c r="O421" i="3"/>
  <c r="N421" i="3"/>
  <c r="M421" i="3"/>
  <c r="AC420" i="3"/>
  <c r="AB420" i="3"/>
  <c r="AA420" i="3"/>
  <c r="Z420" i="3"/>
  <c r="Y420" i="3"/>
  <c r="X420" i="3"/>
  <c r="W420" i="3"/>
  <c r="V420" i="3"/>
  <c r="U420" i="3"/>
  <c r="T420" i="3"/>
  <c r="S420" i="3"/>
  <c r="R420" i="3"/>
  <c r="Q420" i="3"/>
  <c r="P420" i="3"/>
  <c r="O420" i="3"/>
  <c r="N420" i="3"/>
  <c r="M420" i="3"/>
  <c r="AC418" i="3"/>
  <c r="AB418" i="3"/>
  <c r="AA418" i="3"/>
  <c r="Z418" i="3"/>
  <c r="Y418" i="3"/>
  <c r="X418" i="3"/>
  <c r="W418" i="3"/>
  <c r="V418" i="3"/>
  <c r="U418" i="3"/>
  <c r="T418" i="3"/>
  <c r="S418" i="3"/>
  <c r="R418" i="3"/>
  <c r="Q418" i="3"/>
  <c r="P418" i="3"/>
  <c r="O418" i="3"/>
  <c r="N418" i="3"/>
  <c r="M418" i="3"/>
  <c r="AC417" i="3"/>
  <c r="AB417" i="3"/>
  <c r="AA417" i="3"/>
  <c r="Z417" i="3"/>
  <c r="Y417" i="3"/>
  <c r="X417" i="3"/>
  <c r="W417" i="3"/>
  <c r="V417" i="3"/>
  <c r="U417" i="3"/>
  <c r="T417" i="3"/>
  <c r="S417" i="3"/>
  <c r="R417" i="3"/>
  <c r="Q417" i="3"/>
  <c r="P417" i="3"/>
  <c r="O417" i="3"/>
  <c r="N417" i="3"/>
  <c r="M417" i="3"/>
  <c r="AC416" i="3"/>
  <c r="AB416" i="3"/>
  <c r="AA416" i="3"/>
  <c r="Z416" i="3"/>
  <c r="Y416" i="3"/>
  <c r="X416" i="3"/>
  <c r="W416" i="3"/>
  <c r="V416" i="3"/>
  <c r="U416" i="3"/>
  <c r="T416" i="3"/>
  <c r="S416" i="3"/>
  <c r="R416" i="3"/>
  <c r="Q416" i="3"/>
  <c r="P416" i="3"/>
  <c r="O416" i="3"/>
  <c r="N416" i="3"/>
  <c r="M416" i="3"/>
  <c r="AC415" i="3"/>
  <c r="AB415" i="3"/>
  <c r="AA415" i="3"/>
  <c r="Z415" i="3"/>
  <c r="Y415" i="3"/>
  <c r="X415" i="3"/>
  <c r="W415" i="3"/>
  <c r="V415" i="3"/>
  <c r="U415" i="3"/>
  <c r="T415" i="3"/>
  <c r="S415" i="3"/>
  <c r="R415" i="3"/>
  <c r="Q415" i="3"/>
  <c r="P415" i="3"/>
  <c r="O415" i="3"/>
  <c r="N415" i="3"/>
  <c r="M415" i="3"/>
  <c r="AC413" i="3"/>
  <c r="AB413" i="3"/>
  <c r="AA413" i="3"/>
  <c r="Z413" i="3"/>
  <c r="Y413" i="3"/>
  <c r="X413" i="3"/>
  <c r="W413" i="3"/>
  <c r="V413" i="3"/>
  <c r="U413" i="3"/>
  <c r="T413" i="3"/>
  <c r="S413" i="3"/>
  <c r="R413" i="3"/>
  <c r="Q413" i="3"/>
  <c r="P413" i="3"/>
  <c r="O413" i="3"/>
  <c r="N413" i="3"/>
  <c r="M413" i="3"/>
  <c r="AC412" i="3"/>
  <c r="AB412" i="3"/>
  <c r="AA412" i="3"/>
  <c r="Z412" i="3"/>
  <c r="Y412" i="3"/>
  <c r="X412" i="3"/>
  <c r="W412" i="3"/>
  <c r="V412" i="3"/>
  <c r="U412" i="3"/>
  <c r="T412" i="3"/>
  <c r="S412" i="3"/>
  <c r="R412" i="3"/>
  <c r="Q412" i="3"/>
  <c r="P412" i="3"/>
  <c r="O412" i="3"/>
  <c r="N412" i="3"/>
  <c r="M412" i="3"/>
  <c r="AC411" i="3"/>
  <c r="AB411" i="3"/>
  <c r="AA411" i="3"/>
  <c r="Z411" i="3"/>
  <c r="Y411" i="3"/>
  <c r="X411" i="3"/>
  <c r="W411" i="3"/>
  <c r="V411" i="3"/>
  <c r="U411" i="3"/>
  <c r="T411" i="3"/>
  <c r="S411" i="3"/>
  <c r="R411" i="3"/>
  <c r="Q411" i="3"/>
  <c r="P411" i="3"/>
  <c r="O411" i="3"/>
  <c r="N411" i="3"/>
  <c r="M411" i="3"/>
  <c r="AC410" i="3"/>
  <c r="AB410" i="3"/>
  <c r="AA410" i="3"/>
  <c r="Z410" i="3"/>
  <c r="Y410" i="3"/>
  <c r="X410" i="3"/>
  <c r="W410" i="3"/>
  <c r="V410" i="3"/>
  <c r="U410" i="3"/>
  <c r="T410" i="3"/>
  <c r="S410" i="3"/>
  <c r="R410" i="3"/>
  <c r="Q410" i="3"/>
  <c r="P410" i="3"/>
  <c r="O410" i="3"/>
  <c r="N410" i="3"/>
  <c r="M410" i="3"/>
  <c r="M403" i="3"/>
  <c r="N403" i="3"/>
  <c r="O403" i="3"/>
  <c r="P403" i="3"/>
  <c r="Q403" i="3"/>
  <c r="R403" i="3"/>
  <c r="S403" i="3"/>
  <c r="T403" i="3"/>
  <c r="U403" i="3"/>
  <c r="V403" i="3"/>
  <c r="W403" i="3"/>
  <c r="X403" i="3"/>
  <c r="Y403" i="3"/>
  <c r="Z403" i="3"/>
  <c r="AA403" i="3"/>
  <c r="AB403" i="3"/>
  <c r="AC403" i="3"/>
  <c r="AC406" i="3"/>
  <c r="AB406" i="3"/>
  <c r="AA406" i="3"/>
  <c r="Z406" i="3"/>
  <c r="Y406" i="3"/>
  <c r="X406" i="3"/>
  <c r="W406" i="3"/>
  <c r="V406" i="3"/>
  <c r="U406" i="3"/>
  <c r="T406" i="3"/>
  <c r="S406" i="3"/>
  <c r="R406" i="3"/>
  <c r="Q406" i="3"/>
  <c r="P406" i="3"/>
  <c r="O406" i="3"/>
  <c r="N406" i="3"/>
  <c r="M406" i="3"/>
  <c r="AC405" i="3"/>
  <c r="AB405" i="3"/>
  <c r="AA405" i="3"/>
  <c r="Z405" i="3"/>
  <c r="Y405" i="3"/>
  <c r="X405" i="3"/>
  <c r="W405" i="3"/>
  <c r="V405" i="3"/>
  <c r="U405" i="3"/>
  <c r="T405" i="3"/>
  <c r="S405" i="3"/>
  <c r="R405" i="3"/>
  <c r="Q405" i="3"/>
  <c r="P405" i="3"/>
  <c r="O405" i="3"/>
  <c r="N405" i="3"/>
  <c r="M405" i="3"/>
  <c r="AC402" i="3"/>
  <c r="AB402" i="3"/>
  <c r="AA402" i="3"/>
  <c r="Z402" i="3"/>
  <c r="Y402" i="3"/>
  <c r="X402" i="3"/>
  <c r="W402" i="3"/>
  <c r="V402" i="3"/>
  <c r="U402" i="3"/>
  <c r="T402" i="3"/>
  <c r="S402" i="3"/>
  <c r="R402" i="3"/>
  <c r="Q402" i="3"/>
  <c r="P402" i="3"/>
  <c r="O402" i="3"/>
  <c r="N402" i="3"/>
  <c r="M402" i="3"/>
  <c r="AC401" i="3"/>
  <c r="AB401" i="3"/>
  <c r="AA401" i="3"/>
  <c r="Z401" i="3"/>
  <c r="Y401" i="3"/>
  <c r="X401" i="3"/>
  <c r="W401" i="3"/>
  <c r="V401" i="3"/>
  <c r="U401" i="3"/>
  <c r="T401" i="3"/>
  <c r="S401" i="3"/>
  <c r="R401" i="3"/>
  <c r="Q401" i="3"/>
  <c r="P401" i="3"/>
  <c r="O401" i="3"/>
  <c r="N401" i="3"/>
  <c r="M401" i="3"/>
  <c r="AB1069" i="3" l="1"/>
  <c r="N993" i="3"/>
  <c r="P993" i="3"/>
  <c r="R993" i="3"/>
  <c r="T993" i="3"/>
  <c r="V993" i="3"/>
  <c r="X993" i="3"/>
  <c r="Z993" i="3"/>
  <c r="AB993" i="3"/>
  <c r="O913" i="3"/>
  <c r="S913" i="3"/>
  <c r="U913" i="3"/>
  <c r="Q993" i="3"/>
  <c r="O982" i="3"/>
  <c r="Q982" i="3"/>
  <c r="Q979" i="3"/>
  <c r="O979" i="3"/>
  <c r="Q976" i="3"/>
  <c r="Q973" i="3"/>
  <c r="O973" i="3"/>
  <c r="M982" i="3"/>
  <c r="M976" i="3"/>
  <c r="M979" i="3"/>
  <c r="M973" i="3"/>
  <c r="M970" i="3"/>
  <c r="M967" i="3"/>
  <c r="M964" i="3"/>
  <c r="M952" i="3"/>
  <c r="M949" i="3"/>
  <c r="M937" i="3"/>
  <c r="AC937" i="3"/>
  <c r="M929" i="3"/>
  <c r="AC929" i="3"/>
  <c r="M923" i="3"/>
  <c r="M918" i="3"/>
  <c r="S949" i="3"/>
  <c r="S918" i="3"/>
  <c r="O993" i="3"/>
  <c r="O976" i="3"/>
  <c r="O970" i="3"/>
  <c r="O967" i="3"/>
  <c r="O964" i="3"/>
  <c r="O949" i="3"/>
  <c r="O918" i="3"/>
  <c r="AA964" i="3"/>
  <c r="W937" i="3"/>
  <c r="M993" i="3"/>
  <c r="T959" i="3"/>
  <c r="M913" i="3"/>
  <c r="AA937" i="3"/>
  <c r="AA923" i="3"/>
  <c r="N837" i="3"/>
  <c r="P837" i="3"/>
  <c r="R837" i="3"/>
  <c r="T837" i="3"/>
  <c r="V837" i="3"/>
  <c r="X837" i="3"/>
  <c r="Z837" i="3"/>
  <c r="AB837" i="3"/>
  <c r="N929" i="3"/>
  <c r="P929" i="3"/>
  <c r="R929" i="3"/>
  <c r="T929" i="3"/>
  <c r="V929" i="3"/>
  <c r="X929" i="3"/>
  <c r="Z929" i="3"/>
  <c r="AB929" i="3"/>
  <c r="M933" i="3"/>
  <c r="O933" i="3"/>
  <c r="Q933" i="3"/>
  <c r="S933" i="3"/>
  <c r="U933" i="3"/>
  <c r="W933" i="3"/>
  <c r="Y933" i="3"/>
  <c r="AA933" i="3"/>
  <c r="AC933" i="3"/>
  <c r="N937" i="3"/>
  <c r="P937" i="3"/>
  <c r="R937" i="3"/>
  <c r="T937" i="3"/>
  <c r="V937" i="3"/>
  <c r="X937" i="3"/>
  <c r="Z937" i="3"/>
  <c r="AB937" i="3"/>
  <c r="AC918" i="3"/>
  <c r="AC970" i="3"/>
  <c r="AC990" i="3"/>
  <c r="AC913" i="3"/>
  <c r="AC976" i="3"/>
  <c r="AC993" i="3"/>
  <c r="AC973" i="3"/>
  <c r="AC949" i="3"/>
  <c r="AC923" i="3"/>
  <c r="AC952" i="3"/>
  <c r="AC967" i="3"/>
  <c r="AC964" i="3"/>
  <c r="AC979" i="3"/>
  <c r="AC982" i="3"/>
  <c r="M837" i="3"/>
  <c r="O837" i="3"/>
  <c r="Q837" i="3"/>
  <c r="S837" i="3"/>
  <c r="U837" i="3"/>
  <c r="W837" i="3"/>
  <c r="Y837" i="3"/>
  <c r="AC837" i="3"/>
  <c r="N913" i="3"/>
  <c r="P913" i="3"/>
  <c r="R913" i="3"/>
  <c r="T913" i="3"/>
  <c r="V913" i="3"/>
  <c r="X913" i="3"/>
  <c r="Z913" i="3"/>
  <c r="AB913" i="3"/>
  <c r="N918" i="3"/>
  <c r="P918" i="3"/>
  <c r="R918" i="3"/>
  <c r="T918" i="3"/>
  <c r="V918" i="3"/>
  <c r="X918" i="3"/>
  <c r="Z918" i="3"/>
  <c r="AB918" i="3"/>
  <c r="N923" i="3"/>
  <c r="P923" i="3"/>
  <c r="R923" i="3"/>
  <c r="T923" i="3"/>
  <c r="V923" i="3"/>
  <c r="X923" i="3"/>
  <c r="Z923" i="3"/>
  <c r="AB923" i="3"/>
  <c r="M942" i="3"/>
  <c r="O942" i="3"/>
  <c r="Q942" i="3"/>
  <c r="S942" i="3"/>
  <c r="U942" i="3"/>
  <c r="W942" i="3"/>
  <c r="Y942" i="3"/>
  <c r="AA942" i="3"/>
  <c r="AC942" i="3"/>
  <c r="M945" i="3"/>
  <c r="O945" i="3"/>
  <c r="S945" i="3"/>
  <c r="U945" i="3"/>
  <c r="W945" i="3"/>
  <c r="Y945" i="3"/>
  <c r="AA945" i="3"/>
  <c r="AC945" i="3"/>
  <c r="N949" i="3"/>
  <c r="P949" i="3"/>
  <c r="R949" i="3"/>
  <c r="T949" i="3"/>
  <c r="V949" i="3"/>
  <c r="X949" i="3"/>
  <c r="Z949" i="3"/>
  <c r="AB949" i="3"/>
  <c r="N952" i="3"/>
  <c r="P952" i="3"/>
  <c r="R952" i="3"/>
  <c r="T952" i="3"/>
  <c r="V952" i="3"/>
  <c r="X952" i="3"/>
  <c r="Z952" i="3"/>
  <c r="AB952" i="3"/>
  <c r="M956" i="3"/>
  <c r="O956" i="3"/>
  <c r="Q956" i="3"/>
  <c r="S956" i="3"/>
  <c r="U956" i="3"/>
  <c r="W956" i="3"/>
  <c r="Y956" i="3"/>
  <c r="AA956" i="3"/>
  <c r="AC956" i="3"/>
  <c r="M959" i="3"/>
  <c r="O959" i="3"/>
  <c r="Q959" i="3"/>
  <c r="S959" i="3"/>
  <c r="U959" i="3"/>
  <c r="W959" i="3"/>
  <c r="Y959" i="3"/>
  <c r="AA959" i="3"/>
  <c r="AC959" i="3"/>
  <c r="N964" i="3"/>
  <c r="P964" i="3"/>
  <c r="R964" i="3"/>
  <c r="T964" i="3"/>
  <c r="V964" i="3"/>
  <c r="X964" i="3"/>
  <c r="Z964" i="3"/>
  <c r="AB964" i="3"/>
  <c r="N967" i="3"/>
  <c r="P967" i="3"/>
  <c r="R967" i="3"/>
  <c r="T967" i="3"/>
  <c r="V967" i="3"/>
  <c r="X967" i="3"/>
  <c r="Z967" i="3"/>
  <c r="AB967" i="3"/>
  <c r="N970" i="3"/>
  <c r="P970" i="3"/>
  <c r="R970" i="3"/>
  <c r="T970" i="3"/>
  <c r="V970" i="3"/>
  <c r="X970" i="3"/>
  <c r="Z970" i="3"/>
  <c r="AB970" i="3"/>
  <c r="N973" i="3"/>
  <c r="P973" i="3"/>
  <c r="R973" i="3"/>
  <c r="T973" i="3"/>
  <c r="V973" i="3"/>
  <c r="X973" i="3"/>
  <c r="Z973" i="3"/>
  <c r="AB973" i="3"/>
  <c r="N976" i="3"/>
  <c r="P976" i="3"/>
  <c r="R976" i="3"/>
  <c r="T976" i="3"/>
  <c r="V976" i="3"/>
  <c r="X976" i="3"/>
  <c r="Z976" i="3"/>
  <c r="AB976" i="3"/>
  <c r="N979" i="3"/>
  <c r="P979" i="3"/>
  <c r="R979" i="3"/>
  <c r="T979" i="3"/>
  <c r="V979" i="3"/>
  <c r="X979" i="3"/>
  <c r="Z979" i="3"/>
  <c r="AB979" i="3"/>
  <c r="N982" i="3"/>
  <c r="P982" i="3"/>
  <c r="R982" i="3"/>
  <c r="T982" i="3"/>
  <c r="V982" i="3"/>
  <c r="X982" i="3"/>
  <c r="Z982" i="3"/>
  <c r="AB982" i="3"/>
  <c r="M986" i="3"/>
  <c r="O986" i="3"/>
  <c r="Q986" i="3"/>
  <c r="S986" i="3"/>
  <c r="U986" i="3"/>
  <c r="W986" i="3"/>
  <c r="Y986" i="3"/>
  <c r="AA986" i="3"/>
  <c r="AC986" i="3"/>
  <c r="Q945" i="3"/>
  <c r="W993" i="3"/>
  <c r="Y804" i="3"/>
  <c r="N990" i="3"/>
  <c r="X804" i="3"/>
  <c r="M990" i="3"/>
  <c r="AA837" i="3"/>
  <c r="AC399" i="3"/>
  <c r="AB399" i="3"/>
  <c r="AA399" i="3"/>
  <c r="Z399" i="3"/>
  <c r="Y399" i="3"/>
  <c r="X399" i="3"/>
  <c r="W399" i="3"/>
  <c r="V399" i="3"/>
  <c r="U399" i="3"/>
  <c r="T399" i="3"/>
  <c r="S399" i="3"/>
  <c r="R399" i="3"/>
  <c r="Q399" i="3"/>
  <c r="P399" i="3"/>
  <c r="O399" i="3"/>
  <c r="N399" i="3"/>
  <c r="M399" i="3"/>
  <c r="AC398" i="3"/>
  <c r="AB398" i="3"/>
  <c r="AA398" i="3"/>
  <c r="Z398" i="3"/>
  <c r="Y398" i="3"/>
  <c r="X398" i="3"/>
  <c r="W398" i="3"/>
  <c r="V398" i="3"/>
  <c r="U398" i="3"/>
  <c r="T398" i="3"/>
  <c r="S398" i="3"/>
  <c r="R398" i="3"/>
  <c r="Q398" i="3"/>
  <c r="P398" i="3"/>
  <c r="O398" i="3"/>
  <c r="N398" i="3"/>
  <c r="M398" i="3"/>
  <c r="AC396" i="3"/>
  <c r="AB396" i="3"/>
  <c r="AA396" i="3"/>
  <c r="Z396" i="3"/>
  <c r="Y396" i="3"/>
  <c r="X396" i="3"/>
  <c r="W396" i="3"/>
  <c r="V396" i="3"/>
  <c r="U396" i="3"/>
  <c r="T396" i="3"/>
  <c r="S396" i="3"/>
  <c r="R396" i="3"/>
  <c r="Q396" i="3"/>
  <c r="P396" i="3"/>
  <c r="O396" i="3"/>
  <c r="N396" i="3"/>
  <c r="M396" i="3"/>
  <c r="AC395" i="3"/>
  <c r="AB395" i="3"/>
  <c r="AA395" i="3"/>
  <c r="Z395" i="3"/>
  <c r="Y395" i="3"/>
  <c r="X395" i="3"/>
  <c r="W395" i="3"/>
  <c r="V395" i="3"/>
  <c r="U395" i="3"/>
  <c r="T395" i="3"/>
  <c r="S395" i="3"/>
  <c r="R395" i="3"/>
  <c r="Q395" i="3"/>
  <c r="P395" i="3"/>
  <c r="O395" i="3"/>
  <c r="N395" i="3"/>
  <c r="M395" i="3"/>
  <c r="AC393" i="3"/>
  <c r="AB393" i="3"/>
  <c r="AA393" i="3"/>
  <c r="Z393" i="3"/>
  <c r="Y393" i="3"/>
  <c r="X393" i="3"/>
  <c r="W393" i="3"/>
  <c r="V393" i="3"/>
  <c r="U393" i="3"/>
  <c r="T393" i="3"/>
  <c r="S393" i="3"/>
  <c r="R393" i="3"/>
  <c r="Q393" i="3"/>
  <c r="P393" i="3"/>
  <c r="O393" i="3"/>
  <c r="N393" i="3"/>
  <c r="M393" i="3"/>
  <c r="AC392" i="3"/>
  <c r="AB392" i="3"/>
  <c r="AA392" i="3"/>
  <c r="Z392" i="3"/>
  <c r="Y392" i="3"/>
  <c r="X392" i="3"/>
  <c r="W392" i="3"/>
  <c r="V392" i="3"/>
  <c r="U392" i="3"/>
  <c r="T392" i="3"/>
  <c r="S392" i="3"/>
  <c r="R392" i="3"/>
  <c r="Q392" i="3"/>
  <c r="P392" i="3"/>
  <c r="O392" i="3"/>
  <c r="N392" i="3"/>
  <c r="M392" i="3"/>
  <c r="AC390" i="3"/>
  <c r="AB390" i="3"/>
  <c r="AA390" i="3"/>
  <c r="Z390" i="3"/>
  <c r="Y390" i="3"/>
  <c r="X390" i="3"/>
  <c r="W390" i="3"/>
  <c r="V390" i="3"/>
  <c r="U390" i="3"/>
  <c r="T390" i="3"/>
  <c r="S390" i="3"/>
  <c r="R390" i="3"/>
  <c r="Q390" i="3"/>
  <c r="P390" i="3"/>
  <c r="O390" i="3"/>
  <c r="N390" i="3"/>
  <c r="M390" i="3"/>
  <c r="AC389" i="3"/>
  <c r="AB389" i="3"/>
  <c r="AA389" i="3"/>
  <c r="Z389" i="3"/>
  <c r="Y389" i="3"/>
  <c r="X389" i="3"/>
  <c r="W389" i="3"/>
  <c r="V389" i="3"/>
  <c r="U389" i="3"/>
  <c r="T389" i="3"/>
  <c r="S389" i="3"/>
  <c r="R389" i="3"/>
  <c r="Q389" i="3"/>
  <c r="P389" i="3"/>
  <c r="O389" i="3"/>
  <c r="N389" i="3"/>
  <c r="M389" i="3"/>
  <c r="AC387" i="3"/>
  <c r="AB387" i="3"/>
  <c r="AA387" i="3"/>
  <c r="Z387" i="3"/>
  <c r="Y387" i="3"/>
  <c r="X387" i="3"/>
  <c r="W387" i="3"/>
  <c r="V387" i="3"/>
  <c r="U387" i="3"/>
  <c r="T387" i="3"/>
  <c r="S387" i="3"/>
  <c r="R387" i="3"/>
  <c r="Q387" i="3"/>
  <c r="P387" i="3"/>
  <c r="O387" i="3"/>
  <c r="N387" i="3"/>
  <c r="M387" i="3"/>
  <c r="AC386" i="3"/>
  <c r="AB386" i="3"/>
  <c r="AA386" i="3"/>
  <c r="Z386" i="3"/>
  <c r="Y386" i="3"/>
  <c r="X386" i="3"/>
  <c r="W386" i="3"/>
  <c r="V386" i="3"/>
  <c r="U386" i="3"/>
  <c r="T386" i="3"/>
  <c r="S386" i="3"/>
  <c r="R386" i="3"/>
  <c r="Q386" i="3"/>
  <c r="P386" i="3"/>
  <c r="O386" i="3"/>
  <c r="N386" i="3"/>
  <c r="M386" i="3"/>
  <c r="AC384" i="3"/>
  <c r="AB384" i="3"/>
  <c r="AA384" i="3"/>
  <c r="Z384" i="3"/>
  <c r="Y384" i="3"/>
  <c r="X384" i="3"/>
  <c r="W384" i="3"/>
  <c r="V384" i="3"/>
  <c r="U384" i="3"/>
  <c r="T384" i="3"/>
  <c r="S384" i="3"/>
  <c r="R384" i="3"/>
  <c r="Q384" i="3"/>
  <c r="P384" i="3"/>
  <c r="O384" i="3"/>
  <c r="N384" i="3"/>
  <c r="M384" i="3"/>
  <c r="AC383" i="3"/>
  <c r="AB383" i="3"/>
  <c r="AA383" i="3"/>
  <c r="Z383" i="3"/>
  <c r="Y383" i="3"/>
  <c r="X383" i="3"/>
  <c r="W383" i="3"/>
  <c r="V383" i="3"/>
  <c r="U383" i="3"/>
  <c r="T383" i="3"/>
  <c r="S383" i="3"/>
  <c r="R383" i="3"/>
  <c r="Q383" i="3"/>
  <c r="P383" i="3"/>
  <c r="O383" i="3"/>
  <c r="N383" i="3"/>
  <c r="M383" i="3"/>
  <c r="AC380" i="3"/>
  <c r="AB380" i="3"/>
  <c r="AA380" i="3"/>
  <c r="Z380" i="3"/>
  <c r="Y380" i="3"/>
  <c r="X380" i="3"/>
  <c r="W380" i="3"/>
  <c r="V380" i="3"/>
  <c r="U380" i="3"/>
  <c r="T380" i="3"/>
  <c r="S380" i="3"/>
  <c r="R380" i="3"/>
  <c r="Q380" i="3"/>
  <c r="P380" i="3"/>
  <c r="O380" i="3"/>
  <c r="N380" i="3"/>
  <c r="M380" i="3"/>
  <c r="AC379" i="3"/>
  <c r="AB379" i="3"/>
  <c r="AA379" i="3"/>
  <c r="Z379" i="3"/>
  <c r="Y379" i="3"/>
  <c r="X379" i="3"/>
  <c r="W379" i="3"/>
  <c r="V379" i="3"/>
  <c r="U379" i="3"/>
  <c r="T379" i="3"/>
  <c r="S379" i="3"/>
  <c r="R379" i="3"/>
  <c r="Q379" i="3"/>
  <c r="P379" i="3"/>
  <c r="O379" i="3"/>
  <c r="N379" i="3"/>
  <c r="M379" i="3"/>
  <c r="AC378" i="3"/>
  <c r="AB378" i="3"/>
  <c r="AA378" i="3"/>
  <c r="Z378" i="3"/>
  <c r="Y378" i="3"/>
  <c r="X378" i="3"/>
  <c r="W378" i="3"/>
  <c r="V378" i="3"/>
  <c r="U378" i="3"/>
  <c r="T378" i="3"/>
  <c r="S378" i="3"/>
  <c r="R378" i="3"/>
  <c r="Q378" i="3"/>
  <c r="P378" i="3"/>
  <c r="O378" i="3"/>
  <c r="N378" i="3"/>
  <c r="M378" i="3"/>
  <c r="AC376" i="3"/>
  <c r="AB376" i="3"/>
  <c r="AA376" i="3"/>
  <c r="Z376" i="3"/>
  <c r="Y376" i="3"/>
  <c r="X376" i="3"/>
  <c r="W376" i="3"/>
  <c r="V376" i="3"/>
  <c r="U376" i="3"/>
  <c r="T376" i="3"/>
  <c r="S376" i="3"/>
  <c r="R376" i="3"/>
  <c r="Q376" i="3"/>
  <c r="P376" i="3"/>
  <c r="O376" i="3"/>
  <c r="N376" i="3"/>
  <c r="M376" i="3"/>
  <c r="AC375" i="3"/>
  <c r="AB375" i="3"/>
  <c r="AA375" i="3"/>
  <c r="Z375" i="3"/>
  <c r="Y375" i="3"/>
  <c r="X375" i="3"/>
  <c r="W375" i="3"/>
  <c r="V375" i="3"/>
  <c r="U375" i="3"/>
  <c r="T375" i="3"/>
  <c r="S375" i="3"/>
  <c r="R375" i="3"/>
  <c r="Q375" i="3"/>
  <c r="P375" i="3"/>
  <c r="O375" i="3"/>
  <c r="N375" i="3"/>
  <c r="M375" i="3"/>
  <c r="AC373" i="3"/>
  <c r="AB373" i="3"/>
  <c r="AA373" i="3"/>
  <c r="Z373" i="3"/>
  <c r="Y373" i="3"/>
  <c r="X373" i="3"/>
  <c r="W373" i="3"/>
  <c r="V373" i="3"/>
  <c r="U373" i="3"/>
  <c r="T373" i="3"/>
  <c r="S373" i="3"/>
  <c r="R373" i="3"/>
  <c r="Q373" i="3"/>
  <c r="P373" i="3"/>
  <c r="O373" i="3"/>
  <c r="N373" i="3"/>
  <c r="M373" i="3"/>
  <c r="AC372" i="3"/>
  <c r="AB372" i="3"/>
  <c r="AA372" i="3"/>
  <c r="Z372" i="3"/>
  <c r="Y372" i="3"/>
  <c r="X372" i="3"/>
  <c r="W372" i="3"/>
  <c r="V372" i="3"/>
  <c r="U372" i="3"/>
  <c r="T372" i="3"/>
  <c r="S372" i="3"/>
  <c r="R372" i="3"/>
  <c r="Q372" i="3"/>
  <c r="P372" i="3"/>
  <c r="O372" i="3"/>
  <c r="N372" i="3"/>
  <c r="M372" i="3"/>
  <c r="AC371" i="3"/>
  <c r="AB371" i="3"/>
  <c r="AA371" i="3"/>
  <c r="Z371" i="3"/>
  <c r="Y371" i="3"/>
  <c r="X371" i="3"/>
  <c r="W371" i="3"/>
  <c r="V371" i="3"/>
  <c r="U371" i="3"/>
  <c r="T371" i="3"/>
  <c r="S371" i="3"/>
  <c r="R371" i="3"/>
  <c r="Q371" i="3"/>
  <c r="P371" i="3"/>
  <c r="O371" i="3"/>
  <c r="N371" i="3"/>
  <c r="M371" i="3"/>
  <c r="AC369" i="3"/>
  <c r="AB369" i="3"/>
  <c r="AA369" i="3"/>
  <c r="Z369" i="3"/>
  <c r="Y369" i="3"/>
  <c r="X369" i="3"/>
  <c r="W369" i="3"/>
  <c r="V369" i="3"/>
  <c r="U369" i="3"/>
  <c r="T369" i="3"/>
  <c r="S369" i="3"/>
  <c r="R369" i="3"/>
  <c r="Q369" i="3"/>
  <c r="P369" i="3"/>
  <c r="O369" i="3"/>
  <c r="N369" i="3"/>
  <c r="M369" i="3"/>
  <c r="AC368" i="3"/>
  <c r="AB368" i="3"/>
  <c r="AA368" i="3"/>
  <c r="Z368" i="3"/>
  <c r="Y368" i="3"/>
  <c r="X368" i="3"/>
  <c r="W368" i="3"/>
  <c r="V368" i="3"/>
  <c r="U368" i="3"/>
  <c r="T368" i="3"/>
  <c r="S368" i="3"/>
  <c r="R368" i="3"/>
  <c r="Q368" i="3"/>
  <c r="P368" i="3"/>
  <c r="O368" i="3"/>
  <c r="N368" i="3"/>
  <c r="M368" i="3"/>
  <c r="AC366" i="3"/>
  <c r="AB366" i="3"/>
  <c r="AA366" i="3"/>
  <c r="Z366" i="3"/>
  <c r="Y366" i="3"/>
  <c r="X366" i="3"/>
  <c r="W366" i="3"/>
  <c r="V366" i="3"/>
  <c r="U366" i="3"/>
  <c r="T366" i="3"/>
  <c r="S366" i="3"/>
  <c r="R366" i="3"/>
  <c r="Q366" i="3"/>
  <c r="P366" i="3"/>
  <c r="O366" i="3"/>
  <c r="N366" i="3"/>
  <c r="M366" i="3"/>
  <c r="AC365" i="3"/>
  <c r="AB365" i="3"/>
  <c r="AA365" i="3"/>
  <c r="Z365" i="3"/>
  <c r="Y365" i="3"/>
  <c r="X365" i="3"/>
  <c r="W365" i="3"/>
  <c r="V365" i="3"/>
  <c r="U365" i="3"/>
  <c r="T365" i="3"/>
  <c r="S365" i="3"/>
  <c r="R365" i="3"/>
  <c r="Q365" i="3"/>
  <c r="P365" i="3"/>
  <c r="O365" i="3"/>
  <c r="N365" i="3"/>
  <c r="M365" i="3"/>
  <c r="AC364" i="3"/>
  <c r="AB364" i="3"/>
  <c r="AA364" i="3"/>
  <c r="Z364" i="3"/>
  <c r="Y364" i="3"/>
  <c r="X364" i="3"/>
  <c r="W364" i="3"/>
  <c r="V364" i="3"/>
  <c r="U364" i="3"/>
  <c r="T364" i="3"/>
  <c r="S364" i="3"/>
  <c r="R364" i="3"/>
  <c r="Q364" i="3"/>
  <c r="P364" i="3"/>
  <c r="O364" i="3"/>
  <c r="N364" i="3"/>
  <c r="M364" i="3"/>
  <c r="AC362" i="3"/>
  <c r="AB362" i="3"/>
  <c r="AA362" i="3"/>
  <c r="Z362" i="3"/>
  <c r="Y362" i="3"/>
  <c r="X362" i="3"/>
  <c r="W362" i="3"/>
  <c r="V362" i="3"/>
  <c r="U362" i="3"/>
  <c r="T362" i="3"/>
  <c r="S362" i="3"/>
  <c r="R362" i="3"/>
  <c r="Q362" i="3"/>
  <c r="P362" i="3"/>
  <c r="O362" i="3"/>
  <c r="N362" i="3"/>
  <c r="M362" i="3"/>
  <c r="AC361" i="3"/>
  <c r="AB361" i="3"/>
  <c r="AA361" i="3"/>
  <c r="Z361" i="3"/>
  <c r="Y361" i="3"/>
  <c r="X361" i="3"/>
  <c r="W361" i="3"/>
  <c r="V361" i="3"/>
  <c r="U361" i="3"/>
  <c r="T361" i="3"/>
  <c r="S361" i="3"/>
  <c r="R361" i="3"/>
  <c r="Q361" i="3"/>
  <c r="P361" i="3"/>
  <c r="O361" i="3"/>
  <c r="N361" i="3"/>
  <c r="M361" i="3"/>
  <c r="AC358" i="3"/>
  <c r="AB358" i="3"/>
  <c r="AA358" i="3"/>
  <c r="Z358" i="3"/>
  <c r="Y358" i="3"/>
  <c r="X358" i="3"/>
  <c r="W358" i="3"/>
  <c r="V358" i="3"/>
  <c r="U358" i="3"/>
  <c r="T358" i="3"/>
  <c r="S358" i="3"/>
  <c r="R358" i="3"/>
  <c r="Q358" i="3"/>
  <c r="P358" i="3"/>
  <c r="O358" i="3"/>
  <c r="N358" i="3"/>
  <c r="M358" i="3"/>
  <c r="AC357" i="3"/>
  <c r="AB357" i="3"/>
  <c r="AA357" i="3"/>
  <c r="Z357" i="3"/>
  <c r="Y357" i="3"/>
  <c r="X357" i="3"/>
  <c r="W357" i="3"/>
  <c r="V357" i="3"/>
  <c r="U357" i="3"/>
  <c r="T357" i="3"/>
  <c r="S357" i="3"/>
  <c r="R357" i="3"/>
  <c r="Q357" i="3"/>
  <c r="P357" i="3"/>
  <c r="O357" i="3"/>
  <c r="N357" i="3"/>
  <c r="M357" i="3"/>
  <c r="AC356" i="3"/>
  <c r="AB356" i="3"/>
  <c r="AA356" i="3"/>
  <c r="Z356" i="3"/>
  <c r="Y356" i="3"/>
  <c r="X356" i="3"/>
  <c r="W356" i="3"/>
  <c r="V356" i="3"/>
  <c r="U356" i="3"/>
  <c r="T356" i="3"/>
  <c r="S356" i="3"/>
  <c r="R356" i="3"/>
  <c r="Q356" i="3"/>
  <c r="P356" i="3"/>
  <c r="O356" i="3"/>
  <c r="N356" i="3"/>
  <c r="M356" i="3"/>
  <c r="AC354" i="3"/>
  <c r="AB354" i="3"/>
  <c r="AA354" i="3"/>
  <c r="Z354" i="3"/>
  <c r="Y354" i="3"/>
  <c r="X354" i="3"/>
  <c r="W354" i="3"/>
  <c r="V354" i="3"/>
  <c r="U354" i="3"/>
  <c r="T354" i="3"/>
  <c r="S354" i="3"/>
  <c r="R354" i="3"/>
  <c r="Q354" i="3"/>
  <c r="P354" i="3"/>
  <c r="O354" i="3"/>
  <c r="N354" i="3"/>
  <c r="M354" i="3"/>
  <c r="AC353" i="3"/>
  <c r="AB353" i="3"/>
  <c r="AA353" i="3"/>
  <c r="Z353" i="3"/>
  <c r="Y353" i="3"/>
  <c r="X353" i="3"/>
  <c r="W353" i="3"/>
  <c r="V353" i="3"/>
  <c r="U353" i="3"/>
  <c r="T353" i="3"/>
  <c r="S353" i="3"/>
  <c r="R353" i="3"/>
  <c r="Q353" i="3"/>
  <c r="P353" i="3"/>
  <c r="O353" i="3"/>
  <c r="N353" i="3"/>
  <c r="M353" i="3"/>
  <c r="AC352" i="3"/>
  <c r="AB352" i="3"/>
  <c r="AA352" i="3"/>
  <c r="Z352" i="3"/>
  <c r="Y352" i="3"/>
  <c r="X352" i="3"/>
  <c r="W352" i="3"/>
  <c r="V352" i="3"/>
  <c r="U352" i="3"/>
  <c r="T352" i="3"/>
  <c r="S352" i="3"/>
  <c r="R352" i="3"/>
  <c r="Q352" i="3"/>
  <c r="P352" i="3"/>
  <c r="O352" i="3"/>
  <c r="N352" i="3"/>
  <c r="M352" i="3"/>
  <c r="AC350" i="3"/>
  <c r="AB350" i="3"/>
  <c r="AA350" i="3"/>
  <c r="Z350" i="3"/>
  <c r="Y350" i="3"/>
  <c r="X350" i="3"/>
  <c r="W350" i="3"/>
  <c r="V350" i="3"/>
  <c r="U350" i="3"/>
  <c r="T350" i="3"/>
  <c r="S350" i="3"/>
  <c r="R350" i="3"/>
  <c r="Q350" i="3"/>
  <c r="P350" i="3"/>
  <c r="O350" i="3"/>
  <c r="N350" i="3"/>
  <c r="M350" i="3"/>
  <c r="AC349" i="3"/>
  <c r="AB349" i="3"/>
  <c r="AA349" i="3"/>
  <c r="Z349" i="3"/>
  <c r="Y349" i="3"/>
  <c r="X349" i="3"/>
  <c r="W349" i="3"/>
  <c r="V349" i="3"/>
  <c r="U349" i="3"/>
  <c r="T349" i="3"/>
  <c r="S349" i="3"/>
  <c r="R349" i="3"/>
  <c r="Q349" i="3"/>
  <c r="P349" i="3"/>
  <c r="O349" i="3"/>
  <c r="N349" i="3"/>
  <c r="M349" i="3"/>
  <c r="AC348" i="3"/>
  <c r="AB348" i="3"/>
  <c r="AA348" i="3"/>
  <c r="Z348" i="3"/>
  <c r="Y348" i="3"/>
  <c r="X348" i="3"/>
  <c r="W348" i="3"/>
  <c r="V348" i="3"/>
  <c r="U348" i="3"/>
  <c r="T348" i="3"/>
  <c r="S348" i="3"/>
  <c r="R348" i="3"/>
  <c r="Q348" i="3"/>
  <c r="P348" i="3"/>
  <c r="O348" i="3"/>
  <c r="N348" i="3"/>
  <c r="M348" i="3"/>
  <c r="AC345" i="3"/>
  <c r="AB345" i="3"/>
  <c r="AA345" i="3"/>
  <c r="Z345" i="3"/>
  <c r="Y345" i="3"/>
  <c r="X345" i="3"/>
  <c r="W345" i="3"/>
  <c r="V345" i="3"/>
  <c r="U345" i="3"/>
  <c r="T345" i="3"/>
  <c r="S345" i="3"/>
  <c r="R345" i="3"/>
  <c r="Q345" i="3"/>
  <c r="P345" i="3"/>
  <c r="O345" i="3"/>
  <c r="N345" i="3"/>
  <c r="M345" i="3"/>
  <c r="AC344" i="3"/>
  <c r="AB344" i="3"/>
  <c r="AA344" i="3"/>
  <c r="Z344" i="3"/>
  <c r="Y344" i="3"/>
  <c r="X344" i="3"/>
  <c r="W344" i="3"/>
  <c r="V344" i="3"/>
  <c r="U344" i="3"/>
  <c r="T344" i="3"/>
  <c r="S344" i="3"/>
  <c r="R344" i="3"/>
  <c r="Q344" i="3"/>
  <c r="P344" i="3"/>
  <c r="O344" i="3"/>
  <c r="N344" i="3"/>
  <c r="M344" i="3"/>
  <c r="AC343" i="3"/>
  <c r="AB343" i="3"/>
  <c r="AA343" i="3"/>
  <c r="Z343" i="3"/>
  <c r="Y343" i="3"/>
  <c r="X343" i="3"/>
  <c r="W343" i="3"/>
  <c r="V343" i="3"/>
  <c r="U343" i="3"/>
  <c r="T343" i="3"/>
  <c r="S343" i="3"/>
  <c r="R343" i="3"/>
  <c r="Q343" i="3"/>
  <c r="P343" i="3"/>
  <c r="O343" i="3"/>
  <c r="N343" i="3"/>
  <c r="M343" i="3"/>
  <c r="AC342" i="3"/>
  <c r="AB342" i="3"/>
  <c r="AA342" i="3"/>
  <c r="Z342" i="3"/>
  <c r="Y342" i="3"/>
  <c r="X342" i="3"/>
  <c r="W342" i="3"/>
  <c r="V342" i="3"/>
  <c r="U342" i="3"/>
  <c r="T342" i="3"/>
  <c r="S342" i="3"/>
  <c r="R342" i="3"/>
  <c r="Q342" i="3"/>
  <c r="P342" i="3"/>
  <c r="O342" i="3"/>
  <c r="N342" i="3"/>
  <c r="M342" i="3"/>
  <c r="AC340" i="3"/>
  <c r="AB340" i="3"/>
  <c r="AA340" i="3"/>
  <c r="Z340" i="3"/>
  <c r="Y340" i="3"/>
  <c r="X340" i="3"/>
  <c r="W340" i="3"/>
  <c r="V340" i="3"/>
  <c r="U340" i="3"/>
  <c r="T340" i="3"/>
  <c r="S340" i="3"/>
  <c r="R340" i="3"/>
  <c r="Q340" i="3"/>
  <c r="P340" i="3"/>
  <c r="O340" i="3"/>
  <c r="N340" i="3"/>
  <c r="M340" i="3"/>
  <c r="AC339" i="3"/>
  <c r="AB339" i="3"/>
  <c r="AA339" i="3"/>
  <c r="Z339" i="3"/>
  <c r="Y339" i="3"/>
  <c r="X339" i="3"/>
  <c r="W339" i="3"/>
  <c r="V339" i="3"/>
  <c r="U339" i="3"/>
  <c r="T339" i="3"/>
  <c r="S339" i="3"/>
  <c r="R339" i="3"/>
  <c r="Q339" i="3"/>
  <c r="P339" i="3"/>
  <c r="O339" i="3"/>
  <c r="N339" i="3"/>
  <c r="M339" i="3"/>
  <c r="AC338" i="3"/>
  <c r="AB338" i="3"/>
  <c r="AA338" i="3"/>
  <c r="Z338" i="3"/>
  <c r="Y338" i="3"/>
  <c r="X338" i="3"/>
  <c r="W338" i="3"/>
  <c r="V338" i="3"/>
  <c r="U338" i="3"/>
  <c r="T338" i="3"/>
  <c r="S338" i="3"/>
  <c r="R338" i="3"/>
  <c r="Q338" i="3"/>
  <c r="P338" i="3"/>
  <c r="O338" i="3"/>
  <c r="N338" i="3"/>
  <c r="M338" i="3"/>
  <c r="AC337" i="3"/>
  <c r="AB337" i="3"/>
  <c r="AA337" i="3"/>
  <c r="Z337" i="3"/>
  <c r="Y337" i="3"/>
  <c r="X337" i="3"/>
  <c r="W337" i="3"/>
  <c r="V337" i="3"/>
  <c r="U337" i="3"/>
  <c r="T337" i="3"/>
  <c r="S337" i="3"/>
  <c r="R337" i="3"/>
  <c r="Q337" i="3"/>
  <c r="P337" i="3"/>
  <c r="O337" i="3"/>
  <c r="N337" i="3"/>
  <c r="M337" i="3"/>
  <c r="AC335" i="3"/>
  <c r="AB335" i="3"/>
  <c r="AA335" i="3"/>
  <c r="Z335" i="3"/>
  <c r="Y335" i="3"/>
  <c r="X335" i="3"/>
  <c r="W335" i="3"/>
  <c r="V335" i="3"/>
  <c r="U335" i="3"/>
  <c r="T335" i="3"/>
  <c r="S335" i="3"/>
  <c r="R335" i="3"/>
  <c r="Q335" i="3"/>
  <c r="P335" i="3"/>
  <c r="O335" i="3"/>
  <c r="N335" i="3"/>
  <c r="M335" i="3"/>
  <c r="AC334" i="3"/>
  <c r="AB334" i="3"/>
  <c r="AA334" i="3"/>
  <c r="Z334" i="3"/>
  <c r="Y334" i="3"/>
  <c r="X334" i="3"/>
  <c r="W334" i="3"/>
  <c r="V334" i="3"/>
  <c r="U334" i="3"/>
  <c r="T334" i="3"/>
  <c r="S334" i="3"/>
  <c r="R334" i="3"/>
  <c r="Q334" i="3"/>
  <c r="P334" i="3"/>
  <c r="O334" i="3"/>
  <c r="N334" i="3"/>
  <c r="M334" i="3"/>
  <c r="AC333" i="3"/>
  <c r="AB333" i="3"/>
  <c r="AA333" i="3"/>
  <c r="Z333" i="3"/>
  <c r="Y333" i="3"/>
  <c r="X333" i="3"/>
  <c r="W333" i="3"/>
  <c r="V333" i="3"/>
  <c r="U333" i="3"/>
  <c r="T333" i="3"/>
  <c r="S333" i="3"/>
  <c r="R333" i="3"/>
  <c r="Q333" i="3"/>
  <c r="P333" i="3"/>
  <c r="O333" i="3"/>
  <c r="N333" i="3"/>
  <c r="M333" i="3"/>
  <c r="AC332" i="3"/>
  <c r="AB332" i="3"/>
  <c r="AA332" i="3"/>
  <c r="Z332" i="3"/>
  <c r="Y332" i="3"/>
  <c r="X332" i="3"/>
  <c r="W332" i="3"/>
  <c r="V332" i="3"/>
  <c r="U332" i="3"/>
  <c r="T332" i="3"/>
  <c r="S332" i="3"/>
  <c r="R332" i="3"/>
  <c r="Q332" i="3"/>
  <c r="P332" i="3"/>
  <c r="O332" i="3"/>
  <c r="N332" i="3"/>
  <c r="M332" i="3"/>
  <c r="M325" i="3"/>
  <c r="N325" i="3"/>
  <c r="O325" i="3"/>
  <c r="P325" i="3"/>
  <c r="Q325" i="3"/>
  <c r="R325" i="3"/>
  <c r="S325" i="3"/>
  <c r="T325" i="3"/>
  <c r="U325" i="3"/>
  <c r="V325" i="3"/>
  <c r="W325" i="3"/>
  <c r="X325" i="3"/>
  <c r="Y325" i="3"/>
  <c r="Z325" i="3"/>
  <c r="AA325" i="3"/>
  <c r="AB325" i="3"/>
  <c r="AC325" i="3"/>
  <c r="M326" i="3"/>
  <c r="N326" i="3"/>
  <c r="O326" i="3"/>
  <c r="P326" i="3"/>
  <c r="Q326" i="3"/>
  <c r="R326" i="3"/>
  <c r="S326" i="3"/>
  <c r="T326" i="3"/>
  <c r="U326" i="3"/>
  <c r="V326" i="3"/>
  <c r="W326" i="3"/>
  <c r="X326" i="3"/>
  <c r="Y326" i="3"/>
  <c r="Z326" i="3"/>
  <c r="AA326" i="3"/>
  <c r="AB326" i="3"/>
  <c r="AC326" i="3"/>
  <c r="M327" i="3"/>
  <c r="N327" i="3"/>
  <c r="O327" i="3"/>
  <c r="P327" i="3"/>
  <c r="Q327" i="3"/>
  <c r="R327" i="3"/>
  <c r="S327" i="3"/>
  <c r="T327" i="3"/>
  <c r="U327" i="3"/>
  <c r="V327" i="3"/>
  <c r="W327" i="3"/>
  <c r="X327" i="3"/>
  <c r="Y327" i="3"/>
  <c r="Z327" i="3"/>
  <c r="AA327" i="3"/>
  <c r="AB327" i="3"/>
  <c r="AC327" i="3"/>
  <c r="M328" i="3"/>
  <c r="N328" i="3"/>
  <c r="O328" i="3"/>
  <c r="P328" i="3"/>
  <c r="Q328" i="3"/>
  <c r="R328" i="3"/>
  <c r="S328" i="3"/>
  <c r="T328" i="3"/>
  <c r="U328" i="3"/>
  <c r="V328" i="3"/>
  <c r="W328" i="3"/>
  <c r="X328" i="3"/>
  <c r="Y328" i="3"/>
  <c r="Z328" i="3"/>
  <c r="AA328" i="3"/>
  <c r="AB328" i="3"/>
  <c r="AC328" i="3"/>
  <c r="AC324" i="3"/>
  <c r="AB324" i="3"/>
  <c r="AA324" i="3"/>
  <c r="Z324" i="3"/>
  <c r="Y324" i="3"/>
  <c r="X324" i="3"/>
  <c r="W324" i="3"/>
  <c r="V324" i="3"/>
  <c r="U324" i="3"/>
  <c r="T324" i="3"/>
  <c r="S324" i="3"/>
  <c r="R324" i="3"/>
  <c r="Q324" i="3"/>
  <c r="P324" i="3"/>
  <c r="O324" i="3"/>
  <c r="N324" i="3"/>
  <c r="M324" i="3"/>
  <c r="N317" i="3"/>
  <c r="O317" i="3"/>
  <c r="P317" i="3"/>
  <c r="Q317" i="3"/>
  <c r="R317" i="3"/>
  <c r="S317" i="3"/>
  <c r="T317" i="3"/>
  <c r="U317" i="3"/>
  <c r="V317" i="3"/>
  <c r="W317" i="3"/>
  <c r="X317" i="3"/>
  <c r="Y317" i="3"/>
  <c r="Z317" i="3"/>
  <c r="AA317" i="3"/>
  <c r="AB317" i="3"/>
  <c r="AC317" i="3"/>
  <c r="N318" i="3"/>
  <c r="O318" i="3"/>
  <c r="P318" i="3"/>
  <c r="Q318" i="3"/>
  <c r="R318" i="3"/>
  <c r="S318" i="3"/>
  <c r="T318" i="3"/>
  <c r="U318" i="3"/>
  <c r="V318" i="3"/>
  <c r="W318" i="3"/>
  <c r="X318" i="3"/>
  <c r="Y318" i="3"/>
  <c r="Z318" i="3"/>
  <c r="AA318" i="3"/>
  <c r="AB318" i="3"/>
  <c r="AC318" i="3"/>
  <c r="N319" i="3"/>
  <c r="O319" i="3"/>
  <c r="P319" i="3"/>
  <c r="Q319" i="3"/>
  <c r="R319" i="3"/>
  <c r="S319" i="3"/>
  <c r="T319" i="3"/>
  <c r="U319" i="3"/>
  <c r="V319" i="3"/>
  <c r="W319" i="3"/>
  <c r="X319" i="3"/>
  <c r="Y319" i="3"/>
  <c r="Z319" i="3"/>
  <c r="AA319" i="3"/>
  <c r="AB319" i="3"/>
  <c r="AC319" i="3"/>
  <c r="N320" i="3"/>
  <c r="O320" i="3"/>
  <c r="P320" i="3"/>
  <c r="Q320" i="3"/>
  <c r="R320" i="3"/>
  <c r="S320" i="3"/>
  <c r="T320" i="3"/>
  <c r="U320" i="3"/>
  <c r="V320" i="3"/>
  <c r="W320" i="3"/>
  <c r="X320" i="3"/>
  <c r="Y320" i="3"/>
  <c r="Z320" i="3"/>
  <c r="AA320" i="3"/>
  <c r="AB320" i="3"/>
  <c r="AC320" i="3"/>
  <c r="N321" i="3"/>
  <c r="O321" i="3"/>
  <c r="P321" i="3"/>
  <c r="Q321" i="3"/>
  <c r="R321" i="3"/>
  <c r="S321" i="3"/>
  <c r="T321" i="3"/>
  <c r="U321" i="3"/>
  <c r="V321" i="3"/>
  <c r="W321" i="3"/>
  <c r="X321" i="3"/>
  <c r="Y321" i="3"/>
  <c r="Z321" i="3"/>
  <c r="AA321" i="3"/>
  <c r="AB321" i="3"/>
  <c r="AC321" i="3"/>
  <c r="N322" i="3"/>
  <c r="O322" i="3"/>
  <c r="P322" i="3"/>
  <c r="Q322" i="3"/>
  <c r="R322" i="3"/>
  <c r="S322" i="3"/>
  <c r="T322" i="3"/>
  <c r="U322" i="3"/>
  <c r="V322" i="3"/>
  <c r="W322" i="3"/>
  <c r="X322" i="3"/>
  <c r="Y322" i="3"/>
  <c r="Z322" i="3"/>
  <c r="AA322" i="3"/>
  <c r="AB322" i="3"/>
  <c r="AC322" i="3"/>
  <c r="M318" i="3"/>
  <c r="M319" i="3"/>
  <c r="M320" i="3"/>
  <c r="M321" i="3"/>
  <c r="M322" i="3"/>
  <c r="M317" i="3"/>
  <c r="N313" i="3"/>
  <c r="O313" i="3"/>
  <c r="P313" i="3"/>
  <c r="Q313" i="3"/>
  <c r="R313" i="3"/>
  <c r="S313" i="3"/>
  <c r="T313" i="3"/>
  <c r="U313" i="3"/>
  <c r="V313" i="3"/>
  <c r="W313" i="3"/>
  <c r="X313" i="3"/>
  <c r="Y313" i="3"/>
  <c r="Z313" i="3"/>
  <c r="AA313" i="3"/>
  <c r="AB313" i="3"/>
  <c r="AC313" i="3"/>
  <c r="N314" i="3"/>
  <c r="O314" i="3"/>
  <c r="P314" i="3"/>
  <c r="Q314" i="3"/>
  <c r="R314" i="3"/>
  <c r="S314" i="3"/>
  <c r="T314" i="3"/>
  <c r="U314" i="3"/>
  <c r="V314" i="3"/>
  <c r="W314" i="3"/>
  <c r="X314" i="3"/>
  <c r="Y314" i="3"/>
  <c r="Z314" i="3"/>
  <c r="AA314" i="3"/>
  <c r="AB314" i="3"/>
  <c r="AC314" i="3"/>
  <c r="M314" i="3"/>
  <c r="M313" i="3"/>
  <c r="N309" i="3"/>
  <c r="O309" i="3"/>
  <c r="P309" i="3"/>
  <c r="Q309" i="3"/>
  <c r="N310" i="3"/>
  <c r="O310" i="3"/>
  <c r="P310" i="3"/>
  <c r="Q310" i="3"/>
  <c r="R310" i="3"/>
  <c r="N311" i="3"/>
  <c r="O311" i="3"/>
  <c r="P311" i="3"/>
  <c r="Q311" i="3"/>
  <c r="R311" i="3"/>
  <c r="S311" i="3"/>
  <c r="M310" i="3"/>
  <c r="M311" i="3"/>
  <c r="M309" i="3"/>
  <c r="N302" i="3"/>
  <c r="O302" i="3"/>
  <c r="P302" i="3"/>
  <c r="Q302" i="3"/>
  <c r="N303" i="3"/>
  <c r="O303" i="3"/>
  <c r="P303" i="3"/>
  <c r="Q303" i="3"/>
  <c r="N304" i="3"/>
  <c r="O304" i="3"/>
  <c r="P304" i="3"/>
  <c r="Q304" i="3"/>
  <c r="N305" i="3"/>
  <c r="O305" i="3"/>
  <c r="P305" i="3"/>
  <c r="Q305" i="3"/>
  <c r="R305" i="3"/>
  <c r="S305" i="3"/>
  <c r="T305" i="3"/>
  <c r="U305" i="3"/>
  <c r="V305" i="3"/>
  <c r="W305" i="3"/>
  <c r="X305" i="3"/>
  <c r="Y305" i="3"/>
  <c r="Z305" i="3"/>
  <c r="AA305" i="3"/>
  <c r="AB305" i="3"/>
  <c r="AC305" i="3"/>
  <c r="N306" i="3"/>
  <c r="O306" i="3"/>
  <c r="P306" i="3"/>
  <c r="Q306" i="3"/>
  <c r="R306" i="3"/>
  <c r="S306" i="3"/>
  <c r="T306" i="3"/>
  <c r="U306" i="3"/>
  <c r="V306" i="3"/>
  <c r="W306" i="3"/>
  <c r="X306" i="3"/>
  <c r="Y306" i="3"/>
  <c r="Z306" i="3"/>
  <c r="AA306" i="3"/>
  <c r="AB306" i="3"/>
  <c r="AC306" i="3"/>
  <c r="M303" i="3"/>
  <c r="M304" i="3"/>
  <c r="M305" i="3"/>
  <c r="M306" i="3"/>
  <c r="M302" i="3"/>
  <c r="M298" i="3"/>
  <c r="M299" i="3"/>
  <c r="M300" i="3"/>
  <c r="M297" i="3"/>
  <c r="M294" i="3"/>
  <c r="M295" i="3"/>
  <c r="M293" i="3"/>
  <c r="AC290" i="3"/>
  <c r="AB290" i="3"/>
  <c r="AA290" i="3"/>
  <c r="Z290" i="3"/>
  <c r="Y290" i="3"/>
  <c r="X290" i="3"/>
  <c r="W290" i="3"/>
  <c r="V290" i="3"/>
  <c r="U290" i="3"/>
  <c r="T290" i="3"/>
  <c r="S290" i="3"/>
  <c r="R290" i="3"/>
  <c r="Q290" i="3"/>
  <c r="P290" i="3"/>
  <c r="O290" i="3"/>
  <c r="N290" i="3"/>
  <c r="M290" i="3"/>
  <c r="AC289" i="3"/>
  <c r="AB289" i="3"/>
  <c r="AA289" i="3"/>
  <c r="Z289" i="3"/>
  <c r="Y289" i="3"/>
  <c r="X289" i="3"/>
  <c r="W289" i="3"/>
  <c r="V289" i="3"/>
  <c r="U289" i="3"/>
  <c r="T289" i="3"/>
  <c r="S289" i="3"/>
  <c r="R289" i="3"/>
  <c r="Q289" i="3"/>
  <c r="P289" i="3"/>
  <c r="O289" i="3"/>
  <c r="N289" i="3"/>
  <c r="M289" i="3"/>
  <c r="AC287" i="3"/>
  <c r="AB287" i="3"/>
  <c r="AA287" i="3"/>
  <c r="Z287" i="3"/>
  <c r="Y287" i="3"/>
  <c r="X287" i="3"/>
  <c r="W287" i="3"/>
  <c r="V287" i="3"/>
  <c r="U287" i="3"/>
  <c r="T287" i="3"/>
  <c r="S287" i="3"/>
  <c r="R287" i="3"/>
  <c r="Q287" i="3"/>
  <c r="P287" i="3"/>
  <c r="O287" i="3"/>
  <c r="N287" i="3"/>
  <c r="M287" i="3"/>
  <c r="AC286" i="3"/>
  <c r="AB286" i="3"/>
  <c r="AA286" i="3"/>
  <c r="Z286" i="3"/>
  <c r="Y286" i="3"/>
  <c r="X286" i="3"/>
  <c r="W286" i="3"/>
  <c r="V286" i="3"/>
  <c r="U286" i="3"/>
  <c r="T286" i="3"/>
  <c r="S286" i="3"/>
  <c r="R286" i="3"/>
  <c r="Q286" i="3"/>
  <c r="P286" i="3"/>
  <c r="O286" i="3"/>
  <c r="N286" i="3"/>
  <c r="M286" i="3"/>
  <c r="Y285" i="3"/>
  <c r="X285" i="3"/>
  <c r="W285" i="3"/>
  <c r="V285" i="3"/>
  <c r="U285" i="3"/>
  <c r="T285" i="3"/>
  <c r="S285" i="3"/>
  <c r="R285" i="3"/>
  <c r="Q285" i="3"/>
  <c r="P285" i="3"/>
  <c r="O285" i="3"/>
  <c r="N285" i="3"/>
  <c r="M285" i="3"/>
  <c r="U284" i="3"/>
  <c r="T284" i="3"/>
  <c r="S284" i="3"/>
  <c r="R284" i="3"/>
  <c r="Q284" i="3"/>
  <c r="P284" i="3"/>
  <c r="O284" i="3"/>
  <c r="N284" i="3"/>
  <c r="M284" i="3"/>
  <c r="S283" i="3"/>
  <c r="R283" i="3"/>
  <c r="Q283" i="3"/>
  <c r="P283" i="3"/>
  <c r="O283" i="3"/>
  <c r="N283" i="3"/>
  <c r="M283" i="3"/>
  <c r="R282" i="3"/>
  <c r="Q282" i="3"/>
  <c r="P282" i="3"/>
  <c r="O282" i="3"/>
  <c r="N282" i="3"/>
  <c r="M282" i="3"/>
  <c r="AC280" i="3"/>
  <c r="AB280" i="3"/>
  <c r="AA280" i="3"/>
  <c r="Z280" i="3"/>
  <c r="Y280" i="3"/>
  <c r="X280" i="3"/>
  <c r="W280" i="3"/>
  <c r="V280" i="3"/>
  <c r="U280" i="3"/>
  <c r="T280" i="3"/>
  <c r="S280" i="3"/>
  <c r="R280" i="3"/>
  <c r="Q280" i="3"/>
  <c r="P280" i="3"/>
  <c r="O280" i="3"/>
  <c r="N280" i="3"/>
  <c r="M280" i="3"/>
  <c r="AC279" i="3"/>
  <c r="AB279" i="3"/>
  <c r="AA279" i="3"/>
  <c r="Z279" i="3"/>
  <c r="Y279" i="3"/>
  <c r="X279" i="3"/>
  <c r="W279" i="3"/>
  <c r="V279" i="3"/>
  <c r="U279" i="3"/>
  <c r="T279" i="3"/>
  <c r="S279" i="3"/>
  <c r="R279" i="3"/>
  <c r="Q279" i="3"/>
  <c r="P279" i="3"/>
  <c r="O279" i="3"/>
  <c r="N279" i="3"/>
  <c r="M279" i="3"/>
  <c r="Y278" i="3"/>
  <c r="X278" i="3"/>
  <c r="W278" i="3"/>
  <c r="V278" i="3"/>
  <c r="U278" i="3"/>
  <c r="T278" i="3"/>
  <c r="S278" i="3"/>
  <c r="R278" i="3"/>
  <c r="Q278" i="3"/>
  <c r="P278" i="3"/>
  <c r="O278" i="3"/>
  <c r="N278" i="3"/>
  <c r="M278" i="3"/>
  <c r="U277" i="3"/>
  <c r="T277" i="3"/>
  <c r="S277" i="3"/>
  <c r="R277" i="3"/>
  <c r="Q277" i="3"/>
  <c r="P277" i="3"/>
  <c r="O277" i="3"/>
  <c r="N277" i="3"/>
  <c r="M277" i="3"/>
  <c r="S276" i="3"/>
  <c r="R276" i="3"/>
  <c r="Q276" i="3"/>
  <c r="P276" i="3"/>
  <c r="O276" i="3"/>
  <c r="N276" i="3"/>
  <c r="M276" i="3"/>
  <c r="R275" i="3"/>
  <c r="Q275" i="3"/>
  <c r="P275" i="3"/>
  <c r="O275" i="3"/>
  <c r="N275" i="3"/>
  <c r="M275" i="3"/>
  <c r="AC273" i="3"/>
  <c r="AB273" i="3"/>
  <c r="AA273" i="3"/>
  <c r="Z273" i="3"/>
  <c r="Y273" i="3"/>
  <c r="X273" i="3"/>
  <c r="W273" i="3"/>
  <c r="V273" i="3"/>
  <c r="U273" i="3"/>
  <c r="T273" i="3"/>
  <c r="S273" i="3"/>
  <c r="R273" i="3"/>
  <c r="Q273" i="3"/>
  <c r="P273" i="3"/>
  <c r="O273" i="3"/>
  <c r="N273" i="3"/>
  <c r="M273" i="3"/>
  <c r="AC272" i="3"/>
  <c r="AB272" i="3"/>
  <c r="AA272" i="3"/>
  <c r="Z272" i="3"/>
  <c r="Y272" i="3"/>
  <c r="X272" i="3"/>
  <c r="W272" i="3"/>
  <c r="V272" i="3"/>
  <c r="U272" i="3"/>
  <c r="T272" i="3"/>
  <c r="S272" i="3"/>
  <c r="R272" i="3"/>
  <c r="Q272" i="3"/>
  <c r="P272" i="3"/>
  <c r="O272" i="3"/>
  <c r="N272" i="3"/>
  <c r="M272" i="3"/>
  <c r="Y271" i="3"/>
  <c r="X271" i="3"/>
  <c r="W271" i="3"/>
  <c r="V271" i="3"/>
  <c r="U271" i="3"/>
  <c r="T271" i="3"/>
  <c r="S271" i="3"/>
  <c r="R271" i="3"/>
  <c r="Q271" i="3"/>
  <c r="P271" i="3"/>
  <c r="O271" i="3"/>
  <c r="N271" i="3"/>
  <c r="M271" i="3"/>
  <c r="U270" i="3"/>
  <c r="T270" i="3"/>
  <c r="S270" i="3"/>
  <c r="R270" i="3"/>
  <c r="Q270" i="3"/>
  <c r="P270" i="3"/>
  <c r="O270" i="3"/>
  <c r="N270" i="3"/>
  <c r="M270" i="3"/>
  <c r="S269" i="3"/>
  <c r="R269" i="3"/>
  <c r="Q269" i="3"/>
  <c r="P269" i="3"/>
  <c r="O269" i="3"/>
  <c r="N269" i="3"/>
  <c r="M269" i="3"/>
  <c r="R268" i="3"/>
  <c r="Q268" i="3"/>
  <c r="P268" i="3"/>
  <c r="O268" i="3"/>
  <c r="N268" i="3"/>
  <c r="M268" i="3"/>
  <c r="AC266" i="3"/>
  <c r="AB266" i="3"/>
  <c r="AA266" i="3"/>
  <c r="Z266" i="3"/>
  <c r="Y266" i="3"/>
  <c r="X266" i="3"/>
  <c r="W266" i="3"/>
  <c r="V266" i="3"/>
  <c r="U266" i="3"/>
  <c r="T266" i="3"/>
  <c r="S266" i="3"/>
  <c r="R266" i="3"/>
  <c r="Q266" i="3"/>
  <c r="P266" i="3"/>
  <c r="O266" i="3"/>
  <c r="N266" i="3"/>
  <c r="M266" i="3"/>
  <c r="AC265" i="3"/>
  <c r="AB265" i="3"/>
  <c r="AA265" i="3"/>
  <c r="Z265" i="3"/>
  <c r="Y265" i="3"/>
  <c r="X265" i="3"/>
  <c r="W265" i="3"/>
  <c r="V265" i="3"/>
  <c r="U265" i="3"/>
  <c r="T265" i="3"/>
  <c r="S265" i="3"/>
  <c r="R265" i="3"/>
  <c r="Q265" i="3"/>
  <c r="P265" i="3"/>
  <c r="O265" i="3"/>
  <c r="N265" i="3"/>
  <c r="M265" i="3"/>
  <c r="Y264" i="3"/>
  <c r="X264" i="3"/>
  <c r="W264" i="3"/>
  <c r="V264" i="3"/>
  <c r="U264" i="3"/>
  <c r="T264" i="3"/>
  <c r="S264" i="3"/>
  <c r="R264" i="3"/>
  <c r="Q264" i="3"/>
  <c r="P264" i="3"/>
  <c r="O264" i="3"/>
  <c r="N264" i="3"/>
  <c r="M264" i="3"/>
  <c r="U263" i="3"/>
  <c r="T263" i="3"/>
  <c r="S263" i="3"/>
  <c r="R263" i="3"/>
  <c r="Q263" i="3"/>
  <c r="P263" i="3"/>
  <c r="O263" i="3"/>
  <c r="N263" i="3"/>
  <c r="M263" i="3"/>
  <c r="S262" i="3"/>
  <c r="R262" i="3"/>
  <c r="Q262" i="3"/>
  <c r="P262" i="3"/>
  <c r="O262" i="3"/>
  <c r="N262" i="3"/>
  <c r="M262" i="3"/>
  <c r="R261" i="3"/>
  <c r="Q261" i="3"/>
  <c r="P261" i="3"/>
  <c r="O261" i="3"/>
  <c r="N261" i="3"/>
  <c r="M261" i="3"/>
  <c r="AC259" i="3"/>
  <c r="AB259" i="3"/>
  <c r="AA259" i="3"/>
  <c r="Z259" i="3"/>
  <c r="Y259" i="3"/>
  <c r="X259" i="3"/>
  <c r="W259" i="3"/>
  <c r="V259" i="3"/>
  <c r="U259" i="3"/>
  <c r="T259" i="3"/>
  <c r="S259" i="3"/>
  <c r="R259" i="3"/>
  <c r="Q259" i="3"/>
  <c r="P259" i="3"/>
  <c r="O259" i="3"/>
  <c r="N259" i="3"/>
  <c r="M259" i="3"/>
  <c r="AC258" i="3"/>
  <c r="AB258" i="3"/>
  <c r="AA258" i="3"/>
  <c r="Z258" i="3"/>
  <c r="Y258" i="3"/>
  <c r="X258" i="3"/>
  <c r="W258" i="3"/>
  <c r="V258" i="3"/>
  <c r="U258" i="3"/>
  <c r="S258" i="3"/>
  <c r="R258" i="3"/>
  <c r="Q258" i="3"/>
  <c r="P258" i="3"/>
  <c r="O258" i="3"/>
  <c r="N258" i="3"/>
  <c r="M258" i="3"/>
  <c r="Y257" i="3"/>
  <c r="X257" i="3"/>
  <c r="W257" i="3"/>
  <c r="V257" i="3"/>
  <c r="U257" i="3"/>
  <c r="S257" i="3"/>
  <c r="R257" i="3"/>
  <c r="Q257" i="3"/>
  <c r="P257" i="3"/>
  <c r="O257" i="3"/>
  <c r="N257" i="3"/>
  <c r="M257" i="3"/>
  <c r="U256" i="3"/>
  <c r="S256" i="3"/>
  <c r="R256" i="3"/>
  <c r="Q256" i="3"/>
  <c r="P256" i="3"/>
  <c r="O256" i="3"/>
  <c r="N256" i="3"/>
  <c r="M256" i="3"/>
  <c r="S255" i="3"/>
  <c r="R255" i="3"/>
  <c r="Q255" i="3"/>
  <c r="P255" i="3"/>
  <c r="O255" i="3"/>
  <c r="N255" i="3"/>
  <c r="M255" i="3"/>
  <c r="R254" i="3"/>
  <c r="Q254" i="3"/>
  <c r="P254" i="3"/>
  <c r="O254" i="3"/>
  <c r="N254" i="3"/>
  <c r="M254" i="3"/>
  <c r="AC252" i="3"/>
  <c r="AB252" i="3"/>
  <c r="AA252" i="3"/>
  <c r="Z252" i="3"/>
  <c r="Y252" i="3"/>
  <c r="X252" i="3"/>
  <c r="W252" i="3"/>
  <c r="V252" i="3"/>
  <c r="U252" i="3"/>
  <c r="T252" i="3"/>
  <c r="S252" i="3"/>
  <c r="R252" i="3"/>
  <c r="Q252" i="3"/>
  <c r="P252" i="3"/>
  <c r="O252" i="3"/>
  <c r="N252" i="3"/>
  <c r="M252" i="3"/>
  <c r="AC251" i="3"/>
  <c r="AB251" i="3"/>
  <c r="AA251" i="3"/>
  <c r="Z251" i="3"/>
  <c r="Y251" i="3"/>
  <c r="X251" i="3"/>
  <c r="W251" i="3"/>
  <c r="V251" i="3"/>
  <c r="U251" i="3"/>
  <c r="T251" i="3"/>
  <c r="S251" i="3"/>
  <c r="R251" i="3"/>
  <c r="Q251" i="3"/>
  <c r="P251" i="3"/>
  <c r="O251" i="3"/>
  <c r="N251" i="3"/>
  <c r="M251" i="3"/>
  <c r="Y250" i="3"/>
  <c r="X250" i="3"/>
  <c r="W250" i="3"/>
  <c r="V250" i="3"/>
  <c r="U250" i="3"/>
  <c r="T250" i="3"/>
  <c r="S250" i="3"/>
  <c r="R250" i="3"/>
  <c r="Q250" i="3"/>
  <c r="P250" i="3"/>
  <c r="O250" i="3"/>
  <c r="N250" i="3"/>
  <c r="M250" i="3"/>
  <c r="U249" i="3"/>
  <c r="T249" i="3"/>
  <c r="S249" i="3"/>
  <c r="R249" i="3"/>
  <c r="Q249" i="3"/>
  <c r="P249" i="3"/>
  <c r="O249" i="3"/>
  <c r="N249" i="3"/>
  <c r="M249" i="3"/>
  <c r="S248" i="3"/>
  <c r="R248" i="3"/>
  <c r="Q248" i="3"/>
  <c r="P248" i="3"/>
  <c r="O248" i="3"/>
  <c r="N248" i="3"/>
  <c r="M248" i="3"/>
  <c r="R247" i="3"/>
  <c r="Q247" i="3"/>
  <c r="P247" i="3"/>
  <c r="O247" i="3"/>
  <c r="N247" i="3"/>
  <c r="M247" i="3"/>
  <c r="N240" i="3"/>
  <c r="O240" i="3"/>
  <c r="P240" i="3"/>
  <c r="Q240" i="3"/>
  <c r="R240" i="3"/>
  <c r="S240" i="3"/>
  <c r="T240" i="3"/>
  <c r="U240" i="3"/>
  <c r="V240" i="3"/>
  <c r="W240" i="3"/>
  <c r="X240" i="3"/>
  <c r="Y240" i="3"/>
  <c r="Z240" i="3"/>
  <c r="AA240" i="3"/>
  <c r="AB240" i="3"/>
  <c r="AC240" i="3"/>
  <c r="N241" i="3"/>
  <c r="O241" i="3"/>
  <c r="P241" i="3"/>
  <c r="Q241" i="3"/>
  <c r="R241" i="3"/>
  <c r="S241" i="3"/>
  <c r="T241" i="3"/>
  <c r="U241" i="3"/>
  <c r="V241" i="3"/>
  <c r="W241" i="3"/>
  <c r="X241" i="3"/>
  <c r="Y241" i="3"/>
  <c r="Z241" i="3"/>
  <c r="AA241" i="3"/>
  <c r="AB241" i="3"/>
  <c r="AC241" i="3"/>
  <c r="N242" i="3"/>
  <c r="O242" i="3"/>
  <c r="P242" i="3"/>
  <c r="Q242" i="3"/>
  <c r="R242" i="3"/>
  <c r="S242" i="3"/>
  <c r="T242" i="3"/>
  <c r="U242" i="3"/>
  <c r="V242" i="3"/>
  <c r="W242" i="3"/>
  <c r="X242" i="3"/>
  <c r="Y242" i="3"/>
  <c r="Z242" i="3"/>
  <c r="AA242" i="3"/>
  <c r="AB242" i="3"/>
  <c r="AC242" i="3"/>
  <c r="N243" i="3"/>
  <c r="O243" i="3"/>
  <c r="P243" i="3"/>
  <c r="Q243" i="3"/>
  <c r="R243" i="3"/>
  <c r="S243" i="3"/>
  <c r="T243" i="3"/>
  <c r="U243" i="3"/>
  <c r="V243" i="3"/>
  <c r="W243" i="3"/>
  <c r="X243" i="3"/>
  <c r="Y243" i="3"/>
  <c r="Z243" i="3"/>
  <c r="AA243" i="3"/>
  <c r="AB243" i="3"/>
  <c r="AC243" i="3"/>
  <c r="N244" i="3"/>
  <c r="O244" i="3"/>
  <c r="P244" i="3"/>
  <c r="Q244" i="3"/>
  <c r="R244" i="3"/>
  <c r="S244" i="3"/>
  <c r="T244" i="3"/>
  <c r="U244" i="3"/>
  <c r="V244" i="3"/>
  <c r="W244" i="3"/>
  <c r="X244" i="3"/>
  <c r="Y244" i="3"/>
  <c r="Z244" i="3"/>
  <c r="AA244" i="3"/>
  <c r="AB244" i="3"/>
  <c r="AC244" i="3"/>
  <c r="N245" i="3"/>
  <c r="O245" i="3"/>
  <c r="P245" i="3"/>
  <c r="Q245" i="3"/>
  <c r="R245" i="3"/>
  <c r="S245" i="3"/>
  <c r="T245" i="3"/>
  <c r="U245" i="3"/>
  <c r="V245" i="3"/>
  <c r="W245" i="3"/>
  <c r="X245" i="3"/>
  <c r="Y245" i="3"/>
  <c r="Z245" i="3"/>
  <c r="AA245" i="3"/>
  <c r="AB245" i="3"/>
  <c r="AC245" i="3"/>
  <c r="M241" i="3"/>
  <c r="M242" i="3"/>
  <c r="M243" i="3"/>
  <c r="M244" i="3"/>
  <c r="M245" i="3"/>
  <c r="M240" i="3"/>
  <c r="M234" i="3"/>
  <c r="M235" i="3"/>
  <c r="M236" i="3"/>
  <c r="M237" i="3"/>
  <c r="M233" i="3"/>
  <c r="M226" i="3"/>
  <c r="M224" i="3"/>
  <c r="M223" i="3"/>
  <c r="M222" i="3"/>
  <c r="M220" i="3"/>
  <c r="AC219" i="3"/>
  <c r="AB219" i="3"/>
  <c r="AA219" i="3"/>
  <c r="Z219" i="3"/>
  <c r="Y219" i="3"/>
  <c r="X219" i="3"/>
  <c r="W219" i="3"/>
  <c r="V219" i="3"/>
  <c r="U219" i="3"/>
  <c r="T219" i="3"/>
  <c r="S219" i="3"/>
  <c r="R219" i="3"/>
  <c r="Q219" i="3"/>
  <c r="P219" i="3"/>
  <c r="O219" i="3"/>
  <c r="N219" i="3"/>
  <c r="M219" i="3"/>
  <c r="AC218" i="3"/>
  <c r="AB218" i="3"/>
  <c r="AA218" i="3"/>
  <c r="Z218" i="3"/>
  <c r="Y218" i="3"/>
  <c r="X218" i="3"/>
  <c r="W218" i="3"/>
  <c r="V218" i="3"/>
  <c r="U218" i="3"/>
  <c r="T218" i="3"/>
  <c r="S218" i="3"/>
  <c r="R218" i="3"/>
  <c r="Q218" i="3"/>
  <c r="P218" i="3"/>
  <c r="O218" i="3"/>
  <c r="N218" i="3"/>
  <c r="M218" i="3"/>
  <c r="AC216" i="3"/>
  <c r="AB216" i="3"/>
  <c r="AA216" i="3"/>
  <c r="Z216" i="3"/>
  <c r="Y216" i="3"/>
  <c r="X216" i="3"/>
  <c r="W216" i="3"/>
  <c r="V216" i="3"/>
  <c r="U216" i="3"/>
  <c r="T216" i="3"/>
  <c r="S216" i="3"/>
  <c r="R216" i="3"/>
  <c r="Q216" i="3"/>
  <c r="P216" i="3"/>
  <c r="O216" i="3"/>
  <c r="N216" i="3"/>
  <c r="M216" i="3"/>
  <c r="AC215" i="3"/>
  <c r="AB215" i="3"/>
  <c r="AA215" i="3"/>
  <c r="Z215" i="3"/>
  <c r="Y215" i="3"/>
  <c r="X215" i="3"/>
  <c r="W215" i="3"/>
  <c r="V215" i="3"/>
  <c r="U215" i="3"/>
  <c r="T215" i="3"/>
  <c r="S215" i="3"/>
  <c r="R215" i="3"/>
  <c r="Q215" i="3"/>
  <c r="P215" i="3"/>
  <c r="O215" i="3"/>
  <c r="N215" i="3"/>
  <c r="M215" i="3"/>
  <c r="AC212" i="3"/>
  <c r="AB212" i="3"/>
  <c r="AA212" i="3"/>
  <c r="Z212" i="3"/>
  <c r="Y212" i="3"/>
  <c r="X212" i="3"/>
  <c r="W212" i="3"/>
  <c r="V212" i="3"/>
  <c r="U212" i="3"/>
  <c r="T212" i="3"/>
  <c r="S212" i="3"/>
  <c r="R212" i="3"/>
  <c r="Q212" i="3"/>
  <c r="P212" i="3"/>
  <c r="O212" i="3"/>
  <c r="N212" i="3"/>
  <c r="M212" i="3"/>
  <c r="AC211" i="3"/>
  <c r="AB211" i="3"/>
  <c r="AA211" i="3"/>
  <c r="Z211" i="3"/>
  <c r="Y211" i="3"/>
  <c r="X211" i="3"/>
  <c r="W211" i="3"/>
  <c r="V211" i="3"/>
  <c r="U211" i="3"/>
  <c r="T211" i="3"/>
  <c r="S211" i="3"/>
  <c r="R211" i="3"/>
  <c r="Q211" i="3"/>
  <c r="P211" i="3"/>
  <c r="O211" i="3"/>
  <c r="N211" i="3"/>
  <c r="M211" i="3"/>
  <c r="AC209" i="3"/>
  <c r="AB209" i="3"/>
  <c r="AA209" i="3"/>
  <c r="Z209" i="3"/>
  <c r="Y209" i="3"/>
  <c r="X209" i="3"/>
  <c r="W209" i="3"/>
  <c r="V209" i="3"/>
  <c r="U209" i="3"/>
  <c r="T209" i="3"/>
  <c r="S209" i="3"/>
  <c r="R209" i="3"/>
  <c r="Q209" i="3"/>
  <c r="P209" i="3"/>
  <c r="O209" i="3"/>
  <c r="N209" i="3"/>
  <c r="M209" i="3"/>
  <c r="AC208" i="3"/>
  <c r="AB208" i="3"/>
  <c r="AA208" i="3"/>
  <c r="Z208" i="3"/>
  <c r="Y208" i="3"/>
  <c r="X208" i="3"/>
  <c r="W208" i="3"/>
  <c r="V208" i="3"/>
  <c r="U208" i="3"/>
  <c r="T208" i="3"/>
  <c r="S208" i="3"/>
  <c r="R208" i="3"/>
  <c r="Q208" i="3"/>
  <c r="P208" i="3"/>
  <c r="O208" i="3"/>
  <c r="N208" i="3"/>
  <c r="M208" i="3"/>
  <c r="AC207" i="3"/>
  <c r="AB207" i="3"/>
  <c r="AA207" i="3"/>
  <c r="Z207" i="3"/>
  <c r="Y207" i="3"/>
  <c r="X207" i="3"/>
  <c r="W207" i="3"/>
  <c r="V207" i="3"/>
  <c r="U207" i="3"/>
  <c r="T207" i="3"/>
  <c r="S207" i="3"/>
  <c r="R207" i="3"/>
  <c r="Q207" i="3"/>
  <c r="P207" i="3"/>
  <c r="O207" i="3"/>
  <c r="N207" i="3"/>
  <c r="M207" i="3"/>
  <c r="AC205" i="3"/>
  <c r="AB205" i="3"/>
  <c r="AA205" i="3"/>
  <c r="Z205" i="3"/>
  <c r="Y205" i="3"/>
  <c r="X205" i="3"/>
  <c r="W205" i="3"/>
  <c r="V205" i="3"/>
  <c r="U205" i="3"/>
  <c r="T205" i="3"/>
  <c r="S205" i="3"/>
  <c r="R205" i="3"/>
  <c r="Q205" i="3"/>
  <c r="P205" i="3"/>
  <c r="O205" i="3"/>
  <c r="N205" i="3"/>
  <c r="M205" i="3"/>
  <c r="AC204" i="3"/>
  <c r="AB204" i="3"/>
  <c r="AA204" i="3"/>
  <c r="Z204" i="3"/>
  <c r="Y204" i="3"/>
  <c r="X204" i="3"/>
  <c r="W204" i="3"/>
  <c r="V204" i="3"/>
  <c r="U204" i="3"/>
  <c r="T204" i="3"/>
  <c r="S204" i="3"/>
  <c r="R204" i="3"/>
  <c r="Q204" i="3"/>
  <c r="P204" i="3"/>
  <c r="O204" i="3"/>
  <c r="N204" i="3"/>
  <c r="M204" i="3"/>
  <c r="AC202" i="3"/>
  <c r="AB202" i="3"/>
  <c r="AA202" i="3"/>
  <c r="Z202" i="3"/>
  <c r="Y202" i="3"/>
  <c r="X202" i="3"/>
  <c r="W202" i="3"/>
  <c r="V202" i="3"/>
  <c r="U202" i="3"/>
  <c r="T202" i="3"/>
  <c r="S202" i="3"/>
  <c r="R202" i="3"/>
  <c r="Q202" i="3"/>
  <c r="P202" i="3"/>
  <c r="O202" i="3"/>
  <c r="N202" i="3"/>
  <c r="M202" i="3"/>
  <c r="AC201" i="3"/>
  <c r="AB201" i="3"/>
  <c r="AA201" i="3"/>
  <c r="Z201" i="3"/>
  <c r="Y201" i="3"/>
  <c r="X201" i="3"/>
  <c r="W201" i="3"/>
  <c r="V201" i="3"/>
  <c r="U201" i="3"/>
  <c r="T201" i="3"/>
  <c r="S201" i="3"/>
  <c r="R201" i="3"/>
  <c r="Q201" i="3"/>
  <c r="P201" i="3"/>
  <c r="O201" i="3"/>
  <c r="N201" i="3"/>
  <c r="M201" i="3"/>
  <c r="AC199" i="3"/>
  <c r="AB199" i="3"/>
  <c r="AA199" i="3"/>
  <c r="Z199" i="3"/>
  <c r="Y199" i="3"/>
  <c r="X199" i="3"/>
  <c r="W199" i="3"/>
  <c r="V199" i="3"/>
  <c r="U199" i="3"/>
  <c r="T199" i="3"/>
  <c r="S199" i="3"/>
  <c r="R199" i="3"/>
  <c r="Q199" i="3"/>
  <c r="P199" i="3"/>
  <c r="O199" i="3"/>
  <c r="N199" i="3"/>
  <c r="M199" i="3"/>
  <c r="AC198" i="3"/>
  <c r="AB198" i="3"/>
  <c r="AA198" i="3"/>
  <c r="Z198" i="3"/>
  <c r="Y198" i="3"/>
  <c r="X198" i="3"/>
  <c r="W198" i="3"/>
  <c r="V198" i="3"/>
  <c r="U198" i="3"/>
  <c r="T198" i="3"/>
  <c r="S198" i="3"/>
  <c r="R198" i="3"/>
  <c r="Q198" i="3"/>
  <c r="P198" i="3"/>
  <c r="O198" i="3"/>
  <c r="N198" i="3"/>
  <c r="M198" i="3"/>
  <c r="AC196" i="3"/>
  <c r="AB196" i="3"/>
  <c r="AA196" i="3"/>
  <c r="Z196" i="3"/>
  <c r="Y196" i="3"/>
  <c r="X196" i="3"/>
  <c r="W196" i="3"/>
  <c r="V196" i="3"/>
  <c r="U196" i="3"/>
  <c r="T196" i="3"/>
  <c r="S196" i="3"/>
  <c r="R196" i="3"/>
  <c r="Q196" i="3"/>
  <c r="P196" i="3"/>
  <c r="O196" i="3"/>
  <c r="N196" i="3"/>
  <c r="M196" i="3"/>
  <c r="AC195" i="3"/>
  <c r="AB195" i="3"/>
  <c r="AA195" i="3"/>
  <c r="Z195" i="3"/>
  <c r="Y195" i="3"/>
  <c r="X195" i="3"/>
  <c r="W195" i="3"/>
  <c r="V195" i="3"/>
  <c r="U195" i="3"/>
  <c r="T195" i="3"/>
  <c r="S195" i="3"/>
  <c r="R195" i="3"/>
  <c r="Q195" i="3"/>
  <c r="P195" i="3"/>
  <c r="O195" i="3"/>
  <c r="N195" i="3"/>
  <c r="M195" i="3"/>
  <c r="AC193" i="3"/>
  <c r="AB193" i="3"/>
  <c r="AA193" i="3"/>
  <c r="Z193" i="3"/>
  <c r="Y193" i="3"/>
  <c r="X193" i="3"/>
  <c r="W193" i="3"/>
  <c r="V193" i="3"/>
  <c r="U193" i="3"/>
  <c r="T193" i="3"/>
  <c r="S193" i="3"/>
  <c r="R193" i="3"/>
  <c r="Q193" i="3"/>
  <c r="P193" i="3"/>
  <c r="O193" i="3"/>
  <c r="N193" i="3"/>
  <c r="M193" i="3"/>
  <c r="AC192" i="3"/>
  <c r="AB192" i="3"/>
  <c r="AA192" i="3"/>
  <c r="Z192" i="3"/>
  <c r="Y192" i="3"/>
  <c r="X192" i="3"/>
  <c r="W192" i="3"/>
  <c r="V192" i="3"/>
  <c r="U192" i="3"/>
  <c r="T192" i="3"/>
  <c r="S192" i="3"/>
  <c r="R192" i="3"/>
  <c r="Q192" i="3"/>
  <c r="P192" i="3"/>
  <c r="O192" i="3"/>
  <c r="N192" i="3"/>
  <c r="M192" i="3"/>
  <c r="AC190" i="3"/>
  <c r="AB190" i="3"/>
  <c r="AA190" i="3"/>
  <c r="Z190" i="3"/>
  <c r="Y190" i="3"/>
  <c r="X190" i="3"/>
  <c r="W190" i="3"/>
  <c r="V190" i="3"/>
  <c r="U190" i="3"/>
  <c r="T190" i="3"/>
  <c r="S190" i="3"/>
  <c r="R190" i="3"/>
  <c r="Q190" i="3"/>
  <c r="P190" i="3"/>
  <c r="O190" i="3"/>
  <c r="N190" i="3"/>
  <c r="M190" i="3"/>
  <c r="AC189" i="3"/>
  <c r="AB189" i="3"/>
  <c r="AA189" i="3"/>
  <c r="Z189" i="3"/>
  <c r="Y189" i="3"/>
  <c r="X189" i="3"/>
  <c r="W189" i="3"/>
  <c r="V189" i="3"/>
  <c r="U189" i="3"/>
  <c r="T189" i="3"/>
  <c r="S189" i="3"/>
  <c r="R189" i="3"/>
  <c r="Q189" i="3"/>
  <c r="P189" i="3"/>
  <c r="O189" i="3"/>
  <c r="N189" i="3"/>
  <c r="M189" i="3"/>
  <c r="AC186" i="3"/>
  <c r="AB186" i="3"/>
  <c r="AA186" i="3"/>
  <c r="Z186" i="3"/>
  <c r="Y186" i="3"/>
  <c r="X186" i="3"/>
  <c r="W186" i="3"/>
  <c r="V186" i="3"/>
  <c r="U186" i="3"/>
  <c r="T186" i="3"/>
  <c r="S186" i="3"/>
  <c r="R186" i="3"/>
  <c r="Q186" i="3"/>
  <c r="P186" i="3"/>
  <c r="O186" i="3"/>
  <c r="N186" i="3"/>
  <c r="M186" i="3"/>
  <c r="AC185" i="3"/>
  <c r="AB185" i="3"/>
  <c r="AA185" i="3"/>
  <c r="Z185" i="3"/>
  <c r="Y185" i="3"/>
  <c r="X185" i="3"/>
  <c r="W185" i="3"/>
  <c r="V185" i="3"/>
  <c r="U185" i="3"/>
  <c r="T185" i="3"/>
  <c r="S185" i="3"/>
  <c r="R185" i="3"/>
  <c r="Q185" i="3"/>
  <c r="P185" i="3"/>
  <c r="O185" i="3"/>
  <c r="N185" i="3"/>
  <c r="M185" i="3"/>
  <c r="AC184" i="3"/>
  <c r="AB184" i="3"/>
  <c r="AA184" i="3"/>
  <c r="Z184" i="3"/>
  <c r="Y184" i="3"/>
  <c r="X184" i="3"/>
  <c r="W184" i="3"/>
  <c r="V184" i="3"/>
  <c r="U184" i="3"/>
  <c r="T184" i="3"/>
  <c r="S184" i="3"/>
  <c r="R184" i="3"/>
  <c r="Q184" i="3"/>
  <c r="P184" i="3"/>
  <c r="O184" i="3"/>
  <c r="N184" i="3"/>
  <c r="M184" i="3"/>
  <c r="AC182" i="3"/>
  <c r="AB182" i="3"/>
  <c r="AA182" i="3"/>
  <c r="Z182" i="3"/>
  <c r="Y182" i="3"/>
  <c r="X182" i="3"/>
  <c r="W182" i="3"/>
  <c r="V182" i="3"/>
  <c r="U182" i="3"/>
  <c r="T182" i="3"/>
  <c r="S182" i="3"/>
  <c r="R182" i="3"/>
  <c r="Q182" i="3"/>
  <c r="P182" i="3"/>
  <c r="O182" i="3"/>
  <c r="N182" i="3"/>
  <c r="M182" i="3"/>
  <c r="AC181" i="3"/>
  <c r="AB181" i="3"/>
  <c r="AA181" i="3"/>
  <c r="Z181" i="3"/>
  <c r="Y181" i="3"/>
  <c r="X181" i="3"/>
  <c r="W181" i="3"/>
  <c r="V181" i="3"/>
  <c r="U181" i="3"/>
  <c r="T181" i="3"/>
  <c r="S181" i="3"/>
  <c r="R181" i="3"/>
  <c r="Q181" i="3"/>
  <c r="P181" i="3"/>
  <c r="O181" i="3"/>
  <c r="N181" i="3"/>
  <c r="M181" i="3"/>
  <c r="AC179" i="3"/>
  <c r="AB179" i="3"/>
  <c r="AA179" i="3"/>
  <c r="Z179" i="3"/>
  <c r="Y179" i="3"/>
  <c r="X179" i="3"/>
  <c r="W179" i="3"/>
  <c r="V179" i="3"/>
  <c r="U179" i="3"/>
  <c r="T179" i="3"/>
  <c r="S179" i="3"/>
  <c r="R179" i="3"/>
  <c r="Q179" i="3"/>
  <c r="P179" i="3"/>
  <c r="O179" i="3"/>
  <c r="N179" i="3"/>
  <c r="M179" i="3"/>
  <c r="AC178" i="3"/>
  <c r="AB178" i="3"/>
  <c r="AA178" i="3"/>
  <c r="Z178" i="3"/>
  <c r="Y178" i="3"/>
  <c r="X178" i="3"/>
  <c r="W178" i="3"/>
  <c r="V178" i="3"/>
  <c r="U178" i="3"/>
  <c r="T178" i="3"/>
  <c r="S178" i="3"/>
  <c r="R178" i="3"/>
  <c r="Q178" i="3"/>
  <c r="P178" i="3"/>
  <c r="O178" i="3"/>
  <c r="N178" i="3"/>
  <c r="M178" i="3"/>
  <c r="AC177" i="3"/>
  <c r="AB177" i="3"/>
  <c r="AA177" i="3"/>
  <c r="Z177" i="3"/>
  <c r="Y177" i="3"/>
  <c r="X177" i="3"/>
  <c r="W177" i="3"/>
  <c r="V177" i="3"/>
  <c r="U177" i="3"/>
  <c r="T177" i="3"/>
  <c r="S177" i="3"/>
  <c r="R177" i="3"/>
  <c r="Q177" i="3"/>
  <c r="P177" i="3"/>
  <c r="O177" i="3"/>
  <c r="N177" i="3"/>
  <c r="M177" i="3"/>
  <c r="AC175" i="3"/>
  <c r="AB175" i="3"/>
  <c r="AA175" i="3"/>
  <c r="Z175" i="3"/>
  <c r="Y175" i="3"/>
  <c r="X175" i="3"/>
  <c r="W175" i="3"/>
  <c r="V175" i="3"/>
  <c r="U175" i="3"/>
  <c r="T175" i="3"/>
  <c r="S175" i="3"/>
  <c r="R175" i="3"/>
  <c r="Q175" i="3"/>
  <c r="P175" i="3"/>
  <c r="O175" i="3"/>
  <c r="N175" i="3"/>
  <c r="M175" i="3"/>
  <c r="AC174" i="3"/>
  <c r="AB174" i="3"/>
  <c r="AA174" i="3"/>
  <c r="Z174" i="3"/>
  <c r="Y174" i="3"/>
  <c r="X174" i="3"/>
  <c r="W174" i="3"/>
  <c r="V174" i="3"/>
  <c r="U174" i="3"/>
  <c r="T174" i="3"/>
  <c r="S174" i="3"/>
  <c r="R174" i="3"/>
  <c r="Q174" i="3"/>
  <c r="P174" i="3"/>
  <c r="O174" i="3"/>
  <c r="N174" i="3"/>
  <c r="M174" i="3"/>
  <c r="M172" i="3"/>
  <c r="N172" i="3"/>
  <c r="O172" i="3"/>
  <c r="P172" i="3"/>
  <c r="Q172" i="3"/>
  <c r="R172" i="3"/>
  <c r="S172" i="3"/>
  <c r="T172" i="3"/>
  <c r="U172" i="3"/>
  <c r="V172" i="3"/>
  <c r="W172" i="3"/>
  <c r="X172" i="3"/>
  <c r="Y172" i="3"/>
  <c r="Z172" i="3"/>
  <c r="AA172" i="3"/>
  <c r="AB172" i="3"/>
  <c r="AC172" i="3"/>
  <c r="AC171" i="3"/>
  <c r="AB171" i="3"/>
  <c r="AA171" i="3"/>
  <c r="Z171" i="3"/>
  <c r="Y171" i="3"/>
  <c r="X171" i="3"/>
  <c r="W171" i="3"/>
  <c r="V171" i="3"/>
  <c r="U171" i="3"/>
  <c r="T171" i="3"/>
  <c r="S171" i="3"/>
  <c r="R171" i="3"/>
  <c r="Q171" i="3"/>
  <c r="P171" i="3"/>
  <c r="O171" i="3"/>
  <c r="N171" i="3"/>
  <c r="M171" i="3"/>
  <c r="AC170" i="3"/>
  <c r="AB170" i="3"/>
  <c r="AA170" i="3"/>
  <c r="Z170" i="3"/>
  <c r="Y170" i="3"/>
  <c r="X170" i="3"/>
  <c r="W170" i="3"/>
  <c r="V170" i="3"/>
  <c r="U170" i="3"/>
  <c r="T170" i="3"/>
  <c r="S170" i="3"/>
  <c r="R170" i="3"/>
  <c r="Q170" i="3"/>
  <c r="P170" i="3"/>
  <c r="O170" i="3"/>
  <c r="N170" i="3"/>
  <c r="M170" i="3"/>
  <c r="N167" i="3"/>
  <c r="O167" i="3"/>
  <c r="P167" i="3"/>
  <c r="Q167" i="3"/>
  <c r="R167" i="3"/>
  <c r="S167" i="3"/>
  <c r="T167" i="3"/>
  <c r="U167" i="3"/>
  <c r="V167" i="3"/>
  <c r="W167" i="3"/>
  <c r="X167" i="3"/>
  <c r="Y167" i="3"/>
  <c r="Z167" i="3"/>
  <c r="AA167" i="3"/>
  <c r="AB167" i="3"/>
  <c r="AC167" i="3"/>
  <c r="N168" i="3"/>
  <c r="O168" i="3"/>
  <c r="P168" i="3"/>
  <c r="Q168" i="3"/>
  <c r="R168" i="3"/>
  <c r="S168" i="3"/>
  <c r="T168" i="3"/>
  <c r="U168" i="3"/>
  <c r="V168" i="3"/>
  <c r="W168" i="3"/>
  <c r="X168" i="3"/>
  <c r="Y168" i="3"/>
  <c r="Z168" i="3"/>
  <c r="AA168" i="3"/>
  <c r="AB168" i="3"/>
  <c r="AC168" i="3"/>
  <c r="M168" i="3"/>
  <c r="M167" i="3"/>
  <c r="AC164" i="3"/>
  <c r="AB164" i="3"/>
  <c r="AA164" i="3"/>
  <c r="Z164" i="3"/>
  <c r="Y164" i="3"/>
  <c r="X164" i="3"/>
  <c r="W164" i="3"/>
  <c r="V164" i="3"/>
  <c r="U164" i="3"/>
  <c r="T164" i="3"/>
  <c r="S164" i="3"/>
  <c r="R164" i="3"/>
  <c r="Q164" i="3"/>
  <c r="P164" i="3"/>
  <c r="O164" i="3"/>
  <c r="N164" i="3"/>
  <c r="M164" i="3"/>
  <c r="AC163" i="3"/>
  <c r="AB163" i="3"/>
  <c r="AA163" i="3"/>
  <c r="Z163" i="3"/>
  <c r="Y163" i="3"/>
  <c r="X163" i="3"/>
  <c r="W163" i="3"/>
  <c r="V163" i="3"/>
  <c r="U163" i="3"/>
  <c r="T163" i="3"/>
  <c r="S163" i="3"/>
  <c r="R163" i="3"/>
  <c r="Q163" i="3"/>
  <c r="P163" i="3"/>
  <c r="O163" i="3"/>
  <c r="N163" i="3"/>
  <c r="M163" i="3"/>
  <c r="AC162" i="3"/>
  <c r="AB162" i="3"/>
  <c r="AA162" i="3"/>
  <c r="Z162" i="3"/>
  <c r="Y162" i="3"/>
  <c r="X162" i="3"/>
  <c r="W162" i="3"/>
  <c r="V162" i="3"/>
  <c r="U162" i="3"/>
  <c r="T162" i="3"/>
  <c r="S162" i="3"/>
  <c r="R162" i="3"/>
  <c r="Q162" i="3"/>
  <c r="P162" i="3"/>
  <c r="O162" i="3"/>
  <c r="N162" i="3"/>
  <c r="M162" i="3"/>
  <c r="AC160" i="3"/>
  <c r="AB160" i="3"/>
  <c r="AA160" i="3"/>
  <c r="Z160" i="3"/>
  <c r="Y160" i="3"/>
  <c r="X160" i="3"/>
  <c r="W160" i="3"/>
  <c r="V160" i="3"/>
  <c r="U160" i="3"/>
  <c r="T160" i="3"/>
  <c r="S160" i="3"/>
  <c r="R160" i="3"/>
  <c r="Q160" i="3"/>
  <c r="P160" i="3"/>
  <c r="O160" i="3"/>
  <c r="N160" i="3"/>
  <c r="M160" i="3"/>
  <c r="AC159" i="3"/>
  <c r="AB159" i="3"/>
  <c r="AA159" i="3"/>
  <c r="Z159" i="3"/>
  <c r="Y159" i="3"/>
  <c r="X159" i="3"/>
  <c r="W159" i="3"/>
  <c r="V159" i="3"/>
  <c r="U159" i="3"/>
  <c r="T159" i="3"/>
  <c r="S159" i="3"/>
  <c r="R159" i="3"/>
  <c r="Q159" i="3"/>
  <c r="P159" i="3"/>
  <c r="O159" i="3"/>
  <c r="N159" i="3"/>
  <c r="M159" i="3"/>
  <c r="AC158" i="3"/>
  <c r="AB158" i="3"/>
  <c r="AA158" i="3"/>
  <c r="Z158" i="3"/>
  <c r="Y158" i="3"/>
  <c r="X158" i="3"/>
  <c r="W158" i="3"/>
  <c r="V158" i="3"/>
  <c r="U158" i="3"/>
  <c r="T158" i="3"/>
  <c r="S158" i="3"/>
  <c r="R158" i="3"/>
  <c r="Q158" i="3"/>
  <c r="P158" i="3"/>
  <c r="O158" i="3"/>
  <c r="N158" i="3"/>
  <c r="M158" i="3"/>
  <c r="AC156" i="3"/>
  <c r="AB156" i="3"/>
  <c r="AA156" i="3"/>
  <c r="Z156" i="3"/>
  <c r="Y156" i="3"/>
  <c r="X156" i="3"/>
  <c r="W156" i="3"/>
  <c r="V156" i="3"/>
  <c r="U156" i="3"/>
  <c r="T156" i="3"/>
  <c r="S156" i="3"/>
  <c r="R156" i="3"/>
  <c r="Q156" i="3"/>
  <c r="P156" i="3"/>
  <c r="O156" i="3"/>
  <c r="N156" i="3"/>
  <c r="M156" i="3"/>
  <c r="AC155" i="3"/>
  <c r="AB155" i="3"/>
  <c r="AA155" i="3"/>
  <c r="Z155" i="3"/>
  <c r="Y155" i="3"/>
  <c r="X155" i="3"/>
  <c r="W155" i="3"/>
  <c r="V155" i="3"/>
  <c r="U155" i="3"/>
  <c r="T155" i="3"/>
  <c r="S155" i="3"/>
  <c r="R155" i="3"/>
  <c r="Q155" i="3"/>
  <c r="P155" i="3"/>
  <c r="O155" i="3"/>
  <c r="N155" i="3"/>
  <c r="M155" i="3"/>
  <c r="AC154" i="3"/>
  <c r="AB154" i="3"/>
  <c r="AA154" i="3"/>
  <c r="Z154" i="3"/>
  <c r="Y154" i="3"/>
  <c r="X154" i="3"/>
  <c r="W154" i="3"/>
  <c r="V154" i="3"/>
  <c r="U154" i="3"/>
  <c r="T154" i="3"/>
  <c r="S154" i="3"/>
  <c r="R154" i="3"/>
  <c r="Q154" i="3"/>
  <c r="P154" i="3"/>
  <c r="O154" i="3"/>
  <c r="N154" i="3"/>
  <c r="M154" i="3"/>
  <c r="AC151" i="3"/>
  <c r="AB151" i="3"/>
  <c r="AA151" i="3"/>
  <c r="Z151" i="3"/>
  <c r="Y151" i="3"/>
  <c r="X151" i="3"/>
  <c r="W151" i="3"/>
  <c r="V151" i="3"/>
  <c r="U151" i="3"/>
  <c r="T151" i="3"/>
  <c r="S151" i="3"/>
  <c r="R151" i="3"/>
  <c r="Q151" i="3"/>
  <c r="P151" i="3"/>
  <c r="O151" i="3"/>
  <c r="N151" i="3"/>
  <c r="M151" i="3"/>
  <c r="AC150" i="3"/>
  <c r="AB150" i="3"/>
  <c r="AA150" i="3"/>
  <c r="Z150" i="3"/>
  <c r="Y150" i="3"/>
  <c r="X150" i="3"/>
  <c r="W150" i="3"/>
  <c r="V150" i="3"/>
  <c r="U150" i="3"/>
  <c r="T150" i="3"/>
  <c r="S150" i="3"/>
  <c r="R150" i="3"/>
  <c r="Q150" i="3"/>
  <c r="P150" i="3"/>
  <c r="O150" i="3"/>
  <c r="N150" i="3"/>
  <c r="M150" i="3"/>
  <c r="AC149" i="3"/>
  <c r="AB149" i="3"/>
  <c r="AA149" i="3"/>
  <c r="Z149" i="3"/>
  <c r="Y149" i="3"/>
  <c r="X149" i="3"/>
  <c r="W149" i="3"/>
  <c r="V149" i="3"/>
  <c r="U149" i="3"/>
  <c r="T149" i="3"/>
  <c r="S149" i="3"/>
  <c r="R149" i="3"/>
  <c r="Q149" i="3"/>
  <c r="P149" i="3"/>
  <c r="O149" i="3"/>
  <c r="N149" i="3"/>
  <c r="M149" i="3"/>
  <c r="AC148" i="3"/>
  <c r="AB148" i="3"/>
  <c r="AA148" i="3"/>
  <c r="Z148" i="3"/>
  <c r="Y148" i="3"/>
  <c r="X148" i="3"/>
  <c r="W148" i="3"/>
  <c r="V148" i="3"/>
  <c r="U148" i="3"/>
  <c r="T148" i="3"/>
  <c r="S148" i="3"/>
  <c r="R148" i="3"/>
  <c r="Q148" i="3"/>
  <c r="P148" i="3"/>
  <c r="O148" i="3"/>
  <c r="N148" i="3"/>
  <c r="M148" i="3"/>
  <c r="AC146" i="3"/>
  <c r="AB146" i="3"/>
  <c r="AA146" i="3"/>
  <c r="Z146" i="3"/>
  <c r="Y146" i="3"/>
  <c r="X146" i="3"/>
  <c r="W146" i="3"/>
  <c r="V146" i="3"/>
  <c r="U146" i="3"/>
  <c r="T146" i="3"/>
  <c r="S146" i="3"/>
  <c r="R146" i="3"/>
  <c r="Q146" i="3"/>
  <c r="P146" i="3"/>
  <c r="O146" i="3"/>
  <c r="N146" i="3"/>
  <c r="M146" i="3"/>
  <c r="AC145" i="3"/>
  <c r="AB145" i="3"/>
  <c r="AA145" i="3"/>
  <c r="Z145" i="3"/>
  <c r="Y145" i="3"/>
  <c r="X145" i="3"/>
  <c r="W145" i="3"/>
  <c r="V145" i="3"/>
  <c r="U145" i="3"/>
  <c r="T145" i="3"/>
  <c r="S145" i="3"/>
  <c r="R145" i="3"/>
  <c r="Q145" i="3"/>
  <c r="P145" i="3"/>
  <c r="O145" i="3"/>
  <c r="N145" i="3"/>
  <c r="M145" i="3"/>
  <c r="AC144" i="3"/>
  <c r="AB144" i="3"/>
  <c r="AA144" i="3"/>
  <c r="Z144" i="3"/>
  <c r="Y144" i="3"/>
  <c r="X144" i="3"/>
  <c r="W144" i="3"/>
  <c r="V144" i="3"/>
  <c r="U144" i="3"/>
  <c r="T144" i="3"/>
  <c r="S144" i="3"/>
  <c r="R144" i="3"/>
  <c r="Q144" i="3"/>
  <c r="P144" i="3"/>
  <c r="O144" i="3"/>
  <c r="N144" i="3"/>
  <c r="M144" i="3"/>
  <c r="AC143" i="3"/>
  <c r="AB143" i="3"/>
  <c r="AA143" i="3"/>
  <c r="Z143" i="3"/>
  <c r="Y143" i="3"/>
  <c r="X143" i="3"/>
  <c r="W143" i="3"/>
  <c r="V143" i="3"/>
  <c r="U143" i="3"/>
  <c r="T143" i="3"/>
  <c r="S143" i="3"/>
  <c r="R143" i="3"/>
  <c r="Q143" i="3"/>
  <c r="P143" i="3"/>
  <c r="O143" i="3"/>
  <c r="N143" i="3"/>
  <c r="M143" i="3"/>
  <c r="N138" i="3"/>
  <c r="O138" i="3"/>
  <c r="P138" i="3"/>
  <c r="Q138" i="3"/>
  <c r="R138" i="3"/>
  <c r="S138" i="3"/>
  <c r="T138" i="3"/>
  <c r="U138" i="3"/>
  <c r="V138" i="3"/>
  <c r="W138" i="3"/>
  <c r="X138" i="3"/>
  <c r="Y138" i="3"/>
  <c r="Z138" i="3"/>
  <c r="AA138" i="3"/>
  <c r="AB138" i="3"/>
  <c r="AC138" i="3"/>
  <c r="N139" i="3"/>
  <c r="O139" i="3"/>
  <c r="P139" i="3"/>
  <c r="Q139" i="3"/>
  <c r="R139" i="3"/>
  <c r="S139" i="3"/>
  <c r="T139" i="3"/>
  <c r="U139" i="3"/>
  <c r="V139" i="3"/>
  <c r="W139" i="3"/>
  <c r="X139" i="3"/>
  <c r="Y139" i="3"/>
  <c r="Z139" i="3"/>
  <c r="AA139" i="3"/>
  <c r="AB139" i="3"/>
  <c r="AC139" i="3"/>
  <c r="N140" i="3"/>
  <c r="O140" i="3"/>
  <c r="P140" i="3"/>
  <c r="Q140" i="3"/>
  <c r="R140" i="3"/>
  <c r="S140" i="3"/>
  <c r="T140" i="3"/>
  <c r="U140" i="3"/>
  <c r="V140" i="3"/>
  <c r="W140" i="3"/>
  <c r="X140" i="3"/>
  <c r="Y140" i="3"/>
  <c r="Z140" i="3"/>
  <c r="AA140" i="3"/>
  <c r="AB140" i="3"/>
  <c r="AC140" i="3"/>
  <c r="N141" i="3"/>
  <c r="O141" i="3"/>
  <c r="P141" i="3"/>
  <c r="Q141" i="3"/>
  <c r="R141" i="3"/>
  <c r="S141" i="3"/>
  <c r="T141" i="3"/>
  <c r="U141" i="3"/>
  <c r="V141" i="3"/>
  <c r="W141" i="3"/>
  <c r="X141" i="3"/>
  <c r="Y141" i="3"/>
  <c r="Z141" i="3"/>
  <c r="AA141" i="3"/>
  <c r="AB141" i="3"/>
  <c r="AC141" i="3"/>
  <c r="M139" i="3"/>
  <c r="M140" i="3"/>
  <c r="M141" i="3"/>
  <c r="M138" i="3"/>
  <c r="N131" i="3"/>
  <c r="O131" i="3"/>
  <c r="P131" i="3"/>
  <c r="Q131" i="3"/>
  <c r="R131" i="3"/>
  <c r="S131" i="3"/>
  <c r="T131" i="3"/>
  <c r="U131" i="3"/>
  <c r="V131" i="3"/>
  <c r="W131" i="3"/>
  <c r="X131" i="3"/>
  <c r="Y131" i="3"/>
  <c r="Z131" i="3"/>
  <c r="AA131" i="3"/>
  <c r="AB131" i="3"/>
  <c r="AC131" i="3"/>
  <c r="N132" i="3"/>
  <c r="O132" i="3"/>
  <c r="P132" i="3"/>
  <c r="Q132" i="3"/>
  <c r="R132" i="3"/>
  <c r="S132" i="3"/>
  <c r="T132" i="3"/>
  <c r="U132" i="3"/>
  <c r="V132" i="3"/>
  <c r="W132" i="3"/>
  <c r="X132" i="3"/>
  <c r="Y132" i="3"/>
  <c r="Z132" i="3"/>
  <c r="AA132" i="3"/>
  <c r="AB132" i="3"/>
  <c r="AC132" i="3"/>
  <c r="N133" i="3"/>
  <c r="O133" i="3"/>
  <c r="P133" i="3"/>
  <c r="Q133" i="3"/>
  <c r="R133" i="3"/>
  <c r="S133" i="3"/>
  <c r="T133" i="3"/>
  <c r="U133" i="3"/>
  <c r="V133" i="3"/>
  <c r="W133" i="3"/>
  <c r="X133" i="3"/>
  <c r="Y133" i="3"/>
  <c r="Z133" i="3"/>
  <c r="AA133" i="3"/>
  <c r="AB133" i="3"/>
  <c r="AC133" i="3"/>
  <c r="N134" i="3"/>
  <c r="O134" i="3"/>
  <c r="P134" i="3"/>
  <c r="Q134" i="3"/>
  <c r="R134" i="3"/>
  <c r="S134" i="3"/>
  <c r="T134" i="3"/>
  <c r="U134" i="3"/>
  <c r="V134" i="3"/>
  <c r="W134" i="3"/>
  <c r="X134" i="3"/>
  <c r="Y134" i="3"/>
  <c r="Z134" i="3"/>
  <c r="AA134" i="3"/>
  <c r="AB134" i="3"/>
  <c r="AC134" i="3"/>
  <c r="M132" i="3"/>
  <c r="M133" i="3"/>
  <c r="M134" i="3"/>
  <c r="M131" i="3"/>
  <c r="N128" i="3"/>
  <c r="O128" i="3"/>
  <c r="P128" i="3"/>
  <c r="Q128" i="3"/>
  <c r="R128" i="3"/>
  <c r="S128" i="3"/>
  <c r="T128" i="3"/>
  <c r="U128" i="3"/>
  <c r="V128" i="3"/>
  <c r="W128" i="3"/>
  <c r="X128" i="3"/>
  <c r="Y128" i="3"/>
  <c r="Z128" i="3"/>
  <c r="AA128" i="3"/>
  <c r="AB128" i="3"/>
  <c r="AC128" i="3"/>
  <c r="M129" i="3"/>
  <c r="M128" i="3"/>
  <c r="N124" i="3"/>
  <c r="O124" i="3"/>
  <c r="P124" i="3"/>
  <c r="Q124" i="3"/>
  <c r="R124" i="3"/>
  <c r="S124" i="3"/>
  <c r="T124" i="3"/>
  <c r="U124" i="3"/>
  <c r="V124" i="3"/>
  <c r="W124" i="3"/>
  <c r="X124" i="3"/>
  <c r="Y124" i="3"/>
  <c r="Z124" i="3"/>
  <c r="AA124" i="3"/>
  <c r="AB124" i="3"/>
  <c r="AC124" i="3"/>
  <c r="N125" i="3"/>
  <c r="O125" i="3"/>
  <c r="P125" i="3"/>
  <c r="Q125" i="3"/>
  <c r="R125" i="3"/>
  <c r="S125" i="3"/>
  <c r="T125" i="3"/>
  <c r="U125" i="3"/>
  <c r="V125" i="3"/>
  <c r="W125" i="3"/>
  <c r="X125" i="3"/>
  <c r="Y125" i="3"/>
  <c r="Z125" i="3"/>
  <c r="AA125" i="3"/>
  <c r="AB125" i="3"/>
  <c r="AC125" i="3"/>
  <c r="M125" i="3"/>
  <c r="M126" i="3"/>
  <c r="M124" i="3"/>
  <c r="N109" i="3"/>
  <c r="O109" i="3"/>
  <c r="P109" i="3"/>
  <c r="Q109" i="3"/>
  <c r="R109" i="3"/>
  <c r="S109" i="3"/>
  <c r="T109" i="3"/>
  <c r="U109" i="3"/>
  <c r="V109" i="3"/>
  <c r="W109" i="3"/>
  <c r="X109" i="3"/>
  <c r="Y109" i="3"/>
  <c r="Z109" i="3"/>
  <c r="AA109" i="3"/>
  <c r="AB109" i="3"/>
  <c r="AC109" i="3"/>
  <c r="N110" i="3"/>
  <c r="O110" i="3"/>
  <c r="P110" i="3"/>
  <c r="Q110" i="3"/>
  <c r="R110" i="3"/>
  <c r="S110" i="3"/>
  <c r="T110" i="3"/>
  <c r="U110" i="3"/>
  <c r="V110" i="3"/>
  <c r="W110" i="3"/>
  <c r="X110" i="3"/>
  <c r="Y110" i="3"/>
  <c r="Z110" i="3"/>
  <c r="AA110" i="3"/>
  <c r="AB110" i="3"/>
  <c r="AC110" i="3"/>
  <c r="N111" i="3"/>
  <c r="O111" i="3"/>
  <c r="P111" i="3"/>
  <c r="Q111" i="3"/>
  <c r="R111" i="3"/>
  <c r="S111" i="3"/>
  <c r="T111" i="3"/>
  <c r="U111" i="3"/>
  <c r="V111" i="3"/>
  <c r="W111" i="3"/>
  <c r="X111" i="3"/>
  <c r="Y111" i="3"/>
  <c r="Z111" i="3"/>
  <c r="AA111" i="3"/>
  <c r="AB111" i="3"/>
  <c r="AC111" i="3"/>
  <c r="N112" i="3"/>
  <c r="O112" i="3"/>
  <c r="P112" i="3"/>
  <c r="Q112" i="3"/>
  <c r="R112" i="3"/>
  <c r="S112" i="3"/>
  <c r="T112" i="3"/>
  <c r="U112" i="3"/>
  <c r="V112" i="3"/>
  <c r="W112" i="3"/>
  <c r="X112" i="3"/>
  <c r="Y112" i="3"/>
  <c r="Z112" i="3"/>
  <c r="AA112" i="3"/>
  <c r="AB112" i="3"/>
  <c r="AC112" i="3"/>
  <c r="M110" i="3"/>
  <c r="M111" i="3"/>
  <c r="M112" i="3"/>
  <c r="M109" i="3"/>
  <c r="M122" i="3"/>
  <c r="AC121" i="3"/>
  <c r="AB121" i="3"/>
  <c r="AA121" i="3"/>
  <c r="Z121" i="3"/>
  <c r="Y121" i="3"/>
  <c r="X121" i="3"/>
  <c r="W121" i="3"/>
  <c r="V121" i="3"/>
  <c r="U121" i="3"/>
  <c r="S121" i="3"/>
  <c r="R121" i="3"/>
  <c r="Q121" i="3"/>
  <c r="P121" i="3"/>
  <c r="O121" i="3"/>
  <c r="N121" i="3"/>
  <c r="M121" i="3"/>
  <c r="AC120" i="3"/>
  <c r="AB120" i="3"/>
  <c r="AA120" i="3"/>
  <c r="Z120" i="3"/>
  <c r="Y120" i="3"/>
  <c r="X120" i="3"/>
  <c r="W120" i="3"/>
  <c r="V120" i="3"/>
  <c r="U120" i="3"/>
  <c r="T120" i="3"/>
  <c r="S120" i="3"/>
  <c r="R120" i="3"/>
  <c r="Q120" i="3"/>
  <c r="P120" i="3"/>
  <c r="O120" i="3"/>
  <c r="N120" i="3"/>
  <c r="M120" i="3"/>
  <c r="AC118" i="3"/>
  <c r="AB118" i="3"/>
  <c r="AA118" i="3"/>
  <c r="Z118" i="3"/>
  <c r="Y118" i="3"/>
  <c r="X118" i="3"/>
  <c r="W118" i="3"/>
  <c r="V118" i="3"/>
  <c r="U118" i="3"/>
  <c r="T118" i="3"/>
  <c r="S118" i="3"/>
  <c r="R118" i="3"/>
  <c r="Q118" i="3"/>
  <c r="P118" i="3"/>
  <c r="O118" i="3"/>
  <c r="N118" i="3"/>
  <c r="M118" i="3"/>
  <c r="AC117" i="3"/>
  <c r="AB117" i="3"/>
  <c r="AA117" i="3"/>
  <c r="Z117" i="3"/>
  <c r="Y117" i="3"/>
  <c r="X117" i="3"/>
  <c r="W117" i="3"/>
  <c r="V117" i="3"/>
  <c r="U117" i="3"/>
  <c r="T117" i="3"/>
  <c r="S117" i="3"/>
  <c r="R117" i="3"/>
  <c r="Q117" i="3"/>
  <c r="P117" i="3"/>
  <c r="O117" i="3"/>
  <c r="N117" i="3"/>
  <c r="M117" i="3"/>
  <c r="AC115" i="3"/>
  <c r="AB115" i="3"/>
  <c r="AA115" i="3"/>
  <c r="Z115" i="3"/>
  <c r="Y115" i="3"/>
  <c r="X115" i="3"/>
  <c r="W115" i="3"/>
  <c r="V115" i="3"/>
  <c r="U115" i="3"/>
  <c r="T115" i="3"/>
  <c r="S115" i="3"/>
  <c r="R115" i="3"/>
  <c r="Q115" i="3"/>
  <c r="P115" i="3"/>
  <c r="O115" i="3"/>
  <c r="N115" i="3"/>
  <c r="M115" i="3"/>
  <c r="AC114" i="3"/>
  <c r="AB114" i="3"/>
  <c r="AA114" i="3"/>
  <c r="Z114" i="3"/>
  <c r="Y114" i="3"/>
  <c r="X114" i="3"/>
  <c r="W114" i="3"/>
  <c r="V114" i="3"/>
  <c r="U114" i="3"/>
  <c r="T114" i="3"/>
  <c r="S114" i="3"/>
  <c r="R114" i="3"/>
  <c r="Q114" i="3"/>
  <c r="P114" i="3"/>
  <c r="O114" i="3"/>
  <c r="N114" i="3"/>
  <c r="M114" i="3"/>
  <c r="AC106" i="3"/>
  <c r="AB106" i="3"/>
  <c r="AA106" i="3"/>
  <c r="Z106" i="3"/>
  <c r="Y106" i="3"/>
  <c r="X106" i="3"/>
  <c r="W106" i="3"/>
  <c r="V106" i="3"/>
  <c r="U106" i="3"/>
  <c r="T106" i="3"/>
  <c r="S106" i="3"/>
  <c r="R106" i="3"/>
  <c r="Q106" i="3"/>
  <c r="P106" i="3"/>
  <c r="O106" i="3"/>
  <c r="N106" i="3"/>
  <c r="M106" i="3"/>
  <c r="AC105" i="3"/>
  <c r="AB105" i="3"/>
  <c r="AA105" i="3"/>
  <c r="Z105" i="3"/>
  <c r="Y105" i="3"/>
  <c r="X105" i="3"/>
  <c r="W105" i="3"/>
  <c r="V105" i="3"/>
  <c r="U105" i="3"/>
  <c r="T105" i="3"/>
  <c r="S105" i="3"/>
  <c r="R105" i="3"/>
  <c r="Q105" i="3"/>
  <c r="P105" i="3"/>
  <c r="O105" i="3"/>
  <c r="N105" i="3"/>
  <c r="M105" i="3"/>
  <c r="N102" i="3"/>
  <c r="O102" i="3"/>
  <c r="P102" i="3"/>
  <c r="Q102" i="3"/>
  <c r="R102" i="3"/>
  <c r="S102" i="3"/>
  <c r="T102" i="3"/>
  <c r="U102" i="3"/>
  <c r="V102" i="3"/>
  <c r="W102" i="3"/>
  <c r="X102" i="3"/>
  <c r="Y102" i="3"/>
  <c r="Z102" i="3"/>
  <c r="AA102" i="3"/>
  <c r="AB102" i="3"/>
  <c r="AC102" i="3"/>
  <c r="N103" i="3"/>
  <c r="O103" i="3"/>
  <c r="P103" i="3"/>
  <c r="Q103" i="3"/>
  <c r="R103" i="3"/>
  <c r="S103" i="3"/>
  <c r="T103" i="3"/>
  <c r="U103" i="3"/>
  <c r="V103" i="3"/>
  <c r="W103" i="3"/>
  <c r="X103" i="3"/>
  <c r="Y103" i="3"/>
  <c r="Z103" i="3"/>
  <c r="AA103" i="3"/>
  <c r="AB103" i="3"/>
  <c r="AC103" i="3"/>
  <c r="M103" i="3"/>
  <c r="M102" i="3"/>
  <c r="N97" i="3"/>
  <c r="O97" i="3"/>
  <c r="P97" i="3"/>
  <c r="Q97" i="3"/>
  <c r="R97" i="3"/>
  <c r="S97" i="3"/>
  <c r="T97" i="3"/>
  <c r="U97" i="3"/>
  <c r="V97" i="3"/>
  <c r="W97" i="3"/>
  <c r="X97" i="3"/>
  <c r="Y97" i="3"/>
  <c r="Z97" i="3"/>
  <c r="AA97" i="3"/>
  <c r="AB97" i="3"/>
  <c r="AC97" i="3"/>
  <c r="N98" i="3"/>
  <c r="O98" i="3"/>
  <c r="P98" i="3"/>
  <c r="Q98" i="3"/>
  <c r="R98" i="3"/>
  <c r="S98" i="3"/>
  <c r="T98" i="3"/>
  <c r="U98" i="3"/>
  <c r="V98" i="3"/>
  <c r="W98" i="3"/>
  <c r="X98" i="3"/>
  <c r="Y98" i="3"/>
  <c r="Z98" i="3"/>
  <c r="AA98" i="3"/>
  <c r="AB98" i="3"/>
  <c r="AC98" i="3"/>
  <c r="N99" i="3"/>
  <c r="O99" i="3"/>
  <c r="P99" i="3"/>
  <c r="Q99" i="3"/>
  <c r="R99" i="3"/>
  <c r="S99" i="3"/>
  <c r="T99" i="3"/>
  <c r="U99" i="3"/>
  <c r="V99" i="3"/>
  <c r="W99" i="3"/>
  <c r="X99" i="3"/>
  <c r="Y99" i="3"/>
  <c r="Z99" i="3"/>
  <c r="AA99" i="3"/>
  <c r="AB99" i="3"/>
  <c r="AC99" i="3"/>
  <c r="N100" i="3"/>
  <c r="O100" i="3"/>
  <c r="P100" i="3"/>
  <c r="Q100" i="3"/>
  <c r="R100" i="3"/>
  <c r="S100" i="3"/>
  <c r="T100" i="3"/>
  <c r="U100" i="3"/>
  <c r="V100" i="3"/>
  <c r="W100" i="3"/>
  <c r="X100" i="3"/>
  <c r="Y100" i="3"/>
  <c r="Z100" i="3"/>
  <c r="AA100" i="3"/>
  <c r="AB100" i="3"/>
  <c r="AC100" i="3"/>
  <c r="M98" i="3"/>
  <c r="M99" i="3"/>
  <c r="M100" i="3"/>
  <c r="M97" i="3"/>
  <c r="N92" i="3"/>
  <c r="O92" i="3"/>
  <c r="P92" i="3"/>
  <c r="Q92" i="3"/>
  <c r="R92" i="3"/>
  <c r="S92" i="3"/>
  <c r="T92" i="3"/>
  <c r="U92" i="3"/>
  <c r="V92" i="3"/>
  <c r="W92" i="3"/>
  <c r="X92" i="3"/>
  <c r="Y92" i="3"/>
  <c r="Z92" i="3"/>
  <c r="AA92" i="3"/>
  <c r="AB92" i="3"/>
  <c r="AC92" i="3"/>
  <c r="N93" i="3"/>
  <c r="O93" i="3"/>
  <c r="P93" i="3"/>
  <c r="Q93" i="3"/>
  <c r="R93" i="3"/>
  <c r="S93" i="3"/>
  <c r="T93" i="3"/>
  <c r="U93" i="3"/>
  <c r="V93" i="3"/>
  <c r="W93" i="3"/>
  <c r="X93" i="3"/>
  <c r="Y93" i="3"/>
  <c r="Z93" i="3"/>
  <c r="AA93" i="3"/>
  <c r="AB93" i="3"/>
  <c r="AC93" i="3"/>
  <c r="M93" i="3"/>
  <c r="M92" i="3"/>
  <c r="M90" i="3"/>
  <c r="M89" i="3"/>
  <c r="M88" i="3"/>
  <c r="AC86" i="3"/>
  <c r="AB86" i="3"/>
  <c r="AA86" i="3"/>
  <c r="Z86" i="3"/>
  <c r="Y86" i="3"/>
  <c r="X86" i="3"/>
  <c r="W86" i="3"/>
  <c r="V86" i="3"/>
  <c r="U86" i="3"/>
  <c r="S86" i="3"/>
  <c r="R86" i="3"/>
  <c r="Q86" i="3"/>
  <c r="P86" i="3"/>
  <c r="O86" i="3"/>
  <c r="N86" i="3"/>
  <c r="M86" i="3"/>
  <c r="AC85" i="3"/>
  <c r="AB85" i="3"/>
  <c r="AA85" i="3"/>
  <c r="Z85" i="3"/>
  <c r="Y85" i="3"/>
  <c r="X85" i="3"/>
  <c r="W85" i="3"/>
  <c r="V85" i="3"/>
  <c r="U85" i="3"/>
  <c r="S85" i="3"/>
  <c r="R85" i="3"/>
  <c r="Q85" i="3"/>
  <c r="P85" i="3"/>
  <c r="O85" i="3"/>
  <c r="N85" i="3"/>
  <c r="M85" i="3"/>
  <c r="AC83" i="3"/>
  <c r="AB83" i="3"/>
  <c r="AA83" i="3"/>
  <c r="Z83" i="3"/>
  <c r="Y83" i="3"/>
  <c r="X83" i="3"/>
  <c r="W83" i="3"/>
  <c r="V83" i="3"/>
  <c r="U83" i="3"/>
  <c r="T83" i="3"/>
  <c r="S83" i="3"/>
  <c r="R83" i="3"/>
  <c r="Q83" i="3"/>
  <c r="P83" i="3"/>
  <c r="O83" i="3"/>
  <c r="N83" i="3"/>
  <c r="M83" i="3"/>
  <c r="AC82" i="3"/>
  <c r="AB82" i="3"/>
  <c r="AA82" i="3"/>
  <c r="Z82" i="3"/>
  <c r="Y82" i="3"/>
  <c r="X82" i="3"/>
  <c r="W82" i="3"/>
  <c r="V82" i="3"/>
  <c r="U82" i="3"/>
  <c r="T82" i="3"/>
  <c r="S82" i="3"/>
  <c r="R82" i="3"/>
  <c r="Q82" i="3"/>
  <c r="P82" i="3"/>
  <c r="O82" i="3"/>
  <c r="N82" i="3"/>
  <c r="M82" i="3"/>
  <c r="AC80" i="3"/>
  <c r="AB80" i="3"/>
  <c r="AA80" i="3"/>
  <c r="Z80" i="3"/>
  <c r="Y80" i="3"/>
  <c r="X80" i="3"/>
  <c r="W80" i="3"/>
  <c r="V80" i="3"/>
  <c r="U80" i="3"/>
  <c r="T80" i="3"/>
  <c r="S80" i="3"/>
  <c r="R80" i="3"/>
  <c r="Q80" i="3"/>
  <c r="P80" i="3"/>
  <c r="O80" i="3"/>
  <c r="N80" i="3"/>
  <c r="M80" i="3"/>
  <c r="AC79" i="3"/>
  <c r="AB79" i="3"/>
  <c r="AA79" i="3"/>
  <c r="Z79" i="3"/>
  <c r="Y79" i="3"/>
  <c r="X79" i="3"/>
  <c r="W79" i="3"/>
  <c r="V79" i="3"/>
  <c r="U79" i="3"/>
  <c r="T79" i="3"/>
  <c r="S79" i="3"/>
  <c r="R79" i="3"/>
  <c r="Q79" i="3"/>
  <c r="P79" i="3"/>
  <c r="O79" i="3"/>
  <c r="N79" i="3"/>
  <c r="M79" i="3"/>
  <c r="AC77" i="3"/>
  <c r="AB77" i="3"/>
  <c r="AA77" i="3"/>
  <c r="Z77" i="3"/>
  <c r="Y77" i="3"/>
  <c r="X77" i="3"/>
  <c r="W77" i="3"/>
  <c r="V77" i="3"/>
  <c r="U77" i="3"/>
  <c r="T77" i="3"/>
  <c r="S77" i="3"/>
  <c r="R77" i="3"/>
  <c r="Q77" i="3"/>
  <c r="P77" i="3"/>
  <c r="O77" i="3"/>
  <c r="N77" i="3"/>
  <c r="M77" i="3"/>
  <c r="AC76" i="3"/>
  <c r="AB76" i="3"/>
  <c r="AA76" i="3"/>
  <c r="Z76" i="3"/>
  <c r="Y76" i="3"/>
  <c r="X76" i="3"/>
  <c r="W76" i="3"/>
  <c r="V76" i="3"/>
  <c r="U76" i="3"/>
  <c r="T76" i="3"/>
  <c r="S76" i="3"/>
  <c r="R76" i="3"/>
  <c r="Q76" i="3"/>
  <c r="P76" i="3"/>
  <c r="O76" i="3"/>
  <c r="N76" i="3"/>
  <c r="M76" i="3"/>
  <c r="N73" i="3"/>
  <c r="O73" i="3"/>
  <c r="P73" i="3"/>
  <c r="Q73" i="3"/>
  <c r="R73" i="3"/>
  <c r="S73" i="3"/>
  <c r="T73" i="3"/>
  <c r="U73" i="3"/>
  <c r="V73" i="3"/>
  <c r="W73" i="3"/>
  <c r="X73" i="3"/>
  <c r="Y73" i="3"/>
  <c r="Z73" i="3"/>
  <c r="AA73" i="3"/>
  <c r="AB73" i="3"/>
  <c r="AC73" i="3"/>
  <c r="N74" i="3"/>
  <c r="O74" i="3"/>
  <c r="P74" i="3"/>
  <c r="Q74" i="3"/>
  <c r="R74" i="3"/>
  <c r="S74" i="3"/>
  <c r="T74" i="3"/>
  <c r="U74" i="3"/>
  <c r="V74" i="3"/>
  <c r="W74" i="3"/>
  <c r="X74" i="3"/>
  <c r="Y74" i="3"/>
  <c r="Z74" i="3"/>
  <c r="AA74" i="3"/>
  <c r="AB74" i="3"/>
  <c r="AC74" i="3"/>
  <c r="M74" i="3"/>
  <c r="M73" i="3"/>
  <c r="AC70" i="3"/>
  <c r="AC71" i="3"/>
  <c r="N70" i="3"/>
  <c r="O70" i="3"/>
  <c r="P70" i="3"/>
  <c r="Q70" i="3"/>
  <c r="R70" i="3"/>
  <c r="S70" i="3"/>
  <c r="T70" i="3"/>
  <c r="U70" i="3"/>
  <c r="V70" i="3"/>
  <c r="W70" i="3"/>
  <c r="X70" i="3"/>
  <c r="Y70" i="3"/>
  <c r="Z70" i="3"/>
  <c r="AA70" i="3"/>
  <c r="AB70" i="3"/>
  <c r="N71" i="3"/>
  <c r="O71" i="3"/>
  <c r="P71" i="3"/>
  <c r="Q71" i="3"/>
  <c r="R71" i="3"/>
  <c r="S71" i="3"/>
  <c r="T71" i="3"/>
  <c r="U71" i="3"/>
  <c r="V71" i="3"/>
  <c r="W71" i="3"/>
  <c r="X71" i="3"/>
  <c r="Y71" i="3"/>
  <c r="Z71" i="3"/>
  <c r="AA71" i="3"/>
  <c r="AB71" i="3"/>
  <c r="M71" i="3"/>
  <c r="M70" i="3"/>
  <c r="AC65" i="3"/>
  <c r="AC66" i="3"/>
  <c r="AC67" i="3"/>
  <c r="N65" i="3"/>
  <c r="O65" i="3"/>
  <c r="P65" i="3"/>
  <c r="Q65" i="3"/>
  <c r="R65" i="3"/>
  <c r="S65" i="3"/>
  <c r="T65" i="3"/>
  <c r="U65" i="3"/>
  <c r="V65" i="3"/>
  <c r="W65" i="3"/>
  <c r="X65" i="3"/>
  <c r="Y65" i="3"/>
  <c r="Z65" i="3"/>
  <c r="AA65" i="3"/>
  <c r="AB65" i="3"/>
  <c r="N66" i="3"/>
  <c r="O66" i="3"/>
  <c r="P66" i="3"/>
  <c r="Q66" i="3"/>
  <c r="R66" i="3"/>
  <c r="S66" i="3"/>
  <c r="T66" i="3"/>
  <c r="U66" i="3"/>
  <c r="V66" i="3"/>
  <c r="W66" i="3"/>
  <c r="X66" i="3"/>
  <c r="Y66" i="3"/>
  <c r="Z66" i="3"/>
  <c r="AA66" i="3"/>
  <c r="AB66" i="3"/>
  <c r="N67" i="3"/>
  <c r="O67" i="3"/>
  <c r="P67" i="3"/>
  <c r="Q67" i="3"/>
  <c r="R67" i="3"/>
  <c r="S67" i="3"/>
  <c r="T67" i="3"/>
  <c r="U67" i="3"/>
  <c r="V67" i="3"/>
  <c r="W67" i="3"/>
  <c r="X67" i="3"/>
  <c r="Y67" i="3"/>
  <c r="Z67" i="3"/>
  <c r="AA67" i="3"/>
  <c r="AB67" i="3"/>
  <c r="M66" i="3"/>
  <c r="M67" i="3"/>
  <c r="M65" i="3"/>
  <c r="N62" i="3"/>
  <c r="O62" i="3"/>
  <c r="P62" i="3"/>
  <c r="Q62" i="3"/>
  <c r="R62" i="3"/>
  <c r="S62" i="3"/>
  <c r="T62" i="3"/>
  <c r="U62" i="3"/>
  <c r="V62" i="3"/>
  <c r="W62" i="3"/>
  <c r="X62" i="3"/>
  <c r="Y62" i="3"/>
  <c r="Z62" i="3"/>
  <c r="AA62" i="3"/>
  <c r="AB62" i="3"/>
  <c r="AC62" i="3"/>
  <c r="N63" i="3"/>
  <c r="O63" i="3"/>
  <c r="P63" i="3"/>
  <c r="Q63" i="3"/>
  <c r="R63" i="3"/>
  <c r="S63" i="3"/>
  <c r="T63" i="3"/>
  <c r="U63" i="3"/>
  <c r="V63" i="3"/>
  <c r="W63" i="3"/>
  <c r="X63" i="3"/>
  <c r="Y63" i="3"/>
  <c r="Z63" i="3"/>
  <c r="AA63" i="3"/>
  <c r="AB63" i="3"/>
  <c r="AC63" i="3"/>
  <c r="M63" i="3"/>
  <c r="M62" i="3"/>
  <c r="N58" i="3"/>
  <c r="O58" i="3"/>
  <c r="P58" i="3"/>
  <c r="Q58" i="3"/>
  <c r="R58" i="3"/>
  <c r="S58" i="3"/>
  <c r="T58" i="3"/>
  <c r="U58" i="3"/>
  <c r="V58" i="3"/>
  <c r="W58" i="3"/>
  <c r="X58" i="3"/>
  <c r="Y58" i="3"/>
  <c r="Z58" i="3"/>
  <c r="AA58" i="3"/>
  <c r="AB58" i="3"/>
  <c r="AC58" i="3"/>
  <c r="N59" i="3"/>
  <c r="O59" i="3"/>
  <c r="P59" i="3"/>
  <c r="Q59" i="3"/>
  <c r="R59" i="3"/>
  <c r="S59" i="3"/>
  <c r="T59" i="3"/>
  <c r="U59" i="3"/>
  <c r="V59" i="3"/>
  <c r="W59" i="3"/>
  <c r="X59" i="3"/>
  <c r="Y59" i="3"/>
  <c r="Z59" i="3"/>
  <c r="AA59" i="3"/>
  <c r="AB59" i="3"/>
  <c r="AC59" i="3"/>
  <c r="N60" i="3"/>
  <c r="O60" i="3"/>
  <c r="P60" i="3"/>
  <c r="Q60" i="3"/>
  <c r="R60" i="3"/>
  <c r="S60" i="3"/>
  <c r="T60" i="3"/>
  <c r="U60" i="3"/>
  <c r="V60" i="3"/>
  <c r="W60" i="3"/>
  <c r="X60" i="3"/>
  <c r="Y60" i="3"/>
  <c r="Z60" i="3"/>
  <c r="AA60" i="3"/>
  <c r="AB60" i="3"/>
  <c r="AC60" i="3"/>
  <c r="M59" i="3"/>
  <c r="M60" i="3"/>
  <c r="M58" i="3"/>
  <c r="N55" i="3"/>
  <c r="O55" i="3"/>
  <c r="P55" i="3"/>
  <c r="Q55" i="3"/>
  <c r="R55" i="3"/>
  <c r="S55" i="3"/>
  <c r="T55" i="3"/>
  <c r="U55" i="3"/>
  <c r="V55" i="3"/>
  <c r="W55" i="3"/>
  <c r="X55" i="3"/>
  <c r="Y55" i="3"/>
  <c r="Z55" i="3"/>
  <c r="AA55" i="3"/>
  <c r="AB55" i="3"/>
  <c r="AC55" i="3"/>
  <c r="N56" i="3"/>
  <c r="O56" i="3"/>
  <c r="P56" i="3"/>
  <c r="Q56" i="3"/>
  <c r="R56" i="3"/>
  <c r="S56" i="3"/>
  <c r="T56" i="3"/>
  <c r="U56" i="3"/>
  <c r="V56" i="3"/>
  <c r="W56" i="3"/>
  <c r="X56" i="3"/>
  <c r="Y56" i="3"/>
  <c r="Z56" i="3"/>
  <c r="AA56" i="3"/>
  <c r="AB56" i="3"/>
  <c r="AC56" i="3"/>
  <c r="M56" i="3"/>
  <c r="M55" i="3"/>
  <c r="N51" i="3"/>
  <c r="O51" i="3"/>
  <c r="P51" i="3"/>
  <c r="Q51" i="3"/>
  <c r="R51" i="3"/>
  <c r="S51" i="3"/>
  <c r="T51" i="3"/>
  <c r="U51" i="3"/>
  <c r="V51" i="3"/>
  <c r="W51" i="3"/>
  <c r="X51" i="3"/>
  <c r="Y51" i="3"/>
  <c r="Z51" i="3"/>
  <c r="AA51" i="3"/>
  <c r="AB51" i="3"/>
  <c r="AC51" i="3"/>
  <c r="N52" i="3"/>
  <c r="O52" i="3"/>
  <c r="P52" i="3"/>
  <c r="Q52" i="3"/>
  <c r="R52" i="3"/>
  <c r="S52" i="3"/>
  <c r="T52" i="3"/>
  <c r="U52" i="3"/>
  <c r="V52" i="3"/>
  <c r="W52" i="3"/>
  <c r="X52" i="3"/>
  <c r="Y52" i="3"/>
  <c r="Z52" i="3"/>
  <c r="AA52" i="3"/>
  <c r="AB52" i="3"/>
  <c r="AC52" i="3"/>
  <c r="N53" i="3"/>
  <c r="O53" i="3"/>
  <c r="P53" i="3"/>
  <c r="Q53" i="3"/>
  <c r="R53" i="3"/>
  <c r="S53" i="3"/>
  <c r="T53" i="3"/>
  <c r="U53" i="3"/>
  <c r="V53" i="3"/>
  <c r="W53" i="3"/>
  <c r="X53" i="3"/>
  <c r="Y53" i="3"/>
  <c r="Z53" i="3"/>
  <c r="AA53" i="3"/>
  <c r="AB53" i="3"/>
  <c r="AC53" i="3"/>
  <c r="M52" i="3"/>
  <c r="M53" i="3"/>
  <c r="M51" i="3"/>
  <c r="AC48" i="3"/>
  <c r="AC49" i="3"/>
  <c r="N48" i="3"/>
  <c r="O48" i="3"/>
  <c r="P48" i="3"/>
  <c r="Q48" i="3"/>
  <c r="R48" i="3"/>
  <c r="S48" i="3"/>
  <c r="T48" i="3"/>
  <c r="U48" i="3"/>
  <c r="V48" i="3"/>
  <c r="W48" i="3"/>
  <c r="X48" i="3"/>
  <c r="Y48" i="3"/>
  <c r="Z48" i="3"/>
  <c r="AA48" i="3"/>
  <c r="AB48" i="3"/>
  <c r="N49" i="3"/>
  <c r="O49" i="3"/>
  <c r="P49" i="3"/>
  <c r="Q49" i="3"/>
  <c r="R49" i="3"/>
  <c r="S49" i="3"/>
  <c r="T49" i="3"/>
  <c r="U49" i="3"/>
  <c r="V49" i="3"/>
  <c r="W49" i="3"/>
  <c r="X49" i="3"/>
  <c r="Y49" i="3"/>
  <c r="Z49" i="3"/>
  <c r="AA49" i="3"/>
  <c r="AB49" i="3"/>
  <c r="M49" i="3"/>
  <c r="M48" i="3"/>
  <c r="N43" i="3"/>
  <c r="O43" i="3"/>
  <c r="P43" i="3"/>
  <c r="Q43" i="3"/>
  <c r="R43" i="3"/>
  <c r="S43" i="3"/>
  <c r="T43" i="3"/>
  <c r="U43" i="3"/>
  <c r="V43" i="3"/>
  <c r="W43" i="3"/>
  <c r="X43" i="3"/>
  <c r="Y43" i="3"/>
  <c r="Z43" i="3"/>
  <c r="AA43" i="3"/>
  <c r="AB43" i="3"/>
  <c r="AC43" i="3"/>
  <c r="N44" i="3"/>
  <c r="O44" i="3"/>
  <c r="P44" i="3"/>
  <c r="Q44" i="3"/>
  <c r="R44" i="3"/>
  <c r="S44" i="3"/>
  <c r="T44" i="3"/>
  <c r="U44" i="3"/>
  <c r="V44" i="3"/>
  <c r="W44" i="3"/>
  <c r="X44" i="3"/>
  <c r="Y44" i="3"/>
  <c r="Z44" i="3"/>
  <c r="AA44" i="3"/>
  <c r="AB44" i="3"/>
  <c r="AC44" i="3"/>
  <c r="N45" i="3"/>
  <c r="O45" i="3"/>
  <c r="P45" i="3"/>
  <c r="Q45" i="3"/>
  <c r="R45" i="3"/>
  <c r="S45" i="3"/>
  <c r="T45" i="3"/>
  <c r="U45" i="3"/>
  <c r="V45" i="3"/>
  <c r="W45" i="3"/>
  <c r="X45" i="3"/>
  <c r="Y45" i="3"/>
  <c r="Z45" i="3"/>
  <c r="AA45" i="3"/>
  <c r="AB45" i="3"/>
  <c r="AC45" i="3"/>
  <c r="M44" i="3"/>
  <c r="M45" i="3"/>
  <c r="M43" i="3"/>
  <c r="AC41" i="3"/>
  <c r="AB41" i="3"/>
  <c r="AA41" i="3"/>
  <c r="Z41" i="3"/>
  <c r="Y41" i="3"/>
  <c r="X41" i="3"/>
  <c r="W41" i="3"/>
  <c r="V41" i="3"/>
  <c r="U41" i="3"/>
  <c r="T41" i="3"/>
  <c r="S41" i="3"/>
  <c r="R41" i="3"/>
  <c r="Q41" i="3"/>
  <c r="P41" i="3"/>
  <c r="O41" i="3"/>
  <c r="N41" i="3"/>
  <c r="M41" i="3"/>
  <c r="AC40" i="3"/>
  <c r="AB40" i="3"/>
  <c r="AA40" i="3"/>
  <c r="Z40" i="3"/>
  <c r="Y40" i="3"/>
  <c r="X40" i="3"/>
  <c r="W40" i="3"/>
  <c r="V40" i="3"/>
  <c r="U40" i="3"/>
  <c r="T40" i="3"/>
  <c r="S40" i="3"/>
  <c r="R40" i="3"/>
  <c r="Q40" i="3"/>
  <c r="P40" i="3"/>
  <c r="O40" i="3"/>
  <c r="N40" i="3"/>
  <c r="M40" i="3"/>
  <c r="AC39" i="3"/>
  <c r="AB39" i="3"/>
  <c r="AA39" i="3"/>
  <c r="Z39" i="3"/>
  <c r="Y39" i="3"/>
  <c r="X39" i="3"/>
  <c r="W39" i="3"/>
  <c r="V39" i="3"/>
  <c r="U39" i="3"/>
  <c r="T39" i="3"/>
  <c r="S39" i="3"/>
  <c r="R39" i="3"/>
  <c r="Q39" i="3"/>
  <c r="P39" i="3"/>
  <c r="O39" i="3"/>
  <c r="N39" i="3"/>
  <c r="M39" i="3"/>
  <c r="N35" i="3"/>
  <c r="O35" i="3"/>
  <c r="P35" i="3"/>
  <c r="Q35" i="3"/>
  <c r="R35" i="3"/>
  <c r="S35" i="3"/>
  <c r="T35" i="3"/>
  <c r="U35" i="3"/>
  <c r="V35" i="3"/>
  <c r="W35" i="3"/>
  <c r="X35" i="3"/>
  <c r="Y35" i="3"/>
  <c r="Z35" i="3"/>
  <c r="AA35" i="3"/>
  <c r="AB35" i="3"/>
  <c r="AC35" i="3"/>
  <c r="N36" i="3"/>
  <c r="O36" i="3"/>
  <c r="P36" i="3"/>
  <c r="Q36" i="3"/>
  <c r="R36" i="3"/>
  <c r="S36" i="3"/>
  <c r="T36" i="3"/>
  <c r="U36" i="3"/>
  <c r="V36" i="3"/>
  <c r="W36" i="3"/>
  <c r="X36" i="3"/>
  <c r="Y36" i="3"/>
  <c r="Z36" i="3"/>
  <c r="AA36" i="3"/>
  <c r="AB36" i="3"/>
  <c r="AC36" i="3"/>
  <c r="N37" i="3"/>
  <c r="O37" i="3"/>
  <c r="P37" i="3"/>
  <c r="Q37" i="3"/>
  <c r="R37" i="3"/>
  <c r="S37" i="3"/>
  <c r="T37" i="3"/>
  <c r="U37" i="3"/>
  <c r="V37" i="3"/>
  <c r="W37" i="3"/>
  <c r="X37" i="3"/>
  <c r="Y37" i="3"/>
  <c r="Z37" i="3"/>
  <c r="AA37" i="3"/>
  <c r="AB37" i="3"/>
  <c r="AC37" i="3"/>
  <c r="M36" i="3"/>
  <c r="M37" i="3"/>
  <c r="M35" i="3"/>
  <c r="N29" i="3"/>
  <c r="O29" i="3"/>
  <c r="P29" i="3"/>
  <c r="Q29" i="3"/>
  <c r="R29" i="3"/>
  <c r="S29" i="3"/>
  <c r="T29" i="3"/>
  <c r="U29" i="3"/>
  <c r="V29" i="3"/>
  <c r="W29" i="3"/>
  <c r="X29" i="3"/>
  <c r="Y29" i="3"/>
  <c r="Z29" i="3"/>
  <c r="AA29" i="3"/>
  <c r="AB29" i="3"/>
  <c r="AC29" i="3"/>
  <c r="N30" i="3"/>
  <c r="O30" i="3"/>
  <c r="P30" i="3"/>
  <c r="Q30" i="3"/>
  <c r="R30" i="3"/>
  <c r="S30" i="3"/>
  <c r="T30" i="3"/>
  <c r="U30" i="3"/>
  <c r="V30" i="3"/>
  <c r="W30" i="3"/>
  <c r="X30" i="3"/>
  <c r="Y30" i="3"/>
  <c r="Z30" i="3"/>
  <c r="AA30" i="3"/>
  <c r="AB30" i="3"/>
  <c r="AC30" i="3"/>
  <c r="N31" i="3"/>
  <c r="O31" i="3"/>
  <c r="P31" i="3"/>
  <c r="Q31" i="3"/>
  <c r="R31" i="3"/>
  <c r="S31" i="3"/>
  <c r="T31" i="3"/>
  <c r="U31" i="3"/>
  <c r="V31" i="3"/>
  <c r="W31" i="3"/>
  <c r="X31" i="3"/>
  <c r="Y31" i="3"/>
  <c r="Z31" i="3"/>
  <c r="AA31" i="3"/>
  <c r="AB31" i="3"/>
  <c r="AC31" i="3"/>
  <c r="N32" i="3"/>
  <c r="O32" i="3"/>
  <c r="P32" i="3"/>
  <c r="Q32" i="3"/>
  <c r="R32" i="3"/>
  <c r="S32" i="3"/>
  <c r="T32" i="3"/>
  <c r="U32" i="3"/>
  <c r="V32" i="3"/>
  <c r="W32" i="3"/>
  <c r="X32" i="3"/>
  <c r="Y32" i="3"/>
  <c r="Z32" i="3"/>
  <c r="AA32" i="3"/>
  <c r="AB32" i="3"/>
  <c r="AC32" i="3"/>
  <c r="M30" i="3"/>
  <c r="M31" i="3"/>
  <c r="M32" i="3"/>
  <c r="M29" i="3"/>
  <c r="N24" i="3"/>
  <c r="O24" i="3"/>
  <c r="P24" i="3"/>
  <c r="Q24" i="3"/>
  <c r="R24" i="3"/>
  <c r="S24" i="3"/>
  <c r="T24" i="3"/>
  <c r="U24" i="3"/>
  <c r="V24" i="3"/>
  <c r="W24" i="3"/>
  <c r="X24" i="3"/>
  <c r="Y24" i="3"/>
  <c r="Z24" i="3"/>
  <c r="AA24" i="3"/>
  <c r="AB24" i="3"/>
  <c r="AC24" i="3"/>
  <c r="N25" i="3"/>
  <c r="O25" i="3"/>
  <c r="P25" i="3"/>
  <c r="Q25" i="3"/>
  <c r="R25" i="3"/>
  <c r="S25" i="3"/>
  <c r="T25" i="3"/>
  <c r="U25" i="3"/>
  <c r="V25" i="3"/>
  <c r="W25" i="3"/>
  <c r="X25" i="3"/>
  <c r="Y25" i="3"/>
  <c r="Z25" i="3"/>
  <c r="AA25" i="3"/>
  <c r="AB25" i="3"/>
  <c r="AC25" i="3"/>
  <c r="N26" i="3"/>
  <c r="O26" i="3"/>
  <c r="P26" i="3"/>
  <c r="Q26" i="3"/>
  <c r="R26" i="3"/>
  <c r="S26" i="3"/>
  <c r="T26" i="3"/>
  <c r="U26" i="3"/>
  <c r="V26" i="3"/>
  <c r="W26" i="3"/>
  <c r="X26" i="3"/>
  <c r="Y26" i="3"/>
  <c r="Z26" i="3"/>
  <c r="AA26" i="3"/>
  <c r="AB26" i="3"/>
  <c r="AC26" i="3"/>
  <c r="N27" i="3"/>
  <c r="O27" i="3"/>
  <c r="P27" i="3"/>
  <c r="Q27" i="3"/>
  <c r="R27" i="3"/>
  <c r="S27" i="3"/>
  <c r="T27" i="3"/>
  <c r="U27" i="3"/>
  <c r="V27" i="3"/>
  <c r="W27" i="3"/>
  <c r="X27" i="3"/>
  <c r="Y27" i="3"/>
  <c r="Z27" i="3"/>
  <c r="AA27" i="3"/>
  <c r="AB27" i="3"/>
  <c r="AC27" i="3"/>
  <c r="M25" i="3"/>
  <c r="M26" i="3"/>
  <c r="M27" i="3"/>
  <c r="M24" i="3"/>
  <c r="N19" i="3"/>
  <c r="O19" i="3"/>
  <c r="P19" i="3"/>
  <c r="Q19" i="3"/>
  <c r="R19" i="3"/>
  <c r="S19" i="3"/>
  <c r="T19" i="3"/>
  <c r="U19" i="3"/>
  <c r="V19" i="3"/>
  <c r="W19" i="3"/>
  <c r="X19" i="3"/>
  <c r="Y19" i="3"/>
  <c r="Z19" i="3"/>
  <c r="AA19" i="3"/>
  <c r="AB19" i="3"/>
  <c r="AC19" i="3"/>
  <c r="N20" i="3"/>
  <c r="O20" i="3"/>
  <c r="P20" i="3"/>
  <c r="Q20" i="3"/>
  <c r="R20" i="3"/>
  <c r="S20" i="3"/>
  <c r="T20" i="3"/>
  <c r="U20" i="3"/>
  <c r="V20" i="3"/>
  <c r="W20" i="3"/>
  <c r="X20" i="3"/>
  <c r="Y20" i="3"/>
  <c r="Z20" i="3"/>
  <c r="AA20" i="3"/>
  <c r="AB20" i="3"/>
  <c r="AC20" i="3"/>
  <c r="N21" i="3"/>
  <c r="O21" i="3"/>
  <c r="P21" i="3"/>
  <c r="Q21" i="3"/>
  <c r="R21" i="3"/>
  <c r="S21" i="3"/>
  <c r="T21" i="3"/>
  <c r="U21" i="3"/>
  <c r="V21" i="3"/>
  <c r="W21" i="3"/>
  <c r="X21" i="3"/>
  <c r="Y21" i="3"/>
  <c r="Z21" i="3"/>
  <c r="AA21" i="3"/>
  <c r="AB21" i="3"/>
  <c r="AC21" i="3"/>
  <c r="N22" i="3"/>
  <c r="O22" i="3"/>
  <c r="P22" i="3"/>
  <c r="Q22" i="3"/>
  <c r="R22" i="3"/>
  <c r="S22" i="3"/>
  <c r="T22" i="3"/>
  <c r="U22" i="3"/>
  <c r="V22" i="3"/>
  <c r="W22" i="3"/>
  <c r="X22" i="3"/>
  <c r="Y22" i="3"/>
  <c r="Z22" i="3"/>
  <c r="AA22" i="3"/>
  <c r="AB22" i="3"/>
  <c r="AC22" i="3"/>
  <c r="M20" i="3"/>
  <c r="M21" i="3"/>
  <c r="M22" i="3"/>
  <c r="M19" i="3"/>
  <c r="M12" i="3"/>
  <c r="N11" i="3"/>
  <c r="O11" i="3"/>
  <c r="P11" i="3"/>
  <c r="Q11" i="3"/>
  <c r="R11" i="3"/>
  <c r="S11" i="3"/>
  <c r="T11" i="3"/>
  <c r="U11" i="3"/>
  <c r="V11" i="3"/>
  <c r="W11" i="3"/>
  <c r="X11" i="3"/>
  <c r="Y11" i="3"/>
  <c r="Z11" i="3"/>
  <c r="AA11" i="3"/>
  <c r="AB11" i="3"/>
  <c r="AC11" i="3"/>
  <c r="M11" i="3"/>
  <c r="I31" i="15"/>
  <c r="I32" i="15" s="1"/>
  <c r="F132" i="15"/>
  <c r="F130" i="15"/>
  <c r="F129" i="15"/>
  <c r="F127" i="15"/>
  <c r="F126" i="15"/>
  <c r="F125" i="15"/>
  <c r="F134" i="15" s="1"/>
  <c r="F116" i="15"/>
  <c r="F115" i="15"/>
  <c r="F113" i="15"/>
  <c r="F119" i="15"/>
  <c r="F118" i="15"/>
  <c r="G113" i="15"/>
  <c r="G112" i="15"/>
  <c r="Q191" i="3" l="1"/>
  <c r="U191" i="3"/>
  <c r="W191" i="3"/>
  <c r="Y191" i="3"/>
  <c r="AA191" i="3"/>
  <c r="O191" i="3"/>
  <c r="M123" i="3"/>
  <c r="N191" i="3"/>
  <c r="P191" i="3"/>
  <c r="R191" i="3"/>
  <c r="V191" i="3"/>
  <c r="X191" i="3"/>
  <c r="Z191" i="3"/>
  <c r="AB191" i="3"/>
  <c r="M61" i="3"/>
  <c r="M87" i="3"/>
  <c r="T191" i="3"/>
  <c r="M57" i="3"/>
  <c r="AB57" i="3"/>
  <c r="Z57" i="3"/>
  <c r="X57" i="3"/>
  <c r="V57" i="3"/>
  <c r="T57" i="3"/>
  <c r="R57" i="3"/>
  <c r="P57" i="3"/>
  <c r="N57" i="3"/>
  <c r="S191" i="3"/>
  <c r="S57" i="3"/>
  <c r="AC57" i="3"/>
  <c r="AA57" i="3"/>
  <c r="Y57" i="3"/>
  <c r="W57" i="3"/>
  <c r="U57" i="3"/>
  <c r="Q57" i="3"/>
  <c r="O57" i="3"/>
  <c r="AB61" i="3"/>
  <c r="Z61" i="3"/>
  <c r="X61" i="3"/>
  <c r="V61" i="3"/>
  <c r="T61" i="3"/>
  <c r="R61" i="3"/>
  <c r="P61" i="3"/>
  <c r="N61" i="3"/>
  <c r="AC61" i="3"/>
  <c r="AA61" i="3"/>
  <c r="Y61" i="3"/>
  <c r="W61" i="3"/>
  <c r="U61" i="3"/>
  <c r="S61" i="3"/>
  <c r="Q61" i="3"/>
  <c r="O61" i="3"/>
  <c r="M239" i="3"/>
  <c r="H84" i="15"/>
  <c r="H87" i="15"/>
  <c r="H86" i="15"/>
  <c r="H83" i="15"/>
  <c r="H81" i="15"/>
  <c r="H80" i="15"/>
  <c r="H75" i="15"/>
  <c r="H77" i="15"/>
  <c r="H74" i="15"/>
  <c r="H72" i="15"/>
  <c r="H68" i="15"/>
  <c r="H67" i="15"/>
  <c r="H66" i="15"/>
  <c r="H63" i="15"/>
  <c r="H60" i="15"/>
  <c r="H59" i="15"/>
  <c r="H57" i="15"/>
  <c r="H56" i="15"/>
  <c r="H53" i="15"/>
  <c r="H52" i="15"/>
  <c r="H78" i="15"/>
  <c r="H71" i="15"/>
  <c r="H64" i="15"/>
  <c r="H61" i="15"/>
  <c r="H54" i="15"/>
  <c r="H50" i="15"/>
  <c r="H49" i="15"/>
  <c r="I21" i="15"/>
  <c r="I22" i="15" s="1"/>
  <c r="I23" i="15" s="1"/>
  <c r="I26" i="15" s="1"/>
  <c r="I27" i="15" s="1"/>
  <c r="I28" i="15" s="1"/>
  <c r="I33" i="15" s="1"/>
  <c r="G311" i="15"/>
  <c r="G312" i="15" s="1"/>
  <c r="G220" i="15"/>
  <c r="G132" i="15"/>
  <c r="G130" i="15"/>
  <c r="G129" i="15"/>
  <c r="G127" i="15"/>
  <c r="G126" i="15"/>
  <c r="G125" i="15"/>
  <c r="G116" i="15"/>
  <c r="G115" i="15"/>
  <c r="G110" i="15"/>
  <c r="G118" i="15"/>
  <c r="G111" i="15"/>
  <c r="T77" i="5"/>
  <c r="T76" i="5"/>
  <c r="T75" i="5"/>
  <c r="T63" i="5"/>
  <c r="T62" i="5"/>
  <c r="T61" i="5"/>
  <c r="T60" i="5"/>
  <c r="T59" i="5"/>
  <c r="T58" i="5"/>
  <c r="T56" i="5"/>
  <c r="T55" i="5"/>
  <c r="T54" i="5"/>
  <c r="T53" i="5"/>
  <c r="T52" i="5"/>
  <c r="T51" i="5"/>
  <c r="T49" i="5"/>
  <c r="T48" i="5"/>
  <c r="T47" i="5"/>
  <c r="T46" i="5"/>
  <c r="T45" i="5"/>
  <c r="T44" i="5"/>
  <c r="T42" i="5"/>
  <c r="T41" i="5"/>
  <c r="T40" i="5"/>
  <c r="T39" i="5"/>
  <c r="T38" i="5"/>
  <c r="T37" i="5"/>
  <c r="T34" i="5"/>
  <c r="T33" i="5"/>
  <c r="T32" i="5"/>
  <c r="T31" i="5"/>
  <c r="T30" i="5"/>
  <c r="T28" i="5"/>
  <c r="T27" i="5"/>
  <c r="T26" i="5"/>
  <c r="T25" i="5"/>
  <c r="T24" i="5"/>
  <c r="T23" i="5"/>
  <c r="N1037" i="11" l="1"/>
  <c r="O1037" i="11"/>
  <c r="P1037" i="11"/>
  <c r="Q1037" i="11"/>
  <c r="O1037" i="10"/>
  <c r="P1037" i="10"/>
  <c r="N1037" i="10"/>
  <c r="Q1037" i="10"/>
  <c r="N1037" i="9"/>
  <c r="Q1037" i="9"/>
  <c r="P1037" i="9"/>
  <c r="O1037" i="9"/>
  <c r="O1037" i="8"/>
  <c r="Q1037" i="8"/>
  <c r="N1037" i="8"/>
  <c r="P1037" i="8"/>
  <c r="P1037" i="7"/>
  <c r="N1037" i="7"/>
  <c r="O1037" i="7"/>
  <c r="Q1037" i="7"/>
  <c r="P1078" i="11"/>
  <c r="O1078" i="11"/>
  <c r="Q1078" i="11"/>
  <c r="Q1077" i="11" s="1"/>
  <c r="N1078" i="11"/>
  <c r="Q1078" i="10"/>
  <c r="P1078" i="10"/>
  <c r="O1078" i="10"/>
  <c r="N1078" i="10"/>
  <c r="P1078" i="9"/>
  <c r="O1078" i="9"/>
  <c r="Q1078" i="9"/>
  <c r="Q1077" i="9" s="1"/>
  <c r="N1078" i="9"/>
  <c r="Q1078" i="8"/>
  <c r="O1078" i="8"/>
  <c r="P1078" i="8"/>
  <c r="N1078" i="8"/>
  <c r="O1078" i="7"/>
  <c r="P1078" i="7"/>
  <c r="Q1078" i="7"/>
  <c r="N1078" i="7"/>
  <c r="Q1038" i="11"/>
  <c r="P1038" i="11"/>
  <c r="O1038" i="11"/>
  <c r="N1038" i="11"/>
  <c r="N1038" i="10"/>
  <c r="P1038" i="10"/>
  <c r="Q1038" i="10"/>
  <c r="O1038" i="10"/>
  <c r="O1038" i="9"/>
  <c r="N1038" i="9"/>
  <c r="Q1038" i="9"/>
  <c r="P1038" i="9"/>
  <c r="P1038" i="8"/>
  <c r="O1038" i="8"/>
  <c r="N1038" i="8"/>
  <c r="Q1038" i="8"/>
  <c r="Q1038" i="7"/>
  <c r="N1038" i="7"/>
  <c r="P1038" i="7"/>
  <c r="O1038" i="7"/>
  <c r="Q1047" i="11"/>
  <c r="P1047" i="11"/>
  <c r="O1047" i="11"/>
  <c r="N1047" i="11"/>
  <c r="P1047" i="10"/>
  <c r="O1047" i="10"/>
  <c r="Q1047" i="10"/>
  <c r="N1047" i="10"/>
  <c r="Q1047" i="9"/>
  <c r="P1047" i="9"/>
  <c r="O1047" i="9"/>
  <c r="N1047" i="9"/>
  <c r="O1047" i="8"/>
  <c r="N1047" i="8"/>
  <c r="Q1047" i="8"/>
  <c r="P1047" i="8"/>
  <c r="Q1047" i="7"/>
  <c r="P1047" i="7"/>
  <c r="O1047" i="7"/>
  <c r="O1047" i="3" s="1"/>
  <c r="N1047" i="7"/>
  <c r="N1080" i="11"/>
  <c r="Q1080" i="11"/>
  <c r="P1080" i="11"/>
  <c r="O1080" i="11"/>
  <c r="O1080" i="10"/>
  <c r="N1080" i="10"/>
  <c r="Q1080" i="10"/>
  <c r="P1080" i="10"/>
  <c r="Q1080" i="9"/>
  <c r="P1080" i="9"/>
  <c r="O1080" i="9"/>
  <c r="N1080" i="9"/>
  <c r="O1080" i="8"/>
  <c r="N1080" i="8"/>
  <c r="Q1080" i="8"/>
  <c r="P1080" i="8"/>
  <c r="P1080" i="7"/>
  <c r="N1080" i="7"/>
  <c r="Q1080" i="7"/>
  <c r="O1080" i="7"/>
  <c r="O1080" i="3" s="1"/>
  <c r="O1040" i="11"/>
  <c r="N1040" i="11"/>
  <c r="P1040" i="11"/>
  <c r="Q1040" i="11"/>
  <c r="O1040" i="10"/>
  <c r="N1040" i="10"/>
  <c r="Q1040" i="10"/>
  <c r="P1040" i="10"/>
  <c r="P1040" i="9"/>
  <c r="N1040" i="9"/>
  <c r="O1040" i="9"/>
  <c r="Q1040" i="9"/>
  <c r="Q1040" i="8"/>
  <c r="P1040" i="8"/>
  <c r="N1040" i="8"/>
  <c r="O1040" i="8"/>
  <c r="W1040" i="8" s="1"/>
  <c r="Q1040" i="7"/>
  <c r="P1040" i="7"/>
  <c r="O1040" i="7"/>
  <c r="O1040" i="3" s="1"/>
  <c r="N1040" i="7"/>
  <c r="Q1031" i="11"/>
  <c r="P1031" i="11"/>
  <c r="N1031" i="11"/>
  <c r="O1031" i="11"/>
  <c r="N1031" i="10"/>
  <c r="P1031" i="10"/>
  <c r="O1031" i="10"/>
  <c r="Q1031" i="10"/>
  <c r="N1031" i="9"/>
  <c r="P1031" i="9"/>
  <c r="Q1031" i="9"/>
  <c r="O1031" i="9"/>
  <c r="Q1031" i="8"/>
  <c r="P1031" i="8"/>
  <c r="N1031" i="8"/>
  <c r="O1031" i="8"/>
  <c r="O1031" i="7"/>
  <c r="P1031" i="7"/>
  <c r="Q1031" i="7"/>
  <c r="N1031" i="7"/>
  <c r="P1060" i="11"/>
  <c r="O1060" i="11"/>
  <c r="Q1060" i="11"/>
  <c r="N1060" i="11"/>
  <c r="Q1060" i="10"/>
  <c r="P1060" i="10"/>
  <c r="O1060" i="10"/>
  <c r="N1060" i="10"/>
  <c r="Q1060" i="9"/>
  <c r="P1060" i="9"/>
  <c r="O1060" i="9"/>
  <c r="N1060" i="9"/>
  <c r="Q1060" i="8"/>
  <c r="P1060" i="8"/>
  <c r="O1060" i="8"/>
  <c r="N1060" i="8"/>
  <c r="P1060" i="7"/>
  <c r="N1060" i="7"/>
  <c r="O1060" i="7"/>
  <c r="O1060" i="3" s="1"/>
  <c r="Q1060" i="7"/>
  <c r="Q1060" i="3" s="1"/>
  <c r="Q1042" i="11"/>
  <c r="P1042" i="11"/>
  <c r="O1042" i="11"/>
  <c r="N1042" i="11"/>
  <c r="AC1042" i="11" s="1"/>
  <c r="Q1042" i="10"/>
  <c r="P1042" i="10"/>
  <c r="O1042" i="10"/>
  <c r="N1042" i="10"/>
  <c r="AC1042" i="10" s="1"/>
  <c r="N1042" i="9"/>
  <c r="P1042" i="9"/>
  <c r="Q1042" i="9"/>
  <c r="O1042" i="9"/>
  <c r="O1042" i="8"/>
  <c r="N1042" i="8"/>
  <c r="Q1042" i="8"/>
  <c r="P1042" i="8"/>
  <c r="Q1042" i="7"/>
  <c r="N1042" i="7"/>
  <c r="P1042" i="7"/>
  <c r="O1042" i="7"/>
  <c r="Q1061" i="11"/>
  <c r="N1061" i="11"/>
  <c r="P1061" i="11"/>
  <c r="O1061" i="11"/>
  <c r="Q1061" i="10"/>
  <c r="N1061" i="10"/>
  <c r="P1061" i="10"/>
  <c r="O1061" i="10"/>
  <c r="O1061" i="9"/>
  <c r="N1061" i="9"/>
  <c r="Q1061" i="9"/>
  <c r="P1061" i="9"/>
  <c r="Q1061" i="8"/>
  <c r="P1061" i="8"/>
  <c r="N1061" i="8"/>
  <c r="O1061" i="8"/>
  <c r="Q1061" i="7"/>
  <c r="N1061" i="7"/>
  <c r="P1061" i="7"/>
  <c r="O1061" i="7"/>
  <c r="O1061" i="3" s="1"/>
  <c r="O1026" i="11"/>
  <c r="N1026" i="11"/>
  <c r="Q1026" i="11"/>
  <c r="P1026" i="11"/>
  <c r="O1026" i="10"/>
  <c r="N1026" i="10"/>
  <c r="P1026" i="10"/>
  <c r="Q1026" i="10"/>
  <c r="N1026" i="9"/>
  <c r="P1026" i="9"/>
  <c r="Q1026" i="9"/>
  <c r="O1026" i="9"/>
  <c r="Q1026" i="8"/>
  <c r="P1026" i="8"/>
  <c r="N1026" i="8"/>
  <c r="O1026" i="8"/>
  <c r="Q1026" i="7"/>
  <c r="O1026" i="7"/>
  <c r="P1026" i="7"/>
  <c r="N1026" i="7"/>
  <c r="Q1055" i="11"/>
  <c r="P1055" i="11"/>
  <c r="N1055" i="11"/>
  <c r="O1055" i="11"/>
  <c r="Q1055" i="10"/>
  <c r="N1055" i="10"/>
  <c r="O1055" i="10"/>
  <c r="P1055" i="10"/>
  <c r="O1055" i="9"/>
  <c r="N1055" i="9"/>
  <c r="Q1055" i="9"/>
  <c r="P1055" i="9"/>
  <c r="P1055" i="8"/>
  <c r="O1055" i="8"/>
  <c r="Q1055" i="8"/>
  <c r="N1055" i="8"/>
  <c r="AC1055" i="8" s="1"/>
  <c r="P1055" i="7"/>
  <c r="N1055" i="7"/>
  <c r="O1055" i="7"/>
  <c r="Q1055" i="7"/>
  <c r="Q1055" i="3" s="1"/>
  <c r="Q1027" i="11"/>
  <c r="O1027" i="11"/>
  <c r="P1027" i="11"/>
  <c r="N1027" i="11"/>
  <c r="AC1027" i="11" s="1"/>
  <c r="Q1027" i="10"/>
  <c r="N1027" i="10"/>
  <c r="P1027" i="10"/>
  <c r="O1027" i="10"/>
  <c r="O1027" i="9"/>
  <c r="Q1027" i="9"/>
  <c r="P1027" i="9"/>
  <c r="N1027" i="9"/>
  <c r="AC1027" i="9" s="1"/>
  <c r="O1027" i="8"/>
  <c r="N1027" i="8"/>
  <c r="Q1027" i="8"/>
  <c r="P1027" i="8"/>
  <c r="N1027" i="7"/>
  <c r="Q1027" i="7"/>
  <c r="O1027" i="7"/>
  <c r="P1027" i="7"/>
  <c r="Q1056" i="11"/>
  <c r="P1056" i="11"/>
  <c r="N1056" i="11"/>
  <c r="O1056" i="11"/>
  <c r="Q1056" i="10"/>
  <c r="N1056" i="10"/>
  <c r="O1056" i="10"/>
  <c r="P1056" i="10"/>
  <c r="N1056" i="9"/>
  <c r="Q1056" i="9"/>
  <c r="P1056" i="9"/>
  <c r="O1056" i="9"/>
  <c r="P1056" i="8"/>
  <c r="Q1056" i="8"/>
  <c r="O1056" i="8"/>
  <c r="N1056" i="8"/>
  <c r="AC1056" i="8" s="1"/>
  <c r="Q1056" i="7"/>
  <c r="P1056" i="7"/>
  <c r="O1056" i="7"/>
  <c r="N1056" i="7"/>
  <c r="Q1039" i="11"/>
  <c r="N1039" i="11"/>
  <c r="P1039" i="11"/>
  <c r="O1039" i="11"/>
  <c r="O1039" i="10"/>
  <c r="N1039" i="10"/>
  <c r="P1039" i="10"/>
  <c r="Q1039" i="10"/>
  <c r="P1039" i="9"/>
  <c r="N1039" i="9"/>
  <c r="O1039" i="9"/>
  <c r="Q1039" i="9"/>
  <c r="Q1039" i="8"/>
  <c r="P1039" i="8"/>
  <c r="N1039" i="8"/>
  <c r="O1039" i="8"/>
  <c r="P1039" i="7"/>
  <c r="Q1039" i="7"/>
  <c r="O1039" i="7"/>
  <c r="N1039" i="7"/>
  <c r="O1058" i="11"/>
  <c r="N1058" i="11"/>
  <c r="P1058" i="11"/>
  <c r="P1057" i="11" s="1"/>
  <c r="Q1058" i="11"/>
  <c r="Q1058" i="10"/>
  <c r="P1058" i="10"/>
  <c r="O1058" i="10"/>
  <c r="N1058" i="10"/>
  <c r="O1058" i="9"/>
  <c r="Q1058" i="9"/>
  <c r="N1058" i="9"/>
  <c r="P1058" i="9"/>
  <c r="P1057" i="9" s="1"/>
  <c r="N1058" i="8"/>
  <c r="O1058" i="8"/>
  <c r="Q1058" i="8"/>
  <c r="P1058" i="8"/>
  <c r="P1058" i="7"/>
  <c r="O1058" i="7"/>
  <c r="N1058" i="7"/>
  <c r="Q1058" i="7"/>
  <c r="O1049" i="11"/>
  <c r="N1049" i="11"/>
  <c r="Q1049" i="11"/>
  <c r="P1049" i="11"/>
  <c r="P1049" i="10"/>
  <c r="Q1049" i="10"/>
  <c r="O1049" i="10"/>
  <c r="N1049" i="10"/>
  <c r="O1049" i="9"/>
  <c r="Q1049" i="9"/>
  <c r="P1049" i="9"/>
  <c r="N1049" i="9"/>
  <c r="P1049" i="8"/>
  <c r="Q1049" i="8"/>
  <c r="N1049" i="8"/>
  <c r="O1049" i="8"/>
  <c r="N1049" i="7"/>
  <c r="Q1049" i="7"/>
  <c r="P1049" i="7"/>
  <c r="O1049" i="7"/>
  <c r="Q1041" i="11"/>
  <c r="P1041" i="11"/>
  <c r="N1041" i="11"/>
  <c r="O1041" i="11"/>
  <c r="Q1041" i="10"/>
  <c r="O1041" i="10"/>
  <c r="N1041" i="10"/>
  <c r="P1041" i="10"/>
  <c r="N1041" i="9"/>
  <c r="P1041" i="9"/>
  <c r="Q1041" i="9"/>
  <c r="O1041" i="9"/>
  <c r="O1041" i="8"/>
  <c r="N1041" i="8"/>
  <c r="Q1041" i="8"/>
  <c r="P1041" i="8"/>
  <c r="P1041" i="7"/>
  <c r="N1041" i="7"/>
  <c r="O1041" i="7"/>
  <c r="Q1041" i="7"/>
  <c r="Q1041" i="3" s="1"/>
  <c r="N1023" i="11"/>
  <c r="O1023" i="11"/>
  <c r="P1023" i="11"/>
  <c r="Q1023" i="11"/>
  <c r="Q1023" i="10"/>
  <c r="P1023" i="10"/>
  <c r="O1023" i="10"/>
  <c r="N1023" i="10"/>
  <c r="P1023" i="9"/>
  <c r="O1023" i="9"/>
  <c r="N1023" i="9"/>
  <c r="Q1023" i="9"/>
  <c r="P1023" i="8"/>
  <c r="N1023" i="8"/>
  <c r="Q1023" i="8"/>
  <c r="Q1022" i="8" s="1"/>
  <c r="O1023" i="8"/>
  <c r="O1022" i="8" s="1"/>
  <c r="O1023" i="7"/>
  <c r="Q1023" i="7"/>
  <c r="P1023" i="7"/>
  <c r="N1023" i="7"/>
  <c r="O1052" i="11"/>
  <c r="N1052" i="11"/>
  <c r="P1052" i="11"/>
  <c r="Q1052" i="11"/>
  <c r="Q1052" i="10"/>
  <c r="P1052" i="10"/>
  <c r="O1052" i="10"/>
  <c r="N1052" i="10"/>
  <c r="N1052" i="9"/>
  <c r="Q1052" i="9"/>
  <c r="P1052" i="9"/>
  <c r="O1052" i="9"/>
  <c r="Q1052" i="8"/>
  <c r="O1052" i="8"/>
  <c r="N1052" i="8"/>
  <c r="S1052" i="8" s="1"/>
  <c r="P1052" i="8"/>
  <c r="Q1052" i="7"/>
  <c r="N1052" i="7"/>
  <c r="P1052" i="7"/>
  <c r="P1052" i="3" s="1"/>
  <c r="O1052" i="7"/>
  <c r="Q1024" i="11"/>
  <c r="P1024" i="11"/>
  <c r="O1024" i="11"/>
  <c r="N1024" i="11"/>
  <c r="P1024" i="10"/>
  <c r="N1024" i="10"/>
  <c r="O1024" i="10"/>
  <c r="Q1024" i="10"/>
  <c r="Q1024" i="9"/>
  <c r="N1024" i="9"/>
  <c r="P1024" i="9"/>
  <c r="O1024" i="9"/>
  <c r="N1024" i="8"/>
  <c r="Q1024" i="8"/>
  <c r="O1024" i="8"/>
  <c r="P1024" i="8"/>
  <c r="Q1024" i="7"/>
  <c r="O1024" i="7"/>
  <c r="P1024" i="7"/>
  <c r="N1024" i="7"/>
  <c r="O1033" i="11"/>
  <c r="Q1033" i="11"/>
  <c r="N1033" i="11"/>
  <c r="P1033" i="11"/>
  <c r="Q1033" i="10"/>
  <c r="P1033" i="10"/>
  <c r="N1033" i="10"/>
  <c r="O1033" i="10"/>
  <c r="Q1033" i="9"/>
  <c r="P1033" i="9"/>
  <c r="O1033" i="9"/>
  <c r="N1033" i="9"/>
  <c r="Q1033" i="8"/>
  <c r="O1033" i="8"/>
  <c r="N1033" i="8"/>
  <c r="P1033" i="8"/>
  <c r="P1033" i="7"/>
  <c r="O1033" i="7"/>
  <c r="N1033" i="7"/>
  <c r="Q1033" i="7"/>
  <c r="Q1033" i="3" s="1"/>
  <c r="N1044" i="11"/>
  <c r="Q1044" i="11"/>
  <c r="P1044" i="11"/>
  <c r="O1044" i="11"/>
  <c r="O1044" i="10"/>
  <c r="Q1044" i="10"/>
  <c r="P1044" i="10"/>
  <c r="N1044" i="10"/>
  <c r="O1044" i="9"/>
  <c r="N1044" i="9"/>
  <c r="Q1044" i="9"/>
  <c r="P1044" i="9"/>
  <c r="Q1044" i="8"/>
  <c r="O1044" i="8"/>
  <c r="P1044" i="8"/>
  <c r="P1043" i="8" s="1"/>
  <c r="N1044" i="8"/>
  <c r="P1044" i="7"/>
  <c r="O1044" i="7"/>
  <c r="N1044" i="7"/>
  <c r="Q1044" i="7"/>
  <c r="Q1053" i="11"/>
  <c r="P1053" i="11"/>
  <c r="N1053" i="11"/>
  <c r="O1053" i="11"/>
  <c r="O1053" i="10"/>
  <c r="P1053" i="10"/>
  <c r="N1053" i="10"/>
  <c r="Q1053" i="10"/>
  <c r="Q1053" i="9"/>
  <c r="P1053" i="9"/>
  <c r="O1053" i="9"/>
  <c r="N1053" i="9"/>
  <c r="Q1053" i="8"/>
  <c r="O1053" i="8"/>
  <c r="N1053" i="8"/>
  <c r="P1053" i="8"/>
  <c r="P1053" i="7"/>
  <c r="Q1053" i="7"/>
  <c r="O1053" i="7"/>
  <c r="N1053" i="7"/>
  <c r="Q1062" i="11"/>
  <c r="O1062" i="11"/>
  <c r="P1062" i="11"/>
  <c r="N1062" i="11"/>
  <c r="P1062" i="10"/>
  <c r="O1062" i="10"/>
  <c r="Q1062" i="10"/>
  <c r="N1062" i="10"/>
  <c r="Q1062" i="9"/>
  <c r="P1062" i="9"/>
  <c r="O1062" i="9"/>
  <c r="N1062" i="9"/>
  <c r="Q1062" i="8"/>
  <c r="P1062" i="8"/>
  <c r="O1062" i="8"/>
  <c r="N1062" i="8"/>
  <c r="P1062" i="7"/>
  <c r="O1062" i="7"/>
  <c r="N1062" i="7"/>
  <c r="Q1062" i="7"/>
  <c r="P1046" i="11"/>
  <c r="O1046" i="11"/>
  <c r="Q1046" i="11"/>
  <c r="N1046" i="11"/>
  <c r="O1046" i="10"/>
  <c r="N1046" i="10"/>
  <c r="P1046" i="10"/>
  <c r="Q1046" i="10"/>
  <c r="P1046" i="9"/>
  <c r="N1046" i="9"/>
  <c r="O1046" i="9"/>
  <c r="Q1046" i="9"/>
  <c r="N1046" i="8"/>
  <c r="Q1046" i="8"/>
  <c r="P1046" i="8"/>
  <c r="O1046" i="8"/>
  <c r="P1046" i="7"/>
  <c r="N1046" i="7"/>
  <c r="Q1046" i="7"/>
  <c r="O1046" i="7"/>
  <c r="O1046" i="3" s="1"/>
  <c r="P1079" i="11"/>
  <c r="O1079" i="11"/>
  <c r="Q1079" i="11"/>
  <c r="N1079" i="11"/>
  <c r="P1079" i="10"/>
  <c r="O1079" i="10"/>
  <c r="Q1079" i="10"/>
  <c r="N1079" i="10"/>
  <c r="P1079" i="9"/>
  <c r="N1079" i="9"/>
  <c r="O1079" i="9"/>
  <c r="Q1079" i="9"/>
  <c r="Q1079" i="8"/>
  <c r="N1079" i="8"/>
  <c r="P1079" i="8"/>
  <c r="O1079" i="8"/>
  <c r="P1079" i="7"/>
  <c r="N1079" i="7"/>
  <c r="O1079" i="7"/>
  <c r="Q1079" i="7"/>
  <c r="Q1028" i="11"/>
  <c r="N1028" i="11"/>
  <c r="P1028" i="11"/>
  <c r="O1028" i="11"/>
  <c r="Q1028" i="10"/>
  <c r="O1028" i="10"/>
  <c r="N1028" i="10"/>
  <c r="P1028" i="10"/>
  <c r="N1028" i="9"/>
  <c r="O1028" i="9"/>
  <c r="Q1028" i="9"/>
  <c r="P1028" i="9"/>
  <c r="O1028" i="8"/>
  <c r="N1028" i="8"/>
  <c r="Q1028" i="8"/>
  <c r="P1028" i="8"/>
  <c r="Q1028" i="7"/>
  <c r="P1028" i="7"/>
  <c r="O1028" i="7"/>
  <c r="N1028" i="7"/>
  <c r="O1048" i="11"/>
  <c r="N1048" i="11"/>
  <c r="Q1048" i="11"/>
  <c r="P1048" i="11"/>
  <c r="N1048" i="10"/>
  <c r="Q1048" i="10"/>
  <c r="P1048" i="10"/>
  <c r="O1048" i="10"/>
  <c r="O1048" i="9"/>
  <c r="Q1048" i="9"/>
  <c r="N1048" i="9"/>
  <c r="P1048" i="9"/>
  <c r="Q1048" i="8"/>
  <c r="P1048" i="8"/>
  <c r="O1048" i="8"/>
  <c r="N1048" i="8"/>
  <c r="P1048" i="7"/>
  <c r="O1048" i="7"/>
  <c r="N1048" i="7"/>
  <c r="Q1048" i="7"/>
  <c r="O1030" i="11"/>
  <c r="N1030" i="11"/>
  <c r="P1030" i="11"/>
  <c r="Q1030" i="11"/>
  <c r="Q1029" i="11" s="1"/>
  <c r="O1030" i="10"/>
  <c r="N1030" i="10"/>
  <c r="P1030" i="10"/>
  <c r="Q1030" i="10"/>
  <c r="Q1030" i="9"/>
  <c r="P1030" i="9"/>
  <c r="O1030" i="9"/>
  <c r="O1029" i="9" s="1"/>
  <c r="N1030" i="9"/>
  <c r="N1030" i="8"/>
  <c r="P1030" i="8"/>
  <c r="O1030" i="8"/>
  <c r="Q1030" i="8"/>
  <c r="Q1030" i="7"/>
  <c r="N1030" i="7"/>
  <c r="O1030" i="7"/>
  <c r="P1030" i="7"/>
  <c r="Q1059" i="11"/>
  <c r="P1059" i="11"/>
  <c r="N1059" i="11"/>
  <c r="O1059" i="11"/>
  <c r="P1059" i="10"/>
  <c r="O1059" i="10"/>
  <c r="Q1059" i="10"/>
  <c r="N1059" i="10"/>
  <c r="Q1059" i="9"/>
  <c r="P1059" i="9"/>
  <c r="O1059" i="9"/>
  <c r="N1059" i="9"/>
  <c r="Q1059" i="8"/>
  <c r="O1059" i="8"/>
  <c r="P1059" i="8"/>
  <c r="N1059" i="8"/>
  <c r="U1059" i="8" s="1"/>
  <c r="Q1059" i="7"/>
  <c r="N1059" i="7"/>
  <c r="P1059" i="7"/>
  <c r="O1059" i="7"/>
  <c r="P1051" i="11"/>
  <c r="O1051" i="11"/>
  <c r="Q1051" i="11"/>
  <c r="N1051" i="11"/>
  <c r="N1051" i="10"/>
  <c r="Q1051" i="10"/>
  <c r="P1051" i="10"/>
  <c r="O1051" i="10"/>
  <c r="P1051" i="9"/>
  <c r="N1051" i="9"/>
  <c r="O1051" i="9"/>
  <c r="Q1051" i="9"/>
  <c r="Q1050" i="9" s="1"/>
  <c r="O1051" i="8"/>
  <c r="N1051" i="8"/>
  <c r="P1051" i="8"/>
  <c r="Q1051" i="8"/>
  <c r="Q1050" i="8" s="1"/>
  <c r="P1051" i="7"/>
  <c r="N1051" i="7"/>
  <c r="O1051" i="7"/>
  <c r="Q1051" i="7"/>
  <c r="Q1032" i="11"/>
  <c r="N1032" i="11"/>
  <c r="O1032" i="11"/>
  <c r="P1032" i="11"/>
  <c r="P1032" i="10"/>
  <c r="O1032" i="10"/>
  <c r="Q1032" i="10"/>
  <c r="N1032" i="10"/>
  <c r="P1032" i="9"/>
  <c r="N1032" i="9"/>
  <c r="O1032" i="9"/>
  <c r="Q1032" i="9"/>
  <c r="P1032" i="8"/>
  <c r="Q1032" i="8"/>
  <c r="N1032" i="8"/>
  <c r="O1032" i="8"/>
  <c r="O1032" i="7"/>
  <c r="P1032" i="7"/>
  <c r="N1032" i="7"/>
  <c r="Q1032" i="7"/>
  <c r="N1025" i="11"/>
  <c r="P1025" i="11"/>
  <c r="O1025" i="11"/>
  <c r="Q1025" i="11"/>
  <c r="N1025" i="10"/>
  <c r="Q1025" i="10"/>
  <c r="P1025" i="10"/>
  <c r="O1025" i="10"/>
  <c r="P1025" i="9"/>
  <c r="Q1025" i="9"/>
  <c r="O1025" i="9"/>
  <c r="N1025" i="9"/>
  <c r="P1025" i="8"/>
  <c r="O1025" i="8"/>
  <c r="Q1025" i="8"/>
  <c r="N1025" i="8"/>
  <c r="Q1025" i="7"/>
  <c r="O1025" i="7"/>
  <c r="P1025" i="7"/>
  <c r="P1025" i="3" s="1"/>
  <c r="N1025" i="7"/>
  <c r="P1034" i="11"/>
  <c r="Q1034" i="11"/>
  <c r="O1034" i="11"/>
  <c r="N1034" i="11"/>
  <c r="AC1034" i="11" s="1"/>
  <c r="O1034" i="10"/>
  <c r="N1034" i="10"/>
  <c r="P1034" i="10"/>
  <c r="Q1034" i="10"/>
  <c r="O1034" i="9"/>
  <c r="N1034" i="9"/>
  <c r="Q1034" i="9"/>
  <c r="P1034" i="9"/>
  <c r="Q1034" i="8"/>
  <c r="O1034" i="8"/>
  <c r="N1034" i="8"/>
  <c r="P1034" i="8"/>
  <c r="N1034" i="7"/>
  <c r="O1034" i="7"/>
  <c r="Q1034" i="7"/>
  <c r="P1034" i="7"/>
  <c r="O1045" i="11"/>
  <c r="N1045" i="11"/>
  <c r="P1045" i="11"/>
  <c r="Q1045" i="11"/>
  <c r="N1045" i="10"/>
  <c r="P1045" i="10"/>
  <c r="O1045" i="10"/>
  <c r="Q1045" i="10"/>
  <c r="O1045" i="9"/>
  <c r="Q1045" i="9"/>
  <c r="N1045" i="9"/>
  <c r="P1045" i="9"/>
  <c r="O1045" i="8"/>
  <c r="N1045" i="8"/>
  <c r="P1045" i="8"/>
  <c r="Q1045" i="8"/>
  <c r="Q1045" i="7"/>
  <c r="N1045" i="7"/>
  <c r="P1045" i="7"/>
  <c r="O1045" i="7"/>
  <c r="O1045" i="3" s="1"/>
  <c r="N1054" i="11"/>
  <c r="P1054" i="11"/>
  <c r="Q1054" i="11"/>
  <c r="O1054" i="11"/>
  <c r="P1054" i="10"/>
  <c r="O1054" i="10"/>
  <c r="N1054" i="10"/>
  <c r="Q1054" i="10"/>
  <c r="N1054" i="9"/>
  <c r="P1054" i="9"/>
  <c r="Q1054" i="9"/>
  <c r="O1054" i="9"/>
  <c r="Q1054" i="8"/>
  <c r="P1054" i="8"/>
  <c r="O1054" i="8"/>
  <c r="N1054" i="8"/>
  <c r="W1054" i="8" s="1"/>
  <c r="AC1054" i="8" s="1"/>
  <c r="N1054" i="7"/>
  <c r="Q1054" i="7"/>
  <c r="P1054" i="7"/>
  <c r="O1054" i="7"/>
  <c r="P1063" i="11"/>
  <c r="O1063" i="11"/>
  <c r="N1063" i="11"/>
  <c r="Q1063" i="11"/>
  <c r="N1063" i="10"/>
  <c r="P1063" i="10"/>
  <c r="O1063" i="10"/>
  <c r="Q1063" i="10"/>
  <c r="P1063" i="9"/>
  <c r="O1063" i="9"/>
  <c r="N1063" i="9"/>
  <c r="Q1063" i="9"/>
  <c r="O1063" i="8"/>
  <c r="N1063" i="8"/>
  <c r="P1063" i="8"/>
  <c r="Q1063" i="8"/>
  <c r="Q1063" i="7"/>
  <c r="N1063" i="7"/>
  <c r="P1063" i="7"/>
  <c r="P1063" i="3" s="1"/>
  <c r="O1063" i="7"/>
  <c r="O1063" i="3" s="1"/>
  <c r="AB1088" i="11"/>
  <c r="AA1088" i="11"/>
  <c r="Z1088" i="11"/>
  <c r="Y1088" i="11"/>
  <c r="X1088" i="11"/>
  <c r="W1088" i="11"/>
  <c r="V1088" i="11"/>
  <c r="U1088" i="11"/>
  <c r="T1088" i="11"/>
  <c r="S1088" i="11"/>
  <c r="R1088" i="11"/>
  <c r="Q1088" i="11"/>
  <c r="P1088" i="11"/>
  <c r="O1088" i="11"/>
  <c r="N1088" i="11"/>
  <c r="M1088" i="11"/>
  <c r="AB1084" i="11"/>
  <c r="AA1084" i="11"/>
  <c r="Z1084" i="11"/>
  <c r="Y1084" i="11"/>
  <c r="X1084" i="11"/>
  <c r="W1084" i="11"/>
  <c r="V1084" i="11"/>
  <c r="U1084" i="11"/>
  <c r="T1084" i="11"/>
  <c r="S1084" i="11"/>
  <c r="R1084" i="11"/>
  <c r="Q1084" i="11"/>
  <c r="P1084" i="11"/>
  <c r="O1084" i="11"/>
  <c r="N1084" i="11"/>
  <c r="M1084" i="11"/>
  <c r="M1276" i="11" s="1"/>
  <c r="M1280" i="11" s="1"/>
  <c r="AC312" i="11"/>
  <c r="AB312" i="11"/>
  <c r="AA312" i="11"/>
  <c r="Z312" i="11"/>
  <c r="Y312" i="11"/>
  <c r="X312" i="11"/>
  <c r="W312" i="11"/>
  <c r="V312" i="11"/>
  <c r="U312" i="11"/>
  <c r="T312" i="11"/>
  <c r="S312" i="11"/>
  <c r="R312" i="11"/>
  <c r="Q312" i="11"/>
  <c r="P312" i="11"/>
  <c r="O312" i="11"/>
  <c r="N312" i="11"/>
  <c r="M312" i="11"/>
  <c r="AC308" i="11"/>
  <c r="AC500" i="11" s="1"/>
  <c r="AC504" i="11" s="1"/>
  <c r="AB308" i="11"/>
  <c r="AB500" i="11" s="1"/>
  <c r="AB504" i="11" s="1"/>
  <c r="AA308" i="11"/>
  <c r="AA500" i="11" s="1"/>
  <c r="AA504" i="11" s="1"/>
  <c r="Z308" i="11"/>
  <c r="Z500" i="11" s="1"/>
  <c r="Z504" i="11" s="1"/>
  <c r="Y308" i="11"/>
  <c r="Y500" i="11" s="1"/>
  <c r="Y504" i="11" s="1"/>
  <c r="X308" i="11"/>
  <c r="X500" i="11" s="1"/>
  <c r="X504" i="11" s="1"/>
  <c r="W308" i="11"/>
  <c r="W500" i="11" s="1"/>
  <c r="W504" i="11" s="1"/>
  <c r="V308" i="11"/>
  <c r="V500" i="11" s="1"/>
  <c r="V504" i="11" s="1"/>
  <c r="U308" i="11"/>
  <c r="U500" i="11" s="1"/>
  <c r="U504" i="11" s="1"/>
  <c r="T308" i="11"/>
  <c r="T500" i="11" s="1"/>
  <c r="T504" i="11" s="1"/>
  <c r="S308" i="11"/>
  <c r="S500" i="11" s="1"/>
  <c r="S504" i="11" s="1"/>
  <c r="R308" i="11"/>
  <c r="R500" i="11" s="1"/>
  <c r="R504" i="11" s="1"/>
  <c r="Q308" i="11"/>
  <c r="Q500" i="11" s="1"/>
  <c r="Q504" i="11" s="1"/>
  <c r="P308" i="11"/>
  <c r="P500" i="11" s="1"/>
  <c r="P504" i="11" s="1"/>
  <c r="O308" i="11"/>
  <c r="O500" i="11" s="1"/>
  <c r="O504" i="11" s="1"/>
  <c r="N308" i="11"/>
  <c r="N500" i="11" s="1"/>
  <c r="N504" i="11" s="1"/>
  <c r="M308" i="11"/>
  <c r="M500" i="11" s="1"/>
  <c r="M504" i="11" s="1"/>
  <c r="AB867" i="8"/>
  <c r="AA867" i="8"/>
  <c r="Z867" i="8"/>
  <c r="Y867" i="8"/>
  <c r="X867" i="8"/>
  <c r="W867" i="8"/>
  <c r="V867" i="8"/>
  <c r="U867" i="8"/>
  <c r="T867" i="8"/>
  <c r="S867" i="8"/>
  <c r="R867" i="8"/>
  <c r="Q867" i="8"/>
  <c r="P867" i="8"/>
  <c r="O867" i="8"/>
  <c r="N867" i="8"/>
  <c r="M867" i="8"/>
  <c r="T863" i="8"/>
  <c r="S863" i="8"/>
  <c r="R863" i="8"/>
  <c r="Q863" i="8"/>
  <c r="M863" i="8"/>
  <c r="AA1551" i="8"/>
  <c r="Y1551" i="8"/>
  <c r="W1551" i="8"/>
  <c r="U1551" i="8"/>
  <c r="S1551" i="8"/>
  <c r="Q1551" i="8"/>
  <c r="O1551" i="8"/>
  <c r="AB899" i="7"/>
  <c r="AA899" i="7"/>
  <c r="Z899" i="7"/>
  <c r="Y899" i="7"/>
  <c r="X899" i="7"/>
  <c r="W899" i="7"/>
  <c r="V899" i="7"/>
  <c r="U899" i="7"/>
  <c r="T899" i="7"/>
  <c r="S899" i="7"/>
  <c r="R899" i="7"/>
  <c r="Q899" i="7"/>
  <c r="P899" i="7"/>
  <c r="O899" i="7"/>
  <c r="N899" i="7"/>
  <c r="M899" i="7"/>
  <c r="AB895" i="7"/>
  <c r="AA895" i="7"/>
  <c r="Z895" i="7"/>
  <c r="Y895" i="7"/>
  <c r="X895" i="7"/>
  <c r="W895" i="7"/>
  <c r="V895" i="7"/>
  <c r="U895" i="7"/>
  <c r="T895" i="7"/>
  <c r="S895" i="7"/>
  <c r="R895" i="7"/>
  <c r="Q895" i="7"/>
  <c r="P895" i="7"/>
  <c r="O895" i="7"/>
  <c r="N895" i="7"/>
  <c r="M895" i="7"/>
  <c r="Q892" i="7"/>
  <c r="P892" i="7"/>
  <c r="O892" i="7"/>
  <c r="N892" i="7"/>
  <c r="M892" i="7"/>
  <c r="AB884" i="7"/>
  <c r="AA884" i="7"/>
  <c r="Z884" i="7"/>
  <c r="Y884" i="7"/>
  <c r="X884" i="7"/>
  <c r="W884" i="7"/>
  <c r="V884" i="7"/>
  <c r="U884" i="7"/>
  <c r="T884" i="7"/>
  <c r="S884" i="7"/>
  <c r="R884" i="7"/>
  <c r="Q884" i="7"/>
  <c r="P884" i="7"/>
  <c r="O884" i="7"/>
  <c r="N884" i="7"/>
  <c r="M884" i="7"/>
  <c r="AB877" i="7"/>
  <c r="AA877" i="7"/>
  <c r="Z877" i="7"/>
  <c r="Y877" i="7"/>
  <c r="X877" i="7"/>
  <c r="W877" i="7"/>
  <c r="V877" i="7"/>
  <c r="U877" i="7"/>
  <c r="T877" i="7"/>
  <c r="S877" i="7"/>
  <c r="R877" i="7"/>
  <c r="Q877" i="7"/>
  <c r="P877" i="7"/>
  <c r="O877" i="7"/>
  <c r="N877" i="7"/>
  <c r="M877" i="7"/>
  <c r="AB872" i="7"/>
  <c r="AA872" i="7"/>
  <c r="Z872" i="7"/>
  <c r="Y872" i="7"/>
  <c r="X872" i="7"/>
  <c r="W872" i="7"/>
  <c r="V872" i="7"/>
  <c r="U872" i="7"/>
  <c r="T872" i="7"/>
  <c r="S872" i="7"/>
  <c r="R872" i="7"/>
  <c r="Q872" i="7"/>
  <c r="P872" i="7"/>
  <c r="O872" i="7"/>
  <c r="N872" i="7"/>
  <c r="M872" i="7"/>
  <c r="AB867" i="7"/>
  <c r="AA867" i="7"/>
  <c r="Z867" i="7"/>
  <c r="Y867" i="7"/>
  <c r="X867" i="7"/>
  <c r="W867" i="7"/>
  <c r="V867" i="7"/>
  <c r="U867" i="7"/>
  <c r="T867" i="7"/>
  <c r="S867" i="7"/>
  <c r="R867" i="7"/>
  <c r="Q867" i="7"/>
  <c r="P867" i="7"/>
  <c r="O867" i="7"/>
  <c r="N867" i="7"/>
  <c r="M867" i="7"/>
  <c r="T863" i="7"/>
  <c r="S863" i="7"/>
  <c r="R863" i="7"/>
  <c r="Q863" i="7"/>
  <c r="M863" i="7"/>
  <c r="AB857" i="7"/>
  <c r="AA857" i="7"/>
  <c r="Z857" i="7"/>
  <c r="Y857" i="7"/>
  <c r="X857" i="7"/>
  <c r="W857" i="7"/>
  <c r="V857" i="7"/>
  <c r="U857" i="7"/>
  <c r="T857" i="7"/>
  <c r="S857" i="7"/>
  <c r="R857" i="7"/>
  <c r="Q857" i="7"/>
  <c r="P857" i="7"/>
  <c r="O857" i="7"/>
  <c r="N857" i="7"/>
  <c r="M857" i="7"/>
  <c r="AB854" i="7"/>
  <c r="AA854" i="7"/>
  <c r="Z854" i="7"/>
  <c r="Y854" i="7"/>
  <c r="X854" i="7"/>
  <c r="W854" i="7"/>
  <c r="V854" i="7"/>
  <c r="U854" i="7"/>
  <c r="T854" i="7"/>
  <c r="S854" i="7"/>
  <c r="R854" i="7"/>
  <c r="Q854" i="7"/>
  <c r="P854" i="7"/>
  <c r="O854" i="7"/>
  <c r="N854" i="7"/>
  <c r="M854" i="7"/>
  <c r="AB851" i="7"/>
  <c r="AA851" i="7"/>
  <c r="Z851" i="7"/>
  <c r="Y851" i="7"/>
  <c r="X851" i="7"/>
  <c r="W851" i="7"/>
  <c r="V851" i="7"/>
  <c r="U851" i="7"/>
  <c r="T851" i="7"/>
  <c r="S851" i="7"/>
  <c r="R851" i="7"/>
  <c r="Q851" i="7"/>
  <c r="P851" i="7"/>
  <c r="O851" i="7"/>
  <c r="N851" i="7"/>
  <c r="M851" i="7"/>
  <c r="AB848" i="7"/>
  <c r="AA848" i="7"/>
  <c r="Z848" i="7"/>
  <c r="Y848" i="7"/>
  <c r="X848" i="7"/>
  <c r="W848" i="7"/>
  <c r="V848" i="7"/>
  <c r="U848" i="7"/>
  <c r="T848" i="7"/>
  <c r="S848" i="7"/>
  <c r="R848" i="7"/>
  <c r="Q848" i="7"/>
  <c r="P848" i="7"/>
  <c r="O848" i="7"/>
  <c r="N848" i="7"/>
  <c r="M848" i="7"/>
  <c r="AB845" i="7"/>
  <c r="AA845" i="7"/>
  <c r="Z845" i="7"/>
  <c r="Y845" i="7"/>
  <c r="X845" i="7"/>
  <c r="W845" i="7"/>
  <c r="V845" i="7"/>
  <c r="U845" i="7"/>
  <c r="T845" i="7"/>
  <c r="S845" i="7"/>
  <c r="R845" i="7"/>
  <c r="Q845" i="7"/>
  <c r="P845" i="7"/>
  <c r="O845" i="7"/>
  <c r="N845" i="7"/>
  <c r="M845" i="7"/>
  <c r="AB833" i="7"/>
  <c r="AA833" i="7"/>
  <c r="Z833" i="7"/>
  <c r="Y833" i="7"/>
  <c r="X833" i="7"/>
  <c r="W833" i="7"/>
  <c r="V833" i="7"/>
  <c r="U833" i="7"/>
  <c r="T833" i="7"/>
  <c r="S833" i="7"/>
  <c r="R833" i="7"/>
  <c r="Q833" i="7"/>
  <c r="P833" i="7"/>
  <c r="O833" i="7"/>
  <c r="N833" i="7"/>
  <c r="M833" i="7"/>
  <c r="AB826" i="7"/>
  <c r="AA826" i="7"/>
  <c r="Z826" i="7"/>
  <c r="Y826" i="7"/>
  <c r="X826" i="7"/>
  <c r="W826" i="7"/>
  <c r="V826" i="7"/>
  <c r="U826" i="7"/>
  <c r="T826" i="7"/>
  <c r="S826" i="7"/>
  <c r="R826" i="7"/>
  <c r="Q826" i="7"/>
  <c r="P826" i="7"/>
  <c r="O826" i="7"/>
  <c r="N826" i="7"/>
  <c r="M826" i="7"/>
  <c r="AB823" i="7"/>
  <c r="AA823" i="7"/>
  <c r="Z823" i="7"/>
  <c r="Y823" i="7"/>
  <c r="X823" i="7"/>
  <c r="W823" i="7"/>
  <c r="V823" i="7"/>
  <c r="U823" i="7"/>
  <c r="T823" i="7"/>
  <c r="S823" i="7"/>
  <c r="R823" i="7"/>
  <c r="Q823" i="7"/>
  <c r="P823" i="7"/>
  <c r="O823" i="7"/>
  <c r="N823" i="7"/>
  <c r="M823" i="7"/>
  <c r="AB804" i="7"/>
  <c r="AA804" i="7"/>
  <c r="Z804" i="7"/>
  <c r="Y804" i="7"/>
  <c r="X804" i="7"/>
  <c r="W804" i="7"/>
  <c r="V804" i="7"/>
  <c r="U804" i="7"/>
  <c r="T804" i="7"/>
  <c r="S804" i="7"/>
  <c r="R804" i="7"/>
  <c r="Q804" i="7"/>
  <c r="P804" i="7"/>
  <c r="O804" i="7"/>
  <c r="M804" i="7"/>
  <c r="AB799" i="7"/>
  <c r="AA799" i="7"/>
  <c r="Z799" i="7"/>
  <c r="Y799" i="7"/>
  <c r="X799" i="7"/>
  <c r="W799" i="7"/>
  <c r="V799" i="7"/>
  <c r="U799" i="7"/>
  <c r="T799" i="7"/>
  <c r="S799" i="7"/>
  <c r="R799" i="7"/>
  <c r="Q799" i="7"/>
  <c r="P799" i="7"/>
  <c r="O799" i="7"/>
  <c r="N799" i="7"/>
  <c r="M799" i="7"/>
  <c r="AB794" i="7"/>
  <c r="AA794" i="7"/>
  <c r="Z794" i="7"/>
  <c r="Y794" i="7"/>
  <c r="X794" i="7"/>
  <c r="W794" i="7"/>
  <c r="V794" i="7"/>
  <c r="U794" i="7"/>
  <c r="T794" i="7"/>
  <c r="S794" i="7"/>
  <c r="R794" i="7"/>
  <c r="Q794" i="7"/>
  <c r="P794" i="7"/>
  <c r="O794" i="7"/>
  <c r="N794" i="7"/>
  <c r="M794" i="7"/>
  <c r="AB786" i="7"/>
  <c r="AB1551" i="7" s="1"/>
  <c r="AA786" i="7"/>
  <c r="AA1551" i="7" s="1"/>
  <c r="Z786" i="7"/>
  <c r="Y786" i="7"/>
  <c r="X786" i="7"/>
  <c r="X1551" i="7" s="1"/>
  <c r="W786" i="7"/>
  <c r="V786" i="7"/>
  <c r="U786" i="7"/>
  <c r="T786" i="7"/>
  <c r="T1551" i="7" s="1"/>
  <c r="S786" i="7"/>
  <c r="S1551" i="7" s="1"/>
  <c r="R786" i="7"/>
  <c r="Q786" i="7"/>
  <c r="P786" i="7"/>
  <c r="P1551" i="7" s="1"/>
  <c r="O786" i="7"/>
  <c r="N786" i="7"/>
  <c r="M786" i="7"/>
  <c r="AC772" i="7"/>
  <c r="AB772" i="7"/>
  <c r="AA772" i="7"/>
  <c r="Z772" i="7"/>
  <c r="Y772" i="7"/>
  <c r="X772" i="7"/>
  <c r="W772" i="7"/>
  <c r="V772" i="7"/>
  <c r="U772" i="7"/>
  <c r="T772" i="7"/>
  <c r="S772" i="7"/>
  <c r="R772" i="7"/>
  <c r="Q772" i="7"/>
  <c r="P772" i="7"/>
  <c r="O772" i="7"/>
  <c r="N772" i="7"/>
  <c r="M763" i="7"/>
  <c r="M755" i="7"/>
  <c r="M747" i="7"/>
  <c r="M738" i="7"/>
  <c r="AC734" i="7"/>
  <c r="AB734" i="7"/>
  <c r="AA734" i="7"/>
  <c r="Z734" i="7"/>
  <c r="Y734" i="7"/>
  <c r="X734" i="7"/>
  <c r="W734" i="7"/>
  <c r="V734" i="7"/>
  <c r="U734" i="7"/>
  <c r="T734" i="7"/>
  <c r="S734" i="7"/>
  <c r="R734" i="7"/>
  <c r="Q734" i="7"/>
  <c r="P734" i="7"/>
  <c r="O734" i="7"/>
  <c r="N734" i="7"/>
  <c r="M734" i="7"/>
  <c r="AC731" i="7"/>
  <c r="AB731" i="7"/>
  <c r="AA731" i="7"/>
  <c r="Z731" i="7"/>
  <c r="Y731" i="7"/>
  <c r="X731" i="7"/>
  <c r="W731" i="7"/>
  <c r="V731" i="7"/>
  <c r="U731" i="7"/>
  <c r="T731" i="7"/>
  <c r="S731" i="7"/>
  <c r="R731" i="7"/>
  <c r="Q731" i="7"/>
  <c r="P731" i="7"/>
  <c r="O731" i="7"/>
  <c r="N731" i="7"/>
  <c r="M731" i="7"/>
  <c r="AC728" i="7"/>
  <c r="AB728" i="7"/>
  <c r="AA728" i="7"/>
  <c r="Z728" i="7"/>
  <c r="Y728" i="7"/>
  <c r="X728" i="7"/>
  <c r="W728" i="7"/>
  <c r="V728" i="7"/>
  <c r="U728" i="7"/>
  <c r="T728" i="7"/>
  <c r="S728" i="7"/>
  <c r="R728" i="7"/>
  <c r="Q728" i="7"/>
  <c r="P728" i="7"/>
  <c r="O728" i="7"/>
  <c r="N728" i="7"/>
  <c r="M728" i="7"/>
  <c r="AC725" i="7"/>
  <c r="AB725" i="7"/>
  <c r="AA725" i="7"/>
  <c r="Z725" i="7"/>
  <c r="Y725" i="7"/>
  <c r="X725" i="7"/>
  <c r="W725" i="7"/>
  <c r="V725" i="7"/>
  <c r="U725" i="7"/>
  <c r="T725" i="7"/>
  <c r="S725" i="7"/>
  <c r="R725" i="7"/>
  <c r="Q725" i="7"/>
  <c r="P725" i="7"/>
  <c r="O725" i="7"/>
  <c r="N725" i="7"/>
  <c r="M725" i="7"/>
  <c r="AC722" i="7"/>
  <c r="AB722" i="7"/>
  <c r="AA722" i="7"/>
  <c r="Z722" i="7"/>
  <c r="Y722" i="7"/>
  <c r="X722" i="7"/>
  <c r="W722" i="7"/>
  <c r="V722" i="7"/>
  <c r="U722" i="7"/>
  <c r="T722" i="7"/>
  <c r="S722" i="7"/>
  <c r="R722" i="7"/>
  <c r="Q722" i="7"/>
  <c r="P722" i="7"/>
  <c r="O722" i="7"/>
  <c r="N722" i="7"/>
  <c r="M722" i="7"/>
  <c r="AC704" i="7"/>
  <c r="AB704" i="7"/>
  <c r="AA704" i="7"/>
  <c r="Z704" i="7"/>
  <c r="Y704" i="7"/>
  <c r="X704" i="7"/>
  <c r="W704" i="7"/>
  <c r="V704" i="7"/>
  <c r="U704" i="7"/>
  <c r="T704" i="7"/>
  <c r="S704" i="7"/>
  <c r="R704" i="7"/>
  <c r="Q704" i="7"/>
  <c r="P704" i="7"/>
  <c r="O704" i="7"/>
  <c r="N704" i="7"/>
  <c r="M704" i="7"/>
  <c r="AC701" i="7"/>
  <c r="AB701" i="7"/>
  <c r="AA701" i="7"/>
  <c r="Z701" i="7"/>
  <c r="Y701" i="7"/>
  <c r="X701" i="7"/>
  <c r="W701" i="7"/>
  <c r="V701" i="7"/>
  <c r="U701" i="7"/>
  <c r="T701" i="7"/>
  <c r="S701" i="7"/>
  <c r="R701" i="7"/>
  <c r="Q701" i="7"/>
  <c r="P701" i="7"/>
  <c r="O701" i="7"/>
  <c r="N701" i="7"/>
  <c r="M701" i="7"/>
  <c r="AC697" i="7"/>
  <c r="AB697" i="7"/>
  <c r="AA697" i="7"/>
  <c r="Z697" i="7"/>
  <c r="Y697" i="7"/>
  <c r="X697" i="7"/>
  <c r="W697" i="7"/>
  <c r="V697" i="7"/>
  <c r="U697" i="7"/>
  <c r="T697" i="7"/>
  <c r="S697" i="7"/>
  <c r="R697" i="7"/>
  <c r="Q697" i="7"/>
  <c r="P697" i="7"/>
  <c r="O697" i="7"/>
  <c r="N697" i="7"/>
  <c r="M697" i="7"/>
  <c r="AC694" i="7"/>
  <c r="AB694" i="7"/>
  <c r="AA694" i="7"/>
  <c r="Z694" i="7"/>
  <c r="Y694" i="7"/>
  <c r="X694" i="7"/>
  <c r="W694" i="7"/>
  <c r="V694" i="7"/>
  <c r="U694" i="7"/>
  <c r="T694" i="7"/>
  <c r="S694" i="7"/>
  <c r="R694" i="7"/>
  <c r="Q694" i="7"/>
  <c r="P694" i="7"/>
  <c r="O694" i="7"/>
  <c r="N694" i="7"/>
  <c r="M694" i="7"/>
  <c r="AC689" i="7"/>
  <c r="AB689" i="7"/>
  <c r="AA689" i="7"/>
  <c r="Z689" i="7"/>
  <c r="Y689" i="7"/>
  <c r="X689" i="7"/>
  <c r="W689" i="7"/>
  <c r="V689" i="7"/>
  <c r="U689" i="7"/>
  <c r="T689" i="7"/>
  <c r="S689" i="7"/>
  <c r="R689" i="7"/>
  <c r="Q689" i="7"/>
  <c r="P689" i="7"/>
  <c r="O689" i="7"/>
  <c r="N689" i="7"/>
  <c r="M689" i="7"/>
  <c r="AC685" i="7"/>
  <c r="AB685" i="7"/>
  <c r="AA685" i="7"/>
  <c r="Z685" i="7"/>
  <c r="Y685" i="7"/>
  <c r="X685" i="7"/>
  <c r="W685" i="7"/>
  <c r="V685" i="7"/>
  <c r="U685" i="7"/>
  <c r="T685" i="7"/>
  <c r="S685" i="7"/>
  <c r="R685" i="7"/>
  <c r="Q685" i="7"/>
  <c r="P685" i="7"/>
  <c r="O685" i="7"/>
  <c r="N685" i="7"/>
  <c r="M685" i="7"/>
  <c r="AC681" i="7"/>
  <c r="AB681" i="7"/>
  <c r="AA681" i="7"/>
  <c r="Z681" i="7"/>
  <c r="Y681" i="7"/>
  <c r="X681" i="7"/>
  <c r="W681" i="7"/>
  <c r="V681" i="7"/>
  <c r="U681" i="7"/>
  <c r="T681" i="7"/>
  <c r="S681" i="7"/>
  <c r="R681" i="7"/>
  <c r="Q681" i="7"/>
  <c r="P681" i="7"/>
  <c r="O681" i="7"/>
  <c r="N681" i="7"/>
  <c r="M681" i="7"/>
  <c r="AC675" i="7"/>
  <c r="AB675" i="7"/>
  <c r="AA675" i="7"/>
  <c r="Z675" i="7"/>
  <c r="Y675" i="7"/>
  <c r="X675" i="7"/>
  <c r="W675" i="7"/>
  <c r="V675" i="7"/>
  <c r="U675" i="7"/>
  <c r="T675" i="7"/>
  <c r="S675" i="7"/>
  <c r="R675" i="7"/>
  <c r="Q675" i="7"/>
  <c r="P675" i="7"/>
  <c r="O675" i="7"/>
  <c r="N675" i="7"/>
  <c r="M675" i="7"/>
  <c r="AC665" i="7"/>
  <c r="AB665" i="7"/>
  <c r="AA665" i="7"/>
  <c r="Z665" i="7"/>
  <c r="Y665" i="7"/>
  <c r="X665" i="7"/>
  <c r="W665" i="7"/>
  <c r="V665" i="7"/>
  <c r="U665" i="7"/>
  <c r="T665" i="7"/>
  <c r="S665" i="7"/>
  <c r="R665" i="7"/>
  <c r="Q665" i="7"/>
  <c r="P665" i="7"/>
  <c r="O665" i="7"/>
  <c r="N665" i="7"/>
  <c r="M665" i="7"/>
  <c r="AC656" i="7"/>
  <c r="AB656" i="7"/>
  <c r="AA656" i="7"/>
  <c r="Z656" i="7"/>
  <c r="Y656" i="7"/>
  <c r="X656" i="7"/>
  <c r="W656" i="7"/>
  <c r="V656" i="7"/>
  <c r="U656" i="7"/>
  <c r="T656" i="7"/>
  <c r="S656" i="7"/>
  <c r="R656" i="7"/>
  <c r="Q656" i="7"/>
  <c r="P656" i="7"/>
  <c r="O656" i="7"/>
  <c r="N656" i="7"/>
  <c r="M656" i="7"/>
  <c r="AC653" i="7"/>
  <c r="AB653" i="7"/>
  <c r="AA653" i="7"/>
  <c r="Z653" i="7"/>
  <c r="Y653" i="7"/>
  <c r="X653" i="7"/>
  <c r="W653" i="7"/>
  <c r="V653" i="7"/>
  <c r="U653" i="7"/>
  <c r="T653" i="7"/>
  <c r="S653" i="7"/>
  <c r="R653" i="7"/>
  <c r="Q653" i="7"/>
  <c r="P653" i="7"/>
  <c r="O653" i="7"/>
  <c r="N653" i="7"/>
  <c r="M653" i="7"/>
  <c r="AC647" i="7"/>
  <c r="AB647" i="7"/>
  <c r="AA647" i="7"/>
  <c r="Z647" i="7"/>
  <c r="Y647" i="7"/>
  <c r="X647" i="7"/>
  <c r="W647" i="7"/>
  <c r="V647" i="7"/>
  <c r="U647" i="7"/>
  <c r="T647" i="7"/>
  <c r="S647" i="7"/>
  <c r="R647" i="7"/>
  <c r="Q647" i="7"/>
  <c r="P647" i="7"/>
  <c r="O647" i="7"/>
  <c r="N647" i="7"/>
  <c r="M647" i="7"/>
  <c r="AC644" i="7"/>
  <c r="AB644" i="7"/>
  <c r="AA644" i="7"/>
  <c r="Z644" i="7"/>
  <c r="Y644" i="7"/>
  <c r="X644" i="7"/>
  <c r="W644" i="7"/>
  <c r="V644" i="7"/>
  <c r="U644" i="7"/>
  <c r="T644" i="7"/>
  <c r="S644" i="7"/>
  <c r="R644" i="7"/>
  <c r="Q644" i="7"/>
  <c r="P644" i="7"/>
  <c r="O644" i="7"/>
  <c r="N644" i="7"/>
  <c r="M644" i="7"/>
  <c r="AC641" i="7"/>
  <c r="AB641" i="7"/>
  <c r="AA641" i="7"/>
  <c r="Z641" i="7"/>
  <c r="Y641" i="7"/>
  <c r="X641" i="7"/>
  <c r="W641" i="7"/>
  <c r="V641" i="7"/>
  <c r="U641" i="7"/>
  <c r="T641" i="7"/>
  <c r="S641" i="7"/>
  <c r="R641" i="7"/>
  <c r="Q641" i="7"/>
  <c r="P641" i="7"/>
  <c r="O641" i="7"/>
  <c r="N641" i="7"/>
  <c r="M641" i="7"/>
  <c r="AC638" i="7"/>
  <c r="AB638" i="7"/>
  <c r="AA638" i="7"/>
  <c r="Z638" i="7"/>
  <c r="Y638" i="7"/>
  <c r="X638" i="7"/>
  <c r="W638" i="7"/>
  <c r="V638" i="7"/>
  <c r="U638" i="7"/>
  <c r="T638" i="7"/>
  <c r="S638" i="7"/>
  <c r="R638" i="7"/>
  <c r="Q638" i="7"/>
  <c r="P638" i="7"/>
  <c r="O638" i="7"/>
  <c r="N638" i="7"/>
  <c r="M638" i="7"/>
  <c r="AC633" i="7"/>
  <c r="AB633" i="7"/>
  <c r="AA633" i="7"/>
  <c r="Z633" i="7"/>
  <c r="Y633" i="7"/>
  <c r="X633" i="7"/>
  <c r="W633" i="7"/>
  <c r="V633" i="7"/>
  <c r="U633" i="7"/>
  <c r="T633" i="7"/>
  <c r="S633" i="7"/>
  <c r="R633" i="7"/>
  <c r="Q633" i="7"/>
  <c r="P633" i="7"/>
  <c r="O633" i="7"/>
  <c r="N633" i="7"/>
  <c r="M633" i="7"/>
  <c r="AC626" i="7"/>
  <c r="AB626" i="7"/>
  <c r="AA626" i="7"/>
  <c r="Z626" i="7"/>
  <c r="Y626" i="7"/>
  <c r="X626" i="7"/>
  <c r="W626" i="7"/>
  <c r="V626" i="7"/>
  <c r="U626" i="7"/>
  <c r="T626" i="7"/>
  <c r="S626" i="7"/>
  <c r="R626" i="7"/>
  <c r="Q626" i="7"/>
  <c r="P626" i="7"/>
  <c r="O626" i="7"/>
  <c r="N626" i="7"/>
  <c r="M626" i="7"/>
  <c r="AC623" i="7"/>
  <c r="AB623" i="7"/>
  <c r="AA623" i="7"/>
  <c r="Z623" i="7"/>
  <c r="Y623" i="7"/>
  <c r="X623" i="7"/>
  <c r="W623" i="7"/>
  <c r="V623" i="7"/>
  <c r="U623" i="7"/>
  <c r="T623" i="7"/>
  <c r="S623" i="7"/>
  <c r="R623" i="7"/>
  <c r="Q623" i="7"/>
  <c r="P623" i="7"/>
  <c r="O623" i="7"/>
  <c r="N623" i="7"/>
  <c r="M623" i="7"/>
  <c r="AC619" i="7"/>
  <c r="AB619" i="7"/>
  <c r="AA619" i="7"/>
  <c r="Z619" i="7"/>
  <c r="Y619" i="7"/>
  <c r="X619" i="7"/>
  <c r="W619" i="7"/>
  <c r="V619" i="7"/>
  <c r="U619" i="7"/>
  <c r="T619" i="7"/>
  <c r="S619" i="7"/>
  <c r="R619" i="7"/>
  <c r="Q619" i="7"/>
  <c r="P619" i="7"/>
  <c r="O619" i="7"/>
  <c r="N619" i="7"/>
  <c r="M619" i="7"/>
  <c r="AC603" i="7"/>
  <c r="AB603" i="7"/>
  <c r="AA603" i="7"/>
  <c r="Z603" i="7"/>
  <c r="Y603" i="7"/>
  <c r="X603" i="7"/>
  <c r="W603" i="7"/>
  <c r="V603" i="7"/>
  <c r="U603" i="7"/>
  <c r="T603" i="7"/>
  <c r="S603" i="7"/>
  <c r="R603" i="7"/>
  <c r="Q603" i="7"/>
  <c r="P603" i="7"/>
  <c r="O603" i="7"/>
  <c r="N603" i="7"/>
  <c r="M603" i="7"/>
  <c r="AC592" i="7"/>
  <c r="AB592" i="7"/>
  <c r="AA592" i="7"/>
  <c r="Z592" i="7"/>
  <c r="Y592" i="7"/>
  <c r="X592" i="7"/>
  <c r="W592" i="7"/>
  <c r="V592" i="7"/>
  <c r="U592" i="7"/>
  <c r="T592" i="7"/>
  <c r="S592" i="7"/>
  <c r="R592" i="7"/>
  <c r="Q592" i="7"/>
  <c r="P592" i="7"/>
  <c r="O592" i="7"/>
  <c r="N592" i="7"/>
  <c r="M592" i="7"/>
  <c r="M582" i="7"/>
  <c r="AC575" i="7"/>
  <c r="AB575" i="7"/>
  <c r="AA575" i="7"/>
  <c r="Z575" i="7"/>
  <c r="Y575" i="7"/>
  <c r="X575" i="7"/>
  <c r="W575" i="7"/>
  <c r="V575" i="7"/>
  <c r="U575" i="7"/>
  <c r="T575" i="7"/>
  <c r="S575" i="7"/>
  <c r="R575" i="7"/>
  <c r="Q575" i="7"/>
  <c r="P575" i="7"/>
  <c r="O575" i="7"/>
  <c r="N575" i="7"/>
  <c r="M575" i="7"/>
  <c r="AC572" i="7"/>
  <c r="AB572" i="7"/>
  <c r="AA572" i="7"/>
  <c r="Z572" i="7"/>
  <c r="Y572" i="7"/>
  <c r="X572" i="7"/>
  <c r="W572" i="7"/>
  <c r="V572" i="7"/>
  <c r="U572" i="7"/>
  <c r="T572" i="7"/>
  <c r="S572" i="7"/>
  <c r="R572" i="7"/>
  <c r="Q572" i="7"/>
  <c r="P572" i="7"/>
  <c r="O572" i="7"/>
  <c r="N572" i="7"/>
  <c r="M572" i="7"/>
  <c r="AC566" i="7"/>
  <c r="AB566" i="7"/>
  <c r="AA566" i="7"/>
  <c r="Z566" i="7"/>
  <c r="Y566" i="7"/>
  <c r="X566" i="7"/>
  <c r="W566" i="7"/>
  <c r="V566" i="7"/>
  <c r="U566" i="7"/>
  <c r="T566" i="7"/>
  <c r="S566" i="7"/>
  <c r="R566" i="7"/>
  <c r="Q566" i="7"/>
  <c r="P566" i="7"/>
  <c r="O566" i="7"/>
  <c r="N566" i="7"/>
  <c r="M566" i="7"/>
  <c r="AC563" i="7"/>
  <c r="AB563" i="7"/>
  <c r="AA563" i="7"/>
  <c r="Z563" i="7"/>
  <c r="Y563" i="7"/>
  <c r="X563" i="7"/>
  <c r="W563" i="7"/>
  <c r="V563" i="7"/>
  <c r="U563" i="7"/>
  <c r="T563" i="7"/>
  <c r="S563" i="7"/>
  <c r="R563" i="7"/>
  <c r="Q563" i="7"/>
  <c r="P563" i="7"/>
  <c r="O563" i="7"/>
  <c r="N563" i="7"/>
  <c r="M563" i="7"/>
  <c r="AC555" i="7"/>
  <c r="AB555" i="7"/>
  <c r="AA555" i="7"/>
  <c r="Z555" i="7"/>
  <c r="Y555" i="7"/>
  <c r="X555" i="7"/>
  <c r="W555" i="7"/>
  <c r="V555" i="7"/>
  <c r="U555" i="7"/>
  <c r="T555" i="7"/>
  <c r="S555" i="7"/>
  <c r="R555" i="7"/>
  <c r="Q555" i="7"/>
  <c r="P555" i="7"/>
  <c r="O555" i="7"/>
  <c r="N555" i="7"/>
  <c r="M555" i="7"/>
  <c r="AC552" i="7"/>
  <c r="AB552" i="7"/>
  <c r="AA552" i="7"/>
  <c r="Z552" i="7"/>
  <c r="Y552" i="7"/>
  <c r="X552" i="7"/>
  <c r="W552" i="7"/>
  <c r="V552" i="7"/>
  <c r="U552" i="7"/>
  <c r="T552" i="7"/>
  <c r="S552" i="7"/>
  <c r="R552" i="7"/>
  <c r="Q552" i="7"/>
  <c r="P552" i="7"/>
  <c r="O552" i="7"/>
  <c r="N552" i="7"/>
  <c r="M552" i="7"/>
  <c r="AC545" i="7"/>
  <c r="AB545" i="7"/>
  <c r="AA545" i="7"/>
  <c r="Z545" i="7"/>
  <c r="Y545" i="7"/>
  <c r="X545" i="7"/>
  <c r="W545" i="7"/>
  <c r="V545" i="7"/>
  <c r="U545" i="7"/>
  <c r="T545" i="7"/>
  <c r="S545" i="7"/>
  <c r="R545" i="7"/>
  <c r="Q545" i="7"/>
  <c r="P545" i="7"/>
  <c r="O545" i="7"/>
  <c r="N545" i="7"/>
  <c r="M545" i="7"/>
  <c r="AC541" i="7"/>
  <c r="AB541" i="7"/>
  <c r="AA541" i="7"/>
  <c r="Z541" i="7"/>
  <c r="Y541" i="7"/>
  <c r="X541" i="7"/>
  <c r="W541" i="7"/>
  <c r="V541" i="7"/>
  <c r="U541" i="7"/>
  <c r="T541" i="7"/>
  <c r="S541" i="7"/>
  <c r="R541" i="7"/>
  <c r="Q541" i="7"/>
  <c r="P541" i="7"/>
  <c r="O541" i="7"/>
  <c r="N541" i="7"/>
  <c r="M541" i="7"/>
  <c r="AC538" i="7"/>
  <c r="AB538" i="7"/>
  <c r="AA538" i="7"/>
  <c r="Z538" i="7"/>
  <c r="Y538" i="7"/>
  <c r="X538" i="7"/>
  <c r="W538" i="7"/>
  <c r="V538" i="7"/>
  <c r="U538" i="7"/>
  <c r="T538" i="7"/>
  <c r="S538" i="7"/>
  <c r="R538" i="7"/>
  <c r="Q538" i="7"/>
  <c r="P538" i="7"/>
  <c r="O538" i="7"/>
  <c r="N538" i="7"/>
  <c r="M538" i="7"/>
  <c r="AC533" i="7"/>
  <c r="AB533" i="7"/>
  <c r="AA533" i="7"/>
  <c r="Z533" i="7"/>
  <c r="Y533" i="7"/>
  <c r="X533" i="7"/>
  <c r="W533" i="7"/>
  <c r="V533" i="7"/>
  <c r="U533" i="7"/>
  <c r="T533" i="7"/>
  <c r="S533" i="7"/>
  <c r="R533" i="7"/>
  <c r="Q533" i="7"/>
  <c r="P533" i="7"/>
  <c r="O533" i="7"/>
  <c r="N533" i="7"/>
  <c r="M533" i="7"/>
  <c r="AC529" i="7"/>
  <c r="AB529" i="7"/>
  <c r="AA529" i="7"/>
  <c r="Z529" i="7"/>
  <c r="Y529" i="7"/>
  <c r="X529" i="7"/>
  <c r="W529" i="7"/>
  <c r="V529" i="7"/>
  <c r="U529" i="7"/>
  <c r="T529" i="7"/>
  <c r="S529" i="7"/>
  <c r="R529" i="7"/>
  <c r="Q529" i="7"/>
  <c r="P529" i="7"/>
  <c r="O529" i="7"/>
  <c r="N529" i="7"/>
  <c r="M529" i="7"/>
  <c r="AC525" i="7"/>
  <c r="AB525" i="7"/>
  <c r="AA525" i="7"/>
  <c r="Z525" i="7"/>
  <c r="Y525" i="7"/>
  <c r="X525" i="7"/>
  <c r="W525" i="7"/>
  <c r="V525" i="7"/>
  <c r="U525" i="7"/>
  <c r="T525" i="7"/>
  <c r="S525" i="7"/>
  <c r="R525" i="7"/>
  <c r="Q525" i="7"/>
  <c r="P525" i="7"/>
  <c r="O525" i="7"/>
  <c r="N525" i="7"/>
  <c r="M525" i="7"/>
  <c r="AC519" i="7"/>
  <c r="AB519" i="7"/>
  <c r="AA519" i="7"/>
  <c r="Z519" i="7"/>
  <c r="Y519" i="7"/>
  <c r="X519" i="7"/>
  <c r="W519" i="7"/>
  <c r="V519" i="7"/>
  <c r="U519" i="7"/>
  <c r="T519" i="7"/>
  <c r="S519" i="7"/>
  <c r="R519" i="7"/>
  <c r="Q519" i="7"/>
  <c r="P519" i="7"/>
  <c r="O519" i="7"/>
  <c r="N519" i="7"/>
  <c r="M519" i="7"/>
  <c r="AC489" i="7"/>
  <c r="AB489" i="7"/>
  <c r="AA489" i="7"/>
  <c r="Z489" i="7"/>
  <c r="Y489" i="7"/>
  <c r="X489" i="7"/>
  <c r="W489" i="7"/>
  <c r="V489" i="7"/>
  <c r="U489" i="7"/>
  <c r="T489" i="7"/>
  <c r="S489" i="7"/>
  <c r="R489" i="7"/>
  <c r="Q489" i="7"/>
  <c r="P489" i="7"/>
  <c r="O489" i="7"/>
  <c r="N489" i="7"/>
  <c r="AC486" i="7"/>
  <c r="AB486" i="7"/>
  <c r="AA486" i="7"/>
  <c r="Z486" i="7"/>
  <c r="Y486" i="7"/>
  <c r="X486" i="7"/>
  <c r="W486" i="7"/>
  <c r="V486" i="7"/>
  <c r="U486" i="7"/>
  <c r="T486" i="7"/>
  <c r="S486" i="7"/>
  <c r="R486" i="7"/>
  <c r="Q486" i="7"/>
  <c r="P486" i="7"/>
  <c r="O486" i="7"/>
  <c r="N486" i="7"/>
  <c r="AC482" i="7"/>
  <c r="AB482" i="7"/>
  <c r="AA482" i="7"/>
  <c r="Z482" i="7"/>
  <c r="Y482" i="7"/>
  <c r="X482" i="7"/>
  <c r="W482" i="7"/>
  <c r="V482" i="7"/>
  <c r="U482" i="7"/>
  <c r="T482" i="7"/>
  <c r="S482" i="7"/>
  <c r="R482" i="7"/>
  <c r="Q482" i="7"/>
  <c r="P482" i="7"/>
  <c r="O482" i="7"/>
  <c r="N482" i="7"/>
  <c r="AC475" i="7"/>
  <c r="AB475" i="7"/>
  <c r="AA475" i="7"/>
  <c r="Z475" i="7"/>
  <c r="Y475" i="7"/>
  <c r="X475" i="7"/>
  <c r="W475" i="7"/>
  <c r="V475" i="7"/>
  <c r="U475" i="7"/>
  <c r="T475" i="7"/>
  <c r="S475" i="7"/>
  <c r="R475" i="7"/>
  <c r="Q475" i="7"/>
  <c r="P475" i="7"/>
  <c r="O475" i="7"/>
  <c r="N475" i="7"/>
  <c r="AC472" i="7"/>
  <c r="AB472" i="7"/>
  <c r="AA472" i="7"/>
  <c r="Z472" i="7"/>
  <c r="Y472" i="7"/>
  <c r="X472" i="7"/>
  <c r="W472" i="7"/>
  <c r="V472" i="7"/>
  <c r="U472" i="7"/>
  <c r="T472" i="7"/>
  <c r="S472" i="7"/>
  <c r="R472" i="7"/>
  <c r="Q472" i="7"/>
  <c r="P472" i="7"/>
  <c r="O472" i="7"/>
  <c r="N472" i="7"/>
  <c r="AC466" i="7"/>
  <c r="AB466" i="7"/>
  <c r="AA466" i="7"/>
  <c r="Z466" i="7"/>
  <c r="Y466" i="7"/>
  <c r="X466" i="7"/>
  <c r="W466" i="7"/>
  <c r="V466" i="7"/>
  <c r="U466" i="7"/>
  <c r="T466" i="7"/>
  <c r="S466" i="7"/>
  <c r="R466" i="7"/>
  <c r="Q466" i="7"/>
  <c r="P466" i="7"/>
  <c r="O466" i="7"/>
  <c r="N466" i="7"/>
  <c r="AC463" i="7"/>
  <c r="AB463" i="7"/>
  <c r="AA463" i="7"/>
  <c r="Z463" i="7"/>
  <c r="Y463" i="7"/>
  <c r="X463" i="7"/>
  <c r="W463" i="7"/>
  <c r="V463" i="7"/>
  <c r="U463" i="7"/>
  <c r="T463" i="7"/>
  <c r="S463" i="7"/>
  <c r="R463" i="7"/>
  <c r="Q463" i="7"/>
  <c r="P463" i="7"/>
  <c r="O463" i="7"/>
  <c r="N463" i="7"/>
  <c r="AC455" i="7"/>
  <c r="AB455" i="7"/>
  <c r="AA455" i="7"/>
  <c r="Z455" i="7"/>
  <c r="Y455" i="7"/>
  <c r="X455" i="7"/>
  <c r="W455" i="7"/>
  <c r="V455" i="7"/>
  <c r="U455" i="7"/>
  <c r="T455" i="7"/>
  <c r="S455" i="7"/>
  <c r="R455" i="7"/>
  <c r="P455" i="7"/>
  <c r="O455" i="7"/>
  <c r="N455" i="7"/>
  <c r="AC452" i="7"/>
  <c r="AB452" i="7"/>
  <c r="AA452" i="7"/>
  <c r="Z452" i="7"/>
  <c r="Y452" i="7"/>
  <c r="X452" i="7"/>
  <c r="W452" i="7"/>
  <c r="V452" i="7"/>
  <c r="U452" i="7"/>
  <c r="T452" i="7"/>
  <c r="S452" i="7"/>
  <c r="R452" i="7"/>
  <c r="Q452" i="7"/>
  <c r="P452" i="7"/>
  <c r="O452" i="7"/>
  <c r="N452" i="7"/>
  <c r="AC445" i="7"/>
  <c r="AB445" i="7"/>
  <c r="AA445" i="7"/>
  <c r="Z445" i="7"/>
  <c r="Y445" i="7"/>
  <c r="X445" i="7"/>
  <c r="W445" i="7"/>
  <c r="V445" i="7"/>
  <c r="U445" i="7"/>
  <c r="T445" i="7"/>
  <c r="S445" i="7"/>
  <c r="R445" i="7"/>
  <c r="Q445" i="7"/>
  <c r="P445" i="7"/>
  <c r="O445" i="7"/>
  <c r="N445" i="7"/>
  <c r="AC441" i="7"/>
  <c r="AB441" i="7"/>
  <c r="AA441" i="7"/>
  <c r="Z441" i="7"/>
  <c r="Y441" i="7"/>
  <c r="X441" i="7"/>
  <c r="W441" i="7"/>
  <c r="V441" i="7"/>
  <c r="U441" i="7"/>
  <c r="T441" i="7"/>
  <c r="S441" i="7"/>
  <c r="R441" i="7"/>
  <c r="Q441" i="7"/>
  <c r="P441" i="7"/>
  <c r="O441" i="7"/>
  <c r="N441" i="7"/>
  <c r="AC438" i="7"/>
  <c r="AB438" i="7"/>
  <c r="AA438" i="7"/>
  <c r="Z438" i="7"/>
  <c r="Y438" i="7"/>
  <c r="X438" i="7"/>
  <c r="W438" i="7"/>
  <c r="V438" i="7"/>
  <c r="U438" i="7"/>
  <c r="T438" i="7"/>
  <c r="S438" i="7"/>
  <c r="R438" i="7"/>
  <c r="Q438" i="7"/>
  <c r="P438" i="7"/>
  <c r="O438" i="7"/>
  <c r="N438" i="7"/>
  <c r="AC433" i="7"/>
  <c r="AB433" i="7"/>
  <c r="AA433" i="7"/>
  <c r="Z433" i="7"/>
  <c r="Y433" i="7"/>
  <c r="X433" i="7"/>
  <c r="W433" i="7"/>
  <c r="V433" i="7"/>
  <c r="U433" i="7"/>
  <c r="T433" i="7"/>
  <c r="S433" i="7"/>
  <c r="R433" i="7"/>
  <c r="Q433" i="7"/>
  <c r="P433" i="7"/>
  <c r="O433" i="7"/>
  <c r="N433" i="7"/>
  <c r="AC429" i="7"/>
  <c r="AB429" i="7"/>
  <c r="AA429" i="7"/>
  <c r="Z429" i="7"/>
  <c r="Y429" i="7"/>
  <c r="X429" i="7"/>
  <c r="W429" i="7"/>
  <c r="V429" i="7"/>
  <c r="U429" i="7"/>
  <c r="T429" i="7"/>
  <c r="S429" i="7"/>
  <c r="R429" i="7"/>
  <c r="Q429" i="7"/>
  <c r="P429" i="7"/>
  <c r="O429" i="7"/>
  <c r="N429" i="7"/>
  <c r="AC425" i="7"/>
  <c r="AB425" i="7"/>
  <c r="AA425" i="7"/>
  <c r="Z425" i="7"/>
  <c r="Y425" i="7"/>
  <c r="X425" i="7"/>
  <c r="W425" i="7"/>
  <c r="V425" i="7"/>
  <c r="U425" i="7"/>
  <c r="T425" i="7"/>
  <c r="S425" i="7"/>
  <c r="R425" i="7"/>
  <c r="Q425" i="7"/>
  <c r="P425" i="7"/>
  <c r="O425" i="7"/>
  <c r="N425" i="7"/>
  <c r="AC419" i="7"/>
  <c r="AB419" i="7"/>
  <c r="AA419" i="7"/>
  <c r="Z419" i="7"/>
  <c r="Y419" i="7"/>
  <c r="X419" i="7"/>
  <c r="W419" i="7"/>
  <c r="V419" i="7"/>
  <c r="U419" i="7"/>
  <c r="T419" i="7"/>
  <c r="S419" i="7"/>
  <c r="R419" i="7"/>
  <c r="Q419" i="7"/>
  <c r="P419" i="7"/>
  <c r="O419" i="7"/>
  <c r="N419" i="7"/>
  <c r="AC404" i="7"/>
  <c r="AB404" i="7"/>
  <c r="AA404" i="7"/>
  <c r="Z404" i="7"/>
  <c r="Y404" i="7"/>
  <c r="X404" i="7"/>
  <c r="W404" i="7"/>
  <c r="V404" i="7"/>
  <c r="U404" i="7"/>
  <c r="T404" i="7"/>
  <c r="S404" i="7"/>
  <c r="R404" i="7"/>
  <c r="Q404" i="7"/>
  <c r="P404" i="7"/>
  <c r="O404" i="7"/>
  <c r="N404" i="7"/>
  <c r="AC397" i="7"/>
  <c r="AB397" i="7"/>
  <c r="AA397" i="7"/>
  <c r="Z397" i="7"/>
  <c r="Y397" i="7"/>
  <c r="X397" i="7"/>
  <c r="W397" i="7"/>
  <c r="V397" i="7"/>
  <c r="U397" i="7"/>
  <c r="T397" i="7"/>
  <c r="S397" i="7"/>
  <c r="R397" i="7"/>
  <c r="Q397" i="7"/>
  <c r="P397" i="7"/>
  <c r="O397" i="7"/>
  <c r="N397" i="7"/>
  <c r="AC394" i="7"/>
  <c r="AB394" i="7"/>
  <c r="AA394" i="7"/>
  <c r="Z394" i="7"/>
  <c r="Y394" i="7"/>
  <c r="X394" i="7"/>
  <c r="W394" i="7"/>
  <c r="V394" i="7"/>
  <c r="U394" i="7"/>
  <c r="T394" i="7"/>
  <c r="S394" i="7"/>
  <c r="R394" i="7"/>
  <c r="Q394" i="7"/>
  <c r="P394" i="7"/>
  <c r="O394" i="7"/>
  <c r="N394" i="7"/>
  <c r="AC391" i="7"/>
  <c r="AB391" i="7"/>
  <c r="AA391" i="7"/>
  <c r="Z391" i="7"/>
  <c r="Y391" i="7"/>
  <c r="X391" i="7"/>
  <c r="W391" i="7"/>
  <c r="V391" i="7"/>
  <c r="U391" i="7"/>
  <c r="T391" i="7"/>
  <c r="S391" i="7"/>
  <c r="R391" i="7"/>
  <c r="Q391" i="7"/>
  <c r="P391" i="7"/>
  <c r="O391" i="7"/>
  <c r="N391" i="7"/>
  <c r="AC388" i="7"/>
  <c r="AB388" i="7"/>
  <c r="AA388" i="7"/>
  <c r="Z388" i="7"/>
  <c r="Y388" i="7"/>
  <c r="X388" i="7"/>
  <c r="W388" i="7"/>
  <c r="V388" i="7"/>
  <c r="U388" i="7"/>
  <c r="T388" i="7"/>
  <c r="S388" i="7"/>
  <c r="R388" i="7"/>
  <c r="Q388" i="7"/>
  <c r="P388" i="7"/>
  <c r="O388" i="7"/>
  <c r="N388" i="7"/>
  <c r="AC385" i="7"/>
  <c r="AB385" i="7"/>
  <c r="AA385" i="7"/>
  <c r="Z385" i="7"/>
  <c r="Y385" i="7"/>
  <c r="X385" i="7"/>
  <c r="W385" i="7"/>
  <c r="V385" i="7"/>
  <c r="U385" i="7"/>
  <c r="T385" i="7"/>
  <c r="S385" i="7"/>
  <c r="R385" i="7"/>
  <c r="Q385" i="7"/>
  <c r="P385" i="7"/>
  <c r="O385" i="7"/>
  <c r="N385" i="7"/>
  <c r="AC382" i="7"/>
  <c r="AB382" i="7"/>
  <c r="AA382" i="7"/>
  <c r="Z382" i="7"/>
  <c r="Y382" i="7"/>
  <c r="X382" i="7"/>
  <c r="W382" i="7"/>
  <c r="V382" i="7"/>
  <c r="U382" i="7"/>
  <c r="T382" i="7"/>
  <c r="S382" i="7"/>
  <c r="R382" i="7"/>
  <c r="Q382" i="7"/>
  <c r="P382" i="7"/>
  <c r="O382" i="7"/>
  <c r="N382" i="7"/>
  <c r="AC377" i="7"/>
  <c r="AB377" i="7"/>
  <c r="AA377" i="7"/>
  <c r="Z377" i="7"/>
  <c r="Y377" i="7"/>
  <c r="X377" i="7"/>
  <c r="W377" i="7"/>
  <c r="V377" i="7"/>
  <c r="U377" i="7"/>
  <c r="T377" i="7"/>
  <c r="S377" i="7"/>
  <c r="R377" i="7"/>
  <c r="Q377" i="7"/>
  <c r="P377" i="7"/>
  <c r="O377" i="7"/>
  <c r="N377" i="7"/>
  <c r="AC374" i="7"/>
  <c r="AB374" i="7"/>
  <c r="AA374" i="7"/>
  <c r="Z374" i="7"/>
  <c r="Y374" i="7"/>
  <c r="X374" i="7"/>
  <c r="W374" i="7"/>
  <c r="V374" i="7"/>
  <c r="U374" i="7"/>
  <c r="T374" i="7"/>
  <c r="S374" i="7"/>
  <c r="R374" i="7"/>
  <c r="Q374" i="7"/>
  <c r="P374" i="7"/>
  <c r="O374" i="7"/>
  <c r="N374" i="7"/>
  <c r="AC367" i="7"/>
  <c r="AB367" i="7"/>
  <c r="AA367" i="7"/>
  <c r="Z367" i="7"/>
  <c r="Y367" i="7"/>
  <c r="X367" i="7"/>
  <c r="W367" i="7"/>
  <c r="V367" i="7"/>
  <c r="U367" i="7"/>
  <c r="T367" i="7"/>
  <c r="S367" i="7"/>
  <c r="R367" i="7"/>
  <c r="Q367" i="7"/>
  <c r="P367" i="7"/>
  <c r="O367" i="7"/>
  <c r="N367" i="7"/>
  <c r="AC363" i="7"/>
  <c r="AB363" i="7"/>
  <c r="AA363" i="7"/>
  <c r="Z363" i="7"/>
  <c r="Y363" i="7"/>
  <c r="X363" i="7"/>
  <c r="W363" i="7"/>
  <c r="V363" i="7"/>
  <c r="U363" i="7"/>
  <c r="T363" i="7"/>
  <c r="S363" i="7"/>
  <c r="R363" i="7"/>
  <c r="Q363" i="7"/>
  <c r="P363" i="7"/>
  <c r="O363" i="7"/>
  <c r="N363" i="7"/>
  <c r="AC355" i="7"/>
  <c r="AB355" i="7"/>
  <c r="AA355" i="7"/>
  <c r="Z355" i="7"/>
  <c r="Y355" i="7"/>
  <c r="X355" i="7"/>
  <c r="W355" i="7"/>
  <c r="V355" i="7"/>
  <c r="U355" i="7"/>
  <c r="T355" i="7"/>
  <c r="S355" i="7"/>
  <c r="R355" i="7"/>
  <c r="Q355" i="7"/>
  <c r="P355" i="7"/>
  <c r="O355" i="7"/>
  <c r="N355" i="7"/>
  <c r="AC351" i="7"/>
  <c r="AB351" i="7"/>
  <c r="AA351" i="7"/>
  <c r="Z351" i="7"/>
  <c r="Y351" i="7"/>
  <c r="X351" i="7"/>
  <c r="W351" i="7"/>
  <c r="V351" i="7"/>
  <c r="U351" i="7"/>
  <c r="T351" i="7"/>
  <c r="S351" i="7"/>
  <c r="R351" i="7"/>
  <c r="Q351" i="7"/>
  <c r="P351" i="7"/>
  <c r="O351" i="7"/>
  <c r="N351" i="7"/>
  <c r="AC347" i="7"/>
  <c r="AB347" i="7"/>
  <c r="AA347" i="7"/>
  <c r="Z347" i="7"/>
  <c r="Y347" i="7"/>
  <c r="X347" i="7"/>
  <c r="W347" i="7"/>
  <c r="V347" i="7"/>
  <c r="U347" i="7"/>
  <c r="T347" i="7"/>
  <c r="S347" i="7"/>
  <c r="R347" i="7"/>
  <c r="Q347" i="7"/>
  <c r="P347" i="7"/>
  <c r="O347" i="7"/>
  <c r="N347" i="7"/>
  <c r="AC341" i="7"/>
  <c r="AB341" i="7"/>
  <c r="AA341" i="7"/>
  <c r="Z341" i="7"/>
  <c r="Y341" i="7"/>
  <c r="X341" i="7"/>
  <c r="W341" i="7"/>
  <c r="V341" i="7"/>
  <c r="U341" i="7"/>
  <c r="T341" i="7"/>
  <c r="S341" i="7"/>
  <c r="R341" i="7"/>
  <c r="Q341" i="7"/>
  <c r="P341" i="7"/>
  <c r="O341" i="7"/>
  <c r="N341" i="7"/>
  <c r="AC336" i="7"/>
  <c r="AB336" i="7"/>
  <c r="AA336" i="7"/>
  <c r="Z336" i="7"/>
  <c r="Y336" i="7"/>
  <c r="X336" i="7"/>
  <c r="W336" i="7"/>
  <c r="V336" i="7"/>
  <c r="U336" i="7"/>
  <c r="T336" i="7"/>
  <c r="S336" i="7"/>
  <c r="R336" i="7"/>
  <c r="Q336" i="7"/>
  <c r="P336" i="7"/>
  <c r="O336" i="7"/>
  <c r="N336" i="7"/>
  <c r="AC331" i="7"/>
  <c r="AB331" i="7"/>
  <c r="AA331" i="7"/>
  <c r="Z331" i="7"/>
  <c r="Y331" i="7"/>
  <c r="X331" i="7"/>
  <c r="W331" i="7"/>
  <c r="V331" i="7"/>
  <c r="U331" i="7"/>
  <c r="T331" i="7"/>
  <c r="S331" i="7"/>
  <c r="R331" i="7"/>
  <c r="Q331" i="7"/>
  <c r="P331" i="7"/>
  <c r="O331" i="7"/>
  <c r="N331" i="7"/>
  <c r="AC323" i="7"/>
  <c r="AB323" i="7"/>
  <c r="AA323" i="7"/>
  <c r="Z323" i="7"/>
  <c r="Y323" i="7"/>
  <c r="X323" i="7"/>
  <c r="W323" i="7"/>
  <c r="V323" i="7"/>
  <c r="U323" i="7"/>
  <c r="T323" i="7"/>
  <c r="S323" i="7"/>
  <c r="R323" i="7"/>
  <c r="Q323" i="7"/>
  <c r="P323" i="7"/>
  <c r="O323" i="7"/>
  <c r="N323" i="7"/>
  <c r="AC301" i="7"/>
  <c r="AB301" i="7"/>
  <c r="AA301" i="7"/>
  <c r="Z301" i="7"/>
  <c r="Y301" i="7"/>
  <c r="X301" i="7"/>
  <c r="W301" i="7"/>
  <c r="V301" i="7"/>
  <c r="U301" i="7"/>
  <c r="T301" i="7"/>
  <c r="S301" i="7"/>
  <c r="R301" i="7"/>
  <c r="Q301" i="7"/>
  <c r="P301" i="7"/>
  <c r="O301" i="7"/>
  <c r="N301" i="7"/>
  <c r="AC288" i="7"/>
  <c r="AB288" i="7"/>
  <c r="AA288" i="7"/>
  <c r="Z288" i="7"/>
  <c r="Y288" i="7"/>
  <c r="X288" i="7"/>
  <c r="W288" i="7"/>
  <c r="V288" i="7"/>
  <c r="U288" i="7"/>
  <c r="T288" i="7"/>
  <c r="S288" i="7"/>
  <c r="R288" i="7"/>
  <c r="Q288" i="7"/>
  <c r="P288" i="7"/>
  <c r="O288" i="7"/>
  <c r="N288" i="7"/>
  <c r="AC281" i="7"/>
  <c r="AB281" i="7"/>
  <c r="AA281" i="7"/>
  <c r="Z281" i="7"/>
  <c r="Y281" i="7"/>
  <c r="X281" i="7"/>
  <c r="W281" i="7"/>
  <c r="V281" i="7"/>
  <c r="U281" i="7"/>
  <c r="T281" i="7"/>
  <c r="S281" i="7"/>
  <c r="R281" i="7"/>
  <c r="Q281" i="7"/>
  <c r="P281" i="7"/>
  <c r="O281" i="7"/>
  <c r="N281" i="7"/>
  <c r="AC274" i="7"/>
  <c r="AB274" i="7"/>
  <c r="AA274" i="7"/>
  <c r="Z274" i="7"/>
  <c r="Y274" i="7"/>
  <c r="X274" i="7"/>
  <c r="W274" i="7"/>
  <c r="V274" i="7"/>
  <c r="U274" i="7"/>
  <c r="T274" i="7"/>
  <c r="S274" i="7"/>
  <c r="R274" i="7"/>
  <c r="Q274" i="7"/>
  <c r="P274" i="7"/>
  <c r="O274" i="7"/>
  <c r="N274" i="7"/>
  <c r="AC267" i="7"/>
  <c r="AB267" i="7"/>
  <c r="AA267" i="7"/>
  <c r="Z267" i="7"/>
  <c r="Y267" i="7"/>
  <c r="X267" i="7"/>
  <c r="W267" i="7"/>
  <c r="V267" i="7"/>
  <c r="U267" i="7"/>
  <c r="T267" i="7"/>
  <c r="S267" i="7"/>
  <c r="R267" i="7"/>
  <c r="Q267" i="7"/>
  <c r="P267" i="7"/>
  <c r="O267" i="7"/>
  <c r="N267" i="7"/>
  <c r="AC253" i="7"/>
  <c r="AB253" i="7"/>
  <c r="AA253" i="7"/>
  <c r="Z253" i="7"/>
  <c r="Y253" i="7"/>
  <c r="X253" i="7"/>
  <c r="W253" i="7"/>
  <c r="V253" i="7"/>
  <c r="U253" i="7"/>
  <c r="T253" i="7"/>
  <c r="S253" i="7"/>
  <c r="R253" i="7"/>
  <c r="Q253" i="7"/>
  <c r="P253" i="7"/>
  <c r="O253" i="7"/>
  <c r="N253" i="7"/>
  <c r="AC246" i="7"/>
  <c r="AB246" i="7"/>
  <c r="AA246" i="7"/>
  <c r="Z246" i="7"/>
  <c r="Y246" i="7"/>
  <c r="X246" i="7"/>
  <c r="W246" i="7"/>
  <c r="V246" i="7"/>
  <c r="U246" i="7"/>
  <c r="T246" i="7"/>
  <c r="S246" i="7"/>
  <c r="R246" i="7"/>
  <c r="Q246" i="7"/>
  <c r="P246" i="7"/>
  <c r="O246" i="7"/>
  <c r="N246" i="7"/>
  <c r="AC239" i="7"/>
  <c r="AB239" i="7"/>
  <c r="AA239" i="7"/>
  <c r="AA500" i="7" s="1"/>
  <c r="Z239" i="7"/>
  <c r="Y239" i="7"/>
  <c r="X239" i="7"/>
  <c r="W239" i="7"/>
  <c r="V239" i="7"/>
  <c r="U239" i="7"/>
  <c r="T239" i="7"/>
  <c r="S239" i="7"/>
  <c r="R239" i="7"/>
  <c r="Q239" i="7"/>
  <c r="P239" i="7"/>
  <c r="O239" i="7"/>
  <c r="N239" i="7"/>
  <c r="AC206" i="7"/>
  <c r="AB206" i="7"/>
  <c r="AA206" i="7"/>
  <c r="Z206" i="7"/>
  <c r="Y206" i="7"/>
  <c r="X206" i="7"/>
  <c r="W206" i="7"/>
  <c r="V206" i="7"/>
  <c r="U206" i="7"/>
  <c r="T206" i="7"/>
  <c r="S206" i="7"/>
  <c r="R206" i="7"/>
  <c r="Q206" i="7"/>
  <c r="P206" i="7"/>
  <c r="O206" i="7"/>
  <c r="N206" i="7"/>
  <c r="AC203" i="7"/>
  <c r="AB203" i="7"/>
  <c r="AA203" i="7"/>
  <c r="Z203" i="7"/>
  <c r="Y203" i="7"/>
  <c r="X203" i="7"/>
  <c r="W203" i="7"/>
  <c r="V203" i="7"/>
  <c r="U203" i="7"/>
  <c r="T203" i="7"/>
  <c r="S203" i="7"/>
  <c r="R203" i="7"/>
  <c r="Q203" i="7"/>
  <c r="P203" i="7"/>
  <c r="O203" i="7"/>
  <c r="N203" i="7"/>
  <c r="AC91" i="7"/>
  <c r="AB91" i="7"/>
  <c r="AA91" i="7"/>
  <c r="Z91" i="7"/>
  <c r="Y91" i="7"/>
  <c r="X91" i="7"/>
  <c r="W91" i="7"/>
  <c r="V91" i="7"/>
  <c r="U91" i="7"/>
  <c r="T91" i="7"/>
  <c r="S91" i="7"/>
  <c r="R91" i="7"/>
  <c r="Q91" i="7"/>
  <c r="P91" i="7"/>
  <c r="O91" i="7"/>
  <c r="N91" i="7"/>
  <c r="AC84" i="7"/>
  <c r="AB84" i="7"/>
  <c r="AA84" i="7"/>
  <c r="Z84" i="7"/>
  <c r="Y84" i="7"/>
  <c r="X84" i="7"/>
  <c r="W84" i="7"/>
  <c r="V84" i="7"/>
  <c r="U84" i="7"/>
  <c r="T84" i="7"/>
  <c r="S84" i="7"/>
  <c r="R84" i="7"/>
  <c r="Q84" i="7"/>
  <c r="P84" i="7"/>
  <c r="O84" i="7"/>
  <c r="N84" i="7"/>
  <c r="AC81" i="7"/>
  <c r="AB81" i="7"/>
  <c r="AA81" i="7"/>
  <c r="Z81" i="7"/>
  <c r="Y81" i="7"/>
  <c r="X81" i="7"/>
  <c r="W81" i="7"/>
  <c r="V81" i="7"/>
  <c r="U81" i="7"/>
  <c r="T81" i="7"/>
  <c r="S81" i="7"/>
  <c r="R81" i="7"/>
  <c r="Q81" i="7"/>
  <c r="P81" i="7"/>
  <c r="O81" i="7"/>
  <c r="N81" i="7"/>
  <c r="AC78" i="7"/>
  <c r="AB78" i="7"/>
  <c r="AA78" i="7"/>
  <c r="Z78" i="7"/>
  <c r="Y78" i="7"/>
  <c r="X78" i="7"/>
  <c r="W78" i="7"/>
  <c r="V78" i="7"/>
  <c r="U78" i="7"/>
  <c r="T78" i="7"/>
  <c r="S78" i="7"/>
  <c r="R78" i="7"/>
  <c r="Q78" i="7"/>
  <c r="P78" i="7"/>
  <c r="O78" i="7"/>
  <c r="N78" i="7"/>
  <c r="AC75" i="7"/>
  <c r="AB75" i="7"/>
  <c r="AA75" i="7"/>
  <c r="Z75" i="7"/>
  <c r="Y75" i="7"/>
  <c r="X75" i="7"/>
  <c r="W75" i="7"/>
  <c r="V75" i="7"/>
  <c r="U75" i="7"/>
  <c r="T75" i="7"/>
  <c r="S75" i="7"/>
  <c r="R75" i="7"/>
  <c r="Q75" i="7"/>
  <c r="P75" i="7"/>
  <c r="O75" i="7"/>
  <c r="N75" i="7"/>
  <c r="AC72" i="7"/>
  <c r="AB72" i="7"/>
  <c r="AA72" i="7"/>
  <c r="Z72" i="7"/>
  <c r="Y72" i="7"/>
  <c r="X72" i="7"/>
  <c r="W72" i="7"/>
  <c r="V72" i="7"/>
  <c r="U72" i="7"/>
  <c r="T72" i="7"/>
  <c r="S72" i="7"/>
  <c r="R72" i="7"/>
  <c r="Q72" i="7"/>
  <c r="P72" i="7"/>
  <c r="O72" i="7"/>
  <c r="N72" i="7"/>
  <c r="AC64" i="7"/>
  <c r="AB64" i="7"/>
  <c r="AA64" i="7"/>
  <c r="Z64" i="7"/>
  <c r="Y64" i="7"/>
  <c r="X64" i="7"/>
  <c r="W64" i="7"/>
  <c r="V64" i="7"/>
  <c r="U64" i="7"/>
  <c r="T64" i="7"/>
  <c r="S64" i="7"/>
  <c r="R64" i="7"/>
  <c r="Q64" i="7"/>
  <c r="P64" i="7"/>
  <c r="O64" i="7"/>
  <c r="N64" i="7"/>
  <c r="AC57" i="7"/>
  <c r="AB57" i="7"/>
  <c r="AA57" i="7"/>
  <c r="Z57" i="7"/>
  <c r="Y57" i="7"/>
  <c r="X57" i="7"/>
  <c r="W57" i="7"/>
  <c r="V57" i="7"/>
  <c r="U57" i="7"/>
  <c r="T57" i="7"/>
  <c r="S57" i="7"/>
  <c r="R57" i="7"/>
  <c r="Q57" i="7"/>
  <c r="P57" i="7"/>
  <c r="O57" i="7"/>
  <c r="N57" i="7"/>
  <c r="AC54" i="7"/>
  <c r="AB54" i="7"/>
  <c r="AA54" i="7"/>
  <c r="Z54" i="7"/>
  <c r="Y54" i="7"/>
  <c r="X54" i="7"/>
  <c r="W54" i="7"/>
  <c r="V54" i="7"/>
  <c r="U54" i="7"/>
  <c r="T54" i="7"/>
  <c r="S54" i="7"/>
  <c r="R54" i="7"/>
  <c r="Q54" i="7"/>
  <c r="P54" i="7"/>
  <c r="O54" i="7"/>
  <c r="N54" i="7"/>
  <c r="AC47" i="7"/>
  <c r="AB47" i="7"/>
  <c r="AA47" i="7"/>
  <c r="Z47" i="7"/>
  <c r="Y47" i="7"/>
  <c r="X47" i="7"/>
  <c r="W47" i="7"/>
  <c r="V47" i="7"/>
  <c r="U47" i="7"/>
  <c r="T47" i="7"/>
  <c r="S47" i="7"/>
  <c r="R47" i="7"/>
  <c r="Q47" i="7"/>
  <c r="P47" i="7"/>
  <c r="O47" i="7"/>
  <c r="N47" i="7"/>
  <c r="AC42" i="7"/>
  <c r="AB42" i="7"/>
  <c r="AA42" i="7"/>
  <c r="Z42" i="7"/>
  <c r="Y42" i="7"/>
  <c r="X42" i="7"/>
  <c r="W42" i="7"/>
  <c r="V42" i="7"/>
  <c r="U42" i="7"/>
  <c r="T42" i="7"/>
  <c r="S42" i="7"/>
  <c r="R42" i="7"/>
  <c r="Q42" i="7"/>
  <c r="P42" i="7"/>
  <c r="O42" i="7"/>
  <c r="N42" i="7"/>
  <c r="AC34" i="7"/>
  <c r="AB34" i="7"/>
  <c r="AA34" i="7"/>
  <c r="Z34" i="7"/>
  <c r="Y34" i="7"/>
  <c r="X34" i="7"/>
  <c r="W34" i="7"/>
  <c r="V34" i="7"/>
  <c r="U34" i="7"/>
  <c r="T34" i="7"/>
  <c r="S34" i="7"/>
  <c r="R34" i="7"/>
  <c r="Q34" i="7"/>
  <c r="P34" i="7"/>
  <c r="O34" i="7"/>
  <c r="N34" i="7"/>
  <c r="AC28" i="7"/>
  <c r="AB28" i="7"/>
  <c r="AA28" i="7"/>
  <c r="Z28" i="7"/>
  <c r="Y28" i="7"/>
  <c r="X28" i="7"/>
  <c r="W28" i="7"/>
  <c r="V28" i="7"/>
  <c r="U28" i="7"/>
  <c r="T28" i="7"/>
  <c r="S28" i="7"/>
  <c r="R28" i="7"/>
  <c r="Q28" i="7"/>
  <c r="P28" i="7"/>
  <c r="O28" i="7"/>
  <c r="N28" i="7"/>
  <c r="AC23" i="7"/>
  <c r="AB23" i="7"/>
  <c r="AA23" i="7"/>
  <c r="Z23" i="7"/>
  <c r="Y23" i="7"/>
  <c r="X23" i="7"/>
  <c r="W23" i="7"/>
  <c r="V23" i="7"/>
  <c r="U23" i="7"/>
  <c r="T23" i="7"/>
  <c r="S23" i="7"/>
  <c r="R23" i="7"/>
  <c r="R228" i="7" s="1"/>
  <c r="Q23" i="7"/>
  <c r="P23" i="7"/>
  <c r="O23" i="7"/>
  <c r="N23" i="7"/>
  <c r="M1441" i="3"/>
  <c r="AC1269" i="3"/>
  <c r="N1072" i="3"/>
  <c r="P1072" i="3"/>
  <c r="Q1072" i="3"/>
  <c r="R1072" i="3"/>
  <c r="S1072" i="3"/>
  <c r="T1072" i="3"/>
  <c r="U1072" i="3"/>
  <c r="V1072" i="3"/>
  <c r="W1072" i="3"/>
  <c r="X1072" i="3"/>
  <c r="Y1072" i="3"/>
  <c r="Z1072" i="3"/>
  <c r="AA1072" i="3"/>
  <c r="AB1072" i="3"/>
  <c r="N1068" i="3"/>
  <c r="O1068" i="3"/>
  <c r="Q1068" i="3"/>
  <c r="R1068" i="3"/>
  <c r="S1068" i="3"/>
  <c r="T1068" i="3"/>
  <c r="U1068" i="3"/>
  <c r="V1068" i="3"/>
  <c r="W1068" i="3"/>
  <c r="X1068" i="3"/>
  <c r="Y1068" i="3"/>
  <c r="Z1068" i="3"/>
  <c r="AA1068" i="3"/>
  <c r="AB1068" i="3"/>
  <c r="N1008" i="3"/>
  <c r="M1008" i="3"/>
  <c r="AC997" i="3"/>
  <c r="Q863" i="3"/>
  <c r="R863" i="3"/>
  <c r="S863" i="3"/>
  <c r="T863" i="3"/>
  <c r="AC863" i="3"/>
  <c r="N786" i="3"/>
  <c r="O786" i="3"/>
  <c r="P786" i="3"/>
  <c r="Q786" i="3"/>
  <c r="R786" i="3"/>
  <c r="S786" i="3"/>
  <c r="T786" i="3"/>
  <c r="U786" i="3"/>
  <c r="V786" i="3"/>
  <c r="W786" i="3"/>
  <c r="X786" i="3"/>
  <c r="Y786" i="3"/>
  <c r="Z786" i="3"/>
  <c r="AA786" i="3"/>
  <c r="AC786" i="3"/>
  <c r="N895" i="3"/>
  <c r="O895" i="3"/>
  <c r="P895" i="3"/>
  <c r="Q895" i="3"/>
  <c r="R895" i="3"/>
  <c r="S895" i="3"/>
  <c r="T895" i="3"/>
  <c r="U895" i="3"/>
  <c r="V895" i="3"/>
  <c r="W895" i="3"/>
  <c r="X895" i="3"/>
  <c r="Y895" i="3"/>
  <c r="Z895" i="3"/>
  <c r="AA895" i="3"/>
  <c r="AB895" i="3"/>
  <c r="AC895" i="3"/>
  <c r="N903" i="3"/>
  <c r="O903" i="3"/>
  <c r="P903" i="3"/>
  <c r="Q903" i="3"/>
  <c r="R903" i="3"/>
  <c r="S903" i="3"/>
  <c r="T903" i="3"/>
  <c r="U903" i="3"/>
  <c r="V903" i="3"/>
  <c r="W903" i="3"/>
  <c r="X903" i="3"/>
  <c r="Y903" i="3"/>
  <c r="Z903" i="3"/>
  <c r="AA903" i="3"/>
  <c r="AB903" i="3"/>
  <c r="AC903" i="3"/>
  <c r="N899" i="3"/>
  <c r="O899" i="3"/>
  <c r="P899" i="3"/>
  <c r="Q899" i="3"/>
  <c r="R899" i="3"/>
  <c r="S899" i="3"/>
  <c r="T899" i="3"/>
  <c r="U899" i="3"/>
  <c r="V899" i="3"/>
  <c r="W899" i="3"/>
  <c r="X899" i="3"/>
  <c r="Y899" i="3"/>
  <c r="Z899" i="3"/>
  <c r="AA899" i="3"/>
  <c r="AB899" i="3"/>
  <c r="AC899" i="3"/>
  <c r="M899" i="3"/>
  <c r="M863" i="3"/>
  <c r="N772" i="3"/>
  <c r="O772" i="3"/>
  <c r="P772" i="3"/>
  <c r="Q772" i="3"/>
  <c r="R772" i="3"/>
  <c r="S772" i="3"/>
  <c r="T772" i="3"/>
  <c r="U772" i="3"/>
  <c r="V772" i="3"/>
  <c r="W772" i="3"/>
  <c r="X772" i="3"/>
  <c r="Y772" i="3"/>
  <c r="Z772" i="3"/>
  <c r="AA772" i="3"/>
  <c r="AB772" i="3"/>
  <c r="AC772" i="3"/>
  <c r="N351" i="3"/>
  <c r="O351" i="3"/>
  <c r="P351" i="3"/>
  <c r="Q351" i="3"/>
  <c r="R351" i="3"/>
  <c r="S351" i="3"/>
  <c r="T351" i="3"/>
  <c r="U351" i="3"/>
  <c r="V351" i="3"/>
  <c r="W351" i="3"/>
  <c r="X351" i="3"/>
  <c r="Y351" i="3"/>
  <c r="Z351" i="3"/>
  <c r="AA351" i="3"/>
  <c r="AB351" i="3"/>
  <c r="AC351" i="3"/>
  <c r="M351" i="3"/>
  <c r="N347" i="3"/>
  <c r="O347" i="3"/>
  <c r="P347" i="3"/>
  <c r="Q347" i="3"/>
  <c r="R347" i="3"/>
  <c r="S347" i="3"/>
  <c r="T347" i="3"/>
  <c r="U347" i="3"/>
  <c r="V347" i="3"/>
  <c r="W347" i="3"/>
  <c r="X347" i="3"/>
  <c r="Y347" i="3"/>
  <c r="Z347" i="3"/>
  <c r="AA347" i="3"/>
  <c r="AB347" i="3"/>
  <c r="AC347" i="3"/>
  <c r="M347" i="3"/>
  <c r="M232" i="3"/>
  <c r="AC1539" i="3"/>
  <c r="M1539" i="3"/>
  <c r="AC1531" i="3"/>
  <c r="M1531" i="3"/>
  <c r="AC1523" i="3"/>
  <c r="AC1548" i="3" s="1"/>
  <c r="M1523" i="3"/>
  <c r="M1548" i="3" s="1"/>
  <c r="M1514" i="3"/>
  <c r="AC1510" i="3"/>
  <c r="AB1510" i="3"/>
  <c r="AA1510" i="3"/>
  <c r="Z1510" i="3"/>
  <c r="Y1510" i="3"/>
  <c r="X1510" i="3"/>
  <c r="W1510" i="3"/>
  <c r="V1510" i="3"/>
  <c r="U1510" i="3"/>
  <c r="T1510" i="3"/>
  <c r="S1510" i="3"/>
  <c r="R1510" i="3"/>
  <c r="Q1510" i="3"/>
  <c r="M1510" i="3"/>
  <c r="AC1507" i="3"/>
  <c r="AB1507" i="3"/>
  <c r="AA1507" i="3"/>
  <c r="Z1507" i="3"/>
  <c r="Y1507" i="3"/>
  <c r="X1507" i="3"/>
  <c r="W1507" i="3"/>
  <c r="V1507" i="3"/>
  <c r="U1507" i="3"/>
  <c r="T1507" i="3"/>
  <c r="S1507" i="3"/>
  <c r="R1507" i="3"/>
  <c r="Q1507" i="3"/>
  <c r="P1507" i="3"/>
  <c r="O1507" i="3"/>
  <c r="N1507" i="3"/>
  <c r="M1507" i="3"/>
  <c r="AC1504" i="3"/>
  <c r="AB1504" i="3"/>
  <c r="AA1504" i="3"/>
  <c r="Z1504" i="3"/>
  <c r="Y1504" i="3"/>
  <c r="X1504" i="3"/>
  <c r="W1504" i="3"/>
  <c r="V1504" i="3"/>
  <c r="U1504" i="3"/>
  <c r="T1504" i="3"/>
  <c r="S1504" i="3"/>
  <c r="R1504" i="3"/>
  <c r="Q1504" i="3"/>
  <c r="P1504" i="3"/>
  <c r="O1504" i="3"/>
  <c r="N1504" i="3"/>
  <c r="M1504" i="3"/>
  <c r="AC1501" i="3"/>
  <c r="AB1501" i="3"/>
  <c r="AA1501" i="3"/>
  <c r="Z1501" i="3"/>
  <c r="Y1501" i="3"/>
  <c r="X1501" i="3"/>
  <c r="W1501" i="3"/>
  <c r="V1501" i="3"/>
  <c r="U1501" i="3"/>
  <c r="T1501" i="3"/>
  <c r="S1501" i="3"/>
  <c r="R1501" i="3"/>
  <c r="Q1501" i="3"/>
  <c r="P1501" i="3"/>
  <c r="O1501" i="3"/>
  <c r="N1501" i="3"/>
  <c r="M1501" i="3"/>
  <c r="AC1498" i="3"/>
  <c r="AB1498" i="3"/>
  <c r="AA1498" i="3"/>
  <c r="Z1498" i="3"/>
  <c r="Y1498" i="3"/>
  <c r="X1498" i="3"/>
  <c r="W1498" i="3"/>
  <c r="V1498" i="3"/>
  <c r="U1498" i="3"/>
  <c r="T1498" i="3"/>
  <c r="S1498" i="3"/>
  <c r="R1498" i="3"/>
  <c r="Q1498" i="3"/>
  <c r="P1498" i="3"/>
  <c r="O1498" i="3"/>
  <c r="N1498" i="3"/>
  <c r="M1498" i="3"/>
  <c r="AC1495" i="3"/>
  <c r="AB1495" i="3"/>
  <c r="AA1495" i="3"/>
  <c r="Z1495" i="3"/>
  <c r="Y1495" i="3"/>
  <c r="X1495" i="3"/>
  <c r="W1495" i="3"/>
  <c r="V1495" i="3"/>
  <c r="U1495" i="3"/>
  <c r="T1495" i="3"/>
  <c r="S1495" i="3"/>
  <c r="R1495" i="3"/>
  <c r="Q1495" i="3"/>
  <c r="P1495" i="3"/>
  <c r="O1495" i="3"/>
  <c r="N1495" i="3"/>
  <c r="M1495" i="3"/>
  <c r="AC1492" i="3"/>
  <c r="AB1492" i="3"/>
  <c r="AA1492" i="3"/>
  <c r="Z1492" i="3"/>
  <c r="Y1492" i="3"/>
  <c r="X1492" i="3"/>
  <c r="W1492" i="3"/>
  <c r="V1492" i="3"/>
  <c r="U1492" i="3"/>
  <c r="T1492" i="3"/>
  <c r="S1492" i="3"/>
  <c r="R1492" i="3"/>
  <c r="Q1492" i="3"/>
  <c r="P1492" i="3"/>
  <c r="O1492" i="3"/>
  <c r="N1492" i="3"/>
  <c r="M1492" i="3"/>
  <c r="AC1487" i="3"/>
  <c r="AB1487" i="3"/>
  <c r="AA1487" i="3"/>
  <c r="Z1487" i="3"/>
  <c r="Y1487" i="3"/>
  <c r="X1487" i="3"/>
  <c r="W1487" i="3"/>
  <c r="V1487" i="3"/>
  <c r="U1487" i="3"/>
  <c r="T1487" i="3"/>
  <c r="S1487" i="3"/>
  <c r="R1487" i="3"/>
  <c r="Q1487" i="3"/>
  <c r="P1487" i="3"/>
  <c r="O1487" i="3"/>
  <c r="N1487" i="3"/>
  <c r="M1487" i="3"/>
  <c r="AC1484" i="3"/>
  <c r="AB1484" i="3"/>
  <c r="AA1484" i="3"/>
  <c r="Z1484" i="3"/>
  <c r="Y1484" i="3"/>
  <c r="X1484" i="3"/>
  <c r="W1484" i="3"/>
  <c r="V1484" i="3"/>
  <c r="U1484" i="3"/>
  <c r="T1484" i="3"/>
  <c r="S1484" i="3"/>
  <c r="R1484" i="3"/>
  <c r="Q1484" i="3"/>
  <c r="P1484" i="3"/>
  <c r="O1484" i="3"/>
  <c r="N1484" i="3"/>
  <c r="M1484" i="3"/>
  <c r="AC1480" i="3"/>
  <c r="AB1480" i="3"/>
  <c r="AA1480" i="3"/>
  <c r="Z1480" i="3"/>
  <c r="Y1480" i="3"/>
  <c r="X1480" i="3"/>
  <c r="W1480" i="3"/>
  <c r="V1480" i="3"/>
  <c r="U1480" i="3"/>
  <c r="T1480" i="3"/>
  <c r="S1480" i="3"/>
  <c r="R1480" i="3"/>
  <c r="Q1480" i="3"/>
  <c r="P1480" i="3"/>
  <c r="O1480" i="3"/>
  <c r="N1480" i="3"/>
  <c r="M1480" i="3"/>
  <c r="AC1477" i="3"/>
  <c r="AB1477" i="3"/>
  <c r="AA1477" i="3"/>
  <c r="Z1477" i="3"/>
  <c r="Y1477" i="3"/>
  <c r="X1477" i="3"/>
  <c r="W1477" i="3"/>
  <c r="V1477" i="3"/>
  <c r="U1477" i="3"/>
  <c r="T1477" i="3"/>
  <c r="S1477" i="3"/>
  <c r="R1477" i="3"/>
  <c r="Q1477" i="3"/>
  <c r="P1477" i="3"/>
  <c r="O1477" i="3"/>
  <c r="N1477" i="3"/>
  <c r="M1477" i="3"/>
  <c r="AC1473" i="3"/>
  <c r="AB1473" i="3"/>
  <c r="AA1473" i="3"/>
  <c r="Z1473" i="3"/>
  <c r="Y1473" i="3"/>
  <c r="X1473" i="3"/>
  <c r="W1473" i="3"/>
  <c r="V1473" i="3"/>
  <c r="U1473" i="3"/>
  <c r="T1473" i="3"/>
  <c r="S1473" i="3"/>
  <c r="R1473" i="3"/>
  <c r="Q1473" i="3"/>
  <c r="P1473" i="3"/>
  <c r="O1473" i="3"/>
  <c r="N1473" i="3"/>
  <c r="M1473" i="3"/>
  <c r="AC1470" i="3"/>
  <c r="AB1470" i="3"/>
  <c r="AA1470" i="3"/>
  <c r="Z1470" i="3"/>
  <c r="Y1470" i="3"/>
  <c r="X1470" i="3"/>
  <c r="W1470" i="3"/>
  <c r="V1470" i="3"/>
  <c r="U1470" i="3"/>
  <c r="T1470" i="3"/>
  <c r="S1470" i="3"/>
  <c r="R1470" i="3"/>
  <c r="Q1470" i="3"/>
  <c r="P1470" i="3"/>
  <c r="O1470" i="3"/>
  <c r="N1470" i="3"/>
  <c r="M1470" i="3"/>
  <c r="AC1465" i="3"/>
  <c r="AB1465" i="3"/>
  <c r="AA1465" i="3"/>
  <c r="Z1465" i="3"/>
  <c r="Y1465" i="3"/>
  <c r="X1465" i="3"/>
  <c r="W1465" i="3"/>
  <c r="V1465" i="3"/>
  <c r="U1465" i="3"/>
  <c r="T1465" i="3"/>
  <c r="S1465" i="3"/>
  <c r="R1465" i="3"/>
  <c r="Q1465" i="3"/>
  <c r="P1465" i="3"/>
  <c r="O1465" i="3"/>
  <c r="N1465" i="3"/>
  <c r="M1465" i="3"/>
  <c r="AC1461" i="3"/>
  <c r="AB1461" i="3"/>
  <c r="AA1461" i="3"/>
  <c r="Z1461" i="3"/>
  <c r="Y1461" i="3"/>
  <c r="X1461" i="3"/>
  <c r="W1461" i="3"/>
  <c r="V1461" i="3"/>
  <c r="U1461" i="3"/>
  <c r="T1461" i="3"/>
  <c r="S1461" i="3"/>
  <c r="R1461" i="3"/>
  <c r="Q1461" i="3"/>
  <c r="P1461" i="3"/>
  <c r="O1461" i="3"/>
  <c r="N1461" i="3"/>
  <c r="M1461" i="3"/>
  <c r="AC1457" i="3"/>
  <c r="AB1457" i="3"/>
  <c r="AA1457" i="3"/>
  <c r="Z1457" i="3"/>
  <c r="Y1457" i="3"/>
  <c r="X1457" i="3"/>
  <c r="W1457" i="3"/>
  <c r="V1457" i="3"/>
  <c r="U1457" i="3"/>
  <c r="T1457" i="3"/>
  <c r="S1457" i="3"/>
  <c r="R1457" i="3"/>
  <c r="Q1457" i="3"/>
  <c r="P1457" i="3"/>
  <c r="O1457" i="3"/>
  <c r="N1457" i="3"/>
  <c r="M1457" i="3"/>
  <c r="AC1451" i="3"/>
  <c r="AB1451" i="3"/>
  <c r="AA1451" i="3"/>
  <c r="Z1451" i="3"/>
  <c r="Y1451" i="3"/>
  <c r="X1451" i="3"/>
  <c r="W1451" i="3"/>
  <c r="V1451" i="3"/>
  <c r="U1451" i="3"/>
  <c r="T1451" i="3"/>
  <c r="S1451" i="3"/>
  <c r="R1451" i="3"/>
  <c r="Q1451" i="3"/>
  <c r="P1451" i="3"/>
  <c r="O1451" i="3"/>
  <c r="N1451" i="3"/>
  <c r="M1451" i="3"/>
  <c r="AC1446" i="3"/>
  <c r="AB1446" i="3"/>
  <c r="AA1446" i="3"/>
  <c r="Z1446" i="3"/>
  <c r="Y1446" i="3"/>
  <c r="X1446" i="3"/>
  <c r="W1446" i="3"/>
  <c r="V1446" i="3"/>
  <c r="U1446" i="3"/>
  <c r="T1446" i="3"/>
  <c r="S1446" i="3"/>
  <c r="R1446" i="3"/>
  <c r="Q1446" i="3"/>
  <c r="P1446" i="3"/>
  <c r="O1446" i="3"/>
  <c r="N1446" i="3"/>
  <c r="M1446" i="3"/>
  <c r="AC1441" i="3"/>
  <c r="AB1441" i="3"/>
  <c r="AA1441" i="3"/>
  <c r="Z1441" i="3"/>
  <c r="Y1441" i="3"/>
  <c r="X1441" i="3"/>
  <c r="W1441" i="3"/>
  <c r="V1441" i="3"/>
  <c r="U1441" i="3"/>
  <c r="T1441" i="3"/>
  <c r="S1441" i="3"/>
  <c r="R1441" i="3"/>
  <c r="Q1441" i="3"/>
  <c r="P1441" i="3"/>
  <c r="O1441" i="3"/>
  <c r="N1441" i="3"/>
  <c r="M1436" i="3"/>
  <c r="AC1432" i="3"/>
  <c r="AB1432" i="3"/>
  <c r="AA1432" i="3"/>
  <c r="Z1432" i="3"/>
  <c r="Y1432" i="3"/>
  <c r="X1432" i="3"/>
  <c r="W1432" i="3"/>
  <c r="V1432" i="3"/>
  <c r="U1432" i="3"/>
  <c r="T1432" i="3"/>
  <c r="R1432" i="3"/>
  <c r="Q1432" i="3"/>
  <c r="M1432" i="3"/>
  <c r="AC1429" i="3"/>
  <c r="AB1429" i="3"/>
  <c r="AA1429" i="3"/>
  <c r="Z1429" i="3"/>
  <c r="Y1429" i="3"/>
  <c r="X1429" i="3"/>
  <c r="W1429" i="3"/>
  <c r="V1429" i="3"/>
  <c r="U1429" i="3"/>
  <c r="T1429" i="3"/>
  <c r="S1429" i="3"/>
  <c r="R1429" i="3"/>
  <c r="Q1429" i="3"/>
  <c r="P1429" i="3"/>
  <c r="O1429" i="3"/>
  <c r="N1429" i="3"/>
  <c r="M1429" i="3"/>
  <c r="AC1426" i="3"/>
  <c r="AB1426" i="3"/>
  <c r="AA1426" i="3"/>
  <c r="Z1426" i="3"/>
  <c r="Y1426" i="3"/>
  <c r="X1426" i="3"/>
  <c r="W1426" i="3"/>
  <c r="V1426" i="3"/>
  <c r="U1426" i="3"/>
  <c r="T1426" i="3"/>
  <c r="S1426" i="3"/>
  <c r="R1426" i="3"/>
  <c r="Q1426" i="3"/>
  <c r="P1426" i="3"/>
  <c r="O1426" i="3"/>
  <c r="N1426" i="3"/>
  <c r="M1426" i="3"/>
  <c r="AC1423" i="3"/>
  <c r="AB1423" i="3"/>
  <c r="AA1423" i="3"/>
  <c r="Z1423" i="3"/>
  <c r="Y1423" i="3"/>
  <c r="X1423" i="3"/>
  <c r="W1423" i="3"/>
  <c r="V1423" i="3"/>
  <c r="U1423" i="3"/>
  <c r="T1423" i="3"/>
  <c r="S1423" i="3"/>
  <c r="R1423" i="3"/>
  <c r="Q1423" i="3"/>
  <c r="P1423" i="3"/>
  <c r="O1423" i="3"/>
  <c r="N1423" i="3"/>
  <c r="M1423" i="3"/>
  <c r="AC1420" i="3"/>
  <c r="AB1420" i="3"/>
  <c r="AA1420" i="3"/>
  <c r="Z1420" i="3"/>
  <c r="Y1420" i="3"/>
  <c r="X1420" i="3"/>
  <c r="W1420" i="3"/>
  <c r="V1420" i="3"/>
  <c r="U1420" i="3"/>
  <c r="T1420" i="3"/>
  <c r="S1420" i="3"/>
  <c r="R1420" i="3"/>
  <c r="Q1420" i="3"/>
  <c r="P1420" i="3"/>
  <c r="O1420" i="3"/>
  <c r="N1420" i="3"/>
  <c r="M1420" i="3"/>
  <c r="AC1417" i="3"/>
  <c r="AB1417" i="3"/>
  <c r="AA1417" i="3"/>
  <c r="Z1417" i="3"/>
  <c r="Y1417" i="3"/>
  <c r="X1417" i="3"/>
  <c r="W1417" i="3"/>
  <c r="V1417" i="3"/>
  <c r="U1417" i="3"/>
  <c r="T1417" i="3"/>
  <c r="S1417" i="3"/>
  <c r="R1417" i="3"/>
  <c r="Q1417" i="3"/>
  <c r="P1417" i="3"/>
  <c r="O1417" i="3"/>
  <c r="N1417" i="3"/>
  <c r="M1417" i="3"/>
  <c r="AC1414" i="3"/>
  <c r="AB1414" i="3"/>
  <c r="AA1414" i="3"/>
  <c r="Z1414" i="3"/>
  <c r="Y1414" i="3"/>
  <c r="X1414" i="3"/>
  <c r="W1414" i="3"/>
  <c r="V1414" i="3"/>
  <c r="U1414" i="3"/>
  <c r="T1414" i="3"/>
  <c r="S1414" i="3"/>
  <c r="R1414" i="3"/>
  <c r="Q1414" i="3"/>
  <c r="P1414" i="3"/>
  <c r="O1414" i="3"/>
  <c r="N1414" i="3"/>
  <c r="M1414" i="3"/>
  <c r="AC1409" i="3"/>
  <c r="AB1409" i="3"/>
  <c r="AA1409" i="3"/>
  <c r="Z1409" i="3"/>
  <c r="Y1409" i="3"/>
  <c r="X1409" i="3"/>
  <c r="W1409" i="3"/>
  <c r="V1409" i="3"/>
  <c r="U1409" i="3"/>
  <c r="T1409" i="3"/>
  <c r="S1409" i="3"/>
  <c r="R1409" i="3"/>
  <c r="Q1409" i="3"/>
  <c r="P1409" i="3"/>
  <c r="O1409" i="3"/>
  <c r="N1409" i="3"/>
  <c r="M1409" i="3"/>
  <c r="AC1406" i="3"/>
  <c r="AB1406" i="3"/>
  <c r="AA1406" i="3"/>
  <c r="Z1406" i="3"/>
  <c r="Y1406" i="3"/>
  <c r="X1406" i="3"/>
  <c r="W1406" i="3"/>
  <c r="V1406" i="3"/>
  <c r="U1406" i="3"/>
  <c r="T1406" i="3"/>
  <c r="S1406" i="3"/>
  <c r="R1406" i="3"/>
  <c r="Q1406" i="3"/>
  <c r="P1406" i="3"/>
  <c r="O1406" i="3"/>
  <c r="N1406" i="3"/>
  <c r="M1406" i="3"/>
  <c r="AC1399" i="3"/>
  <c r="AB1399" i="3"/>
  <c r="AA1399" i="3"/>
  <c r="Z1399" i="3"/>
  <c r="Y1399" i="3"/>
  <c r="X1399" i="3"/>
  <c r="W1399" i="3"/>
  <c r="V1399" i="3"/>
  <c r="U1399" i="3"/>
  <c r="T1399" i="3"/>
  <c r="S1399" i="3"/>
  <c r="R1399" i="3"/>
  <c r="Q1399" i="3"/>
  <c r="P1399" i="3"/>
  <c r="O1399" i="3"/>
  <c r="N1399" i="3"/>
  <c r="M1399" i="3"/>
  <c r="AC1395" i="3"/>
  <c r="AB1395" i="3"/>
  <c r="AA1395" i="3"/>
  <c r="Z1395" i="3"/>
  <c r="Y1395" i="3"/>
  <c r="X1395" i="3"/>
  <c r="W1395" i="3"/>
  <c r="V1395" i="3"/>
  <c r="U1395" i="3"/>
  <c r="T1395" i="3"/>
  <c r="S1395" i="3"/>
  <c r="R1395" i="3"/>
  <c r="Q1395" i="3"/>
  <c r="P1395" i="3"/>
  <c r="O1395" i="3"/>
  <c r="N1395" i="3"/>
  <c r="M1395" i="3"/>
  <c r="AC1392" i="3"/>
  <c r="AB1392" i="3"/>
  <c r="AA1392" i="3"/>
  <c r="Z1392" i="3"/>
  <c r="Y1392" i="3"/>
  <c r="X1392" i="3"/>
  <c r="W1392" i="3"/>
  <c r="V1392" i="3"/>
  <c r="U1392" i="3"/>
  <c r="T1392" i="3"/>
  <c r="S1392" i="3"/>
  <c r="R1392" i="3"/>
  <c r="Q1392" i="3"/>
  <c r="P1392" i="3"/>
  <c r="O1392" i="3"/>
  <c r="N1392" i="3"/>
  <c r="M1392" i="3"/>
  <c r="AC1387" i="3"/>
  <c r="AB1387" i="3"/>
  <c r="AA1387" i="3"/>
  <c r="Z1387" i="3"/>
  <c r="Y1387" i="3"/>
  <c r="X1387" i="3"/>
  <c r="W1387" i="3"/>
  <c r="V1387" i="3"/>
  <c r="U1387" i="3"/>
  <c r="T1387" i="3"/>
  <c r="S1387" i="3"/>
  <c r="R1387" i="3"/>
  <c r="Q1387" i="3"/>
  <c r="P1387" i="3"/>
  <c r="O1387" i="3"/>
  <c r="N1387" i="3"/>
  <c r="M1387" i="3"/>
  <c r="AC1383" i="3"/>
  <c r="AB1383" i="3"/>
  <c r="AA1383" i="3"/>
  <c r="Z1383" i="3"/>
  <c r="Y1383" i="3"/>
  <c r="X1383" i="3"/>
  <c r="W1383" i="3"/>
  <c r="V1383" i="3"/>
  <c r="U1383" i="3"/>
  <c r="T1383" i="3"/>
  <c r="S1383" i="3"/>
  <c r="R1383" i="3"/>
  <c r="Q1383" i="3"/>
  <c r="P1383" i="3"/>
  <c r="O1383" i="3"/>
  <c r="N1383" i="3"/>
  <c r="M1383" i="3"/>
  <c r="AC1379" i="3"/>
  <c r="AB1379" i="3"/>
  <c r="AA1379" i="3"/>
  <c r="Z1379" i="3"/>
  <c r="Y1379" i="3"/>
  <c r="X1379" i="3"/>
  <c r="W1379" i="3"/>
  <c r="V1379" i="3"/>
  <c r="U1379" i="3"/>
  <c r="T1379" i="3"/>
  <c r="S1379" i="3"/>
  <c r="R1379" i="3"/>
  <c r="Q1379" i="3"/>
  <c r="P1379" i="3"/>
  <c r="O1379" i="3"/>
  <c r="N1379" i="3"/>
  <c r="M1379" i="3"/>
  <c r="AC1373" i="3"/>
  <c r="AB1373" i="3"/>
  <c r="AA1373" i="3"/>
  <c r="Z1373" i="3"/>
  <c r="Y1373" i="3"/>
  <c r="X1373" i="3"/>
  <c r="W1373" i="3"/>
  <c r="V1373" i="3"/>
  <c r="U1373" i="3"/>
  <c r="T1373" i="3"/>
  <c r="S1373" i="3"/>
  <c r="R1373" i="3"/>
  <c r="Q1373" i="3"/>
  <c r="P1373" i="3"/>
  <c r="O1373" i="3"/>
  <c r="N1373" i="3"/>
  <c r="M1373" i="3"/>
  <c r="AC1368" i="3"/>
  <c r="AB1368" i="3"/>
  <c r="AA1368" i="3"/>
  <c r="Z1368" i="3"/>
  <c r="Y1368" i="3"/>
  <c r="X1368" i="3"/>
  <c r="W1368" i="3"/>
  <c r="V1368" i="3"/>
  <c r="U1368" i="3"/>
  <c r="T1368" i="3"/>
  <c r="S1368" i="3"/>
  <c r="R1368" i="3"/>
  <c r="Q1368" i="3"/>
  <c r="P1368" i="3"/>
  <c r="O1368" i="3"/>
  <c r="N1368" i="3"/>
  <c r="M1368" i="3"/>
  <c r="AC1363" i="3"/>
  <c r="AB1363" i="3"/>
  <c r="AA1363" i="3"/>
  <c r="Z1363" i="3"/>
  <c r="Y1363" i="3"/>
  <c r="X1363" i="3"/>
  <c r="W1363" i="3"/>
  <c r="V1363" i="3"/>
  <c r="U1363" i="3"/>
  <c r="T1363" i="3"/>
  <c r="S1363" i="3"/>
  <c r="R1363" i="3"/>
  <c r="Q1363" i="3"/>
  <c r="P1363" i="3"/>
  <c r="O1363" i="3"/>
  <c r="N1363" i="3"/>
  <c r="M1363" i="3"/>
  <c r="M1358" i="3"/>
  <c r="AC1354" i="3"/>
  <c r="AB1354" i="3"/>
  <c r="AA1354" i="3"/>
  <c r="Z1354" i="3"/>
  <c r="Y1354" i="3"/>
  <c r="X1354" i="3"/>
  <c r="W1354" i="3"/>
  <c r="V1354" i="3"/>
  <c r="U1354" i="3"/>
  <c r="T1354" i="3"/>
  <c r="S1354" i="3"/>
  <c r="Q1354" i="3"/>
  <c r="M1354" i="3"/>
  <c r="AC1351" i="3"/>
  <c r="AB1351" i="3"/>
  <c r="AA1351" i="3"/>
  <c r="Z1351" i="3"/>
  <c r="Y1351" i="3"/>
  <c r="X1351" i="3"/>
  <c r="W1351" i="3"/>
  <c r="V1351" i="3"/>
  <c r="U1351" i="3"/>
  <c r="T1351" i="3"/>
  <c r="S1351" i="3"/>
  <c r="R1351" i="3"/>
  <c r="Q1351" i="3"/>
  <c r="P1351" i="3"/>
  <c r="O1351" i="3"/>
  <c r="N1351" i="3"/>
  <c r="M1351" i="3"/>
  <c r="AC1348" i="3"/>
  <c r="AB1348" i="3"/>
  <c r="AA1348" i="3"/>
  <c r="Z1348" i="3"/>
  <c r="Y1348" i="3"/>
  <c r="X1348" i="3"/>
  <c r="W1348" i="3"/>
  <c r="V1348" i="3"/>
  <c r="U1348" i="3"/>
  <c r="T1348" i="3"/>
  <c r="S1348" i="3"/>
  <c r="R1348" i="3"/>
  <c r="Q1348" i="3"/>
  <c r="P1348" i="3"/>
  <c r="O1348" i="3"/>
  <c r="N1348" i="3"/>
  <c r="M1348" i="3"/>
  <c r="AC1345" i="3"/>
  <c r="AB1345" i="3"/>
  <c r="AA1345" i="3"/>
  <c r="Z1345" i="3"/>
  <c r="Y1345" i="3"/>
  <c r="X1345" i="3"/>
  <c r="W1345" i="3"/>
  <c r="V1345" i="3"/>
  <c r="U1345" i="3"/>
  <c r="T1345" i="3"/>
  <c r="S1345" i="3"/>
  <c r="R1345" i="3"/>
  <c r="Q1345" i="3"/>
  <c r="P1345" i="3"/>
  <c r="O1345" i="3"/>
  <c r="N1345" i="3"/>
  <c r="M1345" i="3"/>
  <c r="AC1342" i="3"/>
  <c r="AB1342" i="3"/>
  <c r="AA1342" i="3"/>
  <c r="Z1342" i="3"/>
  <c r="Y1342" i="3"/>
  <c r="X1342" i="3"/>
  <c r="W1342" i="3"/>
  <c r="V1342" i="3"/>
  <c r="U1342" i="3"/>
  <c r="T1342" i="3"/>
  <c r="S1342" i="3"/>
  <c r="R1342" i="3"/>
  <c r="Q1342" i="3"/>
  <c r="P1342" i="3"/>
  <c r="O1342" i="3"/>
  <c r="N1342" i="3"/>
  <c r="M1342" i="3"/>
  <c r="AC1339" i="3"/>
  <c r="AB1339" i="3"/>
  <c r="AA1339" i="3"/>
  <c r="Z1339" i="3"/>
  <c r="Y1339" i="3"/>
  <c r="X1339" i="3"/>
  <c r="W1339" i="3"/>
  <c r="V1339" i="3"/>
  <c r="U1339" i="3"/>
  <c r="T1339" i="3"/>
  <c r="S1339" i="3"/>
  <c r="R1339" i="3"/>
  <c r="Q1339" i="3"/>
  <c r="P1339" i="3"/>
  <c r="O1339" i="3"/>
  <c r="N1339" i="3"/>
  <c r="M1339" i="3"/>
  <c r="AC1336" i="3"/>
  <c r="AB1336" i="3"/>
  <c r="AA1336" i="3"/>
  <c r="Z1336" i="3"/>
  <c r="Y1336" i="3"/>
  <c r="X1336" i="3"/>
  <c r="W1336" i="3"/>
  <c r="V1336" i="3"/>
  <c r="U1336" i="3"/>
  <c r="T1336" i="3"/>
  <c r="S1336" i="3"/>
  <c r="R1336" i="3"/>
  <c r="Q1336" i="3"/>
  <c r="P1336" i="3"/>
  <c r="O1336" i="3"/>
  <c r="N1336" i="3"/>
  <c r="M1336" i="3"/>
  <c r="AC1331" i="3"/>
  <c r="AB1331" i="3"/>
  <c r="AA1331" i="3"/>
  <c r="Z1331" i="3"/>
  <c r="Y1331" i="3"/>
  <c r="X1331" i="3"/>
  <c r="W1331" i="3"/>
  <c r="V1331" i="3"/>
  <c r="U1331" i="3"/>
  <c r="T1331" i="3"/>
  <c r="S1331" i="3"/>
  <c r="R1331" i="3"/>
  <c r="Q1331" i="3"/>
  <c r="P1331" i="3"/>
  <c r="O1331" i="3"/>
  <c r="N1331" i="3"/>
  <c r="M1331" i="3"/>
  <c r="AC1328" i="3"/>
  <c r="AB1328" i="3"/>
  <c r="AA1328" i="3"/>
  <c r="Z1328" i="3"/>
  <c r="Y1328" i="3"/>
  <c r="X1328" i="3"/>
  <c r="W1328" i="3"/>
  <c r="V1328" i="3"/>
  <c r="U1328" i="3"/>
  <c r="T1328" i="3"/>
  <c r="S1328" i="3"/>
  <c r="R1328" i="3"/>
  <c r="Q1328" i="3"/>
  <c r="P1328" i="3"/>
  <c r="O1328" i="3"/>
  <c r="N1328" i="3"/>
  <c r="M1328" i="3"/>
  <c r="AC1324" i="3"/>
  <c r="AB1324" i="3"/>
  <c r="AA1324" i="3"/>
  <c r="Z1324" i="3"/>
  <c r="Y1324" i="3"/>
  <c r="X1324" i="3"/>
  <c r="W1324" i="3"/>
  <c r="V1324" i="3"/>
  <c r="U1324" i="3"/>
  <c r="T1324" i="3"/>
  <c r="S1324" i="3"/>
  <c r="R1324" i="3"/>
  <c r="Q1324" i="3"/>
  <c r="P1324" i="3"/>
  <c r="O1324" i="3"/>
  <c r="N1324" i="3"/>
  <c r="M1324" i="3"/>
  <c r="AC1321" i="3"/>
  <c r="AB1321" i="3"/>
  <c r="AA1321" i="3"/>
  <c r="Z1321" i="3"/>
  <c r="Y1321" i="3"/>
  <c r="X1321" i="3"/>
  <c r="W1321" i="3"/>
  <c r="V1321" i="3"/>
  <c r="U1321" i="3"/>
  <c r="T1321" i="3"/>
  <c r="S1321" i="3"/>
  <c r="R1321" i="3"/>
  <c r="Q1321" i="3"/>
  <c r="P1321" i="3"/>
  <c r="O1321" i="3"/>
  <c r="N1321" i="3"/>
  <c r="M1321" i="3"/>
  <c r="AC1317" i="3"/>
  <c r="AB1317" i="3"/>
  <c r="AA1317" i="3"/>
  <c r="Z1317" i="3"/>
  <c r="Y1317" i="3"/>
  <c r="X1317" i="3"/>
  <c r="W1317" i="3"/>
  <c r="V1317" i="3"/>
  <c r="U1317" i="3"/>
  <c r="T1317" i="3"/>
  <c r="S1317" i="3"/>
  <c r="R1317" i="3"/>
  <c r="Q1317" i="3"/>
  <c r="P1317" i="3"/>
  <c r="O1317" i="3"/>
  <c r="N1317" i="3"/>
  <c r="M1317" i="3"/>
  <c r="AC1314" i="3"/>
  <c r="AB1314" i="3"/>
  <c r="AA1314" i="3"/>
  <c r="Z1314" i="3"/>
  <c r="Y1314" i="3"/>
  <c r="X1314" i="3"/>
  <c r="W1314" i="3"/>
  <c r="V1314" i="3"/>
  <c r="U1314" i="3"/>
  <c r="T1314" i="3"/>
  <c r="S1314" i="3"/>
  <c r="R1314" i="3"/>
  <c r="Q1314" i="3"/>
  <c r="P1314" i="3"/>
  <c r="O1314" i="3"/>
  <c r="N1314" i="3"/>
  <c r="M1314" i="3"/>
  <c r="AC1309" i="3"/>
  <c r="AB1309" i="3"/>
  <c r="AA1309" i="3"/>
  <c r="Z1309" i="3"/>
  <c r="Y1309" i="3"/>
  <c r="X1309" i="3"/>
  <c r="W1309" i="3"/>
  <c r="V1309" i="3"/>
  <c r="U1309" i="3"/>
  <c r="T1309" i="3"/>
  <c r="S1309" i="3"/>
  <c r="R1309" i="3"/>
  <c r="Q1309" i="3"/>
  <c r="P1309" i="3"/>
  <c r="O1309" i="3"/>
  <c r="N1309" i="3"/>
  <c r="M1309" i="3"/>
  <c r="AC1305" i="3"/>
  <c r="AB1305" i="3"/>
  <c r="AA1305" i="3"/>
  <c r="Z1305" i="3"/>
  <c r="Y1305" i="3"/>
  <c r="X1305" i="3"/>
  <c r="W1305" i="3"/>
  <c r="V1305" i="3"/>
  <c r="U1305" i="3"/>
  <c r="T1305" i="3"/>
  <c r="S1305" i="3"/>
  <c r="R1305" i="3"/>
  <c r="Q1305" i="3"/>
  <c r="P1305" i="3"/>
  <c r="O1305" i="3"/>
  <c r="N1305" i="3"/>
  <c r="M1305" i="3"/>
  <c r="AC1301" i="3"/>
  <c r="AB1301" i="3"/>
  <c r="AA1301" i="3"/>
  <c r="Z1301" i="3"/>
  <c r="Y1301" i="3"/>
  <c r="X1301" i="3"/>
  <c r="W1301" i="3"/>
  <c r="V1301" i="3"/>
  <c r="U1301" i="3"/>
  <c r="T1301" i="3"/>
  <c r="S1301" i="3"/>
  <c r="R1301" i="3"/>
  <c r="Q1301" i="3"/>
  <c r="P1301" i="3"/>
  <c r="O1301" i="3"/>
  <c r="N1301" i="3"/>
  <c r="M1301" i="3"/>
  <c r="AC1295" i="3"/>
  <c r="AB1295" i="3"/>
  <c r="AA1295" i="3"/>
  <c r="Z1295" i="3"/>
  <c r="Y1295" i="3"/>
  <c r="X1295" i="3"/>
  <c r="W1295" i="3"/>
  <c r="V1295" i="3"/>
  <c r="U1295" i="3"/>
  <c r="T1295" i="3"/>
  <c r="S1295" i="3"/>
  <c r="R1295" i="3"/>
  <c r="Q1295" i="3"/>
  <c r="P1295" i="3"/>
  <c r="O1295" i="3"/>
  <c r="N1295" i="3"/>
  <c r="M1295" i="3"/>
  <c r="AC1290" i="3"/>
  <c r="AB1290" i="3"/>
  <c r="AA1290" i="3"/>
  <c r="Z1290" i="3"/>
  <c r="Y1290" i="3"/>
  <c r="X1290" i="3"/>
  <c r="W1290" i="3"/>
  <c r="V1290" i="3"/>
  <c r="U1290" i="3"/>
  <c r="T1290" i="3"/>
  <c r="S1290" i="3"/>
  <c r="R1290" i="3"/>
  <c r="Q1290" i="3"/>
  <c r="P1290" i="3"/>
  <c r="O1290" i="3"/>
  <c r="N1290" i="3"/>
  <c r="M1290" i="3"/>
  <c r="AB1285" i="3"/>
  <c r="AA1285" i="3"/>
  <c r="Z1285" i="3"/>
  <c r="Y1285" i="3"/>
  <c r="X1285" i="3"/>
  <c r="W1285" i="3"/>
  <c r="V1285" i="3"/>
  <c r="U1285" i="3"/>
  <c r="T1285" i="3"/>
  <c r="S1285" i="3"/>
  <c r="R1285" i="3"/>
  <c r="Q1285" i="3"/>
  <c r="P1285" i="3"/>
  <c r="O1285" i="3"/>
  <c r="N1285" i="3"/>
  <c r="M1285" i="3"/>
  <c r="AC1273" i="3"/>
  <c r="M1273" i="3"/>
  <c r="M1269" i="3"/>
  <c r="AC1265" i="3"/>
  <c r="AB1265" i="3"/>
  <c r="AA1265" i="3"/>
  <c r="Z1265" i="3"/>
  <c r="Y1265" i="3"/>
  <c r="X1265" i="3"/>
  <c r="W1265" i="3"/>
  <c r="V1265" i="3"/>
  <c r="U1265" i="3"/>
  <c r="T1265" i="3"/>
  <c r="S1265" i="3"/>
  <c r="R1265" i="3"/>
  <c r="Q1265" i="3"/>
  <c r="P1265" i="3"/>
  <c r="O1265" i="3"/>
  <c r="N1265" i="3"/>
  <c r="M1265" i="3"/>
  <c r="AC1262" i="3"/>
  <c r="AB1262" i="3"/>
  <c r="AA1262" i="3"/>
  <c r="Z1262" i="3"/>
  <c r="Y1262" i="3"/>
  <c r="X1262" i="3"/>
  <c r="W1262" i="3"/>
  <c r="V1262" i="3"/>
  <c r="U1262" i="3"/>
  <c r="T1262" i="3"/>
  <c r="S1262" i="3"/>
  <c r="R1262" i="3"/>
  <c r="Q1262" i="3"/>
  <c r="P1262" i="3"/>
  <c r="O1262" i="3"/>
  <c r="M1262" i="3"/>
  <c r="AC1258" i="3"/>
  <c r="N1258" i="3"/>
  <c r="M1258" i="3"/>
  <c r="AC1254" i="3"/>
  <c r="N1254" i="3"/>
  <c r="M1254" i="3"/>
  <c r="AC1251" i="3"/>
  <c r="N1251" i="3"/>
  <c r="M1251" i="3"/>
  <c r="AC1248" i="3"/>
  <c r="N1248" i="3"/>
  <c r="M1248" i="3"/>
  <c r="AC1245" i="3"/>
  <c r="N1245" i="3"/>
  <c r="M1245" i="3"/>
  <c r="AC1242" i="3"/>
  <c r="N1242" i="3"/>
  <c r="M1242" i="3"/>
  <c r="AC1239" i="3"/>
  <c r="N1239" i="3"/>
  <c r="M1239" i="3"/>
  <c r="AC1236" i="3"/>
  <c r="N1236" i="3"/>
  <c r="M1236" i="3"/>
  <c r="AC1231" i="3"/>
  <c r="N1231" i="3"/>
  <c r="M1231" i="3"/>
  <c r="AC1228" i="3"/>
  <c r="N1228" i="3"/>
  <c r="M1228" i="3"/>
  <c r="AC1224" i="3"/>
  <c r="N1224" i="3"/>
  <c r="M1224" i="3"/>
  <c r="AC1221" i="3"/>
  <c r="N1221" i="3"/>
  <c r="M1221" i="3"/>
  <c r="AC1217" i="3"/>
  <c r="M1217" i="3"/>
  <c r="AC1214" i="3"/>
  <c r="N1214" i="3"/>
  <c r="M1214" i="3"/>
  <c r="AC1209" i="3"/>
  <c r="N1209" i="3"/>
  <c r="M1209" i="3"/>
  <c r="AC1205" i="3"/>
  <c r="N1205" i="3"/>
  <c r="M1205" i="3"/>
  <c r="AC1201" i="3"/>
  <c r="N1201" i="3"/>
  <c r="M1201" i="3"/>
  <c r="AC1195" i="3"/>
  <c r="N1195" i="3"/>
  <c r="M1195" i="3"/>
  <c r="AC1190" i="3"/>
  <c r="N1190" i="3"/>
  <c r="M1190" i="3"/>
  <c r="AC1185" i="3"/>
  <c r="N1185" i="3"/>
  <c r="M1185" i="3"/>
  <c r="AC1180" i="3"/>
  <c r="AB1180" i="3"/>
  <c r="AA1180" i="3"/>
  <c r="Z1180" i="3"/>
  <c r="Y1180" i="3"/>
  <c r="X1180" i="3"/>
  <c r="W1180" i="3"/>
  <c r="V1180" i="3"/>
  <c r="U1180" i="3"/>
  <c r="T1180" i="3"/>
  <c r="S1180" i="3"/>
  <c r="R1180" i="3"/>
  <c r="Q1180" i="3"/>
  <c r="P1180" i="3"/>
  <c r="O1180" i="3"/>
  <c r="N1180" i="3"/>
  <c r="M1180" i="3"/>
  <c r="AC1176" i="3"/>
  <c r="AB1176" i="3"/>
  <c r="AA1176" i="3"/>
  <c r="Z1176" i="3"/>
  <c r="Y1176" i="3"/>
  <c r="X1176" i="3"/>
  <c r="W1176" i="3"/>
  <c r="V1176" i="3"/>
  <c r="U1176" i="3"/>
  <c r="T1176" i="3"/>
  <c r="S1176" i="3"/>
  <c r="R1176" i="3"/>
  <c r="Q1176" i="3"/>
  <c r="P1176" i="3"/>
  <c r="O1176" i="3"/>
  <c r="N1176" i="3"/>
  <c r="M1176" i="3"/>
  <c r="AC1173" i="3"/>
  <c r="AB1173" i="3"/>
  <c r="AA1173" i="3"/>
  <c r="Z1173" i="3"/>
  <c r="Y1173" i="3"/>
  <c r="X1173" i="3"/>
  <c r="W1173" i="3"/>
  <c r="V1173" i="3"/>
  <c r="U1173" i="3"/>
  <c r="T1173" i="3"/>
  <c r="S1173" i="3"/>
  <c r="R1173" i="3"/>
  <c r="Q1173" i="3"/>
  <c r="P1173" i="3"/>
  <c r="O1173" i="3"/>
  <c r="N1173" i="3"/>
  <c r="M1173" i="3"/>
  <c r="AC1170" i="3"/>
  <c r="AB1170" i="3"/>
  <c r="AA1170" i="3"/>
  <c r="Z1170" i="3"/>
  <c r="Y1170" i="3"/>
  <c r="X1170" i="3"/>
  <c r="W1170" i="3"/>
  <c r="V1170" i="3"/>
  <c r="U1170" i="3"/>
  <c r="T1170" i="3"/>
  <c r="S1170" i="3"/>
  <c r="R1170" i="3"/>
  <c r="Q1170" i="3"/>
  <c r="P1170" i="3"/>
  <c r="O1170" i="3"/>
  <c r="N1170" i="3"/>
  <c r="M1170" i="3"/>
  <c r="AC1167" i="3"/>
  <c r="AB1167" i="3"/>
  <c r="AA1167" i="3"/>
  <c r="Z1167" i="3"/>
  <c r="Y1167" i="3"/>
  <c r="X1167" i="3"/>
  <c r="W1167" i="3"/>
  <c r="V1167" i="3"/>
  <c r="U1167" i="3"/>
  <c r="T1167" i="3"/>
  <c r="S1167" i="3"/>
  <c r="R1167" i="3"/>
  <c r="Q1167" i="3"/>
  <c r="P1167" i="3"/>
  <c r="O1167" i="3"/>
  <c r="N1167" i="3"/>
  <c r="M1167" i="3"/>
  <c r="AC1164" i="3"/>
  <c r="AB1164" i="3"/>
  <c r="AA1164" i="3"/>
  <c r="Z1164" i="3"/>
  <c r="Y1164" i="3"/>
  <c r="X1164" i="3"/>
  <c r="W1164" i="3"/>
  <c r="V1164" i="3"/>
  <c r="U1164" i="3"/>
  <c r="T1164" i="3"/>
  <c r="S1164" i="3"/>
  <c r="R1164" i="3"/>
  <c r="Q1164" i="3"/>
  <c r="P1164" i="3"/>
  <c r="O1164" i="3"/>
  <c r="N1164" i="3"/>
  <c r="M1164" i="3"/>
  <c r="AC1161" i="3"/>
  <c r="AB1161" i="3"/>
  <c r="AA1161" i="3"/>
  <c r="Z1161" i="3"/>
  <c r="Y1161" i="3"/>
  <c r="X1161" i="3"/>
  <c r="W1161" i="3"/>
  <c r="V1161" i="3"/>
  <c r="U1161" i="3"/>
  <c r="T1161" i="3"/>
  <c r="S1161" i="3"/>
  <c r="R1161" i="3"/>
  <c r="Q1161" i="3"/>
  <c r="P1161" i="3"/>
  <c r="O1161" i="3"/>
  <c r="N1161" i="3"/>
  <c r="M1161" i="3"/>
  <c r="AC1158" i="3"/>
  <c r="AB1158" i="3"/>
  <c r="AA1158" i="3"/>
  <c r="Z1158" i="3"/>
  <c r="Y1158" i="3"/>
  <c r="X1158" i="3"/>
  <c r="W1158" i="3"/>
  <c r="V1158" i="3"/>
  <c r="U1158" i="3"/>
  <c r="T1158" i="3"/>
  <c r="S1158" i="3"/>
  <c r="R1158" i="3"/>
  <c r="Q1158" i="3"/>
  <c r="P1158" i="3"/>
  <c r="O1158" i="3"/>
  <c r="N1158" i="3"/>
  <c r="M1158" i="3"/>
  <c r="AC1153" i="3"/>
  <c r="AB1153" i="3"/>
  <c r="AA1153" i="3"/>
  <c r="Z1153" i="3"/>
  <c r="Y1153" i="3"/>
  <c r="X1153" i="3"/>
  <c r="W1153" i="3"/>
  <c r="V1153" i="3"/>
  <c r="U1153" i="3"/>
  <c r="T1153" i="3"/>
  <c r="S1153" i="3"/>
  <c r="R1153" i="3"/>
  <c r="Q1153" i="3"/>
  <c r="P1153" i="3"/>
  <c r="O1153" i="3"/>
  <c r="N1153" i="3"/>
  <c r="M1153" i="3"/>
  <c r="AC1150" i="3"/>
  <c r="AB1150" i="3"/>
  <c r="AA1150" i="3"/>
  <c r="Z1150" i="3"/>
  <c r="Y1150" i="3"/>
  <c r="X1150" i="3"/>
  <c r="W1150" i="3"/>
  <c r="V1150" i="3"/>
  <c r="U1150" i="3"/>
  <c r="T1150" i="3"/>
  <c r="S1150" i="3"/>
  <c r="R1150" i="3"/>
  <c r="Q1150" i="3"/>
  <c r="P1150" i="3"/>
  <c r="O1150" i="3"/>
  <c r="N1150" i="3"/>
  <c r="M1150" i="3"/>
  <c r="AC1146" i="3"/>
  <c r="AB1146" i="3"/>
  <c r="AA1146" i="3"/>
  <c r="Z1146" i="3"/>
  <c r="Y1146" i="3"/>
  <c r="X1146" i="3"/>
  <c r="W1146" i="3"/>
  <c r="V1146" i="3"/>
  <c r="U1146" i="3"/>
  <c r="T1146" i="3"/>
  <c r="S1146" i="3"/>
  <c r="R1146" i="3"/>
  <c r="Q1146" i="3"/>
  <c r="P1146" i="3"/>
  <c r="O1146" i="3"/>
  <c r="N1146" i="3"/>
  <c r="M1146" i="3"/>
  <c r="AC1143" i="3"/>
  <c r="AB1143" i="3"/>
  <c r="AA1143" i="3"/>
  <c r="Z1143" i="3"/>
  <c r="Y1143" i="3"/>
  <c r="X1143" i="3"/>
  <c r="W1143" i="3"/>
  <c r="V1143" i="3"/>
  <c r="U1143" i="3"/>
  <c r="T1143" i="3"/>
  <c r="S1143" i="3"/>
  <c r="R1143" i="3"/>
  <c r="Q1143" i="3"/>
  <c r="P1143" i="3"/>
  <c r="O1143" i="3"/>
  <c r="N1143" i="3"/>
  <c r="M1143" i="3"/>
  <c r="AC1139" i="3"/>
  <c r="AB1139" i="3"/>
  <c r="AA1139" i="3"/>
  <c r="Z1139" i="3"/>
  <c r="Y1139" i="3"/>
  <c r="X1139" i="3"/>
  <c r="W1139" i="3"/>
  <c r="V1139" i="3"/>
  <c r="U1139" i="3"/>
  <c r="T1139" i="3"/>
  <c r="S1139" i="3"/>
  <c r="R1139" i="3"/>
  <c r="Q1139" i="3"/>
  <c r="P1139" i="3"/>
  <c r="O1139" i="3"/>
  <c r="N1139" i="3"/>
  <c r="M1139" i="3"/>
  <c r="AC1136" i="3"/>
  <c r="AB1136" i="3"/>
  <c r="AA1136" i="3"/>
  <c r="Z1136" i="3"/>
  <c r="Y1136" i="3"/>
  <c r="X1136" i="3"/>
  <c r="W1136" i="3"/>
  <c r="V1136" i="3"/>
  <c r="U1136" i="3"/>
  <c r="T1136" i="3"/>
  <c r="S1136" i="3"/>
  <c r="R1136" i="3"/>
  <c r="Q1136" i="3"/>
  <c r="P1136" i="3"/>
  <c r="O1136" i="3"/>
  <c r="N1136" i="3"/>
  <c r="M1136" i="3"/>
  <c r="AC1131" i="3"/>
  <c r="AC1127" i="3" s="1"/>
  <c r="AC1123" i="3" s="1"/>
  <c r="AB1131" i="3"/>
  <c r="AA1131" i="3"/>
  <c r="AA1127" i="3" s="1"/>
  <c r="AA1123" i="3" s="1"/>
  <c r="Z1131" i="3"/>
  <c r="Z1127" i="3" s="1"/>
  <c r="Z1123" i="3" s="1"/>
  <c r="Y1131" i="3"/>
  <c r="Y1127" i="3" s="1"/>
  <c r="Y1123" i="3" s="1"/>
  <c r="X1131" i="3"/>
  <c r="X1127" i="3" s="1"/>
  <c r="X1123" i="3" s="1"/>
  <c r="W1131" i="3"/>
  <c r="W1127" i="3" s="1"/>
  <c r="W1123" i="3" s="1"/>
  <c r="V1131" i="3"/>
  <c r="V1127" i="3" s="1"/>
  <c r="V1123" i="3" s="1"/>
  <c r="U1131" i="3"/>
  <c r="U1127" i="3" s="1"/>
  <c r="U1123" i="3" s="1"/>
  <c r="T1131" i="3"/>
  <c r="T1127" i="3" s="1"/>
  <c r="T1123" i="3" s="1"/>
  <c r="S1131" i="3"/>
  <c r="S1127" i="3" s="1"/>
  <c r="S1123" i="3" s="1"/>
  <c r="R1131" i="3"/>
  <c r="R1127" i="3" s="1"/>
  <c r="R1123" i="3" s="1"/>
  <c r="Q1131" i="3"/>
  <c r="Q1127" i="3" s="1"/>
  <c r="Q1123" i="3" s="1"/>
  <c r="P1131" i="3"/>
  <c r="P1127" i="3" s="1"/>
  <c r="P1123" i="3" s="1"/>
  <c r="O1131" i="3"/>
  <c r="O1127" i="3" s="1"/>
  <c r="O1123" i="3" s="1"/>
  <c r="N1131" i="3"/>
  <c r="N1127" i="3" s="1"/>
  <c r="N1123" i="3" s="1"/>
  <c r="M1131" i="3"/>
  <c r="M1127" i="3" s="1"/>
  <c r="M1123" i="3" s="1"/>
  <c r="AB1127" i="3"/>
  <c r="AB1123" i="3" s="1"/>
  <c r="AC1117" i="3"/>
  <c r="AB1117" i="3"/>
  <c r="AA1117" i="3"/>
  <c r="Z1117" i="3"/>
  <c r="Y1117" i="3"/>
  <c r="X1117" i="3"/>
  <c r="W1117" i="3"/>
  <c r="V1117" i="3"/>
  <c r="U1117" i="3"/>
  <c r="T1117" i="3"/>
  <c r="S1117" i="3"/>
  <c r="R1117" i="3"/>
  <c r="Q1117" i="3"/>
  <c r="P1117" i="3"/>
  <c r="O1117" i="3"/>
  <c r="N1117" i="3"/>
  <c r="M1117" i="3"/>
  <c r="AC1112" i="3"/>
  <c r="AB1112" i="3"/>
  <c r="AA1112" i="3"/>
  <c r="Z1112" i="3"/>
  <c r="Y1112" i="3"/>
  <c r="X1112" i="3"/>
  <c r="W1112" i="3"/>
  <c r="V1112" i="3"/>
  <c r="U1112" i="3"/>
  <c r="T1112" i="3"/>
  <c r="S1112" i="3"/>
  <c r="R1112" i="3"/>
  <c r="Q1112" i="3"/>
  <c r="P1112" i="3"/>
  <c r="O1112" i="3"/>
  <c r="N1112" i="3"/>
  <c r="M1112" i="3"/>
  <c r="AC1107" i="3"/>
  <c r="AB1107" i="3"/>
  <c r="AA1107" i="3"/>
  <c r="Z1107" i="3"/>
  <c r="Y1107" i="3"/>
  <c r="X1107" i="3"/>
  <c r="W1107" i="3"/>
  <c r="V1107" i="3"/>
  <c r="U1107" i="3"/>
  <c r="T1107" i="3"/>
  <c r="S1107" i="3"/>
  <c r="R1107" i="3"/>
  <c r="Q1107" i="3"/>
  <c r="P1107" i="3"/>
  <c r="O1107" i="3"/>
  <c r="N1107" i="3"/>
  <c r="M1107" i="3"/>
  <c r="AC1099" i="3"/>
  <c r="AB1099" i="3"/>
  <c r="AA1099" i="3"/>
  <c r="Z1099" i="3"/>
  <c r="Y1099" i="3"/>
  <c r="X1099" i="3"/>
  <c r="W1099" i="3"/>
  <c r="V1099" i="3"/>
  <c r="U1099" i="3"/>
  <c r="T1099" i="3"/>
  <c r="S1099" i="3"/>
  <c r="R1099" i="3"/>
  <c r="Q1099" i="3"/>
  <c r="P1099" i="3"/>
  <c r="O1099" i="3"/>
  <c r="N1099" i="3"/>
  <c r="M1099" i="3"/>
  <c r="AC1092" i="3"/>
  <c r="AB1092" i="3"/>
  <c r="AA1092" i="3"/>
  <c r="Z1092" i="3"/>
  <c r="Y1092" i="3"/>
  <c r="X1092" i="3"/>
  <c r="W1092" i="3"/>
  <c r="V1092" i="3"/>
  <c r="U1092" i="3"/>
  <c r="T1092" i="3"/>
  <c r="S1092" i="3"/>
  <c r="R1092" i="3"/>
  <c r="Q1092" i="3"/>
  <c r="P1092" i="3"/>
  <c r="O1092" i="3"/>
  <c r="N1092" i="3"/>
  <c r="M1092" i="3"/>
  <c r="AC1088" i="3"/>
  <c r="AB1088" i="3"/>
  <c r="AA1088" i="3"/>
  <c r="Z1088" i="3"/>
  <c r="Y1088" i="3"/>
  <c r="X1088" i="3"/>
  <c r="W1088" i="3"/>
  <c r="V1088" i="3"/>
  <c r="U1088" i="3"/>
  <c r="T1088" i="3"/>
  <c r="S1088" i="3"/>
  <c r="R1088" i="3"/>
  <c r="Q1088" i="3"/>
  <c r="P1088" i="3"/>
  <c r="O1088" i="3"/>
  <c r="N1088" i="3"/>
  <c r="M1088" i="3"/>
  <c r="AC1084" i="3"/>
  <c r="AB1084" i="3"/>
  <c r="AA1084" i="3"/>
  <c r="Z1084" i="3"/>
  <c r="Y1084" i="3"/>
  <c r="X1084" i="3"/>
  <c r="W1084" i="3"/>
  <c r="V1084" i="3"/>
  <c r="U1084" i="3"/>
  <c r="T1084" i="3"/>
  <c r="S1084" i="3"/>
  <c r="R1084" i="3"/>
  <c r="Q1084" i="3"/>
  <c r="P1084" i="3"/>
  <c r="O1084" i="3"/>
  <c r="N1084" i="3"/>
  <c r="M1084" i="3"/>
  <c r="M1077" i="3"/>
  <c r="M1072" i="3"/>
  <c r="M1068" i="3"/>
  <c r="AC1064" i="3"/>
  <c r="AB1064" i="3"/>
  <c r="AA1064" i="3"/>
  <c r="Z1064" i="3"/>
  <c r="Y1064" i="3"/>
  <c r="X1064" i="3"/>
  <c r="W1064" i="3"/>
  <c r="V1064" i="3"/>
  <c r="U1064" i="3"/>
  <c r="T1064" i="3"/>
  <c r="S1064" i="3"/>
  <c r="R1064" i="3"/>
  <c r="Q1064" i="3"/>
  <c r="P1064" i="3"/>
  <c r="O1064" i="3"/>
  <c r="N1064" i="3"/>
  <c r="M1064" i="3"/>
  <c r="M1057" i="3"/>
  <c r="M1050" i="3"/>
  <c r="M1043" i="3"/>
  <c r="M1036" i="3"/>
  <c r="M1029" i="3"/>
  <c r="M1022" i="3"/>
  <c r="AB1015" i="3"/>
  <c r="AA1015" i="3"/>
  <c r="Z1015" i="3"/>
  <c r="Y1015" i="3"/>
  <c r="X1015" i="3"/>
  <c r="W1015" i="3"/>
  <c r="V1015" i="3"/>
  <c r="U1015" i="3"/>
  <c r="S1015" i="3"/>
  <c r="R1015" i="3"/>
  <c r="Q1015" i="3"/>
  <c r="P1015" i="3"/>
  <c r="O1015" i="3"/>
  <c r="M1015" i="3"/>
  <c r="O1052" i="3" l="1"/>
  <c r="Q1029" i="8"/>
  <c r="O1059" i="3"/>
  <c r="Q1048" i="3"/>
  <c r="O1050" i="10"/>
  <c r="T1032" i="10"/>
  <c r="W1032" i="10" s="1"/>
  <c r="Z1032" i="10" s="1"/>
  <c r="W1059" i="8"/>
  <c r="Y1059" i="8" s="1"/>
  <c r="AA1059" i="8"/>
  <c r="AC1059" i="8" s="1"/>
  <c r="P1029" i="7"/>
  <c r="P1030" i="3"/>
  <c r="W1048" i="8"/>
  <c r="AC1048" i="8" s="1"/>
  <c r="AC1028" i="7"/>
  <c r="N1028" i="3"/>
  <c r="R1079" i="10"/>
  <c r="S1079" i="10"/>
  <c r="T1079" i="10"/>
  <c r="T1046" i="11"/>
  <c r="T1053" i="7"/>
  <c r="N1053" i="3"/>
  <c r="T1060" i="11"/>
  <c r="W1060" i="11" s="1"/>
  <c r="Z1060" i="11" s="1"/>
  <c r="W1040" i="7"/>
  <c r="AC1040" i="7"/>
  <c r="N1040" i="3"/>
  <c r="W1047" i="11"/>
  <c r="AC1047" i="11" s="1"/>
  <c r="R1078" i="7"/>
  <c r="S1078" i="7" s="1"/>
  <c r="N1077" i="7"/>
  <c r="N1078" i="3"/>
  <c r="N1077" i="11"/>
  <c r="R1078" i="11"/>
  <c r="U1551" i="7"/>
  <c r="W1063" i="9"/>
  <c r="AC1063" i="9" s="1"/>
  <c r="W1063" i="11"/>
  <c r="AC1063" i="11" s="1"/>
  <c r="W1054" i="10"/>
  <c r="AC1054" i="10" s="1"/>
  <c r="P1045" i="3"/>
  <c r="U1045" i="9"/>
  <c r="AC1034" i="8"/>
  <c r="T1032" i="8"/>
  <c r="W1032" i="8" s="1"/>
  <c r="Z1032" i="8" s="1"/>
  <c r="O1050" i="7"/>
  <c r="O1051" i="3"/>
  <c r="O1050" i="9"/>
  <c r="O1029" i="7"/>
  <c r="O1030" i="3"/>
  <c r="P1029" i="11"/>
  <c r="O1028" i="3"/>
  <c r="Q1046" i="3"/>
  <c r="O1053" i="3"/>
  <c r="T1053" i="11"/>
  <c r="W1053" i="11" s="1"/>
  <c r="Z1053" i="11" s="1"/>
  <c r="AC1053" i="11" s="1"/>
  <c r="P1043" i="10"/>
  <c r="W1033" i="7"/>
  <c r="N1033" i="3"/>
  <c r="W1033" i="11"/>
  <c r="AC1033" i="11" s="1"/>
  <c r="O1022" i="10"/>
  <c r="O1041" i="3"/>
  <c r="AC1041" i="11"/>
  <c r="W1049" i="8"/>
  <c r="AC1049" i="8" s="1"/>
  <c r="R1058" i="7"/>
  <c r="N1057" i="7"/>
  <c r="N1058" i="3"/>
  <c r="N1057" i="9"/>
  <c r="R1058" i="9"/>
  <c r="R1057" i="9" s="1"/>
  <c r="T1039" i="8"/>
  <c r="W1039" i="8" s="1"/>
  <c r="Z1039" i="8" s="1"/>
  <c r="AC1039" i="8" s="1"/>
  <c r="O1056" i="3"/>
  <c r="AC1056" i="11"/>
  <c r="O1055" i="3"/>
  <c r="AC1055" i="11"/>
  <c r="W1026" i="8"/>
  <c r="AC1026" i="8" s="1"/>
  <c r="P1061" i="3"/>
  <c r="S1031" i="8"/>
  <c r="W1040" i="9"/>
  <c r="AC1040" i="9" s="1"/>
  <c r="U1038" i="8"/>
  <c r="Q1077" i="7"/>
  <c r="Q1078" i="3"/>
  <c r="N1036" i="8"/>
  <c r="R1037" i="8"/>
  <c r="R1036" i="8" s="1"/>
  <c r="N1036" i="10"/>
  <c r="R1037" i="10"/>
  <c r="R1036" i="10" s="1"/>
  <c r="V1551" i="7"/>
  <c r="W1063" i="7"/>
  <c r="AC1063" i="7" s="1"/>
  <c r="N1063" i="3"/>
  <c r="U1045" i="7"/>
  <c r="N1045" i="3"/>
  <c r="U1045" i="11"/>
  <c r="AC1034" i="10"/>
  <c r="O1025" i="3"/>
  <c r="R1051" i="7"/>
  <c r="N1050" i="7"/>
  <c r="N1051" i="3"/>
  <c r="N1050" i="9"/>
  <c r="R1051" i="9"/>
  <c r="R1050" i="9" s="1"/>
  <c r="S1051" i="9"/>
  <c r="T1051" i="9" s="1"/>
  <c r="O1050" i="11"/>
  <c r="R1030" i="7"/>
  <c r="S1030" i="7" s="1"/>
  <c r="N1029" i="7"/>
  <c r="N1030" i="3"/>
  <c r="P1029" i="9"/>
  <c r="N1029" i="11"/>
  <c r="R1030" i="11"/>
  <c r="R1029" i="11" s="1"/>
  <c r="P1028" i="3"/>
  <c r="AC1028" i="11"/>
  <c r="R1079" i="8"/>
  <c r="S1079" i="8" s="1"/>
  <c r="T1046" i="7"/>
  <c r="N1046" i="3"/>
  <c r="T1046" i="9"/>
  <c r="Q1053" i="3"/>
  <c r="O1043" i="8"/>
  <c r="Q1043" i="10"/>
  <c r="O1033" i="3"/>
  <c r="S1024" i="10"/>
  <c r="S1052" i="7"/>
  <c r="N1052" i="3"/>
  <c r="N1022" i="8"/>
  <c r="R1023" i="8"/>
  <c r="P1022" i="10"/>
  <c r="AC1041" i="7"/>
  <c r="N1041" i="3"/>
  <c r="O1057" i="7"/>
  <c r="O1058" i="3"/>
  <c r="Q1057" i="9"/>
  <c r="N1057" i="11"/>
  <c r="R1058" i="11"/>
  <c r="R1057" i="11" s="1"/>
  <c r="T1039" i="10"/>
  <c r="P1056" i="3"/>
  <c r="AC1027" i="8"/>
  <c r="AC1027" i="10"/>
  <c r="AC1055" i="7"/>
  <c r="N1055" i="3"/>
  <c r="AC1055" i="9"/>
  <c r="W1026" i="10"/>
  <c r="AC1026" i="10" s="1"/>
  <c r="W1061" i="7"/>
  <c r="AC1061" i="7" s="1"/>
  <c r="N1061" i="3"/>
  <c r="W1061" i="9"/>
  <c r="AC1061" i="9" s="1"/>
  <c r="W1061" i="11"/>
  <c r="AC1061" i="11" s="1"/>
  <c r="AC1042" i="8"/>
  <c r="T1060" i="7"/>
  <c r="N1060" i="3"/>
  <c r="P1040" i="3"/>
  <c r="W1040" i="11"/>
  <c r="AC1040" i="11" s="1"/>
  <c r="R1080" i="8"/>
  <c r="R1080" i="10"/>
  <c r="P1047" i="3"/>
  <c r="P1077" i="7"/>
  <c r="P1078" i="3"/>
  <c r="O1077" i="9"/>
  <c r="O1077" i="11"/>
  <c r="Q1036" i="8"/>
  <c r="P1036" i="10"/>
  <c r="O1551" i="7"/>
  <c r="W1551" i="7"/>
  <c r="Q1063" i="3"/>
  <c r="Q1045" i="3"/>
  <c r="Q1025" i="3"/>
  <c r="T1025" i="11"/>
  <c r="W1025" i="11" s="1"/>
  <c r="Z1025" i="11" s="1"/>
  <c r="P1050" i="7"/>
  <c r="P1051" i="3"/>
  <c r="P1050" i="9"/>
  <c r="P1050" i="11"/>
  <c r="Q1029" i="7"/>
  <c r="Q1030" i="3"/>
  <c r="Q1029" i="9"/>
  <c r="O1029" i="11"/>
  <c r="W1048" i="10"/>
  <c r="AC1048" i="10" s="1"/>
  <c r="Q1028" i="3"/>
  <c r="AC1028" i="9"/>
  <c r="P1046" i="3"/>
  <c r="P1053" i="3"/>
  <c r="Q1043" i="8"/>
  <c r="O1043" i="10"/>
  <c r="P1033" i="3"/>
  <c r="S1024" i="8"/>
  <c r="Q1052" i="3"/>
  <c r="S1052" i="9"/>
  <c r="S1052" i="11"/>
  <c r="P1022" i="8"/>
  <c r="Q1022" i="10"/>
  <c r="P1041" i="3"/>
  <c r="AC1041" i="9"/>
  <c r="P1057" i="7"/>
  <c r="P1058" i="3"/>
  <c r="O1057" i="9"/>
  <c r="O1057" i="11"/>
  <c r="Q1056" i="3"/>
  <c r="AC1056" i="9"/>
  <c r="P1055" i="3"/>
  <c r="Q1061" i="3"/>
  <c r="P1060" i="3"/>
  <c r="S1031" i="10"/>
  <c r="Q1040" i="3"/>
  <c r="Q1047" i="3"/>
  <c r="U1038" i="10"/>
  <c r="O1077" i="7"/>
  <c r="O1078" i="3"/>
  <c r="P1077" i="9"/>
  <c r="P1077" i="11"/>
  <c r="O1036" i="8"/>
  <c r="O1036" i="10"/>
  <c r="T1025" i="9"/>
  <c r="Q1050" i="7"/>
  <c r="Q1051" i="3"/>
  <c r="Q1057" i="11"/>
  <c r="AC1056" i="7"/>
  <c r="N1056" i="3"/>
  <c r="T1060" i="9"/>
  <c r="W1047" i="9"/>
  <c r="AC1047" i="9"/>
  <c r="N1077" i="9"/>
  <c r="R1078" i="9"/>
  <c r="Q1036" i="10"/>
  <c r="P1034" i="3"/>
  <c r="T1025" i="8"/>
  <c r="W1025" i="8" s="1"/>
  <c r="Z1025" i="8" s="1"/>
  <c r="U1059" i="9"/>
  <c r="Q1079" i="3"/>
  <c r="W1062" i="9"/>
  <c r="AC1062" i="9" s="1"/>
  <c r="O1043" i="11"/>
  <c r="S1024" i="11"/>
  <c r="S1052" i="10"/>
  <c r="R1023" i="7"/>
  <c r="N1022" i="7"/>
  <c r="N1023" i="3"/>
  <c r="Q1022" i="11"/>
  <c r="P1057" i="8"/>
  <c r="N1057" i="10"/>
  <c r="R1058" i="10"/>
  <c r="R1057" i="10" s="1"/>
  <c r="P1027" i="3"/>
  <c r="T1060" i="10"/>
  <c r="W1047" i="10"/>
  <c r="AC1047" i="10" s="1"/>
  <c r="Q1036" i="11"/>
  <c r="T1032" i="7"/>
  <c r="N1032" i="3"/>
  <c r="P1050" i="10"/>
  <c r="P1029" i="10"/>
  <c r="W1048" i="9"/>
  <c r="AC1048" i="9"/>
  <c r="AC1028" i="10"/>
  <c r="T1053" i="8"/>
  <c r="Q1043" i="9"/>
  <c r="W1033" i="8"/>
  <c r="AC1033" i="8" s="1"/>
  <c r="U1052" i="8"/>
  <c r="W1052" i="8"/>
  <c r="P1022" i="11"/>
  <c r="AC1041" i="10"/>
  <c r="Q1057" i="8"/>
  <c r="O1039" i="3"/>
  <c r="P1026" i="3"/>
  <c r="Q1031" i="3"/>
  <c r="AC1040" i="8"/>
  <c r="P1036" i="11"/>
  <c r="R1551" i="7"/>
  <c r="Z1551" i="7"/>
  <c r="W1063" i="8"/>
  <c r="AC1063" i="8"/>
  <c r="Q1054" i="3"/>
  <c r="U1045" i="8"/>
  <c r="O1034" i="3"/>
  <c r="AC1034" i="9"/>
  <c r="P1032" i="3"/>
  <c r="T1032" i="9"/>
  <c r="W1032" i="9" s="1"/>
  <c r="Z1032" i="9" s="1"/>
  <c r="T1032" i="11"/>
  <c r="W1032" i="11" s="1"/>
  <c r="Z1032" i="11" s="1"/>
  <c r="AC1032" i="11"/>
  <c r="N1050" i="8"/>
  <c r="R1051" i="8"/>
  <c r="Q1050" i="10"/>
  <c r="U1059" i="7"/>
  <c r="N1059" i="3"/>
  <c r="P1029" i="8"/>
  <c r="N1029" i="10"/>
  <c r="R1030" i="10"/>
  <c r="R1029" i="10" s="1"/>
  <c r="S1030" i="10"/>
  <c r="O1048" i="3"/>
  <c r="W1048" i="11"/>
  <c r="AC1048" i="11" s="1"/>
  <c r="AC1028" i="8"/>
  <c r="R1079" i="7"/>
  <c r="N1079" i="3"/>
  <c r="R1079" i="9"/>
  <c r="S1079" i="9"/>
  <c r="T1079" i="9" s="1"/>
  <c r="T1046" i="10"/>
  <c r="O1062" i="3"/>
  <c r="O1043" i="7"/>
  <c r="O1044" i="3"/>
  <c r="N1043" i="9"/>
  <c r="R1044" i="9"/>
  <c r="R1043" i="9" s="1"/>
  <c r="Q1043" i="11"/>
  <c r="O1024" i="3"/>
  <c r="S1024" i="9"/>
  <c r="Q1022" i="7"/>
  <c r="Q1023" i="3"/>
  <c r="O1022" i="9"/>
  <c r="O1022" i="11"/>
  <c r="AC1041" i="8"/>
  <c r="Q1049" i="3"/>
  <c r="W1049" i="11"/>
  <c r="AC1049" i="11" s="1"/>
  <c r="O1057" i="8"/>
  <c r="P1057" i="10"/>
  <c r="Q1039" i="3"/>
  <c r="T1039" i="9"/>
  <c r="W1039" i="9" s="1"/>
  <c r="Z1039" i="9" s="1"/>
  <c r="AC1039" i="9"/>
  <c r="T1039" i="11"/>
  <c r="W1039" i="11" s="1"/>
  <c r="Z1039" i="11" s="1"/>
  <c r="AC1056" i="10"/>
  <c r="Q1027" i="3"/>
  <c r="AC1055" i="10"/>
  <c r="O1026" i="3"/>
  <c r="W1026" i="11"/>
  <c r="AC1026" i="11" s="1"/>
  <c r="W1061" i="10"/>
  <c r="AC1061" i="10" s="1"/>
  <c r="AC1042" i="7"/>
  <c r="N1042" i="3"/>
  <c r="P1031" i="3"/>
  <c r="R1080" i="7"/>
  <c r="S1080" i="7"/>
  <c r="N1080" i="3"/>
  <c r="W1047" i="8"/>
  <c r="AC1047" i="8" s="1"/>
  <c r="U1038" i="7"/>
  <c r="N1038" i="3"/>
  <c r="U1038" i="9"/>
  <c r="O1077" i="8"/>
  <c r="P1077" i="10"/>
  <c r="R1037" i="7"/>
  <c r="N1036" i="7"/>
  <c r="N1037" i="3"/>
  <c r="Q1036" i="9"/>
  <c r="O1036" i="11"/>
  <c r="T1025" i="7"/>
  <c r="N1025" i="3"/>
  <c r="N1050" i="11"/>
  <c r="R1051" i="11"/>
  <c r="R1050" i="11" s="1"/>
  <c r="U1059" i="10"/>
  <c r="N1029" i="9"/>
  <c r="R1030" i="9"/>
  <c r="R1029" i="9" s="1"/>
  <c r="W1062" i="8"/>
  <c r="AC1062" i="8" s="1"/>
  <c r="W1062" i="10"/>
  <c r="AC1062" i="10" s="1"/>
  <c r="T1053" i="9"/>
  <c r="N1043" i="8"/>
  <c r="R1044" i="8"/>
  <c r="R1043" i="8" s="1"/>
  <c r="N1043" i="10"/>
  <c r="R1044" i="10"/>
  <c r="W1033" i="9"/>
  <c r="AC1033" i="9" s="1"/>
  <c r="N1022" i="10"/>
  <c r="R1023" i="10"/>
  <c r="R1022" i="10" s="1"/>
  <c r="W1049" i="10"/>
  <c r="AC1049" i="10" s="1"/>
  <c r="Q1057" i="7"/>
  <c r="Q1058" i="3"/>
  <c r="W1047" i="7"/>
  <c r="AC1047" i="7" s="1"/>
  <c r="N1047" i="3"/>
  <c r="P1036" i="8"/>
  <c r="Q1050" i="11"/>
  <c r="O1054" i="3"/>
  <c r="Q1032" i="3"/>
  <c r="Q1029" i="10"/>
  <c r="R1079" i="11"/>
  <c r="S1079" i="11" s="1"/>
  <c r="Q1062" i="3"/>
  <c r="W1062" i="11"/>
  <c r="AC1062" i="11"/>
  <c r="Q1043" i="7"/>
  <c r="Q1044" i="3"/>
  <c r="P1043" i="9"/>
  <c r="S1024" i="7"/>
  <c r="N1024" i="3"/>
  <c r="Q1022" i="9"/>
  <c r="O1049" i="3"/>
  <c r="W1049" i="9"/>
  <c r="AC1049" i="9" s="1"/>
  <c r="T1039" i="7"/>
  <c r="N1039" i="3"/>
  <c r="W1026" i="7"/>
  <c r="N1026" i="3"/>
  <c r="O1042" i="3"/>
  <c r="T1060" i="8"/>
  <c r="S1031" i="7"/>
  <c r="N1031" i="3"/>
  <c r="R1080" i="9"/>
  <c r="S1080" i="9"/>
  <c r="O1038" i="3"/>
  <c r="U1038" i="11"/>
  <c r="N1077" i="8"/>
  <c r="R1078" i="8"/>
  <c r="N1077" i="10"/>
  <c r="R1078" i="10"/>
  <c r="S1078" i="10" s="1"/>
  <c r="Q1036" i="7"/>
  <c r="Q1037" i="3"/>
  <c r="O1036" i="9"/>
  <c r="Q1551" i="7"/>
  <c r="Y1551" i="7"/>
  <c r="P1054" i="3"/>
  <c r="Q1034" i="3"/>
  <c r="P1050" i="8"/>
  <c r="P1059" i="3"/>
  <c r="U1059" i="11"/>
  <c r="O1029" i="8"/>
  <c r="W1048" i="7"/>
  <c r="AC1048" i="7"/>
  <c r="N1048" i="3"/>
  <c r="O1079" i="3"/>
  <c r="W1062" i="7"/>
  <c r="AC1062" i="7" s="1"/>
  <c r="N1062" i="3"/>
  <c r="T1053" i="10"/>
  <c r="W1053" i="10" s="1"/>
  <c r="Z1053" i="10" s="1"/>
  <c r="R1044" i="7"/>
  <c r="N1043" i="7"/>
  <c r="N1044" i="3"/>
  <c r="P1043" i="11"/>
  <c r="W1033" i="10"/>
  <c r="AC1033" i="10" s="1"/>
  <c r="P1024" i="3"/>
  <c r="P1022" i="7"/>
  <c r="P1023" i="3"/>
  <c r="N1022" i="9"/>
  <c r="R1023" i="9"/>
  <c r="R1022" i="9" s="1"/>
  <c r="P1049" i="3"/>
  <c r="O1057" i="10"/>
  <c r="O1027" i="3"/>
  <c r="W1061" i="8"/>
  <c r="AC1061" i="8" s="1"/>
  <c r="P1042" i="3"/>
  <c r="S1031" i="11"/>
  <c r="Q1080" i="3"/>
  <c r="P1038" i="3"/>
  <c r="P1077" i="8"/>
  <c r="O1077" i="10"/>
  <c r="O1036" i="7"/>
  <c r="O1037" i="3"/>
  <c r="P1036" i="9"/>
  <c r="W1063" i="10"/>
  <c r="AC1063" i="10" s="1"/>
  <c r="W1054" i="7"/>
  <c r="AC1054" i="7" s="1"/>
  <c r="N1054" i="3"/>
  <c r="W1054" i="9"/>
  <c r="AC1054" i="9" s="1"/>
  <c r="W1054" i="11"/>
  <c r="AC1054" i="11" s="1"/>
  <c r="U1045" i="10"/>
  <c r="AC1034" i="7"/>
  <c r="N1034" i="3"/>
  <c r="T1025" i="10"/>
  <c r="W1025" i="10" s="1"/>
  <c r="Z1025" i="10" s="1"/>
  <c r="O1032" i="3"/>
  <c r="O1050" i="8"/>
  <c r="N1050" i="10"/>
  <c r="R1051" i="10"/>
  <c r="R1050" i="10" s="1"/>
  <c r="Q1059" i="3"/>
  <c r="N1029" i="8"/>
  <c r="R1030" i="8"/>
  <c r="R1029" i="8" s="1"/>
  <c r="O1029" i="10"/>
  <c r="P1048" i="3"/>
  <c r="P1079" i="3"/>
  <c r="T1046" i="8"/>
  <c r="W1046" i="8" s="1"/>
  <c r="Z1046" i="8" s="1"/>
  <c r="P1062" i="3"/>
  <c r="P1043" i="7"/>
  <c r="P1044" i="3"/>
  <c r="O1043" i="9"/>
  <c r="N1043" i="11"/>
  <c r="R1044" i="11"/>
  <c r="R1043" i="11" s="1"/>
  <c r="Q1024" i="3"/>
  <c r="O1022" i="7"/>
  <c r="O1023" i="3"/>
  <c r="P1022" i="9"/>
  <c r="N1022" i="11"/>
  <c r="R1023" i="11"/>
  <c r="R1022" i="11" s="1"/>
  <c r="S1023" i="11"/>
  <c r="S1022" i="11" s="1"/>
  <c r="W1049" i="7"/>
  <c r="AC1049" i="7" s="1"/>
  <c r="N1049" i="3"/>
  <c r="N1057" i="8"/>
  <c r="R1058" i="8"/>
  <c r="R1057" i="8" s="1"/>
  <c r="Q1057" i="10"/>
  <c r="P1039" i="3"/>
  <c r="AC1027" i="7"/>
  <c r="N1027" i="3"/>
  <c r="Q1026" i="3"/>
  <c r="W1026" i="9"/>
  <c r="AC1026" i="9" s="1"/>
  <c r="Q1042" i="3"/>
  <c r="AC1042" i="9"/>
  <c r="O1031" i="3"/>
  <c r="S1031" i="9"/>
  <c r="W1040" i="10"/>
  <c r="AC1040" i="10" s="1"/>
  <c r="P1080" i="3"/>
  <c r="R1080" i="11"/>
  <c r="Q1038" i="3"/>
  <c r="Q1077" i="8"/>
  <c r="Q1077" i="10"/>
  <c r="P1036" i="7"/>
  <c r="P1037" i="3"/>
  <c r="R1037" i="9"/>
  <c r="R1036" i="9" s="1"/>
  <c r="N1036" i="9"/>
  <c r="N1036" i="11"/>
  <c r="R1037" i="11"/>
  <c r="R1036" i="11" s="1"/>
  <c r="N1551" i="7"/>
  <c r="N228" i="7"/>
  <c r="AB500" i="7"/>
  <c r="AH992" i="9"/>
  <c r="P1551" i="8"/>
  <c r="R1004" i="8"/>
  <c r="T1551" i="8"/>
  <c r="V1551" i="8"/>
  <c r="X1551" i="8"/>
  <c r="Z1551" i="8"/>
  <c r="AB1551" i="8"/>
  <c r="AH221" i="8"/>
  <c r="AH1509" i="8"/>
  <c r="AH736" i="11"/>
  <c r="AH221" i="7"/>
  <c r="Z500" i="7"/>
  <c r="Y500" i="7"/>
  <c r="R500" i="7"/>
  <c r="S500" i="7"/>
  <c r="N500" i="7"/>
  <c r="P500" i="7"/>
  <c r="V500" i="7"/>
  <c r="O500" i="7"/>
  <c r="T500" i="7"/>
  <c r="U500" i="7"/>
  <c r="W500" i="7"/>
  <c r="N1004" i="7"/>
  <c r="P1004" i="7"/>
  <c r="R1004" i="7"/>
  <c r="V1004" i="7"/>
  <c r="X1004" i="7"/>
  <c r="Z1004" i="7"/>
  <c r="AB1004" i="7"/>
  <c r="O1004" i="7"/>
  <c r="Q1004" i="7"/>
  <c r="S1004" i="7"/>
  <c r="U1004" i="7"/>
  <c r="W1004" i="7"/>
  <c r="Y1004" i="7"/>
  <c r="AA1004" i="7"/>
  <c r="P1004" i="8"/>
  <c r="T1004" i="8"/>
  <c r="V1004" i="8"/>
  <c r="X1004" i="8"/>
  <c r="Z1004" i="8"/>
  <c r="AB1004" i="8"/>
  <c r="N1004" i="8"/>
  <c r="Q1004" i="8"/>
  <c r="S1004" i="8"/>
  <c r="U1004" i="8"/>
  <c r="W1004" i="8"/>
  <c r="Y1004" i="8"/>
  <c r="AA1004" i="8"/>
  <c r="AH1510" i="9"/>
  <c r="AH221" i="9"/>
  <c r="AH495" i="10"/>
  <c r="T1004" i="7"/>
  <c r="AC500" i="7"/>
  <c r="AH495" i="9"/>
  <c r="R1551" i="8"/>
  <c r="X500" i="7"/>
  <c r="M742" i="7"/>
  <c r="M742" i="8"/>
  <c r="O742" i="8"/>
  <c r="Q742" i="8"/>
  <c r="S742" i="8"/>
  <c r="U742" i="8"/>
  <c r="W742" i="8"/>
  <c r="Y742" i="8"/>
  <c r="AA742" i="8"/>
  <c r="AC742" i="8"/>
  <c r="N742" i="8"/>
  <c r="P742" i="8"/>
  <c r="R742" i="8"/>
  <c r="T742" i="8"/>
  <c r="V742" i="8"/>
  <c r="X742" i="8"/>
  <c r="Z742" i="8"/>
  <c r="AB742" i="8"/>
  <c r="O1518" i="3"/>
  <c r="Q1518" i="3"/>
  <c r="U1518" i="3"/>
  <c r="W1518" i="3"/>
  <c r="Y1518" i="3"/>
  <c r="AA1518" i="3"/>
  <c r="M772" i="7"/>
  <c r="M1518" i="3"/>
  <c r="N1518" i="3"/>
  <c r="P1518" i="3"/>
  <c r="R1518" i="3"/>
  <c r="T1518" i="3"/>
  <c r="V1518" i="3"/>
  <c r="X1518" i="3"/>
  <c r="Z1518" i="3"/>
  <c r="AB1518" i="3"/>
  <c r="M1276" i="3"/>
  <c r="M1280" i="3" s="1"/>
  <c r="T1080" i="9" l="1"/>
  <c r="U1080" i="9" s="1"/>
  <c r="AC1039" i="11"/>
  <c r="N1276" i="11"/>
  <c r="N1280" i="11" s="1"/>
  <c r="N1552" i="11" s="1"/>
  <c r="N1553" i="11" s="1"/>
  <c r="S1050" i="9"/>
  <c r="S1037" i="9"/>
  <c r="S1044" i="11"/>
  <c r="S1043" i="11" s="1"/>
  <c r="S1051" i="11"/>
  <c r="T1051" i="11" s="1"/>
  <c r="U1051" i="11" s="1"/>
  <c r="U1079" i="10"/>
  <c r="V1079" i="10" s="1"/>
  <c r="W1079" i="10" s="1"/>
  <c r="S1044" i="9"/>
  <c r="S1043" i="9" s="1"/>
  <c r="AC1025" i="8"/>
  <c r="AC1034" i="3"/>
  <c r="AC1025" i="11"/>
  <c r="U1078" i="10"/>
  <c r="T1023" i="11"/>
  <c r="T1022" i="11" s="1"/>
  <c r="T1044" i="11"/>
  <c r="T1043" i="11" s="1"/>
  <c r="AC1046" i="8"/>
  <c r="T1078" i="10"/>
  <c r="S1044" i="8"/>
  <c r="S1043" i="8" s="1"/>
  <c r="Y1052" i="8"/>
  <c r="AA1052" i="8" s="1"/>
  <c r="AC1052" i="8" s="1"/>
  <c r="R1077" i="9"/>
  <c r="R1276" i="9" s="1"/>
  <c r="R1280" i="9" s="1"/>
  <c r="R1552" i="9" s="1"/>
  <c r="R1553" i="9" s="1"/>
  <c r="U1079" i="9"/>
  <c r="V1079" i="9"/>
  <c r="W1079" i="9"/>
  <c r="X1079" i="9"/>
  <c r="Y1079" i="9" s="1"/>
  <c r="AC1047" i="3"/>
  <c r="T1079" i="8"/>
  <c r="S1058" i="8"/>
  <c r="V1080" i="9"/>
  <c r="AH1265" i="8"/>
  <c r="AC1032" i="9"/>
  <c r="S1058" i="10"/>
  <c r="S1037" i="8"/>
  <c r="AC1032" i="8"/>
  <c r="Q1276" i="10"/>
  <c r="Q1280" i="10" s="1"/>
  <c r="Q1552" i="10" s="1"/>
  <c r="Q1553" i="10" s="1"/>
  <c r="S1030" i="8"/>
  <c r="S1029" i="8" s="1"/>
  <c r="AC1025" i="10"/>
  <c r="Q1057" i="3"/>
  <c r="O1043" i="3"/>
  <c r="P1276" i="11"/>
  <c r="P1280" i="11" s="1"/>
  <c r="P1552" i="11" s="1"/>
  <c r="P1553" i="11" s="1"/>
  <c r="Q1276" i="11"/>
  <c r="Q1280" i="11" s="1"/>
  <c r="Q1552" i="11" s="1"/>
  <c r="Q1553" i="11" s="1"/>
  <c r="O1276" i="8"/>
  <c r="O1280" i="8" s="1"/>
  <c r="AC1027" i="3"/>
  <c r="AC1054" i="3"/>
  <c r="Q1043" i="3"/>
  <c r="O1276" i="11"/>
  <c r="O1280" i="11" s="1"/>
  <c r="O1552" i="11" s="1"/>
  <c r="O1553" i="11" s="1"/>
  <c r="O1555" i="11" s="1"/>
  <c r="W1033" i="3"/>
  <c r="AH1265" i="11"/>
  <c r="O1050" i="3"/>
  <c r="N1077" i="3"/>
  <c r="W1047" i="3"/>
  <c r="S1023" i="9"/>
  <c r="S1022" i="9" s="1"/>
  <c r="T1030" i="10"/>
  <c r="T1029" i="10" s="1"/>
  <c r="S1078" i="9"/>
  <c r="S1077" i="9" s="1"/>
  <c r="O1057" i="3"/>
  <c r="S1030" i="11"/>
  <c r="S1029" i="11" s="1"/>
  <c r="R1050" i="8"/>
  <c r="S1051" i="8"/>
  <c r="S1050" i="8" s="1"/>
  <c r="Q1276" i="8"/>
  <c r="Q1280" i="8" s="1"/>
  <c r="Q1552" i="8" s="1"/>
  <c r="Q1553" i="8" s="1"/>
  <c r="T1079" i="11"/>
  <c r="U1079" i="11" s="1"/>
  <c r="R1022" i="8"/>
  <c r="S1023" i="8"/>
  <c r="T1023" i="8" s="1"/>
  <c r="T1022" i="8" s="1"/>
  <c r="W1039" i="7"/>
  <c r="T1039" i="3"/>
  <c r="O1029" i="3"/>
  <c r="AC1049" i="3"/>
  <c r="W1038" i="10"/>
  <c r="Y1038" i="10" s="1"/>
  <c r="R1043" i="10"/>
  <c r="S1044" i="10"/>
  <c r="S1043" i="10" s="1"/>
  <c r="W1046" i="7"/>
  <c r="T1046" i="3"/>
  <c r="W1059" i="11"/>
  <c r="Y1059" i="11" s="1"/>
  <c r="W1053" i="9"/>
  <c r="Z1053" i="9" s="1"/>
  <c r="W1053" i="8"/>
  <c r="Z1053" i="8" s="1"/>
  <c r="U1030" i="7"/>
  <c r="W1060" i="9"/>
  <c r="Z1060" i="9" s="1"/>
  <c r="S1080" i="10"/>
  <c r="U1031" i="7"/>
  <c r="S1031" i="3"/>
  <c r="W1032" i="7"/>
  <c r="T1032" i="3"/>
  <c r="W1025" i="9"/>
  <c r="Z1025" i="9" s="1"/>
  <c r="AC1025" i="9"/>
  <c r="S1029" i="7"/>
  <c r="S1036" i="9"/>
  <c r="T1037" i="9"/>
  <c r="S1080" i="11"/>
  <c r="T1080" i="11" s="1"/>
  <c r="AC1062" i="3"/>
  <c r="S1080" i="8"/>
  <c r="T1080" i="8" s="1"/>
  <c r="AC1063" i="3"/>
  <c r="W1062" i="3"/>
  <c r="R1077" i="8"/>
  <c r="AC1042" i="3"/>
  <c r="S1023" i="7"/>
  <c r="R1022" i="7"/>
  <c r="R1023" i="3"/>
  <c r="R1022" i="3" s="1"/>
  <c r="N1276" i="8"/>
  <c r="N1280" i="8" s="1"/>
  <c r="N1552" i="8" s="1"/>
  <c r="N1553" i="8" s="1"/>
  <c r="U1051" i="9"/>
  <c r="T1050" i="9"/>
  <c r="W1045" i="11"/>
  <c r="S1078" i="8"/>
  <c r="W1060" i="8"/>
  <c r="Z1060" i="8" s="1"/>
  <c r="U1052" i="11"/>
  <c r="W1052" i="11" s="1"/>
  <c r="N1555" i="11"/>
  <c r="W1059" i="7"/>
  <c r="U1059" i="3"/>
  <c r="AC1041" i="3"/>
  <c r="W1053" i="7"/>
  <c r="Z1053" i="7" s="1"/>
  <c r="T1053" i="3"/>
  <c r="O1036" i="3"/>
  <c r="Q1276" i="9"/>
  <c r="Q1280" i="9" s="1"/>
  <c r="Q1552" i="9" s="1"/>
  <c r="Q1553" i="9" s="1"/>
  <c r="W1038" i="7"/>
  <c r="Y1038" i="7" s="1"/>
  <c r="U1038" i="3"/>
  <c r="T1080" i="7"/>
  <c r="U1031" i="10"/>
  <c r="W1031" i="10" s="1"/>
  <c r="Y1031" i="10" s="1"/>
  <c r="AA1031" i="10" s="1"/>
  <c r="AC1055" i="3"/>
  <c r="P1036" i="3"/>
  <c r="U1031" i="9"/>
  <c r="W1031" i="9" s="1"/>
  <c r="P1276" i="9"/>
  <c r="P1280" i="9" s="1"/>
  <c r="P1552" i="9" s="1"/>
  <c r="P1553" i="9" s="1"/>
  <c r="N1276" i="9"/>
  <c r="N1280" i="9" s="1"/>
  <c r="N1552" i="9" s="1"/>
  <c r="N1553" i="9" s="1"/>
  <c r="AC1053" i="10"/>
  <c r="W1048" i="3"/>
  <c r="W1038" i="11"/>
  <c r="W1026" i="3"/>
  <c r="S1037" i="7"/>
  <c r="R1036" i="7"/>
  <c r="R1037" i="3"/>
  <c r="R1036" i="3" s="1"/>
  <c r="R1080" i="3"/>
  <c r="O1276" i="9"/>
  <c r="O1280" i="9" s="1"/>
  <c r="O1552" i="9" s="1"/>
  <c r="O1553" i="9" s="1"/>
  <c r="T1044" i="9"/>
  <c r="W1046" i="10"/>
  <c r="Z1046" i="10" s="1"/>
  <c r="S1029" i="10"/>
  <c r="U1024" i="11"/>
  <c r="Q1050" i="3"/>
  <c r="O1077" i="3"/>
  <c r="S1058" i="11"/>
  <c r="U1052" i="7"/>
  <c r="S1052" i="3"/>
  <c r="W1046" i="9"/>
  <c r="Z1046" i="9" s="1"/>
  <c r="N1029" i="3"/>
  <c r="N1050" i="3"/>
  <c r="S1051" i="7"/>
  <c r="R1050" i="7"/>
  <c r="R1051" i="3"/>
  <c r="R1050" i="3" s="1"/>
  <c r="Q1077" i="3"/>
  <c r="S1058" i="9"/>
  <c r="R1077" i="11"/>
  <c r="R1276" i="11" s="1"/>
  <c r="R1280" i="11" s="1"/>
  <c r="R1552" i="11" s="1"/>
  <c r="R1553" i="11" s="1"/>
  <c r="AC1040" i="3"/>
  <c r="W1046" i="11"/>
  <c r="Q1036" i="3"/>
  <c r="W1038" i="9"/>
  <c r="U1024" i="9"/>
  <c r="W1024" i="9" s="1"/>
  <c r="W1045" i="8"/>
  <c r="Y1045" i="8" s="1"/>
  <c r="U1031" i="8"/>
  <c r="W1031" i="8" s="1"/>
  <c r="AC1056" i="3"/>
  <c r="P1029" i="3"/>
  <c r="N1043" i="3"/>
  <c r="U1052" i="10"/>
  <c r="Q1029" i="3"/>
  <c r="AC1048" i="3"/>
  <c r="P1057" i="3"/>
  <c r="W1045" i="7"/>
  <c r="U1045" i="3"/>
  <c r="S1037" i="11"/>
  <c r="O1022" i="3"/>
  <c r="S1051" i="10"/>
  <c r="W1054" i="3"/>
  <c r="P1022" i="3"/>
  <c r="R1077" i="10"/>
  <c r="S1030" i="9"/>
  <c r="N1036" i="3"/>
  <c r="Q1022" i="3"/>
  <c r="U1044" i="9"/>
  <c r="U1043" i="9" s="1"/>
  <c r="S1079" i="7"/>
  <c r="R1079" i="3"/>
  <c r="W1060" i="10"/>
  <c r="Z1060" i="10" s="1"/>
  <c r="P1077" i="3"/>
  <c r="AC1061" i="3"/>
  <c r="S1037" i="10"/>
  <c r="S1058" i="7"/>
  <c r="R1057" i="7"/>
  <c r="R1058" i="3"/>
  <c r="R1057" i="3" s="1"/>
  <c r="S1078" i="11"/>
  <c r="S1078" i="3" s="1"/>
  <c r="W1040" i="3"/>
  <c r="AC1032" i="10"/>
  <c r="P1276" i="8"/>
  <c r="P1280" i="8" s="1"/>
  <c r="W1039" i="10"/>
  <c r="Z1039" i="10" s="1"/>
  <c r="R1029" i="7"/>
  <c r="R1030" i="3"/>
  <c r="R1029" i="3" s="1"/>
  <c r="W1045" i="9"/>
  <c r="R1077" i="7"/>
  <c r="R1078" i="3"/>
  <c r="N1276" i="10"/>
  <c r="N1280" i="10" s="1"/>
  <c r="N1552" i="10" s="1"/>
  <c r="N1553" i="10" s="1"/>
  <c r="W1059" i="10"/>
  <c r="W1025" i="7"/>
  <c r="T1025" i="3"/>
  <c r="U1031" i="11"/>
  <c r="W1059" i="9"/>
  <c r="O1276" i="10"/>
  <c r="O1280" i="10" s="1"/>
  <c r="O1552" i="10" s="1"/>
  <c r="O1553" i="10" s="1"/>
  <c r="S1044" i="7"/>
  <c r="R1043" i="7"/>
  <c r="R1044" i="3"/>
  <c r="R1043" i="3" s="1"/>
  <c r="U1052" i="9"/>
  <c r="W1052" i="9"/>
  <c r="Y1052" i="9" s="1"/>
  <c r="P1276" i="10"/>
  <c r="P1280" i="10" s="1"/>
  <c r="P1552" i="10" s="1"/>
  <c r="P1553" i="10" s="1"/>
  <c r="W1049" i="3"/>
  <c r="P1043" i="3"/>
  <c r="W1045" i="10"/>
  <c r="Y1045" i="10" s="1"/>
  <c r="AH1265" i="10"/>
  <c r="T1078" i="8"/>
  <c r="U1024" i="7"/>
  <c r="S1024" i="3"/>
  <c r="S1023" i="10"/>
  <c r="N1022" i="3"/>
  <c r="U1024" i="8"/>
  <c r="P1050" i="3"/>
  <c r="W1060" i="7"/>
  <c r="Z1060" i="7" s="1"/>
  <c r="T1060" i="3"/>
  <c r="W1061" i="3"/>
  <c r="U1024" i="10"/>
  <c r="W1024" i="10" s="1"/>
  <c r="Y1024" i="10" s="1"/>
  <c r="AA1024" i="10" s="1"/>
  <c r="T1030" i="7"/>
  <c r="W1063" i="3"/>
  <c r="W1038" i="8"/>
  <c r="Y1038" i="8" s="1"/>
  <c r="N1057" i="3"/>
  <c r="AC1033" i="7"/>
  <c r="AC1033" i="3" s="1"/>
  <c r="T1078" i="7"/>
  <c r="U1078" i="7" s="1"/>
  <c r="AC1060" i="11"/>
  <c r="AC1028" i="3"/>
  <c r="P1552" i="8"/>
  <c r="P1553" i="8" s="1"/>
  <c r="AC906" i="3"/>
  <c r="AB906" i="3"/>
  <c r="AA906" i="3"/>
  <c r="Z906" i="3"/>
  <c r="Y906" i="3"/>
  <c r="X906" i="3"/>
  <c r="W906" i="3"/>
  <c r="V906" i="3"/>
  <c r="U906" i="3"/>
  <c r="T906" i="3"/>
  <c r="S906" i="3"/>
  <c r="R906" i="3"/>
  <c r="Q906" i="3"/>
  <c r="P906" i="3"/>
  <c r="O906" i="3"/>
  <c r="N906" i="3"/>
  <c r="M906" i="3"/>
  <c r="M903" i="3"/>
  <c r="M895" i="3"/>
  <c r="AC892" i="3"/>
  <c r="AB892" i="3"/>
  <c r="AA892" i="3"/>
  <c r="Z892" i="3"/>
  <c r="Y892" i="3"/>
  <c r="X892" i="3"/>
  <c r="W892" i="3"/>
  <c r="V892" i="3"/>
  <c r="U892" i="3"/>
  <c r="T892" i="3"/>
  <c r="S892" i="3"/>
  <c r="R892" i="3"/>
  <c r="Q892" i="3"/>
  <c r="P892" i="3"/>
  <c r="O892" i="3"/>
  <c r="N892" i="3"/>
  <c r="M892" i="3"/>
  <c r="AC889" i="3"/>
  <c r="AB889" i="3"/>
  <c r="AA889" i="3"/>
  <c r="Z889" i="3"/>
  <c r="Y889" i="3"/>
  <c r="X889" i="3"/>
  <c r="W889" i="3"/>
  <c r="V889" i="3"/>
  <c r="U889" i="3"/>
  <c r="T889" i="3"/>
  <c r="S889" i="3"/>
  <c r="R889" i="3"/>
  <c r="Q889" i="3"/>
  <c r="P889" i="3"/>
  <c r="O889" i="3"/>
  <c r="N889" i="3"/>
  <c r="M889" i="3"/>
  <c r="AC884" i="3"/>
  <c r="AB884" i="3"/>
  <c r="AA884" i="3"/>
  <c r="Z884" i="3"/>
  <c r="Y884" i="3"/>
  <c r="X884" i="3"/>
  <c r="W884" i="3"/>
  <c r="V884" i="3"/>
  <c r="U884" i="3"/>
  <c r="T884" i="3"/>
  <c r="S884" i="3"/>
  <c r="R884" i="3"/>
  <c r="Q884" i="3"/>
  <c r="P884" i="3"/>
  <c r="O884" i="3"/>
  <c r="N884" i="3"/>
  <c r="M884" i="3"/>
  <c r="AC880" i="3"/>
  <c r="AB880" i="3"/>
  <c r="AA880" i="3"/>
  <c r="Z880" i="3"/>
  <c r="Y880" i="3"/>
  <c r="X880" i="3"/>
  <c r="W880" i="3"/>
  <c r="V880" i="3"/>
  <c r="U880" i="3"/>
  <c r="T880" i="3"/>
  <c r="S880" i="3"/>
  <c r="R880" i="3"/>
  <c r="Q880" i="3"/>
  <c r="P880" i="3"/>
  <c r="O880" i="3"/>
  <c r="N880" i="3"/>
  <c r="M880" i="3"/>
  <c r="AC877" i="3"/>
  <c r="AB877" i="3"/>
  <c r="AA877" i="3"/>
  <c r="Z877" i="3"/>
  <c r="Y877" i="3"/>
  <c r="X877" i="3"/>
  <c r="W877" i="3"/>
  <c r="V877" i="3"/>
  <c r="U877" i="3"/>
  <c r="T877" i="3"/>
  <c r="S877" i="3"/>
  <c r="R877" i="3"/>
  <c r="Q877" i="3"/>
  <c r="P877" i="3"/>
  <c r="O877" i="3"/>
  <c r="N877" i="3"/>
  <c r="M877" i="3"/>
  <c r="AC872" i="3"/>
  <c r="AB872" i="3"/>
  <c r="AA872" i="3"/>
  <c r="Z872" i="3"/>
  <c r="Y872" i="3"/>
  <c r="X872" i="3"/>
  <c r="W872" i="3"/>
  <c r="V872" i="3"/>
  <c r="U872" i="3"/>
  <c r="T872" i="3"/>
  <c r="S872" i="3"/>
  <c r="R872" i="3"/>
  <c r="Q872" i="3"/>
  <c r="P872" i="3"/>
  <c r="O872" i="3"/>
  <c r="N872" i="3"/>
  <c r="M872" i="3"/>
  <c r="AC867" i="3"/>
  <c r="AB867" i="3"/>
  <c r="AA867" i="3"/>
  <c r="Z867" i="3"/>
  <c r="Y867" i="3"/>
  <c r="X867" i="3"/>
  <c r="W867" i="3"/>
  <c r="V867" i="3"/>
  <c r="U867" i="3"/>
  <c r="T867" i="3"/>
  <c r="S867" i="3"/>
  <c r="R867" i="3"/>
  <c r="Q867" i="3"/>
  <c r="P867" i="3"/>
  <c r="O867" i="3"/>
  <c r="N867" i="3"/>
  <c r="M867" i="3"/>
  <c r="AC860" i="3"/>
  <c r="AB860" i="3"/>
  <c r="AA860" i="3"/>
  <c r="Z860" i="3"/>
  <c r="Y860" i="3"/>
  <c r="X860" i="3"/>
  <c r="W860" i="3"/>
  <c r="V860" i="3"/>
  <c r="U860" i="3"/>
  <c r="T860" i="3"/>
  <c r="S860" i="3"/>
  <c r="R860" i="3"/>
  <c r="Q860" i="3"/>
  <c r="P860" i="3"/>
  <c r="O860" i="3"/>
  <c r="N860" i="3"/>
  <c r="M860" i="3"/>
  <c r="AC857" i="3"/>
  <c r="AB857" i="3"/>
  <c r="AA857" i="3"/>
  <c r="Z857" i="3"/>
  <c r="Y857" i="3"/>
  <c r="X857" i="3"/>
  <c r="W857" i="3"/>
  <c r="V857" i="3"/>
  <c r="U857" i="3"/>
  <c r="T857" i="3"/>
  <c r="S857" i="3"/>
  <c r="R857" i="3"/>
  <c r="Q857" i="3"/>
  <c r="P857" i="3"/>
  <c r="O857" i="3"/>
  <c r="N857" i="3"/>
  <c r="M857" i="3"/>
  <c r="AC854" i="3"/>
  <c r="AB854" i="3"/>
  <c r="AA854" i="3"/>
  <c r="Z854" i="3"/>
  <c r="Y854" i="3"/>
  <c r="X854" i="3"/>
  <c r="W854" i="3"/>
  <c r="V854" i="3"/>
  <c r="U854" i="3"/>
  <c r="T854" i="3"/>
  <c r="S854" i="3"/>
  <c r="R854" i="3"/>
  <c r="Q854" i="3"/>
  <c r="P854" i="3"/>
  <c r="O854" i="3"/>
  <c r="N854" i="3"/>
  <c r="M854" i="3"/>
  <c r="AC851" i="3"/>
  <c r="AB851" i="3"/>
  <c r="AA851" i="3"/>
  <c r="Z851" i="3"/>
  <c r="Y851" i="3"/>
  <c r="X851" i="3"/>
  <c r="W851" i="3"/>
  <c r="V851" i="3"/>
  <c r="U851" i="3"/>
  <c r="T851" i="3"/>
  <c r="S851" i="3"/>
  <c r="R851" i="3"/>
  <c r="Q851" i="3"/>
  <c r="P851" i="3"/>
  <c r="O851" i="3"/>
  <c r="N851" i="3"/>
  <c r="M851" i="3"/>
  <c r="AC848" i="3"/>
  <c r="AB848" i="3"/>
  <c r="AA848" i="3"/>
  <c r="Z848" i="3"/>
  <c r="Y848" i="3"/>
  <c r="X848" i="3"/>
  <c r="W848" i="3"/>
  <c r="V848" i="3"/>
  <c r="U848" i="3"/>
  <c r="T848" i="3"/>
  <c r="S848" i="3"/>
  <c r="R848" i="3"/>
  <c r="Q848" i="3"/>
  <c r="P848" i="3"/>
  <c r="O848" i="3"/>
  <c r="N848" i="3"/>
  <c r="M848" i="3"/>
  <c r="AC845" i="3"/>
  <c r="AB845" i="3"/>
  <c r="AA845" i="3"/>
  <c r="Z845" i="3"/>
  <c r="Y845" i="3"/>
  <c r="X845" i="3"/>
  <c r="W845" i="3"/>
  <c r="V845" i="3"/>
  <c r="U845" i="3"/>
  <c r="T845" i="3"/>
  <c r="S845" i="3"/>
  <c r="R845" i="3"/>
  <c r="Q845" i="3"/>
  <c r="P845" i="3"/>
  <c r="O845" i="3"/>
  <c r="N845" i="3"/>
  <c r="M845" i="3"/>
  <c r="AC840" i="3"/>
  <c r="AB840" i="3"/>
  <c r="AA840" i="3"/>
  <c r="Z840" i="3"/>
  <c r="Y840" i="3"/>
  <c r="X840" i="3"/>
  <c r="W840" i="3"/>
  <c r="V840" i="3"/>
  <c r="U840" i="3"/>
  <c r="T840" i="3"/>
  <c r="S840" i="3"/>
  <c r="R840" i="3"/>
  <c r="Q840" i="3"/>
  <c r="P840" i="3"/>
  <c r="O840" i="3"/>
  <c r="N840" i="3"/>
  <c r="M840" i="3"/>
  <c r="AC833" i="3"/>
  <c r="AB833" i="3"/>
  <c r="AA833" i="3"/>
  <c r="Z833" i="3"/>
  <c r="Y833" i="3"/>
  <c r="X833" i="3"/>
  <c r="W833" i="3"/>
  <c r="V833" i="3"/>
  <c r="U833" i="3"/>
  <c r="T833" i="3"/>
  <c r="S833" i="3"/>
  <c r="R833" i="3"/>
  <c r="Q833" i="3"/>
  <c r="P833" i="3"/>
  <c r="O833" i="3"/>
  <c r="N833" i="3"/>
  <c r="M833" i="3"/>
  <c r="AC830" i="3"/>
  <c r="AB830" i="3"/>
  <c r="AA830" i="3"/>
  <c r="Z830" i="3"/>
  <c r="Y830" i="3"/>
  <c r="X830" i="3"/>
  <c r="W830" i="3"/>
  <c r="V830" i="3"/>
  <c r="U830" i="3"/>
  <c r="T830" i="3"/>
  <c r="S830" i="3"/>
  <c r="R830" i="3"/>
  <c r="Q830" i="3"/>
  <c r="P830" i="3"/>
  <c r="O830" i="3"/>
  <c r="N830" i="3"/>
  <c r="M830" i="3"/>
  <c r="AC826" i="3"/>
  <c r="AB826" i="3"/>
  <c r="AA826" i="3"/>
  <c r="Z826" i="3"/>
  <c r="Y826" i="3"/>
  <c r="X826" i="3"/>
  <c r="W826" i="3"/>
  <c r="V826" i="3"/>
  <c r="U826" i="3"/>
  <c r="T826" i="3"/>
  <c r="S826" i="3"/>
  <c r="R826" i="3"/>
  <c r="Q826" i="3"/>
  <c r="P826" i="3"/>
  <c r="O826" i="3"/>
  <c r="N826" i="3"/>
  <c r="M826" i="3"/>
  <c r="AC823" i="3"/>
  <c r="AB823" i="3"/>
  <c r="AA823" i="3"/>
  <c r="Z823" i="3"/>
  <c r="Y823" i="3"/>
  <c r="X823" i="3"/>
  <c r="W823" i="3"/>
  <c r="V823" i="3"/>
  <c r="U823" i="3"/>
  <c r="T823" i="3"/>
  <c r="S823" i="3"/>
  <c r="R823" i="3"/>
  <c r="Q823" i="3"/>
  <c r="P823" i="3"/>
  <c r="O823" i="3"/>
  <c r="N823" i="3"/>
  <c r="M823" i="3"/>
  <c r="AC818" i="3"/>
  <c r="AB818" i="3"/>
  <c r="AA818" i="3"/>
  <c r="Z818" i="3"/>
  <c r="Y818" i="3"/>
  <c r="X818" i="3"/>
  <c r="W818" i="3"/>
  <c r="V818" i="3"/>
  <c r="U818" i="3"/>
  <c r="T818" i="3"/>
  <c r="S818" i="3"/>
  <c r="R818" i="3"/>
  <c r="Q818" i="3"/>
  <c r="P818" i="3"/>
  <c r="O818" i="3"/>
  <c r="N818" i="3"/>
  <c r="M818" i="3"/>
  <c r="AC814" i="3"/>
  <c r="AB814" i="3"/>
  <c r="AA814" i="3"/>
  <c r="Z814" i="3"/>
  <c r="Y814" i="3"/>
  <c r="X814" i="3"/>
  <c r="W814" i="3"/>
  <c r="V814" i="3"/>
  <c r="U814" i="3"/>
  <c r="T814" i="3"/>
  <c r="S814" i="3"/>
  <c r="R814" i="3"/>
  <c r="Q814" i="3"/>
  <c r="P814" i="3"/>
  <c r="O814" i="3"/>
  <c r="N814" i="3"/>
  <c r="M814" i="3"/>
  <c r="AC810" i="3"/>
  <c r="AB810" i="3"/>
  <c r="AA810" i="3"/>
  <c r="Z810" i="3"/>
  <c r="Y810" i="3"/>
  <c r="X810" i="3"/>
  <c r="W810" i="3"/>
  <c r="V810" i="3"/>
  <c r="U810" i="3"/>
  <c r="T810" i="3"/>
  <c r="S810" i="3"/>
  <c r="R810" i="3"/>
  <c r="Q810" i="3"/>
  <c r="P810" i="3"/>
  <c r="O810" i="3"/>
  <c r="N810" i="3"/>
  <c r="M810" i="3"/>
  <c r="AC804" i="3"/>
  <c r="AB804" i="3"/>
  <c r="AA804" i="3"/>
  <c r="Z804" i="3"/>
  <c r="W804" i="3"/>
  <c r="V804" i="3"/>
  <c r="U804" i="3"/>
  <c r="T804" i="3"/>
  <c r="S804" i="3"/>
  <c r="R804" i="3"/>
  <c r="Q804" i="3"/>
  <c r="P804" i="3"/>
  <c r="O804" i="3"/>
  <c r="N804" i="3"/>
  <c r="M804" i="3"/>
  <c r="AC799" i="3"/>
  <c r="AB799" i="3"/>
  <c r="AA799" i="3"/>
  <c r="Z799" i="3"/>
  <c r="Y799" i="3"/>
  <c r="X799" i="3"/>
  <c r="W799" i="3"/>
  <c r="V799" i="3"/>
  <c r="U799" i="3"/>
  <c r="T799" i="3"/>
  <c r="S799" i="3"/>
  <c r="R799" i="3"/>
  <c r="Q799" i="3"/>
  <c r="P799" i="3"/>
  <c r="O799" i="3"/>
  <c r="N799" i="3"/>
  <c r="M799" i="3"/>
  <c r="AC794" i="3"/>
  <c r="AB794" i="3"/>
  <c r="AA794" i="3"/>
  <c r="Z794" i="3"/>
  <c r="Y794" i="3"/>
  <c r="X794" i="3"/>
  <c r="W794" i="3"/>
  <c r="V794" i="3"/>
  <c r="U794" i="3"/>
  <c r="T794" i="3"/>
  <c r="S794" i="3"/>
  <c r="R794" i="3"/>
  <c r="Q794" i="3"/>
  <c r="P794" i="3"/>
  <c r="O794" i="3"/>
  <c r="N794" i="3"/>
  <c r="M794" i="3"/>
  <c r="M789" i="3"/>
  <c r="M786" i="3"/>
  <c r="M763" i="3"/>
  <c r="M755" i="3"/>
  <c r="M747" i="3"/>
  <c r="M738" i="3"/>
  <c r="AC734" i="3"/>
  <c r="AB734" i="3"/>
  <c r="AA734" i="3"/>
  <c r="Z734" i="3"/>
  <c r="Y734" i="3"/>
  <c r="X734" i="3"/>
  <c r="W734" i="3"/>
  <c r="V734" i="3"/>
  <c r="U734" i="3"/>
  <c r="T734" i="3"/>
  <c r="S734" i="3"/>
  <c r="R734" i="3"/>
  <c r="Q734" i="3"/>
  <c r="P734" i="3"/>
  <c r="O734" i="3"/>
  <c r="N734" i="3"/>
  <c r="M734" i="3"/>
  <c r="AC731" i="3"/>
  <c r="AB731" i="3"/>
  <c r="AA731" i="3"/>
  <c r="Z731" i="3"/>
  <c r="Y731" i="3"/>
  <c r="X731" i="3"/>
  <c r="W731" i="3"/>
  <c r="V731" i="3"/>
  <c r="U731" i="3"/>
  <c r="T731" i="3"/>
  <c r="S731" i="3"/>
  <c r="R731" i="3"/>
  <c r="Q731" i="3"/>
  <c r="P731" i="3"/>
  <c r="O731" i="3"/>
  <c r="N731" i="3"/>
  <c r="M731" i="3"/>
  <c r="AC728" i="3"/>
  <c r="AB728" i="3"/>
  <c r="AA728" i="3"/>
  <c r="Z728" i="3"/>
  <c r="Y728" i="3"/>
  <c r="X728" i="3"/>
  <c r="W728" i="3"/>
  <c r="V728" i="3"/>
  <c r="U728" i="3"/>
  <c r="T728" i="3"/>
  <c r="S728" i="3"/>
  <c r="R728" i="3"/>
  <c r="Q728" i="3"/>
  <c r="P728" i="3"/>
  <c r="O728" i="3"/>
  <c r="N728" i="3"/>
  <c r="M728" i="3"/>
  <c r="AC725" i="3"/>
  <c r="AB725" i="3"/>
  <c r="AA725" i="3"/>
  <c r="Z725" i="3"/>
  <c r="Y725" i="3"/>
  <c r="X725" i="3"/>
  <c r="W725" i="3"/>
  <c r="V725" i="3"/>
  <c r="U725" i="3"/>
  <c r="T725" i="3"/>
  <c r="S725" i="3"/>
  <c r="R725" i="3"/>
  <c r="Q725" i="3"/>
  <c r="P725" i="3"/>
  <c r="O725" i="3"/>
  <c r="N725" i="3"/>
  <c r="M725" i="3"/>
  <c r="AC722" i="3"/>
  <c r="AB722" i="3"/>
  <c r="AA722" i="3"/>
  <c r="Z722" i="3"/>
  <c r="Y722" i="3"/>
  <c r="X722" i="3"/>
  <c r="W722" i="3"/>
  <c r="V722" i="3"/>
  <c r="U722" i="3"/>
  <c r="T722" i="3"/>
  <c r="S722" i="3"/>
  <c r="R722" i="3"/>
  <c r="Q722" i="3"/>
  <c r="P722" i="3"/>
  <c r="O722" i="3"/>
  <c r="N722" i="3"/>
  <c r="M722" i="3"/>
  <c r="AC719" i="3"/>
  <c r="AB719" i="3"/>
  <c r="AA719" i="3"/>
  <c r="Z719" i="3"/>
  <c r="Y719" i="3"/>
  <c r="X719" i="3"/>
  <c r="W719" i="3"/>
  <c r="V719" i="3"/>
  <c r="U719" i="3"/>
  <c r="T719" i="3"/>
  <c r="S719" i="3"/>
  <c r="R719" i="3"/>
  <c r="Q719" i="3"/>
  <c r="P719" i="3"/>
  <c r="O719" i="3"/>
  <c r="N719" i="3"/>
  <c r="M719" i="3"/>
  <c r="AC716" i="3"/>
  <c r="AB716" i="3"/>
  <c r="AA716" i="3"/>
  <c r="Z716" i="3"/>
  <c r="Y716" i="3"/>
  <c r="X716" i="3"/>
  <c r="W716" i="3"/>
  <c r="V716" i="3"/>
  <c r="U716" i="3"/>
  <c r="T716" i="3"/>
  <c r="S716" i="3"/>
  <c r="R716" i="3"/>
  <c r="Q716" i="3"/>
  <c r="P716" i="3"/>
  <c r="O716" i="3"/>
  <c r="N716" i="3"/>
  <c r="M716" i="3"/>
  <c r="AC701" i="3"/>
  <c r="AB701" i="3"/>
  <c r="AA701" i="3"/>
  <c r="Z701" i="3"/>
  <c r="Y701" i="3"/>
  <c r="X701" i="3"/>
  <c r="W701" i="3"/>
  <c r="V701" i="3"/>
  <c r="U701" i="3"/>
  <c r="T701" i="3"/>
  <c r="S701" i="3"/>
  <c r="R701" i="3"/>
  <c r="Q701" i="3"/>
  <c r="P701" i="3"/>
  <c r="O701" i="3"/>
  <c r="N701" i="3"/>
  <c r="M701" i="3"/>
  <c r="AC694" i="3"/>
  <c r="AB694" i="3"/>
  <c r="AA694" i="3"/>
  <c r="Z694" i="3"/>
  <c r="Y694" i="3"/>
  <c r="X694" i="3"/>
  <c r="W694" i="3"/>
  <c r="V694" i="3"/>
  <c r="U694" i="3"/>
  <c r="T694" i="3"/>
  <c r="S694" i="3"/>
  <c r="R694" i="3"/>
  <c r="Q694" i="3"/>
  <c r="P694" i="3"/>
  <c r="O694" i="3"/>
  <c r="N694" i="3"/>
  <c r="M694" i="3"/>
  <c r="AC708" i="3"/>
  <c r="AB708" i="3"/>
  <c r="AA708" i="3"/>
  <c r="Z708" i="3"/>
  <c r="Y708" i="3"/>
  <c r="X708" i="3"/>
  <c r="W708" i="3"/>
  <c r="V708" i="3"/>
  <c r="U708" i="3"/>
  <c r="T708" i="3"/>
  <c r="S708" i="3"/>
  <c r="R708" i="3"/>
  <c r="Q708" i="3"/>
  <c r="P708" i="3"/>
  <c r="O708" i="3"/>
  <c r="N708" i="3"/>
  <c r="M708" i="3"/>
  <c r="AC711" i="3"/>
  <c r="AB711" i="3"/>
  <c r="AA711" i="3"/>
  <c r="Z711" i="3"/>
  <c r="Y711" i="3"/>
  <c r="X711" i="3"/>
  <c r="W711" i="3"/>
  <c r="V711" i="3"/>
  <c r="U711" i="3"/>
  <c r="T711" i="3"/>
  <c r="S711" i="3"/>
  <c r="R711" i="3"/>
  <c r="Q711" i="3"/>
  <c r="P711" i="3"/>
  <c r="O711" i="3"/>
  <c r="N711" i="3"/>
  <c r="M711" i="3"/>
  <c r="AC704" i="3"/>
  <c r="AB704" i="3"/>
  <c r="AA704" i="3"/>
  <c r="Z704" i="3"/>
  <c r="Y704" i="3"/>
  <c r="X704" i="3"/>
  <c r="W704" i="3"/>
  <c r="V704" i="3"/>
  <c r="U704" i="3"/>
  <c r="T704" i="3"/>
  <c r="S704" i="3"/>
  <c r="R704" i="3"/>
  <c r="Q704" i="3"/>
  <c r="P704" i="3"/>
  <c r="O704" i="3"/>
  <c r="N704" i="3"/>
  <c r="M704" i="3"/>
  <c r="AC697" i="3"/>
  <c r="AB697" i="3"/>
  <c r="AA697" i="3"/>
  <c r="Z697" i="3"/>
  <c r="Y697" i="3"/>
  <c r="X697" i="3"/>
  <c r="W697" i="3"/>
  <c r="V697" i="3"/>
  <c r="U697" i="3"/>
  <c r="T697" i="3"/>
  <c r="S697" i="3"/>
  <c r="R697" i="3"/>
  <c r="Q697" i="3"/>
  <c r="P697" i="3"/>
  <c r="O697" i="3"/>
  <c r="N697" i="3"/>
  <c r="M697" i="3"/>
  <c r="AC689" i="3"/>
  <c r="AB689" i="3"/>
  <c r="AA689" i="3"/>
  <c r="Z689" i="3"/>
  <c r="Y689" i="3"/>
  <c r="X689" i="3"/>
  <c r="W689" i="3"/>
  <c r="V689" i="3"/>
  <c r="U689" i="3"/>
  <c r="T689" i="3"/>
  <c r="S689" i="3"/>
  <c r="R689" i="3"/>
  <c r="Q689" i="3"/>
  <c r="P689" i="3"/>
  <c r="O689" i="3"/>
  <c r="N689" i="3"/>
  <c r="M689" i="3"/>
  <c r="AC685" i="3"/>
  <c r="AB685" i="3"/>
  <c r="AA685" i="3"/>
  <c r="Z685" i="3"/>
  <c r="Y685" i="3"/>
  <c r="X685" i="3"/>
  <c r="W685" i="3"/>
  <c r="V685" i="3"/>
  <c r="U685" i="3"/>
  <c r="T685" i="3"/>
  <c r="S685" i="3"/>
  <c r="R685" i="3"/>
  <c r="Q685" i="3"/>
  <c r="P685" i="3"/>
  <c r="O685" i="3"/>
  <c r="N685" i="3"/>
  <c r="M685" i="3"/>
  <c r="AC681" i="3"/>
  <c r="AB681" i="3"/>
  <c r="AA681" i="3"/>
  <c r="Z681" i="3"/>
  <c r="Y681" i="3"/>
  <c r="X681" i="3"/>
  <c r="W681" i="3"/>
  <c r="V681" i="3"/>
  <c r="U681" i="3"/>
  <c r="T681" i="3"/>
  <c r="S681" i="3"/>
  <c r="R681" i="3"/>
  <c r="Q681" i="3"/>
  <c r="P681" i="3"/>
  <c r="O681" i="3"/>
  <c r="N681" i="3"/>
  <c r="M681" i="3"/>
  <c r="AC675" i="3"/>
  <c r="AB675" i="3"/>
  <c r="AA675" i="3"/>
  <c r="Z675" i="3"/>
  <c r="Y675" i="3"/>
  <c r="X675" i="3"/>
  <c r="W675" i="3"/>
  <c r="V675" i="3"/>
  <c r="U675" i="3"/>
  <c r="T675" i="3"/>
  <c r="S675" i="3"/>
  <c r="R675" i="3"/>
  <c r="Q675" i="3"/>
  <c r="P675" i="3"/>
  <c r="O675" i="3"/>
  <c r="N675" i="3"/>
  <c r="M675" i="3"/>
  <c r="AC670" i="3"/>
  <c r="AB670" i="3"/>
  <c r="AA670" i="3"/>
  <c r="Z670" i="3"/>
  <c r="Y670" i="3"/>
  <c r="X670" i="3"/>
  <c r="W670" i="3"/>
  <c r="V670" i="3"/>
  <c r="U670" i="3"/>
  <c r="T670" i="3"/>
  <c r="S670" i="3"/>
  <c r="R670" i="3"/>
  <c r="Q670" i="3"/>
  <c r="P670" i="3"/>
  <c r="O670" i="3"/>
  <c r="N670" i="3"/>
  <c r="M670" i="3"/>
  <c r="AC665" i="3"/>
  <c r="AB665" i="3"/>
  <c r="AA665" i="3"/>
  <c r="Z665" i="3"/>
  <c r="Y665" i="3"/>
  <c r="X665" i="3"/>
  <c r="W665" i="3"/>
  <c r="V665" i="3"/>
  <c r="U665" i="3"/>
  <c r="T665" i="3"/>
  <c r="S665" i="3"/>
  <c r="R665" i="3"/>
  <c r="Q665" i="3"/>
  <c r="P665" i="3"/>
  <c r="O665" i="3"/>
  <c r="N665" i="3"/>
  <c r="M665" i="3"/>
  <c r="M660" i="3"/>
  <c r="AC656" i="3"/>
  <c r="AB656" i="3"/>
  <c r="AA656" i="3"/>
  <c r="Z656" i="3"/>
  <c r="Y656" i="3"/>
  <c r="X656" i="3"/>
  <c r="W656" i="3"/>
  <c r="V656" i="3"/>
  <c r="U656" i="3"/>
  <c r="T656" i="3"/>
  <c r="S656" i="3"/>
  <c r="R656" i="3"/>
  <c r="Q656" i="3"/>
  <c r="P656" i="3"/>
  <c r="O656" i="3"/>
  <c r="N656" i="3"/>
  <c r="M656" i="3"/>
  <c r="AC653" i="3"/>
  <c r="AB653" i="3"/>
  <c r="AA653" i="3"/>
  <c r="Z653" i="3"/>
  <c r="Y653" i="3"/>
  <c r="X653" i="3"/>
  <c r="W653" i="3"/>
  <c r="V653" i="3"/>
  <c r="U653" i="3"/>
  <c r="T653" i="3"/>
  <c r="S653" i="3"/>
  <c r="R653" i="3"/>
  <c r="Q653" i="3"/>
  <c r="P653" i="3"/>
  <c r="O653" i="3"/>
  <c r="N653" i="3"/>
  <c r="M653" i="3"/>
  <c r="AC650" i="3"/>
  <c r="AB650" i="3"/>
  <c r="AA650" i="3"/>
  <c r="Z650" i="3"/>
  <c r="Y650" i="3"/>
  <c r="X650" i="3"/>
  <c r="W650" i="3"/>
  <c r="V650" i="3"/>
  <c r="U650" i="3"/>
  <c r="T650" i="3"/>
  <c r="S650" i="3"/>
  <c r="R650" i="3"/>
  <c r="Q650" i="3"/>
  <c r="P650" i="3"/>
  <c r="O650" i="3"/>
  <c r="N650" i="3"/>
  <c r="M650" i="3"/>
  <c r="AC647" i="3"/>
  <c r="AB647" i="3"/>
  <c r="AA647" i="3"/>
  <c r="Z647" i="3"/>
  <c r="Y647" i="3"/>
  <c r="X647" i="3"/>
  <c r="W647" i="3"/>
  <c r="V647" i="3"/>
  <c r="U647" i="3"/>
  <c r="T647" i="3"/>
  <c r="S647" i="3"/>
  <c r="R647" i="3"/>
  <c r="Q647" i="3"/>
  <c r="P647" i="3"/>
  <c r="O647" i="3"/>
  <c r="N647" i="3"/>
  <c r="M647" i="3"/>
  <c r="AC644" i="3"/>
  <c r="AB644" i="3"/>
  <c r="AA644" i="3"/>
  <c r="Z644" i="3"/>
  <c r="Y644" i="3"/>
  <c r="X644" i="3"/>
  <c r="W644" i="3"/>
  <c r="V644" i="3"/>
  <c r="U644" i="3"/>
  <c r="T644" i="3"/>
  <c r="S644" i="3"/>
  <c r="R644" i="3"/>
  <c r="Q644" i="3"/>
  <c r="P644" i="3"/>
  <c r="O644" i="3"/>
  <c r="N644" i="3"/>
  <c r="M644" i="3"/>
  <c r="AC641" i="3"/>
  <c r="AB641" i="3"/>
  <c r="AA641" i="3"/>
  <c r="Z641" i="3"/>
  <c r="Y641" i="3"/>
  <c r="X641" i="3"/>
  <c r="W641" i="3"/>
  <c r="V641" i="3"/>
  <c r="U641" i="3"/>
  <c r="T641" i="3"/>
  <c r="S641" i="3"/>
  <c r="R641" i="3"/>
  <c r="Q641" i="3"/>
  <c r="P641" i="3"/>
  <c r="O641" i="3"/>
  <c r="N641" i="3"/>
  <c r="M641" i="3"/>
  <c r="AC638" i="3"/>
  <c r="AB638" i="3"/>
  <c r="AA638" i="3"/>
  <c r="Z638" i="3"/>
  <c r="Y638" i="3"/>
  <c r="X638" i="3"/>
  <c r="W638" i="3"/>
  <c r="V638" i="3"/>
  <c r="U638" i="3"/>
  <c r="T638" i="3"/>
  <c r="S638" i="3"/>
  <c r="R638" i="3"/>
  <c r="Q638" i="3"/>
  <c r="P638" i="3"/>
  <c r="O638" i="3"/>
  <c r="N638" i="3"/>
  <c r="M638" i="3"/>
  <c r="AC633" i="3"/>
  <c r="AB633" i="3"/>
  <c r="AA633" i="3"/>
  <c r="Z633" i="3"/>
  <c r="Y633" i="3"/>
  <c r="X633" i="3"/>
  <c r="W633" i="3"/>
  <c r="V633" i="3"/>
  <c r="U633" i="3"/>
  <c r="T633" i="3"/>
  <c r="S633" i="3"/>
  <c r="R633" i="3"/>
  <c r="Q633" i="3"/>
  <c r="P633" i="3"/>
  <c r="O633" i="3"/>
  <c r="N633" i="3"/>
  <c r="M633" i="3"/>
  <c r="AC626" i="3"/>
  <c r="AB626" i="3"/>
  <c r="AA626" i="3"/>
  <c r="Z626" i="3"/>
  <c r="Y626" i="3"/>
  <c r="X626" i="3"/>
  <c r="W626" i="3"/>
  <c r="V626" i="3"/>
  <c r="U626" i="3"/>
  <c r="T626" i="3"/>
  <c r="S626" i="3"/>
  <c r="R626" i="3"/>
  <c r="Q626" i="3"/>
  <c r="P626" i="3"/>
  <c r="O626" i="3"/>
  <c r="N626" i="3"/>
  <c r="M626" i="3"/>
  <c r="AC619" i="3"/>
  <c r="AB619" i="3"/>
  <c r="AA619" i="3"/>
  <c r="Z619" i="3"/>
  <c r="Y619" i="3"/>
  <c r="X619" i="3"/>
  <c r="W619" i="3"/>
  <c r="V619" i="3"/>
  <c r="U619" i="3"/>
  <c r="T619" i="3"/>
  <c r="S619" i="3"/>
  <c r="R619" i="3"/>
  <c r="Q619" i="3"/>
  <c r="P619" i="3"/>
  <c r="O619" i="3"/>
  <c r="N619" i="3"/>
  <c r="M619" i="3"/>
  <c r="AC623" i="3"/>
  <c r="AB623" i="3"/>
  <c r="AA623" i="3"/>
  <c r="Z623" i="3"/>
  <c r="Y623" i="3"/>
  <c r="X623" i="3"/>
  <c r="W623" i="3"/>
  <c r="V623" i="3"/>
  <c r="U623" i="3"/>
  <c r="T623" i="3"/>
  <c r="S623" i="3"/>
  <c r="R623" i="3"/>
  <c r="Q623" i="3"/>
  <c r="P623" i="3"/>
  <c r="O623" i="3"/>
  <c r="N623" i="3"/>
  <c r="M623" i="3"/>
  <c r="AC630" i="3"/>
  <c r="AB630" i="3"/>
  <c r="AA630" i="3"/>
  <c r="Z630" i="3"/>
  <c r="Y630" i="3"/>
  <c r="X630" i="3"/>
  <c r="W630" i="3"/>
  <c r="V630" i="3"/>
  <c r="U630" i="3"/>
  <c r="T630" i="3"/>
  <c r="S630" i="3"/>
  <c r="R630" i="3"/>
  <c r="Q630" i="3"/>
  <c r="P630" i="3"/>
  <c r="O630" i="3"/>
  <c r="N630" i="3"/>
  <c r="M630" i="3"/>
  <c r="AC616" i="3"/>
  <c r="AB616" i="3"/>
  <c r="AA616" i="3"/>
  <c r="Z616" i="3"/>
  <c r="Y616" i="3"/>
  <c r="X616" i="3"/>
  <c r="W616" i="3"/>
  <c r="V616" i="3"/>
  <c r="U616" i="3"/>
  <c r="T616" i="3"/>
  <c r="S616" i="3"/>
  <c r="R616" i="3"/>
  <c r="Q616" i="3"/>
  <c r="P616" i="3"/>
  <c r="O616" i="3"/>
  <c r="N616" i="3"/>
  <c r="M616" i="3"/>
  <c r="AC611" i="3"/>
  <c r="AB611" i="3"/>
  <c r="AA611" i="3"/>
  <c r="Z611" i="3"/>
  <c r="Y611" i="3"/>
  <c r="X611" i="3"/>
  <c r="W611" i="3"/>
  <c r="V611" i="3"/>
  <c r="U611" i="3"/>
  <c r="T611" i="3"/>
  <c r="S611" i="3"/>
  <c r="R611" i="3"/>
  <c r="Q611" i="3"/>
  <c r="P611" i="3"/>
  <c r="O611" i="3"/>
  <c r="N611" i="3"/>
  <c r="M611" i="3"/>
  <c r="AC607" i="3"/>
  <c r="AB607" i="3"/>
  <c r="AA607" i="3"/>
  <c r="Z607" i="3"/>
  <c r="Y607" i="3"/>
  <c r="X607" i="3"/>
  <c r="W607" i="3"/>
  <c r="V607" i="3"/>
  <c r="U607" i="3"/>
  <c r="T607" i="3"/>
  <c r="S607" i="3"/>
  <c r="R607" i="3"/>
  <c r="Q607" i="3"/>
  <c r="P607" i="3"/>
  <c r="O607" i="3"/>
  <c r="N607" i="3"/>
  <c r="M607" i="3"/>
  <c r="AC603" i="3"/>
  <c r="AB603" i="3"/>
  <c r="AA603" i="3"/>
  <c r="Z603" i="3"/>
  <c r="Y603" i="3"/>
  <c r="X603" i="3"/>
  <c r="W603" i="3"/>
  <c r="V603" i="3"/>
  <c r="U603" i="3"/>
  <c r="T603" i="3"/>
  <c r="S603" i="3"/>
  <c r="R603" i="3"/>
  <c r="Q603" i="3"/>
  <c r="P603" i="3"/>
  <c r="O603" i="3"/>
  <c r="N603" i="3"/>
  <c r="M603" i="3"/>
  <c r="AC597" i="3"/>
  <c r="AB597" i="3"/>
  <c r="AA597" i="3"/>
  <c r="Z597" i="3"/>
  <c r="Y597" i="3"/>
  <c r="X597" i="3"/>
  <c r="W597" i="3"/>
  <c r="V597" i="3"/>
  <c r="U597" i="3"/>
  <c r="T597" i="3"/>
  <c r="S597" i="3"/>
  <c r="R597" i="3"/>
  <c r="Q597" i="3"/>
  <c r="P597" i="3"/>
  <c r="O597" i="3"/>
  <c r="N597" i="3"/>
  <c r="M597" i="3"/>
  <c r="AC592" i="3"/>
  <c r="AB592" i="3"/>
  <c r="AA592" i="3"/>
  <c r="Z592" i="3"/>
  <c r="Y592" i="3"/>
  <c r="X592" i="3"/>
  <c r="W592" i="3"/>
  <c r="V592" i="3"/>
  <c r="U592" i="3"/>
  <c r="T592" i="3"/>
  <c r="S592" i="3"/>
  <c r="R592" i="3"/>
  <c r="Q592" i="3"/>
  <c r="P592" i="3"/>
  <c r="O592" i="3"/>
  <c r="N592" i="3"/>
  <c r="M592" i="3"/>
  <c r="AC587" i="3"/>
  <c r="AB587" i="3"/>
  <c r="AA587" i="3"/>
  <c r="Z587" i="3"/>
  <c r="Y587" i="3"/>
  <c r="X587" i="3"/>
  <c r="W587" i="3"/>
  <c r="V587" i="3"/>
  <c r="U587" i="3"/>
  <c r="T587" i="3"/>
  <c r="S587" i="3"/>
  <c r="R587" i="3"/>
  <c r="Q587" i="3"/>
  <c r="P587" i="3"/>
  <c r="O587" i="3"/>
  <c r="N587" i="3"/>
  <c r="M587" i="3"/>
  <c r="M582" i="3"/>
  <c r="N578" i="3"/>
  <c r="O578" i="3"/>
  <c r="P578" i="3"/>
  <c r="Q578" i="3"/>
  <c r="R578" i="3"/>
  <c r="S578" i="3"/>
  <c r="T578" i="3"/>
  <c r="U578" i="3"/>
  <c r="V578" i="3"/>
  <c r="W578" i="3"/>
  <c r="X578" i="3"/>
  <c r="Y578" i="3"/>
  <c r="Z578" i="3"/>
  <c r="AA578" i="3"/>
  <c r="AB578" i="3"/>
  <c r="AC578" i="3"/>
  <c r="M578" i="3"/>
  <c r="AC575" i="3"/>
  <c r="AB575" i="3"/>
  <c r="AA575" i="3"/>
  <c r="Z575" i="3"/>
  <c r="Y575" i="3"/>
  <c r="X575" i="3"/>
  <c r="W575" i="3"/>
  <c r="V575" i="3"/>
  <c r="U575" i="3"/>
  <c r="T575" i="3"/>
  <c r="S575" i="3"/>
  <c r="R575" i="3"/>
  <c r="Q575" i="3"/>
  <c r="P575" i="3"/>
  <c r="O575" i="3"/>
  <c r="N575" i="3"/>
  <c r="M575" i="3"/>
  <c r="AC572" i="3"/>
  <c r="AB572" i="3"/>
  <c r="AA572" i="3"/>
  <c r="Z572" i="3"/>
  <c r="Y572" i="3"/>
  <c r="X572" i="3"/>
  <c r="W572" i="3"/>
  <c r="V572" i="3"/>
  <c r="U572" i="3"/>
  <c r="T572" i="3"/>
  <c r="S572" i="3"/>
  <c r="R572" i="3"/>
  <c r="Q572" i="3"/>
  <c r="P572" i="3"/>
  <c r="O572" i="3"/>
  <c r="N572" i="3"/>
  <c r="M572" i="3"/>
  <c r="AC569" i="3"/>
  <c r="AB569" i="3"/>
  <c r="AA569" i="3"/>
  <c r="Z569" i="3"/>
  <c r="Y569" i="3"/>
  <c r="X569" i="3"/>
  <c r="W569" i="3"/>
  <c r="V569" i="3"/>
  <c r="U569" i="3"/>
  <c r="T569" i="3"/>
  <c r="S569" i="3"/>
  <c r="R569" i="3"/>
  <c r="Q569" i="3"/>
  <c r="P569" i="3"/>
  <c r="O569" i="3"/>
  <c r="N569" i="3"/>
  <c r="M569" i="3"/>
  <c r="AC566" i="3"/>
  <c r="AB566" i="3"/>
  <c r="AA566" i="3"/>
  <c r="Z566" i="3"/>
  <c r="Y566" i="3"/>
  <c r="X566" i="3"/>
  <c r="W566" i="3"/>
  <c r="V566" i="3"/>
  <c r="U566" i="3"/>
  <c r="T566" i="3"/>
  <c r="S566" i="3"/>
  <c r="R566" i="3"/>
  <c r="Q566" i="3"/>
  <c r="P566" i="3"/>
  <c r="O566" i="3"/>
  <c r="N566" i="3"/>
  <c r="M566" i="3"/>
  <c r="AC563" i="3"/>
  <c r="AB563" i="3"/>
  <c r="AA563" i="3"/>
  <c r="Z563" i="3"/>
  <c r="Y563" i="3"/>
  <c r="X563" i="3"/>
  <c r="W563" i="3"/>
  <c r="V563" i="3"/>
  <c r="U563" i="3"/>
  <c r="T563" i="3"/>
  <c r="S563" i="3"/>
  <c r="R563" i="3"/>
  <c r="Q563" i="3"/>
  <c r="P563" i="3"/>
  <c r="O563" i="3"/>
  <c r="N563" i="3"/>
  <c r="M563" i="3"/>
  <c r="AC560" i="3"/>
  <c r="AB560" i="3"/>
  <c r="AA560" i="3"/>
  <c r="Z560" i="3"/>
  <c r="Y560" i="3"/>
  <c r="X560" i="3"/>
  <c r="W560" i="3"/>
  <c r="V560" i="3"/>
  <c r="U560" i="3"/>
  <c r="T560" i="3"/>
  <c r="S560" i="3"/>
  <c r="R560" i="3"/>
  <c r="Q560" i="3"/>
  <c r="P560" i="3"/>
  <c r="O560" i="3"/>
  <c r="N560" i="3"/>
  <c r="M560" i="3"/>
  <c r="M555" i="3"/>
  <c r="AC555" i="3"/>
  <c r="AB555" i="3"/>
  <c r="AA555" i="3"/>
  <c r="Z555" i="3"/>
  <c r="Y555" i="3"/>
  <c r="X555" i="3"/>
  <c r="W555" i="3"/>
  <c r="V555" i="3"/>
  <c r="U555" i="3"/>
  <c r="T555" i="3"/>
  <c r="S555" i="3"/>
  <c r="R555" i="3"/>
  <c r="Q555" i="3"/>
  <c r="P555" i="3"/>
  <c r="O555" i="3"/>
  <c r="N555" i="3"/>
  <c r="AC548" i="3"/>
  <c r="AB548" i="3"/>
  <c r="AA548" i="3"/>
  <c r="Z548" i="3"/>
  <c r="Y548" i="3"/>
  <c r="X548" i="3"/>
  <c r="W548" i="3"/>
  <c r="V548" i="3"/>
  <c r="U548" i="3"/>
  <c r="T548" i="3"/>
  <c r="S548" i="3"/>
  <c r="R548" i="3"/>
  <c r="Q548" i="3"/>
  <c r="P548" i="3"/>
  <c r="O548" i="3"/>
  <c r="N548" i="3"/>
  <c r="M548" i="3"/>
  <c r="AC541" i="3"/>
  <c r="AB541" i="3"/>
  <c r="AA541" i="3"/>
  <c r="Z541" i="3"/>
  <c r="Y541" i="3"/>
  <c r="X541" i="3"/>
  <c r="W541" i="3"/>
  <c r="V541" i="3"/>
  <c r="U541" i="3"/>
  <c r="T541" i="3"/>
  <c r="S541" i="3"/>
  <c r="R541" i="3"/>
  <c r="Q541" i="3"/>
  <c r="P541" i="3"/>
  <c r="O541" i="3"/>
  <c r="N541" i="3"/>
  <c r="M541" i="3"/>
  <c r="AC545" i="3"/>
  <c r="AB545" i="3"/>
  <c r="AA545" i="3"/>
  <c r="Z545" i="3"/>
  <c r="Y545" i="3"/>
  <c r="X545" i="3"/>
  <c r="W545" i="3"/>
  <c r="V545" i="3"/>
  <c r="U545" i="3"/>
  <c r="T545" i="3"/>
  <c r="S545" i="3"/>
  <c r="R545" i="3"/>
  <c r="Q545" i="3"/>
  <c r="P545" i="3"/>
  <c r="O545" i="3"/>
  <c r="N545" i="3"/>
  <c r="M545" i="3"/>
  <c r="AC552" i="3"/>
  <c r="AB552" i="3"/>
  <c r="AA552" i="3"/>
  <c r="Z552" i="3"/>
  <c r="Y552" i="3"/>
  <c r="X552" i="3"/>
  <c r="W552" i="3"/>
  <c r="V552" i="3"/>
  <c r="U552" i="3"/>
  <c r="T552" i="3"/>
  <c r="S552" i="3"/>
  <c r="R552" i="3"/>
  <c r="Q552" i="3"/>
  <c r="P552" i="3"/>
  <c r="O552" i="3"/>
  <c r="N552" i="3"/>
  <c r="M552" i="3"/>
  <c r="AC538" i="3"/>
  <c r="AB538" i="3"/>
  <c r="AA538" i="3"/>
  <c r="Z538" i="3"/>
  <c r="Y538" i="3"/>
  <c r="X538" i="3"/>
  <c r="W538" i="3"/>
  <c r="V538" i="3"/>
  <c r="U538" i="3"/>
  <c r="T538" i="3"/>
  <c r="S538" i="3"/>
  <c r="R538" i="3"/>
  <c r="Q538" i="3"/>
  <c r="P538" i="3"/>
  <c r="O538" i="3"/>
  <c r="N538" i="3"/>
  <c r="M538" i="3"/>
  <c r="AC533" i="3"/>
  <c r="AB533" i="3"/>
  <c r="AA533" i="3"/>
  <c r="Z533" i="3"/>
  <c r="Y533" i="3"/>
  <c r="X533" i="3"/>
  <c r="W533" i="3"/>
  <c r="V533" i="3"/>
  <c r="U533" i="3"/>
  <c r="T533" i="3"/>
  <c r="S533" i="3"/>
  <c r="R533" i="3"/>
  <c r="Q533" i="3"/>
  <c r="P533" i="3"/>
  <c r="O533" i="3"/>
  <c r="N533" i="3"/>
  <c r="M533" i="3"/>
  <c r="AC529" i="3"/>
  <c r="AB529" i="3"/>
  <c r="AA529" i="3"/>
  <c r="Z529" i="3"/>
  <c r="Y529" i="3"/>
  <c r="X529" i="3"/>
  <c r="W529" i="3"/>
  <c r="V529" i="3"/>
  <c r="U529" i="3"/>
  <c r="T529" i="3"/>
  <c r="S529" i="3"/>
  <c r="R529" i="3"/>
  <c r="Q529" i="3"/>
  <c r="P529" i="3"/>
  <c r="O529" i="3"/>
  <c r="N529" i="3"/>
  <c r="M529" i="3"/>
  <c r="AC525" i="3"/>
  <c r="AB525" i="3"/>
  <c r="AA525" i="3"/>
  <c r="Z525" i="3"/>
  <c r="Y525" i="3"/>
  <c r="X525" i="3"/>
  <c r="W525" i="3"/>
  <c r="V525" i="3"/>
  <c r="U525" i="3"/>
  <c r="T525" i="3"/>
  <c r="S525" i="3"/>
  <c r="R525" i="3"/>
  <c r="Q525" i="3"/>
  <c r="P525" i="3"/>
  <c r="O525" i="3"/>
  <c r="N525" i="3"/>
  <c r="M525" i="3"/>
  <c r="AC519" i="3"/>
  <c r="AB519" i="3"/>
  <c r="AA519" i="3"/>
  <c r="Z519" i="3"/>
  <c r="Y519" i="3"/>
  <c r="X519" i="3"/>
  <c r="W519" i="3"/>
  <c r="V519" i="3"/>
  <c r="U519" i="3"/>
  <c r="T519" i="3"/>
  <c r="S519" i="3"/>
  <c r="R519" i="3"/>
  <c r="Q519" i="3"/>
  <c r="P519" i="3"/>
  <c r="O519" i="3"/>
  <c r="N519" i="3"/>
  <c r="M519" i="3"/>
  <c r="AC514" i="3"/>
  <c r="AB514" i="3"/>
  <c r="AA514" i="3"/>
  <c r="Z514" i="3"/>
  <c r="Y514" i="3"/>
  <c r="X514" i="3"/>
  <c r="W514" i="3"/>
  <c r="V514" i="3"/>
  <c r="U514" i="3"/>
  <c r="T514" i="3"/>
  <c r="S514" i="3"/>
  <c r="R514" i="3"/>
  <c r="Q514" i="3"/>
  <c r="P514" i="3"/>
  <c r="O514" i="3"/>
  <c r="N514" i="3"/>
  <c r="M514" i="3"/>
  <c r="AB509" i="3"/>
  <c r="AA509" i="3"/>
  <c r="Z509" i="3"/>
  <c r="Y509" i="3"/>
  <c r="X509" i="3"/>
  <c r="W509" i="3"/>
  <c r="V509" i="3"/>
  <c r="U509" i="3"/>
  <c r="T509" i="3"/>
  <c r="S509" i="3"/>
  <c r="R509" i="3"/>
  <c r="Q509" i="3"/>
  <c r="P509" i="3"/>
  <c r="O509" i="3"/>
  <c r="N509" i="3"/>
  <c r="M509" i="3"/>
  <c r="AC497" i="3"/>
  <c r="AB497" i="3"/>
  <c r="AA497" i="3"/>
  <c r="Z497" i="3"/>
  <c r="Y497" i="3"/>
  <c r="X497" i="3"/>
  <c r="W497" i="3"/>
  <c r="V497" i="3"/>
  <c r="U497" i="3"/>
  <c r="T497" i="3"/>
  <c r="S497" i="3"/>
  <c r="R497" i="3"/>
  <c r="Q497" i="3"/>
  <c r="P497" i="3"/>
  <c r="O497" i="3"/>
  <c r="N497" i="3"/>
  <c r="M497" i="3"/>
  <c r="N489" i="3"/>
  <c r="M493" i="3"/>
  <c r="O489" i="3"/>
  <c r="P489" i="3"/>
  <c r="Q489" i="3"/>
  <c r="R489" i="3"/>
  <c r="S489" i="3"/>
  <c r="T489" i="3"/>
  <c r="U489" i="3"/>
  <c r="V489" i="3"/>
  <c r="W489" i="3"/>
  <c r="X489" i="3"/>
  <c r="Y489" i="3"/>
  <c r="Z489" i="3"/>
  <c r="AA489" i="3"/>
  <c r="AB489" i="3"/>
  <c r="AC489" i="3"/>
  <c r="M489" i="3"/>
  <c r="AC486" i="3"/>
  <c r="AB486" i="3"/>
  <c r="AA486" i="3"/>
  <c r="Z486" i="3"/>
  <c r="Y486" i="3"/>
  <c r="X486" i="3"/>
  <c r="W486" i="3"/>
  <c r="V486" i="3"/>
  <c r="U486" i="3"/>
  <c r="T486" i="3"/>
  <c r="S486" i="3"/>
  <c r="R486" i="3"/>
  <c r="Q486" i="3"/>
  <c r="P486" i="3"/>
  <c r="O486" i="3"/>
  <c r="N486" i="3"/>
  <c r="M486" i="3"/>
  <c r="N478" i="3"/>
  <c r="O478" i="3"/>
  <c r="P478" i="3"/>
  <c r="Q478" i="3"/>
  <c r="R478" i="3"/>
  <c r="S478" i="3"/>
  <c r="T478" i="3"/>
  <c r="U478" i="3"/>
  <c r="V478" i="3"/>
  <c r="W478" i="3"/>
  <c r="X478" i="3"/>
  <c r="Y478" i="3"/>
  <c r="Z478" i="3"/>
  <c r="AA478" i="3"/>
  <c r="AB478" i="3"/>
  <c r="AC478" i="3"/>
  <c r="M478" i="3"/>
  <c r="AC482" i="3"/>
  <c r="AB482" i="3"/>
  <c r="AA482" i="3"/>
  <c r="Z482" i="3"/>
  <c r="Y482" i="3"/>
  <c r="X482" i="3"/>
  <c r="W482" i="3"/>
  <c r="V482" i="3"/>
  <c r="U482" i="3"/>
  <c r="T482" i="3"/>
  <c r="S482" i="3"/>
  <c r="R482" i="3"/>
  <c r="Q482" i="3"/>
  <c r="P482" i="3"/>
  <c r="O482" i="3"/>
  <c r="N482" i="3"/>
  <c r="M482" i="3"/>
  <c r="AC475" i="3"/>
  <c r="AB475" i="3"/>
  <c r="AA475" i="3"/>
  <c r="Z475" i="3"/>
  <c r="Y475" i="3"/>
  <c r="X475" i="3"/>
  <c r="W475" i="3"/>
  <c r="V475" i="3"/>
  <c r="U475" i="3"/>
  <c r="T475" i="3"/>
  <c r="S475" i="3"/>
  <c r="R475" i="3"/>
  <c r="Q475" i="3"/>
  <c r="P475" i="3"/>
  <c r="O475" i="3"/>
  <c r="N475" i="3"/>
  <c r="M475" i="3"/>
  <c r="AC472" i="3"/>
  <c r="AB472" i="3"/>
  <c r="AA472" i="3"/>
  <c r="Z472" i="3"/>
  <c r="Y472" i="3"/>
  <c r="X472" i="3"/>
  <c r="W472" i="3"/>
  <c r="V472" i="3"/>
  <c r="U472" i="3"/>
  <c r="T472" i="3"/>
  <c r="S472" i="3"/>
  <c r="R472" i="3"/>
  <c r="Q472" i="3"/>
  <c r="P472" i="3"/>
  <c r="O472" i="3"/>
  <c r="N472" i="3"/>
  <c r="M472" i="3"/>
  <c r="AC469" i="3"/>
  <c r="AB469" i="3"/>
  <c r="AA469" i="3"/>
  <c r="Z469" i="3"/>
  <c r="Y469" i="3"/>
  <c r="X469" i="3"/>
  <c r="W469" i="3"/>
  <c r="V469" i="3"/>
  <c r="U469" i="3"/>
  <c r="T469" i="3"/>
  <c r="S469" i="3"/>
  <c r="R469" i="3"/>
  <c r="Q469" i="3"/>
  <c r="P469" i="3"/>
  <c r="O469" i="3"/>
  <c r="N469" i="3"/>
  <c r="M469" i="3"/>
  <c r="AC466" i="3"/>
  <c r="AB466" i="3"/>
  <c r="AA466" i="3"/>
  <c r="Z466" i="3"/>
  <c r="Y466" i="3"/>
  <c r="X466" i="3"/>
  <c r="W466" i="3"/>
  <c r="V466" i="3"/>
  <c r="U466" i="3"/>
  <c r="T466" i="3"/>
  <c r="S466" i="3"/>
  <c r="R466" i="3"/>
  <c r="Q466" i="3"/>
  <c r="P466" i="3"/>
  <c r="O466" i="3"/>
  <c r="N466" i="3"/>
  <c r="M466" i="3"/>
  <c r="AC463" i="3"/>
  <c r="AB463" i="3"/>
  <c r="AA463" i="3"/>
  <c r="Z463" i="3"/>
  <c r="Y463" i="3"/>
  <c r="X463" i="3"/>
  <c r="W463" i="3"/>
  <c r="V463" i="3"/>
  <c r="U463" i="3"/>
  <c r="T463" i="3"/>
  <c r="S463" i="3"/>
  <c r="R463" i="3"/>
  <c r="Q463" i="3"/>
  <c r="P463" i="3"/>
  <c r="O463" i="3"/>
  <c r="N463" i="3"/>
  <c r="M463" i="3"/>
  <c r="AC460" i="3"/>
  <c r="AB460" i="3"/>
  <c r="AA460" i="3"/>
  <c r="Z460" i="3"/>
  <c r="Y460" i="3"/>
  <c r="X460" i="3"/>
  <c r="W460" i="3"/>
  <c r="V460" i="3"/>
  <c r="U460" i="3"/>
  <c r="T460" i="3"/>
  <c r="S460" i="3"/>
  <c r="R460" i="3"/>
  <c r="Q460" i="3"/>
  <c r="P460" i="3"/>
  <c r="O460" i="3"/>
  <c r="N460" i="3"/>
  <c r="M460" i="3"/>
  <c r="AC438" i="3"/>
  <c r="AB438" i="3"/>
  <c r="AA438" i="3"/>
  <c r="Z438" i="3"/>
  <c r="Y438" i="3"/>
  <c r="X438" i="3"/>
  <c r="W438" i="3"/>
  <c r="V438" i="3"/>
  <c r="U438" i="3"/>
  <c r="T438" i="3"/>
  <c r="S438" i="3"/>
  <c r="R438" i="3"/>
  <c r="Q438" i="3"/>
  <c r="P438" i="3"/>
  <c r="O438" i="3"/>
  <c r="N438" i="3"/>
  <c r="M438" i="3"/>
  <c r="AC445" i="3"/>
  <c r="AB445" i="3"/>
  <c r="AA445" i="3"/>
  <c r="Z445" i="3"/>
  <c r="Y445" i="3"/>
  <c r="X445" i="3"/>
  <c r="W445" i="3"/>
  <c r="V445" i="3"/>
  <c r="U445" i="3"/>
  <c r="T445" i="3"/>
  <c r="S445" i="3"/>
  <c r="R445" i="3"/>
  <c r="Q445" i="3"/>
  <c r="P445" i="3"/>
  <c r="O445" i="3"/>
  <c r="N445" i="3"/>
  <c r="M445" i="3"/>
  <c r="AC452" i="3"/>
  <c r="AB452" i="3"/>
  <c r="AA452" i="3"/>
  <c r="Z452" i="3"/>
  <c r="Y452" i="3"/>
  <c r="X452" i="3"/>
  <c r="W452" i="3"/>
  <c r="V452" i="3"/>
  <c r="U452" i="3"/>
  <c r="T452" i="3"/>
  <c r="S452" i="3"/>
  <c r="R452" i="3"/>
  <c r="Q452" i="3"/>
  <c r="P452" i="3"/>
  <c r="O452" i="3"/>
  <c r="N452" i="3"/>
  <c r="M452" i="3"/>
  <c r="AC455" i="3"/>
  <c r="AB455" i="3"/>
  <c r="AA455" i="3"/>
  <c r="Z455" i="3"/>
  <c r="Y455" i="3"/>
  <c r="X455" i="3"/>
  <c r="W455" i="3"/>
  <c r="V455" i="3"/>
  <c r="U455" i="3"/>
  <c r="T455" i="3"/>
  <c r="S455" i="3"/>
  <c r="R455" i="3"/>
  <c r="Q455" i="3"/>
  <c r="P455" i="3"/>
  <c r="O455" i="3"/>
  <c r="N455" i="3"/>
  <c r="M455" i="3"/>
  <c r="AC448" i="3"/>
  <c r="AB448" i="3"/>
  <c r="AA448" i="3"/>
  <c r="Z448" i="3"/>
  <c r="Y448" i="3"/>
  <c r="X448" i="3"/>
  <c r="W448" i="3"/>
  <c r="V448" i="3"/>
  <c r="U448" i="3"/>
  <c r="T448" i="3"/>
  <c r="S448" i="3"/>
  <c r="R448" i="3"/>
  <c r="Q448" i="3"/>
  <c r="P448" i="3"/>
  <c r="O448" i="3"/>
  <c r="N448" i="3"/>
  <c r="M448" i="3"/>
  <c r="AC441" i="3"/>
  <c r="AB441" i="3"/>
  <c r="AA441" i="3"/>
  <c r="Z441" i="3"/>
  <c r="Y441" i="3"/>
  <c r="X441" i="3"/>
  <c r="W441" i="3"/>
  <c r="V441" i="3"/>
  <c r="U441" i="3"/>
  <c r="T441" i="3"/>
  <c r="S441" i="3"/>
  <c r="R441" i="3"/>
  <c r="Q441" i="3"/>
  <c r="P441" i="3"/>
  <c r="O441" i="3"/>
  <c r="N441" i="3"/>
  <c r="M441" i="3"/>
  <c r="AC433" i="3"/>
  <c r="AB433" i="3"/>
  <c r="AA433" i="3"/>
  <c r="Z433" i="3"/>
  <c r="Y433" i="3"/>
  <c r="X433" i="3"/>
  <c r="W433" i="3"/>
  <c r="V433" i="3"/>
  <c r="U433" i="3"/>
  <c r="T433" i="3"/>
  <c r="S433" i="3"/>
  <c r="R433" i="3"/>
  <c r="Q433" i="3"/>
  <c r="P433" i="3"/>
  <c r="O433" i="3"/>
  <c r="N433" i="3"/>
  <c r="M433" i="3"/>
  <c r="AC429" i="3"/>
  <c r="AB429" i="3"/>
  <c r="AA429" i="3"/>
  <c r="Z429" i="3"/>
  <c r="Y429" i="3"/>
  <c r="X429" i="3"/>
  <c r="W429" i="3"/>
  <c r="V429" i="3"/>
  <c r="U429" i="3"/>
  <c r="T429" i="3"/>
  <c r="S429" i="3"/>
  <c r="R429" i="3"/>
  <c r="Q429" i="3"/>
  <c r="P429" i="3"/>
  <c r="O429" i="3"/>
  <c r="N429" i="3"/>
  <c r="M429" i="3"/>
  <c r="AC425" i="3"/>
  <c r="AB425" i="3"/>
  <c r="AA425" i="3"/>
  <c r="Z425" i="3"/>
  <c r="Y425" i="3"/>
  <c r="X425" i="3"/>
  <c r="W425" i="3"/>
  <c r="V425" i="3"/>
  <c r="U425" i="3"/>
  <c r="T425" i="3"/>
  <c r="S425" i="3"/>
  <c r="R425" i="3"/>
  <c r="Q425" i="3"/>
  <c r="P425" i="3"/>
  <c r="O425" i="3"/>
  <c r="N425" i="3"/>
  <c r="M425" i="3"/>
  <c r="AC419" i="3"/>
  <c r="AB419" i="3"/>
  <c r="AA419" i="3"/>
  <c r="Z419" i="3"/>
  <c r="Y419" i="3"/>
  <c r="X419" i="3"/>
  <c r="W419" i="3"/>
  <c r="V419" i="3"/>
  <c r="U419" i="3"/>
  <c r="T419" i="3"/>
  <c r="S419" i="3"/>
  <c r="R419" i="3"/>
  <c r="Q419" i="3"/>
  <c r="P419" i="3"/>
  <c r="O419" i="3"/>
  <c r="N419" i="3"/>
  <c r="M419" i="3"/>
  <c r="AC414" i="3"/>
  <c r="AB414" i="3"/>
  <c r="AA414" i="3"/>
  <c r="Z414" i="3"/>
  <c r="Y414" i="3"/>
  <c r="X414" i="3"/>
  <c r="W414" i="3"/>
  <c r="V414" i="3"/>
  <c r="U414" i="3"/>
  <c r="T414" i="3"/>
  <c r="S414" i="3"/>
  <c r="R414" i="3"/>
  <c r="Q414" i="3"/>
  <c r="P414" i="3"/>
  <c r="O414" i="3"/>
  <c r="N414" i="3"/>
  <c r="M414" i="3"/>
  <c r="AC409" i="3"/>
  <c r="AB409" i="3"/>
  <c r="AA409" i="3"/>
  <c r="Z409" i="3"/>
  <c r="Y409" i="3"/>
  <c r="X409" i="3"/>
  <c r="W409" i="3"/>
  <c r="V409" i="3"/>
  <c r="U409" i="3"/>
  <c r="T409" i="3"/>
  <c r="S409" i="3"/>
  <c r="R409" i="3"/>
  <c r="Q409" i="3"/>
  <c r="P409" i="3"/>
  <c r="O409" i="3"/>
  <c r="N409" i="3"/>
  <c r="M409" i="3"/>
  <c r="AC404" i="3"/>
  <c r="AB404" i="3"/>
  <c r="AA404" i="3"/>
  <c r="Z404" i="3"/>
  <c r="Y404" i="3"/>
  <c r="X404" i="3"/>
  <c r="W404" i="3"/>
  <c r="V404" i="3"/>
  <c r="U404" i="3"/>
  <c r="T404" i="3"/>
  <c r="S404" i="3"/>
  <c r="R404" i="3"/>
  <c r="Q404" i="3"/>
  <c r="P404" i="3"/>
  <c r="O404" i="3"/>
  <c r="N404" i="3"/>
  <c r="M404" i="3"/>
  <c r="AC400" i="3"/>
  <c r="AB400" i="3"/>
  <c r="AA400" i="3"/>
  <c r="Z400" i="3"/>
  <c r="Y400" i="3"/>
  <c r="X400" i="3"/>
  <c r="W400" i="3"/>
  <c r="V400" i="3"/>
  <c r="U400" i="3"/>
  <c r="T400" i="3"/>
  <c r="S400" i="3"/>
  <c r="R400" i="3"/>
  <c r="Q400" i="3"/>
  <c r="P400" i="3"/>
  <c r="O400" i="3"/>
  <c r="N400" i="3"/>
  <c r="M400" i="3"/>
  <c r="AC323" i="3"/>
  <c r="AB323" i="3"/>
  <c r="AA323" i="3"/>
  <c r="Z323" i="3"/>
  <c r="Y323" i="3"/>
  <c r="X323" i="3"/>
  <c r="W323" i="3"/>
  <c r="V323" i="3"/>
  <c r="U323" i="3"/>
  <c r="T323" i="3"/>
  <c r="S323" i="3"/>
  <c r="R323" i="3"/>
  <c r="Q323" i="3"/>
  <c r="P323" i="3"/>
  <c r="O323" i="3"/>
  <c r="N323" i="3"/>
  <c r="M323" i="3"/>
  <c r="AC397" i="3"/>
  <c r="AB397" i="3"/>
  <c r="AA397" i="3"/>
  <c r="Z397" i="3"/>
  <c r="Y397" i="3"/>
  <c r="X397" i="3"/>
  <c r="W397" i="3"/>
  <c r="V397" i="3"/>
  <c r="U397" i="3"/>
  <c r="T397" i="3"/>
  <c r="S397" i="3"/>
  <c r="R397" i="3"/>
  <c r="Q397" i="3"/>
  <c r="P397" i="3"/>
  <c r="O397" i="3"/>
  <c r="N397" i="3"/>
  <c r="M397" i="3"/>
  <c r="AC394" i="3"/>
  <c r="AB394" i="3"/>
  <c r="AA394" i="3"/>
  <c r="Z394" i="3"/>
  <c r="Y394" i="3"/>
  <c r="X394" i="3"/>
  <c r="W394" i="3"/>
  <c r="V394" i="3"/>
  <c r="U394" i="3"/>
  <c r="T394" i="3"/>
  <c r="S394" i="3"/>
  <c r="R394" i="3"/>
  <c r="Q394" i="3"/>
  <c r="P394" i="3"/>
  <c r="O394" i="3"/>
  <c r="N394" i="3"/>
  <c r="M394" i="3"/>
  <c r="AC391" i="3"/>
  <c r="AB391" i="3"/>
  <c r="AA391" i="3"/>
  <c r="Z391" i="3"/>
  <c r="Y391" i="3"/>
  <c r="X391" i="3"/>
  <c r="W391" i="3"/>
  <c r="V391" i="3"/>
  <c r="U391" i="3"/>
  <c r="T391" i="3"/>
  <c r="S391" i="3"/>
  <c r="R391" i="3"/>
  <c r="Q391" i="3"/>
  <c r="P391" i="3"/>
  <c r="O391" i="3"/>
  <c r="N391" i="3"/>
  <c r="M391" i="3"/>
  <c r="AC388" i="3"/>
  <c r="AB388" i="3"/>
  <c r="AA388" i="3"/>
  <c r="Z388" i="3"/>
  <c r="Y388" i="3"/>
  <c r="X388" i="3"/>
  <c r="W388" i="3"/>
  <c r="V388" i="3"/>
  <c r="U388" i="3"/>
  <c r="T388" i="3"/>
  <c r="S388" i="3"/>
  <c r="R388" i="3"/>
  <c r="Q388" i="3"/>
  <c r="P388" i="3"/>
  <c r="O388" i="3"/>
  <c r="N388" i="3"/>
  <c r="M388" i="3"/>
  <c r="AC385" i="3"/>
  <c r="AB385" i="3"/>
  <c r="AA385" i="3"/>
  <c r="Z385" i="3"/>
  <c r="Y385" i="3"/>
  <c r="X385" i="3"/>
  <c r="W385" i="3"/>
  <c r="V385" i="3"/>
  <c r="U385" i="3"/>
  <c r="T385" i="3"/>
  <c r="S385" i="3"/>
  <c r="R385" i="3"/>
  <c r="Q385" i="3"/>
  <c r="P385" i="3"/>
  <c r="O385" i="3"/>
  <c r="N385" i="3"/>
  <c r="M385" i="3"/>
  <c r="N382" i="3"/>
  <c r="O382" i="3"/>
  <c r="P382" i="3"/>
  <c r="Q382" i="3"/>
  <c r="R382" i="3"/>
  <c r="S382" i="3"/>
  <c r="T382" i="3"/>
  <c r="U382" i="3"/>
  <c r="V382" i="3"/>
  <c r="W382" i="3"/>
  <c r="X382" i="3"/>
  <c r="Y382" i="3"/>
  <c r="Z382" i="3"/>
  <c r="AA382" i="3"/>
  <c r="AB382" i="3"/>
  <c r="AC382" i="3"/>
  <c r="M382" i="3"/>
  <c r="N377" i="3"/>
  <c r="O377" i="3"/>
  <c r="P377" i="3"/>
  <c r="Q377" i="3"/>
  <c r="R377" i="3"/>
  <c r="S377" i="3"/>
  <c r="T377" i="3"/>
  <c r="U377" i="3"/>
  <c r="V377" i="3"/>
  <c r="W377" i="3"/>
  <c r="X377" i="3"/>
  <c r="Y377" i="3"/>
  <c r="Z377" i="3"/>
  <c r="AA377" i="3"/>
  <c r="AB377" i="3"/>
  <c r="AC377" i="3"/>
  <c r="M377" i="3"/>
  <c r="N374" i="3"/>
  <c r="O374" i="3"/>
  <c r="P374" i="3"/>
  <c r="Q374" i="3"/>
  <c r="R374" i="3"/>
  <c r="S374" i="3"/>
  <c r="T374" i="3"/>
  <c r="U374" i="3"/>
  <c r="V374" i="3"/>
  <c r="W374" i="3"/>
  <c r="X374" i="3"/>
  <c r="Y374" i="3"/>
  <c r="Z374" i="3"/>
  <c r="AA374" i="3"/>
  <c r="AB374" i="3"/>
  <c r="AC374" i="3"/>
  <c r="M374" i="3"/>
  <c r="AC370" i="3"/>
  <c r="AB370" i="3"/>
  <c r="AA370" i="3"/>
  <c r="Z370" i="3"/>
  <c r="Y370" i="3"/>
  <c r="X370" i="3"/>
  <c r="W370" i="3"/>
  <c r="V370" i="3"/>
  <c r="U370" i="3"/>
  <c r="T370" i="3"/>
  <c r="S370" i="3"/>
  <c r="R370" i="3"/>
  <c r="Q370" i="3"/>
  <c r="P370" i="3"/>
  <c r="O370" i="3"/>
  <c r="N370" i="3"/>
  <c r="M370" i="3"/>
  <c r="AC363" i="3"/>
  <c r="AB363" i="3"/>
  <c r="AA363" i="3"/>
  <c r="Z363" i="3"/>
  <c r="Y363" i="3"/>
  <c r="X363" i="3"/>
  <c r="W363" i="3"/>
  <c r="V363" i="3"/>
  <c r="U363" i="3"/>
  <c r="T363" i="3"/>
  <c r="S363" i="3"/>
  <c r="R363" i="3"/>
  <c r="Q363" i="3"/>
  <c r="P363" i="3"/>
  <c r="O363" i="3"/>
  <c r="N363" i="3"/>
  <c r="M363" i="3"/>
  <c r="AC367" i="3"/>
  <c r="AB367" i="3"/>
  <c r="AA367" i="3"/>
  <c r="Z367" i="3"/>
  <c r="Y367" i="3"/>
  <c r="X367" i="3"/>
  <c r="W367" i="3"/>
  <c r="V367" i="3"/>
  <c r="U367" i="3"/>
  <c r="T367" i="3"/>
  <c r="S367" i="3"/>
  <c r="R367" i="3"/>
  <c r="Q367" i="3"/>
  <c r="P367" i="3"/>
  <c r="O367" i="3"/>
  <c r="N367" i="3"/>
  <c r="M367" i="3"/>
  <c r="AC360" i="3"/>
  <c r="AB360" i="3"/>
  <c r="AA360" i="3"/>
  <c r="Z360" i="3"/>
  <c r="Y360" i="3"/>
  <c r="X360" i="3"/>
  <c r="W360" i="3"/>
  <c r="V360" i="3"/>
  <c r="U360" i="3"/>
  <c r="T360" i="3"/>
  <c r="S360" i="3"/>
  <c r="R360" i="3"/>
  <c r="Q360" i="3"/>
  <c r="P360" i="3"/>
  <c r="O360" i="3"/>
  <c r="N360" i="3"/>
  <c r="M360" i="3"/>
  <c r="M355" i="3"/>
  <c r="AC355" i="3"/>
  <c r="AB355" i="3"/>
  <c r="AA355" i="3"/>
  <c r="Z355" i="3"/>
  <c r="Y355" i="3"/>
  <c r="X355" i="3"/>
  <c r="W355" i="3"/>
  <c r="V355" i="3"/>
  <c r="U355" i="3"/>
  <c r="T355" i="3"/>
  <c r="S355" i="3"/>
  <c r="R355" i="3"/>
  <c r="Q355" i="3"/>
  <c r="P355" i="3"/>
  <c r="O355" i="3"/>
  <c r="N355" i="3"/>
  <c r="AC341" i="3"/>
  <c r="AB341" i="3"/>
  <c r="AA341" i="3"/>
  <c r="Z341" i="3"/>
  <c r="Y341" i="3"/>
  <c r="X341" i="3"/>
  <c r="W341" i="3"/>
  <c r="V341" i="3"/>
  <c r="U341" i="3"/>
  <c r="T341" i="3"/>
  <c r="S341" i="3"/>
  <c r="R341" i="3"/>
  <c r="Q341" i="3"/>
  <c r="P341" i="3"/>
  <c r="O341" i="3"/>
  <c r="N341" i="3"/>
  <c r="M341" i="3"/>
  <c r="AC336" i="3"/>
  <c r="AB336" i="3"/>
  <c r="AA336" i="3"/>
  <c r="Z336" i="3"/>
  <c r="Y336" i="3"/>
  <c r="X336" i="3"/>
  <c r="W336" i="3"/>
  <c r="V336" i="3"/>
  <c r="U336" i="3"/>
  <c r="T336" i="3"/>
  <c r="S336" i="3"/>
  <c r="R336" i="3"/>
  <c r="Q336" i="3"/>
  <c r="P336" i="3"/>
  <c r="O336" i="3"/>
  <c r="N336" i="3"/>
  <c r="M336" i="3"/>
  <c r="AC331" i="3"/>
  <c r="AB331" i="3"/>
  <c r="AA331" i="3"/>
  <c r="Z331" i="3"/>
  <c r="Y331" i="3"/>
  <c r="X331" i="3"/>
  <c r="W331" i="3"/>
  <c r="V331" i="3"/>
  <c r="U331" i="3"/>
  <c r="T331" i="3"/>
  <c r="S331" i="3"/>
  <c r="R331" i="3"/>
  <c r="Q331" i="3"/>
  <c r="P331" i="3"/>
  <c r="O331" i="3"/>
  <c r="N331" i="3"/>
  <c r="M331" i="3"/>
  <c r="AC316" i="3"/>
  <c r="AB316" i="3"/>
  <c r="AA316" i="3"/>
  <c r="Z316" i="3"/>
  <c r="Y316" i="3"/>
  <c r="X316" i="3"/>
  <c r="W316" i="3"/>
  <c r="V316" i="3"/>
  <c r="U316" i="3"/>
  <c r="T316" i="3"/>
  <c r="S316" i="3"/>
  <c r="R316" i="3"/>
  <c r="Q316" i="3"/>
  <c r="P316" i="3"/>
  <c r="O316" i="3"/>
  <c r="N316" i="3"/>
  <c r="M316" i="3"/>
  <c r="AC312" i="3"/>
  <c r="AB312" i="3"/>
  <c r="AA312" i="3"/>
  <c r="Z312" i="3"/>
  <c r="Y312" i="3"/>
  <c r="X312" i="3"/>
  <c r="W312" i="3"/>
  <c r="V312" i="3"/>
  <c r="U312" i="3"/>
  <c r="T312" i="3"/>
  <c r="S312" i="3"/>
  <c r="R312" i="3"/>
  <c r="Q312" i="3"/>
  <c r="P312" i="3"/>
  <c r="O312" i="3"/>
  <c r="N312" i="3"/>
  <c r="M312" i="3"/>
  <c r="AC308" i="3"/>
  <c r="AB308" i="3"/>
  <c r="AA308" i="3"/>
  <c r="Z308" i="3"/>
  <c r="Y308" i="3"/>
  <c r="X308" i="3"/>
  <c r="W308" i="3"/>
  <c r="V308" i="3"/>
  <c r="U308" i="3"/>
  <c r="T308" i="3"/>
  <c r="S308" i="3"/>
  <c r="R308" i="3"/>
  <c r="Q308" i="3"/>
  <c r="P308" i="3"/>
  <c r="O308" i="3"/>
  <c r="N308" i="3"/>
  <c r="M308" i="3"/>
  <c r="AC301" i="3"/>
  <c r="AB301" i="3"/>
  <c r="AA301" i="3"/>
  <c r="Z301" i="3"/>
  <c r="Y301" i="3"/>
  <c r="X301" i="3"/>
  <c r="W301" i="3"/>
  <c r="V301" i="3"/>
  <c r="U301" i="3"/>
  <c r="T301" i="3"/>
  <c r="S301" i="3"/>
  <c r="R301" i="3"/>
  <c r="Q301" i="3"/>
  <c r="P301" i="3"/>
  <c r="O301" i="3"/>
  <c r="N301" i="3"/>
  <c r="M301" i="3"/>
  <c r="M296" i="3"/>
  <c r="M292" i="3"/>
  <c r="AC288" i="3"/>
  <c r="AB288" i="3"/>
  <c r="AA288" i="3"/>
  <c r="Z288" i="3"/>
  <c r="Y288" i="3"/>
  <c r="X288" i="3"/>
  <c r="W288" i="3"/>
  <c r="V288" i="3"/>
  <c r="U288" i="3"/>
  <c r="T288" i="3"/>
  <c r="S288" i="3"/>
  <c r="R288" i="3"/>
  <c r="Q288" i="3"/>
  <c r="P288" i="3"/>
  <c r="O288" i="3"/>
  <c r="N288" i="3"/>
  <c r="M288" i="3"/>
  <c r="AC281" i="3"/>
  <c r="AB281" i="3"/>
  <c r="AA281" i="3"/>
  <c r="Z281" i="3"/>
  <c r="Y281" i="3"/>
  <c r="X281" i="3"/>
  <c r="W281" i="3"/>
  <c r="V281" i="3"/>
  <c r="U281" i="3"/>
  <c r="T281" i="3"/>
  <c r="S281" i="3"/>
  <c r="R281" i="3"/>
  <c r="Q281" i="3"/>
  <c r="P281" i="3"/>
  <c r="O281" i="3"/>
  <c r="N281" i="3"/>
  <c r="M281" i="3"/>
  <c r="AC274" i="3"/>
  <c r="AB274" i="3"/>
  <c r="AA274" i="3"/>
  <c r="Z274" i="3"/>
  <c r="Y274" i="3"/>
  <c r="X274" i="3"/>
  <c r="W274" i="3"/>
  <c r="V274" i="3"/>
  <c r="U274" i="3"/>
  <c r="T274" i="3"/>
  <c r="S274" i="3"/>
  <c r="R274" i="3"/>
  <c r="Q274" i="3"/>
  <c r="P274" i="3"/>
  <c r="O274" i="3"/>
  <c r="N274" i="3"/>
  <c r="M274" i="3"/>
  <c r="AC267" i="3"/>
  <c r="AB267" i="3"/>
  <c r="AA267" i="3"/>
  <c r="Z267" i="3"/>
  <c r="Y267" i="3"/>
  <c r="X267" i="3"/>
  <c r="W267" i="3"/>
  <c r="V267" i="3"/>
  <c r="U267" i="3"/>
  <c r="T267" i="3"/>
  <c r="S267" i="3"/>
  <c r="R267" i="3"/>
  <c r="Q267" i="3"/>
  <c r="P267" i="3"/>
  <c r="O267" i="3"/>
  <c r="N267" i="3"/>
  <c r="M267" i="3"/>
  <c r="AC260" i="3"/>
  <c r="AB260" i="3"/>
  <c r="AA260" i="3"/>
  <c r="Z260" i="3"/>
  <c r="Y260" i="3"/>
  <c r="X260" i="3"/>
  <c r="W260" i="3"/>
  <c r="V260" i="3"/>
  <c r="U260" i="3"/>
  <c r="T260" i="3"/>
  <c r="S260" i="3"/>
  <c r="R260" i="3"/>
  <c r="Q260" i="3"/>
  <c r="P260" i="3"/>
  <c r="O260" i="3"/>
  <c r="N260" i="3"/>
  <c r="M260" i="3"/>
  <c r="AC253" i="3"/>
  <c r="AB253" i="3"/>
  <c r="AA253" i="3"/>
  <c r="Z253" i="3"/>
  <c r="Y253" i="3"/>
  <c r="X253" i="3"/>
  <c r="W253" i="3"/>
  <c r="V253" i="3"/>
  <c r="U253" i="3"/>
  <c r="T253" i="3"/>
  <c r="S253" i="3"/>
  <c r="R253" i="3"/>
  <c r="Q253" i="3"/>
  <c r="P253" i="3"/>
  <c r="O253" i="3"/>
  <c r="N253" i="3"/>
  <c r="M253" i="3"/>
  <c r="AC239" i="3"/>
  <c r="AC246" i="3"/>
  <c r="AB246" i="3"/>
  <c r="AA246" i="3"/>
  <c r="Z246" i="3"/>
  <c r="Y246" i="3"/>
  <c r="X246" i="3"/>
  <c r="W246" i="3"/>
  <c r="V246" i="3"/>
  <c r="U246" i="3"/>
  <c r="T246" i="3"/>
  <c r="S246" i="3"/>
  <c r="R246" i="3"/>
  <c r="Q246" i="3"/>
  <c r="P246" i="3"/>
  <c r="O246" i="3"/>
  <c r="N246" i="3"/>
  <c r="M246" i="3"/>
  <c r="AB239" i="3"/>
  <c r="AA239" i="3"/>
  <c r="Z239" i="3"/>
  <c r="Y239" i="3"/>
  <c r="X239" i="3"/>
  <c r="W239" i="3"/>
  <c r="V239" i="3"/>
  <c r="U239" i="3"/>
  <c r="T239" i="3"/>
  <c r="S239" i="3"/>
  <c r="R239" i="3"/>
  <c r="Q239" i="3"/>
  <c r="P239" i="3"/>
  <c r="O239" i="3"/>
  <c r="N239" i="3"/>
  <c r="AC119" i="3"/>
  <c r="AB119" i="3"/>
  <c r="AA119" i="3"/>
  <c r="Z119" i="3"/>
  <c r="Y119" i="3"/>
  <c r="X119" i="3"/>
  <c r="W119" i="3"/>
  <c r="V119" i="3"/>
  <c r="U119" i="3"/>
  <c r="S119" i="3"/>
  <c r="R119" i="3"/>
  <c r="Q119" i="3"/>
  <c r="P119" i="3"/>
  <c r="O119" i="3"/>
  <c r="N119" i="3"/>
  <c r="M119" i="3"/>
  <c r="AC116" i="3"/>
  <c r="AB116" i="3"/>
  <c r="AA116" i="3"/>
  <c r="Z116" i="3"/>
  <c r="Y116" i="3"/>
  <c r="X116" i="3"/>
  <c r="W116" i="3"/>
  <c r="V116" i="3"/>
  <c r="U116" i="3"/>
  <c r="T116" i="3"/>
  <c r="S116" i="3"/>
  <c r="R116" i="3"/>
  <c r="Q116" i="3"/>
  <c r="P116" i="3"/>
  <c r="O116" i="3"/>
  <c r="N116" i="3"/>
  <c r="M116" i="3"/>
  <c r="AC113" i="3"/>
  <c r="AB113" i="3"/>
  <c r="AA113" i="3"/>
  <c r="Z113" i="3"/>
  <c r="Y113" i="3"/>
  <c r="X113" i="3"/>
  <c r="W113" i="3"/>
  <c r="V113" i="3"/>
  <c r="U113" i="3"/>
  <c r="T113" i="3"/>
  <c r="S113" i="3"/>
  <c r="R113" i="3"/>
  <c r="Q113" i="3"/>
  <c r="P113" i="3"/>
  <c r="O113" i="3"/>
  <c r="N113" i="3"/>
  <c r="M113" i="3"/>
  <c r="AC108" i="3"/>
  <c r="AB108" i="3"/>
  <c r="AA108" i="3"/>
  <c r="Z108" i="3"/>
  <c r="Y108" i="3"/>
  <c r="X108" i="3"/>
  <c r="W108" i="3"/>
  <c r="V108" i="3"/>
  <c r="U108" i="3"/>
  <c r="T108" i="3"/>
  <c r="S108" i="3"/>
  <c r="R108" i="3"/>
  <c r="Q108" i="3"/>
  <c r="P108" i="3"/>
  <c r="O108" i="3"/>
  <c r="N108" i="3"/>
  <c r="M108" i="3"/>
  <c r="AC104" i="3"/>
  <c r="AB104" i="3"/>
  <c r="AA104" i="3"/>
  <c r="Z104" i="3"/>
  <c r="Y104" i="3"/>
  <c r="X104" i="3"/>
  <c r="W104" i="3"/>
  <c r="V104" i="3"/>
  <c r="U104" i="3"/>
  <c r="T104" i="3"/>
  <c r="S104" i="3"/>
  <c r="R104" i="3"/>
  <c r="Q104" i="3"/>
  <c r="P104" i="3"/>
  <c r="O104" i="3"/>
  <c r="N104" i="3"/>
  <c r="M104" i="3"/>
  <c r="AC101" i="3"/>
  <c r="AB101" i="3"/>
  <c r="AA101" i="3"/>
  <c r="Z101" i="3"/>
  <c r="Y101" i="3"/>
  <c r="X101" i="3"/>
  <c r="W101" i="3"/>
  <c r="V101" i="3"/>
  <c r="U101" i="3"/>
  <c r="T101" i="3"/>
  <c r="S101" i="3"/>
  <c r="R101" i="3"/>
  <c r="Q101" i="3"/>
  <c r="P101" i="3"/>
  <c r="O101" i="3"/>
  <c r="N101" i="3"/>
  <c r="M101" i="3"/>
  <c r="AC96" i="3"/>
  <c r="AB96" i="3"/>
  <c r="AA96" i="3"/>
  <c r="Z96" i="3"/>
  <c r="Y96" i="3"/>
  <c r="X96" i="3"/>
  <c r="W96" i="3"/>
  <c r="V96" i="3"/>
  <c r="U96" i="3"/>
  <c r="T96" i="3"/>
  <c r="S96" i="3"/>
  <c r="R96" i="3"/>
  <c r="Q96" i="3"/>
  <c r="P96" i="3"/>
  <c r="O96" i="3"/>
  <c r="N96" i="3"/>
  <c r="M96" i="3"/>
  <c r="AC91" i="3"/>
  <c r="AB91" i="3"/>
  <c r="AA91" i="3"/>
  <c r="Z91" i="3"/>
  <c r="Y91" i="3"/>
  <c r="X91" i="3"/>
  <c r="W91" i="3"/>
  <c r="V91" i="3"/>
  <c r="U91" i="3"/>
  <c r="T91" i="3"/>
  <c r="S91" i="3"/>
  <c r="R91" i="3"/>
  <c r="Q91" i="3"/>
  <c r="P91" i="3"/>
  <c r="O91" i="3"/>
  <c r="N91" i="3"/>
  <c r="M91" i="3"/>
  <c r="AC84" i="3"/>
  <c r="AB84" i="3"/>
  <c r="AA84" i="3"/>
  <c r="Z84" i="3"/>
  <c r="Y84" i="3"/>
  <c r="X84" i="3"/>
  <c r="W84" i="3"/>
  <c r="V84" i="3"/>
  <c r="U84" i="3"/>
  <c r="T84" i="3"/>
  <c r="S84" i="3"/>
  <c r="R84" i="3"/>
  <c r="Q84" i="3"/>
  <c r="P84" i="3"/>
  <c r="O84" i="3"/>
  <c r="N84" i="3"/>
  <c r="M84" i="3"/>
  <c r="AC81" i="3"/>
  <c r="AB81" i="3"/>
  <c r="AA81" i="3"/>
  <c r="Z81" i="3"/>
  <c r="Y81" i="3"/>
  <c r="X81" i="3"/>
  <c r="W81" i="3"/>
  <c r="V81" i="3"/>
  <c r="U81" i="3"/>
  <c r="T81" i="3"/>
  <c r="S81" i="3"/>
  <c r="R81" i="3"/>
  <c r="Q81" i="3"/>
  <c r="P81" i="3"/>
  <c r="O81" i="3"/>
  <c r="N81" i="3"/>
  <c r="M81" i="3"/>
  <c r="AC78" i="3"/>
  <c r="AB78" i="3"/>
  <c r="AA78" i="3"/>
  <c r="Z78" i="3"/>
  <c r="Y78" i="3"/>
  <c r="X78" i="3"/>
  <c r="W78" i="3"/>
  <c r="V78" i="3"/>
  <c r="U78" i="3"/>
  <c r="T78" i="3"/>
  <c r="S78" i="3"/>
  <c r="R78" i="3"/>
  <c r="Q78" i="3"/>
  <c r="P78" i="3"/>
  <c r="O78" i="3"/>
  <c r="N78" i="3"/>
  <c r="M78" i="3"/>
  <c r="AC75" i="3"/>
  <c r="AB75" i="3"/>
  <c r="AA75" i="3"/>
  <c r="Z75" i="3"/>
  <c r="Y75" i="3"/>
  <c r="X75" i="3"/>
  <c r="W75" i="3"/>
  <c r="V75" i="3"/>
  <c r="U75" i="3"/>
  <c r="T75" i="3"/>
  <c r="S75" i="3"/>
  <c r="R75" i="3"/>
  <c r="Q75" i="3"/>
  <c r="P75" i="3"/>
  <c r="O75" i="3"/>
  <c r="N75" i="3"/>
  <c r="M75" i="3"/>
  <c r="AC72" i="3"/>
  <c r="AB72" i="3"/>
  <c r="AA72" i="3"/>
  <c r="Z72" i="3"/>
  <c r="Y72" i="3"/>
  <c r="X72" i="3"/>
  <c r="W72" i="3"/>
  <c r="V72" i="3"/>
  <c r="U72" i="3"/>
  <c r="T72" i="3"/>
  <c r="S72" i="3"/>
  <c r="R72" i="3"/>
  <c r="Q72" i="3"/>
  <c r="P72" i="3"/>
  <c r="O72" i="3"/>
  <c r="N72" i="3"/>
  <c r="M72" i="3"/>
  <c r="AC69" i="3"/>
  <c r="AB69" i="3"/>
  <c r="AA69" i="3"/>
  <c r="Z69" i="3"/>
  <c r="Y69" i="3"/>
  <c r="X69" i="3"/>
  <c r="W69" i="3"/>
  <c r="V69" i="3"/>
  <c r="U69" i="3"/>
  <c r="T69" i="3"/>
  <c r="S69" i="3"/>
  <c r="R69" i="3"/>
  <c r="Q69" i="3"/>
  <c r="P69" i="3"/>
  <c r="O69" i="3"/>
  <c r="N69" i="3"/>
  <c r="M69" i="3"/>
  <c r="AC64" i="3"/>
  <c r="AB64" i="3"/>
  <c r="AA64" i="3"/>
  <c r="Z64" i="3"/>
  <c r="Y64" i="3"/>
  <c r="X64" i="3"/>
  <c r="W64" i="3"/>
  <c r="V64" i="3"/>
  <c r="U64" i="3"/>
  <c r="T64" i="3"/>
  <c r="S64" i="3"/>
  <c r="R64" i="3"/>
  <c r="Q64" i="3"/>
  <c r="P64" i="3"/>
  <c r="O64" i="3"/>
  <c r="N64" i="3"/>
  <c r="M64" i="3"/>
  <c r="AC54" i="3"/>
  <c r="AB54" i="3"/>
  <c r="AA54" i="3"/>
  <c r="Z54" i="3"/>
  <c r="Y54" i="3"/>
  <c r="X54" i="3"/>
  <c r="W54" i="3"/>
  <c r="V54" i="3"/>
  <c r="U54" i="3"/>
  <c r="T54" i="3"/>
  <c r="S54" i="3"/>
  <c r="R54" i="3"/>
  <c r="Q54" i="3"/>
  <c r="P54" i="3"/>
  <c r="O54" i="3"/>
  <c r="N54" i="3"/>
  <c r="M54" i="3"/>
  <c r="AC50" i="3"/>
  <c r="AB50" i="3"/>
  <c r="AA50" i="3"/>
  <c r="Z50" i="3"/>
  <c r="Y50" i="3"/>
  <c r="X50" i="3"/>
  <c r="W50" i="3"/>
  <c r="V50" i="3"/>
  <c r="U50" i="3"/>
  <c r="T50" i="3"/>
  <c r="S50" i="3"/>
  <c r="R50" i="3"/>
  <c r="Q50" i="3"/>
  <c r="P50" i="3"/>
  <c r="O50" i="3"/>
  <c r="N50" i="3"/>
  <c r="M50" i="3"/>
  <c r="AC47" i="3"/>
  <c r="AB47" i="3"/>
  <c r="AA47" i="3"/>
  <c r="Z47" i="3"/>
  <c r="Y47" i="3"/>
  <c r="X47" i="3"/>
  <c r="W47" i="3"/>
  <c r="V47" i="3"/>
  <c r="U47" i="3"/>
  <c r="T47" i="3"/>
  <c r="S47" i="3"/>
  <c r="R47" i="3"/>
  <c r="Q47" i="3"/>
  <c r="P47" i="3"/>
  <c r="O47" i="3"/>
  <c r="N47" i="3"/>
  <c r="M47" i="3"/>
  <c r="AC42" i="3"/>
  <c r="AB42" i="3"/>
  <c r="AA42" i="3"/>
  <c r="Z42" i="3"/>
  <c r="Y42" i="3"/>
  <c r="X42" i="3"/>
  <c r="W42" i="3"/>
  <c r="V42" i="3"/>
  <c r="U42" i="3"/>
  <c r="T42" i="3"/>
  <c r="S42" i="3"/>
  <c r="R42" i="3"/>
  <c r="Q42" i="3"/>
  <c r="P42" i="3"/>
  <c r="O42" i="3"/>
  <c r="N42" i="3"/>
  <c r="M42" i="3"/>
  <c r="AC38" i="3"/>
  <c r="AB38" i="3"/>
  <c r="AA38" i="3"/>
  <c r="Z38" i="3"/>
  <c r="Y38" i="3"/>
  <c r="X38" i="3"/>
  <c r="W38" i="3"/>
  <c r="V38" i="3"/>
  <c r="U38" i="3"/>
  <c r="T38" i="3"/>
  <c r="S38" i="3"/>
  <c r="R38" i="3"/>
  <c r="Q38" i="3"/>
  <c r="P38" i="3"/>
  <c r="O38" i="3"/>
  <c r="N38" i="3"/>
  <c r="M38" i="3"/>
  <c r="AC34" i="3"/>
  <c r="AB34" i="3"/>
  <c r="AA34" i="3"/>
  <c r="Z34" i="3"/>
  <c r="Y34" i="3"/>
  <c r="X34" i="3"/>
  <c r="W34" i="3"/>
  <c r="V34" i="3"/>
  <c r="U34" i="3"/>
  <c r="T34" i="3"/>
  <c r="S34" i="3"/>
  <c r="R34" i="3"/>
  <c r="Q34" i="3"/>
  <c r="P34" i="3"/>
  <c r="O34" i="3"/>
  <c r="N34" i="3"/>
  <c r="M34" i="3"/>
  <c r="AC28" i="3"/>
  <c r="AB28" i="3"/>
  <c r="AA28" i="3"/>
  <c r="Z28" i="3"/>
  <c r="Y28" i="3"/>
  <c r="X28" i="3"/>
  <c r="W28" i="3"/>
  <c r="V28" i="3"/>
  <c r="U28" i="3"/>
  <c r="T28" i="3"/>
  <c r="S28" i="3"/>
  <c r="R28" i="3"/>
  <c r="Q28" i="3"/>
  <c r="P28" i="3"/>
  <c r="O28" i="3"/>
  <c r="N28" i="3"/>
  <c r="M28" i="3"/>
  <c r="AC23" i="3"/>
  <c r="AB23" i="3"/>
  <c r="AA23" i="3"/>
  <c r="Z23" i="3"/>
  <c r="Y23" i="3"/>
  <c r="X23" i="3"/>
  <c r="W23" i="3"/>
  <c r="V23" i="3"/>
  <c r="U23" i="3"/>
  <c r="T23" i="3"/>
  <c r="S23" i="3"/>
  <c r="R23" i="3"/>
  <c r="Q23" i="3"/>
  <c r="P23" i="3"/>
  <c r="O23" i="3"/>
  <c r="N23" i="3"/>
  <c r="M23" i="3"/>
  <c r="AC10" i="3"/>
  <c r="AB10" i="3"/>
  <c r="AA10" i="3"/>
  <c r="Z10" i="3"/>
  <c r="Y10" i="3"/>
  <c r="X10" i="3"/>
  <c r="W10" i="3"/>
  <c r="V10" i="3"/>
  <c r="U10" i="3"/>
  <c r="T10" i="3"/>
  <c r="S10" i="3"/>
  <c r="R10" i="3"/>
  <c r="Q10" i="3"/>
  <c r="P10" i="3"/>
  <c r="O10" i="3"/>
  <c r="N10" i="3"/>
  <c r="AC18" i="3"/>
  <c r="AB18" i="3"/>
  <c r="AA18" i="3"/>
  <c r="Z18" i="3"/>
  <c r="Y18" i="3"/>
  <c r="X18" i="3"/>
  <c r="W18" i="3"/>
  <c r="V18" i="3"/>
  <c r="U18" i="3"/>
  <c r="T18" i="3"/>
  <c r="S18" i="3"/>
  <c r="R18" i="3"/>
  <c r="Q18" i="3"/>
  <c r="P18" i="3"/>
  <c r="O18" i="3"/>
  <c r="N18" i="3"/>
  <c r="M18" i="3"/>
  <c r="M10" i="3"/>
  <c r="T1050" i="11" l="1"/>
  <c r="V1051" i="11"/>
  <c r="V1050" i="11" s="1"/>
  <c r="S1050" i="11"/>
  <c r="U1044" i="11"/>
  <c r="U1023" i="11"/>
  <c r="V1023" i="11" s="1"/>
  <c r="V1022" i="11" s="1"/>
  <c r="S1080" i="3"/>
  <c r="T1030" i="8"/>
  <c r="T1029" i="8" s="1"/>
  <c r="AA1045" i="8"/>
  <c r="AC1045" i="8" s="1"/>
  <c r="V1079" i="11"/>
  <c r="T1078" i="9"/>
  <c r="T1077" i="9" s="1"/>
  <c r="V1078" i="10"/>
  <c r="W1078" i="10" s="1"/>
  <c r="U1030" i="10"/>
  <c r="T1044" i="8"/>
  <c r="T1043" i="8" s="1"/>
  <c r="Z1079" i="9"/>
  <c r="AA1079" i="9" s="1"/>
  <c r="AB1079" i="9"/>
  <c r="AC1079" i="9" s="1"/>
  <c r="Y1031" i="9"/>
  <c r="AA1031" i="9" s="1"/>
  <c r="AC1031" i="9" s="1"/>
  <c r="P1555" i="11"/>
  <c r="Q1555" i="11"/>
  <c r="T1023" i="9"/>
  <c r="S1036" i="8"/>
  <c r="T1037" i="8"/>
  <c r="U1037" i="8" s="1"/>
  <c r="U1079" i="8"/>
  <c r="P1551" i="3"/>
  <c r="X1551" i="3"/>
  <c r="AA1059" i="11"/>
  <c r="AC1059" i="11" s="1"/>
  <c r="S1057" i="10"/>
  <c r="T1058" i="10"/>
  <c r="U1058" i="10" s="1"/>
  <c r="U1057" i="10" s="1"/>
  <c r="Z1060" i="3"/>
  <c r="S1030" i="3"/>
  <c r="S1029" i="3" s="1"/>
  <c r="T1030" i="11"/>
  <c r="T1029" i="11" s="1"/>
  <c r="Y1551" i="3"/>
  <c r="U1050" i="11"/>
  <c r="T1080" i="10"/>
  <c r="T1077" i="10" s="1"/>
  <c r="R1276" i="8"/>
  <c r="R1280" i="8" s="1"/>
  <c r="R1552" i="8" s="1"/>
  <c r="R1553" i="8" s="1"/>
  <c r="W1051" i="11"/>
  <c r="W1080" i="9"/>
  <c r="Q1551" i="3"/>
  <c r="AA1038" i="8"/>
  <c r="AC1038" i="8" s="1"/>
  <c r="AC1053" i="8"/>
  <c r="S1057" i="8"/>
  <c r="T1058" i="8"/>
  <c r="U1058" i="8"/>
  <c r="U1057" i="8" s="1"/>
  <c r="U1080" i="11"/>
  <c r="V1080" i="11" s="1"/>
  <c r="W1050" i="11"/>
  <c r="Y1052" i="11"/>
  <c r="AA1052" i="11" s="1"/>
  <c r="AC1052" i="11"/>
  <c r="Y1031" i="8"/>
  <c r="AA1031" i="8" s="1"/>
  <c r="AC1031" i="8" s="1"/>
  <c r="R1555" i="11"/>
  <c r="T1029" i="7"/>
  <c r="Y1045" i="9"/>
  <c r="AA1045" i="9" s="1"/>
  <c r="P1555" i="9"/>
  <c r="Y1045" i="11"/>
  <c r="AA1045" i="11" s="1"/>
  <c r="T1036" i="9"/>
  <c r="R1551" i="3"/>
  <c r="Z1551" i="3"/>
  <c r="N1555" i="10"/>
  <c r="O1555" i="10"/>
  <c r="S1079" i="3"/>
  <c r="T1079" i="7"/>
  <c r="T1077" i="7" s="1"/>
  <c r="W1023" i="11"/>
  <c r="Y1024" i="9"/>
  <c r="AA1024" i="9" s="1"/>
  <c r="V1030" i="7"/>
  <c r="W1030" i="7" s="1"/>
  <c r="X1030" i="7" s="1"/>
  <c r="W1052" i="7"/>
  <c r="U1052" i="3"/>
  <c r="W1079" i="11"/>
  <c r="T1080" i="3"/>
  <c r="U1080" i="7"/>
  <c r="Z1053" i="3"/>
  <c r="Y1059" i="7"/>
  <c r="W1059" i="3"/>
  <c r="U1080" i="8"/>
  <c r="X1079" i="10"/>
  <c r="Z1046" i="7"/>
  <c r="W1046" i="3"/>
  <c r="T1044" i="10"/>
  <c r="Z1039" i="7"/>
  <c r="W1039" i="3"/>
  <c r="U1023" i="8"/>
  <c r="U1022" i="8" s="1"/>
  <c r="S1551" i="3"/>
  <c r="AA1551" i="3"/>
  <c r="AA1045" i="10"/>
  <c r="AC1045" i="10" s="1"/>
  <c r="Y1045" i="7"/>
  <c r="W1045" i="3"/>
  <c r="U1043" i="11"/>
  <c r="V1044" i="11"/>
  <c r="S1077" i="7"/>
  <c r="S1057" i="11"/>
  <c r="T1058" i="11"/>
  <c r="N1555" i="9"/>
  <c r="O1555" i="9"/>
  <c r="R1555" i="9"/>
  <c r="W1053" i="3"/>
  <c r="AC1053" i="7"/>
  <c r="U1050" i="9"/>
  <c r="V1051" i="9"/>
  <c r="AC1060" i="9"/>
  <c r="T1044" i="7"/>
  <c r="S1043" i="7"/>
  <c r="S1044" i="3"/>
  <c r="S1043" i="3" s="1"/>
  <c r="W1031" i="7"/>
  <c r="U1031" i="3"/>
  <c r="U1029" i="7"/>
  <c r="T1551" i="3"/>
  <c r="S1036" i="10"/>
  <c r="T1037" i="10"/>
  <c r="T1036" i="10" s="1"/>
  <c r="AA1038" i="7"/>
  <c r="U1030" i="8"/>
  <c r="S1077" i="11"/>
  <c r="T1078" i="11"/>
  <c r="T1077" i="11" s="1"/>
  <c r="T1051" i="10"/>
  <c r="T1050" i="10" s="1"/>
  <c r="S1050" i="10"/>
  <c r="N1551" i="3"/>
  <c r="V1551" i="3"/>
  <c r="T1077" i="8"/>
  <c r="P1555" i="10"/>
  <c r="Z1025" i="7"/>
  <c r="Z1025" i="3" s="1"/>
  <c r="W1025" i="3"/>
  <c r="R1077" i="3"/>
  <c r="AC1039" i="10"/>
  <c r="AC1060" i="10"/>
  <c r="Y1038" i="9"/>
  <c r="AA1038" i="9" s="1"/>
  <c r="AC1046" i="10"/>
  <c r="S1077" i="8"/>
  <c r="U1044" i="10"/>
  <c r="U1043" i="10" s="1"/>
  <c r="S1022" i="8"/>
  <c r="S1022" i="10"/>
  <c r="T1023" i="10"/>
  <c r="T1022" i="10" s="1"/>
  <c r="S1057" i="7"/>
  <c r="S1058" i="3"/>
  <c r="S1057" i="3" s="1"/>
  <c r="T1058" i="7"/>
  <c r="S1029" i="9"/>
  <c r="T1030" i="9"/>
  <c r="T1029" i="9" s="1"/>
  <c r="S1057" i="9"/>
  <c r="T1058" i="9"/>
  <c r="W1024" i="11"/>
  <c r="AB1551" i="3"/>
  <c r="W1060" i="3"/>
  <c r="AC1060" i="7"/>
  <c r="Z1032" i="7"/>
  <c r="Z1032" i="3" s="1"/>
  <c r="W1032" i="3"/>
  <c r="U1022" i="11"/>
  <c r="W1024" i="7"/>
  <c r="U1024" i="3"/>
  <c r="S1036" i="11"/>
  <c r="T1037" i="11"/>
  <c r="T1036" i="11" s="1"/>
  <c r="Z1046" i="11"/>
  <c r="AC1046" i="11" s="1"/>
  <c r="T1037" i="7"/>
  <c r="S1036" i="7"/>
  <c r="S1037" i="3"/>
  <c r="S1036" i="3" s="1"/>
  <c r="Y1038" i="11"/>
  <c r="AA1038" i="11" s="1"/>
  <c r="W1038" i="3"/>
  <c r="AC1038" i="7"/>
  <c r="AC1060" i="8"/>
  <c r="O1551" i="3"/>
  <c r="W1551" i="3"/>
  <c r="AC1024" i="10"/>
  <c r="W1024" i="8"/>
  <c r="Y1024" i="8" s="1"/>
  <c r="AA1024" i="8" s="1"/>
  <c r="AA1052" i="9"/>
  <c r="AC1052" i="9" s="1"/>
  <c r="Y1059" i="9"/>
  <c r="AA1059" i="9" s="1"/>
  <c r="W1031" i="11"/>
  <c r="Y1031" i="11" s="1"/>
  <c r="Y1059" i="10"/>
  <c r="AA1059" i="10" s="1"/>
  <c r="U1078" i="8"/>
  <c r="V1078" i="8" s="1"/>
  <c r="W1052" i="10"/>
  <c r="Y1052" i="10" s="1"/>
  <c r="V1078" i="7"/>
  <c r="S1050" i="7"/>
  <c r="S1051" i="3"/>
  <c r="S1050" i="3" s="1"/>
  <c r="T1051" i="7"/>
  <c r="U1051" i="7" s="1"/>
  <c r="AC1046" i="9"/>
  <c r="T1043" i="9"/>
  <c r="V1044" i="9"/>
  <c r="W1044" i="9" s="1"/>
  <c r="W1043" i="9" s="1"/>
  <c r="S1077" i="10"/>
  <c r="AC1031" i="10"/>
  <c r="Q1555" i="9"/>
  <c r="U1037" i="9"/>
  <c r="V1037" i="9" s="1"/>
  <c r="V1036" i="9" s="1"/>
  <c r="AC1053" i="9"/>
  <c r="AA1038" i="10"/>
  <c r="AC1038" i="10" s="1"/>
  <c r="Q1555" i="10"/>
  <c r="T1051" i="8"/>
  <c r="U1551" i="3"/>
  <c r="AH993" i="3"/>
  <c r="AA1004" i="3"/>
  <c r="Q1004" i="3"/>
  <c r="S1004" i="3"/>
  <c r="U1004" i="3"/>
  <c r="W1004" i="3"/>
  <c r="Y1004" i="3"/>
  <c r="P1004" i="3"/>
  <c r="R1004" i="3"/>
  <c r="T1004" i="3"/>
  <c r="V1004" i="3"/>
  <c r="X1004" i="3"/>
  <c r="Z1004" i="3"/>
  <c r="AB1004" i="3"/>
  <c r="O1004" i="3"/>
  <c r="N1004" i="3"/>
  <c r="N1555" i="8"/>
  <c r="M742" i="3"/>
  <c r="O742" i="3"/>
  <c r="Q742" i="3"/>
  <c r="S742" i="3"/>
  <c r="U742" i="3"/>
  <c r="M500" i="3"/>
  <c r="M504" i="3" s="1"/>
  <c r="W742" i="3"/>
  <c r="Y742" i="3"/>
  <c r="AA742" i="3"/>
  <c r="O500" i="3"/>
  <c r="O504" i="3" s="1"/>
  <c r="Q500" i="3"/>
  <c r="Q504" i="3" s="1"/>
  <c r="S500" i="3"/>
  <c r="S504" i="3" s="1"/>
  <c r="U500" i="3"/>
  <c r="U504" i="3" s="1"/>
  <c r="W500" i="3"/>
  <c r="W504" i="3" s="1"/>
  <c r="Y500" i="3"/>
  <c r="Y504" i="3" s="1"/>
  <c r="AA500" i="3"/>
  <c r="AA504" i="3" s="1"/>
  <c r="N742" i="3"/>
  <c r="P742" i="3"/>
  <c r="R742" i="3"/>
  <c r="T742" i="3"/>
  <c r="V742" i="3"/>
  <c r="X742" i="3"/>
  <c r="Z742" i="3"/>
  <c r="AB742" i="3"/>
  <c r="M772" i="3"/>
  <c r="N500" i="3"/>
  <c r="N504" i="3" s="1"/>
  <c r="P500" i="3"/>
  <c r="P504" i="3" s="1"/>
  <c r="R500" i="3"/>
  <c r="R504" i="3" s="1"/>
  <c r="T500" i="3"/>
  <c r="T504" i="3" s="1"/>
  <c r="V500" i="3"/>
  <c r="V504" i="3" s="1"/>
  <c r="X500" i="3"/>
  <c r="X504" i="3" s="1"/>
  <c r="Z500" i="3"/>
  <c r="Z504" i="3" s="1"/>
  <c r="AB500" i="3"/>
  <c r="AB504" i="3" s="1"/>
  <c r="AC500" i="3"/>
  <c r="AC504" i="3" s="1"/>
  <c r="O123" i="3"/>
  <c r="P123" i="3"/>
  <c r="Q123" i="3"/>
  <c r="R123" i="3"/>
  <c r="S123" i="3"/>
  <c r="T123" i="3"/>
  <c r="U123" i="3"/>
  <c r="V123" i="3"/>
  <c r="W123" i="3"/>
  <c r="X123" i="3"/>
  <c r="Y123" i="3"/>
  <c r="Z123" i="3"/>
  <c r="AA123" i="3"/>
  <c r="AB123" i="3"/>
  <c r="AC123" i="3"/>
  <c r="N123" i="3"/>
  <c r="O127" i="3"/>
  <c r="P127" i="3"/>
  <c r="Q127" i="3"/>
  <c r="R127" i="3"/>
  <c r="S127" i="3"/>
  <c r="T127" i="3"/>
  <c r="U127" i="3"/>
  <c r="V127" i="3"/>
  <c r="W127" i="3"/>
  <c r="X127" i="3"/>
  <c r="Y127" i="3"/>
  <c r="Z127" i="3"/>
  <c r="AA127" i="3"/>
  <c r="AB127" i="3"/>
  <c r="AC127" i="3"/>
  <c r="N127" i="3"/>
  <c r="M127" i="3"/>
  <c r="N130" i="3"/>
  <c r="O130" i="3"/>
  <c r="P130" i="3"/>
  <c r="Q130" i="3"/>
  <c r="R130" i="3"/>
  <c r="S130" i="3"/>
  <c r="T130" i="3"/>
  <c r="U130" i="3"/>
  <c r="V130" i="3"/>
  <c r="W130" i="3"/>
  <c r="X130" i="3"/>
  <c r="Y130" i="3"/>
  <c r="Z130" i="3"/>
  <c r="AA130" i="3"/>
  <c r="AB130" i="3"/>
  <c r="AC130" i="3"/>
  <c r="M130" i="3"/>
  <c r="N142" i="3"/>
  <c r="O142" i="3"/>
  <c r="P142" i="3"/>
  <c r="Q142" i="3"/>
  <c r="R142" i="3"/>
  <c r="S142" i="3"/>
  <c r="T142" i="3"/>
  <c r="U142" i="3"/>
  <c r="V142" i="3"/>
  <c r="W142" i="3"/>
  <c r="X142" i="3"/>
  <c r="Y142" i="3"/>
  <c r="Z142" i="3"/>
  <c r="AA142" i="3"/>
  <c r="AB142" i="3"/>
  <c r="AC142" i="3"/>
  <c r="N137" i="3"/>
  <c r="O137" i="3"/>
  <c r="P137" i="3"/>
  <c r="Q137" i="3"/>
  <c r="R137" i="3"/>
  <c r="S137" i="3"/>
  <c r="T137" i="3"/>
  <c r="U137" i="3"/>
  <c r="V137" i="3"/>
  <c r="W137" i="3"/>
  <c r="X137" i="3"/>
  <c r="Y137" i="3"/>
  <c r="Z137" i="3"/>
  <c r="AA137" i="3"/>
  <c r="AB137" i="3"/>
  <c r="AC137" i="3"/>
  <c r="M137" i="3"/>
  <c r="M142" i="3"/>
  <c r="N147" i="3"/>
  <c r="O147" i="3"/>
  <c r="P147" i="3"/>
  <c r="Q147" i="3"/>
  <c r="R147" i="3"/>
  <c r="S147" i="3"/>
  <c r="T147" i="3"/>
  <c r="U147" i="3"/>
  <c r="V147" i="3"/>
  <c r="W147" i="3"/>
  <c r="X147" i="3"/>
  <c r="Y147" i="3"/>
  <c r="Z147" i="3"/>
  <c r="AA147" i="3"/>
  <c r="AB147" i="3"/>
  <c r="AC147" i="3"/>
  <c r="M147" i="3"/>
  <c r="N153" i="3"/>
  <c r="O153" i="3"/>
  <c r="P153" i="3"/>
  <c r="Q153" i="3"/>
  <c r="R153" i="3"/>
  <c r="S153" i="3"/>
  <c r="T153" i="3"/>
  <c r="U153" i="3"/>
  <c r="V153" i="3"/>
  <c r="W153" i="3"/>
  <c r="X153" i="3"/>
  <c r="Y153" i="3"/>
  <c r="Z153" i="3"/>
  <c r="AA153" i="3"/>
  <c r="AB153" i="3"/>
  <c r="AC153" i="3"/>
  <c r="M153" i="3"/>
  <c r="N157" i="3"/>
  <c r="O157" i="3"/>
  <c r="P157" i="3"/>
  <c r="Q157" i="3"/>
  <c r="R157" i="3"/>
  <c r="S157" i="3"/>
  <c r="T157" i="3"/>
  <c r="U157" i="3"/>
  <c r="V157" i="3"/>
  <c r="W157" i="3"/>
  <c r="X157" i="3"/>
  <c r="Y157" i="3"/>
  <c r="Z157" i="3"/>
  <c r="AA157" i="3"/>
  <c r="AB157" i="3"/>
  <c r="AC157" i="3"/>
  <c r="N161" i="3"/>
  <c r="O161" i="3"/>
  <c r="P161" i="3"/>
  <c r="Q161" i="3"/>
  <c r="R161" i="3"/>
  <c r="S161" i="3"/>
  <c r="T161" i="3"/>
  <c r="U161" i="3"/>
  <c r="V161" i="3"/>
  <c r="W161" i="3"/>
  <c r="X161" i="3"/>
  <c r="Y161" i="3"/>
  <c r="Z161" i="3"/>
  <c r="AA161" i="3"/>
  <c r="AB161" i="3"/>
  <c r="AC161" i="3"/>
  <c r="M157" i="3"/>
  <c r="M161" i="3"/>
  <c r="AC166" i="3"/>
  <c r="AB166" i="3"/>
  <c r="AA166" i="3"/>
  <c r="Z166" i="3"/>
  <c r="Y166" i="3"/>
  <c r="X166" i="3"/>
  <c r="W166" i="3"/>
  <c r="V166" i="3"/>
  <c r="U166" i="3"/>
  <c r="T166" i="3"/>
  <c r="S166" i="3"/>
  <c r="R166" i="3"/>
  <c r="Q166" i="3"/>
  <c r="P166" i="3"/>
  <c r="O166" i="3"/>
  <c r="N166" i="3"/>
  <c r="M166" i="3"/>
  <c r="AC169" i="3"/>
  <c r="AB169" i="3"/>
  <c r="AA169" i="3"/>
  <c r="Z169" i="3"/>
  <c r="Y169" i="3"/>
  <c r="X169" i="3"/>
  <c r="W169" i="3"/>
  <c r="V169" i="3"/>
  <c r="U169" i="3"/>
  <c r="T169" i="3"/>
  <c r="S169" i="3"/>
  <c r="R169" i="3"/>
  <c r="Q169" i="3"/>
  <c r="P169" i="3"/>
  <c r="O169" i="3"/>
  <c r="N169" i="3"/>
  <c r="M169" i="3"/>
  <c r="AB173" i="3"/>
  <c r="AA173" i="3"/>
  <c r="Z173" i="3"/>
  <c r="Y173" i="3"/>
  <c r="X173" i="3"/>
  <c r="W173" i="3"/>
  <c r="V173" i="3"/>
  <c r="U173" i="3"/>
  <c r="T173" i="3"/>
  <c r="S173" i="3"/>
  <c r="R173" i="3"/>
  <c r="Q173" i="3"/>
  <c r="P173" i="3"/>
  <c r="O173" i="3"/>
  <c r="N173" i="3"/>
  <c r="M173" i="3"/>
  <c r="AC176" i="3"/>
  <c r="AB176" i="3"/>
  <c r="AA176" i="3"/>
  <c r="Z176" i="3"/>
  <c r="Y176" i="3"/>
  <c r="X176" i="3"/>
  <c r="W176" i="3"/>
  <c r="V176" i="3"/>
  <c r="U176" i="3"/>
  <c r="T176" i="3"/>
  <c r="S176" i="3"/>
  <c r="R176" i="3"/>
  <c r="Q176" i="3"/>
  <c r="P176" i="3"/>
  <c r="O176" i="3"/>
  <c r="N176" i="3"/>
  <c r="M176" i="3"/>
  <c r="AC180" i="3"/>
  <c r="AB180" i="3"/>
  <c r="AA180" i="3"/>
  <c r="Z180" i="3"/>
  <c r="Y180" i="3"/>
  <c r="X180" i="3"/>
  <c r="W180" i="3"/>
  <c r="V180" i="3"/>
  <c r="U180" i="3"/>
  <c r="T180" i="3"/>
  <c r="S180" i="3"/>
  <c r="R180" i="3"/>
  <c r="Q180" i="3"/>
  <c r="P180" i="3"/>
  <c r="O180" i="3"/>
  <c r="N180" i="3"/>
  <c r="M180" i="3"/>
  <c r="AC183" i="3"/>
  <c r="AB183" i="3"/>
  <c r="AA183" i="3"/>
  <c r="Z183" i="3"/>
  <c r="Y183" i="3"/>
  <c r="X183" i="3"/>
  <c r="W183" i="3"/>
  <c r="V183" i="3"/>
  <c r="U183" i="3"/>
  <c r="T183" i="3"/>
  <c r="S183" i="3"/>
  <c r="R183" i="3"/>
  <c r="Q183" i="3"/>
  <c r="P183" i="3"/>
  <c r="O183" i="3"/>
  <c r="N183" i="3"/>
  <c r="M183" i="3"/>
  <c r="AC188" i="3"/>
  <c r="AB188" i="3"/>
  <c r="AA188" i="3"/>
  <c r="Z188" i="3"/>
  <c r="Y188" i="3"/>
  <c r="X188" i="3"/>
  <c r="W188" i="3"/>
  <c r="V188" i="3"/>
  <c r="U188" i="3"/>
  <c r="T188" i="3"/>
  <c r="S188" i="3"/>
  <c r="R188" i="3"/>
  <c r="Q188" i="3"/>
  <c r="P188" i="3"/>
  <c r="O188" i="3"/>
  <c r="N188" i="3"/>
  <c r="M188" i="3"/>
  <c r="M191" i="3"/>
  <c r="AC194" i="3"/>
  <c r="AB194" i="3"/>
  <c r="AA194" i="3"/>
  <c r="Z194" i="3"/>
  <c r="Y194" i="3"/>
  <c r="X194" i="3"/>
  <c r="W194" i="3"/>
  <c r="V194" i="3"/>
  <c r="U194" i="3"/>
  <c r="T194" i="3"/>
  <c r="S194" i="3"/>
  <c r="R194" i="3"/>
  <c r="Q194" i="3"/>
  <c r="P194" i="3"/>
  <c r="O194" i="3"/>
  <c r="N194" i="3"/>
  <c r="M194" i="3"/>
  <c r="AC197" i="3"/>
  <c r="AB197" i="3"/>
  <c r="AA197" i="3"/>
  <c r="Z197" i="3"/>
  <c r="Y197" i="3"/>
  <c r="X197" i="3"/>
  <c r="W197" i="3"/>
  <c r="V197" i="3"/>
  <c r="U197" i="3"/>
  <c r="T197" i="3"/>
  <c r="S197" i="3"/>
  <c r="R197" i="3"/>
  <c r="Q197" i="3"/>
  <c r="P197" i="3"/>
  <c r="O197" i="3"/>
  <c r="N197" i="3"/>
  <c r="M197" i="3"/>
  <c r="AC200" i="3"/>
  <c r="AB200" i="3"/>
  <c r="AA200" i="3"/>
  <c r="Z200" i="3"/>
  <c r="Y200" i="3"/>
  <c r="X200" i="3"/>
  <c r="W200" i="3"/>
  <c r="V200" i="3"/>
  <c r="U200" i="3"/>
  <c r="T200" i="3"/>
  <c r="S200" i="3"/>
  <c r="R200" i="3"/>
  <c r="Q200" i="3"/>
  <c r="P200" i="3"/>
  <c r="O200" i="3"/>
  <c r="N200" i="3"/>
  <c r="M200" i="3"/>
  <c r="AC203" i="3"/>
  <c r="AB203" i="3"/>
  <c r="AA203" i="3"/>
  <c r="Z203" i="3"/>
  <c r="Y203" i="3"/>
  <c r="X203" i="3"/>
  <c r="W203" i="3"/>
  <c r="V203" i="3"/>
  <c r="U203" i="3"/>
  <c r="T203" i="3"/>
  <c r="S203" i="3"/>
  <c r="R203" i="3"/>
  <c r="Q203" i="3"/>
  <c r="P203" i="3"/>
  <c r="O203" i="3"/>
  <c r="N203" i="3"/>
  <c r="M203" i="3"/>
  <c r="AC206" i="3"/>
  <c r="AB206" i="3"/>
  <c r="AA206" i="3"/>
  <c r="Z206" i="3"/>
  <c r="Y206" i="3"/>
  <c r="X206" i="3"/>
  <c r="W206" i="3"/>
  <c r="V206" i="3"/>
  <c r="U206" i="3"/>
  <c r="T206" i="3"/>
  <c r="S206" i="3"/>
  <c r="R206" i="3"/>
  <c r="Q206" i="3"/>
  <c r="P206" i="3"/>
  <c r="O206" i="3"/>
  <c r="N206" i="3"/>
  <c r="M206" i="3"/>
  <c r="AC210" i="3"/>
  <c r="AB210" i="3"/>
  <c r="AA210" i="3"/>
  <c r="Z210" i="3"/>
  <c r="Y210" i="3"/>
  <c r="X210" i="3"/>
  <c r="W210" i="3"/>
  <c r="V210" i="3"/>
  <c r="U210" i="3"/>
  <c r="T210" i="3"/>
  <c r="S210" i="3"/>
  <c r="R210" i="3"/>
  <c r="Q210" i="3"/>
  <c r="P210" i="3"/>
  <c r="O210" i="3"/>
  <c r="N210" i="3"/>
  <c r="M210" i="3"/>
  <c r="AC214" i="3"/>
  <c r="AB214" i="3"/>
  <c r="AA214" i="3"/>
  <c r="Z214" i="3"/>
  <c r="Y214" i="3"/>
  <c r="X214" i="3"/>
  <c r="W214" i="3"/>
  <c r="V214" i="3"/>
  <c r="U214" i="3"/>
  <c r="T214" i="3"/>
  <c r="S214" i="3"/>
  <c r="R214" i="3"/>
  <c r="Q214" i="3"/>
  <c r="P214" i="3"/>
  <c r="O214" i="3"/>
  <c r="N214" i="3"/>
  <c r="M214" i="3"/>
  <c r="AC217" i="3"/>
  <c r="AB217" i="3"/>
  <c r="AA217" i="3"/>
  <c r="Z217" i="3"/>
  <c r="Y217" i="3"/>
  <c r="X217" i="3"/>
  <c r="W217" i="3"/>
  <c r="V217" i="3"/>
  <c r="U217" i="3"/>
  <c r="T217" i="3"/>
  <c r="S217" i="3"/>
  <c r="R217" i="3"/>
  <c r="Q217" i="3"/>
  <c r="P217" i="3"/>
  <c r="O217" i="3"/>
  <c r="N217" i="3"/>
  <c r="M217" i="3"/>
  <c r="M225" i="3"/>
  <c r="M997" i="3"/>
  <c r="M221" i="3"/>
  <c r="AC191" i="3"/>
  <c r="AC173" i="3"/>
  <c r="S1077" i="3" l="1"/>
  <c r="T1078" i="3"/>
  <c r="U1030" i="11"/>
  <c r="U1029" i="11" s="1"/>
  <c r="AC1045" i="9"/>
  <c r="X1044" i="9"/>
  <c r="X1043" i="9" s="1"/>
  <c r="AC1025" i="7"/>
  <c r="AC1025" i="3" s="1"/>
  <c r="U1051" i="10"/>
  <c r="U1050" i="10" s="1"/>
  <c r="U1044" i="8"/>
  <c r="X1078" i="10"/>
  <c r="Y1078" i="10" s="1"/>
  <c r="Z1078" i="10" s="1"/>
  <c r="U1037" i="10"/>
  <c r="U1036" i="10" s="1"/>
  <c r="U1078" i="9"/>
  <c r="V1030" i="10"/>
  <c r="U1029" i="10"/>
  <c r="U1036" i="8"/>
  <c r="Y1038" i="3"/>
  <c r="T1057" i="8"/>
  <c r="V1058" i="8"/>
  <c r="U1023" i="10"/>
  <c r="V1023" i="10" s="1"/>
  <c r="S1276" i="8"/>
  <c r="S1280" i="8" s="1"/>
  <c r="S1552" i="8" s="1"/>
  <c r="S1553" i="8" s="1"/>
  <c r="T1057" i="10"/>
  <c r="V1058" i="10"/>
  <c r="W1058" i="10"/>
  <c r="W1057" i="10" s="1"/>
  <c r="AC1024" i="8"/>
  <c r="AC1032" i="7"/>
  <c r="AC1032" i="3" s="1"/>
  <c r="T1036" i="8"/>
  <c r="V1037" i="8"/>
  <c r="V1036" i="8" s="1"/>
  <c r="V1051" i="7"/>
  <c r="W1051" i="7" s="1"/>
  <c r="W1050" i="7" s="1"/>
  <c r="S1276" i="9"/>
  <c r="S1280" i="9" s="1"/>
  <c r="S1552" i="9" s="1"/>
  <c r="S1553" i="9" s="1"/>
  <c r="S1555" i="9" s="1"/>
  <c r="AC1038" i="9"/>
  <c r="X1080" i="9"/>
  <c r="Y1080" i="9" s="1"/>
  <c r="Y1044" i="9"/>
  <c r="Y1043" i="9" s="1"/>
  <c r="X1051" i="11"/>
  <c r="AC1059" i="9"/>
  <c r="S1276" i="11"/>
  <c r="S1280" i="11" s="1"/>
  <c r="S1552" i="11" s="1"/>
  <c r="S1553" i="11" s="1"/>
  <c r="S1555" i="11" s="1"/>
  <c r="W1022" i="11"/>
  <c r="U1080" i="10"/>
  <c r="U1023" i="9"/>
  <c r="T1022" i="9"/>
  <c r="V1079" i="8"/>
  <c r="W1078" i="7"/>
  <c r="X1078" i="7" s="1"/>
  <c r="Z1046" i="3"/>
  <c r="AC1046" i="7"/>
  <c r="AC1046" i="3" s="1"/>
  <c r="AC1024" i="9"/>
  <c r="X1023" i="11"/>
  <c r="X1022" i="11" s="1"/>
  <c r="X1029" i="7"/>
  <c r="U1029" i="8"/>
  <c r="U1079" i="7"/>
  <c r="T1079" i="3"/>
  <c r="T1077" i="3" s="1"/>
  <c r="V1043" i="9"/>
  <c r="T1050" i="7"/>
  <c r="T1051" i="3"/>
  <c r="T1050" i="3" s="1"/>
  <c r="U1077" i="8"/>
  <c r="U1037" i="11"/>
  <c r="W1080" i="11"/>
  <c r="AA1038" i="3"/>
  <c r="W1051" i="9"/>
  <c r="W1050" i="9" s="1"/>
  <c r="V1050" i="9"/>
  <c r="U1058" i="11"/>
  <c r="V1043" i="11"/>
  <c r="W1044" i="11"/>
  <c r="Z1039" i="3"/>
  <c r="AC1039" i="7"/>
  <c r="AC1039" i="3" s="1"/>
  <c r="V1080" i="7"/>
  <c r="T1030" i="3"/>
  <c r="T1029" i="3" s="1"/>
  <c r="T1050" i="8"/>
  <c r="U1051" i="8"/>
  <c r="U1050" i="8" s="1"/>
  <c r="T1043" i="7"/>
  <c r="T1044" i="3"/>
  <c r="T1043" i="3" s="1"/>
  <c r="Y1079" i="10"/>
  <c r="Y1059" i="3"/>
  <c r="AA1059" i="7"/>
  <c r="AA1052" i="10"/>
  <c r="AC1052" i="10" s="1"/>
  <c r="AA1045" i="7"/>
  <c r="Y1045" i="3"/>
  <c r="U1050" i="7"/>
  <c r="U1058" i="9"/>
  <c r="U1058" i="7"/>
  <c r="T1057" i="7"/>
  <c r="T1058" i="3"/>
  <c r="T1057" i="3" s="1"/>
  <c r="V1030" i="11"/>
  <c r="AC1038" i="11"/>
  <c r="Y1024" i="7"/>
  <c r="AA1024" i="7" s="1"/>
  <c r="W1024" i="3"/>
  <c r="Y1024" i="11"/>
  <c r="AA1024" i="11"/>
  <c r="U1030" i="9"/>
  <c r="U1030" i="3" s="1"/>
  <c r="U1029" i="3" s="1"/>
  <c r="U1078" i="11"/>
  <c r="V1023" i="8"/>
  <c r="U1044" i="7"/>
  <c r="V1044" i="7" s="1"/>
  <c r="T1043" i="10"/>
  <c r="T1276" i="10" s="1"/>
  <c r="T1280" i="10" s="1"/>
  <c r="T1552" i="10" s="1"/>
  <c r="T1553" i="10" s="1"/>
  <c r="V1044" i="10"/>
  <c r="V1080" i="8"/>
  <c r="Y1052" i="7"/>
  <c r="W1052" i="3"/>
  <c r="AC1045" i="11"/>
  <c r="AC1053" i="3"/>
  <c r="U1036" i="9"/>
  <c r="W1037" i="9"/>
  <c r="W1036" i="9" s="1"/>
  <c r="T1057" i="9"/>
  <c r="W1078" i="8"/>
  <c r="X1078" i="8" s="1"/>
  <c r="Y1031" i="7"/>
  <c r="W1031" i="3"/>
  <c r="W1029" i="7"/>
  <c r="X1079" i="11"/>
  <c r="Y1079" i="11" s="1"/>
  <c r="V1030" i="8"/>
  <c r="AC1059" i="10"/>
  <c r="U1037" i="7"/>
  <c r="T1036" i="7"/>
  <c r="T1037" i="3"/>
  <c r="T1036" i="3" s="1"/>
  <c r="AC1060" i="3"/>
  <c r="S1276" i="10"/>
  <c r="S1280" i="10" s="1"/>
  <c r="S1552" i="10" s="1"/>
  <c r="S1553" i="10" s="1"/>
  <c r="W1030" i="11"/>
  <c r="W1029" i="11" s="1"/>
  <c r="AA1031" i="11"/>
  <c r="AC1031" i="11" s="1"/>
  <c r="T1057" i="11"/>
  <c r="T1276" i="11" s="1"/>
  <c r="T1280" i="11" s="1"/>
  <c r="T1552" i="11" s="1"/>
  <c r="T1553" i="11" s="1"/>
  <c r="Y1030" i="7"/>
  <c r="V1029" i="7"/>
  <c r="X228" i="3"/>
  <c r="P228" i="3"/>
  <c r="AB228" i="3"/>
  <c r="V228" i="3"/>
  <c r="Z228" i="3"/>
  <c r="T228" i="3"/>
  <c r="R228" i="3"/>
  <c r="N228" i="3"/>
  <c r="AC228" i="3"/>
  <c r="AA228" i="3"/>
  <c r="Y228" i="3"/>
  <c r="W228" i="3"/>
  <c r="U228" i="3"/>
  <c r="S228" i="3"/>
  <c r="Q228" i="3"/>
  <c r="O228" i="3"/>
  <c r="M228" i="3"/>
  <c r="V1051" i="10" l="1"/>
  <c r="AC1038" i="3"/>
  <c r="U1078" i="3"/>
  <c r="V1050" i="7"/>
  <c r="U1077" i="9"/>
  <c r="AA1078" i="10"/>
  <c r="AB1078" i="10" s="1"/>
  <c r="U1043" i="8"/>
  <c r="U1276" i="8" s="1"/>
  <c r="U1280" i="8" s="1"/>
  <c r="U1552" i="8" s="1"/>
  <c r="U1553" i="8" s="1"/>
  <c r="V1044" i="8"/>
  <c r="V1078" i="9"/>
  <c r="V1077" i="9" s="1"/>
  <c r="U1051" i="3"/>
  <c r="U1050" i="3" s="1"/>
  <c r="T1276" i="8"/>
  <c r="T1280" i="8" s="1"/>
  <c r="T1552" i="8" s="1"/>
  <c r="T1553" i="8" s="1"/>
  <c r="U1022" i="10"/>
  <c r="V1037" i="10"/>
  <c r="W1037" i="10" s="1"/>
  <c r="V1029" i="10"/>
  <c r="W1030" i="10"/>
  <c r="U1077" i="10"/>
  <c r="U1276" i="10" s="1"/>
  <c r="U1280" i="10" s="1"/>
  <c r="U1552" i="10" s="1"/>
  <c r="U1553" i="10" s="1"/>
  <c r="V1057" i="10"/>
  <c r="X1058" i="10"/>
  <c r="X1057" i="10" s="1"/>
  <c r="W1037" i="8"/>
  <c r="X1037" i="8" s="1"/>
  <c r="AC1024" i="11"/>
  <c r="V1051" i="8"/>
  <c r="V1051" i="3" s="1"/>
  <c r="V1050" i="3" s="1"/>
  <c r="V1023" i="9"/>
  <c r="V1022" i="9" s="1"/>
  <c r="U1022" i="9"/>
  <c r="W1079" i="8"/>
  <c r="X1037" i="9"/>
  <c r="X1036" i="9" s="1"/>
  <c r="U1080" i="3"/>
  <c r="V1080" i="10"/>
  <c r="W1080" i="10" s="1"/>
  <c r="W1077" i="10" s="1"/>
  <c r="Z1080" i="9"/>
  <c r="AA1080" i="9" s="1"/>
  <c r="AB1080" i="9" s="1"/>
  <c r="AC1080" i="9" s="1"/>
  <c r="W1051" i="10"/>
  <c r="W1050" i="10" s="1"/>
  <c r="T1276" i="9"/>
  <c r="T1280" i="9" s="1"/>
  <c r="T1552" i="9" s="1"/>
  <c r="T1553" i="9" s="1"/>
  <c r="T1555" i="9" s="1"/>
  <c r="X1044" i="11"/>
  <c r="X1043" i="11" s="1"/>
  <c r="X1051" i="7"/>
  <c r="X1050" i="7" s="1"/>
  <c r="Z1044" i="9"/>
  <c r="Z1043" i="9" s="1"/>
  <c r="X1050" i="11"/>
  <c r="Y1051" i="11"/>
  <c r="W1058" i="8"/>
  <c r="V1057" i="8"/>
  <c r="Y1078" i="7"/>
  <c r="AA1024" i="3"/>
  <c r="AC1024" i="7"/>
  <c r="T1555" i="11"/>
  <c r="V1058" i="7"/>
  <c r="U1057" i="7"/>
  <c r="U1058" i="3"/>
  <c r="U1057" i="3" s="1"/>
  <c r="Y1052" i="3"/>
  <c r="X1030" i="11"/>
  <c r="X1029" i="11" s="1"/>
  <c r="V1043" i="7"/>
  <c r="U1057" i="9"/>
  <c r="V1058" i="9"/>
  <c r="Z1079" i="10"/>
  <c r="V1050" i="10"/>
  <c r="V1037" i="7"/>
  <c r="U1036" i="7"/>
  <c r="U1037" i="3"/>
  <c r="U1036" i="3" s="1"/>
  <c r="Y1031" i="3"/>
  <c r="AA1031" i="7"/>
  <c r="U1057" i="11"/>
  <c r="V1058" i="11"/>
  <c r="W1058" i="11" s="1"/>
  <c r="W1057" i="11" s="1"/>
  <c r="Y1078" i="8"/>
  <c r="Z1078" i="8" s="1"/>
  <c r="W1080" i="8"/>
  <c r="X1080" i="8" s="1"/>
  <c r="Y1080" i="8" s="1"/>
  <c r="Z1080" i="8" s="1"/>
  <c r="AA1080" i="8" s="1"/>
  <c r="AB1080" i="8" s="1"/>
  <c r="AC1080" i="8" s="1"/>
  <c r="U1077" i="11"/>
  <c r="V1078" i="11"/>
  <c r="W1078" i="11" s="1"/>
  <c r="X1080" i="11"/>
  <c r="Y1080" i="11" s="1"/>
  <c r="Z1080" i="11" s="1"/>
  <c r="AA1080" i="11" s="1"/>
  <c r="AB1080" i="11" s="1"/>
  <c r="AC1080" i="11" s="1"/>
  <c r="V1029" i="8"/>
  <c r="Y1024" i="3"/>
  <c r="X1051" i="9"/>
  <c r="U1043" i="7"/>
  <c r="U1044" i="3"/>
  <c r="U1043" i="3" s="1"/>
  <c r="AA1059" i="3"/>
  <c r="AC1059" i="7"/>
  <c r="AC1059" i="3" s="1"/>
  <c r="V1080" i="3"/>
  <c r="W1080" i="7"/>
  <c r="V1022" i="10"/>
  <c r="W1023" i="10"/>
  <c r="X1023" i="10" s="1"/>
  <c r="X1022" i="10" s="1"/>
  <c r="V1077" i="8"/>
  <c r="V1029" i="11"/>
  <c r="U1036" i="11"/>
  <c r="Z1030" i="7"/>
  <c r="Y1029" i="7"/>
  <c r="Z1079" i="11"/>
  <c r="AA1079" i="11" s="1"/>
  <c r="AB1079" i="11" s="1"/>
  <c r="AC1079" i="11" s="1"/>
  <c r="W1044" i="7"/>
  <c r="X1044" i="7" s="1"/>
  <c r="Y1023" i="11"/>
  <c r="Y1022" i="11" s="1"/>
  <c r="V1043" i="10"/>
  <c r="U1079" i="3"/>
  <c r="V1079" i="7"/>
  <c r="U1077" i="7"/>
  <c r="V1037" i="11"/>
  <c r="V1036" i="11" s="1"/>
  <c r="AA1052" i="7"/>
  <c r="AA1052" i="3" s="1"/>
  <c r="W1044" i="10"/>
  <c r="W1043" i="10" s="1"/>
  <c r="V1022" i="8"/>
  <c r="W1023" i="8"/>
  <c r="W1022" i="8" s="1"/>
  <c r="V1030" i="9"/>
  <c r="U1029" i="9"/>
  <c r="AA1045" i="3"/>
  <c r="AC1045" i="7"/>
  <c r="AC1045" i="3" s="1"/>
  <c r="W1043" i="11"/>
  <c r="W1030" i="8"/>
  <c r="AC504" i="7"/>
  <c r="AA504" i="7"/>
  <c r="Y504" i="7"/>
  <c r="W504" i="7"/>
  <c r="U504" i="7"/>
  <c r="S504" i="7"/>
  <c r="AA742" i="7"/>
  <c r="W742" i="7"/>
  <c r="S742" i="7"/>
  <c r="O742" i="7"/>
  <c r="AB504" i="7"/>
  <c r="Z504" i="7"/>
  <c r="X504" i="7"/>
  <c r="V504" i="7"/>
  <c r="T504" i="7"/>
  <c r="R504" i="7"/>
  <c r="P504" i="7"/>
  <c r="N504" i="7"/>
  <c r="M504" i="7"/>
  <c r="Z742" i="7"/>
  <c r="V742" i="7"/>
  <c r="R742" i="7"/>
  <c r="N742" i="7"/>
  <c r="Y742" i="7"/>
  <c r="U742" i="7"/>
  <c r="Q742" i="7"/>
  <c r="AB742" i="7"/>
  <c r="X742" i="7"/>
  <c r="T742" i="7"/>
  <c r="P742" i="7"/>
  <c r="O504" i="7"/>
  <c r="O228" i="7"/>
  <c r="Q228" i="7"/>
  <c r="S228" i="7"/>
  <c r="U228" i="7"/>
  <c r="W228" i="7"/>
  <c r="Y228" i="7"/>
  <c r="AA228" i="7"/>
  <c r="AC228" i="7"/>
  <c r="P228" i="7"/>
  <c r="T228" i="7"/>
  <c r="V228" i="7"/>
  <c r="X228" i="7"/>
  <c r="Z228" i="7"/>
  <c r="AB228" i="7"/>
  <c r="O1004" i="8"/>
  <c r="AA1044" i="9" l="1"/>
  <c r="X1044" i="10"/>
  <c r="X1043" i="10" s="1"/>
  <c r="AC1078" i="10"/>
  <c r="V1036" i="10"/>
  <c r="AC1024" i="3"/>
  <c r="X1080" i="10"/>
  <c r="X1077" i="10" s="1"/>
  <c r="W1036" i="10"/>
  <c r="X1037" i="10"/>
  <c r="X1036" i="10" s="1"/>
  <c r="W1029" i="10"/>
  <c r="X1030" i="10"/>
  <c r="V1043" i="8"/>
  <c r="V1044" i="3"/>
  <c r="V1043" i="3" s="1"/>
  <c r="W1044" i="8"/>
  <c r="W1078" i="9"/>
  <c r="X1078" i="9" s="1"/>
  <c r="W1078" i="3"/>
  <c r="X1077" i="9"/>
  <c r="X1036" i="8"/>
  <c r="X1023" i="8"/>
  <c r="X1022" i="8" s="1"/>
  <c r="Y1044" i="11"/>
  <c r="U1077" i="3"/>
  <c r="Y1051" i="7"/>
  <c r="Y1050" i="11"/>
  <c r="W1023" i="9"/>
  <c r="W1022" i="9" s="1"/>
  <c r="W1057" i="8"/>
  <c r="X1058" i="8"/>
  <c r="Y1058" i="8" s="1"/>
  <c r="Y1057" i="8" s="1"/>
  <c r="Y1030" i="11"/>
  <c r="Y1029" i="11" s="1"/>
  <c r="X1079" i="8"/>
  <c r="Y1079" i="8" s="1"/>
  <c r="W1030" i="9"/>
  <c r="W1029" i="9" s="1"/>
  <c r="Y1037" i="8"/>
  <c r="Y1036" i="8" s="1"/>
  <c r="W1036" i="8"/>
  <c r="V1077" i="10"/>
  <c r="V1276" i="10" s="1"/>
  <c r="V1280" i="10" s="1"/>
  <c r="V1552" i="10" s="1"/>
  <c r="V1553" i="10" s="1"/>
  <c r="Y1080" i="10"/>
  <c r="Y1058" i="10"/>
  <c r="V1050" i="8"/>
  <c r="V1276" i="8" s="1"/>
  <c r="V1280" i="8" s="1"/>
  <c r="V1552" i="8" s="1"/>
  <c r="V1553" i="8" s="1"/>
  <c r="W1051" i="8"/>
  <c r="X1051" i="10"/>
  <c r="U1276" i="9"/>
  <c r="U1280" i="9" s="1"/>
  <c r="U1552" i="9" s="1"/>
  <c r="U1553" i="9" s="1"/>
  <c r="U1555" i="9" s="1"/>
  <c r="Y1037" i="9"/>
  <c r="Y1036" i="9" s="1"/>
  <c r="W1077" i="9"/>
  <c r="Y1078" i="9"/>
  <c r="Y1077" i="9" s="1"/>
  <c r="Z1051" i="11"/>
  <c r="U1276" i="11"/>
  <c r="U1280" i="11" s="1"/>
  <c r="U1552" i="11" s="1"/>
  <c r="U1553" i="11" s="1"/>
  <c r="AA1031" i="3"/>
  <c r="AC1031" i="7"/>
  <c r="AC1031" i="3" s="1"/>
  <c r="X1043" i="7"/>
  <c r="W1022" i="10"/>
  <c r="Z1023" i="11"/>
  <c r="W1037" i="11"/>
  <c r="AA1043" i="9"/>
  <c r="AB1044" i="9"/>
  <c r="AB1043" i="9" s="1"/>
  <c r="AA1079" i="10"/>
  <c r="AC1052" i="7"/>
  <c r="AC1052" i="3" s="1"/>
  <c r="X1080" i="7"/>
  <c r="W1080" i="3"/>
  <c r="W1077" i="8"/>
  <c r="X1077" i="8"/>
  <c r="V1077" i="11"/>
  <c r="V1078" i="3"/>
  <c r="V1036" i="7"/>
  <c r="V1037" i="3"/>
  <c r="V1036" i="3" s="1"/>
  <c r="Z1078" i="7"/>
  <c r="Y1051" i="9"/>
  <c r="Y1050" i="9" s="1"/>
  <c r="X1050" i="9"/>
  <c r="V1057" i="11"/>
  <c r="V1276" i="11" s="1"/>
  <c r="V1280" i="11" s="1"/>
  <c r="V1552" i="11" s="1"/>
  <c r="V1553" i="11" s="1"/>
  <c r="X1058" i="11"/>
  <c r="X1057" i="11" s="1"/>
  <c r="Y1044" i="10"/>
  <c r="W1058" i="7"/>
  <c r="X1058" i="7" s="1"/>
  <c r="Y1023" i="10"/>
  <c r="W1037" i="7"/>
  <c r="Y1044" i="7"/>
  <c r="V1057" i="7"/>
  <c r="V1058" i="3"/>
  <c r="V1057" i="3" s="1"/>
  <c r="W1079" i="7"/>
  <c r="V1079" i="3"/>
  <c r="V1077" i="7"/>
  <c r="V1057" i="9"/>
  <c r="W1058" i="9"/>
  <c r="X1078" i="11"/>
  <c r="W1077" i="11"/>
  <c r="W1029" i="8"/>
  <c r="W1030" i="3"/>
  <c r="W1029" i="3" s="1"/>
  <c r="X1030" i="8"/>
  <c r="V1029" i="9"/>
  <c r="V1030" i="3"/>
  <c r="V1029" i="3" s="1"/>
  <c r="W1043" i="7"/>
  <c r="W1044" i="3"/>
  <c r="W1043" i="3" s="1"/>
  <c r="Z1051" i="7"/>
  <c r="Y1050" i="7"/>
  <c r="Z1029" i="7"/>
  <c r="AA1030" i="7"/>
  <c r="AA1078" i="8"/>
  <c r="O1552" i="8"/>
  <c r="O1553" i="8" s="1"/>
  <c r="W1276" i="10" l="1"/>
  <c r="W1280" i="10" s="1"/>
  <c r="W1552" i="10" s="1"/>
  <c r="W1553" i="10" s="1"/>
  <c r="Y1037" i="10"/>
  <c r="Z1079" i="8"/>
  <c r="Y1077" i="8"/>
  <c r="X1029" i="10"/>
  <c r="Y1030" i="10"/>
  <c r="Z1037" i="8"/>
  <c r="Z1036" i="8" s="1"/>
  <c r="X1023" i="9"/>
  <c r="X1022" i="9" s="1"/>
  <c r="X1044" i="8"/>
  <c r="Y1044" i="8" s="1"/>
  <c r="W1043" i="8"/>
  <c r="Z1050" i="11"/>
  <c r="AA1051" i="11"/>
  <c r="AA1050" i="11" s="1"/>
  <c r="W1050" i="8"/>
  <c r="W1051" i="3"/>
  <c r="W1050" i="3" s="1"/>
  <c r="X1051" i="8"/>
  <c r="Y1057" i="10"/>
  <c r="Z1058" i="10"/>
  <c r="X1030" i="9"/>
  <c r="X1050" i="10"/>
  <c r="X1276" i="10" s="1"/>
  <c r="X1280" i="10" s="1"/>
  <c r="X1552" i="10" s="1"/>
  <c r="X1553" i="10" s="1"/>
  <c r="Y1051" i="10"/>
  <c r="Y1050" i="10" s="1"/>
  <c r="Y1043" i="11"/>
  <c r="Z1044" i="11"/>
  <c r="Z1043" i="11" s="1"/>
  <c r="Y1023" i="8"/>
  <c r="Z1080" i="10"/>
  <c r="Y1077" i="10"/>
  <c r="X1057" i="8"/>
  <c r="Z1030" i="11"/>
  <c r="Z1029" i="11" s="1"/>
  <c r="Z1058" i="8"/>
  <c r="Z1057" i="8" s="1"/>
  <c r="W1276" i="8"/>
  <c r="W1280" i="8" s="1"/>
  <c r="W1552" i="8" s="1"/>
  <c r="W1553" i="8" s="1"/>
  <c r="W1555" i="8" s="1"/>
  <c r="AB1078" i="8"/>
  <c r="V1276" i="9"/>
  <c r="V1280" i="9" s="1"/>
  <c r="V1552" i="9" s="1"/>
  <c r="V1553" i="9" s="1"/>
  <c r="V1555" i="9" s="1"/>
  <c r="Z1037" i="9"/>
  <c r="Z1078" i="9"/>
  <c r="AA1078" i="7"/>
  <c r="AB1078" i="7" s="1"/>
  <c r="V1077" i="3"/>
  <c r="X1029" i="8"/>
  <c r="W1079" i="3"/>
  <c r="W1077" i="3" s="1"/>
  <c r="W1077" i="7"/>
  <c r="Y1022" i="10"/>
  <c r="X1037" i="11"/>
  <c r="W1036" i="11"/>
  <c r="W1276" i="11" s="1"/>
  <c r="W1280" i="11" s="1"/>
  <c r="W1552" i="11" s="1"/>
  <c r="W1553" i="11" s="1"/>
  <c r="W1555" i="11" s="1"/>
  <c r="V1555" i="11"/>
  <c r="U1555" i="11"/>
  <c r="AA1051" i="7"/>
  <c r="Z1050" i="7"/>
  <c r="Y1030" i="8"/>
  <c r="W1057" i="9"/>
  <c r="W1276" i="9" s="1"/>
  <c r="W1280" i="9" s="1"/>
  <c r="W1552" i="9" s="1"/>
  <c r="W1553" i="9" s="1"/>
  <c r="X1058" i="9"/>
  <c r="X1079" i="7"/>
  <c r="Y1058" i="7"/>
  <c r="X1057" i="7"/>
  <c r="AA1029" i="7"/>
  <c r="AB1030" i="7"/>
  <c r="X1077" i="11"/>
  <c r="Y1078" i="11"/>
  <c r="X1078" i="3"/>
  <c r="X1037" i="7"/>
  <c r="Y1037" i="7" s="1"/>
  <c r="W1036" i="7"/>
  <c r="W1037" i="3"/>
  <c r="W1036" i="3" s="1"/>
  <c r="W1057" i="7"/>
  <c r="W1058" i="3"/>
  <c r="W1057" i="3" s="1"/>
  <c r="Y1036" i="10"/>
  <c r="Z1037" i="10"/>
  <c r="Y1080" i="7"/>
  <c r="Y1080" i="3" s="1"/>
  <c r="X1080" i="3"/>
  <c r="Z1080" i="7"/>
  <c r="AC1044" i="9"/>
  <c r="AC1043" i="9" s="1"/>
  <c r="Z1023" i="10"/>
  <c r="Z1022" i="10" s="1"/>
  <c r="Z1022" i="11"/>
  <c r="AA1023" i="11"/>
  <c r="Z1044" i="7"/>
  <c r="Y1043" i="7"/>
  <c r="AB1079" i="10"/>
  <c r="AC1078" i="8"/>
  <c r="Y1043" i="10"/>
  <c r="Z1044" i="10"/>
  <c r="Z1051" i="9"/>
  <c r="Y1058" i="11"/>
  <c r="P1555" i="8"/>
  <c r="Q1555" i="8"/>
  <c r="R1555" i="8"/>
  <c r="S1555" i="8"/>
  <c r="V1555" i="8"/>
  <c r="T1555" i="8"/>
  <c r="U1555" i="8"/>
  <c r="O1555" i="8"/>
  <c r="AC1004" i="3"/>
  <c r="O1009" i="3"/>
  <c r="O1012" i="3"/>
  <c r="O1011" i="3"/>
  <c r="O1013" i="3"/>
  <c r="O1008" i="7"/>
  <c r="O1010" i="3"/>
  <c r="Y1043" i="8" l="1"/>
  <c r="Y1044" i="3"/>
  <c r="Y1043" i="3" s="1"/>
  <c r="AB1051" i="11"/>
  <c r="AB1050" i="11" s="1"/>
  <c r="Y1023" i="9"/>
  <c r="X1043" i="8"/>
  <c r="X1276" i="8" s="1"/>
  <c r="X1280" i="8" s="1"/>
  <c r="X1552" i="8" s="1"/>
  <c r="X1553" i="8" s="1"/>
  <c r="X1555" i="8" s="1"/>
  <c r="X1044" i="3"/>
  <c r="X1043" i="3" s="1"/>
  <c r="Z1044" i="8"/>
  <c r="AA1044" i="8" s="1"/>
  <c r="AA1043" i="8" s="1"/>
  <c r="Y1029" i="10"/>
  <c r="Z1030" i="10"/>
  <c r="Z1029" i="10" s="1"/>
  <c r="AA1030" i="10"/>
  <c r="AA1029" i="10" s="1"/>
  <c r="AA1037" i="8"/>
  <c r="AA1036" i="8" s="1"/>
  <c r="AA1079" i="8"/>
  <c r="Z1077" i="8"/>
  <c r="AA1080" i="10"/>
  <c r="Z1077" i="10"/>
  <c r="Y1051" i="8"/>
  <c r="X1051" i="3"/>
  <c r="X1050" i="3" s="1"/>
  <c r="X1050" i="8"/>
  <c r="X1029" i="9"/>
  <c r="X1276" i="9" s="1"/>
  <c r="X1280" i="9" s="1"/>
  <c r="X1552" i="9" s="1"/>
  <c r="X1553" i="9" s="1"/>
  <c r="X1555" i="9" s="1"/>
  <c r="Y1030" i="9"/>
  <c r="W1555" i="9"/>
  <c r="AA1030" i="11"/>
  <c r="AA1078" i="9"/>
  <c r="AA1077" i="9" s="1"/>
  <c r="Z1077" i="9"/>
  <c r="Y1022" i="8"/>
  <c r="Z1023" i="8"/>
  <c r="AA1058" i="10"/>
  <c r="AA1057" i="10" s="1"/>
  <c r="Z1057" i="10"/>
  <c r="AA1058" i="8"/>
  <c r="Z1051" i="8"/>
  <c r="Z1050" i="8" s="1"/>
  <c r="Z1036" i="9"/>
  <c r="AA1037" i="9"/>
  <c r="AA1023" i="10"/>
  <c r="Z1051" i="10"/>
  <c r="Z1050" i="10" s="1"/>
  <c r="X1030" i="3"/>
  <c r="X1029" i="3" s="1"/>
  <c r="AA1044" i="11"/>
  <c r="AB1044" i="11" s="1"/>
  <c r="AB1043" i="11" s="1"/>
  <c r="Y1036" i="7"/>
  <c r="Y1077" i="11"/>
  <c r="Z1078" i="11"/>
  <c r="Y1078" i="3"/>
  <c r="Y1276" i="10"/>
  <c r="Y1280" i="10" s="1"/>
  <c r="Y1552" i="10" s="1"/>
  <c r="Y1553" i="10" s="1"/>
  <c r="AA1044" i="7"/>
  <c r="Z1043" i="7"/>
  <c r="Z1050" i="9"/>
  <c r="AA1051" i="9"/>
  <c r="AA1022" i="11"/>
  <c r="AB1023" i="11"/>
  <c r="AA1080" i="7"/>
  <c r="Z1080" i="3"/>
  <c r="X1036" i="7"/>
  <c r="X1037" i="3"/>
  <c r="X1036" i="3" s="1"/>
  <c r="Z1036" i="10"/>
  <c r="AA1037" i="10"/>
  <c r="Z1037" i="7"/>
  <c r="AB1029" i="7"/>
  <c r="AC1030" i="7"/>
  <c r="Y1057" i="7"/>
  <c r="Z1058" i="7"/>
  <c r="Z1043" i="10"/>
  <c r="AA1044" i="10"/>
  <c r="X1057" i="9"/>
  <c r="Y1058" i="9"/>
  <c r="AC1079" i="10"/>
  <c r="X1058" i="3"/>
  <c r="X1057" i="3" s="1"/>
  <c r="Y1029" i="8"/>
  <c r="Z1030" i="8"/>
  <c r="X1036" i="11"/>
  <c r="X1276" i="11" s="1"/>
  <c r="X1280" i="11" s="1"/>
  <c r="X1552" i="11" s="1"/>
  <c r="X1553" i="11" s="1"/>
  <c r="X1555" i="11" s="1"/>
  <c r="Y1037" i="11"/>
  <c r="AC1078" i="7"/>
  <c r="Y1057" i="11"/>
  <c r="Z1058" i="11"/>
  <c r="X1079" i="3"/>
  <c r="X1077" i="3" s="1"/>
  <c r="Y1079" i="7"/>
  <c r="X1077" i="7"/>
  <c r="AB1051" i="7"/>
  <c r="AA1050" i="7"/>
  <c r="O1008" i="3"/>
  <c r="P1009" i="3"/>
  <c r="P1011" i="3"/>
  <c r="P1012" i="3"/>
  <c r="P1013" i="3"/>
  <c r="P1010" i="3"/>
  <c r="P1008" i="7"/>
  <c r="Z1023" i="9" l="1"/>
  <c r="Z1022" i="9" s="1"/>
  <c r="AB1037" i="8"/>
  <c r="AB1036" i="8" s="1"/>
  <c r="AC1051" i="11"/>
  <c r="AC1050" i="11" s="1"/>
  <c r="AB1058" i="10"/>
  <c r="AB1057" i="10" s="1"/>
  <c r="Y1022" i="9"/>
  <c r="Z1043" i="8"/>
  <c r="AB1044" i="8"/>
  <c r="AB1043" i="8" s="1"/>
  <c r="AB1030" i="10"/>
  <c r="AC1044" i="8"/>
  <c r="AC1043" i="8" s="1"/>
  <c r="Z1044" i="3"/>
  <c r="Z1043" i="3" s="1"/>
  <c r="AB1079" i="8"/>
  <c r="AB1077" i="8" s="1"/>
  <c r="AA1077" i="8"/>
  <c r="AA1057" i="8"/>
  <c r="AB1058" i="8"/>
  <c r="AB1057" i="8" s="1"/>
  <c r="AA1043" i="11"/>
  <c r="AC1044" i="11"/>
  <c r="AC1043" i="11" s="1"/>
  <c r="AB1078" i="9"/>
  <c r="Y1050" i="8"/>
  <c r="Y1276" i="8" s="1"/>
  <c r="Y1280" i="8" s="1"/>
  <c r="Y1552" i="8" s="1"/>
  <c r="Y1553" i="8" s="1"/>
  <c r="Y1555" i="8" s="1"/>
  <c r="Y1051" i="3"/>
  <c r="Y1050" i="3" s="1"/>
  <c r="Z1022" i="8"/>
  <c r="Y1029" i="9"/>
  <c r="Z1030" i="9"/>
  <c r="Z1029" i="9" s="1"/>
  <c r="Z1276" i="10"/>
  <c r="Z1280" i="10" s="1"/>
  <c r="Z1552" i="10" s="1"/>
  <c r="Z1553" i="10" s="1"/>
  <c r="AA1022" i="10"/>
  <c r="AB1023" i="10"/>
  <c r="AB1022" i="10" s="1"/>
  <c r="Z1051" i="3"/>
  <c r="Z1050" i="3" s="1"/>
  <c r="AA1036" i="9"/>
  <c r="AC1058" i="10"/>
  <c r="AC1057" i="10" s="1"/>
  <c r="AA1029" i="11"/>
  <c r="AB1030" i="11"/>
  <c r="AA1023" i="8"/>
  <c r="AA1022" i="8" s="1"/>
  <c r="Y1030" i="3"/>
  <c r="Y1029" i="3" s="1"/>
  <c r="AC1023" i="10"/>
  <c r="AC1022" i="10" s="1"/>
  <c r="AA1051" i="10"/>
  <c r="AB1037" i="9"/>
  <c r="AB1036" i="9" s="1"/>
  <c r="AA1051" i="8"/>
  <c r="AB1080" i="10"/>
  <c r="AA1077" i="10"/>
  <c r="AA1036" i="10"/>
  <c r="AB1037" i="10"/>
  <c r="Z1079" i="7"/>
  <c r="Y1079" i="3"/>
  <c r="Y1077" i="3" s="1"/>
  <c r="Y1077" i="7"/>
  <c r="Y1057" i="9"/>
  <c r="Z1058" i="9"/>
  <c r="AA1058" i="7"/>
  <c r="Z1057" i="7"/>
  <c r="Z1058" i="3"/>
  <c r="Z1057" i="3" s="1"/>
  <c r="AA1050" i="9"/>
  <c r="AB1051" i="9"/>
  <c r="Z1077" i="11"/>
  <c r="AA1078" i="11"/>
  <c r="Z1078" i="3"/>
  <c r="Y1058" i="3"/>
  <c r="Y1057" i="3" s="1"/>
  <c r="Y1036" i="11"/>
  <c r="Y1276" i="11" s="1"/>
  <c r="Y1280" i="11" s="1"/>
  <c r="Y1552" i="11" s="1"/>
  <c r="Y1553" i="11" s="1"/>
  <c r="Y1555" i="11" s="1"/>
  <c r="Z1037" i="11"/>
  <c r="Z1029" i="8"/>
  <c r="AA1030" i="8"/>
  <c r="AA1043" i="7"/>
  <c r="AA1044" i="3"/>
  <c r="AA1043" i="3" s="1"/>
  <c r="AB1044" i="7"/>
  <c r="Z1057" i="11"/>
  <c r="AA1058" i="11"/>
  <c r="AA1043" i="10"/>
  <c r="AB1044" i="10"/>
  <c r="AB1080" i="7"/>
  <c r="AA1080" i="3"/>
  <c r="Y1037" i="3"/>
  <c r="Y1036" i="3" s="1"/>
  <c r="AC1029" i="7"/>
  <c r="AB1050" i="7"/>
  <c r="AC1051" i="7"/>
  <c r="AA1037" i="7"/>
  <c r="Z1036" i="7"/>
  <c r="AB1022" i="11"/>
  <c r="AC1023" i="11"/>
  <c r="AC1022" i="11" s="1"/>
  <c r="P1008" i="3"/>
  <c r="Q1009" i="3"/>
  <c r="AC1037" i="8" l="1"/>
  <c r="AC1036" i="8" s="1"/>
  <c r="AA1023" i="9"/>
  <c r="AC1079" i="8"/>
  <c r="AC1077" i="8" s="1"/>
  <c r="AC1030" i="10"/>
  <c r="AC1029" i="10" s="1"/>
  <c r="AB1029" i="10"/>
  <c r="Z1276" i="8"/>
  <c r="Z1280" i="8" s="1"/>
  <c r="Z1552" i="8" s="1"/>
  <c r="Z1553" i="8" s="1"/>
  <c r="Z1555" i="8" s="1"/>
  <c r="AB1023" i="8"/>
  <c r="AB1022" i="8" s="1"/>
  <c r="Z1030" i="3"/>
  <c r="Z1029" i="3" s="1"/>
  <c r="AC1037" i="9"/>
  <c r="AC1036" i="9" s="1"/>
  <c r="AB1051" i="10"/>
  <c r="AB1050" i="10" s="1"/>
  <c r="AA1050" i="10"/>
  <c r="AC1058" i="8"/>
  <c r="AC1057" i="8" s="1"/>
  <c r="AB1029" i="11"/>
  <c r="AC1030" i="11"/>
  <c r="AC1029" i="11" s="1"/>
  <c r="AC1080" i="10"/>
  <c r="AC1077" i="10" s="1"/>
  <c r="AB1077" i="10"/>
  <c r="AC1078" i="9"/>
  <c r="AC1077" i="9" s="1"/>
  <c r="AB1077" i="9"/>
  <c r="AA1050" i="8"/>
  <c r="AA1051" i="3"/>
  <c r="AA1050" i="3" s="1"/>
  <c r="AB1051" i="8"/>
  <c r="AA1030" i="9"/>
  <c r="AA1029" i="9" s="1"/>
  <c r="AB1050" i="9"/>
  <c r="AC1051" i="9"/>
  <c r="AC1050" i="9" s="1"/>
  <c r="AB1043" i="10"/>
  <c r="AC1044" i="10"/>
  <c r="AC1043" i="10" s="1"/>
  <c r="Z1036" i="11"/>
  <c r="Z1276" i="11" s="1"/>
  <c r="Z1280" i="11" s="1"/>
  <c r="Z1552" i="11" s="1"/>
  <c r="Z1553" i="11" s="1"/>
  <c r="Z1555" i="11" s="1"/>
  <c r="AA1037" i="11"/>
  <c r="AA1029" i="8"/>
  <c r="AB1030" i="8"/>
  <c r="AA1030" i="3"/>
  <c r="AA1029" i="3" s="1"/>
  <c r="AB1058" i="7"/>
  <c r="AA1057" i="7"/>
  <c r="AB1036" i="10"/>
  <c r="AC1037" i="10"/>
  <c r="AC1036" i="10" s="1"/>
  <c r="AB1043" i="7"/>
  <c r="AB1044" i="3"/>
  <c r="AB1043" i="3" s="1"/>
  <c r="AC1044" i="7"/>
  <c r="AA1077" i="11"/>
  <c r="AB1078" i="11"/>
  <c r="AA1078" i="3"/>
  <c r="AH1264" i="9"/>
  <c r="Y1276" i="9"/>
  <c r="Y1280" i="9" s="1"/>
  <c r="Y1552" i="9" s="1"/>
  <c r="Y1553" i="9" s="1"/>
  <c r="Y1555" i="9" s="1"/>
  <c r="AA1276" i="10"/>
  <c r="AA1280" i="10" s="1"/>
  <c r="AA1552" i="10" s="1"/>
  <c r="AA1553" i="10" s="1"/>
  <c r="Z1079" i="3"/>
  <c r="Z1077" i="3" s="1"/>
  <c r="Z1077" i="7"/>
  <c r="AA1079" i="7"/>
  <c r="Z1037" i="3"/>
  <c r="Z1036" i="3" s="1"/>
  <c r="AA1057" i="11"/>
  <c r="AB1058" i="11"/>
  <c r="AA1036" i="7"/>
  <c r="AA1037" i="3"/>
  <c r="AA1036" i="3" s="1"/>
  <c r="AB1037" i="7"/>
  <c r="Z1057" i="9"/>
  <c r="Z1276" i="9" s="1"/>
  <c r="Z1280" i="9" s="1"/>
  <c r="Z1552" i="9" s="1"/>
  <c r="Z1553" i="9" s="1"/>
  <c r="AA1058" i="9"/>
  <c r="AA1058" i="3" s="1"/>
  <c r="AA1057" i="3" s="1"/>
  <c r="AC1050" i="7"/>
  <c r="AB1080" i="3"/>
  <c r="AC1080" i="7"/>
  <c r="R1009" i="3"/>
  <c r="AA1022" i="9" l="1"/>
  <c r="AB1023" i="9"/>
  <c r="AB1022" i="9" s="1"/>
  <c r="AC1023" i="9"/>
  <c r="AC1022" i="9" s="1"/>
  <c r="AC1080" i="3"/>
  <c r="AC1051" i="10"/>
  <c r="AC1050" i="10" s="1"/>
  <c r="AC1023" i="8"/>
  <c r="AC1022" i="8" s="1"/>
  <c r="AA1276" i="8"/>
  <c r="AA1280" i="8" s="1"/>
  <c r="AA1552" i="8" s="1"/>
  <c r="AA1553" i="8" s="1"/>
  <c r="AA1555" i="8" s="1"/>
  <c r="AB1030" i="9"/>
  <c r="AB1030" i="3" s="1"/>
  <c r="AB1029" i="3" s="1"/>
  <c r="AB1051" i="3"/>
  <c r="AB1050" i="3" s="1"/>
  <c r="AB1050" i="8"/>
  <c r="AC1051" i="8"/>
  <c r="AC1276" i="10"/>
  <c r="AC1280" i="10" s="1"/>
  <c r="AC1552" i="10" s="1"/>
  <c r="AC1553" i="10" s="1"/>
  <c r="Z1555" i="9"/>
  <c r="AB1077" i="11"/>
  <c r="AC1078" i="11"/>
  <c r="AB1078" i="3"/>
  <c r="AA1057" i="9"/>
  <c r="AA1276" i="9" s="1"/>
  <c r="AA1280" i="9" s="1"/>
  <c r="AA1552" i="9" s="1"/>
  <c r="AA1553" i="9" s="1"/>
  <c r="AA1555" i="9" s="1"/>
  <c r="AB1058" i="9"/>
  <c r="AB1058" i="3" s="1"/>
  <c r="AB1057" i="3" s="1"/>
  <c r="AB1079" i="7"/>
  <c r="AA1079" i="3"/>
  <c r="AA1077" i="3" s="1"/>
  <c r="AA1077" i="7"/>
  <c r="AC1043" i="7"/>
  <c r="AC1044" i="3"/>
  <c r="AC1043" i="3" s="1"/>
  <c r="AB1057" i="7"/>
  <c r="AC1058" i="7"/>
  <c r="AA1036" i="11"/>
  <c r="AA1276" i="11" s="1"/>
  <c r="AA1280" i="11" s="1"/>
  <c r="AA1552" i="11" s="1"/>
  <c r="AA1553" i="11" s="1"/>
  <c r="AA1555" i="11" s="1"/>
  <c r="AB1037" i="11"/>
  <c r="AB1057" i="11"/>
  <c r="AC1058" i="11"/>
  <c r="AC1057" i="11" s="1"/>
  <c r="AB1276" i="10"/>
  <c r="AB1280" i="10" s="1"/>
  <c r="AB1552" i="10" s="1"/>
  <c r="AB1553" i="10" s="1"/>
  <c r="AB1029" i="8"/>
  <c r="AC1030" i="8"/>
  <c r="AB1036" i="7"/>
  <c r="AB1037" i="3"/>
  <c r="AB1036" i="3" s="1"/>
  <c r="AC1037" i="7"/>
  <c r="U1009" i="3"/>
  <c r="T1009" i="3"/>
  <c r="S1009" i="3"/>
  <c r="AB1276" i="8" l="1"/>
  <c r="AB1280" i="8" s="1"/>
  <c r="AB1552" i="8" s="1"/>
  <c r="AB1553" i="8" s="1"/>
  <c r="AB1555" i="8" s="1"/>
  <c r="AC1050" i="8"/>
  <c r="AC1051" i="3"/>
  <c r="AC1050" i="3" s="1"/>
  <c r="AB1029" i="9"/>
  <c r="AC1030" i="9"/>
  <c r="AC1029" i="9" s="1"/>
  <c r="AH1266" i="11"/>
  <c r="AC1077" i="11"/>
  <c r="AC1078" i="3"/>
  <c r="AB1036" i="11"/>
  <c r="AB1276" i="11" s="1"/>
  <c r="AB1280" i="11" s="1"/>
  <c r="AB1552" i="11" s="1"/>
  <c r="AB1553" i="11" s="1"/>
  <c r="AB1555" i="11" s="1"/>
  <c r="AC1037" i="11"/>
  <c r="AC1036" i="11" s="1"/>
  <c r="AC1036" i="7"/>
  <c r="AC1037" i="3"/>
  <c r="AC1036" i="3" s="1"/>
  <c r="AC1029" i="8"/>
  <c r="AC1276" i="8" s="1"/>
  <c r="AC1280" i="8" s="1"/>
  <c r="AC1552" i="8" s="1"/>
  <c r="AC1553" i="8" s="1"/>
  <c r="AC1555" i="8" s="1"/>
  <c r="AC1030" i="3"/>
  <c r="AC1029" i="3" s="1"/>
  <c r="AC1057" i="7"/>
  <c r="AB1079" i="3"/>
  <c r="AB1077" i="3" s="1"/>
  <c r="AC1079" i="7"/>
  <c r="AB1077" i="7"/>
  <c r="AB1057" i="9"/>
  <c r="AB1276" i="9" s="1"/>
  <c r="AB1280" i="9" s="1"/>
  <c r="AB1552" i="9" s="1"/>
  <c r="AB1553" i="9" s="1"/>
  <c r="AB1555" i="9" s="1"/>
  <c r="AC1058" i="9"/>
  <c r="V1009" i="3"/>
  <c r="AC1276" i="11" l="1"/>
  <c r="AC1280" i="11" s="1"/>
  <c r="AC1552" i="11" s="1"/>
  <c r="AC1553" i="11" s="1"/>
  <c r="AC1555" i="11" s="1"/>
  <c r="AC1057" i="9"/>
  <c r="AC1276" i="9"/>
  <c r="AC1280" i="9" s="1"/>
  <c r="AC1552" i="9" s="1"/>
  <c r="AC1553" i="9" s="1"/>
  <c r="AC1555" i="9" s="1"/>
  <c r="AC1079" i="3"/>
  <c r="AC1077" i="7"/>
  <c r="AC1077" i="3"/>
  <c r="AC1058" i="3"/>
  <c r="AC1057" i="3" s="1"/>
  <c r="Z1009" i="3"/>
  <c r="X1009" i="3"/>
  <c r="Y1009" i="3"/>
  <c r="W1009" i="3"/>
  <c r="AB1009" i="3" l="1"/>
  <c r="AA1009" i="3"/>
  <c r="AC1009" i="7"/>
  <c r="AC1009" i="3" l="1"/>
  <c r="Q1013" i="3"/>
  <c r="R1011" i="3"/>
  <c r="R1013" i="3"/>
  <c r="Q1012" i="3"/>
  <c r="Q1011" i="3"/>
  <c r="R1012" i="3"/>
  <c r="Q1010" i="3"/>
  <c r="R1010" i="3"/>
  <c r="S1010" i="3"/>
  <c r="Q1008" i="7"/>
  <c r="Q1276" i="7" s="1"/>
  <c r="Q1008" i="3" l="1"/>
  <c r="Q1276" i="3" s="1"/>
  <c r="Q1280" i="3" s="1"/>
  <c r="Q1552" i="3" s="1"/>
  <c r="Q1553" i="3" s="1"/>
  <c r="Q1280" i="7"/>
  <c r="Q1552" i="7" s="1"/>
  <c r="Q1553" i="7" s="1"/>
  <c r="R1008" i="3"/>
  <c r="R1276" i="3" s="1"/>
  <c r="R1280" i="3" s="1"/>
  <c r="R1552" i="3" s="1"/>
  <c r="R1553" i="3" s="1"/>
  <c r="R1008" i="7"/>
  <c r="R1276" i="7" s="1"/>
  <c r="R1280" i="7" l="1"/>
  <c r="R1552" i="7" s="1"/>
  <c r="R1553" i="7" s="1"/>
  <c r="V1010" i="3"/>
  <c r="T1011" i="3"/>
  <c r="U1010" i="3"/>
  <c r="S1013" i="3"/>
  <c r="S1011" i="3"/>
  <c r="S1008" i="7"/>
  <c r="U1011" i="3"/>
  <c r="S1012" i="3"/>
  <c r="T1013" i="3"/>
  <c r="T1012" i="3"/>
  <c r="T1010" i="3"/>
  <c r="T1008" i="7"/>
  <c r="T1008" i="3" l="1"/>
  <c r="S1008" i="3"/>
  <c r="W1010" i="3"/>
  <c r="U1013" i="3"/>
  <c r="W1011" i="3" l="1"/>
  <c r="X1010" i="3"/>
  <c r="U1012" i="3"/>
  <c r="U1008" i="3" s="1"/>
  <c r="U1008" i="7"/>
  <c r="V1011" i="3"/>
  <c r="W1013" i="3"/>
  <c r="X1011" i="3"/>
  <c r="Y1011" i="3"/>
  <c r="V1012" i="3"/>
  <c r="Y1010" i="3" l="1"/>
  <c r="V1008" i="7"/>
  <c r="V1013" i="3"/>
  <c r="V1008" i="3" s="1"/>
  <c r="Z1011" i="3"/>
  <c r="W1012" i="3" l="1"/>
  <c r="W1008" i="3" s="1"/>
  <c r="W1008" i="7"/>
  <c r="Z1010" i="3"/>
  <c r="AA1011" i="3" l="1"/>
  <c r="AA1010" i="3"/>
  <c r="AB1011" i="3"/>
  <c r="X1012" i="3"/>
  <c r="X1008" i="7"/>
  <c r="X1013" i="3"/>
  <c r="AC1011" i="7" l="1"/>
  <c r="AC1011" i="3" s="1"/>
  <c r="AB1010" i="3"/>
  <c r="AC1010" i="7"/>
  <c r="Y1012" i="3"/>
  <c r="Y1008" i="7"/>
  <c r="Y1013" i="3"/>
  <c r="X1008" i="3"/>
  <c r="AC1010" i="3" l="1"/>
  <c r="Z1013" i="3"/>
  <c r="Z1012" i="3"/>
  <c r="Z1008" i="7"/>
  <c r="Y1008" i="3"/>
  <c r="Z1008" i="3" l="1"/>
  <c r="AA1012" i="3"/>
  <c r="AA1008" i="7"/>
  <c r="AA1013" i="3"/>
  <c r="AA1008" i="3" l="1"/>
  <c r="AB1013" i="3"/>
  <c r="AC1013" i="7"/>
  <c r="AC1013" i="3" s="1"/>
  <c r="AB1012" i="3"/>
  <c r="AB1008" i="3" s="1"/>
  <c r="AC1012" i="7"/>
  <c r="AB1008" i="7"/>
  <c r="AC1012" i="3" l="1"/>
  <c r="AC1008" i="3" s="1"/>
  <c r="AC1008" i="7"/>
  <c r="N1016" i="3"/>
  <c r="N1015" i="3" s="1"/>
  <c r="N1276" i="3" s="1"/>
  <c r="N1280" i="3" s="1"/>
  <c r="N1552" i="3" s="1"/>
  <c r="N1553" i="3" s="1"/>
  <c r="N1015" i="7"/>
  <c r="N1276" i="7" s="1"/>
  <c r="N1280" i="7" l="1"/>
  <c r="N1555" i="3"/>
  <c r="X1026" i="3"/>
  <c r="AC1026" i="7"/>
  <c r="N1552" i="7" l="1"/>
  <c r="N1553" i="7" s="1"/>
  <c r="N1555" i="7" s="1"/>
  <c r="AC1026" i="3"/>
  <c r="T1023" i="7"/>
  <c r="T1022" i="7" s="1"/>
  <c r="S1022" i="7"/>
  <c r="S1276" i="7"/>
  <c r="S1023" i="3"/>
  <c r="S1022" i="3" s="1"/>
  <c r="S1276" i="3" s="1"/>
  <c r="S1280" i="3" s="1"/>
  <c r="S1280" i="7" l="1"/>
  <c r="U1023" i="7"/>
  <c r="U1023" i="3" s="1"/>
  <c r="U1022" i="3" s="1"/>
  <c r="U1276" i="3" s="1"/>
  <c r="U1280" i="3" s="1"/>
  <c r="U1552" i="3" s="1"/>
  <c r="U1553" i="3" s="1"/>
  <c r="T1023" i="3"/>
  <c r="T1022" i="3" s="1"/>
  <c r="U1022" i="7" l="1"/>
  <c r="U1276" i="7" s="1"/>
  <c r="V1023" i="7"/>
  <c r="U1280" i="7" l="1"/>
  <c r="U1552" i="7" s="1"/>
  <c r="U1553" i="7" s="1"/>
  <c r="V1022" i="7"/>
  <c r="V1276" i="7" s="1"/>
  <c r="V1023" i="3"/>
  <c r="V1022" i="3" s="1"/>
  <c r="V1276" i="3" s="1"/>
  <c r="V1280" i="3" s="1"/>
  <c r="V1552" i="3" s="1"/>
  <c r="V1553" i="3" s="1"/>
  <c r="W1023" i="7"/>
  <c r="V1280" i="7" l="1"/>
  <c r="V1552" i="7" s="1"/>
  <c r="V1553" i="7" s="1"/>
  <c r="X1023" i="7"/>
  <c r="Y1023" i="7" s="1"/>
  <c r="Z1023" i="7" s="1"/>
  <c r="W1022" i="7"/>
  <c r="W1276" i="7" s="1"/>
  <c r="W1023" i="3"/>
  <c r="W1022" i="3" s="1"/>
  <c r="W1276" i="3" s="1"/>
  <c r="W1280" i="3" s="1"/>
  <c r="W1552" i="3" s="1"/>
  <c r="W1553" i="3" s="1"/>
  <c r="P1068" i="7"/>
  <c r="P1276" i="7"/>
  <c r="P1069" i="3"/>
  <c r="P1068" i="3" s="1"/>
  <c r="P1276" i="3" s="1"/>
  <c r="P1280" i="3" s="1"/>
  <c r="P1552" i="3" s="1"/>
  <c r="P1553" i="3" s="1"/>
  <c r="AC1069" i="7"/>
  <c r="AC1069" i="3" s="1"/>
  <c r="AC1068" i="3" s="1"/>
  <c r="O1075" i="3"/>
  <c r="O1072" i="3" s="1"/>
  <c r="O1276" i="3" s="1"/>
  <c r="O1280" i="3" s="1"/>
  <c r="O1552" i="3" s="1"/>
  <c r="O1553" i="3" s="1"/>
  <c r="O1072" i="7"/>
  <c r="O1276" i="7" s="1"/>
  <c r="AC1075" i="7"/>
  <c r="AC1075" i="3" s="1"/>
  <c r="AC1072" i="3" s="1"/>
  <c r="AC1068" i="7" l="1"/>
  <c r="P1280" i="7"/>
  <c r="P1552" i="7" s="1"/>
  <c r="P1553" i="7" s="1"/>
  <c r="W1280" i="7"/>
  <c r="W1552" i="7" s="1"/>
  <c r="W1553" i="7" s="1"/>
  <c r="O1280" i="7"/>
  <c r="O1552" i="7" s="1"/>
  <c r="O1553" i="7" s="1"/>
  <c r="Z1022" i="7"/>
  <c r="Z1276" i="7" s="1"/>
  <c r="Z1023" i="3"/>
  <c r="Z1022" i="3" s="1"/>
  <c r="Z1276" i="3" s="1"/>
  <c r="Z1280" i="3" s="1"/>
  <c r="Z1552" i="3" s="1"/>
  <c r="Z1553" i="3" s="1"/>
  <c r="Y1022" i="7"/>
  <c r="Y1276" i="7" s="1"/>
  <c r="Y1023" i="3"/>
  <c r="Y1022" i="3" s="1"/>
  <c r="Y1276" i="3" s="1"/>
  <c r="Y1280" i="3" s="1"/>
  <c r="Y1552" i="3" s="1"/>
  <c r="Y1553" i="3" s="1"/>
  <c r="X1022" i="7"/>
  <c r="X1276" i="7" s="1"/>
  <c r="X1023" i="3"/>
  <c r="X1022" i="3" s="1"/>
  <c r="X1276" i="3" s="1"/>
  <c r="X1280" i="3" s="1"/>
  <c r="X1552" i="3" s="1"/>
  <c r="X1553" i="3" s="1"/>
  <c r="AA1023" i="7"/>
  <c r="O1555" i="3"/>
  <c r="Q1555" i="3"/>
  <c r="P1555" i="3"/>
  <c r="R1555" i="3"/>
  <c r="AC1072" i="7"/>
  <c r="AC509" i="7"/>
  <c r="AC742" i="7" s="1"/>
  <c r="AC510" i="3"/>
  <c r="AC509" i="3" s="1"/>
  <c r="AC742" i="3" s="1"/>
  <c r="AC1286" i="7"/>
  <c r="AC1285" i="7"/>
  <c r="AC1518" i="7" s="1"/>
  <c r="AC1286" i="3" l="1"/>
  <c r="AC1551" i="3" s="1"/>
  <c r="AC1551" i="7"/>
  <c r="Q1555" i="7"/>
  <c r="O1555" i="7"/>
  <c r="P1555" i="7"/>
  <c r="R1555" i="7"/>
  <c r="X1280" i="7"/>
  <c r="X1552" i="7" s="1"/>
  <c r="X1553" i="7" s="1"/>
  <c r="Y1280" i="7"/>
  <c r="Y1552" i="7" s="1"/>
  <c r="Y1553" i="7" s="1"/>
  <c r="Z1280" i="7"/>
  <c r="Z1552" i="7" s="1"/>
  <c r="Z1553" i="7" s="1"/>
  <c r="AA1023" i="3"/>
  <c r="AA1022" i="3" s="1"/>
  <c r="AA1276" i="3" s="1"/>
  <c r="AA1280" i="3" s="1"/>
  <c r="AA1552" i="3" s="1"/>
  <c r="AA1553" i="3" s="1"/>
  <c r="AA1022" i="7"/>
  <c r="AA1276" i="7" s="1"/>
  <c r="AB1023" i="7"/>
  <c r="AC1023" i="7" s="1"/>
  <c r="AC1285" i="3"/>
  <c r="AC1518" i="3" s="1"/>
  <c r="AA1280" i="7" l="1"/>
  <c r="AA1552" i="7" s="1"/>
  <c r="AA1553" i="7" s="1"/>
  <c r="AB1023" i="3"/>
  <c r="AB1022" i="3" s="1"/>
  <c r="AB1276" i="3" s="1"/>
  <c r="AB1280" i="3" s="1"/>
  <c r="AB1552" i="3" s="1"/>
  <c r="AB1553" i="3" s="1"/>
  <c r="AB1022" i="7"/>
  <c r="AB1276" i="7" s="1"/>
  <c r="AC1023" i="3"/>
  <c r="AC1022" i="3" s="1"/>
  <c r="AC1022" i="7"/>
  <c r="AB1280" i="7" l="1"/>
  <c r="AB1552" i="7" s="1"/>
  <c r="AB1553" i="7" s="1"/>
  <c r="S1434" i="3"/>
  <c r="S1432" i="3" s="1"/>
  <c r="S1518" i="3" s="1"/>
  <c r="S1552" i="3" s="1"/>
  <c r="S1553" i="3" s="1"/>
  <c r="S1432" i="7"/>
  <c r="S1518" i="7" l="1"/>
  <c r="S1552" i="7" s="1"/>
  <c r="S1553" i="7" s="1"/>
  <c r="S1555" i="3"/>
  <c r="AH992" i="7"/>
  <c r="S1555" i="7" l="1"/>
  <c r="AC1565" i="3"/>
  <c r="AA1565" i="3"/>
  <c r="Y1565" i="3"/>
  <c r="W1565" i="3"/>
  <c r="U1565" i="3"/>
  <c r="S1565" i="3"/>
  <c r="Q1565" i="3"/>
  <c r="O1565" i="3"/>
  <c r="M1565" i="3"/>
  <c r="AB1564" i="3"/>
  <c r="Z1564" i="3"/>
  <c r="X1564" i="3"/>
  <c r="V1564" i="3"/>
  <c r="T1564" i="3"/>
  <c r="R1564" i="3"/>
  <c r="P1564" i="3"/>
  <c r="N1564" i="3"/>
  <c r="AC1563" i="3"/>
  <c r="AA1563" i="3"/>
  <c r="Y1563" i="3"/>
  <c r="W1563" i="3"/>
  <c r="U1563" i="3"/>
  <c r="S1563" i="3"/>
  <c r="Q1563" i="3"/>
  <c r="O1563" i="3"/>
  <c r="M1563" i="3"/>
  <c r="AB1562" i="3"/>
  <c r="Z1562" i="3"/>
  <c r="X1562" i="3"/>
  <c r="V1562" i="3"/>
  <c r="T1562" i="3"/>
  <c r="R1562" i="3"/>
  <c r="P1562" i="3"/>
  <c r="N1562" i="3"/>
  <c r="AC1561" i="3"/>
  <c r="AA1561" i="3"/>
  <c r="Y1561" i="3"/>
  <c r="W1561" i="3"/>
  <c r="U1561" i="3"/>
  <c r="S1561" i="3"/>
  <c r="Q1561" i="3"/>
  <c r="O1561" i="3"/>
  <c r="M1561" i="3"/>
  <c r="AB1560" i="3"/>
  <c r="Z1560" i="3"/>
  <c r="X1560" i="3"/>
  <c r="V1560" i="3"/>
  <c r="T1560" i="3"/>
  <c r="R1560" i="3"/>
  <c r="P1560" i="3"/>
  <c r="N1560" i="3"/>
  <c r="AC1576" i="8"/>
  <c r="AC1576" i="3" s="1"/>
  <c r="AC1559" i="3"/>
  <c r="AA1559" i="3"/>
  <c r="AA1576" i="8"/>
  <c r="AA1576" i="3" s="1"/>
  <c r="Y1559" i="3"/>
  <c r="Y1576" i="8"/>
  <c r="Y1576" i="3" s="1"/>
  <c r="W1559" i="3"/>
  <c r="W1576" i="8"/>
  <c r="W1576" i="3" s="1"/>
  <c r="U1559" i="3"/>
  <c r="U1576" i="8"/>
  <c r="U1576" i="3" s="1"/>
  <c r="S1559" i="3"/>
  <c r="S1576" i="8"/>
  <c r="S1576" i="3" s="1"/>
  <c r="Q1559" i="3"/>
  <c r="Q1576" i="8"/>
  <c r="Q1576" i="3" s="1"/>
  <c r="O1559" i="3"/>
  <c r="O1576" i="8"/>
  <c r="O1576" i="3" s="1"/>
  <c r="M1559" i="3"/>
  <c r="M1576" i="8"/>
  <c r="M1576" i="3" s="1"/>
  <c r="AB1558" i="3"/>
  <c r="Z1558" i="3"/>
  <c r="X1558" i="3"/>
  <c r="V1558" i="3"/>
  <c r="T1558" i="3"/>
  <c r="R1558" i="3"/>
  <c r="P1558" i="3"/>
  <c r="N1558" i="3"/>
  <c r="AB1565" i="3"/>
  <c r="Z1565" i="3"/>
  <c r="X1565" i="3"/>
  <c r="V1565" i="3"/>
  <c r="T1565" i="3"/>
  <c r="R1565" i="3"/>
  <c r="P1565" i="3"/>
  <c r="N1565" i="3"/>
  <c r="AC1564" i="3"/>
  <c r="AA1564" i="3"/>
  <c r="Y1564" i="3"/>
  <c r="W1564" i="3"/>
  <c r="U1564" i="3"/>
  <c r="S1564" i="3"/>
  <c r="Q1564" i="3"/>
  <c r="O1564" i="3"/>
  <c r="M1564" i="3"/>
  <c r="AB1563" i="3"/>
  <c r="Z1563" i="3"/>
  <c r="X1563" i="3"/>
  <c r="V1563" i="3"/>
  <c r="T1563" i="3"/>
  <c r="R1563" i="3"/>
  <c r="P1563" i="3"/>
  <c r="N1563" i="3"/>
  <c r="AC1562" i="3"/>
  <c r="AA1562" i="3"/>
  <c r="Y1562" i="3"/>
  <c r="W1562" i="3"/>
  <c r="U1562" i="3"/>
  <c r="S1562" i="3"/>
  <c r="Q1562" i="3"/>
  <c r="O1562" i="3"/>
  <c r="M1562" i="3"/>
  <c r="AB1561" i="3"/>
  <c r="Z1561" i="3"/>
  <c r="X1561" i="3"/>
  <c r="V1561" i="3"/>
  <c r="T1561" i="3"/>
  <c r="R1561" i="3"/>
  <c r="P1561" i="3"/>
  <c r="N1561" i="3"/>
  <c r="AC1560" i="3"/>
  <c r="AA1560" i="3"/>
  <c r="Y1560" i="3"/>
  <c r="W1560" i="3"/>
  <c r="U1560" i="3"/>
  <c r="S1560" i="3"/>
  <c r="Q1560" i="3"/>
  <c r="O1560" i="3"/>
  <c r="M1560" i="3"/>
  <c r="AB1559" i="3"/>
  <c r="Z1576" i="8"/>
  <c r="Z1576" i="3" s="1"/>
  <c r="Z1559" i="3"/>
  <c r="X1559" i="3"/>
  <c r="V1576" i="8"/>
  <c r="V1576" i="3" s="1"/>
  <c r="V1559" i="3"/>
  <c r="T1559" i="3"/>
  <c r="R1576" i="8"/>
  <c r="R1576" i="3" s="1"/>
  <c r="R1559" i="3"/>
  <c r="P1559" i="3"/>
  <c r="N1576" i="8"/>
  <c r="N1576" i="3" s="1"/>
  <c r="N1559" i="3"/>
  <c r="AC1558" i="3"/>
  <c r="AA1558" i="3"/>
  <c r="Y1558" i="3"/>
  <c r="W1558" i="3"/>
  <c r="U1558" i="3"/>
  <c r="Q1558" i="3"/>
  <c r="AB1576" i="8"/>
  <c r="AB1576" i="3" s="1"/>
  <c r="X1576" i="8"/>
  <c r="X1576" i="3" s="1"/>
  <c r="T1576" i="8"/>
  <c r="T1576" i="3" s="1"/>
  <c r="P1576" i="8"/>
  <c r="P1576" i="3" s="1"/>
  <c r="S1558" i="3"/>
  <c r="O1558" i="3"/>
  <c r="M1558" i="3"/>
  <c r="Q500" i="7"/>
  <c r="Q504" i="7" s="1"/>
  <c r="T1016" i="3"/>
  <c r="T1015" i="3" s="1"/>
  <c r="T1276" i="3" s="1"/>
  <c r="T1280" i="3" s="1"/>
  <c r="T1552" i="3" s="1"/>
  <c r="T1553" i="3" s="1"/>
  <c r="AC1016" i="7"/>
  <c r="T1276" i="7"/>
  <c r="T1280" i="7" s="1"/>
  <c r="T1552" i="7" s="1"/>
  <c r="T1553" i="7" s="1"/>
  <c r="AC1016" i="3" l="1"/>
  <c r="AC1015" i="3" s="1"/>
  <c r="AC1276" i="3" s="1"/>
  <c r="AC1280" i="3" s="1"/>
  <c r="AC1552" i="3" s="1"/>
  <c r="AC1553" i="3" s="1"/>
  <c r="AC1555" i="3" s="1"/>
  <c r="AC1015" i="7"/>
  <c r="AB1555" i="7"/>
  <c r="V1555" i="7"/>
  <c r="W1555" i="7"/>
  <c r="T1555" i="7"/>
  <c r="Y1555" i="7"/>
  <c r="Z1555" i="7"/>
  <c r="AA1555" i="7"/>
  <c r="U1555" i="7"/>
  <c r="X1555" i="7"/>
  <c r="V1555" i="3"/>
  <c r="T1555" i="3"/>
  <c r="Y1555" i="3"/>
  <c r="AA1555" i="3"/>
  <c r="AB1555" i="3"/>
  <c r="W1555" i="3"/>
  <c r="X1555" i="3"/>
  <c r="Z1555" i="3"/>
  <c r="U1555" i="3"/>
  <c r="AC1276" i="7"/>
  <c r="AC1280" i="7" s="1"/>
  <c r="AC1552" i="7" s="1"/>
  <c r="AC1553" i="7" s="1"/>
  <c r="AC1555" i="7" s="1"/>
  <c r="M1004" i="8"/>
  <c r="D912" i="8"/>
  <c r="AH994" i="9"/>
  <c r="M1004" i="9"/>
  <c r="M1004" i="7"/>
  <c r="AG999" i="3"/>
  <c r="M1004" i="3"/>
  <c r="M1004" i="10"/>
  <c r="M1004" i="11"/>
  <c r="R1276" i="10" l="1"/>
  <c r="R1280" i="10" s="1"/>
  <c r="R1552" i="10" s="1"/>
  <c r="R1553" i="10" s="1"/>
  <c r="R1555" i="10" l="1"/>
  <c r="V1555" i="10"/>
  <c r="Z1555" i="10"/>
  <c r="AC1555" i="10"/>
  <c r="U1555" i="10"/>
  <c r="Y1555" i="10"/>
  <c r="T1555" i="10"/>
  <c r="X1555" i="10"/>
  <c r="AB1555" i="10"/>
  <c r="S1555" i="10"/>
  <c r="W1555" i="10"/>
  <c r="AA1555" i="10"/>
</calcChain>
</file>

<file path=xl/sharedStrings.xml><?xml version="1.0" encoding="utf-8"?>
<sst xmlns="http://schemas.openxmlformats.org/spreadsheetml/2006/main" count="9904" uniqueCount="578">
  <si>
    <t>BILAN COMBINÉ</t>
  </si>
  <si>
    <t>Institution financière :</t>
  </si>
  <si>
    <t>(Équivalent en millions de dollars canadiens)</t>
  </si>
  <si>
    <t xml:space="preserve">&gt;365 </t>
  </si>
  <si>
    <t>Titres</t>
  </si>
  <si>
    <t>TG à cote élevée</t>
  </si>
  <si>
    <t xml:space="preserve"> </t>
  </si>
  <si>
    <t>CAD</t>
  </si>
  <si>
    <t>USD</t>
  </si>
  <si>
    <t>EUR</t>
  </si>
  <si>
    <t>GBP</t>
  </si>
  <si>
    <t>AUD</t>
  </si>
  <si>
    <t>JPY</t>
  </si>
  <si>
    <t>L'échéance résiduelle en liquidités (en jours)</t>
  </si>
  <si>
    <t/>
  </si>
  <si>
    <t>Notes:</t>
  </si>
  <si>
    <t>11-17, 19-21, 23</t>
  </si>
  <si>
    <t>TAA et PCAA non émis par une IF (à cote élevée)</t>
  </si>
  <si>
    <t>17, 30, 31</t>
  </si>
  <si>
    <t>Table 1</t>
  </si>
  <si>
    <t>36, Table 1</t>
  </si>
  <si>
    <t>35, Table 1</t>
  </si>
  <si>
    <t>39, 58</t>
  </si>
  <si>
    <t>Aucune valeur de sortie ne sera attribuée.</t>
  </si>
  <si>
    <t>Solde</t>
  </si>
  <si>
    <t>32, 42</t>
  </si>
  <si>
    <t>Solde des sûretés (valeur marchande) et sorties de sûretés venant à échéance (valeur marchande d’après l’échéance des opérations de pension connexes) pour chaque période</t>
  </si>
  <si>
    <t>3.7, 3.10</t>
  </si>
  <si>
    <t>TABLEAU DE DÉCOTE DES TITRES</t>
  </si>
  <si>
    <t>DÉCOTES (NOTE 2,3)</t>
  </si>
  <si>
    <t>CAN</t>
  </si>
  <si>
    <t>39, 59</t>
  </si>
  <si>
    <t>INSTRUCTIONS</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</si>
  <si>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t>
  </si>
  <si>
    <t>DCD à terme encaissables</t>
  </si>
  <si>
    <t>DCD à terme fixe - De type 1, assurés, stables</t>
  </si>
  <si>
    <t>DCD à terme fixe - De type 1, assurés, moins stables</t>
  </si>
  <si>
    <t>DCD à terme fixe - De type 2, assurés, stables</t>
  </si>
  <si>
    <t>DCD à terme fixe - De type 2, assurés, moins stables</t>
  </si>
  <si>
    <t>DCD à terme fixe - Non assurés</t>
  </si>
  <si>
    <t>DCD à terme fixe - De tiers non affiliés</t>
  </si>
  <si>
    <t>2.7</t>
  </si>
  <si>
    <t>3.6</t>
  </si>
  <si>
    <t>2.4.</t>
  </si>
  <si>
    <t>2.3.</t>
  </si>
  <si>
    <t>2.5.</t>
  </si>
  <si>
    <t>2.6.</t>
  </si>
  <si>
    <t>2.7.</t>
  </si>
  <si>
    <t>2.8.</t>
  </si>
  <si>
    <t>3.3. et 3.4.</t>
  </si>
  <si>
    <t>3.3. et 3.5.</t>
  </si>
  <si>
    <t>3.3. et 3.6.</t>
  </si>
  <si>
    <t>3.6.</t>
  </si>
  <si>
    <t>3.7.</t>
  </si>
  <si>
    <t>3.8.</t>
  </si>
  <si>
    <t>3.8. et 3.11.</t>
  </si>
  <si>
    <t>3.9.</t>
  </si>
  <si>
    <t>3.10.</t>
  </si>
  <si>
    <t>3.11.</t>
  </si>
  <si>
    <t>3.12.</t>
  </si>
  <si>
    <t>2.8. et 3.10.</t>
  </si>
  <si>
    <t>2.7. et 2.9.</t>
  </si>
  <si>
    <t>3.13.</t>
  </si>
  <si>
    <r>
      <t>Date du rapport :</t>
    </r>
    <r>
      <rPr>
        <b/>
        <sz val="8"/>
        <color theme="1"/>
        <rFont val="Calibri"/>
        <family val="2"/>
        <scheme val="minor"/>
      </rPr>
      <t xml:space="preserve"> 
</t>
    </r>
    <r>
      <rPr>
        <sz val="7"/>
        <color theme="1"/>
        <rFont val="Calibri"/>
        <family val="2"/>
        <scheme val="minor"/>
      </rPr>
      <t>(AAAA-MM-JJ)</t>
    </r>
  </si>
  <si>
    <r>
      <t xml:space="preserve">Date du rapport :
</t>
    </r>
    <r>
      <rPr>
        <sz val="7"/>
        <color theme="1"/>
        <rFont val="Calibri"/>
        <family val="2"/>
        <scheme val="minor"/>
      </rPr>
      <t xml:space="preserve"> (AAAA-MM-JJ)</t>
    </r>
  </si>
  <si>
    <r>
      <rPr>
        <b/>
        <i/>
        <sz val="11"/>
        <color theme="1"/>
        <rFont val="Calibri"/>
        <family val="2"/>
        <scheme val="minor"/>
      </rPr>
      <t>Net cumulative cash flow</t>
    </r>
    <r>
      <rPr>
        <b/>
        <sz val="11"/>
        <color theme="1"/>
        <rFont val="Calibri"/>
        <family val="2"/>
        <scheme val="minor"/>
      </rPr>
      <t xml:space="preserve"> (Flux de trésiorerie nets cumulatifs)</t>
    </r>
  </si>
  <si>
    <r>
      <rPr>
        <i/>
        <sz val="11"/>
        <color theme="1"/>
        <rFont val="Calibri"/>
        <family val="2"/>
        <scheme val="minor"/>
      </rPr>
      <t xml:space="preserve">NCCF </t>
    </r>
    <r>
      <rPr>
        <sz val="11"/>
        <color theme="1"/>
        <rFont val="Calibri"/>
        <family val="2"/>
        <scheme val="minor"/>
      </rPr>
      <t>(FTNC)</t>
    </r>
  </si>
  <si>
    <t>NET CUMULATIVE CASH FLOW (NCCF)</t>
  </si>
  <si>
    <t>COMBINED</t>
  </si>
  <si>
    <t>Cash flow residual maturity (days)</t>
  </si>
  <si>
    <t>Comments</t>
  </si>
  <si>
    <t>Balance</t>
  </si>
  <si>
    <t>($CDE millions)</t>
  </si>
  <si>
    <t>Financial institution :</t>
  </si>
  <si>
    <r>
      <t>Date :</t>
    </r>
    <r>
      <rPr>
        <b/>
        <sz val="8"/>
        <color theme="1"/>
        <rFont val="Calibri"/>
        <family val="2"/>
        <scheme val="minor"/>
      </rPr>
      <t xml:space="preserve"> 
</t>
    </r>
    <r>
      <rPr>
        <sz val="7"/>
        <color theme="1"/>
        <rFont val="Calibri"/>
        <family val="2"/>
        <scheme val="minor"/>
      </rPr>
      <t>(YYYY-MM-DD)</t>
    </r>
  </si>
  <si>
    <t>ASSETS</t>
  </si>
  <si>
    <t>Cash Resources</t>
  </si>
  <si>
    <t>Coins and bank notes</t>
  </si>
  <si>
    <t>Mandatory</t>
  </si>
  <si>
    <t>Unencumbered</t>
  </si>
  <si>
    <t>Deposits with financials institutions (FI)</t>
  </si>
  <si>
    <t>Demand deposits at FI</t>
  </si>
  <si>
    <t>Term deposits at FI</t>
  </si>
  <si>
    <t>Government securities (GS)</t>
  </si>
  <si>
    <t>High rated GS</t>
  </si>
  <si>
    <t xml:space="preserve">Sovereigh &amp; central bank GS </t>
  </si>
  <si>
    <t>State, provincial &amp; agency GS</t>
  </si>
  <si>
    <t>State municipal GS</t>
  </si>
  <si>
    <t>Mortgage backed securities (MBS)</t>
  </si>
  <si>
    <t>Agency MBS</t>
  </si>
  <si>
    <t>Agency MBS, high rated</t>
  </si>
  <si>
    <t>Agency MBS, medium rated</t>
  </si>
  <si>
    <t>Non-agency CMBS, high rated</t>
  </si>
  <si>
    <t>Non-agency CMBS, medium rated</t>
  </si>
  <si>
    <t>Non-agency residential MBS (RMBS)</t>
  </si>
  <si>
    <t>Non-agency commercial MBS (CMBS)</t>
  </si>
  <si>
    <t>Non-agency RMBS, high rated</t>
  </si>
  <si>
    <t>Non-agency RMBS, medium rated</t>
  </si>
  <si>
    <t>Corporate bonds and paper (CBP)</t>
  </si>
  <si>
    <t>Non-FI issued covered bonds, high rated</t>
  </si>
  <si>
    <t>FI issued CBP, high rated</t>
  </si>
  <si>
    <t>Non-FI issued CBP, high rated</t>
  </si>
  <si>
    <t>FI issued covered bonds, high rated</t>
  </si>
  <si>
    <t>FI issued jumbo covered bonds, high rated</t>
  </si>
  <si>
    <t>Non-FI issued unsecured bonds and paper, medium rated</t>
  </si>
  <si>
    <t>Non-FI issued CBP, medium rated</t>
  </si>
  <si>
    <t>Non-FI issued covered bonds, medium rated</t>
  </si>
  <si>
    <t>FI issued CBP, medium rated</t>
  </si>
  <si>
    <t>FI issued covered bonds, medium rated</t>
  </si>
  <si>
    <t>FI issued jumbo covered bonds, medium rated</t>
  </si>
  <si>
    <t>EURO (EUR)</t>
  </si>
  <si>
    <t xml:space="preserve"> CANADIAN DOLLAR (CAD)</t>
  </si>
  <si>
    <t>U. S. DOLLAR (USD)</t>
  </si>
  <si>
    <t>GREAT BRITISH POUND (GBP)</t>
  </si>
  <si>
    <t>List of acronyms and definition</t>
  </si>
  <si>
    <t>Acronym</t>
  </si>
  <si>
    <t>Definition</t>
  </si>
  <si>
    <t>OTHER ELIGIBLE FOREIGN CURRENCY (OTHER INCLD)</t>
  </si>
  <si>
    <t>Deposits with central bank</t>
  </si>
  <si>
    <t>Medium rated GS</t>
  </si>
  <si>
    <t>Non-FI issued ABS, high rated</t>
  </si>
  <si>
    <t>Non-FI issued ABS and ABCP, high rated</t>
  </si>
  <si>
    <t>Non-FI issued ABCP, high rated</t>
  </si>
  <si>
    <t>FI issued ABS and ABCP, high rated</t>
  </si>
  <si>
    <t>FI issued ABS, high rated</t>
  </si>
  <si>
    <t>FI issued ABCP, high rated</t>
  </si>
  <si>
    <t>Non-FI issued ABS and ABCP, medium rated</t>
  </si>
  <si>
    <t>FI issued ABS and ABCP, medium rated</t>
  </si>
  <si>
    <t>Non-FI issued ABS, medium rated</t>
  </si>
  <si>
    <t>Non-FI issued ABCP, medium rated</t>
  </si>
  <si>
    <t>FI issued ABS, medium rated</t>
  </si>
  <si>
    <t>FI issued ABCP, medium rated</t>
  </si>
  <si>
    <t>Equities</t>
  </si>
  <si>
    <t>Eligible non-financial common equity shares</t>
  </si>
  <si>
    <t>Eligible financial common equity</t>
  </si>
  <si>
    <t>Other equities</t>
  </si>
  <si>
    <t>Loans</t>
  </si>
  <si>
    <t>Residential mortgages (RM)</t>
  </si>
  <si>
    <t>Securitised RM</t>
  </si>
  <si>
    <t>EULA securitised RM (balance at maturity)</t>
  </si>
  <si>
    <t>EULA securitised RM (payments)</t>
  </si>
  <si>
    <t>Encumbered securitised RM (balance at maturity)</t>
  </si>
  <si>
    <t>Encumbered securitised RM (payments)</t>
  </si>
  <si>
    <t>RM insured (RMI)</t>
  </si>
  <si>
    <t xml:space="preserve">RMI (balance at maturity) </t>
  </si>
  <si>
    <t xml:space="preserve">RMI (payments) </t>
  </si>
  <si>
    <t>RM not insured (RMNI)</t>
  </si>
  <si>
    <t xml:space="preserve">RMNI (balance of maturity) </t>
  </si>
  <si>
    <t xml:space="preserve">RMNI (payments) </t>
  </si>
  <si>
    <t>Commercial mortgages (CM)</t>
  </si>
  <si>
    <t>Securitised commercial mortgages (SCM)</t>
  </si>
  <si>
    <t>EULA securitised CM (balance at maturity)</t>
  </si>
  <si>
    <t>EULA securitised CM (payments)</t>
  </si>
  <si>
    <t>Encumbered securitised CM (balance at maturity)</t>
  </si>
  <si>
    <t>Encumbered securitised CM (payments)</t>
  </si>
  <si>
    <t>CM insured (CMI)</t>
  </si>
  <si>
    <t xml:space="preserve">CMI (balance at maturity) </t>
  </si>
  <si>
    <t xml:space="preserve">CMI (payments) </t>
  </si>
  <si>
    <t>CM not insured (CMNI)</t>
  </si>
  <si>
    <t xml:space="preserve">CMNI (balance at maturity) </t>
  </si>
  <si>
    <t xml:space="preserve">CMNI (payments) </t>
  </si>
  <si>
    <t>Personal loans (PL)</t>
  </si>
  <si>
    <t xml:space="preserve">PL - fixed maturity </t>
  </si>
  <si>
    <t xml:space="preserve">PL - open maturity with minimum payment </t>
  </si>
  <si>
    <t>Business and government loans (BGL)</t>
  </si>
  <si>
    <t xml:space="preserve">BGL - open maturity with minimum payment  </t>
  </si>
  <si>
    <t>Call loans (CL)</t>
  </si>
  <si>
    <t xml:space="preserve">CL - with minimum payment  </t>
  </si>
  <si>
    <t xml:space="preserve">CL - with no minimum payment  </t>
  </si>
  <si>
    <t>Other loans</t>
  </si>
  <si>
    <t>Credit cards</t>
  </si>
  <si>
    <t>Swapped intrabank loans</t>
  </si>
  <si>
    <t>Loans to affiliates</t>
  </si>
  <si>
    <t>Customer's liability under acceptance</t>
  </si>
  <si>
    <t>Reverse repo and securities borrowed</t>
  </si>
  <si>
    <t>Other assets</t>
  </si>
  <si>
    <t>Derivative related assets (DRA)</t>
  </si>
  <si>
    <t>FX and cross currency swap assets</t>
  </si>
  <si>
    <t>Other DRA</t>
  </si>
  <si>
    <t>Cash collateral pledged (CCP)</t>
  </si>
  <si>
    <t>CCP for exchange-traded derivatives</t>
  </si>
  <si>
    <t>CCP for OTC derivatives</t>
  </si>
  <si>
    <t>CCP for short sales</t>
  </si>
  <si>
    <t>Commodities</t>
  </si>
  <si>
    <t>Precious metals</t>
  </si>
  <si>
    <t>Precious metal loans</t>
  </si>
  <si>
    <t>Other commodities help</t>
  </si>
  <si>
    <t>Cash inflows from assets</t>
  </si>
  <si>
    <t>LIABILITIES</t>
  </si>
  <si>
    <t>Deposits</t>
  </si>
  <si>
    <t>Retail and small business (RSB) demand notice deposits</t>
  </si>
  <si>
    <t>RSB type 1 insured, stable demand deposits</t>
  </si>
  <si>
    <t>RSB type 2 insured, stable demand deposits</t>
  </si>
  <si>
    <t>RSB insured, less stable demand deposits</t>
  </si>
  <si>
    <t>RSB unaffiliated third-party sourced demand deposits</t>
  </si>
  <si>
    <t>RSB uninsured demand deposits</t>
  </si>
  <si>
    <t>RSB term deposits</t>
  </si>
  <si>
    <t>RSB cashable term deposits</t>
  </si>
  <si>
    <t>RSB type 1 insured, stable, fixed term 30 day deposit</t>
  </si>
  <si>
    <t>RSB type 1 insured, stable, fixed term 60 day deposit</t>
  </si>
  <si>
    <t>RSB type 1 insured, stable, fixed term 180 day deposit</t>
  </si>
  <si>
    <t>RSB type 1 insured, stable, fixed term 90 day deposit</t>
  </si>
  <si>
    <t>RSB type 1 insured, stable, fixed term 1 year deposit</t>
  </si>
  <si>
    <t>RSB type 1 insured, stable, fixed term &gt; 1 year deposit</t>
  </si>
  <si>
    <t>RSB type 1 insured, less stable, fixed term 30 day deposit</t>
  </si>
  <si>
    <t>RSB type 1 insured, less stable, fixed term 60 day deposit</t>
  </si>
  <si>
    <t>RSB type 1 insured, less stable, fixed term 180 day deposit</t>
  </si>
  <si>
    <t>RSB type 1 insured, less stable, fixed term 90 day deposit</t>
  </si>
  <si>
    <t>RSB type 1 insured, less stable, fixed term 1 year deposit</t>
  </si>
  <si>
    <t>RSB type 1 insured, less stable, fixed term &gt; 1 year deposit</t>
  </si>
  <si>
    <t>RSB type 2 insured, stable, fixed term 30 day deposit</t>
  </si>
  <si>
    <t>RSB type 2 insured, stable, fixed term 60 day deposit</t>
  </si>
  <si>
    <t>RSB type 2 insured, stable, fixed term 180 day deposit</t>
  </si>
  <si>
    <t>RSB type 2 insured, stable, fixed term 90 day deposit</t>
  </si>
  <si>
    <t>RSB type 2 insured, stable, fixed term 1 year deposit</t>
  </si>
  <si>
    <t>RSB type 2 insured, stable, fixed term &gt; 1 year deposit</t>
  </si>
  <si>
    <t>RSB type 2 insured, less stable, fixed term 30 day deposit</t>
  </si>
  <si>
    <t>RSB type 2 insured, less stable, fixed term 60 day deposit</t>
  </si>
  <si>
    <t>RSB type 2 insured, less stable, fixed term 180 day deposit</t>
  </si>
  <si>
    <t>RSB type 2 insured, less stable, fixed term 90 day deposit</t>
  </si>
  <si>
    <t>RSB type 2 insured, less stable, fixed term 1 year deposit</t>
  </si>
  <si>
    <t>RSB type 2 insured, less stable, fixed term &gt; 1 year deposit</t>
  </si>
  <si>
    <t>RSB uninsured, fixed term 30 day deposit</t>
  </si>
  <si>
    <t>RSB uninsured, fixed term 60 day deposit</t>
  </si>
  <si>
    <t>RSB uninsured, fixed term 90 day deposit</t>
  </si>
  <si>
    <t>RSB uninsured, fixed term 180 day deposit</t>
  </si>
  <si>
    <t>RSB uninsured, fixed term 1 year deposit</t>
  </si>
  <si>
    <t>RSB uninsured, fixed term &gt; 1 year deposit</t>
  </si>
  <si>
    <t>RSB fixed term deposits - Type 1 insured, stable</t>
  </si>
  <si>
    <t>RSB fixed term deposits - Type 1 insured, less stable</t>
  </si>
  <si>
    <t>RSB fixed term deposits - Type 2 insured, stable</t>
  </si>
  <si>
    <t>RSB fixed term deposits - Type 2 insured, less stable</t>
  </si>
  <si>
    <t>RSB fixed term deposits - Uninsured</t>
  </si>
  <si>
    <t>RSB fixed term deposits - Unaffiliated third-party sourced</t>
  </si>
  <si>
    <t>Retail and small business structured notes (RSBSN)</t>
  </si>
  <si>
    <t>RSBSN no cust call</t>
  </si>
  <si>
    <t>RSBSN cust call</t>
  </si>
  <si>
    <t>CCW demand - Operational</t>
  </si>
  <si>
    <t>Commercial, corporate and wholesale deposits (CCW)</t>
  </si>
  <si>
    <t>CCW operational, insured within approved jurisdiction</t>
  </si>
  <si>
    <t>CCW operational, insured outside of approved jurisdiction</t>
  </si>
  <si>
    <t>CCW operational, not insured</t>
  </si>
  <si>
    <t>CCW demand - Non-operational</t>
  </si>
  <si>
    <t>CCW non-operational insured FI</t>
  </si>
  <si>
    <t>CCW non-operational uninsured FI</t>
  </si>
  <si>
    <t xml:space="preserve">CCW non-operational insured (corp, sovereigns, central bank, PSE, MDB) </t>
  </si>
  <si>
    <t xml:space="preserve">CCW non-operational uninsured (corp, sovereigns, central bank, PSE, MDB) </t>
  </si>
  <si>
    <t xml:space="preserve">CCW demand term deposit </t>
  </si>
  <si>
    <t>CCW term, original term &lt;30 days, insured within approved jurisdiction</t>
  </si>
  <si>
    <t>CCW term, original term &lt;30 days, insured outside of approved jurisdiction</t>
  </si>
  <si>
    <t>CCW term, original term &lt;30 days, not insured</t>
  </si>
  <si>
    <t>Wholesale term</t>
  </si>
  <si>
    <t>Other deposits/guarantees</t>
  </si>
  <si>
    <t>1 month bank acceptance issued</t>
  </si>
  <si>
    <t>2 month bank acceptance issued</t>
  </si>
  <si>
    <t>3 month bank acceptance issued</t>
  </si>
  <si>
    <t>Other deposits</t>
  </si>
  <si>
    <t>Swapped intrabank deposits</t>
  </si>
  <si>
    <t>Deposits from affiliates</t>
  </si>
  <si>
    <t>Wholesale Issuance</t>
  </si>
  <si>
    <t>Wholesale unsecured debt issuance</t>
  </si>
  <si>
    <t>Customers' bank acceptances (BAs) issued</t>
  </si>
  <si>
    <t>Commercial paper issued</t>
  </si>
  <si>
    <t>Certificates of deposit and bearer deposit notes issued</t>
  </si>
  <si>
    <t>Wholesale/commercial structured notes</t>
  </si>
  <si>
    <t>Senior unsecured debt issued</t>
  </si>
  <si>
    <t>Subordinated debt issued</t>
  </si>
  <si>
    <t>Wholesale secured debt issuance</t>
  </si>
  <si>
    <t>Agency MBS and bonds</t>
  </si>
  <si>
    <t>Other FI-owned securitizations</t>
  </si>
  <si>
    <t xml:space="preserve">Repo and securities lent </t>
  </si>
  <si>
    <t>Securities sold short</t>
  </si>
  <si>
    <t>Supranational and multilateral development bank GS</t>
  </si>
  <si>
    <t>FI issued unsecured bonds and paper, high rated</t>
  </si>
  <si>
    <t>FI issued unsecured bonds and paper, medium rated</t>
  </si>
  <si>
    <t>Other liabilities</t>
  </si>
  <si>
    <t>Derivative related liabilities (DRL)</t>
  </si>
  <si>
    <t>FX and cross currency swap liabilities</t>
  </si>
  <si>
    <t>Other DRL</t>
  </si>
  <si>
    <t>Cash collateral received (CCR)</t>
  </si>
  <si>
    <t>CCR for exchange-traded derivatives</t>
  </si>
  <si>
    <t>CCR for OTC derivatives</t>
  </si>
  <si>
    <t>CCR</t>
  </si>
  <si>
    <t>Commodities Short</t>
  </si>
  <si>
    <t>Precious metal short</t>
  </si>
  <si>
    <t>Precious metal deposits</t>
  </si>
  <si>
    <t>Other commodities short</t>
  </si>
  <si>
    <t>Cash outflows from liabilities</t>
  </si>
  <si>
    <t>Total shareholders' equity</t>
  </si>
  <si>
    <t>CASH OUTFLOWS FROM TOTAL AND SHAREHOLDERS' EQUITY</t>
  </si>
  <si>
    <t>COLLATERAL</t>
  </si>
  <si>
    <t>Pledging and encumbrances - Derivative and clearing</t>
  </si>
  <si>
    <t>RSB unaffiliated third-party sourced cashable term deposit</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</si>
  <si>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</si>
  <si>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</si>
  <si>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</si>
  <si>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</si>
  <si>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</si>
  <si>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unaffiliated third-party sourced, fixed term 30 days deposit</t>
  </si>
  <si>
    <t>RSB unaffiliated third-party sourced, fixed term 60 days deposit</t>
  </si>
  <si>
    <t>RSB unaffiliated third-party sourced, fixed term 90 days deposit</t>
  </si>
  <si>
    <t>RSB unaffiliated third-party sourced, fixed term 180 days deposit</t>
  </si>
  <si>
    <t>RSB unaffiliated third-party sourced, fixed term 1 year deposit</t>
  </si>
  <si>
    <t>RSB unaffiliated third-party sourced, fixed term &gt; 1 year deposit</t>
  </si>
  <si>
    <t>Reverse repo collateral in</t>
  </si>
  <si>
    <t>Repo collateral out</t>
  </si>
  <si>
    <t>Asset backed securities (ABS) and asset backed commercial paper (ABCP)</t>
  </si>
  <si>
    <t>Asset backed securities (ABS) and Asset backed commercial paper (ABCP)</t>
  </si>
  <si>
    <t>Cash flows/Outflows from collateral</t>
  </si>
  <si>
    <t>OFF BALANCE SHEET COMMITMENTS</t>
  </si>
  <si>
    <t>Funding guarantee to subs</t>
  </si>
  <si>
    <t>Credit facilities</t>
  </si>
  <si>
    <t>Committed credit facility - Undraw portion ; retail &amp; small business</t>
  </si>
  <si>
    <t>Committed credit facility - Undraw portion ; heloc &amp; credit card</t>
  </si>
  <si>
    <t>Committed credit facility - Undraw portion ; FI</t>
  </si>
  <si>
    <t>Committed credit facility - Undraw portion ; non-FI corp, govt, PSE</t>
  </si>
  <si>
    <t>Committed credit facility - Undraw portion ; other</t>
  </si>
  <si>
    <t>Committed credit facility - Undraw portion ; ABCP and VIEs</t>
  </si>
  <si>
    <t>Liquidity facilities undrawn</t>
  </si>
  <si>
    <t>Liquidity facilities drawn</t>
  </si>
  <si>
    <t>Cash inflows/Outflows from off balance sheet commitments</t>
  </si>
  <si>
    <t>CALCULATED CASH FLOWS</t>
  </si>
  <si>
    <t>NET CASH FLOWS (EULA)</t>
  </si>
  <si>
    <t>NET CASH FLOWS (EXCLUDING EULA)</t>
  </si>
  <si>
    <t>NET CASH FLOWS (TOTAL)</t>
  </si>
  <si>
    <t>EULA</t>
  </si>
  <si>
    <t>Eligible unencumbered liquid assets</t>
  </si>
  <si>
    <t xml:space="preserve">PL - open maturity with no minimum payment </t>
  </si>
  <si>
    <t xml:space="preserve">BGL - open maturity with no minimum payment </t>
  </si>
  <si>
    <t>FI issued unsecured bonds and paper, low or not rated</t>
  </si>
  <si>
    <t>FI issued covered bonds, low or not rated</t>
  </si>
  <si>
    <t>Non-FI issued ABS and ABCP, low or not rated</t>
  </si>
  <si>
    <t>Non-FI issued ABCP, low or not rated</t>
  </si>
  <si>
    <t>FI issued ABS and ABCP, low or not rated</t>
  </si>
  <si>
    <t>FI issued ABS, low or not rated</t>
  </si>
  <si>
    <t>FI issued ABCP, low or not rated</t>
  </si>
  <si>
    <t>Agency MBS, low or not rated</t>
  </si>
  <si>
    <t>Non-agency CMBS, low or not rated</t>
  </si>
  <si>
    <t>Non-agency RMBS, low or not rated</t>
  </si>
  <si>
    <t>Non-FI issued CBP, low or not rated</t>
  </si>
  <si>
    <t>Non-FI issued unsecured bonds and paper, low or not rated</t>
  </si>
  <si>
    <t>Non-FI issued covered bonds, low or not rated</t>
  </si>
  <si>
    <t>FI issued CBP, low or not rated</t>
  </si>
  <si>
    <t>FI issued jumbo covered bonds, low or not rated</t>
  </si>
  <si>
    <t>Low or not rated GS</t>
  </si>
  <si>
    <t>Non-FI issued ABS, low or not rated</t>
  </si>
  <si>
    <t>Non-FI issued unsecured bond and paper, high rated</t>
  </si>
  <si>
    <t>FI's own debt not eliminated</t>
  </si>
  <si>
    <t>FI's own equity not eliminated</t>
  </si>
  <si>
    <t>FI's ABCP</t>
  </si>
  <si>
    <t>FI's covered bonds</t>
  </si>
  <si>
    <t>FI's ABS and MBS</t>
  </si>
  <si>
    <t>CCW term, original term &gt;30 days and non-operational term</t>
  </si>
  <si>
    <r>
      <t xml:space="preserve">Date : 
</t>
    </r>
    <r>
      <rPr>
        <sz val="7"/>
        <color theme="1"/>
        <rFont val="Calibri"/>
        <family val="2"/>
        <scheme val="minor"/>
      </rPr>
      <t>(YYYY-MM-DD)</t>
    </r>
  </si>
  <si>
    <t>FI's own securities - Not eliminated</t>
  </si>
  <si>
    <t xml:space="preserve">BGL - fixed maturity  </t>
  </si>
  <si>
    <t>OTC</t>
  </si>
  <si>
    <t>Over-the-counter</t>
  </si>
  <si>
    <t>FX derivatives</t>
  </si>
  <si>
    <t>Fx and cross currency swap assets</t>
  </si>
  <si>
    <t>Other</t>
  </si>
  <si>
    <t>Cash flows/Outflows from FX derivatives</t>
  </si>
  <si>
    <t>SECURITIES HAIRCUT TABLE</t>
  </si>
  <si>
    <t>Securities</t>
  </si>
  <si>
    <t>OTHER</t>
  </si>
  <si>
    <t>High rated government securities (GS)</t>
  </si>
  <si>
    <t>Medium rated government securities (GS)</t>
  </si>
  <si>
    <t>Low and not rated government securities (GS)</t>
  </si>
  <si>
    <t>Agency MBS, low and not rated</t>
  </si>
  <si>
    <r>
      <t xml:space="preserve">Non-agency commercial MBS (CMBS) </t>
    </r>
    <r>
      <rPr>
        <b/>
        <sz val="11"/>
        <color rgb="FF0070C0"/>
        <rFont val="Calibri"/>
        <family val="2"/>
        <scheme val="minor"/>
      </rPr>
      <t>(Note 1)</t>
    </r>
  </si>
  <si>
    <r>
      <t>Non-agency residential MBS (RMBS)</t>
    </r>
    <r>
      <rPr>
        <b/>
        <sz val="11"/>
        <color rgb="FF0070C0"/>
        <rFont val="Calibri"/>
        <family val="2"/>
        <scheme val="minor"/>
      </rPr>
      <t xml:space="preserve"> (Note 1)</t>
    </r>
  </si>
  <si>
    <r>
      <t xml:space="preserve">Non-FI issued ABS and ABCP, high rated </t>
    </r>
    <r>
      <rPr>
        <b/>
        <sz val="11"/>
        <color rgb="FF0070C0"/>
        <rFont val="Calibri"/>
        <family val="2"/>
        <scheme val="minor"/>
      </rPr>
      <t>(Note 4)</t>
    </r>
  </si>
  <si>
    <r>
      <t>FI issued ABS and ABCP, high rated</t>
    </r>
    <r>
      <rPr>
        <b/>
        <sz val="11"/>
        <color rgb="FF0070C0"/>
        <rFont val="Calibri"/>
        <family val="2"/>
        <scheme val="minor"/>
      </rPr>
      <t xml:space="preserve"> (Note 4)</t>
    </r>
  </si>
  <si>
    <t xml:space="preserve">1. For high-rated (AA and above) non-agency commercial or residential mortgage-backed securities, 100% haircut has been assigned for all currencies. Where deemed appropriate, l'Autorité may grant liquidity value to these types of securities bases on market condition and other criteria which may include such things as central bank eligibility. </t>
  </si>
  <si>
    <t>2. Securities in other currencies determined to be eligible by the Autorité are to be haircut using the CAD haircut rates.</t>
  </si>
  <si>
    <t>3. Where deemed appropriate, l'Autorité may grant liquidity value to security categories that are currently haircut at 100%. Criteria may include such things as market condition and central bank eligibility.</t>
  </si>
  <si>
    <t>4. For "Non-FI and FI issued ABCP (high rated)", only ABCPs accepted at the central banks in Cnada ans U.S. are eligible for the 7.5% haircut noted above.</t>
  </si>
  <si>
    <r>
      <t>Haircuts</t>
    </r>
    <r>
      <rPr>
        <b/>
        <sz val="12"/>
        <color rgb="FF0070C0"/>
        <rFont val="Calibri"/>
        <family val="2"/>
        <scheme val="minor"/>
      </rPr>
      <t xml:space="preserve"> (Note 2, 3)</t>
    </r>
  </si>
  <si>
    <t>Deposit run-off table</t>
  </si>
  <si>
    <t>1. Month 1 equivalent run-off rates are shown for applicable deposit types only.</t>
  </si>
  <si>
    <t>2. Non-operational commercial, corporate and wholesale demand deposits from other financial institutions are run-off 25% each week in the first four weeks, on a non-declining balance basis.</t>
  </si>
  <si>
    <t>Equity inflow table</t>
  </si>
  <si>
    <t>Week 4</t>
  </si>
  <si>
    <t>Month 2</t>
  </si>
  <si>
    <t>Month 3</t>
  </si>
  <si>
    <t>Month 4</t>
  </si>
  <si>
    <t>Equivalent month 1</t>
  </si>
  <si>
    <t xml:space="preserve">Weeks 
1 - 4 </t>
  </si>
  <si>
    <t>Month 
2 - 12</t>
  </si>
  <si>
    <t>Date : 
(YYYY-MM-DD)</t>
  </si>
  <si>
    <t>FI</t>
  </si>
  <si>
    <t>Financials institutions</t>
  </si>
  <si>
    <t>Government securities</t>
  </si>
  <si>
    <t>GS</t>
  </si>
  <si>
    <t>Mortgage backed securities</t>
  </si>
  <si>
    <t>MBS</t>
  </si>
  <si>
    <t>Securitised RM (SRM)</t>
  </si>
  <si>
    <t>CMBS</t>
  </si>
  <si>
    <t>Commercial mortgage backed securities</t>
  </si>
  <si>
    <t>RMBS</t>
  </si>
  <si>
    <t xml:space="preserve">Residential mortgage backed securities </t>
  </si>
  <si>
    <t>CBP</t>
  </si>
  <si>
    <t>Corporate bonds and paper</t>
  </si>
  <si>
    <t>ABS</t>
  </si>
  <si>
    <t>Asset backed securities</t>
  </si>
  <si>
    <t>ACBP</t>
  </si>
  <si>
    <t>RM</t>
  </si>
  <si>
    <t>Residential mortgages</t>
  </si>
  <si>
    <t>SRM</t>
  </si>
  <si>
    <t>RMI</t>
  </si>
  <si>
    <t>Residential mortgage insured</t>
  </si>
  <si>
    <t>RMNI</t>
  </si>
  <si>
    <t>Residential mortgage not insured</t>
  </si>
  <si>
    <t>CM</t>
  </si>
  <si>
    <t>Commercial mortgages</t>
  </si>
  <si>
    <t>SCM</t>
  </si>
  <si>
    <t>Securitised commercial mortgages</t>
  </si>
  <si>
    <t>CMI</t>
  </si>
  <si>
    <t>Commercial mortgage insured</t>
  </si>
  <si>
    <t>CMNI</t>
  </si>
  <si>
    <t>Commercial mortgage not insured</t>
  </si>
  <si>
    <t>PL</t>
  </si>
  <si>
    <t>Personal loans</t>
  </si>
  <si>
    <t>Business and government loans</t>
  </si>
  <si>
    <t>BGL</t>
  </si>
  <si>
    <t>Call loans</t>
  </si>
  <si>
    <t xml:space="preserve"> CL</t>
  </si>
  <si>
    <t>Derivative related assets</t>
  </si>
  <si>
    <t>DRA</t>
  </si>
  <si>
    <t>Cash collateral pledged</t>
  </si>
  <si>
    <t>CCP</t>
  </si>
  <si>
    <t>Retail and small business</t>
  </si>
  <si>
    <t>RSB</t>
  </si>
  <si>
    <t>CCW</t>
  </si>
  <si>
    <t>Retail and small business structured notes</t>
  </si>
  <si>
    <t xml:space="preserve"> RSBSN</t>
  </si>
  <si>
    <t>Commercial, corporate and wholesale deposits</t>
  </si>
  <si>
    <t>BAs</t>
  </si>
  <si>
    <t>Derivative related liabilities</t>
  </si>
  <si>
    <t>DRL</t>
  </si>
  <si>
    <t>Cash collateral received</t>
  </si>
  <si>
    <t>Bankers' acceptances (BAs)</t>
  </si>
  <si>
    <t>Bankers' acceptances</t>
  </si>
  <si>
    <t>Asset backed commercial paper</t>
  </si>
  <si>
    <t>$CDE millions</t>
  </si>
  <si>
    <t>What to report</t>
  </si>
  <si>
    <t xml:space="preserve">NCCF Treatment </t>
  </si>
  <si>
    <t>Reference</t>
  </si>
  <si>
    <t>LD reference
Chapitre 5</t>
  </si>
  <si>
    <t>Instructions reference</t>
  </si>
  <si>
    <t>Deposits with central bank - Mandatory</t>
  </si>
  <si>
    <t>Deposits with central bank - Unencumbered</t>
  </si>
  <si>
    <t xml:space="preserve">Sovereigh &amp; central bank government securities </t>
  </si>
  <si>
    <t>State, provincial &amp; agency  government securities</t>
  </si>
  <si>
    <t>Balance after haircut is recognized as inflow in week 1 after the appropriate haircut, haircut amount of maturing inflows are recognized in contractual maturity time buckets.
Haircuts are prescribed in the securities haircut table.</t>
  </si>
  <si>
    <t xml:space="preserve">State municipal government securities </t>
  </si>
  <si>
    <t>Supranational and multilateral development bank government securities</t>
  </si>
  <si>
    <t>High rated government securities</t>
  </si>
  <si>
    <t>Medium rated government securities</t>
  </si>
  <si>
    <t>Low or not rated government securities</t>
  </si>
  <si>
    <t>For mortgages securitised and used to back Canada Housing Trust (CHT) swaps, report the balance of both balances at maturity and periodic amortization payments in this line ; report periodic amortization payments in the same time bucket as the related inflows of maturing balance at maturity. For mortgages securitised and sold to third parties, report balance and maturing inflows of balances at maturity in this line.</t>
  </si>
  <si>
    <t>BGL - open maturity with no minimum payment</t>
  </si>
  <si>
    <t>Gross payments are recognized as inflows in each payment time bucket. Intrabank cash flows in the same time bucket can be netted on subsidiarv/entitv level.</t>
  </si>
  <si>
    <t>For mortgages securitised and used to back Canada Housing Trust (CHT) swaps, no inflow value will be attributed. For mortgages securitised and sold to third parties, inflows are recongnized in payment time buckets.</t>
  </si>
  <si>
    <t>For mortgages securitised and used to back Canada Housing Trust (CHT) swaps and sold to third parties, inflows are recognized in payment time buckets.</t>
  </si>
  <si>
    <t xml:space="preserve">Balance is recognized as an inflow in week 1 after the appropriate haircut (i.e. the mortgage backed securities (MBS) - Agency MBS - Agency MBS (high rated) haircut as prescribed in the securities haircut table). </t>
  </si>
  <si>
    <t>Inflows are recognized according to the following schedule : 12.5% in month 2, 25% in month 3 and 12.5% in month 4.</t>
  </si>
  <si>
    <t>Inflows are recognized in contractual maturity time buckets.</t>
  </si>
  <si>
    <t>The balance is recognized as an inflow in week 1.</t>
  </si>
  <si>
    <t>Inflows are recognized in time buckets when deposits become unencumbered.</t>
  </si>
  <si>
    <t>No inflow value will be attributed.</t>
  </si>
  <si>
    <t>1) Contractual periodic amortization payments are recongnized as inflows in each period (please note "CONTRACTUAL" in the "Comments" column).
2) Inflows from payments for the first month will be recognized as inflows in each of the mounth 2-12 time buckets (please note "MONTH 1" in the "Comments" column).</t>
  </si>
  <si>
    <t>Inflows are recongnized in contractual maturity time buckets.</t>
  </si>
  <si>
    <t>Minimum payment inflows are recognized in payment time buckets.</t>
  </si>
  <si>
    <t>Inflows are recognized in the lastest contractual maturity time buckets of the underlying facility.</t>
  </si>
  <si>
    <t>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t>
  </si>
  <si>
    <t>Balance only.</t>
  </si>
  <si>
    <t>Balance and inflows of cash when deposits become unencumbered.</t>
  </si>
  <si>
    <t>Balance and maturing inflows in each period.</t>
  </si>
  <si>
    <t>Balance (market value, excluding accrued interest) and maturing inflows (contractual amounts) in each period.</t>
  </si>
  <si>
    <t>Balance (market value) only.</t>
  </si>
  <si>
    <t>Balance and payment inflows in each period.</t>
  </si>
  <si>
    <t>Balance and maturity inflows in each period.</t>
  </si>
  <si>
    <t>Balance and minimum payment inflows in each period.</t>
  </si>
  <si>
    <t>Balance and gross payment inflows in each period.</t>
  </si>
  <si>
    <t>Balance and inflows at latest contractual maturity date of the underlying facility.</t>
  </si>
  <si>
    <t>Balance (loan value) and maturing inflows (loan value) in each period. For collateral, collateral balance (market value) and maturing collateral outflows (market value, based on maturity of related reverse repo) in each period in the "Collateral - Reverse repo collateral In" section.</t>
  </si>
  <si>
    <t>Balance (market value).
For USD balance sheet only, also report maturing net contractual cash flow (nominal amount) in each period.</t>
  </si>
  <si>
    <t>Inflows are recognized in contractual maturity time buckets.
For options, inflows are recognized in contractual maturity time buckets.
For security collateral, balance (after haircut) is recognized as an inflow in week 1, maturity outflows (after haircut) are recognized in contractual maturity time buckets, in the "Collateral pledging and encumbrances - Derivative and clearing" section; haircuts are prescribed in the securities haircut table.
For cash collateral, outflows are recognized in time buckets when related derivatives are settled in the "Other liabilities - Cash collateral received" section.</t>
  </si>
  <si>
    <t>Inflows are recognized in time buckets when cash pledged becomes unencumbered.</t>
  </si>
  <si>
    <t>Cash collateral balance and inflows when cash pledged becomes unencumbered in each period.</t>
  </si>
  <si>
    <t>Outflows are recognized in each period based on run-off schedule in LAR Chapter 4, table 1.</t>
  </si>
  <si>
    <t>3.2, 3.4</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</si>
  <si>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</si>
  <si>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table1).</t>
  </si>
  <si>
    <t>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t>
  </si>
  <si>
    <t>Outflows are recognized for maturing payments in the current period as well as all renewal periods, based on run-off rates in LAR Chapter 4, table 1.</t>
  </si>
  <si>
    <t>Balance and maturing outflows in each period.</t>
  </si>
  <si>
    <t>Balance and outflows at earliest call date.</t>
  </si>
  <si>
    <t>Outflows are recognized in contractual maturing time buckets.</t>
  </si>
  <si>
    <t>Outflows are recognized in the earliest call option time buckets.</t>
  </si>
  <si>
    <t>Otuflows are recognized for maturing payments in the current period as well as all renewal periods, based on run-off rates of commercial and corporate operational demand deposits in LAR Chapter4, table1.</t>
  </si>
  <si>
    <t>Outflows are recognized in contractual maturity time buckets.</t>
  </si>
  <si>
    <t>Outflows are recognized for 75% of maturing payments in the current period, as well as all renewal periods.</t>
  </si>
  <si>
    <t>Under the BA line with the appropriate original term bucket (for BAs with original term less than 1 month, group into the 1 month line), report balance and maturing outflows in each period.</t>
  </si>
  <si>
    <t>Balance and gross payment outflows in each period.</t>
  </si>
  <si>
    <t>Gross payments are recognized as outflows in each payment time bucket. Intrabank cash flows in the same time bucket can be netted on subsidiary/entity level.</t>
  </si>
  <si>
    <t>Balance and contractual outflows in each period.</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</si>
  <si>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</si>
  <si>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</si>
  <si>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</si>
  <si>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t>
  </si>
  <si>
    <t>Agency CMBS, medium rated</t>
  </si>
  <si>
    <t>Agency CMBS, low or not rated</t>
  </si>
  <si>
    <t>Balance (loan value) only.
Cash collateral balance and inflows when cash pledged becomes unencumbered in each period in the "Other assets - Cash colateral pledged" section.</t>
  </si>
  <si>
    <t>The balance is recognized as outflow in week 1.
For cash collateral, inflows are recognized in time buckets when cash pledged becomes unencumbered in the "Other assets - Cash collateral pledged" section.</t>
  </si>
  <si>
    <t>No liquidity value will be attributed, except for the USD balance sheet.
For USD balance sheet, sum of contractual cash flows over all time periods is recognized as an outflow in week 1.</t>
  </si>
  <si>
    <t>Balance (market value).
For USD balance sheet only, also report maturing net contractual cash flows (nominal amount) in each period.</t>
  </si>
  <si>
    <t xml:space="preserve">Balance (market value) and maturing outflows (nominal amount) in each period. For options, report balance (market value) and expected contractual cash outflows (options assumed to be exercised when they are in the money for the option byer) in each period.
For security collateral, balance (market value) and maturing collateral inflows (market value, based on maturity of related derivatives) in each period in the "Collateral pledging and encumbrances - Derivative and clearing" section.
For cash collateral, balance and inflows when cash pledged becomes unencumbered in each period in the "Other assets - Cash collateral pledged" section. </t>
  </si>
  <si>
    <t>Outflows are recognized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section. Haircuts are prescribed in the securities haircut table. 
For cash collateral, inflows are recognized in time buckets when cash pledged becomes unencumbered.</t>
  </si>
  <si>
    <t>Outflows are recognized in time buckets when related derivatives are settled.</t>
  </si>
  <si>
    <t>No liquidity value will be attributed.</t>
  </si>
  <si>
    <t>No outflow value will be attributed.</t>
  </si>
  <si>
    <t>Balance and maturing outflow in each period.</t>
  </si>
  <si>
    <t>Cash collateral balance only.</t>
  </si>
  <si>
    <t>Cash collateral balance and outflows when related derivatives are settled in each period.</t>
  </si>
  <si>
    <t>Collateral</t>
  </si>
  <si>
    <t>Collateral balance (market value) and maturing collateral flows (market value, based on maturity of related derivatives)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</si>
  <si>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</si>
  <si>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a cash flow in week 1, maturing collateral flows (after haircut) are recognized in contractual matury time buckets. Haircuts are prescribed in the securities haircut table.</t>
  </si>
  <si>
    <t>For equitiy collateral received, inflows are recognized in line with treatments described above (Assets - securities - equities). Where equity collateral is returned after the time buckets specified above, the cumulative outflows (from week 1 up to the time period when the collateral is returned) is recognized in the period. For equity collateral returned, outflows are limited to the amount recognized as inflows.
For equity collateral pledged, outflows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</si>
  <si>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No liquidity value will be attributed</t>
  </si>
  <si>
    <t xml:space="preserve">Reverse repo collateral in </t>
  </si>
  <si>
    <t>Collateral balance (market value) and maturing collateral outflows (market value, based on maturity of related derivatives) in each period.</t>
  </si>
  <si>
    <t>Balance (after haircut) is recognized as inflow in week 1, maturing outflows (after haircut) are recognized in contractual maturity time buckets. Haircuts are prescribed in the securities haircut table.</t>
  </si>
  <si>
    <t>Inflows are recognized in line with treatments described above (Assets - securities - equities). Where equity collateral is returned after the time buckets specified abobe, teh cumulative outflow from week 1 up to the time period when the collateral is returned) is recognized in the period. For equity collateral reurned, outflows are limited to the amount recognized as inflows.</t>
  </si>
  <si>
    <t>Collateral balance (market value) and maturing collateral inflows (market value, based on maturity of related derivatives) in each period.</t>
  </si>
  <si>
    <t>Balance (after haircut) is recognized as outflow in week 1, maturing inflows (after haircut) are recognized in contractual maturity time buckets. Haircuts are prescribed in the securities haircut table.</t>
  </si>
  <si>
    <t>For equitiy collateral pledged, outflows are recognized in line with treatments described above (Assets - securities - equities) when equity collateral is sent to the conterparty. Where equity collateral is received after the time buckets in section 2.3, the cumulative inflows (from week 1 up to the time period when the collateral is returned) is recognized in the period.</t>
  </si>
  <si>
    <t>Balance is recognized as an outflow in week 1.</t>
  </si>
  <si>
    <t>Balance only</t>
  </si>
  <si>
    <t>Uncommitted credit facility - undrawn portion</t>
  </si>
  <si>
    <t>Uncommitted credit facility - Undrawn portion</t>
  </si>
  <si>
    <t>Committed credit facility - Undrawn portion ; retail &amp; small business</t>
  </si>
  <si>
    <t>Committed credit facility - Undrawn portion ; heloc &amp; credit card</t>
  </si>
  <si>
    <t>Committed credit facility - Undrawn portion ; FI</t>
  </si>
  <si>
    <t>Committed credit facility - Undrawn portion ; non-FI corp, govt, PSE</t>
  </si>
  <si>
    <t>Committed credit facility - Undrawn portion ; ABCP and VIEs</t>
  </si>
  <si>
    <t>Committed credit facility - Undrawn portion ; other</t>
  </si>
  <si>
    <t>Uncommitted credit facility - drawn portion</t>
  </si>
  <si>
    <t>Committed credit facility - drawn portion ; retail &amp; small business</t>
  </si>
  <si>
    <t>Committed credit facility - drawn portion ; heloc &amp; credit card</t>
  </si>
  <si>
    <t>Committed credit facility - drawn portion ; FI</t>
  </si>
  <si>
    <t>Committed credit facility - drawn portion ; non-FI corp, govt, PSE</t>
  </si>
  <si>
    <t>Committed credit facility - drawn portion ; ABCP and VIEs</t>
  </si>
  <si>
    <t>Committed credit facility - drawn portion ; other</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</si>
  <si>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</si>
  <si>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</si>
  <si>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</si>
  <si>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</si>
  <si>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</si>
  <si>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</si>
  <si>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</si>
  <si>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</si>
  <si>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</si>
  <si>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</si>
  <si>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</si>
  <si>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</si>
  <si>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</si>
  <si>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Balance and outflows of foreign currency derivatives in all other currencies in each payment period.</t>
  </si>
  <si>
    <t>Balance (market value) and maturing inflows (nominal amount) in each period. For options, balance (market value) and expected contractual cash inflows (options assumed to be exercised when they are in the money for the option buyer) un each period.
For security collateral, balance (market value) and maturing collateral outflows (market value, based of maturity of related derivatives) in each period in the "Collateral pledging and encumbrances - derivative and clearing" section.
For cash collateral, balance and outflows when related derivatives are settled in each period in the "Other liabilities - cash collateral received" section.</t>
  </si>
  <si>
    <t>No liquidity value will be attributed, except for the USD balance sheet.
For USD balance sheet, the sum of contractual cash flows over all time periods is recognized as an inflow in week 1.</t>
  </si>
  <si>
    <t xml:space="preserve">For mortgages securitised and used to back Canada Housing Trust (CHT) swaps, do not report payments in this line. For mortgages securitised and sold to third parties, report balance and maturing inflows of periodic amortization payments in this line. </t>
  </si>
  <si>
    <t>50% of balance is recognized as an inflow in week 4.</t>
  </si>
  <si>
    <t>Equity Inflow Table</t>
  </si>
  <si>
    <t>Eligible Non-Financial Common Equity shares</t>
  </si>
  <si>
    <t>Eligible Financial Common Equity</t>
  </si>
  <si>
    <t xml:space="preserve">Weeks 4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</si>
</sst>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 #,##0.00_-;_-* &quot;-&quot;??_-;_-@_-"/>
    <numFmt numFmtId="165" formatCode=";;;"/>
    <numFmt numFmtId="166" formatCode="_-* #,##0_-;\-* #,##0_-;_-* &quot;-&quot;??_-;_-@_-"/>
    <numFmt numFmtId="167" formatCode="0.0%"/>
    <numFmt numFmtId="168" formatCode="#,##0.0"/>
    <numFmt numFmtId="169" formatCode="_-&quot;$&quot;* #,##0.00_-;\-&quot;$&quot;* #,##0.00_-;_-&quot;$&quot;* &quot;-&quot;??_-;_-@_-"/>
    <numFmt numFmtId="170" formatCode="#,##0_);[Red]\(#,##0\)"/>
    <numFmt numFmtId="171" formatCode="0.00_);[Red]\(0.00\)"/>
    <numFmt numFmtId="172" formatCode="#,##0_);[Red]\(#,##0\);&quot;-&quot;"/>
    <numFmt numFmtId="173" formatCode="yyyy/mm/dd;@"/>
    <numFmt numFmtId="174" formatCode="[$-409]d/mmm/yy;@"/>
  </numFmts>
  <fonts count="47" x14ac:knownFonts="1">
    <font>
      <sz val="8"/>
      <color theme="1"/>
      <name val="Arial"/>
      <family val="2"/>
    </font>
    <font>
      <sz val="10"/>
      <name val="Arial"/>
      <family val="2"/>
    </font>
    <font>
      <sz val="8"/>
      <color theme="1"/>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name val="Calibri"/>
      <family val="2"/>
      <scheme val="minor"/>
    </font>
    <font>
      <sz val="10"/>
      <color theme="1"/>
      <name val="Arial"/>
      <family val="2"/>
    </font>
    <font>
      <sz val="11"/>
      <color theme="1"/>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9"/>
      <color theme="1"/>
      <name val="Calibri"/>
      <family val="2"/>
      <scheme val="minor"/>
    </font>
    <font>
      <b/>
      <sz val="10"/>
      <name val="Arial"/>
      <family val="2"/>
    </font>
    <font>
      <sz val="11"/>
      <color indexed="17"/>
      <name val="Calibri"/>
      <family val="2"/>
    </font>
    <font>
      <b/>
      <sz val="10"/>
      <color rgb="FF0070C0"/>
      <name val="Arial"/>
      <family val="2"/>
    </font>
    <font>
      <sz val="10"/>
      <color indexed="10"/>
      <name val="Arial"/>
      <family val="2"/>
    </font>
    <font>
      <sz val="11"/>
      <color rgb="FF006100"/>
      <name val="Calibri"/>
      <family val="2"/>
      <scheme val="minor"/>
    </font>
    <font>
      <sz val="10"/>
      <color rgb="FF006100"/>
      <name val="Arial"/>
      <family val="2"/>
    </font>
    <font>
      <u/>
      <sz val="10"/>
      <color theme="10"/>
      <name val="Calibri"/>
      <family val="2"/>
    </font>
    <font>
      <sz val="10"/>
      <color theme="1"/>
      <name val="Calibri"/>
      <family val="2"/>
    </font>
    <font>
      <b/>
      <sz val="11"/>
      <name val="Calibri"/>
      <family val="2"/>
      <scheme val="minor"/>
    </font>
    <font>
      <b/>
      <sz val="11"/>
      <color rgb="FF0070C0"/>
      <name val="Calibri"/>
      <family val="2"/>
      <scheme val="minor"/>
    </font>
    <font>
      <sz val="11"/>
      <color rgb="FF0070C0"/>
      <name val="Calibri"/>
      <family val="2"/>
      <scheme val="minor"/>
    </font>
    <font>
      <sz val="10"/>
      <color rgb="FF0070C0"/>
      <name val="Arial"/>
      <family val="2"/>
    </font>
    <font>
      <sz val="8"/>
      <color rgb="FF0070C0"/>
      <name val="Arial"/>
      <family val="2"/>
    </font>
    <font>
      <b/>
      <sz val="11"/>
      <color rgb="FFFF0000"/>
      <name val="Calibri"/>
      <family val="2"/>
      <scheme val="minor"/>
    </font>
    <font>
      <b/>
      <sz val="8"/>
      <color theme="1"/>
      <name val="Calibri"/>
      <family val="2"/>
      <scheme val="minor"/>
    </font>
    <font>
      <b/>
      <sz val="12"/>
      <color theme="1"/>
      <name val="Calibri"/>
      <family val="2"/>
    </font>
    <font>
      <b/>
      <sz val="11"/>
      <color theme="0"/>
      <name val="Calibri"/>
      <family val="2"/>
      <scheme val="minor"/>
    </font>
    <font>
      <sz val="14"/>
      <color theme="1"/>
      <name val="Calibri"/>
      <family val="2"/>
      <scheme val="minor"/>
    </font>
    <font>
      <sz val="8"/>
      <color theme="0"/>
      <name val="Arial"/>
      <family val="2"/>
    </font>
    <font>
      <b/>
      <sz val="12"/>
      <name val="Calibri"/>
      <family val="2"/>
      <scheme val="minor"/>
    </font>
    <font>
      <b/>
      <sz val="12"/>
      <color rgb="FF0070C0"/>
      <name val="Calibri"/>
      <family val="2"/>
      <scheme val="minor"/>
    </font>
    <font>
      <sz val="11"/>
      <color theme="3" tint="0.39997558519241921"/>
      <name val="Calibri"/>
      <family val="2"/>
      <scheme val="minor"/>
    </font>
    <font>
      <sz val="10"/>
      <color rgb="FFFF0000"/>
      <name val="Arial"/>
      <family val="2"/>
    </font>
    <font>
      <sz val="7"/>
      <color theme="1"/>
      <name val="Calibri"/>
      <family val="2"/>
      <scheme val="minor"/>
    </font>
    <font>
      <sz val="11"/>
      <color rgb="FF006100"/>
      <name val="Arial"/>
      <family val="2"/>
    </font>
    <font>
      <b/>
      <sz val="14"/>
      <color theme="1"/>
      <name val="Calibri"/>
      <family val="2"/>
    </font>
    <font>
      <sz val="14"/>
      <color theme="1"/>
      <name val="Arial"/>
      <family val="2"/>
    </font>
    <font>
      <b/>
      <i/>
      <sz val="11"/>
      <color theme="1"/>
      <name val="Calibri"/>
      <family val="2"/>
      <scheme val="minor"/>
    </font>
    <font>
      <i/>
      <sz val="11"/>
      <color theme="1"/>
      <name val="Calibri"/>
      <family val="2"/>
      <scheme val="minor"/>
    </font>
    <font>
      <b/>
      <sz val="10"/>
      <name val="Calibri"/>
      <family val="2"/>
      <scheme val="minor"/>
    </font>
  </fonts>
  <fills count="27">
    <fill>
      <patternFill patternType="none"/>
    </fill>
    <fill>
      <patternFill patternType="gray125"/>
    </fill>
    <fill>
      <patternFill patternType="solid">
        <fgColor theme="6" tint="0.59996337778862885"/>
        <bgColor indexed="64"/>
      </patternFill>
    </fill>
    <fill>
      <patternFill patternType="solid">
        <fgColor rgb="FFBFBFBF"/>
        <bgColor indexed="64"/>
      </patternFill>
    </fill>
    <fill>
      <patternFill patternType="solid">
        <fgColor rgb="FFDCE6F1"/>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theme="0"/>
        <bgColor indexed="64"/>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theme="3" tint="0.79998168889431442"/>
        <bgColor indexed="64"/>
      </patternFill>
    </fill>
    <fill>
      <patternFill patternType="solid">
        <fgColor theme="7" tint="0.59999389629810485"/>
        <bgColor indexed="64"/>
      </patternFill>
    </fill>
    <fill>
      <patternFill patternType="gray0625">
        <bgColor theme="0"/>
      </patternFill>
    </fill>
    <fill>
      <gradientFill degree="90">
        <stop position="0">
          <color theme="0"/>
        </stop>
        <stop position="1">
          <color rgb="FFD2A203"/>
        </stop>
      </gradientFill>
    </fill>
    <fill>
      <patternFill patternType="solid">
        <fgColor rgb="FF003767"/>
        <bgColor indexed="64"/>
      </patternFill>
    </fill>
    <fill>
      <patternFill patternType="gray0625"/>
    </fill>
    <fill>
      <patternFill patternType="solid">
        <fgColor theme="4" tint="0.79998168889431442"/>
        <bgColor indexed="64"/>
      </patternFill>
    </fill>
    <fill>
      <patternFill patternType="solid">
        <fgColor theme="7" tint="0.59996337778862885"/>
        <bgColor indexed="64"/>
      </patternFill>
    </fill>
    <fill>
      <patternFill patternType="solid">
        <fgColor rgb="FFC5D9F1"/>
        <bgColor indexed="64"/>
      </patternFill>
    </fill>
    <fill>
      <patternFill patternType="solid">
        <fgColor theme="0" tint="-4.9989318521683403E-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s>
  <cellStyleXfs count="38">
    <xf numFmtId="0" fontId="0" fillId="0" borderId="0">
      <alignment vertical="center"/>
    </xf>
    <xf numFmtId="165" fontId="1" fillId="0" borderId="0">
      <alignment vertical="center"/>
    </xf>
    <xf numFmtId="0" fontId="3" fillId="0" borderId="0">
      <alignment horizontal="center" vertical="center"/>
    </xf>
    <xf numFmtId="165" fontId="4" fillId="2" borderId="0">
      <alignment vertical="center"/>
    </xf>
    <xf numFmtId="0" fontId="2" fillId="1" borderId="0">
      <alignment vertical="center"/>
    </xf>
    <xf numFmtId="49" fontId="5" fillId="0" borderId="0">
      <alignment vertical="center"/>
    </xf>
    <xf numFmtId="0" fontId="7" fillId="0" borderId="0">
      <alignment horizontal="right" vertical="center"/>
    </xf>
    <xf numFmtId="0" fontId="6" fillId="0" borderId="0">
      <alignment vertical="center"/>
    </xf>
    <xf numFmtId="0" fontId="8" fillId="0" borderId="0">
      <alignment vertical="center"/>
    </xf>
    <xf numFmtId="164" fontId="2" fillId="0" borderId="0" applyFont="0" applyFill="0" applyBorder="0" applyAlignment="0" applyProtection="0"/>
    <xf numFmtId="0" fontId="1" fillId="0" borderId="0">
      <alignment horizontal="left" wrapText="1"/>
    </xf>
    <xf numFmtId="9" fontId="1" fillId="0" borderId="0" applyFont="0" applyFill="0" applyBorder="0" applyAlignment="0" applyProtection="0"/>
    <xf numFmtId="0" fontId="18" fillId="12" borderId="0" applyNumberFormat="0" applyBorder="0" applyAlignment="0" applyProtection="0"/>
    <xf numFmtId="3" fontId="20" fillId="13" borderId="1" applyFont="0" applyFill="0" applyProtection="0">
      <alignment horizontal="right"/>
    </xf>
    <xf numFmtId="164" fontId="11" fillId="0" borderId="0" applyFont="0" applyFill="0" applyBorder="0" applyAlignment="0" applyProtection="0"/>
    <xf numFmtId="169" fontId="1" fillId="0" borderId="0" applyFont="0" applyFill="0" applyBorder="0" applyAlignment="0" applyProtection="0"/>
    <xf numFmtId="0" fontId="18" fillId="12" borderId="0" applyNumberFormat="0" applyBorder="0" applyAlignment="0" applyProtection="0"/>
    <xf numFmtId="0" fontId="21" fillId="10" borderId="0" applyNumberFormat="0" applyBorder="0" applyAlignment="0" applyProtection="0"/>
    <xf numFmtId="0" fontId="22" fillId="10" borderId="0" applyNumberFormat="0" applyBorder="0" applyAlignment="0" applyProtection="0"/>
    <xf numFmtId="0" fontId="1" fillId="14" borderId="1" applyNumberFormat="0" applyFont="0" applyBorder="0" applyAlignment="0" applyProtection="0">
      <alignment horizontal="center"/>
    </xf>
    <xf numFmtId="0" fontId="17" fillId="13" borderId="7" applyFont="0" applyBorder="0">
      <alignment horizontal="center" wrapText="1"/>
    </xf>
    <xf numFmtId="3" fontId="1" fillId="15" borderId="1" applyFont="0" applyProtection="0">
      <alignment horizontal="right"/>
    </xf>
    <xf numFmtId="0" fontId="1" fillId="15" borderId="7" applyNumberFormat="0" applyFont="0" applyBorder="0" applyAlignment="0" applyProtection="0">
      <alignment horizontal="left"/>
    </xf>
    <xf numFmtId="0" fontId="23" fillId="0" borderId="0" applyNumberFormat="0" applyFill="0" applyBorder="0" applyAlignment="0" applyProtection="0"/>
    <xf numFmtId="3" fontId="1" fillId="16" borderId="1" applyFont="0">
      <alignment horizontal="right"/>
      <protection locked="0"/>
    </xf>
    <xf numFmtId="167" fontId="1" fillId="16" borderId="14" applyFont="0">
      <alignment horizontal="right"/>
      <protection locked="0"/>
    </xf>
    <xf numFmtId="0" fontId="12" fillId="0" borderId="0"/>
    <xf numFmtId="0" fontId="12" fillId="0" borderId="0"/>
    <xf numFmtId="0" fontId="24" fillId="0" borderId="0"/>
    <xf numFmtId="0" fontId="1" fillId="0" borderId="0">
      <alignment horizontal="left" wrapText="1"/>
    </xf>
    <xf numFmtId="0" fontId="12" fillId="0" borderId="0"/>
    <xf numFmtId="0" fontId="11" fillId="0" borderId="0"/>
    <xf numFmtId="9" fontId="1" fillId="0" borderId="0" applyFont="0" applyFill="0" applyBorder="0" applyAlignment="0" applyProtection="0"/>
    <xf numFmtId="9" fontId="11" fillId="0" borderId="0" applyFont="0" applyFill="0" applyBorder="0" applyAlignment="0" applyProtection="0"/>
    <xf numFmtId="3" fontId="1" fillId="13" borderId="1" applyFont="0">
      <alignment horizontal="right"/>
    </xf>
    <xf numFmtId="164" fontId="1" fillId="0" borderId="0" applyFont="0" applyFill="0" applyBorder="0" applyAlignment="0" applyProtection="0"/>
    <xf numFmtId="169" fontId="1" fillId="0" borderId="0" applyFont="0" applyFill="0" applyBorder="0" applyAlignment="0" applyProtection="0"/>
    <xf numFmtId="0" fontId="41" fillId="10" borderId="0" applyNumberFormat="0" applyBorder="0" applyAlignment="0" applyProtection="0"/>
  </cellStyleXfs>
  <cellXfs count="1907">
    <xf numFmtId="0" fontId="0" fillId="0" borderId="0" xfId="0">
      <alignment vertical="center"/>
    </xf>
    <xf numFmtId="0" fontId="11" fillId="0" borderId="0" xfId="0" applyFont="1" applyAlignment="1">
      <alignment horizontal="center" vertical="center"/>
    </xf>
    <xf numFmtId="0" fontId="12" fillId="0" borderId="1" xfId="2" applyFont="1" applyBorder="1" applyAlignment="1">
      <alignment horizontal="center" vertical="center"/>
    </xf>
    <xf numFmtId="0" fontId="11" fillId="0" borderId="0" xfId="0" applyFont="1" applyBorder="1">
      <alignment vertical="center"/>
    </xf>
    <xf numFmtId="0" fontId="11" fillId="0" borderId="0" xfId="0" applyFont="1">
      <alignment vertical="center"/>
    </xf>
    <xf numFmtId="0" fontId="11" fillId="0" borderId="13" xfId="0" applyFont="1" applyBorder="1">
      <alignment vertical="center"/>
    </xf>
    <xf numFmtId="0" fontId="12" fillId="0" borderId="0" xfId="0" applyFont="1" applyBorder="1" applyAlignment="1">
      <alignment vertical="center"/>
    </xf>
    <xf numFmtId="0" fontId="9" fillId="0" borderId="0" xfId="0" applyFont="1" applyFill="1" applyBorder="1" applyAlignment="1">
      <alignment horizontal="left" vertical="center"/>
    </xf>
    <xf numFmtId="15" fontId="16" fillId="5" borderId="7" xfId="0" applyNumberFormat="1" applyFont="1" applyFill="1" applyBorder="1" applyAlignment="1">
      <alignment horizontal="center" vertical="center" wrapText="1"/>
    </xf>
    <xf numFmtId="0" fontId="12" fillId="8" borderId="0" xfId="2" applyFont="1" applyFill="1" applyBorder="1" applyAlignment="1">
      <alignment horizontal="center" vertical="center"/>
    </xf>
    <xf numFmtId="0" fontId="11" fillId="8" borderId="0" xfId="0" applyFont="1" applyFill="1">
      <alignment vertical="center"/>
    </xf>
    <xf numFmtId="0" fontId="12" fillId="0" borderId="7" xfId="2" applyFont="1" applyBorder="1" applyAlignment="1">
      <alignment horizontal="center" vertical="center"/>
    </xf>
    <xf numFmtId="0" fontId="11" fillId="11" borderId="0" xfId="0" applyFont="1" applyFill="1">
      <alignment vertical="center"/>
    </xf>
    <xf numFmtId="0" fontId="1" fillId="0" borderId="0" xfId="10" applyFont="1" applyBorder="1" applyProtection="1">
      <alignment horizontal="left" wrapText="1"/>
    </xf>
    <xf numFmtId="10" fontId="0" fillId="0" borderId="0" xfId="11" applyNumberFormat="1" applyFont="1" applyBorder="1" applyAlignment="1" applyProtection="1">
      <alignment horizontal="left" wrapText="1"/>
    </xf>
    <xf numFmtId="10" fontId="0" fillId="0" borderId="0" xfId="11" applyNumberFormat="1" applyFont="1" applyFill="1" applyBorder="1" applyAlignment="1" applyProtection="1">
      <alignment vertical="top"/>
    </xf>
    <xf numFmtId="10" fontId="0" fillId="0" borderId="0" xfId="11" applyNumberFormat="1" applyFont="1" applyFill="1" applyBorder="1" applyAlignment="1" applyProtection="1">
      <alignment vertical="top" wrapText="1"/>
    </xf>
    <xf numFmtId="0" fontId="1" fillId="0" borderId="0" xfId="10" applyFont="1" applyBorder="1" applyAlignment="1" applyProtection="1">
      <alignment horizontal="left"/>
    </xf>
    <xf numFmtId="167" fontId="1" fillId="0" borderId="0" xfId="10" applyNumberFormat="1" applyFont="1" applyBorder="1" applyAlignment="1" applyProtection="1">
      <alignment horizontal="left"/>
    </xf>
    <xf numFmtId="10" fontId="1" fillId="0" borderId="0" xfId="10" applyNumberFormat="1" applyFont="1" applyBorder="1" applyAlignment="1" applyProtection="1">
      <alignment horizontal="left"/>
    </xf>
    <xf numFmtId="0" fontId="1" fillId="0" borderId="0" xfId="10" quotePrefix="1" applyFont="1" applyFill="1" applyBorder="1" applyAlignment="1" applyProtection="1">
      <alignment horizontal="right" vertical="top"/>
    </xf>
    <xf numFmtId="10" fontId="0" fillId="0" borderId="0" xfId="11" applyNumberFormat="1" applyFont="1" applyBorder="1" applyAlignment="1" applyProtection="1">
      <alignment horizontal="left"/>
    </xf>
    <xf numFmtId="0" fontId="9" fillId="3" borderId="1" xfId="0" applyFont="1" applyFill="1" applyBorder="1" applyAlignment="1">
      <alignment horizontal="center" vertical="center"/>
    </xf>
    <xf numFmtId="0" fontId="9" fillId="3" borderId="7" xfId="0" applyFont="1" applyFill="1" applyBorder="1" applyAlignment="1">
      <alignment horizontal="left" vertical="center"/>
    </xf>
    <xf numFmtId="0" fontId="9" fillId="3" borderId="8" xfId="0" applyFont="1" applyFill="1" applyBorder="1" applyAlignment="1">
      <alignment horizontal="left" vertical="center"/>
    </xf>
    <xf numFmtId="0" fontId="12" fillId="0" borderId="0" xfId="0" applyFont="1">
      <alignment vertical="center"/>
    </xf>
    <xf numFmtId="0" fontId="12" fillId="0" borderId="13" xfId="0" applyFont="1" applyBorder="1">
      <alignment vertical="center"/>
    </xf>
    <xf numFmtId="0" fontId="15" fillId="0" borderId="0" xfId="10" applyFont="1" applyFill="1" applyBorder="1" applyAlignment="1" applyProtection="1">
      <alignment vertical="top"/>
    </xf>
    <xf numFmtId="167" fontId="12" fillId="0" borderId="2" xfId="11" applyNumberFormat="1" applyFont="1" applyFill="1" applyBorder="1" applyAlignment="1" applyProtection="1">
      <alignment horizontal="center" vertical="top"/>
    </xf>
    <xf numFmtId="167" fontId="12" fillId="0" borderId="1" xfId="11" applyNumberFormat="1" applyFont="1" applyFill="1" applyBorder="1" applyAlignment="1" applyProtection="1">
      <alignment horizontal="center" vertical="top"/>
    </xf>
    <xf numFmtId="10" fontId="12" fillId="0" borderId="1" xfId="11" applyNumberFormat="1" applyFont="1" applyFill="1" applyBorder="1" applyAlignment="1" applyProtection="1">
      <alignment vertical="top"/>
    </xf>
    <xf numFmtId="10" fontId="12" fillId="0" borderId="7" xfId="11" applyNumberFormat="1" applyFont="1" applyFill="1" applyBorder="1" applyAlignment="1" applyProtection="1">
      <alignment vertical="top"/>
    </xf>
    <xf numFmtId="10" fontId="12" fillId="0" borderId="9" xfId="11" applyNumberFormat="1" applyFont="1" applyFill="1" applyBorder="1" applyAlignment="1" applyProtection="1">
      <alignment vertical="top"/>
    </xf>
    <xf numFmtId="0" fontId="26" fillId="0" borderId="0" xfId="10" applyFont="1" applyFill="1" applyBorder="1" applyAlignment="1" applyProtection="1">
      <alignment horizontal="right" vertical="top"/>
    </xf>
    <xf numFmtId="10" fontId="12" fillId="0" borderId="1" xfId="11" applyNumberFormat="1" applyFont="1" applyFill="1" applyBorder="1" applyAlignment="1" applyProtection="1">
      <alignment vertical="top" wrapText="1"/>
    </xf>
    <xf numFmtId="0" fontId="0" fillId="0" borderId="0" xfId="0" applyFont="1" applyBorder="1" applyAlignment="1" applyProtection="1">
      <alignment vertical="top"/>
    </xf>
    <xf numFmtId="0" fontId="0" fillId="0" borderId="0" xfId="0" applyFont="1" applyBorder="1" applyAlignment="1" applyProtection="1">
      <alignment horizontal="left" wrapText="1"/>
    </xf>
    <xf numFmtId="0" fontId="0" fillId="0" borderId="0" xfId="0" quotePrefix="1" applyFont="1" applyFill="1" applyBorder="1" applyAlignment="1" applyProtection="1">
      <alignment horizontal="right" vertical="top"/>
    </xf>
    <xf numFmtId="0" fontId="0" fillId="0" borderId="0" xfId="0" applyFont="1" applyBorder="1" applyAlignment="1" applyProtection="1">
      <alignment horizontal="left"/>
    </xf>
    <xf numFmtId="0" fontId="29" fillId="0" borderId="0" xfId="0" applyFont="1">
      <alignment vertical="center"/>
    </xf>
    <xf numFmtId="0" fontId="12" fillId="0" borderId="0" xfId="0" applyFont="1" applyFill="1" applyBorder="1" applyAlignment="1" applyProtection="1">
      <alignment vertical="top"/>
    </xf>
    <xf numFmtId="0" fontId="12" fillId="11" borderId="0" xfId="0" applyFont="1" applyFill="1" applyBorder="1" applyAlignment="1" applyProtection="1">
      <alignment vertical="top"/>
    </xf>
    <xf numFmtId="168" fontId="12" fillId="0" borderId="0" xfId="0" applyNumberFormat="1" applyFont="1" applyFill="1" applyBorder="1" applyAlignment="1" applyProtection="1">
      <alignment vertical="top"/>
    </xf>
    <xf numFmtId="0" fontId="12" fillId="0" borderId="0" xfId="0" applyFont="1" applyFill="1" applyBorder="1" applyAlignment="1" applyProtection="1"/>
    <xf numFmtId="0" fontId="12" fillId="0" borderId="0" xfId="0" applyFont="1" applyBorder="1" applyAlignment="1" applyProtection="1">
      <alignment vertical="top"/>
    </xf>
    <xf numFmtId="0" fontId="12" fillId="0" borderId="0" xfId="0" applyFont="1" applyBorder="1" applyAlignment="1" applyProtection="1">
      <alignment horizontal="left" wrapText="1"/>
    </xf>
    <xf numFmtId="10" fontId="12" fillId="0" borderId="1" xfId="11" applyNumberFormat="1" applyFont="1" applyFill="1" applyBorder="1" applyAlignment="1" applyProtection="1">
      <alignment vertical="center"/>
    </xf>
    <xf numFmtId="167" fontId="12" fillId="0" borderId="7" xfId="11" applyNumberFormat="1" applyFont="1" applyFill="1" applyBorder="1" applyAlignment="1" applyProtection="1">
      <alignment horizontal="center" vertical="top"/>
    </xf>
    <xf numFmtId="0" fontId="27" fillId="3" borderId="14" xfId="0" applyFont="1" applyFill="1" applyBorder="1">
      <alignment vertical="center"/>
    </xf>
    <xf numFmtId="0" fontId="26" fillId="3" borderId="15" xfId="0" applyFont="1" applyFill="1" applyBorder="1" applyAlignment="1">
      <alignment horizontal="left" vertical="center"/>
    </xf>
    <xf numFmtId="10" fontId="27" fillId="3" borderId="15" xfId="11" applyNumberFormat="1" applyFont="1" applyFill="1" applyBorder="1" applyAlignment="1" applyProtection="1">
      <alignment horizontal="center" vertical="top"/>
    </xf>
    <xf numFmtId="0" fontId="1" fillId="0" borderId="11" xfId="10" applyFont="1" applyBorder="1" applyAlignment="1" applyProtection="1">
      <alignment horizontal="left"/>
    </xf>
    <xf numFmtId="167" fontId="1" fillId="0" borderId="11" xfId="10" applyNumberFormat="1" applyFont="1" applyBorder="1" applyAlignment="1" applyProtection="1">
      <alignment horizontal="left"/>
    </xf>
    <xf numFmtId="10" fontId="28" fillId="3" borderId="15" xfId="10" applyNumberFormat="1" applyFont="1" applyFill="1" applyBorder="1" applyAlignment="1" applyProtection="1">
      <alignment horizontal="left"/>
    </xf>
    <xf numFmtId="10" fontId="28" fillId="3" borderId="2" xfId="10" applyNumberFormat="1" applyFont="1" applyFill="1" applyBorder="1" applyAlignment="1" applyProtection="1">
      <alignment horizontal="left"/>
    </xf>
    <xf numFmtId="0" fontId="12" fillId="0" borderId="10" xfId="0" applyFont="1" applyBorder="1">
      <alignment vertical="center"/>
    </xf>
    <xf numFmtId="0" fontId="14" fillId="3" borderId="1" xfId="0" applyFont="1" applyFill="1" applyBorder="1" applyAlignment="1">
      <alignment horizontal="center" vertical="center"/>
    </xf>
    <xf numFmtId="0" fontId="14" fillId="3" borderId="7" xfId="0" applyFont="1" applyFill="1" applyBorder="1" applyAlignment="1">
      <alignment horizontal="center" vertical="center"/>
    </xf>
    <xf numFmtId="0" fontId="25" fillId="11" borderId="0" xfId="0" applyFont="1" applyFill="1" applyBorder="1" applyAlignment="1" applyProtection="1">
      <alignment vertical="top"/>
    </xf>
    <xf numFmtId="0" fontId="12" fillId="11" borderId="13" xfId="0" applyFont="1" applyFill="1" applyBorder="1" applyAlignment="1" applyProtection="1">
      <alignment vertical="top"/>
    </xf>
    <xf numFmtId="0" fontId="12" fillId="0" borderId="11" xfId="0" applyFont="1" applyFill="1" applyBorder="1" applyAlignment="1" applyProtection="1">
      <alignment vertical="top"/>
    </xf>
    <xf numFmtId="0" fontId="12" fillId="0" borderId="3" xfId="0" applyFont="1" applyFill="1" applyBorder="1" applyAlignment="1" applyProtection="1">
      <alignment vertical="top"/>
    </xf>
    <xf numFmtId="168" fontId="12" fillId="0" borderId="13" xfId="0" applyNumberFormat="1" applyFont="1" applyFill="1" applyBorder="1" applyAlignment="1" applyProtection="1">
      <alignment vertical="top"/>
    </xf>
    <xf numFmtId="0" fontId="12" fillId="0" borderId="13" xfId="0" applyFont="1" applyBorder="1" applyAlignment="1" applyProtection="1">
      <alignment vertical="top"/>
    </xf>
    <xf numFmtId="0" fontId="25" fillId="0" borderId="13" xfId="0" applyFont="1" applyFill="1" applyBorder="1" applyAlignment="1" applyProtection="1">
      <alignment vertical="top"/>
    </xf>
    <xf numFmtId="0" fontId="25" fillId="0" borderId="13" xfId="0" applyFont="1" applyFill="1" applyBorder="1" applyAlignment="1" applyProtection="1">
      <alignment horizontal="left" vertical="top"/>
    </xf>
    <xf numFmtId="0" fontId="12" fillId="0" borderId="12" xfId="0" applyFont="1" applyFill="1" applyBorder="1" applyAlignment="1" applyProtection="1">
      <alignment vertical="top"/>
    </xf>
    <xf numFmtId="0" fontId="25" fillId="0" borderId="1" xfId="35" applyNumberFormat="1" applyFont="1" applyFill="1" applyBorder="1" applyAlignment="1" applyProtection="1">
      <alignment horizontal="center" vertical="center" wrapText="1"/>
    </xf>
    <xf numFmtId="0" fontId="0" fillId="7" borderId="0" xfId="0" applyFill="1">
      <alignment vertical="center"/>
    </xf>
    <xf numFmtId="0" fontId="11" fillId="0" borderId="0" xfId="0" applyFont="1" applyBorder="1">
      <alignment vertical="center"/>
    </xf>
    <xf numFmtId="0" fontId="11" fillId="0" borderId="11" xfId="0" applyFont="1" applyBorder="1">
      <alignment vertical="center"/>
    </xf>
    <xf numFmtId="0" fontId="11" fillId="11" borderId="0" xfId="0" applyFont="1" applyFill="1" applyBorder="1">
      <alignment vertical="center"/>
    </xf>
    <xf numFmtId="0" fontId="12" fillId="0" borderId="5" xfId="0" applyFont="1" applyBorder="1">
      <alignment vertical="center"/>
    </xf>
    <xf numFmtId="0" fontId="12" fillId="0" borderId="0" xfId="0" applyFont="1" applyBorder="1">
      <alignment vertical="center"/>
    </xf>
    <xf numFmtId="0" fontId="11" fillId="0" borderId="3" xfId="0" applyFont="1" applyBorder="1">
      <alignment vertical="center"/>
    </xf>
    <xf numFmtId="0" fontId="11" fillId="0" borderId="10" xfId="0" applyFont="1" applyBorder="1">
      <alignment vertical="center"/>
    </xf>
    <xf numFmtId="0" fontId="11" fillId="0" borderId="10" xfId="0" applyFont="1" applyBorder="1" applyAlignment="1">
      <alignment horizontal="center" vertical="center"/>
    </xf>
    <xf numFmtId="0" fontId="11" fillId="0" borderId="4" xfId="0" applyFont="1" applyBorder="1">
      <alignment vertical="center"/>
    </xf>
    <xf numFmtId="0" fontId="11" fillId="0" borderId="10" xfId="0" applyFont="1" applyBorder="1" applyAlignment="1">
      <alignment vertical="center" wrapText="1"/>
    </xf>
    <xf numFmtId="0" fontId="11" fillId="0" borderId="0" xfId="0" applyFont="1" applyAlignment="1">
      <alignment vertical="center" wrapText="1"/>
    </xf>
    <xf numFmtId="0" fontId="11" fillId="8" borderId="0" xfId="0" applyFont="1" applyFill="1" applyBorder="1">
      <alignment vertical="center"/>
    </xf>
    <xf numFmtId="0" fontId="12" fillId="8" borderId="13" xfId="2" applyFont="1" applyFill="1" applyBorder="1" applyAlignment="1">
      <alignment horizontal="center" vertical="center"/>
    </xf>
    <xf numFmtId="0" fontId="11" fillId="11" borderId="13" xfId="0" applyFont="1" applyFill="1" applyBorder="1">
      <alignment vertical="center"/>
    </xf>
    <xf numFmtId="0" fontId="0" fillId="0" borderId="0" xfId="0" applyBorder="1" applyAlignment="1">
      <alignment vertical="center"/>
    </xf>
    <xf numFmtId="0" fontId="12" fillId="0" borderId="0" xfId="0" applyFont="1" applyBorder="1">
      <alignment vertical="center"/>
    </xf>
    <xf numFmtId="0" fontId="25" fillId="0" borderId="0" xfId="0" applyFont="1" applyFill="1" applyBorder="1" applyAlignment="1" applyProtection="1">
      <alignment vertical="top"/>
    </xf>
    <xf numFmtId="0" fontId="27" fillId="3" borderId="15" xfId="0" applyFont="1" applyFill="1" applyBorder="1">
      <alignment vertical="center"/>
    </xf>
    <xf numFmtId="0" fontId="12" fillId="11" borderId="1" xfId="0" applyFont="1" applyFill="1" applyBorder="1" applyAlignment="1" applyProtection="1">
      <alignment vertical="center" wrapText="1"/>
    </xf>
    <xf numFmtId="0" fontId="12"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vertical="center" wrapText="1"/>
    </xf>
    <xf numFmtId="0" fontId="12" fillId="0" borderId="1" xfId="0" applyFont="1" applyBorder="1" applyAlignment="1">
      <alignment horizontal="center" vertical="center"/>
    </xf>
    <xf numFmtId="0" fontId="12" fillId="0" borderId="1" xfId="12" applyNumberFormat="1" applyFont="1" applyFill="1" applyBorder="1" applyAlignment="1" applyProtection="1">
      <alignment horizontal="center" vertical="center" wrapText="1"/>
    </xf>
    <xf numFmtId="0" fontId="12" fillId="0" borderId="1" xfId="0" applyFont="1" applyBorder="1" applyAlignment="1" applyProtection="1">
      <alignment vertical="center" wrapText="1"/>
    </xf>
    <xf numFmtId="0" fontId="12" fillId="6" borderId="1" xfId="0" applyFont="1" applyFill="1" applyBorder="1" applyAlignment="1" applyProtection="1">
      <alignment vertical="center" wrapText="1"/>
    </xf>
    <xf numFmtId="0" fontId="12" fillId="6" borderId="1" xfId="0" applyNumberFormat="1" applyFont="1" applyFill="1" applyBorder="1" applyAlignment="1" applyProtection="1">
      <alignment horizontal="center" vertical="center" wrapText="1"/>
    </xf>
    <xf numFmtId="0" fontId="0" fillId="0" borderId="1" xfId="0" applyBorder="1" applyAlignment="1">
      <alignment vertical="center"/>
    </xf>
    <xf numFmtId="38" fontId="9" fillId="0" borderId="7" xfId="36" applyNumberFormat="1" applyFont="1" applyBorder="1" applyAlignment="1" applyProtection="1">
      <alignment horizontal="center" vertical="center" wrapText="1"/>
    </xf>
    <xf numFmtId="38" fontId="12" fillId="0" borderId="7" xfId="36" applyNumberFormat="1" applyFont="1" applyBorder="1" applyAlignment="1" applyProtection="1">
      <alignment horizontal="left" vertical="center" wrapText="1"/>
    </xf>
    <xf numFmtId="38" fontId="12" fillId="11" borderId="7" xfId="0" applyNumberFormat="1" applyFont="1" applyFill="1" applyBorder="1" applyAlignment="1" applyProtection="1">
      <alignment horizontal="left" vertical="center" wrapText="1"/>
    </xf>
    <xf numFmtId="38" fontId="12" fillId="6" borderId="7" xfId="0" applyNumberFormat="1" applyFont="1" applyFill="1" applyBorder="1" applyAlignment="1" applyProtection="1">
      <alignment horizontal="left" vertical="center" wrapText="1"/>
    </xf>
    <xf numFmtId="38" fontId="12" fillId="0" borderId="7" xfId="0" applyNumberFormat="1" applyFont="1" applyFill="1" applyBorder="1" applyAlignment="1" applyProtection="1">
      <alignment horizontal="left" vertical="center" wrapText="1"/>
    </xf>
    <xf numFmtId="38" fontId="12" fillId="11" borderId="7" xfId="36" applyNumberFormat="1" applyFont="1" applyFill="1" applyBorder="1" applyAlignment="1" applyProtection="1">
      <alignment horizontal="left" vertical="center" wrapText="1"/>
    </xf>
    <xf numFmtId="38" fontId="12" fillId="0" borderId="7" xfId="12" applyNumberFormat="1" applyFont="1" applyFill="1" applyBorder="1" applyAlignment="1" applyProtection="1">
      <alignment horizontal="left" vertical="center" wrapText="1"/>
    </xf>
    <xf numFmtId="38" fontId="15" fillId="0" borderId="7" xfId="12" applyNumberFormat="1" applyFont="1" applyFill="1" applyBorder="1" applyAlignment="1" applyProtection="1">
      <alignment horizontal="left" vertical="center" wrapText="1"/>
    </xf>
    <xf numFmtId="0" fontId="12" fillId="0" borderId="7" xfId="0" applyFont="1" applyFill="1" applyBorder="1" applyAlignment="1" applyProtection="1">
      <alignment horizontal="left" vertical="center" wrapText="1"/>
    </xf>
    <xf numFmtId="0" fontId="12" fillId="11" borderId="7" xfId="0" applyFont="1" applyFill="1" applyBorder="1" applyAlignment="1" applyProtection="1">
      <alignment horizontal="left" vertical="center" wrapText="1"/>
    </xf>
    <xf numFmtId="0" fontId="12" fillId="0" borderId="7" xfId="0" applyFont="1" applyBorder="1" applyAlignment="1">
      <alignment vertical="center"/>
    </xf>
    <xf numFmtId="38" fontId="12" fillId="0" borderId="7" xfId="36" applyNumberFormat="1" applyFont="1" applyFill="1" applyBorder="1" applyAlignment="1" applyProtection="1">
      <alignment horizontal="left" vertical="center" wrapText="1"/>
    </xf>
    <xf numFmtId="0" fontId="0" fillId="0" borderId="7" xfId="0" applyBorder="1" applyAlignment="1">
      <alignment vertical="center"/>
    </xf>
    <xf numFmtId="0" fontId="25" fillId="11" borderId="1" xfId="35" applyNumberFormat="1" applyFont="1" applyFill="1" applyBorder="1" applyAlignment="1" applyProtection="1">
      <alignment horizontal="center" vertical="center" wrapText="1"/>
    </xf>
    <xf numFmtId="0" fontId="12" fillId="0" borderId="1" xfId="36" applyNumberFormat="1" applyFont="1" applyBorder="1" applyAlignment="1" applyProtection="1">
      <alignment horizontal="center" vertical="center" wrapText="1"/>
    </xf>
    <xf numFmtId="38" fontId="12" fillId="0" borderId="1" xfId="0" applyNumberFormat="1" applyFont="1" applyFill="1" applyBorder="1" applyAlignment="1" applyProtection="1">
      <alignment horizontal="center" vertical="center" wrapText="1"/>
    </xf>
    <xf numFmtId="0" fontId="12" fillId="0" borderId="10" xfId="0" applyFont="1" applyBorder="1" applyAlignment="1">
      <alignment vertical="center"/>
    </xf>
    <xf numFmtId="0" fontId="0" fillId="0" borderId="10" xfId="0" applyBorder="1" applyAlignment="1">
      <alignment vertical="center"/>
    </xf>
    <xf numFmtId="0" fontId="12" fillId="0" borderId="10"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vertical="center"/>
    </xf>
    <xf numFmtId="0" fontId="0" fillId="0" borderId="11" xfId="0" applyBorder="1" applyAlignment="1">
      <alignment vertical="center"/>
    </xf>
    <xf numFmtId="0" fontId="12" fillId="0" borderId="6" xfId="0" applyFont="1" applyBorder="1" applyAlignment="1">
      <alignment horizontal="center" vertical="center"/>
    </xf>
    <xf numFmtId="0" fontId="0" fillId="0" borderId="3" xfId="0" applyBorder="1">
      <alignment vertical="center"/>
    </xf>
    <xf numFmtId="0" fontId="0" fillId="0" borderId="10" xfId="0" applyBorder="1">
      <alignment vertical="center"/>
    </xf>
    <xf numFmtId="0" fontId="0" fillId="0" borderId="13" xfId="0" applyBorder="1">
      <alignment vertical="center"/>
    </xf>
    <xf numFmtId="0" fontId="0" fillId="0" borderId="0" xfId="0" applyBorder="1">
      <alignment vertical="center"/>
    </xf>
    <xf numFmtId="0" fontId="0" fillId="0" borderId="4" xfId="0" applyBorder="1">
      <alignment vertical="center"/>
    </xf>
    <xf numFmtId="0" fontId="0" fillId="0" borderId="5" xfId="0" applyBorder="1">
      <alignment vertical="center"/>
    </xf>
    <xf numFmtId="0" fontId="25" fillId="0" borderId="13" xfId="10" applyFont="1" applyFill="1" applyBorder="1" applyAlignment="1" applyProtection="1">
      <alignment vertical="top"/>
    </xf>
    <xf numFmtId="0" fontId="15" fillId="0" borderId="13" xfId="10" applyFont="1" applyFill="1" applyBorder="1" applyAlignment="1" applyProtection="1">
      <alignment vertical="top"/>
    </xf>
    <xf numFmtId="0" fontId="1" fillId="0" borderId="12" xfId="10" applyFont="1" applyBorder="1" applyAlignment="1" applyProtection="1">
      <alignment horizontal="left"/>
    </xf>
    <xf numFmtId="10" fontId="1" fillId="0" borderId="11" xfId="10" applyNumberFormat="1" applyFont="1" applyBorder="1" applyAlignment="1" applyProtection="1">
      <alignment horizontal="left"/>
    </xf>
    <xf numFmtId="0" fontId="0" fillId="0" borderId="11" xfId="0" applyFont="1" applyBorder="1" applyAlignment="1" applyProtection="1">
      <alignment horizontal="left"/>
    </xf>
    <xf numFmtId="0" fontId="0" fillId="0" borderId="11" xfId="0" quotePrefix="1" applyFont="1" applyFill="1" applyBorder="1" applyAlignment="1" applyProtection="1">
      <alignment horizontal="right" vertical="top"/>
    </xf>
    <xf numFmtId="10" fontId="0" fillId="0" borderId="11" xfId="11" applyNumberFormat="1" applyFont="1" applyBorder="1" applyAlignment="1" applyProtection="1">
      <alignment horizontal="left"/>
    </xf>
    <xf numFmtId="0" fontId="0" fillId="0" borderId="6" xfId="0" applyBorder="1">
      <alignment vertical="center"/>
    </xf>
    <xf numFmtId="0" fontId="27" fillId="3" borderId="10" xfId="0" applyFont="1" applyFill="1" applyBorder="1">
      <alignment vertical="center"/>
    </xf>
    <xf numFmtId="0" fontId="27" fillId="3" borderId="0" xfId="0" applyFont="1" applyFill="1" applyBorder="1">
      <alignment vertical="center"/>
    </xf>
    <xf numFmtId="0" fontId="26" fillId="3" borderId="0" xfId="0" applyFont="1" applyFill="1" applyBorder="1" applyAlignment="1">
      <alignment horizontal="left" vertical="center"/>
    </xf>
    <xf numFmtId="10" fontId="27" fillId="3" borderId="0" xfId="11" applyNumberFormat="1" applyFont="1" applyFill="1" applyBorder="1" applyAlignment="1" applyProtection="1">
      <alignment horizontal="center" vertical="top"/>
    </xf>
    <xf numFmtId="10" fontId="28" fillId="3" borderId="0" xfId="10" applyNumberFormat="1" applyFont="1" applyFill="1" applyBorder="1" applyAlignment="1" applyProtection="1">
      <alignment horizontal="left"/>
    </xf>
    <xf numFmtId="10" fontId="28" fillId="3" borderId="11" xfId="10" applyNumberFormat="1" applyFont="1" applyFill="1" applyBorder="1" applyAlignment="1" applyProtection="1">
      <alignment horizontal="left"/>
    </xf>
    <xf numFmtId="10" fontId="27" fillId="3" borderId="13" xfId="11" applyNumberFormat="1" applyFont="1" applyFill="1" applyBorder="1" applyAlignment="1" applyProtection="1">
      <alignment horizontal="center" vertical="top"/>
    </xf>
    <xf numFmtId="0" fontId="32" fillId="0" borderId="0" xfId="0" applyFont="1" applyFill="1" applyBorder="1" applyAlignment="1">
      <alignment horizontal="left" vertical="center" wrapText="1"/>
    </xf>
    <xf numFmtId="0" fontId="12" fillId="0" borderId="0" xfId="2"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Border="1">
      <alignment vertical="center"/>
    </xf>
    <xf numFmtId="0" fontId="25" fillId="0" borderId="0" xfId="0" applyFont="1" applyFill="1" applyBorder="1" applyAlignment="1" applyProtection="1">
      <alignment vertical="top"/>
    </xf>
    <xf numFmtId="10" fontId="12" fillId="0" borderId="14" xfId="11" applyNumberFormat="1" applyFont="1" applyFill="1" applyBorder="1" applyAlignment="1" applyProtection="1">
      <alignment vertical="top"/>
    </xf>
    <xf numFmtId="10" fontId="12" fillId="0" borderId="2" xfId="11" applyNumberFormat="1" applyFont="1" applyFill="1" applyBorder="1" applyAlignment="1" applyProtection="1">
      <alignment vertical="top"/>
    </xf>
    <xf numFmtId="167" fontId="12" fillId="0" borderId="14" xfId="11" applyNumberFormat="1" applyFont="1" applyFill="1" applyBorder="1" applyAlignment="1" applyProtection="1">
      <alignment horizontal="center" vertical="top"/>
    </xf>
    <xf numFmtId="167" fontId="12" fillId="0" borderId="3" xfId="11" applyNumberFormat="1" applyFont="1" applyFill="1" applyBorder="1" applyAlignment="1" applyProtection="1">
      <alignment horizontal="center" vertical="top"/>
    </xf>
    <xf numFmtId="10" fontId="12" fillId="0" borderId="2" xfId="11" applyNumberFormat="1" applyFont="1" applyFill="1" applyBorder="1" applyAlignment="1" applyProtection="1">
      <alignment vertical="top" wrapText="1"/>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xf>
    <xf numFmtId="0" fontId="12" fillId="0" borderId="0" xfId="2" applyFont="1" applyBorder="1" applyAlignment="1">
      <alignment horizontal="center" vertical="center"/>
    </xf>
    <xf numFmtId="0" fontId="12" fillId="0" borderId="14" xfId="0" applyFont="1" applyFill="1" applyBorder="1" applyAlignment="1" applyProtection="1">
      <alignment vertical="center" wrapText="1"/>
    </xf>
    <xf numFmtId="0" fontId="12" fillId="0" borderId="2" xfId="0" applyFont="1" applyFill="1" applyBorder="1" applyAlignment="1" applyProtection="1">
      <alignment vertical="center" wrapText="1"/>
    </xf>
    <xf numFmtId="0" fontId="12" fillId="6" borderId="7" xfId="0" applyFont="1" applyFill="1" applyBorder="1" applyAlignment="1" applyProtection="1">
      <alignment vertical="top"/>
    </xf>
    <xf numFmtId="0" fontId="12" fillId="0" borderId="2" xfId="0" applyFont="1" applyBorder="1" applyAlignment="1" applyProtection="1">
      <alignment vertical="center" wrapText="1"/>
    </xf>
    <xf numFmtId="38" fontId="12" fillId="0" borderId="12" xfId="0" applyNumberFormat="1" applyFont="1" applyFill="1" applyBorder="1" applyAlignment="1" applyProtection="1">
      <alignment horizontal="left" vertical="center" wrapText="1"/>
    </xf>
    <xf numFmtId="38" fontId="12" fillId="0" borderId="3" xfId="0" applyNumberFormat="1" applyFont="1" applyFill="1" applyBorder="1" applyAlignment="1" applyProtection="1">
      <alignment horizontal="left" vertical="center" wrapText="1"/>
    </xf>
    <xf numFmtId="38" fontId="12" fillId="6" borderId="1" xfId="0" applyNumberFormat="1" applyFont="1" applyFill="1" applyBorder="1" applyAlignment="1" applyProtection="1">
      <alignment horizontal="left" vertical="center" wrapText="1"/>
    </xf>
    <xf numFmtId="38" fontId="12" fillId="0" borderId="3" xfId="36" applyNumberFormat="1" applyFont="1" applyBorder="1" applyAlignment="1" applyProtection="1">
      <alignment horizontal="left" vertical="center" wrapText="1"/>
    </xf>
    <xf numFmtId="38" fontId="12" fillId="0" borderId="12" xfId="36" applyNumberFormat="1" applyFont="1" applyBorder="1" applyAlignment="1" applyProtection="1">
      <alignment horizontal="left" vertical="center" wrapText="1"/>
    </xf>
    <xf numFmtId="38" fontId="12" fillId="11" borderId="3" xfId="36" applyNumberFormat="1" applyFont="1" applyFill="1" applyBorder="1" applyAlignment="1" applyProtection="1">
      <alignment horizontal="left" vertical="center" wrapText="1"/>
    </xf>
    <xf numFmtId="38" fontId="12" fillId="11" borderId="3" xfId="0" applyNumberFormat="1" applyFont="1" applyFill="1" applyBorder="1" applyAlignment="1" applyProtection="1">
      <alignment horizontal="left" vertical="center" wrapText="1"/>
    </xf>
    <xf numFmtId="38" fontId="12" fillId="11" borderId="12" xfId="0" applyNumberFormat="1" applyFont="1" applyFill="1" applyBorder="1" applyAlignment="1" applyProtection="1">
      <alignment horizontal="left" vertical="center" wrapText="1"/>
    </xf>
    <xf numFmtId="0" fontId="0" fillId="0" borderId="0" xfId="0" applyFill="1">
      <alignment vertical="center"/>
    </xf>
    <xf numFmtId="0" fontId="12" fillId="0" borderId="0" xfId="0" applyFont="1" applyFill="1" applyBorder="1">
      <alignment vertical="center"/>
    </xf>
    <xf numFmtId="0" fontId="12" fillId="0" borderId="0" xfId="0" applyFont="1" applyFill="1">
      <alignment vertical="center"/>
    </xf>
    <xf numFmtId="0" fontId="35" fillId="0" borderId="0" xfId="0" applyFont="1" applyBorder="1">
      <alignment vertical="center"/>
    </xf>
    <xf numFmtId="0" fontId="35" fillId="0" borderId="0" xfId="0" applyFont="1" applyFill="1" applyBorder="1">
      <alignment vertical="center"/>
    </xf>
    <xf numFmtId="0" fontId="12" fillId="0" borderId="7" xfId="36" applyNumberFormat="1" applyFont="1" applyBorder="1" applyAlignment="1" applyProtection="1">
      <alignment horizontal="center" vertical="center" wrapText="1"/>
    </xf>
    <xf numFmtId="0" fontId="9" fillId="0" borderId="13" xfId="0" applyFont="1" applyFill="1" applyBorder="1" applyAlignment="1">
      <alignment horizontal="left" vertical="center"/>
    </xf>
    <xf numFmtId="0" fontId="0" fillId="0" borderId="13" xfId="0" applyFill="1" applyBorder="1">
      <alignment vertical="center"/>
    </xf>
    <xf numFmtId="0" fontId="0" fillId="0" borderId="0" xfId="0" applyFill="1" applyBorder="1">
      <alignment vertical="center"/>
    </xf>
    <xf numFmtId="0" fontId="12" fillId="19" borderId="1" xfId="0" applyNumberFormat="1" applyFont="1" applyFill="1" applyBorder="1" applyAlignment="1" applyProtection="1">
      <alignment horizontal="center" vertical="center" wrapText="1"/>
    </xf>
    <xf numFmtId="0" fontId="30" fillId="0" borderId="0" xfId="0" applyFont="1" applyFill="1" applyBorder="1" applyAlignment="1">
      <alignment horizontal="left" vertical="center"/>
    </xf>
    <xf numFmtId="0" fontId="9" fillId="18" borderId="7" xfId="0" applyFont="1" applyFill="1" applyBorder="1" applyAlignment="1">
      <alignment horizontal="left" vertical="center"/>
    </xf>
    <xf numFmtId="0" fontId="9" fillId="18" borderId="8" xfId="0" applyFont="1" applyFill="1" applyBorder="1" applyAlignment="1">
      <alignment horizontal="left" vertical="center"/>
    </xf>
    <xf numFmtId="0" fontId="9" fillId="18" borderId="9" xfId="0" applyFont="1" applyFill="1" applyBorder="1" applyAlignment="1">
      <alignment horizontal="left" vertical="center"/>
    </xf>
    <xf numFmtId="0" fontId="33" fillId="21" borderId="8" xfId="0" applyFont="1" applyFill="1" applyBorder="1" applyAlignment="1">
      <alignment horizontal="left" vertical="center"/>
    </xf>
    <xf numFmtId="0" fontId="33" fillId="21" borderId="9" xfId="0" applyFont="1" applyFill="1" applyBorder="1" applyAlignment="1">
      <alignment horizontal="left" vertical="center"/>
    </xf>
    <xf numFmtId="0" fontId="9" fillId="18" borderId="6" xfId="0" applyFont="1" applyFill="1" applyBorder="1" applyAlignment="1">
      <alignment horizontal="left" vertical="center"/>
    </xf>
    <xf numFmtId="0" fontId="12" fillId="0" borderId="11" xfId="0" applyFont="1" applyBorder="1" applyAlignment="1">
      <alignment horizontal="center" vertical="center"/>
    </xf>
    <xf numFmtId="0" fontId="12" fillId="0" borderId="0" xfId="0" applyFont="1" applyBorder="1" applyAlignment="1">
      <alignment horizontal="center" vertical="center"/>
    </xf>
    <xf numFmtId="0" fontId="14" fillId="0" borderId="7" xfId="0" applyFont="1" applyBorder="1">
      <alignment vertical="center"/>
    </xf>
    <xf numFmtId="0" fontId="14" fillId="0" borderId="8" xfId="0" applyFont="1" applyBorder="1">
      <alignment vertical="center"/>
    </xf>
    <xf numFmtId="0" fontId="12" fillId="0" borderId="13" xfId="0" applyFont="1" applyFill="1" applyBorder="1" applyAlignment="1" applyProtection="1">
      <alignment vertical="top"/>
    </xf>
    <xf numFmtId="0" fontId="12" fillId="0" borderId="0" xfId="0" applyFont="1" applyFill="1" applyBorder="1" applyAlignment="1" applyProtection="1">
      <alignment vertical="top"/>
    </xf>
    <xf numFmtId="0" fontId="33" fillId="0" borderId="0" xfId="0" applyFont="1" applyFill="1" applyBorder="1" applyAlignment="1">
      <alignment horizontal="left" vertical="center"/>
    </xf>
    <xf numFmtId="0" fontId="12" fillId="0" borderId="1" xfId="0" quotePrefix="1" applyNumberFormat="1" applyFont="1" applyFill="1" applyBorder="1" applyAlignment="1" applyProtection="1">
      <alignment horizontal="center" vertical="center" wrapText="1"/>
    </xf>
    <xf numFmtId="0" fontId="12" fillId="0" borderId="1" xfId="36" quotePrefix="1" applyNumberFormat="1" applyFont="1" applyBorder="1" applyAlignment="1" applyProtection="1">
      <alignment horizontal="center" vertical="center" wrapText="1"/>
    </xf>
    <xf numFmtId="0" fontId="12" fillId="19" borderId="1" xfId="12" applyNumberFormat="1" applyFont="1" applyFill="1" applyBorder="1" applyAlignment="1" applyProtection="1">
      <alignment horizontal="center" vertical="center" wrapText="1"/>
    </xf>
    <xf numFmtId="0" fontId="12" fillId="0" borderId="1" xfId="12" quotePrefix="1" applyNumberFormat="1" applyFont="1" applyFill="1" applyBorder="1" applyAlignment="1" applyProtection="1">
      <alignment horizontal="center" vertical="center" wrapText="1"/>
    </xf>
    <xf numFmtId="0" fontId="12" fillId="19" borderId="1" xfId="0" applyFont="1" applyFill="1" applyBorder="1" applyAlignment="1">
      <alignment horizontal="center" vertical="center"/>
    </xf>
    <xf numFmtId="0" fontId="12" fillId="19" borderId="14" xfId="0" applyNumberFormat="1" applyFont="1" applyFill="1" applyBorder="1" applyAlignment="1" applyProtection="1">
      <alignment horizontal="center" vertical="center" wrapText="1"/>
    </xf>
    <xf numFmtId="0" fontId="12" fillId="19" borderId="15" xfId="0" applyNumberFormat="1" applyFont="1" applyFill="1" applyBorder="1" applyAlignment="1" applyProtection="1">
      <alignment horizontal="center" vertical="center" wrapText="1"/>
    </xf>
    <xf numFmtId="0" fontId="12" fillId="19" borderId="2" xfId="0" applyNumberFormat="1" applyFont="1" applyFill="1" applyBorder="1" applyAlignment="1" applyProtection="1">
      <alignment horizontal="center" vertical="center" wrapText="1"/>
    </xf>
    <xf numFmtId="10" fontId="36" fillId="11" borderId="1" xfId="11" applyNumberFormat="1" applyFont="1" applyFill="1" applyBorder="1" applyAlignment="1" applyProtection="1">
      <alignment horizontal="center" vertical="center" wrapText="1"/>
    </xf>
    <xf numFmtId="10" fontId="36" fillId="11" borderId="1" xfId="11" applyNumberFormat="1" applyFont="1" applyFill="1" applyBorder="1" applyAlignment="1" applyProtection="1">
      <alignment horizontal="center" vertical="center"/>
    </xf>
    <xf numFmtId="10" fontId="28" fillId="0" borderId="0" xfId="10" applyNumberFormat="1" applyFont="1" applyFill="1" applyBorder="1" applyAlignment="1" applyProtection="1">
      <alignment horizontal="left"/>
    </xf>
    <xf numFmtId="0" fontId="27" fillId="3" borderId="3" xfId="0" applyFont="1" applyFill="1" applyBorder="1">
      <alignment vertical="center"/>
    </xf>
    <xf numFmtId="0" fontId="27" fillId="3" borderId="13" xfId="0" applyFont="1" applyFill="1" applyBorder="1">
      <alignment vertical="center"/>
    </xf>
    <xf numFmtId="0" fontId="26" fillId="3" borderId="13" xfId="0" applyFont="1" applyFill="1" applyBorder="1" applyAlignment="1">
      <alignment horizontal="left" vertical="center"/>
    </xf>
    <xf numFmtId="0" fontId="27" fillId="0" borderId="0" xfId="0" applyFont="1" applyFill="1" applyBorder="1">
      <alignment vertical="center"/>
    </xf>
    <xf numFmtId="0" fontId="12" fillId="0" borderId="13" xfId="0" applyFont="1" applyFill="1" applyBorder="1">
      <alignment vertical="center"/>
    </xf>
    <xf numFmtId="0" fontId="26" fillId="0" borderId="0" xfId="0" applyFont="1" applyFill="1" applyBorder="1" applyAlignment="1">
      <alignment horizontal="left" vertical="center"/>
    </xf>
    <xf numFmtId="10" fontId="27" fillId="0" borderId="0" xfId="11" applyNumberFormat="1" applyFont="1" applyFill="1" applyBorder="1" applyAlignment="1" applyProtection="1">
      <alignment horizontal="center" vertical="top"/>
    </xf>
    <xf numFmtId="0" fontId="29" fillId="0" borderId="0" xfId="0" applyFont="1" applyFill="1">
      <alignment vertical="center"/>
    </xf>
    <xf numFmtId="0" fontId="1" fillId="0" borderId="0" xfId="10" applyFont="1" applyFill="1" applyBorder="1" applyAlignment="1" applyProtection="1">
      <alignment horizontal="left"/>
    </xf>
    <xf numFmtId="167" fontId="1" fillId="0" borderId="0" xfId="10" applyNumberFormat="1" applyFont="1" applyFill="1" applyBorder="1" applyAlignment="1" applyProtection="1">
      <alignment horizontal="left"/>
    </xf>
    <xf numFmtId="10" fontId="28" fillId="3" borderId="10" xfId="10" applyNumberFormat="1" applyFont="1" applyFill="1" applyBorder="1" applyAlignment="1" applyProtection="1">
      <alignment horizontal="left"/>
    </xf>
    <xf numFmtId="0" fontId="1" fillId="0" borderId="10" xfId="10" applyFont="1" applyBorder="1" applyAlignment="1" applyProtection="1">
      <alignment horizontal="left"/>
    </xf>
    <xf numFmtId="167" fontId="1" fillId="0" borderId="10" xfId="10" applyNumberFormat="1" applyFont="1" applyBorder="1" applyAlignment="1" applyProtection="1">
      <alignment horizontal="left"/>
    </xf>
    <xf numFmtId="10" fontId="1" fillId="0" borderId="10" xfId="10" applyNumberFormat="1" applyFont="1" applyBorder="1" applyAlignment="1" applyProtection="1">
      <alignment horizontal="left"/>
    </xf>
    <xf numFmtId="10" fontId="12" fillId="19" borderId="2" xfId="11" applyNumberFormat="1" applyFont="1" applyFill="1" applyBorder="1" applyAlignment="1" applyProtection="1">
      <alignment vertical="top"/>
    </xf>
    <xf numFmtId="10" fontId="12" fillId="19" borderId="14" xfId="11" applyNumberFormat="1" applyFont="1" applyFill="1" applyBorder="1" applyAlignment="1" applyProtection="1">
      <alignment vertical="top"/>
    </xf>
    <xf numFmtId="10" fontId="12" fillId="19" borderId="15" xfId="11" applyNumberFormat="1" applyFont="1" applyFill="1" applyBorder="1" applyAlignment="1" applyProtection="1">
      <alignment vertical="top"/>
    </xf>
    <xf numFmtId="167" fontId="12" fillId="0" borderId="12" xfId="11" applyNumberFormat="1" applyFont="1" applyFill="1" applyBorder="1" applyAlignment="1" applyProtection="1">
      <alignment horizontal="center" vertical="top"/>
    </xf>
    <xf numFmtId="10" fontId="12" fillId="19" borderId="14" xfId="11" applyNumberFormat="1" applyFont="1" applyFill="1" applyBorder="1" applyAlignment="1" applyProtection="1">
      <alignment vertical="top" wrapText="1"/>
    </xf>
    <xf numFmtId="10" fontId="12" fillId="19" borderId="2" xfId="11" applyNumberFormat="1" applyFont="1" applyFill="1" applyBorder="1" applyAlignment="1" applyProtection="1">
      <alignment vertical="top" wrapText="1"/>
    </xf>
    <xf numFmtId="0" fontId="11" fillId="0" borderId="0" xfId="0" applyFont="1" applyProtection="1">
      <alignment vertical="center"/>
    </xf>
    <xf numFmtId="0" fontId="12" fillId="0" borderId="7" xfId="2" applyFont="1" applyBorder="1" applyAlignment="1" applyProtection="1">
      <alignment horizontal="center" vertical="center"/>
    </xf>
    <xf numFmtId="0" fontId="11" fillId="0" borderId="13" xfId="0" applyFont="1" applyBorder="1" applyProtection="1">
      <alignment vertical="center"/>
    </xf>
    <xf numFmtId="0" fontId="11" fillId="0" borderId="0" xfId="0" applyFont="1" applyBorder="1" applyProtection="1">
      <alignment vertical="center"/>
    </xf>
    <xf numFmtId="0" fontId="12" fillId="0" borderId="0" xfId="0" applyFont="1" applyBorder="1" applyAlignment="1" applyProtection="1">
      <alignment horizontal="center" vertical="center"/>
    </xf>
    <xf numFmtId="0" fontId="32" fillId="0" borderId="13" xfId="0" applyFont="1" applyFill="1" applyBorder="1" applyAlignment="1" applyProtection="1">
      <alignment horizontal="left" vertical="center" wrapText="1"/>
    </xf>
    <xf numFmtId="166" fontId="12" fillId="19" borderId="7" xfId="0" applyNumberFormat="1" applyFont="1" applyFill="1" applyBorder="1" applyProtection="1">
      <alignment vertical="center"/>
    </xf>
    <xf numFmtId="166" fontId="12" fillId="19" borderId="8" xfId="0" applyNumberFormat="1" applyFont="1" applyFill="1" applyBorder="1" applyProtection="1">
      <alignment vertical="center"/>
    </xf>
    <xf numFmtId="0" fontId="11" fillId="0" borderId="0" xfId="0" applyFont="1" applyFill="1" applyProtection="1">
      <alignment vertical="center"/>
    </xf>
    <xf numFmtId="0" fontId="11" fillId="8" borderId="0" xfId="0" applyFont="1" applyFill="1" applyProtection="1">
      <alignment vertical="center"/>
    </xf>
    <xf numFmtId="0" fontId="11" fillId="11" borderId="0" xfId="0" applyFont="1" applyFill="1" applyProtection="1">
      <alignment vertical="center"/>
    </xf>
    <xf numFmtId="0" fontId="9" fillId="11" borderId="13" xfId="0" applyFont="1" applyFill="1" applyBorder="1" applyAlignment="1" applyProtection="1">
      <alignment horizontal="center" vertical="center"/>
    </xf>
    <xf numFmtId="0" fontId="9" fillId="11" borderId="0" xfId="0" applyFont="1" applyFill="1" applyBorder="1" applyAlignment="1" applyProtection="1">
      <alignment horizontal="center" vertical="center" wrapText="1"/>
    </xf>
    <xf numFmtId="0" fontId="12" fillId="19" borderId="13" xfId="0" applyFont="1" applyFill="1" applyBorder="1" applyProtection="1">
      <alignment vertical="center"/>
    </xf>
    <xf numFmtId="0" fontId="11" fillId="0" borderId="0" xfId="0" applyFont="1" applyAlignment="1" applyProtection="1">
      <alignment vertical="center" wrapText="1"/>
    </xf>
    <xf numFmtId="0" fontId="11" fillId="0" borderId="0" xfId="0" applyFont="1" applyAlignment="1" applyProtection="1">
      <alignment horizontal="center" vertical="center"/>
    </xf>
    <xf numFmtId="0" fontId="11" fillId="0" borderId="0" xfId="0" applyFont="1" applyProtection="1">
      <alignment vertical="center"/>
    </xf>
    <xf numFmtId="0" fontId="11" fillId="0" borderId="0" xfId="0" applyFont="1" applyBorder="1">
      <alignment vertical="center"/>
    </xf>
    <xf numFmtId="0" fontId="11" fillId="0" borderId="13" xfId="0" applyFont="1" applyBorder="1">
      <alignment vertical="center"/>
    </xf>
    <xf numFmtId="166" fontId="11" fillId="0" borderId="0" xfId="0" applyNumberFormat="1" applyFont="1" applyBorder="1">
      <alignment vertical="center"/>
    </xf>
    <xf numFmtId="166" fontId="11" fillId="0" borderId="0" xfId="0" applyNumberFormat="1" applyFont="1">
      <alignment vertical="center"/>
    </xf>
    <xf numFmtId="166" fontId="11" fillId="0" borderId="0" xfId="0" applyNumberFormat="1" applyFont="1" applyProtection="1">
      <alignment vertical="center"/>
    </xf>
    <xf numFmtId="170" fontId="9" fillId="11" borderId="1" xfId="0" applyNumberFormat="1" applyFont="1" applyFill="1" applyBorder="1" applyAlignment="1">
      <alignment horizontal="right" vertical="center"/>
    </xf>
    <xf numFmtId="2" fontId="12" fillId="0" borderId="0" xfId="0" applyNumberFormat="1" applyFont="1" applyBorder="1" applyProtection="1">
      <alignment vertical="center"/>
    </xf>
    <xf numFmtId="2" fontId="12" fillId="0" borderId="5" xfId="0" applyNumberFormat="1" applyFont="1" applyBorder="1" applyProtection="1">
      <alignment vertical="center"/>
    </xf>
    <xf numFmtId="2" fontId="12" fillId="0" borderId="0" xfId="0" applyNumberFormat="1" applyFont="1" applyBorder="1" applyAlignment="1" applyProtection="1">
      <alignment horizontal="center" vertical="center"/>
    </xf>
    <xf numFmtId="2" fontId="9" fillId="19" borderId="3" xfId="0" applyNumberFormat="1" applyFont="1" applyFill="1" applyBorder="1" applyAlignment="1" applyProtection="1">
      <alignment horizontal="left" vertical="center"/>
    </xf>
    <xf numFmtId="2" fontId="9" fillId="19" borderId="10" xfId="0" applyNumberFormat="1" applyFont="1" applyFill="1" applyBorder="1" applyAlignment="1" applyProtection="1">
      <alignment horizontal="left" vertical="center"/>
    </xf>
    <xf numFmtId="2" fontId="12" fillId="19" borderId="13" xfId="0" applyNumberFormat="1" applyFont="1" applyFill="1" applyBorder="1" applyProtection="1">
      <alignment vertical="center"/>
    </xf>
    <xf numFmtId="2" fontId="12" fillId="19" borderId="0" xfId="0" applyNumberFormat="1" applyFont="1" applyFill="1" applyBorder="1" applyProtection="1">
      <alignment vertical="center"/>
    </xf>
    <xf numFmtId="2" fontId="9" fillId="19" borderId="13" xfId="0" applyNumberFormat="1" applyFont="1" applyFill="1" applyBorder="1" applyAlignment="1" applyProtection="1">
      <alignment horizontal="left" vertical="center"/>
    </xf>
    <xf numFmtId="2" fontId="9" fillId="19" borderId="0" xfId="0" applyNumberFormat="1" applyFont="1" applyFill="1" applyBorder="1" applyAlignment="1" applyProtection="1">
      <alignment horizontal="left" vertical="center"/>
    </xf>
    <xf numFmtId="2" fontId="12" fillId="0" borderId="13" xfId="0" applyNumberFormat="1" applyFont="1" applyBorder="1" applyProtection="1">
      <alignment vertical="center"/>
    </xf>
    <xf numFmtId="171" fontId="12" fillId="0" borderId="5" xfId="0" applyNumberFormat="1" applyFont="1" applyBorder="1" applyProtection="1">
      <alignment vertical="center"/>
    </xf>
    <xf numFmtId="171" fontId="9" fillId="19" borderId="4" xfId="0" applyNumberFormat="1" applyFont="1" applyFill="1" applyBorder="1" applyAlignment="1" applyProtection="1">
      <alignment horizontal="left" vertical="center"/>
    </xf>
    <xf numFmtId="171" fontId="9" fillId="19" borderId="5" xfId="0" applyNumberFormat="1" applyFont="1" applyFill="1" applyBorder="1" applyAlignment="1" applyProtection="1">
      <alignment horizontal="left" vertical="center"/>
    </xf>
    <xf numFmtId="171" fontId="12" fillId="0" borderId="0" xfId="0" applyNumberFormat="1" applyFont="1" applyBorder="1" applyAlignment="1" applyProtection="1">
      <alignment horizontal="left" vertical="center"/>
    </xf>
    <xf numFmtId="171" fontId="12" fillId="0" borderId="5" xfId="0" applyNumberFormat="1" applyFont="1" applyBorder="1" applyAlignment="1" applyProtection="1">
      <alignment horizontal="left" vertical="center"/>
    </xf>
    <xf numFmtId="171" fontId="12" fillId="0" borderId="0" xfId="0" applyNumberFormat="1" applyFont="1" applyBorder="1" applyAlignment="1" applyProtection="1">
      <alignment vertical="center"/>
    </xf>
    <xf numFmtId="171" fontId="9" fillId="0" borderId="0" xfId="7" applyNumberFormat="1" applyFont="1" applyBorder="1" applyAlignment="1" applyProtection="1">
      <alignment horizontal="left" vertical="center"/>
    </xf>
    <xf numFmtId="171" fontId="12" fillId="0" borderId="0" xfId="0" applyNumberFormat="1" applyFont="1" applyBorder="1" applyAlignment="1" applyProtection="1">
      <alignment horizontal="center" vertical="center"/>
    </xf>
    <xf numFmtId="171" fontId="12" fillId="0" borderId="4" xfId="0" applyNumberFormat="1" applyFont="1" applyBorder="1" applyProtection="1">
      <alignment vertical="center"/>
    </xf>
    <xf numFmtId="171" fontId="12" fillId="0" borderId="0" xfId="0" applyNumberFormat="1" applyFont="1" applyBorder="1" applyAlignment="1" applyProtection="1">
      <alignment vertical="center" wrapText="1"/>
    </xf>
    <xf numFmtId="171" fontId="12" fillId="0" borderId="5" xfId="0" applyNumberFormat="1" applyFont="1" applyBorder="1" applyAlignment="1" applyProtection="1">
      <alignment vertical="center" wrapText="1"/>
    </xf>
    <xf numFmtId="171" fontId="9" fillId="0" borderId="0" xfId="0" applyNumberFormat="1" applyFont="1" applyFill="1" applyBorder="1" applyAlignment="1" applyProtection="1">
      <alignment horizontal="left" vertical="center"/>
    </xf>
    <xf numFmtId="171" fontId="9" fillId="0" borderId="4" xfId="0" applyNumberFormat="1" applyFont="1" applyBorder="1" applyAlignment="1" applyProtection="1">
      <alignment horizontal="left" vertical="center"/>
    </xf>
    <xf numFmtId="171" fontId="15" fillId="0" borderId="0" xfId="9" applyNumberFormat="1" applyFont="1" applyFill="1" applyBorder="1" applyAlignment="1" applyProtection="1">
      <alignment vertical="center"/>
    </xf>
    <xf numFmtId="171" fontId="12" fillId="0" borderId="10" xfId="0" applyNumberFormat="1" applyFont="1" applyBorder="1" applyProtection="1">
      <alignment vertical="center"/>
    </xf>
    <xf numFmtId="171" fontId="32" fillId="0" borderId="0" xfId="0" applyNumberFormat="1" applyFont="1" applyFill="1" applyBorder="1" applyAlignment="1" applyProtection="1">
      <alignment horizontal="left" vertical="center" wrapText="1"/>
    </xf>
    <xf numFmtId="171" fontId="32" fillId="0" borderId="5" xfId="0" applyNumberFormat="1" applyFont="1" applyFill="1" applyBorder="1" applyAlignment="1" applyProtection="1">
      <alignment horizontal="left" vertical="center" wrapText="1"/>
    </xf>
    <xf numFmtId="171" fontId="11" fillId="0" borderId="13" xfId="0" applyNumberFormat="1" applyFont="1" applyBorder="1">
      <alignment vertical="center"/>
    </xf>
    <xf numFmtId="171" fontId="11" fillId="0" borderId="0" xfId="0" applyNumberFormat="1" applyFont="1" applyBorder="1">
      <alignment vertical="center"/>
    </xf>
    <xf numFmtId="171" fontId="9" fillId="0" borderId="5" xfId="0" applyNumberFormat="1" applyFont="1" applyBorder="1" applyAlignment="1">
      <alignment horizontal="left" vertical="center"/>
    </xf>
    <xf numFmtId="171" fontId="12" fillId="0" borderId="0" xfId="0" applyNumberFormat="1" applyFont="1" applyBorder="1" applyAlignment="1">
      <alignment horizontal="left" vertical="center"/>
    </xf>
    <xf numFmtId="171" fontId="12" fillId="0" borderId="5" xfId="0" applyNumberFormat="1" applyFont="1" applyBorder="1" applyAlignment="1">
      <alignment horizontal="left" vertical="center"/>
    </xf>
    <xf numFmtId="171" fontId="11" fillId="0" borderId="5" xfId="0" applyNumberFormat="1" applyFont="1" applyBorder="1">
      <alignment vertical="center"/>
    </xf>
    <xf numFmtId="171" fontId="13" fillId="0" borderId="0" xfId="0" applyNumberFormat="1" applyFont="1" applyBorder="1" applyAlignment="1">
      <alignment horizontal="left" vertical="center"/>
    </xf>
    <xf numFmtId="171" fontId="12" fillId="0" borderId="0" xfId="0" applyNumberFormat="1" applyFont="1" applyBorder="1" applyAlignment="1">
      <alignment horizontal="left" vertical="center" wrapText="1"/>
    </xf>
    <xf numFmtId="171" fontId="12" fillId="0" borderId="0" xfId="0" applyNumberFormat="1" applyFont="1" applyBorder="1" applyAlignment="1">
      <alignment vertical="center"/>
    </xf>
    <xf numFmtId="171" fontId="9" fillId="0" borderId="0" xfId="7" applyNumberFormat="1" applyFont="1" applyBorder="1" applyAlignment="1">
      <alignment horizontal="left" vertical="center"/>
    </xf>
    <xf numFmtId="171" fontId="11" fillId="0" borderId="0" xfId="0" applyNumberFormat="1" applyFont="1" applyBorder="1" applyAlignment="1">
      <alignment horizontal="center" vertical="center"/>
    </xf>
    <xf numFmtId="171" fontId="5" fillId="0" borderId="0" xfId="0" applyNumberFormat="1" applyFont="1" applyBorder="1" applyAlignment="1">
      <alignment horizontal="left" vertical="center"/>
    </xf>
    <xf numFmtId="171" fontId="12" fillId="0" borderId="0" xfId="0" applyNumberFormat="1" applyFont="1" applyBorder="1" applyAlignment="1">
      <alignment vertical="center" wrapText="1"/>
    </xf>
    <xf numFmtId="171" fontId="12" fillId="0" borderId="5" xfId="0" applyNumberFormat="1" applyFont="1" applyBorder="1" applyAlignment="1">
      <alignment vertical="center" wrapText="1"/>
    </xf>
    <xf numFmtId="171" fontId="12" fillId="0" borderId="5" xfId="0" applyNumberFormat="1" applyFont="1" applyBorder="1" applyAlignment="1">
      <alignment horizontal="left" vertical="center" wrapText="1"/>
    </xf>
    <xf numFmtId="171" fontId="15" fillId="0" borderId="0" xfId="9" applyNumberFormat="1" applyFont="1" applyFill="1" applyBorder="1" applyAlignment="1" applyProtection="1">
      <alignment vertical="center"/>
      <protection locked="0"/>
    </xf>
    <xf numFmtId="171" fontId="9" fillId="0" borderId="0" xfId="0" applyNumberFormat="1" applyFont="1" applyFill="1" applyBorder="1" applyAlignment="1">
      <alignment horizontal="left" vertical="center"/>
    </xf>
    <xf numFmtId="171" fontId="5" fillId="0" borderId="10" xfId="0" applyNumberFormat="1" applyFont="1" applyBorder="1" applyAlignment="1">
      <alignment horizontal="lef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3" fillId="0" borderId="0" xfId="0" applyNumberFormat="1" applyFont="1" applyBorder="1" applyAlignment="1" applyProtection="1">
      <alignment horizontal="left" vertical="center"/>
    </xf>
    <xf numFmtId="171" fontId="11" fillId="0" borderId="0" xfId="0" applyNumberFormat="1" applyFont="1" applyBorder="1" applyAlignment="1" applyProtection="1">
      <alignment horizontal="center" vertical="center"/>
    </xf>
    <xf numFmtId="171" fontId="5" fillId="0" borderId="0" xfId="0" applyNumberFormat="1" applyFont="1" applyBorder="1" applyAlignment="1" applyProtection="1">
      <alignment horizontal="left" vertical="center"/>
    </xf>
    <xf numFmtId="171" fontId="11" fillId="0" borderId="13" xfId="0" applyNumberFormat="1" applyFont="1" applyBorder="1" applyProtection="1">
      <alignment vertical="center"/>
    </xf>
    <xf numFmtId="0" fontId="1" fillId="0" borderId="13" xfId="10" applyFont="1" applyBorder="1" applyAlignment="1" applyProtection="1">
      <alignment horizontal="left"/>
    </xf>
    <xf numFmtId="0" fontId="1" fillId="0" borderId="0" xfId="10" applyFont="1" applyBorder="1" applyAlignment="1" applyProtection="1">
      <alignment horizontal="left"/>
    </xf>
    <xf numFmtId="0" fontId="15" fillId="0" borderId="1" xfId="10" applyFont="1" applyFill="1" applyBorder="1" applyAlignment="1" applyProtection="1">
      <alignment vertical="top"/>
    </xf>
    <xf numFmtId="0" fontId="15" fillId="0" borderId="2" xfId="10" applyFont="1" applyFill="1" applyBorder="1" applyAlignment="1" applyProtection="1">
      <alignment vertical="top"/>
    </xf>
    <xf numFmtId="0" fontId="15" fillId="0" borderId="1" xfId="10" applyFont="1" applyFill="1" applyBorder="1" applyAlignment="1" applyProtection="1">
      <alignment vertical="center"/>
    </xf>
    <xf numFmtId="0" fontId="15" fillId="0" borderId="14" xfId="10" applyFont="1" applyFill="1" applyBorder="1" applyAlignment="1" applyProtection="1">
      <alignment vertical="top"/>
    </xf>
    <xf numFmtId="167" fontId="12" fillId="0" borderId="15" xfId="11" applyNumberFormat="1" applyFont="1" applyFill="1" applyBorder="1" applyAlignment="1" applyProtection="1">
      <alignment horizontal="center" vertical="top"/>
    </xf>
    <xf numFmtId="167" fontId="1" fillId="0" borderId="5" xfId="10" applyNumberFormat="1" applyFont="1" applyBorder="1" applyAlignment="1" applyProtection="1">
      <alignment horizontal="left"/>
    </xf>
    <xf numFmtId="167" fontId="1" fillId="0" borderId="6" xfId="10" applyNumberFormat="1" applyFont="1" applyBorder="1" applyAlignment="1" applyProtection="1">
      <alignment horizontal="left"/>
    </xf>
    <xf numFmtId="167" fontId="12" fillId="0" borderId="2" xfId="11" applyNumberFormat="1" applyFont="1" applyFill="1" applyBorder="1" applyAlignment="1" applyProtection="1">
      <alignment horizontal="center" vertical="center"/>
    </xf>
    <xf numFmtId="167" fontId="12" fillId="0" borderId="12" xfId="11" applyNumberFormat="1" applyFont="1" applyFill="1" applyBorder="1" applyAlignment="1" applyProtection="1">
      <alignment horizontal="center" vertical="center"/>
    </xf>
    <xf numFmtId="171" fontId="12" fillId="0" borderId="0" xfId="0" applyNumberFormat="1" applyFont="1" applyBorder="1" applyProtection="1">
      <alignment vertical="center"/>
    </xf>
    <xf numFmtId="171" fontId="32" fillId="20" borderId="7" xfId="0" applyNumberFormat="1" applyFont="1" applyFill="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32" fillId="20" borderId="9" xfId="0" applyNumberFormat="1" applyFont="1" applyFill="1" applyBorder="1" applyAlignment="1" applyProtection="1">
      <alignment horizontal="left" vertical="center" wrapText="1"/>
    </xf>
    <xf numFmtId="171" fontId="9" fillId="0" borderId="11" xfId="0" applyNumberFormat="1" applyFont="1" applyBorder="1" applyAlignment="1" applyProtection="1">
      <alignment horizontal="left" vertical="center"/>
    </xf>
    <xf numFmtId="171" fontId="12" fillId="0" borderId="0" xfId="0" applyNumberFormat="1" applyFont="1" applyBorder="1" applyAlignment="1" applyProtection="1">
      <alignment horizontal="left" vertical="center" wrapText="1"/>
    </xf>
    <xf numFmtId="171" fontId="12" fillId="0" borderId="5" xfId="0" applyNumberFormat="1" applyFont="1" applyBorder="1" applyAlignment="1" applyProtection="1">
      <alignment horizontal="left" vertical="center" wrapText="1"/>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12" fillId="19" borderId="6" xfId="0" applyNumberFormat="1" applyFont="1" applyFill="1" applyBorder="1" applyProtection="1">
      <alignment vertical="center"/>
    </xf>
    <xf numFmtId="171" fontId="11" fillId="0" borderId="12" xfId="0" applyNumberFormat="1" applyFont="1" applyBorder="1" applyProtection="1">
      <alignment vertical="center"/>
    </xf>
    <xf numFmtId="171" fontId="11" fillId="0" borderId="3" xfId="0" applyNumberFormat="1" applyFont="1" applyBorder="1" applyProtection="1">
      <alignment vertical="center"/>
    </xf>
    <xf numFmtId="171" fontId="11" fillId="0" borderId="10" xfId="0" applyNumberFormat="1" applyFont="1" applyBorder="1" applyProtection="1">
      <alignment vertical="center"/>
    </xf>
    <xf numFmtId="171" fontId="11" fillId="0" borderId="4" xfId="0" applyNumberFormat="1" applyFont="1" applyBorder="1" applyProtection="1">
      <alignment vertical="center"/>
    </xf>
    <xf numFmtId="171" fontId="0" fillId="22" borderId="13" xfId="0" applyNumberFormat="1" applyFill="1" applyBorder="1" applyAlignment="1" applyProtection="1">
      <alignment vertical="center"/>
    </xf>
    <xf numFmtId="171" fontId="0" fillId="22" borderId="5" xfId="0" applyNumberFormat="1" applyFill="1" applyBorder="1" applyAlignment="1" applyProtection="1">
      <alignment vertical="center"/>
    </xf>
    <xf numFmtId="171" fontId="0" fillId="24" borderId="7" xfId="0" applyNumberFormat="1" applyFill="1" applyBorder="1" applyAlignment="1" applyProtection="1">
      <alignment vertical="center"/>
    </xf>
    <xf numFmtId="171" fontId="0" fillId="24" borderId="8" xfId="0" applyNumberFormat="1" applyFill="1" applyBorder="1" applyAlignment="1" applyProtection="1">
      <alignment vertical="center"/>
    </xf>
    <xf numFmtId="171" fontId="0" fillId="24" borderId="9" xfId="0" applyNumberFormat="1" applyFill="1" applyBorder="1" applyAlignment="1" applyProtection="1">
      <alignment vertical="center"/>
    </xf>
    <xf numFmtId="171" fontId="0" fillId="22" borderId="0" xfId="0" applyNumberFormat="1" applyFill="1" applyBorder="1" applyAlignment="1" applyProtection="1">
      <alignment vertical="center"/>
    </xf>
    <xf numFmtId="0" fontId="11" fillId="0" borderId="0" xfId="0" applyFont="1" applyFill="1">
      <alignment vertical="center"/>
    </xf>
    <xf numFmtId="0" fontId="39" fillId="0" borderId="0" xfId="0" applyFont="1" applyFill="1">
      <alignment vertical="center"/>
    </xf>
    <xf numFmtId="0" fontId="11" fillId="0" borderId="0" xfId="0" applyFont="1" applyFill="1" applyBorder="1">
      <alignment vertical="center"/>
    </xf>
    <xf numFmtId="0" fontId="14" fillId="11" borderId="12"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11"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xf>
    <xf numFmtId="0" fontId="9" fillId="11" borderId="6" xfId="0" applyFont="1" applyFill="1" applyBorder="1" applyAlignment="1" applyProtection="1">
      <alignment horizontal="center" vertical="center"/>
    </xf>
    <xf numFmtId="15" fontId="16" fillId="5" borderId="7" xfId="0" applyNumberFormat="1" applyFont="1" applyFill="1" applyBorder="1" applyAlignment="1" applyProtection="1">
      <alignment horizontal="center" vertical="center" wrapText="1"/>
    </xf>
    <xf numFmtId="171" fontId="14" fillId="11" borderId="12" xfId="0" applyNumberFormat="1" applyFont="1" applyFill="1" applyBorder="1" applyAlignment="1" applyProtection="1">
      <alignment horizontal="center" vertical="center"/>
    </xf>
    <xf numFmtId="171" fontId="14" fillId="11" borderId="11" xfId="0" applyNumberFormat="1" applyFont="1" applyFill="1" applyBorder="1" applyAlignment="1" applyProtection="1">
      <alignment horizontal="center" vertical="center"/>
    </xf>
    <xf numFmtId="171" fontId="14" fillId="11" borderId="11" xfId="0" applyNumberFormat="1" applyFont="1" applyFill="1" applyBorder="1" applyAlignment="1" applyProtection="1">
      <alignment horizontal="center" vertical="center" wrapText="1"/>
    </xf>
    <xf numFmtId="171" fontId="9" fillId="11" borderId="11" xfId="0" applyNumberFormat="1" applyFont="1" applyFill="1" applyBorder="1" applyAlignment="1" applyProtection="1">
      <alignment horizontal="center" vertical="center"/>
    </xf>
    <xf numFmtId="171" fontId="9" fillId="11" borderId="6" xfId="0" applyNumberFormat="1" applyFont="1" applyFill="1" applyBorder="1" applyAlignment="1" applyProtection="1">
      <alignment horizontal="center" vertical="center"/>
    </xf>
    <xf numFmtId="0" fontId="15" fillId="0" borderId="1" xfId="10" applyFont="1" applyFill="1" applyBorder="1" applyAlignment="1" applyProtection="1">
      <alignment horizontal="left" vertical="center"/>
    </xf>
    <xf numFmtId="1" fontId="11" fillId="0" borderId="0" xfId="0" applyNumberFormat="1" applyFont="1">
      <alignment vertical="center"/>
    </xf>
    <xf numFmtId="1" fontId="11" fillId="0" borderId="3" xfId="0" applyNumberFormat="1" applyFont="1" applyBorder="1">
      <alignment vertical="center"/>
    </xf>
    <xf numFmtId="1" fontId="11" fillId="11" borderId="0" xfId="0" applyNumberFormat="1" applyFont="1" applyFill="1">
      <alignment vertical="center"/>
    </xf>
    <xf numFmtId="1" fontId="12" fillId="0" borderId="7" xfId="2" applyNumberFormat="1" applyFont="1" applyBorder="1" applyAlignment="1">
      <alignment horizontal="center" vertical="center"/>
    </xf>
    <xf numFmtId="1" fontId="16" fillId="5" borderId="7" xfId="0" applyNumberFormat="1" applyFont="1" applyFill="1" applyBorder="1" applyAlignment="1">
      <alignment horizontal="center" vertical="center" wrapText="1"/>
    </xf>
    <xf numFmtId="1" fontId="16" fillId="5" borderId="16" xfId="0" applyNumberFormat="1" applyFont="1" applyFill="1" applyBorder="1" applyAlignment="1">
      <alignment horizontal="center" vertical="center" wrapText="1"/>
    </xf>
    <xf numFmtId="1" fontId="16" fillId="5" borderId="8" xfId="0" applyNumberFormat="1" applyFont="1" applyFill="1" applyBorder="1" applyAlignment="1">
      <alignment horizontal="center" vertical="center" wrapText="1"/>
    </xf>
    <xf numFmtId="1" fontId="12" fillId="0" borderId="0" xfId="0" applyNumberFormat="1" applyFont="1" applyBorder="1" applyAlignment="1">
      <alignment horizontal="left" vertical="center"/>
    </xf>
    <xf numFmtId="1" fontId="12" fillId="0" borderId="0" xfId="0" applyNumberFormat="1" applyFont="1" applyBorder="1" applyAlignment="1">
      <alignment vertical="center" wrapText="1"/>
    </xf>
    <xf numFmtId="1" fontId="12" fillId="0" borderId="5" xfId="0" applyNumberFormat="1" applyFont="1" applyBorder="1" applyAlignment="1">
      <alignment vertical="center" wrapText="1"/>
    </xf>
    <xf numFmtId="1" fontId="12" fillId="0" borderId="5" xfId="0" applyNumberFormat="1" applyFont="1" applyBorder="1" applyAlignment="1">
      <alignment horizontal="left" vertical="center" wrapText="1"/>
    </xf>
    <xf numFmtId="1" fontId="12" fillId="0" borderId="5" xfId="0" applyNumberFormat="1" applyFont="1" applyBorder="1" applyAlignment="1">
      <alignment horizontal="left" vertical="center"/>
    </xf>
    <xf numFmtId="1" fontId="11" fillId="0" borderId="0" xfId="0" applyNumberFormat="1" applyFont="1" applyBorder="1">
      <alignment vertical="center"/>
    </xf>
    <xf numFmtId="1" fontId="9" fillId="0" borderId="5" xfId="0" applyNumberFormat="1" applyFont="1" applyBorder="1" applyAlignment="1">
      <alignment horizontal="left" vertical="center"/>
    </xf>
    <xf numFmtId="1" fontId="11" fillId="11" borderId="0" xfId="0" applyNumberFormat="1" applyFont="1" applyFill="1" applyBorder="1">
      <alignment vertical="center"/>
    </xf>
    <xf numFmtId="1" fontId="13" fillId="0" borderId="0" xfId="0" applyNumberFormat="1" applyFont="1" applyBorder="1" applyAlignment="1">
      <alignment horizontal="left" vertical="center"/>
    </xf>
    <xf numFmtId="1" fontId="12" fillId="0" borderId="0" xfId="0" applyNumberFormat="1" applyFont="1" applyBorder="1" applyAlignment="1">
      <alignment vertical="center"/>
    </xf>
    <xf numFmtId="1" fontId="9" fillId="0" borderId="0" xfId="7" applyNumberFormat="1" applyFont="1" applyBorder="1" applyAlignment="1">
      <alignment horizontal="left" vertical="center"/>
    </xf>
    <xf numFmtId="1" fontId="11" fillId="0" borderId="0" xfId="0" applyNumberFormat="1" applyFont="1" applyBorder="1" applyAlignment="1">
      <alignment horizontal="center" vertical="center"/>
    </xf>
    <xf numFmtId="1" fontId="5" fillId="0" borderId="0" xfId="0" applyNumberFormat="1" applyFont="1" applyBorder="1" applyAlignment="1">
      <alignment horizontal="left" vertical="center"/>
    </xf>
    <xf numFmtId="1" fontId="15" fillId="0" borderId="0" xfId="9" applyNumberFormat="1" applyFont="1" applyFill="1" applyBorder="1" applyAlignment="1" applyProtection="1">
      <alignment vertical="center"/>
      <protection locked="0"/>
    </xf>
    <xf numFmtId="1" fontId="9" fillId="0" borderId="0" xfId="0" applyNumberFormat="1" applyFont="1" applyFill="1" applyBorder="1" applyAlignment="1">
      <alignment horizontal="left" vertical="center"/>
    </xf>
    <xf numFmtId="1" fontId="11" fillId="0" borderId="11" xfId="0" applyNumberFormat="1" applyFont="1" applyBorder="1" applyAlignment="1">
      <alignment horizontal="center" vertical="center"/>
    </xf>
    <xf numFmtId="1" fontId="12" fillId="8" borderId="0" xfId="2" applyNumberFormat="1" applyFont="1" applyFill="1" applyBorder="1" applyAlignment="1">
      <alignment horizontal="center" vertical="center"/>
    </xf>
    <xf numFmtId="1" fontId="11" fillId="8" borderId="0" xfId="0" applyNumberFormat="1" applyFont="1" applyFill="1">
      <alignment vertical="center"/>
    </xf>
    <xf numFmtId="1" fontId="12" fillId="8" borderId="0" xfId="2" applyNumberFormat="1" applyFont="1" applyFill="1" applyBorder="1" applyAlignment="1" applyProtection="1">
      <alignment horizontal="center" vertical="center"/>
    </xf>
    <xf numFmtId="1" fontId="11" fillId="0" borderId="0" xfId="0" applyNumberFormat="1" applyFont="1" applyProtection="1">
      <alignment vertical="center"/>
    </xf>
    <xf numFmtId="1" fontId="11" fillId="11" borderId="0" xfId="0" applyNumberFormat="1" applyFont="1" applyFill="1" applyProtection="1">
      <alignment vertical="center"/>
    </xf>
    <xf numFmtId="1" fontId="14" fillId="11" borderId="11" xfId="0" applyNumberFormat="1" applyFont="1" applyFill="1" applyBorder="1" applyAlignment="1" applyProtection="1">
      <alignment horizontal="center" vertical="center"/>
    </xf>
    <xf numFmtId="1" fontId="14" fillId="11" borderId="11" xfId="0" applyNumberFormat="1" applyFont="1" applyFill="1" applyBorder="1" applyAlignment="1" applyProtection="1">
      <alignment horizontal="center" vertical="center" wrapText="1"/>
    </xf>
    <xf numFmtId="1" fontId="9" fillId="11" borderId="11" xfId="0" applyNumberFormat="1" applyFont="1" applyFill="1" applyBorder="1" applyAlignment="1" applyProtection="1">
      <alignment horizontal="center" vertical="center"/>
    </xf>
    <xf numFmtId="1" fontId="9" fillId="11" borderId="6" xfId="0" applyNumberFormat="1" applyFont="1" applyFill="1" applyBorder="1" applyAlignment="1" applyProtection="1">
      <alignment horizontal="center" vertical="center"/>
    </xf>
    <xf numFmtId="1" fontId="12" fillId="0" borderId="7" xfId="2" applyNumberFormat="1" applyFont="1" applyBorder="1" applyAlignment="1" applyProtection="1">
      <alignment horizontal="center" vertical="center"/>
    </xf>
    <xf numFmtId="1" fontId="16" fillId="5" borderId="7" xfId="0" applyNumberFormat="1" applyFont="1" applyFill="1" applyBorder="1" applyAlignment="1" applyProtection="1">
      <alignment horizontal="center" vertical="center" wrapText="1"/>
    </xf>
    <xf numFmtId="1" fontId="16" fillId="5" borderId="16" xfId="0" applyNumberFormat="1" applyFont="1" applyFill="1" applyBorder="1" applyAlignment="1" applyProtection="1">
      <alignment horizontal="center" vertical="center" wrapText="1"/>
    </xf>
    <xf numFmtId="1" fontId="16" fillId="5" borderId="8" xfId="0" applyNumberFormat="1" applyFont="1" applyFill="1" applyBorder="1" applyAlignment="1" applyProtection="1">
      <alignment horizontal="center" vertical="center" wrapText="1"/>
    </xf>
    <xf numFmtId="1" fontId="12" fillId="0" borderId="0" xfId="0" applyNumberFormat="1" applyFont="1" applyBorder="1" applyAlignment="1" applyProtection="1">
      <alignment horizontal="left" vertical="center"/>
    </xf>
    <xf numFmtId="1" fontId="12" fillId="0" borderId="0" xfId="0" applyNumberFormat="1" applyFont="1" applyBorder="1" applyAlignment="1" applyProtection="1">
      <alignment vertical="center" wrapText="1"/>
    </xf>
    <xf numFmtId="1" fontId="12" fillId="0" borderId="5" xfId="0" applyNumberFormat="1" applyFont="1" applyBorder="1" applyAlignment="1" applyProtection="1">
      <alignment vertical="center" wrapText="1"/>
    </xf>
    <xf numFmtId="1" fontId="12" fillId="0" borderId="5" xfId="0" applyNumberFormat="1" applyFont="1" applyBorder="1" applyAlignment="1" applyProtection="1">
      <alignment horizontal="left" vertical="center" wrapText="1"/>
    </xf>
    <xf numFmtId="1" fontId="12" fillId="0" borderId="5" xfId="0" applyNumberFormat="1" applyFont="1" applyBorder="1" applyAlignment="1" applyProtection="1">
      <alignment horizontal="left" vertical="center"/>
    </xf>
    <xf numFmtId="1" fontId="9" fillId="0" borderId="5" xfId="0" applyNumberFormat="1" applyFont="1" applyBorder="1" applyAlignment="1" applyProtection="1">
      <alignment horizontal="left" vertical="center"/>
    </xf>
    <xf numFmtId="1" fontId="13" fillId="0" borderId="0" xfId="0" applyNumberFormat="1" applyFont="1" applyBorder="1" applyAlignment="1" applyProtection="1">
      <alignment horizontal="left" vertical="center"/>
    </xf>
    <xf numFmtId="1" fontId="12" fillId="0" borderId="0" xfId="0" applyNumberFormat="1" applyFont="1" applyBorder="1" applyAlignment="1" applyProtection="1">
      <alignment vertical="center"/>
    </xf>
    <xf numFmtId="1" fontId="9" fillId="0" borderId="0" xfId="7" applyNumberFormat="1" applyFont="1" applyBorder="1" applyAlignment="1" applyProtection="1">
      <alignment horizontal="left" vertical="center"/>
    </xf>
    <xf numFmtId="1" fontId="11" fillId="0" borderId="0" xfId="0" applyNumberFormat="1" applyFont="1" applyBorder="1" applyAlignment="1" applyProtection="1">
      <alignment horizontal="center" vertical="center"/>
    </xf>
    <xf numFmtId="1" fontId="5" fillId="0" borderId="0" xfId="0" applyNumberFormat="1" applyFont="1" applyBorder="1" applyAlignment="1" applyProtection="1">
      <alignment horizontal="left" vertical="center"/>
    </xf>
    <xf numFmtId="1" fontId="15" fillId="0" borderId="0" xfId="9" applyNumberFormat="1" applyFont="1" applyFill="1" applyBorder="1" applyAlignment="1" applyProtection="1">
      <alignment vertical="center"/>
    </xf>
    <xf numFmtId="1" fontId="9" fillId="11" borderId="1" xfId="0" applyNumberFormat="1" applyFont="1" applyFill="1" applyBorder="1" applyAlignment="1">
      <alignment horizontal="right" vertical="center"/>
    </xf>
    <xf numFmtId="1" fontId="9" fillId="0" borderId="0" xfId="0" applyNumberFormat="1" applyFont="1" applyFill="1" applyBorder="1" applyAlignment="1" applyProtection="1">
      <alignment horizontal="left" vertical="center"/>
    </xf>
    <xf numFmtId="1" fontId="12" fillId="0" borderId="0" xfId="2" applyNumberFormat="1" applyFont="1" applyBorder="1" applyAlignment="1" applyProtection="1">
      <alignment horizontal="center" vertical="center"/>
    </xf>
    <xf numFmtId="1" fontId="12" fillId="0" borderId="3" xfId="2" applyNumberFormat="1" applyFont="1" applyBorder="1" applyAlignment="1" applyProtection="1">
      <alignment horizontal="center" vertical="center"/>
    </xf>
    <xf numFmtId="1" fontId="11" fillId="0" borderId="0" xfId="0" applyNumberFormat="1" applyFont="1" applyBorder="1" applyAlignment="1">
      <alignment vertical="center" wrapText="1"/>
    </xf>
    <xf numFmtId="1" fontId="12" fillId="0" borderId="0" xfId="0" applyNumberFormat="1" applyFont="1" applyBorder="1">
      <alignment vertical="center"/>
    </xf>
    <xf numFmtId="1" fontId="11" fillId="0" borderId="0" xfId="0" applyNumberFormat="1" applyFont="1" applyAlignment="1">
      <alignment vertical="center" wrapText="1"/>
    </xf>
    <xf numFmtId="1" fontId="11" fillId="0" borderId="0" xfId="0" applyNumberFormat="1" applyFont="1" applyAlignment="1">
      <alignment horizontal="center" vertical="center"/>
    </xf>
    <xf numFmtId="1" fontId="12" fillId="0" borderId="0" xfId="0" applyNumberFormat="1" applyFont="1">
      <alignment vertical="center"/>
    </xf>
    <xf numFmtId="1" fontId="38" fillId="19" borderId="10" xfId="0" applyNumberFormat="1" applyFont="1" applyFill="1" applyBorder="1" applyAlignment="1" applyProtection="1">
      <alignment horizontal="left" vertical="center"/>
    </xf>
    <xf numFmtId="172" fontId="25" fillId="11" borderId="20" xfId="0" applyNumberFormat="1" applyFont="1" applyFill="1" applyBorder="1" applyAlignment="1" applyProtection="1">
      <alignment horizontal="center" vertical="center"/>
    </xf>
    <xf numFmtId="172" fontId="15" fillId="9" borderId="20" xfId="0" applyNumberFormat="1" applyFont="1" applyFill="1" applyBorder="1" applyAlignment="1" applyProtection="1">
      <alignment horizontal="center" vertical="center"/>
    </xf>
    <xf numFmtId="172" fontId="25" fillId="9" borderId="20" xfId="0" applyNumberFormat="1" applyFont="1" applyFill="1" applyBorder="1" applyAlignment="1" applyProtection="1">
      <alignment horizontal="center" vertical="center"/>
    </xf>
    <xf numFmtId="172" fontId="25" fillId="11" borderId="24" xfId="0" applyNumberFormat="1" applyFont="1" applyFill="1" applyBorder="1" applyAlignment="1" applyProtection="1">
      <alignment horizontal="center" vertical="center"/>
    </xf>
    <xf numFmtId="172" fontId="25" fillId="11" borderId="19" xfId="0" applyNumberFormat="1" applyFont="1" applyFill="1" applyBorder="1" applyAlignment="1" applyProtection="1">
      <alignment horizontal="center" vertical="center"/>
    </xf>
    <xf numFmtId="172" fontId="25" fillId="11" borderId="23" xfId="0" applyNumberFormat="1" applyFont="1" applyFill="1" applyBorder="1" applyAlignment="1" applyProtection="1">
      <alignment horizontal="center" vertical="center"/>
    </xf>
    <xf numFmtId="172" fontId="25" fillId="11" borderId="9" xfId="0" applyNumberFormat="1" applyFont="1" applyFill="1" applyBorder="1" applyAlignment="1" applyProtection="1">
      <alignment horizontal="center" vertical="center"/>
    </xf>
    <xf numFmtId="172" fontId="25" fillId="11" borderId="1" xfId="0" applyNumberFormat="1" applyFont="1" applyFill="1" applyBorder="1" applyAlignment="1" applyProtection="1">
      <alignment horizontal="center" vertical="center"/>
    </xf>
    <xf numFmtId="172" fontId="25" fillId="11" borderId="16" xfId="0" applyNumberFormat="1" applyFont="1" applyFill="1" applyBorder="1" applyAlignment="1" applyProtection="1">
      <alignment horizontal="center" vertical="center"/>
    </xf>
    <xf numFmtId="172" fontId="0" fillId="9" borderId="9" xfId="0" applyNumberFormat="1" applyFont="1" applyFill="1" applyBorder="1" applyAlignment="1" applyProtection="1">
      <alignment horizontal="center" vertical="center"/>
    </xf>
    <xf numFmtId="172" fontId="0" fillId="9" borderId="16" xfId="0" applyNumberFormat="1" applyFont="1" applyFill="1" applyBorder="1" applyAlignment="1" applyProtection="1">
      <alignment horizontal="center" vertical="center"/>
    </xf>
    <xf numFmtId="172" fontId="25" fillId="9" borderId="24" xfId="0" applyNumberFormat="1" applyFont="1" applyFill="1" applyBorder="1" applyAlignment="1" applyProtection="1">
      <alignment horizontal="center" vertical="center"/>
    </xf>
    <xf numFmtId="172" fontId="15" fillId="9" borderId="24" xfId="0" applyNumberFormat="1" applyFont="1" applyFill="1" applyBorder="1" applyAlignment="1" applyProtection="1">
      <alignment horizontal="center" vertical="center"/>
    </xf>
    <xf numFmtId="172" fontId="15" fillId="9" borderId="23" xfId="0" applyNumberFormat="1" applyFont="1" applyFill="1" applyBorder="1" applyAlignment="1" applyProtection="1">
      <alignment horizontal="center" vertical="center"/>
    </xf>
    <xf numFmtId="172" fontId="15" fillId="9" borderId="9" xfId="0" applyNumberFormat="1" applyFont="1" applyFill="1" applyBorder="1" applyAlignment="1" applyProtection="1">
      <alignment horizontal="center" vertical="center"/>
    </xf>
    <xf numFmtId="172" fontId="15" fillId="9" borderId="1" xfId="0" applyNumberFormat="1" applyFont="1" applyFill="1" applyBorder="1" applyAlignment="1" applyProtection="1">
      <alignment horizontal="center" vertical="center"/>
    </xf>
    <xf numFmtId="172" fontId="15" fillId="9" borderId="16" xfId="0" applyNumberFormat="1" applyFont="1" applyFill="1" applyBorder="1" applyAlignment="1" applyProtection="1">
      <alignment horizontal="center" vertical="center"/>
    </xf>
    <xf numFmtId="172" fontId="25" fillId="11" borderId="7" xfId="0" applyNumberFormat="1" applyFont="1" applyFill="1" applyBorder="1" applyAlignment="1" applyProtection="1">
      <alignment horizontal="center" vertical="center"/>
    </xf>
    <xf numFmtId="172" fontId="0" fillId="9" borderId="8" xfId="0" applyNumberFormat="1" applyFont="1" applyFill="1" applyBorder="1" applyAlignment="1" applyProtection="1">
      <alignment horizontal="center" vertical="center"/>
    </xf>
    <xf numFmtId="172" fontId="15" fillId="9" borderId="8" xfId="0" applyNumberFormat="1" applyFont="1" applyFill="1" applyBorder="1" applyAlignment="1" applyProtection="1">
      <alignment horizontal="center" vertical="center"/>
    </xf>
    <xf numFmtId="172" fontId="15" fillId="19" borderId="1" xfId="0" applyNumberFormat="1" applyFont="1" applyFill="1" applyBorder="1" applyAlignment="1" applyProtection="1">
      <alignment horizontal="center" vertical="center"/>
    </xf>
    <xf numFmtId="172" fontId="15" fillId="19" borderId="9" xfId="0" applyNumberFormat="1" applyFont="1" applyFill="1" applyBorder="1" applyAlignment="1" applyProtection="1">
      <alignment horizontal="center" vertical="center"/>
    </xf>
    <xf numFmtId="172" fontId="15" fillId="19" borderId="7" xfId="0" applyNumberFormat="1" applyFont="1" applyFill="1" applyBorder="1" applyAlignment="1" applyProtection="1">
      <alignment horizontal="center" vertical="center"/>
    </xf>
    <xf numFmtId="172" fontId="15" fillId="19" borderId="20" xfId="0" applyNumberFormat="1" applyFont="1" applyFill="1" applyBorder="1" applyAlignment="1" applyProtection="1">
      <alignment horizontal="center" vertical="center"/>
    </xf>
    <xf numFmtId="172" fontId="15" fillId="8" borderId="20" xfId="0" applyNumberFormat="1" applyFont="1" applyFill="1" applyBorder="1" applyAlignment="1" applyProtection="1">
      <alignment horizontal="center" vertical="center"/>
    </xf>
    <xf numFmtId="172" fontId="25" fillId="11" borderId="8" xfId="0" applyNumberFormat="1" applyFont="1" applyFill="1" applyBorder="1" applyAlignment="1" applyProtection="1">
      <alignment horizontal="center" vertical="center"/>
    </xf>
    <xf numFmtId="172" fontId="0" fillId="9" borderId="20" xfId="0" applyNumberFormat="1" applyFont="1" applyFill="1" applyBorder="1" applyAlignment="1" applyProtection="1">
      <alignment horizontal="center" vertical="center"/>
    </xf>
    <xf numFmtId="172" fontId="15" fillId="9" borderId="7" xfId="0" applyNumberFormat="1" applyFont="1" applyFill="1" applyBorder="1" applyAlignment="1" applyProtection="1">
      <alignment horizontal="center" vertical="center"/>
    </xf>
    <xf numFmtId="1" fontId="12" fillId="19" borderId="11" xfId="0" applyNumberFormat="1" applyFont="1" applyFill="1" applyBorder="1" applyAlignment="1" applyProtection="1">
      <alignment vertical="center"/>
    </xf>
    <xf numFmtId="171" fontId="0" fillId="22" borderId="7" xfId="0" applyNumberFormat="1" applyFill="1" applyBorder="1" applyAlignment="1" applyProtection="1">
      <alignment vertical="center"/>
    </xf>
    <xf numFmtId="171" fontId="0" fillId="22" borderId="8" xfId="0" applyNumberFormat="1" applyFill="1" applyBorder="1" applyAlignment="1" applyProtection="1">
      <alignment vertical="center"/>
    </xf>
    <xf numFmtId="172" fontId="25" fillId="8" borderId="20" xfId="0" applyNumberFormat="1" applyFont="1" applyFill="1" applyBorder="1" applyAlignment="1" applyProtection="1">
      <alignment horizontal="center" vertical="center"/>
    </xf>
    <xf numFmtId="172" fontId="15" fillId="8" borderId="16" xfId="0" applyNumberFormat="1" applyFont="1" applyFill="1" applyBorder="1" applyAlignment="1" applyProtection="1">
      <alignment horizontal="center" vertical="center"/>
    </xf>
    <xf numFmtId="172" fontId="15" fillId="8" borderId="1" xfId="0" applyNumberFormat="1" applyFont="1" applyFill="1" applyBorder="1" applyAlignment="1" applyProtection="1">
      <alignment horizontal="center" vertical="center"/>
    </xf>
    <xf numFmtId="172" fontId="15" fillId="11" borderId="20" xfId="0" applyNumberFormat="1" applyFont="1" applyFill="1" applyBorder="1" applyAlignment="1" applyProtection="1">
      <alignment horizontal="center" vertical="center"/>
    </xf>
    <xf numFmtId="172" fontId="15" fillId="11" borderId="23" xfId="0" applyNumberFormat="1" applyFont="1" applyFill="1" applyBorder="1" applyAlignment="1" applyProtection="1">
      <alignment horizontal="center" vertical="center"/>
    </xf>
    <xf numFmtId="172" fontId="15" fillId="11" borderId="1" xfId="0" applyNumberFormat="1" applyFont="1" applyFill="1" applyBorder="1" applyAlignment="1" applyProtection="1">
      <alignment horizontal="center" vertical="center"/>
    </xf>
    <xf numFmtId="172" fontId="15" fillId="11" borderId="9" xfId="0" applyNumberFormat="1" applyFont="1" applyFill="1" applyBorder="1" applyAlignment="1" applyProtection="1">
      <alignment horizontal="center" vertical="center"/>
    </xf>
    <xf numFmtId="172" fontId="15" fillId="11" borderId="16" xfId="0" applyNumberFormat="1" applyFont="1" applyFill="1" applyBorder="1" applyAlignment="1" applyProtection="1">
      <alignment horizontal="center" vertical="center"/>
    </xf>
    <xf numFmtId="172" fontId="15" fillId="11" borderId="24" xfId="0" applyNumberFormat="1" applyFont="1" applyFill="1" applyBorder="1" applyAlignment="1" applyProtection="1">
      <alignment horizontal="center" vertical="center"/>
    </xf>
    <xf numFmtId="172" fontId="15" fillId="11" borderId="7" xfId="0" applyNumberFormat="1" applyFont="1" applyFill="1" applyBorder="1" applyAlignment="1" applyProtection="1">
      <alignment horizontal="center" vertical="center"/>
    </xf>
    <xf numFmtId="172" fontId="15" fillId="9" borderId="21" xfId="0" applyNumberFormat="1" applyFont="1" applyFill="1" applyBorder="1" applyAlignment="1" applyProtection="1">
      <alignment horizontal="center" vertical="center"/>
    </xf>
    <xf numFmtId="172" fontId="15" fillId="9" borderId="31" xfId="0" applyNumberFormat="1" applyFont="1" applyFill="1" applyBorder="1" applyAlignment="1" applyProtection="1">
      <alignment horizontal="center" vertical="center"/>
    </xf>
    <xf numFmtId="172" fontId="15" fillId="9" borderId="14" xfId="0" applyNumberFormat="1" applyFont="1" applyFill="1" applyBorder="1" applyAlignment="1" applyProtection="1">
      <alignment horizontal="center" vertical="center"/>
    </xf>
    <xf numFmtId="172" fontId="15" fillId="9" borderId="17" xfId="0" applyNumberFormat="1" applyFont="1" applyFill="1" applyBorder="1" applyAlignment="1" applyProtection="1">
      <alignment horizontal="center" vertical="center"/>
    </xf>
    <xf numFmtId="172" fontId="25" fillId="11" borderId="22" xfId="0" applyNumberFormat="1" applyFont="1" applyFill="1" applyBorder="1" applyAlignment="1" applyProtection="1">
      <alignment horizontal="center" vertical="center"/>
    </xf>
    <xf numFmtId="172" fontId="25" fillId="11" borderId="32" xfId="0" applyNumberFormat="1" applyFont="1" applyFill="1" applyBorder="1" applyAlignment="1" applyProtection="1">
      <alignment horizontal="center" vertical="center"/>
    </xf>
    <xf numFmtId="172" fontId="25" fillId="11" borderId="2" xfId="0" applyNumberFormat="1" applyFont="1" applyFill="1" applyBorder="1" applyAlignment="1" applyProtection="1">
      <alignment horizontal="center" vertical="center"/>
    </xf>
    <xf numFmtId="172" fontId="25" fillId="11" borderId="6" xfId="0" applyNumberFormat="1" applyFont="1" applyFill="1" applyBorder="1" applyAlignment="1" applyProtection="1">
      <alignment horizontal="center" vertical="center"/>
    </xf>
    <xf numFmtId="172" fontId="25" fillId="11" borderId="18" xfId="0" applyNumberFormat="1" applyFont="1" applyFill="1" applyBorder="1" applyAlignment="1" applyProtection="1">
      <alignment horizontal="center" vertical="center"/>
    </xf>
    <xf numFmtId="172" fontId="25" fillId="11" borderId="12" xfId="0" applyNumberFormat="1" applyFont="1" applyFill="1" applyBorder="1" applyAlignment="1" applyProtection="1">
      <alignment horizontal="center" vertical="center"/>
    </xf>
    <xf numFmtId="172" fontId="25" fillId="9" borderId="23" xfId="0" applyNumberFormat="1" applyFont="1" applyFill="1" applyBorder="1" applyAlignment="1" applyProtection="1">
      <alignment horizontal="center" vertical="center"/>
    </xf>
    <xf numFmtId="172" fontId="25" fillId="11" borderId="28" xfId="0" applyNumberFormat="1" applyFont="1" applyFill="1" applyBorder="1" applyAlignment="1" applyProtection="1">
      <alignment horizontal="center" vertical="center"/>
    </xf>
    <xf numFmtId="172" fontId="25" fillId="11" borderId="25" xfId="0" applyNumberFormat="1" applyFont="1" applyFill="1" applyBorder="1" applyAlignment="1" applyProtection="1">
      <alignment horizontal="center" vertical="center"/>
    </xf>
    <xf numFmtId="172" fontId="25" fillId="26" borderId="20" xfId="37" applyNumberFormat="1" applyFont="1" applyFill="1" applyBorder="1" applyAlignment="1" applyProtection="1">
      <alignment horizontal="center" vertical="center" wrapText="1"/>
    </xf>
    <xf numFmtId="172" fontId="15" fillId="17" borderId="20" xfId="0" applyNumberFormat="1" applyFont="1" applyFill="1" applyBorder="1" applyAlignment="1" applyProtection="1">
      <alignment horizontal="center" vertical="center"/>
    </xf>
    <xf numFmtId="172" fontId="15" fillId="17" borderId="24" xfId="0" applyNumberFormat="1" applyFont="1" applyFill="1" applyBorder="1" applyAlignment="1" applyProtection="1">
      <alignment horizontal="center" vertical="center"/>
    </xf>
    <xf numFmtId="172" fontId="15" fillId="17" borderId="1" xfId="0" applyNumberFormat="1" applyFont="1" applyFill="1" applyBorder="1" applyAlignment="1" applyProtection="1">
      <alignment horizontal="center" vertical="center"/>
    </xf>
    <xf numFmtId="172" fontId="15" fillId="17" borderId="16" xfId="0" applyNumberFormat="1" applyFont="1" applyFill="1" applyBorder="1" applyAlignment="1" applyProtection="1">
      <alignment horizontal="center" vertical="center"/>
    </xf>
    <xf numFmtId="172" fontId="15" fillId="17" borderId="9" xfId="0" applyNumberFormat="1" applyFont="1" applyFill="1" applyBorder="1" applyAlignment="1" applyProtection="1">
      <alignment horizontal="center" vertical="center"/>
    </xf>
    <xf numFmtId="0" fontId="12" fillId="19" borderId="11" xfId="0" applyFont="1" applyFill="1" applyBorder="1" applyProtection="1">
      <alignment vertical="center"/>
    </xf>
    <xf numFmtId="0" fontId="12" fillId="19" borderId="0" xfId="0" applyFont="1" applyFill="1" applyBorder="1" applyProtection="1">
      <alignment vertical="center"/>
    </xf>
    <xf numFmtId="0" fontId="12" fillId="19" borderId="27" xfId="0" applyFont="1" applyFill="1" applyBorder="1" applyAlignment="1" applyProtection="1">
      <alignmen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71" fontId="12" fillId="19" borderId="10"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0" fontId="12" fillId="0" borderId="12" xfId="0" applyFont="1" applyBorder="1" applyProtection="1">
      <alignment vertical="center"/>
    </xf>
    <xf numFmtId="0" fontId="12" fillId="0" borderId="11" xfId="0" applyFont="1" applyBorder="1" applyProtection="1">
      <alignment vertical="center"/>
    </xf>
    <xf numFmtId="171" fontId="12" fillId="19" borderId="3" xfId="0" applyNumberFormat="1" applyFont="1" applyFill="1" applyBorder="1" applyProtection="1">
      <alignment vertical="center"/>
    </xf>
    <xf numFmtId="171" fontId="12" fillId="19" borderId="12" xfId="0" applyNumberFormat="1" applyFont="1" applyFill="1" applyBorder="1" applyProtection="1">
      <alignment vertical="center"/>
    </xf>
    <xf numFmtId="171" fontId="12" fillId="19" borderId="11" xfId="0" applyNumberFormat="1" applyFont="1" applyFill="1" applyBorder="1" applyProtection="1">
      <alignment vertical="center"/>
    </xf>
    <xf numFmtId="2" fontId="12" fillId="19" borderId="12" xfId="0" applyNumberFormat="1" applyFont="1" applyFill="1" applyBorder="1" applyProtection="1">
      <alignment vertical="center"/>
    </xf>
    <xf numFmtId="2" fontId="12" fillId="19" borderId="11" xfId="0" applyNumberFormat="1" applyFont="1" applyFill="1" applyBorder="1" applyProtection="1">
      <alignment vertical="center"/>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171" fontId="9" fillId="19" borderId="3" xfId="0" applyNumberFormat="1" applyFont="1" applyFill="1" applyBorder="1" applyAlignment="1" applyProtection="1">
      <alignment horizontal="left" vertical="center"/>
    </xf>
    <xf numFmtId="171" fontId="12" fillId="19" borderId="13" xfId="0" applyNumberFormat="1" applyFont="1" applyFill="1" applyBorder="1" applyProtection="1">
      <alignment vertical="center"/>
    </xf>
    <xf numFmtId="171" fontId="12" fillId="19" borderId="5" xfId="0" applyNumberFormat="1" applyFont="1" applyFill="1" applyBorder="1" applyProtection="1">
      <alignment vertical="center"/>
    </xf>
    <xf numFmtId="171" fontId="12" fillId="0" borderId="0" xfId="0" applyNumberFormat="1" applyFont="1" applyBorder="1" applyAlignment="1" applyProtection="1">
      <alignment horizontal="left" vertical="center" wrapText="1"/>
    </xf>
    <xf numFmtId="171" fontId="12" fillId="19" borderId="7" xfId="0" applyNumberFormat="1" applyFont="1" applyFill="1" applyBorder="1" applyProtection="1">
      <alignment vertical="center"/>
    </xf>
    <xf numFmtId="171" fontId="12" fillId="19" borderId="8" xfId="0" applyNumberFormat="1" applyFont="1" applyFill="1" applyBorder="1" applyProtection="1">
      <alignment vertical="center"/>
    </xf>
    <xf numFmtId="171" fontId="12" fillId="0" borderId="5" xfId="0" applyNumberFormat="1" applyFont="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171" fontId="15" fillId="19" borderId="3" xfId="9" applyNumberFormat="1" applyFont="1" applyFill="1" applyBorder="1" applyAlignment="1" applyProtection="1">
      <alignment vertical="center"/>
    </xf>
    <xf numFmtId="171" fontId="15" fillId="19" borderId="10" xfId="9" applyNumberFormat="1" applyFont="1" applyFill="1" applyBorder="1" applyAlignment="1" applyProtection="1">
      <alignment vertical="center"/>
    </xf>
    <xf numFmtId="171" fontId="15" fillId="19" borderId="4" xfId="9" applyNumberFormat="1" applyFont="1" applyFill="1" applyBorder="1" applyAlignment="1" applyProtection="1">
      <alignment vertical="center"/>
    </xf>
    <xf numFmtId="171" fontId="15" fillId="19" borderId="13" xfId="9" applyNumberFormat="1" applyFont="1" applyFill="1" applyBorder="1" applyAlignment="1" applyProtection="1">
      <alignment vertical="center"/>
    </xf>
    <xf numFmtId="171" fontId="15" fillId="19" borderId="0" xfId="9" applyNumberFormat="1" applyFont="1" applyFill="1" applyBorder="1" applyAlignment="1" applyProtection="1">
      <alignment vertical="center"/>
    </xf>
    <xf numFmtId="171" fontId="15" fillId="19" borderId="12" xfId="9" applyNumberFormat="1" applyFont="1" applyFill="1" applyBorder="1" applyAlignment="1" applyProtection="1">
      <alignment vertical="center"/>
    </xf>
    <xf numFmtId="171" fontId="15" fillId="19" borderId="11" xfId="9" applyNumberFormat="1" applyFont="1" applyFill="1" applyBorder="1" applyAlignment="1" applyProtection="1">
      <alignment vertical="center"/>
    </xf>
    <xf numFmtId="171" fontId="15" fillId="19" borderId="6" xfId="9" applyNumberFormat="1" applyFont="1" applyFill="1" applyBorder="1" applyAlignment="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0" fontId="12" fillId="0" borderId="3" xfId="0" applyFont="1" applyBorder="1" applyProtection="1">
      <alignment vertical="center"/>
    </xf>
    <xf numFmtId="0" fontId="11" fillId="0" borderId="0" xfId="0" applyFont="1" applyProtection="1">
      <alignment vertical="center"/>
    </xf>
    <xf numFmtId="2" fontId="12" fillId="0" borderId="12" xfId="0" applyNumberFormat="1" applyFont="1" applyBorder="1" applyProtection="1">
      <alignment vertical="center"/>
    </xf>
    <xf numFmtId="2" fontId="12" fillId="0" borderId="11" xfId="0" applyNumberFormat="1" applyFont="1" applyBorder="1" applyProtection="1">
      <alignment vertical="center"/>
    </xf>
    <xf numFmtId="2" fontId="12" fillId="0" borderId="6" xfId="0" applyNumberFormat="1" applyFont="1" applyBorder="1" applyProtection="1">
      <alignment vertical="center"/>
    </xf>
    <xf numFmtId="0" fontId="9" fillId="11" borderId="0" xfId="0" applyFont="1" applyFill="1" applyBorder="1" applyAlignment="1" applyProtection="1">
      <alignment horizontal="center" vertical="center"/>
    </xf>
    <xf numFmtId="1" fontId="0" fillId="22" borderId="11" xfId="0" applyNumberFormat="1" applyFill="1" applyBorder="1" applyAlignment="1" applyProtection="1">
      <alignment vertical="center"/>
    </xf>
    <xf numFmtId="1" fontId="0" fillId="22" borderId="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0" fillId="22" borderId="5" xfId="0" applyNumberFormat="1" applyFill="1" applyBorder="1" applyAlignment="1" applyProtection="1">
      <alignment vertical="center"/>
    </xf>
    <xf numFmtId="171" fontId="12" fillId="19" borderId="5" xfId="0" applyNumberFormat="1" applyFont="1" applyFill="1" applyBorder="1" applyAlignment="1" applyProtection="1">
      <alignment vertical="center"/>
    </xf>
    <xf numFmtId="0" fontId="11" fillId="0" borderId="12" xfId="0"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1" fillId="0" borderId="11" xfId="0" applyNumberFormat="1" applyFont="1" applyBorder="1" applyProtection="1">
      <alignment vertical="center"/>
    </xf>
    <xf numFmtId="171" fontId="11" fillId="0" borderId="9" xfId="0" applyNumberFormat="1" applyFont="1" applyBorder="1" applyProtection="1">
      <alignment vertical="center"/>
    </xf>
    <xf numFmtId="171" fontId="11" fillId="0" borderId="9" xfId="0" applyNumberFormat="1"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0" fontId="11" fillId="0" borderId="0" xfId="0" applyFont="1" applyBorder="1">
      <alignment vertical="center"/>
    </xf>
    <xf numFmtId="171" fontId="9" fillId="19" borderId="10" xfId="0" applyNumberFormat="1" applyFont="1" applyFill="1" applyBorder="1" applyAlignment="1" applyProtection="1">
      <alignment horizontal="lef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171" fontId="5" fillId="0" borderId="11" xfId="0" applyNumberFormat="1" applyFont="1" applyBorder="1" applyAlignment="1" applyProtection="1">
      <alignment horizontal="left" vertical="center"/>
    </xf>
    <xf numFmtId="0" fontId="11" fillId="0" borderId="13" xfId="0" applyFont="1" applyBorder="1">
      <alignment vertical="center"/>
    </xf>
    <xf numFmtId="0" fontId="11" fillId="0" borderId="5" xfId="0" applyFont="1" applyBorder="1">
      <alignment vertical="center"/>
    </xf>
    <xf numFmtId="0" fontId="0" fillId="0" borderId="0" xfId="0" applyBorder="1" applyAlignment="1">
      <alignment vertical="center"/>
    </xf>
    <xf numFmtId="172" fontId="0" fillId="9" borderId="23" xfId="0" applyNumberFormat="1" applyFont="1" applyFill="1" applyBorder="1" applyAlignment="1" applyProtection="1">
      <alignment horizontal="center"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2" fontId="12" fillId="0" borderId="11" xfId="0" applyNumberFormat="1" applyFont="1" applyBorder="1" applyProtection="1">
      <alignment vertical="center"/>
    </xf>
    <xf numFmtId="0" fontId="9" fillId="22" borderId="13" xfId="0" applyFont="1" applyFill="1" applyBorder="1" applyAlignment="1" applyProtection="1">
      <alignment horizontal="center" vertical="center"/>
    </xf>
    <xf numFmtId="0" fontId="9" fillId="22" borderId="0" xfId="0" applyFont="1" applyFill="1" applyBorder="1" applyAlignment="1" applyProtection="1">
      <alignment horizontal="center" vertical="center"/>
    </xf>
    <xf numFmtId="171" fontId="9" fillId="0" borderId="11" xfId="0" applyNumberFormat="1" applyFont="1" applyBorder="1" applyAlignment="1" applyProtection="1">
      <alignment horizontal="left" vertical="center"/>
    </xf>
    <xf numFmtId="171" fontId="12" fillId="19" borderId="13"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19" borderId="5" xfId="0" applyNumberFormat="1" applyFont="1" applyFill="1" applyBorder="1" applyProtection="1">
      <alignment vertical="center"/>
    </xf>
    <xf numFmtId="171" fontId="9" fillId="0" borderId="0" xfId="0" applyNumberFormat="1" applyFont="1" applyBorder="1" applyAlignment="1" applyProtection="1">
      <alignment horizontal="left" vertical="center"/>
    </xf>
    <xf numFmtId="171" fontId="9" fillId="0" borderId="5" xfId="0" applyNumberFormat="1" applyFont="1" applyBorder="1" applyAlignment="1" applyProtection="1">
      <alignment horizontal="left" vertical="center"/>
    </xf>
    <xf numFmtId="171" fontId="12" fillId="19" borderId="27" xfId="0" applyNumberFormat="1" applyFont="1" applyFill="1" applyBorder="1" applyProtection="1">
      <alignment vertical="center"/>
    </xf>
    <xf numFmtId="171" fontId="12" fillId="19" borderId="10" xfId="0" applyNumberFormat="1" applyFont="1" applyFill="1" applyBorder="1" applyProtection="1">
      <alignment vertical="center"/>
    </xf>
    <xf numFmtId="171" fontId="12" fillId="19" borderId="12" xfId="0" applyNumberFormat="1" applyFont="1" applyFill="1" applyBorder="1" applyProtection="1">
      <alignment vertical="center"/>
    </xf>
    <xf numFmtId="171" fontId="12" fillId="19" borderId="11" xfId="0" applyNumberFormat="1" applyFont="1" applyFill="1" applyBorder="1" applyProtection="1">
      <alignment vertical="center"/>
    </xf>
    <xf numFmtId="1" fontId="9" fillId="18" borderId="8" xfId="0" applyNumberFormat="1" applyFont="1" applyFill="1" applyBorder="1" applyAlignment="1" applyProtection="1">
      <alignment horizontal="left" vertical="center"/>
    </xf>
    <xf numFmtId="1" fontId="9" fillId="18" borderId="9" xfId="0" applyNumberFormat="1" applyFont="1" applyFill="1" applyBorder="1" applyAlignment="1" applyProtection="1">
      <alignment horizontal="left" vertical="center"/>
    </xf>
    <xf numFmtId="171" fontId="12" fillId="19" borderId="3" xfId="0" applyNumberFormat="1" applyFont="1" applyFill="1" applyBorder="1" applyProtection="1">
      <alignment vertical="center"/>
    </xf>
    <xf numFmtId="1" fontId="0" fillId="18" borderId="8" xfId="0" applyNumberFormat="1" applyFill="1" applyBorder="1" applyAlignment="1" applyProtection="1">
      <alignment vertical="center"/>
    </xf>
    <xf numFmtId="1" fontId="0" fillId="18" borderId="9" xfId="0" applyNumberFormat="1" applyFill="1" applyBorder="1" applyAlignment="1" applyProtection="1">
      <alignmen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0" fontId="12" fillId="0" borderId="13" xfId="0" applyFont="1" applyFill="1" applyBorder="1" applyAlignment="1" applyProtection="1">
      <alignment vertical="top"/>
    </xf>
    <xf numFmtId="0" fontId="12" fillId="19" borderId="5" xfId="0" applyFont="1" applyFill="1" applyBorder="1" applyProtection="1">
      <alignment vertical="center"/>
    </xf>
    <xf numFmtId="0" fontId="12" fillId="19" borderId="12" xfId="0" applyFont="1" applyFill="1" applyBorder="1" applyProtection="1">
      <alignment vertical="center"/>
    </xf>
    <xf numFmtId="0" fontId="12" fillId="19" borderId="6" xfId="0" applyFont="1" applyFill="1" applyBorder="1" applyProtection="1">
      <alignment vertical="center"/>
    </xf>
    <xf numFmtId="0" fontId="12" fillId="19" borderId="10" xfId="0" applyFont="1" applyFill="1" applyBorder="1" applyAlignment="1" applyProtection="1">
      <alignment vertical="center"/>
    </xf>
    <xf numFmtId="0" fontId="12" fillId="19" borderId="4" xfId="0" applyFont="1" applyFill="1" applyBorder="1" applyAlignment="1" applyProtection="1">
      <alignment vertical="center"/>
    </xf>
    <xf numFmtId="0" fontId="12" fillId="19" borderId="0" xfId="0" applyFont="1" applyFill="1" applyBorder="1" applyAlignment="1" applyProtection="1">
      <alignment vertical="center"/>
    </xf>
    <xf numFmtId="0" fontId="12" fillId="19" borderId="5" xfId="0" applyFont="1" applyFill="1" applyBorder="1" applyAlignment="1" applyProtection="1">
      <alignment vertical="center"/>
    </xf>
    <xf numFmtId="0" fontId="12" fillId="19" borderId="11" xfId="0" applyFont="1" applyFill="1" applyBorder="1" applyAlignment="1" applyProtection="1">
      <alignment vertical="center"/>
    </xf>
    <xf numFmtId="0" fontId="12" fillId="19" borderId="6" xfId="0" applyFont="1" applyFill="1" applyBorder="1" applyAlignment="1" applyProtection="1">
      <alignment vertical="center"/>
    </xf>
    <xf numFmtId="0" fontId="12" fillId="19" borderId="26" xfId="0" applyFont="1" applyFill="1" applyBorder="1" applyAlignment="1" applyProtection="1">
      <alignment vertical="center"/>
    </xf>
    <xf numFmtId="0" fontId="12" fillId="19" borderId="25" xfId="0" applyFont="1" applyFill="1" applyBorder="1" applyAlignment="1" applyProtection="1">
      <alignment vertical="center"/>
    </xf>
    <xf numFmtId="172" fontId="15" fillId="9" borderId="4" xfId="0" applyNumberFormat="1" applyFont="1" applyFill="1" applyBorder="1" applyAlignment="1" applyProtection="1">
      <alignment horizontal="center" vertical="center"/>
    </xf>
    <xf numFmtId="171" fontId="12" fillId="19" borderId="29" xfId="0" applyNumberFormat="1" applyFont="1" applyFill="1" applyBorder="1" applyProtection="1">
      <alignment vertical="center"/>
    </xf>
    <xf numFmtId="171" fontId="12" fillId="19" borderId="25" xfId="0" applyNumberFormat="1" applyFont="1" applyFill="1" applyBorder="1" applyProtection="1">
      <alignment vertical="center"/>
    </xf>
    <xf numFmtId="1" fontId="9" fillId="0" borderId="5" xfId="0" applyNumberFormat="1" applyFont="1" applyFill="1" applyBorder="1" applyAlignment="1">
      <alignment horizontal="left" vertical="center"/>
    </xf>
    <xf numFmtId="1" fontId="11" fillId="0" borderId="12" xfId="0" applyNumberFormat="1" applyFont="1" applyBorder="1">
      <alignment vertical="center"/>
    </xf>
    <xf numFmtId="1" fontId="16" fillId="5" borderId="3" xfId="0" applyNumberFormat="1" applyFont="1" applyFill="1" applyBorder="1" applyAlignment="1" applyProtection="1">
      <alignment horizontal="center" vertical="center" wrapText="1"/>
    </xf>
    <xf numFmtId="1" fontId="16" fillId="5" borderId="24" xfId="0" applyNumberFormat="1" applyFont="1" applyFill="1" applyBorder="1" applyAlignment="1" applyProtection="1">
      <alignment horizontal="center" vertical="center" wrapText="1"/>
    </xf>
    <xf numFmtId="1" fontId="16" fillId="5" borderId="1" xfId="0" applyNumberFormat="1" applyFont="1" applyFill="1" applyBorder="1" applyAlignment="1" applyProtection="1">
      <alignment horizontal="center" vertical="center" wrapText="1"/>
    </xf>
    <xf numFmtId="1" fontId="16" fillId="5" borderId="9" xfId="0" applyNumberFormat="1" applyFont="1" applyFill="1" applyBorder="1" applyAlignment="1" applyProtection="1">
      <alignment horizontal="center" vertical="center" wrapText="1"/>
    </xf>
    <xf numFmtId="1" fontId="16" fillId="5" borderId="10" xfId="0" applyNumberFormat="1" applyFont="1" applyFill="1" applyBorder="1" applyAlignment="1" applyProtection="1">
      <alignment horizontal="center" vertical="center" wrapText="1"/>
    </xf>
    <xf numFmtId="1" fontId="16" fillId="5" borderId="23" xfId="0" applyNumberFormat="1" applyFont="1" applyFill="1" applyBorder="1" applyAlignment="1" applyProtection="1">
      <alignment horizontal="center" vertical="center" wrapText="1"/>
    </xf>
    <xf numFmtId="15" fontId="16" fillId="5" borderId="32" xfId="0" applyNumberFormat="1" applyFont="1" applyFill="1" applyBorder="1" applyAlignment="1" applyProtection="1">
      <alignment horizontal="center" vertical="center" shrinkToFit="1"/>
    </xf>
    <xf numFmtId="15" fontId="16" fillId="5" borderId="12" xfId="0" applyNumberFormat="1" applyFont="1" applyFill="1" applyBorder="1" applyAlignment="1" applyProtection="1">
      <alignment horizontal="center" vertical="center" shrinkToFit="1"/>
    </xf>
    <xf numFmtId="15" fontId="16" fillId="5" borderId="18" xfId="0" applyNumberFormat="1" applyFont="1" applyFill="1" applyBorder="1" applyAlignment="1" applyProtection="1">
      <alignment horizontal="center" vertical="center" shrinkToFit="1"/>
    </xf>
    <xf numFmtId="15" fontId="16" fillId="5" borderId="11" xfId="0" applyNumberFormat="1" applyFont="1" applyFill="1" applyBorder="1" applyAlignment="1" applyProtection="1">
      <alignment horizontal="center" vertical="center" shrinkToFit="1"/>
    </xf>
    <xf numFmtId="15" fontId="16" fillId="5" borderId="8" xfId="0" applyNumberFormat="1" applyFont="1" applyFill="1" applyBorder="1" applyAlignment="1" applyProtection="1">
      <alignment horizontal="center" vertical="center" wrapText="1"/>
    </xf>
    <xf numFmtId="15" fontId="16" fillId="5" borderId="24" xfId="0" applyNumberFormat="1" applyFont="1" applyFill="1" applyBorder="1" applyAlignment="1" applyProtection="1">
      <alignment horizontal="center" vertical="center" wrapText="1"/>
    </xf>
    <xf numFmtId="15" fontId="16" fillId="5" borderId="1" xfId="0" applyNumberFormat="1" applyFont="1" applyFill="1" applyBorder="1" applyAlignment="1" applyProtection="1">
      <alignment horizontal="center" vertical="center" wrapText="1"/>
    </xf>
    <xf numFmtId="15" fontId="16" fillId="5" borderId="9" xfId="0" applyNumberFormat="1" applyFont="1" applyFill="1" applyBorder="1" applyAlignment="1" applyProtection="1">
      <alignment horizontal="center" vertical="center" wrapText="1"/>
    </xf>
    <xf numFmtId="15" fontId="16" fillId="5" borderId="16" xfId="0" applyNumberFormat="1" applyFont="1" applyFill="1" applyBorder="1" applyAlignment="1" applyProtection="1">
      <alignment horizontal="center" vertical="center" wrapText="1"/>
    </xf>
    <xf numFmtId="1" fontId="16" fillId="5" borderId="23" xfId="0" applyNumberFormat="1" applyFont="1" applyFill="1" applyBorder="1" applyAlignment="1">
      <alignment horizontal="center" vertical="center" wrapText="1"/>
    </xf>
    <xf numFmtId="0" fontId="12" fillId="0" borderId="12" xfId="2" applyFont="1" applyBorder="1" applyAlignment="1">
      <alignment horizontal="center" vertical="center"/>
    </xf>
    <xf numFmtId="0" fontId="11" fillId="0" borderId="6" xfId="0" applyFont="1" applyBorder="1">
      <alignment vertical="center"/>
    </xf>
    <xf numFmtId="15" fontId="16" fillId="5" borderId="8" xfId="0" applyNumberFormat="1" applyFont="1" applyFill="1" applyBorder="1" applyAlignment="1">
      <alignment horizontal="center" vertical="center" wrapText="1"/>
    </xf>
    <xf numFmtId="15" fontId="16" fillId="5" borderId="23" xfId="0" applyNumberFormat="1" applyFont="1" applyFill="1" applyBorder="1" applyAlignment="1">
      <alignment horizontal="center" vertical="center" wrapText="1"/>
    </xf>
    <xf numFmtId="15" fontId="16" fillId="5" borderId="16" xfId="0" applyNumberFormat="1" applyFont="1" applyFill="1" applyBorder="1" applyAlignment="1">
      <alignment horizontal="center" vertical="center" wrapText="1"/>
    </xf>
    <xf numFmtId="172" fontId="15" fillId="9" borderId="19" xfId="0" applyNumberFormat="1" applyFont="1" applyFill="1" applyBorder="1" applyAlignment="1" applyProtection="1">
      <alignment horizontal="center" vertical="center"/>
    </xf>
    <xf numFmtId="15" fontId="16" fillId="5" borderId="23" xfId="0" applyNumberFormat="1" applyFont="1" applyFill="1" applyBorder="1" applyAlignment="1" applyProtection="1">
      <alignment horizontal="center" vertical="center" wrapText="1"/>
    </xf>
    <xf numFmtId="172" fontId="25" fillId="8" borderId="23" xfId="0" applyNumberFormat="1" applyFont="1" applyFill="1" applyBorder="1" applyAlignment="1" applyProtection="1">
      <alignment horizontal="center" vertical="center"/>
    </xf>
    <xf numFmtId="171" fontId="11" fillId="0" borderId="11" xfId="0" applyNumberFormat="1" applyFont="1" applyBorder="1" applyAlignment="1" applyProtection="1">
      <alignment horizontal="center" vertical="center"/>
    </xf>
    <xf numFmtId="171" fontId="13" fillId="0" borderId="5" xfId="0" applyNumberFormat="1" applyFont="1" applyBorder="1" applyAlignment="1" applyProtection="1">
      <alignment horizontal="left" vertical="center"/>
    </xf>
    <xf numFmtId="171" fontId="12" fillId="19" borderId="4" xfId="0" applyNumberFormat="1" applyFont="1" applyFill="1" applyBorder="1" applyProtection="1">
      <alignment vertical="center"/>
    </xf>
    <xf numFmtId="171" fontId="12" fillId="19" borderId="6" xfId="0" applyNumberFormat="1" applyFont="1" applyFill="1" applyBorder="1" applyProtection="1">
      <alignment vertical="center"/>
    </xf>
    <xf numFmtId="0" fontId="11" fillId="0" borderId="13" xfId="0" applyFont="1" applyFill="1" applyBorder="1">
      <alignment vertical="center"/>
    </xf>
    <xf numFmtId="170" fontId="9" fillId="11" borderId="0" xfId="0" applyNumberFormat="1" applyFont="1" applyFill="1" applyBorder="1" applyAlignment="1">
      <alignment horizontal="right" vertical="center"/>
    </xf>
    <xf numFmtId="0" fontId="12" fillId="0" borderId="13" xfId="2" applyFont="1" applyFill="1" applyBorder="1" applyAlignment="1" applyProtection="1">
      <alignment horizontal="center" vertical="center"/>
    </xf>
    <xf numFmtId="0" fontId="12" fillId="8" borderId="13" xfId="2" applyFont="1" applyFill="1" applyBorder="1" applyAlignment="1" applyProtection="1">
      <alignment horizontal="center" vertical="center"/>
    </xf>
    <xf numFmtId="0" fontId="11" fillId="11" borderId="13" xfId="0" applyFont="1" applyFill="1" applyBorder="1" applyProtection="1">
      <alignment vertical="center"/>
    </xf>
    <xf numFmtId="0" fontId="12" fillId="0" borderId="5" xfId="0" applyFont="1" applyBorder="1" applyProtection="1">
      <alignment vertical="center"/>
    </xf>
    <xf numFmtId="0" fontId="12" fillId="0" borderId="13" xfId="2" applyFont="1" applyBorder="1" applyAlignment="1" applyProtection="1">
      <alignment horizontal="center" vertical="center"/>
    </xf>
    <xf numFmtId="0" fontId="12" fillId="0" borderId="12" xfId="2" applyFont="1" applyBorder="1" applyAlignment="1" applyProtection="1">
      <alignment horizontal="center" vertical="center"/>
    </xf>
    <xf numFmtId="171" fontId="12" fillId="0" borderId="11" xfId="0" applyNumberFormat="1" applyFont="1" applyBorder="1" applyAlignment="1" applyProtection="1">
      <alignment horizontal="center" vertical="center"/>
    </xf>
    <xf numFmtId="171" fontId="12" fillId="0" borderId="10" xfId="0" applyNumberFormat="1" applyFont="1" applyBorder="1" applyAlignment="1" applyProtection="1">
      <alignment horizontal="center" vertical="center"/>
    </xf>
    <xf numFmtId="171" fontId="12" fillId="0" borderId="11" xfId="0" applyNumberFormat="1" applyFont="1" applyBorder="1" applyAlignment="1" applyProtection="1">
      <alignment horizontal="left" vertical="center"/>
    </xf>
    <xf numFmtId="171" fontId="12" fillId="0" borderId="6" xfId="0" applyNumberFormat="1" applyFont="1" applyBorder="1" applyAlignment="1" applyProtection="1">
      <alignment horizontal="left" vertical="center"/>
    </xf>
    <xf numFmtId="171" fontId="12" fillId="0" borderId="3" xfId="0" applyNumberFormat="1" applyFont="1" applyBorder="1" applyProtection="1">
      <alignment vertical="center"/>
    </xf>
    <xf numFmtId="171" fontId="12" fillId="0" borderId="10" xfId="0" applyNumberFormat="1" applyFont="1" applyBorder="1" applyAlignment="1" applyProtection="1">
      <alignment horizontal="left" vertical="center"/>
    </xf>
    <xf numFmtId="171" fontId="9" fillId="0" borderId="10" xfId="0" applyNumberFormat="1" applyFont="1" applyFill="1" applyBorder="1" applyAlignment="1" applyProtection="1">
      <alignment horizontal="left" vertical="center"/>
    </xf>
    <xf numFmtId="171" fontId="12" fillId="0" borderId="10" xfId="0" applyNumberFormat="1" applyFont="1" applyBorder="1" applyAlignment="1" applyProtection="1">
      <alignment vertical="center"/>
    </xf>
    <xf numFmtId="0" fontId="9" fillId="22" borderId="12" xfId="0" applyFont="1" applyFill="1" applyBorder="1" applyAlignment="1" applyProtection="1">
      <alignment horizontal="center" vertical="center"/>
    </xf>
    <xf numFmtId="0" fontId="9" fillId="22" borderId="11" xfId="0" applyFont="1" applyFill="1" applyBorder="1" applyAlignment="1" applyProtection="1">
      <alignment horizontal="center" vertical="center"/>
    </xf>
    <xf numFmtId="171" fontId="12" fillId="0" borderId="11" xfId="0" applyNumberFormat="1" applyFont="1" applyBorder="1" applyAlignment="1" applyProtection="1">
      <alignment vertical="center" wrapText="1"/>
    </xf>
    <xf numFmtId="171" fontId="12" fillId="0" borderId="6" xfId="0" applyNumberFormat="1" applyFont="1" applyBorder="1" applyAlignment="1" applyProtection="1">
      <alignment vertical="center" wrapText="1"/>
    </xf>
    <xf numFmtId="2" fontId="12" fillId="0" borderId="11" xfId="0" applyNumberFormat="1" applyFont="1" applyBorder="1" applyAlignment="1" applyProtection="1">
      <alignment horizontal="center" vertical="center"/>
    </xf>
    <xf numFmtId="2" fontId="12" fillId="0" borderId="10" xfId="0" applyNumberFormat="1" applyFont="1" applyBorder="1" applyAlignment="1" applyProtection="1">
      <alignment horizontal="center" vertical="center"/>
    </xf>
    <xf numFmtId="0" fontId="11" fillId="0" borderId="3" xfId="0" applyFont="1" applyBorder="1" applyAlignment="1" applyProtection="1">
      <alignment horizontal="right" vertical="center"/>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1" fontId="32" fillId="20" borderId="8" xfId="0" applyNumberFormat="1" applyFont="1" applyFill="1" applyBorder="1" applyAlignment="1" applyProtection="1">
      <alignment horizontal="left" vertical="center" wrapText="1"/>
    </xf>
    <xf numFmtId="1" fontId="32" fillId="20" borderId="9" xfId="0" applyNumberFormat="1" applyFont="1" applyFill="1" applyBorder="1" applyAlignment="1" applyProtection="1">
      <alignment horizontal="left" vertical="center" wrapText="1"/>
    </xf>
    <xf numFmtId="171" fontId="12" fillId="0" borderId="0" xfId="0" applyNumberFormat="1" applyFont="1" applyBorder="1" applyAlignment="1" applyProtection="1">
      <alignment vertical="center"/>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 fontId="12" fillId="19" borderId="11" xfId="0" applyNumberFormat="1" applyFont="1" applyFill="1" applyBorder="1" applyAlignment="1" applyProtection="1">
      <alignment vertical="center"/>
    </xf>
    <xf numFmtId="1" fontId="11" fillId="0" borderId="9" xfId="0" applyNumberFormat="1" applyFont="1" applyBorder="1" applyProtection="1">
      <alignment vertical="center"/>
    </xf>
    <xf numFmtId="0" fontId="12" fillId="0" borderId="12" xfId="0" applyFont="1" applyBorder="1" applyProtection="1">
      <alignment vertical="center"/>
    </xf>
    <xf numFmtId="171" fontId="9" fillId="0" borderId="5"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12" fillId="0" borderId="0" xfId="0" applyNumberFormat="1" applyFont="1" applyBorder="1" applyAlignment="1" applyProtection="1">
      <alignment horizontal="left" vertical="center" wrapText="1"/>
    </xf>
    <xf numFmtId="171" fontId="12" fillId="0" borderId="5" xfId="0" applyNumberFormat="1" applyFont="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71" fontId="32" fillId="20" borderId="9" xfId="0" applyNumberFormat="1" applyFont="1" applyFill="1" applyBorder="1" applyAlignment="1" applyProtection="1">
      <alignment horizontal="left" vertical="center" wrapText="1"/>
    </xf>
    <xf numFmtId="1" fontId="11" fillId="0" borderId="11" xfId="0" applyNumberFormat="1" applyFont="1" applyBorder="1">
      <alignment vertical="center"/>
    </xf>
    <xf numFmtId="1" fontId="11" fillId="0" borderId="6" xfId="0" applyNumberFormat="1" applyFont="1" applyBorder="1">
      <alignment vertical="center"/>
    </xf>
    <xf numFmtId="1" fontId="12" fillId="0" borderId="11" xfId="0" applyNumberFormat="1" applyFont="1" applyBorder="1" applyAlignment="1">
      <alignment horizontal="left" vertical="center" wrapText="1"/>
    </xf>
    <xf numFmtId="1" fontId="12" fillId="0" borderId="0" xfId="0" applyNumberFormat="1" applyFont="1" applyBorder="1" applyAlignment="1">
      <alignment horizontal="left" vertical="center" wrapText="1"/>
    </xf>
    <xf numFmtId="1" fontId="11" fillId="0" borderId="9" xfId="0" applyNumberFormat="1" applyFont="1" applyBorder="1">
      <alignment vertical="center"/>
    </xf>
    <xf numFmtId="1" fontId="12" fillId="0" borderId="0" xfId="0" applyNumberFormat="1" applyFont="1" applyBorder="1" applyAlignment="1" applyProtection="1">
      <alignment horizontal="left" vertical="center" wrapText="1"/>
    </xf>
    <xf numFmtId="1" fontId="11" fillId="0" borderId="12" xfId="0" applyNumberFormat="1" applyFont="1" applyBorder="1" applyProtection="1">
      <alignment vertical="center"/>
    </xf>
    <xf numFmtId="1" fontId="11" fillId="0" borderId="11" xfId="0" applyNumberFormat="1" applyFont="1" applyBorder="1" applyProtection="1">
      <alignment vertical="center"/>
    </xf>
    <xf numFmtId="1" fontId="11" fillId="0" borderId="3" xfId="0" applyNumberFormat="1" applyFont="1" applyBorder="1" applyProtection="1">
      <alignment vertical="center"/>
    </xf>
    <xf numFmtId="1" fontId="11" fillId="0" borderId="10" xfId="0" applyNumberFormat="1" applyFont="1" applyBorder="1" applyProtection="1">
      <alignment vertical="center"/>
    </xf>
    <xf numFmtId="1" fontId="11" fillId="0" borderId="6" xfId="0" applyNumberFormat="1" applyFont="1" applyBorder="1" applyProtection="1">
      <alignment vertical="center"/>
    </xf>
    <xf numFmtId="1" fontId="11" fillId="0" borderId="0" xfId="0" applyNumberFormat="1" applyFont="1" applyBorder="1">
      <alignment vertical="center"/>
    </xf>
    <xf numFmtId="1" fontId="11" fillId="0" borderId="5" xfId="0" applyNumberFormat="1" applyFont="1" applyBorder="1">
      <alignment vertical="center"/>
    </xf>
    <xf numFmtId="1" fontId="11" fillId="0" borderId="13" xfId="0" applyNumberFormat="1" applyFont="1" applyBorder="1" applyProtection="1">
      <alignment vertical="center"/>
    </xf>
    <xf numFmtId="1" fontId="11" fillId="0" borderId="0" xfId="0" applyNumberFormat="1" applyFont="1" applyBorder="1" applyProtection="1">
      <alignment vertical="center"/>
    </xf>
    <xf numFmtId="1" fontId="11" fillId="0" borderId="5" xfId="0" applyNumberFormat="1" applyFont="1" applyBorder="1" applyProtection="1">
      <alignment vertical="center"/>
    </xf>
    <xf numFmtId="171" fontId="11" fillId="0" borderId="13" xfId="0" applyNumberFormat="1"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1" fillId="0" borderId="11" xfId="0" applyNumberFormat="1" applyFont="1" applyBorder="1" applyProtection="1">
      <alignment vertical="center"/>
    </xf>
    <xf numFmtId="171" fontId="12" fillId="0" borderId="11" xfId="0" applyNumberFormat="1" applyFont="1" applyBorder="1" applyAlignment="1">
      <alignment horizontal="left" vertical="center" wrapText="1"/>
    </xf>
    <xf numFmtId="171" fontId="12" fillId="0" borderId="6" xfId="0" applyNumberFormat="1" applyFont="1" applyBorder="1" applyAlignment="1">
      <alignment horizontal="left" vertical="center" wrapText="1"/>
    </xf>
    <xf numFmtId="171" fontId="9" fillId="18" borderId="7" xfId="0" applyNumberFormat="1" applyFont="1" applyFill="1" applyBorder="1" applyAlignment="1">
      <alignment horizontal="left" vertical="center"/>
    </xf>
    <xf numFmtId="171" fontId="9" fillId="18" borderId="8" xfId="0" applyNumberFormat="1" applyFont="1" applyFill="1" applyBorder="1" applyAlignment="1">
      <alignment horizontal="left" vertical="center"/>
    </xf>
    <xf numFmtId="171" fontId="9" fillId="18" borderId="9" xfId="0" applyNumberFormat="1" applyFont="1" applyFill="1" applyBorder="1" applyAlignment="1">
      <alignment horizontal="left" vertical="center"/>
    </xf>
    <xf numFmtId="171" fontId="12" fillId="0" borderId="0" xfId="0" applyNumberFormat="1" applyFont="1" applyBorder="1" applyAlignment="1">
      <alignment horizontal="left" vertical="center" wrapText="1"/>
    </xf>
    <xf numFmtId="171" fontId="12" fillId="0" borderId="5" xfId="0" applyNumberFormat="1" applyFont="1" applyBorder="1" applyAlignment="1">
      <alignment horizontal="left" vertical="center" wrapText="1"/>
    </xf>
    <xf numFmtId="171" fontId="11" fillId="0" borderId="9" xfId="0" applyNumberFormat="1" applyFont="1" applyBorder="1">
      <alignment vertical="center"/>
    </xf>
    <xf numFmtId="0" fontId="11" fillId="0" borderId="3" xfId="0" applyFont="1" applyBorder="1">
      <alignment vertical="center"/>
    </xf>
    <xf numFmtId="0" fontId="11" fillId="0" borderId="10" xfId="0" applyFont="1" applyBorder="1">
      <alignment vertical="center"/>
    </xf>
    <xf numFmtId="0" fontId="11" fillId="0" borderId="4" xfId="0"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0" fontId="11" fillId="0" borderId="12" xfId="0" applyFont="1" applyBorder="1">
      <alignment vertical="center"/>
    </xf>
    <xf numFmtId="0" fontId="11" fillId="0" borderId="11" xfId="0" applyFont="1" applyBorder="1">
      <alignment vertical="center"/>
    </xf>
    <xf numFmtId="171" fontId="11" fillId="0" borderId="13" xfId="0" applyNumberFormat="1" applyFont="1" applyBorder="1">
      <alignment vertical="center"/>
    </xf>
    <xf numFmtId="171" fontId="11" fillId="0" borderId="0" xfId="0" applyNumberFormat="1" applyFont="1" applyBorder="1">
      <alignment vertical="center"/>
    </xf>
    <xf numFmtId="171" fontId="11" fillId="0" borderId="5" xfId="0" applyNumberFormat="1" applyFont="1" applyBorder="1">
      <alignment vertical="center"/>
    </xf>
    <xf numFmtId="171" fontId="5" fillId="0" borderId="11" xfId="0" applyNumberFormat="1" applyFont="1" applyBorder="1" applyAlignment="1" applyProtection="1">
      <alignment horizontal="left" vertical="center"/>
    </xf>
    <xf numFmtId="171" fontId="5" fillId="0" borderId="11" xfId="0" applyNumberFormat="1" applyFont="1" applyBorder="1" applyAlignment="1">
      <alignment horizontal="left" vertical="center"/>
    </xf>
    <xf numFmtId="0" fontId="11" fillId="0" borderId="13" xfId="0" applyFont="1" applyBorder="1">
      <alignment vertical="center"/>
    </xf>
    <xf numFmtId="0" fontId="11" fillId="0" borderId="0" xfId="0" applyFont="1" applyBorder="1">
      <alignment vertical="center"/>
    </xf>
    <xf numFmtId="172" fontId="15" fillId="25" borderId="20" xfId="0" applyNumberFormat="1" applyFont="1" applyFill="1" applyBorder="1" applyAlignment="1" applyProtection="1">
      <alignment horizontal="center" vertical="center"/>
      <protection locked="0"/>
    </xf>
    <xf numFmtId="172" fontId="15" fillId="25" borderId="24" xfId="0" applyNumberFormat="1" applyFont="1" applyFill="1" applyBorder="1" applyAlignment="1" applyProtection="1">
      <alignment horizontal="center" vertical="center"/>
      <protection locked="0"/>
    </xf>
    <xf numFmtId="172" fontId="15" fillId="25" borderId="1" xfId="0" applyNumberFormat="1" applyFont="1" applyFill="1" applyBorder="1" applyAlignment="1" applyProtection="1">
      <alignment horizontal="center" vertical="center"/>
      <protection locked="0"/>
    </xf>
    <xf numFmtId="172" fontId="15" fillId="25" borderId="9" xfId="0" applyNumberFormat="1" applyFont="1" applyFill="1" applyBorder="1" applyAlignment="1" applyProtection="1">
      <alignment horizontal="center" vertical="center"/>
      <protection locked="0"/>
    </xf>
    <xf numFmtId="172" fontId="15" fillId="25" borderId="19" xfId="0" applyNumberFormat="1" applyFont="1" applyFill="1" applyBorder="1" applyAlignment="1" applyProtection="1">
      <alignment horizontal="center" vertical="center"/>
      <protection locked="0"/>
    </xf>
    <xf numFmtId="172" fontId="15" fillId="25" borderId="8" xfId="0" applyNumberFormat="1" applyFont="1" applyFill="1" applyBorder="1" applyAlignment="1" applyProtection="1">
      <alignment horizontal="center" vertical="center"/>
      <protection locked="0"/>
    </xf>
    <xf numFmtId="172" fontId="15" fillId="25" borderId="23" xfId="0" applyNumberFormat="1" applyFont="1" applyFill="1" applyBorder="1" applyAlignment="1" applyProtection="1">
      <alignment horizontal="center" vertical="center"/>
      <protection locked="0"/>
    </xf>
    <xf numFmtId="172" fontId="15" fillId="25" borderId="16" xfId="0" applyNumberFormat="1" applyFont="1" applyFill="1" applyBorder="1" applyAlignment="1" applyProtection="1">
      <alignment horizontal="center" vertical="center"/>
      <protection locked="0"/>
    </xf>
    <xf numFmtId="172" fontId="15" fillId="25" borderId="7" xfId="0" applyNumberFormat="1" applyFont="1" applyFill="1" applyBorder="1" applyAlignment="1" applyProtection="1">
      <alignment horizontal="center" vertical="center"/>
      <protection locked="0"/>
    </xf>
    <xf numFmtId="172" fontId="15" fillId="8" borderId="20" xfId="0" applyNumberFormat="1" applyFont="1" applyFill="1" applyBorder="1" applyAlignment="1" applyProtection="1">
      <alignment horizontal="center" vertical="center"/>
      <protection locked="0"/>
    </xf>
    <xf numFmtId="172" fontId="15" fillId="19" borderId="10" xfId="0" applyNumberFormat="1" applyFont="1" applyFill="1" applyBorder="1" applyAlignment="1" applyProtection="1">
      <alignment horizontal="center" vertical="center"/>
    </xf>
    <xf numFmtId="172" fontId="15" fillId="19" borderId="30" xfId="0" applyNumberFormat="1" applyFont="1" applyFill="1" applyBorder="1" applyAlignment="1" applyProtection="1">
      <alignment horizontal="center" vertical="center"/>
    </xf>
    <xf numFmtId="172" fontId="15" fillId="19" borderId="11" xfId="0" applyNumberFormat="1" applyFont="1" applyFill="1" applyBorder="1" applyAlignment="1" applyProtection="1">
      <alignment horizontal="center" vertical="center"/>
    </xf>
    <xf numFmtId="172" fontId="15" fillId="19" borderId="28" xfId="0" applyNumberFormat="1" applyFont="1" applyFill="1" applyBorder="1" applyAlignment="1" applyProtection="1">
      <alignment horizontal="center" vertical="center"/>
    </xf>
    <xf numFmtId="172" fontId="15" fillId="19" borderId="0" xfId="0" applyNumberFormat="1" applyFont="1" applyFill="1" applyBorder="1" applyAlignment="1" applyProtection="1">
      <alignment horizontal="center" vertical="center"/>
    </xf>
    <xf numFmtId="172" fontId="15" fillId="19" borderId="29" xfId="0" applyNumberFormat="1" applyFont="1" applyFill="1" applyBorder="1" applyAlignment="1" applyProtection="1">
      <alignment horizontal="center" vertical="center"/>
    </xf>
    <xf numFmtId="172" fontId="15" fillId="19" borderId="27" xfId="0" applyNumberFormat="1" applyFont="1" applyFill="1" applyBorder="1" applyAlignment="1" applyProtection="1">
      <alignment horizontal="center" vertical="center"/>
    </xf>
    <xf numFmtId="172" fontId="15" fillId="19" borderId="26" xfId="0" applyNumberFormat="1" applyFont="1" applyFill="1" applyBorder="1" applyAlignment="1" applyProtection="1">
      <alignment horizontal="center" vertical="center"/>
    </xf>
    <xf numFmtId="172" fontId="15" fillId="19" borderId="25" xfId="0" applyNumberFormat="1" applyFont="1" applyFill="1" applyBorder="1" applyAlignment="1" applyProtection="1">
      <alignment horizontal="center" vertical="center"/>
    </xf>
    <xf numFmtId="172" fontId="15" fillId="25" borderId="21" xfId="0" applyNumberFormat="1" applyFont="1" applyFill="1" applyBorder="1" applyAlignment="1" applyProtection="1">
      <alignment horizontal="center" vertical="center"/>
      <protection locked="0"/>
    </xf>
    <xf numFmtId="172" fontId="15" fillId="25" borderId="31" xfId="0" applyNumberFormat="1" applyFont="1" applyFill="1" applyBorder="1" applyAlignment="1" applyProtection="1">
      <alignment horizontal="center" vertical="center"/>
      <protection locked="0"/>
    </xf>
    <xf numFmtId="172" fontId="15" fillId="25" borderId="14" xfId="0" applyNumberFormat="1" applyFont="1" applyFill="1" applyBorder="1" applyAlignment="1" applyProtection="1">
      <alignment horizontal="center" vertical="center"/>
      <protection locked="0"/>
    </xf>
    <xf numFmtId="172" fontId="15" fillId="25" borderId="17" xfId="0" applyNumberFormat="1" applyFont="1" applyFill="1" applyBorder="1" applyAlignment="1" applyProtection="1">
      <alignment horizontal="center" vertical="center"/>
      <protection locked="0"/>
    </xf>
    <xf numFmtId="172" fontId="15" fillId="25" borderId="4" xfId="0" applyNumberFormat="1" applyFont="1" applyFill="1" applyBorder="1" applyAlignment="1" applyProtection="1">
      <alignment horizontal="center" vertical="center"/>
      <protection locked="0"/>
    </xf>
    <xf numFmtId="172" fontId="15" fillId="25" borderId="3" xfId="0" applyNumberFormat="1" applyFont="1" applyFill="1" applyBorder="1" applyAlignment="1" applyProtection="1">
      <alignment horizontal="center" vertical="center"/>
      <protection locked="0"/>
    </xf>
    <xf numFmtId="1" fontId="0" fillId="18" borderId="23" xfId="0" applyNumberFormat="1" applyFill="1" applyBorder="1" applyAlignment="1" applyProtection="1">
      <alignment vertical="center"/>
    </xf>
    <xf numFmtId="0" fontId="9" fillId="22" borderId="3" xfId="0" applyFont="1" applyFill="1" applyBorder="1" applyAlignment="1" applyProtection="1">
      <alignment horizontal="center" vertical="center"/>
    </xf>
    <xf numFmtId="0" fontId="9" fillId="22" borderId="10" xfId="0" applyFont="1" applyFill="1" applyBorder="1" applyAlignment="1" applyProtection="1">
      <alignment horizontal="center" vertical="center"/>
    </xf>
    <xf numFmtId="0" fontId="9" fillId="22" borderId="4" xfId="0" applyFont="1" applyFill="1" applyBorder="1" applyAlignment="1" applyProtection="1">
      <alignment horizontal="center" vertical="center"/>
    </xf>
    <xf numFmtId="171" fontId="12" fillId="0" borderId="5" xfId="0" applyNumberFormat="1"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15" xfId="0" applyFont="1" applyBorder="1" applyProtection="1">
      <alignment vertical="center"/>
    </xf>
    <xf numFmtId="171" fontId="9" fillId="19" borderId="29" xfId="0" applyNumberFormat="1" applyFont="1" applyFill="1" applyBorder="1" applyAlignment="1" applyProtection="1">
      <alignment horizontal="left" vertical="center"/>
    </xf>
    <xf numFmtId="172" fontId="15" fillId="9" borderId="22" xfId="0" applyNumberFormat="1" applyFont="1" applyFill="1" applyBorder="1" applyAlignment="1" applyProtection="1">
      <alignment horizontal="center" vertical="center"/>
    </xf>
    <xf numFmtId="172" fontId="15" fillId="9" borderId="32" xfId="0" applyNumberFormat="1" applyFont="1" applyFill="1" applyBorder="1" applyAlignment="1" applyProtection="1">
      <alignment horizontal="center" vertical="center"/>
    </xf>
    <xf numFmtId="172" fontId="15" fillId="9" borderId="2" xfId="0" applyNumberFormat="1" applyFont="1" applyFill="1" applyBorder="1" applyAlignment="1" applyProtection="1">
      <alignment horizontal="center" vertical="center"/>
    </xf>
    <xf numFmtId="172" fontId="15" fillId="9" borderId="18" xfId="0" applyNumberFormat="1" applyFont="1" applyFill="1" applyBorder="1" applyAlignment="1" applyProtection="1">
      <alignment horizontal="center" vertical="center"/>
    </xf>
    <xf numFmtId="172" fontId="15" fillId="9" borderId="6"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1" fontId="5" fillId="0" borderId="11" xfId="0" applyNumberFormat="1" applyFont="1" applyBorder="1" applyAlignment="1">
      <alignment horizontal="left" vertical="center"/>
    </xf>
    <xf numFmtId="1" fontId="12" fillId="0" borderId="11" xfId="0" applyNumberFormat="1" applyFont="1" applyBorder="1" applyAlignment="1">
      <alignment horizontal="left" vertical="center"/>
    </xf>
    <xf numFmtId="1" fontId="12" fillId="0" borderId="6" xfId="0" applyNumberFormat="1" applyFont="1" applyBorder="1" applyAlignment="1">
      <alignment horizontal="left" vertical="center"/>
    </xf>
    <xf numFmtId="1" fontId="12" fillId="0" borderId="6" xfId="0" applyNumberFormat="1" applyFont="1" applyBorder="1" applyAlignment="1">
      <alignment horizontal="left" vertical="center" wrapText="1"/>
    </xf>
    <xf numFmtId="1" fontId="11" fillId="0" borderId="10" xfId="0" applyNumberFormat="1" applyFont="1" applyBorder="1">
      <alignment vertical="center"/>
    </xf>
    <xf numFmtId="1" fontId="11" fillId="0" borderId="4" xfId="0" applyNumberFormat="1" applyFont="1" applyBorder="1">
      <alignment vertical="center"/>
    </xf>
    <xf numFmtId="0" fontId="0" fillId="0" borderId="0" xfId="0" applyBorder="1" applyAlignment="1">
      <alignment vertical="center"/>
    </xf>
    <xf numFmtId="0" fontId="9" fillId="0" borderId="0" xfId="0" applyFont="1" applyFill="1" applyBorder="1" applyAlignment="1">
      <alignment horizontal="left" vertical="center"/>
    </xf>
    <xf numFmtId="0" fontId="33" fillId="0" borderId="0" xfId="0" applyFont="1" applyFill="1" applyBorder="1" applyAlignment="1">
      <alignment horizontal="left" vertical="center"/>
    </xf>
    <xf numFmtId="1" fontId="11" fillId="0" borderId="13" xfId="0" applyNumberFormat="1" applyFont="1" applyBorder="1">
      <alignment vertical="center"/>
    </xf>
    <xf numFmtId="1" fontId="11" fillId="0" borderId="10" xfId="0" applyNumberFormat="1" applyFont="1" applyBorder="1" applyAlignment="1">
      <alignment horizontal="center" vertical="center"/>
    </xf>
    <xf numFmtId="1" fontId="12" fillId="0" borderId="10" xfId="0" applyNumberFormat="1" applyFont="1" applyBorder="1" applyAlignment="1">
      <alignment horizontal="left" vertical="center"/>
    </xf>
    <xf numFmtId="1" fontId="9" fillId="0" borderId="10" xfId="0" applyNumberFormat="1" applyFont="1" applyFill="1" applyBorder="1" applyAlignment="1">
      <alignment horizontal="left" vertical="center"/>
    </xf>
    <xf numFmtId="1" fontId="12" fillId="0" borderId="10" xfId="0" applyNumberFormat="1" applyFont="1" applyBorder="1" applyAlignment="1">
      <alignment vertical="center"/>
    </xf>
    <xf numFmtId="1" fontId="14" fillId="11" borderId="12" xfId="0" applyNumberFormat="1" applyFont="1" applyFill="1" applyBorder="1" applyAlignment="1" applyProtection="1">
      <alignment horizontal="center" vertical="center"/>
    </xf>
    <xf numFmtId="1" fontId="11" fillId="0" borderId="11" xfId="0" applyNumberFormat="1" applyFont="1" applyBorder="1" applyAlignment="1" applyProtection="1">
      <alignment horizontal="center" vertical="center"/>
    </xf>
    <xf numFmtId="1" fontId="5" fillId="0" borderId="11" xfId="0" applyNumberFormat="1" applyFont="1" applyBorder="1" applyAlignment="1" applyProtection="1">
      <alignment horizontal="left" vertical="center"/>
    </xf>
    <xf numFmtId="1" fontId="11" fillId="0" borderId="10" xfId="0" applyNumberFormat="1" applyFont="1" applyBorder="1" applyAlignment="1" applyProtection="1">
      <alignment horizontal="center" vertical="center"/>
    </xf>
    <xf numFmtId="1" fontId="12" fillId="0" borderId="11" xfId="0" applyNumberFormat="1" applyFont="1" applyBorder="1" applyAlignment="1" applyProtection="1">
      <alignment horizontal="left" vertical="center"/>
    </xf>
    <xf numFmtId="1" fontId="12" fillId="0" borderId="6" xfId="0" applyNumberFormat="1" applyFont="1" applyBorder="1" applyAlignment="1" applyProtection="1">
      <alignment horizontal="left" vertical="center"/>
    </xf>
    <xf numFmtId="1" fontId="12" fillId="0" borderId="10" xfId="0" applyNumberFormat="1" applyFont="1" applyBorder="1" applyAlignment="1" applyProtection="1">
      <alignment horizontal="left" vertical="center"/>
    </xf>
    <xf numFmtId="1" fontId="9" fillId="0" borderId="10" xfId="0" applyNumberFormat="1" applyFont="1" applyFill="1" applyBorder="1" applyAlignment="1" applyProtection="1">
      <alignment horizontal="left" vertical="center"/>
    </xf>
    <xf numFmtId="1" fontId="12" fillId="0" borderId="11" xfId="0" applyNumberFormat="1" applyFont="1" applyBorder="1" applyAlignment="1" applyProtection="1">
      <alignment vertical="center" wrapText="1"/>
    </xf>
    <xf numFmtId="1" fontId="12" fillId="0" borderId="6" xfId="0" applyNumberFormat="1" applyFont="1" applyBorder="1" applyAlignment="1" applyProtection="1">
      <alignment vertical="center" wrapText="1"/>
    </xf>
    <xf numFmtId="1" fontId="11" fillId="0" borderId="5" xfId="0" applyNumberFormat="1" applyFont="1" applyBorder="1" applyAlignment="1" applyProtection="1">
      <alignment horizontal="center" vertical="center"/>
    </xf>
    <xf numFmtId="1" fontId="13" fillId="0" borderId="10" xfId="0" applyNumberFormat="1" applyFont="1" applyBorder="1" applyAlignment="1" applyProtection="1">
      <alignment horizontal="left" vertical="center"/>
    </xf>
    <xf numFmtId="1" fontId="5" fillId="0" borderId="10" xfId="0" applyNumberFormat="1" applyFont="1" applyBorder="1" applyAlignment="1" applyProtection="1">
      <alignment horizontal="left" vertical="center"/>
    </xf>
    <xf numFmtId="171" fontId="11" fillId="0" borderId="11" xfId="0" applyNumberFormat="1" applyFont="1" applyBorder="1" applyAlignment="1">
      <alignment horizontal="center" vertical="center"/>
    </xf>
    <xf numFmtId="171" fontId="11" fillId="0" borderId="3" xfId="0" applyNumberFormat="1" applyFont="1" applyBorder="1">
      <alignment vertical="center"/>
    </xf>
    <xf numFmtId="171" fontId="11" fillId="0" borderId="10" xfId="0" applyNumberFormat="1" applyFont="1" applyBorder="1" applyAlignment="1">
      <alignment horizontal="center" vertical="center"/>
    </xf>
    <xf numFmtId="171" fontId="12" fillId="0" borderId="11" xfId="0" applyNumberFormat="1" applyFont="1" applyBorder="1" applyAlignment="1">
      <alignment horizontal="left" vertical="center"/>
    </xf>
    <xf numFmtId="171" fontId="12" fillId="0" borderId="6" xfId="0" applyNumberFormat="1" applyFont="1" applyBorder="1" applyAlignment="1">
      <alignment horizontal="left" vertical="center"/>
    </xf>
    <xf numFmtId="171" fontId="12" fillId="0" borderId="10" xfId="0" applyNumberFormat="1" applyFont="1" applyBorder="1" applyAlignment="1">
      <alignment horizontal="left" vertical="center"/>
    </xf>
    <xf numFmtId="171" fontId="9" fillId="0" borderId="10" xfId="0" applyNumberFormat="1" applyFont="1" applyFill="1" applyBorder="1" applyAlignment="1">
      <alignment horizontal="left" vertical="center"/>
    </xf>
    <xf numFmtId="171" fontId="11" fillId="0" borderId="10" xfId="0" applyNumberFormat="1" applyFont="1" applyBorder="1">
      <alignment vertical="center"/>
    </xf>
    <xf numFmtId="171" fontId="12" fillId="0" borderId="10" xfId="0" applyNumberFormat="1" applyFont="1" applyBorder="1" applyAlignment="1">
      <alignment vertical="center"/>
    </xf>
    <xf numFmtId="171" fontId="11" fillId="0" borderId="10" xfId="0" applyNumberFormat="1" applyFont="1" applyBorder="1" applyAlignment="1" applyProtection="1">
      <alignment horizontal="center" vertical="center"/>
    </xf>
    <xf numFmtId="171" fontId="11" fillId="0" borderId="15" xfId="0" applyNumberFormat="1" applyFont="1" applyBorder="1" applyProtection="1">
      <alignment vertical="center"/>
    </xf>
    <xf numFmtId="171" fontId="13" fillId="0" borderId="10" xfId="0" applyNumberFormat="1" applyFont="1" applyBorder="1" applyAlignment="1" applyProtection="1">
      <alignment horizontal="left" vertical="center"/>
    </xf>
    <xf numFmtId="171" fontId="5" fillId="0" borderId="10" xfId="0" applyNumberFormat="1" applyFont="1" applyBorder="1" applyAlignment="1" applyProtection="1">
      <alignment horizontal="left" vertical="center"/>
    </xf>
    <xf numFmtId="0" fontId="12" fillId="0" borderId="13" xfId="0" applyFont="1" applyFill="1" applyBorder="1" applyAlignment="1" applyProtection="1">
      <alignment horizontal="center" vertical="top"/>
    </xf>
    <xf numFmtId="0" fontId="12" fillId="0" borderId="13" xfId="0" applyFont="1" applyBorder="1" applyAlignment="1" applyProtection="1">
      <alignment horizontal="center" vertical="top"/>
    </xf>
    <xf numFmtId="0" fontId="0" fillId="0" borderId="2" xfId="0" applyBorder="1" applyAlignment="1">
      <alignment vertical="center"/>
    </xf>
    <xf numFmtId="172" fontId="15" fillId="8" borderId="9" xfId="0" applyNumberFormat="1" applyFont="1" applyFill="1" applyBorder="1" applyAlignment="1" applyProtection="1">
      <alignment horizontal="center" vertical="center"/>
    </xf>
    <xf numFmtId="1" fontId="11" fillId="0" borderId="0" xfId="0" applyNumberFormat="1" applyFont="1" applyBorder="1">
      <alignment vertical="center"/>
    </xf>
    <xf numFmtId="1" fontId="11" fillId="0" borderId="5" xfId="0" applyNumberFormat="1" applyFont="1" applyBorder="1">
      <alignment vertical="center"/>
    </xf>
    <xf numFmtId="1" fontId="12" fillId="0" borderId="0" xfId="0" applyNumberFormat="1" applyFont="1" applyBorder="1" applyAlignment="1">
      <alignment horizontal="left" vertical="center" wrapText="1"/>
    </xf>
    <xf numFmtId="174" fontId="16" fillId="5" borderId="24" xfId="0" applyNumberFormat="1" applyFont="1" applyFill="1" applyBorder="1" applyAlignment="1" applyProtection="1">
      <alignment horizontal="center" vertical="center" wrapText="1"/>
    </xf>
    <xf numFmtId="174" fontId="16" fillId="5" borderId="1" xfId="0" applyNumberFormat="1" applyFont="1" applyFill="1" applyBorder="1" applyAlignment="1" applyProtection="1">
      <alignment horizontal="center" vertical="center" wrapText="1"/>
    </xf>
    <xf numFmtId="174" fontId="16" fillId="5" borderId="16" xfId="0" applyNumberFormat="1" applyFont="1" applyFill="1" applyBorder="1" applyAlignment="1" applyProtection="1">
      <alignment horizontal="center" vertical="center" wrapText="1"/>
    </xf>
    <xf numFmtId="171" fontId="9" fillId="0" borderId="0" xfId="0" applyNumberFormat="1" applyFont="1" applyBorder="1" applyAlignment="1" applyProtection="1">
      <alignment horizontal="left" vertical="center"/>
    </xf>
    <xf numFmtId="0" fontId="33" fillId="0" borderId="0" xfId="0" applyFont="1" applyFill="1" applyBorder="1" applyAlignment="1">
      <alignment horizontal="left" vertical="center"/>
    </xf>
    <xf numFmtId="171" fontId="12" fillId="0" borderId="0" xfId="0" applyNumberFormat="1" applyFont="1" applyBorder="1" applyAlignment="1" applyProtection="1">
      <alignment horizontal="left" vertical="center" wrapText="1"/>
    </xf>
    <xf numFmtId="1" fontId="12" fillId="0" borderId="7" xfId="0" applyNumberFormat="1" applyFont="1" applyBorder="1" applyAlignment="1">
      <alignment horizontal="left" vertical="center" wrapText="1"/>
    </xf>
    <xf numFmtId="1" fontId="12" fillId="0" borderId="8" xfId="0" applyNumberFormat="1" applyFont="1" applyBorder="1" applyAlignment="1">
      <alignment horizontal="left" vertical="center" wrapText="1"/>
    </xf>
    <xf numFmtId="0" fontId="33" fillId="21" borderId="7" xfId="0" applyFont="1" applyFill="1" applyBorder="1" applyAlignment="1">
      <alignment horizontal="left" vertical="center"/>
    </xf>
    <xf numFmtId="0" fontId="9" fillId="0" borderId="0" xfId="0" applyFont="1" applyFill="1" applyBorder="1" applyAlignment="1">
      <alignment horizontal="left" vertical="center"/>
    </xf>
    <xf numFmtId="0" fontId="12" fillId="0" borderId="0" xfId="0" applyFont="1" applyFill="1" applyBorder="1" applyAlignment="1" applyProtection="1">
      <alignment vertical="top"/>
    </xf>
    <xf numFmtId="0" fontId="0" fillId="0" borderId="10" xfId="0" applyBorder="1">
      <alignment vertical="center"/>
    </xf>
    <xf numFmtId="0" fontId="0" fillId="0" borderId="11" xfId="0" applyBorder="1">
      <alignment vertical="center"/>
    </xf>
    <xf numFmtId="10" fontId="46" fillId="11" borderId="1" xfId="11" applyNumberFormat="1" applyFont="1" applyFill="1" applyBorder="1" applyAlignment="1" applyProtection="1">
      <alignment horizontal="center" vertical="center" wrapText="1"/>
    </xf>
    <xf numFmtId="0" fontId="12" fillId="0" borderId="1" xfId="0" applyFont="1" applyFill="1" applyBorder="1" applyAlignment="1" applyProtection="1">
      <alignment vertical="center" wrapText="1"/>
    </xf>
    <xf numFmtId="10" fontId="12" fillId="0" borderId="7" xfId="11" applyNumberFormat="1" applyFont="1" applyFill="1" applyBorder="1" applyAlignment="1" applyProtection="1">
      <alignment vertical="center"/>
    </xf>
    <xf numFmtId="0" fontId="12" fillId="0" borderId="4" xfId="0" applyFont="1" applyBorder="1">
      <alignment vertical="center"/>
    </xf>
    <xf numFmtId="0" fontId="12" fillId="0" borderId="6" xfId="0" applyFont="1" applyBorder="1">
      <alignment vertical="center"/>
    </xf>
    <xf numFmtId="1" fontId="12" fillId="0" borderId="7" xfId="0" applyNumberFormat="1" applyFont="1" applyBorder="1" applyAlignment="1">
      <alignment horizontal="left" vertical="center" wrapText="1"/>
    </xf>
    <xf numFmtId="1" fontId="12" fillId="0" borderId="8" xfId="0" applyNumberFormat="1" applyFont="1" applyBorder="1" applyAlignment="1">
      <alignment horizontal="left" vertical="center" wrapText="1"/>
    </xf>
    <xf numFmtId="1" fontId="12" fillId="0" borderId="12" xfId="0" applyNumberFormat="1" applyFont="1" applyBorder="1" applyAlignment="1">
      <alignment horizontal="left" vertical="center" wrapText="1"/>
    </xf>
    <xf numFmtId="1" fontId="12" fillId="0" borderId="11" xfId="0" applyNumberFormat="1" applyFont="1" applyBorder="1" applyAlignment="1">
      <alignment horizontal="left" vertical="center" wrapText="1"/>
    </xf>
    <xf numFmtId="0" fontId="9" fillId="18" borderId="7" xfId="0" applyFont="1" applyFill="1" applyBorder="1" applyAlignment="1">
      <alignment horizontal="left" vertical="center"/>
    </xf>
    <xf numFmtId="0" fontId="33" fillId="21" borderId="7" xfId="0" applyFont="1" applyFill="1" applyBorder="1" applyAlignment="1">
      <alignment horizontal="left" vertical="center"/>
    </xf>
    <xf numFmtId="0" fontId="12" fillId="0" borderId="1" xfId="0" applyFont="1" applyFill="1" applyBorder="1" applyAlignment="1" applyProtection="1">
      <alignment vertical="center" wrapText="1"/>
    </xf>
    <xf numFmtId="0" fontId="12" fillId="6" borderId="7" xfId="0" applyFont="1" applyFill="1" applyBorder="1" applyAlignment="1" applyProtection="1">
      <alignment vertical="top"/>
    </xf>
    <xf numFmtId="0" fontId="12" fillId="0" borderId="12" xfId="0" applyFont="1" applyFill="1" applyBorder="1" applyAlignment="1" applyProtection="1">
      <alignment horizontal="center" vertical="top"/>
    </xf>
    <xf numFmtId="1" fontId="12" fillId="0" borderId="1" xfId="0" applyNumberFormat="1" applyFont="1" applyBorder="1" applyAlignment="1">
      <alignment horizontal="left" vertical="center" wrapText="1"/>
    </xf>
    <xf numFmtId="0" fontId="0" fillId="0" borderId="10" xfId="0" applyBorder="1" applyAlignment="1">
      <alignment vertical="center"/>
    </xf>
    <xf numFmtId="0" fontId="0" fillId="0" borderId="0" xfId="0" applyBorder="1" applyAlignment="1">
      <alignment vertical="center"/>
    </xf>
    <xf numFmtId="1" fontId="12" fillId="0" borderId="12" xfId="0" applyNumberFormat="1" applyFont="1" applyBorder="1" applyAlignment="1">
      <alignment horizontal="left" vertical="center" wrapText="1"/>
    </xf>
    <xf numFmtId="1" fontId="12" fillId="0" borderId="13" xfId="0" applyNumberFormat="1" applyFont="1" applyBorder="1" applyAlignment="1">
      <alignment horizontal="left" vertical="center" wrapText="1"/>
    </xf>
    <xf numFmtId="1" fontId="12" fillId="0" borderId="0" xfId="0" applyNumberFormat="1" applyFont="1" applyBorder="1" applyAlignment="1">
      <alignment horizontal="left" vertical="center" wrapText="1"/>
    </xf>
    <xf numFmtId="0" fontId="12" fillId="6" borderId="7" xfId="0" applyFont="1" applyFill="1" applyBorder="1" applyAlignment="1" applyProtection="1">
      <alignment vertical="top"/>
    </xf>
    <xf numFmtId="0" fontId="0" fillId="0" borderId="10" xfId="0" applyBorder="1">
      <alignment vertical="center"/>
    </xf>
    <xf numFmtId="0" fontId="12" fillId="0" borderId="0" xfId="0" applyFont="1" applyBorder="1" applyAlignment="1">
      <alignment horizontal="center" vertical="center"/>
    </xf>
    <xf numFmtId="0" fontId="12" fillId="0" borderId="1" xfId="0" applyFont="1" applyFill="1" applyBorder="1" applyAlignment="1" applyProtection="1">
      <alignment vertical="center" wrapText="1"/>
    </xf>
    <xf numFmtId="0" fontId="9" fillId="0" borderId="0" xfId="0" applyFont="1" applyFill="1" applyBorder="1" applyAlignment="1">
      <alignment horizontal="left" vertical="center"/>
    </xf>
    <xf numFmtId="1" fontId="12" fillId="0" borderId="9" xfId="0" applyNumberFormat="1" applyFont="1" applyBorder="1" applyAlignment="1">
      <alignment horizontal="left" vertical="center" wrapText="1"/>
    </xf>
    <xf numFmtId="1" fontId="12" fillId="0" borderId="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0" fontId="12" fillId="11" borderId="14" xfId="0" applyFont="1" applyFill="1" applyBorder="1" applyAlignment="1" applyProtection="1">
      <alignment vertical="center" wrapText="1"/>
    </xf>
    <xf numFmtId="0" fontId="12" fillId="0" borderId="14" xfId="0" quotePrefix="1"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wrapText="1"/>
    </xf>
    <xf numFmtId="0" fontId="12" fillId="0" borderId="2" xfId="0" quotePrefix="1" applyNumberFormat="1" applyFont="1" applyFill="1" applyBorder="1" applyAlignment="1" applyProtection="1">
      <alignment horizontal="center" vertical="center" wrapText="1"/>
    </xf>
    <xf numFmtId="1" fontId="0" fillId="22" borderId="2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9" fillId="19" borderId="27" xfId="0" applyNumberFormat="1" applyFont="1" applyFill="1" applyBorder="1" applyAlignment="1" applyProtection="1">
      <alignment vertical="center"/>
    </xf>
    <xf numFmtId="1" fontId="9" fillId="19" borderId="10" xfId="0" applyNumberFormat="1" applyFont="1" applyFill="1" applyBorder="1" applyAlignment="1" applyProtection="1">
      <alignment vertical="center"/>
    </xf>
    <xf numFmtId="1" fontId="9" fillId="19" borderId="30" xfId="0" applyNumberFormat="1" applyFont="1" applyFill="1" applyBorder="1" applyAlignment="1" applyProtection="1">
      <alignment vertical="center"/>
    </xf>
    <xf numFmtId="1" fontId="9" fillId="19" borderId="25" xfId="0" applyNumberFormat="1" applyFont="1" applyFill="1" applyBorder="1" applyAlignment="1" applyProtection="1">
      <alignment vertical="center"/>
    </xf>
    <xf numFmtId="1" fontId="9" fillId="19" borderId="11" xfId="0" applyNumberFormat="1" applyFont="1" applyFill="1" applyBorder="1" applyAlignment="1" applyProtection="1">
      <alignment vertical="center"/>
    </xf>
    <xf numFmtId="1" fontId="9" fillId="19" borderId="28" xfId="0" applyNumberFormat="1" applyFont="1" applyFill="1" applyBorder="1" applyAlignment="1" applyProtection="1">
      <alignment vertical="center"/>
    </xf>
    <xf numFmtId="167" fontId="12" fillId="0" borderId="1" xfId="11" applyNumberFormat="1" applyFont="1" applyFill="1" applyBorder="1" applyAlignment="1" applyProtection="1">
      <alignment horizontal="center" vertical="top"/>
    </xf>
    <xf numFmtId="0" fontId="12" fillId="0" borderId="1" xfId="0" applyFont="1" applyFill="1" applyBorder="1" applyAlignment="1" applyProtection="1">
      <alignment vertical="top"/>
    </xf>
    <xf numFmtId="0" fontId="0" fillId="0" borderId="26" xfId="0" applyFont="1" applyFill="1" applyBorder="1" applyAlignment="1" applyProtection="1">
      <alignment horizontal="center"/>
    </xf>
    <xf numFmtId="0" fontId="0" fillId="0" borderId="0" xfId="0" applyFont="1" applyFill="1" applyBorder="1" applyAlignment="1" applyProtection="1">
      <alignment horizontal="center"/>
    </xf>
    <xf numFmtId="0" fontId="0" fillId="0" borderId="26" xfId="0" applyFont="1" applyBorder="1" applyAlignment="1" applyProtection="1">
      <alignment horizontal="left" wrapText="1"/>
    </xf>
    <xf numFmtId="0" fontId="17" fillId="0" borderId="0" xfId="0" applyFont="1" applyFill="1" applyBorder="1" applyAlignment="1" applyProtection="1">
      <alignment vertical="top"/>
    </xf>
    <xf numFmtId="0" fontId="0" fillId="0" borderId="0" xfId="0" applyFont="1" applyFill="1" applyBorder="1" applyAlignment="1" applyProtection="1">
      <alignment vertical="top"/>
    </xf>
    <xf numFmtId="0" fontId="12" fillId="0" borderId="14" xfId="0" applyFont="1" applyFill="1" applyBorder="1" applyAlignment="1" applyProtection="1">
      <alignment vertical="top"/>
    </xf>
    <xf numFmtId="10" fontId="12" fillId="0" borderId="15" xfId="11" applyNumberFormat="1" applyFont="1" applyFill="1" applyBorder="1" applyAlignment="1" applyProtection="1">
      <alignment vertical="top"/>
    </xf>
    <xf numFmtId="0" fontId="17" fillId="0" borderId="10" xfId="0" applyFont="1" applyFill="1" applyBorder="1" applyAlignment="1" applyProtection="1">
      <alignment vertical="top"/>
    </xf>
    <xf numFmtId="0" fontId="0" fillId="0" borderId="10" xfId="0" applyFont="1" applyFill="1" applyBorder="1" applyAlignment="1" applyProtection="1">
      <alignment vertical="top"/>
    </xf>
    <xf numFmtId="0" fontId="10" fillId="0" borderId="23" xfId="0" applyFont="1" applyFill="1" applyBorder="1" applyAlignment="1" applyProtection="1">
      <alignment vertical="center"/>
    </xf>
    <xf numFmtId="0" fontId="10" fillId="0" borderId="8" xfId="0" applyFont="1" applyFill="1" applyBorder="1" applyAlignment="1" applyProtection="1">
      <alignment vertical="center"/>
    </xf>
    <xf numFmtId="0" fontId="10" fillId="0" borderId="9" xfId="0" applyFont="1" applyFill="1" applyBorder="1" applyAlignment="1" applyProtection="1">
      <alignment vertical="center"/>
    </xf>
    <xf numFmtId="10" fontId="12" fillId="0" borderId="12" xfId="11" applyNumberFormat="1" applyFont="1" applyFill="1" applyBorder="1" applyAlignment="1" applyProtection="1">
      <alignment vertical="top"/>
    </xf>
    <xf numFmtId="10" fontId="12" fillId="19" borderId="7" xfId="11" applyNumberFormat="1" applyFont="1" applyFill="1" applyBorder="1" applyAlignment="1" applyProtection="1">
      <alignment vertical="top"/>
    </xf>
    <xf numFmtId="10" fontId="12" fillId="19" borderId="8" xfId="11" applyNumberFormat="1" applyFont="1" applyFill="1" applyBorder="1" applyAlignment="1" applyProtection="1">
      <alignment vertical="top"/>
    </xf>
    <xf numFmtId="10" fontId="12" fillId="19" borderId="9" xfId="11" applyNumberFormat="1" applyFont="1" applyFill="1" applyBorder="1" applyAlignment="1" applyProtection="1">
      <alignment vertical="top"/>
    </xf>
    <xf numFmtId="0" fontId="11" fillId="0" borderId="3" xfId="0" applyFont="1" applyBorder="1" applyAlignment="1" applyProtection="1">
      <alignment horizontal="right" vertical="center"/>
    </xf>
    <xf numFmtId="0" fontId="11" fillId="0" borderId="10" xfId="0" applyFont="1" applyBorder="1" applyAlignment="1" applyProtection="1">
      <alignment horizontal="right" vertical="center"/>
    </xf>
    <xf numFmtId="0" fontId="11" fillId="0" borderId="4" xfId="0" applyFont="1" applyBorder="1" applyAlignment="1" applyProtection="1">
      <alignment horizontal="right" vertical="center"/>
    </xf>
    <xf numFmtId="0" fontId="12" fillId="19" borderId="27" xfId="0" applyFont="1" applyFill="1" applyBorder="1" applyAlignment="1" applyProtection="1">
      <alignment vertical="center"/>
    </xf>
    <xf numFmtId="0" fontId="0" fillId="0" borderId="10" xfId="0" applyBorder="1" applyAlignment="1">
      <alignment vertical="center"/>
    </xf>
    <xf numFmtId="0" fontId="0" fillId="0" borderId="4" xfId="0" applyBorder="1" applyAlignment="1">
      <alignment vertical="center"/>
    </xf>
    <xf numFmtId="0" fontId="0" fillId="0" borderId="26"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25" xfId="0" applyBorder="1" applyAlignment="1">
      <alignment vertical="center"/>
    </xf>
    <xf numFmtId="0" fontId="0" fillId="0" borderId="11" xfId="0" applyBorder="1" applyAlignment="1">
      <alignment vertical="center"/>
    </xf>
    <xf numFmtId="0" fontId="0" fillId="0" borderId="6" xfId="0" applyBorder="1" applyAlignment="1">
      <alignment vertical="center"/>
    </xf>
    <xf numFmtId="0" fontId="12" fillId="0" borderId="10" xfId="0" applyFont="1" applyBorder="1" applyProtection="1">
      <alignment vertical="center"/>
    </xf>
    <xf numFmtId="0" fontId="12" fillId="19" borderId="10" xfId="0" applyFont="1" applyFill="1" applyBorder="1" applyAlignment="1" applyProtection="1">
      <alignment vertical="center"/>
    </xf>
    <xf numFmtId="171" fontId="33" fillId="21" borderId="13" xfId="0" applyNumberFormat="1" applyFont="1" applyFill="1" applyBorder="1" applyAlignment="1" applyProtection="1">
      <alignment horizontal="left" vertical="center"/>
    </xf>
    <xf numFmtId="171" fontId="33" fillId="21" borderId="0" xfId="0" applyNumberFormat="1" applyFont="1" applyFill="1" applyBorder="1" applyAlignment="1" applyProtection="1">
      <alignment horizontal="left" vertical="center"/>
    </xf>
    <xf numFmtId="171" fontId="33" fillId="21" borderId="5" xfId="0" applyNumberFormat="1" applyFont="1" applyFill="1" applyBorder="1" applyAlignment="1" applyProtection="1">
      <alignment horizontal="left" vertical="center"/>
    </xf>
    <xf numFmtId="2" fontId="33" fillId="21" borderId="12" xfId="0" applyNumberFormat="1" applyFont="1" applyFill="1" applyBorder="1" applyAlignment="1" applyProtection="1">
      <alignment horizontal="left" vertical="center"/>
    </xf>
    <xf numFmtId="2" fontId="33" fillId="21" borderId="11" xfId="0" applyNumberFormat="1" applyFont="1" applyFill="1" applyBorder="1" applyAlignment="1" applyProtection="1">
      <alignment horizontal="left" vertical="center"/>
    </xf>
    <xf numFmtId="2" fontId="33" fillId="21" borderId="6" xfId="0" applyNumberFormat="1" applyFont="1" applyFill="1" applyBorder="1" applyAlignment="1" applyProtection="1">
      <alignment horizontal="left" vertical="center"/>
    </xf>
    <xf numFmtId="171" fontId="9" fillId="18" borderId="7" xfId="0" applyNumberFormat="1" applyFont="1" applyFill="1" applyBorder="1" applyAlignment="1" applyProtection="1">
      <alignment horizontal="left" vertical="center"/>
    </xf>
    <xf numFmtId="171" fontId="9" fillId="18" borderId="8" xfId="0" applyNumberFormat="1" applyFont="1" applyFill="1" applyBorder="1" applyAlignment="1" applyProtection="1">
      <alignment horizontal="left" vertical="center"/>
    </xf>
    <xf numFmtId="171" fontId="9" fillId="18" borderId="9" xfId="0" applyNumberFormat="1" applyFont="1" applyFill="1" applyBorder="1" applyAlignment="1" applyProtection="1">
      <alignment horizontal="left" vertical="center"/>
    </xf>
    <xf numFmtId="2" fontId="33" fillId="21" borderId="3" xfId="0" applyNumberFormat="1" applyFont="1" applyFill="1" applyBorder="1" applyAlignment="1" applyProtection="1">
      <alignment horizontal="left" vertical="center"/>
    </xf>
    <xf numFmtId="2" fontId="33" fillId="21" borderId="10" xfId="0" applyNumberFormat="1" applyFont="1" applyFill="1" applyBorder="1" applyAlignment="1" applyProtection="1">
      <alignment horizontal="left" vertical="center"/>
    </xf>
    <xf numFmtId="2" fontId="33" fillId="21" borderId="4" xfId="0" applyNumberFormat="1" applyFont="1" applyFill="1" applyBorder="1" applyAlignment="1" applyProtection="1">
      <alignment horizontal="left" vertical="center"/>
    </xf>
    <xf numFmtId="2" fontId="9" fillId="18" borderId="7" xfId="0" applyNumberFormat="1" applyFont="1" applyFill="1" applyBorder="1" applyAlignment="1" applyProtection="1">
      <alignment horizontal="left" vertical="center"/>
    </xf>
    <xf numFmtId="2" fontId="9" fillId="18" borderId="8" xfId="0" applyNumberFormat="1" applyFont="1" applyFill="1" applyBorder="1" applyAlignment="1" applyProtection="1">
      <alignment horizontal="left" vertical="center"/>
    </xf>
    <xf numFmtId="2" fontId="9" fillId="18" borderId="9" xfId="0" applyNumberFormat="1" applyFont="1" applyFill="1" applyBorder="1" applyAlignment="1" applyProtection="1">
      <alignment horizontal="left" vertical="center"/>
    </xf>
    <xf numFmtId="171" fontId="9" fillId="0" borderId="7" xfId="0" applyNumberFormat="1" applyFont="1" applyBorder="1" applyAlignment="1" applyProtection="1">
      <alignment horizontal="left" vertical="center"/>
    </xf>
    <xf numFmtId="171" fontId="9" fillId="0" borderId="8" xfId="0" applyNumberFormat="1" applyFont="1" applyBorder="1" applyAlignment="1" applyProtection="1">
      <alignment horizontal="left" vertical="center"/>
    </xf>
    <xf numFmtId="171" fontId="9" fillId="0" borderId="9" xfId="0" applyNumberFormat="1" applyFont="1" applyBorder="1" applyAlignment="1" applyProtection="1">
      <alignment horizontal="left" vertical="center"/>
    </xf>
    <xf numFmtId="171" fontId="12" fillId="0" borderId="12" xfId="0" applyNumberFormat="1" applyFont="1" applyBorder="1" applyAlignment="1" applyProtection="1">
      <alignment horizontal="left" vertical="center" wrapText="1"/>
    </xf>
    <xf numFmtId="171" fontId="12" fillId="0" borderId="11" xfId="0" applyNumberFormat="1" applyFont="1" applyBorder="1" applyAlignment="1" applyProtection="1">
      <alignment horizontal="left" vertical="center" wrapText="1"/>
    </xf>
    <xf numFmtId="171" fontId="12" fillId="0" borderId="6" xfId="0" applyNumberFormat="1" applyFont="1" applyBorder="1" applyAlignment="1" applyProtection="1">
      <alignment horizontal="left" vertical="center" wrapText="1"/>
    </xf>
    <xf numFmtId="0" fontId="12" fillId="19" borderId="27" xfId="0" applyFont="1" applyFill="1" applyBorder="1" applyProtection="1">
      <alignment vertical="center"/>
    </xf>
    <xf numFmtId="0" fontId="12" fillId="19" borderId="10" xfId="0" applyFont="1" applyFill="1" applyBorder="1" applyProtection="1">
      <alignment vertical="center"/>
    </xf>
    <xf numFmtId="0" fontId="12" fillId="19" borderId="4" xfId="0" applyFont="1" applyFill="1" applyBorder="1" applyProtection="1">
      <alignment vertical="center"/>
    </xf>
    <xf numFmtId="0" fontId="12" fillId="19" borderId="25" xfId="0" applyFont="1" applyFill="1" applyBorder="1" applyProtection="1">
      <alignment vertical="center"/>
    </xf>
    <xf numFmtId="0" fontId="12" fillId="19" borderId="11" xfId="0" applyFont="1" applyFill="1" applyBorder="1" applyProtection="1">
      <alignment vertical="center"/>
    </xf>
    <xf numFmtId="0" fontId="12" fillId="19" borderId="6" xfId="0" applyFont="1" applyFill="1" applyBorder="1" applyProtection="1">
      <alignment vertical="center"/>
    </xf>
    <xf numFmtId="0" fontId="12" fillId="19" borderId="0" xfId="0" applyFont="1" applyFill="1" applyBorder="1" applyProtection="1">
      <alignment vertical="center"/>
    </xf>
    <xf numFmtId="0" fontId="12" fillId="19" borderId="5" xfId="0" applyFont="1" applyFill="1" applyBorder="1" applyProtection="1">
      <alignment vertical="center"/>
    </xf>
    <xf numFmtId="0" fontId="12" fillId="19" borderId="26" xfId="0" applyFont="1" applyFill="1" applyBorder="1" applyProtection="1">
      <alignment vertical="center"/>
    </xf>
    <xf numFmtId="2" fontId="12" fillId="0" borderId="12" xfId="0" applyNumberFormat="1" applyFont="1" applyBorder="1" applyAlignment="1" applyProtection="1">
      <alignment horizontal="left" vertical="center" wrapText="1"/>
    </xf>
    <xf numFmtId="2" fontId="12" fillId="0" borderId="11" xfId="0" applyNumberFormat="1" applyFont="1" applyBorder="1" applyAlignment="1" applyProtection="1">
      <alignment horizontal="left" vertical="center" wrapText="1"/>
    </xf>
    <xf numFmtId="2" fontId="12" fillId="0" borderId="6" xfId="0" applyNumberFormat="1" applyFont="1" applyBorder="1" applyAlignment="1" applyProtection="1">
      <alignment horizontal="left" vertical="center" wrapText="1"/>
    </xf>
    <xf numFmtId="49" fontId="9" fillId="19" borderId="26" xfId="5" applyFont="1" applyFill="1" applyBorder="1" applyAlignment="1" applyProtection="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25" xfId="0" applyBorder="1" applyAlignment="1">
      <alignment vertical="center" wrapText="1"/>
    </xf>
    <xf numFmtId="0" fontId="0" fillId="0" borderId="11" xfId="0" applyBorder="1" applyAlignment="1">
      <alignment vertical="center" wrapText="1"/>
    </xf>
    <xf numFmtId="0" fontId="0" fillId="0" borderId="6" xfId="0" applyBorder="1" applyAlignment="1">
      <alignment vertical="center" wrapText="1"/>
    </xf>
    <xf numFmtId="49" fontId="13" fillId="0" borderId="8" xfId="5" applyFont="1" applyFill="1" applyBorder="1" applyAlignment="1" applyProtection="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171" fontId="12" fillId="19" borderId="25" xfId="0" applyNumberFormat="1" applyFont="1" applyFill="1" applyBorder="1" applyProtection="1">
      <alignment vertical="center"/>
    </xf>
    <xf numFmtId="171" fontId="12" fillId="19" borderId="11" xfId="0" applyNumberFormat="1" applyFont="1" applyFill="1" applyBorder="1" applyProtection="1">
      <alignment vertical="center"/>
    </xf>
    <xf numFmtId="171" fontId="12" fillId="19" borderId="28" xfId="0" applyNumberFormat="1" applyFont="1" applyFill="1" applyBorder="1" applyProtection="1">
      <alignment vertical="center"/>
    </xf>
    <xf numFmtId="171" fontId="9" fillId="19" borderId="27" xfId="0" applyNumberFormat="1" applyFont="1" applyFill="1" applyBorder="1" applyAlignment="1" applyProtection="1">
      <alignment horizontal="left" vertical="center"/>
    </xf>
    <xf numFmtId="0" fontId="12" fillId="19" borderId="4" xfId="0" applyFont="1" applyFill="1" applyBorder="1" applyAlignment="1" applyProtection="1">
      <alignment vertical="center"/>
    </xf>
    <xf numFmtId="0" fontId="12" fillId="19" borderId="26" xfId="0" applyFont="1" applyFill="1" applyBorder="1" applyAlignment="1" applyProtection="1">
      <alignment vertical="center"/>
    </xf>
    <xf numFmtId="0" fontId="12" fillId="19" borderId="0" xfId="0" applyFont="1" applyFill="1" applyBorder="1" applyAlignment="1" applyProtection="1">
      <alignment vertical="center"/>
    </xf>
    <xf numFmtId="0" fontId="12" fillId="19" borderId="5" xfId="0" applyFont="1" applyFill="1" applyBorder="1" applyAlignment="1" applyProtection="1">
      <alignment vertical="center"/>
    </xf>
    <xf numFmtId="0" fontId="12" fillId="19" borderId="25" xfId="0" applyFont="1" applyFill="1" applyBorder="1" applyAlignment="1" applyProtection="1">
      <alignment vertical="center"/>
    </xf>
    <xf numFmtId="0" fontId="12" fillId="19" borderId="11" xfId="0" applyFont="1" applyFill="1" applyBorder="1" applyAlignment="1" applyProtection="1">
      <alignment vertical="center"/>
    </xf>
    <xf numFmtId="0" fontId="12" fillId="19" borderId="6" xfId="0" applyFont="1" applyFill="1" applyBorder="1" applyAlignment="1" applyProtection="1">
      <alignment vertical="center"/>
    </xf>
    <xf numFmtId="0" fontId="0" fillId="19" borderId="27" xfId="0" applyFill="1" applyBorder="1" applyAlignment="1">
      <alignment vertical="center"/>
    </xf>
    <xf numFmtId="0" fontId="0" fillId="19" borderId="10" xfId="0" applyFill="1" applyBorder="1" applyAlignment="1">
      <alignment vertical="center"/>
    </xf>
    <xf numFmtId="0" fontId="0" fillId="19" borderId="4" xfId="0" applyFill="1" applyBorder="1" applyAlignment="1">
      <alignment vertical="center"/>
    </xf>
    <xf numFmtId="0" fontId="0" fillId="19" borderId="26" xfId="0" applyFill="1" applyBorder="1" applyAlignment="1">
      <alignment vertical="center"/>
    </xf>
    <xf numFmtId="0" fontId="0" fillId="19" borderId="0" xfId="0" applyFill="1" applyBorder="1" applyAlignment="1">
      <alignment vertical="center"/>
    </xf>
    <xf numFmtId="0" fontId="0" fillId="19" borderId="5" xfId="0" applyFill="1" applyBorder="1" applyAlignment="1">
      <alignment vertical="center"/>
    </xf>
    <xf numFmtId="0" fontId="0" fillId="19" borderId="25" xfId="0" applyFill="1" applyBorder="1" applyAlignment="1">
      <alignment vertical="center"/>
    </xf>
    <xf numFmtId="0" fontId="0" fillId="19" borderId="11" xfId="0" applyFill="1" applyBorder="1" applyAlignment="1">
      <alignment vertical="center"/>
    </xf>
    <xf numFmtId="0" fontId="0" fillId="19" borderId="6" xfId="0" applyFill="1" applyBorder="1" applyAlignment="1">
      <alignment vertical="center"/>
    </xf>
    <xf numFmtId="0" fontId="0" fillId="22" borderId="27" xfId="0" applyFill="1" applyBorder="1" applyAlignment="1">
      <alignment vertical="center"/>
    </xf>
    <xf numFmtId="0" fontId="0" fillId="22" borderId="10" xfId="0" applyFill="1" applyBorder="1" applyAlignment="1">
      <alignment vertical="center"/>
    </xf>
    <xf numFmtId="0" fontId="0" fillId="22" borderId="4" xfId="0" applyFill="1" applyBorder="1" applyAlignment="1">
      <alignment vertical="center"/>
    </xf>
    <xf numFmtId="0" fontId="0" fillId="22" borderId="26" xfId="0" applyFill="1" applyBorder="1" applyAlignment="1">
      <alignment vertical="center"/>
    </xf>
    <xf numFmtId="0" fontId="0" fillId="22" borderId="0" xfId="0" applyFill="1" applyBorder="1" applyAlignment="1">
      <alignment vertical="center"/>
    </xf>
    <xf numFmtId="0" fontId="0" fillId="22" borderId="5" xfId="0" applyFill="1" applyBorder="1" applyAlignment="1">
      <alignment vertical="center"/>
    </xf>
    <xf numFmtId="0" fontId="0" fillId="22" borderId="25" xfId="0" applyFill="1" applyBorder="1" applyAlignment="1">
      <alignment vertical="center"/>
    </xf>
    <xf numFmtId="0" fontId="0" fillId="22" borderId="11" xfId="0" applyFill="1" applyBorder="1" applyAlignment="1">
      <alignment vertical="center"/>
    </xf>
    <xf numFmtId="0" fontId="0" fillId="22" borderId="6" xfId="0" applyFill="1" applyBorder="1" applyAlignment="1">
      <alignment vertical="center"/>
    </xf>
    <xf numFmtId="171" fontId="9" fillId="0" borderId="12" xfId="0" applyNumberFormat="1" applyFont="1" applyBorder="1" applyAlignment="1" applyProtection="1">
      <alignment horizontal="left" vertical="center"/>
    </xf>
    <xf numFmtId="171" fontId="9" fillId="0" borderId="11" xfId="0" applyNumberFormat="1" applyFont="1" applyBorder="1" applyAlignment="1" applyProtection="1">
      <alignment horizontal="left" vertical="center"/>
    </xf>
    <xf numFmtId="171" fontId="9" fillId="0" borderId="6" xfId="0" applyNumberFormat="1" applyFont="1" applyBorder="1" applyAlignment="1" applyProtection="1">
      <alignment horizontal="left" vertical="center"/>
    </xf>
    <xf numFmtId="1" fontId="0" fillId="24" borderId="8" xfId="0" applyNumberFormat="1" applyFill="1" applyBorder="1" applyAlignment="1" applyProtection="1">
      <alignment vertical="center"/>
    </xf>
    <xf numFmtId="1" fontId="0" fillId="24" borderId="9" xfId="0" applyNumberFormat="1" applyFill="1" applyBorder="1" applyAlignment="1" applyProtection="1">
      <alignment vertical="center"/>
    </xf>
    <xf numFmtId="1" fontId="32" fillId="20" borderId="8" xfId="0" applyNumberFormat="1" applyFont="1" applyFill="1" applyBorder="1" applyAlignment="1" applyProtection="1">
      <alignment horizontal="left" vertical="center" wrapText="1"/>
    </xf>
    <xf numFmtId="1" fontId="32" fillId="20" borderId="9" xfId="0" applyNumberFormat="1" applyFont="1" applyFill="1" applyBorder="1" applyAlignment="1" applyProtection="1">
      <alignment horizontal="left" vertical="center" wrapText="1"/>
    </xf>
    <xf numFmtId="1" fontId="0" fillId="24" borderId="23" xfId="0" applyNumberFormat="1" applyFill="1" applyBorder="1" applyAlignment="1" applyProtection="1">
      <alignment vertical="center"/>
    </xf>
    <xf numFmtId="0" fontId="0" fillId="0" borderId="8" xfId="0" applyBorder="1" applyAlignment="1">
      <alignment vertical="center"/>
    </xf>
    <xf numFmtId="0" fontId="0" fillId="0" borderId="9" xfId="0" applyBorder="1" applyAlignment="1">
      <alignment vertical="center"/>
    </xf>
    <xf numFmtId="171" fontId="12" fillId="0" borderId="13" xfId="0" applyNumberFormat="1" applyFont="1" applyBorder="1" applyAlignment="1" applyProtection="1">
      <alignment vertical="center"/>
    </xf>
    <xf numFmtId="171" fontId="12" fillId="0" borderId="0" xfId="0" applyNumberFormat="1" applyFont="1" applyBorder="1" applyAlignment="1" applyProtection="1">
      <alignment vertical="center"/>
    </xf>
    <xf numFmtId="171" fontId="12" fillId="0" borderId="12" xfId="0" applyNumberFormat="1" applyFont="1" applyBorder="1" applyProtection="1">
      <alignment vertical="center"/>
    </xf>
    <xf numFmtId="171" fontId="12" fillId="0" borderId="11" xfId="0" applyNumberFormat="1" applyFont="1" applyBorder="1" applyProtection="1">
      <alignment vertical="center"/>
    </xf>
    <xf numFmtId="171" fontId="12" fillId="0" borderId="6" xfId="0" applyNumberFormat="1" applyFont="1" applyBorder="1" applyProtection="1">
      <alignment vertical="center"/>
    </xf>
    <xf numFmtId="0" fontId="12" fillId="0" borderId="7" xfId="0" applyFont="1" applyBorder="1" applyProtection="1">
      <alignment vertical="center"/>
    </xf>
    <xf numFmtId="0" fontId="12" fillId="0" borderId="8" xfId="0" applyFont="1" applyBorder="1" applyProtection="1">
      <alignment vertical="center"/>
    </xf>
    <xf numFmtId="0" fontId="12" fillId="0" borderId="9" xfId="0" applyFont="1" applyBorder="1" applyProtection="1">
      <alignment vertical="center"/>
    </xf>
    <xf numFmtId="171" fontId="12" fillId="19" borderId="27" xfId="0" applyNumberFormat="1" applyFont="1" applyFill="1" applyBorder="1" applyProtection="1">
      <alignment vertical="center"/>
    </xf>
    <xf numFmtId="171" fontId="12" fillId="19" borderId="10" xfId="0" applyNumberFormat="1" applyFont="1" applyFill="1" applyBorder="1" applyProtection="1">
      <alignment vertical="center"/>
    </xf>
    <xf numFmtId="171" fontId="12" fillId="19" borderId="30" xfId="0" applyNumberFormat="1" applyFont="1" applyFill="1" applyBorder="1" applyProtection="1">
      <alignment vertical="center"/>
    </xf>
    <xf numFmtId="171" fontId="12" fillId="19" borderId="26" xfId="0" applyNumberFormat="1" applyFont="1" applyFill="1" applyBorder="1" applyProtection="1">
      <alignment vertical="center"/>
    </xf>
    <xf numFmtId="171" fontId="12" fillId="19" borderId="0" xfId="0" applyNumberFormat="1" applyFont="1" applyFill="1" applyBorder="1" applyProtection="1">
      <alignment vertical="center"/>
    </xf>
    <xf numFmtId="171" fontId="12" fillId="19" borderId="29" xfId="0" applyNumberFormat="1" applyFont="1" applyFill="1" applyBorder="1" applyProtection="1">
      <alignment vertical="center"/>
    </xf>
    <xf numFmtId="1" fontId="0" fillId="22" borderId="27" xfId="0" applyNumberFormat="1" applyFill="1" applyBorder="1" applyAlignment="1" applyProtection="1">
      <alignment vertical="center"/>
    </xf>
    <xf numFmtId="1" fontId="0" fillId="22" borderId="23" xfId="0" applyNumberFormat="1" applyFill="1" applyBorder="1" applyAlignment="1" applyProtection="1">
      <alignment vertical="center"/>
    </xf>
    <xf numFmtId="1" fontId="0" fillId="22" borderId="8" xfId="0" applyNumberFormat="1" applyFill="1" applyBorder="1" applyAlignment="1" applyProtection="1">
      <alignment vertical="center"/>
    </xf>
    <xf numFmtId="1" fontId="0" fillId="22" borderId="9" xfId="0" applyNumberFormat="1" applyFill="1" applyBorder="1" applyAlignment="1" applyProtection="1">
      <alignment vertical="center"/>
    </xf>
    <xf numFmtId="0" fontId="32" fillId="20" borderId="12" xfId="0" applyFont="1" applyFill="1" applyBorder="1" applyAlignment="1" applyProtection="1">
      <alignment horizontal="left" vertical="center" wrapText="1"/>
    </xf>
    <xf numFmtId="0" fontId="32" fillId="20" borderId="11" xfId="0" applyFont="1" applyFill="1" applyBorder="1" applyAlignment="1" applyProtection="1">
      <alignment horizontal="left" vertical="center" wrapText="1"/>
    </xf>
    <xf numFmtId="0" fontId="32" fillId="20" borderId="6" xfId="0" applyFont="1" applyFill="1" applyBorder="1" applyAlignment="1" applyProtection="1">
      <alignment horizontal="left" vertical="center" wrapText="1"/>
    </xf>
    <xf numFmtId="171" fontId="12" fillId="22" borderId="7" xfId="0" applyNumberFormat="1" applyFont="1" applyFill="1" applyBorder="1" applyAlignment="1" applyProtection="1">
      <alignment vertical="center"/>
    </xf>
    <xf numFmtId="0" fontId="0" fillId="22" borderId="8" xfId="0" applyFill="1" applyBorder="1" applyAlignment="1">
      <alignment vertical="center"/>
    </xf>
    <xf numFmtId="0" fontId="0" fillId="22" borderId="9" xfId="0" applyFill="1" applyBorder="1" applyAlignment="1">
      <alignment vertical="center"/>
    </xf>
    <xf numFmtId="171" fontId="12" fillId="19" borderId="13" xfId="0" applyNumberFormat="1" applyFont="1" applyFill="1" applyBorder="1" applyProtection="1">
      <alignment vertical="center"/>
    </xf>
    <xf numFmtId="171" fontId="12" fillId="19" borderId="5" xfId="0" applyNumberFormat="1" applyFont="1" applyFill="1" applyBorder="1" applyProtection="1">
      <alignment vertical="center"/>
    </xf>
    <xf numFmtId="1" fontId="32" fillId="20" borderId="12" xfId="0" applyNumberFormat="1" applyFont="1" applyFill="1" applyBorder="1" applyAlignment="1" applyProtection="1">
      <alignment horizontal="left" vertical="center" wrapText="1"/>
    </xf>
    <xf numFmtId="1" fontId="33" fillId="21" borderId="7" xfId="0" applyNumberFormat="1" applyFont="1" applyFill="1" applyBorder="1" applyAlignment="1" applyProtection="1">
      <alignment horizontal="left" vertical="center"/>
    </xf>
    <xf numFmtId="0" fontId="33" fillId="21" borderId="8" xfId="0" applyFont="1" applyFill="1" applyBorder="1" applyAlignment="1" applyProtection="1">
      <alignment horizontal="left" vertical="center"/>
    </xf>
    <xf numFmtId="0" fontId="33" fillId="21" borderId="9" xfId="0" applyFont="1" applyFill="1" applyBorder="1" applyAlignment="1" applyProtection="1">
      <alignment horizontal="left" vertical="center"/>
    </xf>
    <xf numFmtId="1" fontId="9" fillId="18" borderId="12" xfId="0" applyNumberFormat="1" applyFont="1" applyFill="1" applyBorder="1" applyAlignment="1" applyProtection="1">
      <alignment horizontal="left" vertical="center"/>
    </xf>
    <xf numFmtId="0" fontId="9" fillId="18" borderId="11" xfId="0" applyFont="1" applyFill="1" applyBorder="1" applyAlignment="1" applyProtection="1">
      <alignment horizontal="left" vertical="center"/>
    </xf>
    <xf numFmtId="0" fontId="9" fillId="18" borderId="6" xfId="0" applyFont="1" applyFill="1" applyBorder="1" applyAlignment="1" applyProtection="1">
      <alignment horizontal="left" vertical="center"/>
    </xf>
    <xf numFmtId="1" fontId="12" fillId="19" borderId="11" xfId="0" applyNumberFormat="1" applyFont="1" applyFill="1" applyBorder="1" applyAlignment="1" applyProtection="1">
      <alignment vertical="center"/>
    </xf>
    <xf numFmtId="1" fontId="0" fillId="0" borderId="11" xfId="0" applyNumberFormat="1" applyBorder="1" applyAlignment="1" applyProtection="1">
      <alignment vertical="center"/>
    </xf>
    <xf numFmtId="1" fontId="0" fillId="0" borderId="6" xfId="0" applyNumberFormat="1" applyBorder="1" applyAlignment="1" applyProtection="1">
      <alignment vertical="center"/>
    </xf>
    <xf numFmtId="171" fontId="12" fillId="0" borderId="3" xfId="0" applyNumberFormat="1" applyFont="1" applyBorder="1" applyAlignment="1" applyProtection="1">
      <alignment horizontal="left" vertical="center" wrapText="1"/>
    </xf>
    <xf numFmtId="171" fontId="12" fillId="0" borderId="10" xfId="0" applyNumberFormat="1" applyFont="1" applyBorder="1" applyAlignment="1" applyProtection="1">
      <alignment horizontal="left" vertical="center" wrapText="1"/>
    </xf>
    <xf numFmtId="171" fontId="12" fillId="0" borderId="4" xfId="0" applyNumberFormat="1" applyFont="1" applyBorder="1" applyAlignment="1" applyProtection="1">
      <alignment horizontal="left" vertical="center" wrapText="1"/>
    </xf>
    <xf numFmtId="171" fontId="32" fillId="20" borderId="7" xfId="0" applyNumberFormat="1" applyFont="1" applyFill="1" applyBorder="1" applyAlignment="1" applyProtection="1">
      <alignment horizontal="left" vertical="center" wrapText="1"/>
    </xf>
    <xf numFmtId="171" fontId="32" fillId="20" borderId="8" xfId="0" applyNumberFormat="1" applyFont="1" applyFill="1" applyBorder="1" applyAlignment="1" applyProtection="1">
      <alignment horizontal="left" vertical="center" wrapText="1"/>
    </xf>
    <xf numFmtId="1" fontId="11" fillId="0" borderId="7" xfId="0" applyNumberFormat="1" applyFont="1" applyBorder="1" applyProtection="1">
      <alignment vertical="center"/>
    </xf>
    <xf numFmtId="1" fontId="11" fillId="0" borderId="8" xfId="0" applyNumberFormat="1" applyFont="1" applyBorder="1" applyProtection="1">
      <alignment vertical="center"/>
    </xf>
    <xf numFmtId="1" fontId="11" fillId="0" borderId="9" xfId="0" applyNumberFormat="1" applyFont="1" applyBorder="1" applyProtection="1">
      <alignment vertical="center"/>
    </xf>
    <xf numFmtId="1" fontId="32" fillId="20" borderId="23" xfId="0" applyNumberFormat="1" applyFont="1" applyFill="1" applyBorder="1" applyAlignment="1" applyProtection="1">
      <alignment horizontal="left" vertical="center" wrapText="1"/>
    </xf>
    <xf numFmtId="171" fontId="33" fillId="21" borderId="3" xfId="0" applyNumberFormat="1" applyFont="1" applyFill="1" applyBorder="1" applyAlignment="1" applyProtection="1">
      <alignment horizontal="left" vertical="center"/>
    </xf>
    <xf numFmtId="171" fontId="33" fillId="21" borderId="10" xfId="0" applyNumberFormat="1" applyFont="1" applyFill="1" applyBorder="1" applyAlignment="1" applyProtection="1">
      <alignment horizontal="left" vertical="center"/>
    </xf>
    <xf numFmtId="171" fontId="33" fillId="21" borderId="4" xfId="0" applyNumberFormat="1" applyFont="1" applyFill="1" applyBorder="1" applyAlignment="1" applyProtection="1">
      <alignment horizontal="left" vertical="center"/>
    </xf>
    <xf numFmtId="1" fontId="32" fillId="20" borderId="7" xfId="0" applyNumberFormat="1" applyFont="1" applyFill="1" applyBorder="1" applyAlignment="1" applyProtection="1">
      <alignment horizontal="left" vertical="center" wrapText="1"/>
    </xf>
    <xf numFmtId="0" fontId="32" fillId="20" borderId="8" xfId="0" applyFont="1" applyFill="1" applyBorder="1" applyAlignment="1" applyProtection="1">
      <alignment horizontal="left" vertical="center" wrapText="1"/>
    </xf>
    <xf numFmtId="0" fontId="32" fillId="20" borderId="9" xfId="0" applyFont="1" applyFill="1" applyBorder="1" applyAlignment="1" applyProtection="1">
      <alignment horizontal="left" vertical="center" wrapText="1"/>
    </xf>
    <xf numFmtId="171" fontId="9" fillId="0" borderId="7" xfId="0" applyNumberFormat="1" applyFont="1" applyBorder="1" applyAlignment="1" applyProtection="1">
      <alignment vertical="center"/>
    </xf>
    <xf numFmtId="171" fontId="9" fillId="0" borderId="8" xfId="0" applyNumberFormat="1" applyFont="1" applyBorder="1" applyAlignment="1" applyProtection="1">
      <alignment vertical="center"/>
    </xf>
    <xf numFmtId="171" fontId="9" fillId="0" borderId="9" xfId="0" applyNumberFormat="1" applyFont="1" applyBorder="1" applyAlignment="1" applyProtection="1">
      <alignment vertical="center"/>
    </xf>
    <xf numFmtId="1" fontId="9" fillId="19" borderId="23" xfId="0" applyNumberFormat="1" applyFont="1" applyFill="1" applyBorder="1" applyAlignment="1" applyProtection="1">
      <alignment horizontal="left" vertical="center"/>
    </xf>
    <xf numFmtId="1" fontId="9" fillId="19" borderId="8" xfId="0" applyNumberFormat="1" applyFont="1" applyFill="1" applyBorder="1" applyAlignment="1" applyProtection="1">
      <alignment horizontal="left" vertical="center"/>
    </xf>
    <xf numFmtId="1" fontId="9" fillId="19" borderId="19" xfId="0" applyNumberFormat="1" applyFont="1" applyFill="1" applyBorder="1" applyAlignment="1" applyProtection="1">
      <alignment horizontal="left" vertical="center"/>
    </xf>
    <xf numFmtId="0" fontId="12" fillId="0" borderId="12" xfId="0" applyFont="1" applyBorder="1" applyProtection="1">
      <alignment vertical="center"/>
    </xf>
    <xf numFmtId="0" fontId="12" fillId="0" borderId="11" xfId="0" applyFont="1" applyBorder="1" applyProtection="1">
      <alignment vertical="center"/>
    </xf>
    <xf numFmtId="0" fontId="12" fillId="0" borderId="6" xfId="0" applyFont="1" applyBorder="1" applyProtection="1">
      <alignment vertical="center"/>
    </xf>
    <xf numFmtId="1" fontId="33" fillId="21" borderId="13" xfId="0" applyNumberFormat="1" applyFont="1" applyFill="1" applyBorder="1" applyAlignment="1" applyProtection="1">
      <alignment horizontal="left" vertical="center"/>
    </xf>
    <xf numFmtId="0" fontId="33" fillId="21" borderId="0" xfId="0" applyFont="1" applyFill="1" applyBorder="1" applyAlignment="1" applyProtection="1">
      <alignment horizontal="left" vertical="center"/>
    </xf>
    <xf numFmtId="0" fontId="33" fillId="21" borderId="5" xfId="0" applyFont="1" applyFill="1" applyBorder="1" applyAlignment="1" applyProtection="1">
      <alignment horizontal="left" vertical="center"/>
    </xf>
    <xf numFmtId="171" fontId="9" fillId="0" borderId="7" xfId="0" applyNumberFormat="1" applyFont="1" applyBorder="1" applyAlignment="1" applyProtection="1">
      <alignment vertical="center" wrapText="1"/>
    </xf>
    <xf numFmtId="171" fontId="9" fillId="0" borderId="8" xfId="0" applyNumberFormat="1" applyFont="1" applyBorder="1" applyProtection="1">
      <alignment vertical="center"/>
    </xf>
    <xf numFmtId="171" fontId="9" fillId="0" borderId="9" xfId="0" applyNumberFormat="1" applyFont="1" applyBorder="1" applyProtection="1">
      <alignment vertical="center"/>
    </xf>
    <xf numFmtId="171" fontId="9" fillId="19" borderId="3" xfId="0" applyNumberFormat="1" applyFont="1" applyFill="1" applyBorder="1" applyAlignment="1" applyProtection="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171" fontId="12" fillId="17" borderId="7" xfId="0" applyNumberFormat="1" applyFont="1" applyFill="1" applyBorder="1" applyProtection="1">
      <alignment vertical="center"/>
      <protection locked="0"/>
    </xf>
    <xf numFmtId="171" fontId="12" fillId="17" borderId="8" xfId="0" applyNumberFormat="1" applyFont="1" applyFill="1" applyBorder="1" applyProtection="1">
      <alignment vertical="center"/>
      <protection locked="0"/>
    </xf>
    <xf numFmtId="171" fontId="12" fillId="17" borderId="9" xfId="0" applyNumberFormat="1" applyFont="1" applyFill="1" applyBorder="1" applyProtection="1">
      <alignment vertical="center"/>
      <protection locked="0"/>
    </xf>
    <xf numFmtId="14" fontId="9" fillId="4" borderId="7" xfId="5" applyNumberFormat="1" applyFont="1" applyFill="1" applyBorder="1" applyAlignment="1" applyProtection="1">
      <alignment horizontal="left" vertical="center" wrapText="1"/>
    </xf>
    <xf numFmtId="14" fontId="9" fillId="4" borderId="8" xfId="5" applyNumberFormat="1" applyFont="1" applyFill="1" applyBorder="1" applyAlignment="1" applyProtection="1">
      <alignment horizontal="left" vertical="center" wrapText="1"/>
    </xf>
    <xf numFmtId="14" fontId="9" fillId="4" borderId="19" xfId="5" applyNumberFormat="1" applyFont="1" applyFill="1" applyBorder="1" applyAlignment="1" applyProtection="1">
      <alignment horizontal="left" vertical="center" wrapText="1"/>
    </xf>
    <xf numFmtId="1" fontId="16" fillId="5" borderId="10" xfId="0" applyNumberFormat="1" applyFont="1" applyFill="1" applyBorder="1" applyAlignment="1" applyProtection="1">
      <alignment horizontal="center" vertical="center" wrapText="1"/>
    </xf>
    <xf numFmtId="0" fontId="16" fillId="5" borderId="11" xfId="0" applyFont="1" applyFill="1" applyBorder="1" applyAlignment="1" applyProtection="1">
      <alignment horizontal="center" vertical="center" wrapText="1"/>
    </xf>
    <xf numFmtId="15" fontId="16" fillId="5" borderId="21" xfId="0" applyNumberFormat="1" applyFont="1" applyFill="1" applyBorder="1" applyAlignment="1" applyProtection="1">
      <alignment horizontal="center" vertical="center" wrapText="1"/>
    </xf>
    <xf numFmtId="15" fontId="16" fillId="5" borderId="22" xfId="0" applyNumberFormat="1" applyFont="1" applyFill="1" applyBorder="1" applyAlignment="1" applyProtection="1">
      <alignment horizontal="center" vertical="center" wrapText="1"/>
    </xf>
    <xf numFmtId="15" fontId="16" fillId="5" borderId="10" xfId="0" applyNumberFormat="1" applyFont="1" applyFill="1" applyBorder="1" applyAlignment="1" applyProtection="1">
      <alignment horizontal="center" vertical="center" wrapText="1"/>
    </xf>
    <xf numFmtId="15" fontId="16" fillId="5" borderId="4" xfId="0" applyNumberFormat="1" applyFont="1" applyFill="1" applyBorder="1" applyAlignment="1" applyProtection="1">
      <alignment horizontal="center" vertical="center" wrapText="1"/>
    </xf>
    <xf numFmtId="15" fontId="16" fillId="5" borderId="11" xfId="0" applyNumberFormat="1" applyFont="1" applyFill="1" applyBorder="1" applyAlignment="1" applyProtection="1">
      <alignment horizontal="center" vertical="center" wrapText="1"/>
    </xf>
    <xf numFmtId="15" fontId="16" fillId="5" borderId="6" xfId="0" applyNumberFormat="1" applyFont="1" applyFill="1" applyBorder="1" applyAlignment="1" applyProtection="1">
      <alignment horizontal="center" vertical="center" wrapText="1"/>
    </xf>
    <xf numFmtId="0" fontId="16" fillId="5" borderId="7" xfId="0" applyFont="1" applyFill="1" applyBorder="1" applyAlignment="1" applyProtection="1">
      <alignment vertical="center"/>
    </xf>
    <xf numFmtId="0" fontId="16" fillId="5" borderId="8" xfId="0" applyFont="1" applyFill="1" applyBorder="1" applyAlignment="1" applyProtection="1">
      <alignment vertical="center"/>
    </xf>
    <xf numFmtId="0" fontId="16" fillId="5" borderId="19" xfId="0" applyFont="1" applyFill="1" applyBorder="1" applyAlignment="1" applyProtection="1">
      <alignment vertical="center"/>
    </xf>
    <xf numFmtId="171" fontId="12" fillId="0" borderId="13" xfId="0" applyNumberFormat="1" applyFont="1" applyBorder="1" applyAlignment="1" applyProtection="1">
      <alignment horizontal="left" vertical="center" wrapText="1"/>
    </xf>
    <xf numFmtId="171" fontId="12" fillId="0" borderId="0" xfId="0" applyNumberFormat="1" applyFont="1" applyBorder="1" applyAlignment="1" applyProtection="1">
      <alignment horizontal="left" vertical="center" wrapText="1"/>
    </xf>
    <xf numFmtId="171" fontId="12" fillId="19" borderId="7" xfId="0" applyNumberFormat="1" applyFont="1" applyFill="1" applyBorder="1" applyProtection="1">
      <alignment vertical="center"/>
    </xf>
    <xf numFmtId="171" fontId="12" fillId="19" borderId="8" xfId="0" applyNumberFormat="1" applyFont="1" applyFill="1" applyBorder="1" applyProtection="1">
      <alignment vertical="center"/>
    </xf>
    <xf numFmtId="171" fontId="12" fillId="17" borderId="23" xfId="0" applyNumberFormat="1" applyFont="1" applyFill="1" applyBorder="1" applyProtection="1">
      <alignment vertical="center"/>
      <protection locked="0"/>
    </xf>
    <xf numFmtId="1" fontId="9" fillId="4" borderId="7" xfId="5" applyNumberFormat="1" applyFont="1" applyFill="1" applyBorder="1" applyAlignment="1" applyProtection="1">
      <alignment horizontal="left" vertical="center" wrapText="1"/>
      <protection locked="0"/>
    </xf>
    <xf numFmtId="1" fontId="9" fillId="4" borderId="8" xfId="5" applyNumberFormat="1" applyFont="1" applyFill="1" applyBorder="1" applyAlignment="1" applyProtection="1">
      <alignment horizontal="left" vertical="center" wrapText="1"/>
      <protection locked="0"/>
    </xf>
    <xf numFmtId="1" fontId="9" fillId="4" borderId="19" xfId="5" applyNumberFormat="1" applyFont="1" applyFill="1" applyBorder="1" applyAlignment="1" applyProtection="1">
      <alignment horizontal="left" vertical="center" wrapText="1"/>
      <protection locked="0"/>
    </xf>
    <xf numFmtId="1" fontId="9" fillId="0" borderId="7" xfId="7" applyNumberFormat="1" applyFont="1" applyBorder="1" applyAlignment="1" applyProtection="1">
      <alignment horizontal="left" vertical="center"/>
    </xf>
    <xf numFmtId="0" fontId="9" fillId="0" borderId="8" xfId="7" applyFont="1" applyBorder="1" applyAlignment="1" applyProtection="1">
      <alignment horizontal="left" vertical="center"/>
    </xf>
    <xf numFmtId="1" fontId="9" fillId="0" borderId="7" xfId="7" applyNumberFormat="1" applyFont="1" applyBorder="1" applyAlignment="1">
      <alignment horizontal="left" vertical="center" wrapText="1"/>
    </xf>
    <xf numFmtId="1" fontId="9" fillId="0" borderId="8" xfId="7" applyNumberFormat="1" applyFont="1" applyBorder="1" applyAlignment="1">
      <alignment horizontal="left" vertical="center"/>
    </xf>
    <xf numFmtId="171" fontId="9" fillId="18" borderId="10" xfId="0" applyNumberFormat="1" applyFont="1" applyFill="1" applyBorder="1" applyAlignment="1" applyProtection="1">
      <alignment horizontal="left" vertical="center"/>
    </xf>
    <xf numFmtId="171" fontId="12" fillId="0" borderId="7" xfId="0" applyNumberFormat="1" applyFont="1" applyBorder="1" applyAlignment="1" applyProtection="1">
      <alignment horizontal="left" vertical="center" wrapText="1"/>
    </xf>
    <xf numFmtId="171" fontId="12" fillId="0" borderId="8" xfId="0" applyNumberFormat="1" applyFont="1" applyBorder="1" applyAlignment="1" applyProtection="1">
      <alignment horizontal="left" vertical="center" wrapText="1"/>
    </xf>
    <xf numFmtId="171" fontId="12" fillId="0" borderId="9" xfId="0" applyNumberFormat="1" applyFont="1" applyBorder="1" applyAlignment="1" applyProtection="1">
      <alignment horizontal="left" vertical="center" wrapText="1"/>
    </xf>
    <xf numFmtId="171" fontId="33" fillId="21" borderId="7" xfId="0" applyNumberFormat="1" applyFont="1" applyFill="1" applyBorder="1" applyAlignment="1" applyProtection="1">
      <alignment horizontal="left" vertical="center"/>
    </xf>
    <xf numFmtId="171" fontId="33" fillId="21" borderId="8" xfId="0" applyNumberFormat="1" applyFont="1" applyFill="1" applyBorder="1" applyAlignment="1" applyProtection="1">
      <alignment horizontal="left" vertical="center"/>
    </xf>
    <xf numFmtId="171" fontId="33" fillId="21" borderId="9" xfId="0" applyNumberFormat="1" applyFont="1" applyFill="1" applyBorder="1" applyAlignment="1" applyProtection="1">
      <alignment horizontal="left" vertical="center"/>
    </xf>
    <xf numFmtId="171" fontId="9" fillId="18" borderId="7" xfId="0" applyNumberFormat="1" applyFont="1" applyFill="1" applyBorder="1" applyAlignment="1" applyProtection="1">
      <alignment horizontal="left" vertical="center" wrapText="1"/>
    </xf>
    <xf numFmtId="171" fontId="9" fillId="18" borderId="10" xfId="0" applyNumberFormat="1" applyFont="1" applyFill="1" applyBorder="1" applyAlignment="1" applyProtection="1">
      <alignment horizontal="left" vertical="center" wrapText="1"/>
    </xf>
    <xf numFmtId="171" fontId="9" fillId="18" borderId="8" xfId="0" applyNumberFormat="1" applyFont="1" applyFill="1" applyBorder="1" applyAlignment="1" applyProtection="1">
      <alignment horizontal="left" vertical="center" wrapText="1"/>
    </xf>
    <xf numFmtId="171" fontId="9" fillId="18" borderId="9" xfId="0" applyNumberFormat="1" applyFont="1" applyFill="1" applyBorder="1" applyAlignment="1" applyProtection="1">
      <alignment horizontal="left" vertical="center" wrapText="1"/>
    </xf>
    <xf numFmtId="171" fontId="12" fillId="19" borderId="12" xfId="0" applyNumberFormat="1" applyFont="1" applyFill="1" applyBorder="1" applyProtection="1">
      <alignment vertical="center"/>
    </xf>
    <xf numFmtId="171" fontId="12" fillId="19" borderId="6" xfId="0" applyNumberFormat="1" applyFont="1" applyFill="1" applyBorder="1" applyProtection="1">
      <alignment vertical="center"/>
    </xf>
    <xf numFmtId="15" fontId="16" fillId="5" borderId="33" xfId="0" applyNumberFormat="1" applyFont="1" applyFill="1" applyBorder="1" applyAlignment="1" applyProtection="1">
      <alignment horizontal="center" vertical="center" wrapText="1"/>
    </xf>
    <xf numFmtId="0" fontId="9" fillId="0" borderId="7" xfId="7" applyFont="1" applyBorder="1" applyAlignment="1" applyProtection="1">
      <alignment horizontal="left" vertical="center" wrapText="1"/>
    </xf>
    <xf numFmtId="0" fontId="9" fillId="0" borderId="9" xfId="7" applyFont="1" applyBorder="1" applyAlignment="1" applyProtection="1">
      <alignment horizontal="left" vertical="center"/>
    </xf>
    <xf numFmtId="0" fontId="16" fillId="5" borderId="0" xfId="0" applyFont="1" applyFill="1" applyBorder="1" applyAlignment="1" applyProtection="1">
      <alignment horizontal="center" vertical="center" wrapText="1"/>
    </xf>
    <xf numFmtId="0" fontId="12" fillId="17" borderId="23" xfId="0" applyFont="1" applyFill="1" applyBorder="1" applyProtection="1">
      <alignment vertical="center"/>
      <protection locked="0"/>
    </xf>
    <xf numFmtId="0" fontId="12" fillId="17" borderId="8" xfId="0" applyFont="1" applyFill="1" applyBorder="1" applyProtection="1">
      <alignment vertical="center"/>
      <protection locked="0"/>
    </xf>
    <xf numFmtId="0" fontId="12" fillId="17" borderId="9" xfId="0" applyFont="1" applyFill="1" applyBorder="1" applyProtection="1">
      <alignment vertical="center"/>
      <protection locked="0"/>
    </xf>
    <xf numFmtId="171" fontId="12" fillId="0" borderId="5" xfId="0" applyNumberFormat="1" applyFont="1" applyBorder="1" applyAlignment="1" applyProtection="1">
      <alignment horizontal="left" vertical="center" wrapText="1"/>
    </xf>
    <xf numFmtId="171" fontId="33" fillId="21" borderId="12" xfId="0" applyNumberFormat="1" applyFont="1" applyFill="1" applyBorder="1" applyAlignment="1" applyProtection="1">
      <alignment horizontal="left" vertical="center"/>
    </xf>
    <xf numFmtId="171" fontId="33" fillId="21" borderId="11" xfId="0" applyNumberFormat="1" applyFont="1" applyFill="1" applyBorder="1" applyAlignment="1" applyProtection="1">
      <alignment horizontal="left" vertical="center"/>
    </xf>
    <xf numFmtId="171" fontId="33" fillId="21" borderId="6" xfId="0" applyNumberFormat="1" applyFont="1" applyFill="1" applyBorder="1" applyAlignment="1" applyProtection="1">
      <alignment horizontal="left" vertical="center"/>
    </xf>
    <xf numFmtId="2" fontId="33" fillId="21" borderId="7" xfId="0" applyNumberFormat="1" applyFont="1" applyFill="1" applyBorder="1" applyAlignment="1" applyProtection="1">
      <alignment horizontal="left" vertical="center"/>
    </xf>
    <xf numFmtId="2" fontId="33" fillId="21" borderId="8" xfId="0" applyNumberFormat="1" applyFont="1" applyFill="1" applyBorder="1" applyAlignment="1" applyProtection="1">
      <alignment horizontal="left" vertical="center"/>
    </xf>
    <xf numFmtId="2" fontId="33" fillId="21" borderId="9" xfId="0" applyNumberFormat="1" applyFont="1" applyFill="1" applyBorder="1" applyAlignment="1" applyProtection="1">
      <alignment horizontal="left" vertical="center"/>
    </xf>
    <xf numFmtId="171" fontId="12" fillId="0" borderId="7" xfId="0" applyNumberFormat="1" applyFont="1" applyBorder="1" applyProtection="1">
      <alignment vertical="center"/>
    </xf>
    <xf numFmtId="171" fontId="12" fillId="0" borderId="8" xfId="0" applyNumberFormat="1" applyFont="1" applyBorder="1" applyProtection="1">
      <alignment vertical="center"/>
    </xf>
    <xf numFmtId="171" fontId="12" fillId="0" borderId="9" xfId="0" applyNumberFormat="1" applyFont="1" applyBorder="1" applyProtection="1">
      <alignment vertical="center"/>
    </xf>
    <xf numFmtId="171" fontId="15" fillId="19" borderId="3" xfId="9" applyNumberFormat="1" applyFont="1" applyFill="1" applyBorder="1" applyAlignment="1" applyProtection="1">
      <alignment vertical="center"/>
    </xf>
    <xf numFmtId="171" fontId="15" fillId="19" borderId="10" xfId="9" applyNumberFormat="1" applyFont="1" applyFill="1" applyBorder="1" applyAlignment="1" applyProtection="1">
      <alignment vertical="center"/>
    </xf>
    <xf numFmtId="171" fontId="15" fillId="19" borderId="4" xfId="9" applyNumberFormat="1" applyFont="1" applyFill="1" applyBorder="1" applyAlignment="1" applyProtection="1">
      <alignment vertical="center"/>
    </xf>
    <xf numFmtId="171" fontId="15" fillId="19" borderId="13" xfId="9" applyNumberFormat="1" applyFont="1" applyFill="1" applyBorder="1" applyAlignment="1" applyProtection="1">
      <alignment vertical="center"/>
    </xf>
    <xf numFmtId="171" fontId="15" fillId="19" borderId="0" xfId="9" applyNumberFormat="1" applyFont="1" applyFill="1" applyBorder="1" applyAlignment="1" applyProtection="1">
      <alignment vertical="center"/>
    </xf>
    <xf numFmtId="171" fontId="15" fillId="19" borderId="5" xfId="9" applyNumberFormat="1" applyFont="1" applyFill="1" applyBorder="1" applyAlignment="1" applyProtection="1">
      <alignment vertical="center"/>
    </xf>
    <xf numFmtId="171" fontId="9" fillId="18" borderId="12" xfId="0" applyNumberFormat="1" applyFont="1" applyFill="1" applyBorder="1" applyAlignment="1" applyProtection="1">
      <alignment horizontal="left" vertical="center"/>
    </xf>
    <xf numFmtId="171" fontId="9" fillId="18" borderId="11" xfId="0" applyNumberFormat="1" applyFont="1" applyFill="1" applyBorder="1" applyAlignment="1" applyProtection="1">
      <alignment horizontal="left" vertical="center"/>
    </xf>
    <xf numFmtId="1" fontId="15" fillId="19" borderId="8" xfId="9" applyNumberFormat="1" applyFont="1" applyFill="1" applyBorder="1" applyAlignment="1" applyProtection="1">
      <alignment vertical="center"/>
    </xf>
    <xf numFmtId="0" fontId="0" fillId="0" borderId="0" xfId="0" applyAlignment="1">
      <alignment vertical="center"/>
    </xf>
    <xf numFmtId="171" fontId="9" fillId="19" borderId="10" xfId="0" applyNumberFormat="1" applyFont="1" applyFill="1" applyBorder="1" applyAlignment="1" applyProtection="1">
      <alignment horizontal="left" vertical="center"/>
    </xf>
    <xf numFmtId="171" fontId="9" fillId="19" borderId="30" xfId="0" applyNumberFormat="1" applyFont="1" applyFill="1" applyBorder="1" applyAlignment="1" applyProtection="1">
      <alignment horizontal="left" vertical="center"/>
    </xf>
    <xf numFmtId="171" fontId="9" fillId="19" borderId="13" xfId="0" applyNumberFormat="1" applyFont="1" applyFill="1" applyBorder="1" applyAlignment="1" applyProtection="1">
      <alignment horizontal="left" vertical="center"/>
    </xf>
    <xf numFmtId="171" fontId="9" fillId="19" borderId="0" xfId="0" applyNumberFormat="1" applyFont="1" applyFill="1" applyBorder="1" applyAlignment="1" applyProtection="1">
      <alignment horizontal="left" vertical="center"/>
    </xf>
    <xf numFmtId="171" fontId="9" fillId="19" borderId="29" xfId="0" applyNumberFormat="1" applyFont="1" applyFill="1" applyBorder="1" applyAlignment="1" applyProtection="1">
      <alignment horizontal="left" vertical="center"/>
    </xf>
    <xf numFmtId="171" fontId="9" fillId="19" borderId="12" xfId="0" applyNumberFormat="1" applyFont="1" applyFill="1" applyBorder="1" applyAlignment="1" applyProtection="1">
      <alignment horizontal="left" vertical="center"/>
    </xf>
    <xf numFmtId="171" fontId="9" fillId="19" borderId="11" xfId="0" applyNumberFormat="1" applyFont="1" applyFill="1" applyBorder="1" applyAlignment="1" applyProtection="1">
      <alignment horizontal="left" vertical="center"/>
    </xf>
    <xf numFmtId="171" fontId="9" fillId="19" borderId="28" xfId="0" applyNumberFormat="1" applyFont="1" applyFill="1" applyBorder="1" applyAlignment="1" applyProtection="1">
      <alignment horizontal="left" vertical="center"/>
    </xf>
    <xf numFmtId="171" fontId="9" fillId="18" borderId="6" xfId="0" applyNumberFormat="1" applyFont="1" applyFill="1" applyBorder="1" applyAlignment="1" applyProtection="1">
      <alignment horizontal="left" vertical="center"/>
    </xf>
    <xf numFmtId="2" fontId="33" fillId="21" borderId="13" xfId="0" applyNumberFormat="1" applyFont="1" applyFill="1" applyBorder="1" applyAlignment="1" applyProtection="1">
      <alignment horizontal="left" vertical="center"/>
    </xf>
    <xf numFmtId="2" fontId="33" fillId="21" borderId="0" xfId="0" applyNumberFormat="1" applyFont="1" applyFill="1" applyBorder="1" applyAlignment="1" applyProtection="1">
      <alignment horizontal="left" vertical="center"/>
    </xf>
    <xf numFmtId="2" fontId="33" fillId="21" borderId="5" xfId="0" applyNumberFormat="1" applyFont="1" applyFill="1" applyBorder="1" applyAlignment="1" applyProtection="1">
      <alignment horizontal="left" vertical="center"/>
    </xf>
    <xf numFmtId="0" fontId="32" fillId="20" borderId="19" xfId="0" applyFont="1" applyFill="1" applyBorder="1" applyAlignment="1" applyProtection="1">
      <alignment horizontal="left" vertical="center" wrapText="1"/>
    </xf>
    <xf numFmtId="1" fontId="9" fillId="0" borderId="12" xfId="0" applyNumberFormat="1" applyFont="1" applyBorder="1" applyAlignment="1" applyProtection="1">
      <alignment horizontal="left" vertical="center"/>
    </xf>
    <xf numFmtId="0" fontId="9" fillId="0" borderId="11" xfId="0" applyFont="1" applyBorder="1" applyAlignment="1" applyProtection="1">
      <alignment horizontal="left" vertical="center"/>
    </xf>
    <xf numFmtId="0" fontId="9" fillId="0" borderId="6" xfId="0" applyFont="1" applyBorder="1" applyAlignment="1" applyProtection="1">
      <alignment horizontal="left" vertical="center"/>
    </xf>
    <xf numFmtId="1" fontId="9" fillId="0" borderId="7" xfId="0" applyNumberFormat="1" applyFont="1" applyBorder="1" applyAlignment="1" applyProtection="1">
      <alignment horizontal="left" vertical="center"/>
    </xf>
    <xf numFmtId="0" fontId="9" fillId="0" borderId="8" xfId="0" applyFont="1" applyBorder="1" applyAlignment="1" applyProtection="1">
      <alignment horizontal="left" vertical="center"/>
    </xf>
    <xf numFmtId="0" fontId="9" fillId="0" borderId="9" xfId="0" applyFont="1" applyBorder="1" applyAlignment="1" applyProtection="1">
      <alignment horizontal="left" vertical="center"/>
    </xf>
    <xf numFmtId="1" fontId="9" fillId="18" borderId="7" xfId="0" applyNumberFormat="1" applyFont="1" applyFill="1" applyBorder="1" applyAlignment="1" applyProtection="1">
      <alignment horizontal="left" vertical="center"/>
    </xf>
    <xf numFmtId="0" fontId="9" fillId="18" borderId="8" xfId="0" applyFont="1" applyFill="1" applyBorder="1" applyAlignment="1" applyProtection="1">
      <alignment horizontal="left" vertical="center"/>
    </xf>
    <xf numFmtId="0" fontId="9" fillId="18" borderId="9" xfId="0" applyFont="1" applyFill="1" applyBorder="1" applyAlignment="1" applyProtection="1">
      <alignment horizontal="left" vertical="center"/>
    </xf>
    <xf numFmtId="1" fontId="12" fillId="0" borderId="12" xfId="0" applyNumberFormat="1"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12" fillId="0" borderId="6" xfId="0" applyFont="1" applyBorder="1" applyAlignment="1" applyProtection="1">
      <alignment horizontal="left" vertical="center" wrapText="1"/>
    </xf>
    <xf numFmtId="171" fontId="9" fillId="19" borderId="26" xfId="0" applyNumberFormat="1" applyFont="1" applyFill="1" applyBorder="1" applyAlignment="1" applyProtection="1">
      <alignment horizontal="left" vertical="center"/>
    </xf>
    <xf numFmtId="171" fontId="9" fillId="19" borderId="25" xfId="0" applyNumberFormat="1" applyFont="1" applyFill="1" applyBorder="1" applyAlignment="1" applyProtection="1">
      <alignment horizontal="left" vertical="center"/>
    </xf>
    <xf numFmtId="171" fontId="12" fillId="22" borderId="8" xfId="0" applyNumberFormat="1" applyFont="1" applyFill="1" applyBorder="1" applyProtection="1">
      <alignment vertical="center"/>
    </xf>
    <xf numFmtId="171" fontId="12" fillId="22" borderId="19" xfId="0" applyNumberFormat="1" applyFont="1" applyFill="1" applyBorder="1" applyProtection="1">
      <alignment vertical="center"/>
    </xf>
    <xf numFmtId="1" fontId="9" fillId="18" borderId="23" xfId="0" applyNumberFormat="1" applyFont="1" applyFill="1" applyBorder="1" applyAlignment="1" applyProtection="1">
      <alignment horizontal="left" vertical="center"/>
    </xf>
    <xf numFmtId="1" fontId="9" fillId="18" borderId="8" xfId="0" applyNumberFormat="1" applyFont="1" applyFill="1" applyBorder="1" applyAlignment="1" applyProtection="1">
      <alignment horizontal="left" vertical="center"/>
    </xf>
    <xf numFmtId="171" fontId="32" fillId="20" borderId="9" xfId="0" applyNumberFormat="1" applyFont="1" applyFill="1" applyBorder="1" applyAlignment="1" applyProtection="1">
      <alignment horizontal="left" vertical="center" wrapText="1"/>
    </xf>
    <xf numFmtId="171" fontId="12" fillId="0" borderId="13" xfId="0" applyNumberFormat="1" applyFont="1" applyBorder="1" applyProtection="1">
      <alignment vertical="center"/>
    </xf>
    <xf numFmtId="171" fontId="12" fillId="0" borderId="0" xfId="0" applyNumberFormat="1" applyFont="1" applyBorder="1" applyProtection="1">
      <alignment vertical="center"/>
    </xf>
    <xf numFmtId="171" fontId="12" fillId="0" borderId="7" xfId="0" applyNumberFormat="1" applyFont="1" applyBorder="1" applyAlignment="1" applyProtection="1">
      <alignment horizontal="left" vertical="center"/>
    </xf>
    <xf numFmtId="171" fontId="12" fillId="0" borderId="8" xfId="0" applyNumberFormat="1" applyFont="1" applyBorder="1" applyAlignment="1" applyProtection="1">
      <alignment horizontal="left" vertical="center"/>
    </xf>
    <xf numFmtId="171" fontId="12" fillId="0" borderId="9" xfId="0" applyNumberFormat="1" applyFont="1" applyBorder="1" applyAlignment="1" applyProtection="1">
      <alignment horizontal="left" vertical="center"/>
    </xf>
    <xf numFmtId="171" fontId="32" fillId="20" borderId="12" xfId="0" applyNumberFormat="1" applyFont="1" applyFill="1" applyBorder="1" applyAlignment="1" applyProtection="1">
      <alignment horizontal="left" vertical="center" wrapText="1"/>
    </xf>
    <xf numFmtId="171" fontId="32" fillId="20" borderId="11" xfId="0" applyNumberFormat="1" applyFont="1" applyFill="1" applyBorder="1" applyAlignment="1" applyProtection="1">
      <alignment horizontal="left" vertical="center" wrapText="1"/>
    </xf>
    <xf numFmtId="171" fontId="32" fillId="20" borderId="6" xfId="0" applyNumberFormat="1" applyFont="1" applyFill="1" applyBorder="1" applyAlignment="1" applyProtection="1">
      <alignment horizontal="left" vertical="center" wrapText="1"/>
    </xf>
    <xf numFmtId="1" fontId="32" fillId="20" borderId="19" xfId="0" applyNumberFormat="1" applyFont="1" applyFill="1" applyBorder="1" applyAlignment="1" applyProtection="1">
      <alignment horizontal="left" vertical="center" wrapText="1"/>
    </xf>
    <xf numFmtId="0" fontId="12" fillId="0" borderId="12" xfId="0" applyFont="1" applyBorder="1" applyAlignment="1" applyProtection="1">
      <alignment vertical="center"/>
    </xf>
    <xf numFmtId="0" fontId="12" fillId="0" borderId="11" xfId="0" applyFont="1" applyBorder="1" applyAlignment="1" applyProtection="1">
      <alignment vertical="center"/>
    </xf>
    <xf numFmtId="0" fontId="12" fillId="0" borderId="13" xfId="0" applyFont="1" applyBorder="1" applyProtection="1">
      <alignment vertical="center"/>
    </xf>
    <xf numFmtId="0" fontId="12" fillId="0" borderId="0" xfId="0" applyFont="1" applyBorder="1" applyProtection="1">
      <alignment vertical="center"/>
    </xf>
    <xf numFmtId="0" fontId="12" fillId="0" borderId="5" xfId="0" applyFont="1" applyBorder="1" applyProtection="1">
      <alignment vertical="center"/>
    </xf>
    <xf numFmtId="2" fontId="12" fillId="19" borderId="12" xfId="0" applyNumberFormat="1" applyFont="1" applyFill="1" applyBorder="1" applyProtection="1">
      <alignment vertical="center"/>
    </xf>
    <xf numFmtId="2" fontId="12" fillId="19" borderId="11" xfId="0" applyNumberFormat="1" applyFont="1" applyFill="1" applyBorder="1" applyProtection="1">
      <alignment vertical="center"/>
    </xf>
    <xf numFmtId="2" fontId="12" fillId="19" borderId="6" xfId="0" applyNumberFormat="1" applyFont="1" applyFill="1" applyBorder="1" applyProtection="1">
      <alignment vertical="center"/>
    </xf>
    <xf numFmtId="49" fontId="10" fillId="0" borderId="13" xfId="5" applyFont="1" applyBorder="1" applyAlignment="1" applyProtection="1">
      <alignment horizontal="center" vertical="center"/>
    </xf>
    <xf numFmtId="49" fontId="10" fillId="0" borderId="0" xfId="5" applyFont="1" applyBorder="1" applyAlignment="1" applyProtection="1">
      <alignment horizontal="center" vertical="center"/>
    </xf>
    <xf numFmtId="49" fontId="10" fillId="0" borderId="5" xfId="5" applyFont="1" applyBorder="1" applyAlignment="1" applyProtection="1">
      <alignment horizontal="center" vertical="center"/>
    </xf>
    <xf numFmtId="49" fontId="10" fillId="0" borderId="12" xfId="5" applyFont="1" applyBorder="1" applyAlignment="1" applyProtection="1">
      <alignment horizontal="center" vertical="center"/>
    </xf>
    <xf numFmtId="49" fontId="10" fillId="0" borderId="11" xfId="5" applyFont="1" applyBorder="1" applyAlignment="1" applyProtection="1">
      <alignment horizontal="center" vertical="center"/>
    </xf>
    <xf numFmtId="49" fontId="10" fillId="0" borderId="6" xfId="5" applyFont="1" applyBorder="1" applyAlignment="1" applyProtection="1">
      <alignment horizontal="center" vertical="center"/>
    </xf>
    <xf numFmtId="171" fontId="9" fillId="0" borderId="7" xfId="0" applyNumberFormat="1" applyFont="1" applyBorder="1" applyAlignment="1" applyProtection="1">
      <alignment horizontal="left" vertical="center" wrapText="1"/>
    </xf>
    <xf numFmtId="0" fontId="9" fillId="18" borderId="10" xfId="0" applyFont="1" applyFill="1" applyBorder="1" applyAlignment="1" applyProtection="1">
      <alignment horizontal="left" vertical="center"/>
    </xf>
    <xf numFmtId="166" fontId="12" fillId="19" borderId="7" xfId="0" applyNumberFormat="1" applyFont="1" applyFill="1" applyBorder="1" applyAlignment="1" applyProtection="1">
      <alignment vertical="center"/>
    </xf>
    <xf numFmtId="0" fontId="0" fillId="19" borderId="8" xfId="0" applyFill="1" applyBorder="1" applyAlignment="1" applyProtection="1">
      <alignment vertical="center"/>
    </xf>
    <xf numFmtId="49" fontId="13" fillId="11" borderId="8" xfId="5" applyFont="1" applyFill="1" applyBorder="1" applyAlignment="1" applyProtection="1">
      <alignment horizontal="center" vertical="center" wrapText="1"/>
    </xf>
    <xf numFmtId="49" fontId="13" fillId="11" borderId="9" xfId="5" applyFont="1" applyFill="1" applyBorder="1" applyAlignment="1" applyProtection="1">
      <alignment horizontal="center" vertical="center" wrapText="1"/>
    </xf>
    <xf numFmtId="0" fontId="12" fillId="17" borderId="7" xfId="0" applyFont="1" applyFill="1" applyBorder="1" applyProtection="1">
      <alignment vertical="center"/>
      <protection locked="0"/>
    </xf>
    <xf numFmtId="171" fontId="12" fillId="0" borderId="1" xfId="0" applyNumberFormat="1" applyFont="1" applyBorder="1" applyAlignment="1" applyProtection="1">
      <alignment horizontal="left" vertical="center" wrapText="1"/>
    </xf>
    <xf numFmtId="1" fontId="12" fillId="0" borderId="7" xfId="0" applyNumberFormat="1" applyFont="1" applyBorder="1" applyAlignment="1" applyProtection="1">
      <alignment horizontal="left" vertical="center" wrapText="1"/>
    </xf>
    <xf numFmtId="0" fontId="12" fillId="0" borderId="8" xfId="0" applyFont="1" applyBorder="1" applyAlignment="1" applyProtection="1">
      <alignment horizontal="left" vertical="center" wrapText="1"/>
    </xf>
    <xf numFmtId="0" fontId="12" fillId="0" borderId="9" xfId="0" applyFont="1" applyBorder="1" applyAlignment="1" applyProtection="1">
      <alignment horizontal="left" vertical="center" wrapText="1"/>
    </xf>
    <xf numFmtId="2" fontId="12" fillId="17" borderId="23" xfId="0" applyNumberFormat="1" applyFont="1" applyFill="1" applyBorder="1" applyProtection="1">
      <alignment vertical="center"/>
      <protection locked="0"/>
    </xf>
    <xf numFmtId="2" fontId="12" fillId="17" borderId="8" xfId="0" applyNumberFormat="1" applyFont="1" applyFill="1" applyBorder="1" applyProtection="1">
      <alignment vertical="center"/>
      <protection locked="0"/>
    </xf>
    <xf numFmtId="2" fontId="12" fillId="17" borderId="9" xfId="0" applyNumberFormat="1" applyFont="1" applyFill="1" applyBorder="1" applyProtection="1">
      <alignment vertical="center"/>
      <protection locked="0"/>
    </xf>
    <xf numFmtId="1" fontId="9" fillId="4" borderId="7" xfId="5" applyNumberFormat="1" applyFont="1" applyFill="1" applyBorder="1" applyAlignment="1" applyProtection="1">
      <alignment vertical="center" wrapText="1"/>
    </xf>
    <xf numFmtId="0" fontId="9" fillId="4" borderId="8" xfId="5" applyNumberFormat="1" applyFont="1" applyFill="1" applyBorder="1" applyAlignment="1" applyProtection="1">
      <alignment vertical="center" wrapText="1"/>
    </xf>
    <xf numFmtId="0" fontId="9" fillId="4" borderId="19" xfId="5" applyNumberFormat="1" applyFont="1" applyFill="1" applyBorder="1" applyAlignment="1" applyProtection="1">
      <alignment vertical="center" wrapText="1"/>
    </xf>
    <xf numFmtId="2" fontId="32" fillId="20" borderId="7" xfId="0" applyNumberFormat="1" applyFont="1" applyFill="1" applyBorder="1" applyAlignment="1" applyProtection="1">
      <alignment horizontal="left" vertical="center" wrapText="1"/>
    </xf>
    <xf numFmtId="2" fontId="32" fillId="20" borderId="8" xfId="0" applyNumberFormat="1" applyFont="1" applyFill="1" applyBorder="1" applyAlignment="1" applyProtection="1">
      <alignment horizontal="left" vertical="center" wrapText="1"/>
    </xf>
    <xf numFmtId="0" fontId="9" fillId="0" borderId="7" xfId="7" applyFont="1" applyBorder="1" applyAlignment="1" applyProtection="1">
      <alignment horizontal="left" vertical="center"/>
    </xf>
    <xf numFmtId="2" fontId="12" fillId="17" borderId="7" xfId="0" applyNumberFormat="1" applyFont="1" applyFill="1" applyBorder="1" applyProtection="1">
      <alignment vertical="center"/>
      <protection locked="0"/>
    </xf>
    <xf numFmtId="2" fontId="12" fillId="0" borderId="12" xfId="0" applyNumberFormat="1" applyFont="1" applyBorder="1" applyProtection="1">
      <alignment vertical="center"/>
    </xf>
    <xf numFmtId="2" fontId="12" fillId="0" borderId="11" xfId="0" applyNumberFormat="1" applyFont="1" applyBorder="1" applyProtection="1">
      <alignment vertical="center"/>
    </xf>
    <xf numFmtId="2" fontId="12" fillId="0" borderId="6" xfId="0" applyNumberFormat="1" applyFont="1" applyBorder="1" applyProtection="1">
      <alignment vertical="center"/>
    </xf>
    <xf numFmtId="0" fontId="42" fillId="0" borderId="3" xfId="0" applyFont="1" applyFill="1" applyBorder="1" applyAlignment="1" applyProtection="1">
      <alignment horizontal="center" vertical="center" wrapText="1"/>
    </xf>
    <xf numFmtId="0" fontId="42" fillId="0" borderId="10" xfId="0" applyFont="1" applyFill="1" applyBorder="1" applyAlignment="1" applyProtection="1">
      <alignment horizontal="center" vertical="center" wrapText="1"/>
    </xf>
    <xf numFmtId="0" fontId="42" fillId="0" borderId="4" xfId="0" applyFont="1" applyFill="1" applyBorder="1" applyAlignment="1" applyProtection="1">
      <alignment horizontal="center" vertical="center" wrapText="1"/>
    </xf>
    <xf numFmtId="172" fontId="15" fillId="19" borderId="27" xfId="0" applyNumberFormat="1" applyFont="1" applyFill="1" applyBorder="1" applyAlignment="1" applyProtection="1">
      <alignment horizontal="center" vertical="center"/>
    </xf>
    <xf numFmtId="172" fontId="15" fillId="19" borderId="10" xfId="0" applyNumberFormat="1" applyFont="1" applyFill="1" applyBorder="1" applyAlignment="1" applyProtection="1">
      <alignment horizontal="center" vertical="center"/>
    </xf>
    <xf numFmtId="172" fontId="15" fillId="19" borderId="30" xfId="0" applyNumberFormat="1" applyFont="1" applyFill="1" applyBorder="1" applyAlignment="1" applyProtection="1">
      <alignment horizontal="center" vertical="center"/>
    </xf>
    <xf numFmtId="172" fontId="15" fillId="19" borderId="26" xfId="0" applyNumberFormat="1" applyFont="1" applyFill="1" applyBorder="1" applyAlignment="1" applyProtection="1">
      <alignment horizontal="center" vertical="center"/>
    </xf>
    <xf numFmtId="172" fontId="15" fillId="19" borderId="0" xfId="0" applyNumberFormat="1" applyFont="1" applyFill="1" applyBorder="1" applyAlignment="1" applyProtection="1">
      <alignment horizontal="center" vertical="center"/>
    </xf>
    <xf numFmtId="172" fontId="15" fillId="19" borderId="29" xfId="0" applyNumberFormat="1" applyFont="1" applyFill="1" applyBorder="1" applyAlignment="1" applyProtection="1">
      <alignment horizontal="center" vertical="center"/>
    </xf>
    <xf numFmtId="172" fontId="15" fillId="19" borderId="25" xfId="0" applyNumberFormat="1" applyFont="1" applyFill="1" applyBorder="1" applyAlignment="1" applyProtection="1">
      <alignment horizontal="center" vertical="center"/>
    </xf>
    <xf numFmtId="172" fontId="15" fillId="19" borderId="11" xfId="0" applyNumberFormat="1" applyFont="1" applyFill="1" applyBorder="1" applyAlignment="1" applyProtection="1">
      <alignment horizontal="center" vertical="center"/>
    </xf>
    <xf numFmtId="172" fontId="15" fillId="19" borderId="28" xfId="0" applyNumberFormat="1" applyFont="1" applyFill="1" applyBorder="1" applyAlignment="1" applyProtection="1">
      <alignment horizontal="center" vertical="center"/>
    </xf>
    <xf numFmtId="172" fontId="15" fillId="19" borderId="21" xfId="0" applyNumberFormat="1" applyFont="1" applyFill="1" applyBorder="1" applyAlignment="1" applyProtection="1">
      <alignment horizontal="center" vertical="center"/>
    </xf>
    <xf numFmtId="0" fontId="0" fillId="19" borderId="33" xfId="0" applyFill="1" applyBorder="1" applyAlignment="1">
      <alignment horizontal="center" vertical="center"/>
    </xf>
    <xf numFmtId="0" fontId="0" fillId="19" borderId="22" xfId="0" applyFill="1" applyBorder="1" applyAlignment="1">
      <alignment horizontal="center" vertical="center"/>
    </xf>
    <xf numFmtId="172" fontId="15" fillId="19" borderId="23" xfId="0" applyNumberFormat="1" applyFont="1" applyFill="1" applyBorder="1" applyAlignment="1" applyProtection="1">
      <alignment horizontal="center" vertical="center"/>
    </xf>
    <xf numFmtId="172" fontId="15" fillId="19" borderId="12" xfId="0" applyNumberFormat="1" applyFont="1" applyFill="1" applyBorder="1" applyAlignment="1" applyProtection="1">
      <alignment horizontal="center" vertical="center"/>
    </xf>
    <xf numFmtId="0" fontId="0" fillId="0" borderId="33" xfId="0" applyBorder="1" applyAlignment="1">
      <alignment horizontal="center" vertical="center"/>
    </xf>
    <xf numFmtId="0" fontId="0" fillId="0" borderId="22" xfId="0" applyBorder="1" applyAlignment="1">
      <alignment horizontal="center" vertical="center"/>
    </xf>
    <xf numFmtId="171" fontId="12" fillId="19" borderId="19" xfId="0" applyNumberFormat="1" applyFont="1" applyFill="1" applyBorder="1" applyProtection="1">
      <alignment vertical="center"/>
    </xf>
    <xf numFmtId="171" fontId="12" fillId="19" borderId="3" xfId="0" applyNumberFormat="1" applyFont="1" applyFill="1" applyBorder="1" applyProtection="1">
      <alignment vertical="center"/>
    </xf>
    <xf numFmtId="171" fontId="12" fillId="19" borderId="23" xfId="0" applyNumberFormat="1" applyFont="1" applyFill="1" applyBorder="1" applyProtection="1">
      <alignment vertical="center"/>
    </xf>
    <xf numFmtId="171" fontId="15" fillId="19" borderId="23" xfId="9" applyNumberFormat="1" applyFont="1" applyFill="1" applyBorder="1" applyAlignment="1" applyProtection="1">
      <alignment vertical="center"/>
    </xf>
    <xf numFmtId="171" fontId="15" fillId="19" borderId="8" xfId="9" applyNumberFormat="1" applyFont="1" applyFill="1" applyBorder="1" applyAlignment="1" applyProtection="1">
      <alignment vertical="center"/>
    </xf>
    <xf numFmtId="171" fontId="15" fillId="19" borderId="19" xfId="9" applyNumberFormat="1" applyFont="1" applyFill="1" applyBorder="1" applyAlignment="1" applyProtection="1">
      <alignment vertical="center"/>
    </xf>
    <xf numFmtId="1" fontId="14" fillId="8" borderId="13" xfId="0" applyNumberFormat="1"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8" borderId="5" xfId="0" applyFont="1" applyFill="1" applyBorder="1" applyAlignment="1" applyProtection="1">
      <alignment horizontal="center" vertical="center"/>
    </xf>
    <xf numFmtId="0" fontId="14" fillId="8" borderId="12" xfId="0" applyFont="1" applyFill="1" applyBorder="1" applyAlignment="1" applyProtection="1">
      <alignment horizontal="center" vertical="center"/>
    </xf>
    <xf numFmtId="0" fontId="14" fillId="8" borderId="11" xfId="0" applyFont="1" applyFill="1" applyBorder="1" applyAlignment="1" applyProtection="1">
      <alignment horizontal="center" vertical="center"/>
    </xf>
    <xf numFmtId="0" fontId="14" fillId="8" borderId="6" xfId="0" applyFont="1" applyFill="1" applyBorder="1" applyAlignment="1" applyProtection="1">
      <alignment horizontal="center" vertical="center"/>
    </xf>
    <xf numFmtId="0" fontId="9" fillId="11" borderId="0" xfId="0" applyFont="1" applyFill="1" applyBorder="1" applyAlignment="1" applyProtection="1">
      <alignment horizontal="center" vertical="center"/>
    </xf>
    <xf numFmtId="0" fontId="9" fillId="11" borderId="5" xfId="0" applyFont="1" applyFill="1" applyBorder="1" applyAlignment="1" applyProtection="1">
      <alignment horizontal="center" vertical="center"/>
    </xf>
    <xf numFmtId="1" fontId="0" fillId="22" borderId="10" xfId="0" applyNumberFormat="1" applyFill="1" applyBorder="1" applyAlignment="1" applyProtection="1">
      <alignment vertical="center"/>
    </xf>
    <xf numFmtId="1" fontId="0" fillId="22" borderId="4" xfId="0" applyNumberFormat="1" applyFill="1" applyBorder="1" applyAlignment="1" applyProtection="1">
      <alignment vertical="center"/>
    </xf>
    <xf numFmtId="1" fontId="0" fillId="22" borderId="26" xfId="0" applyNumberFormat="1" applyFill="1" applyBorder="1" applyAlignment="1" applyProtection="1">
      <alignment vertical="center"/>
    </xf>
    <xf numFmtId="1" fontId="0" fillId="22" borderId="0" xfId="0" applyNumberFormat="1" applyFill="1" applyBorder="1" applyAlignment="1" applyProtection="1">
      <alignment vertical="center"/>
    </xf>
    <xf numFmtId="1" fontId="0" fillId="22" borderId="5" xfId="0" applyNumberFormat="1" applyFill="1" applyBorder="1" applyAlignment="1" applyProtection="1">
      <alignment vertical="center"/>
    </xf>
    <xf numFmtId="1" fontId="0" fillId="22" borderId="25" xfId="0" applyNumberFormat="1" applyFill="1" applyBorder="1" applyAlignment="1" applyProtection="1">
      <alignment vertical="center"/>
    </xf>
    <xf numFmtId="1" fontId="0" fillId="22" borderId="11" xfId="0" applyNumberFormat="1" applyFill="1" applyBorder="1" applyAlignment="1" applyProtection="1">
      <alignment vertical="center"/>
    </xf>
    <xf numFmtId="1" fontId="0" fillId="22" borderId="6" xfId="0" applyNumberFormat="1" applyFill="1" applyBorder="1" applyAlignment="1" applyProtection="1">
      <alignment vertical="center"/>
    </xf>
    <xf numFmtId="1" fontId="9" fillId="19" borderId="3" xfId="0" applyNumberFormat="1" applyFont="1" applyFill="1" applyBorder="1" applyAlignment="1" applyProtection="1">
      <alignment horizontal="left" vertical="center"/>
    </xf>
    <xf numFmtId="1" fontId="9" fillId="19" borderId="10" xfId="0" applyNumberFormat="1" applyFont="1" applyFill="1" applyBorder="1" applyAlignment="1" applyProtection="1">
      <alignment horizontal="left" vertical="center"/>
    </xf>
    <xf numFmtId="1" fontId="9" fillId="19" borderId="30" xfId="0" applyNumberFormat="1" applyFont="1" applyFill="1" applyBorder="1" applyAlignment="1" applyProtection="1">
      <alignment horizontal="left" vertical="center"/>
    </xf>
    <xf numFmtId="1" fontId="9" fillId="19" borderId="13" xfId="0" applyNumberFormat="1" applyFont="1" applyFill="1" applyBorder="1" applyAlignment="1" applyProtection="1">
      <alignment horizontal="left" vertical="center"/>
    </xf>
    <xf numFmtId="1" fontId="9" fillId="19" borderId="0" xfId="0" applyNumberFormat="1" applyFont="1" applyFill="1" applyBorder="1" applyAlignment="1" applyProtection="1">
      <alignment horizontal="left" vertical="center"/>
    </xf>
    <xf numFmtId="1" fontId="9" fillId="19" borderId="29" xfId="0" applyNumberFormat="1" applyFont="1" applyFill="1" applyBorder="1" applyAlignment="1" applyProtection="1">
      <alignment horizontal="left" vertical="center"/>
    </xf>
    <xf numFmtId="1" fontId="9" fillId="19" borderId="12" xfId="0" applyNumberFormat="1" applyFont="1" applyFill="1" applyBorder="1" applyAlignment="1" applyProtection="1">
      <alignment horizontal="left" vertical="center"/>
    </xf>
    <xf numFmtId="1" fontId="9" fillId="19" borderId="11" xfId="0" applyNumberFormat="1" applyFont="1" applyFill="1" applyBorder="1" applyAlignment="1" applyProtection="1">
      <alignment horizontal="left" vertical="center"/>
    </xf>
    <xf numFmtId="1" fontId="9" fillId="19" borderId="28" xfId="0" applyNumberFormat="1" applyFont="1" applyFill="1" applyBorder="1" applyAlignment="1" applyProtection="1">
      <alignment horizontal="left" vertical="center"/>
    </xf>
    <xf numFmtId="1" fontId="0" fillId="22" borderId="3" xfId="0" applyNumberFormat="1" applyFill="1" applyBorder="1" applyAlignment="1" applyProtection="1">
      <alignment horizontal="left" vertical="center"/>
    </xf>
    <xf numFmtId="1" fontId="0" fillId="22" borderId="10" xfId="0" applyNumberFormat="1" applyFill="1" applyBorder="1" applyAlignment="1" applyProtection="1">
      <alignment horizontal="left" vertical="center"/>
    </xf>
    <xf numFmtId="1" fontId="0" fillId="22" borderId="30" xfId="0" applyNumberFormat="1" applyFill="1" applyBorder="1" applyAlignment="1" applyProtection="1">
      <alignment horizontal="left" vertical="center"/>
    </xf>
    <xf numFmtId="1" fontId="0" fillId="22" borderId="13" xfId="0" applyNumberFormat="1" applyFill="1" applyBorder="1" applyAlignment="1" applyProtection="1">
      <alignment horizontal="left" vertical="center"/>
    </xf>
    <xf numFmtId="1" fontId="0" fillId="22" borderId="0" xfId="0" applyNumberFormat="1" applyFill="1" applyBorder="1" applyAlignment="1" applyProtection="1">
      <alignment horizontal="left" vertical="center"/>
    </xf>
    <xf numFmtId="1" fontId="0" fillId="22" borderId="29" xfId="0" applyNumberFormat="1" applyFill="1" applyBorder="1" applyAlignment="1" applyProtection="1">
      <alignment horizontal="left" vertical="center"/>
    </xf>
    <xf numFmtId="1" fontId="0" fillId="22" borderId="12" xfId="0" applyNumberFormat="1" applyFill="1" applyBorder="1" applyAlignment="1" applyProtection="1">
      <alignment horizontal="left" vertical="center"/>
    </xf>
    <xf numFmtId="1" fontId="0" fillId="22" borderId="11" xfId="0" applyNumberFormat="1" applyFill="1" applyBorder="1" applyAlignment="1" applyProtection="1">
      <alignment horizontal="left" vertical="center"/>
    </xf>
    <xf numFmtId="1" fontId="0" fillId="22" borderId="28" xfId="0" applyNumberFormat="1" applyFill="1" applyBorder="1" applyAlignment="1" applyProtection="1">
      <alignment horizontal="left" vertical="center"/>
    </xf>
    <xf numFmtId="1" fontId="9" fillId="0" borderId="7" xfId="0" applyNumberFormat="1" applyFont="1" applyBorder="1" applyAlignment="1">
      <alignment horizontal="left" vertical="center"/>
    </xf>
    <xf numFmtId="1" fontId="9" fillId="0" borderId="8" xfId="0" applyNumberFormat="1" applyFont="1" applyBorder="1" applyAlignment="1">
      <alignment horizontal="left" vertical="center"/>
    </xf>
    <xf numFmtId="1" fontId="12" fillId="19" borderId="25" xfId="0" applyNumberFormat="1" applyFont="1" applyFill="1" applyBorder="1" applyAlignment="1" applyProtection="1">
      <alignment vertical="center"/>
    </xf>
    <xf numFmtId="0" fontId="0" fillId="0" borderId="28" xfId="0" applyBorder="1" applyAlignment="1">
      <alignment vertical="center"/>
    </xf>
    <xf numFmtId="1" fontId="12" fillId="0" borderId="11" xfId="0" applyNumberFormat="1" applyFont="1" applyBorder="1" applyAlignment="1" applyProtection="1">
      <alignment horizontal="left" vertical="center" wrapText="1"/>
    </xf>
    <xf numFmtId="1" fontId="12" fillId="17" borderId="23" xfId="0" applyNumberFormat="1" applyFont="1" applyFill="1" applyBorder="1" applyProtection="1">
      <alignment vertical="center"/>
      <protection locked="0"/>
    </xf>
    <xf numFmtId="1" fontId="12" fillId="17" borderId="8" xfId="0" applyNumberFormat="1" applyFont="1" applyFill="1" applyBorder="1" applyProtection="1">
      <alignment vertical="center"/>
      <protection locked="0"/>
    </xf>
    <xf numFmtId="1" fontId="12" fillId="17" borderId="9" xfId="0" applyNumberFormat="1" applyFont="1" applyFill="1" applyBorder="1" applyProtection="1">
      <alignment vertical="center"/>
      <protection locked="0"/>
    </xf>
    <xf numFmtId="1" fontId="9" fillId="0" borderId="8" xfId="7" applyNumberFormat="1" applyFont="1" applyBorder="1" applyAlignment="1" applyProtection="1">
      <alignment horizontal="left" vertical="center"/>
    </xf>
    <xf numFmtId="1" fontId="12" fillId="0" borderId="7" xfId="0" applyNumberFormat="1" applyFont="1" applyBorder="1" applyAlignment="1">
      <alignment horizontal="left" vertical="center" wrapText="1"/>
    </xf>
    <xf numFmtId="1" fontId="12" fillId="0" borderId="8" xfId="0" applyNumberFormat="1" applyFont="1" applyBorder="1" applyAlignment="1">
      <alignment horizontal="left" vertical="center" wrapText="1"/>
    </xf>
    <xf numFmtId="1" fontId="32" fillId="20" borderId="7" xfId="0" applyNumberFormat="1" applyFont="1" applyFill="1" applyBorder="1" applyAlignment="1">
      <alignment horizontal="left" vertical="center" wrapText="1"/>
    </xf>
    <xf numFmtId="1" fontId="32" fillId="20" borderId="8" xfId="0" applyNumberFormat="1" applyFont="1" applyFill="1" applyBorder="1" applyAlignment="1">
      <alignment horizontal="left" vertical="center" wrapText="1"/>
    </xf>
    <xf numFmtId="1" fontId="32" fillId="20" borderId="9" xfId="0" applyNumberFormat="1" applyFont="1" applyFill="1" applyBorder="1" applyAlignment="1">
      <alignment horizontal="left" vertical="center" wrapText="1"/>
    </xf>
    <xf numFmtId="1" fontId="12" fillId="19" borderId="0" xfId="0" applyNumberFormat="1" applyFont="1" applyFill="1" applyBorder="1" applyAlignment="1" applyProtection="1">
      <alignment vertical="center"/>
    </xf>
    <xf numFmtId="1" fontId="9" fillId="0" borderId="8" xfId="0" applyNumberFormat="1" applyFont="1" applyBorder="1" applyAlignment="1" applyProtection="1">
      <alignment horizontal="left" vertical="center"/>
    </xf>
    <xf numFmtId="1" fontId="9" fillId="0" borderId="11" xfId="0" applyNumberFormat="1" applyFont="1" applyBorder="1" applyAlignment="1" applyProtection="1">
      <alignment horizontal="left" vertical="center"/>
    </xf>
    <xf numFmtId="1" fontId="10" fillId="0" borderId="12" xfId="5" applyNumberFormat="1" applyFont="1" applyBorder="1" applyAlignment="1" applyProtection="1">
      <alignment horizontal="center" vertical="center"/>
    </xf>
    <xf numFmtId="1" fontId="10" fillId="0" borderId="11" xfId="5" applyNumberFormat="1" applyFont="1" applyBorder="1" applyAlignment="1" applyProtection="1">
      <alignment horizontal="center" vertical="center"/>
    </xf>
    <xf numFmtId="1" fontId="10" fillId="0" borderId="6" xfId="5" applyNumberFormat="1" applyFont="1" applyBorder="1" applyAlignment="1" applyProtection="1">
      <alignment horizontal="center" vertical="center"/>
    </xf>
    <xf numFmtId="1" fontId="9" fillId="18" borderId="7" xfId="0" applyNumberFormat="1" applyFont="1" applyFill="1" applyBorder="1" applyAlignment="1">
      <alignment horizontal="left" vertical="center"/>
    </xf>
    <xf numFmtId="1" fontId="9" fillId="18" borderId="8" xfId="0" applyNumberFormat="1" applyFont="1" applyFill="1" applyBorder="1" applyAlignment="1">
      <alignment horizontal="left" vertical="center"/>
    </xf>
    <xf numFmtId="1" fontId="9" fillId="23" borderId="7" xfId="5" applyNumberFormat="1" applyFont="1" applyFill="1" applyBorder="1" applyAlignment="1" applyProtection="1">
      <alignment vertical="center" wrapText="1"/>
    </xf>
    <xf numFmtId="1" fontId="9" fillId="23" borderId="8" xfId="5" applyNumberFormat="1" applyFont="1" applyFill="1" applyBorder="1" applyAlignment="1" applyProtection="1">
      <alignment vertical="center" wrapText="1"/>
    </xf>
    <xf numFmtId="1" fontId="9" fillId="23" borderId="19" xfId="5" applyNumberFormat="1" applyFont="1" applyFill="1" applyBorder="1" applyAlignment="1" applyProtection="1">
      <alignment vertical="center" wrapText="1"/>
    </xf>
    <xf numFmtId="1" fontId="12" fillId="0" borderId="12" xfId="0" applyNumberFormat="1" applyFont="1" applyBorder="1" applyAlignment="1">
      <alignment horizontal="left" vertical="center" wrapText="1"/>
    </xf>
    <xf numFmtId="1" fontId="12" fillId="0" borderId="11" xfId="0" applyNumberFormat="1" applyFont="1" applyBorder="1" applyAlignment="1">
      <alignment horizontal="left" vertical="center" wrapText="1"/>
    </xf>
    <xf numFmtId="1" fontId="11" fillId="0" borderId="12" xfId="0" applyNumberFormat="1" applyFont="1" applyBorder="1">
      <alignment vertical="center"/>
    </xf>
    <xf numFmtId="1" fontId="11" fillId="0" borderId="11" xfId="0" applyNumberFormat="1" applyFont="1" applyBorder="1">
      <alignment vertical="center"/>
    </xf>
    <xf numFmtId="1" fontId="11" fillId="0" borderId="6" xfId="0" applyNumberFormat="1" applyFont="1" applyBorder="1">
      <alignment vertical="center"/>
    </xf>
    <xf numFmtId="1" fontId="11" fillId="0" borderId="10" xfId="0" applyNumberFormat="1" applyFont="1" applyBorder="1">
      <alignment vertical="center"/>
    </xf>
    <xf numFmtId="1" fontId="0" fillId="0" borderId="10" xfId="0" applyNumberFormat="1" applyBorder="1" applyAlignment="1" applyProtection="1">
      <alignment vertical="center"/>
    </xf>
    <xf numFmtId="1" fontId="0" fillId="0" borderId="0" xfId="0" applyNumberFormat="1" applyBorder="1" applyAlignment="1" applyProtection="1">
      <alignment vertical="center"/>
    </xf>
    <xf numFmtId="1" fontId="12" fillId="19" borderId="8" xfId="0" applyNumberFormat="1" applyFont="1" applyFill="1" applyBorder="1" applyAlignment="1" applyProtection="1">
      <alignment vertical="center"/>
    </xf>
    <xf numFmtId="1" fontId="0" fillId="0" borderId="8" xfId="0" applyNumberFormat="1" applyBorder="1" applyAlignment="1" applyProtection="1">
      <alignment vertical="center"/>
    </xf>
    <xf numFmtId="1" fontId="12" fillId="17" borderId="11" xfId="0" applyNumberFormat="1" applyFont="1" applyFill="1" applyBorder="1" applyProtection="1">
      <alignment vertical="center"/>
      <protection locked="0"/>
    </xf>
    <xf numFmtId="1" fontId="12" fillId="17" borderId="6" xfId="0" applyNumberFormat="1" applyFont="1" applyFill="1" applyBorder="1" applyProtection="1">
      <alignment vertical="center"/>
      <protection locked="0"/>
    </xf>
    <xf numFmtId="1" fontId="12" fillId="0" borderId="3" xfId="0" applyNumberFormat="1" applyFont="1" applyBorder="1" applyAlignment="1">
      <alignment horizontal="left" vertical="center" wrapText="1"/>
    </xf>
    <xf numFmtId="1" fontId="12" fillId="0" borderId="10" xfId="0" applyNumberFormat="1" applyFont="1" applyBorder="1" applyAlignment="1">
      <alignment horizontal="left" vertical="center" wrapText="1"/>
    </xf>
    <xf numFmtId="1" fontId="33" fillId="21" borderId="3" xfId="0" applyNumberFormat="1" applyFont="1" applyFill="1" applyBorder="1" applyAlignment="1">
      <alignment horizontal="left" vertical="center"/>
    </xf>
    <xf numFmtId="1" fontId="33" fillId="21" borderId="10" xfId="0" applyNumberFormat="1" applyFont="1" applyFill="1" applyBorder="1" applyAlignment="1">
      <alignment horizontal="left" vertical="center"/>
    </xf>
    <xf numFmtId="1" fontId="33" fillId="21" borderId="4" xfId="0" applyNumberFormat="1" applyFont="1" applyFill="1" applyBorder="1" applyAlignment="1">
      <alignment horizontal="left" vertical="center"/>
    </xf>
    <xf numFmtId="1" fontId="9" fillId="18" borderId="9" xfId="0" applyNumberFormat="1" applyFont="1" applyFill="1" applyBorder="1" applyAlignment="1">
      <alignment horizontal="left" vertical="center"/>
    </xf>
    <xf numFmtId="1" fontId="9" fillId="18" borderId="10" xfId="0" applyNumberFormat="1" applyFont="1" applyFill="1" applyBorder="1" applyAlignment="1">
      <alignment horizontal="left" vertical="center"/>
    </xf>
    <xf numFmtId="1" fontId="9" fillId="19" borderId="10" xfId="0" applyNumberFormat="1" applyFont="1" applyFill="1" applyBorder="1" applyAlignment="1">
      <alignment horizontal="left" vertical="center"/>
    </xf>
    <xf numFmtId="1" fontId="9" fillId="19" borderId="0" xfId="0" applyNumberFormat="1" applyFont="1" applyFill="1" applyBorder="1" applyAlignment="1">
      <alignment horizontal="left" vertical="center"/>
    </xf>
    <xf numFmtId="1" fontId="9" fillId="19" borderId="11" xfId="0" applyNumberFormat="1" applyFont="1" applyFill="1" applyBorder="1" applyAlignment="1">
      <alignment horizontal="left" vertical="center"/>
    </xf>
    <xf numFmtId="1" fontId="33" fillId="21" borderId="7" xfId="0" applyNumberFormat="1" applyFont="1" applyFill="1" applyBorder="1" applyAlignment="1">
      <alignment horizontal="left" vertical="center"/>
    </xf>
    <xf numFmtId="1" fontId="33" fillId="21" borderId="8" xfId="0" applyNumberFormat="1" applyFont="1" applyFill="1" applyBorder="1" applyAlignment="1">
      <alignment horizontal="left" vertical="center"/>
    </xf>
    <xf numFmtId="1" fontId="33" fillId="21" borderId="9" xfId="0" applyNumberFormat="1" applyFont="1" applyFill="1" applyBorder="1" applyAlignment="1">
      <alignment horizontal="left" vertical="center"/>
    </xf>
    <xf numFmtId="1" fontId="9" fillId="19" borderId="27" xfId="0" applyNumberFormat="1" applyFont="1" applyFill="1" applyBorder="1" applyAlignment="1" applyProtection="1">
      <alignment horizontal="left" vertical="center"/>
    </xf>
    <xf numFmtId="1" fontId="9" fillId="19" borderId="26" xfId="0" applyNumberFormat="1" applyFont="1" applyFill="1" applyBorder="1" applyAlignment="1" applyProtection="1">
      <alignment horizontal="left" vertical="center"/>
    </xf>
    <xf numFmtId="1" fontId="9" fillId="19" borderId="25" xfId="0" applyNumberFormat="1" applyFont="1" applyFill="1" applyBorder="1" applyAlignment="1" applyProtection="1">
      <alignment horizontal="left" vertical="center"/>
    </xf>
    <xf numFmtId="1" fontId="12" fillId="17" borderId="10" xfId="0" applyNumberFormat="1" applyFont="1" applyFill="1" applyBorder="1" applyProtection="1">
      <alignment vertical="center"/>
      <protection locked="0"/>
    </xf>
    <xf numFmtId="1" fontId="12" fillId="17" borderId="4" xfId="0" applyNumberFormat="1" applyFont="1" applyFill="1" applyBorder="1" applyProtection="1">
      <alignment vertical="center"/>
      <protection locked="0"/>
    </xf>
    <xf numFmtId="1" fontId="9" fillId="18" borderId="12" xfId="0" applyNumberFormat="1" applyFont="1" applyFill="1" applyBorder="1" applyAlignment="1">
      <alignment horizontal="left" vertical="center"/>
    </xf>
    <xf numFmtId="1" fontId="9" fillId="18" borderId="11" xfId="0" applyNumberFormat="1" applyFont="1" applyFill="1" applyBorder="1" applyAlignment="1">
      <alignment horizontal="left" vertical="center"/>
    </xf>
    <xf numFmtId="1" fontId="9" fillId="18" borderId="6" xfId="0" applyNumberFormat="1" applyFont="1" applyFill="1" applyBorder="1" applyAlignment="1">
      <alignment horizontal="left" vertical="center"/>
    </xf>
    <xf numFmtId="1" fontId="9" fillId="0" borderId="7" xfId="0" applyNumberFormat="1" applyFont="1" applyBorder="1">
      <alignment vertical="center"/>
    </xf>
    <xf numFmtId="1" fontId="9" fillId="0" borderId="8" xfId="0" applyNumberFormat="1" applyFont="1" applyBorder="1">
      <alignment vertical="center"/>
    </xf>
    <xf numFmtId="1" fontId="9" fillId="0" borderId="12" xfId="0" applyNumberFormat="1" applyFont="1" applyBorder="1" applyAlignment="1">
      <alignment horizontal="left" vertical="center"/>
    </xf>
    <xf numFmtId="1" fontId="9" fillId="0" borderId="11" xfId="0" applyNumberFormat="1" applyFont="1" applyBorder="1" applyAlignment="1">
      <alignment horizontal="left" vertical="center"/>
    </xf>
    <xf numFmtId="1" fontId="9" fillId="18" borderId="0" xfId="0" applyNumberFormat="1" applyFont="1" applyFill="1" applyBorder="1" applyAlignment="1">
      <alignment horizontal="left" vertical="center"/>
    </xf>
    <xf numFmtId="1" fontId="10" fillId="0" borderId="13" xfId="5" applyNumberFormat="1" applyFont="1" applyBorder="1" applyAlignment="1">
      <alignment horizontal="center" vertical="center"/>
    </xf>
    <xf numFmtId="1" fontId="10" fillId="0" borderId="0" xfId="5" applyNumberFormat="1" applyFont="1" applyBorder="1" applyAlignment="1">
      <alignment horizontal="center" vertical="center"/>
    </xf>
    <xf numFmtId="1" fontId="10" fillId="0" borderId="5" xfId="5" applyNumberFormat="1" applyFont="1" applyBorder="1" applyAlignment="1">
      <alignment horizontal="center" vertical="center"/>
    </xf>
    <xf numFmtId="1" fontId="10" fillId="0" borderId="12" xfId="5" applyNumberFormat="1" applyFont="1" applyBorder="1" applyAlignment="1">
      <alignment horizontal="center" vertical="center"/>
    </xf>
    <xf numFmtId="1" fontId="10" fillId="0" borderId="11" xfId="5" applyNumberFormat="1" applyFont="1" applyBorder="1" applyAlignment="1">
      <alignment horizontal="center" vertical="center"/>
    </xf>
    <xf numFmtId="1" fontId="10" fillId="0" borderId="6" xfId="5" applyNumberFormat="1" applyFont="1" applyBorder="1" applyAlignment="1">
      <alignment horizontal="center" vertical="center"/>
    </xf>
    <xf numFmtId="1" fontId="9" fillId="0" borderId="7" xfId="7" applyNumberFormat="1" applyFont="1" applyBorder="1" applyAlignment="1">
      <alignment horizontal="left" vertical="center"/>
    </xf>
    <xf numFmtId="14" fontId="9" fillId="4" borderId="7" xfId="5" applyNumberFormat="1" applyFont="1" applyFill="1" applyBorder="1" applyAlignment="1" applyProtection="1">
      <alignment horizontal="left" vertical="center" wrapText="1"/>
      <protection locked="0"/>
    </xf>
    <xf numFmtId="14" fontId="9" fillId="4" borderId="8" xfId="5" applyNumberFormat="1" applyFont="1" applyFill="1" applyBorder="1" applyAlignment="1" applyProtection="1">
      <alignment horizontal="left" vertical="center" wrapText="1"/>
      <protection locked="0"/>
    </xf>
    <xf numFmtId="14" fontId="9" fillId="4" borderId="19" xfId="5" applyNumberFormat="1" applyFont="1" applyFill="1" applyBorder="1" applyAlignment="1" applyProtection="1">
      <alignment horizontal="left" vertical="center" wrapText="1"/>
      <protection locked="0"/>
    </xf>
    <xf numFmtId="1" fontId="16" fillId="5" borderId="30" xfId="0" applyNumberFormat="1" applyFont="1" applyFill="1" applyBorder="1" applyAlignment="1">
      <alignment horizontal="center" vertical="center" wrapText="1"/>
    </xf>
    <xf numFmtId="1" fontId="16" fillId="5" borderId="28" xfId="0" applyNumberFormat="1" applyFont="1" applyFill="1" applyBorder="1" applyAlignment="1">
      <alignment horizontal="center" vertical="center" wrapText="1"/>
    </xf>
    <xf numFmtId="1" fontId="16" fillId="5" borderId="21" xfId="0" applyNumberFormat="1" applyFont="1" applyFill="1" applyBorder="1" applyAlignment="1">
      <alignment horizontal="center" vertical="center" wrapText="1"/>
    </xf>
    <xf numFmtId="1" fontId="16" fillId="5" borderId="22" xfId="0" applyNumberFormat="1" applyFont="1" applyFill="1" applyBorder="1" applyAlignment="1">
      <alignment horizontal="center" vertical="center" wrapText="1"/>
    </xf>
    <xf numFmtId="1" fontId="16" fillId="5" borderId="4" xfId="0" applyNumberFormat="1" applyFont="1" applyFill="1" applyBorder="1" applyAlignment="1">
      <alignment horizontal="center" vertical="center" wrapText="1"/>
    </xf>
    <xf numFmtId="1" fontId="0" fillId="0" borderId="14" xfId="0" applyNumberFormat="1" applyBorder="1" applyAlignment="1">
      <alignment horizontal="center" vertical="center" wrapText="1"/>
    </xf>
    <xf numFmtId="1" fontId="0" fillId="0" borderId="6" xfId="0" applyNumberFormat="1" applyBorder="1" applyAlignment="1">
      <alignment horizontal="center" vertical="center" wrapText="1"/>
    </xf>
    <xf numFmtId="1" fontId="0" fillId="0" borderId="2" xfId="0" applyNumberFormat="1" applyBorder="1" applyAlignment="1">
      <alignment horizontal="center" vertical="center" wrapText="1"/>
    </xf>
    <xf numFmtId="1" fontId="16" fillId="5" borderId="7" xfId="0" applyNumberFormat="1" applyFont="1" applyFill="1" applyBorder="1" applyAlignment="1">
      <alignment vertical="center"/>
    </xf>
    <xf numFmtId="1" fontId="16" fillId="5" borderId="8" xfId="0" applyNumberFormat="1" applyFont="1" applyFill="1" applyBorder="1" applyAlignment="1">
      <alignment vertical="center"/>
    </xf>
    <xf numFmtId="1" fontId="16" fillId="5" borderId="19" xfId="0" applyNumberFormat="1" applyFont="1" applyFill="1" applyBorder="1" applyAlignment="1">
      <alignment vertical="center"/>
    </xf>
    <xf numFmtId="1" fontId="12" fillId="0" borderId="13" xfId="0" applyNumberFormat="1" applyFont="1" applyBorder="1" applyAlignment="1">
      <alignment horizontal="left" vertical="center" wrapText="1"/>
    </xf>
    <xf numFmtId="1" fontId="12" fillId="0" borderId="0" xfId="0" applyNumberFormat="1" applyFont="1" applyBorder="1" applyAlignment="1">
      <alignment horizontal="left" vertical="center" wrapText="1"/>
    </xf>
    <xf numFmtId="1" fontId="12" fillId="19" borderId="23" xfId="0" applyNumberFormat="1" applyFont="1" applyFill="1" applyBorder="1" applyProtection="1">
      <alignment vertical="center"/>
      <protection locked="0"/>
    </xf>
    <xf numFmtId="1" fontId="12" fillId="19" borderId="8" xfId="0" applyNumberFormat="1" applyFont="1" applyFill="1" applyBorder="1" applyProtection="1">
      <alignment vertical="center"/>
      <protection locked="0"/>
    </xf>
    <xf numFmtId="1" fontId="12" fillId="19" borderId="19" xfId="0" applyNumberFormat="1" applyFont="1" applyFill="1" applyBorder="1" applyProtection="1">
      <alignment vertical="center"/>
      <protection locked="0"/>
    </xf>
    <xf numFmtId="1" fontId="12" fillId="19" borderId="23" xfId="0" applyNumberFormat="1" applyFont="1" applyFill="1" applyBorder="1" applyProtection="1">
      <alignment vertical="center"/>
    </xf>
    <xf numFmtId="1" fontId="12" fillId="19" borderId="8" xfId="0" applyNumberFormat="1" applyFont="1" applyFill="1" applyBorder="1" applyProtection="1">
      <alignment vertical="center"/>
    </xf>
    <xf numFmtId="1" fontId="12" fillId="19" borderId="19" xfId="0" applyNumberFormat="1" applyFont="1" applyFill="1" applyBorder="1" applyProtection="1">
      <alignment vertical="center"/>
    </xf>
    <xf numFmtId="1" fontId="13" fillId="11" borderId="8" xfId="5" applyNumberFormat="1" applyFont="1" applyFill="1" applyBorder="1" applyAlignment="1">
      <alignment horizontal="center" vertical="center" wrapText="1"/>
    </xf>
    <xf numFmtId="1" fontId="13" fillId="11" borderId="9" xfId="5" applyNumberFormat="1" applyFont="1" applyFill="1" applyBorder="1" applyAlignment="1">
      <alignment horizontal="center" vertical="center" wrapText="1"/>
    </xf>
    <xf numFmtId="1" fontId="9" fillId="4" borderId="7" xfId="5" applyNumberFormat="1" applyFont="1" applyFill="1" applyBorder="1" applyAlignment="1" applyProtection="1">
      <alignment vertical="center" wrapText="1"/>
      <protection locked="0"/>
    </xf>
    <xf numFmtId="1" fontId="9" fillId="4" borderId="8" xfId="5" applyNumberFormat="1" applyFont="1" applyFill="1" applyBorder="1" applyAlignment="1" applyProtection="1">
      <alignment vertical="center" wrapText="1"/>
      <protection locked="0"/>
    </xf>
    <xf numFmtId="1" fontId="9" fillId="4" borderId="19" xfId="5" applyNumberFormat="1" applyFont="1" applyFill="1" applyBorder="1" applyAlignment="1" applyProtection="1">
      <alignment vertical="center" wrapText="1"/>
      <protection locked="0"/>
    </xf>
    <xf numFmtId="1" fontId="12" fillId="0" borderId="19" xfId="0" applyNumberFormat="1" applyFont="1" applyBorder="1" applyAlignment="1">
      <alignment horizontal="left" vertical="center" wrapText="1"/>
    </xf>
    <xf numFmtId="1" fontId="15" fillId="19" borderId="10" xfId="9" applyNumberFormat="1" applyFont="1" applyFill="1" applyBorder="1" applyAlignment="1" applyProtection="1">
      <alignment vertical="center"/>
    </xf>
    <xf numFmtId="1" fontId="9" fillId="18" borderId="7" xfId="0" applyNumberFormat="1" applyFont="1" applyFill="1" applyBorder="1" applyAlignment="1">
      <alignment horizontal="left" vertical="center" wrapText="1"/>
    </xf>
    <xf numFmtId="1" fontId="32" fillId="20" borderId="12" xfId="0" applyNumberFormat="1" applyFont="1" applyFill="1" applyBorder="1" applyAlignment="1">
      <alignment horizontal="left" vertical="center" wrapText="1"/>
    </xf>
    <xf numFmtId="1" fontId="32" fillId="20" borderId="11" xfId="0" applyNumberFormat="1" applyFont="1" applyFill="1" applyBorder="1" applyAlignment="1">
      <alignment horizontal="left" vertical="center" wrapText="1"/>
    </xf>
    <xf numFmtId="1" fontId="32" fillId="20" borderId="6" xfId="0" applyNumberFormat="1" applyFont="1" applyFill="1" applyBorder="1" applyAlignment="1">
      <alignment horizontal="left" vertical="center" wrapText="1"/>
    </xf>
    <xf numFmtId="1" fontId="11" fillId="0" borderId="7" xfId="0" applyNumberFormat="1" applyFont="1" applyBorder="1">
      <alignment vertical="center"/>
    </xf>
    <xf numFmtId="1" fontId="11" fillId="0" borderId="8" xfId="0" applyNumberFormat="1" applyFont="1" applyBorder="1">
      <alignment vertical="center"/>
    </xf>
    <xf numFmtId="1" fontId="11" fillId="0" borderId="9" xfId="0" applyNumberFormat="1" applyFont="1" applyBorder="1">
      <alignment vertical="center"/>
    </xf>
    <xf numFmtId="1" fontId="11" fillId="0" borderId="12" xfId="0" applyNumberFormat="1" applyFont="1" applyBorder="1" applyAlignment="1">
      <alignment vertical="center"/>
    </xf>
    <xf numFmtId="1" fontId="11" fillId="0" borderId="11" xfId="0" applyNumberFormat="1" applyFont="1" applyBorder="1" applyAlignment="1">
      <alignment vertical="center"/>
    </xf>
    <xf numFmtId="1" fontId="11" fillId="0" borderId="8" xfId="0" applyNumberFormat="1" applyFont="1" applyBorder="1" applyAlignment="1">
      <alignment vertical="center"/>
    </xf>
    <xf numFmtId="1" fontId="11" fillId="0" borderId="9" xfId="0" applyNumberFormat="1" applyFont="1" applyBorder="1" applyAlignment="1">
      <alignment vertical="center"/>
    </xf>
    <xf numFmtId="1" fontId="9" fillId="19" borderId="4" xfId="0" applyNumberFormat="1" applyFont="1" applyFill="1" applyBorder="1" applyAlignment="1" applyProtection="1">
      <alignment horizontal="center" vertical="center" wrapText="1"/>
    </xf>
    <xf numFmtId="1" fontId="12" fillId="19" borderId="14" xfId="0" applyNumberFormat="1" applyFont="1" applyFill="1" applyBorder="1" applyAlignment="1" applyProtection="1">
      <alignment horizontal="center" vertical="center" wrapText="1"/>
    </xf>
    <xf numFmtId="1" fontId="12" fillId="19" borderId="6" xfId="0" applyNumberFormat="1" applyFont="1" applyFill="1" applyBorder="1" applyAlignment="1" applyProtection="1">
      <alignment horizontal="center" vertical="center" wrapText="1"/>
    </xf>
    <xf numFmtId="1" fontId="12" fillId="19" borderId="2" xfId="0" applyNumberFormat="1" applyFont="1" applyFill="1" applyBorder="1" applyAlignment="1" applyProtection="1">
      <alignment horizontal="center" vertical="center" wrapText="1"/>
    </xf>
    <xf numFmtId="1" fontId="16" fillId="5" borderId="12" xfId="0" applyNumberFormat="1" applyFont="1" applyFill="1" applyBorder="1" applyAlignment="1" applyProtection="1">
      <alignment vertical="center"/>
    </xf>
    <xf numFmtId="1" fontId="16" fillId="5" borderId="11" xfId="0" applyNumberFormat="1" applyFont="1" applyFill="1" applyBorder="1" applyAlignment="1" applyProtection="1">
      <alignment vertical="center"/>
    </xf>
    <xf numFmtId="1" fontId="9" fillId="19" borderId="27" xfId="0" applyNumberFormat="1" applyFont="1" applyFill="1" applyBorder="1" applyAlignment="1">
      <alignment horizontal="left" vertical="center"/>
    </xf>
    <xf numFmtId="1" fontId="13" fillId="11" borderId="23" xfId="5" applyNumberFormat="1" applyFont="1" applyFill="1" applyBorder="1" applyAlignment="1" applyProtection="1">
      <alignment horizontal="center" vertical="center" wrapText="1"/>
    </xf>
    <xf numFmtId="1" fontId="13" fillId="11" borderId="8" xfId="5" applyNumberFormat="1" applyFont="1" applyFill="1" applyBorder="1" applyAlignment="1" applyProtection="1">
      <alignment horizontal="center" vertical="center" wrapText="1"/>
    </xf>
    <xf numFmtId="1" fontId="13" fillId="11" borderId="9" xfId="5" applyNumberFormat="1" applyFont="1" applyFill="1" applyBorder="1" applyAlignment="1" applyProtection="1">
      <alignment horizontal="center" vertical="center" wrapText="1"/>
    </xf>
    <xf numFmtId="1" fontId="14" fillId="8" borderId="3" xfId="0" applyNumberFormat="1" applyFont="1" applyFill="1" applyBorder="1" applyAlignment="1" applyProtection="1">
      <alignment horizontal="center" vertical="center"/>
    </xf>
    <xf numFmtId="1" fontId="14" fillId="8" borderId="10" xfId="0" applyNumberFormat="1" applyFont="1" applyFill="1" applyBorder="1" applyAlignment="1" applyProtection="1">
      <alignment horizontal="center" vertical="center"/>
    </xf>
    <xf numFmtId="1" fontId="14" fillId="8" borderId="4" xfId="0" applyNumberFormat="1" applyFont="1" applyFill="1" applyBorder="1" applyAlignment="1" applyProtection="1">
      <alignment horizontal="center" vertical="center"/>
    </xf>
    <xf numFmtId="1" fontId="14" fillId="8" borderId="0" xfId="0" applyNumberFormat="1" applyFont="1" applyFill="1" applyBorder="1" applyAlignment="1" applyProtection="1">
      <alignment horizontal="center" vertical="center"/>
    </xf>
    <xf numFmtId="1" fontId="14" fillId="8" borderId="5" xfId="0" applyNumberFormat="1" applyFont="1" applyFill="1" applyBorder="1" applyAlignment="1" applyProtection="1">
      <alignment horizontal="center" vertical="center"/>
    </xf>
    <xf numFmtId="1" fontId="14" fillId="8" borderId="12" xfId="0" applyNumberFormat="1" applyFont="1" applyFill="1" applyBorder="1" applyAlignment="1" applyProtection="1">
      <alignment horizontal="center" vertical="center"/>
    </xf>
    <xf numFmtId="1" fontId="14" fillId="8" borderId="11" xfId="0" applyNumberFormat="1" applyFont="1" applyFill="1" applyBorder="1" applyAlignment="1" applyProtection="1">
      <alignment horizontal="center" vertical="center"/>
    </xf>
    <xf numFmtId="1" fontId="14" fillId="8" borderId="6" xfId="0" applyNumberFormat="1" applyFont="1" applyFill="1" applyBorder="1" applyAlignment="1" applyProtection="1">
      <alignment horizontal="center" vertical="center"/>
    </xf>
    <xf numFmtId="1" fontId="16" fillId="5" borderId="21" xfId="0" applyNumberFormat="1" applyFont="1" applyFill="1" applyBorder="1" applyAlignment="1" applyProtection="1">
      <alignment horizontal="center" vertical="center" wrapText="1"/>
    </xf>
    <xf numFmtId="1" fontId="16" fillId="5" borderId="22" xfId="0" applyNumberFormat="1" applyFont="1" applyFill="1" applyBorder="1" applyAlignment="1" applyProtection="1">
      <alignment horizontal="center" vertical="center" wrapText="1"/>
    </xf>
    <xf numFmtId="1" fontId="12" fillId="0" borderId="8" xfId="0" applyNumberFormat="1" applyFont="1" applyBorder="1" applyAlignment="1" applyProtection="1">
      <alignment horizontal="left" vertical="center" wrapText="1"/>
    </xf>
    <xf numFmtId="1" fontId="9" fillId="0" borderId="7" xfId="0" applyNumberFormat="1" applyFont="1" applyBorder="1" applyAlignment="1" applyProtection="1">
      <alignment vertical="center"/>
    </xf>
    <xf numFmtId="1" fontId="9" fillId="0" borderId="8" xfId="0" applyNumberFormat="1" applyFont="1" applyBorder="1" applyAlignment="1" applyProtection="1">
      <alignment vertical="center"/>
    </xf>
    <xf numFmtId="1" fontId="9" fillId="18" borderId="9" xfId="0" applyNumberFormat="1" applyFont="1" applyFill="1" applyBorder="1" applyAlignment="1" applyProtection="1">
      <alignment horizontal="left" vertical="center"/>
    </xf>
    <xf numFmtId="1" fontId="11" fillId="0" borderId="10" xfId="0" applyNumberFormat="1" applyFont="1" applyBorder="1" applyProtection="1">
      <alignment vertical="center"/>
    </xf>
    <xf numFmtId="1" fontId="11" fillId="0" borderId="12" xfId="0" applyNumberFormat="1" applyFont="1" applyBorder="1" applyProtection="1">
      <alignment vertical="center"/>
    </xf>
    <xf numFmtId="1" fontId="11" fillId="0" borderId="11" xfId="0" applyNumberFormat="1" applyFont="1" applyBorder="1" applyProtection="1">
      <alignment vertical="center"/>
    </xf>
    <xf numFmtId="1" fontId="33" fillId="21" borderId="8" xfId="0" applyNumberFormat="1" applyFont="1" applyFill="1" applyBorder="1" applyAlignment="1" applyProtection="1">
      <alignment horizontal="left" vertical="center"/>
    </xf>
    <xf numFmtId="1" fontId="33" fillId="21" borderId="9" xfId="0" applyNumberFormat="1" applyFont="1" applyFill="1" applyBorder="1" applyAlignment="1" applyProtection="1">
      <alignment horizontal="left" vertical="center"/>
    </xf>
    <xf numFmtId="1" fontId="9" fillId="18" borderId="11" xfId="0" applyNumberFormat="1" applyFont="1" applyFill="1" applyBorder="1" applyAlignment="1" applyProtection="1">
      <alignment horizontal="left" vertical="center"/>
    </xf>
    <xf numFmtId="1" fontId="0" fillId="0" borderId="13" xfId="0" applyNumberFormat="1" applyBorder="1" applyAlignment="1" applyProtection="1">
      <alignment vertical="center"/>
    </xf>
    <xf numFmtId="1" fontId="12" fillId="19" borderId="10" xfId="0" applyNumberFormat="1" applyFont="1" applyFill="1" applyBorder="1" applyAlignment="1" applyProtection="1">
      <alignment horizontal="left" vertical="center"/>
    </xf>
    <xf numFmtId="1" fontId="12" fillId="19" borderId="4" xfId="0" applyNumberFormat="1" applyFont="1" applyFill="1" applyBorder="1" applyAlignment="1" applyProtection="1">
      <alignment horizontal="left" vertical="center"/>
    </xf>
    <xf numFmtId="1" fontId="12" fillId="19" borderId="0" xfId="0" applyNumberFormat="1" applyFont="1" applyFill="1" applyBorder="1" applyAlignment="1" applyProtection="1">
      <alignment horizontal="left" vertical="center"/>
    </xf>
    <xf numFmtId="1" fontId="12" fillId="19" borderId="5" xfId="0" applyNumberFormat="1" applyFont="1" applyFill="1" applyBorder="1" applyAlignment="1" applyProtection="1">
      <alignment horizontal="left" vertical="center"/>
    </xf>
    <xf numFmtId="1" fontId="0" fillId="18" borderId="8" xfId="0" applyNumberFormat="1" applyFill="1" applyBorder="1" applyAlignment="1" applyProtection="1">
      <alignment vertical="center"/>
    </xf>
    <xf numFmtId="1" fontId="0" fillId="18" borderId="9" xfId="0" applyNumberFormat="1" applyFill="1" applyBorder="1" applyAlignment="1" applyProtection="1">
      <alignment vertical="center"/>
    </xf>
    <xf numFmtId="1" fontId="11" fillId="0" borderId="6" xfId="0" applyNumberFormat="1" applyFont="1" applyBorder="1" applyProtection="1">
      <alignment vertical="center"/>
    </xf>
    <xf numFmtId="1" fontId="12" fillId="19" borderId="7" xfId="0" applyNumberFormat="1" applyFont="1" applyFill="1" applyBorder="1" applyAlignment="1" applyProtection="1">
      <alignment vertical="center"/>
    </xf>
    <xf numFmtId="1" fontId="9" fillId="18" borderId="12" xfId="0" applyNumberFormat="1" applyFont="1" applyFill="1" applyBorder="1" applyAlignment="1" applyProtection="1">
      <alignment horizontal="left" vertical="center" wrapText="1"/>
    </xf>
    <xf numFmtId="1" fontId="0" fillId="24" borderId="7" xfId="0" applyNumberFormat="1" applyFill="1" applyBorder="1" applyAlignment="1" applyProtection="1">
      <alignment vertical="center"/>
    </xf>
    <xf numFmtId="1" fontId="0" fillId="0" borderId="0" xfId="0" applyNumberFormat="1" applyBorder="1" applyAlignment="1" applyProtection="1">
      <alignment horizontal="left" vertical="center"/>
    </xf>
    <xf numFmtId="1" fontId="0" fillId="0" borderId="13" xfId="0" applyNumberFormat="1" applyBorder="1" applyAlignment="1" applyProtection="1">
      <alignment horizontal="left" vertical="center"/>
    </xf>
    <xf numFmtId="1" fontId="0" fillId="0" borderId="12" xfId="0" applyNumberFormat="1" applyBorder="1" applyAlignment="1" applyProtection="1">
      <alignment horizontal="left" vertical="center"/>
    </xf>
    <xf numFmtId="1" fontId="0" fillId="0" borderId="11" xfId="0" applyNumberFormat="1" applyBorder="1" applyAlignment="1" applyProtection="1">
      <alignment horizontal="left" vertical="center"/>
    </xf>
    <xf numFmtId="1" fontId="0" fillId="19" borderId="8" xfId="0" applyNumberFormat="1" applyFill="1" applyBorder="1" applyAlignment="1" applyProtection="1">
      <alignment vertical="center"/>
    </xf>
    <xf numFmtId="1" fontId="12" fillId="19" borderId="12" xfId="0" applyNumberFormat="1" applyFont="1" applyFill="1" applyBorder="1" applyProtection="1">
      <alignment vertical="center"/>
    </xf>
    <xf numFmtId="1" fontId="12" fillId="19" borderId="11" xfId="0" applyNumberFormat="1" applyFont="1" applyFill="1" applyBorder="1" applyProtection="1">
      <alignment vertical="center"/>
    </xf>
    <xf numFmtId="1" fontId="0" fillId="0" borderId="8" xfId="0" applyNumberFormat="1" applyBorder="1" applyAlignment="1" applyProtection="1">
      <alignment horizontal="left" vertical="center"/>
    </xf>
    <xf numFmtId="1" fontId="12" fillId="19" borderId="10" xfId="0" applyNumberFormat="1" applyFont="1" applyFill="1" applyBorder="1" applyAlignment="1" applyProtection="1">
      <alignment vertical="center"/>
    </xf>
    <xf numFmtId="1" fontId="12" fillId="19" borderId="3" xfId="0" applyNumberFormat="1" applyFont="1" applyFill="1" applyBorder="1" applyAlignment="1" applyProtection="1">
      <alignment vertical="center"/>
    </xf>
    <xf numFmtId="1" fontId="0" fillId="0" borderId="12" xfId="0" applyNumberFormat="1" applyBorder="1" applyAlignment="1" applyProtection="1">
      <alignment vertical="center"/>
    </xf>
    <xf numFmtId="1" fontId="12" fillId="0" borderId="8" xfId="0" applyNumberFormat="1" applyFont="1" applyBorder="1" applyAlignment="1" applyProtection="1">
      <alignment vertical="center"/>
    </xf>
    <xf numFmtId="1" fontId="12" fillId="0" borderId="10" xfId="0" applyNumberFormat="1" applyFont="1" applyBorder="1" applyAlignment="1" applyProtection="1">
      <alignment vertical="center"/>
    </xf>
    <xf numFmtId="1" fontId="12" fillId="0" borderId="12" xfId="0" applyNumberFormat="1" applyFont="1" applyBorder="1" applyAlignment="1" applyProtection="1">
      <alignment vertical="center"/>
    </xf>
    <xf numFmtId="1" fontId="12" fillId="0" borderId="11" xfId="0" applyNumberFormat="1" applyFont="1" applyBorder="1" applyAlignment="1" applyProtection="1">
      <alignment vertical="center"/>
    </xf>
    <xf numFmtId="1" fontId="0" fillId="0" borderId="9" xfId="0" applyNumberFormat="1" applyBorder="1" applyAlignment="1" applyProtection="1">
      <alignment vertical="center"/>
    </xf>
    <xf numFmtId="1" fontId="15" fillId="19" borderId="11" xfId="9" applyNumberFormat="1" applyFont="1" applyFill="1" applyBorder="1" applyAlignment="1" applyProtection="1">
      <alignment vertical="center"/>
    </xf>
    <xf numFmtId="1" fontId="11" fillId="0" borderId="0" xfId="0" applyNumberFormat="1" applyFont="1" applyBorder="1">
      <alignment vertical="center"/>
    </xf>
    <xf numFmtId="1" fontId="11" fillId="0" borderId="5" xfId="0" applyNumberFormat="1" applyFont="1" applyBorder="1">
      <alignment vertical="center"/>
    </xf>
    <xf numFmtId="1" fontId="12" fillId="0" borderId="7" xfId="0" applyNumberFormat="1" applyFont="1" applyBorder="1" applyAlignment="1" applyProtection="1">
      <alignment vertical="center"/>
    </xf>
    <xf numFmtId="1" fontId="11" fillId="0" borderId="13" xfId="0" applyNumberFormat="1" applyFont="1" applyBorder="1" applyProtection="1">
      <alignment vertical="center"/>
    </xf>
    <xf numFmtId="1" fontId="11" fillId="0" borderId="0" xfId="0" applyNumberFormat="1" applyFont="1" applyBorder="1" applyProtection="1">
      <alignment vertical="center"/>
    </xf>
    <xf numFmtId="1" fontId="11" fillId="0" borderId="5" xfId="0" applyNumberFormat="1" applyFont="1" applyBorder="1" applyProtection="1">
      <alignment vertical="center"/>
    </xf>
    <xf numFmtId="1" fontId="9" fillId="18" borderId="6" xfId="0" applyNumberFormat="1" applyFont="1" applyFill="1" applyBorder="1" applyAlignment="1" applyProtection="1">
      <alignment horizontal="left" vertical="center"/>
    </xf>
    <xf numFmtId="1" fontId="0" fillId="0" borderId="4" xfId="0" applyNumberFormat="1" applyBorder="1" applyAlignment="1" applyProtection="1">
      <alignment vertical="center"/>
    </xf>
    <xf numFmtId="1" fontId="0" fillId="0" borderId="5" xfId="0" applyNumberFormat="1" applyBorder="1" applyAlignment="1" applyProtection="1">
      <alignment vertical="center"/>
    </xf>
    <xf numFmtId="1" fontId="12" fillId="0" borderId="12" xfId="2" applyNumberFormat="1" applyFont="1" applyBorder="1" applyAlignment="1" applyProtection="1">
      <alignment horizontal="center" vertical="center"/>
    </xf>
    <xf numFmtId="1" fontId="12" fillId="0" borderId="11" xfId="2" applyNumberFormat="1" applyFont="1" applyBorder="1" applyAlignment="1" applyProtection="1">
      <alignment horizontal="center" vertical="center"/>
    </xf>
    <xf numFmtId="1" fontId="12" fillId="0" borderId="6" xfId="2" applyNumberFormat="1" applyFont="1" applyBorder="1" applyAlignment="1" applyProtection="1">
      <alignment horizontal="center" vertical="center"/>
    </xf>
    <xf numFmtId="1" fontId="11" fillId="22" borderId="27" xfId="0" applyNumberFormat="1" applyFont="1" applyFill="1" applyBorder="1" applyAlignment="1" applyProtection="1">
      <alignment vertical="center"/>
    </xf>
    <xf numFmtId="1" fontId="11" fillId="22" borderId="10" xfId="0" applyNumberFormat="1" applyFont="1" applyFill="1" applyBorder="1" applyAlignment="1" applyProtection="1">
      <alignment vertical="center"/>
    </xf>
    <xf numFmtId="1" fontId="11" fillId="22" borderId="4" xfId="0" applyNumberFormat="1" applyFont="1" applyFill="1" applyBorder="1" applyAlignment="1" applyProtection="1">
      <alignment vertical="center"/>
    </xf>
    <xf numFmtId="1" fontId="11" fillId="22" borderId="26" xfId="0" applyNumberFormat="1" applyFont="1" applyFill="1" applyBorder="1" applyAlignment="1" applyProtection="1">
      <alignment vertical="center"/>
    </xf>
    <xf numFmtId="1" fontId="11" fillId="22" borderId="0" xfId="0" applyNumberFormat="1" applyFont="1" applyFill="1" applyBorder="1" applyAlignment="1" applyProtection="1">
      <alignment vertical="center"/>
    </xf>
    <xf numFmtId="1" fontId="11" fillId="22" borderId="5" xfId="0" applyNumberFormat="1" applyFont="1" applyFill="1" applyBorder="1" applyAlignment="1" applyProtection="1">
      <alignment vertical="center"/>
    </xf>
    <xf numFmtId="1" fontId="11" fillId="22" borderId="25" xfId="0" applyNumberFormat="1" applyFont="1" applyFill="1" applyBorder="1" applyAlignment="1" applyProtection="1">
      <alignment vertical="center"/>
    </xf>
    <xf numFmtId="1" fontId="11" fillId="22" borderId="11" xfId="0" applyNumberFormat="1" applyFont="1" applyFill="1" applyBorder="1" applyAlignment="1" applyProtection="1">
      <alignment vertical="center"/>
    </xf>
    <xf numFmtId="1" fontId="11" fillId="22" borderId="6" xfId="0" applyNumberFormat="1" applyFont="1" applyFill="1" applyBorder="1" applyAlignment="1" applyProtection="1">
      <alignment vertical="center"/>
    </xf>
    <xf numFmtId="1" fontId="9" fillId="19" borderId="4" xfId="0" applyNumberFormat="1" applyFont="1" applyFill="1" applyBorder="1" applyAlignment="1" applyProtection="1">
      <alignment horizontal="left" vertical="center"/>
    </xf>
    <xf numFmtId="1" fontId="9" fillId="19" borderId="5" xfId="0" applyNumberFormat="1" applyFont="1" applyFill="1" applyBorder="1" applyAlignment="1" applyProtection="1">
      <alignment horizontal="left" vertical="center"/>
    </xf>
    <xf numFmtId="172" fontId="15" fillId="19" borderId="33" xfId="0" applyNumberFormat="1" applyFont="1" applyFill="1" applyBorder="1" applyAlignment="1" applyProtection="1">
      <alignment horizontal="center" vertical="center"/>
    </xf>
    <xf numFmtId="172" fontId="15" fillId="19" borderId="22" xfId="0" applyNumberFormat="1" applyFont="1" applyFill="1" applyBorder="1" applyAlignment="1" applyProtection="1">
      <alignment horizontal="center" vertical="center"/>
    </xf>
    <xf numFmtId="172" fontId="15" fillId="19" borderId="7" xfId="0" applyNumberFormat="1" applyFont="1" applyFill="1" applyBorder="1" applyAlignment="1" applyProtection="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1" fontId="11" fillId="0" borderId="4" xfId="0" applyNumberFormat="1" applyFont="1" applyBorder="1">
      <alignment vertical="center"/>
    </xf>
    <xf numFmtId="171" fontId="12" fillId="11" borderId="7" xfId="0" applyNumberFormat="1" applyFont="1" applyFill="1" applyBorder="1" applyProtection="1">
      <alignment vertical="center"/>
    </xf>
    <xf numFmtId="171" fontId="12" fillId="11" borderId="8" xfId="0" applyNumberFormat="1" applyFont="1" applyFill="1" applyBorder="1" applyProtection="1">
      <alignment vertical="center"/>
    </xf>
    <xf numFmtId="171" fontId="12" fillId="11" borderId="9" xfId="0" applyNumberFormat="1" applyFont="1" applyFill="1" applyBorder="1" applyProtection="1">
      <alignment vertical="center"/>
    </xf>
    <xf numFmtId="171" fontId="11" fillId="0" borderId="13" xfId="0" applyNumberFormat="1" applyFont="1" applyBorder="1" applyProtection="1">
      <alignment vertical="center"/>
    </xf>
    <xf numFmtId="171" fontId="11" fillId="0" borderId="0" xfId="0" applyNumberFormat="1" applyFont="1" applyBorder="1" applyProtection="1">
      <alignment vertical="center"/>
    </xf>
    <xf numFmtId="171" fontId="11" fillId="0" borderId="5" xfId="0" applyNumberFormat="1" applyFont="1" applyBorder="1" applyProtection="1">
      <alignment vertical="center"/>
    </xf>
    <xf numFmtId="171" fontId="12" fillId="0" borderId="10" xfId="0" applyNumberFormat="1" applyFont="1" applyBorder="1" applyProtection="1">
      <alignment vertical="center"/>
    </xf>
    <xf numFmtId="171" fontId="11" fillId="0" borderId="11" xfId="0" applyNumberFormat="1" applyFont="1" applyBorder="1" applyProtection="1">
      <alignment vertical="center"/>
    </xf>
    <xf numFmtId="171" fontId="11" fillId="0" borderId="8" xfId="0" applyNumberFormat="1" applyFont="1" applyBorder="1" applyProtection="1">
      <alignment vertical="center"/>
    </xf>
    <xf numFmtId="171" fontId="11" fillId="0" borderId="9" xfId="0" applyNumberFormat="1" applyFont="1" applyBorder="1" applyProtection="1">
      <alignment vertical="center"/>
    </xf>
    <xf numFmtId="171" fontId="12" fillId="0" borderId="19" xfId="0" applyNumberFormat="1" applyFont="1" applyBorder="1" applyAlignment="1" applyProtection="1">
      <alignment horizontal="left" vertical="center" wrapText="1"/>
    </xf>
    <xf numFmtId="1" fontId="12" fillId="19" borderId="28" xfId="0" applyNumberFormat="1" applyFont="1" applyFill="1" applyBorder="1" applyAlignment="1" applyProtection="1">
      <alignment vertical="center"/>
    </xf>
    <xf numFmtId="171" fontId="0" fillId="22" borderId="27" xfId="0" applyNumberFormat="1" applyFill="1" applyBorder="1" applyAlignment="1" applyProtection="1">
      <alignment vertical="center"/>
    </xf>
    <xf numFmtId="171" fontId="0" fillId="22" borderId="10" xfId="0" applyNumberFormat="1" applyFill="1" applyBorder="1" applyAlignment="1" applyProtection="1">
      <alignment vertical="center"/>
    </xf>
    <xf numFmtId="171" fontId="0" fillId="22" borderId="4" xfId="0" applyNumberFormat="1" applyFill="1" applyBorder="1" applyAlignment="1" applyProtection="1">
      <alignment vertical="center"/>
    </xf>
    <xf numFmtId="171" fontId="0" fillId="22" borderId="26" xfId="0" applyNumberFormat="1" applyFill="1" applyBorder="1" applyAlignment="1" applyProtection="1">
      <alignment vertical="center"/>
    </xf>
    <xf numFmtId="171" fontId="0" fillId="22" borderId="0" xfId="0" applyNumberFormat="1" applyFill="1" applyBorder="1" applyAlignment="1" applyProtection="1">
      <alignment vertical="center"/>
    </xf>
    <xf numFmtId="171" fontId="0" fillId="22" borderId="5" xfId="0" applyNumberFormat="1" applyFill="1" applyBorder="1" applyAlignment="1" applyProtection="1">
      <alignment vertical="center"/>
    </xf>
    <xf numFmtId="171" fontId="0" fillId="22" borderId="25" xfId="0" applyNumberFormat="1" applyFill="1" applyBorder="1" applyAlignment="1" applyProtection="1">
      <alignment vertical="center"/>
    </xf>
    <xf numFmtId="171" fontId="0" fillId="22" borderId="11" xfId="0" applyNumberFormat="1" applyFill="1" applyBorder="1" applyAlignment="1" applyProtection="1">
      <alignment vertical="center"/>
    </xf>
    <xf numFmtId="171" fontId="0" fillId="22" borderId="6" xfId="0" applyNumberFormat="1" applyFill="1" applyBorder="1" applyAlignment="1" applyProtection="1">
      <alignment vertical="center"/>
    </xf>
    <xf numFmtId="171" fontId="12" fillId="0" borderId="3" xfId="0" applyNumberFormat="1" applyFont="1" applyBorder="1" applyAlignment="1">
      <alignment horizontal="left" vertical="center" wrapText="1"/>
    </xf>
    <xf numFmtId="171" fontId="12" fillId="0" borderId="10" xfId="0" applyNumberFormat="1" applyFont="1" applyBorder="1" applyAlignment="1">
      <alignment horizontal="left" vertical="center" wrapText="1"/>
    </xf>
    <xf numFmtId="171" fontId="12" fillId="0" borderId="4" xfId="0" applyNumberFormat="1" applyFont="1" applyBorder="1" applyAlignment="1">
      <alignment horizontal="left" vertical="center" wrapText="1"/>
    </xf>
    <xf numFmtId="171" fontId="9" fillId="0" borderId="7" xfId="0" applyNumberFormat="1" applyFont="1" applyBorder="1" applyAlignment="1">
      <alignment horizontal="left" vertical="center"/>
    </xf>
    <xf numFmtId="171" fontId="9" fillId="0" borderId="8" xfId="0" applyNumberFormat="1" applyFont="1" applyBorder="1" applyAlignment="1">
      <alignment horizontal="left" vertical="center"/>
    </xf>
    <xf numFmtId="171" fontId="9" fillId="0" borderId="9" xfId="0" applyNumberFormat="1" applyFont="1" applyBorder="1" applyAlignment="1">
      <alignment horizontal="left" vertical="center"/>
    </xf>
    <xf numFmtId="171" fontId="12" fillId="19" borderId="27" xfId="0" applyNumberFormat="1" applyFont="1" applyFill="1" applyBorder="1" applyAlignment="1" applyProtection="1">
      <alignment vertical="center"/>
    </xf>
    <xf numFmtId="171" fontId="12" fillId="19" borderId="10" xfId="0" applyNumberFormat="1" applyFont="1" applyFill="1" applyBorder="1" applyAlignment="1" applyProtection="1">
      <alignment vertical="center"/>
    </xf>
    <xf numFmtId="171" fontId="12" fillId="19" borderId="4" xfId="0" applyNumberFormat="1" applyFont="1" applyFill="1" applyBorder="1" applyAlignment="1" applyProtection="1">
      <alignment vertical="center"/>
    </xf>
    <xf numFmtId="171" fontId="12" fillId="19" borderId="26" xfId="0" applyNumberFormat="1" applyFont="1" applyFill="1" applyBorder="1" applyAlignment="1" applyProtection="1">
      <alignment vertical="center"/>
    </xf>
    <xf numFmtId="171" fontId="12" fillId="19" borderId="0" xfId="0" applyNumberFormat="1" applyFont="1" applyFill="1" applyBorder="1" applyAlignment="1" applyProtection="1">
      <alignment vertical="center"/>
    </xf>
    <xf numFmtId="171" fontId="12" fillId="19" borderId="5" xfId="0" applyNumberFormat="1" applyFont="1" applyFill="1" applyBorder="1" applyAlignment="1" applyProtection="1">
      <alignment vertical="center"/>
    </xf>
    <xf numFmtId="171" fontId="12" fillId="19" borderId="25" xfId="0" applyNumberFormat="1" applyFont="1" applyFill="1" applyBorder="1" applyAlignment="1" applyProtection="1">
      <alignment vertical="center"/>
    </xf>
    <xf numFmtId="171" fontId="12" fillId="19" borderId="11" xfId="0" applyNumberFormat="1" applyFont="1" applyFill="1" applyBorder="1" applyAlignment="1" applyProtection="1">
      <alignment vertical="center"/>
    </xf>
    <xf numFmtId="171" fontId="12" fillId="19" borderId="6" xfId="0" applyNumberFormat="1" applyFont="1" applyFill="1" applyBorder="1" applyAlignment="1" applyProtection="1">
      <alignment vertical="center"/>
    </xf>
    <xf numFmtId="0" fontId="11" fillId="0" borderId="12" xfId="0" applyFont="1" applyBorder="1" applyProtection="1">
      <alignment vertical="center"/>
    </xf>
    <xf numFmtId="0" fontId="11" fillId="0" borderId="11" xfId="0" applyFont="1" applyBorder="1" applyProtection="1">
      <alignment vertical="center"/>
    </xf>
    <xf numFmtId="0" fontId="11" fillId="0" borderId="6" xfId="0" applyFont="1" applyBorder="1" applyProtection="1">
      <alignment vertical="center"/>
    </xf>
    <xf numFmtId="171" fontId="0" fillId="19" borderId="3" xfId="0" applyNumberFormat="1" applyFill="1" applyBorder="1" applyAlignment="1" applyProtection="1">
      <alignment horizontal="left" vertical="center"/>
    </xf>
    <xf numFmtId="171" fontId="0" fillId="19" borderId="10" xfId="0" applyNumberFormat="1" applyFill="1" applyBorder="1" applyAlignment="1" applyProtection="1">
      <alignment horizontal="left" vertical="center"/>
    </xf>
    <xf numFmtId="171" fontId="0" fillId="19" borderId="30" xfId="0" applyNumberFormat="1" applyFill="1" applyBorder="1" applyAlignment="1" applyProtection="1">
      <alignment horizontal="left" vertical="center"/>
    </xf>
    <xf numFmtId="171" fontId="0" fillId="19" borderId="13" xfId="0" applyNumberFormat="1" applyFill="1" applyBorder="1" applyAlignment="1" applyProtection="1">
      <alignment horizontal="left" vertical="center"/>
    </xf>
    <xf numFmtId="171" fontId="0" fillId="19" borderId="0" xfId="0" applyNumberFormat="1" applyFill="1" applyBorder="1" applyAlignment="1" applyProtection="1">
      <alignment horizontal="left" vertical="center"/>
    </xf>
    <xf numFmtId="171" fontId="0" fillId="19" borderId="29" xfId="0" applyNumberFormat="1" applyFill="1" applyBorder="1" applyAlignment="1" applyProtection="1">
      <alignment horizontal="left" vertical="center"/>
    </xf>
    <xf numFmtId="171" fontId="0" fillId="19" borderId="12" xfId="0" applyNumberFormat="1" applyFill="1" applyBorder="1" applyAlignment="1" applyProtection="1">
      <alignment horizontal="left" vertical="center"/>
    </xf>
    <xf numFmtId="171" fontId="0" fillId="19" borderId="11" xfId="0" applyNumberFormat="1" applyFill="1" applyBorder="1" applyAlignment="1" applyProtection="1">
      <alignment horizontal="left" vertical="center"/>
    </xf>
    <xf numFmtId="171" fontId="0" fillId="19" borderId="28" xfId="0" applyNumberFormat="1" applyFill="1" applyBorder="1" applyAlignment="1" applyProtection="1">
      <alignment horizontal="left" vertical="center"/>
    </xf>
    <xf numFmtId="171" fontId="33" fillId="21" borderId="7" xfId="0" applyNumberFormat="1" applyFont="1" applyFill="1" applyBorder="1" applyAlignment="1">
      <alignment horizontal="left" vertical="center"/>
    </xf>
    <xf numFmtId="171" fontId="33" fillId="21" borderId="8" xfId="0" applyNumberFormat="1" applyFont="1" applyFill="1" applyBorder="1" applyAlignment="1">
      <alignment horizontal="left" vertical="center"/>
    </xf>
    <xf numFmtId="171" fontId="33" fillId="21" borderId="9" xfId="0" applyNumberFormat="1" applyFont="1" applyFill="1" applyBorder="1" applyAlignment="1">
      <alignment horizontal="left" vertical="center"/>
    </xf>
    <xf numFmtId="171" fontId="9" fillId="18" borderId="7" xfId="0" applyNumberFormat="1" applyFont="1" applyFill="1" applyBorder="1" applyAlignment="1">
      <alignment horizontal="left" vertical="center"/>
    </xf>
    <xf numFmtId="171" fontId="9" fillId="18" borderId="8" xfId="0" applyNumberFormat="1" applyFont="1" applyFill="1" applyBorder="1" applyAlignment="1">
      <alignment horizontal="left" vertical="center"/>
    </xf>
    <xf numFmtId="171" fontId="9" fillId="18" borderId="9" xfId="0" applyNumberFormat="1" applyFont="1" applyFill="1" applyBorder="1" applyAlignment="1">
      <alignment horizontal="left" vertical="center"/>
    </xf>
    <xf numFmtId="171" fontId="12" fillId="0" borderId="12" xfId="0" applyNumberFormat="1" applyFont="1" applyBorder="1" applyAlignment="1">
      <alignment horizontal="left" vertical="center" wrapText="1"/>
    </xf>
    <xf numFmtId="171" fontId="12" fillId="0" borderId="11" xfId="0" applyNumberFormat="1" applyFont="1" applyBorder="1" applyAlignment="1">
      <alignment horizontal="left" vertical="center" wrapText="1"/>
    </xf>
    <xf numFmtId="171" fontId="12" fillId="0" borderId="6" xfId="0" applyNumberFormat="1" applyFont="1" applyBorder="1" applyAlignment="1">
      <alignment horizontal="left" vertical="center" wrapText="1"/>
    </xf>
    <xf numFmtId="49" fontId="13" fillId="11" borderId="23" xfId="5" applyFont="1" applyFill="1" applyBorder="1" applyAlignment="1">
      <alignment horizontal="center" vertical="center" wrapText="1"/>
    </xf>
    <xf numFmtId="49" fontId="13" fillId="11" borderId="8" xfId="5" applyFont="1" applyFill="1" applyBorder="1" applyAlignment="1">
      <alignment horizontal="center" vertical="center" wrapText="1"/>
    </xf>
    <xf numFmtId="49" fontId="13" fillId="11" borderId="9" xfId="5" applyFont="1" applyFill="1" applyBorder="1" applyAlignment="1">
      <alignment horizontal="center" vertical="center" wrapText="1"/>
    </xf>
    <xf numFmtId="49" fontId="10" fillId="0" borderId="13" xfId="5" applyFont="1" applyBorder="1" applyAlignment="1">
      <alignment horizontal="center" vertical="center"/>
    </xf>
    <xf numFmtId="49" fontId="10" fillId="0" borderId="0" xfId="5" applyFont="1" applyBorder="1" applyAlignment="1">
      <alignment horizontal="center" vertical="center"/>
    </xf>
    <xf numFmtId="49" fontId="10" fillId="0" borderId="5" xfId="5" applyFont="1" applyBorder="1" applyAlignment="1">
      <alignment horizontal="center" vertical="center"/>
    </xf>
    <xf numFmtId="49" fontId="10" fillId="0" borderId="12" xfId="5" applyFont="1" applyBorder="1" applyAlignment="1">
      <alignment horizontal="center" vertical="center"/>
    </xf>
    <xf numFmtId="49" fontId="10" fillId="0" borderId="11" xfId="5" applyFont="1" applyBorder="1" applyAlignment="1">
      <alignment horizontal="center" vertical="center"/>
    </xf>
    <xf numFmtId="49" fontId="10" fillId="0" borderId="6" xfId="5" applyFont="1" applyBorder="1" applyAlignment="1">
      <alignment horizontal="center" vertical="center"/>
    </xf>
    <xf numFmtId="0" fontId="9" fillId="0" borderId="8" xfId="7" applyFont="1" applyBorder="1" applyAlignment="1">
      <alignment horizontal="left" vertical="center"/>
    </xf>
    <xf numFmtId="1" fontId="9" fillId="0" borderId="9" xfId="7" applyNumberFormat="1" applyFont="1" applyBorder="1" applyAlignment="1">
      <alignment horizontal="left" vertical="center"/>
    </xf>
    <xf numFmtId="173" fontId="25" fillId="4" borderId="7" xfId="5" applyNumberFormat="1" applyFont="1" applyFill="1" applyBorder="1" applyAlignment="1">
      <alignment horizontal="left" vertical="center" wrapText="1"/>
    </xf>
    <xf numFmtId="173" fontId="25" fillId="4" borderId="8" xfId="5" applyNumberFormat="1" applyFont="1" applyFill="1" applyBorder="1" applyAlignment="1">
      <alignment horizontal="left" vertical="center" wrapText="1"/>
    </xf>
    <xf numFmtId="173" fontId="25" fillId="4" borderId="19" xfId="5" applyNumberFormat="1" applyFont="1" applyFill="1" applyBorder="1" applyAlignment="1">
      <alignment horizontal="left" vertical="center" wrapText="1"/>
    </xf>
    <xf numFmtId="0" fontId="16" fillId="5" borderId="22" xfId="0" applyFont="1" applyFill="1" applyBorder="1" applyAlignment="1">
      <alignment horizontal="center" vertical="center" wrapText="1"/>
    </xf>
    <xf numFmtId="15" fontId="16" fillId="5" borderId="21" xfId="0" applyNumberFormat="1" applyFont="1" applyFill="1" applyBorder="1" applyAlignment="1">
      <alignment horizontal="center" vertical="center" wrapText="1"/>
    </xf>
    <xf numFmtId="15" fontId="16" fillId="5" borderId="22" xfId="0" applyNumberFormat="1" applyFont="1" applyFill="1" applyBorder="1" applyAlignment="1">
      <alignment horizontal="center" vertical="center" wrapText="1"/>
    </xf>
    <xf numFmtId="15" fontId="16" fillId="5" borderId="4"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16" fillId="5" borderId="8" xfId="0" applyFont="1" applyFill="1" applyBorder="1" applyAlignment="1">
      <alignment vertical="center"/>
    </xf>
    <xf numFmtId="0" fontId="16" fillId="5" borderId="19" xfId="0" applyFont="1" applyFill="1" applyBorder="1" applyAlignment="1">
      <alignment vertical="center"/>
    </xf>
    <xf numFmtId="171" fontId="12" fillId="0" borderId="7" xfId="0" applyNumberFormat="1" applyFont="1" applyBorder="1" applyAlignment="1">
      <alignment horizontal="left" vertical="center" wrapText="1"/>
    </xf>
    <xf numFmtId="171" fontId="12" fillId="0" borderId="8" xfId="0" applyNumberFormat="1" applyFont="1" applyBorder="1" applyAlignment="1">
      <alignment horizontal="left" vertical="center" wrapText="1"/>
    </xf>
    <xf numFmtId="171" fontId="12" fillId="0" borderId="9" xfId="0" applyNumberFormat="1" applyFont="1" applyBorder="1" applyAlignment="1">
      <alignment horizontal="left" vertical="center" wrapText="1"/>
    </xf>
    <xf numFmtId="0" fontId="32" fillId="20" borderId="8" xfId="0" applyFont="1" applyFill="1" applyBorder="1" applyAlignment="1">
      <alignment horizontal="left" vertical="center" wrapText="1"/>
    </xf>
    <xf numFmtId="0" fontId="32" fillId="20" borderId="9" xfId="0" applyFont="1" applyFill="1" applyBorder="1" applyAlignment="1">
      <alignment horizontal="left" vertical="center" wrapText="1"/>
    </xf>
    <xf numFmtId="0" fontId="33" fillId="21" borderId="8" xfId="0" applyFont="1" applyFill="1" applyBorder="1" applyAlignment="1">
      <alignment horizontal="left" vertical="center"/>
    </xf>
    <xf numFmtId="0" fontId="33" fillId="21" borderId="9" xfId="0" applyFont="1" applyFill="1" applyBorder="1" applyAlignment="1">
      <alignment horizontal="left" vertical="center"/>
    </xf>
    <xf numFmtId="171" fontId="12" fillId="0" borderId="13" xfId="0" applyNumberFormat="1" applyFont="1" applyBorder="1" applyAlignment="1">
      <alignment horizontal="left" vertical="center" wrapText="1"/>
    </xf>
    <xf numFmtId="171" fontId="12" fillId="0" borderId="0" xfId="0" applyNumberFormat="1" applyFont="1" applyBorder="1" applyAlignment="1">
      <alignment horizontal="left" vertical="center" wrapText="1"/>
    </xf>
    <xf numFmtId="171" fontId="12" fillId="0" borderId="5" xfId="0" applyNumberFormat="1" applyFont="1" applyBorder="1" applyAlignment="1">
      <alignment horizontal="left" vertical="center" wrapText="1"/>
    </xf>
    <xf numFmtId="171" fontId="9" fillId="0" borderId="7" xfId="0" applyNumberFormat="1" applyFont="1" applyBorder="1" applyAlignment="1">
      <alignment vertical="center"/>
    </xf>
    <xf numFmtId="171" fontId="9" fillId="0" borderId="8" xfId="0" applyNumberFormat="1" applyFont="1" applyBorder="1" applyAlignment="1">
      <alignment vertical="center"/>
    </xf>
    <xf numFmtId="171" fontId="9" fillId="0" borderId="9" xfId="0" applyNumberFormat="1" applyFont="1" applyBorder="1" applyAlignment="1">
      <alignment vertical="center"/>
    </xf>
    <xf numFmtId="171" fontId="33" fillId="21" borderId="10" xfId="0" applyNumberFormat="1" applyFont="1" applyFill="1" applyBorder="1" applyAlignment="1">
      <alignment horizontal="left" vertical="center"/>
    </xf>
    <xf numFmtId="171" fontId="9" fillId="0" borderId="12" xfId="0" applyNumberFormat="1" applyFont="1" applyBorder="1" applyAlignment="1">
      <alignment horizontal="left" vertical="center"/>
    </xf>
    <xf numFmtId="171" fontId="9" fillId="0" borderId="11" xfId="0" applyNumberFormat="1" applyFont="1" applyBorder="1" applyAlignment="1">
      <alignment horizontal="left" vertical="center"/>
    </xf>
    <xf numFmtId="171" fontId="9" fillId="0" borderId="6" xfId="0" applyNumberFormat="1" applyFont="1" applyBorder="1" applyAlignment="1">
      <alignment horizontal="left" vertical="center"/>
    </xf>
    <xf numFmtId="171" fontId="9" fillId="18" borderId="7" xfId="0" applyNumberFormat="1" applyFont="1" applyFill="1" applyBorder="1" applyAlignment="1">
      <alignment horizontal="left" vertical="center" wrapText="1"/>
    </xf>
    <xf numFmtId="171" fontId="9" fillId="18" borderId="8" xfId="0" applyNumberFormat="1" applyFont="1" applyFill="1" applyBorder="1" applyAlignment="1">
      <alignment horizontal="left" vertical="center" wrapText="1"/>
    </xf>
    <xf numFmtId="171" fontId="9" fillId="18" borderId="9" xfId="0" applyNumberFormat="1" applyFont="1" applyFill="1" applyBorder="1" applyAlignment="1">
      <alignment horizontal="left" vertical="center" wrapText="1"/>
    </xf>
    <xf numFmtId="171" fontId="32" fillId="20" borderId="7" xfId="0" applyNumberFormat="1" applyFont="1" applyFill="1" applyBorder="1" applyAlignment="1">
      <alignment horizontal="left" vertical="center" wrapText="1"/>
    </xf>
    <xf numFmtId="171" fontId="32" fillId="20" borderId="8" xfId="0" applyNumberFormat="1" applyFont="1" applyFill="1" applyBorder="1" applyAlignment="1">
      <alignment horizontal="left" vertical="center" wrapText="1"/>
    </xf>
    <xf numFmtId="171" fontId="11" fillId="0" borderId="7" xfId="0" applyNumberFormat="1" applyFont="1" applyBorder="1">
      <alignment vertical="center"/>
    </xf>
    <xf numFmtId="171" fontId="11" fillId="0" borderId="8" xfId="0" applyNumberFormat="1" applyFont="1" applyBorder="1">
      <alignment vertical="center"/>
    </xf>
    <xf numFmtId="171" fontId="11" fillId="0" borderId="9" xfId="0" applyNumberFormat="1" applyFont="1" applyBorder="1">
      <alignment vertical="center"/>
    </xf>
    <xf numFmtId="171" fontId="9" fillId="11" borderId="7" xfId="0" applyNumberFormat="1" applyFont="1" applyFill="1" applyBorder="1">
      <alignment vertical="center"/>
    </xf>
    <xf numFmtId="171" fontId="9" fillId="11" borderId="8" xfId="0" applyNumberFormat="1" applyFont="1" applyFill="1" applyBorder="1">
      <alignment vertical="center"/>
    </xf>
    <xf numFmtId="171" fontId="9" fillId="11" borderId="9" xfId="0" applyNumberFormat="1" applyFont="1" applyFill="1" applyBorder="1">
      <alignment vertical="center"/>
    </xf>
    <xf numFmtId="171" fontId="9" fillId="11" borderId="7" xfId="0" applyNumberFormat="1" applyFont="1" applyFill="1" applyBorder="1" applyAlignment="1">
      <alignment horizontal="left" vertical="center"/>
    </xf>
    <xf numFmtId="171" fontId="9" fillId="11" borderId="8" xfId="0" applyNumberFormat="1" applyFont="1" applyFill="1" applyBorder="1" applyAlignment="1">
      <alignment horizontal="left" vertical="center"/>
    </xf>
    <xf numFmtId="171" fontId="9" fillId="11" borderId="9" xfId="0" applyNumberFormat="1" applyFont="1" applyFill="1" applyBorder="1" applyAlignment="1">
      <alignment horizontal="left" vertical="center"/>
    </xf>
    <xf numFmtId="171" fontId="33" fillId="21" borderId="3" xfId="0" applyNumberFormat="1" applyFont="1" applyFill="1" applyBorder="1" applyAlignment="1">
      <alignment horizontal="left" vertical="center"/>
    </xf>
    <xf numFmtId="171" fontId="33" fillId="21" borderId="4" xfId="0" applyNumberFormat="1" applyFont="1" applyFill="1" applyBorder="1" applyAlignment="1">
      <alignment horizontal="left" vertical="center"/>
    </xf>
    <xf numFmtId="171" fontId="12" fillId="0" borderId="19" xfId="0" applyNumberFormat="1" applyFont="1" applyBorder="1" applyAlignment="1">
      <alignment horizontal="left" vertical="center" wrapText="1"/>
    </xf>
    <xf numFmtId="171" fontId="32" fillId="20" borderId="9" xfId="0" applyNumberFormat="1"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11" fillId="0" borderId="10" xfId="0" applyFont="1" applyBorder="1">
      <alignment vertical="center"/>
    </xf>
    <xf numFmtId="171" fontId="11" fillId="0" borderId="12" xfId="0" applyNumberFormat="1" applyFont="1" applyBorder="1">
      <alignment vertical="center"/>
    </xf>
    <xf numFmtId="171" fontId="11" fillId="0" borderId="11" xfId="0" applyNumberFormat="1" applyFont="1" applyBorder="1">
      <alignment vertical="center"/>
    </xf>
    <xf numFmtId="171" fontId="11" fillId="0" borderId="6" xfId="0" applyNumberFormat="1" applyFont="1" applyBorder="1">
      <alignment vertical="center"/>
    </xf>
    <xf numFmtId="166" fontId="12" fillId="17" borderId="23" xfId="0" applyNumberFormat="1" applyFont="1" applyFill="1" applyBorder="1" applyProtection="1">
      <alignment vertical="center"/>
      <protection locked="0"/>
    </xf>
    <xf numFmtId="166" fontId="12" fillId="17" borderId="8" xfId="0" applyNumberFormat="1" applyFont="1" applyFill="1" applyBorder="1" applyProtection="1">
      <alignment vertical="center"/>
      <protection locked="0"/>
    </xf>
    <xf numFmtId="166" fontId="12" fillId="17" borderId="9" xfId="0" applyNumberFormat="1" applyFont="1" applyFill="1" applyBorder="1" applyProtection="1">
      <alignment vertical="center"/>
      <protection locked="0"/>
    </xf>
    <xf numFmtId="0" fontId="9" fillId="18" borderId="8" xfId="0" applyFont="1" applyFill="1" applyBorder="1" applyAlignment="1">
      <alignment horizontal="left" vertical="center"/>
    </xf>
    <xf numFmtId="0" fontId="9" fillId="18" borderId="9" xfId="0" applyFont="1" applyFill="1" applyBorder="1" applyAlignment="1">
      <alignment horizontal="left" vertical="center"/>
    </xf>
    <xf numFmtId="0" fontId="11" fillId="0" borderId="13" xfId="0" applyFont="1" applyBorder="1" applyAlignment="1">
      <alignment vertical="center"/>
    </xf>
    <xf numFmtId="0" fontId="11" fillId="0" borderId="0" xfId="0" applyFont="1" applyBorder="1" applyAlignment="1">
      <alignment vertical="center"/>
    </xf>
    <xf numFmtId="0" fontId="11" fillId="0" borderId="11" xfId="0" applyFont="1" applyBorder="1" applyAlignment="1">
      <alignment vertical="center"/>
    </xf>
    <xf numFmtId="0" fontId="0" fillId="18" borderId="7" xfId="0" applyFill="1" applyBorder="1" applyAlignment="1" applyProtection="1">
      <alignment vertical="center"/>
    </xf>
    <xf numFmtId="0" fontId="0" fillId="18" borderId="8" xfId="0" applyFill="1" applyBorder="1" applyAlignment="1" applyProtection="1">
      <alignment vertical="center"/>
    </xf>
    <xf numFmtId="0" fontId="0" fillId="18" borderId="9" xfId="0" applyFill="1" applyBorder="1" applyAlignment="1" applyProtection="1">
      <alignment vertical="center"/>
    </xf>
    <xf numFmtId="166" fontId="12" fillId="17" borderId="7" xfId="0" applyNumberFormat="1" applyFont="1" applyFill="1" applyBorder="1" applyProtection="1">
      <alignment vertical="center"/>
      <protection locked="0"/>
    </xf>
    <xf numFmtId="0" fontId="11" fillId="0" borderId="12" xfId="0" applyFont="1" applyBorder="1" applyAlignment="1">
      <alignment vertical="center"/>
    </xf>
    <xf numFmtId="15" fontId="9" fillId="19" borderId="4" xfId="0" applyNumberFormat="1" applyFont="1" applyFill="1" applyBorder="1" applyAlignment="1" applyProtection="1">
      <alignment horizontal="center" vertical="center" wrapText="1"/>
    </xf>
    <xf numFmtId="0" fontId="12" fillId="19" borderId="14" xfId="0" applyFont="1" applyFill="1" applyBorder="1" applyAlignment="1" applyProtection="1">
      <alignment horizontal="center" vertical="center" wrapText="1"/>
    </xf>
    <xf numFmtId="0" fontId="12" fillId="19" borderId="6" xfId="0" applyFont="1" applyFill="1" applyBorder="1" applyAlignment="1" applyProtection="1">
      <alignment horizontal="center" vertical="center" wrapText="1"/>
    </xf>
    <xf numFmtId="0" fontId="12" fillId="19" borderId="2" xfId="0" applyFont="1" applyFill="1" applyBorder="1" applyAlignment="1" applyProtection="1">
      <alignment horizontal="center" vertical="center" wrapText="1"/>
    </xf>
    <xf numFmtId="0" fontId="16" fillId="5" borderId="12" xfId="0" applyFont="1" applyFill="1" applyBorder="1" applyAlignment="1" applyProtection="1">
      <alignment vertical="center"/>
    </xf>
    <xf numFmtId="0" fontId="16" fillId="5" borderId="11" xfId="0" applyFont="1" applyFill="1" applyBorder="1" applyAlignment="1" applyProtection="1">
      <alignment vertical="center"/>
    </xf>
    <xf numFmtId="0" fontId="16" fillId="5" borderId="28" xfId="0" applyFont="1" applyFill="1" applyBorder="1" applyAlignment="1" applyProtection="1">
      <alignment vertical="center"/>
    </xf>
    <xf numFmtId="173" fontId="9" fillId="4" borderId="7" xfId="5" applyNumberFormat="1" applyFont="1" applyFill="1" applyBorder="1" applyAlignment="1">
      <alignment horizontal="left" vertical="center" wrapText="1"/>
    </xf>
    <xf numFmtId="173" fontId="9" fillId="4" borderId="8" xfId="5" applyNumberFormat="1" applyFont="1" applyFill="1" applyBorder="1" applyAlignment="1">
      <alignment horizontal="left" vertical="center" wrapText="1"/>
    </xf>
    <xf numFmtId="173" fontId="9" fillId="4" borderId="19" xfId="5" applyNumberFormat="1" applyFont="1" applyFill="1" applyBorder="1" applyAlignment="1">
      <alignment horizontal="left" vertical="center" wrapText="1"/>
    </xf>
    <xf numFmtId="0" fontId="16" fillId="5" borderId="21" xfId="0" applyFont="1" applyFill="1" applyBorder="1" applyAlignment="1" applyProtection="1">
      <alignment horizontal="center" vertical="center" wrapText="1"/>
    </xf>
    <xf numFmtId="0" fontId="16" fillId="5" borderId="22" xfId="0" applyFont="1" applyFill="1" applyBorder="1" applyAlignment="1" applyProtection="1">
      <alignment horizontal="center" vertical="center" wrapText="1"/>
    </xf>
    <xf numFmtId="171" fontId="0" fillId="0" borderId="10" xfId="0" applyNumberFormat="1" applyBorder="1" applyAlignment="1" applyProtection="1">
      <alignment vertical="center"/>
    </xf>
    <xf numFmtId="171" fontId="0" fillId="0" borderId="13" xfId="0" applyNumberFormat="1" applyBorder="1" applyAlignment="1" applyProtection="1">
      <alignment vertical="center"/>
    </xf>
    <xf numFmtId="171" fontId="0" fillId="0" borderId="0" xfId="0" applyNumberFormat="1" applyBorder="1" applyAlignment="1" applyProtection="1">
      <alignment vertical="center"/>
    </xf>
    <xf numFmtId="171" fontId="0" fillId="0" borderId="12" xfId="0" applyNumberFormat="1" applyBorder="1" applyAlignment="1" applyProtection="1">
      <alignment vertical="center"/>
    </xf>
    <xf numFmtId="171" fontId="0" fillId="0" borderId="11" xfId="0" applyNumberFormat="1" applyBorder="1" applyAlignment="1" applyProtection="1">
      <alignment vertical="center"/>
    </xf>
    <xf numFmtId="171" fontId="0" fillId="0" borderId="6" xfId="0" applyNumberFormat="1" applyBorder="1" applyAlignment="1" applyProtection="1">
      <alignment vertical="center"/>
    </xf>
    <xf numFmtId="171" fontId="0" fillId="0" borderId="4" xfId="0" applyNumberFormat="1" applyBorder="1" applyAlignment="1" applyProtection="1">
      <alignment vertical="center"/>
    </xf>
    <xf numFmtId="171" fontId="0" fillId="0" borderId="5" xfId="0" applyNumberFormat="1" applyBorder="1" applyAlignment="1" applyProtection="1">
      <alignment vertical="center"/>
    </xf>
    <xf numFmtId="171" fontId="12" fillId="19" borderId="7" xfId="0" applyNumberFormat="1" applyFont="1" applyFill="1" applyBorder="1" applyAlignment="1" applyProtection="1">
      <alignment vertical="center"/>
    </xf>
    <xf numFmtId="171" fontId="0" fillId="0" borderId="8" xfId="0" applyNumberFormat="1" applyBorder="1" applyAlignment="1" applyProtection="1">
      <alignment vertical="center"/>
    </xf>
    <xf numFmtId="171" fontId="0" fillId="24" borderId="7" xfId="0" applyNumberFormat="1" applyFill="1" applyBorder="1" applyAlignment="1" applyProtection="1">
      <alignment vertical="center"/>
    </xf>
    <xf numFmtId="0" fontId="0" fillId="24" borderId="8" xfId="0" applyFill="1" applyBorder="1" applyAlignment="1" applyProtection="1">
      <alignment vertical="center"/>
    </xf>
    <xf numFmtId="0" fontId="0" fillId="24" borderId="9" xfId="0" applyFill="1" applyBorder="1" applyAlignment="1" applyProtection="1">
      <alignment vertical="center"/>
    </xf>
    <xf numFmtId="171" fontId="11" fillId="0" borderId="12" xfId="0" applyNumberFormat="1" applyFont="1" applyBorder="1" applyProtection="1">
      <alignment vertical="center"/>
    </xf>
    <xf numFmtId="171" fontId="11" fillId="0" borderId="6" xfId="0" applyNumberFormat="1" applyFont="1" applyBorder="1" applyProtection="1">
      <alignment vertical="center"/>
    </xf>
    <xf numFmtId="171" fontId="9" fillId="18" borderId="12" xfId="0" applyNumberFormat="1" applyFont="1" applyFill="1" applyBorder="1" applyAlignment="1" applyProtection="1">
      <alignment horizontal="left" vertical="center" wrapText="1"/>
    </xf>
    <xf numFmtId="171" fontId="9" fillId="18" borderId="11" xfId="0" applyNumberFormat="1" applyFont="1" applyFill="1" applyBorder="1" applyAlignment="1" applyProtection="1">
      <alignment horizontal="left" vertical="center" wrapText="1"/>
    </xf>
    <xf numFmtId="171" fontId="9" fillId="18" borderId="6" xfId="0" applyNumberFormat="1" applyFont="1" applyFill="1" applyBorder="1" applyAlignment="1" applyProtection="1">
      <alignment horizontal="left" vertical="center" wrapText="1"/>
    </xf>
    <xf numFmtId="171" fontId="11" fillId="0" borderId="10" xfId="0" applyNumberFormat="1" applyFont="1" applyBorder="1" applyProtection="1">
      <alignment vertical="center"/>
    </xf>
    <xf numFmtId="171" fontId="9" fillId="0" borderId="7" xfId="0" applyNumberFormat="1" applyFont="1" applyBorder="1" applyProtection="1">
      <alignment vertical="center"/>
    </xf>
    <xf numFmtId="171" fontId="11" fillId="0" borderId="7" xfId="0" applyNumberFormat="1" applyFont="1" applyBorder="1" applyProtection="1">
      <alignment vertical="center"/>
    </xf>
    <xf numFmtId="171" fontId="0" fillId="0" borderId="9" xfId="0" applyNumberFormat="1" applyBorder="1" applyAlignment="1" applyProtection="1">
      <alignment vertical="center"/>
    </xf>
    <xf numFmtId="0" fontId="33" fillId="21" borderId="10" xfId="0" applyFont="1" applyFill="1" applyBorder="1" applyAlignment="1">
      <alignment horizontal="left" vertical="center"/>
    </xf>
    <xf numFmtId="0" fontId="33" fillId="21" borderId="4" xfId="0" applyFont="1" applyFill="1" applyBorder="1" applyAlignment="1">
      <alignment horizontal="left" vertical="center"/>
    </xf>
    <xf numFmtId="171" fontId="0" fillId="19" borderId="8" xfId="0" applyNumberFormat="1" applyFill="1" applyBorder="1" applyAlignment="1" applyProtection="1">
      <alignment vertical="center"/>
    </xf>
    <xf numFmtId="171" fontId="12" fillId="19" borderId="9" xfId="0" applyNumberFormat="1" applyFont="1" applyFill="1" applyBorder="1" applyProtection="1">
      <alignment vertical="center"/>
    </xf>
    <xf numFmtId="171" fontId="0" fillId="22" borderId="13" xfId="0" applyNumberFormat="1" applyFill="1" applyBorder="1" applyAlignment="1" applyProtection="1">
      <alignment vertical="center"/>
    </xf>
    <xf numFmtId="171" fontId="0" fillId="22" borderId="12" xfId="0" applyNumberFormat="1" applyFill="1" applyBorder="1" applyAlignment="1" applyProtection="1">
      <alignment vertical="center"/>
    </xf>
    <xf numFmtId="171" fontId="0" fillId="24" borderId="8" xfId="0" applyNumberFormat="1" applyFill="1" applyBorder="1" applyAlignment="1" applyProtection="1">
      <alignment vertical="center"/>
    </xf>
    <xf numFmtId="171" fontId="0" fillId="24" borderId="9" xfId="0" applyNumberFormat="1" applyFill="1" applyBorder="1" applyAlignment="1" applyProtection="1">
      <alignment vertical="center"/>
    </xf>
    <xf numFmtId="171" fontId="0" fillId="0" borderId="0" xfId="0" applyNumberFormat="1" applyBorder="1" applyAlignment="1" applyProtection="1">
      <alignment horizontal="left" vertical="center"/>
    </xf>
    <xf numFmtId="171" fontId="0" fillId="0" borderId="5" xfId="0" applyNumberFormat="1" applyBorder="1" applyAlignment="1" applyProtection="1">
      <alignment horizontal="left" vertical="center"/>
    </xf>
    <xf numFmtId="171" fontId="0" fillId="0" borderId="13" xfId="0" applyNumberFormat="1" applyBorder="1" applyAlignment="1" applyProtection="1">
      <alignment horizontal="left" vertical="center"/>
    </xf>
    <xf numFmtId="171" fontId="9" fillId="19" borderId="7" xfId="0" applyNumberFormat="1" applyFont="1" applyFill="1" applyBorder="1" applyAlignment="1" applyProtection="1">
      <alignment horizontal="left" vertical="center"/>
    </xf>
    <xf numFmtId="171" fontId="9" fillId="19" borderId="8" xfId="0" applyNumberFormat="1" applyFont="1" applyFill="1" applyBorder="1" applyAlignment="1" applyProtection="1">
      <alignment horizontal="left" vertical="center"/>
    </xf>
    <xf numFmtId="171" fontId="9" fillId="19" borderId="9" xfId="0" applyNumberFormat="1" applyFont="1" applyFill="1" applyBorder="1" applyAlignment="1" applyProtection="1">
      <alignment horizontal="left" vertical="center"/>
    </xf>
    <xf numFmtId="171" fontId="0" fillId="22" borderId="23" xfId="0" applyNumberFormat="1" applyFill="1" applyBorder="1" applyAlignment="1" applyProtection="1">
      <alignment vertical="center"/>
    </xf>
    <xf numFmtId="171" fontId="11" fillId="0" borderId="8" xfId="0" applyNumberFormat="1" applyFont="1" applyBorder="1" applyAlignment="1" applyProtection="1">
      <alignment vertical="center" wrapText="1"/>
    </xf>
    <xf numFmtId="171" fontId="11" fillId="0" borderId="9" xfId="0" applyNumberFormat="1" applyFont="1" applyBorder="1" applyAlignment="1" applyProtection="1">
      <alignment vertical="center" wrapText="1"/>
    </xf>
    <xf numFmtId="171" fontId="0" fillId="18" borderId="7" xfId="0" applyNumberFormat="1" applyFill="1" applyBorder="1" applyAlignment="1" applyProtection="1">
      <alignment vertical="center"/>
    </xf>
    <xf numFmtId="171" fontId="0" fillId="18" borderId="8" xfId="0" applyNumberFormat="1" applyFill="1" applyBorder="1" applyAlignment="1" applyProtection="1">
      <alignment vertical="center"/>
    </xf>
    <xf numFmtId="171" fontId="0" fillId="18" borderId="9" xfId="0" applyNumberFormat="1" applyFill="1" applyBorder="1" applyAlignment="1" applyProtection="1">
      <alignment vertical="center"/>
    </xf>
    <xf numFmtId="0" fontId="14" fillId="8" borderId="10" xfId="0" applyFont="1" applyFill="1" applyBorder="1" applyAlignment="1" applyProtection="1">
      <alignment horizontal="center" vertical="center"/>
    </xf>
    <xf numFmtId="0" fontId="14" fillId="8" borderId="4" xfId="0" applyFont="1" applyFill="1" applyBorder="1" applyAlignment="1" applyProtection="1">
      <alignment horizontal="center" vertical="center"/>
    </xf>
    <xf numFmtId="0" fontId="14" fillId="8" borderId="13" xfId="0" applyFont="1" applyFill="1" applyBorder="1" applyAlignment="1" applyProtection="1">
      <alignment horizontal="center" vertical="center"/>
    </xf>
    <xf numFmtId="0" fontId="9" fillId="19" borderId="3" xfId="0" applyFont="1" applyFill="1" applyBorder="1" applyAlignment="1">
      <alignment horizontal="left" vertical="center"/>
    </xf>
    <xf numFmtId="0" fontId="9" fillId="19" borderId="10" xfId="0" applyFont="1" applyFill="1" applyBorder="1" applyAlignment="1">
      <alignment horizontal="left" vertical="center"/>
    </xf>
    <xf numFmtId="0" fontId="9" fillId="19" borderId="4" xfId="0" applyFont="1" applyFill="1" applyBorder="1" applyAlignment="1">
      <alignment horizontal="left" vertical="center"/>
    </xf>
    <xf numFmtId="0" fontId="9" fillId="19" borderId="12" xfId="0" applyFont="1" applyFill="1" applyBorder="1" applyAlignment="1">
      <alignment horizontal="left" vertical="center"/>
    </xf>
    <xf numFmtId="0" fontId="9" fillId="19" borderId="11" xfId="0" applyFont="1" applyFill="1" applyBorder="1" applyAlignment="1">
      <alignment horizontal="left" vertical="center"/>
    </xf>
    <xf numFmtId="0" fontId="9" fillId="19" borderId="6" xfId="0" applyFont="1" applyFill="1" applyBorder="1" applyAlignment="1">
      <alignment horizontal="left" vertical="center"/>
    </xf>
    <xf numFmtId="0" fontId="9" fillId="23" borderId="7" xfId="5" applyNumberFormat="1" applyFont="1" applyFill="1" applyBorder="1" applyAlignment="1" applyProtection="1">
      <alignment vertical="center" wrapText="1"/>
    </xf>
    <xf numFmtId="0" fontId="9" fillId="23" borderId="8" xfId="5" applyNumberFormat="1" applyFont="1" applyFill="1" applyBorder="1" applyAlignment="1" applyProtection="1">
      <alignment vertical="center" wrapText="1"/>
    </xf>
    <xf numFmtId="0" fontId="9" fillId="23" borderId="19" xfId="5" applyNumberFormat="1" applyFont="1" applyFill="1" applyBorder="1" applyAlignment="1" applyProtection="1">
      <alignment vertical="center" wrapText="1"/>
    </xf>
    <xf numFmtId="49" fontId="13" fillId="11" borderId="23" xfId="5" applyFont="1" applyFill="1" applyBorder="1" applyAlignment="1" applyProtection="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1" fontId="16" fillId="5" borderId="10" xfId="0" applyNumberFormat="1" applyFont="1" applyFill="1" applyBorder="1" applyAlignment="1">
      <alignment horizontal="center" vertical="center" wrapText="1"/>
    </xf>
    <xf numFmtId="0" fontId="16" fillId="5" borderId="11" xfId="0" applyFont="1" applyFill="1" applyBorder="1" applyAlignment="1">
      <alignment horizontal="center" vertical="center" wrapText="1"/>
    </xf>
    <xf numFmtId="171" fontId="9" fillId="18" borderId="10" xfId="0" applyNumberFormat="1" applyFont="1" applyFill="1" applyBorder="1" applyAlignment="1">
      <alignment horizontal="left" vertical="center"/>
    </xf>
    <xf numFmtId="1" fontId="9" fillId="4" borderId="7" xfId="5" applyNumberFormat="1" applyFont="1" applyFill="1" applyBorder="1" applyAlignment="1">
      <alignment horizontal="left" vertical="center" wrapText="1"/>
    </xf>
    <xf numFmtId="0" fontId="9" fillId="4" borderId="8" xfId="5" applyNumberFormat="1" applyFont="1" applyFill="1" applyBorder="1" applyAlignment="1">
      <alignment horizontal="left" vertical="center" wrapText="1"/>
    </xf>
    <xf numFmtId="0" fontId="9" fillId="4" borderId="19" xfId="5" applyNumberFormat="1" applyFont="1" applyFill="1" applyBorder="1" applyAlignment="1">
      <alignment horizontal="left" vertical="center" wrapText="1"/>
    </xf>
    <xf numFmtId="171" fontId="9" fillId="0" borderId="7" xfId="0" applyNumberFormat="1" applyFont="1" applyBorder="1">
      <alignment vertical="center"/>
    </xf>
    <xf numFmtId="171" fontId="9" fillId="0" borderId="8" xfId="0" applyNumberFormat="1" applyFont="1" applyBorder="1">
      <alignment vertical="center"/>
    </xf>
    <xf numFmtId="171" fontId="9" fillId="0" borderId="9" xfId="0" applyNumberFormat="1" applyFont="1" applyBorder="1">
      <alignment vertical="center"/>
    </xf>
    <xf numFmtId="171" fontId="9" fillId="19" borderId="4" xfId="0" applyNumberFormat="1" applyFont="1" applyFill="1" applyBorder="1" applyAlignment="1" applyProtection="1">
      <alignment horizontal="center" vertical="center" wrapText="1"/>
    </xf>
    <xf numFmtId="171" fontId="12" fillId="19" borderId="14" xfId="0" applyNumberFormat="1" applyFont="1" applyFill="1" applyBorder="1" applyAlignment="1" applyProtection="1">
      <alignment horizontal="center" vertical="center" wrapText="1"/>
    </xf>
    <xf numFmtId="171" fontId="12" fillId="19" borderId="6" xfId="0" applyNumberFormat="1" applyFont="1" applyFill="1" applyBorder="1" applyAlignment="1" applyProtection="1">
      <alignment horizontal="center" vertical="center" wrapText="1"/>
    </xf>
    <xf numFmtId="171" fontId="12" fillId="19" borderId="2" xfId="0" applyNumberFormat="1" applyFont="1" applyFill="1" applyBorder="1" applyAlignment="1" applyProtection="1">
      <alignment horizontal="center" vertical="center" wrapText="1"/>
    </xf>
    <xf numFmtId="171" fontId="16" fillId="5" borderId="12" xfId="0" applyNumberFormat="1" applyFont="1" applyFill="1" applyBorder="1" applyAlignment="1" applyProtection="1">
      <alignment vertical="center"/>
    </xf>
    <xf numFmtId="171" fontId="16" fillId="5" borderId="11" xfId="0" applyNumberFormat="1" applyFont="1" applyFill="1" applyBorder="1" applyAlignment="1" applyProtection="1">
      <alignment vertical="center"/>
    </xf>
    <xf numFmtId="171" fontId="16" fillId="5" borderId="28" xfId="0" applyNumberFormat="1" applyFont="1" applyFill="1" applyBorder="1" applyAlignment="1" applyProtection="1">
      <alignment vertical="center"/>
    </xf>
    <xf numFmtId="1" fontId="9" fillId="0" borderId="23" xfId="7" applyNumberFormat="1" applyFont="1" applyBorder="1" applyAlignment="1">
      <alignment horizontal="left" vertical="center" wrapText="1"/>
    </xf>
    <xf numFmtId="171" fontId="16" fillId="5" borderId="21" xfId="0" applyNumberFormat="1" applyFont="1" applyFill="1" applyBorder="1" applyAlignment="1" applyProtection="1">
      <alignment horizontal="center" vertical="center" wrapText="1"/>
    </xf>
    <xf numFmtId="171" fontId="16" fillId="5" borderId="22" xfId="0" applyNumberFormat="1" applyFont="1" applyFill="1" applyBorder="1" applyAlignment="1" applyProtection="1">
      <alignment horizontal="center" vertical="center" wrapText="1"/>
    </xf>
    <xf numFmtId="171" fontId="9" fillId="0" borderId="1" xfId="0" applyNumberFormat="1" applyFont="1" applyBorder="1" applyAlignment="1" applyProtection="1">
      <alignment horizontal="left" vertical="center"/>
    </xf>
    <xf numFmtId="1" fontId="0" fillId="0" borderId="0" xfId="0" applyNumberFormat="1" applyAlignment="1" applyProtection="1">
      <alignment vertical="center"/>
    </xf>
    <xf numFmtId="171" fontId="9" fillId="0" borderId="7" xfId="7" applyNumberFormat="1" applyFont="1" applyBorder="1" applyAlignment="1" applyProtection="1">
      <alignment horizontal="left" vertical="center"/>
    </xf>
    <xf numFmtId="171" fontId="9" fillId="0" borderId="8" xfId="7" applyNumberFormat="1" applyFont="1" applyBorder="1" applyAlignment="1" applyProtection="1">
      <alignment horizontal="left" vertical="center"/>
    </xf>
    <xf numFmtId="171" fontId="10" fillId="0" borderId="12" xfId="5" applyNumberFormat="1" applyFont="1" applyBorder="1" applyAlignment="1" applyProtection="1">
      <alignment horizontal="center" vertical="center"/>
    </xf>
    <xf numFmtId="171" fontId="10" fillId="0" borderId="11" xfId="5" applyNumberFormat="1" applyFont="1" applyBorder="1" applyAlignment="1" applyProtection="1">
      <alignment horizontal="center" vertical="center"/>
    </xf>
    <xf numFmtId="171" fontId="10" fillId="0" borderId="6" xfId="5" applyNumberFormat="1" applyFont="1" applyBorder="1" applyAlignment="1" applyProtection="1">
      <alignment horizontal="center" vertical="center"/>
    </xf>
    <xf numFmtId="171" fontId="9" fillId="18" borderId="12" xfId="0" applyNumberFormat="1" applyFont="1" applyFill="1" applyBorder="1" applyAlignment="1">
      <alignment horizontal="left" vertical="center"/>
    </xf>
    <xf numFmtId="171" fontId="9" fillId="18" borderId="11" xfId="0" applyNumberFormat="1" applyFont="1" applyFill="1" applyBorder="1" applyAlignment="1">
      <alignment horizontal="left" vertical="center"/>
    </xf>
    <xf numFmtId="171" fontId="9" fillId="18" borderId="6" xfId="0" applyNumberFormat="1" applyFont="1" applyFill="1" applyBorder="1" applyAlignment="1">
      <alignment horizontal="left" vertical="center"/>
    </xf>
    <xf numFmtId="171" fontId="12" fillId="17" borderId="3" xfId="0" applyNumberFormat="1" applyFont="1" applyFill="1" applyBorder="1" applyProtection="1">
      <alignment vertical="center"/>
      <protection locked="0"/>
    </xf>
    <xf numFmtId="171" fontId="12" fillId="17" borderId="10" xfId="0" applyNumberFormat="1" applyFont="1" applyFill="1" applyBorder="1" applyProtection="1">
      <alignment vertical="center"/>
      <protection locked="0"/>
    </xf>
    <xf numFmtId="171" fontId="12" fillId="17" borderId="4" xfId="0" applyNumberFormat="1" applyFont="1" applyFill="1" applyBorder="1" applyProtection="1">
      <alignment vertical="center"/>
      <protection locked="0"/>
    </xf>
    <xf numFmtId="0" fontId="11" fillId="0" borderId="7" xfId="0" applyFont="1" applyBorder="1">
      <alignment vertical="center"/>
    </xf>
    <xf numFmtId="0" fontId="11" fillId="0" borderId="8" xfId="0" applyFont="1" applyBorder="1">
      <alignment vertical="center"/>
    </xf>
    <xf numFmtId="0" fontId="11" fillId="0" borderId="9" xfId="0" applyFont="1" applyBorder="1">
      <alignment vertical="center"/>
    </xf>
    <xf numFmtId="0" fontId="11" fillId="0" borderId="12" xfId="0" applyFont="1" applyBorder="1">
      <alignment vertical="center"/>
    </xf>
    <xf numFmtId="0" fontId="11" fillId="0" borderId="11" xfId="0" applyFont="1" applyBorder="1">
      <alignment vertical="center"/>
    </xf>
    <xf numFmtId="171" fontId="11" fillId="0" borderId="13" xfId="0" applyNumberFormat="1" applyFont="1" applyBorder="1">
      <alignment vertical="center"/>
    </xf>
    <xf numFmtId="171" fontId="11" fillId="0" borderId="0" xfId="0" applyNumberFormat="1" applyFont="1" applyBorder="1">
      <alignment vertical="center"/>
    </xf>
    <xf numFmtId="171" fontId="11" fillId="0" borderId="5" xfId="0" applyNumberFormat="1" applyFont="1" applyBorder="1">
      <alignment vertical="center"/>
    </xf>
    <xf numFmtId="171" fontId="0" fillId="0" borderId="8" xfId="0" applyNumberFormat="1" applyBorder="1" applyAlignment="1">
      <alignment vertical="center"/>
    </xf>
    <xf numFmtId="171" fontId="12" fillId="17" borderId="7" xfId="0" applyNumberFormat="1" applyFont="1" applyFill="1" applyBorder="1">
      <alignment vertical="center"/>
    </xf>
    <xf numFmtId="171" fontId="12" fillId="17" borderId="8" xfId="0" applyNumberFormat="1" applyFont="1" applyFill="1" applyBorder="1">
      <alignment vertical="center"/>
    </xf>
    <xf numFmtId="171" fontId="12" fillId="17" borderId="9" xfId="0" applyNumberFormat="1" applyFont="1" applyFill="1" applyBorder="1">
      <alignment vertical="center"/>
    </xf>
    <xf numFmtId="171" fontId="12" fillId="11" borderId="3" xfId="0" applyNumberFormat="1" applyFont="1" applyFill="1" applyBorder="1" applyProtection="1">
      <alignment vertical="center"/>
    </xf>
    <xf numFmtId="171" fontId="12" fillId="11" borderId="10" xfId="0" applyNumberFormat="1" applyFont="1" applyFill="1" applyBorder="1" applyProtection="1">
      <alignment vertical="center"/>
    </xf>
    <xf numFmtId="171" fontId="12" fillId="11" borderId="4" xfId="0" applyNumberFormat="1" applyFont="1" applyFill="1" applyBorder="1" applyProtection="1">
      <alignment vertical="center"/>
    </xf>
    <xf numFmtId="171" fontId="12" fillId="19" borderId="3" xfId="0" applyNumberFormat="1" applyFont="1" applyFill="1" applyBorder="1" applyAlignment="1" applyProtection="1">
      <alignment vertical="center"/>
    </xf>
    <xf numFmtId="171" fontId="12" fillId="19" borderId="12" xfId="0" applyNumberFormat="1" applyFont="1" applyFill="1" applyBorder="1" applyAlignment="1" applyProtection="1">
      <alignment vertical="center"/>
    </xf>
    <xf numFmtId="1" fontId="0" fillId="0" borderId="0" xfId="0" applyNumberFormat="1" applyAlignment="1" applyProtection="1">
      <alignment horizontal="left" vertical="center"/>
    </xf>
    <xf numFmtId="171" fontId="9" fillId="11" borderId="7" xfId="0" applyNumberFormat="1" applyFont="1" applyFill="1" applyBorder="1" applyProtection="1">
      <alignment vertical="center"/>
    </xf>
    <xf numFmtId="171" fontId="9" fillId="11" borderId="8" xfId="0" applyNumberFormat="1" applyFont="1" applyFill="1" applyBorder="1" applyProtection="1">
      <alignment vertical="center"/>
    </xf>
    <xf numFmtId="171" fontId="9" fillId="11" borderId="9" xfId="0" applyNumberFormat="1" applyFont="1" applyFill="1" applyBorder="1" applyProtection="1">
      <alignment vertical="center"/>
    </xf>
    <xf numFmtId="171" fontId="12" fillId="18" borderId="7" xfId="0" applyNumberFormat="1" applyFont="1" applyFill="1" applyBorder="1" applyAlignment="1" applyProtection="1">
      <alignment vertical="center"/>
    </xf>
    <xf numFmtId="171" fontId="12" fillId="18" borderId="8" xfId="0" applyNumberFormat="1" applyFont="1" applyFill="1" applyBorder="1" applyAlignment="1" applyProtection="1">
      <alignment vertical="center"/>
    </xf>
    <xf numFmtId="171" fontId="12" fillId="18" borderId="9" xfId="0" applyNumberFormat="1" applyFont="1" applyFill="1" applyBorder="1" applyAlignment="1" applyProtection="1">
      <alignment vertical="center"/>
    </xf>
    <xf numFmtId="172" fontId="15" fillId="19" borderId="13" xfId="0" applyNumberFormat="1" applyFont="1" applyFill="1" applyBorder="1" applyAlignment="1" applyProtection="1">
      <alignment horizontal="center" vertical="center"/>
    </xf>
    <xf numFmtId="1" fontId="9" fillId="4" borderId="7" xfId="5" applyNumberFormat="1" applyFont="1" applyFill="1" applyBorder="1" applyAlignment="1">
      <alignment vertical="center" wrapText="1"/>
    </xf>
    <xf numFmtId="0" fontId="9" fillId="4" borderId="8" xfId="5" applyNumberFormat="1" applyFont="1" applyFill="1" applyBorder="1" applyAlignment="1">
      <alignment vertical="center" wrapText="1"/>
    </xf>
    <xf numFmtId="0" fontId="9" fillId="4" borderId="19" xfId="5" applyNumberFormat="1" applyFont="1" applyFill="1" applyBorder="1" applyAlignment="1">
      <alignment vertical="center" wrapText="1"/>
    </xf>
    <xf numFmtId="171" fontId="13" fillId="11" borderId="23" xfId="5" applyNumberFormat="1" applyFont="1" applyFill="1" applyBorder="1" applyAlignment="1" applyProtection="1">
      <alignment horizontal="center" vertical="center" wrapText="1"/>
    </xf>
    <xf numFmtId="171" fontId="13" fillId="11" borderId="8" xfId="5" applyNumberFormat="1" applyFont="1" applyFill="1" applyBorder="1" applyAlignment="1" applyProtection="1">
      <alignment horizontal="center" vertical="center" wrapText="1"/>
    </xf>
    <xf numFmtId="0" fontId="0" fillId="11" borderId="8" xfId="0" applyFill="1" applyBorder="1" applyAlignment="1">
      <alignment vertical="center" wrapText="1"/>
    </xf>
    <xf numFmtId="0" fontId="0" fillId="11" borderId="9" xfId="0" applyFill="1" applyBorder="1" applyAlignment="1">
      <alignment vertical="center" wrapText="1"/>
    </xf>
    <xf numFmtId="171" fontId="9" fillId="19" borderId="3" xfId="0" applyNumberFormat="1" applyFont="1" applyFill="1" applyBorder="1" applyAlignment="1">
      <alignment horizontal="left" vertical="center"/>
    </xf>
    <xf numFmtId="171" fontId="9" fillId="19" borderId="10" xfId="0" applyNumberFormat="1" applyFont="1" applyFill="1" applyBorder="1" applyAlignment="1">
      <alignment horizontal="left" vertical="center"/>
    </xf>
    <xf numFmtId="171" fontId="9" fillId="19" borderId="4" xfId="0" applyNumberFormat="1" applyFont="1" applyFill="1" applyBorder="1" applyAlignment="1">
      <alignment horizontal="left" vertical="center"/>
    </xf>
    <xf numFmtId="171" fontId="9" fillId="19" borderId="12" xfId="0" applyNumberFormat="1" applyFont="1" applyFill="1" applyBorder="1" applyAlignment="1">
      <alignment horizontal="left" vertical="center"/>
    </xf>
    <xf numFmtId="171" fontId="9" fillId="19" borderId="11" xfId="0" applyNumberFormat="1" applyFont="1" applyFill="1" applyBorder="1" applyAlignment="1">
      <alignment horizontal="left" vertical="center"/>
    </xf>
    <xf numFmtId="171" fontId="9" fillId="19" borderId="6" xfId="0" applyNumberFormat="1" applyFont="1" applyFill="1" applyBorder="1" applyAlignment="1">
      <alignment horizontal="left" vertical="center"/>
    </xf>
    <xf numFmtId="171" fontId="14" fillId="8" borderId="3" xfId="0" applyNumberFormat="1" applyFont="1" applyFill="1" applyBorder="1" applyAlignment="1" applyProtection="1">
      <alignment horizontal="center" vertical="center"/>
    </xf>
    <xf numFmtId="171" fontId="14" fillId="8" borderId="10" xfId="0" applyNumberFormat="1" applyFont="1" applyFill="1" applyBorder="1" applyAlignment="1" applyProtection="1">
      <alignment horizontal="center" vertical="center"/>
    </xf>
    <xf numFmtId="171" fontId="14" fillId="8" borderId="4" xfId="0" applyNumberFormat="1" applyFont="1" applyFill="1" applyBorder="1" applyAlignment="1" applyProtection="1">
      <alignment horizontal="center" vertical="center"/>
    </xf>
    <xf numFmtId="171" fontId="14" fillId="8" borderId="13" xfId="0" applyNumberFormat="1" applyFont="1" applyFill="1" applyBorder="1" applyAlignment="1" applyProtection="1">
      <alignment horizontal="center" vertical="center"/>
    </xf>
    <xf numFmtId="171" fontId="14" fillId="8" borderId="0" xfId="0" applyNumberFormat="1" applyFont="1" applyFill="1" applyBorder="1" applyAlignment="1" applyProtection="1">
      <alignment horizontal="center" vertical="center"/>
    </xf>
    <xf numFmtId="171" fontId="14" fillId="8" borderId="5" xfId="0" applyNumberFormat="1" applyFont="1" applyFill="1" applyBorder="1" applyAlignment="1" applyProtection="1">
      <alignment horizontal="center" vertical="center"/>
    </xf>
    <xf numFmtId="171" fontId="14" fillId="8" borderId="12" xfId="0" applyNumberFormat="1" applyFont="1" applyFill="1" applyBorder="1" applyAlignment="1" applyProtection="1">
      <alignment horizontal="center" vertical="center"/>
    </xf>
    <xf numFmtId="171" fontId="14" fillId="8" borderId="11" xfId="0" applyNumberFormat="1" applyFont="1" applyFill="1" applyBorder="1" applyAlignment="1" applyProtection="1">
      <alignment horizontal="center" vertical="center"/>
    </xf>
    <xf numFmtId="171" fontId="14" fillId="8" borderId="6" xfId="0" applyNumberFormat="1" applyFont="1" applyFill="1" applyBorder="1" applyAlignment="1" applyProtection="1">
      <alignment horizontal="center" vertical="center"/>
    </xf>
    <xf numFmtId="0" fontId="0" fillId="0" borderId="10" xfId="0" applyBorder="1" applyAlignment="1">
      <alignment horizontal="center" vertic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171" fontId="5" fillId="0" borderId="7" xfId="0" applyNumberFormat="1" applyFont="1" applyBorder="1" applyAlignment="1">
      <alignment horizontal="left" vertical="center"/>
    </xf>
    <xf numFmtId="171" fontId="5" fillId="0" borderId="8" xfId="0" applyNumberFormat="1" applyFont="1" applyBorder="1" applyAlignment="1">
      <alignment horizontal="left" vertical="center"/>
    </xf>
    <xf numFmtId="171" fontId="5" fillId="0" borderId="9" xfId="0" applyNumberFormat="1" applyFont="1" applyBorder="1" applyAlignment="1">
      <alignment horizontal="left" vertical="center"/>
    </xf>
    <xf numFmtId="1" fontId="25" fillId="4" borderId="7" xfId="5" applyNumberFormat="1" applyFont="1" applyFill="1" applyBorder="1" applyAlignment="1">
      <alignment horizontal="left" vertical="center" wrapText="1"/>
    </xf>
    <xf numFmtId="0" fontId="25" fillId="4" borderId="8" xfId="5" applyNumberFormat="1" applyFont="1" applyFill="1" applyBorder="1" applyAlignment="1">
      <alignment horizontal="left" vertical="center" wrapText="1"/>
    </xf>
    <xf numFmtId="0" fontId="25" fillId="4" borderId="19" xfId="5" applyNumberFormat="1" applyFont="1" applyFill="1" applyBorder="1" applyAlignment="1">
      <alignment horizontal="left" vertical="center" wrapText="1"/>
    </xf>
    <xf numFmtId="171" fontId="5" fillId="0" borderId="12" xfId="0" applyNumberFormat="1" applyFont="1" applyBorder="1" applyAlignment="1">
      <alignment horizontal="left" vertical="center"/>
    </xf>
    <xf numFmtId="171" fontId="5" fillId="0" borderId="11" xfId="0" applyNumberFormat="1" applyFont="1" applyBorder="1" applyAlignment="1">
      <alignment horizontal="left" vertical="center"/>
    </xf>
    <xf numFmtId="171" fontId="5" fillId="0" borderId="6" xfId="0" applyNumberFormat="1" applyFont="1" applyBorder="1" applyAlignment="1">
      <alignment horizontal="left" vertical="center"/>
    </xf>
    <xf numFmtId="171" fontId="9" fillId="0" borderId="19" xfId="0" applyNumberFormat="1" applyFont="1" applyBorder="1" applyAlignment="1">
      <alignment horizontal="left" vertical="center"/>
    </xf>
    <xf numFmtId="171" fontId="12" fillId="0" borderId="28" xfId="0" applyNumberFormat="1" applyFont="1" applyBorder="1" applyAlignment="1">
      <alignment horizontal="left" vertical="center" wrapText="1"/>
    </xf>
    <xf numFmtId="171" fontId="9" fillId="18" borderId="7" xfId="0" applyNumberFormat="1" applyFont="1" applyFill="1" applyBorder="1" applyAlignment="1">
      <alignment vertical="center"/>
    </xf>
    <xf numFmtId="171" fontId="9" fillId="18" borderId="8" xfId="0" applyNumberFormat="1" applyFont="1" applyFill="1" applyBorder="1" applyAlignment="1">
      <alignment vertical="center"/>
    </xf>
    <xf numFmtId="171" fontId="9" fillId="18" borderId="9" xfId="0" applyNumberFormat="1" applyFont="1" applyFill="1" applyBorder="1" applyAlignment="1">
      <alignment vertical="center"/>
    </xf>
    <xf numFmtId="171" fontId="12" fillId="17" borderId="12" xfId="0" applyNumberFormat="1" applyFont="1" applyFill="1" applyBorder="1" applyProtection="1">
      <alignment vertical="center"/>
      <protection locked="0"/>
    </xf>
    <xf numFmtId="171" fontId="12" fillId="17" borderId="11" xfId="0" applyNumberFormat="1" applyFont="1" applyFill="1" applyBorder="1" applyProtection="1">
      <alignment vertical="center"/>
      <protection locked="0"/>
    </xf>
    <xf numFmtId="171" fontId="12" fillId="17" borderId="6" xfId="0" applyNumberFormat="1" applyFont="1" applyFill="1" applyBorder="1" applyProtection="1">
      <alignment vertical="center"/>
      <protection locked="0"/>
    </xf>
    <xf numFmtId="171" fontId="11" fillId="0" borderId="12" xfId="0" applyNumberFormat="1" applyFont="1" applyBorder="1" applyAlignment="1">
      <alignment vertical="center"/>
    </xf>
    <xf numFmtId="171" fontId="11" fillId="0" borderId="11" xfId="0" applyNumberFormat="1" applyFont="1" applyBorder="1" applyAlignment="1">
      <alignment vertical="center"/>
    </xf>
    <xf numFmtId="0" fontId="14" fillId="11" borderId="7" xfId="0" applyFont="1" applyFill="1" applyBorder="1" applyAlignment="1" applyProtection="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19" borderId="12" xfId="0" applyFill="1" applyBorder="1" applyAlignment="1">
      <alignment vertical="center"/>
    </xf>
    <xf numFmtId="171" fontId="5" fillId="0" borderId="7" xfId="0" applyNumberFormat="1" applyFont="1" applyBorder="1" applyAlignment="1" applyProtection="1">
      <alignment horizontal="left" vertical="center"/>
    </xf>
    <xf numFmtId="171" fontId="5" fillId="0" borderId="8" xfId="0" applyNumberFormat="1" applyFont="1" applyBorder="1" applyAlignment="1" applyProtection="1">
      <alignment horizontal="left" vertical="center"/>
    </xf>
    <xf numFmtId="171" fontId="5" fillId="0" borderId="9" xfId="0" applyNumberFormat="1" applyFont="1" applyBorder="1" applyAlignment="1" applyProtection="1">
      <alignment horizontal="left" vertical="center"/>
    </xf>
    <xf numFmtId="171" fontId="5" fillId="0" borderId="12" xfId="0" applyNumberFormat="1" applyFont="1" applyBorder="1" applyAlignment="1" applyProtection="1">
      <alignment horizontal="left" vertical="center"/>
    </xf>
    <xf numFmtId="171" fontId="5" fillId="0" borderId="11" xfId="0" applyNumberFormat="1" applyFont="1" applyBorder="1" applyAlignment="1" applyProtection="1">
      <alignment horizontal="left" vertical="center"/>
    </xf>
    <xf numFmtId="171" fontId="5" fillId="0" borderId="6" xfId="0" applyNumberFormat="1" applyFont="1" applyBorder="1" applyAlignment="1" applyProtection="1">
      <alignment horizontal="left" vertical="center"/>
    </xf>
    <xf numFmtId="171" fontId="9" fillId="11" borderId="7" xfId="0" applyNumberFormat="1" applyFont="1" applyFill="1" applyBorder="1" applyAlignment="1" applyProtection="1">
      <alignment horizontal="left" vertical="center"/>
    </xf>
    <xf numFmtId="171" fontId="9" fillId="11" borderId="8" xfId="0" applyNumberFormat="1" applyFont="1" applyFill="1" applyBorder="1" applyAlignment="1" applyProtection="1">
      <alignment horizontal="left" vertical="center"/>
    </xf>
    <xf numFmtId="171" fontId="9" fillId="11" borderId="9" xfId="0" applyNumberFormat="1" applyFont="1" applyFill="1" applyBorder="1" applyAlignment="1" applyProtection="1">
      <alignment horizontal="left" vertical="center"/>
    </xf>
    <xf numFmtId="171" fontId="9" fillId="11" borderId="12" xfId="0" applyNumberFormat="1" applyFont="1" applyFill="1" applyBorder="1" applyAlignment="1" applyProtection="1">
      <alignment horizontal="left" vertical="center"/>
    </xf>
    <xf numFmtId="171" fontId="9" fillId="11" borderId="11" xfId="0" applyNumberFormat="1" applyFont="1" applyFill="1" applyBorder="1" applyAlignment="1" applyProtection="1">
      <alignment horizontal="left" vertical="center"/>
    </xf>
    <xf numFmtId="171" fontId="9" fillId="11" borderId="6" xfId="0" applyNumberFormat="1" applyFont="1" applyFill="1" applyBorder="1" applyAlignment="1" applyProtection="1">
      <alignment horizontal="left" vertical="center"/>
    </xf>
    <xf numFmtId="0" fontId="0" fillId="0" borderId="13" xfId="0" applyBorder="1" applyAlignment="1">
      <alignment vertical="center"/>
    </xf>
    <xf numFmtId="0" fontId="0" fillId="0" borderId="12" xfId="0" applyBorder="1" applyAlignment="1">
      <alignment vertical="center"/>
    </xf>
    <xf numFmtId="0" fontId="13" fillId="0" borderId="7" xfId="7" applyFont="1" applyBorder="1" applyAlignment="1" applyProtection="1">
      <alignment horizontal="left" vertical="center"/>
    </xf>
    <xf numFmtId="0" fontId="13" fillId="0" borderId="8" xfId="7" applyFont="1" applyBorder="1" applyAlignment="1" applyProtection="1">
      <alignment horizontal="left" vertical="center"/>
    </xf>
    <xf numFmtId="0" fontId="16" fillId="5" borderId="10" xfId="0" applyFont="1" applyFill="1" applyBorder="1" applyAlignment="1" applyProtection="1">
      <alignment horizontal="center" vertical="center" wrapText="1"/>
    </xf>
    <xf numFmtId="171" fontId="12" fillId="11" borderId="11" xfId="0" applyNumberFormat="1" applyFont="1" applyFill="1" applyBorder="1" applyProtection="1">
      <alignment vertical="center"/>
    </xf>
    <xf numFmtId="171" fontId="12" fillId="11" borderId="6" xfId="0" applyNumberFormat="1" applyFont="1" applyFill="1" applyBorder="1" applyProtection="1">
      <alignment vertical="center"/>
    </xf>
    <xf numFmtId="171" fontId="0" fillId="24" borderId="3" xfId="0" applyNumberFormat="1" applyFill="1" applyBorder="1" applyAlignment="1" applyProtection="1">
      <alignment vertical="center"/>
    </xf>
    <xf numFmtId="171" fontId="0" fillId="24" borderId="10" xfId="0" applyNumberFormat="1" applyFill="1" applyBorder="1" applyAlignment="1" applyProtection="1">
      <alignment vertical="center"/>
    </xf>
    <xf numFmtId="171" fontId="0" fillId="24" borderId="4" xfId="0" applyNumberFormat="1" applyFill="1" applyBorder="1" applyAlignment="1" applyProtection="1">
      <alignment vertical="center"/>
    </xf>
    <xf numFmtId="171" fontId="0" fillId="24" borderId="13" xfId="0" applyNumberFormat="1" applyFill="1" applyBorder="1" applyAlignment="1" applyProtection="1">
      <alignment vertical="center"/>
    </xf>
    <xf numFmtId="171" fontId="0" fillId="24" borderId="0" xfId="0" applyNumberFormat="1" applyFill="1" applyBorder="1" applyAlignment="1" applyProtection="1">
      <alignment vertical="center"/>
    </xf>
    <xf numFmtId="171" fontId="0" fillId="24" borderId="5" xfId="0" applyNumberFormat="1" applyFill="1" applyBorder="1" applyAlignment="1" applyProtection="1">
      <alignment vertical="center"/>
    </xf>
    <xf numFmtId="171" fontId="12" fillId="19" borderId="8" xfId="0" applyNumberFormat="1" applyFont="1" applyFill="1" applyBorder="1" applyAlignment="1" applyProtection="1">
      <alignment vertical="center"/>
    </xf>
    <xf numFmtId="171" fontId="12" fillId="19" borderId="9" xfId="0" applyNumberFormat="1" applyFont="1" applyFill="1" applyBorder="1" applyAlignment="1" applyProtection="1">
      <alignment vertical="center"/>
    </xf>
    <xf numFmtId="171" fontId="12" fillId="19" borderId="13" xfId="0" applyNumberFormat="1" applyFont="1" applyFill="1" applyBorder="1" applyAlignment="1" applyProtection="1">
      <alignment vertical="center"/>
    </xf>
    <xf numFmtId="1" fontId="25" fillId="4" borderId="7" xfId="5" applyNumberFormat="1" applyFont="1" applyFill="1" applyBorder="1" applyAlignment="1">
      <alignment vertical="center" wrapText="1"/>
    </xf>
    <xf numFmtId="0" fontId="25" fillId="4" borderId="8" xfId="5" applyNumberFormat="1" applyFont="1" applyFill="1" applyBorder="1" applyAlignment="1">
      <alignment vertical="center" wrapText="1"/>
    </xf>
    <xf numFmtId="0" fontId="25" fillId="4" borderId="19" xfId="5" applyNumberFormat="1" applyFont="1" applyFill="1" applyBorder="1" applyAlignment="1">
      <alignment vertical="center" wrapText="1"/>
    </xf>
    <xf numFmtId="0" fontId="14" fillId="8" borderId="3" xfId="0" applyFont="1" applyFill="1" applyBorder="1" applyAlignment="1" applyProtection="1">
      <alignment horizontal="center" vertical="center"/>
    </xf>
    <xf numFmtId="172" fontId="15" fillId="19" borderId="3" xfId="0" applyNumberFormat="1" applyFont="1" applyFill="1" applyBorder="1" applyAlignment="1" applyProtection="1">
      <alignment horizontal="center" vertical="center"/>
    </xf>
    <xf numFmtId="49" fontId="16" fillId="5" borderId="4" xfId="0" applyNumberFormat="1" applyFont="1" applyFill="1" applyBorder="1" applyAlignment="1">
      <alignment horizontal="center" vertical="center" wrapText="1"/>
    </xf>
    <xf numFmtId="0" fontId="0" fillId="0" borderId="12" xfId="0" applyBorder="1" applyAlignment="1">
      <alignment horizontal="center" vertical="center" wrapText="1"/>
    </xf>
    <xf numFmtId="1" fontId="16" fillId="5" borderId="12" xfId="0" applyNumberFormat="1" applyFont="1" applyFill="1" applyBorder="1" applyAlignment="1">
      <alignment vertical="center"/>
    </xf>
    <xf numFmtId="0" fontId="16" fillId="5" borderId="11" xfId="0" applyFont="1" applyFill="1" applyBorder="1" applyAlignment="1">
      <alignment vertical="center"/>
    </xf>
    <xf numFmtId="1" fontId="9" fillId="4" borderId="7" xfId="5" applyNumberFormat="1" applyFont="1" applyFill="1" applyBorder="1" applyAlignment="1" applyProtection="1">
      <alignment horizontal="left" vertical="center" wrapText="1"/>
    </xf>
    <xf numFmtId="0" fontId="9" fillId="4" borderId="8" xfId="5" applyNumberFormat="1" applyFont="1" applyFill="1" applyBorder="1" applyAlignment="1" applyProtection="1">
      <alignment horizontal="left" vertical="center" wrapText="1"/>
    </xf>
    <xf numFmtId="0" fontId="9" fillId="4" borderId="19" xfId="5" applyNumberFormat="1" applyFont="1" applyFill="1" applyBorder="1" applyAlignment="1" applyProtection="1">
      <alignment horizontal="left" vertical="center" wrapText="1"/>
    </xf>
    <xf numFmtId="1" fontId="33" fillId="21" borderId="13" xfId="0" applyNumberFormat="1" applyFont="1" applyFill="1" applyBorder="1" applyAlignment="1">
      <alignment horizontal="left" vertical="center"/>
    </xf>
    <xf numFmtId="0" fontId="33" fillId="21" borderId="0" xfId="0" applyFont="1" applyFill="1" applyBorder="1" applyAlignment="1">
      <alignment horizontal="left" vertical="center"/>
    </xf>
    <xf numFmtId="1" fontId="32" fillId="20" borderId="3" xfId="0" applyNumberFormat="1" applyFont="1" applyFill="1" applyBorder="1" applyAlignment="1">
      <alignment horizontal="left" vertical="center" wrapText="1"/>
    </xf>
    <xf numFmtId="0" fontId="32" fillId="20" borderId="10" xfId="0" applyFont="1" applyFill="1" applyBorder="1" applyAlignment="1">
      <alignment horizontal="left" vertical="center" wrapText="1"/>
    </xf>
    <xf numFmtId="171" fontId="5" fillId="0" borderId="7" xfId="0" applyNumberFormat="1" applyFont="1" applyBorder="1">
      <alignment vertical="center"/>
    </xf>
    <xf numFmtId="171" fontId="5" fillId="0" borderId="8" xfId="0" applyNumberFormat="1" applyFont="1" applyBorder="1">
      <alignment vertical="center"/>
    </xf>
    <xf numFmtId="171" fontId="5" fillId="0" borderId="9" xfId="0" applyNumberFormat="1" applyFont="1" applyBorder="1">
      <alignment vertical="center"/>
    </xf>
    <xf numFmtId="0" fontId="11" fillId="0" borderId="13" xfId="0" applyFont="1" applyBorder="1">
      <alignment vertical="center"/>
    </xf>
    <xf numFmtId="0" fontId="11" fillId="0" borderId="0" xfId="0" applyFont="1" applyBorder="1">
      <alignment vertical="center"/>
    </xf>
    <xf numFmtId="171" fontId="32" fillId="20" borderId="19" xfId="0" applyNumberFormat="1" applyFont="1" applyFill="1" applyBorder="1" applyAlignment="1">
      <alignment horizontal="left" vertical="center" wrapText="1"/>
    </xf>
    <xf numFmtId="0" fontId="12" fillId="19" borderId="3" xfId="0" applyFont="1" applyFill="1" applyBorder="1" applyAlignment="1" applyProtection="1">
      <alignment horizontal="center" vertical="center" wrapText="1"/>
    </xf>
    <xf numFmtId="0" fontId="12" fillId="19" borderId="12" xfId="0" applyFont="1" applyFill="1" applyBorder="1" applyAlignment="1" applyProtection="1">
      <alignment horizontal="center" vertical="center" wrapText="1"/>
    </xf>
    <xf numFmtId="173" fontId="9" fillId="4" borderId="7" xfId="5" applyNumberFormat="1" applyFont="1" applyFill="1" applyBorder="1" applyAlignment="1" applyProtection="1">
      <alignment horizontal="left" vertical="center" wrapText="1"/>
    </xf>
    <xf numFmtId="173" fontId="9" fillId="4" borderId="8" xfId="5" applyNumberFormat="1" applyFont="1" applyFill="1" applyBorder="1" applyAlignment="1" applyProtection="1">
      <alignment horizontal="left" vertical="center" wrapText="1"/>
    </xf>
    <xf numFmtId="173" fontId="9" fillId="4" borderId="19" xfId="5" applyNumberFormat="1" applyFont="1" applyFill="1" applyBorder="1" applyAlignment="1" applyProtection="1">
      <alignment horizontal="left" vertical="center" wrapText="1"/>
    </xf>
    <xf numFmtId="171" fontId="0" fillId="22" borderId="3" xfId="0" applyNumberFormat="1" applyFill="1" applyBorder="1" applyAlignment="1" applyProtection="1">
      <alignment vertical="center"/>
    </xf>
    <xf numFmtId="171" fontId="9" fillId="0" borderId="19" xfId="0" applyNumberFormat="1" applyFont="1" applyBorder="1" applyAlignment="1" applyProtection="1">
      <alignment horizontal="left" vertical="center"/>
    </xf>
    <xf numFmtId="171" fontId="0" fillId="0" borderId="0" xfId="0" applyNumberFormat="1" applyAlignment="1" applyProtection="1">
      <alignment vertical="center"/>
    </xf>
    <xf numFmtId="171" fontId="0" fillId="22" borderId="7" xfId="0" applyNumberFormat="1" applyFill="1" applyBorder="1" applyAlignment="1" applyProtection="1">
      <alignment vertical="center"/>
    </xf>
    <xf numFmtId="171" fontId="9" fillId="18" borderId="0" xfId="0" applyNumberFormat="1" applyFont="1" applyFill="1" applyBorder="1" applyAlignment="1" applyProtection="1">
      <alignment horizontal="left" vertical="center"/>
    </xf>
    <xf numFmtId="1" fontId="12" fillId="19" borderId="23" xfId="0" applyNumberFormat="1" applyFont="1" applyFill="1" applyBorder="1" applyAlignment="1" applyProtection="1">
      <alignment vertical="center"/>
    </xf>
    <xf numFmtId="0" fontId="0" fillId="0" borderId="10" xfId="0" applyBorder="1">
      <alignment vertical="center"/>
    </xf>
    <xf numFmtId="0" fontId="0" fillId="0" borderId="4" xfId="0" applyBorder="1">
      <alignment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0" fillId="0" borderId="11" xfId="0" applyBorder="1">
      <alignment vertical="center"/>
    </xf>
    <xf numFmtId="0" fontId="0" fillId="0" borderId="6" xfId="0" applyBorder="1">
      <alignment vertical="center"/>
    </xf>
    <xf numFmtId="0" fontId="13" fillId="11" borderId="3" xfId="0" applyFont="1" applyFill="1" applyBorder="1" applyAlignment="1">
      <alignment vertical="center"/>
    </xf>
    <xf numFmtId="0" fontId="13" fillId="11" borderId="13" xfId="0" applyFont="1" applyFill="1" applyBorder="1" applyAlignment="1">
      <alignment vertical="center"/>
    </xf>
    <xf numFmtId="0" fontId="13" fillId="11" borderId="3" xfId="0" applyFont="1" applyFill="1" applyBorder="1" applyAlignment="1">
      <alignment horizontal="center" vertical="center"/>
    </xf>
    <xf numFmtId="0" fontId="13" fillId="11" borderId="10" xfId="0" applyFont="1" applyFill="1" applyBorder="1" applyAlignment="1">
      <alignment horizontal="center" vertical="center"/>
    </xf>
    <xf numFmtId="0" fontId="13" fillId="11" borderId="4" xfId="0" applyFont="1" applyFill="1" applyBorder="1" applyAlignment="1">
      <alignment horizontal="center" vertical="center"/>
    </xf>
    <xf numFmtId="0" fontId="13" fillId="11" borderId="13" xfId="0" applyFont="1" applyFill="1" applyBorder="1" applyAlignment="1">
      <alignment horizontal="center" vertical="center"/>
    </xf>
    <xf numFmtId="0" fontId="13" fillId="11" borderId="0" xfId="0" applyFont="1" applyFill="1" applyBorder="1" applyAlignment="1">
      <alignment horizontal="center" vertical="center"/>
    </xf>
    <xf numFmtId="0" fontId="13" fillId="11" borderId="5" xfId="0" applyFont="1" applyFill="1" applyBorder="1" applyAlignment="1">
      <alignment horizontal="center" vertical="center"/>
    </xf>
    <xf numFmtId="0" fontId="32" fillId="20" borderId="7" xfId="0" applyFont="1" applyFill="1" applyBorder="1" applyAlignment="1">
      <alignment horizontal="left" vertical="center" wrapText="1"/>
    </xf>
    <xf numFmtId="0" fontId="9" fillId="18" borderId="7" xfId="0" applyFont="1" applyFill="1" applyBorder="1" applyAlignment="1">
      <alignment horizontal="left" vertical="center"/>
    </xf>
    <xf numFmtId="0" fontId="33" fillId="21" borderId="7" xfId="0" applyFont="1" applyFill="1" applyBorder="1" applyAlignment="1">
      <alignment horizontal="left" vertical="center"/>
    </xf>
    <xf numFmtId="0" fontId="12" fillId="6" borderId="1" xfId="0" applyFont="1" applyFill="1" applyBorder="1" applyAlignment="1" applyProtection="1">
      <alignment vertical="top"/>
    </xf>
    <xf numFmtId="0" fontId="12" fillId="0" borderId="7" xfId="0" applyFont="1" applyFill="1" applyBorder="1" applyAlignment="1" applyProtection="1">
      <alignment vertical="center" wrapText="1"/>
    </xf>
    <xf numFmtId="0" fontId="12" fillId="0" borderId="8" xfId="0" applyFont="1" applyFill="1" applyBorder="1" applyAlignment="1" applyProtection="1">
      <alignment vertical="center" wrapText="1"/>
    </xf>
    <xf numFmtId="0" fontId="12" fillId="0" borderId="9" xfId="0" applyFont="1" applyFill="1" applyBorder="1" applyAlignment="1" applyProtection="1">
      <alignment vertical="center" wrapText="1"/>
    </xf>
    <xf numFmtId="0" fontId="12" fillId="6" borderId="7" xfId="0" applyFont="1" applyFill="1" applyBorder="1" applyAlignment="1" applyProtection="1">
      <alignment vertical="top"/>
    </xf>
    <xf numFmtId="0" fontId="12" fillId="6" borderId="8" xfId="0" applyFont="1" applyFill="1" applyBorder="1" applyAlignment="1" applyProtection="1">
      <alignment vertical="top"/>
    </xf>
    <xf numFmtId="0" fontId="12" fillId="6" borderId="9" xfId="0" applyFont="1" applyFill="1" applyBorder="1" applyAlignment="1" applyProtection="1">
      <alignment vertical="top"/>
    </xf>
    <xf numFmtId="0" fontId="9" fillId="18" borderId="1" xfId="0" applyFont="1" applyFill="1" applyBorder="1" applyAlignment="1">
      <alignment horizontal="left" vertical="center"/>
    </xf>
    <xf numFmtId="0" fontId="12" fillId="0" borderId="7" xfId="0" applyFont="1" applyFill="1" applyBorder="1" applyAlignment="1" applyProtection="1">
      <alignment vertical="top"/>
    </xf>
    <xf numFmtId="0" fontId="12" fillId="0" borderId="8" xfId="0" applyFont="1" applyFill="1" applyBorder="1" applyAlignment="1" applyProtection="1">
      <alignment vertical="top"/>
    </xf>
    <xf numFmtId="0" fontId="12" fillId="0" borderId="9" xfId="0" applyFont="1" applyFill="1" applyBorder="1" applyAlignment="1" applyProtection="1">
      <alignment vertical="top"/>
    </xf>
    <xf numFmtId="0" fontId="15" fillId="11" borderId="13" xfId="10" applyFont="1" applyFill="1" applyBorder="1" applyAlignment="1" applyProtection="1">
      <alignment horizontal="left" vertical="top" wrapText="1"/>
    </xf>
    <xf numFmtId="0" fontId="15" fillId="11" borderId="0" xfId="10" applyFont="1" applyFill="1" applyBorder="1" applyAlignment="1" applyProtection="1">
      <alignment horizontal="left" vertical="top" wrapText="1"/>
    </xf>
    <xf numFmtId="0" fontId="15" fillId="11" borderId="5" xfId="10" applyFont="1" applyFill="1" applyBorder="1" applyAlignment="1" applyProtection="1">
      <alignment horizontal="left" vertical="top" wrapText="1"/>
    </xf>
    <xf numFmtId="0" fontId="15" fillId="11" borderId="13" xfId="10" applyFont="1" applyFill="1" applyBorder="1" applyAlignment="1" applyProtection="1">
      <alignment horizontal="left"/>
    </xf>
    <xf numFmtId="0" fontId="15" fillId="11" borderId="0" xfId="10" applyFont="1" applyFill="1" applyBorder="1" applyAlignment="1" applyProtection="1">
      <alignment horizontal="left"/>
    </xf>
    <xf numFmtId="0" fontId="15" fillId="11" borderId="5" xfId="10" applyFont="1" applyFill="1" applyBorder="1" applyAlignment="1" applyProtection="1">
      <alignment horizontal="left"/>
    </xf>
    <xf numFmtId="168" fontId="12" fillId="0" borderId="7" xfId="0" applyNumberFormat="1" applyFont="1" applyFill="1" applyBorder="1" applyAlignment="1" applyProtection="1">
      <alignment vertical="top"/>
    </xf>
    <xf numFmtId="168" fontId="12" fillId="0" borderId="8" xfId="0" applyNumberFormat="1" applyFont="1" applyFill="1" applyBorder="1" applyAlignment="1" applyProtection="1">
      <alignment vertical="top"/>
    </xf>
    <xf numFmtId="168" fontId="12" fillId="0" borderId="9" xfId="0" applyNumberFormat="1" applyFont="1" applyFill="1" applyBorder="1" applyAlignment="1" applyProtection="1">
      <alignment vertical="top"/>
    </xf>
    <xf numFmtId="0" fontId="25" fillId="0" borderId="1" xfId="10" applyFont="1" applyFill="1" applyBorder="1" applyAlignment="1" applyProtection="1">
      <alignment vertical="top"/>
    </xf>
    <xf numFmtId="0" fontId="1" fillId="0" borderId="13" xfId="10" applyFont="1" applyBorder="1" applyAlignment="1" applyProtection="1">
      <alignment horizontal="left"/>
    </xf>
    <xf numFmtId="0" fontId="1" fillId="0" borderId="0" xfId="10" applyFont="1" applyBorder="1" applyAlignment="1" applyProtection="1">
      <alignment horizontal="left"/>
    </xf>
    <xf numFmtId="0" fontId="1" fillId="0" borderId="5" xfId="10" applyFont="1" applyBorder="1" applyAlignment="1" applyProtection="1">
      <alignment horizontal="left"/>
    </xf>
    <xf numFmtId="0" fontId="12" fillId="0" borderId="1" xfId="0" applyFont="1" applyBorder="1">
      <alignment vertical="center"/>
    </xf>
    <xf numFmtId="0" fontId="12" fillId="0" borderId="1" xfId="0" applyFont="1" applyFill="1" applyBorder="1" applyAlignment="1" applyProtection="1">
      <alignment vertical="top"/>
    </xf>
    <xf numFmtId="0" fontId="19" fillId="11" borderId="13" xfId="0" applyFont="1" applyFill="1" applyBorder="1" applyAlignment="1" applyProtection="1">
      <alignment vertical="top"/>
    </xf>
    <xf numFmtId="0" fontId="19" fillId="11" borderId="0" xfId="0" applyFont="1" applyFill="1" applyBorder="1" applyAlignment="1" applyProtection="1">
      <alignment vertical="top"/>
    </xf>
    <xf numFmtId="0" fontId="19" fillId="11" borderId="5" xfId="0" applyFont="1" applyFill="1" applyBorder="1" applyAlignment="1" applyProtection="1">
      <alignment vertical="top"/>
    </xf>
    <xf numFmtId="0" fontId="14" fillId="0" borderId="10" xfId="0" applyFont="1" applyBorder="1" applyAlignment="1">
      <alignment horizontal="center" vertical="center"/>
    </xf>
    <xf numFmtId="0" fontId="14" fillId="0" borderId="4" xfId="0" applyFont="1" applyBorder="1" applyAlignment="1">
      <alignment horizontal="center" vertical="center"/>
    </xf>
    <xf numFmtId="0" fontId="9" fillId="18" borderId="10" xfId="0" applyFont="1" applyFill="1" applyBorder="1" applyAlignment="1">
      <alignment horizontal="left" vertical="center"/>
    </xf>
    <xf numFmtId="0" fontId="9" fillId="18" borderId="0" xfId="0" applyFont="1" applyFill="1" applyBorder="1" applyAlignment="1">
      <alignment horizontal="left" vertical="center"/>
    </xf>
    <xf numFmtId="0" fontId="9" fillId="18" borderId="4" xfId="0" applyFont="1" applyFill="1" applyBorder="1" applyAlignment="1">
      <alignment horizontal="left" vertical="center"/>
    </xf>
    <xf numFmtId="1" fontId="25" fillId="0" borderId="7" xfId="10" applyNumberFormat="1" applyFont="1" applyFill="1" applyBorder="1" applyAlignment="1" applyProtection="1">
      <alignment vertical="top"/>
    </xf>
    <xf numFmtId="0" fontId="25" fillId="0" borderId="8" xfId="10" applyFont="1" applyFill="1" applyBorder="1" applyAlignment="1" applyProtection="1">
      <alignment vertical="top"/>
    </xf>
    <xf numFmtId="0" fontId="25" fillId="0" borderId="9" xfId="10" applyFont="1" applyFill="1" applyBorder="1" applyAlignment="1" applyProtection="1">
      <alignment vertical="top"/>
    </xf>
    <xf numFmtId="0" fontId="14" fillId="0" borderId="7" xfId="0" applyFont="1" applyBorder="1">
      <alignment vertical="center"/>
    </xf>
    <xf numFmtId="0" fontId="14" fillId="0" borderId="8" xfId="0" applyFont="1" applyBorder="1">
      <alignment vertical="center"/>
    </xf>
    <xf numFmtId="0" fontId="14" fillId="0" borderId="9" xfId="0" applyFont="1" applyBorder="1">
      <alignment vertical="center"/>
    </xf>
    <xf numFmtId="168" fontId="12" fillId="0" borderId="7" xfId="0" applyNumberFormat="1" applyFont="1" applyFill="1" applyBorder="1" applyAlignment="1" applyProtection="1">
      <alignment vertical="center" wrapText="1"/>
    </xf>
    <xf numFmtId="168" fontId="12" fillId="0" borderId="8" xfId="0" applyNumberFormat="1" applyFont="1" applyFill="1" applyBorder="1" applyAlignment="1" applyProtection="1">
      <alignment vertical="center" wrapText="1"/>
    </xf>
    <xf numFmtId="168" fontId="12" fillId="0" borderId="9" xfId="0" applyNumberFormat="1" applyFont="1" applyFill="1" applyBorder="1" applyAlignment="1" applyProtection="1">
      <alignment vertical="center" wrapText="1"/>
    </xf>
    <xf numFmtId="0" fontId="12" fillId="0" borderId="1" xfId="0" applyFont="1" applyFill="1" applyBorder="1" applyAlignment="1" applyProtection="1">
      <alignment vertical="center" wrapText="1"/>
    </xf>
    <xf numFmtId="0" fontId="9" fillId="18" borderId="11" xfId="0" applyFont="1" applyFill="1" applyBorder="1" applyAlignment="1">
      <alignment horizontal="left" vertical="center"/>
    </xf>
    <xf numFmtId="0" fontId="25" fillId="0" borderId="7" xfId="10" applyFont="1" applyFill="1" applyBorder="1" applyAlignment="1" applyProtection="1">
      <alignment vertical="top"/>
    </xf>
    <xf numFmtId="0" fontId="25" fillId="0" borderId="10" xfId="10" applyFont="1" applyFill="1" applyBorder="1" applyAlignment="1" applyProtection="1">
      <alignment vertical="top"/>
    </xf>
    <xf numFmtId="0" fontId="25" fillId="0" borderId="0" xfId="10" applyFont="1" applyFill="1" applyBorder="1" applyAlignment="1" applyProtection="1">
      <alignment vertical="top"/>
    </xf>
    <xf numFmtId="167" fontId="12" fillId="0" borderId="1" xfId="11" applyNumberFormat="1" applyFont="1" applyFill="1" applyBorder="1" applyAlignment="1" applyProtection="1">
      <alignment horizontal="center" vertical="top"/>
    </xf>
    <xf numFmtId="0" fontId="12" fillId="0" borderId="11" xfId="0" applyFont="1" applyBorder="1" applyAlignment="1">
      <alignment horizontal="center" vertical="center"/>
    </xf>
    <xf numFmtId="0" fontId="12" fillId="0" borderId="0" xfId="0" applyFont="1" applyBorder="1" applyAlignment="1">
      <alignment horizontal="center" vertical="center"/>
    </xf>
    <xf numFmtId="0" fontId="25" fillId="18" borderId="7" xfId="0" applyFont="1" applyFill="1" applyBorder="1" applyAlignment="1" applyProtection="1">
      <alignment vertical="top"/>
    </xf>
    <xf numFmtId="0" fontId="25" fillId="18" borderId="8" xfId="0" applyFont="1" applyFill="1" applyBorder="1" applyAlignment="1" applyProtection="1">
      <alignment vertical="top"/>
    </xf>
    <xf numFmtId="0" fontId="25" fillId="18" borderId="9" xfId="0" applyFont="1" applyFill="1" applyBorder="1" applyAlignment="1" applyProtection="1">
      <alignment vertical="top"/>
    </xf>
    <xf numFmtId="0" fontId="9" fillId="0" borderId="7" xfId="0" applyFont="1" applyFill="1" applyBorder="1" applyAlignment="1">
      <alignment horizontal="left" vertical="center"/>
    </xf>
    <xf numFmtId="0" fontId="9" fillId="0" borderId="8" xfId="0" applyFont="1" applyFill="1" applyBorder="1" applyAlignment="1">
      <alignment horizontal="left" vertical="center"/>
    </xf>
    <xf numFmtId="0" fontId="9" fillId="0" borderId="9" xfId="0" applyFont="1" applyFill="1" applyBorder="1" applyAlignment="1">
      <alignment horizontal="left" vertical="center"/>
    </xf>
    <xf numFmtId="0" fontId="25" fillId="0" borderId="7" xfId="0" applyFont="1" applyFill="1" applyBorder="1" applyAlignment="1" applyProtection="1">
      <alignment vertical="top"/>
    </xf>
    <xf numFmtId="0" fontId="25" fillId="0" borderId="8" xfId="0" applyFont="1" applyFill="1" applyBorder="1" applyAlignment="1" applyProtection="1">
      <alignment vertical="top"/>
    </xf>
    <xf numFmtId="0" fontId="25" fillId="0" borderId="9" xfId="0" applyFont="1" applyFill="1" applyBorder="1" applyAlignment="1" applyProtection="1">
      <alignment vertical="top"/>
    </xf>
    <xf numFmtId="0" fontId="12" fillId="0" borderId="11" xfId="0" applyFont="1" applyBorder="1" applyAlignment="1" applyProtection="1">
      <alignment vertical="top"/>
    </xf>
    <xf numFmtId="0" fontId="12" fillId="0" borderId="6" xfId="0" applyFont="1" applyBorder="1" applyAlignment="1" applyProtection="1">
      <alignment vertical="top"/>
    </xf>
    <xf numFmtId="0" fontId="12" fillId="11" borderId="0" xfId="0" applyFont="1" applyFill="1" applyBorder="1" applyAlignment="1" applyProtection="1">
      <alignment horizontal="left"/>
    </xf>
    <xf numFmtId="0" fontId="12" fillId="11" borderId="5" xfId="0" applyFont="1" applyFill="1" applyBorder="1" applyAlignment="1" applyProtection="1">
      <alignment horizontal="left"/>
    </xf>
    <xf numFmtId="0" fontId="12" fillId="11" borderId="0" xfId="0" applyFont="1" applyFill="1" applyBorder="1" applyAlignment="1" applyProtection="1">
      <alignment horizontal="left" vertical="top" wrapText="1"/>
    </xf>
    <xf numFmtId="0" fontId="12" fillId="11" borderId="5" xfId="0" applyFont="1" applyFill="1" applyBorder="1" applyAlignment="1" applyProtection="1">
      <alignment horizontal="left" vertical="top" wrapText="1"/>
    </xf>
    <xf numFmtId="0" fontId="26" fillId="11" borderId="0" xfId="0" applyFont="1" applyFill="1" applyBorder="1" applyAlignment="1" applyProtection="1">
      <alignment vertical="top"/>
    </xf>
    <xf numFmtId="0" fontId="26" fillId="11" borderId="5" xfId="0" applyFont="1" applyFill="1" applyBorder="1" applyAlignment="1" applyProtection="1">
      <alignment vertical="top"/>
    </xf>
    <xf numFmtId="0" fontId="12" fillId="0" borderId="0" xfId="0" applyFont="1" applyFill="1" applyBorder="1" applyAlignment="1">
      <alignment horizontal="center" vertical="center"/>
    </xf>
    <xf numFmtId="0" fontId="34" fillId="0" borderId="0" xfId="0" applyFont="1" applyFill="1" applyBorder="1" applyAlignment="1">
      <alignment horizontal="center" vertical="center"/>
    </xf>
    <xf numFmtId="167" fontId="36" fillId="0" borderId="3" xfId="10" applyNumberFormat="1" applyFont="1" applyFill="1" applyBorder="1" applyAlignment="1" applyProtection="1">
      <alignment horizontal="center" vertical="center" wrapText="1"/>
    </xf>
    <xf numFmtId="167" fontId="36" fillId="0" borderId="10" xfId="10" applyNumberFormat="1" applyFont="1" applyFill="1" applyBorder="1" applyAlignment="1" applyProtection="1">
      <alignment horizontal="center" vertical="center" wrapText="1"/>
    </xf>
    <xf numFmtId="167" fontId="36" fillId="0" borderId="4" xfId="10" applyNumberFormat="1" applyFont="1" applyFill="1" applyBorder="1" applyAlignment="1" applyProtection="1">
      <alignment horizontal="center" vertical="center" wrapText="1"/>
    </xf>
    <xf numFmtId="1" fontId="14" fillId="0" borderId="0" xfId="0" applyNumberFormat="1" applyFont="1" applyBorder="1" applyAlignment="1">
      <alignment horizontal="center" vertical="center"/>
    </xf>
    <xf numFmtId="0" fontId="9" fillId="0" borderId="0" xfId="0" applyFont="1" applyFill="1" applyBorder="1" applyAlignment="1">
      <alignment horizontal="left" vertical="center"/>
    </xf>
    <xf numFmtId="0" fontId="12" fillId="0" borderId="13" xfId="0" applyFont="1" applyFill="1" applyBorder="1" applyAlignment="1" applyProtection="1">
      <alignment vertical="top"/>
    </xf>
    <xf numFmtId="0" fontId="12" fillId="0" borderId="0" xfId="0" applyFont="1" applyFill="1" applyBorder="1" applyAlignment="1" applyProtection="1">
      <alignment vertical="top"/>
    </xf>
    <xf numFmtId="0" fontId="12" fillId="0" borderId="5" xfId="0" applyFont="1" applyFill="1" applyBorder="1" applyAlignment="1" applyProtection="1">
      <alignment vertical="top"/>
    </xf>
    <xf numFmtId="38" fontId="9" fillId="18" borderId="7" xfId="0" applyNumberFormat="1" applyFont="1" applyFill="1" applyBorder="1" applyAlignment="1">
      <alignment horizontal="left" vertical="center"/>
    </xf>
    <xf numFmtId="0" fontId="33" fillId="0" borderId="0" xfId="0" applyFont="1" applyFill="1" applyBorder="1" applyAlignment="1">
      <alignment horizontal="left" vertical="center"/>
    </xf>
    <xf numFmtId="0" fontId="25" fillId="18" borderId="7" xfId="0" applyFont="1" applyFill="1" applyBorder="1" applyAlignment="1">
      <alignment horizontal="left" vertical="center"/>
    </xf>
    <xf numFmtId="0" fontId="25" fillId="18" borderId="8" xfId="0" applyFont="1" applyFill="1" applyBorder="1" applyAlignment="1">
      <alignment horizontal="left" vertical="center"/>
    </xf>
    <xf numFmtId="0" fontId="25" fillId="18" borderId="9" xfId="0" applyFont="1" applyFill="1" applyBorder="1" applyAlignment="1">
      <alignment horizontal="left" vertical="center"/>
    </xf>
    <xf numFmtId="166" fontId="10" fillId="0" borderId="3" xfId="35" applyNumberFormat="1" applyFont="1" applyFill="1" applyBorder="1" applyAlignment="1" applyProtection="1">
      <alignment horizontal="center" vertical="center" wrapText="1"/>
    </xf>
    <xf numFmtId="166" fontId="10" fillId="0" borderId="10" xfId="35" applyNumberFormat="1" applyFont="1" applyFill="1" applyBorder="1" applyAlignment="1" applyProtection="1">
      <alignment horizontal="center" vertical="center" wrapText="1"/>
    </xf>
    <xf numFmtId="166" fontId="10" fillId="0" borderId="4" xfId="35" applyNumberFormat="1" applyFont="1" applyFill="1" applyBorder="1" applyAlignment="1" applyProtection="1">
      <alignment horizontal="center" vertical="center" wrapText="1"/>
    </xf>
    <xf numFmtId="166" fontId="10" fillId="0" borderId="12" xfId="35" applyNumberFormat="1" applyFont="1" applyFill="1" applyBorder="1" applyAlignment="1" applyProtection="1">
      <alignment horizontal="center" vertical="center" wrapText="1"/>
    </xf>
    <xf numFmtId="166" fontId="10" fillId="0" borderId="11" xfId="35" applyNumberFormat="1" applyFont="1" applyFill="1" applyBorder="1" applyAlignment="1" applyProtection="1">
      <alignment horizontal="center" vertical="center" wrapText="1"/>
    </xf>
    <xf numFmtId="166" fontId="10" fillId="0" borderId="6" xfId="35" applyNumberFormat="1" applyFont="1" applyFill="1" applyBorder="1" applyAlignment="1" applyProtection="1">
      <alignment horizontal="center" vertical="center" wrapText="1"/>
    </xf>
    <xf numFmtId="0" fontId="14" fillId="11" borderId="3" xfId="0" applyFont="1" applyFill="1" applyBorder="1" applyAlignment="1">
      <alignment vertical="center"/>
    </xf>
    <xf numFmtId="0" fontId="43" fillId="11" borderId="10" xfId="0" applyFont="1" applyFill="1" applyBorder="1" applyAlignment="1">
      <alignment vertical="center"/>
    </xf>
    <xf numFmtId="0" fontId="43" fillId="11" borderId="4" xfId="0" applyFont="1" applyFill="1" applyBorder="1" applyAlignment="1">
      <alignment vertical="center"/>
    </xf>
    <xf numFmtId="0" fontId="43" fillId="11" borderId="13" xfId="0" applyFont="1" applyFill="1" applyBorder="1" applyAlignment="1">
      <alignment vertical="center"/>
    </xf>
    <xf numFmtId="0" fontId="43" fillId="11" borderId="0" xfId="0" applyFont="1" applyFill="1" applyAlignment="1">
      <alignment vertical="center"/>
    </xf>
    <xf numFmtId="0" fontId="43" fillId="11" borderId="5" xfId="0" applyFont="1" applyFill="1" applyBorder="1" applyAlignment="1">
      <alignment vertical="center"/>
    </xf>
    <xf numFmtId="0" fontId="43" fillId="11" borderId="12" xfId="0" applyFont="1" applyFill="1" applyBorder="1" applyAlignment="1">
      <alignment vertical="center"/>
    </xf>
    <xf numFmtId="0" fontId="43" fillId="11" borderId="11" xfId="0" applyFont="1" applyFill="1" applyBorder="1" applyAlignment="1">
      <alignment vertical="center"/>
    </xf>
    <xf numFmtId="0" fontId="43" fillId="11" borderId="6" xfId="0" applyFont="1" applyFill="1" applyBorder="1" applyAlignment="1">
      <alignment vertical="center"/>
    </xf>
  </cellXfs>
  <cellStyles count="38">
    <cellStyle name="Calcul" xfId="1" builtinId="22" customBuiltin="1"/>
    <cellStyle name="Calculated Cell" xfId="3"/>
    <cellStyle name="checkExposure" xfId="13"/>
    <cellStyle name="Comma 2" xfId="14"/>
    <cellStyle name="Currency 2" xfId="15"/>
    <cellStyle name="DPA" xfId="2"/>
    <cellStyle name="Good 2" xfId="16"/>
    <cellStyle name="Good 3" xfId="17"/>
    <cellStyle name="Good 4" xfId="18"/>
    <cellStyle name="greyed" xfId="19"/>
    <cellStyle name="Greyed Out Cell" xfId="4"/>
    <cellStyle name="Heading Style 1" xfId="5"/>
    <cellStyle name="HeadingTable" xfId="20"/>
    <cellStyle name="highlightExposure" xfId="21"/>
    <cellStyle name="highlightText" xfId="22"/>
    <cellStyle name="HStyle 2" xfId="6"/>
    <cellStyle name="HStyle 3" xfId="7"/>
    <cellStyle name="HStyle 4" xfId="8"/>
    <cellStyle name="Hyperlink 2" xfId="23"/>
    <cellStyle name="inputExposure" xfId="24"/>
    <cellStyle name="inputPercentageS" xfId="25"/>
    <cellStyle name="Milliers" xfId="9" builtinId="3"/>
    <cellStyle name="Milliers 2" xfId="35"/>
    <cellStyle name="Monétaire 2" xfId="36"/>
    <cellStyle name="Normal" xfId="0" builtinId="0" customBuiltin="1"/>
    <cellStyle name="Normal 2" xfId="10"/>
    <cellStyle name="Normal 3" xfId="26"/>
    <cellStyle name="Normal 3 2" xfId="27"/>
    <cellStyle name="Normal 4" xfId="28"/>
    <cellStyle name="Normal 5" xfId="29"/>
    <cellStyle name="Normal 6" xfId="30"/>
    <cellStyle name="Normal 7" xfId="31"/>
    <cellStyle name="Percent 2" xfId="32"/>
    <cellStyle name="Percent 3" xfId="33"/>
    <cellStyle name="Pourcentage 2" xfId="11"/>
    <cellStyle name="Satisfaisant" xfId="37" builtinId="26"/>
    <cellStyle name="Satisfaisant 2" xfId="12"/>
    <cellStyle name="showExposure" xfId="34"/>
  </cellStyles>
  <dxfs count="10">
    <dxf>
      <font>
        <color rgb="FFDCE6F1"/>
      </font>
    </dxf>
    <dxf>
      <font>
        <color rgb="FFDCE6F1"/>
      </font>
    </dxf>
    <dxf>
      <font>
        <color rgb="FFDCE6F1"/>
      </font>
    </dxf>
    <dxf>
      <font>
        <color rgb="FFDCE6F1"/>
      </font>
    </dxf>
    <dxf>
      <font>
        <color rgb="FFDCE6F1"/>
      </font>
    </dxf>
    <dxf>
      <font>
        <color rgb="FFDCE6F1"/>
      </font>
    </dxf>
    <dxf>
      <font>
        <color rgb="FFDCE6F1"/>
      </font>
    </dxf>
    <dxf>
      <font>
        <color rgb="FFDCE6F1"/>
      </font>
    </dxf>
    <dxf>
      <font>
        <color theme="4" tint="0.79998168889431442"/>
      </font>
    </dxf>
    <dxf>
      <font>
        <color theme="4" tint="0.79998168889431442"/>
      </font>
    </dxf>
  </dxfs>
  <tableStyles count="0" defaultTableStyle="TableStyleMedium2" defaultPivotStyle="PivotStyleLight16"/>
  <colors>
    <mruColors>
      <color rgb="FFDCE6F1"/>
      <color rgb="FFC5D9F1"/>
      <color rgb="FFA6A6A6"/>
      <color rgb="FF003767"/>
      <color rgb="FFF9C91B"/>
      <color rgb="FFFBD447"/>
      <color rgb="FFFCE17C"/>
      <color rgb="FFFFE0C1"/>
      <color rgb="FFFFDA3F"/>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635000</xdr:colOff>
      <xdr:row>65</xdr:row>
      <xdr:rowOff>63500</xdr:rowOff>
    </xdr:to>
    <xdr:pic>
      <xdr:nvPicPr>
        <xdr:cNvPr id="2" name="Picture 11" descr="AMF rapport lettre 150dpi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778624" cy="9350375"/>
        </a:xfrm>
        <a:prstGeom prst="rect">
          <a:avLst/>
        </a:prstGeom>
        <a:noFill/>
        <a:ln>
          <a:noFill/>
        </a:ln>
      </xdr:spPr>
    </xdr:pic>
    <xdr:clientData/>
  </xdr:twoCellAnchor>
  <xdr:twoCellAnchor>
    <xdr:from>
      <xdr:col>0</xdr:col>
      <xdr:colOff>454025</xdr:colOff>
      <xdr:row>26</xdr:row>
      <xdr:rowOff>104775</xdr:rowOff>
    </xdr:from>
    <xdr:to>
      <xdr:col>4</xdr:col>
      <xdr:colOff>339725</xdr:colOff>
      <xdr:row>41</xdr:row>
      <xdr:rowOff>19050</xdr:rowOff>
    </xdr:to>
    <xdr:grpSp>
      <xdr:nvGrpSpPr>
        <xdr:cNvPr id="3" name="Group 4"/>
        <xdr:cNvGrpSpPr>
          <a:grpSpLocks/>
        </xdr:cNvGrpSpPr>
      </xdr:nvGrpSpPr>
      <xdr:grpSpPr bwMode="auto">
        <a:xfrm>
          <a:off x="454025" y="3819525"/>
          <a:ext cx="2628900" cy="2057400"/>
          <a:chOff x="1143" y="6300"/>
          <a:chExt cx="4140" cy="3240"/>
        </a:xfrm>
      </xdr:grpSpPr>
      <xdr:sp macro="" textlink="">
        <xdr:nvSpPr>
          <xdr:cNvPr id="4" name="AutoShape 5"/>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pPr>
              <a:spcAft>
                <a:spcPts val="0"/>
              </a:spcAft>
            </a:pPr>
            <a:r>
              <a:rPr lang="fr-CA" sz="1000">
                <a:solidFill>
                  <a:srgbClr val="000000"/>
                </a:solidFill>
                <a:effectLst/>
                <a:latin typeface="Arial"/>
                <a:ea typeface="Times New Roman"/>
              </a:rPr>
              <a:t> </a:t>
            </a:r>
          </a:p>
        </xdr:txBody>
      </xdr:sp>
      <xdr:pic>
        <xdr:nvPicPr>
          <xdr:cNvPr id="5" name="Image 4" descr="AMF logo.jpg"/>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498475</xdr:colOff>
      <xdr:row>26</xdr:row>
      <xdr:rowOff>104775</xdr:rowOff>
    </xdr:from>
    <xdr:to>
      <xdr:col>9</xdr:col>
      <xdr:colOff>114300</xdr:colOff>
      <xdr:row>41</xdr:row>
      <xdr:rowOff>9525</xdr:rowOff>
    </xdr:to>
    <xdr:sp macro="" textlink="">
      <xdr:nvSpPr>
        <xdr:cNvPr id="6" name="AutoShape 2"/>
        <xdr:cNvSpPr>
          <a:spLocks noChangeArrowheads="1"/>
        </xdr:cNvSpPr>
      </xdr:nvSpPr>
      <xdr:spPr bwMode="auto">
        <a:xfrm>
          <a:off x="3241675" y="3819525"/>
          <a:ext cx="3044825" cy="204787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pPr>
            <a:spcAft>
              <a:spcPts val="0"/>
            </a:spcAft>
          </a:pPr>
          <a:endParaRPr lang="fr-CA" sz="900" b="1">
            <a:solidFill>
              <a:srgbClr val="003767"/>
            </a:solidFill>
            <a:effectLst/>
            <a:latin typeface="Arial"/>
            <a:ea typeface="Cambria"/>
            <a:cs typeface="Times New Roman"/>
          </a:endParaRPr>
        </a:p>
        <a:p>
          <a:pPr>
            <a:spcAft>
              <a:spcPts val="0"/>
            </a:spcAft>
          </a:pPr>
          <a:r>
            <a:rPr lang="fr-CA" sz="1800" b="1">
              <a:solidFill>
                <a:srgbClr val="003767"/>
              </a:solidFill>
              <a:effectLst/>
              <a:latin typeface="Arial"/>
              <a:ea typeface="Cambria"/>
              <a:cs typeface="Times New Roman"/>
            </a:rPr>
            <a:t>REPORT</a:t>
          </a:r>
        </a:p>
        <a:p>
          <a:pPr>
            <a:spcAft>
              <a:spcPts val="0"/>
            </a:spcAft>
          </a:pPr>
          <a:r>
            <a:rPr lang="fr-CA" sz="900" b="1">
              <a:solidFill>
                <a:srgbClr val="003767"/>
              </a:solidFill>
              <a:effectLst/>
              <a:latin typeface="Arial"/>
              <a:ea typeface="Cambria"/>
              <a:cs typeface="Times New Roman"/>
            </a:rPr>
            <a:t> </a:t>
          </a:r>
        </a:p>
        <a:p>
          <a:pPr>
            <a:spcAft>
              <a:spcPts val="0"/>
            </a:spcAft>
          </a:pPr>
          <a:r>
            <a:rPr lang="fr-CA" sz="900" b="1">
              <a:solidFill>
                <a:srgbClr val="003767"/>
              </a:solidFill>
              <a:effectLst/>
              <a:latin typeface="Arial"/>
              <a:ea typeface="Cambria"/>
              <a:cs typeface="Times New Roman"/>
            </a:rPr>
            <a:t> </a:t>
          </a:r>
          <a:endParaRPr lang="fr-CA" sz="2500" b="1">
            <a:solidFill>
              <a:srgbClr val="003767"/>
            </a:solidFill>
            <a:effectLst/>
            <a:latin typeface="Arial"/>
            <a:ea typeface="Cambria"/>
            <a:cs typeface="Times New Roman"/>
          </a:endParaRPr>
        </a:p>
        <a:p>
          <a:r>
            <a:rPr lang="fr-CA" sz="1400" b="0" baseline="0">
              <a:solidFill>
                <a:srgbClr val="364349"/>
              </a:solidFill>
              <a:effectLst/>
              <a:latin typeface="Arial" panose="020B0604020202020204" pitchFamily="34" charset="0"/>
              <a:ea typeface="+mn-ea"/>
              <a:cs typeface="Arial" panose="020B0604020202020204" pitchFamily="34" charset="0"/>
            </a:rPr>
            <a:t>Net cumulative Cash Flow (NCCF)</a:t>
          </a:r>
        </a:p>
        <a:p>
          <a:pPr>
            <a:spcAft>
              <a:spcPts val="0"/>
            </a:spcAft>
          </a:pPr>
          <a:endParaRPr lang="fr-CA" sz="1400" b="1">
            <a:solidFill>
              <a:srgbClr val="000000"/>
            </a:solidFill>
            <a:effectLst/>
            <a:latin typeface="Arial"/>
            <a:ea typeface="Times New Roman"/>
          </a:endParaRPr>
        </a:p>
        <a:p>
          <a:pPr>
            <a:spcAft>
              <a:spcPts val="0"/>
            </a:spcAft>
          </a:pPr>
          <a:r>
            <a:rPr lang="fr-CA" sz="1050" b="1">
              <a:solidFill>
                <a:srgbClr val="000000"/>
              </a:solidFill>
              <a:effectLst/>
              <a:latin typeface="Arial"/>
              <a:ea typeface="Times New Roman"/>
            </a:rPr>
            <a:t> </a:t>
          </a:r>
          <a:endParaRPr lang="fr-CA" sz="700" b="1">
            <a:solidFill>
              <a:srgbClr val="000000"/>
            </a:solidFill>
            <a:effectLst/>
            <a:latin typeface="Arial"/>
            <a:ea typeface="Times New Roman"/>
          </a:endParaRPr>
        </a:p>
        <a:p>
          <a:pPr>
            <a:spcAft>
              <a:spcPts val="0"/>
            </a:spcAft>
          </a:pPr>
          <a:r>
            <a:rPr lang="en-CA" sz="1200" b="0" baseline="0">
              <a:solidFill>
                <a:srgbClr val="364349"/>
              </a:solidFill>
              <a:effectLst/>
              <a:latin typeface="Arial"/>
              <a:ea typeface="Times New Roman"/>
            </a:rPr>
            <a:t>March 2016</a:t>
          </a:r>
          <a:endParaRPr lang="fr-CA" sz="1200" b="0" baseline="0">
            <a:solidFill>
              <a:srgbClr val="364349"/>
            </a:solidFill>
            <a:effectLst/>
            <a:latin typeface="Arial"/>
            <a:ea typeface="Times New Roman"/>
          </a:endParaRPr>
        </a:p>
        <a:p>
          <a:pPr>
            <a:spcAft>
              <a:spcPts val="0"/>
            </a:spcAft>
          </a:pPr>
          <a:r>
            <a:rPr lang="en-CA" sz="900" b="1">
              <a:solidFill>
                <a:srgbClr val="000000"/>
              </a:solidFill>
              <a:effectLst/>
              <a:latin typeface="Arial"/>
              <a:ea typeface="Times New Roman"/>
            </a:rPr>
            <a:t> </a:t>
          </a:r>
          <a:endParaRPr lang="fr-CA" sz="1000">
            <a:solidFill>
              <a:srgbClr val="000000"/>
            </a:solidFill>
            <a:effectLst/>
            <a:latin typeface="Arial"/>
            <a:ea typeface="Times New Roman"/>
          </a:endParaRPr>
        </a:p>
        <a:p>
          <a:pPr>
            <a:spcAft>
              <a:spcPts val="0"/>
            </a:spcAft>
          </a:pPr>
          <a:r>
            <a:rPr lang="en-CA" sz="900" b="1">
              <a:solidFill>
                <a:srgbClr val="000000"/>
              </a:solidFill>
              <a:effectLst/>
              <a:latin typeface="Arial"/>
              <a:ea typeface="Times New Roman"/>
            </a:rPr>
            <a:t> </a:t>
          </a:r>
          <a:endParaRPr lang="fr-CA" sz="1000">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800" b="1">
              <a:solidFill>
                <a:srgbClr val="000000"/>
              </a:solidFill>
              <a:effectLst/>
              <a:latin typeface="Arial"/>
              <a:ea typeface="Times New Roman"/>
            </a:rPr>
            <a:t> </a:t>
          </a:r>
          <a:endParaRPr lang="fr-CA" sz="1000" b="1">
            <a:solidFill>
              <a:srgbClr val="000000"/>
            </a:solidFill>
            <a:effectLst/>
            <a:latin typeface="Arial"/>
            <a:ea typeface="Times New Roman"/>
          </a:endParaRPr>
        </a:p>
        <a:p>
          <a:pPr>
            <a:spcAft>
              <a:spcPts val="0"/>
            </a:spcAft>
          </a:pPr>
          <a:r>
            <a:rPr lang="fr-CA" sz="1600">
              <a:solidFill>
                <a:srgbClr val="364349"/>
              </a:solidFill>
              <a:effectLst/>
              <a:latin typeface="Arial"/>
              <a:ea typeface="Cambria"/>
              <a:cs typeface="Times New Roman"/>
            </a:rPr>
            <a:t> </a:t>
          </a:r>
          <a:endParaRPr lang="fr-CA" sz="2000">
            <a:solidFill>
              <a:srgbClr val="364349"/>
            </a:solidFill>
            <a:effectLst/>
            <a:latin typeface="Arial"/>
            <a:ea typeface="Cambria"/>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10583</xdr:colOff>
      <xdr:row>0</xdr:row>
      <xdr:rowOff>29633</xdr:rowOff>
    </xdr:from>
    <xdr:to>
      <xdr:col>2</xdr:col>
      <xdr:colOff>89783</xdr:colOff>
      <xdr:row>3</xdr:row>
      <xdr:rowOff>160133</xdr:rowOff>
    </xdr:to>
    <xdr:pic>
      <xdr:nvPicPr>
        <xdr:cNvPr id="2" name="Image 1"/>
        <xdr:cNvPicPr>
          <a:picLocks noChangeAspect="1"/>
        </xdr:cNvPicPr>
      </xdr:nvPicPr>
      <xdr:blipFill>
        <a:blip xmlns:r="http://schemas.openxmlformats.org/officeDocument/2006/relationships" r:embed="rId1"/>
        <a:stretch>
          <a:fillRect/>
        </a:stretch>
      </xdr:blipFill>
      <xdr:spPr>
        <a:xfrm>
          <a:off x="10583" y="29633"/>
          <a:ext cx="1450800" cy="70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25978</xdr:colOff>
      <xdr:row>0</xdr:row>
      <xdr:rowOff>25977</xdr:rowOff>
    </xdr:from>
    <xdr:to>
      <xdr:col>4</xdr:col>
      <xdr:colOff>899217</xdr:colOff>
      <xdr:row>2</xdr:row>
      <xdr:rowOff>253892</xdr:rowOff>
    </xdr:to>
    <xdr:pic>
      <xdr:nvPicPr>
        <xdr:cNvPr id="5" name="Image 4"/>
        <xdr:cNvPicPr>
          <a:picLocks noChangeAspect="1"/>
        </xdr:cNvPicPr>
      </xdr:nvPicPr>
      <xdr:blipFill>
        <a:blip xmlns:r="http://schemas.openxmlformats.org/officeDocument/2006/relationships" r:embed="rId1"/>
        <a:stretch>
          <a:fillRect/>
        </a:stretch>
      </xdr:blipFill>
      <xdr:spPr>
        <a:xfrm>
          <a:off x="441614" y="25977"/>
          <a:ext cx="1453398" cy="70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4</xdr:col>
      <xdr:colOff>898350</xdr:colOff>
      <xdr:row>2</xdr:row>
      <xdr:rowOff>278138</xdr:rowOff>
    </xdr:to>
    <xdr:pic>
      <xdr:nvPicPr>
        <xdr:cNvPr id="2" name="Image 1"/>
        <xdr:cNvPicPr>
          <a:picLocks noChangeAspect="1"/>
        </xdr:cNvPicPr>
      </xdr:nvPicPr>
      <xdr:blipFill>
        <a:blip xmlns:r="http://schemas.openxmlformats.org/officeDocument/2006/relationships" r:embed="rId1"/>
        <a:stretch>
          <a:fillRect/>
        </a:stretch>
      </xdr:blipFill>
      <xdr:spPr>
        <a:xfrm>
          <a:off x="447675" y="28575"/>
          <a:ext cx="1450800" cy="706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249563</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4</xdr:col>
      <xdr:colOff>888825</xdr:colOff>
      <xdr:row>2</xdr:row>
      <xdr:rowOff>244800</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19050"/>
          <a:ext cx="1450800" cy="70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29633</xdr:colOff>
      <xdr:row>0</xdr:row>
      <xdr:rowOff>29633</xdr:rowOff>
    </xdr:from>
    <xdr:to>
      <xdr:col>1</xdr:col>
      <xdr:colOff>632708</xdr:colOff>
      <xdr:row>3</xdr:row>
      <xdr:rowOff>160133</xdr:rowOff>
    </xdr:to>
    <xdr:pic>
      <xdr:nvPicPr>
        <xdr:cNvPr id="2" name="Image 1"/>
        <xdr:cNvPicPr>
          <a:picLocks noChangeAspect="1"/>
        </xdr:cNvPicPr>
      </xdr:nvPicPr>
      <xdr:blipFill>
        <a:blip xmlns:r="http://schemas.openxmlformats.org/officeDocument/2006/relationships" r:embed="rId1"/>
        <a:stretch>
          <a:fillRect/>
        </a:stretch>
      </xdr:blipFill>
      <xdr:spPr>
        <a:xfrm>
          <a:off x="29633" y="29633"/>
          <a:ext cx="1450800" cy="70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3</xdr:col>
      <xdr:colOff>98250</xdr:colOff>
      <xdr:row>3</xdr:row>
      <xdr:rowOff>19375</xdr:rowOff>
    </xdr:to>
    <xdr:pic>
      <xdr:nvPicPr>
        <xdr:cNvPr id="2" name="Image 1"/>
        <xdr:cNvPicPr>
          <a:picLocks noChangeAspect="1"/>
        </xdr:cNvPicPr>
      </xdr:nvPicPr>
      <xdr:blipFill>
        <a:blip xmlns:r="http://schemas.openxmlformats.org/officeDocument/2006/relationships" r:embed="rId1"/>
        <a:stretch>
          <a:fillRect/>
        </a:stretch>
      </xdr:blipFill>
      <xdr:spPr>
        <a:xfrm>
          <a:off x="95250" y="31750"/>
          <a:ext cx="1450800" cy="702000"/>
        </a:xfrm>
        <a:prstGeom prst="rect">
          <a:avLst/>
        </a:prstGeom>
      </xdr:spPr>
    </xdr:pic>
    <xdr:clientData/>
  </xdr:twoCellAnchor>
  <xdr:twoCellAnchor editAs="oneCell">
    <xdr:from>
      <xdr:col>10</xdr:col>
      <xdr:colOff>22225</xdr:colOff>
      <xdr:row>0</xdr:row>
      <xdr:rowOff>28575</xdr:rowOff>
    </xdr:from>
    <xdr:to>
      <xdr:col>12</xdr:col>
      <xdr:colOff>127001</xdr:colOff>
      <xdr:row>3</xdr:row>
      <xdr:rowOff>28575</xdr:rowOff>
    </xdr:to>
    <xdr:pic>
      <xdr:nvPicPr>
        <xdr:cNvPr id="3" name="Image 2"/>
        <xdr:cNvPicPr>
          <a:picLocks noChangeAspect="1"/>
        </xdr:cNvPicPr>
      </xdr:nvPicPr>
      <xdr:blipFill>
        <a:blip xmlns:r="http://schemas.openxmlformats.org/officeDocument/2006/relationships" r:embed="rId1"/>
        <a:stretch>
          <a:fillRect/>
        </a:stretch>
      </xdr:blipFill>
      <xdr:spPr>
        <a:xfrm>
          <a:off x="11766550" y="28575"/>
          <a:ext cx="1476375" cy="714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vulgation_%20Flux_Tr&#233;sorerie_VFran&#231;aise_test&#233;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Titre"/>
      <sheetName val="1. FTNC bilan combiné"/>
      <sheetName val="2. FTNC CAN"/>
      <sheetName val="3. FTNC USD"/>
      <sheetName val="4. FTNC EUR"/>
      <sheetName val="5. FTNC GBP"/>
      <sheetName val="6. FTNC Autres (inclus)"/>
      <sheetName val="Annexe1. Taux de référence"/>
      <sheetName val="Annexe 2. Instructions"/>
      <sheetName val="Liste des acronym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topLeftCell="A13" zoomScaleNormal="100" zoomScaleSheetLayoutView="100" workbookViewId="0">
      <selection activeCell="M30" sqref="M30"/>
    </sheetView>
  </sheetViews>
  <sheetFormatPr baseColWidth="10" defaultRowHeight="11.25" x14ac:dyDescent="0.2"/>
  <cols>
    <col min="1" max="1" width="12" customWidth="1"/>
    <col min="11" max="11" width="8.33203125" customWidth="1"/>
    <col min="12" max="12" width="7.1640625" customWidth="1"/>
  </cols>
  <sheetData/>
  <sheetProtection password="CF06" sheet="1" objects="1" scenarios="1"/>
  <printOptions horizontalCentered="1" verticalCentered="1"/>
  <pageMargins left="0.70866141732283472" right="0.70866141732283472" top="0.74803149606299213" bottom="0.74803149606299213" header="0.31496062992125984" footer="0.31496062992125984"/>
  <pageSetup paperSize="5" scale="95" orientation="portrait" horizontalDpi="4294967292" verticalDpi="4294967292" r:id="rId1"/>
  <rowBreaks count="1" manualBreakCount="1">
    <brk id="67" max="9" man="1"/>
  </rowBreaks>
  <colBreaks count="1" manualBreakCount="1">
    <brk id="10"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X816"/>
  <sheetViews>
    <sheetView view="pageBreakPreview" zoomScale="70" zoomScaleNormal="80" zoomScaleSheetLayoutView="70" workbookViewId="0">
      <pane xSplit="5" ySplit="6" topLeftCell="F848" activePane="bottomRight" state="frozen"/>
      <selection activeCell="M9" sqref="M9"/>
      <selection pane="topRight" activeCell="M9" sqref="M9"/>
      <selection pane="bottomLeft" activeCell="M9" sqref="M9"/>
      <selection pane="bottomRight" activeCell="M9" sqref="M9"/>
    </sheetView>
  </sheetViews>
  <sheetFormatPr baseColWidth="10" defaultRowHeight="15" outlineLevelCol="1" x14ac:dyDescent="0.2"/>
  <cols>
    <col min="5" max="5" width="46.33203125" style="95" customWidth="1"/>
    <col min="6" max="6" width="84.1640625" style="106" customWidth="1"/>
    <col min="7" max="7" width="63.5" style="108" customWidth="1" outlineLevel="1"/>
    <col min="8" max="9" width="19.6640625" style="90" customWidth="1"/>
  </cols>
  <sheetData>
    <row r="1" spans="1:50" x14ac:dyDescent="0.2">
      <c r="A1" s="120"/>
      <c r="B1" s="121"/>
      <c r="C1" s="121"/>
      <c r="D1" s="121"/>
      <c r="E1" s="113"/>
      <c r="F1" s="112"/>
      <c r="G1" s="113"/>
      <c r="H1" s="114"/>
      <c r="I1" s="115"/>
    </row>
    <row r="2" spans="1:50" ht="15" customHeight="1" x14ac:dyDescent="0.2">
      <c r="A2" s="122"/>
      <c r="B2" s="123"/>
      <c r="C2" s="123"/>
      <c r="D2" s="1794" t="s">
        <v>67</v>
      </c>
      <c r="E2" s="1794"/>
      <c r="F2" s="1794"/>
      <c r="G2" s="1794"/>
      <c r="H2" s="1794"/>
      <c r="I2" s="1795"/>
    </row>
    <row r="3" spans="1:50" x14ac:dyDescent="0.2">
      <c r="A3" s="122"/>
      <c r="B3" s="123"/>
      <c r="C3" s="123"/>
      <c r="D3" s="123"/>
      <c r="E3" s="83"/>
      <c r="F3" s="6"/>
      <c r="G3" s="83"/>
      <c r="H3" s="184"/>
      <c r="I3" s="116"/>
    </row>
    <row r="4" spans="1:50" x14ac:dyDescent="0.2">
      <c r="A4" s="122"/>
      <c r="B4" s="123"/>
      <c r="C4" s="123"/>
      <c r="D4" s="123"/>
      <c r="E4" s="118"/>
      <c r="F4" s="117"/>
      <c r="G4" s="118"/>
      <c r="H4" s="183"/>
      <c r="I4" s="119"/>
    </row>
    <row r="5" spans="1:50" ht="22.5" customHeight="1" x14ac:dyDescent="0.2">
      <c r="A5" s="1898" t="s">
        <v>444</v>
      </c>
      <c r="B5" s="1899"/>
      <c r="C5" s="1899"/>
      <c r="D5" s="1899"/>
      <c r="E5" s="1900"/>
      <c r="F5" s="1892" t="s">
        <v>32</v>
      </c>
      <c r="G5" s="1893"/>
      <c r="H5" s="1893"/>
      <c r="I5" s="1894"/>
    </row>
    <row r="6" spans="1:50" ht="22.5" customHeight="1" x14ac:dyDescent="0.2">
      <c r="A6" s="1901"/>
      <c r="B6" s="1902"/>
      <c r="C6" s="1902"/>
      <c r="D6" s="1902"/>
      <c r="E6" s="1903"/>
      <c r="F6" s="1895"/>
      <c r="G6" s="1896"/>
      <c r="H6" s="1896"/>
      <c r="I6" s="1897"/>
    </row>
    <row r="7" spans="1:50" ht="27.75" customHeight="1" x14ac:dyDescent="0.2">
      <c r="A7" s="1904"/>
      <c r="B7" s="1905"/>
      <c r="C7" s="1905"/>
      <c r="D7" s="1905"/>
      <c r="E7" s="1906"/>
      <c r="F7" s="96" t="s">
        <v>445</v>
      </c>
      <c r="G7" s="96" t="s">
        <v>446</v>
      </c>
      <c r="H7" s="109" t="s">
        <v>448</v>
      </c>
      <c r="I7" s="67" t="s">
        <v>449</v>
      </c>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66"/>
      <c r="AN7" s="166"/>
      <c r="AO7" s="166"/>
      <c r="AP7" s="166"/>
      <c r="AQ7" s="166"/>
      <c r="AR7" s="166"/>
      <c r="AS7" s="166"/>
      <c r="AT7" s="166"/>
      <c r="AU7" s="166"/>
      <c r="AV7" s="166"/>
      <c r="AW7" s="166"/>
      <c r="AX7" s="166"/>
    </row>
    <row r="8" spans="1:50" s="68" customFormat="1" ht="22.5" customHeight="1" x14ac:dyDescent="0.2">
      <c r="A8" s="1806" t="s">
        <v>447</v>
      </c>
      <c r="B8" s="1504"/>
      <c r="C8" s="1504"/>
      <c r="D8" s="1504"/>
      <c r="E8" s="1504"/>
      <c r="F8" s="1504"/>
      <c r="G8" s="1504"/>
      <c r="H8" s="1504"/>
      <c r="I8" s="1505"/>
      <c r="J8" s="141"/>
      <c r="K8" s="141"/>
      <c r="L8" s="141"/>
      <c r="M8" s="141"/>
      <c r="N8" s="141"/>
      <c r="O8" s="141"/>
      <c r="P8" s="141"/>
      <c r="Q8" s="141"/>
      <c r="R8" s="141"/>
      <c r="S8" s="141"/>
      <c r="T8" s="141"/>
      <c r="U8" s="141"/>
      <c r="V8" s="141"/>
      <c r="W8" s="141"/>
      <c r="X8" s="141"/>
      <c r="Y8" s="141"/>
      <c r="Z8" s="141"/>
      <c r="AA8" s="141"/>
      <c r="AB8" s="141"/>
      <c r="AC8" s="141"/>
      <c r="AD8" s="141"/>
      <c r="AE8" s="141"/>
      <c r="AF8" s="174"/>
      <c r="AG8" s="174"/>
      <c r="AH8" s="174"/>
      <c r="AI8" s="174"/>
      <c r="AJ8" s="174"/>
      <c r="AK8" s="174"/>
      <c r="AL8" s="174"/>
      <c r="AM8" s="166"/>
      <c r="AN8" s="166"/>
      <c r="AO8" s="166"/>
      <c r="AP8" s="166"/>
      <c r="AQ8" s="166"/>
      <c r="AR8" s="166"/>
      <c r="AS8" s="166"/>
      <c r="AT8" s="166"/>
      <c r="AU8" s="166"/>
      <c r="AV8" s="166"/>
      <c r="AW8" s="166"/>
      <c r="AX8" s="166"/>
    </row>
    <row r="9" spans="1:50" x14ac:dyDescent="0.2">
      <c r="A9" s="559"/>
      <c r="B9" s="1808" t="s">
        <v>76</v>
      </c>
      <c r="C9" s="1506"/>
      <c r="D9" s="1506"/>
      <c r="E9" s="1506"/>
      <c r="F9" s="1506"/>
      <c r="G9" s="1506"/>
      <c r="H9" s="1506"/>
      <c r="I9" s="1507"/>
      <c r="J9" s="189"/>
      <c r="K9" s="189"/>
      <c r="L9" s="189"/>
      <c r="M9" s="189"/>
      <c r="N9" s="189"/>
      <c r="O9" s="189"/>
      <c r="P9" s="189"/>
      <c r="Q9" s="189"/>
      <c r="R9" s="189"/>
      <c r="S9" s="189"/>
      <c r="T9" s="189"/>
      <c r="U9" s="189"/>
      <c r="V9" s="189"/>
      <c r="W9" s="189"/>
      <c r="X9" s="189"/>
      <c r="Y9" s="189"/>
      <c r="Z9" s="189"/>
      <c r="AA9" s="189"/>
      <c r="AB9" s="189"/>
      <c r="AC9" s="189"/>
      <c r="AD9" s="189"/>
      <c r="AE9" s="189"/>
      <c r="AF9" s="174"/>
      <c r="AG9" s="174"/>
      <c r="AH9" s="174"/>
      <c r="AI9" s="174"/>
      <c r="AJ9" s="174"/>
      <c r="AK9" s="174"/>
      <c r="AL9" s="174"/>
      <c r="AM9" s="166"/>
      <c r="AN9" s="166"/>
      <c r="AO9" s="166"/>
      <c r="AP9" s="166"/>
      <c r="AQ9" s="166"/>
      <c r="AR9" s="166"/>
      <c r="AS9" s="166"/>
      <c r="AT9" s="166"/>
      <c r="AU9" s="166"/>
      <c r="AV9" s="166"/>
      <c r="AW9" s="166"/>
      <c r="AX9" s="166"/>
    </row>
    <row r="10" spans="1:50" ht="30" customHeight="1" x14ac:dyDescent="0.2">
      <c r="A10" s="187"/>
      <c r="B10" s="145"/>
      <c r="C10" s="145"/>
      <c r="D10" s="188"/>
      <c r="E10" s="89" t="s">
        <v>77</v>
      </c>
      <c r="F10" s="97" t="s">
        <v>476</v>
      </c>
      <c r="G10" s="97" t="s">
        <v>468</v>
      </c>
      <c r="H10" s="110"/>
      <c r="I10" s="191" t="s">
        <v>44</v>
      </c>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66"/>
      <c r="AN10" s="166"/>
      <c r="AO10" s="166"/>
      <c r="AP10" s="166"/>
      <c r="AQ10" s="166"/>
      <c r="AR10" s="166"/>
      <c r="AS10" s="166"/>
      <c r="AT10" s="166"/>
      <c r="AU10" s="166"/>
      <c r="AV10" s="166"/>
      <c r="AW10" s="166"/>
      <c r="AX10" s="166"/>
    </row>
    <row r="11" spans="1:50" x14ac:dyDescent="0.2">
      <c r="A11" s="187"/>
      <c r="B11" s="145"/>
      <c r="C11" s="1807" t="s">
        <v>118</v>
      </c>
      <c r="D11" s="1545"/>
      <c r="E11" s="1545"/>
      <c r="F11" s="1545"/>
      <c r="G11" s="1545"/>
      <c r="H11" s="1545"/>
      <c r="I11" s="1546"/>
      <c r="J11" s="7"/>
      <c r="K11" s="7"/>
      <c r="L11" s="7"/>
      <c r="M11" s="7"/>
      <c r="N11" s="7"/>
      <c r="O11" s="7"/>
      <c r="P11" s="7"/>
      <c r="Q11" s="7"/>
      <c r="R11" s="7"/>
      <c r="S11" s="7"/>
      <c r="T11" s="7"/>
      <c r="U11" s="7"/>
      <c r="V11" s="7"/>
      <c r="W11" s="7"/>
      <c r="X11" s="7"/>
      <c r="Y11" s="7"/>
      <c r="Z11" s="7"/>
      <c r="AA11" s="7"/>
      <c r="AB11" s="7"/>
      <c r="AC11" s="7"/>
      <c r="AD11" s="7"/>
      <c r="AE11" s="7"/>
      <c r="AF11" s="174"/>
      <c r="AG11" s="166"/>
      <c r="AH11" s="166"/>
      <c r="AI11" s="166"/>
      <c r="AJ11" s="166"/>
      <c r="AK11" s="166"/>
      <c r="AL11" s="166"/>
      <c r="AM11" s="166"/>
      <c r="AN11" s="166"/>
      <c r="AO11" s="166"/>
      <c r="AP11" s="166"/>
      <c r="AQ11" s="166"/>
      <c r="AR11" s="166"/>
      <c r="AS11" s="166"/>
      <c r="AT11" s="166"/>
      <c r="AU11" s="166"/>
      <c r="AV11" s="166"/>
      <c r="AW11" s="166"/>
      <c r="AX11" s="166"/>
    </row>
    <row r="12" spans="1:50" ht="30" customHeight="1" x14ac:dyDescent="0.2">
      <c r="A12" s="187"/>
      <c r="B12" s="188"/>
      <c r="C12" s="188"/>
      <c r="D12" s="145"/>
      <c r="E12" s="87" t="s">
        <v>450</v>
      </c>
      <c r="F12" s="97" t="s">
        <v>477</v>
      </c>
      <c r="G12" s="97" t="s">
        <v>469</v>
      </c>
      <c r="H12" s="110"/>
      <c r="I12" s="191" t="s">
        <v>44</v>
      </c>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66"/>
      <c r="AH12" s="166"/>
      <c r="AI12" s="166"/>
      <c r="AJ12" s="166"/>
      <c r="AK12" s="166"/>
      <c r="AL12" s="166"/>
      <c r="AM12" s="166"/>
      <c r="AN12" s="166"/>
      <c r="AO12" s="166"/>
      <c r="AP12" s="166"/>
      <c r="AQ12" s="166"/>
      <c r="AR12" s="166"/>
      <c r="AS12" s="166"/>
      <c r="AT12" s="166"/>
      <c r="AU12" s="166"/>
      <c r="AV12" s="166"/>
      <c r="AW12" s="166"/>
      <c r="AX12" s="166"/>
    </row>
    <row r="13" spans="1:50" ht="30" customHeight="1" x14ac:dyDescent="0.2">
      <c r="A13" s="187"/>
      <c r="B13" s="188"/>
      <c r="C13" s="188"/>
      <c r="D13" s="188"/>
      <c r="E13" s="87" t="s">
        <v>451</v>
      </c>
      <c r="F13" s="97" t="str">
        <f>F10</f>
        <v>Balance only.</v>
      </c>
      <c r="G13" s="97" t="str">
        <f>G10</f>
        <v>The balance is recognized as an inflow in week 1.</v>
      </c>
      <c r="H13" s="110"/>
      <c r="I13" s="191" t="s">
        <v>44</v>
      </c>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66"/>
      <c r="AH13" s="166"/>
      <c r="AI13" s="166"/>
      <c r="AJ13" s="166"/>
      <c r="AK13" s="166"/>
      <c r="AL13" s="166"/>
      <c r="AM13" s="166"/>
      <c r="AN13" s="166"/>
      <c r="AO13" s="166"/>
      <c r="AP13" s="166"/>
      <c r="AQ13" s="166"/>
      <c r="AR13" s="166"/>
      <c r="AS13" s="166"/>
      <c r="AT13" s="166"/>
      <c r="AU13" s="166"/>
      <c r="AV13" s="166"/>
      <c r="AW13" s="166"/>
      <c r="AX13" s="166"/>
    </row>
    <row r="14" spans="1:50" x14ac:dyDescent="0.2">
      <c r="A14" s="187"/>
      <c r="B14" s="188"/>
      <c r="C14" s="1807" t="s">
        <v>80</v>
      </c>
      <c r="D14" s="1545"/>
      <c r="E14" s="1545"/>
      <c r="F14" s="1545"/>
      <c r="G14" s="1545"/>
      <c r="H14" s="1545"/>
      <c r="I14" s="1546"/>
      <c r="J14" s="7"/>
      <c r="K14" s="7"/>
      <c r="L14" s="7"/>
      <c r="M14" s="7"/>
      <c r="N14" s="7"/>
      <c r="O14" s="7"/>
      <c r="P14" s="7"/>
      <c r="Q14" s="7"/>
      <c r="R14" s="7"/>
      <c r="S14" s="7"/>
      <c r="T14" s="7"/>
      <c r="U14" s="7"/>
      <c r="V14" s="7"/>
      <c r="W14" s="7"/>
      <c r="X14" s="7"/>
      <c r="Y14" s="7"/>
      <c r="Z14" s="7"/>
      <c r="AA14" s="7"/>
      <c r="AB14" s="7"/>
      <c r="AC14" s="7"/>
      <c r="AD14" s="7"/>
      <c r="AE14" s="7"/>
      <c r="AF14" s="174"/>
    </row>
    <row r="15" spans="1:50" ht="30" customHeight="1" x14ac:dyDescent="0.2">
      <c r="A15" s="187"/>
      <c r="B15" s="188"/>
      <c r="C15" s="188"/>
      <c r="D15" s="188"/>
      <c r="E15" s="87" t="s">
        <v>81</v>
      </c>
      <c r="F15" s="97" t="str">
        <f>F10</f>
        <v>Balance only.</v>
      </c>
      <c r="G15" s="97" t="str">
        <f>G10</f>
        <v>The balance is recognized as an inflow in week 1.</v>
      </c>
      <c r="H15" s="110">
        <v>22</v>
      </c>
      <c r="I15" s="191" t="s">
        <v>44</v>
      </c>
      <c r="J15" s="174"/>
      <c r="K15" s="174" t="s">
        <v>6</v>
      </c>
      <c r="L15" s="174"/>
      <c r="M15" s="174"/>
      <c r="N15" s="174"/>
      <c r="O15" s="174"/>
      <c r="P15" s="174"/>
      <c r="Q15" s="174"/>
      <c r="R15" s="174"/>
      <c r="S15" s="174"/>
      <c r="T15" s="174"/>
      <c r="U15" s="174"/>
      <c r="V15" s="174"/>
      <c r="W15" s="174"/>
      <c r="X15" s="174"/>
      <c r="Y15" s="174"/>
      <c r="Z15" s="174"/>
      <c r="AA15" s="174"/>
      <c r="AB15" s="174"/>
      <c r="AC15" s="174"/>
      <c r="AD15" s="174"/>
      <c r="AE15" s="174"/>
      <c r="AF15" s="174"/>
    </row>
    <row r="16" spans="1:50" ht="30" customHeight="1" x14ac:dyDescent="0.2">
      <c r="A16" s="187"/>
      <c r="B16" s="188"/>
      <c r="C16" s="188"/>
      <c r="D16" s="188"/>
      <c r="E16" s="87" t="s">
        <v>82</v>
      </c>
      <c r="F16" s="97" t="s">
        <v>478</v>
      </c>
      <c r="G16" s="107" t="s">
        <v>467</v>
      </c>
      <c r="H16" s="110">
        <v>22</v>
      </c>
      <c r="I16" s="191" t="s">
        <v>44</v>
      </c>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row>
    <row r="17" spans="1:32" x14ac:dyDescent="0.2">
      <c r="A17" s="187"/>
      <c r="B17" s="1808" t="s">
        <v>363</v>
      </c>
      <c r="C17" s="1506"/>
      <c r="D17" s="1506"/>
      <c r="E17" s="1506"/>
      <c r="F17" s="1506"/>
      <c r="G17" s="1506"/>
      <c r="H17" s="1506"/>
      <c r="I17" s="1507"/>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74"/>
    </row>
    <row r="18" spans="1:32" x14ac:dyDescent="0.2">
      <c r="A18" s="187"/>
      <c r="B18" s="145"/>
      <c r="C18" s="1807" t="s">
        <v>83</v>
      </c>
      <c r="D18" s="1545"/>
      <c r="E18" s="1545"/>
      <c r="F18" s="1545"/>
      <c r="G18" s="1545"/>
      <c r="H18" s="1545"/>
      <c r="I18" s="1546"/>
      <c r="J18" s="7"/>
      <c r="K18" s="7"/>
      <c r="L18" s="7"/>
      <c r="M18" s="7"/>
      <c r="N18" s="7"/>
      <c r="O18" s="7"/>
      <c r="P18" s="7"/>
      <c r="Q18" s="7"/>
      <c r="R18" s="7"/>
      <c r="S18" s="7"/>
      <c r="T18" s="7"/>
      <c r="U18" s="7"/>
      <c r="V18" s="7"/>
      <c r="W18" s="7"/>
      <c r="X18" s="7"/>
      <c r="Y18" s="7"/>
      <c r="Z18" s="7"/>
      <c r="AA18" s="7"/>
      <c r="AB18" s="7"/>
      <c r="AC18" s="7"/>
      <c r="AD18" s="7"/>
      <c r="AE18" s="7"/>
      <c r="AF18" s="174"/>
    </row>
    <row r="19" spans="1:32" x14ac:dyDescent="0.2">
      <c r="A19" s="187"/>
      <c r="B19" s="145"/>
      <c r="C19" s="145"/>
      <c r="D19" s="1813" t="s">
        <v>457</v>
      </c>
      <c r="E19" s="1814"/>
      <c r="F19" s="1814"/>
      <c r="G19" s="1814"/>
      <c r="H19" s="1814"/>
      <c r="I19" s="1815"/>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row>
    <row r="20" spans="1:32" ht="75" x14ac:dyDescent="0.2">
      <c r="A20" s="187"/>
      <c r="B20" s="145"/>
      <c r="C20" s="145"/>
      <c r="D20" s="188"/>
      <c r="E20" s="89" t="s">
        <v>452</v>
      </c>
      <c r="F20" s="98" t="s">
        <v>479</v>
      </c>
      <c r="G20" s="100" t="s">
        <v>454</v>
      </c>
      <c r="H20" s="88" t="s">
        <v>16</v>
      </c>
      <c r="I20" s="190" t="s">
        <v>43</v>
      </c>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row>
    <row r="21" spans="1:32" ht="75" x14ac:dyDescent="0.2">
      <c r="A21" s="187"/>
      <c r="B21" s="145"/>
      <c r="C21" s="145"/>
      <c r="D21" s="188"/>
      <c r="E21" s="790" t="s">
        <v>453</v>
      </c>
      <c r="F21" s="98" t="str">
        <f>F20</f>
        <v>Balance (market value, excluding accrued interest) and maturing inflows (contractual amounts) in each period.</v>
      </c>
      <c r="G21" s="100" t="str">
        <f>G20</f>
        <v>Balance after haircut is recognized as inflow in week 1 after the appropriate haircut, haircut amount of maturing inflows are recognized in contractual maturity time buckets.
Haircuts are prescribed in the securities haircut table.</v>
      </c>
      <c r="H21" s="88" t="s">
        <v>16</v>
      </c>
      <c r="I21" s="88" t="str">
        <f>I20</f>
        <v>2.4.</v>
      </c>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row>
    <row r="22" spans="1:32" ht="75" x14ac:dyDescent="0.2">
      <c r="A22" s="187"/>
      <c r="B22" s="145"/>
      <c r="C22" s="145"/>
      <c r="D22" s="188"/>
      <c r="E22" s="89" t="s">
        <v>455</v>
      </c>
      <c r="F22" s="98" t="str">
        <f>F20</f>
        <v>Balance (market value, excluding accrued interest) and maturing inflows (contractual amounts) in each period.</v>
      </c>
      <c r="G22" s="100" t="str">
        <f>G20</f>
        <v>Balance after haircut is recognized as inflow in week 1 after the appropriate haircut, haircut amount of maturing inflows are recognized in contractual maturity time buckets.
Haircuts are prescribed in the securities haircut table.</v>
      </c>
      <c r="H22" s="88" t="s">
        <v>16</v>
      </c>
      <c r="I22" s="88" t="str">
        <f>I21</f>
        <v>2.4.</v>
      </c>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row>
    <row r="23" spans="1:32" ht="75" x14ac:dyDescent="0.2">
      <c r="A23" s="187"/>
      <c r="B23" s="145"/>
      <c r="C23" s="145"/>
      <c r="D23" s="188"/>
      <c r="E23" s="89" t="s">
        <v>456</v>
      </c>
      <c r="F23" s="98" t="str">
        <f>F20</f>
        <v>Balance (market value, excluding accrued interest) and maturing inflows (contractual amounts) in each period.</v>
      </c>
      <c r="G23" s="100" t="str">
        <f>G20</f>
        <v>Balance after haircut is recognized as inflow in week 1 after the appropriate haircut, haircut amount of maturing inflows are recognized in contractual maturity time buckets.
Haircuts are prescribed in the securities haircut table.</v>
      </c>
      <c r="H23" s="88" t="s">
        <v>16</v>
      </c>
      <c r="I23" s="88" t="str">
        <f>I22</f>
        <v>2.4.</v>
      </c>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row>
    <row r="24" spans="1:32" ht="15" customHeight="1" x14ac:dyDescent="0.2">
      <c r="A24" s="187"/>
      <c r="B24" s="145"/>
      <c r="C24" s="145"/>
      <c r="D24" s="1813" t="s">
        <v>458</v>
      </c>
      <c r="E24" s="1814"/>
      <c r="F24" s="1814"/>
      <c r="G24" s="1814"/>
      <c r="H24" s="1814"/>
      <c r="I24" s="1815"/>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row>
    <row r="25" spans="1:32" ht="75" x14ac:dyDescent="0.2">
      <c r="A25" s="187"/>
      <c r="B25" s="145"/>
      <c r="C25" s="145"/>
      <c r="D25" s="188"/>
      <c r="E25" s="89" t="str">
        <f>E20</f>
        <v xml:space="preserve">Sovereigh &amp; central bank government securities </v>
      </c>
      <c r="F25" s="98" t="str">
        <f>F20</f>
        <v>Balance (market value, excluding accrued interest) and maturing inflows (contractual amounts) in each period.</v>
      </c>
      <c r="G25" s="100" t="str">
        <f>G20</f>
        <v>Balance after haircut is recognized as inflow in week 1 after the appropriate haircut, haircut amount of maturing inflows are recognized in contractual maturity time buckets.
Haircuts are prescribed in the securities haircut table.</v>
      </c>
      <c r="H25" s="88" t="s">
        <v>16</v>
      </c>
      <c r="I25" s="190" t="s">
        <v>43</v>
      </c>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row>
    <row r="26" spans="1:32" ht="75" x14ac:dyDescent="0.2">
      <c r="A26" s="187"/>
      <c r="B26" s="145"/>
      <c r="C26" s="145"/>
      <c r="D26" s="188"/>
      <c r="E26" s="790" t="str">
        <f>E21</f>
        <v>State, provincial &amp; agency  government securities</v>
      </c>
      <c r="F26" s="98" t="str">
        <f>F20</f>
        <v>Balance (market value, excluding accrued interest) and maturing inflows (contractual amounts) in each period.</v>
      </c>
      <c r="G26" s="100" t="str">
        <f>G20</f>
        <v>Balance after haircut is recognized as inflow in week 1 after the appropriate haircut, haircut amount of maturing inflows are recognized in contractual maturity time buckets.
Haircuts are prescribed in the securities haircut table.</v>
      </c>
      <c r="H26" s="88" t="s">
        <v>16</v>
      </c>
      <c r="I26" s="88" t="str">
        <f t="shared" ref="I26:I33" si="0">I25</f>
        <v>2.4.</v>
      </c>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row>
    <row r="27" spans="1:32" ht="75" x14ac:dyDescent="0.2">
      <c r="A27" s="187"/>
      <c r="B27" s="145"/>
      <c r="C27" s="145"/>
      <c r="D27" s="188"/>
      <c r="E27" s="790" t="str">
        <f>E22</f>
        <v xml:space="preserve">State municipal government securities </v>
      </c>
      <c r="F27" s="98" t="str">
        <f>F20</f>
        <v>Balance (market value, excluding accrued interest) and maturing inflows (contractual amounts) in each period.</v>
      </c>
      <c r="G27" s="100" t="str">
        <f>G20</f>
        <v>Balance after haircut is recognized as inflow in week 1 after the appropriate haircut, haircut amount of maturing inflows are recognized in contractual maturity time buckets.
Haircuts are prescribed in the securities haircut table.</v>
      </c>
      <c r="H27" s="88" t="s">
        <v>16</v>
      </c>
      <c r="I27" s="88" t="str">
        <f t="shared" si="0"/>
        <v>2.4.</v>
      </c>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row>
    <row r="28" spans="1:32" ht="75" x14ac:dyDescent="0.2">
      <c r="A28" s="187"/>
      <c r="B28" s="145"/>
      <c r="C28" s="145"/>
      <c r="D28" s="188"/>
      <c r="E28" s="790" t="str">
        <f>E23</f>
        <v>Supranational and multilateral development bank government securities</v>
      </c>
      <c r="F28" s="98" t="str">
        <f>F20</f>
        <v>Balance (market value, excluding accrued interest) and maturing inflows (contractual amounts) in each period.</v>
      </c>
      <c r="G28" s="100" t="str">
        <f>G20</f>
        <v>Balance after haircut is recognized as inflow in week 1 after the appropriate haircut, haircut amount of maturing inflows are recognized in contractual maturity time buckets.
Haircuts are prescribed in the securities haircut table.</v>
      </c>
      <c r="H28" s="88" t="s">
        <v>16</v>
      </c>
      <c r="I28" s="88" t="str">
        <f t="shared" si="0"/>
        <v>2.4.</v>
      </c>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row>
    <row r="29" spans="1:32" ht="15" customHeight="1" x14ac:dyDescent="0.2">
      <c r="A29" s="187"/>
      <c r="B29" s="145"/>
      <c r="C29" s="145"/>
      <c r="D29" s="1813" t="s">
        <v>459</v>
      </c>
      <c r="E29" s="1814"/>
      <c r="F29" s="1814"/>
      <c r="G29" s="1814"/>
      <c r="H29" s="1814"/>
      <c r="I29" s="1815"/>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row>
    <row r="30" spans="1:32" ht="75" x14ac:dyDescent="0.2">
      <c r="A30" s="187"/>
      <c r="B30" s="145"/>
      <c r="C30" s="145"/>
      <c r="D30" s="188"/>
      <c r="E30" s="89" t="str">
        <f>E20</f>
        <v xml:space="preserve">Sovereigh &amp; central bank government securities </v>
      </c>
      <c r="F30" s="98" t="str">
        <f>F20</f>
        <v>Balance (market value, excluding accrued interest) and maturing inflows (contractual amounts) in each period.</v>
      </c>
      <c r="G30" s="100" t="str">
        <f>G20</f>
        <v>Balance after haircut is recognized as inflow in week 1 after the appropriate haircut, haircut amount of maturing inflows are recognized in contractual maturity time buckets.
Haircuts are prescribed in the securities haircut table.</v>
      </c>
      <c r="H30" s="88" t="s">
        <v>16</v>
      </c>
      <c r="I30" s="190" t="s">
        <v>43</v>
      </c>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row>
    <row r="31" spans="1:32" ht="75" x14ac:dyDescent="0.2">
      <c r="A31" s="187"/>
      <c r="B31" s="145"/>
      <c r="C31" s="145"/>
      <c r="D31" s="188"/>
      <c r="E31" s="790" t="str">
        <f>E21</f>
        <v>State, provincial &amp; agency  government securities</v>
      </c>
      <c r="F31" s="98" t="str">
        <f>F20</f>
        <v>Balance (market value, excluding accrued interest) and maturing inflows (contractual amounts) in each period.</v>
      </c>
      <c r="G31" s="100" t="str">
        <f>G20</f>
        <v>Balance after haircut is recognized as inflow in week 1 after the appropriate haircut, haircut amount of maturing inflows are recognized in contractual maturity time buckets.
Haircuts are prescribed in the securities haircut table.</v>
      </c>
      <c r="H31" s="88" t="s">
        <v>16</v>
      </c>
      <c r="I31" s="88" t="str">
        <f t="shared" si="0"/>
        <v>2.4.</v>
      </c>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row>
    <row r="32" spans="1:32" ht="75" x14ac:dyDescent="0.2">
      <c r="A32" s="187"/>
      <c r="B32" s="145"/>
      <c r="C32" s="145"/>
      <c r="D32" s="188"/>
      <c r="E32" s="790" t="str">
        <f>E22</f>
        <v xml:space="preserve">State municipal government securities </v>
      </c>
      <c r="F32" s="98" t="str">
        <f>F20</f>
        <v>Balance (market value, excluding accrued interest) and maturing inflows (contractual amounts) in each period.</v>
      </c>
      <c r="G32" s="100" t="str">
        <f>G20</f>
        <v>Balance after haircut is recognized as inflow in week 1 after the appropriate haircut, haircut amount of maturing inflows are recognized in contractual maturity time buckets.
Haircuts are prescribed in the securities haircut table.</v>
      </c>
      <c r="H32" s="88" t="s">
        <v>16</v>
      </c>
      <c r="I32" s="88" t="str">
        <f t="shared" si="0"/>
        <v>2.4.</v>
      </c>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row>
    <row r="33" spans="1:32" ht="75" x14ac:dyDescent="0.2">
      <c r="A33" s="187"/>
      <c r="B33" s="145"/>
      <c r="C33" s="145"/>
      <c r="D33" s="188"/>
      <c r="E33" s="790" t="str">
        <f>E23</f>
        <v>Supranational and multilateral development bank government securities</v>
      </c>
      <c r="F33" s="98" t="str">
        <f>F20</f>
        <v>Balance (market value, excluding accrued interest) and maturing inflows (contractual amounts) in each period.</v>
      </c>
      <c r="G33" s="100" t="str">
        <f>G20</f>
        <v>Balance after haircut is recognized as inflow in week 1 after the appropriate haircut, haircut amount of maturing inflows are recognized in contractual maturity time buckets.
Haircuts are prescribed in the securities haircut table.</v>
      </c>
      <c r="H33" s="88" t="s">
        <v>16</v>
      </c>
      <c r="I33" s="88" t="str">
        <f t="shared" si="0"/>
        <v>2.4.</v>
      </c>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row>
    <row r="34" spans="1:32" x14ac:dyDescent="0.2">
      <c r="A34" s="187"/>
      <c r="B34" s="145"/>
      <c r="C34" s="1807" t="s">
        <v>88</v>
      </c>
      <c r="D34" s="1545"/>
      <c r="E34" s="1545"/>
      <c r="F34" s="1545"/>
      <c r="G34" s="1545"/>
      <c r="H34" s="1545"/>
      <c r="I34" s="1546"/>
      <c r="J34" s="7"/>
      <c r="K34" s="7"/>
      <c r="L34" s="7"/>
      <c r="M34" s="7"/>
      <c r="N34" s="7"/>
      <c r="O34" s="7"/>
      <c r="P34" s="7"/>
      <c r="Q34" s="7"/>
      <c r="R34" s="7"/>
      <c r="S34" s="7"/>
      <c r="T34" s="7"/>
      <c r="U34" s="7"/>
      <c r="V34" s="7"/>
      <c r="W34" s="7"/>
      <c r="X34" s="7"/>
      <c r="Y34" s="7"/>
      <c r="Z34" s="7"/>
      <c r="AA34" s="7"/>
      <c r="AB34" s="7"/>
      <c r="AC34" s="7"/>
      <c r="AD34" s="7"/>
      <c r="AE34" s="7"/>
      <c r="AF34" s="174"/>
    </row>
    <row r="35" spans="1:32" x14ac:dyDescent="0.2">
      <c r="A35" s="187"/>
      <c r="B35" s="145"/>
      <c r="C35" s="145"/>
      <c r="D35" s="1813" t="s">
        <v>89</v>
      </c>
      <c r="E35" s="1814"/>
      <c r="F35" s="1814"/>
      <c r="G35" s="1814"/>
      <c r="H35" s="1814"/>
      <c r="I35" s="1815"/>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row>
    <row r="36" spans="1:32" ht="75" x14ac:dyDescent="0.2">
      <c r="A36" s="187"/>
      <c r="B36" s="145"/>
      <c r="C36" s="145"/>
      <c r="D36" s="188"/>
      <c r="E36" s="790" t="s">
        <v>90</v>
      </c>
      <c r="F36" s="98" t="str">
        <f>F20</f>
        <v>Balance (market value, excluding accrued interest) and maturing inflows (contractual amounts) in each period.</v>
      </c>
      <c r="G36" s="100" t="str">
        <f>G20</f>
        <v>Balance after haircut is recognized as inflow in week 1 after the appropriate haircut, haircut amount of maturing inflows are recognized in contractual maturity time buckets.
Haircuts are prescribed in the securities haircut table.</v>
      </c>
      <c r="H36" s="88" t="s">
        <v>16</v>
      </c>
      <c r="I36" s="190" t="s">
        <v>43</v>
      </c>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row>
    <row r="37" spans="1:32" ht="75" x14ac:dyDescent="0.2">
      <c r="A37" s="187"/>
      <c r="B37" s="145"/>
      <c r="C37" s="145"/>
      <c r="D37" s="188"/>
      <c r="E37" s="790" t="s">
        <v>91</v>
      </c>
      <c r="F37" s="98" t="str">
        <f>F20</f>
        <v>Balance (market value, excluding accrued interest) and maturing inflows (contractual amounts) in each period.</v>
      </c>
      <c r="G37" s="100" t="str">
        <f>G20</f>
        <v>Balance after haircut is recognized as inflow in week 1 after the appropriate haircut, haircut amount of maturing inflows are recognized in contractual maturity time buckets.
Haircuts are prescribed in the securities haircut table.</v>
      </c>
      <c r="H37" s="88" t="s">
        <v>16</v>
      </c>
      <c r="I37" s="190" t="s">
        <v>43</v>
      </c>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row>
    <row r="38" spans="1:32" ht="75" x14ac:dyDescent="0.2">
      <c r="A38" s="187"/>
      <c r="B38" s="145"/>
      <c r="C38" s="145"/>
      <c r="D38" s="188"/>
      <c r="E38" s="790" t="s">
        <v>336</v>
      </c>
      <c r="F38" s="98" t="str">
        <f>F20</f>
        <v>Balance (market value, excluding accrued interest) and maturing inflows (contractual amounts) in each period.</v>
      </c>
      <c r="G38" s="100" t="str">
        <f>G20</f>
        <v>Balance after haircut is recognized as inflow in week 1 after the appropriate haircut, haircut amount of maturing inflows are recognized in contractual maturity time buckets.
Haircuts are prescribed in the securities haircut table.</v>
      </c>
      <c r="H38" s="88" t="s">
        <v>16</v>
      </c>
      <c r="I38" s="190" t="s">
        <v>43</v>
      </c>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row>
    <row r="39" spans="1:32" x14ac:dyDescent="0.2">
      <c r="A39" s="187"/>
      <c r="B39" s="145"/>
      <c r="C39" s="145"/>
      <c r="D39" s="1813" t="s">
        <v>95</v>
      </c>
      <c r="E39" s="1814"/>
      <c r="F39" s="1814"/>
      <c r="G39" s="1814"/>
      <c r="H39" s="1814"/>
      <c r="I39" s="1815"/>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row>
    <row r="40" spans="1:32" ht="75" x14ac:dyDescent="0.2">
      <c r="A40" s="187"/>
      <c r="B40" s="145"/>
      <c r="C40" s="145"/>
      <c r="D40" s="188"/>
      <c r="E40" s="790" t="s">
        <v>92</v>
      </c>
      <c r="F40" s="98" t="str">
        <f>F20</f>
        <v>Balance (market value, excluding accrued interest) and maturing inflows (contractual amounts) in each period.</v>
      </c>
      <c r="G40" s="100" t="str">
        <f>G20</f>
        <v>Balance after haircut is recognized as inflow in week 1 after the appropriate haircut, haircut amount of maturing inflows are recognized in contractual maturity time buckets.
Haircuts are prescribed in the securities haircut table.</v>
      </c>
      <c r="H40" s="88" t="s">
        <v>16</v>
      </c>
      <c r="I40" s="190" t="s">
        <v>43</v>
      </c>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row>
    <row r="41" spans="1:32" ht="75" x14ac:dyDescent="0.2">
      <c r="A41" s="187"/>
      <c r="B41" s="145"/>
      <c r="C41" s="145"/>
      <c r="D41" s="188"/>
      <c r="E41" s="790" t="s">
        <v>93</v>
      </c>
      <c r="F41" s="98" t="str">
        <f>F20</f>
        <v>Balance (market value, excluding accrued interest) and maturing inflows (contractual amounts) in each period.</v>
      </c>
      <c r="G41" s="100" t="str">
        <f>G20</f>
        <v>Balance after haircut is recognized as inflow in week 1 after the appropriate haircut, haircut amount of maturing inflows are recognized in contractual maturity time buckets.
Haircuts are prescribed in the securities haircut table.</v>
      </c>
      <c r="H41" s="88" t="s">
        <v>16</v>
      </c>
      <c r="I41" s="190" t="s">
        <v>43</v>
      </c>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row>
    <row r="42" spans="1:32" ht="75" x14ac:dyDescent="0.2">
      <c r="A42" s="187"/>
      <c r="B42" s="145"/>
      <c r="C42" s="145"/>
      <c r="D42" s="188"/>
      <c r="E42" s="790" t="s">
        <v>337</v>
      </c>
      <c r="F42" s="98" t="str">
        <f>F20</f>
        <v>Balance (market value, excluding accrued interest) and maturing inflows (contractual amounts) in each period.</v>
      </c>
      <c r="G42" s="100" t="str">
        <f>G20</f>
        <v>Balance after haircut is recognized as inflow in week 1 after the appropriate haircut, haircut amount of maturing inflows are recognized in contractual maturity time buckets.
Haircuts are prescribed in the securities haircut table.</v>
      </c>
      <c r="H42" s="88" t="s">
        <v>16</v>
      </c>
      <c r="I42" s="190" t="s">
        <v>43</v>
      </c>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row>
    <row r="43" spans="1:32" x14ac:dyDescent="0.2">
      <c r="A43" s="187"/>
      <c r="B43" s="145"/>
      <c r="C43" s="145"/>
      <c r="D43" s="1813" t="s">
        <v>94</v>
      </c>
      <c r="E43" s="1814"/>
      <c r="F43" s="1814"/>
      <c r="G43" s="1814"/>
      <c r="H43" s="1814"/>
      <c r="I43" s="1815"/>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row>
    <row r="44" spans="1:32" ht="75" x14ac:dyDescent="0.2">
      <c r="A44" s="187"/>
      <c r="B44" s="145"/>
      <c r="C44" s="145"/>
      <c r="D44" s="188"/>
      <c r="E44" s="790" t="s">
        <v>96</v>
      </c>
      <c r="F44" s="98" t="str">
        <f>F20</f>
        <v>Balance (market value, excluding accrued interest) and maturing inflows (contractual amounts) in each period.</v>
      </c>
      <c r="G44" s="100" t="str">
        <f>G20</f>
        <v>Balance after haircut is recognized as inflow in week 1 after the appropriate haircut, haircut amount of maturing inflows are recognized in contractual maturity time buckets.
Haircuts are prescribed in the securities haircut table.</v>
      </c>
      <c r="H44" s="88" t="s">
        <v>16</v>
      </c>
      <c r="I44" s="190" t="s">
        <v>43</v>
      </c>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row>
    <row r="45" spans="1:32" ht="75" customHeight="1" x14ac:dyDescent="0.2">
      <c r="A45" s="187"/>
      <c r="B45" s="145"/>
      <c r="C45" s="145"/>
      <c r="D45" s="188"/>
      <c r="E45" s="782" t="s">
        <v>97</v>
      </c>
      <c r="F45" s="783" t="str">
        <f>F20</f>
        <v>Balance (market value, excluding accrued interest) and maturing inflows (contractual amounts) in each period.</v>
      </c>
      <c r="G45" s="803" t="str">
        <f>G20</f>
        <v>Balance after haircut is recognized as inflow in week 1 after the appropriate haircut, haircut amount of maturing inflows are recognized in contractual maturity time buckets.
Haircuts are prescribed in the securities haircut table.</v>
      </c>
      <c r="H45" s="88" t="s">
        <v>16</v>
      </c>
      <c r="I45" s="190" t="s">
        <v>43</v>
      </c>
      <c r="J45" s="783"/>
      <c r="K45" s="783"/>
      <c r="L45" s="174"/>
      <c r="M45" s="174"/>
      <c r="N45" s="174"/>
      <c r="O45" s="174"/>
      <c r="P45" s="174"/>
      <c r="Q45" s="174"/>
      <c r="R45" s="174"/>
      <c r="S45" s="174"/>
      <c r="T45" s="174"/>
      <c r="U45" s="174"/>
      <c r="V45" s="174"/>
      <c r="W45" s="174"/>
      <c r="X45" s="174"/>
      <c r="Y45" s="174"/>
      <c r="Z45" s="174"/>
      <c r="AA45" s="174"/>
      <c r="AB45" s="174"/>
      <c r="AC45" s="174"/>
      <c r="AD45" s="174"/>
      <c r="AE45" s="174"/>
      <c r="AF45" s="174"/>
    </row>
    <row r="46" spans="1:32" ht="75" x14ac:dyDescent="0.2">
      <c r="A46" s="187"/>
      <c r="B46" s="145"/>
      <c r="C46" s="145"/>
      <c r="D46" s="188"/>
      <c r="E46" s="790" t="s">
        <v>338</v>
      </c>
      <c r="F46" s="98" t="str">
        <f>F20</f>
        <v>Balance (market value, excluding accrued interest) and maturing inflows (contractual amounts) in each period.</v>
      </c>
      <c r="G46" s="100" t="str">
        <f>G20</f>
        <v>Balance after haircut is recognized as inflow in week 1 after the appropriate haircut, haircut amount of maturing inflows are recognized in contractual maturity time buckets.
Haircuts are prescribed in the securities haircut table.</v>
      </c>
      <c r="H46" s="88" t="s">
        <v>16</v>
      </c>
      <c r="I46" s="190" t="s">
        <v>43</v>
      </c>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row>
    <row r="47" spans="1:32" x14ac:dyDescent="0.2">
      <c r="A47" s="187"/>
      <c r="B47" s="145"/>
      <c r="C47" s="1807" t="s">
        <v>98</v>
      </c>
      <c r="D47" s="1545"/>
      <c r="E47" s="1545"/>
      <c r="F47" s="1545"/>
      <c r="G47" s="1545"/>
      <c r="H47" s="1545"/>
      <c r="I47" s="1546"/>
      <c r="J47" s="7"/>
      <c r="K47" s="7"/>
      <c r="L47" s="7"/>
      <c r="M47" s="7"/>
      <c r="N47" s="7"/>
      <c r="O47" s="7"/>
      <c r="P47" s="7"/>
      <c r="Q47" s="7"/>
      <c r="R47" s="7"/>
      <c r="S47" s="7"/>
      <c r="T47" s="7"/>
      <c r="U47" s="7"/>
      <c r="V47" s="7"/>
      <c r="W47" s="7"/>
      <c r="X47" s="7"/>
      <c r="Y47" s="7"/>
      <c r="Z47" s="7"/>
      <c r="AA47" s="7"/>
      <c r="AB47" s="7"/>
      <c r="AC47" s="7"/>
      <c r="AD47" s="7"/>
      <c r="AE47" s="7"/>
      <c r="AF47" s="174"/>
    </row>
    <row r="48" spans="1:32" x14ac:dyDescent="0.2">
      <c r="A48" s="187"/>
      <c r="B48" s="145"/>
      <c r="C48" s="145"/>
      <c r="D48" s="1813" t="s">
        <v>101</v>
      </c>
      <c r="E48" s="1814"/>
      <c r="F48" s="1814"/>
      <c r="G48" s="1814"/>
      <c r="H48" s="1814"/>
      <c r="I48" s="1815"/>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row>
    <row r="49" spans="1:32" ht="75" x14ac:dyDescent="0.2">
      <c r="A49" s="187"/>
      <c r="B49" s="145"/>
      <c r="C49" s="145"/>
      <c r="D49" s="188"/>
      <c r="E49" s="790" t="s">
        <v>346</v>
      </c>
      <c r="F49" s="98" t="str">
        <f>F20</f>
        <v>Balance (market value, excluding accrued interest) and maturing inflows (contractual amounts) in each period.</v>
      </c>
      <c r="G49" s="100" t="str">
        <f>G20</f>
        <v>Balance after haircut is recognized as inflow in week 1 after the appropriate haircut, haircut amount of maturing inflows are recognized in contractual maturity time buckets.
Haircuts are prescribed in the securities haircut table.</v>
      </c>
      <c r="H49" s="111" t="str">
        <f>$H$20</f>
        <v>11-17, 19-21, 23</v>
      </c>
      <c r="I49" s="190" t="s">
        <v>43</v>
      </c>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row>
    <row r="50" spans="1:32" ht="75" x14ac:dyDescent="0.2">
      <c r="A50" s="187"/>
      <c r="B50" s="145"/>
      <c r="C50" s="145"/>
      <c r="D50" s="188"/>
      <c r="E50" s="790" t="s">
        <v>99</v>
      </c>
      <c r="F50" s="98" t="str">
        <f>F20</f>
        <v>Balance (market value, excluding accrued interest) and maturing inflows (contractual amounts) in each period.</v>
      </c>
      <c r="G50" s="100" t="str">
        <f>G20</f>
        <v>Balance after haircut is recognized as inflow in week 1 after the appropriate haircut, haircut amount of maturing inflows are recognized in contractual maturity time buckets.
Haircuts are prescribed in the securities haircut table.</v>
      </c>
      <c r="H50" s="111" t="str">
        <f>$H$20</f>
        <v>11-17, 19-21, 23</v>
      </c>
      <c r="I50" s="190" t="s">
        <v>43</v>
      </c>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row>
    <row r="51" spans="1:32" x14ac:dyDescent="0.2">
      <c r="A51" s="187"/>
      <c r="B51" s="145"/>
      <c r="C51" s="145"/>
      <c r="D51" s="1813" t="s">
        <v>100</v>
      </c>
      <c r="E51" s="1814"/>
      <c r="F51" s="1814"/>
      <c r="G51" s="1814"/>
      <c r="H51" s="1814"/>
      <c r="I51" s="1815"/>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row>
    <row r="52" spans="1:32" ht="75" x14ac:dyDescent="0.2">
      <c r="A52" s="187"/>
      <c r="B52" s="145"/>
      <c r="C52" s="145"/>
      <c r="D52" s="188"/>
      <c r="E52" s="790" t="s">
        <v>273</v>
      </c>
      <c r="F52" s="98" t="str">
        <f>F20</f>
        <v>Balance (market value, excluding accrued interest) and maturing inflows (contractual amounts) in each period.</v>
      </c>
      <c r="G52" s="100" t="str">
        <f>G20</f>
        <v>Balance after haircut is recognized as inflow in week 1 after the appropriate haircut, haircut amount of maturing inflows are recognized in contractual maturity time buckets.
Haircuts are prescribed in the securities haircut table.</v>
      </c>
      <c r="H52" s="111" t="str">
        <f>$H$20</f>
        <v>11-17, 19-21, 23</v>
      </c>
      <c r="I52" s="190" t="s">
        <v>43</v>
      </c>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row>
    <row r="53" spans="1:32" ht="75" x14ac:dyDescent="0.2">
      <c r="A53" s="187"/>
      <c r="B53" s="145"/>
      <c r="C53" s="145"/>
      <c r="D53" s="188"/>
      <c r="E53" s="790" t="s">
        <v>102</v>
      </c>
      <c r="F53" s="98" t="str">
        <f>F20</f>
        <v>Balance (market value, excluding accrued interest) and maturing inflows (contractual amounts) in each period.</v>
      </c>
      <c r="G53" s="100" t="str">
        <f>G20</f>
        <v>Balance after haircut is recognized as inflow in week 1 after the appropriate haircut, haircut amount of maturing inflows are recognized in contractual maturity time buckets.
Haircuts are prescribed in the securities haircut table.</v>
      </c>
      <c r="H53" s="111" t="str">
        <f>$H$20</f>
        <v>11-17, 19-21, 23</v>
      </c>
      <c r="I53" s="190" t="s">
        <v>43</v>
      </c>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row>
    <row r="54" spans="1:32" ht="75" x14ac:dyDescent="0.2">
      <c r="A54" s="187"/>
      <c r="B54" s="145"/>
      <c r="C54" s="145"/>
      <c r="D54" s="188"/>
      <c r="E54" s="790" t="s">
        <v>103</v>
      </c>
      <c r="F54" s="98" t="str">
        <f>F20</f>
        <v>Balance (market value, excluding accrued interest) and maturing inflows (contractual amounts) in each period.</v>
      </c>
      <c r="G54" s="100" t="str">
        <f>G20</f>
        <v>Balance after haircut is recognized as inflow in week 1 after the appropriate haircut, haircut amount of maturing inflows are recognized in contractual maturity time buckets.
Haircuts are prescribed in the securities haircut table.</v>
      </c>
      <c r="H54" s="111" t="str">
        <f>$H$20</f>
        <v>11-17, 19-21, 23</v>
      </c>
      <c r="I54" s="190" t="s">
        <v>43</v>
      </c>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row>
    <row r="55" spans="1:32" x14ac:dyDescent="0.2">
      <c r="A55" s="187"/>
      <c r="B55" s="145"/>
      <c r="C55" s="145"/>
      <c r="D55" s="1813" t="s">
        <v>105</v>
      </c>
      <c r="E55" s="1814"/>
      <c r="F55" s="1814"/>
      <c r="G55" s="1814"/>
      <c r="H55" s="1814"/>
      <c r="I55" s="1815"/>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row>
    <row r="56" spans="1:32" ht="75" x14ac:dyDescent="0.2">
      <c r="A56" s="187"/>
      <c r="B56" s="145"/>
      <c r="C56" s="145"/>
      <c r="D56" s="188"/>
      <c r="E56" s="790" t="s">
        <v>104</v>
      </c>
      <c r="F56" s="98" t="str">
        <f>F20</f>
        <v>Balance (market value, excluding accrued interest) and maturing inflows (contractual amounts) in each period.</v>
      </c>
      <c r="G56" s="100" t="str">
        <f>G20</f>
        <v>Balance after haircut is recognized as inflow in week 1 after the appropriate haircut, haircut amount of maturing inflows are recognized in contractual maturity time buckets.
Haircuts are prescribed in the securities haircut table.</v>
      </c>
      <c r="H56" s="111" t="str">
        <f>$H$20</f>
        <v>11-17, 19-21, 23</v>
      </c>
      <c r="I56" s="190" t="s">
        <v>43</v>
      </c>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row>
    <row r="57" spans="1:32" ht="75" x14ac:dyDescent="0.2">
      <c r="A57" s="187"/>
      <c r="B57" s="145"/>
      <c r="C57" s="145"/>
      <c r="D57" s="188"/>
      <c r="E57" s="790" t="s">
        <v>106</v>
      </c>
      <c r="F57" s="98" t="str">
        <f>F20</f>
        <v>Balance (market value, excluding accrued interest) and maturing inflows (contractual amounts) in each period.</v>
      </c>
      <c r="G57" s="100" t="str">
        <f>G20</f>
        <v>Balance after haircut is recognized as inflow in week 1 after the appropriate haircut, haircut amount of maturing inflows are recognized in contractual maturity time buckets.
Haircuts are prescribed in the securities haircut table.</v>
      </c>
      <c r="H57" s="111" t="str">
        <f>$H$20</f>
        <v>11-17, 19-21, 23</v>
      </c>
      <c r="I57" s="190" t="s">
        <v>43</v>
      </c>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row>
    <row r="58" spans="1:32" x14ac:dyDescent="0.2">
      <c r="A58" s="187"/>
      <c r="B58" s="145"/>
      <c r="C58" s="145"/>
      <c r="D58" s="1813" t="s">
        <v>107</v>
      </c>
      <c r="E58" s="1814"/>
      <c r="F58" s="1814"/>
      <c r="G58" s="1814"/>
      <c r="H58" s="1814"/>
      <c r="I58" s="1815"/>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row>
    <row r="59" spans="1:32" ht="75" x14ac:dyDescent="0.2">
      <c r="A59" s="187"/>
      <c r="B59" s="145"/>
      <c r="C59" s="145"/>
      <c r="D59" s="188"/>
      <c r="E59" s="790" t="s">
        <v>274</v>
      </c>
      <c r="F59" s="98" t="str">
        <f>F20</f>
        <v>Balance (market value, excluding accrued interest) and maturing inflows (contractual amounts) in each period.</v>
      </c>
      <c r="G59" s="100" t="str">
        <f>G20</f>
        <v>Balance after haircut is recognized as inflow in week 1 after the appropriate haircut, haircut amount of maturing inflows are recognized in contractual maturity time buckets.
Haircuts are prescribed in the securities haircut table.</v>
      </c>
      <c r="H59" s="111" t="str">
        <f>$H$20</f>
        <v>11-17, 19-21, 23</v>
      </c>
      <c r="I59" s="190" t="s">
        <v>43</v>
      </c>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row>
    <row r="60" spans="1:32" ht="75" x14ac:dyDescent="0.2">
      <c r="A60" s="187"/>
      <c r="B60" s="145"/>
      <c r="C60" s="145"/>
      <c r="D60" s="188"/>
      <c r="E60" s="790" t="s">
        <v>108</v>
      </c>
      <c r="F60" s="98" t="str">
        <f>F20</f>
        <v>Balance (market value, excluding accrued interest) and maturing inflows (contractual amounts) in each period.</v>
      </c>
      <c r="G60" s="100" t="str">
        <f>G20</f>
        <v>Balance after haircut is recognized as inflow in week 1 after the appropriate haircut, haircut amount of maturing inflows are recognized in contractual maturity time buckets.
Haircuts are prescribed in the securities haircut table.</v>
      </c>
      <c r="H60" s="111" t="str">
        <f>$H$20</f>
        <v>11-17, 19-21, 23</v>
      </c>
      <c r="I60" s="190" t="s">
        <v>43</v>
      </c>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row>
    <row r="61" spans="1:32" ht="75" x14ac:dyDescent="0.2">
      <c r="A61" s="187"/>
      <c r="B61" s="145"/>
      <c r="C61" s="145"/>
      <c r="D61" s="188"/>
      <c r="E61" s="790" t="s">
        <v>109</v>
      </c>
      <c r="F61" s="98" t="str">
        <f>F20</f>
        <v>Balance (market value, excluding accrued interest) and maturing inflows (contractual amounts) in each period.</v>
      </c>
      <c r="G61" s="100" t="str">
        <f>G20</f>
        <v>Balance after haircut is recognized as inflow in week 1 after the appropriate haircut, haircut amount of maturing inflows are recognized in contractual maturity time buckets.
Haircuts are prescribed in the securities haircut table.</v>
      </c>
      <c r="H61" s="111" t="str">
        <f>$H$20</f>
        <v>11-17, 19-21, 23</v>
      </c>
      <c r="I61" s="190" t="s">
        <v>43</v>
      </c>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row>
    <row r="62" spans="1:32" x14ac:dyDescent="0.2">
      <c r="A62" s="187"/>
      <c r="B62" s="145"/>
      <c r="C62" s="145"/>
      <c r="D62" s="156" t="s">
        <v>339</v>
      </c>
      <c r="E62" s="93"/>
      <c r="F62" s="160"/>
      <c r="G62" s="99"/>
      <c r="H62" s="94"/>
      <c r="I62" s="9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row>
    <row r="63" spans="1:32" ht="75" x14ac:dyDescent="0.2">
      <c r="A63" s="187"/>
      <c r="B63" s="145"/>
      <c r="C63" s="145"/>
      <c r="D63" s="188"/>
      <c r="E63" s="790" t="s">
        <v>340</v>
      </c>
      <c r="F63" s="98" t="str">
        <f>F20</f>
        <v>Balance (market value, excluding accrued interest) and maturing inflows (contractual amounts) in each period.</v>
      </c>
      <c r="G63" s="100" t="str">
        <f>G20</f>
        <v>Balance after haircut is recognized as inflow in week 1 after the appropriate haircut, haircut amount of maturing inflows are recognized in contractual maturity time buckets.
Haircuts are prescribed in the securities haircut table.</v>
      </c>
      <c r="H63" s="111" t="str">
        <f>$H$20</f>
        <v>11-17, 19-21, 23</v>
      </c>
      <c r="I63" s="190" t="s">
        <v>43</v>
      </c>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row>
    <row r="64" spans="1:32" ht="75" x14ac:dyDescent="0.2">
      <c r="A64" s="187"/>
      <c r="B64" s="145"/>
      <c r="C64" s="145"/>
      <c r="D64" s="188"/>
      <c r="E64" s="790" t="s">
        <v>341</v>
      </c>
      <c r="F64" s="98" t="str">
        <f>F20</f>
        <v>Balance (market value, excluding accrued interest) and maturing inflows (contractual amounts) in each period.</v>
      </c>
      <c r="G64" s="100" t="str">
        <f>G20</f>
        <v>Balance after haircut is recognized as inflow in week 1 after the appropriate haircut, haircut amount of maturing inflows are recognized in contractual maturity time buckets.
Haircuts are prescribed in the securities haircut table.</v>
      </c>
      <c r="H64" s="111" t="str">
        <f>$H$20</f>
        <v>11-17, 19-21, 23</v>
      </c>
      <c r="I64" s="190" t="s">
        <v>43</v>
      </c>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row>
    <row r="65" spans="1:32" x14ac:dyDescent="0.2">
      <c r="A65" s="187"/>
      <c r="B65" s="145"/>
      <c r="C65" s="145"/>
      <c r="D65" s="1813" t="s">
        <v>342</v>
      </c>
      <c r="E65" s="1814"/>
      <c r="F65" s="1814"/>
      <c r="G65" s="1814"/>
      <c r="H65" s="1814"/>
      <c r="I65" s="1815"/>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row>
    <row r="66" spans="1:32" ht="75" x14ac:dyDescent="0.2">
      <c r="A66" s="187"/>
      <c r="B66" s="145"/>
      <c r="C66" s="145"/>
      <c r="D66" s="188"/>
      <c r="E66" s="790" t="s">
        <v>329</v>
      </c>
      <c r="F66" s="98" t="str">
        <f>F20</f>
        <v>Balance (market value, excluding accrued interest) and maturing inflows (contractual amounts) in each period.</v>
      </c>
      <c r="G66" s="100" t="str">
        <f>G20</f>
        <v>Balance after haircut is recognized as inflow in week 1 after the appropriate haircut, haircut amount of maturing inflows are recognized in contractual maturity time buckets.
Haircuts are prescribed in the securities haircut table.</v>
      </c>
      <c r="H66" s="111" t="str">
        <f>$H$20</f>
        <v>11-17, 19-21, 23</v>
      </c>
      <c r="I66" s="190" t="s">
        <v>43</v>
      </c>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row>
    <row r="67" spans="1:32" ht="75" x14ac:dyDescent="0.2">
      <c r="A67" s="187"/>
      <c r="B67" s="145"/>
      <c r="C67" s="145"/>
      <c r="D67" s="188"/>
      <c r="E67" s="790" t="s">
        <v>330</v>
      </c>
      <c r="F67" s="98" t="str">
        <f>F20</f>
        <v>Balance (market value, excluding accrued interest) and maturing inflows (contractual amounts) in each period.</v>
      </c>
      <c r="G67" s="100" t="str">
        <f>G20</f>
        <v>Balance after haircut is recognized as inflow in week 1 after the appropriate haircut, haircut amount of maturing inflows are recognized in contractual maturity time buckets.
Haircuts are prescribed in the securities haircut table.</v>
      </c>
      <c r="H67" s="111" t="str">
        <f>$H$20</f>
        <v>11-17, 19-21, 23</v>
      </c>
      <c r="I67" s="190" t="s">
        <v>43</v>
      </c>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row>
    <row r="68" spans="1:32" ht="75" x14ac:dyDescent="0.2">
      <c r="A68" s="187"/>
      <c r="B68" s="145"/>
      <c r="C68" s="145"/>
      <c r="D68" s="188"/>
      <c r="E68" s="790" t="s">
        <v>343</v>
      </c>
      <c r="F68" s="98" t="str">
        <f>F20</f>
        <v>Balance (market value, excluding accrued interest) and maturing inflows (contractual amounts) in each period.</v>
      </c>
      <c r="G68" s="100" t="str">
        <f>G20</f>
        <v>Balance after haircut is recognized as inflow in week 1 after the appropriate haircut, haircut amount of maturing inflows are recognized in contractual maturity time buckets.
Haircuts are prescribed in the securities haircut table.</v>
      </c>
      <c r="H68" s="111" t="str">
        <f>$H$20</f>
        <v>11-17, 19-21, 23</v>
      </c>
      <c r="I68" s="190" t="s">
        <v>43</v>
      </c>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row>
    <row r="69" spans="1:32" x14ac:dyDescent="0.2">
      <c r="A69" s="187"/>
      <c r="B69" s="145"/>
      <c r="C69" s="1807" t="s">
        <v>307</v>
      </c>
      <c r="D69" s="1545"/>
      <c r="E69" s="1545"/>
      <c r="F69" s="1545"/>
      <c r="G69" s="1545"/>
      <c r="H69" s="1545"/>
      <c r="I69" s="1546"/>
      <c r="J69" s="7"/>
      <c r="K69" s="7"/>
      <c r="L69" s="7"/>
      <c r="M69" s="7"/>
      <c r="N69" s="7"/>
      <c r="O69" s="7"/>
      <c r="P69" s="7"/>
      <c r="Q69" s="7"/>
      <c r="R69" s="7"/>
      <c r="S69" s="7"/>
      <c r="T69" s="7"/>
      <c r="U69" s="7"/>
      <c r="V69" s="7"/>
      <c r="W69" s="7"/>
      <c r="X69" s="7"/>
      <c r="Y69" s="7"/>
      <c r="Z69" s="7"/>
      <c r="AA69" s="7"/>
      <c r="AB69" s="7"/>
      <c r="AC69" s="7"/>
      <c r="AD69" s="7"/>
      <c r="AE69" s="7"/>
      <c r="AF69" s="174"/>
    </row>
    <row r="70" spans="1:32" x14ac:dyDescent="0.2">
      <c r="A70" s="187"/>
      <c r="B70" s="145"/>
      <c r="C70" s="145"/>
      <c r="D70" s="1813" t="s">
        <v>121</v>
      </c>
      <c r="E70" s="1814"/>
      <c r="F70" s="1814"/>
      <c r="G70" s="1814"/>
      <c r="H70" s="1814"/>
      <c r="I70" s="1815"/>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row>
    <row r="71" spans="1:32" ht="75" x14ac:dyDescent="0.2">
      <c r="A71" s="187"/>
      <c r="B71" s="145"/>
      <c r="C71" s="145"/>
      <c r="D71" s="188"/>
      <c r="E71" s="790" t="s">
        <v>120</v>
      </c>
      <c r="F71" s="98" t="str">
        <f>F20</f>
        <v>Balance (market value, excluding accrued interest) and maturing inflows (contractual amounts) in each period.</v>
      </c>
      <c r="G71" s="100" t="str">
        <f>G20</f>
        <v>Balance after haircut is recognized as inflow in week 1 after the appropriate haircut, haircut amount of maturing inflows are recognized in contractual maturity time buckets.
Haircuts are prescribed in the securities haircut table.</v>
      </c>
      <c r="H71" s="111" t="str">
        <f>$H$20</f>
        <v>11-17, 19-21, 23</v>
      </c>
      <c r="I71" s="190" t="s">
        <v>43</v>
      </c>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row>
    <row r="72" spans="1:32" ht="75" x14ac:dyDescent="0.2">
      <c r="A72" s="187"/>
      <c r="B72" s="145"/>
      <c r="C72" s="145"/>
      <c r="D72" s="188"/>
      <c r="E72" s="790" t="s">
        <v>122</v>
      </c>
      <c r="F72" s="98" t="str">
        <f>F20</f>
        <v>Balance (market value, excluding accrued interest) and maturing inflows (contractual amounts) in each period.</v>
      </c>
      <c r="G72" s="100" t="str">
        <f>G20</f>
        <v>Balance after haircut is recognized as inflow in week 1 after the appropriate haircut, haircut amount of maturing inflows are recognized in contractual maturity time buckets.
Haircuts are prescribed in the securities haircut table.</v>
      </c>
      <c r="H72" s="111" t="str">
        <f>$H$20</f>
        <v>11-17, 19-21, 23</v>
      </c>
      <c r="I72" s="190" t="s">
        <v>43</v>
      </c>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row>
    <row r="73" spans="1:32" x14ac:dyDescent="0.2">
      <c r="A73" s="187"/>
      <c r="B73" s="145"/>
      <c r="C73" s="145"/>
      <c r="D73" s="1813" t="s">
        <v>123</v>
      </c>
      <c r="E73" s="1814"/>
      <c r="F73" s="1814"/>
      <c r="G73" s="1814"/>
      <c r="H73" s="1814"/>
      <c r="I73" s="1815"/>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row>
    <row r="74" spans="1:32" ht="75" x14ac:dyDescent="0.2">
      <c r="A74" s="187"/>
      <c r="B74" s="145"/>
      <c r="C74" s="145"/>
      <c r="D74" s="188"/>
      <c r="E74" s="790" t="s">
        <v>124</v>
      </c>
      <c r="F74" s="98" t="str">
        <f>F20</f>
        <v>Balance (market value, excluding accrued interest) and maturing inflows (contractual amounts) in each period.</v>
      </c>
      <c r="G74" s="100" t="str">
        <f>G20</f>
        <v>Balance after haircut is recognized as inflow in week 1 after the appropriate haircut, haircut amount of maturing inflows are recognized in contractual maturity time buckets.
Haircuts are prescribed in the securities haircut table.</v>
      </c>
      <c r="H74" s="111" t="str">
        <f>$H$20</f>
        <v>11-17, 19-21, 23</v>
      </c>
      <c r="I74" s="190" t="s">
        <v>43</v>
      </c>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row>
    <row r="75" spans="1:32" ht="75" x14ac:dyDescent="0.2">
      <c r="A75" s="187"/>
      <c r="B75" s="145"/>
      <c r="C75" s="145"/>
      <c r="D75" s="188"/>
      <c r="E75" s="790" t="s">
        <v>125</v>
      </c>
      <c r="F75" s="98" t="str">
        <f>F20</f>
        <v>Balance (market value, excluding accrued interest) and maturing inflows (contractual amounts) in each period.</v>
      </c>
      <c r="G75" s="100" t="str">
        <f>G20</f>
        <v>Balance after haircut is recognized as inflow in week 1 after the appropriate haircut, haircut amount of maturing inflows are recognized in contractual maturity time buckets.
Haircuts are prescribed in the securities haircut table.</v>
      </c>
      <c r="H75" s="111" t="str">
        <f>$H$20</f>
        <v>11-17, 19-21, 23</v>
      </c>
      <c r="I75" s="190" t="s">
        <v>43</v>
      </c>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row>
    <row r="76" spans="1:32" x14ac:dyDescent="0.2">
      <c r="A76" s="187"/>
      <c r="B76" s="145"/>
      <c r="C76" s="145"/>
      <c r="D76" s="1813" t="s">
        <v>126</v>
      </c>
      <c r="E76" s="1814"/>
      <c r="F76" s="1814"/>
      <c r="G76" s="1814"/>
      <c r="H76" s="1814"/>
      <c r="I76" s="1815"/>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row>
    <row r="77" spans="1:32" ht="75" x14ac:dyDescent="0.2">
      <c r="A77" s="187"/>
      <c r="B77" s="145"/>
      <c r="C77" s="145"/>
      <c r="D77" s="188"/>
      <c r="E77" s="790" t="s">
        <v>128</v>
      </c>
      <c r="F77" s="98" t="str">
        <f>F20</f>
        <v>Balance (market value, excluding accrued interest) and maturing inflows (contractual amounts) in each period.</v>
      </c>
      <c r="G77" s="100" t="str">
        <f>G20</f>
        <v>Balance after haircut is recognized as inflow in week 1 after the appropriate haircut, haircut amount of maturing inflows are recognized in contractual maturity time buckets.
Haircuts are prescribed in the securities haircut table.</v>
      </c>
      <c r="H77" s="111" t="str">
        <f>$H$20</f>
        <v>11-17, 19-21, 23</v>
      </c>
      <c r="I77" s="190" t="s">
        <v>43</v>
      </c>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row>
    <row r="78" spans="1:32" ht="75" x14ac:dyDescent="0.2">
      <c r="A78" s="187"/>
      <c r="B78" s="145"/>
      <c r="C78" s="145"/>
      <c r="D78" s="188"/>
      <c r="E78" s="790" t="s">
        <v>129</v>
      </c>
      <c r="F78" s="98" t="str">
        <f>F20</f>
        <v>Balance (market value, excluding accrued interest) and maturing inflows (contractual amounts) in each period.</v>
      </c>
      <c r="G78" s="100" t="str">
        <f>G20</f>
        <v>Balance after haircut is recognized as inflow in week 1 after the appropriate haircut, haircut amount of maturing inflows are recognized in contractual maturity time buckets.
Haircuts are prescribed in the securities haircut table.</v>
      </c>
      <c r="H78" s="111" t="str">
        <f>$H$20</f>
        <v>11-17, 19-21, 23</v>
      </c>
      <c r="I78" s="190" t="s">
        <v>43</v>
      </c>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row>
    <row r="79" spans="1:32" x14ac:dyDescent="0.2">
      <c r="A79" s="187"/>
      <c r="B79" s="145"/>
      <c r="C79" s="145"/>
      <c r="D79" s="1813" t="s">
        <v>127</v>
      </c>
      <c r="E79" s="1814"/>
      <c r="F79" s="1814"/>
      <c r="G79" s="1814"/>
      <c r="H79" s="1814"/>
      <c r="I79" s="1815"/>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row>
    <row r="80" spans="1:32" ht="75" x14ac:dyDescent="0.2">
      <c r="A80" s="187"/>
      <c r="B80" s="145"/>
      <c r="C80" s="145"/>
      <c r="D80" s="188"/>
      <c r="E80" s="790" t="s">
        <v>130</v>
      </c>
      <c r="F80" s="98" t="str">
        <f>F20</f>
        <v>Balance (market value, excluding accrued interest) and maturing inflows (contractual amounts) in each period.</v>
      </c>
      <c r="G80" s="100" t="str">
        <f>G20</f>
        <v>Balance after haircut is recognized as inflow in week 1 after the appropriate haircut, haircut amount of maturing inflows are recognized in contractual maturity time buckets.
Haircuts are prescribed in the securities haircut table.</v>
      </c>
      <c r="H80" s="111" t="str">
        <f>$H$20</f>
        <v>11-17, 19-21, 23</v>
      </c>
      <c r="I80" s="190" t="s">
        <v>43</v>
      </c>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row>
    <row r="81" spans="1:33" ht="75" x14ac:dyDescent="0.2">
      <c r="A81" s="187"/>
      <c r="B81" s="145"/>
      <c r="C81" s="145"/>
      <c r="D81" s="188"/>
      <c r="E81" s="790" t="s">
        <v>131</v>
      </c>
      <c r="F81" s="98" t="str">
        <f>F20</f>
        <v>Balance (market value, excluding accrued interest) and maturing inflows (contractual amounts) in each period.</v>
      </c>
      <c r="G81" s="100" t="str">
        <f>G20</f>
        <v>Balance after haircut is recognized as inflow in week 1 after the appropriate haircut, haircut amount of maturing inflows are recognized in contractual maturity time buckets.
Haircuts are prescribed in the securities haircut table.</v>
      </c>
      <c r="H81" s="111" t="str">
        <f>$H$20</f>
        <v>11-17, 19-21, 23</v>
      </c>
      <c r="I81" s="190" t="s">
        <v>43</v>
      </c>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row>
    <row r="82" spans="1:33" x14ac:dyDescent="0.2">
      <c r="A82" s="187"/>
      <c r="B82" s="145"/>
      <c r="C82" s="145"/>
      <c r="D82" s="1813" t="s">
        <v>331</v>
      </c>
      <c r="E82" s="1814"/>
      <c r="F82" s="1814"/>
      <c r="G82" s="1814"/>
      <c r="H82" s="1814"/>
      <c r="I82" s="1815"/>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row>
    <row r="83" spans="1:33" ht="75" x14ac:dyDescent="0.2">
      <c r="A83" s="187"/>
      <c r="B83" s="145"/>
      <c r="C83" s="145"/>
      <c r="D83" s="188"/>
      <c r="E83" s="155" t="s">
        <v>345</v>
      </c>
      <c r="F83" s="98" t="str">
        <f>F20</f>
        <v>Balance (market value, excluding accrued interest) and maturing inflows (contractual amounts) in each period.</v>
      </c>
      <c r="G83" s="100" t="str">
        <f>G20</f>
        <v>Balance after haircut is recognized as inflow in week 1 after the appropriate haircut, haircut amount of maturing inflows are recognized in contractual maturity time buckets.
Haircuts are prescribed in the securities haircut table.</v>
      </c>
      <c r="H83" s="111" t="str">
        <f>$H$20</f>
        <v>11-17, 19-21, 23</v>
      </c>
      <c r="I83" s="190" t="s">
        <v>43</v>
      </c>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row>
    <row r="84" spans="1:33" ht="75" x14ac:dyDescent="0.2">
      <c r="A84" s="187"/>
      <c r="B84" s="145"/>
      <c r="C84" s="145"/>
      <c r="D84" s="188"/>
      <c r="E84" s="154" t="s">
        <v>332</v>
      </c>
      <c r="F84" s="164" t="str">
        <f>F20</f>
        <v>Balance (market value, excluding accrued interest) and maturing inflows (contractual amounts) in each period.</v>
      </c>
      <c r="G84" s="100" t="str">
        <f>G20</f>
        <v>Balance after haircut is recognized as inflow in week 1 after the appropriate haircut, haircut amount of maturing inflows are recognized in contractual maturity time buckets.
Haircuts are prescribed in the securities haircut table.</v>
      </c>
      <c r="H84" s="111" t="str">
        <f>$H$20</f>
        <v>11-17, 19-21, 23</v>
      </c>
      <c r="I84" s="190" t="s">
        <v>43</v>
      </c>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row>
    <row r="85" spans="1:33" x14ac:dyDescent="0.2">
      <c r="A85" s="187"/>
      <c r="B85" s="145"/>
      <c r="C85" s="145"/>
      <c r="D85" s="1813" t="s">
        <v>333</v>
      </c>
      <c r="E85" s="1814"/>
      <c r="F85" s="1814"/>
      <c r="G85" s="1814"/>
      <c r="H85" s="1814"/>
      <c r="I85" s="1815"/>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row>
    <row r="86" spans="1:33" ht="75" x14ac:dyDescent="0.2">
      <c r="A86" s="187"/>
      <c r="B86" s="145"/>
      <c r="C86" s="145"/>
      <c r="D86" s="188"/>
      <c r="E86" s="155" t="s">
        <v>334</v>
      </c>
      <c r="F86" s="165" t="str">
        <f>F20</f>
        <v>Balance (market value, excluding accrued interest) and maturing inflows (contractual amounts) in each period.</v>
      </c>
      <c r="G86" s="100" t="str">
        <f>G20</f>
        <v>Balance after haircut is recognized as inflow in week 1 after the appropriate haircut, haircut amount of maturing inflows are recognized in contractual maturity time buckets.
Haircuts are prescribed in the securities haircut table.</v>
      </c>
      <c r="H86" s="111" t="str">
        <f>$H$20</f>
        <v>11-17, 19-21, 23</v>
      </c>
      <c r="I86" s="190" t="s">
        <v>43</v>
      </c>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row>
    <row r="87" spans="1:33" ht="75" x14ac:dyDescent="0.2">
      <c r="A87" s="187"/>
      <c r="B87" s="145"/>
      <c r="C87" s="145"/>
      <c r="D87" s="188"/>
      <c r="E87" s="790" t="s">
        <v>335</v>
      </c>
      <c r="F87" s="98" t="str">
        <f>F20</f>
        <v>Balance (market value, excluding accrued interest) and maturing inflows (contractual amounts) in each period.</v>
      </c>
      <c r="G87" s="100" t="str">
        <f>G20</f>
        <v>Balance after haircut is recognized as inflow in week 1 after the appropriate haircut, haircut amount of maturing inflows are recognized in contractual maturity time buckets.
Haircuts are prescribed in the securities haircut table.</v>
      </c>
      <c r="H87" s="111" t="str">
        <f>$H$20</f>
        <v>11-17, 19-21, 23</v>
      </c>
      <c r="I87" s="190" t="s">
        <v>43</v>
      </c>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row>
    <row r="88" spans="1:33" x14ac:dyDescent="0.2">
      <c r="A88" s="187"/>
      <c r="B88" s="145"/>
      <c r="C88" s="1887" t="s">
        <v>132</v>
      </c>
      <c r="D88" s="1545"/>
      <c r="E88" s="1545"/>
      <c r="F88" s="1545"/>
      <c r="G88" s="1545"/>
      <c r="H88" s="1545"/>
      <c r="I88" s="1546"/>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70"/>
      <c r="AG88" s="169"/>
    </row>
    <row r="89" spans="1:33" ht="30" customHeight="1" x14ac:dyDescent="0.2">
      <c r="A89" s="187"/>
      <c r="B89" s="145"/>
      <c r="C89" s="145"/>
      <c r="D89" s="188"/>
      <c r="E89" s="790" t="s">
        <v>133</v>
      </c>
      <c r="F89" s="100" t="s">
        <v>480</v>
      </c>
      <c r="G89" s="100" t="s">
        <v>573</v>
      </c>
      <c r="H89" s="88">
        <v>25</v>
      </c>
      <c r="I89" s="190" t="s">
        <v>43</v>
      </c>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69"/>
    </row>
    <row r="90" spans="1:33" ht="30" customHeight="1" x14ac:dyDescent="0.2">
      <c r="A90" s="187"/>
      <c r="B90" s="145"/>
      <c r="C90" s="145"/>
      <c r="D90" s="188"/>
      <c r="E90" s="790" t="s">
        <v>134</v>
      </c>
      <c r="F90" s="100" t="str">
        <f>F89</f>
        <v>Balance (market value) only.</v>
      </c>
      <c r="G90" s="100" t="s">
        <v>466</v>
      </c>
      <c r="H90" s="88">
        <v>26</v>
      </c>
      <c r="I90" s="190" t="s">
        <v>43</v>
      </c>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69"/>
    </row>
    <row r="91" spans="1:33" x14ac:dyDescent="0.2">
      <c r="A91" s="187"/>
      <c r="B91" s="145"/>
      <c r="C91" s="145"/>
      <c r="D91" s="188"/>
      <c r="E91" s="790" t="s">
        <v>135</v>
      </c>
      <c r="F91" s="100" t="str">
        <f>F89</f>
        <v>Balance (market value) only.</v>
      </c>
      <c r="G91" s="100" t="s">
        <v>470</v>
      </c>
      <c r="H91" s="88">
        <v>33</v>
      </c>
      <c r="I91" s="190" t="s">
        <v>43</v>
      </c>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69"/>
    </row>
    <row r="92" spans="1:33" x14ac:dyDescent="0.2">
      <c r="A92" s="187"/>
      <c r="B92" s="188"/>
      <c r="C92" s="1807" t="s">
        <v>354</v>
      </c>
      <c r="D92" s="1545"/>
      <c r="E92" s="1545"/>
      <c r="F92" s="1545"/>
      <c r="G92" s="1545"/>
      <c r="H92" s="1545"/>
      <c r="I92" s="1546"/>
      <c r="J92" s="1888"/>
      <c r="K92" s="1888"/>
      <c r="L92" s="1888"/>
      <c r="M92" s="1888"/>
      <c r="N92" s="1888"/>
      <c r="O92" s="1888"/>
      <c r="P92" s="1888"/>
      <c r="Q92" s="1888"/>
      <c r="R92" s="1888"/>
      <c r="S92" s="1888"/>
      <c r="T92" s="1888"/>
      <c r="U92" s="1888"/>
      <c r="V92" s="1888"/>
      <c r="W92" s="1888"/>
      <c r="X92" s="1888"/>
      <c r="Y92" s="1888"/>
      <c r="Z92" s="1888"/>
      <c r="AA92" s="1888"/>
      <c r="AB92" s="1888"/>
      <c r="AC92" s="1888"/>
      <c r="AD92" s="1888"/>
      <c r="AE92" s="189"/>
      <c r="AF92" s="170"/>
      <c r="AG92" s="169"/>
    </row>
    <row r="93" spans="1:33" ht="30" customHeight="1" x14ac:dyDescent="0.2">
      <c r="A93" s="187"/>
      <c r="B93" s="145"/>
      <c r="C93" s="145"/>
      <c r="D93" s="188"/>
      <c r="E93" s="790" t="s">
        <v>347</v>
      </c>
      <c r="F93" s="100" t="s">
        <v>476</v>
      </c>
      <c r="G93" s="100" t="str">
        <f>G91</f>
        <v>No inflow value will be attributed.</v>
      </c>
      <c r="H93" s="88">
        <v>33</v>
      </c>
      <c r="I93" s="190" t="s">
        <v>43</v>
      </c>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row>
    <row r="94" spans="1:33" ht="30" customHeight="1" x14ac:dyDescent="0.2">
      <c r="A94" s="187"/>
      <c r="B94" s="145"/>
      <c r="C94" s="145"/>
      <c r="D94" s="188"/>
      <c r="E94" s="790" t="s">
        <v>348</v>
      </c>
      <c r="F94" s="100" t="str">
        <f>F93</f>
        <v>Balance only.</v>
      </c>
      <c r="G94" s="100" t="str">
        <f>G91</f>
        <v>No inflow value will be attributed.</v>
      </c>
      <c r="H94" s="88">
        <v>33</v>
      </c>
      <c r="I94" s="190" t="s">
        <v>43</v>
      </c>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row>
    <row r="95" spans="1:33" x14ac:dyDescent="0.2">
      <c r="A95" s="187"/>
      <c r="B95" s="1808" t="s">
        <v>136</v>
      </c>
      <c r="C95" s="1506"/>
      <c r="D95" s="1506"/>
      <c r="E95" s="1506"/>
      <c r="F95" s="1506"/>
      <c r="G95" s="1506"/>
      <c r="H95" s="1506"/>
      <c r="I95" s="1507"/>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74"/>
    </row>
    <row r="96" spans="1:33" x14ac:dyDescent="0.2">
      <c r="A96" s="187"/>
      <c r="B96" s="145"/>
      <c r="C96" s="1807" t="s">
        <v>137</v>
      </c>
      <c r="D96" s="1545"/>
      <c r="E96" s="1545"/>
      <c r="F96" s="1545"/>
      <c r="G96" s="1545"/>
      <c r="H96" s="1545"/>
      <c r="I96" s="1546"/>
      <c r="J96" s="7"/>
      <c r="K96" s="7"/>
      <c r="L96" s="7"/>
      <c r="M96" s="7"/>
      <c r="N96" s="7"/>
      <c r="O96" s="7"/>
      <c r="P96" s="7"/>
      <c r="Q96" s="7"/>
      <c r="R96" s="7"/>
      <c r="S96" s="7"/>
      <c r="T96" s="7"/>
      <c r="U96" s="7"/>
      <c r="V96" s="7"/>
      <c r="W96" s="7"/>
      <c r="X96" s="7"/>
      <c r="Y96" s="7"/>
      <c r="Z96" s="7"/>
      <c r="AA96" s="7"/>
      <c r="AB96" s="7"/>
      <c r="AC96" s="7"/>
      <c r="AD96" s="7"/>
      <c r="AE96" s="7"/>
      <c r="AF96" s="174"/>
    </row>
    <row r="97" spans="1:34" x14ac:dyDescent="0.2">
      <c r="A97" s="187"/>
      <c r="B97" s="145"/>
      <c r="C97" s="145"/>
      <c r="D97" s="1813" t="s">
        <v>396</v>
      </c>
      <c r="E97" s="1814"/>
      <c r="F97" s="1814"/>
      <c r="G97" s="1814"/>
      <c r="H97" s="1814"/>
      <c r="I97" s="1815"/>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row>
    <row r="98" spans="1:34" ht="60" x14ac:dyDescent="0.2">
      <c r="A98" s="187"/>
      <c r="B98" s="188"/>
      <c r="C98" s="188"/>
      <c r="D98" s="188"/>
      <c r="E98" s="155" t="s">
        <v>139</v>
      </c>
      <c r="F98" s="162" t="s">
        <v>478</v>
      </c>
      <c r="G98" s="97" t="s">
        <v>465</v>
      </c>
      <c r="H98" s="110">
        <v>21</v>
      </c>
      <c r="I98" s="191" t="s">
        <v>45</v>
      </c>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row>
    <row r="99" spans="1:34" ht="60" x14ac:dyDescent="0.2">
      <c r="A99" s="187"/>
      <c r="B99" s="188"/>
      <c r="C99" s="188"/>
      <c r="D99" s="188"/>
      <c r="E99" s="790" t="s">
        <v>140</v>
      </c>
      <c r="F99" s="162" t="s">
        <v>481</v>
      </c>
      <c r="G99" s="97" t="str">
        <f>G98</f>
        <v xml:space="preserve">Balance is recognized as an inflow in week 1 after the appropriate haircut (i.e. the mortgage backed securities (MBS) - Agency MBS - Agency MBS (high rated) haircut as prescribed in the securities haircut table). </v>
      </c>
      <c r="H99" s="110">
        <v>21</v>
      </c>
      <c r="I99" s="191" t="s">
        <v>45</v>
      </c>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row>
    <row r="100" spans="1:34" ht="93" customHeight="1" x14ac:dyDescent="0.2">
      <c r="A100" s="187"/>
      <c r="B100" s="188"/>
      <c r="C100" s="188"/>
      <c r="D100" s="188"/>
      <c r="E100" s="790" t="s">
        <v>141</v>
      </c>
      <c r="F100" s="101" t="s">
        <v>460</v>
      </c>
      <c r="G100" s="101" t="s">
        <v>464</v>
      </c>
      <c r="H100" s="110">
        <v>21</v>
      </c>
      <c r="I100" s="191" t="s">
        <v>45</v>
      </c>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row>
    <row r="101" spans="1:34" ht="82.5" customHeight="1" x14ac:dyDescent="0.2">
      <c r="A101" s="187"/>
      <c r="B101" s="188"/>
      <c r="C101" s="188"/>
      <c r="D101" s="188"/>
      <c r="E101" s="154" t="s">
        <v>142</v>
      </c>
      <c r="F101" s="163" t="s">
        <v>572</v>
      </c>
      <c r="G101" s="101" t="s">
        <v>463</v>
      </c>
      <c r="H101" s="110">
        <v>21</v>
      </c>
      <c r="I101" s="191" t="s">
        <v>45</v>
      </c>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row>
    <row r="102" spans="1:34" x14ac:dyDescent="0.2">
      <c r="A102" s="187"/>
      <c r="B102" s="188"/>
      <c r="C102" s="188"/>
      <c r="D102" s="1813" t="s">
        <v>143</v>
      </c>
      <c r="E102" s="1814"/>
      <c r="F102" s="1814"/>
      <c r="G102" s="1814"/>
      <c r="H102" s="1814"/>
      <c r="I102" s="1815"/>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row>
    <row r="103" spans="1:34" x14ac:dyDescent="0.2">
      <c r="A103" s="187"/>
      <c r="B103" s="188"/>
      <c r="C103" s="188"/>
      <c r="D103" s="188"/>
      <c r="E103" s="155" t="s">
        <v>144</v>
      </c>
      <c r="F103" s="162" t="str">
        <f>F98</f>
        <v>Balance and maturing inflows in each period.</v>
      </c>
      <c r="G103" s="97" t="str">
        <f>G94</f>
        <v>No inflow value will be attributed.</v>
      </c>
      <c r="H103" s="110">
        <v>21</v>
      </c>
      <c r="I103" s="191" t="s">
        <v>45</v>
      </c>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row>
    <row r="104" spans="1:34" ht="112.5" customHeight="1" x14ac:dyDescent="0.2">
      <c r="A104" s="187"/>
      <c r="B104" s="188"/>
      <c r="C104" s="188"/>
      <c r="D104" s="188"/>
      <c r="E104" s="154" t="s">
        <v>145</v>
      </c>
      <c r="F104" s="162" t="str">
        <f>F99</f>
        <v>Balance and payment inflows in each period.</v>
      </c>
      <c r="G104" s="101" t="s">
        <v>471</v>
      </c>
      <c r="H104" s="110">
        <v>21</v>
      </c>
      <c r="I104" s="191" t="s">
        <v>45</v>
      </c>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row>
    <row r="105" spans="1:34" x14ac:dyDescent="0.2">
      <c r="A105" s="187"/>
      <c r="B105" s="188"/>
      <c r="C105" s="188"/>
      <c r="D105" s="1813" t="s">
        <v>146</v>
      </c>
      <c r="E105" s="1814"/>
      <c r="F105" s="1814"/>
      <c r="G105" s="1814"/>
      <c r="H105" s="1814"/>
      <c r="I105" s="1815"/>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row>
    <row r="106" spans="1:34" x14ac:dyDescent="0.2">
      <c r="A106" s="187"/>
      <c r="B106" s="188"/>
      <c r="C106" s="188"/>
      <c r="D106" s="188"/>
      <c r="E106" s="155" t="s">
        <v>147</v>
      </c>
      <c r="F106" s="162" t="str">
        <f>F98</f>
        <v>Balance and maturing inflows in each period.</v>
      </c>
      <c r="G106" s="97" t="str">
        <f>G103</f>
        <v>No inflow value will be attributed.</v>
      </c>
      <c r="H106" s="110">
        <v>21</v>
      </c>
      <c r="I106" s="191" t="s">
        <v>45</v>
      </c>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row>
    <row r="107" spans="1:34" ht="112.5" customHeight="1" x14ac:dyDescent="0.2">
      <c r="A107" s="187"/>
      <c r="B107" s="188"/>
      <c r="C107" s="188"/>
      <c r="D107" s="188"/>
      <c r="E107" s="790" t="s">
        <v>148</v>
      </c>
      <c r="F107" s="162" t="str">
        <f>F104</f>
        <v>Balance and payment inflows in each period.</v>
      </c>
      <c r="G107" s="101" t="str">
        <f>G104</f>
        <v>1) Contractual periodic amortization payments are recongnized as inflows in each period (please note "CONTRACTUAL" in the "Comments" column).
2) Inflows from payments for the first month will be recognized as inflows in each of the mounth 2-12 time buckets (please note "MONTH 1" in the "Comments" column).</v>
      </c>
      <c r="H107" s="110">
        <v>21</v>
      </c>
      <c r="I107" s="191" t="s">
        <v>45</v>
      </c>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row>
    <row r="108" spans="1:34" x14ac:dyDescent="0.2">
      <c r="A108" s="187"/>
      <c r="B108" s="145"/>
      <c r="C108" s="1807" t="s">
        <v>149</v>
      </c>
      <c r="D108" s="1545"/>
      <c r="E108" s="1545"/>
      <c r="F108" s="1545"/>
      <c r="G108" s="1545"/>
      <c r="H108" s="1545"/>
      <c r="I108" s="1546"/>
      <c r="J108" s="7"/>
      <c r="K108" s="7"/>
      <c r="L108" s="7"/>
      <c r="M108" s="7"/>
      <c r="N108" s="7"/>
      <c r="O108" s="7"/>
      <c r="P108" s="7"/>
      <c r="Q108" s="7"/>
      <c r="R108" s="7"/>
      <c r="S108" s="7"/>
      <c r="T108" s="7"/>
      <c r="U108" s="7"/>
      <c r="V108" s="7"/>
      <c r="W108" s="7"/>
      <c r="X108" s="7"/>
      <c r="Y108" s="7"/>
      <c r="Z108" s="7"/>
      <c r="AA108" s="7"/>
      <c r="AB108" s="7"/>
      <c r="AC108" s="7"/>
      <c r="AD108" s="7"/>
      <c r="AE108" s="7"/>
      <c r="AF108" s="174"/>
      <c r="AG108" s="174"/>
      <c r="AH108" s="174"/>
    </row>
    <row r="109" spans="1:34" x14ac:dyDescent="0.2">
      <c r="A109" s="187"/>
      <c r="B109" s="145"/>
      <c r="C109" s="145"/>
      <c r="D109" s="1813" t="s">
        <v>150</v>
      </c>
      <c r="E109" s="1814"/>
      <c r="F109" s="1814"/>
      <c r="G109" s="1814"/>
      <c r="H109" s="1814"/>
      <c r="I109" s="1815"/>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row>
    <row r="110" spans="1:34" ht="75" customHeight="1" x14ac:dyDescent="0.2">
      <c r="A110" s="187"/>
      <c r="B110" s="188"/>
      <c r="C110" s="188"/>
      <c r="D110" s="188"/>
      <c r="E110" s="155" t="s">
        <v>151</v>
      </c>
      <c r="F110" s="162" t="str">
        <f>F98</f>
        <v>Balance and maturing inflows in each period.</v>
      </c>
      <c r="G110" s="97" t="str">
        <f t="shared" ref="G110:G118" si="1">G98</f>
        <v xml:space="preserve">Balance is recognized as an inflow in week 1 after the appropriate haircut (i.e. the mortgage backed securities (MBS) - Agency MBS - Agency MBS (high rated) haircut as prescribed in the securities haircut table). </v>
      </c>
      <c r="H110" s="110">
        <v>21</v>
      </c>
      <c r="I110" s="191" t="s">
        <v>45</v>
      </c>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row>
    <row r="111" spans="1:34" ht="60" x14ac:dyDescent="0.2">
      <c r="A111" s="187"/>
      <c r="B111" s="188"/>
      <c r="C111" s="188"/>
      <c r="D111" s="188"/>
      <c r="E111" s="790" t="s">
        <v>152</v>
      </c>
      <c r="F111" s="162" t="str">
        <f>F99</f>
        <v>Balance and payment inflows in each period.</v>
      </c>
      <c r="G111" s="97" t="str">
        <f t="shared" si="1"/>
        <v xml:space="preserve">Balance is recognized as an inflow in week 1 after the appropriate haircut (i.e. the mortgage backed securities (MBS) - Agency MBS - Agency MBS (high rated) haircut as prescribed in the securities haircut table). </v>
      </c>
      <c r="H111" s="110">
        <v>21</v>
      </c>
      <c r="I111" s="191" t="s">
        <v>45</v>
      </c>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row>
    <row r="112" spans="1:34" ht="94.5" customHeight="1" x14ac:dyDescent="0.2">
      <c r="A112" s="187"/>
      <c r="B112" s="188"/>
      <c r="C112" s="188"/>
      <c r="D112" s="188"/>
      <c r="E112" s="790" t="s">
        <v>153</v>
      </c>
      <c r="F112" s="162" t="str">
        <f>F100</f>
        <v>For mortgages securitised and used to back Canada Housing Trust (CHT) swaps, report the balance of both balances at maturity and periodic amortization payments in this line ; report periodic amortization payments in the same time bucket as the related inflows of maturing balance at maturity. For mortgages securitised and sold to third parties, report balance and maturing inflows of balances at maturity in this line.</v>
      </c>
      <c r="G112" s="97" t="str">
        <f t="shared" si="1"/>
        <v>For mortgages securitised and used to back Canada Housing Trust (CHT) swaps and sold to third parties, inflows are recognized in payment time buckets.</v>
      </c>
      <c r="H112" s="110">
        <v>21</v>
      </c>
      <c r="I112" s="191" t="s">
        <v>45</v>
      </c>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row>
    <row r="113" spans="1:32" ht="90" customHeight="1" x14ac:dyDescent="0.2">
      <c r="A113" s="187"/>
      <c r="B113" s="188"/>
      <c r="C113" s="188"/>
      <c r="D113" s="188"/>
      <c r="E113" s="154" t="s">
        <v>154</v>
      </c>
      <c r="F113" s="161" t="str">
        <f t="shared" ref="F113:F119" si="2">F101</f>
        <v xml:space="preserve">For mortgages securitised and used to back Canada Housing Trust (CHT) swaps, do not report payments in this line. For mortgages securitised and sold to third parties, report balance and maturing inflows of periodic amortization payments in this line. </v>
      </c>
      <c r="G113" s="97" t="str">
        <f t="shared" si="1"/>
        <v>For mortgages securitised and used to back Canada Housing Trust (CHT) swaps, no inflow value will be attributed. For mortgages securitised and sold to third parties, inflows are recongnized in payment time buckets.</v>
      </c>
      <c r="H113" s="110">
        <v>21</v>
      </c>
      <c r="I113" s="191" t="s">
        <v>45</v>
      </c>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row>
    <row r="114" spans="1:32" x14ac:dyDescent="0.2">
      <c r="A114" s="187"/>
      <c r="B114" s="188"/>
      <c r="C114" s="188"/>
      <c r="D114" s="1813" t="s">
        <v>155</v>
      </c>
      <c r="E114" s="1814"/>
      <c r="F114" s="1814"/>
      <c r="G114" s="1814"/>
      <c r="H114" s="1814"/>
      <c r="I114" s="1815"/>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row>
    <row r="115" spans="1:32" x14ac:dyDescent="0.2">
      <c r="A115" s="187"/>
      <c r="B115" s="188"/>
      <c r="C115" s="188"/>
      <c r="D115" s="188"/>
      <c r="E115" s="155" t="s">
        <v>156</v>
      </c>
      <c r="F115" s="158" t="str">
        <f t="shared" si="2"/>
        <v>Balance and maturing inflows in each period.</v>
      </c>
      <c r="G115" s="100" t="str">
        <f>G103</f>
        <v>No inflow value will be attributed.</v>
      </c>
      <c r="H115" s="110">
        <v>21</v>
      </c>
      <c r="I115" s="191" t="s">
        <v>45</v>
      </c>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row>
    <row r="116" spans="1:32" ht="105" customHeight="1" x14ac:dyDescent="0.2">
      <c r="A116" s="187"/>
      <c r="B116" s="188"/>
      <c r="C116" s="188"/>
      <c r="D116" s="188"/>
      <c r="E116" s="154" t="s">
        <v>157</v>
      </c>
      <c r="F116" s="100" t="str">
        <f t="shared" si="2"/>
        <v>Balance and payment inflows in each period.</v>
      </c>
      <c r="G116" s="100" t="str">
        <f t="shared" si="1"/>
        <v>1) Contractual periodic amortization payments are recongnized as inflows in each period (please note "CONTRACTUAL" in the "Comments" column).
2) Inflows from payments for the first month will be recognized as inflows in each of the mounth 2-12 time buckets (please note "MONTH 1" in the "Comments" column).</v>
      </c>
      <c r="H116" s="110">
        <v>21</v>
      </c>
      <c r="I116" s="191" t="s">
        <v>45</v>
      </c>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row>
    <row r="117" spans="1:32" x14ac:dyDescent="0.2">
      <c r="A117" s="187"/>
      <c r="B117" s="188"/>
      <c r="C117" s="188"/>
      <c r="D117" s="1813" t="s">
        <v>158</v>
      </c>
      <c r="E117" s="1814"/>
      <c r="F117" s="1814"/>
      <c r="G117" s="1814"/>
      <c r="H117" s="1814"/>
      <c r="I117" s="1815"/>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row>
    <row r="118" spans="1:32" x14ac:dyDescent="0.2">
      <c r="A118" s="187"/>
      <c r="B118" s="188"/>
      <c r="C118" s="188"/>
      <c r="D118" s="188"/>
      <c r="E118" s="155" t="s">
        <v>159</v>
      </c>
      <c r="F118" s="100" t="str">
        <f t="shared" si="2"/>
        <v>Balance and maturing inflows in each period.</v>
      </c>
      <c r="G118" s="100" t="str">
        <f t="shared" si="1"/>
        <v>No inflow value will be attributed.</v>
      </c>
      <c r="H118" s="171">
        <v>21</v>
      </c>
      <c r="I118" s="191" t="s">
        <v>45</v>
      </c>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row>
    <row r="119" spans="1:32" ht="105" customHeight="1" x14ac:dyDescent="0.2">
      <c r="A119" s="187"/>
      <c r="B119" s="188"/>
      <c r="C119" s="188"/>
      <c r="D119" s="188"/>
      <c r="E119" s="790" t="s">
        <v>160</v>
      </c>
      <c r="F119" s="100" t="str">
        <f t="shared" si="2"/>
        <v>Balance and payment inflows in each period.</v>
      </c>
      <c r="G119" s="101" t="str">
        <f>G107</f>
        <v>1) Contractual periodic amortization payments are recongnized as inflows in each period (please note "CONTRACTUAL" in the "Comments" column).
2) Inflows from payments for the first month will be recognized as inflows in each of the mounth 2-12 time buckets (please note "MONTH 1" in the "Comments" column).</v>
      </c>
      <c r="H119" s="171">
        <v>21</v>
      </c>
      <c r="I119" s="191" t="s">
        <v>45</v>
      </c>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row>
    <row r="120" spans="1:32" x14ac:dyDescent="0.2">
      <c r="A120" s="187"/>
      <c r="B120" s="188"/>
      <c r="C120" s="177" t="s">
        <v>161</v>
      </c>
      <c r="D120" s="178"/>
      <c r="E120" s="178"/>
      <c r="F120" s="178"/>
      <c r="G120" s="178"/>
      <c r="H120" s="178"/>
      <c r="I120" s="182"/>
      <c r="J120" s="7"/>
      <c r="K120" s="7"/>
      <c r="L120" s="7"/>
      <c r="M120" s="7"/>
      <c r="N120" s="7"/>
      <c r="O120" s="7"/>
      <c r="P120" s="7"/>
      <c r="Q120" s="7"/>
      <c r="R120" s="7"/>
      <c r="S120" s="7"/>
      <c r="T120" s="7"/>
      <c r="U120" s="7"/>
      <c r="V120" s="7"/>
      <c r="W120" s="7"/>
      <c r="X120" s="7"/>
      <c r="Y120" s="7"/>
      <c r="Z120" s="7"/>
      <c r="AA120" s="7"/>
      <c r="AB120" s="7"/>
      <c r="AC120" s="7"/>
      <c r="AD120" s="7"/>
      <c r="AE120" s="7"/>
      <c r="AF120" s="174"/>
    </row>
    <row r="121" spans="1:32" ht="30" x14ac:dyDescent="0.2">
      <c r="A121" s="187"/>
      <c r="B121" s="188"/>
      <c r="C121" s="188"/>
      <c r="D121" s="188"/>
      <c r="E121" s="790" t="s">
        <v>162</v>
      </c>
      <c r="F121" s="100" t="s">
        <v>482</v>
      </c>
      <c r="G121" s="100" t="s">
        <v>472</v>
      </c>
      <c r="H121" s="110">
        <v>21</v>
      </c>
      <c r="I121" s="191" t="s">
        <v>46</v>
      </c>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row>
    <row r="122" spans="1:32" ht="30" x14ac:dyDescent="0.2">
      <c r="A122" s="187"/>
      <c r="B122" s="188"/>
      <c r="C122" s="188"/>
      <c r="D122" s="188"/>
      <c r="E122" s="790" t="s">
        <v>163</v>
      </c>
      <c r="F122" s="100" t="s">
        <v>483</v>
      </c>
      <c r="G122" s="100" t="s">
        <v>473</v>
      </c>
      <c r="H122" s="110">
        <v>28</v>
      </c>
      <c r="I122" s="191" t="s">
        <v>46</v>
      </c>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row>
    <row r="123" spans="1:32" ht="30" x14ac:dyDescent="0.2">
      <c r="A123" s="187"/>
      <c r="B123" s="188"/>
      <c r="C123" s="188"/>
      <c r="D123" s="188"/>
      <c r="E123" s="790" t="s">
        <v>327</v>
      </c>
      <c r="F123" s="97" t="s">
        <v>476</v>
      </c>
      <c r="G123" s="97" t="s">
        <v>470</v>
      </c>
      <c r="H123" s="88">
        <v>28</v>
      </c>
      <c r="I123" s="191" t="s">
        <v>46</v>
      </c>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row>
    <row r="124" spans="1:32" x14ac:dyDescent="0.2">
      <c r="A124" s="187"/>
      <c r="B124" s="188"/>
      <c r="C124" s="1807" t="s">
        <v>164</v>
      </c>
      <c r="D124" s="1545"/>
      <c r="E124" s="1545"/>
      <c r="F124" s="1545"/>
      <c r="G124" s="1545"/>
      <c r="H124" s="1545"/>
      <c r="I124" s="1546"/>
      <c r="J124" s="7"/>
      <c r="K124" s="7"/>
      <c r="L124" s="7"/>
      <c r="M124" s="7"/>
      <c r="N124" s="7"/>
      <c r="O124" s="7"/>
      <c r="P124" s="7"/>
      <c r="Q124" s="7"/>
      <c r="R124" s="7"/>
      <c r="S124" s="7"/>
      <c r="T124" s="7"/>
      <c r="U124" s="7"/>
      <c r="V124" s="7"/>
      <c r="W124" s="7"/>
      <c r="X124" s="7"/>
      <c r="Y124" s="7"/>
      <c r="Z124" s="7"/>
      <c r="AA124" s="7"/>
      <c r="AB124" s="7"/>
      <c r="AC124" s="7"/>
      <c r="AD124" s="7"/>
      <c r="AE124" s="7"/>
      <c r="AF124" s="174"/>
    </row>
    <row r="125" spans="1:32" ht="30" x14ac:dyDescent="0.2">
      <c r="A125" s="187"/>
      <c r="B125" s="188"/>
      <c r="C125" s="188"/>
      <c r="D125" s="188"/>
      <c r="E125" s="790" t="s">
        <v>355</v>
      </c>
      <c r="F125" s="102" t="str">
        <f t="shared" ref="F125:F127" si="3">F121</f>
        <v>Balance and maturity inflows in each period.</v>
      </c>
      <c r="G125" s="102" t="str">
        <f t="shared" ref="G125:G127" si="4">G121</f>
        <v>Inflows are recongnized in contractual maturity time buckets.</v>
      </c>
      <c r="H125" s="110">
        <v>21</v>
      </c>
      <c r="I125" s="191" t="s">
        <v>46</v>
      </c>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row>
    <row r="126" spans="1:32" ht="30" x14ac:dyDescent="0.2">
      <c r="A126" s="187"/>
      <c r="B126" s="188"/>
      <c r="C126" s="188"/>
      <c r="D126" s="188"/>
      <c r="E126" s="790" t="s">
        <v>165</v>
      </c>
      <c r="F126" s="102" t="str">
        <f t="shared" si="3"/>
        <v>Balance and minimum payment inflows in each period.</v>
      </c>
      <c r="G126" s="102" t="str">
        <f t="shared" si="4"/>
        <v>Minimum payment inflows are recognized in payment time buckets.</v>
      </c>
      <c r="H126" s="110">
        <v>28</v>
      </c>
      <c r="I126" s="191" t="s">
        <v>46</v>
      </c>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row>
    <row r="127" spans="1:32" ht="30" x14ac:dyDescent="0.2">
      <c r="A127" s="187"/>
      <c r="B127" s="188"/>
      <c r="C127" s="145"/>
      <c r="D127" s="188"/>
      <c r="E127" s="790" t="s">
        <v>461</v>
      </c>
      <c r="F127" s="102" t="str">
        <f t="shared" si="3"/>
        <v>Balance only.</v>
      </c>
      <c r="G127" s="102" t="str">
        <f t="shared" si="4"/>
        <v>No inflow value will be attributed.</v>
      </c>
      <c r="H127" s="88">
        <v>28</v>
      </c>
      <c r="I127" s="191" t="s">
        <v>46</v>
      </c>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row>
    <row r="128" spans="1:32" x14ac:dyDescent="0.2">
      <c r="A128" s="187"/>
      <c r="B128" s="188"/>
      <c r="C128" s="1807" t="s">
        <v>166</v>
      </c>
      <c r="D128" s="1545"/>
      <c r="E128" s="1545"/>
      <c r="F128" s="1545"/>
      <c r="G128" s="1545"/>
      <c r="H128" s="1545"/>
      <c r="I128" s="1546"/>
      <c r="J128" s="7"/>
      <c r="K128" s="7"/>
      <c r="L128" s="7"/>
      <c r="M128" s="7"/>
      <c r="N128" s="7"/>
      <c r="O128" s="7"/>
      <c r="P128" s="7"/>
      <c r="Q128" s="7"/>
      <c r="R128" s="7"/>
      <c r="S128" s="7"/>
      <c r="T128" s="7"/>
      <c r="U128" s="7"/>
      <c r="V128" s="7"/>
      <c r="W128" s="7"/>
      <c r="X128" s="7"/>
      <c r="Y128" s="7"/>
      <c r="Z128" s="7"/>
      <c r="AA128" s="7"/>
      <c r="AB128" s="7"/>
      <c r="AC128" s="7"/>
      <c r="AD128" s="7"/>
      <c r="AE128" s="7"/>
      <c r="AF128" s="174"/>
    </row>
    <row r="129" spans="1:32" ht="30" x14ac:dyDescent="0.2">
      <c r="A129" s="187"/>
      <c r="B129" s="188"/>
      <c r="C129" s="188"/>
      <c r="D129" s="188"/>
      <c r="E129" s="89" t="s">
        <v>167</v>
      </c>
      <c r="F129" s="102" t="str">
        <f t="shared" ref="F129:F130" si="5">F122</f>
        <v>Balance and minimum payment inflows in each period.</v>
      </c>
      <c r="G129" s="102" t="str">
        <f t="shared" ref="G129:G130" si="6">G122</f>
        <v>Minimum payment inflows are recognized in payment time buckets.</v>
      </c>
      <c r="H129" s="110">
        <v>28</v>
      </c>
      <c r="I129" s="191" t="s">
        <v>46</v>
      </c>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row>
    <row r="130" spans="1:32" x14ac:dyDescent="0.2">
      <c r="A130" s="187"/>
      <c r="B130" s="188"/>
      <c r="C130" s="188"/>
      <c r="D130" s="188"/>
      <c r="E130" s="790" t="s">
        <v>168</v>
      </c>
      <c r="F130" s="102" t="str">
        <f t="shared" si="5"/>
        <v>Balance only.</v>
      </c>
      <c r="G130" s="102" t="str">
        <f t="shared" si="6"/>
        <v>No inflow value will be attributed.</v>
      </c>
      <c r="H130" s="88">
        <v>28</v>
      </c>
      <c r="I130" s="191" t="s">
        <v>46</v>
      </c>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row>
    <row r="131" spans="1:32" x14ac:dyDescent="0.2">
      <c r="A131" s="187"/>
      <c r="B131" s="188"/>
      <c r="C131" s="1807" t="s">
        <v>169</v>
      </c>
      <c r="D131" s="1545"/>
      <c r="E131" s="1545"/>
      <c r="F131" s="1545"/>
      <c r="G131" s="1545"/>
      <c r="H131" s="1545"/>
      <c r="I131" s="1546"/>
      <c r="J131" s="7"/>
      <c r="K131" s="7"/>
      <c r="L131" s="7"/>
      <c r="M131" s="7"/>
      <c r="N131" s="7"/>
      <c r="O131" s="7"/>
      <c r="P131" s="7"/>
      <c r="Q131" s="7"/>
      <c r="R131" s="7"/>
      <c r="S131" s="7"/>
      <c r="T131" s="7"/>
      <c r="U131" s="7"/>
      <c r="V131" s="7"/>
      <c r="W131" s="7"/>
      <c r="X131" s="7"/>
      <c r="Y131" s="7"/>
      <c r="Z131" s="7"/>
      <c r="AA131" s="7"/>
      <c r="AB131" s="7"/>
      <c r="AC131" s="7"/>
      <c r="AD131" s="7"/>
      <c r="AE131" s="7"/>
      <c r="AF131" s="174"/>
    </row>
    <row r="132" spans="1:32" ht="30" x14ac:dyDescent="0.2">
      <c r="A132" s="187"/>
      <c r="B132" s="188"/>
      <c r="C132" s="188"/>
      <c r="D132" s="188"/>
      <c r="E132" s="87" t="s">
        <v>170</v>
      </c>
      <c r="F132" s="100" t="str">
        <f>F122</f>
        <v>Balance and minimum payment inflows in each period.</v>
      </c>
      <c r="G132" s="100" t="str">
        <f>G122</f>
        <v>Minimum payment inflows are recognized in payment time buckets.</v>
      </c>
      <c r="H132" s="88">
        <v>28</v>
      </c>
      <c r="I132" s="191" t="s">
        <v>46</v>
      </c>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row>
    <row r="133" spans="1:32" ht="45" x14ac:dyDescent="0.2">
      <c r="A133" s="187"/>
      <c r="B133" s="188"/>
      <c r="C133" s="188"/>
      <c r="D133" s="188"/>
      <c r="E133" s="87" t="s">
        <v>171</v>
      </c>
      <c r="F133" s="100" t="s">
        <v>484</v>
      </c>
      <c r="G133" s="100" t="s">
        <v>462</v>
      </c>
      <c r="H133" s="88">
        <v>29</v>
      </c>
      <c r="I133" s="191" t="s">
        <v>46</v>
      </c>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row>
    <row r="134" spans="1:32" ht="30" x14ac:dyDescent="0.2">
      <c r="A134" s="187"/>
      <c r="B134" s="188"/>
      <c r="C134" s="188"/>
      <c r="D134" s="188"/>
      <c r="E134" s="87" t="s">
        <v>172</v>
      </c>
      <c r="F134" s="100" t="str">
        <f>F125</f>
        <v>Balance and maturity inflows in each period.</v>
      </c>
      <c r="G134" s="100" t="str">
        <f>G125</f>
        <v>Inflows are recongnized in contractual maturity time buckets.</v>
      </c>
      <c r="H134" s="175"/>
      <c r="I134" s="191" t="s">
        <v>46</v>
      </c>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row>
    <row r="135" spans="1:32" ht="30" x14ac:dyDescent="0.2">
      <c r="A135" s="187"/>
      <c r="B135" s="188"/>
      <c r="C135" s="188"/>
      <c r="D135" s="188"/>
      <c r="E135" s="87" t="s">
        <v>173</v>
      </c>
      <c r="F135" s="102" t="s">
        <v>485</v>
      </c>
      <c r="G135" s="102" t="s">
        <v>474</v>
      </c>
      <c r="H135" s="88">
        <v>24</v>
      </c>
      <c r="I135" s="191" t="s">
        <v>46</v>
      </c>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row>
    <row r="136" spans="1:32" x14ac:dyDescent="0.2">
      <c r="A136" s="187"/>
      <c r="B136" s="784" t="s">
        <v>174</v>
      </c>
      <c r="C136" s="180"/>
      <c r="D136" s="180"/>
      <c r="E136" s="180"/>
      <c r="F136" s="180"/>
      <c r="G136" s="180"/>
      <c r="H136" s="180"/>
      <c r="I136" s="181"/>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74"/>
    </row>
    <row r="137" spans="1:32" x14ac:dyDescent="0.2">
      <c r="A137" s="187"/>
      <c r="B137" s="145"/>
      <c r="C137" s="1807" t="s">
        <v>83</v>
      </c>
      <c r="D137" s="1545"/>
      <c r="E137" s="1545"/>
      <c r="F137" s="1545"/>
      <c r="G137" s="1545"/>
      <c r="H137" s="1545"/>
      <c r="I137" s="1546"/>
      <c r="J137" s="7"/>
      <c r="K137" s="7"/>
      <c r="L137" s="7"/>
      <c r="M137" s="7"/>
      <c r="N137" s="7"/>
      <c r="O137" s="7"/>
      <c r="P137" s="7"/>
      <c r="Q137" s="7"/>
      <c r="R137" s="7"/>
      <c r="S137" s="7"/>
      <c r="T137" s="7"/>
      <c r="U137" s="7"/>
      <c r="V137" s="7"/>
      <c r="W137" s="7"/>
      <c r="X137" s="7"/>
      <c r="Y137" s="7"/>
      <c r="Z137" s="7"/>
      <c r="AA137" s="7"/>
      <c r="AB137" s="7"/>
      <c r="AC137" s="7"/>
      <c r="AD137" s="7"/>
      <c r="AE137" s="7"/>
      <c r="AF137" s="174"/>
    </row>
    <row r="138" spans="1:32" x14ac:dyDescent="0.2">
      <c r="A138" s="187"/>
      <c r="B138" s="145"/>
      <c r="C138" s="145"/>
      <c r="D138" s="1813" t="str">
        <f>D19</f>
        <v>High rated government securities</v>
      </c>
      <c r="E138" s="1814"/>
      <c r="F138" s="1814"/>
      <c r="G138" s="1814"/>
      <c r="H138" s="1814"/>
      <c r="I138" s="1815"/>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row>
    <row r="139" spans="1:32" ht="105" x14ac:dyDescent="0.2">
      <c r="A139" s="187"/>
      <c r="B139" s="145"/>
      <c r="C139" s="145"/>
      <c r="D139" s="188"/>
      <c r="E139" s="155" t="str">
        <f>E20</f>
        <v xml:space="preserve">Sovereigh &amp; central bank government securities </v>
      </c>
      <c r="F139" s="158" t="s">
        <v>486</v>
      </c>
      <c r="G139" s="100" t="s">
        <v>475</v>
      </c>
      <c r="H139" s="88" t="s">
        <v>18</v>
      </c>
      <c r="I139" s="190" t="s">
        <v>47</v>
      </c>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row>
    <row r="140" spans="1:32" ht="105" x14ac:dyDescent="0.2">
      <c r="A140" s="187"/>
      <c r="B140" s="145"/>
      <c r="C140" s="145"/>
      <c r="D140" s="188"/>
      <c r="E140" s="155" t="str">
        <f t="shared" ref="E140:E142" si="7">E21</f>
        <v>State, provincial &amp; agency  government securities</v>
      </c>
      <c r="F140"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0" s="88" t="s">
        <v>18</v>
      </c>
      <c r="I140" s="190" t="s">
        <v>47</v>
      </c>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row>
    <row r="141" spans="1:32" ht="105" x14ac:dyDescent="0.2">
      <c r="A141" s="187"/>
      <c r="B141" s="145"/>
      <c r="C141" s="145"/>
      <c r="D141" s="188"/>
      <c r="E141" s="155" t="str">
        <f t="shared" si="7"/>
        <v xml:space="preserve">State municipal government securities </v>
      </c>
      <c r="F141"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1"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1" s="88" t="s">
        <v>18</v>
      </c>
      <c r="I141" s="190" t="s">
        <v>47</v>
      </c>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row>
    <row r="142" spans="1:32" ht="105" x14ac:dyDescent="0.2">
      <c r="A142" s="187"/>
      <c r="B142" s="145"/>
      <c r="C142" s="145"/>
      <c r="D142" s="188"/>
      <c r="E142" s="155" t="str">
        <f t="shared" si="7"/>
        <v>Supranational and multilateral development bank government securities</v>
      </c>
      <c r="F142"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2" s="88" t="s">
        <v>18</v>
      </c>
      <c r="I142" s="190" t="s">
        <v>47</v>
      </c>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row>
    <row r="143" spans="1:32" x14ac:dyDescent="0.2">
      <c r="A143" s="187"/>
      <c r="B143" s="145"/>
      <c r="C143" s="145"/>
      <c r="D143" s="1813" t="str">
        <f>D24</f>
        <v>Medium rated government securities</v>
      </c>
      <c r="E143" s="1814"/>
      <c r="F143" s="1814"/>
      <c r="G143" s="1814"/>
      <c r="H143" s="1814"/>
      <c r="I143" s="1815"/>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row>
    <row r="144" spans="1:32" ht="105" x14ac:dyDescent="0.2">
      <c r="A144" s="187"/>
      <c r="B144" s="145"/>
      <c r="C144" s="145"/>
      <c r="D144" s="188"/>
      <c r="E144" s="155" t="str">
        <f>E25</f>
        <v xml:space="preserve">Sovereigh &amp; central bank government securities </v>
      </c>
      <c r="F144"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4"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4" s="88" t="s">
        <v>18</v>
      </c>
      <c r="I144" s="190" t="s">
        <v>41</v>
      </c>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row>
    <row r="145" spans="1:32" ht="105" x14ac:dyDescent="0.2">
      <c r="A145" s="187"/>
      <c r="B145" s="145"/>
      <c r="C145" s="145"/>
      <c r="D145" s="188"/>
      <c r="E145" s="155" t="str">
        <f>E26</f>
        <v>State, provincial &amp; agency  government securities</v>
      </c>
      <c r="F145"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5" s="88" t="s">
        <v>18</v>
      </c>
      <c r="I145" s="190" t="s">
        <v>47</v>
      </c>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row>
    <row r="146" spans="1:32" ht="105" x14ac:dyDescent="0.2">
      <c r="A146" s="187"/>
      <c r="B146" s="145"/>
      <c r="C146" s="145"/>
      <c r="D146" s="188"/>
      <c r="E146" s="155" t="str">
        <f>E27</f>
        <v xml:space="preserve">State municipal government securities </v>
      </c>
      <c r="F146"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6" s="88" t="s">
        <v>18</v>
      </c>
      <c r="I146" s="190" t="s">
        <v>47</v>
      </c>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row>
    <row r="147" spans="1:32" ht="105" x14ac:dyDescent="0.2">
      <c r="A147" s="187"/>
      <c r="B147" s="145"/>
      <c r="C147" s="145"/>
      <c r="D147" s="188"/>
      <c r="E147" s="155" t="str">
        <f>E28</f>
        <v>Supranational and multilateral development bank government securities</v>
      </c>
      <c r="F147"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7"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7" s="88" t="s">
        <v>18</v>
      </c>
      <c r="I147" s="190" t="s">
        <v>47</v>
      </c>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row>
    <row r="148" spans="1:32" x14ac:dyDescent="0.2">
      <c r="A148" s="187"/>
      <c r="B148" s="145"/>
      <c r="C148" s="145"/>
      <c r="D148" s="1813" t="str">
        <f>D29</f>
        <v>Low or not rated government securities</v>
      </c>
      <c r="E148" s="1814"/>
      <c r="F148" s="1814"/>
      <c r="G148" s="1814"/>
      <c r="H148" s="1814"/>
      <c r="I148" s="1815"/>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row>
    <row r="149" spans="1:32" ht="105" x14ac:dyDescent="0.2">
      <c r="A149" s="187"/>
      <c r="B149" s="145"/>
      <c r="C149" s="145"/>
      <c r="D149" s="188"/>
      <c r="E149" s="89" t="str">
        <f>E30</f>
        <v xml:space="preserve">Sovereigh &amp; central bank government securities </v>
      </c>
      <c r="F149"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4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49" s="88" t="s">
        <v>18</v>
      </c>
      <c r="I149" s="190" t="s">
        <v>47</v>
      </c>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row>
    <row r="150" spans="1:32" ht="105" x14ac:dyDescent="0.2">
      <c r="A150" s="187"/>
      <c r="B150" s="145"/>
      <c r="C150" s="145"/>
      <c r="D150" s="188"/>
      <c r="E150" s="790" t="str">
        <f>E31</f>
        <v>State, provincial &amp; agency  government securities</v>
      </c>
      <c r="F150"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0" s="88" t="s">
        <v>18</v>
      </c>
      <c r="I150" s="190" t="s">
        <v>47</v>
      </c>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row>
    <row r="151" spans="1:32" ht="105" x14ac:dyDescent="0.2">
      <c r="A151" s="187"/>
      <c r="B151" s="145"/>
      <c r="C151" s="145"/>
      <c r="D151" s="188"/>
      <c r="E151" s="790" t="str">
        <f>E32</f>
        <v xml:space="preserve">State municipal government securities </v>
      </c>
      <c r="F151"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1"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1" s="88" t="s">
        <v>18</v>
      </c>
      <c r="I151" s="190" t="s">
        <v>47</v>
      </c>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row>
    <row r="152" spans="1:32" ht="105" x14ac:dyDescent="0.2">
      <c r="A152" s="187"/>
      <c r="B152" s="145"/>
      <c r="C152" s="145"/>
      <c r="D152" s="188"/>
      <c r="E152" s="790" t="str">
        <f>E33</f>
        <v>Supranational and multilateral development bank government securities</v>
      </c>
      <c r="F152"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2" s="88" t="s">
        <v>18</v>
      </c>
      <c r="I152" s="190" t="s">
        <v>47</v>
      </c>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row>
    <row r="153" spans="1:32" x14ac:dyDescent="0.2">
      <c r="A153" s="187"/>
      <c r="B153" s="145"/>
      <c r="C153" s="1807" t="s">
        <v>88</v>
      </c>
      <c r="D153" s="1545"/>
      <c r="E153" s="1545"/>
      <c r="F153" s="1545"/>
      <c r="G153" s="1545"/>
      <c r="H153" s="1545"/>
      <c r="I153" s="1546"/>
      <c r="J153" s="7"/>
      <c r="K153" s="7"/>
      <c r="L153" s="7"/>
      <c r="M153" s="7"/>
      <c r="N153" s="7"/>
      <c r="O153" s="7"/>
      <c r="P153" s="7"/>
      <c r="Q153" s="7"/>
      <c r="R153" s="7"/>
      <c r="S153" s="7"/>
      <c r="T153" s="7"/>
      <c r="U153" s="7"/>
      <c r="V153" s="7"/>
      <c r="W153" s="7"/>
      <c r="X153" s="7"/>
      <c r="Y153" s="7"/>
      <c r="Z153" s="7"/>
      <c r="AA153" s="7"/>
      <c r="AB153" s="7"/>
      <c r="AC153" s="7"/>
      <c r="AD153" s="7"/>
      <c r="AE153" s="7"/>
      <c r="AF153" s="174"/>
    </row>
    <row r="154" spans="1:32" x14ac:dyDescent="0.2">
      <c r="A154" s="187"/>
      <c r="B154" s="145"/>
      <c r="C154" s="145"/>
      <c r="D154" s="1813" t="s">
        <v>89</v>
      </c>
      <c r="E154" s="1814"/>
      <c r="F154" s="1814"/>
      <c r="G154" s="1814"/>
      <c r="H154" s="1814"/>
      <c r="I154" s="1815"/>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row>
    <row r="155" spans="1:32" ht="123" customHeight="1" x14ac:dyDescent="0.25">
      <c r="A155" s="187"/>
      <c r="B155" s="145"/>
      <c r="C155" s="145"/>
      <c r="D155" s="43"/>
      <c r="E155" s="155" t="s">
        <v>90</v>
      </c>
      <c r="F155"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5" s="88" t="s">
        <v>18</v>
      </c>
      <c r="I155" s="190" t="s">
        <v>47</v>
      </c>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row>
    <row r="156" spans="1:32" ht="105" customHeight="1" x14ac:dyDescent="0.2">
      <c r="A156" s="187"/>
      <c r="B156" s="145"/>
      <c r="C156" s="145"/>
      <c r="D156" s="188"/>
      <c r="E156" s="800" t="s">
        <v>91</v>
      </c>
      <c r="F156"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6" s="88" t="s">
        <v>18</v>
      </c>
      <c r="I156" s="190" t="s">
        <v>47</v>
      </c>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row>
    <row r="157" spans="1:32" ht="105" customHeight="1" x14ac:dyDescent="0.2">
      <c r="A157" s="187"/>
      <c r="B157" s="145"/>
      <c r="C157" s="145"/>
      <c r="D157" s="188"/>
      <c r="E157" s="154" t="s">
        <v>336</v>
      </c>
      <c r="F157"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7"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7" s="88" t="s">
        <v>18</v>
      </c>
      <c r="I157" s="190" t="s">
        <v>47</v>
      </c>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row>
    <row r="158" spans="1:32" x14ac:dyDescent="0.2">
      <c r="A158" s="187"/>
      <c r="B158" s="145"/>
      <c r="C158" s="145"/>
      <c r="D158" s="1813" t="s">
        <v>95</v>
      </c>
      <c r="E158" s="1814"/>
      <c r="F158" s="1814"/>
      <c r="G158" s="1814"/>
      <c r="H158" s="1814"/>
      <c r="I158" s="1815"/>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row>
    <row r="159" spans="1:32" ht="105" x14ac:dyDescent="0.2">
      <c r="A159" s="187"/>
      <c r="B159" s="145"/>
      <c r="C159" s="145"/>
      <c r="D159" s="188"/>
      <c r="E159" s="155" t="s">
        <v>92</v>
      </c>
      <c r="F159"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5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59" s="88" t="s">
        <v>18</v>
      </c>
      <c r="I159" s="190" t="s">
        <v>47</v>
      </c>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row>
    <row r="160" spans="1:32" ht="105" x14ac:dyDescent="0.2">
      <c r="A160" s="187"/>
      <c r="B160" s="145"/>
      <c r="C160" s="145"/>
      <c r="D160" s="188"/>
      <c r="E160" s="800" t="s">
        <v>93</v>
      </c>
      <c r="F160" s="100" t="s">
        <v>33</v>
      </c>
      <c r="G16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0" s="88" t="s">
        <v>18</v>
      </c>
      <c r="I160" s="190" t="s">
        <v>47</v>
      </c>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row>
    <row r="161" spans="1:32" ht="105" x14ac:dyDescent="0.2">
      <c r="A161" s="187"/>
      <c r="B161" s="145"/>
      <c r="C161" s="145"/>
      <c r="D161" s="188"/>
      <c r="E161" s="154" t="s">
        <v>337</v>
      </c>
      <c r="F161"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1"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1" s="88" t="s">
        <v>18</v>
      </c>
      <c r="I161" s="190" t="s">
        <v>47</v>
      </c>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row>
    <row r="162" spans="1:32" x14ac:dyDescent="0.2">
      <c r="A162" s="187"/>
      <c r="B162" s="145"/>
      <c r="C162" s="145"/>
      <c r="D162" s="1813" t="s">
        <v>94</v>
      </c>
      <c r="E162" s="1814"/>
      <c r="F162" s="1814"/>
      <c r="G162" s="1814"/>
      <c r="H162" s="1814"/>
      <c r="I162" s="1815"/>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row>
    <row r="163" spans="1:32" ht="105" x14ac:dyDescent="0.2">
      <c r="A163" s="187"/>
      <c r="B163" s="145"/>
      <c r="C163" s="145"/>
      <c r="D163" s="188"/>
      <c r="E163" s="155" t="s">
        <v>96</v>
      </c>
      <c r="F163"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3" s="88" t="s">
        <v>18</v>
      </c>
      <c r="I163" s="190" t="s">
        <v>47</v>
      </c>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row>
    <row r="164" spans="1:32" ht="105" x14ac:dyDescent="0.2">
      <c r="A164" s="187"/>
      <c r="B164" s="145"/>
      <c r="C164" s="145"/>
      <c r="D164" s="188"/>
      <c r="E164" s="800" t="s">
        <v>97</v>
      </c>
      <c r="F164"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4"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4" s="88" t="s">
        <v>18</v>
      </c>
      <c r="I164" s="190" t="s">
        <v>47</v>
      </c>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row>
    <row r="165" spans="1:32" ht="105" x14ac:dyDescent="0.2">
      <c r="A165" s="187"/>
      <c r="B165" s="145"/>
      <c r="C165" s="145"/>
      <c r="D165" s="188"/>
      <c r="E165" s="800" t="s">
        <v>338</v>
      </c>
      <c r="F165"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5" s="88" t="s">
        <v>18</v>
      </c>
      <c r="I165" s="190" t="s">
        <v>47</v>
      </c>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row>
    <row r="166" spans="1:32" x14ac:dyDescent="0.2">
      <c r="A166" s="187"/>
      <c r="B166" s="145"/>
      <c r="C166" s="1807" t="s">
        <v>98</v>
      </c>
      <c r="D166" s="1545"/>
      <c r="E166" s="1545"/>
      <c r="F166" s="1545"/>
      <c r="G166" s="1545"/>
      <c r="H166" s="1545"/>
      <c r="I166" s="1546"/>
      <c r="J166" s="7"/>
      <c r="K166" s="7"/>
      <c r="L166" s="7"/>
      <c r="M166" s="7"/>
      <c r="N166" s="7"/>
      <c r="O166" s="7"/>
      <c r="P166" s="7"/>
      <c r="Q166" s="7"/>
      <c r="R166" s="7"/>
      <c r="S166" s="7"/>
      <c r="T166" s="7"/>
      <c r="U166" s="7"/>
      <c r="V166" s="7"/>
      <c r="W166" s="7"/>
      <c r="X166" s="7"/>
      <c r="Y166" s="7"/>
      <c r="Z166" s="7"/>
      <c r="AA166" s="7"/>
      <c r="AB166" s="7"/>
      <c r="AC166" s="7"/>
      <c r="AD166" s="7"/>
      <c r="AE166" s="7"/>
      <c r="AF166" s="174"/>
    </row>
    <row r="167" spans="1:32" x14ac:dyDescent="0.2">
      <c r="A167" s="187"/>
      <c r="B167" s="145"/>
      <c r="C167" s="145"/>
      <c r="D167" s="1813" t="s">
        <v>101</v>
      </c>
      <c r="E167" s="1814"/>
      <c r="F167" s="1814"/>
      <c r="G167" s="1814"/>
      <c r="H167" s="1814"/>
      <c r="I167" s="1815"/>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row>
    <row r="168" spans="1:32" ht="105" x14ac:dyDescent="0.2">
      <c r="A168" s="187"/>
      <c r="B168" s="145"/>
      <c r="C168" s="145"/>
      <c r="D168" s="188"/>
      <c r="E168" s="155" t="s">
        <v>346</v>
      </c>
      <c r="F168"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8"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8" s="88" t="s">
        <v>18</v>
      </c>
      <c r="I168" s="190" t="s">
        <v>41</v>
      </c>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row>
    <row r="169" spans="1:32" ht="105" x14ac:dyDescent="0.2">
      <c r="A169" s="187"/>
      <c r="B169" s="145"/>
      <c r="C169" s="145"/>
      <c r="D169" s="188"/>
      <c r="E169" s="154" t="s">
        <v>99</v>
      </c>
      <c r="F169"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6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69" s="88" t="s">
        <v>18</v>
      </c>
      <c r="I169" s="190" t="s">
        <v>41</v>
      </c>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row>
    <row r="170" spans="1:32" x14ac:dyDescent="0.2">
      <c r="A170" s="187"/>
      <c r="B170" s="145"/>
      <c r="C170" s="145"/>
      <c r="D170" s="1813" t="s">
        <v>100</v>
      </c>
      <c r="E170" s="1814"/>
      <c r="F170" s="1814"/>
      <c r="G170" s="1814"/>
      <c r="H170" s="1814"/>
      <c r="I170" s="1815"/>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row>
    <row r="171" spans="1:32" ht="105" x14ac:dyDescent="0.2">
      <c r="A171" s="187"/>
      <c r="B171" s="145"/>
      <c r="C171" s="145"/>
      <c r="D171" s="188"/>
      <c r="E171" s="155" t="s">
        <v>273</v>
      </c>
      <c r="F171"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1"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1" s="88" t="s">
        <v>18</v>
      </c>
      <c r="I171" s="190" t="s">
        <v>47</v>
      </c>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row>
    <row r="172" spans="1:32" ht="105" x14ac:dyDescent="0.2">
      <c r="A172" s="187"/>
      <c r="B172" s="145"/>
      <c r="C172" s="145"/>
      <c r="D172" s="188"/>
      <c r="E172" s="800" t="s">
        <v>102</v>
      </c>
      <c r="F172"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2" s="88" t="s">
        <v>18</v>
      </c>
      <c r="I172" s="190" t="s">
        <v>47</v>
      </c>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row>
    <row r="173" spans="1:32" ht="105" x14ac:dyDescent="0.2">
      <c r="A173" s="187"/>
      <c r="B173" s="145"/>
      <c r="C173" s="145"/>
      <c r="D173" s="188"/>
      <c r="E173" s="154" t="s">
        <v>103</v>
      </c>
      <c r="F173"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3" s="88" t="s">
        <v>18</v>
      </c>
      <c r="I173" s="190" t="s">
        <v>47</v>
      </c>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row>
    <row r="174" spans="1:32" x14ac:dyDescent="0.2">
      <c r="A174" s="187"/>
      <c r="B174" s="145"/>
      <c r="C174" s="145"/>
      <c r="D174" s="1813" t="s">
        <v>105</v>
      </c>
      <c r="E174" s="1814"/>
      <c r="F174" s="1814"/>
      <c r="G174" s="1814"/>
      <c r="H174" s="1814"/>
      <c r="I174" s="1815"/>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row>
    <row r="175" spans="1:32" ht="105" x14ac:dyDescent="0.2">
      <c r="A175" s="187"/>
      <c r="B175" s="145"/>
      <c r="C175" s="145"/>
      <c r="D175" s="188"/>
      <c r="E175" s="155" t="s">
        <v>104</v>
      </c>
      <c r="F175"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5" s="88" t="s">
        <v>18</v>
      </c>
      <c r="I175" s="190" t="s">
        <v>47</v>
      </c>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row>
    <row r="176" spans="1:32" ht="105" x14ac:dyDescent="0.2">
      <c r="A176" s="187"/>
      <c r="B176" s="145"/>
      <c r="C176" s="145"/>
      <c r="D176" s="188"/>
      <c r="E176" s="154" t="s">
        <v>106</v>
      </c>
      <c r="F176"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6" s="88" t="s">
        <v>18</v>
      </c>
      <c r="I176" s="190" t="s">
        <v>47</v>
      </c>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row>
    <row r="177" spans="1:32" x14ac:dyDescent="0.2">
      <c r="A177" s="187"/>
      <c r="B177" s="145"/>
      <c r="C177" s="145"/>
      <c r="D177" s="1813" t="s">
        <v>107</v>
      </c>
      <c r="E177" s="1814"/>
      <c r="F177" s="1814"/>
      <c r="G177" s="1814"/>
      <c r="H177" s="1814"/>
      <c r="I177" s="1815"/>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row>
    <row r="178" spans="1:32" ht="105" x14ac:dyDescent="0.2">
      <c r="A178" s="187"/>
      <c r="B178" s="145"/>
      <c r="C178" s="145"/>
      <c r="D178" s="188"/>
      <c r="E178" s="155" t="s">
        <v>274</v>
      </c>
      <c r="F178"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8"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8" s="88" t="s">
        <v>18</v>
      </c>
      <c r="I178" s="190" t="s">
        <v>47</v>
      </c>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row>
    <row r="179" spans="1:32" ht="105" x14ac:dyDescent="0.2">
      <c r="A179" s="187"/>
      <c r="B179" s="145"/>
      <c r="C179" s="145"/>
      <c r="D179" s="188"/>
      <c r="E179" s="800" t="s">
        <v>108</v>
      </c>
      <c r="F179"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7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79" s="88" t="s">
        <v>18</v>
      </c>
      <c r="I179" s="190" t="s">
        <v>47</v>
      </c>
      <c r="J179" s="174"/>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row>
    <row r="180" spans="1:32" ht="105" x14ac:dyDescent="0.2">
      <c r="A180" s="187"/>
      <c r="B180" s="145"/>
      <c r="C180" s="145"/>
      <c r="D180" s="188"/>
      <c r="E180" s="154" t="s">
        <v>109</v>
      </c>
      <c r="F180"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0" s="88" t="s">
        <v>18</v>
      </c>
      <c r="I180" s="190" t="s">
        <v>47</v>
      </c>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row>
    <row r="181" spans="1:32" x14ac:dyDescent="0.2">
      <c r="A181" s="187"/>
      <c r="B181" s="145"/>
      <c r="C181" s="145"/>
      <c r="D181" s="1813" t="s">
        <v>339</v>
      </c>
      <c r="E181" s="1814"/>
      <c r="F181" s="1814"/>
      <c r="G181" s="1814"/>
      <c r="H181" s="1814"/>
      <c r="I181" s="1815"/>
      <c r="J181" s="174"/>
      <c r="K181" s="174"/>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row>
    <row r="182" spans="1:32" ht="105" x14ac:dyDescent="0.2">
      <c r="A182" s="187"/>
      <c r="B182" s="145"/>
      <c r="C182" s="145"/>
      <c r="D182" s="188"/>
      <c r="E182" s="155" t="s">
        <v>340</v>
      </c>
      <c r="F182"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2" s="88" t="s">
        <v>18</v>
      </c>
      <c r="I182" s="190" t="s">
        <v>43</v>
      </c>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row>
    <row r="183" spans="1:32" ht="105" x14ac:dyDescent="0.2">
      <c r="A183" s="187"/>
      <c r="B183" s="145"/>
      <c r="C183" s="145"/>
      <c r="D183" s="188"/>
      <c r="E183" s="154" t="s">
        <v>341</v>
      </c>
      <c r="F183" s="159"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3" s="88" t="s">
        <v>18</v>
      </c>
      <c r="I183" s="190" t="s">
        <v>43</v>
      </c>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row>
    <row r="184" spans="1:32" x14ac:dyDescent="0.2">
      <c r="A184" s="187"/>
      <c r="B184" s="145"/>
      <c r="C184" s="145"/>
      <c r="D184" s="801" t="s">
        <v>342</v>
      </c>
      <c r="E184" s="93"/>
      <c r="F184" s="160"/>
      <c r="G184" s="99"/>
      <c r="H184" s="94"/>
      <c r="I184" s="94"/>
      <c r="J184" s="174"/>
      <c r="K184" s="174"/>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row>
    <row r="185" spans="1:32" ht="105" x14ac:dyDescent="0.2">
      <c r="A185" s="187"/>
      <c r="B185" s="145"/>
      <c r="C185" s="145"/>
      <c r="D185" s="188"/>
      <c r="E185" s="155" t="s">
        <v>329</v>
      </c>
      <c r="F185" s="158"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5" s="88" t="s">
        <v>18</v>
      </c>
      <c r="I185" s="190" t="s">
        <v>47</v>
      </c>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row>
    <row r="186" spans="1:32" ht="105" x14ac:dyDescent="0.2">
      <c r="A186" s="187"/>
      <c r="B186" s="145"/>
      <c r="C186" s="145"/>
      <c r="D186" s="188"/>
      <c r="E186" s="800" t="s">
        <v>330</v>
      </c>
      <c r="F186"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6" s="88" t="s">
        <v>18</v>
      </c>
      <c r="I186" s="190" t="s">
        <v>47</v>
      </c>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row>
    <row r="187" spans="1:32" ht="105" x14ac:dyDescent="0.2">
      <c r="A187" s="187"/>
      <c r="B187" s="145"/>
      <c r="C187" s="145"/>
      <c r="D187" s="188"/>
      <c r="E187" s="800" t="s">
        <v>343</v>
      </c>
      <c r="F187"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87"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87" s="88" t="s">
        <v>18</v>
      </c>
      <c r="I187" s="190" t="s">
        <v>47</v>
      </c>
      <c r="J187" s="174"/>
      <c r="K187" s="174"/>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row>
    <row r="188" spans="1:32" x14ac:dyDescent="0.2">
      <c r="A188" s="187"/>
      <c r="B188" s="145"/>
      <c r="C188" s="1807" t="s">
        <v>307</v>
      </c>
      <c r="D188" s="1545"/>
      <c r="E188" s="1545"/>
      <c r="F188" s="1545"/>
      <c r="G188" s="1545"/>
      <c r="H188" s="1545"/>
      <c r="I188" s="1546"/>
      <c r="J188" s="7"/>
      <c r="K188" s="7"/>
      <c r="L188" s="7"/>
      <c r="M188" s="7"/>
      <c r="N188" s="7"/>
      <c r="O188" s="7"/>
      <c r="P188" s="7"/>
      <c r="Q188" s="7"/>
      <c r="R188" s="7"/>
      <c r="S188" s="7"/>
      <c r="T188" s="7"/>
      <c r="U188" s="7"/>
      <c r="V188" s="7"/>
      <c r="W188" s="7"/>
      <c r="X188" s="7"/>
      <c r="Y188" s="7"/>
      <c r="Z188" s="7"/>
      <c r="AA188" s="7"/>
      <c r="AB188" s="7"/>
      <c r="AC188" s="7"/>
      <c r="AD188" s="7"/>
      <c r="AE188" s="7"/>
      <c r="AF188" s="174"/>
    </row>
    <row r="189" spans="1:32" x14ac:dyDescent="0.2">
      <c r="A189" s="187"/>
      <c r="B189" s="145"/>
      <c r="C189" s="145"/>
      <c r="D189" s="1813" t="s">
        <v>121</v>
      </c>
      <c r="E189" s="1814"/>
      <c r="F189" s="1814"/>
      <c r="G189" s="1814"/>
      <c r="H189" s="1814"/>
      <c r="I189" s="1815"/>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row>
    <row r="190" spans="1:32" ht="105" x14ac:dyDescent="0.2">
      <c r="A190" s="187"/>
      <c r="B190" s="145"/>
      <c r="C190" s="145"/>
      <c r="D190" s="188"/>
      <c r="E190" s="155" t="s">
        <v>120</v>
      </c>
      <c r="F190"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0" s="88" t="s">
        <v>18</v>
      </c>
      <c r="I190" s="190" t="s">
        <v>47</v>
      </c>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row>
    <row r="191" spans="1:32" ht="105" x14ac:dyDescent="0.2">
      <c r="A191" s="187"/>
      <c r="B191" s="145"/>
      <c r="C191" s="145"/>
      <c r="D191" s="188"/>
      <c r="E191" s="154" t="s">
        <v>122</v>
      </c>
      <c r="F191"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1"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1" s="88" t="s">
        <v>18</v>
      </c>
      <c r="I191" s="190" t="s">
        <v>47</v>
      </c>
      <c r="J191" s="174"/>
      <c r="K191" s="174"/>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row>
    <row r="192" spans="1:32" x14ac:dyDescent="0.2">
      <c r="A192" s="187"/>
      <c r="B192" s="145"/>
      <c r="C192" s="145"/>
      <c r="D192" s="1813" t="s">
        <v>123</v>
      </c>
      <c r="E192" s="1814"/>
      <c r="F192" s="1814"/>
      <c r="G192" s="1814"/>
      <c r="H192" s="1814"/>
      <c r="I192" s="1815"/>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row>
    <row r="193" spans="1:32" ht="105" x14ac:dyDescent="0.2">
      <c r="A193" s="187"/>
      <c r="B193" s="145"/>
      <c r="C193" s="145"/>
      <c r="D193" s="188"/>
      <c r="E193" s="155" t="s">
        <v>124</v>
      </c>
      <c r="F193"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3" s="88" t="s">
        <v>18</v>
      </c>
      <c r="I193" s="190" t="s">
        <v>47</v>
      </c>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row>
    <row r="194" spans="1:32" ht="105" x14ac:dyDescent="0.2">
      <c r="A194" s="187"/>
      <c r="B194" s="145"/>
      <c r="C194" s="145"/>
      <c r="D194" s="188"/>
      <c r="E194" s="154" t="s">
        <v>125</v>
      </c>
      <c r="F194"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4"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4" s="88" t="s">
        <v>18</v>
      </c>
      <c r="I194" s="190" t="s">
        <v>47</v>
      </c>
      <c r="J194" s="174"/>
      <c r="K194" s="174"/>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row>
    <row r="195" spans="1:32" x14ac:dyDescent="0.2">
      <c r="A195" s="187"/>
      <c r="B195" s="145"/>
      <c r="C195" s="145"/>
      <c r="D195" s="1813" t="s">
        <v>126</v>
      </c>
      <c r="E195" s="1814"/>
      <c r="F195" s="1814"/>
      <c r="G195" s="1814"/>
      <c r="H195" s="1814"/>
      <c r="I195" s="1815"/>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row>
    <row r="196" spans="1:32" ht="105" x14ac:dyDescent="0.2">
      <c r="A196" s="187"/>
      <c r="B196" s="145"/>
      <c r="C196" s="145"/>
      <c r="D196" s="188"/>
      <c r="E196" s="155" t="s">
        <v>128</v>
      </c>
      <c r="F196"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6" s="88" t="s">
        <v>18</v>
      </c>
      <c r="I196" s="190" t="s">
        <v>47</v>
      </c>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row>
    <row r="197" spans="1:32" ht="105" x14ac:dyDescent="0.2">
      <c r="A197" s="187"/>
      <c r="B197" s="145"/>
      <c r="C197" s="145"/>
      <c r="D197" s="188"/>
      <c r="E197" s="154" t="s">
        <v>129</v>
      </c>
      <c r="F197"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7"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7" s="88" t="s">
        <v>18</v>
      </c>
      <c r="I197" s="190" t="s">
        <v>47</v>
      </c>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row>
    <row r="198" spans="1:32" x14ac:dyDescent="0.2">
      <c r="A198" s="187"/>
      <c r="B198" s="145"/>
      <c r="C198" s="145"/>
      <c r="D198" s="1813" t="s">
        <v>127</v>
      </c>
      <c r="E198" s="1814"/>
      <c r="F198" s="1814"/>
      <c r="G198" s="1814"/>
      <c r="H198" s="1814"/>
      <c r="I198" s="1815"/>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row>
    <row r="199" spans="1:32" ht="105" x14ac:dyDescent="0.2">
      <c r="A199" s="187"/>
      <c r="B199" s="145"/>
      <c r="C199" s="145"/>
      <c r="D199" s="188"/>
      <c r="E199" s="155" t="s">
        <v>130</v>
      </c>
      <c r="F199"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19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199" s="88" t="s">
        <v>18</v>
      </c>
      <c r="I199" s="190" t="s">
        <v>47</v>
      </c>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row>
    <row r="200" spans="1:32" ht="105" x14ac:dyDescent="0.2">
      <c r="A200" s="187"/>
      <c r="B200" s="145"/>
      <c r="C200" s="145"/>
      <c r="D200" s="188"/>
      <c r="E200" s="800" t="s">
        <v>131</v>
      </c>
      <c r="F200"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0" s="88" t="s">
        <v>18</v>
      </c>
      <c r="I200" s="190" t="s">
        <v>47</v>
      </c>
      <c r="J200" s="174"/>
      <c r="K200" s="174"/>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row>
    <row r="201" spans="1:32" x14ac:dyDescent="0.2">
      <c r="A201" s="187"/>
      <c r="B201" s="145"/>
      <c r="C201" s="145"/>
      <c r="D201" s="1813" t="s">
        <v>331</v>
      </c>
      <c r="E201" s="1814"/>
      <c r="F201" s="1814"/>
      <c r="G201" s="1814"/>
      <c r="H201" s="1814"/>
      <c r="I201" s="1815"/>
      <c r="J201" s="174"/>
      <c r="K201" s="174"/>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row>
    <row r="202" spans="1:32" ht="105" x14ac:dyDescent="0.2">
      <c r="A202" s="187"/>
      <c r="B202" s="145"/>
      <c r="C202" s="145"/>
      <c r="D202" s="188"/>
      <c r="E202" s="800" t="s">
        <v>345</v>
      </c>
      <c r="F202"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2" s="88" t="s">
        <v>18</v>
      </c>
      <c r="I202" s="190" t="s">
        <v>47</v>
      </c>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row>
    <row r="203" spans="1:32" ht="105" x14ac:dyDescent="0.2">
      <c r="A203" s="187"/>
      <c r="B203" s="145"/>
      <c r="C203" s="145"/>
      <c r="D203" s="188"/>
      <c r="E203" s="154" t="s">
        <v>332</v>
      </c>
      <c r="F203"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3" s="88" t="s">
        <v>18</v>
      </c>
      <c r="I203" s="190" t="s">
        <v>47</v>
      </c>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row>
    <row r="204" spans="1:32" x14ac:dyDescent="0.2">
      <c r="A204" s="187"/>
      <c r="B204" s="145"/>
      <c r="C204" s="145"/>
      <c r="D204" s="1813" t="s">
        <v>334</v>
      </c>
      <c r="E204" s="1814"/>
      <c r="F204" s="1814"/>
      <c r="G204" s="1814"/>
      <c r="H204" s="1814"/>
      <c r="I204" s="1815"/>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row>
    <row r="205" spans="1:32" ht="105" x14ac:dyDescent="0.2">
      <c r="A205" s="187"/>
      <c r="B205" s="145"/>
      <c r="C205" s="145"/>
      <c r="D205" s="188"/>
      <c r="E205" s="155" t="s">
        <v>334</v>
      </c>
      <c r="F205"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5"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5" s="88" t="s">
        <v>18</v>
      </c>
      <c r="I205" s="190" t="s">
        <v>47</v>
      </c>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row>
    <row r="206" spans="1:32" ht="105" x14ac:dyDescent="0.2">
      <c r="A206" s="187"/>
      <c r="B206" s="145"/>
      <c r="C206" s="145"/>
      <c r="D206" s="188"/>
      <c r="E206" s="800" t="s">
        <v>335</v>
      </c>
      <c r="F206"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6"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6" s="88" t="s">
        <v>18</v>
      </c>
      <c r="I206" s="190" t="s">
        <v>47</v>
      </c>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row>
    <row r="207" spans="1:32" x14ac:dyDescent="0.2">
      <c r="A207" s="59"/>
      <c r="B207" s="58"/>
      <c r="C207" s="1889" t="s">
        <v>132</v>
      </c>
      <c r="D207" s="1890"/>
      <c r="E207" s="1890"/>
      <c r="F207" s="1890"/>
      <c r="G207" s="1890"/>
      <c r="H207" s="1890"/>
      <c r="I207" s="1891"/>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4"/>
    </row>
    <row r="208" spans="1:32" ht="105" x14ac:dyDescent="0.2">
      <c r="A208" s="59"/>
      <c r="B208" s="58"/>
      <c r="C208" s="58"/>
      <c r="D208" s="41"/>
      <c r="E208" s="87" t="s">
        <v>133</v>
      </c>
      <c r="F208"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8"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8" s="88" t="s">
        <v>18</v>
      </c>
      <c r="I208" s="190" t="s">
        <v>43</v>
      </c>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row>
    <row r="209" spans="1:32" ht="105" x14ac:dyDescent="0.2">
      <c r="A209" s="59"/>
      <c r="B209" s="58"/>
      <c r="C209" s="58"/>
      <c r="D209" s="41"/>
      <c r="E209" s="87" t="s">
        <v>134</v>
      </c>
      <c r="F209"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09"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09" s="88" t="s">
        <v>18</v>
      </c>
      <c r="I209" s="190" t="s">
        <v>43</v>
      </c>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row>
    <row r="210" spans="1:32" ht="105" x14ac:dyDescent="0.2">
      <c r="A210" s="187"/>
      <c r="B210" s="145"/>
      <c r="C210" s="145"/>
      <c r="D210" s="188"/>
      <c r="E210" s="800" t="s">
        <v>135</v>
      </c>
      <c r="F210"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10"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10" s="88" t="s">
        <v>18</v>
      </c>
      <c r="I210" s="190" t="s">
        <v>43</v>
      </c>
      <c r="J210" s="174"/>
      <c r="K210" s="174"/>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row>
    <row r="211" spans="1:32" x14ac:dyDescent="0.25">
      <c r="A211" s="187"/>
      <c r="B211" s="43"/>
      <c r="C211" s="1807" t="s">
        <v>354</v>
      </c>
      <c r="D211" s="1545"/>
      <c r="E211" s="1545"/>
      <c r="F211" s="1545"/>
      <c r="G211" s="1545"/>
      <c r="H211" s="1545"/>
      <c r="I211" s="1546"/>
      <c r="J211" s="7"/>
      <c r="K211" s="7"/>
      <c r="L211" s="7"/>
      <c r="M211" s="7"/>
      <c r="N211" s="7"/>
      <c r="O211" s="7"/>
      <c r="P211" s="7"/>
      <c r="Q211" s="7"/>
      <c r="R211" s="7"/>
      <c r="S211" s="7"/>
      <c r="T211" s="7"/>
      <c r="U211" s="7"/>
      <c r="V211" s="7"/>
      <c r="W211" s="7"/>
      <c r="X211" s="7"/>
      <c r="Y211" s="7"/>
      <c r="Z211" s="7"/>
      <c r="AA211" s="7"/>
      <c r="AB211" s="7"/>
      <c r="AC211" s="7"/>
      <c r="AD211" s="7"/>
      <c r="AE211" s="7"/>
      <c r="AF211" s="174"/>
    </row>
    <row r="212" spans="1:32" ht="105" x14ac:dyDescent="0.2">
      <c r="A212" s="187"/>
      <c r="B212" s="145"/>
      <c r="C212" s="145"/>
      <c r="D212" s="188"/>
      <c r="E212" s="800" t="s">
        <v>347</v>
      </c>
      <c r="F212"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12"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12" s="88" t="s">
        <v>18</v>
      </c>
      <c r="I212" s="190" t="s">
        <v>43</v>
      </c>
      <c r="J212" s="174"/>
      <c r="K212" s="174"/>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row>
    <row r="213" spans="1:32" ht="105" x14ac:dyDescent="0.2">
      <c r="A213" s="187"/>
      <c r="B213" s="145"/>
      <c r="C213" s="145"/>
      <c r="D213" s="188"/>
      <c r="E213" s="800" t="s">
        <v>348</v>
      </c>
      <c r="F213" s="100" t="str">
        <f>F139</f>
        <v>Balance (loan value) and maturing inflows (loan value) in each period. For collateral, collateral balance (market value) and maturing collateral outflows (market value, based on maturity of related reverse repo) in each period in the "Collateral - Reverse repo collateral In" section.</v>
      </c>
      <c r="G213" s="100" t="str">
        <f>G139</f>
        <v>Inflows are recognized in contractual maturity time buckets. For collateral : balance (after haircut) is recognized as inflow in week 1, maturing outflows (after haircut) are recognized in contractual maturity time buckets; haircut are prescribed in the securities haircut table, in the "Collateral - Reverse repo collateral in" section.</v>
      </c>
      <c r="H213" s="88" t="s">
        <v>18</v>
      </c>
      <c r="I213" s="190" t="s">
        <v>43</v>
      </c>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row>
    <row r="214" spans="1:32" x14ac:dyDescent="0.2">
      <c r="A214" s="187"/>
      <c r="B214" s="1808" t="s">
        <v>175</v>
      </c>
      <c r="C214" s="1506"/>
      <c r="D214" s="1506"/>
      <c r="E214" s="1506"/>
      <c r="F214" s="1506"/>
      <c r="G214" s="1506"/>
      <c r="H214" s="1506"/>
      <c r="I214" s="1507"/>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74"/>
    </row>
    <row r="215" spans="1:32" x14ac:dyDescent="0.2">
      <c r="A215" s="187"/>
      <c r="B215" s="145"/>
      <c r="C215" s="1807" t="s">
        <v>176</v>
      </c>
      <c r="D215" s="1545"/>
      <c r="E215" s="1545"/>
      <c r="F215" s="1545"/>
      <c r="G215" s="1545"/>
      <c r="H215" s="1545"/>
      <c r="I215" s="1546"/>
      <c r="J215" s="7"/>
      <c r="K215" s="7"/>
      <c r="L215" s="7"/>
      <c r="M215" s="7"/>
      <c r="N215" s="7"/>
      <c r="O215" s="7"/>
      <c r="P215" s="7"/>
      <c r="Q215" s="7"/>
      <c r="R215" s="7"/>
      <c r="S215" s="7"/>
      <c r="T215" s="7"/>
      <c r="U215" s="7"/>
      <c r="V215" s="7"/>
      <c r="W215" s="7"/>
      <c r="X215" s="7"/>
      <c r="Y215" s="7"/>
      <c r="Z215" s="7"/>
      <c r="AA215" s="7"/>
      <c r="AB215" s="7"/>
      <c r="AC215" s="7"/>
      <c r="AD215" s="7"/>
      <c r="AE215" s="7"/>
      <c r="AF215" s="174"/>
    </row>
    <row r="216" spans="1:32" ht="60" x14ac:dyDescent="0.2">
      <c r="A216" s="187"/>
      <c r="B216" s="188"/>
      <c r="C216" s="188"/>
      <c r="D216" s="188"/>
      <c r="E216" s="800" t="s">
        <v>177</v>
      </c>
      <c r="F216" s="100" t="s">
        <v>487</v>
      </c>
      <c r="G216" s="100" t="s">
        <v>571</v>
      </c>
      <c r="H216" s="88">
        <v>32</v>
      </c>
      <c r="I216" s="190" t="s">
        <v>48</v>
      </c>
      <c r="J216" s="174"/>
      <c r="K216" s="174"/>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row>
    <row r="217" spans="1:32" ht="187.5" customHeight="1" x14ac:dyDescent="0.2">
      <c r="A217" s="187"/>
      <c r="B217" s="188"/>
      <c r="C217" s="188"/>
      <c r="D217" s="188"/>
      <c r="E217" s="800" t="s">
        <v>178</v>
      </c>
      <c r="F217" s="100" t="s">
        <v>570</v>
      </c>
      <c r="G217" s="100" t="s">
        <v>488</v>
      </c>
      <c r="H217" s="88">
        <v>32</v>
      </c>
      <c r="I217" s="190" t="s">
        <v>48</v>
      </c>
      <c r="J217" s="174"/>
      <c r="K217" s="174"/>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row>
    <row r="218" spans="1:32" x14ac:dyDescent="0.2">
      <c r="A218" s="187"/>
      <c r="B218" s="188"/>
      <c r="C218" s="798" t="s">
        <v>179</v>
      </c>
      <c r="D218" s="178"/>
      <c r="E218" s="178"/>
      <c r="F218" s="178"/>
      <c r="G218" s="178"/>
      <c r="H218" s="178"/>
      <c r="I218" s="179"/>
      <c r="J218" s="7"/>
      <c r="K218" s="7"/>
      <c r="L218" s="7"/>
      <c r="M218" s="7"/>
      <c r="N218" s="7"/>
      <c r="O218" s="7"/>
      <c r="P218" s="7"/>
      <c r="Q218" s="7"/>
      <c r="R218" s="7"/>
      <c r="S218" s="7"/>
      <c r="T218" s="7"/>
      <c r="U218" s="7"/>
      <c r="V218" s="7"/>
      <c r="W218" s="7"/>
      <c r="X218" s="7"/>
      <c r="Y218" s="7"/>
      <c r="Z218" s="7"/>
      <c r="AA218" s="7"/>
      <c r="AB218" s="7"/>
      <c r="AC218" s="7"/>
      <c r="AD218" s="7"/>
      <c r="AE218" s="7"/>
      <c r="AF218" s="174"/>
    </row>
    <row r="219" spans="1:32" ht="30" x14ac:dyDescent="0.2">
      <c r="A219" s="187"/>
      <c r="B219" s="188"/>
      <c r="C219" s="188"/>
      <c r="D219" s="188"/>
      <c r="E219" s="800" t="s">
        <v>180</v>
      </c>
      <c r="F219" s="800" t="s">
        <v>490</v>
      </c>
      <c r="G219" s="100" t="s">
        <v>489</v>
      </c>
      <c r="H219" s="88">
        <v>32</v>
      </c>
      <c r="I219" s="190" t="s">
        <v>48</v>
      </c>
      <c r="J219" s="174"/>
      <c r="K219" s="174"/>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row>
    <row r="220" spans="1:32" ht="30" x14ac:dyDescent="0.2">
      <c r="A220" s="187"/>
      <c r="B220" s="188"/>
      <c r="C220" s="188"/>
      <c r="D220" s="188"/>
      <c r="E220" s="800" t="s">
        <v>181</v>
      </c>
      <c r="F220" s="100" t="str">
        <f>F219</f>
        <v>Cash collateral balance and inflows when cash pledged becomes unencumbered in each period.</v>
      </c>
      <c r="G220" s="100" t="str">
        <f>G219</f>
        <v>Inflows are recognized in time buckets when cash pledged becomes unencumbered.</v>
      </c>
      <c r="H220" s="88">
        <v>32</v>
      </c>
      <c r="I220" s="190" t="s">
        <v>48</v>
      </c>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row>
    <row r="221" spans="1:32" x14ac:dyDescent="0.2">
      <c r="A221" s="187"/>
      <c r="B221" s="188"/>
      <c r="C221" s="188"/>
      <c r="D221" s="188"/>
      <c r="E221" s="800" t="s">
        <v>182</v>
      </c>
      <c r="F221" s="100" t="s">
        <v>524</v>
      </c>
      <c r="G221" s="97" t="s">
        <v>470</v>
      </c>
      <c r="H221" s="175"/>
      <c r="I221" s="190" t="s">
        <v>48</v>
      </c>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row>
    <row r="222" spans="1:32" x14ac:dyDescent="0.2">
      <c r="A222" s="187"/>
      <c r="B222" s="188"/>
      <c r="C222" s="1807" t="s">
        <v>183</v>
      </c>
      <c r="D222" s="1545"/>
      <c r="E222" s="1545"/>
      <c r="F222" s="1545"/>
      <c r="G222" s="1545"/>
      <c r="H222" s="1545"/>
      <c r="I222" s="1546"/>
      <c r="J222" s="7"/>
      <c r="K222" s="7"/>
      <c r="L222" s="7"/>
      <c r="M222" s="7"/>
      <c r="N222" s="7"/>
      <c r="O222" s="7"/>
      <c r="P222" s="7"/>
      <c r="Q222" s="7"/>
      <c r="R222" s="7"/>
      <c r="S222" s="7"/>
      <c r="T222" s="7"/>
      <c r="U222" s="7"/>
      <c r="V222" s="7"/>
      <c r="W222" s="7"/>
      <c r="X222" s="7"/>
      <c r="Y222" s="7"/>
      <c r="Z222" s="7"/>
      <c r="AA222" s="7"/>
      <c r="AB222" s="7"/>
      <c r="AC222" s="7"/>
      <c r="AD222" s="7"/>
      <c r="AE222" s="7"/>
      <c r="AF222" s="174"/>
    </row>
    <row r="223" spans="1:32" x14ac:dyDescent="0.2">
      <c r="A223" s="187"/>
      <c r="B223" s="188"/>
      <c r="C223" s="188"/>
      <c r="D223" s="188"/>
      <c r="E223" s="800" t="s">
        <v>184</v>
      </c>
      <c r="F223" s="100" t="s">
        <v>478</v>
      </c>
      <c r="G223" s="97" t="str">
        <f>G221</f>
        <v>No inflow value will be attributed.</v>
      </c>
      <c r="H223" s="110">
        <v>27</v>
      </c>
      <c r="I223" s="190" t="s">
        <v>48</v>
      </c>
      <c r="J223" s="174"/>
      <c r="K223" s="174"/>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row>
    <row r="224" spans="1:32" x14ac:dyDescent="0.2">
      <c r="A224" s="187"/>
      <c r="B224" s="188"/>
      <c r="C224" s="188"/>
      <c r="D224" s="188"/>
      <c r="E224" s="800" t="s">
        <v>185</v>
      </c>
      <c r="F224" s="100" t="str">
        <f>F223</f>
        <v>Balance and maturing inflows in each period.</v>
      </c>
      <c r="G224" s="97" t="str">
        <f>G221</f>
        <v>No inflow value will be attributed.</v>
      </c>
      <c r="H224" s="110">
        <v>27</v>
      </c>
      <c r="I224" s="190" t="s">
        <v>48</v>
      </c>
      <c r="J224" s="174"/>
      <c r="K224" s="174"/>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row>
    <row r="225" spans="1:32" x14ac:dyDescent="0.2">
      <c r="A225" s="187"/>
      <c r="B225" s="188"/>
      <c r="C225" s="188"/>
      <c r="D225" s="188"/>
      <c r="E225" s="800" t="s">
        <v>186</v>
      </c>
      <c r="F225" s="100" t="str">
        <f>F223</f>
        <v>Balance and maturing inflows in each period.</v>
      </c>
      <c r="G225" s="97" t="str">
        <f>G221</f>
        <v>No inflow value will be attributed.</v>
      </c>
      <c r="H225" s="110">
        <v>27</v>
      </c>
      <c r="I225" s="190" t="s">
        <v>48</v>
      </c>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row>
    <row r="226" spans="1:32" x14ac:dyDescent="0.2">
      <c r="A226" s="187"/>
      <c r="B226" s="188"/>
      <c r="C226" s="1807" t="s">
        <v>175</v>
      </c>
      <c r="D226" s="1545"/>
      <c r="E226" s="1545"/>
      <c r="F226" s="1545"/>
      <c r="G226" s="1545"/>
      <c r="H226" s="1545"/>
      <c r="I226" s="1546"/>
      <c r="J226" s="1883"/>
      <c r="K226" s="1883"/>
      <c r="L226" s="1883"/>
      <c r="M226" s="1883"/>
      <c r="N226" s="1883"/>
      <c r="O226" s="1883"/>
      <c r="P226" s="1883"/>
      <c r="Q226" s="1883"/>
      <c r="R226" s="1883"/>
      <c r="S226" s="1883"/>
      <c r="T226" s="1883"/>
      <c r="U226" s="1883"/>
      <c r="V226" s="1883"/>
      <c r="W226" s="1883"/>
      <c r="X226" s="1883"/>
      <c r="Y226" s="1883"/>
      <c r="Z226" s="1883"/>
      <c r="AA226" s="1883"/>
      <c r="AB226" s="1883"/>
      <c r="AC226" s="1883"/>
      <c r="AD226" s="1883"/>
      <c r="AE226" s="7"/>
      <c r="AF226" s="174"/>
    </row>
    <row r="227" spans="1:32" x14ac:dyDescent="0.2">
      <c r="A227" s="187"/>
      <c r="B227" s="188"/>
      <c r="C227" s="145"/>
      <c r="D227" s="188"/>
      <c r="E227" s="800" t="s">
        <v>175</v>
      </c>
      <c r="F227" s="100" t="str">
        <f>F223</f>
        <v>Balance and maturing inflows in each period.</v>
      </c>
      <c r="G227" s="97" t="str">
        <f>G223</f>
        <v>No inflow value will be attributed.</v>
      </c>
      <c r="H227" s="88">
        <v>33</v>
      </c>
      <c r="I227" s="190" t="s">
        <v>48</v>
      </c>
      <c r="J227" s="174"/>
      <c r="K227" s="174"/>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row>
    <row r="228" spans="1:32" hidden="1" x14ac:dyDescent="0.2">
      <c r="A228" s="1817"/>
      <c r="B228" s="1818"/>
      <c r="C228" s="1818"/>
      <c r="D228" s="1818"/>
      <c r="E228" s="1818"/>
      <c r="F228" s="1818"/>
      <c r="G228" s="1818"/>
      <c r="H228" s="1818"/>
      <c r="I228" s="1819"/>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row>
    <row r="229" spans="1:32" ht="22.5" customHeight="1" x14ac:dyDescent="0.2">
      <c r="A229" s="1806" t="s">
        <v>187</v>
      </c>
      <c r="B229" s="1504"/>
      <c r="C229" s="1504"/>
      <c r="D229" s="1504"/>
      <c r="E229" s="1504"/>
      <c r="F229" s="1504"/>
      <c r="G229" s="1504"/>
      <c r="H229" s="1504"/>
      <c r="I229" s="1505"/>
      <c r="J229" s="141"/>
      <c r="K229" s="141"/>
      <c r="L229" s="141"/>
      <c r="M229" s="141"/>
      <c r="N229" s="141"/>
      <c r="O229" s="141"/>
      <c r="P229" s="141"/>
      <c r="Q229" s="141"/>
      <c r="R229" s="141"/>
      <c r="S229" s="141"/>
      <c r="T229" s="141"/>
      <c r="U229" s="141"/>
      <c r="V229" s="141"/>
      <c r="W229" s="141"/>
      <c r="X229" s="141"/>
      <c r="Y229" s="141"/>
      <c r="Z229" s="141"/>
      <c r="AA229" s="141"/>
      <c r="AB229" s="141"/>
      <c r="AC229" s="141"/>
      <c r="AD229" s="141"/>
      <c r="AE229" s="141"/>
      <c r="AF229" s="174"/>
    </row>
    <row r="230" spans="1:32" x14ac:dyDescent="0.2">
      <c r="A230" s="1817"/>
      <c r="B230" s="1818"/>
      <c r="C230" s="1818"/>
      <c r="D230" s="1818"/>
      <c r="E230" s="1818"/>
      <c r="F230" s="1818"/>
      <c r="G230" s="1818"/>
      <c r="H230" s="1818"/>
      <c r="I230" s="1819"/>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row>
    <row r="231" spans="1:32" ht="22.5" customHeight="1" x14ac:dyDescent="0.2">
      <c r="A231" s="1806" t="s">
        <v>188</v>
      </c>
      <c r="B231" s="1504"/>
      <c r="C231" s="1504"/>
      <c r="D231" s="1504"/>
      <c r="E231" s="1504"/>
      <c r="F231" s="1504"/>
      <c r="G231" s="1504"/>
      <c r="H231" s="1504"/>
      <c r="I231" s="1505"/>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c r="AF231" s="174"/>
    </row>
    <row r="232" spans="1:32" x14ac:dyDescent="0.2">
      <c r="A232" s="61"/>
      <c r="B232" s="799" t="s">
        <v>189</v>
      </c>
      <c r="C232" s="180"/>
      <c r="D232" s="180"/>
      <c r="E232" s="180"/>
      <c r="F232" s="180"/>
      <c r="G232" s="180"/>
      <c r="H232" s="180"/>
      <c r="I232" s="181"/>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74"/>
    </row>
    <row r="233" spans="1:32" x14ac:dyDescent="0.2">
      <c r="A233" s="187"/>
      <c r="B233" s="188"/>
      <c r="C233" s="1807" t="s">
        <v>190</v>
      </c>
      <c r="D233" s="1545"/>
      <c r="E233" s="1545"/>
      <c r="F233" s="1545"/>
      <c r="G233" s="1545"/>
      <c r="H233" s="1545"/>
      <c r="I233" s="1546"/>
      <c r="J233" s="172"/>
      <c r="K233" s="813"/>
      <c r="L233" s="813"/>
      <c r="M233" s="7"/>
      <c r="N233" s="7"/>
      <c r="O233" s="7"/>
      <c r="P233" s="7"/>
      <c r="Q233" s="7"/>
      <c r="R233" s="7"/>
      <c r="S233" s="7"/>
      <c r="T233" s="7"/>
      <c r="U233" s="7"/>
      <c r="V233" s="7"/>
      <c r="W233" s="7"/>
      <c r="X233" s="7"/>
      <c r="Y233" s="7"/>
      <c r="Z233" s="7"/>
      <c r="AA233" s="7"/>
      <c r="AB233" s="7"/>
      <c r="AC233" s="7"/>
      <c r="AD233" s="7"/>
      <c r="AE233" s="7"/>
      <c r="AF233" s="174"/>
    </row>
    <row r="234" spans="1:32" ht="36.75" customHeight="1" x14ac:dyDescent="0.2">
      <c r="A234" s="62"/>
      <c r="B234" s="42"/>
      <c r="C234" s="42"/>
      <c r="D234" s="42"/>
      <c r="E234" s="794" t="s">
        <v>191</v>
      </c>
      <c r="F234" s="814" t="s">
        <v>476</v>
      </c>
      <c r="G234" s="795" t="s">
        <v>491</v>
      </c>
      <c r="H234" s="815" t="s">
        <v>19</v>
      </c>
      <c r="I234" s="815" t="s">
        <v>492</v>
      </c>
      <c r="J234" s="807"/>
      <c r="K234" s="808"/>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row>
    <row r="235" spans="1:32" ht="36.75" customHeight="1" x14ac:dyDescent="0.2">
      <c r="A235" s="187"/>
      <c r="B235" s="188"/>
      <c r="C235" s="188"/>
      <c r="D235" s="188"/>
      <c r="E235" s="794" t="s">
        <v>192</v>
      </c>
      <c r="F235" s="814" t="str">
        <f>F234</f>
        <v>Balance only.</v>
      </c>
      <c r="G235" s="795" t="str">
        <f>G234</f>
        <v>Outflows are recognized in each period based on run-off schedule in LAR Chapter 4, table 1.</v>
      </c>
      <c r="H235" s="815" t="str">
        <f>H234</f>
        <v>Table 1</v>
      </c>
      <c r="I235" s="815" t="str">
        <f>I234</f>
        <v>3.2, 3.4</v>
      </c>
      <c r="J235" s="807"/>
      <c r="K235" s="808"/>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row>
    <row r="236" spans="1:32" ht="36.75" customHeight="1" x14ac:dyDescent="0.2">
      <c r="A236" s="187"/>
      <c r="B236" s="188"/>
      <c r="C236" s="188"/>
      <c r="D236" s="188"/>
      <c r="E236" s="794" t="s">
        <v>193</v>
      </c>
      <c r="F236" s="814" t="str">
        <f>F234</f>
        <v>Balance only.</v>
      </c>
      <c r="G236" s="795" t="str">
        <f>G234</f>
        <v>Outflows are recognized in each period based on run-off schedule in LAR Chapter 4, table 1.</v>
      </c>
      <c r="H236" s="815" t="str">
        <f>H234</f>
        <v>Table 1</v>
      </c>
      <c r="I236" s="815" t="str">
        <f>I234</f>
        <v>3.2, 3.4</v>
      </c>
      <c r="J236" s="807"/>
      <c r="K236" s="808"/>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row>
    <row r="237" spans="1:32" ht="36.75" customHeight="1" x14ac:dyDescent="0.2">
      <c r="A237" s="187"/>
      <c r="B237" s="188"/>
      <c r="C237" s="188"/>
      <c r="D237" s="188"/>
      <c r="E237" s="794" t="s">
        <v>194</v>
      </c>
      <c r="F237" s="814" t="str">
        <f>F234</f>
        <v>Balance only.</v>
      </c>
      <c r="G237" s="795" t="str">
        <f>G234</f>
        <v>Outflows are recognized in each period based on run-off schedule in LAR Chapter 4, table 1.</v>
      </c>
      <c r="H237" s="815" t="str">
        <f>H234</f>
        <v>Table 1</v>
      </c>
      <c r="I237" s="815" t="str">
        <f>I234</f>
        <v>3.2, 3.4</v>
      </c>
      <c r="J237" s="807"/>
      <c r="K237" s="808"/>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row>
    <row r="238" spans="1:32" ht="36.75" customHeight="1" x14ac:dyDescent="0.2">
      <c r="A238" s="187"/>
      <c r="B238" s="188"/>
      <c r="C238" s="188"/>
      <c r="D238" s="188"/>
      <c r="E238" s="794" t="s">
        <v>195</v>
      </c>
      <c r="F238" s="814" t="str">
        <f>F234</f>
        <v>Balance only.</v>
      </c>
      <c r="G238" s="795" t="str">
        <f>G234</f>
        <v>Outflows are recognized in each period based on run-off schedule in LAR Chapter 4, table 1.</v>
      </c>
      <c r="H238" s="815" t="str">
        <f>H234</f>
        <v>Table 1</v>
      </c>
      <c r="I238" s="815" t="str">
        <f>I234</f>
        <v>3.2, 3.4</v>
      </c>
      <c r="J238" s="807"/>
      <c r="K238" s="808"/>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row>
    <row r="239" spans="1:32" x14ac:dyDescent="0.2">
      <c r="A239" s="187"/>
      <c r="B239" s="188"/>
      <c r="C239" s="1807" t="s">
        <v>196</v>
      </c>
      <c r="D239" s="1545"/>
      <c r="E239" s="1545"/>
      <c r="F239" s="1545"/>
      <c r="G239" s="1545"/>
      <c r="H239" s="1545"/>
      <c r="I239" s="1546"/>
      <c r="J239" s="172"/>
      <c r="K239" s="813"/>
      <c r="L239" s="813"/>
      <c r="M239" s="7"/>
      <c r="N239" s="7"/>
      <c r="O239" s="7"/>
      <c r="P239" s="7"/>
      <c r="Q239" s="7"/>
      <c r="R239" s="7"/>
      <c r="S239" s="7"/>
      <c r="T239" s="7"/>
      <c r="U239" s="7"/>
      <c r="V239" s="7"/>
      <c r="W239" s="7"/>
      <c r="X239" s="7"/>
      <c r="Y239" s="7"/>
      <c r="Z239" s="7"/>
      <c r="AA239" s="7"/>
      <c r="AB239" s="7"/>
      <c r="AC239" s="7"/>
      <c r="AD239" s="7"/>
      <c r="AE239" s="7"/>
      <c r="AF239" s="174"/>
    </row>
    <row r="240" spans="1:32" x14ac:dyDescent="0.2">
      <c r="A240" s="187"/>
      <c r="B240" s="188"/>
      <c r="C240" s="145"/>
      <c r="D240" s="1813" t="s">
        <v>197</v>
      </c>
      <c r="E240" s="1814"/>
      <c r="F240" s="1814"/>
      <c r="G240" s="1814"/>
      <c r="H240" s="1814"/>
      <c r="I240" s="1815"/>
      <c r="J240" s="174"/>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row>
    <row r="241" spans="1:32" ht="60" x14ac:dyDescent="0.2">
      <c r="A241" s="187"/>
      <c r="B241" s="188"/>
      <c r="C241" s="188"/>
      <c r="D241" s="188"/>
      <c r="E241" s="155" t="s">
        <v>293</v>
      </c>
      <c r="F241" s="100" t="s">
        <v>493</v>
      </c>
      <c r="G241" s="100" t="s">
        <v>494</v>
      </c>
      <c r="H241" s="88" t="s">
        <v>20</v>
      </c>
      <c r="I241" s="88" t="s">
        <v>49</v>
      </c>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row>
    <row r="242" spans="1:32" ht="60" x14ac:dyDescent="0.2">
      <c r="A242" s="187"/>
      <c r="B242" s="188"/>
      <c r="C242" s="188"/>
      <c r="D242" s="188"/>
      <c r="E242" s="800" t="s">
        <v>294</v>
      </c>
      <c r="F242" s="100" t="str">
        <f>F241</f>
        <v>Balance and maturing payment outflows in each period.</v>
      </c>
      <c r="G242" s="100" t="str">
        <f>G241</f>
        <v>Outflows are recognized for maturing payments in the current period as well as in all prior periods, based on the run-off rates for demand deposits of the same type (refer to run-off schedule in LAR Chapter 4, table1).</v>
      </c>
      <c r="H242" s="88" t="s">
        <v>20</v>
      </c>
      <c r="I242" s="88" t="s">
        <v>49</v>
      </c>
    </row>
    <row r="243" spans="1:32" ht="60" x14ac:dyDescent="0.2">
      <c r="A243" s="187"/>
      <c r="B243" s="188"/>
      <c r="C243" s="188"/>
      <c r="D243" s="188"/>
      <c r="E243" s="800" t="s">
        <v>295</v>
      </c>
      <c r="F243" s="100" t="str">
        <f>F241</f>
        <v>Balance and maturing payment outflows in each period.</v>
      </c>
      <c r="G243" s="100" t="str">
        <f>G242</f>
        <v>Outflows are recognized for maturing payments in the current period as well as in all prior periods, based on the run-off rates for demand deposits of the same type (refer to run-off schedule in LAR Chapter 4, table1).</v>
      </c>
      <c r="H243" s="88" t="s">
        <v>20</v>
      </c>
      <c r="I243" s="88" t="s">
        <v>49</v>
      </c>
    </row>
    <row r="244" spans="1:32" ht="60" x14ac:dyDescent="0.2">
      <c r="A244" s="187"/>
      <c r="B244" s="188"/>
      <c r="C244" s="188"/>
      <c r="D244" s="188"/>
      <c r="E244" s="800" t="s">
        <v>296</v>
      </c>
      <c r="F244" s="100" t="str">
        <f>F241</f>
        <v>Balance and maturing payment outflows in each period.</v>
      </c>
      <c r="G244" s="100" t="str">
        <f>G241</f>
        <v>Outflows are recognized for maturing payments in the current period as well as in all prior periods, based on the run-off rates for demand deposits of the same type (refer to run-off schedule in LAR Chapter 4, table1).</v>
      </c>
      <c r="H244" s="88" t="s">
        <v>20</v>
      </c>
      <c r="I244" s="88" t="s">
        <v>49</v>
      </c>
    </row>
    <row r="245" spans="1:32" ht="60" x14ac:dyDescent="0.2">
      <c r="A245" s="187"/>
      <c r="B245" s="188"/>
      <c r="C245" s="188"/>
      <c r="D245" s="188"/>
      <c r="E245" s="800" t="s">
        <v>297</v>
      </c>
      <c r="F245" s="100" t="str">
        <f>F241</f>
        <v>Balance and maturing payment outflows in each period.</v>
      </c>
      <c r="G245" s="100" t="str">
        <f>G241</f>
        <v>Outflows are recognized for maturing payments in the current period as well as in all prior periods, based on the run-off rates for demand deposits of the same type (refer to run-off schedule in LAR Chapter 4, table1).</v>
      </c>
      <c r="H245" s="88" t="s">
        <v>20</v>
      </c>
      <c r="I245" s="88" t="s">
        <v>49</v>
      </c>
    </row>
    <row r="246" spans="1:32" ht="60" x14ac:dyDescent="0.2">
      <c r="A246" s="187"/>
      <c r="B246" s="188"/>
      <c r="C246" s="188"/>
      <c r="D246" s="188"/>
      <c r="E246" s="154" t="s">
        <v>292</v>
      </c>
      <c r="F246" s="100" t="str">
        <f>F241</f>
        <v>Balance and maturing payment outflows in each period.</v>
      </c>
      <c r="G246" s="100" t="str">
        <f>G241</f>
        <v>Outflows are recognized for maturing payments in the current period as well as in all prior periods, based on the run-off rates for demand deposits of the same type (refer to run-off schedule in LAR Chapter 4, table1).</v>
      </c>
      <c r="H246" s="175"/>
      <c r="I246" s="88" t="s">
        <v>49</v>
      </c>
    </row>
    <row r="247" spans="1:32" x14ac:dyDescent="0.2">
      <c r="A247" s="187"/>
      <c r="B247" s="188"/>
      <c r="C247" s="188"/>
      <c r="D247" s="1813" t="s">
        <v>228</v>
      </c>
      <c r="E247" s="1814"/>
      <c r="F247" s="1814"/>
      <c r="G247" s="1814"/>
      <c r="H247" s="1814"/>
      <c r="I247" s="1815"/>
    </row>
    <row r="248" spans="1:32" ht="120" customHeight="1" x14ac:dyDescent="0.2">
      <c r="A248" s="187"/>
      <c r="B248" s="188"/>
      <c r="C248" s="188"/>
      <c r="D248" s="188"/>
      <c r="E248" s="155" t="s">
        <v>198</v>
      </c>
      <c r="F248" s="102" t="s">
        <v>495</v>
      </c>
      <c r="G248" s="102" t="s">
        <v>496</v>
      </c>
      <c r="H248" s="88" t="s">
        <v>21</v>
      </c>
      <c r="I248" s="88" t="s">
        <v>49</v>
      </c>
    </row>
    <row r="249" spans="1:32" ht="105" x14ac:dyDescent="0.2">
      <c r="A249" s="187"/>
      <c r="B249" s="188"/>
      <c r="C249" s="188"/>
      <c r="D249" s="188"/>
      <c r="E249" s="89" t="s">
        <v>199</v>
      </c>
      <c r="F249"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49" s="102" t="str">
        <f>G248</f>
        <v>Outflows are recognized for maturing payments in the current period as well as all renewal periods, based on run-off rates in LAR Chapter 4, table 1.</v>
      </c>
      <c r="H249" s="88" t="s">
        <v>21</v>
      </c>
      <c r="I249" s="88" t="s">
        <v>49</v>
      </c>
    </row>
    <row r="250" spans="1:32" ht="105" x14ac:dyDescent="0.2">
      <c r="A250" s="187"/>
      <c r="B250" s="188"/>
      <c r="C250" s="188"/>
      <c r="D250" s="188"/>
      <c r="E250" s="89" t="s">
        <v>201</v>
      </c>
      <c r="F250"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0" s="102" t="str">
        <f>G248</f>
        <v>Outflows are recognized for maturing payments in the current period as well as all renewal periods, based on run-off rates in LAR Chapter 4, table 1.</v>
      </c>
      <c r="H250" s="88" t="s">
        <v>21</v>
      </c>
      <c r="I250" s="88" t="s">
        <v>49</v>
      </c>
    </row>
    <row r="251" spans="1:32" ht="105" x14ac:dyDescent="0.2">
      <c r="A251" s="187"/>
      <c r="B251" s="188"/>
      <c r="C251" s="188"/>
      <c r="D251" s="188"/>
      <c r="E251" s="800" t="s">
        <v>200</v>
      </c>
      <c r="F251"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1" s="102" t="str">
        <f>G248</f>
        <v>Outflows are recognized for maturing payments in the current period as well as all renewal periods, based on run-off rates in LAR Chapter 4, table 1.</v>
      </c>
      <c r="H251" s="88" t="s">
        <v>21</v>
      </c>
      <c r="I251" s="88" t="s">
        <v>49</v>
      </c>
    </row>
    <row r="252" spans="1:32" ht="105" x14ac:dyDescent="0.2">
      <c r="A252" s="187"/>
      <c r="B252" s="188"/>
      <c r="C252" s="188"/>
      <c r="D252" s="188"/>
      <c r="E252" s="800" t="s">
        <v>202</v>
      </c>
      <c r="F252"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2" s="102" t="str">
        <f>G248</f>
        <v>Outflows are recognized for maturing payments in the current period as well as all renewal periods, based on run-off rates in LAR Chapter 4, table 1.</v>
      </c>
      <c r="H252" s="88" t="s">
        <v>21</v>
      </c>
      <c r="I252" s="88" t="s">
        <v>49</v>
      </c>
    </row>
    <row r="253" spans="1:32" ht="105" x14ac:dyDescent="0.2">
      <c r="A253" s="187"/>
      <c r="B253" s="188"/>
      <c r="C253" s="188"/>
      <c r="D253" s="188"/>
      <c r="E253" s="154" t="s">
        <v>203</v>
      </c>
      <c r="F253"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3" s="102" t="str">
        <f>G248</f>
        <v>Outflows are recognized for maturing payments in the current period as well as all renewal periods, based on run-off rates in LAR Chapter 4, table 1.</v>
      </c>
      <c r="H253" s="88" t="s">
        <v>21</v>
      </c>
      <c r="I253" s="88" t="s">
        <v>49</v>
      </c>
    </row>
    <row r="254" spans="1:32" x14ac:dyDescent="0.2">
      <c r="A254" s="187"/>
      <c r="B254" s="188"/>
      <c r="C254" s="188"/>
      <c r="D254" s="1813" t="s">
        <v>229</v>
      </c>
      <c r="E254" s="1814"/>
      <c r="F254" s="1814"/>
      <c r="G254" s="1814"/>
      <c r="H254" s="1814"/>
      <c r="I254" s="1815"/>
    </row>
    <row r="255" spans="1:32" ht="105" x14ac:dyDescent="0.2">
      <c r="A255" s="187"/>
      <c r="B255" s="188"/>
      <c r="C255" s="188" t="s">
        <v>6</v>
      </c>
      <c r="D255" s="188"/>
      <c r="E255" s="155" t="s">
        <v>204</v>
      </c>
      <c r="F255"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5" s="102" t="str">
        <f>G248</f>
        <v>Outflows are recognized for maturing payments in the current period as well as all renewal periods, based on run-off rates in LAR Chapter 4, table 1.</v>
      </c>
      <c r="H255" s="192"/>
      <c r="I255" s="88" t="s">
        <v>49</v>
      </c>
    </row>
    <row r="256" spans="1:32" ht="105" x14ac:dyDescent="0.2">
      <c r="A256" s="187"/>
      <c r="B256" s="188"/>
      <c r="C256" s="188"/>
      <c r="D256" s="188"/>
      <c r="E256" s="89" t="s">
        <v>205</v>
      </c>
      <c r="F256"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6" s="102" t="str">
        <f>G248</f>
        <v>Outflows are recognized for maturing payments in the current period as well as all renewal periods, based on run-off rates in LAR Chapter 4, table 1.</v>
      </c>
      <c r="H256" s="88" t="s">
        <v>21</v>
      </c>
      <c r="I256" s="88" t="s">
        <v>49</v>
      </c>
    </row>
    <row r="257" spans="1:9" ht="105" x14ac:dyDescent="0.2">
      <c r="A257" s="187"/>
      <c r="B257" s="188"/>
      <c r="C257" s="188"/>
      <c r="D257" s="188"/>
      <c r="E257" s="89" t="s">
        <v>207</v>
      </c>
      <c r="F257"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7" s="102" t="str">
        <f>G248</f>
        <v>Outflows are recognized for maturing payments in the current period as well as all renewal periods, based on run-off rates in LAR Chapter 4, table 1.</v>
      </c>
      <c r="H257" s="88" t="s">
        <v>21</v>
      </c>
      <c r="I257" s="88" t="s">
        <v>49</v>
      </c>
    </row>
    <row r="258" spans="1:9" ht="105" x14ac:dyDescent="0.2">
      <c r="A258" s="187"/>
      <c r="B258" s="188"/>
      <c r="C258" s="188"/>
      <c r="D258" s="188"/>
      <c r="E258" s="89" t="s">
        <v>206</v>
      </c>
      <c r="F258"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8" s="102" t="str">
        <f>G248</f>
        <v>Outflows are recognized for maturing payments in the current period as well as all renewal periods, based on run-off rates in LAR Chapter 4, table 1.</v>
      </c>
      <c r="H258" s="88" t="s">
        <v>21</v>
      </c>
      <c r="I258" s="88" t="s">
        <v>49</v>
      </c>
    </row>
    <row r="259" spans="1:9" ht="105" x14ac:dyDescent="0.2">
      <c r="A259" s="187"/>
      <c r="B259" s="188"/>
      <c r="C259" s="188"/>
      <c r="D259" s="188"/>
      <c r="E259" s="89" t="s">
        <v>208</v>
      </c>
      <c r="F259"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59" s="102" t="str">
        <f>G248</f>
        <v>Outflows are recognized for maturing payments in the current period as well as all renewal periods, based on run-off rates in LAR Chapter 4, table 1.</v>
      </c>
      <c r="H259" s="88" t="s">
        <v>21</v>
      </c>
      <c r="I259" s="88" t="s">
        <v>49</v>
      </c>
    </row>
    <row r="260" spans="1:9" ht="105" x14ac:dyDescent="0.2">
      <c r="A260" s="187"/>
      <c r="B260" s="188"/>
      <c r="C260" s="188"/>
      <c r="D260" s="188"/>
      <c r="E260" s="154" t="s">
        <v>209</v>
      </c>
      <c r="F260"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0" s="102" t="str">
        <f>G248</f>
        <v>Outflows are recognized for maturing payments in the current period as well as all renewal periods, based on run-off rates in LAR Chapter 4, table 1.</v>
      </c>
      <c r="H260" s="88" t="s">
        <v>21</v>
      </c>
      <c r="I260" s="88" t="s">
        <v>49</v>
      </c>
    </row>
    <row r="261" spans="1:9" x14ac:dyDescent="0.2">
      <c r="A261" s="187"/>
      <c r="B261" s="188"/>
      <c r="C261" s="188"/>
      <c r="D261" s="1813" t="s">
        <v>230</v>
      </c>
      <c r="E261" s="1814"/>
      <c r="F261" s="1814"/>
      <c r="G261" s="1814"/>
      <c r="H261" s="1814"/>
      <c r="I261" s="1815" t="s">
        <v>49</v>
      </c>
    </row>
    <row r="262" spans="1:9" ht="105" x14ac:dyDescent="0.2">
      <c r="A262" s="187"/>
      <c r="B262" s="188"/>
      <c r="C262" s="188"/>
      <c r="D262" s="188"/>
      <c r="E262" s="155" t="s">
        <v>210</v>
      </c>
      <c r="F262"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2" s="102" t="str">
        <f>G248</f>
        <v>Outflows are recognized for maturing payments in the current period as well as all renewal periods, based on run-off rates in LAR Chapter 4, table 1.</v>
      </c>
      <c r="H262" s="192"/>
      <c r="I262" s="88" t="s">
        <v>49</v>
      </c>
    </row>
    <row r="263" spans="1:9" ht="105" x14ac:dyDescent="0.2">
      <c r="A263" s="187"/>
      <c r="B263" s="188"/>
      <c r="C263" s="188"/>
      <c r="D263" s="188"/>
      <c r="E263" s="89" t="s">
        <v>211</v>
      </c>
      <c r="F263"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3" s="102" t="str">
        <f>G248</f>
        <v>Outflows are recognized for maturing payments in the current period as well as all renewal periods, based on run-off rates in LAR Chapter 4, table 1.</v>
      </c>
      <c r="H263" s="88" t="s">
        <v>21</v>
      </c>
      <c r="I263" s="88" t="s">
        <v>49</v>
      </c>
    </row>
    <row r="264" spans="1:9" ht="105" x14ac:dyDescent="0.2">
      <c r="A264" s="187"/>
      <c r="B264" s="188"/>
      <c r="C264" s="188"/>
      <c r="D264" s="188"/>
      <c r="E264" s="89" t="s">
        <v>213</v>
      </c>
      <c r="F264"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4" s="102" t="str">
        <f>G248</f>
        <v>Outflows are recognized for maturing payments in the current period as well as all renewal periods, based on run-off rates in LAR Chapter 4, table 1.</v>
      </c>
      <c r="H264" s="88" t="s">
        <v>21</v>
      </c>
      <c r="I264" s="88" t="s">
        <v>49</v>
      </c>
    </row>
    <row r="265" spans="1:9" ht="105" x14ac:dyDescent="0.2">
      <c r="A265" s="187"/>
      <c r="B265" s="145"/>
      <c r="C265" s="145"/>
      <c r="D265" s="188"/>
      <c r="E265" s="89" t="s">
        <v>212</v>
      </c>
      <c r="F265"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5" s="102" t="str">
        <f>G248</f>
        <v>Outflows are recognized for maturing payments in the current period as well as all renewal periods, based on run-off rates in LAR Chapter 4, table 1.</v>
      </c>
      <c r="H265" s="88" t="s">
        <v>21</v>
      </c>
      <c r="I265" s="88" t="s">
        <v>49</v>
      </c>
    </row>
    <row r="266" spans="1:9" ht="105" x14ac:dyDescent="0.2">
      <c r="A266" s="187"/>
      <c r="B266" s="188"/>
      <c r="C266" s="188"/>
      <c r="D266" s="188"/>
      <c r="E266" s="89" t="s">
        <v>214</v>
      </c>
      <c r="F266"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6" s="102" t="str">
        <f>G248</f>
        <v>Outflows are recognized for maturing payments in the current period as well as all renewal periods, based on run-off rates in LAR Chapter 4, table 1.</v>
      </c>
      <c r="H266" s="88" t="s">
        <v>21</v>
      </c>
      <c r="I266" s="88" t="s">
        <v>49</v>
      </c>
    </row>
    <row r="267" spans="1:9" ht="105" x14ac:dyDescent="0.2">
      <c r="A267" s="187"/>
      <c r="B267" s="188"/>
      <c r="C267" s="188"/>
      <c r="D267" s="188"/>
      <c r="E267" s="154" t="s">
        <v>215</v>
      </c>
      <c r="F267"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7" s="102" t="str">
        <f>G248</f>
        <v>Outflows are recognized for maturing payments in the current period as well as all renewal periods, based on run-off rates in LAR Chapter 4, table 1.</v>
      </c>
      <c r="H267" s="88" t="s">
        <v>21</v>
      </c>
      <c r="I267" s="88" t="s">
        <v>49</v>
      </c>
    </row>
    <row r="268" spans="1:9" x14ac:dyDescent="0.2">
      <c r="A268" s="187"/>
      <c r="B268" s="188"/>
      <c r="C268" s="188"/>
      <c r="D268" s="1813" t="s">
        <v>231</v>
      </c>
      <c r="E268" s="1814"/>
      <c r="F268" s="1814"/>
      <c r="G268" s="1814"/>
      <c r="H268" s="1814"/>
      <c r="I268" s="1815"/>
    </row>
    <row r="269" spans="1:9" ht="105" x14ac:dyDescent="0.2">
      <c r="A269" s="187"/>
      <c r="B269" s="188"/>
      <c r="C269" s="188"/>
      <c r="D269" s="188"/>
      <c r="E269" s="155" t="s">
        <v>216</v>
      </c>
      <c r="F269"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69" s="102" t="str">
        <f>G248</f>
        <v>Outflows are recognized for maturing payments in the current period as well as all renewal periods, based on run-off rates in LAR Chapter 4, table 1.</v>
      </c>
      <c r="H269" s="192"/>
      <c r="I269" s="88" t="s">
        <v>49</v>
      </c>
    </row>
    <row r="270" spans="1:9" ht="105" x14ac:dyDescent="0.2">
      <c r="A270" s="187"/>
      <c r="B270" s="188"/>
      <c r="C270" s="188"/>
      <c r="D270" s="188"/>
      <c r="E270" s="89" t="s">
        <v>217</v>
      </c>
      <c r="F270"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0" s="102" t="str">
        <f>G248</f>
        <v>Outflows are recognized for maturing payments in the current period as well as all renewal periods, based on run-off rates in LAR Chapter 4, table 1.</v>
      </c>
      <c r="H270" s="88" t="s">
        <v>21</v>
      </c>
      <c r="I270" s="88" t="s">
        <v>49</v>
      </c>
    </row>
    <row r="271" spans="1:9" ht="105" x14ac:dyDescent="0.2">
      <c r="A271" s="187"/>
      <c r="B271" s="188"/>
      <c r="C271" s="188"/>
      <c r="D271" s="188"/>
      <c r="E271" s="89" t="s">
        <v>219</v>
      </c>
      <c r="F271"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1" s="102" t="str">
        <f>G248</f>
        <v>Outflows are recognized for maturing payments in the current period as well as all renewal periods, based on run-off rates in LAR Chapter 4, table 1.</v>
      </c>
      <c r="H271" s="88" t="s">
        <v>21</v>
      </c>
      <c r="I271" s="88" t="s">
        <v>49</v>
      </c>
    </row>
    <row r="272" spans="1:9" ht="105" x14ac:dyDescent="0.2">
      <c r="A272" s="187"/>
      <c r="B272" s="188"/>
      <c r="C272" s="188"/>
      <c r="D272" s="188"/>
      <c r="E272" s="89" t="s">
        <v>218</v>
      </c>
      <c r="F272"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2" s="102" t="str">
        <f>G248</f>
        <v>Outflows are recognized for maturing payments in the current period as well as all renewal periods, based on run-off rates in LAR Chapter 4, table 1.</v>
      </c>
      <c r="H272" s="88" t="s">
        <v>21</v>
      </c>
      <c r="I272" s="88" t="s">
        <v>49</v>
      </c>
    </row>
    <row r="273" spans="1:31" ht="105" x14ac:dyDescent="0.2">
      <c r="A273" s="187"/>
      <c r="B273" s="188"/>
      <c r="C273" s="188"/>
      <c r="D273" s="188"/>
      <c r="E273" s="89" t="s">
        <v>220</v>
      </c>
      <c r="F273"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3" s="102" t="str">
        <f>G248</f>
        <v>Outflows are recognized for maturing payments in the current period as well as all renewal periods, based on run-off rates in LAR Chapter 4, table 1.</v>
      </c>
      <c r="H273" s="88" t="s">
        <v>21</v>
      </c>
      <c r="I273" s="88" t="s">
        <v>49</v>
      </c>
    </row>
    <row r="274" spans="1:31" ht="105" x14ac:dyDescent="0.2">
      <c r="A274" s="187"/>
      <c r="B274" s="188"/>
      <c r="C274" s="188"/>
      <c r="D274" s="188"/>
      <c r="E274" s="89" t="s">
        <v>221</v>
      </c>
      <c r="F274"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4" s="102" t="str">
        <f>G248</f>
        <v>Outflows are recognized for maturing payments in the current period as well as all renewal periods, based on run-off rates in LAR Chapter 4, table 1.</v>
      </c>
      <c r="H274" s="88" t="s">
        <v>21</v>
      </c>
      <c r="I274" s="88" t="s">
        <v>49</v>
      </c>
    </row>
    <row r="275" spans="1:31" x14ac:dyDescent="0.2">
      <c r="A275" s="187"/>
      <c r="B275" s="188"/>
      <c r="C275" s="188"/>
      <c r="D275" s="1813" t="s">
        <v>232</v>
      </c>
      <c r="E275" s="1814"/>
      <c r="F275" s="1814"/>
      <c r="G275" s="1814"/>
      <c r="H275" s="1814"/>
      <c r="I275" s="1815"/>
    </row>
    <row r="276" spans="1:31" ht="105" x14ac:dyDescent="0.2">
      <c r="A276" s="187"/>
      <c r="B276" s="188"/>
      <c r="C276" s="188"/>
      <c r="D276" s="188"/>
      <c r="E276" s="89" t="s">
        <v>222</v>
      </c>
      <c r="F276"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6" s="102" t="str">
        <f>G248</f>
        <v>Outflows are recognized for maturing payments in the current period as well as all renewal periods, based on run-off rates in LAR Chapter 4, table 1.</v>
      </c>
      <c r="H276" s="175"/>
      <c r="I276" s="88" t="s">
        <v>49</v>
      </c>
    </row>
    <row r="277" spans="1:31" ht="105" x14ac:dyDescent="0.2">
      <c r="A277" s="187"/>
      <c r="B277" s="188"/>
      <c r="C277" s="188"/>
      <c r="D277" s="188"/>
      <c r="E277" s="89" t="s">
        <v>223</v>
      </c>
      <c r="F277"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7" s="102" t="str">
        <f>G248</f>
        <v>Outflows are recognized for maturing payments in the current period as well as all renewal periods, based on run-off rates in LAR Chapter 4, table 1.</v>
      </c>
      <c r="H277" s="88" t="s">
        <v>21</v>
      </c>
      <c r="I277" s="88" t="s">
        <v>49</v>
      </c>
    </row>
    <row r="278" spans="1:31" ht="105" x14ac:dyDescent="0.2">
      <c r="A278" s="187"/>
      <c r="B278" s="188"/>
      <c r="C278" s="188"/>
      <c r="D278" s="188"/>
      <c r="E278" s="89" t="s">
        <v>224</v>
      </c>
      <c r="F278"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8" s="102" t="str">
        <f>G248</f>
        <v>Outflows are recognized for maturing payments in the current period as well as all renewal periods, based on run-off rates in LAR Chapter 4, table 1.</v>
      </c>
      <c r="H278" s="88" t="s">
        <v>21</v>
      </c>
      <c r="I278" s="88" t="s">
        <v>49</v>
      </c>
    </row>
    <row r="279" spans="1:31" ht="105" x14ac:dyDescent="0.2">
      <c r="A279" s="187"/>
      <c r="B279" s="188"/>
      <c r="C279" s="188"/>
      <c r="D279" s="188"/>
      <c r="E279" s="89" t="s">
        <v>225</v>
      </c>
      <c r="F279"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79" s="102" t="str">
        <f>G248</f>
        <v>Outflows are recognized for maturing payments in the current period as well as all renewal periods, based on run-off rates in LAR Chapter 4, table 1.</v>
      </c>
      <c r="H279" s="88" t="s">
        <v>21</v>
      </c>
      <c r="I279" s="88" t="s">
        <v>49</v>
      </c>
    </row>
    <row r="280" spans="1:31" ht="105" x14ac:dyDescent="0.2">
      <c r="A280" s="187"/>
      <c r="B280" s="188"/>
      <c r="C280" s="188"/>
      <c r="D280" s="188"/>
      <c r="E280" s="89" t="s">
        <v>226</v>
      </c>
      <c r="F280"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0" s="102" t="str">
        <f>G248</f>
        <v>Outflows are recognized for maturing payments in the current period as well as all renewal periods, based on run-off rates in LAR Chapter 4, table 1.</v>
      </c>
      <c r="H280" s="88" t="s">
        <v>21</v>
      </c>
      <c r="I280" s="88" t="s">
        <v>49</v>
      </c>
    </row>
    <row r="281" spans="1:31" ht="105" x14ac:dyDescent="0.2">
      <c r="A281" s="187"/>
      <c r="B281" s="188"/>
      <c r="C281" s="188"/>
      <c r="D281" s="188"/>
      <c r="E281" s="89" t="s">
        <v>227</v>
      </c>
      <c r="F281"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1" s="102" t="str">
        <f>G248</f>
        <v>Outflows are recognized for maturing payments in the current period as well as all renewal periods, based on run-off rates in LAR Chapter 4, table 1.</v>
      </c>
      <c r="H281" s="88" t="s">
        <v>21</v>
      </c>
      <c r="I281" s="88" t="s">
        <v>49</v>
      </c>
    </row>
    <row r="282" spans="1:31" x14ac:dyDescent="0.2">
      <c r="A282" s="187"/>
      <c r="B282" s="188"/>
      <c r="C282" s="188"/>
      <c r="D282" s="1813" t="s">
        <v>233</v>
      </c>
      <c r="E282" s="1814"/>
      <c r="F282" s="1814"/>
      <c r="G282" s="1814"/>
      <c r="H282" s="1814"/>
      <c r="I282" s="1815"/>
    </row>
    <row r="283" spans="1:31" ht="120" customHeight="1" x14ac:dyDescent="0.2">
      <c r="A283" s="187"/>
      <c r="B283" s="188"/>
      <c r="C283" s="188"/>
      <c r="D283" s="188"/>
      <c r="E283" s="89" t="s">
        <v>298</v>
      </c>
      <c r="F283"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3" s="102" t="str">
        <f>G248</f>
        <v>Outflows are recognized for maturing payments in the current period as well as all renewal periods, based on run-off rates in LAR Chapter 4, table 1.</v>
      </c>
      <c r="H283" s="192"/>
      <c r="I283" s="88" t="s">
        <v>49</v>
      </c>
    </row>
    <row r="284" spans="1:31" ht="105" x14ac:dyDescent="0.2">
      <c r="A284" s="187"/>
      <c r="B284" s="188"/>
      <c r="C284" s="188"/>
      <c r="D284" s="188"/>
      <c r="E284" s="89" t="s">
        <v>299</v>
      </c>
      <c r="F284"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4" s="102" t="str">
        <f>G248</f>
        <v>Outflows are recognized for maturing payments in the current period as well as all renewal periods, based on run-off rates in LAR Chapter 4, table 1.</v>
      </c>
      <c r="H284" s="88" t="s">
        <v>21</v>
      </c>
      <c r="I284" s="88" t="s">
        <v>49</v>
      </c>
    </row>
    <row r="285" spans="1:31" ht="105" x14ac:dyDescent="0.2">
      <c r="A285" s="187"/>
      <c r="B285" s="188"/>
      <c r="C285" s="188"/>
      <c r="D285" s="188"/>
      <c r="E285" s="89" t="s">
        <v>300</v>
      </c>
      <c r="F285"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5" s="102" t="str">
        <f>G248</f>
        <v>Outflows are recognized for maturing payments in the current period as well as all renewal periods, based on run-off rates in LAR Chapter 4, table 1.</v>
      </c>
      <c r="H285" s="88" t="s">
        <v>21</v>
      </c>
      <c r="I285" s="88" t="s">
        <v>49</v>
      </c>
    </row>
    <row r="286" spans="1:31" ht="105" x14ac:dyDescent="0.2">
      <c r="A286" s="187"/>
      <c r="B286" s="188"/>
      <c r="C286" s="188"/>
      <c r="D286" s="188"/>
      <c r="E286" s="89" t="s">
        <v>301</v>
      </c>
      <c r="F286"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6" s="102" t="str">
        <f>G248</f>
        <v>Outflows are recognized for maturing payments in the current period as well as all renewal periods, based on run-off rates in LAR Chapter 4, table 1.</v>
      </c>
      <c r="H286" s="88" t="s">
        <v>21</v>
      </c>
      <c r="I286" s="88" t="s">
        <v>49</v>
      </c>
    </row>
    <row r="287" spans="1:31" ht="105" x14ac:dyDescent="0.2">
      <c r="A287" s="187"/>
      <c r="B287" s="188"/>
      <c r="C287" s="188"/>
      <c r="D287" s="188"/>
      <c r="E287" s="89" t="s">
        <v>302</v>
      </c>
      <c r="F287"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7" s="102" t="str">
        <f>G248</f>
        <v>Outflows are recognized for maturing payments in the current period as well as all renewal periods, based on run-off rates in LAR Chapter 4, table 1.</v>
      </c>
      <c r="H287" s="88" t="s">
        <v>21</v>
      </c>
      <c r="I287" s="88" t="s">
        <v>49</v>
      </c>
    </row>
    <row r="288" spans="1:31" ht="105" x14ac:dyDescent="0.2">
      <c r="A288" s="187"/>
      <c r="B288" s="188"/>
      <c r="C288" s="188"/>
      <c r="D288" s="188"/>
      <c r="E288" s="89" t="s">
        <v>303</v>
      </c>
      <c r="F288" s="102" t="str">
        <f>F248</f>
        <v>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v>
      </c>
      <c r="G288" s="102" t="str">
        <f>G248</f>
        <v>Outflows are recognized for maturing payments in the current period as well as all renewal periods, based on run-off rates in LAR Chapter 4, table 1.</v>
      </c>
      <c r="H288" s="88" t="s">
        <v>21</v>
      </c>
      <c r="I288" s="88" t="s">
        <v>49</v>
      </c>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row>
    <row r="289" spans="1:31" x14ac:dyDescent="0.2">
      <c r="A289" s="187"/>
      <c r="B289" s="188"/>
      <c r="C289" s="1807" t="s">
        <v>234</v>
      </c>
      <c r="D289" s="1545"/>
      <c r="E289" s="1545"/>
      <c r="F289" s="1545"/>
      <c r="G289" s="1545"/>
      <c r="H289" s="1545"/>
      <c r="I289" s="1546"/>
      <c r="J289" s="7"/>
      <c r="K289" s="7"/>
      <c r="L289" s="7"/>
      <c r="M289" s="7"/>
      <c r="N289" s="7"/>
      <c r="O289" s="7"/>
      <c r="P289" s="7"/>
      <c r="Q289" s="7"/>
      <c r="R289" s="7"/>
      <c r="S289" s="7"/>
      <c r="T289" s="7"/>
      <c r="U289" s="7"/>
      <c r="V289" s="7"/>
      <c r="W289" s="7"/>
      <c r="X289" s="7"/>
      <c r="Y289" s="7"/>
      <c r="Z289" s="7"/>
      <c r="AA289" s="7"/>
      <c r="AB289" s="7"/>
      <c r="AC289" s="7"/>
      <c r="AD289" s="7"/>
      <c r="AE289" s="7"/>
    </row>
    <row r="290" spans="1:31" ht="30" x14ac:dyDescent="0.2">
      <c r="A290" s="187"/>
      <c r="B290" s="188"/>
      <c r="C290" s="145"/>
      <c r="D290" s="188"/>
      <c r="E290" s="89" t="s">
        <v>235</v>
      </c>
      <c r="F290" s="102" t="s">
        <v>497</v>
      </c>
      <c r="G290" s="102" t="s">
        <v>499</v>
      </c>
      <c r="H290" s="91">
        <v>58</v>
      </c>
      <c r="I290" s="88" t="s">
        <v>49</v>
      </c>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row>
    <row r="291" spans="1:31" ht="30" x14ac:dyDescent="0.2">
      <c r="A291" s="187"/>
      <c r="B291" s="188"/>
      <c r="C291" s="145"/>
      <c r="D291" s="188"/>
      <c r="E291" s="89" t="s">
        <v>236</v>
      </c>
      <c r="F291" s="102" t="s">
        <v>498</v>
      </c>
      <c r="G291" s="102" t="s">
        <v>500</v>
      </c>
      <c r="H291" s="91">
        <v>58</v>
      </c>
      <c r="I291" s="88" t="s">
        <v>49</v>
      </c>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row>
    <row r="292" spans="1:31" x14ac:dyDescent="0.2">
      <c r="A292" s="63"/>
      <c r="B292" s="44"/>
      <c r="C292" s="1807" t="s">
        <v>238</v>
      </c>
      <c r="D292" s="1545"/>
      <c r="E292" s="1545"/>
      <c r="F292" s="1545"/>
      <c r="G292" s="1545"/>
      <c r="H292" s="1545"/>
      <c r="I292" s="1546"/>
      <c r="J292" s="7"/>
      <c r="K292" s="7"/>
      <c r="L292" s="7"/>
      <c r="M292" s="7"/>
      <c r="N292" s="7"/>
      <c r="O292" s="7"/>
      <c r="P292" s="7"/>
      <c r="Q292" s="7"/>
      <c r="R292" s="7"/>
      <c r="S292" s="7"/>
      <c r="T292" s="7"/>
      <c r="U292" s="7"/>
      <c r="V292" s="7"/>
      <c r="W292" s="7"/>
      <c r="X292" s="7"/>
      <c r="Y292" s="7"/>
      <c r="Z292" s="7"/>
      <c r="AA292" s="7"/>
      <c r="AB292" s="7"/>
      <c r="AC292" s="7"/>
      <c r="AD292" s="7"/>
      <c r="AE292" s="7"/>
    </row>
    <row r="293" spans="1:31" x14ac:dyDescent="0.2">
      <c r="A293" s="63"/>
      <c r="B293" s="44"/>
      <c r="C293" s="145"/>
      <c r="D293" s="1813" t="s">
        <v>237</v>
      </c>
      <c r="E293" s="1814"/>
      <c r="F293" s="1814"/>
      <c r="G293" s="1814"/>
      <c r="H293" s="1814"/>
      <c r="I293" s="1815"/>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row>
    <row r="294" spans="1:31" ht="30" x14ac:dyDescent="0.2">
      <c r="A294" s="63"/>
      <c r="B294" s="44"/>
      <c r="C294" s="188"/>
      <c r="D294" s="188"/>
      <c r="E294" s="155" t="s">
        <v>239</v>
      </c>
      <c r="F294" s="158" t="s">
        <v>476</v>
      </c>
      <c r="G294" s="100" t="s">
        <v>491</v>
      </c>
      <c r="H294" s="88" t="s">
        <v>19</v>
      </c>
      <c r="I294" s="88" t="s">
        <v>50</v>
      </c>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row>
    <row r="295" spans="1:31" ht="30" x14ac:dyDescent="0.2">
      <c r="A295" s="63"/>
      <c r="B295" s="44"/>
      <c r="C295" s="188"/>
      <c r="D295" s="188"/>
      <c r="E295" s="800" t="s">
        <v>240</v>
      </c>
      <c r="F295" s="100" t="str">
        <f>F294</f>
        <v>Balance only.</v>
      </c>
      <c r="G295" s="100" t="str">
        <f>G294</f>
        <v>Outflows are recognized in each period based on run-off schedule in LAR Chapter 4, table 1.</v>
      </c>
      <c r="H295" s="88" t="s">
        <v>19</v>
      </c>
      <c r="I295" s="88" t="s">
        <v>50</v>
      </c>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row>
    <row r="296" spans="1:31" ht="30" x14ac:dyDescent="0.2">
      <c r="A296" s="63"/>
      <c r="B296" s="44"/>
      <c r="C296" s="188"/>
      <c r="D296" s="188"/>
      <c r="E296" s="154" t="s">
        <v>241</v>
      </c>
      <c r="F296" s="159" t="str">
        <f>F294</f>
        <v>Balance only.</v>
      </c>
      <c r="G296" s="100" t="str">
        <f>G294</f>
        <v>Outflows are recognized in each period based on run-off schedule in LAR Chapter 4, table 1.</v>
      </c>
      <c r="H296" s="88" t="s">
        <v>19</v>
      </c>
      <c r="I296" s="88" t="s">
        <v>50</v>
      </c>
    </row>
    <row r="297" spans="1:31" x14ac:dyDescent="0.2">
      <c r="A297" s="63"/>
      <c r="B297" s="44"/>
      <c r="C297" s="145"/>
      <c r="D297" s="1813" t="s">
        <v>242</v>
      </c>
      <c r="E297" s="1814"/>
      <c r="F297" s="1814"/>
      <c r="G297" s="1814"/>
      <c r="H297" s="1814"/>
      <c r="I297" s="1815"/>
    </row>
    <row r="298" spans="1:31" ht="30" x14ac:dyDescent="0.2">
      <c r="A298" s="63"/>
      <c r="B298" s="44"/>
      <c r="C298" s="188"/>
      <c r="D298" s="188"/>
      <c r="E298" s="155" t="s">
        <v>243</v>
      </c>
      <c r="F298" s="158" t="str">
        <f>F294</f>
        <v>Balance only.</v>
      </c>
      <c r="G298" s="100" t="str">
        <f>G294</f>
        <v>Outflows are recognized in each period based on run-off schedule in LAR Chapter 4, table 1.</v>
      </c>
      <c r="H298" s="88" t="s">
        <v>19</v>
      </c>
      <c r="I298" s="88" t="s">
        <v>50</v>
      </c>
    </row>
    <row r="299" spans="1:31" ht="30" x14ac:dyDescent="0.2">
      <c r="A299" s="187"/>
      <c r="B299" s="188"/>
      <c r="C299" s="188"/>
      <c r="D299" s="188"/>
      <c r="E299" s="800" t="s">
        <v>244</v>
      </c>
      <c r="F299" s="100" t="str">
        <f>F298</f>
        <v>Balance only.</v>
      </c>
      <c r="G299" s="100" t="str">
        <f>G294</f>
        <v>Outflows are recognized in each period based on run-off schedule in LAR Chapter 4, table 1.</v>
      </c>
      <c r="H299" s="88" t="s">
        <v>19</v>
      </c>
      <c r="I299" s="88" t="s">
        <v>50</v>
      </c>
    </row>
    <row r="300" spans="1:31" ht="30" x14ac:dyDescent="0.2">
      <c r="A300" s="187"/>
      <c r="B300" s="188"/>
      <c r="C300" s="188"/>
      <c r="D300" s="188"/>
      <c r="E300" s="800" t="s">
        <v>245</v>
      </c>
      <c r="F300" s="100" t="str">
        <f>F298</f>
        <v>Balance only.</v>
      </c>
      <c r="G300" s="100" t="str">
        <f>G294</f>
        <v>Outflows are recognized in each period based on run-off schedule in LAR Chapter 4, table 1.</v>
      </c>
      <c r="H300" s="88" t="s">
        <v>19</v>
      </c>
      <c r="I300" s="88" t="s">
        <v>50</v>
      </c>
    </row>
    <row r="301" spans="1:31" ht="30" x14ac:dyDescent="0.2">
      <c r="A301" s="187"/>
      <c r="B301" s="188"/>
      <c r="C301" s="188"/>
      <c r="D301" s="188"/>
      <c r="E301" s="800" t="s">
        <v>246</v>
      </c>
      <c r="F301" s="100" t="str">
        <f>F298</f>
        <v>Balance only.</v>
      </c>
      <c r="G301" s="100" t="str">
        <f>G294</f>
        <v>Outflows are recognized in each period based on run-off schedule in LAR Chapter 4, table 1.</v>
      </c>
      <c r="H301" s="88" t="s">
        <v>19</v>
      </c>
      <c r="I301" s="88" t="s">
        <v>50</v>
      </c>
    </row>
    <row r="302" spans="1:31" x14ac:dyDescent="0.2">
      <c r="A302" s="187"/>
      <c r="B302" s="188"/>
      <c r="C302" s="188"/>
      <c r="D302" s="1813" t="s">
        <v>247</v>
      </c>
      <c r="E302" s="1814"/>
      <c r="F302" s="1814"/>
      <c r="G302" s="1814"/>
      <c r="H302" s="1814"/>
      <c r="I302" s="1815"/>
    </row>
    <row r="303" spans="1:31" ht="60" x14ac:dyDescent="0.2">
      <c r="A303" s="187"/>
      <c r="B303" s="188"/>
      <c r="C303" s="188"/>
      <c r="D303" s="188"/>
      <c r="E303" s="800" t="s">
        <v>248</v>
      </c>
      <c r="F303" s="97" t="s">
        <v>497</v>
      </c>
      <c r="G303" s="102" t="s">
        <v>501</v>
      </c>
      <c r="H303" s="88" t="s">
        <v>19</v>
      </c>
      <c r="I303" s="88" t="s">
        <v>50</v>
      </c>
    </row>
    <row r="304" spans="1:31" ht="60" x14ac:dyDescent="0.2">
      <c r="A304" s="187"/>
      <c r="B304" s="188"/>
      <c r="C304" s="188"/>
      <c r="D304" s="188"/>
      <c r="E304" s="800" t="s">
        <v>249</v>
      </c>
      <c r="F304" s="97" t="str">
        <f>F303</f>
        <v>Balance and maturing outflows in each period.</v>
      </c>
      <c r="G304" s="102" t="str">
        <f>G303</f>
        <v>Otuflows are recognized for maturing payments in the current period as well as all renewal periods, based on run-off rates of commercial and corporate operational demand deposits in LAR Chapter4, table1.</v>
      </c>
      <c r="H304" s="88" t="s">
        <v>19</v>
      </c>
      <c r="I304" s="88" t="s">
        <v>50</v>
      </c>
    </row>
    <row r="305" spans="1:33" ht="60" x14ac:dyDescent="0.2">
      <c r="A305" s="187"/>
      <c r="B305" s="188"/>
      <c r="C305" s="188"/>
      <c r="D305" s="188"/>
      <c r="E305" s="800" t="s">
        <v>250</v>
      </c>
      <c r="F305" s="97" t="str">
        <f>F303</f>
        <v>Balance and maturing outflows in each period.</v>
      </c>
      <c r="G305" s="102" t="str">
        <f>G303</f>
        <v>Otuflows are recognized for maturing payments in the current period as well as all renewal periods, based on run-off rates of commercial and corporate operational demand deposits in LAR Chapter4, table1.</v>
      </c>
      <c r="H305" s="88" t="s">
        <v>19</v>
      </c>
      <c r="I305" s="88" t="s">
        <v>50</v>
      </c>
    </row>
    <row r="306" spans="1:33" ht="30" x14ac:dyDescent="0.2">
      <c r="A306" s="187"/>
      <c r="B306" s="188"/>
      <c r="C306" s="188"/>
      <c r="D306" s="188"/>
      <c r="E306" s="800" t="s">
        <v>352</v>
      </c>
      <c r="F306" s="97" t="str">
        <f>F303</f>
        <v>Balance and maturing outflows in each period.</v>
      </c>
      <c r="G306" s="97" t="s">
        <v>502</v>
      </c>
      <c r="H306" s="88" t="s">
        <v>19</v>
      </c>
      <c r="I306" s="88" t="s">
        <v>50</v>
      </c>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row>
    <row r="307" spans="1:33" ht="30" x14ac:dyDescent="0.2">
      <c r="A307" s="187"/>
      <c r="B307" s="188"/>
      <c r="C307" s="188"/>
      <c r="D307" s="188"/>
      <c r="E307" s="800" t="s">
        <v>251</v>
      </c>
      <c r="F307" s="97" t="str">
        <f>F303</f>
        <v>Balance and maturing outflows in each period.</v>
      </c>
      <c r="G307" s="97" t="str">
        <f>G306</f>
        <v>Outflows are recognized in contractual maturity time buckets.</v>
      </c>
      <c r="H307" s="88" t="s">
        <v>19</v>
      </c>
      <c r="I307" s="88" t="s">
        <v>50</v>
      </c>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row>
    <row r="308" spans="1:33" x14ac:dyDescent="0.2">
      <c r="A308" s="187"/>
      <c r="B308" s="188"/>
      <c r="C308" s="1807" t="s">
        <v>252</v>
      </c>
      <c r="D308" s="1545"/>
      <c r="E308" s="1545"/>
      <c r="F308" s="1545"/>
      <c r="G308" s="1545"/>
      <c r="H308" s="1545"/>
      <c r="I308" s="1546"/>
      <c r="J308" s="7"/>
      <c r="K308" s="7"/>
      <c r="L308" s="7"/>
      <c r="M308" s="7"/>
      <c r="N308" s="7"/>
      <c r="O308" s="7"/>
      <c r="P308" s="7"/>
      <c r="Q308" s="7"/>
      <c r="R308" s="7"/>
      <c r="S308" s="7"/>
      <c r="T308" s="7"/>
      <c r="U308" s="7"/>
      <c r="V308" s="7"/>
      <c r="W308" s="7"/>
      <c r="X308" s="7"/>
      <c r="Y308" s="7"/>
      <c r="Z308" s="7"/>
      <c r="AA308" s="7"/>
      <c r="AB308" s="7"/>
      <c r="AC308" s="7"/>
      <c r="AD308" s="7"/>
      <c r="AE308" s="7"/>
      <c r="AF308" s="174"/>
      <c r="AG308" s="174"/>
    </row>
    <row r="309" spans="1:33" x14ac:dyDescent="0.2">
      <c r="A309" s="63"/>
      <c r="B309" s="145"/>
      <c r="C309" s="145"/>
      <c r="D309" s="1813" t="s">
        <v>261</v>
      </c>
      <c r="E309" s="1814"/>
      <c r="F309" s="1814"/>
      <c r="G309" s="1814"/>
      <c r="H309" s="1814"/>
      <c r="I309" s="1815"/>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row>
    <row r="310" spans="1:33" ht="45" x14ac:dyDescent="0.2">
      <c r="A310" s="63"/>
      <c r="B310" s="145"/>
      <c r="C310" s="145"/>
      <c r="D310" s="188"/>
      <c r="E310" s="155" t="s">
        <v>253</v>
      </c>
      <c r="F310" s="102" t="s">
        <v>504</v>
      </c>
      <c r="G310" s="102" t="s">
        <v>503</v>
      </c>
      <c r="H310" s="91">
        <v>41</v>
      </c>
      <c r="I310" s="88" t="s">
        <v>51</v>
      </c>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row>
    <row r="311" spans="1:33" ht="45" x14ac:dyDescent="0.2">
      <c r="A311" s="63"/>
      <c r="B311" s="145"/>
      <c r="C311" s="145"/>
      <c r="D311" s="188"/>
      <c r="E311" s="155" t="s">
        <v>254</v>
      </c>
      <c r="F311" s="102" t="str">
        <f>F310</f>
        <v>Under the BA line with the appropriate original term bucket (for BAs with original term less than 1 month, group into the 1 month line), report balance and maturing outflows in each period.</v>
      </c>
      <c r="G311" s="102" t="str">
        <f>G310</f>
        <v>Outflows are recognized for 75% of maturing payments in the current period, as well as all renewal periods.</v>
      </c>
      <c r="H311" s="91">
        <v>41</v>
      </c>
      <c r="I311" s="88" t="s">
        <v>51</v>
      </c>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row>
    <row r="312" spans="1:33" ht="45" x14ac:dyDescent="0.2">
      <c r="A312" s="63"/>
      <c r="B312" s="145"/>
      <c r="C312" s="145"/>
      <c r="D312" s="188"/>
      <c r="E312" s="155" t="s">
        <v>255</v>
      </c>
      <c r="F312" s="102" t="str">
        <f>F310</f>
        <v>Under the BA line with the appropriate original term bucket (for BAs with original term less than 1 month, group into the 1 month line), report balance and maturing outflows in each period.</v>
      </c>
      <c r="G312" s="102" t="str">
        <f>G311</f>
        <v>Outflows are recognized for 75% of maturing payments in the current period, as well as all renewal periods.</v>
      </c>
      <c r="H312" s="91">
        <v>41</v>
      </c>
      <c r="I312" s="88" t="s">
        <v>51</v>
      </c>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row>
    <row r="313" spans="1:33" x14ac:dyDescent="0.2">
      <c r="A313" s="63"/>
      <c r="B313" s="145"/>
      <c r="C313" s="145"/>
      <c r="D313" s="1813" t="s">
        <v>256</v>
      </c>
      <c r="E313" s="1814"/>
      <c r="F313" s="1814"/>
      <c r="G313" s="1814"/>
      <c r="H313" s="1814"/>
      <c r="I313" s="1815"/>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row>
    <row r="314" spans="1:33" ht="45" x14ac:dyDescent="0.2">
      <c r="A314" s="187"/>
      <c r="B314" s="188"/>
      <c r="C314" s="145"/>
      <c r="D314" s="44"/>
      <c r="E314" s="157" t="s">
        <v>257</v>
      </c>
      <c r="F314" s="100" t="s">
        <v>505</v>
      </c>
      <c r="G314" s="100" t="s">
        <v>506</v>
      </c>
      <c r="H314" s="88">
        <v>38</v>
      </c>
      <c r="I314" s="190" t="s">
        <v>52</v>
      </c>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row>
    <row r="315" spans="1:33" ht="30" x14ac:dyDescent="0.2">
      <c r="A315" s="187"/>
      <c r="B315" s="188"/>
      <c r="C315" s="145"/>
      <c r="D315" s="188"/>
      <c r="E315" s="800" t="s">
        <v>258</v>
      </c>
      <c r="F315" s="100" t="s">
        <v>497</v>
      </c>
      <c r="G315" s="100" t="s">
        <v>502</v>
      </c>
      <c r="H315" s="194"/>
      <c r="I315" s="193" t="s">
        <v>42</v>
      </c>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row>
    <row r="316" spans="1:33" x14ac:dyDescent="0.2">
      <c r="A316" s="63"/>
      <c r="B316" s="1808" t="s">
        <v>259</v>
      </c>
      <c r="C316" s="1506"/>
      <c r="D316" s="1506"/>
      <c r="E316" s="1506"/>
      <c r="F316" s="1506"/>
      <c r="G316" s="1506"/>
      <c r="H316" s="1506"/>
      <c r="I316" s="1507"/>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74"/>
      <c r="AG316" s="174"/>
    </row>
    <row r="317" spans="1:33" x14ac:dyDescent="0.2">
      <c r="A317" s="63"/>
      <c r="B317" s="145"/>
      <c r="C317" s="1807" t="s">
        <v>260</v>
      </c>
      <c r="D317" s="1545"/>
      <c r="E317" s="1545"/>
      <c r="F317" s="1545"/>
      <c r="G317" s="1545"/>
      <c r="H317" s="1545"/>
      <c r="I317" s="1546"/>
      <c r="J317" s="7"/>
      <c r="K317" s="7"/>
      <c r="L317" s="7"/>
      <c r="M317" s="7"/>
      <c r="N317" s="7"/>
      <c r="O317" s="7"/>
      <c r="P317" s="7"/>
      <c r="Q317" s="7"/>
      <c r="R317" s="7"/>
      <c r="S317" s="7"/>
      <c r="T317" s="7"/>
      <c r="U317" s="7"/>
      <c r="V317" s="7"/>
      <c r="W317" s="7"/>
      <c r="X317" s="7"/>
      <c r="Y317" s="7"/>
      <c r="Z317" s="7"/>
      <c r="AA317" s="7"/>
      <c r="AB317" s="7"/>
      <c r="AC317" s="7"/>
      <c r="AD317" s="7"/>
      <c r="AE317" s="7"/>
      <c r="AF317" s="174"/>
      <c r="AG317" s="174"/>
    </row>
    <row r="318" spans="1:33" ht="30" x14ac:dyDescent="0.2">
      <c r="A318" s="187"/>
      <c r="B318" s="188"/>
      <c r="C318" s="145"/>
      <c r="D318" s="44"/>
      <c r="E318" s="92" t="s">
        <v>441</v>
      </c>
      <c r="F318" s="103" t="s">
        <v>507</v>
      </c>
      <c r="G318" s="102" t="s">
        <v>502</v>
      </c>
      <c r="H318" s="91">
        <v>41</v>
      </c>
      <c r="I318" s="190" t="s">
        <v>53</v>
      </c>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row>
    <row r="319" spans="1:33" ht="30" x14ac:dyDescent="0.2">
      <c r="A319" s="63"/>
      <c r="B319" s="188"/>
      <c r="C319" s="188"/>
      <c r="D319" s="44"/>
      <c r="E319" s="800" t="s">
        <v>262</v>
      </c>
      <c r="F319" s="97" t="str">
        <f>F318</f>
        <v>Balance and contractual outflows in each period.</v>
      </c>
      <c r="G319" s="97" t="str">
        <f>G318</f>
        <v>Outflows are recognized in contractual maturity time buckets.</v>
      </c>
      <c r="H319" s="110">
        <v>58</v>
      </c>
      <c r="I319" s="190" t="s">
        <v>53</v>
      </c>
    </row>
    <row r="320" spans="1:33" ht="30" x14ac:dyDescent="0.2">
      <c r="A320" s="63"/>
      <c r="B320" s="188"/>
      <c r="C320" s="188"/>
      <c r="D320" s="44"/>
      <c r="E320" s="800" t="s">
        <v>263</v>
      </c>
      <c r="F320" s="97" t="str">
        <f>F318</f>
        <v>Balance and contractual outflows in each period.</v>
      </c>
      <c r="G320" s="97" t="str">
        <f>G318</f>
        <v>Outflows are recognized in contractual maturity time buckets.</v>
      </c>
      <c r="H320" s="110">
        <v>58</v>
      </c>
      <c r="I320" s="190" t="s">
        <v>53</v>
      </c>
    </row>
    <row r="321" spans="1:31" ht="75" x14ac:dyDescent="0.2">
      <c r="A321" s="63"/>
      <c r="B321" s="188"/>
      <c r="C321" s="188"/>
      <c r="D321" s="44"/>
      <c r="E321" s="800" t="s">
        <v>264</v>
      </c>
      <c r="F321" s="102" t="s">
        <v>508</v>
      </c>
      <c r="G321" s="102" t="s">
        <v>509</v>
      </c>
      <c r="H321" s="110">
        <v>58</v>
      </c>
      <c r="I321" s="190" t="s">
        <v>53</v>
      </c>
    </row>
    <row r="322" spans="1:31" ht="30" x14ac:dyDescent="0.2">
      <c r="A322" s="63"/>
      <c r="B322" s="188"/>
      <c r="C322" s="188"/>
      <c r="D322" s="44"/>
      <c r="E322" s="800" t="s">
        <v>265</v>
      </c>
      <c r="F322" s="97" t="str">
        <f>F315</f>
        <v>Balance and maturing outflows in each period.</v>
      </c>
      <c r="G322" s="97" t="str">
        <f>G320</f>
        <v>Outflows are recognized in contractual maturity time buckets.</v>
      </c>
      <c r="H322" s="110">
        <v>58</v>
      </c>
      <c r="I322" s="190" t="s">
        <v>53</v>
      </c>
    </row>
    <row r="323" spans="1:31" ht="30" x14ac:dyDescent="0.2">
      <c r="A323" s="63"/>
      <c r="B323" s="44"/>
      <c r="C323" s="44"/>
      <c r="D323" s="44"/>
      <c r="E323" s="800" t="s">
        <v>266</v>
      </c>
      <c r="F323" s="97" t="str">
        <f>F322</f>
        <v>Balance and maturing outflows in each period.</v>
      </c>
      <c r="G323" s="97" t="str">
        <f>G320</f>
        <v>Outflows are recognized in contractual maturity time buckets.</v>
      </c>
      <c r="H323" s="110">
        <v>58</v>
      </c>
      <c r="I323" s="190" t="s">
        <v>53</v>
      </c>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row>
    <row r="324" spans="1:31" x14ac:dyDescent="0.2">
      <c r="A324" s="63"/>
      <c r="B324" s="188"/>
      <c r="C324" s="1807" t="s">
        <v>267</v>
      </c>
      <c r="D324" s="1545"/>
      <c r="E324" s="1545"/>
      <c r="F324" s="1545"/>
      <c r="G324" s="1545"/>
      <c r="H324" s="1545"/>
      <c r="I324" s="1546"/>
      <c r="J324" s="7"/>
      <c r="K324" s="7"/>
      <c r="L324" s="7"/>
      <c r="M324" s="7"/>
      <c r="N324" s="7"/>
      <c r="O324" s="7"/>
      <c r="P324" s="7"/>
      <c r="Q324" s="7"/>
      <c r="R324" s="7"/>
      <c r="S324" s="7"/>
      <c r="T324" s="7"/>
      <c r="U324" s="7"/>
      <c r="V324" s="7"/>
      <c r="W324" s="7"/>
      <c r="X324" s="7"/>
      <c r="Y324" s="7"/>
      <c r="Z324" s="7"/>
      <c r="AA324" s="7"/>
      <c r="AB324" s="7"/>
      <c r="AC324" s="7"/>
      <c r="AD324" s="7"/>
      <c r="AE324" s="7"/>
    </row>
    <row r="325" spans="1:31" ht="30" x14ac:dyDescent="0.2">
      <c r="A325" s="63"/>
      <c r="B325" s="188"/>
      <c r="C325" s="188"/>
      <c r="D325" s="145"/>
      <c r="E325" s="800" t="s">
        <v>349</v>
      </c>
      <c r="F325" s="97" t="str">
        <f>F323</f>
        <v>Balance and maturing outflows in each period.</v>
      </c>
      <c r="G325" s="97" t="str">
        <f>G323</f>
        <v>Outflows are recognized in contractual maturity time buckets.</v>
      </c>
      <c r="H325" s="91"/>
      <c r="I325" s="190" t="s">
        <v>53</v>
      </c>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row>
    <row r="326" spans="1:31" ht="30" x14ac:dyDescent="0.2">
      <c r="A326" s="63"/>
      <c r="B326" s="188"/>
      <c r="C326" s="188"/>
      <c r="D326" s="188"/>
      <c r="E326" s="800" t="s">
        <v>350</v>
      </c>
      <c r="F326" s="97" t="str">
        <f>F323</f>
        <v>Balance and maturing outflows in each period.</v>
      </c>
      <c r="G326" s="97" t="str">
        <f>G323</f>
        <v>Outflows are recognized in contractual maturity time buckets.</v>
      </c>
      <c r="H326" s="110">
        <v>58</v>
      </c>
      <c r="I326" s="190" t="s">
        <v>53</v>
      </c>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row>
    <row r="327" spans="1:31" ht="30" x14ac:dyDescent="0.2">
      <c r="A327" s="63"/>
      <c r="B327" s="188"/>
      <c r="C327" s="188"/>
      <c r="D327" s="188"/>
      <c r="E327" s="800" t="s">
        <v>351</v>
      </c>
      <c r="F327" s="97" t="str">
        <f>F323</f>
        <v>Balance and maturing outflows in each period.</v>
      </c>
      <c r="G327" s="97" t="str">
        <f>G323</f>
        <v>Outflows are recognized in contractual maturity time buckets.</v>
      </c>
      <c r="H327" s="110">
        <v>58</v>
      </c>
      <c r="I327" s="190" t="s">
        <v>53</v>
      </c>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row>
    <row r="328" spans="1:31" ht="30" x14ac:dyDescent="0.2">
      <c r="A328" s="63"/>
      <c r="B328" s="188"/>
      <c r="C328" s="188"/>
      <c r="D328" s="188"/>
      <c r="E328" s="800" t="s">
        <v>268</v>
      </c>
      <c r="F328" s="97" t="str">
        <f>F323</f>
        <v>Balance and maturing outflows in each period.</v>
      </c>
      <c r="G328" s="97" t="str">
        <f>G323</f>
        <v>Outflows are recognized in contractual maturity time buckets.</v>
      </c>
      <c r="H328" s="110">
        <v>58</v>
      </c>
      <c r="I328" s="190" t="s">
        <v>53</v>
      </c>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row>
    <row r="329" spans="1:31" ht="30" x14ac:dyDescent="0.2">
      <c r="A329" s="63"/>
      <c r="B329" s="188"/>
      <c r="C329" s="188"/>
      <c r="D329" s="188"/>
      <c r="E329" s="800" t="s">
        <v>269</v>
      </c>
      <c r="F329" s="97" t="str">
        <f>F323</f>
        <v>Balance and maturing outflows in each period.</v>
      </c>
      <c r="G329" s="97" t="str">
        <f>G323</f>
        <v>Outflows are recognized in contractual maturity time buckets.</v>
      </c>
      <c r="H329" s="110">
        <v>58</v>
      </c>
      <c r="I329" s="190" t="s">
        <v>53</v>
      </c>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row>
    <row r="330" spans="1:31" x14ac:dyDescent="0.2">
      <c r="A330" s="187"/>
      <c r="B330" s="1808" t="s">
        <v>270</v>
      </c>
      <c r="C330" s="1506"/>
      <c r="D330" s="1506"/>
      <c r="E330" s="1506"/>
      <c r="F330" s="1506"/>
      <c r="G330" s="1506"/>
      <c r="H330" s="1506"/>
      <c r="I330" s="1507"/>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row>
    <row r="331" spans="1:31" x14ac:dyDescent="0.2">
      <c r="A331" s="187"/>
      <c r="B331" s="145"/>
      <c r="C331" s="1807" t="s">
        <v>83</v>
      </c>
      <c r="D331" s="1545"/>
      <c r="E331" s="1545"/>
      <c r="F331" s="1545"/>
      <c r="G331" s="1545"/>
      <c r="H331" s="1545"/>
      <c r="I331" s="1546"/>
      <c r="J331" s="7"/>
      <c r="K331" s="7"/>
      <c r="L331" s="7"/>
      <c r="M331" s="7"/>
      <c r="N331" s="7"/>
      <c r="O331" s="7"/>
      <c r="P331" s="7"/>
      <c r="Q331" s="7"/>
      <c r="R331" s="7"/>
      <c r="S331" s="7"/>
      <c r="T331" s="7"/>
      <c r="U331" s="7"/>
      <c r="V331" s="7"/>
      <c r="W331" s="7"/>
      <c r="X331" s="7"/>
      <c r="Y331" s="7"/>
      <c r="Z331" s="7"/>
      <c r="AA331" s="7"/>
      <c r="AB331" s="7"/>
      <c r="AC331" s="7"/>
      <c r="AD331" s="7"/>
      <c r="AE331" s="7"/>
    </row>
    <row r="332" spans="1:31" x14ac:dyDescent="0.2">
      <c r="A332" s="187"/>
      <c r="B332" s="145"/>
      <c r="C332" s="145"/>
      <c r="D332" s="1813" t="s">
        <v>84</v>
      </c>
      <c r="E332" s="1814"/>
      <c r="F332" s="1814"/>
      <c r="G332" s="1814"/>
      <c r="H332" s="1814"/>
      <c r="I332" s="1815"/>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row>
    <row r="333" spans="1:31" ht="90" x14ac:dyDescent="0.2">
      <c r="A333" s="187"/>
      <c r="B333" s="145"/>
      <c r="C333" s="145"/>
      <c r="D333" s="188"/>
      <c r="E333" s="155" t="s">
        <v>85</v>
      </c>
      <c r="F333" s="100" t="s">
        <v>510</v>
      </c>
      <c r="G333" s="100" t="s">
        <v>511</v>
      </c>
      <c r="H333" s="88" t="s">
        <v>22</v>
      </c>
      <c r="I333" s="190" t="s">
        <v>54</v>
      </c>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row>
    <row r="334" spans="1:31" ht="90" x14ac:dyDescent="0.2">
      <c r="A334" s="187"/>
      <c r="B334" s="145"/>
      <c r="C334" s="145"/>
      <c r="D334" s="188"/>
      <c r="E334" s="800" t="s">
        <v>86</v>
      </c>
      <c r="F334" s="100" t="str">
        <f>F333</f>
        <v>Balance (loan value) and maturing outflows (loan value) in each period.
Collateral balance (market value) and maturing collateral inflows (market value, based on maturity of related repo) in each period in the "Collateral - Repo collateral out" section.</v>
      </c>
      <c r="G334" s="100" t="str">
        <f>$G$333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34" s="88" t="s">
        <v>22</v>
      </c>
      <c r="I334" s="190" t="s">
        <v>54</v>
      </c>
    </row>
    <row r="335" spans="1:31" ht="90" x14ac:dyDescent="0.2">
      <c r="A335" s="187"/>
      <c r="B335" s="145"/>
      <c r="C335" s="145"/>
      <c r="D335" s="188"/>
      <c r="E335" s="800" t="s">
        <v>87</v>
      </c>
      <c r="F335" s="100" t="str">
        <f>F333</f>
        <v>Balance (loan value) and maturing outflows (loan value) in each period.
Collateral balance (market value) and maturing collateral inflows (market value, based on maturity of related repo) in each period in the "Collateral - Repo collateral out" section.</v>
      </c>
      <c r="G335" s="100" t="str">
        <f>$G$333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35" s="88" t="s">
        <v>22</v>
      </c>
      <c r="I335" s="190" t="s">
        <v>54</v>
      </c>
    </row>
    <row r="336" spans="1:31" ht="90" customHeight="1" x14ac:dyDescent="0.2">
      <c r="A336" s="187"/>
      <c r="B336" s="145"/>
      <c r="C336" s="145"/>
      <c r="D336" s="188"/>
      <c r="E336" s="800" t="s">
        <v>272</v>
      </c>
      <c r="F336" s="100" t="str">
        <f>F333</f>
        <v>Balance (loan value) and maturing outflows (loan value) in each period.
Collateral balance (market value) and maturing collateral inflows (market value, based on maturity of related repo) in each period in the "Collateral - Repo collateral out" section.</v>
      </c>
      <c r="G336" s="100" t="str">
        <f>$G$333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36" s="88" t="s">
        <v>22</v>
      </c>
      <c r="I336" s="190" t="s">
        <v>54</v>
      </c>
    </row>
    <row r="337" spans="1:32" x14ac:dyDescent="0.2">
      <c r="A337" s="187"/>
      <c r="B337" s="145"/>
      <c r="C337" s="145"/>
      <c r="D337" s="1813" t="s">
        <v>119</v>
      </c>
      <c r="E337" s="1814"/>
      <c r="F337" s="1814"/>
      <c r="G337" s="1814"/>
      <c r="H337" s="1814"/>
      <c r="I337" s="1815"/>
    </row>
    <row r="338" spans="1:32" ht="90" x14ac:dyDescent="0.2">
      <c r="A338" s="187"/>
      <c r="B338" s="145"/>
      <c r="C338" s="145"/>
      <c r="D338" s="188"/>
      <c r="E338" s="800" t="s">
        <v>85</v>
      </c>
      <c r="F338" s="100" t="s">
        <v>510</v>
      </c>
      <c r="G338" s="100" t="str">
        <f>G335</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38" s="88" t="s">
        <v>22</v>
      </c>
      <c r="I338" s="190" t="s">
        <v>54</v>
      </c>
    </row>
    <row r="339" spans="1:32" ht="90" x14ac:dyDescent="0.2">
      <c r="A339" s="187"/>
      <c r="B339" s="145"/>
      <c r="C339" s="145"/>
      <c r="D339" s="188"/>
      <c r="E339" s="800" t="s">
        <v>86</v>
      </c>
      <c r="F339" s="100" t="str">
        <f>F338</f>
        <v>Balance (loan value) and maturing outflows (loan value) in each period.
Collateral balance (market value) and maturing collateral inflows (market value, based on maturity of related repo) in each period in the "Collateral - Repo collateral out" section.</v>
      </c>
      <c r="G339" s="100" t="str">
        <f>G338</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39" s="88" t="s">
        <v>22</v>
      </c>
      <c r="I339" s="190" t="s">
        <v>54</v>
      </c>
    </row>
    <row r="340" spans="1:32" ht="90" x14ac:dyDescent="0.2">
      <c r="A340" s="187"/>
      <c r="B340" s="145"/>
      <c r="C340" s="145"/>
      <c r="D340" s="188"/>
      <c r="E340" s="800" t="s">
        <v>87</v>
      </c>
      <c r="F340" s="100" t="str">
        <f>F338</f>
        <v>Balance (loan value) and maturing outflows (loan value) in each period.
Collateral balance (market value) and maturing collateral inflows (market value, based on maturity of related repo) in each period in the "Collateral - Repo collateral out" section.</v>
      </c>
      <c r="G340" s="100" t="str">
        <f>G338</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0" s="88" t="s">
        <v>22</v>
      </c>
      <c r="I340" s="190" t="s">
        <v>54</v>
      </c>
    </row>
    <row r="341" spans="1:32" ht="90" x14ac:dyDescent="0.2">
      <c r="A341" s="187"/>
      <c r="B341" s="145"/>
      <c r="C341" s="145"/>
      <c r="D341" s="188"/>
      <c r="E341" s="154" t="s">
        <v>272</v>
      </c>
      <c r="F341" s="100" t="str">
        <f>F338</f>
        <v>Balance (loan value) and maturing outflows (loan value) in each period.
Collateral balance (market value) and maturing collateral inflows (market value, based on maturity of related repo) in each period in the "Collateral - Repo collateral out" section.</v>
      </c>
      <c r="G341" s="100" t="str">
        <f>G338</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1" s="88" t="s">
        <v>22</v>
      </c>
      <c r="I341" s="190" t="s">
        <v>54</v>
      </c>
    </row>
    <row r="342" spans="1:32" x14ac:dyDescent="0.2">
      <c r="A342" s="187"/>
      <c r="B342" s="145"/>
      <c r="C342" s="145"/>
      <c r="D342" s="1813" t="s">
        <v>344</v>
      </c>
      <c r="E342" s="1814"/>
      <c r="F342" s="1814"/>
      <c r="G342" s="1814"/>
      <c r="H342" s="1814"/>
      <c r="I342" s="1815"/>
    </row>
    <row r="343" spans="1:32" ht="90" x14ac:dyDescent="0.2">
      <c r="A343" s="187"/>
      <c r="B343" s="145"/>
      <c r="C343" s="145"/>
      <c r="D343" s="188"/>
      <c r="E343" s="155" t="s">
        <v>85</v>
      </c>
      <c r="F343" s="100" t="s">
        <v>510</v>
      </c>
      <c r="G343" s="100" t="str">
        <f>G340</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3" s="88" t="s">
        <v>22</v>
      </c>
      <c r="I343" s="190" t="s">
        <v>54</v>
      </c>
    </row>
    <row r="344" spans="1:32" ht="90" x14ac:dyDescent="0.2">
      <c r="A344" s="187"/>
      <c r="B344" s="145"/>
      <c r="C344" s="145"/>
      <c r="D344" s="188"/>
      <c r="E344" s="800" t="s">
        <v>86</v>
      </c>
      <c r="F344" s="100" t="str">
        <f>F343</f>
        <v>Balance (loan value) and maturing outflows (loan value) in each period.
Collateral balance (market value) and maturing collateral inflows (market value, based on maturity of related repo) in each period in the "Collateral - Repo collateral out" section.</v>
      </c>
      <c r="G344" s="100" t="str">
        <f>G343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4" s="88" t="s">
        <v>22</v>
      </c>
      <c r="I344" s="190" t="s">
        <v>54</v>
      </c>
    </row>
    <row r="345" spans="1:32" ht="90" x14ac:dyDescent="0.2">
      <c r="A345" s="187"/>
      <c r="B345" s="145"/>
      <c r="C345" s="145"/>
      <c r="D345" s="188"/>
      <c r="E345" s="800" t="s">
        <v>87</v>
      </c>
      <c r="F345" s="100" t="str">
        <f>F343</f>
        <v>Balance (loan value) and maturing outflows (loan value) in each period.
Collateral balance (market value) and maturing collateral inflows (market value, based on maturity of related repo) in each period in the "Collateral - Repo collateral out" section.</v>
      </c>
      <c r="G345" s="100" t="str">
        <f>G343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5" s="88" t="s">
        <v>22</v>
      </c>
      <c r="I345" s="190" t="s">
        <v>54</v>
      </c>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row>
    <row r="346" spans="1:32" ht="90" x14ac:dyDescent="0.2">
      <c r="A346" s="187"/>
      <c r="B346" s="145"/>
      <c r="C346" s="145"/>
      <c r="D346" s="188"/>
      <c r="E346" s="154" t="s">
        <v>272</v>
      </c>
      <c r="F346" s="100" t="str">
        <f>F343</f>
        <v>Balance (loan value) and maturing outflows (loan value) in each period.
Collateral balance (market value) and maturing collateral inflows (market value, based on maturity of related repo) in each period in the "Collateral - Repo collateral out" section.</v>
      </c>
      <c r="G346" s="100" t="str">
        <f>G343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6" s="88" t="s">
        <v>22</v>
      </c>
      <c r="I346" s="190" t="s">
        <v>54</v>
      </c>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row>
    <row r="347" spans="1:32" x14ac:dyDescent="0.2">
      <c r="A347" s="187"/>
      <c r="B347" s="145"/>
      <c r="C347" s="1807" t="s">
        <v>88</v>
      </c>
      <c r="D347" s="1545"/>
      <c r="E347" s="1545"/>
      <c r="F347" s="1545"/>
      <c r="G347" s="1545"/>
      <c r="H347" s="1545"/>
      <c r="I347" s="1546"/>
      <c r="J347" s="7"/>
      <c r="K347" s="7"/>
      <c r="L347" s="7"/>
      <c r="M347" s="7"/>
      <c r="N347" s="7"/>
      <c r="O347" s="7"/>
      <c r="P347" s="7"/>
      <c r="Q347" s="7"/>
      <c r="R347" s="7"/>
      <c r="S347" s="7"/>
      <c r="T347" s="7"/>
      <c r="U347" s="7"/>
      <c r="V347" s="7"/>
      <c r="W347" s="7"/>
      <c r="X347" s="7"/>
      <c r="Y347" s="7"/>
      <c r="Z347" s="7"/>
      <c r="AA347" s="7"/>
      <c r="AB347" s="7"/>
      <c r="AC347" s="7"/>
      <c r="AD347" s="7"/>
      <c r="AE347" s="7"/>
      <c r="AF347" s="174"/>
    </row>
    <row r="348" spans="1:32" x14ac:dyDescent="0.2">
      <c r="A348" s="187"/>
      <c r="B348" s="145"/>
      <c r="C348" s="145"/>
      <c r="D348" s="1813" t="s">
        <v>89</v>
      </c>
      <c r="E348" s="1814"/>
      <c r="F348" s="1814"/>
      <c r="G348" s="1814"/>
      <c r="H348" s="1814"/>
      <c r="I348" s="1815"/>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row>
    <row r="349" spans="1:32" ht="90" x14ac:dyDescent="0.25">
      <c r="A349" s="187"/>
      <c r="B349" s="145"/>
      <c r="C349" s="145"/>
      <c r="D349" s="43"/>
      <c r="E349" s="800" t="s">
        <v>90</v>
      </c>
      <c r="F349" s="100" t="s">
        <v>510</v>
      </c>
      <c r="G349" s="100" t="str">
        <f>G346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49" s="88" t="s">
        <v>22</v>
      </c>
      <c r="I349" s="190" t="s">
        <v>55</v>
      </c>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row>
    <row r="350" spans="1:32" ht="90" x14ac:dyDescent="0.2">
      <c r="A350" s="187"/>
      <c r="B350" s="145"/>
      <c r="C350" s="145"/>
      <c r="D350" s="188"/>
      <c r="E350" s="800" t="s">
        <v>91</v>
      </c>
      <c r="F350" s="100" t="str">
        <f>F349</f>
        <v>Balance (loan value) and maturing outflows (loan value) in each period.
Collateral balance (market value) and maturing collateral inflows (market value, based on maturity of related repo) in each period in the "Collateral - Repo collateral out" section.</v>
      </c>
      <c r="G350" s="100" t="str">
        <f>G349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0" s="88" t="s">
        <v>22</v>
      </c>
      <c r="I350" s="190" t="s">
        <v>55</v>
      </c>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row>
    <row r="351" spans="1:32" ht="90" x14ac:dyDescent="0.2">
      <c r="A351" s="187"/>
      <c r="B351" s="145"/>
      <c r="C351" s="145"/>
      <c r="D351" s="188"/>
      <c r="E351" s="800" t="s">
        <v>336</v>
      </c>
      <c r="F351" s="100" t="str">
        <f>F349</f>
        <v>Balance (loan value) and maturing outflows (loan value) in each period.
Collateral balance (market value) and maturing collateral inflows (market value, based on maturity of related repo) in each period in the "Collateral - Repo collateral out" section.</v>
      </c>
      <c r="G351" s="100" t="str">
        <f>G349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1" s="88" t="s">
        <v>22</v>
      </c>
      <c r="I351" s="190" t="s">
        <v>55</v>
      </c>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row>
    <row r="352" spans="1:32" x14ac:dyDescent="0.2">
      <c r="A352" s="187"/>
      <c r="B352" s="145"/>
      <c r="C352" s="145"/>
      <c r="D352" s="1813" t="s">
        <v>95</v>
      </c>
      <c r="E352" s="1814"/>
      <c r="F352" s="1814"/>
      <c r="G352" s="1814"/>
      <c r="H352" s="1814"/>
      <c r="I352" s="1815"/>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row>
    <row r="353" spans="1:32" ht="90" x14ac:dyDescent="0.2">
      <c r="A353" s="187"/>
      <c r="B353" s="145"/>
      <c r="C353" s="145"/>
      <c r="D353" s="188"/>
      <c r="E353" s="800" t="s">
        <v>92</v>
      </c>
      <c r="F353" s="100" t="s">
        <v>510</v>
      </c>
      <c r="G353" s="100" t="str">
        <f>G350</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3" s="88" t="s">
        <v>22</v>
      </c>
      <c r="I353" s="190" t="s">
        <v>55</v>
      </c>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row>
    <row r="354" spans="1:32" ht="90" x14ac:dyDescent="0.2">
      <c r="A354" s="187"/>
      <c r="B354" s="145"/>
      <c r="C354" s="145"/>
      <c r="D354" s="188"/>
      <c r="E354" s="800" t="s">
        <v>512</v>
      </c>
      <c r="F354" s="100" t="str">
        <f>F353</f>
        <v>Balance (loan value) and maturing outflows (loan value) in each period.
Collateral balance (market value) and maturing collateral inflows (market value, based on maturity of related repo) in each period in the "Collateral - Repo collateral out" section.</v>
      </c>
      <c r="G354" s="100" t="str">
        <f>G353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4" s="88" t="s">
        <v>22</v>
      </c>
      <c r="I354" s="190" t="s">
        <v>55</v>
      </c>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row>
    <row r="355" spans="1:32" ht="90" x14ac:dyDescent="0.2">
      <c r="A355" s="187"/>
      <c r="B355" s="145"/>
      <c r="C355" s="145"/>
      <c r="D355" s="188"/>
      <c r="E355" s="800" t="s">
        <v>513</v>
      </c>
      <c r="F355" s="100" t="str">
        <f>F353</f>
        <v>Balance (loan value) and maturing outflows (loan value) in each period.
Collateral balance (market value) and maturing collateral inflows (market value, based on maturity of related repo) in each period in the "Collateral - Repo collateral out" section.</v>
      </c>
      <c r="G355" s="100" t="str">
        <f>G353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5" s="88" t="s">
        <v>22</v>
      </c>
      <c r="I355" s="190" t="s">
        <v>55</v>
      </c>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row>
    <row r="356" spans="1:32" x14ac:dyDescent="0.2">
      <c r="A356" s="187"/>
      <c r="B356" s="145"/>
      <c r="C356" s="145"/>
      <c r="D356" s="1813" t="s">
        <v>94</v>
      </c>
      <c r="E356" s="1814"/>
      <c r="F356" s="1814"/>
      <c r="G356" s="1814"/>
      <c r="H356" s="1814"/>
      <c r="I356" s="1815"/>
      <c r="J356" s="174"/>
      <c r="K356" s="174"/>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row>
    <row r="357" spans="1:32" ht="90" x14ac:dyDescent="0.2">
      <c r="A357" s="187"/>
      <c r="B357" s="145"/>
      <c r="C357" s="145"/>
      <c r="D357" s="188"/>
      <c r="E357" s="800" t="s">
        <v>96</v>
      </c>
      <c r="F357" s="100" t="s">
        <v>510</v>
      </c>
      <c r="G357" s="100" t="str">
        <f>G354</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7" s="88" t="s">
        <v>22</v>
      </c>
      <c r="I357" s="190" t="s">
        <v>55</v>
      </c>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row>
    <row r="358" spans="1:32" ht="90" x14ac:dyDescent="0.2">
      <c r="A358" s="187"/>
      <c r="B358" s="145"/>
      <c r="C358" s="145"/>
      <c r="D358" s="188"/>
      <c r="E358" s="800" t="s">
        <v>97</v>
      </c>
      <c r="F358" s="100" t="str">
        <f>F357</f>
        <v>Balance (loan value) and maturing outflows (loan value) in each period.
Collateral balance (market value) and maturing collateral inflows (market value, based on maturity of related repo) in each period in the "Collateral - Repo collateral out" section.</v>
      </c>
      <c r="G358" s="100" t="str">
        <f>G357</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8" s="88" t="s">
        <v>22</v>
      </c>
      <c r="I358" s="190" t="s">
        <v>55</v>
      </c>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row>
    <row r="359" spans="1:32" ht="90" x14ac:dyDescent="0.2">
      <c r="A359" s="187"/>
      <c r="B359" s="145"/>
      <c r="C359" s="145"/>
      <c r="D359" s="188"/>
      <c r="E359" s="800" t="s">
        <v>338</v>
      </c>
      <c r="F359" s="100" t="str">
        <f>F357</f>
        <v>Balance (loan value) and maturing outflows (loan value) in each period.
Collateral balance (market value) and maturing collateral inflows (market value, based on maturity of related repo) in each period in the "Collateral - Repo collateral out" section.</v>
      </c>
      <c r="G359" s="100" t="str">
        <f>G357</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59" s="88" t="s">
        <v>22</v>
      </c>
      <c r="I359" s="190" t="s">
        <v>55</v>
      </c>
      <c r="J359" s="174"/>
      <c r="K359" s="174"/>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row>
    <row r="360" spans="1:32" x14ac:dyDescent="0.2">
      <c r="A360" s="187"/>
      <c r="B360" s="145"/>
      <c r="C360" s="1807" t="s">
        <v>98</v>
      </c>
      <c r="D360" s="1545"/>
      <c r="E360" s="1545"/>
      <c r="F360" s="1545"/>
      <c r="G360" s="1545"/>
      <c r="H360" s="1545"/>
      <c r="I360" s="1546"/>
      <c r="J360" s="7"/>
      <c r="K360" s="7"/>
      <c r="L360" s="7"/>
      <c r="M360" s="7"/>
      <c r="N360" s="7"/>
      <c r="O360" s="7"/>
      <c r="P360" s="7"/>
      <c r="Q360" s="7"/>
      <c r="R360" s="7"/>
      <c r="S360" s="7"/>
      <c r="T360" s="7"/>
      <c r="U360" s="7"/>
      <c r="V360" s="7"/>
      <c r="W360" s="7"/>
      <c r="X360" s="7"/>
      <c r="Y360" s="7"/>
      <c r="Z360" s="7"/>
      <c r="AA360" s="7"/>
      <c r="AB360" s="7"/>
      <c r="AC360" s="7"/>
      <c r="AD360" s="7"/>
      <c r="AE360" s="7"/>
      <c r="AF360" s="174"/>
    </row>
    <row r="361" spans="1:32" x14ac:dyDescent="0.2">
      <c r="A361" s="187"/>
      <c r="B361" s="145"/>
      <c r="C361" s="145"/>
      <c r="D361" s="1813" t="s">
        <v>101</v>
      </c>
      <c r="E361" s="1814"/>
      <c r="F361" s="1814"/>
      <c r="G361" s="1814"/>
      <c r="H361" s="1814"/>
      <c r="I361" s="1815"/>
      <c r="J361" s="174"/>
      <c r="K361" s="174"/>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row>
    <row r="362" spans="1:32" ht="90" x14ac:dyDescent="0.2">
      <c r="A362" s="187"/>
      <c r="B362" s="145"/>
      <c r="C362" s="145"/>
      <c r="D362" s="188"/>
      <c r="E362" s="800" t="s">
        <v>346</v>
      </c>
      <c r="F362" s="100" t="s">
        <v>510</v>
      </c>
      <c r="G362" s="100" t="str">
        <f>G359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2" s="88" t="s">
        <v>22</v>
      </c>
      <c r="I362" s="190" t="s">
        <v>55</v>
      </c>
      <c r="J362" s="174"/>
      <c r="K362" s="174"/>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row>
    <row r="363" spans="1:32" ht="90" x14ac:dyDescent="0.2">
      <c r="A363" s="187"/>
      <c r="B363" s="145"/>
      <c r="C363" s="145"/>
      <c r="D363" s="188"/>
      <c r="E363" s="800" t="s">
        <v>99</v>
      </c>
      <c r="F363" s="100" t="str">
        <f>F362</f>
        <v>Balance (loan value) and maturing outflows (loan value) in each period.
Collateral balance (market value) and maturing collateral inflows (market value, based on maturity of related repo) in each period in the "Collateral - Repo collateral out" section.</v>
      </c>
      <c r="G363" s="100" t="str">
        <f>G362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3" s="88" t="s">
        <v>22</v>
      </c>
      <c r="I363" s="190" t="s">
        <v>55</v>
      </c>
    </row>
    <row r="364" spans="1:32" x14ac:dyDescent="0.2">
      <c r="A364" s="187"/>
      <c r="B364" s="145"/>
      <c r="C364" s="145"/>
      <c r="D364" s="1813" t="s">
        <v>100</v>
      </c>
      <c r="E364" s="1814"/>
      <c r="F364" s="1814"/>
      <c r="G364" s="1814"/>
      <c r="H364" s="1814"/>
      <c r="I364" s="1815"/>
    </row>
    <row r="365" spans="1:32" ht="90" x14ac:dyDescent="0.2">
      <c r="A365" s="187"/>
      <c r="B365" s="145"/>
      <c r="C365" s="145"/>
      <c r="D365" s="188"/>
      <c r="E365" s="800" t="s">
        <v>273</v>
      </c>
      <c r="F365" s="100" t="s">
        <v>510</v>
      </c>
      <c r="G365" s="100" t="str">
        <f>G362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5" s="88" t="s">
        <v>22</v>
      </c>
      <c r="I365" s="190" t="s">
        <v>55</v>
      </c>
    </row>
    <row r="366" spans="1:32" ht="90" x14ac:dyDescent="0.2">
      <c r="A366" s="187"/>
      <c r="B366" s="145"/>
      <c r="C366" s="145"/>
      <c r="D366" s="188"/>
      <c r="E366" s="800" t="s">
        <v>102</v>
      </c>
      <c r="F366" s="100" t="str">
        <f>F365</f>
        <v>Balance (loan value) and maturing outflows (loan value) in each period.
Collateral balance (market value) and maturing collateral inflows (market value, based on maturity of related repo) in each period in the "Collateral - Repo collateral out" section.</v>
      </c>
      <c r="G366" s="100" t="str">
        <f>G365</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6" s="88" t="s">
        <v>22</v>
      </c>
      <c r="I366" s="190" t="s">
        <v>55</v>
      </c>
    </row>
    <row r="367" spans="1:32" ht="90" x14ac:dyDescent="0.2">
      <c r="A367" s="187"/>
      <c r="B367" s="145"/>
      <c r="C367" s="145"/>
      <c r="D367" s="188"/>
      <c r="E367" s="800" t="s">
        <v>103</v>
      </c>
      <c r="F367" s="100" t="str">
        <f>F365</f>
        <v>Balance (loan value) and maturing outflows (loan value) in each period.
Collateral balance (market value) and maturing collateral inflows (market value, based on maturity of related repo) in each period in the "Collateral - Repo collateral out" section.</v>
      </c>
      <c r="G367" s="100" t="str">
        <f>G365</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7" s="88" t="s">
        <v>22</v>
      </c>
      <c r="I367" s="190" t="s">
        <v>55</v>
      </c>
    </row>
    <row r="368" spans="1:32" x14ac:dyDescent="0.2">
      <c r="A368" s="187"/>
      <c r="B368" s="145"/>
      <c r="C368" s="145"/>
      <c r="D368" s="1813" t="s">
        <v>105</v>
      </c>
      <c r="E368" s="1814"/>
      <c r="F368" s="1814"/>
      <c r="G368" s="1814"/>
      <c r="H368" s="1814"/>
      <c r="I368" s="1815"/>
    </row>
    <row r="369" spans="1:31" ht="90" x14ac:dyDescent="0.2">
      <c r="A369" s="187"/>
      <c r="B369" s="145"/>
      <c r="C369" s="145"/>
      <c r="D369" s="188"/>
      <c r="E369" s="800" t="s">
        <v>104</v>
      </c>
      <c r="F369" s="100" t="s">
        <v>510</v>
      </c>
      <c r="G369" s="100" t="str">
        <f>G366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69" s="88" t="s">
        <v>22</v>
      </c>
      <c r="I369" s="190" t="s">
        <v>55</v>
      </c>
    </row>
    <row r="370" spans="1:31" ht="90" x14ac:dyDescent="0.2">
      <c r="A370" s="187"/>
      <c r="B370" s="145"/>
      <c r="C370" s="145"/>
      <c r="D370" s="188"/>
      <c r="E370" s="800" t="s">
        <v>106</v>
      </c>
      <c r="F370" s="100" t="str">
        <f>F369</f>
        <v>Balance (loan value) and maturing outflows (loan value) in each period.
Collateral balance (market value) and maturing collateral inflows (market value, based on maturity of related repo) in each period in the "Collateral - Repo collateral out" section.</v>
      </c>
      <c r="G370" s="100" t="str">
        <f>G369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0" s="88" t="s">
        <v>22</v>
      </c>
      <c r="I370" s="190" t="s">
        <v>55</v>
      </c>
    </row>
    <row r="371" spans="1:31" x14ac:dyDescent="0.2">
      <c r="A371" s="187"/>
      <c r="B371" s="145"/>
      <c r="C371" s="145"/>
      <c r="D371" s="1813" t="s">
        <v>107</v>
      </c>
      <c r="E371" s="1814"/>
      <c r="F371" s="1814"/>
      <c r="G371" s="1814"/>
      <c r="H371" s="1814"/>
      <c r="I371" s="1815"/>
    </row>
    <row r="372" spans="1:31" ht="90" x14ac:dyDescent="0.2">
      <c r="A372" s="187"/>
      <c r="B372" s="145"/>
      <c r="C372" s="145"/>
      <c r="D372" s="188"/>
      <c r="E372" s="800" t="s">
        <v>274</v>
      </c>
      <c r="F372" s="100" t="s">
        <v>510</v>
      </c>
      <c r="G372" s="100" t="str">
        <f>G369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2" s="88" t="s">
        <v>22</v>
      </c>
      <c r="I372" s="190" t="s">
        <v>55</v>
      </c>
    </row>
    <row r="373" spans="1:31" ht="90" x14ac:dyDescent="0.2">
      <c r="A373" s="187"/>
      <c r="B373" s="145"/>
      <c r="C373" s="145"/>
      <c r="D373" s="188"/>
      <c r="E373" s="800" t="s">
        <v>108</v>
      </c>
      <c r="F373" s="100" t="str">
        <f>F372</f>
        <v>Balance (loan value) and maturing outflows (loan value) in each period.
Collateral balance (market value) and maturing collateral inflows (market value, based on maturity of related repo) in each period in the "Collateral - Repo collateral out" section.</v>
      </c>
      <c r="G373" s="100" t="str">
        <f>G372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3" s="88" t="s">
        <v>22</v>
      </c>
      <c r="I373" s="190" t="s">
        <v>55</v>
      </c>
    </row>
    <row r="374" spans="1:31" ht="90" x14ac:dyDescent="0.2">
      <c r="A374" s="187"/>
      <c r="B374" s="145"/>
      <c r="C374" s="145"/>
      <c r="D374" s="188"/>
      <c r="E374" s="800" t="s">
        <v>109</v>
      </c>
      <c r="F374" s="100" t="str">
        <f>F372</f>
        <v>Balance (loan value) and maturing outflows (loan value) in each period.
Collateral balance (market value) and maturing collateral inflows (market value, based on maturity of related repo) in each period in the "Collateral - Repo collateral out" section.</v>
      </c>
      <c r="G374" s="100" t="str">
        <f>G372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4" s="88" t="s">
        <v>22</v>
      </c>
      <c r="I374" s="190" t="s">
        <v>55</v>
      </c>
    </row>
    <row r="375" spans="1:31" x14ac:dyDescent="0.2">
      <c r="A375" s="187"/>
      <c r="B375" s="145"/>
      <c r="C375" s="145"/>
      <c r="D375" s="1813" t="s">
        <v>339</v>
      </c>
      <c r="E375" s="1814"/>
      <c r="F375" s="1814"/>
      <c r="G375" s="1814"/>
      <c r="H375" s="1814"/>
      <c r="I375" s="1815"/>
    </row>
    <row r="376" spans="1:31" ht="90" x14ac:dyDescent="0.2">
      <c r="A376" s="187"/>
      <c r="B376" s="145"/>
      <c r="C376" s="145"/>
      <c r="D376" s="188"/>
      <c r="E376" s="800" t="s">
        <v>340</v>
      </c>
      <c r="F376" s="100" t="s">
        <v>510</v>
      </c>
      <c r="G376" s="100" t="str">
        <f>G373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6" s="88" t="s">
        <v>22</v>
      </c>
      <c r="I376" s="190" t="s">
        <v>55</v>
      </c>
    </row>
    <row r="377" spans="1:31" ht="90" x14ac:dyDescent="0.2">
      <c r="A377" s="187"/>
      <c r="B377" s="145"/>
      <c r="C377" s="145"/>
      <c r="D377" s="188"/>
      <c r="E377" s="800" t="s">
        <v>341</v>
      </c>
      <c r="F377" s="100" t="str">
        <f>F376</f>
        <v>Balance (loan value) and maturing outflows (loan value) in each period.
Collateral balance (market value) and maturing collateral inflows (market value, based on maturity of related repo) in each period in the "Collateral - Repo collateral out" section.</v>
      </c>
      <c r="G377" s="100" t="str">
        <f>G376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7" s="88" t="s">
        <v>22</v>
      </c>
      <c r="I377" s="190" t="s">
        <v>55</v>
      </c>
    </row>
    <row r="378" spans="1:31" x14ac:dyDescent="0.2">
      <c r="A378" s="187"/>
      <c r="B378" s="145"/>
      <c r="C378" s="145"/>
      <c r="D378" s="1813" t="s">
        <v>342</v>
      </c>
      <c r="E378" s="1814"/>
      <c r="F378" s="1814"/>
      <c r="G378" s="1814"/>
      <c r="H378" s="1814"/>
      <c r="I378" s="1815"/>
    </row>
    <row r="379" spans="1:31" ht="90" x14ac:dyDescent="0.2">
      <c r="A379" s="187"/>
      <c r="B379" s="145"/>
      <c r="C379" s="145"/>
      <c r="D379" s="188"/>
      <c r="E379" s="800" t="s">
        <v>329</v>
      </c>
      <c r="F379" s="100" t="s">
        <v>510</v>
      </c>
      <c r="G379" s="100" t="str">
        <f>G376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79" s="88" t="s">
        <v>22</v>
      </c>
      <c r="I379" s="190" t="s">
        <v>55</v>
      </c>
    </row>
    <row r="380" spans="1:31" ht="90" x14ac:dyDescent="0.2">
      <c r="A380" s="187"/>
      <c r="B380" s="145"/>
      <c r="C380" s="145"/>
      <c r="D380" s="188"/>
      <c r="E380" s="800" t="s">
        <v>330</v>
      </c>
      <c r="F380" s="100" t="str">
        <f>F379</f>
        <v>Balance (loan value) and maturing outflows (loan value) in each period.
Collateral balance (market value) and maturing collateral inflows (market value, based on maturity of related repo) in each period in the "Collateral - Repo collateral out" section.</v>
      </c>
      <c r="G380" s="100" t="str">
        <f>G379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0" s="88" t="s">
        <v>22</v>
      </c>
      <c r="I380" s="190" t="s">
        <v>55</v>
      </c>
    </row>
    <row r="381" spans="1:31" ht="90" x14ac:dyDescent="0.2">
      <c r="A381" s="187"/>
      <c r="B381" s="145"/>
      <c r="C381" s="145"/>
      <c r="D381" s="188"/>
      <c r="E381" s="800" t="s">
        <v>343</v>
      </c>
      <c r="F381" s="100" t="str">
        <f>F379</f>
        <v>Balance (loan value) and maturing outflows (loan value) in each period.
Collateral balance (market value) and maturing collateral inflows (market value, based on maturity of related repo) in each period in the "Collateral - Repo collateral out" section.</v>
      </c>
      <c r="G381" s="100" t="str">
        <f>G379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1" s="88" t="s">
        <v>22</v>
      </c>
      <c r="I381" s="190" t="s">
        <v>55</v>
      </c>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row>
    <row r="382" spans="1:31" x14ac:dyDescent="0.2">
      <c r="A382" s="187"/>
      <c r="B382" s="145"/>
      <c r="C382" s="1807" t="s">
        <v>307</v>
      </c>
      <c r="D382" s="1545"/>
      <c r="E382" s="1545"/>
      <c r="F382" s="1545"/>
      <c r="G382" s="1545"/>
      <c r="H382" s="1545"/>
      <c r="I382" s="1546"/>
      <c r="J382" s="7"/>
      <c r="K382" s="7"/>
      <c r="L382" s="7"/>
      <c r="M382" s="7"/>
      <c r="N382" s="7"/>
      <c r="O382" s="7"/>
      <c r="P382" s="7"/>
      <c r="Q382" s="7"/>
      <c r="R382" s="7"/>
      <c r="S382" s="7"/>
      <c r="T382" s="7"/>
      <c r="U382" s="7"/>
      <c r="V382" s="7"/>
      <c r="W382" s="7"/>
      <c r="X382" s="7"/>
      <c r="Y382" s="7"/>
      <c r="Z382" s="7"/>
      <c r="AA382" s="7"/>
      <c r="AB382" s="7"/>
      <c r="AC382" s="7"/>
      <c r="AD382" s="7"/>
      <c r="AE382" s="7"/>
    </row>
    <row r="383" spans="1:31" x14ac:dyDescent="0.2">
      <c r="A383" s="187"/>
      <c r="B383" s="145"/>
      <c r="C383" s="145"/>
      <c r="D383" s="1813" t="s">
        <v>121</v>
      </c>
      <c r="E383" s="1814"/>
      <c r="F383" s="1814"/>
      <c r="G383" s="1814"/>
      <c r="H383" s="1814"/>
      <c r="I383" s="1815"/>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row>
    <row r="384" spans="1:31" ht="90" x14ac:dyDescent="0.2">
      <c r="A384" s="187"/>
      <c r="B384" s="145"/>
      <c r="C384" s="145"/>
      <c r="D384" s="188"/>
      <c r="E384" s="155" t="s">
        <v>120</v>
      </c>
      <c r="F384" s="100" t="s">
        <v>510</v>
      </c>
      <c r="G384" s="100" t="str">
        <f>G381</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4" s="88" t="s">
        <v>22</v>
      </c>
      <c r="I384" s="190" t="s">
        <v>55</v>
      </c>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row>
    <row r="385" spans="1:31" ht="90" x14ac:dyDescent="0.2">
      <c r="A385" s="187"/>
      <c r="B385" s="145"/>
      <c r="C385" s="145"/>
      <c r="D385" s="188"/>
      <c r="E385" s="800" t="s">
        <v>122</v>
      </c>
      <c r="F385" s="100" t="str">
        <f>F384</f>
        <v>Balance (loan value) and maturing outflows (loan value) in each period.
Collateral balance (market value) and maturing collateral inflows (market value, based on maturity of related repo) in each period in the "Collateral - Repo collateral out" section.</v>
      </c>
      <c r="G385" s="100" t="str">
        <f>G384</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5" s="88" t="s">
        <v>22</v>
      </c>
      <c r="I385" s="190" t="s">
        <v>55</v>
      </c>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row>
    <row r="386" spans="1:31" x14ac:dyDescent="0.2">
      <c r="A386" s="187"/>
      <c r="B386" s="145"/>
      <c r="C386" s="145"/>
      <c r="D386" s="1813" t="s">
        <v>123</v>
      </c>
      <c r="E386" s="1814"/>
      <c r="F386" s="1814"/>
      <c r="G386" s="1814"/>
      <c r="H386" s="1814"/>
      <c r="I386" s="1815"/>
      <c r="J386" s="174"/>
      <c r="K386" s="174"/>
      <c r="L386" s="174"/>
      <c r="M386" s="174"/>
      <c r="N386" s="174"/>
      <c r="O386" s="174"/>
      <c r="P386" s="174"/>
      <c r="Q386" s="174"/>
      <c r="R386" s="174"/>
      <c r="S386" s="174"/>
      <c r="T386" s="174"/>
      <c r="U386" s="174"/>
      <c r="V386" s="174"/>
      <c r="W386" s="174"/>
      <c r="X386" s="174"/>
      <c r="Y386" s="174"/>
      <c r="Z386" s="174"/>
      <c r="AA386" s="174"/>
      <c r="AB386" s="174"/>
      <c r="AC386" s="174"/>
      <c r="AD386" s="174"/>
      <c r="AE386" s="174"/>
    </row>
    <row r="387" spans="1:31" ht="90" x14ac:dyDescent="0.2">
      <c r="A387" s="187"/>
      <c r="B387" s="145"/>
      <c r="C387" s="145"/>
      <c r="D387" s="188"/>
      <c r="E387" s="800" t="s">
        <v>124</v>
      </c>
      <c r="F387" s="100" t="s">
        <v>510</v>
      </c>
      <c r="G387" s="100" t="str">
        <f>G384</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7" s="88" t="s">
        <v>22</v>
      </c>
      <c r="I387" s="190" t="s">
        <v>55</v>
      </c>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row>
    <row r="388" spans="1:31" ht="90" x14ac:dyDescent="0.2">
      <c r="A388" s="187"/>
      <c r="B388" s="145"/>
      <c r="C388" s="145"/>
      <c r="D388" s="188"/>
      <c r="E388" s="800" t="s">
        <v>125</v>
      </c>
      <c r="F388" s="100" t="str">
        <f>F387</f>
        <v>Balance (loan value) and maturing outflows (loan value) in each period.
Collateral balance (market value) and maturing collateral inflows (market value, based on maturity of related repo) in each period in the "Collateral - Repo collateral out" section.</v>
      </c>
      <c r="G388" s="100" t="str">
        <f>G387</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88" s="88" t="s">
        <v>22</v>
      </c>
      <c r="I388" s="190" t="s">
        <v>55</v>
      </c>
      <c r="J388" s="174"/>
      <c r="K388" s="174"/>
      <c r="L388" s="174"/>
      <c r="M388" s="174"/>
      <c r="N388" s="174"/>
      <c r="O388" s="174"/>
      <c r="P388" s="174"/>
      <c r="Q388" s="174"/>
      <c r="R388" s="174"/>
      <c r="S388" s="174"/>
      <c r="T388" s="174"/>
      <c r="U388" s="174"/>
      <c r="V388" s="174"/>
      <c r="W388" s="174"/>
      <c r="X388" s="174"/>
      <c r="Y388" s="174"/>
      <c r="Z388" s="174"/>
      <c r="AA388" s="174"/>
      <c r="AB388" s="174"/>
      <c r="AC388" s="174"/>
      <c r="AD388" s="174"/>
      <c r="AE388" s="174"/>
    </row>
    <row r="389" spans="1:31" x14ac:dyDescent="0.2">
      <c r="A389" s="187"/>
      <c r="B389" s="145"/>
      <c r="C389" s="145"/>
      <c r="D389" s="1813" t="s">
        <v>126</v>
      </c>
      <c r="E389" s="1814"/>
      <c r="F389" s="1814"/>
      <c r="G389" s="1814"/>
      <c r="H389" s="1814"/>
      <c r="I389" s="1815"/>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row>
    <row r="390" spans="1:31" ht="90" x14ac:dyDescent="0.2">
      <c r="A390" s="187"/>
      <c r="B390" s="145"/>
      <c r="C390" s="145"/>
      <c r="D390" s="188"/>
      <c r="E390" s="800" t="s">
        <v>128</v>
      </c>
      <c r="F390" s="100" t="s">
        <v>510</v>
      </c>
      <c r="G390" s="100" t="str">
        <f>G387</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0" s="88" t="s">
        <v>22</v>
      </c>
      <c r="I390" s="190" t="s">
        <v>55</v>
      </c>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row>
    <row r="391" spans="1:31" ht="90" x14ac:dyDescent="0.2">
      <c r="A391" s="187"/>
      <c r="B391" s="145"/>
      <c r="C391" s="145"/>
      <c r="D391" s="188"/>
      <c r="E391" s="800" t="s">
        <v>129</v>
      </c>
      <c r="F391" s="100" t="str">
        <f>F390</f>
        <v>Balance (loan value) and maturing outflows (loan value) in each period.
Collateral balance (market value) and maturing collateral inflows (market value, based on maturity of related repo) in each period in the "Collateral - Repo collateral out" section.</v>
      </c>
      <c r="G391" s="100" t="str">
        <f>G390</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1" s="88" t="s">
        <v>22</v>
      </c>
      <c r="I391" s="190" t="s">
        <v>55</v>
      </c>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row>
    <row r="392" spans="1:31" x14ac:dyDescent="0.2">
      <c r="A392" s="187"/>
      <c r="B392" s="145"/>
      <c r="C392" s="145"/>
      <c r="D392" s="1813" t="s">
        <v>127</v>
      </c>
      <c r="E392" s="1814"/>
      <c r="F392" s="1814"/>
      <c r="G392" s="1814"/>
      <c r="H392" s="1814"/>
      <c r="I392" s="1815"/>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row>
    <row r="393" spans="1:31" ht="90" x14ac:dyDescent="0.2">
      <c r="A393" s="187"/>
      <c r="B393" s="145"/>
      <c r="C393" s="145"/>
      <c r="D393" s="188"/>
      <c r="E393" s="800" t="s">
        <v>130</v>
      </c>
      <c r="F393" s="100" t="s">
        <v>510</v>
      </c>
      <c r="G393" s="100" t="str">
        <f>G390</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3" s="88" t="s">
        <v>22</v>
      </c>
      <c r="I393" s="190" t="s">
        <v>55</v>
      </c>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row>
    <row r="394" spans="1:31" ht="90" x14ac:dyDescent="0.2">
      <c r="A394" s="187"/>
      <c r="B394" s="145"/>
      <c r="C394" s="145"/>
      <c r="D394" s="188"/>
      <c r="E394" s="800" t="s">
        <v>131</v>
      </c>
      <c r="F394" s="100" t="str">
        <f>F393</f>
        <v>Balance (loan value) and maturing outflows (loan value) in each period.
Collateral balance (market value) and maturing collateral inflows (market value, based on maturity of related repo) in each period in the "Collateral - Repo collateral out" section.</v>
      </c>
      <c r="G394" s="100" t="str">
        <f>G393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4" s="88" t="s">
        <v>22</v>
      </c>
      <c r="I394" s="190" t="s">
        <v>55</v>
      </c>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row>
    <row r="395" spans="1:31" x14ac:dyDescent="0.2">
      <c r="A395" s="187"/>
      <c r="B395" s="145"/>
      <c r="C395" s="145"/>
      <c r="D395" s="1813" t="s">
        <v>331</v>
      </c>
      <c r="E395" s="1814"/>
      <c r="F395" s="1814"/>
      <c r="G395" s="1814"/>
      <c r="H395" s="1814"/>
      <c r="I395" s="1815"/>
      <c r="J395" s="174"/>
      <c r="K395" s="174"/>
      <c r="L395" s="174"/>
      <c r="M395" s="174"/>
      <c r="N395" s="174"/>
      <c r="O395" s="174"/>
      <c r="P395" s="174"/>
      <c r="Q395" s="174"/>
      <c r="R395" s="174"/>
      <c r="S395" s="174"/>
      <c r="T395" s="174"/>
      <c r="U395" s="174"/>
      <c r="V395" s="174"/>
      <c r="W395" s="174"/>
      <c r="X395" s="174"/>
      <c r="Y395" s="174"/>
      <c r="Z395" s="174"/>
      <c r="AA395" s="174"/>
      <c r="AB395" s="174"/>
      <c r="AC395" s="174"/>
      <c r="AD395" s="174"/>
      <c r="AE395" s="174"/>
    </row>
    <row r="396" spans="1:31" ht="90" x14ac:dyDescent="0.2">
      <c r="A396" s="187"/>
      <c r="B396" s="145"/>
      <c r="C396" s="145"/>
      <c r="D396" s="188"/>
      <c r="E396" s="800" t="s">
        <v>345</v>
      </c>
      <c r="F396" s="100" t="s">
        <v>510</v>
      </c>
      <c r="G396" s="100" t="str">
        <f>G393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6" s="88" t="s">
        <v>22</v>
      </c>
      <c r="I396" s="190" t="s">
        <v>55</v>
      </c>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row>
    <row r="397" spans="1:31" ht="90" x14ac:dyDescent="0.2">
      <c r="A397" s="187"/>
      <c r="B397" s="145"/>
      <c r="C397" s="145"/>
      <c r="D397" s="188"/>
      <c r="E397" s="800" t="s">
        <v>332</v>
      </c>
      <c r="F397" s="100" t="str">
        <f>F396</f>
        <v>Balance (loan value) and maturing outflows (loan value) in each period.
Collateral balance (market value) and maturing collateral inflows (market value, based on maturity of related repo) in each period in the "Collateral - Repo collateral out" section.</v>
      </c>
      <c r="G397" s="100" t="str">
        <f>G396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7" s="88" t="s">
        <v>22</v>
      </c>
      <c r="I397" s="190" t="s">
        <v>55</v>
      </c>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row>
    <row r="398" spans="1:31" x14ac:dyDescent="0.2">
      <c r="A398" s="187"/>
      <c r="B398" s="145"/>
      <c r="C398" s="145"/>
      <c r="D398" s="1813" t="s">
        <v>333</v>
      </c>
      <c r="E398" s="1814"/>
      <c r="F398" s="1814"/>
      <c r="G398" s="1814"/>
      <c r="H398" s="1814"/>
      <c r="I398" s="1815"/>
      <c r="J398" s="174"/>
      <c r="K398" s="174"/>
      <c r="L398" s="174"/>
      <c r="M398" s="174"/>
      <c r="N398" s="174"/>
      <c r="O398" s="174"/>
      <c r="P398" s="174"/>
      <c r="Q398" s="174"/>
      <c r="R398" s="174"/>
      <c r="S398" s="174"/>
      <c r="T398" s="174"/>
      <c r="U398" s="174"/>
      <c r="V398" s="174"/>
      <c r="W398" s="174"/>
      <c r="X398" s="174"/>
      <c r="Y398" s="174"/>
      <c r="Z398" s="174"/>
      <c r="AA398" s="174"/>
      <c r="AB398" s="174"/>
      <c r="AC398" s="174"/>
      <c r="AD398" s="174"/>
      <c r="AE398" s="174"/>
    </row>
    <row r="399" spans="1:31" ht="90" x14ac:dyDescent="0.2">
      <c r="A399" s="187"/>
      <c r="B399" s="145"/>
      <c r="C399" s="145"/>
      <c r="D399" s="188"/>
      <c r="E399" s="800" t="s">
        <v>334</v>
      </c>
      <c r="F399" s="100" t="s">
        <v>510</v>
      </c>
      <c r="G399" s="100" t="str">
        <f>G396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399" s="88" t="s">
        <v>22</v>
      </c>
      <c r="I399" s="190" t="s">
        <v>55</v>
      </c>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row>
    <row r="400" spans="1:31" ht="90" x14ac:dyDescent="0.2">
      <c r="A400" s="187"/>
      <c r="B400" s="145"/>
      <c r="C400" s="145"/>
      <c r="D400" s="188"/>
      <c r="E400" s="800" t="s">
        <v>335</v>
      </c>
      <c r="F400" s="100" t="str">
        <f>F399</f>
        <v>Balance (loan value) and maturing outflows (loan value) in each period.
Collateral balance (market value) and maturing collateral inflows (market value, based on maturity of related repo) in each period in the "Collateral - Repo collateral out" section.</v>
      </c>
      <c r="G400" s="100" t="str">
        <f>G399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0" s="88" t="s">
        <v>22</v>
      </c>
      <c r="I400" s="190" t="s">
        <v>55</v>
      </c>
      <c r="J400" s="174"/>
      <c r="K400" s="174"/>
      <c r="L400" s="174"/>
      <c r="M400" s="174"/>
      <c r="N400" s="174"/>
      <c r="O400" s="174"/>
      <c r="P400" s="174"/>
      <c r="Q400" s="174"/>
      <c r="R400" s="174"/>
      <c r="S400" s="174"/>
      <c r="T400" s="174"/>
      <c r="U400" s="174"/>
      <c r="V400" s="174"/>
      <c r="W400" s="174"/>
      <c r="X400" s="174"/>
      <c r="Y400" s="174"/>
      <c r="Z400" s="174"/>
      <c r="AA400" s="174"/>
      <c r="AB400" s="174"/>
      <c r="AC400" s="174"/>
      <c r="AD400" s="174"/>
      <c r="AE400" s="174"/>
    </row>
    <row r="401" spans="1:32" x14ac:dyDescent="0.2">
      <c r="A401" s="187"/>
      <c r="B401" s="145"/>
      <c r="C401" s="1807" t="s">
        <v>132</v>
      </c>
      <c r="D401" s="1545"/>
      <c r="E401" s="1545"/>
      <c r="F401" s="1545"/>
      <c r="G401" s="1545"/>
      <c r="H401" s="1545"/>
      <c r="I401" s="1546"/>
      <c r="J401" s="7"/>
      <c r="K401" s="7"/>
      <c r="L401" s="7"/>
      <c r="M401" s="7"/>
      <c r="N401" s="7"/>
      <c r="O401" s="7"/>
      <c r="P401" s="7"/>
      <c r="Q401" s="7"/>
      <c r="R401" s="7"/>
      <c r="S401" s="7"/>
      <c r="T401" s="7"/>
      <c r="U401" s="7"/>
      <c r="V401" s="7"/>
      <c r="W401" s="7"/>
      <c r="X401" s="7"/>
      <c r="Y401" s="7"/>
      <c r="Z401" s="7"/>
      <c r="AA401" s="7"/>
      <c r="AB401" s="7"/>
      <c r="AC401" s="7"/>
      <c r="AD401" s="7"/>
      <c r="AE401" s="7"/>
    </row>
    <row r="402" spans="1:32" ht="90" x14ac:dyDescent="0.2">
      <c r="A402" s="187"/>
      <c r="B402" s="145"/>
      <c r="C402" s="145"/>
      <c r="D402" s="188"/>
      <c r="E402" s="800" t="s">
        <v>133</v>
      </c>
      <c r="F402" s="100" t="s">
        <v>510</v>
      </c>
      <c r="G402" s="100" t="str">
        <f>G399</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2" s="88" t="s">
        <v>22</v>
      </c>
      <c r="I402" s="190" t="s">
        <v>55</v>
      </c>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row>
    <row r="403" spans="1:32" ht="90" x14ac:dyDescent="0.2">
      <c r="A403" s="187"/>
      <c r="B403" s="145"/>
      <c r="C403" s="145"/>
      <c r="D403" s="188"/>
      <c r="E403" s="800" t="s">
        <v>134</v>
      </c>
      <c r="F403" s="100" t="str">
        <f>F402</f>
        <v>Balance (loan value) and maturing outflows (loan value) in each period.
Collateral balance (market value) and maturing collateral inflows (market value, based on maturity of related repo) in each period in the "Collateral - Repo collateral out" section.</v>
      </c>
      <c r="G403" s="100" t="str">
        <f>G402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3" s="88" t="s">
        <v>22</v>
      </c>
      <c r="I403" s="190" t="s">
        <v>55</v>
      </c>
    </row>
    <row r="404" spans="1:32" ht="90" x14ac:dyDescent="0.2">
      <c r="A404" s="187"/>
      <c r="B404" s="145"/>
      <c r="C404" s="145"/>
      <c r="D404" s="188"/>
      <c r="E404" s="800" t="s">
        <v>135</v>
      </c>
      <c r="F404" s="100" t="str">
        <f>F402</f>
        <v>Balance (loan value) and maturing outflows (loan value) in each period.
Collateral balance (market value) and maturing collateral inflows (market value, based on maturity of related repo) in each period in the "Collateral - Repo collateral out" section.</v>
      </c>
      <c r="G404" s="100" t="str">
        <f>G402</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4" s="88" t="s">
        <v>22</v>
      </c>
      <c r="I404" s="190" t="s">
        <v>55</v>
      </c>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row>
    <row r="405" spans="1:32" x14ac:dyDescent="0.25">
      <c r="A405" s="187"/>
      <c r="B405" s="43"/>
      <c r="C405" s="1807" t="s">
        <v>354</v>
      </c>
      <c r="D405" s="1545"/>
      <c r="E405" s="1545"/>
      <c r="F405" s="1545"/>
      <c r="G405" s="1545"/>
      <c r="H405" s="1545"/>
      <c r="I405" s="1546"/>
      <c r="J405" s="7"/>
      <c r="K405" s="7"/>
      <c r="L405" s="7"/>
      <c r="M405" s="7"/>
      <c r="N405" s="7"/>
      <c r="O405" s="7"/>
      <c r="P405" s="7"/>
      <c r="Q405" s="7"/>
      <c r="R405" s="7"/>
      <c r="S405" s="7"/>
      <c r="T405" s="7"/>
      <c r="U405" s="7"/>
      <c r="V405" s="7"/>
      <c r="W405" s="7"/>
      <c r="X405" s="7"/>
      <c r="Y405" s="7"/>
      <c r="Z405" s="7"/>
      <c r="AA405" s="7"/>
      <c r="AB405" s="7"/>
      <c r="AC405" s="7"/>
      <c r="AD405" s="7"/>
      <c r="AE405" s="7"/>
      <c r="AF405" s="174"/>
    </row>
    <row r="406" spans="1:32" ht="90" x14ac:dyDescent="0.2">
      <c r="A406" s="187"/>
      <c r="B406" s="145"/>
      <c r="C406" s="145"/>
      <c r="D406" s="188"/>
      <c r="E406" s="800" t="s">
        <v>347</v>
      </c>
      <c r="F406" s="100" t="s">
        <v>510</v>
      </c>
      <c r="G406" s="100" t="str">
        <f>G403</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6" s="88" t="s">
        <v>22</v>
      </c>
      <c r="I406" s="190" t="s">
        <v>55</v>
      </c>
      <c r="J406" s="174"/>
      <c r="K406" s="174"/>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row>
    <row r="407" spans="1:32" ht="90" x14ac:dyDescent="0.2">
      <c r="A407" s="187"/>
      <c r="B407" s="145"/>
      <c r="C407" s="145"/>
      <c r="D407" s="188"/>
      <c r="E407" s="800" t="s">
        <v>348</v>
      </c>
      <c r="F407" s="100" t="str">
        <f>F406</f>
        <v>Balance (loan value) and maturing outflows (loan value) in each period.
Collateral balance (market value) and maturing collateral inflows (market value, based on maturity of related repo) in each period in the "Collateral - Repo collateral out" section.</v>
      </c>
      <c r="G407" s="100" t="str">
        <f>G406</f>
        <v>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v>
      </c>
      <c r="H407" s="88" t="s">
        <v>22</v>
      </c>
      <c r="I407" s="190" t="s">
        <v>55</v>
      </c>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row>
    <row r="408" spans="1:32" x14ac:dyDescent="0.2">
      <c r="A408" s="187"/>
      <c r="B408" s="1808" t="s">
        <v>271</v>
      </c>
      <c r="C408" s="1506"/>
      <c r="D408" s="1506"/>
      <c r="E408" s="1506"/>
      <c r="F408" s="1506"/>
      <c r="G408" s="1506"/>
      <c r="H408" s="1506"/>
      <c r="I408" s="1507"/>
      <c r="J408" s="189"/>
      <c r="K408" s="189"/>
      <c r="L408" s="189"/>
      <c r="M408" s="189"/>
      <c r="N408" s="189"/>
      <c r="O408" s="189"/>
      <c r="P408" s="189"/>
      <c r="Q408" s="189"/>
      <c r="R408" s="189"/>
      <c r="S408" s="189"/>
      <c r="T408" s="189"/>
      <c r="U408" s="189"/>
      <c r="V408" s="189"/>
      <c r="W408" s="189"/>
      <c r="X408" s="189"/>
      <c r="Y408" s="189"/>
      <c r="Z408" s="189"/>
      <c r="AA408" s="189"/>
      <c r="AB408" s="189"/>
      <c r="AC408" s="189"/>
      <c r="AD408" s="189"/>
      <c r="AE408" s="189"/>
    </row>
    <row r="409" spans="1:32" x14ac:dyDescent="0.2">
      <c r="A409" s="187"/>
      <c r="B409" s="145"/>
      <c r="C409" s="1807" t="s">
        <v>83</v>
      </c>
      <c r="D409" s="1545"/>
      <c r="E409" s="1545"/>
      <c r="F409" s="1545"/>
      <c r="G409" s="1545"/>
      <c r="H409" s="1545"/>
      <c r="I409" s="1546"/>
      <c r="J409" s="7"/>
      <c r="K409" s="7"/>
      <c r="L409" s="7"/>
      <c r="M409" s="7"/>
      <c r="N409" s="7"/>
      <c r="O409" s="7"/>
      <c r="P409" s="7"/>
      <c r="Q409" s="7"/>
      <c r="R409" s="7"/>
      <c r="S409" s="7"/>
      <c r="T409" s="7"/>
      <c r="U409" s="7"/>
      <c r="V409" s="7"/>
      <c r="W409" s="7"/>
      <c r="X409" s="7"/>
      <c r="Y409" s="7"/>
      <c r="Z409" s="7"/>
      <c r="AA409" s="7"/>
      <c r="AB409" s="7"/>
      <c r="AC409" s="7"/>
      <c r="AD409" s="7"/>
      <c r="AE409" s="7"/>
    </row>
    <row r="410" spans="1:32" x14ac:dyDescent="0.2">
      <c r="A410" s="187"/>
      <c r="B410" s="145"/>
      <c r="C410" s="145"/>
      <c r="D410" s="1813" t="s">
        <v>84</v>
      </c>
      <c r="E410" s="1814"/>
      <c r="F410" s="1814"/>
      <c r="G410" s="1814"/>
      <c r="H410" s="1814"/>
      <c r="I410" s="1815"/>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row>
    <row r="411" spans="1:32" ht="60" x14ac:dyDescent="0.2">
      <c r="A411" s="187"/>
      <c r="B411" s="145"/>
      <c r="C411" s="145"/>
      <c r="D411" s="188"/>
      <c r="E411" s="796" t="s">
        <v>85</v>
      </c>
      <c r="F411" s="803" t="s">
        <v>514</v>
      </c>
      <c r="G411" s="803" t="s">
        <v>515</v>
      </c>
      <c r="H411" s="816">
        <v>40</v>
      </c>
      <c r="I411" s="815" t="s">
        <v>56</v>
      </c>
      <c r="J411" s="797"/>
      <c r="K411" s="797"/>
      <c r="L411" s="174"/>
      <c r="M411" s="174"/>
      <c r="N411" s="174"/>
      <c r="O411" s="174"/>
      <c r="P411" s="174"/>
      <c r="Q411" s="174"/>
      <c r="R411" s="174"/>
      <c r="S411" s="174"/>
      <c r="T411" s="174"/>
      <c r="U411" s="174"/>
      <c r="V411" s="174"/>
      <c r="W411" s="174"/>
      <c r="X411" s="174"/>
      <c r="Y411" s="174"/>
      <c r="Z411" s="174"/>
      <c r="AA411" s="174"/>
      <c r="AB411" s="174"/>
      <c r="AC411" s="174"/>
      <c r="AD411" s="174"/>
      <c r="AE411" s="174"/>
    </row>
    <row r="412" spans="1:32" ht="60" x14ac:dyDescent="0.2">
      <c r="A412" s="187"/>
      <c r="B412" s="145"/>
      <c r="C412" s="145"/>
      <c r="D412" s="188"/>
      <c r="E412" s="800" t="s">
        <v>86</v>
      </c>
      <c r="F412" s="100" t="str">
        <f>F411</f>
        <v>Balance (loan value) only.
Cash collateral balance and inflows when cash pledged becomes unencumbered in each period in the "Other assets - Cash colateral pledged" section.</v>
      </c>
      <c r="G412" s="100" t="str">
        <f>G411</f>
        <v>The balance is recognized as outflow in week 1.
For cash collateral, inflows are recognized in time buckets when cash pledged becomes unencumbered in the "Other assets - Cash collateral pledged" section.</v>
      </c>
      <c r="H412" s="88">
        <v>40</v>
      </c>
      <c r="I412" s="190" t="s">
        <v>56</v>
      </c>
    </row>
    <row r="413" spans="1:32" ht="60" x14ac:dyDescent="0.2">
      <c r="A413" s="187"/>
      <c r="B413" s="145"/>
      <c r="C413" s="145"/>
      <c r="D413" s="188"/>
      <c r="E413" s="800" t="s">
        <v>87</v>
      </c>
      <c r="F413" s="100" t="str">
        <f>F411</f>
        <v>Balance (loan value) only.
Cash collateral balance and inflows when cash pledged becomes unencumbered in each period in the "Other assets - Cash colateral pledged" section.</v>
      </c>
      <c r="G413" s="100" t="str">
        <f>G411</f>
        <v>The balance is recognized as outflow in week 1.
For cash collateral, inflows are recognized in time buckets when cash pledged becomes unencumbered in the "Other assets - Cash collateral pledged" section.</v>
      </c>
      <c r="H413" s="88">
        <v>40</v>
      </c>
      <c r="I413" s="190" t="s">
        <v>56</v>
      </c>
    </row>
    <row r="414" spans="1:32" ht="60" x14ac:dyDescent="0.2">
      <c r="A414" s="187"/>
      <c r="B414" s="145"/>
      <c r="C414" s="145"/>
      <c r="D414" s="188"/>
      <c r="E414" s="800" t="s">
        <v>272</v>
      </c>
      <c r="F414" s="100" t="str">
        <f>F411</f>
        <v>Balance (loan value) only.
Cash collateral balance and inflows when cash pledged becomes unencumbered in each period in the "Other assets - Cash colateral pledged" section.</v>
      </c>
      <c r="G414" s="100" t="str">
        <f>G411</f>
        <v>The balance is recognized as outflow in week 1.
For cash collateral, inflows are recognized in time buckets when cash pledged becomes unencumbered in the "Other assets - Cash collateral pledged" section.</v>
      </c>
      <c r="H414" s="88">
        <v>40</v>
      </c>
      <c r="I414" s="190" t="s">
        <v>56</v>
      </c>
    </row>
    <row r="415" spans="1:32" x14ac:dyDescent="0.2">
      <c r="A415" s="187"/>
      <c r="B415" s="145"/>
      <c r="C415" s="145"/>
      <c r="D415" s="1813" t="s">
        <v>119</v>
      </c>
      <c r="E415" s="1814"/>
      <c r="F415" s="1814"/>
      <c r="G415" s="1814"/>
      <c r="H415" s="1814"/>
      <c r="I415" s="1815"/>
    </row>
    <row r="416" spans="1:32" ht="60" x14ac:dyDescent="0.2">
      <c r="A416" s="187"/>
      <c r="B416" s="145"/>
      <c r="C416" s="145"/>
      <c r="D416" s="188"/>
      <c r="E416" s="800" t="s">
        <v>85</v>
      </c>
      <c r="F416" s="803" t="s">
        <v>514</v>
      </c>
      <c r="G416" s="803" t="s">
        <v>515</v>
      </c>
      <c r="H416" s="88">
        <v>40</v>
      </c>
      <c r="I416" s="190" t="s">
        <v>56</v>
      </c>
    </row>
    <row r="417" spans="1:32" ht="60" x14ac:dyDescent="0.2">
      <c r="A417" s="187"/>
      <c r="B417" s="145"/>
      <c r="C417" s="145"/>
      <c r="D417" s="188"/>
      <c r="E417" s="800" t="s">
        <v>86</v>
      </c>
      <c r="F417" s="100" t="str">
        <f>F416</f>
        <v>Balance (loan value) only.
Cash collateral balance and inflows when cash pledged becomes unencumbered in each period in the "Other assets - Cash colateral pledged" section.</v>
      </c>
      <c r="G417" s="100" t="str">
        <f>G416</f>
        <v>The balance is recognized as outflow in week 1.
For cash collateral, inflows are recognized in time buckets when cash pledged becomes unencumbered in the "Other assets - Cash collateral pledged" section.</v>
      </c>
      <c r="H417" s="88">
        <v>40</v>
      </c>
      <c r="I417" s="190" t="s">
        <v>56</v>
      </c>
    </row>
    <row r="418" spans="1:32" ht="60" x14ac:dyDescent="0.2">
      <c r="A418" s="187"/>
      <c r="B418" s="145"/>
      <c r="C418" s="145"/>
      <c r="D418" s="188"/>
      <c r="E418" s="800" t="s">
        <v>87</v>
      </c>
      <c r="F418" s="100" t="str">
        <f>F416</f>
        <v>Balance (loan value) only.
Cash collateral balance and inflows when cash pledged becomes unencumbered in each period in the "Other assets - Cash colateral pledged" section.</v>
      </c>
      <c r="G418" s="100" t="str">
        <f>G416</f>
        <v>The balance is recognized as outflow in week 1.
For cash collateral, inflows are recognized in time buckets when cash pledged becomes unencumbered in the "Other assets - Cash collateral pledged" section.</v>
      </c>
      <c r="H418" s="88">
        <v>40</v>
      </c>
      <c r="I418" s="190" t="s">
        <v>56</v>
      </c>
    </row>
    <row r="419" spans="1:32" ht="60" x14ac:dyDescent="0.2">
      <c r="A419" s="187"/>
      <c r="B419" s="145"/>
      <c r="C419" s="145"/>
      <c r="D419" s="188"/>
      <c r="E419" s="800" t="s">
        <v>272</v>
      </c>
      <c r="F419" s="100" t="str">
        <f>F416</f>
        <v>Balance (loan value) only.
Cash collateral balance and inflows when cash pledged becomes unencumbered in each period in the "Other assets - Cash colateral pledged" section.</v>
      </c>
      <c r="G419" s="100" t="str">
        <f>G416</f>
        <v>The balance is recognized as outflow in week 1.
For cash collateral, inflows are recognized in time buckets when cash pledged becomes unencumbered in the "Other assets - Cash collateral pledged" section.</v>
      </c>
      <c r="H419" s="88">
        <v>40</v>
      </c>
      <c r="I419" s="190" t="s">
        <v>56</v>
      </c>
    </row>
    <row r="420" spans="1:32" ht="15" customHeight="1" x14ac:dyDescent="0.2">
      <c r="A420" s="187"/>
      <c r="B420" s="145"/>
      <c r="C420" s="145"/>
      <c r="D420" s="1813" t="s">
        <v>344</v>
      </c>
      <c r="E420" s="1814"/>
      <c r="F420" s="1814"/>
      <c r="G420" s="1814"/>
      <c r="H420" s="1814"/>
      <c r="I420" s="1815"/>
    </row>
    <row r="421" spans="1:32" ht="60" x14ac:dyDescent="0.2">
      <c r="A421" s="187"/>
      <c r="B421" s="145"/>
      <c r="C421" s="145"/>
      <c r="D421" s="188"/>
      <c r="E421" s="800" t="s">
        <v>85</v>
      </c>
      <c r="F421" s="803" t="s">
        <v>514</v>
      </c>
      <c r="G421" s="803" t="s">
        <v>515</v>
      </c>
      <c r="H421" s="88">
        <v>40</v>
      </c>
      <c r="I421" s="190" t="s">
        <v>56</v>
      </c>
    </row>
    <row r="422" spans="1:32" ht="60" x14ac:dyDescent="0.2">
      <c r="A422" s="187"/>
      <c r="B422" s="145"/>
      <c r="C422" s="145"/>
      <c r="D422" s="188"/>
      <c r="E422" s="800" t="s">
        <v>86</v>
      </c>
      <c r="F422" s="100" t="str">
        <f>F421</f>
        <v>Balance (loan value) only.
Cash collateral balance and inflows when cash pledged becomes unencumbered in each period in the "Other assets - Cash colateral pledged" section.</v>
      </c>
      <c r="G422" s="100" t="str">
        <f>G421</f>
        <v>The balance is recognized as outflow in week 1.
For cash collateral, inflows are recognized in time buckets when cash pledged becomes unencumbered in the "Other assets - Cash collateral pledged" section.</v>
      </c>
      <c r="H422" s="88">
        <v>40</v>
      </c>
      <c r="I422" s="190" t="s">
        <v>56</v>
      </c>
    </row>
    <row r="423" spans="1:32" ht="60" x14ac:dyDescent="0.2">
      <c r="A423" s="187"/>
      <c r="B423" s="145"/>
      <c r="C423" s="145"/>
      <c r="D423" s="188"/>
      <c r="E423" s="800" t="s">
        <v>87</v>
      </c>
      <c r="F423" s="100" t="str">
        <f>F421</f>
        <v>Balance (loan value) only.
Cash collateral balance and inflows when cash pledged becomes unencumbered in each period in the "Other assets - Cash colateral pledged" section.</v>
      </c>
      <c r="G423" s="100" t="str">
        <f>G421</f>
        <v>The balance is recognized as outflow in week 1.
For cash collateral, inflows are recognized in time buckets when cash pledged becomes unencumbered in the "Other assets - Cash collateral pledged" section.</v>
      </c>
      <c r="H423" s="88">
        <v>40</v>
      </c>
      <c r="I423" s="190" t="s">
        <v>56</v>
      </c>
    </row>
    <row r="424" spans="1:32" ht="60" x14ac:dyDescent="0.2">
      <c r="A424" s="187"/>
      <c r="B424" s="145"/>
      <c r="C424" s="145"/>
      <c r="D424" s="188"/>
      <c r="E424" s="800" t="s">
        <v>272</v>
      </c>
      <c r="F424" s="100" t="str">
        <f>F421</f>
        <v>Balance (loan value) only.
Cash collateral balance and inflows when cash pledged becomes unencumbered in each period in the "Other assets - Cash colateral pledged" section.</v>
      </c>
      <c r="G424" s="100" t="str">
        <f>G421</f>
        <v>The balance is recognized as outflow in week 1.
For cash collateral, inflows are recognized in time buckets when cash pledged becomes unencumbered in the "Other assets - Cash collateral pledged" section.</v>
      </c>
      <c r="H424" s="88">
        <v>40</v>
      </c>
      <c r="I424" s="190" t="s">
        <v>56</v>
      </c>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row>
    <row r="425" spans="1:32" x14ac:dyDescent="0.2">
      <c r="A425" s="187"/>
      <c r="B425" s="145"/>
      <c r="C425" s="177" t="s">
        <v>88</v>
      </c>
      <c r="D425" s="178"/>
      <c r="E425" s="178"/>
      <c r="F425" s="178"/>
      <c r="G425" s="178"/>
      <c r="H425" s="178"/>
      <c r="I425" s="179"/>
      <c r="J425" s="7"/>
      <c r="K425" s="7"/>
      <c r="L425" s="7"/>
      <c r="M425" s="7"/>
      <c r="N425" s="7"/>
      <c r="O425" s="7"/>
      <c r="P425" s="7"/>
      <c r="Q425" s="7"/>
      <c r="R425" s="7"/>
      <c r="S425" s="7"/>
      <c r="T425" s="7"/>
      <c r="U425" s="7"/>
      <c r="V425" s="7"/>
      <c r="W425" s="7"/>
      <c r="X425" s="7"/>
      <c r="Y425" s="7"/>
      <c r="Z425" s="7"/>
      <c r="AA425" s="7"/>
      <c r="AB425" s="7"/>
      <c r="AC425" s="7"/>
      <c r="AD425" s="7"/>
      <c r="AE425" s="7"/>
      <c r="AF425" s="174"/>
    </row>
    <row r="426" spans="1:32" x14ac:dyDescent="0.2">
      <c r="A426" s="187"/>
      <c r="B426" s="145"/>
      <c r="C426" s="145"/>
      <c r="D426" s="1813" t="s">
        <v>89</v>
      </c>
      <c r="E426" s="1814"/>
      <c r="F426" s="1814"/>
      <c r="G426" s="1814"/>
      <c r="H426" s="1814"/>
      <c r="I426" s="1815"/>
      <c r="J426" s="174"/>
      <c r="K426" s="174"/>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row>
    <row r="427" spans="1:32" ht="60" x14ac:dyDescent="0.25">
      <c r="A427" s="187"/>
      <c r="B427" s="145"/>
      <c r="C427" s="145"/>
      <c r="D427" s="43"/>
      <c r="E427" s="800" t="s">
        <v>90</v>
      </c>
      <c r="F427" s="803" t="s">
        <v>514</v>
      </c>
      <c r="G427" s="803" t="s">
        <v>515</v>
      </c>
      <c r="H427" s="88">
        <v>40</v>
      </c>
      <c r="I427" s="190" t="s">
        <v>56</v>
      </c>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row>
    <row r="428" spans="1:32" ht="60" x14ac:dyDescent="0.2">
      <c r="A428" s="187"/>
      <c r="B428" s="145"/>
      <c r="C428" s="145"/>
      <c r="D428" s="188"/>
      <c r="E428" s="800" t="s">
        <v>91</v>
      </c>
      <c r="F428" s="100" t="str">
        <f>F427</f>
        <v>Balance (loan value) only.
Cash collateral balance and inflows when cash pledged becomes unencumbered in each period in the "Other assets - Cash colateral pledged" section.</v>
      </c>
      <c r="G428" s="100" t="str">
        <f>G427</f>
        <v>The balance is recognized as outflow in week 1.
For cash collateral, inflows are recognized in time buckets when cash pledged becomes unencumbered in the "Other assets - Cash collateral pledged" section.</v>
      </c>
      <c r="H428" s="88">
        <v>40</v>
      </c>
      <c r="I428" s="190" t="s">
        <v>56</v>
      </c>
    </row>
    <row r="429" spans="1:32" ht="60" x14ac:dyDescent="0.2">
      <c r="A429" s="187"/>
      <c r="B429" s="145"/>
      <c r="C429" s="145"/>
      <c r="D429" s="188"/>
      <c r="E429" s="800" t="s">
        <v>336</v>
      </c>
      <c r="F429" s="100" t="str">
        <f>F427</f>
        <v>Balance (loan value) only.
Cash collateral balance and inflows when cash pledged becomes unencumbered in each period in the "Other assets - Cash colateral pledged" section.</v>
      </c>
      <c r="G429" s="100" t="str">
        <f>G427</f>
        <v>The balance is recognized as outflow in week 1.
For cash collateral, inflows are recognized in time buckets when cash pledged becomes unencumbered in the "Other assets - Cash collateral pledged" section.</v>
      </c>
      <c r="H429" s="88">
        <v>40</v>
      </c>
      <c r="I429" s="190" t="s">
        <v>56</v>
      </c>
    </row>
    <row r="430" spans="1:32" x14ac:dyDescent="0.2">
      <c r="A430" s="187"/>
      <c r="B430" s="145"/>
      <c r="C430" s="145"/>
      <c r="D430" s="1813" t="s">
        <v>95</v>
      </c>
      <c r="E430" s="1814"/>
      <c r="F430" s="1814"/>
      <c r="G430" s="1814"/>
      <c r="H430" s="1814"/>
      <c r="I430" s="1815"/>
    </row>
    <row r="431" spans="1:32" ht="60" x14ac:dyDescent="0.2">
      <c r="A431" s="187"/>
      <c r="B431" s="145"/>
      <c r="C431" s="145"/>
      <c r="D431" s="188"/>
      <c r="E431" s="800" t="s">
        <v>92</v>
      </c>
      <c r="F431" s="803" t="s">
        <v>514</v>
      </c>
      <c r="G431" s="803" t="s">
        <v>515</v>
      </c>
      <c r="H431" s="88">
        <v>40</v>
      </c>
      <c r="I431" s="190" t="s">
        <v>56</v>
      </c>
    </row>
    <row r="432" spans="1:32" ht="60" x14ac:dyDescent="0.2">
      <c r="A432" s="187"/>
      <c r="B432" s="145"/>
      <c r="C432" s="145"/>
      <c r="D432" s="188"/>
      <c r="E432" s="800" t="s">
        <v>93</v>
      </c>
      <c r="F432" s="100" t="str">
        <f>F431</f>
        <v>Balance (loan value) only.
Cash collateral balance and inflows when cash pledged becomes unencumbered in each period in the "Other assets - Cash colateral pledged" section.</v>
      </c>
      <c r="G432" s="100" t="str">
        <f>G431</f>
        <v>The balance is recognized as outflow in week 1.
For cash collateral, inflows are recognized in time buckets when cash pledged becomes unencumbered in the "Other assets - Cash collateral pledged" section.</v>
      </c>
      <c r="H432" s="88">
        <v>40</v>
      </c>
      <c r="I432" s="190" t="s">
        <v>56</v>
      </c>
    </row>
    <row r="433" spans="1:31" ht="60" x14ac:dyDescent="0.2">
      <c r="A433" s="187"/>
      <c r="B433" s="145"/>
      <c r="C433" s="145"/>
      <c r="D433" s="188"/>
      <c r="E433" s="800" t="s">
        <v>337</v>
      </c>
      <c r="F433" s="100" t="str">
        <f>F431</f>
        <v>Balance (loan value) only.
Cash collateral balance and inflows when cash pledged becomes unencumbered in each period in the "Other assets - Cash colateral pledged" section.</v>
      </c>
      <c r="G433" s="100" t="str">
        <f>G431</f>
        <v>The balance is recognized as outflow in week 1.
For cash collateral, inflows are recognized in time buckets when cash pledged becomes unencumbered in the "Other assets - Cash collateral pledged" section.</v>
      </c>
      <c r="H433" s="88">
        <v>40</v>
      </c>
      <c r="I433" s="190" t="s">
        <v>56</v>
      </c>
    </row>
    <row r="434" spans="1:31" x14ac:dyDescent="0.2">
      <c r="A434" s="187"/>
      <c r="B434" s="145"/>
      <c r="C434" s="145"/>
      <c r="D434" s="1813" t="s">
        <v>94</v>
      </c>
      <c r="E434" s="1814"/>
      <c r="F434" s="1814"/>
      <c r="G434" s="1814"/>
      <c r="H434" s="1814"/>
      <c r="I434" s="1815"/>
    </row>
    <row r="435" spans="1:31" ht="60" x14ac:dyDescent="0.2">
      <c r="A435" s="187"/>
      <c r="B435" s="145"/>
      <c r="C435" s="145"/>
      <c r="D435" s="188"/>
      <c r="E435" s="800" t="s">
        <v>96</v>
      </c>
      <c r="F435" s="803" t="s">
        <v>514</v>
      </c>
      <c r="G435" s="803" t="s">
        <v>515</v>
      </c>
      <c r="H435" s="88">
        <v>40</v>
      </c>
      <c r="I435" s="190" t="s">
        <v>56</v>
      </c>
    </row>
    <row r="436" spans="1:31" ht="60" x14ac:dyDescent="0.2">
      <c r="A436" s="187"/>
      <c r="B436" s="145"/>
      <c r="C436" s="145"/>
      <c r="D436" s="188"/>
      <c r="E436" s="800" t="s">
        <v>97</v>
      </c>
      <c r="F436" s="100" t="str">
        <f>F435</f>
        <v>Balance (loan value) only.
Cash collateral balance and inflows when cash pledged becomes unencumbered in each period in the "Other assets - Cash colateral pledged" section.</v>
      </c>
      <c r="G436" s="100" t="str">
        <f>G435</f>
        <v>The balance is recognized as outflow in week 1.
For cash collateral, inflows are recognized in time buckets when cash pledged becomes unencumbered in the "Other assets - Cash collateral pledged" section.</v>
      </c>
      <c r="H436" s="88">
        <v>40</v>
      </c>
      <c r="I436" s="190" t="s">
        <v>56</v>
      </c>
    </row>
    <row r="437" spans="1:31" ht="60" x14ac:dyDescent="0.2">
      <c r="A437" s="187"/>
      <c r="B437" s="145"/>
      <c r="C437" s="145"/>
      <c r="D437" s="188"/>
      <c r="E437" s="800" t="s">
        <v>338</v>
      </c>
      <c r="F437" s="100" t="str">
        <f>F435</f>
        <v>Balance (loan value) only.
Cash collateral balance and inflows when cash pledged becomes unencumbered in each period in the "Other assets - Cash colateral pledged" section.</v>
      </c>
      <c r="G437" s="100" t="str">
        <f>G435</f>
        <v>The balance is recognized as outflow in week 1.
For cash collateral, inflows are recognized in time buckets when cash pledged becomes unencumbered in the "Other assets - Cash collateral pledged" section.</v>
      </c>
      <c r="H437" s="88">
        <v>40</v>
      </c>
      <c r="I437" s="190" t="s">
        <v>56</v>
      </c>
      <c r="J437" s="174"/>
      <c r="K437" s="174"/>
      <c r="L437" s="174"/>
      <c r="M437" s="174"/>
      <c r="N437" s="174"/>
      <c r="O437" s="174"/>
      <c r="P437" s="174"/>
      <c r="Q437" s="174"/>
      <c r="R437" s="174"/>
      <c r="S437" s="174"/>
      <c r="T437" s="174"/>
      <c r="U437" s="174"/>
      <c r="V437" s="174"/>
      <c r="W437" s="174"/>
      <c r="X437" s="174"/>
      <c r="Y437" s="174"/>
      <c r="Z437" s="174"/>
      <c r="AA437" s="174"/>
      <c r="AB437" s="174"/>
      <c r="AC437" s="174"/>
      <c r="AD437" s="174"/>
      <c r="AE437" s="174"/>
    </row>
    <row r="438" spans="1:31" x14ac:dyDescent="0.2">
      <c r="A438" s="187"/>
      <c r="B438" s="145"/>
      <c r="C438" s="1807" t="s">
        <v>98</v>
      </c>
      <c r="D438" s="1545"/>
      <c r="E438" s="1545"/>
      <c r="F438" s="1545"/>
      <c r="G438" s="1545"/>
      <c r="H438" s="1545"/>
      <c r="I438" s="1546"/>
      <c r="J438" s="7"/>
      <c r="K438" s="7"/>
      <c r="L438" s="7"/>
      <c r="M438" s="7"/>
      <c r="N438" s="7"/>
      <c r="O438" s="7"/>
      <c r="P438" s="7"/>
      <c r="Q438" s="7"/>
      <c r="R438" s="7"/>
      <c r="S438" s="7"/>
      <c r="T438" s="7"/>
      <c r="U438" s="7"/>
      <c r="V438" s="7"/>
      <c r="W438" s="7"/>
      <c r="X438" s="7"/>
      <c r="Y438" s="7"/>
      <c r="Z438" s="7"/>
      <c r="AA438" s="7"/>
      <c r="AB438" s="7"/>
      <c r="AC438" s="7"/>
      <c r="AD438" s="7"/>
      <c r="AE438" s="7"/>
    </row>
    <row r="439" spans="1:31" x14ac:dyDescent="0.2">
      <c r="A439" s="187"/>
      <c r="B439" s="145"/>
      <c r="C439" s="145"/>
      <c r="D439" s="1813" t="s">
        <v>101</v>
      </c>
      <c r="E439" s="1814"/>
      <c r="F439" s="1814"/>
      <c r="G439" s="1814"/>
      <c r="H439" s="1814"/>
      <c r="I439" s="1815"/>
      <c r="J439" s="174"/>
      <c r="K439" s="174"/>
      <c r="L439" s="174"/>
      <c r="M439" s="174"/>
      <c r="N439" s="174"/>
      <c r="O439" s="174"/>
      <c r="P439" s="174"/>
      <c r="Q439" s="174"/>
      <c r="R439" s="174"/>
      <c r="S439" s="174"/>
      <c r="T439" s="174"/>
      <c r="U439" s="174"/>
      <c r="V439" s="174"/>
      <c r="W439" s="174"/>
      <c r="X439" s="174"/>
      <c r="Y439" s="174"/>
      <c r="Z439" s="174"/>
      <c r="AA439" s="174"/>
      <c r="AB439" s="174"/>
      <c r="AC439" s="174"/>
      <c r="AD439" s="174"/>
      <c r="AE439" s="174"/>
    </row>
    <row r="440" spans="1:31" ht="60" x14ac:dyDescent="0.2">
      <c r="A440" s="187"/>
      <c r="B440" s="145"/>
      <c r="C440" s="145"/>
      <c r="D440" s="188"/>
      <c r="E440" s="155" t="s">
        <v>346</v>
      </c>
      <c r="F440" s="803" t="s">
        <v>514</v>
      </c>
      <c r="G440" s="803" t="s">
        <v>515</v>
      </c>
      <c r="H440" s="88">
        <v>40</v>
      </c>
      <c r="I440" s="190" t="s">
        <v>56</v>
      </c>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row>
    <row r="441" spans="1:31" ht="60" x14ac:dyDescent="0.2">
      <c r="A441" s="187"/>
      <c r="B441" s="145"/>
      <c r="C441" s="145"/>
      <c r="D441" s="188"/>
      <c r="E441" s="800" t="s">
        <v>99</v>
      </c>
      <c r="F441" s="100" t="str">
        <f>F440</f>
        <v>Balance (loan value) only.
Cash collateral balance and inflows when cash pledged becomes unencumbered in each period in the "Other assets - Cash colateral pledged" section.</v>
      </c>
      <c r="G441" s="100" t="str">
        <f>G440</f>
        <v>The balance is recognized as outflow in week 1.
For cash collateral, inflows are recognized in time buckets when cash pledged becomes unencumbered in the "Other assets - Cash collateral pledged" section.</v>
      </c>
      <c r="H441" s="88">
        <v>40</v>
      </c>
      <c r="I441" s="190" t="s">
        <v>56</v>
      </c>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row>
    <row r="442" spans="1:31" x14ac:dyDescent="0.2">
      <c r="A442" s="187"/>
      <c r="B442" s="145"/>
      <c r="C442" s="145"/>
      <c r="D442" s="1813" t="s">
        <v>100</v>
      </c>
      <c r="E442" s="1814"/>
      <c r="F442" s="1814"/>
      <c r="G442" s="1814"/>
      <c r="H442" s="1814"/>
      <c r="I442" s="1815"/>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E442" s="174"/>
    </row>
    <row r="443" spans="1:31" ht="60" x14ac:dyDescent="0.2">
      <c r="A443" s="187"/>
      <c r="B443" s="145"/>
      <c r="C443" s="145"/>
      <c r="D443" s="188"/>
      <c r="E443" s="800" t="s">
        <v>273</v>
      </c>
      <c r="F443" s="803" t="s">
        <v>514</v>
      </c>
      <c r="G443" s="803" t="s">
        <v>515</v>
      </c>
      <c r="H443" s="88">
        <v>40</v>
      </c>
      <c r="I443" s="190" t="s">
        <v>56</v>
      </c>
      <c r="J443" s="174"/>
      <c r="K443" s="174"/>
      <c r="L443" s="174"/>
      <c r="M443" s="174"/>
      <c r="N443" s="174"/>
      <c r="O443" s="174"/>
      <c r="P443" s="174"/>
      <c r="Q443" s="174"/>
      <c r="R443" s="174"/>
      <c r="S443" s="174"/>
      <c r="T443" s="174"/>
      <c r="U443" s="174"/>
      <c r="V443" s="174"/>
      <c r="W443" s="174"/>
      <c r="X443" s="174"/>
      <c r="Y443" s="174"/>
      <c r="Z443" s="174"/>
      <c r="AA443" s="174"/>
      <c r="AB443" s="174"/>
      <c r="AC443" s="174"/>
      <c r="AD443" s="174"/>
      <c r="AE443" s="174"/>
    </row>
    <row r="444" spans="1:31" ht="60" x14ac:dyDescent="0.2">
      <c r="A444" s="187"/>
      <c r="B444" s="145"/>
      <c r="C444" s="145"/>
      <c r="D444" s="188"/>
      <c r="E444" s="800" t="s">
        <v>102</v>
      </c>
      <c r="F444" s="100" t="str">
        <f>F443</f>
        <v>Balance (loan value) only.
Cash collateral balance and inflows when cash pledged becomes unencumbered in each period in the "Other assets - Cash colateral pledged" section.</v>
      </c>
      <c r="G444" s="100" t="str">
        <f>G443</f>
        <v>The balance is recognized as outflow in week 1.
For cash collateral, inflows are recognized in time buckets when cash pledged becomes unencumbered in the "Other assets - Cash collateral pledged" section.</v>
      </c>
      <c r="H444" s="88">
        <v>40</v>
      </c>
      <c r="I444" s="190" t="s">
        <v>56</v>
      </c>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row>
    <row r="445" spans="1:31" ht="60" x14ac:dyDescent="0.2">
      <c r="A445" s="187"/>
      <c r="B445" s="145"/>
      <c r="C445" s="145"/>
      <c r="D445" s="188"/>
      <c r="E445" s="800" t="s">
        <v>103</v>
      </c>
      <c r="F445" s="100" t="str">
        <f>F443</f>
        <v>Balance (loan value) only.
Cash collateral balance and inflows when cash pledged becomes unencumbered in each period in the "Other assets - Cash colateral pledged" section.</v>
      </c>
      <c r="G445" s="100" t="str">
        <f>G443</f>
        <v>The balance is recognized as outflow in week 1.
For cash collateral, inflows are recognized in time buckets when cash pledged becomes unencumbered in the "Other assets - Cash collateral pledged" section.</v>
      </c>
      <c r="H445" s="88">
        <v>40</v>
      </c>
      <c r="I445" s="190" t="s">
        <v>56</v>
      </c>
      <c r="J445" s="174"/>
      <c r="K445" s="174"/>
      <c r="L445" s="174"/>
      <c r="M445" s="174"/>
      <c r="N445" s="174"/>
      <c r="O445" s="174"/>
      <c r="P445" s="174"/>
      <c r="Q445" s="174"/>
      <c r="R445" s="174"/>
      <c r="S445" s="174"/>
      <c r="T445" s="174"/>
      <c r="U445" s="174"/>
      <c r="V445" s="174"/>
      <c r="W445" s="174"/>
      <c r="X445" s="174"/>
      <c r="Y445" s="174"/>
      <c r="Z445" s="174"/>
      <c r="AA445" s="174"/>
      <c r="AB445" s="174"/>
      <c r="AC445" s="174"/>
      <c r="AD445" s="174"/>
      <c r="AE445" s="174"/>
    </row>
    <row r="446" spans="1:31" x14ac:dyDescent="0.2">
      <c r="A446" s="187"/>
      <c r="B446" s="145"/>
      <c r="C446" s="145"/>
      <c r="D446" s="1813" t="s">
        <v>105</v>
      </c>
      <c r="E446" s="1814"/>
      <c r="F446" s="1814"/>
      <c r="G446" s="1814"/>
      <c r="H446" s="1814"/>
      <c r="I446" s="1815"/>
      <c r="J446" s="174"/>
      <c r="K446" s="174"/>
      <c r="L446" s="174"/>
      <c r="M446" s="174"/>
      <c r="N446" s="174"/>
      <c r="O446" s="174"/>
      <c r="P446" s="174"/>
      <c r="Q446" s="174"/>
      <c r="R446" s="174"/>
      <c r="S446" s="174"/>
      <c r="T446" s="174"/>
      <c r="U446" s="174"/>
      <c r="V446" s="174"/>
      <c r="W446" s="174"/>
      <c r="X446" s="174"/>
      <c r="Y446" s="174"/>
      <c r="Z446" s="174"/>
      <c r="AA446" s="174"/>
      <c r="AB446" s="174"/>
      <c r="AC446" s="174"/>
      <c r="AD446" s="174"/>
      <c r="AE446" s="174"/>
    </row>
    <row r="447" spans="1:31" ht="60" x14ac:dyDescent="0.2">
      <c r="A447" s="187"/>
      <c r="B447" s="145"/>
      <c r="C447" s="145"/>
      <c r="D447" s="188"/>
      <c r="E447" s="800" t="s">
        <v>104</v>
      </c>
      <c r="F447" s="803" t="s">
        <v>514</v>
      </c>
      <c r="G447" s="803" t="s">
        <v>515</v>
      </c>
      <c r="H447" s="88">
        <v>40</v>
      </c>
      <c r="I447" s="190" t="s">
        <v>56</v>
      </c>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row>
    <row r="448" spans="1:31" ht="60" x14ac:dyDescent="0.2">
      <c r="A448" s="187"/>
      <c r="B448" s="145"/>
      <c r="C448" s="145"/>
      <c r="D448" s="188"/>
      <c r="E448" s="800" t="s">
        <v>106</v>
      </c>
      <c r="F448" s="100" t="str">
        <f>F447</f>
        <v>Balance (loan value) only.
Cash collateral balance and inflows when cash pledged becomes unencumbered in each period in the "Other assets - Cash colateral pledged" section.</v>
      </c>
      <c r="G448" s="100" t="str">
        <f>G447</f>
        <v>The balance is recognized as outflow in week 1.
For cash collateral, inflows are recognized in time buckets when cash pledged becomes unencumbered in the "Other assets - Cash collateral pledged" section.</v>
      </c>
      <c r="H448" s="88">
        <v>40</v>
      </c>
      <c r="I448" s="190" t="s">
        <v>56</v>
      </c>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row>
    <row r="449" spans="1:31" x14ac:dyDescent="0.2">
      <c r="A449" s="187"/>
      <c r="B449" s="145"/>
      <c r="C449" s="145"/>
      <c r="D449" s="1813" t="s">
        <v>107</v>
      </c>
      <c r="E449" s="1814"/>
      <c r="F449" s="1814"/>
      <c r="G449" s="1814"/>
      <c r="H449" s="1814"/>
      <c r="I449" s="1815"/>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row>
    <row r="450" spans="1:31" ht="60" x14ac:dyDescent="0.2">
      <c r="A450" s="187"/>
      <c r="B450" s="145"/>
      <c r="C450" s="145"/>
      <c r="D450" s="188"/>
      <c r="E450" s="800" t="s">
        <v>274</v>
      </c>
      <c r="F450" s="803" t="s">
        <v>514</v>
      </c>
      <c r="G450" s="803" t="s">
        <v>515</v>
      </c>
      <c r="H450" s="88">
        <v>40</v>
      </c>
      <c r="I450" s="190" t="s">
        <v>56</v>
      </c>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row>
    <row r="451" spans="1:31" ht="60" x14ac:dyDescent="0.2">
      <c r="A451" s="187"/>
      <c r="B451" s="145"/>
      <c r="C451" s="145"/>
      <c r="D451" s="188"/>
      <c r="E451" s="800" t="s">
        <v>108</v>
      </c>
      <c r="F451" s="100" t="str">
        <f>F450</f>
        <v>Balance (loan value) only.
Cash collateral balance and inflows when cash pledged becomes unencumbered in each period in the "Other assets - Cash colateral pledged" section.</v>
      </c>
      <c r="G451" s="100" t="str">
        <f>G450</f>
        <v>The balance is recognized as outflow in week 1.
For cash collateral, inflows are recognized in time buckets when cash pledged becomes unencumbered in the "Other assets - Cash collateral pledged" section.</v>
      </c>
      <c r="H451" s="88">
        <v>40</v>
      </c>
      <c r="I451" s="190" t="s">
        <v>56</v>
      </c>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row>
    <row r="452" spans="1:31" ht="60" x14ac:dyDescent="0.2">
      <c r="A452" s="187"/>
      <c r="B452" s="145"/>
      <c r="C452" s="145"/>
      <c r="D452" s="188"/>
      <c r="E452" s="800" t="s">
        <v>109</v>
      </c>
      <c r="F452" s="100" t="str">
        <f>F450</f>
        <v>Balance (loan value) only.
Cash collateral balance and inflows when cash pledged becomes unencumbered in each period in the "Other assets - Cash colateral pledged" section.</v>
      </c>
      <c r="G452" s="100" t="str">
        <f>G450</f>
        <v>The balance is recognized as outflow in week 1.
For cash collateral, inflows are recognized in time buckets when cash pledged becomes unencumbered in the "Other assets - Cash collateral pledged" section.</v>
      </c>
      <c r="H452" s="88">
        <v>40</v>
      </c>
      <c r="I452" s="190" t="s">
        <v>56</v>
      </c>
      <c r="J452" s="174"/>
      <c r="K452" s="174"/>
      <c r="L452" s="174"/>
      <c r="M452" s="174"/>
      <c r="N452" s="174"/>
      <c r="O452" s="174"/>
      <c r="P452" s="174"/>
      <c r="Q452" s="174"/>
      <c r="R452" s="174"/>
      <c r="S452" s="174"/>
      <c r="T452" s="174"/>
      <c r="U452" s="174"/>
      <c r="V452" s="174"/>
      <c r="W452" s="174"/>
      <c r="X452" s="174"/>
      <c r="Y452" s="174"/>
      <c r="Z452" s="174"/>
      <c r="AA452" s="174"/>
      <c r="AB452" s="174"/>
      <c r="AC452" s="174"/>
      <c r="AD452" s="174"/>
      <c r="AE452" s="174"/>
    </row>
    <row r="453" spans="1:31" x14ac:dyDescent="0.2">
      <c r="A453" s="187"/>
      <c r="B453" s="145"/>
      <c r="C453" s="145"/>
      <c r="D453" s="1813" t="s">
        <v>339</v>
      </c>
      <c r="E453" s="1814"/>
      <c r="F453" s="1814"/>
      <c r="G453" s="1814"/>
      <c r="H453" s="1814"/>
      <c r="I453" s="1815"/>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row>
    <row r="454" spans="1:31" ht="60" x14ac:dyDescent="0.2">
      <c r="A454" s="187"/>
      <c r="B454" s="145"/>
      <c r="C454" s="145"/>
      <c r="D454" s="188"/>
      <c r="E454" s="800" t="s">
        <v>340</v>
      </c>
      <c r="F454" s="803" t="s">
        <v>514</v>
      </c>
      <c r="G454" s="803" t="s">
        <v>515</v>
      </c>
      <c r="H454" s="88">
        <v>40</v>
      </c>
      <c r="I454" s="190" t="s">
        <v>56</v>
      </c>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row>
    <row r="455" spans="1:31" ht="60" x14ac:dyDescent="0.2">
      <c r="A455" s="187"/>
      <c r="B455" s="145"/>
      <c r="C455" s="145"/>
      <c r="D455" s="188"/>
      <c r="E455" s="800" t="s">
        <v>341</v>
      </c>
      <c r="F455" s="100" t="str">
        <f>F454</f>
        <v>Balance (loan value) only.
Cash collateral balance and inflows when cash pledged becomes unencumbered in each period in the "Other assets - Cash colateral pledged" section.</v>
      </c>
      <c r="G455" s="100" t="str">
        <f>G454</f>
        <v>The balance is recognized as outflow in week 1.
For cash collateral, inflows are recognized in time buckets when cash pledged becomes unencumbered in the "Other assets - Cash collateral pledged" section.</v>
      </c>
      <c r="H455" s="88">
        <v>40</v>
      </c>
      <c r="I455" s="190" t="s">
        <v>56</v>
      </c>
      <c r="J455" s="174"/>
      <c r="K455" s="174"/>
      <c r="L455" s="174"/>
      <c r="M455" s="174"/>
      <c r="N455" s="174"/>
      <c r="O455" s="174"/>
      <c r="P455" s="174"/>
      <c r="Q455" s="174"/>
      <c r="R455" s="174"/>
      <c r="S455" s="174"/>
      <c r="T455" s="174"/>
      <c r="U455" s="174"/>
      <c r="V455" s="174"/>
      <c r="W455" s="174"/>
      <c r="X455" s="174"/>
      <c r="Y455" s="174"/>
      <c r="Z455" s="174"/>
      <c r="AA455" s="174"/>
      <c r="AB455" s="174"/>
      <c r="AC455" s="174"/>
      <c r="AD455" s="174"/>
      <c r="AE455" s="174"/>
    </row>
    <row r="456" spans="1:31" x14ac:dyDescent="0.2">
      <c r="A456" s="187"/>
      <c r="B456" s="145"/>
      <c r="C456" s="145"/>
      <c r="D456" s="1813" t="s">
        <v>342</v>
      </c>
      <c r="E456" s="1814"/>
      <c r="F456" s="1814"/>
      <c r="G456" s="1814"/>
      <c r="H456" s="1814"/>
      <c r="I456" s="1815"/>
      <c r="J456" s="174"/>
      <c r="K456" s="174"/>
      <c r="L456" s="174"/>
      <c r="M456" s="174"/>
      <c r="N456" s="174"/>
      <c r="O456" s="174"/>
      <c r="P456" s="174"/>
      <c r="Q456" s="174"/>
      <c r="R456" s="174"/>
      <c r="S456" s="174"/>
      <c r="T456" s="174"/>
      <c r="U456" s="174"/>
      <c r="V456" s="174"/>
      <c r="W456" s="174"/>
      <c r="X456" s="174"/>
      <c r="Y456" s="174"/>
      <c r="Z456" s="174"/>
      <c r="AA456" s="174"/>
      <c r="AB456" s="174"/>
      <c r="AC456" s="174"/>
      <c r="AD456" s="174"/>
      <c r="AE456" s="174"/>
    </row>
    <row r="457" spans="1:31" ht="60" x14ac:dyDescent="0.2">
      <c r="A457" s="187"/>
      <c r="B457" s="145"/>
      <c r="C457" s="145"/>
      <c r="D457" s="188"/>
      <c r="E457" s="800" t="s">
        <v>329</v>
      </c>
      <c r="F457" s="803" t="s">
        <v>514</v>
      </c>
      <c r="G457" s="803" t="s">
        <v>515</v>
      </c>
      <c r="H457" s="88">
        <v>40</v>
      </c>
      <c r="I457" s="190" t="s">
        <v>56</v>
      </c>
      <c r="J457" s="174"/>
      <c r="K457" s="174"/>
      <c r="L457" s="174"/>
      <c r="M457" s="174"/>
      <c r="N457" s="174"/>
      <c r="O457" s="174"/>
      <c r="P457" s="174"/>
      <c r="Q457" s="174"/>
      <c r="R457" s="174"/>
      <c r="S457" s="174"/>
      <c r="T457" s="174"/>
      <c r="U457" s="174"/>
      <c r="V457" s="174"/>
      <c r="W457" s="174"/>
      <c r="X457" s="174"/>
      <c r="Y457" s="174"/>
      <c r="Z457" s="174"/>
      <c r="AA457" s="174"/>
      <c r="AB457" s="174"/>
      <c r="AC457" s="174"/>
      <c r="AD457" s="174"/>
      <c r="AE457" s="174"/>
    </row>
    <row r="458" spans="1:31" ht="60" x14ac:dyDescent="0.2">
      <c r="A458" s="187"/>
      <c r="B458" s="145"/>
      <c r="C458" s="145"/>
      <c r="D458" s="188"/>
      <c r="E458" s="800" t="s">
        <v>330</v>
      </c>
      <c r="F458" s="100" t="str">
        <f>F457</f>
        <v>Balance (loan value) only.
Cash collateral balance and inflows when cash pledged becomes unencumbered in each period in the "Other assets - Cash colateral pledged" section.</v>
      </c>
      <c r="G458" s="100" t="str">
        <f>G457</f>
        <v>The balance is recognized as outflow in week 1.
For cash collateral, inflows are recognized in time buckets when cash pledged becomes unencumbered in the "Other assets - Cash collateral pledged" section.</v>
      </c>
      <c r="H458" s="88">
        <v>40</v>
      </c>
      <c r="I458" s="190" t="s">
        <v>56</v>
      </c>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row>
    <row r="459" spans="1:31" ht="60" x14ac:dyDescent="0.2">
      <c r="A459" s="187"/>
      <c r="B459" s="145"/>
      <c r="C459" s="145"/>
      <c r="D459" s="188"/>
      <c r="E459" s="800" t="s">
        <v>343</v>
      </c>
      <c r="F459" s="100" t="str">
        <f>F457</f>
        <v>Balance (loan value) only.
Cash collateral balance and inflows when cash pledged becomes unencumbered in each period in the "Other assets - Cash colateral pledged" section.</v>
      </c>
      <c r="G459" s="100" t="str">
        <f>G457</f>
        <v>The balance is recognized as outflow in week 1.
For cash collateral, inflows are recognized in time buckets when cash pledged becomes unencumbered in the "Other assets - Cash collateral pledged" section.</v>
      </c>
      <c r="H459" s="88">
        <v>40</v>
      </c>
      <c r="I459" s="190" t="s">
        <v>56</v>
      </c>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row>
    <row r="460" spans="1:31" x14ac:dyDescent="0.2">
      <c r="A460" s="187"/>
      <c r="B460" s="145"/>
      <c r="C460" s="1807" t="s">
        <v>307</v>
      </c>
      <c r="D460" s="1545"/>
      <c r="E460" s="1545"/>
      <c r="F460" s="1545"/>
      <c r="G460" s="1545"/>
      <c r="H460" s="1545"/>
      <c r="I460" s="1546"/>
      <c r="J460" s="7"/>
      <c r="K460" s="7"/>
      <c r="L460" s="7"/>
      <c r="M460" s="7"/>
      <c r="N460" s="7"/>
      <c r="O460" s="7"/>
      <c r="P460" s="7"/>
      <c r="Q460" s="7"/>
      <c r="R460" s="7"/>
      <c r="S460" s="7"/>
      <c r="T460" s="7"/>
      <c r="U460" s="7"/>
      <c r="V460" s="7"/>
      <c r="W460" s="7"/>
      <c r="X460" s="7"/>
      <c r="Y460" s="7"/>
      <c r="Z460" s="7"/>
      <c r="AA460" s="7"/>
      <c r="AB460" s="7"/>
      <c r="AC460" s="7"/>
      <c r="AD460" s="7"/>
      <c r="AE460" s="7"/>
    </row>
    <row r="461" spans="1:31" x14ac:dyDescent="0.2">
      <c r="A461" s="187"/>
      <c r="B461" s="145"/>
      <c r="C461" s="145"/>
      <c r="D461" s="1813" t="s">
        <v>121</v>
      </c>
      <c r="E461" s="1814"/>
      <c r="F461" s="1814"/>
      <c r="G461" s="1814"/>
      <c r="H461" s="1814"/>
      <c r="I461" s="1815"/>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row>
    <row r="462" spans="1:31" ht="60" x14ac:dyDescent="0.2">
      <c r="A462" s="187"/>
      <c r="B462" s="145"/>
      <c r="C462" s="145"/>
      <c r="D462" s="188"/>
      <c r="E462" s="800" t="s">
        <v>120</v>
      </c>
      <c r="F462" s="803" t="s">
        <v>514</v>
      </c>
      <c r="G462" s="803" t="s">
        <v>515</v>
      </c>
      <c r="H462" s="88">
        <v>40</v>
      </c>
      <c r="I462" s="190" t="s">
        <v>56</v>
      </c>
      <c r="J462" s="174"/>
      <c r="K462" s="174"/>
      <c r="L462" s="174"/>
      <c r="M462" s="174"/>
      <c r="N462" s="174"/>
      <c r="O462" s="174"/>
      <c r="P462" s="174"/>
      <c r="Q462" s="174"/>
      <c r="R462" s="174"/>
      <c r="S462" s="174"/>
      <c r="T462" s="174"/>
      <c r="U462" s="174"/>
      <c r="V462" s="174"/>
      <c r="W462" s="174"/>
      <c r="X462" s="174"/>
      <c r="Y462" s="174"/>
      <c r="Z462" s="174"/>
      <c r="AA462" s="174"/>
      <c r="AB462" s="174"/>
      <c r="AC462" s="174"/>
      <c r="AD462" s="174"/>
      <c r="AE462" s="174"/>
    </row>
    <row r="463" spans="1:31" ht="60" x14ac:dyDescent="0.2">
      <c r="A463" s="187"/>
      <c r="B463" s="145"/>
      <c r="C463" s="145"/>
      <c r="D463" s="188"/>
      <c r="E463" s="800" t="s">
        <v>122</v>
      </c>
      <c r="F463" s="100" t="str">
        <f>F462</f>
        <v>Balance (loan value) only.
Cash collateral balance and inflows when cash pledged becomes unencumbered in each period in the "Other assets - Cash colateral pledged" section.</v>
      </c>
      <c r="G463" s="100" t="str">
        <f>G462</f>
        <v>The balance is recognized as outflow in week 1.
For cash collateral, inflows are recognized in time buckets when cash pledged becomes unencumbered in the "Other assets - Cash collateral pledged" section.</v>
      </c>
      <c r="H463" s="88">
        <v>40</v>
      </c>
      <c r="I463" s="190" t="s">
        <v>56</v>
      </c>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row>
    <row r="464" spans="1:31" x14ac:dyDescent="0.2">
      <c r="A464" s="187"/>
      <c r="B464" s="145"/>
      <c r="C464" s="145"/>
      <c r="D464" s="1813" t="s">
        <v>123</v>
      </c>
      <c r="E464" s="1814"/>
      <c r="F464" s="1814"/>
      <c r="G464" s="1814"/>
      <c r="H464" s="1814"/>
      <c r="I464" s="1815"/>
      <c r="J464" s="174"/>
      <c r="K464" s="174"/>
      <c r="L464" s="174"/>
      <c r="M464" s="174"/>
      <c r="N464" s="174"/>
      <c r="O464" s="174"/>
      <c r="P464" s="174"/>
      <c r="Q464" s="174"/>
      <c r="R464" s="174"/>
      <c r="S464" s="174"/>
      <c r="T464" s="174"/>
      <c r="U464" s="174"/>
      <c r="V464" s="174"/>
      <c r="W464" s="174"/>
      <c r="X464" s="174"/>
      <c r="Y464" s="174"/>
      <c r="Z464" s="174"/>
      <c r="AA464" s="174"/>
      <c r="AB464" s="174"/>
      <c r="AC464" s="174"/>
      <c r="AD464" s="174"/>
      <c r="AE464" s="174"/>
    </row>
    <row r="465" spans="1:31" ht="60" x14ac:dyDescent="0.2">
      <c r="A465" s="187"/>
      <c r="B465" s="145"/>
      <c r="C465" s="145"/>
      <c r="D465" s="188"/>
      <c r="E465" s="800" t="s">
        <v>124</v>
      </c>
      <c r="F465" s="803" t="s">
        <v>514</v>
      </c>
      <c r="G465" s="803" t="s">
        <v>515</v>
      </c>
      <c r="H465" s="88">
        <v>40</v>
      </c>
      <c r="I465" s="190" t="s">
        <v>56</v>
      </c>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row>
    <row r="466" spans="1:31" ht="60" x14ac:dyDescent="0.2">
      <c r="A466" s="187"/>
      <c r="B466" s="145"/>
      <c r="C466" s="145"/>
      <c r="D466" s="188"/>
      <c r="E466" s="800" t="s">
        <v>125</v>
      </c>
      <c r="F466" s="100" t="str">
        <f>F465</f>
        <v>Balance (loan value) only.
Cash collateral balance and inflows when cash pledged becomes unencumbered in each period in the "Other assets - Cash colateral pledged" section.</v>
      </c>
      <c r="G466" s="100" t="str">
        <f>G465</f>
        <v>The balance is recognized as outflow in week 1.
For cash collateral, inflows are recognized in time buckets when cash pledged becomes unencumbered in the "Other assets - Cash collateral pledged" section.</v>
      </c>
      <c r="H466" s="88">
        <v>40</v>
      </c>
      <c r="I466" s="190" t="s">
        <v>56</v>
      </c>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row>
    <row r="467" spans="1:31" x14ac:dyDescent="0.2">
      <c r="A467" s="187"/>
      <c r="B467" s="145"/>
      <c r="C467" s="145"/>
      <c r="D467" s="1813" t="s">
        <v>126</v>
      </c>
      <c r="E467" s="1814"/>
      <c r="F467" s="1814"/>
      <c r="G467" s="1814"/>
      <c r="H467" s="1814"/>
      <c r="I467" s="1815"/>
      <c r="J467" s="174"/>
      <c r="K467" s="174"/>
      <c r="L467" s="174"/>
      <c r="M467" s="174"/>
      <c r="N467" s="174"/>
      <c r="O467" s="174"/>
      <c r="P467" s="174"/>
      <c r="Q467" s="174"/>
      <c r="R467" s="174"/>
      <c r="S467" s="174"/>
      <c r="T467" s="174"/>
      <c r="U467" s="174"/>
      <c r="V467" s="174"/>
      <c r="W467" s="174"/>
      <c r="X467" s="174"/>
      <c r="Y467" s="174"/>
      <c r="Z467" s="174"/>
      <c r="AA467" s="174"/>
      <c r="AB467" s="174"/>
      <c r="AC467" s="174"/>
      <c r="AD467" s="174"/>
      <c r="AE467" s="174"/>
    </row>
    <row r="468" spans="1:31" ht="60" x14ac:dyDescent="0.2">
      <c r="A468" s="187"/>
      <c r="B468" s="145"/>
      <c r="C468" s="145"/>
      <c r="D468" s="188"/>
      <c r="E468" s="800" t="s">
        <v>128</v>
      </c>
      <c r="F468" s="803" t="s">
        <v>514</v>
      </c>
      <c r="G468" s="803" t="s">
        <v>515</v>
      </c>
      <c r="H468" s="88">
        <v>40</v>
      </c>
      <c r="I468" s="190" t="s">
        <v>56</v>
      </c>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row>
    <row r="469" spans="1:31" ht="60" x14ac:dyDescent="0.2">
      <c r="A469" s="187"/>
      <c r="B469" s="145"/>
      <c r="C469" s="145"/>
      <c r="D469" s="188"/>
      <c r="E469" s="800" t="s">
        <v>129</v>
      </c>
      <c r="F469" s="100" t="str">
        <f>F468</f>
        <v>Balance (loan value) only.
Cash collateral balance and inflows when cash pledged becomes unencumbered in each period in the "Other assets - Cash colateral pledged" section.</v>
      </c>
      <c r="G469" s="100" t="str">
        <f>G468</f>
        <v>The balance is recognized as outflow in week 1.
For cash collateral, inflows are recognized in time buckets when cash pledged becomes unencumbered in the "Other assets - Cash collateral pledged" section.</v>
      </c>
      <c r="H469" s="88">
        <v>40</v>
      </c>
      <c r="I469" s="190" t="s">
        <v>56</v>
      </c>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row>
    <row r="470" spans="1:31" x14ac:dyDescent="0.2">
      <c r="A470" s="187"/>
      <c r="B470" s="145"/>
      <c r="C470" s="145"/>
      <c r="D470" s="1813" t="s">
        <v>127</v>
      </c>
      <c r="E470" s="1814"/>
      <c r="F470" s="1814"/>
      <c r="G470" s="1814"/>
      <c r="H470" s="1814"/>
      <c r="I470" s="1815"/>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row>
    <row r="471" spans="1:31" ht="60" x14ac:dyDescent="0.2">
      <c r="A471" s="187"/>
      <c r="B471" s="145"/>
      <c r="C471" s="145"/>
      <c r="D471" s="188"/>
      <c r="E471" s="800" t="s">
        <v>130</v>
      </c>
      <c r="F471" s="803" t="s">
        <v>514</v>
      </c>
      <c r="G471" s="803" t="s">
        <v>515</v>
      </c>
      <c r="H471" s="88">
        <v>40</v>
      </c>
      <c r="I471" s="190" t="s">
        <v>56</v>
      </c>
      <c r="J471" s="174"/>
      <c r="K471" s="174"/>
      <c r="L471" s="174"/>
      <c r="M471" s="174"/>
      <c r="N471" s="174"/>
      <c r="O471" s="174"/>
      <c r="P471" s="174"/>
      <c r="Q471" s="174"/>
      <c r="R471" s="174"/>
      <c r="S471" s="174"/>
      <c r="T471" s="174"/>
      <c r="U471" s="174"/>
      <c r="V471" s="174"/>
      <c r="W471" s="174"/>
      <c r="X471" s="174"/>
      <c r="Y471" s="174"/>
      <c r="Z471" s="174"/>
      <c r="AA471" s="174"/>
      <c r="AB471" s="174"/>
      <c r="AC471" s="174"/>
      <c r="AD471" s="174"/>
      <c r="AE471" s="174"/>
    </row>
    <row r="472" spans="1:31" ht="60" x14ac:dyDescent="0.2">
      <c r="A472" s="187"/>
      <c r="B472" s="145"/>
      <c r="C472" s="145"/>
      <c r="D472" s="188"/>
      <c r="E472" s="800" t="s">
        <v>131</v>
      </c>
      <c r="F472" s="100" t="str">
        <f>F471</f>
        <v>Balance (loan value) only.
Cash collateral balance and inflows when cash pledged becomes unencumbered in each period in the "Other assets - Cash colateral pledged" section.</v>
      </c>
      <c r="G472" s="100" t="str">
        <f>G471</f>
        <v>The balance is recognized as outflow in week 1.
For cash collateral, inflows are recognized in time buckets when cash pledged becomes unencumbered in the "Other assets - Cash collateral pledged" section.</v>
      </c>
      <c r="H472" s="88">
        <v>40</v>
      </c>
      <c r="I472" s="190" t="s">
        <v>56</v>
      </c>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row>
    <row r="473" spans="1:31" x14ac:dyDescent="0.2">
      <c r="A473" s="187"/>
      <c r="B473" s="145"/>
      <c r="C473" s="145"/>
      <c r="D473" s="1813" t="s">
        <v>331</v>
      </c>
      <c r="E473" s="1814"/>
      <c r="F473" s="1814"/>
      <c r="G473" s="1814"/>
      <c r="H473" s="1814"/>
      <c r="I473" s="1815"/>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row>
    <row r="474" spans="1:31" ht="60" x14ac:dyDescent="0.2">
      <c r="A474" s="187"/>
      <c r="B474" s="145"/>
      <c r="C474" s="145"/>
      <c r="D474" s="188"/>
      <c r="E474" s="800" t="s">
        <v>345</v>
      </c>
      <c r="F474" s="803" t="s">
        <v>514</v>
      </c>
      <c r="G474" s="803" t="s">
        <v>515</v>
      </c>
      <c r="H474" s="88">
        <v>40</v>
      </c>
      <c r="I474" s="190" t="s">
        <v>56</v>
      </c>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row>
    <row r="475" spans="1:31" ht="60" x14ac:dyDescent="0.2">
      <c r="A475" s="187"/>
      <c r="B475" s="145"/>
      <c r="C475" s="145"/>
      <c r="D475" s="188"/>
      <c r="E475" s="800" t="s">
        <v>332</v>
      </c>
      <c r="F475" s="100" t="str">
        <f>F474</f>
        <v>Balance (loan value) only.
Cash collateral balance and inflows when cash pledged becomes unencumbered in each period in the "Other assets - Cash colateral pledged" section.</v>
      </c>
      <c r="G475" s="100" t="str">
        <f>G474</f>
        <v>The balance is recognized as outflow in week 1.
For cash collateral, inflows are recognized in time buckets when cash pledged becomes unencumbered in the "Other assets - Cash collateral pledged" section.</v>
      </c>
      <c r="H475" s="88">
        <v>40</v>
      </c>
      <c r="I475" s="190" t="s">
        <v>56</v>
      </c>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row>
    <row r="476" spans="1:31" x14ac:dyDescent="0.2">
      <c r="A476" s="187"/>
      <c r="B476" s="145"/>
      <c r="C476" s="145"/>
      <c r="D476" s="1813" t="s">
        <v>333</v>
      </c>
      <c r="E476" s="1814"/>
      <c r="F476" s="1814"/>
      <c r="G476" s="1814"/>
      <c r="H476" s="1814"/>
      <c r="I476" s="1815"/>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row>
    <row r="477" spans="1:31" ht="60" x14ac:dyDescent="0.2">
      <c r="A477" s="187"/>
      <c r="B477" s="145"/>
      <c r="C477" s="145"/>
      <c r="D477" s="188"/>
      <c r="E477" s="800" t="s">
        <v>334</v>
      </c>
      <c r="F477" s="803" t="s">
        <v>514</v>
      </c>
      <c r="G477" s="803" t="s">
        <v>515</v>
      </c>
      <c r="H477" s="88">
        <v>40</v>
      </c>
      <c r="I477" s="190" t="s">
        <v>56</v>
      </c>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row>
    <row r="478" spans="1:31" ht="60" x14ac:dyDescent="0.2">
      <c r="A478" s="187"/>
      <c r="B478" s="145"/>
      <c r="C478" s="145"/>
      <c r="D478" s="188"/>
      <c r="E478" s="800" t="s">
        <v>335</v>
      </c>
      <c r="F478" s="100" t="str">
        <f>F477</f>
        <v>Balance (loan value) only.
Cash collateral balance and inflows when cash pledged becomes unencumbered in each period in the "Other assets - Cash colateral pledged" section.</v>
      </c>
      <c r="G478" s="100" t="str">
        <f>G477</f>
        <v>The balance is recognized as outflow in week 1.
For cash collateral, inflows are recognized in time buckets when cash pledged becomes unencumbered in the "Other assets - Cash collateral pledged" section.</v>
      </c>
      <c r="H478" s="88">
        <v>40</v>
      </c>
      <c r="I478" s="190" t="s">
        <v>56</v>
      </c>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row>
    <row r="479" spans="1:31" x14ac:dyDescent="0.2">
      <c r="A479" s="187"/>
      <c r="B479" s="145"/>
      <c r="C479" s="1807" t="s">
        <v>132</v>
      </c>
      <c r="D479" s="1545"/>
      <c r="E479" s="1545"/>
      <c r="F479" s="1545"/>
      <c r="G479" s="1545"/>
      <c r="H479" s="1545"/>
      <c r="I479" s="1546"/>
      <c r="J479" s="7"/>
      <c r="K479" s="7"/>
      <c r="L479" s="7"/>
      <c r="M479" s="7"/>
      <c r="N479" s="7"/>
      <c r="O479" s="7"/>
      <c r="P479" s="7"/>
      <c r="Q479" s="7"/>
      <c r="R479" s="7"/>
      <c r="S479" s="7"/>
      <c r="T479" s="7"/>
      <c r="U479" s="7"/>
      <c r="V479" s="7"/>
      <c r="W479" s="7"/>
      <c r="X479" s="7"/>
      <c r="Y479" s="7"/>
      <c r="Z479" s="7"/>
      <c r="AA479" s="7"/>
      <c r="AB479" s="7"/>
      <c r="AC479" s="7"/>
      <c r="AD479" s="7"/>
      <c r="AE479" s="7"/>
    </row>
    <row r="480" spans="1:31" ht="60" x14ac:dyDescent="0.2">
      <c r="A480" s="187"/>
      <c r="B480" s="145"/>
      <c r="C480" s="145"/>
      <c r="D480" s="188"/>
      <c r="E480" s="800" t="s">
        <v>133</v>
      </c>
      <c r="F480" s="803" t="s">
        <v>514</v>
      </c>
      <c r="G480" s="803" t="s">
        <v>515</v>
      </c>
      <c r="H480" s="88">
        <v>40</v>
      </c>
      <c r="I480" s="190" t="s">
        <v>56</v>
      </c>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row>
    <row r="481" spans="1:32" ht="60" x14ac:dyDescent="0.2">
      <c r="A481" s="187"/>
      <c r="B481" s="145"/>
      <c r="C481" s="145"/>
      <c r="D481" s="188"/>
      <c r="E481" s="800" t="s">
        <v>134</v>
      </c>
      <c r="F481" s="100" t="str">
        <f>F480</f>
        <v>Balance (loan value) only.
Cash collateral balance and inflows when cash pledged becomes unencumbered in each period in the "Other assets - Cash colateral pledged" section.</v>
      </c>
      <c r="G481" s="100" t="str">
        <f>G480</f>
        <v>The balance is recognized as outflow in week 1.
For cash collateral, inflows are recognized in time buckets when cash pledged becomes unencumbered in the "Other assets - Cash collateral pledged" section.</v>
      </c>
      <c r="H481" s="88">
        <v>40</v>
      </c>
      <c r="I481" s="190" t="s">
        <v>56</v>
      </c>
    </row>
    <row r="482" spans="1:32" ht="60" x14ac:dyDescent="0.2">
      <c r="A482" s="187"/>
      <c r="B482" s="145"/>
      <c r="C482" s="145"/>
      <c r="D482" s="188"/>
      <c r="E482" s="800" t="s">
        <v>135</v>
      </c>
      <c r="F482" s="100" t="str">
        <f>F480</f>
        <v>Balance (loan value) only.
Cash collateral balance and inflows when cash pledged becomes unencumbered in each period in the "Other assets - Cash colateral pledged" section.</v>
      </c>
      <c r="G482" s="100" t="str">
        <f>G480</f>
        <v>The balance is recognized as outflow in week 1.
For cash collateral, inflows are recognized in time buckets when cash pledged becomes unencumbered in the "Other assets - Cash collateral pledged" section.</v>
      </c>
      <c r="H482" s="88">
        <v>40</v>
      </c>
      <c r="I482" s="190" t="s">
        <v>56</v>
      </c>
    </row>
    <row r="483" spans="1:32" x14ac:dyDescent="0.25">
      <c r="A483" s="187"/>
      <c r="B483" s="43"/>
      <c r="C483" s="1807" t="s">
        <v>354</v>
      </c>
      <c r="D483" s="1545"/>
      <c r="E483" s="1545"/>
      <c r="F483" s="1545"/>
      <c r="G483" s="1545"/>
      <c r="H483" s="1545"/>
      <c r="I483" s="1546"/>
      <c r="J483" s="7"/>
      <c r="K483" s="7"/>
      <c r="L483" s="7"/>
      <c r="M483" s="7"/>
      <c r="N483" s="7"/>
      <c r="O483" s="7"/>
      <c r="P483" s="7"/>
      <c r="Q483" s="7"/>
      <c r="R483" s="7"/>
      <c r="S483" s="7"/>
      <c r="T483" s="7"/>
      <c r="U483" s="7"/>
      <c r="V483" s="7"/>
      <c r="W483" s="7"/>
      <c r="X483" s="7"/>
      <c r="Y483" s="7"/>
      <c r="Z483" s="7"/>
      <c r="AA483" s="7"/>
      <c r="AB483" s="7"/>
      <c r="AC483" s="7"/>
      <c r="AD483" s="7"/>
      <c r="AE483" s="7"/>
      <c r="AF483" s="174"/>
    </row>
    <row r="484" spans="1:32" ht="60" x14ac:dyDescent="0.2">
      <c r="A484" s="187"/>
      <c r="B484" s="145"/>
      <c r="C484" s="145"/>
      <c r="D484" s="188"/>
      <c r="E484" s="800" t="s">
        <v>347</v>
      </c>
      <c r="F484" s="803" t="s">
        <v>514</v>
      </c>
      <c r="G484" s="803" t="s">
        <v>515</v>
      </c>
      <c r="H484" s="88">
        <v>40</v>
      </c>
      <c r="I484" s="190" t="s">
        <v>56</v>
      </c>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row>
    <row r="485" spans="1:32" ht="60" x14ac:dyDescent="0.2">
      <c r="A485" s="187"/>
      <c r="B485" s="145"/>
      <c r="C485" s="145"/>
      <c r="D485" s="188"/>
      <c r="E485" s="800" t="s">
        <v>348</v>
      </c>
      <c r="F485" s="100" t="str">
        <f>F484</f>
        <v>Balance (loan value) only.
Cash collateral balance and inflows when cash pledged becomes unencumbered in each period in the "Other assets - Cash colateral pledged" section.</v>
      </c>
      <c r="G485" s="100" t="str">
        <f>G484</f>
        <v>The balance is recognized as outflow in week 1.
For cash collateral, inflows are recognized in time buckets when cash pledged becomes unencumbered in the "Other assets - Cash collateral pledged" section.</v>
      </c>
      <c r="H485" s="88">
        <v>40</v>
      </c>
      <c r="I485" s="190" t="s">
        <v>56</v>
      </c>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row>
    <row r="486" spans="1:32" x14ac:dyDescent="0.2">
      <c r="A486" s="187"/>
      <c r="B486" s="1808" t="s">
        <v>275</v>
      </c>
      <c r="C486" s="1506"/>
      <c r="D486" s="1506"/>
      <c r="E486" s="1506"/>
      <c r="F486" s="1506"/>
      <c r="G486" s="1506"/>
      <c r="H486" s="1506"/>
      <c r="I486" s="1507"/>
      <c r="J486" s="189"/>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74"/>
    </row>
    <row r="487" spans="1:32" x14ac:dyDescent="0.2">
      <c r="A487" s="187"/>
      <c r="B487" s="145"/>
      <c r="C487" s="1807" t="s">
        <v>276</v>
      </c>
      <c r="D487" s="1545"/>
      <c r="E487" s="1545"/>
      <c r="F487" s="1545"/>
      <c r="G487" s="1545"/>
      <c r="H487" s="1545"/>
      <c r="I487" s="1546"/>
      <c r="J487" s="7"/>
      <c r="K487" s="7"/>
      <c r="L487" s="7"/>
      <c r="M487" s="7"/>
      <c r="N487" s="7"/>
      <c r="O487" s="7"/>
      <c r="P487" s="7"/>
      <c r="Q487" s="7"/>
      <c r="R487" s="7"/>
      <c r="S487" s="7"/>
      <c r="T487" s="7"/>
      <c r="U487" s="7"/>
      <c r="V487" s="7"/>
      <c r="W487" s="7"/>
      <c r="X487" s="7"/>
      <c r="Y487" s="7"/>
      <c r="Z487" s="7"/>
      <c r="AA487" s="7"/>
      <c r="AB487" s="7"/>
      <c r="AC487" s="7"/>
      <c r="AD487" s="7"/>
      <c r="AE487" s="7"/>
      <c r="AF487" s="174"/>
    </row>
    <row r="488" spans="1:32" ht="75" customHeight="1" x14ac:dyDescent="0.2">
      <c r="A488" s="187"/>
      <c r="B488" s="188"/>
      <c r="C488" s="188"/>
      <c r="D488" s="188"/>
      <c r="E488" s="800" t="s">
        <v>277</v>
      </c>
      <c r="F488" s="100" t="s">
        <v>517</v>
      </c>
      <c r="G488" s="100" t="s">
        <v>516</v>
      </c>
      <c r="H488" s="88">
        <v>42</v>
      </c>
      <c r="I488" s="190" t="s">
        <v>57</v>
      </c>
      <c r="J488" s="174"/>
      <c r="K488" s="174"/>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row>
    <row r="489" spans="1:32" ht="180" x14ac:dyDescent="0.2">
      <c r="A489" s="187"/>
      <c r="B489" s="188"/>
      <c r="C489" s="188"/>
      <c r="D489" s="188"/>
      <c r="E489" s="800" t="s">
        <v>278</v>
      </c>
      <c r="F489" s="100" t="s">
        <v>518</v>
      </c>
      <c r="G489" s="100" t="s">
        <v>519</v>
      </c>
      <c r="H489" s="88">
        <v>42</v>
      </c>
      <c r="I489" s="190" t="s">
        <v>57</v>
      </c>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row>
    <row r="490" spans="1:32" x14ac:dyDescent="0.2">
      <c r="A490" s="187"/>
      <c r="B490" s="188"/>
      <c r="C490" s="1807" t="s">
        <v>279</v>
      </c>
      <c r="D490" s="1545"/>
      <c r="E490" s="1545"/>
      <c r="F490" s="1545"/>
      <c r="G490" s="1545"/>
      <c r="H490" s="1545"/>
      <c r="I490" s="1546"/>
      <c r="J490" s="7"/>
      <c r="K490" s="7"/>
      <c r="L490" s="7"/>
      <c r="M490" s="7"/>
      <c r="N490" s="7"/>
      <c r="O490" s="7"/>
      <c r="P490" s="7"/>
      <c r="Q490" s="7"/>
      <c r="R490" s="7"/>
      <c r="S490" s="7"/>
      <c r="T490" s="7"/>
      <c r="U490" s="7"/>
      <c r="V490" s="7"/>
      <c r="W490" s="7"/>
      <c r="X490" s="7"/>
      <c r="Y490" s="7"/>
      <c r="Z490" s="7"/>
      <c r="AA490" s="7"/>
      <c r="AB490" s="7"/>
      <c r="AC490" s="7"/>
      <c r="AD490" s="7"/>
      <c r="AE490" s="7"/>
      <c r="AF490" s="174"/>
    </row>
    <row r="491" spans="1:32" ht="30" x14ac:dyDescent="0.2">
      <c r="A491" s="187"/>
      <c r="B491" s="188"/>
      <c r="C491" s="188"/>
      <c r="D491" s="188"/>
      <c r="E491" s="800" t="s">
        <v>280</v>
      </c>
      <c r="F491" s="100" t="s">
        <v>525</v>
      </c>
      <c r="G491" s="100" t="s">
        <v>520</v>
      </c>
      <c r="H491" s="88">
        <v>42</v>
      </c>
      <c r="I491" s="190" t="s">
        <v>57</v>
      </c>
      <c r="J491" s="174"/>
      <c r="K491" s="174"/>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row>
    <row r="492" spans="1:32" ht="30" x14ac:dyDescent="0.2">
      <c r="A492" s="187"/>
      <c r="B492" s="188"/>
      <c r="C492" s="188"/>
      <c r="D492" s="188"/>
      <c r="E492" s="800" t="s">
        <v>281</v>
      </c>
      <c r="F492" s="100" t="str">
        <f>F491</f>
        <v>Cash collateral balance and outflows when related derivatives are settled in each period.</v>
      </c>
      <c r="G492" s="100" t="str">
        <f>G491</f>
        <v>Outflows are recognized in time buckets when related derivatives are settled.</v>
      </c>
      <c r="H492" s="88">
        <v>42</v>
      </c>
      <c r="I492" s="190" t="s">
        <v>57</v>
      </c>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row>
    <row r="493" spans="1:32" x14ac:dyDescent="0.2">
      <c r="A493" s="187"/>
      <c r="B493" s="188"/>
      <c r="C493" s="188"/>
      <c r="D493" s="188"/>
      <c r="E493" s="800" t="s">
        <v>282</v>
      </c>
      <c r="F493" s="100" t="s">
        <v>524</v>
      </c>
      <c r="G493" s="100" t="s">
        <v>521</v>
      </c>
      <c r="H493" s="175"/>
      <c r="I493" s="190" t="s">
        <v>58</v>
      </c>
      <c r="J493" s="174"/>
      <c r="K493" s="174"/>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row>
    <row r="494" spans="1:32" x14ac:dyDescent="0.2">
      <c r="A494" s="187"/>
      <c r="B494" s="188"/>
      <c r="C494" s="1807" t="s">
        <v>283</v>
      </c>
      <c r="D494" s="1545"/>
      <c r="E494" s="1545"/>
      <c r="F494" s="1545"/>
      <c r="G494" s="1545"/>
      <c r="H494" s="1545"/>
      <c r="I494" s="1546"/>
      <c r="J494" s="7"/>
      <c r="K494" s="7"/>
      <c r="L494" s="7"/>
      <c r="M494" s="7"/>
      <c r="N494" s="7"/>
      <c r="O494" s="7"/>
      <c r="P494" s="7"/>
      <c r="Q494" s="7"/>
      <c r="R494" s="7"/>
      <c r="S494" s="7"/>
      <c r="T494" s="7"/>
      <c r="U494" s="7"/>
      <c r="V494" s="7"/>
      <c r="W494" s="7"/>
      <c r="X494" s="7"/>
      <c r="Y494" s="7"/>
      <c r="Z494" s="7"/>
      <c r="AA494" s="7"/>
      <c r="AB494" s="7"/>
      <c r="AC494" s="7"/>
      <c r="AD494" s="7"/>
      <c r="AE494" s="7"/>
      <c r="AF494" s="174"/>
    </row>
    <row r="495" spans="1:32" x14ac:dyDescent="0.2">
      <c r="A495" s="187"/>
      <c r="B495" s="188"/>
      <c r="C495" s="145"/>
      <c r="D495" s="188"/>
      <c r="E495" s="800" t="s">
        <v>284</v>
      </c>
      <c r="F495" s="100" t="s">
        <v>523</v>
      </c>
      <c r="G495" s="100" t="s">
        <v>522</v>
      </c>
      <c r="H495" s="88">
        <v>58</v>
      </c>
      <c r="I495" s="190" t="s">
        <v>59</v>
      </c>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row>
    <row r="496" spans="1:32" x14ac:dyDescent="0.2">
      <c r="A496" s="187"/>
      <c r="B496" s="188"/>
      <c r="C496" s="188"/>
      <c r="D496" s="188"/>
      <c r="E496" s="800" t="s">
        <v>285</v>
      </c>
      <c r="F496" s="100" t="str">
        <f>F495</f>
        <v>Balance and maturing outflow in each period.</v>
      </c>
      <c r="G496" s="100" t="str">
        <f>G495</f>
        <v>No outflow value will be attributed.</v>
      </c>
      <c r="H496" s="88">
        <v>58</v>
      </c>
      <c r="I496" s="190" t="s">
        <v>59</v>
      </c>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row>
    <row r="497" spans="1:32" x14ac:dyDescent="0.2">
      <c r="A497" s="187"/>
      <c r="B497" s="188"/>
      <c r="C497" s="188"/>
      <c r="D497" s="188"/>
      <c r="E497" s="800" t="s">
        <v>286</v>
      </c>
      <c r="F497" s="100" t="str">
        <f>F495</f>
        <v>Balance and maturing outflow in each period.</v>
      </c>
      <c r="G497" s="100" t="str">
        <f>G495</f>
        <v>No outflow value will be attributed.</v>
      </c>
      <c r="H497" s="88">
        <v>58</v>
      </c>
      <c r="I497" s="190" t="s">
        <v>59</v>
      </c>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row>
    <row r="498" spans="1:32" x14ac:dyDescent="0.2">
      <c r="A498" s="187"/>
      <c r="B498" s="188"/>
      <c r="C498" s="1807" t="s">
        <v>275</v>
      </c>
      <c r="D498" s="1545"/>
      <c r="E498" s="1545"/>
      <c r="F498" s="1545"/>
      <c r="G498" s="1545"/>
      <c r="H498" s="1545"/>
      <c r="I498" s="1546"/>
      <c r="J498" s="7"/>
      <c r="K498" s="7"/>
      <c r="L498" s="7"/>
      <c r="M498" s="7"/>
      <c r="N498" s="7"/>
      <c r="O498" s="7"/>
      <c r="P498" s="7"/>
      <c r="Q498" s="7"/>
      <c r="R498" s="7"/>
      <c r="S498" s="7"/>
      <c r="T498" s="7"/>
      <c r="U498" s="7"/>
      <c r="V498" s="7"/>
      <c r="W498" s="7"/>
      <c r="X498" s="7"/>
      <c r="Y498" s="7"/>
      <c r="Z498" s="7"/>
      <c r="AA498" s="7"/>
      <c r="AB498" s="7"/>
      <c r="AC498" s="7"/>
      <c r="AD498" s="7"/>
      <c r="AE498" s="7"/>
      <c r="AF498" s="174"/>
    </row>
    <row r="499" spans="1:32" x14ac:dyDescent="0.2">
      <c r="A499" s="187"/>
      <c r="B499" s="188"/>
      <c r="C499" s="145"/>
      <c r="D499" s="188"/>
      <c r="E499" s="800" t="s">
        <v>275</v>
      </c>
      <c r="F499" s="100" t="str">
        <f>F495</f>
        <v>Balance and maturing outflow in each period.</v>
      </c>
      <c r="G499" s="100" t="str">
        <f>G495</f>
        <v>No outflow value will be attributed.</v>
      </c>
      <c r="H499" s="88">
        <v>58</v>
      </c>
      <c r="I499" s="190" t="s">
        <v>59</v>
      </c>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row>
    <row r="500" spans="1:32" ht="22.5" customHeight="1" x14ac:dyDescent="0.2">
      <c r="A500" s="1806" t="s">
        <v>287</v>
      </c>
      <c r="B500" s="1504"/>
      <c r="C500" s="1504"/>
      <c r="D500" s="1504"/>
      <c r="E500" s="1504"/>
      <c r="F500" s="1504"/>
      <c r="G500" s="1504"/>
      <c r="H500" s="1504"/>
      <c r="I500" s="1505"/>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74"/>
    </row>
    <row r="501" spans="1:32" ht="22.5" customHeight="1" x14ac:dyDescent="0.2">
      <c r="A501" s="1806" t="s">
        <v>288</v>
      </c>
      <c r="B501" s="1504"/>
      <c r="C501" s="1504"/>
      <c r="D501" s="1504"/>
      <c r="E501" s="1504"/>
      <c r="F501" s="1504" t="s">
        <v>24</v>
      </c>
      <c r="G501" s="1504" t="s">
        <v>23</v>
      </c>
      <c r="H501" s="1504"/>
      <c r="I501" s="1505"/>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74"/>
    </row>
    <row r="502" spans="1:32" ht="22.5" customHeight="1" x14ac:dyDescent="0.2">
      <c r="A502" s="1806" t="s">
        <v>526</v>
      </c>
      <c r="B502" s="1504"/>
      <c r="C502" s="1504"/>
      <c r="D502" s="1504"/>
      <c r="E502" s="1504"/>
      <c r="F502" s="1504"/>
      <c r="G502" s="1504"/>
      <c r="H502" s="1504"/>
      <c r="I502" s="1505"/>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74"/>
    </row>
    <row r="503" spans="1:32" x14ac:dyDescent="0.2">
      <c r="A503" s="64"/>
      <c r="B503" s="1808" t="s">
        <v>291</v>
      </c>
      <c r="C503" s="1506"/>
      <c r="D503" s="1506"/>
      <c r="E503" s="1506"/>
      <c r="F503" s="1506"/>
      <c r="G503" s="1506"/>
      <c r="H503" s="1506"/>
      <c r="I503" s="1507"/>
      <c r="J503" s="189"/>
      <c r="K503" s="189"/>
      <c r="L503" s="189"/>
      <c r="M503" s="189"/>
      <c r="N503" s="189"/>
      <c r="O503" s="189"/>
      <c r="P503" s="189"/>
      <c r="Q503" s="189"/>
      <c r="R503" s="189"/>
      <c r="S503" s="189"/>
      <c r="T503" s="189"/>
      <c r="U503" s="189"/>
      <c r="V503" s="189"/>
      <c r="W503" s="189"/>
      <c r="X503" s="189"/>
      <c r="Y503" s="189"/>
      <c r="Z503" s="189"/>
      <c r="AA503" s="189"/>
      <c r="AB503" s="189"/>
      <c r="AC503" s="189"/>
      <c r="AD503" s="189"/>
      <c r="AE503" s="189"/>
      <c r="AF503" s="174"/>
    </row>
    <row r="504" spans="1:32" x14ac:dyDescent="0.2">
      <c r="A504" s="187"/>
      <c r="B504" s="145"/>
      <c r="C504" s="1807" t="s">
        <v>83</v>
      </c>
      <c r="D504" s="1545"/>
      <c r="E504" s="1545"/>
      <c r="F504" s="1545"/>
      <c r="G504" s="1545"/>
      <c r="H504" s="1545"/>
      <c r="I504" s="1546"/>
      <c r="J504" s="7"/>
      <c r="K504" s="7"/>
      <c r="L504" s="7"/>
      <c r="M504" s="7"/>
      <c r="N504" s="7"/>
      <c r="O504" s="7"/>
      <c r="P504" s="7"/>
      <c r="Q504" s="7"/>
      <c r="R504" s="7"/>
      <c r="S504" s="7"/>
      <c r="T504" s="7"/>
      <c r="U504" s="7"/>
      <c r="V504" s="7"/>
      <c r="W504" s="7"/>
      <c r="X504" s="7"/>
      <c r="Y504" s="7"/>
      <c r="Z504" s="7"/>
      <c r="AA504" s="7"/>
      <c r="AB504" s="7"/>
      <c r="AC504" s="7"/>
      <c r="AD504" s="7"/>
      <c r="AE504" s="7"/>
      <c r="AF504" s="174"/>
    </row>
    <row r="505" spans="1:32" x14ac:dyDescent="0.2">
      <c r="A505" s="187"/>
      <c r="B505" s="145"/>
      <c r="C505" s="145"/>
      <c r="D505" s="1813" t="s">
        <v>84</v>
      </c>
      <c r="E505" s="1814"/>
      <c r="F505" s="1814"/>
      <c r="G505" s="1814"/>
      <c r="H505" s="1814"/>
      <c r="I505" s="1815"/>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row>
    <row r="506" spans="1:32" ht="60" customHeight="1" x14ac:dyDescent="0.2">
      <c r="A506" s="187"/>
      <c r="B506" s="145"/>
      <c r="C506" s="145"/>
      <c r="D506" s="188"/>
      <c r="E506" s="806" t="s">
        <v>85</v>
      </c>
      <c r="F506" s="100" t="s">
        <v>527</v>
      </c>
      <c r="G506" s="100" t="s">
        <v>528</v>
      </c>
      <c r="H506" s="88" t="s">
        <v>25</v>
      </c>
      <c r="I506" s="88" t="s">
        <v>60</v>
      </c>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row>
    <row r="507" spans="1:32" ht="60" customHeight="1" x14ac:dyDescent="0.2">
      <c r="A507" s="187"/>
      <c r="B507" s="145"/>
      <c r="C507" s="145"/>
      <c r="D507" s="188"/>
      <c r="E507" s="812" t="s">
        <v>86</v>
      </c>
      <c r="F507" s="100" t="str">
        <f>F506</f>
        <v>Collateral balance (market value) and maturing collateral flows (market value, based on maturity of related derivatives) in each period.</v>
      </c>
      <c r="G507" s="100" t="str">
        <f>G506</f>
        <v>Balance (after haircut) is recognized as a cash flow in week 1, maturing collateral flows (after haircut) are recognized in contractual maturity time buckets. Haircuts are prescribed in the securities haircut table.</v>
      </c>
      <c r="H507" s="88" t="s">
        <v>25</v>
      </c>
      <c r="I507" s="88" t="s">
        <v>60</v>
      </c>
    </row>
    <row r="508" spans="1:32" ht="60" customHeight="1" x14ac:dyDescent="0.2">
      <c r="A508" s="187"/>
      <c r="B508" s="145"/>
      <c r="C508" s="145"/>
      <c r="D508" s="188"/>
      <c r="E508" s="812" t="s">
        <v>87</v>
      </c>
      <c r="F508" s="100" t="str">
        <f>F506</f>
        <v>Collateral balance (market value) and maturing collateral flows (market value, based on maturity of related derivatives) in each period.</v>
      </c>
      <c r="G508" s="100" t="str">
        <f>G506</f>
        <v>Balance (after haircut) is recognized as a cash flow in week 1, maturing collateral flows (after haircut) are recognized in contractual maturity time buckets. Haircuts are prescribed in the securities haircut table.</v>
      </c>
      <c r="H508" s="88" t="s">
        <v>25</v>
      </c>
      <c r="I508" s="88" t="s">
        <v>60</v>
      </c>
    </row>
    <row r="509" spans="1:32" ht="60" x14ac:dyDescent="0.2">
      <c r="A509" s="187"/>
      <c r="B509" s="145"/>
      <c r="C509" s="145"/>
      <c r="D509" s="188"/>
      <c r="E509" s="812" t="s">
        <v>272</v>
      </c>
      <c r="F509" s="100" t="str">
        <f>F506</f>
        <v>Collateral balance (market value) and maturing collateral flows (market value, based on maturity of related derivatives) in each period.</v>
      </c>
      <c r="G509" s="100" t="str">
        <f>G506</f>
        <v>Balance (after haircut) is recognized as a cash flow in week 1, maturing collateral flows (after haircut) are recognized in contractual maturity time buckets. Haircuts are prescribed in the securities haircut table.</v>
      </c>
      <c r="H509" s="88" t="s">
        <v>25</v>
      </c>
      <c r="I509" s="88" t="s">
        <v>60</v>
      </c>
    </row>
    <row r="510" spans="1:32" x14ac:dyDescent="0.2">
      <c r="A510" s="187"/>
      <c r="B510" s="145"/>
      <c r="C510" s="145"/>
      <c r="D510" s="1813" t="s">
        <v>119</v>
      </c>
      <c r="E510" s="1814"/>
      <c r="F510" s="1814"/>
      <c r="G510" s="1814"/>
      <c r="H510" s="1814"/>
      <c r="I510" s="1815"/>
    </row>
    <row r="511" spans="1:32" ht="60" x14ac:dyDescent="0.2">
      <c r="A511" s="187"/>
      <c r="B511" s="145"/>
      <c r="C511" s="145"/>
      <c r="D511" s="188"/>
      <c r="E511" s="806" t="s">
        <v>85</v>
      </c>
      <c r="F511" s="100" t="s">
        <v>527</v>
      </c>
      <c r="G511" s="100" t="s">
        <v>528</v>
      </c>
      <c r="H511" s="88" t="s">
        <v>25</v>
      </c>
      <c r="I511" s="88" t="s">
        <v>60</v>
      </c>
    </row>
    <row r="512" spans="1:32" ht="60" customHeight="1" x14ac:dyDescent="0.2">
      <c r="A512" s="187"/>
      <c r="B512" s="145"/>
      <c r="C512" s="145"/>
      <c r="D512" s="188"/>
      <c r="E512" s="812" t="s">
        <v>86</v>
      </c>
      <c r="F512" s="100" t="str">
        <f>F511</f>
        <v>Collateral balance (market value) and maturing collateral flows (market value, based on maturity of related derivatives) in each period.</v>
      </c>
      <c r="G512" s="100" t="str">
        <f>G511</f>
        <v>Balance (after haircut) is recognized as a cash flow in week 1, maturing collateral flows (after haircut) are recognized in contractual maturity time buckets. Haircuts are prescribed in the securities haircut table.</v>
      </c>
      <c r="H512" s="88" t="s">
        <v>25</v>
      </c>
      <c r="I512" s="88" t="s">
        <v>60</v>
      </c>
    </row>
    <row r="513" spans="1:32" ht="60" customHeight="1" x14ac:dyDescent="0.2">
      <c r="A513" s="187"/>
      <c r="B513" s="145"/>
      <c r="C513" s="145"/>
      <c r="D513" s="188"/>
      <c r="E513" s="812" t="s">
        <v>87</v>
      </c>
      <c r="F513" s="100" t="str">
        <f>F511</f>
        <v>Collateral balance (market value) and maturing collateral flows (market value, based on maturity of related derivatives) in each period.</v>
      </c>
      <c r="G513" s="100" t="str">
        <f>G511</f>
        <v>Balance (after haircut) is recognized as a cash flow in week 1, maturing collateral flows (after haircut) are recognized in contractual maturity time buckets. Haircuts are prescribed in the securities haircut table.</v>
      </c>
      <c r="H513" s="88" t="s">
        <v>25</v>
      </c>
      <c r="I513" s="88" t="s">
        <v>60</v>
      </c>
    </row>
    <row r="514" spans="1:32" ht="60" x14ac:dyDescent="0.2">
      <c r="A514" s="187"/>
      <c r="B514" s="145"/>
      <c r="C514" s="145"/>
      <c r="D514" s="188"/>
      <c r="E514" s="812" t="s">
        <v>272</v>
      </c>
      <c r="F514" s="100" t="str">
        <f>F511</f>
        <v>Collateral balance (market value) and maturing collateral flows (market value, based on maturity of related derivatives) in each period.</v>
      </c>
      <c r="G514" s="100" t="str">
        <f>G511</f>
        <v>Balance (after haircut) is recognized as a cash flow in week 1, maturing collateral flows (after haircut) are recognized in contractual maturity time buckets. Haircuts are prescribed in the securities haircut table.</v>
      </c>
      <c r="H514" s="88" t="s">
        <v>25</v>
      </c>
      <c r="I514" s="88" t="s">
        <v>60</v>
      </c>
    </row>
    <row r="515" spans="1:32" x14ac:dyDescent="0.2">
      <c r="A515" s="187"/>
      <c r="B515" s="145"/>
      <c r="C515" s="145"/>
      <c r="D515" s="1813" t="s">
        <v>344</v>
      </c>
      <c r="E515" s="1814"/>
      <c r="F515" s="1814"/>
      <c r="G515" s="1814"/>
      <c r="H515" s="1814"/>
      <c r="I515" s="1815"/>
    </row>
    <row r="516" spans="1:32" ht="60" x14ac:dyDescent="0.2">
      <c r="A516" s="187"/>
      <c r="B516" s="145"/>
      <c r="C516" s="145"/>
      <c r="D516" s="188"/>
      <c r="E516" s="806" t="s">
        <v>85</v>
      </c>
      <c r="F516" s="100" t="s">
        <v>527</v>
      </c>
      <c r="G516" s="100" t="s">
        <v>528</v>
      </c>
      <c r="H516" s="88" t="s">
        <v>25</v>
      </c>
      <c r="I516" s="88" t="s">
        <v>60</v>
      </c>
    </row>
    <row r="517" spans="1:32" ht="60" customHeight="1" x14ac:dyDescent="0.2">
      <c r="A517" s="187"/>
      <c r="B517" s="145"/>
      <c r="C517" s="145"/>
      <c r="D517" s="188"/>
      <c r="E517" s="812" t="s">
        <v>86</v>
      </c>
      <c r="F517" s="100" t="str">
        <f>F516</f>
        <v>Collateral balance (market value) and maturing collateral flows (market value, based on maturity of related derivatives) in each period.</v>
      </c>
      <c r="G517" s="100" t="str">
        <f>G516</f>
        <v>Balance (after haircut) is recognized as a cash flow in week 1, maturing collateral flows (after haircut) are recognized in contractual maturity time buckets. Haircuts are prescribed in the securities haircut table.</v>
      </c>
      <c r="H517" s="88" t="s">
        <v>25</v>
      </c>
      <c r="I517" s="88" t="s">
        <v>60</v>
      </c>
    </row>
    <row r="518" spans="1:32" ht="60" customHeight="1" x14ac:dyDescent="0.2">
      <c r="A518" s="187"/>
      <c r="B518" s="145"/>
      <c r="C518" s="145"/>
      <c r="D518" s="188"/>
      <c r="E518" s="812" t="s">
        <v>87</v>
      </c>
      <c r="F518" s="100" t="str">
        <f>F516</f>
        <v>Collateral balance (market value) and maturing collateral flows (market value, based on maturity of related derivatives) in each period.</v>
      </c>
      <c r="G518" s="100" t="str">
        <f>G516</f>
        <v>Balance (after haircut) is recognized as a cash flow in week 1, maturing collateral flows (after haircut) are recognized in contractual maturity time buckets. Haircuts are prescribed in the securities haircut table.</v>
      </c>
      <c r="H518" s="88" t="s">
        <v>25</v>
      </c>
      <c r="I518" s="88" t="s">
        <v>60</v>
      </c>
    </row>
    <row r="519" spans="1:32" ht="60" customHeight="1" x14ac:dyDescent="0.2">
      <c r="A519" s="187"/>
      <c r="B519" s="145"/>
      <c r="C519" s="145"/>
      <c r="D519" s="188"/>
      <c r="E519" s="812" t="s">
        <v>272</v>
      </c>
      <c r="F519" s="100" t="str">
        <f>F516</f>
        <v>Collateral balance (market value) and maturing collateral flows (market value, based on maturity of related derivatives) in each period.</v>
      </c>
      <c r="G519" s="100" t="str">
        <f>G516</f>
        <v>Balance (after haircut) is recognized as a cash flow in week 1, maturing collateral flows (after haircut) are recognized in contractual maturity time buckets. Haircuts are prescribed in the securities haircut table.</v>
      </c>
      <c r="H519" s="88" t="s">
        <v>25</v>
      </c>
      <c r="I519" s="88" t="s">
        <v>60</v>
      </c>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row>
    <row r="520" spans="1:32" x14ac:dyDescent="0.2">
      <c r="A520" s="187"/>
      <c r="B520" s="145"/>
      <c r="C520" s="1807" t="s">
        <v>88</v>
      </c>
      <c r="D520" s="1545"/>
      <c r="E520" s="1545"/>
      <c r="F520" s="1545"/>
      <c r="G520" s="1545"/>
      <c r="H520" s="1545"/>
      <c r="I520" s="1546"/>
      <c r="J520" s="7"/>
      <c r="K520" s="7"/>
      <c r="L520" s="7"/>
      <c r="M520" s="7"/>
      <c r="N520" s="7"/>
      <c r="O520" s="7"/>
      <c r="P520" s="7"/>
      <c r="Q520" s="7"/>
      <c r="R520" s="7"/>
      <c r="S520" s="7"/>
      <c r="T520" s="7"/>
      <c r="U520" s="7"/>
      <c r="V520" s="7"/>
      <c r="W520" s="7"/>
      <c r="X520" s="7"/>
      <c r="Y520" s="7"/>
      <c r="Z520" s="7"/>
      <c r="AA520" s="7"/>
      <c r="AB520" s="7"/>
      <c r="AC520" s="7"/>
      <c r="AD520" s="7"/>
      <c r="AE520" s="7"/>
      <c r="AF520" s="174"/>
    </row>
    <row r="521" spans="1:32" x14ac:dyDescent="0.2">
      <c r="A521" s="187"/>
      <c r="B521" s="145"/>
      <c r="C521" s="145"/>
      <c r="D521" s="1813" t="s">
        <v>89</v>
      </c>
      <c r="E521" s="1814"/>
      <c r="F521" s="1814"/>
      <c r="G521" s="1814"/>
      <c r="H521" s="1814"/>
      <c r="I521" s="1815"/>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row>
    <row r="522" spans="1:32" ht="60" x14ac:dyDescent="0.25">
      <c r="A522" s="187"/>
      <c r="B522" s="145"/>
      <c r="C522" s="145"/>
      <c r="D522" s="43"/>
      <c r="E522" s="812" t="s">
        <v>90</v>
      </c>
      <c r="F522" s="100" t="s">
        <v>527</v>
      </c>
      <c r="G522" s="100" t="s">
        <v>529</v>
      </c>
      <c r="H522" s="88" t="s">
        <v>25</v>
      </c>
      <c r="I522" s="88" t="s">
        <v>60</v>
      </c>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row>
    <row r="523" spans="1:32" ht="60" customHeight="1" x14ac:dyDescent="0.2">
      <c r="A523" s="187"/>
      <c r="B523" s="145"/>
      <c r="C523" s="145"/>
      <c r="D523" s="188"/>
      <c r="E523" s="812" t="s">
        <v>91</v>
      </c>
      <c r="F523" s="100" t="str">
        <f>F522</f>
        <v>Collateral balance (market value) and maturing collateral flows (market value, based on maturity of related derivatives) in each period.</v>
      </c>
      <c r="G523" s="100" t="str">
        <f>G522</f>
        <v>Balance (after haircut) is recognized as a cash flow in week 1, maturing collateral flows (after haircut) are recognized in contractual matury time buckets. Haircuts are prescribed in the securities haircut table.</v>
      </c>
      <c r="H523" s="88" t="s">
        <v>25</v>
      </c>
      <c r="I523" s="88" t="s">
        <v>60</v>
      </c>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row>
    <row r="524" spans="1:32" ht="60" x14ac:dyDescent="0.2">
      <c r="A524" s="187"/>
      <c r="B524" s="145"/>
      <c r="C524" s="145"/>
      <c r="D524" s="188"/>
      <c r="E524" s="812" t="s">
        <v>336</v>
      </c>
      <c r="F524" s="100" t="str">
        <f>F522</f>
        <v>Collateral balance (market value) and maturing collateral flows (market value, based on maturity of related derivatives) in each period.</v>
      </c>
      <c r="G524" s="100" t="str">
        <f>G522</f>
        <v>Balance (after haircut) is recognized as a cash flow in week 1, maturing collateral flows (after haircut) are recognized in contractual matury time buckets. Haircuts are prescribed in the securities haircut table.</v>
      </c>
      <c r="H524" s="88" t="s">
        <v>25</v>
      </c>
      <c r="I524" s="88" t="s">
        <v>60</v>
      </c>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row>
    <row r="525" spans="1:32" x14ac:dyDescent="0.2">
      <c r="A525" s="187"/>
      <c r="B525" s="145"/>
      <c r="C525" s="145"/>
      <c r="D525" s="1813" t="s">
        <v>95</v>
      </c>
      <c r="E525" s="1814"/>
      <c r="F525" s="1814"/>
      <c r="G525" s="1814"/>
      <c r="H525" s="1814"/>
      <c r="I525" s="1815"/>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row>
    <row r="526" spans="1:32" ht="60" x14ac:dyDescent="0.2">
      <c r="A526" s="187"/>
      <c r="B526" s="145"/>
      <c r="C526" s="145"/>
      <c r="D526" s="188"/>
      <c r="E526" s="812" t="s">
        <v>92</v>
      </c>
      <c r="F526" s="100" t="s">
        <v>527</v>
      </c>
      <c r="G526" s="100" t="s">
        <v>529</v>
      </c>
      <c r="H526" s="88" t="s">
        <v>25</v>
      </c>
      <c r="I526" s="88" t="s">
        <v>60</v>
      </c>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row>
    <row r="527" spans="1:32" ht="60" x14ac:dyDescent="0.2">
      <c r="A527" s="187"/>
      <c r="B527" s="145"/>
      <c r="C527" s="145"/>
      <c r="D527" s="188"/>
      <c r="E527" s="812" t="s">
        <v>93</v>
      </c>
      <c r="F527" s="100" t="str">
        <f>F526</f>
        <v>Collateral balance (market value) and maturing collateral flows (market value, based on maturity of related derivatives) in each period.</v>
      </c>
      <c r="G527" s="100" t="str">
        <f>G526</f>
        <v>Balance (after haircut) is recognized as a cash flow in week 1, maturing collateral flows (after haircut) are recognized in contractual matury time buckets. Haircuts are prescribed in the securities haircut table.</v>
      </c>
      <c r="H527" s="88" t="s">
        <v>25</v>
      </c>
      <c r="I527" s="88" t="s">
        <v>60</v>
      </c>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row>
    <row r="528" spans="1:32" ht="60" x14ac:dyDescent="0.2">
      <c r="A528" s="187"/>
      <c r="B528" s="145"/>
      <c r="C528" s="145"/>
      <c r="D528" s="188"/>
      <c r="E528" s="812" t="s">
        <v>337</v>
      </c>
      <c r="F528" s="100" t="str">
        <f>F526</f>
        <v>Collateral balance (market value) and maturing collateral flows (market value, based on maturity of related derivatives) in each period.</v>
      </c>
      <c r="G528" s="100" t="str">
        <f>G526</f>
        <v>Balance (after haircut) is recognized as a cash flow in week 1, maturing collateral flows (after haircut) are recognized in contractual matury time buckets. Haircuts are prescribed in the securities haircut table.</v>
      </c>
      <c r="H528" s="88" t="s">
        <v>25</v>
      </c>
      <c r="I528" s="88" t="s">
        <v>60</v>
      </c>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row>
    <row r="529" spans="1:32" x14ac:dyDescent="0.2">
      <c r="A529" s="187"/>
      <c r="B529" s="145"/>
      <c r="C529" s="145"/>
      <c r="D529" s="1813" t="s">
        <v>94</v>
      </c>
      <c r="E529" s="1814"/>
      <c r="F529" s="1814"/>
      <c r="G529" s="1814"/>
      <c r="H529" s="1814"/>
      <c r="I529" s="1815"/>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row>
    <row r="530" spans="1:32" ht="60" x14ac:dyDescent="0.2">
      <c r="A530" s="187"/>
      <c r="B530" s="145"/>
      <c r="C530" s="145"/>
      <c r="D530" s="188"/>
      <c r="E530" s="812" t="s">
        <v>96</v>
      </c>
      <c r="F530" s="100" t="s">
        <v>527</v>
      </c>
      <c r="G530" s="100" t="s">
        <v>529</v>
      </c>
      <c r="H530" s="88" t="s">
        <v>25</v>
      </c>
      <c r="I530" s="88" t="s">
        <v>60</v>
      </c>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row>
    <row r="531" spans="1:32" ht="60" x14ac:dyDescent="0.2">
      <c r="A531" s="187"/>
      <c r="B531" s="145"/>
      <c r="C531" s="145"/>
      <c r="D531" s="188"/>
      <c r="E531" s="812" t="s">
        <v>97</v>
      </c>
      <c r="F531" s="100" t="str">
        <f>F530</f>
        <v>Collateral balance (market value) and maturing collateral flows (market value, based on maturity of related derivatives) in each period.</v>
      </c>
      <c r="G531" s="100" t="str">
        <f>G530</f>
        <v>Balance (after haircut) is recognized as a cash flow in week 1, maturing collateral flows (after haircut) are recognized in contractual matury time buckets. Haircuts are prescribed in the securities haircut table.</v>
      </c>
      <c r="H531" s="88" t="s">
        <v>25</v>
      </c>
      <c r="I531" s="88" t="s">
        <v>60</v>
      </c>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row>
    <row r="532" spans="1:32" ht="60" x14ac:dyDescent="0.2">
      <c r="A532" s="187"/>
      <c r="B532" s="145"/>
      <c r="C532" s="145"/>
      <c r="D532" s="188"/>
      <c r="E532" s="812" t="s">
        <v>338</v>
      </c>
      <c r="F532" s="100" t="str">
        <f>F530</f>
        <v>Collateral balance (market value) and maturing collateral flows (market value, based on maturity of related derivatives) in each period.</v>
      </c>
      <c r="G532" s="100" t="str">
        <f>G530</f>
        <v>Balance (after haircut) is recognized as a cash flow in week 1, maturing collateral flows (after haircut) are recognized in contractual matury time buckets. Haircuts are prescribed in the securities haircut table.</v>
      </c>
      <c r="H532" s="88" t="s">
        <v>25</v>
      </c>
      <c r="I532" s="88" t="s">
        <v>60</v>
      </c>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row>
    <row r="533" spans="1:32" x14ac:dyDescent="0.2">
      <c r="A533" s="187"/>
      <c r="B533" s="145"/>
      <c r="C533" s="1807" t="s">
        <v>98</v>
      </c>
      <c r="D533" s="1545"/>
      <c r="E533" s="1545"/>
      <c r="F533" s="1545"/>
      <c r="G533" s="1545"/>
      <c r="H533" s="1545"/>
      <c r="I533" s="1546"/>
      <c r="J533" s="7"/>
      <c r="K533" s="7"/>
      <c r="L533" s="7"/>
      <c r="M533" s="7"/>
      <c r="N533" s="7"/>
      <c r="O533" s="7"/>
      <c r="P533" s="7"/>
      <c r="Q533" s="7"/>
      <c r="R533" s="7"/>
      <c r="S533" s="7"/>
      <c r="T533" s="7"/>
      <c r="U533" s="7"/>
      <c r="V533" s="7"/>
      <c r="W533" s="7"/>
      <c r="X533" s="7"/>
      <c r="Y533" s="7"/>
      <c r="Z533" s="7"/>
      <c r="AA533" s="7"/>
      <c r="AB533" s="7"/>
      <c r="AC533" s="7"/>
      <c r="AD533" s="7"/>
      <c r="AE533" s="7"/>
      <c r="AF533" s="174"/>
    </row>
    <row r="534" spans="1:32" x14ac:dyDescent="0.2">
      <c r="A534" s="187"/>
      <c r="B534" s="145"/>
      <c r="C534" s="145"/>
      <c r="D534" s="1813" t="s">
        <v>101</v>
      </c>
      <c r="E534" s="1814"/>
      <c r="F534" s="1814"/>
      <c r="G534" s="1814"/>
      <c r="H534" s="1814"/>
      <c r="I534" s="1815"/>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row>
    <row r="535" spans="1:32" ht="60" x14ac:dyDescent="0.2">
      <c r="A535" s="187"/>
      <c r="B535" s="145"/>
      <c r="C535" s="145"/>
      <c r="D535" s="188"/>
      <c r="E535" s="155" t="s">
        <v>346</v>
      </c>
      <c r="F535" s="100" t="s">
        <v>527</v>
      </c>
      <c r="G535" s="100" t="s">
        <v>529</v>
      </c>
      <c r="H535" s="88" t="s">
        <v>25</v>
      </c>
      <c r="I535" s="88" t="s">
        <v>60</v>
      </c>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row>
    <row r="536" spans="1:32" ht="60" x14ac:dyDescent="0.2">
      <c r="A536" s="187"/>
      <c r="B536" s="145"/>
      <c r="C536" s="145"/>
      <c r="D536" s="188"/>
      <c r="E536" s="812" t="s">
        <v>99</v>
      </c>
      <c r="F536" s="100" t="str">
        <f>F535</f>
        <v>Collateral balance (market value) and maturing collateral flows (market value, based on maturity of related derivatives) in each period.</v>
      </c>
      <c r="G536" s="100" t="str">
        <f>G535</f>
        <v>Balance (after haircut) is recognized as a cash flow in week 1, maturing collateral flows (after haircut) are recognized in contractual matury time buckets. Haircuts are prescribed in the securities haircut table.</v>
      </c>
      <c r="H536" s="88" t="s">
        <v>25</v>
      </c>
      <c r="I536" s="88" t="s">
        <v>60</v>
      </c>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row>
    <row r="537" spans="1:32" x14ac:dyDescent="0.2">
      <c r="A537" s="187"/>
      <c r="B537" s="145"/>
      <c r="C537" s="145"/>
      <c r="D537" s="1813" t="s">
        <v>100</v>
      </c>
      <c r="E537" s="1814"/>
      <c r="F537" s="1814"/>
      <c r="G537" s="1814"/>
      <c r="H537" s="1814"/>
      <c r="I537" s="1815"/>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row>
    <row r="538" spans="1:32" ht="60" x14ac:dyDescent="0.2">
      <c r="A538" s="187"/>
      <c r="B538" s="145"/>
      <c r="C538" s="145"/>
      <c r="D538" s="188"/>
      <c r="E538" s="812" t="s">
        <v>273</v>
      </c>
      <c r="F538" s="100" t="s">
        <v>527</v>
      </c>
      <c r="G538" s="100" t="s">
        <v>529</v>
      </c>
      <c r="H538" s="88" t="s">
        <v>25</v>
      </c>
      <c r="I538" s="88" t="s">
        <v>60</v>
      </c>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row>
    <row r="539" spans="1:32" ht="60" customHeight="1" x14ac:dyDescent="0.2">
      <c r="A539" s="187"/>
      <c r="B539" s="145"/>
      <c r="C539" s="145"/>
      <c r="D539" s="188"/>
      <c r="E539" s="812" t="s">
        <v>102</v>
      </c>
      <c r="F539" s="100" t="str">
        <f>F538</f>
        <v>Collateral balance (market value) and maturing collateral flows (market value, based on maturity of related derivatives) in each period.</v>
      </c>
      <c r="G539" s="100" t="str">
        <f>G538</f>
        <v>Balance (after haircut) is recognized as a cash flow in week 1, maturing collateral flows (after haircut) are recognized in contractual matury time buckets. Haircuts are prescribed in the securities haircut table.</v>
      </c>
      <c r="H539" s="88" t="s">
        <v>25</v>
      </c>
      <c r="I539" s="88" t="s">
        <v>60</v>
      </c>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row>
    <row r="540" spans="1:32" ht="60" customHeight="1" x14ac:dyDescent="0.2">
      <c r="A540" s="187"/>
      <c r="B540" s="145"/>
      <c r="C540" s="145"/>
      <c r="D540" s="188"/>
      <c r="E540" s="812" t="s">
        <v>103</v>
      </c>
      <c r="F540" s="100" t="str">
        <f>F538</f>
        <v>Collateral balance (market value) and maturing collateral flows (market value, based on maturity of related derivatives) in each period.</v>
      </c>
      <c r="G540" s="100" t="str">
        <f>G538</f>
        <v>Balance (after haircut) is recognized as a cash flow in week 1, maturing collateral flows (after haircut) are recognized in contractual matury time buckets. Haircuts are prescribed in the securities haircut table.</v>
      </c>
      <c r="H540" s="88" t="s">
        <v>25</v>
      </c>
      <c r="I540" s="88" t="s">
        <v>60</v>
      </c>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row>
    <row r="541" spans="1:32" x14ac:dyDescent="0.2">
      <c r="A541" s="187"/>
      <c r="B541" s="145"/>
      <c r="C541" s="145"/>
      <c r="D541" s="1813" t="s">
        <v>105</v>
      </c>
      <c r="E541" s="1814"/>
      <c r="F541" s="1814"/>
      <c r="G541" s="1814"/>
      <c r="H541" s="1814"/>
      <c r="I541" s="1815"/>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row>
    <row r="542" spans="1:32" ht="60" x14ac:dyDescent="0.2">
      <c r="A542" s="187"/>
      <c r="B542" s="145"/>
      <c r="C542" s="145"/>
      <c r="D542" s="188"/>
      <c r="E542" s="812" t="s">
        <v>104</v>
      </c>
      <c r="F542" s="100" t="s">
        <v>527</v>
      </c>
      <c r="G542" s="100" t="s">
        <v>529</v>
      </c>
      <c r="H542" s="88" t="s">
        <v>25</v>
      </c>
      <c r="I542" s="88" t="s">
        <v>60</v>
      </c>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row>
    <row r="543" spans="1:32" ht="60" customHeight="1" x14ac:dyDescent="0.2">
      <c r="A543" s="187"/>
      <c r="B543" s="145"/>
      <c r="C543" s="145"/>
      <c r="D543" s="188"/>
      <c r="E543" s="812" t="s">
        <v>106</v>
      </c>
      <c r="F543" s="159" t="str">
        <f>F542</f>
        <v>Collateral balance (market value) and maturing collateral flows (market value, based on maturity of related derivatives) in each period.</v>
      </c>
      <c r="G543" s="100" t="str">
        <f>G542</f>
        <v>Balance (after haircut) is recognized as a cash flow in week 1, maturing collateral flows (after haircut) are recognized in contractual matury time buckets. Haircuts are prescribed in the securities haircut table.</v>
      </c>
      <c r="H543" s="88" t="s">
        <v>25</v>
      </c>
      <c r="I543" s="88" t="s">
        <v>60</v>
      </c>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row>
    <row r="544" spans="1:32" x14ac:dyDescent="0.2">
      <c r="A544" s="187"/>
      <c r="B544" s="145"/>
      <c r="C544" s="145"/>
      <c r="D544" s="1813" t="s">
        <v>107</v>
      </c>
      <c r="E544" s="1814"/>
      <c r="F544" s="1814"/>
      <c r="G544" s="1814"/>
      <c r="H544" s="1814"/>
      <c r="I544" s="1815"/>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row>
    <row r="545" spans="1:32" ht="60" x14ac:dyDescent="0.2">
      <c r="A545" s="187"/>
      <c r="B545" s="145"/>
      <c r="C545" s="145"/>
      <c r="D545" s="188"/>
      <c r="E545" s="812" t="s">
        <v>274</v>
      </c>
      <c r="F545" s="100" t="s">
        <v>527</v>
      </c>
      <c r="G545" s="100" t="s">
        <v>529</v>
      </c>
      <c r="H545" s="88" t="s">
        <v>25</v>
      </c>
      <c r="I545" s="88" t="s">
        <v>60</v>
      </c>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row>
    <row r="546" spans="1:32" ht="60" customHeight="1" x14ac:dyDescent="0.2">
      <c r="A546" s="187"/>
      <c r="B546" s="145"/>
      <c r="C546" s="145"/>
      <c r="D546" s="188"/>
      <c r="E546" s="812" t="s">
        <v>108</v>
      </c>
      <c r="F546" s="100" t="str">
        <f>F545</f>
        <v>Collateral balance (market value) and maturing collateral flows (market value, based on maturity of related derivatives) in each period.</v>
      </c>
      <c r="G546" s="100" t="str">
        <f>G545</f>
        <v>Balance (after haircut) is recognized as a cash flow in week 1, maturing collateral flows (after haircut) are recognized in contractual matury time buckets. Haircuts are prescribed in the securities haircut table.</v>
      </c>
      <c r="H546" s="88" t="s">
        <v>25</v>
      </c>
      <c r="I546" s="88" t="s">
        <v>60</v>
      </c>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row>
    <row r="547" spans="1:32" ht="60" customHeight="1" x14ac:dyDescent="0.2">
      <c r="A547" s="187"/>
      <c r="B547" s="145"/>
      <c r="C547" s="145"/>
      <c r="D547" s="188"/>
      <c r="E547" s="812" t="s">
        <v>109</v>
      </c>
      <c r="F547" s="100" t="str">
        <f>F545</f>
        <v>Collateral balance (market value) and maturing collateral flows (market value, based on maturity of related derivatives) in each period.</v>
      </c>
      <c r="G547" s="100" t="str">
        <f>G545</f>
        <v>Balance (after haircut) is recognized as a cash flow in week 1, maturing collateral flows (after haircut) are recognized in contractual matury time buckets. Haircuts are prescribed in the securities haircut table.</v>
      </c>
      <c r="H547" s="88" t="s">
        <v>25</v>
      </c>
      <c r="I547" s="88" t="s">
        <v>60</v>
      </c>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row>
    <row r="548" spans="1:32" x14ac:dyDescent="0.2">
      <c r="A548" s="187"/>
      <c r="B548" s="145"/>
      <c r="C548" s="145"/>
      <c r="D548" s="1813" t="s">
        <v>339</v>
      </c>
      <c r="E548" s="1814"/>
      <c r="F548" s="1814"/>
      <c r="G548" s="1814"/>
      <c r="H548" s="1814"/>
      <c r="I548" s="1815"/>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row>
    <row r="549" spans="1:32" ht="60" x14ac:dyDescent="0.2">
      <c r="A549" s="187"/>
      <c r="B549" s="145"/>
      <c r="C549" s="145"/>
      <c r="D549" s="188"/>
      <c r="E549" s="812" t="s">
        <v>340</v>
      </c>
      <c r="F549" s="100" t="s">
        <v>527</v>
      </c>
      <c r="G549" s="100" t="s">
        <v>529</v>
      </c>
      <c r="H549" s="88" t="s">
        <v>25</v>
      </c>
      <c r="I549" s="88" t="s">
        <v>60</v>
      </c>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row>
    <row r="550" spans="1:32" ht="60" customHeight="1" x14ac:dyDescent="0.2">
      <c r="A550" s="187"/>
      <c r="B550" s="145"/>
      <c r="C550" s="145"/>
      <c r="D550" s="188"/>
      <c r="E550" s="812" t="s">
        <v>341</v>
      </c>
      <c r="F550" s="100" t="str">
        <f>F549</f>
        <v>Collateral balance (market value) and maturing collateral flows (market value, based on maturity of related derivatives) in each period.</v>
      </c>
      <c r="G550" s="100" t="str">
        <f>G549</f>
        <v>Balance (after haircut) is recognized as a cash flow in week 1, maturing collateral flows (after haircut) are recognized in contractual matury time buckets. Haircuts are prescribed in the securities haircut table.</v>
      </c>
      <c r="H550" s="88" t="s">
        <v>25</v>
      </c>
      <c r="I550" s="88" t="s">
        <v>60</v>
      </c>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row>
    <row r="551" spans="1:32" x14ac:dyDescent="0.2">
      <c r="A551" s="187"/>
      <c r="B551" s="145"/>
      <c r="C551" s="145"/>
      <c r="D551" s="1813" t="s">
        <v>342</v>
      </c>
      <c r="E551" s="1814"/>
      <c r="F551" s="1814"/>
      <c r="G551" s="1814"/>
      <c r="H551" s="1814"/>
      <c r="I551" s="1815"/>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row>
    <row r="552" spans="1:32" ht="60" x14ac:dyDescent="0.2">
      <c r="A552" s="187"/>
      <c r="B552" s="145"/>
      <c r="C552" s="145"/>
      <c r="D552" s="188"/>
      <c r="E552" s="812" t="s">
        <v>329</v>
      </c>
      <c r="F552" s="100" t="s">
        <v>527</v>
      </c>
      <c r="G552" s="100" t="s">
        <v>529</v>
      </c>
      <c r="H552" s="88" t="s">
        <v>25</v>
      </c>
      <c r="I552" s="88" t="s">
        <v>60</v>
      </c>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row>
    <row r="553" spans="1:32" ht="60" customHeight="1" x14ac:dyDescent="0.2">
      <c r="A553" s="187"/>
      <c r="B553" s="145"/>
      <c r="C553" s="145"/>
      <c r="D553" s="188"/>
      <c r="E553" s="812" t="s">
        <v>330</v>
      </c>
      <c r="F553" s="100" t="str">
        <f>F552</f>
        <v>Collateral balance (market value) and maturing collateral flows (market value, based on maturity of related derivatives) in each period.</v>
      </c>
      <c r="G553" s="100" t="str">
        <f>G552</f>
        <v>Balance (after haircut) is recognized as a cash flow in week 1, maturing collateral flows (after haircut) are recognized in contractual matury time buckets. Haircuts are prescribed in the securities haircut table.</v>
      </c>
      <c r="H553" s="88" t="s">
        <v>25</v>
      </c>
      <c r="I553" s="88" t="s">
        <v>60</v>
      </c>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row>
    <row r="554" spans="1:32" ht="60" customHeight="1" x14ac:dyDescent="0.2">
      <c r="A554" s="187"/>
      <c r="B554" s="145"/>
      <c r="C554" s="145"/>
      <c r="D554" s="188"/>
      <c r="E554" s="812" t="s">
        <v>343</v>
      </c>
      <c r="F554" s="100" t="str">
        <f>F552</f>
        <v>Collateral balance (market value) and maturing collateral flows (market value, based on maturity of related derivatives) in each period.</v>
      </c>
      <c r="G554" s="100" t="str">
        <f>G552</f>
        <v>Balance (after haircut) is recognized as a cash flow in week 1, maturing collateral flows (after haircut) are recognized in contractual matury time buckets. Haircuts are prescribed in the securities haircut table.</v>
      </c>
      <c r="H554" s="88" t="s">
        <v>25</v>
      </c>
      <c r="I554" s="88" t="s">
        <v>60</v>
      </c>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row>
    <row r="555" spans="1:32" x14ac:dyDescent="0.2">
      <c r="A555" s="187"/>
      <c r="B555" s="145"/>
      <c r="C555" s="1807" t="s">
        <v>307</v>
      </c>
      <c r="D555" s="1545"/>
      <c r="E555" s="1545"/>
      <c r="F555" s="1545"/>
      <c r="G555" s="1545"/>
      <c r="H555" s="1545"/>
      <c r="I555" s="1546"/>
      <c r="J555" s="7"/>
      <c r="K555" s="7"/>
      <c r="L555" s="7"/>
      <c r="M555" s="7"/>
      <c r="N555" s="7"/>
      <c r="O555" s="7"/>
      <c r="P555" s="7"/>
      <c r="Q555" s="7"/>
      <c r="R555" s="7"/>
      <c r="S555" s="7"/>
      <c r="T555" s="7"/>
      <c r="U555" s="7"/>
      <c r="V555" s="7"/>
      <c r="W555" s="7"/>
      <c r="X555" s="7"/>
      <c r="Y555" s="7"/>
      <c r="Z555" s="7"/>
      <c r="AA555" s="7"/>
      <c r="AB555" s="7"/>
      <c r="AC555" s="7"/>
      <c r="AD555" s="7"/>
      <c r="AE555" s="7"/>
      <c r="AF555" s="174"/>
    </row>
    <row r="556" spans="1:32" x14ac:dyDescent="0.2">
      <c r="A556" s="187"/>
      <c r="B556" s="145"/>
      <c r="C556" s="145"/>
      <c r="D556" s="1813" t="s">
        <v>121</v>
      </c>
      <c r="E556" s="1814"/>
      <c r="F556" s="1814"/>
      <c r="G556" s="1814"/>
      <c r="H556" s="1814"/>
      <c r="I556" s="1815"/>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row>
    <row r="557" spans="1:32" ht="60" x14ac:dyDescent="0.2">
      <c r="A557" s="187"/>
      <c r="B557" s="145"/>
      <c r="C557" s="145"/>
      <c r="D557" s="188"/>
      <c r="E557" s="812" t="s">
        <v>120</v>
      </c>
      <c r="F557" s="100" t="s">
        <v>527</v>
      </c>
      <c r="G557" s="100" t="s">
        <v>529</v>
      </c>
      <c r="H557" s="88" t="s">
        <v>25</v>
      </c>
      <c r="I557" s="88" t="s">
        <v>60</v>
      </c>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row>
    <row r="558" spans="1:32" ht="60" x14ac:dyDescent="0.2">
      <c r="A558" s="187"/>
      <c r="B558" s="145"/>
      <c r="C558" s="145"/>
      <c r="D558" s="188"/>
      <c r="E558" s="812" t="s">
        <v>122</v>
      </c>
      <c r="F558" s="100" t="str">
        <f>F557</f>
        <v>Collateral balance (market value) and maturing collateral flows (market value, based on maturity of related derivatives) in each period.</v>
      </c>
      <c r="G558" s="100" t="str">
        <f>G557</f>
        <v>Balance (after haircut) is recognized as a cash flow in week 1, maturing collateral flows (after haircut) are recognized in contractual matury time buckets. Haircuts are prescribed in the securities haircut table.</v>
      </c>
      <c r="H558" s="88" t="s">
        <v>25</v>
      </c>
      <c r="I558" s="88" t="s">
        <v>60</v>
      </c>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row>
    <row r="559" spans="1:32" x14ac:dyDescent="0.2">
      <c r="A559" s="187"/>
      <c r="B559" s="145"/>
      <c r="C559" s="145"/>
      <c r="D559" s="1813" t="s">
        <v>123</v>
      </c>
      <c r="E559" s="1814"/>
      <c r="F559" s="1814"/>
      <c r="G559" s="1814"/>
      <c r="H559" s="1814"/>
      <c r="I559" s="1815"/>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row>
    <row r="560" spans="1:32" ht="60" x14ac:dyDescent="0.2">
      <c r="A560" s="187"/>
      <c r="B560" s="145"/>
      <c r="C560" s="145"/>
      <c r="D560" s="188"/>
      <c r="E560" s="812" t="s">
        <v>124</v>
      </c>
      <c r="F560" s="100" t="s">
        <v>527</v>
      </c>
      <c r="G560" s="100" t="s">
        <v>529</v>
      </c>
      <c r="H560" s="88" t="s">
        <v>25</v>
      </c>
      <c r="I560" s="88" t="s">
        <v>60</v>
      </c>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row>
    <row r="561" spans="1:32" ht="60" customHeight="1" x14ac:dyDescent="0.2">
      <c r="A561" s="187"/>
      <c r="B561" s="145"/>
      <c r="C561" s="145"/>
      <c r="D561" s="188"/>
      <c r="E561" s="812" t="s">
        <v>125</v>
      </c>
      <c r="F561" s="100" t="str">
        <f>F560</f>
        <v>Collateral balance (market value) and maturing collateral flows (market value, based on maturity of related derivatives) in each period.</v>
      </c>
      <c r="G561" s="100" t="str">
        <f>G560</f>
        <v>Balance (after haircut) is recognized as a cash flow in week 1, maturing collateral flows (after haircut) are recognized in contractual matury time buckets. Haircuts are prescribed in the securities haircut table.</v>
      </c>
      <c r="H561" s="88" t="s">
        <v>25</v>
      </c>
      <c r="I561" s="88" t="s">
        <v>60</v>
      </c>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row>
    <row r="562" spans="1:32" x14ac:dyDescent="0.2">
      <c r="A562" s="187"/>
      <c r="B562" s="145"/>
      <c r="C562" s="145"/>
      <c r="D562" s="1813" t="s">
        <v>126</v>
      </c>
      <c r="E562" s="1814"/>
      <c r="F562" s="1814"/>
      <c r="G562" s="1814"/>
      <c r="H562" s="1814"/>
      <c r="I562" s="1815"/>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row>
    <row r="563" spans="1:32" ht="60" x14ac:dyDescent="0.2">
      <c r="A563" s="187"/>
      <c r="B563" s="145"/>
      <c r="C563" s="145"/>
      <c r="D563" s="188"/>
      <c r="E563" s="812" t="s">
        <v>128</v>
      </c>
      <c r="F563" s="100" t="s">
        <v>527</v>
      </c>
      <c r="G563" s="100" t="s">
        <v>529</v>
      </c>
      <c r="H563" s="88" t="s">
        <v>25</v>
      </c>
      <c r="I563" s="88" t="s">
        <v>60</v>
      </c>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row>
    <row r="564" spans="1:32" ht="60" customHeight="1" x14ac:dyDescent="0.2">
      <c r="A564" s="187"/>
      <c r="B564" s="145"/>
      <c r="C564" s="145"/>
      <c r="D564" s="188"/>
      <c r="E564" s="812" t="s">
        <v>129</v>
      </c>
      <c r="F564" s="100" t="str">
        <f>F563</f>
        <v>Collateral balance (market value) and maturing collateral flows (market value, based on maturity of related derivatives) in each period.</v>
      </c>
      <c r="G564" s="100" t="str">
        <f>G563</f>
        <v>Balance (after haircut) is recognized as a cash flow in week 1, maturing collateral flows (after haircut) are recognized in contractual matury time buckets. Haircuts are prescribed in the securities haircut table.</v>
      </c>
      <c r="H564" s="88" t="s">
        <v>25</v>
      </c>
      <c r="I564" s="88" t="s">
        <v>60</v>
      </c>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row>
    <row r="565" spans="1:32" x14ac:dyDescent="0.2">
      <c r="A565" s="187"/>
      <c r="B565" s="145"/>
      <c r="C565" s="145"/>
      <c r="D565" s="1813" t="s">
        <v>127</v>
      </c>
      <c r="E565" s="1814"/>
      <c r="F565" s="1814"/>
      <c r="G565" s="1814"/>
      <c r="H565" s="1814"/>
      <c r="I565" s="1815"/>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row>
    <row r="566" spans="1:32" ht="60" x14ac:dyDescent="0.2">
      <c r="A566" s="187"/>
      <c r="B566" s="145"/>
      <c r="C566" s="145"/>
      <c r="D566" s="188"/>
      <c r="E566" s="812" t="s">
        <v>130</v>
      </c>
      <c r="F566" s="100" t="s">
        <v>527</v>
      </c>
      <c r="G566" s="100" t="s">
        <v>529</v>
      </c>
      <c r="H566" s="88" t="s">
        <v>25</v>
      </c>
      <c r="I566" s="88" t="s">
        <v>60</v>
      </c>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row>
    <row r="567" spans="1:32" ht="60" customHeight="1" x14ac:dyDescent="0.2">
      <c r="A567" s="187"/>
      <c r="B567" s="145"/>
      <c r="C567" s="145"/>
      <c r="D567" s="188"/>
      <c r="E567" s="812" t="s">
        <v>131</v>
      </c>
      <c r="F567" s="100" t="str">
        <f>F566</f>
        <v>Collateral balance (market value) and maturing collateral flows (market value, based on maturity of related derivatives) in each period.</v>
      </c>
      <c r="G567" s="100" t="str">
        <f>G566</f>
        <v>Balance (after haircut) is recognized as a cash flow in week 1, maturing collateral flows (after haircut) are recognized in contractual matury time buckets. Haircuts are prescribed in the securities haircut table.</v>
      </c>
      <c r="H567" s="88" t="s">
        <v>25</v>
      </c>
      <c r="I567" s="88" t="s">
        <v>60</v>
      </c>
      <c r="J567" s="174"/>
      <c r="K567" s="174"/>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row>
    <row r="568" spans="1:32" x14ac:dyDescent="0.2">
      <c r="A568" s="187"/>
      <c r="B568" s="145"/>
      <c r="C568" s="145"/>
      <c r="D568" s="1813" t="s">
        <v>331</v>
      </c>
      <c r="E568" s="1814"/>
      <c r="F568" s="1814"/>
      <c r="G568" s="1814"/>
      <c r="H568" s="1814"/>
      <c r="I568" s="1815"/>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row>
    <row r="569" spans="1:32" ht="60" x14ac:dyDescent="0.2">
      <c r="A569" s="187"/>
      <c r="B569" s="145"/>
      <c r="C569" s="145"/>
      <c r="D569" s="188"/>
      <c r="E569" s="812" t="s">
        <v>345</v>
      </c>
      <c r="F569" s="100" t="s">
        <v>527</v>
      </c>
      <c r="G569" s="100" t="s">
        <v>529</v>
      </c>
      <c r="H569" s="88" t="s">
        <v>25</v>
      </c>
      <c r="I569" s="88" t="s">
        <v>60</v>
      </c>
      <c r="J569" s="174"/>
      <c r="K569" s="174"/>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row>
    <row r="570" spans="1:32" ht="60" customHeight="1" x14ac:dyDescent="0.2">
      <c r="A570" s="187"/>
      <c r="B570" s="145"/>
      <c r="C570" s="145"/>
      <c r="D570" s="188"/>
      <c r="E570" s="812" t="s">
        <v>332</v>
      </c>
      <c r="F570" s="100" t="str">
        <f>F569</f>
        <v>Collateral balance (market value) and maturing collateral flows (market value, based on maturity of related derivatives) in each period.</v>
      </c>
      <c r="G570" s="100" t="str">
        <f>G569</f>
        <v>Balance (after haircut) is recognized as a cash flow in week 1, maturing collateral flows (after haircut) are recognized in contractual matury time buckets. Haircuts are prescribed in the securities haircut table.</v>
      </c>
      <c r="H570" s="88" t="s">
        <v>25</v>
      </c>
      <c r="I570" s="88" t="s">
        <v>60</v>
      </c>
      <c r="J570" s="174"/>
      <c r="K570" s="174"/>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row>
    <row r="571" spans="1:32" x14ac:dyDescent="0.2">
      <c r="A571" s="187"/>
      <c r="B571" s="145"/>
      <c r="C571" s="145"/>
      <c r="D571" s="1813" t="s">
        <v>333</v>
      </c>
      <c r="E571" s="1814"/>
      <c r="F571" s="1814"/>
      <c r="G571" s="1814"/>
      <c r="H571" s="1814"/>
      <c r="I571" s="1815"/>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row>
    <row r="572" spans="1:32" ht="60" x14ac:dyDescent="0.2">
      <c r="A572" s="187"/>
      <c r="B572" s="145"/>
      <c r="C572" s="145"/>
      <c r="D572" s="188"/>
      <c r="E572" s="812" t="s">
        <v>334</v>
      </c>
      <c r="F572" s="100" t="s">
        <v>527</v>
      </c>
      <c r="G572" s="100" t="s">
        <v>529</v>
      </c>
      <c r="H572" s="88" t="s">
        <v>25</v>
      </c>
      <c r="I572" s="88" t="s">
        <v>60</v>
      </c>
      <c r="J572" s="174"/>
      <c r="K572" s="174"/>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row>
    <row r="573" spans="1:32" ht="60" customHeight="1" x14ac:dyDescent="0.2">
      <c r="A573" s="187"/>
      <c r="B573" s="145"/>
      <c r="C573" s="145"/>
      <c r="D573" s="188"/>
      <c r="E573" s="812" t="s">
        <v>335</v>
      </c>
      <c r="F573" s="100" t="str">
        <f>F572</f>
        <v>Collateral balance (market value) and maturing collateral flows (market value, based on maturity of related derivatives) in each period.</v>
      </c>
      <c r="G573" s="100" t="str">
        <f>G572</f>
        <v>Balance (after haircut) is recognized as a cash flow in week 1, maturing collateral flows (after haircut) are recognized in contractual matury time buckets. Haircuts are prescribed in the securities haircut table.</v>
      </c>
      <c r="H573" s="88" t="s">
        <v>25</v>
      </c>
      <c r="I573" s="88" t="s">
        <v>60</v>
      </c>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row>
    <row r="574" spans="1:32" x14ac:dyDescent="0.2">
      <c r="A574" s="187"/>
      <c r="B574" s="145"/>
      <c r="C574" s="1807" t="s">
        <v>132</v>
      </c>
      <c r="D574" s="1545"/>
      <c r="E574" s="1545"/>
      <c r="F574" s="1545"/>
      <c r="G574" s="1545"/>
      <c r="H574" s="1545"/>
      <c r="I574" s="1546"/>
      <c r="J574" s="7"/>
      <c r="K574" s="7"/>
      <c r="L574" s="7"/>
      <c r="M574" s="7"/>
      <c r="N574" s="7"/>
      <c r="O574" s="7"/>
      <c r="P574" s="7"/>
      <c r="Q574" s="7"/>
      <c r="R574" s="7"/>
      <c r="S574" s="7"/>
      <c r="T574" s="7"/>
      <c r="U574" s="7"/>
      <c r="V574" s="7"/>
      <c r="W574" s="7"/>
      <c r="X574" s="7"/>
      <c r="Y574" s="7"/>
      <c r="Z574" s="7"/>
      <c r="AA574" s="7"/>
      <c r="AB574" s="7"/>
      <c r="AC574" s="7"/>
      <c r="AD574" s="7"/>
      <c r="AE574" s="7"/>
      <c r="AF574" s="174"/>
    </row>
    <row r="575" spans="1:32" ht="217.5" customHeight="1" x14ac:dyDescent="0.2">
      <c r="A575" s="187"/>
      <c r="B575" s="145"/>
      <c r="C575" s="145"/>
      <c r="D575" s="188"/>
      <c r="E575" s="812" t="s">
        <v>133</v>
      </c>
      <c r="F575" s="100" t="s">
        <v>527</v>
      </c>
      <c r="G575" s="98" t="s">
        <v>530</v>
      </c>
      <c r="H575" s="88" t="s">
        <v>25</v>
      </c>
      <c r="I575" s="88" t="s">
        <v>60</v>
      </c>
      <c r="J575" s="174"/>
      <c r="K575" s="174"/>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row>
    <row r="576" spans="1:32" ht="217.5" customHeight="1" x14ac:dyDescent="0.2">
      <c r="A576" s="187"/>
      <c r="B576" s="145"/>
      <c r="C576" s="145"/>
      <c r="D576" s="188"/>
      <c r="E576" s="812" t="s">
        <v>134</v>
      </c>
      <c r="F576" s="100" t="str">
        <f>F575</f>
        <v>Collateral balance (market value) and maturing collateral flows (market value, based on maturity of related derivatives) in each period.</v>
      </c>
      <c r="G576" s="98" t="str">
        <f>G575</f>
        <v>For equitiy collateral received, inflows are recognized in line with treatments described above (Assets - securities - equities). Where equity collateral is returned after the time buckets specified above, the cumulative outflows (from week 1 up to the time period when the collateral is returned) is recognized in the period. For equity collateral returned, outflows are limited to the amount recognized as inflows.
For equity collateral pledged, outflows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v>
      </c>
      <c r="H576" s="88" t="s">
        <v>25</v>
      </c>
      <c r="I576" s="88" t="s">
        <v>60</v>
      </c>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row>
    <row r="577" spans="1:32" ht="217.5" customHeight="1" x14ac:dyDescent="0.2">
      <c r="A577" s="187"/>
      <c r="B577" s="145"/>
      <c r="C577" s="145"/>
      <c r="D577" s="188"/>
      <c r="E577" s="812" t="s">
        <v>135</v>
      </c>
      <c r="F577" s="100" t="str">
        <f>F575</f>
        <v>Collateral balance (market value) and maturing collateral flows (market value, based on maturity of related derivatives) in each period.</v>
      </c>
      <c r="G577" s="98" t="str">
        <f>G575</f>
        <v>For equitiy collateral received, inflows are recognized in line with treatments described above (Assets - securities - equities). Where equity collateral is returned after the time buckets specified above, the cumulative outflows (from week 1 up to the time period when the collateral is returned) is recognized in the period. For equity collateral returned, outflows are limited to the amount recognized as inflows.
For equity collateral pledged, outflows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v>
      </c>
      <c r="H577" s="88" t="s">
        <v>25</v>
      </c>
      <c r="I577" s="88" t="s">
        <v>60</v>
      </c>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row>
    <row r="578" spans="1:32" x14ac:dyDescent="0.25">
      <c r="A578" s="187"/>
      <c r="B578" s="43"/>
      <c r="C578" s="1807" t="s">
        <v>354</v>
      </c>
      <c r="D578" s="1545"/>
      <c r="E578" s="1545"/>
      <c r="F578" s="1545"/>
      <c r="G578" s="1545"/>
      <c r="H578" s="1545"/>
      <c r="I578" s="1546"/>
      <c r="J578" s="7"/>
      <c r="K578" s="7"/>
      <c r="L578" s="7"/>
      <c r="M578" s="7"/>
      <c r="N578" s="7"/>
      <c r="O578" s="7"/>
      <c r="P578" s="7"/>
      <c r="Q578" s="7"/>
      <c r="R578" s="7"/>
      <c r="S578" s="7"/>
      <c r="T578" s="7"/>
      <c r="U578" s="7"/>
      <c r="V578" s="7"/>
      <c r="W578" s="7"/>
      <c r="X578" s="7"/>
      <c r="Y578" s="7"/>
      <c r="Z578" s="7"/>
      <c r="AA578" s="7"/>
      <c r="AB578" s="7"/>
      <c r="AC578" s="7"/>
      <c r="AD578" s="7"/>
      <c r="AE578" s="7"/>
      <c r="AF578" s="174"/>
    </row>
    <row r="579" spans="1:32" ht="30" x14ac:dyDescent="0.2">
      <c r="A579" s="187"/>
      <c r="B579" s="145"/>
      <c r="C579" s="145"/>
      <c r="D579" s="188"/>
      <c r="E579" s="812" t="s">
        <v>347</v>
      </c>
      <c r="F579" s="100" t="s">
        <v>527</v>
      </c>
      <c r="G579" s="100" t="s">
        <v>531</v>
      </c>
      <c r="H579" s="88" t="s">
        <v>25</v>
      </c>
      <c r="I579" s="88" t="s">
        <v>60</v>
      </c>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row>
    <row r="580" spans="1:32" ht="30" x14ac:dyDescent="0.2">
      <c r="A580" s="187"/>
      <c r="B580" s="145"/>
      <c r="C580" s="145"/>
      <c r="D580" s="188"/>
      <c r="E580" s="812" t="s">
        <v>348</v>
      </c>
      <c r="F580" s="100" t="str">
        <f>F579</f>
        <v>Collateral balance (market value) and maturing collateral flows (market value, based on maturity of related derivatives) in each period.</v>
      </c>
      <c r="G580" s="100" t="str">
        <f>G579</f>
        <v>No liquidity value will be attributed</v>
      </c>
      <c r="H580" s="88" t="s">
        <v>25</v>
      </c>
      <c r="I580" s="88" t="s">
        <v>60</v>
      </c>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row>
    <row r="581" spans="1:32" x14ac:dyDescent="0.2">
      <c r="A581" s="64"/>
      <c r="B581" s="1808" t="s">
        <v>532</v>
      </c>
      <c r="C581" s="1506"/>
      <c r="D581" s="1506"/>
      <c r="E581" s="1506"/>
      <c r="F581" s="1506"/>
      <c r="G581" s="1506"/>
      <c r="H581" s="1506"/>
      <c r="I581" s="1507"/>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74"/>
    </row>
    <row r="582" spans="1:32" x14ac:dyDescent="0.2">
      <c r="A582" s="187"/>
      <c r="B582" s="145"/>
      <c r="C582" s="1807" t="s">
        <v>83</v>
      </c>
      <c r="D582" s="1545"/>
      <c r="E582" s="1545"/>
      <c r="F582" s="1545"/>
      <c r="G582" s="1545"/>
      <c r="H582" s="1545"/>
      <c r="I582" s="1546"/>
      <c r="J582" s="7"/>
      <c r="K582" s="7"/>
      <c r="L582" s="7"/>
      <c r="M582" s="7"/>
      <c r="N582" s="7"/>
      <c r="O582" s="7"/>
      <c r="P582" s="7"/>
      <c r="Q582" s="7"/>
      <c r="R582" s="7"/>
      <c r="S582" s="7"/>
      <c r="T582" s="7"/>
      <c r="U582" s="7"/>
      <c r="V582" s="7"/>
      <c r="W582" s="7"/>
      <c r="X582" s="7"/>
      <c r="Y582" s="7"/>
      <c r="Z582" s="7"/>
      <c r="AA582" s="7"/>
      <c r="AB582" s="7"/>
      <c r="AC582" s="7"/>
      <c r="AD582" s="7"/>
      <c r="AE582" s="7"/>
      <c r="AF582" s="174"/>
    </row>
    <row r="583" spans="1:32" x14ac:dyDescent="0.2">
      <c r="A583" s="187"/>
      <c r="B583" s="145"/>
      <c r="C583" s="145"/>
      <c r="D583" s="1813" t="s">
        <v>84</v>
      </c>
      <c r="E583" s="1814"/>
      <c r="F583" s="1814"/>
      <c r="G583" s="1814"/>
      <c r="H583" s="1814"/>
      <c r="I583" s="1815"/>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row>
    <row r="584" spans="1:32" ht="60" x14ac:dyDescent="0.2">
      <c r="A584" s="187"/>
      <c r="B584" s="145"/>
      <c r="C584" s="145"/>
      <c r="D584" s="188"/>
      <c r="E584" s="806" t="s">
        <v>85</v>
      </c>
      <c r="F584" s="100" t="s">
        <v>533</v>
      </c>
      <c r="G584" s="100" t="s">
        <v>534</v>
      </c>
      <c r="H584" s="88" t="s">
        <v>18</v>
      </c>
      <c r="I584" s="190" t="s">
        <v>61</v>
      </c>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row>
    <row r="585" spans="1:32" ht="60" customHeight="1" x14ac:dyDescent="0.2">
      <c r="A585" s="187"/>
      <c r="B585" s="145"/>
      <c r="C585" s="145"/>
      <c r="D585" s="188"/>
      <c r="E585" s="812" t="s">
        <v>86</v>
      </c>
      <c r="F585" s="100" t="str">
        <f>F584</f>
        <v>Collateral balance (market value) and maturing collateral outflows (market value, based on maturity of related derivatives) in each period.</v>
      </c>
      <c r="G585" s="100" t="str">
        <f>G584</f>
        <v>Balance (after haircut) is recognized as inflow in week 1, maturing outflows (after haircut) are recognized in contractual maturity time buckets. Haircuts are prescribed in the securities haircut table.</v>
      </c>
      <c r="H585" s="88" t="s">
        <v>18</v>
      </c>
      <c r="I585" s="190" t="s">
        <v>61</v>
      </c>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row>
    <row r="586" spans="1:32" ht="60" customHeight="1" x14ac:dyDescent="0.2">
      <c r="A586" s="187"/>
      <c r="B586" s="145"/>
      <c r="C586" s="145"/>
      <c r="D586" s="188"/>
      <c r="E586" s="812" t="s">
        <v>87</v>
      </c>
      <c r="F586" s="100" t="str">
        <f>F584</f>
        <v>Collateral balance (market value) and maturing collateral outflows (market value, based on maturity of related derivatives) in each period.</v>
      </c>
      <c r="G586" s="100" t="str">
        <f>G584</f>
        <v>Balance (after haircut) is recognized as inflow in week 1, maturing outflows (after haircut) are recognized in contractual maturity time buckets. Haircuts are prescribed in the securities haircut table.</v>
      </c>
      <c r="H586" s="88" t="s">
        <v>18</v>
      </c>
      <c r="I586" s="190" t="s">
        <v>61</v>
      </c>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row>
    <row r="587" spans="1:32" ht="60" x14ac:dyDescent="0.2">
      <c r="A587" s="187"/>
      <c r="B587" s="145"/>
      <c r="C587" s="145"/>
      <c r="D587" s="188"/>
      <c r="E587" s="812" t="s">
        <v>272</v>
      </c>
      <c r="F587" s="100" t="str">
        <f>F584</f>
        <v>Collateral balance (market value) and maturing collateral outflows (market value, based on maturity of related derivatives) in each period.</v>
      </c>
      <c r="G587" s="100" t="str">
        <f>G584</f>
        <v>Balance (after haircut) is recognized as inflow in week 1, maturing outflows (after haircut) are recognized in contractual maturity time buckets. Haircuts are prescribed in the securities haircut table.</v>
      </c>
      <c r="H587" s="88" t="s">
        <v>18</v>
      </c>
      <c r="I587" s="190" t="s">
        <v>61</v>
      </c>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row>
    <row r="588" spans="1:32" x14ac:dyDescent="0.2">
      <c r="A588" s="187"/>
      <c r="B588" s="145"/>
      <c r="C588" s="145"/>
      <c r="D588" s="1813" t="s">
        <v>119</v>
      </c>
      <c r="E588" s="1814"/>
      <c r="F588" s="1814"/>
      <c r="G588" s="1814"/>
      <c r="H588" s="1814"/>
      <c r="I588" s="1815"/>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row>
    <row r="589" spans="1:32" ht="60" x14ac:dyDescent="0.2">
      <c r="A589" s="187"/>
      <c r="B589" s="145"/>
      <c r="C589" s="145"/>
      <c r="D589" s="188"/>
      <c r="E589" s="806" t="s">
        <v>85</v>
      </c>
      <c r="F589" s="100" t="s">
        <v>533</v>
      </c>
      <c r="G589" s="100" t="s">
        <v>534</v>
      </c>
      <c r="H589" s="88" t="s">
        <v>18</v>
      </c>
      <c r="I589" s="190" t="s">
        <v>61</v>
      </c>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row>
    <row r="590" spans="1:32" ht="60" customHeight="1" x14ac:dyDescent="0.2">
      <c r="A590" s="187"/>
      <c r="B590" s="145"/>
      <c r="C590" s="145"/>
      <c r="D590" s="188"/>
      <c r="E590" s="812" t="s">
        <v>86</v>
      </c>
      <c r="F590" s="100" t="str">
        <f>F589</f>
        <v>Collateral balance (market value) and maturing collateral outflows (market value, based on maturity of related derivatives) in each period.</v>
      </c>
      <c r="G590" s="100" t="str">
        <f>G589</f>
        <v>Balance (after haircut) is recognized as inflow in week 1, maturing outflows (after haircut) are recognized in contractual maturity time buckets. Haircuts are prescribed in the securities haircut table.</v>
      </c>
      <c r="H590" s="88" t="s">
        <v>18</v>
      </c>
      <c r="I590" s="190" t="s">
        <v>61</v>
      </c>
      <c r="J590" s="174"/>
      <c r="K590" s="174"/>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row>
    <row r="591" spans="1:32" ht="60" customHeight="1" x14ac:dyDescent="0.2">
      <c r="A591" s="187"/>
      <c r="B591" s="145"/>
      <c r="C591" s="145"/>
      <c r="D591" s="188"/>
      <c r="E591" s="812" t="s">
        <v>87</v>
      </c>
      <c r="F591" s="100" t="str">
        <f>F589</f>
        <v>Collateral balance (market value) and maturing collateral outflows (market value, based on maturity of related derivatives) in each period.</v>
      </c>
      <c r="G591" s="100" t="str">
        <f>G589</f>
        <v>Balance (after haircut) is recognized as inflow in week 1, maturing outflows (after haircut) are recognized in contractual maturity time buckets. Haircuts are prescribed in the securities haircut table.</v>
      </c>
      <c r="H591" s="88" t="s">
        <v>18</v>
      </c>
      <c r="I591" s="190" t="s">
        <v>61</v>
      </c>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row>
    <row r="592" spans="1:32" ht="60" customHeight="1" x14ac:dyDescent="0.2">
      <c r="A592" s="187"/>
      <c r="B592" s="145"/>
      <c r="C592" s="145"/>
      <c r="D592" s="188"/>
      <c r="E592" s="812" t="s">
        <v>272</v>
      </c>
      <c r="F592" s="100" t="str">
        <f>F589</f>
        <v>Collateral balance (market value) and maturing collateral outflows (market value, based on maturity of related derivatives) in each period.</v>
      </c>
      <c r="G592" s="100" t="str">
        <f>G589</f>
        <v>Balance (after haircut) is recognized as inflow in week 1, maturing outflows (after haircut) are recognized in contractual maturity time buckets. Haircuts are prescribed in the securities haircut table.</v>
      </c>
      <c r="H592" s="88" t="s">
        <v>18</v>
      </c>
      <c r="I592" s="190" t="s">
        <v>61</v>
      </c>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row>
    <row r="593" spans="1:32" x14ac:dyDescent="0.2">
      <c r="A593" s="187"/>
      <c r="B593" s="145"/>
      <c r="C593" s="145"/>
      <c r="D593" s="1813" t="s">
        <v>344</v>
      </c>
      <c r="E593" s="1814"/>
      <c r="F593" s="1814"/>
      <c r="G593" s="1814"/>
      <c r="H593" s="1814"/>
      <c r="I593" s="1815"/>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row>
    <row r="594" spans="1:32" ht="60" x14ac:dyDescent="0.2">
      <c r="A594" s="187"/>
      <c r="B594" s="145"/>
      <c r="C594" s="145"/>
      <c r="D594" s="188"/>
      <c r="E594" s="806" t="s">
        <v>85</v>
      </c>
      <c r="F594" s="100" t="s">
        <v>533</v>
      </c>
      <c r="G594" s="100" t="s">
        <v>534</v>
      </c>
      <c r="H594" s="88" t="s">
        <v>18</v>
      </c>
      <c r="I594" s="190" t="s">
        <v>61</v>
      </c>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row>
    <row r="595" spans="1:32" ht="60" customHeight="1" x14ac:dyDescent="0.2">
      <c r="A595" s="187"/>
      <c r="B595" s="145"/>
      <c r="C595" s="145"/>
      <c r="D595" s="188"/>
      <c r="E595" s="812" t="s">
        <v>86</v>
      </c>
      <c r="F595" s="100" t="str">
        <f>F594</f>
        <v>Collateral balance (market value) and maturing collateral outflows (market value, based on maturity of related derivatives) in each period.</v>
      </c>
      <c r="G595" s="100" t="str">
        <f>G594</f>
        <v>Balance (after haircut) is recognized as inflow in week 1, maturing outflows (after haircut) are recognized in contractual maturity time buckets. Haircuts are prescribed in the securities haircut table.</v>
      </c>
      <c r="H595" s="88" t="s">
        <v>18</v>
      </c>
      <c r="I595" s="190" t="s">
        <v>61</v>
      </c>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row>
    <row r="596" spans="1:32" ht="60" customHeight="1" x14ac:dyDescent="0.2">
      <c r="A596" s="187"/>
      <c r="B596" s="145"/>
      <c r="C596" s="145"/>
      <c r="D596" s="188"/>
      <c r="E596" s="812" t="s">
        <v>87</v>
      </c>
      <c r="F596" s="100" t="str">
        <f>F594</f>
        <v>Collateral balance (market value) and maturing collateral outflows (market value, based on maturity of related derivatives) in each period.</v>
      </c>
      <c r="G596" s="100" t="str">
        <f>G594</f>
        <v>Balance (after haircut) is recognized as inflow in week 1, maturing outflows (after haircut) are recognized in contractual maturity time buckets. Haircuts are prescribed in the securities haircut table.</v>
      </c>
      <c r="H596" s="88" t="s">
        <v>18</v>
      </c>
      <c r="I596" s="190" t="s">
        <v>61</v>
      </c>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row>
    <row r="597" spans="1:32" ht="60" customHeight="1" x14ac:dyDescent="0.2">
      <c r="A597" s="187"/>
      <c r="B597" s="145"/>
      <c r="C597" s="145"/>
      <c r="D597" s="188"/>
      <c r="E597" s="812" t="s">
        <v>272</v>
      </c>
      <c r="F597" s="100" t="str">
        <f>F594</f>
        <v>Collateral balance (market value) and maturing collateral outflows (market value, based on maturity of related derivatives) in each period.</v>
      </c>
      <c r="G597" s="100" t="str">
        <f>G594</f>
        <v>Balance (after haircut) is recognized as inflow in week 1, maturing outflows (after haircut) are recognized in contractual maturity time buckets. Haircuts are prescribed in the securities haircut table.</v>
      </c>
      <c r="H597" s="88" t="s">
        <v>18</v>
      </c>
      <c r="I597" s="190" t="s">
        <v>61</v>
      </c>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row>
    <row r="598" spans="1:32" x14ac:dyDescent="0.2">
      <c r="A598" s="187"/>
      <c r="B598" s="145"/>
      <c r="C598" s="1807" t="s">
        <v>88</v>
      </c>
      <c r="D598" s="1545"/>
      <c r="E598" s="1545"/>
      <c r="F598" s="1545"/>
      <c r="G598" s="1545"/>
      <c r="H598" s="1545"/>
      <c r="I598" s="1546"/>
      <c r="J598" s="7"/>
      <c r="K598" s="7"/>
      <c r="L598" s="7"/>
      <c r="M598" s="7"/>
      <c r="N598" s="7"/>
      <c r="O598" s="7"/>
      <c r="P598" s="7"/>
      <c r="Q598" s="7"/>
      <c r="R598" s="7"/>
      <c r="S598" s="7"/>
      <c r="T598" s="7"/>
      <c r="U598" s="7"/>
      <c r="V598" s="7"/>
      <c r="W598" s="7"/>
      <c r="X598" s="7"/>
      <c r="Y598" s="7"/>
      <c r="Z598" s="7"/>
      <c r="AA598" s="7"/>
      <c r="AB598" s="7"/>
      <c r="AC598" s="7"/>
      <c r="AD598" s="7"/>
      <c r="AE598" s="7"/>
      <c r="AF598" s="174"/>
    </row>
    <row r="599" spans="1:32" x14ac:dyDescent="0.2">
      <c r="A599" s="187"/>
      <c r="B599" s="145"/>
      <c r="C599" s="145"/>
      <c r="D599" s="1813" t="s">
        <v>89</v>
      </c>
      <c r="E599" s="1814"/>
      <c r="F599" s="1814"/>
      <c r="G599" s="1814"/>
      <c r="H599" s="1814"/>
      <c r="I599" s="1815"/>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row>
    <row r="600" spans="1:32" ht="60" x14ac:dyDescent="0.25">
      <c r="A600" s="187"/>
      <c r="B600" s="145"/>
      <c r="C600" s="145"/>
      <c r="D600" s="43"/>
      <c r="E600" s="812" t="s">
        <v>90</v>
      </c>
      <c r="F600" s="100" t="s">
        <v>533</v>
      </c>
      <c r="G600" s="100" t="s">
        <v>534</v>
      </c>
      <c r="H600" s="88" t="s">
        <v>18</v>
      </c>
      <c r="I600" s="190" t="s">
        <v>61</v>
      </c>
      <c r="J600" s="174"/>
      <c r="K600" s="174"/>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row>
    <row r="601" spans="1:32" ht="60" x14ac:dyDescent="0.2">
      <c r="A601" s="187"/>
      <c r="B601" s="145"/>
      <c r="C601" s="145"/>
      <c r="D601" s="188"/>
      <c r="E601" s="812" t="s">
        <v>91</v>
      </c>
      <c r="F601" s="100" t="str">
        <f>F600</f>
        <v>Collateral balance (market value) and maturing collateral outflows (market value, based on maturity of related derivatives) in each period.</v>
      </c>
      <c r="G601" s="100" t="str">
        <f>G600</f>
        <v>Balance (after haircut) is recognized as inflow in week 1, maturing outflows (after haircut) are recognized in contractual maturity time buckets. Haircuts are prescribed in the securities haircut table.</v>
      </c>
      <c r="H601" s="88" t="s">
        <v>18</v>
      </c>
      <c r="I601" s="190" t="s">
        <v>61</v>
      </c>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row>
    <row r="602" spans="1:32" ht="60" x14ac:dyDescent="0.2">
      <c r="A602" s="187"/>
      <c r="B602" s="145"/>
      <c r="C602" s="145"/>
      <c r="D602" s="188"/>
      <c r="E602" s="812" t="s">
        <v>336</v>
      </c>
      <c r="F602" s="100" t="str">
        <f>F600</f>
        <v>Collateral balance (market value) and maturing collateral outflows (market value, based on maturity of related derivatives) in each period.</v>
      </c>
      <c r="G602" s="100" t="str">
        <f>G600</f>
        <v>Balance (after haircut) is recognized as inflow in week 1, maturing outflows (after haircut) are recognized in contractual maturity time buckets. Haircuts are prescribed in the securities haircut table.</v>
      </c>
      <c r="H602" s="88" t="s">
        <v>18</v>
      </c>
      <c r="I602" s="190" t="s">
        <v>61</v>
      </c>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row>
    <row r="603" spans="1:32" x14ac:dyDescent="0.2">
      <c r="A603" s="187"/>
      <c r="B603" s="145"/>
      <c r="C603" s="145"/>
      <c r="D603" s="1813" t="s">
        <v>95</v>
      </c>
      <c r="E603" s="1814"/>
      <c r="F603" s="1814"/>
      <c r="G603" s="1814"/>
      <c r="H603" s="1814"/>
      <c r="I603" s="1815"/>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row>
    <row r="604" spans="1:32" ht="60" x14ac:dyDescent="0.2">
      <c r="A604" s="187"/>
      <c r="B604" s="145"/>
      <c r="C604" s="145"/>
      <c r="D604" s="188"/>
      <c r="E604" s="812" t="s">
        <v>92</v>
      </c>
      <c r="F604" s="100" t="s">
        <v>533</v>
      </c>
      <c r="G604" s="100" t="s">
        <v>534</v>
      </c>
      <c r="H604" s="88" t="s">
        <v>18</v>
      </c>
      <c r="I604" s="190" t="s">
        <v>61</v>
      </c>
      <c r="J604" s="174"/>
      <c r="K604" s="174"/>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row>
    <row r="605" spans="1:32" ht="60" customHeight="1" x14ac:dyDescent="0.2">
      <c r="A605" s="187"/>
      <c r="B605" s="145"/>
      <c r="C605" s="145"/>
      <c r="D605" s="188"/>
      <c r="E605" s="812" t="s">
        <v>93</v>
      </c>
      <c r="F605" s="100" t="str">
        <f>F604</f>
        <v>Collateral balance (market value) and maturing collateral outflows (market value, based on maturity of related derivatives) in each period.</v>
      </c>
      <c r="G605" s="100" t="str">
        <f>G604</f>
        <v>Balance (after haircut) is recognized as inflow in week 1, maturing outflows (after haircut) are recognized in contractual maturity time buckets. Haircuts are prescribed in the securities haircut table.</v>
      </c>
      <c r="H605" s="88" t="s">
        <v>18</v>
      </c>
      <c r="I605" s="190" t="s">
        <v>61</v>
      </c>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row>
    <row r="606" spans="1:32" ht="60" customHeight="1" x14ac:dyDescent="0.2">
      <c r="A606" s="187"/>
      <c r="B606" s="145"/>
      <c r="C606" s="145"/>
      <c r="D606" s="188"/>
      <c r="E606" s="812" t="s">
        <v>337</v>
      </c>
      <c r="F606" s="100" t="str">
        <f>F604</f>
        <v>Collateral balance (market value) and maturing collateral outflows (market value, based on maturity of related derivatives) in each period.</v>
      </c>
      <c r="G606" s="100" t="str">
        <f>G604</f>
        <v>Balance (after haircut) is recognized as inflow in week 1, maturing outflows (after haircut) are recognized in contractual maturity time buckets. Haircuts are prescribed in the securities haircut table.</v>
      </c>
      <c r="H606" s="88" t="s">
        <v>18</v>
      </c>
      <c r="I606" s="190" t="s">
        <v>61</v>
      </c>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row>
    <row r="607" spans="1:32" x14ac:dyDescent="0.2">
      <c r="A607" s="187"/>
      <c r="B607" s="145"/>
      <c r="C607" s="145"/>
      <c r="D607" s="1813" t="s">
        <v>94</v>
      </c>
      <c r="E607" s="1814"/>
      <c r="F607" s="1814"/>
      <c r="G607" s="1814"/>
      <c r="H607" s="1814"/>
      <c r="I607" s="1815"/>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row>
    <row r="608" spans="1:32" ht="60" x14ac:dyDescent="0.2">
      <c r="A608" s="187"/>
      <c r="B608" s="145"/>
      <c r="C608" s="145"/>
      <c r="D608" s="188"/>
      <c r="E608" s="812" t="s">
        <v>96</v>
      </c>
      <c r="F608" s="100" t="s">
        <v>533</v>
      </c>
      <c r="G608" s="100" t="s">
        <v>534</v>
      </c>
      <c r="H608" s="88" t="s">
        <v>18</v>
      </c>
      <c r="I608" s="190" t="s">
        <v>61</v>
      </c>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row>
    <row r="609" spans="1:32" ht="60" customHeight="1" x14ac:dyDescent="0.2">
      <c r="A609" s="187"/>
      <c r="B609" s="145"/>
      <c r="C609" s="145"/>
      <c r="D609" s="188"/>
      <c r="E609" s="812" t="s">
        <v>97</v>
      </c>
      <c r="F609" s="100" t="str">
        <f>F608</f>
        <v>Collateral balance (market value) and maturing collateral outflows (market value, based on maturity of related derivatives) in each period.</v>
      </c>
      <c r="G609" s="100" t="str">
        <f>G608</f>
        <v>Balance (after haircut) is recognized as inflow in week 1, maturing outflows (after haircut) are recognized in contractual maturity time buckets. Haircuts are prescribed in the securities haircut table.</v>
      </c>
      <c r="H609" s="88" t="s">
        <v>18</v>
      </c>
      <c r="I609" s="190" t="s">
        <v>61</v>
      </c>
      <c r="J609" s="174"/>
      <c r="K609" s="174"/>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row>
    <row r="610" spans="1:32" ht="60" customHeight="1" x14ac:dyDescent="0.2">
      <c r="A610" s="187"/>
      <c r="B610" s="145"/>
      <c r="C610" s="145"/>
      <c r="D610" s="188"/>
      <c r="E610" s="812" t="s">
        <v>338</v>
      </c>
      <c r="F610" s="100" t="str">
        <f>F608</f>
        <v>Collateral balance (market value) and maturing collateral outflows (market value, based on maturity of related derivatives) in each period.</v>
      </c>
      <c r="G610" s="100" t="str">
        <f>G608</f>
        <v>Balance (after haircut) is recognized as inflow in week 1, maturing outflows (after haircut) are recognized in contractual maturity time buckets. Haircuts are prescribed in the securities haircut table.</v>
      </c>
      <c r="H610" s="88" t="s">
        <v>18</v>
      </c>
      <c r="I610" s="190" t="s">
        <v>61</v>
      </c>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row>
    <row r="611" spans="1:32" x14ac:dyDescent="0.2">
      <c r="A611" s="187"/>
      <c r="B611" s="145"/>
      <c r="C611" s="1807" t="s">
        <v>98</v>
      </c>
      <c r="D611" s="1545"/>
      <c r="E611" s="1545"/>
      <c r="F611" s="1545"/>
      <c r="G611" s="1545"/>
      <c r="H611" s="1545"/>
      <c r="I611" s="1546"/>
      <c r="J611" s="7"/>
      <c r="K611" s="7"/>
      <c r="L611" s="7"/>
      <c r="M611" s="7"/>
      <c r="N611" s="7"/>
      <c r="O611" s="7"/>
      <c r="P611" s="7"/>
      <c r="Q611" s="7"/>
      <c r="R611" s="7"/>
      <c r="S611" s="7"/>
      <c r="T611" s="7"/>
      <c r="U611" s="7"/>
      <c r="V611" s="7"/>
      <c r="W611" s="7"/>
      <c r="X611" s="7"/>
      <c r="Y611" s="7"/>
      <c r="Z611" s="7"/>
      <c r="AA611" s="7"/>
      <c r="AB611" s="7"/>
      <c r="AC611" s="7"/>
      <c r="AD611" s="7"/>
      <c r="AE611" s="7"/>
      <c r="AF611" s="174"/>
    </row>
    <row r="612" spans="1:32" x14ac:dyDescent="0.2">
      <c r="A612" s="187"/>
      <c r="B612" s="145"/>
      <c r="C612" s="145"/>
      <c r="D612" s="1813" t="s">
        <v>101</v>
      </c>
      <c r="E612" s="1814"/>
      <c r="F612" s="1814"/>
      <c r="G612" s="1814"/>
      <c r="H612" s="1814"/>
      <c r="I612" s="1815"/>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row>
    <row r="613" spans="1:32" ht="60" x14ac:dyDescent="0.2">
      <c r="A613" s="187"/>
      <c r="B613" s="145"/>
      <c r="C613" s="145"/>
      <c r="D613" s="188"/>
      <c r="E613" s="155" t="s">
        <v>346</v>
      </c>
      <c r="F613" s="100" t="s">
        <v>533</v>
      </c>
      <c r="G613" s="100" t="s">
        <v>534</v>
      </c>
      <c r="H613" s="88" t="s">
        <v>18</v>
      </c>
      <c r="I613" s="190" t="s">
        <v>61</v>
      </c>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row>
    <row r="614" spans="1:32" ht="60" x14ac:dyDescent="0.2">
      <c r="A614" s="187"/>
      <c r="B614" s="145"/>
      <c r="C614" s="145"/>
      <c r="D614" s="188"/>
      <c r="E614" s="812" t="s">
        <v>99</v>
      </c>
      <c r="F614" s="100" t="str">
        <f>F613</f>
        <v>Collateral balance (market value) and maturing collateral outflows (market value, based on maturity of related derivatives) in each period.</v>
      </c>
      <c r="G614" s="100" t="str">
        <f>G613</f>
        <v>Balance (after haircut) is recognized as inflow in week 1, maturing outflows (after haircut) are recognized in contractual maturity time buckets. Haircuts are prescribed in the securities haircut table.</v>
      </c>
      <c r="H614" s="88" t="s">
        <v>18</v>
      </c>
      <c r="I614" s="190" t="s">
        <v>61</v>
      </c>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row>
    <row r="615" spans="1:32" x14ac:dyDescent="0.2">
      <c r="A615" s="187"/>
      <c r="B615" s="145"/>
      <c r="C615" s="145"/>
      <c r="D615" s="1813" t="s">
        <v>100</v>
      </c>
      <c r="E615" s="1814"/>
      <c r="F615" s="1814"/>
      <c r="G615" s="1814"/>
      <c r="H615" s="1814"/>
      <c r="I615" s="1815"/>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row>
    <row r="616" spans="1:32" ht="60" x14ac:dyDescent="0.2">
      <c r="A616" s="187"/>
      <c r="B616" s="145"/>
      <c r="C616" s="145"/>
      <c r="D616" s="188"/>
      <c r="E616" s="812" t="s">
        <v>273</v>
      </c>
      <c r="F616" s="100" t="s">
        <v>533</v>
      </c>
      <c r="G616" s="100" t="s">
        <v>534</v>
      </c>
      <c r="H616" s="88" t="s">
        <v>18</v>
      </c>
      <c r="I616" s="190" t="s">
        <v>61</v>
      </c>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row>
    <row r="617" spans="1:32" ht="60" x14ac:dyDescent="0.2">
      <c r="A617" s="187"/>
      <c r="B617" s="145"/>
      <c r="C617" s="145"/>
      <c r="D617" s="188"/>
      <c r="E617" s="812" t="s">
        <v>102</v>
      </c>
      <c r="F617" s="100" t="str">
        <f>F616</f>
        <v>Collateral balance (market value) and maturing collateral outflows (market value, based on maturity of related derivatives) in each period.</v>
      </c>
      <c r="G617" s="100" t="str">
        <f>G616</f>
        <v>Balance (after haircut) is recognized as inflow in week 1, maturing outflows (after haircut) are recognized in contractual maturity time buckets. Haircuts are prescribed in the securities haircut table.</v>
      </c>
      <c r="H617" s="88" t="s">
        <v>18</v>
      </c>
      <c r="I617" s="190" t="s">
        <v>61</v>
      </c>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row>
    <row r="618" spans="1:32" ht="60" x14ac:dyDescent="0.2">
      <c r="A618" s="187"/>
      <c r="B618" s="145"/>
      <c r="C618" s="145"/>
      <c r="D618" s="188"/>
      <c r="E618" s="812" t="s">
        <v>103</v>
      </c>
      <c r="F618" s="159" t="str">
        <f>F616</f>
        <v>Collateral balance (market value) and maturing collateral outflows (market value, based on maturity of related derivatives) in each period.</v>
      </c>
      <c r="G618" s="100" t="str">
        <f>G616</f>
        <v>Balance (after haircut) is recognized as inflow in week 1, maturing outflows (after haircut) are recognized in contractual maturity time buckets. Haircuts are prescribed in the securities haircut table.</v>
      </c>
      <c r="H618" s="88" t="s">
        <v>18</v>
      </c>
      <c r="I618" s="190" t="s">
        <v>61</v>
      </c>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row>
    <row r="619" spans="1:32" x14ac:dyDescent="0.2">
      <c r="A619" s="187"/>
      <c r="B619" s="145"/>
      <c r="C619" s="145"/>
      <c r="D619" s="1813" t="s">
        <v>105</v>
      </c>
      <c r="E619" s="1814"/>
      <c r="F619" s="1814"/>
      <c r="G619" s="1814"/>
      <c r="H619" s="1814"/>
      <c r="I619" s="1815"/>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row>
    <row r="620" spans="1:32" ht="60" x14ac:dyDescent="0.2">
      <c r="A620" s="187"/>
      <c r="B620" s="145"/>
      <c r="C620" s="145"/>
      <c r="D620" s="188"/>
      <c r="E620" s="812" t="s">
        <v>104</v>
      </c>
      <c r="F620" s="100" t="s">
        <v>533</v>
      </c>
      <c r="G620" s="100" t="s">
        <v>534</v>
      </c>
      <c r="H620" s="88" t="s">
        <v>18</v>
      </c>
      <c r="I620" s="190" t="s">
        <v>61</v>
      </c>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row>
    <row r="621" spans="1:32" ht="60" x14ac:dyDescent="0.2">
      <c r="A621" s="187"/>
      <c r="B621" s="145"/>
      <c r="C621" s="145"/>
      <c r="D621" s="188"/>
      <c r="E621" s="812" t="s">
        <v>106</v>
      </c>
      <c r="F621" s="159" t="str">
        <f>F620</f>
        <v>Collateral balance (market value) and maturing collateral outflows (market value, based on maturity of related derivatives) in each period.</v>
      </c>
      <c r="G621" s="100" t="str">
        <f>G620</f>
        <v>Balance (after haircut) is recognized as inflow in week 1, maturing outflows (after haircut) are recognized in contractual maturity time buckets. Haircuts are prescribed in the securities haircut table.</v>
      </c>
      <c r="H621" s="88" t="s">
        <v>18</v>
      </c>
      <c r="I621" s="190" t="s">
        <v>61</v>
      </c>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row>
    <row r="622" spans="1:32" x14ac:dyDescent="0.2">
      <c r="A622" s="187"/>
      <c r="B622" s="145"/>
      <c r="C622" s="145"/>
      <c r="D622" s="1813" t="s">
        <v>107</v>
      </c>
      <c r="E622" s="1814"/>
      <c r="F622" s="1814"/>
      <c r="G622" s="1814"/>
      <c r="H622" s="1814"/>
      <c r="I622" s="1815"/>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row>
    <row r="623" spans="1:32" ht="60" x14ac:dyDescent="0.2">
      <c r="A623" s="187"/>
      <c r="B623" s="145"/>
      <c r="C623" s="145"/>
      <c r="D623" s="188"/>
      <c r="E623" s="812" t="s">
        <v>274</v>
      </c>
      <c r="F623" s="100" t="s">
        <v>533</v>
      </c>
      <c r="G623" s="100" t="s">
        <v>534</v>
      </c>
      <c r="H623" s="88" t="s">
        <v>18</v>
      </c>
      <c r="I623" s="190" t="s">
        <v>61</v>
      </c>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row>
    <row r="624" spans="1:32" ht="60" x14ac:dyDescent="0.2">
      <c r="A624" s="187"/>
      <c r="B624" s="145"/>
      <c r="C624" s="145"/>
      <c r="D624" s="188"/>
      <c r="E624" s="812" t="s">
        <v>108</v>
      </c>
      <c r="F624" s="100" t="str">
        <f>F623</f>
        <v>Collateral balance (market value) and maturing collateral outflows (market value, based on maturity of related derivatives) in each period.</v>
      </c>
      <c r="G624" s="100" t="str">
        <f>G623</f>
        <v>Balance (after haircut) is recognized as inflow in week 1, maturing outflows (after haircut) are recognized in contractual maturity time buckets. Haircuts are prescribed in the securities haircut table.</v>
      </c>
      <c r="H624" s="88" t="s">
        <v>18</v>
      </c>
      <c r="I624" s="190" t="s">
        <v>61</v>
      </c>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row>
    <row r="625" spans="1:32" ht="60" x14ac:dyDescent="0.2">
      <c r="A625" s="187"/>
      <c r="B625" s="145"/>
      <c r="C625" s="145"/>
      <c r="D625" s="188"/>
      <c r="E625" s="812" t="s">
        <v>109</v>
      </c>
      <c r="F625" s="159" t="str">
        <f>F623</f>
        <v>Collateral balance (market value) and maturing collateral outflows (market value, based on maturity of related derivatives) in each period.</v>
      </c>
      <c r="G625" s="100" t="str">
        <f>G623</f>
        <v>Balance (after haircut) is recognized as inflow in week 1, maturing outflows (after haircut) are recognized in contractual maturity time buckets. Haircuts are prescribed in the securities haircut table.</v>
      </c>
      <c r="H625" s="88" t="s">
        <v>18</v>
      </c>
      <c r="I625" s="190" t="s">
        <v>61</v>
      </c>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row>
    <row r="626" spans="1:32" x14ac:dyDescent="0.2">
      <c r="A626" s="187"/>
      <c r="B626" s="145"/>
      <c r="C626" s="145"/>
      <c r="D626" s="1813" t="s">
        <v>339</v>
      </c>
      <c r="E626" s="1814"/>
      <c r="F626" s="1814"/>
      <c r="G626" s="1814"/>
      <c r="H626" s="1814"/>
      <c r="I626" s="1815"/>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row>
    <row r="627" spans="1:32" ht="60" x14ac:dyDescent="0.2">
      <c r="A627" s="187"/>
      <c r="B627" s="145"/>
      <c r="C627" s="145"/>
      <c r="D627" s="188"/>
      <c r="E627" s="812" t="s">
        <v>340</v>
      </c>
      <c r="F627" s="100" t="s">
        <v>533</v>
      </c>
      <c r="G627" s="100" t="s">
        <v>534</v>
      </c>
      <c r="H627" s="88" t="s">
        <v>18</v>
      </c>
      <c r="I627" s="190" t="s">
        <v>61</v>
      </c>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row>
    <row r="628" spans="1:32" ht="60" x14ac:dyDescent="0.2">
      <c r="A628" s="187"/>
      <c r="B628" s="145"/>
      <c r="C628" s="145"/>
      <c r="D628" s="188"/>
      <c r="E628" s="812" t="s">
        <v>341</v>
      </c>
      <c r="F628" s="159" t="str">
        <f>F627</f>
        <v>Collateral balance (market value) and maturing collateral outflows (market value, based on maturity of related derivatives) in each period.</v>
      </c>
      <c r="G628" s="100" t="str">
        <f>G627</f>
        <v>Balance (after haircut) is recognized as inflow in week 1, maturing outflows (after haircut) are recognized in contractual maturity time buckets. Haircuts are prescribed in the securities haircut table.</v>
      </c>
      <c r="H628" s="88" t="s">
        <v>18</v>
      </c>
      <c r="I628" s="190" t="s">
        <v>61</v>
      </c>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row>
    <row r="629" spans="1:32" x14ac:dyDescent="0.2">
      <c r="A629" s="187"/>
      <c r="B629" s="145"/>
      <c r="C629" s="145"/>
      <c r="D629" s="1813" t="s">
        <v>342</v>
      </c>
      <c r="E629" s="1814"/>
      <c r="F629" s="1814"/>
      <c r="G629" s="1814"/>
      <c r="H629" s="1814"/>
      <c r="I629" s="1815"/>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row>
    <row r="630" spans="1:32" ht="60" x14ac:dyDescent="0.2">
      <c r="A630" s="187"/>
      <c r="B630" s="145"/>
      <c r="C630" s="145"/>
      <c r="D630" s="188"/>
      <c r="E630" s="812" t="s">
        <v>329</v>
      </c>
      <c r="F630" s="100" t="s">
        <v>533</v>
      </c>
      <c r="G630" s="100" t="s">
        <v>534</v>
      </c>
      <c r="H630" s="88" t="s">
        <v>18</v>
      </c>
      <c r="I630" s="190" t="s">
        <v>61</v>
      </c>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row>
    <row r="631" spans="1:32" ht="60" x14ac:dyDescent="0.2">
      <c r="A631" s="187"/>
      <c r="B631" s="145"/>
      <c r="C631" s="145"/>
      <c r="D631" s="188"/>
      <c r="E631" s="812" t="s">
        <v>330</v>
      </c>
      <c r="F631" s="100" t="str">
        <f>F630</f>
        <v>Collateral balance (market value) and maturing collateral outflows (market value, based on maturity of related derivatives) in each period.</v>
      </c>
      <c r="G631" s="100" t="str">
        <f>G630</f>
        <v>Balance (after haircut) is recognized as inflow in week 1, maturing outflows (after haircut) are recognized in contractual maturity time buckets. Haircuts are prescribed in the securities haircut table.</v>
      </c>
      <c r="H631" s="88" t="s">
        <v>18</v>
      </c>
      <c r="I631" s="190" t="s">
        <v>61</v>
      </c>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row>
    <row r="632" spans="1:32" ht="60" x14ac:dyDescent="0.2">
      <c r="A632" s="187"/>
      <c r="B632" s="145"/>
      <c r="C632" s="145"/>
      <c r="D632" s="188"/>
      <c r="E632" s="812" t="s">
        <v>343</v>
      </c>
      <c r="F632" s="100" t="str">
        <f>F630</f>
        <v>Collateral balance (market value) and maturing collateral outflows (market value, based on maturity of related derivatives) in each period.</v>
      </c>
      <c r="G632" s="100" t="str">
        <f>G630</f>
        <v>Balance (after haircut) is recognized as inflow in week 1, maturing outflows (after haircut) are recognized in contractual maturity time buckets. Haircuts are prescribed in the securities haircut table.</v>
      </c>
      <c r="H632" s="88" t="s">
        <v>18</v>
      </c>
      <c r="I632" s="190" t="s">
        <v>61</v>
      </c>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row>
    <row r="633" spans="1:32" x14ac:dyDescent="0.2">
      <c r="A633" s="187"/>
      <c r="B633" s="145"/>
      <c r="C633" s="1807" t="s">
        <v>307</v>
      </c>
      <c r="D633" s="1545"/>
      <c r="E633" s="1545"/>
      <c r="F633" s="1545"/>
      <c r="G633" s="1545"/>
      <c r="H633" s="1545"/>
      <c r="I633" s="1546"/>
      <c r="J633" s="7"/>
      <c r="K633" s="7"/>
      <c r="L633" s="7"/>
      <c r="M633" s="7"/>
      <c r="N633" s="7"/>
      <c r="O633" s="7"/>
      <c r="P633" s="7"/>
      <c r="Q633" s="7"/>
      <c r="R633" s="7"/>
      <c r="S633" s="7"/>
      <c r="T633" s="7"/>
      <c r="U633" s="7"/>
      <c r="V633" s="7"/>
      <c r="W633" s="7"/>
      <c r="X633" s="7"/>
      <c r="Y633" s="7"/>
      <c r="Z633" s="7"/>
      <c r="AA633" s="7"/>
      <c r="AB633" s="7"/>
      <c r="AC633" s="7"/>
      <c r="AD633" s="7"/>
      <c r="AE633" s="7"/>
      <c r="AF633" s="174"/>
    </row>
    <row r="634" spans="1:32" x14ac:dyDescent="0.2">
      <c r="A634" s="187"/>
      <c r="B634" s="145"/>
      <c r="C634" s="145"/>
      <c r="D634" s="1813" t="s">
        <v>121</v>
      </c>
      <c r="E634" s="1814"/>
      <c r="F634" s="1814"/>
      <c r="G634" s="1814"/>
      <c r="H634" s="1814"/>
      <c r="I634" s="1815"/>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row>
    <row r="635" spans="1:32" ht="60" x14ac:dyDescent="0.2">
      <c r="A635" s="187"/>
      <c r="B635" s="145"/>
      <c r="C635" s="145"/>
      <c r="D635" s="188"/>
      <c r="E635" s="812" t="s">
        <v>120</v>
      </c>
      <c r="F635" s="100" t="s">
        <v>533</v>
      </c>
      <c r="G635" s="100" t="s">
        <v>534</v>
      </c>
      <c r="H635" s="88" t="s">
        <v>18</v>
      </c>
      <c r="I635" s="190" t="s">
        <v>61</v>
      </c>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row>
    <row r="636" spans="1:32" ht="60" x14ac:dyDescent="0.2">
      <c r="A636" s="187"/>
      <c r="B636" s="145"/>
      <c r="C636" s="145"/>
      <c r="D636" s="188"/>
      <c r="E636" s="812" t="s">
        <v>122</v>
      </c>
      <c r="F636" s="100" t="str">
        <f>F635</f>
        <v>Collateral balance (market value) and maturing collateral outflows (market value, based on maturity of related derivatives) in each period.</v>
      </c>
      <c r="G636" s="100" t="str">
        <f>G635</f>
        <v>Balance (after haircut) is recognized as inflow in week 1, maturing outflows (after haircut) are recognized in contractual maturity time buckets. Haircuts are prescribed in the securities haircut table.</v>
      </c>
      <c r="H636" s="88" t="s">
        <v>18</v>
      </c>
      <c r="I636" s="190" t="s">
        <v>61</v>
      </c>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row>
    <row r="637" spans="1:32" x14ac:dyDescent="0.2">
      <c r="A637" s="187"/>
      <c r="B637" s="145"/>
      <c r="C637" s="145"/>
      <c r="D637" s="1813" t="s">
        <v>123</v>
      </c>
      <c r="E637" s="1814"/>
      <c r="F637" s="1814"/>
      <c r="G637" s="1814"/>
      <c r="H637" s="1814"/>
      <c r="I637" s="1815"/>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row>
    <row r="638" spans="1:32" ht="60" x14ac:dyDescent="0.2">
      <c r="A638" s="187"/>
      <c r="B638" s="145"/>
      <c r="C638" s="145"/>
      <c r="D638" s="188"/>
      <c r="E638" s="812" t="s">
        <v>124</v>
      </c>
      <c r="F638" s="100" t="s">
        <v>533</v>
      </c>
      <c r="G638" s="100" t="s">
        <v>534</v>
      </c>
      <c r="H638" s="88" t="s">
        <v>18</v>
      </c>
      <c r="I638" s="190" t="s">
        <v>61</v>
      </c>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row>
    <row r="639" spans="1:32" ht="60" x14ac:dyDescent="0.2">
      <c r="A639" s="187"/>
      <c r="B639" s="145"/>
      <c r="C639" s="145"/>
      <c r="D639" s="188"/>
      <c r="E639" s="812" t="s">
        <v>125</v>
      </c>
      <c r="F639" s="100" t="str">
        <f>F638</f>
        <v>Collateral balance (market value) and maturing collateral outflows (market value, based on maturity of related derivatives) in each period.</v>
      </c>
      <c r="G639" s="100" t="str">
        <f>G638</f>
        <v>Balance (after haircut) is recognized as inflow in week 1, maturing outflows (after haircut) are recognized in contractual maturity time buckets. Haircuts are prescribed in the securities haircut table.</v>
      </c>
      <c r="H639" s="88" t="s">
        <v>18</v>
      </c>
      <c r="I639" s="190" t="s">
        <v>61</v>
      </c>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row>
    <row r="640" spans="1:32" x14ac:dyDescent="0.2">
      <c r="A640" s="187"/>
      <c r="B640" s="145"/>
      <c r="C640" s="145"/>
      <c r="D640" s="1813" t="s">
        <v>126</v>
      </c>
      <c r="E640" s="1814"/>
      <c r="F640" s="1814"/>
      <c r="G640" s="1814"/>
      <c r="H640" s="1814"/>
      <c r="I640" s="1815"/>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row>
    <row r="641" spans="1:32" ht="60" x14ac:dyDescent="0.2">
      <c r="A641" s="187"/>
      <c r="B641" s="145"/>
      <c r="C641" s="145"/>
      <c r="D641" s="188"/>
      <c r="E641" s="812" t="s">
        <v>128</v>
      </c>
      <c r="F641" s="100" t="s">
        <v>533</v>
      </c>
      <c r="G641" s="100" t="s">
        <v>534</v>
      </c>
      <c r="H641" s="88" t="s">
        <v>18</v>
      </c>
      <c r="I641" s="190" t="s">
        <v>61</v>
      </c>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row>
    <row r="642" spans="1:32" ht="60" x14ac:dyDescent="0.2">
      <c r="A642" s="187"/>
      <c r="B642" s="145"/>
      <c r="C642" s="145"/>
      <c r="D642" s="188"/>
      <c r="E642" s="812" t="s">
        <v>129</v>
      </c>
      <c r="F642" s="100" t="str">
        <f>F641</f>
        <v>Collateral balance (market value) and maturing collateral outflows (market value, based on maturity of related derivatives) in each period.</v>
      </c>
      <c r="G642" s="100" t="str">
        <f>G641</f>
        <v>Balance (after haircut) is recognized as inflow in week 1, maturing outflows (after haircut) are recognized in contractual maturity time buckets. Haircuts are prescribed in the securities haircut table.</v>
      </c>
      <c r="H642" s="88" t="s">
        <v>18</v>
      </c>
      <c r="I642" s="190" t="s">
        <v>61</v>
      </c>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row>
    <row r="643" spans="1:32" x14ac:dyDescent="0.2">
      <c r="A643" s="187"/>
      <c r="B643" s="145"/>
      <c r="C643" s="145"/>
      <c r="D643" s="1813" t="s">
        <v>127</v>
      </c>
      <c r="E643" s="1814"/>
      <c r="F643" s="1814"/>
      <c r="G643" s="1814"/>
      <c r="H643" s="1814"/>
      <c r="I643" s="1815"/>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row>
    <row r="644" spans="1:32" ht="60" x14ac:dyDescent="0.2">
      <c r="A644" s="187"/>
      <c r="B644" s="145"/>
      <c r="C644" s="145"/>
      <c r="D644" s="188"/>
      <c r="E644" s="812" t="s">
        <v>130</v>
      </c>
      <c r="F644" s="100" t="s">
        <v>533</v>
      </c>
      <c r="G644" s="100" t="s">
        <v>534</v>
      </c>
      <c r="H644" s="88" t="s">
        <v>18</v>
      </c>
      <c r="I644" s="190" t="s">
        <v>61</v>
      </c>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row>
    <row r="645" spans="1:32" ht="60" x14ac:dyDescent="0.2">
      <c r="A645" s="187"/>
      <c r="B645" s="145"/>
      <c r="C645" s="145"/>
      <c r="D645" s="188"/>
      <c r="E645" s="812" t="s">
        <v>131</v>
      </c>
      <c r="F645" s="100" t="str">
        <f>F644</f>
        <v>Collateral balance (market value) and maturing collateral outflows (market value, based on maturity of related derivatives) in each period.</v>
      </c>
      <c r="G645" s="100" t="str">
        <f>G644</f>
        <v>Balance (after haircut) is recognized as inflow in week 1, maturing outflows (after haircut) are recognized in contractual maturity time buckets. Haircuts are prescribed in the securities haircut table.</v>
      </c>
      <c r="H645" s="88" t="s">
        <v>18</v>
      </c>
      <c r="I645" s="190" t="s">
        <v>61</v>
      </c>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row>
    <row r="646" spans="1:32" x14ac:dyDescent="0.2">
      <c r="A646" s="187"/>
      <c r="B646" s="145"/>
      <c r="C646" s="145"/>
      <c r="D646" s="1813" t="s">
        <v>331</v>
      </c>
      <c r="E646" s="1814"/>
      <c r="F646" s="1814"/>
      <c r="G646" s="1814"/>
      <c r="H646" s="1814"/>
      <c r="I646" s="1815"/>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row>
    <row r="647" spans="1:32" ht="60" x14ac:dyDescent="0.2">
      <c r="A647" s="187"/>
      <c r="B647" s="145"/>
      <c r="C647" s="145"/>
      <c r="D647" s="188"/>
      <c r="E647" s="812" t="s">
        <v>345</v>
      </c>
      <c r="F647" s="100" t="s">
        <v>533</v>
      </c>
      <c r="G647" s="100" t="s">
        <v>534</v>
      </c>
      <c r="H647" s="88" t="s">
        <v>18</v>
      </c>
      <c r="I647" s="190" t="s">
        <v>61</v>
      </c>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row>
    <row r="648" spans="1:32" ht="60" x14ac:dyDescent="0.2">
      <c r="A648" s="187"/>
      <c r="B648" s="145"/>
      <c r="C648" s="145"/>
      <c r="D648" s="188"/>
      <c r="E648" s="812" t="s">
        <v>332</v>
      </c>
      <c r="F648" s="100" t="str">
        <f>F647</f>
        <v>Collateral balance (market value) and maturing collateral outflows (market value, based on maturity of related derivatives) in each period.</v>
      </c>
      <c r="G648" s="100" t="str">
        <f>G647</f>
        <v>Balance (after haircut) is recognized as inflow in week 1, maturing outflows (after haircut) are recognized in contractual maturity time buckets. Haircuts are prescribed in the securities haircut table.</v>
      </c>
      <c r="H648" s="88" t="s">
        <v>18</v>
      </c>
      <c r="I648" s="190" t="s">
        <v>61</v>
      </c>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row>
    <row r="649" spans="1:32" x14ac:dyDescent="0.2">
      <c r="A649" s="187"/>
      <c r="B649" s="145"/>
      <c r="C649" s="145"/>
      <c r="D649" s="1813" t="s">
        <v>333</v>
      </c>
      <c r="E649" s="1814"/>
      <c r="F649" s="1814"/>
      <c r="G649" s="1814"/>
      <c r="H649" s="1814"/>
      <c r="I649" s="1815"/>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row>
    <row r="650" spans="1:32" ht="60" x14ac:dyDescent="0.2">
      <c r="A650" s="187"/>
      <c r="B650" s="145"/>
      <c r="C650" s="145"/>
      <c r="D650" s="188"/>
      <c r="E650" s="812" t="s">
        <v>334</v>
      </c>
      <c r="F650" s="100" t="s">
        <v>533</v>
      </c>
      <c r="G650" s="100" t="s">
        <v>534</v>
      </c>
      <c r="H650" s="88" t="s">
        <v>18</v>
      </c>
      <c r="I650" s="190" t="s">
        <v>61</v>
      </c>
      <c r="J650" s="174"/>
      <c r="K650" s="174"/>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row>
    <row r="651" spans="1:32" ht="60" x14ac:dyDescent="0.2">
      <c r="A651" s="187"/>
      <c r="B651" s="145"/>
      <c r="C651" s="145"/>
      <c r="D651" s="188"/>
      <c r="E651" s="812" t="s">
        <v>335</v>
      </c>
      <c r="F651" s="100" t="str">
        <f>F650</f>
        <v>Collateral balance (market value) and maturing collateral outflows (market value, based on maturity of related derivatives) in each period.</v>
      </c>
      <c r="G651" s="100" t="str">
        <f>G650</f>
        <v>Balance (after haircut) is recognized as inflow in week 1, maturing outflows (after haircut) are recognized in contractual maturity time buckets. Haircuts are prescribed in the securities haircut table.</v>
      </c>
      <c r="H651" s="88" t="s">
        <v>18</v>
      </c>
      <c r="I651" s="190" t="s">
        <v>61</v>
      </c>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row>
    <row r="652" spans="1:32" x14ac:dyDescent="0.2">
      <c r="A652" s="187"/>
      <c r="B652" s="145"/>
      <c r="C652" s="1807" t="s">
        <v>132</v>
      </c>
      <c r="D652" s="1545"/>
      <c r="E652" s="1545"/>
      <c r="F652" s="1545"/>
      <c r="G652" s="1545"/>
      <c r="H652" s="1545"/>
      <c r="I652" s="1546"/>
      <c r="J652" s="7"/>
      <c r="K652" s="7"/>
      <c r="L652" s="7"/>
      <c r="M652" s="7"/>
      <c r="N652" s="7"/>
      <c r="O652" s="7"/>
      <c r="P652" s="7"/>
      <c r="Q652" s="7"/>
      <c r="R652" s="7"/>
      <c r="S652" s="7"/>
      <c r="T652" s="7"/>
      <c r="U652" s="7"/>
      <c r="V652" s="7"/>
      <c r="W652" s="7"/>
      <c r="X652" s="7"/>
      <c r="Y652" s="7"/>
      <c r="Z652" s="7"/>
      <c r="AA652" s="7"/>
      <c r="AB652" s="7"/>
      <c r="AC652" s="7"/>
      <c r="AD652" s="7"/>
      <c r="AE652" s="7"/>
      <c r="AF652" s="174"/>
    </row>
    <row r="653" spans="1:32" ht="105" customHeight="1" x14ac:dyDescent="0.2">
      <c r="A653" s="187"/>
      <c r="B653" s="145"/>
      <c r="C653" s="145"/>
      <c r="D653" s="188"/>
      <c r="E653" s="812" t="s">
        <v>133</v>
      </c>
      <c r="F653" s="100" t="s">
        <v>533</v>
      </c>
      <c r="G653" s="98" t="s">
        <v>535</v>
      </c>
      <c r="H653" s="88" t="s">
        <v>18</v>
      </c>
      <c r="I653" s="190" t="s">
        <v>61</v>
      </c>
      <c r="J653" s="174"/>
      <c r="K653" s="174"/>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row>
    <row r="654" spans="1:32" ht="105" customHeight="1" x14ac:dyDescent="0.2">
      <c r="A654" s="187"/>
      <c r="B654" s="145"/>
      <c r="C654" s="145"/>
      <c r="D654" s="188"/>
      <c r="E654" s="812" t="s">
        <v>134</v>
      </c>
      <c r="F654" s="100" t="str">
        <f>F653</f>
        <v>Collateral balance (market value) and maturing collateral outflows (market value, based on maturity of related derivatives) in each period.</v>
      </c>
      <c r="G654" s="98" t="str">
        <f>G653</f>
        <v>Inflows are recognized in line with treatments described above (Assets - securities - equities). Where equity collateral is returned after the time buckets specified abobe, teh cumulative outflow from week 1 up to the time period when the collateral is returned) is recognized in the period. For equity collateral reurned, outflows are limited to the amount recognized as inflows.</v>
      </c>
      <c r="H654" s="88" t="s">
        <v>18</v>
      </c>
      <c r="I654" s="190" t="s">
        <v>61</v>
      </c>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row>
    <row r="655" spans="1:32" ht="105" customHeight="1" x14ac:dyDescent="0.2">
      <c r="A655" s="187"/>
      <c r="B655" s="145"/>
      <c r="C655" s="145"/>
      <c r="D655" s="188"/>
      <c r="E655" s="812" t="s">
        <v>135</v>
      </c>
      <c r="F655" s="100" t="str">
        <f>F653</f>
        <v>Collateral balance (market value) and maturing collateral outflows (market value, based on maturity of related derivatives) in each period.</v>
      </c>
      <c r="G655" s="98" t="str">
        <f>G653</f>
        <v>Inflows are recognized in line with treatments described above (Assets - securities - equities). Where equity collateral is returned after the time buckets specified abobe, teh cumulative outflow from week 1 up to the time period when the collateral is returned) is recognized in the period. For equity collateral reurned, outflows are limited to the amount recognized as inflows.</v>
      </c>
      <c r="H655" s="88" t="s">
        <v>18</v>
      </c>
      <c r="I655" s="190" t="s">
        <v>61</v>
      </c>
      <c r="J655" s="174"/>
      <c r="K655" s="174"/>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row>
    <row r="656" spans="1:32" x14ac:dyDescent="0.25">
      <c r="A656" s="187"/>
      <c r="B656" s="43"/>
      <c r="C656" s="1807" t="s">
        <v>354</v>
      </c>
      <c r="D656" s="1545"/>
      <c r="E656" s="1545"/>
      <c r="F656" s="1545"/>
      <c r="G656" s="1545"/>
      <c r="H656" s="1545"/>
      <c r="I656" s="1546"/>
      <c r="J656" s="7"/>
      <c r="K656" s="7"/>
      <c r="L656" s="7"/>
      <c r="M656" s="7"/>
      <c r="N656" s="7"/>
      <c r="O656" s="7"/>
      <c r="P656" s="7"/>
      <c r="Q656" s="7"/>
      <c r="R656" s="7"/>
      <c r="S656" s="7"/>
      <c r="T656" s="7"/>
      <c r="U656" s="7"/>
      <c r="V656" s="7"/>
      <c r="W656" s="7"/>
      <c r="X656" s="7"/>
      <c r="Y656" s="7"/>
      <c r="Z656" s="7"/>
      <c r="AA656" s="7"/>
      <c r="AB656" s="7"/>
      <c r="AC656" s="7"/>
      <c r="AD656" s="7"/>
      <c r="AE656" s="7"/>
      <c r="AF656" s="174"/>
    </row>
    <row r="657" spans="1:32" ht="30" x14ac:dyDescent="0.2">
      <c r="A657" s="187"/>
      <c r="B657" s="145"/>
      <c r="C657" s="145"/>
      <c r="D657" s="188"/>
      <c r="E657" s="812" t="s">
        <v>347</v>
      </c>
      <c r="F657" s="100" t="s">
        <v>533</v>
      </c>
      <c r="G657" s="100" t="s">
        <v>531</v>
      </c>
      <c r="H657" s="88" t="s">
        <v>18</v>
      </c>
      <c r="I657" s="190" t="s">
        <v>61</v>
      </c>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row>
    <row r="658" spans="1:32" ht="30" customHeight="1" x14ac:dyDescent="0.2">
      <c r="A658" s="187"/>
      <c r="B658" s="145"/>
      <c r="C658" s="145"/>
      <c r="D658" s="188"/>
      <c r="E658" s="812" t="s">
        <v>348</v>
      </c>
      <c r="F658" s="100" t="str">
        <f>F657</f>
        <v>Collateral balance (market value) and maturing collateral outflows (market value, based on maturity of related derivatives) in each period.</v>
      </c>
      <c r="G658" s="100" t="str">
        <f>G657</f>
        <v>No liquidity value will be attributed</v>
      </c>
      <c r="H658" s="88" t="s">
        <v>18</v>
      </c>
      <c r="I658" s="190" t="s">
        <v>61</v>
      </c>
      <c r="J658" s="174"/>
      <c r="K658" s="174"/>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row>
    <row r="659" spans="1:32" x14ac:dyDescent="0.2">
      <c r="A659" s="64"/>
      <c r="B659" s="1808" t="s">
        <v>305</v>
      </c>
      <c r="C659" s="1506"/>
      <c r="D659" s="1506"/>
      <c r="E659" s="1506"/>
      <c r="F659" s="1506"/>
      <c r="G659" s="1506"/>
      <c r="H659" s="1506"/>
      <c r="I659" s="1507"/>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74"/>
    </row>
    <row r="660" spans="1:32" x14ac:dyDescent="0.2">
      <c r="A660" s="187"/>
      <c r="B660" s="145"/>
      <c r="C660" s="1807" t="s">
        <v>83</v>
      </c>
      <c r="D660" s="1545"/>
      <c r="E660" s="1545"/>
      <c r="F660" s="1545"/>
      <c r="G660" s="1545"/>
      <c r="H660" s="1545"/>
      <c r="I660" s="1546"/>
      <c r="J660" s="7"/>
      <c r="K660" s="7"/>
      <c r="L660" s="7"/>
      <c r="M660" s="7"/>
      <c r="N660" s="7"/>
      <c r="O660" s="7"/>
      <c r="P660" s="7"/>
      <c r="Q660" s="7"/>
      <c r="R660" s="7"/>
      <c r="S660" s="7"/>
      <c r="T660" s="7"/>
      <c r="U660" s="7"/>
      <c r="V660" s="7"/>
      <c r="W660" s="7"/>
      <c r="X660" s="7"/>
      <c r="Y660" s="7"/>
      <c r="Z660" s="7"/>
      <c r="AA660" s="7"/>
      <c r="AB660" s="7"/>
      <c r="AC660" s="7"/>
      <c r="AD660" s="7"/>
      <c r="AE660" s="7"/>
      <c r="AF660" s="174"/>
    </row>
    <row r="661" spans="1:32" x14ac:dyDescent="0.2">
      <c r="A661" s="187"/>
      <c r="B661" s="145"/>
      <c r="C661" s="145"/>
      <c r="D661" s="1813" t="s">
        <v>84</v>
      </c>
      <c r="E661" s="1814"/>
      <c r="F661" s="1814"/>
      <c r="G661" s="1814"/>
      <c r="H661" s="1814"/>
      <c r="I661" s="1815"/>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row>
    <row r="662" spans="1:32" ht="60" x14ac:dyDescent="0.2">
      <c r="A662" s="187"/>
      <c r="B662" s="145"/>
      <c r="C662" s="145"/>
      <c r="D662" s="188"/>
      <c r="E662" s="806" t="s">
        <v>85</v>
      </c>
      <c r="F662" s="100" t="s">
        <v>536</v>
      </c>
      <c r="G662" s="100" t="s">
        <v>537</v>
      </c>
      <c r="H662" s="88" t="s">
        <v>22</v>
      </c>
      <c r="I662" s="190" t="s">
        <v>55</v>
      </c>
      <c r="J662" s="174"/>
      <c r="K662" s="174"/>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row>
    <row r="663" spans="1:32" ht="60" customHeight="1" x14ac:dyDescent="0.2">
      <c r="A663" s="187"/>
      <c r="B663" s="145"/>
      <c r="C663" s="145"/>
      <c r="D663" s="188"/>
      <c r="E663" s="812" t="s">
        <v>86</v>
      </c>
      <c r="F663" s="100" t="str">
        <f>F662</f>
        <v>Collateral balance (market value) and maturing collateral inflows (market value, based on maturity of related derivatives) in each period.</v>
      </c>
      <c r="G663" s="100" t="str">
        <f>G662</f>
        <v>Balance (after haircut) is recognized as outflow in week 1, maturing inflows (after haircut) are recognized in contractual maturity time buckets. Haircuts are prescribed in the securities haircut table.</v>
      </c>
      <c r="H663" s="88" t="s">
        <v>22</v>
      </c>
      <c r="I663" s="190" t="s">
        <v>55</v>
      </c>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row>
    <row r="664" spans="1:32" ht="60" customHeight="1" x14ac:dyDescent="0.2">
      <c r="A664" s="187"/>
      <c r="B664" s="145"/>
      <c r="C664" s="145"/>
      <c r="D664" s="188"/>
      <c r="E664" s="812" t="s">
        <v>87</v>
      </c>
      <c r="F664" s="100" t="str">
        <f>F662</f>
        <v>Collateral balance (market value) and maturing collateral inflows (market value, based on maturity of related derivatives) in each period.</v>
      </c>
      <c r="G664" s="100" t="str">
        <f>G662</f>
        <v>Balance (after haircut) is recognized as outflow in week 1, maturing inflows (after haircut) are recognized in contractual maturity time buckets. Haircuts are prescribed in the securities haircut table.</v>
      </c>
      <c r="H664" s="88" t="s">
        <v>22</v>
      </c>
      <c r="I664" s="190" t="s">
        <v>55</v>
      </c>
      <c r="J664" s="174"/>
      <c r="K664" s="174"/>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row>
    <row r="665" spans="1:32" ht="60" customHeight="1" x14ac:dyDescent="0.2">
      <c r="A665" s="187"/>
      <c r="B665" s="145"/>
      <c r="C665" s="145"/>
      <c r="D665" s="188"/>
      <c r="E665" s="812" t="s">
        <v>272</v>
      </c>
      <c r="F665" s="100" t="str">
        <f>F663</f>
        <v>Collateral balance (market value) and maturing collateral inflows (market value, based on maturity of related derivatives) in each period.</v>
      </c>
      <c r="G665" s="100" t="str">
        <f>G662</f>
        <v>Balance (after haircut) is recognized as outflow in week 1, maturing inflows (after haircut) are recognized in contractual maturity time buckets. Haircuts are prescribed in the securities haircut table.</v>
      </c>
      <c r="H665" s="88" t="s">
        <v>22</v>
      </c>
      <c r="I665" s="190" t="s">
        <v>55</v>
      </c>
      <c r="J665" s="174"/>
      <c r="K665" s="174"/>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row>
    <row r="666" spans="1:32" x14ac:dyDescent="0.2">
      <c r="A666" s="187"/>
      <c r="B666" s="145"/>
      <c r="C666" s="145"/>
      <c r="D666" s="1813" t="s">
        <v>119</v>
      </c>
      <c r="E666" s="1814"/>
      <c r="F666" s="1814"/>
      <c r="G666" s="1814"/>
      <c r="H666" s="1814"/>
      <c r="I666" s="1815"/>
      <c r="W666" s="173"/>
      <c r="X666" s="174"/>
      <c r="Y666" s="174"/>
      <c r="Z666" s="174"/>
      <c r="AA666" s="174"/>
      <c r="AB666" s="174"/>
      <c r="AC666" s="174"/>
      <c r="AD666" s="174"/>
      <c r="AE666" s="174"/>
      <c r="AF666" s="174"/>
    </row>
    <row r="667" spans="1:32" ht="60" x14ac:dyDescent="0.2">
      <c r="A667" s="187"/>
      <c r="B667" s="145"/>
      <c r="C667" s="145"/>
      <c r="D667" s="188"/>
      <c r="E667" s="806" t="s">
        <v>85</v>
      </c>
      <c r="F667" s="100" t="s">
        <v>536</v>
      </c>
      <c r="G667" s="100" t="s">
        <v>537</v>
      </c>
      <c r="H667" s="88" t="s">
        <v>22</v>
      </c>
      <c r="I667" s="190" t="s">
        <v>55</v>
      </c>
      <c r="W667" s="173"/>
      <c r="X667" s="174"/>
      <c r="Y667" s="174"/>
      <c r="Z667" s="174"/>
      <c r="AA667" s="174"/>
      <c r="AB667" s="174"/>
      <c r="AC667" s="174"/>
      <c r="AD667" s="174"/>
      <c r="AE667" s="174"/>
      <c r="AF667" s="174"/>
    </row>
    <row r="668" spans="1:32" ht="60" customHeight="1" x14ac:dyDescent="0.2">
      <c r="A668" s="187"/>
      <c r="B668" s="145"/>
      <c r="C668" s="145"/>
      <c r="D668" s="188"/>
      <c r="E668" s="812" t="s">
        <v>86</v>
      </c>
      <c r="F668" s="100" t="str">
        <f>F667</f>
        <v>Collateral balance (market value) and maturing collateral inflows (market value, based on maturity of related derivatives) in each period.</v>
      </c>
      <c r="G668" s="100" t="str">
        <f>G667</f>
        <v>Balance (after haircut) is recognized as outflow in week 1, maturing inflows (after haircut) are recognized in contractual maturity time buckets. Haircuts are prescribed in the securities haircut table.</v>
      </c>
      <c r="H668" s="88" t="s">
        <v>22</v>
      </c>
      <c r="I668" s="190" t="s">
        <v>55</v>
      </c>
      <c r="W668" s="173"/>
      <c r="X668" s="174"/>
      <c r="Y668" s="174"/>
      <c r="Z668" s="174"/>
      <c r="AA668" s="174"/>
      <c r="AB668" s="174"/>
      <c r="AC668" s="174"/>
      <c r="AD668" s="174"/>
      <c r="AE668" s="174"/>
      <c r="AF668" s="174"/>
    </row>
    <row r="669" spans="1:32" ht="60" customHeight="1" x14ac:dyDescent="0.2">
      <c r="A669" s="187"/>
      <c r="B669" s="145"/>
      <c r="C669" s="145"/>
      <c r="D669" s="188"/>
      <c r="E669" s="812" t="s">
        <v>87</v>
      </c>
      <c r="F669" s="100" t="str">
        <f>F667</f>
        <v>Collateral balance (market value) and maturing collateral inflows (market value, based on maturity of related derivatives) in each period.</v>
      </c>
      <c r="G669" s="100" t="str">
        <f>G667</f>
        <v>Balance (after haircut) is recognized as outflow in week 1, maturing inflows (after haircut) are recognized in contractual maturity time buckets. Haircuts are prescribed in the securities haircut table.</v>
      </c>
      <c r="H669" s="88" t="s">
        <v>22</v>
      </c>
      <c r="I669" s="190" t="s">
        <v>55</v>
      </c>
      <c r="W669" s="173"/>
      <c r="X669" s="174"/>
      <c r="Y669" s="174"/>
      <c r="Z669" s="174"/>
      <c r="AA669" s="174"/>
      <c r="AB669" s="174"/>
      <c r="AC669" s="174"/>
      <c r="AD669" s="174"/>
      <c r="AE669" s="174"/>
      <c r="AF669" s="174"/>
    </row>
    <row r="670" spans="1:32" ht="60" customHeight="1" x14ac:dyDescent="0.2">
      <c r="A670" s="187"/>
      <c r="B670" s="145"/>
      <c r="C670" s="145"/>
      <c r="D670" s="188"/>
      <c r="E670" s="812" t="s">
        <v>272</v>
      </c>
      <c r="F670" s="100" t="str">
        <f>F667</f>
        <v>Collateral balance (market value) and maturing collateral inflows (market value, based on maturity of related derivatives) in each period.</v>
      </c>
      <c r="G670" s="100" t="str">
        <f>G667</f>
        <v>Balance (after haircut) is recognized as outflow in week 1, maturing inflows (after haircut) are recognized in contractual maturity time buckets. Haircuts are prescribed in the securities haircut table.</v>
      </c>
      <c r="H670" s="88" t="s">
        <v>22</v>
      </c>
      <c r="I670" s="190" t="s">
        <v>55</v>
      </c>
      <c r="W670" s="173"/>
      <c r="X670" s="174"/>
      <c r="Y670" s="174"/>
      <c r="Z670" s="174"/>
      <c r="AA670" s="174"/>
      <c r="AB670" s="174"/>
      <c r="AC670" s="174"/>
      <c r="AD670" s="174"/>
      <c r="AE670" s="174"/>
      <c r="AF670" s="174"/>
    </row>
    <row r="671" spans="1:32" x14ac:dyDescent="0.2">
      <c r="A671" s="187"/>
      <c r="B671" s="145"/>
      <c r="C671" s="145"/>
      <c r="D671" s="1813" t="s">
        <v>344</v>
      </c>
      <c r="E671" s="1814"/>
      <c r="F671" s="1814"/>
      <c r="G671" s="1814"/>
      <c r="H671" s="1814"/>
      <c r="I671" s="1815"/>
      <c r="W671" s="173"/>
      <c r="X671" s="174"/>
      <c r="Y671" s="174"/>
      <c r="Z671" s="174"/>
      <c r="AA671" s="174"/>
      <c r="AB671" s="174"/>
      <c r="AC671" s="174"/>
      <c r="AD671" s="174"/>
      <c r="AE671" s="174"/>
      <c r="AF671" s="174"/>
    </row>
    <row r="672" spans="1:32" ht="60" x14ac:dyDescent="0.2">
      <c r="A672" s="187"/>
      <c r="B672" s="145"/>
      <c r="C672" s="145"/>
      <c r="D672" s="188"/>
      <c r="E672" s="806" t="s">
        <v>85</v>
      </c>
      <c r="F672" s="100" t="s">
        <v>536</v>
      </c>
      <c r="G672" s="100" t="s">
        <v>537</v>
      </c>
      <c r="H672" s="88" t="s">
        <v>22</v>
      </c>
      <c r="I672" s="190" t="s">
        <v>55</v>
      </c>
      <c r="W672" s="173"/>
      <c r="X672" s="174"/>
      <c r="Y672" s="174"/>
      <c r="Z672" s="174"/>
      <c r="AA672" s="174"/>
      <c r="AB672" s="174"/>
      <c r="AC672" s="174"/>
      <c r="AD672" s="174"/>
      <c r="AE672" s="174"/>
      <c r="AF672" s="174"/>
    </row>
    <row r="673" spans="1:33" ht="60" customHeight="1" x14ac:dyDescent="0.2">
      <c r="A673" s="187"/>
      <c r="B673" s="145"/>
      <c r="C673" s="145"/>
      <c r="D673" s="188"/>
      <c r="E673" s="812" t="s">
        <v>86</v>
      </c>
      <c r="F673" s="100" t="str">
        <f>F672</f>
        <v>Collateral balance (market value) and maturing collateral inflows (market value, based on maturity of related derivatives) in each period.</v>
      </c>
      <c r="G673" s="100" t="str">
        <f>G672</f>
        <v>Balance (after haircut) is recognized as outflow in week 1, maturing inflows (after haircut) are recognized in contractual maturity time buckets. Haircuts are prescribed in the securities haircut table.</v>
      </c>
      <c r="H673" s="88" t="s">
        <v>22</v>
      </c>
      <c r="I673" s="190" t="s">
        <v>55</v>
      </c>
      <c r="W673" s="173"/>
      <c r="X673" s="174"/>
      <c r="Y673" s="174"/>
      <c r="Z673" s="174"/>
      <c r="AA673" s="174"/>
      <c r="AB673" s="174"/>
      <c r="AC673" s="174"/>
      <c r="AD673" s="174"/>
      <c r="AE673" s="174"/>
      <c r="AF673" s="174"/>
    </row>
    <row r="674" spans="1:33" ht="60" customHeight="1" x14ac:dyDescent="0.2">
      <c r="A674" s="187"/>
      <c r="B674" s="145"/>
      <c r="C674" s="145"/>
      <c r="D674" s="188"/>
      <c r="E674" s="812" t="s">
        <v>87</v>
      </c>
      <c r="F674" s="100" t="str">
        <f>F672</f>
        <v>Collateral balance (market value) and maturing collateral inflows (market value, based on maturity of related derivatives) in each period.</v>
      </c>
      <c r="G674" s="100" t="str">
        <f>G672</f>
        <v>Balance (after haircut) is recognized as outflow in week 1, maturing inflows (after haircut) are recognized in contractual maturity time buckets. Haircuts are prescribed in the securities haircut table.</v>
      </c>
      <c r="H674" s="88" t="s">
        <v>22</v>
      </c>
      <c r="I674" s="190" t="s">
        <v>55</v>
      </c>
      <c r="J674" s="174"/>
      <c r="K674" s="174"/>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row>
    <row r="675" spans="1:33" ht="60" customHeight="1" x14ac:dyDescent="0.2">
      <c r="A675" s="187"/>
      <c r="B675" s="145"/>
      <c r="C675" s="145"/>
      <c r="D675" s="188"/>
      <c r="E675" s="812" t="s">
        <v>272</v>
      </c>
      <c r="F675" s="100" t="str">
        <f>F672</f>
        <v>Collateral balance (market value) and maturing collateral inflows (market value, based on maturity of related derivatives) in each period.</v>
      </c>
      <c r="G675" s="100" t="str">
        <f>G672</f>
        <v>Balance (after haircut) is recognized as outflow in week 1, maturing inflows (after haircut) are recognized in contractual maturity time buckets. Haircuts are prescribed in the securities haircut table.</v>
      </c>
      <c r="H675" s="88" t="s">
        <v>22</v>
      </c>
      <c r="I675" s="190" t="s">
        <v>55</v>
      </c>
      <c r="J675" s="174"/>
      <c r="K675" s="174"/>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row>
    <row r="676" spans="1:33" x14ac:dyDescent="0.2">
      <c r="A676" s="187"/>
      <c r="B676" s="145"/>
      <c r="C676" s="1807" t="s">
        <v>88</v>
      </c>
      <c r="D676" s="1545"/>
      <c r="E676" s="1545"/>
      <c r="F676" s="1545"/>
      <c r="G676" s="1545"/>
      <c r="H676" s="1545"/>
      <c r="I676" s="1546"/>
      <c r="J676" s="7"/>
      <c r="K676" s="7"/>
      <c r="L676" s="7"/>
      <c r="M676" s="7"/>
      <c r="N676" s="7"/>
      <c r="O676" s="7"/>
      <c r="P676" s="7"/>
      <c r="Q676" s="7"/>
      <c r="R676" s="7"/>
      <c r="S676" s="7"/>
      <c r="T676" s="7"/>
      <c r="U676" s="7"/>
      <c r="V676" s="7"/>
      <c r="W676" s="7"/>
      <c r="X676" s="7"/>
      <c r="Y676" s="7"/>
      <c r="Z676" s="7"/>
      <c r="AA676" s="7"/>
      <c r="AB676" s="7"/>
      <c r="AC676" s="7"/>
      <c r="AD676" s="7"/>
      <c r="AE676" s="7"/>
      <c r="AF676" s="174"/>
      <c r="AG676" s="174"/>
    </row>
    <row r="677" spans="1:33" x14ac:dyDescent="0.2">
      <c r="A677" s="187"/>
      <c r="B677" s="145"/>
      <c r="C677" s="145"/>
      <c r="D677" s="1813" t="s">
        <v>89</v>
      </c>
      <c r="E677" s="1814"/>
      <c r="F677" s="1814"/>
      <c r="G677" s="1814"/>
      <c r="H677" s="1814"/>
      <c r="I677" s="1815"/>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row>
    <row r="678" spans="1:33" ht="60" x14ac:dyDescent="0.25">
      <c r="A678" s="187"/>
      <c r="B678" s="145"/>
      <c r="C678" s="145"/>
      <c r="D678" s="43"/>
      <c r="E678" s="812" t="s">
        <v>90</v>
      </c>
      <c r="F678" s="100" t="s">
        <v>536</v>
      </c>
      <c r="G678" s="100" t="s">
        <v>537</v>
      </c>
      <c r="H678" s="88" t="s">
        <v>22</v>
      </c>
      <c r="I678" s="190" t="s">
        <v>55</v>
      </c>
      <c r="J678" s="174"/>
      <c r="K678" s="174"/>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row>
    <row r="679" spans="1:33" ht="60" x14ac:dyDescent="0.2">
      <c r="A679" s="187"/>
      <c r="B679" s="145"/>
      <c r="C679" s="145"/>
      <c r="D679" s="188"/>
      <c r="E679" s="812" t="s">
        <v>91</v>
      </c>
      <c r="F679" s="100" t="str">
        <f>F678</f>
        <v>Collateral balance (market value) and maturing collateral inflows (market value, based on maturity of related derivatives) in each period.</v>
      </c>
      <c r="G679" s="100" t="str">
        <f>G678</f>
        <v>Balance (after haircut) is recognized as outflow in week 1, maturing inflows (after haircut) are recognized in contractual maturity time buckets. Haircuts are prescribed in the securities haircut table.</v>
      </c>
      <c r="H679" s="88" t="s">
        <v>22</v>
      </c>
      <c r="I679" s="190" t="s">
        <v>55</v>
      </c>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row>
    <row r="680" spans="1:33" ht="60" x14ac:dyDescent="0.2">
      <c r="A680" s="187"/>
      <c r="B680" s="145"/>
      <c r="C680" s="145"/>
      <c r="D680" s="188"/>
      <c r="E680" s="812" t="s">
        <v>336</v>
      </c>
      <c r="F680" s="100" t="str">
        <f>F678</f>
        <v>Collateral balance (market value) and maturing collateral inflows (market value, based on maturity of related derivatives) in each period.</v>
      </c>
      <c r="G680" s="100" t="str">
        <f>G678</f>
        <v>Balance (after haircut) is recognized as outflow in week 1, maturing inflows (after haircut) are recognized in contractual maturity time buckets. Haircuts are prescribed in the securities haircut table.</v>
      </c>
      <c r="H680" s="88" t="s">
        <v>22</v>
      </c>
      <c r="I680" s="190" t="s">
        <v>55</v>
      </c>
      <c r="J680" s="174"/>
      <c r="K680" s="174"/>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row>
    <row r="681" spans="1:33" x14ac:dyDescent="0.2">
      <c r="A681" s="187"/>
      <c r="B681" s="145"/>
      <c r="C681" s="145"/>
      <c r="D681" s="1813" t="s">
        <v>95</v>
      </c>
      <c r="E681" s="1814"/>
      <c r="F681" s="1814"/>
      <c r="G681" s="1814"/>
      <c r="H681" s="1814"/>
      <c r="I681" s="1815"/>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row>
    <row r="682" spans="1:33" ht="60" x14ac:dyDescent="0.2">
      <c r="A682" s="187"/>
      <c r="B682" s="145"/>
      <c r="C682" s="145"/>
      <c r="D682" s="188"/>
      <c r="E682" s="812" t="s">
        <v>92</v>
      </c>
      <c r="F682" s="100" t="s">
        <v>536</v>
      </c>
      <c r="G682" s="100" t="s">
        <v>537</v>
      </c>
      <c r="H682" s="88" t="s">
        <v>22</v>
      </c>
      <c r="I682" s="190" t="s">
        <v>55</v>
      </c>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row>
    <row r="683" spans="1:33" ht="60" x14ac:dyDescent="0.2">
      <c r="A683" s="187"/>
      <c r="B683" s="145"/>
      <c r="C683" s="145"/>
      <c r="D683" s="188"/>
      <c r="E683" s="812" t="s">
        <v>93</v>
      </c>
      <c r="F683" s="100" t="str">
        <f>F682</f>
        <v>Collateral balance (market value) and maturing collateral inflows (market value, based on maturity of related derivatives) in each period.</v>
      </c>
      <c r="G683" s="100" t="str">
        <f>G682</f>
        <v>Balance (after haircut) is recognized as outflow in week 1, maturing inflows (after haircut) are recognized in contractual maturity time buckets. Haircuts are prescribed in the securities haircut table.</v>
      </c>
      <c r="H683" s="88" t="s">
        <v>22</v>
      </c>
      <c r="I683" s="190" t="s">
        <v>55</v>
      </c>
      <c r="J683" s="174"/>
      <c r="K683" s="174"/>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row>
    <row r="684" spans="1:33" ht="60" x14ac:dyDescent="0.2">
      <c r="A684" s="187"/>
      <c r="B684" s="145"/>
      <c r="C684" s="145"/>
      <c r="D684" s="188"/>
      <c r="E684" s="812" t="s">
        <v>337</v>
      </c>
      <c r="F684" s="100" t="str">
        <f>F682</f>
        <v>Collateral balance (market value) and maturing collateral inflows (market value, based on maturity of related derivatives) in each period.</v>
      </c>
      <c r="G684" s="100" t="str">
        <f>G682</f>
        <v>Balance (after haircut) is recognized as outflow in week 1, maturing inflows (after haircut) are recognized in contractual maturity time buckets. Haircuts are prescribed in the securities haircut table.</v>
      </c>
      <c r="H684" s="88" t="s">
        <v>22</v>
      </c>
      <c r="I684" s="190" t="s">
        <v>55</v>
      </c>
      <c r="J684" s="174"/>
      <c r="K684" s="174"/>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row>
    <row r="685" spans="1:33" x14ac:dyDescent="0.2">
      <c r="A685" s="187"/>
      <c r="B685" s="145"/>
      <c r="C685" s="145"/>
      <c r="D685" s="1813" t="s">
        <v>94</v>
      </c>
      <c r="E685" s="1814"/>
      <c r="F685" s="1814"/>
      <c r="G685" s="1814"/>
      <c r="H685" s="1814"/>
      <c r="I685" s="1815"/>
      <c r="J685" s="174"/>
      <c r="K685" s="174"/>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row>
    <row r="686" spans="1:33" ht="60" x14ac:dyDescent="0.2">
      <c r="A686" s="187"/>
      <c r="B686" s="145"/>
      <c r="C686" s="145"/>
      <c r="D686" s="188"/>
      <c r="E686" s="812" t="s">
        <v>96</v>
      </c>
      <c r="F686" s="100" t="s">
        <v>536</v>
      </c>
      <c r="G686" s="100" t="s">
        <v>537</v>
      </c>
      <c r="H686" s="88" t="s">
        <v>22</v>
      </c>
      <c r="I686" s="190" t="s">
        <v>55</v>
      </c>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row>
    <row r="687" spans="1:33" ht="60" x14ac:dyDescent="0.2">
      <c r="A687" s="187"/>
      <c r="B687" s="145"/>
      <c r="C687" s="145"/>
      <c r="D687" s="188"/>
      <c r="E687" s="812" t="s">
        <v>97</v>
      </c>
      <c r="F687" s="100" t="str">
        <f>F686</f>
        <v>Collateral balance (market value) and maturing collateral inflows (market value, based on maturity of related derivatives) in each period.</v>
      </c>
      <c r="G687" s="100" t="str">
        <f>G686</f>
        <v>Balance (after haircut) is recognized as outflow in week 1, maturing inflows (after haircut) are recognized in contractual maturity time buckets. Haircuts are prescribed in the securities haircut table.</v>
      </c>
      <c r="H687" s="88" t="s">
        <v>22</v>
      </c>
      <c r="I687" s="190" t="s">
        <v>55</v>
      </c>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row>
    <row r="688" spans="1:33" ht="60" x14ac:dyDescent="0.2">
      <c r="A688" s="187"/>
      <c r="B688" s="145"/>
      <c r="C688" s="145"/>
      <c r="D688" s="188"/>
      <c r="E688" s="812" t="s">
        <v>338</v>
      </c>
      <c r="F688" s="100" t="str">
        <f>F686</f>
        <v>Collateral balance (market value) and maturing collateral inflows (market value, based on maturity of related derivatives) in each period.</v>
      </c>
      <c r="G688" s="100" t="str">
        <f>G686</f>
        <v>Balance (after haircut) is recognized as outflow in week 1, maturing inflows (after haircut) are recognized in contractual maturity time buckets. Haircuts are prescribed in the securities haircut table.</v>
      </c>
      <c r="H688" s="88" t="s">
        <v>22</v>
      </c>
      <c r="I688" s="190" t="s">
        <v>55</v>
      </c>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row>
    <row r="689" spans="1:33" x14ac:dyDescent="0.2">
      <c r="A689" s="187"/>
      <c r="B689" s="145"/>
      <c r="C689" s="1807" t="s">
        <v>98</v>
      </c>
      <c r="D689" s="1545"/>
      <c r="E689" s="1545"/>
      <c r="F689" s="1545"/>
      <c r="G689" s="1545"/>
      <c r="H689" s="1545"/>
      <c r="I689" s="1546"/>
      <c r="J689" s="7"/>
      <c r="K689" s="7"/>
      <c r="L689" s="7"/>
      <c r="M689" s="7"/>
      <c r="N689" s="7"/>
      <c r="O689" s="7"/>
      <c r="P689" s="7"/>
      <c r="Q689" s="7"/>
      <c r="R689" s="7"/>
      <c r="S689" s="7"/>
      <c r="T689" s="7"/>
      <c r="U689" s="7"/>
      <c r="V689" s="7"/>
      <c r="W689" s="7"/>
      <c r="X689" s="7"/>
      <c r="Y689" s="7"/>
      <c r="Z689" s="7"/>
      <c r="AA689" s="7"/>
      <c r="AB689" s="7"/>
      <c r="AC689" s="7"/>
      <c r="AD689" s="7"/>
      <c r="AE689" s="7"/>
      <c r="AF689" s="174"/>
      <c r="AG689" s="174"/>
    </row>
    <row r="690" spans="1:33" x14ac:dyDescent="0.2">
      <c r="A690" s="187"/>
      <c r="B690" s="145"/>
      <c r="C690" s="145"/>
      <c r="D690" s="1813" t="s">
        <v>101</v>
      </c>
      <c r="E690" s="1814"/>
      <c r="F690" s="1814"/>
      <c r="G690" s="1814"/>
      <c r="H690" s="1814"/>
      <c r="I690" s="1815"/>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row>
    <row r="691" spans="1:33" ht="60" x14ac:dyDescent="0.2">
      <c r="A691" s="187"/>
      <c r="B691" s="145"/>
      <c r="C691" s="145"/>
      <c r="D691" s="188"/>
      <c r="E691" s="155" t="s">
        <v>346</v>
      </c>
      <c r="F691" s="100" t="s">
        <v>536</v>
      </c>
      <c r="G691" s="100" t="s">
        <v>537</v>
      </c>
      <c r="H691" s="88" t="s">
        <v>22</v>
      </c>
      <c r="I691" s="190" t="s">
        <v>55</v>
      </c>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row>
    <row r="692" spans="1:33" ht="60" x14ac:dyDescent="0.2">
      <c r="A692" s="187"/>
      <c r="B692" s="145"/>
      <c r="C692" s="145"/>
      <c r="D692" s="188"/>
      <c r="E692" s="812" t="s">
        <v>99</v>
      </c>
      <c r="F692" s="100" t="str">
        <f>F691</f>
        <v>Collateral balance (market value) and maturing collateral inflows (market value, based on maturity of related derivatives) in each period.</v>
      </c>
      <c r="G692" s="100" t="str">
        <f>G691</f>
        <v>Balance (after haircut) is recognized as outflow in week 1, maturing inflows (after haircut) are recognized in contractual maturity time buckets. Haircuts are prescribed in the securities haircut table.</v>
      </c>
      <c r="H692" s="88" t="s">
        <v>22</v>
      </c>
      <c r="I692" s="190" t="s">
        <v>55</v>
      </c>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row>
    <row r="693" spans="1:33" x14ac:dyDescent="0.2">
      <c r="A693" s="187"/>
      <c r="B693" s="145"/>
      <c r="C693" s="145"/>
      <c r="D693" s="1813" t="s">
        <v>100</v>
      </c>
      <c r="E693" s="1814"/>
      <c r="F693" s="1814"/>
      <c r="G693" s="1814"/>
      <c r="H693" s="1814"/>
      <c r="I693" s="1815"/>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row>
    <row r="694" spans="1:33" ht="60" x14ac:dyDescent="0.2">
      <c r="A694" s="187"/>
      <c r="B694" s="145"/>
      <c r="C694" s="145"/>
      <c r="D694" s="188"/>
      <c r="E694" s="812" t="s">
        <v>273</v>
      </c>
      <c r="F694" s="100" t="s">
        <v>536</v>
      </c>
      <c r="G694" s="100" t="s">
        <v>537</v>
      </c>
      <c r="H694" s="88" t="s">
        <v>22</v>
      </c>
      <c r="I694" s="190" t="s">
        <v>55</v>
      </c>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row>
    <row r="695" spans="1:33" ht="60" x14ac:dyDescent="0.2">
      <c r="A695" s="187"/>
      <c r="B695" s="145"/>
      <c r="C695" s="145"/>
      <c r="D695" s="188"/>
      <c r="E695" s="812" t="s">
        <v>102</v>
      </c>
      <c r="F695" s="100" t="str">
        <f>F694</f>
        <v>Collateral balance (market value) and maturing collateral inflows (market value, based on maturity of related derivatives) in each period.</v>
      </c>
      <c r="G695" s="100" t="str">
        <f>G694</f>
        <v>Balance (after haircut) is recognized as outflow in week 1, maturing inflows (after haircut) are recognized in contractual maturity time buckets. Haircuts are prescribed in the securities haircut table.</v>
      </c>
      <c r="H695" s="88" t="s">
        <v>22</v>
      </c>
      <c r="I695" s="190" t="s">
        <v>55</v>
      </c>
      <c r="J695" s="174"/>
      <c r="K695" s="174"/>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row>
    <row r="696" spans="1:33" ht="60" x14ac:dyDescent="0.2">
      <c r="A696" s="187"/>
      <c r="B696" s="145"/>
      <c r="C696" s="145"/>
      <c r="D696" s="188"/>
      <c r="E696" s="812" t="s">
        <v>103</v>
      </c>
      <c r="F696" s="100" t="s">
        <v>26</v>
      </c>
      <c r="G696" s="100" t="str">
        <f>G694</f>
        <v>Balance (after haircut) is recognized as outflow in week 1, maturing inflows (after haircut) are recognized in contractual maturity time buckets. Haircuts are prescribed in the securities haircut table.</v>
      </c>
      <c r="H696" s="88" t="s">
        <v>22</v>
      </c>
      <c r="I696" s="190" t="s">
        <v>55</v>
      </c>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row>
    <row r="697" spans="1:33" x14ac:dyDescent="0.2">
      <c r="A697" s="187"/>
      <c r="B697" s="145"/>
      <c r="C697" s="145"/>
      <c r="D697" s="1813" t="s">
        <v>105</v>
      </c>
      <c r="E697" s="1814"/>
      <c r="F697" s="1814"/>
      <c r="G697" s="1814"/>
      <c r="H697" s="1814"/>
      <c r="I697" s="1815"/>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row>
    <row r="698" spans="1:33" ht="60" x14ac:dyDescent="0.2">
      <c r="A698" s="187"/>
      <c r="B698" s="145"/>
      <c r="C698" s="145"/>
      <c r="D698" s="188"/>
      <c r="E698" s="812" t="s">
        <v>104</v>
      </c>
      <c r="F698" s="100" t="s">
        <v>536</v>
      </c>
      <c r="G698" s="100" t="s">
        <v>537</v>
      </c>
      <c r="H698" s="88" t="s">
        <v>22</v>
      </c>
      <c r="I698" s="190" t="s">
        <v>55</v>
      </c>
      <c r="J698" s="174"/>
      <c r="K698" s="174"/>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row>
    <row r="699" spans="1:33" ht="60" x14ac:dyDescent="0.2">
      <c r="A699" s="187"/>
      <c r="B699" s="145"/>
      <c r="C699" s="145"/>
      <c r="D699" s="188"/>
      <c r="E699" s="812" t="s">
        <v>106</v>
      </c>
      <c r="F699" s="100" t="str">
        <f>F698</f>
        <v>Collateral balance (market value) and maturing collateral inflows (market value, based on maturity of related derivatives) in each period.</v>
      </c>
      <c r="G699" s="100" t="str">
        <f>G698</f>
        <v>Balance (after haircut) is recognized as outflow in week 1, maturing inflows (after haircut) are recognized in contractual maturity time buckets. Haircuts are prescribed in the securities haircut table.</v>
      </c>
      <c r="H699" s="88" t="s">
        <v>22</v>
      </c>
      <c r="I699" s="190" t="s">
        <v>55</v>
      </c>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row>
    <row r="700" spans="1:33" x14ac:dyDescent="0.2">
      <c r="A700" s="187"/>
      <c r="B700" s="145"/>
      <c r="C700" s="145"/>
      <c r="D700" s="1813" t="s">
        <v>107</v>
      </c>
      <c r="E700" s="1814"/>
      <c r="F700" s="1814"/>
      <c r="G700" s="1814"/>
      <c r="H700" s="1814"/>
      <c r="I700" s="1815"/>
      <c r="J700" s="174"/>
      <c r="K700" s="174"/>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row>
    <row r="701" spans="1:33" ht="60" x14ac:dyDescent="0.2">
      <c r="A701" s="187"/>
      <c r="B701" s="145"/>
      <c r="C701" s="145"/>
      <c r="D701" s="188"/>
      <c r="E701" s="812" t="s">
        <v>274</v>
      </c>
      <c r="F701" s="100" t="s">
        <v>536</v>
      </c>
      <c r="G701" s="100" t="s">
        <v>537</v>
      </c>
      <c r="H701" s="88" t="s">
        <v>22</v>
      </c>
      <c r="I701" s="190" t="s">
        <v>55</v>
      </c>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row>
    <row r="702" spans="1:33" ht="60" x14ac:dyDescent="0.2">
      <c r="A702" s="187"/>
      <c r="B702" s="145"/>
      <c r="C702" s="145"/>
      <c r="D702" s="188"/>
      <c r="E702" s="812" t="s">
        <v>108</v>
      </c>
      <c r="F702" s="100" t="str">
        <f>F701</f>
        <v>Collateral balance (market value) and maturing collateral inflows (market value, based on maturity of related derivatives) in each period.</v>
      </c>
      <c r="G702" s="100" t="str">
        <f>G701</f>
        <v>Balance (after haircut) is recognized as outflow in week 1, maturing inflows (after haircut) are recognized in contractual maturity time buckets. Haircuts are prescribed in the securities haircut table.</v>
      </c>
      <c r="H702" s="88" t="s">
        <v>22</v>
      </c>
      <c r="I702" s="190" t="s">
        <v>55</v>
      </c>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row>
    <row r="703" spans="1:33" ht="60" x14ac:dyDescent="0.2">
      <c r="A703" s="187"/>
      <c r="B703" s="145"/>
      <c r="C703" s="145"/>
      <c r="D703" s="188"/>
      <c r="E703" s="812" t="s">
        <v>109</v>
      </c>
      <c r="F703" s="100" t="str">
        <f>F701</f>
        <v>Collateral balance (market value) and maturing collateral inflows (market value, based on maturity of related derivatives) in each period.</v>
      </c>
      <c r="G703" s="100" t="str">
        <f>G701</f>
        <v>Balance (after haircut) is recognized as outflow in week 1, maturing inflows (after haircut) are recognized in contractual maturity time buckets. Haircuts are prescribed in the securities haircut table.</v>
      </c>
      <c r="H703" s="88" t="s">
        <v>22</v>
      </c>
      <c r="I703" s="190" t="s">
        <v>55</v>
      </c>
      <c r="J703" s="174"/>
      <c r="K703" s="174"/>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row>
    <row r="704" spans="1:33" x14ac:dyDescent="0.2">
      <c r="A704" s="187"/>
      <c r="B704" s="145"/>
      <c r="C704" s="145"/>
      <c r="D704" s="1813" t="s">
        <v>339</v>
      </c>
      <c r="E704" s="1814"/>
      <c r="F704" s="1814"/>
      <c r="G704" s="1814"/>
      <c r="H704" s="1814"/>
      <c r="I704" s="1815"/>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row>
    <row r="705" spans="1:33" ht="60" x14ac:dyDescent="0.2">
      <c r="A705" s="187"/>
      <c r="B705" s="145"/>
      <c r="C705" s="145"/>
      <c r="D705" s="188"/>
      <c r="E705" s="812" t="s">
        <v>340</v>
      </c>
      <c r="F705" s="100" t="s">
        <v>536</v>
      </c>
      <c r="G705" s="100" t="s">
        <v>537</v>
      </c>
      <c r="H705" s="88" t="s">
        <v>22</v>
      </c>
      <c r="I705" s="190" t="s">
        <v>55</v>
      </c>
      <c r="J705" s="174"/>
      <c r="K705" s="174"/>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row>
    <row r="706" spans="1:33" ht="60" x14ac:dyDescent="0.2">
      <c r="A706" s="187"/>
      <c r="B706" s="145"/>
      <c r="C706" s="145"/>
      <c r="D706" s="188"/>
      <c r="E706" s="812" t="s">
        <v>341</v>
      </c>
      <c r="F706" s="100" t="str">
        <f>F705</f>
        <v>Collateral balance (market value) and maturing collateral inflows (market value, based on maturity of related derivatives) in each period.</v>
      </c>
      <c r="G706" s="100" t="str">
        <f>G705</f>
        <v>Balance (after haircut) is recognized as outflow in week 1, maturing inflows (after haircut) are recognized in contractual maturity time buckets. Haircuts are prescribed in the securities haircut table.</v>
      </c>
      <c r="H706" s="88" t="s">
        <v>22</v>
      </c>
      <c r="I706" s="190" t="s">
        <v>55</v>
      </c>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row>
    <row r="707" spans="1:33" x14ac:dyDescent="0.2">
      <c r="A707" s="187"/>
      <c r="B707" s="145"/>
      <c r="C707" s="145"/>
      <c r="D707" s="1813" t="s">
        <v>342</v>
      </c>
      <c r="E707" s="1814"/>
      <c r="F707" s="1814"/>
      <c r="G707" s="1814"/>
      <c r="H707" s="1814"/>
      <c r="I707" s="1815"/>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row>
    <row r="708" spans="1:33" ht="60" x14ac:dyDescent="0.2">
      <c r="A708" s="187"/>
      <c r="B708" s="145"/>
      <c r="C708" s="145"/>
      <c r="D708" s="188"/>
      <c r="E708" s="812" t="s">
        <v>329</v>
      </c>
      <c r="F708" s="100" t="s">
        <v>536</v>
      </c>
      <c r="G708" s="100" t="s">
        <v>537</v>
      </c>
      <c r="H708" s="88" t="s">
        <v>22</v>
      </c>
      <c r="I708" s="190" t="s">
        <v>55</v>
      </c>
      <c r="J708" s="174"/>
      <c r="K708" s="174"/>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row>
    <row r="709" spans="1:33" ht="60" x14ac:dyDescent="0.2">
      <c r="A709" s="187"/>
      <c r="B709" s="145"/>
      <c r="C709" s="145"/>
      <c r="D709" s="188"/>
      <c r="E709" s="812" t="s">
        <v>330</v>
      </c>
      <c r="F709" s="100" t="str">
        <f>F708</f>
        <v>Collateral balance (market value) and maturing collateral inflows (market value, based on maturity of related derivatives) in each period.</v>
      </c>
      <c r="G709" s="100" t="str">
        <f>G708</f>
        <v>Balance (after haircut) is recognized as outflow in week 1, maturing inflows (after haircut) are recognized in contractual maturity time buckets. Haircuts are prescribed in the securities haircut table.</v>
      </c>
      <c r="H709" s="88" t="s">
        <v>22</v>
      </c>
      <c r="I709" s="190" t="s">
        <v>55</v>
      </c>
      <c r="J709" s="174"/>
      <c r="K709" s="174"/>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row>
    <row r="710" spans="1:33" ht="60" x14ac:dyDescent="0.2">
      <c r="A710" s="187"/>
      <c r="B710" s="145"/>
      <c r="C710" s="145"/>
      <c r="D710" s="188"/>
      <c r="E710" s="812" t="s">
        <v>343</v>
      </c>
      <c r="F710" s="100" t="str">
        <f>F708</f>
        <v>Collateral balance (market value) and maturing collateral inflows (market value, based on maturity of related derivatives) in each period.</v>
      </c>
      <c r="G710" s="100" t="str">
        <f>G708</f>
        <v>Balance (after haircut) is recognized as outflow in week 1, maturing inflows (after haircut) are recognized in contractual maturity time buckets. Haircuts are prescribed in the securities haircut table.</v>
      </c>
      <c r="H710" s="88" t="s">
        <v>22</v>
      </c>
      <c r="I710" s="190" t="s">
        <v>55</v>
      </c>
      <c r="J710" s="174"/>
      <c r="K710" s="174"/>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row>
    <row r="711" spans="1:33" x14ac:dyDescent="0.2">
      <c r="A711" s="187"/>
      <c r="B711" s="145"/>
      <c r="C711" s="1807" t="s">
        <v>307</v>
      </c>
      <c r="D711" s="1545"/>
      <c r="E711" s="1545"/>
      <c r="F711" s="1545"/>
      <c r="G711" s="1545"/>
      <c r="H711" s="1545" t="s">
        <v>22</v>
      </c>
      <c r="I711" s="1546" t="s">
        <v>27</v>
      </c>
      <c r="J711" s="7"/>
      <c r="K711" s="7"/>
      <c r="L711" s="7"/>
      <c r="M711" s="7"/>
      <c r="N711" s="7"/>
      <c r="O711" s="7"/>
      <c r="P711" s="7"/>
      <c r="Q711" s="7"/>
      <c r="R711" s="7"/>
      <c r="S711" s="7"/>
      <c r="T711" s="7"/>
      <c r="U711" s="7"/>
      <c r="V711" s="7"/>
      <c r="W711" s="7"/>
      <c r="X711" s="7"/>
      <c r="Y711" s="7"/>
      <c r="Z711" s="7"/>
      <c r="AA711" s="7"/>
      <c r="AB711" s="7"/>
      <c r="AC711" s="7"/>
      <c r="AD711" s="7"/>
      <c r="AE711" s="7"/>
      <c r="AF711" s="174"/>
      <c r="AG711" s="174"/>
    </row>
    <row r="712" spans="1:33" x14ac:dyDescent="0.2">
      <c r="A712" s="187"/>
      <c r="B712" s="145"/>
      <c r="C712" s="145"/>
      <c r="D712" s="1813" t="s">
        <v>121</v>
      </c>
      <c r="E712" s="1814"/>
      <c r="F712" s="1814"/>
      <c r="G712" s="1814"/>
      <c r="H712" s="1814"/>
      <c r="I712" s="1815"/>
      <c r="J712" s="174"/>
      <c r="K712" s="174"/>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row>
    <row r="713" spans="1:33" ht="60" x14ac:dyDescent="0.2">
      <c r="A713" s="187"/>
      <c r="B713" s="145"/>
      <c r="C713" s="145"/>
      <c r="D713" s="188"/>
      <c r="E713" s="812" t="s">
        <v>120</v>
      </c>
      <c r="F713" s="100" t="s">
        <v>536</v>
      </c>
      <c r="G713" s="100" t="s">
        <v>537</v>
      </c>
      <c r="H713" s="88" t="s">
        <v>22</v>
      </c>
      <c r="I713" s="190" t="s">
        <v>55</v>
      </c>
      <c r="J713" s="174"/>
      <c r="K713" s="174"/>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row>
    <row r="714" spans="1:33" ht="60" customHeight="1" x14ac:dyDescent="0.2">
      <c r="A714" s="187"/>
      <c r="B714" s="145"/>
      <c r="C714" s="145"/>
      <c r="D714" s="188"/>
      <c r="E714" s="812" t="s">
        <v>122</v>
      </c>
      <c r="F714" s="100" t="str">
        <f>F713</f>
        <v>Collateral balance (market value) and maturing collateral inflows (market value, based on maturity of related derivatives) in each period.</v>
      </c>
      <c r="G714" s="100" t="str">
        <f>G713</f>
        <v>Balance (after haircut) is recognized as outflow in week 1, maturing inflows (after haircut) are recognized in contractual maturity time buckets. Haircuts are prescribed in the securities haircut table.</v>
      </c>
      <c r="H714" s="88" t="s">
        <v>22</v>
      </c>
      <c r="I714" s="190" t="s">
        <v>55</v>
      </c>
      <c r="J714" s="174"/>
      <c r="K714" s="174"/>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row>
    <row r="715" spans="1:33" x14ac:dyDescent="0.2">
      <c r="A715" s="187"/>
      <c r="B715" s="145"/>
      <c r="C715" s="145"/>
      <c r="D715" s="1813" t="s">
        <v>123</v>
      </c>
      <c r="E715" s="1814"/>
      <c r="F715" s="1814"/>
      <c r="G715" s="1814"/>
      <c r="H715" s="1814"/>
      <c r="I715" s="1815"/>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row>
    <row r="716" spans="1:33" ht="60" x14ac:dyDescent="0.2">
      <c r="A716" s="187"/>
      <c r="B716" s="145"/>
      <c r="C716" s="145"/>
      <c r="D716" s="188"/>
      <c r="E716" s="812" t="s">
        <v>124</v>
      </c>
      <c r="F716" s="100" t="s">
        <v>536</v>
      </c>
      <c r="G716" s="100" t="s">
        <v>537</v>
      </c>
      <c r="H716" s="88" t="s">
        <v>22</v>
      </c>
      <c r="I716" s="190" t="s">
        <v>55</v>
      </c>
      <c r="J716" s="174"/>
      <c r="K716" s="174"/>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row>
    <row r="717" spans="1:33" ht="60" customHeight="1" x14ac:dyDescent="0.2">
      <c r="A717" s="187"/>
      <c r="B717" s="145"/>
      <c r="C717" s="145"/>
      <c r="D717" s="188"/>
      <c r="E717" s="812" t="s">
        <v>125</v>
      </c>
      <c r="F717" s="100" t="str">
        <f>F716</f>
        <v>Collateral balance (market value) and maturing collateral inflows (market value, based on maturity of related derivatives) in each period.</v>
      </c>
      <c r="G717" s="100" t="str">
        <f>G716</f>
        <v>Balance (after haircut) is recognized as outflow in week 1, maturing inflows (after haircut) are recognized in contractual maturity time buckets. Haircuts are prescribed in the securities haircut table.</v>
      </c>
      <c r="H717" s="88" t="s">
        <v>22</v>
      </c>
      <c r="I717" s="190" t="s">
        <v>55</v>
      </c>
      <c r="J717" s="174"/>
      <c r="K717" s="174"/>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row>
    <row r="718" spans="1:33" x14ac:dyDescent="0.2">
      <c r="A718" s="187"/>
      <c r="B718" s="145"/>
      <c r="C718" s="145"/>
      <c r="D718" s="809" t="s">
        <v>126</v>
      </c>
      <c r="E718" s="93"/>
      <c r="F718" s="160"/>
      <c r="G718" s="99"/>
      <c r="H718" s="94"/>
      <c r="I718" s="9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row>
    <row r="719" spans="1:33" ht="60" x14ac:dyDescent="0.2">
      <c r="A719" s="187"/>
      <c r="B719" s="145"/>
      <c r="C719" s="145"/>
      <c r="D719" s="188"/>
      <c r="E719" s="812" t="s">
        <v>128</v>
      </c>
      <c r="F719" s="100" t="s">
        <v>536</v>
      </c>
      <c r="G719" s="100" t="s">
        <v>537</v>
      </c>
      <c r="H719" s="88" t="s">
        <v>22</v>
      </c>
      <c r="I719" s="190" t="s">
        <v>55</v>
      </c>
      <c r="J719" s="174"/>
      <c r="K719" s="174"/>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row>
    <row r="720" spans="1:33" ht="60" customHeight="1" x14ac:dyDescent="0.2">
      <c r="A720" s="187"/>
      <c r="B720" s="145"/>
      <c r="C720" s="145"/>
      <c r="D720" s="188"/>
      <c r="E720" s="812" t="s">
        <v>129</v>
      </c>
      <c r="F720" s="100" t="str">
        <f>F719</f>
        <v>Collateral balance (market value) and maturing collateral inflows (market value, based on maturity of related derivatives) in each period.</v>
      </c>
      <c r="G720" s="100" t="str">
        <f>G719</f>
        <v>Balance (after haircut) is recognized as outflow in week 1, maturing inflows (after haircut) are recognized in contractual maturity time buckets. Haircuts are prescribed in the securities haircut table.</v>
      </c>
      <c r="H720" s="88" t="s">
        <v>22</v>
      </c>
      <c r="I720" s="190" t="s">
        <v>55</v>
      </c>
      <c r="J720" s="174"/>
      <c r="K720" s="174"/>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row>
    <row r="721" spans="1:33" x14ac:dyDescent="0.2">
      <c r="A721" s="187"/>
      <c r="B721" s="145"/>
      <c r="C721" s="145"/>
      <c r="D721" s="809" t="s">
        <v>127</v>
      </c>
      <c r="E721" s="93"/>
      <c r="F721" s="160"/>
      <c r="G721" s="99"/>
      <c r="H721" s="94"/>
      <c r="I721" s="94"/>
      <c r="J721" s="174"/>
      <c r="K721" s="174"/>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row>
    <row r="722" spans="1:33" ht="60" x14ac:dyDescent="0.2">
      <c r="A722" s="187"/>
      <c r="B722" s="145"/>
      <c r="C722" s="145"/>
      <c r="D722" s="188"/>
      <c r="E722" s="812" t="s">
        <v>130</v>
      </c>
      <c r="F722" s="100" t="s">
        <v>536</v>
      </c>
      <c r="G722" s="100" t="s">
        <v>537</v>
      </c>
      <c r="H722" s="88" t="s">
        <v>22</v>
      </c>
      <c r="I722" s="190" t="s">
        <v>55</v>
      </c>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row>
    <row r="723" spans="1:33" ht="60" customHeight="1" x14ac:dyDescent="0.2">
      <c r="A723" s="187"/>
      <c r="B723" s="145"/>
      <c r="C723" s="145"/>
      <c r="D723" s="188"/>
      <c r="E723" s="812" t="s">
        <v>131</v>
      </c>
      <c r="F723" s="100" t="str">
        <f>F722</f>
        <v>Collateral balance (market value) and maturing collateral inflows (market value, based on maturity of related derivatives) in each period.</v>
      </c>
      <c r="G723" s="100" t="str">
        <f>G722</f>
        <v>Balance (after haircut) is recognized as outflow in week 1, maturing inflows (after haircut) are recognized in contractual maturity time buckets. Haircuts are prescribed in the securities haircut table.</v>
      </c>
      <c r="H723" s="88" t="s">
        <v>22</v>
      </c>
      <c r="I723" s="190" t="s">
        <v>55</v>
      </c>
      <c r="J723" s="174"/>
      <c r="K723" s="174"/>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row>
    <row r="724" spans="1:33" x14ac:dyDescent="0.2">
      <c r="A724" s="187"/>
      <c r="B724" s="145"/>
      <c r="C724" s="145"/>
      <c r="D724" s="809" t="s">
        <v>331</v>
      </c>
      <c r="E724" s="93"/>
      <c r="F724" s="160"/>
      <c r="G724" s="99"/>
      <c r="H724" s="94"/>
      <c r="I724" s="9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row>
    <row r="725" spans="1:33" ht="60" x14ac:dyDescent="0.2">
      <c r="A725" s="187"/>
      <c r="B725" s="145"/>
      <c r="C725" s="145"/>
      <c r="D725" s="188"/>
      <c r="E725" s="812" t="s">
        <v>345</v>
      </c>
      <c r="F725" s="100" t="s">
        <v>536</v>
      </c>
      <c r="G725" s="100" t="s">
        <v>537</v>
      </c>
      <c r="H725" s="88" t="s">
        <v>22</v>
      </c>
      <c r="I725" s="190" t="s">
        <v>55</v>
      </c>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row>
    <row r="726" spans="1:33" ht="60" customHeight="1" x14ac:dyDescent="0.2">
      <c r="A726" s="187"/>
      <c r="B726" s="145"/>
      <c r="C726" s="145"/>
      <c r="D726" s="188"/>
      <c r="E726" s="812" t="s">
        <v>332</v>
      </c>
      <c r="F726" s="100" t="str">
        <f>F725</f>
        <v>Collateral balance (market value) and maturing collateral inflows (market value, based on maturity of related derivatives) in each period.</v>
      </c>
      <c r="G726" s="100" t="str">
        <f>G725</f>
        <v>Balance (after haircut) is recognized as outflow in week 1, maturing inflows (after haircut) are recognized in contractual maturity time buckets. Haircuts are prescribed in the securities haircut table.</v>
      </c>
      <c r="H726" s="88" t="s">
        <v>22</v>
      </c>
      <c r="I726" s="190" t="s">
        <v>55</v>
      </c>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row>
    <row r="727" spans="1:33" x14ac:dyDescent="0.2">
      <c r="A727" s="187"/>
      <c r="B727" s="145"/>
      <c r="C727" s="145"/>
      <c r="D727" s="809" t="s">
        <v>333</v>
      </c>
      <c r="E727" s="93"/>
      <c r="F727" s="160"/>
      <c r="G727" s="99"/>
      <c r="H727" s="94"/>
      <c r="I727" s="9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row>
    <row r="728" spans="1:33" ht="60" x14ac:dyDescent="0.2">
      <c r="A728" s="187"/>
      <c r="B728" s="145"/>
      <c r="C728" s="145"/>
      <c r="D728" s="188"/>
      <c r="E728" s="812" t="s">
        <v>334</v>
      </c>
      <c r="F728" s="100" t="s">
        <v>536</v>
      </c>
      <c r="G728" s="100" t="s">
        <v>537</v>
      </c>
      <c r="H728" s="88" t="s">
        <v>22</v>
      </c>
      <c r="I728" s="190" t="s">
        <v>55</v>
      </c>
      <c r="J728" s="174"/>
      <c r="K728" s="174"/>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row>
    <row r="729" spans="1:33" ht="60" customHeight="1" x14ac:dyDescent="0.2">
      <c r="A729" s="187"/>
      <c r="B729" s="145"/>
      <c r="C729" s="145"/>
      <c r="D729" s="188"/>
      <c r="E729" s="812" t="s">
        <v>335</v>
      </c>
      <c r="F729" s="100" t="str">
        <f>F728</f>
        <v>Collateral balance (market value) and maturing collateral inflows (market value, based on maturity of related derivatives) in each period.</v>
      </c>
      <c r="G729" s="100" t="str">
        <f>G728</f>
        <v>Balance (after haircut) is recognized as outflow in week 1, maturing inflows (after haircut) are recognized in contractual maturity time buckets. Haircuts are prescribed in the securities haircut table.</v>
      </c>
      <c r="H729" s="88" t="s">
        <v>22</v>
      </c>
      <c r="I729" s="190" t="s">
        <v>55</v>
      </c>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row>
    <row r="730" spans="1:33" x14ac:dyDescent="0.2">
      <c r="A730" s="187"/>
      <c r="B730" s="145"/>
      <c r="C730" s="1807" t="s">
        <v>132</v>
      </c>
      <c r="D730" s="1545"/>
      <c r="E730" s="1545"/>
      <c r="F730" s="1545"/>
      <c r="G730" s="1545"/>
      <c r="H730" s="1545"/>
      <c r="I730" s="1546"/>
      <c r="J730" s="7"/>
      <c r="K730" s="7"/>
      <c r="L730" s="7"/>
      <c r="M730" s="7"/>
      <c r="N730" s="7"/>
      <c r="O730" s="7"/>
      <c r="P730" s="7"/>
      <c r="Q730" s="7"/>
      <c r="R730" s="7"/>
      <c r="S730" s="7"/>
      <c r="T730" s="7"/>
      <c r="U730" s="7"/>
      <c r="V730" s="7"/>
      <c r="W730" s="7"/>
      <c r="X730" s="7"/>
      <c r="Y730" s="7"/>
      <c r="Z730" s="7"/>
      <c r="AA730" s="7"/>
      <c r="AB730" s="7"/>
      <c r="AC730" s="7"/>
      <c r="AD730" s="7"/>
      <c r="AE730" s="7"/>
      <c r="AF730" s="174"/>
      <c r="AG730" s="174"/>
    </row>
    <row r="731" spans="1:33" ht="105.75" customHeight="1" x14ac:dyDescent="0.2">
      <c r="A731" s="187"/>
      <c r="B731" s="145"/>
      <c r="C731" s="145"/>
      <c r="D731" s="188"/>
      <c r="E731" s="812" t="s">
        <v>133</v>
      </c>
      <c r="F731" s="100" t="s">
        <v>536</v>
      </c>
      <c r="G731" s="98" t="s">
        <v>538</v>
      </c>
      <c r="H731" s="88" t="s">
        <v>22</v>
      </c>
      <c r="I731" s="190" t="s">
        <v>55</v>
      </c>
      <c r="J731" s="174"/>
      <c r="K731" s="174"/>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row>
    <row r="732" spans="1:33" ht="105.75" customHeight="1" x14ac:dyDescent="0.2">
      <c r="A732" s="187"/>
      <c r="B732" s="145"/>
      <c r="C732" s="145"/>
      <c r="D732" s="188"/>
      <c r="E732" s="812" t="s">
        <v>134</v>
      </c>
      <c r="F732" s="100" t="str">
        <f>F731</f>
        <v>Collateral balance (market value) and maturing collateral inflows (market value, based on maturity of related derivatives) in each period.</v>
      </c>
      <c r="G732" s="98" t="str">
        <f>G731</f>
        <v>For equitiy collateral pledged, outflows are recognized in line with treatments described above (Assets - securities - equities) when equity collateral is sent to the conterparty. Where equity collateral is received after the time buckets in section 2.3, the cumulative inflows (from week 1 up to the time period when the collateral is returned) is recognized in the period.</v>
      </c>
      <c r="H732" s="88" t="s">
        <v>22</v>
      </c>
      <c r="I732" s="190" t="s">
        <v>55</v>
      </c>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row>
    <row r="733" spans="1:33" ht="105.75" customHeight="1" x14ac:dyDescent="0.2">
      <c r="A733" s="187"/>
      <c r="B733" s="145"/>
      <c r="C733" s="145"/>
      <c r="D733" s="188"/>
      <c r="E733" s="812" t="s">
        <v>135</v>
      </c>
      <c r="F733" s="100" t="str">
        <f>F731</f>
        <v>Collateral balance (market value) and maturing collateral inflows (market value, based on maturity of related derivatives) in each period.</v>
      </c>
      <c r="G733" s="98" t="str">
        <f>G731</f>
        <v>For equitiy collateral pledged, outflows are recognized in line with treatments described above (Assets - securities - equities) when equity collateral is sent to the conterparty. Where equity collateral is received after the time buckets in section 2.3, the cumulative inflows (from week 1 up to the time period when the collateral is returned) is recognized in the period.</v>
      </c>
      <c r="H733" s="88" t="s">
        <v>31</v>
      </c>
      <c r="I733" s="190" t="s">
        <v>55</v>
      </c>
      <c r="J733" s="174"/>
      <c r="K733" s="174"/>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row>
    <row r="734" spans="1:33" x14ac:dyDescent="0.25">
      <c r="A734" s="187"/>
      <c r="B734" s="43"/>
      <c r="C734" s="1807" t="s">
        <v>354</v>
      </c>
      <c r="D734" s="1545"/>
      <c r="E734" s="1545"/>
      <c r="F734" s="1545"/>
      <c r="G734" s="1545"/>
      <c r="H734" s="1545"/>
      <c r="I734" s="1546"/>
      <c r="J734" s="7"/>
      <c r="K734" s="7"/>
      <c r="L734" s="7"/>
      <c r="M734" s="7"/>
      <c r="N734" s="7"/>
      <c r="O734" s="7"/>
      <c r="P734" s="7"/>
      <c r="Q734" s="7"/>
      <c r="R734" s="7"/>
      <c r="S734" s="7"/>
      <c r="T734" s="7"/>
      <c r="U734" s="7"/>
      <c r="V734" s="7"/>
      <c r="W734" s="7"/>
      <c r="X734" s="7"/>
      <c r="Y734" s="7"/>
      <c r="Z734" s="7"/>
      <c r="AA734" s="7"/>
      <c r="AB734" s="7"/>
      <c r="AC734" s="7"/>
      <c r="AD734" s="7"/>
      <c r="AE734" s="7"/>
      <c r="AF734" s="174"/>
      <c r="AG734" s="174"/>
    </row>
    <row r="735" spans="1:33" ht="30" x14ac:dyDescent="0.2">
      <c r="A735" s="187"/>
      <c r="B735" s="145"/>
      <c r="C735" s="145"/>
      <c r="D735" s="188"/>
      <c r="E735" s="812" t="s">
        <v>347</v>
      </c>
      <c r="F735" s="100" t="s">
        <v>536</v>
      </c>
      <c r="G735" s="100" t="s">
        <v>521</v>
      </c>
      <c r="H735" s="88" t="s">
        <v>22</v>
      </c>
      <c r="I735" s="190" t="s">
        <v>55</v>
      </c>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row>
    <row r="736" spans="1:33" ht="30" customHeight="1" x14ac:dyDescent="0.2">
      <c r="A736" s="187"/>
      <c r="B736" s="145"/>
      <c r="C736" s="145"/>
      <c r="D736" s="188"/>
      <c r="E736" s="154" t="s">
        <v>348</v>
      </c>
      <c r="F736" s="159" t="str">
        <f>F735</f>
        <v>Collateral balance (market value) and maturing collateral inflows (market value, based on maturity of related derivatives) in each period.</v>
      </c>
      <c r="G736" s="159" t="str">
        <f>G735</f>
        <v>No liquidity value will be attributed.</v>
      </c>
      <c r="H736" s="819" t="s">
        <v>22</v>
      </c>
      <c r="I736" s="818" t="s">
        <v>55</v>
      </c>
      <c r="J736" s="174"/>
      <c r="K736" s="174"/>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row>
    <row r="737" spans="1:33" ht="22.5" customHeight="1" x14ac:dyDescent="0.2">
      <c r="A737" s="1806" t="s">
        <v>308</v>
      </c>
      <c r="B737" s="1504"/>
      <c r="C737" s="1504"/>
      <c r="D737" s="1504"/>
      <c r="E737" s="1504"/>
      <c r="F737" s="1504"/>
      <c r="G737" s="1504"/>
      <c r="H737" s="1504"/>
      <c r="I737" s="1505"/>
      <c r="J737" s="141"/>
      <c r="K737" s="141"/>
      <c r="L737" s="141"/>
      <c r="M737" s="141"/>
      <c r="N737" s="141"/>
      <c r="O737" s="141"/>
      <c r="P737" s="141"/>
      <c r="Q737" s="141"/>
      <c r="R737" s="141"/>
      <c r="S737" s="141"/>
      <c r="T737" s="141"/>
      <c r="U737" s="141"/>
      <c r="V737" s="141"/>
      <c r="W737" s="141"/>
      <c r="X737" s="141"/>
      <c r="Y737" s="141"/>
      <c r="Z737" s="141"/>
      <c r="AA737" s="141"/>
      <c r="AB737" s="141"/>
      <c r="AC737" s="141"/>
      <c r="AD737" s="141"/>
      <c r="AE737" s="141"/>
      <c r="AF737" s="174"/>
      <c r="AG737" s="174"/>
    </row>
    <row r="738" spans="1:33" ht="10.5" customHeight="1" x14ac:dyDescent="0.2">
      <c r="A738" s="1884"/>
      <c r="B738" s="1885"/>
      <c r="C738" s="1885"/>
      <c r="D738" s="1885"/>
      <c r="E738" s="1885"/>
      <c r="F738" s="1885"/>
      <c r="G738" s="1885"/>
      <c r="H738" s="1885"/>
      <c r="I738" s="1886"/>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row>
    <row r="739" spans="1:33" ht="22.5" customHeight="1" x14ac:dyDescent="0.2">
      <c r="A739" s="1806" t="s">
        <v>309</v>
      </c>
      <c r="B739" s="1504"/>
      <c r="C739" s="1504"/>
      <c r="D739" s="1504"/>
      <c r="E739" s="1504"/>
      <c r="F739" s="1504"/>
      <c r="G739" s="1504"/>
      <c r="H739" s="1504"/>
      <c r="I739" s="1505"/>
      <c r="J739" s="141"/>
      <c r="K739" s="141"/>
      <c r="L739" s="141"/>
      <c r="M739" s="141"/>
      <c r="N739" s="141"/>
      <c r="O739" s="141"/>
      <c r="P739" s="141"/>
      <c r="Q739" s="141"/>
      <c r="R739" s="141"/>
      <c r="S739" s="141"/>
      <c r="T739" s="141"/>
      <c r="U739" s="141"/>
      <c r="V739" s="141"/>
      <c r="W739" s="141"/>
      <c r="X739" s="141"/>
      <c r="Y739" s="141"/>
      <c r="Z739" s="141"/>
      <c r="AA739" s="141"/>
      <c r="AB739" s="141"/>
      <c r="AC739" s="141"/>
      <c r="AD739" s="141"/>
      <c r="AE739" s="141"/>
      <c r="AF739" s="174"/>
      <c r="AG739" s="174"/>
    </row>
    <row r="740" spans="1:33" x14ac:dyDescent="0.2">
      <c r="A740" s="187"/>
      <c r="B740" s="188"/>
      <c r="C740" s="188"/>
      <c r="D740" s="188"/>
      <c r="E740" s="155" t="s">
        <v>310</v>
      </c>
      <c r="F740" s="158" t="s">
        <v>540</v>
      </c>
      <c r="G740" s="158" t="s">
        <v>539</v>
      </c>
      <c r="H740" s="820">
        <v>40</v>
      </c>
      <c r="I740" s="821" t="s">
        <v>62</v>
      </c>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row>
    <row r="741" spans="1:33" hidden="1" x14ac:dyDescent="0.2">
      <c r="A741" s="1884"/>
      <c r="B741" s="1885"/>
      <c r="C741" s="1885"/>
      <c r="D741" s="1885"/>
      <c r="E741" s="1885"/>
      <c r="F741" s="1885"/>
      <c r="G741" s="1885"/>
      <c r="H741" s="1885"/>
      <c r="I741" s="1886"/>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row>
    <row r="742" spans="1:33" x14ac:dyDescent="0.2">
      <c r="A742" s="187"/>
      <c r="B742" s="188"/>
      <c r="C742" s="1807" t="s">
        <v>311</v>
      </c>
      <c r="D742" s="1545"/>
      <c r="E742" s="1545"/>
      <c r="F742" s="1545"/>
      <c r="G742" s="1545"/>
      <c r="H742" s="1545"/>
      <c r="I742" s="1546"/>
      <c r="J742" s="7"/>
      <c r="K742" s="7"/>
      <c r="L742" s="7"/>
      <c r="M742" s="7"/>
      <c r="N742" s="7"/>
      <c r="O742" s="7"/>
      <c r="P742" s="7"/>
      <c r="Q742" s="7"/>
      <c r="R742" s="7"/>
      <c r="S742" s="7"/>
      <c r="T742" s="7"/>
      <c r="U742" s="7"/>
      <c r="V742" s="7"/>
      <c r="W742" s="7"/>
      <c r="X742" s="7"/>
      <c r="Y742" s="7"/>
      <c r="Z742" s="7"/>
      <c r="AA742" s="7"/>
      <c r="AB742" s="7"/>
      <c r="AC742" s="7"/>
      <c r="AD742" s="7"/>
      <c r="AE742" s="7"/>
      <c r="AF742" s="174"/>
      <c r="AG742" s="174"/>
    </row>
    <row r="743" spans="1:33" ht="30" x14ac:dyDescent="0.2">
      <c r="A743" s="187"/>
      <c r="B743" s="188"/>
      <c r="C743" s="188"/>
      <c r="D743" s="188"/>
      <c r="E743" s="89" t="s">
        <v>541</v>
      </c>
      <c r="F743" s="100" t="str">
        <f>F740</f>
        <v>Balance only</v>
      </c>
      <c r="G743" s="100" t="s">
        <v>531</v>
      </c>
      <c r="H743" s="91">
        <v>59</v>
      </c>
      <c r="I743" s="190" t="s">
        <v>62</v>
      </c>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row>
    <row r="744" spans="1:33" ht="30" customHeight="1" x14ac:dyDescent="0.2">
      <c r="A744" s="187"/>
      <c r="B744" s="188"/>
      <c r="C744" s="188"/>
      <c r="D744" s="188"/>
      <c r="E744" s="89" t="s">
        <v>312</v>
      </c>
      <c r="F744" s="100" t="str">
        <f>F740</f>
        <v>Balance only</v>
      </c>
      <c r="G744" s="100" t="str">
        <f>G743</f>
        <v>No liquidity value will be attributed</v>
      </c>
      <c r="H744" s="91">
        <v>59</v>
      </c>
      <c r="I744" s="190" t="s">
        <v>62</v>
      </c>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row>
    <row r="745" spans="1:33" ht="30" x14ac:dyDescent="0.2">
      <c r="A745" s="187"/>
      <c r="B745" s="188"/>
      <c r="C745" s="188"/>
      <c r="D745" s="188"/>
      <c r="E745" s="89" t="s">
        <v>313</v>
      </c>
      <c r="F745" s="100" t="str">
        <f>F740</f>
        <v>Balance only</v>
      </c>
      <c r="G745" s="100" t="str">
        <f>G743</f>
        <v>No liquidity value will be attributed</v>
      </c>
      <c r="H745" s="91">
        <v>59</v>
      </c>
      <c r="I745" s="190" t="s">
        <v>62</v>
      </c>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row>
    <row r="746" spans="1:33" ht="30" x14ac:dyDescent="0.2">
      <c r="A746" s="63"/>
      <c r="B746" s="188"/>
      <c r="C746" s="188"/>
      <c r="D746" s="188"/>
      <c r="E746" s="89" t="s">
        <v>314</v>
      </c>
      <c r="F746" s="100" t="str">
        <f>F740</f>
        <v>Balance only</v>
      </c>
      <c r="G746" s="100" t="str">
        <f>G743</f>
        <v>No liquidity value will be attributed</v>
      </c>
      <c r="H746" s="91">
        <v>59</v>
      </c>
      <c r="I746" s="190" t="s">
        <v>62</v>
      </c>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row>
    <row r="747" spans="1:33" ht="30" x14ac:dyDescent="0.2">
      <c r="A747" s="63"/>
      <c r="B747" s="188"/>
      <c r="C747" s="188"/>
      <c r="D747" s="188"/>
      <c r="E747" s="89" t="s">
        <v>315</v>
      </c>
      <c r="F747" s="100" t="str">
        <f>F740</f>
        <v>Balance only</v>
      </c>
      <c r="G747" s="100" t="str">
        <f>G743</f>
        <v>No liquidity value will be attributed</v>
      </c>
      <c r="H747" s="91">
        <v>59</v>
      </c>
      <c r="I747" s="190" t="s">
        <v>62</v>
      </c>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row>
    <row r="748" spans="1:33" ht="30" x14ac:dyDescent="0.2">
      <c r="A748" s="63"/>
      <c r="B748" s="188"/>
      <c r="C748" s="188"/>
      <c r="D748" s="188"/>
      <c r="E748" s="89" t="s">
        <v>317</v>
      </c>
      <c r="F748" s="100" t="str">
        <f>F740</f>
        <v>Balance only</v>
      </c>
      <c r="G748" s="100" t="str">
        <f>G743</f>
        <v>No liquidity value will be attributed</v>
      </c>
      <c r="H748" s="91">
        <v>59</v>
      </c>
      <c r="I748" s="190" t="s">
        <v>62</v>
      </c>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row>
    <row r="749" spans="1:33" ht="30" x14ac:dyDescent="0.2">
      <c r="A749" s="187"/>
      <c r="B749" s="188"/>
      <c r="C749" s="188"/>
      <c r="D749" s="188"/>
      <c r="E749" s="89" t="s">
        <v>316</v>
      </c>
      <c r="F749" s="100" t="str">
        <f>F740</f>
        <v>Balance only</v>
      </c>
      <c r="G749" s="100" t="str">
        <f>G743</f>
        <v>No liquidity value will be attributed</v>
      </c>
      <c r="H749" s="91">
        <v>59</v>
      </c>
      <c r="I749" s="190" t="s">
        <v>62</v>
      </c>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row>
    <row r="750" spans="1:33" x14ac:dyDescent="0.2">
      <c r="A750" s="187"/>
      <c r="B750" s="188"/>
      <c r="C750" s="1807" t="s">
        <v>318</v>
      </c>
      <c r="D750" s="1545"/>
      <c r="E750" s="1545"/>
      <c r="F750" s="1545"/>
      <c r="G750" s="1545"/>
      <c r="H750" s="1545"/>
      <c r="I750" s="1546"/>
      <c r="J750" s="7"/>
      <c r="K750" s="7"/>
      <c r="L750" s="7"/>
      <c r="M750" s="7"/>
      <c r="N750" s="7"/>
      <c r="O750" s="7"/>
      <c r="P750" s="7"/>
      <c r="Q750" s="7"/>
      <c r="R750" s="7"/>
      <c r="S750" s="7"/>
      <c r="T750" s="7"/>
      <c r="U750" s="7"/>
      <c r="V750" s="7"/>
      <c r="W750" s="7"/>
      <c r="X750" s="7"/>
      <c r="Y750" s="7"/>
      <c r="Z750" s="7"/>
      <c r="AA750" s="7"/>
      <c r="AB750" s="7"/>
      <c r="AC750" s="7"/>
      <c r="AD750" s="7"/>
      <c r="AE750" s="7"/>
      <c r="AF750" s="174"/>
      <c r="AG750" s="174"/>
    </row>
    <row r="751" spans="1:33" ht="30" x14ac:dyDescent="0.2">
      <c r="A751" s="187"/>
      <c r="B751" s="188"/>
      <c r="C751" s="188"/>
      <c r="D751" s="188"/>
      <c r="E751" s="812" t="s">
        <v>541</v>
      </c>
      <c r="F751" s="100" t="str">
        <f>F748</f>
        <v>Balance only</v>
      </c>
      <c r="G751" s="100" t="s">
        <v>531</v>
      </c>
      <c r="H751" s="91">
        <v>59</v>
      </c>
      <c r="I751" s="190" t="s">
        <v>62</v>
      </c>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row>
    <row r="752" spans="1:33" ht="30" x14ac:dyDescent="0.2">
      <c r="A752" s="187"/>
      <c r="B752" s="188"/>
      <c r="C752" s="188"/>
      <c r="D752" s="188"/>
      <c r="E752" s="812" t="s">
        <v>312</v>
      </c>
      <c r="F752" s="100" t="str">
        <f>F751</f>
        <v>Balance only</v>
      </c>
      <c r="G752" s="100" t="str">
        <f>G751</f>
        <v>No liquidity value will be attributed</v>
      </c>
      <c r="H752" s="91">
        <v>59</v>
      </c>
      <c r="I752" s="190" t="s">
        <v>62</v>
      </c>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row>
    <row r="753" spans="1:33" ht="30" x14ac:dyDescent="0.2">
      <c r="A753" s="187"/>
      <c r="B753" s="188"/>
      <c r="C753" s="188"/>
      <c r="D753" s="188"/>
      <c r="E753" s="812" t="s">
        <v>313</v>
      </c>
      <c r="F753" s="100" t="str">
        <f>F751</f>
        <v>Balance only</v>
      </c>
      <c r="G753" s="100" t="str">
        <f>G751</f>
        <v>No liquidity value will be attributed</v>
      </c>
      <c r="H753" s="91">
        <v>59</v>
      </c>
      <c r="I753" s="190" t="s">
        <v>62</v>
      </c>
      <c r="J753" s="174"/>
      <c r="K753" s="174"/>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row>
    <row r="754" spans="1:33" ht="30" x14ac:dyDescent="0.2">
      <c r="A754" s="63"/>
      <c r="B754" s="188"/>
      <c r="C754" s="188"/>
      <c r="D754" s="188"/>
      <c r="E754" s="812" t="s">
        <v>314</v>
      </c>
      <c r="F754" s="100" t="str">
        <f>F751</f>
        <v>Balance only</v>
      </c>
      <c r="G754" s="100" t="str">
        <f>G751</f>
        <v>No liquidity value will be attributed</v>
      </c>
      <c r="H754" s="91">
        <v>59</v>
      </c>
      <c r="I754" s="190" t="s">
        <v>62</v>
      </c>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row>
    <row r="755" spans="1:33" ht="30" x14ac:dyDescent="0.2">
      <c r="A755" s="63"/>
      <c r="B755" s="188"/>
      <c r="C755" s="188"/>
      <c r="D755" s="188"/>
      <c r="E755" s="812" t="s">
        <v>315</v>
      </c>
      <c r="F755" s="100" t="str">
        <f>F751</f>
        <v>Balance only</v>
      </c>
      <c r="G755" s="100" t="str">
        <f>G751</f>
        <v>No liquidity value will be attributed</v>
      </c>
      <c r="H755" s="91">
        <v>59</v>
      </c>
      <c r="I755" s="190" t="s">
        <v>62</v>
      </c>
      <c r="J755" s="174"/>
      <c r="K755" s="174"/>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row>
    <row r="756" spans="1:33" ht="30" x14ac:dyDescent="0.2">
      <c r="A756" s="63"/>
      <c r="B756" s="188"/>
      <c r="C756" s="188"/>
      <c r="D756" s="188"/>
      <c r="E756" s="812" t="s">
        <v>317</v>
      </c>
      <c r="F756" s="100" t="str">
        <f>F751</f>
        <v>Balance only</v>
      </c>
      <c r="G756" s="100" t="str">
        <f>G751</f>
        <v>No liquidity value will be attributed</v>
      </c>
      <c r="H756" s="91">
        <v>59</v>
      </c>
      <c r="I756" s="190" t="s">
        <v>62</v>
      </c>
      <c r="J756" s="174"/>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row>
    <row r="757" spans="1:33" ht="30" x14ac:dyDescent="0.2">
      <c r="A757" s="187"/>
      <c r="B757" s="188"/>
      <c r="C757" s="188"/>
      <c r="D757" s="188"/>
      <c r="E757" s="812" t="s">
        <v>316</v>
      </c>
      <c r="F757" s="100" t="str">
        <f>F751</f>
        <v>Balance only</v>
      </c>
      <c r="G757" s="100" t="str">
        <f>G751</f>
        <v>No liquidity value will be attributed</v>
      </c>
      <c r="H757" s="91">
        <v>59</v>
      </c>
      <c r="I757" s="190" t="s">
        <v>62</v>
      </c>
      <c r="J757" s="174"/>
      <c r="K757" s="174"/>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row>
    <row r="758" spans="1:33" x14ac:dyDescent="0.2">
      <c r="A758" s="65"/>
      <c r="B758" s="188"/>
      <c r="C758" s="1807" t="s">
        <v>319</v>
      </c>
      <c r="D758" s="1545"/>
      <c r="E758" s="1545"/>
      <c r="F758" s="1545"/>
      <c r="G758" s="1545"/>
      <c r="H758" s="1545"/>
      <c r="I758" s="1546"/>
      <c r="J758" s="7"/>
      <c r="K758" s="7"/>
      <c r="L758" s="7"/>
      <c r="M758" s="7"/>
      <c r="N758" s="7"/>
      <c r="O758" s="7"/>
      <c r="P758" s="7"/>
      <c r="Q758" s="7"/>
      <c r="R758" s="7"/>
      <c r="S758" s="7"/>
      <c r="T758" s="7"/>
      <c r="U758" s="7"/>
      <c r="V758" s="7"/>
      <c r="W758" s="7"/>
      <c r="X758" s="7"/>
      <c r="Y758" s="7"/>
      <c r="Z758" s="7"/>
      <c r="AA758" s="7"/>
      <c r="AB758" s="7"/>
      <c r="AC758" s="7"/>
      <c r="AD758" s="7"/>
      <c r="AE758" s="7"/>
      <c r="AF758" s="174"/>
      <c r="AG758" s="174"/>
    </row>
    <row r="759" spans="1:33" ht="30" x14ac:dyDescent="0.2">
      <c r="A759" s="187"/>
      <c r="B759" s="188"/>
      <c r="C759" s="188"/>
      <c r="D759" s="188"/>
      <c r="E759" s="812" t="s">
        <v>541</v>
      </c>
      <c r="F759" s="100" t="str">
        <f>F756</f>
        <v>Balance only</v>
      </c>
      <c r="G759" s="100" t="s">
        <v>531</v>
      </c>
      <c r="H759" s="91">
        <v>59</v>
      </c>
      <c r="I759" s="190" t="s">
        <v>62</v>
      </c>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row>
    <row r="760" spans="1:33" ht="30" x14ac:dyDescent="0.2">
      <c r="A760" s="187"/>
      <c r="B760" s="188"/>
      <c r="C760" s="188"/>
      <c r="D760" s="188"/>
      <c r="E760" s="812" t="s">
        <v>312</v>
      </c>
      <c r="F760" s="100" t="str">
        <f>F759</f>
        <v>Balance only</v>
      </c>
      <c r="G760" s="100" t="str">
        <f>G759</f>
        <v>No liquidity value will be attributed</v>
      </c>
      <c r="H760" s="91">
        <v>59</v>
      </c>
      <c r="I760" s="190" t="s">
        <v>62</v>
      </c>
      <c r="J760" s="174"/>
      <c r="K760" s="174"/>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row>
    <row r="761" spans="1:33" ht="30" x14ac:dyDescent="0.2">
      <c r="A761" s="187"/>
      <c r="B761" s="188"/>
      <c r="C761" s="188"/>
      <c r="D761" s="188"/>
      <c r="E761" s="812" t="s">
        <v>313</v>
      </c>
      <c r="F761" s="100" t="str">
        <f>F759</f>
        <v>Balance only</v>
      </c>
      <c r="G761" s="100" t="str">
        <f>G759</f>
        <v>No liquidity value will be attributed</v>
      </c>
      <c r="H761" s="91">
        <v>59</v>
      </c>
      <c r="I761" s="190" t="s">
        <v>62</v>
      </c>
      <c r="J761" s="174"/>
      <c r="K761" s="174"/>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row>
    <row r="762" spans="1:33" ht="30" x14ac:dyDescent="0.2">
      <c r="A762" s="63"/>
      <c r="B762" s="188"/>
      <c r="C762" s="188"/>
      <c r="D762" s="188"/>
      <c r="E762" s="812" t="s">
        <v>314</v>
      </c>
      <c r="F762" s="100" t="str">
        <f>F759</f>
        <v>Balance only</v>
      </c>
      <c r="G762" s="100" t="str">
        <f>G759</f>
        <v>No liquidity value will be attributed</v>
      </c>
      <c r="H762" s="91">
        <v>59</v>
      </c>
      <c r="I762" s="190" t="s">
        <v>62</v>
      </c>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row>
    <row r="763" spans="1:33" ht="30" x14ac:dyDescent="0.2">
      <c r="A763" s="187"/>
      <c r="B763" s="188"/>
      <c r="C763" s="188"/>
      <c r="D763" s="188"/>
      <c r="E763" s="812" t="s">
        <v>315</v>
      </c>
      <c r="F763" s="100" t="str">
        <f>F759</f>
        <v>Balance only</v>
      </c>
      <c r="G763" s="100" t="str">
        <f>G759</f>
        <v>No liquidity value will be attributed</v>
      </c>
      <c r="H763" s="91">
        <v>59</v>
      </c>
      <c r="I763" s="190" t="s">
        <v>62</v>
      </c>
      <c r="J763" s="174"/>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row>
    <row r="764" spans="1:33" ht="30" x14ac:dyDescent="0.2">
      <c r="A764" s="187"/>
      <c r="B764" s="188"/>
      <c r="C764" s="188"/>
      <c r="D764" s="188"/>
      <c r="E764" s="812" t="s">
        <v>317</v>
      </c>
      <c r="F764" s="100" t="str">
        <f>F759</f>
        <v>Balance only</v>
      </c>
      <c r="G764" s="100" t="str">
        <f>G759</f>
        <v>No liquidity value will be attributed</v>
      </c>
      <c r="H764" s="91">
        <v>59</v>
      </c>
      <c r="I764" s="190" t="s">
        <v>62</v>
      </c>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row>
    <row r="765" spans="1:33" ht="30" x14ac:dyDescent="0.2">
      <c r="A765" s="66"/>
      <c r="B765" s="60"/>
      <c r="C765" s="60"/>
      <c r="D765" s="60"/>
      <c r="E765" s="812" t="s">
        <v>316</v>
      </c>
      <c r="F765" s="100" t="str">
        <f>F759</f>
        <v>Balance only</v>
      </c>
      <c r="G765" s="100" t="str">
        <f>G759</f>
        <v>No liquidity value will be attributed</v>
      </c>
      <c r="H765" s="91">
        <v>59</v>
      </c>
      <c r="I765" s="190" t="s">
        <v>62</v>
      </c>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row>
    <row r="766" spans="1:33" hidden="1" x14ac:dyDescent="0.2">
      <c r="A766" s="63"/>
      <c r="B766" s="44"/>
      <c r="C766" s="44"/>
      <c r="D766" s="44"/>
      <c r="E766" s="92"/>
      <c r="F766" s="104"/>
      <c r="G766" s="104"/>
      <c r="H766" s="91"/>
      <c r="I766" s="91"/>
      <c r="J766" s="174"/>
      <c r="K766" s="174"/>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row>
    <row r="767" spans="1:33" x14ac:dyDescent="0.2">
      <c r="A767" s="122"/>
      <c r="B767" s="1808" t="s">
        <v>358</v>
      </c>
      <c r="C767" s="1506"/>
      <c r="D767" s="1506"/>
      <c r="E767" s="1506"/>
      <c r="F767" s="1506"/>
      <c r="G767" s="1506"/>
      <c r="H767" s="1506"/>
      <c r="I767" s="1507"/>
      <c r="J767" s="174"/>
      <c r="K767" s="174"/>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row>
    <row r="768" spans="1:33" x14ac:dyDescent="0.2">
      <c r="A768" s="59"/>
      <c r="B768" s="41"/>
      <c r="C768" s="1807" t="s">
        <v>177</v>
      </c>
      <c r="D768" s="1545"/>
      <c r="E768" s="1545"/>
      <c r="F768" s="1545"/>
      <c r="G768" s="1545"/>
      <c r="H768" s="1545"/>
      <c r="I768" s="1546"/>
      <c r="J768" s="7"/>
      <c r="K768" s="7"/>
      <c r="L768" s="7"/>
      <c r="M768" s="7"/>
      <c r="N768" s="7"/>
      <c r="O768" s="7"/>
      <c r="P768" s="7"/>
      <c r="Q768" s="7"/>
      <c r="R768" s="7"/>
      <c r="S768" s="7"/>
      <c r="T768" s="7"/>
      <c r="U768" s="7"/>
      <c r="V768" s="7"/>
      <c r="W768" s="7"/>
      <c r="X768" s="7"/>
      <c r="Y768" s="7"/>
      <c r="Z768" s="7"/>
      <c r="AA768" s="7"/>
      <c r="AB768" s="7"/>
      <c r="AC768" s="7"/>
      <c r="AD768" s="7"/>
      <c r="AE768" s="7"/>
      <c r="AF768" s="174"/>
      <c r="AG768" s="174"/>
    </row>
    <row r="769" spans="1:33" ht="30.75" customHeight="1" x14ac:dyDescent="0.2">
      <c r="A769" s="59"/>
      <c r="B769" s="41"/>
      <c r="C769" s="41"/>
      <c r="D769" s="41"/>
      <c r="E769" s="87" t="s">
        <v>7</v>
      </c>
      <c r="F769" s="105" t="s">
        <v>556</v>
      </c>
      <c r="G769" s="100" t="s">
        <v>531</v>
      </c>
      <c r="H769" s="195"/>
      <c r="I769" s="190" t="s">
        <v>48</v>
      </c>
      <c r="J769" s="174"/>
      <c r="K769" s="174"/>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row>
    <row r="770" spans="1:33" ht="30.75" customHeight="1" x14ac:dyDescent="0.2">
      <c r="A770" s="59"/>
      <c r="B770" s="41"/>
      <c r="C770" s="41"/>
      <c r="D770" s="41"/>
      <c r="E770" s="87" t="s">
        <v>8</v>
      </c>
      <c r="F770" s="105" t="s">
        <v>557</v>
      </c>
      <c r="G770" s="100" t="str">
        <f>G769</f>
        <v>No liquidity value will be attributed</v>
      </c>
      <c r="H770" s="196"/>
      <c r="I770" s="190" t="s">
        <v>48</v>
      </c>
      <c r="J770" s="174"/>
      <c r="K770" s="174"/>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row>
    <row r="771" spans="1:33" ht="30.75" customHeight="1" x14ac:dyDescent="0.2">
      <c r="A771" s="59"/>
      <c r="B771" s="41"/>
      <c r="C771" s="41"/>
      <c r="D771" s="41"/>
      <c r="E771" s="87" t="s">
        <v>9</v>
      </c>
      <c r="F771" s="105" t="s">
        <v>558</v>
      </c>
      <c r="G771" s="100" t="str">
        <f>G769</f>
        <v>No liquidity value will be attributed</v>
      </c>
      <c r="H771" s="196"/>
      <c r="I771" s="190" t="s">
        <v>48</v>
      </c>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row>
    <row r="772" spans="1:33" ht="30.75" customHeight="1" x14ac:dyDescent="0.2">
      <c r="A772" s="59"/>
      <c r="B772" s="41"/>
      <c r="C772" s="41"/>
      <c r="D772" s="41"/>
      <c r="E772" s="87" t="s">
        <v>10</v>
      </c>
      <c r="F772" s="105" t="s">
        <v>559</v>
      </c>
      <c r="G772" s="100" t="str">
        <f>G769</f>
        <v>No liquidity value will be attributed</v>
      </c>
      <c r="H772" s="196"/>
      <c r="I772" s="190" t="s">
        <v>48</v>
      </c>
      <c r="J772" s="174"/>
      <c r="K772" s="174"/>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row>
    <row r="773" spans="1:33" ht="30.75" customHeight="1" x14ac:dyDescent="0.2">
      <c r="A773" s="59"/>
      <c r="B773" s="41"/>
      <c r="C773" s="41"/>
      <c r="D773" s="41"/>
      <c r="E773" s="87" t="s">
        <v>11</v>
      </c>
      <c r="F773" s="105" t="s">
        <v>560</v>
      </c>
      <c r="G773" s="100" t="str">
        <f>G769</f>
        <v>No liquidity value will be attributed</v>
      </c>
      <c r="H773" s="196"/>
      <c r="I773" s="190" t="s">
        <v>48</v>
      </c>
      <c r="J773" s="174"/>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row>
    <row r="774" spans="1:33" ht="30.75" customHeight="1" x14ac:dyDescent="0.2">
      <c r="A774" s="59"/>
      <c r="B774" s="41"/>
      <c r="C774" s="41"/>
      <c r="D774" s="41"/>
      <c r="E774" s="87" t="s">
        <v>12</v>
      </c>
      <c r="F774" s="105" t="s">
        <v>561</v>
      </c>
      <c r="G774" s="100" t="str">
        <f>G769</f>
        <v>No liquidity value will be attributed</v>
      </c>
      <c r="H774" s="196"/>
      <c r="I774" s="190" t="s">
        <v>48</v>
      </c>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row>
    <row r="775" spans="1:33" ht="30.75" customHeight="1" x14ac:dyDescent="0.2">
      <c r="A775" s="59"/>
      <c r="B775" s="41"/>
      <c r="C775" s="41"/>
      <c r="D775" s="41"/>
      <c r="E775" s="87" t="s">
        <v>360</v>
      </c>
      <c r="F775" s="105" t="s">
        <v>562</v>
      </c>
      <c r="G775" s="100" t="str">
        <f>G769</f>
        <v>No liquidity value will be attributed</v>
      </c>
      <c r="H775" s="197"/>
      <c r="I775" s="190" t="s">
        <v>48</v>
      </c>
      <c r="J775" s="174"/>
      <c r="K775" s="174"/>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row>
    <row r="776" spans="1:33" x14ac:dyDescent="0.2">
      <c r="A776" s="59"/>
      <c r="B776" s="41"/>
      <c r="C776" s="1807" t="s">
        <v>277</v>
      </c>
      <c r="D776" s="1545"/>
      <c r="E776" s="1545"/>
      <c r="F776" s="1545"/>
      <c r="G776" s="1545"/>
      <c r="H776" s="1545"/>
      <c r="I776" s="1546"/>
      <c r="J776" s="7"/>
      <c r="K776" s="7"/>
      <c r="L776" s="7"/>
      <c r="M776" s="7"/>
      <c r="N776" s="7"/>
      <c r="O776" s="7"/>
      <c r="P776" s="7"/>
      <c r="Q776" s="7"/>
      <c r="R776" s="7"/>
      <c r="S776" s="7"/>
      <c r="T776" s="7"/>
      <c r="U776" s="7"/>
      <c r="V776" s="7"/>
      <c r="W776" s="7"/>
      <c r="X776" s="7"/>
      <c r="Y776" s="7"/>
      <c r="Z776" s="7"/>
      <c r="AA776" s="7"/>
      <c r="AB776" s="7"/>
      <c r="AC776" s="7"/>
      <c r="AD776" s="7"/>
      <c r="AE776" s="7"/>
      <c r="AF776" s="174"/>
      <c r="AG776" s="174"/>
    </row>
    <row r="777" spans="1:33" ht="30.75" customHeight="1" x14ac:dyDescent="0.2">
      <c r="A777" s="59"/>
      <c r="B777" s="41"/>
      <c r="C777" s="41"/>
      <c r="D777" s="41"/>
      <c r="E777" s="87" t="s">
        <v>7</v>
      </c>
      <c r="F777" s="105" t="s">
        <v>563</v>
      </c>
      <c r="G777" s="100" t="s">
        <v>531</v>
      </c>
      <c r="H777" s="195"/>
      <c r="I777" s="190" t="s">
        <v>57</v>
      </c>
      <c r="J777" s="174"/>
      <c r="K777" s="174"/>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row>
    <row r="778" spans="1:33" ht="30.75" customHeight="1" x14ac:dyDescent="0.2">
      <c r="A778" s="59"/>
      <c r="B778" s="41"/>
      <c r="C778" s="41"/>
      <c r="D778" s="41"/>
      <c r="E778" s="87" t="s">
        <v>8</v>
      </c>
      <c r="F778" s="105" t="s">
        <v>564</v>
      </c>
      <c r="G778" s="100" t="str">
        <f>G777</f>
        <v>No liquidity value will be attributed</v>
      </c>
      <c r="H778" s="196"/>
      <c r="I778" s="190" t="s">
        <v>57</v>
      </c>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row>
    <row r="779" spans="1:33" ht="30.75" customHeight="1" x14ac:dyDescent="0.2">
      <c r="A779" s="59"/>
      <c r="B779" s="41"/>
      <c r="C779" s="41"/>
      <c r="D779" s="41"/>
      <c r="E779" s="87" t="s">
        <v>9</v>
      </c>
      <c r="F779" s="105" t="s">
        <v>565</v>
      </c>
      <c r="G779" s="100" t="str">
        <f>G777</f>
        <v>No liquidity value will be attributed</v>
      </c>
      <c r="H779" s="196"/>
      <c r="I779" s="190" t="s">
        <v>57</v>
      </c>
      <c r="J779" s="174"/>
      <c r="K779" s="174"/>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row>
    <row r="780" spans="1:33" ht="30.75" customHeight="1" x14ac:dyDescent="0.2">
      <c r="A780" s="59"/>
      <c r="B780" s="41"/>
      <c r="C780" s="41"/>
      <c r="D780" s="41"/>
      <c r="E780" s="87" t="s">
        <v>10</v>
      </c>
      <c r="F780" s="105" t="s">
        <v>566</v>
      </c>
      <c r="G780" s="100" t="str">
        <f>G777</f>
        <v>No liquidity value will be attributed</v>
      </c>
      <c r="H780" s="196"/>
      <c r="I780" s="190" t="s">
        <v>57</v>
      </c>
      <c r="J780" s="174"/>
      <c r="K780" s="174"/>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row>
    <row r="781" spans="1:33" ht="30.75" customHeight="1" x14ac:dyDescent="0.2">
      <c r="A781" s="59"/>
      <c r="B781" s="41"/>
      <c r="C781" s="41"/>
      <c r="D781" s="41"/>
      <c r="E781" s="87" t="s">
        <v>11</v>
      </c>
      <c r="F781" s="105" t="s">
        <v>567</v>
      </c>
      <c r="G781" s="100" t="str">
        <f>G777</f>
        <v>No liquidity value will be attributed</v>
      </c>
      <c r="H781" s="196"/>
      <c r="I781" s="190" t="s">
        <v>57</v>
      </c>
      <c r="J781" s="174"/>
      <c r="K781" s="174"/>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row>
    <row r="782" spans="1:33" ht="30.75" customHeight="1" x14ac:dyDescent="0.2">
      <c r="A782" s="59"/>
      <c r="B782" s="41"/>
      <c r="C782" s="41"/>
      <c r="D782" s="41"/>
      <c r="E782" s="87" t="s">
        <v>12</v>
      </c>
      <c r="F782" s="105" t="s">
        <v>568</v>
      </c>
      <c r="G782" s="100" t="str">
        <f>G777</f>
        <v>No liquidity value will be attributed</v>
      </c>
      <c r="H782" s="196"/>
      <c r="I782" s="190" t="s">
        <v>57</v>
      </c>
      <c r="J782" s="174"/>
      <c r="K782" s="174"/>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row>
    <row r="783" spans="1:33" ht="30.75" customHeight="1" x14ac:dyDescent="0.2">
      <c r="A783" s="59"/>
      <c r="B783" s="41"/>
      <c r="C783" s="41"/>
      <c r="D783" s="41"/>
      <c r="E783" s="817" t="s">
        <v>360</v>
      </c>
      <c r="F783" s="105" t="s">
        <v>569</v>
      </c>
      <c r="G783" s="159" t="str">
        <f>G777</f>
        <v>No liquidity value will be attributed</v>
      </c>
      <c r="H783" s="196"/>
      <c r="I783" s="818" t="s">
        <v>57</v>
      </c>
    </row>
    <row r="784" spans="1:33" s="810" customFormat="1" x14ac:dyDescent="0.2">
      <c r="E784" s="804"/>
      <c r="F784" s="112"/>
      <c r="G784" s="804"/>
      <c r="H784" s="114"/>
      <c r="I784" s="114"/>
    </row>
    <row r="785" spans="5:9" s="123" customFormat="1" x14ac:dyDescent="0.2">
      <c r="E785" s="805"/>
      <c r="F785" s="6"/>
      <c r="G785" s="805"/>
      <c r="H785" s="811"/>
      <c r="I785" s="811"/>
    </row>
    <row r="786" spans="5:9" s="123" customFormat="1" x14ac:dyDescent="0.2">
      <c r="E786" s="805"/>
      <c r="F786" s="6"/>
      <c r="G786" s="805"/>
      <c r="H786" s="811"/>
      <c r="I786" s="811"/>
    </row>
    <row r="787" spans="5:9" s="123" customFormat="1" x14ac:dyDescent="0.2">
      <c r="E787" s="805"/>
      <c r="F787" s="6"/>
      <c r="G787" s="805"/>
      <c r="H787" s="811"/>
      <c r="I787" s="811"/>
    </row>
    <row r="788" spans="5:9" s="123" customFormat="1" x14ac:dyDescent="0.2">
      <c r="E788" s="805"/>
      <c r="F788" s="6"/>
      <c r="G788" s="805"/>
      <c r="H788" s="811"/>
      <c r="I788" s="811"/>
    </row>
    <row r="789" spans="5:9" s="123" customFormat="1" x14ac:dyDescent="0.2">
      <c r="E789" s="805"/>
      <c r="F789" s="6"/>
      <c r="G789" s="805"/>
      <c r="H789" s="811"/>
      <c r="I789" s="811"/>
    </row>
    <row r="790" spans="5:9" s="123" customFormat="1" x14ac:dyDescent="0.2">
      <c r="E790" s="805"/>
      <c r="F790" s="6"/>
      <c r="G790" s="805"/>
      <c r="H790" s="811"/>
      <c r="I790" s="811"/>
    </row>
    <row r="791" spans="5:9" s="123" customFormat="1" x14ac:dyDescent="0.2">
      <c r="E791" s="805"/>
      <c r="F791" s="6"/>
      <c r="G791" s="805"/>
      <c r="H791" s="811"/>
      <c r="I791" s="811"/>
    </row>
    <row r="792" spans="5:9" s="123" customFormat="1" x14ac:dyDescent="0.2">
      <c r="E792" s="805"/>
      <c r="F792" s="6"/>
      <c r="G792" s="805"/>
      <c r="H792" s="811"/>
      <c r="I792" s="811"/>
    </row>
    <row r="793" spans="5:9" s="123" customFormat="1" x14ac:dyDescent="0.2">
      <c r="E793" s="805"/>
      <c r="F793" s="6"/>
      <c r="G793" s="805"/>
      <c r="H793" s="811"/>
      <c r="I793" s="811"/>
    </row>
    <row r="794" spans="5:9" s="123" customFormat="1" x14ac:dyDescent="0.2">
      <c r="E794" s="805"/>
      <c r="F794" s="6"/>
      <c r="G794" s="805"/>
      <c r="H794" s="811"/>
      <c r="I794" s="811"/>
    </row>
    <row r="795" spans="5:9" s="123" customFormat="1" x14ac:dyDescent="0.2">
      <c r="E795" s="805"/>
      <c r="F795" s="6"/>
      <c r="G795" s="805"/>
      <c r="H795" s="811"/>
      <c r="I795" s="811"/>
    </row>
    <row r="796" spans="5:9" s="123" customFormat="1" x14ac:dyDescent="0.2">
      <c r="E796" s="805"/>
      <c r="F796" s="6"/>
      <c r="G796" s="805"/>
      <c r="H796" s="811"/>
      <c r="I796" s="811"/>
    </row>
    <row r="797" spans="5:9" s="123" customFormat="1" x14ac:dyDescent="0.2">
      <c r="E797" s="805"/>
      <c r="F797" s="6"/>
      <c r="G797" s="805"/>
      <c r="H797" s="811"/>
      <c r="I797" s="811"/>
    </row>
    <row r="798" spans="5:9" s="123" customFormat="1" x14ac:dyDescent="0.2">
      <c r="E798" s="805"/>
      <c r="F798" s="6"/>
      <c r="G798" s="805"/>
      <c r="H798" s="811"/>
      <c r="I798" s="811"/>
    </row>
    <row r="799" spans="5:9" s="123" customFormat="1" x14ac:dyDescent="0.2">
      <c r="E799" s="805"/>
      <c r="F799" s="6"/>
      <c r="G799" s="805"/>
      <c r="H799" s="811"/>
      <c r="I799" s="811"/>
    </row>
    <row r="800" spans="5:9" s="123" customFormat="1" x14ac:dyDescent="0.2">
      <c r="E800" s="805"/>
      <c r="F800" s="6"/>
      <c r="G800" s="805"/>
      <c r="H800" s="811"/>
      <c r="I800" s="811"/>
    </row>
    <row r="801" spans="5:9" s="123" customFormat="1" x14ac:dyDescent="0.2">
      <c r="E801" s="805"/>
      <c r="F801" s="6"/>
      <c r="G801" s="805"/>
      <c r="H801" s="811"/>
      <c r="I801" s="811"/>
    </row>
    <row r="802" spans="5:9" s="123" customFormat="1" x14ac:dyDescent="0.2">
      <c r="E802" s="805"/>
      <c r="F802" s="6"/>
      <c r="G802" s="805"/>
      <c r="H802" s="811"/>
      <c r="I802" s="811"/>
    </row>
    <row r="803" spans="5:9" s="123" customFormat="1" x14ac:dyDescent="0.2">
      <c r="E803" s="805"/>
      <c r="F803" s="6"/>
      <c r="G803" s="805"/>
      <c r="H803" s="811"/>
      <c r="I803" s="811"/>
    </row>
    <row r="804" spans="5:9" s="123" customFormat="1" x14ac:dyDescent="0.2">
      <c r="E804" s="805"/>
      <c r="F804" s="6"/>
      <c r="G804" s="805"/>
      <c r="H804" s="811"/>
      <c r="I804" s="811"/>
    </row>
    <row r="805" spans="5:9" s="123" customFormat="1" x14ac:dyDescent="0.2">
      <c r="E805" s="805"/>
      <c r="F805" s="6"/>
      <c r="G805" s="805"/>
      <c r="H805" s="811"/>
      <c r="I805" s="811"/>
    </row>
    <row r="806" spans="5:9" s="123" customFormat="1" x14ac:dyDescent="0.2">
      <c r="E806" s="805"/>
      <c r="F806" s="6"/>
      <c r="G806" s="805"/>
      <c r="H806" s="811"/>
      <c r="I806" s="811"/>
    </row>
    <row r="807" spans="5:9" s="123" customFormat="1" x14ac:dyDescent="0.2">
      <c r="E807" s="805"/>
      <c r="F807" s="6"/>
      <c r="G807" s="805"/>
      <c r="H807" s="811"/>
      <c r="I807" s="811"/>
    </row>
    <row r="808" spans="5:9" s="123" customFormat="1" x14ac:dyDescent="0.2">
      <c r="E808" s="805"/>
      <c r="F808" s="6"/>
      <c r="G808" s="805"/>
      <c r="H808" s="811"/>
      <c r="I808" s="811"/>
    </row>
    <row r="809" spans="5:9" s="123" customFormat="1" x14ac:dyDescent="0.2">
      <c r="E809" s="805"/>
      <c r="F809" s="6"/>
      <c r="G809" s="805"/>
      <c r="H809" s="811"/>
      <c r="I809" s="811"/>
    </row>
    <row r="810" spans="5:9" s="123" customFormat="1" x14ac:dyDescent="0.2">
      <c r="E810" s="805"/>
      <c r="F810" s="6"/>
      <c r="G810" s="805"/>
      <c r="H810" s="811"/>
      <c r="I810" s="811"/>
    </row>
    <row r="811" spans="5:9" s="123" customFormat="1" x14ac:dyDescent="0.2">
      <c r="E811" s="805"/>
      <c r="F811" s="6"/>
      <c r="G811" s="805"/>
      <c r="H811" s="811"/>
      <c r="I811" s="811"/>
    </row>
    <row r="812" spans="5:9" s="123" customFormat="1" x14ac:dyDescent="0.2">
      <c r="E812" s="805"/>
      <c r="F812" s="6"/>
      <c r="G812" s="805"/>
      <c r="H812" s="811"/>
      <c r="I812" s="811"/>
    </row>
    <row r="813" spans="5:9" s="123" customFormat="1" x14ac:dyDescent="0.2">
      <c r="E813" s="805"/>
      <c r="F813" s="6"/>
      <c r="G813" s="805"/>
      <c r="H813" s="811"/>
      <c r="I813" s="811"/>
    </row>
    <row r="814" spans="5:9" s="123" customFormat="1" x14ac:dyDescent="0.2">
      <c r="E814" s="805"/>
      <c r="F814" s="6"/>
      <c r="G814" s="805"/>
      <c r="H814" s="811"/>
      <c r="I814" s="811"/>
    </row>
    <row r="815" spans="5:9" s="123" customFormat="1" x14ac:dyDescent="0.2">
      <c r="E815" s="805"/>
      <c r="F815" s="6"/>
      <c r="G815" s="805"/>
      <c r="H815" s="811"/>
      <c r="I815" s="811"/>
    </row>
    <row r="816" spans="5:9" s="123" customFormat="1" x14ac:dyDescent="0.2">
      <c r="E816" s="805"/>
      <c r="F816" s="6"/>
      <c r="G816" s="805"/>
      <c r="H816" s="811"/>
      <c r="I816" s="811"/>
    </row>
  </sheetData>
  <sheetProtection password="CF06" sheet="1" objects="1" scenarios="1" selectLockedCells="1" selectUnlockedCells="1"/>
  <mergeCells count="238">
    <mergeCell ref="D661:I661"/>
    <mergeCell ref="D666:I666"/>
    <mergeCell ref="D671:I671"/>
    <mergeCell ref="D677:I677"/>
    <mergeCell ref="D707:I707"/>
    <mergeCell ref="D715:I715"/>
    <mergeCell ref="D681:I681"/>
    <mergeCell ref="D685:I685"/>
    <mergeCell ref="D690:I690"/>
    <mergeCell ref="D693:I693"/>
    <mergeCell ref="D697:I697"/>
    <mergeCell ref="D700:I700"/>
    <mergeCell ref="D704:I704"/>
    <mergeCell ref="D622:I622"/>
    <mergeCell ref="D626:I626"/>
    <mergeCell ref="D629:I629"/>
    <mergeCell ref="D634:I634"/>
    <mergeCell ref="D637:I637"/>
    <mergeCell ref="D640:I640"/>
    <mergeCell ref="D643:I643"/>
    <mergeCell ref="D646:I646"/>
    <mergeCell ref="D649:I649"/>
    <mergeCell ref="D583:I583"/>
    <mergeCell ref="D588:I588"/>
    <mergeCell ref="D593:I593"/>
    <mergeCell ref="D599:I599"/>
    <mergeCell ref="D603:I603"/>
    <mergeCell ref="D607:I607"/>
    <mergeCell ref="D612:I612"/>
    <mergeCell ref="D615:I615"/>
    <mergeCell ref="D619:I619"/>
    <mergeCell ref="D544:I544"/>
    <mergeCell ref="D548:I548"/>
    <mergeCell ref="D551:I551"/>
    <mergeCell ref="D556:I556"/>
    <mergeCell ref="D559:I559"/>
    <mergeCell ref="D562:I562"/>
    <mergeCell ref="D565:I565"/>
    <mergeCell ref="D568:I568"/>
    <mergeCell ref="D571:I571"/>
    <mergeCell ref="D470:I470"/>
    <mergeCell ref="D473:I473"/>
    <mergeCell ref="D476:I476"/>
    <mergeCell ref="D505:I505"/>
    <mergeCell ref="D510:I510"/>
    <mergeCell ref="D515:I515"/>
    <mergeCell ref="C483:I483"/>
    <mergeCell ref="B486:I486"/>
    <mergeCell ref="D525:I525"/>
    <mergeCell ref="A500:I500"/>
    <mergeCell ref="A501:I501"/>
    <mergeCell ref="C498:I498"/>
    <mergeCell ref="C494:I494"/>
    <mergeCell ref="C479:I479"/>
    <mergeCell ref="D442:I442"/>
    <mergeCell ref="D446:I446"/>
    <mergeCell ref="D449:I449"/>
    <mergeCell ref="D453:I453"/>
    <mergeCell ref="D456:I456"/>
    <mergeCell ref="D434:I434"/>
    <mergeCell ref="D461:I461"/>
    <mergeCell ref="D464:I464"/>
    <mergeCell ref="D467:I467"/>
    <mergeCell ref="C460:I460"/>
    <mergeCell ref="D392:I392"/>
    <mergeCell ref="D395:I395"/>
    <mergeCell ref="D398:I398"/>
    <mergeCell ref="D410:I410"/>
    <mergeCell ref="D415:I415"/>
    <mergeCell ref="D420:I420"/>
    <mergeCell ref="D426:I426"/>
    <mergeCell ref="D430:I430"/>
    <mergeCell ref="D439:I439"/>
    <mergeCell ref="C438:I438"/>
    <mergeCell ref="D361:I361"/>
    <mergeCell ref="D364:I364"/>
    <mergeCell ref="D368:I368"/>
    <mergeCell ref="D371:I371"/>
    <mergeCell ref="D375:I375"/>
    <mergeCell ref="D378:I378"/>
    <mergeCell ref="D383:I383"/>
    <mergeCell ref="D386:I386"/>
    <mergeCell ref="D389:I389"/>
    <mergeCell ref="D195:I195"/>
    <mergeCell ref="D198:I198"/>
    <mergeCell ref="D201:I201"/>
    <mergeCell ref="D204:I204"/>
    <mergeCell ref="D240:I240"/>
    <mergeCell ref="D247:I247"/>
    <mergeCell ref="D254:I254"/>
    <mergeCell ref="D261:I261"/>
    <mergeCell ref="D268:I268"/>
    <mergeCell ref="A230:I230"/>
    <mergeCell ref="A229:I229"/>
    <mergeCell ref="A228:I228"/>
    <mergeCell ref="D158:I158"/>
    <mergeCell ref="D162:I162"/>
    <mergeCell ref="D167:I167"/>
    <mergeCell ref="D170:I170"/>
    <mergeCell ref="D174:I174"/>
    <mergeCell ref="D177:I177"/>
    <mergeCell ref="D181:I181"/>
    <mergeCell ref="D189:I189"/>
    <mergeCell ref="D192:I192"/>
    <mergeCell ref="C131:I131"/>
    <mergeCell ref="C137:I137"/>
    <mergeCell ref="C166:I166"/>
    <mergeCell ref="C222:I222"/>
    <mergeCell ref="C226:I226"/>
    <mergeCell ref="C317:I317"/>
    <mergeCell ref="D58:I58"/>
    <mergeCell ref="D65:I65"/>
    <mergeCell ref="D70:I70"/>
    <mergeCell ref="D73:I73"/>
    <mergeCell ref="D76:I76"/>
    <mergeCell ref="D79:I79"/>
    <mergeCell ref="D82:I82"/>
    <mergeCell ref="D85:I85"/>
    <mergeCell ref="D97:I97"/>
    <mergeCell ref="D102:I102"/>
    <mergeCell ref="D105:I105"/>
    <mergeCell ref="D109:I109"/>
    <mergeCell ref="D114:I114"/>
    <mergeCell ref="D117:I117"/>
    <mergeCell ref="D138:I138"/>
    <mergeCell ref="D143:I143"/>
    <mergeCell ref="D148:I148"/>
    <mergeCell ref="D154:I154"/>
    <mergeCell ref="C360:I360"/>
    <mergeCell ref="C401:I401"/>
    <mergeCell ref="C382:I382"/>
    <mergeCell ref="B408:I408"/>
    <mergeCell ref="C409:I409"/>
    <mergeCell ref="C405:I405"/>
    <mergeCell ref="D275:I275"/>
    <mergeCell ref="D282:I282"/>
    <mergeCell ref="D293:I293"/>
    <mergeCell ref="D297:I297"/>
    <mergeCell ref="D302:I302"/>
    <mergeCell ref="D309:I309"/>
    <mergeCell ref="D313:I313"/>
    <mergeCell ref="D332:I332"/>
    <mergeCell ref="D337:I337"/>
    <mergeCell ref="C324:I324"/>
    <mergeCell ref="B316:I316"/>
    <mergeCell ref="C308:I308"/>
    <mergeCell ref="D342:I342"/>
    <mergeCell ref="D348:I348"/>
    <mergeCell ref="D352:I352"/>
    <mergeCell ref="D356:I356"/>
    <mergeCell ref="B330:I330"/>
    <mergeCell ref="C347:I347"/>
    <mergeCell ref="D2:I2"/>
    <mergeCell ref="C18:I18"/>
    <mergeCell ref="C34:I34"/>
    <mergeCell ref="C47:I47"/>
    <mergeCell ref="A8:I8"/>
    <mergeCell ref="C69:I69"/>
    <mergeCell ref="C108:I108"/>
    <mergeCell ref="C124:I124"/>
    <mergeCell ref="C128:I128"/>
    <mergeCell ref="F5:I6"/>
    <mergeCell ref="B9:I9"/>
    <mergeCell ref="C11:I11"/>
    <mergeCell ref="C14:I14"/>
    <mergeCell ref="B17:I17"/>
    <mergeCell ref="D19:I19"/>
    <mergeCell ref="D24:I24"/>
    <mergeCell ref="D29:I29"/>
    <mergeCell ref="D35:I35"/>
    <mergeCell ref="D39:I39"/>
    <mergeCell ref="D43:I43"/>
    <mergeCell ref="D48:I48"/>
    <mergeCell ref="D51:I51"/>
    <mergeCell ref="D55:I55"/>
    <mergeCell ref="A5:E7"/>
    <mergeCell ref="J226:P226"/>
    <mergeCell ref="Q226:W226"/>
    <mergeCell ref="X226:AD226"/>
    <mergeCell ref="A738:I738"/>
    <mergeCell ref="A741:I741"/>
    <mergeCell ref="C88:I88"/>
    <mergeCell ref="C92:I92"/>
    <mergeCell ref="J92:P92"/>
    <mergeCell ref="Q92:W92"/>
    <mergeCell ref="X92:AD92"/>
    <mergeCell ref="B95:I95"/>
    <mergeCell ref="C96:I96"/>
    <mergeCell ref="C153:I153"/>
    <mergeCell ref="C188:I188"/>
    <mergeCell ref="C207:I207"/>
    <mergeCell ref="C211:I211"/>
    <mergeCell ref="B214:I214"/>
    <mergeCell ref="C215:I215"/>
    <mergeCell ref="A231:I231"/>
    <mergeCell ref="C233:I233"/>
    <mergeCell ref="C239:I239"/>
    <mergeCell ref="C289:I289"/>
    <mergeCell ref="C292:I292"/>
    <mergeCell ref="C331:I331"/>
    <mergeCell ref="C660:I660"/>
    <mergeCell ref="B659:I659"/>
    <mergeCell ref="C656:I656"/>
    <mergeCell ref="C652:I652"/>
    <mergeCell ref="C490:I490"/>
    <mergeCell ref="C487:I487"/>
    <mergeCell ref="C504:I504"/>
    <mergeCell ref="B503:I503"/>
    <mergeCell ref="A502:I502"/>
    <mergeCell ref="C633:I633"/>
    <mergeCell ref="C611:I611"/>
    <mergeCell ref="C598:I598"/>
    <mergeCell ref="C582:I582"/>
    <mergeCell ref="B581:I581"/>
    <mergeCell ref="C578:I578"/>
    <mergeCell ref="C574:I574"/>
    <mergeCell ref="C555:I555"/>
    <mergeCell ref="C533:I533"/>
    <mergeCell ref="C520:I520"/>
    <mergeCell ref="D521:I521"/>
    <mergeCell ref="D529:I529"/>
    <mergeCell ref="D534:I534"/>
    <mergeCell ref="D537:I537"/>
    <mergeCell ref="D541:I541"/>
    <mergeCell ref="C776:I776"/>
    <mergeCell ref="C768:I768"/>
    <mergeCell ref="C758:I758"/>
    <mergeCell ref="C750:I750"/>
    <mergeCell ref="C734:I734"/>
    <mergeCell ref="C730:I730"/>
    <mergeCell ref="C711:I711"/>
    <mergeCell ref="C689:I689"/>
    <mergeCell ref="C676:I676"/>
    <mergeCell ref="D712:I712"/>
    <mergeCell ref="B767:I767"/>
    <mergeCell ref="A737:I737"/>
    <mergeCell ref="A739:I739"/>
    <mergeCell ref="C742:I742"/>
  </mergeCells>
  <pageMargins left="0" right="0" top="0.19685039370078741" bottom="0.39370078740157483" header="0" footer="0.11811023622047245"/>
  <pageSetup paperSize="5" scale="53" orientation="landscape" r:id="rId1"/>
  <rowBreaks count="34" manualBreakCount="34">
    <brk id="23" max="8" man="1"/>
    <brk id="38" max="8" man="1"/>
    <brk id="61" max="8" man="1"/>
    <brk id="84" max="8" man="1"/>
    <brk id="113" max="8" man="1"/>
    <brk id="131" max="8" man="1"/>
    <brk id="147" max="8" man="1"/>
    <brk id="157" max="8" man="1"/>
    <brk id="173" max="8" man="1"/>
    <brk id="191" max="8" man="1"/>
    <brk id="206" max="8" man="1"/>
    <brk id="238" max="8" man="1"/>
    <brk id="267" max="8" man="1"/>
    <brk id="272" max="8" man="1"/>
    <brk id="288" max="8" man="1"/>
    <brk id="307" max="8" man="1"/>
    <brk id="329" max="8" man="1"/>
    <brk id="336" max="8" man="1"/>
    <brk id="351" max="8" man="1"/>
    <brk id="359" max="8" man="1"/>
    <brk id="381" max="8" man="1"/>
    <brk id="407" max="8" man="1"/>
    <brk id="445" max="8" man="1"/>
    <brk id="482" max="8" man="1"/>
    <brk id="519" max="8" man="1"/>
    <brk id="532" max="8" man="1"/>
    <brk id="554" max="8" man="1"/>
    <brk id="580" max="8" man="1"/>
    <brk id="606" max="8" man="1"/>
    <brk id="614" max="8" man="1"/>
    <brk id="648" max="8" man="1"/>
    <brk id="680" max="8" man="1"/>
    <brk id="717" max="8" man="1"/>
    <brk id="757" max="8" man="1"/>
  </rowBreaks>
  <ignoredErrors>
    <ignoredError sqref="G33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K1576"/>
  <sheetViews>
    <sheetView view="pageBreakPreview" topLeftCell="B1" zoomScaleNormal="100" zoomScaleSheetLayoutView="100" workbookViewId="0">
      <pane ySplit="6" topLeftCell="A7" activePane="bottomLeft" state="frozen"/>
      <selection activeCell="M9" sqref="M9"/>
      <selection pane="bottomLeft" activeCell="M9" sqref="M9"/>
    </sheetView>
  </sheetViews>
  <sheetFormatPr baseColWidth="10" defaultColWidth="9.33203125" defaultRowHeight="12.75" outlineLevelRow="2" outlineLevelCol="1" x14ac:dyDescent="0.2"/>
  <cols>
    <col min="1" max="1" width="7.33203125" style="221" hidden="1" customWidth="1" outlineLevel="1"/>
    <col min="2" max="2" width="2.5" style="221" customWidth="1" collapsed="1"/>
    <col min="3" max="4" width="3.83203125" style="221" customWidth="1"/>
    <col min="5" max="5" width="22.83203125" style="221" customWidth="1"/>
    <col min="6" max="11" width="9.1640625" style="235" customWidth="1" outlineLevel="1"/>
    <col min="12" max="12" width="12.1640625" style="235" customWidth="1" outlineLevel="1"/>
    <col min="13" max="13" width="12.5" style="221" customWidth="1"/>
    <col min="14" max="14" width="11.83203125" style="236" customWidth="1"/>
    <col min="15" max="22" width="11.83203125" style="221" customWidth="1"/>
    <col min="23" max="23" width="11.33203125" style="221" customWidth="1"/>
    <col min="24" max="24" width="12" style="221" bestFit="1" customWidth="1"/>
    <col min="25" max="27" width="11.33203125" style="221" customWidth="1"/>
    <col min="28" max="28" width="11.83203125" style="221" bestFit="1" customWidth="1"/>
    <col min="29" max="29" width="11.33203125" style="221" customWidth="1"/>
    <col min="30" max="31" width="9.33203125" style="224"/>
    <col min="32" max="32" width="4.6640625" style="224" customWidth="1"/>
    <col min="33" max="34" width="11.1640625" style="221" bestFit="1" customWidth="1"/>
    <col min="35" max="16384" width="9.33203125" style="221"/>
  </cols>
  <sheetData>
    <row r="1" spans="1:32" ht="15" customHeight="1" outlineLevel="1" x14ac:dyDescent="0.2">
      <c r="A1" s="626"/>
      <c r="B1" s="848"/>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50"/>
    </row>
    <row r="2" spans="1:32" ht="22.5" customHeight="1" outlineLevel="1" x14ac:dyDescent="0.2">
      <c r="A2" s="223"/>
      <c r="B2" s="1133" t="s">
        <v>67</v>
      </c>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5"/>
    </row>
    <row r="3" spans="1:32" ht="22.5" customHeight="1" outlineLevel="1" x14ac:dyDescent="0.2">
      <c r="A3" s="512"/>
      <c r="B3" s="1136" t="s">
        <v>68</v>
      </c>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8"/>
    </row>
    <row r="4" spans="1:32" ht="22.5" customHeight="1" outlineLevel="1" x14ac:dyDescent="0.2">
      <c r="A4" s="222">
        <v>100</v>
      </c>
      <c r="B4" s="1040" t="str">
        <f>'2. CAD NCCF'!B4:E4</f>
        <v>Financial institution :</v>
      </c>
      <c r="C4" s="1041"/>
      <c r="D4" s="1041"/>
      <c r="E4" s="1041"/>
      <c r="F4" s="1037">
        <f>'2. CAD NCCF'!F4:L4</f>
        <v>0</v>
      </c>
      <c r="G4" s="1038"/>
      <c r="H4" s="1038"/>
      <c r="I4" s="1038"/>
      <c r="J4" s="1038"/>
      <c r="K4" s="1038"/>
      <c r="L4" s="1039"/>
      <c r="M4" s="1143" t="s">
        <v>69</v>
      </c>
      <c r="N4" s="1143"/>
      <c r="O4" s="1143"/>
      <c r="P4" s="1143"/>
      <c r="Q4" s="1143"/>
      <c r="R4" s="1143"/>
      <c r="S4" s="1143"/>
      <c r="T4" s="1143"/>
      <c r="U4" s="1143"/>
      <c r="V4" s="1143"/>
      <c r="W4" s="1143"/>
      <c r="X4" s="1143"/>
      <c r="Y4" s="1143"/>
      <c r="Z4" s="1143"/>
      <c r="AA4" s="1143"/>
      <c r="AB4" s="1143"/>
      <c r="AC4" s="1143"/>
      <c r="AD4" s="1143"/>
      <c r="AE4" s="1143"/>
      <c r="AF4" s="1144"/>
    </row>
    <row r="5" spans="1:32" ht="25.5" customHeight="1" outlineLevel="1" x14ac:dyDescent="0.2">
      <c r="A5" s="222">
        <v>101</v>
      </c>
      <c r="B5" s="1042" t="s">
        <v>74</v>
      </c>
      <c r="C5" s="1043"/>
      <c r="D5" s="1043"/>
      <c r="E5" s="1043"/>
      <c r="F5" s="1018">
        <f>'2. CAD NCCF'!F5:L5</f>
        <v>0</v>
      </c>
      <c r="G5" s="1019"/>
      <c r="H5" s="1019"/>
      <c r="I5" s="1019"/>
      <c r="J5" s="1019"/>
      <c r="K5" s="1019"/>
      <c r="L5" s="1020"/>
      <c r="M5" s="1021" t="str">
        <f>'2. CAD NCCF'!M5:M6</f>
        <v>Balance</v>
      </c>
      <c r="N5" s="776">
        <f>'2. CAD NCCF'!N5</f>
        <v>7</v>
      </c>
      <c r="O5" s="776">
        <f>'2. CAD NCCF'!O5</f>
        <v>14</v>
      </c>
      <c r="P5" s="776">
        <f>'2. CAD NCCF'!P5</f>
        <v>21</v>
      </c>
      <c r="Q5" s="776">
        <f>'2. CAD NCCF'!Q5</f>
        <v>31</v>
      </c>
      <c r="R5" s="776">
        <f>'2. CAD NCCF'!R5</f>
        <v>60</v>
      </c>
      <c r="S5" s="777">
        <f>'2. CAD NCCF'!S5</f>
        <v>89</v>
      </c>
      <c r="T5" s="777">
        <f>'2. CAD NCCF'!T5</f>
        <v>120</v>
      </c>
      <c r="U5" s="777">
        <f>'2. CAD NCCF'!U5</f>
        <v>150</v>
      </c>
      <c r="V5" s="777">
        <f>'2. CAD NCCF'!V5</f>
        <v>181</v>
      </c>
      <c r="W5" s="777">
        <f>'2. CAD NCCF'!W5</f>
        <v>211</v>
      </c>
      <c r="X5" s="777">
        <f>'2. CAD NCCF'!X5</f>
        <v>242</v>
      </c>
      <c r="Y5" s="777">
        <f>'2. CAD NCCF'!Y5</f>
        <v>273</v>
      </c>
      <c r="Z5" s="777">
        <f>'2. CAD NCCF'!Z5</f>
        <v>303</v>
      </c>
      <c r="AA5" s="777">
        <f>'2. CAD NCCF'!AA5</f>
        <v>334</v>
      </c>
      <c r="AB5" s="778">
        <f>'2. CAD NCCF'!AB5</f>
        <v>364</v>
      </c>
      <c r="AC5" s="1023" t="s">
        <v>3</v>
      </c>
      <c r="AD5" s="1025" t="str">
        <f>'2. CAD NCCF'!AD5:AF6</f>
        <v>Comments</v>
      </c>
      <c r="AE5" s="1025"/>
      <c r="AF5" s="1026"/>
    </row>
    <row r="6" spans="1:32" ht="30" customHeight="1" outlineLevel="1" x14ac:dyDescent="0.2">
      <c r="A6" s="222">
        <v>102</v>
      </c>
      <c r="B6" s="1029" t="s">
        <v>2</v>
      </c>
      <c r="C6" s="1030"/>
      <c r="D6" s="1030"/>
      <c r="E6" s="1030"/>
      <c r="F6" s="1030"/>
      <c r="G6" s="1030"/>
      <c r="H6" s="1030"/>
      <c r="I6" s="1030"/>
      <c r="J6" s="1030"/>
      <c r="K6" s="1030"/>
      <c r="L6" s="1031"/>
      <c r="M6" s="1022"/>
      <c r="N6" s="581" t="str">
        <f>'2. CAD NCCF'!N6</f>
        <v>7 
(Week 1)</v>
      </c>
      <c r="O6" s="374" t="str">
        <f>'2. CAD NCCF'!O6</f>
        <v>14 
(Week 2)</v>
      </c>
      <c r="P6" s="374" t="str">
        <f>'2. CAD NCCF'!P6</f>
        <v>21 
(Week 3)</v>
      </c>
      <c r="Q6" s="375" t="str">
        <f>'2. CAD NCCF'!Q6</f>
        <v>31 
(Week 4)</v>
      </c>
      <c r="R6" s="376" t="str">
        <f>'2. CAD NCCF'!R6</f>
        <v>60
(Month 2)</v>
      </c>
      <c r="S6" s="374" t="str">
        <f>'2. CAD NCCF'!S6</f>
        <v>89
(Month 3)</v>
      </c>
      <c r="T6" s="374" t="str">
        <f>'2. CAD NCCF'!T6</f>
        <v>120
(Month 4)</v>
      </c>
      <c r="U6" s="374" t="str">
        <f>'2. CAD NCCF'!U6</f>
        <v>150
(Month 5)</v>
      </c>
      <c r="V6" s="374" t="str">
        <f>'2. CAD NCCF'!V6</f>
        <v>181
(Month 6)</v>
      </c>
      <c r="W6" s="374" t="str">
        <f>'2. CAD NCCF'!W6</f>
        <v>211
(Month 7)</v>
      </c>
      <c r="X6" s="374" t="str">
        <f>'2. CAD NCCF'!X6</f>
        <v>242
(Month 8)</v>
      </c>
      <c r="Y6" s="374" t="str">
        <f>'2. CAD NCCF'!Y6</f>
        <v>273
(Month 9)</v>
      </c>
      <c r="Z6" s="374" t="str">
        <f>'2. CAD NCCF'!Z6</f>
        <v>303
(Month 10)</v>
      </c>
      <c r="AA6" s="374" t="str">
        <f>'2. CAD NCCF'!AA6</f>
        <v>334
(Month 11)</v>
      </c>
      <c r="AB6" s="374" t="str">
        <f>'2. CAD NCCF'!AB6</f>
        <v>364
(Month 12)</v>
      </c>
      <c r="AC6" s="1024"/>
      <c r="AD6" s="1027"/>
      <c r="AE6" s="1027"/>
      <c r="AF6" s="1028"/>
    </row>
    <row r="7" spans="1:32" ht="22.5" customHeight="1" outlineLevel="1" x14ac:dyDescent="0.2">
      <c r="A7" s="222">
        <v>103</v>
      </c>
      <c r="B7" s="991" t="str">
        <f>'2. CAD NCCF'!B7:AF7</f>
        <v>ASSETS</v>
      </c>
      <c r="C7" s="992"/>
      <c r="D7" s="992"/>
      <c r="E7" s="992"/>
      <c r="F7" s="992"/>
      <c r="G7" s="992"/>
      <c r="H7" s="992"/>
      <c r="I7" s="992"/>
      <c r="J7" s="992"/>
      <c r="K7" s="992"/>
      <c r="L7" s="992"/>
      <c r="M7" s="992"/>
      <c r="N7" s="992"/>
      <c r="O7" s="992"/>
      <c r="P7" s="992"/>
      <c r="Q7" s="992"/>
      <c r="R7" s="992"/>
      <c r="S7" s="992"/>
      <c r="T7" s="992"/>
      <c r="U7" s="992"/>
      <c r="V7" s="992"/>
      <c r="W7" s="992"/>
      <c r="X7" s="992"/>
      <c r="Y7" s="992"/>
      <c r="Z7" s="992"/>
      <c r="AA7" s="992"/>
      <c r="AB7" s="992"/>
      <c r="AC7" s="992"/>
      <c r="AD7" s="992"/>
      <c r="AE7" s="992"/>
      <c r="AF7" s="993"/>
    </row>
    <row r="8" spans="1:32" ht="15" customHeight="1" x14ac:dyDescent="0.2">
      <c r="A8" s="222">
        <v>104</v>
      </c>
      <c r="B8" s="223"/>
      <c r="C8" s="970" t="str">
        <f>'2. CAD NCCF'!C8:AF8</f>
        <v>Cash Resources</v>
      </c>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2"/>
    </row>
    <row r="9" spans="1:32" ht="15" customHeight="1" x14ac:dyDescent="0.2">
      <c r="A9" s="222">
        <v>105</v>
      </c>
      <c r="B9" s="499"/>
      <c r="C9" s="257"/>
      <c r="D9" s="257"/>
      <c r="E9" s="257"/>
      <c r="F9" s="1032" t="str">
        <f>'2. CAD NCCF'!F9:L9</f>
        <v>Coins and bank notes</v>
      </c>
      <c r="G9" s="1033"/>
      <c r="H9" s="1033"/>
      <c r="I9" s="1033"/>
      <c r="J9" s="1033"/>
      <c r="K9" s="1033"/>
      <c r="L9" s="1033"/>
      <c r="M9" s="433">
        <f>'2. CAD NCCF'!M9+'3. USD NCCF'!M9+'4. EUR NCCF'!M9+'5. GBP NCCF'!M9+'6. Other(Incld) NCCF'!M9</f>
        <v>0</v>
      </c>
      <c r="N9" s="1034"/>
      <c r="O9" s="1035"/>
      <c r="P9" s="1035"/>
      <c r="Q9" s="1035"/>
      <c r="R9" s="1035"/>
      <c r="S9" s="1035"/>
      <c r="T9" s="1035"/>
      <c r="U9" s="1035"/>
      <c r="V9" s="1035"/>
      <c r="W9" s="1035"/>
      <c r="X9" s="1035"/>
      <c r="Y9" s="1035"/>
      <c r="Z9" s="1035"/>
      <c r="AA9" s="1035"/>
      <c r="AB9" s="1035"/>
      <c r="AC9" s="1035"/>
      <c r="AD9" s="1036"/>
      <c r="AE9" s="1016"/>
      <c r="AF9" s="1017"/>
    </row>
    <row r="10" spans="1:32" ht="15" customHeight="1" x14ac:dyDescent="0.2">
      <c r="A10" s="222">
        <v>106</v>
      </c>
      <c r="B10" s="499"/>
      <c r="C10" s="257"/>
      <c r="D10" s="868" t="str">
        <f>'2. CAD NCCF'!D10:L10</f>
        <v>Deposits with central bank</v>
      </c>
      <c r="E10" s="869"/>
      <c r="F10" s="869"/>
      <c r="G10" s="869"/>
      <c r="H10" s="869"/>
      <c r="I10" s="869"/>
      <c r="J10" s="869"/>
      <c r="K10" s="869"/>
      <c r="L10" s="870"/>
      <c r="M10" s="399">
        <f>SUBTOTAL(9,M11:M12)</f>
        <v>0</v>
      </c>
      <c r="N10" s="404">
        <f>SUBTOTAL(9,N11)</f>
        <v>0</v>
      </c>
      <c r="O10" s="406">
        <f t="shared" ref="O10:AC10" si="0">SUBTOTAL(9,O11)</f>
        <v>0</v>
      </c>
      <c r="P10" s="405">
        <f t="shared" si="0"/>
        <v>0</v>
      </c>
      <c r="Q10" s="407">
        <f t="shared" si="0"/>
        <v>0</v>
      </c>
      <c r="R10" s="405">
        <f t="shared" si="0"/>
        <v>0</v>
      </c>
      <c r="S10" s="406">
        <f t="shared" si="0"/>
        <v>0</v>
      </c>
      <c r="T10" s="406">
        <f t="shared" si="0"/>
        <v>0</v>
      </c>
      <c r="U10" s="406">
        <f t="shared" si="0"/>
        <v>0</v>
      </c>
      <c r="V10" s="406">
        <f t="shared" si="0"/>
        <v>0</v>
      </c>
      <c r="W10" s="406">
        <f t="shared" si="0"/>
        <v>0</v>
      </c>
      <c r="X10" s="406">
        <f t="shared" si="0"/>
        <v>0</v>
      </c>
      <c r="Y10" s="406">
        <f t="shared" si="0"/>
        <v>0</v>
      </c>
      <c r="Z10" s="406">
        <f t="shared" si="0"/>
        <v>0</v>
      </c>
      <c r="AA10" s="406">
        <f t="shared" si="0"/>
        <v>0</v>
      </c>
      <c r="AB10" s="407">
        <f t="shared" si="0"/>
        <v>0</v>
      </c>
      <c r="AC10" s="416">
        <f t="shared" si="0"/>
        <v>0</v>
      </c>
      <c r="AD10" s="1036"/>
      <c r="AE10" s="1016"/>
      <c r="AF10" s="1017"/>
    </row>
    <row r="11" spans="1:32" ht="15" customHeight="1" x14ac:dyDescent="0.2">
      <c r="A11" s="222">
        <v>107</v>
      </c>
      <c r="B11" s="499"/>
      <c r="C11" s="263"/>
      <c r="D11" s="263"/>
      <c r="E11" s="264"/>
      <c r="F11" s="880" t="str">
        <f>'2. CAD NCCF'!F11:L11</f>
        <v>Mandatory</v>
      </c>
      <c r="G11" s="881"/>
      <c r="H11" s="881"/>
      <c r="I11" s="881"/>
      <c r="J11" s="881"/>
      <c r="K11" s="881"/>
      <c r="L11" s="882"/>
      <c r="M11" s="433">
        <f>'2. CAD NCCF'!M11+'3. USD NCCF'!M11+'4. EUR NCCF'!M11+'5. GBP NCCF'!M11+'6. Other(Incld) NCCF'!M11</f>
        <v>0</v>
      </c>
      <c r="N11" s="434">
        <f>'2. CAD NCCF'!N11+'3. USD NCCF'!N11+'4. EUR NCCF'!N11+'5. GBP NCCF'!N11+'6. Other(Incld) NCCF'!N11</f>
        <v>0</v>
      </c>
      <c r="O11" s="435">
        <f>'2. CAD NCCF'!O11+'3. USD NCCF'!O11+'4. EUR NCCF'!O11+'5. GBP NCCF'!O11+'6. Other(Incld) NCCF'!O11</f>
        <v>0</v>
      </c>
      <c r="P11" s="436">
        <f>'2. CAD NCCF'!P11+'3. USD NCCF'!P11+'4. EUR NCCF'!P11+'5. GBP NCCF'!P11+'6. Other(Incld) NCCF'!P11</f>
        <v>0</v>
      </c>
      <c r="Q11" s="437">
        <f>'2. CAD NCCF'!Q11+'3. USD NCCF'!Q11+'4. EUR NCCF'!Q11+'5. GBP NCCF'!Q11+'6. Other(Incld) NCCF'!Q11</f>
        <v>0</v>
      </c>
      <c r="R11" s="436">
        <f>'2. CAD NCCF'!R11+'3. USD NCCF'!R11+'4. EUR NCCF'!R11+'5. GBP NCCF'!R11+'6. Other(Incld) NCCF'!R11</f>
        <v>0</v>
      </c>
      <c r="S11" s="436">
        <f>'2. CAD NCCF'!S11+'3. USD NCCF'!S11+'4. EUR NCCF'!S11+'5. GBP NCCF'!S11+'6. Other(Incld) NCCF'!S11</f>
        <v>0</v>
      </c>
      <c r="T11" s="436">
        <f>'2. CAD NCCF'!T11+'3. USD NCCF'!T11+'4. EUR NCCF'!T11+'5. GBP NCCF'!T11+'6. Other(Incld) NCCF'!T11</f>
        <v>0</v>
      </c>
      <c r="U11" s="436">
        <f>'2. CAD NCCF'!U11+'3. USD NCCF'!U11+'4. EUR NCCF'!U11+'5. GBP NCCF'!U11+'6. Other(Incld) NCCF'!U11</f>
        <v>0</v>
      </c>
      <c r="V11" s="436">
        <f>'2. CAD NCCF'!V11+'3. USD NCCF'!V11+'4. EUR NCCF'!V11+'5. GBP NCCF'!V11+'6. Other(Incld) NCCF'!V11</f>
        <v>0</v>
      </c>
      <c r="W11" s="436">
        <f>'2. CAD NCCF'!W11+'3. USD NCCF'!W11+'4. EUR NCCF'!W11+'5. GBP NCCF'!W11+'6. Other(Incld) NCCF'!W11</f>
        <v>0</v>
      </c>
      <c r="X11" s="436">
        <f>'2. CAD NCCF'!X11+'3. USD NCCF'!X11+'4. EUR NCCF'!X11+'5. GBP NCCF'!X11+'6. Other(Incld) NCCF'!X11</f>
        <v>0</v>
      </c>
      <c r="Y11" s="436">
        <f>'2. CAD NCCF'!Y11+'3. USD NCCF'!Y11+'4. EUR NCCF'!Y11+'5. GBP NCCF'!Y11+'6. Other(Incld) NCCF'!Y11</f>
        <v>0</v>
      </c>
      <c r="Z11" s="436">
        <f>'2. CAD NCCF'!Z11+'3. USD NCCF'!Z11+'4. EUR NCCF'!Z11+'5. GBP NCCF'!Z11+'6. Other(Incld) NCCF'!Z11</f>
        <v>0</v>
      </c>
      <c r="AA11" s="436">
        <f>'2. CAD NCCF'!AA11+'3. USD NCCF'!AA11+'4. EUR NCCF'!AA11+'5. GBP NCCF'!AA11+'6. Other(Incld) NCCF'!AA11</f>
        <v>0</v>
      </c>
      <c r="AB11" s="437">
        <f>'2. CAD NCCF'!AB11+'3. USD NCCF'!AB11+'4. EUR NCCF'!AB11+'5. GBP NCCF'!AB11+'6. Other(Incld) NCCF'!AB11</f>
        <v>0</v>
      </c>
      <c r="AC11" s="439">
        <f>'2. CAD NCCF'!AC11+'3. USD NCCF'!AC11+'4. EUR NCCF'!AC11+'5. GBP NCCF'!AC11+'6. Other(Incld) NCCF'!AC11</f>
        <v>0</v>
      </c>
      <c r="AD11" s="1036"/>
      <c r="AE11" s="1016"/>
      <c r="AF11" s="1017"/>
    </row>
    <row r="12" spans="1:32" ht="15" customHeight="1" x14ac:dyDescent="0.2">
      <c r="A12" s="222">
        <v>108</v>
      </c>
      <c r="B12" s="499"/>
      <c r="C12" s="263"/>
      <c r="D12" s="263"/>
      <c r="E12" s="264"/>
      <c r="F12" s="880" t="str">
        <f>'2. CAD NCCF'!F12:L12</f>
        <v>Unencumbered</v>
      </c>
      <c r="G12" s="881"/>
      <c r="H12" s="881"/>
      <c r="I12" s="881"/>
      <c r="J12" s="881"/>
      <c r="K12" s="881"/>
      <c r="L12" s="882"/>
      <c r="M12" s="433">
        <f>'2. CAD NCCF'!M12+'3. USD NCCF'!M12+'4. EUR NCCF'!M12+'5. GBP NCCF'!M12+'6. Other(Incld) NCCF'!M12</f>
        <v>0</v>
      </c>
      <c r="N12" s="1034"/>
      <c r="O12" s="1035"/>
      <c r="P12" s="1035"/>
      <c r="Q12" s="1035"/>
      <c r="R12" s="1035"/>
      <c r="S12" s="1035"/>
      <c r="T12" s="1035"/>
      <c r="U12" s="1035"/>
      <c r="V12" s="1035"/>
      <c r="W12" s="1035"/>
      <c r="X12" s="1035"/>
      <c r="Y12" s="1035"/>
      <c r="Z12" s="1035"/>
      <c r="AA12" s="1035"/>
      <c r="AB12" s="1035"/>
      <c r="AC12" s="1035"/>
      <c r="AD12" s="1036"/>
      <c r="AE12" s="1016"/>
      <c r="AF12" s="1017"/>
    </row>
    <row r="13" spans="1:32" ht="15" customHeight="1" x14ac:dyDescent="0.2">
      <c r="A13" s="222">
        <v>109</v>
      </c>
      <c r="B13" s="499"/>
      <c r="C13" s="257"/>
      <c r="D13" s="868" t="str">
        <f>'2. CAD NCCF'!D13:L13</f>
        <v>Deposits with financials institutions (FI)</v>
      </c>
      <c r="E13" s="869"/>
      <c r="F13" s="869"/>
      <c r="G13" s="869"/>
      <c r="H13" s="869"/>
      <c r="I13" s="869"/>
      <c r="J13" s="869"/>
      <c r="K13" s="869"/>
      <c r="L13" s="870"/>
      <c r="M13" s="399">
        <f>SUBTOTAL(9,M14:M15)</f>
        <v>0</v>
      </c>
      <c r="N13" s="404">
        <f t="shared" ref="N13:AC13" si="1">SUBTOTAL(9,N14:N15)</f>
        <v>0</v>
      </c>
      <c r="O13" s="406">
        <f t="shared" si="1"/>
        <v>0</v>
      </c>
      <c r="P13" s="405">
        <f t="shared" si="1"/>
        <v>0</v>
      </c>
      <c r="Q13" s="407">
        <f t="shared" si="1"/>
        <v>0</v>
      </c>
      <c r="R13" s="405">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7">
        <f t="shared" si="1"/>
        <v>0</v>
      </c>
      <c r="AC13" s="416">
        <f t="shared" si="1"/>
        <v>0</v>
      </c>
      <c r="AD13" s="1036"/>
      <c r="AE13" s="1016"/>
      <c r="AF13" s="1017"/>
    </row>
    <row r="14" spans="1:32" ht="15" customHeight="1" x14ac:dyDescent="0.2">
      <c r="A14" s="222">
        <v>110</v>
      </c>
      <c r="B14" s="499"/>
      <c r="C14" s="483"/>
      <c r="D14" s="483"/>
      <c r="E14" s="486"/>
      <c r="F14" s="880" t="str">
        <f>'2. CAD NCCF'!F14:L14</f>
        <v>Demand deposits at FI</v>
      </c>
      <c r="G14" s="881"/>
      <c r="H14" s="881"/>
      <c r="I14" s="881"/>
      <c r="J14" s="881"/>
      <c r="K14" s="881"/>
      <c r="L14" s="882"/>
      <c r="M14" s="433">
        <f>'2. CAD NCCF'!M14+'3. USD NCCF'!M14+'4. EUR NCCF'!M14+'5. GBP NCCF'!M14+'6. Other(Incld) NCCF'!M14</f>
        <v>0</v>
      </c>
      <c r="N14" s="1034"/>
      <c r="O14" s="1035"/>
      <c r="P14" s="1035"/>
      <c r="Q14" s="1035"/>
      <c r="R14" s="1035"/>
      <c r="S14" s="1035"/>
      <c r="T14" s="1035"/>
      <c r="U14" s="1035"/>
      <c r="V14" s="1035"/>
      <c r="W14" s="1035"/>
      <c r="X14" s="1035"/>
      <c r="Y14" s="1035"/>
      <c r="Z14" s="1035"/>
      <c r="AA14" s="1035"/>
      <c r="AB14" s="1035"/>
      <c r="AC14" s="1035"/>
      <c r="AD14" s="1036"/>
      <c r="AE14" s="1016"/>
      <c r="AF14" s="1017"/>
    </row>
    <row r="15" spans="1:32" ht="15" customHeight="1" x14ac:dyDescent="0.2">
      <c r="A15" s="222">
        <v>111</v>
      </c>
      <c r="B15" s="499"/>
      <c r="C15" s="257"/>
      <c r="D15" s="257"/>
      <c r="E15" s="258"/>
      <c r="F15" s="880" t="str">
        <f>'2. CAD NCCF'!F15:L15</f>
        <v>Term deposits at FI</v>
      </c>
      <c r="G15" s="881"/>
      <c r="H15" s="881"/>
      <c r="I15" s="881"/>
      <c r="J15" s="881"/>
      <c r="K15" s="881"/>
      <c r="L15" s="882"/>
      <c r="M15" s="433">
        <f>'2. CAD NCCF'!M15+'3. USD NCCF'!M15+'4. EUR NCCF'!M15+'5. GBP NCCF'!M15+'6. Other(Incld) NCCF'!M15</f>
        <v>0</v>
      </c>
      <c r="N15" s="434">
        <f>'2. CAD NCCF'!N15+'3. USD NCCF'!N15+'4. EUR NCCF'!N15+'5. GBP NCCF'!N15+'6. Other(Incld) NCCF'!N15</f>
        <v>0</v>
      </c>
      <c r="O15" s="435">
        <f>'2. CAD NCCF'!O15+'3. USD NCCF'!O15+'4. EUR NCCF'!O15+'5. GBP NCCF'!O15+'6. Other(Incld) NCCF'!O15</f>
        <v>0</v>
      </c>
      <c r="P15" s="436">
        <f>'2. CAD NCCF'!P15+'3. USD NCCF'!P15+'4. EUR NCCF'!P15+'5. GBP NCCF'!P15+'6. Other(Incld) NCCF'!P15</f>
        <v>0</v>
      </c>
      <c r="Q15" s="437">
        <f>'2. CAD NCCF'!Q15+'3. USD NCCF'!Q15+'4. EUR NCCF'!Q15+'5. GBP NCCF'!Q15+'6. Other(Incld) NCCF'!Q15</f>
        <v>0</v>
      </c>
      <c r="R15" s="436">
        <f>'2. CAD NCCF'!R15+'3. USD NCCF'!R15+'4. EUR NCCF'!R15+'5. GBP NCCF'!R15+'6. Other(Incld) NCCF'!R15</f>
        <v>0</v>
      </c>
      <c r="S15" s="436">
        <f>'2. CAD NCCF'!S15+'3. USD NCCF'!S15+'4. EUR NCCF'!S15+'5. GBP NCCF'!S15+'6. Other(Incld) NCCF'!S15</f>
        <v>0</v>
      </c>
      <c r="T15" s="436">
        <f>'2. CAD NCCF'!T15+'3. USD NCCF'!T15+'4. EUR NCCF'!T15+'5. GBP NCCF'!T15+'6. Other(Incld) NCCF'!T15</f>
        <v>0</v>
      </c>
      <c r="U15" s="436">
        <f>'2. CAD NCCF'!U15+'3. USD NCCF'!U15+'4. EUR NCCF'!U15+'5. GBP NCCF'!U15+'6. Other(Incld) NCCF'!U15</f>
        <v>0</v>
      </c>
      <c r="V15" s="436">
        <f>'2. CAD NCCF'!V15+'3. USD NCCF'!V15+'4. EUR NCCF'!V15+'5. GBP NCCF'!V15+'6. Other(Incld) NCCF'!V15</f>
        <v>0</v>
      </c>
      <c r="W15" s="436">
        <f>'2. CAD NCCF'!W15+'3. USD NCCF'!W15+'4. EUR NCCF'!W15+'5. GBP NCCF'!W15+'6. Other(Incld) NCCF'!W15</f>
        <v>0</v>
      </c>
      <c r="X15" s="436">
        <f>'2. CAD NCCF'!X15+'3. USD NCCF'!X15+'4. EUR NCCF'!X15+'5. GBP NCCF'!X15+'6. Other(Incld) NCCF'!X15</f>
        <v>0</v>
      </c>
      <c r="Y15" s="436">
        <f>'2. CAD NCCF'!Y15+'3. USD NCCF'!Y15+'4. EUR NCCF'!Y15+'5. GBP NCCF'!Y15+'6. Other(Incld) NCCF'!Y15</f>
        <v>0</v>
      </c>
      <c r="Z15" s="436">
        <f>'2. CAD NCCF'!Z15+'3. USD NCCF'!Z15+'4. EUR NCCF'!Z15+'5. GBP NCCF'!Z15+'6. Other(Incld) NCCF'!Z15</f>
        <v>0</v>
      </c>
      <c r="AA15" s="436">
        <f>'2. CAD NCCF'!AA15+'3. USD NCCF'!AA15+'4. EUR NCCF'!AA15+'5. GBP NCCF'!AA15+'6. Other(Incld) NCCF'!AA15</f>
        <v>0</v>
      </c>
      <c r="AB15" s="437">
        <f>'2. CAD NCCF'!AB15+'3. USD NCCF'!AB15+'4. EUR NCCF'!AB15+'5. GBP NCCF'!AB15+'6. Other(Incld) NCCF'!AB15</f>
        <v>0</v>
      </c>
      <c r="AC15" s="439">
        <f>'2. CAD NCCF'!AC15+'3. USD NCCF'!AC15+'4. EUR NCCF'!AC15+'5. GBP NCCF'!AC15+'6. Other(Incld) NCCF'!AC15</f>
        <v>0</v>
      </c>
      <c r="AD15" s="1036"/>
      <c r="AE15" s="1016"/>
      <c r="AF15" s="1017"/>
    </row>
    <row r="16" spans="1:32" ht="15" customHeight="1" x14ac:dyDescent="0.2">
      <c r="A16" s="222">
        <v>112</v>
      </c>
      <c r="B16" s="499"/>
      <c r="C16" s="1048" t="str">
        <f>'2. CAD NCCF'!C16:AF16</f>
        <v>Securities</v>
      </c>
      <c r="D16" s="1049"/>
      <c r="E16" s="1049"/>
      <c r="F16" s="1049"/>
      <c r="G16" s="1049"/>
      <c r="H16" s="1049"/>
      <c r="I16" s="1049"/>
      <c r="J16" s="1049"/>
      <c r="K16" s="1049"/>
      <c r="L16" s="1049"/>
      <c r="M16" s="1049"/>
      <c r="N16" s="1049"/>
      <c r="O16" s="1049"/>
      <c r="P16" s="1049"/>
      <c r="Q16" s="1049"/>
      <c r="R16" s="1049"/>
      <c r="S16" s="1049"/>
      <c r="T16" s="1049"/>
      <c r="U16" s="1049"/>
      <c r="V16" s="1049"/>
      <c r="W16" s="1049"/>
      <c r="X16" s="1049"/>
      <c r="Y16" s="1049"/>
      <c r="Z16" s="1049"/>
      <c r="AA16" s="1049"/>
      <c r="AB16" s="1049"/>
      <c r="AC16" s="1049"/>
      <c r="AD16" s="1049"/>
      <c r="AE16" s="1049"/>
      <c r="AF16" s="1050"/>
    </row>
    <row r="17" spans="1:32" ht="15" customHeight="1" x14ac:dyDescent="0.2">
      <c r="A17" s="222">
        <v>113</v>
      </c>
      <c r="B17" s="499"/>
      <c r="C17" s="467"/>
      <c r="D17" s="1080" t="str">
        <f>'2. CAD NCCF'!D17:AF17</f>
        <v>Government securities (GS)</v>
      </c>
      <c r="E17" s="1081"/>
      <c r="F17" s="1081"/>
      <c r="G17" s="1081"/>
      <c r="H17" s="1081"/>
      <c r="I17" s="1081"/>
      <c r="J17" s="1081"/>
      <c r="K17" s="1081"/>
      <c r="L17" s="1081"/>
      <c r="M17" s="1081"/>
      <c r="N17" s="1081"/>
      <c r="O17" s="1081"/>
      <c r="P17" s="1081"/>
      <c r="Q17" s="1081"/>
      <c r="R17" s="1081"/>
      <c r="S17" s="1081"/>
      <c r="T17" s="1081"/>
      <c r="U17" s="1081"/>
      <c r="V17" s="1081"/>
      <c r="W17" s="1081"/>
      <c r="X17" s="1081"/>
      <c r="Y17" s="1081"/>
      <c r="Z17" s="1081"/>
      <c r="AA17" s="1081"/>
      <c r="AB17" s="1081"/>
      <c r="AC17" s="1081"/>
      <c r="AD17" s="1081"/>
      <c r="AE17" s="1081"/>
      <c r="AF17" s="1092"/>
    </row>
    <row r="18" spans="1:32" ht="15" customHeight="1" x14ac:dyDescent="0.2">
      <c r="A18" s="222">
        <v>114</v>
      </c>
      <c r="B18" s="499"/>
      <c r="C18" s="467"/>
      <c r="D18" s="467"/>
      <c r="E18" s="877" t="str">
        <f>'2. CAD NCCF'!E18:L18</f>
        <v>High rated GS</v>
      </c>
      <c r="F18" s="878"/>
      <c r="G18" s="878"/>
      <c r="H18" s="878"/>
      <c r="I18" s="878"/>
      <c r="J18" s="878"/>
      <c r="K18" s="878"/>
      <c r="L18" s="879"/>
      <c r="M18" s="399">
        <f>SUBTOTAL(9,M19:M22)</f>
        <v>0</v>
      </c>
      <c r="N18" s="402">
        <f t="shared" ref="N18:AC18" si="2">SUBTOTAL(9,N19:N22)</f>
        <v>0</v>
      </c>
      <c r="O18" s="406">
        <f t="shared" si="2"/>
        <v>0</v>
      </c>
      <c r="P18" s="405">
        <f t="shared" si="2"/>
        <v>0</v>
      </c>
      <c r="Q18" s="403">
        <f t="shared" si="2"/>
        <v>0</v>
      </c>
      <c r="R18" s="406">
        <f t="shared" si="2"/>
        <v>0</v>
      </c>
      <c r="S18" s="406">
        <f t="shared" si="2"/>
        <v>0</v>
      </c>
      <c r="T18" s="406">
        <f t="shared" si="2"/>
        <v>0</v>
      </c>
      <c r="U18" s="406">
        <f t="shared" si="2"/>
        <v>0</v>
      </c>
      <c r="V18" s="406">
        <f t="shared" si="2"/>
        <v>0</v>
      </c>
      <c r="W18" s="406">
        <f t="shared" si="2"/>
        <v>0</v>
      </c>
      <c r="X18" s="406">
        <f t="shared" si="2"/>
        <v>0</v>
      </c>
      <c r="Y18" s="406">
        <f t="shared" si="2"/>
        <v>0</v>
      </c>
      <c r="Z18" s="406">
        <f t="shared" si="2"/>
        <v>0</v>
      </c>
      <c r="AA18" s="406">
        <f t="shared" si="2"/>
        <v>0</v>
      </c>
      <c r="AB18" s="416">
        <f t="shared" si="2"/>
        <v>0</v>
      </c>
      <c r="AC18" s="399">
        <f t="shared" si="2"/>
        <v>0</v>
      </c>
      <c r="AD18" s="1015"/>
      <c r="AE18" s="1016"/>
      <c r="AF18" s="1017"/>
    </row>
    <row r="19" spans="1:32" ht="15" customHeight="1" x14ac:dyDescent="0.2">
      <c r="A19" s="222">
        <v>115</v>
      </c>
      <c r="B19" s="499"/>
      <c r="C19" s="467"/>
      <c r="D19" s="467"/>
      <c r="E19" s="476"/>
      <c r="F19" s="880" t="str">
        <f>'2. CAD NCCF'!F19:L19</f>
        <v xml:space="preserve">Sovereigh &amp; central bank GS </v>
      </c>
      <c r="G19" s="881"/>
      <c r="H19" s="881"/>
      <c r="I19" s="881"/>
      <c r="J19" s="881"/>
      <c r="K19" s="881"/>
      <c r="L19" s="882"/>
      <c r="M19" s="433">
        <f>'2. CAD NCCF'!M19+'3. USD NCCF'!M19+'4. EUR NCCF'!M19+'5. GBP NCCF'!M19+'6. Other(Incld) NCCF'!M19</f>
        <v>0</v>
      </c>
      <c r="N19" s="434">
        <f>'2. CAD NCCF'!N19+'3. USD NCCF'!N19+'4. EUR NCCF'!N19+'5. GBP NCCF'!N19+'6. Other(Incld) NCCF'!N19</f>
        <v>0</v>
      </c>
      <c r="O19" s="435">
        <f>'2. CAD NCCF'!O19+'3. USD NCCF'!O19+'4. EUR NCCF'!O19+'5. GBP NCCF'!O19+'6. Other(Incld) NCCF'!O19</f>
        <v>0</v>
      </c>
      <c r="P19" s="436">
        <f>'2. CAD NCCF'!P19+'3. USD NCCF'!P19+'4. EUR NCCF'!P19+'5. GBP NCCF'!P19+'6. Other(Incld) NCCF'!P19</f>
        <v>0</v>
      </c>
      <c r="Q19" s="437">
        <f>'2. CAD NCCF'!Q19+'3. USD NCCF'!Q19+'4. EUR NCCF'!Q19+'5. GBP NCCF'!Q19+'6. Other(Incld) NCCF'!Q19</f>
        <v>0</v>
      </c>
      <c r="R19" s="436">
        <f>'2. CAD NCCF'!R19+'3. USD NCCF'!R19+'4. EUR NCCF'!R19+'5. GBP NCCF'!R19+'6. Other(Incld) NCCF'!R19</f>
        <v>0</v>
      </c>
      <c r="S19" s="436">
        <f>'2. CAD NCCF'!S19+'3. USD NCCF'!S19+'4. EUR NCCF'!S19+'5. GBP NCCF'!S19+'6. Other(Incld) NCCF'!S19</f>
        <v>0</v>
      </c>
      <c r="T19" s="436">
        <f>'2. CAD NCCF'!T19+'3. USD NCCF'!T19+'4. EUR NCCF'!T19+'5. GBP NCCF'!T19+'6. Other(Incld) NCCF'!T19</f>
        <v>0</v>
      </c>
      <c r="U19" s="436">
        <f>'2. CAD NCCF'!U19+'3. USD NCCF'!U19+'4. EUR NCCF'!U19+'5. GBP NCCF'!U19+'6. Other(Incld) NCCF'!U19</f>
        <v>0</v>
      </c>
      <c r="V19" s="436">
        <f>'2. CAD NCCF'!V19+'3. USD NCCF'!V19+'4. EUR NCCF'!V19+'5. GBP NCCF'!V19+'6. Other(Incld) NCCF'!V19</f>
        <v>0</v>
      </c>
      <c r="W19" s="436">
        <f>'2. CAD NCCF'!W19+'3. USD NCCF'!W19+'4. EUR NCCF'!W19+'5. GBP NCCF'!W19+'6. Other(Incld) NCCF'!W19</f>
        <v>0</v>
      </c>
      <c r="X19" s="436">
        <f>'2. CAD NCCF'!X19+'3. USD NCCF'!X19+'4. EUR NCCF'!X19+'5. GBP NCCF'!X19+'6. Other(Incld) NCCF'!X19</f>
        <v>0</v>
      </c>
      <c r="Y19" s="436">
        <f>'2. CAD NCCF'!Y19+'3. USD NCCF'!Y19+'4. EUR NCCF'!Y19+'5. GBP NCCF'!Y19+'6. Other(Incld) NCCF'!Y19</f>
        <v>0</v>
      </c>
      <c r="Z19" s="436">
        <f>'2. CAD NCCF'!Z19+'3. USD NCCF'!Z19+'4. EUR NCCF'!Z19+'5. GBP NCCF'!Z19+'6. Other(Incld) NCCF'!Z19</f>
        <v>0</v>
      </c>
      <c r="AA19" s="436">
        <f>'2. CAD NCCF'!AA19+'3. USD NCCF'!AA19+'4. EUR NCCF'!AA19+'5. GBP NCCF'!AA19+'6. Other(Incld) NCCF'!AA19</f>
        <v>0</v>
      </c>
      <c r="AB19" s="437">
        <f>'2. CAD NCCF'!AB19+'3. USD NCCF'!AB19+'4. EUR NCCF'!AB19+'5. GBP NCCF'!AB19+'6. Other(Incld) NCCF'!AB19</f>
        <v>0</v>
      </c>
      <c r="AC19" s="437">
        <f>'2. CAD NCCF'!AC19+'3. USD NCCF'!AC19+'4. EUR NCCF'!AC19+'5. GBP NCCF'!AC19+'6. Other(Incld) NCCF'!AC19</f>
        <v>0</v>
      </c>
      <c r="AD19" s="1015"/>
      <c r="AE19" s="1016"/>
      <c r="AF19" s="1017"/>
    </row>
    <row r="20" spans="1:32" ht="15" customHeight="1" x14ac:dyDescent="0.2">
      <c r="A20" s="222">
        <v>116</v>
      </c>
      <c r="B20" s="499"/>
      <c r="C20" s="467"/>
      <c r="D20" s="467"/>
      <c r="E20" s="476"/>
      <c r="F20" s="880" t="str">
        <f>'2. CAD NCCF'!F20:L20</f>
        <v>State, provincial &amp; agency GS</v>
      </c>
      <c r="G20" s="881"/>
      <c r="H20" s="881"/>
      <c r="I20" s="881"/>
      <c r="J20" s="881"/>
      <c r="K20" s="881"/>
      <c r="L20" s="882"/>
      <c r="M20" s="433">
        <f>'2. CAD NCCF'!M20+'3. USD NCCF'!M20+'4. EUR NCCF'!M20+'5. GBP NCCF'!M20+'6. Other(Incld) NCCF'!M20</f>
        <v>0</v>
      </c>
      <c r="N20" s="434">
        <f>'2. CAD NCCF'!N20+'3. USD NCCF'!N20+'4. EUR NCCF'!N20+'5. GBP NCCF'!N20+'6. Other(Incld) NCCF'!N20</f>
        <v>0</v>
      </c>
      <c r="O20" s="435">
        <f>'2. CAD NCCF'!O20+'3. USD NCCF'!O20+'4. EUR NCCF'!O20+'5. GBP NCCF'!O20+'6. Other(Incld) NCCF'!O20</f>
        <v>0</v>
      </c>
      <c r="P20" s="436">
        <f>'2. CAD NCCF'!P20+'3. USD NCCF'!P20+'4. EUR NCCF'!P20+'5. GBP NCCF'!P20+'6. Other(Incld) NCCF'!P20</f>
        <v>0</v>
      </c>
      <c r="Q20" s="437">
        <f>'2. CAD NCCF'!Q20+'3. USD NCCF'!Q20+'4. EUR NCCF'!Q20+'5. GBP NCCF'!Q20+'6. Other(Incld) NCCF'!Q20</f>
        <v>0</v>
      </c>
      <c r="R20" s="436">
        <f>'2. CAD NCCF'!R20+'3. USD NCCF'!R20+'4. EUR NCCF'!R20+'5. GBP NCCF'!R20+'6. Other(Incld) NCCF'!R20</f>
        <v>0</v>
      </c>
      <c r="S20" s="436">
        <f>'2. CAD NCCF'!S20+'3. USD NCCF'!S20+'4. EUR NCCF'!S20+'5. GBP NCCF'!S20+'6. Other(Incld) NCCF'!S20</f>
        <v>0</v>
      </c>
      <c r="T20" s="436">
        <f>'2. CAD NCCF'!T20+'3. USD NCCF'!T20+'4. EUR NCCF'!T20+'5. GBP NCCF'!T20+'6. Other(Incld) NCCF'!T20</f>
        <v>0</v>
      </c>
      <c r="U20" s="436">
        <f>'2. CAD NCCF'!U20+'3. USD NCCF'!U20+'4. EUR NCCF'!U20+'5. GBP NCCF'!U20+'6. Other(Incld) NCCF'!U20</f>
        <v>0</v>
      </c>
      <c r="V20" s="436">
        <f>'2. CAD NCCF'!V20+'3. USD NCCF'!V20+'4. EUR NCCF'!V20+'5. GBP NCCF'!V20+'6. Other(Incld) NCCF'!V20</f>
        <v>0</v>
      </c>
      <c r="W20" s="436">
        <f>'2. CAD NCCF'!W20+'3. USD NCCF'!W20+'4. EUR NCCF'!W20+'5. GBP NCCF'!W20+'6. Other(Incld) NCCF'!W20</f>
        <v>0</v>
      </c>
      <c r="X20" s="436">
        <f>'2. CAD NCCF'!X20+'3. USD NCCF'!X20+'4. EUR NCCF'!X20+'5. GBP NCCF'!X20+'6. Other(Incld) NCCF'!X20</f>
        <v>0</v>
      </c>
      <c r="Y20" s="436">
        <f>'2. CAD NCCF'!Y20+'3. USD NCCF'!Y20+'4. EUR NCCF'!Y20+'5. GBP NCCF'!Y20+'6. Other(Incld) NCCF'!Y20</f>
        <v>0</v>
      </c>
      <c r="Z20" s="436">
        <f>'2. CAD NCCF'!Z20+'3. USD NCCF'!Z20+'4. EUR NCCF'!Z20+'5. GBP NCCF'!Z20+'6. Other(Incld) NCCF'!Z20</f>
        <v>0</v>
      </c>
      <c r="AA20" s="436">
        <f>'2. CAD NCCF'!AA20+'3. USD NCCF'!AA20+'4. EUR NCCF'!AA20+'5. GBP NCCF'!AA20+'6. Other(Incld) NCCF'!AA20</f>
        <v>0</v>
      </c>
      <c r="AB20" s="437">
        <f>'2. CAD NCCF'!AB20+'3. USD NCCF'!AB20+'4. EUR NCCF'!AB20+'5. GBP NCCF'!AB20+'6. Other(Incld) NCCF'!AB20</f>
        <v>0</v>
      </c>
      <c r="AC20" s="437">
        <f>'2. CAD NCCF'!AC20+'3. USD NCCF'!AC20+'4. EUR NCCF'!AC20+'5. GBP NCCF'!AC20+'6. Other(Incld) NCCF'!AC20</f>
        <v>0</v>
      </c>
      <c r="AD20" s="1015"/>
      <c r="AE20" s="1016"/>
      <c r="AF20" s="1017"/>
    </row>
    <row r="21" spans="1:32" ht="15" customHeight="1" x14ac:dyDescent="0.2">
      <c r="A21" s="222">
        <v>117</v>
      </c>
      <c r="B21" s="499"/>
      <c r="C21" s="257"/>
      <c r="D21" s="257"/>
      <c r="E21" s="258"/>
      <c r="F21" s="880" t="str">
        <f>'2. CAD NCCF'!F21:L21</f>
        <v>State municipal GS</v>
      </c>
      <c r="G21" s="881"/>
      <c r="H21" s="881"/>
      <c r="I21" s="881"/>
      <c r="J21" s="881"/>
      <c r="K21" s="881"/>
      <c r="L21" s="882"/>
      <c r="M21" s="433">
        <f>'2. CAD NCCF'!M21+'3. USD NCCF'!M21+'4. EUR NCCF'!M21+'5. GBP NCCF'!M21+'6. Other(Incld) NCCF'!M21</f>
        <v>0</v>
      </c>
      <c r="N21" s="434">
        <f>'2. CAD NCCF'!N21+'3. USD NCCF'!N21+'4. EUR NCCF'!N21+'5. GBP NCCF'!N21+'6. Other(Incld) NCCF'!N21</f>
        <v>0</v>
      </c>
      <c r="O21" s="435">
        <f>'2. CAD NCCF'!O21+'3. USD NCCF'!O21+'4. EUR NCCF'!O21+'5. GBP NCCF'!O21+'6. Other(Incld) NCCF'!O21</f>
        <v>0</v>
      </c>
      <c r="P21" s="436">
        <f>'2. CAD NCCF'!P21+'3. USD NCCF'!P21+'4. EUR NCCF'!P21+'5. GBP NCCF'!P21+'6. Other(Incld) NCCF'!P21</f>
        <v>0</v>
      </c>
      <c r="Q21" s="437">
        <f>'2. CAD NCCF'!Q21+'3. USD NCCF'!Q21+'4. EUR NCCF'!Q21+'5. GBP NCCF'!Q21+'6. Other(Incld) NCCF'!Q21</f>
        <v>0</v>
      </c>
      <c r="R21" s="436">
        <f>'2. CAD NCCF'!R21+'3. USD NCCF'!R21+'4. EUR NCCF'!R21+'5. GBP NCCF'!R21+'6. Other(Incld) NCCF'!R21</f>
        <v>0</v>
      </c>
      <c r="S21" s="436">
        <f>'2. CAD NCCF'!S21+'3. USD NCCF'!S21+'4. EUR NCCF'!S21+'5. GBP NCCF'!S21+'6. Other(Incld) NCCF'!S21</f>
        <v>0</v>
      </c>
      <c r="T21" s="436">
        <f>'2. CAD NCCF'!T21+'3. USD NCCF'!T21+'4. EUR NCCF'!T21+'5. GBP NCCF'!T21+'6. Other(Incld) NCCF'!T21</f>
        <v>0</v>
      </c>
      <c r="U21" s="436">
        <f>'2. CAD NCCF'!U21+'3. USD NCCF'!U21+'4. EUR NCCF'!U21+'5. GBP NCCF'!U21+'6. Other(Incld) NCCF'!U21</f>
        <v>0</v>
      </c>
      <c r="V21" s="436">
        <f>'2. CAD NCCF'!V21+'3. USD NCCF'!V21+'4. EUR NCCF'!V21+'5. GBP NCCF'!V21+'6. Other(Incld) NCCF'!V21</f>
        <v>0</v>
      </c>
      <c r="W21" s="436">
        <f>'2. CAD NCCF'!W21+'3. USD NCCF'!W21+'4. EUR NCCF'!W21+'5. GBP NCCF'!W21+'6. Other(Incld) NCCF'!W21</f>
        <v>0</v>
      </c>
      <c r="X21" s="436">
        <f>'2. CAD NCCF'!X21+'3. USD NCCF'!X21+'4. EUR NCCF'!X21+'5. GBP NCCF'!X21+'6. Other(Incld) NCCF'!X21</f>
        <v>0</v>
      </c>
      <c r="Y21" s="436">
        <f>'2. CAD NCCF'!Y21+'3. USD NCCF'!Y21+'4. EUR NCCF'!Y21+'5. GBP NCCF'!Y21+'6. Other(Incld) NCCF'!Y21</f>
        <v>0</v>
      </c>
      <c r="Z21" s="436">
        <f>'2. CAD NCCF'!Z21+'3. USD NCCF'!Z21+'4. EUR NCCF'!Z21+'5. GBP NCCF'!Z21+'6. Other(Incld) NCCF'!Z21</f>
        <v>0</v>
      </c>
      <c r="AA21" s="436">
        <f>'2. CAD NCCF'!AA21+'3. USD NCCF'!AA21+'4. EUR NCCF'!AA21+'5. GBP NCCF'!AA21+'6. Other(Incld) NCCF'!AA21</f>
        <v>0</v>
      </c>
      <c r="AB21" s="437">
        <f>'2. CAD NCCF'!AB21+'3. USD NCCF'!AB21+'4. EUR NCCF'!AB21+'5. GBP NCCF'!AB21+'6. Other(Incld) NCCF'!AB21</f>
        <v>0</v>
      </c>
      <c r="AC21" s="437">
        <f>'2. CAD NCCF'!AC21+'3. USD NCCF'!AC21+'4. EUR NCCF'!AC21+'5. GBP NCCF'!AC21+'6. Other(Incld) NCCF'!AC21</f>
        <v>0</v>
      </c>
      <c r="AD21" s="1015"/>
      <c r="AE21" s="1016"/>
      <c r="AF21" s="1017"/>
    </row>
    <row r="22" spans="1:32" s="224" customFormat="1" ht="15" customHeight="1" x14ac:dyDescent="0.2">
      <c r="A22" s="222">
        <v>118</v>
      </c>
      <c r="B22" s="499"/>
      <c r="C22" s="467"/>
      <c r="D22" s="467"/>
      <c r="E22" s="254"/>
      <c r="F22" s="880" t="str">
        <f>'2. CAD NCCF'!F22:L22</f>
        <v>Supranational and multilateral development bank GS</v>
      </c>
      <c r="G22" s="881"/>
      <c r="H22" s="881"/>
      <c r="I22" s="881"/>
      <c r="J22" s="881"/>
      <c r="K22" s="881"/>
      <c r="L22" s="882"/>
      <c r="M22" s="433">
        <f>'2. CAD NCCF'!M22+'3. USD NCCF'!M22+'4. EUR NCCF'!M22+'5. GBP NCCF'!M22+'6. Other(Incld) NCCF'!M22</f>
        <v>0</v>
      </c>
      <c r="N22" s="434">
        <f>'2. CAD NCCF'!N22+'3. USD NCCF'!N22+'4. EUR NCCF'!N22+'5. GBP NCCF'!N22+'6. Other(Incld) NCCF'!N22</f>
        <v>0</v>
      </c>
      <c r="O22" s="435">
        <f>'2. CAD NCCF'!O22+'3. USD NCCF'!O22+'4. EUR NCCF'!O22+'5. GBP NCCF'!O22+'6. Other(Incld) NCCF'!O22</f>
        <v>0</v>
      </c>
      <c r="P22" s="436">
        <f>'2. CAD NCCF'!P22+'3. USD NCCF'!P22+'4. EUR NCCF'!P22+'5. GBP NCCF'!P22+'6. Other(Incld) NCCF'!P22</f>
        <v>0</v>
      </c>
      <c r="Q22" s="437">
        <f>'2. CAD NCCF'!Q22+'3. USD NCCF'!Q22+'4. EUR NCCF'!Q22+'5. GBP NCCF'!Q22+'6. Other(Incld) NCCF'!Q22</f>
        <v>0</v>
      </c>
      <c r="R22" s="436">
        <f>'2. CAD NCCF'!R22+'3. USD NCCF'!R22+'4. EUR NCCF'!R22+'5. GBP NCCF'!R22+'6. Other(Incld) NCCF'!R22</f>
        <v>0</v>
      </c>
      <c r="S22" s="436">
        <f>'2. CAD NCCF'!S22+'3. USD NCCF'!S22+'4. EUR NCCF'!S22+'5. GBP NCCF'!S22+'6. Other(Incld) NCCF'!S22</f>
        <v>0</v>
      </c>
      <c r="T22" s="436">
        <f>'2. CAD NCCF'!T22+'3. USD NCCF'!T22+'4. EUR NCCF'!T22+'5. GBP NCCF'!T22+'6. Other(Incld) NCCF'!T22</f>
        <v>0</v>
      </c>
      <c r="U22" s="436">
        <f>'2. CAD NCCF'!U22+'3. USD NCCF'!U22+'4. EUR NCCF'!U22+'5. GBP NCCF'!U22+'6. Other(Incld) NCCF'!U22</f>
        <v>0</v>
      </c>
      <c r="V22" s="436">
        <f>'2. CAD NCCF'!V22+'3. USD NCCF'!V22+'4. EUR NCCF'!V22+'5. GBP NCCF'!V22+'6. Other(Incld) NCCF'!V22</f>
        <v>0</v>
      </c>
      <c r="W22" s="436">
        <f>'2. CAD NCCF'!W22+'3. USD NCCF'!W22+'4. EUR NCCF'!W22+'5. GBP NCCF'!W22+'6. Other(Incld) NCCF'!W22</f>
        <v>0</v>
      </c>
      <c r="X22" s="436">
        <f>'2. CAD NCCF'!X22+'3. USD NCCF'!X22+'4. EUR NCCF'!X22+'5. GBP NCCF'!X22+'6. Other(Incld) NCCF'!X22</f>
        <v>0</v>
      </c>
      <c r="Y22" s="436">
        <f>'2. CAD NCCF'!Y22+'3. USD NCCF'!Y22+'4. EUR NCCF'!Y22+'5. GBP NCCF'!Y22+'6. Other(Incld) NCCF'!Y22</f>
        <v>0</v>
      </c>
      <c r="Z22" s="436">
        <f>'2. CAD NCCF'!Z22+'3. USD NCCF'!Z22+'4. EUR NCCF'!Z22+'5. GBP NCCF'!Z22+'6. Other(Incld) NCCF'!Z22</f>
        <v>0</v>
      </c>
      <c r="AA22" s="436">
        <f>'2. CAD NCCF'!AA22+'3. USD NCCF'!AA22+'4. EUR NCCF'!AA22+'5. GBP NCCF'!AA22+'6. Other(Incld) NCCF'!AA22</f>
        <v>0</v>
      </c>
      <c r="AB22" s="437">
        <f>'2. CAD NCCF'!AB22+'3. USD NCCF'!AB22+'4. EUR NCCF'!AB22+'5. GBP NCCF'!AB22+'6. Other(Incld) NCCF'!AB22</f>
        <v>0</v>
      </c>
      <c r="AC22" s="437">
        <f>'2. CAD NCCF'!AC22+'3. USD NCCF'!AC22+'4. EUR NCCF'!AC22+'5. GBP NCCF'!AC22+'6. Other(Incld) NCCF'!AC22</f>
        <v>0</v>
      </c>
      <c r="AD22" s="1015"/>
      <c r="AE22" s="1016"/>
      <c r="AF22" s="1017"/>
    </row>
    <row r="23" spans="1:32" ht="15" customHeight="1" x14ac:dyDescent="0.2">
      <c r="A23" s="222">
        <v>119</v>
      </c>
      <c r="B23" s="499"/>
      <c r="C23" s="475"/>
      <c r="D23" s="475"/>
      <c r="E23" s="877" t="str">
        <f>'2. CAD NCCF'!E23:L23</f>
        <v>Medium rated GS</v>
      </c>
      <c r="F23" s="878"/>
      <c r="G23" s="878"/>
      <c r="H23" s="878"/>
      <c r="I23" s="878"/>
      <c r="J23" s="878"/>
      <c r="K23" s="878"/>
      <c r="L23" s="879"/>
      <c r="M23" s="399">
        <f>SUBTOTAL(9,M24:M27)</f>
        <v>0</v>
      </c>
      <c r="N23" s="402">
        <f t="shared" ref="N23:AC23" si="3">SUBTOTAL(9,N24:N27)</f>
        <v>0</v>
      </c>
      <c r="O23" s="406">
        <f t="shared" si="3"/>
        <v>0</v>
      </c>
      <c r="P23" s="405">
        <f t="shared" si="3"/>
        <v>0</v>
      </c>
      <c r="Q23" s="403">
        <f t="shared" si="3"/>
        <v>0</v>
      </c>
      <c r="R23" s="406">
        <f t="shared" si="3"/>
        <v>0</v>
      </c>
      <c r="S23" s="406">
        <f t="shared" si="3"/>
        <v>0</v>
      </c>
      <c r="T23" s="406">
        <f t="shared" si="3"/>
        <v>0</v>
      </c>
      <c r="U23" s="406">
        <f t="shared" si="3"/>
        <v>0</v>
      </c>
      <c r="V23" s="406">
        <f t="shared" si="3"/>
        <v>0</v>
      </c>
      <c r="W23" s="406">
        <f t="shared" si="3"/>
        <v>0</v>
      </c>
      <c r="X23" s="406">
        <f t="shared" si="3"/>
        <v>0</v>
      </c>
      <c r="Y23" s="406">
        <f t="shared" si="3"/>
        <v>0</v>
      </c>
      <c r="Z23" s="406">
        <f t="shared" si="3"/>
        <v>0</v>
      </c>
      <c r="AA23" s="406">
        <f t="shared" si="3"/>
        <v>0</v>
      </c>
      <c r="AB23" s="416">
        <f t="shared" si="3"/>
        <v>0</v>
      </c>
      <c r="AC23" s="399">
        <f t="shared" si="3"/>
        <v>0</v>
      </c>
      <c r="AD23" s="1015"/>
      <c r="AE23" s="1016"/>
      <c r="AF23" s="1017"/>
    </row>
    <row r="24" spans="1:32" ht="15" customHeight="1" x14ac:dyDescent="0.2">
      <c r="A24" s="222">
        <v>120</v>
      </c>
      <c r="B24" s="499"/>
      <c r="C24" s="483"/>
      <c r="D24" s="483"/>
      <c r="E24" s="483"/>
      <c r="F24" s="880" t="str">
        <f>'2. CAD NCCF'!F24:L24</f>
        <v xml:space="preserve">Sovereigh &amp; central bank GS </v>
      </c>
      <c r="G24" s="881"/>
      <c r="H24" s="881"/>
      <c r="I24" s="881"/>
      <c r="J24" s="881"/>
      <c r="K24" s="881"/>
      <c r="L24" s="882"/>
      <c r="M24" s="433">
        <f>'2. CAD NCCF'!M24+'3. USD NCCF'!M24+'4. EUR NCCF'!M24+'5. GBP NCCF'!M24+'6. Other(Incld) NCCF'!M24</f>
        <v>0</v>
      </c>
      <c r="N24" s="434">
        <f>'2. CAD NCCF'!N24+'3. USD NCCF'!N24+'4. EUR NCCF'!N24+'5. GBP NCCF'!N24+'6. Other(Incld) NCCF'!N24</f>
        <v>0</v>
      </c>
      <c r="O24" s="435">
        <f>'2. CAD NCCF'!O24+'3. USD NCCF'!O24+'4. EUR NCCF'!O24+'5. GBP NCCF'!O24+'6. Other(Incld) NCCF'!O24</f>
        <v>0</v>
      </c>
      <c r="P24" s="436">
        <f>'2. CAD NCCF'!P24+'3. USD NCCF'!P24+'4. EUR NCCF'!P24+'5. GBP NCCF'!P24+'6. Other(Incld) NCCF'!P24</f>
        <v>0</v>
      </c>
      <c r="Q24" s="437">
        <f>'2. CAD NCCF'!Q24+'3. USD NCCF'!Q24+'4. EUR NCCF'!Q24+'5. GBP NCCF'!Q24+'6. Other(Incld) NCCF'!Q24</f>
        <v>0</v>
      </c>
      <c r="R24" s="436">
        <f>'2. CAD NCCF'!R24+'3. USD NCCF'!R24+'4. EUR NCCF'!R24+'5. GBP NCCF'!R24+'6. Other(Incld) NCCF'!R24</f>
        <v>0</v>
      </c>
      <c r="S24" s="436">
        <f>'2. CAD NCCF'!S24+'3. USD NCCF'!S24+'4. EUR NCCF'!S24+'5. GBP NCCF'!S24+'6. Other(Incld) NCCF'!S24</f>
        <v>0</v>
      </c>
      <c r="T24" s="436">
        <f>'2. CAD NCCF'!T24+'3. USD NCCF'!T24+'4. EUR NCCF'!T24+'5. GBP NCCF'!T24+'6. Other(Incld) NCCF'!T24</f>
        <v>0</v>
      </c>
      <c r="U24" s="436">
        <f>'2. CAD NCCF'!U24+'3. USD NCCF'!U24+'4. EUR NCCF'!U24+'5. GBP NCCF'!U24+'6. Other(Incld) NCCF'!U24</f>
        <v>0</v>
      </c>
      <c r="V24" s="436">
        <f>'2. CAD NCCF'!V24+'3. USD NCCF'!V24+'4. EUR NCCF'!V24+'5. GBP NCCF'!V24+'6. Other(Incld) NCCF'!V24</f>
        <v>0</v>
      </c>
      <c r="W24" s="436">
        <f>'2. CAD NCCF'!W24+'3. USD NCCF'!W24+'4. EUR NCCF'!W24+'5. GBP NCCF'!W24+'6. Other(Incld) NCCF'!W24</f>
        <v>0</v>
      </c>
      <c r="X24" s="436">
        <f>'2. CAD NCCF'!X24+'3. USD NCCF'!X24+'4. EUR NCCF'!X24+'5. GBP NCCF'!X24+'6. Other(Incld) NCCF'!X24</f>
        <v>0</v>
      </c>
      <c r="Y24" s="436">
        <f>'2. CAD NCCF'!Y24+'3. USD NCCF'!Y24+'4. EUR NCCF'!Y24+'5. GBP NCCF'!Y24+'6. Other(Incld) NCCF'!Y24</f>
        <v>0</v>
      </c>
      <c r="Z24" s="436">
        <f>'2. CAD NCCF'!Z24+'3. USD NCCF'!Z24+'4. EUR NCCF'!Z24+'5. GBP NCCF'!Z24+'6. Other(Incld) NCCF'!Z24</f>
        <v>0</v>
      </c>
      <c r="AA24" s="436">
        <f>'2. CAD NCCF'!AA24+'3. USD NCCF'!AA24+'4. EUR NCCF'!AA24+'5. GBP NCCF'!AA24+'6. Other(Incld) NCCF'!AA24</f>
        <v>0</v>
      </c>
      <c r="AB24" s="437">
        <f>'2. CAD NCCF'!AB24+'3. USD NCCF'!AB24+'4. EUR NCCF'!AB24+'5. GBP NCCF'!AB24+'6. Other(Incld) NCCF'!AB24</f>
        <v>0</v>
      </c>
      <c r="AC24" s="437">
        <f>'2. CAD NCCF'!AC24+'3. USD NCCF'!AC24+'4. EUR NCCF'!AC24+'5. GBP NCCF'!AC24+'6. Other(Incld) NCCF'!AC24</f>
        <v>0</v>
      </c>
      <c r="AD24" s="1015"/>
      <c r="AE24" s="1016"/>
      <c r="AF24" s="1017"/>
    </row>
    <row r="25" spans="1:32" ht="15" customHeight="1" x14ac:dyDescent="0.2">
      <c r="A25" s="222">
        <v>121</v>
      </c>
      <c r="B25" s="499"/>
      <c r="C25" s="483"/>
      <c r="D25" s="483"/>
      <c r="E25" s="483"/>
      <c r="F25" s="880" t="str">
        <f>'2. CAD NCCF'!F25:L25</f>
        <v>State, provincial &amp; agency GS</v>
      </c>
      <c r="G25" s="881"/>
      <c r="H25" s="881"/>
      <c r="I25" s="881"/>
      <c r="J25" s="881"/>
      <c r="K25" s="881"/>
      <c r="L25" s="882"/>
      <c r="M25" s="433">
        <f>'2. CAD NCCF'!M25+'3. USD NCCF'!M25+'4. EUR NCCF'!M25+'5. GBP NCCF'!M25+'6. Other(Incld) NCCF'!M25</f>
        <v>0</v>
      </c>
      <c r="N25" s="434">
        <f>'2. CAD NCCF'!N25+'3. USD NCCF'!N25+'4. EUR NCCF'!N25+'5. GBP NCCF'!N25+'6. Other(Incld) NCCF'!N25</f>
        <v>0</v>
      </c>
      <c r="O25" s="435">
        <f>'2. CAD NCCF'!O25+'3. USD NCCF'!O25+'4. EUR NCCF'!O25+'5. GBP NCCF'!O25+'6. Other(Incld) NCCF'!O25</f>
        <v>0</v>
      </c>
      <c r="P25" s="436">
        <f>'2. CAD NCCF'!P25+'3. USD NCCF'!P25+'4. EUR NCCF'!P25+'5. GBP NCCF'!P25+'6. Other(Incld) NCCF'!P25</f>
        <v>0</v>
      </c>
      <c r="Q25" s="437">
        <f>'2. CAD NCCF'!Q25+'3. USD NCCF'!Q25+'4. EUR NCCF'!Q25+'5. GBP NCCF'!Q25+'6. Other(Incld) NCCF'!Q25</f>
        <v>0</v>
      </c>
      <c r="R25" s="436">
        <f>'2. CAD NCCF'!R25+'3. USD NCCF'!R25+'4. EUR NCCF'!R25+'5. GBP NCCF'!R25+'6. Other(Incld) NCCF'!R25</f>
        <v>0</v>
      </c>
      <c r="S25" s="436">
        <f>'2. CAD NCCF'!S25+'3. USD NCCF'!S25+'4. EUR NCCF'!S25+'5. GBP NCCF'!S25+'6. Other(Incld) NCCF'!S25</f>
        <v>0</v>
      </c>
      <c r="T25" s="436">
        <f>'2. CAD NCCF'!T25+'3. USD NCCF'!T25+'4. EUR NCCF'!T25+'5. GBP NCCF'!T25+'6. Other(Incld) NCCF'!T25</f>
        <v>0</v>
      </c>
      <c r="U25" s="436">
        <f>'2. CAD NCCF'!U25+'3. USD NCCF'!U25+'4. EUR NCCF'!U25+'5. GBP NCCF'!U25+'6. Other(Incld) NCCF'!U25</f>
        <v>0</v>
      </c>
      <c r="V25" s="436">
        <f>'2. CAD NCCF'!V25+'3. USD NCCF'!V25+'4. EUR NCCF'!V25+'5. GBP NCCF'!V25+'6. Other(Incld) NCCF'!V25</f>
        <v>0</v>
      </c>
      <c r="W25" s="436">
        <f>'2. CAD NCCF'!W25+'3. USD NCCF'!W25+'4. EUR NCCF'!W25+'5. GBP NCCF'!W25+'6. Other(Incld) NCCF'!W25</f>
        <v>0</v>
      </c>
      <c r="X25" s="436">
        <f>'2. CAD NCCF'!X25+'3. USD NCCF'!X25+'4. EUR NCCF'!X25+'5. GBP NCCF'!X25+'6. Other(Incld) NCCF'!X25</f>
        <v>0</v>
      </c>
      <c r="Y25" s="436">
        <f>'2. CAD NCCF'!Y25+'3. USD NCCF'!Y25+'4. EUR NCCF'!Y25+'5. GBP NCCF'!Y25+'6. Other(Incld) NCCF'!Y25</f>
        <v>0</v>
      </c>
      <c r="Z25" s="436">
        <f>'2. CAD NCCF'!Z25+'3. USD NCCF'!Z25+'4. EUR NCCF'!Z25+'5. GBP NCCF'!Z25+'6. Other(Incld) NCCF'!Z25</f>
        <v>0</v>
      </c>
      <c r="AA25" s="436">
        <f>'2. CAD NCCF'!AA25+'3. USD NCCF'!AA25+'4. EUR NCCF'!AA25+'5. GBP NCCF'!AA25+'6. Other(Incld) NCCF'!AA25</f>
        <v>0</v>
      </c>
      <c r="AB25" s="437">
        <f>'2. CAD NCCF'!AB25+'3. USD NCCF'!AB25+'4. EUR NCCF'!AB25+'5. GBP NCCF'!AB25+'6. Other(Incld) NCCF'!AB25</f>
        <v>0</v>
      </c>
      <c r="AC25" s="437">
        <f>'2. CAD NCCF'!AC25+'3. USD NCCF'!AC25+'4. EUR NCCF'!AC25+'5. GBP NCCF'!AC25+'6. Other(Incld) NCCF'!AC25</f>
        <v>0</v>
      </c>
      <c r="AD25" s="1015"/>
      <c r="AE25" s="1016"/>
      <c r="AF25" s="1017"/>
    </row>
    <row r="26" spans="1:32" ht="15" customHeight="1" x14ac:dyDescent="0.2">
      <c r="A26" s="222">
        <v>122</v>
      </c>
      <c r="B26" s="499"/>
      <c r="C26" s="259"/>
      <c r="D26" s="259"/>
      <c r="E26" s="259"/>
      <c r="F26" s="880" t="str">
        <f>'2. CAD NCCF'!F26:L26</f>
        <v>State municipal GS</v>
      </c>
      <c r="G26" s="881"/>
      <c r="H26" s="881"/>
      <c r="I26" s="881"/>
      <c r="J26" s="881"/>
      <c r="K26" s="881"/>
      <c r="L26" s="882"/>
      <c r="M26" s="433">
        <f>'2. CAD NCCF'!M26+'3. USD NCCF'!M26+'4. EUR NCCF'!M26+'5. GBP NCCF'!M26+'6. Other(Incld) NCCF'!M26</f>
        <v>0</v>
      </c>
      <c r="N26" s="434">
        <f>'2. CAD NCCF'!N26+'3. USD NCCF'!N26+'4. EUR NCCF'!N26+'5. GBP NCCF'!N26+'6. Other(Incld) NCCF'!N26</f>
        <v>0</v>
      </c>
      <c r="O26" s="435">
        <f>'2. CAD NCCF'!O26+'3. USD NCCF'!O26+'4. EUR NCCF'!O26+'5. GBP NCCF'!O26+'6. Other(Incld) NCCF'!O26</f>
        <v>0</v>
      </c>
      <c r="P26" s="436">
        <f>'2. CAD NCCF'!P26+'3. USD NCCF'!P26+'4. EUR NCCF'!P26+'5. GBP NCCF'!P26+'6. Other(Incld) NCCF'!P26</f>
        <v>0</v>
      </c>
      <c r="Q26" s="437">
        <f>'2. CAD NCCF'!Q26+'3. USD NCCF'!Q26+'4. EUR NCCF'!Q26+'5. GBP NCCF'!Q26+'6. Other(Incld) NCCF'!Q26</f>
        <v>0</v>
      </c>
      <c r="R26" s="436">
        <f>'2. CAD NCCF'!R26+'3. USD NCCF'!R26+'4. EUR NCCF'!R26+'5. GBP NCCF'!R26+'6. Other(Incld) NCCF'!R26</f>
        <v>0</v>
      </c>
      <c r="S26" s="436">
        <f>'2. CAD NCCF'!S26+'3. USD NCCF'!S26+'4. EUR NCCF'!S26+'5. GBP NCCF'!S26+'6. Other(Incld) NCCF'!S26</f>
        <v>0</v>
      </c>
      <c r="T26" s="436">
        <f>'2. CAD NCCF'!T26+'3. USD NCCF'!T26+'4. EUR NCCF'!T26+'5. GBP NCCF'!T26+'6. Other(Incld) NCCF'!T26</f>
        <v>0</v>
      </c>
      <c r="U26" s="436">
        <f>'2. CAD NCCF'!U26+'3. USD NCCF'!U26+'4. EUR NCCF'!U26+'5. GBP NCCF'!U26+'6. Other(Incld) NCCF'!U26</f>
        <v>0</v>
      </c>
      <c r="V26" s="436">
        <f>'2. CAD NCCF'!V26+'3. USD NCCF'!V26+'4. EUR NCCF'!V26+'5. GBP NCCF'!V26+'6. Other(Incld) NCCF'!V26</f>
        <v>0</v>
      </c>
      <c r="W26" s="436">
        <f>'2. CAD NCCF'!W26+'3. USD NCCF'!W26+'4. EUR NCCF'!W26+'5. GBP NCCF'!W26+'6. Other(Incld) NCCF'!W26</f>
        <v>0</v>
      </c>
      <c r="X26" s="436">
        <f>'2. CAD NCCF'!X26+'3. USD NCCF'!X26+'4. EUR NCCF'!X26+'5. GBP NCCF'!X26+'6. Other(Incld) NCCF'!X26</f>
        <v>0</v>
      </c>
      <c r="Y26" s="436">
        <f>'2. CAD NCCF'!Y26+'3. USD NCCF'!Y26+'4. EUR NCCF'!Y26+'5. GBP NCCF'!Y26+'6. Other(Incld) NCCF'!Y26</f>
        <v>0</v>
      </c>
      <c r="Z26" s="436">
        <f>'2. CAD NCCF'!Z26+'3. USD NCCF'!Z26+'4. EUR NCCF'!Z26+'5. GBP NCCF'!Z26+'6. Other(Incld) NCCF'!Z26</f>
        <v>0</v>
      </c>
      <c r="AA26" s="436">
        <f>'2. CAD NCCF'!AA26+'3. USD NCCF'!AA26+'4. EUR NCCF'!AA26+'5. GBP NCCF'!AA26+'6. Other(Incld) NCCF'!AA26</f>
        <v>0</v>
      </c>
      <c r="AB26" s="437">
        <f>'2. CAD NCCF'!AB26+'3. USD NCCF'!AB26+'4. EUR NCCF'!AB26+'5. GBP NCCF'!AB26+'6. Other(Incld) NCCF'!AB26</f>
        <v>0</v>
      </c>
      <c r="AC26" s="437">
        <f>'2. CAD NCCF'!AC26+'3. USD NCCF'!AC26+'4. EUR NCCF'!AC26+'5. GBP NCCF'!AC26+'6. Other(Incld) NCCF'!AC26</f>
        <v>0</v>
      </c>
      <c r="AD26" s="1015"/>
      <c r="AE26" s="1016"/>
      <c r="AF26" s="1017"/>
    </row>
    <row r="27" spans="1:32" ht="15" customHeight="1" x14ac:dyDescent="0.2">
      <c r="A27" s="222">
        <v>123</v>
      </c>
      <c r="B27" s="499"/>
      <c r="C27" s="257"/>
      <c r="D27" s="257"/>
      <c r="E27" s="257"/>
      <c r="F27" s="880" t="str">
        <f>'2. CAD NCCF'!F27:L27</f>
        <v>Supranational and multilateral development bank GS</v>
      </c>
      <c r="G27" s="881"/>
      <c r="H27" s="881"/>
      <c r="I27" s="881"/>
      <c r="J27" s="881"/>
      <c r="K27" s="881"/>
      <c r="L27" s="882"/>
      <c r="M27" s="433">
        <f>'2. CAD NCCF'!M27+'3. USD NCCF'!M27+'4. EUR NCCF'!M27+'5. GBP NCCF'!M27+'6. Other(Incld) NCCF'!M27</f>
        <v>0</v>
      </c>
      <c r="N27" s="434">
        <f>'2. CAD NCCF'!N27+'3. USD NCCF'!N27+'4. EUR NCCF'!N27+'5. GBP NCCF'!N27+'6. Other(Incld) NCCF'!N27</f>
        <v>0</v>
      </c>
      <c r="O27" s="435">
        <f>'2. CAD NCCF'!O27+'3. USD NCCF'!O27+'4. EUR NCCF'!O27+'5. GBP NCCF'!O27+'6. Other(Incld) NCCF'!O27</f>
        <v>0</v>
      </c>
      <c r="P27" s="436">
        <f>'2. CAD NCCF'!P27+'3. USD NCCF'!P27+'4. EUR NCCF'!P27+'5. GBP NCCF'!P27+'6. Other(Incld) NCCF'!P27</f>
        <v>0</v>
      </c>
      <c r="Q27" s="437">
        <f>'2. CAD NCCF'!Q27+'3. USD NCCF'!Q27+'4. EUR NCCF'!Q27+'5. GBP NCCF'!Q27+'6. Other(Incld) NCCF'!Q27</f>
        <v>0</v>
      </c>
      <c r="R27" s="436">
        <f>'2. CAD NCCF'!R27+'3. USD NCCF'!R27+'4. EUR NCCF'!R27+'5. GBP NCCF'!R27+'6. Other(Incld) NCCF'!R27</f>
        <v>0</v>
      </c>
      <c r="S27" s="436">
        <f>'2. CAD NCCF'!S27+'3. USD NCCF'!S27+'4. EUR NCCF'!S27+'5. GBP NCCF'!S27+'6. Other(Incld) NCCF'!S27</f>
        <v>0</v>
      </c>
      <c r="T27" s="436">
        <f>'2. CAD NCCF'!T27+'3. USD NCCF'!T27+'4. EUR NCCF'!T27+'5. GBP NCCF'!T27+'6. Other(Incld) NCCF'!T27</f>
        <v>0</v>
      </c>
      <c r="U27" s="436">
        <f>'2. CAD NCCF'!U27+'3. USD NCCF'!U27+'4. EUR NCCF'!U27+'5. GBP NCCF'!U27+'6. Other(Incld) NCCF'!U27</f>
        <v>0</v>
      </c>
      <c r="V27" s="436">
        <f>'2. CAD NCCF'!V27+'3. USD NCCF'!V27+'4. EUR NCCF'!V27+'5. GBP NCCF'!V27+'6. Other(Incld) NCCF'!V27</f>
        <v>0</v>
      </c>
      <c r="W27" s="436">
        <f>'2. CAD NCCF'!W27+'3. USD NCCF'!W27+'4. EUR NCCF'!W27+'5. GBP NCCF'!W27+'6. Other(Incld) NCCF'!W27</f>
        <v>0</v>
      </c>
      <c r="X27" s="436">
        <f>'2. CAD NCCF'!X27+'3. USD NCCF'!X27+'4. EUR NCCF'!X27+'5. GBP NCCF'!X27+'6. Other(Incld) NCCF'!X27</f>
        <v>0</v>
      </c>
      <c r="Y27" s="436">
        <f>'2. CAD NCCF'!Y27+'3. USD NCCF'!Y27+'4. EUR NCCF'!Y27+'5. GBP NCCF'!Y27+'6. Other(Incld) NCCF'!Y27</f>
        <v>0</v>
      </c>
      <c r="Z27" s="436">
        <f>'2. CAD NCCF'!Z27+'3. USD NCCF'!Z27+'4. EUR NCCF'!Z27+'5. GBP NCCF'!Z27+'6. Other(Incld) NCCF'!Z27</f>
        <v>0</v>
      </c>
      <c r="AA27" s="436">
        <f>'2. CAD NCCF'!AA27+'3. USD NCCF'!AA27+'4. EUR NCCF'!AA27+'5. GBP NCCF'!AA27+'6. Other(Incld) NCCF'!AA27</f>
        <v>0</v>
      </c>
      <c r="AB27" s="437">
        <f>'2. CAD NCCF'!AB27+'3. USD NCCF'!AB27+'4. EUR NCCF'!AB27+'5. GBP NCCF'!AB27+'6. Other(Incld) NCCF'!AB27</f>
        <v>0</v>
      </c>
      <c r="AC27" s="437">
        <f>'2. CAD NCCF'!AC27+'3. USD NCCF'!AC27+'4. EUR NCCF'!AC27+'5. GBP NCCF'!AC27+'6. Other(Incld) NCCF'!AC27</f>
        <v>0</v>
      </c>
      <c r="AD27" s="1015"/>
      <c r="AE27" s="1016"/>
      <c r="AF27" s="1017"/>
    </row>
    <row r="28" spans="1:32" ht="15" customHeight="1" x14ac:dyDescent="0.2">
      <c r="A28" s="222">
        <v>124</v>
      </c>
      <c r="B28" s="499"/>
      <c r="C28" s="259"/>
      <c r="D28" s="259"/>
      <c r="E28" s="877" t="str">
        <f>'2. CAD NCCF'!E28:L28</f>
        <v>Low or not rated GS</v>
      </c>
      <c r="F28" s="878"/>
      <c r="G28" s="878"/>
      <c r="H28" s="878"/>
      <c r="I28" s="878"/>
      <c r="J28" s="878"/>
      <c r="K28" s="878"/>
      <c r="L28" s="879"/>
      <c r="M28" s="399">
        <f>SUBTOTAL(9,M29:M32)</f>
        <v>0</v>
      </c>
      <c r="N28" s="402">
        <f t="shared" ref="N28:AC28" si="4">SUBTOTAL(9,N29:N32)</f>
        <v>0</v>
      </c>
      <c r="O28" s="406">
        <f t="shared" si="4"/>
        <v>0</v>
      </c>
      <c r="P28" s="405">
        <f t="shared" si="4"/>
        <v>0</v>
      </c>
      <c r="Q28" s="403">
        <f t="shared" si="4"/>
        <v>0</v>
      </c>
      <c r="R28" s="406">
        <f t="shared" si="4"/>
        <v>0</v>
      </c>
      <c r="S28" s="406">
        <f t="shared" si="4"/>
        <v>0</v>
      </c>
      <c r="T28" s="406">
        <f t="shared" si="4"/>
        <v>0</v>
      </c>
      <c r="U28" s="406">
        <f t="shared" si="4"/>
        <v>0</v>
      </c>
      <c r="V28" s="406">
        <f t="shared" si="4"/>
        <v>0</v>
      </c>
      <c r="W28" s="406">
        <f t="shared" si="4"/>
        <v>0</v>
      </c>
      <c r="X28" s="406">
        <f t="shared" si="4"/>
        <v>0</v>
      </c>
      <c r="Y28" s="406">
        <f t="shared" si="4"/>
        <v>0</v>
      </c>
      <c r="Z28" s="406">
        <f t="shared" si="4"/>
        <v>0</v>
      </c>
      <c r="AA28" s="406">
        <f t="shared" si="4"/>
        <v>0</v>
      </c>
      <c r="AB28" s="416">
        <f t="shared" si="4"/>
        <v>0</v>
      </c>
      <c r="AC28" s="399">
        <f t="shared" si="4"/>
        <v>0</v>
      </c>
      <c r="AD28" s="1015"/>
      <c r="AE28" s="1016"/>
      <c r="AF28" s="1017"/>
    </row>
    <row r="29" spans="1:32" ht="15" customHeight="1" x14ac:dyDescent="0.2">
      <c r="A29" s="222">
        <v>125</v>
      </c>
      <c r="B29" s="499"/>
      <c r="C29" s="483"/>
      <c r="D29" s="483"/>
      <c r="E29" s="483"/>
      <c r="F29" s="880" t="str">
        <f>'2. CAD NCCF'!F29:L29</f>
        <v xml:space="preserve">Sovereigh &amp; central bank GS </v>
      </c>
      <c r="G29" s="881"/>
      <c r="H29" s="881"/>
      <c r="I29" s="881"/>
      <c r="J29" s="881"/>
      <c r="K29" s="881"/>
      <c r="L29" s="882"/>
      <c r="M29" s="433">
        <f>'2. CAD NCCF'!M29+'3. USD NCCF'!M29+'4. EUR NCCF'!M29+'5. GBP NCCF'!M29+'6. Other(Incld) NCCF'!M29</f>
        <v>0</v>
      </c>
      <c r="N29" s="434">
        <f>'2. CAD NCCF'!N29+'3. USD NCCF'!N29+'4. EUR NCCF'!N29+'5. GBP NCCF'!N29+'6. Other(Incld) NCCF'!N29</f>
        <v>0</v>
      </c>
      <c r="O29" s="435">
        <f>'2. CAD NCCF'!O29+'3. USD NCCF'!O29+'4. EUR NCCF'!O29+'5. GBP NCCF'!O29+'6. Other(Incld) NCCF'!O29</f>
        <v>0</v>
      </c>
      <c r="P29" s="436">
        <f>'2. CAD NCCF'!P29+'3. USD NCCF'!P29+'4. EUR NCCF'!P29+'5. GBP NCCF'!P29+'6. Other(Incld) NCCF'!P29</f>
        <v>0</v>
      </c>
      <c r="Q29" s="437">
        <f>'2. CAD NCCF'!Q29+'3. USD NCCF'!Q29+'4. EUR NCCF'!Q29+'5. GBP NCCF'!Q29+'6. Other(Incld) NCCF'!Q29</f>
        <v>0</v>
      </c>
      <c r="R29" s="436">
        <f>'2. CAD NCCF'!R29+'3. USD NCCF'!R29+'4. EUR NCCF'!R29+'5. GBP NCCF'!R29+'6. Other(Incld) NCCF'!R29</f>
        <v>0</v>
      </c>
      <c r="S29" s="436">
        <f>'2. CAD NCCF'!S29+'3. USD NCCF'!S29+'4. EUR NCCF'!S29+'5. GBP NCCF'!S29+'6. Other(Incld) NCCF'!S29</f>
        <v>0</v>
      </c>
      <c r="T29" s="436">
        <f>'2. CAD NCCF'!T29+'3. USD NCCF'!T29+'4. EUR NCCF'!T29+'5. GBP NCCF'!T29+'6. Other(Incld) NCCF'!T29</f>
        <v>0</v>
      </c>
      <c r="U29" s="436">
        <f>'2. CAD NCCF'!U29+'3. USD NCCF'!U29+'4. EUR NCCF'!U29+'5. GBP NCCF'!U29+'6. Other(Incld) NCCF'!U29</f>
        <v>0</v>
      </c>
      <c r="V29" s="436">
        <f>'2. CAD NCCF'!V29+'3. USD NCCF'!V29+'4. EUR NCCF'!V29+'5. GBP NCCF'!V29+'6. Other(Incld) NCCF'!V29</f>
        <v>0</v>
      </c>
      <c r="W29" s="436">
        <f>'2. CAD NCCF'!W29+'3. USD NCCF'!W29+'4. EUR NCCF'!W29+'5. GBP NCCF'!W29+'6. Other(Incld) NCCF'!W29</f>
        <v>0</v>
      </c>
      <c r="X29" s="436">
        <f>'2. CAD NCCF'!X29+'3. USD NCCF'!X29+'4. EUR NCCF'!X29+'5. GBP NCCF'!X29+'6. Other(Incld) NCCF'!X29</f>
        <v>0</v>
      </c>
      <c r="Y29" s="436">
        <f>'2. CAD NCCF'!Y29+'3. USD NCCF'!Y29+'4. EUR NCCF'!Y29+'5. GBP NCCF'!Y29+'6. Other(Incld) NCCF'!Y29</f>
        <v>0</v>
      </c>
      <c r="Z29" s="436">
        <f>'2. CAD NCCF'!Z29+'3. USD NCCF'!Z29+'4. EUR NCCF'!Z29+'5. GBP NCCF'!Z29+'6. Other(Incld) NCCF'!Z29</f>
        <v>0</v>
      </c>
      <c r="AA29" s="436">
        <f>'2. CAD NCCF'!AA29+'3. USD NCCF'!AA29+'4. EUR NCCF'!AA29+'5. GBP NCCF'!AA29+'6. Other(Incld) NCCF'!AA29</f>
        <v>0</v>
      </c>
      <c r="AB29" s="437">
        <f>'2. CAD NCCF'!AB29+'3. USD NCCF'!AB29+'4. EUR NCCF'!AB29+'5. GBP NCCF'!AB29+'6. Other(Incld) NCCF'!AB29</f>
        <v>0</v>
      </c>
      <c r="AC29" s="437">
        <f>'2. CAD NCCF'!AC29+'3. USD NCCF'!AC29+'4. EUR NCCF'!AC29+'5. GBP NCCF'!AC29+'6. Other(Incld) NCCF'!AC29</f>
        <v>0</v>
      </c>
      <c r="AD29" s="1015"/>
      <c r="AE29" s="1016"/>
      <c r="AF29" s="1017"/>
    </row>
    <row r="30" spans="1:32" ht="15" customHeight="1" x14ac:dyDescent="0.2">
      <c r="A30" s="222">
        <v>126</v>
      </c>
      <c r="B30" s="499"/>
      <c r="C30" s="260"/>
      <c r="D30" s="260"/>
      <c r="E30" s="260"/>
      <c r="F30" s="880" t="str">
        <f>'2. CAD NCCF'!F30:L30</f>
        <v>State, provincial &amp; agency GS</v>
      </c>
      <c r="G30" s="881"/>
      <c r="H30" s="881"/>
      <c r="I30" s="881"/>
      <c r="J30" s="881"/>
      <c r="K30" s="881"/>
      <c r="L30" s="882"/>
      <c r="M30" s="433">
        <f>'2. CAD NCCF'!M30+'3. USD NCCF'!M30+'4. EUR NCCF'!M30+'5. GBP NCCF'!M30+'6. Other(Incld) NCCF'!M30</f>
        <v>0</v>
      </c>
      <c r="N30" s="434">
        <f>'2. CAD NCCF'!N30+'3. USD NCCF'!N30+'4. EUR NCCF'!N30+'5. GBP NCCF'!N30+'6. Other(Incld) NCCF'!N30</f>
        <v>0</v>
      </c>
      <c r="O30" s="435">
        <f>'2. CAD NCCF'!O30+'3. USD NCCF'!O30+'4. EUR NCCF'!O30+'5. GBP NCCF'!O30+'6. Other(Incld) NCCF'!O30</f>
        <v>0</v>
      </c>
      <c r="P30" s="436">
        <f>'2. CAD NCCF'!P30+'3. USD NCCF'!P30+'4. EUR NCCF'!P30+'5. GBP NCCF'!P30+'6. Other(Incld) NCCF'!P30</f>
        <v>0</v>
      </c>
      <c r="Q30" s="437">
        <f>'2. CAD NCCF'!Q30+'3. USD NCCF'!Q30+'4. EUR NCCF'!Q30+'5. GBP NCCF'!Q30+'6. Other(Incld) NCCF'!Q30</f>
        <v>0</v>
      </c>
      <c r="R30" s="436">
        <f>'2. CAD NCCF'!R30+'3. USD NCCF'!R30+'4. EUR NCCF'!R30+'5. GBP NCCF'!R30+'6. Other(Incld) NCCF'!R30</f>
        <v>0</v>
      </c>
      <c r="S30" s="436">
        <f>'2. CAD NCCF'!S30+'3. USD NCCF'!S30+'4. EUR NCCF'!S30+'5. GBP NCCF'!S30+'6. Other(Incld) NCCF'!S30</f>
        <v>0</v>
      </c>
      <c r="T30" s="436">
        <f>'2. CAD NCCF'!T30+'3. USD NCCF'!T30+'4. EUR NCCF'!T30+'5. GBP NCCF'!T30+'6. Other(Incld) NCCF'!T30</f>
        <v>0</v>
      </c>
      <c r="U30" s="436">
        <f>'2. CAD NCCF'!U30+'3. USD NCCF'!U30+'4. EUR NCCF'!U30+'5. GBP NCCF'!U30+'6. Other(Incld) NCCF'!U30</f>
        <v>0</v>
      </c>
      <c r="V30" s="436">
        <f>'2. CAD NCCF'!V30+'3. USD NCCF'!V30+'4. EUR NCCF'!V30+'5. GBP NCCF'!V30+'6. Other(Incld) NCCF'!V30</f>
        <v>0</v>
      </c>
      <c r="W30" s="436">
        <f>'2. CAD NCCF'!W30+'3. USD NCCF'!W30+'4. EUR NCCF'!W30+'5. GBP NCCF'!W30+'6. Other(Incld) NCCF'!W30</f>
        <v>0</v>
      </c>
      <c r="X30" s="436">
        <f>'2. CAD NCCF'!X30+'3. USD NCCF'!X30+'4. EUR NCCF'!X30+'5. GBP NCCF'!X30+'6. Other(Incld) NCCF'!X30</f>
        <v>0</v>
      </c>
      <c r="Y30" s="436">
        <f>'2. CAD NCCF'!Y30+'3. USD NCCF'!Y30+'4. EUR NCCF'!Y30+'5. GBP NCCF'!Y30+'6. Other(Incld) NCCF'!Y30</f>
        <v>0</v>
      </c>
      <c r="Z30" s="436">
        <f>'2. CAD NCCF'!Z30+'3. USD NCCF'!Z30+'4. EUR NCCF'!Z30+'5. GBP NCCF'!Z30+'6. Other(Incld) NCCF'!Z30</f>
        <v>0</v>
      </c>
      <c r="AA30" s="436">
        <f>'2. CAD NCCF'!AA30+'3. USD NCCF'!AA30+'4. EUR NCCF'!AA30+'5. GBP NCCF'!AA30+'6. Other(Incld) NCCF'!AA30</f>
        <v>0</v>
      </c>
      <c r="AB30" s="437">
        <f>'2. CAD NCCF'!AB30+'3. USD NCCF'!AB30+'4. EUR NCCF'!AB30+'5. GBP NCCF'!AB30+'6. Other(Incld) NCCF'!AB30</f>
        <v>0</v>
      </c>
      <c r="AC30" s="437">
        <f>'2. CAD NCCF'!AC30+'3. USD NCCF'!AC30+'4. EUR NCCF'!AC30+'5. GBP NCCF'!AC30+'6. Other(Incld) NCCF'!AC30</f>
        <v>0</v>
      </c>
      <c r="AD30" s="1015"/>
      <c r="AE30" s="1016"/>
      <c r="AF30" s="1017"/>
    </row>
    <row r="31" spans="1:32" ht="15" customHeight="1" x14ac:dyDescent="0.2">
      <c r="A31" s="222">
        <v>127</v>
      </c>
      <c r="B31" s="499"/>
      <c r="C31" s="260"/>
      <c r="D31" s="260"/>
      <c r="E31" s="260"/>
      <c r="F31" s="880" t="str">
        <f>'2. CAD NCCF'!F31:L31</f>
        <v>State municipal GS</v>
      </c>
      <c r="G31" s="881"/>
      <c r="H31" s="881"/>
      <c r="I31" s="881"/>
      <c r="J31" s="881"/>
      <c r="K31" s="881"/>
      <c r="L31" s="882"/>
      <c r="M31" s="433">
        <f>'2. CAD NCCF'!M31+'3. USD NCCF'!M31+'4. EUR NCCF'!M31+'5. GBP NCCF'!M31+'6. Other(Incld) NCCF'!M31</f>
        <v>0</v>
      </c>
      <c r="N31" s="434">
        <f>'2. CAD NCCF'!N31+'3. USD NCCF'!N31+'4. EUR NCCF'!N31+'5. GBP NCCF'!N31+'6. Other(Incld) NCCF'!N31</f>
        <v>0</v>
      </c>
      <c r="O31" s="435">
        <f>'2. CAD NCCF'!O31+'3. USD NCCF'!O31+'4. EUR NCCF'!O31+'5. GBP NCCF'!O31+'6. Other(Incld) NCCF'!O31</f>
        <v>0</v>
      </c>
      <c r="P31" s="436">
        <f>'2. CAD NCCF'!P31+'3. USD NCCF'!P31+'4. EUR NCCF'!P31+'5. GBP NCCF'!P31+'6. Other(Incld) NCCF'!P31</f>
        <v>0</v>
      </c>
      <c r="Q31" s="437">
        <f>'2. CAD NCCF'!Q31+'3. USD NCCF'!Q31+'4. EUR NCCF'!Q31+'5. GBP NCCF'!Q31+'6. Other(Incld) NCCF'!Q31</f>
        <v>0</v>
      </c>
      <c r="R31" s="436">
        <f>'2. CAD NCCF'!R31+'3. USD NCCF'!R31+'4. EUR NCCF'!R31+'5. GBP NCCF'!R31+'6. Other(Incld) NCCF'!R31</f>
        <v>0</v>
      </c>
      <c r="S31" s="436">
        <f>'2. CAD NCCF'!S31+'3. USD NCCF'!S31+'4. EUR NCCF'!S31+'5. GBP NCCF'!S31+'6. Other(Incld) NCCF'!S31</f>
        <v>0</v>
      </c>
      <c r="T31" s="436">
        <f>'2. CAD NCCF'!T31+'3. USD NCCF'!T31+'4. EUR NCCF'!T31+'5. GBP NCCF'!T31+'6. Other(Incld) NCCF'!T31</f>
        <v>0</v>
      </c>
      <c r="U31" s="436">
        <f>'2. CAD NCCF'!U31+'3. USD NCCF'!U31+'4. EUR NCCF'!U31+'5. GBP NCCF'!U31+'6. Other(Incld) NCCF'!U31</f>
        <v>0</v>
      </c>
      <c r="V31" s="436">
        <f>'2. CAD NCCF'!V31+'3. USD NCCF'!V31+'4. EUR NCCF'!V31+'5. GBP NCCF'!V31+'6. Other(Incld) NCCF'!V31</f>
        <v>0</v>
      </c>
      <c r="W31" s="436">
        <f>'2. CAD NCCF'!W31+'3. USD NCCF'!W31+'4. EUR NCCF'!W31+'5. GBP NCCF'!W31+'6. Other(Incld) NCCF'!W31</f>
        <v>0</v>
      </c>
      <c r="X31" s="436">
        <f>'2. CAD NCCF'!X31+'3. USD NCCF'!X31+'4. EUR NCCF'!X31+'5. GBP NCCF'!X31+'6. Other(Incld) NCCF'!X31</f>
        <v>0</v>
      </c>
      <c r="Y31" s="436">
        <f>'2. CAD NCCF'!Y31+'3. USD NCCF'!Y31+'4. EUR NCCF'!Y31+'5. GBP NCCF'!Y31+'6. Other(Incld) NCCF'!Y31</f>
        <v>0</v>
      </c>
      <c r="Z31" s="436">
        <f>'2. CAD NCCF'!Z31+'3. USD NCCF'!Z31+'4. EUR NCCF'!Z31+'5. GBP NCCF'!Z31+'6. Other(Incld) NCCF'!Z31</f>
        <v>0</v>
      </c>
      <c r="AA31" s="436">
        <f>'2. CAD NCCF'!AA31+'3. USD NCCF'!AA31+'4. EUR NCCF'!AA31+'5. GBP NCCF'!AA31+'6. Other(Incld) NCCF'!AA31</f>
        <v>0</v>
      </c>
      <c r="AB31" s="437">
        <f>'2. CAD NCCF'!AB31+'3. USD NCCF'!AB31+'4. EUR NCCF'!AB31+'5. GBP NCCF'!AB31+'6. Other(Incld) NCCF'!AB31</f>
        <v>0</v>
      </c>
      <c r="AC31" s="437">
        <f>'2. CAD NCCF'!AC31+'3. USD NCCF'!AC31+'4. EUR NCCF'!AC31+'5. GBP NCCF'!AC31+'6. Other(Incld) NCCF'!AC31</f>
        <v>0</v>
      </c>
      <c r="AD31" s="1015"/>
      <c r="AE31" s="1016"/>
      <c r="AF31" s="1017"/>
    </row>
    <row r="32" spans="1:32" ht="15" customHeight="1" x14ac:dyDescent="0.2">
      <c r="A32" s="222">
        <v>128</v>
      </c>
      <c r="B32" s="499"/>
      <c r="C32" s="261"/>
      <c r="D32" s="261"/>
      <c r="E32" s="261"/>
      <c r="F32" s="880" t="str">
        <f>'2. CAD NCCF'!F32:L32</f>
        <v>Supranational and multilateral development bank GS</v>
      </c>
      <c r="G32" s="881"/>
      <c r="H32" s="881"/>
      <c r="I32" s="881"/>
      <c r="J32" s="881"/>
      <c r="K32" s="881"/>
      <c r="L32" s="882"/>
      <c r="M32" s="433">
        <f>'2. CAD NCCF'!M32+'3. USD NCCF'!M32+'4. EUR NCCF'!M32+'5. GBP NCCF'!M32+'6. Other(Incld) NCCF'!M32</f>
        <v>0</v>
      </c>
      <c r="N32" s="434">
        <f>'2. CAD NCCF'!N32+'3. USD NCCF'!N32+'4. EUR NCCF'!N32+'5. GBP NCCF'!N32+'6. Other(Incld) NCCF'!N32</f>
        <v>0</v>
      </c>
      <c r="O32" s="435">
        <f>'2. CAD NCCF'!O32+'3. USD NCCF'!O32+'4. EUR NCCF'!O32+'5. GBP NCCF'!O32+'6. Other(Incld) NCCF'!O32</f>
        <v>0</v>
      </c>
      <c r="P32" s="436">
        <f>'2. CAD NCCF'!P32+'3. USD NCCF'!P32+'4. EUR NCCF'!P32+'5. GBP NCCF'!P32+'6. Other(Incld) NCCF'!P32</f>
        <v>0</v>
      </c>
      <c r="Q32" s="437">
        <f>'2. CAD NCCF'!Q32+'3. USD NCCF'!Q32+'4. EUR NCCF'!Q32+'5. GBP NCCF'!Q32+'6. Other(Incld) NCCF'!Q32</f>
        <v>0</v>
      </c>
      <c r="R32" s="436">
        <f>'2. CAD NCCF'!R32+'3. USD NCCF'!R32+'4. EUR NCCF'!R32+'5. GBP NCCF'!R32+'6. Other(Incld) NCCF'!R32</f>
        <v>0</v>
      </c>
      <c r="S32" s="436">
        <f>'2. CAD NCCF'!S32+'3. USD NCCF'!S32+'4. EUR NCCF'!S32+'5. GBP NCCF'!S32+'6. Other(Incld) NCCF'!S32</f>
        <v>0</v>
      </c>
      <c r="T32" s="436">
        <f>'2. CAD NCCF'!T32+'3. USD NCCF'!T32+'4. EUR NCCF'!T32+'5. GBP NCCF'!T32+'6. Other(Incld) NCCF'!T32</f>
        <v>0</v>
      </c>
      <c r="U32" s="436">
        <f>'2. CAD NCCF'!U32+'3. USD NCCF'!U32+'4. EUR NCCF'!U32+'5. GBP NCCF'!U32+'6. Other(Incld) NCCF'!U32</f>
        <v>0</v>
      </c>
      <c r="V32" s="436">
        <f>'2. CAD NCCF'!V32+'3. USD NCCF'!V32+'4. EUR NCCF'!V32+'5. GBP NCCF'!V32+'6. Other(Incld) NCCF'!V32</f>
        <v>0</v>
      </c>
      <c r="W32" s="436">
        <f>'2. CAD NCCF'!W32+'3. USD NCCF'!W32+'4. EUR NCCF'!W32+'5. GBP NCCF'!W32+'6. Other(Incld) NCCF'!W32</f>
        <v>0</v>
      </c>
      <c r="X32" s="436">
        <f>'2. CAD NCCF'!X32+'3. USD NCCF'!X32+'4. EUR NCCF'!X32+'5. GBP NCCF'!X32+'6. Other(Incld) NCCF'!X32</f>
        <v>0</v>
      </c>
      <c r="Y32" s="436">
        <f>'2. CAD NCCF'!Y32+'3. USD NCCF'!Y32+'4. EUR NCCF'!Y32+'5. GBP NCCF'!Y32+'6. Other(Incld) NCCF'!Y32</f>
        <v>0</v>
      </c>
      <c r="Z32" s="436">
        <f>'2. CAD NCCF'!Z32+'3. USD NCCF'!Z32+'4. EUR NCCF'!Z32+'5. GBP NCCF'!Z32+'6. Other(Incld) NCCF'!Z32</f>
        <v>0</v>
      </c>
      <c r="AA32" s="436">
        <f>'2. CAD NCCF'!AA32+'3. USD NCCF'!AA32+'4. EUR NCCF'!AA32+'5. GBP NCCF'!AA32+'6. Other(Incld) NCCF'!AA32</f>
        <v>0</v>
      </c>
      <c r="AB32" s="437">
        <f>'2. CAD NCCF'!AB32+'3. USD NCCF'!AB32+'4. EUR NCCF'!AB32+'5. GBP NCCF'!AB32+'6. Other(Incld) NCCF'!AB32</f>
        <v>0</v>
      </c>
      <c r="AC32" s="437">
        <f>'2. CAD NCCF'!AC32+'3. USD NCCF'!AC32+'4. EUR NCCF'!AC32+'5. GBP NCCF'!AC32+'6. Other(Incld) NCCF'!AC32</f>
        <v>0</v>
      </c>
      <c r="AD32" s="1015"/>
      <c r="AE32" s="1016"/>
      <c r="AF32" s="1017"/>
    </row>
    <row r="33" spans="1:32" ht="15" customHeight="1" x14ac:dyDescent="0.2">
      <c r="A33" s="222">
        <v>129</v>
      </c>
      <c r="B33" s="499"/>
      <c r="C33" s="261"/>
      <c r="D33" s="868" t="str">
        <f>'2. CAD NCCF'!D33:AF33</f>
        <v>Mortgage backed securities (MBS)</v>
      </c>
      <c r="E33" s="869"/>
      <c r="F33" s="869"/>
      <c r="G33" s="869"/>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70"/>
    </row>
    <row r="34" spans="1:32" ht="15" customHeight="1" x14ac:dyDescent="0.2">
      <c r="A34" s="222">
        <v>130</v>
      </c>
      <c r="B34" s="499"/>
      <c r="C34" s="261"/>
      <c r="D34" s="261"/>
      <c r="E34" s="877" t="str">
        <f>'2. CAD NCCF'!E34:L34</f>
        <v>Agency MBS</v>
      </c>
      <c r="F34" s="878"/>
      <c r="G34" s="878"/>
      <c r="H34" s="878"/>
      <c r="I34" s="878"/>
      <c r="J34" s="878"/>
      <c r="K34" s="878"/>
      <c r="L34" s="879"/>
      <c r="M34" s="399">
        <f>SUBTOTAL(9,M35:M37)</f>
        <v>0</v>
      </c>
      <c r="N34" s="402">
        <f t="shared" ref="N34:AC34" si="5">SUBTOTAL(9,N35:N37)</f>
        <v>0</v>
      </c>
      <c r="O34" s="406">
        <f t="shared" si="5"/>
        <v>0</v>
      </c>
      <c r="P34" s="405">
        <f t="shared" si="5"/>
        <v>0</v>
      </c>
      <c r="Q34" s="403">
        <f t="shared" si="5"/>
        <v>0</v>
      </c>
      <c r="R34" s="406">
        <f t="shared" si="5"/>
        <v>0</v>
      </c>
      <c r="S34" s="406">
        <f t="shared" si="5"/>
        <v>0</v>
      </c>
      <c r="T34" s="406">
        <f t="shared" si="5"/>
        <v>0</v>
      </c>
      <c r="U34" s="406">
        <f t="shared" si="5"/>
        <v>0</v>
      </c>
      <c r="V34" s="406">
        <f t="shared" si="5"/>
        <v>0</v>
      </c>
      <c r="W34" s="406">
        <f t="shared" si="5"/>
        <v>0</v>
      </c>
      <c r="X34" s="406">
        <f t="shared" si="5"/>
        <v>0</v>
      </c>
      <c r="Y34" s="406">
        <f t="shared" si="5"/>
        <v>0</v>
      </c>
      <c r="Z34" s="406">
        <f t="shared" si="5"/>
        <v>0</v>
      </c>
      <c r="AA34" s="406">
        <f t="shared" si="5"/>
        <v>0</v>
      </c>
      <c r="AB34" s="416">
        <f t="shared" si="5"/>
        <v>0</v>
      </c>
      <c r="AC34" s="399">
        <f t="shared" si="5"/>
        <v>0</v>
      </c>
      <c r="AD34" s="1015"/>
      <c r="AE34" s="1016"/>
      <c r="AF34" s="1017"/>
    </row>
    <row r="35" spans="1:32" ht="15" customHeight="1" x14ac:dyDescent="0.2">
      <c r="A35" s="222">
        <v>131</v>
      </c>
      <c r="B35" s="499"/>
      <c r="C35" s="261"/>
      <c r="D35" s="261"/>
      <c r="E35" s="475"/>
      <c r="F35" s="880" t="str">
        <f>'2. CAD NCCF'!F35:L35</f>
        <v>Agency MBS, high rated</v>
      </c>
      <c r="G35" s="881"/>
      <c r="H35" s="881"/>
      <c r="I35" s="881"/>
      <c r="J35" s="881"/>
      <c r="K35" s="881"/>
      <c r="L35" s="882"/>
      <c r="M35" s="433">
        <f>'2. CAD NCCF'!M35+'3. USD NCCF'!M35+'4. EUR NCCF'!M35+'5. GBP NCCF'!M35+'6. Other(Incld) NCCF'!M35</f>
        <v>0</v>
      </c>
      <c r="N35" s="434">
        <f>'2. CAD NCCF'!N35+'3. USD NCCF'!N35+'4. EUR NCCF'!N35+'5. GBP NCCF'!N35+'6. Other(Incld) NCCF'!N35</f>
        <v>0</v>
      </c>
      <c r="O35" s="435">
        <f>'2. CAD NCCF'!O35+'3. USD NCCF'!O35+'4. EUR NCCF'!O35+'5. GBP NCCF'!O35+'6. Other(Incld) NCCF'!O35</f>
        <v>0</v>
      </c>
      <c r="P35" s="436">
        <f>'2. CAD NCCF'!P35+'3. USD NCCF'!P35+'4. EUR NCCF'!P35+'5. GBP NCCF'!P35+'6. Other(Incld) NCCF'!P35</f>
        <v>0</v>
      </c>
      <c r="Q35" s="437">
        <f>'2. CAD NCCF'!Q35+'3. USD NCCF'!Q35+'4. EUR NCCF'!Q35+'5. GBP NCCF'!Q35+'6. Other(Incld) NCCF'!Q35</f>
        <v>0</v>
      </c>
      <c r="R35" s="436">
        <f>'2. CAD NCCF'!R35+'3. USD NCCF'!R35+'4. EUR NCCF'!R35+'5. GBP NCCF'!R35+'6. Other(Incld) NCCF'!R35</f>
        <v>0</v>
      </c>
      <c r="S35" s="436">
        <f>'2. CAD NCCF'!S35+'3. USD NCCF'!S35+'4. EUR NCCF'!S35+'5. GBP NCCF'!S35+'6. Other(Incld) NCCF'!S35</f>
        <v>0</v>
      </c>
      <c r="T35" s="436">
        <f>'2. CAD NCCF'!T35+'3. USD NCCF'!T35+'4. EUR NCCF'!T35+'5. GBP NCCF'!T35+'6. Other(Incld) NCCF'!T35</f>
        <v>0</v>
      </c>
      <c r="U35" s="436">
        <f>'2. CAD NCCF'!U35+'3. USD NCCF'!U35+'4. EUR NCCF'!U35+'5. GBP NCCF'!U35+'6. Other(Incld) NCCF'!U35</f>
        <v>0</v>
      </c>
      <c r="V35" s="436">
        <f>'2. CAD NCCF'!V35+'3. USD NCCF'!V35+'4. EUR NCCF'!V35+'5. GBP NCCF'!V35+'6. Other(Incld) NCCF'!V35</f>
        <v>0</v>
      </c>
      <c r="W35" s="436">
        <f>'2. CAD NCCF'!W35+'3. USD NCCF'!W35+'4. EUR NCCF'!W35+'5. GBP NCCF'!W35+'6. Other(Incld) NCCF'!W35</f>
        <v>0</v>
      </c>
      <c r="X35" s="436">
        <f>'2. CAD NCCF'!X35+'3. USD NCCF'!X35+'4. EUR NCCF'!X35+'5. GBP NCCF'!X35+'6. Other(Incld) NCCF'!X35</f>
        <v>0</v>
      </c>
      <c r="Y35" s="436">
        <f>'2. CAD NCCF'!Y35+'3. USD NCCF'!Y35+'4. EUR NCCF'!Y35+'5. GBP NCCF'!Y35+'6. Other(Incld) NCCF'!Y35</f>
        <v>0</v>
      </c>
      <c r="Z35" s="436">
        <f>'2. CAD NCCF'!Z35+'3. USD NCCF'!Z35+'4. EUR NCCF'!Z35+'5. GBP NCCF'!Z35+'6. Other(Incld) NCCF'!Z35</f>
        <v>0</v>
      </c>
      <c r="AA35" s="436">
        <f>'2. CAD NCCF'!AA35+'3. USD NCCF'!AA35+'4. EUR NCCF'!AA35+'5. GBP NCCF'!AA35+'6. Other(Incld) NCCF'!AA35</f>
        <v>0</v>
      </c>
      <c r="AB35" s="437">
        <f>'2. CAD NCCF'!AB35+'3. USD NCCF'!AB35+'4. EUR NCCF'!AB35+'5. GBP NCCF'!AB35+'6. Other(Incld) NCCF'!AB35</f>
        <v>0</v>
      </c>
      <c r="AC35" s="437">
        <f>'2. CAD NCCF'!AC35+'3. USD NCCF'!AC35+'4. EUR NCCF'!AC35+'5. GBP NCCF'!AC35+'6. Other(Incld) NCCF'!AC35</f>
        <v>0</v>
      </c>
      <c r="AD35" s="1015"/>
      <c r="AE35" s="1016"/>
      <c r="AF35" s="1017"/>
    </row>
    <row r="36" spans="1:32" ht="15" customHeight="1" x14ac:dyDescent="0.2">
      <c r="A36" s="222">
        <v>132</v>
      </c>
      <c r="B36" s="499"/>
      <c r="C36" s="261"/>
      <c r="D36" s="261"/>
      <c r="E36" s="475"/>
      <c r="F36" s="880" t="str">
        <f>'2. CAD NCCF'!F36:L36</f>
        <v>Agency MBS, medium rated</v>
      </c>
      <c r="G36" s="881"/>
      <c r="H36" s="881"/>
      <c r="I36" s="881"/>
      <c r="J36" s="881"/>
      <c r="K36" s="881"/>
      <c r="L36" s="882"/>
      <c r="M36" s="433">
        <f>'2. CAD NCCF'!M36+'3. USD NCCF'!M36+'4. EUR NCCF'!M36+'5. GBP NCCF'!M36+'6. Other(Incld) NCCF'!M36</f>
        <v>0</v>
      </c>
      <c r="N36" s="434">
        <f>'2. CAD NCCF'!N36+'3. USD NCCF'!N36+'4. EUR NCCF'!N36+'5. GBP NCCF'!N36+'6. Other(Incld) NCCF'!N36</f>
        <v>0</v>
      </c>
      <c r="O36" s="435">
        <f>'2. CAD NCCF'!O36+'3. USD NCCF'!O36+'4. EUR NCCF'!O36+'5. GBP NCCF'!O36+'6. Other(Incld) NCCF'!O36</f>
        <v>0</v>
      </c>
      <c r="P36" s="436">
        <f>'2. CAD NCCF'!P36+'3. USD NCCF'!P36+'4. EUR NCCF'!P36+'5. GBP NCCF'!P36+'6. Other(Incld) NCCF'!P36</f>
        <v>0</v>
      </c>
      <c r="Q36" s="437">
        <f>'2. CAD NCCF'!Q36+'3. USD NCCF'!Q36+'4. EUR NCCF'!Q36+'5. GBP NCCF'!Q36+'6. Other(Incld) NCCF'!Q36</f>
        <v>0</v>
      </c>
      <c r="R36" s="436">
        <f>'2. CAD NCCF'!R36+'3. USD NCCF'!R36+'4. EUR NCCF'!R36+'5. GBP NCCF'!R36+'6. Other(Incld) NCCF'!R36</f>
        <v>0</v>
      </c>
      <c r="S36" s="436">
        <f>'2. CAD NCCF'!S36+'3. USD NCCF'!S36+'4. EUR NCCF'!S36+'5. GBP NCCF'!S36+'6. Other(Incld) NCCF'!S36</f>
        <v>0</v>
      </c>
      <c r="T36" s="436">
        <f>'2. CAD NCCF'!T36+'3. USD NCCF'!T36+'4. EUR NCCF'!T36+'5. GBP NCCF'!T36+'6. Other(Incld) NCCF'!T36</f>
        <v>0</v>
      </c>
      <c r="U36" s="436">
        <f>'2. CAD NCCF'!U36+'3. USD NCCF'!U36+'4. EUR NCCF'!U36+'5. GBP NCCF'!U36+'6. Other(Incld) NCCF'!U36</f>
        <v>0</v>
      </c>
      <c r="V36" s="436">
        <f>'2. CAD NCCF'!V36+'3. USD NCCF'!V36+'4. EUR NCCF'!V36+'5. GBP NCCF'!V36+'6. Other(Incld) NCCF'!V36</f>
        <v>0</v>
      </c>
      <c r="W36" s="436">
        <f>'2. CAD NCCF'!W36+'3. USD NCCF'!W36+'4. EUR NCCF'!W36+'5. GBP NCCF'!W36+'6. Other(Incld) NCCF'!W36</f>
        <v>0</v>
      </c>
      <c r="X36" s="436">
        <f>'2. CAD NCCF'!X36+'3. USD NCCF'!X36+'4. EUR NCCF'!X36+'5. GBP NCCF'!X36+'6. Other(Incld) NCCF'!X36</f>
        <v>0</v>
      </c>
      <c r="Y36" s="436">
        <f>'2. CAD NCCF'!Y36+'3. USD NCCF'!Y36+'4. EUR NCCF'!Y36+'5. GBP NCCF'!Y36+'6. Other(Incld) NCCF'!Y36</f>
        <v>0</v>
      </c>
      <c r="Z36" s="436">
        <f>'2. CAD NCCF'!Z36+'3. USD NCCF'!Z36+'4. EUR NCCF'!Z36+'5. GBP NCCF'!Z36+'6. Other(Incld) NCCF'!Z36</f>
        <v>0</v>
      </c>
      <c r="AA36" s="436">
        <f>'2. CAD NCCF'!AA36+'3. USD NCCF'!AA36+'4. EUR NCCF'!AA36+'5. GBP NCCF'!AA36+'6. Other(Incld) NCCF'!AA36</f>
        <v>0</v>
      </c>
      <c r="AB36" s="437">
        <f>'2. CAD NCCF'!AB36+'3. USD NCCF'!AB36+'4. EUR NCCF'!AB36+'5. GBP NCCF'!AB36+'6. Other(Incld) NCCF'!AB36</f>
        <v>0</v>
      </c>
      <c r="AC36" s="437">
        <f>'2. CAD NCCF'!AC36+'3. USD NCCF'!AC36+'4. EUR NCCF'!AC36+'5. GBP NCCF'!AC36+'6. Other(Incld) NCCF'!AC36</f>
        <v>0</v>
      </c>
      <c r="AD36" s="1015"/>
      <c r="AE36" s="1016"/>
      <c r="AF36" s="1017"/>
    </row>
    <row r="37" spans="1:32" ht="15" customHeight="1" x14ac:dyDescent="0.2">
      <c r="A37" s="222">
        <v>133</v>
      </c>
      <c r="B37" s="499"/>
      <c r="C37" s="261"/>
      <c r="D37" s="261"/>
      <c r="E37" s="475"/>
      <c r="F37" s="880" t="str">
        <f>'2. CAD NCCF'!F37:L37</f>
        <v>Agency MBS, low or not rated</v>
      </c>
      <c r="G37" s="881"/>
      <c r="H37" s="881"/>
      <c r="I37" s="881"/>
      <c r="J37" s="881"/>
      <c r="K37" s="881"/>
      <c r="L37" s="882"/>
      <c r="M37" s="433">
        <f>'2. CAD NCCF'!M37+'3. USD NCCF'!M37+'4. EUR NCCF'!M37+'5. GBP NCCF'!M37+'6. Other(Incld) NCCF'!M37</f>
        <v>0</v>
      </c>
      <c r="N37" s="434">
        <f>'2. CAD NCCF'!N37+'3. USD NCCF'!N37+'4. EUR NCCF'!N37+'5. GBP NCCF'!N37+'6. Other(Incld) NCCF'!N37</f>
        <v>0</v>
      </c>
      <c r="O37" s="435">
        <f>'2. CAD NCCF'!O37+'3. USD NCCF'!O37+'4. EUR NCCF'!O37+'5. GBP NCCF'!O37+'6. Other(Incld) NCCF'!O37</f>
        <v>0</v>
      </c>
      <c r="P37" s="436">
        <f>'2. CAD NCCF'!P37+'3. USD NCCF'!P37+'4. EUR NCCF'!P37+'5. GBP NCCF'!P37+'6. Other(Incld) NCCF'!P37</f>
        <v>0</v>
      </c>
      <c r="Q37" s="437">
        <f>'2. CAD NCCF'!Q37+'3. USD NCCF'!Q37+'4. EUR NCCF'!Q37+'5. GBP NCCF'!Q37+'6. Other(Incld) NCCF'!Q37</f>
        <v>0</v>
      </c>
      <c r="R37" s="436">
        <f>'2. CAD NCCF'!R37+'3. USD NCCF'!R37+'4. EUR NCCF'!R37+'5. GBP NCCF'!R37+'6. Other(Incld) NCCF'!R37</f>
        <v>0</v>
      </c>
      <c r="S37" s="436">
        <f>'2. CAD NCCF'!S37+'3. USD NCCF'!S37+'4. EUR NCCF'!S37+'5. GBP NCCF'!S37+'6. Other(Incld) NCCF'!S37</f>
        <v>0</v>
      </c>
      <c r="T37" s="436">
        <f>'2. CAD NCCF'!T37+'3. USD NCCF'!T37+'4. EUR NCCF'!T37+'5. GBP NCCF'!T37+'6. Other(Incld) NCCF'!T37</f>
        <v>0</v>
      </c>
      <c r="U37" s="436">
        <f>'2. CAD NCCF'!U37+'3. USD NCCF'!U37+'4. EUR NCCF'!U37+'5. GBP NCCF'!U37+'6. Other(Incld) NCCF'!U37</f>
        <v>0</v>
      </c>
      <c r="V37" s="436">
        <f>'2. CAD NCCF'!V37+'3. USD NCCF'!V37+'4. EUR NCCF'!V37+'5. GBP NCCF'!V37+'6. Other(Incld) NCCF'!V37</f>
        <v>0</v>
      </c>
      <c r="W37" s="436">
        <f>'2. CAD NCCF'!W37+'3. USD NCCF'!W37+'4. EUR NCCF'!W37+'5. GBP NCCF'!W37+'6. Other(Incld) NCCF'!W37</f>
        <v>0</v>
      </c>
      <c r="X37" s="436">
        <f>'2. CAD NCCF'!X37+'3. USD NCCF'!X37+'4. EUR NCCF'!X37+'5. GBP NCCF'!X37+'6. Other(Incld) NCCF'!X37</f>
        <v>0</v>
      </c>
      <c r="Y37" s="436">
        <f>'2. CAD NCCF'!Y37+'3. USD NCCF'!Y37+'4. EUR NCCF'!Y37+'5. GBP NCCF'!Y37+'6. Other(Incld) NCCF'!Y37</f>
        <v>0</v>
      </c>
      <c r="Z37" s="436">
        <f>'2. CAD NCCF'!Z37+'3. USD NCCF'!Z37+'4. EUR NCCF'!Z37+'5. GBP NCCF'!Z37+'6. Other(Incld) NCCF'!Z37</f>
        <v>0</v>
      </c>
      <c r="AA37" s="436">
        <f>'2. CAD NCCF'!AA37+'3. USD NCCF'!AA37+'4. EUR NCCF'!AA37+'5. GBP NCCF'!AA37+'6. Other(Incld) NCCF'!AA37</f>
        <v>0</v>
      </c>
      <c r="AB37" s="437">
        <f>'2. CAD NCCF'!AB37+'3. USD NCCF'!AB37+'4. EUR NCCF'!AB37+'5. GBP NCCF'!AB37+'6. Other(Incld) NCCF'!AB37</f>
        <v>0</v>
      </c>
      <c r="AC37" s="437">
        <f>'2. CAD NCCF'!AC37+'3. USD NCCF'!AC37+'4. EUR NCCF'!AC37+'5. GBP NCCF'!AC37+'6. Other(Incld) NCCF'!AC37</f>
        <v>0</v>
      </c>
      <c r="AD37" s="1015"/>
      <c r="AE37" s="1016"/>
      <c r="AF37" s="1017"/>
    </row>
    <row r="38" spans="1:32" ht="15" customHeight="1" x14ac:dyDescent="0.2">
      <c r="A38" s="222">
        <v>134</v>
      </c>
      <c r="B38" s="499"/>
      <c r="C38" s="261"/>
      <c r="D38" s="261"/>
      <c r="E38" s="877" t="str">
        <f>'2. CAD NCCF'!E38:L38</f>
        <v>Non-agency commercial MBS (CMBS)</v>
      </c>
      <c r="F38" s="878"/>
      <c r="G38" s="878"/>
      <c r="H38" s="878"/>
      <c r="I38" s="878"/>
      <c r="J38" s="878"/>
      <c r="K38" s="878"/>
      <c r="L38" s="879"/>
      <c r="M38" s="399">
        <f>SUBTOTAL(9,M39:M41)</f>
        <v>0</v>
      </c>
      <c r="N38" s="402">
        <f t="shared" ref="N38:AC38" si="6">SUBTOTAL(9,N39:N41)</f>
        <v>0</v>
      </c>
      <c r="O38" s="406">
        <f t="shared" si="6"/>
        <v>0</v>
      </c>
      <c r="P38" s="405">
        <f t="shared" si="6"/>
        <v>0</v>
      </c>
      <c r="Q38" s="403">
        <f t="shared" si="6"/>
        <v>0</v>
      </c>
      <c r="R38" s="406">
        <f t="shared" si="6"/>
        <v>0</v>
      </c>
      <c r="S38" s="406">
        <f t="shared" si="6"/>
        <v>0</v>
      </c>
      <c r="T38" s="406">
        <f t="shared" si="6"/>
        <v>0</v>
      </c>
      <c r="U38" s="406">
        <f t="shared" si="6"/>
        <v>0</v>
      </c>
      <c r="V38" s="406">
        <f t="shared" si="6"/>
        <v>0</v>
      </c>
      <c r="W38" s="406">
        <f t="shared" si="6"/>
        <v>0</v>
      </c>
      <c r="X38" s="406">
        <f t="shared" si="6"/>
        <v>0</v>
      </c>
      <c r="Y38" s="406">
        <f t="shared" si="6"/>
        <v>0</v>
      </c>
      <c r="Z38" s="406">
        <f t="shared" si="6"/>
        <v>0</v>
      </c>
      <c r="AA38" s="406">
        <f t="shared" si="6"/>
        <v>0</v>
      </c>
      <c r="AB38" s="416">
        <f t="shared" si="6"/>
        <v>0</v>
      </c>
      <c r="AC38" s="399">
        <f t="shared" si="6"/>
        <v>0</v>
      </c>
      <c r="AD38" s="1015"/>
      <c r="AE38" s="1016"/>
      <c r="AF38" s="1017"/>
    </row>
    <row r="39" spans="1:32" ht="15" customHeight="1" x14ac:dyDescent="0.2">
      <c r="A39" s="222">
        <v>135</v>
      </c>
      <c r="B39" s="499"/>
      <c r="C39" s="261"/>
      <c r="D39" s="261"/>
      <c r="E39" s="475"/>
      <c r="F39" s="880" t="str">
        <f>'2. CAD NCCF'!F39:L39</f>
        <v>Non-agency CMBS, high rated</v>
      </c>
      <c r="G39" s="881"/>
      <c r="H39" s="881"/>
      <c r="I39" s="881"/>
      <c r="J39" s="881"/>
      <c r="K39" s="881"/>
      <c r="L39" s="882"/>
      <c r="M39" s="433">
        <f>'2. CAD NCCF'!M39+'3. USD NCCF'!M39+'4. EUR NCCF'!M39+'5. GBP NCCF'!M39+'6. Other(Incld) NCCF'!M39</f>
        <v>0</v>
      </c>
      <c r="N39" s="434">
        <f>'2. CAD NCCF'!N39+'3. USD NCCF'!N39+'4. EUR NCCF'!N39+'5. GBP NCCF'!N39+'6. Other(Incld) NCCF'!N39</f>
        <v>0</v>
      </c>
      <c r="O39" s="435">
        <f>'2. CAD NCCF'!O39+'3. USD NCCF'!O39+'4. EUR NCCF'!O39+'5. GBP NCCF'!O39+'6. Other(Incld) NCCF'!O39</f>
        <v>0</v>
      </c>
      <c r="P39" s="436">
        <f>'2. CAD NCCF'!P39+'3. USD NCCF'!P39+'4. EUR NCCF'!P39+'5. GBP NCCF'!P39+'6. Other(Incld) NCCF'!P39</f>
        <v>0</v>
      </c>
      <c r="Q39" s="437">
        <f>'2. CAD NCCF'!Q39+'3. USD NCCF'!Q39+'4. EUR NCCF'!Q39+'5. GBP NCCF'!Q39+'6. Other(Incld) NCCF'!Q39</f>
        <v>0</v>
      </c>
      <c r="R39" s="436">
        <f>'2. CAD NCCF'!R39+'3. USD NCCF'!R39+'4. EUR NCCF'!R39+'5. GBP NCCF'!R39+'6. Other(Incld) NCCF'!R39</f>
        <v>0</v>
      </c>
      <c r="S39" s="436">
        <f>'2. CAD NCCF'!S39+'3. USD NCCF'!S39+'4. EUR NCCF'!S39+'5. GBP NCCF'!S39+'6. Other(Incld) NCCF'!S39</f>
        <v>0</v>
      </c>
      <c r="T39" s="436">
        <f>'2. CAD NCCF'!T39+'3. USD NCCF'!T39+'4. EUR NCCF'!T39+'5. GBP NCCF'!T39+'6. Other(Incld) NCCF'!T39</f>
        <v>0</v>
      </c>
      <c r="U39" s="436">
        <f>'2. CAD NCCF'!U39+'3. USD NCCF'!U39+'4. EUR NCCF'!U39+'5. GBP NCCF'!U39+'6. Other(Incld) NCCF'!U39</f>
        <v>0</v>
      </c>
      <c r="V39" s="436">
        <f>'2. CAD NCCF'!V39+'3. USD NCCF'!V39+'4. EUR NCCF'!V39+'5. GBP NCCF'!V39+'6. Other(Incld) NCCF'!V39</f>
        <v>0</v>
      </c>
      <c r="W39" s="436">
        <f>'2. CAD NCCF'!W39+'3. USD NCCF'!W39+'4. EUR NCCF'!W39+'5. GBP NCCF'!W39+'6. Other(Incld) NCCF'!W39</f>
        <v>0</v>
      </c>
      <c r="X39" s="436">
        <f>'2. CAD NCCF'!X39+'3. USD NCCF'!X39+'4. EUR NCCF'!X39+'5. GBP NCCF'!X39+'6. Other(Incld) NCCF'!X39</f>
        <v>0</v>
      </c>
      <c r="Y39" s="436">
        <f>'2. CAD NCCF'!Y39+'3. USD NCCF'!Y39+'4. EUR NCCF'!Y39+'5. GBP NCCF'!Y39+'6. Other(Incld) NCCF'!Y39</f>
        <v>0</v>
      </c>
      <c r="Z39" s="436">
        <f>'2. CAD NCCF'!Z39+'3. USD NCCF'!Z39+'4. EUR NCCF'!Z39+'5. GBP NCCF'!Z39+'6. Other(Incld) NCCF'!Z39</f>
        <v>0</v>
      </c>
      <c r="AA39" s="436">
        <f>'2. CAD NCCF'!AA39+'3. USD NCCF'!AA39+'4. EUR NCCF'!AA39+'5. GBP NCCF'!AA39+'6. Other(Incld) NCCF'!AA39</f>
        <v>0</v>
      </c>
      <c r="AB39" s="437">
        <f>'2. CAD NCCF'!AB39+'3. USD NCCF'!AB39+'4. EUR NCCF'!AB39+'5. GBP NCCF'!AB39+'6. Other(Incld) NCCF'!AB39</f>
        <v>0</v>
      </c>
      <c r="AC39" s="437">
        <f>'2. CAD NCCF'!AC39+'3. USD NCCF'!AC39+'4. EUR NCCF'!AC39+'5. GBP NCCF'!AC39+'6. Other(Incld) NCCF'!AC39</f>
        <v>0</v>
      </c>
      <c r="AD39" s="1015"/>
      <c r="AE39" s="1016"/>
      <c r="AF39" s="1017"/>
    </row>
    <row r="40" spans="1:32" ht="15" customHeight="1" x14ac:dyDescent="0.2">
      <c r="A40" s="222">
        <v>136</v>
      </c>
      <c r="B40" s="499"/>
      <c r="C40" s="261"/>
      <c r="D40" s="261"/>
      <c r="E40" s="475"/>
      <c r="F40" s="880" t="str">
        <f>'2. CAD NCCF'!F40:L40</f>
        <v>Non-agency CMBS, medium rated</v>
      </c>
      <c r="G40" s="881"/>
      <c r="H40" s="881"/>
      <c r="I40" s="881"/>
      <c r="J40" s="881"/>
      <c r="K40" s="881"/>
      <c r="L40" s="882"/>
      <c r="M40" s="433">
        <f>'2. CAD NCCF'!M40+'3. USD NCCF'!M40+'4. EUR NCCF'!M40+'5. GBP NCCF'!M40+'6. Other(Incld) NCCF'!M40</f>
        <v>0</v>
      </c>
      <c r="N40" s="434">
        <f>'2. CAD NCCF'!N40+'3. USD NCCF'!N40+'4. EUR NCCF'!N40+'5. GBP NCCF'!N40+'6. Other(Incld) NCCF'!N40</f>
        <v>0</v>
      </c>
      <c r="O40" s="435">
        <f>'2. CAD NCCF'!O40+'3. USD NCCF'!O40+'4. EUR NCCF'!O40+'5. GBP NCCF'!O40+'6. Other(Incld) NCCF'!O40</f>
        <v>0</v>
      </c>
      <c r="P40" s="436">
        <f>'2. CAD NCCF'!P40+'3. USD NCCF'!P40+'4. EUR NCCF'!P40+'5. GBP NCCF'!P40+'6. Other(Incld) NCCF'!P40</f>
        <v>0</v>
      </c>
      <c r="Q40" s="437">
        <f>'2. CAD NCCF'!Q40+'3. USD NCCF'!Q40+'4. EUR NCCF'!Q40+'5. GBP NCCF'!Q40+'6. Other(Incld) NCCF'!Q40</f>
        <v>0</v>
      </c>
      <c r="R40" s="436">
        <f>'2. CAD NCCF'!R40+'3. USD NCCF'!R40+'4. EUR NCCF'!R40+'5. GBP NCCF'!R40+'6. Other(Incld) NCCF'!R40</f>
        <v>0</v>
      </c>
      <c r="S40" s="436">
        <f>'2. CAD NCCF'!S40+'3. USD NCCF'!S40+'4. EUR NCCF'!S40+'5. GBP NCCF'!S40+'6. Other(Incld) NCCF'!S40</f>
        <v>0</v>
      </c>
      <c r="T40" s="436">
        <f>'2. CAD NCCF'!T40+'3. USD NCCF'!T40+'4. EUR NCCF'!T40+'5. GBP NCCF'!T40+'6. Other(Incld) NCCF'!T40</f>
        <v>0</v>
      </c>
      <c r="U40" s="436">
        <f>'2. CAD NCCF'!U40+'3. USD NCCF'!U40+'4. EUR NCCF'!U40+'5. GBP NCCF'!U40+'6. Other(Incld) NCCF'!U40</f>
        <v>0</v>
      </c>
      <c r="V40" s="436">
        <f>'2. CAD NCCF'!V40+'3. USD NCCF'!V40+'4. EUR NCCF'!V40+'5. GBP NCCF'!V40+'6. Other(Incld) NCCF'!V40</f>
        <v>0</v>
      </c>
      <c r="W40" s="436">
        <f>'2. CAD NCCF'!W40+'3. USD NCCF'!W40+'4. EUR NCCF'!W40+'5. GBP NCCF'!W40+'6. Other(Incld) NCCF'!W40</f>
        <v>0</v>
      </c>
      <c r="X40" s="436">
        <f>'2. CAD NCCF'!X40+'3. USD NCCF'!X40+'4. EUR NCCF'!X40+'5. GBP NCCF'!X40+'6. Other(Incld) NCCF'!X40</f>
        <v>0</v>
      </c>
      <c r="Y40" s="436">
        <f>'2. CAD NCCF'!Y40+'3. USD NCCF'!Y40+'4. EUR NCCF'!Y40+'5. GBP NCCF'!Y40+'6. Other(Incld) NCCF'!Y40</f>
        <v>0</v>
      </c>
      <c r="Z40" s="436">
        <f>'2. CAD NCCF'!Z40+'3. USD NCCF'!Z40+'4. EUR NCCF'!Z40+'5. GBP NCCF'!Z40+'6. Other(Incld) NCCF'!Z40</f>
        <v>0</v>
      </c>
      <c r="AA40" s="436">
        <f>'2. CAD NCCF'!AA40+'3. USD NCCF'!AA40+'4. EUR NCCF'!AA40+'5. GBP NCCF'!AA40+'6. Other(Incld) NCCF'!AA40</f>
        <v>0</v>
      </c>
      <c r="AB40" s="437">
        <f>'2. CAD NCCF'!AB40+'3. USD NCCF'!AB40+'4. EUR NCCF'!AB40+'5. GBP NCCF'!AB40+'6. Other(Incld) NCCF'!AB40</f>
        <v>0</v>
      </c>
      <c r="AC40" s="437">
        <f>'2. CAD NCCF'!AC40+'3. USD NCCF'!AC40+'4. EUR NCCF'!AC40+'5. GBP NCCF'!AC40+'6. Other(Incld) NCCF'!AC40</f>
        <v>0</v>
      </c>
      <c r="AD40" s="1015"/>
      <c r="AE40" s="1016"/>
      <c r="AF40" s="1017"/>
    </row>
    <row r="41" spans="1:32" ht="15" customHeight="1" x14ac:dyDescent="0.2">
      <c r="A41" s="222">
        <v>137</v>
      </c>
      <c r="B41" s="499"/>
      <c r="C41" s="261"/>
      <c r="D41" s="261"/>
      <c r="E41" s="475"/>
      <c r="F41" s="880" t="str">
        <f>'2. CAD NCCF'!F41:L41</f>
        <v>Non-agency CMBS, low or not rated</v>
      </c>
      <c r="G41" s="881"/>
      <c r="H41" s="881"/>
      <c r="I41" s="881"/>
      <c r="J41" s="881"/>
      <c r="K41" s="881"/>
      <c r="L41" s="882"/>
      <c r="M41" s="433">
        <f>'2. CAD NCCF'!M41+'3. USD NCCF'!M41+'4. EUR NCCF'!M41+'5. GBP NCCF'!M41+'6. Other(Incld) NCCF'!M41</f>
        <v>0</v>
      </c>
      <c r="N41" s="434">
        <f>'2. CAD NCCF'!N41+'3. USD NCCF'!N41+'4. EUR NCCF'!N41+'5. GBP NCCF'!N41+'6. Other(Incld) NCCF'!N41</f>
        <v>0</v>
      </c>
      <c r="O41" s="435">
        <f>'2. CAD NCCF'!O41+'3. USD NCCF'!O41+'4. EUR NCCF'!O41+'5. GBP NCCF'!O41+'6. Other(Incld) NCCF'!O41</f>
        <v>0</v>
      </c>
      <c r="P41" s="436">
        <f>'2. CAD NCCF'!P41+'3. USD NCCF'!P41+'4. EUR NCCF'!P41+'5. GBP NCCF'!P41+'6. Other(Incld) NCCF'!P41</f>
        <v>0</v>
      </c>
      <c r="Q41" s="437">
        <f>'2. CAD NCCF'!Q41+'3. USD NCCF'!Q41+'4. EUR NCCF'!Q41+'5. GBP NCCF'!Q41+'6. Other(Incld) NCCF'!Q41</f>
        <v>0</v>
      </c>
      <c r="R41" s="436">
        <f>'2. CAD NCCF'!R41+'3. USD NCCF'!R41+'4. EUR NCCF'!R41+'5. GBP NCCF'!R41+'6. Other(Incld) NCCF'!R41</f>
        <v>0</v>
      </c>
      <c r="S41" s="436">
        <f>'2. CAD NCCF'!S41+'3. USD NCCF'!S41+'4. EUR NCCF'!S41+'5. GBP NCCF'!S41+'6. Other(Incld) NCCF'!S41</f>
        <v>0</v>
      </c>
      <c r="T41" s="436">
        <f>'2. CAD NCCF'!T41+'3. USD NCCF'!T41+'4. EUR NCCF'!T41+'5. GBP NCCF'!T41+'6. Other(Incld) NCCF'!T41</f>
        <v>0</v>
      </c>
      <c r="U41" s="436">
        <f>'2. CAD NCCF'!U41+'3. USD NCCF'!U41+'4. EUR NCCF'!U41+'5. GBP NCCF'!U41+'6. Other(Incld) NCCF'!U41</f>
        <v>0</v>
      </c>
      <c r="V41" s="436">
        <f>'2. CAD NCCF'!V41+'3. USD NCCF'!V41+'4. EUR NCCF'!V41+'5. GBP NCCF'!V41+'6. Other(Incld) NCCF'!V41</f>
        <v>0</v>
      </c>
      <c r="W41" s="436">
        <f>'2. CAD NCCF'!W41+'3. USD NCCF'!W41+'4. EUR NCCF'!W41+'5. GBP NCCF'!W41+'6. Other(Incld) NCCF'!W41</f>
        <v>0</v>
      </c>
      <c r="X41" s="436">
        <f>'2. CAD NCCF'!X41+'3. USD NCCF'!X41+'4. EUR NCCF'!X41+'5. GBP NCCF'!X41+'6. Other(Incld) NCCF'!X41</f>
        <v>0</v>
      </c>
      <c r="Y41" s="436">
        <f>'2. CAD NCCF'!Y41+'3. USD NCCF'!Y41+'4. EUR NCCF'!Y41+'5. GBP NCCF'!Y41+'6. Other(Incld) NCCF'!Y41</f>
        <v>0</v>
      </c>
      <c r="Z41" s="436">
        <f>'2. CAD NCCF'!Z41+'3. USD NCCF'!Z41+'4. EUR NCCF'!Z41+'5. GBP NCCF'!Z41+'6. Other(Incld) NCCF'!Z41</f>
        <v>0</v>
      </c>
      <c r="AA41" s="436">
        <f>'2. CAD NCCF'!AA41+'3. USD NCCF'!AA41+'4. EUR NCCF'!AA41+'5. GBP NCCF'!AA41+'6. Other(Incld) NCCF'!AA41</f>
        <v>0</v>
      </c>
      <c r="AB41" s="437">
        <f>'2. CAD NCCF'!AB41+'3. USD NCCF'!AB41+'4. EUR NCCF'!AB41+'5. GBP NCCF'!AB41+'6. Other(Incld) NCCF'!AB41</f>
        <v>0</v>
      </c>
      <c r="AC41" s="437">
        <f>'2. CAD NCCF'!AC41+'3. USD NCCF'!AC41+'4. EUR NCCF'!AC41+'5. GBP NCCF'!AC41+'6. Other(Incld) NCCF'!AC41</f>
        <v>0</v>
      </c>
      <c r="AD41" s="1015"/>
      <c r="AE41" s="1016"/>
      <c r="AF41" s="1017"/>
    </row>
    <row r="42" spans="1:32" ht="15" customHeight="1" x14ac:dyDescent="0.2">
      <c r="A42" s="222">
        <v>138</v>
      </c>
      <c r="B42" s="499"/>
      <c r="C42" s="261"/>
      <c r="D42" s="261"/>
      <c r="E42" s="877" t="str">
        <f>'2. CAD NCCF'!E42:L42</f>
        <v>Non-agency residential MBS (RMBS)</v>
      </c>
      <c r="F42" s="878"/>
      <c r="G42" s="878"/>
      <c r="H42" s="878"/>
      <c r="I42" s="878"/>
      <c r="J42" s="878"/>
      <c r="K42" s="878"/>
      <c r="L42" s="879"/>
      <c r="M42" s="399">
        <f>SUBTOTAL(9,M43:M45)</f>
        <v>0</v>
      </c>
      <c r="N42" s="402">
        <f t="shared" ref="N42:AC42" si="7">SUBTOTAL(9,N43:N45)</f>
        <v>0</v>
      </c>
      <c r="O42" s="406">
        <f t="shared" si="7"/>
        <v>0</v>
      </c>
      <c r="P42" s="405">
        <f t="shared" si="7"/>
        <v>0</v>
      </c>
      <c r="Q42" s="403">
        <f t="shared" si="7"/>
        <v>0</v>
      </c>
      <c r="R42" s="406">
        <f t="shared" si="7"/>
        <v>0</v>
      </c>
      <c r="S42" s="406">
        <f t="shared" si="7"/>
        <v>0</v>
      </c>
      <c r="T42" s="406">
        <f t="shared" si="7"/>
        <v>0</v>
      </c>
      <c r="U42" s="406">
        <f t="shared" si="7"/>
        <v>0</v>
      </c>
      <c r="V42" s="406">
        <f t="shared" si="7"/>
        <v>0</v>
      </c>
      <c r="W42" s="406">
        <f t="shared" si="7"/>
        <v>0</v>
      </c>
      <c r="X42" s="406">
        <f t="shared" si="7"/>
        <v>0</v>
      </c>
      <c r="Y42" s="406">
        <f t="shared" si="7"/>
        <v>0</v>
      </c>
      <c r="Z42" s="406">
        <f t="shared" si="7"/>
        <v>0</v>
      </c>
      <c r="AA42" s="406">
        <f t="shared" si="7"/>
        <v>0</v>
      </c>
      <c r="AB42" s="416">
        <f t="shared" si="7"/>
        <v>0</v>
      </c>
      <c r="AC42" s="399">
        <f t="shared" si="7"/>
        <v>0</v>
      </c>
      <c r="AD42" s="1015"/>
      <c r="AE42" s="1016"/>
      <c r="AF42" s="1017"/>
    </row>
    <row r="43" spans="1:32" ht="15" customHeight="1" x14ac:dyDescent="0.2">
      <c r="A43" s="222">
        <v>139</v>
      </c>
      <c r="B43" s="499"/>
      <c r="C43" s="261"/>
      <c r="D43" s="261"/>
      <c r="E43" s="475"/>
      <c r="F43" s="880" t="str">
        <f>'2. CAD NCCF'!F43:L43</f>
        <v>Non-agency RMBS, high rated</v>
      </c>
      <c r="G43" s="881"/>
      <c r="H43" s="881"/>
      <c r="I43" s="881"/>
      <c r="J43" s="881"/>
      <c r="K43" s="881"/>
      <c r="L43" s="882"/>
      <c r="M43" s="433">
        <f>'2. CAD NCCF'!M43+'3. USD NCCF'!M43+'4. EUR NCCF'!M43+'5. GBP NCCF'!M43+'6. Other(Incld) NCCF'!M43</f>
        <v>0</v>
      </c>
      <c r="N43" s="434">
        <f>'2. CAD NCCF'!N43+'3. USD NCCF'!N43+'4. EUR NCCF'!N43+'5. GBP NCCF'!N43+'6. Other(Incld) NCCF'!N43</f>
        <v>0</v>
      </c>
      <c r="O43" s="435">
        <f>'2. CAD NCCF'!O43+'3. USD NCCF'!O43+'4. EUR NCCF'!O43+'5. GBP NCCF'!O43+'6. Other(Incld) NCCF'!O43</f>
        <v>0</v>
      </c>
      <c r="P43" s="436">
        <f>'2. CAD NCCF'!P43+'3. USD NCCF'!P43+'4. EUR NCCF'!P43+'5. GBP NCCF'!P43+'6. Other(Incld) NCCF'!P43</f>
        <v>0</v>
      </c>
      <c r="Q43" s="437">
        <f>'2. CAD NCCF'!Q43+'3. USD NCCF'!Q43+'4. EUR NCCF'!Q43+'5. GBP NCCF'!Q43+'6. Other(Incld) NCCF'!Q43</f>
        <v>0</v>
      </c>
      <c r="R43" s="436">
        <f>'2. CAD NCCF'!R43+'3. USD NCCF'!R43+'4. EUR NCCF'!R43+'5. GBP NCCF'!R43+'6. Other(Incld) NCCF'!R43</f>
        <v>0</v>
      </c>
      <c r="S43" s="436">
        <f>'2. CAD NCCF'!S43+'3. USD NCCF'!S43+'4. EUR NCCF'!S43+'5. GBP NCCF'!S43+'6. Other(Incld) NCCF'!S43</f>
        <v>0</v>
      </c>
      <c r="T43" s="436">
        <f>'2. CAD NCCF'!T43+'3. USD NCCF'!T43+'4. EUR NCCF'!T43+'5. GBP NCCF'!T43+'6. Other(Incld) NCCF'!T43</f>
        <v>0</v>
      </c>
      <c r="U43" s="436">
        <f>'2. CAD NCCF'!U43+'3. USD NCCF'!U43+'4. EUR NCCF'!U43+'5. GBP NCCF'!U43+'6. Other(Incld) NCCF'!U43</f>
        <v>0</v>
      </c>
      <c r="V43" s="436">
        <f>'2. CAD NCCF'!V43+'3. USD NCCF'!V43+'4. EUR NCCF'!V43+'5. GBP NCCF'!V43+'6. Other(Incld) NCCF'!V43</f>
        <v>0</v>
      </c>
      <c r="W43" s="436">
        <f>'2. CAD NCCF'!W43+'3. USD NCCF'!W43+'4. EUR NCCF'!W43+'5. GBP NCCF'!W43+'6. Other(Incld) NCCF'!W43</f>
        <v>0</v>
      </c>
      <c r="X43" s="436">
        <f>'2. CAD NCCF'!X43+'3. USD NCCF'!X43+'4. EUR NCCF'!X43+'5. GBP NCCF'!X43+'6. Other(Incld) NCCF'!X43</f>
        <v>0</v>
      </c>
      <c r="Y43" s="436">
        <f>'2. CAD NCCF'!Y43+'3. USD NCCF'!Y43+'4. EUR NCCF'!Y43+'5. GBP NCCF'!Y43+'6. Other(Incld) NCCF'!Y43</f>
        <v>0</v>
      </c>
      <c r="Z43" s="436">
        <f>'2. CAD NCCF'!Z43+'3. USD NCCF'!Z43+'4. EUR NCCF'!Z43+'5. GBP NCCF'!Z43+'6. Other(Incld) NCCF'!Z43</f>
        <v>0</v>
      </c>
      <c r="AA43" s="436">
        <f>'2. CAD NCCF'!AA43+'3. USD NCCF'!AA43+'4. EUR NCCF'!AA43+'5. GBP NCCF'!AA43+'6. Other(Incld) NCCF'!AA43</f>
        <v>0</v>
      </c>
      <c r="AB43" s="437">
        <f>'2. CAD NCCF'!AB43+'3. USD NCCF'!AB43+'4. EUR NCCF'!AB43+'5. GBP NCCF'!AB43+'6. Other(Incld) NCCF'!AB43</f>
        <v>0</v>
      </c>
      <c r="AC43" s="437">
        <f>'2. CAD NCCF'!AC43+'3. USD NCCF'!AC43+'4. EUR NCCF'!AC43+'5. GBP NCCF'!AC43+'6. Other(Incld) NCCF'!AC43</f>
        <v>0</v>
      </c>
      <c r="AD43" s="1015"/>
      <c r="AE43" s="1016"/>
      <c r="AF43" s="1017"/>
    </row>
    <row r="44" spans="1:32" ht="15" customHeight="1" x14ac:dyDescent="0.2">
      <c r="A44" s="222">
        <v>140</v>
      </c>
      <c r="B44" s="499"/>
      <c r="C44" s="261"/>
      <c r="D44" s="261"/>
      <c r="E44" s="475"/>
      <c r="F44" s="880" t="str">
        <f>'2. CAD NCCF'!F44:L44</f>
        <v>Non-agency RMBS, medium rated</v>
      </c>
      <c r="G44" s="881"/>
      <c r="H44" s="881"/>
      <c r="I44" s="881"/>
      <c r="J44" s="881"/>
      <c r="K44" s="881"/>
      <c r="L44" s="882"/>
      <c r="M44" s="433">
        <f>'2. CAD NCCF'!M44+'3. USD NCCF'!M44+'4. EUR NCCF'!M44+'5. GBP NCCF'!M44+'6. Other(Incld) NCCF'!M44</f>
        <v>0</v>
      </c>
      <c r="N44" s="434">
        <f>'2. CAD NCCF'!N44+'3. USD NCCF'!N44+'4. EUR NCCF'!N44+'5. GBP NCCF'!N44+'6. Other(Incld) NCCF'!N44</f>
        <v>0</v>
      </c>
      <c r="O44" s="435">
        <f>'2. CAD NCCF'!O44+'3. USD NCCF'!O44+'4. EUR NCCF'!O44+'5. GBP NCCF'!O44+'6. Other(Incld) NCCF'!O44</f>
        <v>0</v>
      </c>
      <c r="P44" s="436">
        <f>'2. CAD NCCF'!P44+'3. USD NCCF'!P44+'4. EUR NCCF'!P44+'5. GBP NCCF'!P44+'6. Other(Incld) NCCF'!P44</f>
        <v>0</v>
      </c>
      <c r="Q44" s="437">
        <f>'2. CAD NCCF'!Q44+'3. USD NCCF'!Q44+'4. EUR NCCF'!Q44+'5. GBP NCCF'!Q44+'6. Other(Incld) NCCF'!Q44</f>
        <v>0</v>
      </c>
      <c r="R44" s="436">
        <f>'2. CAD NCCF'!R44+'3. USD NCCF'!R44+'4. EUR NCCF'!R44+'5. GBP NCCF'!R44+'6. Other(Incld) NCCF'!R44</f>
        <v>0</v>
      </c>
      <c r="S44" s="436">
        <f>'2. CAD NCCF'!S44+'3. USD NCCF'!S44+'4. EUR NCCF'!S44+'5. GBP NCCF'!S44+'6. Other(Incld) NCCF'!S44</f>
        <v>0</v>
      </c>
      <c r="T44" s="436">
        <f>'2. CAD NCCF'!T44+'3. USD NCCF'!T44+'4. EUR NCCF'!T44+'5. GBP NCCF'!T44+'6. Other(Incld) NCCF'!T44</f>
        <v>0</v>
      </c>
      <c r="U44" s="436">
        <f>'2. CAD NCCF'!U44+'3. USD NCCF'!U44+'4. EUR NCCF'!U44+'5. GBP NCCF'!U44+'6. Other(Incld) NCCF'!U44</f>
        <v>0</v>
      </c>
      <c r="V44" s="436">
        <f>'2. CAD NCCF'!V44+'3. USD NCCF'!V44+'4. EUR NCCF'!V44+'5. GBP NCCF'!V44+'6. Other(Incld) NCCF'!V44</f>
        <v>0</v>
      </c>
      <c r="W44" s="436">
        <f>'2. CAD NCCF'!W44+'3. USD NCCF'!W44+'4. EUR NCCF'!W44+'5. GBP NCCF'!W44+'6. Other(Incld) NCCF'!W44</f>
        <v>0</v>
      </c>
      <c r="X44" s="436">
        <f>'2. CAD NCCF'!X44+'3. USD NCCF'!X44+'4. EUR NCCF'!X44+'5. GBP NCCF'!X44+'6. Other(Incld) NCCF'!X44</f>
        <v>0</v>
      </c>
      <c r="Y44" s="436">
        <f>'2. CAD NCCF'!Y44+'3. USD NCCF'!Y44+'4. EUR NCCF'!Y44+'5. GBP NCCF'!Y44+'6. Other(Incld) NCCF'!Y44</f>
        <v>0</v>
      </c>
      <c r="Z44" s="436">
        <f>'2. CAD NCCF'!Z44+'3. USD NCCF'!Z44+'4. EUR NCCF'!Z44+'5. GBP NCCF'!Z44+'6. Other(Incld) NCCF'!Z44</f>
        <v>0</v>
      </c>
      <c r="AA44" s="436">
        <f>'2. CAD NCCF'!AA44+'3. USD NCCF'!AA44+'4. EUR NCCF'!AA44+'5. GBP NCCF'!AA44+'6. Other(Incld) NCCF'!AA44</f>
        <v>0</v>
      </c>
      <c r="AB44" s="437">
        <f>'2. CAD NCCF'!AB44+'3. USD NCCF'!AB44+'4. EUR NCCF'!AB44+'5. GBP NCCF'!AB44+'6. Other(Incld) NCCF'!AB44</f>
        <v>0</v>
      </c>
      <c r="AC44" s="437">
        <f>'2. CAD NCCF'!AC44+'3. USD NCCF'!AC44+'4. EUR NCCF'!AC44+'5. GBP NCCF'!AC44+'6. Other(Incld) NCCF'!AC44</f>
        <v>0</v>
      </c>
      <c r="AD44" s="1015"/>
      <c r="AE44" s="1016"/>
      <c r="AF44" s="1017"/>
    </row>
    <row r="45" spans="1:32" ht="15" customHeight="1" x14ac:dyDescent="0.2">
      <c r="A45" s="222">
        <v>141</v>
      </c>
      <c r="B45" s="499"/>
      <c r="C45" s="261"/>
      <c r="D45" s="261"/>
      <c r="E45" s="475"/>
      <c r="F45" s="880" t="str">
        <f>'2. CAD NCCF'!F45:L45</f>
        <v>Non-agency RMBS, low or not rated</v>
      </c>
      <c r="G45" s="881"/>
      <c r="H45" s="881"/>
      <c r="I45" s="881"/>
      <c r="J45" s="881"/>
      <c r="K45" s="881"/>
      <c r="L45" s="882"/>
      <c r="M45" s="433">
        <f>'2. CAD NCCF'!M45+'3. USD NCCF'!M45+'4. EUR NCCF'!M45+'5. GBP NCCF'!M45+'6. Other(Incld) NCCF'!M45</f>
        <v>0</v>
      </c>
      <c r="N45" s="434">
        <f>'2. CAD NCCF'!N45+'3. USD NCCF'!N45+'4. EUR NCCF'!N45+'5. GBP NCCF'!N45+'6. Other(Incld) NCCF'!N45</f>
        <v>0</v>
      </c>
      <c r="O45" s="435">
        <f>'2. CAD NCCF'!O45+'3. USD NCCF'!O45+'4. EUR NCCF'!O45+'5. GBP NCCF'!O45+'6. Other(Incld) NCCF'!O45</f>
        <v>0</v>
      </c>
      <c r="P45" s="436">
        <f>'2. CAD NCCF'!P45+'3. USD NCCF'!P45+'4. EUR NCCF'!P45+'5. GBP NCCF'!P45+'6. Other(Incld) NCCF'!P45</f>
        <v>0</v>
      </c>
      <c r="Q45" s="437">
        <f>'2. CAD NCCF'!Q45+'3. USD NCCF'!Q45+'4. EUR NCCF'!Q45+'5. GBP NCCF'!Q45+'6. Other(Incld) NCCF'!Q45</f>
        <v>0</v>
      </c>
      <c r="R45" s="436">
        <f>'2. CAD NCCF'!R45+'3. USD NCCF'!R45+'4. EUR NCCF'!R45+'5. GBP NCCF'!R45+'6. Other(Incld) NCCF'!R45</f>
        <v>0</v>
      </c>
      <c r="S45" s="436">
        <f>'2. CAD NCCF'!S45+'3. USD NCCF'!S45+'4. EUR NCCF'!S45+'5. GBP NCCF'!S45+'6. Other(Incld) NCCF'!S45</f>
        <v>0</v>
      </c>
      <c r="T45" s="436">
        <f>'2. CAD NCCF'!T45+'3. USD NCCF'!T45+'4. EUR NCCF'!T45+'5. GBP NCCF'!T45+'6. Other(Incld) NCCF'!T45</f>
        <v>0</v>
      </c>
      <c r="U45" s="436">
        <f>'2. CAD NCCF'!U45+'3. USD NCCF'!U45+'4. EUR NCCF'!U45+'5. GBP NCCF'!U45+'6. Other(Incld) NCCF'!U45</f>
        <v>0</v>
      </c>
      <c r="V45" s="436">
        <f>'2. CAD NCCF'!V45+'3. USD NCCF'!V45+'4. EUR NCCF'!V45+'5. GBP NCCF'!V45+'6. Other(Incld) NCCF'!V45</f>
        <v>0</v>
      </c>
      <c r="W45" s="436">
        <f>'2. CAD NCCF'!W45+'3. USD NCCF'!W45+'4. EUR NCCF'!W45+'5. GBP NCCF'!W45+'6. Other(Incld) NCCF'!W45</f>
        <v>0</v>
      </c>
      <c r="X45" s="436">
        <f>'2. CAD NCCF'!X45+'3. USD NCCF'!X45+'4. EUR NCCF'!X45+'5. GBP NCCF'!X45+'6. Other(Incld) NCCF'!X45</f>
        <v>0</v>
      </c>
      <c r="Y45" s="436">
        <f>'2. CAD NCCF'!Y45+'3. USD NCCF'!Y45+'4. EUR NCCF'!Y45+'5. GBP NCCF'!Y45+'6. Other(Incld) NCCF'!Y45</f>
        <v>0</v>
      </c>
      <c r="Z45" s="436">
        <f>'2. CAD NCCF'!Z45+'3. USD NCCF'!Z45+'4. EUR NCCF'!Z45+'5. GBP NCCF'!Z45+'6. Other(Incld) NCCF'!Z45</f>
        <v>0</v>
      </c>
      <c r="AA45" s="436">
        <f>'2. CAD NCCF'!AA45+'3. USD NCCF'!AA45+'4. EUR NCCF'!AA45+'5. GBP NCCF'!AA45+'6. Other(Incld) NCCF'!AA45</f>
        <v>0</v>
      </c>
      <c r="AB45" s="437">
        <f>'2. CAD NCCF'!AB45+'3. USD NCCF'!AB45+'4. EUR NCCF'!AB45+'5. GBP NCCF'!AB45+'6. Other(Incld) NCCF'!AB45</f>
        <v>0</v>
      </c>
      <c r="AC45" s="437">
        <f>'2. CAD NCCF'!AC45+'3. USD NCCF'!AC45+'4. EUR NCCF'!AC45+'5. GBP NCCF'!AC45+'6. Other(Incld) NCCF'!AC45</f>
        <v>0</v>
      </c>
      <c r="AD45" s="1015"/>
      <c r="AE45" s="1016"/>
      <c r="AF45" s="1017"/>
    </row>
    <row r="46" spans="1:32" ht="15" customHeight="1" x14ac:dyDescent="0.2">
      <c r="A46" s="222">
        <v>142</v>
      </c>
      <c r="B46" s="499"/>
      <c r="C46" s="261"/>
      <c r="D46" s="868" t="str">
        <f>'2. CAD NCCF'!D46:AF46</f>
        <v>Corporate bonds and paper (CBP)</v>
      </c>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70"/>
    </row>
    <row r="47" spans="1:32" ht="15" customHeight="1" x14ac:dyDescent="0.2">
      <c r="A47" s="222">
        <v>143</v>
      </c>
      <c r="B47" s="499"/>
      <c r="C47" s="261"/>
      <c r="D47" s="261"/>
      <c r="E47" s="877" t="str">
        <f>'2. CAD NCCF'!E47:L47</f>
        <v>Non-FI issued CBP, high rated</v>
      </c>
      <c r="F47" s="878"/>
      <c r="G47" s="878"/>
      <c r="H47" s="878"/>
      <c r="I47" s="878"/>
      <c r="J47" s="878"/>
      <c r="K47" s="878"/>
      <c r="L47" s="879"/>
      <c r="M47" s="399">
        <f>SUBTOTAL(9,M48:M49)</f>
        <v>0</v>
      </c>
      <c r="N47" s="402">
        <f t="shared" ref="N47:AC47" si="8">SUBTOTAL(9,N48:N49)</f>
        <v>0</v>
      </c>
      <c r="O47" s="406">
        <f t="shared" si="8"/>
        <v>0</v>
      </c>
      <c r="P47" s="405">
        <f t="shared" si="8"/>
        <v>0</v>
      </c>
      <c r="Q47" s="403">
        <f t="shared" si="8"/>
        <v>0</v>
      </c>
      <c r="R47" s="406">
        <f t="shared" si="8"/>
        <v>0</v>
      </c>
      <c r="S47" s="406">
        <f t="shared" si="8"/>
        <v>0</v>
      </c>
      <c r="T47" s="406">
        <f t="shared" si="8"/>
        <v>0</v>
      </c>
      <c r="U47" s="406">
        <f t="shared" si="8"/>
        <v>0</v>
      </c>
      <c r="V47" s="406">
        <f t="shared" si="8"/>
        <v>0</v>
      </c>
      <c r="W47" s="406">
        <f t="shared" si="8"/>
        <v>0</v>
      </c>
      <c r="X47" s="406">
        <f t="shared" si="8"/>
        <v>0</v>
      </c>
      <c r="Y47" s="406">
        <f t="shared" si="8"/>
        <v>0</v>
      </c>
      <c r="Z47" s="406">
        <f t="shared" si="8"/>
        <v>0</v>
      </c>
      <c r="AA47" s="406">
        <f t="shared" si="8"/>
        <v>0</v>
      </c>
      <c r="AB47" s="416">
        <f t="shared" si="8"/>
        <v>0</v>
      </c>
      <c r="AC47" s="399">
        <f t="shared" si="8"/>
        <v>0</v>
      </c>
      <c r="AD47" s="1015"/>
      <c r="AE47" s="1016"/>
      <c r="AF47" s="1017"/>
    </row>
    <row r="48" spans="1:32" ht="15" customHeight="1" x14ac:dyDescent="0.2">
      <c r="A48" s="222">
        <v>144</v>
      </c>
      <c r="B48" s="499"/>
      <c r="C48" s="261"/>
      <c r="D48" s="261"/>
      <c r="E48" s="475"/>
      <c r="F48" s="880" t="str">
        <f>'2. CAD NCCF'!F48:L48</f>
        <v>Non-FI issued unsecured bond and paper, high rated</v>
      </c>
      <c r="G48" s="881"/>
      <c r="H48" s="881"/>
      <c r="I48" s="881"/>
      <c r="J48" s="881"/>
      <c r="K48" s="881"/>
      <c r="L48" s="882"/>
      <c r="M48" s="433">
        <f>'2. CAD NCCF'!M48+'3. USD NCCF'!M48+'4. EUR NCCF'!M48+'5. GBP NCCF'!M48+'6. Other(Incld) NCCF'!M48</f>
        <v>0</v>
      </c>
      <c r="N48" s="434">
        <f>'2. CAD NCCF'!N48+'3. USD NCCF'!N48+'4. EUR NCCF'!N48+'5. GBP NCCF'!N48+'6. Other(Incld) NCCF'!N48</f>
        <v>0</v>
      </c>
      <c r="O48" s="435">
        <f>'2. CAD NCCF'!O48+'3. USD NCCF'!O48+'4. EUR NCCF'!O48+'5. GBP NCCF'!O48+'6. Other(Incld) NCCF'!O48</f>
        <v>0</v>
      </c>
      <c r="P48" s="436">
        <f>'2. CAD NCCF'!P48+'3. USD NCCF'!P48+'4. EUR NCCF'!P48+'5. GBP NCCF'!P48+'6. Other(Incld) NCCF'!P48</f>
        <v>0</v>
      </c>
      <c r="Q48" s="437">
        <f>'2. CAD NCCF'!Q48+'3. USD NCCF'!Q48+'4. EUR NCCF'!Q48+'5. GBP NCCF'!Q48+'6. Other(Incld) NCCF'!Q48</f>
        <v>0</v>
      </c>
      <c r="R48" s="436">
        <f>'2. CAD NCCF'!R48+'3. USD NCCF'!R48+'4. EUR NCCF'!R48+'5. GBP NCCF'!R48+'6. Other(Incld) NCCF'!R48</f>
        <v>0</v>
      </c>
      <c r="S48" s="436">
        <f>'2. CAD NCCF'!S48+'3. USD NCCF'!S48+'4. EUR NCCF'!S48+'5. GBP NCCF'!S48+'6. Other(Incld) NCCF'!S48</f>
        <v>0</v>
      </c>
      <c r="T48" s="436">
        <f>'2. CAD NCCF'!T48+'3. USD NCCF'!T48+'4. EUR NCCF'!T48+'5. GBP NCCF'!T48+'6. Other(Incld) NCCF'!T48</f>
        <v>0</v>
      </c>
      <c r="U48" s="436">
        <f>'2. CAD NCCF'!U48+'3. USD NCCF'!U48+'4. EUR NCCF'!U48+'5. GBP NCCF'!U48+'6. Other(Incld) NCCF'!U48</f>
        <v>0</v>
      </c>
      <c r="V48" s="436">
        <f>'2. CAD NCCF'!V48+'3. USD NCCF'!V48+'4. EUR NCCF'!V48+'5. GBP NCCF'!V48+'6. Other(Incld) NCCF'!V48</f>
        <v>0</v>
      </c>
      <c r="W48" s="436">
        <f>'2. CAD NCCF'!W48+'3. USD NCCF'!W48+'4. EUR NCCF'!W48+'5. GBP NCCF'!W48+'6. Other(Incld) NCCF'!W48</f>
        <v>0</v>
      </c>
      <c r="X48" s="436">
        <f>'2. CAD NCCF'!X48+'3. USD NCCF'!X48+'4. EUR NCCF'!X48+'5. GBP NCCF'!X48+'6. Other(Incld) NCCF'!X48</f>
        <v>0</v>
      </c>
      <c r="Y48" s="436">
        <f>'2. CAD NCCF'!Y48+'3. USD NCCF'!Y48+'4. EUR NCCF'!Y48+'5. GBP NCCF'!Y48+'6. Other(Incld) NCCF'!Y48</f>
        <v>0</v>
      </c>
      <c r="Z48" s="436">
        <f>'2. CAD NCCF'!Z48+'3. USD NCCF'!Z48+'4. EUR NCCF'!Z48+'5. GBP NCCF'!Z48+'6. Other(Incld) NCCF'!Z48</f>
        <v>0</v>
      </c>
      <c r="AA48" s="436">
        <f>'2. CAD NCCF'!AA48+'3. USD NCCF'!AA48+'4. EUR NCCF'!AA48+'5. GBP NCCF'!AA48+'6. Other(Incld) NCCF'!AA48</f>
        <v>0</v>
      </c>
      <c r="AB48" s="437">
        <f>'2. CAD NCCF'!AB48+'3. USD NCCF'!AB48+'4. EUR NCCF'!AB48+'5. GBP NCCF'!AB48+'6. Other(Incld) NCCF'!AB48</f>
        <v>0</v>
      </c>
      <c r="AC48" s="437">
        <f>'2. CAD NCCF'!AC48+'3. USD NCCF'!AC48+'4. EUR NCCF'!AC48+'5. GBP NCCF'!AC48+'6. Other(Incld) NCCF'!AC48</f>
        <v>0</v>
      </c>
      <c r="AD48" s="1015"/>
      <c r="AE48" s="1016"/>
      <c r="AF48" s="1017"/>
    </row>
    <row r="49" spans="1:32" ht="15" customHeight="1" x14ac:dyDescent="0.2">
      <c r="A49" s="222">
        <v>145</v>
      </c>
      <c r="B49" s="499"/>
      <c r="C49" s="261"/>
      <c r="D49" s="261"/>
      <c r="E49" s="475"/>
      <c r="F49" s="880" t="str">
        <f>'2. CAD NCCF'!F49:L49</f>
        <v>Non-FI issued covered bonds, high rated</v>
      </c>
      <c r="G49" s="881"/>
      <c r="H49" s="881"/>
      <c r="I49" s="881"/>
      <c r="J49" s="881"/>
      <c r="K49" s="881"/>
      <c r="L49" s="882"/>
      <c r="M49" s="433">
        <f>'2. CAD NCCF'!M49+'3. USD NCCF'!M49+'4. EUR NCCF'!M49+'5. GBP NCCF'!M49+'6. Other(Incld) NCCF'!M49</f>
        <v>0</v>
      </c>
      <c r="N49" s="434">
        <f>'2. CAD NCCF'!N49+'3. USD NCCF'!N49+'4. EUR NCCF'!N49+'5. GBP NCCF'!N49+'6. Other(Incld) NCCF'!N49</f>
        <v>0</v>
      </c>
      <c r="O49" s="435">
        <f>'2. CAD NCCF'!O49+'3. USD NCCF'!O49+'4. EUR NCCF'!O49+'5. GBP NCCF'!O49+'6. Other(Incld) NCCF'!O49</f>
        <v>0</v>
      </c>
      <c r="P49" s="436">
        <f>'2. CAD NCCF'!P49+'3. USD NCCF'!P49+'4. EUR NCCF'!P49+'5. GBP NCCF'!P49+'6. Other(Incld) NCCF'!P49</f>
        <v>0</v>
      </c>
      <c r="Q49" s="437">
        <f>'2. CAD NCCF'!Q49+'3. USD NCCF'!Q49+'4. EUR NCCF'!Q49+'5. GBP NCCF'!Q49+'6. Other(Incld) NCCF'!Q49</f>
        <v>0</v>
      </c>
      <c r="R49" s="436">
        <f>'2. CAD NCCF'!R49+'3. USD NCCF'!R49+'4. EUR NCCF'!R49+'5. GBP NCCF'!R49+'6. Other(Incld) NCCF'!R49</f>
        <v>0</v>
      </c>
      <c r="S49" s="436">
        <f>'2. CAD NCCF'!S49+'3. USD NCCF'!S49+'4. EUR NCCF'!S49+'5. GBP NCCF'!S49+'6. Other(Incld) NCCF'!S49</f>
        <v>0</v>
      </c>
      <c r="T49" s="436">
        <f>'2. CAD NCCF'!T49+'3. USD NCCF'!T49+'4. EUR NCCF'!T49+'5. GBP NCCF'!T49+'6. Other(Incld) NCCF'!T49</f>
        <v>0</v>
      </c>
      <c r="U49" s="436">
        <f>'2. CAD NCCF'!U49+'3. USD NCCF'!U49+'4. EUR NCCF'!U49+'5. GBP NCCF'!U49+'6. Other(Incld) NCCF'!U49</f>
        <v>0</v>
      </c>
      <c r="V49" s="436">
        <f>'2. CAD NCCF'!V49+'3. USD NCCF'!V49+'4. EUR NCCF'!V49+'5. GBP NCCF'!V49+'6. Other(Incld) NCCF'!V49</f>
        <v>0</v>
      </c>
      <c r="W49" s="436">
        <f>'2. CAD NCCF'!W49+'3. USD NCCF'!W49+'4. EUR NCCF'!W49+'5. GBP NCCF'!W49+'6. Other(Incld) NCCF'!W49</f>
        <v>0</v>
      </c>
      <c r="X49" s="436">
        <f>'2. CAD NCCF'!X49+'3. USD NCCF'!X49+'4. EUR NCCF'!X49+'5. GBP NCCF'!X49+'6. Other(Incld) NCCF'!X49</f>
        <v>0</v>
      </c>
      <c r="Y49" s="436">
        <f>'2. CAD NCCF'!Y49+'3. USD NCCF'!Y49+'4. EUR NCCF'!Y49+'5. GBP NCCF'!Y49+'6. Other(Incld) NCCF'!Y49</f>
        <v>0</v>
      </c>
      <c r="Z49" s="436">
        <f>'2. CAD NCCF'!Z49+'3. USD NCCF'!Z49+'4. EUR NCCF'!Z49+'5. GBP NCCF'!Z49+'6. Other(Incld) NCCF'!Z49</f>
        <v>0</v>
      </c>
      <c r="AA49" s="436">
        <f>'2. CAD NCCF'!AA49+'3. USD NCCF'!AA49+'4. EUR NCCF'!AA49+'5. GBP NCCF'!AA49+'6. Other(Incld) NCCF'!AA49</f>
        <v>0</v>
      </c>
      <c r="AB49" s="437">
        <f>'2. CAD NCCF'!AB49+'3. USD NCCF'!AB49+'4. EUR NCCF'!AB49+'5. GBP NCCF'!AB49+'6. Other(Incld) NCCF'!AB49</f>
        <v>0</v>
      </c>
      <c r="AC49" s="437">
        <f>'2. CAD NCCF'!AC49+'3. USD NCCF'!AC49+'4. EUR NCCF'!AC49+'5. GBP NCCF'!AC49+'6. Other(Incld) NCCF'!AC49</f>
        <v>0</v>
      </c>
      <c r="AD49" s="1015"/>
      <c r="AE49" s="1016"/>
      <c r="AF49" s="1017"/>
    </row>
    <row r="50" spans="1:32" ht="15" customHeight="1" x14ac:dyDescent="0.2">
      <c r="A50" s="222">
        <v>146</v>
      </c>
      <c r="B50" s="499"/>
      <c r="C50" s="261"/>
      <c r="D50" s="261"/>
      <c r="E50" s="877" t="str">
        <f>'2. CAD NCCF'!E50:L50</f>
        <v>FI issued CBP, high rated</v>
      </c>
      <c r="F50" s="878"/>
      <c r="G50" s="878"/>
      <c r="H50" s="878"/>
      <c r="I50" s="878"/>
      <c r="J50" s="878"/>
      <c r="K50" s="878"/>
      <c r="L50" s="879"/>
      <c r="M50" s="399">
        <f>SUBTOTAL(9,M51:M53)</f>
        <v>0</v>
      </c>
      <c r="N50" s="402">
        <f t="shared" ref="N50:AC50" si="9">SUBTOTAL(9,N51:N53)</f>
        <v>0</v>
      </c>
      <c r="O50" s="406">
        <f t="shared" si="9"/>
        <v>0</v>
      </c>
      <c r="P50" s="405">
        <f t="shared" si="9"/>
        <v>0</v>
      </c>
      <c r="Q50" s="403">
        <f t="shared" si="9"/>
        <v>0</v>
      </c>
      <c r="R50" s="406">
        <f t="shared" si="9"/>
        <v>0</v>
      </c>
      <c r="S50" s="406">
        <f t="shared" si="9"/>
        <v>0</v>
      </c>
      <c r="T50" s="406">
        <f t="shared" si="9"/>
        <v>0</v>
      </c>
      <c r="U50" s="406">
        <f t="shared" si="9"/>
        <v>0</v>
      </c>
      <c r="V50" s="406">
        <f t="shared" si="9"/>
        <v>0</v>
      </c>
      <c r="W50" s="406">
        <f t="shared" si="9"/>
        <v>0</v>
      </c>
      <c r="X50" s="406">
        <f t="shared" si="9"/>
        <v>0</v>
      </c>
      <c r="Y50" s="406">
        <f t="shared" si="9"/>
        <v>0</v>
      </c>
      <c r="Z50" s="406">
        <f t="shared" si="9"/>
        <v>0</v>
      </c>
      <c r="AA50" s="406">
        <f t="shared" si="9"/>
        <v>0</v>
      </c>
      <c r="AB50" s="416">
        <f t="shared" si="9"/>
        <v>0</v>
      </c>
      <c r="AC50" s="399">
        <f t="shared" si="9"/>
        <v>0</v>
      </c>
      <c r="AD50" s="1015"/>
      <c r="AE50" s="1016"/>
      <c r="AF50" s="1017"/>
    </row>
    <row r="51" spans="1:32" ht="15" customHeight="1" x14ac:dyDescent="0.2">
      <c r="A51" s="222">
        <v>147</v>
      </c>
      <c r="B51" s="499"/>
      <c r="C51" s="261"/>
      <c r="D51" s="261"/>
      <c r="E51" s="475"/>
      <c r="F51" s="880" t="str">
        <f>'2. CAD NCCF'!F51:L51</f>
        <v>FI issued unsecured bonds and paper, high rated</v>
      </c>
      <c r="G51" s="881"/>
      <c r="H51" s="881"/>
      <c r="I51" s="881"/>
      <c r="J51" s="881"/>
      <c r="K51" s="881"/>
      <c r="L51" s="882"/>
      <c r="M51" s="433">
        <f>'2. CAD NCCF'!M51+'3. USD NCCF'!M51+'4. EUR NCCF'!M51+'5. GBP NCCF'!M51+'6. Other(Incld) NCCF'!M51</f>
        <v>0</v>
      </c>
      <c r="N51" s="434">
        <f>'2. CAD NCCF'!N51+'3. USD NCCF'!N51+'4. EUR NCCF'!N51+'5. GBP NCCF'!N51+'6. Other(Incld) NCCF'!N51</f>
        <v>0</v>
      </c>
      <c r="O51" s="435">
        <f>'2. CAD NCCF'!O51+'3. USD NCCF'!O51+'4. EUR NCCF'!O51+'5. GBP NCCF'!O51+'6. Other(Incld) NCCF'!O51</f>
        <v>0</v>
      </c>
      <c r="P51" s="436">
        <f>'2. CAD NCCF'!P51+'3. USD NCCF'!P51+'4. EUR NCCF'!P51+'5. GBP NCCF'!P51+'6. Other(Incld) NCCF'!P51</f>
        <v>0</v>
      </c>
      <c r="Q51" s="437">
        <f>'2. CAD NCCF'!Q51+'3. USD NCCF'!Q51+'4. EUR NCCF'!Q51+'5. GBP NCCF'!Q51+'6. Other(Incld) NCCF'!Q51</f>
        <v>0</v>
      </c>
      <c r="R51" s="436">
        <f>'2. CAD NCCF'!R51+'3. USD NCCF'!R51+'4. EUR NCCF'!R51+'5. GBP NCCF'!R51+'6. Other(Incld) NCCF'!R51</f>
        <v>0</v>
      </c>
      <c r="S51" s="436">
        <f>'2. CAD NCCF'!S51+'3. USD NCCF'!S51+'4. EUR NCCF'!S51+'5. GBP NCCF'!S51+'6. Other(Incld) NCCF'!S51</f>
        <v>0</v>
      </c>
      <c r="T51" s="436">
        <f>'2. CAD NCCF'!T51+'3. USD NCCF'!T51+'4. EUR NCCF'!T51+'5. GBP NCCF'!T51+'6. Other(Incld) NCCF'!T51</f>
        <v>0</v>
      </c>
      <c r="U51" s="436">
        <f>'2. CAD NCCF'!U51+'3. USD NCCF'!U51+'4. EUR NCCF'!U51+'5. GBP NCCF'!U51+'6. Other(Incld) NCCF'!U51</f>
        <v>0</v>
      </c>
      <c r="V51" s="436">
        <f>'2. CAD NCCF'!V51+'3. USD NCCF'!V51+'4. EUR NCCF'!V51+'5. GBP NCCF'!V51+'6. Other(Incld) NCCF'!V51</f>
        <v>0</v>
      </c>
      <c r="W51" s="436">
        <f>'2. CAD NCCF'!W51+'3. USD NCCF'!W51+'4. EUR NCCF'!W51+'5. GBP NCCF'!W51+'6. Other(Incld) NCCF'!W51</f>
        <v>0</v>
      </c>
      <c r="X51" s="436">
        <f>'2. CAD NCCF'!X51+'3. USD NCCF'!X51+'4. EUR NCCF'!X51+'5. GBP NCCF'!X51+'6. Other(Incld) NCCF'!X51</f>
        <v>0</v>
      </c>
      <c r="Y51" s="436">
        <f>'2. CAD NCCF'!Y51+'3. USD NCCF'!Y51+'4. EUR NCCF'!Y51+'5. GBP NCCF'!Y51+'6. Other(Incld) NCCF'!Y51</f>
        <v>0</v>
      </c>
      <c r="Z51" s="436">
        <f>'2. CAD NCCF'!Z51+'3. USD NCCF'!Z51+'4. EUR NCCF'!Z51+'5. GBP NCCF'!Z51+'6. Other(Incld) NCCF'!Z51</f>
        <v>0</v>
      </c>
      <c r="AA51" s="436">
        <f>'2. CAD NCCF'!AA51+'3. USD NCCF'!AA51+'4. EUR NCCF'!AA51+'5. GBP NCCF'!AA51+'6. Other(Incld) NCCF'!AA51</f>
        <v>0</v>
      </c>
      <c r="AB51" s="437">
        <f>'2. CAD NCCF'!AB51+'3. USD NCCF'!AB51+'4. EUR NCCF'!AB51+'5. GBP NCCF'!AB51+'6. Other(Incld) NCCF'!AB51</f>
        <v>0</v>
      </c>
      <c r="AC51" s="437">
        <f>'2. CAD NCCF'!AC51+'3. USD NCCF'!AC51+'4. EUR NCCF'!AC51+'5. GBP NCCF'!AC51+'6. Other(Incld) NCCF'!AC51</f>
        <v>0</v>
      </c>
      <c r="AD51" s="1015"/>
      <c r="AE51" s="1016"/>
      <c r="AF51" s="1017"/>
    </row>
    <row r="52" spans="1:32" ht="15" customHeight="1" x14ac:dyDescent="0.2">
      <c r="A52" s="222">
        <v>148</v>
      </c>
      <c r="B52" s="499"/>
      <c r="C52" s="261"/>
      <c r="D52" s="261"/>
      <c r="E52" s="475"/>
      <c r="F52" s="880" t="str">
        <f>'2. CAD NCCF'!F52:L52</f>
        <v>FI issued covered bonds, high rated</v>
      </c>
      <c r="G52" s="881"/>
      <c r="H52" s="881"/>
      <c r="I52" s="881"/>
      <c r="J52" s="881"/>
      <c r="K52" s="881"/>
      <c r="L52" s="882"/>
      <c r="M52" s="433">
        <f>'2. CAD NCCF'!M52+'3. USD NCCF'!M52+'4. EUR NCCF'!M52+'5. GBP NCCF'!M52+'6. Other(Incld) NCCF'!M52</f>
        <v>0</v>
      </c>
      <c r="N52" s="434">
        <f>'2. CAD NCCF'!N52+'3. USD NCCF'!N52+'4. EUR NCCF'!N52+'5. GBP NCCF'!N52+'6. Other(Incld) NCCF'!N52</f>
        <v>0</v>
      </c>
      <c r="O52" s="435">
        <f>'2. CAD NCCF'!O52+'3. USD NCCF'!O52+'4. EUR NCCF'!O52+'5. GBP NCCF'!O52+'6. Other(Incld) NCCF'!O52</f>
        <v>0</v>
      </c>
      <c r="P52" s="436">
        <f>'2. CAD NCCF'!P52+'3. USD NCCF'!P52+'4. EUR NCCF'!P52+'5. GBP NCCF'!P52+'6. Other(Incld) NCCF'!P52</f>
        <v>0</v>
      </c>
      <c r="Q52" s="437">
        <f>'2. CAD NCCF'!Q52+'3. USD NCCF'!Q52+'4. EUR NCCF'!Q52+'5. GBP NCCF'!Q52+'6. Other(Incld) NCCF'!Q52</f>
        <v>0</v>
      </c>
      <c r="R52" s="436">
        <f>'2. CAD NCCF'!R52+'3. USD NCCF'!R52+'4. EUR NCCF'!R52+'5. GBP NCCF'!R52+'6. Other(Incld) NCCF'!R52</f>
        <v>0</v>
      </c>
      <c r="S52" s="436">
        <f>'2. CAD NCCF'!S52+'3. USD NCCF'!S52+'4. EUR NCCF'!S52+'5. GBP NCCF'!S52+'6. Other(Incld) NCCF'!S52</f>
        <v>0</v>
      </c>
      <c r="T52" s="436">
        <f>'2. CAD NCCF'!T52+'3. USD NCCF'!T52+'4. EUR NCCF'!T52+'5. GBP NCCF'!T52+'6. Other(Incld) NCCF'!T52</f>
        <v>0</v>
      </c>
      <c r="U52" s="436">
        <f>'2. CAD NCCF'!U52+'3. USD NCCF'!U52+'4. EUR NCCF'!U52+'5. GBP NCCF'!U52+'6. Other(Incld) NCCF'!U52</f>
        <v>0</v>
      </c>
      <c r="V52" s="436">
        <f>'2. CAD NCCF'!V52+'3. USD NCCF'!V52+'4. EUR NCCF'!V52+'5. GBP NCCF'!V52+'6. Other(Incld) NCCF'!V52</f>
        <v>0</v>
      </c>
      <c r="W52" s="436">
        <f>'2. CAD NCCF'!W52+'3. USD NCCF'!W52+'4. EUR NCCF'!W52+'5. GBP NCCF'!W52+'6. Other(Incld) NCCF'!W52</f>
        <v>0</v>
      </c>
      <c r="X52" s="436">
        <f>'2. CAD NCCF'!X52+'3. USD NCCF'!X52+'4. EUR NCCF'!X52+'5. GBP NCCF'!X52+'6. Other(Incld) NCCF'!X52</f>
        <v>0</v>
      </c>
      <c r="Y52" s="436">
        <f>'2. CAD NCCF'!Y52+'3. USD NCCF'!Y52+'4. EUR NCCF'!Y52+'5. GBP NCCF'!Y52+'6. Other(Incld) NCCF'!Y52</f>
        <v>0</v>
      </c>
      <c r="Z52" s="436">
        <f>'2. CAD NCCF'!Z52+'3. USD NCCF'!Z52+'4. EUR NCCF'!Z52+'5. GBP NCCF'!Z52+'6. Other(Incld) NCCF'!Z52</f>
        <v>0</v>
      </c>
      <c r="AA52" s="436">
        <f>'2. CAD NCCF'!AA52+'3. USD NCCF'!AA52+'4. EUR NCCF'!AA52+'5. GBP NCCF'!AA52+'6. Other(Incld) NCCF'!AA52</f>
        <v>0</v>
      </c>
      <c r="AB52" s="437">
        <f>'2. CAD NCCF'!AB52+'3. USD NCCF'!AB52+'4. EUR NCCF'!AB52+'5. GBP NCCF'!AB52+'6. Other(Incld) NCCF'!AB52</f>
        <v>0</v>
      </c>
      <c r="AC52" s="437">
        <f>'2. CAD NCCF'!AC52+'3. USD NCCF'!AC52+'4. EUR NCCF'!AC52+'5. GBP NCCF'!AC52+'6. Other(Incld) NCCF'!AC52</f>
        <v>0</v>
      </c>
      <c r="AD52" s="1015"/>
      <c r="AE52" s="1016"/>
      <c r="AF52" s="1017"/>
    </row>
    <row r="53" spans="1:32" ht="15" customHeight="1" x14ac:dyDescent="0.2">
      <c r="A53" s="222">
        <v>149</v>
      </c>
      <c r="B53" s="468"/>
      <c r="C53" s="612"/>
      <c r="D53" s="612"/>
      <c r="E53" s="477"/>
      <c r="F53" s="880" t="str">
        <f>'2. CAD NCCF'!F53:L53</f>
        <v>FI issued jumbo covered bonds, high rated</v>
      </c>
      <c r="G53" s="881"/>
      <c r="H53" s="881"/>
      <c r="I53" s="881"/>
      <c r="J53" s="881"/>
      <c r="K53" s="881"/>
      <c r="L53" s="882"/>
      <c r="M53" s="433">
        <f>'2. CAD NCCF'!M53+'3. USD NCCF'!M53+'4. EUR NCCF'!M53+'5. GBP NCCF'!M53+'6. Other(Incld) NCCF'!M53</f>
        <v>0</v>
      </c>
      <c r="N53" s="434">
        <f>'2. CAD NCCF'!N53+'3. USD NCCF'!N53+'4. EUR NCCF'!N53+'5. GBP NCCF'!N53+'6. Other(Incld) NCCF'!N53</f>
        <v>0</v>
      </c>
      <c r="O53" s="435">
        <f>'2. CAD NCCF'!O53+'3. USD NCCF'!O53+'4. EUR NCCF'!O53+'5. GBP NCCF'!O53+'6. Other(Incld) NCCF'!O53</f>
        <v>0</v>
      </c>
      <c r="P53" s="436">
        <f>'2. CAD NCCF'!P53+'3. USD NCCF'!P53+'4. EUR NCCF'!P53+'5. GBP NCCF'!P53+'6. Other(Incld) NCCF'!P53</f>
        <v>0</v>
      </c>
      <c r="Q53" s="437">
        <f>'2. CAD NCCF'!Q53+'3. USD NCCF'!Q53+'4. EUR NCCF'!Q53+'5. GBP NCCF'!Q53+'6. Other(Incld) NCCF'!Q53</f>
        <v>0</v>
      </c>
      <c r="R53" s="436">
        <f>'2. CAD NCCF'!R53+'3. USD NCCF'!R53+'4. EUR NCCF'!R53+'5. GBP NCCF'!R53+'6. Other(Incld) NCCF'!R53</f>
        <v>0</v>
      </c>
      <c r="S53" s="436">
        <f>'2. CAD NCCF'!S53+'3. USD NCCF'!S53+'4. EUR NCCF'!S53+'5. GBP NCCF'!S53+'6. Other(Incld) NCCF'!S53</f>
        <v>0</v>
      </c>
      <c r="T53" s="436">
        <f>'2. CAD NCCF'!T53+'3. USD NCCF'!T53+'4. EUR NCCF'!T53+'5. GBP NCCF'!T53+'6. Other(Incld) NCCF'!T53</f>
        <v>0</v>
      </c>
      <c r="U53" s="436">
        <f>'2. CAD NCCF'!U53+'3. USD NCCF'!U53+'4. EUR NCCF'!U53+'5. GBP NCCF'!U53+'6. Other(Incld) NCCF'!U53</f>
        <v>0</v>
      </c>
      <c r="V53" s="436">
        <f>'2. CAD NCCF'!V53+'3. USD NCCF'!V53+'4. EUR NCCF'!V53+'5. GBP NCCF'!V53+'6. Other(Incld) NCCF'!V53</f>
        <v>0</v>
      </c>
      <c r="W53" s="436">
        <f>'2. CAD NCCF'!W53+'3. USD NCCF'!W53+'4. EUR NCCF'!W53+'5. GBP NCCF'!W53+'6. Other(Incld) NCCF'!W53</f>
        <v>0</v>
      </c>
      <c r="X53" s="436">
        <f>'2. CAD NCCF'!X53+'3. USD NCCF'!X53+'4. EUR NCCF'!X53+'5. GBP NCCF'!X53+'6. Other(Incld) NCCF'!X53</f>
        <v>0</v>
      </c>
      <c r="Y53" s="436">
        <f>'2. CAD NCCF'!Y53+'3. USD NCCF'!Y53+'4. EUR NCCF'!Y53+'5. GBP NCCF'!Y53+'6. Other(Incld) NCCF'!Y53</f>
        <v>0</v>
      </c>
      <c r="Z53" s="436">
        <f>'2. CAD NCCF'!Z53+'3. USD NCCF'!Z53+'4. EUR NCCF'!Z53+'5. GBP NCCF'!Z53+'6. Other(Incld) NCCF'!Z53</f>
        <v>0</v>
      </c>
      <c r="AA53" s="436">
        <f>'2. CAD NCCF'!AA53+'3. USD NCCF'!AA53+'4. EUR NCCF'!AA53+'5. GBP NCCF'!AA53+'6. Other(Incld) NCCF'!AA53</f>
        <v>0</v>
      </c>
      <c r="AB53" s="437">
        <f>'2. CAD NCCF'!AB53+'3. USD NCCF'!AB53+'4. EUR NCCF'!AB53+'5. GBP NCCF'!AB53+'6. Other(Incld) NCCF'!AB53</f>
        <v>0</v>
      </c>
      <c r="AC53" s="437">
        <f>'2. CAD NCCF'!AC53+'3. USD NCCF'!AC53+'4. EUR NCCF'!AC53+'5. GBP NCCF'!AC53+'6. Other(Incld) NCCF'!AC53</f>
        <v>0</v>
      </c>
      <c r="AD53" s="1015"/>
      <c r="AE53" s="1016"/>
      <c r="AF53" s="1017"/>
    </row>
    <row r="54" spans="1:32" ht="15" customHeight="1" x14ac:dyDescent="0.2">
      <c r="A54" s="611">
        <v>150</v>
      </c>
      <c r="B54" s="501"/>
      <c r="C54" s="613"/>
      <c r="D54" s="613"/>
      <c r="E54" s="877" t="str">
        <f>'2. CAD NCCF'!E54:L54</f>
        <v>Non-FI issued CBP, medium rated</v>
      </c>
      <c r="F54" s="878"/>
      <c r="G54" s="878"/>
      <c r="H54" s="878"/>
      <c r="I54" s="878"/>
      <c r="J54" s="878"/>
      <c r="K54" s="878"/>
      <c r="L54" s="879"/>
      <c r="M54" s="399">
        <f>SUBTOTAL(9,M55:M56)</f>
        <v>0</v>
      </c>
      <c r="N54" s="402">
        <f t="shared" ref="N54:AC54" si="10">SUBTOTAL(9,N55:N56)</f>
        <v>0</v>
      </c>
      <c r="O54" s="406">
        <f t="shared" si="10"/>
        <v>0</v>
      </c>
      <c r="P54" s="405">
        <f t="shared" si="10"/>
        <v>0</v>
      </c>
      <c r="Q54" s="403">
        <f t="shared" si="10"/>
        <v>0</v>
      </c>
      <c r="R54" s="406">
        <f t="shared" si="10"/>
        <v>0</v>
      </c>
      <c r="S54" s="406">
        <f t="shared" si="10"/>
        <v>0</v>
      </c>
      <c r="T54" s="406">
        <f t="shared" si="10"/>
        <v>0</v>
      </c>
      <c r="U54" s="406">
        <f t="shared" si="10"/>
        <v>0</v>
      </c>
      <c r="V54" s="406">
        <f t="shared" si="10"/>
        <v>0</v>
      </c>
      <c r="W54" s="406">
        <f t="shared" si="10"/>
        <v>0</v>
      </c>
      <c r="X54" s="406">
        <f t="shared" si="10"/>
        <v>0</v>
      </c>
      <c r="Y54" s="406">
        <f t="shared" si="10"/>
        <v>0</v>
      </c>
      <c r="Z54" s="406">
        <f t="shared" si="10"/>
        <v>0</v>
      </c>
      <c r="AA54" s="406">
        <f t="shared" si="10"/>
        <v>0</v>
      </c>
      <c r="AB54" s="416">
        <f t="shared" si="10"/>
        <v>0</v>
      </c>
      <c r="AC54" s="399">
        <f t="shared" si="10"/>
        <v>0</v>
      </c>
      <c r="AD54" s="1015"/>
      <c r="AE54" s="1016"/>
      <c r="AF54" s="1017"/>
    </row>
    <row r="55" spans="1:32" ht="15" customHeight="1" x14ac:dyDescent="0.2">
      <c r="A55" s="222">
        <v>151</v>
      </c>
      <c r="B55" s="499"/>
      <c r="C55" s="261"/>
      <c r="D55" s="261"/>
      <c r="E55" s="475"/>
      <c r="F55" s="880" t="str">
        <f>'2. CAD NCCF'!F55:L55</f>
        <v>Non-FI issued unsecured bonds and paper, medium rated</v>
      </c>
      <c r="G55" s="881"/>
      <c r="H55" s="881"/>
      <c r="I55" s="881"/>
      <c r="J55" s="881"/>
      <c r="K55" s="881"/>
      <c r="L55" s="882"/>
      <c r="M55" s="433">
        <f>'2. CAD NCCF'!M55+'3. USD NCCF'!M55+'4. EUR NCCF'!M55+'5. GBP NCCF'!M55+'6. Other(Incld) NCCF'!M55</f>
        <v>0</v>
      </c>
      <c r="N55" s="434">
        <f>'2. CAD NCCF'!N55+'3. USD NCCF'!N55+'4. EUR NCCF'!N55+'5. GBP NCCF'!N55+'6. Other(Incld) NCCF'!N55</f>
        <v>0</v>
      </c>
      <c r="O55" s="435">
        <f>'2. CAD NCCF'!O55+'3. USD NCCF'!O55+'4. EUR NCCF'!O55+'5. GBP NCCF'!O55+'6. Other(Incld) NCCF'!O55</f>
        <v>0</v>
      </c>
      <c r="P55" s="436">
        <f>'2. CAD NCCF'!P55+'3. USD NCCF'!P55+'4. EUR NCCF'!P55+'5. GBP NCCF'!P55+'6. Other(Incld) NCCF'!P55</f>
        <v>0</v>
      </c>
      <c r="Q55" s="437">
        <f>'2. CAD NCCF'!Q55+'3. USD NCCF'!Q55+'4. EUR NCCF'!Q55+'5. GBP NCCF'!Q55+'6. Other(Incld) NCCF'!Q55</f>
        <v>0</v>
      </c>
      <c r="R55" s="436">
        <f>'2. CAD NCCF'!R55+'3. USD NCCF'!R55+'4. EUR NCCF'!R55+'5. GBP NCCF'!R55+'6. Other(Incld) NCCF'!R55</f>
        <v>0</v>
      </c>
      <c r="S55" s="436">
        <f>'2. CAD NCCF'!S55+'3. USD NCCF'!S55+'4. EUR NCCF'!S55+'5. GBP NCCF'!S55+'6. Other(Incld) NCCF'!S55</f>
        <v>0</v>
      </c>
      <c r="T55" s="436">
        <f>'2. CAD NCCF'!T55+'3. USD NCCF'!T55+'4. EUR NCCF'!T55+'5. GBP NCCF'!T55+'6. Other(Incld) NCCF'!T55</f>
        <v>0</v>
      </c>
      <c r="U55" s="436">
        <f>'2. CAD NCCF'!U55+'3. USD NCCF'!U55+'4. EUR NCCF'!U55+'5. GBP NCCF'!U55+'6. Other(Incld) NCCF'!U55</f>
        <v>0</v>
      </c>
      <c r="V55" s="436">
        <f>'2. CAD NCCF'!V55+'3. USD NCCF'!V55+'4. EUR NCCF'!V55+'5. GBP NCCF'!V55+'6. Other(Incld) NCCF'!V55</f>
        <v>0</v>
      </c>
      <c r="W55" s="436">
        <f>'2. CAD NCCF'!W55+'3. USD NCCF'!W55+'4. EUR NCCF'!W55+'5. GBP NCCF'!W55+'6. Other(Incld) NCCF'!W55</f>
        <v>0</v>
      </c>
      <c r="X55" s="436">
        <f>'2. CAD NCCF'!X55+'3. USD NCCF'!X55+'4. EUR NCCF'!X55+'5. GBP NCCF'!X55+'6. Other(Incld) NCCF'!X55</f>
        <v>0</v>
      </c>
      <c r="Y55" s="436">
        <f>'2. CAD NCCF'!Y55+'3. USD NCCF'!Y55+'4. EUR NCCF'!Y55+'5. GBP NCCF'!Y55+'6. Other(Incld) NCCF'!Y55</f>
        <v>0</v>
      </c>
      <c r="Z55" s="436">
        <f>'2. CAD NCCF'!Z55+'3. USD NCCF'!Z55+'4. EUR NCCF'!Z55+'5. GBP NCCF'!Z55+'6. Other(Incld) NCCF'!Z55</f>
        <v>0</v>
      </c>
      <c r="AA55" s="436">
        <f>'2. CAD NCCF'!AA55+'3. USD NCCF'!AA55+'4. EUR NCCF'!AA55+'5. GBP NCCF'!AA55+'6. Other(Incld) NCCF'!AA55</f>
        <v>0</v>
      </c>
      <c r="AB55" s="437">
        <f>'2. CAD NCCF'!AB55+'3. USD NCCF'!AB55+'4. EUR NCCF'!AB55+'5. GBP NCCF'!AB55+'6. Other(Incld) NCCF'!AB55</f>
        <v>0</v>
      </c>
      <c r="AC55" s="437">
        <f>'2. CAD NCCF'!AC55+'3. USD NCCF'!AC55+'4. EUR NCCF'!AC55+'5. GBP NCCF'!AC55+'6. Other(Incld) NCCF'!AC55</f>
        <v>0</v>
      </c>
      <c r="AD55" s="1015"/>
      <c r="AE55" s="1016"/>
      <c r="AF55" s="1017"/>
    </row>
    <row r="56" spans="1:32" ht="15" customHeight="1" x14ac:dyDescent="0.2">
      <c r="A56" s="222">
        <v>152</v>
      </c>
      <c r="B56" s="499"/>
      <c r="C56" s="261"/>
      <c r="D56" s="261"/>
      <c r="E56" s="475"/>
      <c r="F56" s="880" t="str">
        <f>'2. CAD NCCF'!F56:L56</f>
        <v>Non-FI issued covered bonds, medium rated</v>
      </c>
      <c r="G56" s="881"/>
      <c r="H56" s="881"/>
      <c r="I56" s="881"/>
      <c r="J56" s="881"/>
      <c r="K56" s="881"/>
      <c r="L56" s="882"/>
      <c r="M56" s="433">
        <f>'2. CAD NCCF'!M56+'3. USD NCCF'!M56+'4. EUR NCCF'!M56+'5. GBP NCCF'!M56+'6. Other(Incld) NCCF'!M56</f>
        <v>0</v>
      </c>
      <c r="N56" s="434">
        <f>'2. CAD NCCF'!N56+'3. USD NCCF'!N56+'4. EUR NCCF'!N56+'5. GBP NCCF'!N56+'6. Other(Incld) NCCF'!N56</f>
        <v>0</v>
      </c>
      <c r="O56" s="435">
        <f>'2. CAD NCCF'!O56+'3. USD NCCF'!O56+'4. EUR NCCF'!O56+'5. GBP NCCF'!O56+'6. Other(Incld) NCCF'!O56</f>
        <v>0</v>
      </c>
      <c r="P56" s="436">
        <f>'2. CAD NCCF'!P56+'3. USD NCCF'!P56+'4. EUR NCCF'!P56+'5. GBP NCCF'!P56+'6. Other(Incld) NCCF'!P56</f>
        <v>0</v>
      </c>
      <c r="Q56" s="437">
        <f>'2. CAD NCCF'!Q56+'3. USD NCCF'!Q56+'4. EUR NCCF'!Q56+'5. GBP NCCF'!Q56+'6. Other(Incld) NCCF'!Q56</f>
        <v>0</v>
      </c>
      <c r="R56" s="436">
        <f>'2. CAD NCCF'!R56+'3. USD NCCF'!R56+'4. EUR NCCF'!R56+'5. GBP NCCF'!R56+'6. Other(Incld) NCCF'!R56</f>
        <v>0</v>
      </c>
      <c r="S56" s="436">
        <f>'2. CAD NCCF'!S56+'3. USD NCCF'!S56+'4. EUR NCCF'!S56+'5. GBP NCCF'!S56+'6. Other(Incld) NCCF'!S56</f>
        <v>0</v>
      </c>
      <c r="T56" s="436">
        <f>'2. CAD NCCF'!T56+'3. USD NCCF'!T56+'4. EUR NCCF'!T56+'5. GBP NCCF'!T56+'6. Other(Incld) NCCF'!T56</f>
        <v>0</v>
      </c>
      <c r="U56" s="436">
        <f>'2. CAD NCCF'!U56+'3. USD NCCF'!U56+'4. EUR NCCF'!U56+'5. GBP NCCF'!U56+'6. Other(Incld) NCCF'!U56</f>
        <v>0</v>
      </c>
      <c r="V56" s="436">
        <f>'2. CAD NCCF'!V56+'3. USD NCCF'!V56+'4. EUR NCCF'!V56+'5. GBP NCCF'!V56+'6. Other(Incld) NCCF'!V56</f>
        <v>0</v>
      </c>
      <c r="W56" s="436">
        <f>'2. CAD NCCF'!W56+'3. USD NCCF'!W56+'4. EUR NCCF'!W56+'5. GBP NCCF'!W56+'6. Other(Incld) NCCF'!W56</f>
        <v>0</v>
      </c>
      <c r="X56" s="436">
        <f>'2. CAD NCCF'!X56+'3. USD NCCF'!X56+'4. EUR NCCF'!X56+'5. GBP NCCF'!X56+'6. Other(Incld) NCCF'!X56</f>
        <v>0</v>
      </c>
      <c r="Y56" s="436">
        <f>'2. CAD NCCF'!Y56+'3. USD NCCF'!Y56+'4. EUR NCCF'!Y56+'5. GBP NCCF'!Y56+'6. Other(Incld) NCCF'!Y56</f>
        <v>0</v>
      </c>
      <c r="Z56" s="436">
        <f>'2. CAD NCCF'!Z56+'3. USD NCCF'!Z56+'4. EUR NCCF'!Z56+'5. GBP NCCF'!Z56+'6. Other(Incld) NCCF'!Z56</f>
        <v>0</v>
      </c>
      <c r="AA56" s="436">
        <f>'2. CAD NCCF'!AA56+'3. USD NCCF'!AA56+'4. EUR NCCF'!AA56+'5. GBP NCCF'!AA56+'6. Other(Incld) NCCF'!AA56</f>
        <v>0</v>
      </c>
      <c r="AB56" s="437">
        <f>'2. CAD NCCF'!AB56+'3. USD NCCF'!AB56+'4. EUR NCCF'!AB56+'5. GBP NCCF'!AB56+'6. Other(Incld) NCCF'!AB56</f>
        <v>0</v>
      </c>
      <c r="AC56" s="437">
        <f>'2. CAD NCCF'!AC56+'3. USD NCCF'!AC56+'4. EUR NCCF'!AC56+'5. GBP NCCF'!AC56+'6. Other(Incld) NCCF'!AC56</f>
        <v>0</v>
      </c>
      <c r="AD56" s="1015"/>
      <c r="AE56" s="1016"/>
      <c r="AF56" s="1017"/>
    </row>
    <row r="57" spans="1:32" ht="13.5" customHeight="1" x14ac:dyDescent="0.2">
      <c r="A57" s="222">
        <v>153</v>
      </c>
      <c r="B57" s="226"/>
      <c r="C57" s="269"/>
      <c r="D57" s="270"/>
      <c r="E57" s="877" t="str">
        <f>'2. CAD NCCF'!E57:L57</f>
        <v>FI issued CBP, medium rated</v>
      </c>
      <c r="F57" s="878"/>
      <c r="G57" s="878"/>
      <c r="H57" s="878"/>
      <c r="I57" s="878"/>
      <c r="J57" s="878"/>
      <c r="K57" s="878"/>
      <c r="L57" s="879"/>
      <c r="M57" s="399">
        <f>SUBTOTAL(9,M58:M60)</f>
        <v>0</v>
      </c>
      <c r="N57" s="402">
        <f t="shared" ref="N57:AC57" si="11">SUBTOTAL(9,N58:N60)</f>
        <v>0</v>
      </c>
      <c r="O57" s="406">
        <f t="shared" si="11"/>
        <v>0</v>
      </c>
      <c r="P57" s="405">
        <f t="shared" si="11"/>
        <v>0</v>
      </c>
      <c r="Q57" s="403">
        <f t="shared" si="11"/>
        <v>0</v>
      </c>
      <c r="R57" s="406">
        <f t="shared" si="11"/>
        <v>0</v>
      </c>
      <c r="S57" s="406">
        <f t="shared" si="11"/>
        <v>0</v>
      </c>
      <c r="T57" s="406">
        <f t="shared" si="11"/>
        <v>0</v>
      </c>
      <c r="U57" s="406">
        <f t="shared" si="11"/>
        <v>0</v>
      </c>
      <c r="V57" s="406">
        <f t="shared" si="11"/>
        <v>0</v>
      </c>
      <c r="W57" s="406">
        <f t="shared" si="11"/>
        <v>0</v>
      </c>
      <c r="X57" s="406">
        <f t="shared" si="11"/>
        <v>0</v>
      </c>
      <c r="Y57" s="406">
        <f t="shared" si="11"/>
        <v>0</v>
      </c>
      <c r="Z57" s="406">
        <f t="shared" si="11"/>
        <v>0</v>
      </c>
      <c r="AA57" s="406">
        <f t="shared" si="11"/>
        <v>0</v>
      </c>
      <c r="AB57" s="416">
        <f t="shared" si="11"/>
        <v>0</v>
      </c>
      <c r="AC57" s="399">
        <f t="shared" si="11"/>
        <v>0</v>
      </c>
      <c r="AD57" s="1015"/>
      <c r="AE57" s="1016"/>
      <c r="AF57" s="1017"/>
    </row>
    <row r="58" spans="1:32" ht="15" customHeight="1" x14ac:dyDescent="0.2">
      <c r="A58" s="222">
        <v>154</v>
      </c>
      <c r="B58" s="499"/>
      <c r="C58" s="261"/>
      <c r="D58" s="261"/>
      <c r="E58" s="475"/>
      <c r="F58" s="880" t="str">
        <f>'2. CAD NCCF'!F58:L58</f>
        <v>FI issued unsecured bonds and paper, medium rated</v>
      </c>
      <c r="G58" s="881"/>
      <c r="H58" s="881"/>
      <c r="I58" s="881"/>
      <c r="J58" s="881"/>
      <c r="K58" s="881"/>
      <c r="L58" s="882"/>
      <c r="M58" s="433">
        <f>'2. CAD NCCF'!M58+'3. USD NCCF'!M58+'4. EUR NCCF'!M58+'5. GBP NCCF'!M58+'6. Other(Incld) NCCF'!M58</f>
        <v>0</v>
      </c>
      <c r="N58" s="434">
        <f>'2. CAD NCCF'!N58+'3. USD NCCF'!N58+'4. EUR NCCF'!N58+'5. GBP NCCF'!N58+'6. Other(Incld) NCCF'!N58</f>
        <v>0</v>
      </c>
      <c r="O58" s="435">
        <f>'2. CAD NCCF'!O58+'3. USD NCCF'!O58+'4. EUR NCCF'!O58+'5. GBP NCCF'!O58+'6. Other(Incld) NCCF'!O58</f>
        <v>0</v>
      </c>
      <c r="P58" s="436">
        <f>'2. CAD NCCF'!P58+'3. USD NCCF'!P58+'4. EUR NCCF'!P58+'5. GBP NCCF'!P58+'6. Other(Incld) NCCF'!P58</f>
        <v>0</v>
      </c>
      <c r="Q58" s="437">
        <f>'2. CAD NCCF'!Q58+'3. USD NCCF'!Q58+'4. EUR NCCF'!Q58+'5. GBP NCCF'!Q58+'6. Other(Incld) NCCF'!Q58</f>
        <v>0</v>
      </c>
      <c r="R58" s="436">
        <f>'2. CAD NCCF'!R58+'3. USD NCCF'!R58+'4. EUR NCCF'!R58+'5. GBP NCCF'!R58+'6. Other(Incld) NCCF'!R58</f>
        <v>0</v>
      </c>
      <c r="S58" s="436">
        <f>'2. CAD NCCF'!S58+'3. USD NCCF'!S58+'4. EUR NCCF'!S58+'5. GBP NCCF'!S58+'6. Other(Incld) NCCF'!S58</f>
        <v>0</v>
      </c>
      <c r="T58" s="436">
        <f>'2. CAD NCCF'!T58+'3. USD NCCF'!T58+'4. EUR NCCF'!T58+'5. GBP NCCF'!T58+'6. Other(Incld) NCCF'!T58</f>
        <v>0</v>
      </c>
      <c r="U58" s="436">
        <f>'2. CAD NCCF'!U58+'3. USD NCCF'!U58+'4. EUR NCCF'!U58+'5. GBP NCCF'!U58+'6. Other(Incld) NCCF'!U58</f>
        <v>0</v>
      </c>
      <c r="V58" s="436">
        <f>'2. CAD NCCF'!V58+'3. USD NCCF'!V58+'4. EUR NCCF'!V58+'5. GBP NCCF'!V58+'6. Other(Incld) NCCF'!V58</f>
        <v>0</v>
      </c>
      <c r="W58" s="436">
        <f>'2. CAD NCCF'!W58+'3. USD NCCF'!W58+'4. EUR NCCF'!W58+'5. GBP NCCF'!W58+'6. Other(Incld) NCCF'!W58</f>
        <v>0</v>
      </c>
      <c r="X58" s="436">
        <f>'2. CAD NCCF'!X58+'3. USD NCCF'!X58+'4. EUR NCCF'!X58+'5. GBP NCCF'!X58+'6. Other(Incld) NCCF'!X58</f>
        <v>0</v>
      </c>
      <c r="Y58" s="436">
        <f>'2. CAD NCCF'!Y58+'3. USD NCCF'!Y58+'4. EUR NCCF'!Y58+'5. GBP NCCF'!Y58+'6. Other(Incld) NCCF'!Y58</f>
        <v>0</v>
      </c>
      <c r="Z58" s="436">
        <f>'2. CAD NCCF'!Z58+'3. USD NCCF'!Z58+'4. EUR NCCF'!Z58+'5. GBP NCCF'!Z58+'6. Other(Incld) NCCF'!Z58</f>
        <v>0</v>
      </c>
      <c r="AA58" s="436">
        <f>'2. CAD NCCF'!AA58+'3. USD NCCF'!AA58+'4. EUR NCCF'!AA58+'5. GBP NCCF'!AA58+'6. Other(Incld) NCCF'!AA58</f>
        <v>0</v>
      </c>
      <c r="AB58" s="437">
        <f>'2. CAD NCCF'!AB58+'3. USD NCCF'!AB58+'4. EUR NCCF'!AB58+'5. GBP NCCF'!AB58+'6. Other(Incld) NCCF'!AB58</f>
        <v>0</v>
      </c>
      <c r="AC58" s="437">
        <f>'2. CAD NCCF'!AC58+'3. USD NCCF'!AC58+'4. EUR NCCF'!AC58+'5. GBP NCCF'!AC58+'6. Other(Incld) NCCF'!AC58</f>
        <v>0</v>
      </c>
      <c r="AD58" s="1015"/>
      <c r="AE58" s="1016"/>
      <c r="AF58" s="1017"/>
    </row>
    <row r="59" spans="1:32" ht="15" customHeight="1" x14ac:dyDescent="0.2">
      <c r="A59" s="222">
        <v>155</v>
      </c>
      <c r="B59" s="499"/>
      <c r="C59" s="261"/>
      <c r="D59" s="261"/>
      <c r="E59" s="475"/>
      <c r="F59" s="880" t="str">
        <f>'2. CAD NCCF'!F59:L59</f>
        <v>FI issued covered bonds, medium rated</v>
      </c>
      <c r="G59" s="881"/>
      <c r="H59" s="881"/>
      <c r="I59" s="881"/>
      <c r="J59" s="881"/>
      <c r="K59" s="881"/>
      <c r="L59" s="882"/>
      <c r="M59" s="433">
        <f>'2. CAD NCCF'!M59+'3. USD NCCF'!M59+'4. EUR NCCF'!M59+'5. GBP NCCF'!M59+'6. Other(Incld) NCCF'!M59</f>
        <v>0</v>
      </c>
      <c r="N59" s="434">
        <f>'2. CAD NCCF'!N59+'3. USD NCCF'!N59+'4. EUR NCCF'!N59+'5. GBP NCCF'!N59+'6. Other(Incld) NCCF'!N59</f>
        <v>0</v>
      </c>
      <c r="O59" s="435">
        <f>'2. CAD NCCF'!O59+'3. USD NCCF'!O59+'4. EUR NCCF'!O59+'5. GBP NCCF'!O59+'6. Other(Incld) NCCF'!O59</f>
        <v>0</v>
      </c>
      <c r="P59" s="436">
        <f>'2. CAD NCCF'!P59+'3. USD NCCF'!P59+'4. EUR NCCF'!P59+'5. GBP NCCF'!P59+'6. Other(Incld) NCCF'!P59</f>
        <v>0</v>
      </c>
      <c r="Q59" s="437">
        <f>'2. CAD NCCF'!Q59+'3. USD NCCF'!Q59+'4. EUR NCCF'!Q59+'5. GBP NCCF'!Q59+'6. Other(Incld) NCCF'!Q59</f>
        <v>0</v>
      </c>
      <c r="R59" s="436">
        <f>'2. CAD NCCF'!R59+'3. USD NCCF'!R59+'4. EUR NCCF'!R59+'5. GBP NCCF'!R59+'6. Other(Incld) NCCF'!R59</f>
        <v>0</v>
      </c>
      <c r="S59" s="436">
        <f>'2. CAD NCCF'!S59+'3. USD NCCF'!S59+'4. EUR NCCF'!S59+'5. GBP NCCF'!S59+'6. Other(Incld) NCCF'!S59</f>
        <v>0</v>
      </c>
      <c r="T59" s="436">
        <f>'2. CAD NCCF'!T59+'3. USD NCCF'!T59+'4. EUR NCCF'!T59+'5. GBP NCCF'!T59+'6. Other(Incld) NCCF'!T59</f>
        <v>0</v>
      </c>
      <c r="U59" s="436">
        <f>'2. CAD NCCF'!U59+'3. USD NCCF'!U59+'4. EUR NCCF'!U59+'5. GBP NCCF'!U59+'6. Other(Incld) NCCF'!U59</f>
        <v>0</v>
      </c>
      <c r="V59" s="436">
        <f>'2. CAD NCCF'!V59+'3. USD NCCF'!V59+'4. EUR NCCF'!V59+'5. GBP NCCF'!V59+'6. Other(Incld) NCCF'!V59</f>
        <v>0</v>
      </c>
      <c r="W59" s="436">
        <f>'2. CAD NCCF'!W59+'3. USD NCCF'!W59+'4. EUR NCCF'!W59+'5. GBP NCCF'!W59+'6. Other(Incld) NCCF'!W59</f>
        <v>0</v>
      </c>
      <c r="X59" s="436">
        <f>'2. CAD NCCF'!X59+'3. USD NCCF'!X59+'4. EUR NCCF'!X59+'5. GBP NCCF'!X59+'6. Other(Incld) NCCF'!X59</f>
        <v>0</v>
      </c>
      <c r="Y59" s="436">
        <f>'2. CAD NCCF'!Y59+'3. USD NCCF'!Y59+'4. EUR NCCF'!Y59+'5. GBP NCCF'!Y59+'6. Other(Incld) NCCF'!Y59</f>
        <v>0</v>
      </c>
      <c r="Z59" s="436">
        <f>'2. CAD NCCF'!Z59+'3. USD NCCF'!Z59+'4. EUR NCCF'!Z59+'5. GBP NCCF'!Z59+'6. Other(Incld) NCCF'!Z59</f>
        <v>0</v>
      </c>
      <c r="AA59" s="436">
        <f>'2. CAD NCCF'!AA59+'3. USD NCCF'!AA59+'4. EUR NCCF'!AA59+'5. GBP NCCF'!AA59+'6. Other(Incld) NCCF'!AA59</f>
        <v>0</v>
      </c>
      <c r="AB59" s="437">
        <f>'2. CAD NCCF'!AB59+'3. USD NCCF'!AB59+'4. EUR NCCF'!AB59+'5. GBP NCCF'!AB59+'6. Other(Incld) NCCF'!AB59</f>
        <v>0</v>
      </c>
      <c r="AC59" s="437">
        <f>'2. CAD NCCF'!AC59+'3. USD NCCF'!AC59+'4. EUR NCCF'!AC59+'5. GBP NCCF'!AC59+'6. Other(Incld) NCCF'!AC59</f>
        <v>0</v>
      </c>
      <c r="AD59" s="1015"/>
      <c r="AE59" s="1016"/>
      <c r="AF59" s="1017"/>
    </row>
    <row r="60" spans="1:32" ht="15" customHeight="1" x14ac:dyDescent="0.2">
      <c r="A60" s="222">
        <v>156</v>
      </c>
      <c r="B60" s="499"/>
      <c r="C60" s="261"/>
      <c r="D60" s="261"/>
      <c r="E60" s="475"/>
      <c r="F60" s="880" t="str">
        <f>'2. CAD NCCF'!F60:L60</f>
        <v>FI issued jumbo covered bonds, medium rated</v>
      </c>
      <c r="G60" s="881"/>
      <c r="H60" s="881"/>
      <c r="I60" s="881"/>
      <c r="J60" s="881"/>
      <c r="K60" s="881"/>
      <c r="L60" s="882"/>
      <c r="M60" s="433">
        <f>'2. CAD NCCF'!M60+'3. USD NCCF'!M60+'4. EUR NCCF'!M60+'5. GBP NCCF'!M60+'6. Other(Incld) NCCF'!M60</f>
        <v>0</v>
      </c>
      <c r="N60" s="434">
        <f>'2. CAD NCCF'!N60+'3. USD NCCF'!N60+'4. EUR NCCF'!N60+'5. GBP NCCF'!N60+'6. Other(Incld) NCCF'!N60</f>
        <v>0</v>
      </c>
      <c r="O60" s="435">
        <f>'2. CAD NCCF'!O60+'3. USD NCCF'!O60+'4. EUR NCCF'!O60+'5. GBP NCCF'!O60+'6. Other(Incld) NCCF'!O60</f>
        <v>0</v>
      </c>
      <c r="P60" s="436">
        <f>'2. CAD NCCF'!P60+'3. USD NCCF'!P60+'4. EUR NCCF'!P60+'5. GBP NCCF'!P60+'6. Other(Incld) NCCF'!P60</f>
        <v>0</v>
      </c>
      <c r="Q60" s="437">
        <f>'2. CAD NCCF'!Q60+'3. USD NCCF'!Q60+'4. EUR NCCF'!Q60+'5. GBP NCCF'!Q60+'6. Other(Incld) NCCF'!Q60</f>
        <v>0</v>
      </c>
      <c r="R60" s="436">
        <f>'2. CAD NCCF'!R60+'3. USD NCCF'!R60+'4. EUR NCCF'!R60+'5. GBP NCCF'!R60+'6. Other(Incld) NCCF'!R60</f>
        <v>0</v>
      </c>
      <c r="S60" s="436">
        <f>'2. CAD NCCF'!S60+'3. USD NCCF'!S60+'4. EUR NCCF'!S60+'5. GBP NCCF'!S60+'6. Other(Incld) NCCF'!S60</f>
        <v>0</v>
      </c>
      <c r="T60" s="436">
        <f>'2. CAD NCCF'!T60+'3. USD NCCF'!T60+'4. EUR NCCF'!T60+'5. GBP NCCF'!T60+'6. Other(Incld) NCCF'!T60</f>
        <v>0</v>
      </c>
      <c r="U60" s="436">
        <f>'2. CAD NCCF'!U60+'3. USD NCCF'!U60+'4. EUR NCCF'!U60+'5. GBP NCCF'!U60+'6. Other(Incld) NCCF'!U60</f>
        <v>0</v>
      </c>
      <c r="V60" s="436">
        <f>'2. CAD NCCF'!V60+'3. USD NCCF'!V60+'4. EUR NCCF'!V60+'5. GBP NCCF'!V60+'6. Other(Incld) NCCF'!V60</f>
        <v>0</v>
      </c>
      <c r="W60" s="436">
        <f>'2. CAD NCCF'!W60+'3. USD NCCF'!W60+'4. EUR NCCF'!W60+'5. GBP NCCF'!W60+'6. Other(Incld) NCCF'!W60</f>
        <v>0</v>
      </c>
      <c r="X60" s="436">
        <f>'2. CAD NCCF'!X60+'3. USD NCCF'!X60+'4. EUR NCCF'!X60+'5. GBP NCCF'!X60+'6. Other(Incld) NCCF'!X60</f>
        <v>0</v>
      </c>
      <c r="Y60" s="436">
        <f>'2. CAD NCCF'!Y60+'3. USD NCCF'!Y60+'4. EUR NCCF'!Y60+'5. GBP NCCF'!Y60+'6. Other(Incld) NCCF'!Y60</f>
        <v>0</v>
      </c>
      <c r="Z60" s="436">
        <f>'2. CAD NCCF'!Z60+'3. USD NCCF'!Z60+'4. EUR NCCF'!Z60+'5. GBP NCCF'!Z60+'6. Other(Incld) NCCF'!Z60</f>
        <v>0</v>
      </c>
      <c r="AA60" s="436">
        <f>'2. CAD NCCF'!AA60+'3. USD NCCF'!AA60+'4. EUR NCCF'!AA60+'5. GBP NCCF'!AA60+'6. Other(Incld) NCCF'!AA60</f>
        <v>0</v>
      </c>
      <c r="AB60" s="437">
        <f>'2. CAD NCCF'!AB60+'3. USD NCCF'!AB60+'4. EUR NCCF'!AB60+'5. GBP NCCF'!AB60+'6. Other(Incld) NCCF'!AB60</f>
        <v>0</v>
      </c>
      <c r="AC60" s="437">
        <f>'2. CAD NCCF'!AC60+'3. USD NCCF'!AC60+'4. EUR NCCF'!AC60+'5. GBP NCCF'!AC60+'6. Other(Incld) NCCF'!AC60</f>
        <v>0</v>
      </c>
      <c r="AD60" s="1015"/>
      <c r="AE60" s="1016"/>
      <c r="AF60" s="1017"/>
    </row>
    <row r="61" spans="1:32" ht="15" customHeight="1" x14ac:dyDescent="0.2">
      <c r="A61" s="222">
        <v>157</v>
      </c>
      <c r="B61" s="499"/>
      <c r="C61" s="261"/>
      <c r="D61" s="261"/>
      <c r="E61" s="877" t="str">
        <f>'2. CAD NCCF'!E61:L61</f>
        <v>Non-FI issued CBP, low or not rated</v>
      </c>
      <c r="F61" s="878"/>
      <c r="G61" s="878"/>
      <c r="H61" s="878"/>
      <c r="I61" s="878"/>
      <c r="J61" s="878"/>
      <c r="K61" s="878"/>
      <c r="L61" s="879"/>
      <c r="M61" s="399">
        <f>SUBTOTAL(9,M62:M63)</f>
        <v>0</v>
      </c>
      <c r="N61" s="402">
        <f t="shared" ref="N61:AC61" si="12">SUBTOTAL(9,N62:N63)</f>
        <v>0</v>
      </c>
      <c r="O61" s="406">
        <f t="shared" si="12"/>
        <v>0</v>
      </c>
      <c r="P61" s="405">
        <f t="shared" si="12"/>
        <v>0</v>
      </c>
      <c r="Q61" s="403">
        <f t="shared" si="12"/>
        <v>0</v>
      </c>
      <c r="R61" s="406">
        <f t="shared" si="12"/>
        <v>0</v>
      </c>
      <c r="S61" s="406">
        <f t="shared" si="12"/>
        <v>0</v>
      </c>
      <c r="T61" s="406">
        <f t="shared" si="12"/>
        <v>0</v>
      </c>
      <c r="U61" s="406">
        <f t="shared" si="12"/>
        <v>0</v>
      </c>
      <c r="V61" s="406">
        <f t="shared" si="12"/>
        <v>0</v>
      </c>
      <c r="W61" s="406">
        <f t="shared" si="12"/>
        <v>0</v>
      </c>
      <c r="X61" s="406">
        <f t="shared" si="12"/>
        <v>0</v>
      </c>
      <c r="Y61" s="406">
        <f t="shared" si="12"/>
        <v>0</v>
      </c>
      <c r="Z61" s="406">
        <f t="shared" si="12"/>
        <v>0</v>
      </c>
      <c r="AA61" s="406">
        <f t="shared" si="12"/>
        <v>0</v>
      </c>
      <c r="AB61" s="416">
        <f t="shared" si="12"/>
        <v>0</v>
      </c>
      <c r="AC61" s="399">
        <f t="shared" si="12"/>
        <v>0</v>
      </c>
      <c r="AD61" s="1015"/>
      <c r="AE61" s="1016"/>
      <c r="AF61" s="1017"/>
    </row>
    <row r="62" spans="1:32" ht="15" customHeight="1" x14ac:dyDescent="0.2">
      <c r="A62" s="222">
        <v>158</v>
      </c>
      <c r="B62" s="499"/>
      <c r="C62" s="261"/>
      <c r="D62" s="261"/>
      <c r="E62" s="475"/>
      <c r="F62" s="880" t="str">
        <f>'2. CAD NCCF'!F62:L62</f>
        <v>Non-FI issued unsecured bonds and paper, low or not rated</v>
      </c>
      <c r="G62" s="881"/>
      <c r="H62" s="881"/>
      <c r="I62" s="881"/>
      <c r="J62" s="881"/>
      <c r="K62" s="881"/>
      <c r="L62" s="882"/>
      <c r="M62" s="433">
        <f>'2. CAD NCCF'!M62+'3. USD NCCF'!M62+'4. EUR NCCF'!M62+'5. GBP NCCF'!M62+'6. Other(Incld) NCCF'!M62</f>
        <v>0</v>
      </c>
      <c r="N62" s="434">
        <f>'2. CAD NCCF'!N62+'3. USD NCCF'!N62+'4. EUR NCCF'!N62+'5. GBP NCCF'!N62+'6. Other(Incld) NCCF'!N62</f>
        <v>0</v>
      </c>
      <c r="O62" s="435">
        <f>'2. CAD NCCF'!O62+'3. USD NCCF'!O62+'4. EUR NCCF'!O62+'5. GBP NCCF'!O62+'6. Other(Incld) NCCF'!O62</f>
        <v>0</v>
      </c>
      <c r="P62" s="436">
        <f>'2. CAD NCCF'!P62+'3. USD NCCF'!P62+'4. EUR NCCF'!P62+'5. GBP NCCF'!P62+'6. Other(Incld) NCCF'!P62</f>
        <v>0</v>
      </c>
      <c r="Q62" s="437">
        <f>'2. CAD NCCF'!Q62+'3. USD NCCF'!Q62+'4. EUR NCCF'!Q62+'5. GBP NCCF'!Q62+'6. Other(Incld) NCCF'!Q62</f>
        <v>0</v>
      </c>
      <c r="R62" s="436">
        <f>'2. CAD NCCF'!R62+'3. USD NCCF'!R62+'4. EUR NCCF'!R62+'5. GBP NCCF'!R62+'6. Other(Incld) NCCF'!R62</f>
        <v>0</v>
      </c>
      <c r="S62" s="436">
        <f>'2. CAD NCCF'!S62+'3. USD NCCF'!S62+'4. EUR NCCF'!S62+'5. GBP NCCF'!S62+'6. Other(Incld) NCCF'!S62</f>
        <v>0</v>
      </c>
      <c r="T62" s="436">
        <f>'2. CAD NCCF'!T62+'3. USD NCCF'!T62+'4. EUR NCCF'!T62+'5. GBP NCCF'!T62+'6. Other(Incld) NCCF'!T62</f>
        <v>0</v>
      </c>
      <c r="U62" s="436">
        <f>'2. CAD NCCF'!U62+'3. USD NCCF'!U62+'4. EUR NCCF'!U62+'5. GBP NCCF'!U62+'6. Other(Incld) NCCF'!U62</f>
        <v>0</v>
      </c>
      <c r="V62" s="436">
        <f>'2. CAD NCCF'!V62+'3. USD NCCF'!V62+'4. EUR NCCF'!V62+'5. GBP NCCF'!V62+'6. Other(Incld) NCCF'!V62</f>
        <v>0</v>
      </c>
      <c r="W62" s="436">
        <f>'2. CAD NCCF'!W62+'3. USD NCCF'!W62+'4. EUR NCCF'!W62+'5. GBP NCCF'!W62+'6. Other(Incld) NCCF'!W62</f>
        <v>0</v>
      </c>
      <c r="X62" s="436">
        <f>'2. CAD NCCF'!X62+'3. USD NCCF'!X62+'4. EUR NCCF'!X62+'5. GBP NCCF'!X62+'6. Other(Incld) NCCF'!X62</f>
        <v>0</v>
      </c>
      <c r="Y62" s="436">
        <f>'2. CAD NCCF'!Y62+'3. USD NCCF'!Y62+'4. EUR NCCF'!Y62+'5. GBP NCCF'!Y62+'6. Other(Incld) NCCF'!Y62</f>
        <v>0</v>
      </c>
      <c r="Z62" s="436">
        <f>'2. CAD NCCF'!Z62+'3. USD NCCF'!Z62+'4. EUR NCCF'!Z62+'5. GBP NCCF'!Z62+'6. Other(Incld) NCCF'!Z62</f>
        <v>0</v>
      </c>
      <c r="AA62" s="436">
        <f>'2. CAD NCCF'!AA62+'3. USD NCCF'!AA62+'4. EUR NCCF'!AA62+'5. GBP NCCF'!AA62+'6. Other(Incld) NCCF'!AA62</f>
        <v>0</v>
      </c>
      <c r="AB62" s="437">
        <f>'2. CAD NCCF'!AB62+'3. USD NCCF'!AB62+'4. EUR NCCF'!AB62+'5. GBP NCCF'!AB62+'6. Other(Incld) NCCF'!AB62</f>
        <v>0</v>
      </c>
      <c r="AC62" s="437">
        <f>'2. CAD NCCF'!AC62+'3. USD NCCF'!AC62+'4. EUR NCCF'!AC62+'5. GBP NCCF'!AC62+'6. Other(Incld) NCCF'!AC62</f>
        <v>0</v>
      </c>
      <c r="AD62" s="1015"/>
      <c r="AE62" s="1016"/>
      <c r="AF62" s="1017"/>
    </row>
    <row r="63" spans="1:32" ht="15" customHeight="1" x14ac:dyDescent="0.2">
      <c r="A63" s="222">
        <v>159</v>
      </c>
      <c r="B63" s="499"/>
      <c r="C63" s="261"/>
      <c r="D63" s="261"/>
      <c r="E63" s="475"/>
      <c r="F63" s="880" t="str">
        <f>'2. CAD NCCF'!F63:L63</f>
        <v>Non-FI issued covered bonds, low or not rated</v>
      </c>
      <c r="G63" s="881"/>
      <c r="H63" s="881"/>
      <c r="I63" s="881"/>
      <c r="J63" s="881"/>
      <c r="K63" s="881"/>
      <c r="L63" s="882"/>
      <c r="M63" s="433">
        <f>'2. CAD NCCF'!M63+'3. USD NCCF'!M63+'4. EUR NCCF'!M63+'5. GBP NCCF'!M63+'6. Other(Incld) NCCF'!M63</f>
        <v>0</v>
      </c>
      <c r="N63" s="434">
        <f>'2. CAD NCCF'!N63+'3. USD NCCF'!N63+'4. EUR NCCF'!N63+'5. GBP NCCF'!N63+'6. Other(Incld) NCCF'!N63</f>
        <v>0</v>
      </c>
      <c r="O63" s="435">
        <f>'2. CAD NCCF'!O63+'3. USD NCCF'!O63+'4. EUR NCCF'!O63+'5. GBP NCCF'!O63+'6. Other(Incld) NCCF'!O63</f>
        <v>0</v>
      </c>
      <c r="P63" s="436">
        <f>'2. CAD NCCF'!P63+'3. USD NCCF'!P63+'4. EUR NCCF'!P63+'5. GBP NCCF'!P63+'6. Other(Incld) NCCF'!P63</f>
        <v>0</v>
      </c>
      <c r="Q63" s="437">
        <f>'2. CAD NCCF'!Q63+'3. USD NCCF'!Q63+'4. EUR NCCF'!Q63+'5. GBP NCCF'!Q63+'6. Other(Incld) NCCF'!Q63</f>
        <v>0</v>
      </c>
      <c r="R63" s="436">
        <f>'2. CAD NCCF'!R63+'3. USD NCCF'!R63+'4. EUR NCCF'!R63+'5. GBP NCCF'!R63+'6. Other(Incld) NCCF'!R63</f>
        <v>0</v>
      </c>
      <c r="S63" s="436">
        <f>'2. CAD NCCF'!S63+'3. USD NCCF'!S63+'4. EUR NCCF'!S63+'5. GBP NCCF'!S63+'6. Other(Incld) NCCF'!S63</f>
        <v>0</v>
      </c>
      <c r="T63" s="436">
        <f>'2. CAD NCCF'!T63+'3. USD NCCF'!T63+'4. EUR NCCF'!T63+'5. GBP NCCF'!T63+'6. Other(Incld) NCCF'!T63</f>
        <v>0</v>
      </c>
      <c r="U63" s="436">
        <f>'2. CAD NCCF'!U63+'3. USD NCCF'!U63+'4. EUR NCCF'!U63+'5. GBP NCCF'!U63+'6. Other(Incld) NCCF'!U63</f>
        <v>0</v>
      </c>
      <c r="V63" s="436">
        <f>'2. CAD NCCF'!V63+'3. USD NCCF'!V63+'4. EUR NCCF'!V63+'5. GBP NCCF'!V63+'6. Other(Incld) NCCF'!V63</f>
        <v>0</v>
      </c>
      <c r="W63" s="436">
        <f>'2. CAD NCCF'!W63+'3. USD NCCF'!W63+'4. EUR NCCF'!W63+'5. GBP NCCF'!W63+'6. Other(Incld) NCCF'!W63</f>
        <v>0</v>
      </c>
      <c r="X63" s="436">
        <f>'2. CAD NCCF'!X63+'3. USD NCCF'!X63+'4. EUR NCCF'!X63+'5. GBP NCCF'!X63+'6. Other(Incld) NCCF'!X63</f>
        <v>0</v>
      </c>
      <c r="Y63" s="436">
        <f>'2. CAD NCCF'!Y63+'3. USD NCCF'!Y63+'4. EUR NCCF'!Y63+'5. GBP NCCF'!Y63+'6. Other(Incld) NCCF'!Y63</f>
        <v>0</v>
      </c>
      <c r="Z63" s="436">
        <f>'2. CAD NCCF'!Z63+'3. USD NCCF'!Z63+'4. EUR NCCF'!Z63+'5. GBP NCCF'!Z63+'6. Other(Incld) NCCF'!Z63</f>
        <v>0</v>
      </c>
      <c r="AA63" s="436">
        <f>'2. CAD NCCF'!AA63+'3. USD NCCF'!AA63+'4. EUR NCCF'!AA63+'5. GBP NCCF'!AA63+'6. Other(Incld) NCCF'!AA63</f>
        <v>0</v>
      </c>
      <c r="AB63" s="437">
        <f>'2. CAD NCCF'!AB63+'3. USD NCCF'!AB63+'4. EUR NCCF'!AB63+'5. GBP NCCF'!AB63+'6. Other(Incld) NCCF'!AB63</f>
        <v>0</v>
      </c>
      <c r="AC63" s="437">
        <f>'2. CAD NCCF'!AC63+'3. USD NCCF'!AC63+'4. EUR NCCF'!AC63+'5. GBP NCCF'!AC63+'6. Other(Incld) NCCF'!AC63</f>
        <v>0</v>
      </c>
      <c r="AD63" s="1015"/>
      <c r="AE63" s="1016"/>
      <c r="AF63" s="1017"/>
    </row>
    <row r="64" spans="1:32" ht="15" customHeight="1" x14ac:dyDescent="0.2">
      <c r="A64" s="222">
        <v>160</v>
      </c>
      <c r="B64" s="499"/>
      <c r="C64" s="261"/>
      <c r="D64" s="261"/>
      <c r="E64" s="877" t="str">
        <f>'2. CAD NCCF'!E64:L64</f>
        <v>FI issued CBP, low or not rated</v>
      </c>
      <c r="F64" s="878"/>
      <c r="G64" s="878"/>
      <c r="H64" s="878"/>
      <c r="I64" s="878"/>
      <c r="J64" s="878"/>
      <c r="K64" s="878"/>
      <c r="L64" s="879"/>
      <c r="M64" s="399">
        <f>SUBTOTAL(9,M65:M67)</f>
        <v>0</v>
      </c>
      <c r="N64" s="402">
        <f t="shared" ref="N64:AC64" si="13">SUBTOTAL(9,N65:N67)</f>
        <v>0</v>
      </c>
      <c r="O64" s="406">
        <f t="shared" si="13"/>
        <v>0</v>
      </c>
      <c r="P64" s="405">
        <f t="shared" si="13"/>
        <v>0</v>
      </c>
      <c r="Q64" s="403">
        <f t="shared" si="13"/>
        <v>0</v>
      </c>
      <c r="R64" s="406">
        <f t="shared" si="13"/>
        <v>0</v>
      </c>
      <c r="S64" s="406">
        <f t="shared" si="13"/>
        <v>0</v>
      </c>
      <c r="T64" s="406">
        <f t="shared" si="13"/>
        <v>0</v>
      </c>
      <c r="U64" s="406">
        <f t="shared" si="13"/>
        <v>0</v>
      </c>
      <c r="V64" s="406">
        <f t="shared" si="13"/>
        <v>0</v>
      </c>
      <c r="W64" s="406">
        <f t="shared" si="13"/>
        <v>0</v>
      </c>
      <c r="X64" s="406">
        <f t="shared" si="13"/>
        <v>0</v>
      </c>
      <c r="Y64" s="406">
        <f t="shared" si="13"/>
        <v>0</v>
      </c>
      <c r="Z64" s="406">
        <f t="shared" si="13"/>
        <v>0</v>
      </c>
      <c r="AA64" s="406">
        <f t="shared" si="13"/>
        <v>0</v>
      </c>
      <c r="AB64" s="416">
        <f t="shared" si="13"/>
        <v>0</v>
      </c>
      <c r="AC64" s="399">
        <f t="shared" si="13"/>
        <v>0</v>
      </c>
      <c r="AD64" s="1015"/>
      <c r="AE64" s="1016"/>
      <c r="AF64" s="1017"/>
    </row>
    <row r="65" spans="1:32" ht="15" customHeight="1" x14ac:dyDescent="0.2">
      <c r="A65" s="222">
        <v>161</v>
      </c>
      <c r="B65" s="499"/>
      <c r="C65" s="261"/>
      <c r="D65" s="261"/>
      <c r="E65" s="475"/>
      <c r="F65" s="880" t="str">
        <f>'2. CAD NCCF'!F65:L65</f>
        <v>FI issued unsecured bonds and paper, low or not rated</v>
      </c>
      <c r="G65" s="881"/>
      <c r="H65" s="881"/>
      <c r="I65" s="881"/>
      <c r="J65" s="881"/>
      <c r="K65" s="881"/>
      <c r="L65" s="882"/>
      <c r="M65" s="433">
        <f>'2. CAD NCCF'!M65+'3. USD NCCF'!M65+'4. EUR NCCF'!M65+'5. GBP NCCF'!M65+'6. Other(Incld) NCCF'!M65</f>
        <v>0</v>
      </c>
      <c r="N65" s="434">
        <f>'2. CAD NCCF'!N65+'3. USD NCCF'!N65+'4. EUR NCCF'!N65+'5. GBP NCCF'!N65+'6. Other(Incld) NCCF'!N65</f>
        <v>0</v>
      </c>
      <c r="O65" s="435">
        <f>'2. CAD NCCF'!O65+'3. USD NCCF'!O65+'4. EUR NCCF'!O65+'5. GBP NCCF'!O65+'6. Other(Incld) NCCF'!O65</f>
        <v>0</v>
      </c>
      <c r="P65" s="436">
        <f>'2. CAD NCCF'!P65+'3. USD NCCF'!P65+'4. EUR NCCF'!P65+'5. GBP NCCF'!P65+'6. Other(Incld) NCCF'!P65</f>
        <v>0</v>
      </c>
      <c r="Q65" s="437">
        <f>'2. CAD NCCF'!Q65+'3. USD NCCF'!Q65+'4. EUR NCCF'!Q65+'5. GBP NCCF'!Q65+'6. Other(Incld) NCCF'!Q65</f>
        <v>0</v>
      </c>
      <c r="R65" s="436">
        <f>'2. CAD NCCF'!R65+'3. USD NCCF'!R65+'4. EUR NCCF'!R65+'5. GBP NCCF'!R65+'6. Other(Incld) NCCF'!R65</f>
        <v>0</v>
      </c>
      <c r="S65" s="436">
        <f>'2. CAD NCCF'!S65+'3. USD NCCF'!S65+'4. EUR NCCF'!S65+'5. GBP NCCF'!S65+'6. Other(Incld) NCCF'!S65</f>
        <v>0</v>
      </c>
      <c r="T65" s="436">
        <f>'2. CAD NCCF'!T65+'3. USD NCCF'!T65+'4. EUR NCCF'!T65+'5. GBP NCCF'!T65+'6. Other(Incld) NCCF'!T65</f>
        <v>0</v>
      </c>
      <c r="U65" s="436">
        <f>'2. CAD NCCF'!U65+'3. USD NCCF'!U65+'4. EUR NCCF'!U65+'5. GBP NCCF'!U65+'6. Other(Incld) NCCF'!U65</f>
        <v>0</v>
      </c>
      <c r="V65" s="436">
        <f>'2. CAD NCCF'!V65+'3. USD NCCF'!V65+'4. EUR NCCF'!V65+'5. GBP NCCF'!V65+'6. Other(Incld) NCCF'!V65</f>
        <v>0</v>
      </c>
      <c r="W65" s="436">
        <f>'2. CAD NCCF'!W65+'3. USD NCCF'!W65+'4. EUR NCCF'!W65+'5. GBP NCCF'!W65+'6. Other(Incld) NCCF'!W65</f>
        <v>0</v>
      </c>
      <c r="X65" s="436">
        <f>'2. CAD NCCF'!X65+'3. USD NCCF'!X65+'4. EUR NCCF'!X65+'5. GBP NCCF'!X65+'6. Other(Incld) NCCF'!X65</f>
        <v>0</v>
      </c>
      <c r="Y65" s="436">
        <f>'2. CAD NCCF'!Y65+'3. USD NCCF'!Y65+'4. EUR NCCF'!Y65+'5. GBP NCCF'!Y65+'6. Other(Incld) NCCF'!Y65</f>
        <v>0</v>
      </c>
      <c r="Z65" s="436">
        <f>'2. CAD NCCF'!Z65+'3. USD NCCF'!Z65+'4. EUR NCCF'!Z65+'5. GBP NCCF'!Z65+'6. Other(Incld) NCCF'!Z65</f>
        <v>0</v>
      </c>
      <c r="AA65" s="436">
        <f>'2. CAD NCCF'!AA65+'3. USD NCCF'!AA65+'4. EUR NCCF'!AA65+'5. GBP NCCF'!AA65+'6. Other(Incld) NCCF'!AA65</f>
        <v>0</v>
      </c>
      <c r="AB65" s="437">
        <f>'2. CAD NCCF'!AB65+'3. USD NCCF'!AB65+'4. EUR NCCF'!AB65+'5. GBP NCCF'!AB65+'6. Other(Incld) NCCF'!AB65</f>
        <v>0</v>
      </c>
      <c r="AC65" s="437">
        <f>'2. CAD NCCF'!AC65+'3. USD NCCF'!AC65+'4. EUR NCCF'!AC65+'5. GBP NCCF'!AC65+'6. Other(Incld) NCCF'!AC65</f>
        <v>0</v>
      </c>
      <c r="AD65" s="1015"/>
      <c r="AE65" s="1016"/>
      <c r="AF65" s="1017"/>
    </row>
    <row r="66" spans="1:32" ht="15" customHeight="1" x14ac:dyDescent="0.2">
      <c r="A66" s="222">
        <v>162</v>
      </c>
      <c r="B66" s="499"/>
      <c r="C66" s="467"/>
      <c r="D66" s="467"/>
      <c r="E66" s="467"/>
      <c r="F66" s="880" t="str">
        <f>'2. CAD NCCF'!F66:L66</f>
        <v>FI issued covered bonds, low or not rated</v>
      </c>
      <c r="G66" s="881"/>
      <c r="H66" s="881"/>
      <c r="I66" s="881"/>
      <c r="J66" s="881"/>
      <c r="K66" s="881"/>
      <c r="L66" s="882"/>
      <c r="M66" s="433">
        <f>'2. CAD NCCF'!M66+'3. USD NCCF'!M66+'4. EUR NCCF'!M66+'5. GBP NCCF'!M66+'6. Other(Incld) NCCF'!M66</f>
        <v>0</v>
      </c>
      <c r="N66" s="434">
        <f>'2. CAD NCCF'!N66+'3. USD NCCF'!N66+'4. EUR NCCF'!N66+'5. GBP NCCF'!N66+'6. Other(Incld) NCCF'!N66</f>
        <v>0</v>
      </c>
      <c r="O66" s="435">
        <f>'2. CAD NCCF'!O66+'3. USD NCCF'!O66+'4. EUR NCCF'!O66+'5. GBP NCCF'!O66+'6. Other(Incld) NCCF'!O66</f>
        <v>0</v>
      </c>
      <c r="P66" s="436">
        <f>'2. CAD NCCF'!P66+'3. USD NCCF'!P66+'4. EUR NCCF'!P66+'5. GBP NCCF'!P66+'6. Other(Incld) NCCF'!P66</f>
        <v>0</v>
      </c>
      <c r="Q66" s="437">
        <f>'2. CAD NCCF'!Q66+'3. USD NCCF'!Q66+'4. EUR NCCF'!Q66+'5. GBP NCCF'!Q66+'6. Other(Incld) NCCF'!Q66</f>
        <v>0</v>
      </c>
      <c r="R66" s="436">
        <f>'2. CAD NCCF'!R66+'3. USD NCCF'!R66+'4. EUR NCCF'!R66+'5. GBP NCCF'!R66+'6. Other(Incld) NCCF'!R66</f>
        <v>0</v>
      </c>
      <c r="S66" s="436">
        <f>'2. CAD NCCF'!S66+'3. USD NCCF'!S66+'4. EUR NCCF'!S66+'5. GBP NCCF'!S66+'6. Other(Incld) NCCF'!S66</f>
        <v>0</v>
      </c>
      <c r="T66" s="436">
        <f>'2. CAD NCCF'!T66+'3. USD NCCF'!T66+'4. EUR NCCF'!T66+'5. GBP NCCF'!T66+'6. Other(Incld) NCCF'!T66</f>
        <v>0</v>
      </c>
      <c r="U66" s="436">
        <f>'2. CAD NCCF'!U66+'3. USD NCCF'!U66+'4. EUR NCCF'!U66+'5. GBP NCCF'!U66+'6. Other(Incld) NCCF'!U66</f>
        <v>0</v>
      </c>
      <c r="V66" s="436">
        <f>'2. CAD NCCF'!V66+'3. USD NCCF'!V66+'4. EUR NCCF'!V66+'5. GBP NCCF'!V66+'6. Other(Incld) NCCF'!V66</f>
        <v>0</v>
      </c>
      <c r="W66" s="436">
        <f>'2. CAD NCCF'!W66+'3. USD NCCF'!W66+'4. EUR NCCF'!W66+'5. GBP NCCF'!W66+'6. Other(Incld) NCCF'!W66</f>
        <v>0</v>
      </c>
      <c r="X66" s="436">
        <f>'2. CAD NCCF'!X66+'3. USD NCCF'!X66+'4. EUR NCCF'!X66+'5. GBP NCCF'!X66+'6. Other(Incld) NCCF'!X66</f>
        <v>0</v>
      </c>
      <c r="Y66" s="436">
        <f>'2. CAD NCCF'!Y66+'3. USD NCCF'!Y66+'4. EUR NCCF'!Y66+'5. GBP NCCF'!Y66+'6. Other(Incld) NCCF'!Y66</f>
        <v>0</v>
      </c>
      <c r="Z66" s="436">
        <f>'2. CAD NCCF'!Z66+'3. USD NCCF'!Z66+'4. EUR NCCF'!Z66+'5. GBP NCCF'!Z66+'6. Other(Incld) NCCF'!Z66</f>
        <v>0</v>
      </c>
      <c r="AA66" s="436">
        <f>'2. CAD NCCF'!AA66+'3. USD NCCF'!AA66+'4. EUR NCCF'!AA66+'5. GBP NCCF'!AA66+'6. Other(Incld) NCCF'!AA66</f>
        <v>0</v>
      </c>
      <c r="AB66" s="437">
        <f>'2. CAD NCCF'!AB66+'3. USD NCCF'!AB66+'4. EUR NCCF'!AB66+'5. GBP NCCF'!AB66+'6. Other(Incld) NCCF'!AB66</f>
        <v>0</v>
      </c>
      <c r="AC66" s="437">
        <f>'2. CAD NCCF'!AC66+'3. USD NCCF'!AC66+'4. EUR NCCF'!AC66+'5. GBP NCCF'!AC66+'6. Other(Incld) NCCF'!AC66</f>
        <v>0</v>
      </c>
      <c r="AD66" s="1015"/>
      <c r="AE66" s="1016"/>
      <c r="AF66" s="1017"/>
    </row>
    <row r="67" spans="1:32" ht="15" customHeight="1" x14ac:dyDescent="0.2">
      <c r="A67" s="222">
        <v>163</v>
      </c>
      <c r="B67" s="499"/>
      <c r="C67" s="467"/>
      <c r="D67" s="467"/>
      <c r="E67" s="467"/>
      <c r="F67" s="880" t="str">
        <f>'2. CAD NCCF'!F67:L67</f>
        <v>FI issued jumbo covered bonds, low or not rated</v>
      </c>
      <c r="G67" s="881"/>
      <c r="H67" s="881"/>
      <c r="I67" s="881"/>
      <c r="J67" s="881"/>
      <c r="K67" s="881"/>
      <c r="L67" s="882"/>
      <c r="M67" s="433">
        <f>'2. CAD NCCF'!M67+'3. USD NCCF'!M67+'4. EUR NCCF'!M67+'5. GBP NCCF'!M67+'6. Other(Incld) NCCF'!M67</f>
        <v>0</v>
      </c>
      <c r="N67" s="434">
        <f>'2. CAD NCCF'!N67+'3. USD NCCF'!N67+'4. EUR NCCF'!N67+'5. GBP NCCF'!N67+'6. Other(Incld) NCCF'!N67</f>
        <v>0</v>
      </c>
      <c r="O67" s="435">
        <f>'2. CAD NCCF'!O67+'3. USD NCCF'!O67+'4. EUR NCCF'!O67+'5. GBP NCCF'!O67+'6. Other(Incld) NCCF'!O67</f>
        <v>0</v>
      </c>
      <c r="P67" s="436">
        <f>'2. CAD NCCF'!P67+'3. USD NCCF'!P67+'4. EUR NCCF'!P67+'5. GBP NCCF'!P67+'6. Other(Incld) NCCF'!P67</f>
        <v>0</v>
      </c>
      <c r="Q67" s="437">
        <f>'2. CAD NCCF'!Q67+'3. USD NCCF'!Q67+'4. EUR NCCF'!Q67+'5. GBP NCCF'!Q67+'6. Other(Incld) NCCF'!Q67</f>
        <v>0</v>
      </c>
      <c r="R67" s="436">
        <f>'2. CAD NCCF'!R67+'3. USD NCCF'!R67+'4. EUR NCCF'!R67+'5. GBP NCCF'!R67+'6. Other(Incld) NCCF'!R67</f>
        <v>0</v>
      </c>
      <c r="S67" s="436">
        <f>'2. CAD NCCF'!S67+'3. USD NCCF'!S67+'4. EUR NCCF'!S67+'5. GBP NCCF'!S67+'6. Other(Incld) NCCF'!S67</f>
        <v>0</v>
      </c>
      <c r="T67" s="436">
        <f>'2. CAD NCCF'!T67+'3. USD NCCF'!T67+'4. EUR NCCF'!T67+'5. GBP NCCF'!T67+'6. Other(Incld) NCCF'!T67</f>
        <v>0</v>
      </c>
      <c r="U67" s="436">
        <f>'2. CAD NCCF'!U67+'3. USD NCCF'!U67+'4. EUR NCCF'!U67+'5. GBP NCCF'!U67+'6. Other(Incld) NCCF'!U67</f>
        <v>0</v>
      </c>
      <c r="V67" s="436">
        <f>'2. CAD NCCF'!V67+'3. USD NCCF'!V67+'4. EUR NCCF'!V67+'5. GBP NCCF'!V67+'6. Other(Incld) NCCF'!V67</f>
        <v>0</v>
      </c>
      <c r="W67" s="436">
        <f>'2. CAD NCCF'!W67+'3. USD NCCF'!W67+'4. EUR NCCF'!W67+'5. GBP NCCF'!W67+'6. Other(Incld) NCCF'!W67</f>
        <v>0</v>
      </c>
      <c r="X67" s="436">
        <f>'2. CAD NCCF'!X67+'3. USD NCCF'!X67+'4. EUR NCCF'!X67+'5. GBP NCCF'!X67+'6. Other(Incld) NCCF'!X67</f>
        <v>0</v>
      </c>
      <c r="Y67" s="436">
        <f>'2. CAD NCCF'!Y67+'3. USD NCCF'!Y67+'4. EUR NCCF'!Y67+'5. GBP NCCF'!Y67+'6. Other(Incld) NCCF'!Y67</f>
        <v>0</v>
      </c>
      <c r="Z67" s="436">
        <f>'2. CAD NCCF'!Z67+'3. USD NCCF'!Z67+'4. EUR NCCF'!Z67+'5. GBP NCCF'!Z67+'6. Other(Incld) NCCF'!Z67</f>
        <v>0</v>
      </c>
      <c r="AA67" s="436">
        <f>'2. CAD NCCF'!AA67+'3. USD NCCF'!AA67+'4. EUR NCCF'!AA67+'5. GBP NCCF'!AA67+'6. Other(Incld) NCCF'!AA67</f>
        <v>0</v>
      </c>
      <c r="AB67" s="437">
        <f>'2. CAD NCCF'!AB67+'3. USD NCCF'!AB67+'4. EUR NCCF'!AB67+'5. GBP NCCF'!AB67+'6. Other(Incld) NCCF'!AB67</f>
        <v>0</v>
      </c>
      <c r="AC67" s="437">
        <f>'2. CAD NCCF'!AC67+'3. USD NCCF'!AC67+'4. EUR NCCF'!AC67+'5. GBP NCCF'!AC67+'6. Other(Incld) NCCF'!AC67</f>
        <v>0</v>
      </c>
      <c r="AD67" s="1015"/>
      <c r="AE67" s="1016"/>
      <c r="AF67" s="1017"/>
    </row>
    <row r="68" spans="1:32" ht="15" x14ac:dyDescent="0.2">
      <c r="A68" s="222">
        <v>164</v>
      </c>
      <c r="B68" s="499"/>
      <c r="C68" s="467"/>
      <c r="D68" s="868" t="str">
        <f>'2. CAD NCCF'!D68:AF68</f>
        <v>Asset backed securities (ABS) and Asset backed commercial paper (ABCP)</v>
      </c>
      <c r="E68" s="869"/>
      <c r="F68" s="869"/>
      <c r="G68" s="869"/>
      <c r="H68" s="869"/>
      <c r="I68" s="869"/>
      <c r="J68" s="869"/>
      <c r="K68" s="869"/>
      <c r="L68" s="869"/>
      <c r="M68" s="869"/>
      <c r="N68" s="869"/>
      <c r="O68" s="869"/>
      <c r="P68" s="869"/>
      <c r="Q68" s="869"/>
      <c r="R68" s="869"/>
      <c r="S68" s="869"/>
      <c r="T68" s="869"/>
      <c r="U68" s="869"/>
      <c r="V68" s="869"/>
      <c r="W68" s="869"/>
      <c r="X68" s="869"/>
      <c r="Y68" s="869"/>
      <c r="Z68" s="869"/>
      <c r="AA68" s="869"/>
      <c r="AB68" s="869"/>
      <c r="AC68" s="869"/>
      <c r="AD68" s="869"/>
      <c r="AE68" s="869"/>
      <c r="AF68" s="870"/>
    </row>
    <row r="69" spans="1:32" ht="15" x14ac:dyDescent="0.2">
      <c r="A69" s="222">
        <v>165</v>
      </c>
      <c r="B69" s="499"/>
      <c r="C69" s="467"/>
      <c r="D69" s="467"/>
      <c r="E69" s="877" t="str">
        <f>'2. CAD NCCF'!E69:L69</f>
        <v>Non-FI issued ABS and ABCP, high rated</v>
      </c>
      <c r="F69" s="878"/>
      <c r="G69" s="878"/>
      <c r="H69" s="878"/>
      <c r="I69" s="878"/>
      <c r="J69" s="878"/>
      <c r="K69" s="878"/>
      <c r="L69" s="879"/>
      <c r="M69" s="399">
        <f>SUBTOTAL(9,M70:M71)</f>
        <v>0</v>
      </c>
      <c r="N69" s="402">
        <f t="shared" ref="N69:AC69" si="14">SUBTOTAL(9,N70:N71)</f>
        <v>0</v>
      </c>
      <c r="O69" s="406">
        <f t="shared" si="14"/>
        <v>0</v>
      </c>
      <c r="P69" s="405">
        <f t="shared" si="14"/>
        <v>0</v>
      </c>
      <c r="Q69" s="403">
        <f t="shared" si="14"/>
        <v>0</v>
      </c>
      <c r="R69" s="406">
        <f t="shared" si="14"/>
        <v>0</v>
      </c>
      <c r="S69" s="406">
        <f t="shared" si="14"/>
        <v>0</v>
      </c>
      <c r="T69" s="406">
        <f t="shared" si="14"/>
        <v>0</v>
      </c>
      <c r="U69" s="406">
        <f t="shared" si="14"/>
        <v>0</v>
      </c>
      <c r="V69" s="406">
        <f t="shared" si="14"/>
        <v>0</v>
      </c>
      <c r="W69" s="406">
        <f t="shared" si="14"/>
        <v>0</v>
      </c>
      <c r="X69" s="406">
        <f t="shared" si="14"/>
        <v>0</v>
      </c>
      <c r="Y69" s="406">
        <f t="shared" si="14"/>
        <v>0</v>
      </c>
      <c r="Z69" s="406">
        <f t="shared" si="14"/>
        <v>0</v>
      </c>
      <c r="AA69" s="406">
        <f t="shared" si="14"/>
        <v>0</v>
      </c>
      <c r="AB69" s="416">
        <f t="shared" si="14"/>
        <v>0</v>
      </c>
      <c r="AC69" s="399">
        <f t="shared" si="14"/>
        <v>0</v>
      </c>
      <c r="AD69" s="1015"/>
      <c r="AE69" s="1016"/>
      <c r="AF69" s="1017"/>
    </row>
    <row r="70" spans="1:32" ht="15" x14ac:dyDescent="0.2">
      <c r="A70" s="222">
        <v>166</v>
      </c>
      <c r="B70" s="499"/>
      <c r="C70" s="467"/>
      <c r="D70" s="467"/>
      <c r="E70" s="467"/>
      <c r="F70" s="880" t="str">
        <f>'2. CAD NCCF'!F70:L70</f>
        <v>Non-FI issued ABS, high rated</v>
      </c>
      <c r="G70" s="881"/>
      <c r="H70" s="881"/>
      <c r="I70" s="881"/>
      <c r="J70" s="881"/>
      <c r="K70" s="881"/>
      <c r="L70" s="882"/>
      <c r="M70" s="433">
        <f>'2. CAD NCCF'!M70+'3. USD NCCF'!M70+'4. EUR NCCF'!M70+'5. GBP NCCF'!M70+'6. Other(Incld) NCCF'!M70</f>
        <v>0</v>
      </c>
      <c r="N70" s="434">
        <f>'2. CAD NCCF'!N70+'3. USD NCCF'!N70+'4. EUR NCCF'!N70+'5. GBP NCCF'!N70+'6. Other(Incld) NCCF'!N70</f>
        <v>0</v>
      </c>
      <c r="O70" s="435">
        <f>'2. CAD NCCF'!O70+'3. USD NCCF'!O70+'4. EUR NCCF'!O70+'5. GBP NCCF'!O70+'6. Other(Incld) NCCF'!O70</f>
        <v>0</v>
      </c>
      <c r="P70" s="436">
        <f>'2. CAD NCCF'!P70+'3. USD NCCF'!P70+'4. EUR NCCF'!P70+'5. GBP NCCF'!P70+'6. Other(Incld) NCCF'!P70</f>
        <v>0</v>
      </c>
      <c r="Q70" s="437">
        <f>'2. CAD NCCF'!Q70+'3. USD NCCF'!Q70+'4. EUR NCCF'!Q70+'5. GBP NCCF'!Q70+'6. Other(Incld) NCCF'!Q70</f>
        <v>0</v>
      </c>
      <c r="R70" s="436">
        <f>'2. CAD NCCF'!R70+'3. USD NCCF'!R70+'4. EUR NCCF'!R70+'5. GBP NCCF'!R70+'6. Other(Incld) NCCF'!R70</f>
        <v>0</v>
      </c>
      <c r="S70" s="436">
        <f>'2. CAD NCCF'!S70+'3. USD NCCF'!S70+'4. EUR NCCF'!S70+'5. GBP NCCF'!S70+'6. Other(Incld) NCCF'!S70</f>
        <v>0</v>
      </c>
      <c r="T70" s="436">
        <f>'2. CAD NCCF'!T70+'3. USD NCCF'!T70+'4. EUR NCCF'!T70+'5. GBP NCCF'!T70+'6. Other(Incld) NCCF'!T70</f>
        <v>0</v>
      </c>
      <c r="U70" s="436">
        <f>'2. CAD NCCF'!U70+'3. USD NCCF'!U70+'4. EUR NCCF'!U70+'5. GBP NCCF'!U70+'6. Other(Incld) NCCF'!U70</f>
        <v>0</v>
      </c>
      <c r="V70" s="436">
        <f>'2. CAD NCCF'!V70+'3. USD NCCF'!V70+'4. EUR NCCF'!V70+'5. GBP NCCF'!V70+'6. Other(Incld) NCCF'!V70</f>
        <v>0</v>
      </c>
      <c r="W70" s="436">
        <f>'2. CAD NCCF'!W70+'3. USD NCCF'!W70+'4. EUR NCCF'!W70+'5. GBP NCCF'!W70+'6. Other(Incld) NCCF'!W70</f>
        <v>0</v>
      </c>
      <c r="X70" s="436">
        <f>'2. CAD NCCF'!X70+'3. USD NCCF'!X70+'4. EUR NCCF'!X70+'5. GBP NCCF'!X70+'6. Other(Incld) NCCF'!X70</f>
        <v>0</v>
      </c>
      <c r="Y70" s="436">
        <f>'2. CAD NCCF'!Y70+'3. USD NCCF'!Y70+'4. EUR NCCF'!Y70+'5. GBP NCCF'!Y70+'6. Other(Incld) NCCF'!Y70</f>
        <v>0</v>
      </c>
      <c r="Z70" s="436">
        <f>'2. CAD NCCF'!Z70+'3. USD NCCF'!Z70+'4. EUR NCCF'!Z70+'5. GBP NCCF'!Z70+'6. Other(Incld) NCCF'!Z70</f>
        <v>0</v>
      </c>
      <c r="AA70" s="436">
        <f>'2. CAD NCCF'!AA70+'3. USD NCCF'!AA70+'4. EUR NCCF'!AA70+'5. GBP NCCF'!AA70+'6. Other(Incld) NCCF'!AA70</f>
        <v>0</v>
      </c>
      <c r="AB70" s="437">
        <f>'2. CAD NCCF'!AB70+'3. USD NCCF'!AB70+'4. EUR NCCF'!AB70+'5. GBP NCCF'!AB70+'6. Other(Incld) NCCF'!AB70</f>
        <v>0</v>
      </c>
      <c r="AC70" s="437">
        <f>'2. CAD NCCF'!AC70+'3. USD NCCF'!AC70+'4. EUR NCCF'!AC70+'5. GBP NCCF'!AC70+'6. Other(Incld) NCCF'!AC70</f>
        <v>0</v>
      </c>
      <c r="AD70" s="1015"/>
      <c r="AE70" s="1016"/>
      <c r="AF70" s="1017"/>
    </row>
    <row r="71" spans="1:32" ht="15" customHeight="1" x14ac:dyDescent="0.2">
      <c r="A71" s="222">
        <v>167</v>
      </c>
      <c r="B71" s="499"/>
      <c r="C71" s="467"/>
      <c r="D71" s="467"/>
      <c r="E71" s="467"/>
      <c r="F71" s="880" t="str">
        <f>'2. CAD NCCF'!F71:L71</f>
        <v>Non-FI issued ABCP, high rated</v>
      </c>
      <c r="G71" s="881"/>
      <c r="H71" s="881"/>
      <c r="I71" s="881"/>
      <c r="J71" s="881"/>
      <c r="K71" s="881"/>
      <c r="L71" s="882"/>
      <c r="M71" s="433">
        <f>'2. CAD NCCF'!M71+'3. USD NCCF'!M71+'4. EUR NCCF'!M71+'5. GBP NCCF'!M71+'6. Other(Incld) NCCF'!M71</f>
        <v>0</v>
      </c>
      <c r="N71" s="434">
        <f>'2. CAD NCCF'!N71+'3. USD NCCF'!N71+'4. EUR NCCF'!N71+'5. GBP NCCF'!N71+'6. Other(Incld) NCCF'!N71</f>
        <v>0</v>
      </c>
      <c r="O71" s="435">
        <f>'2. CAD NCCF'!O71+'3. USD NCCF'!O71+'4. EUR NCCF'!O71+'5. GBP NCCF'!O71+'6. Other(Incld) NCCF'!O71</f>
        <v>0</v>
      </c>
      <c r="P71" s="436">
        <f>'2. CAD NCCF'!P71+'3. USD NCCF'!P71+'4. EUR NCCF'!P71+'5. GBP NCCF'!P71+'6. Other(Incld) NCCF'!P71</f>
        <v>0</v>
      </c>
      <c r="Q71" s="437">
        <f>'2. CAD NCCF'!Q71+'3. USD NCCF'!Q71+'4. EUR NCCF'!Q71+'5. GBP NCCF'!Q71+'6. Other(Incld) NCCF'!Q71</f>
        <v>0</v>
      </c>
      <c r="R71" s="436">
        <f>'2. CAD NCCF'!R71+'3. USD NCCF'!R71+'4. EUR NCCF'!R71+'5. GBP NCCF'!R71+'6. Other(Incld) NCCF'!R71</f>
        <v>0</v>
      </c>
      <c r="S71" s="436">
        <f>'2. CAD NCCF'!S71+'3. USD NCCF'!S71+'4. EUR NCCF'!S71+'5. GBP NCCF'!S71+'6. Other(Incld) NCCF'!S71</f>
        <v>0</v>
      </c>
      <c r="T71" s="436">
        <f>'2. CAD NCCF'!T71+'3. USD NCCF'!T71+'4. EUR NCCF'!T71+'5. GBP NCCF'!T71+'6. Other(Incld) NCCF'!T71</f>
        <v>0</v>
      </c>
      <c r="U71" s="436">
        <f>'2. CAD NCCF'!U71+'3. USD NCCF'!U71+'4. EUR NCCF'!U71+'5. GBP NCCF'!U71+'6. Other(Incld) NCCF'!U71</f>
        <v>0</v>
      </c>
      <c r="V71" s="436">
        <f>'2. CAD NCCF'!V71+'3. USD NCCF'!V71+'4. EUR NCCF'!V71+'5. GBP NCCF'!V71+'6. Other(Incld) NCCF'!V71</f>
        <v>0</v>
      </c>
      <c r="W71" s="436">
        <f>'2. CAD NCCF'!W71+'3. USD NCCF'!W71+'4. EUR NCCF'!W71+'5. GBP NCCF'!W71+'6. Other(Incld) NCCF'!W71</f>
        <v>0</v>
      </c>
      <c r="X71" s="436">
        <f>'2. CAD NCCF'!X71+'3. USD NCCF'!X71+'4. EUR NCCF'!X71+'5. GBP NCCF'!X71+'6. Other(Incld) NCCF'!X71</f>
        <v>0</v>
      </c>
      <c r="Y71" s="436">
        <f>'2. CAD NCCF'!Y71+'3. USD NCCF'!Y71+'4. EUR NCCF'!Y71+'5. GBP NCCF'!Y71+'6. Other(Incld) NCCF'!Y71</f>
        <v>0</v>
      </c>
      <c r="Z71" s="436">
        <f>'2. CAD NCCF'!Z71+'3. USD NCCF'!Z71+'4. EUR NCCF'!Z71+'5. GBP NCCF'!Z71+'6. Other(Incld) NCCF'!Z71</f>
        <v>0</v>
      </c>
      <c r="AA71" s="436">
        <f>'2. CAD NCCF'!AA71+'3. USD NCCF'!AA71+'4. EUR NCCF'!AA71+'5. GBP NCCF'!AA71+'6. Other(Incld) NCCF'!AA71</f>
        <v>0</v>
      </c>
      <c r="AB71" s="437">
        <f>'2. CAD NCCF'!AB71+'3. USD NCCF'!AB71+'4. EUR NCCF'!AB71+'5. GBP NCCF'!AB71+'6. Other(Incld) NCCF'!AB71</f>
        <v>0</v>
      </c>
      <c r="AC71" s="437">
        <f>'2. CAD NCCF'!AC71+'3. USD NCCF'!AC71+'4. EUR NCCF'!AC71+'5. GBP NCCF'!AC71+'6. Other(Incld) NCCF'!AC71</f>
        <v>0</v>
      </c>
      <c r="AD71" s="1015"/>
      <c r="AE71" s="1016"/>
      <c r="AF71" s="1017"/>
    </row>
    <row r="72" spans="1:32" ht="15" x14ac:dyDescent="0.2">
      <c r="A72" s="222">
        <v>168</v>
      </c>
      <c r="B72" s="499"/>
      <c r="C72" s="467"/>
      <c r="D72" s="467"/>
      <c r="E72" s="877" t="str">
        <f>'2. CAD NCCF'!E72:L72</f>
        <v>FI issued ABS and ABCP, high rated</v>
      </c>
      <c r="F72" s="878"/>
      <c r="G72" s="878"/>
      <c r="H72" s="878"/>
      <c r="I72" s="878"/>
      <c r="J72" s="878"/>
      <c r="K72" s="878"/>
      <c r="L72" s="879"/>
      <c r="M72" s="399">
        <f>SUBTOTAL(9,M73:M74)</f>
        <v>0</v>
      </c>
      <c r="N72" s="402">
        <f t="shared" ref="N72:AC72" si="15">SUBTOTAL(9,N73:N74)</f>
        <v>0</v>
      </c>
      <c r="O72" s="406">
        <f t="shared" si="15"/>
        <v>0</v>
      </c>
      <c r="P72" s="405">
        <f t="shared" si="15"/>
        <v>0</v>
      </c>
      <c r="Q72" s="403">
        <f t="shared" si="15"/>
        <v>0</v>
      </c>
      <c r="R72" s="406">
        <f t="shared" si="15"/>
        <v>0</v>
      </c>
      <c r="S72" s="406">
        <f t="shared" si="15"/>
        <v>0</v>
      </c>
      <c r="T72" s="406">
        <f t="shared" si="15"/>
        <v>0</v>
      </c>
      <c r="U72" s="406">
        <f t="shared" si="15"/>
        <v>0</v>
      </c>
      <c r="V72" s="406">
        <f t="shared" si="15"/>
        <v>0</v>
      </c>
      <c r="W72" s="406">
        <f t="shared" si="15"/>
        <v>0</v>
      </c>
      <c r="X72" s="406">
        <f t="shared" si="15"/>
        <v>0</v>
      </c>
      <c r="Y72" s="406">
        <f t="shared" si="15"/>
        <v>0</v>
      </c>
      <c r="Z72" s="406">
        <f t="shared" si="15"/>
        <v>0</v>
      </c>
      <c r="AA72" s="406">
        <f t="shared" si="15"/>
        <v>0</v>
      </c>
      <c r="AB72" s="416">
        <f t="shared" si="15"/>
        <v>0</v>
      </c>
      <c r="AC72" s="399">
        <f t="shared" si="15"/>
        <v>0</v>
      </c>
      <c r="AD72" s="1015"/>
      <c r="AE72" s="1016"/>
      <c r="AF72" s="1017"/>
    </row>
    <row r="73" spans="1:32" ht="15" x14ac:dyDescent="0.2">
      <c r="A73" s="222">
        <v>169</v>
      </c>
      <c r="B73" s="499"/>
      <c r="C73" s="467"/>
      <c r="D73" s="467"/>
      <c r="E73" s="467"/>
      <c r="F73" s="880" t="str">
        <f>'2. CAD NCCF'!F73:L73</f>
        <v>FI issued ABS, high rated</v>
      </c>
      <c r="G73" s="881"/>
      <c r="H73" s="881"/>
      <c r="I73" s="881"/>
      <c r="J73" s="881"/>
      <c r="K73" s="881"/>
      <c r="L73" s="882"/>
      <c r="M73" s="433">
        <f>'2. CAD NCCF'!M73+'3. USD NCCF'!M73+'4. EUR NCCF'!M73+'5. GBP NCCF'!M73+'6. Other(Incld) NCCF'!M73</f>
        <v>0</v>
      </c>
      <c r="N73" s="434">
        <f>'2. CAD NCCF'!N73+'3. USD NCCF'!N73+'4. EUR NCCF'!N73+'5. GBP NCCF'!N73+'6. Other(Incld) NCCF'!N73</f>
        <v>0</v>
      </c>
      <c r="O73" s="435">
        <f>'2. CAD NCCF'!O73+'3. USD NCCF'!O73+'4. EUR NCCF'!O73+'5. GBP NCCF'!O73+'6. Other(Incld) NCCF'!O73</f>
        <v>0</v>
      </c>
      <c r="P73" s="436">
        <f>'2. CAD NCCF'!P73+'3. USD NCCF'!P73+'4. EUR NCCF'!P73+'5. GBP NCCF'!P73+'6. Other(Incld) NCCF'!P73</f>
        <v>0</v>
      </c>
      <c r="Q73" s="437">
        <f>'2. CAD NCCF'!Q73+'3. USD NCCF'!Q73+'4. EUR NCCF'!Q73+'5. GBP NCCF'!Q73+'6. Other(Incld) NCCF'!Q73</f>
        <v>0</v>
      </c>
      <c r="R73" s="436">
        <f>'2. CAD NCCF'!R73+'3. USD NCCF'!R73+'4. EUR NCCF'!R73+'5. GBP NCCF'!R73+'6. Other(Incld) NCCF'!R73</f>
        <v>0</v>
      </c>
      <c r="S73" s="436">
        <f>'2. CAD NCCF'!S73+'3. USD NCCF'!S73+'4. EUR NCCF'!S73+'5. GBP NCCF'!S73+'6. Other(Incld) NCCF'!S73</f>
        <v>0</v>
      </c>
      <c r="T73" s="436">
        <f>'2. CAD NCCF'!T73+'3. USD NCCF'!T73+'4. EUR NCCF'!T73+'5. GBP NCCF'!T73+'6. Other(Incld) NCCF'!T73</f>
        <v>0</v>
      </c>
      <c r="U73" s="436">
        <f>'2. CAD NCCF'!U73+'3. USD NCCF'!U73+'4. EUR NCCF'!U73+'5. GBP NCCF'!U73+'6. Other(Incld) NCCF'!U73</f>
        <v>0</v>
      </c>
      <c r="V73" s="436">
        <f>'2. CAD NCCF'!V73+'3. USD NCCF'!V73+'4. EUR NCCF'!V73+'5. GBP NCCF'!V73+'6. Other(Incld) NCCF'!V73</f>
        <v>0</v>
      </c>
      <c r="W73" s="436">
        <f>'2. CAD NCCF'!W73+'3. USD NCCF'!W73+'4. EUR NCCF'!W73+'5. GBP NCCF'!W73+'6. Other(Incld) NCCF'!W73</f>
        <v>0</v>
      </c>
      <c r="X73" s="436">
        <f>'2. CAD NCCF'!X73+'3. USD NCCF'!X73+'4. EUR NCCF'!X73+'5. GBP NCCF'!X73+'6. Other(Incld) NCCF'!X73</f>
        <v>0</v>
      </c>
      <c r="Y73" s="436">
        <f>'2. CAD NCCF'!Y73+'3. USD NCCF'!Y73+'4. EUR NCCF'!Y73+'5. GBP NCCF'!Y73+'6. Other(Incld) NCCF'!Y73</f>
        <v>0</v>
      </c>
      <c r="Z73" s="436">
        <f>'2. CAD NCCF'!Z73+'3. USD NCCF'!Z73+'4. EUR NCCF'!Z73+'5. GBP NCCF'!Z73+'6. Other(Incld) NCCF'!Z73</f>
        <v>0</v>
      </c>
      <c r="AA73" s="436">
        <f>'2. CAD NCCF'!AA73+'3. USD NCCF'!AA73+'4. EUR NCCF'!AA73+'5. GBP NCCF'!AA73+'6. Other(Incld) NCCF'!AA73</f>
        <v>0</v>
      </c>
      <c r="AB73" s="437">
        <f>'2. CAD NCCF'!AB73+'3. USD NCCF'!AB73+'4. EUR NCCF'!AB73+'5. GBP NCCF'!AB73+'6. Other(Incld) NCCF'!AB73</f>
        <v>0</v>
      </c>
      <c r="AC73" s="437">
        <f>'2. CAD NCCF'!AC73+'3. USD NCCF'!AC73+'4. EUR NCCF'!AC73+'5. GBP NCCF'!AC73+'6. Other(Incld) NCCF'!AC73</f>
        <v>0</v>
      </c>
      <c r="AD73" s="1015"/>
      <c r="AE73" s="1016"/>
      <c r="AF73" s="1017"/>
    </row>
    <row r="74" spans="1:32" ht="15" customHeight="1" x14ac:dyDescent="0.2">
      <c r="A74" s="222">
        <v>170</v>
      </c>
      <c r="B74" s="499"/>
      <c r="C74" s="467"/>
      <c r="D74" s="467"/>
      <c r="E74" s="467"/>
      <c r="F74" s="880" t="str">
        <f>'2. CAD NCCF'!F74:L74</f>
        <v>FI issued ABCP, high rated</v>
      </c>
      <c r="G74" s="881"/>
      <c r="H74" s="881"/>
      <c r="I74" s="881"/>
      <c r="J74" s="881"/>
      <c r="K74" s="881"/>
      <c r="L74" s="882"/>
      <c r="M74" s="433">
        <f>'2. CAD NCCF'!M74+'3. USD NCCF'!M74+'4. EUR NCCF'!M74+'5. GBP NCCF'!M74+'6. Other(Incld) NCCF'!M74</f>
        <v>0</v>
      </c>
      <c r="N74" s="434">
        <f>'2. CAD NCCF'!N74+'3. USD NCCF'!N74+'4. EUR NCCF'!N74+'5. GBP NCCF'!N74+'6. Other(Incld) NCCF'!N74</f>
        <v>0</v>
      </c>
      <c r="O74" s="435">
        <f>'2. CAD NCCF'!O74+'3. USD NCCF'!O74+'4. EUR NCCF'!O74+'5. GBP NCCF'!O74+'6. Other(Incld) NCCF'!O74</f>
        <v>0</v>
      </c>
      <c r="P74" s="436">
        <f>'2. CAD NCCF'!P74+'3. USD NCCF'!P74+'4. EUR NCCF'!P74+'5. GBP NCCF'!P74+'6. Other(Incld) NCCF'!P74</f>
        <v>0</v>
      </c>
      <c r="Q74" s="437">
        <f>'2. CAD NCCF'!Q74+'3. USD NCCF'!Q74+'4. EUR NCCF'!Q74+'5. GBP NCCF'!Q74+'6. Other(Incld) NCCF'!Q74</f>
        <v>0</v>
      </c>
      <c r="R74" s="436">
        <f>'2. CAD NCCF'!R74+'3. USD NCCF'!R74+'4. EUR NCCF'!R74+'5. GBP NCCF'!R74+'6. Other(Incld) NCCF'!R74</f>
        <v>0</v>
      </c>
      <c r="S74" s="436">
        <f>'2. CAD NCCF'!S74+'3. USD NCCF'!S74+'4. EUR NCCF'!S74+'5. GBP NCCF'!S74+'6. Other(Incld) NCCF'!S74</f>
        <v>0</v>
      </c>
      <c r="T74" s="436">
        <f>'2. CAD NCCF'!T74+'3. USD NCCF'!T74+'4. EUR NCCF'!T74+'5. GBP NCCF'!T74+'6. Other(Incld) NCCF'!T74</f>
        <v>0</v>
      </c>
      <c r="U74" s="436">
        <f>'2. CAD NCCF'!U74+'3. USD NCCF'!U74+'4. EUR NCCF'!U74+'5. GBP NCCF'!U74+'6. Other(Incld) NCCF'!U74</f>
        <v>0</v>
      </c>
      <c r="V74" s="436">
        <f>'2. CAD NCCF'!V74+'3. USD NCCF'!V74+'4. EUR NCCF'!V74+'5. GBP NCCF'!V74+'6. Other(Incld) NCCF'!V74</f>
        <v>0</v>
      </c>
      <c r="W74" s="436">
        <f>'2. CAD NCCF'!W74+'3. USD NCCF'!W74+'4. EUR NCCF'!W74+'5. GBP NCCF'!W74+'6. Other(Incld) NCCF'!W74</f>
        <v>0</v>
      </c>
      <c r="X74" s="436">
        <f>'2. CAD NCCF'!X74+'3. USD NCCF'!X74+'4. EUR NCCF'!X74+'5. GBP NCCF'!X74+'6. Other(Incld) NCCF'!X74</f>
        <v>0</v>
      </c>
      <c r="Y74" s="436">
        <f>'2. CAD NCCF'!Y74+'3. USD NCCF'!Y74+'4. EUR NCCF'!Y74+'5. GBP NCCF'!Y74+'6. Other(Incld) NCCF'!Y74</f>
        <v>0</v>
      </c>
      <c r="Z74" s="436">
        <f>'2. CAD NCCF'!Z74+'3. USD NCCF'!Z74+'4. EUR NCCF'!Z74+'5. GBP NCCF'!Z74+'6. Other(Incld) NCCF'!Z74</f>
        <v>0</v>
      </c>
      <c r="AA74" s="436">
        <f>'2. CAD NCCF'!AA74+'3. USD NCCF'!AA74+'4. EUR NCCF'!AA74+'5. GBP NCCF'!AA74+'6. Other(Incld) NCCF'!AA74</f>
        <v>0</v>
      </c>
      <c r="AB74" s="437">
        <f>'2. CAD NCCF'!AB74+'3. USD NCCF'!AB74+'4. EUR NCCF'!AB74+'5. GBP NCCF'!AB74+'6. Other(Incld) NCCF'!AB74</f>
        <v>0</v>
      </c>
      <c r="AC74" s="437">
        <f>'2. CAD NCCF'!AC74+'3. USD NCCF'!AC74+'4. EUR NCCF'!AC74+'5. GBP NCCF'!AC74+'6. Other(Incld) NCCF'!AC74</f>
        <v>0</v>
      </c>
      <c r="AD74" s="1015"/>
      <c r="AE74" s="1016"/>
      <c r="AF74" s="1017"/>
    </row>
    <row r="75" spans="1:32" ht="15" x14ac:dyDescent="0.2">
      <c r="A75" s="222">
        <v>171</v>
      </c>
      <c r="B75" s="499"/>
      <c r="C75" s="467"/>
      <c r="D75" s="467"/>
      <c r="E75" s="877" t="str">
        <f>'2. CAD NCCF'!E75:L75</f>
        <v>Non-FI issued ABS and ABCP, medium rated</v>
      </c>
      <c r="F75" s="878"/>
      <c r="G75" s="878"/>
      <c r="H75" s="878"/>
      <c r="I75" s="878"/>
      <c r="J75" s="878"/>
      <c r="K75" s="878"/>
      <c r="L75" s="879"/>
      <c r="M75" s="399">
        <f>SUBTOTAL(9,M76:M77)</f>
        <v>0</v>
      </c>
      <c r="N75" s="402">
        <f t="shared" ref="N75:AC75" si="16">SUBTOTAL(9,N76:N77)</f>
        <v>0</v>
      </c>
      <c r="O75" s="406">
        <f t="shared" si="16"/>
        <v>0</v>
      </c>
      <c r="P75" s="405">
        <f t="shared" si="16"/>
        <v>0</v>
      </c>
      <c r="Q75" s="403">
        <f t="shared" si="16"/>
        <v>0</v>
      </c>
      <c r="R75" s="406">
        <f t="shared" si="16"/>
        <v>0</v>
      </c>
      <c r="S75" s="406">
        <f t="shared" si="16"/>
        <v>0</v>
      </c>
      <c r="T75" s="406">
        <f t="shared" si="16"/>
        <v>0</v>
      </c>
      <c r="U75" s="406">
        <f t="shared" si="16"/>
        <v>0</v>
      </c>
      <c r="V75" s="406">
        <f t="shared" si="16"/>
        <v>0</v>
      </c>
      <c r="W75" s="406">
        <f t="shared" si="16"/>
        <v>0</v>
      </c>
      <c r="X75" s="406">
        <f t="shared" si="16"/>
        <v>0</v>
      </c>
      <c r="Y75" s="406">
        <f t="shared" si="16"/>
        <v>0</v>
      </c>
      <c r="Z75" s="406">
        <f t="shared" si="16"/>
        <v>0</v>
      </c>
      <c r="AA75" s="406">
        <f t="shared" si="16"/>
        <v>0</v>
      </c>
      <c r="AB75" s="416">
        <f t="shared" si="16"/>
        <v>0</v>
      </c>
      <c r="AC75" s="399">
        <f t="shared" si="16"/>
        <v>0</v>
      </c>
      <c r="AD75" s="1015"/>
      <c r="AE75" s="1016"/>
      <c r="AF75" s="1017"/>
    </row>
    <row r="76" spans="1:32" ht="15" x14ac:dyDescent="0.2">
      <c r="A76" s="222">
        <v>172</v>
      </c>
      <c r="B76" s="499"/>
      <c r="C76" s="467"/>
      <c r="D76" s="467"/>
      <c r="E76" s="467"/>
      <c r="F76" s="880" t="str">
        <f>'2. CAD NCCF'!F76:L76</f>
        <v>Non-FI issued ABS, medium rated</v>
      </c>
      <c r="G76" s="881"/>
      <c r="H76" s="881"/>
      <c r="I76" s="881"/>
      <c r="J76" s="881"/>
      <c r="K76" s="881"/>
      <c r="L76" s="882"/>
      <c r="M76" s="433">
        <f>'2. CAD NCCF'!M76+'3. USD NCCF'!M76+'4. EUR NCCF'!M76+'5. GBP NCCF'!M76+'6. Other(Incld) NCCF'!M76</f>
        <v>0</v>
      </c>
      <c r="N76" s="434">
        <f>'2. CAD NCCF'!N76+'3. USD NCCF'!N76+'4. EUR NCCF'!N76+'5. GBP NCCF'!N76+'6. Other(Incld) NCCF'!N76</f>
        <v>0</v>
      </c>
      <c r="O76" s="435">
        <f>'2. CAD NCCF'!O76+'3. USD NCCF'!O76+'4. EUR NCCF'!O76+'5. GBP NCCF'!O76+'6. Other(Incld) NCCF'!O76</f>
        <v>0</v>
      </c>
      <c r="P76" s="436">
        <f>'2. CAD NCCF'!P76+'3. USD NCCF'!P76+'4. EUR NCCF'!P76+'5. GBP NCCF'!P76+'6. Other(Incld) NCCF'!P76</f>
        <v>0</v>
      </c>
      <c r="Q76" s="437">
        <f>'2. CAD NCCF'!Q76+'3. USD NCCF'!Q76+'4. EUR NCCF'!Q76+'5. GBP NCCF'!Q76+'6. Other(Incld) NCCF'!Q76</f>
        <v>0</v>
      </c>
      <c r="R76" s="436">
        <f>'2. CAD NCCF'!R76+'3. USD NCCF'!R76+'4. EUR NCCF'!R76+'5. GBP NCCF'!R76+'6. Other(Incld) NCCF'!R76</f>
        <v>0</v>
      </c>
      <c r="S76" s="436">
        <f>'2. CAD NCCF'!S76+'3. USD NCCF'!S76+'4. EUR NCCF'!S76+'5. GBP NCCF'!S76+'6. Other(Incld) NCCF'!S76</f>
        <v>0</v>
      </c>
      <c r="T76" s="436">
        <f>'2. CAD NCCF'!T76+'3. USD NCCF'!T76+'4. EUR NCCF'!T76+'5. GBP NCCF'!T76+'6. Other(Incld) NCCF'!T76</f>
        <v>0</v>
      </c>
      <c r="U76" s="436">
        <f>'2. CAD NCCF'!U76+'3. USD NCCF'!U76+'4. EUR NCCF'!U76+'5. GBP NCCF'!U76+'6. Other(Incld) NCCF'!U76</f>
        <v>0</v>
      </c>
      <c r="V76" s="436">
        <f>'2. CAD NCCF'!V76+'3. USD NCCF'!V76+'4. EUR NCCF'!V76+'5. GBP NCCF'!V76+'6. Other(Incld) NCCF'!V76</f>
        <v>0</v>
      </c>
      <c r="W76" s="436">
        <f>'2. CAD NCCF'!W76+'3. USD NCCF'!W76+'4. EUR NCCF'!W76+'5. GBP NCCF'!W76+'6. Other(Incld) NCCF'!W76</f>
        <v>0</v>
      </c>
      <c r="X76" s="436">
        <f>'2. CAD NCCF'!X76+'3. USD NCCF'!X76+'4. EUR NCCF'!X76+'5. GBP NCCF'!X76+'6. Other(Incld) NCCF'!X76</f>
        <v>0</v>
      </c>
      <c r="Y76" s="436">
        <f>'2. CAD NCCF'!Y76+'3. USD NCCF'!Y76+'4. EUR NCCF'!Y76+'5. GBP NCCF'!Y76+'6. Other(Incld) NCCF'!Y76</f>
        <v>0</v>
      </c>
      <c r="Z76" s="436">
        <f>'2. CAD NCCF'!Z76+'3. USD NCCF'!Z76+'4. EUR NCCF'!Z76+'5. GBP NCCF'!Z76+'6. Other(Incld) NCCF'!Z76</f>
        <v>0</v>
      </c>
      <c r="AA76" s="436">
        <f>'2. CAD NCCF'!AA76+'3. USD NCCF'!AA76+'4. EUR NCCF'!AA76+'5. GBP NCCF'!AA76+'6. Other(Incld) NCCF'!AA76</f>
        <v>0</v>
      </c>
      <c r="AB76" s="437">
        <f>'2. CAD NCCF'!AB76+'3. USD NCCF'!AB76+'4. EUR NCCF'!AB76+'5. GBP NCCF'!AB76+'6. Other(Incld) NCCF'!AB76</f>
        <v>0</v>
      </c>
      <c r="AC76" s="437">
        <f>'2. CAD NCCF'!AC76+'3. USD NCCF'!AC76+'4. EUR NCCF'!AC76+'5. GBP NCCF'!AC76+'6. Other(Incld) NCCF'!AC76</f>
        <v>0</v>
      </c>
      <c r="AD76" s="1015"/>
      <c r="AE76" s="1016"/>
      <c r="AF76" s="1017"/>
    </row>
    <row r="77" spans="1:32" ht="15" customHeight="1" x14ac:dyDescent="0.2">
      <c r="A77" s="222">
        <v>173</v>
      </c>
      <c r="B77" s="499"/>
      <c r="C77" s="467"/>
      <c r="D77" s="467"/>
      <c r="E77" s="467"/>
      <c r="F77" s="880" t="str">
        <f>'2. CAD NCCF'!F77:L77</f>
        <v>Non-FI issued ABCP, medium rated</v>
      </c>
      <c r="G77" s="881"/>
      <c r="H77" s="881"/>
      <c r="I77" s="881"/>
      <c r="J77" s="881"/>
      <c r="K77" s="881"/>
      <c r="L77" s="882"/>
      <c r="M77" s="433">
        <f>'2. CAD NCCF'!M77+'3. USD NCCF'!M77+'4. EUR NCCF'!M77+'5. GBP NCCF'!M77+'6. Other(Incld) NCCF'!M77</f>
        <v>0</v>
      </c>
      <c r="N77" s="434">
        <f>'2. CAD NCCF'!N77+'3. USD NCCF'!N77+'4. EUR NCCF'!N77+'5. GBP NCCF'!N77+'6. Other(Incld) NCCF'!N77</f>
        <v>0</v>
      </c>
      <c r="O77" s="435">
        <f>'2. CAD NCCF'!O77+'3. USD NCCF'!O77+'4. EUR NCCF'!O77+'5. GBP NCCF'!O77+'6. Other(Incld) NCCF'!O77</f>
        <v>0</v>
      </c>
      <c r="P77" s="436">
        <f>'2. CAD NCCF'!P77+'3. USD NCCF'!P77+'4. EUR NCCF'!P77+'5. GBP NCCF'!P77+'6. Other(Incld) NCCF'!P77</f>
        <v>0</v>
      </c>
      <c r="Q77" s="437">
        <f>'2. CAD NCCF'!Q77+'3. USD NCCF'!Q77+'4. EUR NCCF'!Q77+'5. GBP NCCF'!Q77+'6. Other(Incld) NCCF'!Q77</f>
        <v>0</v>
      </c>
      <c r="R77" s="436">
        <f>'2. CAD NCCF'!R77+'3. USD NCCF'!R77+'4. EUR NCCF'!R77+'5. GBP NCCF'!R77+'6. Other(Incld) NCCF'!R77</f>
        <v>0</v>
      </c>
      <c r="S77" s="436">
        <f>'2. CAD NCCF'!S77+'3. USD NCCF'!S77+'4. EUR NCCF'!S77+'5. GBP NCCF'!S77+'6. Other(Incld) NCCF'!S77</f>
        <v>0</v>
      </c>
      <c r="T77" s="436">
        <f>'2. CAD NCCF'!T77+'3. USD NCCF'!T77+'4. EUR NCCF'!T77+'5. GBP NCCF'!T77+'6. Other(Incld) NCCF'!T77</f>
        <v>0</v>
      </c>
      <c r="U77" s="436">
        <f>'2. CAD NCCF'!U77+'3. USD NCCF'!U77+'4. EUR NCCF'!U77+'5. GBP NCCF'!U77+'6. Other(Incld) NCCF'!U77</f>
        <v>0</v>
      </c>
      <c r="V77" s="436">
        <f>'2. CAD NCCF'!V77+'3. USD NCCF'!V77+'4. EUR NCCF'!V77+'5. GBP NCCF'!V77+'6. Other(Incld) NCCF'!V77</f>
        <v>0</v>
      </c>
      <c r="W77" s="436">
        <f>'2. CAD NCCF'!W77+'3. USD NCCF'!W77+'4. EUR NCCF'!W77+'5. GBP NCCF'!W77+'6. Other(Incld) NCCF'!W77</f>
        <v>0</v>
      </c>
      <c r="X77" s="436">
        <f>'2. CAD NCCF'!X77+'3. USD NCCF'!X77+'4. EUR NCCF'!X77+'5. GBP NCCF'!X77+'6. Other(Incld) NCCF'!X77</f>
        <v>0</v>
      </c>
      <c r="Y77" s="436">
        <f>'2. CAD NCCF'!Y77+'3. USD NCCF'!Y77+'4. EUR NCCF'!Y77+'5. GBP NCCF'!Y77+'6. Other(Incld) NCCF'!Y77</f>
        <v>0</v>
      </c>
      <c r="Z77" s="436">
        <f>'2. CAD NCCF'!Z77+'3. USD NCCF'!Z77+'4. EUR NCCF'!Z77+'5. GBP NCCF'!Z77+'6. Other(Incld) NCCF'!Z77</f>
        <v>0</v>
      </c>
      <c r="AA77" s="436">
        <f>'2. CAD NCCF'!AA77+'3. USD NCCF'!AA77+'4. EUR NCCF'!AA77+'5. GBP NCCF'!AA77+'6. Other(Incld) NCCF'!AA77</f>
        <v>0</v>
      </c>
      <c r="AB77" s="437">
        <f>'2. CAD NCCF'!AB77+'3. USD NCCF'!AB77+'4. EUR NCCF'!AB77+'5. GBP NCCF'!AB77+'6. Other(Incld) NCCF'!AB77</f>
        <v>0</v>
      </c>
      <c r="AC77" s="437">
        <f>'2. CAD NCCF'!AC77+'3. USD NCCF'!AC77+'4. EUR NCCF'!AC77+'5. GBP NCCF'!AC77+'6. Other(Incld) NCCF'!AC77</f>
        <v>0</v>
      </c>
      <c r="AD77" s="1015"/>
      <c r="AE77" s="1016"/>
      <c r="AF77" s="1017"/>
    </row>
    <row r="78" spans="1:32" ht="15" x14ac:dyDescent="0.2">
      <c r="A78" s="222">
        <v>174</v>
      </c>
      <c r="B78" s="499"/>
      <c r="C78" s="467"/>
      <c r="D78" s="467"/>
      <c r="E78" s="877" t="str">
        <f>'2. CAD NCCF'!E78:L78</f>
        <v>FI issued ABS and ABCP, medium rated</v>
      </c>
      <c r="F78" s="878"/>
      <c r="G78" s="878"/>
      <c r="H78" s="878"/>
      <c r="I78" s="878"/>
      <c r="J78" s="878"/>
      <c r="K78" s="878"/>
      <c r="L78" s="879"/>
      <c r="M78" s="399">
        <f>SUBTOTAL(9,M79:M80)</f>
        <v>0</v>
      </c>
      <c r="N78" s="402">
        <f t="shared" ref="N78:AC78" si="17">SUBTOTAL(9,N79:N80)</f>
        <v>0</v>
      </c>
      <c r="O78" s="406">
        <f t="shared" si="17"/>
        <v>0</v>
      </c>
      <c r="P78" s="405">
        <f t="shared" si="17"/>
        <v>0</v>
      </c>
      <c r="Q78" s="403">
        <f t="shared" si="17"/>
        <v>0</v>
      </c>
      <c r="R78" s="406">
        <f t="shared" si="17"/>
        <v>0</v>
      </c>
      <c r="S78" s="406">
        <f t="shared" si="17"/>
        <v>0</v>
      </c>
      <c r="T78" s="406">
        <f t="shared" si="17"/>
        <v>0</v>
      </c>
      <c r="U78" s="406">
        <f t="shared" si="17"/>
        <v>0</v>
      </c>
      <c r="V78" s="406">
        <f t="shared" si="17"/>
        <v>0</v>
      </c>
      <c r="W78" s="406">
        <f t="shared" si="17"/>
        <v>0</v>
      </c>
      <c r="X78" s="406">
        <f t="shared" si="17"/>
        <v>0</v>
      </c>
      <c r="Y78" s="406">
        <f t="shared" si="17"/>
        <v>0</v>
      </c>
      <c r="Z78" s="406">
        <f t="shared" si="17"/>
        <v>0</v>
      </c>
      <c r="AA78" s="406">
        <f t="shared" si="17"/>
        <v>0</v>
      </c>
      <c r="AB78" s="416">
        <f t="shared" si="17"/>
        <v>0</v>
      </c>
      <c r="AC78" s="399">
        <f t="shared" si="17"/>
        <v>0</v>
      </c>
      <c r="AD78" s="1015"/>
      <c r="AE78" s="1016"/>
      <c r="AF78" s="1017"/>
    </row>
    <row r="79" spans="1:32" ht="15" x14ac:dyDescent="0.2">
      <c r="A79" s="222">
        <v>175</v>
      </c>
      <c r="B79" s="499"/>
      <c r="C79" s="467"/>
      <c r="D79" s="467"/>
      <c r="E79" s="467"/>
      <c r="F79" s="880" t="str">
        <f>'2. CAD NCCF'!F79:L79</f>
        <v>FI issued ABS, medium rated</v>
      </c>
      <c r="G79" s="881"/>
      <c r="H79" s="881"/>
      <c r="I79" s="881"/>
      <c r="J79" s="881"/>
      <c r="K79" s="881"/>
      <c r="L79" s="882"/>
      <c r="M79" s="433">
        <f>'2. CAD NCCF'!M79+'3. USD NCCF'!M79+'4. EUR NCCF'!M79+'5. GBP NCCF'!M79+'6. Other(Incld) NCCF'!M79</f>
        <v>0</v>
      </c>
      <c r="N79" s="434">
        <f>'2. CAD NCCF'!N79+'3. USD NCCF'!N79+'4. EUR NCCF'!N79+'5. GBP NCCF'!N79+'6. Other(Incld) NCCF'!N79</f>
        <v>0</v>
      </c>
      <c r="O79" s="435">
        <f>'2. CAD NCCF'!O79+'3. USD NCCF'!O79+'4. EUR NCCF'!O79+'5. GBP NCCF'!O79+'6. Other(Incld) NCCF'!O79</f>
        <v>0</v>
      </c>
      <c r="P79" s="436">
        <f>'2. CAD NCCF'!P79+'3. USD NCCF'!P79+'4. EUR NCCF'!P79+'5. GBP NCCF'!P79+'6. Other(Incld) NCCF'!P79</f>
        <v>0</v>
      </c>
      <c r="Q79" s="437">
        <f>'2. CAD NCCF'!Q79+'3. USD NCCF'!Q79+'4. EUR NCCF'!Q79+'5. GBP NCCF'!Q79+'6. Other(Incld) NCCF'!Q79</f>
        <v>0</v>
      </c>
      <c r="R79" s="436">
        <f>'2. CAD NCCF'!R79+'3. USD NCCF'!R79+'4. EUR NCCF'!R79+'5. GBP NCCF'!R79+'6. Other(Incld) NCCF'!R79</f>
        <v>0</v>
      </c>
      <c r="S79" s="436">
        <f>'2. CAD NCCF'!S79+'3. USD NCCF'!S79+'4. EUR NCCF'!S79+'5. GBP NCCF'!S79+'6. Other(Incld) NCCF'!S79</f>
        <v>0</v>
      </c>
      <c r="T79" s="436">
        <f>'2. CAD NCCF'!T79+'3. USD NCCF'!T79+'4. EUR NCCF'!T79+'5. GBP NCCF'!T79+'6. Other(Incld) NCCF'!T79</f>
        <v>0</v>
      </c>
      <c r="U79" s="436">
        <f>'2. CAD NCCF'!U79+'3. USD NCCF'!U79+'4. EUR NCCF'!U79+'5. GBP NCCF'!U79+'6. Other(Incld) NCCF'!U79</f>
        <v>0</v>
      </c>
      <c r="V79" s="436">
        <f>'2. CAD NCCF'!V79+'3. USD NCCF'!V79+'4. EUR NCCF'!V79+'5. GBP NCCF'!V79+'6. Other(Incld) NCCF'!V79</f>
        <v>0</v>
      </c>
      <c r="W79" s="436">
        <f>'2. CAD NCCF'!W79+'3. USD NCCF'!W79+'4. EUR NCCF'!W79+'5. GBP NCCF'!W79+'6. Other(Incld) NCCF'!W79</f>
        <v>0</v>
      </c>
      <c r="X79" s="436">
        <f>'2. CAD NCCF'!X79+'3. USD NCCF'!X79+'4. EUR NCCF'!X79+'5. GBP NCCF'!X79+'6. Other(Incld) NCCF'!X79</f>
        <v>0</v>
      </c>
      <c r="Y79" s="436">
        <f>'2. CAD NCCF'!Y79+'3. USD NCCF'!Y79+'4. EUR NCCF'!Y79+'5. GBP NCCF'!Y79+'6. Other(Incld) NCCF'!Y79</f>
        <v>0</v>
      </c>
      <c r="Z79" s="436">
        <f>'2. CAD NCCF'!Z79+'3. USD NCCF'!Z79+'4. EUR NCCF'!Z79+'5. GBP NCCF'!Z79+'6. Other(Incld) NCCF'!Z79</f>
        <v>0</v>
      </c>
      <c r="AA79" s="436">
        <f>'2. CAD NCCF'!AA79+'3. USD NCCF'!AA79+'4. EUR NCCF'!AA79+'5. GBP NCCF'!AA79+'6. Other(Incld) NCCF'!AA79</f>
        <v>0</v>
      </c>
      <c r="AB79" s="437">
        <f>'2. CAD NCCF'!AB79+'3. USD NCCF'!AB79+'4. EUR NCCF'!AB79+'5. GBP NCCF'!AB79+'6. Other(Incld) NCCF'!AB79</f>
        <v>0</v>
      </c>
      <c r="AC79" s="437">
        <f>'2. CAD NCCF'!AC79+'3. USD NCCF'!AC79+'4. EUR NCCF'!AC79+'5. GBP NCCF'!AC79+'6. Other(Incld) NCCF'!AC79</f>
        <v>0</v>
      </c>
      <c r="AD79" s="1015"/>
      <c r="AE79" s="1016"/>
      <c r="AF79" s="1017"/>
    </row>
    <row r="80" spans="1:32" ht="15" customHeight="1" x14ac:dyDescent="0.2">
      <c r="A80" s="222">
        <v>176</v>
      </c>
      <c r="B80" s="499"/>
      <c r="C80" s="467"/>
      <c r="D80" s="467"/>
      <c r="E80" s="467"/>
      <c r="F80" s="880" t="str">
        <f>'2. CAD NCCF'!F80:L80</f>
        <v>FI issued ABCP, medium rated</v>
      </c>
      <c r="G80" s="881"/>
      <c r="H80" s="881"/>
      <c r="I80" s="881"/>
      <c r="J80" s="881"/>
      <c r="K80" s="881"/>
      <c r="L80" s="882"/>
      <c r="M80" s="433">
        <f>'2. CAD NCCF'!M80+'3. USD NCCF'!M80+'4. EUR NCCF'!M80+'5. GBP NCCF'!M80+'6. Other(Incld) NCCF'!M80</f>
        <v>0</v>
      </c>
      <c r="N80" s="434">
        <f>'2. CAD NCCF'!N80+'3. USD NCCF'!N80+'4. EUR NCCF'!N80+'5. GBP NCCF'!N80+'6. Other(Incld) NCCF'!N80</f>
        <v>0</v>
      </c>
      <c r="O80" s="435">
        <f>'2. CAD NCCF'!O80+'3. USD NCCF'!O80+'4. EUR NCCF'!O80+'5. GBP NCCF'!O80+'6. Other(Incld) NCCF'!O80</f>
        <v>0</v>
      </c>
      <c r="P80" s="436">
        <f>'2. CAD NCCF'!P80+'3. USD NCCF'!P80+'4. EUR NCCF'!P80+'5. GBP NCCF'!P80+'6. Other(Incld) NCCF'!P80</f>
        <v>0</v>
      </c>
      <c r="Q80" s="437">
        <f>'2. CAD NCCF'!Q80+'3. USD NCCF'!Q80+'4. EUR NCCF'!Q80+'5. GBP NCCF'!Q80+'6. Other(Incld) NCCF'!Q80</f>
        <v>0</v>
      </c>
      <c r="R80" s="436">
        <f>'2. CAD NCCF'!R80+'3. USD NCCF'!R80+'4. EUR NCCF'!R80+'5. GBP NCCF'!R80+'6. Other(Incld) NCCF'!R80</f>
        <v>0</v>
      </c>
      <c r="S80" s="436">
        <f>'2. CAD NCCF'!S80+'3. USD NCCF'!S80+'4. EUR NCCF'!S80+'5. GBP NCCF'!S80+'6. Other(Incld) NCCF'!S80</f>
        <v>0</v>
      </c>
      <c r="T80" s="436">
        <f>'2. CAD NCCF'!T80+'3. USD NCCF'!T80+'4. EUR NCCF'!T80+'5. GBP NCCF'!T80+'6. Other(Incld) NCCF'!T80</f>
        <v>0</v>
      </c>
      <c r="U80" s="436">
        <f>'2. CAD NCCF'!U80+'3. USD NCCF'!U80+'4. EUR NCCF'!U80+'5. GBP NCCF'!U80+'6. Other(Incld) NCCF'!U80</f>
        <v>0</v>
      </c>
      <c r="V80" s="436">
        <f>'2. CAD NCCF'!V80+'3. USD NCCF'!V80+'4. EUR NCCF'!V80+'5. GBP NCCF'!V80+'6. Other(Incld) NCCF'!V80</f>
        <v>0</v>
      </c>
      <c r="W80" s="436">
        <f>'2. CAD NCCF'!W80+'3. USD NCCF'!W80+'4. EUR NCCF'!W80+'5. GBP NCCF'!W80+'6. Other(Incld) NCCF'!W80</f>
        <v>0</v>
      </c>
      <c r="X80" s="436">
        <f>'2. CAD NCCF'!X80+'3. USD NCCF'!X80+'4. EUR NCCF'!X80+'5. GBP NCCF'!X80+'6. Other(Incld) NCCF'!X80</f>
        <v>0</v>
      </c>
      <c r="Y80" s="436">
        <f>'2. CAD NCCF'!Y80+'3. USD NCCF'!Y80+'4. EUR NCCF'!Y80+'5. GBP NCCF'!Y80+'6. Other(Incld) NCCF'!Y80</f>
        <v>0</v>
      </c>
      <c r="Z80" s="436">
        <f>'2. CAD NCCF'!Z80+'3. USD NCCF'!Z80+'4. EUR NCCF'!Z80+'5. GBP NCCF'!Z80+'6. Other(Incld) NCCF'!Z80</f>
        <v>0</v>
      </c>
      <c r="AA80" s="436">
        <f>'2. CAD NCCF'!AA80+'3. USD NCCF'!AA80+'4. EUR NCCF'!AA80+'5. GBP NCCF'!AA80+'6. Other(Incld) NCCF'!AA80</f>
        <v>0</v>
      </c>
      <c r="AB80" s="437">
        <f>'2. CAD NCCF'!AB80+'3. USD NCCF'!AB80+'4. EUR NCCF'!AB80+'5. GBP NCCF'!AB80+'6. Other(Incld) NCCF'!AB80</f>
        <v>0</v>
      </c>
      <c r="AC80" s="437">
        <f>'2. CAD NCCF'!AC80+'3. USD NCCF'!AC80+'4. EUR NCCF'!AC80+'5. GBP NCCF'!AC80+'6. Other(Incld) NCCF'!AC80</f>
        <v>0</v>
      </c>
      <c r="AD80" s="1015"/>
      <c r="AE80" s="1016"/>
      <c r="AF80" s="1017"/>
    </row>
    <row r="81" spans="1:32" ht="15" x14ac:dyDescent="0.2">
      <c r="A81" s="222">
        <v>177</v>
      </c>
      <c r="B81" s="499"/>
      <c r="C81" s="467"/>
      <c r="D81" s="467"/>
      <c r="E81" s="877" t="str">
        <f>'2. CAD NCCF'!E81:L81</f>
        <v>Non-FI issued ABS and ABCP, low or not rated</v>
      </c>
      <c r="F81" s="878"/>
      <c r="G81" s="878"/>
      <c r="H81" s="878"/>
      <c r="I81" s="878"/>
      <c r="J81" s="878"/>
      <c r="K81" s="878"/>
      <c r="L81" s="879"/>
      <c r="M81" s="399">
        <f>SUBTOTAL(9,M82:M83)</f>
        <v>0</v>
      </c>
      <c r="N81" s="402">
        <f t="shared" ref="N81:AC81" si="18">SUBTOTAL(9,N82:N83)</f>
        <v>0</v>
      </c>
      <c r="O81" s="406">
        <f t="shared" si="18"/>
        <v>0</v>
      </c>
      <c r="P81" s="405">
        <f t="shared" si="18"/>
        <v>0</v>
      </c>
      <c r="Q81" s="403">
        <f t="shared" si="18"/>
        <v>0</v>
      </c>
      <c r="R81" s="406">
        <f t="shared" si="18"/>
        <v>0</v>
      </c>
      <c r="S81" s="406">
        <f t="shared" si="18"/>
        <v>0</v>
      </c>
      <c r="T81" s="406">
        <f t="shared" si="18"/>
        <v>0</v>
      </c>
      <c r="U81" s="406">
        <f t="shared" si="18"/>
        <v>0</v>
      </c>
      <c r="V81" s="406">
        <f t="shared" si="18"/>
        <v>0</v>
      </c>
      <c r="W81" s="406">
        <f t="shared" si="18"/>
        <v>0</v>
      </c>
      <c r="X81" s="406">
        <f t="shared" si="18"/>
        <v>0</v>
      </c>
      <c r="Y81" s="406">
        <f t="shared" si="18"/>
        <v>0</v>
      </c>
      <c r="Z81" s="406">
        <f t="shared" si="18"/>
        <v>0</v>
      </c>
      <c r="AA81" s="406">
        <f t="shared" si="18"/>
        <v>0</v>
      </c>
      <c r="AB81" s="416">
        <f t="shared" si="18"/>
        <v>0</v>
      </c>
      <c r="AC81" s="399">
        <f t="shared" si="18"/>
        <v>0</v>
      </c>
      <c r="AD81" s="1015"/>
      <c r="AE81" s="1016"/>
      <c r="AF81" s="1017"/>
    </row>
    <row r="82" spans="1:32" ht="15" x14ac:dyDescent="0.2">
      <c r="A82" s="222">
        <v>178</v>
      </c>
      <c r="B82" s="499"/>
      <c r="C82" s="467"/>
      <c r="D82" s="467"/>
      <c r="E82" s="467"/>
      <c r="F82" s="880" t="str">
        <f>'2. CAD NCCF'!F82:L82</f>
        <v>Non-FI issued ABS, low or not rated</v>
      </c>
      <c r="G82" s="881"/>
      <c r="H82" s="881"/>
      <c r="I82" s="881"/>
      <c r="J82" s="881"/>
      <c r="K82" s="881"/>
      <c r="L82" s="882"/>
      <c r="M82" s="433">
        <f>'2. CAD NCCF'!M82+'3. USD NCCF'!M82+'4. EUR NCCF'!M82+'5. GBP NCCF'!M82+'6. Other(Incld) NCCF'!M82</f>
        <v>0</v>
      </c>
      <c r="N82" s="434">
        <f>'2. CAD NCCF'!N82+'3. USD NCCF'!N82+'4. EUR NCCF'!N82+'5. GBP NCCF'!N82+'6. Other(Incld) NCCF'!N82</f>
        <v>0</v>
      </c>
      <c r="O82" s="435">
        <f>'2. CAD NCCF'!O82+'3. USD NCCF'!O82+'4. EUR NCCF'!O82+'5. GBP NCCF'!O82+'6. Other(Incld) NCCF'!O82</f>
        <v>0</v>
      </c>
      <c r="P82" s="436">
        <f>'2. CAD NCCF'!P82+'3. USD NCCF'!P82+'4. EUR NCCF'!P82+'5. GBP NCCF'!P82+'6. Other(Incld) NCCF'!P82</f>
        <v>0</v>
      </c>
      <c r="Q82" s="437">
        <f>'2. CAD NCCF'!Q82+'3. USD NCCF'!Q82+'4. EUR NCCF'!Q82+'5. GBP NCCF'!Q82+'6. Other(Incld) NCCF'!Q82</f>
        <v>0</v>
      </c>
      <c r="R82" s="436">
        <f>'2. CAD NCCF'!R82+'3. USD NCCF'!R82+'4. EUR NCCF'!R82+'5. GBP NCCF'!R82+'6. Other(Incld) NCCF'!R82</f>
        <v>0</v>
      </c>
      <c r="S82" s="436">
        <f>'2. CAD NCCF'!S82+'3. USD NCCF'!S82+'4. EUR NCCF'!S82+'5. GBP NCCF'!S82+'6. Other(Incld) NCCF'!S82</f>
        <v>0</v>
      </c>
      <c r="T82" s="436">
        <f>'2. CAD NCCF'!T82+'3. USD NCCF'!T82+'4. EUR NCCF'!T82+'5. GBP NCCF'!T82+'6. Other(Incld) NCCF'!T82</f>
        <v>0</v>
      </c>
      <c r="U82" s="436">
        <f>'2. CAD NCCF'!U82+'3. USD NCCF'!U82+'4. EUR NCCF'!U82+'5. GBP NCCF'!U82+'6. Other(Incld) NCCF'!U82</f>
        <v>0</v>
      </c>
      <c r="V82" s="436">
        <f>'2. CAD NCCF'!V82+'3. USD NCCF'!V82+'4. EUR NCCF'!V82+'5. GBP NCCF'!V82+'6. Other(Incld) NCCF'!V82</f>
        <v>0</v>
      </c>
      <c r="W82" s="436">
        <f>'2. CAD NCCF'!W82+'3. USD NCCF'!W82+'4. EUR NCCF'!W82+'5. GBP NCCF'!W82+'6. Other(Incld) NCCF'!W82</f>
        <v>0</v>
      </c>
      <c r="X82" s="436">
        <f>'2. CAD NCCF'!X82+'3. USD NCCF'!X82+'4. EUR NCCF'!X82+'5. GBP NCCF'!X82+'6. Other(Incld) NCCF'!X82</f>
        <v>0</v>
      </c>
      <c r="Y82" s="436">
        <f>'2. CAD NCCF'!Y82+'3. USD NCCF'!Y82+'4. EUR NCCF'!Y82+'5. GBP NCCF'!Y82+'6. Other(Incld) NCCF'!Y82</f>
        <v>0</v>
      </c>
      <c r="Z82" s="436">
        <f>'2. CAD NCCF'!Z82+'3. USD NCCF'!Z82+'4. EUR NCCF'!Z82+'5. GBP NCCF'!Z82+'6. Other(Incld) NCCF'!Z82</f>
        <v>0</v>
      </c>
      <c r="AA82" s="436">
        <f>'2. CAD NCCF'!AA82+'3. USD NCCF'!AA82+'4. EUR NCCF'!AA82+'5. GBP NCCF'!AA82+'6. Other(Incld) NCCF'!AA82</f>
        <v>0</v>
      </c>
      <c r="AB82" s="437">
        <f>'2. CAD NCCF'!AB82+'3. USD NCCF'!AB82+'4. EUR NCCF'!AB82+'5. GBP NCCF'!AB82+'6. Other(Incld) NCCF'!AB82</f>
        <v>0</v>
      </c>
      <c r="AC82" s="437">
        <f>'2. CAD NCCF'!AC82+'3. USD NCCF'!AC82+'4. EUR NCCF'!AC82+'5. GBP NCCF'!AC82+'6. Other(Incld) NCCF'!AC82</f>
        <v>0</v>
      </c>
      <c r="AD82" s="1015"/>
      <c r="AE82" s="1016"/>
      <c r="AF82" s="1017"/>
    </row>
    <row r="83" spans="1:32" ht="15" customHeight="1" x14ac:dyDescent="0.2">
      <c r="A83" s="222">
        <v>179</v>
      </c>
      <c r="B83" s="499"/>
      <c r="C83" s="467"/>
      <c r="D83" s="467"/>
      <c r="E83" s="467"/>
      <c r="F83" s="880" t="str">
        <f>'2. CAD NCCF'!F83:L83</f>
        <v>Non-FI issued ABCP, low or not rated</v>
      </c>
      <c r="G83" s="881"/>
      <c r="H83" s="881"/>
      <c r="I83" s="881"/>
      <c r="J83" s="881"/>
      <c r="K83" s="881"/>
      <c r="L83" s="882"/>
      <c r="M83" s="433">
        <f>'2. CAD NCCF'!M83+'3. USD NCCF'!M83+'4. EUR NCCF'!M83+'5. GBP NCCF'!M83+'6. Other(Incld) NCCF'!M83</f>
        <v>0</v>
      </c>
      <c r="N83" s="434">
        <f>'2. CAD NCCF'!N83+'3. USD NCCF'!N83+'4. EUR NCCF'!N83+'5. GBP NCCF'!N83+'6. Other(Incld) NCCF'!N83</f>
        <v>0</v>
      </c>
      <c r="O83" s="435">
        <f>'2. CAD NCCF'!O83+'3. USD NCCF'!O83+'4. EUR NCCF'!O83+'5. GBP NCCF'!O83+'6. Other(Incld) NCCF'!O83</f>
        <v>0</v>
      </c>
      <c r="P83" s="436">
        <f>'2. CAD NCCF'!P83+'3. USD NCCF'!P83+'4. EUR NCCF'!P83+'5. GBP NCCF'!P83+'6. Other(Incld) NCCF'!P83</f>
        <v>0</v>
      </c>
      <c r="Q83" s="437">
        <f>'2. CAD NCCF'!Q83+'3. USD NCCF'!Q83+'4. EUR NCCF'!Q83+'5. GBP NCCF'!Q83+'6. Other(Incld) NCCF'!Q83</f>
        <v>0</v>
      </c>
      <c r="R83" s="436">
        <f>'2. CAD NCCF'!R83+'3. USD NCCF'!R83+'4. EUR NCCF'!R83+'5. GBP NCCF'!R83+'6. Other(Incld) NCCF'!R83</f>
        <v>0</v>
      </c>
      <c r="S83" s="436">
        <f>'2. CAD NCCF'!S83+'3. USD NCCF'!S83+'4. EUR NCCF'!S83+'5. GBP NCCF'!S83+'6. Other(Incld) NCCF'!S83</f>
        <v>0</v>
      </c>
      <c r="T83" s="436">
        <f>'2. CAD NCCF'!T83+'3. USD NCCF'!T83+'4. EUR NCCF'!T83+'5. GBP NCCF'!T83+'6. Other(Incld) NCCF'!T83</f>
        <v>0</v>
      </c>
      <c r="U83" s="436">
        <f>'2. CAD NCCF'!U83+'3. USD NCCF'!U83+'4. EUR NCCF'!U83+'5. GBP NCCF'!U83+'6. Other(Incld) NCCF'!U83</f>
        <v>0</v>
      </c>
      <c r="V83" s="436">
        <f>'2. CAD NCCF'!V83+'3. USD NCCF'!V83+'4. EUR NCCF'!V83+'5. GBP NCCF'!V83+'6. Other(Incld) NCCF'!V83</f>
        <v>0</v>
      </c>
      <c r="W83" s="436">
        <f>'2. CAD NCCF'!W83+'3. USD NCCF'!W83+'4. EUR NCCF'!W83+'5. GBP NCCF'!W83+'6. Other(Incld) NCCF'!W83</f>
        <v>0</v>
      </c>
      <c r="X83" s="436">
        <f>'2. CAD NCCF'!X83+'3. USD NCCF'!X83+'4. EUR NCCF'!X83+'5. GBP NCCF'!X83+'6. Other(Incld) NCCF'!X83</f>
        <v>0</v>
      </c>
      <c r="Y83" s="436">
        <f>'2. CAD NCCF'!Y83+'3. USD NCCF'!Y83+'4. EUR NCCF'!Y83+'5. GBP NCCF'!Y83+'6. Other(Incld) NCCF'!Y83</f>
        <v>0</v>
      </c>
      <c r="Z83" s="436">
        <f>'2. CAD NCCF'!Z83+'3. USD NCCF'!Z83+'4. EUR NCCF'!Z83+'5. GBP NCCF'!Z83+'6. Other(Incld) NCCF'!Z83</f>
        <v>0</v>
      </c>
      <c r="AA83" s="436">
        <f>'2. CAD NCCF'!AA83+'3. USD NCCF'!AA83+'4. EUR NCCF'!AA83+'5. GBP NCCF'!AA83+'6. Other(Incld) NCCF'!AA83</f>
        <v>0</v>
      </c>
      <c r="AB83" s="437">
        <f>'2. CAD NCCF'!AB83+'3. USD NCCF'!AB83+'4. EUR NCCF'!AB83+'5. GBP NCCF'!AB83+'6. Other(Incld) NCCF'!AB83</f>
        <v>0</v>
      </c>
      <c r="AC83" s="437">
        <f>'2. CAD NCCF'!AC83+'3. USD NCCF'!AC83+'4. EUR NCCF'!AC83+'5. GBP NCCF'!AC83+'6. Other(Incld) NCCF'!AC83</f>
        <v>0</v>
      </c>
      <c r="AD83" s="1015"/>
      <c r="AE83" s="1016"/>
      <c r="AF83" s="1017"/>
    </row>
    <row r="84" spans="1:32" ht="15" x14ac:dyDescent="0.2">
      <c r="A84" s="222">
        <v>180</v>
      </c>
      <c r="B84" s="499"/>
      <c r="C84" s="467"/>
      <c r="D84" s="467"/>
      <c r="E84" s="877" t="str">
        <f>'2. CAD NCCF'!E84:L84</f>
        <v>FI issued ABS and ABCP, low or not rated</v>
      </c>
      <c r="F84" s="878"/>
      <c r="G84" s="878"/>
      <c r="H84" s="878"/>
      <c r="I84" s="878"/>
      <c r="J84" s="878"/>
      <c r="K84" s="878"/>
      <c r="L84" s="879"/>
      <c r="M84" s="399">
        <f>SUBTOTAL(9,M85:M86)</f>
        <v>0</v>
      </c>
      <c r="N84" s="402">
        <f t="shared" ref="N84:AC84" si="19">SUBTOTAL(9,N85:N86)</f>
        <v>0</v>
      </c>
      <c r="O84" s="406">
        <f t="shared" si="19"/>
        <v>0</v>
      </c>
      <c r="P84" s="405">
        <f t="shared" si="19"/>
        <v>0</v>
      </c>
      <c r="Q84" s="403">
        <f t="shared" si="19"/>
        <v>0</v>
      </c>
      <c r="R84" s="406">
        <f t="shared" si="19"/>
        <v>0</v>
      </c>
      <c r="S84" s="406">
        <f t="shared" si="19"/>
        <v>0</v>
      </c>
      <c r="T84" s="406">
        <f t="shared" si="19"/>
        <v>0</v>
      </c>
      <c r="U84" s="406">
        <f t="shared" si="19"/>
        <v>0</v>
      </c>
      <c r="V84" s="406">
        <f t="shared" si="19"/>
        <v>0</v>
      </c>
      <c r="W84" s="406">
        <f t="shared" si="19"/>
        <v>0</v>
      </c>
      <c r="X84" s="406">
        <f t="shared" si="19"/>
        <v>0</v>
      </c>
      <c r="Y84" s="406">
        <f t="shared" si="19"/>
        <v>0</v>
      </c>
      <c r="Z84" s="406">
        <f t="shared" si="19"/>
        <v>0</v>
      </c>
      <c r="AA84" s="406">
        <f t="shared" si="19"/>
        <v>0</v>
      </c>
      <c r="AB84" s="416">
        <f t="shared" si="19"/>
        <v>0</v>
      </c>
      <c r="AC84" s="399">
        <f t="shared" si="19"/>
        <v>0</v>
      </c>
      <c r="AD84" s="1015"/>
      <c r="AE84" s="1016"/>
      <c r="AF84" s="1017"/>
    </row>
    <row r="85" spans="1:32" ht="15" x14ac:dyDescent="0.2">
      <c r="A85" s="222">
        <v>181</v>
      </c>
      <c r="B85" s="499"/>
      <c r="C85" s="467"/>
      <c r="D85" s="467"/>
      <c r="E85" s="467"/>
      <c r="F85" s="880" t="str">
        <f>'2. CAD NCCF'!F85:L85</f>
        <v>FI issued ABS, low or not rated</v>
      </c>
      <c r="G85" s="881"/>
      <c r="H85" s="881"/>
      <c r="I85" s="881"/>
      <c r="J85" s="881"/>
      <c r="K85" s="881"/>
      <c r="L85" s="882"/>
      <c r="M85" s="433">
        <f>'2. CAD NCCF'!M85+'3. USD NCCF'!M85+'4. EUR NCCF'!M85+'5. GBP NCCF'!M85+'6. Other(Incld) NCCF'!M85</f>
        <v>0</v>
      </c>
      <c r="N85" s="434">
        <f>'2. CAD NCCF'!N85+'3. USD NCCF'!N85+'4. EUR NCCF'!N85+'5. GBP NCCF'!N85+'6. Other(Incld) NCCF'!N85</f>
        <v>0</v>
      </c>
      <c r="O85" s="435">
        <f>'2. CAD NCCF'!O85+'3. USD NCCF'!O85+'4. EUR NCCF'!O85+'5. GBP NCCF'!O85+'6. Other(Incld) NCCF'!O85</f>
        <v>0</v>
      </c>
      <c r="P85" s="436">
        <f>'2. CAD NCCF'!P85+'3. USD NCCF'!P85+'4. EUR NCCF'!P85+'5. GBP NCCF'!P85+'6. Other(Incld) NCCF'!P85</f>
        <v>0</v>
      </c>
      <c r="Q85" s="437">
        <f>'2. CAD NCCF'!Q85+'3. USD NCCF'!Q85+'4. EUR NCCF'!Q85+'5. GBP NCCF'!Q85+'6. Other(Incld) NCCF'!Q85</f>
        <v>0</v>
      </c>
      <c r="R85" s="436">
        <f>'2. CAD NCCF'!R85+'3. USD NCCF'!R85+'4. EUR NCCF'!R85+'5. GBP NCCF'!R85+'6. Other(Incld) NCCF'!R85</f>
        <v>0</v>
      </c>
      <c r="S85" s="436">
        <f>'2. CAD NCCF'!S85+'3. USD NCCF'!S85+'4. EUR NCCF'!S85+'5. GBP NCCF'!S85+'6. Other(Incld) NCCF'!S85</f>
        <v>0</v>
      </c>
      <c r="T85" s="436">
        <f>'2. CAD NCCF'!T85+'3. USD NCCF'!T85+'4. EUR NCCF'!T85+'5. GBP NCCF'!T85+'6. Other(Incld) NCCF'!T85</f>
        <v>0</v>
      </c>
      <c r="U85" s="436">
        <f>'2. CAD NCCF'!U85+'3. USD NCCF'!U85+'4. EUR NCCF'!U85+'5. GBP NCCF'!U85+'6. Other(Incld) NCCF'!U85</f>
        <v>0</v>
      </c>
      <c r="V85" s="436">
        <f>'2. CAD NCCF'!V85+'3. USD NCCF'!V85+'4. EUR NCCF'!V85+'5. GBP NCCF'!V85+'6. Other(Incld) NCCF'!V85</f>
        <v>0</v>
      </c>
      <c r="W85" s="436">
        <f>'2. CAD NCCF'!W85+'3. USD NCCF'!W85+'4. EUR NCCF'!W85+'5. GBP NCCF'!W85+'6. Other(Incld) NCCF'!W85</f>
        <v>0</v>
      </c>
      <c r="X85" s="436">
        <f>'2. CAD NCCF'!X85+'3. USD NCCF'!X85+'4. EUR NCCF'!X85+'5. GBP NCCF'!X85+'6. Other(Incld) NCCF'!X85</f>
        <v>0</v>
      </c>
      <c r="Y85" s="436">
        <f>'2. CAD NCCF'!Y85+'3. USD NCCF'!Y85+'4. EUR NCCF'!Y85+'5. GBP NCCF'!Y85+'6. Other(Incld) NCCF'!Y85</f>
        <v>0</v>
      </c>
      <c r="Z85" s="436">
        <f>'2. CAD NCCF'!Z85+'3. USD NCCF'!Z85+'4. EUR NCCF'!Z85+'5. GBP NCCF'!Z85+'6. Other(Incld) NCCF'!Z85</f>
        <v>0</v>
      </c>
      <c r="AA85" s="436">
        <f>'2. CAD NCCF'!AA85+'3. USD NCCF'!AA85+'4. EUR NCCF'!AA85+'5. GBP NCCF'!AA85+'6. Other(Incld) NCCF'!AA85</f>
        <v>0</v>
      </c>
      <c r="AB85" s="437">
        <f>'2. CAD NCCF'!AB85+'3. USD NCCF'!AB85+'4. EUR NCCF'!AB85+'5. GBP NCCF'!AB85+'6. Other(Incld) NCCF'!AB85</f>
        <v>0</v>
      </c>
      <c r="AC85" s="437">
        <f>'2. CAD NCCF'!AC85+'3. USD NCCF'!AC85+'4. EUR NCCF'!AC85+'5. GBP NCCF'!AC85+'6. Other(Incld) NCCF'!AC85</f>
        <v>0</v>
      </c>
      <c r="AD85" s="1015"/>
      <c r="AE85" s="1016"/>
      <c r="AF85" s="1017"/>
    </row>
    <row r="86" spans="1:32" ht="15" customHeight="1" x14ac:dyDescent="0.2">
      <c r="A86" s="222">
        <v>182</v>
      </c>
      <c r="B86" s="499"/>
      <c r="C86" s="467"/>
      <c r="D86" s="467"/>
      <c r="E86" s="467"/>
      <c r="F86" s="880" t="str">
        <f>'2. CAD NCCF'!F86:L86</f>
        <v>FI issued ABCP, low or not rated</v>
      </c>
      <c r="G86" s="881"/>
      <c r="H86" s="881"/>
      <c r="I86" s="881"/>
      <c r="J86" s="881"/>
      <c r="K86" s="881"/>
      <c r="L86" s="882"/>
      <c r="M86" s="433">
        <f>'2. CAD NCCF'!M86+'3. USD NCCF'!M86+'4. EUR NCCF'!M86+'5. GBP NCCF'!M86+'6. Other(Incld) NCCF'!M86</f>
        <v>0</v>
      </c>
      <c r="N86" s="434">
        <f>'2. CAD NCCF'!N86+'3. USD NCCF'!N86+'4. EUR NCCF'!N86+'5. GBP NCCF'!N86+'6. Other(Incld) NCCF'!N86</f>
        <v>0</v>
      </c>
      <c r="O86" s="435">
        <f>'2. CAD NCCF'!O86+'3. USD NCCF'!O86+'4. EUR NCCF'!O86+'5. GBP NCCF'!O86+'6. Other(Incld) NCCF'!O86</f>
        <v>0</v>
      </c>
      <c r="P86" s="436">
        <f>'2. CAD NCCF'!P86+'3. USD NCCF'!P86+'4. EUR NCCF'!P86+'5. GBP NCCF'!P86+'6. Other(Incld) NCCF'!P86</f>
        <v>0</v>
      </c>
      <c r="Q86" s="437">
        <f>'2. CAD NCCF'!Q86+'3. USD NCCF'!Q86+'4. EUR NCCF'!Q86+'5. GBP NCCF'!Q86+'6. Other(Incld) NCCF'!Q86</f>
        <v>0</v>
      </c>
      <c r="R86" s="436">
        <f>'2. CAD NCCF'!R86+'3. USD NCCF'!R86+'4. EUR NCCF'!R86+'5. GBP NCCF'!R86+'6. Other(Incld) NCCF'!R86</f>
        <v>0</v>
      </c>
      <c r="S86" s="436">
        <f>'2. CAD NCCF'!S86+'3. USD NCCF'!S86+'4. EUR NCCF'!S86+'5. GBP NCCF'!S86+'6. Other(Incld) NCCF'!S86</f>
        <v>0</v>
      </c>
      <c r="T86" s="436">
        <f>'2. CAD NCCF'!T86+'3. USD NCCF'!T86+'4. EUR NCCF'!T86+'5. GBP NCCF'!T86+'6. Other(Incld) NCCF'!T86</f>
        <v>0</v>
      </c>
      <c r="U86" s="436">
        <f>'2. CAD NCCF'!U86+'3. USD NCCF'!U86+'4. EUR NCCF'!U86+'5. GBP NCCF'!U86+'6. Other(Incld) NCCF'!U86</f>
        <v>0</v>
      </c>
      <c r="V86" s="436">
        <f>'2. CAD NCCF'!V86+'3. USD NCCF'!V86+'4. EUR NCCF'!V86+'5. GBP NCCF'!V86+'6. Other(Incld) NCCF'!V86</f>
        <v>0</v>
      </c>
      <c r="W86" s="436">
        <f>'2. CAD NCCF'!W86+'3. USD NCCF'!W86+'4. EUR NCCF'!W86+'5. GBP NCCF'!W86+'6. Other(Incld) NCCF'!W86</f>
        <v>0</v>
      </c>
      <c r="X86" s="436">
        <f>'2. CAD NCCF'!X86+'3. USD NCCF'!X86+'4. EUR NCCF'!X86+'5. GBP NCCF'!X86+'6. Other(Incld) NCCF'!X86</f>
        <v>0</v>
      </c>
      <c r="Y86" s="436">
        <f>'2. CAD NCCF'!Y86+'3. USD NCCF'!Y86+'4. EUR NCCF'!Y86+'5. GBP NCCF'!Y86+'6. Other(Incld) NCCF'!Y86</f>
        <v>0</v>
      </c>
      <c r="Z86" s="436">
        <f>'2. CAD NCCF'!Z86+'3. USD NCCF'!Z86+'4. EUR NCCF'!Z86+'5. GBP NCCF'!Z86+'6. Other(Incld) NCCF'!Z86</f>
        <v>0</v>
      </c>
      <c r="AA86" s="436">
        <f>'2. CAD NCCF'!AA86+'3. USD NCCF'!AA86+'4. EUR NCCF'!AA86+'5. GBP NCCF'!AA86+'6. Other(Incld) NCCF'!AA86</f>
        <v>0</v>
      </c>
      <c r="AB86" s="437">
        <f>'2. CAD NCCF'!AB86+'3. USD NCCF'!AB86+'4. EUR NCCF'!AB86+'5. GBP NCCF'!AB86+'6. Other(Incld) NCCF'!AB86</f>
        <v>0</v>
      </c>
      <c r="AC86" s="439">
        <f>'2. CAD NCCF'!AC86+'3. USD NCCF'!AC86+'4. EUR NCCF'!AC86+'5. GBP NCCF'!AC86+'6. Other(Incld) NCCF'!AC86</f>
        <v>0</v>
      </c>
      <c r="AD86" s="1036"/>
      <c r="AE86" s="1016"/>
      <c r="AF86" s="1017"/>
    </row>
    <row r="87" spans="1:32" ht="15" x14ac:dyDescent="0.2">
      <c r="A87" s="222">
        <v>183</v>
      </c>
      <c r="B87" s="499"/>
      <c r="C87" s="467"/>
      <c r="D87" s="868" t="str">
        <f>'2. CAD NCCF'!D87:L87</f>
        <v>Equities</v>
      </c>
      <c r="E87" s="869"/>
      <c r="F87" s="869"/>
      <c r="G87" s="869"/>
      <c r="H87" s="869"/>
      <c r="I87" s="869"/>
      <c r="J87" s="869"/>
      <c r="K87" s="869"/>
      <c r="L87" s="869"/>
      <c r="M87" s="399">
        <f>SUBTOTAL(9,M88:M90)</f>
        <v>0</v>
      </c>
      <c r="N87" s="480"/>
      <c r="O87" s="522"/>
      <c r="P87" s="522"/>
      <c r="Q87" s="522"/>
      <c r="R87" s="522"/>
      <c r="S87" s="522"/>
      <c r="T87" s="522"/>
      <c r="U87" s="522"/>
      <c r="V87" s="522"/>
      <c r="W87" s="522"/>
      <c r="X87" s="522"/>
      <c r="Y87" s="522"/>
      <c r="Z87" s="522"/>
      <c r="AA87" s="522"/>
      <c r="AB87" s="522"/>
      <c r="AC87" s="464"/>
      <c r="AD87" s="1036"/>
      <c r="AE87" s="1016"/>
      <c r="AF87" s="1017"/>
    </row>
    <row r="88" spans="1:32" ht="15" customHeight="1" x14ac:dyDescent="0.2">
      <c r="A88" s="222">
        <v>184</v>
      </c>
      <c r="B88" s="499"/>
      <c r="C88" s="467"/>
      <c r="D88" s="467"/>
      <c r="E88" s="467"/>
      <c r="F88" s="880" t="str">
        <f>'2. CAD NCCF'!F88:L88</f>
        <v>Eligible non-financial common equity shares</v>
      </c>
      <c r="G88" s="881"/>
      <c r="H88" s="881"/>
      <c r="I88" s="881"/>
      <c r="J88" s="881"/>
      <c r="K88" s="881"/>
      <c r="L88" s="882"/>
      <c r="M88" s="433">
        <f>'2. CAD NCCF'!M88+'3. USD NCCF'!M88+'4. EUR NCCF'!M88+'5. GBP NCCF'!M88+'6. Other(Incld) NCCF'!M88</f>
        <v>0</v>
      </c>
      <c r="N88" s="481"/>
      <c r="O88" s="465"/>
      <c r="P88" s="465"/>
      <c r="Q88" s="465"/>
      <c r="R88" s="465"/>
      <c r="S88" s="465"/>
      <c r="T88" s="465"/>
      <c r="U88" s="465"/>
      <c r="V88" s="465"/>
      <c r="W88" s="465"/>
      <c r="X88" s="465"/>
      <c r="Y88" s="465"/>
      <c r="Z88" s="465"/>
      <c r="AA88" s="465"/>
      <c r="AB88" s="465"/>
      <c r="AC88" s="465"/>
      <c r="AD88" s="1036"/>
      <c r="AE88" s="1016"/>
      <c r="AF88" s="1017"/>
    </row>
    <row r="89" spans="1:32" ht="15" customHeight="1" x14ac:dyDescent="0.2">
      <c r="A89" s="222">
        <v>185</v>
      </c>
      <c r="B89" s="499"/>
      <c r="C89" s="467"/>
      <c r="D89" s="467"/>
      <c r="E89" s="467"/>
      <c r="F89" s="880" t="str">
        <f>'2. CAD NCCF'!F89:L89</f>
        <v>Eligible financial common equity</v>
      </c>
      <c r="G89" s="881"/>
      <c r="H89" s="881"/>
      <c r="I89" s="881"/>
      <c r="J89" s="881"/>
      <c r="K89" s="881"/>
      <c r="L89" s="882"/>
      <c r="M89" s="433">
        <f>'2. CAD NCCF'!M89+'3. USD NCCF'!M89+'4. EUR NCCF'!M89+'5. GBP NCCF'!M89+'6. Other(Incld) NCCF'!M89</f>
        <v>0</v>
      </c>
      <c r="N89" s="481"/>
      <c r="O89" s="465"/>
      <c r="P89" s="465"/>
      <c r="Q89" s="465"/>
      <c r="R89" s="465"/>
      <c r="S89" s="465"/>
      <c r="T89" s="465"/>
      <c r="U89" s="465"/>
      <c r="V89" s="465"/>
      <c r="W89" s="465"/>
      <c r="X89" s="465"/>
      <c r="Y89" s="465"/>
      <c r="Z89" s="465"/>
      <c r="AA89" s="465"/>
      <c r="AB89" s="465"/>
      <c r="AC89" s="465"/>
      <c r="AD89" s="1036"/>
      <c r="AE89" s="1016"/>
      <c r="AF89" s="1017"/>
    </row>
    <row r="90" spans="1:32" ht="15" customHeight="1" x14ac:dyDescent="0.2">
      <c r="A90" s="222">
        <v>186</v>
      </c>
      <c r="B90" s="499"/>
      <c r="C90" s="467"/>
      <c r="D90" s="467"/>
      <c r="E90" s="467"/>
      <c r="F90" s="880" t="str">
        <f>'2. CAD NCCF'!F90:L90</f>
        <v>Other equities</v>
      </c>
      <c r="G90" s="881"/>
      <c r="H90" s="881"/>
      <c r="I90" s="881"/>
      <c r="J90" s="881"/>
      <c r="K90" s="881"/>
      <c r="L90" s="882"/>
      <c r="M90" s="433">
        <f>'2. CAD NCCF'!M90+'3. USD NCCF'!M90+'4. EUR NCCF'!M90+'5. GBP NCCF'!M90+'6. Other(Incld) NCCF'!M90</f>
        <v>0</v>
      </c>
      <c r="N90" s="471"/>
      <c r="O90" s="472"/>
      <c r="P90" s="472"/>
      <c r="Q90" s="472"/>
      <c r="R90" s="472"/>
      <c r="S90" s="472"/>
      <c r="T90" s="472"/>
      <c r="U90" s="472"/>
      <c r="V90" s="472"/>
      <c r="W90" s="472"/>
      <c r="X90" s="472"/>
      <c r="Y90" s="472"/>
      <c r="Z90" s="472"/>
      <c r="AA90" s="472"/>
      <c r="AB90" s="472"/>
      <c r="AC90" s="472"/>
      <c r="AD90" s="1036"/>
      <c r="AE90" s="1016"/>
      <c r="AF90" s="1017"/>
    </row>
    <row r="91" spans="1:32" ht="15" x14ac:dyDescent="0.2">
      <c r="A91" s="222">
        <v>187</v>
      </c>
      <c r="B91" s="499"/>
      <c r="C91" s="467"/>
      <c r="D91" s="868" t="str">
        <f>'2. CAD NCCF'!D91:L91</f>
        <v>FI's own securities - Not eliminated</v>
      </c>
      <c r="E91" s="869"/>
      <c r="F91" s="869"/>
      <c r="G91" s="869"/>
      <c r="H91" s="869"/>
      <c r="I91" s="869"/>
      <c r="J91" s="869"/>
      <c r="K91" s="869"/>
      <c r="L91" s="869"/>
      <c r="M91" s="399">
        <f>SUBTOTAL(9,M92:M93)</f>
        <v>0</v>
      </c>
      <c r="N91" s="402">
        <f t="shared" ref="N91:AC91" si="20">SUBTOTAL(9,N92:N93)</f>
        <v>0</v>
      </c>
      <c r="O91" s="406">
        <f t="shared" si="20"/>
        <v>0</v>
      </c>
      <c r="P91" s="405">
        <f t="shared" si="20"/>
        <v>0</v>
      </c>
      <c r="Q91" s="403">
        <f t="shared" si="20"/>
        <v>0</v>
      </c>
      <c r="R91" s="406">
        <f t="shared" si="20"/>
        <v>0</v>
      </c>
      <c r="S91" s="406">
        <f t="shared" si="20"/>
        <v>0</v>
      </c>
      <c r="T91" s="406">
        <f t="shared" si="20"/>
        <v>0</v>
      </c>
      <c r="U91" s="406">
        <f t="shared" si="20"/>
        <v>0</v>
      </c>
      <c r="V91" s="406">
        <f t="shared" si="20"/>
        <v>0</v>
      </c>
      <c r="W91" s="406">
        <f t="shared" si="20"/>
        <v>0</v>
      </c>
      <c r="X91" s="406">
        <f t="shared" si="20"/>
        <v>0</v>
      </c>
      <c r="Y91" s="406">
        <f t="shared" si="20"/>
        <v>0</v>
      </c>
      <c r="Z91" s="406">
        <f t="shared" si="20"/>
        <v>0</v>
      </c>
      <c r="AA91" s="406">
        <f t="shared" si="20"/>
        <v>0</v>
      </c>
      <c r="AB91" s="416">
        <f t="shared" si="20"/>
        <v>0</v>
      </c>
      <c r="AC91" s="404">
        <f t="shared" si="20"/>
        <v>0</v>
      </c>
      <c r="AD91" s="1036"/>
      <c r="AE91" s="1016"/>
      <c r="AF91" s="1017"/>
    </row>
    <row r="92" spans="1:32" ht="15" x14ac:dyDescent="0.2">
      <c r="A92" s="222">
        <v>188</v>
      </c>
      <c r="B92" s="499"/>
      <c r="C92" s="467"/>
      <c r="D92" s="467"/>
      <c r="E92" s="467"/>
      <c r="F92" s="880" t="str">
        <f>'2. CAD NCCF'!F92:L92</f>
        <v>FI's own debt not eliminated</v>
      </c>
      <c r="G92" s="881"/>
      <c r="H92" s="881"/>
      <c r="I92" s="881"/>
      <c r="J92" s="881"/>
      <c r="K92" s="881"/>
      <c r="L92" s="882"/>
      <c r="M92" s="433">
        <f>'2. CAD NCCF'!M92+'3. USD NCCF'!M92+'4. EUR NCCF'!M92+'5. GBP NCCF'!M92+'6. Other(Incld) NCCF'!M92</f>
        <v>0</v>
      </c>
      <c r="N92" s="434">
        <f>'2. CAD NCCF'!N92+'3. USD NCCF'!N92+'4. EUR NCCF'!N92+'5. GBP NCCF'!N92+'6. Other(Incld) NCCF'!N92</f>
        <v>0</v>
      </c>
      <c r="O92" s="435">
        <f>'2. CAD NCCF'!O92+'3. USD NCCF'!O92+'4. EUR NCCF'!O92+'5. GBP NCCF'!O92+'6. Other(Incld) NCCF'!O92</f>
        <v>0</v>
      </c>
      <c r="P92" s="436">
        <f>'2. CAD NCCF'!P92+'3. USD NCCF'!P92+'4. EUR NCCF'!P92+'5. GBP NCCF'!P92+'6. Other(Incld) NCCF'!P92</f>
        <v>0</v>
      </c>
      <c r="Q92" s="437">
        <f>'2. CAD NCCF'!Q92+'3. USD NCCF'!Q92+'4. EUR NCCF'!Q92+'5. GBP NCCF'!Q92+'6. Other(Incld) NCCF'!Q92</f>
        <v>0</v>
      </c>
      <c r="R92" s="436">
        <f>'2. CAD NCCF'!R92+'3. USD NCCF'!R92+'4. EUR NCCF'!R92+'5. GBP NCCF'!R92+'6. Other(Incld) NCCF'!R92</f>
        <v>0</v>
      </c>
      <c r="S92" s="436">
        <f>'2. CAD NCCF'!S92+'3. USD NCCF'!S92+'4. EUR NCCF'!S92+'5. GBP NCCF'!S92+'6. Other(Incld) NCCF'!S92</f>
        <v>0</v>
      </c>
      <c r="T92" s="436">
        <f>'2. CAD NCCF'!T92+'3. USD NCCF'!T92+'4. EUR NCCF'!T92+'5. GBP NCCF'!T92+'6. Other(Incld) NCCF'!T92</f>
        <v>0</v>
      </c>
      <c r="U92" s="436">
        <f>'2. CAD NCCF'!U92+'3. USD NCCF'!U92+'4. EUR NCCF'!U92+'5. GBP NCCF'!U92+'6. Other(Incld) NCCF'!U92</f>
        <v>0</v>
      </c>
      <c r="V92" s="436">
        <f>'2. CAD NCCF'!V92+'3. USD NCCF'!V92+'4. EUR NCCF'!V92+'5. GBP NCCF'!V92+'6. Other(Incld) NCCF'!V92</f>
        <v>0</v>
      </c>
      <c r="W92" s="436">
        <f>'2. CAD NCCF'!W92+'3. USD NCCF'!W92+'4. EUR NCCF'!W92+'5. GBP NCCF'!W92+'6. Other(Incld) NCCF'!W92</f>
        <v>0</v>
      </c>
      <c r="X92" s="436">
        <f>'2. CAD NCCF'!X92+'3. USD NCCF'!X92+'4. EUR NCCF'!X92+'5. GBP NCCF'!X92+'6. Other(Incld) NCCF'!X92</f>
        <v>0</v>
      </c>
      <c r="Y92" s="436">
        <f>'2. CAD NCCF'!Y92+'3. USD NCCF'!Y92+'4. EUR NCCF'!Y92+'5. GBP NCCF'!Y92+'6. Other(Incld) NCCF'!Y92</f>
        <v>0</v>
      </c>
      <c r="Z92" s="436">
        <f>'2. CAD NCCF'!Z92+'3. USD NCCF'!Z92+'4. EUR NCCF'!Z92+'5. GBP NCCF'!Z92+'6. Other(Incld) NCCF'!Z92</f>
        <v>0</v>
      </c>
      <c r="AA92" s="436">
        <f>'2. CAD NCCF'!AA92+'3. USD NCCF'!AA92+'4. EUR NCCF'!AA92+'5. GBP NCCF'!AA92+'6. Other(Incld) NCCF'!AA92</f>
        <v>0</v>
      </c>
      <c r="AB92" s="437">
        <f>'2. CAD NCCF'!AB92+'3. USD NCCF'!AB92+'4. EUR NCCF'!AB92+'5. GBP NCCF'!AB92+'6. Other(Incld) NCCF'!AB92</f>
        <v>0</v>
      </c>
      <c r="AC92" s="437">
        <f>'2. CAD NCCF'!AC92+'3. USD NCCF'!AC92+'4. EUR NCCF'!AC92+'5. GBP NCCF'!AC92+'6. Other(Incld) NCCF'!AC92</f>
        <v>0</v>
      </c>
      <c r="AD92" s="1015"/>
      <c r="AE92" s="1016"/>
      <c r="AF92" s="1017"/>
    </row>
    <row r="93" spans="1:32" ht="15" customHeight="1" x14ac:dyDescent="0.2">
      <c r="A93" s="222">
        <v>189</v>
      </c>
      <c r="B93" s="468"/>
      <c r="C93" s="489"/>
      <c r="D93" s="489"/>
      <c r="E93" s="489"/>
      <c r="F93" s="880" t="str">
        <f>'2. CAD NCCF'!F93:L93</f>
        <v>FI's own equity not eliminated</v>
      </c>
      <c r="G93" s="881"/>
      <c r="H93" s="881"/>
      <c r="I93" s="881"/>
      <c r="J93" s="881"/>
      <c r="K93" s="881"/>
      <c r="L93" s="882"/>
      <c r="M93" s="433">
        <f>'2. CAD NCCF'!M93+'3. USD NCCF'!M93+'4. EUR NCCF'!M93+'5. GBP NCCF'!M93+'6. Other(Incld) NCCF'!M93</f>
        <v>0</v>
      </c>
      <c r="N93" s="434">
        <f>'2. CAD NCCF'!N93+'3. USD NCCF'!N93+'4. EUR NCCF'!N93+'5. GBP NCCF'!N93+'6. Other(Incld) NCCF'!N93</f>
        <v>0</v>
      </c>
      <c r="O93" s="435">
        <f>'2. CAD NCCF'!O93+'3. USD NCCF'!O93+'4. EUR NCCF'!O93+'5. GBP NCCF'!O93+'6. Other(Incld) NCCF'!O93</f>
        <v>0</v>
      </c>
      <c r="P93" s="436">
        <f>'2. CAD NCCF'!P93+'3. USD NCCF'!P93+'4. EUR NCCF'!P93+'5. GBP NCCF'!P93+'6. Other(Incld) NCCF'!P93</f>
        <v>0</v>
      </c>
      <c r="Q93" s="437">
        <f>'2. CAD NCCF'!Q93+'3. USD NCCF'!Q93+'4. EUR NCCF'!Q93+'5. GBP NCCF'!Q93+'6. Other(Incld) NCCF'!Q93</f>
        <v>0</v>
      </c>
      <c r="R93" s="436">
        <f>'2. CAD NCCF'!R93+'3. USD NCCF'!R93+'4. EUR NCCF'!R93+'5. GBP NCCF'!R93+'6. Other(Incld) NCCF'!R93</f>
        <v>0</v>
      </c>
      <c r="S93" s="436">
        <f>'2. CAD NCCF'!S93+'3. USD NCCF'!S93+'4. EUR NCCF'!S93+'5. GBP NCCF'!S93+'6. Other(Incld) NCCF'!S93</f>
        <v>0</v>
      </c>
      <c r="T93" s="436">
        <f>'2. CAD NCCF'!T93+'3. USD NCCF'!T93+'4. EUR NCCF'!T93+'5. GBP NCCF'!T93+'6. Other(Incld) NCCF'!T93</f>
        <v>0</v>
      </c>
      <c r="U93" s="436">
        <f>'2. CAD NCCF'!U93+'3. USD NCCF'!U93+'4. EUR NCCF'!U93+'5. GBP NCCF'!U93+'6. Other(Incld) NCCF'!U93</f>
        <v>0</v>
      </c>
      <c r="V93" s="436">
        <f>'2. CAD NCCF'!V93+'3. USD NCCF'!V93+'4. EUR NCCF'!V93+'5. GBP NCCF'!V93+'6. Other(Incld) NCCF'!V93</f>
        <v>0</v>
      </c>
      <c r="W93" s="436">
        <f>'2. CAD NCCF'!W93+'3. USD NCCF'!W93+'4. EUR NCCF'!W93+'5. GBP NCCF'!W93+'6. Other(Incld) NCCF'!W93</f>
        <v>0</v>
      </c>
      <c r="X93" s="436">
        <f>'2. CAD NCCF'!X93+'3. USD NCCF'!X93+'4. EUR NCCF'!X93+'5. GBP NCCF'!X93+'6. Other(Incld) NCCF'!X93</f>
        <v>0</v>
      </c>
      <c r="Y93" s="436">
        <f>'2. CAD NCCF'!Y93+'3. USD NCCF'!Y93+'4. EUR NCCF'!Y93+'5. GBP NCCF'!Y93+'6. Other(Incld) NCCF'!Y93</f>
        <v>0</v>
      </c>
      <c r="Z93" s="436">
        <f>'2. CAD NCCF'!Z93+'3. USD NCCF'!Z93+'4. EUR NCCF'!Z93+'5. GBP NCCF'!Z93+'6. Other(Incld) NCCF'!Z93</f>
        <v>0</v>
      </c>
      <c r="AA93" s="436">
        <f>'2. CAD NCCF'!AA93+'3. USD NCCF'!AA93+'4. EUR NCCF'!AA93+'5. GBP NCCF'!AA93+'6. Other(Incld) NCCF'!AA93</f>
        <v>0</v>
      </c>
      <c r="AB93" s="437">
        <f>'2. CAD NCCF'!AB93+'3. USD NCCF'!AB93+'4. EUR NCCF'!AB93+'5. GBP NCCF'!AB93+'6. Other(Incld) NCCF'!AB93</f>
        <v>0</v>
      </c>
      <c r="AC93" s="437">
        <f>'2. CAD NCCF'!AC93+'3. USD NCCF'!AC93+'4. EUR NCCF'!AC93+'5. GBP NCCF'!AC93+'6. Other(Incld) NCCF'!AC93</f>
        <v>0</v>
      </c>
      <c r="AD93" s="1015"/>
      <c r="AE93" s="1016"/>
      <c r="AF93" s="1017"/>
    </row>
    <row r="94" spans="1:32" ht="15" x14ac:dyDescent="0.2">
      <c r="A94" s="222">
        <v>190</v>
      </c>
      <c r="B94" s="501"/>
      <c r="C94" s="1048" t="str">
        <f>'2. CAD NCCF'!C94:AF94</f>
        <v>Loans</v>
      </c>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049"/>
      <c r="AB94" s="1049"/>
      <c r="AC94" s="1049"/>
      <c r="AD94" s="1049"/>
      <c r="AE94" s="1049"/>
      <c r="AF94" s="1050"/>
    </row>
    <row r="95" spans="1:32" ht="15" x14ac:dyDescent="0.2">
      <c r="A95" s="222">
        <v>191</v>
      </c>
      <c r="B95" s="499"/>
      <c r="C95" s="467"/>
      <c r="D95" s="1080" t="str">
        <f>'2. CAD NCCF'!D95:AF95</f>
        <v>Residential mortgages (RM)</v>
      </c>
      <c r="E95" s="1081"/>
      <c r="F95" s="1081"/>
      <c r="G95" s="1081"/>
      <c r="H95" s="1081"/>
      <c r="I95" s="1081"/>
      <c r="J95" s="1081"/>
      <c r="K95" s="1081"/>
      <c r="L95" s="1081"/>
      <c r="M95" s="1081"/>
      <c r="N95" s="1081"/>
      <c r="O95" s="1081"/>
      <c r="P95" s="1081"/>
      <c r="Q95" s="1081"/>
      <c r="R95" s="1081"/>
      <c r="S95" s="1081"/>
      <c r="T95" s="1081"/>
      <c r="U95" s="1081"/>
      <c r="V95" s="1081"/>
      <c r="W95" s="1081"/>
      <c r="X95" s="1081"/>
      <c r="Y95" s="1081"/>
      <c r="Z95" s="1081"/>
      <c r="AA95" s="1081"/>
      <c r="AB95" s="1081"/>
      <c r="AC95" s="1081"/>
      <c r="AD95" s="1081"/>
      <c r="AE95" s="1081"/>
      <c r="AF95" s="1092"/>
    </row>
    <row r="96" spans="1:32" ht="15" x14ac:dyDescent="0.2">
      <c r="A96" s="222">
        <v>192</v>
      </c>
      <c r="B96" s="499"/>
      <c r="C96" s="467"/>
      <c r="D96" s="467"/>
      <c r="E96" s="877" t="str">
        <f>'2. CAD NCCF'!E96:L96</f>
        <v>Securitised RM (SRM)</v>
      </c>
      <c r="F96" s="878"/>
      <c r="G96" s="878"/>
      <c r="H96" s="878"/>
      <c r="I96" s="878"/>
      <c r="J96" s="878"/>
      <c r="K96" s="878"/>
      <c r="L96" s="879"/>
      <c r="M96" s="399">
        <f>SUBTOTAL(9,M97:M100)</f>
        <v>0</v>
      </c>
      <c r="N96" s="402">
        <f t="shared" ref="N96:AC96" si="21">SUBTOTAL(9,N97:N100)</f>
        <v>0</v>
      </c>
      <c r="O96" s="406">
        <f t="shared" si="21"/>
        <v>0</v>
      </c>
      <c r="P96" s="405">
        <f t="shared" si="21"/>
        <v>0</v>
      </c>
      <c r="Q96" s="403">
        <f t="shared" si="21"/>
        <v>0</v>
      </c>
      <c r="R96" s="406">
        <f t="shared" si="21"/>
        <v>0</v>
      </c>
      <c r="S96" s="406">
        <f t="shared" si="21"/>
        <v>0</v>
      </c>
      <c r="T96" s="406">
        <f t="shared" si="21"/>
        <v>0</v>
      </c>
      <c r="U96" s="406">
        <f t="shared" si="21"/>
        <v>0</v>
      </c>
      <c r="V96" s="406">
        <f t="shared" si="21"/>
        <v>0</v>
      </c>
      <c r="W96" s="406">
        <f t="shared" si="21"/>
        <v>0</v>
      </c>
      <c r="X96" s="406">
        <f t="shared" si="21"/>
        <v>0</v>
      </c>
      <c r="Y96" s="406">
        <f t="shared" si="21"/>
        <v>0</v>
      </c>
      <c r="Z96" s="406">
        <f t="shared" si="21"/>
        <v>0</v>
      </c>
      <c r="AA96" s="406">
        <f t="shared" si="21"/>
        <v>0</v>
      </c>
      <c r="AB96" s="416">
        <f t="shared" si="21"/>
        <v>0</v>
      </c>
      <c r="AC96" s="399">
        <f t="shared" si="21"/>
        <v>0</v>
      </c>
      <c r="AD96" s="1015"/>
      <c r="AE96" s="1016"/>
      <c r="AF96" s="1017"/>
    </row>
    <row r="97" spans="1:32" ht="15" customHeight="1" x14ac:dyDescent="0.2">
      <c r="A97" s="222">
        <v>193</v>
      </c>
      <c r="B97" s="499"/>
      <c r="C97" s="467"/>
      <c r="D97" s="467"/>
      <c r="E97" s="467"/>
      <c r="F97" s="880" t="str">
        <f>'2. CAD NCCF'!F97:L97</f>
        <v>EULA securitised RM (balance at maturity)</v>
      </c>
      <c r="G97" s="881"/>
      <c r="H97" s="881"/>
      <c r="I97" s="881"/>
      <c r="J97" s="881"/>
      <c r="K97" s="881"/>
      <c r="L97" s="882"/>
      <c r="M97" s="433">
        <f>'2. CAD NCCF'!M97+'3. USD NCCF'!M97+'4. EUR NCCF'!M97+'5. GBP NCCF'!M97+'6. Other(Incld) NCCF'!M97</f>
        <v>0</v>
      </c>
      <c r="N97" s="434">
        <f>'2. CAD NCCF'!N97+'3. USD NCCF'!N97+'4. EUR NCCF'!N97+'5. GBP NCCF'!N97+'6. Other(Incld) NCCF'!N97</f>
        <v>0</v>
      </c>
      <c r="O97" s="435">
        <f>'2. CAD NCCF'!O97+'3. USD NCCF'!O97+'4. EUR NCCF'!O97+'5. GBP NCCF'!O97+'6. Other(Incld) NCCF'!O97</f>
        <v>0</v>
      </c>
      <c r="P97" s="436">
        <f>'2. CAD NCCF'!P97+'3. USD NCCF'!P97+'4. EUR NCCF'!P97+'5. GBP NCCF'!P97+'6. Other(Incld) NCCF'!P97</f>
        <v>0</v>
      </c>
      <c r="Q97" s="437">
        <f>'2. CAD NCCF'!Q97+'3. USD NCCF'!Q97+'4. EUR NCCF'!Q97+'5. GBP NCCF'!Q97+'6. Other(Incld) NCCF'!Q97</f>
        <v>0</v>
      </c>
      <c r="R97" s="436">
        <f>'2. CAD NCCF'!R97+'3. USD NCCF'!R97+'4. EUR NCCF'!R97+'5. GBP NCCF'!R97+'6. Other(Incld) NCCF'!R97</f>
        <v>0</v>
      </c>
      <c r="S97" s="436">
        <f>'2. CAD NCCF'!S97+'3. USD NCCF'!S97+'4. EUR NCCF'!S97+'5. GBP NCCF'!S97+'6. Other(Incld) NCCF'!S97</f>
        <v>0</v>
      </c>
      <c r="T97" s="436">
        <f>'2. CAD NCCF'!T97+'3. USD NCCF'!T97+'4. EUR NCCF'!T97+'5. GBP NCCF'!T97+'6. Other(Incld) NCCF'!T97</f>
        <v>0</v>
      </c>
      <c r="U97" s="436">
        <f>'2. CAD NCCF'!U97+'3. USD NCCF'!U97+'4. EUR NCCF'!U97+'5. GBP NCCF'!U97+'6. Other(Incld) NCCF'!U97</f>
        <v>0</v>
      </c>
      <c r="V97" s="436">
        <f>'2. CAD NCCF'!V97+'3. USD NCCF'!V97+'4. EUR NCCF'!V97+'5. GBP NCCF'!V97+'6. Other(Incld) NCCF'!V97</f>
        <v>0</v>
      </c>
      <c r="W97" s="436">
        <f>'2. CAD NCCF'!W97+'3. USD NCCF'!W97+'4. EUR NCCF'!W97+'5. GBP NCCF'!W97+'6. Other(Incld) NCCF'!W97</f>
        <v>0</v>
      </c>
      <c r="X97" s="436">
        <f>'2. CAD NCCF'!X97+'3. USD NCCF'!X97+'4. EUR NCCF'!X97+'5. GBP NCCF'!X97+'6. Other(Incld) NCCF'!X97</f>
        <v>0</v>
      </c>
      <c r="Y97" s="436">
        <f>'2. CAD NCCF'!Y97+'3. USD NCCF'!Y97+'4. EUR NCCF'!Y97+'5. GBP NCCF'!Y97+'6. Other(Incld) NCCF'!Y97</f>
        <v>0</v>
      </c>
      <c r="Z97" s="436">
        <f>'2. CAD NCCF'!Z97+'3. USD NCCF'!Z97+'4. EUR NCCF'!Z97+'5. GBP NCCF'!Z97+'6. Other(Incld) NCCF'!Z97</f>
        <v>0</v>
      </c>
      <c r="AA97" s="436">
        <f>'2. CAD NCCF'!AA97+'3. USD NCCF'!AA97+'4. EUR NCCF'!AA97+'5. GBP NCCF'!AA97+'6. Other(Incld) NCCF'!AA97</f>
        <v>0</v>
      </c>
      <c r="AB97" s="437">
        <f>'2. CAD NCCF'!AB97+'3. USD NCCF'!AB97+'4. EUR NCCF'!AB97+'5. GBP NCCF'!AB97+'6. Other(Incld) NCCF'!AB97</f>
        <v>0</v>
      </c>
      <c r="AC97" s="437">
        <f>'2. CAD NCCF'!AC97+'3. USD NCCF'!AC97+'4. EUR NCCF'!AC97+'5. GBP NCCF'!AC97+'6. Other(Incld) NCCF'!AC97</f>
        <v>0</v>
      </c>
      <c r="AD97" s="1015"/>
      <c r="AE97" s="1016"/>
      <c r="AF97" s="1017"/>
    </row>
    <row r="98" spans="1:32" ht="15" customHeight="1" x14ac:dyDescent="0.2">
      <c r="A98" s="222">
        <v>194</v>
      </c>
      <c r="B98" s="499"/>
      <c r="C98" s="467"/>
      <c r="D98" s="467"/>
      <c r="E98" s="467"/>
      <c r="F98" s="880" t="str">
        <f>'2. CAD NCCF'!F98:L98</f>
        <v>EULA securitised RM (payments)</v>
      </c>
      <c r="G98" s="881"/>
      <c r="H98" s="881"/>
      <c r="I98" s="881"/>
      <c r="J98" s="881"/>
      <c r="K98" s="881"/>
      <c r="L98" s="882"/>
      <c r="M98" s="433">
        <f>'2. CAD NCCF'!M98+'3. USD NCCF'!M98+'4. EUR NCCF'!M98+'5. GBP NCCF'!M98+'6. Other(Incld) NCCF'!M98</f>
        <v>0</v>
      </c>
      <c r="N98" s="434">
        <f>'2. CAD NCCF'!N98+'3. USD NCCF'!N98+'4. EUR NCCF'!N98+'5. GBP NCCF'!N98+'6. Other(Incld) NCCF'!N98</f>
        <v>0</v>
      </c>
      <c r="O98" s="435">
        <f>'2. CAD NCCF'!O98+'3. USD NCCF'!O98+'4. EUR NCCF'!O98+'5. GBP NCCF'!O98+'6. Other(Incld) NCCF'!O98</f>
        <v>0</v>
      </c>
      <c r="P98" s="436">
        <f>'2. CAD NCCF'!P98+'3. USD NCCF'!P98+'4. EUR NCCF'!P98+'5. GBP NCCF'!P98+'6. Other(Incld) NCCF'!P98</f>
        <v>0</v>
      </c>
      <c r="Q98" s="437">
        <f>'2. CAD NCCF'!Q98+'3. USD NCCF'!Q98+'4. EUR NCCF'!Q98+'5. GBP NCCF'!Q98+'6. Other(Incld) NCCF'!Q98</f>
        <v>0</v>
      </c>
      <c r="R98" s="436">
        <f>'2. CAD NCCF'!R98+'3. USD NCCF'!R98+'4. EUR NCCF'!R98+'5. GBP NCCF'!R98+'6. Other(Incld) NCCF'!R98</f>
        <v>0</v>
      </c>
      <c r="S98" s="436">
        <f>'2. CAD NCCF'!S98+'3. USD NCCF'!S98+'4. EUR NCCF'!S98+'5. GBP NCCF'!S98+'6. Other(Incld) NCCF'!S98</f>
        <v>0</v>
      </c>
      <c r="T98" s="436">
        <f>'2. CAD NCCF'!T98+'3. USD NCCF'!T98+'4. EUR NCCF'!T98+'5. GBP NCCF'!T98+'6. Other(Incld) NCCF'!T98</f>
        <v>0</v>
      </c>
      <c r="U98" s="436">
        <f>'2. CAD NCCF'!U98+'3. USD NCCF'!U98+'4. EUR NCCF'!U98+'5. GBP NCCF'!U98+'6. Other(Incld) NCCF'!U98</f>
        <v>0</v>
      </c>
      <c r="V98" s="436">
        <f>'2. CAD NCCF'!V98+'3. USD NCCF'!V98+'4. EUR NCCF'!V98+'5. GBP NCCF'!V98+'6. Other(Incld) NCCF'!V98</f>
        <v>0</v>
      </c>
      <c r="W98" s="436">
        <f>'2. CAD NCCF'!W98+'3. USD NCCF'!W98+'4. EUR NCCF'!W98+'5. GBP NCCF'!W98+'6. Other(Incld) NCCF'!W98</f>
        <v>0</v>
      </c>
      <c r="X98" s="436">
        <f>'2. CAD NCCF'!X98+'3. USD NCCF'!X98+'4. EUR NCCF'!X98+'5. GBP NCCF'!X98+'6. Other(Incld) NCCF'!X98</f>
        <v>0</v>
      </c>
      <c r="Y98" s="436">
        <f>'2. CAD NCCF'!Y98+'3. USD NCCF'!Y98+'4. EUR NCCF'!Y98+'5. GBP NCCF'!Y98+'6. Other(Incld) NCCF'!Y98</f>
        <v>0</v>
      </c>
      <c r="Z98" s="436">
        <f>'2. CAD NCCF'!Z98+'3. USD NCCF'!Z98+'4. EUR NCCF'!Z98+'5. GBP NCCF'!Z98+'6. Other(Incld) NCCF'!Z98</f>
        <v>0</v>
      </c>
      <c r="AA98" s="436">
        <f>'2. CAD NCCF'!AA98+'3. USD NCCF'!AA98+'4. EUR NCCF'!AA98+'5. GBP NCCF'!AA98+'6. Other(Incld) NCCF'!AA98</f>
        <v>0</v>
      </c>
      <c r="AB98" s="437">
        <f>'2. CAD NCCF'!AB98+'3. USD NCCF'!AB98+'4. EUR NCCF'!AB98+'5. GBP NCCF'!AB98+'6. Other(Incld) NCCF'!AB98</f>
        <v>0</v>
      </c>
      <c r="AC98" s="437">
        <f>'2. CAD NCCF'!AC98+'3. USD NCCF'!AC98+'4. EUR NCCF'!AC98+'5. GBP NCCF'!AC98+'6. Other(Incld) NCCF'!AC98</f>
        <v>0</v>
      </c>
      <c r="AD98" s="1015"/>
      <c r="AE98" s="1016"/>
      <c r="AF98" s="1017"/>
    </row>
    <row r="99" spans="1:32" ht="15" customHeight="1" x14ac:dyDescent="0.2">
      <c r="A99" s="222">
        <v>195</v>
      </c>
      <c r="B99" s="499"/>
      <c r="C99" s="467"/>
      <c r="D99" s="467"/>
      <c r="E99" s="467"/>
      <c r="F99" s="880" t="str">
        <f>'2. CAD NCCF'!F99:L99</f>
        <v>Encumbered securitised RM (balance at maturity)</v>
      </c>
      <c r="G99" s="881"/>
      <c r="H99" s="881"/>
      <c r="I99" s="881"/>
      <c r="J99" s="881"/>
      <c r="K99" s="881"/>
      <c r="L99" s="882"/>
      <c r="M99" s="433">
        <f>'2. CAD NCCF'!M99+'3. USD NCCF'!M99+'4. EUR NCCF'!M99+'5. GBP NCCF'!M99+'6. Other(Incld) NCCF'!M99</f>
        <v>0</v>
      </c>
      <c r="N99" s="434">
        <f>'2. CAD NCCF'!N99+'3. USD NCCF'!N99+'4. EUR NCCF'!N99+'5. GBP NCCF'!N99+'6. Other(Incld) NCCF'!N99</f>
        <v>0</v>
      </c>
      <c r="O99" s="435">
        <f>'2. CAD NCCF'!O99+'3. USD NCCF'!O99+'4. EUR NCCF'!O99+'5. GBP NCCF'!O99+'6. Other(Incld) NCCF'!O99</f>
        <v>0</v>
      </c>
      <c r="P99" s="436">
        <f>'2. CAD NCCF'!P99+'3. USD NCCF'!P99+'4. EUR NCCF'!P99+'5. GBP NCCF'!P99+'6. Other(Incld) NCCF'!P99</f>
        <v>0</v>
      </c>
      <c r="Q99" s="437">
        <f>'2. CAD NCCF'!Q99+'3. USD NCCF'!Q99+'4. EUR NCCF'!Q99+'5. GBP NCCF'!Q99+'6. Other(Incld) NCCF'!Q99</f>
        <v>0</v>
      </c>
      <c r="R99" s="436">
        <f>'2. CAD NCCF'!R99+'3. USD NCCF'!R99+'4. EUR NCCF'!R99+'5. GBP NCCF'!R99+'6. Other(Incld) NCCF'!R99</f>
        <v>0</v>
      </c>
      <c r="S99" s="436">
        <f>'2. CAD NCCF'!S99+'3. USD NCCF'!S99+'4. EUR NCCF'!S99+'5. GBP NCCF'!S99+'6. Other(Incld) NCCF'!S99</f>
        <v>0</v>
      </c>
      <c r="T99" s="436">
        <f>'2. CAD NCCF'!T99+'3. USD NCCF'!T99+'4. EUR NCCF'!T99+'5. GBP NCCF'!T99+'6. Other(Incld) NCCF'!T99</f>
        <v>0</v>
      </c>
      <c r="U99" s="436">
        <f>'2. CAD NCCF'!U99+'3. USD NCCF'!U99+'4. EUR NCCF'!U99+'5. GBP NCCF'!U99+'6. Other(Incld) NCCF'!U99</f>
        <v>0</v>
      </c>
      <c r="V99" s="436">
        <f>'2. CAD NCCF'!V99+'3. USD NCCF'!V99+'4. EUR NCCF'!V99+'5. GBP NCCF'!V99+'6. Other(Incld) NCCF'!V99</f>
        <v>0</v>
      </c>
      <c r="W99" s="436">
        <f>'2. CAD NCCF'!W99+'3. USD NCCF'!W99+'4. EUR NCCF'!W99+'5. GBP NCCF'!W99+'6. Other(Incld) NCCF'!W99</f>
        <v>0</v>
      </c>
      <c r="X99" s="436">
        <f>'2. CAD NCCF'!X99+'3. USD NCCF'!X99+'4. EUR NCCF'!X99+'5. GBP NCCF'!X99+'6. Other(Incld) NCCF'!X99</f>
        <v>0</v>
      </c>
      <c r="Y99" s="436">
        <f>'2. CAD NCCF'!Y99+'3. USD NCCF'!Y99+'4. EUR NCCF'!Y99+'5. GBP NCCF'!Y99+'6. Other(Incld) NCCF'!Y99</f>
        <v>0</v>
      </c>
      <c r="Z99" s="436">
        <f>'2. CAD NCCF'!Z99+'3. USD NCCF'!Z99+'4. EUR NCCF'!Z99+'5. GBP NCCF'!Z99+'6. Other(Incld) NCCF'!Z99</f>
        <v>0</v>
      </c>
      <c r="AA99" s="436">
        <f>'2. CAD NCCF'!AA99+'3. USD NCCF'!AA99+'4. EUR NCCF'!AA99+'5. GBP NCCF'!AA99+'6. Other(Incld) NCCF'!AA99</f>
        <v>0</v>
      </c>
      <c r="AB99" s="437">
        <f>'2. CAD NCCF'!AB99+'3. USD NCCF'!AB99+'4. EUR NCCF'!AB99+'5. GBP NCCF'!AB99+'6. Other(Incld) NCCF'!AB99</f>
        <v>0</v>
      </c>
      <c r="AC99" s="437">
        <f>'2. CAD NCCF'!AC99+'3. USD NCCF'!AC99+'4. EUR NCCF'!AC99+'5. GBP NCCF'!AC99+'6. Other(Incld) NCCF'!AC99</f>
        <v>0</v>
      </c>
      <c r="AD99" s="1015"/>
      <c r="AE99" s="1016"/>
      <c r="AF99" s="1017"/>
    </row>
    <row r="100" spans="1:32" ht="15" customHeight="1" x14ac:dyDescent="0.2">
      <c r="A100" s="222">
        <v>196</v>
      </c>
      <c r="B100" s="499"/>
      <c r="C100" s="467"/>
      <c r="D100" s="467"/>
      <c r="E100" s="467"/>
      <c r="F100" s="880" t="str">
        <f>'2. CAD NCCF'!F100:L100</f>
        <v>Encumbered securitised RM (payments)</v>
      </c>
      <c r="G100" s="881"/>
      <c r="H100" s="881"/>
      <c r="I100" s="881"/>
      <c r="J100" s="881"/>
      <c r="K100" s="881"/>
      <c r="L100" s="882"/>
      <c r="M100" s="433">
        <f>'2. CAD NCCF'!M100+'3. USD NCCF'!M100+'4. EUR NCCF'!M100+'5. GBP NCCF'!M100+'6. Other(Incld) NCCF'!M100</f>
        <v>0</v>
      </c>
      <c r="N100" s="434">
        <f>'2. CAD NCCF'!N100+'3. USD NCCF'!N100+'4. EUR NCCF'!N100+'5. GBP NCCF'!N100+'6. Other(Incld) NCCF'!N100</f>
        <v>0</v>
      </c>
      <c r="O100" s="435">
        <f>'2. CAD NCCF'!O100+'3. USD NCCF'!O100+'4. EUR NCCF'!O100+'5. GBP NCCF'!O100+'6. Other(Incld) NCCF'!O100</f>
        <v>0</v>
      </c>
      <c r="P100" s="436">
        <f>'2. CAD NCCF'!P100+'3. USD NCCF'!P100+'4. EUR NCCF'!P100+'5. GBP NCCF'!P100+'6. Other(Incld) NCCF'!P100</f>
        <v>0</v>
      </c>
      <c r="Q100" s="437">
        <f>'2. CAD NCCF'!Q100+'3. USD NCCF'!Q100+'4. EUR NCCF'!Q100+'5. GBP NCCF'!Q100+'6. Other(Incld) NCCF'!Q100</f>
        <v>0</v>
      </c>
      <c r="R100" s="436">
        <f>'2. CAD NCCF'!R100+'3. USD NCCF'!R100+'4. EUR NCCF'!R100+'5. GBP NCCF'!R100+'6. Other(Incld) NCCF'!R100</f>
        <v>0</v>
      </c>
      <c r="S100" s="436">
        <f>'2. CAD NCCF'!S100+'3. USD NCCF'!S100+'4. EUR NCCF'!S100+'5. GBP NCCF'!S100+'6. Other(Incld) NCCF'!S100</f>
        <v>0</v>
      </c>
      <c r="T100" s="436">
        <f>'2. CAD NCCF'!T100+'3. USD NCCF'!T100+'4. EUR NCCF'!T100+'5. GBP NCCF'!T100+'6. Other(Incld) NCCF'!T100</f>
        <v>0</v>
      </c>
      <c r="U100" s="436">
        <f>'2. CAD NCCF'!U100+'3. USD NCCF'!U100+'4. EUR NCCF'!U100+'5. GBP NCCF'!U100+'6. Other(Incld) NCCF'!U100</f>
        <v>0</v>
      </c>
      <c r="V100" s="436">
        <f>'2. CAD NCCF'!V100+'3. USD NCCF'!V100+'4. EUR NCCF'!V100+'5. GBP NCCF'!V100+'6. Other(Incld) NCCF'!V100</f>
        <v>0</v>
      </c>
      <c r="W100" s="436">
        <f>'2. CAD NCCF'!W100+'3. USD NCCF'!W100+'4. EUR NCCF'!W100+'5. GBP NCCF'!W100+'6. Other(Incld) NCCF'!W100</f>
        <v>0</v>
      </c>
      <c r="X100" s="436">
        <f>'2. CAD NCCF'!X100+'3. USD NCCF'!X100+'4. EUR NCCF'!X100+'5. GBP NCCF'!X100+'6. Other(Incld) NCCF'!X100</f>
        <v>0</v>
      </c>
      <c r="Y100" s="436">
        <f>'2. CAD NCCF'!Y100+'3. USD NCCF'!Y100+'4. EUR NCCF'!Y100+'5. GBP NCCF'!Y100+'6. Other(Incld) NCCF'!Y100</f>
        <v>0</v>
      </c>
      <c r="Z100" s="436">
        <f>'2. CAD NCCF'!Z100+'3. USD NCCF'!Z100+'4. EUR NCCF'!Z100+'5. GBP NCCF'!Z100+'6. Other(Incld) NCCF'!Z100</f>
        <v>0</v>
      </c>
      <c r="AA100" s="436">
        <f>'2. CAD NCCF'!AA100+'3. USD NCCF'!AA100+'4. EUR NCCF'!AA100+'5. GBP NCCF'!AA100+'6. Other(Incld) NCCF'!AA100</f>
        <v>0</v>
      </c>
      <c r="AB100" s="437">
        <f>'2. CAD NCCF'!AB100+'3. USD NCCF'!AB100+'4. EUR NCCF'!AB100+'5. GBP NCCF'!AB100+'6. Other(Incld) NCCF'!AB100</f>
        <v>0</v>
      </c>
      <c r="AC100" s="437">
        <f>'2. CAD NCCF'!AC100+'3. USD NCCF'!AC100+'4. EUR NCCF'!AC100+'5. GBP NCCF'!AC100+'6. Other(Incld) NCCF'!AC100</f>
        <v>0</v>
      </c>
      <c r="AD100" s="1015"/>
      <c r="AE100" s="1016"/>
      <c r="AF100" s="1017"/>
    </row>
    <row r="101" spans="1:32" ht="15" x14ac:dyDescent="0.2">
      <c r="A101" s="222">
        <v>197</v>
      </c>
      <c r="B101" s="499"/>
      <c r="C101" s="467"/>
      <c r="D101" s="467"/>
      <c r="E101" s="877" t="str">
        <f>'2. CAD NCCF'!E101:L101</f>
        <v>RM insured (RMI)</v>
      </c>
      <c r="F101" s="878"/>
      <c r="G101" s="878"/>
      <c r="H101" s="878"/>
      <c r="I101" s="878"/>
      <c r="J101" s="878"/>
      <c r="K101" s="878"/>
      <c r="L101" s="879"/>
      <c r="M101" s="399">
        <f>SUBTOTAL(9,M102:M103)</f>
        <v>0</v>
      </c>
      <c r="N101" s="402">
        <f t="shared" ref="N101:AC101" si="22">SUBTOTAL(9,N102:N103)</f>
        <v>0</v>
      </c>
      <c r="O101" s="406">
        <f t="shared" si="22"/>
        <v>0</v>
      </c>
      <c r="P101" s="405">
        <f t="shared" si="22"/>
        <v>0</v>
      </c>
      <c r="Q101" s="403">
        <f t="shared" si="22"/>
        <v>0</v>
      </c>
      <c r="R101" s="406">
        <f t="shared" si="22"/>
        <v>0</v>
      </c>
      <c r="S101" s="406">
        <f t="shared" si="22"/>
        <v>0</v>
      </c>
      <c r="T101" s="406">
        <f t="shared" si="22"/>
        <v>0</v>
      </c>
      <c r="U101" s="406">
        <f t="shared" si="22"/>
        <v>0</v>
      </c>
      <c r="V101" s="406">
        <f t="shared" si="22"/>
        <v>0</v>
      </c>
      <c r="W101" s="406">
        <f t="shared" si="22"/>
        <v>0</v>
      </c>
      <c r="X101" s="406">
        <f t="shared" si="22"/>
        <v>0</v>
      </c>
      <c r="Y101" s="406">
        <f t="shared" si="22"/>
        <v>0</v>
      </c>
      <c r="Z101" s="406">
        <f t="shared" si="22"/>
        <v>0</v>
      </c>
      <c r="AA101" s="406">
        <f t="shared" si="22"/>
        <v>0</v>
      </c>
      <c r="AB101" s="416">
        <f t="shared" si="22"/>
        <v>0</v>
      </c>
      <c r="AC101" s="399">
        <f t="shared" si="22"/>
        <v>0</v>
      </c>
      <c r="AD101" s="1015"/>
      <c r="AE101" s="1016"/>
      <c r="AF101" s="1017"/>
    </row>
    <row r="102" spans="1:32" ht="15" x14ac:dyDescent="0.2">
      <c r="A102" s="222">
        <v>198</v>
      </c>
      <c r="B102" s="499"/>
      <c r="C102" s="467"/>
      <c r="D102" s="467"/>
      <c r="E102" s="467"/>
      <c r="F102" s="880" t="str">
        <f>'2. CAD NCCF'!F102:L102</f>
        <v xml:space="preserve">RMI (balance at maturity) </v>
      </c>
      <c r="G102" s="881"/>
      <c r="H102" s="881"/>
      <c r="I102" s="881"/>
      <c r="J102" s="881"/>
      <c r="K102" s="881"/>
      <c r="L102" s="882"/>
      <c r="M102" s="433">
        <f>'2. CAD NCCF'!M102+'3. USD NCCF'!M102+'4. EUR NCCF'!M102+'5. GBP NCCF'!M102+'6. Other(Incld) NCCF'!M102</f>
        <v>0</v>
      </c>
      <c r="N102" s="434">
        <f>'2. CAD NCCF'!N102+'3. USD NCCF'!N102+'4. EUR NCCF'!N102+'5. GBP NCCF'!N102+'6. Other(Incld) NCCF'!N102</f>
        <v>0</v>
      </c>
      <c r="O102" s="435">
        <f>'2. CAD NCCF'!O102+'3. USD NCCF'!O102+'4. EUR NCCF'!O102+'5. GBP NCCF'!O102+'6. Other(Incld) NCCF'!O102</f>
        <v>0</v>
      </c>
      <c r="P102" s="436">
        <f>'2. CAD NCCF'!P102+'3. USD NCCF'!P102+'4. EUR NCCF'!P102+'5. GBP NCCF'!P102+'6. Other(Incld) NCCF'!P102</f>
        <v>0</v>
      </c>
      <c r="Q102" s="437">
        <f>'2. CAD NCCF'!Q102+'3. USD NCCF'!Q102+'4. EUR NCCF'!Q102+'5. GBP NCCF'!Q102+'6. Other(Incld) NCCF'!Q102</f>
        <v>0</v>
      </c>
      <c r="R102" s="436">
        <f>'2. CAD NCCF'!R102+'3. USD NCCF'!R102+'4. EUR NCCF'!R102+'5. GBP NCCF'!R102+'6. Other(Incld) NCCF'!R102</f>
        <v>0</v>
      </c>
      <c r="S102" s="436">
        <f>'2. CAD NCCF'!S102+'3. USD NCCF'!S102+'4. EUR NCCF'!S102+'5. GBP NCCF'!S102+'6. Other(Incld) NCCF'!S102</f>
        <v>0</v>
      </c>
      <c r="T102" s="436">
        <f>'2. CAD NCCF'!T102+'3. USD NCCF'!T102+'4. EUR NCCF'!T102+'5. GBP NCCF'!T102+'6. Other(Incld) NCCF'!T102</f>
        <v>0</v>
      </c>
      <c r="U102" s="436">
        <f>'2. CAD NCCF'!U102+'3. USD NCCF'!U102+'4. EUR NCCF'!U102+'5. GBP NCCF'!U102+'6. Other(Incld) NCCF'!U102</f>
        <v>0</v>
      </c>
      <c r="V102" s="436">
        <f>'2. CAD NCCF'!V102+'3. USD NCCF'!V102+'4. EUR NCCF'!V102+'5. GBP NCCF'!V102+'6. Other(Incld) NCCF'!V102</f>
        <v>0</v>
      </c>
      <c r="W102" s="436">
        <f>'2. CAD NCCF'!W102+'3. USD NCCF'!W102+'4. EUR NCCF'!W102+'5. GBP NCCF'!W102+'6. Other(Incld) NCCF'!W102</f>
        <v>0</v>
      </c>
      <c r="X102" s="436">
        <f>'2. CAD NCCF'!X102+'3. USD NCCF'!X102+'4. EUR NCCF'!X102+'5. GBP NCCF'!X102+'6. Other(Incld) NCCF'!X102</f>
        <v>0</v>
      </c>
      <c r="Y102" s="436">
        <f>'2. CAD NCCF'!Y102+'3. USD NCCF'!Y102+'4. EUR NCCF'!Y102+'5. GBP NCCF'!Y102+'6. Other(Incld) NCCF'!Y102</f>
        <v>0</v>
      </c>
      <c r="Z102" s="436">
        <f>'2. CAD NCCF'!Z102+'3. USD NCCF'!Z102+'4. EUR NCCF'!Z102+'5. GBP NCCF'!Z102+'6. Other(Incld) NCCF'!Z102</f>
        <v>0</v>
      </c>
      <c r="AA102" s="436">
        <f>'2. CAD NCCF'!AA102+'3. USD NCCF'!AA102+'4. EUR NCCF'!AA102+'5. GBP NCCF'!AA102+'6. Other(Incld) NCCF'!AA102</f>
        <v>0</v>
      </c>
      <c r="AB102" s="437">
        <f>'2. CAD NCCF'!AB102+'3. USD NCCF'!AB102+'4. EUR NCCF'!AB102+'5. GBP NCCF'!AB102+'6. Other(Incld) NCCF'!AB102</f>
        <v>0</v>
      </c>
      <c r="AC102" s="437">
        <f>'2. CAD NCCF'!AC102+'3. USD NCCF'!AC102+'4. EUR NCCF'!AC102+'5. GBP NCCF'!AC102+'6. Other(Incld) NCCF'!AC102</f>
        <v>0</v>
      </c>
      <c r="AD102" s="1015"/>
      <c r="AE102" s="1016"/>
      <c r="AF102" s="1017"/>
    </row>
    <row r="103" spans="1:32" ht="15" customHeight="1" x14ac:dyDescent="0.2">
      <c r="A103" s="222">
        <v>199</v>
      </c>
      <c r="B103" s="499"/>
      <c r="C103" s="467"/>
      <c r="D103" s="467"/>
      <c r="E103" s="467"/>
      <c r="F103" s="880" t="str">
        <f>'2. CAD NCCF'!F103:L103</f>
        <v xml:space="preserve">RMI (payments) </v>
      </c>
      <c r="G103" s="881"/>
      <c r="H103" s="881"/>
      <c r="I103" s="881"/>
      <c r="J103" s="881"/>
      <c r="K103" s="881"/>
      <c r="L103" s="882"/>
      <c r="M103" s="433">
        <f>'2. CAD NCCF'!M103+'3. USD NCCF'!M103+'4. EUR NCCF'!M103+'5. GBP NCCF'!M103+'6. Other(Incld) NCCF'!M103</f>
        <v>0</v>
      </c>
      <c r="N103" s="434">
        <f>'2. CAD NCCF'!N103+'3. USD NCCF'!N103+'4. EUR NCCF'!N103+'5. GBP NCCF'!N103+'6. Other(Incld) NCCF'!N103</f>
        <v>0</v>
      </c>
      <c r="O103" s="435">
        <f>'2. CAD NCCF'!O103+'3. USD NCCF'!O103+'4. EUR NCCF'!O103+'5. GBP NCCF'!O103+'6. Other(Incld) NCCF'!O103</f>
        <v>0</v>
      </c>
      <c r="P103" s="436">
        <f>'2. CAD NCCF'!P103+'3. USD NCCF'!P103+'4. EUR NCCF'!P103+'5. GBP NCCF'!P103+'6. Other(Incld) NCCF'!P103</f>
        <v>0</v>
      </c>
      <c r="Q103" s="437">
        <f>'2. CAD NCCF'!Q103+'3. USD NCCF'!Q103+'4. EUR NCCF'!Q103+'5. GBP NCCF'!Q103+'6. Other(Incld) NCCF'!Q103</f>
        <v>0</v>
      </c>
      <c r="R103" s="436">
        <f>'2. CAD NCCF'!R103+'3. USD NCCF'!R103+'4. EUR NCCF'!R103+'5. GBP NCCF'!R103+'6. Other(Incld) NCCF'!R103</f>
        <v>0</v>
      </c>
      <c r="S103" s="436">
        <f>'2. CAD NCCF'!S103+'3. USD NCCF'!S103+'4. EUR NCCF'!S103+'5. GBP NCCF'!S103+'6. Other(Incld) NCCF'!S103</f>
        <v>0</v>
      </c>
      <c r="T103" s="436">
        <f>'2. CAD NCCF'!T103+'3. USD NCCF'!T103+'4. EUR NCCF'!T103+'5. GBP NCCF'!T103+'6. Other(Incld) NCCF'!T103</f>
        <v>0</v>
      </c>
      <c r="U103" s="436">
        <f>'2. CAD NCCF'!U103+'3. USD NCCF'!U103+'4. EUR NCCF'!U103+'5. GBP NCCF'!U103+'6. Other(Incld) NCCF'!U103</f>
        <v>0</v>
      </c>
      <c r="V103" s="436">
        <f>'2. CAD NCCF'!V103+'3. USD NCCF'!V103+'4. EUR NCCF'!V103+'5. GBP NCCF'!V103+'6. Other(Incld) NCCF'!V103</f>
        <v>0</v>
      </c>
      <c r="W103" s="436">
        <f>'2. CAD NCCF'!W103+'3. USD NCCF'!W103+'4. EUR NCCF'!W103+'5. GBP NCCF'!W103+'6. Other(Incld) NCCF'!W103</f>
        <v>0</v>
      </c>
      <c r="X103" s="436">
        <f>'2. CAD NCCF'!X103+'3. USD NCCF'!X103+'4. EUR NCCF'!X103+'5. GBP NCCF'!X103+'6. Other(Incld) NCCF'!X103</f>
        <v>0</v>
      </c>
      <c r="Y103" s="436">
        <f>'2. CAD NCCF'!Y103+'3. USD NCCF'!Y103+'4. EUR NCCF'!Y103+'5. GBP NCCF'!Y103+'6. Other(Incld) NCCF'!Y103</f>
        <v>0</v>
      </c>
      <c r="Z103" s="436">
        <f>'2. CAD NCCF'!Z103+'3. USD NCCF'!Z103+'4. EUR NCCF'!Z103+'5. GBP NCCF'!Z103+'6. Other(Incld) NCCF'!Z103</f>
        <v>0</v>
      </c>
      <c r="AA103" s="436">
        <f>'2. CAD NCCF'!AA103+'3. USD NCCF'!AA103+'4. EUR NCCF'!AA103+'5. GBP NCCF'!AA103+'6. Other(Incld) NCCF'!AA103</f>
        <v>0</v>
      </c>
      <c r="AB103" s="437">
        <f>'2. CAD NCCF'!AB103+'3. USD NCCF'!AB103+'4. EUR NCCF'!AB103+'5. GBP NCCF'!AB103+'6. Other(Incld) NCCF'!AB103</f>
        <v>0</v>
      </c>
      <c r="AC103" s="437">
        <f>'2. CAD NCCF'!AC103+'3. USD NCCF'!AC103+'4. EUR NCCF'!AC103+'5. GBP NCCF'!AC103+'6. Other(Incld) NCCF'!AC103</f>
        <v>0</v>
      </c>
      <c r="AD103" s="1015"/>
      <c r="AE103" s="1016"/>
      <c r="AF103" s="1017"/>
    </row>
    <row r="104" spans="1:32" ht="15" x14ac:dyDescent="0.2">
      <c r="A104" s="222">
        <v>200</v>
      </c>
      <c r="B104" s="499"/>
      <c r="C104" s="467"/>
      <c r="D104" s="467"/>
      <c r="E104" s="877" t="str">
        <f>'2. CAD NCCF'!E104:L104</f>
        <v>RM not insured (RMNI)</v>
      </c>
      <c r="F104" s="878"/>
      <c r="G104" s="878"/>
      <c r="H104" s="878"/>
      <c r="I104" s="878"/>
      <c r="J104" s="878"/>
      <c r="K104" s="878"/>
      <c r="L104" s="879"/>
      <c r="M104" s="399">
        <f>SUBTOTAL(9,M105:M106)</f>
        <v>0</v>
      </c>
      <c r="N104" s="402">
        <f t="shared" ref="N104:AC104" si="23">SUBTOTAL(9,N105:N106)</f>
        <v>0</v>
      </c>
      <c r="O104" s="406">
        <f t="shared" si="23"/>
        <v>0</v>
      </c>
      <c r="P104" s="405">
        <f t="shared" si="23"/>
        <v>0</v>
      </c>
      <c r="Q104" s="403">
        <f t="shared" si="23"/>
        <v>0</v>
      </c>
      <c r="R104" s="406">
        <f t="shared" si="23"/>
        <v>0</v>
      </c>
      <c r="S104" s="406">
        <f t="shared" si="23"/>
        <v>0</v>
      </c>
      <c r="T104" s="406">
        <f t="shared" si="23"/>
        <v>0</v>
      </c>
      <c r="U104" s="406">
        <f t="shared" si="23"/>
        <v>0</v>
      </c>
      <c r="V104" s="406">
        <f t="shared" si="23"/>
        <v>0</v>
      </c>
      <c r="W104" s="406">
        <f t="shared" si="23"/>
        <v>0</v>
      </c>
      <c r="X104" s="406">
        <f t="shared" si="23"/>
        <v>0</v>
      </c>
      <c r="Y104" s="406">
        <f t="shared" si="23"/>
        <v>0</v>
      </c>
      <c r="Z104" s="406">
        <f t="shared" si="23"/>
        <v>0</v>
      </c>
      <c r="AA104" s="406">
        <f t="shared" si="23"/>
        <v>0</v>
      </c>
      <c r="AB104" s="416">
        <f t="shared" si="23"/>
        <v>0</v>
      </c>
      <c r="AC104" s="399">
        <f t="shared" si="23"/>
        <v>0</v>
      </c>
      <c r="AD104" s="1015"/>
      <c r="AE104" s="1016"/>
      <c r="AF104" s="1017"/>
    </row>
    <row r="105" spans="1:32" ht="15" x14ac:dyDescent="0.2">
      <c r="A105" s="222">
        <v>201</v>
      </c>
      <c r="B105" s="499"/>
      <c r="C105" s="467"/>
      <c r="D105" s="467"/>
      <c r="E105" s="467"/>
      <c r="F105" s="880" t="str">
        <f>'2. CAD NCCF'!F105:L105</f>
        <v xml:space="preserve">RMNI (balance of maturity) </v>
      </c>
      <c r="G105" s="881"/>
      <c r="H105" s="881"/>
      <c r="I105" s="881"/>
      <c r="J105" s="881"/>
      <c r="K105" s="881"/>
      <c r="L105" s="882"/>
      <c r="M105" s="433">
        <f>'2. CAD NCCF'!M105+'3. USD NCCF'!M105+'4. EUR NCCF'!M105+'5. GBP NCCF'!M105+'6. Other(Incld) NCCF'!M105</f>
        <v>0</v>
      </c>
      <c r="N105" s="434">
        <f>'2. CAD NCCF'!N105+'3. USD NCCF'!N105+'4. EUR NCCF'!N105+'5. GBP NCCF'!N105+'6. Other(Incld) NCCF'!N105</f>
        <v>0</v>
      </c>
      <c r="O105" s="435">
        <f>'2. CAD NCCF'!O105+'3. USD NCCF'!O105+'4. EUR NCCF'!O105+'5. GBP NCCF'!O105+'6. Other(Incld) NCCF'!O105</f>
        <v>0</v>
      </c>
      <c r="P105" s="436">
        <f>'2. CAD NCCF'!P105+'3. USD NCCF'!P105+'4. EUR NCCF'!P105+'5. GBP NCCF'!P105+'6. Other(Incld) NCCF'!P105</f>
        <v>0</v>
      </c>
      <c r="Q105" s="437">
        <f>'2. CAD NCCF'!Q105+'3. USD NCCF'!Q105+'4. EUR NCCF'!Q105+'5. GBP NCCF'!Q105+'6. Other(Incld) NCCF'!Q105</f>
        <v>0</v>
      </c>
      <c r="R105" s="436">
        <f>'2. CAD NCCF'!R105+'3. USD NCCF'!R105+'4. EUR NCCF'!R105+'5. GBP NCCF'!R105+'6. Other(Incld) NCCF'!R105</f>
        <v>0</v>
      </c>
      <c r="S105" s="436">
        <f>'2. CAD NCCF'!S105+'3. USD NCCF'!S105+'4. EUR NCCF'!S105+'5. GBP NCCF'!S105+'6. Other(Incld) NCCF'!S105</f>
        <v>0</v>
      </c>
      <c r="T105" s="436">
        <f>'2. CAD NCCF'!T105+'3. USD NCCF'!T105+'4. EUR NCCF'!T105+'5. GBP NCCF'!T105+'6. Other(Incld) NCCF'!T105</f>
        <v>0</v>
      </c>
      <c r="U105" s="436">
        <f>'2. CAD NCCF'!U105+'3. USD NCCF'!U105+'4. EUR NCCF'!U105+'5. GBP NCCF'!U105+'6. Other(Incld) NCCF'!U105</f>
        <v>0</v>
      </c>
      <c r="V105" s="436">
        <f>'2. CAD NCCF'!V105+'3. USD NCCF'!V105+'4. EUR NCCF'!V105+'5. GBP NCCF'!V105+'6. Other(Incld) NCCF'!V105</f>
        <v>0</v>
      </c>
      <c r="W105" s="436">
        <f>'2. CAD NCCF'!W105+'3. USD NCCF'!W105+'4. EUR NCCF'!W105+'5. GBP NCCF'!W105+'6. Other(Incld) NCCF'!W105</f>
        <v>0</v>
      </c>
      <c r="X105" s="436">
        <f>'2. CAD NCCF'!X105+'3. USD NCCF'!X105+'4. EUR NCCF'!X105+'5. GBP NCCF'!X105+'6. Other(Incld) NCCF'!X105</f>
        <v>0</v>
      </c>
      <c r="Y105" s="436">
        <f>'2. CAD NCCF'!Y105+'3. USD NCCF'!Y105+'4. EUR NCCF'!Y105+'5. GBP NCCF'!Y105+'6. Other(Incld) NCCF'!Y105</f>
        <v>0</v>
      </c>
      <c r="Z105" s="436">
        <f>'2. CAD NCCF'!Z105+'3. USD NCCF'!Z105+'4. EUR NCCF'!Z105+'5. GBP NCCF'!Z105+'6. Other(Incld) NCCF'!Z105</f>
        <v>0</v>
      </c>
      <c r="AA105" s="436">
        <f>'2. CAD NCCF'!AA105+'3. USD NCCF'!AA105+'4. EUR NCCF'!AA105+'5. GBP NCCF'!AA105+'6. Other(Incld) NCCF'!AA105</f>
        <v>0</v>
      </c>
      <c r="AB105" s="437">
        <f>'2. CAD NCCF'!AB105+'3. USD NCCF'!AB105+'4. EUR NCCF'!AB105+'5. GBP NCCF'!AB105+'6. Other(Incld) NCCF'!AB105</f>
        <v>0</v>
      </c>
      <c r="AC105" s="437">
        <f>'2. CAD NCCF'!AC105+'3. USD NCCF'!AC105+'4. EUR NCCF'!AC105+'5. GBP NCCF'!AC105+'6. Other(Incld) NCCF'!AC105</f>
        <v>0</v>
      </c>
      <c r="AD105" s="1015"/>
      <c r="AE105" s="1016"/>
      <c r="AF105" s="1017"/>
    </row>
    <row r="106" spans="1:32" ht="15" customHeight="1" x14ac:dyDescent="0.2">
      <c r="A106" s="222">
        <v>202</v>
      </c>
      <c r="B106" s="499"/>
      <c r="C106" s="467"/>
      <c r="D106" s="467"/>
      <c r="E106" s="467"/>
      <c r="F106" s="880" t="str">
        <f>'2. CAD NCCF'!F106:L106</f>
        <v xml:space="preserve">RMNI (payments) </v>
      </c>
      <c r="G106" s="881"/>
      <c r="H106" s="881"/>
      <c r="I106" s="881"/>
      <c r="J106" s="881"/>
      <c r="K106" s="881"/>
      <c r="L106" s="882"/>
      <c r="M106" s="433">
        <f>'2. CAD NCCF'!M106+'3. USD NCCF'!M106+'4. EUR NCCF'!M106+'5. GBP NCCF'!M106+'6. Other(Incld) NCCF'!M106</f>
        <v>0</v>
      </c>
      <c r="N106" s="434">
        <f>'2. CAD NCCF'!N106+'3. USD NCCF'!N106+'4. EUR NCCF'!N106+'5. GBP NCCF'!N106+'6. Other(Incld) NCCF'!N106</f>
        <v>0</v>
      </c>
      <c r="O106" s="435">
        <f>'2. CAD NCCF'!O106+'3. USD NCCF'!O106+'4. EUR NCCF'!O106+'5. GBP NCCF'!O106+'6. Other(Incld) NCCF'!O106</f>
        <v>0</v>
      </c>
      <c r="P106" s="436">
        <f>'2. CAD NCCF'!P106+'3. USD NCCF'!P106+'4. EUR NCCF'!P106+'5. GBP NCCF'!P106+'6. Other(Incld) NCCF'!P106</f>
        <v>0</v>
      </c>
      <c r="Q106" s="437">
        <f>'2. CAD NCCF'!Q106+'3. USD NCCF'!Q106+'4. EUR NCCF'!Q106+'5. GBP NCCF'!Q106+'6. Other(Incld) NCCF'!Q106</f>
        <v>0</v>
      </c>
      <c r="R106" s="436">
        <f>'2. CAD NCCF'!R106+'3. USD NCCF'!R106+'4. EUR NCCF'!R106+'5. GBP NCCF'!R106+'6. Other(Incld) NCCF'!R106</f>
        <v>0</v>
      </c>
      <c r="S106" s="436">
        <f>'2. CAD NCCF'!S106+'3. USD NCCF'!S106+'4. EUR NCCF'!S106+'5. GBP NCCF'!S106+'6. Other(Incld) NCCF'!S106</f>
        <v>0</v>
      </c>
      <c r="T106" s="436">
        <f>'2. CAD NCCF'!T106+'3. USD NCCF'!T106+'4. EUR NCCF'!T106+'5. GBP NCCF'!T106+'6. Other(Incld) NCCF'!T106</f>
        <v>0</v>
      </c>
      <c r="U106" s="436">
        <f>'2. CAD NCCF'!U106+'3. USD NCCF'!U106+'4. EUR NCCF'!U106+'5. GBP NCCF'!U106+'6. Other(Incld) NCCF'!U106</f>
        <v>0</v>
      </c>
      <c r="V106" s="436">
        <f>'2. CAD NCCF'!V106+'3. USD NCCF'!V106+'4. EUR NCCF'!V106+'5. GBP NCCF'!V106+'6. Other(Incld) NCCF'!V106</f>
        <v>0</v>
      </c>
      <c r="W106" s="436">
        <f>'2. CAD NCCF'!W106+'3. USD NCCF'!W106+'4. EUR NCCF'!W106+'5. GBP NCCF'!W106+'6. Other(Incld) NCCF'!W106</f>
        <v>0</v>
      </c>
      <c r="X106" s="436">
        <f>'2. CAD NCCF'!X106+'3. USD NCCF'!X106+'4. EUR NCCF'!X106+'5. GBP NCCF'!X106+'6. Other(Incld) NCCF'!X106</f>
        <v>0</v>
      </c>
      <c r="Y106" s="436">
        <f>'2. CAD NCCF'!Y106+'3. USD NCCF'!Y106+'4. EUR NCCF'!Y106+'5. GBP NCCF'!Y106+'6. Other(Incld) NCCF'!Y106</f>
        <v>0</v>
      </c>
      <c r="Z106" s="436">
        <f>'2. CAD NCCF'!Z106+'3. USD NCCF'!Z106+'4. EUR NCCF'!Z106+'5. GBP NCCF'!Z106+'6. Other(Incld) NCCF'!Z106</f>
        <v>0</v>
      </c>
      <c r="AA106" s="436">
        <f>'2. CAD NCCF'!AA106+'3. USD NCCF'!AA106+'4. EUR NCCF'!AA106+'5. GBP NCCF'!AA106+'6. Other(Incld) NCCF'!AA106</f>
        <v>0</v>
      </c>
      <c r="AB106" s="437">
        <f>'2. CAD NCCF'!AB106+'3. USD NCCF'!AB106+'4. EUR NCCF'!AB106+'5. GBP NCCF'!AB106+'6. Other(Incld) NCCF'!AB106</f>
        <v>0</v>
      </c>
      <c r="AC106" s="437">
        <f>'2. CAD NCCF'!AC106+'3. USD NCCF'!AC106+'4. EUR NCCF'!AC106+'5. GBP NCCF'!AC106+'6. Other(Incld) NCCF'!AC106</f>
        <v>0</v>
      </c>
      <c r="AD106" s="1015"/>
      <c r="AE106" s="1016"/>
      <c r="AF106" s="1017"/>
    </row>
    <row r="107" spans="1:32" ht="15" x14ac:dyDescent="0.2">
      <c r="A107" s="222">
        <v>203</v>
      </c>
      <c r="B107" s="499"/>
      <c r="C107" s="467"/>
      <c r="D107" s="868" t="str">
        <f>'2. CAD NCCF'!D107:AF107</f>
        <v>Commercial mortgages (CM)</v>
      </c>
      <c r="E107" s="869"/>
      <c r="F107" s="869"/>
      <c r="G107" s="869"/>
      <c r="H107" s="869"/>
      <c r="I107" s="869"/>
      <c r="J107" s="869"/>
      <c r="K107" s="869"/>
      <c r="L107" s="869"/>
      <c r="M107" s="869"/>
      <c r="N107" s="869"/>
      <c r="O107" s="869"/>
      <c r="P107" s="869"/>
      <c r="Q107" s="869"/>
      <c r="R107" s="869"/>
      <c r="S107" s="869"/>
      <c r="T107" s="869"/>
      <c r="U107" s="869"/>
      <c r="V107" s="869"/>
      <c r="W107" s="869"/>
      <c r="X107" s="869"/>
      <c r="Y107" s="869"/>
      <c r="Z107" s="869"/>
      <c r="AA107" s="869"/>
      <c r="AB107" s="869"/>
      <c r="AC107" s="869"/>
      <c r="AD107" s="869"/>
      <c r="AE107" s="869"/>
      <c r="AF107" s="870"/>
    </row>
    <row r="108" spans="1:32" ht="15" x14ac:dyDescent="0.2">
      <c r="A108" s="222">
        <v>204</v>
      </c>
      <c r="B108" s="499"/>
      <c r="C108" s="467"/>
      <c r="D108" s="467"/>
      <c r="E108" s="877" t="str">
        <f>'2. CAD NCCF'!E108:L108</f>
        <v>Securitised commercial mortgages (SCM)</v>
      </c>
      <c r="F108" s="878"/>
      <c r="G108" s="878"/>
      <c r="H108" s="878"/>
      <c r="I108" s="878"/>
      <c r="J108" s="878"/>
      <c r="K108" s="878"/>
      <c r="L108" s="879"/>
      <c r="M108" s="399">
        <f>SUBTOTAL(9,M109:M112)</f>
        <v>0</v>
      </c>
      <c r="N108" s="402">
        <f t="shared" ref="N108:AC108" si="24">SUBTOTAL(9,N109:N112)</f>
        <v>0</v>
      </c>
      <c r="O108" s="406">
        <f t="shared" si="24"/>
        <v>0</v>
      </c>
      <c r="P108" s="405">
        <f t="shared" si="24"/>
        <v>0</v>
      </c>
      <c r="Q108" s="403">
        <f t="shared" si="24"/>
        <v>0</v>
      </c>
      <c r="R108" s="406">
        <f t="shared" si="24"/>
        <v>0</v>
      </c>
      <c r="S108" s="406">
        <f t="shared" si="24"/>
        <v>0</v>
      </c>
      <c r="T108" s="406">
        <f t="shared" si="24"/>
        <v>0</v>
      </c>
      <c r="U108" s="406">
        <f t="shared" si="24"/>
        <v>0</v>
      </c>
      <c r="V108" s="406">
        <f t="shared" si="24"/>
        <v>0</v>
      </c>
      <c r="W108" s="406">
        <f t="shared" si="24"/>
        <v>0</v>
      </c>
      <c r="X108" s="406">
        <f t="shared" si="24"/>
        <v>0</v>
      </c>
      <c r="Y108" s="406">
        <f t="shared" si="24"/>
        <v>0</v>
      </c>
      <c r="Z108" s="406">
        <f t="shared" si="24"/>
        <v>0</v>
      </c>
      <c r="AA108" s="406">
        <f t="shared" si="24"/>
        <v>0</v>
      </c>
      <c r="AB108" s="416">
        <f t="shared" si="24"/>
        <v>0</v>
      </c>
      <c r="AC108" s="399">
        <f t="shared" si="24"/>
        <v>0</v>
      </c>
      <c r="AD108" s="1015"/>
      <c r="AE108" s="1016"/>
      <c r="AF108" s="1017"/>
    </row>
    <row r="109" spans="1:32" ht="15" x14ac:dyDescent="0.2">
      <c r="A109" s="222">
        <v>205</v>
      </c>
      <c r="B109" s="499"/>
      <c r="C109" s="467"/>
      <c r="D109" s="467"/>
      <c r="E109" s="467"/>
      <c r="F109" s="880" t="str">
        <f>'2. CAD NCCF'!F109:L109</f>
        <v>EULA securitised CM (balance at maturity)</v>
      </c>
      <c r="G109" s="881"/>
      <c r="H109" s="881"/>
      <c r="I109" s="881"/>
      <c r="J109" s="881"/>
      <c r="K109" s="881"/>
      <c r="L109" s="882"/>
      <c r="M109" s="433">
        <f>'2. CAD NCCF'!M109+'3. USD NCCF'!M109+'4. EUR NCCF'!M109+'5. GBP NCCF'!M109+'6. Other(Incld) NCCF'!M109</f>
        <v>0</v>
      </c>
      <c r="N109" s="434">
        <f>'2. CAD NCCF'!N109+'3. USD NCCF'!N109+'4. EUR NCCF'!N109+'5. GBP NCCF'!N109+'6. Other(Incld) NCCF'!N109</f>
        <v>0</v>
      </c>
      <c r="O109" s="435">
        <f>'2. CAD NCCF'!O109+'3. USD NCCF'!O109+'4. EUR NCCF'!O109+'5. GBP NCCF'!O109+'6. Other(Incld) NCCF'!O109</f>
        <v>0</v>
      </c>
      <c r="P109" s="436">
        <f>'2. CAD NCCF'!P109+'3. USD NCCF'!P109+'4. EUR NCCF'!P109+'5. GBP NCCF'!P109+'6. Other(Incld) NCCF'!P109</f>
        <v>0</v>
      </c>
      <c r="Q109" s="437">
        <f>'2. CAD NCCF'!Q109+'3. USD NCCF'!Q109+'4. EUR NCCF'!Q109+'5. GBP NCCF'!Q109+'6. Other(Incld) NCCF'!Q109</f>
        <v>0</v>
      </c>
      <c r="R109" s="436">
        <f>'2. CAD NCCF'!R109+'3. USD NCCF'!R109+'4. EUR NCCF'!R109+'5. GBP NCCF'!R109+'6. Other(Incld) NCCF'!R109</f>
        <v>0</v>
      </c>
      <c r="S109" s="436">
        <f>'2. CAD NCCF'!S109+'3. USD NCCF'!S109+'4. EUR NCCF'!S109+'5. GBP NCCF'!S109+'6. Other(Incld) NCCF'!S109</f>
        <v>0</v>
      </c>
      <c r="T109" s="436">
        <f>'2. CAD NCCF'!T109+'3. USD NCCF'!T109+'4. EUR NCCF'!T109+'5. GBP NCCF'!T109+'6. Other(Incld) NCCF'!T109</f>
        <v>0</v>
      </c>
      <c r="U109" s="436">
        <f>'2. CAD NCCF'!U109+'3. USD NCCF'!U109+'4. EUR NCCF'!U109+'5. GBP NCCF'!U109+'6. Other(Incld) NCCF'!U109</f>
        <v>0</v>
      </c>
      <c r="V109" s="436">
        <f>'2. CAD NCCF'!V109+'3. USD NCCF'!V109+'4. EUR NCCF'!V109+'5. GBP NCCF'!V109+'6. Other(Incld) NCCF'!V109</f>
        <v>0</v>
      </c>
      <c r="W109" s="436">
        <f>'2. CAD NCCF'!W109+'3. USD NCCF'!W109+'4. EUR NCCF'!W109+'5. GBP NCCF'!W109+'6. Other(Incld) NCCF'!W109</f>
        <v>0</v>
      </c>
      <c r="X109" s="436">
        <f>'2. CAD NCCF'!X109+'3. USD NCCF'!X109+'4. EUR NCCF'!X109+'5. GBP NCCF'!X109+'6. Other(Incld) NCCF'!X109</f>
        <v>0</v>
      </c>
      <c r="Y109" s="436">
        <f>'2. CAD NCCF'!Y109+'3. USD NCCF'!Y109+'4. EUR NCCF'!Y109+'5. GBP NCCF'!Y109+'6. Other(Incld) NCCF'!Y109</f>
        <v>0</v>
      </c>
      <c r="Z109" s="436">
        <f>'2. CAD NCCF'!Z109+'3. USD NCCF'!Z109+'4. EUR NCCF'!Z109+'5. GBP NCCF'!Z109+'6. Other(Incld) NCCF'!Z109</f>
        <v>0</v>
      </c>
      <c r="AA109" s="436">
        <f>'2. CAD NCCF'!AA109+'3. USD NCCF'!AA109+'4. EUR NCCF'!AA109+'5. GBP NCCF'!AA109+'6. Other(Incld) NCCF'!AA109</f>
        <v>0</v>
      </c>
      <c r="AB109" s="437">
        <f>'2. CAD NCCF'!AB109+'3. USD NCCF'!AB109+'4. EUR NCCF'!AB109+'5. GBP NCCF'!AB109+'6. Other(Incld) NCCF'!AB109</f>
        <v>0</v>
      </c>
      <c r="AC109" s="437">
        <f>'2. CAD NCCF'!AC109+'3. USD NCCF'!AC109+'4. EUR NCCF'!AC109+'5. GBP NCCF'!AC109+'6. Other(Incld) NCCF'!AC109</f>
        <v>0</v>
      </c>
      <c r="AD109" s="1015"/>
      <c r="AE109" s="1016"/>
      <c r="AF109" s="1017"/>
    </row>
    <row r="110" spans="1:32" ht="15" customHeight="1" x14ac:dyDescent="0.2">
      <c r="A110" s="222">
        <v>206</v>
      </c>
      <c r="B110" s="499"/>
      <c r="C110" s="467"/>
      <c r="D110" s="467"/>
      <c r="E110" s="467"/>
      <c r="F110" s="880" t="str">
        <f>'2. CAD NCCF'!F110:L110</f>
        <v>EULA securitised CM (payments)</v>
      </c>
      <c r="G110" s="881"/>
      <c r="H110" s="881"/>
      <c r="I110" s="881"/>
      <c r="J110" s="881"/>
      <c r="K110" s="881"/>
      <c r="L110" s="882"/>
      <c r="M110" s="433">
        <f>'2. CAD NCCF'!M110+'3. USD NCCF'!M110+'4. EUR NCCF'!M110+'5. GBP NCCF'!M110+'6. Other(Incld) NCCF'!M110</f>
        <v>0</v>
      </c>
      <c r="N110" s="434">
        <f>'2. CAD NCCF'!N110+'3. USD NCCF'!N110+'4. EUR NCCF'!N110+'5. GBP NCCF'!N110+'6. Other(Incld) NCCF'!N110</f>
        <v>0</v>
      </c>
      <c r="O110" s="435">
        <f>'2. CAD NCCF'!O110+'3. USD NCCF'!O110+'4. EUR NCCF'!O110+'5. GBP NCCF'!O110+'6. Other(Incld) NCCF'!O110</f>
        <v>0</v>
      </c>
      <c r="P110" s="436">
        <f>'2. CAD NCCF'!P110+'3. USD NCCF'!P110+'4. EUR NCCF'!P110+'5. GBP NCCF'!P110+'6. Other(Incld) NCCF'!P110</f>
        <v>0</v>
      </c>
      <c r="Q110" s="437">
        <f>'2. CAD NCCF'!Q110+'3. USD NCCF'!Q110+'4. EUR NCCF'!Q110+'5. GBP NCCF'!Q110+'6. Other(Incld) NCCF'!Q110</f>
        <v>0</v>
      </c>
      <c r="R110" s="436">
        <f>'2. CAD NCCF'!R110+'3. USD NCCF'!R110+'4. EUR NCCF'!R110+'5. GBP NCCF'!R110+'6. Other(Incld) NCCF'!R110</f>
        <v>0</v>
      </c>
      <c r="S110" s="436">
        <f>'2. CAD NCCF'!S110+'3. USD NCCF'!S110+'4. EUR NCCF'!S110+'5. GBP NCCF'!S110+'6. Other(Incld) NCCF'!S110</f>
        <v>0</v>
      </c>
      <c r="T110" s="436">
        <f>'2. CAD NCCF'!T110+'3. USD NCCF'!T110+'4. EUR NCCF'!T110+'5. GBP NCCF'!T110+'6. Other(Incld) NCCF'!T110</f>
        <v>0</v>
      </c>
      <c r="U110" s="436">
        <f>'2. CAD NCCF'!U110+'3. USD NCCF'!U110+'4. EUR NCCF'!U110+'5. GBP NCCF'!U110+'6. Other(Incld) NCCF'!U110</f>
        <v>0</v>
      </c>
      <c r="V110" s="436">
        <f>'2. CAD NCCF'!V110+'3. USD NCCF'!V110+'4. EUR NCCF'!V110+'5. GBP NCCF'!V110+'6. Other(Incld) NCCF'!V110</f>
        <v>0</v>
      </c>
      <c r="W110" s="436">
        <f>'2. CAD NCCF'!W110+'3. USD NCCF'!W110+'4. EUR NCCF'!W110+'5. GBP NCCF'!W110+'6. Other(Incld) NCCF'!W110</f>
        <v>0</v>
      </c>
      <c r="X110" s="436">
        <f>'2. CAD NCCF'!X110+'3. USD NCCF'!X110+'4. EUR NCCF'!X110+'5. GBP NCCF'!X110+'6. Other(Incld) NCCF'!X110</f>
        <v>0</v>
      </c>
      <c r="Y110" s="436">
        <f>'2. CAD NCCF'!Y110+'3. USD NCCF'!Y110+'4. EUR NCCF'!Y110+'5. GBP NCCF'!Y110+'6. Other(Incld) NCCF'!Y110</f>
        <v>0</v>
      </c>
      <c r="Z110" s="436">
        <f>'2. CAD NCCF'!Z110+'3. USD NCCF'!Z110+'4. EUR NCCF'!Z110+'5. GBP NCCF'!Z110+'6. Other(Incld) NCCF'!Z110</f>
        <v>0</v>
      </c>
      <c r="AA110" s="436">
        <f>'2. CAD NCCF'!AA110+'3. USD NCCF'!AA110+'4. EUR NCCF'!AA110+'5. GBP NCCF'!AA110+'6. Other(Incld) NCCF'!AA110</f>
        <v>0</v>
      </c>
      <c r="AB110" s="437">
        <f>'2. CAD NCCF'!AB110+'3. USD NCCF'!AB110+'4. EUR NCCF'!AB110+'5. GBP NCCF'!AB110+'6. Other(Incld) NCCF'!AB110</f>
        <v>0</v>
      </c>
      <c r="AC110" s="437">
        <f>'2. CAD NCCF'!AC110+'3. USD NCCF'!AC110+'4. EUR NCCF'!AC110+'5. GBP NCCF'!AC110+'6. Other(Incld) NCCF'!AC110</f>
        <v>0</v>
      </c>
      <c r="AD110" s="1015"/>
      <c r="AE110" s="1016"/>
      <c r="AF110" s="1017"/>
    </row>
    <row r="111" spans="1:32" ht="15" customHeight="1" x14ac:dyDescent="0.2">
      <c r="A111" s="222">
        <v>207</v>
      </c>
      <c r="B111" s="499"/>
      <c r="C111" s="467"/>
      <c r="D111" s="467"/>
      <c r="E111" s="467"/>
      <c r="F111" s="880" t="str">
        <f>'2. CAD NCCF'!F111:L111</f>
        <v>Encumbered securitised CM (balance at maturity)</v>
      </c>
      <c r="G111" s="881"/>
      <c r="H111" s="881"/>
      <c r="I111" s="881"/>
      <c r="J111" s="881"/>
      <c r="K111" s="881"/>
      <c r="L111" s="882"/>
      <c r="M111" s="433">
        <f>'2. CAD NCCF'!M111+'3. USD NCCF'!M111+'4. EUR NCCF'!M111+'5. GBP NCCF'!M111+'6. Other(Incld) NCCF'!M111</f>
        <v>0</v>
      </c>
      <c r="N111" s="434">
        <f>'2. CAD NCCF'!N111+'3. USD NCCF'!N111+'4. EUR NCCF'!N111+'5. GBP NCCF'!N111+'6. Other(Incld) NCCF'!N111</f>
        <v>0</v>
      </c>
      <c r="O111" s="435">
        <f>'2. CAD NCCF'!O111+'3. USD NCCF'!O111+'4. EUR NCCF'!O111+'5. GBP NCCF'!O111+'6. Other(Incld) NCCF'!O111</f>
        <v>0</v>
      </c>
      <c r="P111" s="436">
        <f>'2. CAD NCCF'!P111+'3. USD NCCF'!P111+'4. EUR NCCF'!P111+'5. GBP NCCF'!P111+'6. Other(Incld) NCCF'!P111</f>
        <v>0</v>
      </c>
      <c r="Q111" s="437">
        <f>'2. CAD NCCF'!Q111+'3. USD NCCF'!Q111+'4. EUR NCCF'!Q111+'5. GBP NCCF'!Q111+'6. Other(Incld) NCCF'!Q111</f>
        <v>0</v>
      </c>
      <c r="R111" s="436">
        <f>'2. CAD NCCF'!R111+'3. USD NCCF'!R111+'4. EUR NCCF'!R111+'5. GBP NCCF'!R111+'6. Other(Incld) NCCF'!R111</f>
        <v>0</v>
      </c>
      <c r="S111" s="436">
        <f>'2. CAD NCCF'!S111+'3. USD NCCF'!S111+'4. EUR NCCF'!S111+'5. GBP NCCF'!S111+'6. Other(Incld) NCCF'!S111</f>
        <v>0</v>
      </c>
      <c r="T111" s="436">
        <f>'2. CAD NCCF'!T111+'3. USD NCCF'!T111+'4. EUR NCCF'!T111+'5. GBP NCCF'!T111+'6. Other(Incld) NCCF'!T111</f>
        <v>0</v>
      </c>
      <c r="U111" s="436">
        <f>'2. CAD NCCF'!U111+'3. USD NCCF'!U111+'4. EUR NCCF'!U111+'5. GBP NCCF'!U111+'6. Other(Incld) NCCF'!U111</f>
        <v>0</v>
      </c>
      <c r="V111" s="436">
        <f>'2. CAD NCCF'!V111+'3. USD NCCF'!V111+'4. EUR NCCF'!V111+'5. GBP NCCF'!V111+'6. Other(Incld) NCCF'!V111</f>
        <v>0</v>
      </c>
      <c r="W111" s="436">
        <f>'2. CAD NCCF'!W111+'3. USD NCCF'!W111+'4. EUR NCCF'!W111+'5. GBP NCCF'!W111+'6. Other(Incld) NCCF'!W111</f>
        <v>0</v>
      </c>
      <c r="X111" s="436">
        <f>'2. CAD NCCF'!X111+'3. USD NCCF'!X111+'4. EUR NCCF'!X111+'5. GBP NCCF'!X111+'6. Other(Incld) NCCF'!X111</f>
        <v>0</v>
      </c>
      <c r="Y111" s="436">
        <f>'2. CAD NCCF'!Y111+'3. USD NCCF'!Y111+'4. EUR NCCF'!Y111+'5. GBP NCCF'!Y111+'6. Other(Incld) NCCF'!Y111</f>
        <v>0</v>
      </c>
      <c r="Z111" s="436">
        <f>'2. CAD NCCF'!Z111+'3. USD NCCF'!Z111+'4. EUR NCCF'!Z111+'5. GBP NCCF'!Z111+'6. Other(Incld) NCCF'!Z111</f>
        <v>0</v>
      </c>
      <c r="AA111" s="436">
        <f>'2. CAD NCCF'!AA111+'3. USD NCCF'!AA111+'4. EUR NCCF'!AA111+'5. GBP NCCF'!AA111+'6. Other(Incld) NCCF'!AA111</f>
        <v>0</v>
      </c>
      <c r="AB111" s="437">
        <f>'2. CAD NCCF'!AB111+'3. USD NCCF'!AB111+'4. EUR NCCF'!AB111+'5. GBP NCCF'!AB111+'6. Other(Incld) NCCF'!AB111</f>
        <v>0</v>
      </c>
      <c r="AC111" s="437">
        <f>'2. CAD NCCF'!AC111+'3. USD NCCF'!AC111+'4. EUR NCCF'!AC111+'5. GBP NCCF'!AC111+'6. Other(Incld) NCCF'!AC111</f>
        <v>0</v>
      </c>
      <c r="AD111" s="1015"/>
      <c r="AE111" s="1016"/>
      <c r="AF111" s="1017"/>
    </row>
    <row r="112" spans="1:32" ht="15" customHeight="1" x14ac:dyDescent="0.2">
      <c r="A112" s="222">
        <v>208</v>
      </c>
      <c r="B112" s="499"/>
      <c r="C112" s="467"/>
      <c r="D112" s="467"/>
      <c r="E112" s="467"/>
      <c r="F112" s="880" t="str">
        <f>'2. CAD NCCF'!F112:L112</f>
        <v>Encumbered securitised CM (payments)</v>
      </c>
      <c r="G112" s="881"/>
      <c r="H112" s="881"/>
      <c r="I112" s="881"/>
      <c r="J112" s="881"/>
      <c r="K112" s="881"/>
      <c r="L112" s="882"/>
      <c r="M112" s="433">
        <f>'2. CAD NCCF'!M112+'3. USD NCCF'!M112+'4. EUR NCCF'!M112+'5. GBP NCCF'!M112+'6. Other(Incld) NCCF'!M112</f>
        <v>0</v>
      </c>
      <c r="N112" s="434">
        <f>'2. CAD NCCF'!N112+'3. USD NCCF'!N112+'4. EUR NCCF'!N112+'5. GBP NCCF'!N112+'6. Other(Incld) NCCF'!N112</f>
        <v>0</v>
      </c>
      <c r="O112" s="435">
        <f>'2. CAD NCCF'!O112+'3. USD NCCF'!O112+'4. EUR NCCF'!O112+'5. GBP NCCF'!O112+'6. Other(Incld) NCCF'!O112</f>
        <v>0</v>
      </c>
      <c r="P112" s="436">
        <f>'2. CAD NCCF'!P112+'3. USD NCCF'!P112+'4. EUR NCCF'!P112+'5. GBP NCCF'!P112+'6. Other(Incld) NCCF'!P112</f>
        <v>0</v>
      </c>
      <c r="Q112" s="437">
        <f>'2. CAD NCCF'!Q112+'3. USD NCCF'!Q112+'4. EUR NCCF'!Q112+'5. GBP NCCF'!Q112+'6. Other(Incld) NCCF'!Q112</f>
        <v>0</v>
      </c>
      <c r="R112" s="436">
        <f>'2. CAD NCCF'!R112+'3. USD NCCF'!R112+'4. EUR NCCF'!R112+'5. GBP NCCF'!R112+'6. Other(Incld) NCCF'!R112</f>
        <v>0</v>
      </c>
      <c r="S112" s="436">
        <f>'2. CAD NCCF'!S112+'3. USD NCCF'!S112+'4. EUR NCCF'!S112+'5. GBP NCCF'!S112+'6. Other(Incld) NCCF'!S112</f>
        <v>0</v>
      </c>
      <c r="T112" s="436">
        <f>'2. CAD NCCF'!T112+'3. USD NCCF'!T112+'4. EUR NCCF'!T112+'5. GBP NCCF'!T112+'6. Other(Incld) NCCF'!T112</f>
        <v>0</v>
      </c>
      <c r="U112" s="436">
        <f>'2. CAD NCCF'!U112+'3. USD NCCF'!U112+'4. EUR NCCF'!U112+'5. GBP NCCF'!U112+'6. Other(Incld) NCCF'!U112</f>
        <v>0</v>
      </c>
      <c r="V112" s="436">
        <f>'2. CAD NCCF'!V112+'3. USD NCCF'!V112+'4. EUR NCCF'!V112+'5. GBP NCCF'!V112+'6. Other(Incld) NCCF'!V112</f>
        <v>0</v>
      </c>
      <c r="W112" s="436">
        <f>'2. CAD NCCF'!W112+'3. USD NCCF'!W112+'4. EUR NCCF'!W112+'5. GBP NCCF'!W112+'6. Other(Incld) NCCF'!W112</f>
        <v>0</v>
      </c>
      <c r="X112" s="436">
        <f>'2. CAD NCCF'!X112+'3. USD NCCF'!X112+'4. EUR NCCF'!X112+'5. GBP NCCF'!X112+'6. Other(Incld) NCCF'!X112</f>
        <v>0</v>
      </c>
      <c r="Y112" s="436">
        <f>'2. CAD NCCF'!Y112+'3. USD NCCF'!Y112+'4. EUR NCCF'!Y112+'5. GBP NCCF'!Y112+'6. Other(Incld) NCCF'!Y112</f>
        <v>0</v>
      </c>
      <c r="Z112" s="436">
        <f>'2. CAD NCCF'!Z112+'3. USD NCCF'!Z112+'4. EUR NCCF'!Z112+'5. GBP NCCF'!Z112+'6. Other(Incld) NCCF'!Z112</f>
        <v>0</v>
      </c>
      <c r="AA112" s="436">
        <f>'2. CAD NCCF'!AA112+'3. USD NCCF'!AA112+'4. EUR NCCF'!AA112+'5. GBP NCCF'!AA112+'6. Other(Incld) NCCF'!AA112</f>
        <v>0</v>
      </c>
      <c r="AB112" s="437">
        <f>'2. CAD NCCF'!AB112+'3. USD NCCF'!AB112+'4. EUR NCCF'!AB112+'5. GBP NCCF'!AB112+'6. Other(Incld) NCCF'!AB112</f>
        <v>0</v>
      </c>
      <c r="AC112" s="437">
        <f>'2. CAD NCCF'!AC112+'3. USD NCCF'!AC112+'4. EUR NCCF'!AC112+'5. GBP NCCF'!AC112+'6. Other(Incld) NCCF'!AC112</f>
        <v>0</v>
      </c>
      <c r="AD112" s="1015"/>
      <c r="AE112" s="1016"/>
      <c r="AF112" s="1017"/>
    </row>
    <row r="113" spans="1:32" ht="15" x14ac:dyDescent="0.2">
      <c r="A113" s="222">
        <v>209</v>
      </c>
      <c r="B113" s="499"/>
      <c r="C113" s="467"/>
      <c r="D113" s="467"/>
      <c r="E113" s="877" t="str">
        <f>'2. CAD NCCF'!E113:L113</f>
        <v>CM insured (CMI)</v>
      </c>
      <c r="F113" s="878"/>
      <c r="G113" s="878"/>
      <c r="H113" s="878"/>
      <c r="I113" s="878"/>
      <c r="J113" s="878"/>
      <c r="K113" s="878"/>
      <c r="L113" s="879"/>
      <c r="M113" s="399">
        <f>SUBTOTAL(9,M114:M115)</f>
        <v>0</v>
      </c>
      <c r="N113" s="402">
        <f t="shared" ref="N113:AC113" si="25">SUBTOTAL(9,N114:N115)</f>
        <v>0</v>
      </c>
      <c r="O113" s="406">
        <f t="shared" si="25"/>
        <v>0</v>
      </c>
      <c r="P113" s="405">
        <f t="shared" si="25"/>
        <v>0</v>
      </c>
      <c r="Q113" s="403">
        <f t="shared" si="25"/>
        <v>0</v>
      </c>
      <c r="R113" s="406">
        <f t="shared" si="25"/>
        <v>0</v>
      </c>
      <c r="S113" s="406">
        <f t="shared" si="25"/>
        <v>0</v>
      </c>
      <c r="T113" s="406">
        <f t="shared" si="25"/>
        <v>0</v>
      </c>
      <c r="U113" s="406">
        <f t="shared" si="25"/>
        <v>0</v>
      </c>
      <c r="V113" s="406">
        <f t="shared" si="25"/>
        <v>0</v>
      </c>
      <c r="W113" s="406">
        <f t="shared" si="25"/>
        <v>0</v>
      </c>
      <c r="X113" s="406">
        <f t="shared" si="25"/>
        <v>0</v>
      </c>
      <c r="Y113" s="406">
        <f t="shared" si="25"/>
        <v>0</v>
      </c>
      <c r="Z113" s="406">
        <f t="shared" si="25"/>
        <v>0</v>
      </c>
      <c r="AA113" s="406">
        <f t="shared" si="25"/>
        <v>0</v>
      </c>
      <c r="AB113" s="416">
        <f t="shared" si="25"/>
        <v>0</v>
      </c>
      <c r="AC113" s="399">
        <f t="shared" si="25"/>
        <v>0</v>
      </c>
      <c r="AD113" s="1015"/>
      <c r="AE113" s="1016"/>
      <c r="AF113" s="1017"/>
    </row>
    <row r="114" spans="1:32" ht="15" x14ac:dyDescent="0.2">
      <c r="A114" s="222">
        <v>210</v>
      </c>
      <c r="B114" s="499"/>
      <c r="C114" s="467"/>
      <c r="D114" s="467"/>
      <c r="E114" s="467"/>
      <c r="F114" s="880" t="str">
        <f>'2. CAD NCCF'!F114:L114</f>
        <v xml:space="preserve">CMI (balance at maturity) </v>
      </c>
      <c r="G114" s="881"/>
      <c r="H114" s="881"/>
      <c r="I114" s="881"/>
      <c r="J114" s="881"/>
      <c r="K114" s="881"/>
      <c r="L114" s="882"/>
      <c r="M114" s="433">
        <f>'2. CAD NCCF'!M114+'3. USD NCCF'!M114+'4. EUR NCCF'!M114+'5. GBP NCCF'!M114+'6. Other(Incld) NCCF'!M114</f>
        <v>0</v>
      </c>
      <c r="N114" s="434">
        <f>'2. CAD NCCF'!N114+'3. USD NCCF'!N114+'4. EUR NCCF'!N114+'5. GBP NCCF'!N114+'6. Other(Incld) NCCF'!N114</f>
        <v>0</v>
      </c>
      <c r="O114" s="435">
        <f>'2. CAD NCCF'!O114+'3. USD NCCF'!O114+'4. EUR NCCF'!O114+'5. GBP NCCF'!O114+'6. Other(Incld) NCCF'!O114</f>
        <v>0</v>
      </c>
      <c r="P114" s="436">
        <f>'2. CAD NCCF'!P114+'3. USD NCCF'!P114+'4. EUR NCCF'!P114+'5. GBP NCCF'!P114+'6. Other(Incld) NCCF'!P114</f>
        <v>0</v>
      </c>
      <c r="Q114" s="437">
        <f>'2. CAD NCCF'!Q114+'3. USD NCCF'!Q114+'4. EUR NCCF'!Q114+'5. GBP NCCF'!Q114+'6. Other(Incld) NCCF'!Q114</f>
        <v>0</v>
      </c>
      <c r="R114" s="436">
        <f>'2. CAD NCCF'!R114+'3. USD NCCF'!R114+'4. EUR NCCF'!R114+'5. GBP NCCF'!R114+'6. Other(Incld) NCCF'!R114</f>
        <v>0</v>
      </c>
      <c r="S114" s="436">
        <f>'2. CAD NCCF'!S114+'3. USD NCCF'!S114+'4. EUR NCCF'!S114+'5. GBP NCCF'!S114+'6. Other(Incld) NCCF'!S114</f>
        <v>0</v>
      </c>
      <c r="T114" s="436">
        <f>'2. CAD NCCF'!T114+'3. USD NCCF'!T114+'4. EUR NCCF'!T114+'5. GBP NCCF'!T114+'6. Other(Incld) NCCF'!T114</f>
        <v>0</v>
      </c>
      <c r="U114" s="436">
        <f>'2. CAD NCCF'!U114+'3. USD NCCF'!U114+'4. EUR NCCF'!U114+'5. GBP NCCF'!U114+'6. Other(Incld) NCCF'!U114</f>
        <v>0</v>
      </c>
      <c r="V114" s="436">
        <f>'2. CAD NCCF'!V114+'3. USD NCCF'!V114+'4. EUR NCCF'!V114+'5. GBP NCCF'!V114+'6. Other(Incld) NCCF'!V114</f>
        <v>0</v>
      </c>
      <c r="W114" s="436">
        <f>'2. CAD NCCF'!W114+'3. USD NCCF'!W114+'4. EUR NCCF'!W114+'5. GBP NCCF'!W114+'6. Other(Incld) NCCF'!W114</f>
        <v>0</v>
      </c>
      <c r="X114" s="436">
        <f>'2. CAD NCCF'!X114+'3. USD NCCF'!X114+'4. EUR NCCF'!X114+'5. GBP NCCF'!X114+'6. Other(Incld) NCCF'!X114</f>
        <v>0</v>
      </c>
      <c r="Y114" s="436">
        <f>'2. CAD NCCF'!Y114+'3. USD NCCF'!Y114+'4. EUR NCCF'!Y114+'5. GBP NCCF'!Y114+'6. Other(Incld) NCCF'!Y114</f>
        <v>0</v>
      </c>
      <c r="Z114" s="436">
        <f>'2. CAD NCCF'!Z114+'3. USD NCCF'!Z114+'4. EUR NCCF'!Z114+'5. GBP NCCF'!Z114+'6. Other(Incld) NCCF'!Z114</f>
        <v>0</v>
      </c>
      <c r="AA114" s="436">
        <f>'2. CAD NCCF'!AA114+'3. USD NCCF'!AA114+'4. EUR NCCF'!AA114+'5. GBP NCCF'!AA114+'6. Other(Incld) NCCF'!AA114</f>
        <v>0</v>
      </c>
      <c r="AB114" s="437">
        <f>'2. CAD NCCF'!AB114+'3. USD NCCF'!AB114+'4. EUR NCCF'!AB114+'5. GBP NCCF'!AB114+'6. Other(Incld) NCCF'!AB114</f>
        <v>0</v>
      </c>
      <c r="AC114" s="437">
        <f>'2. CAD NCCF'!AC114+'3. USD NCCF'!AC114+'4. EUR NCCF'!AC114+'5. GBP NCCF'!AC114+'6. Other(Incld) NCCF'!AC114</f>
        <v>0</v>
      </c>
      <c r="AD114" s="1015"/>
      <c r="AE114" s="1016"/>
      <c r="AF114" s="1017"/>
    </row>
    <row r="115" spans="1:32" ht="15" customHeight="1" x14ac:dyDescent="0.2">
      <c r="A115" s="222">
        <v>211</v>
      </c>
      <c r="B115" s="499"/>
      <c r="C115" s="467"/>
      <c r="D115" s="467"/>
      <c r="E115" s="467"/>
      <c r="F115" s="880" t="str">
        <f>'2. CAD NCCF'!F115:L115</f>
        <v xml:space="preserve">CMI (payments) </v>
      </c>
      <c r="G115" s="881"/>
      <c r="H115" s="881"/>
      <c r="I115" s="881"/>
      <c r="J115" s="881"/>
      <c r="K115" s="881"/>
      <c r="L115" s="882"/>
      <c r="M115" s="433">
        <f>'2. CAD NCCF'!M115+'3. USD NCCF'!M115+'4. EUR NCCF'!M115+'5. GBP NCCF'!M115+'6. Other(Incld) NCCF'!M115</f>
        <v>0</v>
      </c>
      <c r="N115" s="434">
        <f>'2. CAD NCCF'!N115+'3. USD NCCF'!N115+'4. EUR NCCF'!N115+'5. GBP NCCF'!N115+'6. Other(Incld) NCCF'!N115</f>
        <v>0</v>
      </c>
      <c r="O115" s="435">
        <f>'2. CAD NCCF'!O115+'3. USD NCCF'!O115+'4. EUR NCCF'!O115+'5. GBP NCCF'!O115+'6. Other(Incld) NCCF'!O115</f>
        <v>0</v>
      </c>
      <c r="P115" s="436">
        <f>'2. CAD NCCF'!P115+'3. USD NCCF'!P115+'4. EUR NCCF'!P115+'5. GBP NCCF'!P115+'6. Other(Incld) NCCF'!P115</f>
        <v>0</v>
      </c>
      <c r="Q115" s="437">
        <f>'2. CAD NCCF'!Q115+'3. USD NCCF'!Q115+'4. EUR NCCF'!Q115+'5. GBP NCCF'!Q115+'6. Other(Incld) NCCF'!Q115</f>
        <v>0</v>
      </c>
      <c r="R115" s="436">
        <f>'2. CAD NCCF'!R115+'3. USD NCCF'!R115+'4. EUR NCCF'!R115+'5. GBP NCCF'!R115+'6. Other(Incld) NCCF'!R115</f>
        <v>0</v>
      </c>
      <c r="S115" s="436">
        <f>'2. CAD NCCF'!S115+'3. USD NCCF'!S115+'4. EUR NCCF'!S115+'5. GBP NCCF'!S115+'6. Other(Incld) NCCF'!S115</f>
        <v>0</v>
      </c>
      <c r="T115" s="436">
        <f>'2. CAD NCCF'!T115+'3. USD NCCF'!T115+'4. EUR NCCF'!T115+'5. GBP NCCF'!T115+'6. Other(Incld) NCCF'!T115</f>
        <v>0</v>
      </c>
      <c r="U115" s="436">
        <f>'2. CAD NCCF'!U115+'3. USD NCCF'!U115+'4. EUR NCCF'!U115+'5. GBP NCCF'!U115+'6. Other(Incld) NCCF'!U115</f>
        <v>0</v>
      </c>
      <c r="V115" s="436">
        <f>'2. CAD NCCF'!V115+'3. USD NCCF'!V115+'4. EUR NCCF'!V115+'5. GBP NCCF'!V115+'6. Other(Incld) NCCF'!V115</f>
        <v>0</v>
      </c>
      <c r="W115" s="436">
        <f>'2. CAD NCCF'!W115+'3. USD NCCF'!W115+'4. EUR NCCF'!W115+'5. GBP NCCF'!W115+'6. Other(Incld) NCCF'!W115</f>
        <v>0</v>
      </c>
      <c r="X115" s="436">
        <f>'2. CAD NCCF'!X115+'3. USD NCCF'!X115+'4. EUR NCCF'!X115+'5. GBP NCCF'!X115+'6. Other(Incld) NCCF'!X115</f>
        <v>0</v>
      </c>
      <c r="Y115" s="436">
        <f>'2. CAD NCCF'!Y115+'3. USD NCCF'!Y115+'4. EUR NCCF'!Y115+'5. GBP NCCF'!Y115+'6. Other(Incld) NCCF'!Y115</f>
        <v>0</v>
      </c>
      <c r="Z115" s="436">
        <f>'2. CAD NCCF'!Z115+'3. USD NCCF'!Z115+'4. EUR NCCF'!Z115+'5. GBP NCCF'!Z115+'6. Other(Incld) NCCF'!Z115</f>
        <v>0</v>
      </c>
      <c r="AA115" s="436">
        <f>'2. CAD NCCF'!AA115+'3. USD NCCF'!AA115+'4. EUR NCCF'!AA115+'5. GBP NCCF'!AA115+'6. Other(Incld) NCCF'!AA115</f>
        <v>0</v>
      </c>
      <c r="AB115" s="437">
        <f>'2. CAD NCCF'!AB115+'3. USD NCCF'!AB115+'4. EUR NCCF'!AB115+'5. GBP NCCF'!AB115+'6. Other(Incld) NCCF'!AB115</f>
        <v>0</v>
      </c>
      <c r="AC115" s="437">
        <f>'2. CAD NCCF'!AC115+'3. USD NCCF'!AC115+'4. EUR NCCF'!AC115+'5. GBP NCCF'!AC115+'6. Other(Incld) NCCF'!AC115</f>
        <v>0</v>
      </c>
      <c r="AD115" s="1015"/>
      <c r="AE115" s="1016"/>
      <c r="AF115" s="1017"/>
    </row>
    <row r="116" spans="1:32" ht="15" x14ac:dyDescent="0.2">
      <c r="A116" s="222">
        <v>212</v>
      </c>
      <c r="B116" s="499"/>
      <c r="C116" s="467"/>
      <c r="D116" s="467"/>
      <c r="E116" s="877" t="str">
        <f>'2. CAD NCCF'!E116:L116</f>
        <v>CM not insured (CMNI)</v>
      </c>
      <c r="F116" s="878"/>
      <c r="G116" s="878"/>
      <c r="H116" s="878"/>
      <c r="I116" s="878"/>
      <c r="J116" s="878"/>
      <c r="K116" s="878"/>
      <c r="L116" s="879"/>
      <c r="M116" s="399">
        <f t="shared" ref="M116:AC116" si="26">SUBTOTAL(9,M117:M118)</f>
        <v>0</v>
      </c>
      <c r="N116" s="402">
        <f t="shared" si="26"/>
        <v>0</v>
      </c>
      <c r="O116" s="406">
        <f t="shared" si="26"/>
        <v>0</v>
      </c>
      <c r="P116" s="405">
        <f t="shared" si="26"/>
        <v>0</v>
      </c>
      <c r="Q116" s="403">
        <f t="shared" si="26"/>
        <v>0</v>
      </c>
      <c r="R116" s="406">
        <f t="shared" si="26"/>
        <v>0</v>
      </c>
      <c r="S116" s="406">
        <f t="shared" si="26"/>
        <v>0</v>
      </c>
      <c r="T116" s="406">
        <f t="shared" si="26"/>
        <v>0</v>
      </c>
      <c r="U116" s="406">
        <f t="shared" si="26"/>
        <v>0</v>
      </c>
      <c r="V116" s="406">
        <f t="shared" si="26"/>
        <v>0</v>
      </c>
      <c r="W116" s="406">
        <f t="shared" si="26"/>
        <v>0</v>
      </c>
      <c r="X116" s="406">
        <f t="shared" si="26"/>
        <v>0</v>
      </c>
      <c r="Y116" s="406">
        <f t="shared" si="26"/>
        <v>0</v>
      </c>
      <c r="Z116" s="406">
        <f t="shared" si="26"/>
        <v>0</v>
      </c>
      <c r="AA116" s="406">
        <f t="shared" si="26"/>
        <v>0</v>
      </c>
      <c r="AB116" s="416">
        <f t="shared" si="26"/>
        <v>0</v>
      </c>
      <c r="AC116" s="399">
        <f t="shared" si="26"/>
        <v>0</v>
      </c>
      <c r="AD116" s="1015"/>
      <c r="AE116" s="1016"/>
      <c r="AF116" s="1017"/>
    </row>
    <row r="117" spans="1:32" ht="15" x14ac:dyDescent="0.2">
      <c r="A117" s="222">
        <v>213</v>
      </c>
      <c r="B117" s="499"/>
      <c r="C117" s="467"/>
      <c r="D117" s="467"/>
      <c r="E117" s="467"/>
      <c r="F117" s="880" t="str">
        <f>'2. CAD NCCF'!F117:L117</f>
        <v xml:space="preserve">CMNI (balance at maturity) </v>
      </c>
      <c r="G117" s="881"/>
      <c r="H117" s="881"/>
      <c r="I117" s="881"/>
      <c r="J117" s="881"/>
      <c r="K117" s="881"/>
      <c r="L117" s="882"/>
      <c r="M117" s="433">
        <f>'2. CAD NCCF'!M117+'3. USD NCCF'!M117+'4. EUR NCCF'!M117+'5. GBP NCCF'!M117+'6. Other(Incld) NCCF'!M117</f>
        <v>0</v>
      </c>
      <c r="N117" s="434">
        <f>'2. CAD NCCF'!N117+'3. USD NCCF'!N117+'4. EUR NCCF'!N117+'5. GBP NCCF'!N117+'6. Other(Incld) NCCF'!N117</f>
        <v>0</v>
      </c>
      <c r="O117" s="435">
        <f>'2. CAD NCCF'!O117+'3. USD NCCF'!O117+'4. EUR NCCF'!O117+'5. GBP NCCF'!O117+'6. Other(Incld) NCCF'!O117</f>
        <v>0</v>
      </c>
      <c r="P117" s="436">
        <f>'2. CAD NCCF'!P117+'3. USD NCCF'!P117+'4. EUR NCCF'!P117+'5. GBP NCCF'!P117+'6. Other(Incld) NCCF'!P117</f>
        <v>0</v>
      </c>
      <c r="Q117" s="437">
        <f>'2. CAD NCCF'!Q117+'3. USD NCCF'!Q117+'4. EUR NCCF'!Q117+'5. GBP NCCF'!Q117+'6. Other(Incld) NCCF'!Q117</f>
        <v>0</v>
      </c>
      <c r="R117" s="436">
        <f>'2. CAD NCCF'!R117+'3. USD NCCF'!R117+'4. EUR NCCF'!R117+'5. GBP NCCF'!R117+'6. Other(Incld) NCCF'!R117</f>
        <v>0</v>
      </c>
      <c r="S117" s="436">
        <f>'2. CAD NCCF'!S117+'3. USD NCCF'!S117+'4. EUR NCCF'!S117+'5. GBP NCCF'!S117+'6. Other(Incld) NCCF'!S117</f>
        <v>0</v>
      </c>
      <c r="T117" s="436">
        <f>'2. CAD NCCF'!T117+'3. USD NCCF'!T117+'4. EUR NCCF'!T117+'5. GBP NCCF'!T117+'6. Other(Incld) NCCF'!T117</f>
        <v>0</v>
      </c>
      <c r="U117" s="436">
        <f>'2. CAD NCCF'!U117+'3. USD NCCF'!U117+'4. EUR NCCF'!U117+'5. GBP NCCF'!U117+'6. Other(Incld) NCCF'!U117</f>
        <v>0</v>
      </c>
      <c r="V117" s="436">
        <f>'2. CAD NCCF'!V117+'3. USD NCCF'!V117+'4. EUR NCCF'!V117+'5. GBP NCCF'!V117+'6. Other(Incld) NCCF'!V117</f>
        <v>0</v>
      </c>
      <c r="W117" s="436">
        <f>'2. CAD NCCF'!W117+'3. USD NCCF'!W117+'4. EUR NCCF'!W117+'5. GBP NCCF'!W117+'6. Other(Incld) NCCF'!W117</f>
        <v>0</v>
      </c>
      <c r="X117" s="436">
        <f>'2. CAD NCCF'!X117+'3. USD NCCF'!X117+'4. EUR NCCF'!X117+'5. GBP NCCF'!X117+'6. Other(Incld) NCCF'!X117</f>
        <v>0</v>
      </c>
      <c r="Y117" s="436">
        <f>'2. CAD NCCF'!Y117+'3. USD NCCF'!Y117+'4. EUR NCCF'!Y117+'5. GBP NCCF'!Y117+'6. Other(Incld) NCCF'!Y117</f>
        <v>0</v>
      </c>
      <c r="Z117" s="436">
        <f>'2. CAD NCCF'!Z117+'3. USD NCCF'!Z117+'4. EUR NCCF'!Z117+'5. GBP NCCF'!Z117+'6. Other(Incld) NCCF'!Z117</f>
        <v>0</v>
      </c>
      <c r="AA117" s="436">
        <f>'2. CAD NCCF'!AA117+'3. USD NCCF'!AA117+'4. EUR NCCF'!AA117+'5. GBP NCCF'!AA117+'6. Other(Incld) NCCF'!AA117</f>
        <v>0</v>
      </c>
      <c r="AB117" s="437">
        <f>'2. CAD NCCF'!AB117+'3. USD NCCF'!AB117+'4. EUR NCCF'!AB117+'5. GBP NCCF'!AB117+'6. Other(Incld) NCCF'!AB117</f>
        <v>0</v>
      </c>
      <c r="AC117" s="437">
        <f>'2. CAD NCCF'!AC117+'3. USD NCCF'!AC117+'4. EUR NCCF'!AC117+'5. GBP NCCF'!AC117+'6. Other(Incld) NCCF'!AC117</f>
        <v>0</v>
      </c>
      <c r="AD117" s="1015"/>
      <c r="AE117" s="1016"/>
      <c r="AF117" s="1017"/>
    </row>
    <row r="118" spans="1:32" ht="15" customHeight="1" x14ac:dyDescent="0.2">
      <c r="A118" s="222">
        <v>214</v>
      </c>
      <c r="B118" s="499"/>
      <c r="C118" s="467"/>
      <c r="D118" s="467"/>
      <c r="E118" s="467"/>
      <c r="F118" s="880" t="str">
        <f>'2. CAD NCCF'!F118:L118</f>
        <v xml:space="preserve">CMNI (payments) </v>
      </c>
      <c r="G118" s="881"/>
      <c r="H118" s="881"/>
      <c r="I118" s="881"/>
      <c r="J118" s="881"/>
      <c r="K118" s="881"/>
      <c r="L118" s="882"/>
      <c r="M118" s="433">
        <f>'2. CAD NCCF'!M118+'3. USD NCCF'!M118+'4. EUR NCCF'!M118+'5. GBP NCCF'!M118+'6. Other(Incld) NCCF'!M118</f>
        <v>0</v>
      </c>
      <c r="N118" s="434">
        <f>'2. CAD NCCF'!N118+'3. USD NCCF'!N118+'4. EUR NCCF'!N118+'5. GBP NCCF'!N118+'6. Other(Incld) NCCF'!N118</f>
        <v>0</v>
      </c>
      <c r="O118" s="435">
        <f>'2. CAD NCCF'!O118+'3. USD NCCF'!O118+'4. EUR NCCF'!O118+'5. GBP NCCF'!O118+'6. Other(Incld) NCCF'!O118</f>
        <v>0</v>
      </c>
      <c r="P118" s="436">
        <f>'2. CAD NCCF'!P118+'3. USD NCCF'!P118+'4. EUR NCCF'!P118+'5. GBP NCCF'!P118+'6. Other(Incld) NCCF'!P118</f>
        <v>0</v>
      </c>
      <c r="Q118" s="437">
        <f>'2. CAD NCCF'!Q118+'3. USD NCCF'!Q118+'4. EUR NCCF'!Q118+'5. GBP NCCF'!Q118+'6. Other(Incld) NCCF'!Q118</f>
        <v>0</v>
      </c>
      <c r="R118" s="436">
        <f>'2. CAD NCCF'!R118+'3. USD NCCF'!R118+'4. EUR NCCF'!R118+'5. GBP NCCF'!R118+'6. Other(Incld) NCCF'!R118</f>
        <v>0</v>
      </c>
      <c r="S118" s="436">
        <f>'2. CAD NCCF'!S118+'3. USD NCCF'!S118+'4. EUR NCCF'!S118+'5. GBP NCCF'!S118+'6. Other(Incld) NCCF'!S118</f>
        <v>0</v>
      </c>
      <c r="T118" s="436">
        <f>'2. CAD NCCF'!T118+'3. USD NCCF'!T118+'4. EUR NCCF'!T118+'5. GBP NCCF'!T118+'6. Other(Incld) NCCF'!T118</f>
        <v>0</v>
      </c>
      <c r="U118" s="436">
        <f>'2. CAD NCCF'!U118+'3. USD NCCF'!U118+'4. EUR NCCF'!U118+'5. GBP NCCF'!U118+'6. Other(Incld) NCCF'!U118</f>
        <v>0</v>
      </c>
      <c r="V118" s="436">
        <f>'2. CAD NCCF'!V118+'3. USD NCCF'!V118+'4. EUR NCCF'!V118+'5. GBP NCCF'!V118+'6. Other(Incld) NCCF'!V118</f>
        <v>0</v>
      </c>
      <c r="W118" s="436">
        <f>'2. CAD NCCF'!W118+'3. USD NCCF'!W118+'4. EUR NCCF'!W118+'5. GBP NCCF'!W118+'6. Other(Incld) NCCF'!W118</f>
        <v>0</v>
      </c>
      <c r="X118" s="436">
        <f>'2. CAD NCCF'!X118+'3. USD NCCF'!X118+'4. EUR NCCF'!X118+'5. GBP NCCF'!X118+'6. Other(Incld) NCCF'!X118</f>
        <v>0</v>
      </c>
      <c r="Y118" s="436">
        <f>'2. CAD NCCF'!Y118+'3. USD NCCF'!Y118+'4. EUR NCCF'!Y118+'5. GBP NCCF'!Y118+'6. Other(Incld) NCCF'!Y118</f>
        <v>0</v>
      </c>
      <c r="Z118" s="436">
        <f>'2. CAD NCCF'!Z118+'3. USD NCCF'!Z118+'4. EUR NCCF'!Z118+'5. GBP NCCF'!Z118+'6. Other(Incld) NCCF'!Z118</f>
        <v>0</v>
      </c>
      <c r="AA118" s="436">
        <f>'2. CAD NCCF'!AA118+'3. USD NCCF'!AA118+'4. EUR NCCF'!AA118+'5. GBP NCCF'!AA118+'6. Other(Incld) NCCF'!AA118</f>
        <v>0</v>
      </c>
      <c r="AB118" s="437">
        <f>'2. CAD NCCF'!AB118+'3. USD NCCF'!AB118+'4. EUR NCCF'!AB118+'5. GBP NCCF'!AB118+'6. Other(Incld) NCCF'!AB118</f>
        <v>0</v>
      </c>
      <c r="AC118" s="437">
        <f>'2. CAD NCCF'!AC118+'3. USD NCCF'!AC118+'4. EUR NCCF'!AC118+'5. GBP NCCF'!AC118+'6. Other(Incld) NCCF'!AC118</f>
        <v>0</v>
      </c>
      <c r="AD118" s="1015"/>
      <c r="AE118" s="1016"/>
      <c r="AF118" s="1017"/>
    </row>
    <row r="119" spans="1:32" ht="15" x14ac:dyDescent="0.2">
      <c r="A119" s="222">
        <v>215</v>
      </c>
      <c r="B119" s="499"/>
      <c r="C119" s="467"/>
      <c r="D119" s="868" t="str">
        <f>'2. CAD NCCF'!D119:L119</f>
        <v>Personal loans (PL)</v>
      </c>
      <c r="E119" s="869"/>
      <c r="F119" s="869"/>
      <c r="G119" s="869"/>
      <c r="H119" s="869"/>
      <c r="I119" s="869"/>
      <c r="J119" s="869"/>
      <c r="K119" s="869"/>
      <c r="L119" s="869"/>
      <c r="M119" s="399">
        <f>SUBTOTAL(9,M120:M122)</f>
        <v>0</v>
      </c>
      <c r="N119" s="402">
        <f>SUBTOTAL(9,N120:N121)</f>
        <v>0</v>
      </c>
      <c r="O119" s="406">
        <f t="shared" ref="O119:AC119" si="27">SUBTOTAL(9,O120:O121)</f>
        <v>0</v>
      </c>
      <c r="P119" s="405">
        <f t="shared" si="27"/>
        <v>0</v>
      </c>
      <c r="Q119" s="403">
        <f t="shared" si="27"/>
        <v>0</v>
      </c>
      <c r="R119" s="406">
        <f t="shared" si="27"/>
        <v>0</v>
      </c>
      <c r="S119" s="406">
        <f t="shared" si="27"/>
        <v>0</v>
      </c>
      <c r="T119" s="406">
        <f t="shared" si="27"/>
        <v>0</v>
      </c>
      <c r="U119" s="406">
        <f t="shared" si="27"/>
        <v>0</v>
      </c>
      <c r="V119" s="406">
        <f t="shared" si="27"/>
        <v>0</v>
      </c>
      <c r="W119" s="406">
        <f t="shared" si="27"/>
        <v>0</v>
      </c>
      <c r="X119" s="406">
        <f t="shared" si="27"/>
        <v>0</v>
      </c>
      <c r="Y119" s="406">
        <f t="shared" si="27"/>
        <v>0</v>
      </c>
      <c r="Z119" s="406">
        <f t="shared" si="27"/>
        <v>0</v>
      </c>
      <c r="AA119" s="406">
        <f t="shared" si="27"/>
        <v>0</v>
      </c>
      <c r="AB119" s="416">
        <f t="shared" si="27"/>
        <v>0</v>
      </c>
      <c r="AC119" s="399">
        <f t="shared" si="27"/>
        <v>0</v>
      </c>
      <c r="AD119" s="1015"/>
      <c r="AE119" s="1016"/>
      <c r="AF119" s="1017"/>
    </row>
    <row r="120" spans="1:32" ht="15" x14ac:dyDescent="0.2">
      <c r="A120" s="222">
        <v>216</v>
      </c>
      <c r="B120" s="499"/>
      <c r="C120" s="467"/>
      <c r="D120" s="467"/>
      <c r="E120" s="467"/>
      <c r="F120" s="880" t="str">
        <f>'2. CAD NCCF'!F120:L120</f>
        <v xml:space="preserve">PL - fixed maturity </v>
      </c>
      <c r="G120" s="881"/>
      <c r="H120" s="881"/>
      <c r="I120" s="881"/>
      <c r="J120" s="881"/>
      <c r="K120" s="881"/>
      <c r="L120" s="882"/>
      <c r="M120" s="433">
        <f>'2. CAD NCCF'!M120+'3. USD NCCF'!M120+'4. EUR NCCF'!M120+'5. GBP NCCF'!M120+'6. Other(Incld) NCCF'!M120</f>
        <v>0</v>
      </c>
      <c r="N120" s="434">
        <f>'2. CAD NCCF'!N120+'3. USD NCCF'!N120+'4. EUR NCCF'!N120+'5. GBP NCCF'!N120+'6. Other(Incld) NCCF'!N120</f>
        <v>0</v>
      </c>
      <c r="O120" s="435">
        <f>'2. CAD NCCF'!O120+'3. USD NCCF'!O120+'4. EUR NCCF'!O120+'5. GBP NCCF'!O120+'6. Other(Incld) NCCF'!O120</f>
        <v>0</v>
      </c>
      <c r="P120" s="436">
        <f>'2. CAD NCCF'!P120+'3. USD NCCF'!P120+'4. EUR NCCF'!P120+'5. GBP NCCF'!P120+'6. Other(Incld) NCCF'!P120</f>
        <v>0</v>
      </c>
      <c r="Q120" s="437">
        <f>'2. CAD NCCF'!Q120+'3. USD NCCF'!Q120+'4. EUR NCCF'!Q120+'5. GBP NCCF'!Q120+'6. Other(Incld) NCCF'!Q120</f>
        <v>0</v>
      </c>
      <c r="R120" s="436">
        <f>'2. CAD NCCF'!R120+'3. USD NCCF'!R120+'4. EUR NCCF'!R120+'5. GBP NCCF'!R120+'6. Other(Incld) NCCF'!R120</f>
        <v>0</v>
      </c>
      <c r="S120" s="436">
        <f>'2. CAD NCCF'!S120+'3. USD NCCF'!S120+'4. EUR NCCF'!S120+'5. GBP NCCF'!S120+'6. Other(Incld) NCCF'!S120</f>
        <v>0</v>
      </c>
      <c r="T120" s="436">
        <f>'2. CAD NCCF'!T120+'3. USD NCCF'!T120+'4. EUR NCCF'!T120+'5. GBP NCCF'!T120+'6. Other(Incld) NCCF'!T120</f>
        <v>0</v>
      </c>
      <c r="U120" s="436">
        <f>'2. CAD NCCF'!U120+'3. USD NCCF'!U120+'4. EUR NCCF'!U120+'5. GBP NCCF'!U120+'6. Other(Incld) NCCF'!U120</f>
        <v>0</v>
      </c>
      <c r="V120" s="436">
        <f>'2. CAD NCCF'!V120+'3. USD NCCF'!V120+'4. EUR NCCF'!V120+'5. GBP NCCF'!V120+'6. Other(Incld) NCCF'!V120</f>
        <v>0</v>
      </c>
      <c r="W120" s="436">
        <f>'2. CAD NCCF'!W120+'3. USD NCCF'!W120+'4. EUR NCCF'!W120+'5. GBP NCCF'!W120+'6. Other(Incld) NCCF'!W120</f>
        <v>0</v>
      </c>
      <c r="X120" s="436">
        <f>'2. CAD NCCF'!X120+'3. USD NCCF'!X120+'4. EUR NCCF'!X120+'5. GBP NCCF'!X120+'6. Other(Incld) NCCF'!X120</f>
        <v>0</v>
      </c>
      <c r="Y120" s="436">
        <f>'2. CAD NCCF'!Y120+'3. USD NCCF'!Y120+'4. EUR NCCF'!Y120+'5. GBP NCCF'!Y120+'6. Other(Incld) NCCF'!Y120</f>
        <v>0</v>
      </c>
      <c r="Z120" s="436">
        <f>'2. CAD NCCF'!Z120+'3. USD NCCF'!Z120+'4. EUR NCCF'!Z120+'5. GBP NCCF'!Z120+'6. Other(Incld) NCCF'!Z120</f>
        <v>0</v>
      </c>
      <c r="AA120" s="436">
        <f>'2. CAD NCCF'!AA120+'3. USD NCCF'!AA120+'4. EUR NCCF'!AA120+'5. GBP NCCF'!AA120+'6. Other(Incld) NCCF'!AA120</f>
        <v>0</v>
      </c>
      <c r="AB120" s="437">
        <f>'2. CAD NCCF'!AB120+'3. USD NCCF'!AB120+'4. EUR NCCF'!AB120+'5. GBP NCCF'!AB120+'6. Other(Incld) NCCF'!AB120</f>
        <v>0</v>
      </c>
      <c r="AC120" s="437">
        <f>'2. CAD NCCF'!AC120+'3. USD NCCF'!AC120+'4. EUR NCCF'!AC120+'5. GBP NCCF'!AC120+'6. Other(Incld) NCCF'!AC120</f>
        <v>0</v>
      </c>
      <c r="AD120" s="1015"/>
      <c r="AE120" s="1016"/>
      <c r="AF120" s="1017"/>
    </row>
    <row r="121" spans="1:32" ht="15" customHeight="1" x14ac:dyDescent="0.2">
      <c r="A121" s="222">
        <v>217</v>
      </c>
      <c r="B121" s="499"/>
      <c r="C121" s="467"/>
      <c r="D121" s="467"/>
      <c r="E121" s="467"/>
      <c r="F121" s="880" t="str">
        <f>'2. CAD NCCF'!F121:L121</f>
        <v xml:space="preserve">PL - open maturity with minimum payment </v>
      </c>
      <c r="G121" s="881"/>
      <c r="H121" s="881"/>
      <c r="I121" s="881"/>
      <c r="J121" s="881"/>
      <c r="K121" s="881"/>
      <c r="L121" s="882"/>
      <c r="M121" s="433">
        <f>'2. CAD NCCF'!M121+'3. USD NCCF'!M121+'4. EUR NCCF'!M121+'5. GBP NCCF'!M121+'6. Other(Incld) NCCF'!M121</f>
        <v>0</v>
      </c>
      <c r="N121" s="434">
        <f>'2. CAD NCCF'!N121+'3. USD NCCF'!N121+'4. EUR NCCF'!N121+'5. GBP NCCF'!N121+'6. Other(Incld) NCCF'!N121</f>
        <v>0</v>
      </c>
      <c r="O121" s="435">
        <f>'2. CAD NCCF'!O121+'3. USD NCCF'!O121+'4. EUR NCCF'!O121+'5. GBP NCCF'!O121+'6. Other(Incld) NCCF'!O121</f>
        <v>0</v>
      </c>
      <c r="P121" s="436">
        <f>'2. CAD NCCF'!P121+'3. USD NCCF'!P121+'4. EUR NCCF'!P121+'5. GBP NCCF'!P121+'6. Other(Incld) NCCF'!P121</f>
        <v>0</v>
      </c>
      <c r="Q121" s="437">
        <f>'2. CAD NCCF'!Q121+'3. USD NCCF'!Q121+'4. EUR NCCF'!Q121+'5. GBP NCCF'!Q121+'6. Other(Incld) NCCF'!Q121</f>
        <v>0</v>
      </c>
      <c r="R121" s="436">
        <f>'2. CAD NCCF'!R121+'3. USD NCCF'!R121+'4. EUR NCCF'!R121+'5. GBP NCCF'!R121+'6. Other(Incld) NCCF'!R121</f>
        <v>0</v>
      </c>
      <c r="S121" s="436">
        <f>'2. CAD NCCF'!S121+'3. USD NCCF'!S121+'4. EUR NCCF'!S121+'5. GBP NCCF'!S121+'6. Other(Incld) NCCF'!S121</f>
        <v>0</v>
      </c>
      <c r="T121" s="436">
        <f>'2. CAD NCCF'!T121+'3. USD NCCF'!T121+'4. EUR NCCF'!T121+'5. GBP NCCF'!T121+'6. Other(Incld) NCCF'!T121</f>
        <v>0</v>
      </c>
      <c r="U121" s="436">
        <f>'2. CAD NCCF'!U121+'3. USD NCCF'!U121+'4. EUR NCCF'!U121+'5. GBP NCCF'!U121+'6. Other(Incld) NCCF'!U121</f>
        <v>0</v>
      </c>
      <c r="V121" s="436">
        <f>'2. CAD NCCF'!V121+'3. USD NCCF'!V121+'4. EUR NCCF'!V121+'5. GBP NCCF'!V121+'6. Other(Incld) NCCF'!V121</f>
        <v>0</v>
      </c>
      <c r="W121" s="436">
        <f>'2. CAD NCCF'!W121+'3. USD NCCF'!W121+'4. EUR NCCF'!W121+'5. GBP NCCF'!W121+'6. Other(Incld) NCCF'!W121</f>
        <v>0</v>
      </c>
      <c r="X121" s="436">
        <f>'2. CAD NCCF'!X121+'3. USD NCCF'!X121+'4. EUR NCCF'!X121+'5. GBP NCCF'!X121+'6. Other(Incld) NCCF'!X121</f>
        <v>0</v>
      </c>
      <c r="Y121" s="436">
        <f>'2. CAD NCCF'!Y121+'3. USD NCCF'!Y121+'4. EUR NCCF'!Y121+'5. GBP NCCF'!Y121+'6. Other(Incld) NCCF'!Y121</f>
        <v>0</v>
      </c>
      <c r="Z121" s="436">
        <f>'2. CAD NCCF'!Z121+'3. USD NCCF'!Z121+'4. EUR NCCF'!Z121+'5. GBP NCCF'!Z121+'6. Other(Incld) NCCF'!Z121</f>
        <v>0</v>
      </c>
      <c r="AA121" s="436">
        <f>'2. CAD NCCF'!AA121+'3. USD NCCF'!AA121+'4. EUR NCCF'!AA121+'5. GBP NCCF'!AA121+'6. Other(Incld) NCCF'!AA121</f>
        <v>0</v>
      </c>
      <c r="AB121" s="437">
        <f>'2. CAD NCCF'!AB121+'3. USD NCCF'!AB121+'4. EUR NCCF'!AB121+'5. GBP NCCF'!AB121+'6. Other(Incld) NCCF'!AB121</f>
        <v>0</v>
      </c>
      <c r="AC121" s="437">
        <f>'2. CAD NCCF'!AC121+'3. USD NCCF'!AC121+'4. EUR NCCF'!AC121+'5. GBP NCCF'!AC121+'6. Other(Incld) NCCF'!AC121</f>
        <v>0</v>
      </c>
      <c r="AD121" s="1015"/>
      <c r="AE121" s="1016"/>
      <c r="AF121" s="1017"/>
    </row>
    <row r="122" spans="1:32" ht="15" customHeight="1" x14ac:dyDescent="0.2">
      <c r="A122" s="222">
        <v>218</v>
      </c>
      <c r="B122" s="499"/>
      <c r="C122" s="467"/>
      <c r="D122" s="467"/>
      <c r="E122" s="467"/>
      <c r="F122" s="880" t="str">
        <f>'2. CAD NCCF'!F122:L122</f>
        <v xml:space="preserve">PL - open maturity with no minimum payment </v>
      </c>
      <c r="G122" s="881"/>
      <c r="H122" s="881"/>
      <c r="I122" s="881"/>
      <c r="J122" s="881"/>
      <c r="K122" s="881"/>
      <c r="L122" s="882"/>
      <c r="M122" s="433">
        <f>'2. CAD NCCF'!M122+'3. USD NCCF'!M122+'4. EUR NCCF'!M122+'5. GBP NCCF'!M122+'6. Other(Incld) NCCF'!M122</f>
        <v>0</v>
      </c>
      <c r="N122" s="484"/>
      <c r="O122" s="485"/>
      <c r="P122" s="485"/>
      <c r="Q122" s="485"/>
      <c r="R122" s="485"/>
      <c r="S122" s="485"/>
      <c r="T122" s="485"/>
      <c r="U122" s="485"/>
      <c r="V122" s="485"/>
      <c r="W122" s="485"/>
      <c r="X122" s="485"/>
      <c r="Y122" s="485"/>
      <c r="Z122" s="485"/>
      <c r="AA122" s="485"/>
      <c r="AB122" s="485"/>
      <c r="AC122" s="485"/>
      <c r="AD122" s="1036"/>
      <c r="AE122" s="1016"/>
      <c r="AF122" s="1017"/>
    </row>
    <row r="123" spans="1:32" ht="15" x14ac:dyDescent="0.2">
      <c r="A123" s="222">
        <v>219</v>
      </c>
      <c r="B123" s="499"/>
      <c r="C123" s="467"/>
      <c r="D123" s="868" t="str">
        <f>'2. CAD NCCF'!D123:L123</f>
        <v>Business and government loans (BGL)</v>
      </c>
      <c r="E123" s="869"/>
      <c r="F123" s="869"/>
      <c r="G123" s="869"/>
      <c r="H123" s="869"/>
      <c r="I123" s="869"/>
      <c r="J123" s="869"/>
      <c r="K123" s="869"/>
      <c r="L123" s="869"/>
      <c r="M123" s="399">
        <f>SUBTOTAL(9,M124:M126)</f>
        <v>0</v>
      </c>
      <c r="N123" s="402">
        <f>SUBTOTAL(9,N124:N125)</f>
        <v>0</v>
      </c>
      <c r="O123" s="406">
        <f t="shared" ref="O123:AC123" si="28">SUBTOTAL(9,O124:O125)</f>
        <v>0</v>
      </c>
      <c r="P123" s="405">
        <f t="shared" si="28"/>
        <v>0</v>
      </c>
      <c r="Q123" s="403">
        <f t="shared" si="28"/>
        <v>0</v>
      </c>
      <c r="R123" s="406">
        <f t="shared" si="28"/>
        <v>0</v>
      </c>
      <c r="S123" s="406">
        <f t="shared" si="28"/>
        <v>0</v>
      </c>
      <c r="T123" s="406">
        <f t="shared" si="28"/>
        <v>0</v>
      </c>
      <c r="U123" s="406">
        <f t="shared" si="28"/>
        <v>0</v>
      </c>
      <c r="V123" s="406">
        <f t="shared" si="28"/>
        <v>0</v>
      </c>
      <c r="W123" s="406">
        <f t="shared" si="28"/>
        <v>0</v>
      </c>
      <c r="X123" s="406">
        <f t="shared" si="28"/>
        <v>0</v>
      </c>
      <c r="Y123" s="406">
        <f t="shared" si="28"/>
        <v>0</v>
      </c>
      <c r="Z123" s="406">
        <f t="shared" si="28"/>
        <v>0</v>
      </c>
      <c r="AA123" s="406">
        <f t="shared" si="28"/>
        <v>0</v>
      </c>
      <c r="AB123" s="416">
        <f t="shared" si="28"/>
        <v>0</v>
      </c>
      <c r="AC123" s="404">
        <f t="shared" si="28"/>
        <v>0</v>
      </c>
      <c r="AD123" s="1036"/>
      <c r="AE123" s="1016"/>
      <c r="AF123" s="1017"/>
    </row>
    <row r="124" spans="1:32" ht="15" x14ac:dyDescent="0.2">
      <c r="A124" s="222">
        <v>220</v>
      </c>
      <c r="B124" s="499"/>
      <c r="C124" s="467"/>
      <c r="D124" s="467"/>
      <c r="E124" s="467"/>
      <c r="F124" s="880" t="str">
        <f>'2. CAD NCCF'!F124:L124</f>
        <v xml:space="preserve">BGL - fixed maturity  </v>
      </c>
      <c r="G124" s="881"/>
      <c r="H124" s="881"/>
      <c r="I124" s="881"/>
      <c r="J124" s="881"/>
      <c r="K124" s="881"/>
      <c r="L124" s="882"/>
      <c r="M124" s="433">
        <f>'2. CAD NCCF'!M124+'3. USD NCCF'!M124+'4. EUR NCCF'!M124+'5. GBP NCCF'!M124+'6. Other(Incld) NCCF'!M124</f>
        <v>0</v>
      </c>
      <c r="N124" s="434">
        <f>'2. CAD NCCF'!N124+'3. USD NCCF'!N124+'4. EUR NCCF'!N124+'5. GBP NCCF'!N124+'6. Other(Incld) NCCF'!N124</f>
        <v>0</v>
      </c>
      <c r="O124" s="435">
        <f>'2. CAD NCCF'!O124+'3. USD NCCF'!O124+'4. EUR NCCF'!O124+'5. GBP NCCF'!O124+'6. Other(Incld) NCCF'!O124</f>
        <v>0</v>
      </c>
      <c r="P124" s="436">
        <f>'2. CAD NCCF'!P124+'3. USD NCCF'!P124+'4. EUR NCCF'!P124+'5. GBP NCCF'!P124+'6. Other(Incld) NCCF'!P124</f>
        <v>0</v>
      </c>
      <c r="Q124" s="437">
        <f>'2. CAD NCCF'!Q124+'3. USD NCCF'!Q124+'4. EUR NCCF'!Q124+'5. GBP NCCF'!Q124+'6. Other(Incld) NCCF'!Q124</f>
        <v>0</v>
      </c>
      <c r="R124" s="436">
        <f>'2. CAD NCCF'!R124+'3. USD NCCF'!R124+'4. EUR NCCF'!R124+'5. GBP NCCF'!R124+'6. Other(Incld) NCCF'!R124</f>
        <v>0</v>
      </c>
      <c r="S124" s="436">
        <f>'2. CAD NCCF'!S124+'3. USD NCCF'!S124+'4. EUR NCCF'!S124+'5. GBP NCCF'!S124+'6. Other(Incld) NCCF'!S124</f>
        <v>0</v>
      </c>
      <c r="T124" s="436">
        <f>'2. CAD NCCF'!T124+'3. USD NCCF'!T124+'4. EUR NCCF'!T124+'5. GBP NCCF'!T124+'6. Other(Incld) NCCF'!T124</f>
        <v>0</v>
      </c>
      <c r="U124" s="436">
        <f>'2. CAD NCCF'!U124+'3. USD NCCF'!U124+'4. EUR NCCF'!U124+'5. GBP NCCF'!U124+'6. Other(Incld) NCCF'!U124</f>
        <v>0</v>
      </c>
      <c r="V124" s="436">
        <f>'2. CAD NCCF'!V124+'3. USD NCCF'!V124+'4. EUR NCCF'!V124+'5. GBP NCCF'!V124+'6. Other(Incld) NCCF'!V124</f>
        <v>0</v>
      </c>
      <c r="W124" s="436">
        <f>'2. CAD NCCF'!W124+'3. USD NCCF'!W124+'4. EUR NCCF'!W124+'5. GBP NCCF'!W124+'6. Other(Incld) NCCF'!W124</f>
        <v>0</v>
      </c>
      <c r="X124" s="436">
        <f>'2. CAD NCCF'!X124+'3. USD NCCF'!X124+'4. EUR NCCF'!X124+'5. GBP NCCF'!X124+'6. Other(Incld) NCCF'!X124</f>
        <v>0</v>
      </c>
      <c r="Y124" s="436">
        <f>'2. CAD NCCF'!Y124+'3. USD NCCF'!Y124+'4. EUR NCCF'!Y124+'5. GBP NCCF'!Y124+'6. Other(Incld) NCCF'!Y124</f>
        <v>0</v>
      </c>
      <c r="Z124" s="436">
        <f>'2. CAD NCCF'!Z124+'3. USD NCCF'!Z124+'4. EUR NCCF'!Z124+'5. GBP NCCF'!Z124+'6. Other(Incld) NCCF'!Z124</f>
        <v>0</v>
      </c>
      <c r="AA124" s="436">
        <f>'2. CAD NCCF'!AA124+'3. USD NCCF'!AA124+'4. EUR NCCF'!AA124+'5. GBP NCCF'!AA124+'6. Other(Incld) NCCF'!AA124</f>
        <v>0</v>
      </c>
      <c r="AB124" s="437">
        <f>'2. CAD NCCF'!AB124+'3. USD NCCF'!AB124+'4. EUR NCCF'!AB124+'5. GBP NCCF'!AB124+'6. Other(Incld) NCCF'!AB124</f>
        <v>0</v>
      </c>
      <c r="AC124" s="439">
        <f>'2. CAD NCCF'!AC124+'3. USD NCCF'!AC124+'4. EUR NCCF'!AC124+'5. GBP NCCF'!AC124+'6. Other(Incld) NCCF'!AC124</f>
        <v>0</v>
      </c>
      <c r="AD124" s="1036"/>
      <c r="AE124" s="1016"/>
      <c r="AF124" s="1017"/>
    </row>
    <row r="125" spans="1:32" ht="15" customHeight="1" x14ac:dyDescent="0.2">
      <c r="A125" s="222">
        <v>221</v>
      </c>
      <c r="B125" s="499"/>
      <c r="C125" s="467"/>
      <c r="D125" s="467"/>
      <c r="E125" s="467"/>
      <c r="F125" s="880" t="str">
        <f>'2. CAD NCCF'!F125:L125</f>
        <v xml:space="preserve">BGL - open maturity with minimum payment  </v>
      </c>
      <c r="G125" s="881"/>
      <c r="H125" s="881"/>
      <c r="I125" s="881"/>
      <c r="J125" s="881"/>
      <c r="K125" s="881"/>
      <c r="L125" s="882"/>
      <c r="M125" s="433">
        <f>'2. CAD NCCF'!M125+'3. USD NCCF'!M125+'4. EUR NCCF'!M125+'5. GBP NCCF'!M125+'6. Other(Incld) NCCF'!M125</f>
        <v>0</v>
      </c>
      <c r="N125" s="434">
        <f>'2. CAD NCCF'!N125+'3. USD NCCF'!N125+'4. EUR NCCF'!N125+'5. GBP NCCF'!N125+'6. Other(Incld) NCCF'!N125</f>
        <v>0</v>
      </c>
      <c r="O125" s="435">
        <f>'2. CAD NCCF'!O125+'3. USD NCCF'!O125+'4. EUR NCCF'!O125+'5. GBP NCCF'!O125+'6. Other(Incld) NCCF'!O125</f>
        <v>0</v>
      </c>
      <c r="P125" s="436">
        <f>'2. CAD NCCF'!P125+'3. USD NCCF'!P125+'4. EUR NCCF'!P125+'5. GBP NCCF'!P125+'6. Other(Incld) NCCF'!P125</f>
        <v>0</v>
      </c>
      <c r="Q125" s="437">
        <f>'2. CAD NCCF'!Q125+'3. USD NCCF'!Q125+'4. EUR NCCF'!Q125+'5. GBP NCCF'!Q125+'6. Other(Incld) NCCF'!Q125</f>
        <v>0</v>
      </c>
      <c r="R125" s="436">
        <f>'2. CAD NCCF'!R125+'3. USD NCCF'!R125+'4. EUR NCCF'!R125+'5. GBP NCCF'!R125+'6. Other(Incld) NCCF'!R125</f>
        <v>0</v>
      </c>
      <c r="S125" s="436">
        <f>'2. CAD NCCF'!S125+'3. USD NCCF'!S125+'4. EUR NCCF'!S125+'5. GBP NCCF'!S125+'6. Other(Incld) NCCF'!S125</f>
        <v>0</v>
      </c>
      <c r="T125" s="436">
        <f>'2. CAD NCCF'!T121+'3. USD NCCF'!T125+'4. EUR NCCF'!T125+'5. GBP NCCF'!T125+'6. Other(Incld) NCCF'!T125</f>
        <v>0</v>
      </c>
      <c r="U125" s="436">
        <f>'2. CAD NCCF'!U125+'3. USD NCCF'!U125+'4. EUR NCCF'!U125+'5. GBP NCCF'!U125+'6. Other(Incld) NCCF'!U125</f>
        <v>0</v>
      </c>
      <c r="V125" s="436">
        <f>'2. CAD NCCF'!V125+'3. USD NCCF'!V125+'4. EUR NCCF'!V125+'5. GBP NCCF'!V125+'6. Other(Incld) NCCF'!V125</f>
        <v>0</v>
      </c>
      <c r="W125" s="436">
        <f>'2. CAD NCCF'!W125+'3. USD NCCF'!W125+'4. EUR NCCF'!W125+'5. GBP NCCF'!W125+'6. Other(Incld) NCCF'!W125</f>
        <v>0</v>
      </c>
      <c r="X125" s="436">
        <f>'2. CAD NCCF'!X125+'3. USD NCCF'!X125+'4. EUR NCCF'!X125+'5. GBP NCCF'!X125+'6. Other(Incld) NCCF'!X125</f>
        <v>0</v>
      </c>
      <c r="Y125" s="436">
        <f>'2. CAD NCCF'!Y125+'3. USD NCCF'!Y125+'4. EUR NCCF'!Y125+'5. GBP NCCF'!Y125+'6. Other(Incld) NCCF'!Y125</f>
        <v>0</v>
      </c>
      <c r="Z125" s="436">
        <f>'2. CAD NCCF'!Z125+'3. USD NCCF'!Z125+'4. EUR NCCF'!Z125+'5. GBP NCCF'!Z125+'6. Other(Incld) NCCF'!Z125</f>
        <v>0</v>
      </c>
      <c r="AA125" s="436">
        <f>'2. CAD NCCF'!AA125+'3. USD NCCF'!AA125+'4. EUR NCCF'!AA125+'5. GBP NCCF'!AA125+'6. Other(Incld) NCCF'!AA125</f>
        <v>0</v>
      </c>
      <c r="AB125" s="437">
        <f>'2. CAD NCCF'!AB125+'3. USD NCCF'!AB125+'4. EUR NCCF'!AB125+'5. GBP NCCF'!AB125+'6. Other(Incld) NCCF'!AB125</f>
        <v>0</v>
      </c>
      <c r="AC125" s="439">
        <f>'2. CAD NCCF'!AC125+'3. USD NCCF'!AC125+'4. EUR NCCF'!AC125+'5. GBP NCCF'!AC125+'6. Other(Incld) NCCF'!AC125</f>
        <v>0</v>
      </c>
      <c r="AD125" s="1036"/>
      <c r="AE125" s="1016"/>
      <c r="AF125" s="1017"/>
    </row>
    <row r="126" spans="1:32" ht="15" customHeight="1" x14ac:dyDescent="0.2">
      <c r="A126" s="222">
        <v>222</v>
      </c>
      <c r="B126" s="499"/>
      <c r="C126" s="467"/>
      <c r="D126" s="467"/>
      <c r="E126" s="467"/>
      <c r="F126" s="880" t="str">
        <f>'2. CAD NCCF'!F126:L126</f>
        <v xml:space="preserve">BGL - open maturity with no minimum payment </v>
      </c>
      <c r="G126" s="881"/>
      <c r="H126" s="881"/>
      <c r="I126" s="881"/>
      <c r="J126" s="881"/>
      <c r="K126" s="881"/>
      <c r="L126" s="882"/>
      <c r="M126" s="433">
        <f>'2. CAD NCCF'!M126+'3. USD NCCF'!M126+'4. EUR NCCF'!M126+'5. GBP NCCF'!M126+'6. Other(Incld) NCCF'!M126</f>
        <v>0</v>
      </c>
      <c r="N126" s="484"/>
      <c r="O126" s="485"/>
      <c r="P126" s="485"/>
      <c r="Q126" s="485"/>
      <c r="R126" s="485"/>
      <c r="S126" s="485"/>
      <c r="T126" s="485"/>
      <c r="U126" s="485"/>
      <c r="V126" s="485"/>
      <c r="W126" s="485"/>
      <c r="X126" s="485"/>
      <c r="Y126" s="485"/>
      <c r="Z126" s="485"/>
      <c r="AA126" s="485"/>
      <c r="AB126" s="485"/>
      <c r="AC126" s="485"/>
      <c r="AD126" s="1036"/>
      <c r="AE126" s="1016"/>
      <c r="AF126" s="1017"/>
    </row>
    <row r="127" spans="1:32" ht="15" x14ac:dyDescent="0.2">
      <c r="A127" s="222">
        <v>223</v>
      </c>
      <c r="B127" s="499"/>
      <c r="C127" s="467"/>
      <c r="D127" s="868" t="str">
        <f>'2. CAD NCCF'!D127:L127</f>
        <v>Call loans (CL)</v>
      </c>
      <c r="E127" s="869"/>
      <c r="F127" s="869"/>
      <c r="G127" s="869"/>
      <c r="H127" s="869"/>
      <c r="I127" s="869"/>
      <c r="J127" s="869"/>
      <c r="K127" s="869"/>
      <c r="L127" s="869"/>
      <c r="M127" s="399">
        <f>SUBTOTAL(9,M128:M129)</f>
        <v>0</v>
      </c>
      <c r="N127" s="402">
        <f>SUBTOTAL(9,N128)</f>
        <v>0</v>
      </c>
      <c r="O127" s="406">
        <f t="shared" ref="O127:AC127" si="29">SUBTOTAL(9,O128)</f>
        <v>0</v>
      </c>
      <c r="P127" s="405">
        <f t="shared" si="29"/>
        <v>0</v>
      </c>
      <c r="Q127" s="403">
        <f t="shared" si="29"/>
        <v>0</v>
      </c>
      <c r="R127" s="406">
        <f t="shared" si="29"/>
        <v>0</v>
      </c>
      <c r="S127" s="406">
        <f t="shared" si="29"/>
        <v>0</v>
      </c>
      <c r="T127" s="406">
        <f t="shared" si="29"/>
        <v>0</v>
      </c>
      <c r="U127" s="406">
        <f t="shared" si="29"/>
        <v>0</v>
      </c>
      <c r="V127" s="406">
        <f t="shared" si="29"/>
        <v>0</v>
      </c>
      <c r="W127" s="406">
        <f t="shared" si="29"/>
        <v>0</v>
      </c>
      <c r="X127" s="406">
        <f t="shared" si="29"/>
        <v>0</v>
      </c>
      <c r="Y127" s="406">
        <f t="shared" si="29"/>
        <v>0</v>
      </c>
      <c r="Z127" s="406">
        <f t="shared" si="29"/>
        <v>0</v>
      </c>
      <c r="AA127" s="406">
        <f t="shared" si="29"/>
        <v>0</v>
      </c>
      <c r="AB127" s="416">
        <f t="shared" si="29"/>
        <v>0</v>
      </c>
      <c r="AC127" s="404">
        <f t="shared" si="29"/>
        <v>0</v>
      </c>
      <c r="AD127" s="1036"/>
      <c r="AE127" s="1016"/>
      <c r="AF127" s="1017"/>
    </row>
    <row r="128" spans="1:32" ht="15" x14ac:dyDescent="0.2">
      <c r="A128" s="222">
        <v>224</v>
      </c>
      <c r="B128" s="499"/>
      <c r="C128" s="467"/>
      <c r="D128" s="467"/>
      <c r="E128" s="467"/>
      <c r="F128" s="880" t="str">
        <f>'2. CAD NCCF'!F128:L128</f>
        <v xml:space="preserve">CL - with minimum payment  </v>
      </c>
      <c r="G128" s="881"/>
      <c r="H128" s="881"/>
      <c r="I128" s="881"/>
      <c r="J128" s="881"/>
      <c r="K128" s="881"/>
      <c r="L128" s="882"/>
      <c r="M128" s="433">
        <f>'2. CAD NCCF'!M128+'3. USD NCCF'!M128+'4. EUR NCCF'!M128+'5. GBP NCCF'!M128+'6. Other(Incld) NCCF'!M128</f>
        <v>0</v>
      </c>
      <c r="N128" s="434">
        <f>'2. CAD NCCF'!N128+'3. USD NCCF'!N128+'4. EUR NCCF'!N128+'5. GBP NCCF'!N128+'6. Other(Incld) NCCF'!N128</f>
        <v>0</v>
      </c>
      <c r="O128" s="435">
        <f>'2. CAD NCCF'!O128+'3. USD NCCF'!O128+'4. EUR NCCF'!O128+'5. GBP NCCF'!O128+'6. Other(Incld) NCCF'!O128</f>
        <v>0</v>
      </c>
      <c r="P128" s="436">
        <f>'2. CAD NCCF'!P128+'3. USD NCCF'!P128+'4. EUR NCCF'!P128+'5. GBP NCCF'!P128+'6. Other(Incld) NCCF'!P128</f>
        <v>0</v>
      </c>
      <c r="Q128" s="437">
        <f>'2. CAD NCCF'!Q128+'3. USD NCCF'!Q128+'4. EUR NCCF'!Q128+'5. GBP NCCF'!Q128+'6. Other(Incld) NCCF'!Q128</f>
        <v>0</v>
      </c>
      <c r="R128" s="436">
        <f>'2. CAD NCCF'!R128+'3. USD NCCF'!R128+'4. EUR NCCF'!R128+'5. GBP NCCF'!R128+'6. Other(Incld) NCCF'!R128</f>
        <v>0</v>
      </c>
      <c r="S128" s="436">
        <f>'2. CAD NCCF'!S128+'3. USD NCCF'!S128+'4. EUR NCCF'!S128+'5. GBP NCCF'!S128+'6. Other(Incld) NCCF'!S128</f>
        <v>0</v>
      </c>
      <c r="T128" s="436">
        <f>'2. CAD NCCF'!T128+'3. USD NCCF'!T128+'4. EUR NCCF'!T128+'5. GBP NCCF'!T128+'6. Other(Incld) NCCF'!T128</f>
        <v>0</v>
      </c>
      <c r="U128" s="436">
        <f>'2. CAD NCCF'!U128+'3. USD NCCF'!U128+'4. EUR NCCF'!U128+'5. GBP NCCF'!U128+'6. Other(Incld) NCCF'!U128</f>
        <v>0</v>
      </c>
      <c r="V128" s="436">
        <f>'2. CAD NCCF'!V128+'3. USD NCCF'!V128+'4. EUR NCCF'!V128+'5. GBP NCCF'!V128+'6. Other(Incld) NCCF'!V128</f>
        <v>0</v>
      </c>
      <c r="W128" s="436">
        <f>'2. CAD NCCF'!W128+'3. USD NCCF'!W128+'4. EUR NCCF'!W128+'5. GBP NCCF'!W128+'6. Other(Incld) NCCF'!W128</f>
        <v>0</v>
      </c>
      <c r="X128" s="436">
        <f>'2. CAD NCCF'!X128+'3. USD NCCF'!X128+'4. EUR NCCF'!X128+'5. GBP NCCF'!X128+'6. Other(Incld) NCCF'!X128</f>
        <v>0</v>
      </c>
      <c r="Y128" s="436">
        <f>'2. CAD NCCF'!Y128+'3. USD NCCF'!Y128+'4. EUR NCCF'!Y128+'5. GBP NCCF'!Y128+'6. Other(Incld) NCCF'!Y128</f>
        <v>0</v>
      </c>
      <c r="Z128" s="436">
        <f>'2. CAD NCCF'!Z128+'3. USD NCCF'!Z128+'4. EUR NCCF'!Z128+'5. GBP NCCF'!Z128+'6. Other(Incld) NCCF'!Z128</f>
        <v>0</v>
      </c>
      <c r="AA128" s="436">
        <f>'2. CAD NCCF'!AA128+'3. USD NCCF'!AA128+'4. EUR NCCF'!AA128+'5. GBP NCCF'!AA128+'6. Other(Incld) NCCF'!AA128</f>
        <v>0</v>
      </c>
      <c r="AB128" s="437">
        <f>'2. CAD NCCF'!AB128+'3. USD NCCF'!AB128+'4. EUR NCCF'!AB128+'5. GBP NCCF'!AB128+'6. Other(Incld) NCCF'!AB128</f>
        <v>0</v>
      </c>
      <c r="AC128" s="439">
        <f>'2. CAD NCCF'!AC128+'3. USD NCCF'!AC128+'4. EUR NCCF'!AC128+'5. GBP NCCF'!AC128+'6. Other(Incld) NCCF'!AC128</f>
        <v>0</v>
      </c>
      <c r="AD128" s="1036"/>
      <c r="AE128" s="1016"/>
      <c r="AF128" s="1017"/>
    </row>
    <row r="129" spans="1:32" ht="15" customHeight="1" x14ac:dyDescent="0.2">
      <c r="A129" s="222">
        <v>225</v>
      </c>
      <c r="B129" s="499"/>
      <c r="C129" s="467"/>
      <c r="D129" s="467"/>
      <c r="E129" s="467"/>
      <c r="F129" s="880" t="str">
        <f>'2. CAD NCCF'!F129:L129</f>
        <v xml:space="preserve">CL - with no minimum payment  </v>
      </c>
      <c r="G129" s="881"/>
      <c r="H129" s="881"/>
      <c r="I129" s="881"/>
      <c r="J129" s="881"/>
      <c r="K129" s="881"/>
      <c r="L129" s="882"/>
      <c r="M129" s="433">
        <f>'2. CAD NCCF'!M129+'3. USD NCCF'!M129+'4. EUR NCCF'!M129+'5. GBP NCCF'!M129+'6. Other(Incld) NCCF'!M129</f>
        <v>0</v>
      </c>
      <c r="N129" s="484"/>
      <c r="O129" s="485"/>
      <c r="P129" s="485"/>
      <c r="Q129" s="485"/>
      <c r="R129" s="485"/>
      <c r="S129" s="485"/>
      <c r="T129" s="485"/>
      <c r="U129" s="485"/>
      <c r="V129" s="485"/>
      <c r="W129" s="485"/>
      <c r="X129" s="485"/>
      <c r="Y129" s="485"/>
      <c r="Z129" s="485"/>
      <c r="AA129" s="485"/>
      <c r="AB129" s="485"/>
      <c r="AC129" s="485"/>
      <c r="AD129" s="1036"/>
      <c r="AE129" s="1016"/>
      <c r="AF129" s="1017"/>
    </row>
    <row r="130" spans="1:32" ht="15" x14ac:dyDescent="0.2">
      <c r="A130" s="222">
        <v>226</v>
      </c>
      <c r="B130" s="499"/>
      <c r="C130" s="467"/>
      <c r="D130" s="868" t="str">
        <f>'2. CAD NCCF'!D130:L130</f>
        <v>Other loans</v>
      </c>
      <c r="E130" s="869"/>
      <c r="F130" s="869"/>
      <c r="G130" s="869"/>
      <c r="H130" s="869"/>
      <c r="I130" s="869"/>
      <c r="J130" s="869"/>
      <c r="K130" s="869"/>
      <c r="L130" s="869"/>
      <c r="M130" s="399">
        <f>SUBTOTAL(9,M131:M134)</f>
        <v>0</v>
      </c>
      <c r="N130" s="402">
        <f t="shared" ref="N130:AC130" si="30">SUBTOTAL(9,N131:N134)</f>
        <v>0</v>
      </c>
      <c r="O130" s="406">
        <f t="shared" si="30"/>
        <v>0</v>
      </c>
      <c r="P130" s="405">
        <f t="shared" si="30"/>
        <v>0</v>
      </c>
      <c r="Q130" s="403">
        <f t="shared" si="30"/>
        <v>0</v>
      </c>
      <c r="R130" s="406">
        <f t="shared" si="30"/>
        <v>0</v>
      </c>
      <c r="S130" s="406">
        <f t="shared" si="30"/>
        <v>0</v>
      </c>
      <c r="T130" s="406">
        <f t="shared" si="30"/>
        <v>0</v>
      </c>
      <c r="U130" s="406">
        <f t="shared" si="30"/>
        <v>0</v>
      </c>
      <c r="V130" s="406">
        <f t="shared" si="30"/>
        <v>0</v>
      </c>
      <c r="W130" s="406">
        <f t="shared" si="30"/>
        <v>0</v>
      </c>
      <c r="X130" s="406">
        <f t="shared" si="30"/>
        <v>0</v>
      </c>
      <c r="Y130" s="406">
        <f t="shared" si="30"/>
        <v>0</v>
      </c>
      <c r="Z130" s="406">
        <f t="shared" si="30"/>
        <v>0</v>
      </c>
      <c r="AA130" s="406">
        <f t="shared" si="30"/>
        <v>0</v>
      </c>
      <c r="AB130" s="416">
        <f t="shared" si="30"/>
        <v>0</v>
      </c>
      <c r="AC130" s="404">
        <f t="shared" si="30"/>
        <v>0</v>
      </c>
      <c r="AD130" s="1036"/>
      <c r="AE130" s="1016"/>
      <c r="AF130" s="1017"/>
    </row>
    <row r="131" spans="1:32" ht="15" x14ac:dyDescent="0.2">
      <c r="A131" s="222">
        <v>227</v>
      </c>
      <c r="B131" s="499"/>
      <c r="C131" s="467"/>
      <c r="D131" s="467"/>
      <c r="E131" s="467"/>
      <c r="F131" s="880" t="str">
        <f>'2. CAD NCCF'!F131:L131</f>
        <v>Credit cards</v>
      </c>
      <c r="G131" s="881"/>
      <c r="H131" s="881"/>
      <c r="I131" s="881"/>
      <c r="J131" s="881"/>
      <c r="K131" s="881"/>
      <c r="L131" s="882"/>
      <c r="M131" s="433">
        <f>'2. CAD NCCF'!M131+'3. USD NCCF'!M131+'4. EUR NCCF'!M131+'5. GBP NCCF'!M131+'6. Other(Incld) NCCF'!M131</f>
        <v>0</v>
      </c>
      <c r="N131" s="434">
        <f>'2. CAD NCCF'!N131+'3. USD NCCF'!N131+'4. EUR NCCF'!N131+'5. GBP NCCF'!N131+'6. Other(Incld) NCCF'!N131</f>
        <v>0</v>
      </c>
      <c r="O131" s="435">
        <f>'2. CAD NCCF'!O131+'3. USD NCCF'!O131+'4. EUR NCCF'!O131+'5. GBP NCCF'!O131+'6. Other(Incld) NCCF'!O131</f>
        <v>0</v>
      </c>
      <c r="P131" s="436">
        <f>'2. CAD NCCF'!P131+'3. USD NCCF'!P131+'4. EUR NCCF'!P131+'5. GBP NCCF'!P131+'6. Other(Incld) NCCF'!P131</f>
        <v>0</v>
      </c>
      <c r="Q131" s="437">
        <f>'2. CAD NCCF'!Q131+'3. USD NCCF'!Q131+'4. EUR NCCF'!Q131+'5. GBP NCCF'!Q131+'6. Other(Incld) NCCF'!Q131</f>
        <v>0</v>
      </c>
      <c r="R131" s="436">
        <f>'2. CAD NCCF'!R131+'3. USD NCCF'!R131+'4. EUR NCCF'!R131+'5. GBP NCCF'!R131+'6. Other(Incld) NCCF'!R131</f>
        <v>0</v>
      </c>
      <c r="S131" s="436">
        <f>'2. CAD NCCF'!S131+'3. USD NCCF'!S131+'4. EUR NCCF'!S131+'5. GBP NCCF'!S131+'6. Other(Incld) NCCF'!S131</f>
        <v>0</v>
      </c>
      <c r="T131" s="436">
        <f>'2. CAD NCCF'!T131+'3. USD NCCF'!T131+'4. EUR NCCF'!T131+'5. GBP NCCF'!T131+'6. Other(Incld) NCCF'!T131</f>
        <v>0</v>
      </c>
      <c r="U131" s="436">
        <f>'2. CAD NCCF'!U131+'3. USD NCCF'!U131+'4. EUR NCCF'!U131+'5. GBP NCCF'!U131+'6. Other(Incld) NCCF'!U131</f>
        <v>0</v>
      </c>
      <c r="V131" s="436">
        <f>'2. CAD NCCF'!V131+'3. USD NCCF'!V131+'4. EUR NCCF'!V131+'5. GBP NCCF'!V131+'6. Other(Incld) NCCF'!V131</f>
        <v>0</v>
      </c>
      <c r="W131" s="436">
        <f>'2. CAD NCCF'!W131+'3. USD NCCF'!W131+'4. EUR NCCF'!W131+'5. GBP NCCF'!W131+'6. Other(Incld) NCCF'!W131</f>
        <v>0</v>
      </c>
      <c r="X131" s="436">
        <f>'2. CAD NCCF'!X131+'3. USD NCCF'!X131+'4. EUR NCCF'!X131+'5. GBP NCCF'!X131+'6. Other(Incld) NCCF'!X131</f>
        <v>0</v>
      </c>
      <c r="Y131" s="436">
        <f>'2. CAD NCCF'!Y131+'3. USD NCCF'!Y131+'4. EUR NCCF'!Y131+'5. GBP NCCF'!Y131+'6. Other(Incld) NCCF'!Y131</f>
        <v>0</v>
      </c>
      <c r="Z131" s="436">
        <f>'2. CAD NCCF'!Z131+'3. USD NCCF'!Z131+'4. EUR NCCF'!Z131+'5. GBP NCCF'!Z131+'6. Other(Incld) NCCF'!Z131</f>
        <v>0</v>
      </c>
      <c r="AA131" s="436">
        <f>'2. CAD NCCF'!AA131+'3. USD NCCF'!AA131+'4. EUR NCCF'!AA131+'5. GBP NCCF'!AA131+'6. Other(Incld) NCCF'!AA131</f>
        <v>0</v>
      </c>
      <c r="AB131" s="437">
        <f>'2. CAD NCCF'!AB131+'3. USD NCCF'!AB131+'4. EUR NCCF'!AB131+'5. GBP NCCF'!AB131+'6. Other(Incld) NCCF'!AB131</f>
        <v>0</v>
      </c>
      <c r="AC131" s="437">
        <f>'2. CAD NCCF'!AC131+'3. USD NCCF'!AC131+'4. EUR NCCF'!AC131+'5. GBP NCCF'!AC131+'6. Other(Incld) NCCF'!AC131</f>
        <v>0</v>
      </c>
      <c r="AD131" s="1015"/>
      <c r="AE131" s="1016"/>
      <c r="AF131" s="1017"/>
    </row>
    <row r="132" spans="1:32" ht="15" customHeight="1" x14ac:dyDescent="0.2">
      <c r="A132" s="222">
        <v>228</v>
      </c>
      <c r="B132" s="499"/>
      <c r="C132" s="467"/>
      <c r="D132" s="467"/>
      <c r="E132" s="467"/>
      <c r="F132" s="880" t="str">
        <f>'2. CAD NCCF'!F132:L132</f>
        <v>Swapped intrabank loans</v>
      </c>
      <c r="G132" s="881"/>
      <c r="H132" s="881"/>
      <c r="I132" s="881"/>
      <c r="J132" s="881"/>
      <c r="K132" s="881"/>
      <c r="L132" s="882"/>
      <c r="M132" s="433">
        <f>'2. CAD NCCF'!M132+'3. USD NCCF'!M132+'4. EUR NCCF'!M132+'5. GBP NCCF'!M132+'6. Other(Incld) NCCF'!M132</f>
        <v>0</v>
      </c>
      <c r="N132" s="434">
        <f>'2. CAD NCCF'!N132+'3. USD NCCF'!N132+'4. EUR NCCF'!N132+'5. GBP NCCF'!N132+'6. Other(Incld) NCCF'!N132</f>
        <v>0</v>
      </c>
      <c r="O132" s="435">
        <f>'2. CAD NCCF'!O132+'3. USD NCCF'!O132+'4. EUR NCCF'!O132+'5. GBP NCCF'!O132+'6. Other(Incld) NCCF'!O132</f>
        <v>0</v>
      </c>
      <c r="P132" s="436">
        <f>'2. CAD NCCF'!P132+'3. USD NCCF'!P132+'4. EUR NCCF'!P132+'5. GBP NCCF'!P132+'6. Other(Incld) NCCF'!P132</f>
        <v>0</v>
      </c>
      <c r="Q132" s="437">
        <f>'2. CAD NCCF'!Q132+'3. USD NCCF'!Q132+'4. EUR NCCF'!Q132+'5. GBP NCCF'!Q132+'6. Other(Incld) NCCF'!Q132</f>
        <v>0</v>
      </c>
      <c r="R132" s="436">
        <f>'2. CAD NCCF'!R132+'3. USD NCCF'!R132+'4. EUR NCCF'!R132+'5. GBP NCCF'!R132+'6. Other(Incld) NCCF'!R132</f>
        <v>0</v>
      </c>
      <c r="S132" s="436">
        <f>'2. CAD NCCF'!S132+'3. USD NCCF'!S132+'4. EUR NCCF'!S132+'5. GBP NCCF'!S132+'6. Other(Incld) NCCF'!S132</f>
        <v>0</v>
      </c>
      <c r="T132" s="436">
        <f>'2. CAD NCCF'!T132+'3. USD NCCF'!T132+'4. EUR NCCF'!T132+'5. GBP NCCF'!T132+'6. Other(Incld) NCCF'!T132</f>
        <v>0</v>
      </c>
      <c r="U132" s="436">
        <f>'2. CAD NCCF'!U132+'3. USD NCCF'!U132+'4. EUR NCCF'!U132+'5. GBP NCCF'!U132+'6. Other(Incld) NCCF'!U132</f>
        <v>0</v>
      </c>
      <c r="V132" s="436">
        <f>'2. CAD NCCF'!V132+'3. USD NCCF'!V132+'4. EUR NCCF'!V132+'5. GBP NCCF'!V132+'6. Other(Incld) NCCF'!V132</f>
        <v>0</v>
      </c>
      <c r="W132" s="436">
        <f>'2. CAD NCCF'!W132+'3. USD NCCF'!W132+'4. EUR NCCF'!W132+'5. GBP NCCF'!W132+'6. Other(Incld) NCCF'!W132</f>
        <v>0</v>
      </c>
      <c r="X132" s="436">
        <f>'2. CAD NCCF'!X132+'3. USD NCCF'!X132+'4. EUR NCCF'!X132+'5. GBP NCCF'!X132+'6. Other(Incld) NCCF'!X132</f>
        <v>0</v>
      </c>
      <c r="Y132" s="436">
        <f>'2. CAD NCCF'!Y132+'3. USD NCCF'!Y132+'4. EUR NCCF'!Y132+'5. GBP NCCF'!Y132+'6. Other(Incld) NCCF'!Y132</f>
        <v>0</v>
      </c>
      <c r="Z132" s="436">
        <f>'2. CAD NCCF'!Z132+'3. USD NCCF'!Z132+'4. EUR NCCF'!Z132+'5. GBP NCCF'!Z132+'6. Other(Incld) NCCF'!Z132</f>
        <v>0</v>
      </c>
      <c r="AA132" s="436">
        <f>'2. CAD NCCF'!AA132+'3. USD NCCF'!AA132+'4. EUR NCCF'!AA132+'5. GBP NCCF'!AA132+'6. Other(Incld) NCCF'!AA132</f>
        <v>0</v>
      </c>
      <c r="AB132" s="437">
        <f>'2. CAD NCCF'!AB132+'3. USD NCCF'!AB132+'4. EUR NCCF'!AB132+'5. GBP NCCF'!AB132+'6. Other(Incld) NCCF'!AB132</f>
        <v>0</v>
      </c>
      <c r="AC132" s="437">
        <f>'2. CAD NCCF'!AC132+'3. USD NCCF'!AC132+'4. EUR NCCF'!AC132+'5. GBP NCCF'!AC132+'6. Other(Incld) NCCF'!AC132</f>
        <v>0</v>
      </c>
      <c r="AD132" s="1015"/>
      <c r="AE132" s="1016"/>
      <c r="AF132" s="1017"/>
    </row>
    <row r="133" spans="1:32" ht="15" customHeight="1" x14ac:dyDescent="0.2">
      <c r="A133" s="222">
        <v>229</v>
      </c>
      <c r="B133" s="499"/>
      <c r="C133" s="467"/>
      <c r="D133" s="467"/>
      <c r="E133" s="467"/>
      <c r="F133" s="880" t="str">
        <f>'2. CAD NCCF'!F133:L133</f>
        <v>Loans to affiliates</v>
      </c>
      <c r="G133" s="881"/>
      <c r="H133" s="881"/>
      <c r="I133" s="881"/>
      <c r="J133" s="881"/>
      <c r="K133" s="881"/>
      <c r="L133" s="882"/>
      <c r="M133" s="433">
        <f>'2. CAD NCCF'!M133+'3. USD NCCF'!M133+'4. EUR NCCF'!M133+'5. GBP NCCF'!M133+'6. Other(Incld) NCCF'!M133</f>
        <v>0</v>
      </c>
      <c r="N133" s="434">
        <f>'2. CAD NCCF'!N133+'3. USD NCCF'!N133+'4. EUR NCCF'!N133+'5. GBP NCCF'!N133+'6. Other(Incld) NCCF'!N133</f>
        <v>0</v>
      </c>
      <c r="O133" s="435">
        <f>'2. CAD NCCF'!O133+'3. USD NCCF'!O133+'4. EUR NCCF'!O133+'5. GBP NCCF'!O133+'6. Other(Incld) NCCF'!O133</f>
        <v>0</v>
      </c>
      <c r="P133" s="436">
        <f>'2. CAD NCCF'!P133+'3. USD NCCF'!P133+'4. EUR NCCF'!P133+'5. GBP NCCF'!P133+'6. Other(Incld) NCCF'!P133</f>
        <v>0</v>
      </c>
      <c r="Q133" s="437">
        <f>'2. CAD NCCF'!Q133+'3. USD NCCF'!Q133+'4. EUR NCCF'!Q133+'5. GBP NCCF'!Q133+'6. Other(Incld) NCCF'!Q133</f>
        <v>0</v>
      </c>
      <c r="R133" s="436">
        <f>'2. CAD NCCF'!R133+'3. USD NCCF'!R133+'4. EUR NCCF'!R133+'5. GBP NCCF'!R133+'6. Other(Incld) NCCF'!R133</f>
        <v>0</v>
      </c>
      <c r="S133" s="436">
        <f>'2. CAD NCCF'!S133+'3. USD NCCF'!S133+'4. EUR NCCF'!S133+'5. GBP NCCF'!S133+'6. Other(Incld) NCCF'!S133</f>
        <v>0</v>
      </c>
      <c r="T133" s="436">
        <f>'2. CAD NCCF'!T133+'3. USD NCCF'!T133+'4. EUR NCCF'!T133+'5. GBP NCCF'!T133+'6. Other(Incld) NCCF'!T133</f>
        <v>0</v>
      </c>
      <c r="U133" s="436">
        <f>'2. CAD NCCF'!U133+'3. USD NCCF'!U133+'4. EUR NCCF'!U133+'5. GBP NCCF'!U133+'6. Other(Incld) NCCF'!U133</f>
        <v>0</v>
      </c>
      <c r="V133" s="436">
        <f>'2. CAD NCCF'!V133+'3. USD NCCF'!V133+'4. EUR NCCF'!V133+'5. GBP NCCF'!V133+'6. Other(Incld) NCCF'!V133</f>
        <v>0</v>
      </c>
      <c r="W133" s="436">
        <f>'2. CAD NCCF'!W133+'3. USD NCCF'!W133+'4. EUR NCCF'!W133+'5. GBP NCCF'!W133+'6. Other(Incld) NCCF'!W133</f>
        <v>0</v>
      </c>
      <c r="X133" s="436">
        <f>'2. CAD NCCF'!X133+'3. USD NCCF'!X133+'4. EUR NCCF'!X133+'5. GBP NCCF'!X133+'6. Other(Incld) NCCF'!X133</f>
        <v>0</v>
      </c>
      <c r="Y133" s="436">
        <f>'2. CAD NCCF'!Y133+'3. USD NCCF'!Y133+'4. EUR NCCF'!Y133+'5. GBP NCCF'!Y133+'6. Other(Incld) NCCF'!Y133</f>
        <v>0</v>
      </c>
      <c r="Z133" s="436">
        <f>'2. CAD NCCF'!Z133+'3. USD NCCF'!Z133+'4. EUR NCCF'!Z133+'5. GBP NCCF'!Z133+'6. Other(Incld) NCCF'!Z133</f>
        <v>0</v>
      </c>
      <c r="AA133" s="436">
        <f>'2. CAD NCCF'!AA133+'3. USD NCCF'!AA133+'4. EUR NCCF'!AA133+'5. GBP NCCF'!AA133+'6. Other(Incld) NCCF'!AA133</f>
        <v>0</v>
      </c>
      <c r="AB133" s="437">
        <f>'2. CAD NCCF'!AB133+'3. USD NCCF'!AB133+'4. EUR NCCF'!AB133+'5. GBP NCCF'!AB133+'6. Other(Incld) NCCF'!AB133</f>
        <v>0</v>
      </c>
      <c r="AC133" s="437">
        <f>'2. CAD NCCF'!AC133+'3. USD NCCF'!AC133+'4. EUR NCCF'!AC133+'5. GBP NCCF'!AC133+'6. Other(Incld) NCCF'!AC133</f>
        <v>0</v>
      </c>
      <c r="AD133" s="1015"/>
      <c r="AE133" s="1016"/>
      <c r="AF133" s="1017"/>
    </row>
    <row r="134" spans="1:32" ht="15" customHeight="1" x14ac:dyDescent="0.2">
      <c r="A134" s="222">
        <v>230</v>
      </c>
      <c r="B134" s="468"/>
      <c r="C134" s="489"/>
      <c r="D134" s="489"/>
      <c r="E134" s="489"/>
      <c r="F134" s="880" t="str">
        <f>'2. CAD NCCF'!F134:L134</f>
        <v>Customer's liability under acceptance</v>
      </c>
      <c r="G134" s="881"/>
      <c r="H134" s="881"/>
      <c r="I134" s="881"/>
      <c r="J134" s="881"/>
      <c r="K134" s="881"/>
      <c r="L134" s="882"/>
      <c r="M134" s="433">
        <f>'2. CAD NCCF'!M134+'3. USD NCCF'!M134+'4. EUR NCCF'!M134+'5. GBP NCCF'!M134+'6. Other(Incld) NCCF'!M134</f>
        <v>0</v>
      </c>
      <c r="N134" s="434">
        <f>'2. CAD NCCF'!N134+'3. USD NCCF'!N134+'4. EUR NCCF'!N134+'5. GBP NCCF'!N134+'6. Other(Incld) NCCF'!N134</f>
        <v>0</v>
      </c>
      <c r="O134" s="435">
        <f>'2. CAD NCCF'!O134+'3. USD NCCF'!O134+'4. EUR NCCF'!O134+'5. GBP NCCF'!O134+'6. Other(Incld) NCCF'!O134</f>
        <v>0</v>
      </c>
      <c r="P134" s="436">
        <f>'2. CAD NCCF'!P134+'3. USD NCCF'!P134+'4. EUR NCCF'!P134+'5. GBP NCCF'!P134+'6. Other(Incld) NCCF'!P134</f>
        <v>0</v>
      </c>
      <c r="Q134" s="437">
        <f>'2. CAD NCCF'!Q134+'3. USD NCCF'!Q134+'4. EUR NCCF'!Q134+'5. GBP NCCF'!Q134+'6. Other(Incld) NCCF'!Q134</f>
        <v>0</v>
      </c>
      <c r="R134" s="436">
        <f>'2. CAD NCCF'!R134+'3. USD NCCF'!R134+'4. EUR NCCF'!R134+'5. GBP NCCF'!R134+'6. Other(Incld) NCCF'!R134</f>
        <v>0</v>
      </c>
      <c r="S134" s="436">
        <f>'2. CAD NCCF'!S134+'3. USD NCCF'!S134+'4. EUR NCCF'!S134+'5. GBP NCCF'!S134+'6. Other(Incld) NCCF'!S134</f>
        <v>0</v>
      </c>
      <c r="T134" s="436">
        <f>'2. CAD NCCF'!T134+'3. USD NCCF'!T134+'4. EUR NCCF'!T134+'5. GBP NCCF'!T134+'6. Other(Incld) NCCF'!T134</f>
        <v>0</v>
      </c>
      <c r="U134" s="436">
        <f>'2. CAD NCCF'!U134+'3. USD NCCF'!U134+'4. EUR NCCF'!U134+'5. GBP NCCF'!U134+'6. Other(Incld) NCCF'!U134</f>
        <v>0</v>
      </c>
      <c r="V134" s="436">
        <f>'2. CAD NCCF'!V134+'3. USD NCCF'!V134+'4. EUR NCCF'!V134+'5. GBP NCCF'!V134+'6. Other(Incld) NCCF'!V134</f>
        <v>0</v>
      </c>
      <c r="W134" s="436">
        <f>'2. CAD NCCF'!W134+'3. USD NCCF'!W134+'4. EUR NCCF'!W134+'5. GBP NCCF'!W134+'6. Other(Incld) NCCF'!W134</f>
        <v>0</v>
      </c>
      <c r="X134" s="436">
        <f>'2. CAD NCCF'!X134+'3. USD NCCF'!X134+'4. EUR NCCF'!X134+'5. GBP NCCF'!X134+'6. Other(Incld) NCCF'!X134</f>
        <v>0</v>
      </c>
      <c r="Y134" s="436">
        <f>'2. CAD NCCF'!Y134+'3. USD NCCF'!Y134+'4. EUR NCCF'!Y134+'5. GBP NCCF'!Y134+'6. Other(Incld) NCCF'!Y134</f>
        <v>0</v>
      </c>
      <c r="Z134" s="436">
        <f>'2. CAD NCCF'!Z134+'3. USD NCCF'!Z134+'4. EUR NCCF'!Z134+'5. GBP NCCF'!Z134+'6. Other(Incld) NCCF'!Z134</f>
        <v>0</v>
      </c>
      <c r="AA134" s="436">
        <f>'2. CAD NCCF'!AA134+'3. USD NCCF'!AA134+'4. EUR NCCF'!AA134+'5. GBP NCCF'!AA134+'6. Other(Incld) NCCF'!AA134</f>
        <v>0</v>
      </c>
      <c r="AB134" s="437">
        <f>'2. CAD NCCF'!AB134+'3. USD NCCF'!AB134+'4. EUR NCCF'!AB134+'5. GBP NCCF'!AB134+'6. Other(Incld) NCCF'!AB134</f>
        <v>0</v>
      </c>
      <c r="AC134" s="437">
        <f>'2. CAD NCCF'!AC134+'3. USD NCCF'!AC134+'4. EUR NCCF'!AC134+'5. GBP NCCF'!AC134+'6. Other(Incld) NCCF'!AC134</f>
        <v>0</v>
      </c>
      <c r="AD134" s="1015"/>
      <c r="AE134" s="1016"/>
      <c r="AF134" s="1017"/>
    </row>
    <row r="135" spans="1:32" ht="15" x14ac:dyDescent="0.2">
      <c r="A135" s="222">
        <v>231</v>
      </c>
      <c r="B135" s="501"/>
      <c r="C135" s="1048" t="str">
        <f>'2. CAD NCCF'!C135:AF135</f>
        <v>Reverse repo and securities borrowed</v>
      </c>
      <c r="D135" s="1049"/>
      <c r="E135" s="1049"/>
      <c r="F135" s="1049"/>
      <c r="G135" s="1049"/>
      <c r="H135" s="1049"/>
      <c r="I135" s="1049"/>
      <c r="J135" s="1049"/>
      <c r="K135" s="1049"/>
      <c r="L135" s="1049"/>
      <c r="M135" s="1049"/>
      <c r="N135" s="1049"/>
      <c r="O135" s="1049"/>
      <c r="P135" s="1049"/>
      <c r="Q135" s="1049"/>
      <c r="R135" s="1049"/>
      <c r="S135" s="1049"/>
      <c r="T135" s="1049"/>
      <c r="U135" s="1049"/>
      <c r="V135" s="1049"/>
      <c r="W135" s="1049"/>
      <c r="X135" s="1049"/>
      <c r="Y135" s="1049"/>
      <c r="Z135" s="1049"/>
      <c r="AA135" s="1049"/>
      <c r="AB135" s="1049"/>
      <c r="AC135" s="1049"/>
      <c r="AD135" s="1049"/>
      <c r="AE135" s="1049"/>
      <c r="AF135" s="1050"/>
    </row>
    <row r="136" spans="1:32" ht="15" x14ac:dyDescent="0.2">
      <c r="A136" s="222">
        <v>232</v>
      </c>
      <c r="B136" s="499"/>
      <c r="C136" s="467"/>
      <c r="D136" s="1080" t="str">
        <f>'2. CAD NCCF'!D136:AF136</f>
        <v>Government securities (GS)</v>
      </c>
      <c r="E136" s="1081"/>
      <c r="F136" s="1081"/>
      <c r="G136" s="1081"/>
      <c r="H136" s="1081"/>
      <c r="I136" s="1081"/>
      <c r="J136" s="1081"/>
      <c r="K136" s="1081"/>
      <c r="L136" s="1081"/>
      <c r="M136" s="1081"/>
      <c r="N136" s="1081"/>
      <c r="O136" s="1081"/>
      <c r="P136" s="1081"/>
      <c r="Q136" s="1081"/>
      <c r="R136" s="1081"/>
      <c r="S136" s="1081"/>
      <c r="T136" s="1081"/>
      <c r="U136" s="1081"/>
      <c r="V136" s="1081"/>
      <c r="W136" s="1081"/>
      <c r="X136" s="1081"/>
      <c r="Y136" s="1081"/>
      <c r="Z136" s="1081"/>
      <c r="AA136" s="1081"/>
      <c r="AB136" s="1081"/>
      <c r="AC136" s="1081"/>
      <c r="AD136" s="1081"/>
      <c r="AE136" s="1081"/>
      <c r="AF136" s="1092"/>
    </row>
    <row r="137" spans="1:32" ht="15" x14ac:dyDescent="0.2">
      <c r="A137" s="222">
        <v>233</v>
      </c>
      <c r="B137" s="499"/>
      <c r="C137" s="467"/>
      <c r="D137" s="467"/>
      <c r="E137" s="877" t="str">
        <f>'2. CAD NCCF'!E137:L137</f>
        <v>High rated GS</v>
      </c>
      <c r="F137" s="878"/>
      <c r="G137" s="878"/>
      <c r="H137" s="878"/>
      <c r="I137" s="878"/>
      <c r="J137" s="878"/>
      <c r="K137" s="878"/>
      <c r="L137" s="879"/>
      <c r="M137" s="399">
        <f>SUBTOTAL(9,M138:M141)</f>
        <v>0</v>
      </c>
      <c r="N137" s="402">
        <f t="shared" ref="N137:AC137" si="31">SUBTOTAL(9,N138:N141)</f>
        <v>0</v>
      </c>
      <c r="O137" s="406">
        <f t="shared" si="31"/>
        <v>0</v>
      </c>
      <c r="P137" s="405">
        <f t="shared" si="31"/>
        <v>0</v>
      </c>
      <c r="Q137" s="403">
        <f t="shared" si="31"/>
        <v>0</v>
      </c>
      <c r="R137" s="406">
        <f t="shared" si="31"/>
        <v>0</v>
      </c>
      <c r="S137" s="406">
        <f t="shared" si="31"/>
        <v>0</v>
      </c>
      <c r="T137" s="406">
        <f t="shared" si="31"/>
        <v>0</v>
      </c>
      <c r="U137" s="406">
        <f t="shared" si="31"/>
        <v>0</v>
      </c>
      <c r="V137" s="406">
        <f t="shared" si="31"/>
        <v>0</v>
      </c>
      <c r="W137" s="406">
        <f t="shared" si="31"/>
        <v>0</v>
      </c>
      <c r="X137" s="406">
        <f t="shared" si="31"/>
        <v>0</v>
      </c>
      <c r="Y137" s="406">
        <f t="shared" si="31"/>
        <v>0</v>
      </c>
      <c r="Z137" s="406">
        <f t="shared" si="31"/>
        <v>0</v>
      </c>
      <c r="AA137" s="406">
        <f t="shared" si="31"/>
        <v>0</v>
      </c>
      <c r="AB137" s="416">
        <f t="shared" si="31"/>
        <v>0</v>
      </c>
      <c r="AC137" s="399">
        <f t="shared" si="31"/>
        <v>0</v>
      </c>
      <c r="AD137" s="1015"/>
      <c r="AE137" s="1016"/>
      <c r="AF137" s="1017"/>
    </row>
    <row r="138" spans="1:32" ht="15" x14ac:dyDescent="0.2">
      <c r="A138" s="222">
        <v>234</v>
      </c>
      <c r="B138" s="499"/>
      <c r="C138" s="467"/>
      <c r="D138" s="467"/>
      <c r="E138" s="476"/>
      <c r="F138" s="880" t="str">
        <f>'2. CAD NCCF'!F138:L138</f>
        <v xml:space="preserve">Sovereigh &amp; central bank GS </v>
      </c>
      <c r="G138" s="881"/>
      <c r="H138" s="881"/>
      <c r="I138" s="881"/>
      <c r="J138" s="881"/>
      <c r="K138" s="881"/>
      <c r="L138" s="882"/>
      <c r="M138" s="433">
        <f>'2. CAD NCCF'!M138+'3. USD NCCF'!M138+'4. EUR NCCF'!M138+'5. GBP NCCF'!M138+'6. Other(Incld) NCCF'!M138</f>
        <v>0</v>
      </c>
      <c r="N138" s="434">
        <f>'2. CAD NCCF'!N138+'3. USD NCCF'!N138+'4. EUR NCCF'!N138+'5. GBP NCCF'!N138+'6. Other(Incld) NCCF'!N138</f>
        <v>0</v>
      </c>
      <c r="O138" s="435">
        <f>'2. CAD NCCF'!O138+'3. USD NCCF'!O138+'4. EUR NCCF'!O138+'5. GBP NCCF'!O138+'6. Other(Incld) NCCF'!O138</f>
        <v>0</v>
      </c>
      <c r="P138" s="436">
        <f>'2. CAD NCCF'!P138+'3. USD NCCF'!P138+'4. EUR NCCF'!P138+'5. GBP NCCF'!P138+'6. Other(Incld) NCCF'!P138</f>
        <v>0</v>
      </c>
      <c r="Q138" s="437">
        <f>'2. CAD NCCF'!Q138+'3. USD NCCF'!Q138+'4. EUR NCCF'!Q138+'5. GBP NCCF'!Q138+'6. Other(Incld) NCCF'!Q138</f>
        <v>0</v>
      </c>
      <c r="R138" s="436">
        <f>'2. CAD NCCF'!R138+'3. USD NCCF'!R138+'4. EUR NCCF'!R138+'5. GBP NCCF'!R138+'6. Other(Incld) NCCF'!R138</f>
        <v>0</v>
      </c>
      <c r="S138" s="436">
        <f>'2. CAD NCCF'!S138+'3. USD NCCF'!S138+'4. EUR NCCF'!S138+'5. GBP NCCF'!S138+'6. Other(Incld) NCCF'!S138</f>
        <v>0</v>
      </c>
      <c r="T138" s="436">
        <f>'2. CAD NCCF'!T138+'3. USD NCCF'!T138+'4. EUR NCCF'!T138+'5. GBP NCCF'!T138+'6. Other(Incld) NCCF'!T138</f>
        <v>0</v>
      </c>
      <c r="U138" s="436">
        <f>'2. CAD NCCF'!U138+'3. USD NCCF'!U138+'4. EUR NCCF'!U138+'5. GBP NCCF'!U138+'6. Other(Incld) NCCF'!U138</f>
        <v>0</v>
      </c>
      <c r="V138" s="436">
        <f>'2. CAD NCCF'!V138+'3. USD NCCF'!V138+'4. EUR NCCF'!V138+'5. GBP NCCF'!V138+'6. Other(Incld) NCCF'!V138</f>
        <v>0</v>
      </c>
      <c r="W138" s="436">
        <f>'2. CAD NCCF'!W138+'3. USD NCCF'!W138+'4. EUR NCCF'!W138+'5. GBP NCCF'!W138+'6. Other(Incld) NCCF'!W138</f>
        <v>0</v>
      </c>
      <c r="X138" s="436">
        <f>'2. CAD NCCF'!X138+'3. USD NCCF'!X138+'4. EUR NCCF'!X138+'5. GBP NCCF'!X138+'6. Other(Incld) NCCF'!X138</f>
        <v>0</v>
      </c>
      <c r="Y138" s="436">
        <f>'2. CAD NCCF'!Y138+'3. USD NCCF'!Y138+'4. EUR NCCF'!Y138+'5. GBP NCCF'!Y138+'6. Other(Incld) NCCF'!Y138</f>
        <v>0</v>
      </c>
      <c r="Z138" s="436">
        <f>'2. CAD NCCF'!Z138+'3. USD NCCF'!Z138+'4. EUR NCCF'!Z138+'5. GBP NCCF'!Z138+'6. Other(Incld) NCCF'!Z138</f>
        <v>0</v>
      </c>
      <c r="AA138" s="436">
        <f>'2. CAD NCCF'!AA138+'3. USD NCCF'!AA138+'4. EUR NCCF'!AA138+'5. GBP NCCF'!AA138+'6. Other(Incld) NCCF'!AA138</f>
        <v>0</v>
      </c>
      <c r="AB138" s="437">
        <f>'2. CAD NCCF'!AB138+'3. USD NCCF'!AB138+'4. EUR NCCF'!AB138+'5. GBP NCCF'!AB138+'6. Other(Incld) NCCF'!AB138</f>
        <v>0</v>
      </c>
      <c r="AC138" s="437">
        <f>'2. CAD NCCF'!AC138+'3. USD NCCF'!AC138+'4. EUR NCCF'!AC138+'5. GBP NCCF'!AC138+'6. Other(Incld) NCCF'!AC138</f>
        <v>0</v>
      </c>
      <c r="AD138" s="1015"/>
      <c r="AE138" s="1016"/>
      <c r="AF138" s="1017"/>
    </row>
    <row r="139" spans="1:32" ht="15" customHeight="1" x14ac:dyDescent="0.2">
      <c r="A139" s="222">
        <v>235</v>
      </c>
      <c r="B139" s="499"/>
      <c r="C139" s="467"/>
      <c r="D139" s="467"/>
      <c r="E139" s="476"/>
      <c r="F139" s="880" t="str">
        <f>'2. CAD NCCF'!F139:L139</f>
        <v>State, provincial &amp; agency GS</v>
      </c>
      <c r="G139" s="881"/>
      <c r="H139" s="881"/>
      <c r="I139" s="881"/>
      <c r="J139" s="881"/>
      <c r="K139" s="881"/>
      <c r="L139" s="882"/>
      <c r="M139" s="433">
        <f>'2. CAD NCCF'!M139+'3. USD NCCF'!M139+'4. EUR NCCF'!M139+'5. GBP NCCF'!M139+'6. Other(Incld) NCCF'!M139</f>
        <v>0</v>
      </c>
      <c r="N139" s="434">
        <f>'2. CAD NCCF'!N139+'3. USD NCCF'!N139+'4. EUR NCCF'!N139+'5. GBP NCCF'!N139+'6. Other(Incld) NCCF'!N139</f>
        <v>0</v>
      </c>
      <c r="O139" s="435">
        <f>'2. CAD NCCF'!O139+'3. USD NCCF'!O139+'4. EUR NCCF'!O139+'5. GBP NCCF'!O139+'6. Other(Incld) NCCF'!O139</f>
        <v>0</v>
      </c>
      <c r="P139" s="436">
        <f>'2. CAD NCCF'!P139+'3. USD NCCF'!P139+'4. EUR NCCF'!P139+'5. GBP NCCF'!P139+'6. Other(Incld) NCCF'!P139</f>
        <v>0</v>
      </c>
      <c r="Q139" s="437">
        <f>'2. CAD NCCF'!Q139+'3. USD NCCF'!Q139+'4. EUR NCCF'!Q139+'5. GBP NCCF'!Q139+'6. Other(Incld) NCCF'!Q139</f>
        <v>0</v>
      </c>
      <c r="R139" s="436">
        <f>'2. CAD NCCF'!R139+'3. USD NCCF'!R139+'4. EUR NCCF'!R139+'5. GBP NCCF'!R139+'6. Other(Incld) NCCF'!R139</f>
        <v>0</v>
      </c>
      <c r="S139" s="436">
        <f>'2. CAD NCCF'!S139+'3. USD NCCF'!S139+'4. EUR NCCF'!S139+'5. GBP NCCF'!S139+'6. Other(Incld) NCCF'!S139</f>
        <v>0</v>
      </c>
      <c r="T139" s="436">
        <f>'2. CAD NCCF'!T139+'3. USD NCCF'!T139+'4. EUR NCCF'!T139+'5. GBP NCCF'!T139+'6. Other(Incld) NCCF'!T139</f>
        <v>0</v>
      </c>
      <c r="U139" s="436">
        <f>'2. CAD NCCF'!U139+'3. USD NCCF'!U139+'4. EUR NCCF'!U139+'5. GBP NCCF'!U139+'6. Other(Incld) NCCF'!U139</f>
        <v>0</v>
      </c>
      <c r="V139" s="436">
        <f>'2. CAD NCCF'!V139+'3. USD NCCF'!V139+'4. EUR NCCF'!V139+'5. GBP NCCF'!V139+'6. Other(Incld) NCCF'!V139</f>
        <v>0</v>
      </c>
      <c r="W139" s="436">
        <f>'2. CAD NCCF'!W139+'3. USD NCCF'!W139+'4. EUR NCCF'!W139+'5. GBP NCCF'!W139+'6. Other(Incld) NCCF'!W139</f>
        <v>0</v>
      </c>
      <c r="X139" s="436">
        <f>'2. CAD NCCF'!X139+'3. USD NCCF'!X139+'4. EUR NCCF'!X139+'5. GBP NCCF'!X139+'6. Other(Incld) NCCF'!X139</f>
        <v>0</v>
      </c>
      <c r="Y139" s="436">
        <f>'2. CAD NCCF'!Y139+'3. USD NCCF'!Y139+'4. EUR NCCF'!Y139+'5. GBP NCCF'!Y139+'6. Other(Incld) NCCF'!Y139</f>
        <v>0</v>
      </c>
      <c r="Z139" s="436">
        <f>'2. CAD NCCF'!Z139+'3. USD NCCF'!Z139+'4. EUR NCCF'!Z139+'5. GBP NCCF'!Z139+'6. Other(Incld) NCCF'!Z139</f>
        <v>0</v>
      </c>
      <c r="AA139" s="436">
        <f>'2. CAD NCCF'!AA139+'3. USD NCCF'!AA139+'4. EUR NCCF'!AA139+'5. GBP NCCF'!AA139+'6. Other(Incld) NCCF'!AA139</f>
        <v>0</v>
      </c>
      <c r="AB139" s="437">
        <f>'2. CAD NCCF'!AB139+'3. USD NCCF'!AB139+'4. EUR NCCF'!AB139+'5. GBP NCCF'!AB139+'6. Other(Incld) NCCF'!AB139</f>
        <v>0</v>
      </c>
      <c r="AC139" s="437">
        <f>'2. CAD NCCF'!AC139+'3. USD NCCF'!AC139+'4. EUR NCCF'!AC139+'5. GBP NCCF'!AC139+'6. Other(Incld) NCCF'!AC139</f>
        <v>0</v>
      </c>
      <c r="AD139" s="1015"/>
      <c r="AE139" s="1016"/>
      <c r="AF139" s="1017"/>
    </row>
    <row r="140" spans="1:32" ht="15" customHeight="1" x14ac:dyDescent="0.2">
      <c r="A140" s="222">
        <v>236</v>
      </c>
      <c r="B140" s="499"/>
      <c r="C140" s="467"/>
      <c r="D140" s="257"/>
      <c r="E140" s="258"/>
      <c r="F140" s="880" t="str">
        <f>'2. CAD NCCF'!F140:L140</f>
        <v>State municipal GS</v>
      </c>
      <c r="G140" s="881"/>
      <c r="H140" s="881"/>
      <c r="I140" s="881"/>
      <c r="J140" s="881"/>
      <c r="K140" s="881"/>
      <c r="L140" s="882"/>
      <c r="M140" s="433">
        <f>'2. CAD NCCF'!M140+'3. USD NCCF'!M140+'4. EUR NCCF'!M140+'5. GBP NCCF'!M140+'6. Other(Incld) NCCF'!M140</f>
        <v>0</v>
      </c>
      <c r="N140" s="434">
        <f>'2. CAD NCCF'!N140+'3. USD NCCF'!N140+'4. EUR NCCF'!N140+'5. GBP NCCF'!N140+'6. Other(Incld) NCCF'!N140</f>
        <v>0</v>
      </c>
      <c r="O140" s="435">
        <f>'2. CAD NCCF'!O140+'3. USD NCCF'!O140+'4. EUR NCCF'!O140+'5. GBP NCCF'!O140+'6. Other(Incld) NCCF'!O140</f>
        <v>0</v>
      </c>
      <c r="P140" s="436">
        <f>'2. CAD NCCF'!P140+'3. USD NCCF'!P140+'4. EUR NCCF'!P140+'5. GBP NCCF'!P140+'6. Other(Incld) NCCF'!P140</f>
        <v>0</v>
      </c>
      <c r="Q140" s="437">
        <f>'2. CAD NCCF'!Q140+'3. USD NCCF'!Q140+'4. EUR NCCF'!Q140+'5. GBP NCCF'!Q140+'6. Other(Incld) NCCF'!Q140</f>
        <v>0</v>
      </c>
      <c r="R140" s="436">
        <f>'2. CAD NCCF'!R140+'3. USD NCCF'!R140+'4. EUR NCCF'!R140+'5. GBP NCCF'!R140+'6. Other(Incld) NCCF'!R140</f>
        <v>0</v>
      </c>
      <c r="S140" s="436">
        <f>'2. CAD NCCF'!S140+'3. USD NCCF'!S140+'4. EUR NCCF'!S140+'5. GBP NCCF'!S140+'6. Other(Incld) NCCF'!S140</f>
        <v>0</v>
      </c>
      <c r="T140" s="436">
        <f>'2. CAD NCCF'!T140+'3. USD NCCF'!T140+'4. EUR NCCF'!T140+'5. GBP NCCF'!T140+'6. Other(Incld) NCCF'!T140</f>
        <v>0</v>
      </c>
      <c r="U140" s="436">
        <f>'2. CAD NCCF'!U140+'3. USD NCCF'!U140+'4. EUR NCCF'!U140+'5. GBP NCCF'!U140+'6. Other(Incld) NCCF'!U140</f>
        <v>0</v>
      </c>
      <c r="V140" s="436">
        <f>'2. CAD NCCF'!V140+'3. USD NCCF'!V140+'4. EUR NCCF'!V140+'5. GBP NCCF'!V140+'6. Other(Incld) NCCF'!V140</f>
        <v>0</v>
      </c>
      <c r="W140" s="436">
        <f>'2. CAD NCCF'!W140+'3. USD NCCF'!W140+'4. EUR NCCF'!W140+'5. GBP NCCF'!W140+'6. Other(Incld) NCCF'!W140</f>
        <v>0</v>
      </c>
      <c r="X140" s="436">
        <f>'2. CAD NCCF'!X140+'3. USD NCCF'!X140+'4. EUR NCCF'!X140+'5. GBP NCCF'!X140+'6. Other(Incld) NCCF'!X140</f>
        <v>0</v>
      </c>
      <c r="Y140" s="436">
        <f>'2. CAD NCCF'!Y140+'3. USD NCCF'!Y140+'4. EUR NCCF'!Y140+'5. GBP NCCF'!Y140+'6. Other(Incld) NCCF'!Y140</f>
        <v>0</v>
      </c>
      <c r="Z140" s="436">
        <f>'2. CAD NCCF'!Z140+'3. USD NCCF'!Z140+'4. EUR NCCF'!Z140+'5. GBP NCCF'!Z140+'6. Other(Incld) NCCF'!Z140</f>
        <v>0</v>
      </c>
      <c r="AA140" s="436">
        <f>'2. CAD NCCF'!AA140+'3. USD NCCF'!AA140+'4. EUR NCCF'!AA140+'5. GBP NCCF'!AA140+'6. Other(Incld) NCCF'!AA140</f>
        <v>0</v>
      </c>
      <c r="AB140" s="437">
        <f>'2. CAD NCCF'!AB140+'3. USD NCCF'!AB140+'4. EUR NCCF'!AB140+'5. GBP NCCF'!AB140+'6. Other(Incld) NCCF'!AB140</f>
        <v>0</v>
      </c>
      <c r="AC140" s="437">
        <f>'2. CAD NCCF'!AC140+'3. USD NCCF'!AC140+'4. EUR NCCF'!AC140+'5. GBP NCCF'!AC140+'6. Other(Incld) NCCF'!AC140</f>
        <v>0</v>
      </c>
      <c r="AD140" s="1015"/>
      <c r="AE140" s="1016"/>
      <c r="AF140" s="1017"/>
    </row>
    <row r="141" spans="1:32" ht="15" customHeight="1" x14ac:dyDescent="0.2">
      <c r="A141" s="222">
        <v>237</v>
      </c>
      <c r="B141" s="499"/>
      <c r="C141" s="467"/>
      <c r="D141" s="467"/>
      <c r="E141" s="467"/>
      <c r="F141" s="880" t="str">
        <f>'2. CAD NCCF'!F141:L141</f>
        <v>Supranational and multilateral development bank GS</v>
      </c>
      <c r="G141" s="881"/>
      <c r="H141" s="881"/>
      <c r="I141" s="881"/>
      <c r="J141" s="881"/>
      <c r="K141" s="881"/>
      <c r="L141" s="882"/>
      <c r="M141" s="433">
        <f>'2. CAD NCCF'!M141+'3. USD NCCF'!M141+'4. EUR NCCF'!M141+'5. GBP NCCF'!M141+'6. Other(Incld) NCCF'!M141</f>
        <v>0</v>
      </c>
      <c r="N141" s="434">
        <f>'2. CAD NCCF'!N141+'3. USD NCCF'!N141+'4. EUR NCCF'!N141+'5. GBP NCCF'!N141+'6. Other(Incld) NCCF'!N141</f>
        <v>0</v>
      </c>
      <c r="O141" s="435">
        <f>'2. CAD NCCF'!O141+'3. USD NCCF'!O141+'4. EUR NCCF'!O141+'5. GBP NCCF'!O141+'6. Other(Incld) NCCF'!O141</f>
        <v>0</v>
      </c>
      <c r="P141" s="436">
        <f>'2. CAD NCCF'!P141+'3. USD NCCF'!P141+'4. EUR NCCF'!P141+'5. GBP NCCF'!P141+'6. Other(Incld) NCCF'!P141</f>
        <v>0</v>
      </c>
      <c r="Q141" s="437">
        <f>'2. CAD NCCF'!Q141+'3. USD NCCF'!Q141+'4. EUR NCCF'!Q141+'5. GBP NCCF'!Q141+'6. Other(Incld) NCCF'!Q141</f>
        <v>0</v>
      </c>
      <c r="R141" s="436">
        <f>'2. CAD NCCF'!R141+'3. USD NCCF'!R141+'4. EUR NCCF'!R141+'5. GBP NCCF'!R141+'6. Other(Incld) NCCF'!R141</f>
        <v>0</v>
      </c>
      <c r="S141" s="436">
        <f>'2. CAD NCCF'!S141+'3. USD NCCF'!S141+'4. EUR NCCF'!S141+'5. GBP NCCF'!S141+'6. Other(Incld) NCCF'!S141</f>
        <v>0</v>
      </c>
      <c r="T141" s="436">
        <f>'2. CAD NCCF'!T141+'3. USD NCCF'!T141+'4. EUR NCCF'!T141+'5. GBP NCCF'!T141+'6. Other(Incld) NCCF'!T141</f>
        <v>0</v>
      </c>
      <c r="U141" s="436">
        <f>'2. CAD NCCF'!U141+'3. USD NCCF'!U141+'4. EUR NCCF'!U141+'5. GBP NCCF'!U141+'6. Other(Incld) NCCF'!U141</f>
        <v>0</v>
      </c>
      <c r="V141" s="436">
        <f>'2. CAD NCCF'!V141+'3. USD NCCF'!V141+'4. EUR NCCF'!V141+'5. GBP NCCF'!V141+'6. Other(Incld) NCCF'!V141</f>
        <v>0</v>
      </c>
      <c r="W141" s="436">
        <f>'2. CAD NCCF'!W141+'3. USD NCCF'!W141+'4. EUR NCCF'!W141+'5. GBP NCCF'!W141+'6. Other(Incld) NCCF'!W141</f>
        <v>0</v>
      </c>
      <c r="X141" s="436">
        <f>'2. CAD NCCF'!X141+'3. USD NCCF'!X141+'4. EUR NCCF'!X141+'5. GBP NCCF'!X141+'6. Other(Incld) NCCF'!X141</f>
        <v>0</v>
      </c>
      <c r="Y141" s="436">
        <f>'2. CAD NCCF'!Y141+'3. USD NCCF'!Y141+'4. EUR NCCF'!Y141+'5. GBP NCCF'!Y141+'6. Other(Incld) NCCF'!Y141</f>
        <v>0</v>
      </c>
      <c r="Z141" s="436">
        <f>'2. CAD NCCF'!Z141+'3. USD NCCF'!Z141+'4. EUR NCCF'!Z141+'5. GBP NCCF'!Z141+'6. Other(Incld) NCCF'!Z141</f>
        <v>0</v>
      </c>
      <c r="AA141" s="436">
        <f>'2. CAD NCCF'!AA141+'3. USD NCCF'!AA141+'4. EUR NCCF'!AA141+'5. GBP NCCF'!AA141+'6. Other(Incld) NCCF'!AA141</f>
        <v>0</v>
      </c>
      <c r="AB141" s="437">
        <f>'2. CAD NCCF'!AB141+'3. USD NCCF'!AB141+'4. EUR NCCF'!AB141+'5. GBP NCCF'!AB141+'6. Other(Incld) NCCF'!AB141</f>
        <v>0</v>
      </c>
      <c r="AC141" s="437">
        <f>'2. CAD NCCF'!AC141+'3. USD NCCF'!AC141+'4. EUR NCCF'!AC141+'5. GBP NCCF'!AC141+'6. Other(Incld) NCCF'!AC141</f>
        <v>0</v>
      </c>
      <c r="AD141" s="1015"/>
      <c r="AE141" s="1016"/>
      <c r="AF141" s="1017"/>
    </row>
    <row r="142" spans="1:32" ht="15" x14ac:dyDescent="0.2">
      <c r="A142" s="222">
        <v>238</v>
      </c>
      <c r="B142" s="499"/>
      <c r="C142" s="467"/>
      <c r="D142" s="475"/>
      <c r="E142" s="877" t="str">
        <f>'2. CAD NCCF'!E142:L142</f>
        <v>Medium rated GS</v>
      </c>
      <c r="F142" s="934"/>
      <c r="G142" s="934"/>
      <c r="H142" s="934"/>
      <c r="I142" s="934"/>
      <c r="J142" s="934"/>
      <c r="K142" s="934"/>
      <c r="L142" s="935"/>
      <c r="M142" s="399">
        <f>SUBTOTAL(9,M143:M146)</f>
        <v>0</v>
      </c>
      <c r="N142" s="402">
        <f t="shared" ref="N142:AC142" si="32">SUBTOTAL(9,N143:N146)</f>
        <v>0</v>
      </c>
      <c r="O142" s="406">
        <f t="shared" si="32"/>
        <v>0</v>
      </c>
      <c r="P142" s="405">
        <f t="shared" si="32"/>
        <v>0</v>
      </c>
      <c r="Q142" s="403">
        <f t="shared" si="32"/>
        <v>0</v>
      </c>
      <c r="R142" s="406">
        <f t="shared" si="32"/>
        <v>0</v>
      </c>
      <c r="S142" s="406">
        <f t="shared" si="32"/>
        <v>0</v>
      </c>
      <c r="T142" s="406">
        <f t="shared" si="32"/>
        <v>0</v>
      </c>
      <c r="U142" s="406">
        <f t="shared" si="32"/>
        <v>0</v>
      </c>
      <c r="V142" s="406">
        <f t="shared" si="32"/>
        <v>0</v>
      </c>
      <c r="W142" s="406">
        <f t="shared" si="32"/>
        <v>0</v>
      </c>
      <c r="X142" s="406">
        <f t="shared" si="32"/>
        <v>0</v>
      </c>
      <c r="Y142" s="406">
        <f t="shared" si="32"/>
        <v>0</v>
      </c>
      <c r="Z142" s="406">
        <f t="shared" si="32"/>
        <v>0</v>
      </c>
      <c r="AA142" s="406">
        <f t="shared" si="32"/>
        <v>0</v>
      </c>
      <c r="AB142" s="416">
        <f t="shared" si="32"/>
        <v>0</v>
      </c>
      <c r="AC142" s="399">
        <f t="shared" si="32"/>
        <v>0</v>
      </c>
      <c r="AD142" s="1015"/>
      <c r="AE142" s="1016"/>
      <c r="AF142" s="1017"/>
    </row>
    <row r="143" spans="1:32" ht="15" x14ac:dyDescent="0.2">
      <c r="A143" s="222">
        <v>239</v>
      </c>
      <c r="B143" s="499"/>
      <c r="C143" s="467"/>
      <c r="D143" s="483"/>
      <c r="E143" s="483"/>
      <c r="F143" s="880" t="str">
        <f>'2. CAD NCCF'!F143:L143</f>
        <v xml:space="preserve">Sovereigh &amp; central bank GS </v>
      </c>
      <c r="G143" s="881"/>
      <c r="H143" s="881"/>
      <c r="I143" s="881"/>
      <c r="J143" s="881"/>
      <c r="K143" s="881"/>
      <c r="L143" s="882"/>
      <c r="M143" s="433">
        <f>'2. CAD NCCF'!M143+'3. USD NCCF'!M143+'4. EUR NCCF'!M143+'5. GBP NCCF'!M143+'6. Other(Incld) NCCF'!M143</f>
        <v>0</v>
      </c>
      <c r="N143" s="434">
        <f>'2. CAD NCCF'!N143+'3. USD NCCF'!N143+'4. EUR NCCF'!N143+'5. GBP NCCF'!N143+'6. Other(Incld) NCCF'!N143</f>
        <v>0</v>
      </c>
      <c r="O143" s="435">
        <f>'2. CAD NCCF'!O143+'3. USD NCCF'!O143+'4. EUR NCCF'!O143+'5. GBP NCCF'!O143+'6. Other(Incld) NCCF'!O143</f>
        <v>0</v>
      </c>
      <c r="P143" s="436">
        <f>'2. CAD NCCF'!P143+'3. USD NCCF'!P143+'4. EUR NCCF'!P143+'5. GBP NCCF'!P143+'6. Other(Incld) NCCF'!P143</f>
        <v>0</v>
      </c>
      <c r="Q143" s="437">
        <f>'2. CAD NCCF'!Q143+'3. USD NCCF'!Q143+'4. EUR NCCF'!Q143+'5. GBP NCCF'!Q143+'6. Other(Incld) NCCF'!Q143</f>
        <v>0</v>
      </c>
      <c r="R143" s="436">
        <f>'2. CAD NCCF'!R143+'3. USD NCCF'!R143+'4. EUR NCCF'!R143+'5. GBP NCCF'!R143+'6. Other(Incld) NCCF'!R143</f>
        <v>0</v>
      </c>
      <c r="S143" s="436">
        <f>'2. CAD NCCF'!S143+'3. USD NCCF'!S143+'4. EUR NCCF'!S143+'5. GBP NCCF'!S143+'6. Other(Incld) NCCF'!S143</f>
        <v>0</v>
      </c>
      <c r="T143" s="436">
        <f>'2. CAD NCCF'!T143+'3. USD NCCF'!T143+'4. EUR NCCF'!T143+'5. GBP NCCF'!T143+'6. Other(Incld) NCCF'!T143</f>
        <v>0</v>
      </c>
      <c r="U143" s="436">
        <f>'2. CAD NCCF'!U143+'3. USD NCCF'!U143+'4. EUR NCCF'!U143+'5. GBP NCCF'!U143+'6. Other(Incld) NCCF'!U143</f>
        <v>0</v>
      </c>
      <c r="V143" s="436">
        <f>'2. CAD NCCF'!V143+'3. USD NCCF'!V143+'4. EUR NCCF'!V143+'5. GBP NCCF'!V143+'6. Other(Incld) NCCF'!V143</f>
        <v>0</v>
      </c>
      <c r="W143" s="436">
        <f>'2. CAD NCCF'!W143+'3. USD NCCF'!W143+'4. EUR NCCF'!W143+'5. GBP NCCF'!W143+'6. Other(Incld) NCCF'!W143</f>
        <v>0</v>
      </c>
      <c r="X143" s="436">
        <f>'2. CAD NCCF'!X143+'3. USD NCCF'!X143+'4. EUR NCCF'!X143+'5. GBP NCCF'!X143+'6. Other(Incld) NCCF'!X143</f>
        <v>0</v>
      </c>
      <c r="Y143" s="436">
        <f>'2. CAD NCCF'!Y143+'3. USD NCCF'!Y143+'4. EUR NCCF'!Y143+'5. GBP NCCF'!Y143+'6. Other(Incld) NCCF'!Y143</f>
        <v>0</v>
      </c>
      <c r="Z143" s="436">
        <f>'2. CAD NCCF'!Z143+'3. USD NCCF'!Z143+'4. EUR NCCF'!Z143+'5. GBP NCCF'!Z143+'6. Other(Incld) NCCF'!Z143</f>
        <v>0</v>
      </c>
      <c r="AA143" s="436">
        <f>'2. CAD NCCF'!AA143+'3. USD NCCF'!AA143+'4. EUR NCCF'!AA143+'5. GBP NCCF'!AA143+'6. Other(Incld) NCCF'!AA143</f>
        <v>0</v>
      </c>
      <c r="AB143" s="437">
        <f>'2. CAD NCCF'!AB143+'3. USD NCCF'!AB143+'4. EUR NCCF'!AB143+'5. GBP NCCF'!AB143+'6. Other(Incld) NCCF'!AB143</f>
        <v>0</v>
      </c>
      <c r="AC143" s="437">
        <f>'2. CAD NCCF'!AC143+'3. USD NCCF'!AC143+'4. EUR NCCF'!AC143+'5. GBP NCCF'!AC143+'6. Other(Incld) NCCF'!AC143</f>
        <v>0</v>
      </c>
      <c r="AD143" s="1015"/>
      <c r="AE143" s="1016"/>
      <c r="AF143" s="1017"/>
    </row>
    <row r="144" spans="1:32" ht="15" customHeight="1" x14ac:dyDescent="0.2">
      <c r="A144" s="222">
        <v>240</v>
      </c>
      <c r="B144" s="499"/>
      <c r="C144" s="467"/>
      <c r="D144" s="483"/>
      <c r="E144" s="483"/>
      <c r="F144" s="880" t="str">
        <f>'2. CAD NCCF'!F144:L144</f>
        <v>State, provincial &amp; agency GS</v>
      </c>
      <c r="G144" s="881"/>
      <c r="H144" s="881"/>
      <c r="I144" s="881"/>
      <c r="J144" s="881"/>
      <c r="K144" s="881"/>
      <c r="L144" s="882"/>
      <c r="M144" s="433">
        <f>'2. CAD NCCF'!M144+'3. USD NCCF'!M144+'4. EUR NCCF'!M144+'5. GBP NCCF'!M144+'6. Other(Incld) NCCF'!M144</f>
        <v>0</v>
      </c>
      <c r="N144" s="434">
        <f>'2. CAD NCCF'!N144+'3. USD NCCF'!N144+'4. EUR NCCF'!N144+'5. GBP NCCF'!N144+'6. Other(Incld) NCCF'!N144</f>
        <v>0</v>
      </c>
      <c r="O144" s="435">
        <f>'2. CAD NCCF'!O144+'3. USD NCCF'!O144+'4. EUR NCCF'!O144+'5. GBP NCCF'!O144+'6. Other(Incld) NCCF'!O144</f>
        <v>0</v>
      </c>
      <c r="P144" s="436">
        <f>'2. CAD NCCF'!P144+'3. USD NCCF'!P144+'4. EUR NCCF'!P144+'5. GBP NCCF'!P144+'6. Other(Incld) NCCF'!P144</f>
        <v>0</v>
      </c>
      <c r="Q144" s="437">
        <f>'2. CAD NCCF'!Q144+'3. USD NCCF'!Q144+'4. EUR NCCF'!Q144+'5. GBP NCCF'!Q144+'6. Other(Incld) NCCF'!Q144</f>
        <v>0</v>
      </c>
      <c r="R144" s="436">
        <f>'2. CAD NCCF'!R144+'3. USD NCCF'!R144+'4. EUR NCCF'!R144+'5. GBP NCCF'!R144+'6. Other(Incld) NCCF'!R144</f>
        <v>0</v>
      </c>
      <c r="S144" s="436">
        <f>'2. CAD NCCF'!S144+'3. USD NCCF'!S144+'4. EUR NCCF'!S144+'5. GBP NCCF'!S144+'6. Other(Incld) NCCF'!S144</f>
        <v>0</v>
      </c>
      <c r="T144" s="436">
        <f>'2. CAD NCCF'!T144+'3. USD NCCF'!T144+'4. EUR NCCF'!T144+'5. GBP NCCF'!T144+'6. Other(Incld) NCCF'!T144</f>
        <v>0</v>
      </c>
      <c r="U144" s="436">
        <f>'2. CAD NCCF'!U144+'3. USD NCCF'!U144+'4. EUR NCCF'!U144+'5. GBP NCCF'!U144+'6. Other(Incld) NCCF'!U144</f>
        <v>0</v>
      </c>
      <c r="V144" s="436">
        <f>'2. CAD NCCF'!V144+'3. USD NCCF'!V144+'4. EUR NCCF'!V144+'5. GBP NCCF'!V144+'6. Other(Incld) NCCF'!V144</f>
        <v>0</v>
      </c>
      <c r="W144" s="436">
        <f>'2. CAD NCCF'!W144+'3. USD NCCF'!W144+'4. EUR NCCF'!W144+'5. GBP NCCF'!W144+'6. Other(Incld) NCCF'!W144</f>
        <v>0</v>
      </c>
      <c r="X144" s="436">
        <f>'2. CAD NCCF'!X144+'3. USD NCCF'!X144+'4. EUR NCCF'!X144+'5. GBP NCCF'!X144+'6. Other(Incld) NCCF'!X144</f>
        <v>0</v>
      </c>
      <c r="Y144" s="436">
        <f>'2. CAD NCCF'!Y144+'3. USD NCCF'!Y144+'4. EUR NCCF'!Y144+'5. GBP NCCF'!Y144+'6. Other(Incld) NCCF'!Y144</f>
        <v>0</v>
      </c>
      <c r="Z144" s="436">
        <f>'2. CAD NCCF'!Z144+'3. USD NCCF'!Z144+'4. EUR NCCF'!Z144+'5. GBP NCCF'!Z144+'6. Other(Incld) NCCF'!Z144</f>
        <v>0</v>
      </c>
      <c r="AA144" s="436">
        <f>'2. CAD NCCF'!AA144+'3. USD NCCF'!AA144+'4. EUR NCCF'!AA144+'5. GBP NCCF'!AA144+'6. Other(Incld) NCCF'!AA144</f>
        <v>0</v>
      </c>
      <c r="AB144" s="437">
        <f>'2. CAD NCCF'!AB144+'3. USD NCCF'!AB144+'4. EUR NCCF'!AB144+'5. GBP NCCF'!AB144+'6. Other(Incld) NCCF'!AB144</f>
        <v>0</v>
      </c>
      <c r="AC144" s="437">
        <f>'2. CAD NCCF'!AC144+'3. USD NCCF'!AC144+'4. EUR NCCF'!AC144+'5. GBP NCCF'!AC144+'6. Other(Incld) NCCF'!AC144</f>
        <v>0</v>
      </c>
      <c r="AD144" s="1015"/>
      <c r="AE144" s="1016"/>
      <c r="AF144" s="1017"/>
    </row>
    <row r="145" spans="1:32" ht="15" customHeight="1" x14ac:dyDescent="0.2">
      <c r="A145" s="222">
        <v>241</v>
      </c>
      <c r="B145" s="499"/>
      <c r="C145" s="467"/>
      <c r="D145" s="259"/>
      <c r="E145" s="259"/>
      <c r="F145" s="880" t="str">
        <f>'2. CAD NCCF'!F145:L145</f>
        <v>State municipal GS</v>
      </c>
      <c r="G145" s="881"/>
      <c r="H145" s="881"/>
      <c r="I145" s="881"/>
      <c r="J145" s="881"/>
      <c r="K145" s="881"/>
      <c r="L145" s="882"/>
      <c r="M145" s="433">
        <f>'2. CAD NCCF'!M145+'3. USD NCCF'!M145+'4. EUR NCCF'!M145+'5. GBP NCCF'!M145+'6. Other(Incld) NCCF'!M145</f>
        <v>0</v>
      </c>
      <c r="N145" s="434">
        <f>'2. CAD NCCF'!N145+'3. USD NCCF'!N145+'4. EUR NCCF'!N145+'5. GBP NCCF'!N145+'6. Other(Incld) NCCF'!N145</f>
        <v>0</v>
      </c>
      <c r="O145" s="435">
        <f>'2. CAD NCCF'!O145+'3. USD NCCF'!O145+'4. EUR NCCF'!O145+'5. GBP NCCF'!O145+'6. Other(Incld) NCCF'!O145</f>
        <v>0</v>
      </c>
      <c r="P145" s="436">
        <f>'2. CAD NCCF'!P145+'3. USD NCCF'!P145+'4. EUR NCCF'!P145+'5. GBP NCCF'!P145+'6. Other(Incld) NCCF'!P145</f>
        <v>0</v>
      </c>
      <c r="Q145" s="437">
        <f>'2. CAD NCCF'!Q145+'3. USD NCCF'!Q145+'4. EUR NCCF'!Q145+'5. GBP NCCF'!Q145+'6. Other(Incld) NCCF'!Q145</f>
        <v>0</v>
      </c>
      <c r="R145" s="436">
        <f>'2. CAD NCCF'!R145+'3. USD NCCF'!R145+'4. EUR NCCF'!R145+'5. GBP NCCF'!R145+'6. Other(Incld) NCCF'!R145</f>
        <v>0</v>
      </c>
      <c r="S145" s="436">
        <f>'2. CAD NCCF'!S145+'3. USD NCCF'!S145+'4. EUR NCCF'!S145+'5. GBP NCCF'!S145+'6. Other(Incld) NCCF'!S145</f>
        <v>0</v>
      </c>
      <c r="T145" s="436">
        <f>'2. CAD NCCF'!T145+'3. USD NCCF'!T145+'4. EUR NCCF'!T145+'5. GBP NCCF'!T145+'6. Other(Incld) NCCF'!T145</f>
        <v>0</v>
      </c>
      <c r="U145" s="436">
        <f>'2. CAD NCCF'!U145+'3. USD NCCF'!U145+'4. EUR NCCF'!U145+'5. GBP NCCF'!U145+'6. Other(Incld) NCCF'!U145</f>
        <v>0</v>
      </c>
      <c r="V145" s="436">
        <f>'2. CAD NCCF'!V145+'3. USD NCCF'!V145+'4. EUR NCCF'!V145+'5. GBP NCCF'!V145+'6. Other(Incld) NCCF'!V145</f>
        <v>0</v>
      </c>
      <c r="W145" s="436">
        <f>'2. CAD NCCF'!W145+'3. USD NCCF'!W145+'4. EUR NCCF'!W145+'5. GBP NCCF'!W145+'6. Other(Incld) NCCF'!W145</f>
        <v>0</v>
      </c>
      <c r="X145" s="436">
        <f>'2. CAD NCCF'!X145+'3. USD NCCF'!X145+'4. EUR NCCF'!X145+'5. GBP NCCF'!X145+'6. Other(Incld) NCCF'!X145</f>
        <v>0</v>
      </c>
      <c r="Y145" s="436">
        <f>'2. CAD NCCF'!Y145+'3. USD NCCF'!Y145+'4. EUR NCCF'!Y145+'5. GBP NCCF'!Y145+'6. Other(Incld) NCCF'!Y145</f>
        <v>0</v>
      </c>
      <c r="Z145" s="436">
        <f>'2. CAD NCCF'!Z145+'3. USD NCCF'!Z145+'4. EUR NCCF'!Z145+'5. GBP NCCF'!Z145+'6. Other(Incld) NCCF'!Z145</f>
        <v>0</v>
      </c>
      <c r="AA145" s="436">
        <f>'2. CAD NCCF'!AA145+'3. USD NCCF'!AA145+'4. EUR NCCF'!AA145+'5. GBP NCCF'!AA145+'6. Other(Incld) NCCF'!AA145</f>
        <v>0</v>
      </c>
      <c r="AB145" s="437">
        <f>'2. CAD NCCF'!AB145+'3. USD NCCF'!AB145+'4. EUR NCCF'!AB145+'5. GBP NCCF'!AB145+'6. Other(Incld) NCCF'!AB145</f>
        <v>0</v>
      </c>
      <c r="AC145" s="437">
        <f>'2. CAD NCCF'!AC145+'3. USD NCCF'!AC145+'4. EUR NCCF'!AC145+'5. GBP NCCF'!AC145+'6. Other(Incld) NCCF'!AC145</f>
        <v>0</v>
      </c>
      <c r="AD145" s="1015"/>
      <c r="AE145" s="1016"/>
      <c r="AF145" s="1017"/>
    </row>
    <row r="146" spans="1:32" ht="15" customHeight="1" x14ac:dyDescent="0.2">
      <c r="A146" s="222">
        <v>242</v>
      </c>
      <c r="B146" s="499"/>
      <c r="C146" s="467"/>
      <c r="D146" s="257"/>
      <c r="E146" s="257"/>
      <c r="F146" s="880" t="str">
        <f>'2. CAD NCCF'!F146:L146</f>
        <v>Supranational and multilateral development bank GS</v>
      </c>
      <c r="G146" s="881"/>
      <c r="H146" s="881"/>
      <c r="I146" s="881"/>
      <c r="J146" s="881"/>
      <c r="K146" s="881"/>
      <c r="L146" s="882"/>
      <c r="M146" s="433">
        <f>'2. CAD NCCF'!M146+'3. USD NCCF'!M146+'4. EUR NCCF'!M146+'5. GBP NCCF'!M146+'6. Other(Incld) NCCF'!M146</f>
        <v>0</v>
      </c>
      <c r="N146" s="434">
        <f>'2. CAD NCCF'!N146+'3. USD NCCF'!N146+'4. EUR NCCF'!N146+'5. GBP NCCF'!N146+'6. Other(Incld) NCCF'!N146</f>
        <v>0</v>
      </c>
      <c r="O146" s="435">
        <f>'2. CAD NCCF'!O146+'3. USD NCCF'!O146+'4. EUR NCCF'!O146+'5. GBP NCCF'!O146+'6. Other(Incld) NCCF'!O146</f>
        <v>0</v>
      </c>
      <c r="P146" s="436">
        <f>'2. CAD NCCF'!P146+'3. USD NCCF'!P146+'4. EUR NCCF'!P146+'5. GBP NCCF'!P146+'6. Other(Incld) NCCF'!P146</f>
        <v>0</v>
      </c>
      <c r="Q146" s="437">
        <f>'2. CAD NCCF'!Q146+'3. USD NCCF'!Q146+'4. EUR NCCF'!Q146+'5. GBP NCCF'!Q146+'6. Other(Incld) NCCF'!Q146</f>
        <v>0</v>
      </c>
      <c r="R146" s="436">
        <f>'2. CAD NCCF'!R146+'3. USD NCCF'!R146+'4. EUR NCCF'!R146+'5. GBP NCCF'!R146+'6. Other(Incld) NCCF'!R146</f>
        <v>0</v>
      </c>
      <c r="S146" s="436">
        <f>'2. CAD NCCF'!S146+'3. USD NCCF'!S146+'4. EUR NCCF'!S146+'5. GBP NCCF'!S146+'6. Other(Incld) NCCF'!S146</f>
        <v>0</v>
      </c>
      <c r="T146" s="436">
        <f>'2. CAD NCCF'!T146+'3. USD NCCF'!T146+'4. EUR NCCF'!T146+'5. GBP NCCF'!T146+'6. Other(Incld) NCCF'!T146</f>
        <v>0</v>
      </c>
      <c r="U146" s="436">
        <f>'2. CAD NCCF'!U146+'3. USD NCCF'!U146+'4. EUR NCCF'!U146+'5. GBP NCCF'!U146+'6. Other(Incld) NCCF'!U146</f>
        <v>0</v>
      </c>
      <c r="V146" s="436">
        <f>'2. CAD NCCF'!V146+'3. USD NCCF'!V146+'4. EUR NCCF'!V146+'5. GBP NCCF'!V146+'6. Other(Incld) NCCF'!V146</f>
        <v>0</v>
      </c>
      <c r="W146" s="436">
        <f>'2. CAD NCCF'!W146+'3. USD NCCF'!W146+'4. EUR NCCF'!W146+'5. GBP NCCF'!W146+'6. Other(Incld) NCCF'!W146</f>
        <v>0</v>
      </c>
      <c r="X146" s="436">
        <f>'2. CAD NCCF'!X146+'3. USD NCCF'!X146+'4. EUR NCCF'!X146+'5. GBP NCCF'!X146+'6. Other(Incld) NCCF'!X146</f>
        <v>0</v>
      </c>
      <c r="Y146" s="436">
        <f>'2. CAD NCCF'!Y146+'3. USD NCCF'!Y146+'4. EUR NCCF'!Y146+'5. GBP NCCF'!Y146+'6. Other(Incld) NCCF'!Y146</f>
        <v>0</v>
      </c>
      <c r="Z146" s="436">
        <f>'2. CAD NCCF'!Z146+'3. USD NCCF'!Z146+'4. EUR NCCF'!Z146+'5. GBP NCCF'!Z146+'6. Other(Incld) NCCF'!Z146</f>
        <v>0</v>
      </c>
      <c r="AA146" s="436">
        <f>'2. CAD NCCF'!AA146+'3. USD NCCF'!AA146+'4. EUR NCCF'!AA146+'5. GBP NCCF'!AA146+'6. Other(Incld) NCCF'!AA146</f>
        <v>0</v>
      </c>
      <c r="AB146" s="437">
        <f>'2. CAD NCCF'!AB146+'3. USD NCCF'!AB146+'4. EUR NCCF'!AB146+'5. GBP NCCF'!AB146+'6. Other(Incld) NCCF'!AB146</f>
        <v>0</v>
      </c>
      <c r="AC146" s="437">
        <f>'2. CAD NCCF'!AC146+'3. USD NCCF'!AC146+'4. EUR NCCF'!AC146+'5. GBP NCCF'!AC146+'6. Other(Incld) NCCF'!AC146</f>
        <v>0</v>
      </c>
      <c r="AD146" s="1015"/>
      <c r="AE146" s="1016"/>
      <c r="AF146" s="1017"/>
    </row>
    <row r="147" spans="1:32" ht="15.75" customHeight="1" x14ac:dyDescent="0.2">
      <c r="A147" s="222">
        <v>243</v>
      </c>
      <c r="B147" s="499"/>
      <c r="C147" s="467"/>
      <c r="D147" s="259"/>
      <c r="E147" s="877" t="str">
        <f>'2. CAD NCCF'!E147:L147</f>
        <v>Low or not rated GS</v>
      </c>
      <c r="F147" s="878"/>
      <c r="G147" s="878"/>
      <c r="H147" s="878"/>
      <c r="I147" s="878"/>
      <c r="J147" s="878"/>
      <c r="K147" s="878"/>
      <c r="L147" s="879"/>
      <c r="M147" s="399">
        <f>SUBTOTAL(9,M148:M151)</f>
        <v>0</v>
      </c>
      <c r="N147" s="402">
        <f t="shared" ref="N147:AC147" si="33">SUBTOTAL(9,N148:N151)</f>
        <v>0</v>
      </c>
      <c r="O147" s="406">
        <f t="shared" si="33"/>
        <v>0</v>
      </c>
      <c r="P147" s="405">
        <f t="shared" si="33"/>
        <v>0</v>
      </c>
      <c r="Q147" s="403">
        <f t="shared" si="33"/>
        <v>0</v>
      </c>
      <c r="R147" s="406">
        <f t="shared" si="33"/>
        <v>0</v>
      </c>
      <c r="S147" s="406">
        <f t="shared" si="33"/>
        <v>0</v>
      </c>
      <c r="T147" s="406">
        <f t="shared" si="33"/>
        <v>0</v>
      </c>
      <c r="U147" s="406">
        <f t="shared" si="33"/>
        <v>0</v>
      </c>
      <c r="V147" s="406">
        <f t="shared" si="33"/>
        <v>0</v>
      </c>
      <c r="W147" s="406">
        <f t="shared" si="33"/>
        <v>0</v>
      </c>
      <c r="X147" s="406">
        <f t="shared" si="33"/>
        <v>0</v>
      </c>
      <c r="Y147" s="406">
        <f t="shared" si="33"/>
        <v>0</v>
      </c>
      <c r="Z147" s="406">
        <f t="shared" si="33"/>
        <v>0</v>
      </c>
      <c r="AA147" s="406">
        <f t="shared" si="33"/>
        <v>0</v>
      </c>
      <c r="AB147" s="416">
        <f t="shared" si="33"/>
        <v>0</v>
      </c>
      <c r="AC147" s="399">
        <f t="shared" si="33"/>
        <v>0</v>
      </c>
      <c r="AD147" s="1015"/>
      <c r="AE147" s="1016"/>
      <c r="AF147" s="1017"/>
    </row>
    <row r="148" spans="1:32" ht="15" x14ac:dyDescent="0.2">
      <c r="A148" s="222">
        <v>244</v>
      </c>
      <c r="B148" s="499"/>
      <c r="C148" s="467"/>
      <c r="D148" s="483"/>
      <c r="E148" s="483"/>
      <c r="F148" s="880" t="str">
        <f>'2. CAD NCCF'!F148:L148</f>
        <v xml:space="preserve">Sovereigh &amp; central bank GS </v>
      </c>
      <c r="G148" s="881"/>
      <c r="H148" s="881"/>
      <c r="I148" s="881"/>
      <c r="J148" s="881"/>
      <c r="K148" s="881"/>
      <c r="L148" s="882"/>
      <c r="M148" s="433">
        <f>'2. CAD NCCF'!M148+'3. USD NCCF'!M148+'4. EUR NCCF'!M148+'5. GBP NCCF'!M148+'6. Other(Incld) NCCF'!M148</f>
        <v>0</v>
      </c>
      <c r="N148" s="434">
        <f>'2. CAD NCCF'!N148+'3. USD NCCF'!N148+'4. EUR NCCF'!N148+'5. GBP NCCF'!N148+'6. Other(Incld) NCCF'!N148</f>
        <v>0</v>
      </c>
      <c r="O148" s="435">
        <f>'2. CAD NCCF'!O148+'3. USD NCCF'!O148+'4. EUR NCCF'!O148+'5. GBP NCCF'!O148+'6. Other(Incld) NCCF'!O148</f>
        <v>0</v>
      </c>
      <c r="P148" s="436">
        <f>'2. CAD NCCF'!P148+'3. USD NCCF'!P148+'4. EUR NCCF'!P148+'5. GBP NCCF'!P148+'6. Other(Incld) NCCF'!P148</f>
        <v>0</v>
      </c>
      <c r="Q148" s="437">
        <f>'2. CAD NCCF'!Q148+'3. USD NCCF'!Q148+'4. EUR NCCF'!Q148+'5. GBP NCCF'!Q148+'6. Other(Incld) NCCF'!Q148</f>
        <v>0</v>
      </c>
      <c r="R148" s="436">
        <f>'2. CAD NCCF'!R148+'3. USD NCCF'!R148+'4. EUR NCCF'!R148+'5. GBP NCCF'!R148+'6. Other(Incld) NCCF'!R148</f>
        <v>0</v>
      </c>
      <c r="S148" s="436">
        <f>'2. CAD NCCF'!S148+'3. USD NCCF'!S148+'4. EUR NCCF'!S148+'5. GBP NCCF'!S148+'6. Other(Incld) NCCF'!S148</f>
        <v>0</v>
      </c>
      <c r="T148" s="436">
        <f>'2. CAD NCCF'!T148+'3. USD NCCF'!T148+'4. EUR NCCF'!T148+'5. GBP NCCF'!T148+'6. Other(Incld) NCCF'!T148</f>
        <v>0</v>
      </c>
      <c r="U148" s="436">
        <f>'2. CAD NCCF'!U148+'3. USD NCCF'!U148+'4. EUR NCCF'!U148+'5. GBP NCCF'!U148+'6. Other(Incld) NCCF'!U148</f>
        <v>0</v>
      </c>
      <c r="V148" s="436">
        <f>'2. CAD NCCF'!V148+'3. USD NCCF'!V148+'4. EUR NCCF'!V148+'5. GBP NCCF'!V148+'6. Other(Incld) NCCF'!V148</f>
        <v>0</v>
      </c>
      <c r="W148" s="436">
        <f>'2. CAD NCCF'!W148+'3. USD NCCF'!W148+'4. EUR NCCF'!W148+'5. GBP NCCF'!W148+'6. Other(Incld) NCCF'!W148</f>
        <v>0</v>
      </c>
      <c r="X148" s="436">
        <f>'2. CAD NCCF'!X148+'3. USD NCCF'!X148+'4. EUR NCCF'!X148+'5. GBP NCCF'!X148+'6. Other(Incld) NCCF'!X148</f>
        <v>0</v>
      </c>
      <c r="Y148" s="436">
        <f>'2. CAD NCCF'!Y148+'3. USD NCCF'!Y148+'4. EUR NCCF'!Y148+'5. GBP NCCF'!Y148+'6. Other(Incld) NCCF'!Y148</f>
        <v>0</v>
      </c>
      <c r="Z148" s="436">
        <f>'2. CAD NCCF'!Z148+'3. USD NCCF'!Z148+'4. EUR NCCF'!Z148+'5. GBP NCCF'!Z148+'6. Other(Incld) NCCF'!Z148</f>
        <v>0</v>
      </c>
      <c r="AA148" s="436">
        <f>'2. CAD NCCF'!AA148+'3. USD NCCF'!AA148+'4. EUR NCCF'!AA148+'5. GBP NCCF'!AA148+'6. Other(Incld) NCCF'!AA148</f>
        <v>0</v>
      </c>
      <c r="AB148" s="437">
        <f>'2. CAD NCCF'!AB148+'3. USD NCCF'!AB148+'4. EUR NCCF'!AB148+'5. GBP NCCF'!AB148+'6. Other(Incld) NCCF'!AB148</f>
        <v>0</v>
      </c>
      <c r="AC148" s="437">
        <f>'2. CAD NCCF'!AC148+'3. USD NCCF'!AC148+'4. EUR NCCF'!AC148+'5. GBP NCCF'!AC148+'6. Other(Incld) NCCF'!AC148</f>
        <v>0</v>
      </c>
      <c r="AD148" s="1015"/>
      <c r="AE148" s="1016"/>
      <c r="AF148" s="1017"/>
    </row>
    <row r="149" spans="1:32" ht="15" customHeight="1" x14ac:dyDescent="0.2">
      <c r="A149" s="222">
        <v>245</v>
      </c>
      <c r="B149" s="499"/>
      <c r="C149" s="467"/>
      <c r="D149" s="260"/>
      <c r="E149" s="260"/>
      <c r="F149" s="880" t="str">
        <f>'2. CAD NCCF'!F149:L149</f>
        <v>State, provincial &amp; agency GS</v>
      </c>
      <c r="G149" s="881"/>
      <c r="H149" s="881"/>
      <c r="I149" s="881"/>
      <c r="J149" s="881"/>
      <c r="K149" s="881"/>
      <c r="L149" s="882"/>
      <c r="M149" s="433">
        <f>'2. CAD NCCF'!M149+'3. USD NCCF'!M149+'4. EUR NCCF'!M149+'5. GBP NCCF'!M149+'6. Other(Incld) NCCF'!M149</f>
        <v>0</v>
      </c>
      <c r="N149" s="434">
        <f>'2. CAD NCCF'!N149+'3. USD NCCF'!N149+'4. EUR NCCF'!N149+'5. GBP NCCF'!N149+'6. Other(Incld) NCCF'!N149</f>
        <v>0</v>
      </c>
      <c r="O149" s="435">
        <f>'2. CAD NCCF'!O149+'3. USD NCCF'!O149+'4. EUR NCCF'!O149+'5. GBP NCCF'!O149+'6. Other(Incld) NCCF'!O149</f>
        <v>0</v>
      </c>
      <c r="P149" s="436">
        <f>'2. CAD NCCF'!P149+'3. USD NCCF'!P149+'4. EUR NCCF'!P149+'5. GBP NCCF'!P149+'6. Other(Incld) NCCF'!P149</f>
        <v>0</v>
      </c>
      <c r="Q149" s="437">
        <f>'2. CAD NCCF'!Q149+'3. USD NCCF'!Q149+'4. EUR NCCF'!Q149+'5. GBP NCCF'!Q149+'6. Other(Incld) NCCF'!Q149</f>
        <v>0</v>
      </c>
      <c r="R149" s="436">
        <f>'2. CAD NCCF'!R149+'3. USD NCCF'!R149+'4. EUR NCCF'!R149+'5. GBP NCCF'!R149+'6. Other(Incld) NCCF'!R149</f>
        <v>0</v>
      </c>
      <c r="S149" s="436">
        <f>'2. CAD NCCF'!S149+'3. USD NCCF'!S149+'4. EUR NCCF'!S149+'5. GBP NCCF'!S149+'6. Other(Incld) NCCF'!S149</f>
        <v>0</v>
      </c>
      <c r="T149" s="436">
        <f>'2. CAD NCCF'!T149+'3. USD NCCF'!T149+'4. EUR NCCF'!T149+'5. GBP NCCF'!T149+'6. Other(Incld) NCCF'!T149</f>
        <v>0</v>
      </c>
      <c r="U149" s="436">
        <f>'2. CAD NCCF'!U149+'3. USD NCCF'!U149+'4. EUR NCCF'!U149+'5. GBP NCCF'!U149+'6. Other(Incld) NCCF'!U149</f>
        <v>0</v>
      </c>
      <c r="V149" s="436">
        <f>'2. CAD NCCF'!V149+'3. USD NCCF'!V149+'4. EUR NCCF'!V149+'5. GBP NCCF'!V149+'6. Other(Incld) NCCF'!V149</f>
        <v>0</v>
      </c>
      <c r="W149" s="436">
        <f>'2. CAD NCCF'!W149+'3. USD NCCF'!W149+'4. EUR NCCF'!W149+'5. GBP NCCF'!W149+'6. Other(Incld) NCCF'!W149</f>
        <v>0</v>
      </c>
      <c r="X149" s="436">
        <f>'2. CAD NCCF'!X149+'3. USD NCCF'!X149+'4. EUR NCCF'!X149+'5. GBP NCCF'!X149+'6. Other(Incld) NCCF'!X149</f>
        <v>0</v>
      </c>
      <c r="Y149" s="436">
        <f>'2. CAD NCCF'!Y149+'3. USD NCCF'!Y149+'4. EUR NCCF'!Y149+'5. GBP NCCF'!Y149+'6. Other(Incld) NCCF'!Y149</f>
        <v>0</v>
      </c>
      <c r="Z149" s="436">
        <f>'2. CAD NCCF'!Z149+'3. USD NCCF'!Z149+'4. EUR NCCF'!Z149+'5. GBP NCCF'!Z149+'6. Other(Incld) NCCF'!Z149</f>
        <v>0</v>
      </c>
      <c r="AA149" s="436">
        <f>'2. CAD NCCF'!AA149+'3. USD NCCF'!AA149+'4. EUR NCCF'!AA149+'5. GBP NCCF'!AA149+'6. Other(Incld) NCCF'!AA149</f>
        <v>0</v>
      </c>
      <c r="AB149" s="437">
        <f>'2. CAD NCCF'!AB149+'3. USD NCCF'!AB149+'4. EUR NCCF'!AB149+'5. GBP NCCF'!AB149+'6. Other(Incld) NCCF'!AB149</f>
        <v>0</v>
      </c>
      <c r="AC149" s="437">
        <f>'2. CAD NCCF'!AC149+'3. USD NCCF'!AC149+'4. EUR NCCF'!AC149+'5. GBP NCCF'!AC149+'6. Other(Incld) NCCF'!AC149</f>
        <v>0</v>
      </c>
      <c r="AD149" s="1015"/>
      <c r="AE149" s="1016"/>
      <c r="AF149" s="1017"/>
    </row>
    <row r="150" spans="1:32" ht="15" customHeight="1" x14ac:dyDescent="0.2">
      <c r="A150" s="222">
        <v>246</v>
      </c>
      <c r="B150" s="499"/>
      <c r="C150" s="467"/>
      <c r="D150" s="260"/>
      <c r="E150" s="260"/>
      <c r="F150" s="880" t="str">
        <f>'2. CAD NCCF'!F150:L150</f>
        <v>State municipal GS</v>
      </c>
      <c r="G150" s="881"/>
      <c r="H150" s="881"/>
      <c r="I150" s="881"/>
      <c r="J150" s="881"/>
      <c r="K150" s="881"/>
      <c r="L150" s="882"/>
      <c r="M150" s="433">
        <f>'2. CAD NCCF'!M150+'3. USD NCCF'!M150+'4. EUR NCCF'!M150+'5. GBP NCCF'!M150+'6. Other(Incld) NCCF'!M150</f>
        <v>0</v>
      </c>
      <c r="N150" s="434">
        <f>'2. CAD NCCF'!N150+'3. USD NCCF'!N150+'4. EUR NCCF'!N150+'5. GBP NCCF'!N150+'6. Other(Incld) NCCF'!N150</f>
        <v>0</v>
      </c>
      <c r="O150" s="435">
        <f>'2. CAD NCCF'!O150+'3. USD NCCF'!O150+'4. EUR NCCF'!O150+'5. GBP NCCF'!O150+'6. Other(Incld) NCCF'!O150</f>
        <v>0</v>
      </c>
      <c r="P150" s="436">
        <f>'2. CAD NCCF'!P150+'3. USD NCCF'!P150+'4. EUR NCCF'!P150+'5. GBP NCCF'!P150+'6. Other(Incld) NCCF'!P150</f>
        <v>0</v>
      </c>
      <c r="Q150" s="437">
        <f>'2. CAD NCCF'!Q150+'3. USD NCCF'!Q150+'4. EUR NCCF'!Q150+'5. GBP NCCF'!Q150+'6. Other(Incld) NCCF'!Q150</f>
        <v>0</v>
      </c>
      <c r="R150" s="436">
        <f>'2. CAD NCCF'!R150+'3. USD NCCF'!R150+'4. EUR NCCF'!R150+'5. GBP NCCF'!R150+'6. Other(Incld) NCCF'!R150</f>
        <v>0</v>
      </c>
      <c r="S150" s="436">
        <f>'2. CAD NCCF'!S150+'3. USD NCCF'!S150+'4. EUR NCCF'!S150+'5. GBP NCCF'!S150+'6. Other(Incld) NCCF'!S150</f>
        <v>0</v>
      </c>
      <c r="T150" s="436">
        <f>'2. CAD NCCF'!T150+'3. USD NCCF'!T150+'4. EUR NCCF'!T150+'5. GBP NCCF'!T150+'6. Other(Incld) NCCF'!T150</f>
        <v>0</v>
      </c>
      <c r="U150" s="436">
        <f>'2. CAD NCCF'!U150+'3. USD NCCF'!U150+'4. EUR NCCF'!U150+'5. GBP NCCF'!U150+'6. Other(Incld) NCCF'!U150</f>
        <v>0</v>
      </c>
      <c r="V150" s="436">
        <f>'2. CAD NCCF'!V150+'3. USD NCCF'!V150+'4. EUR NCCF'!V150+'5. GBP NCCF'!V150+'6. Other(Incld) NCCF'!V150</f>
        <v>0</v>
      </c>
      <c r="W150" s="436">
        <f>'2. CAD NCCF'!W150+'3. USD NCCF'!W150+'4. EUR NCCF'!W150+'5. GBP NCCF'!W150+'6. Other(Incld) NCCF'!W150</f>
        <v>0</v>
      </c>
      <c r="X150" s="436">
        <f>'2. CAD NCCF'!X150+'3. USD NCCF'!X150+'4. EUR NCCF'!X150+'5. GBP NCCF'!X150+'6. Other(Incld) NCCF'!X150</f>
        <v>0</v>
      </c>
      <c r="Y150" s="436">
        <f>'2. CAD NCCF'!Y150+'3. USD NCCF'!Y150+'4. EUR NCCF'!Y150+'5. GBP NCCF'!Y150+'6. Other(Incld) NCCF'!Y150</f>
        <v>0</v>
      </c>
      <c r="Z150" s="436">
        <f>'2. CAD NCCF'!Z150+'3. USD NCCF'!Z150+'4. EUR NCCF'!Z150+'5. GBP NCCF'!Z150+'6. Other(Incld) NCCF'!Z150</f>
        <v>0</v>
      </c>
      <c r="AA150" s="436">
        <f>'2. CAD NCCF'!AA150+'3. USD NCCF'!AA150+'4. EUR NCCF'!AA150+'5. GBP NCCF'!AA150+'6. Other(Incld) NCCF'!AA150</f>
        <v>0</v>
      </c>
      <c r="AB150" s="437">
        <f>'2. CAD NCCF'!AB150+'3. USD NCCF'!AB150+'4. EUR NCCF'!AB150+'5. GBP NCCF'!AB150+'6. Other(Incld) NCCF'!AB150</f>
        <v>0</v>
      </c>
      <c r="AC150" s="437">
        <f>'2. CAD NCCF'!AC150+'3. USD NCCF'!AC150+'4. EUR NCCF'!AC150+'5. GBP NCCF'!AC150+'6. Other(Incld) NCCF'!AC150</f>
        <v>0</v>
      </c>
      <c r="AD150" s="1015"/>
      <c r="AE150" s="1016"/>
      <c r="AF150" s="1017"/>
    </row>
    <row r="151" spans="1:32" ht="15" customHeight="1" x14ac:dyDescent="0.2">
      <c r="A151" s="222">
        <v>247</v>
      </c>
      <c r="B151" s="499"/>
      <c r="C151" s="467"/>
      <c r="D151" s="261"/>
      <c r="E151" s="261"/>
      <c r="F151" s="880" t="str">
        <f>'2. CAD NCCF'!F151:L151</f>
        <v>Supranational and multilateral development bank GS</v>
      </c>
      <c r="G151" s="881"/>
      <c r="H151" s="881"/>
      <c r="I151" s="881"/>
      <c r="J151" s="881"/>
      <c r="K151" s="881"/>
      <c r="L151" s="882"/>
      <c r="M151" s="433">
        <f>'2. CAD NCCF'!M151+'3. USD NCCF'!M151+'4. EUR NCCF'!M151+'5. GBP NCCF'!M151+'6. Other(Incld) NCCF'!M151</f>
        <v>0</v>
      </c>
      <c r="N151" s="434">
        <f>'2. CAD NCCF'!N151+'3. USD NCCF'!N151+'4. EUR NCCF'!N151+'5. GBP NCCF'!N151+'6. Other(Incld) NCCF'!N151</f>
        <v>0</v>
      </c>
      <c r="O151" s="435">
        <f>'2. CAD NCCF'!O151+'3. USD NCCF'!O151+'4. EUR NCCF'!O151+'5. GBP NCCF'!O151+'6. Other(Incld) NCCF'!O151</f>
        <v>0</v>
      </c>
      <c r="P151" s="436">
        <f>'2. CAD NCCF'!P151+'3. USD NCCF'!P151+'4. EUR NCCF'!P151+'5. GBP NCCF'!P151+'6. Other(Incld) NCCF'!P151</f>
        <v>0</v>
      </c>
      <c r="Q151" s="437">
        <f>'2. CAD NCCF'!Q151+'3. USD NCCF'!Q151+'4. EUR NCCF'!Q151+'5. GBP NCCF'!Q151+'6. Other(Incld) NCCF'!Q151</f>
        <v>0</v>
      </c>
      <c r="R151" s="436">
        <f>'2. CAD NCCF'!R151+'3. USD NCCF'!R151+'4. EUR NCCF'!R151+'5. GBP NCCF'!R151+'6. Other(Incld) NCCF'!R151</f>
        <v>0</v>
      </c>
      <c r="S151" s="436">
        <f>'2. CAD NCCF'!S151+'3. USD NCCF'!S151+'4. EUR NCCF'!S151+'5. GBP NCCF'!S151+'6. Other(Incld) NCCF'!S151</f>
        <v>0</v>
      </c>
      <c r="T151" s="436">
        <f>'2. CAD NCCF'!T151+'3. USD NCCF'!T151+'4. EUR NCCF'!T151+'5. GBP NCCF'!T151+'6. Other(Incld) NCCF'!T151</f>
        <v>0</v>
      </c>
      <c r="U151" s="436">
        <f>'2. CAD NCCF'!U151+'3. USD NCCF'!U151+'4. EUR NCCF'!U151+'5. GBP NCCF'!U151+'6. Other(Incld) NCCF'!U151</f>
        <v>0</v>
      </c>
      <c r="V151" s="436">
        <f>'2. CAD NCCF'!V151+'3. USD NCCF'!V151+'4. EUR NCCF'!V151+'5. GBP NCCF'!V151+'6. Other(Incld) NCCF'!V151</f>
        <v>0</v>
      </c>
      <c r="W151" s="436">
        <f>'2. CAD NCCF'!W151+'3. USD NCCF'!W151+'4. EUR NCCF'!W151+'5. GBP NCCF'!W151+'6. Other(Incld) NCCF'!W151</f>
        <v>0</v>
      </c>
      <c r="X151" s="436">
        <f>'2. CAD NCCF'!X151+'3. USD NCCF'!X151+'4. EUR NCCF'!X151+'5. GBP NCCF'!X151+'6. Other(Incld) NCCF'!X151</f>
        <v>0</v>
      </c>
      <c r="Y151" s="436">
        <f>'2. CAD NCCF'!Y151+'3. USD NCCF'!Y151+'4. EUR NCCF'!Y151+'5. GBP NCCF'!Y151+'6. Other(Incld) NCCF'!Y151</f>
        <v>0</v>
      </c>
      <c r="Z151" s="436">
        <f>'2. CAD NCCF'!Z151+'3. USD NCCF'!Z151+'4. EUR NCCF'!Z151+'5. GBP NCCF'!Z151+'6. Other(Incld) NCCF'!Z151</f>
        <v>0</v>
      </c>
      <c r="AA151" s="436">
        <f>'2. CAD NCCF'!AA151+'3. USD NCCF'!AA151+'4. EUR NCCF'!AA151+'5. GBP NCCF'!AA151+'6. Other(Incld) NCCF'!AA151</f>
        <v>0</v>
      </c>
      <c r="AB151" s="437">
        <f>'2. CAD NCCF'!AB151+'3. USD NCCF'!AB151+'4. EUR NCCF'!AB151+'5. GBP NCCF'!AB151+'6. Other(Incld) NCCF'!AB151</f>
        <v>0</v>
      </c>
      <c r="AC151" s="437">
        <f>'2. CAD NCCF'!AC151+'3. USD NCCF'!AC151+'4. EUR NCCF'!AC151+'5. GBP NCCF'!AC151+'6. Other(Incld) NCCF'!AC151</f>
        <v>0</v>
      </c>
      <c r="AD151" s="1015"/>
      <c r="AE151" s="1016"/>
      <c r="AF151" s="1017"/>
    </row>
    <row r="152" spans="1:32" ht="15" x14ac:dyDescent="0.2">
      <c r="A152" s="222">
        <v>248</v>
      </c>
      <c r="B152" s="499"/>
      <c r="C152" s="467"/>
      <c r="D152" s="868" t="str">
        <f>'2. CAD NCCF'!D152:AF152</f>
        <v>Mortgage backed securities (MBS)</v>
      </c>
      <c r="E152" s="1044"/>
      <c r="F152" s="1044"/>
      <c r="G152" s="1044"/>
      <c r="H152" s="1044"/>
      <c r="I152" s="1044"/>
      <c r="J152" s="1044"/>
      <c r="K152" s="1044"/>
      <c r="L152" s="1044"/>
      <c r="M152" s="869"/>
      <c r="N152" s="869"/>
      <c r="O152" s="869"/>
      <c r="P152" s="869"/>
      <c r="Q152" s="869"/>
      <c r="R152" s="869"/>
      <c r="S152" s="869"/>
      <c r="T152" s="869"/>
      <c r="U152" s="869"/>
      <c r="V152" s="869"/>
      <c r="W152" s="869"/>
      <c r="X152" s="869"/>
      <c r="Y152" s="869"/>
      <c r="Z152" s="869"/>
      <c r="AA152" s="869"/>
      <c r="AB152" s="869"/>
      <c r="AC152" s="869"/>
      <c r="AD152" s="869"/>
      <c r="AE152" s="869"/>
      <c r="AF152" s="870"/>
    </row>
    <row r="153" spans="1:32" ht="15.75" customHeight="1" x14ac:dyDescent="0.2">
      <c r="A153" s="222">
        <v>249</v>
      </c>
      <c r="B153" s="499"/>
      <c r="C153" s="467"/>
      <c r="D153" s="261"/>
      <c r="E153" s="877" t="str">
        <f>'2. CAD NCCF'!E153:L153</f>
        <v>Agency MBS</v>
      </c>
      <c r="F153" s="878"/>
      <c r="G153" s="878"/>
      <c r="H153" s="878"/>
      <c r="I153" s="878"/>
      <c r="J153" s="878"/>
      <c r="K153" s="878"/>
      <c r="L153" s="879"/>
      <c r="M153" s="399">
        <f>SUBTOTAL(9,M154:M156)</f>
        <v>0</v>
      </c>
      <c r="N153" s="402">
        <f t="shared" ref="N153:AC153" si="34">SUBTOTAL(9,N154:N156)</f>
        <v>0</v>
      </c>
      <c r="O153" s="406">
        <f t="shared" si="34"/>
        <v>0</v>
      </c>
      <c r="P153" s="405">
        <f t="shared" si="34"/>
        <v>0</v>
      </c>
      <c r="Q153" s="403">
        <f t="shared" si="34"/>
        <v>0</v>
      </c>
      <c r="R153" s="406">
        <f t="shared" si="34"/>
        <v>0</v>
      </c>
      <c r="S153" s="406">
        <f t="shared" si="34"/>
        <v>0</v>
      </c>
      <c r="T153" s="406">
        <f t="shared" si="34"/>
        <v>0</v>
      </c>
      <c r="U153" s="406">
        <f t="shared" si="34"/>
        <v>0</v>
      </c>
      <c r="V153" s="406">
        <f t="shared" si="34"/>
        <v>0</v>
      </c>
      <c r="W153" s="406">
        <f t="shared" si="34"/>
        <v>0</v>
      </c>
      <c r="X153" s="406">
        <f t="shared" si="34"/>
        <v>0</v>
      </c>
      <c r="Y153" s="406">
        <f t="shared" si="34"/>
        <v>0</v>
      </c>
      <c r="Z153" s="406">
        <f t="shared" si="34"/>
        <v>0</v>
      </c>
      <c r="AA153" s="406">
        <f t="shared" si="34"/>
        <v>0</v>
      </c>
      <c r="AB153" s="416">
        <f t="shared" si="34"/>
        <v>0</v>
      </c>
      <c r="AC153" s="399">
        <f t="shared" si="34"/>
        <v>0</v>
      </c>
      <c r="AD153" s="1015"/>
      <c r="AE153" s="1016"/>
      <c r="AF153" s="1017"/>
    </row>
    <row r="154" spans="1:32" ht="15" x14ac:dyDescent="0.2">
      <c r="A154" s="222">
        <v>250</v>
      </c>
      <c r="B154" s="499"/>
      <c r="C154" s="467"/>
      <c r="D154" s="261"/>
      <c r="E154" s="475"/>
      <c r="F154" s="880" t="str">
        <f>'2. CAD NCCF'!F154:L154</f>
        <v>Agency MBS, high rated</v>
      </c>
      <c r="G154" s="881"/>
      <c r="H154" s="881"/>
      <c r="I154" s="881"/>
      <c r="J154" s="881"/>
      <c r="K154" s="881"/>
      <c r="L154" s="882"/>
      <c r="M154" s="433">
        <f>'2. CAD NCCF'!M154+'3. USD NCCF'!M154+'4. EUR NCCF'!M154+'5. GBP NCCF'!M154+'6. Other(Incld) NCCF'!M154</f>
        <v>0</v>
      </c>
      <c r="N154" s="434">
        <f>'2. CAD NCCF'!N154+'3. USD NCCF'!N154+'4. EUR NCCF'!N154+'5. GBP NCCF'!N154+'6. Other(Incld) NCCF'!N154</f>
        <v>0</v>
      </c>
      <c r="O154" s="435">
        <f>'2. CAD NCCF'!O154+'3. USD NCCF'!O154+'4. EUR NCCF'!O154+'5. GBP NCCF'!O154+'6. Other(Incld) NCCF'!O154</f>
        <v>0</v>
      </c>
      <c r="P154" s="436">
        <f>'2. CAD NCCF'!P154+'3. USD NCCF'!P154+'4. EUR NCCF'!P154+'5. GBP NCCF'!P154+'6. Other(Incld) NCCF'!P154</f>
        <v>0</v>
      </c>
      <c r="Q154" s="437">
        <f>'2. CAD NCCF'!Q154+'3. USD NCCF'!Q154+'4. EUR NCCF'!Q154+'5. GBP NCCF'!Q154+'6. Other(Incld) NCCF'!Q154</f>
        <v>0</v>
      </c>
      <c r="R154" s="436">
        <f>'2. CAD NCCF'!R154+'3. USD NCCF'!R154+'4. EUR NCCF'!R154+'5. GBP NCCF'!R154+'6. Other(Incld) NCCF'!R154</f>
        <v>0</v>
      </c>
      <c r="S154" s="436">
        <f>'2. CAD NCCF'!S154+'3. USD NCCF'!S154+'4. EUR NCCF'!S154+'5. GBP NCCF'!S154+'6. Other(Incld) NCCF'!S154</f>
        <v>0</v>
      </c>
      <c r="T154" s="436">
        <f>'2. CAD NCCF'!T154+'3. USD NCCF'!T154+'4. EUR NCCF'!T154+'5. GBP NCCF'!T154+'6. Other(Incld) NCCF'!T154</f>
        <v>0</v>
      </c>
      <c r="U154" s="436">
        <f>'2. CAD NCCF'!U154+'3. USD NCCF'!U154+'4. EUR NCCF'!U154+'5. GBP NCCF'!U154+'6. Other(Incld) NCCF'!U154</f>
        <v>0</v>
      </c>
      <c r="V154" s="436">
        <f>'2. CAD NCCF'!V154+'3. USD NCCF'!V154+'4. EUR NCCF'!V154+'5. GBP NCCF'!V154+'6. Other(Incld) NCCF'!V154</f>
        <v>0</v>
      </c>
      <c r="W154" s="436">
        <f>'2. CAD NCCF'!W154+'3. USD NCCF'!W154+'4. EUR NCCF'!W154+'5. GBP NCCF'!W154+'6. Other(Incld) NCCF'!W154</f>
        <v>0</v>
      </c>
      <c r="X154" s="436">
        <f>'2. CAD NCCF'!X154+'3. USD NCCF'!X154+'4. EUR NCCF'!X154+'5. GBP NCCF'!X154+'6. Other(Incld) NCCF'!X154</f>
        <v>0</v>
      </c>
      <c r="Y154" s="436">
        <f>'2. CAD NCCF'!Y154+'3. USD NCCF'!Y154+'4. EUR NCCF'!Y154+'5. GBP NCCF'!Y154+'6. Other(Incld) NCCF'!Y154</f>
        <v>0</v>
      </c>
      <c r="Z154" s="436">
        <f>'2. CAD NCCF'!Z154+'3. USD NCCF'!Z154+'4. EUR NCCF'!Z154+'5. GBP NCCF'!Z154+'6. Other(Incld) NCCF'!Z154</f>
        <v>0</v>
      </c>
      <c r="AA154" s="436">
        <f>'2. CAD NCCF'!AA154+'3. USD NCCF'!AA154+'4. EUR NCCF'!AA154+'5. GBP NCCF'!AA154+'6. Other(Incld) NCCF'!AA154</f>
        <v>0</v>
      </c>
      <c r="AB154" s="437">
        <f>'2. CAD NCCF'!AB154+'3. USD NCCF'!AB154+'4. EUR NCCF'!AB154+'5. GBP NCCF'!AB154+'6. Other(Incld) NCCF'!AB154</f>
        <v>0</v>
      </c>
      <c r="AC154" s="437">
        <f>'2. CAD NCCF'!AC154+'3. USD NCCF'!AC154+'4. EUR NCCF'!AC154+'5. GBP NCCF'!AC154+'6. Other(Incld) NCCF'!AC154</f>
        <v>0</v>
      </c>
      <c r="AD154" s="1015"/>
      <c r="AE154" s="1016"/>
      <c r="AF154" s="1017"/>
    </row>
    <row r="155" spans="1:32" ht="15" customHeight="1" x14ac:dyDescent="0.2">
      <c r="A155" s="222">
        <v>251</v>
      </c>
      <c r="B155" s="499"/>
      <c r="C155" s="467"/>
      <c r="D155" s="261"/>
      <c r="E155" s="475"/>
      <c r="F155" s="880" t="str">
        <f>'2. CAD NCCF'!F155:L155</f>
        <v>Agency MBS, medium rated</v>
      </c>
      <c r="G155" s="881"/>
      <c r="H155" s="881"/>
      <c r="I155" s="881"/>
      <c r="J155" s="881"/>
      <c r="K155" s="881"/>
      <c r="L155" s="882"/>
      <c r="M155" s="433">
        <f>'2. CAD NCCF'!M155+'3. USD NCCF'!M155+'4. EUR NCCF'!M155+'5. GBP NCCF'!M155+'6. Other(Incld) NCCF'!M155</f>
        <v>0</v>
      </c>
      <c r="N155" s="434">
        <f>'2. CAD NCCF'!N155+'3. USD NCCF'!N155+'4. EUR NCCF'!N155+'5. GBP NCCF'!N155+'6. Other(Incld) NCCF'!N155</f>
        <v>0</v>
      </c>
      <c r="O155" s="435">
        <f>'2. CAD NCCF'!O155+'3. USD NCCF'!O155+'4. EUR NCCF'!O155+'5. GBP NCCF'!O155+'6. Other(Incld) NCCF'!O155</f>
        <v>0</v>
      </c>
      <c r="P155" s="436">
        <f>'2. CAD NCCF'!P155+'3. USD NCCF'!P155+'4. EUR NCCF'!P155+'5. GBP NCCF'!P155+'6. Other(Incld) NCCF'!P155</f>
        <v>0</v>
      </c>
      <c r="Q155" s="437">
        <f>'2. CAD NCCF'!Q155+'3. USD NCCF'!Q155+'4. EUR NCCF'!Q155+'5. GBP NCCF'!Q155+'6. Other(Incld) NCCF'!Q155</f>
        <v>0</v>
      </c>
      <c r="R155" s="436">
        <f>'2. CAD NCCF'!R155+'3. USD NCCF'!R155+'4. EUR NCCF'!R155+'5. GBP NCCF'!R155+'6. Other(Incld) NCCF'!R155</f>
        <v>0</v>
      </c>
      <c r="S155" s="436">
        <f>'2. CAD NCCF'!S155+'3. USD NCCF'!S155+'4. EUR NCCF'!S155+'5. GBP NCCF'!S155+'6. Other(Incld) NCCF'!S155</f>
        <v>0</v>
      </c>
      <c r="T155" s="436">
        <f>'2. CAD NCCF'!T155+'3. USD NCCF'!T155+'4. EUR NCCF'!T155+'5. GBP NCCF'!T155+'6. Other(Incld) NCCF'!T155</f>
        <v>0</v>
      </c>
      <c r="U155" s="436">
        <f>'2. CAD NCCF'!U155+'3. USD NCCF'!U155+'4. EUR NCCF'!U155+'5. GBP NCCF'!U155+'6. Other(Incld) NCCF'!U155</f>
        <v>0</v>
      </c>
      <c r="V155" s="436">
        <f>'2. CAD NCCF'!V155+'3. USD NCCF'!V155+'4. EUR NCCF'!V155+'5. GBP NCCF'!V155+'6. Other(Incld) NCCF'!V155</f>
        <v>0</v>
      </c>
      <c r="W155" s="436">
        <f>'2. CAD NCCF'!W155+'3. USD NCCF'!W155+'4. EUR NCCF'!W155+'5. GBP NCCF'!W155+'6. Other(Incld) NCCF'!W155</f>
        <v>0</v>
      </c>
      <c r="X155" s="436">
        <f>'2. CAD NCCF'!X155+'3. USD NCCF'!X155+'4. EUR NCCF'!X155+'5. GBP NCCF'!X155+'6. Other(Incld) NCCF'!X155</f>
        <v>0</v>
      </c>
      <c r="Y155" s="436">
        <f>'2. CAD NCCF'!Y155+'3. USD NCCF'!Y155+'4. EUR NCCF'!Y155+'5. GBP NCCF'!Y155+'6. Other(Incld) NCCF'!Y155</f>
        <v>0</v>
      </c>
      <c r="Z155" s="436">
        <f>'2. CAD NCCF'!Z155+'3. USD NCCF'!Z155+'4. EUR NCCF'!Z155+'5. GBP NCCF'!Z155+'6. Other(Incld) NCCF'!Z155</f>
        <v>0</v>
      </c>
      <c r="AA155" s="436">
        <f>'2. CAD NCCF'!AA155+'3. USD NCCF'!AA155+'4. EUR NCCF'!AA155+'5. GBP NCCF'!AA155+'6. Other(Incld) NCCF'!AA155</f>
        <v>0</v>
      </c>
      <c r="AB155" s="437">
        <f>'2. CAD NCCF'!AB155+'3. USD NCCF'!AB155+'4. EUR NCCF'!AB155+'5. GBP NCCF'!AB155+'6. Other(Incld) NCCF'!AB155</f>
        <v>0</v>
      </c>
      <c r="AC155" s="437">
        <f>'2. CAD NCCF'!AC155+'3. USD NCCF'!AC155+'4. EUR NCCF'!AC155+'5. GBP NCCF'!AC155+'6. Other(Incld) NCCF'!AC155</f>
        <v>0</v>
      </c>
      <c r="AD155" s="1015"/>
      <c r="AE155" s="1016"/>
      <c r="AF155" s="1017"/>
    </row>
    <row r="156" spans="1:32" ht="15" customHeight="1" x14ac:dyDescent="0.2">
      <c r="A156" s="222">
        <v>252</v>
      </c>
      <c r="B156" s="499"/>
      <c r="C156" s="467"/>
      <c r="D156" s="261"/>
      <c r="E156" s="475"/>
      <c r="F156" s="880" t="str">
        <f>'2. CAD NCCF'!F156:L156</f>
        <v>Agency MBS, low or not rated</v>
      </c>
      <c r="G156" s="881"/>
      <c r="H156" s="881"/>
      <c r="I156" s="881"/>
      <c r="J156" s="881"/>
      <c r="K156" s="881"/>
      <c r="L156" s="882"/>
      <c r="M156" s="433">
        <f>'2. CAD NCCF'!M156+'3. USD NCCF'!M156+'4. EUR NCCF'!M156+'5. GBP NCCF'!M156+'6. Other(Incld) NCCF'!M156</f>
        <v>0</v>
      </c>
      <c r="N156" s="434">
        <f>'2. CAD NCCF'!N156+'3. USD NCCF'!N156+'4. EUR NCCF'!N156+'5. GBP NCCF'!N156+'6. Other(Incld) NCCF'!N156</f>
        <v>0</v>
      </c>
      <c r="O156" s="435">
        <f>'2. CAD NCCF'!O156+'3. USD NCCF'!O156+'4. EUR NCCF'!O156+'5. GBP NCCF'!O156+'6. Other(Incld) NCCF'!O156</f>
        <v>0</v>
      </c>
      <c r="P156" s="436">
        <f>'2. CAD NCCF'!P156+'3. USD NCCF'!P156+'4. EUR NCCF'!P156+'5. GBP NCCF'!P156+'6. Other(Incld) NCCF'!P156</f>
        <v>0</v>
      </c>
      <c r="Q156" s="437">
        <f>'2. CAD NCCF'!Q156+'3. USD NCCF'!Q156+'4. EUR NCCF'!Q156+'5. GBP NCCF'!Q156+'6. Other(Incld) NCCF'!Q156</f>
        <v>0</v>
      </c>
      <c r="R156" s="436">
        <f>'2. CAD NCCF'!R156+'3. USD NCCF'!R156+'4. EUR NCCF'!R156+'5. GBP NCCF'!R156+'6. Other(Incld) NCCF'!R156</f>
        <v>0</v>
      </c>
      <c r="S156" s="436">
        <f>'2. CAD NCCF'!S156+'3. USD NCCF'!S156+'4. EUR NCCF'!S156+'5. GBP NCCF'!S156+'6. Other(Incld) NCCF'!S156</f>
        <v>0</v>
      </c>
      <c r="T156" s="436">
        <f>'2. CAD NCCF'!T156+'3. USD NCCF'!T156+'4. EUR NCCF'!T156+'5. GBP NCCF'!T156+'6. Other(Incld) NCCF'!T156</f>
        <v>0</v>
      </c>
      <c r="U156" s="436">
        <f>'2. CAD NCCF'!U156+'3. USD NCCF'!U156+'4. EUR NCCF'!U156+'5. GBP NCCF'!U156+'6. Other(Incld) NCCF'!U156</f>
        <v>0</v>
      </c>
      <c r="V156" s="436">
        <f>'2. CAD NCCF'!V156+'3. USD NCCF'!V156+'4. EUR NCCF'!V156+'5. GBP NCCF'!V156+'6. Other(Incld) NCCF'!V156</f>
        <v>0</v>
      </c>
      <c r="W156" s="436">
        <f>'2. CAD NCCF'!W156+'3. USD NCCF'!W156+'4. EUR NCCF'!W156+'5. GBP NCCF'!W156+'6. Other(Incld) NCCF'!W156</f>
        <v>0</v>
      </c>
      <c r="X156" s="436">
        <f>'2. CAD NCCF'!X156+'3. USD NCCF'!X156+'4. EUR NCCF'!X156+'5. GBP NCCF'!X156+'6. Other(Incld) NCCF'!X156</f>
        <v>0</v>
      </c>
      <c r="Y156" s="436">
        <f>'2. CAD NCCF'!Y156+'3. USD NCCF'!Y156+'4. EUR NCCF'!Y156+'5. GBP NCCF'!Y156+'6. Other(Incld) NCCF'!Y156</f>
        <v>0</v>
      </c>
      <c r="Z156" s="436">
        <f>'2. CAD NCCF'!Z156+'3. USD NCCF'!Z156+'4. EUR NCCF'!Z156+'5. GBP NCCF'!Z156+'6. Other(Incld) NCCF'!Z156</f>
        <v>0</v>
      </c>
      <c r="AA156" s="436">
        <f>'2. CAD NCCF'!AA156+'3. USD NCCF'!AA156+'4. EUR NCCF'!AA156+'5. GBP NCCF'!AA156+'6. Other(Incld) NCCF'!AA156</f>
        <v>0</v>
      </c>
      <c r="AB156" s="437">
        <f>'2. CAD NCCF'!AB156+'3. USD NCCF'!AB156+'4. EUR NCCF'!AB156+'5. GBP NCCF'!AB156+'6. Other(Incld) NCCF'!AB156</f>
        <v>0</v>
      </c>
      <c r="AC156" s="437">
        <f>'2. CAD NCCF'!AC156+'3. USD NCCF'!AC156+'4. EUR NCCF'!AC156+'5. GBP NCCF'!AC156+'6. Other(Incld) NCCF'!AC156</f>
        <v>0</v>
      </c>
      <c r="AD156" s="1015"/>
      <c r="AE156" s="1016"/>
      <c r="AF156" s="1017"/>
    </row>
    <row r="157" spans="1:32" ht="15" x14ac:dyDescent="0.2">
      <c r="A157" s="222">
        <v>253</v>
      </c>
      <c r="B157" s="499"/>
      <c r="C157" s="467"/>
      <c r="D157" s="261"/>
      <c r="E157" s="994" t="str">
        <f>'2. CAD NCCF'!E157:L157</f>
        <v>Non-agency commercial MBS (CMBS)</v>
      </c>
      <c r="F157" s="995"/>
      <c r="G157" s="995"/>
      <c r="H157" s="995"/>
      <c r="I157" s="995"/>
      <c r="J157" s="995"/>
      <c r="K157" s="995"/>
      <c r="L157" s="996"/>
      <c r="M157" s="399">
        <f>SUBTOTAL(9,M158:M160)</f>
        <v>0</v>
      </c>
      <c r="N157" s="402">
        <f t="shared" ref="N157:AC157" si="35">SUBTOTAL(9,N158:N160)</f>
        <v>0</v>
      </c>
      <c r="O157" s="406">
        <f t="shared" si="35"/>
        <v>0</v>
      </c>
      <c r="P157" s="405">
        <f t="shared" si="35"/>
        <v>0</v>
      </c>
      <c r="Q157" s="403">
        <f t="shared" si="35"/>
        <v>0</v>
      </c>
      <c r="R157" s="406">
        <f t="shared" si="35"/>
        <v>0</v>
      </c>
      <c r="S157" s="406">
        <f t="shared" si="35"/>
        <v>0</v>
      </c>
      <c r="T157" s="406">
        <f t="shared" si="35"/>
        <v>0</v>
      </c>
      <c r="U157" s="406">
        <f t="shared" si="35"/>
        <v>0</v>
      </c>
      <c r="V157" s="406">
        <f t="shared" si="35"/>
        <v>0</v>
      </c>
      <c r="W157" s="406">
        <f t="shared" si="35"/>
        <v>0</v>
      </c>
      <c r="X157" s="406">
        <f t="shared" si="35"/>
        <v>0</v>
      </c>
      <c r="Y157" s="406">
        <f t="shared" si="35"/>
        <v>0</v>
      </c>
      <c r="Z157" s="406">
        <f t="shared" si="35"/>
        <v>0</v>
      </c>
      <c r="AA157" s="406">
        <f t="shared" si="35"/>
        <v>0</v>
      </c>
      <c r="AB157" s="416">
        <f t="shared" si="35"/>
        <v>0</v>
      </c>
      <c r="AC157" s="399">
        <f t="shared" si="35"/>
        <v>0</v>
      </c>
      <c r="AD157" s="1015"/>
      <c r="AE157" s="1016"/>
      <c r="AF157" s="1017"/>
    </row>
    <row r="158" spans="1:32" ht="15" x14ac:dyDescent="0.2">
      <c r="A158" s="222">
        <v>254</v>
      </c>
      <c r="B158" s="499"/>
      <c r="C158" s="467"/>
      <c r="D158" s="261"/>
      <c r="E158" s="475"/>
      <c r="F158" s="880" t="str">
        <f>'2. CAD NCCF'!F158:L158</f>
        <v>Non-agency CMBS, high rated</v>
      </c>
      <c r="G158" s="881"/>
      <c r="H158" s="881"/>
      <c r="I158" s="881"/>
      <c r="J158" s="881"/>
      <c r="K158" s="881"/>
      <c r="L158" s="882"/>
      <c r="M158" s="433">
        <f>'2. CAD NCCF'!M158+'3. USD NCCF'!M158+'4. EUR NCCF'!M158+'5. GBP NCCF'!M158+'6. Other(Incld) NCCF'!M158</f>
        <v>0</v>
      </c>
      <c r="N158" s="434">
        <f>'2. CAD NCCF'!N158+'3. USD NCCF'!N158+'4. EUR NCCF'!N158+'5. GBP NCCF'!N158+'6. Other(Incld) NCCF'!N158</f>
        <v>0</v>
      </c>
      <c r="O158" s="435">
        <f>'2. CAD NCCF'!O158+'3. USD NCCF'!O158+'4. EUR NCCF'!O158+'5. GBP NCCF'!O158+'6. Other(Incld) NCCF'!O158</f>
        <v>0</v>
      </c>
      <c r="P158" s="436">
        <f>'2. CAD NCCF'!P158+'3. USD NCCF'!P158+'4. EUR NCCF'!P158+'5. GBP NCCF'!P158+'6. Other(Incld) NCCF'!P158</f>
        <v>0</v>
      </c>
      <c r="Q158" s="437">
        <f>'2. CAD NCCF'!Q158+'3. USD NCCF'!Q158+'4. EUR NCCF'!Q158+'5. GBP NCCF'!Q158+'6. Other(Incld) NCCF'!Q158</f>
        <v>0</v>
      </c>
      <c r="R158" s="436">
        <f>'2. CAD NCCF'!R158+'3. USD NCCF'!R158+'4. EUR NCCF'!R158+'5. GBP NCCF'!R158+'6. Other(Incld) NCCF'!R158</f>
        <v>0</v>
      </c>
      <c r="S158" s="436">
        <f>'2. CAD NCCF'!S158+'3. USD NCCF'!S158+'4. EUR NCCF'!S158+'5. GBP NCCF'!S158+'6. Other(Incld) NCCF'!S158</f>
        <v>0</v>
      </c>
      <c r="T158" s="436">
        <f>'2. CAD NCCF'!T158+'3. USD NCCF'!T158+'4. EUR NCCF'!T158+'5. GBP NCCF'!T158+'6. Other(Incld) NCCF'!T158</f>
        <v>0</v>
      </c>
      <c r="U158" s="436">
        <f>'2. CAD NCCF'!U158+'3. USD NCCF'!U158+'4. EUR NCCF'!U158+'5. GBP NCCF'!U158+'6. Other(Incld) NCCF'!U158</f>
        <v>0</v>
      </c>
      <c r="V158" s="436">
        <f>'2. CAD NCCF'!V158+'3. USD NCCF'!V158+'4. EUR NCCF'!V158+'5. GBP NCCF'!V158+'6. Other(Incld) NCCF'!V158</f>
        <v>0</v>
      </c>
      <c r="W158" s="436">
        <f>'2. CAD NCCF'!W158+'3. USD NCCF'!W158+'4. EUR NCCF'!W158+'5. GBP NCCF'!W158+'6. Other(Incld) NCCF'!W158</f>
        <v>0</v>
      </c>
      <c r="X158" s="436">
        <f>'2. CAD NCCF'!X158+'3. USD NCCF'!X158+'4. EUR NCCF'!X158+'5. GBP NCCF'!X158+'6. Other(Incld) NCCF'!X158</f>
        <v>0</v>
      </c>
      <c r="Y158" s="436">
        <f>'2. CAD NCCF'!Y158+'3. USD NCCF'!Y158+'4. EUR NCCF'!Y158+'5. GBP NCCF'!Y158+'6. Other(Incld) NCCF'!Y158</f>
        <v>0</v>
      </c>
      <c r="Z158" s="436">
        <f>'2. CAD NCCF'!Z158+'3. USD NCCF'!Z158+'4. EUR NCCF'!Z158+'5. GBP NCCF'!Z158+'6. Other(Incld) NCCF'!Z158</f>
        <v>0</v>
      </c>
      <c r="AA158" s="436">
        <f>'2. CAD NCCF'!AA158+'3. USD NCCF'!AA158+'4. EUR NCCF'!AA158+'5. GBP NCCF'!AA158+'6. Other(Incld) NCCF'!AA158</f>
        <v>0</v>
      </c>
      <c r="AB158" s="437">
        <f>'2. CAD NCCF'!AB158+'3. USD NCCF'!AB158+'4. EUR NCCF'!AB158+'5. GBP NCCF'!AB158+'6. Other(Incld) NCCF'!AB158</f>
        <v>0</v>
      </c>
      <c r="AC158" s="437">
        <f>'2. CAD NCCF'!AC158+'3. USD NCCF'!AC158+'4. EUR NCCF'!AC158+'5. GBP NCCF'!AC158+'6. Other(Incld) NCCF'!AC158</f>
        <v>0</v>
      </c>
      <c r="AD158" s="1015"/>
      <c r="AE158" s="1016"/>
      <c r="AF158" s="1017"/>
    </row>
    <row r="159" spans="1:32" ht="15" customHeight="1" x14ac:dyDescent="0.2">
      <c r="A159" s="222">
        <v>255</v>
      </c>
      <c r="B159" s="499"/>
      <c r="C159" s="467"/>
      <c r="D159" s="261"/>
      <c r="E159" s="475"/>
      <c r="F159" s="880" t="str">
        <f>'2. CAD NCCF'!F159:L159</f>
        <v>Non-agency CMBS, medium rated</v>
      </c>
      <c r="G159" s="881"/>
      <c r="H159" s="881"/>
      <c r="I159" s="881"/>
      <c r="J159" s="881"/>
      <c r="K159" s="881"/>
      <c r="L159" s="882"/>
      <c r="M159" s="433">
        <f>'2. CAD NCCF'!M159+'3. USD NCCF'!M159+'4. EUR NCCF'!M159+'5. GBP NCCF'!M159+'6. Other(Incld) NCCF'!M159</f>
        <v>0</v>
      </c>
      <c r="N159" s="434">
        <f>'2. CAD NCCF'!N159+'3. USD NCCF'!N159+'4. EUR NCCF'!N159+'5. GBP NCCF'!N159+'6. Other(Incld) NCCF'!N159</f>
        <v>0</v>
      </c>
      <c r="O159" s="435">
        <f>'2. CAD NCCF'!O159+'3. USD NCCF'!O159+'4. EUR NCCF'!O159+'5. GBP NCCF'!O159+'6. Other(Incld) NCCF'!O159</f>
        <v>0</v>
      </c>
      <c r="P159" s="436">
        <f>'2. CAD NCCF'!P159+'3. USD NCCF'!P159+'4. EUR NCCF'!P159+'5. GBP NCCF'!P159+'6. Other(Incld) NCCF'!P159</f>
        <v>0</v>
      </c>
      <c r="Q159" s="437">
        <f>'2. CAD NCCF'!Q159+'3. USD NCCF'!Q159+'4. EUR NCCF'!Q159+'5. GBP NCCF'!Q159+'6. Other(Incld) NCCF'!Q159</f>
        <v>0</v>
      </c>
      <c r="R159" s="436">
        <f>'2. CAD NCCF'!R159+'3. USD NCCF'!R159+'4. EUR NCCF'!R159+'5. GBP NCCF'!R159+'6. Other(Incld) NCCF'!R159</f>
        <v>0</v>
      </c>
      <c r="S159" s="436">
        <f>'2. CAD NCCF'!S159+'3. USD NCCF'!S159+'4. EUR NCCF'!S159+'5. GBP NCCF'!S159+'6. Other(Incld) NCCF'!S159</f>
        <v>0</v>
      </c>
      <c r="T159" s="436">
        <f>'2. CAD NCCF'!T159+'3. USD NCCF'!T159+'4. EUR NCCF'!T159+'5. GBP NCCF'!T159+'6. Other(Incld) NCCF'!T159</f>
        <v>0</v>
      </c>
      <c r="U159" s="436">
        <f>'2. CAD NCCF'!U159+'3. USD NCCF'!U159+'4. EUR NCCF'!U159+'5. GBP NCCF'!U159+'6. Other(Incld) NCCF'!U159</f>
        <v>0</v>
      </c>
      <c r="V159" s="436">
        <f>'2. CAD NCCF'!V159+'3. USD NCCF'!V159+'4. EUR NCCF'!V159+'5. GBP NCCF'!V159+'6. Other(Incld) NCCF'!V159</f>
        <v>0</v>
      </c>
      <c r="W159" s="436">
        <f>'2. CAD NCCF'!W159+'3. USD NCCF'!W159+'4. EUR NCCF'!W159+'5. GBP NCCF'!W159+'6. Other(Incld) NCCF'!W159</f>
        <v>0</v>
      </c>
      <c r="X159" s="436">
        <f>'2. CAD NCCF'!X159+'3. USD NCCF'!X159+'4. EUR NCCF'!X159+'5. GBP NCCF'!X159+'6. Other(Incld) NCCF'!X159</f>
        <v>0</v>
      </c>
      <c r="Y159" s="436">
        <f>'2. CAD NCCF'!Y159+'3. USD NCCF'!Y159+'4. EUR NCCF'!Y159+'5. GBP NCCF'!Y159+'6. Other(Incld) NCCF'!Y159</f>
        <v>0</v>
      </c>
      <c r="Z159" s="436">
        <f>'2. CAD NCCF'!Z159+'3. USD NCCF'!Z159+'4. EUR NCCF'!Z159+'5. GBP NCCF'!Z159+'6. Other(Incld) NCCF'!Z159</f>
        <v>0</v>
      </c>
      <c r="AA159" s="436">
        <f>'2. CAD NCCF'!AA159+'3. USD NCCF'!AA159+'4. EUR NCCF'!AA159+'5. GBP NCCF'!AA159+'6. Other(Incld) NCCF'!AA159</f>
        <v>0</v>
      </c>
      <c r="AB159" s="437">
        <f>'2. CAD NCCF'!AB159+'3. USD NCCF'!AB159+'4. EUR NCCF'!AB159+'5. GBP NCCF'!AB159+'6. Other(Incld) NCCF'!AB159</f>
        <v>0</v>
      </c>
      <c r="AC159" s="437">
        <f>'2. CAD NCCF'!AC159+'3. USD NCCF'!AC159+'4. EUR NCCF'!AC159+'5. GBP NCCF'!AC159+'6. Other(Incld) NCCF'!AC159</f>
        <v>0</v>
      </c>
      <c r="AD159" s="1015"/>
      <c r="AE159" s="1016"/>
      <c r="AF159" s="1017"/>
    </row>
    <row r="160" spans="1:32" ht="15" customHeight="1" x14ac:dyDescent="0.2">
      <c r="A160" s="222">
        <v>256</v>
      </c>
      <c r="B160" s="499"/>
      <c r="C160" s="467"/>
      <c r="D160" s="261"/>
      <c r="E160" s="475"/>
      <c r="F160" s="880" t="str">
        <f>'2. CAD NCCF'!F160:L160</f>
        <v>Non-agency CMBS, low or not rated</v>
      </c>
      <c r="G160" s="881"/>
      <c r="H160" s="881"/>
      <c r="I160" s="881"/>
      <c r="J160" s="881"/>
      <c r="K160" s="881"/>
      <c r="L160" s="882"/>
      <c r="M160" s="433">
        <f>'2. CAD NCCF'!M160+'3. USD NCCF'!M160+'4. EUR NCCF'!M160+'5. GBP NCCF'!M160+'6. Other(Incld) NCCF'!M160</f>
        <v>0</v>
      </c>
      <c r="N160" s="434">
        <f>'2. CAD NCCF'!N160+'3. USD NCCF'!N160+'4. EUR NCCF'!N160+'5. GBP NCCF'!N160+'6. Other(Incld) NCCF'!N160</f>
        <v>0</v>
      </c>
      <c r="O160" s="435">
        <f>'2. CAD NCCF'!O160+'3. USD NCCF'!O160+'4. EUR NCCF'!O160+'5. GBP NCCF'!O160+'6. Other(Incld) NCCF'!O160</f>
        <v>0</v>
      </c>
      <c r="P160" s="436">
        <f>'2. CAD NCCF'!P160+'3. USD NCCF'!P160+'4. EUR NCCF'!P160+'5. GBP NCCF'!P160+'6. Other(Incld) NCCF'!P160</f>
        <v>0</v>
      </c>
      <c r="Q160" s="437">
        <f>'2. CAD NCCF'!Q160+'3. USD NCCF'!Q160+'4. EUR NCCF'!Q160+'5. GBP NCCF'!Q160+'6. Other(Incld) NCCF'!Q160</f>
        <v>0</v>
      </c>
      <c r="R160" s="436">
        <f>'2. CAD NCCF'!R160+'3. USD NCCF'!R160+'4. EUR NCCF'!R160+'5. GBP NCCF'!R160+'6. Other(Incld) NCCF'!R160</f>
        <v>0</v>
      </c>
      <c r="S160" s="436">
        <f>'2. CAD NCCF'!S160+'3. USD NCCF'!S160+'4. EUR NCCF'!S160+'5. GBP NCCF'!S160+'6. Other(Incld) NCCF'!S160</f>
        <v>0</v>
      </c>
      <c r="T160" s="436">
        <f>'2. CAD NCCF'!T160+'3. USD NCCF'!T160+'4. EUR NCCF'!T160+'5. GBP NCCF'!T160+'6. Other(Incld) NCCF'!T160</f>
        <v>0</v>
      </c>
      <c r="U160" s="436">
        <f>'2. CAD NCCF'!U160+'3. USD NCCF'!U160+'4. EUR NCCF'!U160+'5. GBP NCCF'!U160+'6. Other(Incld) NCCF'!U160</f>
        <v>0</v>
      </c>
      <c r="V160" s="436">
        <f>'2. CAD NCCF'!V160+'3. USD NCCF'!V160+'4. EUR NCCF'!V160+'5. GBP NCCF'!V160+'6. Other(Incld) NCCF'!V160</f>
        <v>0</v>
      </c>
      <c r="W160" s="436">
        <f>'2. CAD NCCF'!W160+'3. USD NCCF'!W160+'4. EUR NCCF'!W160+'5. GBP NCCF'!W160+'6. Other(Incld) NCCF'!W160</f>
        <v>0</v>
      </c>
      <c r="X160" s="436">
        <f>'2. CAD NCCF'!X160+'3. USD NCCF'!X160+'4. EUR NCCF'!X160+'5. GBP NCCF'!X160+'6. Other(Incld) NCCF'!X160</f>
        <v>0</v>
      </c>
      <c r="Y160" s="436">
        <f>'2. CAD NCCF'!Y160+'3. USD NCCF'!Y160+'4. EUR NCCF'!Y160+'5. GBP NCCF'!Y160+'6. Other(Incld) NCCF'!Y160</f>
        <v>0</v>
      </c>
      <c r="Z160" s="436">
        <f>'2. CAD NCCF'!Z160+'3. USD NCCF'!Z160+'4. EUR NCCF'!Z160+'5. GBP NCCF'!Z160+'6. Other(Incld) NCCF'!Z160</f>
        <v>0</v>
      </c>
      <c r="AA160" s="436">
        <f>'2. CAD NCCF'!AA160+'3. USD NCCF'!AA160+'4. EUR NCCF'!AA160+'5. GBP NCCF'!AA160+'6. Other(Incld) NCCF'!AA160</f>
        <v>0</v>
      </c>
      <c r="AB160" s="437">
        <f>'2. CAD NCCF'!AB160+'3. USD NCCF'!AB160+'4. EUR NCCF'!AB160+'5. GBP NCCF'!AB160+'6. Other(Incld) NCCF'!AB160</f>
        <v>0</v>
      </c>
      <c r="AC160" s="437">
        <f>'2. CAD NCCF'!AC160+'3. USD NCCF'!AC160+'4. EUR NCCF'!AC160+'5. GBP NCCF'!AC160+'6. Other(Incld) NCCF'!AC160</f>
        <v>0</v>
      </c>
      <c r="AD160" s="1015"/>
      <c r="AE160" s="1016"/>
      <c r="AF160" s="1017"/>
    </row>
    <row r="161" spans="1:32" ht="15" x14ac:dyDescent="0.2">
      <c r="A161" s="222">
        <v>257</v>
      </c>
      <c r="B161" s="499"/>
      <c r="C161" s="467"/>
      <c r="D161" s="261"/>
      <c r="E161" s="877" t="str">
        <f>'2. CAD NCCF'!E161:L161</f>
        <v>Non-agency residential MBS (RMBS)</v>
      </c>
      <c r="F161" s="878"/>
      <c r="G161" s="878"/>
      <c r="H161" s="878"/>
      <c r="I161" s="878"/>
      <c r="J161" s="878"/>
      <c r="K161" s="878"/>
      <c r="L161" s="879"/>
      <c r="M161" s="399">
        <f>SUBTOTAL(9,M162:M164)</f>
        <v>0</v>
      </c>
      <c r="N161" s="402">
        <f t="shared" ref="N161:AC161" si="36">SUBTOTAL(9,N162:N164)</f>
        <v>0</v>
      </c>
      <c r="O161" s="406">
        <f t="shared" si="36"/>
        <v>0</v>
      </c>
      <c r="P161" s="405">
        <f t="shared" si="36"/>
        <v>0</v>
      </c>
      <c r="Q161" s="403">
        <f t="shared" si="36"/>
        <v>0</v>
      </c>
      <c r="R161" s="406">
        <f t="shared" si="36"/>
        <v>0</v>
      </c>
      <c r="S161" s="406">
        <f t="shared" si="36"/>
        <v>0</v>
      </c>
      <c r="T161" s="406">
        <f t="shared" si="36"/>
        <v>0</v>
      </c>
      <c r="U161" s="406">
        <f t="shared" si="36"/>
        <v>0</v>
      </c>
      <c r="V161" s="406">
        <f t="shared" si="36"/>
        <v>0</v>
      </c>
      <c r="W161" s="406">
        <f t="shared" si="36"/>
        <v>0</v>
      </c>
      <c r="X161" s="406">
        <f t="shared" si="36"/>
        <v>0</v>
      </c>
      <c r="Y161" s="406">
        <f t="shared" si="36"/>
        <v>0</v>
      </c>
      <c r="Z161" s="406">
        <f t="shared" si="36"/>
        <v>0</v>
      </c>
      <c r="AA161" s="406">
        <f t="shared" si="36"/>
        <v>0</v>
      </c>
      <c r="AB161" s="416">
        <f t="shared" si="36"/>
        <v>0</v>
      </c>
      <c r="AC161" s="399">
        <f t="shared" si="36"/>
        <v>0</v>
      </c>
      <c r="AD161" s="1015"/>
      <c r="AE161" s="1016"/>
      <c r="AF161" s="1017"/>
    </row>
    <row r="162" spans="1:32" ht="15" x14ac:dyDescent="0.2">
      <c r="A162" s="222">
        <v>258</v>
      </c>
      <c r="B162" s="499"/>
      <c r="C162" s="467"/>
      <c r="D162" s="261"/>
      <c r="E162" s="475"/>
      <c r="F162" s="880" t="str">
        <f>'2. CAD NCCF'!F162:L162</f>
        <v>Non-agency RMBS, high rated</v>
      </c>
      <c r="G162" s="881"/>
      <c r="H162" s="881"/>
      <c r="I162" s="881"/>
      <c r="J162" s="881"/>
      <c r="K162" s="881"/>
      <c r="L162" s="882"/>
      <c r="M162" s="433">
        <f>'2. CAD NCCF'!M162+'3. USD NCCF'!M162+'4. EUR NCCF'!M162+'5. GBP NCCF'!M162+'6. Other(Incld) NCCF'!M162</f>
        <v>0</v>
      </c>
      <c r="N162" s="434">
        <f>'2. CAD NCCF'!N162+'3. USD NCCF'!N162+'4. EUR NCCF'!N162+'5. GBP NCCF'!N162+'6. Other(Incld) NCCF'!N162</f>
        <v>0</v>
      </c>
      <c r="O162" s="435">
        <f>'2. CAD NCCF'!O162+'3. USD NCCF'!O162+'4. EUR NCCF'!O162+'5. GBP NCCF'!O162+'6. Other(Incld) NCCF'!O162</f>
        <v>0</v>
      </c>
      <c r="P162" s="436">
        <f>'2. CAD NCCF'!P162+'3. USD NCCF'!P162+'4. EUR NCCF'!P162+'5. GBP NCCF'!P162+'6. Other(Incld) NCCF'!P162</f>
        <v>0</v>
      </c>
      <c r="Q162" s="437">
        <f>'2. CAD NCCF'!Q162+'3. USD NCCF'!Q162+'4. EUR NCCF'!Q162+'5. GBP NCCF'!Q162+'6. Other(Incld) NCCF'!Q162</f>
        <v>0</v>
      </c>
      <c r="R162" s="436">
        <f>'2. CAD NCCF'!R162+'3. USD NCCF'!R162+'4. EUR NCCF'!R162+'5. GBP NCCF'!R162+'6. Other(Incld) NCCF'!R162</f>
        <v>0</v>
      </c>
      <c r="S162" s="436">
        <f>'2. CAD NCCF'!S162+'3. USD NCCF'!S162+'4. EUR NCCF'!S162+'5. GBP NCCF'!S162+'6. Other(Incld) NCCF'!S162</f>
        <v>0</v>
      </c>
      <c r="T162" s="436">
        <f>'2. CAD NCCF'!T162+'3. USD NCCF'!T162+'4. EUR NCCF'!T162+'5. GBP NCCF'!T162+'6. Other(Incld) NCCF'!T162</f>
        <v>0</v>
      </c>
      <c r="U162" s="436">
        <f>'2. CAD NCCF'!U162+'3. USD NCCF'!U162+'4. EUR NCCF'!U162+'5. GBP NCCF'!U162+'6. Other(Incld) NCCF'!U162</f>
        <v>0</v>
      </c>
      <c r="V162" s="436">
        <f>'2. CAD NCCF'!V162+'3. USD NCCF'!V162+'4. EUR NCCF'!V162+'5. GBP NCCF'!V162+'6. Other(Incld) NCCF'!V162</f>
        <v>0</v>
      </c>
      <c r="W162" s="436">
        <f>'2. CAD NCCF'!W162+'3. USD NCCF'!W162+'4. EUR NCCF'!W162+'5. GBP NCCF'!W162+'6. Other(Incld) NCCF'!W162</f>
        <v>0</v>
      </c>
      <c r="X162" s="436">
        <f>'2. CAD NCCF'!X162+'3. USD NCCF'!X162+'4. EUR NCCF'!X162+'5. GBP NCCF'!X162+'6. Other(Incld) NCCF'!X162</f>
        <v>0</v>
      </c>
      <c r="Y162" s="436">
        <f>'2. CAD NCCF'!Y162+'3. USD NCCF'!Y162+'4. EUR NCCF'!Y162+'5. GBP NCCF'!Y162+'6. Other(Incld) NCCF'!Y162</f>
        <v>0</v>
      </c>
      <c r="Z162" s="436">
        <f>'2. CAD NCCF'!Z162+'3. USD NCCF'!Z162+'4. EUR NCCF'!Z162+'5. GBP NCCF'!Z162+'6. Other(Incld) NCCF'!Z162</f>
        <v>0</v>
      </c>
      <c r="AA162" s="436">
        <f>'2. CAD NCCF'!AA162+'3. USD NCCF'!AA162+'4. EUR NCCF'!AA162+'5. GBP NCCF'!AA162+'6. Other(Incld) NCCF'!AA162</f>
        <v>0</v>
      </c>
      <c r="AB162" s="437">
        <f>'2. CAD NCCF'!AB162+'3. USD NCCF'!AB162+'4. EUR NCCF'!AB162+'5. GBP NCCF'!AB162+'6. Other(Incld) NCCF'!AB162</f>
        <v>0</v>
      </c>
      <c r="AC162" s="437">
        <f>'2. CAD NCCF'!AC162+'3. USD NCCF'!AC162+'4. EUR NCCF'!AC162+'5. GBP NCCF'!AC162+'6. Other(Incld) NCCF'!AC162</f>
        <v>0</v>
      </c>
      <c r="AD162" s="1015"/>
      <c r="AE162" s="1016"/>
      <c r="AF162" s="1017"/>
    </row>
    <row r="163" spans="1:32" ht="15" customHeight="1" x14ac:dyDescent="0.2">
      <c r="A163" s="222">
        <v>259</v>
      </c>
      <c r="B163" s="499"/>
      <c r="C163" s="467"/>
      <c r="D163" s="261"/>
      <c r="E163" s="475"/>
      <c r="F163" s="880" t="str">
        <f>'2. CAD NCCF'!F163:L163</f>
        <v>Non-agency RMBS, medium rated</v>
      </c>
      <c r="G163" s="881"/>
      <c r="H163" s="881"/>
      <c r="I163" s="881"/>
      <c r="J163" s="881"/>
      <c r="K163" s="881"/>
      <c r="L163" s="882"/>
      <c r="M163" s="433">
        <f>'2. CAD NCCF'!M163+'3. USD NCCF'!M163+'4. EUR NCCF'!M163+'5. GBP NCCF'!M163+'6. Other(Incld) NCCF'!M163</f>
        <v>0</v>
      </c>
      <c r="N163" s="434">
        <f>'2. CAD NCCF'!N163+'3. USD NCCF'!N163+'4. EUR NCCF'!N163+'5. GBP NCCF'!N163+'6. Other(Incld) NCCF'!N163</f>
        <v>0</v>
      </c>
      <c r="O163" s="435">
        <f>'2. CAD NCCF'!O163+'3. USD NCCF'!O163+'4. EUR NCCF'!O163+'5. GBP NCCF'!O163+'6. Other(Incld) NCCF'!O163</f>
        <v>0</v>
      </c>
      <c r="P163" s="436">
        <f>'2. CAD NCCF'!P163+'3. USD NCCF'!P163+'4. EUR NCCF'!P163+'5. GBP NCCF'!P163+'6. Other(Incld) NCCF'!P163</f>
        <v>0</v>
      </c>
      <c r="Q163" s="437">
        <f>'2. CAD NCCF'!Q163+'3. USD NCCF'!Q163+'4. EUR NCCF'!Q163+'5. GBP NCCF'!Q163+'6. Other(Incld) NCCF'!Q163</f>
        <v>0</v>
      </c>
      <c r="R163" s="436">
        <f>'2. CAD NCCF'!R163+'3. USD NCCF'!R163+'4. EUR NCCF'!R163+'5. GBP NCCF'!R163+'6. Other(Incld) NCCF'!R163</f>
        <v>0</v>
      </c>
      <c r="S163" s="436">
        <f>'2. CAD NCCF'!S163+'3. USD NCCF'!S163+'4. EUR NCCF'!S163+'5. GBP NCCF'!S163+'6. Other(Incld) NCCF'!S163</f>
        <v>0</v>
      </c>
      <c r="T163" s="436">
        <f>'2. CAD NCCF'!T163+'3. USD NCCF'!T163+'4. EUR NCCF'!T163+'5. GBP NCCF'!T163+'6. Other(Incld) NCCF'!T163</f>
        <v>0</v>
      </c>
      <c r="U163" s="436">
        <f>'2. CAD NCCF'!U163+'3. USD NCCF'!U163+'4. EUR NCCF'!U163+'5. GBP NCCF'!U163+'6. Other(Incld) NCCF'!U163</f>
        <v>0</v>
      </c>
      <c r="V163" s="436">
        <f>'2. CAD NCCF'!V163+'3. USD NCCF'!V163+'4. EUR NCCF'!V163+'5. GBP NCCF'!V163+'6. Other(Incld) NCCF'!V163</f>
        <v>0</v>
      </c>
      <c r="W163" s="436">
        <f>'2. CAD NCCF'!W163+'3. USD NCCF'!W163+'4. EUR NCCF'!W163+'5. GBP NCCF'!W163+'6. Other(Incld) NCCF'!W163</f>
        <v>0</v>
      </c>
      <c r="X163" s="436">
        <f>'2. CAD NCCF'!X163+'3. USD NCCF'!X163+'4. EUR NCCF'!X163+'5. GBP NCCF'!X163+'6. Other(Incld) NCCF'!X163</f>
        <v>0</v>
      </c>
      <c r="Y163" s="436">
        <f>'2. CAD NCCF'!Y163+'3. USD NCCF'!Y163+'4. EUR NCCF'!Y163+'5. GBP NCCF'!Y163+'6. Other(Incld) NCCF'!Y163</f>
        <v>0</v>
      </c>
      <c r="Z163" s="436">
        <f>'2. CAD NCCF'!Z163+'3. USD NCCF'!Z163+'4. EUR NCCF'!Z163+'5. GBP NCCF'!Z163+'6. Other(Incld) NCCF'!Z163</f>
        <v>0</v>
      </c>
      <c r="AA163" s="436">
        <f>'2. CAD NCCF'!AA163+'3. USD NCCF'!AA163+'4. EUR NCCF'!AA163+'5. GBP NCCF'!AA163+'6. Other(Incld) NCCF'!AA163</f>
        <v>0</v>
      </c>
      <c r="AB163" s="437">
        <f>'2. CAD NCCF'!AB163+'3. USD NCCF'!AB163+'4. EUR NCCF'!AB163+'5. GBP NCCF'!AB163+'6. Other(Incld) NCCF'!AB163</f>
        <v>0</v>
      </c>
      <c r="AC163" s="437">
        <f>'2. CAD NCCF'!AC163+'3. USD NCCF'!AC163+'4. EUR NCCF'!AC163+'5. GBP NCCF'!AC163+'6. Other(Incld) NCCF'!AC163</f>
        <v>0</v>
      </c>
      <c r="AD163" s="1015"/>
      <c r="AE163" s="1016"/>
      <c r="AF163" s="1017"/>
    </row>
    <row r="164" spans="1:32" ht="15" customHeight="1" x14ac:dyDescent="0.2">
      <c r="A164" s="222">
        <v>260</v>
      </c>
      <c r="B164" s="499"/>
      <c r="C164" s="467"/>
      <c r="D164" s="261"/>
      <c r="E164" s="475"/>
      <c r="F164" s="880" t="str">
        <f>'2. CAD NCCF'!F164:L164</f>
        <v>Non-agency RMBS, low or not rated</v>
      </c>
      <c r="G164" s="881"/>
      <c r="H164" s="881"/>
      <c r="I164" s="881"/>
      <c r="J164" s="881"/>
      <c r="K164" s="881"/>
      <c r="L164" s="882"/>
      <c r="M164" s="433">
        <f>'2. CAD NCCF'!M164+'3. USD NCCF'!M164+'4. EUR NCCF'!M164+'5. GBP NCCF'!M164+'6. Other(Incld) NCCF'!M164</f>
        <v>0</v>
      </c>
      <c r="N164" s="434">
        <f>'2. CAD NCCF'!N164+'3. USD NCCF'!N164+'4. EUR NCCF'!N164+'5. GBP NCCF'!N164+'6. Other(Incld) NCCF'!N164</f>
        <v>0</v>
      </c>
      <c r="O164" s="435">
        <f>'2. CAD NCCF'!O164+'3. USD NCCF'!O164+'4. EUR NCCF'!O164+'5. GBP NCCF'!O164+'6. Other(Incld) NCCF'!O164</f>
        <v>0</v>
      </c>
      <c r="P164" s="436">
        <f>'2. CAD NCCF'!P164+'3. USD NCCF'!P164+'4. EUR NCCF'!P164+'5. GBP NCCF'!P164+'6. Other(Incld) NCCF'!P164</f>
        <v>0</v>
      </c>
      <c r="Q164" s="437">
        <f>'2. CAD NCCF'!Q164+'3. USD NCCF'!Q164+'4. EUR NCCF'!Q164+'5. GBP NCCF'!Q164+'6. Other(Incld) NCCF'!Q164</f>
        <v>0</v>
      </c>
      <c r="R164" s="436">
        <f>'2. CAD NCCF'!R164+'3. USD NCCF'!R164+'4. EUR NCCF'!R164+'5. GBP NCCF'!R164+'6. Other(Incld) NCCF'!R164</f>
        <v>0</v>
      </c>
      <c r="S164" s="436">
        <f>'2. CAD NCCF'!S164+'3. USD NCCF'!S164+'4. EUR NCCF'!S164+'5. GBP NCCF'!S164+'6. Other(Incld) NCCF'!S164</f>
        <v>0</v>
      </c>
      <c r="T164" s="436">
        <f>'2. CAD NCCF'!T164+'3. USD NCCF'!T164+'4. EUR NCCF'!T164+'5. GBP NCCF'!T164+'6. Other(Incld) NCCF'!T164</f>
        <v>0</v>
      </c>
      <c r="U164" s="436">
        <f>'2. CAD NCCF'!U164+'3. USD NCCF'!U164+'4. EUR NCCF'!U164+'5. GBP NCCF'!U164+'6. Other(Incld) NCCF'!U164</f>
        <v>0</v>
      </c>
      <c r="V164" s="436">
        <f>'2. CAD NCCF'!V164+'3. USD NCCF'!V164+'4. EUR NCCF'!V164+'5. GBP NCCF'!V164+'6. Other(Incld) NCCF'!V164</f>
        <v>0</v>
      </c>
      <c r="W164" s="436">
        <f>'2. CAD NCCF'!W164+'3. USD NCCF'!W164+'4. EUR NCCF'!W164+'5. GBP NCCF'!W164+'6. Other(Incld) NCCF'!W164</f>
        <v>0</v>
      </c>
      <c r="X164" s="436">
        <f>'2. CAD NCCF'!X164+'3. USD NCCF'!X164+'4. EUR NCCF'!X164+'5. GBP NCCF'!X164+'6. Other(Incld) NCCF'!X164</f>
        <v>0</v>
      </c>
      <c r="Y164" s="436">
        <f>'2. CAD NCCF'!Y164+'3. USD NCCF'!Y164+'4. EUR NCCF'!Y164+'5. GBP NCCF'!Y164+'6. Other(Incld) NCCF'!Y164</f>
        <v>0</v>
      </c>
      <c r="Z164" s="436">
        <f>'2. CAD NCCF'!Z164+'3. USD NCCF'!Z164+'4. EUR NCCF'!Z164+'5. GBP NCCF'!Z164+'6. Other(Incld) NCCF'!Z164</f>
        <v>0</v>
      </c>
      <c r="AA164" s="436">
        <f>'2. CAD NCCF'!AA164+'3. USD NCCF'!AA164+'4. EUR NCCF'!AA164+'5. GBP NCCF'!AA164+'6. Other(Incld) NCCF'!AA164</f>
        <v>0</v>
      </c>
      <c r="AB164" s="437">
        <f>'2. CAD NCCF'!AB164+'3. USD NCCF'!AB164+'4. EUR NCCF'!AB164+'5. GBP NCCF'!AB164+'6. Other(Incld) NCCF'!AB164</f>
        <v>0</v>
      </c>
      <c r="AC164" s="437">
        <f>'2. CAD NCCF'!AC164+'3. USD NCCF'!AC164+'4. EUR NCCF'!AC164+'5. GBP NCCF'!AC164+'6. Other(Incld) NCCF'!AC164</f>
        <v>0</v>
      </c>
      <c r="AD164" s="1015"/>
      <c r="AE164" s="1016"/>
      <c r="AF164" s="1017"/>
    </row>
    <row r="165" spans="1:32" ht="15" x14ac:dyDescent="0.2">
      <c r="A165" s="222">
        <v>261</v>
      </c>
      <c r="B165" s="499"/>
      <c r="C165" s="467"/>
      <c r="D165" s="868" t="str">
        <f>'2. CAD NCCF'!D165:AF165</f>
        <v>Corporate bonds and paper (CBP)</v>
      </c>
      <c r="E165" s="869"/>
      <c r="F165" s="869"/>
      <c r="G165" s="869"/>
      <c r="H165" s="869"/>
      <c r="I165" s="869"/>
      <c r="J165" s="869"/>
      <c r="K165" s="869"/>
      <c r="L165" s="869"/>
      <c r="M165" s="869"/>
      <c r="N165" s="869"/>
      <c r="O165" s="869"/>
      <c r="P165" s="869"/>
      <c r="Q165" s="869"/>
      <c r="R165" s="869"/>
      <c r="S165" s="869"/>
      <c r="T165" s="869"/>
      <c r="U165" s="869"/>
      <c r="V165" s="869"/>
      <c r="W165" s="869"/>
      <c r="X165" s="869"/>
      <c r="Y165" s="869"/>
      <c r="Z165" s="869"/>
      <c r="AA165" s="869"/>
      <c r="AB165" s="869"/>
      <c r="AC165" s="869"/>
      <c r="AD165" s="869"/>
      <c r="AE165" s="869"/>
      <c r="AF165" s="870"/>
    </row>
    <row r="166" spans="1:32" ht="15" customHeight="1" x14ac:dyDescent="0.2">
      <c r="A166" s="222">
        <v>262</v>
      </c>
      <c r="B166" s="499"/>
      <c r="C166" s="261"/>
      <c r="D166" s="261"/>
      <c r="E166" s="877" t="str">
        <f>'2. CAD NCCF'!E166:L166</f>
        <v>Non-FI issued CBP, high rated</v>
      </c>
      <c r="F166" s="878"/>
      <c r="G166" s="878"/>
      <c r="H166" s="878"/>
      <c r="I166" s="878"/>
      <c r="J166" s="878"/>
      <c r="K166" s="878"/>
      <c r="L166" s="879"/>
      <c r="M166" s="399">
        <f>SUBTOTAL(9,M167:M168)</f>
        <v>0</v>
      </c>
      <c r="N166" s="402">
        <f t="shared" ref="N166:AC166" si="37">SUBTOTAL(9,N167:N168)</f>
        <v>0</v>
      </c>
      <c r="O166" s="406">
        <f t="shared" si="37"/>
        <v>0</v>
      </c>
      <c r="P166" s="405">
        <f t="shared" si="37"/>
        <v>0</v>
      </c>
      <c r="Q166" s="403">
        <f t="shared" si="37"/>
        <v>0</v>
      </c>
      <c r="R166" s="406">
        <f t="shared" si="37"/>
        <v>0</v>
      </c>
      <c r="S166" s="406">
        <f t="shared" si="37"/>
        <v>0</v>
      </c>
      <c r="T166" s="406">
        <f t="shared" si="37"/>
        <v>0</v>
      </c>
      <c r="U166" s="406">
        <f t="shared" si="37"/>
        <v>0</v>
      </c>
      <c r="V166" s="406">
        <f t="shared" si="37"/>
        <v>0</v>
      </c>
      <c r="W166" s="406">
        <f t="shared" si="37"/>
        <v>0</v>
      </c>
      <c r="X166" s="406">
        <f t="shared" si="37"/>
        <v>0</v>
      </c>
      <c r="Y166" s="406">
        <f t="shared" si="37"/>
        <v>0</v>
      </c>
      <c r="Z166" s="406">
        <f t="shared" si="37"/>
        <v>0</v>
      </c>
      <c r="AA166" s="406">
        <f t="shared" si="37"/>
        <v>0</v>
      </c>
      <c r="AB166" s="416">
        <f t="shared" si="37"/>
        <v>0</v>
      </c>
      <c r="AC166" s="399">
        <f t="shared" si="37"/>
        <v>0</v>
      </c>
      <c r="AD166" s="1015"/>
      <c r="AE166" s="1016"/>
      <c r="AF166" s="1017"/>
    </row>
    <row r="167" spans="1:32" ht="15" customHeight="1" x14ac:dyDescent="0.2">
      <c r="A167" s="222">
        <v>263</v>
      </c>
      <c r="B167" s="499"/>
      <c r="C167" s="261"/>
      <c r="D167" s="261"/>
      <c r="E167" s="475"/>
      <c r="F167" s="880" t="str">
        <f>'2. CAD NCCF'!F167:L167</f>
        <v>Non-FI issued unsecured bond and paper, high rated</v>
      </c>
      <c r="G167" s="881"/>
      <c r="H167" s="881"/>
      <c r="I167" s="881"/>
      <c r="J167" s="881"/>
      <c r="K167" s="881"/>
      <c r="L167" s="882"/>
      <c r="M167" s="433">
        <f>'2. CAD NCCF'!M167+'3. USD NCCF'!M167+'4. EUR NCCF'!M167+'5. GBP NCCF'!M167+'6. Other(Incld) NCCF'!M167</f>
        <v>0</v>
      </c>
      <c r="N167" s="434">
        <f>'2. CAD NCCF'!N167+'3. USD NCCF'!N167+'4. EUR NCCF'!N167+'5. GBP NCCF'!N167+'6. Other(Incld) NCCF'!N167</f>
        <v>0</v>
      </c>
      <c r="O167" s="435">
        <f>'2. CAD NCCF'!O167+'3. USD NCCF'!O167+'4. EUR NCCF'!O167+'5. GBP NCCF'!O167+'6. Other(Incld) NCCF'!O167</f>
        <v>0</v>
      </c>
      <c r="P167" s="436">
        <f>'2. CAD NCCF'!P167+'3. USD NCCF'!P167+'4. EUR NCCF'!P167+'5. GBP NCCF'!P167+'6. Other(Incld) NCCF'!P167</f>
        <v>0</v>
      </c>
      <c r="Q167" s="437">
        <f>'2. CAD NCCF'!Q167+'3. USD NCCF'!Q167+'4. EUR NCCF'!Q167+'5. GBP NCCF'!Q167+'6. Other(Incld) NCCF'!Q167</f>
        <v>0</v>
      </c>
      <c r="R167" s="436">
        <f>'2. CAD NCCF'!R167+'3. USD NCCF'!R167+'4. EUR NCCF'!R167+'5. GBP NCCF'!R167+'6. Other(Incld) NCCF'!R167</f>
        <v>0</v>
      </c>
      <c r="S167" s="436">
        <f>'2. CAD NCCF'!S167+'3. USD NCCF'!S167+'4. EUR NCCF'!S167+'5. GBP NCCF'!S167+'6. Other(Incld) NCCF'!S167</f>
        <v>0</v>
      </c>
      <c r="T167" s="436">
        <f>'2. CAD NCCF'!T167+'3. USD NCCF'!T167+'4. EUR NCCF'!T167+'5. GBP NCCF'!T167+'6. Other(Incld) NCCF'!T167</f>
        <v>0</v>
      </c>
      <c r="U167" s="436">
        <f>'2. CAD NCCF'!U167+'3. USD NCCF'!U167+'4. EUR NCCF'!U167+'5. GBP NCCF'!U167+'6. Other(Incld) NCCF'!U167</f>
        <v>0</v>
      </c>
      <c r="V167" s="436">
        <f>'2. CAD NCCF'!V167+'3. USD NCCF'!V167+'4. EUR NCCF'!V167+'5. GBP NCCF'!V167+'6. Other(Incld) NCCF'!V167</f>
        <v>0</v>
      </c>
      <c r="W167" s="436">
        <f>'2. CAD NCCF'!W167+'3. USD NCCF'!W167+'4. EUR NCCF'!W167+'5. GBP NCCF'!W167+'6. Other(Incld) NCCF'!W167</f>
        <v>0</v>
      </c>
      <c r="X167" s="436">
        <f>'2. CAD NCCF'!X167+'3. USD NCCF'!X167+'4. EUR NCCF'!X167+'5. GBP NCCF'!X167+'6. Other(Incld) NCCF'!X167</f>
        <v>0</v>
      </c>
      <c r="Y167" s="436">
        <f>'2. CAD NCCF'!Y167+'3. USD NCCF'!Y167+'4. EUR NCCF'!Y167+'5. GBP NCCF'!Y167+'6. Other(Incld) NCCF'!Y167</f>
        <v>0</v>
      </c>
      <c r="Z167" s="436">
        <f>'2. CAD NCCF'!Z167+'3. USD NCCF'!Z167+'4. EUR NCCF'!Z167+'5. GBP NCCF'!Z167+'6. Other(Incld) NCCF'!Z167</f>
        <v>0</v>
      </c>
      <c r="AA167" s="436">
        <f>'2. CAD NCCF'!AA167+'3. USD NCCF'!AA167+'4. EUR NCCF'!AA167+'5. GBP NCCF'!AA167+'6. Other(Incld) NCCF'!AA167</f>
        <v>0</v>
      </c>
      <c r="AB167" s="437">
        <f>'2. CAD NCCF'!AB167+'3. USD NCCF'!AB167+'4. EUR NCCF'!AB167+'5. GBP NCCF'!AB167+'6. Other(Incld) NCCF'!AB167</f>
        <v>0</v>
      </c>
      <c r="AC167" s="437">
        <f>'2. CAD NCCF'!AC167+'3. USD NCCF'!AC167+'4. EUR NCCF'!AC167+'5. GBP NCCF'!AC167+'6. Other(Incld) NCCF'!AC167</f>
        <v>0</v>
      </c>
      <c r="AD167" s="1015"/>
      <c r="AE167" s="1016"/>
      <c r="AF167" s="1017"/>
    </row>
    <row r="168" spans="1:32" ht="15" customHeight="1" x14ac:dyDescent="0.2">
      <c r="A168" s="222">
        <v>264</v>
      </c>
      <c r="B168" s="499"/>
      <c r="C168" s="261"/>
      <c r="D168" s="261"/>
      <c r="E168" s="475"/>
      <c r="F168" s="880" t="str">
        <f>'2. CAD NCCF'!F168:L168</f>
        <v>Non-FI issued covered bonds, high rated</v>
      </c>
      <c r="G168" s="881"/>
      <c r="H168" s="881"/>
      <c r="I168" s="881"/>
      <c r="J168" s="881"/>
      <c r="K168" s="881"/>
      <c r="L168" s="882"/>
      <c r="M168" s="433">
        <f>'2. CAD NCCF'!M168+'3. USD NCCF'!M168+'4. EUR NCCF'!M168+'5. GBP NCCF'!M168+'6. Other(Incld) NCCF'!M168</f>
        <v>0</v>
      </c>
      <c r="N168" s="434">
        <f>'2. CAD NCCF'!N168+'3. USD NCCF'!N168+'4. EUR NCCF'!N168+'5. GBP NCCF'!N168+'6. Other(Incld) NCCF'!N168</f>
        <v>0</v>
      </c>
      <c r="O168" s="435">
        <f>'2. CAD NCCF'!O168+'3. USD NCCF'!O168+'4. EUR NCCF'!O168+'5. GBP NCCF'!O168+'6. Other(Incld) NCCF'!O168</f>
        <v>0</v>
      </c>
      <c r="P168" s="436">
        <f>'2. CAD NCCF'!P168+'3. USD NCCF'!P168+'4. EUR NCCF'!P168+'5. GBP NCCF'!P168+'6. Other(Incld) NCCF'!P168</f>
        <v>0</v>
      </c>
      <c r="Q168" s="437">
        <f>'2. CAD NCCF'!Q168+'3. USD NCCF'!Q168+'4. EUR NCCF'!Q168+'5. GBP NCCF'!Q168+'6. Other(Incld) NCCF'!Q168</f>
        <v>0</v>
      </c>
      <c r="R168" s="436">
        <f>'2. CAD NCCF'!R168+'3. USD NCCF'!R168+'4. EUR NCCF'!R168+'5. GBP NCCF'!R168+'6. Other(Incld) NCCF'!R168</f>
        <v>0</v>
      </c>
      <c r="S168" s="436">
        <f>'2. CAD NCCF'!S168+'3. USD NCCF'!S168+'4. EUR NCCF'!S168+'5. GBP NCCF'!S168+'6. Other(Incld) NCCF'!S168</f>
        <v>0</v>
      </c>
      <c r="T168" s="436">
        <f>'2. CAD NCCF'!T168+'3. USD NCCF'!T168+'4. EUR NCCF'!T168+'5. GBP NCCF'!T168+'6. Other(Incld) NCCF'!T168</f>
        <v>0</v>
      </c>
      <c r="U168" s="436">
        <f>'2. CAD NCCF'!U168+'3. USD NCCF'!U168+'4. EUR NCCF'!U168+'5. GBP NCCF'!U168+'6. Other(Incld) NCCF'!U168</f>
        <v>0</v>
      </c>
      <c r="V168" s="436">
        <f>'2. CAD NCCF'!V168+'3. USD NCCF'!V168+'4. EUR NCCF'!V168+'5. GBP NCCF'!V168+'6. Other(Incld) NCCF'!V168</f>
        <v>0</v>
      </c>
      <c r="W168" s="436">
        <f>'2. CAD NCCF'!W168+'3. USD NCCF'!W168+'4. EUR NCCF'!W168+'5. GBP NCCF'!W168+'6. Other(Incld) NCCF'!W168</f>
        <v>0</v>
      </c>
      <c r="X168" s="436">
        <f>'2. CAD NCCF'!X168+'3. USD NCCF'!X168+'4. EUR NCCF'!X168+'5. GBP NCCF'!X168+'6. Other(Incld) NCCF'!X168</f>
        <v>0</v>
      </c>
      <c r="Y168" s="436">
        <f>'2. CAD NCCF'!Y168+'3. USD NCCF'!Y168+'4. EUR NCCF'!Y168+'5. GBP NCCF'!Y168+'6. Other(Incld) NCCF'!Y168</f>
        <v>0</v>
      </c>
      <c r="Z168" s="436">
        <f>'2. CAD NCCF'!Z168+'3. USD NCCF'!Z168+'4. EUR NCCF'!Z168+'5. GBP NCCF'!Z168+'6. Other(Incld) NCCF'!Z168</f>
        <v>0</v>
      </c>
      <c r="AA168" s="436">
        <f>'2. CAD NCCF'!AA168+'3. USD NCCF'!AA168+'4. EUR NCCF'!AA168+'5. GBP NCCF'!AA168+'6. Other(Incld) NCCF'!AA168</f>
        <v>0</v>
      </c>
      <c r="AB168" s="437">
        <f>'2. CAD NCCF'!AB168+'3. USD NCCF'!AB168+'4. EUR NCCF'!AB168+'5. GBP NCCF'!AB168+'6. Other(Incld) NCCF'!AB168</f>
        <v>0</v>
      </c>
      <c r="AC168" s="437">
        <f>'2. CAD NCCF'!AC168+'3. USD NCCF'!AC168+'4. EUR NCCF'!AC168+'5. GBP NCCF'!AC168+'6. Other(Incld) NCCF'!AC168</f>
        <v>0</v>
      </c>
      <c r="AD168" s="1015"/>
      <c r="AE168" s="1016"/>
      <c r="AF168" s="1017"/>
    </row>
    <row r="169" spans="1:32" ht="15" customHeight="1" x14ac:dyDescent="0.2">
      <c r="A169" s="222">
        <v>265</v>
      </c>
      <c r="B169" s="499"/>
      <c r="C169" s="261"/>
      <c r="D169" s="261"/>
      <c r="E169" s="877" t="str">
        <f>'2. CAD NCCF'!E169:L169</f>
        <v>FI issued CBP, high rated</v>
      </c>
      <c r="F169" s="878"/>
      <c r="G169" s="878"/>
      <c r="H169" s="878"/>
      <c r="I169" s="878"/>
      <c r="J169" s="878"/>
      <c r="K169" s="878"/>
      <c r="L169" s="879"/>
      <c r="M169" s="399">
        <f>SUBTOTAL(9,M170:M172)</f>
        <v>0</v>
      </c>
      <c r="N169" s="402">
        <f t="shared" ref="N169:AC169" si="38">SUBTOTAL(9,N170:N172)</f>
        <v>0</v>
      </c>
      <c r="O169" s="406">
        <f t="shared" si="38"/>
        <v>0</v>
      </c>
      <c r="P169" s="405">
        <f t="shared" si="38"/>
        <v>0</v>
      </c>
      <c r="Q169" s="403">
        <f t="shared" si="38"/>
        <v>0</v>
      </c>
      <c r="R169" s="406">
        <f t="shared" si="38"/>
        <v>0</v>
      </c>
      <c r="S169" s="406">
        <f t="shared" si="38"/>
        <v>0</v>
      </c>
      <c r="T169" s="406">
        <f t="shared" si="38"/>
        <v>0</v>
      </c>
      <c r="U169" s="406">
        <f t="shared" si="38"/>
        <v>0</v>
      </c>
      <c r="V169" s="406">
        <f t="shared" si="38"/>
        <v>0</v>
      </c>
      <c r="W169" s="406">
        <f t="shared" si="38"/>
        <v>0</v>
      </c>
      <c r="X169" s="406">
        <f t="shared" si="38"/>
        <v>0</v>
      </c>
      <c r="Y169" s="406">
        <f t="shared" si="38"/>
        <v>0</v>
      </c>
      <c r="Z169" s="406">
        <f t="shared" si="38"/>
        <v>0</v>
      </c>
      <c r="AA169" s="406">
        <f t="shared" si="38"/>
        <v>0</v>
      </c>
      <c r="AB169" s="416">
        <f t="shared" si="38"/>
        <v>0</v>
      </c>
      <c r="AC169" s="399">
        <f t="shared" si="38"/>
        <v>0</v>
      </c>
      <c r="AD169" s="1015"/>
      <c r="AE169" s="1016"/>
      <c r="AF169" s="1017"/>
    </row>
    <row r="170" spans="1:32" ht="15" customHeight="1" x14ac:dyDescent="0.2">
      <c r="A170" s="222">
        <v>266</v>
      </c>
      <c r="B170" s="499"/>
      <c r="C170" s="261"/>
      <c r="D170" s="261"/>
      <c r="E170" s="475"/>
      <c r="F170" s="880" t="str">
        <f>'2. CAD NCCF'!F170:L170</f>
        <v>FI issued unsecured bonds and paper, high rated</v>
      </c>
      <c r="G170" s="881"/>
      <c r="H170" s="881"/>
      <c r="I170" s="881"/>
      <c r="J170" s="881"/>
      <c r="K170" s="881"/>
      <c r="L170" s="882"/>
      <c r="M170" s="433">
        <f>'2. CAD NCCF'!M170+'3. USD NCCF'!M170+'4. EUR NCCF'!M170+'5. GBP NCCF'!M170+'6. Other(Incld) NCCF'!M170</f>
        <v>0</v>
      </c>
      <c r="N170" s="434">
        <f>'2. CAD NCCF'!N170+'3. USD NCCF'!N170+'4. EUR NCCF'!N170+'5. GBP NCCF'!N170+'6. Other(Incld) NCCF'!N170</f>
        <v>0</v>
      </c>
      <c r="O170" s="435">
        <f>'2. CAD NCCF'!O170+'3. USD NCCF'!O170+'4. EUR NCCF'!O170+'5. GBP NCCF'!O170+'6. Other(Incld) NCCF'!O170</f>
        <v>0</v>
      </c>
      <c r="P170" s="436">
        <f>'2. CAD NCCF'!P170+'3. USD NCCF'!P170+'4. EUR NCCF'!P170+'5. GBP NCCF'!P170+'6. Other(Incld) NCCF'!P170</f>
        <v>0</v>
      </c>
      <c r="Q170" s="437">
        <f>'2. CAD NCCF'!Q170+'3. USD NCCF'!Q170+'4. EUR NCCF'!Q170+'5. GBP NCCF'!Q170+'6. Other(Incld) NCCF'!Q170</f>
        <v>0</v>
      </c>
      <c r="R170" s="436">
        <f>'2. CAD NCCF'!R170+'3. USD NCCF'!R170+'4. EUR NCCF'!R170+'5. GBP NCCF'!R170+'6. Other(Incld) NCCF'!R170</f>
        <v>0</v>
      </c>
      <c r="S170" s="436">
        <f>'2. CAD NCCF'!S170+'3. USD NCCF'!S170+'4. EUR NCCF'!S170+'5. GBP NCCF'!S170+'6. Other(Incld) NCCF'!S170</f>
        <v>0</v>
      </c>
      <c r="T170" s="436">
        <f>'2. CAD NCCF'!T170+'3. USD NCCF'!T170+'4. EUR NCCF'!T170+'5. GBP NCCF'!T170+'6. Other(Incld) NCCF'!T170</f>
        <v>0</v>
      </c>
      <c r="U170" s="436">
        <f>'2. CAD NCCF'!U170+'3. USD NCCF'!U170+'4. EUR NCCF'!U170+'5. GBP NCCF'!U170+'6. Other(Incld) NCCF'!U170</f>
        <v>0</v>
      </c>
      <c r="V170" s="436">
        <f>'2. CAD NCCF'!V170+'3. USD NCCF'!V170+'4. EUR NCCF'!V170+'5. GBP NCCF'!V170+'6. Other(Incld) NCCF'!V170</f>
        <v>0</v>
      </c>
      <c r="W170" s="436">
        <f>'2. CAD NCCF'!W170+'3. USD NCCF'!W170+'4. EUR NCCF'!W170+'5. GBP NCCF'!W170+'6. Other(Incld) NCCF'!W170</f>
        <v>0</v>
      </c>
      <c r="X170" s="436">
        <f>'2. CAD NCCF'!X170+'3. USD NCCF'!X170+'4. EUR NCCF'!X170+'5. GBP NCCF'!X170+'6. Other(Incld) NCCF'!X170</f>
        <v>0</v>
      </c>
      <c r="Y170" s="436">
        <f>'2. CAD NCCF'!Y170+'3. USD NCCF'!Y170+'4. EUR NCCF'!Y170+'5. GBP NCCF'!Y170+'6. Other(Incld) NCCF'!Y170</f>
        <v>0</v>
      </c>
      <c r="Z170" s="436">
        <f>'2. CAD NCCF'!Z170+'3. USD NCCF'!Z170+'4. EUR NCCF'!Z170+'5. GBP NCCF'!Z170+'6. Other(Incld) NCCF'!Z170</f>
        <v>0</v>
      </c>
      <c r="AA170" s="436">
        <f>'2. CAD NCCF'!AA170+'3. USD NCCF'!AA170+'4. EUR NCCF'!AA170+'5. GBP NCCF'!AA170+'6. Other(Incld) NCCF'!AA170</f>
        <v>0</v>
      </c>
      <c r="AB170" s="437">
        <f>'2. CAD NCCF'!AB170+'3. USD NCCF'!AB170+'4. EUR NCCF'!AB170+'5. GBP NCCF'!AB170+'6. Other(Incld) NCCF'!AB170</f>
        <v>0</v>
      </c>
      <c r="AC170" s="437">
        <f>'2. CAD NCCF'!AC170+'3. USD NCCF'!AC170+'4. EUR NCCF'!AC170+'5. GBP NCCF'!AC170+'6. Other(Incld) NCCF'!AC170</f>
        <v>0</v>
      </c>
      <c r="AD170" s="1015"/>
      <c r="AE170" s="1016"/>
      <c r="AF170" s="1017"/>
    </row>
    <row r="171" spans="1:32" ht="15" customHeight="1" x14ac:dyDescent="0.2">
      <c r="A171" s="222">
        <v>267</v>
      </c>
      <c r="B171" s="499"/>
      <c r="C171" s="261"/>
      <c r="D171" s="261"/>
      <c r="E171" s="475"/>
      <c r="F171" s="880" t="str">
        <f>'2. CAD NCCF'!F171:L171</f>
        <v>FI issued covered bonds, high rated</v>
      </c>
      <c r="G171" s="881"/>
      <c r="H171" s="881"/>
      <c r="I171" s="881"/>
      <c r="J171" s="881"/>
      <c r="K171" s="881"/>
      <c r="L171" s="882"/>
      <c r="M171" s="433">
        <f>'2. CAD NCCF'!M171+'3. USD NCCF'!M171+'4. EUR NCCF'!M171+'5. GBP NCCF'!M171+'6. Other(Incld) NCCF'!M171</f>
        <v>0</v>
      </c>
      <c r="N171" s="434">
        <f>'2. CAD NCCF'!N171+'3. USD NCCF'!N171+'4. EUR NCCF'!N171+'5. GBP NCCF'!N171+'6. Other(Incld) NCCF'!N171</f>
        <v>0</v>
      </c>
      <c r="O171" s="435">
        <f>'2. CAD NCCF'!O171+'3. USD NCCF'!O171+'4. EUR NCCF'!O171+'5. GBP NCCF'!O171+'6. Other(Incld) NCCF'!O171</f>
        <v>0</v>
      </c>
      <c r="P171" s="436">
        <f>'2. CAD NCCF'!P171+'3. USD NCCF'!P171+'4. EUR NCCF'!P171+'5. GBP NCCF'!P171+'6. Other(Incld) NCCF'!P171</f>
        <v>0</v>
      </c>
      <c r="Q171" s="437">
        <f>'2. CAD NCCF'!Q171+'3. USD NCCF'!Q171+'4. EUR NCCF'!Q171+'5. GBP NCCF'!Q171+'6. Other(Incld) NCCF'!Q171</f>
        <v>0</v>
      </c>
      <c r="R171" s="436">
        <f>'2. CAD NCCF'!R171+'3. USD NCCF'!R171+'4. EUR NCCF'!R171+'5. GBP NCCF'!R171+'6. Other(Incld) NCCF'!R171</f>
        <v>0</v>
      </c>
      <c r="S171" s="436">
        <f>'2. CAD NCCF'!S171+'3. USD NCCF'!S171+'4. EUR NCCF'!S171+'5. GBP NCCF'!S171+'6. Other(Incld) NCCF'!S171</f>
        <v>0</v>
      </c>
      <c r="T171" s="436">
        <f>'2. CAD NCCF'!T171+'3. USD NCCF'!T171+'4. EUR NCCF'!T171+'5. GBP NCCF'!T171+'6. Other(Incld) NCCF'!T171</f>
        <v>0</v>
      </c>
      <c r="U171" s="436">
        <f>'2. CAD NCCF'!U171+'3. USD NCCF'!U171+'4. EUR NCCF'!U171+'5. GBP NCCF'!U171+'6. Other(Incld) NCCF'!U171</f>
        <v>0</v>
      </c>
      <c r="V171" s="436">
        <f>'2. CAD NCCF'!V171+'3. USD NCCF'!V171+'4. EUR NCCF'!V171+'5. GBP NCCF'!V171+'6. Other(Incld) NCCF'!V171</f>
        <v>0</v>
      </c>
      <c r="W171" s="436">
        <f>'2. CAD NCCF'!W171+'3. USD NCCF'!W171+'4. EUR NCCF'!W171+'5. GBP NCCF'!W171+'6. Other(Incld) NCCF'!W171</f>
        <v>0</v>
      </c>
      <c r="X171" s="436">
        <f>'2. CAD NCCF'!X171+'3. USD NCCF'!X171+'4. EUR NCCF'!X171+'5. GBP NCCF'!X171+'6. Other(Incld) NCCF'!X171</f>
        <v>0</v>
      </c>
      <c r="Y171" s="436">
        <f>'2. CAD NCCF'!Y171+'3. USD NCCF'!Y171+'4. EUR NCCF'!Y171+'5. GBP NCCF'!Y171+'6. Other(Incld) NCCF'!Y171</f>
        <v>0</v>
      </c>
      <c r="Z171" s="436">
        <f>'2. CAD NCCF'!Z171+'3. USD NCCF'!Z171+'4. EUR NCCF'!Z171+'5. GBP NCCF'!Z171+'6. Other(Incld) NCCF'!Z171</f>
        <v>0</v>
      </c>
      <c r="AA171" s="436">
        <f>'2. CAD NCCF'!AA171+'3. USD NCCF'!AA171+'4. EUR NCCF'!AA171+'5. GBP NCCF'!AA171+'6. Other(Incld) NCCF'!AA171</f>
        <v>0</v>
      </c>
      <c r="AB171" s="437">
        <f>'2. CAD NCCF'!AB171+'3. USD NCCF'!AB171+'4. EUR NCCF'!AB171+'5. GBP NCCF'!AB171+'6. Other(Incld) NCCF'!AB171</f>
        <v>0</v>
      </c>
      <c r="AC171" s="437">
        <f>'2. CAD NCCF'!AC171+'3. USD NCCF'!AC171+'4. EUR NCCF'!AC171+'5. GBP NCCF'!AC171+'6. Other(Incld) NCCF'!AC171</f>
        <v>0</v>
      </c>
      <c r="AD171" s="1015"/>
      <c r="AE171" s="1016"/>
      <c r="AF171" s="1017"/>
    </row>
    <row r="172" spans="1:32" ht="15" customHeight="1" x14ac:dyDescent="0.2">
      <c r="A172" s="222">
        <v>268</v>
      </c>
      <c r="B172" s="499"/>
      <c r="C172" s="261"/>
      <c r="D172" s="261"/>
      <c r="E172" s="475"/>
      <c r="F172" s="880" t="str">
        <f>'2. CAD NCCF'!F172:L172</f>
        <v>FI issued jumbo covered bonds, high rated</v>
      </c>
      <c r="G172" s="881"/>
      <c r="H172" s="881"/>
      <c r="I172" s="881"/>
      <c r="J172" s="881"/>
      <c r="K172" s="881"/>
      <c r="L172" s="882"/>
      <c r="M172" s="433">
        <f>'2. CAD NCCF'!M172+'3. USD NCCF'!M172+'4. EUR NCCF'!M172+'5. GBP NCCF'!M172+'6. Other(Incld) NCCF'!M172</f>
        <v>0</v>
      </c>
      <c r="N172" s="434">
        <f>'2. CAD NCCF'!N172+'3. USD NCCF'!N172+'4. EUR NCCF'!N172+'5. GBP NCCF'!N172+'6. Other(Incld) NCCF'!N172</f>
        <v>0</v>
      </c>
      <c r="O172" s="435">
        <f>'2. CAD NCCF'!O172+'3. USD NCCF'!O172+'4. EUR NCCF'!O172+'5. GBP NCCF'!O172+'6. Other(Incld) NCCF'!O172</f>
        <v>0</v>
      </c>
      <c r="P172" s="436">
        <f>'2. CAD NCCF'!P172+'3. USD NCCF'!P172+'4. EUR NCCF'!P172+'5. GBP NCCF'!P172+'6. Other(Incld) NCCF'!P172</f>
        <v>0</v>
      </c>
      <c r="Q172" s="437">
        <f>'2. CAD NCCF'!Q172+'3. USD NCCF'!Q172+'4. EUR NCCF'!Q172+'5. GBP NCCF'!Q172+'6. Other(Incld) NCCF'!Q172</f>
        <v>0</v>
      </c>
      <c r="R172" s="436">
        <f>'2. CAD NCCF'!R172+'3. USD NCCF'!R172+'4. EUR NCCF'!R172+'5. GBP NCCF'!R172+'6. Other(Incld) NCCF'!R172</f>
        <v>0</v>
      </c>
      <c r="S172" s="436">
        <f>'2. CAD NCCF'!S172+'3. USD NCCF'!S172+'4. EUR NCCF'!S172+'5. GBP NCCF'!S172+'6. Other(Incld) NCCF'!S172</f>
        <v>0</v>
      </c>
      <c r="T172" s="436">
        <f>'2. CAD NCCF'!T172+'3. USD NCCF'!T172+'4. EUR NCCF'!T172+'5. GBP NCCF'!T172+'6. Other(Incld) NCCF'!T172</f>
        <v>0</v>
      </c>
      <c r="U172" s="436">
        <f>'2. CAD NCCF'!U172+'3. USD NCCF'!U172+'4. EUR NCCF'!U172+'5. GBP NCCF'!U172+'6. Other(Incld) NCCF'!U172</f>
        <v>0</v>
      </c>
      <c r="V172" s="436">
        <f>'2. CAD NCCF'!V172+'3. USD NCCF'!V172+'4. EUR NCCF'!V172+'5. GBP NCCF'!V172+'6. Other(Incld) NCCF'!V172</f>
        <v>0</v>
      </c>
      <c r="W172" s="436">
        <f>'2. CAD NCCF'!W172+'3. USD NCCF'!W172+'4. EUR NCCF'!W172+'5. GBP NCCF'!W172+'6. Other(Incld) NCCF'!W172</f>
        <v>0</v>
      </c>
      <c r="X172" s="436">
        <f>'2. CAD NCCF'!X172+'3. USD NCCF'!X172+'4. EUR NCCF'!X172+'5. GBP NCCF'!X172+'6. Other(Incld) NCCF'!X172</f>
        <v>0</v>
      </c>
      <c r="Y172" s="436">
        <f>'2. CAD NCCF'!Y172+'3. USD NCCF'!Y172+'4. EUR NCCF'!Y172+'5. GBP NCCF'!Y172+'6. Other(Incld) NCCF'!Y172</f>
        <v>0</v>
      </c>
      <c r="Z172" s="436">
        <f>'2. CAD NCCF'!Z172+'3. USD NCCF'!Z172+'4. EUR NCCF'!Z172+'5. GBP NCCF'!Z172+'6. Other(Incld) NCCF'!Z172</f>
        <v>0</v>
      </c>
      <c r="AA172" s="436">
        <f>'2. CAD NCCF'!AA172+'3. USD NCCF'!AA172+'4. EUR NCCF'!AA172+'5. GBP NCCF'!AA172+'6. Other(Incld) NCCF'!AA172</f>
        <v>0</v>
      </c>
      <c r="AB172" s="437">
        <f>'2. CAD NCCF'!AB172+'3. USD NCCF'!AB172+'4. EUR NCCF'!AB172+'5. GBP NCCF'!AB172+'6. Other(Incld) NCCF'!AB172</f>
        <v>0</v>
      </c>
      <c r="AC172" s="437">
        <f>'2. CAD NCCF'!AC172+'3. USD NCCF'!AC172+'4. EUR NCCF'!AC172+'5. GBP NCCF'!AC172+'6. Other(Incld) NCCF'!AC172</f>
        <v>0</v>
      </c>
      <c r="AD172" s="1015"/>
      <c r="AE172" s="1016"/>
      <c r="AF172" s="1017"/>
    </row>
    <row r="173" spans="1:32" ht="15" customHeight="1" x14ac:dyDescent="0.2">
      <c r="A173" s="222">
        <v>269</v>
      </c>
      <c r="B173" s="499"/>
      <c r="C173" s="261"/>
      <c r="D173" s="261"/>
      <c r="E173" s="877" t="str">
        <f>'2. CAD NCCF'!E173:L173</f>
        <v>Non-FI issued CBP, medium rated</v>
      </c>
      <c r="F173" s="878"/>
      <c r="G173" s="878"/>
      <c r="H173" s="878"/>
      <c r="I173" s="878"/>
      <c r="J173" s="878"/>
      <c r="K173" s="878"/>
      <c r="L173" s="879"/>
      <c r="M173" s="399">
        <f>SUBTOTAL(9,M174:M175)</f>
        <v>0</v>
      </c>
      <c r="N173" s="402">
        <f t="shared" ref="N173:AB173" si="39">SUBTOTAL(9,N174:N175)</f>
        <v>0</v>
      </c>
      <c r="O173" s="406">
        <f t="shared" si="39"/>
        <v>0</v>
      </c>
      <c r="P173" s="405">
        <f t="shared" si="39"/>
        <v>0</v>
      </c>
      <c r="Q173" s="403">
        <f t="shared" si="39"/>
        <v>0</v>
      </c>
      <c r="R173" s="406">
        <f t="shared" si="39"/>
        <v>0</v>
      </c>
      <c r="S173" s="406">
        <f t="shared" si="39"/>
        <v>0</v>
      </c>
      <c r="T173" s="406">
        <f t="shared" si="39"/>
        <v>0</v>
      </c>
      <c r="U173" s="406">
        <f t="shared" si="39"/>
        <v>0</v>
      </c>
      <c r="V173" s="406">
        <f t="shared" si="39"/>
        <v>0</v>
      </c>
      <c r="W173" s="406">
        <f t="shared" si="39"/>
        <v>0</v>
      </c>
      <c r="X173" s="406">
        <f t="shared" si="39"/>
        <v>0</v>
      </c>
      <c r="Y173" s="406">
        <f t="shared" si="39"/>
        <v>0</v>
      </c>
      <c r="Z173" s="406">
        <f t="shared" si="39"/>
        <v>0</v>
      </c>
      <c r="AA173" s="406">
        <f t="shared" si="39"/>
        <v>0</v>
      </c>
      <c r="AB173" s="416">
        <f t="shared" si="39"/>
        <v>0</v>
      </c>
      <c r="AC173" s="399">
        <f t="shared" ref="AC173" si="40">SUM(AC174:AC175)</f>
        <v>0</v>
      </c>
      <c r="AD173" s="1015"/>
      <c r="AE173" s="1016"/>
      <c r="AF173" s="1017"/>
    </row>
    <row r="174" spans="1:32" ht="15" customHeight="1" x14ac:dyDescent="0.2">
      <c r="A174" s="222">
        <v>270</v>
      </c>
      <c r="B174" s="499"/>
      <c r="C174" s="261"/>
      <c r="D174" s="261"/>
      <c r="E174" s="475"/>
      <c r="F174" s="880" t="str">
        <f>'2. CAD NCCF'!F174:L174</f>
        <v>Non-FI issued unsecured bonds and paper, medium rated</v>
      </c>
      <c r="G174" s="881"/>
      <c r="H174" s="881"/>
      <c r="I174" s="881"/>
      <c r="J174" s="881"/>
      <c r="K174" s="881"/>
      <c r="L174" s="881"/>
      <c r="M174" s="433">
        <f>'2. CAD NCCF'!M174+'3. USD NCCF'!M174+'4. EUR NCCF'!M174+'5. GBP NCCF'!M174+'6. Other(Incld) NCCF'!M174</f>
        <v>0</v>
      </c>
      <c r="N174" s="434">
        <f>'2. CAD NCCF'!N174+'3. USD NCCF'!N174+'4. EUR NCCF'!N174+'5. GBP NCCF'!N174+'6. Other(Incld) NCCF'!N174</f>
        <v>0</v>
      </c>
      <c r="O174" s="435">
        <f>'2. CAD NCCF'!O174+'3. USD NCCF'!O174+'4. EUR NCCF'!O174+'5. GBP NCCF'!O174+'6. Other(Incld) NCCF'!O174</f>
        <v>0</v>
      </c>
      <c r="P174" s="436">
        <f>'2. CAD NCCF'!P174+'3. USD NCCF'!P174+'4. EUR NCCF'!P174+'5. GBP NCCF'!P174+'6. Other(Incld) NCCF'!P174</f>
        <v>0</v>
      </c>
      <c r="Q174" s="437">
        <f>'2. CAD NCCF'!Q174+'3. USD NCCF'!Q174+'4. EUR NCCF'!Q174+'5. GBP NCCF'!Q174+'6. Other(Incld) NCCF'!Q174</f>
        <v>0</v>
      </c>
      <c r="R174" s="436">
        <f>'2. CAD NCCF'!R174+'3. USD NCCF'!R174+'4. EUR NCCF'!R174+'5. GBP NCCF'!R174+'6. Other(Incld) NCCF'!R174</f>
        <v>0</v>
      </c>
      <c r="S174" s="436">
        <f>'2. CAD NCCF'!S174+'3. USD NCCF'!S174+'4. EUR NCCF'!S174+'5. GBP NCCF'!S174+'6. Other(Incld) NCCF'!S174</f>
        <v>0</v>
      </c>
      <c r="T174" s="436">
        <f>'2. CAD NCCF'!T174+'3. USD NCCF'!T174+'4. EUR NCCF'!T174+'5. GBP NCCF'!T174+'6. Other(Incld) NCCF'!T174</f>
        <v>0</v>
      </c>
      <c r="U174" s="436">
        <f>'2. CAD NCCF'!U174+'3. USD NCCF'!U174+'4. EUR NCCF'!U174+'5. GBP NCCF'!U174+'6. Other(Incld) NCCF'!U174</f>
        <v>0</v>
      </c>
      <c r="V174" s="436">
        <f>'2. CAD NCCF'!V174+'3. USD NCCF'!V174+'4. EUR NCCF'!V174+'5. GBP NCCF'!V174+'6. Other(Incld) NCCF'!V174</f>
        <v>0</v>
      </c>
      <c r="W174" s="436">
        <f>'2. CAD NCCF'!W174+'3. USD NCCF'!W174+'4. EUR NCCF'!W174+'5. GBP NCCF'!W174+'6. Other(Incld) NCCF'!W174</f>
        <v>0</v>
      </c>
      <c r="X174" s="436">
        <f>'2. CAD NCCF'!X174+'3. USD NCCF'!X174+'4. EUR NCCF'!X174+'5. GBP NCCF'!X174+'6. Other(Incld) NCCF'!X174</f>
        <v>0</v>
      </c>
      <c r="Y174" s="436">
        <f>'2. CAD NCCF'!Y174+'3. USD NCCF'!Y174+'4. EUR NCCF'!Y174+'5. GBP NCCF'!Y174+'6. Other(Incld) NCCF'!Y174</f>
        <v>0</v>
      </c>
      <c r="Z174" s="436">
        <f>'2. CAD NCCF'!Z174+'3. USD NCCF'!Z174+'4. EUR NCCF'!Z174+'5. GBP NCCF'!Z174+'6. Other(Incld) NCCF'!Z174</f>
        <v>0</v>
      </c>
      <c r="AA174" s="436">
        <f>'2. CAD NCCF'!AA174+'3. USD NCCF'!AA174+'4. EUR NCCF'!AA174+'5. GBP NCCF'!AA174+'6. Other(Incld) NCCF'!AA174</f>
        <v>0</v>
      </c>
      <c r="AB174" s="437">
        <f>'2. CAD NCCF'!AB174+'3. USD NCCF'!AB174+'4. EUR NCCF'!AB174+'5. GBP NCCF'!AB174+'6. Other(Incld) NCCF'!AB174</f>
        <v>0</v>
      </c>
      <c r="AC174" s="437">
        <f>'2. CAD NCCF'!AC174+'3. USD NCCF'!AC174+'4. EUR NCCF'!AC174+'5. GBP NCCF'!AC174+'6. Other(Incld) NCCF'!AC174</f>
        <v>0</v>
      </c>
      <c r="AD174" s="1015"/>
      <c r="AE174" s="1016"/>
      <c r="AF174" s="1017"/>
    </row>
    <row r="175" spans="1:32" ht="15" customHeight="1" x14ac:dyDescent="0.2">
      <c r="A175" s="222">
        <v>271</v>
      </c>
      <c r="B175" s="499"/>
      <c r="C175" s="261"/>
      <c r="D175" s="261"/>
      <c r="E175" s="475"/>
      <c r="F175" s="880" t="str">
        <f>'2. CAD NCCF'!F175:L175</f>
        <v>Non-FI issued covered bonds, medium rated</v>
      </c>
      <c r="G175" s="881"/>
      <c r="H175" s="881"/>
      <c r="I175" s="881"/>
      <c r="J175" s="881"/>
      <c r="K175" s="881"/>
      <c r="L175" s="881"/>
      <c r="M175" s="433">
        <f>'2. CAD NCCF'!M175+'3. USD NCCF'!M175+'4. EUR NCCF'!M175+'5. GBP NCCF'!M175+'6. Other(Incld) NCCF'!M175</f>
        <v>0</v>
      </c>
      <c r="N175" s="434">
        <f>'2. CAD NCCF'!N175+'3. USD NCCF'!N175+'4. EUR NCCF'!N175+'5. GBP NCCF'!N175+'6. Other(Incld) NCCF'!N175</f>
        <v>0</v>
      </c>
      <c r="O175" s="435">
        <f>'2. CAD NCCF'!O175+'3. USD NCCF'!O175+'4. EUR NCCF'!O175+'5. GBP NCCF'!O175+'6. Other(Incld) NCCF'!O175</f>
        <v>0</v>
      </c>
      <c r="P175" s="436">
        <f>'2. CAD NCCF'!P175+'3. USD NCCF'!P175+'4. EUR NCCF'!P175+'5. GBP NCCF'!P175+'6. Other(Incld) NCCF'!P175</f>
        <v>0</v>
      </c>
      <c r="Q175" s="437">
        <f>'2. CAD NCCF'!Q175+'3. USD NCCF'!Q175+'4. EUR NCCF'!Q175+'5. GBP NCCF'!Q175+'6. Other(Incld) NCCF'!Q175</f>
        <v>0</v>
      </c>
      <c r="R175" s="436">
        <f>'2. CAD NCCF'!R175+'3. USD NCCF'!R175+'4. EUR NCCF'!R175+'5. GBP NCCF'!R175+'6. Other(Incld) NCCF'!R175</f>
        <v>0</v>
      </c>
      <c r="S175" s="436">
        <f>'2. CAD NCCF'!S175+'3. USD NCCF'!S175+'4. EUR NCCF'!S175+'5. GBP NCCF'!S175+'6. Other(Incld) NCCF'!S175</f>
        <v>0</v>
      </c>
      <c r="T175" s="436">
        <f>'2. CAD NCCF'!T175+'3. USD NCCF'!T175+'4. EUR NCCF'!T175+'5. GBP NCCF'!T175+'6. Other(Incld) NCCF'!T175</f>
        <v>0</v>
      </c>
      <c r="U175" s="436">
        <f>'2. CAD NCCF'!U175+'3. USD NCCF'!U175+'4. EUR NCCF'!U175+'5. GBP NCCF'!U175+'6. Other(Incld) NCCF'!U175</f>
        <v>0</v>
      </c>
      <c r="V175" s="436">
        <f>'2. CAD NCCF'!V175+'3. USD NCCF'!V175+'4. EUR NCCF'!V175+'5. GBP NCCF'!V175+'6. Other(Incld) NCCF'!V175</f>
        <v>0</v>
      </c>
      <c r="W175" s="436">
        <f>'2. CAD NCCF'!W175+'3. USD NCCF'!W175+'4. EUR NCCF'!W175+'5. GBP NCCF'!W175+'6. Other(Incld) NCCF'!W175</f>
        <v>0</v>
      </c>
      <c r="X175" s="436">
        <f>'2. CAD NCCF'!X175+'3. USD NCCF'!X175+'4. EUR NCCF'!X175+'5. GBP NCCF'!X175+'6. Other(Incld) NCCF'!X175</f>
        <v>0</v>
      </c>
      <c r="Y175" s="436">
        <f>'2. CAD NCCF'!Y175+'3. USD NCCF'!Y175+'4. EUR NCCF'!Y175+'5. GBP NCCF'!Y175+'6. Other(Incld) NCCF'!Y175</f>
        <v>0</v>
      </c>
      <c r="Z175" s="436">
        <f>'2. CAD NCCF'!Z175+'3. USD NCCF'!Z175+'4. EUR NCCF'!Z175+'5. GBP NCCF'!Z175+'6. Other(Incld) NCCF'!Z175</f>
        <v>0</v>
      </c>
      <c r="AA175" s="436">
        <f>'2. CAD NCCF'!AA175+'3. USD NCCF'!AA175+'4. EUR NCCF'!AA175+'5. GBP NCCF'!AA175+'6. Other(Incld) NCCF'!AA175</f>
        <v>0</v>
      </c>
      <c r="AB175" s="437">
        <f>'2. CAD NCCF'!AB175+'3. USD NCCF'!AB175+'4. EUR NCCF'!AB175+'5. GBP NCCF'!AB175+'6. Other(Incld) NCCF'!AB175</f>
        <v>0</v>
      </c>
      <c r="AC175" s="437">
        <f>'2. CAD NCCF'!AC175+'3. USD NCCF'!AC175+'4. EUR NCCF'!AC175+'5. GBP NCCF'!AC175+'6. Other(Incld) NCCF'!AC175</f>
        <v>0</v>
      </c>
      <c r="AD175" s="1015"/>
      <c r="AE175" s="1016"/>
      <c r="AF175" s="1017"/>
    </row>
    <row r="176" spans="1:32" ht="15" customHeight="1" x14ac:dyDescent="0.2">
      <c r="A176" s="222">
        <v>272</v>
      </c>
      <c r="B176" s="499"/>
      <c r="C176" s="261"/>
      <c r="D176" s="261"/>
      <c r="E176" s="877" t="str">
        <f>'2. CAD NCCF'!E176:L176</f>
        <v>FI issued CBP, medium rated</v>
      </c>
      <c r="F176" s="878"/>
      <c r="G176" s="878"/>
      <c r="H176" s="878"/>
      <c r="I176" s="878"/>
      <c r="J176" s="878"/>
      <c r="K176" s="878"/>
      <c r="L176" s="879"/>
      <c r="M176" s="399">
        <f>SUBTOTAL(9,M177:M179)</f>
        <v>0</v>
      </c>
      <c r="N176" s="402">
        <f t="shared" ref="N176:AC176" si="41">SUBTOTAL(9,N177:N179)</f>
        <v>0</v>
      </c>
      <c r="O176" s="406">
        <f t="shared" si="41"/>
        <v>0</v>
      </c>
      <c r="P176" s="405">
        <f t="shared" si="41"/>
        <v>0</v>
      </c>
      <c r="Q176" s="403">
        <f t="shared" si="41"/>
        <v>0</v>
      </c>
      <c r="R176" s="406">
        <f t="shared" si="41"/>
        <v>0</v>
      </c>
      <c r="S176" s="406">
        <f t="shared" si="41"/>
        <v>0</v>
      </c>
      <c r="T176" s="406">
        <f t="shared" si="41"/>
        <v>0</v>
      </c>
      <c r="U176" s="406">
        <f t="shared" si="41"/>
        <v>0</v>
      </c>
      <c r="V176" s="406">
        <f t="shared" si="41"/>
        <v>0</v>
      </c>
      <c r="W176" s="406">
        <f t="shared" si="41"/>
        <v>0</v>
      </c>
      <c r="X176" s="406">
        <f t="shared" si="41"/>
        <v>0</v>
      </c>
      <c r="Y176" s="406">
        <f t="shared" si="41"/>
        <v>0</v>
      </c>
      <c r="Z176" s="406">
        <f t="shared" si="41"/>
        <v>0</v>
      </c>
      <c r="AA176" s="406">
        <f t="shared" si="41"/>
        <v>0</v>
      </c>
      <c r="AB176" s="416">
        <f t="shared" si="41"/>
        <v>0</v>
      </c>
      <c r="AC176" s="399">
        <f t="shared" si="41"/>
        <v>0</v>
      </c>
      <c r="AD176" s="1015"/>
      <c r="AE176" s="1016"/>
      <c r="AF176" s="1017"/>
    </row>
    <row r="177" spans="1:32" ht="15" customHeight="1" x14ac:dyDescent="0.2">
      <c r="A177" s="222">
        <v>273</v>
      </c>
      <c r="B177" s="499"/>
      <c r="C177" s="261"/>
      <c r="D177" s="261"/>
      <c r="E177" s="475"/>
      <c r="F177" s="880" t="str">
        <f>'2. CAD NCCF'!F177:L177</f>
        <v>FI issued unsecured bonds and paper, medium rated</v>
      </c>
      <c r="G177" s="881"/>
      <c r="H177" s="881"/>
      <c r="I177" s="881"/>
      <c r="J177" s="881"/>
      <c r="K177" s="881"/>
      <c r="L177" s="882"/>
      <c r="M177" s="433">
        <f>'2. CAD NCCF'!M177+'3. USD NCCF'!M177+'4. EUR NCCF'!M177+'5. GBP NCCF'!M177+'6. Other(Incld) NCCF'!M177</f>
        <v>0</v>
      </c>
      <c r="N177" s="434">
        <f>'2. CAD NCCF'!N177+'3. USD NCCF'!N177+'4. EUR NCCF'!N177+'5. GBP NCCF'!N177+'6. Other(Incld) NCCF'!N177</f>
        <v>0</v>
      </c>
      <c r="O177" s="435">
        <f>'2. CAD NCCF'!O177+'3. USD NCCF'!O177+'4. EUR NCCF'!O177+'5. GBP NCCF'!O177+'6. Other(Incld) NCCF'!O177</f>
        <v>0</v>
      </c>
      <c r="P177" s="436">
        <f>'2. CAD NCCF'!P177+'3. USD NCCF'!P177+'4. EUR NCCF'!P177+'5. GBP NCCF'!P177+'6. Other(Incld) NCCF'!P177</f>
        <v>0</v>
      </c>
      <c r="Q177" s="437">
        <f>'2. CAD NCCF'!Q177+'3. USD NCCF'!Q177+'4. EUR NCCF'!Q177+'5. GBP NCCF'!Q177+'6. Other(Incld) NCCF'!Q177</f>
        <v>0</v>
      </c>
      <c r="R177" s="436">
        <f>'2. CAD NCCF'!R177+'3. USD NCCF'!R177+'4. EUR NCCF'!R177+'5. GBP NCCF'!R177+'6. Other(Incld) NCCF'!R177</f>
        <v>0</v>
      </c>
      <c r="S177" s="436">
        <f>'2. CAD NCCF'!S177+'3. USD NCCF'!S177+'4. EUR NCCF'!S177+'5. GBP NCCF'!S177+'6. Other(Incld) NCCF'!S177</f>
        <v>0</v>
      </c>
      <c r="T177" s="436">
        <f>'2. CAD NCCF'!T177+'3. USD NCCF'!T177+'4. EUR NCCF'!T177+'5. GBP NCCF'!T177+'6. Other(Incld) NCCF'!T177</f>
        <v>0</v>
      </c>
      <c r="U177" s="436">
        <f>'2. CAD NCCF'!U177+'3. USD NCCF'!U177+'4. EUR NCCF'!U177+'5. GBP NCCF'!U177+'6. Other(Incld) NCCF'!U177</f>
        <v>0</v>
      </c>
      <c r="V177" s="436">
        <f>'2. CAD NCCF'!V177+'3. USD NCCF'!V177+'4. EUR NCCF'!V177+'5. GBP NCCF'!V177+'6. Other(Incld) NCCF'!V177</f>
        <v>0</v>
      </c>
      <c r="W177" s="436">
        <f>'2. CAD NCCF'!W177+'3. USD NCCF'!W177+'4. EUR NCCF'!W177+'5. GBP NCCF'!W177+'6. Other(Incld) NCCF'!W177</f>
        <v>0</v>
      </c>
      <c r="X177" s="436">
        <f>'2. CAD NCCF'!X177+'3. USD NCCF'!X177+'4. EUR NCCF'!X177+'5. GBP NCCF'!X177+'6. Other(Incld) NCCF'!X177</f>
        <v>0</v>
      </c>
      <c r="Y177" s="436">
        <f>'2. CAD NCCF'!Y177+'3. USD NCCF'!Y177+'4. EUR NCCF'!Y177+'5. GBP NCCF'!Y177+'6. Other(Incld) NCCF'!Y177</f>
        <v>0</v>
      </c>
      <c r="Z177" s="436">
        <f>'2. CAD NCCF'!Z177+'3. USD NCCF'!Z177+'4. EUR NCCF'!Z177+'5. GBP NCCF'!Z177+'6. Other(Incld) NCCF'!Z177</f>
        <v>0</v>
      </c>
      <c r="AA177" s="436">
        <f>'2. CAD NCCF'!AA177+'3. USD NCCF'!AA177+'4. EUR NCCF'!AA177+'5. GBP NCCF'!AA177+'6. Other(Incld) NCCF'!AA177</f>
        <v>0</v>
      </c>
      <c r="AB177" s="437">
        <f>'2. CAD NCCF'!AB177+'3. USD NCCF'!AB177+'4. EUR NCCF'!AB177+'5. GBP NCCF'!AB177+'6. Other(Incld) NCCF'!AB177</f>
        <v>0</v>
      </c>
      <c r="AC177" s="437">
        <f>'2. CAD NCCF'!AC177+'3. USD NCCF'!AC177+'4. EUR NCCF'!AC177+'5. GBP NCCF'!AC177+'6. Other(Incld) NCCF'!AC177</f>
        <v>0</v>
      </c>
      <c r="AD177" s="1015"/>
      <c r="AE177" s="1016"/>
      <c r="AF177" s="1017"/>
    </row>
    <row r="178" spans="1:32" ht="15" customHeight="1" x14ac:dyDescent="0.2">
      <c r="A178" s="222">
        <v>274</v>
      </c>
      <c r="B178" s="499"/>
      <c r="C178" s="261"/>
      <c r="D178" s="261"/>
      <c r="E178" s="475"/>
      <c r="F178" s="880" t="str">
        <f>'2. CAD NCCF'!F178:L178</f>
        <v>FI issued covered bonds, medium rated</v>
      </c>
      <c r="G178" s="881"/>
      <c r="H178" s="881"/>
      <c r="I178" s="881"/>
      <c r="J178" s="881"/>
      <c r="K178" s="881"/>
      <c r="L178" s="882"/>
      <c r="M178" s="433">
        <f>'2. CAD NCCF'!M178+'3. USD NCCF'!M178+'4. EUR NCCF'!M178+'5. GBP NCCF'!M178+'6. Other(Incld) NCCF'!M178</f>
        <v>0</v>
      </c>
      <c r="N178" s="434">
        <f>'2. CAD NCCF'!N178+'3. USD NCCF'!N178+'4. EUR NCCF'!N178+'5. GBP NCCF'!N178+'6. Other(Incld) NCCF'!N178</f>
        <v>0</v>
      </c>
      <c r="O178" s="435">
        <f>'2. CAD NCCF'!O178+'3. USD NCCF'!O178+'4. EUR NCCF'!O178+'5. GBP NCCF'!O178+'6. Other(Incld) NCCF'!O178</f>
        <v>0</v>
      </c>
      <c r="P178" s="436">
        <f>'2. CAD NCCF'!P178+'3. USD NCCF'!P178+'4. EUR NCCF'!P178+'5. GBP NCCF'!P178+'6. Other(Incld) NCCF'!P178</f>
        <v>0</v>
      </c>
      <c r="Q178" s="437">
        <f>'2. CAD NCCF'!Q178+'3. USD NCCF'!Q178+'4. EUR NCCF'!Q178+'5. GBP NCCF'!Q178+'6. Other(Incld) NCCF'!Q178</f>
        <v>0</v>
      </c>
      <c r="R178" s="436">
        <f>'2. CAD NCCF'!R178+'3. USD NCCF'!R178+'4. EUR NCCF'!R178+'5. GBP NCCF'!R178+'6. Other(Incld) NCCF'!R178</f>
        <v>0</v>
      </c>
      <c r="S178" s="436">
        <f>'2. CAD NCCF'!S178+'3. USD NCCF'!S178+'4. EUR NCCF'!S178+'5. GBP NCCF'!S178+'6. Other(Incld) NCCF'!S178</f>
        <v>0</v>
      </c>
      <c r="T178" s="436">
        <f>'2. CAD NCCF'!T178+'3. USD NCCF'!T178+'4. EUR NCCF'!T178+'5. GBP NCCF'!T178+'6. Other(Incld) NCCF'!T178</f>
        <v>0</v>
      </c>
      <c r="U178" s="436">
        <f>'2. CAD NCCF'!U178+'3. USD NCCF'!U178+'4. EUR NCCF'!U178+'5. GBP NCCF'!U178+'6. Other(Incld) NCCF'!U178</f>
        <v>0</v>
      </c>
      <c r="V178" s="436">
        <f>'2. CAD NCCF'!V178+'3. USD NCCF'!V178+'4. EUR NCCF'!V178+'5. GBP NCCF'!V178+'6. Other(Incld) NCCF'!V178</f>
        <v>0</v>
      </c>
      <c r="W178" s="436">
        <f>'2. CAD NCCF'!W178+'3. USD NCCF'!W178+'4. EUR NCCF'!W178+'5. GBP NCCF'!W178+'6. Other(Incld) NCCF'!W178</f>
        <v>0</v>
      </c>
      <c r="X178" s="436">
        <f>'2. CAD NCCF'!X178+'3. USD NCCF'!X178+'4. EUR NCCF'!X178+'5. GBP NCCF'!X178+'6. Other(Incld) NCCF'!X178</f>
        <v>0</v>
      </c>
      <c r="Y178" s="436">
        <f>'2. CAD NCCF'!Y178+'3. USD NCCF'!Y178+'4. EUR NCCF'!Y178+'5. GBP NCCF'!Y178+'6. Other(Incld) NCCF'!Y178</f>
        <v>0</v>
      </c>
      <c r="Z178" s="436">
        <f>'2. CAD NCCF'!Z178+'3. USD NCCF'!Z178+'4. EUR NCCF'!Z178+'5. GBP NCCF'!Z178+'6. Other(Incld) NCCF'!Z178</f>
        <v>0</v>
      </c>
      <c r="AA178" s="436">
        <f>'2. CAD NCCF'!AA178+'3. USD NCCF'!AA178+'4. EUR NCCF'!AA178+'5. GBP NCCF'!AA178+'6. Other(Incld) NCCF'!AA178</f>
        <v>0</v>
      </c>
      <c r="AB178" s="437">
        <f>'2. CAD NCCF'!AB178+'3. USD NCCF'!AB178+'4. EUR NCCF'!AB178+'5. GBP NCCF'!AB178+'6. Other(Incld) NCCF'!AB178</f>
        <v>0</v>
      </c>
      <c r="AC178" s="437">
        <f>'2. CAD NCCF'!AC178+'3. USD NCCF'!AC178+'4. EUR NCCF'!AC178+'5. GBP NCCF'!AC178+'6. Other(Incld) NCCF'!AC178</f>
        <v>0</v>
      </c>
      <c r="AD178" s="1015"/>
      <c r="AE178" s="1016"/>
      <c r="AF178" s="1017"/>
    </row>
    <row r="179" spans="1:32" ht="15" customHeight="1" x14ac:dyDescent="0.2">
      <c r="A179" s="222">
        <v>275</v>
      </c>
      <c r="B179" s="468"/>
      <c r="C179" s="612"/>
      <c r="D179" s="612"/>
      <c r="E179" s="477"/>
      <c r="F179" s="880" t="str">
        <f>'2. CAD NCCF'!F179:L179</f>
        <v>FI issued jumbo covered bonds, medium rated</v>
      </c>
      <c r="G179" s="881"/>
      <c r="H179" s="881"/>
      <c r="I179" s="881"/>
      <c r="J179" s="881"/>
      <c r="K179" s="881"/>
      <c r="L179" s="882"/>
      <c r="M179" s="433">
        <f>'2. CAD NCCF'!M179+'3. USD NCCF'!M179+'4. EUR NCCF'!M179+'5. GBP NCCF'!M179+'6. Other(Incld) NCCF'!M179</f>
        <v>0</v>
      </c>
      <c r="N179" s="434">
        <f>'2. CAD NCCF'!N179+'3. USD NCCF'!N179+'4. EUR NCCF'!N179+'5. GBP NCCF'!N179+'6. Other(Incld) NCCF'!N179</f>
        <v>0</v>
      </c>
      <c r="O179" s="435">
        <f>'2. CAD NCCF'!O179+'3. USD NCCF'!O179+'4. EUR NCCF'!O179+'5. GBP NCCF'!O179+'6. Other(Incld) NCCF'!O179</f>
        <v>0</v>
      </c>
      <c r="P179" s="436">
        <f>'2. CAD NCCF'!P179+'3. USD NCCF'!P179+'4. EUR NCCF'!P179+'5. GBP NCCF'!P179+'6. Other(Incld) NCCF'!P179</f>
        <v>0</v>
      </c>
      <c r="Q179" s="437">
        <f>'2. CAD NCCF'!Q179+'3. USD NCCF'!Q179+'4. EUR NCCF'!Q179+'5. GBP NCCF'!Q179+'6. Other(Incld) NCCF'!Q179</f>
        <v>0</v>
      </c>
      <c r="R179" s="436">
        <f>'2. CAD NCCF'!R179+'3. USD NCCF'!R179+'4. EUR NCCF'!R179+'5. GBP NCCF'!R179+'6. Other(Incld) NCCF'!R179</f>
        <v>0</v>
      </c>
      <c r="S179" s="436">
        <f>'2. CAD NCCF'!S179+'3. USD NCCF'!S179+'4. EUR NCCF'!S179+'5. GBP NCCF'!S179+'6. Other(Incld) NCCF'!S179</f>
        <v>0</v>
      </c>
      <c r="T179" s="436">
        <f>'2. CAD NCCF'!T179+'3. USD NCCF'!T179+'4. EUR NCCF'!T179+'5. GBP NCCF'!T179+'6. Other(Incld) NCCF'!T179</f>
        <v>0</v>
      </c>
      <c r="U179" s="436">
        <f>'2. CAD NCCF'!U179+'3. USD NCCF'!U179+'4. EUR NCCF'!U179+'5. GBP NCCF'!U179+'6. Other(Incld) NCCF'!U179</f>
        <v>0</v>
      </c>
      <c r="V179" s="436">
        <f>'2. CAD NCCF'!V179+'3. USD NCCF'!V179+'4. EUR NCCF'!V179+'5. GBP NCCF'!V179+'6. Other(Incld) NCCF'!V179</f>
        <v>0</v>
      </c>
      <c r="W179" s="436">
        <f>'2. CAD NCCF'!W179+'3. USD NCCF'!W179+'4. EUR NCCF'!W179+'5. GBP NCCF'!W179+'6. Other(Incld) NCCF'!W179</f>
        <v>0</v>
      </c>
      <c r="X179" s="436">
        <f>'2. CAD NCCF'!X179+'3. USD NCCF'!X179+'4. EUR NCCF'!X179+'5. GBP NCCF'!X179+'6. Other(Incld) NCCF'!X179</f>
        <v>0</v>
      </c>
      <c r="Y179" s="436">
        <f>'2. CAD NCCF'!Y179+'3. USD NCCF'!Y179+'4. EUR NCCF'!Y179+'5. GBP NCCF'!Y179+'6. Other(Incld) NCCF'!Y179</f>
        <v>0</v>
      </c>
      <c r="Z179" s="436">
        <f>'2. CAD NCCF'!Z179+'3. USD NCCF'!Z179+'4. EUR NCCF'!Z179+'5. GBP NCCF'!Z179+'6. Other(Incld) NCCF'!Z179</f>
        <v>0</v>
      </c>
      <c r="AA179" s="436">
        <f>'2. CAD NCCF'!AA179+'3. USD NCCF'!AA179+'4. EUR NCCF'!AA179+'5. GBP NCCF'!AA179+'6. Other(Incld) NCCF'!AA179</f>
        <v>0</v>
      </c>
      <c r="AB179" s="437">
        <f>'2. CAD NCCF'!AB179+'3. USD NCCF'!AB179+'4. EUR NCCF'!AB179+'5. GBP NCCF'!AB179+'6. Other(Incld) NCCF'!AB179</f>
        <v>0</v>
      </c>
      <c r="AC179" s="437">
        <f>'2. CAD NCCF'!AC179+'3. USD NCCF'!AC179+'4. EUR NCCF'!AC179+'5. GBP NCCF'!AC179+'6. Other(Incld) NCCF'!AC179</f>
        <v>0</v>
      </c>
      <c r="AD179" s="1015"/>
      <c r="AE179" s="1016"/>
      <c r="AF179" s="1017"/>
    </row>
    <row r="180" spans="1:32" ht="15" customHeight="1" x14ac:dyDescent="0.2">
      <c r="A180" s="222">
        <v>276</v>
      </c>
      <c r="B180" s="501"/>
      <c r="C180" s="613"/>
      <c r="D180" s="613"/>
      <c r="E180" s="877" t="str">
        <f>'2. CAD NCCF'!E180:L180</f>
        <v>Non-FI issued CBP, low or not rated</v>
      </c>
      <c r="F180" s="878"/>
      <c r="G180" s="878"/>
      <c r="H180" s="878"/>
      <c r="I180" s="878"/>
      <c r="J180" s="878"/>
      <c r="K180" s="878"/>
      <c r="L180" s="879"/>
      <c r="M180" s="399">
        <f>SUBTOTAL(9,M181:M182)</f>
        <v>0</v>
      </c>
      <c r="N180" s="402">
        <f t="shared" ref="N180:AC180" si="42">SUBTOTAL(9,N181:N182)</f>
        <v>0</v>
      </c>
      <c r="O180" s="406">
        <f t="shared" si="42"/>
        <v>0</v>
      </c>
      <c r="P180" s="405">
        <f t="shared" si="42"/>
        <v>0</v>
      </c>
      <c r="Q180" s="403">
        <f t="shared" si="42"/>
        <v>0</v>
      </c>
      <c r="R180" s="406">
        <f t="shared" si="42"/>
        <v>0</v>
      </c>
      <c r="S180" s="406">
        <f t="shared" si="42"/>
        <v>0</v>
      </c>
      <c r="T180" s="406">
        <f t="shared" si="42"/>
        <v>0</v>
      </c>
      <c r="U180" s="406">
        <f t="shared" si="42"/>
        <v>0</v>
      </c>
      <c r="V180" s="406">
        <f t="shared" si="42"/>
        <v>0</v>
      </c>
      <c r="W180" s="406">
        <f t="shared" si="42"/>
        <v>0</v>
      </c>
      <c r="X180" s="406">
        <f t="shared" si="42"/>
        <v>0</v>
      </c>
      <c r="Y180" s="406">
        <f t="shared" si="42"/>
        <v>0</v>
      </c>
      <c r="Z180" s="406">
        <f t="shared" si="42"/>
        <v>0</v>
      </c>
      <c r="AA180" s="406">
        <f t="shared" si="42"/>
        <v>0</v>
      </c>
      <c r="AB180" s="416">
        <f t="shared" si="42"/>
        <v>0</v>
      </c>
      <c r="AC180" s="399">
        <f t="shared" si="42"/>
        <v>0</v>
      </c>
      <c r="AD180" s="1015"/>
      <c r="AE180" s="1016"/>
      <c r="AF180" s="1017"/>
    </row>
    <row r="181" spans="1:32" ht="15" customHeight="1" x14ac:dyDescent="0.2">
      <c r="A181" s="222">
        <v>277</v>
      </c>
      <c r="B181" s="499"/>
      <c r="C181" s="261"/>
      <c r="D181" s="261"/>
      <c r="E181" s="475"/>
      <c r="F181" s="880" t="str">
        <f>'2. CAD NCCF'!F181:L181</f>
        <v>Non-FI issued unsecured bonds and paper, low or not rated</v>
      </c>
      <c r="G181" s="881"/>
      <c r="H181" s="881"/>
      <c r="I181" s="881"/>
      <c r="J181" s="881"/>
      <c r="K181" s="881"/>
      <c r="L181" s="882"/>
      <c r="M181" s="433">
        <f>'2. CAD NCCF'!M181+'3. USD NCCF'!M181+'4. EUR NCCF'!M181+'5. GBP NCCF'!M181+'6. Other(Incld) NCCF'!M181</f>
        <v>0</v>
      </c>
      <c r="N181" s="434">
        <f>'2. CAD NCCF'!N181+'3. USD NCCF'!N181+'4. EUR NCCF'!N181+'5. GBP NCCF'!N181+'6. Other(Incld) NCCF'!N181</f>
        <v>0</v>
      </c>
      <c r="O181" s="435">
        <f>'2. CAD NCCF'!O181+'3. USD NCCF'!O181+'4. EUR NCCF'!O181+'5. GBP NCCF'!O181+'6. Other(Incld) NCCF'!O181</f>
        <v>0</v>
      </c>
      <c r="P181" s="436">
        <f>'2. CAD NCCF'!P181+'3. USD NCCF'!P181+'4. EUR NCCF'!P181+'5. GBP NCCF'!P181+'6. Other(Incld) NCCF'!P181</f>
        <v>0</v>
      </c>
      <c r="Q181" s="437">
        <f>'2. CAD NCCF'!Q181+'3. USD NCCF'!Q181+'4. EUR NCCF'!Q181+'5. GBP NCCF'!Q181+'6. Other(Incld) NCCF'!Q181</f>
        <v>0</v>
      </c>
      <c r="R181" s="436">
        <f>'2. CAD NCCF'!R181+'3. USD NCCF'!R181+'4. EUR NCCF'!R181+'5. GBP NCCF'!R181+'6. Other(Incld) NCCF'!R181</f>
        <v>0</v>
      </c>
      <c r="S181" s="436">
        <f>'2. CAD NCCF'!S181+'3. USD NCCF'!S181+'4. EUR NCCF'!S181+'5. GBP NCCF'!S181+'6. Other(Incld) NCCF'!S181</f>
        <v>0</v>
      </c>
      <c r="T181" s="436">
        <f>'2. CAD NCCF'!T181+'3. USD NCCF'!T181+'4. EUR NCCF'!T181+'5. GBP NCCF'!T181+'6. Other(Incld) NCCF'!T181</f>
        <v>0</v>
      </c>
      <c r="U181" s="436">
        <f>'2. CAD NCCF'!U181+'3. USD NCCF'!U181+'4. EUR NCCF'!U181+'5. GBP NCCF'!U181+'6. Other(Incld) NCCF'!U181</f>
        <v>0</v>
      </c>
      <c r="V181" s="436">
        <f>'2. CAD NCCF'!V181+'3. USD NCCF'!V181+'4. EUR NCCF'!V181+'5. GBP NCCF'!V181+'6. Other(Incld) NCCF'!V181</f>
        <v>0</v>
      </c>
      <c r="W181" s="436">
        <f>'2. CAD NCCF'!W181+'3. USD NCCF'!W181+'4. EUR NCCF'!W181+'5. GBP NCCF'!W181+'6. Other(Incld) NCCF'!W181</f>
        <v>0</v>
      </c>
      <c r="X181" s="436">
        <f>'2. CAD NCCF'!X181+'3. USD NCCF'!X181+'4. EUR NCCF'!X181+'5. GBP NCCF'!X181+'6. Other(Incld) NCCF'!X181</f>
        <v>0</v>
      </c>
      <c r="Y181" s="436">
        <f>'2. CAD NCCF'!Y181+'3. USD NCCF'!Y181+'4. EUR NCCF'!Y181+'5. GBP NCCF'!Y181+'6. Other(Incld) NCCF'!Y181</f>
        <v>0</v>
      </c>
      <c r="Z181" s="436">
        <f>'2. CAD NCCF'!Z181+'3. USD NCCF'!Z181+'4. EUR NCCF'!Z181+'5. GBP NCCF'!Z181+'6. Other(Incld) NCCF'!Z181</f>
        <v>0</v>
      </c>
      <c r="AA181" s="436">
        <f>'2. CAD NCCF'!AA181+'3. USD NCCF'!AA181+'4. EUR NCCF'!AA181+'5. GBP NCCF'!AA181+'6. Other(Incld) NCCF'!AA181</f>
        <v>0</v>
      </c>
      <c r="AB181" s="437">
        <f>'2. CAD NCCF'!AB181+'3. USD NCCF'!AB181+'4. EUR NCCF'!AB181+'5. GBP NCCF'!AB181+'6. Other(Incld) NCCF'!AB181</f>
        <v>0</v>
      </c>
      <c r="AC181" s="437">
        <f>'2. CAD NCCF'!AC181+'3. USD NCCF'!AC181+'4. EUR NCCF'!AC181+'5. GBP NCCF'!AC181+'6. Other(Incld) NCCF'!AC181</f>
        <v>0</v>
      </c>
      <c r="AD181" s="1015"/>
      <c r="AE181" s="1016"/>
      <c r="AF181" s="1017"/>
    </row>
    <row r="182" spans="1:32" ht="15" customHeight="1" x14ac:dyDescent="0.2">
      <c r="A182" s="222">
        <v>278</v>
      </c>
      <c r="B182" s="499"/>
      <c r="C182" s="261"/>
      <c r="D182" s="261"/>
      <c r="E182" s="475"/>
      <c r="F182" s="880" t="str">
        <f>'2. CAD NCCF'!F182:L182</f>
        <v>Non-FI issued covered bonds, low or not rated</v>
      </c>
      <c r="G182" s="881"/>
      <c r="H182" s="881"/>
      <c r="I182" s="881"/>
      <c r="J182" s="881"/>
      <c r="K182" s="881"/>
      <c r="L182" s="882"/>
      <c r="M182" s="433">
        <f>'2. CAD NCCF'!M182+'3. USD NCCF'!M182+'4. EUR NCCF'!M182+'5. GBP NCCF'!M182+'6. Other(Incld) NCCF'!M182</f>
        <v>0</v>
      </c>
      <c r="N182" s="434">
        <f>'2. CAD NCCF'!N182+'3. USD NCCF'!N182+'4. EUR NCCF'!N182+'5. GBP NCCF'!N182+'6. Other(Incld) NCCF'!N182</f>
        <v>0</v>
      </c>
      <c r="O182" s="435">
        <f>'2. CAD NCCF'!O182+'3. USD NCCF'!O182+'4. EUR NCCF'!O182+'5. GBP NCCF'!O182+'6. Other(Incld) NCCF'!O182</f>
        <v>0</v>
      </c>
      <c r="P182" s="436">
        <f>'2. CAD NCCF'!P182+'3. USD NCCF'!P182+'4. EUR NCCF'!P182+'5. GBP NCCF'!P182+'6. Other(Incld) NCCF'!P182</f>
        <v>0</v>
      </c>
      <c r="Q182" s="437">
        <f>'2. CAD NCCF'!Q182+'3. USD NCCF'!Q182+'4. EUR NCCF'!Q182+'5. GBP NCCF'!Q182+'6. Other(Incld) NCCF'!Q182</f>
        <v>0</v>
      </c>
      <c r="R182" s="436">
        <f>'2. CAD NCCF'!R182+'3. USD NCCF'!R182+'4. EUR NCCF'!R182+'5. GBP NCCF'!R182+'6. Other(Incld) NCCF'!R182</f>
        <v>0</v>
      </c>
      <c r="S182" s="436">
        <f>'2. CAD NCCF'!S182+'3. USD NCCF'!S182+'4. EUR NCCF'!S182+'5. GBP NCCF'!S182+'6. Other(Incld) NCCF'!S182</f>
        <v>0</v>
      </c>
      <c r="T182" s="436">
        <f>'2. CAD NCCF'!T182+'3. USD NCCF'!T182+'4. EUR NCCF'!T182+'5. GBP NCCF'!T182+'6. Other(Incld) NCCF'!T182</f>
        <v>0</v>
      </c>
      <c r="U182" s="436">
        <f>'2. CAD NCCF'!U182+'3. USD NCCF'!U182+'4. EUR NCCF'!U182+'5. GBP NCCF'!U182+'6. Other(Incld) NCCF'!U182</f>
        <v>0</v>
      </c>
      <c r="V182" s="436">
        <f>'2. CAD NCCF'!V182+'3. USD NCCF'!V182+'4. EUR NCCF'!V182+'5. GBP NCCF'!V182+'6. Other(Incld) NCCF'!V182</f>
        <v>0</v>
      </c>
      <c r="W182" s="436">
        <f>'2. CAD NCCF'!W182+'3. USD NCCF'!W182+'4. EUR NCCF'!W182+'5. GBP NCCF'!W182+'6. Other(Incld) NCCF'!W182</f>
        <v>0</v>
      </c>
      <c r="X182" s="436">
        <f>'2. CAD NCCF'!X182+'3. USD NCCF'!X182+'4. EUR NCCF'!X182+'5. GBP NCCF'!X182+'6. Other(Incld) NCCF'!X182</f>
        <v>0</v>
      </c>
      <c r="Y182" s="436">
        <f>'2. CAD NCCF'!Y182+'3. USD NCCF'!Y182+'4. EUR NCCF'!Y182+'5. GBP NCCF'!Y182+'6. Other(Incld) NCCF'!Y182</f>
        <v>0</v>
      </c>
      <c r="Z182" s="436">
        <f>'2. CAD NCCF'!Z182+'3. USD NCCF'!Z182+'4. EUR NCCF'!Z182+'5. GBP NCCF'!Z182+'6. Other(Incld) NCCF'!Z182</f>
        <v>0</v>
      </c>
      <c r="AA182" s="436">
        <f>'2. CAD NCCF'!AA182+'3. USD NCCF'!AA182+'4. EUR NCCF'!AA182+'5. GBP NCCF'!AA182+'6. Other(Incld) NCCF'!AA182</f>
        <v>0</v>
      </c>
      <c r="AB182" s="437">
        <f>'2. CAD NCCF'!AB182+'3. USD NCCF'!AB182+'4. EUR NCCF'!AB182+'5. GBP NCCF'!AB182+'6. Other(Incld) NCCF'!AB182</f>
        <v>0</v>
      </c>
      <c r="AC182" s="437">
        <f>'2. CAD NCCF'!AC182+'3. USD NCCF'!AC182+'4. EUR NCCF'!AC182+'5. GBP NCCF'!AC182+'6. Other(Incld) NCCF'!AC182</f>
        <v>0</v>
      </c>
      <c r="AD182" s="1015"/>
      <c r="AE182" s="1016"/>
      <c r="AF182" s="1017"/>
    </row>
    <row r="183" spans="1:32" ht="15" customHeight="1" x14ac:dyDescent="0.2">
      <c r="A183" s="222">
        <v>279</v>
      </c>
      <c r="B183" s="499"/>
      <c r="C183" s="261"/>
      <c r="D183" s="261"/>
      <c r="E183" s="877" t="str">
        <f>'2. CAD NCCF'!E183:L183</f>
        <v>FI issued CBP, low or not rated</v>
      </c>
      <c r="F183" s="878"/>
      <c r="G183" s="878"/>
      <c r="H183" s="878"/>
      <c r="I183" s="878"/>
      <c r="J183" s="878"/>
      <c r="K183" s="878"/>
      <c r="L183" s="879"/>
      <c r="M183" s="399">
        <f>SUBTOTAL(9,M184:M186)</f>
        <v>0</v>
      </c>
      <c r="N183" s="402">
        <f t="shared" ref="N183:AC183" si="43">SUBTOTAL(9,N184:N186)</f>
        <v>0</v>
      </c>
      <c r="O183" s="406">
        <f t="shared" si="43"/>
        <v>0</v>
      </c>
      <c r="P183" s="405">
        <f t="shared" si="43"/>
        <v>0</v>
      </c>
      <c r="Q183" s="403">
        <f t="shared" si="43"/>
        <v>0</v>
      </c>
      <c r="R183" s="406">
        <f t="shared" si="43"/>
        <v>0</v>
      </c>
      <c r="S183" s="406">
        <f t="shared" si="43"/>
        <v>0</v>
      </c>
      <c r="T183" s="406">
        <f t="shared" si="43"/>
        <v>0</v>
      </c>
      <c r="U183" s="406">
        <f t="shared" si="43"/>
        <v>0</v>
      </c>
      <c r="V183" s="406">
        <f t="shared" si="43"/>
        <v>0</v>
      </c>
      <c r="W183" s="406">
        <f t="shared" si="43"/>
        <v>0</v>
      </c>
      <c r="X183" s="406">
        <f t="shared" si="43"/>
        <v>0</v>
      </c>
      <c r="Y183" s="406">
        <f t="shared" si="43"/>
        <v>0</v>
      </c>
      <c r="Z183" s="406">
        <f t="shared" si="43"/>
        <v>0</v>
      </c>
      <c r="AA183" s="406">
        <f t="shared" si="43"/>
        <v>0</v>
      </c>
      <c r="AB183" s="416">
        <f t="shared" si="43"/>
        <v>0</v>
      </c>
      <c r="AC183" s="399">
        <f t="shared" si="43"/>
        <v>0</v>
      </c>
      <c r="AD183" s="1015"/>
      <c r="AE183" s="1016"/>
      <c r="AF183" s="1017"/>
    </row>
    <row r="184" spans="1:32" ht="15" customHeight="1" x14ac:dyDescent="0.2">
      <c r="A184" s="222">
        <v>280</v>
      </c>
      <c r="B184" s="499"/>
      <c r="C184" s="261"/>
      <c r="D184" s="261"/>
      <c r="E184" s="475"/>
      <c r="F184" s="880" t="str">
        <f>'2. CAD NCCF'!F184:L184</f>
        <v>FI issued unsecured bonds and paper, low or not rated</v>
      </c>
      <c r="G184" s="881"/>
      <c r="H184" s="881"/>
      <c r="I184" s="881"/>
      <c r="J184" s="881"/>
      <c r="K184" s="881"/>
      <c r="L184" s="882"/>
      <c r="M184" s="433">
        <f>'2. CAD NCCF'!M184+'3. USD NCCF'!M184+'4. EUR NCCF'!M184+'5. GBP NCCF'!M184+'6. Other(Incld) NCCF'!M184</f>
        <v>0</v>
      </c>
      <c r="N184" s="434">
        <f>'2. CAD NCCF'!N184+'3. USD NCCF'!N184+'4. EUR NCCF'!N184+'5. GBP NCCF'!N184+'6. Other(Incld) NCCF'!N184</f>
        <v>0</v>
      </c>
      <c r="O184" s="435">
        <f>'2. CAD NCCF'!O184+'3. USD NCCF'!O184+'4. EUR NCCF'!O184+'5. GBP NCCF'!O184+'6. Other(Incld) NCCF'!O184</f>
        <v>0</v>
      </c>
      <c r="P184" s="436">
        <f>'2. CAD NCCF'!P184+'3. USD NCCF'!P184+'4. EUR NCCF'!P184+'5. GBP NCCF'!P184+'6. Other(Incld) NCCF'!P184</f>
        <v>0</v>
      </c>
      <c r="Q184" s="437">
        <f>'2. CAD NCCF'!Q184+'3. USD NCCF'!Q184+'4. EUR NCCF'!Q184+'5. GBP NCCF'!Q184+'6. Other(Incld) NCCF'!Q184</f>
        <v>0</v>
      </c>
      <c r="R184" s="436">
        <f>'2. CAD NCCF'!R184+'3. USD NCCF'!R184+'4. EUR NCCF'!R184+'5. GBP NCCF'!R184+'6. Other(Incld) NCCF'!R184</f>
        <v>0</v>
      </c>
      <c r="S184" s="436">
        <f>'2. CAD NCCF'!S184+'3. USD NCCF'!S184+'4. EUR NCCF'!S184+'5. GBP NCCF'!S184+'6. Other(Incld) NCCF'!S184</f>
        <v>0</v>
      </c>
      <c r="T184" s="436">
        <f>'2. CAD NCCF'!T184+'3. USD NCCF'!T184+'4. EUR NCCF'!T184+'5. GBP NCCF'!T184+'6. Other(Incld) NCCF'!T184</f>
        <v>0</v>
      </c>
      <c r="U184" s="436">
        <f>'2. CAD NCCF'!U184+'3. USD NCCF'!U184+'4. EUR NCCF'!U184+'5. GBP NCCF'!U184+'6. Other(Incld) NCCF'!U184</f>
        <v>0</v>
      </c>
      <c r="V184" s="436">
        <f>'2. CAD NCCF'!V184+'3. USD NCCF'!V184+'4. EUR NCCF'!V184+'5. GBP NCCF'!V184+'6. Other(Incld) NCCF'!V184</f>
        <v>0</v>
      </c>
      <c r="W184" s="436">
        <f>'2. CAD NCCF'!W184+'3. USD NCCF'!W184+'4. EUR NCCF'!W184+'5. GBP NCCF'!W184+'6. Other(Incld) NCCF'!W184</f>
        <v>0</v>
      </c>
      <c r="X184" s="436">
        <f>'2. CAD NCCF'!X184+'3. USD NCCF'!X184+'4. EUR NCCF'!X184+'5. GBP NCCF'!X184+'6. Other(Incld) NCCF'!X184</f>
        <v>0</v>
      </c>
      <c r="Y184" s="436">
        <f>'2. CAD NCCF'!Y184+'3. USD NCCF'!Y184+'4. EUR NCCF'!Y184+'5. GBP NCCF'!Y184+'6. Other(Incld) NCCF'!Y184</f>
        <v>0</v>
      </c>
      <c r="Z184" s="436">
        <f>'2. CAD NCCF'!Z184+'3. USD NCCF'!Z184+'4. EUR NCCF'!Z184+'5. GBP NCCF'!Z184+'6. Other(Incld) NCCF'!Z184</f>
        <v>0</v>
      </c>
      <c r="AA184" s="436">
        <f>'2. CAD NCCF'!AA184+'3. USD NCCF'!AA184+'4. EUR NCCF'!AA184+'5. GBP NCCF'!AA184+'6. Other(Incld) NCCF'!AA184</f>
        <v>0</v>
      </c>
      <c r="AB184" s="437">
        <f>'2. CAD NCCF'!AB184+'3. USD NCCF'!AB184+'4. EUR NCCF'!AB184+'5. GBP NCCF'!AB184+'6. Other(Incld) NCCF'!AB184</f>
        <v>0</v>
      </c>
      <c r="AC184" s="437">
        <f>'2. CAD NCCF'!AC184+'3. USD NCCF'!AC184+'4. EUR NCCF'!AC184+'5. GBP NCCF'!AC184+'6. Other(Incld) NCCF'!AC184</f>
        <v>0</v>
      </c>
      <c r="AD184" s="1015"/>
      <c r="AE184" s="1016"/>
      <c r="AF184" s="1017"/>
    </row>
    <row r="185" spans="1:32" ht="15" customHeight="1" x14ac:dyDescent="0.2">
      <c r="A185" s="222">
        <v>281</v>
      </c>
      <c r="B185" s="499"/>
      <c r="C185" s="467"/>
      <c r="D185" s="467"/>
      <c r="E185" s="467"/>
      <c r="F185" s="880" t="str">
        <f>'2. CAD NCCF'!F185:L185</f>
        <v>FI issued covered bonds, low or not rated</v>
      </c>
      <c r="G185" s="881"/>
      <c r="H185" s="881"/>
      <c r="I185" s="881"/>
      <c r="J185" s="881"/>
      <c r="K185" s="881"/>
      <c r="L185" s="882"/>
      <c r="M185" s="433">
        <f>'2. CAD NCCF'!M185+'3. USD NCCF'!M185+'4. EUR NCCF'!M185+'5. GBP NCCF'!M185+'6. Other(Incld) NCCF'!M185</f>
        <v>0</v>
      </c>
      <c r="N185" s="434">
        <f>'2. CAD NCCF'!N185+'3. USD NCCF'!N185+'4. EUR NCCF'!N185+'5. GBP NCCF'!N185+'6. Other(Incld) NCCF'!N185</f>
        <v>0</v>
      </c>
      <c r="O185" s="435">
        <f>'2. CAD NCCF'!O185+'3. USD NCCF'!O185+'4. EUR NCCF'!O185+'5. GBP NCCF'!O185+'6. Other(Incld) NCCF'!O185</f>
        <v>0</v>
      </c>
      <c r="P185" s="436">
        <f>'2. CAD NCCF'!P185+'3. USD NCCF'!P185+'4. EUR NCCF'!P185+'5. GBP NCCF'!P185+'6. Other(Incld) NCCF'!P185</f>
        <v>0</v>
      </c>
      <c r="Q185" s="437">
        <f>'2. CAD NCCF'!Q185+'3. USD NCCF'!Q185+'4. EUR NCCF'!Q185+'5. GBP NCCF'!Q185+'6. Other(Incld) NCCF'!Q185</f>
        <v>0</v>
      </c>
      <c r="R185" s="436">
        <f>'2. CAD NCCF'!R185+'3. USD NCCF'!R185+'4. EUR NCCF'!R185+'5. GBP NCCF'!R185+'6. Other(Incld) NCCF'!R185</f>
        <v>0</v>
      </c>
      <c r="S185" s="436">
        <f>'2. CAD NCCF'!S185+'3. USD NCCF'!S185+'4. EUR NCCF'!S185+'5. GBP NCCF'!S185+'6. Other(Incld) NCCF'!S185</f>
        <v>0</v>
      </c>
      <c r="T185" s="436">
        <f>'2. CAD NCCF'!T185+'3. USD NCCF'!T185+'4. EUR NCCF'!T185+'5. GBP NCCF'!T185+'6. Other(Incld) NCCF'!T185</f>
        <v>0</v>
      </c>
      <c r="U185" s="436">
        <f>'2. CAD NCCF'!U185+'3. USD NCCF'!U185+'4. EUR NCCF'!U185+'5. GBP NCCF'!U185+'6. Other(Incld) NCCF'!U185</f>
        <v>0</v>
      </c>
      <c r="V185" s="436">
        <f>'2. CAD NCCF'!V185+'3. USD NCCF'!V185+'4. EUR NCCF'!V185+'5. GBP NCCF'!V185+'6. Other(Incld) NCCF'!V185</f>
        <v>0</v>
      </c>
      <c r="W185" s="436">
        <f>'2. CAD NCCF'!W185+'3. USD NCCF'!W185+'4. EUR NCCF'!W185+'5. GBP NCCF'!W185+'6. Other(Incld) NCCF'!W185</f>
        <v>0</v>
      </c>
      <c r="X185" s="436">
        <f>'2. CAD NCCF'!X185+'3. USD NCCF'!X185+'4. EUR NCCF'!X185+'5. GBP NCCF'!X185+'6. Other(Incld) NCCF'!X185</f>
        <v>0</v>
      </c>
      <c r="Y185" s="436">
        <f>'2. CAD NCCF'!Y185+'3. USD NCCF'!Y185+'4. EUR NCCF'!Y185+'5. GBP NCCF'!Y185+'6. Other(Incld) NCCF'!Y185</f>
        <v>0</v>
      </c>
      <c r="Z185" s="436">
        <f>'2. CAD NCCF'!Z185+'3. USD NCCF'!Z185+'4. EUR NCCF'!Z185+'5. GBP NCCF'!Z185+'6. Other(Incld) NCCF'!Z185</f>
        <v>0</v>
      </c>
      <c r="AA185" s="436">
        <f>'2. CAD NCCF'!AA185+'3. USD NCCF'!AA185+'4. EUR NCCF'!AA185+'5. GBP NCCF'!AA185+'6. Other(Incld) NCCF'!AA185</f>
        <v>0</v>
      </c>
      <c r="AB185" s="437">
        <f>'2. CAD NCCF'!AB185+'3. USD NCCF'!AB185+'4. EUR NCCF'!AB185+'5. GBP NCCF'!AB185+'6. Other(Incld) NCCF'!AB185</f>
        <v>0</v>
      </c>
      <c r="AC185" s="437">
        <f>'2. CAD NCCF'!AC185+'3. USD NCCF'!AC185+'4. EUR NCCF'!AC185+'5. GBP NCCF'!AC185+'6. Other(Incld) NCCF'!AC185</f>
        <v>0</v>
      </c>
      <c r="AD185" s="1015"/>
      <c r="AE185" s="1016"/>
      <c r="AF185" s="1017"/>
    </row>
    <row r="186" spans="1:32" ht="15" customHeight="1" x14ac:dyDescent="0.2">
      <c r="A186" s="222">
        <v>282</v>
      </c>
      <c r="B186" s="499"/>
      <c r="C186" s="467"/>
      <c r="D186" s="467"/>
      <c r="E186" s="467"/>
      <c r="F186" s="880" t="str">
        <f>'2. CAD NCCF'!F186:L186</f>
        <v>FI issued jumbo covered bonds, low or not rated</v>
      </c>
      <c r="G186" s="881"/>
      <c r="H186" s="881"/>
      <c r="I186" s="881"/>
      <c r="J186" s="881"/>
      <c r="K186" s="881"/>
      <c r="L186" s="882"/>
      <c r="M186" s="433">
        <f>'2. CAD NCCF'!M186+'3. USD NCCF'!M186+'4. EUR NCCF'!M186+'5. GBP NCCF'!M186+'6. Other(Incld) NCCF'!M186</f>
        <v>0</v>
      </c>
      <c r="N186" s="434">
        <f>'2. CAD NCCF'!N186+'3. USD NCCF'!N186+'4. EUR NCCF'!N186+'5. GBP NCCF'!N186+'6. Other(Incld) NCCF'!N186</f>
        <v>0</v>
      </c>
      <c r="O186" s="435">
        <f>'2. CAD NCCF'!O186+'3. USD NCCF'!O186+'4. EUR NCCF'!O186+'5. GBP NCCF'!O186+'6. Other(Incld) NCCF'!O186</f>
        <v>0</v>
      </c>
      <c r="P186" s="436">
        <f>'2. CAD NCCF'!P186+'3. USD NCCF'!P186+'4. EUR NCCF'!P186+'5. GBP NCCF'!P186+'6. Other(Incld) NCCF'!P186</f>
        <v>0</v>
      </c>
      <c r="Q186" s="437">
        <f>'2. CAD NCCF'!Q186+'3. USD NCCF'!Q186+'4. EUR NCCF'!Q186+'5. GBP NCCF'!Q186+'6. Other(Incld) NCCF'!Q186</f>
        <v>0</v>
      </c>
      <c r="R186" s="436">
        <f>'2. CAD NCCF'!R186+'3. USD NCCF'!R186+'4. EUR NCCF'!R186+'5. GBP NCCF'!R186+'6. Other(Incld) NCCF'!R186</f>
        <v>0</v>
      </c>
      <c r="S186" s="436">
        <f>'2. CAD NCCF'!S186+'3. USD NCCF'!S186+'4. EUR NCCF'!S186+'5. GBP NCCF'!S186+'6. Other(Incld) NCCF'!S186</f>
        <v>0</v>
      </c>
      <c r="T186" s="436">
        <f>'2. CAD NCCF'!T186+'3. USD NCCF'!T186+'4. EUR NCCF'!T186+'5. GBP NCCF'!T186+'6. Other(Incld) NCCF'!T186</f>
        <v>0</v>
      </c>
      <c r="U186" s="436">
        <f>'2. CAD NCCF'!U186+'3. USD NCCF'!U186+'4. EUR NCCF'!U186+'5. GBP NCCF'!U186+'6. Other(Incld) NCCF'!U186</f>
        <v>0</v>
      </c>
      <c r="V186" s="436">
        <f>'2. CAD NCCF'!V186+'3. USD NCCF'!V186+'4. EUR NCCF'!V186+'5. GBP NCCF'!V186+'6. Other(Incld) NCCF'!V186</f>
        <v>0</v>
      </c>
      <c r="W186" s="436">
        <f>'2. CAD NCCF'!W186+'3. USD NCCF'!W186+'4. EUR NCCF'!W186+'5. GBP NCCF'!W186+'6. Other(Incld) NCCF'!W186</f>
        <v>0</v>
      </c>
      <c r="X186" s="436">
        <f>'2. CAD NCCF'!X186+'3. USD NCCF'!X186+'4. EUR NCCF'!X186+'5. GBP NCCF'!X186+'6. Other(Incld) NCCF'!X186</f>
        <v>0</v>
      </c>
      <c r="Y186" s="436">
        <f>'2. CAD NCCF'!Y186+'3. USD NCCF'!Y186+'4. EUR NCCF'!Y186+'5. GBP NCCF'!Y186+'6. Other(Incld) NCCF'!Y186</f>
        <v>0</v>
      </c>
      <c r="Z186" s="436">
        <f>'2. CAD NCCF'!Z186+'3. USD NCCF'!Z186+'4. EUR NCCF'!Z186+'5. GBP NCCF'!Z186+'6. Other(Incld) NCCF'!Z186</f>
        <v>0</v>
      </c>
      <c r="AA186" s="436">
        <f>'2. CAD NCCF'!AA186+'3. USD NCCF'!AA186+'4. EUR NCCF'!AA186+'5. GBP NCCF'!AA186+'6. Other(Incld) NCCF'!AA186</f>
        <v>0</v>
      </c>
      <c r="AB186" s="437">
        <f>'2. CAD NCCF'!AB186+'3. USD NCCF'!AB186+'4. EUR NCCF'!AB186+'5. GBP NCCF'!AB186+'6. Other(Incld) NCCF'!AB186</f>
        <v>0</v>
      </c>
      <c r="AC186" s="437">
        <f>'2. CAD NCCF'!AC186+'3. USD NCCF'!AC186+'4. EUR NCCF'!AC186+'5. GBP NCCF'!AC186+'6. Other(Incld) NCCF'!AC186</f>
        <v>0</v>
      </c>
      <c r="AD186" s="1015"/>
      <c r="AE186" s="1016"/>
      <c r="AF186" s="1017"/>
    </row>
    <row r="187" spans="1:32" ht="15" x14ac:dyDescent="0.2">
      <c r="A187" s="222">
        <v>283</v>
      </c>
      <c r="B187" s="499"/>
      <c r="C187" s="467"/>
      <c r="D187" s="868" t="str">
        <f>'2. CAD NCCF'!D187:AF187</f>
        <v>Asset backed securities (ABS) and Asset backed commercial paper (ABCP)</v>
      </c>
      <c r="E187" s="1044"/>
      <c r="F187" s="1044"/>
      <c r="G187" s="1044"/>
      <c r="H187" s="1044"/>
      <c r="I187" s="1044"/>
      <c r="J187" s="1044"/>
      <c r="K187" s="1044"/>
      <c r="L187" s="1044"/>
      <c r="M187" s="869"/>
      <c r="N187" s="869"/>
      <c r="O187" s="869"/>
      <c r="P187" s="869"/>
      <c r="Q187" s="869"/>
      <c r="R187" s="869"/>
      <c r="S187" s="869"/>
      <c r="T187" s="869"/>
      <c r="U187" s="869"/>
      <c r="V187" s="869"/>
      <c r="W187" s="869"/>
      <c r="X187" s="869"/>
      <c r="Y187" s="869"/>
      <c r="Z187" s="869"/>
      <c r="AA187" s="869"/>
      <c r="AB187" s="869"/>
      <c r="AC187" s="869"/>
      <c r="AD187" s="869"/>
      <c r="AE187" s="869"/>
      <c r="AF187" s="870"/>
    </row>
    <row r="188" spans="1:32" ht="15" x14ac:dyDescent="0.2">
      <c r="A188" s="222">
        <v>284</v>
      </c>
      <c r="B188" s="499"/>
      <c r="C188" s="467"/>
      <c r="D188" s="467"/>
      <c r="E188" s="877" t="str">
        <f>'2. CAD NCCF'!E188:L188</f>
        <v>Non-FI issued ABS and ABCP, high rated</v>
      </c>
      <c r="F188" s="878"/>
      <c r="G188" s="878"/>
      <c r="H188" s="878"/>
      <c r="I188" s="878"/>
      <c r="J188" s="878"/>
      <c r="K188" s="878"/>
      <c r="L188" s="879"/>
      <c r="M188" s="399">
        <f>SUBTOTAL(9,M189:M190)</f>
        <v>0</v>
      </c>
      <c r="N188" s="402">
        <f t="shared" ref="N188:AC188" si="44">SUBTOTAL(9,N189:N190)</f>
        <v>0</v>
      </c>
      <c r="O188" s="406">
        <f t="shared" si="44"/>
        <v>0</v>
      </c>
      <c r="P188" s="405">
        <f t="shared" si="44"/>
        <v>0</v>
      </c>
      <c r="Q188" s="403">
        <f t="shared" si="44"/>
        <v>0</v>
      </c>
      <c r="R188" s="406">
        <f t="shared" si="44"/>
        <v>0</v>
      </c>
      <c r="S188" s="406">
        <f t="shared" si="44"/>
        <v>0</v>
      </c>
      <c r="T188" s="406">
        <f t="shared" si="44"/>
        <v>0</v>
      </c>
      <c r="U188" s="406">
        <f t="shared" si="44"/>
        <v>0</v>
      </c>
      <c r="V188" s="406">
        <f t="shared" si="44"/>
        <v>0</v>
      </c>
      <c r="W188" s="406">
        <f t="shared" si="44"/>
        <v>0</v>
      </c>
      <c r="X188" s="406">
        <f t="shared" si="44"/>
        <v>0</v>
      </c>
      <c r="Y188" s="406">
        <f t="shared" si="44"/>
        <v>0</v>
      </c>
      <c r="Z188" s="406">
        <f t="shared" si="44"/>
        <v>0</v>
      </c>
      <c r="AA188" s="406">
        <f t="shared" si="44"/>
        <v>0</v>
      </c>
      <c r="AB188" s="416">
        <f t="shared" si="44"/>
        <v>0</v>
      </c>
      <c r="AC188" s="399">
        <f t="shared" si="44"/>
        <v>0</v>
      </c>
      <c r="AD188" s="1015"/>
      <c r="AE188" s="1016"/>
      <c r="AF188" s="1017"/>
    </row>
    <row r="189" spans="1:32" ht="15" x14ac:dyDescent="0.2">
      <c r="A189" s="222">
        <v>285</v>
      </c>
      <c r="B189" s="499"/>
      <c r="C189" s="467"/>
      <c r="D189" s="467"/>
      <c r="E189" s="467"/>
      <c r="F189" s="880" t="str">
        <f>'2. CAD NCCF'!F189:L189</f>
        <v>Non-FI issued ABS, high rated</v>
      </c>
      <c r="G189" s="881"/>
      <c r="H189" s="881"/>
      <c r="I189" s="881"/>
      <c r="J189" s="881"/>
      <c r="K189" s="881"/>
      <c r="L189" s="882"/>
      <c r="M189" s="433">
        <f>'2. CAD NCCF'!M189+'3. USD NCCF'!M189+'4. EUR NCCF'!M189+'5. GBP NCCF'!M189+'6. Other(Incld) NCCF'!M189</f>
        <v>0</v>
      </c>
      <c r="N189" s="434">
        <f>'2. CAD NCCF'!N189+'3. USD NCCF'!N189+'4. EUR NCCF'!N189+'5. GBP NCCF'!N189+'6. Other(Incld) NCCF'!N189</f>
        <v>0</v>
      </c>
      <c r="O189" s="435">
        <f>'2. CAD NCCF'!O189+'3. USD NCCF'!O189+'4. EUR NCCF'!O189+'5. GBP NCCF'!O189+'6. Other(Incld) NCCF'!O189</f>
        <v>0</v>
      </c>
      <c r="P189" s="436">
        <f>'2. CAD NCCF'!P189+'3. USD NCCF'!P189+'4. EUR NCCF'!P189+'5. GBP NCCF'!P189+'6. Other(Incld) NCCF'!P189</f>
        <v>0</v>
      </c>
      <c r="Q189" s="437">
        <f>'2. CAD NCCF'!Q189+'3. USD NCCF'!Q189+'4. EUR NCCF'!Q189+'5. GBP NCCF'!Q189+'6. Other(Incld) NCCF'!Q189</f>
        <v>0</v>
      </c>
      <c r="R189" s="436">
        <f>'2. CAD NCCF'!R189+'3. USD NCCF'!R189+'4. EUR NCCF'!R189+'5. GBP NCCF'!R189+'6. Other(Incld) NCCF'!R189</f>
        <v>0</v>
      </c>
      <c r="S189" s="436">
        <f>'2. CAD NCCF'!S189+'3. USD NCCF'!S189+'4. EUR NCCF'!S189+'5. GBP NCCF'!S189+'6. Other(Incld) NCCF'!S189</f>
        <v>0</v>
      </c>
      <c r="T189" s="436">
        <f>'2. CAD NCCF'!T189+'3. USD NCCF'!T189+'4. EUR NCCF'!T189+'5. GBP NCCF'!T189+'6. Other(Incld) NCCF'!T189</f>
        <v>0</v>
      </c>
      <c r="U189" s="436">
        <f>'2. CAD NCCF'!U189+'3. USD NCCF'!U189+'4. EUR NCCF'!U189+'5. GBP NCCF'!U189+'6. Other(Incld) NCCF'!U189</f>
        <v>0</v>
      </c>
      <c r="V189" s="436">
        <f>'2. CAD NCCF'!V189+'3. USD NCCF'!V189+'4. EUR NCCF'!V189+'5. GBP NCCF'!V189+'6. Other(Incld) NCCF'!V189</f>
        <v>0</v>
      </c>
      <c r="W189" s="436">
        <f>'2. CAD NCCF'!W189+'3. USD NCCF'!W189+'4. EUR NCCF'!W189+'5. GBP NCCF'!W189+'6. Other(Incld) NCCF'!W189</f>
        <v>0</v>
      </c>
      <c r="X189" s="436">
        <f>'2. CAD NCCF'!X189+'3. USD NCCF'!X189+'4. EUR NCCF'!X189+'5. GBP NCCF'!X189+'6. Other(Incld) NCCF'!X189</f>
        <v>0</v>
      </c>
      <c r="Y189" s="436">
        <f>'2. CAD NCCF'!Y189+'3. USD NCCF'!Y189+'4. EUR NCCF'!Y189+'5. GBP NCCF'!Y189+'6. Other(Incld) NCCF'!Y189</f>
        <v>0</v>
      </c>
      <c r="Z189" s="436">
        <f>'2. CAD NCCF'!Z189+'3. USD NCCF'!Z189+'4. EUR NCCF'!Z189+'5. GBP NCCF'!Z189+'6. Other(Incld) NCCF'!Z189</f>
        <v>0</v>
      </c>
      <c r="AA189" s="436">
        <f>'2. CAD NCCF'!AA189+'3. USD NCCF'!AA189+'4. EUR NCCF'!AA189+'5. GBP NCCF'!AA189+'6. Other(Incld) NCCF'!AA189</f>
        <v>0</v>
      </c>
      <c r="AB189" s="437">
        <f>'2. CAD NCCF'!AB189+'3. USD NCCF'!AB189+'4. EUR NCCF'!AB189+'5. GBP NCCF'!AB189+'6. Other(Incld) NCCF'!AB189</f>
        <v>0</v>
      </c>
      <c r="AC189" s="437">
        <f>'2. CAD NCCF'!AC189+'3. USD NCCF'!AC189+'4. EUR NCCF'!AC189+'5. GBP NCCF'!AC189+'6. Other(Incld) NCCF'!AC189</f>
        <v>0</v>
      </c>
      <c r="AD189" s="1015"/>
      <c r="AE189" s="1016"/>
      <c r="AF189" s="1017"/>
    </row>
    <row r="190" spans="1:32" ht="15" x14ac:dyDescent="0.2">
      <c r="A190" s="222">
        <v>286</v>
      </c>
      <c r="B190" s="499"/>
      <c r="C190" s="467"/>
      <c r="D190" s="467"/>
      <c r="E190" s="467"/>
      <c r="F190" s="979" t="str">
        <f>'2. CAD NCCF'!F190:L190</f>
        <v>Non-FI issued ABCP, high rated</v>
      </c>
      <c r="G190" s="980"/>
      <c r="H190" s="980"/>
      <c r="I190" s="980"/>
      <c r="J190" s="980"/>
      <c r="K190" s="980"/>
      <c r="L190" s="981"/>
      <c r="M190" s="433">
        <f>'2. CAD NCCF'!M190+'3. USD NCCF'!M190+'4. EUR NCCF'!M190+'5. GBP NCCF'!M190+'6. Other(Incld) NCCF'!M190</f>
        <v>0</v>
      </c>
      <c r="N190" s="434">
        <f>'2. CAD NCCF'!N190+'3. USD NCCF'!N190+'4. EUR NCCF'!N190+'5. GBP NCCF'!N190+'6. Other(Incld) NCCF'!N190</f>
        <v>0</v>
      </c>
      <c r="O190" s="435">
        <f>'2. CAD NCCF'!O190+'3. USD NCCF'!O190+'4. EUR NCCF'!O190+'5. GBP NCCF'!O190+'6. Other(Incld) NCCF'!O190</f>
        <v>0</v>
      </c>
      <c r="P190" s="436">
        <f>'2. CAD NCCF'!P190+'3. USD NCCF'!P190+'4. EUR NCCF'!P190+'5. GBP NCCF'!P190+'6. Other(Incld) NCCF'!P190</f>
        <v>0</v>
      </c>
      <c r="Q190" s="437">
        <f>'2. CAD NCCF'!Q190+'3. USD NCCF'!Q190+'4. EUR NCCF'!Q190+'5. GBP NCCF'!Q190+'6. Other(Incld) NCCF'!Q190</f>
        <v>0</v>
      </c>
      <c r="R190" s="436">
        <f>'2. CAD NCCF'!R190+'3. USD NCCF'!R190+'4. EUR NCCF'!R190+'5. GBP NCCF'!R190+'6. Other(Incld) NCCF'!R190</f>
        <v>0</v>
      </c>
      <c r="S190" s="436">
        <f>'2. CAD NCCF'!S190+'3. USD NCCF'!S190+'4. EUR NCCF'!S190+'5. GBP NCCF'!S190+'6. Other(Incld) NCCF'!S190</f>
        <v>0</v>
      </c>
      <c r="T190" s="436">
        <f>'2. CAD NCCF'!T190+'3. USD NCCF'!T190+'4. EUR NCCF'!T190+'5. GBP NCCF'!T190+'6. Other(Incld) NCCF'!T190</f>
        <v>0</v>
      </c>
      <c r="U190" s="436">
        <f>'2. CAD NCCF'!U190+'3. USD NCCF'!U190+'4. EUR NCCF'!U190+'5. GBP NCCF'!U190+'6. Other(Incld) NCCF'!U190</f>
        <v>0</v>
      </c>
      <c r="V190" s="436">
        <f>'2. CAD NCCF'!V190+'3. USD NCCF'!V190+'4. EUR NCCF'!V190+'5. GBP NCCF'!V190+'6. Other(Incld) NCCF'!V190</f>
        <v>0</v>
      </c>
      <c r="W190" s="436">
        <f>'2. CAD NCCF'!W190+'3. USD NCCF'!W190+'4. EUR NCCF'!W190+'5. GBP NCCF'!W190+'6. Other(Incld) NCCF'!W190</f>
        <v>0</v>
      </c>
      <c r="X190" s="436">
        <f>'2. CAD NCCF'!X190+'3. USD NCCF'!X190+'4. EUR NCCF'!X190+'5. GBP NCCF'!X190+'6. Other(Incld) NCCF'!X190</f>
        <v>0</v>
      </c>
      <c r="Y190" s="436">
        <f>'2. CAD NCCF'!Y190+'3. USD NCCF'!Y190+'4. EUR NCCF'!Y190+'5. GBP NCCF'!Y190+'6. Other(Incld) NCCF'!Y190</f>
        <v>0</v>
      </c>
      <c r="Z190" s="436">
        <f>'2. CAD NCCF'!Z190+'3. USD NCCF'!Z190+'4. EUR NCCF'!Z190+'5. GBP NCCF'!Z190+'6. Other(Incld) NCCF'!Z190</f>
        <v>0</v>
      </c>
      <c r="AA190" s="436">
        <f>'2. CAD NCCF'!AA190+'3. USD NCCF'!AA190+'4. EUR NCCF'!AA190+'5. GBP NCCF'!AA190+'6. Other(Incld) NCCF'!AA190</f>
        <v>0</v>
      </c>
      <c r="AB190" s="437">
        <f>'2. CAD NCCF'!AB190+'3. USD NCCF'!AB190+'4. EUR NCCF'!AB190+'5. GBP NCCF'!AB190+'6. Other(Incld) NCCF'!AB190</f>
        <v>0</v>
      </c>
      <c r="AC190" s="437">
        <f>'2. CAD NCCF'!AC190+'3. USD NCCF'!AC190+'4. EUR NCCF'!AC190+'5. GBP NCCF'!AC190+'6. Other(Incld) NCCF'!AC190</f>
        <v>0</v>
      </c>
      <c r="AD190" s="1015"/>
      <c r="AE190" s="1016"/>
      <c r="AF190" s="1017"/>
    </row>
    <row r="191" spans="1:32" ht="15" x14ac:dyDescent="0.2">
      <c r="A191" s="222">
        <v>287</v>
      </c>
      <c r="B191" s="499"/>
      <c r="C191" s="467"/>
      <c r="D191" s="467"/>
      <c r="E191" s="877" t="str">
        <f>'2. CAD NCCF'!E191:L191</f>
        <v>FI issued ABS and ABCP, high rated</v>
      </c>
      <c r="F191" s="878"/>
      <c r="G191" s="878"/>
      <c r="H191" s="878"/>
      <c r="I191" s="878"/>
      <c r="J191" s="878"/>
      <c r="K191" s="878"/>
      <c r="L191" s="879"/>
      <c r="M191" s="399">
        <f>SUBTOTAL(9,M192:M193)</f>
        <v>0</v>
      </c>
      <c r="N191" s="402">
        <f t="shared" ref="N191:AB191" si="45">SUBTOTAL(9,N192:N193)</f>
        <v>0</v>
      </c>
      <c r="O191" s="406">
        <f t="shared" si="45"/>
        <v>0</v>
      </c>
      <c r="P191" s="405">
        <f t="shared" si="45"/>
        <v>0</v>
      </c>
      <c r="Q191" s="403">
        <f t="shared" si="45"/>
        <v>0</v>
      </c>
      <c r="R191" s="406">
        <f t="shared" si="45"/>
        <v>0</v>
      </c>
      <c r="S191" s="406">
        <f t="shared" si="45"/>
        <v>0</v>
      </c>
      <c r="T191" s="406">
        <f t="shared" si="45"/>
        <v>0</v>
      </c>
      <c r="U191" s="406">
        <f t="shared" si="45"/>
        <v>0</v>
      </c>
      <c r="V191" s="406">
        <f t="shared" si="45"/>
        <v>0</v>
      </c>
      <c r="W191" s="406">
        <f t="shared" si="45"/>
        <v>0</v>
      </c>
      <c r="X191" s="406">
        <f t="shared" si="45"/>
        <v>0</v>
      </c>
      <c r="Y191" s="406">
        <f t="shared" si="45"/>
        <v>0</v>
      </c>
      <c r="Z191" s="406">
        <f t="shared" si="45"/>
        <v>0</v>
      </c>
      <c r="AA191" s="406">
        <f t="shared" si="45"/>
        <v>0</v>
      </c>
      <c r="AB191" s="416">
        <f t="shared" si="45"/>
        <v>0</v>
      </c>
      <c r="AC191" s="399">
        <f t="shared" ref="AC191" si="46">SUM(AC192:AC193)</f>
        <v>0</v>
      </c>
      <c r="AD191" s="1015"/>
      <c r="AE191" s="1016"/>
      <c r="AF191" s="1017"/>
    </row>
    <row r="192" spans="1:32" ht="15" customHeight="1" x14ac:dyDescent="0.2">
      <c r="A192" s="222">
        <v>288</v>
      </c>
      <c r="B192" s="499"/>
      <c r="C192" s="467"/>
      <c r="D192" s="467"/>
      <c r="E192" s="467"/>
      <c r="F192" s="979" t="str">
        <f>'2. CAD NCCF'!F192:L192</f>
        <v>FI issued ABS, high rated</v>
      </c>
      <c r="G192" s="980"/>
      <c r="H192" s="980"/>
      <c r="I192" s="980"/>
      <c r="J192" s="980"/>
      <c r="K192" s="980"/>
      <c r="L192" s="981"/>
      <c r="M192" s="433">
        <f>'2. CAD NCCF'!M192+'3. USD NCCF'!M192+'4. EUR NCCF'!M192+'5. GBP NCCF'!M192+'6. Other(Incld) NCCF'!M192</f>
        <v>0</v>
      </c>
      <c r="N192" s="434">
        <f>'2. CAD NCCF'!N192+'3. USD NCCF'!N192+'4. EUR NCCF'!N192+'5. GBP NCCF'!N192+'6. Other(Incld) NCCF'!N192</f>
        <v>0</v>
      </c>
      <c r="O192" s="435">
        <f>'2. CAD NCCF'!O192+'3. USD NCCF'!O192+'4. EUR NCCF'!O192+'5. GBP NCCF'!O192+'6. Other(Incld) NCCF'!O192</f>
        <v>0</v>
      </c>
      <c r="P192" s="436">
        <f>'2. CAD NCCF'!P192+'3. USD NCCF'!P192+'4. EUR NCCF'!P192+'5. GBP NCCF'!P192+'6. Other(Incld) NCCF'!P192</f>
        <v>0</v>
      </c>
      <c r="Q192" s="437">
        <f>'2. CAD NCCF'!Q192+'3. USD NCCF'!Q192+'4. EUR NCCF'!Q192+'5. GBP NCCF'!Q192+'6. Other(Incld) NCCF'!Q192</f>
        <v>0</v>
      </c>
      <c r="R192" s="436">
        <f>'2. CAD NCCF'!R192+'3. USD NCCF'!R192+'4. EUR NCCF'!R192+'5. GBP NCCF'!R192+'6. Other(Incld) NCCF'!R192</f>
        <v>0</v>
      </c>
      <c r="S192" s="436">
        <f>'2. CAD NCCF'!S192+'3. USD NCCF'!S192+'4. EUR NCCF'!S192+'5. GBP NCCF'!S192+'6. Other(Incld) NCCF'!S192</f>
        <v>0</v>
      </c>
      <c r="T192" s="436">
        <f>'2. CAD NCCF'!T192+'3. USD NCCF'!T192+'4. EUR NCCF'!T192+'5. GBP NCCF'!T192+'6. Other(Incld) NCCF'!T192</f>
        <v>0</v>
      </c>
      <c r="U192" s="436">
        <f>'2. CAD NCCF'!U192+'3. USD NCCF'!U192+'4. EUR NCCF'!U192+'5. GBP NCCF'!U192+'6. Other(Incld) NCCF'!U192</f>
        <v>0</v>
      </c>
      <c r="V192" s="436">
        <f>'2. CAD NCCF'!V192+'3. USD NCCF'!V192+'4. EUR NCCF'!V192+'5. GBP NCCF'!V192+'6. Other(Incld) NCCF'!V192</f>
        <v>0</v>
      </c>
      <c r="W192" s="436">
        <f>'2. CAD NCCF'!W192+'3. USD NCCF'!W192+'4. EUR NCCF'!W192+'5. GBP NCCF'!W192+'6. Other(Incld) NCCF'!W192</f>
        <v>0</v>
      </c>
      <c r="X192" s="436">
        <f>'2. CAD NCCF'!X192+'3. USD NCCF'!X192+'4. EUR NCCF'!X192+'5. GBP NCCF'!X192+'6. Other(Incld) NCCF'!X192</f>
        <v>0</v>
      </c>
      <c r="Y192" s="436">
        <f>'2. CAD NCCF'!Y192+'3. USD NCCF'!Y192+'4. EUR NCCF'!Y192+'5. GBP NCCF'!Y192+'6. Other(Incld) NCCF'!Y192</f>
        <v>0</v>
      </c>
      <c r="Z192" s="436">
        <f>'2. CAD NCCF'!Z192+'3. USD NCCF'!Z192+'4. EUR NCCF'!Z192+'5. GBP NCCF'!Z192+'6. Other(Incld) NCCF'!Z192</f>
        <v>0</v>
      </c>
      <c r="AA192" s="436">
        <f>'2. CAD NCCF'!AA192+'3. USD NCCF'!AA192+'4. EUR NCCF'!AA192+'5. GBP NCCF'!AA192+'6. Other(Incld) NCCF'!AA192</f>
        <v>0</v>
      </c>
      <c r="AB192" s="437">
        <f>'2. CAD NCCF'!AB192+'3. USD NCCF'!AB192+'4. EUR NCCF'!AB192+'5. GBP NCCF'!AB192+'6. Other(Incld) NCCF'!AB192</f>
        <v>0</v>
      </c>
      <c r="AC192" s="437">
        <f>'2. CAD NCCF'!AC192+'3. USD NCCF'!AC192+'4. EUR NCCF'!AC192+'5. GBP NCCF'!AC192+'6. Other(Incld) NCCF'!AC192</f>
        <v>0</v>
      </c>
      <c r="AD192" s="1015"/>
      <c r="AE192" s="1016"/>
      <c r="AF192" s="1017"/>
    </row>
    <row r="193" spans="1:32" ht="15" customHeight="1" x14ac:dyDescent="0.2">
      <c r="A193" s="222">
        <v>289</v>
      </c>
      <c r="B193" s="499"/>
      <c r="C193" s="467"/>
      <c r="D193" s="467"/>
      <c r="E193" s="467"/>
      <c r="F193" s="979" t="str">
        <f>'2. CAD NCCF'!F193:L193</f>
        <v>FI issued ABCP, high rated</v>
      </c>
      <c r="G193" s="980"/>
      <c r="H193" s="980"/>
      <c r="I193" s="980"/>
      <c r="J193" s="980"/>
      <c r="K193" s="980"/>
      <c r="L193" s="981"/>
      <c r="M193" s="433">
        <f>'2. CAD NCCF'!M193+'3. USD NCCF'!M193+'4. EUR NCCF'!M193+'5. GBP NCCF'!M193+'6. Other(Incld) NCCF'!M193</f>
        <v>0</v>
      </c>
      <c r="N193" s="434">
        <f>'2. CAD NCCF'!N193+'3. USD NCCF'!N193+'4. EUR NCCF'!N193+'5. GBP NCCF'!N193+'6. Other(Incld) NCCF'!N193</f>
        <v>0</v>
      </c>
      <c r="O193" s="435">
        <f>'2. CAD NCCF'!O193+'3. USD NCCF'!O193+'4. EUR NCCF'!O193+'5. GBP NCCF'!O193+'6. Other(Incld) NCCF'!O193</f>
        <v>0</v>
      </c>
      <c r="P193" s="436">
        <f>'2. CAD NCCF'!P193+'3. USD NCCF'!P193+'4. EUR NCCF'!P193+'5. GBP NCCF'!P193+'6. Other(Incld) NCCF'!P193</f>
        <v>0</v>
      </c>
      <c r="Q193" s="437">
        <f>'2. CAD NCCF'!Q193+'3. USD NCCF'!Q193+'4. EUR NCCF'!Q193+'5. GBP NCCF'!Q193+'6. Other(Incld) NCCF'!Q193</f>
        <v>0</v>
      </c>
      <c r="R193" s="436">
        <f>'2. CAD NCCF'!R193+'3. USD NCCF'!R193+'4. EUR NCCF'!R193+'5. GBP NCCF'!R193+'6. Other(Incld) NCCF'!R193</f>
        <v>0</v>
      </c>
      <c r="S193" s="436">
        <f>'2. CAD NCCF'!S193+'3. USD NCCF'!S193+'4. EUR NCCF'!S193+'5. GBP NCCF'!S193+'6. Other(Incld) NCCF'!S193</f>
        <v>0</v>
      </c>
      <c r="T193" s="436">
        <f>'2. CAD NCCF'!T193+'3. USD NCCF'!T193+'4. EUR NCCF'!T193+'5. GBP NCCF'!T193+'6. Other(Incld) NCCF'!T193</f>
        <v>0</v>
      </c>
      <c r="U193" s="436">
        <f>'2. CAD NCCF'!U193+'3. USD NCCF'!U193+'4. EUR NCCF'!U193+'5. GBP NCCF'!U193+'6. Other(Incld) NCCF'!U193</f>
        <v>0</v>
      </c>
      <c r="V193" s="436">
        <f>'2. CAD NCCF'!V193+'3. USD NCCF'!V193+'4. EUR NCCF'!V193+'5. GBP NCCF'!V193+'6. Other(Incld) NCCF'!V193</f>
        <v>0</v>
      </c>
      <c r="W193" s="436">
        <f>'2. CAD NCCF'!W193+'3. USD NCCF'!W193+'4. EUR NCCF'!W193+'5. GBP NCCF'!W193+'6. Other(Incld) NCCF'!W193</f>
        <v>0</v>
      </c>
      <c r="X193" s="436">
        <f>'2. CAD NCCF'!X193+'3. USD NCCF'!X193+'4. EUR NCCF'!X193+'5. GBP NCCF'!X193+'6. Other(Incld) NCCF'!X193</f>
        <v>0</v>
      </c>
      <c r="Y193" s="436">
        <f>'2. CAD NCCF'!Y193+'3. USD NCCF'!Y193+'4. EUR NCCF'!Y193+'5. GBP NCCF'!Y193+'6. Other(Incld) NCCF'!Y193</f>
        <v>0</v>
      </c>
      <c r="Z193" s="436">
        <f>'2. CAD NCCF'!Z193+'3. USD NCCF'!Z193+'4. EUR NCCF'!Z193+'5. GBP NCCF'!Z193+'6. Other(Incld) NCCF'!Z193</f>
        <v>0</v>
      </c>
      <c r="AA193" s="436">
        <f>'2. CAD NCCF'!AA193+'3. USD NCCF'!AA193+'4. EUR NCCF'!AA193+'5. GBP NCCF'!AA193+'6. Other(Incld) NCCF'!AA193</f>
        <v>0</v>
      </c>
      <c r="AB193" s="437">
        <f>'2. CAD NCCF'!AB193+'3. USD NCCF'!AB193+'4. EUR NCCF'!AB193+'5. GBP NCCF'!AB193+'6. Other(Incld) NCCF'!AB193</f>
        <v>0</v>
      </c>
      <c r="AC193" s="437">
        <f>'2. CAD NCCF'!AC193+'3. USD NCCF'!AC193+'4. EUR NCCF'!AC193+'5. GBP NCCF'!AC193+'6. Other(Incld) NCCF'!AC193</f>
        <v>0</v>
      </c>
      <c r="AD193" s="1015"/>
      <c r="AE193" s="1016"/>
      <c r="AF193" s="1017"/>
    </row>
    <row r="194" spans="1:32" ht="15" x14ac:dyDescent="0.2">
      <c r="A194" s="222">
        <v>290</v>
      </c>
      <c r="B194" s="499"/>
      <c r="C194" s="467"/>
      <c r="D194" s="467"/>
      <c r="E194" s="877" t="str">
        <f>'2. CAD NCCF'!E194:L194</f>
        <v>Non-FI issued ABS and ABCP, medium rated</v>
      </c>
      <c r="F194" s="878"/>
      <c r="G194" s="878"/>
      <c r="H194" s="878"/>
      <c r="I194" s="878"/>
      <c r="J194" s="878"/>
      <c r="K194" s="878"/>
      <c r="L194" s="879"/>
      <c r="M194" s="399">
        <f>SUBTOTAL(9,M195:M196)</f>
        <v>0</v>
      </c>
      <c r="N194" s="402">
        <f t="shared" ref="N194:AC194" si="47">SUBTOTAL(9,N195:N196)</f>
        <v>0</v>
      </c>
      <c r="O194" s="406">
        <f t="shared" si="47"/>
        <v>0</v>
      </c>
      <c r="P194" s="405">
        <f t="shared" si="47"/>
        <v>0</v>
      </c>
      <c r="Q194" s="403">
        <f t="shared" si="47"/>
        <v>0</v>
      </c>
      <c r="R194" s="406">
        <f t="shared" si="47"/>
        <v>0</v>
      </c>
      <c r="S194" s="406">
        <f t="shared" si="47"/>
        <v>0</v>
      </c>
      <c r="T194" s="406">
        <f t="shared" si="47"/>
        <v>0</v>
      </c>
      <c r="U194" s="406">
        <f t="shared" si="47"/>
        <v>0</v>
      </c>
      <c r="V194" s="406">
        <f t="shared" si="47"/>
        <v>0</v>
      </c>
      <c r="W194" s="406">
        <f t="shared" si="47"/>
        <v>0</v>
      </c>
      <c r="X194" s="406">
        <f t="shared" si="47"/>
        <v>0</v>
      </c>
      <c r="Y194" s="406">
        <f t="shared" si="47"/>
        <v>0</v>
      </c>
      <c r="Z194" s="406">
        <f t="shared" si="47"/>
        <v>0</v>
      </c>
      <c r="AA194" s="406">
        <f t="shared" si="47"/>
        <v>0</v>
      </c>
      <c r="AB194" s="416">
        <f t="shared" si="47"/>
        <v>0</v>
      </c>
      <c r="AC194" s="399">
        <f t="shared" si="47"/>
        <v>0</v>
      </c>
      <c r="AD194" s="1015"/>
      <c r="AE194" s="1016"/>
      <c r="AF194" s="1017"/>
    </row>
    <row r="195" spans="1:32" ht="15" customHeight="1" x14ac:dyDescent="0.2">
      <c r="A195" s="222">
        <v>291</v>
      </c>
      <c r="B195" s="499"/>
      <c r="C195" s="467"/>
      <c r="D195" s="467"/>
      <c r="E195" s="467"/>
      <c r="F195" s="979" t="str">
        <f>'2. CAD NCCF'!F195:L195</f>
        <v>Non-FI issued ABS, medium rated</v>
      </c>
      <c r="G195" s="980"/>
      <c r="H195" s="980"/>
      <c r="I195" s="980"/>
      <c r="J195" s="980"/>
      <c r="K195" s="980"/>
      <c r="L195" s="981"/>
      <c r="M195" s="433">
        <f>'2. CAD NCCF'!M195+'3. USD NCCF'!M195+'4. EUR NCCF'!M195+'5. GBP NCCF'!M195+'6. Other(Incld) NCCF'!M195</f>
        <v>0</v>
      </c>
      <c r="N195" s="434">
        <f>'2. CAD NCCF'!N195+'3. USD NCCF'!N195+'4. EUR NCCF'!N195+'5. GBP NCCF'!N195+'6. Other(Incld) NCCF'!N195</f>
        <v>0</v>
      </c>
      <c r="O195" s="435">
        <f>'2. CAD NCCF'!O195+'3. USD NCCF'!O195+'4. EUR NCCF'!O195+'5. GBP NCCF'!O195+'6. Other(Incld) NCCF'!O195</f>
        <v>0</v>
      </c>
      <c r="P195" s="436">
        <f>'2. CAD NCCF'!P195+'3. USD NCCF'!P195+'4. EUR NCCF'!P195+'5. GBP NCCF'!P195+'6. Other(Incld) NCCF'!P195</f>
        <v>0</v>
      </c>
      <c r="Q195" s="437">
        <f>'2. CAD NCCF'!Q195+'3. USD NCCF'!Q195+'4. EUR NCCF'!Q195+'5. GBP NCCF'!Q195+'6. Other(Incld) NCCF'!Q195</f>
        <v>0</v>
      </c>
      <c r="R195" s="436">
        <f>'2. CAD NCCF'!R195+'3. USD NCCF'!R195+'4. EUR NCCF'!R195+'5. GBP NCCF'!R195+'6. Other(Incld) NCCF'!R195</f>
        <v>0</v>
      </c>
      <c r="S195" s="436">
        <f>'2. CAD NCCF'!S195+'3. USD NCCF'!S195+'4. EUR NCCF'!S195+'5. GBP NCCF'!S195+'6. Other(Incld) NCCF'!S195</f>
        <v>0</v>
      </c>
      <c r="T195" s="436">
        <f>'2. CAD NCCF'!T195+'3. USD NCCF'!T195+'4. EUR NCCF'!T195+'5. GBP NCCF'!T195+'6. Other(Incld) NCCF'!T195</f>
        <v>0</v>
      </c>
      <c r="U195" s="436">
        <f>'2. CAD NCCF'!U195+'3. USD NCCF'!U195+'4. EUR NCCF'!U195+'5. GBP NCCF'!U195+'6. Other(Incld) NCCF'!U195</f>
        <v>0</v>
      </c>
      <c r="V195" s="436">
        <f>'2. CAD NCCF'!V195+'3. USD NCCF'!V195+'4. EUR NCCF'!V195+'5. GBP NCCF'!V195+'6. Other(Incld) NCCF'!V195</f>
        <v>0</v>
      </c>
      <c r="W195" s="436">
        <f>'2. CAD NCCF'!W195+'3. USD NCCF'!W195+'4. EUR NCCF'!W195+'5. GBP NCCF'!W195+'6. Other(Incld) NCCF'!W195</f>
        <v>0</v>
      </c>
      <c r="X195" s="436">
        <f>'2. CAD NCCF'!X195+'3. USD NCCF'!X195+'4. EUR NCCF'!X195+'5. GBP NCCF'!X195+'6. Other(Incld) NCCF'!X195</f>
        <v>0</v>
      </c>
      <c r="Y195" s="436">
        <f>'2. CAD NCCF'!Y195+'3. USD NCCF'!Y195+'4. EUR NCCF'!Y195+'5. GBP NCCF'!Y195+'6. Other(Incld) NCCF'!Y195</f>
        <v>0</v>
      </c>
      <c r="Z195" s="436">
        <f>'2. CAD NCCF'!Z195+'3. USD NCCF'!Z195+'4. EUR NCCF'!Z195+'5. GBP NCCF'!Z195+'6. Other(Incld) NCCF'!Z195</f>
        <v>0</v>
      </c>
      <c r="AA195" s="436">
        <f>'2. CAD NCCF'!AA195+'3. USD NCCF'!AA195+'4. EUR NCCF'!AA195+'5. GBP NCCF'!AA195+'6. Other(Incld) NCCF'!AA195</f>
        <v>0</v>
      </c>
      <c r="AB195" s="437">
        <f>'2. CAD NCCF'!AB195+'3. USD NCCF'!AB195+'4. EUR NCCF'!AB195+'5. GBP NCCF'!AB195+'6. Other(Incld) NCCF'!AB195</f>
        <v>0</v>
      </c>
      <c r="AC195" s="437">
        <f>'2. CAD NCCF'!AC195+'3. USD NCCF'!AC195+'4. EUR NCCF'!AC195+'5. GBP NCCF'!AC195+'6. Other(Incld) NCCF'!AC195</f>
        <v>0</v>
      </c>
      <c r="AD195" s="1015"/>
      <c r="AE195" s="1016"/>
      <c r="AF195" s="1017"/>
    </row>
    <row r="196" spans="1:32" ht="15" customHeight="1" x14ac:dyDescent="0.2">
      <c r="A196" s="222">
        <v>292</v>
      </c>
      <c r="B196" s="499"/>
      <c r="C196" s="467"/>
      <c r="D196" s="467"/>
      <c r="E196" s="467"/>
      <c r="F196" s="979" t="str">
        <f>'2. CAD NCCF'!F196:L196</f>
        <v>Non-FI issued ABCP, medium rated</v>
      </c>
      <c r="G196" s="980"/>
      <c r="H196" s="980"/>
      <c r="I196" s="980"/>
      <c r="J196" s="980"/>
      <c r="K196" s="980"/>
      <c r="L196" s="981"/>
      <c r="M196" s="433">
        <f>'2. CAD NCCF'!M196+'3. USD NCCF'!M196+'4. EUR NCCF'!M196+'5. GBP NCCF'!M196+'6. Other(Incld) NCCF'!M196</f>
        <v>0</v>
      </c>
      <c r="N196" s="434">
        <f>'2. CAD NCCF'!N196+'3. USD NCCF'!N196+'4. EUR NCCF'!N196+'5. GBP NCCF'!N196+'6. Other(Incld) NCCF'!N196</f>
        <v>0</v>
      </c>
      <c r="O196" s="435">
        <f>'2. CAD NCCF'!O196+'3. USD NCCF'!O196+'4. EUR NCCF'!O196+'5. GBP NCCF'!O196+'6. Other(Incld) NCCF'!O196</f>
        <v>0</v>
      </c>
      <c r="P196" s="436">
        <f>'2. CAD NCCF'!P196+'3. USD NCCF'!P196+'4. EUR NCCF'!P196+'5. GBP NCCF'!P196+'6. Other(Incld) NCCF'!P196</f>
        <v>0</v>
      </c>
      <c r="Q196" s="437">
        <f>'2. CAD NCCF'!Q196+'3. USD NCCF'!Q196+'4. EUR NCCF'!Q196+'5. GBP NCCF'!Q196+'6. Other(Incld) NCCF'!Q196</f>
        <v>0</v>
      </c>
      <c r="R196" s="436">
        <f>'2. CAD NCCF'!R196+'3. USD NCCF'!R196+'4. EUR NCCF'!R196+'5. GBP NCCF'!R196+'6. Other(Incld) NCCF'!R196</f>
        <v>0</v>
      </c>
      <c r="S196" s="436">
        <f>'2. CAD NCCF'!S196+'3. USD NCCF'!S196+'4. EUR NCCF'!S196+'5. GBP NCCF'!S196+'6. Other(Incld) NCCF'!S196</f>
        <v>0</v>
      </c>
      <c r="T196" s="436">
        <f>'2. CAD NCCF'!T196+'3. USD NCCF'!T196+'4. EUR NCCF'!T196+'5. GBP NCCF'!T196+'6. Other(Incld) NCCF'!T196</f>
        <v>0</v>
      </c>
      <c r="U196" s="436">
        <f>'2. CAD NCCF'!U196+'3. USD NCCF'!U196+'4. EUR NCCF'!U196+'5. GBP NCCF'!U196+'6. Other(Incld) NCCF'!U196</f>
        <v>0</v>
      </c>
      <c r="V196" s="436">
        <f>'2. CAD NCCF'!V196+'3. USD NCCF'!V196+'4. EUR NCCF'!V196+'5. GBP NCCF'!V196+'6. Other(Incld) NCCF'!V196</f>
        <v>0</v>
      </c>
      <c r="W196" s="436">
        <f>'2. CAD NCCF'!W196+'3. USD NCCF'!W196+'4. EUR NCCF'!W196+'5. GBP NCCF'!W196+'6. Other(Incld) NCCF'!W196</f>
        <v>0</v>
      </c>
      <c r="X196" s="436">
        <f>'2. CAD NCCF'!X196+'3. USD NCCF'!X196+'4. EUR NCCF'!X196+'5. GBP NCCF'!X196+'6. Other(Incld) NCCF'!X196</f>
        <v>0</v>
      </c>
      <c r="Y196" s="436">
        <f>'2. CAD NCCF'!Y196+'3. USD NCCF'!Y196+'4. EUR NCCF'!Y196+'5. GBP NCCF'!Y196+'6. Other(Incld) NCCF'!Y196</f>
        <v>0</v>
      </c>
      <c r="Z196" s="436">
        <f>'2. CAD NCCF'!Z196+'3. USD NCCF'!Z196+'4. EUR NCCF'!Z196+'5. GBP NCCF'!Z196+'6. Other(Incld) NCCF'!Z196</f>
        <v>0</v>
      </c>
      <c r="AA196" s="436">
        <f>'2. CAD NCCF'!AA196+'3. USD NCCF'!AA196+'4. EUR NCCF'!AA196+'5. GBP NCCF'!AA196+'6. Other(Incld) NCCF'!AA196</f>
        <v>0</v>
      </c>
      <c r="AB196" s="437">
        <f>'2. CAD NCCF'!AB196+'3. USD NCCF'!AB196+'4. EUR NCCF'!AB196+'5. GBP NCCF'!AB196+'6. Other(Incld) NCCF'!AB196</f>
        <v>0</v>
      </c>
      <c r="AC196" s="437">
        <f>'2. CAD NCCF'!AC196+'3. USD NCCF'!AC196+'4. EUR NCCF'!AC196+'5. GBP NCCF'!AC196+'6. Other(Incld) NCCF'!AC196</f>
        <v>0</v>
      </c>
      <c r="AD196" s="1015"/>
      <c r="AE196" s="1016"/>
      <c r="AF196" s="1017"/>
    </row>
    <row r="197" spans="1:32" ht="15" x14ac:dyDescent="0.2">
      <c r="A197" s="222">
        <v>293</v>
      </c>
      <c r="B197" s="499"/>
      <c r="C197" s="467"/>
      <c r="D197" s="467"/>
      <c r="E197" s="877" t="str">
        <f>'2. CAD NCCF'!E197:L197</f>
        <v>FI issued ABS and ABCP, medium rated</v>
      </c>
      <c r="F197" s="878"/>
      <c r="G197" s="878"/>
      <c r="H197" s="878"/>
      <c r="I197" s="878"/>
      <c r="J197" s="878"/>
      <c r="K197" s="878"/>
      <c r="L197" s="879"/>
      <c r="M197" s="399">
        <f>SUBTOTAL(9,M198:M199)</f>
        <v>0</v>
      </c>
      <c r="N197" s="402">
        <f t="shared" ref="N197:AC197" si="48">SUBTOTAL(9,N198:N199)</f>
        <v>0</v>
      </c>
      <c r="O197" s="406">
        <f t="shared" si="48"/>
        <v>0</v>
      </c>
      <c r="P197" s="405">
        <f t="shared" si="48"/>
        <v>0</v>
      </c>
      <c r="Q197" s="403">
        <f t="shared" si="48"/>
        <v>0</v>
      </c>
      <c r="R197" s="406">
        <f t="shared" si="48"/>
        <v>0</v>
      </c>
      <c r="S197" s="406">
        <f t="shared" si="48"/>
        <v>0</v>
      </c>
      <c r="T197" s="406">
        <f t="shared" si="48"/>
        <v>0</v>
      </c>
      <c r="U197" s="406">
        <f t="shared" si="48"/>
        <v>0</v>
      </c>
      <c r="V197" s="406">
        <f t="shared" si="48"/>
        <v>0</v>
      </c>
      <c r="W197" s="406">
        <f t="shared" si="48"/>
        <v>0</v>
      </c>
      <c r="X197" s="406">
        <f t="shared" si="48"/>
        <v>0</v>
      </c>
      <c r="Y197" s="406">
        <f t="shared" si="48"/>
        <v>0</v>
      </c>
      <c r="Z197" s="406">
        <f t="shared" si="48"/>
        <v>0</v>
      </c>
      <c r="AA197" s="406">
        <f t="shared" si="48"/>
        <v>0</v>
      </c>
      <c r="AB197" s="416">
        <f t="shared" si="48"/>
        <v>0</v>
      </c>
      <c r="AC197" s="399">
        <f t="shared" si="48"/>
        <v>0</v>
      </c>
      <c r="AD197" s="1015"/>
      <c r="AE197" s="1016"/>
      <c r="AF197" s="1017"/>
    </row>
    <row r="198" spans="1:32" ht="15" customHeight="1" x14ac:dyDescent="0.2">
      <c r="A198" s="222">
        <v>294</v>
      </c>
      <c r="B198" s="499"/>
      <c r="C198" s="467"/>
      <c r="D198" s="467"/>
      <c r="E198" s="467"/>
      <c r="F198" s="979" t="str">
        <f>'2. CAD NCCF'!F198:L198</f>
        <v>FI issued ABS, medium rated</v>
      </c>
      <c r="G198" s="980"/>
      <c r="H198" s="980"/>
      <c r="I198" s="980"/>
      <c r="J198" s="980"/>
      <c r="K198" s="980"/>
      <c r="L198" s="981"/>
      <c r="M198" s="433">
        <f>'2. CAD NCCF'!M198+'3. USD NCCF'!M198+'4. EUR NCCF'!M198+'5. GBP NCCF'!M198+'6. Other(Incld) NCCF'!M198</f>
        <v>0</v>
      </c>
      <c r="N198" s="434">
        <f>'2. CAD NCCF'!N198+'3. USD NCCF'!N198+'4. EUR NCCF'!N198+'5. GBP NCCF'!N198+'6. Other(Incld) NCCF'!N198</f>
        <v>0</v>
      </c>
      <c r="O198" s="435">
        <f>'2. CAD NCCF'!O198+'3. USD NCCF'!O198+'4. EUR NCCF'!O198+'5. GBP NCCF'!O198+'6. Other(Incld) NCCF'!O198</f>
        <v>0</v>
      </c>
      <c r="P198" s="436">
        <f>'2. CAD NCCF'!P198+'3. USD NCCF'!P198+'4. EUR NCCF'!P198+'5. GBP NCCF'!P198+'6. Other(Incld) NCCF'!P198</f>
        <v>0</v>
      </c>
      <c r="Q198" s="437">
        <f>'2. CAD NCCF'!Q198+'3. USD NCCF'!Q198+'4. EUR NCCF'!Q198+'5. GBP NCCF'!Q198+'6. Other(Incld) NCCF'!Q198</f>
        <v>0</v>
      </c>
      <c r="R198" s="436">
        <f>'2. CAD NCCF'!R198+'3. USD NCCF'!R198+'4. EUR NCCF'!R198+'5. GBP NCCF'!R198+'6. Other(Incld) NCCF'!R198</f>
        <v>0</v>
      </c>
      <c r="S198" s="436">
        <f>'2. CAD NCCF'!S198+'3. USD NCCF'!S198+'4. EUR NCCF'!S198+'5. GBP NCCF'!S198+'6. Other(Incld) NCCF'!S198</f>
        <v>0</v>
      </c>
      <c r="T198" s="436">
        <f>'2. CAD NCCF'!T198+'3. USD NCCF'!T198+'4. EUR NCCF'!T198+'5. GBP NCCF'!T198+'6. Other(Incld) NCCF'!T198</f>
        <v>0</v>
      </c>
      <c r="U198" s="436">
        <f>'2. CAD NCCF'!U198+'3. USD NCCF'!U198+'4. EUR NCCF'!U198+'5. GBP NCCF'!U198+'6. Other(Incld) NCCF'!U198</f>
        <v>0</v>
      </c>
      <c r="V198" s="436">
        <f>'2. CAD NCCF'!V198+'3. USD NCCF'!V198+'4. EUR NCCF'!V198+'5. GBP NCCF'!V198+'6. Other(Incld) NCCF'!V198</f>
        <v>0</v>
      </c>
      <c r="W198" s="436">
        <f>'2. CAD NCCF'!W198+'3. USD NCCF'!W198+'4. EUR NCCF'!W198+'5. GBP NCCF'!W198+'6. Other(Incld) NCCF'!W198</f>
        <v>0</v>
      </c>
      <c r="X198" s="436">
        <f>'2. CAD NCCF'!X198+'3. USD NCCF'!X198+'4. EUR NCCF'!X198+'5. GBP NCCF'!X198+'6. Other(Incld) NCCF'!X198</f>
        <v>0</v>
      </c>
      <c r="Y198" s="436">
        <f>'2. CAD NCCF'!Y198+'3. USD NCCF'!Y198+'4. EUR NCCF'!Y198+'5. GBP NCCF'!Y198+'6. Other(Incld) NCCF'!Y198</f>
        <v>0</v>
      </c>
      <c r="Z198" s="436">
        <f>'2. CAD NCCF'!Z198+'3. USD NCCF'!Z198+'4. EUR NCCF'!Z198+'5. GBP NCCF'!Z198+'6. Other(Incld) NCCF'!Z198</f>
        <v>0</v>
      </c>
      <c r="AA198" s="436">
        <f>'2. CAD NCCF'!AA198+'3. USD NCCF'!AA198+'4. EUR NCCF'!AA198+'5. GBP NCCF'!AA198+'6. Other(Incld) NCCF'!AA198</f>
        <v>0</v>
      </c>
      <c r="AB198" s="437">
        <f>'2. CAD NCCF'!AB198+'3. USD NCCF'!AB198+'4. EUR NCCF'!AB198+'5. GBP NCCF'!AB198+'6. Other(Incld) NCCF'!AB198</f>
        <v>0</v>
      </c>
      <c r="AC198" s="437">
        <f>'2. CAD NCCF'!AC198+'3. USD NCCF'!AC198+'4. EUR NCCF'!AC198+'5. GBP NCCF'!AC198+'6. Other(Incld) NCCF'!AC198</f>
        <v>0</v>
      </c>
      <c r="AD198" s="1015"/>
      <c r="AE198" s="1016"/>
      <c r="AF198" s="1017"/>
    </row>
    <row r="199" spans="1:32" ht="15" customHeight="1" x14ac:dyDescent="0.2">
      <c r="A199" s="222">
        <v>295</v>
      </c>
      <c r="B199" s="499"/>
      <c r="C199" s="467"/>
      <c r="D199" s="467"/>
      <c r="E199" s="467"/>
      <c r="F199" s="979" t="str">
        <f>'2. CAD NCCF'!F199:L199</f>
        <v>FI issued ABCP, medium rated</v>
      </c>
      <c r="G199" s="980"/>
      <c r="H199" s="980"/>
      <c r="I199" s="980"/>
      <c r="J199" s="980"/>
      <c r="K199" s="980"/>
      <c r="L199" s="981"/>
      <c r="M199" s="433">
        <f>'2. CAD NCCF'!M199+'3. USD NCCF'!M199+'4. EUR NCCF'!M199+'5. GBP NCCF'!M199+'6. Other(Incld) NCCF'!M199</f>
        <v>0</v>
      </c>
      <c r="N199" s="434">
        <f>'2. CAD NCCF'!N199+'3. USD NCCF'!N199+'4. EUR NCCF'!N199+'5. GBP NCCF'!N199+'6. Other(Incld) NCCF'!N199</f>
        <v>0</v>
      </c>
      <c r="O199" s="435">
        <f>'2. CAD NCCF'!O199+'3. USD NCCF'!O199+'4. EUR NCCF'!O199+'5. GBP NCCF'!O199+'6. Other(Incld) NCCF'!O199</f>
        <v>0</v>
      </c>
      <c r="P199" s="436">
        <f>'2. CAD NCCF'!P199+'3. USD NCCF'!P199+'4. EUR NCCF'!P199+'5. GBP NCCF'!P199+'6. Other(Incld) NCCF'!P199</f>
        <v>0</v>
      </c>
      <c r="Q199" s="437">
        <f>'2. CAD NCCF'!Q199+'3. USD NCCF'!Q199+'4. EUR NCCF'!Q199+'5. GBP NCCF'!Q199+'6. Other(Incld) NCCF'!Q199</f>
        <v>0</v>
      </c>
      <c r="R199" s="436">
        <f>'2. CAD NCCF'!R199+'3. USD NCCF'!R199+'4. EUR NCCF'!R199+'5. GBP NCCF'!R199+'6. Other(Incld) NCCF'!R199</f>
        <v>0</v>
      </c>
      <c r="S199" s="436">
        <f>'2. CAD NCCF'!S199+'3. USD NCCF'!S199+'4. EUR NCCF'!S199+'5. GBP NCCF'!S199+'6. Other(Incld) NCCF'!S199</f>
        <v>0</v>
      </c>
      <c r="T199" s="436">
        <f>'2. CAD NCCF'!T199+'3. USD NCCF'!T199+'4. EUR NCCF'!T199+'5. GBP NCCF'!T199+'6. Other(Incld) NCCF'!T199</f>
        <v>0</v>
      </c>
      <c r="U199" s="436">
        <f>'2. CAD NCCF'!U199+'3. USD NCCF'!U199+'4. EUR NCCF'!U199+'5. GBP NCCF'!U199+'6. Other(Incld) NCCF'!U199</f>
        <v>0</v>
      </c>
      <c r="V199" s="436">
        <f>'2. CAD NCCF'!V199+'3. USD NCCF'!V199+'4. EUR NCCF'!V199+'5. GBP NCCF'!V199+'6. Other(Incld) NCCF'!V199</f>
        <v>0</v>
      </c>
      <c r="W199" s="436">
        <f>'2. CAD NCCF'!W199+'3. USD NCCF'!W199+'4. EUR NCCF'!W199+'5. GBP NCCF'!W199+'6. Other(Incld) NCCF'!W199</f>
        <v>0</v>
      </c>
      <c r="X199" s="436">
        <f>'2. CAD NCCF'!X199+'3. USD NCCF'!X199+'4. EUR NCCF'!X199+'5. GBP NCCF'!X199+'6. Other(Incld) NCCF'!X199</f>
        <v>0</v>
      </c>
      <c r="Y199" s="436">
        <f>'2. CAD NCCF'!Y199+'3. USD NCCF'!Y199+'4. EUR NCCF'!Y199+'5. GBP NCCF'!Y199+'6. Other(Incld) NCCF'!Y199</f>
        <v>0</v>
      </c>
      <c r="Z199" s="436">
        <f>'2. CAD NCCF'!Z199+'3. USD NCCF'!Z199+'4. EUR NCCF'!Z199+'5. GBP NCCF'!Z199+'6. Other(Incld) NCCF'!Z199</f>
        <v>0</v>
      </c>
      <c r="AA199" s="436">
        <f>'2. CAD NCCF'!AA199+'3. USD NCCF'!AA199+'4. EUR NCCF'!AA199+'5. GBP NCCF'!AA199+'6. Other(Incld) NCCF'!AA199</f>
        <v>0</v>
      </c>
      <c r="AB199" s="437">
        <f>'2. CAD NCCF'!AB199+'3. USD NCCF'!AB199+'4. EUR NCCF'!AB199+'5. GBP NCCF'!AB199+'6. Other(Incld) NCCF'!AB199</f>
        <v>0</v>
      </c>
      <c r="AC199" s="437">
        <f>'2. CAD NCCF'!AC199+'3. USD NCCF'!AC199+'4. EUR NCCF'!AC199+'5. GBP NCCF'!AC199+'6. Other(Incld) NCCF'!AC199</f>
        <v>0</v>
      </c>
      <c r="AD199" s="1015"/>
      <c r="AE199" s="1016"/>
      <c r="AF199" s="1017"/>
    </row>
    <row r="200" spans="1:32" ht="15" x14ac:dyDescent="0.2">
      <c r="A200" s="222">
        <v>296</v>
      </c>
      <c r="B200" s="499"/>
      <c r="C200" s="467"/>
      <c r="D200" s="467"/>
      <c r="E200" s="877" t="str">
        <f>'2. CAD NCCF'!E200:L200</f>
        <v>Non-FI issued ABS and ABCP, low or not rated</v>
      </c>
      <c r="F200" s="878"/>
      <c r="G200" s="878"/>
      <c r="H200" s="878"/>
      <c r="I200" s="878"/>
      <c r="J200" s="878"/>
      <c r="K200" s="878"/>
      <c r="L200" s="879"/>
      <c r="M200" s="399">
        <f>SUBTOTAL(9,M201:M202)</f>
        <v>0</v>
      </c>
      <c r="N200" s="402">
        <f t="shared" ref="N200:AC200" si="49">SUBTOTAL(9,N201:N202)</f>
        <v>0</v>
      </c>
      <c r="O200" s="406">
        <f t="shared" si="49"/>
        <v>0</v>
      </c>
      <c r="P200" s="405">
        <f t="shared" si="49"/>
        <v>0</v>
      </c>
      <c r="Q200" s="403">
        <f t="shared" si="49"/>
        <v>0</v>
      </c>
      <c r="R200" s="406">
        <f t="shared" si="49"/>
        <v>0</v>
      </c>
      <c r="S200" s="406">
        <f t="shared" si="49"/>
        <v>0</v>
      </c>
      <c r="T200" s="406">
        <f t="shared" si="49"/>
        <v>0</v>
      </c>
      <c r="U200" s="406">
        <f t="shared" si="49"/>
        <v>0</v>
      </c>
      <c r="V200" s="406">
        <f t="shared" si="49"/>
        <v>0</v>
      </c>
      <c r="W200" s="406">
        <f t="shared" si="49"/>
        <v>0</v>
      </c>
      <c r="X200" s="406">
        <f t="shared" si="49"/>
        <v>0</v>
      </c>
      <c r="Y200" s="406">
        <f t="shared" si="49"/>
        <v>0</v>
      </c>
      <c r="Z200" s="406">
        <f t="shared" si="49"/>
        <v>0</v>
      </c>
      <c r="AA200" s="406">
        <f t="shared" si="49"/>
        <v>0</v>
      </c>
      <c r="AB200" s="416">
        <f t="shared" si="49"/>
        <v>0</v>
      </c>
      <c r="AC200" s="399">
        <f t="shared" si="49"/>
        <v>0</v>
      </c>
      <c r="AD200" s="1015"/>
      <c r="AE200" s="1016"/>
      <c r="AF200" s="1017"/>
    </row>
    <row r="201" spans="1:32" ht="15" customHeight="1" x14ac:dyDescent="0.2">
      <c r="A201" s="222">
        <v>297</v>
      </c>
      <c r="B201" s="499"/>
      <c r="C201" s="467"/>
      <c r="D201" s="467"/>
      <c r="E201" s="467"/>
      <c r="F201" s="979" t="str">
        <f>'2. CAD NCCF'!F201:L201</f>
        <v>Non-FI issued ABS, low or not rated</v>
      </c>
      <c r="G201" s="980"/>
      <c r="H201" s="980"/>
      <c r="I201" s="980"/>
      <c r="J201" s="980"/>
      <c r="K201" s="980"/>
      <c r="L201" s="981"/>
      <c r="M201" s="433">
        <f>'2. CAD NCCF'!M201+'3. USD NCCF'!M201+'4. EUR NCCF'!M201+'5. GBP NCCF'!M201+'6. Other(Incld) NCCF'!M201</f>
        <v>0</v>
      </c>
      <c r="N201" s="434">
        <f>'2. CAD NCCF'!N201+'3. USD NCCF'!N201+'4. EUR NCCF'!N201+'5. GBP NCCF'!N201+'6. Other(Incld) NCCF'!N201</f>
        <v>0</v>
      </c>
      <c r="O201" s="435">
        <f>'2. CAD NCCF'!O201+'3. USD NCCF'!O201+'4. EUR NCCF'!O201+'5. GBP NCCF'!O201+'6. Other(Incld) NCCF'!O201</f>
        <v>0</v>
      </c>
      <c r="P201" s="436">
        <f>'2. CAD NCCF'!P201+'3. USD NCCF'!P201+'4. EUR NCCF'!P201+'5. GBP NCCF'!P201+'6. Other(Incld) NCCF'!P201</f>
        <v>0</v>
      </c>
      <c r="Q201" s="437">
        <f>'2. CAD NCCF'!Q201+'3. USD NCCF'!Q201+'4. EUR NCCF'!Q201+'5. GBP NCCF'!Q201+'6. Other(Incld) NCCF'!Q201</f>
        <v>0</v>
      </c>
      <c r="R201" s="436">
        <f>'2. CAD NCCF'!R201+'3. USD NCCF'!R201+'4. EUR NCCF'!R201+'5. GBP NCCF'!R201+'6. Other(Incld) NCCF'!R201</f>
        <v>0</v>
      </c>
      <c r="S201" s="436">
        <f>'2. CAD NCCF'!S201+'3. USD NCCF'!S201+'4. EUR NCCF'!S201+'5. GBP NCCF'!S201+'6. Other(Incld) NCCF'!S201</f>
        <v>0</v>
      </c>
      <c r="T201" s="436">
        <f>'2. CAD NCCF'!T201+'3. USD NCCF'!T201+'4. EUR NCCF'!T201+'5. GBP NCCF'!T201+'6. Other(Incld) NCCF'!T201</f>
        <v>0</v>
      </c>
      <c r="U201" s="436">
        <f>'2. CAD NCCF'!U201+'3. USD NCCF'!U201+'4. EUR NCCF'!U201+'5. GBP NCCF'!U201+'6. Other(Incld) NCCF'!U201</f>
        <v>0</v>
      </c>
      <c r="V201" s="436">
        <f>'2. CAD NCCF'!V201+'3. USD NCCF'!V201+'4. EUR NCCF'!V201+'5. GBP NCCF'!V201+'6. Other(Incld) NCCF'!V201</f>
        <v>0</v>
      </c>
      <c r="W201" s="436">
        <f>'2. CAD NCCF'!W201+'3. USD NCCF'!W201+'4. EUR NCCF'!W201+'5. GBP NCCF'!W201+'6. Other(Incld) NCCF'!W201</f>
        <v>0</v>
      </c>
      <c r="X201" s="436">
        <f>'2. CAD NCCF'!X201+'3. USD NCCF'!X201+'4. EUR NCCF'!X201+'5. GBP NCCF'!X201+'6. Other(Incld) NCCF'!X201</f>
        <v>0</v>
      </c>
      <c r="Y201" s="436">
        <f>'2. CAD NCCF'!Y201+'3. USD NCCF'!Y201+'4. EUR NCCF'!Y201+'5. GBP NCCF'!Y201+'6. Other(Incld) NCCF'!Y201</f>
        <v>0</v>
      </c>
      <c r="Z201" s="436">
        <f>'2. CAD NCCF'!Z201+'3. USD NCCF'!Z201+'4. EUR NCCF'!Z201+'5. GBP NCCF'!Z201+'6. Other(Incld) NCCF'!Z201</f>
        <v>0</v>
      </c>
      <c r="AA201" s="436">
        <f>'2. CAD NCCF'!AA201+'3. USD NCCF'!AA201+'4. EUR NCCF'!AA201+'5. GBP NCCF'!AA201+'6. Other(Incld) NCCF'!AA201</f>
        <v>0</v>
      </c>
      <c r="AB201" s="437">
        <f>'2. CAD NCCF'!AB201+'3. USD NCCF'!AB201+'4. EUR NCCF'!AB201+'5. GBP NCCF'!AB201+'6. Other(Incld) NCCF'!AB201</f>
        <v>0</v>
      </c>
      <c r="AC201" s="437">
        <f>'2. CAD NCCF'!AC201+'3. USD NCCF'!AC201+'4. EUR NCCF'!AC201+'5. GBP NCCF'!AC201+'6. Other(Incld) NCCF'!AC201</f>
        <v>0</v>
      </c>
      <c r="AD201" s="1015"/>
      <c r="AE201" s="1016"/>
      <c r="AF201" s="1017"/>
    </row>
    <row r="202" spans="1:32" ht="15" customHeight="1" x14ac:dyDescent="0.2">
      <c r="A202" s="222">
        <v>298</v>
      </c>
      <c r="B202" s="499"/>
      <c r="C202" s="467"/>
      <c r="D202" s="467"/>
      <c r="E202" s="467"/>
      <c r="F202" s="979" t="str">
        <f>'2. CAD NCCF'!F202:L202</f>
        <v>Non-FI issued ABCP, low or not rated</v>
      </c>
      <c r="G202" s="980"/>
      <c r="H202" s="980"/>
      <c r="I202" s="980"/>
      <c r="J202" s="980"/>
      <c r="K202" s="980"/>
      <c r="L202" s="981"/>
      <c r="M202" s="433">
        <f>'2. CAD NCCF'!M202+'3. USD NCCF'!M202+'4. EUR NCCF'!M202+'5. GBP NCCF'!M202+'6. Other(Incld) NCCF'!M202</f>
        <v>0</v>
      </c>
      <c r="N202" s="434">
        <f>'2. CAD NCCF'!N202+'3. USD NCCF'!N202+'4. EUR NCCF'!N202+'5. GBP NCCF'!N202+'6. Other(Incld) NCCF'!N202</f>
        <v>0</v>
      </c>
      <c r="O202" s="435">
        <f>'2. CAD NCCF'!O202+'3. USD NCCF'!O202+'4. EUR NCCF'!O202+'5. GBP NCCF'!O202+'6. Other(Incld) NCCF'!O202</f>
        <v>0</v>
      </c>
      <c r="P202" s="436">
        <f>'2. CAD NCCF'!P202+'3. USD NCCF'!P202+'4. EUR NCCF'!P202+'5. GBP NCCF'!P202+'6. Other(Incld) NCCF'!P202</f>
        <v>0</v>
      </c>
      <c r="Q202" s="437">
        <f>'2. CAD NCCF'!Q202+'3. USD NCCF'!Q202+'4. EUR NCCF'!Q202+'5. GBP NCCF'!Q202+'6. Other(Incld) NCCF'!Q202</f>
        <v>0</v>
      </c>
      <c r="R202" s="436">
        <f>'2. CAD NCCF'!R202+'3. USD NCCF'!R202+'4. EUR NCCF'!R202+'5. GBP NCCF'!R202+'6. Other(Incld) NCCF'!R202</f>
        <v>0</v>
      </c>
      <c r="S202" s="436">
        <f>'2. CAD NCCF'!S202+'3. USD NCCF'!S202+'4. EUR NCCF'!S202+'5. GBP NCCF'!S202+'6. Other(Incld) NCCF'!S202</f>
        <v>0</v>
      </c>
      <c r="T202" s="436">
        <f>'2. CAD NCCF'!T202+'3. USD NCCF'!T202+'4. EUR NCCF'!T202+'5. GBP NCCF'!T202+'6. Other(Incld) NCCF'!T202</f>
        <v>0</v>
      </c>
      <c r="U202" s="436">
        <f>'2. CAD NCCF'!U202+'3. USD NCCF'!U202+'4. EUR NCCF'!U202+'5. GBP NCCF'!U202+'6. Other(Incld) NCCF'!U202</f>
        <v>0</v>
      </c>
      <c r="V202" s="436">
        <f>'2. CAD NCCF'!V202+'3. USD NCCF'!V202+'4. EUR NCCF'!V202+'5. GBP NCCF'!V202+'6. Other(Incld) NCCF'!V202</f>
        <v>0</v>
      </c>
      <c r="W202" s="436">
        <f>'2. CAD NCCF'!W202+'3. USD NCCF'!W202+'4. EUR NCCF'!W202+'5. GBP NCCF'!W202+'6. Other(Incld) NCCF'!W202</f>
        <v>0</v>
      </c>
      <c r="X202" s="436">
        <f>'2. CAD NCCF'!X202+'3. USD NCCF'!X202+'4. EUR NCCF'!X202+'5. GBP NCCF'!X202+'6. Other(Incld) NCCF'!X202</f>
        <v>0</v>
      </c>
      <c r="Y202" s="436">
        <f>'2. CAD NCCF'!Y202+'3. USD NCCF'!Y202+'4. EUR NCCF'!Y202+'5. GBP NCCF'!Y202+'6. Other(Incld) NCCF'!Y202</f>
        <v>0</v>
      </c>
      <c r="Z202" s="436">
        <f>'2. CAD NCCF'!Z202+'3. USD NCCF'!Z202+'4. EUR NCCF'!Z202+'5. GBP NCCF'!Z202+'6. Other(Incld) NCCF'!Z202</f>
        <v>0</v>
      </c>
      <c r="AA202" s="436">
        <f>'2. CAD NCCF'!AA202+'3. USD NCCF'!AA202+'4. EUR NCCF'!AA202+'5. GBP NCCF'!AA202+'6. Other(Incld) NCCF'!AA202</f>
        <v>0</v>
      </c>
      <c r="AB202" s="437">
        <f>'2. CAD NCCF'!AB202+'3. USD NCCF'!AB202+'4. EUR NCCF'!AB202+'5. GBP NCCF'!AB202+'6. Other(Incld) NCCF'!AB202</f>
        <v>0</v>
      </c>
      <c r="AC202" s="437">
        <f>'2. CAD NCCF'!AC202+'3. USD NCCF'!AC202+'4. EUR NCCF'!AC202+'5. GBP NCCF'!AC202+'6. Other(Incld) NCCF'!AC202</f>
        <v>0</v>
      </c>
      <c r="AD202" s="1015"/>
      <c r="AE202" s="1016"/>
      <c r="AF202" s="1017"/>
    </row>
    <row r="203" spans="1:32" ht="15" x14ac:dyDescent="0.2">
      <c r="A203" s="222">
        <v>299</v>
      </c>
      <c r="B203" s="499"/>
      <c r="C203" s="467"/>
      <c r="D203" s="467"/>
      <c r="E203" s="877" t="str">
        <f>'2. CAD NCCF'!E203:L203</f>
        <v>FI issued ABS and ABCP, low or not rated</v>
      </c>
      <c r="F203" s="878"/>
      <c r="G203" s="878"/>
      <c r="H203" s="878"/>
      <c r="I203" s="878"/>
      <c r="J203" s="878"/>
      <c r="K203" s="878"/>
      <c r="L203" s="879"/>
      <c r="M203" s="399">
        <f>SUBTOTAL(9,M204:M205)</f>
        <v>0</v>
      </c>
      <c r="N203" s="402">
        <f t="shared" ref="N203:AC203" si="50">SUBTOTAL(9,N204:N205)</f>
        <v>0</v>
      </c>
      <c r="O203" s="406">
        <f t="shared" si="50"/>
        <v>0</v>
      </c>
      <c r="P203" s="405">
        <f t="shared" si="50"/>
        <v>0</v>
      </c>
      <c r="Q203" s="403">
        <f t="shared" si="50"/>
        <v>0</v>
      </c>
      <c r="R203" s="406">
        <f t="shared" si="50"/>
        <v>0</v>
      </c>
      <c r="S203" s="406">
        <f t="shared" si="50"/>
        <v>0</v>
      </c>
      <c r="T203" s="406">
        <f t="shared" si="50"/>
        <v>0</v>
      </c>
      <c r="U203" s="406">
        <f t="shared" si="50"/>
        <v>0</v>
      </c>
      <c r="V203" s="406">
        <f t="shared" si="50"/>
        <v>0</v>
      </c>
      <c r="W203" s="406">
        <f t="shared" si="50"/>
        <v>0</v>
      </c>
      <c r="X203" s="406">
        <f t="shared" si="50"/>
        <v>0</v>
      </c>
      <c r="Y203" s="406">
        <f t="shared" si="50"/>
        <v>0</v>
      </c>
      <c r="Z203" s="406">
        <f t="shared" si="50"/>
        <v>0</v>
      </c>
      <c r="AA203" s="406">
        <f t="shared" si="50"/>
        <v>0</v>
      </c>
      <c r="AB203" s="416">
        <f t="shared" si="50"/>
        <v>0</v>
      </c>
      <c r="AC203" s="399">
        <f t="shared" si="50"/>
        <v>0</v>
      </c>
      <c r="AD203" s="1015"/>
      <c r="AE203" s="1016"/>
      <c r="AF203" s="1017"/>
    </row>
    <row r="204" spans="1:32" ht="15" customHeight="1" x14ac:dyDescent="0.2">
      <c r="A204" s="222">
        <v>300</v>
      </c>
      <c r="B204" s="499"/>
      <c r="C204" s="467"/>
      <c r="D204" s="467"/>
      <c r="E204" s="467"/>
      <c r="F204" s="979" t="str">
        <f>'2. CAD NCCF'!F204:L204</f>
        <v>FI issued ABS, low or not rated</v>
      </c>
      <c r="G204" s="980"/>
      <c r="H204" s="980"/>
      <c r="I204" s="980"/>
      <c r="J204" s="980"/>
      <c r="K204" s="980"/>
      <c r="L204" s="981"/>
      <c r="M204" s="433">
        <f>'2. CAD NCCF'!M204+'3. USD NCCF'!M204+'4. EUR NCCF'!M204+'5. GBP NCCF'!M204+'6. Other(Incld) NCCF'!M204</f>
        <v>0</v>
      </c>
      <c r="N204" s="434">
        <f>'2. CAD NCCF'!N204+'3. USD NCCF'!N204+'4. EUR NCCF'!N204+'5. GBP NCCF'!N204+'6. Other(Incld) NCCF'!N204</f>
        <v>0</v>
      </c>
      <c r="O204" s="435">
        <f>'2. CAD NCCF'!O204+'3. USD NCCF'!O204+'4. EUR NCCF'!O204+'5. GBP NCCF'!O204+'6. Other(Incld) NCCF'!O204</f>
        <v>0</v>
      </c>
      <c r="P204" s="436">
        <f>'2. CAD NCCF'!P204+'3. USD NCCF'!P204+'4. EUR NCCF'!P204+'5. GBP NCCF'!P204+'6. Other(Incld) NCCF'!P204</f>
        <v>0</v>
      </c>
      <c r="Q204" s="437">
        <f>'2. CAD NCCF'!Q204+'3. USD NCCF'!Q204+'4. EUR NCCF'!Q204+'5. GBP NCCF'!Q204+'6. Other(Incld) NCCF'!Q204</f>
        <v>0</v>
      </c>
      <c r="R204" s="436">
        <f>'2. CAD NCCF'!R204+'3. USD NCCF'!R204+'4. EUR NCCF'!R204+'5. GBP NCCF'!R204+'6. Other(Incld) NCCF'!R204</f>
        <v>0</v>
      </c>
      <c r="S204" s="436">
        <f>'2. CAD NCCF'!S204+'3. USD NCCF'!S204+'4. EUR NCCF'!S204+'5. GBP NCCF'!S204+'6. Other(Incld) NCCF'!S204</f>
        <v>0</v>
      </c>
      <c r="T204" s="436">
        <f>'2. CAD NCCF'!T204+'3. USD NCCF'!T204+'4. EUR NCCF'!T204+'5. GBP NCCF'!T204+'6. Other(Incld) NCCF'!T204</f>
        <v>0</v>
      </c>
      <c r="U204" s="436">
        <f>'2. CAD NCCF'!U204+'3. USD NCCF'!U204+'4. EUR NCCF'!U204+'5. GBP NCCF'!U204+'6. Other(Incld) NCCF'!U204</f>
        <v>0</v>
      </c>
      <c r="V204" s="436">
        <f>'2. CAD NCCF'!V204+'3. USD NCCF'!V204+'4. EUR NCCF'!V204+'5. GBP NCCF'!V204+'6. Other(Incld) NCCF'!V204</f>
        <v>0</v>
      </c>
      <c r="W204" s="436">
        <f>'2. CAD NCCF'!W204+'3. USD NCCF'!W204+'4. EUR NCCF'!W204+'5. GBP NCCF'!W204+'6. Other(Incld) NCCF'!W204</f>
        <v>0</v>
      </c>
      <c r="X204" s="436">
        <f>'2. CAD NCCF'!X204+'3. USD NCCF'!X204+'4. EUR NCCF'!X204+'5. GBP NCCF'!X204+'6. Other(Incld) NCCF'!X204</f>
        <v>0</v>
      </c>
      <c r="Y204" s="436">
        <f>'2. CAD NCCF'!Y204+'3. USD NCCF'!Y204+'4. EUR NCCF'!Y204+'5. GBP NCCF'!Y204+'6. Other(Incld) NCCF'!Y204</f>
        <v>0</v>
      </c>
      <c r="Z204" s="436">
        <f>'2. CAD NCCF'!Z204+'3. USD NCCF'!Z204+'4. EUR NCCF'!Z204+'5. GBP NCCF'!Z204+'6. Other(Incld) NCCF'!Z204</f>
        <v>0</v>
      </c>
      <c r="AA204" s="436">
        <f>'2. CAD NCCF'!AA204+'3. USD NCCF'!AA204+'4. EUR NCCF'!AA204+'5. GBP NCCF'!AA204+'6. Other(Incld) NCCF'!AA204</f>
        <v>0</v>
      </c>
      <c r="AB204" s="437">
        <f>'2. CAD NCCF'!AB204+'3. USD NCCF'!AB204+'4. EUR NCCF'!AB204+'5. GBP NCCF'!AB204+'6. Other(Incld) NCCF'!AB204</f>
        <v>0</v>
      </c>
      <c r="AC204" s="437">
        <f>'2. CAD NCCF'!AC204+'3. USD NCCF'!AC204+'4. EUR NCCF'!AC204+'5. GBP NCCF'!AC204+'6. Other(Incld) NCCF'!AC204</f>
        <v>0</v>
      </c>
      <c r="AD204" s="1015"/>
      <c r="AE204" s="1016"/>
      <c r="AF204" s="1017"/>
    </row>
    <row r="205" spans="1:32" ht="15" customHeight="1" x14ac:dyDescent="0.2">
      <c r="A205" s="222">
        <v>301</v>
      </c>
      <c r="B205" s="499"/>
      <c r="C205" s="467"/>
      <c r="D205" s="467"/>
      <c r="E205" s="467"/>
      <c r="F205" s="979" t="str">
        <f>'2. CAD NCCF'!F205:L205</f>
        <v>FI issued ABCP, low or not rated</v>
      </c>
      <c r="G205" s="980"/>
      <c r="H205" s="980"/>
      <c r="I205" s="980"/>
      <c r="J205" s="980"/>
      <c r="K205" s="980"/>
      <c r="L205" s="981"/>
      <c r="M205" s="433">
        <f>'2. CAD NCCF'!M205+'3. USD NCCF'!M205+'4. EUR NCCF'!M205+'5. GBP NCCF'!M205+'6. Other(Incld) NCCF'!M205</f>
        <v>0</v>
      </c>
      <c r="N205" s="434">
        <f>'2. CAD NCCF'!N205+'3. USD NCCF'!N205+'4. EUR NCCF'!N205+'5. GBP NCCF'!N205+'6. Other(Incld) NCCF'!N205</f>
        <v>0</v>
      </c>
      <c r="O205" s="435">
        <f>'2. CAD NCCF'!O205+'3. USD NCCF'!O205+'4. EUR NCCF'!O205+'5. GBP NCCF'!O205+'6. Other(Incld) NCCF'!O205</f>
        <v>0</v>
      </c>
      <c r="P205" s="436">
        <f>'2. CAD NCCF'!P205+'3. USD NCCF'!P205+'4. EUR NCCF'!P205+'5. GBP NCCF'!P205+'6. Other(Incld) NCCF'!P205</f>
        <v>0</v>
      </c>
      <c r="Q205" s="437">
        <f>'2. CAD NCCF'!Q205+'3. USD NCCF'!Q205+'4. EUR NCCF'!Q205+'5. GBP NCCF'!Q205+'6. Other(Incld) NCCF'!Q205</f>
        <v>0</v>
      </c>
      <c r="R205" s="436">
        <f>'2. CAD NCCF'!R205+'3. USD NCCF'!R205+'4. EUR NCCF'!R205+'5. GBP NCCF'!R205+'6. Other(Incld) NCCF'!R205</f>
        <v>0</v>
      </c>
      <c r="S205" s="436">
        <f>'2. CAD NCCF'!S205+'3. USD NCCF'!S205+'4. EUR NCCF'!S205+'5. GBP NCCF'!S205+'6. Other(Incld) NCCF'!S205</f>
        <v>0</v>
      </c>
      <c r="T205" s="436">
        <f>'2. CAD NCCF'!T205+'3. USD NCCF'!T205+'4. EUR NCCF'!T205+'5. GBP NCCF'!T205+'6. Other(Incld) NCCF'!T205</f>
        <v>0</v>
      </c>
      <c r="U205" s="436">
        <f>'2. CAD NCCF'!U205+'3. USD NCCF'!U205+'4. EUR NCCF'!U205+'5. GBP NCCF'!U205+'6. Other(Incld) NCCF'!U205</f>
        <v>0</v>
      </c>
      <c r="V205" s="436">
        <f>'2. CAD NCCF'!V205+'3. USD NCCF'!V205+'4. EUR NCCF'!V205+'5. GBP NCCF'!V205+'6. Other(Incld) NCCF'!V205</f>
        <v>0</v>
      </c>
      <c r="W205" s="436">
        <f>'2. CAD NCCF'!W205+'3. USD NCCF'!W205+'4. EUR NCCF'!W205+'5. GBP NCCF'!W205+'6. Other(Incld) NCCF'!W205</f>
        <v>0</v>
      </c>
      <c r="X205" s="436">
        <f>'2. CAD NCCF'!X205+'3. USD NCCF'!X205+'4. EUR NCCF'!X205+'5. GBP NCCF'!X205+'6. Other(Incld) NCCF'!X205</f>
        <v>0</v>
      </c>
      <c r="Y205" s="436">
        <f>'2. CAD NCCF'!Y205+'3. USD NCCF'!Y205+'4. EUR NCCF'!Y205+'5. GBP NCCF'!Y205+'6. Other(Incld) NCCF'!Y205</f>
        <v>0</v>
      </c>
      <c r="Z205" s="436">
        <f>'2. CAD NCCF'!Z205+'3. USD NCCF'!Z205+'4. EUR NCCF'!Z205+'5. GBP NCCF'!Z205+'6. Other(Incld) NCCF'!Z205</f>
        <v>0</v>
      </c>
      <c r="AA205" s="436">
        <f>'2. CAD NCCF'!AA205+'3. USD NCCF'!AA205+'4. EUR NCCF'!AA205+'5. GBP NCCF'!AA205+'6. Other(Incld) NCCF'!AA205</f>
        <v>0</v>
      </c>
      <c r="AB205" s="437">
        <f>'2. CAD NCCF'!AB205+'3. USD NCCF'!AB205+'4. EUR NCCF'!AB205+'5. GBP NCCF'!AB205+'6. Other(Incld) NCCF'!AB205</f>
        <v>0</v>
      </c>
      <c r="AC205" s="437">
        <f>'2. CAD NCCF'!AC205+'3. USD NCCF'!AC205+'4. EUR NCCF'!AC205+'5. GBP NCCF'!AC205+'6. Other(Incld) NCCF'!AC205</f>
        <v>0</v>
      </c>
      <c r="AD205" s="1015"/>
      <c r="AE205" s="1016"/>
      <c r="AF205" s="1017"/>
    </row>
    <row r="206" spans="1:32" ht="15" x14ac:dyDescent="0.2">
      <c r="A206" s="222">
        <v>302</v>
      </c>
      <c r="B206" s="499"/>
      <c r="C206" s="467"/>
      <c r="D206" s="868" t="str">
        <f>'2. CAD NCCF'!D206:L206</f>
        <v>Equities</v>
      </c>
      <c r="E206" s="869"/>
      <c r="F206" s="869"/>
      <c r="G206" s="869"/>
      <c r="H206" s="869"/>
      <c r="I206" s="869"/>
      <c r="J206" s="869"/>
      <c r="K206" s="869"/>
      <c r="L206" s="870"/>
      <c r="M206" s="399">
        <f>SUBTOTAL(9,M207:M209)</f>
        <v>0</v>
      </c>
      <c r="N206" s="402">
        <f t="shared" ref="N206:AC206" si="51">SUBTOTAL(9,N207:N209)</f>
        <v>0</v>
      </c>
      <c r="O206" s="406">
        <f t="shared" si="51"/>
        <v>0</v>
      </c>
      <c r="P206" s="405">
        <f t="shared" si="51"/>
        <v>0</v>
      </c>
      <c r="Q206" s="403">
        <f t="shared" si="51"/>
        <v>0</v>
      </c>
      <c r="R206" s="406">
        <f t="shared" si="51"/>
        <v>0</v>
      </c>
      <c r="S206" s="406">
        <f t="shared" si="51"/>
        <v>0</v>
      </c>
      <c r="T206" s="406">
        <f t="shared" si="51"/>
        <v>0</v>
      </c>
      <c r="U206" s="406">
        <f t="shared" si="51"/>
        <v>0</v>
      </c>
      <c r="V206" s="406">
        <f t="shared" si="51"/>
        <v>0</v>
      </c>
      <c r="W206" s="406">
        <f t="shared" si="51"/>
        <v>0</v>
      </c>
      <c r="X206" s="406">
        <f t="shared" si="51"/>
        <v>0</v>
      </c>
      <c r="Y206" s="406">
        <f t="shared" si="51"/>
        <v>0</v>
      </c>
      <c r="Z206" s="406">
        <f t="shared" si="51"/>
        <v>0</v>
      </c>
      <c r="AA206" s="406">
        <f t="shared" si="51"/>
        <v>0</v>
      </c>
      <c r="AB206" s="416">
        <f t="shared" si="51"/>
        <v>0</v>
      </c>
      <c r="AC206" s="399">
        <f t="shared" si="51"/>
        <v>0</v>
      </c>
      <c r="AD206" s="1015"/>
      <c r="AE206" s="1016"/>
      <c r="AF206" s="1017"/>
    </row>
    <row r="207" spans="1:32" ht="15" customHeight="1" x14ac:dyDescent="0.2">
      <c r="A207" s="222">
        <v>303</v>
      </c>
      <c r="B207" s="499"/>
      <c r="C207" s="467"/>
      <c r="D207" s="467"/>
      <c r="E207" s="467"/>
      <c r="F207" s="979" t="str">
        <f>'2. CAD NCCF'!F207:L207</f>
        <v>Eligible non-financial common equity shares</v>
      </c>
      <c r="G207" s="980"/>
      <c r="H207" s="980"/>
      <c r="I207" s="980"/>
      <c r="J207" s="980"/>
      <c r="K207" s="980"/>
      <c r="L207" s="981"/>
      <c r="M207" s="433">
        <f>'2. CAD NCCF'!M207+'3. USD NCCF'!M207+'4. EUR NCCF'!M207+'5. GBP NCCF'!M207+'6. Other(Incld) NCCF'!M207</f>
        <v>0</v>
      </c>
      <c r="N207" s="434">
        <f>'2. CAD NCCF'!N207+'3. USD NCCF'!N207+'4. EUR NCCF'!N207+'5. GBP NCCF'!N207+'6. Other(Incld) NCCF'!N207</f>
        <v>0</v>
      </c>
      <c r="O207" s="435">
        <f>'2. CAD NCCF'!O207+'3. USD NCCF'!O207+'4. EUR NCCF'!O207+'5. GBP NCCF'!O207+'6. Other(Incld) NCCF'!O207</f>
        <v>0</v>
      </c>
      <c r="P207" s="436">
        <f>'2. CAD NCCF'!P207+'3. USD NCCF'!P207+'4. EUR NCCF'!P207+'5. GBP NCCF'!P207+'6. Other(Incld) NCCF'!P207</f>
        <v>0</v>
      </c>
      <c r="Q207" s="437">
        <f>'2. CAD NCCF'!Q207+'3. USD NCCF'!Q207+'4. EUR NCCF'!Q207+'5. GBP NCCF'!Q207+'6. Other(Incld) NCCF'!Q207</f>
        <v>0</v>
      </c>
      <c r="R207" s="436">
        <f>'2. CAD NCCF'!R207+'3. USD NCCF'!R207+'4. EUR NCCF'!R207+'5. GBP NCCF'!R207+'6. Other(Incld) NCCF'!R207</f>
        <v>0</v>
      </c>
      <c r="S207" s="436">
        <f>'2. CAD NCCF'!S207+'3. USD NCCF'!S207+'4. EUR NCCF'!S207+'5. GBP NCCF'!S207+'6. Other(Incld) NCCF'!S207</f>
        <v>0</v>
      </c>
      <c r="T207" s="436">
        <f>'2. CAD NCCF'!T207+'3. USD NCCF'!T207+'4. EUR NCCF'!T207+'5. GBP NCCF'!T207+'6. Other(Incld) NCCF'!T207</f>
        <v>0</v>
      </c>
      <c r="U207" s="436">
        <f>'2. CAD NCCF'!U207+'3. USD NCCF'!U207+'4. EUR NCCF'!U207+'5. GBP NCCF'!U207+'6. Other(Incld) NCCF'!U207</f>
        <v>0</v>
      </c>
      <c r="V207" s="436">
        <f>'2. CAD NCCF'!V207+'3. USD NCCF'!V207+'4. EUR NCCF'!V207+'5. GBP NCCF'!V207+'6. Other(Incld) NCCF'!V207</f>
        <v>0</v>
      </c>
      <c r="W207" s="436">
        <f>'2. CAD NCCF'!W207+'3. USD NCCF'!W207+'4. EUR NCCF'!W207+'5. GBP NCCF'!W207+'6. Other(Incld) NCCF'!W207</f>
        <v>0</v>
      </c>
      <c r="X207" s="436">
        <f>'2. CAD NCCF'!X207+'3. USD NCCF'!X207+'4. EUR NCCF'!X207+'5. GBP NCCF'!X207+'6. Other(Incld) NCCF'!X207</f>
        <v>0</v>
      </c>
      <c r="Y207" s="436">
        <f>'2. CAD NCCF'!Y207+'3. USD NCCF'!Y207+'4. EUR NCCF'!Y207+'5. GBP NCCF'!Y207+'6. Other(Incld) NCCF'!Y207</f>
        <v>0</v>
      </c>
      <c r="Z207" s="436">
        <f>'2. CAD NCCF'!Z207+'3. USD NCCF'!Z207+'4. EUR NCCF'!Z207+'5. GBP NCCF'!Z207+'6. Other(Incld) NCCF'!Z207</f>
        <v>0</v>
      </c>
      <c r="AA207" s="436">
        <f>'2. CAD NCCF'!AA207+'3. USD NCCF'!AA207+'4. EUR NCCF'!AA207+'5. GBP NCCF'!AA207+'6. Other(Incld) NCCF'!AA207</f>
        <v>0</v>
      </c>
      <c r="AB207" s="437">
        <f>'2. CAD NCCF'!AB207+'3. USD NCCF'!AB207+'4. EUR NCCF'!AB207+'5. GBP NCCF'!AB207+'6. Other(Incld) NCCF'!AB207</f>
        <v>0</v>
      </c>
      <c r="AC207" s="437">
        <f>'2. CAD NCCF'!AC207+'3. USD NCCF'!AC207+'4. EUR NCCF'!AC207+'5. GBP NCCF'!AC207+'6. Other(Incld) NCCF'!AC207</f>
        <v>0</v>
      </c>
      <c r="AD207" s="1015"/>
      <c r="AE207" s="1016"/>
      <c r="AF207" s="1017"/>
    </row>
    <row r="208" spans="1:32" ht="15" customHeight="1" x14ac:dyDescent="0.2">
      <c r="A208" s="222">
        <v>304</v>
      </c>
      <c r="B208" s="499"/>
      <c r="C208" s="467"/>
      <c r="D208" s="467"/>
      <c r="E208" s="467"/>
      <c r="F208" s="979" t="str">
        <f>'2. CAD NCCF'!F208:L208</f>
        <v>Eligible financial common equity</v>
      </c>
      <c r="G208" s="980"/>
      <c r="H208" s="980"/>
      <c r="I208" s="980"/>
      <c r="J208" s="980"/>
      <c r="K208" s="980"/>
      <c r="L208" s="981"/>
      <c r="M208" s="433">
        <f>'2. CAD NCCF'!M208+'3. USD NCCF'!M208+'4. EUR NCCF'!M208+'5. GBP NCCF'!M208+'6. Other(Incld) NCCF'!M208</f>
        <v>0</v>
      </c>
      <c r="N208" s="434">
        <f>'2. CAD NCCF'!N208+'3. USD NCCF'!N208+'4. EUR NCCF'!N208+'5. GBP NCCF'!N208+'6. Other(Incld) NCCF'!N208</f>
        <v>0</v>
      </c>
      <c r="O208" s="435">
        <f>'2. CAD NCCF'!O208+'3. USD NCCF'!O208+'4. EUR NCCF'!O208+'5. GBP NCCF'!O208+'6. Other(Incld) NCCF'!O208</f>
        <v>0</v>
      </c>
      <c r="P208" s="436">
        <f>'2. CAD NCCF'!P208+'3. USD NCCF'!P208+'4. EUR NCCF'!P208+'5. GBP NCCF'!P208+'6. Other(Incld) NCCF'!P208</f>
        <v>0</v>
      </c>
      <c r="Q208" s="437">
        <f>'2. CAD NCCF'!Q208+'3. USD NCCF'!Q208+'4. EUR NCCF'!Q208+'5. GBP NCCF'!Q208+'6. Other(Incld) NCCF'!Q208</f>
        <v>0</v>
      </c>
      <c r="R208" s="436">
        <f>'2. CAD NCCF'!R208+'3. USD NCCF'!R208+'4. EUR NCCF'!R208+'5. GBP NCCF'!R208+'6. Other(Incld) NCCF'!R208</f>
        <v>0</v>
      </c>
      <c r="S208" s="436">
        <f>'2. CAD NCCF'!S208+'3. USD NCCF'!S208+'4. EUR NCCF'!S208+'5. GBP NCCF'!S208+'6. Other(Incld) NCCF'!S208</f>
        <v>0</v>
      </c>
      <c r="T208" s="436">
        <f>'2. CAD NCCF'!T208+'3. USD NCCF'!T208+'4. EUR NCCF'!T208+'5. GBP NCCF'!T208+'6. Other(Incld) NCCF'!T208</f>
        <v>0</v>
      </c>
      <c r="U208" s="436">
        <f>'2. CAD NCCF'!U208+'3. USD NCCF'!U208+'4. EUR NCCF'!U208+'5. GBP NCCF'!U208+'6. Other(Incld) NCCF'!U208</f>
        <v>0</v>
      </c>
      <c r="V208" s="436">
        <f>'2. CAD NCCF'!V208+'3. USD NCCF'!V208+'4. EUR NCCF'!V208+'5. GBP NCCF'!V208+'6. Other(Incld) NCCF'!V208</f>
        <v>0</v>
      </c>
      <c r="W208" s="436">
        <f>'2. CAD NCCF'!W208+'3. USD NCCF'!W208+'4. EUR NCCF'!W208+'5. GBP NCCF'!W208+'6. Other(Incld) NCCF'!W208</f>
        <v>0</v>
      </c>
      <c r="X208" s="436">
        <f>'2. CAD NCCF'!X208+'3. USD NCCF'!X208+'4. EUR NCCF'!X208+'5. GBP NCCF'!X208+'6. Other(Incld) NCCF'!X208</f>
        <v>0</v>
      </c>
      <c r="Y208" s="436">
        <f>'2. CAD NCCF'!Y208+'3. USD NCCF'!Y208+'4. EUR NCCF'!Y208+'5. GBP NCCF'!Y208+'6. Other(Incld) NCCF'!Y208</f>
        <v>0</v>
      </c>
      <c r="Z208" s="436">
        <f>'2. CAD NCCF'!Z208+'3. USD NCCF'!Z208+'4. EUR NCCF'!Z208+'5. GBP NCCF'!Z208+'6. Other(Incld) NCCF'!Z208</f>
        <v>0</v>
      </c>
      <c r="AA208" s="436">
        <f>'2. CAD NCCF'!AA208+'3. USD NCCF'!AA208+'4. EUR NCCF'!AA208+'5. GBP NCCF'!AA208+'6. Other(Incld) NCCF'!AA208</f>
        <v>0</v>
      </c>
      <c r="AB208" s="437">
        <f>'2. CAD NCCF'!AB208+'3. USD NCCF'!AB208+'4. EUR NCCF'!AB208+'5. GBP NCCF'!AB208+'6. Other(Incld) NCCF'!AB208</f>
        <v>0</v>
      </c>
      <c r="AC208" s="437">
        <f>'2. CAD NCCF'!AC208+'3. USD NCCF'!AC208+'4. EUR NCCF'!AC208+'5. GBP NCCF'!AC208+'6. Other(Incld) NCCF'!AC208</f>
        <v>0</v>
      </c>
      <c r="AD208" s="1015"/>
      <c r="AE208" s="1016"/>
      <c r="AF208" s="1017"/>
    </row>
    <row r="209" spans="1:32" ht="15" customHeight="1" x14ac:dyDescent="0.2">
      <c r="A209" s="222">
        <v>305</v>
      </c>
      <c r="B209" s="499"/>
      <c r="C209" s="467"/>
      <c r="D209" s="467"/>
      <c r="E209" s="467"/>
      <c r="F209" s="979" t="str">
        <f>'2. CAD NCCF'!F209:L209</f>
        <v>Other equities</v>
      </c>
      <c r="G209" s="980"/>
      <c r="H209" s="980"/>
      <c r="I209" s="980"/>
      <c r="J209" s="980"/>
      <c r="K209" s="980"/>
      <c r="L209" s="981"/>
      <c r="M209" s="433">
        <f>'2. CAD NCCF'!M209+'3. USD NCCF'!M209+'4. EUR NCCF'!M209+'5. GBP NCCF'!M209+'6. Other(Incld) NCCF'!M209</f>
        <v>0</v>
      </c>
      <c r="N209" s="434">
        <f>'2. CAD NCCF'!N209+'3. USD NCCF'!N209+'4. EUR NCCF'!N209+'5. GBP NCCF'!N209+'6. Other(Incld) NCCF'!N209</f>
        <v>0</v>
      </c>
      <c r="O209" s="435">
        <f>'2. CAD NCCF'!O209+'3. USD NCCF'!O209+'4. EUR NCCF'!O209+'5. GBP NCCF'!O209+'6. Other(Incld) NCCF'!O209</f>
        <v>0</v>
      </c>
      <c r="P209" s="436">
        <f>'2. CAD NCCF'!P209+'3. USD NCCF'!P209+'4. EUR NCCF'!P209+'5. GBP NCCF'!P209+'6. Other(Incld) NCCF'!P209</f>
        <v>0</v>
      </c>
      <c r="Q209" s="437">
        <f>'2. CAD NCCF'!Q209+'3. USD NCCF'!Q209+'4. EUR NCCF'!Q209+'5. GBP NCCF'!Q209+'6. Other(Incld) NCCF'!Q209</f>
        <v>0</v>
      </c>
      <c r="R209" s="436">
        <f>'2. CAD NCCF'!R209+'3. USD NCCF'!R209+'4. EUR NCCF'!R209+'5. GBP NCCF'!R209+'6. Other(Incld) NCCF'!R209</f>
        <v>0</v>
      </c>
      <c r="S209" s="436">
        <f>'2. CAD NCCF'!S209+'3. USD NCCF'!S209+'4. EUR NCCF'!S209+'5. GBP NCCF'!S209+'6. Other(Incld) NCCF'!S209</f>
        <v>0</v>
      </c>
      <c r="T209" s="436">
        <f>'2. CAD NCCF'!T209+'3. USD NCCF'!T209+'4. EUR NCCF'!T209+'5. GBP NCCF'!T209+'6. Other(Incld) NCCF'!T209</f>
        <v>0</v>
      </c>
      <c r="U209" s="436">
        <f>'2. CAD NCCF'!U209+'3. USD NCCF'!U209+'4. EUR NCCF'!U209+'5. GBP NCCF'!U209+'6. Other(Incld) NCCF'!U209</f>
        <v>0</v>
      </c>
      <c r="V209" s="436">
        <f>'2. CAD NCCF'!V209+'3. USD NCCF'!V209+'4. EUR NCCF'!V209+'5. GBP NCCF'!V209+'6. Other(Incld) NCCF'!V209</f>
        <v>0</v>
      </c>
      <c r="W209" s="436">
        <f>'2. CAD NCCF'!W209+'3. USD NCCF'!W209+'4. EUR NCCF'!W209+'5. GBP NCCF'!W209+'6. Other(Incld) NCCF'!W209</f>
        <v>0</v>
      </c>
      <c r="X209" s="436">
        <f>'2. CAD NCCF'!X209+'3. USD NCCF'!X209+'4. EUR NCCF'!X209+'5. GBP NCCF'!X209+'6. Other(Incld) NCCF'!X209</f>
        <v>0</v>
      </c>
      <c r="Y209" s="436">
        <f>'2. CAD NCCF'!Y209+'3. USD NCCF'!Y209+'4. EUR NCCF'!Y209+'5. GBP NCCF'!Y209+'6. Other(Incld) NCCF'!Y209</f>
        <v>0</v>
      </c>
      <c r="Z209" s="436">
        <f>'2. CAD NCCF'!Z209+'3. USD NCCF'!Z209+'4. EUR NCCF'!Z209+'5. GBP NCCF'!Z209+'6. Other(Incld) NCCF'!Z209</f>
        <v>0</v>
      </c>
      <c r="AA209" s="436">
        <f>'2. CAD NCCF'!AA209+'3. USD NCCF'!AA209+'4. EUR NCCF'!AA209+'5. GBP NCCF'!AA209+'6. Other(Incld) NCCF'!AA209</f>
        <v>0</v>
      </c>
      <c r="AB209" s="437">
        <f>'2. CAD NCCF'!AB209+'3. USD NCCF'!AB209+'4. EUR NCCF'!AB209+'5. GBP NCCF'!AB209+'6. Other(Incld) NCCF'!AB209</f>
        <v>0</v>
      </c>
      <c r="AC209" s="437">
        <f>'2. CAD NCCF'!AC209+'3. USD NCCF'!AC209+'4. EUR NCCF'!AC209+'5. GBP NCCF'!AC209+'6. Other(Incld) NCCF'!AC209</f>
        <v>0</v>
      </c>
      <c r="AD209" s="1015"/>
      <c r="AE209" s="1016"/>
      <c r="AF209" s="1017"/>
    </row>
    <row r="210" spans="1:32" ht="15" x14ac:dyDescent="0.2">
      <c r="A210" s="222">
        <v>306</v>
      </c>
      <c r="B210" s="499"/>
      <c r="C210" s="467"/>
      <c r="D210" s="868" t="str">
        <f>'2. CAD NCCF'!D210:L210</f>
        <v>FI's own securities - Not eliminated</v>
      </c>
      <c r="E210" s="869"/>
      <c r="F210" s="869"/>
      <c r="G210" s="869"/>
      <c r="H210" s="869"/>
      <c r="I210" s="869"/>
      <c r="J210" s="869"/>
      <c r="K210" s="869"/>
      <c r="L210" s="870"/>
      <c r="M210" s="399">
        <f>SUBTOTAL(9,M211:M212)</f>
        <v>0</v>
      </c>
      <c r="N210" s="402">
        <f t="shared" ref="N210:AC210" si="52">SUBTOTAL(9,N211:N212)</f>
        <v>0</v>
      </c>
      <c r="O210" s="406">
        <f t="shared" si="52"/>
        <v>0</v>
      </c>
      <c r="P210" s="405">
        <f t="shared" si="52"/>
        <v>0</v>
      </c>
      <c r="Q210" s="403">
        <f t="shared" si="52"/>
        <v>0</v>
      </c>
      <c r="R210" s="406">
        <f t="shared" si="52"/>
        <v>0</v>
      </c>
      <c r="S210" s="406">
        <f t="shared" si="52"/>
        <v>0</v>
      </c>
      <c r="T210" s="406">
        <f t="shared" si="52"/>
        <v>0</v>
      </c>
      <c r="U210" s="406">
        <f t="shared" si="52"/>
        <v>0</v>
      </c>
      <c r="V210" s="406">
        <f t="shared" si="52"/>
        <v>0</v>
      </c>
      <c r="W210" s="406">
        <f t="shared" si="52"/>
        <v>0</v>
      </c>
      <c r="X210" s="406">
        <f t="shared" si="52"/>
        <v>0</v>
      </c>
      <c r="Y210" s="406">
        <f t="shared" si="52"/>
        <v>0</v>
      </c>
      <c r="Z210" s="406">
        <f t="shared" si="52"/>
        <v>0</v>
      </c>
      <c r="AA210" s="406">
        <f t="shared" si="52"/>
        <v>0</v>
      </c>
      <c r="AB210" s="416">
        <f t="shared" si="52"/>
        <v>0</v>
      </c>
      <c r="AC210" s="399">
        <f t="shared" si="52"/>
        <v>0</v>
      </c>
      <c r="AD210" s="1015"/>
      <c r="AE210" s="1016"/>
      <c r="AF210" s="1017"/>
    </row>
    <row r="211" spans="1:32" ht="15" customHeight="1" x14ac:dyDescent="0.2">
      <c r="A211" s="222">
        <v>307</v>
      </c>
      <c r="B211" s="499"/>
      <c r="C211" s="267"/>
      <c r="D211" s="267"/>
      <c r="E211" s="267"/>
      <c r="F211" s="979" t="str">
        <f>'2. CAD NCCF'!F211:L211</f>
        <v>FI's own debt not eliminated</v>
      </c>
      <c r="G211" s="980"/>
      <c r="H211" s="980"/>
      <c r="I211" s="980"/>
      <c r="J211" s="980"/>
      <c r="K211" s="980"/>
      <c r="L211" s="981"/>
      <c r="M211" s="433">
        <f>'2. CAD NCCF'!M211+'3. USD NCCF'!M211+'4. EUR NCCF'!M211+'5. GBP NCCF'!M211+'6. Other(Incld) NCCF'!M211</f>
        <v>0</v>
      </c>
      <c r="N211" s="434">
        <f>'2. CAD NCCF'!N211+'3. USD NCCF'!N211+'4. EUR NCCF'!N211+'5. GBP NCCF'!N211+'6. Other(Incld) NCCF'!N211</f>
        <v>0</v>
      </c>
      <c r="O211" s="435">
        <f>'2. CAD NCCF'!O211+'3. USD NCCF'!O211+'4. EUR NCCF'!O211+'5. GBP NCCF'!O211+'6. Other(Incld) NCCF'!O211</f>
        <v>0</v>
      </c>
      <c r="P211" s="436">
        <f>'2. CAD NCCF'!P211+'3. USD NCCF'!P211+'4. EUR NCCF'!P211+'5. GBP NCCF'!P211+'6. Other(Incld) NCCF'!P211</f>
        <v>0</v>
      </c>
      <c r="Q211" s="437">
        <f>'2. CAD NCCF'!Q211+'3. USD NCCF'!Q211+'4. EUR NCCF'!Q211+'5. GBP NCCF'!Q211+'6. Other(Incld) NCCF'!Q211</f>
        <v>0</v>
      </c>
      <c r="R211" s="436">
        <f>'2. CAD NCCF'!R211+'3. USD NCCF'!R211+'4. EUR NCCF'!R211+'5. GBP NCCF'!R211+'6. Other(Incld) NCCF'!R211</f>
        <v>0</v>
      </c>
      <c r="S211" s="436">
        <f>'2. CAD NCCF'!S211+'3. USD NCCF'!S211+'4. EUR NCCF'!S211+'5. GBP NCCF'!S211+'6. Other(Incld) NCCF'!S211</f>
        <v>0</v>
      </c>
      <c r="T211" s="436">
        <f>'2. CAD NCCF'!T211+'3. USD NCCF'!T211+'4. EUR NCCF'!T211+'5. GBP NCCF'!T211+'6. Other(Incld) NCCF'!T211</f>
        <v>0</v>
      </c>
      <c r="U211" s="436">
        <f>'2. CAD NCCF'!U211+'3. USD NCCF'!U211+'4. EUR NCCF'!U211+'5. GBP NCCF'!U211+'6. Other(Incld) NCCF'!U211</f>
        <v>0</v>
      </c>
      <c r="V211" s="436">
        <f>'2. CAD NCCF'!V211+'3. USD NCCF'!V211+'4. EUR NCCF'!V211+'5. GBP NCCF'!V211+'6. Other(Incld) NCCF'!V211</f>
        <v>0</v>
      </c>
      <c r="W211" s="436">
        <f>'2. CAD NCCF'!W211+'3. USD NCCF'!W211+'4. EUR NCCF'!W211+'5. GBP NCCF'!W211+'6. Other(Incld) NCCF'!W211</f>
        <v>0</v>
      </c>
      <c r="X211" s="436">
        <f>'2. CAD NCCF'!X211+'3. USD NCCF'!X211+'4. EUR NCCF'!X211+'5. GBP NCCF'!X211+'6. Other(Incld) NCCF'!X211</f>
        <v>0</v>
      </c>
      <c r="Y211" s="436">
        <f>'2. CAD NCCF'!Y211+'3. USD NCCF'!Y211+'4. EUR NCCF'!Y211+'5. GBP NCCF'!Y211+'6. Other(Incld) NCCF'!Y211</f>
        <v>0</v>
      </c>
      <c r="Z211" s="436">
        <f>'2. CAD NCCF'!Z211+'3. USD NCCF'!Z211+'4. EUR NCCF'!Z211+'5. GBP NCCF'!Z211+'6. Other(Incld) NCCF'!Z211</f>
        <v>0</v>
      </c>
      <c r="AA211" s="436">
        <f>'2. CAD NCCF'!AA211+'3. USD NCCF'!AA211+'4. EUR NCCF'!AA211+'5. GBP NCCF'!AA211+'6. Other(Incld) NCCF'!AA211</f>
        <v>0</v>
      </c>
      <c r="AB211" s="437">
        <f>'2. CAD NCCF'!AB211+'3. USD NCCF'!AB211+'4. EUR NCCF'!AB211+'5. GBP NCCF'!AB211+'6. Other(Incld) NCCF'!AB211</f>
        <v>0</v>
      </c>
      <c r="AC211" s="437">
        <f>'2. CAD NCCF'!AC211+'3. USD NCCF'!AC211+'4. EUR NCCF'!AC211+'5. GBP NCCF'!AC211+'6. Other(Incld) NCCF'!AC211</f>
        <v>0</v>
      </c>
      <c r="AD211" s="1015"/>
      <c r="AE211" s="1016"/>
      <c r="AF211" s="1017"/>
    </row>
    <row r="212" spans="1:32" ht="15" customHeight="1" x14ac:dyDescent="0.2">
      <c r="A212" s="222">
        <v>308</v>
      </c>
      <c r="B212" s="499"/>
      <c r="C212" s="267"/>
      <c r="D212" s="267"/>
      <c r="E212" s="267"/>
      <c r="F212" s="979" t="str">
        <f>'2. CAD NCCF'!F212:L212</f>
        <v>FI's own equity not eliminated</v>
      </c>
      <c r="G212" s="980"/>
      <c r="H212" s="980"/>
      <c r="I212" s="980"/>
      <c r="J212" s="980"/>
      <c r="K212" s="980"/>
      <c r="L212" s="981"/>
      <c r="M212" s="433">
        <f>'2. CAD NCCF'!M212+'3. USD NCCF'!M212+'4. EUR NCCF'!M212+'5. GBP NCCF'!M212+'6. Other(Incld) NCCF'!M212</f>
        <v>0</v>
      </c>
      <c r="N212" s="434">
        <f>'2. CAD NCCF'!N212+'3. USD NCCF'!N212+'4. EUR NCCF'!N212+'5. GBP NCCF'!N212+'6. Other(Incld) NCCF'!N212</f>
        <v>0</v>
      </c>
      <c r="O212" s="435">
        <f>'2. CAD NCCF'!O212+'3. USD NCCF'!O212+'4. EUR NCCF'!O212+'5. GBP NCCF'!O212+'6. Other(Incld) NCCF'!O212</f>
        <v>0</v>
      </c>
      <c r="P212" s="436">
        <f>'2. CAD NCCF'!P212+'3. USD NCCF'!P212+'4. EUR NCCF'!P212+'5. GBP NCCF'!P212+'6. Other(Incld) NCCF'!P212</f>
        <v>0</v>
      </c>
      <c r="Q212" s="437">
        <f>'2. CAD NCCF'!Q212+'3. USD NCCF'!Q212+'4. EUR NCCF'!Q212+'5. GBP NCCF'!Q212+'6. Other(Incld) NCCF'!Q212</f>
        <v>0</v>
      </c>
      <c r="R212" s="436">
        <f>'2. CAD NCCF'!R212+'3. USD NCCF'!R212+'4. EUR NCCF'!R212+'5. GBP NCCF'!R212+'6. Other(Incld) NCCF'!R212</f>
        <v>0</v>
      </c>
      <c r="S212" s="436">
        <f>'2. CAD NCCF'!S212+'3. USD NCCF'!S212+'4. EUR NCCF'!S212+'5. GBP NCCF'!S212+'6. Other(Incld) NCCF'!S212</f>
        <v>0</v>
      </c>
      <c r="T212" s="436">
        <f>'2. CAD NCCF'!T212+'3. USD NCCF'!T212+'4. EUR NCCF'!T212+'5. GBP NCCF'!T212+'6. Other(Incld) NCCF'!T212</f>
        <v>0</v>
      </c>
      <c r="U212" s="436">
        <f>'2. CAD NCCF'!U212+'3. USD NCCF'!U212+'4. EUR NCCF'!U212+'5. GBP NCCF'!U212+'6. Other(Incld) NCCF'!U212</f>
        <v>0</v>
      </c>
      <c r="V212" s="436">
        <f>'2. CAD NCCF'!V212+'3. USD NCCF'!V212+'4. EUR NCCF'!V212+'5. GBP NCCF'!V212+'6. Other(Incld) NCCF'!V212</f>
        <v>0</v>
      </c>
      <c r="W212" s="436">
        <f>'2. CAD NCCF'!W212+'3. USD NCCF'!W212+'4. EUR NCCF'!W212+'5. GBP NCCF'!W212+'6. Other(Incld) NCCF'!W212</f>
        <v>0</v>
      </c>
      <c r="X212" s="436">
        <f>'2. CAD NCCF'!X212+'3. USD NCCF'!X212+'4. EUR NCCF'!X212+'5. GBP NCCF'!X212+'6. Other(Incld) NCCF'!X212</f>
        <v>0</v>
      </c>
      <c r="Y212" s="436">
        <f>'2. CAD NCCF'!Y212+'3. USD NCCF'!Y212+'4. EUR NCCF'!Y212+'5. GBP NCCF'!Y212+'6. Other(Incld) NCCF'!Y212</f>
        <v>0</v>
      </c>
      <c r="Z212" s="436">
        <f>'2. CAD NCCF'!Z212+'3. USD NCCF'!Z212+'4. EUR NCCF'!Z212+'5. GBP NCCF'!Z212+'6. Other(Incld) NCCF'!Z212</f>
        <v>0</v>
      </c>
      <c r="AA212" s="436">
        <f>'2. CAD NCCF'!AA212+'3. USD NCCF'!AA212+'4. EUR NCCF'!AA212+'5. GBP NCCF'!AA212+'6. Other(Incld) NCCF'!AA212</f>
        <v>0</v>
      </c>
      <c r="AB212" s="437">
        <f>'2. CAD NCCF'!AB212+'3. USD NCCF'!AB212+'4. EUR NCCF'!AB212+'5. GBP NCCF'!AB212+'6. Other(Incld) NCCF'!AB212</f>
        <v>0</v>
      </c>
      <c r="AC212" s="437">
        <f>'2. CAD NCCF'!AC212+'3. USD NCCF'!AC212+'4. EUR NCCF'!AC212+'5. GBP NCCF'!AC212+'6. Other(Incld) NCCF'!AC212</f>
        <v>0</v>
      </c>
      <c r="AD212" s="1015"/>
      <c r="AE212" s="1016"/>
      <c r="AF212" s="1017"/>
    </row>
    <row r="213" spans="1:32" ht="15" x14ac:dyDescent="0.2">
      <c r="A213" s="222">
        <v>231</v>
      </c>
      <c r="B213" s="499"/>
      <c r="C213" s="1048" t="str">
        <f>'2. CAD NCCF'!C213:AF213</f>
        <v>Other assets</v>
      </c>
      <c r="D213" s="1049"/>
      <c r="E213" s="1049"/>
      <c r="F213" s="1049"/>
      <c r="G213" s="1049"/>
      <c r="H213" s="1049"/>
      <c r="I213" s="1049"/>
      <c r="J213" s="1049"/>
      <c r="K213" s="1049"/>
      <c r="L213" s="1049"/>
      <c r="M213" s="1049"/>
      <c r="N213" s="1049"/>
      <c r="O213" s="1049"/>
      <c r="P213" s="1049"/>
      <c r="Q213" s="1049"/>
      <c r="R213" s="1049"/>
      <c r="S213" s="1049"/>
      <c r="T213" s="1049"/>
      <c r="U213" s="1049"/>
      <c r="V213" s="1049"/>
      <c r="W213" s="1049"/>
      <c r="X213" s="1049"/>
      <c r="Y213" s="1049"/>
      <c r="Z213" s="1049"/>
      <c r="AA213" s="1049"/>
      <c r="AB213" s="1049"/>
      <c r="AC213" s="1049"/>
      <c r="AD213" s="1049"/>
      <c r="AE213" s="1049"/>
      <c r="AF213" s="1050"/>
    </row>
    <row r="214" spans="1:32" ht="15" x14ac:dyDescent="0.2">
      <c r="A214" s="222">
        <v>310</v>
      </c>
      <c r="B214" s="499"/>
      <c r="C214" s="467"/>
      <c r="D214" s="868" t="str">
        <f>'2. CAD NCCF'!D214:L214</f>
        <v>Derivative related assets (DRA)</v>
      </c>
      <c r="E214" s="869"/>
      <c r="F214" s="869"/>
      <c r="G214" s="869"/>
      <c r="H214" s="869"/>
      <c r="I214" s="869"/>
      <c r="J214" s="869"/>
      <c r="K214" s="869"/>
      <c r="L214" s="870"/>
      <c r="M214" s="399">
        <f>SUBTOTAL(9,M215:M216)</f>
        <v>0</v>
      </c>
      <c r="N214" s="402">
        <f t="shared" ref="N214:AC214" si="53">SUBTOTAL(9,N215:N216)</f>
        <v>0</v>
      </c>
      <c r="O214" s="406">
        <f t="shared" si="53"/>
        <v>0</v>
      </c>
      <c r="P214" s="405">
        <f t="shared" si="53"/>
        <v>0</v>
      </c>
      <c r="Q214" s="403">
        <f t="shared" si="53"/>
        <v>0</v>
      </c>
      <c r="R214" s="406">
        <f t="shared" si="53"/>
        <v>0</v>
      </c>
      <c r="S214" s="406">
        <f t="shared" si="53"/>
        <v>0</v>
      </c>
      <c r="T214" s="406">
        <f t="shared" si="53"/>
        <v>0</v>
      </c>
      <c r="U214" s="406">
        <f t="shared" si="53"/>
        <v>0</v>
      </c>
      <c r="V214" s="406">
        <f t="shared" si="53"/>
        <v>0</v>
      </c>
      <c r="W214" s="406">
        <f t="shared" si="53"/>
        <v>0</v>
      </c>
      <c r="X214" s="406">
        <f t="shared" si="53"/>
        <v>0</v>
      </c>
      <c r="Y214" s="406">
        <f t="shared" si="53"/>
        <v>0</v>
      </c>
      <c r="Z214" s="406">
        <f t="shared" si="53"/>
        <v>0</v>
      </c>
      <c r="AA214" s="406">
        <f t="shared" si="53"/>
        <v>0</v>
      </c>
      <c r="AB214" s="416">
        <f t="shared" si="53"/>
        <v>0</v>
      </c>
      <c r="AC214" s="399">
        <f t="shared" si="53"/>
        <v>0</v>
      </c>
      <c r="AD214" s="1015"/>
      <c r="AE214" s="1016"/>
      <c r="AF214" s="1017"/>
    </row>
    <row r="215" spans="1:32" ht="15" x14ac:dyDescent="0.2">
      <c r="A215" s="222">
        <v>311</v>
      </c>
      <c r="B215" s="499"/>
      <c r="C215" s="467"/>
      <c r="D215" s="467"/>
      <c r="E215" s="467"/>
      <c r="F215" s="880" t="str">
        <f>'2. CAD NCCF'!F215:L215</f>
        <v>FX and cross currency swap assets</v>
      </c>
      <c r="G215" s="881"/>
      <c r="H215" s="881"/>
      <c r="I215" s="881"/>
      <c r="J215" s="881"/>
      <c r="K215" s="881"/>
      <c r="L215" s="882"/>
      <c r="M215" s="433">
        <f>'2. CAD NCCF'!M215+'3. USD NCCF'!M215+'4. EUR NCCF'!M215+'5. GBP NCCF'!M215+'6. Other(Incld) NCCF'!M215</f>
        <v>0</v>
      </c>
      <c r="N215" s="434">
        <f>'2. CAD NCCF'!N215+'3. USD NCCF'!N215+'4. EUR NCCF'!N215+'5. GBP NCCF'!N215+'6. Other(Incld) NCCF'!N215</f>
        <v>0</v>
      </c>
      <c r="O215" s="435">
        <f>'2. CAD NCCF'!O215+'3. USD NCCF'!O215+'4. EUR NCCF'!O215+'5. GBP NCCF'!O215+'6. Other(Incld) NCCF'!O215</f>
        <v>0</v>
      </c>
      <c r="P215" s="436">
        <f>'2. CAD NCCF'!P215+'3. USD NCCF'!P215+'4. EUR NCCF'!P215+'5. GBP NCCF'!P215+'6. Other(Incld) NCCF'!P215</f>
        <v>0</v>
      </c>
      <c r="Q215" s="437">
        <f>'2. CAD NCCF'!Q215+'3. USD NCCF'!Q215+'4. EUR NCCF'!Q215+'5. GBP NCCF'!Q215+'6. Other(Incld) NCCF'!Q215</f>
        <v>0</v>
      </c>
      <c r="R215" s="436">
        <f>'2. CAD NCCF'!R215+'3. USD NCCF'!R215+'4. EUR NCCF'!R215+'5. GBP NCCF'!R215+'6. Other(Incld) NCCF'!R215</f>
        <v>0</v>
      </c>
      <c r="S215" s="436">
        <f>'2. CAD NCCF'!S215+'3. USD NCCF'!S215+'4. EUR NCCF'!S215+'5. GBP NCCF'!S215+'6. Other(Incld) NCCF'!S215</f>
        <v>0</v>
      </c>
      <c r="T215" s="436">
        <f>'2. CAD NCCF'!T215+'3. USD NCCF'!T215+'4. EUR NCCF'!T215+'5. GBP NCCF'!T215+'6. Other(Incld) NCCF'!T215</f>
        <v>0</v>
      </c>
      <c r="U215" s="436">
        <f>'2. CAD NCCF'!U215+'3. USD NCCF'!U215+'4. EUR NCCF'!U215+'5. GBP NCCF'!U215+'6. Other(Incld) NCCF'!U215</f>
        <v>0</v>
      </c>
      <c r="V215" s="436">
        <f>'2. CAD NCCF'!V215+'3. USD NCCF'!V215+'4. EUR NCCF'!V215+'5. GBP NCCF'!V215+'6. Other(Incld) NCCF'!V215</f>
        <v>0</v>
      </c>
      <c r="W215" s="436">
        <f>'2. CAD NCCF'!W215+'3. USD NCCF'!W215+'4. EUR NCCF'!W215+'5. GBP NCCF'!W215+'6. Other(Incld) NCCF'!W215</f>
        <v>0</v>
      </c>
      <c r="X215" s="436">
        <f>'2. CAD NCCF'!X215+'3. USD NCCF'!X215+'4. EUR NCCF'!X215+'5. GBP NCCF'!X215+'6. Other(Incld) NCCF'!X215</f>
        <v>0</v>
      </c>
      <c r="Y215" s="436">
        <f>'2. CAD NCCF'!Y215+'3. USD NCCF'!Y215+'4. EUR NCCF'!Y215+'5. GBP NCCF'!Y215+'6. Other(Incld) NCCF'!Y215</f>
        <v>0</v>
      </c>
      <c r="Z215" s="436">
        <f>'2. CAD NCCF'!Z215+'3. USD NCCF'!Z215+'4. EUR NCCF'!Z215+'5. GBP NCCF'!Z215+'6. Other(Incld) NCCF'!Z215</f>
        <v>0</v>
      </c>
      <c r="AA215" s="436">
        <f>'2. CAD NCCF'!AA215+'3. USD NCCF'!AA215+'4. EUR NCCF'!AA215+'5. GBP NCCF'!AA215+'6. Other(Incld) NCCF'!AA215</f>
        <v>0</v>
      </c>
      <c r="AB215" s="437">
        <f>'2. CAD NCCF'!AB215+'3. USD NCCF'!AB215+'4. EUR NCCF'!AB215+'5. GBP NCCF'!AB215+'6. Other(Incld) NCCF'!AB215</f>
        <v>0</v>
      </c>
      <c r="AC215" s="437">
        <f>'2. CAD NCCF'!AC215+'3. USD NCCF'!AC215+'4. EUR NCCF'!AC215+'5. GBP NCCF'!AC215+'6. Other(Incld) NCCF'!AC215</f>
        <v>0</v>
      </c>
      <c r="AD215" s="1015"/>
      <c r="AE215" s="1016"/>
      <c r="AF215" s="1017"/>
    </row>
    <row r="216" spans="1:32" ht="15" customHeight="1" x14ac:dyDescent="0.2">
      <c r="A216" s="222">
        <v>312</v>
      </c>
      <c r="B216" s="499"/>
      <c r="C216" s="467"/>
      <c r="D216" s="467"/>
      <c r="E216" s="467"/>
      <c r="F216" s="880" t="str">
        <f>'2. CAD NCCF'!F216:L216</f>
        <v>Other DRA</v>
      </c>
      <c r="G216" s="881"/>
      <c r="H216" s="881"/>
      <c r="I216" s="881"/>
      <c r="J216" s="881"/>
      <c r="K216" s="881"/>
      <c r="L216" s="882"/>
      <c r="M216" s="433">
        <f>'2. CAD NCCF'!M216+'3. USD NCCF'!M216+'4. EUR NCCF'!M216+'5. GBP NCCF'!M216+'6. Other(Incld) NCCF'!M216</f>
        <v>0</v>
      </c>
      <c r="N216" s="434">
        <f>'2. CAD NCCF'!N216+'3. USD NCCF'!N216+'4. EUR NCCF'!N216+'5. GBP NCCF'!N216+'6. Other(Incld) NCCF'!N216</f>
        <v>0</v>
      </c>
      <c r="O216" s="435">
        <f>'2. CAD NCCF'!O216+'3. USD NCCF'!O216+'4. EUR NCCF'!O216+'5. GBP NCCF'!O216+'6. Other(Incld) NCCF'!O216</f>
        <v>0</v>
      </c>
      <c r="P216" s="436">
        <f>'2. CAD NCCF'!P216+'3. USD NCCF'!P216+'4. EUR NCCF'!P216+'5. GBP NCCF'!P216+'6. Other(Incld) NCCF'!P216</f>
        <v>0</v>
      </c>
      <c r="Q216" s="437">
        <f>'2. CAD NCCF'!Q216+'3. USD NCCF'!Q216+'4. EUR NCCF'!Q216+'5. GBP NCCF'!Q216+'6. Other(Incld) NCCF'!Q216</f>
        <v>0</v>
      </c>
      <c r="R216" s="436">
        <f>'2. CAD NCCF'!R216+'3. USD NCCF'!R216+'4. EUR NCCF'!R216+'5. GBP NCCF'!R216+'6. Other(Incld) NCCF'!R216</f>
        <v>0</v>
      </c>
      <c r="S216" s="436">
        <f>'2. CAD NCCF'!S216+'3. USD NCCF'!S216+'4. EUR NCCF'!S216+'5. GBP NCCF'!S216+'6. Other(Incld) NCCF'!S216</f>
        <v>0</v>
      </c>
      <c r="T216" s="436">
        <f>'2. CAD NCCF'!T216+'3. USD NCCF'!T216+'4. EUR NCCF'!T216+'5. GBP NCCF'!T216+'6. Other(Incld) NCCF'!T216</f>
        <v>0</v>
      </c>
      <c r="U216" s="436">
        <f>'2. CAD NCCF'!U216+'3. USD NCCF'!U216+'4. EUR NCCF'!U216+'5. GBP NCCF'!U216+'6. Other(Incld) NCCF'!U216</f>
        <v>0</v>
      </c>
      <c r="V216" s="436">
        <f>'2. CAD NCCF'!V216+'3. USD NCCF'!V216+'4. EUR NCCF'!V216+'5. GBP NCCF'!V216+'6. Other(Incld) NCCF'!V216</f>
        <v>0</v>
      </c>
      <c r="W216" s="436">
        <f>'2. CAD NCCF'!W216+'3. USD NCCF'!W216+'4. EUR NCCF'!W216+'5. GBP NCCF'!W216+'6. Other(Incld) NCCF'!W216</f>
        <v>0</v>
      </c>
      <c r="X216" s="436">
        <f>'2. CAD NCCF'!X216+'3. USD NCCF'!X216+'4. EUR NCCF'!X216+'5. GBP NCCF'!X216+'6. Other(Incld) NCCF'!X216</f>
        <v>0</v>
      </c>
      <c r="Y216" s="436">
        <f>'2. CAD NCCF'!Y216+'3. USD NCCF'!Y216+'4. EUR NCCF'!Y216+'5. GBP NCCF'!Y216+'6. Other(Incld) NCCF'!Y216</f>
        <v>0</v>
      </c>
      <c r="Z216" s="436">
        <f>'2. CAD NCCF'!Z216+'3. USD NCCF'!Z216+'4. EUR NCCF'!Z216+'5. GBP NCCF'!Z216+'6. Other(Incld) NCCF'!Z216</f>
        <v>0</v>
      </c>
      <c r="AA216" s="436">
        <f>'2. CAD NCCF'!AA216+'3. USD NCCF'!AA216+'4. EUR NCCF'!AA216+'5. GBP NCCF'!AA216+'6. Other(Incld) NCCF'!AA216</f>
        <v>0</v>
      </c>
      <c r="AB216" s="437">
        <f>'2. CAD NCCF'!AB216+'3. USD NCCF'!AB216+'4. EUR NCCF'!AB216+'5. GBP NCCF'!AB216+'6. Other(Incld) NCCF'!AB216</f>
        <v>0</v>
      </c>
      <c r="AC216" s="437">
        <f>'2. CAD NCCF'!AC216+'3. USD NCCF'!AC216+'4. EUR NCCF'!AC216+'5. GBP NCCF'!AC216+'6. Other(Incld) NCCF'!AC216</f>
        <v>0</v>
      </c>
      <c r="AD216" s="1015"/>
      <c r="AE216" s="1016"/>
      <c r="AF216" s="1017"/>
    </row>
    <row r="217" spans="1:32" ht="15" x14ac:dyDescent="0.2">
      <c r="A217" s="222">
        <v>313</v>
      </c>
      <c r="B217" s="499"/>
      <c r="C217" s="467"/>
      <c r="D217" s="868" t="str">
        <f>'2. CAD NCCF'!D217:L217</f>
        <v>Cash collateral pledged (CCP)</v>
      </c>
      <c r="E217" s="869"/>
      <c r="F217" s="869"/>
      <c r="G217" s="869"/>
      <c r="H217" s="869"/>
      <c r="I217" s="869"/>
      <c r="J217" s="869"/>
      <c r="K217" s="869"/>
      <c r="L217" s="870"/>
      <c r="M217" s="399">
        <f>SUBTOTAL(9,M218:M220)</f>
        <v>0</v>
      </c>
      <c r="N217" s="402">
        <f t="shared" ref="N217:AC217" si="54">SUBTOTAL(9,N218:N220)</f>
        <v>0</v>
      </c>
      <c r="O217" s="406">
        <f t="shared" si="54"/>
        <v>0</v>
      </c>
      <c r="P217" s="405">
        <f t="shared" si="54"/>
        <v>0</v>
      </c>
      <c r="Q217" s="403">
        <f t="shared" si="54"/>
        <v>0</v>
      </c>
      <c r="R217" s="406">
        <f t="shared" si="54"/>
        <v>0</v>
      </c>
      <c r="S217" s="406">
        <f t="shared" si="54"/>
        <v>0</v>
      </c>
      <c r="T217" s="406">
        <f t="shared" si="54"/>
        <v>0</v>
      </c>
      <c r="U217" s="406">
        <f t="shared" si="54"/>
        <v>0</v>
      </c>
      <c r="V217" s="406">
        <f t="shared" si="54"/>
        <v>0</v>
      </c>
      <c r="W217" s="406">
        <f t="shared" si="54"/>
        <v>0</v>
      </c>
      <c r="X217" s="406">
        <f t="shared" si="54"/>
        <v>0</v>
      </c>
      <c r="Y217" s="406">
        <f t="shared" si="54"/>
        <v>0</v>
      </c>
      <c r="Z217" s="406">
        <f t="shared" si="54"/>
        <v>0</v>
      </c>
      <c r="AA217" s="406">
        <f t="shared" si="54"/>
        <v>0</v>
      </c>
      <c r="AB217" s="416">
        <f t="shared" si="54"/>
        <v>0</v>
      </c>
      <c r="AC217" s="399">
        <f t="shared" si="54"/>
        <v>0</v>
      </c>
      <c r="AD217" s="1015"/>
      <c r="AE217" s="1016"/>
      <c r="AF217" s="1017"/>
    </row>
    <row r="218" spans="1:32" ht="15" x14ac:dyDescent="0.2">
      <c r="A218" s="222">
        <v>314</v>
      </c>
      <c r="B218" s="499"/>
      <c r="C218" s="467"/>
      <c r="D218" s="467"/>
      <c r="E218" s="467"/>
      <c r="F218" s="880" t="str">
        <f>'2. CAD NCCF'!F218:L218</f>
        <v>CCP for exchange-traded derivatives</v>
      </c>
      <c r="G218" s="881"/>
      <c r="H218" s="881"/>
      <c r="I218" s="881"/>
      <c r="J218" s="881"/>
      <c r="K218" s="881"/>
      <c r="L218" s="881"/>
      <c r="M218" s="433">
        <f>'2. CAD NCCF'!M218+'3. USD NCCF'!M218+'4. EUR NCCF'!M218+'5. GBP NCCF'!M218+'6. Other(Incld) NCCF'!M218</f>
        <v>0</v>
      </c>
      <c r="N218" s="434">
        <f>'2. CAD NCCF'!N218+'3. USD NCCF'!N218+'4. EUR NCCF'!N218+'5. GBP NCCF'!N218+'6. Other(Incld) NCCF'!N218</f>
        <v>0</v>
      </c>
      <c r="O218" s="435">
        <f>'2. CAD NCCF'!O218+'3. USD NCCF'!O218+'4. EUR NCCF'!O218+'5. GBP NCCF'!O218+'6. Other(Incld) NCCF'!O218</f>
        <v>0</v>
      </c>
      <c r="P218" s="436">
        <f>'2. CAD NCCF'!P218+'3. USD NCCF'!P218+'4. EUR NCCF'!P218+'5. GBP NCCF'!P218+'6. Other(Incld) NCCF'!P218</f>
        <v>0</v>
      </c>
      <c r="Q218" s="437">
        <f>'2. CAD NCCF'!Q218+'3. USD NCCF'!Q218+'4. EUR NCCF'!Q218+'5. GBP NCCF'!Q218+'6. Other(Incld) NCCF'!Q218</f>
        <v>0</v>
      </c>
      <c r="R218" s="436">
        <f>'2. CAD NCCF'!R218+'3. USD NCCF'!R218+'4. EUR NCCF'!R218+'5. GBP NCCF'!R218+'6. Other(Incld) NCCF'!R218</f>
        <v>0</v>
      </c>
      <c r="S218" s="436">
        <f>'2. CAD NCCF'!S218+'3. USD NCCF'!S218+'4. EUR NCCF'!S218+'5. GBP NCCF'!S218+'6. Other(Incld) NCCF'!S218</f>
        <v>0</v>
      </c>
      <c r="T218" s="436">
        <f>'2. CAD NCCF'!T218+'3. USD NCCF'!T218+'4. EUR NCCF'!T218+'5. GBP NCCF'!T218+'6. Other(Incld) NCCF'!T218</f>
        <v>0</v>
      </c>
      <c r="U218" s="436">
        <f>'2. CAD NCCF'!U218+'3. USD NCCF'!U218+'4. EUR NCCF'!U218+'5. GBP NCCF'!U218+'6. Other(Incld) NCCF'!U218</f>
        <v>0</v>
      </c>
      <c r="V218" s="436">
        <f>'2. CAD NCCF'!V218+'3. USD NCCF'!V218+'4. EUR NCCF'!V218+'5. GBP NCCF'!V218+'6. Other(Incld) NCCF'!V218</f>
        <v>0</v>
      </c>
      <c r="W218" s="436">
        <f>'2. CAD NCCF'!W218+'3. USD NCCF'!W218+'4. EUR NCCF'!W218+'5. GBP NCCF'!W218+'6. Other(Incld) NCCF'!W218</f>
        <v>0</v>
      </c>
      <c r="X218" s="436">
        <f>'2. CAD NCCF'!X218+'3. USD NCCF'!X218+'4. EUR NCCF'!X218+'5. GBP NCCF'!X218+'6. Other(Incld) NCCF'!X218</f>
        <v>0</v>
      </c>
      <c r="Y218" s="436">
        <f>'2. CAD NCCF'!Y218+'3. USD NCCF'!Y218+'4. EUR NCCF'!Y218+'5. GBP NCCF'!Y218+'6. Other(Incld) NCCF'!Y218</f>
        <v>0</v>
      </c>
      <c r="Z218" s="436">
        <f>'2. CAD NCCF'!Z218+'3. USD NCCF'!Z218+'4. EUR NCCF'!Z218+'5. GBP NCCF'!Z218+'6. Other(Incld) NCCF'!Z218</f>
        <v>0</v>
      </c>
      <c r="AA218" s="436">
        <f>'2. CAD NCCF'!AA218+'3. USD NCCF'!AA218+'4. EUR NCCF'!AA218+'5. GBP NCCF'!AA218+'6. Other(Incld) NCCF'!AA218</f>
        <v>0</v>
      </c>
      <c r="AB218" s="437">
        <f>'2. CAD NCCF'!AB218+'3. USD NCCF'!AB218+'4. EUR NCCF'!AB218+'5. GBP NCCF'!AB218+'6. Other(Incld) NCCF'!AB218</f>
        <v>0</v>
      </c>
      <c r="AC218" s="437">
        <f>'2. CAD NCCF'!AC218+'3. USD NCCF'!AC218+'4. EUR NCCF'!AC218+'5. GBP NCCF'!AC218+'6. Other(Incld) NCCF'!AC218</f>
        <v>0</v>
      </c>
      <c r="AD218" s="1015"/>
      <c r="AE218" s="1016"/>
      <c r="AF218" s="1017"/>
    </row>
    <row r="219" spans="1:32" ht="15" customHeight="1" x14ac:dyDescent="0.2">
      <c r="A219" s="222">
        <v>315</v>
      </c>
      <c r="B219" s="499"/>
      <c r="C219" s="467"/>
      <c r="D219" s="467"/>
      <c r="E219" s="467"/>
      <c r="F219" s="880" t="str">
        <f>'2. CAD NCCF'!F219:L219</f>
        <v>CCP for OTC derivatives</v>
      </c>
      <c r="G219" s="881"/>
      <c r="H219" s="881"/>
      <c r="I219" s="881"/>
      <c r="J219" s="881"/>
      <c r="K219" s="881"/>
      <c r="L219" s="881"/>
      <c r="M219" s="433">
        <f>'2. CAD NCCF'!M219+'3. USD NCCF'!M219+'4. EUR NCCF'!M219+'5. GBP NCCF'!M219+'6. Other(Incld) NCCF'!M219</f>
        <v>0</v>
      </c>
      <c r="N219" s="434">
        <f>'2. CAD NCCF'!N219+'3. USD NCCF'!N219+'4. EUR NCCF'!N219+'5. GBP NCCF'!N219+'6. Other(Incld) NCCF'!N219</f>
        <v>0</v>
      </c>
      <c r="O219" s="435">
        <f>'2. CAD NCCF'!O219+'3. USD NCCF'!O219+'4. EUR NCCF'!O219+'5. GBP NCCF'!O219+'6. Other(Incld) NCCF'!O219</f>
        <v>0</v>
      </c>
      <c r="P219" s="436">
        <f>'2. CAD NCCF'!P219+'3. USD NCCF'!P219+'4. EUR NCCF'!P219+'5. GBP NCCF'!P219+'6. Other(Incld) NCCF'!P219</f>
        <v>0</v>
      </c>
      <c r="Q219" s="437">
        <f>'2. CAD NCCF'!Q219+'3. USD NCCF'!Q219+'4. EUR NCCF'!Q219+'5. GBP NCCF'!Q219+'6. Other(Incld) NCCF'!Q219</f>
        <v>0</v>
      </c>
      <c r="R219" s="436">
        <f>'2. CAD NCCF'!R219+'3. USD NCCF'!R219+'4. EUR NCCF'!R219+'5. GBP NCCF'!R219+'6. Other(Incld) NCCF'!R219</f>
        <v>0</v>
      </c>
      <c r="S219" s="436">
        <f>'2. CAD NCCF'!S219+'3. USD NCCF'!S219+'4. EUR NCCF'!S219+'5. GBP NCCF'!S219+'6. Other(Incld) NCCF'!S219</f>
        <v>0</v>
      </c>
      <c r="T219" s="436">
        <f>'2. CAD NCCF'!T219+'3. USD NCCF'!T219+'4. EUR NCCF'!T219+'5. GBP NCCF'!T219+'6. Other(Incld) NCCF'!T219</f>
        <v>0</v>
      </c>
      <c r="U219" s="436">
        <f>'2. CAD NCCF'!U219+'3. USD NCCF'!U219+'4. EUR NCCF'!U219+'5. GBP NCCF'!U219+'6. Other(Incld) NCCF'!U219</f>
        <v>0</v>
      </c>
      <c r="V219" s="436">
        <f>'2. CAD NCCF'!V219+'3. USD NCCF'!V219+'4. EUR NCCF'!V219+'5. GBP NCCF'!V219+'6. Other(Incld) NCCF'!V219</f>
        <v>0</v>
      </c>
      <c r="W219" s="436">
        <f>'2. CAD NCCF'!W219+'3. USD NCCF'!W219+'4. EUR NCCF'!W219+'5. GBP NCCF'!W219+'6. Other(Incld) NCCF'!W219</f>
        <v>0</v>
      </c>
      <c r="X219" s="436">
        <f>'2. CAD NCCF'!X219+'3. USD NCCF'!X219+'4. EUR NCCF'!X219+'5. GBP NCCF'!X219+'6. Other(Incld) NCCF'!X219</f>
        <v>0</v>
      </c>
      <c r="Y219" s="436">
        <f>'2. CAD NCCF'!Y219+'3. USD NCCF'!Y219+'4. EUR NCCF'!Y219+'5. GBP NCCF'!Y219+'6. Other(Incld) NCCF'!Y219</f>
        <v>0</v>
      </c>
      <c r="Z219" s="436">
        <f>'2. CAD NCCF'!Z219+'3. USD NCCF'!Z219+'4. EUR NCCF'!Z219+'5. GBP NCCF'!Z219+'6. Other(Incld) NCCF'!Z219</f>
        <v>0</v>
      </c>
      <c r="AA219" s="436">
        <f>'2. CAD NCCF'!AA219+'3. USD NCCF'!AA219+'4. EUR NCCF'!AA219+'5. GBP NCCF'!AA219+'6. Other(Incld) NCCF'!AA219</f>
        <v>0</v>
      </c>
      <c r="AB219" s="437">
        <f>'2. CAD NCCF'!AB219+'3. USD NCCF'!AB219+'4. EUR NCCF'!AB219+'5. GBP NCCF'!AB219+'6. Other(Incld) NCCF'!AB219</f>
        <v>0</v>
      </c>
      <c r="AC219" s="437">
        <f>'2. CAD NCCF'!AC219+'3. USD NCCF'!AC219+'4. EUR NCCF'!AC219+'5. GBP NCCF'!AC219+'6. Other(Incld) NCCF'!AC219</f>
        <v>0</v>
      </c>
      <c r="AD219" s="1015"/>
      <c r="AE219" s="1016"/>
      <c r="AF219" s="1017"/>
    </row>
    <row r="220" spans="1:32" ht="15" customHeight="1" x14ac:dyDescent="0.2">
      <c r="A220" s="222">
        <v>316</v>
      </c>
      <c r="B220" s="499"/>
      <c r="C220" s="467"/>
      <c r="D220" s="467"/>
      <c r="E220" s="467"/>
      <c r="F220" s="880" t="str">
        <f>'2. CAD NCCF'!F220:L220</f>
        <v>CCP for short sales</v>
      </c>
      <c r="G220" s="881"/>
      <c r="H220" s="881"/>
      <c r="I220" s="881"/>
      <c r="J220" s="881"/>
      <c r="K220" s="881"/>
      <c r="L220" s="881"/>
      <c r="M220" s="433">
        <f>'2. CAD NCCF'!M220+'3. USD NCCF'!M220+'4. EUR NCCF'!M220+'5. GBP NCCF'!M220+'6. Other(Incld) NCCF'!M220</f>
        <v>0</v>
      </c>
      <c r="N220" s="470"/>
      <c r="O220" s="464"/>
      <c r="P220" s="464"/>
      <c r="Q220" s="464"/>
      <c r="R220" s="464"/>
      <c r="S220" s="464"/>
      <c r="T220" s="464"/>
      <c r="U220" s="464"/>
      <c r="V220" s="464"/>
      <c r="W220" s="464"/>
      <c r="X220" s="464"/>
      <c r="Y220" s="464"/>
      <c r="Z220" s="464"/>
      <c r="AA220" s="464"/>
      <c r="AB220" s="464"/>
      <c r="AC220" s="464"/>
      <c r="AD220" s="1036"/>
      <c r="AE220" s="1016"/>
      <c r="AF220" s="1017"/>
    </row>
    <row r="221" spans="1:32" ht="15" x14ac:dyDescent="0.2">
      <c r="A221" s="222">
        <v>317</v>
      </c>
      <c r="B221" s="499"/>
      <c r="C221" s="467"/>
      <c r="D221" s="868" t="str">
        <f>'2. CAD NCCF'!D221:L221</f>
        <v>Commodities</v>
      </c>
      <c r="E221" s="869"/>
      <c r="F221" s="869"/>
      <c r="G221" s="869"/>
      <c r="H221" s="869"/>
      <c r="I221" s="869"/>
      <c r="J221" s="869"/>
      <c r="K221" s="869"/>
      <c r="L221" s="870"/>
      <c r="M221" s="399">
        <f>SUBTOTAL(9,M222:M224)</f>
        <v>0</v>
      </c>
      <c r="N221" s="481"/>
      <c r="O221" s="465"/>
      <c r="P221" s="465"/>
      <c r="Q221" s="465"/>
      <c r="R221" s="465"/>
      <c r="S221" s="465"/>
      <c r="T221" s="465"/>
      <c r="U221" s="465"/>
      <c r="V221" s="465"/>
      <c r="W221" s="465"/>
      <c r="X221" s="465"/>
      <c r="Y221" s="465"/>
      <c r="Z221" s="465"/>
      <c r="AA221" s="465"/>
      <c r="AB221" s="465"/>
      <c r="AC221" s="465"/>
      <c r="AD221" s="1036"/>
      <c r="AE221" s="1016"/>
      <c r="AF221" s="1017"/>
    </row>
    <row r="222" spans="1:32" ht="15" x14ac:dyDescent="0.2">
      <c r="A222" s="222">
        <v>318</v>
      </c>
      <c r="B222" s="499"/>
      <c r="C222" s="467"/>
      <c r="D222" s="467"/>
      <c r="E222" s="467"/>
      <c r="F222" s="880" t="str">
        <f>'2. CAD NCCF'!F222:L222</f>
        <v>Precious metals</v>
      </c>
      <c r="G222" s="881"/>
      <c r="H222" s="881"/>
      <c r="I222" s="881"/>
      <c r="J222" s="881"/>
      <c r="K222" s="881"/>
      <c r="L222" s="882"/>
      <c r="M222" s="433">
        <f>'2. CAD NCCF'!M222+'3. USD NCCF'!M222+'4. EUR NCCF'!M222+'5. GBP NCCF'!M222+'6. Other(Incld) NCCF'!M222</f>
        <v>0</v>
      </c>
      <c r="N222" s="481"/>
      <c r="O222" s="465"/>
      <c r="P222" s="465"/>
      <c r="Q222" s="465"/>
      <c r="R222" s="465"/>
      <c r="S222" s="465"/>
      <c r="T222" s="465"/>
      <c r="U222" s="465"/>
      <c r="V222" s="465"/>
      <c r="W222" s="465"/>
      <c r="X222" s="465"/>
      <c r="Y222" s="465"/>
      <c r="Z222" s="465"/>
      <c r="AA222" s="465"/>
      <c r="AB222" s="465"/>
      <c r="AC222" s="465"/>
      <c r="AD222" s="1036"/>
      <c r="AE222" s="1016"/>
      <c r="AF222" s="1017"/>
    </row>
    <row r="223" spans="1:32" ht="15" customHeight="1" x14ac:dyDescent="0.2">
      <c r="A223" s="222">
        <v>319</v>
      </c>
      <c r="B223" s="499"/>
      <c r="C223" s="467"/>
      <c r="D223" s="467"/>
      <c r="E223" s="467"/>
      <c r="F223" s="880" t="str">
        <f>'2. CAD NCCF'!F223:L223</f>
        <v>Precious metal loans</v>
      </c>
      <c r="G223" s="881"/>
      <c r="H223" s="881"/>
      <c r="I223" s="881"/>
      <c r="J223" s="881"/>
      <c r="K223" s="881"/>
      <c r="L223" s="882"/>
      <c r="M223" s="433">
        <f>'2. CAD NCCF'!M223+'3. USD NCCF'!M223+'4. EUR NCCF'!M223+'5. GBP NCCF'!M223+'6. Other(Incld) NCCF'!M223</f>
        <v>0</v>
      </c>
      <c r="N223" s="481"/>
      <c r="O223" s="465"/>
      <c r="P223" s="465"/>
      <c r="Q223" s="465"/>
      <c r="R223" s="465"/>
      <c r="S223" s="465"/>
      <c r="T223" s="465"/>
      <c r="U223" s="465"/>
      <c r="V223" s="465"/>
      <c r="W223" s="465"/>
      <c r="X223" s="465"/>
      <c r="Y223" s="465"/>
      <c r="Z223" s="465"/>
      <c r="AA223" s="465"/>
      <c r="AB223" s="465"/>
      <c r="AC223" s="465"/>
      <c r="AD223" s="1036"/>
      <c r="AE223" s="1016"/>
      <c r="AF223" s="1017"/>
    </row>
    <row r="224" spans="1:32" ht="15" customHeight="1" x14ac:dyDescent="0.2">
      <c r="A224" s="222">
        <v>320</v>
      </c>
      <c r="B224" s="499"/>
      <c r="C224" s="467"/>
      <c r="D224" s="467"/>
      <c r="E224" s="467"/>
      <c r="F224" s="880" t="str">
        <f>'2. CAD NCCF'!F224:L224</f>
        <v>Other commodities help</v>
      </c>
      <c r="G224" s="881"/>
      <c r="H224" s="881"/>
      <c r="I224" s="881"/>
      <c r="J224" s="881"/>
      <c r="K224" s="881"/>
      <c r="L224" s="882"/>
      <c r="M224" s="433">
        <f>'2. CAD NCCF'!M224+'3. USD NCCF'!M224+'4. EUR NCCF'!M224+'5. GBP NCCF'!M224+'6. Other(Incld) NCCF'!M224</f>
        <v>0</v>
      </c>
      <c r="N224" s="481"/>
      <c r="O224" s="465"/>
      <c r="P224" s="465"/>
      <c r="Q224" s="465"/>
      <c r="R224" s="465"/>
      <c r="S224" s="465"/>
      <c r="T224" s="465"/>
      <c r="U224" s="465"/>
      <c r="V224" s="465"/>
      <c r="W224" s="465"/>
      <c r="X224" s="465"/>
      <c r="Y224" s="465"/>
      <c r="Z224" s="465"/>
      <c r="AA224" s="465"/>
      <c r="AB224" s="465"/>
      <c r="AC224" s="465"/>
      <c r="AD224" s="1036"/>
      <c r="AE224" s="1016"/>
      <c r="AF224" s="1017"/>
    </row>
    <row r="225" spans="1:32" ht="15" x14ac:dyDescent="0.2">
      <c r="A225" s="222">
        <v>321</v>
      </c>
      <c r="B225" s="499"/>
      <c r="C225" s="467"/>
      <c r="D225" s="868" t="str">
        <f>'2. CAD NCCF'!D225:L225</f>
        <v>Other assets</v>
      </c>
      <c r="E225" s="869"/>
      <c r="F225" s="869"/>
      <c r="G225" s="869"/>
      <c r="H225" s="869"/>
      <c r="I225" s="869"/>
      <c r="J225" s="869"/>
      <c r="K225" s="869"/>
      <c r="L225" s="870"/>
      <c r="M225" s="399">
        <f>SUBTOTAL(9,M226)</f>
        <v>0</v>
      </c>
      <c r="N225" s="481"/>
      <c r="O225" s="465"/>
      <c r="P225" s="465"/>
      <c r="Q225" s="465"/>
      <c r="R225" s="465"/>
      <c r="S225" s="465"/>
      <c r="T225" s="465"/>
      <c r="U225" s="465"/>
      <c r="V225" s="465"/>
      <c r="W225" s="465"/>
      <c r="X225" s="465"/>
      <c r="Y225" s="465"/>
      <c r="Z225" s="465"/>
      <c r="AA225" s="465"/>
      <c r="AB225" s="465"/>
      <c r="AC225" s="465"/>
      <c r="AD225" s="1036"/>
      <c r="AE225" s="1016"/>
      <c r="AF225" s="1017"/>
    </row>
    <row r="226" spans="1:32" ht="15" x14ac:dyDescent="0.2">
      <c r="A226" s="222">
        <v>322</v>
      </c>
      <c r="B226" s="468"/>
      <c r="C226" s="489"/>
      <c r="D226" s="489"/>
      <c r="E226" s="490"/>
      <c r="F226" s="1146" t="str">
        <f>'2. CAD NCCF'!F226:L226</f>
        <v>Other assets</v>
      </c>
      <c r="G226" s="1146"/>
      <c r="H226" s="1146"/>
      <c r="I226" s="1146"/>
      <c r="J226" s="1146"/>
      <c r="K226" s="1146"/>
      <c r="L226" s="1146"/>
      <c r="M226" s="433">
        <f>'2. CAD NCCF'!M226+'3. USD NCCF'!M226+'4. EUR NCCF'!M226+'5. GBP NCCF'!M226+'6. Other(Incld) NCCF'!M226</f>
        <v>0</v>
      </c>
      <c r="N226" s="471"/>
      <c r="O226" s="472"/>
      <c r="P226" s="472"/>
      <c r="Q226" s="472"/>
      <c r="R226" s="472"/>
      <c r="S226" s="472"/>
      <c r="T226" s="472"/>
      <c r="U226" s="472"/>
      <c r="V226" s="472"/>
      <c r="W226" s="472"/>
      <c r="X226" s="472"/>
      <c r="Y226" s="472"/>
      <c r="Z226" s="472"/>
      <c r="AA226" s="472"/>
      <c r="AB226" s="472"/>
      <c r="AC226" s="472"/>
      <c r="AD226" s="1036"/>
      <c r="AE226" s="1016"/>
      <c r="AF226" s="1017"/>
    </row>
    <row r="227" spans="1:32" ht="7.5" hidden="1" customHeight="1" x14ac:dyDescent="0.2">
      <c r="A227" s="222"/>
      <c r="B227" s="1000"/>
      <c r="C227" s="1001"/>
      <c r="D227" s="1001"/>
      <c r="E227" s="1001"/>
      <c r="F227" s="1001"/>
      <c r="G227" s="1001"/>
      <c r="H227" s="1001"/>
      <c r="I227" s="1001"/>
      <c r="J227" s="1001"/>
      <c r="K227" s="1001"/>
      <c r="L227" s="1001"/>
      <c r="M227" s="1001"/>
      <c r="N227" s="1001"/>
      <c r="O227" s="1001"/>
      <c r="P227" s="1001"/>
      <c r="Q227" s="1001"/>
      <c r="R227" s="1001"/>
      <c r="S227" s="1001"/>
      <c r="T227" s="1001"/>
      <c r="U227" s="1001"/>
      <c r="V227" s="1001"/>
      <c r="W227" s="1001"/>
      <c r="X227" s="1001"/>
      <c r="Y227" s="1001"/>
      <c r="Z227" s="1001"/>
      <c r="AA227" s="1001"/>
      <c r="AB227" s="1001"/>
      <c r="AC227" s="1001"/>
      <c r="AD227" s="1001"/>
      <c r="AE227" s="1001"/>
      <c r="AF227" s="1002"/>
    </row>
    <row r="228" spans="1:32" ht="22.5" customHeight="1" x14ac:dyDescent="0.2">
      <c r="A228" s="222">
        <v>323</v>
      </c>
      <c r="B228" s="991" t="str">
        <f>'2. CAD NCCF'!B228:L228</f>
        <v>Cash inflows from assets</v>
      </c>
      <c r="C228" s="992"/>
      <c r="D228" s="992"/>
      <c r="E228" s="992"/>
      <c r="F228" s="992"/>
      <c r="G228" s="992"/>
      <c r="H228" s="992"/>
      <c r="I228" s="992"/>
      <c r="J228" s="992"/>
      <c r="K228" s="992"/>
      <c r="L228" s="993"/>
      <c r="M228" s="399">
        <f t="shared" ref="M228:AC228" si="55">SUBTOTAL(9,M9:M226)</f>
        <v>0</v>
      </c>
      <c r="N228" s="402">
        <f t="shared" si="55"/>
        <v>0</v>
      </c>
      <c r="O228" s="406">
        <f t="shared" si="55"/>
        <v>0</v>
      </c>
      <c r="P228" s="405">
        <f t="shared" si="55"/>
        <v>0</v>
      </c>
      <c r="Q228" s="407">
        <f t="shared" si="55"/>
        <v>0</v>
      </c>
      <c r="R228" s="402">
        <f t="shared" si="55"/>
        <v>0</v>
      </c>
      <c r="S228" s="405">
        <f t="shared" si="55"/>
        <v>0</v>
      </c>
      <c r="T228" s="405">
        <f t="shared" si="55"/>
        <v>0</v>
      </c>
      <c r="U228" s="405">
        <f t="shared" si="55"/>
        <v>0</v>
      </c>
      <c r="V228" s="405">
        <f t="shared" si="55"/>
        <v>0</v>
      </c>
      <c r="W228" s="405">
        <f t="shared" si="55"/>
        <v>0</v>
      </c>
      <c r="X228" s="405">
        <f t="shared" si="55"/>
        <v>0</v>
      </c>
      <c r="Y228" s="405">
        <f t="shared" si="55"/>
        <v>0</v>
      </c>
      <c r="Z228" s="405">
        <f t="shared" si="55"/>
        <v>0</v>
      </c>
      <c r="AA228" s="405">
        <f t="shared" si="55"/>
        <v>0</v>
      </c>
      <c r="AB228" s="407">
        <f t="shared" si="55"/>
        <v>0</v>
      </c>
      <c r="AC228" s="407">
        <f t="shared" si="55"/>
        <v>0</v>
      </c>
      <c r="AD228" s="1145"/>
      <c r="AE228" s="1062"/>
      <c r="AF228" s="1063"/>
    </row>
    <row r="229" spans="1:32" ht="7.5" customHeight="1" x14ac:dyDescent="0.2">
      <c r="A229" s="222">
        <v>324</v>
      </c>
      <c r="B229" s="860"/>
      <c r="C229" s="860"/>
      <c r="D229" s="860"/>
      <c r="E229" s="860"/>
      <c r="F229" s="860"/>
      <c r="G229" s="860"/>
      <c r="H229" s="860"/>
      <c r="I229" s="860"/>
      <c r="J229" s="860"/>
      <c r="K229" s="860"/>
      <c r="L229" s="860"/>
      <c r="M229" s="860"/>
      <c r="N229" s="860"/>
      <c r="O229" s="860"/>
      <c r="P229" s="860"/>
      <c r="Q229" s="860"/>
      <c r="R229" s="860"/>
      <c r="S229" s="860"/>
      <c r="T229" s="860"/>
      <c r="U229" s="860"/>
      <c r="V229" s="860"/>
      <c r="W229" s="860"/>
      <c r="X229" s="860"/>
      <c r="Y229" s="860"/>
      <c r="Z229" s="860"/>
      <c r="AA229" s="860"/>
      <c r="AB229" s="860"/>
      <c r="AC229" s="860"/>
      <c r="AD229" s="860"/>
      <c r="AE229" s="860"/>
      <c r="AF229" s="860"/>
    </row>
    <row r="230" spans="1:32" ht="22.5" customHeight="1" outlineLevel="1" x14ac:dyDescent="0.2">
      <c r="A230" s="222">
        <v>325</v>
      </c>
      <c r="B230" s="969" t="str">
        <f>'2. CAD NCCF'!B230:AF230</f>
        <v>LIABILITIES</v>
      </c>
      <c r="C230" s="962"/>
      <c r="D230" s="962"/>
      <c r="E230" s="962"/>
      <c r="F230" s="962"/>
      <c r="G230" s="962"/>
      <c r="H230" s="962"/>
      <c r="I230" s="962"/>
      <c r="J230" s="962"/>
      <c r="K230" s="962"/>
      <c r="L230" s="962"/>
      <c r="M230" s="962"/>
      <c r="N230" s="962"/>
      <c r="O230" s="962"/>
      <c r="P230" s="962"/>
      <c r="Q230" s="962"/>
      <c r="R230" s="962"/>
      <c r="S230" s="962"/>
      <c r="T230" s="962"/>
      <c r="U230" s="962"/>
      <c r="V230" s="962"/>
      <c r="W230" s="962"/>
      <c r="X230" s="962"/>
      <c r="Y230" s="962"/>
      <c r="Z230" s="962"/>
      <c r="AA230" s="962"/>
      <c r="AB230" s="962"/>
      <c r="AC230" s="962"/>
      <c r="AD230" s="962"/>
      <c r="AE230" s="962"/>
      <c r="AF230" s="963"/>
    </row>
    <row r="231" spans="1:32" ht="15" customHeight="1" x14ac:dyDescent="0.2">
      <c r="A231" s="222">
        <v>326</v>
      </c>
      <c r="B231" s="499"/>
      <c r="C231" s="970" t="str">
        <f>'2. CAD NCCF'!C231:AF231</f>
        <v>Deposits</v>
      </c>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2"/>
    </row>
    <row r="232" spans="1:32" ht="15" customHeight="1" x14ac:dyDescent="0.2">
      <c r="A232" s="222">
        <v>327</v>
      </c>
      <c r="B232" s="466"/>
      <c r="C232" s="257"/>
      <c r="D232" s="868" t="str">
        <f>'2. CAD NCCF'!D232:L232</f>
        <v>Retail and small business (RSB) demand notice deposits</v>
      </c>
      <c r="E232" s="869"/>
      <c r="F232" s="869"/>
      <c r="G232" s="869"/>
      <c r="H232" s="869"/>
      <c r="I232" s="869"/>
      <c r="J232" s="869"/>
      <c r="K232" s="869"/>
      <c r="L232" s="870"/>
      <c r="M232" s="399">
        <f>SUBTOTAL(9,M233:M237)</f>
        <v>0</v>
      </c>
      <c r="N232" s="465"/>
      <c r="O232" s="465"/>
      <c r="P232" s="465"/>
      <c r="Q232" s="465"/>
      <c r="R232" s="465"/>
      <c r="S232" s="465"/>
      <c r="T232" s="465"/>
      <c r="U232" s="465"/>
      <c r="V232" s="465"/>
      <c r="W232" s="465"/>
      <c r="X232" s="465"/>
      <c r="Y232" s="465"/>
      <c r="Z232" s="465"/>
      <c r="AA232" s="465"/>
      <c r="AB232" s="465"/>
      <c r="AC232" s="465"/>
      <c r="AD232" s="1015"/>
      <c r="AE232" s="1016"/>
      <c r="AF232" s="1017"/>
    </row>
    <row r="233" spans="1:32" ht="15" customHeight="1" x14ac:dyDescent="0.2">
      <c r="A233" s="222">
        <v>328</v>
      </c>
      <c r="B233" s="466"/>
      <c r="C233" s="263"/>
      <c r="D233" s="263"/>
      <c r="E233" s="264"/>
      <c r="F233" s="880" t="str">
        <f>'2. CAD NCCF'!F233:L233</f>
        <v>RSB type 1 insured, stable demand deposits</v>
      </c>
      <c r="G233" s="881"/>
      <c r="H233" s="881"/>
      <c r="I233" s="881"/>
      <c r="J233" s="881"/>
      <c r="K233" s="881"/>
      <c r="L233" s="882"/>
      <c r="M233" s="433">
        <f>'2. CAD NCCF'!M233+'3. USD NCCF'!M233+'4. EUR NCCF'!M233+'5. GBP NCCF'!M233+'6. Other(Incld) NCCF'!M233</f>
        <v>0</v>
      </c>
      <c r="N233" s="465"/>
      <c r="O233" s="465"/>
      <c r="P233" s="465"/>
      <c r="Q233" s="465"/>
      <c r="R233" s="465"/>
      <c r="S233" s="465"/>
      <c r="T233" s="465"/>
      <c r="U233" s="465"/>
      <c r="V233" s="465"/>
      <c r="W233" s="465"/>
      <c r="X233" s="465"/>
      <c r="Y233" s="465"/>
      <c r="Z233" s="465"/>
      <c r="AA233" s="465"/>
      <c r="AB233" s="465"/>
      <c r="AC233" s="465"/>
      <c r="AD233" s="1015"/>
      <c r="AE233" s="1016"/>
      <c r="AF233" s="1017"/>
    </row>
    <row r="234" spans="1:32" ht="15" customHeight="1" x14ac:dyDescent="0.2">
      <c r="A234" s="222">
        <v>329</v>
      </c>
      <c r="B234" s="466"/>
      <c r="C234" s="263"/>
      <c r="D234" s="263"/>
      <c r="E234" s="264"/>
      <c r="F234" s="880" t="str">
        <f>'2. CAD NCCF'!F234:L234</f>
        <v>RSB type 2 insured, stable demand deposits</v>
      </c>
      <c r="G234" s="881"/>
      <c r="H234" s="881"/>
      <c r="I234" s="881"/>
      <c r="J234" s="881"/>
      <c r="K234" s="881"/>
      <c r="L234" s="882"/>
      <c r="M234" s="433">
        <f>'2. CAD NCCF'!M234+'3. USD NCCF'!M234+'4. EUR NCCF'!M234+'5. GBP NCCF'!M234+'6. Other(Incld) NCCF'!M234</f>
        <v>0</v>
      </c>
      <c r="N234" s="465"/>
      <c r="O234" s="465"/>
      <c r="P234" s="465"/>
      <c r="Q234" s="465"/>
      <c r="R234" s="465"/>
      <c r="S234" s="465"/>
      <c r="T234" s="465"/>
      <c r="U234" s="465"/>
      <c r="V234" s="465"/>
      <c r="W234" s="465"/>
      <c r="X234" s="465"/>
      <c r="Y234" s="465"/>
      <c r="Z234" s="465"/>
      <c r="AA234" s="465"/>
      <c r="AB234" s="465"/>
      <c r="AC234" s="465"/>
      <c r="AD234" s="1015"/>
      <c r="AE234" s="1016"/>
      <c r="AF234" s="1017"/>
    </row>
    <row r="235" spans="1:32" ht="15" customHeight="1" x14ac:dyDescent="0.2">
      <c r="A235" s="222"/>
      <c r="B235" s="466"/>
      <c r="C235" s="263"/>
      <c r="D235" s="263"/>
      <c r="E235" s="264"/>
      <c r="F235" s="880" t="str">
        <f>'2. CAD NCCF'!F235:L235</f>
        <v>RSB insured, less stable demand deposits</v>
      </c>
      <c r="G235" s="881"/>
      <c r="H235" s="881"/>
      <c r="I235" s="881"/>
      <c r="J235" s="881"/>
      <c r="K235" s="881"/>
      <c r="L235" s="882"/>
      <c r="M235" s="433">
        <f>'2. CAD NCCF'!M235+'3. USD NCCF'!M235+'4. EUR NCCF'!M235+'5. GBP NCCF'!M235+'6. Other(Incld) NCCF'!M235</f>
        <v>0</v>
      </c>
      <c r="N235" s="465"/>
      <c r="O235" s="465"/>
      <c r="P235" s="465"/>
      <c r="Q235" s="465"/>
      <c r="R235" s="465"/>
      <c r="S235" s="465"/>
      <c r="T235" s="465"/>
      <c r="U235" s="465"/>
      <c r="V235" s="465"/>
      <c r="W235" s="465"/>
      <c r="X235" s="465"/>
      <c r="Y235" s="465"/>
      <c r="Z235" s="465"/>
      <c r="AA235" s="465"/>
      <c r="AB235" s="465"/>
      <c r="AC235" s="465"/>
      <c r="AD235" s="1015"/>
      <c r="AE235" s="1016"/>
      <c r="AF235" s="1017"/>
    </row>
    <row r="236" spans="1:32" ht="15" customHeight="1" x14ac:dyDescent="0.2">
      <c r="A236" s="222">
        <v>330</v>
      </c>
      <c r="B236" s="466"/>
      <c r="C236" s="263"/>
      <c r="D236" s="263"/>
      <c r="E236" s="264"/>
      <c r="F236" s="880" t="str">
        <f>'2. CAD NCCF'!F236:L236</f>
        <v>RSB unaffiliated third-party sourced demand deposits</v>
      </c>
      <c r="G236" s="881"/>
      <c r="H236" s="881"/>
      <c r="I236" s="881"/>
      <c r="J236" s="881"/>
      <c r="K236" s="881"/>
      <c r="L236" s="882"/>
      <c r="M236" s="433">
        <f>'2. CAD NCCF'!M236+'3. USD NCCF'!M236+'4. EUR NCCF'!M236+'5. GBP NCCF'!M236+'6. Other(Incld) NCCF'!M236</f>
        <v>0</v>
      </c>
      <c r="N236" s="465"/>
      <c r="O236" s="465"/>
      <c r="P236" s="465"/>
      <c r="Q236" s="465"/>
      <c r="R236" s="465"/>
      <c r="S236" s="465"/>
      <c r="T236" s="465"/>
      <c r="U236" s="465"/>
      <c r="V236" s="465"/>
      <c r="W236" s="465"/>
      <c r="X236" s="465"/>
      <c r="Y236" s="465"/>
      <c r="Z236" s="465"/>
      <c r="AA236" s="465"/>
      <c r="AB236" s="465"/>
      <c r="AC236" s="465"/>
      <c r="AD236" s="1015"/>
      <c r="AE236" s="1016"/>
      <c r="AF236" s="1017"/>
    </row>
    <row r="237" spans="1:32" ht="15" customHeight="1" x14ac:dyDescent="0.2">
      <c r="A237" s="222">
        <v>331</v>
      </c>
      <c r="B237" s="466"/>
      <c r="C237" s="263"/>
      <c r="D237" s="263"/>
      <c r="E237" s="264"/>
      <c r="F237" s="880" t="str">
        <f>'2. CAD NCCF'!F237:L237</f>
        <v>RSB uninsured demand deposits</v>
      </c>
      <c r="G237" s="881"/>
      <c r="H237" s="881"/>
      <c r="I237" s="881"/>
      <c r="J237" s="881"/>
      <c r="K237" s="881"/>
      <c r="L237" s="882"/>
      <c r="M237" s="433">
        <f>'2. CAD NCCF'!M237+'3. USD NCCF'!M237+'4. EUR NCCF'!M237+'5. GBP NCCF'!M237+'6. Other(Incld) NCCF'!M237</f>
        <v>0</v>
      </c>
      <c r="N237" s="465"/>
      <c r="O237" s="465"/>
      <c r="P237" s="465"/>
      <c r="Q237" s="465"/>
      <c r="R237" s="465"/>
      <c r="S237" s="465"/>
      <c r="T237" s="465"/>
      <c r="U237" s="465"/>
      <c r="V237" s="465"/>
      <c r="W237" s="465"/>
      <c r="X237" s="465"/>
      <c r="Y237" s="465"/>
      <c r="Z237" s="465"/>
      <c r="AA237" s="465"/>
      <c r="AB237" s="465"/>
      <c r="AC237" s="465"/>
      <c r="AD237" s="1015"/>
      <c r="AE237" s="1016"/>
      <c r="AF237" s="1017"/>
    </row>
    <row r="238" spans="1:32" ht="15" customHeight="1" x14ac:dyDescent="0.2">
      <c r="A238" s="222">
        <v>332</v>
      </c>
      <c r="B238" s="466"/>
      <c r="C238" s="257"/>
      <c r="D238" s="868" t="str">
        <f>'2. CAD NCCF'!D238:AF238</f>
        <v>RSB term deposits</v>
      </c>
      <c r="E238" s="869"/>
      <c r="F238" s="869"/>
      <c r="G238" s="869"/>
      <c r="H238" s="869"/>
      <c r="I238" s="869"/>
      <c r="J238" s="869"/>
      <c r="K238" s="869"/>
      <c r="L238" s="869"/>
      <c r="M238" s="869"/>
      <c r="N238" s="869"/>
      <c r="O238" s="869"/>
      <c r="P238" s="869"/>
      <c r="Q238" s="869"/>
      <c r="R238" s="869"/>
      <c r="S238" s="869"/>
      <c r="T238" s="869"/>
      <c r="U238" s="869"/>
      <c r="V238" s="869"/>
      <c r="W238" s="869"/>
      <c r="X238" s="869"/>
      <c r="Y238" s="869"/>
      <c r="Z238" s="869"/>
      <c r="AA238" s="869"/>
      <c r="AB238" s="869"/>
      <c r="AC238" s="869"/>
      <c r="AD238" s="869"/>
      <c r="AE238" s="869"/>
      <c r="AF238" s="870"/>
    </row>
    <row r="239" spans="1:32" ht="15" customHeight="1" x14ac:dyDescent="0.2">
      <c r="A239" s="222">
        <v>333</v>
      </c>
      <c r="B239" s="466"/>
      <c r="C239" s="257"/>
      <c r="D239" s="265"/>
      <c r="E239" s="877" t="str">
        <f>'2. CAD NCCF'!E239:L239</f>
        <v>RSB cashable term deposits</v>
      </c>
      <c r="F239" s="878"/>
      <c r="G239" s="878"/>
      <c r="H239" s="878"/>
      <c r="I239" s="878"/>
      <c r="J239" s="878"/>
      <c r="K239" s="878"/>
      <c r="L239" s="879"/>
      <c r="M239" s="399">
        <f>SUBTOTAL(9,M240:M245)</f>
        <v>0</v>
      </c>
      <c r="N239" s="402">
        <f t="shared" ref="N239:AC239" si="56">SUBTOTAL(9,N240:N245)</f>
        <v>0</v>
      </c>
      <c r="O239" s="406">
        <f t="shared" si="56"/>
        <v>0</v>
      </c>
      <c r="P239" s="405">
        <f t="shared" si="56"/>
        <v>0</v>
      </c>
      <c r="Q239" s="407">
        <f t="shared" si="56"/>
        <v>0</v>
      </c>
      <c r="R239" s="406">
        <f t="shared" si="56"/>
        <v>0</v>
      </c>
      <c r="S239" s="406">
        <f t="shared" si="56"/>
        <v>0</v>
      </c>
      <c r="T239" s="406">
        <f t="shared" si="56"/>
        <v>0</v>
      </c>
      <c r="U239" s="406">
        <f t="shared" si="56"/>
        <v>0</v>
      </c>
      <c r="V239" s="406">
        <f t="shared" si="56"/>
        <v>0</v>
      </c>
      <c r="W239" s="406">
        <f t="shared" si="56"/>
        <v>0</v>
      </c>
      <c r="X239" s="406">
        <f t="shared" si="56"/>
        <v>0</v>
      </c>
      <c r="Y239" s="406">
        <f t="shared" si="56"/>
        <v>0</v>
      </c>
      <c r="Z239" s="406">
        <f t="shared" si="56"/>
        <v>0</v>
      </c>
      <c r="AA239" s="406">
        <f t="shared" si="56"/>
        <v>0</v>
      </c>
      <c r="AB239" s="416">
        <f t="shared" si="56"/>
        <v>0</v>
      </c>
      <c r="AC239" s="399">
        <f t="shared" si="56"/>
        <v>0</v>
      </c>
      <c r="AD239" s="1015"/>
      <c r="AE239" s="1016"/>
      <c r="AF239" s="1017"/>
    </row>
    <row r="240" spans="1:32" ht="15" customHeight="1" x14ac:dyDescent="0.2">
      <c r="A240" s="222">
        <v>334</v>
      </c>
      <c r="B240" s="466"/>
      <c r="C240" s="483"/>
      <c r="D240" s="483"/>
      <c r="E240" s="486"/>
      <c r="F240" s="880" t="str">
        <f>'2. CAD NCCF'!F240:L240</f>
        <v>RSB type 1 insured, stable, cashable term deposit</v>
      </c>
      <c r="G240" s="881"/>
      <c r="H240" s="881"/>
      <c r="I240" s="881"/>
      <c r="J240" s="881"/>
      <c r="K240" s="881"/>
      <c r="L240" s="882"/>
      <c r="M240" s="433">
        <f>'2. CAD NCCF'!M240+'3. USD NCCF'!M240+'4. EUR NCCF'!M240+'5. GBP NCCF'!M240+'6. Other(Incld) NCCF'!M240</f>
        <v>0</v>
      </c>
      <c r="N240" s="438">
        <f>'2. CAD NCCF'!N240+'3. USD NCCF'!N240+'4. EUR NCCF'!N240+'5. GBP NCCF'!N240+'6. Other(Incld) NCCF'!N240</f>
        <v>0</v>
      </c>
      <c r="O240" s="435">
        <f>'2. CAD NCCF'!O240+'3. USD NCCF'!O240+'4. EUR NCCF'!O240+'5. GBP NCCF'!O240+'6. Other(Incld) NCCF'!O240</f>
        <v>0</v>
      </c>
      <c r="P240" s="435">
        <f>'2. CAD NCCF'!P240+'3. USD NCCF'!P240+'4. EUR NCCF'!P240+'5. GBP NCCF'!P240+'6. Other(Incld) NCCF'!P240</f>
        <v>0</v>
      </c>
      <c r="Q240" s="437">
        <f>'2. CAD NCCF'!Q240+'3. USD NCCF'!Q240+'4. EUR NCCF'!Q240+'5. GBP NCCF'!Q240+'6. Other(Incld) NCCF'!Q240</f>
        <v>0</v>
      </c>
      <c r="R240" s="435">
        <f>'2. CAD NCCF'!R240+'3. USD NCCF'!R240+'4. EUR NCCF'!R240+'5. GBP NCCF'!R240+'6. Other(Incld) NCCF'!R240</f>
        <v>0</v>
      </c>
      <c r="S240" s="436">
        <f>'2. CAD NCCF'!S240+'3. USD NCCF'!S240+'4. EUR NCCF'!S240+'5. GBP NCCF'!S240+'6. Other(Incld) NCCF'!S240</f>
        <v>0</v>
      </c>
      <c r="T240" s="435">
        <f>'2. CAD NCCF'!T240+'3. USD NCCF'!T240+'4. EUR NCCF'!T240+'5. GBP NCCF'!T240+'6. Other(Incld) NCCF'!T240</f>
        <v>0</v>
      </c>
      <c r="U240" s="436">
        <f>'2. CAD NCCF'!U240+'3. USD NCCF'!U240+'4. EUR NCCF'!U240+'5. GBP NCCF'!U240+'6. Other(Incld) NCCF'!U240</f>
        <v>0</v>
      </c>
      <c r="V240" s="435">
        <f>'2. CAD NCCF'!V240+'3. USD NCCF'!V240+'4. EUR NCCF'!V240+'5. GBP NCCF'!V240+'6. Other(Incld) NCCF'!V240</f>
        <v>0</v>
      </c>
      <c r="W240" s="436">
        <f>'2. CAD NCCF'!W240+'3. USD NCCF'!W240+'4. EUR NCCF'!W240+'5. GBP NCCF'!W240+'6. Other(Incld) NCCF'!W240</f>
        <v>0</v>
      </c>
      <c r="X240" s="435">
        <f>'2. CAD NCCF'!X240+'3. USD NCCF'!X240+'4. EUR NCCF'!X240+'5. GBP NCCF'!X240+'6. Other(Incld) NCCF'!X240</f>
        <v>0</v>
      </c>
      <c r="Y240" s="436">
        <f>'2. CAD NCCF'!Y240+'3. USD NCCF'!Y240+'4. EUR NCCF'!Y240+'5. GBP NCCF'!Y240+'6. Other(Incld) NCCF'!Y240</f>
        <v>0</v>
      </c>
      <c r="Z240" s="435">
        <f>'2. CAD NCCF'!Z240+'3. USD NCCF'!Z240+'4. EUR NCCF'!Z240+'5. GBP NCCF'!Z240+'6. Other(Incld) NCCF'!Z240</f>
        <v>0</v>
      </c>
      <c r="AA240" s="436">
        <f>'2. CAD NCCF'!AA240+'3. USD NCCF'!AA240+'4. EUR NCCF'!AA240+'5. GBP NCCF'!AA240+'6. Other(Incld) NCCF'!AA240</f>
        <v>0</v>
      </c>
      <c r="AB240" s="439">
        <f>'2. CAD NCCF'!AB240+'3. USD NCCF'!AB240+'4. EUR NCCF'!AB240+'5. GBP NCCF'!AB240+'6. Other(Incld) NCCF'!AB240</f>
        <v>0</v>
      </c>
      <c r="AC240" s="433">
        <f>'2. CAD NCCF'!AC240+'3. USD NCCF'!AC240+'4. EUR NCCF'!AC240+'5. GBP NCCF'!AC240+'6. Other(Incld) NCCF'!AC240</f>
        <v>0</v>
      </c>
      <c r="AD240" s="1015"/>
      <c r="AE240" s="1016"/>
      <c r="AF240" s="1017"/>
    </row>
    <row r="241" spans="1:32" ht="15" customHeight="1" x14ac:dyDescent="0.2">
      <c r="A241" s="222">
        <v>335</v>
      </c>
      <c r="B241" s="466"/>
      <c r="C241" s="483"/>
      <c r="D241" s="483"/>
      <c r="E241" s="486"/>
      <c r="F241" s="880" t="str">
        <f>'2. CAD NCCF'!F241:L241</f>
        <v>RSB type 1 insured, less stable, cashable term deposit</v>
      </c>
      <c r="G241" s="881"/>
      <c r="H241" s="881"/>
      <c r="I241" s="881"/>
      <c r="J241" s="881"/>
      <c r="K241" s="881"/>
      <c r="L241" s="882"/>
      <c r="M241" s="433">
        <f>'2. CAD NCCF'!M241+'3. USD NCCF'!M241+'4. EUR NCCF'!M241+'5. GBP NCCF'!M241+'6. Other(Incld) NCCF'!M241</f>
        <v>0</v>
      </c>
      <c r="N241" s="438">
        <f>'2. CAD NCCF'!N241+'3. USD NCCF'!N241+'4. EUR NCCF'!N241+'5. GBP NCCF'!N241+'6. Other(Incld) NCCF'!N241</f>
        <v>0</v>
      </c>
      <c r="O241" s="435">
        <f>'2. CAD NCCF'!O241+'3. USD NCCF'!O241+'4. EUR NCCF'!O241+'5. GBP NCCF'!O241+'6. Other(Incld) NCCF'!O241</f>
        <v>0</v>
      </c>
      <c r="P241" s="435">
        <f>'2. CAD NCCF'!P241+'3. USD NCCF'!P241+'4. EUR NCCF'!P241+'5. GBP NCCF'!P241+'6. Other(Incld) NCCF'!P241</f>
        <v>0</v>
      </c>
      <c r="Q241" s="437">
        <f>'2. CAD NCCF'!Q241+'3. USD NCCF'!Q241+'4. EUR NCCF'!Q241+'5. GBP NCCF'!Q241+'6. Other(Incld) NCCF'!Q241</f>
        <v>0</v>
      </c>
      <c r="R241" s="435">
        <f>'2. CAD NCCF'!R241+'3. USD NCCF'!R241+'4. EUR NCCF'!R241+'5. GBP NCCF'!R241+'6. Other(Incld) NCCF'!R241</f>
        <v>0</v>
      </c>
      <c r="S241" s="436">
        <f>'2. CAD NCCF'!S241+'3. USD NCCF'!S241+'4. EUR NCCF'!S241+'5. GBP NCCF'!S241+'6. Other(Incld) NCCF'!S241</f>
        <v>0</v>
      </c>
      <c r="T241" s="435">
        <f>'2. CAD NCCF'!T241+'3. USD NCCF'!T241+'4. EUR NCCF'!T241+'5. GBP NCCF'!T241+'6. Other(Incld) NCCF'!T241</f>
        <v>0</v>
      </c>
      <c r="U241" s="436">
        <f>'2. CAD NCCF'!U241+'3. USD NCCF'!U241+'4. EUR NCCF'!U241+'5. GBP NCCF'!U241+'6. Other(Incld) NCCF'!U241</f>
        <v>0</v>
      </c>
      <c r="V241" s="435">
        <f>'2. CAD NCCF'!V241+'3. USD NCCF'!V241+'4. EUR NCCF'!V241+'5. GBP NCCF'!V241+'6. Other(Incld) NCCF'!V241</f>
        <v>0</v>
      </c>
      <c r="W241" s="436">
        <f>'2. CAD NCCF'!W241+'3. USD NCCF'!W241+'4. EUR NCCF'!W241+'5. GBP NCCF'!W241+'6. Other(Incld) NCCF'!W241</f>
        <v>0</v>
      </c>
      <c r="X241" s="435">
        <f>'2. CAD NCCF'!X241+'3. USD NCCF'!X241+'4. EUR NCCF'!X241+'5. GBP NCCF'!X241+'6. Other(Incld) NCCF'!X241</f>
        <v>0</v>
      </c>
      <c r="Y241" s="436">
        <f>'2. CAD NCCF'!Y241+'3. USD NCCF'!Y241+'4. EUR NCCF'!Y241+'5. GBP NCCF'!Y241+'6. Other(Incld) NCCF'!Y241</f>
        <v>0</v>
      </c>
      <c r="Z241" s="435">
        <f>'2. CAD NCCF'!Z241+'3. USD NCCF'!Z241+'4. EUR NCCF'!Z241+'5. GBP NCCF'!Z241+'6. Other(Incld) NCCF'!Z241</f>
        <v>0</v>
      </c>
      <c r="AA241" s="436">
        <f>'2. CAD NCCF'!AA241+'3. USD NCCF'!AA241+'4. EUR NCCF'!AA241+'5. GBP NCCF'!AA241+'6. Other(Incld) NCCF'!AA241</f>
        <v>0</v>
      </c>
      <c r="AB241" s="439">
        <f>'2. CAD NCCF'!AB241+'3. USD NCCF'!AB241+'4. EUR NCCF'!AB241+'5. GBP NCCF'!AB241+'6. Other(Incld) NCCF'!AB241</f>
        <v>0</v>
      </c>
      <c r="AC241" s="433">
        <f>'2. CAD NCCF'!AC241+'3. USD NCCF'!AC241+'4. EUR NCCF'!AC241+'5. GBP NCCF'!AC241+'6. Other(Incld) NCCF'!AC241</f>
        <v>0</v>
      </c>
      <c r="AD241" s="1015"/>
      <c r="AE241" s="1016"/>
      <c r="AF241" s="1017"/>
    </row>
    <row r="242" spans="1:32" ht="15" customHeight="1" x14ac:dyDescent="0.2">
      <c r="A242" s="222">
        <v>336</v>
      </c>
      <c r="B242" s="466"/>
      <c r="C242" s="483"/>
      <c r="D242" s="483"/>
      <c r="E242" s="486"/>
      <c r="F242" s="880" t="str">
        <f>'2. CAD NCCF'!F242:L242</f>
        <v>RSB type 2 insured, stable, cashable term deposit</v>
      </c>
      <c r="G242" s="881"/>
      <c r="H242" s="881"/>
      <c r="I242" s="881"/>
      <c r="J242" s="881"/>
      <c r="K242" s="881"/>
      <c r="L242" s="882"/>
      <c r="M242" s="433">
        <f>'2. CAD NCCF'!M242+'3. USD NCCF'!M242+'4. EUR NCCF'!M242+'5. GBP NCCF'!M242+'6. Other(Incld) NCCF'!M242</f>
        <v>0</v>
      </c>
      <c r="N242" s="438">
        <f>'2. CAD NCCF'!N242+'3. USD NCCF'!N242+'4. EUR NCCF'!N242+'5. GBP NCCF'!N242+'6. Other(Incld) NCCF'!N242</f>
        <v>0</v>
      </c>
      <c r="O242" s="435">
        <f>'2. CAD NCCF'!O242+'3. USD NCCF'!O242+'4. EUR NCCF'!O242+'5. GBP NCCF'!O242+'6. Other(Incld) NCCF'!O242</f>
        <v>0</v>
      </c>
      <c r="P242" s="435">
        <f>'2. CAD NCCF'!P242+'3. USD NCCF'!P242+'4. EUR NCCF'!P242+'5. GBP NCCF'!P242+'6. Other(Incld) NCCF'!P242</f>
        <v>0</v>
      </c>
      <c r="Q242" s="437">
        <f>'2. CAD NCCF'!Q242+'3. USD NCCF'!Q242+'4. EUR NCCF'!Q242+'5. GBP NCCF'!Q242+'6. Other(Incld) NCCF'!Q242</f>
        <v>0</v>
      </c>
      <c r="R242" s="435">
        <f>'2. CAD NCCF'!R242+'3. USD NCCF'!R242+'4. EUR NCCF'!R242+'5. GBP NCCF'!R242+'6. Other(Incld) NCCF'!R242</f>
        <v>0</v>
      </c>
      <c r="S242" s="436">
        <f>'2. CAD NCCF'!S242+'3. USD NCCF'!S242+'4. EUR NCCF'!S242+'5. GBP NCCF'!S242+'6. Other(Incld) NCCF'!S242</f>
        <v>0</v>
      </c>
      <c r="T242" s="435">
        <f>'2. CAD NCCF'!T242+'3. USD NCCF'!T242+'4. EUR NCCF'!T242+'5. GBP NCCF'!T242+'6. Other(Incld) NCCF'!T242</f>
        <v>0</v>
      </c>
      <c r="U242" s="436">
        <f>'2. CAD NCCF'!U242+'3. USD NCCF'!U242+'4. EUR NCCF'!U242+'5. GBP NCCF'!U242+'6. Other(Incld) NCCF'!U242</f>
        <v>0</v>
      </c>
      <c r="V242" s="435">
        <f>'2. CAD NCCF'!V242+'3. USD NCCF'!V242+'4. EUR NCCF'!V242+'5. GBP NCCF'!V242+'6. Other(Incld) NCCF'!V242</f>
        <v>0</v>
      </c>
      <c r="W242" s="436">
        <f>'2. CAD NCCF'!W242+'3. USD NCCF'!W242+'4. EUR NCCF'!W242+'5. GBP NCCF'!W242+'6. Other(Incld) NCCF'!W242</f>
        <v>0</v>
      </c>
      <c r="X242" s="435">
        <f>'2. CAD NCCF'!X242+'3. USD NCCF'!X242+'4. EUR NCCF'!X242+'5. GBP NCCF'!X242+'6. Other(Incld) NCCF'!X242</f>
        <v>0</v>
      </c>
      <c r="Y242" s="436">
        <f>'2. CAD NCCF'!Y242+'3. USD NCCF'!Y242+'4. EUR NCCF'!Y242+'5. GBP NCCF'!Y242+'6. Other(Incld) NCCF'!Y242</f>
        <v>0</v>
      </c>
      <c r="Z242" s="435">
        <f>'2. CAD NCCF'!Z242+'3. USD NCCF'!Z242+'4. EUR NCCF'!Z242+'5. GBP NCCF'!Z242+'6. Other(Incld) NCCF'!Z242</f>
        <v>0</v>
      </c>
      <c r="AA242" s="436">
        <f>'2. CAD NCCF'!AA242+'3. USD NCCF'!AA242+'4. EUR NCCF'!AA242+'5. GBP NCCF'!AA242+'6. Other(Incld) NCCF'!AA242</f>
        <v>0</v>
      </c>
      <c r="AB242" s="439">
        <f>'2. CAD NCCF'!AB242+'3. USD NCCF'!AB242+'4. EUR NCCF'!AB242+'5. GBP NCCF'!AB242+'6. Other(Incld) NCCF'!AB242</f>
        <v>0</v>
      </c>
      <c r="AC242" s="433">
        <f>'2. CAD NCCF'!AC242+'3. USD NCCF'!AC242+'4. EUR NCCF'!AC242+'5. GBP NCCF'!AC242+'6. Other(Incld) NCCF'!AC242</f>
        <v>0</v>
      </c>
      <c r="AD242" s="1015"/>
      <c r="AE242" s="1016"/>
      <c r="AF242" s="1017"/>
    </row>
    <row r="243" spans="1:32" ht="15" customHeight="1" x14ac:dyDescent="0.2">
      <c r="A243" s="222">
        <v>337</v>
      </c>
      <c r="B243" s="466"/>
      <c r="C243" s="483"/>
      <c r="D243" s="483"/>
      <c r="E243" s="486"/>
      <c r="F243" s="880" t="str">
        <f>'2. CAD NCCF'!F243:L243</f>
        <v>RSB type 2 insured, less stable, cashable term deposit</v>
      </c>
      <c r="G243" s="881"/>
      <c r="H243" s="881"/>
      <c r="I243" s="881"/>
      <c r="J243" s="881"/>
      <c r="K243" s="881"/>
      <c r="L243" s="882"/>
      <c r="M243" s="433">
        <f>'2. CAD NCCF'!M243+'3. USD NCCF'!M243+'4. EUR NCCF'!M243+'5. GBP NCCF'!M243+'6. Other(Incld) NCCF'!M243</f>
        <v>0</v>
      </c>
      <c r="N243" s="438">
        <f>'2. CAD NCCF'!N243+'3. USD NCCF'!N243+'4. EUR NCCF'!N243+'5. GBP NCCF'!N243+'6. Other(Incld) NCCF'!N243</f>
        <v>0</v>
      </c>
      <c r="O243" s="435">
        <f>'2. CAD NCCF'!O243+'3. USD NCCF'!O243+'4. EUR NCCF'!O243+'5. GBP NCCF'!O243+'6. Other(Incld) NCCF'!O243</f>
        <v>0</v>
      </c>
      <c r="P243" s="435">
        <f>'2. CAD NCCF'!P243+'3. USD NCCF'!P243+'4. EUR NCCF'!P243+'5. GBP NCCF'!P243+'6. Other(Incld) NCCF'!P243</f>
        <v>0</v>
      </c>
      <c r="Q243" s="437">
        <f>'2. CAD NCCF'!Q243+'3. USD NCCF'!Q243+'4. EUR NCCF'!Q243+'5. GBP NCCF'!Q243+'6. Other(Incld) NCCF'!Q243</f>
        <v>0</v>
      </c>
      <c r="R243" s="435">
        <f>'2. CAD NCCF'!R243+'3. USD NCCF'!R243+'4. EUR NCCF'!R243+'5. GBP NCCF'!R243+'6. Other(Incld) NCCF'!R243</f>
        <v>0</v>
      </c>
      <c r="S243" s="436">
        <f>'2. CAD NCCF'!S243+'3. USD NCCF'!S243+'4. EUR NCCF'!S243+'5. GBP NCCF'!S243+'6. Other(Incld) NCCF'!S243</f>
        <v>0</v>
      </c>
      <c r="T243" s="435">
        <f>'2. CAD NCCF'!T243+'3. USD NCCF'!T243+'4. EUR NCCF'!T243+'5. GBP NCCF'!T243+'6. Other(Incld) NCCF'!T243</f>
        <v>0</v>
      </c>
      <c r="U243" s="436">
        <f>'2. CAD NCCF'!U243+'3. USD NCCF'!U243+'4. EUR NCCF'!U243+'5. GBP NCCF'!U243+'6. Other(Incld) NCCF'!U243</f>
        <v>0</v>
      </c>
      <c r="V243" s="435">
        <f>'2. CAD NCCF'!V243+'3. USD NCCF'!V243+'4. EUR NCCF'!V243+'5. GBP NCCF'!V243+'6. Other(Incld) NCCF'!V243</f>
        <v>0</v>
      </c>
      <c r="W243" s="436">
        <f>'2. CAD NCCF'!W243+'3. USD NCCF'!W243+'4. EUR NCCF'!W243+'5. GBP NCCF'!W243+'6. Other(Incld) NCCF'!W243</f>
        <v>0</v>
      </c>
      <c r="X243" s="435">
        <f>'2. CAD NCCF'!X243+'3. USD NCCF'!X243+'4. EUR NCCF'!X243+'5. GBP NCCF'!X243+'6. Other(Incld) NCCF'!X243</f>
        <v>0</v>
      </c>
      <c r="Y243" s="436">
        <f>'2. CAD NCCF'!Y243+'3. USD NCCF'!Y243+'4. EUR NCCF'!Y243+'5. GBP NCCF'!Y243+'6. Other(Incld) NCCF'!Y243</f>
        <v>0</v>
      </c>
      <c r="Z243" s="435">
        <f>'2. CAD NCCF'!Z243+'3. USD NCCF'!Z243+'4. EUR NCCF'!Z243+'5. GBP NCCF'!Z243+'6. Other(Incld) NCCF'!Z243</f>
        <v>0</v>
      </c>
      <c r="AA243" s="436">
        <f>'2. CAD NCCF'!AA243+'3. USD NCCF'!AA243+'4. EUR NCCF'!AA243+'5. GBP NCCF'!AA243+'6. Other(Incld) NCCF'!AA243</f>
        <v>0</v>
      </c>
      <c r="AB243" s="439">
        <f>'2. CAD NCCF'!AB243+'3. USD NCCF'!AB243+'4. EUR NCCF'!AB243+'5. GBP NCCF'!AB243+'6. Other(Incld) NCCF'!AB243</f>
        <v>0</v>
      </c>
      <c r="AC243" s="433">
        <f>'2. CAD NCCF'!AC243+'3. USD NCCF'!AC243+'4. EUR NCCF'!AC243+'5. GBP NCCF'!AC243+'6. Other(Incld) NCCF'!AC243</f>
        <v>0</v>
      </c>
      <c r="AD243" s="1015"/>
      <c r="AE243" s="1016"/>
      <c r="AF243" s="1017"/>
    </row>
    <row r="244" spans="1:32" ht="15" customHeight="1" x14ac:dyDescent="0.2">
      <c r="A244" s="222">
        <v>338</v>
      </c>
      <c r="B244" s="466"/>
      <c r="C244" s="483"/>
      <c r="D244" s="483"/>
      <c r="E244" s="486"/>
      <c r="F244" s="880" t="str">
        <f>'2. CAD NCCF'!F244:L244</f>
        <v>RSB uninsured cashable term deposit</v>
      </c>
      <c r="G244" s="881"/>
      <c r="H244" s="881"/>
      <c r="I244" s="881"/>
      <c r="J244" s="881"/>
      <c r="K244" s="881"/>
      <c r="L244" s="882"/>
      <c r="M244" s="433">
        <f>'2. CAD NCCF'!M244+'3. USD NCCF'!M244+'4. EUR NCCF'!M244+'5. GBP NCCF'!M244+'6. Other(Incld) NCCF'!M244</f>
        <v>0</v>
      </c>
      <c r="N244" s="438">
        <f>'2. CAD NCCF'!N244+'3. USD NCCF'!N244+'4. EUR NCCF'!N244+'5. GBP NCCF'!N244+'6. Other(Incld) NCCF'!N244</f>
        <v>0</v>
      </c>
      <c r="O244" s="435">
        <f>'2. CAD NCCF'!O244+'3. USD NCCF'!O244+'4. EUR NCCF'!O244+'5. GBP NCCF'!O244+'6. Other(Incld) NCCF'!O244</f>
        <v>0</v>
      </c>
      <c r="P244" s="435">
        <f>'2. CAD NCCF'!P244+'3. USD NCCF'!P244+'4. EUR NCCF'!P244+'5. GBP NCCF'!P244+'6. Other(Incld) NCCF'!P244</f>
        <v>0</v>
      </c>
      <c r="Q244" s="437">
        <f>'2. CAD NCCF'!Q244+'3. USD NCCF'!Q244+'4. EUR NCCF'!Q244+'5. GBP NCCF'!Q244+'6. Other(Incld) NCCF'!Q244</f>
        <v>0</v>
      </c>
      <c r="R244" s="435">
        <f>'2. CAD NCCF'!R244+'3. USD NCCF'!R244+'4. EUR NCCF'!R244+'5. GBP NCCF'!R244+'6. Other(Incld) NCCF'!R244</f>
        <v>0</v>
      </c>
      <c r="S244" s="436">
        <f>'2. CAD NCCF'!S244+'3. USD NCCF'!S244+'4. EUR NCCF'!S244+'5. GBP NCCF'!S244+'6. Other(Incld) NCCF'!S244</f>
        <v>0</v>
      </c>
      <c r="T244" s="435">
        <f>'2. CAD NCCF'!T244+'3. USD NCCF'!T244+'4. EUR NCCF'!T244+'5. GBP NCCF'!T244+'6. Other(Incld) NCCF'!T244</f>
        <v>0</v>
      </c>
      <c r="U244" s="436">
        <f>'2. CAD NCCF'!U244+'3. USD NCCF'!U244+'4. EUR NCCF'!U244+'5. GBP NCCF'!U244+'6. Other(Incld) NCCF'!U244</f>
        <v>0</v>
      </c>
      <c r="V244" s="435">
        <f>'2. CAD NCCF'!V244+'3. USD NCCF'!V244+'4. EUR NCCF'!V244+'5. GBP NCCF'!V244+'6. Other(Incld) NCCF'!V244</f>
        <v>0</v>
      </c>
      <c r="W244" s="436">
        <f>'2. CAD NCCF'!W244+'3. USD NCCF'!W244+'4. EUR NCCF'!W244+'5. GBP NCCF'!W244+'6. Other(Incld) NCCF'!W244</f>
        <v>0</v>
      </c>
      <c r="X244" s="435">
        <f>'2. CAD NCCF'!X244+'3. USD NCCF'!X244+'4. EUR NCCF'!X244+'5. GBP NCCF'!X244+'6. Other(Incld) NCCF'!X244</f>
        <v>0</v>
      </c>
      <c r="Y244" s="436">
        <f>'2. CAD NCCF'!Y244+'3. USD NCCF'!Y244+'4. EUR NCCF'!Y244+'5. GBP NCCF'!Y244+'6. Other(Incld) NCCF'!Y244</f>
        <v>0</v>
      </c>
      <c r="Z244" s="435">
        <f>'2. CAD NCCF'!Z244+'3. USD NCCF'!Z244+'4. EUR NCCF'!Z244+'5. GBP NCCF'!Z244+'6. Other(Incld) NCCF'!Z244</f>
        <v>0</v>
      </c>
      <c r="AA244" s="436">
        <f>'2. CAD NCCF'!AA244+'3. USD NCCF'!AA244+'4. EUR NCCF'!AA244+'5. GBP NCCF'!AA244+'6. Other(Incld) NCCF'!AA244</f>
        <v>0</v>
      </c>
      <c r="AB244" s="439">
        <f>'2. CAD NCCF'!AB244+'3. USD NCCF'!AB244+'4. EUR NCCF'!AB244+'5. GBP NCCF'!AB244+'6. Other(Incld) NCCF'!AB244</f>
        <v>0</v>
      </c>
      <c r="AC244" s="433">
        <f>'2. CAD NCCF'!AC244+'3. USD NCCF'!AC244+'4. EUR NCCF'!AC244+'5. GBP NCCF'!AC244+'6. Other(Incld) NCCF'!AC244</f>
        <v>0</v>
      </c>
      <c r="AD244" s="1015"/>
      <c r="AE244" s="1016"/>
      <c r="AF244" s="1017"/>
    </row>
    <row r="245" spans="1:32" ht="15" customHeight="1" x14ac:dyDescent="0.2">
      <c r="A245" s="222">
        <v>339</v>
      </c>
      <c r="B245" s="466"/>
      <c r="C245" s="257"/>
      <c r="D245" s="257"/>
      <c r="E245" s="258"/>
      <c r="F245" s="880" t="str">
        <f>'2. CAD NCCF'!F245:L245</f>
        <v>RSB unaffiliated third-party sourced cashable term deposit</v>
      </c>
      <c r="G245" s="881"/>
      <c r="H245" s="881"/>
      <c r="I245" s="881"/>
      <c r="J245" s="881"/>
      <c r="K245" s="881"/>
      <c r="L245" s="882"/>
      <c r="M245" s="433">
        <f>'2. CAD NCCF'!M245+'3. USD NCCF'!M245+'4. EUR NCCF'!M245+'5. GBP NCCF'!M245+'6. Other(Incld) NCCF'!M245</f>
        <v>0</v>
      </c>
      <c r="N245" s="438">
        <f>'2. CAD NCCF'!N245+'3. USD NCCF'!N245+'4. EUR NCCF'!N245+'5. GBP NCCF'!N245+'6. Other(Incld) NCCF'!N245</f>
        <v>0</v>
      </c>
      <c r="O245" s="435">
        <f>'2. CAD NCCF'!O245+'3. USD NCCF'!O245+'4. EUR NCCF'!O245+'5. GBP NCCF'!O245+'6. Other(Incld) NCCF'!O245</f>
        <v>0</v>
      </c>
      <c r="P245" s="435">
        <f>'2. CAD NCCF'!P245+'3. USD NCCF'!P245+'4. EUR NCCF'!P245+'5. GBP NCCF'!P245+'6. Other(Incld) NCCF'!P245</f>
        <v>0</v>
      </c>
      <c r="Q245" s="437">
        <f>'2. CAD NCCF'!Q245+'3. USD NCCF'!Q245+'4. EUR NCCF'!Q245+'5. GBP NCCF'!Q245+'6. Other(Incld) NCCF'!Q245</f>
        <v>0</v>
      </c>
      <c r="R245" s="435">
        <f>'2. CAD NCCF'!R245+'3. USD NCCF'!R245+'4. EUR NCCF'!R245+'5. GBP NCCF'!R245+'6. Other(Incld) NCCF'!R245</f>
        <v>0</v>
      </c>
      <c r="S245" s="436">
        <f>'2. CAD NCCF'!S245+'3. USD NCCF'!S245+'4. EUR NCCF'!S245+'5. GBP NCCF'!S245+'6. Other(Incld) NCCF'!S245</f>
        <v>0</v>
      </c>
      <c r="T245" s="435">
        <f>'2. CAD NCCF'!T245+'3. USD NCCF'!T245+'4. EUR NCCF'!T245+'5. GBP NCCF'!T245+'6. Other(Incld) NCCF'!T245</f>
        <v>0</v>
      </c>
      <c r="U245" s="436">
        <f>'2. CAD NCCF'!U245+'3. USD NCCF'!U245+'4. EUR NCCF'!U245+'5. GBP NCCF'!U245+'6. Other(Incld) NCCF'!U245</f>
        <v>0</v>
      </c>
      <c r="V245" s="435">
        <f>'2. CAD NCCF'!V245+'3. USD NCCF'!V245+'4. EUR NCCF'!V245+'5. GBP NCCF'!V245+'6. Other(Incld) NCCF'!V245</f>
        <v>0</v>
      </c>
      <c r="W245" s="436">
        <f>'2. CAD NCCF'!W245+'3. USD NCCF'!W245+'4. EUR NCCF'!W245+'5. GBP NCCF'!W245+'6. Other(Incld) NCCF'!W245</f>
        <v>0</v>
      </c>
      <c r="X245" s="435">
        <f>'2. CAD NCCF'!X245+'3. USD NCCF'!X245+'4. EUR NCCF'!X245+'5. GBP NCCF'!X245+'6. Other(Incld) NCCF'!X245</f>
        <v>0</v>
      </c>
      <c r="Y245" s="436">
        <f>'2. CAD NCCF'!Y245+'3. USD NCCF'!Y245+'4. EUR NCCF'!Y245+'5. GBP NCCF'!Y245+'6. Other(Incld) NCCF'!Y245</f>
        <v>0</v>
      </c>
      <c r="Z245" s="435">
        <f>'2. CAD NCCF'!Z245+'3. USD NCCF'!Z245+'4. EUR NCCF'!Z245+'5. GBP NCCF'!Z245+'6. Other(Incld) NCCF'!Z245</f>
        <v>0</v>
      </c>
      <c r="AA245" s="436">
        <f>'2. CAD NCCF'!AA245+'3. USD NCCF'!AA245+'4. EUR NCCF'!AA245+'5. GBP NCCF'!AA245+'6. Other(Incld) NCCF'!AA245</f>
        <v>0</v>
      </c>
      <c r="AB245" s="439">
        <f>'2. CAD NCCF'!AB245+'3. USD NCCF'!AB245+'4. EUR NCCF'!AB245+'5. GBP NCCF'!AB245+'6. Other(Incld) NCCF'!AB245</f>
        <v>0</v>
      </c>
      <c r="AC245" s="433">
        <f>'2. CAD NCCF'!AC245+'3. USD NCCF'!AC245+'4. EUR NCCF'!AC245+'5. GBP NCCF'!AC245+'6. Other(Incld) NCCF'!AC245</f>
        <v>0</v>
      </c>
      <c r="AD245" s="1015"/>
      <c r="AE245" s="1016"/>
      <c r="AF245" s="1017"/>
    </row>
    <row r="246" spans="1:32" ht="15" customHeight="1" x14ac:dyDescent="0.2">
      <c r="A246" s="222">
        <v>340</v>
      </c>
      <c r="B246" s="466"/>
      <c r="C246" s="257"/>
      <c r="D246" s="265"/>
      <c r="E246" s="877" t="str">
        <f>'2. CAD NCCF'!E246:L246</f>
        <v>RSB fixed term deposits - Type 1 insured, stable</v>
      </c>
      <c r="F246" s="878"/>
      <c r="G246" s="878"/>
      <c r="H246" s="878"/>
      <c r="I246" s="878"/>
      <c r="J246" s="878"/>
      <c r="K246" s="878"/>
      <c r="L246" s="879"/>
      <c r="M246" s="399">
        <f>SUBTOTAL(9,M247:M252)</f>
        <v>0</v>
      </c>
      <c r="N246" s="402">
        <f t="shared" ref="N246:AC246" si="57">SUBTOTAL(9,N247:N252)</f>
        <v>0</v>
      </c>
      <c r="O246" s="406">
        <f t="shared" si="57"/>
        <v>0</v>
      </c>
      <c r="P246" s="405">
        <f t="shared" si="57"/>
        <v>0</v>
      </c>
      <c r="Q246" s="407">
        <f t="shared" si="57"/>
        <v>0</v>
      </c>
      <c r="R246" s="406">
        <f t="shared" si="57"/>
        <v>0</v>
      </c>
      <c r="S246" s="406">
        <f t="shared" si="57"/>
        <v>0</v>
      </c>
      <c r="T246" s="406">
        <f t="shared" si="57"/>
        <v>0</v>
      </c>
      <c r="U246" s="406">
        <f t="shared" si="57"/>
        <v>0</v>
      </c>
      <c r="V246" s="406">
        <f t="shared" si="57"/>
        <v>0</v>
      </c>
      <c r="W246" s="406">
        <f t="shared" si="57"/>
        <v>0</v>
      </c>
      <c r="X246" s="406">
        <f t="shared" si="57"/>
        <v>0</v>
      </c>
      <c r="Y246" s="406">
        <f t="shared" si="57"/>
        <v>0</v>
      </c>
      <c r="Z246" s="406">
        <f t="shared" si="57"/>
        <v>0</v>
      </c>
      <c r="AA246" s="406">
        <f t="shared" si="57"/>
        <v>0</v>
      </c>
      <c r="AB246" s="416">
        <f t="shared" si="57"/>
        <v>0</v>
      </c>
      <c r="AC246" s="399">
        <f t="shared" si="57"/>
        <v>0</v>
      </c>
      <c r="AD246" s="1015"/>
      <c r="AE246" s="1016"/>
      <c r="AF246" s="1017"/>
    </row>
    <row r="247" spans="1:32" ht="15" customHeight="1" x14ac:dyDescent="0.2">
      <c r="A247" s="222">
        <v>341</v>
      </c>
      <c r="B247" s="466"/>
      <c r="C247" s="483"/>
      <c r="D247" s="483"/>
      <c r="E247" s="486"/>
      <c r="F247" s="880" t="str">
        <f>'2. CAD NCCF'!F247:L247</f>
        <v>RSB type 1 insured, stable, fixed term 30 day deposit</v>
      </c>
      <c r="G247" s="881"/>
      <c r="H247" s="881"/>
      <c r="I247" s="881"/>
      <c r="J247" s="881"/>
      <c r="K247" s="881"/>
      <c r="L247" s="882"/>
      <c r="M247" s="433">
        <f>'2. CAD NCCF'!M247+'3. USD NCCF'!M247+'4. EUR NCCF'!M247+'5. GBP NCCF'!M247+'6. Other(Incld) NCCF'!M247</f>
        <v>0</v>
      </c>
      <c r="N247" s="438">
        <f>'2. CAD NCCF'!N247+'3. USD NCCF'!N247+'4. EUR NCCF'!N247+'5. GBP NCCF'!N247+'6. Other(Incld) NCCF'!N247</f>
        <v>0</v>
      </c>
      <c r="O247" s="435">
        <f>'2. CAD NCCF'!O247+'3. USD NCCF'!O247+'4. EUR NCCF'!O247+'5. GBP NCCF'!O247+'6. Other(Incld) NCCF'!O247</f>
        <v>0</v>
      </c>
      <c r="P247" s="435">
        <f>'2. CAD NCCF'!P247+'3. USD NCCF'!P247+'4. EUR NCCF'!P247+'5. GBP NCCF'!P247+'6. Other(Incld) NCCF'!P247</f>
        <v>0</v>
      </c>
      <c r="Q247" s="437">
        <f>'2. CAD NCCF'!Q247+'3. USD NCCF'!Q247+'4. EUR NCCF'!Q247+'5. GBP NCCF'!Q247+'6. Other(Incld) NCCF'!Q247</f>
        <v>0</v>
      </c>
      <c r="R247" s="435">
        <f>'2. CAD NCCF'!R247+'3. USD NCCF'!R247+'4. EUR NCCF'!R247+'5. GBP NCCF'!R247+'6. Other(Incld) NCCF'!R247</f>
        <v>0</v>
      </c>
      <c r="S247" s="420"/>
      <c r="T247" s="419"/>
      <c r="U247" s="420"/>
      <c r="V247" s="419"/>
      <c r="W247" s="420"/>
      <c r="X247" s="419"/>
      <c r="Y247" s="420"/>
      <c r="Z247" s="419"/>
      <c r="AA247" s="420"/>
      <c r="AB247" s="421"/>
      <c r="AC247" s="422"/>
      <c r="AD247" s="1015"/>
      <c r="AE247" s="1016"/>
      <c r="AF247" s="1017"/>
    </row>
    <row r="248" spans="1:32" ht="15" customHeight="1" x14ac:dyDescent="0.2">
      <c r="A248" s="222">
        <v>342</v>
      </c>
      <c r="B248" s="466"/>
      <c r="C248" s="483"/>
      <c r="D248" s="483"/>
      <c r="E248" s="486"/>
      <c r="F248" s="880" t="str">
        <f>'2. CAD NCCF'!F248:L248</f>
        <v>RSB type 1 insured, stable, fixed term 60 day deposit</v>
      </c>
      <c r="G248" s="881"/>
      <c r="H248" s="881"/>
      <c r="I248" s="881"/>
      <c r="J248" s="881"/>
      <c r="K248" s="881"/>
      <c r="L248" s="882"/>
      <c r="M248" s="433">
        <f>'2. CAD NCCF'!M248+'3. USD NCCF'!M248+'4. EUR NCCF'!M248+'5. GBP NCCF'!M248+'6. Other(Incld) NCCF'!M248</f>
        <v>0</v>
      </c>
      <c r="N248" s="438">
        <f>'2. CAD NCCF'!N248+'3. USD NCCF'!N248+'4. EUR NCCF'!N248+'5. GBP NCCF'!N248+'6. Other(Incld) NCCF'!N248</f>
        <v>0</v>
      </c>
      <c r="O248" s="435">
        <f>'2. CAD NCCF'!O248+'3. USD NCCF'!O248+'4. EUR NCCF'!O248+'5. GBP NCCF'!O248+'6. Other(Incld) NCCF'!O248</f>
        <v>0</v>
      </c>
      <c r="P248" s="435">
        <f>'2. CAD NCCF'!P248+'3. USD NCCF'!P248+'4. EUR NCCF'!P248+'5. GBP NCCF'!P248+'6. Other(Incld) NCCF'!P248</f>
        <v>0</v>
      </c>
      <c r="Q248" s="437">
        <f>'2. CAD NCCF'!Q248+'3. USD NCCF'!Q248+'4. EUR NCCF'!Q248+'5. GBP NCCF'!Q248+'6. Other(Incld) NCCF'!Q248</f>
        <v>0</v>
      </c>
      <c r="R248" s="435">
        <f>'2. CAD NCCF'!R248+'3. USD NCCF'!R248+'4. EUR NCCF'!R248+'5. GBP NCCF'!R248+'6. Other(Incld) NCCF'!R248</f>
        <v>0</v>
      </c>
      <c r="S248" s="436">
        <f>'2. CAD NCCF'!S248+'3. USD NCCF'!S248+'4. EUR NCCF'!S248+'5. GBP NCCF'!S248+'6. Other(Incld) NCCF'!S248</f>
        <v>0</v>
      </c>
      <c r="T248" s="419"/>
      <c r="U248" s="420"/>
      <c r="V248" s="419"/>
      <c r="W248" s="420"/>
      <c r="X248" s="419"/>
      <c r="Y248" s="420"/>
      <c r="Z248" s="419"/>
      <c r="AA248" s="420"/>
      <c r="AB248" s="421"/>
      <c r="AC248" s="422"/>
      <c r="AD248" s="1015"/>
      <c r="AE248" s="1016"/>
      <c r="AF248" s="1017"/>
    </row>
    <row r="249" spans="1:32" ht="15" customHeight="1" x14ac:dyDescent="0.2">
      <c r="A249" s="222">
        <v>343</v>
      </c>
      <c r="B249" s="466"/>
      <c r="C249" s="483"/>
      <c r="D249" s="483"/>
      <c r="E249" s="486"/>
      <c r="F249" s="880" t="str">
        <f>'2. CAD NCCF'!F249:L249</f>
        <v>RSB type 1 insured, stable, fixed term 90 day deposit</v>
      </c>
      <c r="G249" s="881"/>
      <c r="H249" s="881"/>
      <c r="I249" s="881"/>
      <c r="J249" s="881"/>
      <c r="K249" s="881"/>
      <c r="L249" s="882"/>
      <c r="M249" s="433">
        <f>'2. CAD NCCF'!M249+'3. USD NCCF'!M249+'4. EUR NCCF'!M249+'5. GBP NCCF'!M249+'6. Other(Incld) NCCF'!M249</f>
        <v>0</v>
      </c>
      <c r="N249" s="438">
        <f>'2. CAD NCCF'!N249+'3. USD NCCF'!N249+'4. EUR NCCF'!N249+'5. GBP NCCF'!N249+'6. Other(Incld) NCCF'!N249</f>
        <v>0</v>
      </c>
      <c r="O249" s="435">
        <f>'2. CAD NCCF'!O249+'3. USD NCCF'!O249+'4. EUR NCCF'!O249+'5. GBP NCCF'!O249+'6. Other(Incld) NCCF'!O249</f>
        <v>0</v>
      </c>
      <c r="P249" s="435">
        <f>'2. CAD NCCF'!P249+'3. USD NCCF'!P249+'4. EUR NCCF'!P249+'5. GBP NCCF'!P249+'6. Other(Incld) NCCF'!P249</f>
        <v>0</v>
      </c>
      <c r="Q249" s="437">
        <f>'2. CAD NCCF'!Q249+'3. USD NCCF'!Q249+'4. EUR NCCF'!Q249+'5. GBP NCCF'!Q249+'6. Other(Incld) NCCF'!Q249</f>
        <v>0</v>
      </c>
      <c r="R249" s="435">
        <f>'2. CAD NCCF'!R249+'3. USD NCCF'!R249+'4. EUR NCCF'!R249+'5. GBP NCCF'!R249+'6. Other(Incld) NCCF'!R249</f>
        <v>0</v>
      </c>
      <c r="S249" s="436">
        <f>'2. CAD NCCF'!S249+'3. USD NCCF'!S249+'4. EUR NCCF'!S249+'5. GBP NCCF'!S249+'6. Other(Incld) NCCF'!S249</f>
        <v>0</v>
      </c>
      <c r="T249" s="435">
        <f>'2. CAD NCCF'!T249+'3. USD NCCF'!T249+'4. EUR NCCF'!T249+'5. GBP NCCF'!T249+'6. Other(Incld) NCCF'!T249</f>
        <v>0</v>
      </c>
      <c r="U249" s="436">
        <f>'2. CAD NCCF'!U249+'3. USD NCCF'!U249+'4. EUR NCCF'!U249+'5. GBP NCCF'!U249+'6. Other(Incld) NCCF'!U249</f>
        <v>0</v>
      </c>
      <c r="V249" s="419"/>
      <c r="W249" s="420"/>
      <c r="X249" s="419"/>
      <c r="Y249" s="420"/>
      <c r="Z249" s="419"/>
      <c r="AA249" s="420"/>
      <c r="AB249" s="421"/>
      <c r="AC249" s="422"/>
      <c r="AD249" s="1015"/>
      <c r="AE249" s="1016"/>
      <c r="AF249" s="1017"/>
    </row>
    <row r="250" spans="1:32" ht="15" customHeight="1" x14ac:dyDescent="0.2">
      <c r="A250" s="222">
        <v>344</v>
      </c>
      <c r="B250" s="466"/>
      <c r="C250" s="483"/>
      <c r="D250" s="483"/>
      <c r="E250" s="486"/>
      <c r="F250" s="880" t="str">
        <f>'2. CAD NCCF'!F250:L250</f>
        <v>RSB type 1 insured, stable, fixed term 180 day deposit</v>
      </c>
      <c r="G250" s="881"/>
      <c r="H250" s="881"/>
      <c r="I250" s="881"/>
      <c r="J250" s="881"/>
      <c r="K250" s="881"/>
      <c r="L250" s="882"/>
      <c r="M250" s="433">
        <f>'2. CAD NCCF'!M250+'3. USD NCCF'!M250+'4. EUR NCCF'!M250+'5. GBP NCCF'!M250+'6. Other(Incld) NCCF'!M250</f>
        <v>0</v>
      </c>
      <c r="N250" s="438">
        <f>'2. CAD NCCF'!N250+'3. USD NCCF'!N250+'4. EUR NCCF'!N250+'5. GBP NCCF'!N250+'6. Other(Incld) NCCF'!N250</f>
        <v>0</v>
      </c>
      <c r="O250" s="435">
        <f>'2. CAD NCCF'!O250+'3. USD NCCF'!O250+'4. EUR NCCF'!O250+'5. GBP NCCF'!O250+'6. Other(Incld) NCCF'!O250</f>
        <v>0</v>
      </c>
      <c r="P250" s="435">
        <f>'2. CAD NCCF'!P250+'3. USD NCCF'!P250+'4. EUR NCCF'!P250+'5. GBP NCCF'!P250+'6. Other(Incld) NCCF'!P250</f>
        <v>0</v>
      </c>
      <c r="Q250" s="437">
        <f>'2. CAD NCCF'!Q250+'3. USD NCCF'!Q250+'4. EUR NCCF'!Q250+'5. GBP NCCF'!Q250+'6. Other(Incld) NCCF'!Q250</f>
        <v>0</v>
      </c>
      <c r="R250" s="435">
        <f>'2. CAD NCCF'!R250+'3. USD NCCF'!R250+'4. EUR NCCF'!R250+'5. GBP NCCF'!R250+'6. Other(Incld) NCCF'!R250</f>
        <v>0</v>
      </c>
      <c r="S250" s="436">
        <f>'2. CAD NCCF'!S250+'3. USD NCCF'!S250+'4. EUR NCCF'!S250+'5. GBP NCCF'!S250+'6. Other(Incld) NCCF'!S250</f>
        <v>0</v>
      </c>
      <c r="T250" s="435">
        <f>'2. CAD NCCF'!T250+'3. USD NCCF'!T250+'4. EUR NCCF'!T250+'5. GBP NCCF'!T250+'6. Other(Incld) NCCF'!T250</f>
        <v>0</v>
      </c>
      <c r="U250" s="436">
        <f>'2. CAD NCCF'!U250+'3. USD NCCF'!U250+'4. EUR NCCF'!U250+'5. GBP NCCF'!U250+'6. Other(Incld) NCCF'!U250</f>
        <v>0</v>
      </c>
      <c r="V250" s="435">
        <f>'2. CAD NCCF'!V250+'3. USD NCCF'!V250+'4. EUR NCCF'!V250+'5. GBP NCCF'!V250+'6. Other(Incld) NCCF'!V250</f>
        <v>0</v>
      </c>
      <c r="W250" s="436">
        <f>'2. CAD NCCF'!W250+'3. USD NCCF'!W250+'4. EUR NCCF'!W250+'5. GBP NCCF'!W250+'6. Other(Incld) NCCF'!W250</f>
        <v>0</v>
      </c>
      <c r="X250" s="435">
        <f>'2. CAD NCCF'!X250+'3. USD NCCF'!X250+'4. EUR NCCF'!X250+'5. GBP NCCF'!X250+'6. Other(Incld) NCCF'!X250</f>
        <v>0</v>
      </c>
      <c r="Y250" s="436">
        <f>'2. CAD NCCF'!Y250+'3. USD NCCF'!Y250+'4. EUR NCCF'!Y250+'5. GBP NCCF'!Y250+'6. Other(Incld) NCCF'!Y250</f>
        <v>0</v>
      </c>
      <c r="Z250" s="419"/>
      <c r="AA250" s="420"/>
      <c r="AB250" s="421"/>
      <c r="AC250" s="422"/>
      <c r="AD250" s="1015"/>
      <c r="AE250" s="1016"/>
      <c r="AF250" s="1017"/>
    </row>
    <row r="251" spans="1:32" ht="15" customHeight="1" x14ac:dyDescent="0.2">
      <c r="A251" s="222">
        <v>345</v>
      </c>
      <c r="B251" s="466"/>
      <c r="C251" s="483"/>
      <c r="D251" s="483"/>
      <c r="E251" s="486"/>
      <c r="F251" s="880" t="str">
        <f>'2. CAD NCCF'!F251:L251</f>
        <v>RSB type 1 insured, stable, fixed term 1 year deposit</v>
      </c>
      <c r="G251" s="881"/>
      <c r="H251" s="881"/>
      <c r="I251" s="881"/>
      <c r="J251" s="881"/>
      <c r="K251" s="881"/>
      <c r="L251" s="882"/>
      <c r="M251" s="433">
        <f>'2. CAD NCCF'!M251+'3. USD NCCF'!M251+'4. EUR NCCF'!M251+'5. GBP NCCF'!M251+'6. Other(Incld) NCCF'!M251</f>
        <v>0</v>
      </c>
      <c r="N251" s="438">
        <f>'2. CAD NCCF'!N251+'3. USD NCCF'!N251+'4. EUR NCCF'!N251+'5. GBP NCCF'!N251+'6. Other(Incld) NCCF'!N251</f>
        <v>0</v>
      </c>
      <c r="O251" s="435">
        <f>'2. CAD NCCF'!O251+'3. USD NCCF'!O251+'4. EUR NCCF'!O251+'5. GBP NCCF'!O251+'6. Other(Incld) NCCF'!O251</f>
        <v>0</v>
      </c>
      <c r="P251" s="435">
        <f>'2. CAD NCCF'!P251+'3. USD NCCF'!P251+'4. EUR NCCF'!P251+'5. GBP NCCF'!P251+'6. Other(Incld) NCCF'!P251</f>
        <v>0</v>
      </c>
      <c r="Q251" s="437">
        <f>'2. CAD NCCF'!Q251+'3. USD NCCF'!Q251+'4. EUR NCCF'!Q251+'5. GBP NCCF'!Q251+'6. Other(Incld) NCCF'!Q251</f>
        <v>0</v>
      </c>
      <c r="R251" s="435">
        <f>'2. CAD NCCF'!R251+'3. USD NCCF'!R251+'4. EUR NCCF'!R251+'5. GBP NCCF'!R251+'6. Other(Incld) NCCF'!R251</f>
        <v>0</v>
      </c>
      <c r="S251" s="436">
        <f>'2. CAD NCCF'!S251+'3. USD NCCF'!S251+'4. EUR NCCF'!S251+'5. GBP NCCF'!S251+'6. Other(Incld) NCCF'!S251</f>
        <v>0</v>
      </c>
      <c r="T251" s="435">
        <f>'2. CAD NCCF'!T251+'3. USD NCCF'!T251+'4. EUR NCCF'!T251+'5. GBP NCCF'!T251+'6. Other(Incld) NCCF'!T251</f>
        <v>0</v>
      </c>
      <c r="U251" s="436">
        <f>'2. CAD NCCF'!U251+'3. USD NCCF'!U251+'4. EUR NCCF'!U251+'5. GBP NCCF'!U251+'6. Other(Incld) NCCF'!U251</f>
        <v>0</v>
      </c>
      <c r="V251" s="435">
        <f>'2. CAD NCCF'!V251+'3. USD NCCF'!V251+'4. EUR NCCF'!V251+'5. GBP NCCF'!V251+'6. Other(Incld) NCCF'!V251</f>
        <v>0</v>
      </c>
      <c r="W251" s="436">
        <f>'2. CAD NCCF'!W251+'3. USD NCCF'!W251+'4. EUR NCCF'!W251+'5. GBP NCCF'!W251+'6. Other(Incld) NCCF'!W251</f>
        <v>0</v>
      </c>
      <c r="X251" s="435">
        <f>'2. CAD NCCF'!X251+'3. USD NCCF'!X251+'4. EUR NCCF'!X251+'5. GBP NCCF'!X251+'6. Other(Incld) NCCF'!X251</f>
        <v>0</v>
      </c>
      <c r="Y251" s="436">
        <f>'2. CAD NCCF'!Y251+'3. USD NCCF'!Y251+'4. EUR NCCF'!Y251+'5. GBP NCCF'!Y251+'6. Other(Incld) NCCF'!Y251</f>
        <v>0</v>
      </c>
      <c r="Z251" s="435">
        <f>'2. CAD NCCF'!Z251+'3. USD NCCF'!Z251+'4. EUR NCCF'!Z251+'5. GBP NCCF'!Z251+'6. Other(Incld) NCCF'!Z251</f>
        <v>0</v>
      </c>
      <c r="AA251" s="436">
        <f>'2. CAD NCCF'!AA251+'3. USD NCCF'!AA251+'4. EUR NCCF'!AA251+'5. GBP NCCF'!AA251+'6. Other(Incld) NCCF'!AA251</f>
        <v>0</v>
      </c>
      <c r="AB251" s="439">
        <f>'2. CAD NCCF'!AB251+'3. USD NCCF'!AB251+'4. EUR NCCF'!AB251+'5. GBP NCCF'!AB251+'6. Other(Incld) NCCF'!AB251</f>
        <v>0</v>
      </c>
      <c r="AC251" s="433">
        <f>'2. CAD NCCF'!AC251+'3. USD NCCF'!AC251+'4. EUR NCCF'!AC251+'5. GBP NCCF'!AC251+'6. Other(Incld) NCCF'!AC251</f>
        <v>0</v>
      </c>
      <c r="AD251" s="1015"/>
      <c r="AE251" s="1016"/>
      <c r="AF251" s="1017"/>
    </row>
    <row r="252" spans="1:32" ht="15" customHeight="1" x14ac:dyDescent="0.2">
      <c r="A252" s="222">
        <v>346</v>
      </c>
      <c r="B252" s="466"/>
      <c r="C252" s="257"/>
      <c r="D252" s="257"/>
      <c r="E252" s="258"/>
      <c r="F252" s="880" t="str">
        <f>'2. CAD NCCF'!F252:L252</f>
        <v>RSB type 1 insured, stable, fixed term &gt; 1 year deposit</v>
      </c>
      <c r="G252" s="881"/>
      <c r="H252" s="881"/>
      <c r="I252" s="881"/>
      <c r="J252" s="881"/>
      <c r="K252" s="881"/>
      <c r="L252" s="882"/>
      <c r="M252" s="433">
        <f>'2. CAD NCCF'!M252+'3. USD NCCF'!M252+'4. EUR NCCF'!M252+'5. GBP NCCF'!M252+'6. Other(Incld) NCCF'!M252</f>
        <v>0</v>
      </c>
      <c r="N252" s="438">
        <f>'2. CAD NCCF'!N252+'3. USD NCCF'!N252+'4. EUR NCCF'!N252+'5. GBP NCCF'!N252+'6. Other(Incld) NCCF'!N252</f>
        <v>0</v>
      </c>
      <c r="O252" s="435">
        <f>'2. CAD NCCF'!O252+'3. USD NCCF'!O252+'4. EUR NCCF'!O252+'5. GBP NCCF'!O252+'6. Other(Incld) NCCF'!O252</f>
        <v>0</v>
      </c>
      <c r="P252" s="435">
        <f>'2. CAD NCCF'!P252+'3. USD NCCF'!P252+'4. EUR NCCF'!P252+'5. GBP NCCF'!P252+'6. Other(Incld) NCCF'!P252</f>
        <v>0</v>
      </c>
      <c r="Q252" s="437">
        <f>'2. CAD NCCF'!Q252+'3. USD NCCF'!Q252+'4. EUR NCCF'!Q252+'5. GBP NCCF'!Q252+'6. Other(Incld) NCCF'!Q252</f>
        <v>0</v>
      </c>
      <c r="R252" s="435">
        <f>'2. CAD NCCF'!R252+'3. USD NCCF'!R252+'4. EUR NCCF'!R252+'5. GBP NCCF'!R252+'6. Other(Incld) NCCF'!R252</f>
        <v>0</v>
      </c>
      <c r="S252" s="436">
        <f>'2. CAD NCCF'!S252+'3. USD NCCF'!S252+'4. EUR NCCF'!S252+'5. GBP NCCF'!S252+'6. Other(Incld) NCCF'!S252</f>
        <v>0</v>
      </c>
      <c r="T252" s="435">
        <f>'2. CAD NCCF'!T252+'3. USD NCCF'!T252+'4. EUR NCCF'!T252+'5. GBP NCCF'!T252+'6. Other(Incld) NCCF'!T252</f>
        <v>0</v>
      </c>
      <c r="U252" s="436">
        <f>'2. CAD NCCF'!U252+'3. USD NCCF'!U252+'4. EUR NCCF'!U252+'5. GBP NCCF'!U252+'6. Other(Incld) NCCF'!U252</f>
        <v>0</v>
      </c>
      <c r="V252" s="435">
        <f>'2. CAD NCCF'!V252+'3. USD NCCF'!V252+'4. EUR NCCF'!V252+'5. GBP NCCF'!V252+'6. Other(Incld) NCCF'!V252</f>
        <v>0</v>
      </c>
      <c r="W252" s="436">
        <f>'2. CAD NCCF'!W252+'3. USD NCCF'!W252+'4. EUR NCCF'!W252+'5. GBP NCCF'!W252+'6. Other(Incld) NCCF'!W252</f>
        <v>0</v>
      </c>
      <c r="X252" s="435">
        <f>'2. CAD NCCF'!X252+'3. USD NCCF'!X252+'4. EUR NCCF'!X252+'5. GBP NCCF'!X252+'6. Other(Incld) NCCF'!X252</f>
        <v>0</v>
      </c>
      <c r="Y252" s="436">
        <f>'2. CAD NCCF'!Y252+'3. USD NCCF'!Y252+'4. EUR NCCF'!Y252+'5. GBP NCCF'!Y252+'6. Other(Incld) NCCF'!Y252</f>
        <v>0</v>
      </c>
      <c r="Z252" s="435">
        <f>'2. CAD NCCF'!Z252+'3. USD NCCF'!Z252+'4. EUR NCCF'!Z252+'5. GBP NCCF'!Z252+'6. Other(Incld) NCCF'!Z252</f>
        <v>0</v>
      </c>
      <c r="AA252" s="436">
        <f>'2. CAD NCCF'!AA252+'3. USD NCCF'!AA252+'4. EUR NCCF'!AA252+'5. GBP NCCF'!AA252+'6. Other(Incld) NCCF'!AA252</f>
        <v>0</v>
      </c>
      <c r="AB252" s="439">
        <f>'2. CAD NCCF'!AB252+'3. USD NCCF'!AB252+'4. EUR NCCF'!AB252+'5. GBP NCCF'!AB252+'6. Other(Incld) NCCF'!AB252</f>
        <v>0</v>
      </c>
      <c r="AC252" s="433">
        <f>'2. CAD NCCF'!AC252+'3. USD NCCF'!AC252+'4. EUR NCCF'!AC252+'5. GBP NCCF'!AC252+'6. Other(Incld) NCCF'!AC252</f>
        <v>0</v>
      </c>
      <c r="AD252" s="1015"/>
      <c r="AE252" s="1016"/>
      <c r="AF252" s="1017"/>
    </row>
    <row r="253" spans="1:32" ht="15" customHeight="1" x14ac:dyDescent="0.2">
      <c r="A253" s="222">
        <v>347</v>
      </c>
      <c r="B253" s="466"/>
      <c r="C253" s="257"/>
      <c r="D253" s="265"/>
      <c r="E253" s="877" t="str">
        <f>'2. CAD NCCF'!E253:L253</f>
        <v>RSB fixed term deposits - Type 1 insured, less stable</v>
      </c>
      <c r="F253" s="878"/>
      <c r="G253" s="878"/>
      <c r="H253" s="878"/>
      <c r="I253" s="878"/>
      <c r="J253" s="878"/>
      <c r="K253" s="878"/>
      <c r="L253" s="879"/>
      <c r="M253" s="399">
        <f>SUBTOTAL(9,M254:M259)</f>
        <v>0</v>
      </c>
      <c r="N253" s="402">
        <f t="shared" ref="N253:AC253" si="58">SUBTOTAL(9,N254:N259)</f>
        <v>0</v>
      </c>
      <c r="O253" s="406">
        <f t="shared" si="58"/>
        <v>0</v>
      </c>
      <c r="P253" s="405">
        <f t="shared" si="58"/>
        <v>0</v>
      </c>
      <c r="Q253" s="407">
        <f t="shared" si="58"/>
        <v>0</v>
      </c>
      <c r="R253" s="406">
        <f t="shared" si="58"/>
        <v>0</v>
      </c>
      <c r="S253" s="406">
        <f t="shared" si="58"/>
        <v>0</v>
      </c>
      <c r="T253" s="406">
        <f t="shared" si="58"/>
        <v>0</v>
      </c>
      <c r="U253" s="406">
        <f t="shared" si="58"/>
        <v>0</v>
      </c>
      <c r="V253" s="406">
        <f t="shared" si="58"/>
        <v>0</v>
      </c>
      <c r="W253" s="406">
        <f t="shared" si="58"/>
        <v>0</v>
      </c>
      <c r="X253" s="406">
        <f t="shared" si="58"/>
        <v>0</v>
      </c>
      <c r="Y253" s="406">
        <f t="shared" si="58"/>
        <v>0</v>
      </c>
      <c r="Z253" s="406">
        <f t="shared" si="58"/>
        <v>0</v>
      </c>
      <c r="AA253" s="406">
        <f t="shared" si="58"/>
        <v>0</v>
      </c>
      <c r="AB253" s="416">
        <f t="shared" si="58"/>
        <v>0</v>
      </c>
      <c r="AC253" s="399">
        <f t="shared" si="58"/>
        <v>0</v>
      </c>
      <c r="AD253" s="1015"/>
      <c r="AE253" s="1016"/>
      <c r="AF253" s="1017"/>
    </row>
    <row r="254" spans="1:32" ht="15" customHeight="1" x14ac:dyDescent="0.2">
      <c r="A254" s="222">
        <v>348</v>
      </c>
      <c r="B254" s="466"/>
      <c r="C254" s="483"/>
      <c r="D254" s="483"/>
      <c r="E254" s="486"/>
      <c r="F254" s="880" t="str">
        <f>'2. CAD NCCF'!F254:L254</f>
        <v>RSB type 1 insured, less stable, fixed term 30 day deposit</v>
      </c>
      <c r="G254" s="881"/>
      <c r="H254" s="881"/>
      <c r="I254" s="881"/>
      <c r="J254" s="881"/>
      <c r="K254" s="881"/>
      <c r="L254" s="882"/>
      <c r="M254" s="433">
        <f>'2. CAD NCCF'!M254+'3. USD NCCF'!M254+'4. EUR NCCF'!M254+'5. GBP NCCF'!M254+'6. Other(Incld) NCCF'!M254</f>
        <v>0</v>
      </c>
      <c r="N254" s="438">
        <f>'2. CAD NCCF'!N254+'3. USD NCCF'!N254+'4. EUR NCCF'!N254+'5. GBP NCCF'!N254+'6. Other(Incld) NCCF'!N254</f>
        <v>0</v>
      </c>
      <c r="O254" s="435">
        <f>'2. CAD NCCF'!O254+'3. USD NCCF'!O254+'4. EUR NCCF'!O254+'5. GBP NCCF'!O254+'6. Other(Incld) NCCF'!O254</f>
        <v>0</v>
      </c>
      <c r="P254" s="435">
        <f>'2. CAD NCCF'!P254+'3. USD NCCF'!P254+'4. EUR NCCF'!P254+'5. GBP NCCF'!P254+'6. Other(Incld) NCCF'!P254</f>
        <v>0</v>
      </c>
      <c r="Q254" s="437">
        <f>'2. CAD NCCF'!Q254+'3. USD NCCF'!Q254+'4. EUR NCCF'!Q254+'5. GBP NCCF'!Q254+'6. Other(Incld) NCCF'!Q254</f>
        <v>0</v>
      </c>
      <c r="R254" s="435">
        <f>'2. CAD NCCF'!R254+'3. USD NCCF'!R254+'4. EUR NCCF'!R254+'5. GBP NCCF'!R254+'6. Other(Incld) NCCF'!R254</f>
        <v>0</v>
      </c>
      <c r="S254" s="420"/>
      <c r="T254" s="419"/>
      <c r="U254" s="420"/>
      <c r="V254" s="419"/>
      <c r="W254" s="420"/>
      <c r="X254" s="419"/>
      <c r="Y254" s="420"/>
      <c r="Z254" s="419"/>
      <c r="AA254" s="420"/>
      <c r="AB254" s="421"/>
      <c r="AC254" s="422"/>
      <c r="AD254" s="1015"/>
      <c r="AE254" s="1016"/>
      <c r="AF254" s="1017"/>
    </row>
    <row r="255" spans="1:32" ht="15" customHeight="1" x14ac:dyDescent="0.2">
      <c r="A255" s="222">
        <v>349</v>
      </c>
      <c r="B255" s="466"/>
      <c r="C255" s="483"/>
      <c r="D255" s="483"/>
      <c r="E255" s="486"/>
      <c r="F255" s="880" t="str">
        <f>'2. CAD NCCF'!F255:L255</f>
        <v>RSB type 1 insured, less stable, fixed term 60 day deposit</v>
      </c>
      <c r="G255" s="881"/>
      <c r="H255" s="881"/>
      <c r="I255" s="881"/>
      <c r="J255" s="881"/>
      <c r="K255" s="881"/>
      <c r="L255" s="882"/>
      <c r="M255" s="433">
        <f>'2. CAD NCCF'!M255+'3. USD NCCF'!M255+'4. EUR NCCF'!M255+'5. GBP NCCF'!M255+'6. Other(Incld) NCCF'!M255</f>
        <v>0</v>
      </c>
      <c r="N255" s="438">
        <f>'2. CAD NCCF'!N255+'3. USD NCCF'!N255+'4. EUR NCCF'!N255+'5. GBP NCCF'!N255+'6. Other(Incld) NCCF'!N255</f>
        <v>0</v>
      </c>
      <c r="O255" s="435">
        <f>'2. CAD NCCF'!O255+'3. USD NCCF'!O255+'4. EUR NCCF'!O255+'5. GBP NCCF'!O255+'6. Other(Incld) NCCF'!O255</f>
        <v>0</v>
      </c>
      <c r="P255" s="435">
        <f>'2. CAD NCCF'!P255+'3. USD NCCF'!P255+'4. EUR NCCF'!P255+'5. GBP NCCF'!P255+'6. Other(Incld) NCCF'!P255</f>
        <v>0</v>
      </c>
      <c r="Q255" s="437">
        <f>'2. CAD NCCF'!Q255+'3. USD NCCF'!Q255+'4. EUR NCCF'!Q255+'5. GBP NCCF'!Q255+'6. Other(Incld) NCCF'!Q255</f>
        <v>0</v>
      </c>
      <c r="R255" s="435">
        <f>'2. CAD NCCF'!R255+'3. USD NCCF'!R255+'4. EUR NCCF'!R255+'5. GBP NCCF'!R255+'6. Other(Incld) NCCF'!R255</f>
        <v>0</v>
      </c>
      <c r="S255" s="436">
        <f>'2. CAD NCCF'!T256+'3. USD NCCF'!S255+'4. EUR NCCF'!S255+'5. GBP NCCF'!S255+'6. Other(Incld) NCCF'!S255</f>
        <v>0</v>
      </c>
      <c r="T255" s="419"/>
      <c r="U255" s="420"/>
      <c r="V255" s="419"/>
      <c r="W255" s="420"/>
      <c r="X255" s="419"/>
      <c r="Y255" s="420"/>
      <c r="Z255" s="419"/>
      <c r="AA255" s="420"/>
      <c r="AB255" s="421"/>
      <c r="AC255" s="422"/>
      <c r="AD255" s="1015"/>
      <c r="AE255" s="1016"/>
      <c r="AF255" s="1017"/>
    </row>
    <row r="256" spans="1:32" ht="15" customHeight="1" x14ac:dyDescent="0.2">
      <c r="A256" s="222">
        <v>350</v>
      </c>
      <c r="B256" s="466"/>
      <c r="C256" s="483"/>
      <c r="D256" s="483"/>
      <c r="E256" s="486"/>
      <c r="F256" s="880" t="str">
        <f>'2. CAD NCCF'!F256:L256</f>
        <v>RSB type 1 insured, less stable, fixed term 90 day deposit</v>
      </c>
      <c r="G256" s="881"/>
      <c r="H256" s="881"/>
      <c r="I256" s="881"/>
      <c r="J256" s="881"/>
      <c r="K256" s="881"/>
      <c r="L256" s="882"/>
      <c r="M256" s="433">
        <f>'2. CAD NCCF'!M256+'3. USD NCCF'!M256+'4. EUR NCCF'!M256+'5. GBP NCCF'!M256+'6. Other(Incld) NCCF'!M256</f>
        <v>0</v>
      </c>
      <c r="N256" s="438">
        <f>'2. CAD NCCF'!N256+'3. USD NCCF'!N256+'4. EUR NCCF'!N256+'5. GBP NCCF'!N256+'6. Other(Incld) NCCF'!N256</f>
        <v>0</v>
      </c>
      <c r="O256" s="435">
        <f>'2. CAD NCCF'!O256+'3. USD NCCF'!O256+'4. EUR NCCF'!O256+'5. GBP NCCF'!O256+'6. Other(Incld) NCCF'!O256</f>
        <v>0</v>
      </c>
      <c r="P256" s="435">
        <f>'2. CAD NCCF'!P256+'3. USD NCCF'!P256+'4. EUR NCCF'!P256+'5. GBP NCCF'!P256+'6. Other(Incld) NCCF'!P256</f>
        <v>0</v>
      </c>
      <c r="Q256" s="437">
        <f>'2. CAD NCCF'!Q256+'3. USD NCCF'!Q256+'4. EUR NCCF'!Q256+'5. GBP NCCF'!Q256+'6. Other(Incld) NCCF'!Q256</f>
        <v>0</v>
      </c>
      <c r="R256" s="435">
        <f>'2. CAD NCCF'!R256+'3. USD NCCF'!R256+'4. EUR NCCF'!R256+'5. GBP NCCF'!R256+'6. Other(Incld) NCCF'!R256</f>
        <v>0</v>
      </c>
      <c r="S256" s="436">
        <f>'2. CAD NCCF'!T257+'3. USD NCCF'!S256+'4. EUR NCCF'!S256+'5. GBP NCCF'!S256+'6. Other(Incld) NCCF'!S256</f>
        <v>0</v>
      </c>
      <c r="T256" s="435">
        <f>'2. CAD NCCF'!T256+'3. USD NCCF'!T256+'4. EUR NCCF'!T256+'5. GBP NCCF'!T256+'6. Other(Incld) NCCF'!T256</f>
        <v>0</v>
      </c>
      <c r="U256" s="436">
        <f>'2. CAD NCCF'!U256+'3. USD NCCF'!U256+'4. EUR NCCF'!U256+'5. GBP NCCF'!U256+'6. Other(Incld) NCCF'!U256</f>
        <v>0</v>
      </c>
      <c r="V256" s="419"/>
      <c r="W256" s="420"/>
      <c r="X256" s="419"/>
      <c r="Y256" s="420"/>
      <c r="Z256" s="419"/>
      <c r="AA256" s="420"/>
      <c r="AB256" s="421"/>
      <c r="AC256" s="422"/>
      <c r="AD256" s="1015"/>
      <c r="AE256" s="1016"/>
      <c r="AF256" s="1017"/>
    </row>
    <row r="257" spans="1:32" ht="15" customHeight="1" x14ac:dyDescent="0.2">
      <c r="A257" s="222">
        <v>351</v>
      </c>
      <c r="B257" s="466"/>
      <c r="C257" s="483"/>
      <c r="D257" s="483"/>
      <c r="E257" s="486"/>
      <c r="F257" s="880" t="str">
        <f>'2. CAD NCCF'!F257:L257</f>
        <v>RSB type 1 insured, less stable, fixed term 180 day deposit</v>
      </c>
      <c r="G257" s="881"/>
      <c r="H257" s="881"/>
      <c r="I257" s="881"/>
      <c r="J257" s="881"/>
      <c r="K257" s="881"/>
      <c r="L257" s="882"/>
      <c r="M257" s="433">
        <f>'2. CAD NCCF'!M257+'3. USD NCCF'!M257+'4. EUR NCCF'!M257+'5. GBP NCCF'!M257+'6. Other(Incld) NCCF'!M257</f>
        <v>0</v>
      </c>
      <c r="N257" s="438">
        <f>'2. CAD NCCF'!N257+'3. USD NCCF'!N257+'4. EUR NCCF'!N257+'5. GBP NCCF'!N257+'6. Other(Incld) NCCF'!N257</f>
        <v>0</v>
      </c>
      <c r="O257" s="435">
        <f>'2. CAD NCCF'!O257+'3. USD NCCF'!O257+'4. EUR NCCF'!O257+'5. GBP NCCF'!O257+'6. Other(Incld) NCCF'!O257</f>
        <v>0</v>
      </c>
      <c r="P257" s="435">
        <f>'2. CAD NCCF'!P257+'3. USD NCCF'!P257+'4. EUR NCCF'!P257+'5. GBP NCCF'!P257+'6. Other(Incld) NCCF'!P257</f>
        <v>0</v>
      </c>
      <c r="Q257" s="437">
        <f>'2. CAD NCCF'!Q257+'3. USD NCCF'!Q257+'4. EUR NCCF'!Q257+'5. GBP NCCF'!Q257+'6. Other(Incld) NCCF'!Q257</f>
        <v>0</v>
      </c>
      <c r="R257" s="435">
        <f>'2. CAD NCCF'!R257+'3. USD NCCF'!R257+'4. EUR NCCF'!R257+'5. GBP NCCF'!R257+'6. Other(Incld) NCCF'!R257</f>
        <v>0</v>
      </c>
      <c r="S257" s="436">
        <f>'2. CAD NCCF'!T258+'3. USD NCCF'!S257+'4. EUR NCCF'!S257+'5. GBP NCCF'!S257+'6. Other(Incld) NCCF'!S257</f>
        <v>0</v>
      </c>
      <c r="T257" s="435">
        <f>'2. CAD NCCF'!T257+'3. USD NCCF'!T257+'4. EUR NCCF'!T257+'5. GBP NCCF'!T257+'6. Other(Incld) NCCF'!T257</f>
        <v>0</v>
      </c>
      <c r="U257" s="436">
        <f>'2. CAD NCCF'!U257+'3. USD NCCF'!U257+'4. EUR NCCF'!U257+'5. GBP NCCF'!U257+'6. Other(Incld) NCCF'!U257</f>
        <v>0</v>
      </c>
      <c r="V257" s="435">
        <f>'2. CAD NCCF'!V257+'3. USD NCCF'!V257+'4. EUR NCCF'!V257+'5. GBP NCCF'!V257+'6. Other(Incld) NCCF'!V257</f>
        <v>0</v>
      </c>
      <c r="W257" s="436">
        <f>'2. CAD NCCF'!W257+'3. USD NCCF'!W257+'4. EUR NCCF'!W257+'5. GBP NCCF'!W257+'6. Other(Incld) NCCF'!W257</f>
        <v>0</v>
      </c>
      <c r="X257" s="435">
        <f>'2. CAD NCCF'!X257+'3. USD NCCF'!X257+'4. EUR NCCF'!X257+'5. GBP NCCF'!X257+'6. Other(Incld) NCCF'!X257</f>
        <v>0</v>
      </c>
      <c r="Y257" s="436">
        <f>'2. CAD NCCF'!Y257+'3. USD NCCF'!Y257+'4. EUR NCCF'!Y257+'5. GBP NCCF'!Y257+'6. Other(Incld) NCCF'!Y257</f>
        <v>0</v>
      </c>
      <c r="Z257" s="419"/>
      <c r="AA257" s="420"/>
      <c r="AB257" s="421"/>
      <c r="AC257" s="422"/>
      <c r="AD257" s="1015"/>
      <c r="AE257" s="1016"/>
      <c r="AF257" s="1017"/>
    </row>
    <row r="258" spans="1:32" ht="15" customHeight="1" x14ac:dyDescent="0.2">
      <c r="A258" s="222">
        <v>352</v>
      </c>
      <c r="B258" s="466"/>
      <c r="C258" s="483"/>
      <c r="D258" s="483"/>
      <c r="E258" s="486"/>
      <c r="F258" s="880" t="str">
        <f>'2. CAD NCCF'!F258:L258</f>
        <v>RSB type 1 insured, less stable, fixed term 1 year deposit</v>
      </c>
      <c r="G258" s="881"/>
      <c r="H258" s="881"/>
      <c r="I258" s="881"/>
      <c r="J258" s="881"/>
      <c r="K258" s="881"/>
      <c r="L258" s="882"/>
      <c r="M258" s="433">
        <f>'2. CAD NCCF'!M258+'3. USD NCCF'!M258+'4. EUR NCCF'!M258+'5. GBP NCCF'!M258+'6. Other(Incld) NCCF'!M258</f>
        <v>0</v>
      </c>
      <c r="N258" s="438">
        <f>'2. CAD NCCF'!N258+'3. USD NCCF'!N258+'4. EUR NCCF'!N258+'5. GBP NCCF'!N258+'6. Other(Incld) NCCF'!N258</f>
        <v>0</v>
      </c>
      <c r="O258" s="435">
        <f>'2. CAD NCCF'!O258+'3. USD NCCF'!O258+'4. EUR NCCF'!O258+'5. GBP NCCF'!O258+'6. Other(Incld) NCCF'!O258</f>
        <v>0</v>
      </c>
      <c r="P258" s="435">
        <f>'2. CAD NCCF'!P258+'3. USD NCCF'!P258+'4. EUR NCCF'!P258+'5. GBP NCCF'!P258+'6. Other(Incld) NCCF'!P258</f>
        <v>0</v>
      </c>
      <c r="Q258" s="437">
        <f>'2. CAD NCCF'!Q258+'3. USD NCCF'!Q258+'4. EUR NCCF'!Q258+'5. GBP NCCF'!Q258+'6. Other(Incld) NCCF'!Q258</f>
        <v>0</v>
      </c>
      <c r="R258" s="435">
        <f>'2. CAD NCCF'!R258+'3. USD NCCF'!R258+'4. EUR NCCF'!R258+'5. GBP NCCF'!R258+'6. Other(Incld) NCCF'!R258</f>
        <v>0</v>
      </c>
      <c r="S258" s="436">
        <f>'2. CAD NCCF'!S258+'3. USD NCCF'!S258+'4. EUR NCCF'!S258+'5. GBP NCCF'!S258+'6. Other(Incld) NCCF'!S258</f>
        <v>0</v>
      </c>
      <c r="T258" s="435">
        <f>'2. CAD NCCF'!T258+'3. USD NCCF'!T258+'4. EUR NCCF'!T258+'5. GBP NCCF'!T258+'6. Other(Incld) NCCF'!T258</f>
        <v>0</v>
      </c>
      <c r="U258" s="436">
        <f>'2. CAD NCCF'!U258+'3. USD NCCF'!U258+'4. EUR NCCF'!U258+'5. GBP NCCF'!U258+'6. Other(Incld) NCCF'!U258</f>
        <v>0</v>
      </c>
      <c r="V258" s="435">
        <f>'2. CAD NCCF'!V258+'3. USD NCCF'!V258+'4. EUR NCCF'!V258+'5. GBP NCCF'!V258+'6. Other(Incld) NCCF'!V258</f>
        <v>0</v>
      </c>
      <c r="W258" s="436">
        <f>'2. CAD NCCF'!W258+'3. USD NCCF'!W258+'4. EUR NCCF'!W258+'5. GBP NCCF'!W258+'6. Other(Incld) NCCF'!W258</f>
        <v>0</v>
      </c>
      <c r="X258" s="435">
        <f>'2. CAD NCCF'!X258+'3. USD NCCF'!X258+'4. EUR NCCF'!X258+'5. GBP NCCF'!X258+'6. Other(Incld) NCCF'!X258</f>
        <v>0</v>
      </c>
      <c r="Y258" s="436">
        <f>'2. CAD NCCF'!Y258+'3. USD NCCF'!Y258+'4. EUR NCCF'!Y258+'5. GBP NCCF'!Y258+'6. Other(Incld) NCCF'!Y258</f>
        <v>0</v>
      </c>
      <c r="Z258" s="435">
        <f>'2. CAD NCCF'!Z258+'3. USD NCCF'!Z258+'4. EUR NCCF'!Z258+'5. GBP NCCF'!Z258+'6. Other(Incld) NCCF'!Z258</f>
        <v>0</v>
      </c>
      <c r="AA258" s="436">
        <f>'2. CAD NCCF'!AA258+'3. USD NCCF'!AA258+'4. EUR NCCF'!AA258+'5. GBP NCCF'!AA258+'6. Other(Incld) NCCF'!AA258</f>
        <v>0</v>
      </c>
      <c r="AB258" s="439">
        <f>'2. CAD NCCF'!AB258+'3. USD NCCF'!AB258+'4. EUR NCCF'!AB258+'5. GBP NCCF'!AB258+'6. Other(Incld) NCCF'!AB258</f>
        <v>0</v>
      </c>
      <c r="AC258" s="433">
        <f>'2. CAD NCCF'!AC258+'3. USD NCCF'!AC258+'4. EUR NCCF'!AC258+'5. GBP NCCF'!AC258+'6. Other(Incld) NCCF'!AC258</f>
        <v>0</v>
      </c>
      <c r="AD258" s="1015"/>
      <c r="AE258" s="1016"/>
      <c r="AF258" s="1017"/>
    </row>
    <row r="259" spans="1:32" ht="15" customHeight="1" x14ac:dyDescent="0.2">
      <c r="A259" s="222">
        <v>353</v>
      </c>
      <c r="B259" s="466"/>
      <c r="C259" s="257"/>
      <c r="D259" s="257"/>
      <c r="E259" s="258"/>
      <c r="F259" s="880" t="str">
        <f>'2. CAD NCCF'!F259:L259</f>
        <v>RSB type 1 insured, less stable, fixed term &gt; 1 year deposit</v>
      </c>
      <c r="G259" s="881"/>
      <c r="H259" s="881"/>
      <c r="I259" s="881"/>
      <c r="J259" s="881"/>
      <c r="K259" s="881"/>
      <c r="L259" s="882"/>
      <c r="M259" s="433">
        <f>'2. CAD NCCF'!M259+'3. USD NCCF'!M259+'4. EUR NCCF'!M259+'5. GBP NCCF'!M259+'6. Other(Incld) NCCF'!M259</f>
        <v>0</v>
      </c>
      <c r="N259" s="438">
        <f>'2. CAD NCCF'!N259+'3. USD NCCF'!N259+'4. EUR NCCF'!N259+'5. GBP NCCF'!N259+'6. Other(Incld) NCCF'!N259</f>
        <v>0</v>
      </c>
      <c r="O259" s="435">
        <f>'2. CAD NCCF'!O259+'3. USD NCCF'!O259+'4. EUR NCCF'!O259+'5. GBP NCCF'!O259+'6. Other(Incld) NCCF'!O259</f>
        <v>0</v>
      </c>
      <c r="P259" s="435">
        <f>'2. CAD NCCF'!P259+'3. USD NCCF'!P259+'4. EUR NCCF'!P259+'5. GBP NCCF'!P259+'6. Other(Incld) NCCF'!P259</f>
        <v>0</v>
      </c>
      <c r="Q259" s="437">
        <f>'2. CAD NCCF'!Q259+'3. USD NCCF'!Q259+'4. EUR NCCF'!Q259+'5. GBP NCCF'!Q259+'6. Other(Incld) NCCF'!Q259</f>
        <v>0</v>
      </c>
      <c r="R259" s="435">
        <f>'2. CAD NCCF'!R259+'3. USD NCCF'!R259+'4. EUR NCCF'!R259+'5. GBP NCCF'!R259+'6. Other(Incld) NCCF'!R259</f>
        <v>0</v>
      </c>
      <c r="S259" s="436">
        <f>'2. CAD NCCF'!S259+'3. USD NCCF'!S259+'4. EUR NCCF'!S259+'5. GBP NCCF'!S259+'6. Other(Incld) NCCF'!S259</f>
        <v>0</v>
      </c>
      <c r="T259" s="435">
        <f>'2. CAD NCCF'!T259+'3. USD NCCF'!T259+'4. EUR NCCF'!T259+'5. GBP NCCF'!T259+'6. Other(Incld) NCCF'!T259</f>
        <v>0</v>
      </c>
      <c r="U259" s="436">
        <f>'2. CAD NCCF'!U259+'3. USD NCCF'!U259+'4. EUR NCCF'!U259+'5. GBP NCCF'!U259+'6. Other(Incld) NCCF'!U259</f>
        <v>0</v>
      </c>
      <c r="V259" s="435">
        <f>'2. CAD NCCF'!V259+'3. USD NCCF'!V259+'4. EUR NCCF'!V259+'5. GBP NCCF'!V259+'6. Other(Incld) NCCF'!V259</f>
        <v>0</v>
      </c>
      <c r="W259" s="436">
        <f>'2. CAD NCCF'!W259+'3. USD NCCF'!W259+'4. EUR NCCF'!W259+'5. GBP NCCF'!W259+'6. Other(Incld) NCCF'!W259</f>
        <v>0</v>
      </c>
      <c r="X259" s="435">
        <f>'2. CAD NCCF'!X259+'3. USD NCCF'!X259+'4. EUR NCCF'!X259+'5. GBP NCCF'!X259+'6. Other(Incld) NCCF'!X259</f>
        <v>0</v>
      </c>
      <c r="Y259" s="436">
        <f>'2. CAD NCCF'!Y259+'3. USD NCCF'!Y259+'4. EUR NCCF'!Y259+'5. GBP NCCF'!Y259+'6. Other(Incld) NCCF'!Y259</f>
        <v>0</v>
      </c>
      <c r="Z259" s="435">
        <f>'2. CAD NCCF'!Z259+'3. USD NCCF'!Z259+'4. EUR NCCF'!Z259+'5. GBP NCCF'!Z259+'6. Other(Incld) NCCF'!Z259</f>
        <v>0</v>
      </c>
      <c r="AA259" s="436">
        <f>'2. CAD NCCF'!AA259+'3. USD NCCF'!AA259+'4. EUR NCCF'!AA259+'5. GBP NCCF'!AA259+'6. Other(Incld) NCCF'!AA259</f>
        <v>0</v>
      </c>
      <c r="AB259" s="439">
        <f>'2. CAD NCCF'!AB259+'3. USD NCCF'!AB259+'4. EUR NCCF'!AB259+'5. GBP NCCF'!AB259+'6. Other(Incld) NCCF'!AB259</f>
        <v>0</v>
      </c>
      <c r="AC259" s="433">
        <f>'2. CAD NCCF'!AC259+'3. USD NCCF'!AC259+'4. EUR NCCF'!AC259+'5. GBP NCCF'!AC259+'6. Other(Incld) NCCF'!AC259</f>
        <v>0</v>
      </c>
      <c r="AD259" s="1015"/>
      <c r="AE259" s="1016"/>
      <c r="AF259" s="1017"/>
    </row>
    <row r="260" spans="1:32" ht="15" customHeight="1" x14ac:dyDescent="0.2">
      <c r="A260" s="222">
        <v>354</v>
      </c>
      <c r="B260" s="466"/>
      <c r="C260" s="257"/>
      <c r="D260" s="265"/>
      <c r="E260" s="877" t="str">
        <f>'2. CAD NCCF'!E260:L260</f>
        <v>RSB fixed term deposits - Type 2 insured, stable</v>
      </c>
      <c r="F260" s="878"/>
      <c r="G260" s="878"/>
      <c r="H260" s="878"/>
      <c r="I260" s="878"/>
      <c r="J260" s="878"/>
      <c r="K260" s="878"/>
      <c r="L260" s="879"/>
      <c r="M260" s="399">
        <f>SUBTOTAL(9,M261:M266)</f>
        <v>0</v>
      </c>
      <c r="N260" s="402">
        <f t="shared" ref="N260:AC260" si="59">SUBTOTAL(9,N261:N266)</f>
        <v>0</v>
      </c>
      <c r="O260" s="406">
        <f t="shared" si="59"/>
        <v>0</v>
      </c>
      <c r="P260" s="405">
        <f t="shared" si="59"/>
        <v>0</v>
      </c>
      <c r="Q260" s="407">
        <f t="shared" si="59"/>
        <v>0</v>
      </c>
      <c r="R260" s="406">
        <f t="shared" si="59"/>
        <v>0</v>
      </c>
      <c r="S260" s="406">
        <f t="shared" si="59"/>
        <v>0</v>
      </c>
      <c r="T260" s="406">
        <f t="shared" si="59"/>
        <v>0</v>
      </c>
      <c r="U260" s="406">
        <f t="shared" si="59"/>
        <v>0</v>
      </c>
      <c r="V260" s="406">
        <f t="shared" si="59"/>
        <v>0</v>
      </c>
      <c r="W260" s="406">
        <f t="shared" si="59"/>
        <v>0</v>
      </c>
      <c r="X260" s="406">
        <f t="shared" si="59"/>
        <v>0</v>
      </c>
      <c r="Y260" s="406">
        <f t="shared" si="59"/>
        <v>0</v>
      </c>
      <c r="Z260" s="406">
        <f t="shared" si="59"/>
        <v>0</v>
      </c>
      <c r="AA260" s="406">
        <f t="shared" si="59"/>
        <v>0</v>
      </c>
      <c r="AB260" s="416">
        <f t="shared" si="59"/>
        <v>0</v>
      </c>
      <c r="AC260" s="399">
        <f t="shared" si="59"/>
        <v>0</v>
      </c>
      <c r="AD260" s="1015"/>
      <c r="AE260" s="1016"/>
      <c r="AF260" s="1017"/>
    </row>
    <row r="261" spans="1:32" ht="15" customHeight="1" x14ac:dyDescent="0.2">
      <c r="A261" s="222">
        <v>355</v>
      </c>
      <c r="B261" s="466"/>
      <c r="C261" s="483"/>
      <c r="D261" s="483"/>
      <c r="E261" s="486"/>
      <c r="F261" s="880" t="str">
        <f>'2. CAD NCCF'!F261:L261</f>
        <v>RSB type 2 insured, stable, fixed term 30 day deposit</v>
      </c>
      <c r="G261" s="881"/>
      <c r="H261" s="881"/>
      <c r="I261" s="881"/>
      <c r="J261" s="881"/>
      <c r="K261" s="881"/>
      <c r="L261" s="882"/>
      <c r="M261" s="433">
        <f>'2. CAD NCCF'!M261+'3. USD NCCF'!M261+'4. EUR NCCF'!M261+'5. GBP NCCF'!M261+'6. Other(Incld) NCCF'!M261</f>
        <v>0</v>
      </c>
      <c r="N261" s="438">
        <f>'2. CAD NCCF'!N261+'3. USD NCCF'!N261+'4. EUR NCCF'!N261+'5. GBP NCCF'!N261+'6. Other(Incld) NCCF'!N261</f>
        <v>0</v>
      </c>
      <c r="O261" s="435">
        <f>'2. CAD NCCF'!O261+'3. USD NCCF'!O261+'4. EUR NCCF'!O261+'5. GBP NCCF'!O261+'6. Other(Incld) NCCF'!O261</f>
        <v>0</v>
      </c>
      <c r="P261" s="435">
        <f>'2. CAD NCCF'!P261+'3. USD NCCF'!P261+'4. EUR NCCF'!P261+'5. GBP NCCF'!P261+'6. Other(Incld) NCCF'!P261</f>
        <v>0</v>
      </c>
      <c r="Q261" s="437">
        <f>'2. CAD NCCF'!Q261+'3. USD NCCF'!Q261+'4. EUR NCCF'!Q261+'5. GBP NCCF'!Q261+'6. Other(Incld) NCCF'!Q261</f>
        <v>0</v>
      </c>
      <c r="R261" s="435">
        <f>'2. CAD NCCF'!R261+'3. USD NCCF'!R261+'4. EUR NCCF'!R261+'5. GBP NCCF'!R261+'6. Other(Incld) NCCF'!R261</f>
        <v>0</v>
      </c>
      <c r="S261" s="420"/>
      <c r="T261" s="419"/>
      <c r="U261" s="420"/>
      <c r="V261" s="419"/>
      <c r="W261" s="420"/>
      <c r="X261" s="419"/>
      <c r="Y261" s="420"/>
      <c r="Z261" s="419"/>
      <c r="AA261" s="420"/>
      <c r="AB261" s="421"/>
      <c r="AC261" s="422"/>
      <c r="AD261" s="1015"/>
      <c r="AE261" s="1016"/>
      <c r="AF261" s="1017"/>
    </row>
    <row r="262" spans="1:32" ht="15" customHeight="1" x14ac:dyDescent="0.2">
      <c r="A262" s="222">
        <v>356</v>
      </c>
      <c r="B262" s="466"/>
      <c r="C262" s="483"/>
      <c r="D262" s="483"/>
      <c r="E262" s="486"/>
      <c r="F262" s="880" t="str">
        <f>'2. CAD NCCF'!F262:L262</f>
        <v>RSB type 2 insured, stable, fixed term 60 day deposit</v>
      </c>
      <c r="G262" s="881"/>
      <c r="H262" s="881"/>
      <c r="I262" s="881"/>
      <c r="J262" s="881"/>
      <c r="K262" s="881"/>
      <c r="L262" s="882"/>
      <c r="M262" s="433">
        <f>'2. CAD NCCF'!M262+'3. USD NCCF'!M262+'4. EUR NCCF'!M262+'5. GBP NCCF'!M262+'6. Other(Incld) NCCF'!M262</f>
        <v>0</v>
      </c>
      <c r="N262" s="438">
        <f>'2. CAD NCCF'!N262+'3. USD NCCF'!N262+'4. EUR NCCF'!N262+'5. GBP NCCF'!N262+'6. Other(Incld) NCCF'!N262</f>
        <v>0</v>
      </c>
      <c r="O262" s="435">
        <f>'2. CAD NCCF'!O262+'3. USD NCCF'!O262+'4. EUR NCCF'!O262+'5. GBP NCCF'!O262+'6. Other(Incld) NCCF'!O262</f>
        <v>0</v>
      </c>
      <c r="P262" s="435">
        <f>'2. CAD NCCF'!P262+'3. USD NCCF'!P262+'4. EUR NCCF'!P262+'5. GBP NCCF'!P262+'6. Other(Incld) NCCF'!P262</f>
        <v>0</v>
      </c>
      <c r="Q262" s="437">
        <f>'2. CAD NCCF'!Q262+'3. USD NCCF'!Q262+'4. EUR NCCF'!Q262+'5. GBP NCCF'!Q262+'6. Other(Incld) NCCF'!Q262</f>
        <v>0</v>
      </c>
      <c r="R262" s="435">
        <f>'2. CAD NCCF'!R262+'3. USD NCCF'!R262+'4. EUR NCCF'!R262+'5. GBP NCCF'!R262+'6. Other(Incld) NCCF'!R262</f>
        <v>0</v>
      </c>
      <c r="S262" s="436">
        <f>'2. CAD NCCF'!S262+'3. USD NCCF'!S262+'4. EUR NCCF'!S262+'5. GBP NCCF'!S262+'6. Other(Incld) NCCF'!S262</f>
        <v>0</v>
      </c>
      <c r="T262" s="419"/>
      <c r="U262" s="420"/>
      <c r="V262" s="419"/>
      <c r="W262" s="420"/>
      <c r="X262" s="419"/>
      <c r="Y262" s="420"/>
      <c r="Z262" s="419"/>
      <c r="AA262" s="420"/>
      <c r="AB262" s="421"/>
      <c r="AC262" s="422"/>
      <c r="AD262" s="1015"/>
      <c r="AE262" s="1016"/>
      <c r="AF262" s="1017"/>
    </row>
    <row r="263" spans="1:32" ht="15" customHeight="1" x14ac:dyDescent="0.2">
      <c r="A263" s="222">
        <v>357</v>
      </c>
      <c r="B263" s="466"/>
      <c r="C263" s="483"/>
      <c r="D263" s="483"/>
      <c r="E263" s="486"/>
      <c r="F263" s="880" t="str">
        <f>'2. CAD NCCF'!F263:L263</f>
        <v>RSB type 2 insured, stable, fixed term 90 day deposit</v>
      </c>
      <c r="G263" s="881"/>
      <c r="H263" s="881"/>
      <c r="I263" s="881"/>
      <c r="J263" s="881"/>
      <c r="K263" s="881"/>
      <c r="L263" s="882"/>
      <c r="M263" s="433">
        <f>'2. CAD NCCF'!M263+'3. USD NCCF'!M263+'4. EUR NCCF'!M263+'5. GBP NCCF'!M263+'6. Other(Incld) NCCF'!M263</f>
        <v>0</v>
      </c>
      <c r="N263" s="438">
        <f>'2. CAD NCCF'!N263+'3. USD NCCF'!N263+'4. EUR NCCF'!N263+'5. GBP NCCF'!N263+'6. Other(Incld) NCCF'!N263</f>
        <v>0</v>
      </c>
      <c r="O263" s="435">
        <f>'2. CAD NCCF'!O263+'3. USD NCCF'!O263+'4. EUR NCCF'!O263+'5. GBP NCCF'!O263+'6. Other(Incld) NCCF'!O263</f>
        <v>0</v>
      </c>
      <c r="P263" s="435">
        <f>'2. CAD NCCF'!P263+'3. USD NCCF'!P263+'4. EUR NCCF'!P263+'5. GBP NCCF'!P263+'6. Other(Incld) NCCF'!P263</f>
        <v>0</v>
      </c>
      <c r="Q263" s="437">
        <f>'2. CAD NCCF'!Q263+'3. USD NCCF'!Q263+'4. EUR NCCF'!Q263+'5. GBP NCCF'!Q263+'6. Other(Incld) NCCF'!Q263</f>
        <v>0</v>
      </c>
      <c r="R263" s="435">
        <f>'2. CAD NCCF'!R263+'3. USD NCCF'!R263+'4. EUR NCCF'!R263+'5. GBP NCCF'!R263+'6. Other(Incld) NCCF'!R263</f>
        <v>0</v>
      </c>
      <c r="S263" s="436">
        <f>'2. CAD NCCF'!S263+'3. USD NCCF'!S263+'4. EUR NCCF'!S263+'5. GBP NCCF'!S263+'6. Other(Incld) NCCF'!S263</f>
        <v>0</v>
      </c>
      <c r="T263" s="435">
        <f>'2. CAD NCCF'!T263+'3. USD NCCF'!T263+'4. EUR NCCF'!T263+'5. GBP NCCF'!T263+'6. Other(Incld) NCCF'!T263</f>
        <v>0</v>
      </c>
      <c r="U263" s="436">
        <f>'2. CAD NCCF'!U263+'3. USD NCCF'!U263+'4. EUR NCCF'!U263+'5. GBP NCCF'!U263+'6. Other(Incld) NCCF'!U263</f>
        <v>0</v>
      </c>
      <c r="V263" s="419"/>
      <c r="W263" s="420"/>
      <c r="X263" s="419"/>
      <c r="Y263" s="420"/>
      <c r="Z263" s="419"/>
      <c r="AA263" s="420"/>
      <c r="AB263" s="421"/>
      <c r="AC263" s="422"/>
      <c r="AD263" s="1015"/>
      <c r="AE263" s="1016"/>
      <c r="AF263" s="1017"/>
    </row>
    <row r="264" spans="1:32" ht="15" customHeight="1" x14ac:dyDescent="0.2">
      <c r="A264" s="222">
        <v>358</v>
      </c>
      <c r="B264" s="466"/>
      <c r="C264" s="483"/>
      <c r="D264" s="483"/>
      <c r="E264" s="486"/>
      <c r="F264" s="880" t="str">
        <f>'2. CAD NCCF'!F264:L264</f>
        <v>RSB type 2 insured, stable, fixed term 180 day deposit</v>
      </c>
      <c r="G264" s="881"/>
      <c r="H264" s="881"/>
      <c r="I264" s="881"/>
      <c r="J264" s="881"/>
      <c r="K264" s="881"/>
      <c r="L264" s="882"/>
      <c r="M264" s="433">
        <f>'2. CAD NCCF'!M264+'3. USD NCCF'!M264+'4. EUR NCCF'!M264+'5. GBP NCCF'!M264+'6. Other(Incld) NCCF'!M264</f>
        <v>0</v>
      </c>
      <c r="N264" s="438">
        <f>'2. CAD NCCF'!N264+'3. USD NCCF'!N264+'4. EUR NCCF'!N264+'5. GBP NCCF'!N264+'6. Other(Incld) NCCF'!N264</f>
        <v>0</v>
      </c>
      <c r="O264" s="435">
        <f>'2. CAD NCCF'!O264+'3. USD NCCF'!O264+'4. EUR NCCF'!O264+'5. GBP NCCF'!O264+'6. Other(Incld) NCCF'!O264</f>
        <v>0</v>
      </c>
      <c r="P264" s="435">
        <f>'2. CAD NCCF'!P264+'3. USD NCCF'!P264+'4. EUR NCCF'!P264+'5. GBP NCCF'!P264+'6. Other(Incld) NCCF'!P264</f>
        <v>0</v>
      </c>
      <c r="Q264" s="437">
        <f>'2. CAD NCCF'!Q264+'3. USD NCCF'!Q264+'4. EUR NCCF'!Q264+'5. GBP NCCF'!Q264+'6. Other(Incld) NCCF'!Q264</f>
        <v>0</v>
      </c>
      <c r="R264" s="435">
        <f>'2. CAD NCCF'!R264+'3. USD NCCF'!R264+'4. EUR NCCF'!R264+'5. GBP NCCF'!R264+'6. Other(Incld) NCCF'!R264</f>
        <v>0</v>
      </c>
      <c r="S264" s="436">
        <f>'2. CAD NCCF'!S264+'3. USD NCCF'!S264+'4. EUR NCCF'!S264+'5. GBP NCCF'!S264+'6. Other(Incld) NCCF'!S264</f>
        <v>0</v>
      </c>
      <c r="T264" s="435">
        <f>'2. CAD NCCF'!T264+'3. USD NCCF'!T264+'4. EUR NCCF'!T264+'5. GBP NCCF'!T264+'6. Other(Incld) NCCF'!T264</f>
        <v>0</v>
      </c>
      <c r="U264" s="436">
        <f>'2. CAD NCCF'!U264+'3. USD NCCF'!U264+'4. EUR NCCF'!U264+'5. GBP NCCF'!U264+'6. Other(Incld) NCCF'!U264</f>
        <v>0</v>
      </c>
      <c r="V264" s="435">
        <f>'2. CAD NCCF'!V264+'3. USD NCCF'!V264+'4. EUR NCCF'!V264+'5. GBP NCCF'!V264+'6. Other(Incld) NCCF'!V264</f>
        <v>0</v>
      </c>
      <c r="W264" s="436">
        <f>'2. CAD NCCF'!W264+'3. USD NCCF'!W264+'4. EUR NCCF'!W264+'5. GBP NCCF'!W264+'6. Other(Incld) NCCF'!W264</f>
        <v>0</v>
      </c>
      <c r="X264" s="435">
        <f>'2. CAD NCCF'!X264+'3. USD NCCF'!X264+'4. EUR NCCF'!X264+'5. GBP NCCF'!X264+'6. Other(Incld) NCCF'!X264</f>
        <v>0</v>
      </c>
      <c r="Y264" s="436">
        <f>'2. CAD NCCF'!Y264+'3. USD NCCF'!Y264+'4. EUR NCCF'!Y264+'5. GBP NCCF'!Y264+'6. Other(Incld) NCCF'!Y264</f>
        <v>0</v>
      </c>
      <c r="Z264" s="419"/>
      <c r="AA264" s="420"/>
      <c r="AB264" s="421"/>
      <c r="AC264" s="422"/>
      <c r="AD264" s="1015"/>
      <c r="AE264" s="1016"/>
      <c r="AF264" s="1017"/>
    </row>
    <row r="265" spans="1:32" ht="15" customHeight="1" x14ac:dyDescent="0.2">
      <c r="A265" s="222">
        <v>359</v>
      </c>
      <c r="B265" s="466"/>
      <c r="C265" s="483"/>
      <c r="D265" s="483"/>
      <c r="E265" s="486"/>
      <c r="F265" s="880" t="str">
        <f>'2. CAD NCCF'!F265:L265</f>
        <v>RSB type 2 insured, stable, fixed term 1 year deposit</v>
      </c>
      <c r="G265" s="881"/>
      <c r="H265" s="881"/>
      <c r="I265" s="881"/>
      <c r="J265" s="881"/>
      <c r="K265" s="881"/>
      <c r="L265" s="882"/>
      <c r="M265" s="433">
        <f>'2. CAD NCCF'!M265+'3. USD NCCF'!M265+'4. EUR NCCF'!M265+'5. GBP NCCF'!M265+'6. Other(Incld) NCCF'!M265</f>
        <v>0</v>
      </c>
      <c r="N265" s="438">
        <f>'2. CAD NCCF'!N265+'3. USD NCCF'!N265+'4. EUR NCCF'!N265+'5. GBP NCCF'!N265+'6. Other(Incld) NCCF'!N265</f>
        <v>0</v>
      </c>
      <c r="O265" s="435">
        <f>'2. CAD NCCF'!O265+'3. USD NCCF'!O265+'4. EUR NCCF'!O265+'5. GBP NCCF'!O265+'6. Other(Incld) NCCF'!O265</f>
        <v>0</v>
      </c>
      <c r="P265" s="435">
        <f>'2. CAD NCCF'!P265+'3. USD NCCF'!P265+'4. EUR NCCF'!P265+'5. GBP NCCF'!P265+'6. Other(Incld) NCCF'!P265</f>
        <v>0</v>
      </c>
      <c r="Q265" s="437">
        <f>'2. CAD NCCF'!Q265+'3. USD NCCF'!Q265+'4. EUR NCCF'!Q265+'5. GBP NCCF'!Q265+'6. Other(Incld) NCCF'!Q265</f>
        <v>0</v>
      </c>
      <c r="R265" s="435">
        <f>'2. CAD NCCF'!R265+'3. USD NCCF'!R265+'4. EUR NCCF'!R265+'5. GBP NCCF'!R265+'6. Other(Incld) NCCF'!R265</f>
        <v>0</v>
      </c>
      <c r="S265" s="436">
        <f>'2. CAD NCCF'!S265+'3. USD NCCF'!S265+'4. EUR NCCF'!S265+'5. GBP NCCF'!S265+'6. Other(Incld) NCCF'!S265</f>
        <v>0</v>
      </c>
      <c r="T265" s="435">
        <f>'2. CAD NCCF'!T265+'3. USD NCCF'!T265+'4. EUR NCCF'!T265+'5. GBP NCCF'!T265+'6. Other(Incld) NCCF'!T265</f>
        <v>0</v>
      </c>
      <c r="U265" s="436">
        <f>'2. CAD NCCF'!U265+'3. USD NCCF'!U265+'4. EUR NCCF'!U265+'5. GBP NCCF'!U265+'6. Other(Incld) NCCF'!U265</f>
        <v>0</v>
      </c>
      <c r="V265" s="435">
        <f>'2. CAD NCCF'!V265+'3. USD NCCF'!V265+'4. EUR NCCF'!V265+'5. GBP NCCF'!V265+'6. Other(Incld) NCCF'!V265</f>
        <v>0</v>
      </c>
      <c r="W265" s="436">
        <f>'2. CAD NCCF'!W265+'3. USD NCCF'!W265+'4. EUR NCCF'!W265+'5. GBP NCCF'!W265+'6. Other(Incld) NCCF'!W265</f>
        <v>0</v>
      </c>
      <c r="X265" s="435">
        <f>'2. CAD NCCF'!X265+'3. USD NCCF'!X265+'4. EUR NCCF'!X265+'5. GBP NCCF'!X265+'6. Other(Incld) NCCF'!X265</f>
        <v>0</v>
      </c>
      <c r="Y265" s="436">
        <f>'2. CAD NCCF'!Y265+'3. USD NCCF'!Y265+'4. EUR NCCF'!Y265+'5. GBP NCCF'!Y265+'6. Other(Incld) NCCF'!Y265</f>
        <v>0</v>
      </c>
      <c r="Z265" s="435">
        <f>'2. CAD NCCF'!Z265+'3. USD NCCF'!Z265+'4. EUR NCCF'!Z265+'5. GBP NCCF'!Z265+'6. Other(Incld) NCCF'!Z265</f>
        <v>0</v>
      </c>
      <c r="AA265" s="436">
        <f>'2. CAD NCCF'!AA265+'3. USD NCCF'!AA265+'4. EUR NCCF'!AA265+'5. GBP NCCF'!AA265+'6. Other(Incld) NCCF'!AA265</f>
        <v>0</v>
      </c>
      <c r="AB265" s="439">
        <f>'2. CAD NCCF'!AB265+'3. USD NCCF'!AB265+'4. EUR NCCF'!AB265+'5. GBP NCCF'!AB265+'6. Other(Incld) NCCF'!AB265</f>
        <v>0</v>
      </c>
      <c r="AC265" s="433">
        <f>'2. CAD NCCF'!AC265+'3. USD NCCF'!AC265+'4. EUR NCCF'!AC265+'5. GBP NCCF'!AC265+'6. Other(Incld) NCCF'!AC265</f>
        <v>0</v>
      </c>
      <c r="AD265" s="1015"/>
      <c r="AE265" s="1016"/>
      <c r="AF265" s="1017"/>
    </row>
    <row r="266" spans="1:32" ht="15" customHeight="1" x14ac:dyDescent="0.2">
      <c r="A266" s="222">
        <v>360</v>
      </c>
      <c r="B266" s="466"/>
      <c r="C266" s="257"/>
      <c r="D266" s="257"/>
      <c r="E266" s="258"/>
      <c r="F266" s="880" t="str">
        <f>'2. CAD NCCF'!F266:L266</f>
        <v>RSB type 2 insured, stable, fixed term &gt; 1 year deposit</v>
      </c>
      <c r="G266" s="881"/>
      <c r="H266" s="881"/>
      <c r="I266" s="881"/>
      <c r="J266" s="881"/>
      <c r="K266" s="881"/>
      <c r="L266" s="882"/>
      <c r="M266" s="433">
        <f>'2. CAD NCCF'!M266+'3. USD NCCF'!M266+'4. EUR NCCF'!M266+'5. GBP NCCF'!M266+'6. Other(Incld) NCCF'!M266</f>
        <v>0</v>
      </c>
      <c r="N266" s="438">
        <f>'2. CAD NCCF'!N266+'3. USD NCCF'!N266+'4. EUR NCCF'!N266+'5. GBP NCCF'!N266+'6. Other(Incld) NCCF'!N266</f>
        <v>0</v>
      </c>
      <c r="O266" s="435">
        <f>'2. CAD NCCF'!O266+'3. USD NCCF'!O266+'4. EUR NCCF'!O266+'5. GBP NCCF'!O266+'6. Other(Incld) NCCF'!O266</f>
        <v>0</v>
      </c>
      <c r="P266" s="435">
        <f>'2. CAD NCCF'!P266+'3. USD NCCF'!P266+'4. EUR NCCF'!P266+'5. GBP NCCF'!P266+'6. Other(Incld) NCCF'!P266</f>
        <v>0</v>
      </c>
      <c r="Q266" s="437">
        <f>'2. CAD NCCF'!Q266+'3. USD NCCF'!Q266+'4. EUR NCCF'!Q266+'5. GBP NCCF'!Q266+'6. Other(Incld) NCCF'!Q266</f>
        <v>0</v>
      </c>
      <c r="R266" s="435">
        <f>'2. CAD NCCF'!R266+'3. USD NCCF'!R266+'4. EUR NCCF'!R266+'5. GBP NCCF'!R266+'6. Other(Incld) NCCF'!R266</f>
        <v>0</v>
      </c>
      <c r="S266" s="436">
        <f>'2. CAD NCCF'!S266+'3. USD NCCF'!S266+'4. EUR NCCF'!S266+'5. GBP NCCF'!S266+'6. Other(Incld) NCCF'!S266</f>
        <v>0</v>
      </c>
      <c r="T266" s="435">
        <f>'2. CAD NCCF'!T266+'3. USD NCCF'!T266+'4. EUR NCCF'!T266+'5. GBP NCCF'!T266+'6. Other(Incld) NCCF'!T266</f>
        <v>0</v>
      </c>
      <c r="U266" s="436">
        <f>'2. CAD NCCF'!U266+'3. USD NCCF'!U266+'4. EUR NCCF'!U266+'5. GBP NCCF'!U266+'6. Other(Incld) NCCF'!U266</f>
        <v>0</v>
      </c>
      <c r="V266" s="435">
        <f>'2. CAD NCCF'!V266+'3. USD NCCF'!V266+'4. EUR NCCF'!V266+'5. GBP NCCF'!V266+'6. Other(Incld) NCCF'!V266</f>
        <v>0</v>
      </c>
      <c r="W266" s="436">
        <f>'2. CAD NCCF'!W266+'3. USD NCCF'!W266+'4. EUR NCCF'!W266+'5. GBP NCCF'!W266+'6. Other(Incld) NCCF'!W266</f>
        <v>0</v>
      </c>
      <c r="X266" s="435">
        <f>'2. CAD NCCF'!X266+'3. USD NCCF'!X266+'4. EUR NCCF'!X266+'5. GBP NCCF'!X266+'6. Other(Incld) NCCF'!X266</f>
        <v>0</v>
      </c>
      <c r="Y266" s="436">
        <f>'2. CAD NCCF'!Y266+'3. USD NCCF'!Y266+'4. EUR NCCF'!Y266+'5. GBP NCCF'!Y266+'6. Other(Incld) NCCF'!Y266</f>
        <v>0</v>
      </c>
      <c r="Z266" s="435">
        <f>'2. CAD NCCF'!Z266+'3. USD NCCF'!Z266+'4. EUR NCCF'!Z266+'5. GBP NCCF'!Z266+'6. Other(Incld) NCCF'!Z266</f>
        <v>0</v>
      </c>
      <c r="AA266" s="436">
        <f>'2. CAD NCCF'!AA266+'3. USD NCCF'!AA266+'4. EUR NCCF'!AA266+'5. GBP NCCF'!AA266+'6. Other(Incld) NCCF'!AA266</f>
        <v>0</v>
      </c>
      <c r="AB266" s="439">
        <f>'2. CAD NCCF'!AB266+'3. USD NCCF'!AB266+'4. EUR NCCF'!AB266+'5. GBP NCCF'!AB266+'6. Other(Incld) NCCF'!AB266</f>
        <v>0</v>
      </c>
      <c r="AC266" s="433">
        <f>'2. CAD NCCF'!AC266+'3. USD NCCF'!AC266+'4. EUR NCCF'!AC266+'5. GBP NCCF'!AC266+'6. Other(Incld) NCCF'!AC266</f>
        <v>0</v>
      </c>
      <c r="AD266" s="1015"/>
      <c r="AE266" s="1016"/>
      <c r="AF266" s="1017"/>
    </row>
    <row r="267" spans="1:32" ht="15" customHeight="1" x14ac:dyDescent="0.2">
      <c r="A267" s="222">
        <v>361</v>
      </c>
      <c r="B267" s="466"/>
      <c r="C267" s="257"/>
      <c r="D267" s="265"/>
      <c r="E267" s="877" t="str">
        <f>'2. CAD NCCF'!E267:L267</f>
        <v>RSB fixed term deposits - Type 2 insured, less stable</v>
      </c>
      <c r="F267" s="878"/>
      <c r="G267" s="878"/>
      <c r="H267" s="878"/>
      <c r="I267" s="878"/>
      <c r="J267" s="878"/>
      <c r="K267" s="878"/>
      <c r="L267" s="879"/>
      <c r="M267" s="399">
        <f>SUBTOTAL(9,M268:M273)</f>
        <v>0</v>
      </c>
      <c r="N267" s="402">
        <f t="shared" ref="N267:AC267" si="60">SUBTOTAL(9,N268:N273)</f>
        <v>0</v>
      </c>
      <c r="O267" s="406">
        <f t="shared" si="60"/>
        <v>0</v>
      </c>
      <c r="P267" s="405">
        <f t="shared" si="60"/>
        <v>0</v>
      </c>
      <c r="Q267" s="407">
        <f t="shared" si="60"/>
        <v>0</v>
      </c>
      <c r="R267" s="406">
        <f t="shared" si="60"/>
        <v>0</v>
      </c>
      <c r="S267" s="406">
        <f t="shared" si="60"/>
        <v>0</v>
      </c>
      <c r="T267" s="406">
        <f t="shared" si="60"/>
        <v>0</v>
      </c>
      <c r="U267" s="406">
        <f t="shared" si="60"/>
        <v>0</v>
      </c>
      <c r="V267" s="406">
        <f t="shared" si="60"/>
        <v>0</v>
      </c>
      <c r="W267" s="406">
        <f t="shared" si="60"/>
        <v>0</v>
      </c>
      <c r="X267" s="406">
        <f t="shared" si="60"/>
        <v>0</v>
      </c>
      <c r="Y267" s="406">
        <f t="shared" si="60"/>
        <v>0</v>
      </c>
      <c r="Z267" s="406">
        <f t="shared" si="60"/>
        <v>0</v>
      </c>
      <c r="AA267" s="406">
        <f t="shared" si="60"/>
        <v>0</v>
      </c>
      <c r="AB267" s="416">
        <f t="shared" si="60"/>
        <v>0</v>
      </c>
      <c r="AC267" s="399">
        <f t="shared" si="60"/>
        <v>0</v>
      </c>
      <c r="AD267" s="1015"/>
      <c r="AE267" s="1016"/>
      <c r="AF267" s="1017"/>
    </row>
    <row r="268" spans="1:32" ht="15" customHeight="1" x14ac:dyDescent="0.2">
      <c r="A268" s="222">
        <v>362</v>
      </c>
      <c r="B268" s="466"/>
      <c r="C268" s="483"/>
      <c r="D268" s="483"/>
      <c r="E268" s="486"/>
      <c r="F268" s="880" t="str">
        <f>'2. CAD NCCF'!F268:L268</f>
        <v>RSB type 2 insured, less stable, fixed term 30 day deposit</v>
      </c>
      <c r="G268" s="881"/>
      <c r="H268" s="881"/>
      <c r="I268" s="881"/>
      <c r="J268" s="881"/>
      <c r="K268" s="881"/>
      <c r="L268" s="882"/>
      <c r="M268" s="433">
        <f>'2. CAD NCCF'!M268+'3. USD NCCF'!M268+'4. EUR NCCF'!M268+'5. GBP NCCF'!M268+'6. Other(Incld) NCCF'!M268</f>
        <v>0</v>
      </c>
      <c r="N268" s="438">
        <f>'2. CAD NCCF'!N268+'3. USD NCCF'!N268+'4. EUR NCCF'!N268+'5. GBP NCCF'!N268+'6. Other(Incld) NCCF'!N268</f>
        <v>0</v>
      </c>
      <c r="O268" s="435">
        <f>'2. CAD NCCF'!O268+'3. USD NCCF'!O268+'4. EUR NCCF'!O268+'5. GBP NCCF'!O268+'6. Other(Incld) NCCF'!O268</f>
        <v>0</v>
      </c>
      <c r="P268" s="435">
        <f>'2. CAD NCCF'!P268+'3. USD NCCF'!P268+'4. EUR NCCF'!P268+'5. GBP NCCF'!P268+'6. Other(Incld) NCCF'!P268</f>
        <v>0</v>
      </c>
      <c r="Q268" s="437">
        <f>'2. CAD NCCF'!Q268+'3. USD NCCF'!Q268+'4. EUR NCCF'!Q268+'5. GBP NCCF'!Q268+'6. Other(Incld) NCCF'!Q268</f>
        <v>0</v>
      </c>
      <c r="R268" s="435">
        <f>'2. CAD NCCF'!R268+'3. USD NCCF'!R268+'4. EUR NCCF'!R268+'5. GBP NCCF'!R268+'6. Other(Incld) NCCF'!R268</f>
        <v>0</v>
      </c>
      <c r="S268" s="420"/>
      <c r="T268" s="419"/>
      <c r="U268" s="420"/>
      <c r="V268" s="419"/>
      <c r="W268" s="420"/>
      <c r="X268" s="419"/>
      <c r="Y268" s="420"/>
      <c r="Z268" s="419"/>
      <c r="AA268" s="420"/>
      <c r="AB268" s="421"/>
      <c r="AC268" s="422"/>
      <c r="AD268" s="1015"/>
      <c r="AE268" s="1016"/>
      <c r="AF268" s="1017"/>
    </row>
    <row r="269" spans="1:32" ht="15" customHeight="1" x14ac:dyDescent="0.2">
      <c r="A269" s="222">
        <v>363</v>
      </c>
      <c r="B269" s="466"/>
      <c r="C269" s="483"/>
      <c r="D269" s="483"/>
      <c r="E269" s="486"/>
      <c r="F269" s="880" t="str">
        <f>'2. CAD NCCF'!F269:L269</f>
        <v>RSB type 2 insured, less stable, fixed term 60 day deposit</v>
      </c>
      <c r="G269" s="881"/>
      <c r="H269" s="881"/>
      <c r="I269" s="881"/>
      <c r="J269" s="881"/>
      <c r="K269" s="881"/>
      <c r="L269" s="882"/>
      <c r="M269" s="433">
        <f>'2. CAD NCCF'!M269+'3. USD NCCF'!M269+'4. EUR NCCF'!M269+'5. GBP NCCF'!M269+'6. Other(Incld) NCCF'!M269</f>
        <v>0</v>
      </c>
      <c r="N269" s="438">
        <f>'2. CAD NCCF'!N269+'3. USD NCCF'!N269+'4. EUR NCCF'!N269+'5. GBP NCCF'!N269+'6. Other(Incld) NCCF'!N269</f>
        <v>0</v>
      </c>
      <c r="O269" s="435">
        <f>'2. CAD NCCF'!O269+'3. USD NCCF'!O269+'4. EUR NCCF'!O269+'5. GBP NCCF'!O269+'6. Other(Incld) NCCF'!O269</f>
        <v>0</v>
      </c>
      <c r="P269" s="435">
        <f>'2. CAD NCCF'!P269+'3. USD NCCF'!P269+'4. EUR NCCF'!P269+'5. GBP NCCF'!P269+'6. Other(Incld) NCCF'!P269</f>
        <v>0</v>
      </c>
      <c r="Q269" s="437">
        <f>'2. CAD NCCF'!Q269+'3. USD NCCF'!Q269+'4. EUR NCCF'!Q269+'5. GBP NCCF'!Q269+'6. Other(Incld) NCCF'!Q269</f>
        <v>0</v>
      </c>
      <c r="R269" s="435">
        <f>'2. CAD NCCF'!R269+'3. USD NCCF'!R269+'4. EUR NCCF'!R269+'5. GBP NCCF'!R269+'6. Other(Incld) NCCF'!R269</f>
        <v>0</v>
      </c>
      <c r="S269" s="436">
        <f>'2. CAD NCCF'!S269+'3. USD NCCF'!S269+'4. EUR NCCF'!S269+'5. GBP NCCF'!S269+'6. Other(Incld) NCCF'!S269</f>
        <v>0</v>
      </c>
      <c r="T269" s="419"/>
      <c r="U269" s="420"/>
      <c r="V269" s="419"/>
      <c r="W269" s="420"/>
      <c r="X269" s="419"/>
      <c r="Y269" s="420"/>
      <c r="Z269" s="419"/>
      <c r="AA269" s="420"/>
      <c r="AB269" s="421"/>
      <c r="AC269" s="422"/>
      <c r="AD269" s="1015"/>
      <c r="AE269" s="1016"/>
      <c r="AF269" s="1017"/>
    </row>
    <row r="270" spans="1:32" ht="15" customHeight="1" x14ac:dyDescent="0.2">
      <c r="A270" s="222">
        <v>364</v>
      </c>
      <c r="B270" s="466"/>
      <c r="C270" s="483"/>
      <c r="D270" s="483"/>
      <c r="E270" s="486"/>
      <c r="F270" s="880" t="str">
        <f>'2. CAD NCCF'!F270:L270</f>
        <v>RSB type 2 insured, less stable, fixed term 90 day deposit</v>
      </c>
      <c r="G270" s="881"/>
      <c r="H270" s="881"/>
      <c r="I270" s="881"/>
      <c r="J270" s="881"/>
      <c r="K270" s="881"/>
      <c r="L270" s="882"/>
      <c r="M270" s="433">
        <f>'2. CAD NCCF'!M270+'3. USD NCCF'!M270+'4. EUR NCCF'!M270+'5. GBP NCCF'!M270+'6. Other(Incld) NCCF'!M270</f>
        <v>0</v>
      </c>
      <c r="N270" s="438">
        <f>'2. CAD NCCF'!N270+'3. USD NCCF'!N270+'4. EUR NCCF'!N270+'5. GBP NCCF'!N270+'6. Other(Incld) NCCF'!N270</f>
        <v>0</v>
      </c>
      <c r="O270" s="435">
        <f>'2. CAD NCCF'!O270+'3. USD NCCF'!O270+'4. EUR NCCF'!O270+'5. GBP NCCF'!O270+'6. Other(Incld) NCCF'!O270</f>
        <v>0</v>
      </c>
      <c r="P270" s="435">
        <f>'2. CAD NCCF'!P270+'3. USD NCCF'!P270+'4. EUR NCCF'!P270+'5. GBP NCCF'!P270+'6. Other(Incld) NCCF'!P270</f>
        <v>0</v>
      </c>
      <c r="Q270" s="437">
        <f>'2. CAD NCCF'!Q270+'3. USD NCCF'!Q270+'4. EUR NCCF'!Q270+'5. GBP NCCF'!Q270+'6. Other(Incld) NCCF'!Q270</f>
        <v>0</v>
      </c>
      <c r="R270" s="435">
        <f>'2. CAD NCCF'!R270+'3. USD NCCF'!R270+'4. EUR NCCF'!R270+'5. GBP NCCF'!R270+'6. Other(Incld) NCCF'!R270</f>
        <v>0</v>
      </c>
      <c r="S270" s="436">
        <f>'2. CAD NCCF'!S270+'3. USD NCCF'!S270+'4. EUR NCCF'!S270+'5. GBP NCCF'!S270+'6. Other(Incld) NCCF'!S270</f>
        <v>0</v>
      </c>
      <c r="T270" s="435">
        <f>'2. CAD NCCF'!T270+'3. USD NCCF'!T270+'4. EUR NCCF'!T270+'5. GBP NCCF'!T270+'6. Other(Incld) NCCF'!T270</f>
        <v>0</v>
      </c>
      <c r="U270" s="436">
        <f>'2. CAD NCCF'!U270+'3. USD NCCF'!U270+'4. EUR NCCF'!U270+'5. GBP NCCF'!U270+'6. Other(Incld) NCCF'!U270</f>
        <v>0</v>
      </c>
      <c r="V270" s="419"/>
      <c r="W270" s="420"/>
      <c r="X270" s="419"/>
      <c r="Y270" s="420"/>
      <c r="Z270" s="419"/>
      <c r="AA270" s="420"/>
      <c r="AB270" s="421"/>
      <c r="AC270" s="422"/>
      <c r="AD270" s="1015"/>
      <c r="AE270" s="1016"/>
      <c r="AF270" s="1017"/>
    </row>
    <row r="271" spans="1:32" ht="15" customHeight="1" x14ac:dyDescent="0.2">
      <c r="A271" s="222">
        <v>365</v>
      </c>
      <c r="B271" s="466"/>
      <c r="C271" s="483"/>
      <c r="D271" s="483"/>
      <c r="E271" s="486"/>
      <c r="F271" s="880" t="str">
        <f>'2. CAD NCCF'!F271:L271</f>
        <v>RSB type 2 insured, less stable, fixed term 180 day deposit</v>
      </c>
      <c r="G271" s="881"/>
      <c r="H271" s="881"/>
      <c r="I271" s="881"/>
      <c r="J271" s="881"/>
      <c r="K271" s="881"/>
      <c r="L271" s="882"/>
      <c r="M271" s="433">
        <f>'2. CAD NCCF'!M271+'3. USD NCCF'!M271+'4. EUR NCCF'!M271+'5. GBP NCCF'!M271+'6. Other(Incld) NCCF'!M271</f>
        <v>0</v>
      </c>
      <c r="N271" s="438">
        <f>'2. CAD NCCF'!N271+'3. USD NCCF'!N271+'4. EUR NCCF'!N271+'5. GBP NCCF'!N271+'6. Other(Incld) NCCF'!N271</f>
        <v>0</v>
      </c>
      <c r="O271" s="435">
        <f>'2. CAD NCCF'!O271+'3. USD NCCF'!O271+'4. EUR NCCF'!O271+'5. GBP NCCF'!O271+'6. Other(Incld) NCCF'!O271</f>
        <v>0</v>
      </c>
      <c r="P271" s="435">
        <f>'2. CAD NCCF'!P271+'3. USD NCCF'!P271+'4. EUR NCCF'!P271+'5. GBP NCCF'!P271+'6. Other(Incld) NCCF'!P271</f>
        <v>0</v>
      </c>
      <c r="Q271" s="437">
        <f>'2. CAD NCCF'!Q271+'3. USD NCCF'!Q271+'4. EUR NCCF'!Q271+'5. GBP NCCF'!Q271+'6. Other(Incld) NCCF'!Q271</f>
        <v>0</v>
      </c>
      <c r="R271" s="435">
        <f>'2. CAD NCCF'!R271+'3. USD NCCF'!R271+'4. EUR NCCF'!R271+'5. GBP NCCF'!R271+'6. Other(Incld) NCCF'!R271</f>
        <v>0</v>
      </c>
      <c r="S271" s="436">
        <f>'2. CAD NCCF'!S271+'3. USD NCCF'!S271+'4. EUR NCCF'!S271+'5. GBP NCCF'!S271+'6. Other(Incld) NCCF'!S271</f>
        <v>0</v>
      </c>
      <c r="T271" s="435">
        <f>'2. CAD NCCF'!T271+'3. USD NCCF'!T271+'4. EUR NCCF'!T271+'5. GBP NCCF'!T271+'6. Other(Incld) NCCF'!T271</f>
        <v>0</v>
      </c>
      <c r="U271" s="436">
        <f>'2. CAD NCCF'!U271+'3. USD NCCF'!U271+'4. EUR NCCF'!U271+'5. GBP NCCF'!U271+'6. Other(Incld) NCCF'!U271</f>
        <v>0</v>
      </c>
      <c r="V271" s="435">
        <f>'2. CAD NCCF'!V271+'3. USD NCCF'!V271+'4. EUR NCCF'!V271+'5. GBP NCCF'!V271+'6. Other(Incld) NCCF'!V271</f>
        <v>0</v>
      </c>
      <c r="W271" s="436">
        <f>'2. CAD NCCF'!W271+'3. USD NCCF'!W271+'4. EUR NCCF'!W271+'5. GBP NCCF'!W271+'6. Other(Incld) NCCF'!W271</f>
        <v>0</v>
      </c>
      <c r="X271" s="435">
        <f>'2. CAD NCCF'!X271+'3. USD NCCF'!X271+'4. EUR NCCF'!X271+'5. GBP NCCF'!X271+'6. Other(Incld) NCCF'!X271</f>
        <v>0</v>
      </c>
      <c r="Y271" s="436">
        <f>'2. CAD NCCF'!Y271+'3. USD NCCF'!Y271+'4. EUR NCCF'!Y271+'5. GBP NCCF'!Y271+'6. Other(Incld) NCCF'!Y271</f>
        <v>0</v>
      </c>
      <c r="Z271" s="419"/>
      <c r="AA271" s="420"/>
      <c r="AB271" s="421"/>
      <c r="AC271" s="422"/>
      <c r="AD271" s="1015"/>
      <c r="AE271" s="1016"/>
      <c r="AF271" s="1017"/>
    </row>
    <row r="272" spans="1:32" ht="15" customHeight="1" x14ac:dyDescent="0.2">
      <c r="A272" s="222">
        <v>366</v>
      </c>
      <c r="B272" s="466"/>
      <c r="C272" s="483"/>
      <c r="D272" s="483"/>
      <c r="E272" s="486"/>
      <c r="F272" s="880" t="str">
        <f>'2. CAD NCCF'!F272:L272</f>
        <v>RSB type 2 insured, less stable, fixed term 1 year deposit</v>
      </c>
      <c r="G272" s="881"/>
      <c r="H272" s="881"/>
      <c r="I272" s="881"/>
      <c r="J272" s="881"/>
      <c r="K272" s="881"/>
      <c r="L272" s="882"/>
      <c r="M272" s="433">
        <f>'2. CAD NCCF'!M272+'3. USD NCCF'!M272+'4. EUR NCCF'!M272+'5. GBP NCCF'!M272+'6. Other(Incld) NCCF'!M272</f>
        <v>0</v>
      </c>
      <c r="N272" s="438">
        <f>'2. CAD NCCF'!N272+'3. USD NCCF'!N272+'4. EUR NCCF'!N272+'5. GBP NCCF'!N272+'6. Other(Incld) NCCF'!N272</f>
        <v>0</v>
      </c>
      <c r="O272" s="435">
        <f>'2. CAD NCCF'!O272+'3. USD NCCF'!O272+'4. EUR NCCF'!O272+'5. GBP NCCF'!O272+'6. Other(Incld) NCCF'!O272</f>
        <v>0</v>
      </c>
      <c r="P272" s="435">
        <f>'2. CAD NCCF'!P272+'3. USD NCCF'!P272+'4. EUR NCCF'!P272+'5. GBP NCCF'!P272+'6. Other(Incld) NCCF'!P272</f>
        <v>0</v>
      </c>
      <c r="Q272" s="437">
        <f>'2. CAD NCCF'!Q272+'3. USD NCCF'!Q272+'4. EUR NCCF'!Q272+'5. GBP NCCF'!Q272+'6. Other(Incld) NCCF'!Q272</f>
        <v>0</v>
      </c>
      <c r="R272" s="435">
        <f>'2. CAD NCCF'!R272+'3. USD NCCF'!R272+'4. EUR NCCF'!R272+'5. GBP NCCF'!R272+'6. Other(Incld) NCCF'!R272</f>
        <v>0</v>
      </c>
      <c r="S272" s="436">
        <f>'2. CAD NCCF'!S272+'3. USD NCCF'!S272+'4. EUR NCCF'!S272+'5. GBP NCCF'!S272+'6. Other(Incld) NCCF'!S272</f>
        <v>0</v>
      </c>
      <c r="T272" s="435">
        <f>'2. CAD NCCF'!T272+'3. USD NCCF'!T272+'4. EUR NCCF'!T272+'5. GBP NCCF'!T272+'6. Other(Incld) NCCF'!T272</f>
        <v>0</v>
      </c>
      <c r="U272" s="436">
        <f>'2. CAD NCCF'!U272+'3. USD NCCF'!U272+'4. EUR NCCF'!U272+'5. GBP NCCF'!U272+'6. Other(Incld) NCCF'!U272</f>
        <v>0</v>
      </c>
      <c r="V272" s="435">
        <f>'2. CAD NCCF'!V272+'3. USD NCCF'!V272+'4. EUR NCCF'!V272+'5. GBP NCCF'!V272+'6. Other(Incld) NCCF'!V272</f>
        <v>0</v>
      </c>
      <c r="W272" s="436">
        <f>'2. CAD NCCF'!W272+'3. USD NCCF'!W272+'4. EUR NCCF'!W272+'5. GBP NCCF'!W272+'6. Other(Incld) NCCF'!W272</f>
        <v>0</v>
      </c>
      <c r="X272" s="435">
        <f>'2. CAD NCCF'!X272+'3. USD NCCF'!X272+'4. EUR NCCF'!X272+'5. GBP NCCF'!X272+'6. Other(Incld) NCCF'!X272</f>
        <v>0</v>
      </c>
      <c r="Y272" s="436">
        <f>'2. CAD NCCF'!Y272+'3. USD NCCF'!Y272+'4. EUR NCCF'!Y272+'5. GBP NCCF'!Y272+'6. Other(Incld) NCCF'!Y272</f>
        <v>0</v>
      </c>
      <c r="Z272" s="435">
        <f>'2. CAD NCCF'!Z272+'3. USD NCCF'!Z272+'4. EUR NCCF'!Z272+'5. GBP NCCF'!Z272+'6. Other(Incld) NCCF'!Z272</f>
        <v>0</v>
      </c>
      <c r="AA272" s="436">
        <f>'2. CAD NCCF'!AA272+'3. USD NCCF'!AA272+'4. EUR NCCF'!AA272+'5. GBP NCCF'!AA272+'6. Other(Incld) NCCF'!AA272</f>
        <v>0</v>
      </c>
      <c r="AB272" s="439">
        <f>'2. CAD NCCF'!AB272+'3. USD NCCF'!AB272+'4. EUR NCCF'!AB272+'5. GBP NCCF'!AB272+'6. Other(Incld) NCCF'!AB272</f>
        <v>0</v>
      </c>
      <c r="AC272" s="433">
        <f>'2. CAD NCCF'!AC272+'3. USD NCCF'!AC272+'4. EUR NCCF'!AC272+'5. GBP NCCF'!AC272+'6. Other(Incld) NCCF'!AC272</f>
        <v>0</v>
      </c>
      <c r="AD272" s="1015"/>
      <c r="AE272" s="1016"/>
      <c r="AF272" s="1017"/>
    </row>
    <row r="273" spans="1:32" ht="15" customHeight="1" x14ac:dyDescent="0.2">
      <c r="A273" s="222">
        <v>367</v>
      </c>
      <c r="B273" s="466"/>
      <c r="C273" s="257"/>
      <c r="D273" s="257"/>
      <c r="E273" s="258"/>
      <c r="F273" s="880" t="str">
        <f>'2. CAD NCCF'!F273:L273</f>
        <v>RSB type 2 insured, less stable, fixed term &gt; 1 year deposit</v>
      </c>
      <c r="G273" s="881"/>
      <c r="H273" s="881"/>
      <c r="I273" s="881"/>
      <c r="J273" s="881"/>
      <c r="K273" s="881"/>
      <c r="L273" s="882"/>
      <c r="M273" s="433">
        <f>'2. CAD NCCF'!M273+'3. USD NCCF'!M273+'4. EUR NCCF'!M273+'5. GBP NCCF'!M273+'6. Other(Incld) NCCF'!M273</f>
        <v>0</v>
      </c>
      <c r="N273" s="438">
        <f>'2. CAD NCCF'!N273+'3. USD NCCF'!N273+'4. EUR NCCF'!N273+'5. GBP NCCF'!N273+'6. Other(Incld) NCCF'!N273</f>
        <v>0</v>
      </c>
      <c r="O273" s="435">
        <f>'2. CAD NCCF'!O273+'3. USD NCCF'!O273+'4. EUR NCCF'!O273+'5. GBP NCCF'!O273+'6. Other(Incld) NCCF'!O273</f>
        <v>0</v>
      </c>
      <c r="P273" s="435">
        <f>'2. CAD NCCF'!P273+'3. USD NCCF'!P273+'4. EUR NCCF'!P273+'5. GBP NCCF'!P273+'6. Other(Incld) NCCF'!P273</f>
        <v>0</v>
      </c>
      <c r="Q273" s="437">
        <f>'2. CAD NCCF'!Q273+'3. USD NCCF'!Q273+'4. EUR NCCF'!Q273+'5. GBP NCCF'!Q273+'6. Other(Incld) NCCF'!Q273</f>
        <v>0</v>
      </c>
      <c r="R273" s="435">
        <f>'2. CAD NCCF'!R273+'3. USD NCCF'!R273+'4. EUR NCCF'!R273+'5. GBP NCCF'!R273+'6. Other(Incld) NCCF'!R273</f>
        <v>0</v>
      </c>
      <c r="S273" s="436">
        <f>'2. CAD NCCF'!S273+'3. USD NCCF'!S273+'4. EUR NCCF'!S273+'5. GBP NCCF'!S273+'6. Other(Incld) NCCF'!S273</f>
        <v>0</v>
      </c>
      <c r="T273" s="435">
        <f>'2. CAD NCCF'!T273+'3. USD NCCF'!T273+'4. EUR NCCF'!T273+'5. GBP NCCF'!T273+'6. Other(Incld) NCCF'!T273</f>
        <v>0</v>
      </c>
      <c r="U273" s="436">
        <f>'2. CAD NCCF'!U273+'3. USD NCCF'!U273+'4. EUR NCCF'!U273+'5. GBP NCCF'!U273+'6. Other(Incld) NCCF'!U273</f>
        <v>0</v>
      </c>
      <c r="V273" s="435">
        <f>'2. CAD NCCF'!V273+'3. USD NCCF'!V273+'4. EUR NCCF'!V273+'5. GBP NCCF'!V273+'6. Other(Incld) NCCF'!V273</f>
        <v>0</v>
      </c>
      <c r="W273" s="436">
        <f>'2. CAD NCCF'!W273+'3. USD NCCF'!W273+'4. EUR NCCF'!W273+'5. GBP NCCF'!W273+'6. Other(Incld) NCCF'!W273</f>
        <v>0</v>
      </c>
      <c r="X273" s="435">
        <f>'2. CAD NCCF'!X273+'3. USD NCCF'!X273+'4. EUR NCCF'!X273+'5. GBP NCCF'!X273+'6. Other(Incld) NCCF'!X273</f>
        <v>0</v>
      </c>
      <c r="Y273" s="436">
        <f>'2. CAD NCCF'!Y273+'3. USD NCCF'!Y273+'4. EUR NCCF'!Y273+'5. GBP NCCF'!Y273+'6. Other(Incld) NCCF'!Y273</f>
        <v>0</v>
      </c>
      <c r="Z273" s="435">
        <f>'2. CAD NCCF'!Z273+'3. USD NCCF'!Z273+'4. EUR NCCF'!Z273+'5. GBP NCCF'!Z273+'6. Other(Incld) NCCF'!Z273</f>
        <v>0</v>
      </c>
      <c r="AA273" s="436">
        <f>'2. CAD NCCF'!AA273+'3. USD NCCF'!AA273+'4. EUR NCCF'!AA273+'5. GBP NCCF'!AA273+'6. Other(Incld) NCCF'!AA273</f>
        <v>0</v>
      </c>
      <c r="AB273" s="439">
        <f>'2. CAD NCCF'!AB273+'3. USD NCCF'!AB273+'4. EUR NCCF'!AB273+'5. GBP NCCF'!AB273+'6. Other(Incld) NCCF'!AB273</f>
        <v>0</v>
      </c>
      <c r="AC273" s="433">
        <f>'2. CAD NCCF'!AC273+'3. USD NCCF'!AC273+'4. EUR NCCF'!AC273+'5. GBP NCCF'!AC273+'6. Other(Incld) NCCF'!AC273</f>
        <v>0</v>
      </c>
      <c r="AD273" s="1015"/>
      <c r="AE273" s="1016"/>
      <c r="AF273" s="1017"/>
    </row>
    <row r="274" spans="1:32" ht="15" customHeight="1" x14ac:dyDescent="0.2">
      <c r="A274" s="222">
        <v>368</v>
      </c>
      <c r="B274" s="466"/>
      <c r="C274" s="257"/>
      <c r="D274" s="265"/>
      <c r="E274" s="877" t="str">
        <f>'2. CAD NCCF'!E274:L274</f>
        <v>RSB fixed term deposits - Uninsured</v>
      </c>
      <c r="F274" s="878"/>
      <c r="G274" s="878"/>
      <c r="H274" s="878"/>
      <c r="I274" s="878"/>
      <c r="J274" s="878"/>
      <c r="K274" s="878"/>
      <c r="L274" s="879"/>
      <c r="M274" s="399">
        <f>SUBTOTAL(9,M275:M280)</f>
        <v>0</v>
      </c>
      <c r="N274" s="402">
        <f t="shared" ref="N274:AC274" si="61">SUBTOTAL(9,N275:N280)</f>
        <v>0</v>
      </c>
      <c r="O274" s="406">
        <f t="shared" si="61"/>
        <v>0</v>
      </c>
      <c r="P274" s="405">
        <f t="shared" si="61"/>
        <v>0</v>
      </c>
      <c r="Q274" s="407">
        <f t="shared" si="61"/>
        <v>0</v>
      </c>
      <c r="R274" s="406">
        <f t="shared" si="61"/>
        <v>0</v>
      </c>
      <c r="S274" s="406">
        <f t="shared" si="61"/>
        <v>0</v>
      </c>
      <c r="T274" s="406">
        <f t="shared" si="61"/>
        <v>0</v>
      </c>
      <c r="U274" s="406">
        <f t="shared" si="61"/>
        <v>0</v>
      </c>
      <c r="V274" s="406">
        <f t="shared" si="61"/>
        <v>0</v>
      </c>
      <c r="W274" s="406">
        <f t="shared" si="61"/>
        <v>0</v>
      </c>
      <c r="X274" s="406">
        <f t="shared" si="61"/>
        <v>0</v>
      </c>
      <c r="Y274" s="406">
        <f t="shared" si="61"/>
        <v>0</v>
      </c>
      <c r="Z274" s="406">
        <f t="shared" si="61"/>
        <v>0</v>
      </c>
      <c r="AA274" s="406">
        <f t="shared" si="61"/>
        <v>0</v>
      </c>
      <c r="AB274" s="416">
        <f t="shared" si="61"/>
        <v>0</v>
      </c>
      <c r="AC274" s="399">
        <f t="shared" si="61"/>
        <v>0</v>
      </c>
      <c r="AD274" s="1015"/>
      <c r="AE274" s="1016"/>
      <c r="AF274" s="1017"/>
    </row>
    <row r="275" spans="1:32" ht="15" customHeight="1" x14ac:dyDescent="0.2">
      <c r="A275" s="222">
        <v>369</v>
      </c>
      <c r="B275" s="466"/>
      <c r="C275" s="483"/>
      <c r="D275" s="483"/>
      <c r="E275" s="486"/>
      <c r="F275" s="880" t="str">
        <f>'2. CAD NCCF'!F275:L275</f>
        <v>RSB uninsured, fixed term 30 day deposit</v>
      </c>
      <c r="G275" s="881"/>
      <c r="H275" s="881"/>
      <c r="I275" s="881"/>
      <c r="J275" s="881"/>
      <c r="K275" s="881"/>
      <c r="L275" s="882"/>
      <c r="M275" s="433">
        <f>'2. CAD NCCF'!M275+'3. USD NCCF'!M275+'4. EUR NCCF'!M275+'5. GBP NCCF'!M275+'6. Other(Incld) NCCF'!M275</f>
        <v>0</v>
      </c>
      <c r="N275" s="438">
        <f>'2. CAD NCCF'!N275+'3. USD NCCF'!N275+'4. EUR NCCF'!N275+'5. GBP NCCF'!N275+'6. Other(Incld) NCCF'!N275</f>
        <v>0</v>
      </c>
      <c r="O275" s="435">
        <f>'2. CAD NCCF'!O275+'3. USD NCCF'!O275+'4. EUR NCCF'!O275+'5. GBP NCCF'!O275+'6. Other(Incld) NCCF'!O275</f>
        <v>0</v>
      </c>
      <c r="P275" s="435">
        <f>'2. CAD NCCF'!P275+'3. USD NCCF'!P275+'4. EUR NCCF'!P275+'5. GBP NCCF'!P275+'6. Other(Incld) NCCF'!P275</f>
        <v>0</v>
      </c>
      <c r="Q275" s="437">
        <f>'2. CAD NCCF'!Q275+'3. USD NCCF'!Q275+'4. EUR NCCF'!Q275+'5. GBP NCCF'!Q275+'6. Other(Incld) NCCF'!Q275</f>
        <v>0</v>
      </c>
      <c r="R275" s="435">
        <f>'2. CAD NCCF'!R275+'3. USD NCCF'!R275+'4. EUR NCCF'!R275+'5. GBP NCCF'!R275+'6. Other(Incld) NCCF'!R275</f>
        <v>0</v>
      </c>
      <c r="S275" s="420"/>
      <c r="T275" s="419"/>
      <c r="U275" s="420"/>
      <c r="V275" s="419"/>
      <c r="W275" s="420"/>
      <c r="X275" s="419"/>
      <c r="Y275" s="420"/>
      <c r="Z275" s="419"/>
      <c r="AA275" s="420"/>
      <c r="AB275" s="421"/>
      <c r="AC275" s="422"/>
      <c r="AD275" s="1015"/>
      <c r="AE275" s="1016"/>
      <c r="AF275" s="1017"/>
    </row>
    <row r="276" spans="1:32" ht="15" customHeight="1" x14ac:dyDescent="0.2">
      <c r="A276" s="222">
        <v>370</v>
      </c>
      <c r="B276" s="466"/>
      <c r="C276" s="483"/>
      <c r="D276" s="483"/>
      <c r="E276" s="486"/>
      <c r="F276" s="880" t="str">
        <f>'2. CAD NCCF'!F276:L276</f>
        <v>RSB uninsured, fixed term 60 day deposit</v>
      </c>
      <c r="G276" s="881"/>
      <c r="H276" s="881"/>
      <c r="I276" s="881"/>
      <c r="J276" s="881"/>
      <c r="K276" s="881"/>
      <c r="L276" s="882"/>
      <c r="M276" s="433">
        <f>'2. CAD NCCF'!M276+'3. USD NCCF'!M276+'4. EUR NCCF'!M276+'5. GBP NCCF'!M276+'6. Other(Incld) NCCF'!M276</f>
        <v>0</v>
      </c>
      <c r="N276" s="438">
        <f>'2. CAD NCCF'!N276+'3. USD NCCF'!N276+'4. EUR NCCF'!N276+'5. GBP NCCF'!N276+'6. Other(Incld) NCCF'!N276</f>
        <v>0</v>
      </c>
      <c r="O276" s="435">
        <f>'2. CAD NCCF'!O276+'3. USD NCCF'!O276+'4. EUR NCCF'!O276+'5. GBP NCCF'!O276+'6. Other(Incld) NCCF'!O276</f>
        <v>0</v>
      </c>
      <c r="P276" s="435">
        <f>'2. CAD NCCF'!P276+'3. USD NCCF'!P276+'4. EUR NCCF'!P276+'5. GBP NCCF'!P276+'6. Other(Incld) NCCF'!P276</f>
        <v>0</v>
      </c>
      <c r="Q276" s="437">
        <f>'2. CAD NCCF'!Q276+'3. USD NCCF'!Q276+'4. EUR NCCF'!Q276+'5. GBP NCCF'!Q276+'6. Other(Incld) NCCF'!Q276</f>
        <v>0</v>
      </c>
      <c r="R276" s="435">
        <f>'2. CAD NCCF'!R276+'3. USD NCCF'!R276+'4. EUR NCCF'!R276+'5. GBP NCCF'!R276+'6. Other(Incld) NCCF'!R276</f>
        <v>0</v>
      </c>
      <c r="S276" s="436">
        <f>'2. CAD NCCF'!S276+'3. USD NCCF'!S276+'4. EUR NCCF'!S276+'5. GBP NCCF'!S276+'6. Other(Incld) NCCF'!S276</f>
        <v>0</v>
      </c>
      <c r="T276" s="419"/>
      <c r="U276" s="420"/>
      <c r="V276" s="419"/>
      <c r="W276" s="420"/>
      <c r="X276" s="419"/>
      <c r="Y276" s="420"/>
      <c r="Z276" s="419"/>
      <c r="AA276" s="420"/>
      <c r="AB276" s="421"/>
      <c r="AC276" s="422"/>
      <c r="AD276" s="1015"/>
      <c r="AE276" s="1016"/>
      <c r="AF276" s="1017"/>
    </row>
    <row r="277" spans="1:32" ht="15" customHeight="1" x14ac:dyDescent="0.2">
      <c r="A277" s="222">
        <v>371</v>
      </c>
      <c r="B277" s="466"/>
      <c r="C277" s="483"/>
      <c r="D277" s="483"/>
      <c r="E277" s="486"/>
      <c r="F277" s="880" t="str">
        <f>'2. CAD NCCF'!F277:L277</f>
        <v>RSB uninsured, fixed term 90 day deposit</v>
      </c>
      <c r="G277" s="881"/>
      <c r="H277" s="881"/>
      <c r="I277" s="881"/>
      <c r="J277" s="881"/>
      <c r="K277" s="881"/>
      <c r="L277" s="882"/>
      <c r="M277" s="433">
        <f>'2. CAD NCCF'!M277+'3. USD NCCF'!M277+'4. EUR NCCF'!M277+'5. GBP NCCF'!M277+'6. Other(Incld) NCCF'!M277</f>
        <v>0</v>
      </c>
      <c r="N277" s="438">
        <f>'2. CAD NCCF'!N277+'3. USD NCCF'!N277+'4. EUR NCCF'!N277+'5. GBP NCCF'!N277+'6. Other(Incld) NCCF'!N277</f>
        <v>0</v>
      </c>
      <c r="O277" s="435">
        <f>'2. CAD NCCF'!O277+'3. USD NCCF'!O277+'4. EUR NCCF'!O277+'5. GBP NCCF'!O277+'6. Other(Incld) NCCF'!O277</f>
        <v>0</v>
      </c>
      <c r="P277" s="435">
        <f>'2. CAD NCCF'!P277+'3. USD NCCF'!P277+'4. EUR NCCF'!P277+'5. GBP NCCF'!P277+'6. Other(Incld) NCCF'!P277</f>
        <v>0</v>
      </c>
      <c r="Q277" s="437">
        <f>'2. CAD NCCF'!Q277+'3. USD NCCF'!Q277+'4. EUR NCCF'!Q277+'5. GBP NCCF'!Q277+'6. Other(Incld) NCCF'!Q277</f>
        <v>0</v>
      </c>
      <c r="R277" s="435">
        <f>'2. CAD NCCF'!R277+'3. USD NCCF'!R277+'4. EUR NCCF'!R277+'5. GBP NCCF'!R277+'6. Other(Incld) NCCF'!R277</f>
        <v>0</v>
      </c>
      <c r="S277" s="436">
        <f>'2. CAD NCCF'!S277+'3. USD NCCF'!S277+'4. EUR NCCF'!S277+'5. GBP NCCF'!S277+'6. Other(Incld) NCCF'!S277</f>
        <v>0</v>
      </c>
      <c r="T277" s="435">
        <f>'2. CAD NCCF'!T277+'3. USD NCCF'!T277+'4. EUR NCCF'!T277+'5. GBP NCCF'!T277+'6. Other(Incld) NCCF'!T277</f>
        <v>0</v>
      </c>
      <c r="U277" s="436">
        <f>'2. CAD NCCF'!U277+'3. USD NCCF'!U277+'4. EUR NCCF'!U277+'5. GBP NCCF'!U277+'6. Other(Incld) NCCF'!U277</f>
        <v>0</v>
      </c>
      <c r="V277" s="419"/>
      <c r="W277" s="420"/>
      <c r="X277" s="419"/>
      <c r="Y277" s="420"/>
      <c r="Z277" s="419"/>
      <c r="AA277" s="420"/>
      <c r="AB277" s="421"/>
      <c r="AC277" s="422"/>
      <c r="AD277" s="1015"/>
      <c r="AE277" s="1016"/>
      <c r="AF277" s="1017"/>
    </row>
    <row r="278" spans="1:32" ht="15" customHeight="1" x14ac:dyDescent="0.2">
      <c r="A278" s="222">
        <v>372</v>
      </c>
      <c r="B278" s="466"/>
      <c r="C278" s="483"/>
      <c r="D278" s="483"/>
      <c r="E278" s="486"/>
      <c r="F278" s="880" t="str">
        <f>'2. CAD NCCF'!F278:L278</f>
        <v>RSB uninsured, fixed term 180 day deposit</v>
      </c>
      <c r="G278" s="881"/>
      <c r="H278" s="881"/>
      <c r="I278" s="881"/>
      <c r="J278" s="881"/>
      <c r="K278" s="881"/>
      <c r="L278" s="882"/>
      <c r="M278" s="433">
        <f>'2. CAD NCCF'!M278+'3. USD NCCF'!M278+'4. EUR NCCF'!M278+'5. GBP NCCF'!M278+'6. Other(Incld) NCCF'!M278</f>
        <v>0</v>
      </c>
      <c r="N278" s="438">
        <f>'2. CAD NCCF'!N278+'3. USD NCCF'!N278+'4. EUR NCCF'!N278+'5. GBP NCCF'!N278+'6. Other(Incld) NCCF'!N278</f>
        <v>0</v>
      </c>
      <c r="O278" s="435">
        <f>'2. CAD NCCF'!O278+'3. USD NCCF'!O278+'4. EUR NCCF'!O278+'5. GBP NCCF'!O278+'6. Other(Incld) NCCF'!O278</f>
        <v>0</v>
      </c>
      <c r="P278" s="435">
        <f>'2. CAD NCCF'!P278+'3. USD NCCF'!P278+'4. EUR NCCF'!P278+'5. GBP NCCF'!P278+'6. Other(Incld) NCCF'!P278</f>
        <v>0</v>
      </c>
      <c r="Q278" s="437">
        <f>'2. CAD NCCF'!Q278+'3. USD NCCF'!Q278+'4. EUR NCCF'!Q278+'5. GBP NCCF'!Q278+'6. Other(Incld) NCCF'!Q278</f>
        <v>0</v>
      </c>
      <c r="R278" s="435">
        <f>'2. CAD NCCF'!R278+'3. USD NCCF'!R278+'4. EUR NCCF'!R278+'5. GBP NCCF'!R278+'6. Other(Incld) NCCF'!R278</f>
        <v>0</v>
      </c>
      <c r="S278" s="436">
        <f>'2. CAD NCCF'!S278+'3. USD NCCF'!S278+'4. EUR NCCF'!S278+'5. GBP NCCF'!S278+'6. Other(Incld) NCCF'!S278</f>
        <v>0</v>
      </c>
      <c r="T278" s="435">
        <f>'2. CAD NCCF'!T278+'3. USD NCCF'!T278+'4. EUR NCCF'!T278+'5. GBP NCCF'!T278+'6. Other(Incld) NCCF'!T278</f>
        <v>0</v>
      </c>
      <c r="U278" s="436">
        <f>'2. CAD NCCF'!U278+'3. USD NCCF'!U278+'4. EUR NCCF'!U278+'5. GBP NCCF'!U278+'6. Other(Incld) NCCF'!U278</f>
        <v>0</v>
      </c>
      <c r="V278" s="435">
        <f>'2. CAD NCCF'!V278+'3. USD NCCF'!V278+'4. EUR NCCF'!V278+'5. GBP NCCF'!V278+'6. Other(Incld) NCCF'!V278</f>
        <v>0</v>
      </c>
      <c r="W278" s="436">
        <f>'2. CAD NCCF'!W278+'3. USD NCCF'!W278+'4. EUR NCCF'!W278+'5. GBP NCCF'!W278+'6. Other(Incld) NCCF'!W278</f>
        <v>0</v>
      </c>
      <c r="X278" s="435">
        <f>'2. CAD NCCF'!X278+'3. USD NCCF'!X278+'4. EUR NCCF'!X278+'5. GBP NCCF'!X278+'6. Other(Incld) NCCF'!X278</f>
        <v>0</v>
      </c>
      <c r="Y278" s="436">
        <f>'2. CAD NCCF'!Y278+'3. USD NCCF'!Y278+'4. EUR NCCF'!Y278+'5. GBP NCCF'!Y278+'6. Other(Incld) NCCF'!Y278</f>
        <v>0</v>
      </c>
      <c r="Z278" s="419"/>
      <c r="AA278" s="420"/>
      <c r="AB278" s="421"/>
      <c r="AC278" s="422"/>
      <c r="AD278" s="1015"/>
      <c r="AE278" s="1016"/>
      <c r="AF278" s="1017"/>
    </row>
    <row r="279" spans="1:32" ht="15" customHeight="1" x14ac:dyDescent="0.2">
      <c r="A279" s="222">
        <v>373</v>
      </c>
      <c r="B279" s="466"/>
      <c r="C279" s="483"/>
      <c r="D279" s="483"/>
      <c r="E279" s="486"/>
      <c r="F279" s="880" t="str">
        <f>'2. CAD NCCF'!F279:L279</f>
        <v>RSB uninsured, fixed term 1 year deposit</v>
      </c>
      <c r="G279" s="881"/>
      <c r="H279" s="881"/>
      <c r="I279" s="881"/>
      <c r="J279" s="881"/>
      <c r="K279" s="881"/>
      <c r="L279" s="882"/>
      <c r="M279" s="433">
        <f>'2. CAD NCCF'!M279+'3. USD NCCF'!M279+'4. EUR NCCF'!M279+'5. GBP NCCF'!M279+'6. Other(Incld) NCCF'!M279</f>
        <v>0</v>
      </c>
      <c r="N279" s="438">
        <f>'2. CAD NCCF'!N279+'3. USD NCCF'!N279+'4. EUR NCCF'!N279+'5. GBP NCCF'!N279+'6. Other(Incld) NCCF'!N279</f>
        <v>0</v>
      </c>
      <c r="O279" s="435">
        <f>'2. CAD NCCF'!O279+'3. USD NCCF'!O279+'4. EUR NCCF'!O279+'5. GBP NCCF'!O279+'6. Other(Incld) NCCF'!O279</f>
        <v>0</v>
      </c>
      <c r="P279" s="435">
        <f>'2. CAD NCCF'!P279+'3. USD NCCF'!P279+'4. EUR NCCF'!P279+'5. GBP NCCF'!P279+'6. Other(Incld) NCCF'!P279</f>
        <v>0</v>
      </c>
      <c r="Q279" s="437">
        <f>'2. CAD NCCF'!Q279+'3. USD NCCF'!Q279+'4. EUR NCCF'!Q279+'5. GBP NCCF'!Q279+'6. Other(Incld) NCCF'!Q279</f>
        <v>0</v>
      </c>
      <c r="R279" s="435">
        <f>'2. CAD NCCF'!R279+'3. USD NCCF'!R279+'4. EUR NCCF'!R279+'5. GBP NCCF'!R279+'6. Other(Incld) NCCF'!R279</f>
        <v>0</v>
      </c>
      <c r="S279" s="436">
        <f>'2. CAD NCCF'!S279+'3. USD NCCF'!S279+'4. EUR NCCF'!S279+'5. GBP NCCF'!S279+'6. Other(Incld) NCCF'!S279</f>
        <v>0</v>
      </c>
      <c r="T279" s="435">
        <f>'2. CAD NCCF'!T279+'3. USD NCCF'!T279+'4. EUR NCCF'!T279+'5. GBP NCCF'!T279+'6. Other(Incld) NCCF'!T279</f>
        <v>0</v>
      </c>
      <c r="U279" s="436">
        <f>'2. CAD NCCF'!U279+'3. USD NCCF'!U279+'4. EUR NCCF'!U279+'5. GBP NCCF'!U279+'6. Other(Incld) NCCF'!U279</f>
        <v>0</v>
      </c>
      <c r="V279" s="435">
        <f>'2. CAD NCCF'!V279+'3. USD NCCF'!V279+'4. EUR NCCF'!V279+'5. GBP NCCF'!V279+'6. Other(Incld) NCCF'!V279</f>
        <v>0</v>
      </c>
      <c r="W279" s="436">
        <f>'2. CAD NCCF'!W279+'3. USD NCCF'!W279+'4. EUR NCCF'!W279+'5. GBP NCCF'!W279+'6. Other(Incld) NCCF'!W279</f>
        <v>0</v>
      </c>
      <c r="X279" s="435">
        <f>'2. CAD NCCF'!X279+'3. USD NCCF'!X279+'4. EUR NCCF'!X279+'5. GBP NCCF'!X279+'6. Other(Incld) NCCF'!X279</f>
        <v>0</v>
      </c>
      <c r="Y279" s="436">
        <f>'2. CAD NCCF'!Y279+'3. USD NCCF'!Y279+'4. EUR NCCF'!Y279+'5. GBP NCCF'!Y279+'6. Other(Incld) NCCF'!Y279</f>
        <v>0</v>
      </c>
      <c r="Z279" s="435">
        <f>'2. CAD NCCF'!Z279+'3. USD NCCF'!Z279+'4. EUR NCCF'!Z279+'5. GBP NCCF'!Z279+'6. Other(Incld) NCCF'!Z279</f>
        <v>0</v>
      </c>
      <c r="AA279" s="436">
        <f>'2. CAD NCCF'!AA279+'3. USD NCCF'!AA279+'4. EUR NCCF'!AA279+'5. GBP NCCF'!AA279+'6. Other(Incld) NCCF'!AA279</f>
        <v>0</v>
      </c>
      <c r="AB279" s="439">
        <f>'2. CAD NCCF'!AB279+'3. USD NCCF'!AB279+'4. EUR NCCF'!AB279+'5. GBP NCCF'!AB279+'6. Other(Incld) NCCF'!AB279</f>
        <v>0</v>
      </c>
      <c r="AC279" s="433">
        <f>'2. CAD NCCF'!AC279+'3. USD NCCF'!AC279+'4. EUR NCCF'!AC279+'5. GBP NCCF'!AC279+'6. Other(Incld) NCCF'!AC279</f>
        <v>0</v>
      </c>
      <c r="AD279" s="1015"/>
      <c r="AE279" s="1016"/>
      <c r="AF279" s="1017"/>
    </row>
    <row r="280" spans="1:32" ht="15" customHeight="1" x14ac:dyDescent="0.2">
      <c r="A280" s="222">
        <v>374</v>
      </c>
      <c r="B280" s="488"/>
      <c r="C280" s="614"/>
      <c r="D280" s="614"/>
      <c r="E280" s="615"/>
      <c r="F280" s="880" t="str">
        <f>'2. CAD NCCF'!F280:L280</f>
        <v>RSB uninsured, fixed term &gt; 1 year deposit</v>
      </c>
      <c r="G280" s="881"/>
      <c r="H280" s="881"/>
      <c r="I280" s="881"/>
      <c r="J280" s="881"/>
      <c r="K280" s="881"/>
      <c r="L280" s="882"/>
      <c r="M280" s="433">
        <f>'2. CAD NCCF'!M280+'3. USD NCCF'!M280+'4. EUR NCCF'!M280+'5. GBP NCCF'!M280+'6. Other(Incld) NCCF'!M280</f>
        <v>0</v>
      </c>
      <c r="N280" s="438">
        <f>'2. CAD NCCF'!N280+'3. USD NCCF'!N280+'4. EUR NCCF'!N280+'5. GBP NCCF'!N280+'6. Other(Incld) NCCF'!N280</f>
        <v>0</v>
      </c>
      <c r="O280" s="435">
        <f>'2. CAD NCCF'!O280+'3. USD NCCF'!O280+'4. EUR NCCF'!O280+'5. GBP NCCF'!O280+'6. Other(Incld) NCCF'!O280</f>
        <v>0</v>
      </c>
      <c r="P280" s="435">
        <f>'2. CAD NCCF'!P280+'3. USD NCCF'!P280+'4. EUR NCCF'!P280+'5. GBP NCCF'!P280+'6. Other(Incld) NCCF'!P280</f>
        <v>0</v>
      </c>
      <c r="Q280" s="437">
        <f>'2. CAD NCCF'!Q280+'3. USD NCCF'!Q280+'4. EUR NCCF'!Q280+'5. GBP NCCF'!Q280+'6. Other(Incld) NCCF'!Q280</f>
        <v>0</v>
      </c>
      <c r="R280" s="435">
        <f>'2. CAD NCCF'!R280+'3. USD NCCF'!R280+'4. EUR NCCF'!R280+'5. GBP NCCF'!R280+'6. Other(Incld) NCCF'!R280</f>
        <v>0</v>
      </c>
      <c r="S280" s="436">
        <f>'2. CAD NCCF'!S280+'3. USD NCCF'!S280+'4. EUR NCCF'!S280+'5. GBP NCCF'!S280+'6. Other(Incld) NCCF'!S280</f>
        <v>0</v>
      </c>
      <c r="T280" s="435">
        <f>'2. CAD NCCF'!T280+'3. USD NCCF'!T280+'4. EUR NCCF'!T280+'5. GBP NCCF'!T280+'6. Other(Incld) NCCF'!T280</f>
        <v>0</v>
      </c>
      <c r="U280" s="436">
        <f>'2. CAD NCCF'!U280+'3. USD NCCF'!U280+'4. EUR NCCF'!U280+'5. GBP NCCF'!U280+'6. Other(Incld) NCCF'!U280</f>
        <v>0</v>
      </c>
      <c r="V280" s="435">
        <f>'2. CAD NCCF'!V280+'3. USD NCCF'!V280+'4. EUR NCCF'!V280+'5. GBP NCCF'!V280+'6. Other(Incld) NCCF'!V280</f>
        <v>0</v>
      </c>
      <c r="W280" s="436">
        <f>'2. CAD NCCF'!W280+'3. USD NCCF'!W280+'4. EUR NCCF'!W280+'5. GBP NCCF'!W280+'6. Other(Incld) NCCF'!W280</f>
        <v>0</v>
      </c>
      <c r="X280" s="435">
        <f>'2. CAD NCCF'!X280+'3. USD NCCF'!X280+'4. EUR NCCF'!X280+'5. GBP NCCF'!X280+'6. Other(Incld) NCCF'!X280</f>
        <v>0</v>
      </c>
      <c r="Y280" s="436">
        <f>'2. CAD NCCF'!Y280+'3. USD NCCF'!Y280+'4. EUR NCCF'!Y280+'5. GBP NCCF'!Y280+'6. Other(Incld) NCCF'!Y280</f>
        <v>0</v>
      </c>
      <c r="Z280" s="435">
        <f>'2. CAD NCCF'!Z280+'3. USD NCCF'!Z280+'4. EUR NCCF'!Z280+'5. GBP NCCF'!Z280+'6. Other(Incld) NCCF'!Z280</f>
        <v>0</v>
      </c>
      <c r="AA280" s="436">
        <f>'2. CAD NCCF'!AA280+'3. USD NCCF'!AA280+'4. EUR NCCF'!AA280+'5. GBP NCCF'!AA280+'6. Other(Incld) NCCF'!AA280</f>
        <v>0</v>
      </c>
      <c r="AB280" s="439">
        <f>'2. CAD NCCF'!AB280+'3. USD NCCF'!AB280+'4. EUR NCCF'!AB280+'5. GBP NCCF'!AB280+'6. Other(Incld) NCCF'!AB280</f>
        <v>0</v>
      </c>
      <c r="AC280" s="433">
        <f>'2. CAD NCCF'!AC280+'3. USD NCCF'!AC280+'4. EUR NCCF'!AC280+'5. GBP NCCF'!AC280+'6. Other(Incld) NCCF'!AC280</f>
        <v>0</v>
      </c>
      <c r="AD280" s="1015"/>
      <c r="AE280" s="1016"/>
      <c r="AF280" s="1017"/>
    </row>
    <row r="281" spans="1:32" ht="15" customHeight="1" x14ac:dyDescent="0.2">
      <c r="A281" s="222">
        <v>375</v>
      </c>
      <c r="B281" s="616"/>
      <c r="C281" s="617"/>
      <c r="D281" s="618"/>
      <c r="E281" s="877" t="str">
        <f>'2. CAD NCCF'!E281:L281</f>
        <v>RSB fixed term deposits - Unaffiliated third-party sourced</v>
      </c>
      <c r="F281" s="878"/>
      <c r="G281" s="878"/>
      <c r="H281" s="878"/>
      <c r="I281" s="878"/>
      <c r="J281" s="878"/>
      <c r="K281" s="878"/>
      <c r="L281" s="879"/>
      <c r="M281" s="399">
        <f>SUBTOTAL(9,M282:M287)</f>
        <v>0</v>
      </c>
      <c r="N281" s="402">
        <f t="shared" ref="N281:AC281" si="62">SUBTOTAL(9,N282:N287)</f>
        <v>0</v>
      </c>
      <c r="O281" s="406">
        <f t="shared" si="62"/>
        <v>0</v>
      </c>
      <c r="P281" s="405">
        <f t="shared" si="62"/>
        <v>0</v>
      </c>
      <c r="Q281" s="407">
        <f t="shared" si="62"/>
        <v>0</v>
      </c>
      <c r="R281" s="406">
        <f t="shared" si="62"/>
        <v>0</v>
      </c>
      <c r="S281" s="406">
        <f t="shared" si="62"/>
        <v>0</v>
      </c>
      <c r="T281" s="406">
        <f t="shared" si="62"/>
        <v>0</v>
      </c>
      <c r="U281" s="406">
        <f t="shared" si="62"/>
        <v>0</v>
      </c>
      <c r="V281" s="406">
        <f t="shared" si="62"/>
        <v>0</v>
      </c>
      <c r="W281" s="406">
        <f t="shared" si="62"/>
        <v>0</v>
      </c>
      <c r="X281" s="406">
        <f t="shared" si="62"/>
        <v>0</v>
      </c>
      <c r="Y281" s="406">
        <f t="shared" si="62"/>
        <v>0</v>
      </c>
      <c r="Z281" s="406">
        <f t="shared" si="62"/>
        <v>0</v>
      </c>
      <c r="AA281" s="406">
        <f t="shared" si="62"/>
        <v>0</v>
      </c>
      <c r="AB281" s="416">
        <f t="shared" si="62"/>
        <v>0</v>
      </c>
      <c r="AC281" s="399">
        <f t="shared" si="62"/>
        <v>0</v>
      </c>
      <c r="AD281" s="1015"/>
      <c r="AE281" s="1016"/>
      <c r="AF281" s="1017"/>
    </row>
    <row r="282" spans="1:32" ht="15" customHeight="1" x14ac:dyDescent="0.2">
      <c r="A282" s="222">
        <v>376</v>
      </c>
      <c r="B282" s="466"/>
      <c r="C282" s="483"/>
      <c r="D282" s="483"/>
      <c r="E282" s="486"/>
      <c r="F282" s="880" t="str">
        <f>'2. CAD NCCF'!F282:L282</f>
        <v>RSB unaffiliated third-party sourced, fixed term 30 days deposit</v>
      </c>
      <c r="G282" s="881"/>
      <c r="H282" s="881"/>
      <c r="I282" s="881"/>
      <c r="J282" s="881"/>
      <c r="K282" s="881"/>
      <c r="L282" s="882"/>
      <c r="M282" s="433">
        <f>'2. CAD NCCF'!M282+'3. USD NCCF'!M282+'4. EUR NCCF'!M282+'5. GBP NCCF'!M282+'6. Other(Incld) NCCF'!M282</f>
        <v>0</v>
      </c>
      <c r="N282" s="438">
        <f>'2. CAD NCCF'!N282+'3. USD NCCF'!N282+'4. EUR NCCF'!N282+'5. GBP NCCF'!N282+'6. Other(Incld) NCCF'!N282</f>
        <v>0</v>
      </c>
      <c r="O282" s="435">
        <f>'2. CAD NCCF'!O282+'3. USD NCCF'!O282+'4. EUR NCCF'!O282+'5. GBP NCCF'!O282+'6. Other(Incld) NCCF'!O282</f>
        <v>0</v>
      </c>
      <c r="P282" s="435">
        <f>'2. CAD NCCF'!P282+'3. USD NCCF'!P282+'4. EUR NCCF'!P282+'5. GBP NCCF'!P282+'6. Other(Incld) NCCF'!P282</f>
        <v>0</v>
      </c>
      <c r="Q282" s="437">
        <f>'2. CAD NCCF'!Q282+'3. USD NCCF'!Q282+'4. EUR NCCF'!Q282+'5. GBP NCCF'!Q282+'6. Other(Incld) NCCF'!Q282</f>
        <v>0</v>
      </c>
      <c r="R282" s="435">
        <f>'2. CAD NCCF'!R282+'3. USD NCCF'!R282+'4. EUR NCCF'!R282+'5. GBP NCCF'!R282+'6. Other(Incld) NCCF'!R282</f>
        <v>0</v>
      </c>
      <c r="S282" s="420"/>
      <c r="T282" s="419"/>
      <c r="U282" s="420"/>
      <c r="V282" s="419"/>
      <c r="W282" s="420"/>
      <c r="X282" s="419"/>
      <c r="Y282" s="420"/>
      <c r="Z282" s="419"/>
      <c r="AA282" s="420"/>
      <c r="AB282" s="421"/>
      <c r="AC282" s="422"/>
      <c r="AD282" s="1015"/>
      <c r="AE282" s="1016"/>
      <c r="AF282" s="1017"/>
    </row>
    <row r="283" spans="1:32" ht="15" customHeight="1" x14ac:dyDescent="0.2">
      <c r="A283" s="222">
        <v>377</v>
      </c>
      <c r="B283" s="466"/>
      <c r="C283" s="483"/>
      <c r="D283" s="483"/>
      <c r="E283" s="486"/>
      <c r="F283" s="880" t="str">
        <f>'2. CAD NCCF'!F283:L283</f>
        <v>RSB unaffiliated third-party sourced, fixed term 60 days deposit</v>
      </c>
      <c r="G283" s="881"/>
      <c r="H283" s="881"/>
      <c r="I283" s="881"/>
      <c r="J283" s="881"/>
      <c r="K283" s="881"/>
      <c r="L283" s="882"/>
      <c r="M283" s="433">
        <f>'2. CAD NCCF'!M283+'3. USD NCCF'!M283+'4. EUR NCCF'!M283+'5. GBP NCCF'!M283+'6. Other(Incld) NCCF'!M283</f>
        <v>0</v>
      </c>
      <c r="N283" s="438">
        <f>'2. CAD NCCF'!N283+'3. USD NCCF'!N283+'4. EUR NCCF'!N283+'5. GBP NCCF'!N283+'6. Other(Incld) NCCF'!N283</f>
        <v>0</v>
      </c>
      <c r="O283" s="435">
        <f>'2. CAD NCCF'!O283+'3. USD NCCF'!O283+'4. EUR NCCF'!O283+'5. GBP NCCF'!O283+'6. Other(Incld) NCCF'!O283</f>
        <v>0</v>
      </c>
      <c r="P283" s="435">
        <f>'2. CAD NCCF'!P283+'3. USD NCCF'!P283+'4. EUR NCCF'!P283+'5. GBP NCCF'!P283+'6. Other(Incld) NCCF'!P283</f>
        <v>0</v>
      </c>
      <c r="Q283" s="437">
        <f>'2. CAD NCCF'!Q283+'3. USD NCCF'!Q283+'4. EUR NCCF'!Q283+'5. GBP NCCF'!Q283+'6. Other(Incld) NCCF'!Q283</f>
        <v>0</v>
      </c>
      <c r="R283" s="435">
        <f>'2. CAD NCCF'!R283+'3. USD NCCF'!R283+'4. EUR NCCF'!R283+'5. GBP NCCF'!R283+'6. Other(Incld) NCCF'!R283</f>
        <v>0</v>
      </c>
      <c r="S283" s="436">
        <f>'2. CAD NCCF'!S283+'3. USD NCCF'!S283+'4. EUR NCCF'!S283+'5. GBP NCCF'!S283+'6. Other(Incld) NCCF'!S283</f>
        <v>0</v>
      </c>
      <c r="T283" s="419"/>
      <c r="U283" s="420"/>
      <c r="V283" s="419"/>
      <c r="W283" s="420"/>
      <c r="X283" s="419"/>
      <c r="Y283" s="420"/>
      <c r="Z283" s="419"/>
      <c r="AA283" s="420"/>
      <c r="AB283" s="421"/>
      <c r="AC283" s="422"/>
      <c r="AD283" s="1015"/>
      <c r="AE283" s="1016"/>
      <c r="AF283" s="1017"/>
    </row>
    <row r="284" spans="1:32" ht="15" customHeight="1" x14ac:dyDescent="0.2">
      <c r="A284" s="222">
        <v>378</v>
      </c>
      <c r="B284" s="466"/>
      <c r="C284" s="483"/>
      <c r="D284" s="483"/>
      <c r="E284" s="486"/>
      <c r="F284" s="880" t="str">
        <f>'2. CAD NCCF'!F284:L284</f>
        <v>RSB unaffiliated third-party sourced, fixed term 90 days deposit</v>
      </c>
      <c r="G284" s="881"/>
      <c r="H284" s="881"/>
      <c r="I284" s="881"/>
      <c r="J284" s="881"/>
      <c r="K284" s="881"/>
      <c r="L284" s="882"/>
      <c r="M284" s="433">
        <f>'2. CAD NCCF'!M284+'3. USD NCCF'!M284+'4. EUR NCCF'!M284+'5. GBP NCCF'!M284+'6. Other(Incld) NCCF'!M284</f>
        <v>0</v>
      </c>
      <c r="N284" s="438">
        <f>'2. CAD NCCF'!N284+'3. USD NCCF'!N284+'4. EUR NCCF'!N284+'5. GBP NCCF'!N284+'6. Other(Incld) NCCF'!N284</f>
        <v>0</v>
      </c>
      <c r="O284" s="435">
        <f>'2. CAD NCCF'!O284+'3. USD NCCF'!O284+'4. EUR NCCF'!O284+'5. GBP NCCF'!O284+'6. Other(Incld) NCCF'!O284</f>
        <v>0</v>
      </c>
      <c r="P284" s="435">
        <f>'2. CAD NCCF'!P284+'3. USD NCCF'!P284+'4. EUR NCCF'!P284+'5. GBP NCCF'!P284+'6. Other(Incld) NCCF'!P284</f>
        <v>0</v>
      </c>
      <c r="Q284" s="437">
        <f>'2. CAD NCCF'!Q284+'3. USD NCCF'!Q284+'4. EUR NCCF'!Q284+'5. GBP NCCF'!Q284+'6. Other(Incld) NCCF'!Q284</f>
        <v>0</v>
      </c>
      <c r="R284" s="435">
        <f>'2. CAD NCCF'!R284+'3. USD NCCF'!R284+'4. EUR NCCF'!R284+'5. GBP NCCF'!R284+'6. Other(Incld) NCCF'!R284</f>
        <v>0</v>
      </c>
      <c r="S284" s="436">
        <f>'2. CAD NCCF'!S284+'3. USD NCCF'!S284+'4. EUR NCCF'!S284+'5. GBP NCCF'!S284+'6. Other(Incld) NCCF'!S284</f>
        <v>0</v>
      </c>
      <c r="T284" s="435">
        <f>'2. CAD NCCF'!T284+'3. USD NCCF'!T284+'4. EUR NCCF'!T284+'5. GBP NCCF'!T284+'6. Other(Incld) NCCF'!T284</f>
        <v>0</v>
      </c>
      <c r="U284" s="436">
        <f>'2. CAD NCCF'!U284+'3. USD NCCF'!U284+'4. EUR NCCF'!U284+'5. GBP NCCF'!U284+'6. Other(Incld) NCCF'!U284</f>
        <v>0</v>
      </c>
      <c r="V284" s="419"/>
      <c r="W284" s="420"/>
      <c r="X284" s="419"/>
      <c r="Y284" s="420"/>
      <c r="Z284" s="419"/>
      <c r="AA284" s="420"/>
      <c r="AB284" s="421"/>
      <c r="AC284" s="422"/>
      <c r="AD284" s="1015"/>
      <c r="AE284" s="1016"/>
      <c r="AF284" s="1017"/>
    </row>
    <row r="285" spans="1:32" ht="15" customHeight="1" x14ac:dyDescent="0.2">
      <c r="A285" s="222">
        <v>379</v>
      </c>
      <c r="B285" s="466"/>
      <c r="C285" s="483"/>
      <c r="D285" s="483"/>
      <c r="E285" s="486"/>
      <c r="F285" s="880" t="str">
        <f>'2. CAD NCCF'!F285:L285</f>
        <v>RSB unaffiliated third-party sourced, fixed term 180 days deposit</v>
      </c>
      <c r="G285" s="881"/>
      <c r="H285" s="881"/>
      <c r="I285" s="881"/>
      <c r="J285" s="881"/>
      <c r="K285" s="881"/>
      <c r="L285" s="882"/>
      <c r="M285" s="433">
        <f>'2. CAD NCCF'!M285+'3. USD NCCF'!M285+'4. EUR NCCF'!M285+'5. GBP NCCF'!M285+'6. Other(Incld) NCCF'!M285</f>
        <v>0</v>
      </c>
      <c r="N285" s="438">
        <f>'2. CAD NCCF'!N285+'3. USD NCCF'!N285+'4. EUR NCCF'!N285+'5. GBP NCCF'!N285+'6. Other(Incld) NCCF'!N285</f>
        <v>0</v>
      </c>
      <c r="O285" s="435">
        <f>'2. CAD NCCF'!O285+'3. USD NCCF'!O285+'4. EUR NCCF'!O285+'5. GBP NCCF'!O285+'6. Other(Incld) NCCF'!O285</f>
        <v>0</v>
      </c>
      <c r="P285" s="435">
        <f>'2. CAD NCCF'!P285+'3. USD NCCF'!P285+'4. EUR NCCF'!P285+'5. GBP NCCF'!P285+'6. Other(Incld) NCCF'!P285</f>
        <v>0</v>
      </c>
      <c r="Q285" s="437">
        <f>'2. CAD NCCF'!Q285+'3. USD NCCF'!Q285+'4. EUR NCCF'!Q285+'5. GBP NCCF'!Q285+'6. Other(Incld) NCCF'!Q285</f>
        <v>0</v>
      </c>
      <c r="R285" s="435">
        <f>'2. CAD NCCF'!R285+'3. USD NCCF'!R285+'4. EUR NCCF'!R285+'5. GBP NCCF'!R285+'6. Other(Incld) NCCF'!R285</f>
        <v>0</v>
      </c>
      <c r="S285" s="436">
        <f>'2. CAD NCCF'!S285+'3. USD NCCF'!S285+'4. EUR NCCF'!S285+'5. GBP NCCF'!S285+'6. Other(Incld) NCCF'!S285</f>
        <v>0</v>
      </c>
      <c r="T285" s="435">
        <f>'2. CAD NCCF'!T285+'3. USD NCCF'!T285+'4. EUR NCCF'!T285+'5. GBP NCCF'!T285+'6. Other(Incld) NCCF'!T285</f>
        <v>0</v>
      </c>
      <c r="U285" s="436">
        <f>'2. CAD NCCF'!U285+'3. USD NCCF'!U285+'4. EUR NCCF'!U285+'5. GBP NCCF'!U285+'6. Other(Incld) NCCF'!U285</f>
        <v>0</v>
      </c>
      <c r="V285" s="435">
        <f>'2. CAD NCCF'!V285+'3. USD NCCF'!V285+'4. EUR NCCF'!V285+'5. GBP NCCF'!V285+'6. Other(Incld) NCCF'!V285</f>
        <v>0</v>
      </c>
      <c r="W285" s="436">
        <f>'2. CAD NCCF'!W285+'3. USD NCCF'!W285+'4. EUR NCCF'!W285+'5. GBP NCCF'!W285+'6. Other(Incld) NCCF'!W285</f>
        <v>0</v>
      </c>
      <c r="X285" s="435">
        <f>'2. CAD NCCF'!X285+'3. USD NCCF'!X285+'4. EUR NCCF'!X285+'5. GBP NCCF'!X285+'6. Other(Incld) NCCF'!X285</f>
        <v>0</v>
      </c>
      <c r="Y285" s="436">
        <f>'2. CAD NCCF'!Y285+'3. USD NCCF'!Y285+'4. EUR NCCF'!Y285+'5. GBP NCCF'!Y285+'6. Other(Incld) NCCF'!Y285</f>
        <v>0</v>
      </c>
      <c r="Z285" s="419"/>
      <c r="AA285" s="420"/>
      <c r="AB285" s="421"/>
      <c r="AC285" s="422"/>
      <c r="AD285" s="1015"/>
      <c r="AE285" s="1016"/>
      <c r="AF285" s="1017"/>
    </row>
    <row r="286" spans="1:32" ht="15" customHeight="1" x14ac:dyDescent="0.2">
      <c r="A286" s="222">
        <v>380</v>
      </c>
      <c r="B286" s="466"/>
      <c r="C286" s="483"/>
      <c r="D286" s="483"/>
      <c r="E286" s="486"/>
      <c r="F286" s="880" t="str">
        <f>'2. CAD NCCF'!F286:L286</f>
        <v>RSB unaffiliated third-party sourced, fixed term 1 year deposit</v>
      </c>
      <c r="G286" s="881"/>
      <c r="H286" s="881"/>
      <c r="I286" s="881"/>
      <c r="J286" s="881"/>
      <c r="K286" s="881"/>
      <c r="L286" s="882"/>
      <c r="M286" s="433">
        <f>'2. CAD NCCF'!M286+'3. USD NCCF'!M286+'4. EUR NCCF'!M286+'5. GBP NCCF'!M286+'6. Other(Incld) NCCF'!M286</f>
        <v>0</v>
      </c>
      <c r="N286" s="438">
        <f>'2. CAD NCCF'!N286+'3. USD NCCF'!N286+'4. EUR NCCF'!N286+'5. GBP NCCF'!N286+'6. Other(Incld) NCCF'!N286</f>
        <v>0</v>
      </c>
      <c r="O286" s="435">
        <f>'2. CAD NCCF'!O286+'3. USD NCCF'!O286+'4. EUR NCCF'!O286+'5. GBP NCCF'!O286+'6. Other(Incld) NCCF'!O286</f>
        <v>0</v>
      </c>
      <c r="P286" s="435">
        <f>'2. CAD NCCF'!P286+'3. USD NCCF'!P286+'4. EUR NCCF'!P286+'5. GBP NCCF'!P286+'6. Other(Incld) NCCF'!P286</f>
        <v>0</v>
      </c>
      <c r="Q286" s="437">
        <f>'2. CAD NCCF'!Q286+'3. USD NCCF'!Q286+'4. EUR NCCF'!Q286+'5. GBP NCCF'!Q286+'6. Other(Incld) NCCF'!Q286</f>
        <v>0</v>
      </c>
      <c r="R286" s="435">
        <f>'2. CAD NCCF'!R286+'3. USD NCCF'!R286+'4. EUR NCCF'!R286+'5. GBP NCCF'!R286+'6. Other(Incld) NCCF'!R286</f>
        <v>0</v>
      </c>
      <c r="S286" s="436">
        <f>'2. CAD NCCF'!S286+'3. USD NCCF'!S286+'4. EUR NCCF'!S286+'5. GBP NCCF'!S286+'6. Other(Incld) NCCF'!S286</f>
        <v>0</v>
      </c>
      <c r="T286" s="435">
        <f>'2. CAD NCCF'!T286+'3. USD NCCF'!T286+'4. EUR NCCF'!T286+'5. GBP NCCF'!T286+'6. Other(Incld) NCCF'!T286</f>
        <v>0</v>
      </c>
      <c r="U286" s="436">
        <f>'2. CAD NCCF'!U286+'3. USD NCCF'!U286+'4. EUR NCCF'!U286+'5. GBP NCCF'!U286+'6. Other(Incld) NCCF'!U286</f>
        <v>0</v>
      </c>
      <c r="V286" s="435">
        <f>'2. CAD NCCF'!V286+'3. USD NCCF'!V286+'4. EUR NCCF'!V286+'5. GBP NCCF'!V286+'6. Other(Incld) NCCF'!V286</f>
        <v>0</v>
      </c>
      <c r="W286" s="436">
        <f>'2. CAD NCCF'!W286+'3. USD NCCF'!W286+'4. EUR NCCF'!W286+'5. GBP NCCF'!W286+'6. Other(Incld) NCCF'!W286</f>
        <v>0</v>
      </c>
      <c r="X286" s="435">
        <f>'2. CAD NCCF'!X286+'3. USD NCCF'!X286+'4. EUR NCCF'!X286+'5. GBP NCCF'!X286+'6. Other(Incld) NCCF'!X286</f>
        <v>0</v>
      </c>
      <c r="Y286" s="436">
        <f>'2. CAD NCCF'!Y286+'3. USD NCCF'!Y286+'4. EUR NCCF'!Y286+'5. GBP NCCF'!Y286+'6. Other(Incld) NCCF'!Y286</f>
        <v>0</v>
      </c>
      <c r="Z286" s="435">
        <f>'2. CAD NCCF'!Z286+'3. USD NCCF'!Z286+'4. EUR NCCF'!Z286+'5. GBP NCCF'!Z286+'6. Other(Incld) NCCF'!Z286</f>
        <v>0</v>
      </c>
      <c r="AA286" s="436">
        <f>'2. CAD NCCF'!AA286+'3. USD NCCF'!AA286+'4. EUR NCCF'!AA286+'5. GBP NCCF'!AA286+'6. Other(Incld) NCCF'!AA286</f>
        <v>0</v>
      </c>
      <c r="AB286" s="439">
        <f>'2. CAD NCCF'!AB286+'3. USD NCCF'!AB286+'4. EUR NCCF'!AB286+'5. GBP NCCF'!AB286+'6. Other(Incld) NCCF'!AB286</f>
        <v>0</v>
      </c>
      <c r="AC286" s="433">
        <f>'2. CAD NCCF'!AC286+'3. USD NCCF'!AC286+'4. EUR NCCF'!AC286+'5. GBP NCCF'!AC286+'6. Other(Incld) NCCF'!AC286</f>
        <v>0</v>
      </c>
      <c r="AD286" s="1015"/>
      <c r="AE286" s="1016"/>
      <c r="AF286" s="1017"/>
    </row>
    <row r="287" spans="1:32" ht="15" customHeight="1" x14ac:dyDescent="0.2">
      <c r="A287" s="222">
        <v>381</v>
      </c>
      <c r="B287" s="466"/>
      <c r="C287" s="257"/>
      <c r="D287" s="257"/>
      <c r="E287" s="258"/>
      <c r="F287" s="880" t="str">
        <f>'2. CAD NCCF'!F287:L287</f>
        <v>RSB unaffiliated third-party sourced, fixed term &gt; 1 year deposit</v>
      </c>
      <c r="G287" s="881"/>
      <c r="H287" s="881"/>
      <c r="I287" s="881"/>
      <c r="J287" s="881"/>
      <c r="K287" s="881"/>
      <c r="L287" s="882"/>
      <c r="M287" s="433">
        <f>'2. CAD NCCF'!M287+'3. USD NCCF'!M287+'4. EUR NCCF'!M287+'5. GBP NCCF'!M287+'6. Other(Incld) NCCF'!M287</f>
        <v>0</v>
      </c>
      <c r="N287" s="438">
        <f>'2. CAD NCCF'!N287+'3. USD NCCF'!N287+'4. EUR NCCF'!N287+'5. GBP NCCF'!N287+'6. Other(Incld) NCCF'!N287</f>
        <v>0</v>
      </c>
      <c r="O287" s="435">
        <f>'2. CAD NCCF'!O287+'3. USD NCCF'!O287+'4. EUR NCCF'!O287+'5. GBP NCCF'!O287+'6. Other(Incld) NCCF'!O287</f>
        <v>0</v>
      </c>
      <c r="P287" s="435">
        <f>'2. CAD NCCF'!P287+'3. USD NCCF'!P287+'4. EUR NCCF'!P287+'5. GBP NCCF'!P287+'6. Other(Incld) NCCF'!P287</f>
        <v>0</v>
      </c>
      <c r="Q287" s="437">
        <f>'2. CAD NCCF'!Q287+'3. USD NCCF'!Q287+'4. EUR NCCF'!Q287+'5. GBP NCCF'!Q287+'6. Other(Incld) NCCF'!Q287</f>
        <v>0</v>
      </c>
      <c r="R287" s="435">
        <f>'2. CAD NCCF'!R287+'3. USD NCCF'!R287+'4. EUR NCCF'!R287+'5. GBP NCCF'!R287+'6. Other(Incld) NCCF'!R287</f>
        <v>0</v>
      </c>
      <c r="S287" s="436">
        <f>'2. CAD NCCF'!S287+'3. USD NCCF'!S287+'4. EUR NCCF'!S287+'5. GBP NCCF'!S287+'6. Other(Incld) NCCF'!S287</f>
        <v>0</v>
      </c>
      <c r="T287" s="435">
        <f>'2. CAD NCCF'!T287+'3. USD NCCF'!T287+'4. EUR NCCF'!T287+'5. GBP NCCF'!T287+'6. Other(Incld) NCCF'!T287</f>
        <v>0</v>
      </c>
      <c r="U287" s="436">
        <f>'2. CAD NCCF'!U287+'3. USD NCCF'!U287+'4. EUR NCCF'!U287+'5. GBP NCCF'!U287+'6. Other(Incld) NCCF'!U287</f>
        <v>0</v>
      </c>
      <c r="V287" s="435">
        <f>'2. CAD NCCF'!V287+'3. USD NCCF'!V287+'4. EUR NCCF'!V287+'5. GBP NCCF'!V287+'6. Other(Incld) NCCF'!V287</f>
        <v>0</v>
      </c>
      <c r="W287" s="436">
        <f>'2. CAD NCCF'!W287+'3. USD NCCF'!W287+'4. EUR NCCF'!W287+'5. GBP NCCF'!W287+'6. Other(Incld) NCCF'!W287</f>
        <v>0</v>
      </c>
      <c r="X287" s="435">
        <f>'2. CAD NCCF'!X287+'3. USD NCCF'!X287+'4. EUR NCCF'!X287+'5. GBP NCCF'!X287+'6. Other(Incld) NCCF'!X287</f>
        <v>0</v>
      </c>
      <c r="Y287" s="436">
        <f>'2. CAD NCCF'!Y287+'3. USD NCCF'!Y287+'4. EUR NCCF'!Y287+'5. GBP NCCF'!Y287+'6. Other(Incld) NCCF'!Y287</f>
        <v>0</v>
      </c>
      <c r="Z287" s="435">
        <f>'2. CAD NCCF'!Z287+'3. USD NCCF'!Z287+'4. EUR NCCF'!Z287+'5. GBP NCCF'!Z287+'6. Other(Incld) NCCF'!Z287</f>
        <v>0</v>
      </c>
      <c r="AA287" s="436">
        <f>'2. CAD NCCF'!AA287+'3. USD NCCF'!AA287+'4. EUR NCCF'!AA287+'5. GBP NCCF'!AA287+'6. Other(Incld) NCCF'!AA287</f>
        <v>0</v>
      </c>
      <c r="AB287" s="439">
        <f>'2. CAD NCCF'!AB287+'3. USD NCCF'!AB287+'4. EUR NCCF'!AB287+'5. GBP NCCF'!AB287+'6. Other(Incld) NCCF'!AB287</f>
        <v>0</v>
      </c>
      <c r="AC287" s="433">
        <f>'2. CAD NCCF'!AC287+'3. USD NCCF'!AC287+'4. EUR NCCF'!AC287+'5. GBP NCCF'!AC287+'6. Other(Incld) NCCF'!AC287</f>
        <v>0</v>
      </c>
      <c r="AD287" s="1015"/>
      <c r="AE287" s="1016"/>
      <c r="AF287" s="1017"/>
    </row>
    <row r="288" spans="1:32" ht="15" customHeight="1" x14ac:dyDescent="0.2">
      <c r="A288" s="222">
        <v>382</v>
      </c>
      <c r="B288" s="466"/>
      <c r="C288" s="257"/>
      <c r="D288" s="265"/>
      <c r="E288" s="877" t="str">
        <f>'2. CAD NCCF'!E288:L288</f>
        <v>Retail and small business structured notes (RSBSN)</v>
      </c>
      <c r="F288" s="878"/>
      <c r="G288" s="878"/>
      <c r="H288" s="878"/>
      <c r="I288" s="878"/>
      <c r="J288" s="878"/>
      <c r="K288" s="878"/>
      <c r="L288" s="879"/>
      <c r="M288" s="399">
        <f>SUBTOTAL(9,M289:M290)</f>
        <v>0</v>
      </c>
      <c r="N288" s="402">
        <f t="shared" ref="N288:AC288" si="63">SUBTOTAL(9,N289:N290)</f>
        <v>0</v>
      </c>
      <c r="O288" s="406">
        <f t="shared" si="63"/>
        <v>0</v>
      </c>
      <c r="P288" s="405">
        <f t="shared" si="63"/>
        <v>0</v>
      </c>
      <c r="Q288" s="407">
        <f t="shared" si="63"/>
        <v>0</v>
      </c>
      <c r="R288" s="406">
        <f t="shared" si="63"/>
        <v>0</v>
      </c>
      <c r="S288" s="406">
        <f t="shared" si="63"/>
        <v>0</v>
      </c>
      <c r="T288" s="406">
        <f t="shared" si="63"/>
        <v>0</v>
      </c>
      <c r="U288" s="406">
        <f t="shared" si="63"/>
        <v>0</v>
      </c>
      <c r="V288" s="406">
        <f t="shared" si="63"/>
        <v>0</v>
      </c>
      <c r="W288" s="406">
        <f t="shared" si="63"/>
        <v>0</v>
      </c>
      <c r="X288" s="406">
        <f t="shared" si="63"/>
        <v>0</v>
      </c>
      <c r="Y288" s="406">
        <f t="shared" si="63"/>
        <v>0</v>
      </c>
      <c r="Z288" s="406">
        <f t="shared" si="63"/>
        <v>0</v>
      </c>
      <c r="AA288" s="406">
        <f t="shared" si="63"/>
        <v>0</v>
      </c>
      <c r="AB288" s="416">
        <f t="shared" si="63"/>
        <v>0</v>
      </c>
      <c r="AC288" s="399">
        <f t="shared" si="63"/>
        <v>0</v>
      </c>
      <c r="AD288" s="1015"/>
      <c r="AE288" s="1016"/>
      <c r="AF288" s="1017"/>
    </row>
    <row r="289" spans="1:32" ht="15" customHeight="1" x14ac:dyDescent="0.2">
      <c r="A289" s="222">
        <v>383</v>
      </c>
      <c r="B289" s="466"/>
      <c r="C289" s="483"/>
      <c r="D289" s="483"/>
      <c r="E289" s="486"/>
      <c r="F289" s="880" t="str">
        <f>'2. CAD NCCF'!F289:L289</f>
        <v>RSBSN no cust call</v>
      </c>
      <c r="G289" s="881"/>
      <c r="H289" s="881"/>
      <c r="I289" s="881"/>
      <c r="J289" s="881"/>
      <c r="K289" s="881"/>
      <c r="L289" s="882"/>
      <c r="M289" s="433">
        <f>'2. CAD NCCF'!M289+'3. USD NCCF'!M289+'4. EUR NCCF'!M289+'5. GBP NCCF'!M289+'6. Other(Incld) NCCF'!M289</f>
        <v>0</v>
      </c>
      <c r="N289" s="438">
        <f>'2. CAD NCCF'!N289+'3. USD NCCF'!N289+'4. EUR NCCF'!N289+'5. GBP NCCF'!N289+'6. Other(Incld) NCCF'!N289</f>
        <v>0</v>
      </c>
      <c r="O289" s="435">
        <f>'2. CAD NCCF'!O289+'3. USD NCCF'!O289+'4. EUR NCCF'!O289+'5. GBP NCCF'!O289+'6. Other(Incld) NCCF'!O289</f>
        <v>0</v>
      </c>
      <c r="P289" s="435">
        <f>'2. CAD NCCF'!P289+'3. USD NCCF'!P289+'4. EUR NCCF'!P289+'5. GBP NCCF'!P289+'6. Other(Incld) NCCF'!P289</f>
        <v>0</v>
      </c>
      <c r="Q289" s="437">
        <f>'2. CAD NCCF'!Q289+'3. USD NCCF'!Q289+'4. EUR NCCF'!Q289+'5. GBP NCCF'!Q289+'6. Other(Incld) NCCF'!Q289</f>
        <v>0</v>
      </c>
      <c r="R289" s="435">
        <f>'2. CAD NCCF'!R289+'3. USD NCCF'!R289+'4. EUR NCCF'!R289+'5. GBP NCCF'!R289+'6. Other(Incld) NCCF'!R289</f>
        <v>0</v>
      </c>
      <c r="S289" s="436">
        <f>'2. CAD NCCF'!S289+'3. USD NCCF'!S289+'4. EUR NCCF'!S289+'5. GBP NCCF'!S289+'6. Other(Incld) NCCF'!S289</f>
        <v>0</v>
      </c>
      <c r="T289" s="435">
        <f>'2. CAD NCCF'!T289+'3. USD NCCF'!T289+'4. EUR NCCF'!T289+'5. GBP NCCF'!T289+'6. Other(Incld) NCCF'!T289</f>
        <v>0</v>
      </c>
      <c r="U289" s="436">
        <f>'2. CAD NCCF'!U289+'3. USD NCCF'!U289+'4. EUR NCCF'!U289+'5. GBP NCCF'!U289+'6. Other(Incld) NCCF'!U289</f>
        <v>0</v>
      </c>
      <c r="V289" s="435">
        <f>'2. CAD NCCF'!V289+'3. USD NCCF'!V289+'4. EUR NCCF'!V289+'5. GBP NCCF'!V289+'6. Other(Incld) NCCF'!V289</f>
        <v>0</v>
      </c>
      <c r="W289" s="436">
        <f>'2. CAD NCCF'!W289+'3. USD NCCF'!W289+'4. EUR NCCF'!W289+'5. GBP NCCF'!W289+'6. Other(Incld) NCCF'!W289</f>
        <v>0</v>
      </c>
      <c r="X289" s="435">
        <f>'2. CAD NCCF'!X289+'3. USD NCCF'!X289+'4. EUR NCCF'!X289+'5. GBP NCCF'!X289+'6. Other(Incld) NCCF'!X289</f>
        <v>0</v>
      </c>
      <c r="Y289" s="436">
        <f>'2. CAD NCCF'!Y289+'3. USD NCCF'!Y289+'4. EUR NCCF'!Y289+'5. GBP NCCF'!Y289+'6. Other(Incld) NCCF'!Y289</f>
        <v>0</v>
      </c>
      <c r="Z289" s="435">
        <f>'2. CAD NCCF'!Z289+'3. USD NCCF'!Z289+'4. EUR NCCF'!Z289+'5. GBP NCCF'!Z289+'6. Other(Incld) NCCF'!Z289</f>
        <v>0</v>
      </c>
      <c r="AA289" s="436">
        <f>'2. CAD NCCF'!AA289+'3. USD NCCF'!AA289+'4. EUR NCCF'!AA289+'5. GBP NCCF'!AA289+'6. Other(Incld) NCCF'!AA289</f>
        <v>0</v>
      </c>
      <c r="AB289" s="439">
        <f>'2. CAD NCCF'!AB289+'3. USD NCCF'!AB289+'4. EUR NCCF'!AB289+'5. GBP NCCF'!AB289+'6. Other(Incld) NCCF'!AB289</f>
        <v>0</v>
      </c>
      <c r="AC289" s="433">
        <f>'2. CAD NCCF'!AC289+'3. USD NCCF'!AC289+'4. EUR NCCF'!AC289+'5. GBP NCCF'!AC289+'6. Other(Incld) NCCF'!AC289</f>
        <v>0</v>
      </c>
      <c r="AD289" s="1015"/>
      <c r="AE289" s="1016"/>
      <c r="AF289" s="1017"/>
    </row>
    <row r="290" spans="1:32" ht="15" customHeight="1" x14ac:dyDescent="0.2">
      <c r="A290" s="222">
        <v>384</v>
      </c>
      <c r="B290" s="466"/>
      <c r="C290" s="483"/>
      <c r="D290" s="483"/>
      <c r="E290" s="486"/>
      <c r="F290" s="880" t="str">
        <f>'2. CAD NCCF'!F290:L290</f>
        <v>RSBSN cust call</v>
      </c>
      <c r="G290" s="881"/>
      <c r="H290" s="881"/>
      <c r="I290" s="881"/>
      <c r="J290" s="881"/>
      <c r="K290" s="881"/>
      <c r="L290" s="882"/>
      <c r="M290" s="433">
        <f>'2. CAD NCCF'!M290+'3. USD NCCF'!M290+'4. EUR NCCF'!M290+'5. GBP NCCF'!M290+'6. Other(Incld) NCCF'!M290</f>
        <v>0</v>
      </c>
      <c r="N290" s="438">
        <f>'2. CAD NCCF'!N290+'3. USD NCCF'!N290+'4. EUR NCCF'!N290+'5. GBP NCCF'!N290+'6. Other(Incld) NCCF'!N290</f>
        <v>0</v>
      </c>
      <c r="O290" s="435">
        <f>'2. CAD NCCF'!O290+'3. USD NCCF'!O290+'4. EUR NCCF'!O290+'5. GBP NCCF'!O290+'6. Other(Incld) NCCF'!O290</f>
        <v>0</v>
      </c>
      <c r="P290" s="435">
        <f>'2. CAD NCCF'!P290+'3. USD NCCF'!P290+'4. EUR NCCF'!P290+'5. GBP NCCF'!P290+'6. Other(Incld) NCCF'!P290</f>
        <v>0</v>
      </c>
      <c r="Q290" s="437">
        <f>'2. CAD NCCF'!Q290+'3. USD NCCF'!Q290+'4. EUR NCCF'!Q290+'5. GBP NCCF'!Q290+'6. Other(Incld) NCCF'!Q290</f>
        <v>0</v>
      </c>
      <c r="R290" s="435">
        <f>'2. CAD NCCF'!R290+'3. USD NCCF'!R290+'4. EUR NCCF'!R290+'5. GBP NCCF'!R290+'6. Other(Incld) NCCF'!R290</f>
        <v>0</v>
      </c>
      <c r="S290" s="436">
        <f>'2. CAD NCCF'!S290+'3. USD NCCF'!S290+'4. EUR NCCF'!S290+'5. GBP NCCF'!S290+'6. Other(Incld) NCCF'!S290</f>
        <v>0</v>
      </c>
      <c r="T290" s="435">
        <f>'2. CAD NCCF'!T290+'3. USD NCCF'!T290+'4. EUR NCCF'!T290+'5. GBP NCCF'!T290+'6. Other(Incld) NCCF'!T290</f>
        <v>0</v>
      </c>
      <c r="U290" s="436">
        <f>'2. CAD NCCF'!U290+'3. USD NCCF'!U290+'4. EUR NCCF'!U290+'5. GBP NCCF'!U290+'6. Other(Incld) NCCF'!U290</f>
        <v>0</v>
      </c>
      <c r="V290" s="435">
        <f>'2. CAD NCCF'!V290+'3. USD NCCF'!V290+'4. EUR NCCF'!V290+'5. GBP NCCF'!V290+'6. Other(Incld) NCCF'!V290</f>
        <v>0</v>
      </c>
      <c r="W290" s="436">
        <f>'2. CAD NCCF'!W290+'3. USD NCCF'!W290+'4. EUR NCCF'!W290+'5. GBP NCCF'!W290+'6. Other(Incld) NCCF'!W290</f>
        <v>0</v>
      </c>
      <c r="X290" s="435">
        <f>'2. CAD NCCF'!X290+'3. USD NCCF'!X290+'4. EUR NCCF'!X290+'5. GBP NCCF'!X290+'6. Other(Incld) NCCF'!X290</f>
        <v>0</v>
      </c>
      <c r="Y290" s="436">
        <f>'2. CAD NCCF'!Y290+'3. USD NCCF'!Y290+'4. EUR NCCF'!Y290+'5. GBP NCCF'!Y290+'6. Other(Incld) NCCF'!Y290</f>
        <v>0</v>
      </c>
      <c r="Z290" s="435">
        <f>'2. CAD NCCF'!Z290+'3. USD NCCF'!Z290+'4. EUR NCCF'!Z290+'5. GBP NCCF'!Z290+'6. Other(Incld) NCCF'!Z290</f>
        <v>0</v>
      </c>
      <c r="AA290" s="436">
        <f>'2. CAD NCCF'!AA290+'3. USD NCCF'!AA290+'4. EUR NCCF'!AA290+'5. GBP NCCF'!AA290+'6. Other(Incld) NCCF'!AA290</f>
        <v>0</v>
      </c>
      <c r="AB290" s="439">
        <f>'2. CAD NCCF'!AB290+'3. USD NCCF'!AB290+'4. EUR NCCF'!AB290+'5. GBP NCCF'!AB290+'6. Other(Incld) NCCF'!AB290</f>
        <v>0</v>
      </c>
      <c r="AC290" s="433">
        <f>'2. CAD NCCF'!AC290+'3. USD NCCF'!AC290+'4. EUR NCCF'!AC290+'5. GBP NCCF'!AC290+'6. Other(Incld) NCCF'!AC290</f>
        <v>0</v>
      </c>
      <c r="AD290" s="1015"/>
      <c r="AE290" s="1016"/>
      <c r="AF290" s="1017"/>
    </row>
    <row r="291" spans="1:32" ht="15" customHeight="1" x14ac:dyDescent="0.2">
      <c r="A291" s="222">
        <v>385</v>
      </c>
      <c r="B291" s="466"/>
      <c r="C291" s="257"/>
      <c r="D291" s="868" t="str">
        <f>'2. CAD NCCF'!D291:AF291</f>
        <v>Commercial, corporate and wholesale deposits (CCW)</v>
      </c>
      <c r="E291" s="1044"/>
      <c r="F291" s="1044"/>
      <c r="G291" s="1044"/>
      <c r="H291" s="1044"/>
      <c r="I291" s="1044"/>
      <c r="J291" s="1044"/>
      <c r="K291" s="1044"/>
      <c r="L291" s="1044"/>
      <c r="M291" s="869"/>
      <c r="N291" s="869"/>
      <c r="O291" s="869"/>
      <c r="P291" s="869"/>
      <c r="Q291" s="869"/>
      <c r="R291" s="869"/>
      <c r="S291" s="869"/>
      <c r="T291" s="869"/>
      <c r="U291" s="869"/>
      <c r="V291" s="869"/>
      <c r="W291" s="869"/>
      <c r="X291" s="869"/>
      <c r="Y291" s="869"/>
      <c r="Z291" s="869"/>
      <c r="AA291" s="869"/>
      <c r="AB291" s="869"/>
      <c r="AC291" s="869"/>
      <c r="AD291" s="869"/>
      <c r="AE291" s="869"/>
      <c r="AF291" s="870"/>
    </row>
    <row r="292" spans="1:32" ht="15" customHeight="1" x14ac:dyDescent="0.2">
      <c r="A292" s="222">
        <v>386</v>
      </c>
      <c r="B292" s="466"/>
      <c r="C292" s="257"/>
      <c r="D292" s="265"/>
      <c r="E292" s="877" t="str">
        <f>'2. CAD NCCF'!E292:L292</f>
        <v>CCW demand - Operational</v>
      </c>
      <c r="F292" s="878"/>
      <c r="G292" s="878"/>
      <c r="H292" s="878"/>
      <c r="I292" s="878"/>
      <c r="J292" s="878"/>
      <c r="K292" s="878"/>
      <c r="L292" s="879"/>
      <c r="M292" s="399">
        <f>SUBTOTAL(9,M293:M295)</f>
        <v>0</v>
      </c>
      <c r="N292" s="525"/>
      <c r="O292" s="526"/>
      <c r="P292" s="526"/>
      <c r="Q292" s="526"/>
      <c r="R292" s="526"/>
      <c r="S292" s="526"/>
      <c r="T292" s="526"/>
      <c r="U292" s="526"/>
      <c r="V292" s="526"/>
      <c r="W292" s="526"/>
      <c r="X292" s="526"/>
      <c r="Y292" s="526"/>
      <c r="Z292" s="526"/>
      <c r="AA292" s="526"/>
      <c r="AB292" s="526"/>
      <c r="AC292" s="465"/>
      <c r="AD292" s="1036"/>
      <c r="AE292" s="1016"/>
      <c r="AF292" s="1017"/>
    </row>
    <row r="293" spans="1:32" ht="15" customHeight="1" x14ac:dyDescent="0.2">
      <c r="A293" s="222">
        <v>387</v>
      </c>
      <c r="B293" s="466"/>
      <c r="C293" s="483"/>
      <c r="D293" s="483"/>
      <c r="E293" s="486"/>
      <c r="F293" s="880" t="str">
        <f>'2. CAD NCCF'!F293:L293</f>
        <v>CCW operational, insured within approved jurisdiction</v>
      </c>
      <c r="G293" s="881"/>
      <c r="H293" s="881"/>
      <c r="I293" s="881"/>
      <c r="J293" s="881"/>
      <c r="K293" s="881"/>
      <c r="L293" s="882"/>
      <c r="M293" s="433">
        <f>'2. CAD NCCF'!M293+'3. USD NCCF'!M293+'4. EUR NCCF'!M293+'5. GBP NCCF'!M293+'6. Other(Incld) NCCF'!M293</f>
        <v>0</v>
      </c>
      <c r="N293" s="494"/>
      <c r="O293" s="495"/>
      <c r="P293" s="495"/>
      <c r="Q293" s="495"/>
      <c r="R293" s="495"/>
      <c r="S293" s="495"/>
      <c r="T293" s="495"/>
      <c r="U293" s="495"/>
      <c r="V293" s="495"/>
      <c r="W293" s="495"/>
      <c r="X293" s="495"/>
      <c r="Y293" s="495"/>
      <c r="Z293" s="495"/>
      <c r="AA293" s="495"/>
      <c r="AB293" s="495"/>
      <c r="AC293" s="465"/>
      <c r="AD293" s="1036"/>
      <c r="AE293" s="1016"/>
      <c r="AF293" s="1017"/>
    </row>
    <row r="294" spans="1:32" ht="15" customHeight="1" x14ac:dyDescent="0.2">
      <c r="A294" s="222">
        <v>388</v>
      </c>
      <c r="B294" s="466"/>
      <c r="C294" s="483"/>
      <c r="D294" s="483"/>
      <c r="E294" s="486"/>
      <c r="F294" s="880" t="str">
        <f>'2. CAD NCCF'!F294:L294</f>
        <v>CCW operational, insured outside of approved jurisdiction</v>
      </c>
      <c r="G294" s="881"/>
      <c r="H294" s="881"/>
      <c r="I294" s="881"/>
      <c r="J294" s="881"/>
      <c r="K294" s="881"/>
      <c r="L294" s="882"/>
      <c r="M294" s="433">
        <f>'2. CAD NCCF'!M294+'3. USD NCCF'!M294+'4. EUR NCCF'!M294+'5. GBP NCCF'!M294+'6. Other(Incld) NCCF'!M294</f>
        <v>0</v>
      </c>
      <c r="N294" s="494"/>
      <c r="O294" s="495"/>
      <c r="P294" s="495"/>
      <c r="Q294" s="495"/>
      <c r="R294" s="495"/>
      <c r="S294" s="495"/>
      <c r="T294" s="495"/>
      <c r="U294" s="495"/>
      <c r="V294" s="495"/>
      <c r="W294" s="495"/>
      <c r="X294" s="495"/>
      <c r="Y294" s="495"/>
      <c r="Z294" s="495"/>
      <c r="AA294" s="495"/>
      <c r="AB294" s="495"/>
      <c r="AC294" s="465"/>
      <c r="AD294" s="1036"/>
      <c r="AE294" s="1016"/>
      <c r="AF294" s="1017"/>
    </row>
    <row r="295" spans="1:32" ht="15" customHeight="1" x14ac:dyDescent="0.2">
      <c r="A295" s="222">
        <v>389</v>
      </c>
      <c r="B295" s="466"/>
      <c r="C295" s="483"/>
      <c r="D295" s="483"/>
      <c r="E295" s="486"/>
      <c r="F295" s="880" t="str">
        <f>'2. CAD NCCF'!F295:L295</f>
        <v>CCW operational, not insured</v>
      </c>
      <c r="G295" s="881"/>
      <c r="H295" s="881"/>
      <c r="I295" s="881"/>
      <c r="J295" s="881"/>
      <c r="K295" s="881"/>
      <c r="L295" s="882"/>
      <c r="M295" s="433">
        <f>'2. CAD NCCF'!M295+'3. USD NCCF'!M295+'4. EUR NCCF'!M295+'5. GBP NCCF'!M295+'6. Other(Incld) NCCF'!M295</f>
        <v>0</v>
      </c>
      <c r="N295" s="494"/>
      <c r="O295" s="495"/>
      <c r="P295" s="495"/>
      <c r="Q295" s="495"/>
      <c r="R295" s="495"/>
      <c r="S295" s="495"/>
      <c r="T295" s="495"/>
      <c r="U295" s="495"/>
      <c r="V295" s="495"/>
      <c r="W295" s="495"/>
      <c r="X295" s="495"/>
      <c r="Y295" s="495"/>
      <c r="Z295" s="495"/>
      <c r="AA295" s="495"/>
      <c r="AB295" s="495"/>
      <c r="AC295" s="465"/>
      <c r="AD295" s="1036"/>
      <c r="AE295" s="1016"/>
      <c r="AF295" s="1017"/>
    </row>
    <row r="296" spans="1:32" ht="15" customHeight="1" x14ac:dyDescent="0.2">
      <c r="A296" s="222">
        <v>390</v>
      </c>
      <c r="B296" s="466"/>
      <c r="C296" s="257"/>
      <c r="D296" s="265"/>
      <c r="E296" s="1139" t="str">
        <f>'2. CAD NCCF'!E296:L296</f>
        <v>CCW demand - Non-operational</v>
      </c>
      <c r="F296" s="878"/>
      <c r="G296" s="878"/>
      <c r="H296" s="878"/>
      <c r="I296" s="878"/>
      <c r="J296" s="878"/>
      <c r="K296" s="878"/>
      <c r="L296" s="879"/>
      <c r="M296" s="399">
        <f>SUBTOTAL(9,M297:M300)</f>
        <v>0</v>
      </c>
      <c r="N296" s="525"/>
      <c r="O296" s="526"/>
      <c r="P296" s="526"/>
      <c r="Q296" s="526"/>
      <c r="R296" s="526"/>
      <c r="S296" s="526"/>
      <c r="T296" s="526"/>
      <c r="U296" s="526"/>
      <c r="V296" s="526"/>
      <c r="W296" s="526"/>
      <c r="X296" s="526"/>
      <c r="Y296" s="526"/>
      <c r="Z296" s="526"/>
      <c r="AA296" s="526"/>
      <c r="AB296" s="526"/>
      <c r="AC296" s="465"/>
      <c r="AD296" s="1036"/>
      <c r="AE296" s="1016"/>
      <c r="AF296" s="1017"/>
    </row>
    <row r="297" spans="1:32" ht="15" customHeight="1" x14ac:dyDescent="0.2">
      <c r="A297" s="222">
        <v>391</v>
      </c>
      <c r="B297" s="466"/>
      <c r="C297" s="483"/>
      <c r="D297" s="483"/>
      <c r="E297" s="486"/>
      <c r="F297" s="880" t="str">
        <f>'2. CAD NCCF'!F297:L297</f>
        <v>CCW non-operational insured FI</v>
      </c>
      <c r="G297" s="881"/>
      <c r="H297" s="881"/>
      <c r="I297" s="881"/>
      <c r="J297" s="881"/>
      <c r="K297" s="881"/>
      <c r="L297" s="882"/>
      <c r="M297" s="433">
        <f>'2. CAD NCCF'!M297+'3. USD NCCF'!M297+'4. EUR NCCF'!M297+'5. GBP NCCF'!M297+'6. Other(Incld) NCCF'!M297</f>
        <v>0</v>
      </c>
      <c r="N297" s="494"/>
      <c r="O297" s="495"/>
      <c r="P297" s="495"/>
      <c r="Q297" s="495"/>
      <c r="R297" s="495"/>
      <c r="S297" s="495"/>
      <c r="T297" s="495"/>
      <c r="U297" s="495"/>
      <c r="V297" s="495"/>
      <c r="W297" s="495"/>
      <c r="X297" s="495"/>
      <c r="Y297" s="495"/>
      <c r="Z297" s="495"/>
      <c r="AA297" s="495"/>
      <c r="AB297" s="495"/>
      <c r="AC297" s="465"/>
      <c r="AD297" s="1036"/>
      <c r="AE297" s="1016"/>
      <c r="AF297" s="1017"/>
    </row>
    <row r="298" spans="1:32" ht="15" customHeight="1" x14ac:dyDescent="0.2">
      <c r="A298" s="222">
        <v>392</v>
      </c>
      <c r="B298" s="466"/>
      <c r="C298" s="483"/>
      <c r="D298" s="483"/>
      <c r="E298" s="486"/>
      <c r="F298" s="880" t="str">
        <f>'2. CAD NCCF'!F298:L298</f>
        <v>CCW non-operational uninsured FI</v>
      </c>
      <c r="G298" s="881"/>
      <c r="H298" s="881"/>
      <c r="I298" s="881"/>
      <c r="J298" s="881"/>
      <c r="K298" s="881"/>
      <c r="L298" s="882"/>
      <c r="M298" s="433">
        <f>'2. CAD NCCF'!M298+'3. USD NCCF'!M298+'4. EUR NCCF'!M298+'5. GBP NCCF'!M298+'6. Other(Incld) NCCF'!M298</f>
        <v>0</v>
      </c>
      <c r="N298" s="494"/>
      <c r="O298" s="495"/>
      <c r="P298" s="495"/>
      <c r="Q298" s="495"/>
      <c r="R298" s="495"/>
      <c r="S298" s="495"/>
      <c r="T298" s="495"/>
      <c r="U298" s="495"/>
      <c r="V298" s="495"/>
      <c r="W298" s="495"/>
      <c r="X298" s="495"/>
      <c r="Y298" s="495"/>
      <c r="Z298" s="495"/>
      <c r="AA298" s="495"/>
      <c r="AB298" s="495"/>
      <c r="AC298" s="465"/>
      <c r="AD298" s="1036"/>
      <c r="AE298" s="1016"/>
      <c r="AF298" s="1017"/>
    </row>
    <row r="299" spans="1:32" ht="27.75" customHeight="1" x14ac:dyDescent="0.2">
      <c r="A299" s="222">
        <v>393</v>
      </c>
      <c r="B299" s="466"/>
      <c r="C299" s="483"/>
      <c r="D299" s="483"/>
      <c r="E299" s="486" t="s">
        <v>6</v>
      </c>
      <c r="F299" s="880" t="str">
        <f>'2. CAD NCCF'!F299:L299</f>
        <v xml:space="preserve">CCW non-operational insured (corp, sovereigns, central bank, PSE, MDB) </v>
      </c>
      <c r="G299" s="881"/>
      <c r="H299" s="881"/>
      <c r="I299" s="881"/>
      <c r="J299" s="881"/>
      <c r="K299" s="881"/>
      <c r="L299" s="882"/>
      <c r="M299" s="433">
        <f>'2. CAD NCCF'!M299+'3. USD NCCF'!M299+'4. EUR NCCF'!M299+'5. GBP NCCF'!M299+'6. Other(Incld) NCCF'!M299</f>
        <v>0</v>
      </c>
      <c r="N299" s="494"/>
      <c r="O299" s="495"/>
      <c r="P299" s="495"/>
      <c r="Q299" s="495"/>
      <c r="R299" s="495"/>
      <c r="S299" s="495"/>
      <c r="T299" s="495"/>
      <c r="U299" s="495"/>
      <c r="V299" s="495"/>
      <c r="W299" s="495"/>
      <c r="X299" s="495"/>
      <c r="Y299" s="495"/>
      <c r="Z299" s="495"/>
      <c r="AA299" s="495"/>
      <c r="AB299" s="495"/>
      <c r="AC299" s="465"/>
      <c r="AD299" s="1036"/>
      <c r="AE299" s="1016"/>
      <c r="AF299" s="1017"/>
    </row>
    <row r="300" spans="1:32" ht="27.75" customHeight="1" x14ac:dyDescent="0.2">
      <c r="A300" s="222">
        <v>394</v>
      </c>
      <c r="B300" s="466"/>
      <c r="C300" s="467"/>
      <c r="D300" s="467"/>
      <c r="E300" s="467"/>
      <c r="F300" s="880" t="str">
        <f>'2. CAD NCCF'!F300:L300</f>
        <v xml:space="preserve">CCW non-operational uninsured (corp, sovereigns, central bank, PSE, MDB) </v>
      </c>
      <c r="G300" s="881"/>
      <c r="H300" s="881"/>
      <c r="I300" s="881"/>
      <c r="J300" s="881"/>
      <c r="K300" s="881"/>
      <c r="L300" s="882"/>
      <c r="M300" s="433">
        <f>'2. CAD NCCF'!M300+'3. USD NCCF'!M300+'4. EUR NCCF'!M300+'5. GBP NCCF'!M300+'6. Other(Incld) NCCF'!M300</f>
        <v>0</v>
      </c>
      <c r="N300" s="496"/>
      <c r="O300" s="497"/>
      <c r="P300" s="497"/>
      <c r="Q300" s="497"/>
      <c r="R300" s="497"/>
      <c r="S300" s="497"/>
      <c r="T300" s="497"/>
      <c r="U300" s="497"/>
      <c r="V300" s="497"/>
      <c r="W300" s="497"/>
      <c r="X300" s="497"/>
      <c r="Y300" s="497"/>
      <c r="Z300" s="497"/>
      <c r="AA300" s="497"/>
      <c r="AB300" s="497"/>
      <c r="AC300" s="472"/>
      <c r="AD300" s="1036"/>
      <c r="AE300" s="1016"/>
      <c r="AF300" s="1017"/>
    </row>
    <row r="301" spans="1:32" ht="15" customHeight="1" x14ac:dyDescent="0.2">
      <c r="A301" s="222">
        <v>395</v>
      </c>
      <c r="B301" s="466"/>
      <c r="C301" s="467"/>
      <c r="D301" s="467"/>
      <c r="E301" s="1006" t="str">
        <f>'2. CAD NCCF'!E301:L301</f>
        <v xml:space="preserve">CCW demand term deposit </v>
      </c>
      <c r="F301" s="1007"/>
      <c r="G301" s="1007"/>
      <c r="H301" s="1007"/>
      <c r="I301" s="1007"/>
      <c r="J301" s="1007"/>
      <c r="K301" s="1007"/>
      <c r="L301" s="1008"/>
      <c r="M301" s="399">
        <f>SUBTOTAL(9,M302:M306)</f>
        <v>0</v>
      </c>
      <c r="N301" s="402">
        <f t="shared" ref="N301:AC301" si="64">SUBTOTAL(9,N302:N306)</f>
        <v>0</v>
      </c>
      <c r="O301" s="406">
        <f t="shared" si="64"/>
        <v>0</v>
      </c>
      <c r="P301" s="405">
        <f t="shared" si="64"/>
        <v>0</v>
      </c>
      <c r="Q301" s="407">
        <f t="shared" si="64"/>
        <v>0</v>
      </c>
      <c r="R301" s="406">
        <f t="shared" si="64"/>
        <v>0</v>
      </c>
      <c r="S301" s="406">
        <f t="shared" si="64"/>
        <v>0</v>
      </c>
      <c r="T301" s="406">
        <f t="shared" si="64"/>
        <v>0</v>
      </c>
      <c r="U301" s="406">
        <f t="shared" si="64"/>
        <v>0</v>
      </c>
      <c r="V301" s="406">
        <f t="shared" si="64"/>
        <v>0</v>
      </c>
      <c r="W301" s="406">
        <f t="shared" si="64"/>
        <v>0</v>
      </c>
      <c r="X301" s="406">
        <f t="shared" si="64"/>
        <v>0</v>
      </c>
      <c r="Y301" s="406">
        <f t="shared" si="64"/>
        <v>0</v>
      </c>
      <c r="Z301" s="406">
        <f t="shared" si="64"/>
        <v>0</v>
      </c>
      <c r="AA301" s="406">
        <f t="shared" si="64"/>
        <v>0</v>
      </c>
      <c r="AB301" s="416">
        <f t="shared" si="64"/>
        <v>0</v>
      </c>
      <c r="AC301" s="399">
        <f t="shared" si="64"/>
        <v>0</v>
      </c>
      <c r="AD301" s="1015"/>
      <c r="AE301" s="1016"/>
      <c r="AF301" s="1017"/>
    </row>
    <row r="302" spans="1:32" ht="27" customHeight="1" x14ac:dyDescent="0.2">
      <c r="A302" s="222">
        <v>396</v>
      </c>
      <c r="B302" s="466"/>
      <c r="C302" s="483"/>
      <c r="D302" s="483"/>
      <c r="E302" s="486"/>
      <c r="F302" s="880" t="str">
        <f>'2. CAD NCCF'!F302:L302</f>
        <v>CCW term, original term &lt;30 days, insured within approved jurisdiction</v>
      </c>
      <c r="G302" s="881"/>
      <c r="H302" s="881"/>
      <c r="I302" s="881"/>
      <c r="J302" s="881"/>
      <c r="K302" s="881"/>
      <c r="L302" s="882"/>
      <c r="M302" s="433">
        <f>'2. CAD NCCF'!M302+'3. USD NCCF'!M302+'4. EUR NCCF'!M302+'5. GBP NCCF'!M302+'6. Other(Incld) NCCF'!M302</f>
        <v>0</v>
      </c>
      <c r="N302" s="438">
        <f>'2. CAD NCCF'!N302+'3. USD NCCF'!N302+'4. EUR NCCF'!N302+'5. GBP NCCF'!N302+'6. Other(Incld) NCCF'!N302</f>
        <v>0</v>
      </c>
      <c r="O302" s="435">
        <f>'2. CAD NCCF'!O302+'3. USD NCCF'!O302+'4. EUR NCCF'!O302+'5. GBP NCCF'!O302+'6. Other(Incld) NCCF'!O302</f>
        <v>0</v>
      </c>
      <c r="P302" s="435">
        <f>'2. CAD NCCF'!P302+'3. USD NCCF'!P302+'4. EUR NCCF'!P302+'5. GBP NCCF'!P302+'6. Other(Incld) NCCF'!P302</f>
        <v>0</v>
      </c>
      <c r="Q302" s="437">
        <f>'2. CAD NCCF'!Q302+'3. USD NCCF'!Q302+'4. EUR NCCF'!Q302+'5. GBP NCCF'!Q302+'6. Other(Incld) NCCF'!Q302</f>
        <v>0</v>
      </c>
      <c r="R302" s="1166"/>
      <c r="S302" s="1167"/>
      <c r="T302" s="1167"/>
      <c r="U302" s="1167"/>
      <c r="V302" s="1167"/>
      <c r="W302" s="1167"/>
      <c r="X302" s="1167"/>
      <c r="Y302" s="1167"/>
      <c r="Z302" s="1167"/>
      <c r="AA302" s="1167"/>
      <c r="AB302" s="1168"/>
      <c r="AC302" s="1175"/>
      <c r="AD302" s="1015"/>
      <c r="AE302" s="1016"/>
      <c r="AF302" s="1017"/>
    </row>
    <row r="303" spans="1:32" ht="27.75" customHeight="1" x14ac:dyDescent="0.2">
      <c r="A303" s="222">
        <v>397</v>
      </c>
      <c r="B303" s="466"/>
      <c r="C303" s="483"/>
      <c r="D303" s="483"/>
      <c r="E303" s="486"/>
      <c r="F303" s="880" t="str">
        <f>'2. CAD NCCF'!F303:L303</f>
        <v>CCW term, original term &lt;30 days, insured outside of approved jurisdiction</v>
      </c>
      <c r="G303" s="881"/>
      <c r="H303" s="881"/>
      <c r="I303" s="881"/>
      <c r="J303" s="881"/>
      <c r="K303" s="881"/>
      <c r="L303" s="882"/>
      <c r="M303" s="433">
        <f>'2. CAD NCCF'!M303+'3. USD NCCF'!M303+'4. EUR NCCF'!M303+'5. GBP NCCF'!M303+'6. Other(Incld) NCCF'!M303</f>
        <v>0</v>
      </c>
      <c r="N303" s="438">
        <f>'2. CAD NCCF'!N303+'3. USD NCCF'!N303+'4. EUR NCCF'!N303+'5. GBP NCCF'!N303+'6. Other(Incld) NCCF'!N303</f>
        <v>0</v>
      </c>
      <c r="O303" s="435">
        <f>'2. CAD NCCF'!O303+'3. USD NCCF'!O303+'4. EUR NCCF'!O303+'5. GBP NCCF'!O303+'6. Other(Incld) NCCF'!O303</f>
        <v>0</v>
      </c>
      <c r="P303" s="435">
        <f>'2. CAD NCCF'!P303+'3. USD NCCF'!P303+'4. EUR NCCF'!P303+'5. GBP NCCF'!P303+'6. Other(Incld) NCCF'!P303</f>
        <v>0</v>
      </c>
      <c r="Q303" s="437">
        <f>'2. CAD NCCF'!Q303+'3. USD NCCF'!Q303+'4. EUR NCCF'!Q303+'5. GBP NCCF'!Q303+'6. Other(Incld) NCCF'!Q303</f>
        <v>0</v>
      </c>
      <c r="R303" s="1169"/>
      <c r="S303" s="1170"/>
      <c r="T303" s="1170"/>
      <c r="U303" s="1170"/>
      <c r="V303" s="1170"/>
      <c r="W303" s="1170"/>
      <c r="X303" s="1170"/>
      <c r="Y303" s="1170"/>
      <c r="Z303" s="1170"/>
      <c r="AA303" s="1170"/>
      <c r="AB303" s="1171"/>
      <c r="AC303" s="1176"/>
      <c r="AD303" s="1015"/>
      <c r="AE303" s="1016"/>
      <c r="AF303" s="1017"/>
    </row>
    <row r="304" spans="1:32" ht="15" customHeight="1" x14ac:dyDescent="0.2">
      <c r="A304" s="222">
        <v>397</v>
      </c>
      <c r="B304" s="466"/>
      <c r="C304" s="483"/>
      <c r="D304" s="483"/>
      <c r="E304" s="486"/>
      <c r="F304" s="880" t="str">
        <f>'2. CAD NCCF'!F304:L304</f>
        <v>CCW term, original term &lt;30 days, not insured</v>
      </c>
      <c r="G304" s="881"/>
      <c r="H304" s="881"/>
      <c r="I304" s="881"/>
      <c r="J304" s="881"/>
      <c r="K304" s="881"/>
      <c r="L304" s="882"/>
      <c r="M304" s="433">
        <f>'2. CAD NCCF'!M304+'3. USD NCCF'!M304+'4. EUR NCCF'!M304+'5. GBP NCCF'!M304+'6. Other(Incld) NCCF'!M304</f>
        <v>0</v>
      </c>
      <c r="N304" s="438">
        <f>'2. CAD NCCF'!N304+'3. USD NCCF'!N304+'4. EUR NCCF'!N304+'5. GBP NCCF'!N304+'6. Other(Incld) NCCF'!N304</f>
        <v>0</v>
      </c>
      <c r="O304" s="435">
        <f>'2. CAD NCCF'!O304+'3. USD NCCF'!O304+'4. EUR NCCF'!O304+'5. GBP NCCF'!O304+'6. Other(Incld) NCCF'!O304</f>
        <v>0</v>
      </c>
      <c r="P304" s="435">
        <f>'2. CAD NCCF'!P304+'3. USD NCCF'!P304+'4. EUR NCCF'!P304+'5. GBP NCCF'!P304+'6. Other(Incld) NCCF'!P304</f>
        <v>0</v>
      </c>
      <c r="Q304" s="437">
        <f>'2. CAD NCCF'!Q304+'3. USD NCCF'!Q304+'4. EUR NCCF'!Q304+'5. GBP NCCF'!Q304+'6. Other(Incld) NCCF'!Q304</f>
        <v>0</v>
      </c>
      <c r="R304" s="1172"/>
      <c r="S304" s="1173"/>
      <c r="T304" s="1173"/>
      <c r="U304" s="1173"/>
      <c r="V304" s="1173"/>
      <c r="W304" s="1173"/>
      <c r="X304" s="1173"/>
      <c r="Y304" s="1173"/>
      <c r="Z304" s="1173"/>
      <c r="AA304" s="1173"/>
      <c r="AB304" s="1174"/>
      <c r="AC304" s="1177"/>
      <c r="AD304" s="1015"/>
      <c r="AE304" s="1016"/>
      <c r="AF304" s="1017"/>
    </row>
    <row r="305" spans="1:32" ht="15" customHeight="1" x14ac:dyDescent="0.2">
      <c r="A305" s="222">
        <v>397</v>
      </c>
      <c r="B305" s="466"/>
      <c r="C305" s="483"/>
      <c r="D305" s="483"/>
      <c r="E305" s="486"/>
      <c r="F305" s="880" t="str">
        <f>'2. CAD NCCF'!F305:L305</f>
        <v>CCW term, original term &gt;30 days and non-operational term</v>
      </c>
      <c r="G305" s="881"/>
      <c r="H305" s="881"/>
      <c r="I305" s="881"/>
      <c r="J305" s="881"/>
      <c r="K305" s="881"/>
      <c r="L305" s="882"/>
      <c r="M305" s="433">
        <f>'2. CAD NCCF'!M305+'3. USD NCCF'!M305+'4. EUR NCCF'!M305+'5. GBP NCCF'!M305+'6. Other(Incld) NCCF'!M305</f>
        <v>0</v>
      </c>
      <c r="N305" s="438">
        <f>'2. CAD NCCF'!N305+'3. USD NCCF'!N305+'4. EUR NCCF'!N305+'5. GBP NCCF'!N305+'6. Other(Incld) NCCF'!N305</f>
        <v>0</v>
      </c>
      <c r="O305" s="435">
        <f>'2. CAD NCCF'!O305+'3. USD NCCF'!O305+'4. EUR NCCF'!O305+'5. GBP NCCF'!O305+'6. Other(Incld) NCCF'!O305</f>
        <v>0</v>
      </c>
      <c r="P305" s="435">
        <f>'2. CAD NCCF'!P305+'3. USD NCCF'!P305+'4. EUR NCCF'!P305+'5. GBP NCCF'!P305+'6. Other(Incld) NCCF'!P305</f>
        <v>0</v>
      </c>
      <c r="Q305" s="437">
        <f>'2. CAD NCCF'!Q305+'3. USD NCCF'!Q305+'4. EUR NCCF'!Q305+'5. GBP NCCF'!Q305+'6. Other(Incld) NCCF'!Q305</f>
        <v>0</v>
      </c>
      <c r="R305" s="435">
        <f>'2. CAD NCCF'!R305+'3. USD NCCF'!R305+'4. EUR NCCF'!R305+'5. GBP NCCF'!R305+'6. Other(Incld) NCCF'!R305</f>
        <v>0</v>
      </c>
      <c r="S305" s="436">
        <f>'2. CAD NCCF'!S305+'3. USD NCCF'!S305+'4. EUR NCCF'!S305+'5. GBP NCCF'!S305+'6. Other(Incld) NCCF'!S305</f>
        <v>0</v>
      </c>
      <c r="T305" s="435">
        <f>'2. CAD NCCF'!T305+'3. USD NCCF'!T305+'4. EUR NCCF'!T305+'5. GBP NCCF'!T305+'6. Other(Incld) NCCF'!T305</f>
        <v>0</v>
      </c>
      <c r="U305" s="436">
        <f>'2. CAD NCCF'!U305+'3. USD NCCF'!U305+'4. EUR NCCF'!U305+'5. GBP NCCF'!U305+'6. Other(Incld) NCCF'!U305</f>
        <v>0</v>
      </c>
      <c r="V305" s="435">
        <f>'2. CAD NCCF'!V305+'3. USD NCCF'!V305+'4. EUR NCCF'!V305+'5. GBP NCCF'!V305+'6. Other(Incld) NCCF'!V305</f>
        <v>0</v>
      </c>
      <c r="W305" s="436">
        <f>'2. CAD NCCF'!W305+'3. USD NCCF'!W305+'4. EUR NCCF'!W305+'5. GBP NCCF'!W305+'6. Other(Incld) NCCF'!W305</f>
        <v>0</v>
      </c>
      <c r="X305" s="435">
        <f>'2. CAD NCCF'!X305+'3. USD NCCF'!X305+'4. EUR NCCF'!X305+'5. GBP NCCF'!X305+'6. Other(Incld) NCCF'!X305</f>
        <v>0</v>
      </c>
      <c r="Y305" s="436">
        <f>'2. CAD NCCF'!Y305+'3. USD NCCF'!Y305+'4. EUR NCCF'!Y305+'5. GBP NCCF'!Y305+'6. Other(Incld) NCCF'!Y305</f>
        <v>0</v>
      </c>
      <c r="Z305" s="435">
        <f>'2. CAD NCCF'!Z305+'3. USD NCCF'!Z305+'4. EUR NCCF'!Z305+'5. GBP NCCF'!Z305+'6. Other(Incld) NCCF'!Z305</f>
        <v>0</v>
      </c>
      <c r="AA305" s="436">
        <f>'2. CAD NCCF'!AA305+'3. USD NCCF'!AA305+'4. EUR NCCF'!AA305+'5. GBP NCCF'!AA305+'6. Other(Incld) NCCF'!AA305</f>
        <v>0</v>
      </c>
      <c r="AB305" s="439">
        <f>'2. CAD NCCF'!AB305+'3. USD NCCF'!AB305+'4. EUR NCCF'!AB305+'5. GBP NCCF'!AB305+'6. Other(Incld) NCCF'!AB305</f>
        <v>0</v>
      </c>
      <c r="AC305" s="433">
        <f>'2. CAD NCCF'!AC305+'3. USD NCCF'!AC305+'4. EUR NCCF'!AC305+'5. GBP NCCF'!AC305+'6. Other(Incld) NCCF'!AC305</f>
        <v>0</v>
      </c>
      <c r="AD305" s="1015"/>
      <c r="AE305" s="1016"/>
      <c r="AF305" s="1017"/>
    </row>
    <row r="306" spans="1:32" ht="15" customHeight="1" x14ac:dyDescent="0.2">
      <c r="A306" s="222">
        <v>397</v>
      </c>
      <c r="B306" s="466"/>
      <c r="C306" s="483"/>
      <c r="D306" s="483"/>
      <c r="E306" s="486"/>
      <c r="F306" s="880" t="str">
        <f>'2. CAD NCCF'!F306:L306</f>
        <v>Wholesale term</v>
      </c>
      <c r="G306" s="881"/>
      <c r="H306" s="881"/>
      <c r="I306" s="881"/>
      <c r="J306" s="881"/>
      <c r="K306" s="881"/>
      <c r="L306" s="882"/>
      <c r="M306" s="433">
        <f>'2. CAD NCCF'!M306+'3. USD NCCF'!M306+'4. EUR NCCF'!M306+'5. GBP NCCF'!M306+'6. Other(Incld) NCCF'!M306</f>
        <v>0</v>
      </c>
      <c r="N306" s="438">
        <f>'2. CAD NCCF'!N306+'3. USD NCCF'!N306+'4. EUR NCCF'!N306+'5. GBP NCCF'!N306+'6. Other(Incld) NCCF'!N306</f>
        <v>0</v>
      </c>
      <c r="O306" s="435">
        <f>'2. CAD NCCF'!O306+'3. USD NCCF'!O306+'4. EUR NCCF'!O306+'5. GBP NCCF'!O306+'6. Other(Incld) NCCF'!O306</f>
        <v>0</v>
      </c>
      <c r="P306" s="435">
        <f>'2. CAD NCCF'!P306+'3. USD NCCF'!P306+'4. EUR NCCF'!P306+'5. GBP NCCF'!P306+'6. Other(Incld) NCCF'!P306</f>
        <v>0</v>
      </c>
      <c r="Q306" s="437">
        <f>'2. CAD NCCF'!Q306+'3. USD NCCF'!Q306+'4. EUR NCCF'!Q306+'5. GBP NCCF'!Q306+'6. Other(Incld) NCCF'!Q306</f>
        <v>0</v>
      </c>
      <c r="R306" s="435">
        <f>'2. CAD NCCF'!R306+'3. USD NCCF'!R306+'4. EUR NCCF'!R306+'5. GBP NCCF'!R306+'6. Other(Incld) NCCF'!R306</f>
        <v>0</v>
      </c>
      <c r="S306" s="436">
        <f>'2. CAD NCCF'!S306+'3. USD NCCF'!S306+'4. EUR NCCF'!S306+'5. GBP NCCF'!S306+'6. Other(Incld) NCCF'!S306</f>
        <v>0</v>
      </c>
      <c r="T306" s="435">
        <f>'2. CAD NCCF'!T306+'3. USD NCCF'!T306+'4. EUR NCCF'!T306+'5. GBP NCCF'!T306+'6. Other(Incld) NCCF'!T306</f>
        <v>0</v>
      </c>
      <c r="U306" s="436">
        <f>'2. CAD NCCF'!U306+'3. USD NCCF'!U306+'4. EUR NCCF'!U306+'5. GBP NCCF'!U306+'6. Other(Incld) NCCF'!U306</f>
        <v>0</v>
      </c>
      <c r="V306" s="435">
        <f>'2. CAD NCCF'!V306+'3. USD NCCF'!V306+'4. EUR NCCF'!V306+'5. GBP NCCF'!V306+'6. Other(Incld) NCCF'!V306</f>
        <v>0</v>
      </c>
      <c r="W306" s="436">
        <f>'2. CAD NCCF'!W306+'3. USD NCCF'!W306+'4. EUR NCCF'!W306+'5. GBP NCCF'!W306+'6. Other(Incld) NCCF'!W306</f>
        <v>0</v>
      </c>
      <c r="X306" s="435">
        <f>'2. CAD NCCF'!X306+'3. USD NCCF'!X306+'4. EUR NCCF'!X306+'5. GBP NCCF'!X306+'6. Other(Incld) NCCF'!X306</f>
        <v>0</v>
      </c>
      <c r="Y306" s="436">
        <f>'2. CAD NCCF'!Y306+'3. USD NCCF'!Y306+'4. EUR NCCF'!Y306+'5. GBP NCCF'!Y306+'6. Other(Incld) NCCF'!Y306</f>
        <v>0</v>
      </c>
      <c r="Z306" s="435">
        <f>'2. CAD NCCF'!Z306+'3. USD NCCF'!Z306+'4. EUR NCCF'!Z306+'5. GBP NCCF'!Z306+'6. Other(Incld) NCCF'!Z306</f>
        <v>0</v>
      </c>
      <c r="AA306" s="436">
        <f>'2. CAD NCCF'!AA306+'3. USD NCCF'!AA306+'4. EUR NCCF'!AA306+'5. GBP NCCF'!AA306+'6. Other(Incld) NCCF'!AA306</f>
        <v>0</v>
      </c>
      <c r="AB306" s="439">
        <f>'2. CAD NCCF'!AB306+'3. USD NCCF'!AB306+'4. EUR NCCF'!AB306+'5. GBP NCCF'!AB306+'6. Other(Incld) NCCF'!AB306</f>
        <v>0</v>
      </c>
      <c r="AC306" s="433">
        <f>'2. CAD NCCF'!AC306+'3. USD NCCF'!AC306+'4. EUR NCCF'!AC306+'5. GBP NCCF'!AC306+'6. Other(Incld) NCCF'!AC306</f>
        <v>0</v>
      </c>
      <c r="AD306" s="1015"/>
      <c r="AE306" s="1016"/>
      <c r="AF306" s="1017"/>
    </row>
    <row r="307" spans="1:32" ht="15" customHeight="1" x14ac:dyDescent="0.2">
      <c r="A307" s="222">
        <v>385</v>
      </c>
      <c r="B307" s="466"/>
      <c r="C307" s="257"/>
      <c r="D307" s="868" t="str">
        <f>'2. CAD NCCF'!D307:AF307</f>
        <v>Other deposits/guarantees</v>
      </c>
      <c r="E307" s="1044"/>
      <c r="F307" s="1044"/>
      <c r="G307" s="1044"/>
      <c r="H307" s="1044"/>
      <c r="I307" s="1044"/>
      <c r="J307" s="1044"/>
      <c r="K307" s="1044"/>
      <c r="L307" s="1044"/>
      <c r="M307" s="869"/>
      <c r="N307" s="869"/>
      <c r="O307" s="869"/>
      <c r="P307" s="869"/>
      <c r="Q307" s="869"/>
      <c r="R307" s="869"/>
      <c r="S307" s="869"/>
      <c r="T307" s="869"/>
      <c r="U307" s="869"/>
      <c r="V307" s="869"/>
      <c r="W307" s="869"/>
      <c r="X307" s="869"/>
      <c r="Y307" s="869"/>
      <c r="Z307" s="869"/>
      <c r="AA307" s="869"/>
      <c r="AB307" s="869"/>
      <c r="AC307" s="869"/>
      <c r="AD307" s="869"/>
      <c r="AE307" s="869"/>
      <c r="AF307" s="870"/>
    </row>
    <row r="308" spans="1:32" ht="15" customHeight="1" x14ac:dyDescent="0.2">
      <c r="A308" s="222">
        <v>386</v>
      </c>
      <c r="B308" s="466"/>
      <c r="C308" s="257"/>
      <c r="D308" s="265"/>
      <c r="E308" s="877" t="str">
        <f>'2. CAD NCCF'!E308:L308</f>
        <v>Customers' bank acceptances (BAs) issued</v>
      </c>
      <c r="F308" s="878"/>
      <c r="G308" s="878"/>
      <c r="H308" s="878"/>
      <c r="I308" s="878"/>
      <c r="J308" s="878"/>
      <c r="K308" s="878"/>
      <c r="L308" s="879"/>
      <c r="M308" s="399">
        <f>SUBTOTAL(9,M309:M311)</f>
        <v>0</v>
      </c>
      <c r="N308" s="402">
        <f t="shared" ref="N308:AC308" si="65">SUBTOTAL(9,N309:N311)</f>
        <v>0</v>
      </c>
      <c r="O308" s="406">
        <f t="shared" si="65"/>
        <v>0</v>
      </c>
      <c r="P308" s="405">
        <f t="shared" si="65"/>
        <v>0</v>
      </c>
      <c r="Q308" s="407">
        <f t="shared" si="65"/>
        <v>0</v>
      </c>
      <c r="R308" s="406">
        <f t="shared" si="65"/>
        <v>0</v>
      </c>
      <c r="S308" s="406">
        <f t="shared" si="65"/>
        <v>0</v>
      </c>
      <c r="T308" s="406">
        <f t="shared" si="65"/>
        <v>0</v>
      </c>
      <c r="U308" s="406">
        <f t="shared" si="65"/>
        <v>0</v>
      </c>
      <c r="V308" s="406">
        <f t="shared" si="65"/>
        <v>0</v>
      </c>
      <c r="W308" s="406">
        <f t="shared" si="65"/>
        <v>0</v>
      </c>
      <c r="X308" s="406">
        <f t="shared" si="65"/>
        <v>0</v>
      </c>
      <c r="Y308" s="406">
        <f t="shared" si="65"/>
        <v>0</v>
      </c>
      <c r="Z308" s="406">
        <f t="shared" si="65"/>
        <v>0</v>
      </c>
      <c r="AA308" s="406">
        <f t="shared" si="65"/>
        <v>0</v>
      </c>
      <c r="AB308" s="416">
        <f t="shared" si="65"/>
        <v>0</v>
      </c>
      <c r="AC308" s="399">
        <f t="shared" si="65"/>
        <v>0</v>
      </c>
      <c r="AD308" s="1015"/>
      <c r="AE308" s="1016"/>
      <c r="AF308" s="1017"/>
    </row>
    <row r="309" spans="1:32" ht="15" customHeight="1" x14ac:dyDescent="0.2">
      <c r="A309" s="222">
        <v>387</v>
      </c>
      <c r="B309" s="466"/>
      <c r="C309" s="483"/>
      <c r="D309" s="483"/>
      <c r="E309" s="486"/>
      <c r="F309" s="880" t="str">
        <f>'2. CAD NCCF'!F309:L309</f>
        <v>1 month bank acceptance issued</v>
      </c>
      <c r="G309" s="881"/>
      <c r="H309" s="881"/>
      <c r="I309" s="881"/>
      <c r="J309" s="881"/>
      <c r="K309" s="881"/>
      <c r="L309" s="882"/>
      <c r="M309" s="433">
        <f>'2. CAD NCCF'!M309+'3. USD NCCF'!M309+'4. EUR NCCF'!M309+'5. GBP NCCF'!M309+'6. Other(Incld) NCCF'!M309</f>
        <v>0</v>
      </c>
      <c r="N309" s="438">
        <f>'2. CAD NCCF'!N309+'3. USD NCCF'!N309+'4. EUR NCCF'!N309+'5. GBP NCCF'!N309+'6. Other(Incld) NCCF'!N309</f>
        <v>0</v>
      </c>
      <c r="O309" s="435">
        <f>'2. CAD NCCF'!O309+'3. USD NCCF'!O309+'4. EUR NCCF'!O309+'5. GBP NCCF'!O309+'6. Other(Incld) NCCF'!O309</f>
        <v>0</v>
      </c>
      <c r="P309" s="435">
        <f>'2. CAD NCCF'!P309+'3. USD NCCF'!P309+'4. EUR NCCF'!P309+'5. GBP NCCF'!P309+'6. Other(Incld) NCCF'!P309</f>
        <v>0</v>
      </c>
      <c r="Q309" s="437">
        <f>'2. CAD NCCF'!Q309+'3. USD NCCF'!Q309+'4. EUR NCCF'!Q309+'5. GBP NCCF'!Q309+'6. Other(Incld) NCCF'!Q309</f>
        <v>0</v>
      </c>
      <c r="R309" s="1178"/>
      <c r="S309" s="1167"/>
      <c r="T309" s="1167"/>
      <c r="U309" s="1167"/>
      <c r="V309" s="1167"/>
      <c r="W309" s="1167"/>
      <c r="X309" s="1167"/>
      <c r="Y309" s="1167"/>
      <c r="Z309" s="1167"/>
      <c r="AA309" s="1167"/>
      <c r="AB309" s="1168"/>
      <c r="AC309" s="1175"/>
      <c r="AD309" s="1015"/>
      <c r="AE309" s="1016"/>
      <c r="AF309" s="1017"/>
    </row>
    <row r="310" spans="1:32" ht="15" customHeight="1" x14ac:dyDescent="0.2">
      <c r="A310" s="222">
        <v>388</v>
      </c>
      <c r="B310" s="466"/>
      <c r="C310" s="483"/>
      <c r="D310" s="483"/>
      <c r="E310" s="486"/>
      <c r="F310" s="880" t="str">
        <f>'2. CAD NCCF'!F310:L310</f>
        <v>2 month bank acceptance issued</v>
      </c>
      <c r="G310" s="881"/>
      <c r="H310" s="881"/>
      <c r="I310" s="881"/>
      <c r="J310" s="881"/>
      <c r="K310" s="881"/>
      <c r="L310" s="882"/>
      <c r="M310" s="433">
        <f>'2. CAD NCCF'!M310+'3. USD NCCF'!M310+'4. EUR NCCF'!M310+'5. GBP NCCF'!M310+'6. Other(Incld) NCCF'!M310</f>
        <v>0</v>
      </c>
      <c r="N310" s="438">
        <f>'2. CAD NCCF'!N310+'3. USD NCCF'!N310+'4. EUR NCCF'!N310+'5. GBP NCCF'!N310+'6. Other(Incld) NCCF'!N310</f>
        <v>0</v>
      </c>
      <c r="O310" s="435">
        <f>'2. CAD NCCF'!O310+'3. USD NCCF'!O310+'4. EUR NCCF'!O310+'5. GBP NCCF'!O310+'6. Other(Incld) NCCF'!O310</f>
        <v>0</v>
      </c>
      <c r="P310" s="435">
        <f>'2. CAD NCCF'!P310+'3. USD NCCF'!P310+'4. EUR NCCF'!P310+'5. GBP NCCF'!P310+'6. Other(Incld) NCCF'!P310</f>
        <v>0</v>
      </c>
      <c r="Q310" s="437">
        <f>'2. CAD NCCF'!Q310+'3. USD NCCF'!Q310+'4. EUR NCCF'!Q310+'5. GBP NCCF'!Q310+'6. Other(Incld) NCCF'!Q310</f>
        <v>0</v>
      </c>
      <c r="R310" s="435">
        <f>'2. CAD NCCF'!R310+'3. USD NCCF'!R310+'4. EUR NCCF'!R310+'5. GBP NCCF'!R310+'6. Other(Incld) NCCF'!R310</f>
        <v>0</v>
      </c>
      <c r="S310" s="1179"/>
      <c r="T310" s="1170"/>
      <c r="U310" s="1170"/>
      <c r="V310" s="1170"/>
      <c r="W310" s="1170"/>
      <c r="X310" s="1170"/>
      <c r="Y310" s="1170"/>
      <c r="Z310" s="1170"/>
      <c r="AA310" s="1170"/>
      <c r="AB310" s="1171"/>
      <c r="AC310" s="1180"/>
      <c r="AD310" s="1015"/>
      <c r="AE310" s="1016"/>
      <c r="AF310" s="1017"/>
    </row>
    <row r="311" spans="1:32" ht="15" customHeight="1" x14ac:dyDescent="0.2">
      <c r="A311" s="222">
        <v>389</v>
      </c>
      <c r="B311" s="466"/>
      <c r="C311" s="483"/>
      <c r="D311" s="483"/>
      <c r="E311" s="486"/>
      <c r="F311" s="880" t="str">
        <f>'2. CAD NCCF'!F311:L311</f>
        <v>3 month bank acceptance issued</v>
      </c>
      <c r="G311" s="881"/>
      <c r="H311" s="881"/>
      <c r="I311" s="881"/>
      <c r="J311" s="881"/>
      <c r="K311" s="881"/>
      <c r="L311" s="882"/>
      <c r="M311" s="433">
        <f>'2. CAD NCCF'!M311+'3. USD NCCF'!M311+'4. EUR NCCF'!M311+'5. GBP NCCF'!M311+'6. Other(Incld) NCCF'!M311</f>
        <v>0</v>
      </c>
      <c r="N311" s="438">
        <f>'2. CAD NCCF'!N311+'3. USD NCCF'!N311+'4. EUR NCCF'!N311+'5. GBP NCCF'!N311+'6. Other(Incld) NCCF'!N311</f>
        <v>0</v>
      </c>
      <c r="O311" s="435">
        <f>'2. CAD NCCF'!O311+'3. USD NCCF'!O311+'4. EUR NCCF'!O311+'5. GBP NCCF'!O311+'6. Other(Incld) NCCF'!O311</f>
        <v>0</v>
      </c>
      <c r="P311" s="435">
        <f>'2. CAD NCCF'!P311+'3. USD NCCF'!P311+'4. EUR NCCF'!P311+'5. GBP NCCF'!P311+'6. Other(Incld) NCCF'!P311</f>
        <v>0</v>
      </c>
      <c r="Q311" s="437">
        <f>'2. CAD NCCF'!Q311+'3. USD NCCF'!Q311+'4. EUR NCCF'!Q311+'5. GBP NCCF'!Q311+'6. Other(Incld) NCCF'!Q311</f>
        <v>0</v>
      </c>
      <c r="R311" s="435">
        <f>'2. CAD NCCF'!R311+'3. USD NCCF'!R311+'4. EUR NCCF'!R311+'5. GBP NCCF'!R311+'6. Other(Incld) NCCF'!R311</f>
        <v>0</v>
      </c>
      <c r="S311" s="436">
        <f>'2. CAD NCCF'!S311+'3. USD NCCF'!S311+'4. EUR NCCF'!S311+'5. GBP NCCF'!S311+'6. Other(Incld) NCCF'!S311</f>
        <v>0</v>
      </c>
      <c r="T311" s="1179"/>
      <c r="U311" s="1173"/>
      <c r="V311" s="1173"/>
      <c r="W311" s="1173"/>
      <c r="X311" s="1173"/>
      <c r="Y311" s="1173"/>
      <c r="Z311" s="1173"/>
      <c r="AA311" s="1173"/>
      <c r="AB311" s="1174"/>
      <c r="AC311" s="1181"/>
      <c r="AD311" s="1015"/>
      <c r="AE311" s="1016"/>
      <c r="AF311" s="1017"/>
    </row>
    <row r="312" spans="1:32" ht="15" customHeight="1" x14ac:dyDescent="0.2">
      <c r="A312" s="222">
        <v>390</v>
      </c>
      <c r="B312" s="466"/>
      <c r="C312" s="257"/>
      <c r="D312" s="265"/>
      <c r="E312" s="877" t="str">
        <f>'2. CAD NCCF'!E312:L312</f>
        <v>Other deposits</v>
      </c>
      <c r="F312" s="878"/>
      <c r="G312" s="878"/>
      <c r="H312" s="878"/>
      <c r="I312" s="878"/>
      <c r="J312" s="878"/>
      <c r="K312" s="878"/>
      <c r="L312" s="879"/>
      <c r="M312" s="399">
        <f>SUBTOTAL(9,M313:M314)</f>
        <v>0</v>
      </c>
      <c r="N312" s="402">
        <f t="shared" ref="N312:AC312" si="66">SUBTOTAL(9,N313:N314)</f>
        <v>0</v>
      </c>
      <c r="O312" s="406">
        <f t="shared" si="66"/>
        <v>0</v>
      </c>
      <c r="P312" s="405">
        <f t="shared" si="66"/>
        <v>0</v>
      </c>
      <c r="Q312" s="407">
        <f t="shared" si="66"/>
        <v>0</v>
      </c>
      <c r="R312" s="406">
        <f t="shared" si="66"/>
        <v>0</v>
      </c>
      <c r="S312" s="406">
        <f t="shared" si="66"/>
        <v>0</v>
      </c>
      <c r="T312" s="406">
        <f t="shared" si="66"/>
        <v>0</v>
      </c>
      <c r="U312" s="406">
        <f t="shared" si="66"/>
        <v>0</v>
      </c>
      <c r="V312" s="406">
        <f t="shared" si="66"/>
        <v>0</v>
      </c>
      <c r="W312" s="406">
        <f t="shared" si="66"/>
        <v>0</v>
      </c>
      <c r="X312" s="406">
        <f t="shared" si="66"/>
        <v>0</v>
      </c>
      <c r="Y312" s="406">
        <f t="shared" si="66"/>
        <v>0</v>
      </c>
      <c r="Z312" s="406">
        <f t="shared" si="66"/>
        <v>0</v>
      </c>
      <c r="AA312" s="406">
        <f t="shared" si="66"/>
        <v>0</v>
      </c>
      <c r="AB312" s="416">
        <f t="shared" si="66"/>
        <v>0</v>
      </c>
      <c r="AC312" s="399">
        <f t="shared" si="66"/>
        <v>0</v>
      </c>
      <c r="AD312" s="1015"/>
      <c r="AE312" s="1016"/>
      <c r="AF312" s="1017"/>
    </row>
    <row r="313" spans="1:32" ht="15" customHeight="1" x14ac:dyDescent="0.2">
      <c r="A313" s="222">
        <v>391</v>
      </c>
      <c r="B313" s="466"/>
      <c r="C313" s="483"/>
      <c r="D313" s="483"/>
      <c r="E313" s="486"/>
      <c r="F313" s="880" t="str">
        <f>'2. CAD NCCF'!F313:L313</f>
        <v>Swapped intrabank deposits</v>
      </c>
      <c r="G313" s="881"/>
      <c r="H313" s="881"/>
      <c r="I313" s="881"/>
      <c r="J313" s="881"/>
      <c r="K313" s="881"/>
      <c r="L313" s="882"/>
      <c r="M313" s="433">
        <f>'2. CAD NCCF'!M313+'3. USD NCCF'!M313+'4. EUR NCCF'!M313+'5. GBP NCCF'!M313+'6. Other(Incld) NCCF'!M313</f>
        <v>0</v>
      </c>
      <c r="N313" s="438">
        <f>'2. CAD NCCF'!N313+'3. USD NCCF'!N313+'4. EUR NCCF'!N313+'5. GBP NCCF'!N313+'6. Other(Incld) NCCF'!N313</f>
        <v>0</v>
      </c>
      <c r="O313" s="435">
        <f>'2. CAD NCCF'!O313+'3. USD NCCF'!O313+'4. EUR NCCF'!O313+'5. GBP NCCF'!O313+'6. Other(Incld) NCCF'!O313</f>
        <v>0</v>
      </c>
      <c r="P313" s="435">
        <f>'2. CAD NCCF'!P313+'3. USD NCCF'!P313+'4. EUR NCCF'!P313+'5. GBP NCCF'!P313+'6. Other(Incld) NCCF'!P313</f>
        <v>0</v>
      </c>
      <c r="Q313" s="437">
        <f>'2. CAD NCCF'!Q313+'3. USD NCCF'!Q313+'4. EUR NCCF'!Q313+'5. GBP NCCF'!Q313+'6. Other(Incld) NCCF'!Q313</f>
        <v>0</v>
      </c>
      <c r="R313" s="435">
        <f>'2. CAD NCCF'!R313+'3. USD NCCF'!R313+'4. EUR NCCF'!R313+'5. GBP NCCF'!R313+'6. Other(Incld) NCCF'!R313</f>
        <v>0</v>
      </c>
      <c r="S313" s="436">
        <f>'2. CAD NCCF'!S313+'3. USD NCCF'!S313+'4. EUR NCCF'!S313+'5. GBP NCCF'!S313+'6. Other(Incld) NCCF'!S313</f>
        <v>0</v>
      </c>
      <c r="T313" s="435">
        <f>'2. CAD NCCF'!T313+'3. USD NCCF'!T313+'4. EUR NCCF'!T313+'5. GBP NCCF'!T313+'6. Other(Incld) NCCF'!T313</f>
        <v>0</v>
      </c>
      <c r="U313" s="436">
        <f>'2. CAD NCCF'!U313+'3. USD NCCF'!U313+'4. EUR NCCF'!U313+'5. GBP NCCF'!U313+'6. Other(Incld) NCCF'!U313</f>
        <v>0</v>
      </c>
      <c r="V313" s="435">
        <f>'2. CAD NCCF'!V313+'3. USD NCCF'!V313+'4. EUR NCCF'!V313+'5. GBP NCCF'!V313+'6. Other(Incld) NCCF'!V313</f>
        <v>0</v>
      </c>
      <c r="W313" s="436">
        <f>'2. CAD NCCF'!W313+'3. USD NCCF'!W313+'4. EUR NCCF'!W313+'5. GBP NCCF'!W313+'6. Other(Incld) NCCF'!W313</f>
        <v>0</v>
      </c>
      <c r="X313" s="435">
        <f>'2. CAD NCCF'!X313+'3. USD NCCF'!X313+'4. EUR NCCF'!X313+'5. GBP NCCF'!X313+'6. Other(Incld) NCCF'!X313</f>
        <v>0</v>
      </c>
      <c r="Y313" s="436">
        <f>'2. CAD NCCF'!Y313+'3. USD NCCF'!Y313+'4. EUR NCCF'!Y313+'5. GBP NCCF'!Y313+'6. Other(Incld) NCCF'!Y313</f>
        <v>0</v>
      </c>
      <c r="Z313" s="435">
        <f>'2. CAD NCCF'!Z313+'3. USD NCCF'!Z313+'4. EUR NCCF'!Z313+'5. GBP NCCF'!Z313+'6. Other(Incld) NCCF'!Z313</f>
        <v>0</v>
      </c>
      <c r="AA313" s="436">
        <f>'2. CAD NCCF'!AA313+'3. USD NCCF'!AA313+'4. EUR NCCF'!AA313+'5. GBP NCCF'!AA313+'6. Other(Incld) NCCF'!AA313</f>
        <v>0</v>
      </c>
      <c r="AB313" s="439">
        <f>'2. CAD NCCF'!AB313+'3. USD NCCF'!AB313+'4. EUR NCCF'!AB313+'5. GBP NCCF'!AB313+'6. Other(Incld) NCCF'!AB313</f>
        <v>0</v>
      </c>
      <c r="AC313" s="433">
        <f>'2. CAD NCCF'!AC313+'3. USD NCCF'!AC313+'4. EUR NCCF'!AC313+'5. GBP NCCF'!AC313+'6. Other(Incld) NCCF'!AC313</f>
        <v>0</v>
      </c>
      <c r="AD313" s="1015"/>
      <c r="AE313" s="1016"/>
      <c r="AF313" s="1017"/>
    </row>
    <row r="314" spans="1:32" ht="15" customHeight="1" x14ac:dyDescent="0.2">
      <c r="A314" s="222">
        <v>392</v>
      </c>
      <c r="B314" s="488"/>
      <c r="C314" s="478"/>
      <c r="D314" s="478"/>
      <c r="E314" s="479"/>
      <c r="F314" s="880" t="str">
        <f>'2. CAD NCCF'!F314:L314</f>
        <v>Deposits from affiliates</v>
      </c>
      <c r="G314" s="881"/>
      <c r="H314" s="881"/>
      <c r="I314" s="881"/>
      <c r="J314" s="881"/>
      <c r="K314" s="881"/>
      <c r="L314" s="882"/>
      <c r="M314" s="433">
        <f>'2. CAD NCCF'!M314+'3. USD NCCF'!M314+'4. EUR NCCF'!M314+'5. GBP NCCF'!M314+'6. Other(Incld) NCCF'!M314</f>
        <v>0</v>
      </c>
      <c r="N314" s="438">
        <f>'2. CAD NCCF'!N314+'3. USD NCCF'!N314+'4. EUR NCCF'!N314+'5. GBP NCCF'!N314+'6. Other(Incld) NCCF'!N314</f>
        <v>0</v>
      </c>
      <c r="O314" s="435">
        <f>'2. CAD NCCF'!O314+'3. USD NCCF'!O314+'4. EUR NCCF'!O314+'5. GBP NCCF'!O314+'6. Other(Incld) NCCF'!O314</f>
        <v>0</v>
      </c>
      <c r="P314" s="435">
        <f>'2. CAD NCCF'!P314+'3. USD NCCF'!P314+'4. EUR NCCF'!P314+'5. GBP NCCF'!P314+'6. Other(Incld) NCCF'!P314</f>
        <v>0</v>
      </c>
      <c r="Q314" s="437">
        <f>'2. CAD NCCF'!Q314+'3. USD NCCF'!Q314+'4. EUR NCCF'!Q314+'5. GBP NCCF'!Q314+'6. Other(Incld) NCCF'!Q314</f>
        <v>0</v>
      </c>
      <c r="R314" s="435">
        <f>'2. CAD NCCF'!R314+'3. USD NCCF'!R314+'4. EUR NCCF'!R314+'5. GBP NCCF'!R314+'6. Other(Incld) NCCF'!R314</f>
        <v>0</v>
      </c>
      <c r="S314" s="436">
        <f>'2. CAD NCCF'!S314+'3. USD NCCF'!S314+'4. EUR NCCF'!S314+'5. GBP NCCF'!S314+'6. Other(Incld) NCCF'!S314</f>
        <v>0</v>
      </c>
      <c r="T314" s="435">
        <f>'2. CAD NCCF'!T314+'3. USD NCCF'!T314+'4. EUR NCCF'!T314+'5. GBP NCCF'!T314+'6. Other(Incld) NCCF'!T314</f>
        <v>0</v>
      </c>
      <c r="U314" s="436">
        <f>'2. CAD NCCF'!U314+'3. USD NCCF'!U314+'4. EUR NCCF'!U314+'5. GBP NCCF'!U314+'6. Other(Incld) NCCF'!U314</f>
        <v>0</v>
      </c>
      <c r="V314" s="435">
        <f>'2. CAD NCCF'!V314+'3. USD NCCF'!V314+'4. EUR NCCF'!V314+'5. GBP NCCF'!V314+'6. Other(Incld) NCCF'!V314</f>
        <v>0</v>
      </c>
      <c r="W314" s="436">
        <f>'2. CAD NCCF'!W314+'3. USD NCCF'!W314+'4. EUR NCCF'!W314+'5. GBP NCCF'!W314+'6. Other(Incld) NCCF'!W314</f>
        <v>0</v>
      </c>
      <c r="X314" s="435">
        <f>'2. CAD NCCF'!X314+'3. USD NCCF'!X314+'4. EUR NCCF'!X314+'5. GBP NCCF'!X314+'6. Other(Incld) NCCF'!X314</f>
        <v>0</v>
      </c>
      <c r="Y314" s="436">
        <f>'2. CAD NCCF'!Y314+'3. USD NCCF'!Y314+'4. EUR NCCF'!Y314+'5. GBP NCCF'!Y314+'6. Other(Incld) NCCF'!Y314</f>
        <v>0</v>
      </c>
      <c r="Z314" s="435">
        <f>'2. CAD NCCF'!Z314+'3. USD NCCF'!Z314+'4. EUR NCCF'!Z314+'5. GBP NCCF'!Z314+'6. Other(Incld) NCCF'!Z314</f>
        <v>0</v>
      </c>
      <c r="AA314" s="436">
        <f>'2. CAD NCCF'!AA314+'3. USD NCCF'!AA314+'4. EUR NCCF'!AA314+'5. GBP NCCF'!AA314+'6. Other(Incld) NCCF'!AA314</f>
        <v>0</v>
      </c>
      <c r="AB314" s="439">
        <f>'2. CAD NCCF'!AB314+'3. USD NCCF'!AB314+'4. EUR NCCF'!AB314+'5. GBP NCCF'!AB314+'6. Other(Incld) NCCF'!AB314</f>
        <v>0</v>
      </c>
      <c r="AC314" s="433">
        <f>'2. CAD NCCF'!AC314+'3. USD NCCF'!AC314+'4. EUR NCCF'!AC314+'5. GBP NCCF'!AC314+'6. Other(Incld) NCCF'!AC314</f>
        <v>0</v>
      </c>
      <c r="AD314" s="1015"/>
      <c r="AE314" s="1016"/>
      <c r="AF314" s="1017"/>
    </row>
    <row r="315" spans="1:32" ht="15" customHeight="1" x14ac:dyDescent="0.2">
      <c r="A315" s="222">
        <v>326</v>
      </c>
      <c r="B315" s="616"/>
      <c r="C315" s="1048" t="str">
        <f>'2. CAD NCCF'!C315:AF315</f>
        <v>Wholesale Issuance</v>
      </c>
      <c r="D315" s="1049"/>
      <c r="E315" s="1049"/>
      <c r="F315" s="1049"/>
      <c r="G315" s="1049"/>
      <c r="H315" s="1049"/>
      <c r="I315" s="1049"/>
      <c r="J315" s="1049"/>
      <c r="K315" s="1049"/>
      <c r="L315" s="1049"/>
      <c r="M315" s="1049"/>
      <c r="N315" s="1049"/>
      <c r="O315" s="1049"/>
      <c r="P315" s="1049"/>
      <c r="Q315" s="1049"/>
      <c r="R315" s="1049"/>
      <c r="S315" s="1049"/>
      <c r="T315" s="1049"/>
      <c r="U315" s="1049"/>
      <c r="V315" s="1049"/>
      <c r="W315" s="1049"/>
      <c r="X315" s="1049"/>
      <c r="Y315" s="1049"/>
      <c r="Z315" s="1049"/>
      <c r="AA315" s="1049"/>
      <c r="AB315" s="1049"/>
      <c r="AC315" s="1049"/>
      <c r="AD315" s="1049"/>
      <c r="AE315" s="1049"/>
      <c r="AF315" s="1050"/>
    </row>
    <row r="316" spans="1:32" ht="15" customHeight="1" x14ac:dyDescent="0.2">
      <c r="A316" s="222">
        <v>327</v>
      </c>
      <c r="B316" s="466"/>
      <c r="C316" s="257"/>
      <c r="D316" s="868" t="str">
        <f>'2. CAD NCCF'!D316:L316</f>
        <v>Wholesale unsecured debt issuance</v>
      </c>
      <c r="E316" s="869"/>
      <c r="F316" s="869"/>
      <c r="G316" s="869"/>
      <c r="H316" s="869"/>
      <c r="I316" s="869"/>
      <c r="J316" s="869"/>
      <c r="K316" s="869"/>
      <c r="L316" s="870"/>
      <c r="M316" s="399">
        <f>SUBTOTAL(9,M317:M322)</f>
        <v>0</v>
      </c>
      <c r="N316" s="402">
        <f t="shared" ref="N316:AC316" si="67">SUBTOTAL(9,N317:N322)</f>
        <v>0</v>
      </c>
      <c r="O316" s="406">
        <f t="shared" si="67"/>
        <v>0</v>
      </c>
      <c r="P316" s="405">
        <f t="shared" si="67"/>
        <v>0</v>
      </c>
      <c r="Q316" s="407">
        <f t="shared" si="67"/>
        <v>0</v>
      </c>
      <c r="R316" s="406">
        <f t="shared" si="67"/>
        <v>0</v>
      </c>
      <c r="S316" s="406">
        <f t="shared" si="67"/>
        <v>0</v>
      </c>
      <c r="T316" s="406">
        <f t="shared" si="67"/>
        <v>0</v>
      </c>
      <c r="U316" s="406">
        <f t="shared" si="67"/>
        <v>0</v>
      </c>
      <c r="V316" s="406">
        <f t="shared" si="67"/>
        <v>0</v>
      </c>
      <c r="W316" s="406">
        <f t="shared" si="67"/>
        <v>0</v>
      </c>
      <c r="X316" s="406">
        <f t="shared" si="67"/>
        <v>0</v>
      </c>
      <c r="Y316" s="406">
        <f t="shared" si="67"/>
        <v>0</v>
      </c>
      <c r="Z316" s="406">
        <f t="shared" si="67"/>
        <v>0</v>
      </c>
      <c r="AA316" s="406">
        <f t="shared" si="67"/>
        <v>0</v>
      </c>
      <c r="AB316" s="416">
        <f t="shared" si="67"/>
        <v>0</v>
      </c>
      <c r="AC316" s="399">
        <f t="shared" si="67"/>
        <v>0</v>
      </c>
      <c r="AD316" s="1015"/>
      <c r="AE316" s="1016"/>
      <c r="AF316" s="1017"/>
    </row>
    <row r="317" spans="1:32" ht="15" customHeight="1" x14ac:dyDescent="0.2">
      <c r="A317" s="222">
        <v>328</v>
      </c>
      <c r="B317" s="466"/>
      <c r="C317" s="263"/>
      <c r="D317" s="263"/>
      <c r="E317" s="264"/>
      <c r="F317" s="880" t="str">
        <f>'2. CAD NCCF'!F317:L317</f>
        <v>Bankers' acceptances (BAs)</v>
      </c>
      <c r="G317" s="881"/>
      <c r="H317" s="881"/>
      <c r="I317" s="881"/>
      <c r="J317" s="881"/>
      <c r="K317" s="881"/>
      <c r="L317" s="882"/>
      <c r="M317" s="433">
        <f>'2. CAD NCCF'!M317+'3. USD NCCF'!M317+'4. EUR NCCF'!M317+'5. GBP NCCF'!M317+'6. Other(Incld) NCCF'!M317</f>
        <v>0</v>
      </c>
      <c r="N317" s="438">
        <f>'2. CAD NCCF'!N317+'3. USD NCCF'!N317+'4. EUR NCCF'!N317+'5. GBP NCCF'!N317+'6. Other(Incld) NCCF'!N317</f>
        <v>0</v>
      </c>
      <c r="O317" s="435">
        <f>'2. CAD NCCF'!O317+'3. USD NCCF'!O317+'4. EUR NCCF'!O317+'5. GBP NCCF'!O317+'6. Other(Incld) NCCF'!O317</f>
        <v>0</v>
      </c>
      <c r="P317" s="435">
        <f>'2. CAD NCCF'!P317+'3. USD NCCF'!P317+'4. EUR NCCF'!P317+'5. GBP NCCF'!P317+'6. Other(Incld) NCCF'!P317</f>
        <v>0</v>
      </c>
      <c r="Q317" s="437">
        <f>'2. CAD NCCF'!Q317+'3. USD NCCF'!Q317+'4. EUR NCCF'!Q317+'5. GBP NCCF'!Q317+'6. Other(Incld) NCCF'!Q317</f>
        <v>0</v>
      </c>
      <c r="R317" s="435">
        <f>'2. CAD NCCF'!R317+'3. USD NCCF'!R317+'4. EUR NCCF'!R317+'5. GBP NCCF'!R317+'6. Other(Incld) NCCF'!R317</f>
        <v>0</v>
      </c>
      <c r="S317" s="436">
        <f>'2. CAD NCCF'!S317+'3. USD NCCF'!S317+'4. EUR NCCF'!S317+'5. GBP NCCF'!S317+'6. Other(Incld) NCCF'!S317</f>
        <v>0</v>
      </c>
      <c r="T317" s="435">
        <f>'2. CAD NCCF'!T317+'3. USD NCCF'!T317+'4. EUR NCCF'!T317+'5. GBP NCCF'!T317+'6. Other(Incld) NCCF'!T317</f>
        <v>0</v>
      </c>
      <c r="U317" s="436">
        <f>'2. CAD NCCF'!U317+'3. USD NCCF'!U317+'4. EUR NCCF'!U317+'5. GBP NCCF'!U317+'6. Other(Incld) NCCF'!U317</f>
        <v>0</v>
      </c>
      <c r="V317" s="435">
        <f>'2. CAD NCCF'!V317+'3. USD NCCF'!V317+'4. EUR NCCF'!V317+'5. GBP NCCF'!V317+'6. Other(Incld) NCCF'!V317</f>
        <v>0</v>
      </c>
      <c r="W317" s="436">
        <f>'2. CAD NCCF'!W317+'3. USD NCCF'!W317+'4. EUR NCCF'!W317+'5. GBP NCCF'!W317+'6. Other(Incld) NCCF'!W317</f>
        <v>0</v>
      </c>
      <c r="X317" s="435">
        <f>'2. CAD NCCF'!X317+'3. USD NCCF'!X317+'4. EUR NCCF'!X317+'5. GBP NCCF'!X317+'6. Other(Incld) NCCF'!X317</f>
        <v>0</v>
      </c>
      <c r="Y317" s="436">
        <f>'2. CAD NCCF'!Y317+'3. USD NCCF'!Y317+'4. EUR NCCF'!Y317+'5. GBP NCCF'!Y317+'6. Other(Incld) NCCF'!Y317</f>
        <v>0</v>
      </c>
      <c r="Z317" s="435">
        <f>'2. CAD NCCF'!Z317+'3. USD NCCF'!Z317+'4. EUR NCCF'!Z317+'5. GBP NCCF'!Z317+'6. Other(Incld) NCCF'!Z317</f>
        <v>0</v>
      </c>
      <c r="AA317" s="436">
        <f>'2. CAD NCCF'!AA317+'3. USD NCCF'!AA317+'4. EUR NCCF'!AA317+'5. GBP NCCF'!AA317+'6. Other(Incld) NCCF'!AA317</f>
        <v>0</v>
      </c>
      <c r="AB317" s="439">
        <f>'2. CAD NCCF'!AB317+'3. USD NCCF'!AB317+'4. EUR NCCF'!AB317+'5. GBP NCCF'!AB317+'6. Other(Incld) NCCF'!AB317</f>
        <v>0</v>
      </c>
      <c r="AC317" s="433">
        <f>'2. CAD NCCF'!AC317+'3. USD NCCF'!AC317+'4. EUR NCCF'!AC317+'5. GBP NCCF'!AC317+'6. Other(Incld) NCCF'!AC317</f>
        <v>0</v>
      </c>
      <c r="AD317" s="1015"/>
      <c r="AE317" s="1016"/>
      <c r="AF317" s="1017"/>
    </row>
    <row r="318" spans="1:32" ht="15" customHeight="1" x14ac:dyDescent="0.2">
      <c r="A318" s="222">
        <v>329</v>
      </c>
      <c r="B318" s="466"/>
      <c r="C318" s="263"/>
      <c r="D318" s="263"/>
      <c r="E318" s="264"/>
      <c r="F318" s="880" t="str">
        <f>'2. CAD NCCF'!F318:L318</f>
        <v>Commercial paper issued</v>
      </c>
      <c r="G318" s="881"/>
      <c r="H318" s="881"/>
      <c r="I318" s="881"/>
      <c r="J318" s="881"/>
      <c r="K318" s="881"/>
      <c r="L318" s="882"/>
      <c r="M318" s="433">
        <f>'2. CAD NCCF'!M318+'3. USD NCCF'!M318+'4. EUR NCCF'!M318+'5. GBP NCCF'!M318+'6. Other(Incld) NCCF'!M318</f>
        <v>0</v>
      </c>
      <c r="N318" s="438">
        <f>'2. CAD NCCF'!N318+'3. USD NCCF'!N318+'4. EUR NCCF'!N318+'5. GBP NCCF'!N318+'6. Other(Incld) NCCF'!N318</f>
        <v>0</v>
      </c>
      <c r="O318" s="435">
        <f>'2. CAD NCCF'!O318+'3. USD NCCF'!O318+'4. EUR NCCF'!O318+'5. GBP NCCF'!O318+'6. Other(Incld) NCCF'!O318</f>
        <v>0</v>
      </c>
      <c r="P318" s="435">
        <f>'2. CAD NCCF'!P318+'3. USD NCCF'!P318+'4. EUR NCCF'!P318+'5. GBP NCCF'!P318+'6. Other(Incld) NCCF'!P318</f>
        <v>0</v>
      </c>
      <c r="Q318" s="437">
        <f>'2. CAD NCCF'!Q318+'3. USD NCCF'!Q318+'4. EUR NCCF'!Q318+'5. GBP NCCF'!Q318+'6. Other(Incld) NCCF'!Q318</f>
        <v>0</v>
      </c>
      <c r="R318" s="435">
        <f>'2. CAD NCCF'!R318+'3. USD NCCF'!R318+'4. EUR NCCF'!R318+'5. GBP NCCF'!R318+'6. Other(Incld) NCCF'!R318</f>
        <v>0</v>
      </c>
      <c r="S318" s="436">
        <f>'2. CAD NCCF'!S318+'3. USD NCCF'!S318+'4. EUR NCCF'!S318+'5. GBP NCCF'!S318+'6. Other(Incld) NCCF'!S318</f>
        <v>0</v>
      </c>
      <c r="T318" s="435">
        <f>'2. CAD NCCF'!T318+'3. USD NCCF'!T318+'4. EUR NCCF'!T318+'5. GBP NCCF'!T318+'6. Other(Incld) NCCF'!T318</f>
        <v>0</v>
      </c>
      <c r="U318" s="436">
        <f>'2. CAD NCCF'!U318+'3. USD NCCF'!U318+'4. EUR NCCF'!U318+'5. GBP NCCF'!U318+'6. Other(Incld) NCCF'!U318</f>
        <v>0</v>
      </c>
      <c r="V318" s="435">
        <f>'2. CAD NCCF'!V318+'3. USD NCCF'!V318+'4. EUR NCCF'!V318+'5. GBP NCCF'!V318+'6. Other(Incld) NCCF'!V318</f>
        <v>0</v>
      </c>
      <c r="W318" s="436">
        <f>'2. CAD NCCF'!W318+'3. USD NCCF'!W318+'4. EUR NCCF'!W318+'5. GBP NCCF'!W318+'6. Other(Incld) NCCF'!W318</f>
        <v>0</v>
      </c>
      <c r="X318" s="435">
        <f>'2. CAD NCCF'!X318+'3. USD NCCF'!X318+'4. EUR NCCF'!X318+'5. GBP NCCF'!X318+'6. Other(Incld) NCCF'!X318</f>
        <v>0</v>
      </c>
      <c r="Y318" s="436">
        <f>'2. CAD NCCF'!Y318+'3. USD NCCF'!Y318+'4. EUR NCCF'!Y318+'5. GBP NCCF'!Y318+'6. Other(Incld) NCCF'!Y318</f>
        <v>0</v>
      </c>
      <c r="Z318" s="435">
        <f>'2. CAD NCCF'!Z318+'3. USD NCCF'!Z318+'4. EUR NCCF'!Z318+'5. GBP NCCF'!Z318+'6. Other(Incld) NCCF'!Z318</f>
        <v>0</v>
      </c>
      <c r="AA318" s="436">
        <f>'2. CAD NCCF'!AA318+'3. USD NCCF'!AA318+'4. EUR NCCF'!AA318+'5. GBP NCCF'!AA318+'6. Other(Incld) NCCF'!AA318</f>
        <v>0</v>
      </c>
      <c r="AB318" s="439">
        <f>'2. CAD NCCF'!AB318+'3. USD NCCF'!AB318+'4. EUR NCCF'!AB318+'5. GBP NCCF'!AB318+'6. Other(Incld) NCCF'!AB318</f>
        <v>0</v>
      </c>
      <c r="AC318" s="433">
        <f>'2. CAD NCCF'!AC318+'3. USD NCCF'!AC318+'4. EUR NCCF'!AC318+'5. GBP NCCF'!AC318+'6. Other(Incld) NCCF'!AC318</f>
        <v>0</v>
      </c>
      <c r="AD318" s="1015"/>
      <c r="AE318" s="1016"/>
      <c r="AF318" s="1017"/>
    </row>
    <row r="319" spans="1:32" ht="15" customHeight="1" x14ac:dyDescent="0.2">
      <c r="A319" s="222">
        <v>330</v>
      </c>
      <c r="B319" s="466"/>
      <c r="C319" s="263"/>
      <c r="D319" s="263"/>
      <c r="E319" s="264"/>
      <c r="F319" s="880" t="str">
        <f>'2. CAD NCCF'!F319:L319</f>
        <v>Certificates of deposit and bearer deposit notes issued</v>
      </c>
      <c r="G319" s="881"/>
      <c r="H319" s="881"/>
      <c r="I319" s="881"/>
      <c r="J319" s="881"/>
      <c r="K319" s="881"/>
      <c r="L319" s="882"/>
      <c r="M319" s="433">
        <f>'2. CAD NCCF'!M319+'3. USD NCCF'!M319+'4. EUR NCCF'!M319+'5. GBP NCCF'!M319+'6. Other(Incld) NCCF'!M319</f>
        <v>0</v>
      </c>
      <c r="N319" s="438">
        <f>'2. CAD NCCF'!N319+'3. USD NCCF'!N319+'4. EUR NCCF'!N319+'5. GBP NCCF'!N319+'6. Other(Incld) NCCF'!N319</f>
        <v>0</v>
      </c>
      <c r="O319" s="435">
        <f>'2. CAD NCCF'!O319+'3. USD NCCF'!O319+'4. EUR NCCF'!O319+'5. GBP NCCF'!O319+'6. Other(Incld) NCCF'!O319</f>
        <v>0</v>
      </c>
      <c r="P319" s="435">
        <f>'2. CAD NCCF'!P319+'3. USD NCCF'!P319+'4. EUR NCCF'!P319+'5. GBP NCCF'!P319+'6. Other(Incld) NCCF'!P319</f>
        <v>0</v>
      </c>
      <c r="Q319" s="437">
        <f>'2. CAD NCCF'!Q319+'3. USD NCCF'!Q319+'4. EUR NCCF'!Q319+'5. GBP NCCF'!Q319+'6. Other(Incld) NCCF'!Q319</f>
        <v>0</v>
      </c>
      <c r="R319" s="435">
        <f>'2. CAD NCCF'!R319+'3. USD NCCF'!R319+'4. EUR NCCF'!R319+'5. GBP NCCF'!R319+'6. Other(Incld) NCCF'!R319</f>
        <v>0</v>
      </c>
      <c r="S319" s="436">
        <f>'2. CAD NCCF'!S319+'3. USD NCCF'!S319+'4. EUR NCCF'!S319+'5. GBP NCCF'!S319+'6. Other(Incld) NCCF'!S319</f>
        <v>0</v>
      </c>
      <c r="T319" s="435">
        <f>'2. CAD NCCF'!T319+'3. USD NCCF'!T319+'4. EUR NCCF'!T319+'5. GBP NCCF'!T319+'6. Other(Incld) NCCF'!T319</f>
        <v>0</v>
      </c>
      <c r="U319" s="436">
        <f>'2. CAD NCCF'!U319+'3. USD NCCF'!U319+'4. EUR NCCF'!U319+'5. GBP NCCF'!U319+'6. Other(Incld) NCCF'!U319</f>
        <v>0</v>
      </c>
      <c r="V319" s="435">
        <f>'2. CAD NCCF'!V319+'3. USD NCCF'!V319+'4. EUR NCCF'!V319+'5. GBP NCCF'!V319+'6. Other(Incld) NCCF'!V319</f>
        <v>0</v>
      </c>
      <c r="W319" s="436">
        <f>'2. CAD NCCF'!W319+'3. USD NCCF'!W319+'4. EUR NCCF'!W319+'5. GBP NCCF'!W319+'6. Other(Incld) NCCF'!W319</f>
        <v>0</v>
      </c>
      <c r="X319" s="435">
        <f>'2. CAD NCCF'!X319+'3. USD NCCF'!X319+'4. EUR NCCF'!X319+'5. GBP NCCF'!X319+'6. Other(Incld) NCCF'!X319</f>
        <v>0</v>
      </c>
      <c r="Y319" s="436">
        <f>'2. CAD NCCF'!Y319+'3. USD NCCF'!Y319+'4. EUR NCCF'!Y319+'5. GBP NCCF'!Y319+'6. Other(Incld) NCCF'!Y319</f>
        <v>0</v>
      </c>
      <c r="Z319" s="435">
        <f>'2. CAD NCCF'!Z319+'3. USD NCCF'!Z319+'4. EUR NCCF'!Z319+'5. GBP NCCF'!Z319+'6. Other(Incld) NCCF'!Z319</f>
        <v>0</v>
      </c>
      <c r="AA319" s="436">
        <f>'2. CAD NCCF'!AA319+'3. USD NCCF'!AA319+'4. EUR NCCF'!AA319+'5. GBP NCCF'!AA319+'6. Other(Incld) NCCF'!AA319</f>
        <v>0</v>
      </c>
      <c r="AB319" s="439">
        <f>'2. CAD NCCF'!AB319+'3. USD NCCF'!AB319+'4. EUR NCCF'!AB319+'5. GBP NCCF'!AB319+'6. Other(Incld) NCCF'!AB319</f>
        <v>0</v>
      </c>
      <c r="AC319" s="433">
        <f>'2. CAD NCCF'!AC319+'3. USD NCCF'!AC319+'4. EUR NCCF'!AC319+'5. GBP NCCF'!AC319+'6. Other(Incld) NCCF'!AC319</f>
        <v>0</v>
      </c>
      <c r="AD319" s="1015"/>
      <c r="AE319" s="1016"/>
      <c r="AF319" s="1017"/>
    </row>
    <row r="320" spans="1:32" ht="15" customHeight="1" x14ac:dyDescent="0.2">
      <c r="A320" s="222">
        <v>331</v>
      </c>
      <c r="B320" s="466"/>
      <c r="C320" s="263"/>
      <c r="D320" s="263"/>
      <c r="E320" s="264"/>
      <c r="F320" s="880" t="str">
        <f>'2. CAD NCCF'!F320:L320</f>
        <v>Wholesale/commercial structured notes</v>
      </c>
      <c r="G320" s="881"/>
      <c r="H320" s="881"/>
      <c r="I320" s="881"/>
      <c r="J320" s="881"/>
      <c r="K320" s="881"/>
      <c r="L320" s="882"/>
      <c r="M320" s="433">
        <f>'2. CAD NCCF'!M320+'3. USD NCCF'!M320+'4. EUR NCCF'!M320+'5. GBP NCCF'!M320+'6. Other(Incld) NCCF'!M320</f>
        <v>0</v>
      </c>
      <c r="N320" s="438">
        <f>'2. CAD NCCF'!N320+'3. USD NCCF'!N320+'4. EUR NCCF'!N320+'5. GBP NCCF'!N320+'6. Other(Incld) NCCF'!N320</f>
        <v>0</v>
      </c>
      <c r="O320" s="435">
        <f>'2. CAD NCCF'!O320+'3. USD NCCF'!O320+'4. EUR NCCF'!O320+'5. GBP NCCF'!O320+'6. Other(Incld) NCCF'!O320</f>
        <v>0</v>
      </c>
      <c r="P320" s="435">
        <f>'2. CAD NCCF'!P320+'3. USD NCCF'!P320+'4. EUR NCCF'!P320+'5. GBP NCCF'!P320+'6. Other(Incld) NCCF'!P320</f>
        <v>0</v>
      </c>
      <c r="Q320" s="437">
        <f>'2. CAD NCCF'!Q320+'3. USD NCCF'!Q320+'4. EUR NCCF'!Q320+'5. GBP NCCF'!Q320+'6. Other(Incld) NCCF'!Q320</f>
        <v>0</v>
      </c>
      <c r="R320" s="435">
        <f>'2. CAD NCCF'!R320+'3. USD NCCF'!R320+'4. EUR NCCF'!R320+'5. GBP NCCF'!R320+'6. Other(Incld) NCCF'!R320</f>
        <v>0</v>
      </c>
      <c r="S320" s="436">
        <f>'2. CAD NCCF'!S320+'3. USD NCCF'!S320+'4. EUR NCCF'!S320+'5. GBP NCCF'!S320+'6. Other(Incld) NCCF'!S320</f>
        <v>0</v>
      </c>
      <c r="T320" s="435">
        <f>'2. CAD NCCF'!T320+'3. USD NCCF'!T320+'4. EUR NCCF'!T320+'5. GBP NCCF'!T320+'6. Other(Incld) NCCF'!T320</f>
        <v>0</v>
      </c>
      <c r="U320" s="436">
        <f>'2. CAD NCCF'!U320+'3. USD NCCF'!U320+'4. EUR NCCF'!U320+'5. GBP NCCF'!U320+'6. Other(Incld) NCCF'!U320</f>
        <v>0</v>
      </c>
      <c r="V320" s="435">
        <f>'2. CAD NCCF'!V320+'3. USD NCCF'!V320+'4. EUR NCCF'!V320+'5. GBP NCCF'!V320+'6. Other(Incld) NCCF'!V320</f>
        <v>0</v>
      </c>
      <c r="W320" s="436">
        <f>'2. CAD NCCF'!W320+'3. USD NCCF'!W320+'4. EUR NCCF'!W320+'5. GBP NCCF'!W320+'6. Other(Incld) NCCF'!W320</f>
        <v>0</v>
      </c>
      <c r="X320" s="435">
        <f>'2. CAD NCCF'!X320+'3. USD NCCF'!X320+'4. EUR NCCF'!X320+'5. GBP NCCF'!X320+'6. Other(Incld) NCCF'!X320</f>
        <v>0</v>
      </c>
      <c r="Y320" s="436">
        <f>'2. CAD NCCF'!Y320+'3. USD NCCF'!Y320+'4. EUR NCCF'!Y320+'5. GBP NCCF'!Y320+'6. Other(Incld) NCCF'!Y320</f>
        <v>0</v>
      </c>
      <c r="Z320" s="435">
        <f>'2. CAD NCCF'!Z320+'3. USD NCCF'!Z320+'4. EUR NCCF'!Z320+'5. GBP NCCF'!Z320+'6. Other(Incld) NCCF'!Z320</f>
        <v>0</v>
      </c>
      <c r="AA320" s="436">
        <f>'2. CAD NCCF'!AA320+'3. USD NCCF'!AA320+'4. EUR NCCF'!AA320+'5. GBP NCCF'!AA320+'6. Other(Incld) NCCF'!AA320</f>
        <v>0</v>
      </c>
      <c r="AB320" s="439">
        <f>'2. CAD NCCF'!AB320+'3. USD NCCF'!AB320+'4. EUR NCCF'!AB320+'5. GBP NCCF'!AB320+'6. Other(Incld) NCCF'!AB320</f>
        <v>0</v>
      </c>
      <c r="AC320" s="433">
        <f>'2. CAD NCCF'!AC320+'3. USD NCCF'!AC320+'4. EUR NCCF'!AC320+'5. GBP NCCF'!AC320+'6. Other(Incld) NCCF'!AC320</f>
        <v>0</v>
      </c>
      <c r="AD320" s="1015"/>
      <c r="AE320" s="1016"/>
      <c r="AF320" s="1017"/>
    </row>
    <row r="321" spans="1:32" ht="15" customHeight="1" x14ac:dyDescent="0.2">
      <c r="A321" s="222">
        <v>331</v>
      </c>
      <c r="B321" s="466"/>
      <c r="C321" s="263"/>
      <c r="D321" s="263"/>
      <c r="E321" s="264"/>
      <c r="F321" s="880" t="str">
        <f>'2. CAD NCCF'!F321:L321</f>
        <v>Senior unsecured debt issued</v>
      </c>
      <c r="G321" s="881"/>
      <c r="H321" s="881"/>
      <c r="I321" s="881"/>
      <c r="J321" s="881"/>
      <c r="K321" s="881"/>
      <c r="L321" s="882"/>
      <c r="M321" s="433">
        <f>'2. CAD NCCF'!M321+'3. USD NCCF'!M321+'4. EUR NCCF'!M321+'5. GBP NCCF'!M321+'6. Other(Incld) NCCF'!M321</f>
        <v>0</v>
      </c>
      <c r="N321" s="438">
        <f>'2. CAD NCCF'!N321+'3. USD NCCF'!N321+'4. EUR NCCF'!N321+'5. GBP NCCF'!N321+'6. Other(Incld) NCCF'!N321</f>
        <v>0</v>
      </c>
      <c r="O321" s="435">
        <f>'2. CAD NCCF'!O321+'3. USD NCCF'!O321+'4. EUR NCCF'!O321+'5. GBP NCCF'!O321+'6. Other(Incld) NCCF'!O321</f>
        <v>0</v>
      </c>
      <c r="P321" s="435">
        <f>'2. CAD NCCF'!P321+'3. USD NCCF'!P321+'4. EUR NCCF'!P321+'5. GBP NCCF'!P321+'6. Other(Incld) NCCF'!P321</f>
        <v>0</v>
      </c>
      <c r="Q321" s="437">
        <f>'2. CAD NCCF'!Q321+'3. USD NCCF'!Q321+'4. EUR NCCF'!Q321+'5. GBP NCCF'!Q321+'6. Other(Incld) NCCF'!Q321</f>
        <v>0</v>
      </c>
      <c r="R321" s="435">
        <f>'2. CAD NCCF'!R321+'3. USD NCCF'!R321+'4. EUR NCCF'!R321+'5. GBP NCCF'!R321+'6. Other(Incld) NCCF'!R321</f>
        <v>0</v>
      </c>
      <c r="S321" s="436">
        <f>'2. CAD NCCF'!S321+'3. USD NCCF'!S321+'4. EUR NCCF'!S321+'5. GBP NCCF'!S321+'6. Other(Incld) NCCF'!S321</f>
        <v>0</v>
      </c>
      <c r="T321" s="435">
        <f>'2. CAD NCCF'!T321+'3. USD NCCF'!T321+'4. EUR NCCF'!T321+'5. GBP NCCF'!T321+'6. Other(Incld) NCCF'!T321</f>
        <v>0</v>
      </c>
      <c r="U321" s="436">
        <f>'2. CAD NCCF'!U321+'3. USD NCCF'!U321+'4. EUR NCCF'!U321+'5. GBP NCCF'!U321+'6. Other(Incld) NCCF'!U321</f>
        <v>0</v>
      </c>
      <c r="V321" s="435">
        <f>'2. CAD NCCF'!V321+'3. USD NCCF'!V321+'4. EUR NCCF'!V321+'5. GBP NCCF'!V321+'6. Other(Incld) NCCF'!V321</f>
        <v>0</v>
      </c>
      <c r="W321" s="436">
        <f>'2. CAD NCCF'!W321+'3. USD NCCF'!W321+'4. EUR NCCF'!W321+'5. GBP NCCF'!W321+'6. Other(Incld) NCCF'!W321</f>
        <v>0</v>
      </c>
      <c r="X321" s="435">
        <f>'2. CAD NCCF'!X321+'3. USD NCCF'!X321+'4. EUR NCCF'!X321+'5. GBP NCCF'!X321+'6. Other(Incld) NCCF'!X321</f>
        <v>0</v>
      </c>
      <c r="Y321" s="436">
        <f>'2. CAD NCCF'!Y321+'3. USD NCCF'!Y321+'4. EUR NCCF'!Y321+'5. GBP NCCF'!Y321+'6. Other(Incld) NCCF'!Y321</f>
        <v>0</v>
      </c>
      <c r="Z321" s="435">
        <f>'2. CAD NCCF'!Z321+'3. USD NCCF'!Z321+'4. EUR NCCF'!Z321+'5. GBP NCCF'!Z321+'6. Other(Incld) NCCF'!Z321</f>
        <v>0</v>
      </c>
      <c r="AA321" s="436">
        <f>'2. CAD NCCF'!AA321+'3. USD NCCF'!AA321+'4. EUR NCCF'!AA321+'5. GBP NCCF'!AA321+'6. Other(Incld) NCCF'!AA321</f>
        <v>0</v>
      </c>
      <c r="AB321" s="439">
        <f>'2. CAD NCCF'!AB321+'3. USD NCCF'!AB321+'4. EUR NCCF'!AB321+'5. GBP NCCF'!AB321+'6. Other(Incld) NCCF'!AB321</f>
        <v>0</v>
      </c>
      <c r="AC321" s="433">
        <f>'2. CAD NCCF'!AC321+'3. USD NCCF'!AC321+'4. EUR NCCF'!AC321+'5. GBP NCCF'!AC321+'6. Other(Incld) NCCF'!AC321</f>
        <v>0</v>
      </c>
      <c r="AD321" s="1015"/>
      <c r="AE321" s="1016"/>
      <c r="AF321" s="1017"/>
    </row>
    <row r="322" spans="1:32" ht="15" customHeight="1" x14ac:dyDescent="0.2">
      <c r="A322" s="222">
        <v>331</v>
      </c>
      <c r="B322" s="466"/>
      <c r="C322" s="263"/>
      <c r="D322" s="263"/>
      <c r="E322" s="264"/>
      <c r="F322" s="880" t="str">
        <f>'2. CAD NCCF'!F322:L322</f>
        <v>Subordinated debt issued</v>
      </c>
      <c r="G322" s="881"/>
      <c r="H322" s="881"/>
      <c r="I322" s="881"/>
      <c r="J322" s="881"/>
      <c r="K322" s="881"/>
      <c r="L322" s="882"/>
      <c r="M322" s="433">
        <f>'2. CAD NCCF'!M322+'3. USD NCCF'!M322+'4. EUR NCCF'!M322+'5. GBP NCCF'!M322+'6. Other(Incld) NCCF'!M322</f>
        <v>0</v>
      </c>
      <c r="N322" s="438">
        <f>'2. CAD NCCF'!N322+'3. USD NCCF'!N322+'4. EUR NCCF'!N322+'5. GBP NCCF'!N322+'6. Other(Incld) NCCF'!N322</f>
        <v>0</v>
      </c>
      <c r="O322" s="435">
        <f>'2. CAD NCCF'!O322+'3. USD NCCF'!O322+'4. EUR NCCF'!O322+'5. GBP NCCF'!O322+'6. Other(Incld) NCCF'!O322</f>
        <v>0</v>
      </c>
      <c r="P322" s="435">
        <f>'2. CAD NCCF'!P322+'3. USD NCCF'!P322+'4. EUR NCCF'!P322+'5. GBP NCCF'!P322+'6. Other(Incld) NCCF'!P322</f>
        <v>0</v>
      </c>
      <c r="Q322" s="437">
        <f>'2. CAD NCCF'!Q322+'3. USD NCCF'!Q322+'4. EUR NCCF'!Q322+'5. GBP NCCF'!Q322+'6. Other(Incld) NCCF'!Q322</f>
        <v>0</v>
      </c>
      <c r="R322" s="435">
        <f>'2. CAD NCCF'!R322+'3. USD NCCF'!R322+'4. EUR NCCF'!R322+'5. GBP NCCF'!R322+'6. Other(Incld) NCCF'!R322</f>
        <v>0</v>
      </c>
      <c r="S322" s="436">
        <f>'2. CAD NCCF'!S322+'3. USD NCCF'!S322+'4. EUR NCCF'!S322+'5. GBP NCCF'!S322+'6. Other(Incld) NCCF'!S322</f>
        <v>0</v>
      </c>
      <c r="T322" s="435">
        <f>'2. CAD NCCF'!T322+'3. USD NCCF'!T322+'4. EUR NCCF'!T322+'5. GBP NCCF'!T322+'6. Other(Incld) NCCF'!T322</f>
        <v>0</v>
      </c>
      <c r="U322" s="436">
        <f>'2. CAD NCCF'!U322+'3. USD NCCF'!U322+'4. EUR NCCF'!U322+'5. GBP NCCF'!U322+'6. Other(Incld) NCCF'!U322</f>
        <v>0</v>
      </c>
      <c r="V322" s="435">
        <f>'2. CAD NCCF'!V322+'3. USD NCCF'!V322+'4. EUR NCCF'!V322+'5. GBP NCCF'!V322+'6. Other(Incld) NCCF'!V322</f>
        <v>0</v>
      </c>
      <c r="W322" s="436">
        <f>'2. CAD NCCF'!W322+'3. USD NCCF'!W322+'4. EUR NCCF'!W322+'5. GBP NCCF'!W322+'6. Other(Incld) NCCF'!W322</f>
        <v>0</v>
      </c>
      <c r="X322" s="435">
        <f>'2. CAD NCCF'!X322+'3. USD NCCF'!X322+'4. EUR NCCF'!X322+'5. GBP NCCF'!X322+'6. Other(Incld) NCCF'!X322</f>
        <v>0</v>
      </c>
      <c r="Y322" s="436">
        <f>'2. CAD NCCF'!Y322+'3. USD NCCF'!Y322+'4. EUR NCCF'!Y322+'5. GBP NCCF'!Y322+'6. Other(Incld) NCCF'!Y322</f>
        <v>0</v>
      </c>
      <c r="Z322" s="435">
        <f>'2. CAD NCCF'!Z322+'3. USD NCCF'!Z322+'4. EUR NCCF'!Z322+'5. GBP NCCF'!Z322+'6. Other(Incld) NCCF'!Z322</f>
        <v>0</v>
      </c>
      <c r="AA322" s="436">
        <f>'2. CAD NCCF'!AA322+'3. USD NCCF'!AA322+'4. EUR NCCF'!AA322+'5. GBP NCCF'!AA322+'6. Other(Incld) NCCF'!AA322</f>
        <v>0</v>
      </c>
      <c r="AB322" s="439">
        <f>'2. CAD NCCF'!AB322+'3. USD NCCF'!AB322+'4. EUR NCCF'!AB322+'5. GBP NCCF'!AB322+'6. Other(Incld) NCCF'!AB322</f>
        <v>0</v>
      </c>
      <c r="AC322" s="433">
        <f>'2. CAD NCCF'!AC322+'3. USD NCCF'!AC322+'4. EUR NCCF'!AC322+'5. GBP NCCF'!AC322+'6. Other(Incld) NCCF'!AC322</f>
        <v>0</v>
      </c>
      <c r="AD322" s="1015"/>
      <c r="AE322" s="1016"/>
      <c r="AF322" s="1017"/>
    </row>
    <row r="323" spans="1:32" ht="15" customHeight="1" x14ac:dyDescent="0.2">
      <c r="A323" s="222">
        <v>327</v>
      </c>
      <c r="B323" s="466"/>
      <c r="C323" s="257"/>
      <c r="D323" s="868" t="str">
        <f>'2. CAD NCCF'!D323:L323</f>
        <v>Wholesale secured debt issuance</v>
      </c>
      <c r="E323" s="869"/>
      <c r="F323" s="869"/>
      <c r="G323" s="869"/>
      <c r="H323" s="869"/>
      <c r="I323" s="869"/>
      <c r="J323" s="869"/>
      <c r="K323" s="869"/>
      <c r="L323" s="870"/>
      <c r="M323" s="399">
        <f>SUBTOTAL(9,M324:M328)</f>
        <v>0</v>
      </c>
      <c r="N323" s="402">
        <f t="shared" ref="N323:AC323" si="68">SUBTOTAL(9,N324:N328)</f>
        <v>0</v>
      </c>
      <c r="O323" s="406">
        <f t="shared" si="68"/>
        <v>0</v>
      </c>
      <c r="P323" s="405">
        <f t="shared" si="68"/>
        <v>0</v>
      </c>
      <c r="Q323" s="407">
        <f t="shared" si="68"/>
        <v>0</v>
      </c>
      <c r="R323" s="406">
        <f t="shared" si="68"/>
        <v>0</v>
      </c>
      <c r="S323" s="406">
        <f t="shared" si="68"/>
        <v>0</v>
      </c>
      <c r="T323" s="406">
        <f t="shared" si="68"/>
        <v>0</v>
      </c>
      <c r="U323" s="406">
        <f t="shared" si="68"/>
        <v>0</v>
      </c>
      <c r="V323" s="406">
        <f t="shared" si="68"/>
        <v>0</v>
      </c>
      <c r="W323" s="406">
        <f t="shared" si="68"/>
        <v>0</v>
      </c>
      <c r="X323" s="406">
        <f t="shared" si="68"/>
        <v>0</v>
      </c>
      <c r="Y323" s="406">
        <f t="shared" si="68"/>
        <v>0</v>
      </c>
      <c r="Z323" s="406">
        <f t="shared" si="68"/>
        <v>0</v>
      </c>
      <c r="AA323" s="406">
        <f t="shared" si="68"/>
        <v>0</v>
      </c>
      <c r="AB323" s="416">
        <f t="shared" si="68"/>
        <v>0</v>
      </c>
      <c r="AC323" s="399">
        <f t="shared" si="68"/>
        <v>0</v>
      </c>
      <c r="AD323" s="1015"/>
      <c r="AE323" s="1016"/>
      <c r="AF323" s="1017"/>
    </row>
    <row r="324" spans="1:32" ht="15" customHeight="1" x14ac:dyDescent="0.2">
      <c r="A324" s="222">
        <v>328</v>
      </c>
      <c r="B324" s="466"/>
      <c r="C324" s="263"/>
      <c r="D324" s="263"/>
      <c r="E324" s="264"/>
      <c r="F324" s="880" t="str">
        <f>'2. CAD NCCF'!F324:L324</f>
        <v>FI's ABCP</v>
      </c>
      <c r="G324" s="881"/>
      <c r="H324" s="881"/>
      <c r="I324" s="881"/>
      <c r="J324" s="881"/>
      <c r="K324" s="881"/>
      <c r="L324" s="882"/>
      <c r="M324" s="433">
        <f>'2. CAD NCCF'!M324+'3. USD NCCF'!M324+'4. EUR NCCF'!M324+'5. GBP NCCF'!M324+'6. Other(Incld) NCCF'!M324</f>
        <v>0</v>
      </c>
      <c r="N324" s="438">
        <f>'2. CAD NCCF'!N324+'3. USD NCCF'!N324+'4. EUR NCCF'!N324+'5. GBP NCCF'!N324+'6. Other(Incld) NCCF'!N324</f>
        <v>0</v>
      </c>
      <c r="O324" s="435">
        <f>'2. CAD NCCF'!O324+'3. USD NCCF'!O324+'4. EUR NCCF'!O324+'5. GBP NCCF'!O324+'6. Other(Incld) NCCF'!O324</f>
        <v>0</v>
      </c>
      <c r="P324" s="435">
        <f>'2. CAD NCCF'!P324+'3. USD NCCF'!P324+'4. EUR NCCF'!P324+'5. GBP NCCF'!P324+'6. Other(Incld) NCCF'!P324</f>
        <v>0</v>
      </c>
      <c r="Q324" s="437">
        <f>'2. CAD NCCF'!Q324+'3. USD NCCF'!Q324+'4. EUR NCCF'!Q324+'5. GBP NCCF'!Q324+'6. Other(Incld) NCCF'!Q324</f>
        <v>0</v>
      </c>
      <c r="R324" s="435">
        <f>'2. CAD NCCF'!R324+'3. USD NCCF'!R324+'4. EUR NCCF'!R324+'5. GBP NCCF'!R324+'6. Other(Incld) NCCF'!R324</f>
        <v>0</v>
      </c>
      <c r="S324" s="436">
        <f>'2. CAD NCCF'!S324+'3. USD NCCF'!S324+'4. EUR NCCF'!S324+'5. GBP NCCF'!S324+'6. Other(Incld) NCCF'!S324</f>
        <v>0</v>
      </c>
      <c r="T324" s="435">
        <f>'2. CAD NCCF'!T324+'3. USD NCCF'!T324+'4. EUR NCCF'!T324+'5. GBP NCCF'!T324+'6. Other(Incld) NCCF'!T324</f>
        <v>0</v>
      </c>
      <c r="U324" s="436">
        <f>'2. CAD NCCF'!U324+'3. USD NCCF'!U324+'4. EUR NCCF'!U324+'5. GBP NCCF'!U324+'6. Other(Incld) NCCF'!U324</f>
        <v>0</v>
      </c>
      <c r="V324" s="435">
        <f>'2. CAD NCCF'!V324+'3. USD NCCF'!V324+'4. EUR NCCF'!V324+'5. GBP NCCF'!V324+'6. Other(Incld) NCCF'!V324</f>
        <v>0</v>
      </c>
      <c r="W324" s="436">
        <f>'2. CAD NCCF'!W324+'3. USD NCCF'!W324+'4. EUR NCCF'!W324+'5. GBP NCCF'!W324+'6. Other(Incld) NCCF'!W324</f>
        <v>0</v>
      </c>
      <c r="X324" s="435">
        <f>'2. CAD NCCF'!X324+'3. USD NCCF'!X324+'4. EUR NCCF'!X324+'5. GBP NCCF'!X324+'6. Other(Incld) NCCF'!X324</f>
        <v>0</v>
      </c>
      <c r="Y324" s="436">
        <f>'2. CAD NCCF'!Y324+'3. USD NCCF'!Y324+'4. EUR NCCF'!Y324+'5. GBP NCCF'!Y324+'6. Other(Incld) NCCF'!Y324</f>
        <v>0</v>
      </c>
      <c r="Z324" s="435">
        <f>'2. CAD NCCF'!Z324+'3. USD NCCF'!Z324+'4. EUR NCCF'!Z324+'5. GBP NCCF'!Z324+'6. Other(Incld) NCCF'!Z324</f>
        <v>0</v>
      </c>
      <c r="AA324" s="436">
        <f>'2. CAD NCCF'!AA324+'3. USD NCCF'!AA324+'4. EUR NCCF'!AA324+'5. GBP NCCF'!AA324+'6. Other(Incld) NCCF'!AA324</f>
        <v>0</v>
      </c>
      <c r="AB324" s="439">
        <f>'2. CAD NCCF'!AB324+'3. USD NCCF'!AB324+'4. EUR NCCF'!AB324+'5. GBP NCCF'!AB324+'6. Other(Incld) NCCF'!AB324</f>
        <v>0</v>
      </c>
      <c r="AC324" s="433">
        <f>'2. CAD NCCF'!AC324+'3. USD NCCF'!AC324+'4. EUR NCCF'!AC324+'5. GBP NCCF'!AC324+'6. Other(Incld) NCCF'!AC324</f>
        <v>0</v>
      </c>
      <c r="AD324" s="1015"/>
      <c r="AE324" s="1016"/>
      <c r="AF324" s="1017"/>
    </row>
    <row r="325" spans="1:32" ht="15" customHeight="1" x14ac:dyDescent="0.2">
      <c r="A325" s="222">
        <v>329</v>
      </c>
      <c r="B325" s="466"/>
      <c r="C325" s="263"/>
      <c r="D325" s="263"/>
      <c r="E325" s="264"/>
      <c r="F325" s="880" t="str">
        <f>'2. CAD NCCF'!F325:L325</f>
        <v>FI's covered bonds</v>
      </c>
      <c r="G325" s="881"/>
      <c r="H325" s="881"/>
      <c r="I325" s="881"/>
      <c r="J325" s="881"/>
      <c r="K325" s="881"/>
      <c r="L325" s="882"/>
      <c r="M325" s="433">
        <f>'2. CAD NCCF'!M325+'3. USD NCCF'!M325+'4. EUR NCCF'!M325+'5. GBP NCCF'!M325+'6. Other(Incld) NCCF'!M325</f>
        <v>0</v>
      </c>
      <c r="N325" s="438">
        <f>'2. CAD NCCF'!N325+'3. USD NCCF'!N325+'4. EUR NCCF'!N325+'5. GBP NCCF'!N325+'6. Other(Incld) NCCF'!N325</f>
        <v>0</v>
      </c>
      <c r="O325" s="435">
        <f>'2. CAD NCCF'!O325+'3. USD NCCF'!O325+'4. EUR NCCF'!O325+'5. GBP NCCF'!O325+'6. Other(Incld) NCCF'!O325</f>
        <v>0</v>
      </c>
      <c r="P325" s="435">
        <f>'2. CAD NCCF'!P325+'3. USD NCCF'!P325+'4. EUR NCCF'!P325+'5. GBP NCCF'!P325+'6. Other(Incld) NCCF'!P325</f>
        <v>0</v>
      </c>
      <c r="Q325" s="437">
        <f>'2. CAD NCCF'!Q325+'3. USD NCCF'!Q325+'4. EUR NCCF'!Q325+'5. GBP NCCF'!Q325+'6. Other(Incld) NCCF'!Q325</f>
        <v>0</v>
      </c>
      <c r="R325" s="435">
        <f>'2. CAD NCCF'!R325+'3. USD NCCF'!R325+'4. EUR NCCF'!R325+'5. GBP NCCF'!R325+'6. Other(Incld) NCCF'!R325</f>
        <v>0</v>
      </c>
      <c r="S325" s="436">
        <f>'2. CAD NCCF'!S325+'3. USD NCCF'!S325+'4. EUR NCCF'!S325+'5. GBP NCCF'!S325+'6. Other(Incld) NCCF'!S325</f>
        <v>0</v>
      </c>
      <c r="T325" s="435">
        <f>'2. CAD NCCF'!T325+'3. USD NCCF'!T325+'4. EUR NCCF'!T325+'5. GBP NCCF'!T325+'6. Other(Incld) NCCF'!T325</f>
        <v>0</v>
      </c>
      <c r="U325" s="436">
        <f>'2. CAD NCCF'!U325+'3. USD NCCF'!U325+'4. EUR NCCF'!U325+'5. GBP NCCF'!U325+'6. Other(Incld) NCCF'!U325</f>
        <v>0</v>
      </c>
      <c r="V325" s="435">
        <f>'2. CAD NCCF'!V325+'3. USD NCCF'!V325+'4. EUR NCCF'!V325+'5. GBP NCCF'!V325+'6. Other(Incld) NCCF'!V325</f>
        <v>0</v>
      </c>
      <c r="W325" s="436">
        <f>'2. CAD NCCF'!W325+'3. USD NCCF'!W325+'4. EUR NCCF'!W325+'5. GBP NCCF'!W325+'6. Other(Incld) NCCF'!W325</f>
        <v>0</v>
      </c>
      <c r="X325" s="435">
        <f>'2. CAD NCCF'!X325+'3. USD NCCF'!X325+'4. EUR NCCF'!X325+'5. GBP NCCF'!X325+'6. Other(Incld) NCCF'!X325</f>
        <v>0</v>
      </c>
      <c r="Y325" s="436">
        <f>'2. CAD NCCF'!Y325+'3. USD NCCF'!Y325+'4. EUR NCCF'!Y325+'5. GBP NCCF'!Y325+'6. Other(Incld) NCCF'!Y325</f>
        <v>0</v>
      </c>
      <c r="Z325" s="435">
        <f>'2. CAD NCCF'!Z325+'3. USD NCCF'!Z325+'4. EUR NCCF'!Z325+'5. GBP NCCF'!Z325+'6. Other(Incld) NCCF'!Z325</f>
        <v>0</v>
      </c>
      <c r="AA325" s="436">
        <f>'2. CAD NCCF'!AA325+'3. USD NCCF'!AA325+'4. EUR NCCF'!AA325+'5. GBP NCCF'!AA325+'6. Other(Incld) NCCF'!AA325</f>
        <v>0</v>
      </c>
      <c r="AB325" s="439">
        <f>'2. CAD NCCF'!AB325+'3. USD NCCF'!AB325+'4. EUR NCCF'!AB325+'5. GBP NCCF'!AB325+'6. Other(Incld) NCCF'!AB325</f>
        <v>0</v>
      </c>
      <c r="AC325" s="433">
        <f>'2. CAD NCCF'!AC325+'3. USD NCCF'!AC325+'4. EUR NCCF'!AC325+'5. GBP NCCF'!AC325+'6. Other(Incld) NCCF'!AC325</f>
        <v>0</v>
      </c>
      <c r="AD325" s="1015"/>
      <c r="AE325" s="1016"/>
      <c r="AF325" s="1017"/>
    </row>
    <row r="326" spans="1:32" ht="15" customHeight="1" x14ac:dyDescent="0.2">
      <c r="A326" s="222">
        <v>330</v>
      </c>
      <c r="B326" s="466"/>
      <c r="C326" s="263"/>
      <c r="D326" s="263"/>
      <c r="E326" s="264"/>
      <c r="F326" s="880" t="str">
        <f>'2. CAD NCCF'!F326:L326</f>
        <v>FI's ABS and MBS</v>
      </c>
      <c r="G326" s="881"/>
      <c r="H326" s="881"/>
      <c r="I326" s="881"/>
      <c r="J326" s="881"/>
      <c r="K326" s="881"/>
      <c r="L326" s="882"/>
      <c r="M326" s="433">
        <f>'2. CAD NCCF'!M326+'3. USD NCCF'!M326+'4. EUR NCCF'!M326+'5. GBP NCCF'!M326+'6. Other(Incld) NCCF'!M326</f>
        <v>0</v>
      </c>
      <c r="N326" s="438">
        <f>'2. CAD NCCF'!N326+'3. USD NCCF'!N326+'4. EUR NCCF'!N326+'5. GBP NCCF'!N326+'6. Other(Incld) NCCF'!N326</f>
        <v>0</v>
      </c>
      <c r="O326" s="435">
        <f>'2. CAD NCCF'!O326+'3. USD NCCF'!O326+'4. EUR NCCF'!O326+'5. GBP NCCF'!O326+'6. Other(Incld) NCCF'!O326</f>
        <v>0</v>
      </c>
      <c r="P326" s="435">
        <f>'2. CAD NCCF'!P326+'3. USD NCCF'!P326+'4. EUR NCCF'!P326+'5. GBP NCCF'!P326+'6. Other(Incld) NCCF'!P326</f>
        <v>0</v>
      </c>
      <c r="Q326" s="437">
        <f>'2. CAD NCCF'!Q326+'3. USD NCCF'!Q326+'4. EUR NCCF'!Q326+'5. GBP NCCF'!Q326+'6. Other(Incld) NCCF'!Q326</f>
        <v>0</v>
      </c>
      <c r="R326" s="435">
        <f>'2. CAD NCCF'!R326+'3. USD NCCF'!R326+'4. EUR NCCF'!R326+'5. GBP NCCF'!R326+'6. Other(Incld) NCCF'!R326</f>
        <v>0</v>
      </c>
      <c r="S326" s="436">
        <f>'2. CAD NCCF'!S326+'3. USD NCCF'!S326+'4. EUR NCCF'!S326+'5. GBP NCCF'!S326+'6. Other(Incld) NCCF'!S326</f>
        <v>0</v>
      </c>
      <c r="T326" s="435">
        <f>'2. CAD NCCF'!T326+'3. USD NCCF'!T326+'4. EUR NCCF'!T326+'5. GBP NCCF'!T326+'6. Other(Incld) NCCF'!T326</f>
        <v>0</v>
      </c>
      <c r="U326" s="436">
        <f>'2. CAD NCCF'!U326+'3. USD NCCF'!U326+'4. EUR NCCF'!U326+'5. GBP NCCF'!U326+'6. Other(Incld) NCCF'!U326</f>
        <v>0</v>
      </c>
      <c r="V326" s="435">
        <f>'2. CAD NCCF'!V326+'3. USD NCCF'!V326+'4. EUR NCCF'!V326+'5. GBP NCCF'!V326+'6. Other(Incld) NCCF'!V326</f>
        <v>0</v>
      </c>
      <c r="W326" s="436">
        <f>'2. CAD NCCF'!W326+'3. USD NCCF'!W326+'4. EUR NCCF'!W326+'5. GBP NCCF'!W326+'6. Other(Incld) NCCF'!W326</f>
        <v>0</v>
      </c>
      <c r="X326" s="435">
        <f>'2. CAD NCCF'!X326+'3. USD NCCF'!X326+'4. EUR NCCF'!X326+'5. GBP NCCF'!X326+'6. Other(Incld) NCCF'!X326</f>
        <v>0</v>
      </c>
      <c r="Y326" s="436">
        <f>'2. CAD NCCF'!Y326+'3. USD NCCF'!Y326+'4. EUR NCCF'!Y326+'5. GBP NCCF'!Y326+'6. Other(Incld) NCCF'!Y326</f>
        <v>0</v>
      </c>
      <c r="Z326" s="435">
        <f>'2. CAD NCCF'!Z326+'3. USD NCCF'!Z326+'4. EUR NCCF'!Z326+'5. GBP NCCF'!Z326+'6. Other(Incld) NCCF'!Z326</f>
        <v>0</v>
      </c>
      <c r="AA326" s="436">
        <f>'2. CAD NCCF'!AA326+'3. USD NCCF'!AA326+'4. EUR NCCF'!AA326+'5. GBP NCCF'!AA326+'6. Other(Incld) NCCF'!AA326</f>
        <v>0</v>
      </c>
      <c r="AB326" s="439">
        <f>'2. CAD NCCF'!AB326+'3. USD NCCF'!AB326+'4. EUR NCCF'!AB326+'5. GBP NCCF'!AB326+'6. Other(Incld) NCCF'!AB326</f>
        <v>0</v>
      </c>
      <c r="AC326" s="433">
        <f>'2. CAD NCCF'!AC326+'3. USD NCCF'!AC326+'4. EUR NCCF'!AC326+'5. GBP NCCF'!AC326+'6. Other(Incld) NCCF'!AC326</f>
        <v>0</v>
      </c>
      <c r="AD326" s="1015"/>
      <c r="AE326" s="1016"/>
      <c r="AF326" s="1017"/>
    </row>
    <row r="327" spans="1:32" ht="15" customHeight="1" x14ac:dyDescent="0.2">
      <c r="A327" s="222">
        <v>331</v>
      </c>
      <c r="B327" s="466"/>
      <c r="C327" s="263"/>
      <c r="D327" s="263"/>
      <c r="E327" s="264"/>
      <c r="F327" s="880" t="str">
        <f>'2. CAD NCCF'!F327:L327</f>
        <v>Agency MBS and bonds</v>
      </c>
      <c r="G327" s="881"/>
      <c r="H327" s="881"/>
      <c r="I327" s="881"/>
      <c r="J327" s="881"/>
      <c r="K327" s="881"/>
      <c r="L327" s="882"/>
      <c r="M327" s="433">
        <f>'2. CAD NCCF'!M327+'3. USD NCCF'!M327+'4. EUR NCCF'!M327+'5. GBP NCCF'!M327+'6. Other(Incld) NCCF'!M327</f>
        <v>0</v>
      </c>
      <c r="N327" s="438">
        <f>'2. CAD NCCF'!N327+'3. USD NCCF'!N327+'4. EUR NCCF'!N327+'5. GBP NCCF'!N327+'6. Other(Incld) NCCF'!N327</f>
        <v>0</v>
      </c>
      <c r="O327" s="435">
        <f>'2. CAD NCCF'!O327+'3. USD NCCF'!O327+'4. EUR NCCF'!O327+'5. GBP NCCF'!O327+'6. Other(Incld) NCCF'!O327</f>
        <v>0</v>
      </c>
      <c r="P327" s="435">
        <f>'2. CAD NCCF'!P327+'3. USD NCCF'!P327+'4. EUR NCCF'!P327+'5. GBP NCCF'!P327+'6. Other(Incld) NCCF'!P327</f>
        <v>0</v>
      </c>
      <c r="Q327" s="437">
        <f>'2. CAD NCCF'!Q327+'3. USD NCCF'!Q327+'4. EUR NCCF'!Q327+'5. GBP NCCF'!Q327+'6. Other(Incld) NCCF'!Q327</f>
        <v>0</v>
      </c>
      <c r="R327" s="435">
        <f>'2. CAD NCCF'!R327+'3. USD NCCF'!R327+'4. EUR NCCF'!R327+'5. GBP NCCF'!R327+'6. Other(Incld) NCCF'!R327</f>
        <v>0</v>
      </c>
      <c r="S327" s="436">
        <f>'2. CAD NCCF'!S327+'3. USD NCCF'!S327+'4. EUR NCCF'!S327+'5. GBP NCCF'!S327+'6. Other(Incld) NCCF'!S327</f>
        <v>0</v>
      </c>
      <c r="T327" s="435">
        <f>'2. CAD NCCF'!T327+'3. USD NCCF'!T327+'4. EUR NCCF'!T327+'5. GBP NCCF'!T327+'6. Other(Incld) NCCF'!T327</f>
        <v>0</v>
      </c>
      <c r="U327" s="436">
        <f>'2. CAD NCCF'!U327+'3. USD NCCF'!U327+'4. EUR NCCF'!U327+'5. GBP NCCF'!U327+'6. Other(Incld) NCCF'!U327</f>
        <v>0</v>
      </c>
      <c r="V327" s="435">
        <f>'2. CAD NCCF'!V327+'3. USD NCCF'!V327+'4. EUR NCCF'!V327+'5. GBP NCCF'!V327+'6. Other(Incld) NCCF'!V327</f>
        <v>0</v>
      </c>
      <c r="W327" s="436">
        <f>'2. CAD NCCF'!W327+'3. USD NCCF'!W327+'4. EUR NCCF'!W327+'5. GBP NCCF'!W327+'6. Other(Incld) NCCF'!W327</f>
        <v>0</v>
      </c>
      <c r="X327" s="435">
        <f>'2. CAD NCCF'!X327+'3. USD NCCF'!X327+'4. EUR NCCF'!X327+'5. GBP NCCF'!X327+'6. Other(Incld) NCCF'!X327</f>
        <v>0</v>
      </c>
      <c r="Y327" s="436">
        <f>'2. CAD NCCF'!Y327+'3. USD NCCF'!Y327+'4. EUR NCCF'!Y327+'5. GBP NCCF'!Y327+'6. Other(Incld) NCCF'!Y327</f>
        <v>0</v>
      </c>
      <c r="Z327" s="435">
        <f>'2. CAD NCCF'!Z327+'3. USD NCCF'!Z327+'4. EUR NCCF'!Z327+'5. GBP NCCF'!Z327+'6. Other(Incld) NCCF'!Z327</f>
        <v>0</v>
      </c>
      <c r="AA327" s="436">
        <f>'2. CAD NCCF'!AA327+'3. USD NCCF'!AA327+'4. EUR NCCF'!AA327+'5. GBP NCCF'!AA327+'6. Other(Incld) NCCF'!AA327</f>
        <v>0</v>
      </c>
      <c r="AB327" s="439">
        <f>'2. CAD NCCF'!AB327+'3. USD NCCF'!AB327+'4. EUR NCCF'!AB327+'5. GBP NCCF'!AB327+'6. Other(Incld) NCCF'!AB327</f>
        <v>0</v>
      </c>
      <c r="AC327" s="433">
        <f>'2. CAD NCCF'!AC327+'3. USD NCCF'!AC327+'4. EUR NCCF'!AC327+'5. GBP NCCF'!AC327+'6. Other(Incld) NCCF'!AC327</f>
        <v>0</v>
      </c>
      <c r="AD327" s="1015"/>
      <c r="AE327" s="1016"/>
      <c r="AF327" s="1017"/>
    </row>
    <row r="328" spans="1:32" ht="15" customHeight="1" x14ac:dyDescent="0.2">
      <c r="A328" s="222">
        <v>331</v>
      </c>
      <c r="B328" s="466"/>
      <c r="C328" s="263"/>
      <c r="D328" s="263"/>
      <c r="E328" s="264"/>
      <c r="F328" s="880" t="str">
        <f>'2. CAD NCCF'!F328:L328</f>
        <v>Other FI-owned securitizations</v>
      </c>
      <c r="G328" s="881"/>
      <c r="H328" s="881"/>
      <c r="I328" s="881"/>
      <c r="J328" s="881"/>
      <c r="K328" s="881"/>
      <c r="L328" s="882"/>
      <c r="M328" s="433">
        <f>'2. CAD NCCF'!M328+'3. USD NCCF'!M328+'4. EUR NCCF'!M328+'5. GBP NCCF'!M328+'6. Other(Incld) NCCF'!M328</f>
        <v>0</v>
      </c>
      <c r="N328" s="438">
        <f>'2. CAD NCCF'!N328+'3. USD NCCF'!N328+'4. EUR NCCF'!N328+'5. GBP NCCF'!N328+'6. Other(Incld) NCCF'!N328</f>
        <v>0</v>
      </c>
      <c r="O328" s="435">
        <f>'2. CAD NCCF'!O328+'3. USD NCCF'!O328+'4. EUR NCCF'!O328+'5. GBP NCCF'!O328+'6. Other(Incld) NCCF'!O328</f>
        <v>0</v>
      </c>
      <c r="P328" s="435">
        <f>'2. CAD NCCF'!P328+'3. USD NCCF'!P328+'4. EUR NCCF'!P328+'5. GBP NCCF'!P328+'6. Other(Incld) NCCF'!P328</f>
        <v>0</v>
      </c>
      <c r="Q328" s="437">
        <f>'2. CAD NCCF'!Q328+'3. USD NCCF'!Q328+'4. EUR NCCF'!Q328+'5. GBP NCCF'!Q328+'6. Other(Incld) NCCF'!Q328</f>
        <v>0</v>
      </c>
      <c r="R328" s="435">
        <f>'2. CAD NCCF'!R328+'3. USD NCCF'!R328+'4. EUR NCCF'!R328+'5. GBP NCCF'!R328+'6. Other(Incld) NCCF'!R328</f>
        <v>0</v>
      </c>
      <c r="S328" s="436">
        <f>'2. CAD NCCF'!S328+'3. USD NCCF'!S328+'4. EUR NCCF'!S328+'5. GBP NCCF'!S328+'6. Other(Incld) NCCF'!S328</f>
        <v>0</v>
      </c>
      <c r="T328" s="435">
        <f>'2. CAD NCCF'!T328+'3. USD NCCF'!T328+'4. EUR NCCF'!T328+'5. GBP NCCF'!T328+'6. Other(Incld) NCCF'!T328</f>
        <v>0</v>
      </c>
      <c r="U328" s="436">
        <f>'2. CAD NCCF'!U328+'3. USD NCCF'!U328+'4. EUR NCCF'!U328+'5. GBP NCCF'!U328+'6. Other(Incld) NCCF'!U328</f>
        <v>0</v>
      </c>
      <c r="V328" s="435">
        <f>'2. CAD NCCF'!V328+'3. USD NCCF'!V328+'4. EUR NCCF'!V328+'5. GBP NCCF'!V328+'6. Other(Incld) NCCF'!V328</f>
        <v>0</v>
      </c>
      <c r="W328" s="436">
        <f>'2. CAD NCCF'!W328+'3. USD NCCF'!W328+'4. EUR NCCF'!W328+'5. GBP NCCF'!W328+'6. Other(Incld) NCCF'!W328</f>
        <v>0</v>
      </c>
      <c r="X328" s="435">
        <f>'2. CAD NCCF'!X328+'3. USD NCCF'!X328+'4. EUR NCCF'!X328+'5. GBP NCCF'!X328+'6. Other(Incld) NCCF'!X328</f>
        <v>0</v>
      </c>
      <c r="Y328" s="436">
        <f>'2. CAD NCCF'!Y328+'3. USD NCCF'!Y328+'4. EUR NCCF'!Y328+'5. GBP NCCF'!Y328+'6. Other(Incld) NCCF'!Y328</f>
        <v>0</v>
      </c>
      <c r="Z328" s="435">
        <f>'2. CAD NCCF'!Z328+'3. USD NCCF'!Z328+'4. EUR NCCF'!Z328+'5. GBP NCCF'!Z328+'6. Other(Incld) NCCF'!Z328</f>
        <v>0</v>
      </c>
      <c r="AA328" s="436">
        <f>'2. CAD NCCF'!AA328+'3. USD NCCF'!AA328+'4. EUR NCCF'!AA328+'5. GBP NCCF'!AA328+'6. Other(Incld) NCCF'!AA328</f>
        <v>0</v>
      </c>
      <c r="AB328" s="439">
        <f>'2. CAD NCCF'!AB328+'3. USD NCCF'!AB328+'4. EUR NCCF'!AB328+'5. GBP NCCF'!AB328+'6. Other(Incld) NCCF'!AB328</f>
        <v>0</v>
      </c>
      <c r="AC328" s="433">
        <f>'2. CAD NCCF'!AC328+'3. USD NCCF'!AC328+'4. EUR NCCF'!AC328+'5. GBP NCCF'!AC328+'6. Other(Incld) NCCF'!AC328</f>
        <v>0</v>
      </c>
      <c r="AD328" s="1015"/>
      <c r="AE328" s="1016"/>
      <c r="AF328" s="1017"/>
    </row>
    <row r="329" spans="1:32" ht="15" customHeight="1" x14ac:dyDescent="0.2">
      <c r="A329" s="222">
        <v>326</v>
      </c>
      <c r="B329" s="466"/>
      <c r="C329" s="1048" t="str">
        <f>'2. CAD NCCF'!C329:AF329</f>
        <v xml:space="preserve">Repo and securities lent </v>
      </c>
      <c r="D329" s="1049"/>
      <c r="E329" s="1049"/>
      <c r="F329" s="1049"/>
      <c r="G329" s="1049"/>
      <c r="H329" s="1049"/>
      <c r="I329" s="1049"/>
      <c r="J329" s="1049"/>
      <c r="K329" s="1049"/>
      <c r="L329" s="1049"/>
      <c r="M329" s="1049"/>
      <c r="N329" s="1049"/>
      <c r="O329" s="1049"/>
      <c r="P329" s="1049"/>
      <c r="Q329" s="1049"/>
      <c r="R329" s="1049"/>
      <c r="S329" s="1049"/>
      <c r="T329" s="1049"/>
      <c r="U329" s="1049"/>
      <c r="V329" s="1049"/>
      <c r="W329" s="1049"/>
      <c r="X329" s="1049"/>
      <c r="Y329" s="1049"/>
      <c r="Z329" s="1049"/>
      <c r="AA329" s="1049"/>
      <c r="AB329" s="1049"/>
      <c r="AC329" s="1049"/>
      <c r="AD329" s="1049"/>
      <c r="AE329" s="1049"/>
      <c r="AF329" s="1050"/>
    </row>
    <row r="330" spans="1:32" ht="15" x14ac:dyDescent="0.2">
      <c r="A330" s="222">
        <v>232</v>
      </c>
      <c r="B330" s="466"/>
      <c r="C330" s="467"/>
      <c r="D330" s="868" t="str">
        <f>'2. CAD NCCF'!D330:AF330</f>
        <v>Government securities (GS)</v>
      </c>
      <c r="E330" s="1044"/>
      <c r="F330" s="1044"/>
      <c r="G330" s="1044"/>
      <c r="H330" s="1044"/>
      <c r="I330" s="1044"/>
      <c r="J330" s="1044"/>
      <c r="K330" s="1044"/>
      <c r="L330" s="1044"/>
      <c r="M330" s="869"/>
      <c r="N330" s="869"/>
      <c r="O330" s="869"/>
      <c r="P330" s="869"/>
      <c r="Q330" s="869"/>
      <c r="R330" s="869"/>
      <c r="S330" s="869"/>
      <c r="T330" s="869"/>
      <c r="U330" s="869"/>
      <c r="V330" s="869"/>
      <c r="W330" s="869"/>
      <c r="X330" s="869"/>
      <c r="Y330" s="869"/>
      <c r="Z330" s="869"/>
      <c r="AA330" s="869"/>
      <c r="AB330" s="869"/>
      <c r="AC330" s="869"/>
      <c r="AD330" s="869"/>
      <c r="AE330" s="869"/>
      <c r="AF330" s="870"/>
    </row>
    <row r="331" spans="1:32" ht="15" x14ac:dyDescent="0.2">
      <c r="A331" s="222">
        <v>233</v>
      </c>
      <c r="B331" s="466"/>
      <c r="C331" s="467"/>
      <c r="D331" s="467"/>
      <c r="E331" s="877" t="str">
        <f>'2. CAD NCCF'!E331:L331</f>
        <v>High rated GS</v>
      </c>
      <c r="F331" s="878"/>
      <c r="G331" s="878"/>
      <c r="H331" s="878"/>
      <c r="I331" s="878"/>
      <c r="J331" s="878"/>
      <c r="K331" s="878"/>
      <c r="L331" s="879"/>
      <c r="M331" s="399">
        <f>SUBTOTAL(9,M332:M335)</f>
        <v>0</v>
      </c>
      <c r="N331" s="402">
        <f t="shared" ref="N331:AC331" si="69">SUBTOTAL(9,N332:N335)</f>
        <v>0</v>
      </c>
      <c r="O331" s="406">
        <f t="shared" si="69"/>
        <v>0</v>
      </c>
      <c r="P331" s="405">
        <f t="shared" si="69"/>
        <v>0</v>
      </c>
      <c r="Q331" s="407">
        <f t="shared" si="69"/>
        <v>0</v>
      </c>
      <c r="R331" s="406">
        <f t="shared" si="69"/>
        <v>0</v>
      </c>
      <c r="S331" s="406">
        <f t="shared" si="69"/>
        <v>0</v>
      </c>
      <c r="T331" s="406">
        <f t="shared" si="69"/>
        <v>0</v>
      </c>
      <c r="U331" s="406">
        <f t="shared" si="69"/>
        <v>0</v>
      </c>
      <c r="V331" s="406">
        <f t="shared" si="69"/>
        <v>0</v>
      </c>
      <c r="W331" s="406">
        <f t="shared" si="69"/>
        <v>0</v>
      </c>
      <c r="X331" s="406">
        <f t="shared" si="69"/>
        <v>0</v>
      </c>
      <c r="Y331" s="406">
        <f t="shared" si="69"/>
        <v>0</v>
      </c>
      <c r="Z331" s="406">
        <f t="shared" si="69"/>
        <v>0</v>
      </c>
      <c r="AA331" s="406">
        <f t="shared" si="69"/>
        <v>0</v>
      </c>
      <c r="AB331" s="416">
        <f t="shared" si="69"/>
        <v>0</v>
      </c>
      <c r="AC331" s="399">
        <f t="shared" si="69"/>
        <v>0</v>
      </c>
      <c r="AD331" s="1015"/>
      <c r="AE331" s="1016"/>
      <c r="AF331" s="1017"/>
    </row>
    <row r="332" spans="1:32" ht="15" x14ac:dyDescent="0.2">
      <c r="A332" s="222">
        <v>234</v>
      </c>
      <c r="B332" s="466"/>
      <c r="C332" s="467"/>
      <c r="D332" s="467"/>
      <c r="E332" s="476"/>
      <c r="F332" s="880" t="str">
        <f>'2. CAD NCCF'!F332:L332</f>
        <v xml:space="preserve">Sovereigh &amp; central bank GS </v>
      </c>
      <c r="G332" s="881"/>
      <c r="H332" s="881"/>
      <c r="I332" s="881"/>
      <c r="J332" s="881"/>
      <c r="K332" s="881"/>
      <c r="L332" s="882"/>
      <c r="M332" s="433">
        <f>'2. CAD NCCF'!M332+'3. USD NCCF'!M332+'4. EUR NCCF'!M332+'5. GBP NCCF'!M332+'6. Other(Incld) NCCF'!M332</f>
        <v>0</v>
      </c>
      <c r="N332" s="438">
        <f>'2. CAD NCCF'!N332+'3. USD NCCF'!N332+'4. EUR NCCF'!N332+'5. GBP NCCF'!N332+'6. Other(Incld) NCCF'!N332</f>
        <v>0</v>
      </c>
      <c r="O332" s="435">
        <f>'2. CAD NCCF'!O332+'3. USD NCCF'!O332+'4. EUR NCCF'!O332+'5. GBP NCCF'!O332+'6. Other(Incld) NCCF'!O332</f>
        <v>0</v>
      </c>
      <c r="P332" s="435">
        <f>'2. CAD NCCF'!P332+'3. USD NCCF'!P332+'4. EUR NCCF'!P332+'5. GBP NCCF'!P332+'6. Other(Incld) NCCF'!P332</f>
        <v>0</v>
      </c>
      <c r="Q332" s="437">
        <f>'2. CAD NCCF'!Q332+'3. USD NCCF'!Q332+'4. EUR NCCF'!Q332+'5. GBP NCCF'!Q332+'6. Other(Incld) NCCF'!Q332</f>
        <v>0</v>
      </c>
      <c r="R332" s="435">
        <f>'2. CAD NCCF'!R332+'3. USD NCCF'!R332+'4. EUR NCCF'!R332+'5. GBP NCCF'!R332+'6. Other(Incld) NCCF'!R332</f>
        <v>0</v>
      </c>
      <c r="S332" s="436">
        <f>'2. CAD NCCF'!S332+'3. USD NCCF'!S332+'4. EUR NCCF'!S332+'5. GBP NCCF'!S332+'6. Other(Incld) NCCF'!S332</f>
        <v>0</v>
      </c>
      <c r="T332" s="435">
        <f>'2. CAD NCCF'!T332+'3. USD NCCF'!T332+'4. EUR NCCF'!T332+'5. GBP NCCF'!T332+'6. Other(Incld) NCCF'!T332</f>
        <v>0</v>
      </c>
      <c r="U332" s="436">
        <f>'2. CAD NCCF'!U332+'3. USD NCCF'!U332+'4. EUR NCCF'!U332+'5. GBP NCCF'!U332+'6. Other(Incld) NCCF'!U332</f>
        <v>0</v>
      </c>
      <c r="V332" s="435">
        <f>'2. CAD NCCF'!V332+'3. USD NCCF'!V332+'4. EUR NCCF'!V332+'5. GBP NCCF'!V332+'6. Other(Incld) NCCF'!V332</f>
        <v>0</v>
      </c>
      <c r="W332" s="436">
        <f>'2. CAD NCCF'!W332+'3. USD NCCF'!W332+'4. EUR NCCF'!W332+'5. GBP NCCF'!W332+'6. Other(Incld) NCCF'!W332</f>
        <v>0</v>
      </c>
      <c r="X332" s="435">
        <f>'2. CAD NCCF'!X332+'3. USD NCCF'!X332+'4. EUR NCCF'!X332+'5. GBP NCCF'!X332+'6. Other(Incld) NCCF'!X332</f>
        <v>0</v>
      </c>
      <c r="Y332" s="436">
        <f>'2. CAD NCCF'!Y332+'3. USD NCCF'!Y332+'4. EUR NCCF'!Y332+'5. GBP NCCF'!Y332+'6. Other(Incld) NCCF'!Y332</f>
        <v>0</v>
      </c>
      <c r="Z332" s="435">
        <f>'2. CAD NCCF'!Z332+'3. USD NCCF'!Z332+'4. EUR NCCF'!Z332+'5. GBP NCCF'!Z332+'6. Other(Incld) NCCF'!Z332</f>
        <v>0</v>
      </c>
      <c r="AA332" s="436">
        <f>'2. CAD NCCF'!AA332+'3. USD NCCF'!AA332+'4. EUR NCCF'!AA332+'5. GBP NCCF'!AA332+'6. Other(Incld) NCCF'!AA332</f>
        <v>0</v>
      </c>
      <c r="AB332" s="439">
        <f>'2. CAD NCCF'!AB332+'3. USD NCCF'!AB332+'4. EUR NCCF'!AB332+'5. GBP NCCF'!AB332+'6. Other(Incld) NCCF'!AB332</f>
        <v>0</v>
      </c>
      <c r="AC332" s="433">
        <f>'2. CAD NCCF'!AC332+'3. USD NCCF'!AC332+'4. EUR NCCF'!AC332+'5. GBP NCCF'!AC332+'6. Other(Incld) NCCF'!AC332</f>
        <v>0</v>
      </c>
      <c r="AD332" s="1015"/>
      <c r="AE332" s="1016"/>
      <c r="AF332" s="1017"/>
    </row>
    <row r="333" spans="1:32" ht="15" customHeight="1" x14ac:dyDescent="0.2">
      <c r="A333" s="222">
        <v>235</v>
      </c>
      <c r="B333" s="466"/>
      <c r="C333" s="467"/>
      <c r="D333" s="467"/>
      <c r="E333" s="476"/>
      <c r="F333" s="880" t="str">
        <f>'2. CAD NCCF'!F333:L333</f>
        <v>State, provincial &amp; agency GS</v>
      </c>
      <c r="G333" s="881"/>
      <c r="H333" s="881"/>
      <c r="I333" s="881"/>
      <c r="J333" s="881"/>
      <c r="K333" s="881"/>
      <c r="L333" s="882"/>
      <c r="M333" s="433">
        <f>'2. CAD NCCF'!M333+'3. USD NCCF'!M333+'4. EUR NCCF'!M333+'5. GBP NCCF'!M333+'6. Other(Incld) NCCF'!M333</f>
        <v>0</v>
      </c>
      <c r="N333" s="438">
        <f>'2. CAD NCCF'!N333+'3. USD NCCF'!N333+'4. EUR NCCF'!N333+'5. GBP NCCF'!N333+'6. Other(Incld) NCCF'!N333</f>
        <v>0</v>
      </c>
      <c r="O333" s="435">
        <f>'2. CAD NCCF'!O333+'3. USD NCCF'!O333+'4. EUR NCCF'!O333+'5. GBP NCCF'!O333+'6. Other(Incld) NCCF'!O333</f>
        <v>0</v>
      </c>
      <c r="P333" s="435">
        <f>'2. CAD NCCF'!P333+'3. USD NCCF'!P333+'4. EUR NCCF'!P333+'5. GBP NCCF'!P333+'6. Other(Incld) NCCF'!P333</f>
        <v>0</v>
      </c>
      <c r="Q333" s="437">
        <f>'2. CAD NCCF'!Q333+'3. USD NCCF'!Q333+'4. EUR NCCF'!Q333+'5. GBP NCCF'!Q333+'6. Other(Incld) NCCF'!Q333</f>
        <v>0</v>
      </c>
      <c r="R333" s="435">
        <f>'2. CAD NCCF'!R333+'3. USD NCCF'!R333+'4. EUR NCCF'!R333+'5. GBP NCCF'!R333+'6. Other(Incld) NCCF'!R333</f>
        <v>0</v>
      </c>
      <c r="S333" s="436">
        <f>'2. CAD NCCF'!S333+'3. USD NCCF'!S333+'4. EUR NCCF'!S333+'5. GBP NCCF'!S333+'6. Other(Incld) NCCF'!S333</f>
        <v>0</v>
      </c>
      <c r="T333" s="435">
        <f>'2. CAD NCCF'!T333+'3. USD NCCF'!T333+'4. EUR NCCF'!T333+'5. GBP NCCF'!T333+'6. Other(Incld) NCCF'!T333</f>
        <v>0</v>
      </c>
      <c r="U333" s="436">
        <f>'2. CAD NCCF'!U333+'3. USD NCCF'!U333+'4. EUR NCCF'!U333+'5. GBP NCCF'!U333+'6. Other(Incld) NCCF'!U333</f>
        <v>0</v>
      </c>
      <c r="V333" s="435">
        <f>'2. CAD NCCF'!V333+'3. USD NCCF'!V333+'4. EUR NCCF'!V333+'5. GBP NCCF'!V333+'6. Other(Incld) NCCF'!V333</f>
        <v>0</v>
      </c>
      <c r="W333" s="436">
        <f>'2. CAD NCCF'!W333+'3. USD NCCF'!W333+'4. EUR NCCF'!W333+'5. GBP NCCF'!W333+'6. Other(Incld) NCCF'!W333</f>
        <v>0</v>
      </c>
      <c r="X333" s="435">
        <f>'2. CAD NCCF'!X333+'3. USD NCCF'!X333+'4. EUR NCCF'!X333+'5. GBP NCCF'!X333+'6. Other(Incld) NCCF'!X333</f>
        <v>0</v>
      </c>
      <c r="Y333" s="436">
        <f>'2. CAD NCCF'!Y333+'3. USD NCCF'!Y333+'4. EUR NCCF'!Y333+'5. GBP NCCF'!Y333+'6. Other(Incld) NCCF'!Y333</f>
        <v>0</v>
      </c>
      <c r="Z333" s="435">
        <f>'2. CAD NCCF'!Z333+'3. USD NCCF'!Z333+'4. EUR NCCF'!Z333+'5. GBP NCCF'!Z333+'6. Other(Incld) NCCF'!Z333</f>
        <v>0</v>
      </c>
      <c r="AA333" s="436">
        <f>'2. CAD NCCF'!AA333+'3. USD NCCF'!AA333+'4. EUR NCCF'!AA333+'5. GBP NCCF'!AA333+'6. Other(Incld) NCCF'!AA333</f>
        <v>0</v>
      </c>
      <c r="AB333" s="439">
        <f>'2. CAD NCCF'!AB333+'3. USD NCCF'!AB333+'4. EUR NCCF'!AB333+'5. GBP NCCF'!AB333+'6. Other(Incld) NCCF'!AB333</f>
        <v>0</v>
      </c>
      <c r="AC333" s="433">
        <f>'2. CAD NCCF'!AC333+'3. USD NCCF'!AC333+'4. EUR NCCF'!AC333+'5. GBP NCCF'!AC333+'6. Other(Incld) NCCF'!AC333</f>
        <v>0</v>
      </c>
      <c r="AD333" s="1015"/>
      <c r="AE333" s="1016"/>
      <c r="AF333" s="1017"/>
    </row>
    <row r="334" spans="1:32" ht="15" customHeight="1" x14ac:dyDescent="0.2">
      <c r="A334" s="222">
        <v>236</v>
      </c>
      <c r="B334" s="466"/>
      <c r="C334" s="467"/>
      <c r="D334" s="257"/>
      <c r="E334" s="258"/>
      <c r="F334" s="880" t="str">
        <f>'2. CAD NCCF'!F334:L334</f>
        <v>State municipal GS</v>
      </c>
      <c r="G334" s="881"/>
      <c r="H334" s="881"/>
      <c r="I334" s="881"/>
      <c r="J334" s="881"/>
      <c r="K334" s="881"/>
      <c r="L334" s="882"/>
      <c r="M334" s="433">
        <f>'2. CAD NCCF'!M334+'3. USD NCCF'!M334+'4. EUR NCCF'!M334+'5. GBP NCCF'!M334+'6. Other(Incld) NCCF'!M334</f>
        <v>0</v>
      </c>
      <c r="N334" s="438">
        <f>'2. CAD NCCF'!N334+'3. USD NCCF'!N334+'4. EUR NCCF'!N334+'5. GBP NCCF'!N334+'6. Other(Incld) NCCF'!N334</f>
        <v>0</v>
      </c>
      <c r="O334" s="435">
        <f>'2. CAD NCCF'!O334+'3. USD NCCF'!O334+'4. EUR NCCF'!O334+'5. GBP NCCF'!O334+'6. Other(Incld) NCCF'!O334</f>
        <v>0</v>
      </c>
      <c r="P334" s="435">
        <f>'2. CAD NCCF'!P334+'3. USD NCCF'!P334+'4. EUR NCCF'!P334+'5. GBP NCCF'!P334+'6. Other(Incld) NCCF'!P334</f>
        <v>0</v>
      </c>
      <c r="Q334" s="437">
        <f>'2. CAD NCCF'!Q334+'3. USD NCCF'!Q334+'4. EUR NCCF'!Q334+'5. GBP NCCF'!Q334+'6. Other(Incld) NCCF'!Q334</f>
        <v>0</v>
      </c>
      <c r="R334" s="435">
        <f>'2. CAD NCCF'!R334+'3. USD NCCF'!R334+'4. EUR NCCF'!R334+'5. GBP NCCF'!R334+'6. Other(Incld) NCCF'!R334</f>
        <v>0</v>
      </c>
      <c r="S334" s="436">
        <f>'2. CAD NCCF'!S334+'3. USD NCCF'!S334+'4. EUR NCCF'!S334+'5. GBP NCCF'!S334+'6. Other(Incld) NCCF'!S334</f>
        <v>0</v>
      </c>
      <c r="T334" s="435">
        <f>'2. CAD NCCF'!T334+'3. USD NCCF'!T334+'4. EUR NCCF'!T334+'5. GBP NCCF'!T334+'6. Other(Incld) NCCF'!T334</f>
        <v>0</v>
      </c>
      <c r="U334" s="436">
        <f>'2. CAD NCCF'!U334+'3. USD NCCF'!U334+'4. EUR NCCF'!U334+'5. GBP NCCF'!U334+'6. Other(Incld) NCCF'!U334</f>
        <v>0</v>
      </c>
      <c r="V334" s="435">
        <f>'2. CAD NCCF'!V334+'3. USD NCCF'!V334+'4. EUR NCCF'!V334+'5. GBP NCCF'!V334+'6. Other(Incld) NCCF'!V334</f>
        <v>0</v>
      </c>
      <c r="W334" s="436">
        <f>'2. CAD NCCF'!W334+'3. USD NCCF'!W334+'4. EUR NCCF'!W334+'5. GBP NCCF'!W334+'6. Other(Incld) NCCF'!W334</f>
        <v>0</v>
      </c>
      <c r="X334" s="435">
        <f>'2. CAD NCCF'!X334+'3. USD NCCF'!X334+'4. EUR NCCF'!X334+'5. GBP NCCF'!X334+'6. Other(Incld) NCCF'!X334</f>
        <v>0</v>
      </c>
      <c r="Y334" s="436">
        <f>'2. CAD NCCF'!Y334+'3. USD NCCF'!Y334+'4. EUR NCCF'!Y334+'5. GBP NCCF'!Y334+'6. Other(Incld) NCCF'!Y334</f>
        <v>0</v>
      </c>
      <c r="Z334" s="435">
        <f>'2. CAD NCCF'!Z334+'3. USD NCCF'!Z334+'4. EUR NCCF'!Z334+'5. GBP NCCF'!Z334+'6. Other(Incld) NCCF'!Z334</f>
        <v>0</v>
      </c>
      <c r="AA334" s="436">
        <f>'2. CAD NCCF'!AA334+'3. USD NCCF'!AA334+'4. EUR NCCF'!AA334+'5. GBP NCCF'!AA334+'6. Other(Incld) NCCF'!AA334</f>
        <v>0</v>
      </c>
      <c r="AB334" s="439">
        <f>'2. CAD NCCF'!AB334+'3. USD NCCF'!AB334+'4. EUR NCCF'!AB334+'5. GBP NCCF'!AB334+'6. Other(Incld) NCCF'!AB334</f>
        <v>0</v>
      </c>
      <c r="AC334" s="433">
        <f>'2. CAD NCCF'!AC334+'3. USD NCCF'!AC334+'4. EUR NCCF'!AC334+'5. GBP NCCF'!AC334+'6. Other(Incld) NCCF'!AC334</f>
        <v>0</v>
      </c>
      <c r="AD334" s="1015"/>
      <c r="AE334" s="1016"/>
      <c r="AF334" s="1017"/>
    </row>
    <row r="335" spans="1:32" ht="15" customHeight="1" x14ac:dyDescent="0.2">
      <c r="A335" s="222">
        <v>237</v>
      </c>
      <c r="B335" s="466"/>
      <c r="C335" s="467"/>
      <c r="D335" s="467"/>
      <c r="E335" s="254"/>
      <c r="F335" s="880" t="str">
        <f>'2. CAD NCCF'!F335:L335</f>
        <v>Supranational and multilateral development bank GS</v>
      </c>
      <c r="G335" s="881"/>
      <c r="H335" s="881"/>
      <c r="I335" s="881"/>
      <c r="J335" s="881"/>
      <c r="K335" s="881"/>
      <c r="L335" s="882"/>
      <c r="M335" s="433">
        <f>'2. CAD NCCF'!M335+'3. USD NCCF'!M335+'4. EUR NCCF'!M335+'5. GBP NCCF'!M335+'6. Other(Incld) NCCF'!M335</f>
        <v>0</v>
      </c>
      <c r="N335" s="438">
        <f>'2. CAD NCCF'!N335+'3. USD NCCF'!N335+'4. EUR NCCF'!N335+'5. GBP NCCF'!N335+'6. Other(Incld) NCCF'!N335</f>
        <v>0</v>
      </c>
      <c r="O335" s="435">
        <f>'2. CAD NCCF'!O335+'3. USD NCCF'!O335+'4. EUR NCCF'!O335+'5. GBP NCCF'!O335+'6. Other(Incld) NCCF'!O335</f>
        <v>0</v>
      </c>
      <c r="P335" s="435">
        <f>'2. CAD NCCF'!P335+'3. USD NCCF'!P335+'4. EUR NCCF'!P335+'5. GBP NCCF'!P335+'6. Other(Incld) NCCF'!P335</f>
        <v>0</v>
      </c>
      <c r="Q335" s="437">
        <f>'2. CAD NCCF'!Q335+'3. USD NCCF'!Q335+'4. EUR NCCF'!Q335+'5. GBP NCCF'!Q335+'6. Other(Incld) NCCF'!Q335</f>
        <v>0</v>
      </c>
      <c r="R335" s="435">
        <f>'2. CAD NCCF'!R335+'3. USD NCCF'!R335+'4. EUR NCCF'!R335+'5. GBP NCCF'!R335+'6. Other(Incld) NCCF'!R335</f>
        <v>0</v>
      </c>
      <c r="S335" s="436">
        <f>'2. CAD NCCF'!S335+'3. USD NCCF'!S335+'4. EUR NCCF'!S335+'5. GBP NCCF'!S335+'6. Other(Incld) NCCF'!S335</f>
        <v>0</v>
      </c>
      <c r="T335" s="435">
        <f>'2. CAD NCCF'!T335+'3. USD NCCF'!T335+'4. EUR NCCF'!T335+'5. GBP NCCF'!T335+'6. Other(Incld) NCCF'!T335</f>
        <v>0</v>
      </c>
      <c r="U335" s="436">
        <f>'2. CAD NCCF'!U335+'3. USD NCCF'!U335+'4. EUR NCCF'!U335+'5. GBP NCCF'!U335+'6. Other(Incld) NCCF'!U335</f>
        <v>0</v>
      </c>
      <c r="V335" s="435">
        <f>'2. CAD NCCF'!V335+'3. USD NCCF'!V335+'4. EUR NCCF'!V335+'5. GBP NCCF'!V335+'6. Other(Incld) NCCF'!V335</f>
        <v>0</v>
      </c>
      <c r="W335" s="436">
        <f>'2. CAD NCCF'!W335+'3. USD NCCF'!W335+'4. EUR NCCF'!W335+'5. GBP NCCF'!W335+'6. Other(Incld) NCCF'!W335</f>
        <v>0</v>
      </c>
      <c r="X335" s="435">
        <f>'2. CAD NCCF'!X335+'3. USD NCCF'!X335+'4. EUR NCCF'!X335+'5. GBP NCCF'!X335+'6. Other(Incld) NCCF'!X335</f>
        <v>0</v>
      </c>
      <c r="Y335" s="436">
        <f>'2. CAD NCCF'!Y335+'3. USD NCCF'!Y335+'4. EUR NCCF'!Y335+'5. GBP NCCF'!Y335+'6. Other(Incld) NCCF'!Y335</f>
        <v>0</v>
      </c>
      <c r="Z335" s="435">
        <f>'2. CAD NCCF'!Z335+'3. USD NCCF'!Z335+'4. EUR NCCF'!Z335+'5. GBP NCCF'!Z335+'6. Other(Incld) NCCF'!Z335</f>
        <v>0</v>
      </c>
      <c r="AA335" s="436">
        <f>'2. CAD NCCF'!AA335+'3. USD NCCF'!AA335+'4. EUR NCCF'!AA335+'5. GBP NCCF'!AA335+'6. Other(Incld) NCCF'!AA335</f>
        <v>0</v>
      </c>
      <c r="AB335" s="439">
        <f>'2. CAD NCCF'!AB335+'3. USD NCCF'!AB335+'4. EUR NCCF'!AB335+'5. GBP NCCF'!AB335+'6. Other(Incld) NCCF'!AB335</f>
        <v>0</v>
      </c>
      <c r="AC335" s="433">
        <f>'2. CAD NCCF'!AC335+'3. USD NCCF'!AC335+'4. EUR NCCF'!AC335+'5. GBP NCCF'!AC335+'6. Other(Incld) NCCF'!AC335</f>
        <v>0</v>
      </c>
      <c r="AD335" s="1015"/>
      <c r="AE335" s="1016"/>
      <c r="AF335" s="1017"/>
    </row>
    <row r="336" spans="1:32" ht="15" x14ac:dyDescent="0.2">
      <c r="A336" s="222">
        <v>238</v>
      </c>
      <c r="B336" s="466"/>
      <c r="C336" s="467"/>
      <c r="D336" s="475"/>
      <c r="E336" s="877" t="str">
        <f>'2. CAD NCCF'!E336:L336</f>
        <v>Medium rated GS</v>
      </c>
      <c r="F336" s="878"/>
      <c r="G336" s="878"/>
      <c r="H336" s="878"/>
      <c r="I336" s="878"/>
      <c r="J336" s="878"/>
      <c r="K336" s="878"/>
      <c r="L336" s="879"/>
      <c r="M336" s="399">
        <f>SUBTOTAL(9,M337:M340)</f>
        <v>0</v>
      </c>
      <c r="N336" s="402">
        <f t="shared" ref="N336:AC336" si="70">SUBTOTAL(9,N337:N340)</f>
        <v>0</v>
      </c>
      <c r="O336" s="406">
        <f t="shared" si="70"/>
        <v>0</v>
      </c>
      <c r="P336" s="405">
        <f t="shared" si="70"/>
        <v>0</v>
      </c>
      <c r="Q336" s="407">
        <f t="shared" si="70"/>
        <v>0</v>
      </c>
      <c r="R336" s="406">
        <f t="shared" si="70"/>
        <v>0</v>
      </c>
      <c r="S336" s="406">
        <f t="shared" si="70"/>
        <v>0</v>
      </c>
      <c r="T336" s="406">
        <f t="shared" si="70"/>
        <v>0</v>
      </c>
      <c r="U336" s="406">
        <f t="shared" si="70"/>
        <v>0</v>
      </c>
      <c r="V336" s="406">
        <f t="shared" si="70"/>
        <v>0</v>
      </c>
      <c r="W336" s="406">
        <f t="shared" si="70"/>
        <v>0</v>
      </c>
      <c r="X336" s="406">
        <f t="shared" si="70"/>
        <v>0</v>
      </c>
      <c r="Y336" s="406">
        <f t="shared" si="70"/>
        <v>0</v>
      </c>
      <c r="Z336" s="406">
        <f t="shared" si="70"/>
        <v>0</v>
      </c>
      <c r="AA336" s="406">
        <f t="shared" si="70"/>
        <v>0</v>
      </c>
      <c r="AB336" s="416">
        <f t="shared" si="70"/>
        <v>0</v>
      </c>
      <c r="AC336" s="399">
        <f t="shared" si="70"/>
        <v>0</v>
      </c>
      <c r="AD336" s="1015"/>
      <c r="AE336" s="1016"/>
      <c r="AF336" s="1017"/>
    </row>
    <row r="337" spans="1:32" ht="15" x14ac:dyDescent="0.2">
      <c r="A337" s="222">
        <v>239</v>
      </c>
      <c r="B337" s="466"/>
      <c r="C337" s="467"/>
      <c r="D337" s="483"/>
      <c r="E337" s="483"/>
      <c r="F337" s="880" t="str">
        <f>'2. CAD NCCF'!F337:L337</f>
        <v xml:space="preserve">Sovereigh &amp; central bank GS </v>
      </c>
      <c r="G337" s="881"/>
      <c r="H337" s="881"/>
      <c r="I337" s="881"/>
      <c r="J337" s="881"/>
      <c r="K337" s="881"/>
      <c r="L337" s="882"/>
      <c r="M337" s="433">
        <f>'2. CAD NCCF'!M337+'3. USD NCCF'!M337+'4. EUR NCCF'!M337+'5. GBP NCCF'!M337+'6. Other(Incld) NCCF'!M337</f>
        <v>0</v>
      </c>
      <c r="N337" s="438">
        <f>'2. CAD NCCF'!N337+'3. USD NCCF'!N337+'4. EUR NCCF'!N337+'5. GBP NCCF'!N337+'6. Other(Incld) NCCF'!N337</f>
        <v>0</v>
      </c>
      <c r="O337" s="435">
        <f>'2. CAD NCCF'!O337+'3. USD NCCF'!O337+'4. EUR NCCF'!O337+'5. GBP NCCF'!O337+'6. Other(Incld) NCCF'!O337</f>
        <v>0</v>
      </c>
      <c r="P337" s="435">
        <f>'2. CAD NCCF'!P337+'3. USD NCCF'!P337+'4. EUR NCCF'!P337+'5. GBP NCCF'!P337+'6. Other(Incld) NCCF'!P337</f>
        <v>0</v>
      </c>
      <c r="Q337" s="437">
        <f>'2. CAD NCCF'!Q337+'3. USD NCCF'!Q337+'4. EUR NCCF'!Q337+'5. GBP NCCF'!Q337+'6. Other(Incld) NCCF'!Q337</f>
        <v>0</v>
      </c>
      <c r="R337" s="435">
        <f>'2. CAD NCCF'!R337+'3. USD NCCF'!R337+'4. EUR NCCF'!R337+'5. GBP NCCF'!R337+'6. Other(Incld) NCCF'!R337</f>
        <v>0</v>
      </c>
      <c r="S337" s="436">
        <f>'2. CAD NCCF'!S337+'3. USD NCCF'!S337+'4. EUR NCCF'!S337+'5. GBP NCCF'!S337+'6. Other(Incld) NCCF'!S337</f>
        <v>0</v>
      </c>
      <c r="T337" s="435">
        <f>'2. CAD NCCF'!T337+'3. USD NCCF'!T337+'4. EUR NCCF'!T337+'5. GBP NCCF'!T337+'6. Other(Incld) NCCF'!T337</f>
        <v>0</v>
      </c>
      <c r="U337" s="436">
        <f>'2. CAD NCCF'!U337+'3. USD NCCF'!U337+'4. EUR NCCF'!U337+'5. GBP NCCF'!U337+'6. Other(Incld) NCCF'!U337</f>
        <v>0</v>
      </c>
      <c r="V337" s="435">
        <f>'2. CAD NCCF'!V337+'3. USD NCCF'!V337+'4. EUR NCCF'!V337+'5. GBP NCCF'!V337+'6. Other(Incld) NCCF'!V337</f>
        <v>0</v>
      </c>
      <c r="W337" s="436">
        <f>'2. CAD NCCF'!W337+'3. USD NCCF'!W337+'4. EUR NCCF'!W337+'5. GBP NCCF'!W337+'6. Other(Incld) NCCF'!W337</f>
        <v>0</v>
      </c>
      <c r="X337" s="435">
        <f>'2. CAD NCCF'!X337+'3. USD NCCF'!X337+'4. EUR NCCF'!X337+'5. GBP NCCF'!X337+'6. Other(Incld) NCCF'!X337</f>
        <v>0</v>
      </c>
      <c r="Y337" s="436">
        <f>'2. CAD NCCF'!Y337+'3. USD NCCF'!Y337+'4. EUR NCCF'!Y337+'5. GBP NCCF'!Y337+'6. Other(Incld) NCCF'!Y337</f>
        <v>0</v>
      </c>
      <c r="Z337" s="435">
        <f>'2. CAD NCCF'!Z337+'3. USD NCCF'!Z337+'4. EUR NCCF'!Z337+'5. GBP NCCF'!Z337+'6. Other(Incld) NCCF'!Z337</f>
        <v>0</v>
      </c>
      <c r="AA337" s="436">
        <f>'2. CAD NCCF'!AA337+'3. USD NCCF'!AA337+'4. EUR NCCF'!AA337+'5. GBP NCCF'!AA337+'6. Other(Incld) NCCF'!AA337</f>
        <v>0</v>
      </c>
      <c r="AB337" s="439">
        <f>'2. CAD NCCF'!AB337+'3. USD NCCF'!AB337+'4. EUR NCCF'!AB337+'5. GBP NCCF'!AB337+'6. Other(Incld) NCCF'!AB337</f>
        <v>0</v>
      </c>
      <c r="AC337" s="433">
        <f>'2. CAD NCCF'!AC337+'3. USD NCCF'!AC337+'4. EUR NCCF'!AC337+'5. GBP NCCF'!AC337+'6. Other(Incld) NCCF'!AC337</f>
        <v>0</v>
      </c>
      <c r="AD337" s="1015"/>
      <c r="AE337" s="1016"/>
      <c r="AF337" s="1017"/>
    </row>
    <row r="338" spans="1:32" ht="15" customHeight="1" x14ac:dyDescent="0.2">
      <c r="A338" s="222">
        <v>240</v>
      </c>
      <c r="B338" s="466"/>
      <c r="C338" s="467"/>
      <c r="D338" s="483"/>
      <c r="E338" s="483"/>
      <c r="F338" s="880" t="str">
        <f>'2. CAD NCCF'!F338:L338</f>
        <v>State, provincial &amp; agency GS</v>
      </c>
      <c r="G338" s="881"/>
      <c r="H338" s="881"/>
      <c r="I338" s="881"/>
      <c r="J338" s="881"/>
      <c r="K338" s="881"/>
      <c r="L338" s="882"/>
      <c r="M338" s="433">
        <f>'2. CAD NCCF'!M338+'3. USD NCCF'!M338+'4. EUR NCCF'!M338+'5. GBP NCCF'!M338+'6. Other(Incld) NCCF'!M338</f>
        <v>0</v>
      </c>
      <c r="N338" s="438">
        <f>'2. CAD NCCF'!N338+'3. USD NCCF'!N338+'4. EUR NCCF'!N338+'5. GBP NCCF'!N338+'6. Other(Incld) NCCF'!N338</f>
        <v>0</v>
      </c>
      <c r="O338" s="435">
        <f>'2. CAD NCCF'!O338+'3. USD NCCF'!O338+'4. EUR NCCF'!O338+'5. GBP NCCF'!O338+'6. Other(Incld) NCCF'!O338</f>
        <v>0</v>
      </c>
      <c r="P338" s="435">
        <f>'2. CAD NCCF'!P338+'3. USD NCCF'!P338+'4. EUR NCCF'!P338+'5. GBP NCCF'!P338+'6. Other(Incld) NCCF'!P338</f>
        <v>0</v>
      </c>
      <c r="Q338" s="437">
        <f>'2. CAD NCCF'!Q338+'3. USD NCCF'!Q338+'4. EUR NCCF'!Q338+'5. GBP NCCF'!Q338+'6. Other(Incld) NCCF'!Q338</f>
        <v>0</v>
      </c>
      <c r="R338" s="435">
        <f>'2. CAD NCCF'!R338+'3. USD NCCF'!R338+'4. EUR NCCF'!R338+'5. GBP NCCF'!R338+'6. Other(Incld) NCCF'!R338</f>
        <v>0</v>
      </c>
      <c r="S338" s="436">
        <f>'2. CAD NCCF'!S338+'3. USD NCCF'!S338+'4. EUR NCCF'!S338+'5. GBP NCCF'!S338+'6. Other(Incld) NCCF'!S338</f>
        <v>0</v>
      </c>
      <c r="T338" s="435">
        <f>'2. CAD NCCF'!T338+'3. USD NCCF'!T338+'4. EUR NCCF'!T338+'5. GBP NCCF'!T338+'6. Other(Incld) NCCF'!T338</f>
        <v>0</v>
      </c>
      <c r="U338" s="436">
        <f>'2. CAD NCCF'!U338+'3. USD NCCF'!U338+'4. EUR NCCF'!U338+'5. GBP NCCF'!U338+'6. Other(Incld) NCCF'!U338</f>
        <v>0</v>
      </c>
      <c r="V338" s="435">
        <f>'2. CAD NCCF'!V338+'3. USD NCCF'!V338+'4. EUR NCCF'!V338+'5. GBP NCCF'!V338+'6. Other(Incld) NCCF'!V338</f>
        <v>0</v>
      </c>
      <c r="W338" s="436">
        <f>'2. CAD NCCF'!W338+'3. USD NCCF'!W338+'4. EUR NCCF'!W338+'5. GBP NCCF'!W338+'6. Other(Incld) NCCF'!W338</f>
        <v>0</v>
      </c>
      <c r="X338" s="435">
        <f>'2. CAD NCCF'!X338+'3. USD NCCF'!X338+'4. EUR NCCF'!X338+'5. GBP NCCF'!X338+'6. Other(Incld) NCCF'!X338</f>
        <v>0</v>
      </c>
      <c r="Y338" s="436">
        <f>'2. CAD NCCF'!Y338+'3. USD NCCF'!Y338+'4. EUR NCCF'!Y338+'5. GBP NCCF'!Y338+'6. Other(Incld) NCCF'!Y338</f>
        <v>0</v>
      </c>
      <c r="Z338" s="435">
        <f>'2. CAD NCCF'!Z338+'3. USD NCCF'!Z338+'4. EUR NCCF'!Z338+'5. GBP NCCF'!Z338+'6. Other(Incld) NCCF'!Z338</f>
        <v>0</v>
      </c>
      <c r="AA338" s="436">
        <f>'2. CAD NCCF'!AA338+'3. USD NCCF'!AA338+'4. EUR NCCF'!AA338+'5. GBP NCCF'!AA338+'6. Other(Incld) NCCF'!AA338</f>
        <v>0</v>
      </c>
      <c r="AB338" s="439">
        <f>'2. CAD NCCF'!AB338+'3. USD NCCF'!AB338+'4. EUR NCCF'!AB338+'5. GBP NCCF'!AB338+'6. Other(Incld) NCCF'!AB338</f>
        <v>0</v>
      </c>
      <c r="AC338" s="433">
        <f>'2. CAD NCCF'!AC338+'3. USD NCCF'!AC338+'4. EUR NCCF'!AC338+'5. GBP NCCF'!AC338+'6. Other(Incld) NCCF'!AC338</f>
        <v>0</v>
      </c>
      <c r="AD338" s="1015"/>
      <c r="AE338" s="1016"/>
      <c r="AF338" s="1017"/>
    </row>
    <row r="339" spans="1:32" ht="15" customHeight="1" x14ac:dyDescent="0.2">
      <c r="A339" s="222">
        <v>241</v>
      </c>
      <c r="B339" s="466"/>
      <c r="C339" s="467"/>
      <c r="D339" s="259"/>
      <c r="E339" s="259"/>
      <c r="F339" s="880" t="str">
        <f>'2. CAD NCCF'!F339:L339</f>
        <v>State municipal GS</v>
      </c>
      <c r="G339" s="881"/>
      <c r="H339" s="881"/>
      <c r="I339" s="881"/>
      <c r="J339" s="881"/>
      <c r="K339" s="881"/>
      <c r="L339" s="882"/>
      <c r="M339" s="433">
        <f>'2. CAD NCCF'!M339+'3. USD NCCF'!M339+'4. EUR NCCF'!M339+'5. GBP NCCF'!M339+'6. Other(Incld) NCCF'!M339</f>
        <v>0</v>
      </c>
      <c r="N339" s="438">
        <f>'2. CAD NCCF'!N339+'3. USD NCCF'!N339+'4. EUR NCCF'!N339+'5. GBP NCCF'!N339+'6. Other(Incld) NCCF'!N339</f>
        <v>0</v>
      </c>
      <c r="O339" s="435">
        <f>'2. CAD NCCF'!O339+'3. USD NCCF'!O339+'4. EUR NCCF'!O339+'5. GBP NCCF'!O339+'6. Other(Incld) NCCF'!O339</f>
        <v>0</v>
      </c>
      <c r="P339" s="435">
        <f>'2. CAD NCCF'!P339+'3. USD NCCF'!P339+'4. EUR NCCF'!P339+'5. GBP NCCF'!P339+'6. Other(Incld) NCCF'!P339</f>
        <v>0</v>
      </c>
      <c r="Q339" s="437">
        <f>'2. CAD NCCF'!Q339+'3. USD NCCF'!Q339+'4. EUR NCCF'!Q339+'5. GBP NCCF'!Q339+'6. Other(Incld) NCCF'!Q339</f>
        <v>0</v>
      </c>
      <c r="R339" s="435">
        <f>'2. CAD NCCF'!R339+'3. USD NCCF'!R339+'4. EUR NCCF'!R339+'5. GBP NCCF'!R339+'6. Other(Incld) NCCF'!R339</f>
        <v>0</v>
      </c>
      <c r="S339" s="436">
        <f>'2. CAD NCCF'!S339+'3. USD NCCF'!S339+'4. EUR NCCF'!S339+'5. GBP NCCF'!S339+'6. Other(Incld) NCCF'!S339</f>
        <v>0</v>
      </c>
      <c r="T339" s="435">
        <f>'2. CAD NCCF'!T339+'3. USD NCCF'!T339+'4. EUR NCCF'!T339+'5. GBP NCCF'!T339+'6. Other(Incld) NCCF'!T339</f>
        <v>0</v>
      </c>
      <c r="U339" s="436">
        <f>'2. CAD NCCF'!U339+'3. USD NCCF'!U339+'4. EUR NCCF'!U339+'5. GBP NCCF'!U339+'6. Other(Incld) NCCF'!U339</f>
        <v>0</v>
      </c>
      <c r="V339" s="435">
        <f>'2. CAD NCCF'!V339+'3. USD NCCF'!V339+'4. EUR NCCF'!V339+'5. GBP NCCF'!V339+'6. Other(Incld) NCCF'!V339</f>
        <v>0</v>
      </c>
      <c r="W339" s="436">
        <f>'2. CAD NCCF'!W339+'3. USD NCCF'!W339+'4. EUR NCCF'!W339+'5. GBP NCCF'!W339+'6. Other(Incld) NCCF'!W339</f>
        <v>0</v>
      </c>
      <c r="X339" s="435">
        <f>'2. CAD NCCF'!X339+'3. USD NCCF'!X339+'4. EUR NCCF'!X339+'5. GBP NCCF'!X339+'6. Other(Incld) NCCF'!X339</f>
        <v>0</v>
      </c>
      <c r="Y339" s="436">
        <f>'2. CAD NCCF'!Y339+'3. USD NCCF'!Y339+'4. EUR NCCF'!Y339+'5. GBP NCCF'!Y339+'6. Other(Incld) NCCF'!Y339</f>
        <v>0</v>
      </c>
      <c r="Z339" s="435">
        <f>'2. CAD NCCF'!Z339+'3. USD NCCF'!Z339+'4. EUR NCCF'!Z339+'5. GBP NCCF'!Z339+'6. Other(Incld) NCCF'!Z339</f>
        <v>0</v>
      </c>
      <c r="AA339" s="436">
        <f>'2. CAD NCCF'!AA339+'3. USD NCCF'!AA339+'4. EUR NCCF'!AA339+'5. GBP NCCF'!AA339+'6. Other(Incld) NCCF'!AA339</f>
        <v>0</v>
      </c>
      <c r="AB339" s="439">
        <f>'2. CAD NCCF'!AB339+'3. USD NCCF'!AB339+'4. EUR NCCF'!AB339+'5. GBP NCCF'!AB339+'6. Other(Incld) NCCF'!AB339</f>
        <v>0</v>
      </c>
      <c r="AC339" s="433">
        <f>'2. CAD NCCF'!AC339+'3. USD NCCF'!AC339+'4. EUR NCCF'!AC339+'5. GBP NCCF'!AC339+'6. Other(Incld) NCCF'!AC339</f>
        <v>0</v>
      </c>
      <c r="AD339" s="1015"/>
      <c r="AE339" s="1016"/>
      <c r="AF339" s="1017"/>
    </row>
    <row r="340" spans="1:32" ht="15" customHeight="1" x14ac:dyDescent="0.2">
      <c r="A340" s="222">
        <v>242</v>
      </c>
      <c r="B340" s="466"/>
      <c r="C340" s="467"/>
      <c r="D340" s="257"/>
      <c r="E340" s="257"/>
      <c r="F340" s="880" t="str">
        <f>'2. CAD NCCF'!F340:L340</f>
        <v>Supranational and multilateral development bank GS</v>
      </c>
      <c r="G340" s="881"/>
      <c r="H340" s="881"/>
      <c r="I340" s="881"/>
      <c r="J340" s="881"/>
      <c r="K340" s="881"/>
      <c r="L340" s="882"/>
      <c r="M340" s="433">
        <f>'2. CAD NCCF'!M340+'3. USD NCCF'!M340+'4. EUR NCCF'!M340+'5. GBP NCCF'!M340+'6. Other(Incld) NCCF'!M340</f>
        <v>0</v>
      </c>
      <c r="N340" s="438">
        <f>'2. CAD NCCF'!N340+'3. USD NCCF'!N340+'4. EUR NCCF'!N340+'5. GBP NCCF'!N340+'6. Other(Incld) NCCF'!N340</f>
        <v>0</v>
      </c>
      <c r="O340" s="435">
        <f>'2. CAD NCCF'!O340+'3. USD NCCF'!O340+'4. EUR NCCF'!O340+'5. GBP NCCF'!O340+'6. Other(Incld) NCCF'!O340</f>
        <v>0</v>
      </c>
      <c r="P340" s="435">
        <f>'2. CAD NCCF'!P340+'3. USD NCCF'!P340+'4. EUR NCCF'!P340+'5. GBP NCCF'!P340+'6. Other(Incld) NCCF'!P340</f>
        <v>0</v>
      </c>
      <c r="Q340" s="437">
        <f>'2. CAD NCCF'!Q340+'3. USD NCCF'!Q340+'4. EUR NCCF'!Q340+'5. GBP NCCF'!Q340+'6. Other(Incld) NCCF'!Q340</f>
        <v>0</v>
      </c>
      <c r="R340" s="435">
        <f>'2. CAD NCCF'!R340+'3. USD NCCF'!R340+'4. EUR NCCF'!R340+'5. GBP NCCF'!R340+'6. Other(Incld) NCCF'!R340</f>
        <v>0</v>
      </c>
      <c r="S340" s="436">
        <f>'2. CAD NCCF'!S340+'3. USD NCCF'!S340+'4. EUR NCCF'!S340+'5. GBP NCCF'!S340+'6. Other(Incld) NCCF'!S340</f>
        <v>0</v>
      </c>
      <c r="T340" s="435">
        <f>'2. CAD NCCF'!T340+'3. USD NCCF'!T340+'4. EUR NCCF'!T340+'5. GBP NCCF'!T340+'6. Other(Incld) NCCF'!T340</f>
        <v>0</v>
      </c>
      <c r="U340" s="436">
        <f>'2. CAD NCCF'!U340+'3. USD NCCF'!U340+'4. EUR NCCF'!U340+'5. GBP NCCF'!U340+'6. Other(Incld) NCCF'!U340</f>
        <v>0</v>
      </c>
      <c r="V340" s="435">
        <f>'2. CAD NCCF'!V340+'3. USD NCCF'!V340+'4. EUR NCCF'!V340+'5. GBP NCCF'!V340+'6. Other(Incld) NCCF'!V340</f>
        <v>0</v>
      </c>
      <c r="W340" s="436">
        <f>'2. CAD NCCF'!W340+'3. USD NCCF'!W340+'4. EUR NCCF'!W340+'5. GBP NCCF'!W340+'6. Other(Incld) NCCF'!W340</f>
        <v>0</v>
      </c>
      <c r="X340" s="435">
        <f>'2. CAD NCCF'!X340+'3. USD NCCF'!X340+'4. EUR NCCF'!X340+'5. GBP NCCF'!X340+'6. Other(Incld) NCCF'!X340</f>
        <v>0</v>
      </c>
      <c r="Y340" s="436">
        <f>'2. CAD NCCF'!Y340+'3. USD NCCF'!Y340+'4. EUR NCCF'!Y340+'5. GBP NCCF'!Y340+'6. Other(Incld) NCCF'!Y340</f>
        <v>0</v>
      </c>
      <c r="Z340" s="435">
        <f>'2. CAD NCCF'!Z340+'3. USD NCCF'!Z340+'4. EUR NCCF'!Z340+'5. GBP NCCF'!Z340+'6. Other(Incld) NCCF'!Z340</f>
        <v>0</v>
      </c>
      <c r="AA340" s="436">
        <f>'2. CAD NCCF'!AA340+'3. USD NCCF'!AA340+'4. EUR NCCF'!AA340+'5. GBP NCCF'!AA340+'6. Other(Incld) NCCF'!AA340</f>
        <v>0</v>
      </c>
      <c r="AB340" s="439">
        <f>'2. CAD NCCF'!AB340+'3. USD NCCF'!AB340+'4. EUR NCCF'!AB340+'5. GBP NCCF'!AB340+'6. Other(Incld) NCCF'!AB340</f>
        <v>0</v>
      </c>
      <c r="AC340" s="433">
        <f>'2. CAD NCCF'!AC340+'3. USD NCCF'!AC340+'4. EUR NCCF'!AC340+'5. GBP NCCF'!AC340+'6. Other(Incld) NCCF'!AC340</f>
        <v>0</v>
      </c>
      <c r="AD340" s="1015"/>
      <c r="AE340" s="1016"/>
      <c r="AF340" s="1017"/>
    </row>
    <row r="341" spans="1:32" ht="15.75" customHeight="1" x14ac:dyDescent="0.2">
      <c r="A341" s="222">
        <v>243</v>
      </c>
      <c r="B341" s="466"/>
      <c r="C341" s="467"/>
      <c r="D341" s="259"/>
      <c r="E341" s="877" t="str">
        <f>'2. CAD NCCF'!E341:L341</f>
        <v>Low or not rated GS</v>
      </c>
      <c r="F341" s="878"/>
      <c r="G341" s="878"/>
      <c r="H341" s="878"/>
      <c r="I341" s="878"/>
      <c r="J341" s="878"/>
      <c r="K341" s="878"/>
      <c r="L341" s="879"/>
      <c r="M341" s="399">
        <f>SUBTOTAL(9,M342:M345)</f>
        <v>0</v>
      </c>
      <c r="N341" s="402">
        <f t="shared" ref="N341:AC341" si="71">SUBTOTAL(9,N342:N345)</f>
        <v>0</v>
      </c>
      <c r="O341" s="406">
        <f t="shared" si="71"/>
        <v>0</v>
      </c>
      <c r="P341" s="405">
        <f t="shared" si="71"/>
        <v>0</v>
      </c>
      <c r="Q341" s="407">
        <f t="shared" si="71"/>
        <v>0</v>
      </c>
      <c r="R341" s="406">
        <f t="shared" si="71"/>
        <v>0</v>
      </c>
      <c r="S341" s="406">
        <f t="shared" si="71"/>
        <v>0</v>
      </c>
      <c r="T341" s="406">
        <f t="shared" si="71"/>
        <v>0</v>
      </c>
      <c r="U341" s="406">
        <f t="shared" si="71"/>
        <v>0</v>
      </c>
      <c r="V341" s="406">
        <f t="shared" si="71"/>
        <v>0</v>
      </c>
      <c r="W341" s="406">
        <f t="shared" si="71"/>
        <v>0</v>
      </c>
      <c r="X341" s="406">
        <f t="shared" si="71"/>
        <v>0</v>
      </c>
      <c r="Y341" s="406">
        <f t="shared" si="71"/>
        <v>0</v>
      </c>
      <c r="Z341" s="406">
        <f t="shared" si="71"/>
        <v>0</v>
      </c>
      <c r="AA341" s="406">
        <f t="shared" si="71"/>
        <v>0</v>
      </c>
      <c r="AB341" s="416">
        <f t="shared" si="71"/>
        <v>0</v>
      </c>
      <c r="AC341" s="399">
        <f t="shared" si="71"/>
        <v>0</v>
      </c>
      <c r="AD341" s="1015"/>
      <c r="AE341" s="1016"/>
      <c r="AF341" s="1017"/>
    </row>
    <row r="342" spans="1:32" ht="15" x14ac:dyDescent="0.2">
      <c r="A342" s="222">
        <v>244</v>
      </c>
      <c r="B342" s="466"/>
      <c r="C342" s="467"/>
      <c r="D342" s="483"/>
      <c r="E342" s="483"/>
      <c r="F342" s="880" t="str">
        <f>'2. CAD NCCF'!F342:L342</f>
        <v xml:space="preserve">Sovereigh &amp; central bank GS </v>
      </c>
      <c r="G342" s="881"/>
      <c r="H342" s="881"/>
      <c r="I342" s="881"/>
      <c r="J342" s="881"/>
      <c r="K342" s="881"/>
      <c r="L342" s="882"/>
      <c r="M342" s="433">
        <f>'2. CAD NCCF'!M342+'3. USD NCCF'!M342+'4. EUR NCCF'!M342+'5. GBP NCCF'!M342+'6. Other(Incld) NCCF'!M342</f>
        <v>0</v>
      </c>
      <c r="N342" s="438">
        <f>'2. CAD NCCF'!N342+'3. USD NCCF'!N342+'4. EUR NCCF'!N342+'5. GBP NCCF'!N342+'6. Other(Incld) NCCF'!N342</f>
        <v>0</v>
      </c>
      <c r="O342" s="435">
        <f>'2. CAD NCCF'!O342+'3. USD NCCF'!O342+'4. EUR NCCF'!O342+'5. GBP NCCF'!O342+'6. Other(Incld) NCCF'!O342</f>
        <v>0</v>
      </c>
      <c r="P342" s="435">
        <f>'2. CAD NCCF'!P342+'3. USD NCCF'!P342+'4. EUR NCCF'!P342+'5. GBP NCCF'!P342+'6. Other(Incld) NCCF'!P342</f>
        <v>0</v>
      </c>
      <c r="Q342" s="437">
        <f>'2. CAD NCCF'!Q342+'3. USD NCCF'!Q342+'4. EUR NCCF'!Q342+'5. GBP NCCF'!Q342+'6. Other(Incld) NCCF'!Q342</f>
        <v>0</v>
      </c>
      <c r="R342" s="435">
        <f>'2. CAD NCCF'!R342+'3. USD NCCF'!R342+'4. EUR NCCF'!R342+'5. GBP NCCF'!R342+'6. Other(Incld) NCCF'!R342</f>
        <v>0</v>
      </c>
      <c r="S342" s="436">
        <f>'2. CAD NCCF'!S342+'3. USD NCCF'!S342+'4. EUR NCCF'!S342+'5. GBP NCCF'!S342+'6. Other(Incld) NCCF'!S342</f>
        <v>0</v>
      </c>
      <c r="T342" s="435">
        <f>'2. CAD NCCF'!T342+'3. USD NCCF'!T342+'4. EUR NCCF'!T342+'5. GBP NCCF'!T342+'6. Other(Incld) NCCF'!T342</f>
        <v>0</v>
      </c>
      <c r="U342" s="436">
        <f>'2. CAD NCCF'!U342+'3. USD NCCF'!U342+'4. EUR NCCF'!U342+'5. GBP NCCF'!U342+'6. Other(Incld) NCCF'!U342</f>
        <v>0</v>
      </c>
      <c r="V342" s="435">
        <f>'2. CAD NCCF'!V342+'3. USD NCCF'!V342+'4. EUR NCCF'!V342+'5. GBP NCCF'!V342+'6. Other(Incld) NCCF'!V342</f>
        <v>0</v>
      </c>
      <c r="W342" s="436">
        <f>'2. CAD NCCF'!W342+'3. USD NCCF'!W342+'4. EUR NCCF'!W342+'5. GBP NCCF'!W342+'6. Other(Incld) NCCF'!W342</f>
        <v>0</v>
      </c>
      <c r="X342" s="435">
        <f>'2. CAD NCCF'!X342+'3. USD NCCF'!X342+'4. EUR NCCF'!X342+'5. GBP NCCF'!X342+'6. Other(Incld) NCCF'!X342</f>
        <v>0</v>
      </c>
      <c r="Y342" s="436">
        <f>'2. CAD NCCF'!Y342+'3. USD NCCF'!Y342+'4. EUR NCCF'!Y342+'5. GBP NCCF'!Y342+'6. Other(Incld) NCCF'!Y342</f>
        <v>0</v>
      </c>
      <c r="Z342" s="435">
        <f>'2. CAD NCCF'!Z342+'3. USD NCCF'!Z342+'4. EUR NCCF'!Z342+'5. GBP NCCF'!Z342+'6. Other(Incld) NCCF'!Z342</f>
        <v>0</v>
      </c>
      <c r="AA342" s="436">
        <f>'2. CAD NCCF'!AA342+'3. USD NCCF'!AA342+'4. EUR NCCF'!AA342+'5. GBP NCCF'!AA342+'6. Other(Incld) NCCF'!AA342</f>
        <v>0</v>
      </c>
      <c r="AB342" s="439">
        <f>'2. CAD NCCF'!AB342+'3. USD NCCF'!AB342+'4. EUR NCCF'!AB342+'5. GBP NCCF'!AB342+'6. Other(Incld) NCCF'!AB342</f>
        <v>0</v>
      </c>
      <c r="AC342" s="433">
        <f>'2. CAD NCCF'!AC342+'3. USD NCCF'!AC342+'4. EUR NCCF'!AC342+'5. GBP NCCF'!AC342+'6. Other(Incld) NCCF'!AC342</f>
        <v>0</v>
      </c>
      <c r="AD342" s="1015"/>
      <c r="AE342" s="1016"/>
      <c r="AF342" s="1017"/>
    </row>
    <row r="343" spans="1:32" ht="15" customHeight="1" x14ac:dyDescent="0.2">
      <c r="A343" s="222">
        <v>245</v>
      </c>
      <c r="B343" s="466"/>
      <c r="C343" s="467"/>
      <c r="D343" s="260"/>
      <c r="E343" s="260"/>
      <c r="F343" s="880" t="str">
        <f>'2. CAD NCCF'!F343:L343</f>
        <v>State, provincial &amp; agency GS</v>
      </c>
      <c r="G343" s="881"/>
      <c r="H343" s="881"/>
      <c r="I343" s="881"/>
      <c r="J343" s="881"/>
      <c r="K343" s="881"/>
      <c r="L343" s="882"/>
      <c r="M343" s="433">
        <f>'2. CAD NCCF'!M343+'3. USD NCCF'!M343+'4. EUR NCCF'!M343+'5. GBP NCCF'!M343+'6. Other(Incld) NCCF'!M343</f>
        <v>0</v>
      </c>
      <c r="N343" s="438">
        <f>'2. CAD NCCF'!N343+'3. USD NCCF'!N343+'4. EUR NCCF'!N343+'5. GBP NCCF'!N343+'6. Other(Incld) NCCF'!N343</f>
        <v>0</v>
      </c>
      <c r="O343" s="435">
        <f>'2. CAD NCCF'!O343+'3. USD NCCF'!O343+'4. EUR NCCF'!O343+'5. GBP NCCF'!O343+'6. Other(Incld) NCCF'!O343</f>
        <v>0</v>
      </c>
      <c r="P343" s="435">
        <f>'2. CAD NCCF'!P343+'3. USD NCCF'!P343+'4. EUR NCCF'!P343+'5. GBP NCCF'!P343+'6. Other(Incld) NCCF'!P343</f>
        <v>0</v>
      </c>
      <c r="Q343" s="437">
        <f>'2. CAD NCCF'!Q343+'3. USD NCCF'!Q343+'4. EUR NCCF'!Q343+'5. GBP NCCF'!Q343+'6. Other(Incld) NCCF'!Q343</f>
        <v>0</v>
      </c>
      <c r="R343" s="435">
        <f>'2. CAD NCCF'!R343+'3. USD NCCF'!R343+'4. EUR NCCF'!R343+'5. GBP NCCF'!R343+'6. Other(Incld) NCCF'!R343</f>
        <v>0</v>
      </c>
      <c r="S343" s="436">
        <f>'2. CAD NCCF'!S343+'3. USD NCCF'!S343+'4. EUR NCCF'!S343+'5. GBP NCCF'!S343+'6. Other(Incld) NCCF'!S343</f>
        <v>0</v>
      </c>
      <c r="T343" s="435">
        <f>'2. CAD NCCF'!T343+'3. USD NCCF'!T343+'4. EUR NCCF'!T343+'5. GBP NCCF'!T343+'6. Other(Incld) NCCF'!T343</f>
        <v>0</v>
      </c>
      <c r="U343" s="436">
        <f>'2. CAD NCCF'!U343+'3. USD NCCF'!U343+'4. EUR NCCF'!U343+'5. GBP NCCF'!U343+'6. Other(Incld) NCCF'!U343</f>
        <v>0</v>
      </c>
      <c r="V343" s="435">
        <f>'2. CAD NCCF'!V343+'3. USD NCCF'!V343+'4. EUR NCCF'!V343+'5. GBP NCCF'!V343+'6. Other(Incld) NCCF'!V343</f>
        <v>0</v>
      </c>
      <c r="W343" s="436">
        <f>'2. CAD NCCF'!W343+'3. USD NCCF'!W343+'4. EUR NCCF'!W343+'5. GBP NCCF'!W343+'6. Other(Incld) NCCF'!W343</f>
        <v>0</v>
      </c>
      <c r="X343" s="435">
        <f>'2. CAD NCCF'!X343+'3. USD NCCF'!X343+'4. EUR NCCF'!X343+'5. GBP NCCF'!X343+'6. Other(Incld) NCCF'!X343</f>
        <v>0</v>
      </c>
      <c r="Y343" s="436">
        <f>'2. CAD NCCF'!Y343+'3. USD NCCF'!Y343+'4. EUR NCCF'!Y343+'5. GBP NCCF'!Y343+'6. Other(Incld) NCCF'!Y343</f>
        <v>0</v>
      </c>
      <c r="Z343" s="435">
        <f>'2. CAD NCCF'!Z343+'3. USD NCCF'!Z343+'4. EUR NCCF'!Z343+'5. GBP NCCF'!Z343+'6. Other(Incld) NCCF'!Z343</f>
        <v>0</v>
      </c>
      <c r="AA343" s="436">
        <f>'2. CAD NCCF'!AA343+'3. USD NCCF'!AA343+'4. EUR NCCF'!AA343+'5. GBP NCCF'!AA343+'6. Other(Incld) NCCF'!AA343</f>
        <v>0</v>
      </c>
      <c r="AB343" s="439">
        <f>'2. CAD NCCF'!AB343+'3. USD NCCF'!AB343+'4. EUR NCCF'!AB343+'5. GBP NCCF'!AB343+'6. Other(Incld) NCCF'!AB343</f>
        <v>0</v>
      </c>
      <c r="AC343" s="433">
        <f>'2. CAD NCCF'!AC343+'3. USD NCCF'!AC343+'4. EUR NCCF'!AC343+'5. GBP NCCF'!AC343+'6. Other(Incld) NCCF'!AC343</f>
        <v>0</v>
      </c>
      <c r="AD343" s="1015"/>
      <c r="AE343" s="1016"/>
      <c r="AF343" s="1017"/>
    </row>
    <row r="344" spans="1:32" ht="15" customHeight="1" x14ac:dyDescent="0.2">
      <c r="A344" s="222">
        <v>246</v>
      </c>
      <c r="B344" s="466"/>
      <c r="C344" s="467"/>
      <c r="D344" s="260"/>
      <c r="E344" s="260"/>
      <c r="F344" s="880" t="str">
        <f>'2. CAD NCCF'!F344:L344</f>
        <v>State municipal GS</v>
      </c>
      <c r="G344" s="881"/>
      <c r="H344" s="881"/>
      <c r="I344" s="881"/>
      <c r="J344" s="881"/>
      <c r="K344" s="881"/>
      <c r="L344" s="882"/>
      <c r="M344" s="433">
        <f>'2. CAD NCCF'!M344+'3. USD NCCF'!M344+'4. EUR NCCF'!M344+'5. GBP NCCF'!M344+'6. Other(Incld) NCCF'!M344</f>
        <v>0</v>
      </c>
      <c r="N344" s="438">
        <f>'2. CAD NCCF'!N344+'3. USD NCCF'!N344+'4. EUR NCCF'!N344+'5. GBP NCCF'!N344+'6. Other(Incld) NCCF'!N344</f>
        <v>0</v>
      </c>
      <c r="O344" s="435">
        <f>'2. CAD NCCF'!O344+'3. USD NCCF'!O344+'4. EUR NCCF'!O344+'5. GBP NCCF'!O344+'6. Other(Incld) NCCF'!O344</f>
        <v>0</v>
      </c>
      <c r="P344" s="435">
        <f>'2. CAD NCCF'!P344+'3. USD NCCF'!P344+'4. EUR NCCF'!P344+'5. GBP NCCF'!P344+'6. Other(Incld) NCCF'!P344</f>
        <v>0</v>
      </c>
      <c r="Q344" s="437">
        <f>'2. CAD NCCF'!Q344+'3. USD NCCF'!Q344+'4. EUR NCCF'!Q344+'5. GBP NCCF'!Q344+'6. Other(Incld) NCCF'!Q344</f>
        <v>0</v>
      </c>
      <c r="R344" s="435">
        <f>'2. CAD NCCF'!R344+'3. USD NCCF'!R344+'4. EUR NCCF'!R344+'5. GBP NCCF'!R344+'6. Other(Incld) NCCF'!R344</f>
        <v>0</v>
      </c>
      <c r="S344" s="436">
        <f>'2. CAD NCCF'!S344+'3. USD NCCF'!S344+'4. EUR NCCF'!S344+'5. GBP NCCF'!S344+'6. Other(Incld) NCCF'!S344</f>
        <v>0</v>
      </c>
      <c r="T344" s="435">
        <f>'2. CAD NCCF'!T344+'3. USD NCCF'!T344+'4. EUR NCCF'!T344+'5. GBP NCCF'!T344+'6. Other(Incld) NCCF'!T344</f>
        <v>0</v>
      </c>
      <c r="U344" s="436">
        <f>'2. CAD NCCF'!U344+'3. USD NCCF'!U344+'4. EUR NCCF'!U344+'5. GBP NCCF'!U344+'6. Other(Incld) NCCF'!U344</f>
        <v>0</v>
      </c>
      <c r="V344" s="435">
        <f>'2. CAD NCCF'!V344+'3. USD NCCF'!V344+'4. EUR NCCF'!V344+'5. GBP NCCF'!V344+'6. Other(Incld) NCCF'!V344</f>
        <v>0</v>
      </c>
      <c r="W344" s="436">
        <f>'2. CAD NCCF'!W344+'3. USD NCCF'!W344+'4. EUR NCCF'!W344+'5. GBP NCCF'!W344+'6. Other(Incld) NCCF'!W344</f>
        <v>0</v>
      </c>
      <c r="X344" s="435">
        <f>'2. CAD NCCF'!X344+'3. USD NCCF'!X344+'4. EUR NCCF'!X344+'5. GBP NCCF'!X344+'6. Other(Incld) NCCF'!X344</f>
        <v>0</v>
      </c>
      <c r="Y344" s="436">
        <f>'2. CAD NCCF'!Y344+'3. USD NCCF'!Y344+'4. EUR NCCF'!Y344+'5. GBP NCCF'!Y344+'6. Other(Incld) NCCF'!Y344</f>
        <v>0</v>
      </c>
      <c r="Z344" s="435">
        <f>'2. CAD NCCF'!Z344+'3. USD NCCF'!Z344+'4. EUR NCCF'!Z344+'5. GBP NCCF'!Z344+'6. Other(Incld) NCCF'!Z344</f>
        <v>0</v>
      </c>
      <c r="AA344" s="436">
        <f>'2. CAD NCCF'!AA344+'3. USD NCCF'!AA344+'4. EUR NCCF'!AA344+'5. GBP NCCF'!AA344+'6. Other(Incld) NCCF'!AA344</f>
        <v>0</v>
      </c>
      <c r="AB344" s="439">
        <f>'2. CAD NCCF'!AB344+'3. USD NCCF'!AB344+'4. EUR NCCF'!AB344+'5. GBP NCCF'!AB344+'6. Other(Incld) NCCF'!AB344</f>
        <v>0</v>
      </c>
      <c r="AC344" s="433">
        <f>'2. CAD NCCF'!AC344+'3. USD NCCF'!AC344+'4. EUR NCCF'!AC344+'5. GBP NCCF'!AC344+'6. Other(Incld) NCCF'!AC344</f>
        <v>0</v>
      </c>
      <c r="AD344" s="1015"/>
      <c r="AE344" s="1016"/>
      <c r="AF344" s="1017"/>
    </row>
    <row r="345" spans="1:32" ht="15" customHeight="1" x14ac:dyDescent="0.2">
      <c r="A345" s="222">
        <v>247</v>
      </c>
      <c r="B345" s="466"/>
      <c r="C345" s="467"/>
      <c r="D345" s="261"/>
      <c r="E345" s="261"/>
      <c r="F345" s="880" t="str">
        <f>'2. CAD NCCF'!F345:L345</f>
        <v>Supranational and multilateral development bank GS</v>
      </c>
      <c r="G345" s="881"/>
      <c r="H345" s="881"/>
      <c r="I345" s="881"/>
      <c r="J345" s="881"/>
      <c r="K345" s="881"/>
      <c r="L345" s="882"/>
      <c r="M345" s="433">
        <f>'2. CAD NCCF'!M345+'3. USD NCCF'!M345+'4. EUR NCCF'!M345+'5. GBP NCCF'!M345+'6. Other(Incld) NCCF'!M345</f>
        <v>0</v>
      </c>
      <c r="N345" s="438">
        <f>'2. CAD NCCF'!N345+'3. USD NCCF'!N345+'4. EUR NCCF'!N345+'5. GBP NCCF'!N345+'6. Other(Incld) NCCF'!N345</f>
        <v>0</v>
      </c>
      <c r="O345" s="435">
        <f>'2. CAD NCCF'!O345+'3. USD NCCF'!O345+'4. EUR NCCF'!O345+'5. GBP NCCF'!O345+'6. Other(Incld) NCCF'!O345</f>
        <v>0</v>
      </c>
      <c r="P345" s="435">
        <f>'2. CAD NCCF'!P345+'3. USD NCCF'!P345+'4. EUR NCCF'!P345+'5. GBP NCCF'!P345+'6. Other(Incld) NCCF'!P345</f>
        <v>0</v>
      </c>
      <c r="Q345" s="437">
        <f>'2. CAD NCCF'!Q345+'3. USD NCCF'!Q345+'4. EUR NCCF'!Q345+'5. GBP NCCF'!Q345+'6. Other(Incld) NCCF'!Q345</f>
        <v>0</v>
      </c>
      <c r="R345" s="435">
        <f>'2. CAD NCCF'!R345+'3. USD NCCF'!R345+'4. EUR NCCF'!R345+'5. GBP NCCF'!R345+'6. Other(Incld) NCCF'!R345</f>
        <v>0</v>
      </c>
      <c r="S345" s="436">
        <f>'2. CAD NCCF'!S345+'3. USD NCCF'!S345+'4. EUR NCCF'!S345+'5. GBP NCCF'!S345+'6. Other(Incld) NCCF'!S345</f>
        <v>0</v>
      </c>
      <c r="T345" s="435">
        <f>'2. CAD NCCF'!T345+'3. USD NCCF'!T345+'4. EUR NCCF'!T345+'5. GBP NCCF'!T345+'6. Other(Incld) NCCF'!T345</f>
        <v>0</v>
      </c>
      <c r="U345" s="436">
        <f>'2. CAD NCCF'!U345+'3. USD NCCF'!U345+'4. EUR NCCF'!U345+'5. GBP NCCF'!U345+'6. Other(Incld) NCCF'!U345</f>
        <v>0</v>
      </c>
      <c r="V345" s="435">
        <f>'2. CAD NCCF'!V345+'3. USD NCCF'!V345+'4. EUR NCCF'!V345+'5. GBP NCCF'!V345+'6. Other(Incld) NCCF'!V345</f>
        <v>0</v>
      </c>
      <c r="W345" s="436">
        <f>'2. CAD NCCF'!W345+'3. USD NCCF'!W345+'4. EUR NCCF'!W345+'5. GBP NCCF'!W345+'6. Other(Incld) NCCF'!W345</f>
        <v>0</v>
      </c>
      <c r="X345" s="435">
        <f>'2. CAD NCCF'!X345+'3. USD NCCF'!X345+'4. EUR NCCF'!X345+'5. GBP NCCF'!X345+'6. Other(Incld) NCCF'!X345</f>
        <v>0</v>
      </c>
      <c r="Y345" s="436">
        <f>'2. CAD NCCF'!Y345+'3. USD NCCF'!Y345+'4. EUR NCCF'!Y345+'5. GBP NCCF'!Y345+'6. Other(Incld) NCCF'!Y345</f>
        <v>0</v>
      </c>
      <c r="Z345" s="435">
        <f>'2. CAD NCCF'!Z345+'3. USD NCCF'!Z345+'4. EUR NCCF'!Z345+'5. GBP NCCF'!Z345+'6. Other(Incld) NCCF'!Z345</f>
        <v>0</v>
      </c>
      <c r="AA345" s="436">
        <f>'2. CAD NCCF'!AA345+'3. USD NCCF'!AA345+'4. EUR NCCF'!AA345+'5. GBP NCCF'!AA345+'6. Other(Incld) NCCF'!AA345</f>
        <v>0</v>
      </c>
      <c r="AB345" s="439">
        <f>'2. CAD NCCF'!AB345+'3. USD NCCF'!AB345+'4. EUR NCCF'!AB345+'5. GBP NCCF'!AB345+'6. Other(Incld) NCCF'!AB345</f>
        <v>0</v>
      </c>
      <c r="AC345" s="433">
        <f>'2. CAD NCCF'!AC345+'3. USD NCCF'!AC345+'4. EUR NCCF'!AC345+'5. GBP NCCF'!AC345+'6. Other(Incld) NCCF'!AC345</f>
        <v>0</v>
      </c>
      <c r="AD345" s="1015"/>
      <c r="AE345" s="1016"/>
      <c r="AF345" s="1017"/>
    </row>
    <row r="346" spans="1:32" ht="15" customHeight="1" x14ac:dyDescent="0.2">
      <c r="A346" s="222">
        <v>129</v>
      </c>
      <c r="B346" s="466"/>
      <c r="C346" s="261"/>
      <c r="D346" s="868" t="str">
        <f>'2. CAD NCCF'!D346:AF346</f>
        <v>Mortgage backed securities (MBS)</v>
      </c>
      <c r="E346" s="869"/>
      <c r="F346" s="869"/>
      <c r="G346" s="869"/>
      <c r="H346" s="869"/>
      <c r="I346" s="869"/>
      <c r="J346" s="869"/>
      <c r="K346" s="869"/>
      <c r="L346" s="869"/>
      <c r="M346" s="869"/>
      <c r="N346" s="869"/>
      <c r="O346" s="869"/>
      <c r="P346" s="869"/>
      <c r="Q346" s="869"/>
      <c r="R346" s="869"/>
      <c r="S346" s="869"/>
      <c r="T346" s="869"/>
      <c r="U346" s="869"/>
      <c r="V346" s="869"/>
      <c r="W346" s="869"/>
      <c r="X346" s="869"/>
      <c r="Y346" s="869"/>
      <c r="Z346" s="869"/>
      <c r="AA346" s="869"/>
      <c r="AB346" s="869"/>
      <c r="AC346" s="869"/>
      <c r="AD346" s="869"/>
      <c r="AE346" s="869"/>
      <c r="AF346" s="870"/>
    </row>
    <row r="347" spans="1:32" ht="15" customHeight="1" x14ac:dyDescent="0.2">
      <c r="A347" s="222">
        <v>130</v>
      </c>
      <c r="B347" s="466"/>
      <c r="C347" s="261"/>
      <c r="D347" s="261"/>
      <c r="E347" s="933" t="str">
        <f>'2. CAD NCCF'!E347:L347</f>
        <v>Agency MBS</v>
      </c>
      <c r="F347" s="934"/>
      <c r="G347" s="934"/>
      <c r="H347" s="934"/>
      <c r="I347" s="934"/>
      <c r="J347" s="934"/>
      <c r="K347" s="934"/>
      <c r="L347" s="935"/>
      <c r="M347" s="399">
        <f>SUBTOTAL(9,M348:M350)</f>
        <v>0</v>
      </c>
      <c r="N347" s="402">
        <f t="shared" ref="N347:AC347" si="72">SUBTOTAL(9,N348:N350)</f>
        <v>0</v>
      </c>
      <c r="O347" s="406">
        <f t="shared" si="72"/>
        <v>0</v>
      </c>
      <c r="P347" s="405">
        <f t="shared" si="72"/>
        <v>0</v>
      </c>
      <c r="Q347" s="407">
        <f t="shared" si="72"/>
        <v>0</v>
      </c>
      <c r="R347" s="406">
        <f t="shared" si="72"/>
        <v>0</v>
      </c>
      <c r="S347" s="406">
        <f t="shared" si="72"/>
        <v>0</v>
      </c>
      <c r="T347" s="406">
        <f t="shared" si="72"/>
        <v>0</v>
      </c>
      <c r="U347" s="406">
        <f t="shared" si="72"/>
        <v>0</v>
      </c>
      <c r="V347" s="406">
        <f t="shared" si="72"/>
        <v>0</v>
      </c>
      <c r="W347" s="406">
        <f t="shared" si="72"/>
        <v>0</v>
      </c>
      <c r="X347" s="406">
        <f t="shared" si="72"/>
        <v>0</v>
      </c>
      <c r="Y347" s="406">
        <f t="shared" si="72"/>
        <v>0</v>
      </c>
      <c r="Z347" s="406">
        <f t="shared" si="72"/>
        <v>0</v>
      </c>
      <c r="AA347" s="406">
        <f t="shared" si="72"/>
        <v>0</v>
      </c>
      <c r="AB347" s="416">
        <f t="shared" si="72"/>
        <v>0</v>
      </c>
      <c r="AC347" s="399">
        <f t="shared" si="72"/>
        <v>0</v>
      </c>
      <c r="AD347" s="1015"/>
      <c r="AE347" s="1016"/>
      <c r="AF347" s="1017"/>
    </row>
    <row r="348" spans="1:32" ht="15" customHeight="1" x14ac:dyDescent="0.2">
      <c r="A348" s="222">
        <v>131</v>
      </c>
      <c r="B348" s="466"/>
      <c r="C348" s="261"/>
      <c r="D348" s="261"/>
      <c r="E348" s="475"/>
      <c r="F348" s="880" t="str">
        <f>'2. CAD NCCF'!F348:L348</f>
        <v>Agency MBS, high rated</v>
      </c>
      <c r="G348" s="881"/>
      <c r="H348" s="881"/>
      <c r="I348" s="881"/>
      <c r="J348" s="881"/>
      <c r="K348" s="881"/>
      <c r="L348" s="882"/>
      <c r="M348" s="433">
        <f>'2. CAD NCCF'!M348+'3. USD NCCF'!M348+'4. EUR NCCF'!M348+'5. GBP NCCF'!M348+'6. Other(Incld) NCCF'!M348</f>
        <v>0</v>
      </c>
      <c r="N348" s="438">
        <f>'2. CAD NCCF'!N348+'3. USD NCCF'!N348+'4. EUR NCCF'!N348+'5. GBP NCCF'!N348+'6. Other(Incld) NCCF'!N348</f>
        <v>0</v>
      </c>
      <c r="O348" s="435">
        <f>'2. CAD NCCF'!O348+'3. USD NCCF'!O348+'4. EUR NCCF'!O348+'5. GBP NCCF'!O348+'6. Other(Incld) NCCF'!O348</f>
        <v>0</v>
      </c>
      <c r="P348" s="435">
        <f>'2. CAD NCCF'!P348+'3. USD NCCF'!P348+'4. EUR NCCF'!P348+'5. GBP NCCF'!P348+'6. Other(Incld) NCCF'!P348</f>
        <v>0</v>
      </c>
      <c r="Q348" s="437">
        <f>'2. CAD NCCF'!Q348+'3. USD NCCF'!Q348+'4. EUR NCCF'!Q348+'5. GBP NCCF'!Q348+'6. Other(Incld) NCCF'!Q348</f>
        <v>0</v>
      </c>
      <c r="R348" s="435">
        <f>'2. CAD NCCF'!R348+'3. USD NCCF'!R348+'4. EUR NCCF'!R348+'5. GBP NCCF'!R348+'6. Other(Incld) NCCF'!R348</f>
        <v>0</v>
      </c>
      <c r="S348" s="436">
        <f>'2. CAD NCCF'!S348+'3. USD NCCF'!S348+'4. EUR NCCF'!S348+'5. GBP NCCF'!S348+'6. Other(Incld) NCCF'!S348</f>
        <v>0</v>
      </c>
      <c r="T348" s="435">
        <f>'2. CAD NCCF'!T348+'3. USD NCCF'!T348+'4. EUR NCCF'!T348+'5. GBP NCCF'!T348+'6. Other(Incld) NCCF'!T348</f>
        <v>0</v>
      </c>
      <c r="U348" s="436">
        <f>'2. CAD NCCF'!U348+'3. USD NCCF'!U348+'4. EUR NCCF'!U348+'5. GBP NCCF'!U348+'6. Other(Incld) NCCF'!U348</f>
        <v>0</v>
      </c>
      <c r="V348" s="435">
        <f>'2. CAD NCCF'!V348+'3. USD NCCF'!V348+'4. EUR NCCF'!V348+'5. GBP NCCF'!V348+'6. Other(Incld) NCCF'!V348</f>
        <v>0</v>
      </c>
      <c r="W348" s="436">
        <f>'2. CAD NCCF'!W348+'3. USD NCCF'!W348+'4. EUR NCCF'!W348+'5. GBP NCCF'!W348+'6. Other(Incld) NCCF'!W348</f>
        <v>0</v>
      </c>
      <c r="X348" s="435">
        <f>'2. CAD NCCF'!X348+'3. USD NCCF'!X348+'4. EUR NCCF'!X348+'5. GBP NCCF'!X348+'6. Other(Incld) NCCF'!X348</f>
        <v>0</v>
      </c>
      <c r="Y348" s="436">
        <f>'2. CAD NCCF'!Y348+'3. USD NCCF'!Y348+'4. EUR NCCF'!Y348+'5. GBP NCCF'!Y348+'6. Other(Incld) NCCF'!Y348</f>
        <v>0</v>
      </c>
      <c r="Z348" s="435">
        <f>'2. CAD NCCF'!Z348+'3. USD NCCF'!Z348+'4. EUR NCCF'!Z348+'5. GBP NCCF'!Z348+'6. Other(Incld) NCCF'!Z348</f>
        <v>0</v>
      </c>
      <c r="AA348" s="436">
        <f>'2. CAD NCCF'!AA348+'3. USD NCCF'!AA348+'4. EUR NCCF'!AA348+'5. GBP NCCF'!AA348+'6. Other(Incld) NCCF'!AA348</f>
        <v>0</v>
      </c>
      <c r="AB348" s="439">
        <f>'2. CAD NCCF'!AB348+'3. USD NCCF'!AB348+'4. EUR NCCF'!AB348+'5. GBP NCCF'!AB348+'6. Other(Incld) NCCF'!AB348</f>
        <v>0</v>
      </c>
      <c r="AC348" s="433">
        <f>'2. CAD NCCF'!AC348+'3. USD NCCF'!AC348+'4. EUR NCCF'!AC348+'5. GBP NCCF'!AC348+'6. Other(Incld) NCCF'!AC348</f>
        <v>0</v>
      </c>
      <c r="AD348" s="1015"/>
      <c r="AE348" s="1016"/>
      <c r="AF348" s="1017"/>
    </row>
    <row r="349" spans="1:32" ht="15" customHeight="1" x14ac:dyDescent="0.2">
      <c r="A349" s="222">
        <v>132</v>
      </c>
      <c r="B349" s="466"/>
      <c r="C349" s="261"/>
      <c r="D349" s="261"/>
      <c r="E349" s="475"/>
      <c r="F349" s="880" t="str">
        <f>'2. CAD NCCF'!F349:L349</f>
        <v>Agency MBS, medium rated</v>
      </c>
      <c r="G349" s="881"/>
      <c r="H349" s="881"/>
      <c r="I349" s="881"/>
      <c r="J349" s="881"/>
      <c r="K349" s="881"/>
      <c r="L349" s="882"/>
      <c r="M349" s="433">
        <f>'2. CAD NCCF'!M349+'3. USD NCCF'!M349+'4. EUR NCCF'!M349+'5. GBP NCCF'!M349+'6. Other(Incld) NCCF'!M349</f>
        <v>0</v>
      </c>
      <c r="N349" s="438">
        <f>'2. CAD NCCF'!N349+'3. USD NCCF'!N349+'4. EUR NCCF'!N349+'5. GBP NCCF'!N349+'6. Other(Incld) NCCF'!N349</f>
        <v>0</v>
      </c>
      <c r="O349" s="435">
        <f>'2. CAD NCCF'!O349+'3. USD NCCF'!O349+'4. EUR NCCF'!O349+'5. GBP NCCF'!O349+'6. Other(Incld) NCCF'!O349</f>
        <v>0</v>
      </c>
      <c r="P349" s="435">
        <f>'2. CAD NCCF'!P349+'3. USD NCCF'!P349+'4. EUR NCCF'!P349+'5. GBP NCCF'!P349+'6. Other(Incld) NCCF'!P349</f>
        <v>0</v>
      </c>
      <c r="Q349" s="437">
        <f>'2. CAD NCCF'!Q349+'3. USD NCCF'!Q349+'4. EUR NCCF'!Q349+'5. GBP NCCF'!Q349+'6. Other(Incld) NCCF'!Q349</f>
        <v>0</v>
      </c>
      <c r="R349" s="435">
        <f>'2. CAD NCCF'!R349+'3. USD NCCF'!R349+'4. EUR NCCF'!R349+'5. GBP NCCF'!R349+'6. Other(Incld) NCCF'!R349</f>
        <v>0</v>
      </c>
      <c r="S349" s="436">
        <f>'2. CAD NCCF'!S349+'3. USD NCCF'!S349+'4. EUR NCCF'!S349+'5. GBP NCCF'!S349+'6. Other(Incld) NCCF'!S349</f>
        <v>0</v>
      </c>
      <c r="T349" s="435">
        <f>'2. CAD NCCF'!T349+'3. USD NCCF'!T349+'4. EUR NCCF'!T349+'5. GBP NCCF'!T349+'6. Other(Incld) NCCF'!T349</f>
        <v>0</v>
      </c>
      <c r="U349" s="436">
        <f>'2. CAD NCCF'!U349+'3. USD NCCF'!U349+'4. EUR NCCF'!U349+'5. GBP NCCF'!U349+'6. Other(Incld) NCCF'!U349</f>
        <v>0</v>
      </c>
      <c r="V349" s="435">
        <f>'2. CAD NCCF'!V349+'3. USD NCCF'!V349+'4. EUR NCCF'!V349+'5. GBP NCCF'!V349+'6. Other(Incld) NCCF'!V349</f>
        <v>0</v>
      </c>
      <c r="W349" s="436">
        <f>'2. CAD NCCF'!W349+'3. USD NCCF'!W349+'4. EUR NCCF'!W349+'5. GBP NCCF'!W349+'6. Other(Incld) NCCF'!W349</f>
        <v>0</v>
      </c>
      <c r="X349" s="435">
        <f>'2. CAD NCCF'!X349+'3. USD NCCF'!X349+'4. EUR NCCF'!X349+'5. GBP NCCF'!X349+'6. Other(Incld) NCCF'!X349</f>
        <v>0</v>
      </c>
      <c r="Y349" s="436">
        <f>'2. CAD NCCF'!Y349+'3. USD NCCF'!Y349+'4. EUR NCCF'!Y349+'5. GBP NCCF'!Y349+'6. Other(Incld) NCCF'!Y349</f>
        <v>0</v>
      </c>
      <c r="Z349" s="435">
        <f>'2. CAD NCCF'!Z349+'3. USD NCCF'!Z349+'4. EUR NCCF'!Z349+'5. GBP NCCF'!Z349+'6. Other(Incld) NCCF'!Z349</f>
        <v>0</v>
      </c>
      <c r="AA349" s="436">
        <f>'2. CAD NCCF'!AA349+'3. USD NCCF'!AA349+'4. EUR NCCF'!AA349+'5. GBP NCCF'!AA349+'6. Other(Incld) NCCF'!AA349</f>
        <v>0</v>
      </c>
      <c r="AB349" s="439">
        <f>'2. CAD NCCF'!AB349+'3. USD NCCF'!AB349+'4. EUR NCCF'!AB349+'5. GBP NCCF'!AB349+'6. Other(Incld) NCCF'!AB349</f>
        <v>0</v>
      </c>
      <c r="AC349" s="433">
        <f>'2. CAD NCCF'!AC349+'3. USD NCCF'!AC349+'4. EUR NCCF'!AC349+'5. GBP NCCF'!AC349+'6. Other(Incld) NCCF'!AC349</f>
        <v>0</v>
      </c>
      <c r="AD349" s="1015"/>
      <c r="AE349" s="1016"/>
      <c r="AF349" s="1017"/>
    </row>
    <row r="350" spans="1:32" ht="15" customHeight="1" x14ac:dyDescent="0.2">
      <c r="A350" s="222">
        <v>133</v>
      </c>
      <c r="B350" s="466"/>
      <c r="C350" s="261"/>
      <c r="D350" s="261"/>
      <c r="E350" s="475"/>
      <c r="F350" s="880" t="str">
        <f>'2. CAD NCCF'!F350:L350</f>
        <v>Agency MBS, low or not rated</v>
      </c>
      <c r="G350" s="881"/>
      <c r="H350" s="881"/>
      <c r="I350" s="881"/>
      <c r="J350" s="881"/>
      <c r="K350" s="881"/>
      <c r="L350" s="882"/>
      <c r="M350" s="433">
        <f>'2. CAD NCCF'!M350+'3. USD NCCF'!M350+'4. EUR NCCF'!M350+'5. GBP NCCF'!M350+'6. Other(Incld) NCCF'!M350</f>
        <v>0</v>
      </c>
      <c r="N350" s="438">
        <f>'2. CAD NCCF'!N350+'3. USD NCCF'!N350+'4. EUR NCCF'!N350+'5. GBP NCCF'!N350+'6. Other(Incld) NCCF'!N350</f>
        <v>0</v>
      </c>
      <c r="O350" s="435">
        <f>'2. CAD NCCF'!O350+'3. USD NCCF'!O350+'4. EUR NCCF'!O350+'5. GBP NCCF'!O350+'6. Other(Incld) NCCF'!O350</f>
        <v>0</v>
      </c>
      <c r="P350" s="435">
        <f>'2. CAD NCCF'!P350+'3. USD NCCF'!P350+'4. EUR NCCF'!P350+'5. GBP NCCF'!P350+'6. Other(Incld) NCCF'!P350</f>
        <v>0</v>
      </c>
      <c r="Q350" s="437">
        <f>'2. CAD NCCF'!Q350+'3. USD NCCF'!Q350+'4. EUR NCCF'!Q350+'5. GBP NCCF'!Q350+'6. Other(Incld) NCCF'!Q350</f>
        <v>0</v>
      </c>
      <c r="R350" s="435">
        <f>'2. CAD NCCF'!R350+'3. USD NCCF'!R350+'4. EUR NCCF'!R350+'5. GBP NCCF'!R350+'6. Other(Incld) NCCF'!R350</f>
        <v>0</v>
      </c>
      <c r="S350" s="436">
        <f>'2. CAD NCCF'!S350+'3. USD NCCF'!S350+'4. EUR NCCF'!S350+'5. GBP NCCF'!S350+'6. Other(Incld) NCCF'!S350</f>
        <v>0</v>
      </c>
      <c r="T350" s="435">
        <f>'2. CAD NCCF'!T350+'3. USD NCCF'!T350+'4. EUR NCCF'!T350+'5. GBP NCCF'!T350+'6. Other(Incld) NCCF'!T350</f>
        <v>0</v>
      </c>
      <c r="U350" s="436">
        <f>'2. CAD NCCF'!U350+'3. USD NCCF'!U350+'4. EUR NCCF'!U350+'5. GBP NCCF'!U350+'6. Other(Incld) NCCF'!U350</f>
        <v>0</v>
      </c>
      <c r="V350" s="435">
        <f>'2. CAD NCCF'!V350+'3. USD NCCF'!V350+'4. EUR NCCF'!V350+'5. GBP NCCF'!V350+'6. Other(Incld) NCCF'!V350</f>
        <v>0</v>
      </c>
      <c r="W350" s="436">
        <f>'2. CAD NCCF'!W350+'3. USD NCCF'!W350+'4. EUR NCCF'!W350+'5. GBP NCCF'!W350+'6. Other(Incld) NCCF'!W350</f>
        <v>0</v>
      </c>
      <c r="X350" s="435">
        <f>'2. CAD NCCF'!X350+'3. USD NCCF'!X350+'4. EUR NCCF'!X350+'5. GBP NCCF'!X350+'6. Other(Incld) NCCF'!X350</f>
        <v>0</v>
      </c>
      <c r="Y350" s="436">
        <f>'2. CAD NCCF'!Y350+'3. USD NCCF'!Y350+'4. EUR NCCF'!Y350+'5. GBP NCCF'!Y350+'6. Other(Incld) NCCF'!Y350</f>
        <v>0</v>
      </c>
      <c r="Z350" s="435">
        <f>'2. CAD NCCF'!Z350+'3. USD NCCF'!Z350+'4. EUR NCCF'!Z350+'5. GBP NCCF'!Z350+'6. Other(Incld) NCCF'!Z350</f>
        <v>0</v>
      </c>
      <c r="AA350" s="436">
        <f>'2. CAD NCCF'!AA350+'3. USD NCCF'!AA350+'4. EUR NCCF'!AA350+'5. GBP NCCF'!AA350+'6. Other(Incld) NCCF'!AA350</f>
        <v>0</v>
      </c>
      <c r="AB350" s="439">
        <f>'2. CAD NCCF'!AB350+'3. USD NCCF'!AB350+'4. EUR NCCF'!AB350+'5. GBP NCCF'!AB350+'6. Other(Incld) NCCF'!AB350</f>
        <v>0</v>
      </c>
      <c r="AC350" s="433">
        <f>'2. CAD NCCF'!AC350+'3. USD NCCF'!AC350+'4. EUR NCCF'!AC350+'5. GBP NCCF'!AC350+'6. Other(Incld) NCCF'!AC350</f>
        <v>0</v>
      </c>
      <c r="AD350" s="1015"/>
      <c r="AE350" s="1016"/>
      <c r="AF350" s="1017"/>
    </row>
    <row r="351" spans="1:32" ht="15" customHeight="1" x14ac:dyDescent="0.2">
      <c r="A351" s="222">
        <v>134</v>
      </c>
      <c r="B351" s="466"/>
      <c r="C351" s="261"/>
      <c r="D351" s="261"/>
      <c r="E351" s="877" t="str">
        <f>'2. CAD NCCF'!E351:L351</f>
        <v>Non-agency commercial MBS (CMBS)</v>
      </c>
      <c r="F351" s="878"/>
      <c r="G351" s="878"/>
      <c r="H351" s="878"/>
      <c r="I351" s="878"/>
      <c r="J351" s="878"/>
      <c r="K351" s="878"/>
      <c r="L351" s="879"/>
      <c r="M351" s="399">
        <f>SUBTOTAL(9,M352:M354)</f>
        <v>0</v>
      </c>
      <c r="N351" s="402">
        <f t="shared" ref="N351:AC351" si="73">SUBTOTAL(9,N352:N354)</f>
        <v>0</v>
      </c>
      <c r="O351" s="406">
        <f t="shared" si="73"/>
        <v>0</v>
      </c>
      <c r="P351" s="405">
        <f t="shared" si="73"/>
        <v>0</v>
      </c>
      <c r="Q351" s="407">
        <f t="shared" si="73"/>
        <v>0</v>
      </c>
      <c r="R351" s="406">
        <f t="shared" si="73"/>
        <v>0</v>
      </c>
      <c r="S351" s="406">
        <f t="shared" si="73"/>
        <v>0</v>
      </c>
      <c r="T351" s="406">
        <f t="shared" si="73"/>
        <v>0</v>
      </c>
      <c r="U351" s="406">
        <f t="shared" si="73"/>
        <v>0</v>
      </c>
      <c r="V351" s="406">
        <f t="shared" si="73"/>
        <v>0</v>
      </c>
      <c r="W351" s="406">
        <f t="shared" si="73"/>
        <v>0</v>
      </c>
      <c r="X351" s="406">
        <f t="shared" si="73"/>
        <v>0</v>
      </c>
      <c r="Y351" s="406">
        <f t="shared" si="73"/>
        <v>0</v>
      </c>
      <c r="Z351" s="406">
        <f t="shared" si="73"/>
        <v>0</v>
      </c>
      <c r="AA351" s="406">
        <f t="shared" si="73"/>
        <v>0</v>
      </c>
      <c r="AB351" s="416">
        <f t="shared" si="73"/>
        <v>0</v>
      </c>
      <c r="AC351" s="399">
        <f t="shared" si="73"/>
        <v>0</v>
      </c>
      <c r="AD351" s="1015"/>
      <c r="AE351" s="1016"/>
      <c r="AF351" s="1017"/>
    </row>
    <row r="352" spans="1:32" ht="15" customHeight="1" x14ac:dyDescent="0.2">
      <c r="A352" s="222">
        <v>135</v>
      </c>
      <c r="B352" s="466"/>
      <c r="C352" s="261"/>
      <c r="D352" s="261"/>
      <c r="E352" s="475"/>
      <c r="F352" s="880" t="str">
        <f>'2. CAD NCCF'!F352:L352</f>
        <v>Non-agency CMBS, high rated</v>
      </c>
      <c r="G352" s="881"/>
      <c r="H352" s="881"/>
      <c r="I352" s="881"/>
      <c r="J352" s="881"/>
      <c r="K352" s="881"/>
      <c r="L352" s="882"/>
      <c r="M352" s="433">
        <f>'2. CAD NCCF'!M352+'3. USD NCCF'!M352+'4. EUR NCCF'!M352+'5. GBP NCCF'!M352+'6. Other(Incld) NCCF'!M352</f>
        <v>0</v>
      </c>
      <c r="N352" s="438">
        <f>'2. CAD NCCF'!N352+'3. USD NCCF'!N352+'4. EUR NCCF'!N352+'5. GBP NCCF'!N352+'6. Other(Incld) NCCF'!N352</f>
        <v>0</v>
      </c>
      <c r="O352" s="435">
        <f>'2. CAD NCCF'!O352+'3. USD NCCF'!O352+'4. EUR NCCF'!O352+'5. GBP NCCF'!O352+'6. Other(Incld) NCCF'!O352</f>
        <v>0</v>
      </c>
      <c r="P352" s="435">
        <f>'2. CAD NCCF'!P352+'3. USD NCCF'!P352+'4. EUR NCCF'!P352+'5. GBP NCCF'!P352+'6. Other(Incld) NCCF'!P352</f>
        <v>0</v>
      </c>
      <c r="Q352" s="437">
        <f>'2. CAD NCCF'!Q352+'3. USD NCCF'!Q352+'4. EUR NCCF'!Q352+'5. GBP NCCF'!Q352+'6. Other(Incld) NCCF'!Q352</f>
        <v>0</v>
      </c>
      <c r="R352" s="435">
        <f>'2. CAD NCCF'!R352+'3. USD NCCF'!R352+'4. EUR NCCF'!R352+'5. GBP NCCF'!R352+'6. Other(Incld) NCCF'!R352</f>
        <v>0</v>
      </c>
      <c r="S352" s="436">
        <f>'2. CAD NCCF'!S352+'3. USD NCCF'!S352+'4. EUR NCCF'!S352+'5. GBP NCCF'!S352+'6. Other(Incld) NCCF'!S352</f>
        <v>0</v>
      </c>
      <c r="T352" s="435">
        <f>'2. CAD NCCF'!T352+'3. USD NCCF'!T352+'4. EUR NCCF'!T352+'5. GBP NCCF'!T352+'6. Other(Incld) NCCF'!T352</f>
        <v>0</v>
      </c>
      <c r="U352" s="436">
        <f>'2. CAD NCCF'!U352+'3. USD NCCF'!U352+'4. EUR NCCF'!U352+'5. GBP NCCF'!U352+'6. Other(Incld) NCCF'!U352</f>
        <v>0</v>
      </c>
      <c r="V352" s="435">
        <f>'2. CAD NCCF'!V352+'3. USD NCCF'!V352+'4. EUR NCCF'!V352+'5. GBP NCCF'!V352+'6. Other(Incld) NCCF'!V352</f>
        <v>0</v>
      </c>
      <c r="W352" s="436">
        <f>'2. CAD NCCF'!W352+'3. USD NCCF'!W352+'4. EUR NCCF'!W352+'5. GBP NCCF'!W352+'6. Other(Incld) NCCF'!W352</f>
        <v>0</v>
      </c>
      <c r="X352" s="435">
        <f>'2. CAD NCCF'!X352+'3. USD NCCF'!X352+'4. EUR NCCF'!X352+'5. GBP NCCF'!X352+'6. Other(Incld) NCCF'!X352</f>
        <v>0</v>
      </c>
      <c r="Y352" s="436">
        <f>'2. CAD NCCF'!Y352+'3. USD NCCF'!Y352+'4. EUR NCCF'!Y352+'5. GBP NCCF'!Y352+'6. Other(Incld) NCCF'!Y352</f>
        <v>0</v>
      </c>
      <c r="Z352" s="435">
        <f>'2. CAD NCCF'!Z352+'3. USD NCCF'!Z352+'4. EUR NCCF'!Z352+'5. GBP NCCF'!Z352+'6. Other(Incld) NCCF'!Z352</f>
        <v>0</v>
      </c>
      <c r="AA352" s="436">
        <f>'2. CAD NCCF'!AA352+'3. USD NCCF'!AA352+'4. EUR NCCF'!AA352+'5. GBP NCCF'!AA352+'6. Other(Incld) NCCF'!AA352</f>
        <v>0</v>
      </c>
      <c r="AB352" s="439">
        <f>'2. CAD NCCF'!AB352+'3. USD NCCF'!AB352+'4. EUR NCCF'!AB352+'5. GBP NCCF'!AB352+'6. Other(Incld) NCCF'!AB352</f>
        <v>0</v>
      </c>
      <c r="AC352" s="433">
        <f>'2. CAD NCCF'!AC352+'3. USD NCCF'!AC352+'4. EUR NCCF'!AC352+'5. GBP NCCF'!AC352+'6. Other(Incld) NCCF'!AC352</f>
        <v>0</v>
      </c>
      <c r="AD352" s="1015"/>
      <c r="AE352" s="1016"/>
      <c r="AF352" s="1017"/>
    </row>
    <row r="353" spans="1:32" ht="15" customHeight="1" x14ac:dyDescent="0.2">
      <c r="A353" s="222">
        <v>136</v>
      </c>
      <c r="B353" s="466"/>
      <c r="C353" s="261"/>
      <c r="D353" s="261"/>
      <c r="E353" s="475"/>
      <c r="F353" s="880" t="str">
        <f>'2. CAD NCCF'!F353:L353</f>
        <v>Non-agency CMBS, medium rated</v>
      </c>
      <c r="G353" s="881"/>
      <c r="H353" s="881"/>
      <c r="I353" s="881"/>
      <c r="J353" s="881"/>
      <c r="K353" s="881"/>
      <c r="L353" s="882"/>
      <c r="M353" s="433">
        <f>'2. CAD NCCF'!M353+'3. USD NCCF'!M353+'4. EUR NCCF'!M353+'5. GBP NCCF'!M353+'6. Other(Incld) NCCF'!M353</f>
        <v>0</v>
      </c>
      <c r="N353" s="438">
        <f>'2. CAD NCCF'!N353+'3. USD NCCF'!N353+'4. EUR NCCF'!N353+'5. GBP NCCF'!N353+'6. Other(Incld) NCCF'!N353</f>
        <v>0</v>
      </c>
      <c r="O353" s="435">
        <f>'2. CAD NCCF'!O353+'3. USD NCCF'!O353+'4. EUR NCCF'!O353+'5. GBP NCCF'!O353+'6. Other(Incld) NCCF'!O353</f>
        <v>0</v>
      </c>
      <c r="P353" s="435">
        <f>'2. CAD NCCF'!P353+'3. USD NCCF'!P353+'4. EUR NCCF'!P353+'5. GBP NCCF'!P353+'6. Other(Incld) NCCF'!P353</f>
        <v>0</v>
      </c>
      <c r="Q353" s="437">
        <f>'2. CAD NCCF'!Q353+'3. USD NCCF'!Q353+'4. EUR NCCF'!Q353+'5. GBP NCCF'!Q353+'6. Other(Incld) NCCF'!Q353</f>
        <v>0</v>
      </c>
      <c r="R353" s="435">
        <f>'2. CAD NCCF'!R353+'3. USD NCCF'!R353+'4. EUR NCCF'!R353+'5. GBP NCCF'!R353+'6. Other(Incld) NCCF'!R353</f>
        <v>0</v>
      </c>
      <c r="S353" s="436">
        <f>'2. CAD NCCF'!S353+'3. USD NCCF'!S353+'4. EUR NCCF'!S353+'5. GBP NCCF'!S353+'6. Other(Incld) NCCF'!S353</f>
        <v>0</v>
      </c>
      <c r="T353" s="435">
        <f>'2. CAD NCCF'!T353+'3. USD NCCF'!T353+'4. EUR NCCF'!T353+'5. GBP NCCF'!T353+'6. Other(Incld) NCCF'!T353</f>
        <v>0</v>
      </c>
      <c r="U353" s="436">
        <f>'2. CAD NCCF'!U353+'3. USD NCCF'!U353+'4. EUR NCCF'!U353+'5. GBP NCCF'!U353+'6. Other(Incld) NCCF'!U353</f>
        <v>0</v>
      </c>
      <c r="V353" s="435">
        <f>'2. CAD NCCF'!V353+'3. USD NCCF'!V353+'4. EUR NCCF'!V353+'5. GBP NCCF'!V353+'6. Other(Incld) NCCF'!V353</f>
        <v>0</v>
      </c>
      <c r="W353" s="436">
        <f>'2. CAD NCCF'!W353+'3. USD NCCF'!W353+'4. EUR NCCF'!W353+'5. GBP NCCF'!W353+'6. Other(Incld) NCCF'!W353</f>
        <v>0</v>
      </c>
      <c r="X353" s="435">
        <f>'2. CAD NCCF'!X353+'3. USD NCCF'!X353+'4. EUR NCCF'!X353+'5. GBP NCCF'!X353+'6. Other(Incld) NCCF'!X353</f>
        <v>0</v>
      </c>
      <c r="Y353" s="436">
        <f>'2. CAD NCCF'!Y353+'3. USD NCCF'!Y353+'4. EUR NCCF'!Y353+'5. GBP NCCF'!Y353+'6. Other(Incld) NCCF'!Y353</f>
        <v>0</v>
      </c>
      <c r="Z353" s="435">
        <f>'2. CAD NCCF'!Z353+'3. USD NCCF'!Z353+'4. EUR NCCF'!Z353+'5. GBP NCCF'!Z353+'6. Other(Incld) NCCF'!Z353</f>
        <v>0</v>
      </c>
      <c r="AA353" s="436">
        <f>'2. CAD NCCF'!AA353+'3. USD NCCF'!AA353+'4. EUR NCCF'!AA353+'5. GBP NCCF'!AA353+'6. Other(Incld) NCCF'!AA353</f>
        <v>0</v>
      </c>
      <c r="AB353" s="439">
        <f>'2. CAD NCCF'!AB353+'3. USD NCCF'!AB353+'4. EUR NCCF'!AB353+'5. GBP NCCF'!AB353+'6. Other(Incld) NCCF'!AB353</f>
        <v>0</v>
      </c>
      <c r="AC353" s="433">
        <f>'2. CAD NCCF'!AC353+'3. USD NCCF'!AC353+'4. EUR NCCF'!AC353+'5. GBP NCCF'!AC353+'6. Other(Incld) NCCF'!AC353</f>
        <v>0</v>
      </c>
      <c r="AD353" s="1015"/>
      <c r="AE353" s="1016"/>
      <c r="AF353" s="1017"/>
    </row>
    <row r="354" spans="1:32" ht="15" customHeight="1" x14ac:dyDescent="0.2">
      <c r="A354" s="222">
        <v>137</v>
      </c>
      <c r="B354" s="466"/>
      <c r="C354" s="261"/>
      <c r="D354" s="261"/>
      <c r="E354" s="475"/>
      <c r="F354" s="880" t="str">
        <f>'2. CAD NCCF'!F354:L354</f>
        <v>Non-agency CMBS, low or not rated</v>
      </c>
      <c r="G354" s="881"/>
      <c r="H354" s="881"/>
      <c r="I354" s="881"/>
      <c r="J354" s="881"/>
      <c r="K354" s="881"/>
      <c r="L354" s="882"/>
      <c r="M354" s="433">
        <f>'2. CAD NCCF'!M354+'3. USD NCCF'!M354+'4. EUR NCCF'!M354+'5. GBP NCCF'!M354+'6. Other(Incld) NCCF'!M354</f>
        <v>0</v>
      </c>
      <c r="N354" s="438">
        <f>'2. CAD NCCF'!N354+'3. USD NCCF'!N354+'4. EUR NCCF'!N354+'5. GBP NCCF'!N354+'6. Other(Incld) NCCF'!N354</f>
        <v>0</v>
      </c>
      <c r="O354" s="435">
        <f>'2. CAD NCCF'!O354+'3. USD NCCF'!O354+'4. EUR NCCF'!O354+'5. GBP NCCF'!O354+'6. Other(Incld) NCCF'!O354</f>
        <v>0</v>
      </c>
      <c r="P354" s="435">
        <f>'2. CAD NCCF'!P354+'3. USD NCCF'!P354+'4. EUR NCCF'!P354+'5. GBP NCCF'!P354+'6. Other(Incld) NCCF'!P354</f>
        <v>0</v>
      </c>
      <c r="Q354" s="437">
        <f>'2. CAD NCCF'!Q354+'3. USD NCCF'!Q354+'4. EUR NCCF'!Q354+'5. GBP NCCF'!Q354+'6. Other(Incld) NCCF'!Q354</f>
        <v>0</v>
      </c>
      <c r="R354" s="435">
        <f>'2. CAD NCCF'!R354+'3. USD NCCF'!R354+'4. EUR NCCF'!R354+'5. GBP NCCF'!R354+'6. Other(Incld) NCCF'!R354</f>
        <v>0</v>
      </c>
      <c r="S354" s="436">
        <f>'2. CAD NCCF'!S354+'3. USD NCCF'!S354+'4. EUR NCCF'!S354+'5. GBP NCCF'!S354+'6. Other(Incld) NCCF'!S354</f>
        <v>0</v>
      </c>
      <c r="T354" s="435">
        <f>'2. CAD NCCF'!T354+'3. USD NCCF'!T354+'4. EUR NCCF'!T354+'5. GBP NCCF'!T354+'6. Other(Incld) NCCF'!T354</f>
        <v>0</v>
      </c>
      <c r="U354" s="436">
        <f>'2. CAD NCCF'!U354+'3. USD NCCF'!U354+'4. EUR NCCF'!U354+'5. GBP NCCF'!U354+'6. Other(Incld) NCCF'!U354</f>
        <v>0</v>
      </c>
      <c r="V354" s="435">
        <f>'2. CAD NCCF'!V354+'3. USD NCCF'!V354+'4. EUR NCCF'!V354+'5. GBP NCCF'!V354+'6. Other(Incld) NCCF'!V354</f>
        <v>0</v>
      </c>
      <c r="W354" s="436">
        <f>'2. CAD NCCF'!W354+'3. USD NCCF'!W354+'4. EUR NCCF'!W354+'5. GBP NCCF'!W354+'6. Other(Incld) NCCF'!W354</f>
        <v>0</v>
      </c>
      <c r="X354" s="435">
        <f>'2. CAD NCCF'!X354+'3. USD NCCF'!X354+'4. EUR NCCF'!X354+'5. GBP NCCF'!X354+'6. Other(Incld) NCCF'!X354</f>
        <v>0</v>
      </c>
      <c r="Y354" s="436">
        <f>'2. CAD NCCF'!Y354+'3. USD NCCF'!Y354+'4. EUR NCCF'!Y354+'5. GBP NCCF'!Y354+'6. Other(Incld) NCCF'!Y354</f>
        <v>0</v>
      </c>
      <c r="Z354" s="435">
        <f>'2. CAD NCCF'!Z354+'3. USD NCCF'!Z354+'4. EUR NCCF'!Z354+'5. GBP NCCF'!Z354+'6. Other(Incld) NCCF'!Z354</f>
        <v>0</v>
      </c>
      <c r="AA354" s="436">
        <f>'2. CAD NCCF'!AA354+'3. USD NCCF'!AA354+'4. EUR NCCF'!AA354+'5. GBP NCCF'!AA354+'6. Other(Incld) NCCF'!AA354</f>
        <v>0</v>
      </c>
      <c r="AB354" s="439">
        <f>'2. CAD NCCF'!AB354+'3. USD NCCF'!AB354+'4. EUR NCCF'!AB354+'5. GBP NCCF'!AB354+'6. Other(Incld) NCCF'!AB354</f>
        <v>0</v>
      </c>
      <c r="AC354" s="433">
        <f>'2. CAD NCCF'!AC354+'3. USD NCCF'!AC354+'4. EUR NCCF'!AC354+'5. GBP NCCF'!AC354+'6. Other(Incld) NCCF'!AC354</f>
        <v>0</v>
      </c>
      <c r="AD354" s="1015"/>
      <c r="AE354" s="1016"/>
      <c r="AF354" s="1017"/>
    </row>
    <row r="355" spans="1:32" ht="15" customHeight="1" x14ac:dyDescent="0.2">
      <c r="A355" s="222">
        <v>138</v>
      </c>
      <c r="B355" s="466"/>
      <c r="C355" s="261"/>
      <c r="D355" s="261"/>
      <c r="E355" s="877" t="str">
        <f>'2. CAD NCCF'!E355:L355</f>
        <v>Non-agency residential MBS (RMBS)</v>
      </c>
      <c r="F355" s="878"/>
      <c r="G355" s="878"/>
      <c r="H355" s="878"/>
      <c r="I355" s="878"/>
      <c r="J355" s="878"/>
      <c r="K355" s="878"/>
      <c r="L355" s="879"/>
      <c r="M355" s="399">
        <f>SUBTOTAL(9,M356:M358)</f>
        <v>0</v>
      </c>
      <c r="N355" s="402">
        <f t="shared" ref="N355" si="74">SUBTOTAL(9,N356:N359)</f>
        <v>0</v>
      </c>
      <c r="O355" s="406">
        <f t="shared" ref="O355" si="75">SUBTOTAL(9,O356:O359)</f>
        <v>0</v>
      </c>
      <c r="P355" s="405">
        <f t="shared" ref="P355" si="76">SUBTOTAL(9,P356:P359)</f>
        <v>0</v>
      </c>
      <c r="Q355" s="407">
        <f t="shared" ref="Q355" si="77">SUBTOTAL(9,Q356:Q359)</f>
        <v>0</v>
      </c>
      <c r="R355" s="406">
        <f t="shared" ref="R355" si="78">SUBTOTAL(9,R356:R359)</f>
        <v>0</v>
      </c>
      <c r="S355" s="406">
        <f t="shared" ref="S355" si="79">SUBTOTAL(9,S356:S359)</f>
        <v>0</v>
      </c>
      <c r="T355" s="406">
        <f t="shared" ref="T355" si="80">SUBTOTAL(9,T356:T359)</f>
        <v>0</v>
      </c>
      <c r="U355" s="406">
        <f t="shared" ref="U355" si="81">SUBTOTAL(9,U356:U359)</f>
        <v>0</v>
      </c>
      <c r="V355" s="406">
        <f t="shared" ref="V355" si="82">SUBTOTAL(9,V356:V359)</f>
        <v>0</v>
      </c>
      <c r="W355" s="406">
        <f t="shared" ref="W355" si="83">SUBTOTAL(9,W356:W359)</f>
        <v>0</v>
      </c>
      <c r="X355" s="406">
        <f t="shared" ref="X355" si="84">SUBTOTAL(9,X356:X359)</f>
        <v>0</v>
      </c>
      <c r="Y355" s="406">
        <f t="shared" ref="Y355" si="85">SUBTOTAL(9,Y356:Y359)</f>
        <v>0</v>
      </c>
      <c r="Z355" s="406">
        <f t="shared" ref="Z355" si="86">SUBTOTAL(9,Z356:Z359)</f>
        <v>0</v>
      </c>
      <c r="AA355" s="406">
        <f t="shared" ref="AA355" si="87">SUBTOTAL(9,AA356:AA359)</f>
        <v>0</v>
      </c>
      <c r="AB355" s="416">
        <f t="shared" ref="AB355" si="88">SUBTOTAL(9,AB356:AB359)</f>
        <v>0</v>
      </c>
      <c r="AC355" s="399">
        <f t="shared" ref="AC355" si="89">SUBTOTAL(9,AC356:AC359)</f>
        <v>0</v>
      </c>
      <c r="AD355" s="1015"/>
      <c r="AE355" s="1016"/>
      <c r="AF355" s="1017"/>
    </row>
    <row r="356" spans="1:32" ht="15" customHeight="1" x14ac:dyDescent="0.2">
      <c r="A356" s="222">
        <v>139</v>
      </c>
      <c r="B356" s="466"/>
      <c r="C356" s="261"/>
      <c r="D356" s="261"/>
      <c r="E356" s="475"/>
      <c r="F356" s="880" t="str">
        <f>'2. CAD NCCF'!F356:L356</f>
        <v>Non-agency RMBS, high rated</v>
      </c>
      <c r="G356" s="881"/>
      <c r="H356" s="881"/>
      <c r="I356" s="881"/>
      <c r="J356" s="881"/>
      <c r="K356" s="881"/>
      <c r="L356" s="882"/>
      <c r="M356" s="433">
        <f>'2. CAD NCCF'!M356+'3. USD NCCF'!M356+'4. EUR NCCF'!M356+'5. GBP NCCF'!M356+'6. Other(Incld) NCCF'!M356</f>
        <v>0</v>
      </c>
      <c r="N356" s="438">
        <f>'2. CAD NCCF'!N356+'3. USD NCCF'!N356+'4. EUR NCCF'!N356+'5. GBP NCCF'!N356+'6. Other(Incld) NCCF'!N356</f>
        <v>0</v>
      </c>
      <c r="O356" s="435">
        <f>'2. CAD NCCF'!O356+'3. USD NCCF'!O356+'4. EUR NCCF'!O356+'5. GBP NCCF'!O356+'6. Other(Incld) NCCF'!O356</f>
        <v>0</v>
      </c>
      <c r="P356" s="435">
        <f>'2. CAD NCCF'!P356+'3. USD NCCF'!P356+'4. EUR NCCF'!P356+'5. GBP NCCF'!P356+'6. Other(Incld) NCCF'!P356</f>
        <v>0</v>
      </c>
      <c r="Q356" s="437">
        <f>'2. CAD NCCF'!Q356+'3. USD NCCF'!Q356+'4. EUR NCCF'!Q356+'5. GBP NCCF'!Q356+'6. Other(Incld) NCCF'!Q356</f>
        <v>0</v>
      </c>
      <c r="R356" s="435">
        <f>'2. CAD NCCF'!R356+'3. USD NCCF'!R356+'4. EUR NCCF'!R356+'5. GBP NCCF'!R356+'6. Other(Incld) NCCF'!R356</f>
        <v>0</v>
      </c>
      <c r="S356" s="436">
        <f>'2. CAD NCCF'!S356+'3. USD NCCF'!S356+'4. EUR NCCF'!S356+'5. GBP NCCF'!S356+'6. Other(Incld) NCCF'!S356</f>
        <v>0</v>
      </c>
      <c r="T356" s="435">
        <f>'2. CAD NCCF'!T356+'3. USD NCCF'!T356+'4. EUR NCCF'!T356+'5. GBP NCCF'!T356+'6. Other(Incld) NCCF'!T356</f>
        <v>0</v>
      </c>
      <c r="U356" s="436">
        <f>'2. CAD NCCF'!U356+'3. USD NCCF'!U356+'4. EUR NCCF'!U356+'5. GBP NCCF'!U356+'6. Other(Incld) NCCF'!U356</f>
        <v>0</v>
      </c>
      <c r="V356" s="435">
        <f>'2. CAD NCCF'!V356+'3. USD NCCF'!V356+'4. EUR NCCF'!V356+'5. GBP NCCF'!V356+'6. Other(Incld) NCCF'!V356</f>
        <v>0</v>
      </c>
      <c r="W356" s="436">
        <f>'2. CAD NCCF'!W356+'3. USD NCCF'!W356+'4. EUR NCCF'!W356+'5. GBP NCCF'!W356+'6. Other(Incld) NCCF'!W356</f>
        <v>0</v>
      </c>
      <c r="X356" s="435">
        <f>'2. CAD NCCF'!X356+'3. USD NCCF'!X356+'4. EUR NCCF'!X356+'5. GBP NCCF'!X356+'6. Other(Incld) NCCF'!X356</f>
        <v>0</v>
      </c>
      <c r="Y356" s="436">
        <f>'2. CAD NCCF'!Y356+'3. USD NCCF'!Y356+'4. EUR NCCF'!Y356+'5. GBP NCCF'!Y356+'6. Other(Incld) NCCF'!Y356</f>
        <v>0</v>
      </c>
      <c r="Z356" s="435">
        <f>'2. CAD NCCF'!Z356+'3. USD NCCF'!Z356+'4. EUR NCCF'!Z356+'5. GBP NCCF'!Z356+'6. Other(Incld) NCCF'!Z356</f>
        <v>0</v>
      </c>
      <c r="AA356" s="436">
        <f>'2. CAD NCCF'!AA356+'3. USD NCCF'!AA356+'4. EUR NCCF'!AA356+'5. GBP NCCF'!AA356+'6. Other(Incld) NCCF'!AA356</f>
        <v>0</v>
      </c>
      <c r="AB356" s="439">
        <f>'2. CAD NCCF'!AB356+'3. USD NCCF'!AB356+'4. EUR NCCF'!AB356+'5. GBP NCCF'!AB356+'6. Other(Incld) NCCF'!AB356</f>
        <v>0</v>
      </c>
      <c r="AC356" s="433">
        <f>'2. CAD NCCF'!AC356+'3. USD NCCF'!AC356+'4. EUR NCCF'!AC356+'5. GBP NCCF'!AC356+'6. Other(Incld) NCCF'!AC356</f>
        <v>0</v>
      </c>
      <c r="AD356" s="1015"/>
      <c r="AE356" s="1016"/>
      <c r="AF356" s="1017"/>
    </row>
    <row r="357" spans="1:32" ht="15" customHeight="1" x14ac:dyDescent="0.2">
      <c r="A357" s="222">
        <v>140</v>
      </c>
      <c r="B357" s="466"/>
      <c r="C357" s="261"/>
      <c r="D357" s="261"/>
      <c r="E357" s="475"/>
      <c r="F357" s="880" t="str">
        <f>'2. CAD NCCF'!F357:L357</f>
        <v>Non-agency RMBS, medium rated</v>
      </c>
      <c r="G357" s="881"/>
      <c r="H357" s="881"/>
      <c r="I357" s="881"/>
      <c r="J357" s="881"/>
      <c r="K357" s="881"/>
      <c r="L357" s="882"/>
      <c r="M357" s="433">
        <f>'2. CAD NCCF'!M357+'3. USD NCCF'!M357+'4. EUR NCCF'!M357+'5. GBP NCCF'!M357+'6. Other(Incld) NCCF'!M357</f>
        <v>0</v>
      </c>
      <c r="N357" s="438">
        <f>'2. CAD NCCF'!N357+'3. USD NCCF'!N357+'4. EUR NCCF'!N357+'5. GBP NCCF'!N357+'6. Other(Incld) NCCF'!N357</f>
        <v>0</v>
      </c>
      <c r="O357" s="435">
        <f>'2. CAD NCCF'!O357+'3. USD NCCF'!O357+'4. EUR NCCF'!O357+'5. GBP NCCF'!O357+'6. Other(Incld) NCCF'!O357</f>
        <v>0</v>
      </c>
      <c r="P357" s="435">
        <f>'2. CAD NCCF'!P357+'3. USD NCCF'!P357+'4. EUR NCCF'!P357+'5. GBP NCCF'!P357+'6. Other(Incld) NCCF'!P357</f>
        <v>0</v>
      </c>
      <c r="Q357" s="437">
        <f>'2. CAD NCCF'!Q357+'3. USD NCCF'!Q357+'4. EUR NCCF'!Q357+'5. GBP NCCF'!Q357+'6. Other(Incld) NCCF'!Q357</f>
        <v>0</v>
      </c>
      <c r="R357" s="435">
        <f>'2. CAD NCCF'!R357+'3. USD NCCF'!R357+'4. EUR NCCF'!R357+'5. GBP NCCF'!R357+'6. Other(Incld) NCCF'!R357</f>
        <v>0</v>
      </c>
      <c r="S357" s="436">
        <f>'2. CAD NCCF'!S357+'3. USD NCCF'!S357+'4. EUR NCCF'!S357+'5. GBP NCCF'!S357+'6. Other(Incld) NCCF'!S357</f>
        <v>0</v>
      </c>
      <c r="T357" s="435">
        <f>'2. CAD NCCF'!T357+'3. USD NCCF'!T357+'4. EUR NCCF'!T357+'5. GBP NCCF'!T357+'6. Other(Incld) NCCF'!T357</f>
        <v>0</v>
      </c>
      <c r="U357" s="436">
        <f>'2. CAD NCCF'!U357+'3. USD NCCF'!U357+'4. EUR NCCF'!U357+'5. GBP NCCF'!U357+'6. Other(Incld) NCCF'!U357</f>
        <v>0</v>
      </c>
      <c r="V357" s="435">
        <f>'2. CAD NCCF'!V357+'3. USD NCCF'!V357+'4. EUR NCCF'!V357+'5. GBP NCCF'!V357+'6. Other(Incld) NCCF'!V357</f>
        <v>0</v>
      </c>
      <c r="W357" s="436">
        <f>'2. CAD NCCF'!W357+'3. USD NCCF'!W357+'4. EUR NCCF'!W357+'5. GBP NCCF'!W357+'6. Other(Incld) NCCF'!W357</f>
        <v>0</v>
      </c>
      <c r="X357" s="435">
        <f>'2. CAD NCCF'!X357+'3. USD NCCF'!X357+'4. EUR NCCF'!X357+'5. GBP NCCF'!X357+'6. Other(Incld) NCCF'!X357</f>
        <v>0</v>
      </c>
      <c r="Y357" s="436">
        <f>'2. CAD NCCF'!Y357+'3. USD NCCF'!Y357+'4. EUR NCCF'!Y357+'5. GBP NCCF'!Y357+'6. Other(Incld) NCCF'!Y357</f>
        <v>0</v>
      </c>
      <c r="Z357" s="435">
        <f>'2. CAD NCCF'!Z357+'3. USD NCCF'!Z357+'4. EUR NCCF'!Z357+'5. GBP NCCF'!Z357+'6. Other(Incld) NCCF'!Z357</f>
        <v>0</v>
      </c>
      <c r="AA357" s="436">
        <f>'2. CAD NCCF'!AA357+'3. USD NCCF'!AA357+'4. EUR NCCF'!AA357+'5. GBP NCCF'!AA357+'6. Other(Incld) NCCF'!AA357</f>
        <v>0</v>
      </c>
      <c r="AB357" s="439">
        <f>'2. CAD NCCF'!AB357+'3. USD NCCF'!AB357+'4. EUR NCCF'!AB357+'5. GBP NCCF'!AB357+'6. Other(Incld) NCCF'!AB357</f>
        <v>0</v>
      </c>
      <c r="AC357" s="433">
        <f>'2. CAD NCCF'!AC357+'3. USD NCCF'!AC357+'4. EUR NCCF'!AC357+'5. GBP NCCF'!AC357+'6. Other(Incld) NCCF'!AC357</f>
        <v>0</v>
      </c>
      <c r="AD357" s="1015"/>
      <c r="AE357" s="1016"/>
      <c r="AF357" s="1017"/>
    </row>
    <row r="358" spans="1:32" ht="15" customHeight="1" x14ac:dyDescent="0.2">
      <c r="A358" s="222">
        <v>141</v>
      </c>
      <c r="B358" s="488"/>
      <c r="C358" s="612"/>
      <c r="D358" s="612"/>
      <c r="E358" s="477"/>
      <c r="F358" s="880" t="str">
        <f>'2. CAD NCCF'!F358:L358</f>
        <v>Non-agency RMBS, low or not rated</v>
      </c>
      <c r="G358" s="881"/>
      <c r="H358" s="881"/>
      <c r="I358" s="881"/>
      <c r="J358" s="881"/>
      <c r="K358" s="881"/>
      <c r="L358" s="882"/>
      <c r="M358" s="433">
        <f>'2. CAD NCCF'!M358+'3. USD NCCF'!M358+'4. EUR NCCF'!M358+'5. GBP NCCF'!M358+'6. Other(Incld) NCCF'!M358</f>
        <v>0</v>
      </c>
      <c r="N358" s="438">
        <f>'2. CAD NCCF'!N358+'3. USD NCCF'!N358+'4. EUR NCCF'!N358+'5. GBP NCCF'!N358+'6. Other(Incld) NCCF'!N358</f>
        <v>0</v>
      </c>
      <c r="O358" s="435">
        <f>'2. CAD NCCF'!O358+'3. USD NCCF'!O358+'4. EUR NCCF'!O358+'5. GBP NCCF'!O358+'6. Other(Incld) NCCF'!O358</f>
        <v>0</v>
      </c>
      <c r="P358" s="435">
        <f>'2. CAD NCCF'!P358+'3. USD NCCF'!P358+'4. EUR NCCF'!P358+'5. GBP NCCF'!P358+'6. Other(Incld) NCCF'!P358</f>
        <v>0</v>
      </c>
      <c r="Q358" s="437">
        <f>'2. CAD NCCF'!Q358+'3. USD NCCF'!Q358+'4. EUR NCCF'!Q358+'5. GBP NCCF'!Q358+'6. Other(Incld) NCCF'!Q358</f>
        <v>0</v>
      </c>
      <c r="R358" s="435">
        <f>'2. CAD NCCF'!R358+'3. USD NCCF'!R358+'4. EUR NCCF'!R358+'5. GBP NCCF'!R358+'6. Other(Incld) NCCF'!R358</f>
        <v>0</v>
      </c>
      <c r="S358" s="436">
        <f>'2. CAD NCCF'!S358+'3. USD NCCF'!S358+'4. EUR NCCF'!S358+'5. GBP NCCF'!S358+'6. Other(Incld) NCCF'!S358</f>
        <v>0</v>
      </c>
      <c r="T358" s="435">
        <f>'2. CAD NCCF'!T358+'3. USD NCCF'!T358+'4. EUR NCCF'!T358+'5. GBP NCCF'!T358+'6. Other(Incld) NCCF'!T358</f>
        <v>0</v>
      </c>
      <c r="U358" s="436">
        <f>'2. CAD NCCF'!U358+'3. USD NCCF'!U358+'4. EUR NCCF'!U358+'5. GBP NCCF'!U358+'6. Other(Incld) NCCF'!U358</f>
        <v>0</v>
      </c>
      <c r="V358" s="435">
        <f>'2. CAD NCCF'!V358+'3. USD NCCF'!V358+'4. EUR NCCF'!V358+'5. GBP NCCF'!V358+'6. Other(Incld) NCCF'!V358</f>
        <v>0</v>
      </c>
      <c r="W358" s="436">
        <f>'2. CAD NCCF'!W358+'3. USD NCCF'!W358+'4. EUR NCCF'!W358+'5. GBP NCCF'!W358+'6. Other(Incld) NCCF'!W358</f>
        <v>0</v>
      </c>
      <c r="X358" s="435">
        <f>'2. CAD NCCF'!X358+'3. USD NCCF'!X358+'4. EUR NCCF'!X358+'5. GBP NCCF'!X358+'6. Other(Incld) NCCF'!X358</f>
        <v>0</v>
      </c>
      <c r="Y358" s="436">
        <f>'2. CAD NCCF'!Y358+'3. USD NCCF'!Y358+'4. EUR NCCF'!Y358+'5. GBP NCCF'!Y358+'6. Other(Incld) NCCF'!Y358</f>
        <v>0</v>
      </c>
      <c r="Z358" s="435">
        <f>'2. CAD NCCF'!Z358+'3. USD NCCF'!Z358+'4. EUR NCCF'!Z358+'5. GBP NCCF'!Z358+'6. Other(Incld) NCCF'!Z358</f>
        <v>0</v>
      </c>
      <c r="AA358" s="436">
        <f>'2. CAD NCCF'!AA358+'3. USD NCCF'!AA358+'4. EUR NCCF'!AA358+'5. GBP NCCF'!AA358+'6. Other(Incld) NCCF'!AA358</f>
        <v>0</v>
      </c>
      <c r="AB358" s="439">
        <f>'2. CAD NCCF'!AB358+'3. USD NCCF'!AB358+'4. EUR NCCF'!AB358+'5. GBP NCCF'!AB358+'6. Other(Incld) NCCF'!AB358</f>
        <v>0</v>
      </c>
      <c r="AC358" s="433">
        <f>'2. CAD NCCF'!AC358+'3. USD NCCF'!AC358+'4. EUR NCCF'!AC358+'5. GBP NCCF'!AC358+'6. Other(Incld) NCCF'!AC358</f>
        <v>0</v>
      </c>
      <c r="AD358" s="1015"/>
      <c r="AE358" s="1016"/>
      <c r="AF358" s="1017"/>
    </row>
    <row r="359" spans="1:32" ht="15" customHeight="1" x14ac:dyDescent="0.2">
      <c r="A359" s="222">
        <v>142</v>
      </c>
      <c r="B359" s="616"/>
      <c r="C359" s="613"/>
      <c r="D359" s="868" t="str">
        <f>'2. CAD NCCF'!D359:AF359</f>
        <v>Corporate bonds and paper (CBP)</v>
      </c>
      <c r="E359" s="869"/>
      <c r="F359" s="869"/>
      <c r="G359" s="869"/>
      <c r="H359" s="869"/>
      <c r="I359" s="869"/>
      <c r="J359" s="869"/>
      <c r="K359" s="869"/>
      <c r="L359" s="869"/>
      <c r="M359" s="869"/>
      <c r="N359" s="869"/>
      <c r="O359" s="869"/>
      <c r="P359" s="869"/>
      <c r="Q359" s="869"/>
      <c r="R359" s="869"/>
      <c r="S359" s="869"/>
      <c r="T359" s="869"/>
      <c r="U359" s="869"/>
      <c r="V359" s="869"/>
      <c r="W359" s="869"/>
      <c r="X359" s="869"/>
      <c r="Y359" s="869"/>
      <c r="Z359" s="869"/>
      <c r="AA359" s="869"/>
      <c r="AB359" s="869"/>
      <c r="AC359" s="869"/>
      <c r="AD359" s="869"/>
      <c r="AE359" s="869"/>
      <c r="AF359" s="870"/>
    </row>
    <row r="360" spans="1:32" ht="15" customHeight="1" x14ac:dyDescent="0.2">
      <c r="A360" s="222">
        <v>143</v>
      </c>
      <c r="B360" s="466"/>
      <c r="C360" s="261"/>
      <c r="D360" s="261"/>
      <c r="E360" s="877" t="str">
        <f>'2. CAD NCCF'!E360:L360</f>
        <v>Non-FI issued CBP, high rated</v>
      </c>
      <c r="F360" s="878"/>
      <c r="G360" s="878"/>
      <c r="H360" s="878"/>
      <c r="I360" s="878"/>
      <c r="J360" s="878"/>
      <c r="K360" s="878"/>
      <c r="L360" s="879"/>
      <c r="M360" s="399">
        <f>SUBTOTAL(9,M361:M362)</f>
        <v>0</v>
      </c>
      <c r="N360" s="402">
        <f t="shared" ref="N360:AC360" si="90">SUBTOTAL(9,N361:N362)</f>
        <v>0</v>
      </c>
      <c r="O360" s="406">
        <f t="shared" si="90"/>
        <v>0</v>
      </c>
      <c r="P360" s="405">
        <f t="shared" si="90"/>
        <v>0</v>
      </c>
      <c r="Q360" s="407">
        <f t="shared" si="90"/>
        <v>0</v>
      </c>
      <c r="R360" s="406">
        <f t="shared" si="90"/>
        <v>0</v>
      </c>
      <c r="S360" s="406">
        <f t="shared" si="90"/>
        <v>0</v>
      </c>
      <c r="T360" s="406">
        <f t="shared" si="90"/>
        <v>0</v>
      </c>
      <c r="U360" s="406">
        <f t="shared" si="90"/>
        <v>0</v>
      </c>
      <c r="V360" s="406">
        <f t="shared" si="90"/>
        <v>0</v>
      </c>
      <c r="W360" s="406">
        <f t="shared" si="90"/>
        <v>0</v>
      </c>
      <c r="X360" s="406">
        <f t="shared" si="90"/>
        <v>0</v>
      </c>
      <c r="Y360" s="406">
        <f t="shared" si="90"/>
        <v>0</v>
      </c>
      <c r="Z360" s="406">
        <f t="shared" si="90"/>
        <v>0</v>
      </c>
      <c r="AA360" s="406">
        <f t="shared" si="90"/>
        <v>0</v>
      </c>
      <c r="AB360" s="416">
        <f t="shared" si="90"/>
        <v>0</v>
      </c>
      <c r="AC360" s="399">
        <f t="shared" si="90"/>
        <v>0</v>
      </c>
      <c r="AD360" s="1015"/>
      <c r="AE360" s="1016"/>
      <c r="AF360" s="1017"/>
    </row>
    <row r="361" spans="1:32" ht="15" customHeight="1" x14ac:dyDescent="0.2">
      <c r="A361" s="222">
        <v>144</v>
      </c>
      <c r="B361" s="466"/>
      <c r="C361" s="261"/>
      <c r="D361" s="261"/>
      <c r="E361" s="475"/>
      <c r="F361" s="880" t="str">
        <f>'2. CAD NCCF'!F361:L361</f>
        <v>Non-FI issued unsecured bond and paper, high rated</v>
      </c>
      <c r="G361" s="881"/>
      <c r="H361" s="881"/>
      <c r="I361" s="881"/>
      <c r="J361" s="881"/>
      <c r="K361" s="881"/>
      <c r="L361" s="882"/>
      <c r="M361" s="433">
        <f>'2. CAD NCCF'!M361+'3. USD NCCF'!M361+'4. EUR NCCF'!M361+'5. GBP NCCF'!M361+'6. Other(Incld) NCCF'!M361</f>
        <v>0</v>
      </c>
      <c r="N361" s="438">
        <f>'2. CAD NCCF'!N361+'3. USD NCCF'!N361+'4. EUR NCCF'!N361+'5. GBP NCCF'!N361+'6. Other(Incld) NCCF'!N361</f>
        <v>0</v>
      </c>
      <c r="O361" s="435">
        <f>'2. CAD NCCF'!O361+'3. USD NCCF'!O361+'4. EUR NCCF'!O361+'5. GBP NCCF'!O361+'6. Other(Incld) NCCF'!O361</f>
        <v>0</v>
      </c>
      <c r="P361" s="435">
        <f>'2. CAD NCCF'!P361+'3. USD NCCF'!P361+'4. EUR NCCF'!P361+'5. GBP NCCF'!P361+'6. Other(Incld) NCCF'!P361</f>
        <v>0</v>
      </c>
      <c r="Q361" s="437">
        <f>'2. CAD NCCF'!Q361+'3. USD NCCF'!Q361+'4. EUR NCCF'!Q361+'5. GBP NCCF'!Q361+'6. Other(Incld) NCCF'!Q361</f>
        <v>0</v>
      </c>
      <c r="R361" s="435">
        <f>'2. CAD NCCF'!R361+'3. USD NCCF'!R361+'4. EUR NCCF'!R361+'5. GBP NCCF'!R361+'6. Other(Incld) NCCF'!R361</f>
        <v>0</v>
      </c>
      <c r="S361" s="436">
        <f>'2. CAD NCCF'!S361+'3. USD NCCF'!S361+'4. EUR NCCF'!S361+'5. GBP NCCF'!S361+'6. Other(Incld) NCCF'!S361</f>
        <v>0</v>
      </c>
      <c r="T361" s="435">
        <f>'2. CAD NCCF'!T361+'3. USD NCCF'!T361+'4. EUR NCCF'!T361+'5. GBP NCCF'!T361+'6. Other(Incld) NCCF'!T361</f>
        <v>0</v>
      </c>
      <c r="U361" s="436">
        <f>'2. CAD NCCF'!U361+'3. USD NCCF'!U361+'4. EUR NCCF'!U361+'5. GBP NCCF'!U361+'6. Other(Incld) NCCF'!U361</f>
        <v>0</v>
      </c>
      <c r="V361" s="435">
        <f>'2. CAD NCCF'!V361+'3. USD NCCF'!V361+'4. EUR NCCF'!V361+'5. GBP NCCF'!V361+'6. Other(Incld) NCCF'!V361</f>
        <v>0</v>
      </c>
      <c r="W361" s="436">
        <f>'2. CAD NCCF'!W361+'3. USD NCCF'!W361+'4. EUR NCCF'!W361+'5. GBP NCCF'!W361+'6. Other(Incld) NCCF'!W361</f>
        <v>0</v>
      </c>
      <c r="X361" s="435">
        <f>'2. CAD NCCF'!X361+'3. USD NCCF'!X361+'4. EUR NCCF'!X361+'5. GBP NCCF'!X361+'6. Other(Incld) NCCF'!X361</f>
        <v>0</v>
      </c>
      <c r="Y361" s="436">
        <f>'2. CAD NCCF'!Y361+'3. USD NCCF'!Y361+'4. EUR NCCF'!Y361+'5. GBP NCCF'!Y361+'6. Other(Incld) NCCF'!Y361</f>
        <v>0</v>
      </c>
      <c r="Z361" s="435">
        <f>'2. CAD NCCF'!Z361+'3. USD NCCF'!Z361+'4. EUR NCCF'!Z361+'5. GBP NCCF'!Z361+'6. Other(Incld) NCCF'!Z361</f>
        <v>0</v>
      </c>
      <c r="AA361" s="436">
        <f>'2. CAD NCCF'!AA361+'3. USD NCCF'!AA361+'4. EUR NCCF'!AA361+'5. GBP NCCF'!AA361+'6. Other(Incld) NCCF'!AA361</f>
        <v>0</v>
      </c>
      <c r="AB361" s="439">
        <f>'2. CAD NCCF'!AB361+'3. USD NCCF'!AB361+'4. EUR NCCF'!AB361+'5. GBP NCCF'!AB361+'6. Other(Incld) NCCF'!AB361</f>
        <v>0</v>
      </c>
      <c r="AC361" s="433">
        <f>'2. CAD NCCF'!AC361+'3. USD NCCF'!AC361+'4. EUR NCCF'!AC361+'5. GBP NCCF'!AC361+'6. Other(Incld) NCCF'!AC361</f>
        <v>0</v>
      </c>
      <c r="AD361" s="1015"/>
      <c r="AE361" s="1016"/>
      <c r="AF361" s="1017"/>
    </row>
    <row r="362" spans="1:32" ht="15" customHeight="1" x14ac:dyDescent="0.2">
      <c r="A362" s="222">
        <v>145</v>
      </c>
      <c r="B362" s="466"/>
      <c r="C362" s="261"/>
      <c r="D362" s="261"/>
      <c r="E362" s="475"/>
      <c r="F362" s="880" t="str">
        <f>'2. CAD NCCF'!F362:L362</f>
        <v>Non-FI issued covered bonds, high rated</v>
      </c>
      <c r="G362" s="881"/>
      <c r="H362" s="881"/>
      <c r="I362" s="881"/>
      <c r="J362" s="881"/>
      <c r="K362" s="881"/>
      <c r="L362" s="882"/>
      <c r="M362" s="433">
        <f>'2. CAD NCCF'!M362+'3. USD NCCF'!M362+'4. EUR NCCF'!M362+'5. GBP NCCF'!M362+'6. Other(Incld) NCCF'!M362</f>
        <v>0</v>
      </c>
      <c r="N362" s="438">
        <f>'2. CAD NCCF'!N362+'3. USD NCCF'!N362+'4. EUR NCCF'!N362+'5. GBP NCCF'!N362+'6. Other(Incld) NCCF'!N362</f>
        <v>0</v>
      </c>
      <c r="O362" s="435">
        <f>'2. CAD NCCF'!O362+'3. USD NCCF'!O362+'4. EUR NCCF'!O362+'5. GBP NCCF'!O362+'6. Other(Incld) NCCF'!O362</f>
        <v>0</v>
      </c>
      <c r="P362" s="435">
        <f>'2. CAD NCCF'!P362+'3. USD NCCF'!P362+'4. EUR NCCF'!P362+'5. GBP NCCF'!P362+'6. Other(Incld) NCCF'!P362</f>
        <v>0</v>
      </c>
      <c r="Q362" s="437">
        <f>'2. CAD NCCF'!Q362+'3. USD NCCF'!Q362+'4. EUR NCCF'!Q362+'5. GBP NCCF'!Q362+'6. Other(Incld) NCCF'!Q362</f>
        <v>0</v>
      </c>
      <c r="R362" s="435">
        <f>'2. CAD NCCF'!R362+'3. USD NCCF'!R362+'4. EUR NCCF'!R362+'5. GBP NCCF'!R362+'6. Other(Incld) NCCF'!R362</f>
        <v>0</v>
      </c>
      <c r="S362" s="436">
        <f>'2. CAD NCCF'!S362+'3. USD NCCF'!S362+'4. EUR NCCF'!S362+'5. GBP NCCF'!S362+'6. Other(Incld) NCCF'!S362</f>
        <v>0</v>
      </c>
      <c r="T362" s="435">
        <f>'2. CAD NCCF'!T362+'3. USD NCCF'!T362+'4. EUR NCCF'!T362+'5. GBP NCCF'!T362+'6. Other(Incld) NCCF'!T362</f>
        <v>0</v>
      </c>
      <c r="U362" s="436">
        <f>'2. CAD NCCF'!U362+'3. USD NCCF'!U362+'4. EUR NCCF'!U362+'5. GBP NCCF'!U362+'6. Other(Incld) NCCF'!U362</f>
        <v>0</v>
      </c>
      <c r="V362" s="435">
        <f>'2. CAD NCCF'!V362+'3. USD NCCF'!V362+'4. EUR NCCF'!V362+'5. GBP NCCF'!V362+'6. Other(Incld) NCCF'!V362</f>
        <v>0</v>
      </c>
      <c r="W362" s="436">
        <f>'2. CAD NCCF'!W362+'3. USD NCCF'!W362+'4. EUR NCCF'!W362+'5. GBP NCCF'!W362+'6. Other(Incld) NCCF'!W362</f>
        <v>0</v>
      </c>
      <c r="X362" s="435">
        <f>'2. CAD NCCF'!X362+'3. USD NCCF'!X362+'4. EUR NCCF'!X362+'5. GBP NCCF'!X362+'6. Other(Incld) NCCF'!X362</f>
        <v>0</v>
      </c>
      <c r="Y362" s="436">
        <f>'2. CAD NCCF'!Y362+'3. USD NCCF'!Y362+'4. EUR NCCF'!Y362+'5. GBP NCCF'!Y362+'6. Other(Incld) NCCF'!Y362</f>
        <v>0</v>
      </c>
      <c r="Z362" s="435">
        <f>'2. CAD NCCF'!Z362+'3. USD NCCF'!Z362+'4. EUR NCCF'!Z362+'5. GBP NCCF'!Z362+'6. Other(Incld) NCCF'!Z362</f>
        <v>0</v>
      </c>
      <c r="AA362" s="436">
        <f>'2. CAD NCCF'!AA362+'3. USD NCCF'!AA362+'4. EUR NCCF'!AA362+'5. GBP NCCF'!AA362+'6. Other(Incld) NCCF'!AA362</f>
        <v>0</v>
      </c>
      <c r="AB362" s="439">
        <f>'2. CAD NCCF'!AB362+'3. USD NCCF'!AB362+'4. EUR NCCF'!AB362+'5. GBP NCCF'!AB362+'6. Other(Incld) NCCF'!AB362</f>
        <v>0</v>
      </c>
      <c r="AC362" s="433">
        <f>'2. CAD NCCF'!AC362+'3. USD NCCF'!AC362+'4. EUR NCCF'!AC362+'5. GBP NCCF'!AC362+'6. Other(Incld) NCCF'!AC362</f>
        <v>0</v>
      </c>
      <c r="AD362" s="1015"/>
      <c r="AE362" s="1016"/>
      <c r="AF362" s="1017"/>
    </row>
    <row r="363" spans="1:32" ht="15" customHeight="1" x14ac:dyDescent="0.2">
      <c r="A363" s="222">
        <v>146</v>
      </c>
      <c r="B363" s="466"/>
      <c r="C363" s="261"/>
      <c r="D363" s="261"/>
      <c r="E363" s="877" t="str">
        <f>'2. CAD NCCF'!E363:L363</f>
        <v>FI issued CBP, high rated</v>
      </c>
      <c r="F363" s="878"/>
      <c r="G363" s="878"/>
      <c r="H363" s="878"/>
      <c r="I363" s="878"/>
      <c r="J363" s="878"/>
      <c r="K363" s="878"/>
      <c r="L363" s="879"/>
      <c r="M363" s="433">
        <f>SUBTOTAL(9,M364:M366)</f>
        <v>0</v>
      </c>
      <c r="N363" s="438">
        <f t="shared" ref="N363:AC363" si="91">SUBTOTAL(9,N364:N366)</f>
        <v>0</v>
      </c>
      <c r="O363" s="435">
        <f t="shared" si="91"/>
        <v>0</v>
      </c>
      <c r="P363" s="435">
        <f t="shared" si="91"/>
        <v>0</v>
      </c>
      <c r="Q363" s="437">
        <f t="shared" si="91"/>
        <v>0</v>
      </c>
      <c r="R363" s="435">
        <f t="shared" si="91"/>
        <v>0</v>
      </c>
      <c r="S363" s="436">
        <f t="shared" si="91"/>
        <v>0</v>
      </c>
      <c r="T363" s="435">
        <f t="shared" si="91"/>
        <v>0</v>
      </c>
      <c r="U363" s="436">
        <f t="shared" si="91"/>
        <v>0</v>
      </c>
      <c r="V363" s="435">
        <f t="shared" si="91"/>
        <v>0</v>
      </c>
      <c r="W363" s="436">
        <f t="shared" si="91"/>
        <v>0</v>
      </c>
      <c r="X363" s="435">
        <f t="shared" si="91"/>
        <v>0</v>
      </c>
      <c r="Y363" s="436">
        <f t="shared" si="91"/>
        <v>0</v>
      </c>
      <c r="Z363" s="435">
        <f t="shared" si="91"/>
        <v>0</v>
      </c>
      <c r="AA363" s="436">
        <f t="shared" si="91"/>
        <v>0</v>
      </c>
      <c r="AB363" s="439">
        <f t="shared" si="91"/>
        <v>0</v>
      </c>
      <c r="AC363" s="433">
        <f t="shared" si="91"/>
        <v>0</v>
      </c>
      <c r="AD363" s="1015"/>
      <c r="AE363" s="1016"/>
      <c r="AF363" s="1017"/>
    </row>
    <row r="364" spans="1:32" ht="15" customHeight="1" x14ac:dyDescent="0.2">
      <c r="A364" s="222">
        <v>147</v>
      </c>
      <c r="B364" s="466"/>
      <c r="C364" s="261"/>
      <c r="D364" s="261"/>
      <c r="E364" s="475"/>
      <c r="F364" s="880" t="str">
        <f>'2. CAD NCCF'!F364:L364</f>
        <v>FI issued unsecured bonds and paper, high rated</v>
      </c>
      <c r="G364" s="881"/>
      <c r="H364" s="881"/>
      <c r="I364" s="881"/>
      <c r="J364" s="881"/>
      <c r="K364" s="881"/>
      <c r="L364" s="882"/>
      <c r="M364" s="433">
        <f>'2. CAD NCCF'!M364+'3. USD NCCF'!M364+'4. EUR NCCF'!M364+'5. GBP NCCF'!M364+'6. Other(Incld) NCCF'!M364</f>
        <v>0</v>
      </c>
      <c r="N364" s="438">
        <f>'2. CAD NCCF'!N364+'3. USD NCCF'!N364+'4. EUR NCCF'!N364+'5. GBP NCCF'!N364+'6. Other(Incld) NCCF'!N364</f>
        <v>0</v>
      </c>
      <c r="O364" s="435">
        <f>'2. CAD NCCF'!O364+'3. USD NCCF'!O364+'4. EUR NCCF'!O364+'5. GBP NCCF'!O364+'6. Other(Incld) NCCF'!O364</f>
        <v>0</v>
      </c>
      <c r="P364" s="435">
        <f>'2. CAD NCCF'!P364+'3. USD NCCF'!P364+'4. EUR NCCF'!P364+'5. GBP NCCF'!P364+'6. Other(Incld) NCCF'!P364</f>
        <v>0</v>
      </c>
      <c r="Q364" s="437">
        <f>'2. CAD NCCF'!Q364+'3. USD NCCF'!Q364+'4. EUR NCCF'!Q364+'5. GBP NCCF'!Q364+'6. Other(Incld) NCCF'!Q364</f>
        <v>0</v>
      </c>
      <c r="R364" s="435">
        <f>'2. CAD NCCF'!R364+'3. USD NCCF'!R364+'4. EUR NCCF'!R364+'5. GBP NCCF'!R364+'6. Other(Incld) NCCF'!R364</f>
        <v>0</v>
      </c>
      <c r="S364" s="436">
        <f>'2. CAD NCCF'!S364+'3. USD NCCF'!S364+'4. EUR NCCF'!S364+'5. GBP NCCF'!S364+'6. Other(Incld) NCCF'!S364</f>
        <v>0</v>
      </c>
      <c r="T364" s="435">
        <f>'2. CAD NCCF'!T364+'3. USD NCCF'!T364+'4. EUR NCCF'!T364+'5. GBP NCCF'!T364+'6. Other(Incld) NCCF'!T364</f>
        <v>0</v>
      </c>
      <c r="U364" s="436">
        <f>'2. CAD NCCF'!U364+'3. USD NCCF'!U364+'4. EUR NCCF'!U364+'5. GBP NCCF'!U364+'6. Other(Incld) NCCF'!U364</f>
        <v>0</v>
      </c>
      <c r="V364" s="435">
        <f>'2. CAD NCCF'!V364+'3. USD NCCF'!V364+'4. EUR NCCF'!V364+'5. GBP NCCF'!V364+'6. Other(Incld) NCCF'!V364</f>
        <v>0</v>
      </c>
      <c r="W364" s="436">
        <f>'2. CAD NCCF'!W364+'3. USD NCCF'!W364+'4. EUR NCCF'!W364+'5. GBP NCCF'!W364+'6. Other(Incld) NCCF'!W364</f>
        <v>0</v>
      </c>
      <c r="X364" s="435">
        <f>'2. CAD NCCF'!X364+'3. USD NCCF'!X364+'4. EUR NCCF'!X364+'5. GBP NCCF'!X364+'6. Other(Incld) NCCF'!X364</f>
        <v>0</v>
      </c>
      <c r="Y364" s="436">
        <f>'2. CAD NCCF'!Y364+'3. USD NCCF'!Y364+'4. EUR NCCF'!Y364+'5. GBP NCCF'!Y364+'6. Other(Incld) NCCF'!Y364</f>
        <v>0</v>
      </c>
      <c r="Z364" s="435">
        <f>'2. CAD NCCF'!Z364+'3. USD NCCF'!Z364+'4. EUR NCCF'!Z364+'5. GBP NCCF'!Z364+'6. Other(Incld) NCCF'!Z364</f>
        <v>0</v>
      </c>
      <c r="AA364" s="436">
        <f>'2. CAD NCCF'!AA364+'3. USD NCCF'!AA364+'4. EUR NCCF'!AA364+'5. GBP NCCF'!AA364+'6. Other(Incld) NCCF'!AA364</f>
        <v>0</v>
      </c>
      <c r="AB364" s="439">
        <f>'2. CAD NCCF'!AB364+'3. USD NCCF'!AB364+'4. EUR NCCF'!AB364+'5. GBP NCCF'!AB364+'6. Other(Incld) NCCF'!AB364</f>
        <v>0</v>
      </c>
      <c r="AC364" s="433">
        <f>'2. CAD NCCF'!AC364+'3. USD NCCF'!AC364+'4. EUR NCCF'!AC364+'5. GBP NCCF'!AC364+'6. Other(Incld) NCCF'!AC364</f>
        <v>0</v>
      </c>
      <c r="AD364" s="1015"/>
      <c r="AE364" s="1016"/>
      <c r="AF364" s="1017"/>
    </row>
    <row r="365" spans="1:32" ht="15" customHeight="1" x14ac:dyDescent="0.2">
      <c r="A365" s="222">
        <v>148</v>
      </c>
      <c r="B365" s="466"/>
      <c r="C365" s="261"/>
      <c r="D365" s="261"/>
      <c r="E365" s="475"/>
      <c r="F365" s="880" t="str">
        <f>'2. CAD NCCF'!F365:L365</f>
        <v>FI issued covered bonds, high rated</v>
      </c>
      <c r="G365" s="881"/>
      <c r="H365" s="881"/>
      <c r="I365" s="881"/>
      <c r="J365" s="881"/>
      <c r="K365" s="881"/>
      <c r="L365" s="882"/>
      <c r="M365" s="433">
        <f>'2. CAD NCCF'!M365+'3. USD NCCF'!M365+'4. EUR NCCF'!M365+'5. GBP NCCF'!M365+'6. Other(Incld) NCCF'!M365</f>
        <v>0</v>
      </c>
      <c r="N365" s="438">
        <f>'2. CAD NCCF'!N365+'3. USD NCCF'!N365+'4. EUR NCCF'!N365+'5. GBP NCCF'!N365+'6. Other(Incld) NCCF'!N365</f>
        <v>0</v>
      </c>
      <c r="O365" s="435">
        <f>'2. CAD NCCF'!O365+'3. USD NCCF'!O365+'4. EUR NCCF'!O365+'5. GBP NCCF'!O365+'6. Other(Incld) NCCF'!O365</f>
        <v>0</v>
      </c>
      <c r="P365" s="435">
        <f>'2. CAD NCCF'!P365+'3. USD NCCF'!P365+'4. EUR NCCF'!P365+'5. GBP NCCF'!P365+'6. Other(Incld) NCCF'!P365</f>
        <v>0</v>
      </c>
      <c r="Q365" s="437">
        <f>'2. CAD NCCF'!Q365+'3. USD NCCF'!Q365+'4. EUR NCCF'!Q365+'5. GBP NCCF'!Q365+'6. Other(Incld) NCCF'!Q365</f>
        <v>0</v>
      </c>
      <c r="R365" s="435">
        <f>'2. CAD NCCF'!R365+'3. USD NCCF'!R365+'4. EUR NCCF'!R365+'5. GBP NCCF'!R365+'6. Other(Incld) NCCF'!R365</f>
        <v>0</v>
      </c>
      <c r="S365" s="436">
        <f>'2. CAD NCCF'!S365+'3. USD NCCF'!S365+'4. EUR NCCF'!S365+'5. GBP NCCF'!S365+'6. Other(Incld) NCCF'!S365</f>
        <v>0</v>
      </c>
      <c r="T365" s="435">
        <f>'2. CAD NCCF'!T365+'3. USD NCCF'!T365+'4. EUR NCCF'!T365+'5. GBP NCCF'!T365+'6. Other(Incld) NCCF'!T365</f>
        <v>0</v>
      </c>
      <c r="U365" s="436">
        <f>'2. CAD NCCF'!U365+'3. USD NCCF'!U365+'4. EUR NCCF'!U365+'5. GBP NCCF'!U365+'6. Other(Incld) NCCF'!U365</f>
        <v>0</v>
      </c>
      <c r="V365" s="435">
        <f>'2. CAD NCCF'!V365+'3. USD NCCF'!V365+'4. EUR NCCF'!V365+'5. GBP NCCF'!V365+'6. Other(Incld) NCCF'!V365</f>
        <v>0</v>
      </c>
      <c r="W365" s="436">
        <f>'2. CAD NCCF'!W365+'3. USD NCCF'!W365+'4. EUR NCCF'!W365+'5. GBP NCCF'!W365+'6. Other(Incld) NCCF'!W365</f>
        <v>0</v>
      </c>
      <c r="X365" s="435">
        <f>'2. CAD NCCF'!X365+'3. USD NCCF'!X365+'4. EUR NCCF'!X365+'5. GBP NCCF'!X365+'6. Other(Incld) NCCF'!X365</f>
        <v>0</v>
      </c>
      <c r="Y365" s="436">
        <f>'2. CAD NCCF'!Y365+'3. USD NCCF'!Y365+'4. EUR NCCF'!Y365+'5. GBP NCCF'!Y365+'6. Other(Incld) NCCF'!Y365</f>
        <v>0</v>
      </c>
      <c r="Z365" s="435">
        <f>'2. CAD NCCF'!Z365+'3. USD NCCF'!Z365+'4. EUR NCCF'!Z365+'5. GBP NCCF'!Z365+'6. Other(Incld) NCCF'!Z365</f>
        <v>0</v>
      </c>
      <c r="AA365" s="436">
        <f>'2. CAD NCCF'!AA365+'3. USD NCCF'!AA365+'4. EUR NCCF'!AA365+'5. GBP NCCF'!AA365+'6. Other(Incld) NCCF'!AA365</f>
        <v>0</v>
      </c>
      <c r="AB365" s="439">
        <f>'2. CAD NCCF'!AB365+'3. USD NCCF'!AB365+'4. EUR NCCF'!AB365+'5. GBP NCCF'!AB365+'6. Other(Incld) NCCF'!AB365</f>
        <v>0</v>
      </c>
      <c r="AC365" s="433">
        <f>'2. CAD NCCF'!AC365+'3. USD NCCF'!AC365+'4. EUR NCCF'!AC365+'5. GBP NCCF'!AC365+'6. Other(Incld) NCCF'!AC365</f>
        <v>0</v>
      </c>
      <c r="AD365" s="1015"/>
      <c r="AE365" s="1016"/>
      <c r="AF365" s="1017"/>
    </row>
    <row r="366" spans="1:32" ht="15" customHeight="1" x14ac:dyDescent="0.2">
      <c r="A366" s="222">
        <v>149</v>
      </c>
      <c r="B366" s="466"/>
      <c r="C366" s="261"/>
      <c r="D366" s="261"/>
      <c r="E366" s="475"/>
      <c r="F366" s="880" t="str">
        <f>'2. CAD NCCF'!F366:L366</f>
        <v>FI issued jumbo covered bonds, high rated</v>
      </c>
      <c r="G366" s="881"/>
      <c r="H366" s="881"/>
      <c r="I366" s="881"/>
      <c r="J366" s="881"/>
      <c r="K366" s="881"/>
      <c r="L366" s="882"/>
      <c r="M366" s="433">
        <f>'2. CAD NCCF'!M366+'3. USD NCCF'!M366+'4. EUR NCCF'!M366+'5. GBP NCCF'!M366+'6. Other(Incld) NCCF'!M366</f>
        <v>0</v>
      </c>
      <c r="N366" s="438">
        <f>'2. CAD NCCF'!N366+'3. USD NCCF'!N366+'4. EUR NCCF'!N366+'5. GBP NCCF'!N366+'6. Other(Incld) NCCF'!N366</f>
        <v>0</v>
      </c>
      <c r="O366" s="435">
        <f>'2. CAD NCCF'!O366+'3. USD NCCF'!O366+'4. EUR NCCF'!O366+'5. GBP NCCF'!O366+'6. Other(Incld) NCCF'!O366</f>
        <v>0</v>
      </c>
      <c r="P366" s="435">
        <f>'2. CAD NCCF'!P366+'3. USD NCCF'!P366+'4. EUR NCCF'!P366+'5. GBP NCCF'!P366+'6. Other(Incld) NCCF'!P366</f>
        <v>0</v>
      </c>
      <c r="Q366" s="437">
        <f>'2. CAD NCCF'!Q366+'3. USD NCCF'!Q366+'4. EUR NCCF'!Q366+'5. GBP NCCF'!Q366+'6. Other(Incld) NCCF'!Q366</f>
        <v>0</v>
      </c>
      <c r="R366" s="435">
        <f>'2. CAD NCCF'!R366+'3. USD NCCF'!R366+'4. EUR NCCF'!R366+'5. GBP NCCF'!R366+'6. Other(Incld) NCCF'!R366</f>
        <v>0</v>
      </c>
      <c r="S366" s="436">
        <f>'2. CAD NCCF'!S366+'3. USD NCCF'!S366+'4. EUR NCCF'!S366+'5. GBP NCCF'!S366+'6. Other(Incld) NCCF'!S366</f>
        <v>0</v>
      </c>
      <c r="T366" s="435">
        <f>'2. CAD NCCF'!T366+'3. USD NCCF'!T366+'4. EUR NCCF'!T366+'5. GBP NCCF'!T366+'6. Other(Incld) NCCF'!T366</f>
        <v>0</v>
      </c>
      <c r="U366" s="436">
        <f>'2. CAD NCCF'!U366+'3. USD NCCF'!U366+'4. EUR NCCF'!U366+'5. GBP NCCF'!U366+'6. Other(Incld) NCCF'!U366</f>
        <v>0</v>
      </c>
      <c r="V366" s="435">
        <f>'2. CAD NCCF'!V366+'3. USD NCCF'!V366+'4. EUR NCCF'!V366+'5. GBP NCCF'!V366+'6. Other(Incld) NCCF'!V366</f>
        <v>0</v>
      </c>
      <c r="W366" s="436">
        <f>'2. CAD NCCF'!W366+'3. USD NCCF'!W366+'4. EUR NCCF'!W366+'5. GBP NCCF'!W366+'6. Other(Incld) NCCF'!W366</f>
        <v>0</v>
      </c>
      <c r="X366" s="435">
        <f>'2. CAD NCCF'!X366+'3. USD NCCF'!X366+'4. EUR NCCF'!X366+'5. GBP NCCF'!X366+'6. Other(Incld) NCCF'!X366</f>
        <v>0</v>
      </c>
      <c r="Y366" s="436">
        <f>'2. CAD NCCF'!Y366+'3. USD NCCF'!Y366+'4. EUR NCCF'!Y366+'5. GBP NCCF'!Y366+'6. Other(Incld) NCCF'!Y366</f>
        <v>0</v>
      </c>
      <c r="Z366" s="435">
        <f>'2. CAD NCCF'!Z366+'3. USD NCCF'!Z366+'4. EUR NCCF'!Z366+'5. GBP NCCF'!Z366+'6. Other(Incld) NCCF'!Z366</f>
        <v>0</v>
      </c>
      <c r="AA366" s="436">
        <f>'2. CAD NCCF'!AA366+'3. USD NCCF'!AA366+'4. EUR NCCF'!AA366+'5. GBP NCCF'!AA366+'6. Other(Incld) NCCF'!AA366</f>
        <v>0</v>
      </c>
      <c r="AB366" s="439">
        <f>'2. CAD NCCF'!AB366+'3. USD NCCF'!AB366+'4. EUR NCCF'!AB366+'5. GBP NCCF'!AB366+'6. Other(Incld) NCCF'!AB366</f>
        <v>0</v>
      </c>
      <c r="AC366" s="433">
        <f>'2. CAD NCCF'!AC366+'3. USD NCCF'!AC366+'4. EUR NCCF'!AC366+'5. GBP NCCF'!AC366+'6. Other(Incld) NCCF'!AC366</f>
        <v>0</v>
      </c>
      <c r="AD366" s="1015"/>
      <c r="AE366" s="1016"/>
      <c r="AF366" s="1017"/>
    </row>
    <row r="367" spans="1:32" ht="15" customHeight="1" x14ac:dyDescent="0.2">
      <c r="A367" s="222">
        <v>150</v>
      </c>
      <c r="B367" s="466"/>
      <c r="C367" s="261"/>
      <c r="D367" s="261"/>
      <c r="E367" s="877" t="str">
        <f>'2. CAD NCCF'!E367:L367</f>
        <v>Non-FI issued CBP, medium rated</v>
      </c>
      <c r="F367" s="878"/>
      <c r="G367" s="878"/>
      <c r="H367" s="878"/>
      <c r="I367" s="878"/>
      <c r="J367" s="878"/>
      <c r="K367" s="878"/>
      <c r="L367" s="879"/>
      <c r="M367" s="399">
        <f>SUBTOTAL(9,M368:M369)</f>
        <v>0</v>
      </c>
      <c r="N367" s="402">
        <f t="shared" ref="N367" si="92">SUBTOTAL(9,N368:N369)</f>
        <v>0</v>
      </c>
      <c r="O367" s="406">
        <f t="shared" ref="O367" si="93">SUBTOTAL(9,O368:O369)</f>
        <v>0</v>
      </c>
      <c r="P367" s="405">
        <f t="shared" ref="P367" si="94">SUBTOTAL(9,P368:P369)</f>
        <v>0</v>
      </c>
      <c r="Q367" s="407">
        <f t="shared" ref="Q367" si="95">SUBTOTAL(9,Q368:Q369)</f>
        <v>0</v>
      </c>
      <c r="R367" s="406">
        <f t="shared" ref="R367" si="96">SUBTOTAL(9,R368:R369)</f>
        <v>0</v>
      </c>
      <c r="S367" s="406">
        <f t="shared" ref="S367" si="97">SUBTOTAL(9,S368:S369)</f>
        <v>0</v>
      </c>
      <c r="T367" s="406">
        <f t="shared" ref="T367" si="98">SUBTOTAL(9,T368:T369)</f>
        <v>0</v>
      </c>
      <c r="U367" s="406">
        <f t="shared" ref="U367" si="99">SUBTOTAL(9,U368:U369)</f>
        <v>0</v>
      </c>
      <c r="V367" s="406">
        <f t="shared" ref="V367" si="100">SUBTOTAL(9,V368:V369)</f>
        <v>0</v>
      </c>
      <c r="W367" s="406">
        <f t="shared" ref="W367" si="101">SUBTOTAL(9,W368:W369)</f>
        <v>0</v>
      </c>
      <c r="X367" s="406">
        <f t="shared" ref="X367" si="102">SUBTOTAL(9,X368:X369)</f>
        <v>0</v>
      </c>
      <c r="Y367" s="406">
        <f t="shared" ref="Y367" si="103">SUBTOTAL(9,Y368:Y369)</f>
        <v>0</v>
      </c>
      <c r="Z367" s="406">
        <f t="shared" ref="Z367" si="104">SUBTOTAL(9,Z368:Z369)</f>
        <v>0</v>
      </c>
      <c r="AA367" s="406">
        <f t="shared" ref="AA367" si="105">SUBTOTAL(9,AA368:AA369)</f>
        <v>0</v>
      </c>
      <c r="AB367" s="416">
        <f t="shared" ref="AB367" si="106">SUBTOTAL(9,AB368:AB369)</f>
        <v>0</v>
      </c>
      <c r="AC367" s="399">
        <f t="shared" ref="AC367" si="107">SUBTOTAL(9,AC368:AC369)</f>
        <v>0</v>
      </c>
      <c r="AD367" s="1015"/>
      <c r="AE367" s="1016"/>
      <c r="AF367" s="1017"/>
    </row>
    <row r="368" spans="1:32" ht="15" customHeight="1" x14ac:dyDescent="0.2">
      <c r="A368" s="222">
        <v>151</v>
      </c>
      <c r="B368" s="466"/>
      <c r="C368" s="261"/>
      <c r="D368" s="261"/>
      <c r="E368" s="475"/>
      <c r="F368" s="880" t="str">
        <f>'2. CAD NCCF'!F368:L368</f>
        <v>Non-FI issued unsecured bonds and paper, medium rated</v>
      </c>
      <c r="G368" s="881"/>
      <c r="H368" s="881"/>
      <c r="I368" s="881"/>
      <c r="J368" s="881"/>
      <c r="K368" s="881"/>
      <c r="L368" s="882"/>
      <c r="M368" s="433">
        <f>'2. CAD NCCF'!M368+'3. USD NCCF'!M368+'4. EUR NCCF'!M368+'5. GBP NCCF'!M368+'6. Other(Incld) NCCF'!M368</f>
        <v>0</v>
      </c>
      <c r="N368" s="438">
        <f>'2. CAD NCCF'!N368+'3. USD NCCF'!N368+'4. EUR NCCF'!N368+'5. GBP NCCF'!N368+'6. Other(Incld) NCCF'!N368</f>
        <v>0</v>
      </c>
      <c r="O368" s="435">
        <f>'2. CAD NCCF'!O368+'3. USD NCCF'!O368+'4. EUR NCCF'!O368+'5. GBP NCCF'!O368+'6. Other(Incld) NCCF'!O368</f>
        <v>0</v>
      </c>
      <c r="P368" s="435">
        <f>'2. CAD NCCF'!P368+'3. USD NCCF'!P368+'4. EUR NCCF'!P368+'5. GBP NCCF'!P368+'6. Other(Incld) NCCF'!P368</f>
        <v>0</v>
      </c>
      <c r="Q368" s="437">
        <f>'2. CAD NCCF'!Q368+'3. USD NCCF'!Q368+'4. EUR NCCF'!Q368+'5. GBP NCCF'!Q368+'6. Other(Incld) NCCF'!Q368</f>
        <v>0</v>
      </c>
      <c r="R368" s="435">
        <f>'2. CAD NCCF'!R368+'3. USD NCCF'!R368+'4. EUR NCCF'!R368+'5. GBP NCCF'!R368+'6. Other(Incld) NCCF'!R368</f>
        <v>0</v>
      </c>
      <c r="S368" s="436">
        <f>'2. CAD NCCF'!S368+'3. USD NCCF'!S368+'4. EUR NCCF'!S368+'5. GBP NCCF'!S368+'6. Other(Incld) NCCF'!S368</f>
        <v>0</v>
      </c>
      <c r="T368" s="435">
        <f>'2. CAD NCCF'!T368+'3. USD NCCF'!T368+'4. EUR NCCF'!T368+'5. GBP NCCF'!T368+'6. Other(Incld) NCCF'!T368</f>
        <v>0</v>
      </c>
      <c r="U368" s="436">
        <f>'2. CAD NCCF'!U368+'3. USD NCCF'!U368+'4. EUR NCCF'!U368+'5. GBP NCCF'!U368+'6. Other(Incld) NCCF'!U368</f>
        <v>0</v>
      </c>
      <c r="V368" s="435">
        <f>'2. CAD NCCF'!V368+'3. USD NCCF'!V368+'4. EUR NCCF'!V368+'5. GBP NCCF'!V368+'6. Other(Incld) NCCF'!V368</f>
        <v>0</v>
      </c>
      <c r="W368" s="436">
        <f>'2. CAD NCCF'!W368+'3. USD NCCF'!W368+'4. EUR NCCF'!W368+'5. GBP NCCF'!W368+'6. Other(Incld) NCCF'!W368</f>
        <v>0</v>
      </c>
      <c r="X368" s="435">
        <f>'2. CAD NCCF'!X368+'3. USD NCCF'!X368+'4. EUR NCCF'!X368+'5. GBP NCCF'!X368+'6. Other(Incld) NCCF'!X368</f>
        <v>0</v>
      </c>
      <c r="Y368" s="436">
        <f>'2. CAD NCCF'!Y368+'3. USD NCCF'!Y368+'4. EUR NCCF'!Y368+'5. GBP NCCF'!Y368+'6. Other(Incld) NCCF'!Y368</f>
        <v>0</v>
      </c>
      <c r="Z368" s="435">
        <f>'2. CAD NCCF'!Z368+'3. USD NCCF'!Z368+'4. EUR NCCF'!Z368+'5. GBP NCCF'!Z368+'6. Other(Incld) NCCF'!Z368</f>
        <v>0</v>
      </c>
      <c r="AA368" s="436">
        <f>'2. CAD NCCF'!AA368+'3. USD NCCF'!AA368+'4. EUR NCCF'!AA368+'5. GBP NCCF'!AA368+'6. Other(Incld) NCCF'!AA368</f>
        <v>0</v>
      </c>
      <c r="AB368" s="439">
        <f>'2. CAD NCCF'!AB368+'3. USD NCCF'!AB368+'4. EUR NCCF'!AB368+'5. GBP NCCF'!AB368+'6. Other(Incld) NCCF'!AB368</f>
        <v>0</v>
      </c>
      <c r="AC368" s="433">
        <f>'2. CAD NCCF'!AC368+'3. USD NCCF'!AC368+'4. EUR NCCF'!AC368+'5. GBP NCCF'!AC368+'6. Other(Incld) NCCF'!AC368</f>
        <v>0</v>
      </c>
      <c r="AD368" s="1015"/>
      <c r="AE368" s="1016"/>
      <c r="AF368" s="1017"/>
    </row>
    <row r="369" spans="1:32" ht="15" customHeight="1" x14ac:dyDescent="0.2">
      <c r="A369" s="222">
        <v>152</v>
      </c>
      <c r="B369" s="466"/>
      <c r="C369" s="261"/>
      <c r="D369" s="261"/>
      <c r="E369" s="475"/>
      <c r="F369" s="880" t="str">
        <f>'2. CAD NCCF'!F369:L369</f>
        <v>Non-FI issued covered bonds, medium rated</v>
      </c>
      <c r="G369" s="881"/>
      <c r="H369" s="881"/>
      <c r="I369" s="881"/>
      <c r="J369" s="881"/>
      <c r="K369" s="881"/>
      <c r="L369" s="882"/>
      <c r="M369" s="433">
        <f>'2. CAD NCCF'!M369+'3. USD NCCF'!M369+'4. EUR NCCF'!M369+'5. GBP NCCF'!M369+'6. Other(Incld) NCCF'!M369</f>
        <v>0</v>
      </c>
      <c r="N369" s="438">
        <f>'2. CAD NCCF'!N369+'3. USD NCCF'!N369+'4. EUR NCCF'!N369+'5. GBP NCCF'!N369+'6. Other(Incld) NCCF'!N369</f>
        <v>0</v>
      </c>
      <c r="O369" s="435">
        <f>'2. CAD NCCF'!O369+'3. USD NCCF'!O369+'4. EUR NCCF'!O369+'5. GBP NCCF'!O369+'6. Other(Incld) NCCF'!O369</f>
        <v>0</v>
      </c>
      <c r="P369" s="435">
        <f>'2. CAD NCCF'!P369+'3. USD NCCF'!P369+'4. EUR NCCF'!P369+'5. GBP NCCF'!P369+'6. Other(Incld) NCCF'!P369</f>
        <v>0</v>
      </c>
      <c r="Q369" s="437">
        <f>'2. CAD NCCF'!Q369+'3. USD NCCF'!Q369+'4. EUR NCCF'!Q369+'5. GBP NCCF'!Q369+'6. Other(Incld) NCCF'!Q369</f>
        <v>0</v>
      </c>
      <c r="R369" s="435">
        <f>'2. CAD NCCF'!R369+'3. USD NCCF'!R369+'4. EUR NCCF'!R369+'5. GBP NCCF'!R369+'6. Other(Incld) NCCF'!R369</f>
        <v>0</v>
      </c>
      <c r="S369" s="436">
        <f>'2. CAD NCCF'!S369+'3. USD NCCF'!S369+'4. EUR NCCF'!S369+'5. GBP NCCF'!S369+'6. Other(Incld) NCCF'!S369</f>
        <v>0</v>
      </c>
      <c r="T369" s="435">
        <f>'2. CAD NCCF'!T369+'3. USD NCCF'!T369+'4. EUR NCCF'!T369+'5. GBP NCCF'!T369+'6. Other(Incld) NCCF'!T369</f>
        <v>0</v>
      </c>
      <c r="U369" s="436">
        <f>'2. CAD NCCF'!U369+'3. USD NCCF'!U369+'4. EUR NCCF'!U369+'5. GBP NCCF'!U369+'6. Other(Incld) NCCF'!U369</f>
        <v>0</v>
      </c>
      <c r="V369" s="435">
        <f>'2. CAD NCCF'!V369+'3. USD NCCF'!V369+'4. EUR NCCF'!V369+'5. GBP NCCF'!V369+'6. Other(Incld) NCCF'!V369</f>
        <v>0</v>
      </c>
      <c r="W369" s="436">
        <f>'2. CAD NCCF'!W369+'3. USD NCCF'!W369+'4. EUR NCCF'!W369+'5. GBP NCCF'!W369+'6. Other(Incld) NCCF'!W369</f>
        <v>0</v>
      </c>
      <c r="X369" s="435">
        <f>'2. CAD NCCF'!X369+'3. USD NCCF'!X369+'4. EUR NCCF'!X369+'5. GBP NCCF'!X369+'6. Other(Incld) NCCF'!X369</f>
        <v>0</v>
      </c>
      <c r="Y369" s="436">
        <f>'2. CAD NCCF'!Y369+'3. USD NCCF'!Y369+'4. EUR NCCF'!Y369+'5. GBP NCCF'!Y369+'6. Other(Incld) NCCF'!Y369</f>
        <v>0</v>
      </c>
      <c r="Z369" s="435">
        <f>'2. CAD NCCF'!Z369+'3. USD NCCF'!Z369+'4. EUR NCCF'!Z369+'5. GBP NCCF'!Z369+'6. Other(Incld) NCCF'!Z369</f>
        <v>0</v>
      </c>
      <c r="AA369" s="436">
        <f>'2. CAD NCCF'!AA369+'3. USD NCCF'!AA369+'4. EUR NCCF'!AA369+'5. GBP NCCF'!AA369+'6. Other(Incld) NCCF'!AA369</f>
        <v>0</v>
      </c>
      <c r="AB369" s="439">
        <f>'2. CAD NCCF'!AB369+'3. USD NCCF'!AB369+'4. EUR NCCF'!AB369+'5. GBP NCCF'!AB369+'6. Other(Incld) NCCF'!AB369</f>
        <v>0</v>
      </c>
      <c r="AC369" s="433">
        <f>'2. CAD NCCF'!AC369+'3. USD NCCF'!AC369+'4. EUR NCCF'!AC369+'5. GBP NCCF'!AC369+'6. Other(Incld) NCCF'!AC369</f>
        <v>0</v>
      </c>
      <c r="AD369" s="1015"/>
      <c r="AE369" s="1016"/>
      <c r="AF369" s="1017"/>
    </row>
    <row r="370" spans="1:32" ht="15" customHeight="1" x14ac:dyDescent="0.2">
      <c r="A370" s="222">
        <v>153</v>
      </c>
      <c r="B370" s="466"/>
      <c r="C370" s="261"/>
      <c r="D370" s="261"/>
      <c r="E370" s="877" t="str">
        <f>'2. CAD NCCF'!E370:L370</f>
        <v>FI issued CBP, medium rated</v>
      </c>
      <c r="F370" s="878"/>
      <c r="G370" s="878"/>
      <c r="H370" s="878"/>
      <c r="I370" s="878"/>
      <c r="J370" s="878"/>
      <c r="K370" s="878"/>
      <c r="L370" s="879"/>
      <c r="M370" s="399">
        <f>SUBTOTAL(9,M371:M373)</f>
        <v>0</v>
      </c>
      <c r="N370" s="402">
        <f t="shared" ref="N370" si="108">SUBTOTAL(9,N371:N373)</f>
        <v>0</v>
      </c>
      <c r="O370" s="406">
        <f t="shared" ref="O370" si="109">SUBTOTAL(9,O371:O373)</f>
        <v>0</v>
      </c>
      <c r="P370" s="405">
        <f t="shared" ref="P370" si="110">SUBTOTAL(9,P371:P373)</f>
        <v>0</v>
      </c>
      <c r="Q370" s="407">
        <f t="shared" ref="Q370" si="111">SUBTOTAL(9,Q371:Q373)</f>
        <v>0</v>
      </c>
      <c r="R370" s="406">
        <f t="shared" ref="R370" si="112">SUBTOTAL(9,R371:R373)</f>
        <v>0</v>
      </c>
      <c r="S370" s="406">
        <f t="shared" ref="S370" si="113">SUBTOTAL(9,S371:S373)</f>
        <v>0</v>
      </c>
      <c r="T370" s="406">
        <f t="shared" ref="T370" si="114">SUBTOTAL(9,T371:T373)</f>
        <v>0</v>
      </c>
      <c r="U370" s="406">
        <f t="shared" ref="U370" si="115">SUBTOTAL(9,U371:U373)</f>
        <v>0</v>
      </c>
      <c r="V370" s="406">
        <f t="shared" ref="V370" si="116">SUBTOTAL(9,V371:V373)</f>
        <v>0</v>
      </c>
      <c r="W370" s="406">
        <f t="shared" ref="W370" si="117">SUBTOTAL(9,W371:W373)</f>
        <v>0</v>
      </c>
      <c r="X370" s="406">
        <f t="shared" ref="X370" si="118">SUBTOTAL(9,X371:X373)</f>
        <v>0</v>
      </c>
      <c r="Y370" s="406">
        <f t="shared" ref="Y370" si="119">SUBTOTAL(9,Y371:Y373)</f>
        <v>0</v>
      </c>
      <c r="Z370" s="406">
        <f t="shared" ref="Z370" si="120">SUBTOTAL(9,Z371:Z373)</f>
        <v>0</v>
      </c>
      <c r="AA370" s="406">
        <f t="shared" ref="AA370" si="121">SUBTOTAL(9,AA371:AA373)</f>
        <v>0</v>
      </c>
      <c r="AB370" s="416">
        <f t="shared" ref="AB370" si="122">SUBTOTAL(9,AB371:AB373)</f>
        <v>0</v>
      </c>
      <c r="AC370" s="399">
        <f t="shared" ref="AC370" si="123">SUBTOTAL(9,AC371:AC373)</f>
        <v>0</v>
      </c>
      <c r="AD370" s="1015"/>
      <c r="AE370" s="1016"/>
      <c r="AF370" s="1017"/>
    </row>
    <row r="371" spans="1:32" ht="15" customHeight="1" x14ac:dyDescent="0.2">
      <c r="A371" s="222">
        <v>154</v>
      </c>
      <c r="B371" s="466"/>
      <c r="C371" s="261"/>
      <c r="D371" s="261"/>
      <c r="E371" s="475"/>
      <c r="F371" s="880" t="str">
        <f>'2. CAD NCCF'!F371:L371</f>
        <v>FI issued unsecured bonds and paper, medium rated</v>
      </c>
      <c r="G371" s="881"/>
      <c r="H371" s="881"/>
      <c r="I371" s="881"/>
      <c r="J371" s="881"/>
      <c r="K371" s="881"/>
      <c r="L371" s="882"/>
      <c r="M371" s="433">
        <f>'2. CAD NCCF'!M371+'3. USD NCCF'!M371+'4. EUR NCCF'!M371+'5. GBP NCCF'!M371+'6. Other(Incld) NCCF'!M371</f>
        <v>0</v>
      </c>
      <c r="N371" s="438">
        <f>'2. CAD NCCF'!N371+'3. USD NCCF'!N371+'4. EUR NCCF'!N371+'5. GBP NCCF'!N371+'6. Other(Incld) NCCF'!N371</f>
        <v>0</v>
      </c>
      <c r="O371" s="435">
        <f>'2. CAD NCCF'!O371+'3. USD NCCF'!O371+'4. EUR NCCF'!O371+'5. GBP NCCF'!O371+'6. Other(Incld) NCCF'!O371</f>
        <v>0</v>
      </c>
      <c r="P371" s="435">
        <f>'2. CAD NCCF'!P371+'3. USD NCCF'!P371+'4. EUR NCCF'!P371+'5. GBP NCCF'!P371+'6. Other(Incld) NCCF'!P371</f>
        <v>0</v>
      </c>
      <c r="Q371" s="437">
        <f>'2. CAD NCCF'!Q371+'3. USD NCCF'!Q371+'4. EUR NCCF'!Q371+'5. GBP NCCF'!Q371+'6. Other(Incld) NCCF'!Q371</f>
        <v>0</v>
      </c>
      <c r="R371" s="435">
        <f>'2. CAD NCCF'!R371+'3. USD NCCF'!R371+'4. EUR NCCF'!R371+'5. GBP NCCF'!R371+'6. Other(Incld) NCCF'!R371</f>
        <v>0</v>
      </c>
      <c r="S371" s="436">
        <f>'2. CAD NCCF'!S371+'3. USD NCCF'!S371+'4. EUR NCCF'!S371+'5. GBP NCCF'!S371+'6. Other(Incld) NCCF'!S371</f>
        <v>0</v>
      </c>
      <c r="T371" s="435">
        <f>'2. CAD NCCF'!T371+'3. USD NCCF'!T371+'4. EUR NCCF'!T371+'5. GBP NCCF'!T371+'6. Other(Incld) NCCF'!T371</f>
        <v>0</v>
      </c>
      <c r="U371" s="436">
        <f>'2. CAD NCCF'!U371+'3. USD NCCF'!U371+'4. EUR NCCF'!U371+'5. GBP NCCF'!U371+'6. Other(Incld) NCCF'!U371</f>
        <v>0</v>
      </c>
      <c r="V371" s="435">
        <f>'2. CAD NCCF'!V371+'3. USD NCCF'!V371+'4. EUR NCCF'!V371+'5. GBP NCCF'!V371+'6. Other(Incld) NCCF'!V371</f>
        <v>0</v>
      </c>
      <c r="W371" s="436">
        <f>'2. CAD NCCF'!W371+'3. USD NCCF'!W371+'4. EUR NCCF'!W371+'5. GBP NCCF'!W371+'6. Other(Incld) NCCF'!W371</f>
        <v>0</v>
      </c>
      <c r="X371" s="435">
        <f>'2. CAD NCCF'!X371+'3. USD NCCF'!X371+'4. EUR NCCF'!X371+'5. GBP NCCF'!X371+'6. Other(Incld) NCCF'!X371</f>
        <v>0</v>
      </c>
      <c r="Y371" s="436">
        <f>'2. CAD NCCF'!Y371+'3. USD NCCF'!Y371+'4. EUR NCCF'!Y371+'5. GBP NCCF'!Y371+'6. Other(Incld) NCCF'!Y371</f>
        <v>0</v>
      </c>
      <c r="Z371" s="435">
        <f>'2. CAD NCCF'!Z371+'3. USD NCCF'!Z371+'4. EUR NCCF'!Z371+'5. GBP NCCF'!Z371+'6. Other(Incld) NCCF'!Z371</f>
        <v>0</v>
      </c>
      <c r="AA371" s="436">
        <f>'2. CAD NCCF'!AA371+'3. USD NCCF'!AA371+'4. EUR NCCF'!AA371+'5. GBP NCCF'!AA371+'6. Other(Incld) NCCF'!AA371</f>
        <v>0</v>
      </c>
      <c r="AB371" s="439">
        <f>'2. CAD NCCF'!AB371+'3. USD NCCF'!AB371+'4. EUR NCCF'!AB371+'5. GBP NCCF'!AB371+'6. Other(Incld) NCCF'!AB371</f>
        <v>0</v>
      </c>
      <c r="AC371" s="433">
        <f>'2. CAD NCCF'!AC371+'3. USD NCCF'!AC371+'4. EUR NCCF'!AC371+'5. GBP NCCF'!AC371+'6. Other(Incld) NCCF'!AC371</f>
        <v>0</v>
      </c>
      <c r="AD371" s="1015"/>
      <c r="AE371" s="1016"/>
      <c r="AF371" s="1017"/>
    </row>
    <row r="372" spans="1:32" ht="15" customHeight="1" x14ac:dyDescent="0.2">
      <c r="A372" s="222">
        <v>155</v>
      </c>
      <c r="B372" s="466"/>
      <c r="C372" s="261"/>
      <c r="D372" s="261"/>
      <c r="E372" s="475"/>
      <c r="F372" s="880" t="str">
        <f>'2. CAD NCCF'!F372:L372</f>
        <v>FI issued covered bonds, medium rated</v>
      </c>
      <c r="G372" s="881"/>
      <c r="H372" s="881"/>
      <c r="I372" s="881"/>
      <c r="J372" s="881"/>
      <c r="K372" s="881"/>
      <c r="L372" s="882"/>
      <c r="M372" s="433">
        <f>'2. CAD NCCF'!M372+'3. USD NCCF'!M372+'4. EUR NCCF'!M372+'5. GBP NCCF'!M372+'6. Other(Incld) NCCF'!M372</f>
        <v>0</v>
      </c>
      <c r="N372" s="438">
        <f>'2. CAD NCCF'!N372+'3. USD NCCF'!N372+'4. EUR NCCF'!N372+'5. GBP NCCF'!N372+'6. Other(Incld) NCCF'!N372</f>
        <v>0</v>
      </c>
      <c r="O372" s="435">
        <f>'2. CAD NCCF'!O372+'3. USD NCCF'!O372+'4. EUR NCCF'!O372+'5. GBP NCCF'!O372+'6. Other(Incld) NCCF'!O372</f>
        <v>0</v>
      </c>
      <c r="P372" s="435">
        <f>'2. CAD NCCF'!P372+'3. USD NCCF'!P372+'4. EUR NCCF'!P372+'5. GBP NCCF'!P372+'6. Other(Incld) NCCF'!P372</f>
        <v>0</v>
      </c>
      <c r="Q372" s="437">
        <f>'2. CAD NCCF'!Q372+'3. USD NCCF'!Q372+'4. EUR NCCF'!Q372+'5. GBP NCCF'!Q372+'6. Other(Incld) NCCF'!Q372</f>
        <v>0</v>
      </c>
      <c r="R372" s="435">
        <f>'2. CAD NCCF'!R372+'3. USD NCCF'!R372+'4. EUR NCCF'!R372+'5. GBP NCCF'!R372+'6. Other(Incld) NCCF'!R372</f>
        <v>0</v>
      </c>
      <c r="S372" s="436">
        <f>'2. CAD NCCF'!S372+'3. USD NCCF'!S372+'4. EUR NCCF'!S372+'5. GBP NCCF'!S372+'6. Other(Incld) NCCF'!S372</f>
        <v>0</v>
      </c>
      <c r="T372" s="435">
        <f>'2. CAD NCCF'!T372+'3. USD NCCF'!T372+'4. EUR NCCF'!T372+'5. GBP NCCF'!T372+'6. Other(Incld) NCCF'!T372</f>
        <v>0</v>
      </c>
      <c r="U372" s="436">
        <f>'2. CAD NCCF'!U372+'3. USD NCCF'!U372+'4. EUR NCCF'!U372+'5. GBP NCCF'!U372+'6. Other(Incld) NCCF'!U372</f>
        <v>0</v>
      </c>
      <c r="V372" s="435">
        <f>'2. CAD NCCF'!V372+'3. USD NCCF'!V372+'4. EUR NCCF'!V372+'5. GBP NCCF'!V372+'6. Other(Incld) NCCF'!V372</f>
        <v>0</v>
      </c>
      <c r="W372" s="436">
        <f>'2. CAD NCCF'!W372+'3. USD NCCF'!W372+'4. EUR NCCF'!W372+'5. GBP NCCF'!W372+'6. Other(Incld) NCCF'!W372</f>
        <v>0</v>
      </c>
      <c r="X372" s="435">
        <f>'2. CAD NCCF'!X372+'3. USD NCCF'!X372+'4. EUR NCCF'!X372+'5. GBP NCCF'!X372+'6. Other(Incld) NCCF'!X372</f>
        <v>0</v>
      </c>
      <c r="Y372" s="436">
        <f>'2. CAD NCCF'!Y372+'3. USD NCCF'!Y372+'4. EUR NCCF'!Y372+'5. GBP NCCF'!Y372+'6. Other(Incld) NCCF'!Y372</f>
        <v>0</v>
      </c>
      <c r="Z372" s="435">
        <f>'2. CAD NCCF'!Z372+'3. USD NCCF'!Z372+'4. EUR NCCF'!Z372+'5. GBP NCCF'!Z372+'6. Other(Incld) NCCF'!Z372</f>
        <v>0</v>
      </c>
      <c r="AA372" s="436">
        <f>'2. CAD NCCF'!AA372+'3. USD NCCF'!AA372+'4. EUR NCCF'!AA372+'5. GBP NCCF'!AA372+'6. Other(Incld) NCCF'!AA372</f>
        <v>0</v>
      </c>
      <c r="AB372" s="439">
        <f>'2. CAD NCCF'!AB372+'3. USD NCCF'!AB372+'4. EUR NCCF'!AB372+'5. GBP NCCF'!AB372+'6. Other(Incld) NCCF'!AB372</f>
        <v>0</v>
      </c>
      <c r="AC372" s="433">
        <f>'2. CAD NCCF'!AC372+'3. USD NCCF'!AC372+'4. EUR NCCF'!AC372+'5. GBP NCCF'!AC372+'6. Other(Incld) NCCF'!AC372</f>
        <v>0</v>
      </c>
      <c r="AD372" s="1015"/>
      <c r="AE372" s="1016"/>
      <c r="AF372" s="1017"/>
    </row>
    <row r="373" spans="1:32" ht="15" customHeight="1" x14ac:dyDescent="0.2">
      <c r="A373" s="222">
        <v>156</v>
      </c>
      <c r="B373" s="466"/>
      <c r="C373" s="261"/>
      <c r="D373" s="261"/>
      <c r="E373" s="475"/>
      <c r="F373" s="880" t="str">
        <f>'2. CAD NCCF'!F373:L373</f>
        <v>FI issued jumbo covered bonds, medium rated</v>
      </c>
      <c r="G373" s="881"/>
      <c r="H373" s="881"/>
      <c r="I373" s="881"/>
      <c r="J373" s="881"/>
      <c r="K373" s="881"/>
      <c r="L373" s="882"/>
      <c r="M373" s="433">
        <f>'2. CAD NCCF'!M373+'3. USD NCCF'!M373+'4. EUR NCCF'!M373+'5. GBP NCCF'!M373+'6. Other(Incld) NCCF'!M373</f>
        <v>0</v>
      </c>
      <c r="N373" s="438">
        <f>'2. CAD NCCF'!N373+'3. USD NCCF'!N373+'4. EUR NCCF'!N373+'5. GBP NCCF'!N373+'6. Other(Incld) NCCF'!N373</f>
        <v>0</v>
      </c>
      <c r="O373" s="435">
        <f>'2. CAD NCCF'!O373+'3. USD NCCF'!O373+'4. EUR NCCF'!O373+'5. GBP NCCF'!O373+'6. Other(Incld) NCCF'!O373</f>
        <v>0</v>
      </c>
      <c r="P373" s="435">
        <f>'2. CAD NCCF'!P373+'3. USD NCCF'!P373+'4. EUR NCCF'!P373+'5. GBP NCCF'!P373+'6. Other(Incld) NCCF'!P373</f>
        <v>0</v>
      </c>
      <c r="Q373" s="437">
        <f>'2. CAD NCCF'!Q373+'3. USD NCCF'!Q373+'4. EUR NCCF'!Q373+'5. GBP NCCF'!Q373+'6. Other(Incld) NCCF'!Q373</f>
        <v>0</v>
      </c>
      <c r="R373" s="435">
        <f>'2. CAD NCCF'!R373+'3. USD NCCF'!R373+'4. EUR NCCF'!R373+'5. GBP NCCF'!R373+'6. Other(Incld) NCCF'!R373</f>
        <v>0</v>
      </c>
      <c r="S373" s="436">
        <f>'2. CAD NCCF'!S373+'3. USD NCCF'!S373+'4. EUR NCCF'!S373+'5. GBP NCCF'!S373+'6. Other(Incld) NCCF'!S373</f>
        <v>0</v>
      </c>
      <c r="T373" s="435">
        <f>'2. CAD NCCF'!T373+'3. USD NCCF'!T373+'4. EUR NCCF'!T373+'5. GBP NCCF'!T373+'6. Other(Incld) NCCF'!T373</f>
        <v>0</v>
      </c>
      <c r="U373" s="436">
        <f>'2. CAD NCCF'!U373+'3. USD NCCF'!U373+'4. EUR NCCF'!U373+'5. GBP NCCF'!U373+'6. Other(Incld) NCCF'!U373</f>
        <v>0</v>
      </c>
      <c r="V373" s="435">
        <f>'2. CAD NCCF'!V373+'3. USD NCCF'!V373+'4. EUR NCCF'!V373+'5. GBP NCCF'!V373+'6. Other(Incld) NCCF'!V373</f>
        <v>0</v>
      </c>
      <c r="W373" s="436">
        <f>'2. CAD NCCF'!W373+'3. USD NCCF'!W373+'4. EUR NCCF'!W373+'5. GBP NCCF'!W373+'6. Other(Incld) NCCF'!W373</f>
        <v>0</v>
      </c>
      <c r="X373" s="435">
        <f>'2. CAD NCCF'!X373+'3. USD NCCF'!X373+'4. EUR NCCF'!X373+'5. GBP NCCF'!X373+'6. Other(Incld) NCCF'!X373</f>
        <v>0</v>
      </c>
      <c r="Y373" s="436">
        <f>'2. CAD NCCF'!Y373+'3. USD NCCF'!Y373+'4. EUR NCCF'!Y373+'5. GBP NCCF'!Y373+'6. Other(Incld) NCCF'!Y373</f>
        <v>0</v>
      </c>
      <c r="Z373" s="435">
        <f>'2. CAD NCCF'!Z373+'3. USD NCCF'!Z373+'4. EUR NCCF'!Z373+'5. GBP NCCF'!Z373+'6. Other(Incld) NCCF'!Z373</f>
        <v>0</v>
      </c>
      <c r="AA373" s="436">
        <f>'2. CAD NCCF'!AA373+'3. USD NCCF'!AA373+'4. EUR NCCF'!AA373+'5. GBP NCCF'!AA373+'6. Other(Incld) NCCF'!AA373</f>
        <v>0</v>
      </c>
      <c r="AB373" s="439">
        <f>'2. CAD NCCF'!AB373+'3. USD NCCF'!AB373+'4. EUR NCCF'!AB373+'5. GBP NCCF'!AB373+'6. Other(Incld) NCCF'!AB373</f>
        <v>0</v>
      </c>
      <c r="AC373" s="433">
        <f>'2. CAD NCCF'!AC373+'3. USD NCCF'!AC373+'4. EUR NCCF'!AC373+'5. GBP NCCF'!AC373+'6. Other(Incld) NCCF'!AC373</f>
        <v>0</v>
      </c>
      <c r="AD373" s="1015"/>
      <c r="AE373" s="1016"/>
      <c r="AF373" s="1017"/>
    </row>
    <row r="374" spans="1:32" ht="15" customHeight="1" x14ac:dyDescent="0.2">
      <c r="A374" s="222">
        <v>157</v>
      </c>
      <c r="B374" s="466"/>
      <c r="C374" s="261"/>
      <c r="D374" s="261"/>
      <c r="E374" s="877" t="str">
        <f>'2. CAD NCCF'!E374:L374</f>
        <v>Non-FI issued CBP, low or not rated</v>
      </c>
      <c r="F374" s="878"/>
      <c r="G374" s="878"/>
      <c r="H374" s="878"/>
      <c r="I374" s="878"/>
      <c r="J374" s="878"/>
      <c r="K374" s="878"/>
      <c r="L374" s="879"/>
      <c r="M374" s="399">
        <f>SUBTOTAL(9,M375:M376)</f>
        <v>0</v>
      </c>
      <c r="N374" s="402">
        <f t="shared" ref="N374:AC374" si="124">SUBTOTAL(9,N375:N376)</f>
        <v>0</v>
      </c>
      <c r="O374" s="406">
        <f t="shared" si="124"/>
        <v>0</v>
      </c>
      <c r="P374" s="405">
        <f t="shared" si="124"/>
        <v>0</v>
      </c>
      <c r="Q374" s="407">
        <f t="shared" si="124"/>
        <v>0</v>
      </c>
      <c r="R374" s="406">
        <f t="shared" si="124"/>
        <v>0</v>
      </c>
      <c r="S374" s="406">
        <f t="shared" si="124"/>
        <v>0</v>
      </c>
      <c r="T374" s="406">
        <f t="shared" si="124"/>
        <v>0</v>
      </c>
      <c r="U374" s="406">
        <f t="shared" si="124"/>
        <v>0</v>
      </c>
      <c r="V374" s="406">
        <f t="shared" si="124"/>
        <v>0</v>
      </c>
      <c r="W374" s="406">
        <f t="shared" si="124"/>
        <v>0</v>
      </c>
      <c r="X374" s="406">
        <f t="shared" si="124"/>
        <v>0</v>
      </c>
      <c r="Y374" s="406">
        <f t="shared" si="124"/>
        <v>0</v>
      </c>
      <c r="Z374" s="406">
        <f t="shared" si="124"/>
        <v>0</v>
      </c>
      <c r="AA374" s="406">
        <f t="shared" si="124"/>
        <v>0</v>
      </c>
      <c r="AB374" s="416">
        <f t="shared" si="124"/>
        <v>0</v>
      </c>
      <c r="AC374" s="399">
        <f t="shared" si="124"/>
        <v>0</v>
      </c>
      <c r="AD374" s="1015"/>
      <c r="AE374" s="1016"/>
      <c r="AF374" s="1017"/>
    </row>
    <row r="375" spans="1:32" ht="15" customHeight="1" x14ac:dyDescent="0.2">
      <c r="A375" s="222">
        <v>158</v>
      </c>
      <c r="B375" s="466"/>
      <c r="C375" s="261"/>
      <c r="D375" s="261"/>
      <c r="E375" s="475"/>
      <c r="F375" s="880" t="str">
        <f>'2. CAD NCCF'!F375:L375</f>
        <v>Non-FI issued unsecured bonds and paper, low or not rated</v>
      </c>
      <c r="G375" s="881"/>
      <c r="H375" s="881"/>
      <c r="I375" s="881"/>
      <c r="J375" s="881"/>
      <c r="K375" s="881"/>
      <c r="L375" s="882"/>
      <c r="M375" s="433">
        <f>'2. CAD NCCF'!M375+'3. USD NCCF'!M375+'4. EUR NCCF'!M375+'5. GBP NCCF'!M375+'6. Other(Incld) NCCF'!M375</f>
        <v>0</v>
      </c>
      <c r="N375" s="438">
        <f>'2. CAD NCCF'!N375+'3. USD NCCF'!N375+'4. EUR NCCF'!N375+'5. GBP NCCF'!N375+'6. Other(Incld) NCCF'!N375</f>
        <v>0</v>
      </c>
      <c r="O375" s="435">
        <f>'2. CAD NCCF'!O375+'3. USD NCCF'!O375+'4. EUR NCCF'!O375+'5. GBP NCCF'!O375+'6. Other(Incld) NCCF'!O375</f>
        <v>0</v>
      </c>
      <c r="P375" s="435">
        <f>'2. CAD NCCF'!P375+'3. USD NCCF'!P375+'4. EUR NCCF'!P375+'5. GBP NCCF'!P375+'6. Other(Incld) NCCF'!P375</f>
        <v>0</v>
      </c>
      <c r="Q375" s="437">
        <f>'2. CAD NCCF'!Q375+'3. USD NCCF'!Q375+'4. EUR NCCF'!Q375+'5. GBP NCCF'!Q375+'6. Other(Incld) NCCF'!Q375</f>
        <v>0</v>
      </c>
      <c r="R375" s="435">
        <f>'2. CAD NCCF'!R375+'3. USD NCCF'!R375+'4. EUR NCCF'!R375+'5. GBP NCCF'!R375+'6. Other(Incld) NCCF'!R375</f>
        <v>0</v>
      </c>
      <c r="S375" s="436">
        <f>'2. CAD NCCF'!S375+'3. USD NCCF'!S375+'4. EUR NCCF'!S375+'5. GBP NCCF'!S375+'6. Other(Incld) NCCF'!S375</f>
        <v>0</v>
      </c>
      <c r="T375" s="435">
        <f>'2. CAD NCCF'!T375+'3. USD NCCF'!T375+'4. EUR NCCF'!T375+'5. GBP NCCF'!T375+'6. Other(Incld) NCCF'!T375</f>
        <v>0</v>
      </c>
      <c r="U375" s="436">
        <f>'2. CAD NCCF'!U375+'3. USD NCCF'!U375+'4. EUR NCCF'!U375+'5. GBP NCCF'!U375+'6. Other(Incld) NCCF'!U375</f>
        <v>0</v>
      </c>
      <c r="V375" s="435">
        <f>'2. CAD NCCF'!V375+'3. USD NCCF'!V375+'4. EUR NCCF'!V375+'5. GBP NCCF'!V375+'6. Other(Incld) NCCF'!V375</f>
        <v>0</v>
      </c>
      <c r="W375" s="436">
        <f>'2. CAD NCCF'!W375+'3. USD NCCF'!W375+'4. EUR NCCF'!W375+'5. GBP NCCF'!W375+'6. Other(Incld) NCCF'!W375</f>
        <v>0</v>
      </c>
      <c r="X375" s="435">
        <f>'2. CAD NCCF'!X375+'3. USD NCCF'!X375+'4. EUR NCCF'!X375+'5. GBP NCCF'!X375+'6. Other(Incld) NCCF'!X375</f>
        <v>0</v>
      </c>
      <c r="Y375" s="436">
        <f>'2. CAD NCCF'!Y375+'3. USD NCCF'!Y375+'4. EUR NCCF'!Y375+'5. GBP NCCF'!Y375+'6. Other(Incld) NCCF'!Y375</f>
        <v>0</v>
      </c>
      <c r="Z375" s="435">
        <f>'2. CAD NCCF'!Z375+'3. USD NCCF'!Z375+'4. EUR NCCF'!Z375+'5. GBP NCCF'!Z375+'6. Other(Incld) NCCF'!Z375</f>
        <v>0</v>
      </c>
      <c r="AA375" s="436">
        <f>'2. CAD NCCF'!AA375+'3. USD NCCF'!AA375+'4. EUR NCCF'!AA375+'5. GBP NCCF'!AA375+'6. Other(Incld) NCCF'!AA375</f>
        <v>0</v>
      </c>
      <c r="AB375" s="439">
        <f>'2. CAD NCCF'!AB375+'3. USD NCCF'!AB375+'4. EUR NCCF'!AB375+'5. GBP NCCF'!AB375+'6. Other(Incld) NCCF'!AB375</f>
        <v>0</v>
      </c>
      <c r="AC375" s="433">
        <f>'2. CAD NCCF'!AC375+'3. USD NCCF'!AC375+'4. EUR NCCF'!AC375+'5. GBP NCCF'!AC375+'6. Other(Incld) NCCF'!AC375</f>
        <v>0</v>
      </c>
      <c r="AD375" s="1015"/>
      <c r="AE375" s="1016"/>
      <c r="AF375" s="1017"/>
    </row>
    <row r="376" spans="1:32" ht="15" customHeight="1" x14ac:dyDescent="0.2">
      <c r="A376" s="222">
        <v>159</v>
      </c>
      <c r="B376" s="466"/>
      <c r="C376" s="261"/>
      <c r="D376" s="261"/>
      <c r="E376" s="475"/>
      <c r="F376" s="880" t="str">
        <f>'2. CAD NCCF'!F376:L376</f>
        <v>Non-FI issued covered bonds, low or not rated</v>
      </c>
      <c r="G376" s="881"/>
      <c r="H376" s="881"/>
      <c r="I376" s="881"/>
      <c r="J376" s="881"/>
      <c r="K376" s="881"/>
      <c r="L376" s="882"/>
      <c r="M376" s="433">
        <f>'2. CAD NCCF'!M376+'3. USD NCCF'!M376+'4. EUR NCCF'!M376+'5. GBP NCCF'!M376+'6. Other(Incld) NCCF'!M376</f>
        <v>0</v>
      </c>
      <c r="N376" s="438">
        <f>'2. CAD NCCF'!N376+'3. USD NCCF'!N376+'4. EUR NCCF'!N376+'5. GBP NCCF'!N376+'6. Other(Incld) NCCF'!N376</f>
        <v>0</v>
      </c>
      <c r="O376" s="435">
        <f>'2. CAD NCCF'!O376+'3. USD NCCF'!O376+'4. EUR NCCF'!O376+'5. GBP NCCF'!O376+'6. Other(Incld) NCCF'!O376</f>
        <v>0</v>
      </c>
      <c r="P376" s="435">
        <f>'2. CAD NCCF'!P376+'3. USD NCCF'!P376+'4. EUR NCCF'!P376+'5. GBP NCCF'!P376+'6. Other(Incld) NCCF'!P376</f>
        <v>0</v>
      </c>
      <c r="Q376" s="437">
        <f>'2. CAD NCCF'!Q376+'3. USD NCCF'!Q376+'4. EUR NCCF'!Q376+'5. GBP NCCF'!Q376+'6. Other(Incld) NCCF'!Q376</f>
        <v>0</v>
      </c>
      <c r="R376" s="435">
        <f>'2. CAD NCCF'!R376+'3. USD NCCF'!R376+'4. EUR NCCF'!R376+'5. GBP NCCF'!R376+'6. Other(Incld) NCCF'!R376</f>
        <v>0</v>
      </c>
      <c r="S376" s="436">
        <f>'2. CAD NCCF'!S376+'3. USD NCCF'!S376+'4. EUR NCCF'!S376+'5. GBP NCCF'!S376+'6. Other(Incld) NCCF'!S376</f>
        <v>0</v>
      </c>
      <c r="T376" s="435">
        <f>'2. CAD NCCF'!T376+'3. USD NCCF'!T376+'4. EUR NCCF'!T376+'5. GBP NCCF'!T376+'6. Other(Incld) NCCF'!T376</f>
        <v>0</v>
      </c>
      <c r="U376" s="436">
        <f>'2. CAD NCCF'!U376+'3. USD NCCF'!U376+'4. EUR NCCF'!U376+'5. GBP NCCF'!U376+'6. Other(Incld) NCCF'!U376</f>
        <v>0</v>
      </c>
      <c r="V376" s="435">
        <f>'2. CAD NCCF'!V376+'3. USD NCCF'!V376+'4. EUR NCCF'!V376+'5. GBP NCCF'!V376+'6. Other(Incld) NCCF'!V376</f>
        <v>0</v>
      </c>
      <c r="W376" s="436">
        <f>'2. CAD NCCF'!W376+'3. USD NCCF'!W376+'4. EUR NCCF'!W376+'5. GBP NCCF'!W376+'6. Other(Incld) NCCF'!W376</f>
        <v>0</v>
      </c>
      <c r="X376" s="435">
        <f>'2. CAD NCCF'!X376+'3. USD NCCF'!X376+'4. EUR NCCF'!X376+'5. GBP NCCF'!X376+'6. Other(Incld) NCCF'!X376</f>
        <v>0</v>
      </c>
      <c r="Y376" s="436">
        <f>'2. CAD NCCF'!Y376+'3. USD NCCF'!Y376+'4. EUR NCCF'!Y376+'5. GBP NCCF'!Y376+'6. Other(Incld) NCCF'!Y376</f>
        <v>0</v>
      </c>
      <c r="Z376" s="435">
        <f>'2. CAD NCCF'!Z376+'3. USD NCCF'!Z376+'4. EUR NCCF'!Z376+'5. GBP NCCF'!Z376+'6. Other(Incld) NCCF'!Z376</f>
        <v>0</v>
      </c>
      <c r="AA376" s="436">
        <f>'2. CAD NCCF'!AA376+'3. USD NCCF'!AA376+'4. EUR NCCF'!AA376+'5. GBP NCCF'!AA376+'6. Other(Incld) NCCF'!AA376</f>
        <v>0</v>
      </c>
      <c r="AB376" s="439">
        <f>'2. CAD NCCF'!AB376+'3. USD NCCF'!AB376+'4. EUR NCCF'!AB376+'5. GBP NCCF'!AB376+'6. Other(Incld) NCCF'!AB376</f>
        <v>0</v>
      </c>
      <c r="AC376" s="433">
        <f>'2. CAD NCCF'!AC376+'3. USD NCCF'!AC376+'4. EUR NCCF'!AC376+'5. GBP NCCF'!AC376+'6. Other(Incld) NCCF'!AC376</f>
        <v>0</v>
      </c>
      <c r="AD376" s="1015"/>
      <c r="AE376" s="1016"/>
      <c r="AF376" s="1017"/>
    </row>
    <row r="377" spans="1:32" ht="15" customHeight="1" x14ac:dyDescent="0.2">
      <c r="A377" s="222">
        <v>160</v>
      </c>
      <c r="B377" s="466"/>
      <c r="C377" s="261"/>
      <c r="D377" s="261"/>
      <c r="E377" s="877" t="str">
        <f>'2. CAD NCCF'!E377:L377</f>
        <v>FI issued CBP, low or not rated</v>
      </c>
      <c r="F377" s="878"/>
      <c r="G377" s="878"/>
      <c r="H377" s="878"/>
      <c r="I377" s="878"/>
      <c r="J377" s="878"/>
      <c r="K377" s="878"/>
      <c r="L377" s="879"/>
      <c r="M377" s="399">
        <f>SUBTOTAL(9,M378:M380)</f>
        <v>0</v>
      </c>
      <c r="N377" s="402">
        <f t="shared" ref="N377:AC377" si="125">SUBTOTAL(9,N378:N380)</f>
        <v>0</v>
      </c>
      <c r="O377" s="406">
        <f t="shared" si="125"/>
        <v>0</v>
      </c>
      <c r="P377" s="405">
        <f t="shared" si="125"/>
        <v>0</v>
      </c>
      <c r="Q377" s="407">
        <f t="shared" si="125"/>
        <v>0</v>
      </c>
      <c r="R377" s="406">
        <f t="shared" si="125"/>
        <v>0</v>
      </c>
      <c r="S377" s="406">
        <f t="shared" si="125"/>
        <v>0</v>
      </c>
      <c r="T377" s="406">
        <f t="shared" si="125"/>
        <v>0</v>
      </c>
      <c r="U377" s="406">
        <f t="shared" si="125"/>
        <v>0</v>
      </c>
      <c r="V377" s="406">
        <f t="shared" si="125"/>
        <v>0</v>
      </c>
      <c r="W377" s="406">
        <f t="shared" si="125"/>
        <v>0</v>
      </c>
      <c r="X377" s="406">
        <f t="shared" si="125"/>
        <v>0</v>
      </c>
      <c r="Y377" s="406">
        <f t="shared" si="125"/>
        <v>0</v>
      </c>
      <c r="Z377" s="406">
        <f t="shared" si="125"/>
        <v>0</v>
      </c>
      <c r="AA377" s="406">
        <f t="shared" si="125"/>
        <v>0</v>
      </c>
      <c r="AB377" s="416">
        <f t="shared" si="125"/>
        <v>0</v>
      </c>
      <c r="AC377" s="399">
        <f t="shared" si="125"/>
        <v>0</v>
      </c>
      <c r="AD377" s="1015"/>
      <c r="AE377" s="1016"/>
      <c r="AF377" s="1017"/>
    </row>
    <row r="378" spans="1:32" ht="15" customHeight="1" x14ac:dyDescent="0.2">
      <c r="A378" s="222">
        <v>161</v>
      </c>
      <c r="B378" s="466"/>
      <c r="C378" s="261"/>
      <c r="D378" s="261"/>
      <c r="E378" s="475"/>
      <c r="F378" s="880" t="str">
        <f>'2. CAD NCCF'!F378:L378</f>
        <v>FI issued unsecured bonds and paper, low or not rated</v>
      </c>
      <c r="G378" s="881"/>
      <c r="H378" s="881"/>
      <c r="I378" s="881"/>
      <c r="J378" s="881"/>
      <c r="K378" s="881"/>
      <c r="L378" s="882"/>
      <c r="M378" s="433">
        <f>'2. CAD NCCF'!M378+'3. USD NCCF'!M378+'4. EUR NCCF'!M378+'5. GBP NCCF'!M378+'6. Other(Incld) NCCF'!M378</f>
        <v>0</v>
      </c>
      <c r="N378" s="438">
        <f>'2. CAD NCCF'!N378+'3. USD NCCF'!N378+'4. EUR NCCF'!N378+'5. GBP NCCF'!N378+'6. Other(Incld) NCCF'!N378</f>
        <v>0</v>
      </c>
      <c r="O378" s="435">
        <f>'2. CAD NCCF'!O378+'3. USD NCCF'!O378+'4. EUR NCCF'!O378+'5. GBP NCCF'!O378+'6. Other(Incld) NCCF'!O378</f>
        <v>0</v>
      </c>
      <c r="P378" s="435">
        <f>'2. CAD NCCF'!P378+'3. USD NCCF'!P378+'4. EUR NCCF'!P378+'5. GBP NCCF'!P378+'6. Other(Incld) NCCF'!P378</f>
        <v>0</v>
      </c>
      <c r="Q378" s="437">
        <f>'2. CAD NCCF'!Q378+'3. USD NCCF'!Q378+'4. EUR NCCF'!Q378+'5. GBP NCCF'!Q378+'6. Other(Incld) NCCF'!Q378</f>
        <v>0</v>
      </c>
      <c r="R378" s="435">
        <f>'2. CAD NCCF'!R378+'3. USD NCCF'!R378+'4. EUR NCCF'!R378+'5. GBP NCCF'!R378+'6. Other(Incld) NCCF'!R378</f>
        <v>0</v>
      </c>
      <c r="S378" s="436">
        <f>'2. CAD NCCF'!S378+'3. USD NCCF'!S378+'4. EUR NCCF'!S378+'5. GBP NCCF'!S378+'6. Other(Incld) NCCF'!S378</f>
        <v>0</v>
      </c>
      <c r="T378" s="435">
        <f>'2. CAD NCCF'!T378+'3. USD NCCF'!T378+'4. EUR NCCF'!T378+'5. GBP NCCF'!T378+'6. Other(Incld) NCCF'!T378</f>
        <v>0</v>
      </c>
      <c r="U378" s="436">
        <f>'2. CAD NCCF'!U378+'3. USD NCCF'!U378+'4. EUR NCCF'!U378+'5. GBP NCCF'!U378+'6. Other(Incld) NCCF'!U378</f>
        <v>0</v>
      </c>
      <c r="V378" s="435">
        <f>'2. CAD NCCF'!V378+'3. USD NCCF'!V378+'4. EUR NCCF'!V378+'5. GBP NCCF'!V378+'6. Other(Incld) NCCF'!V378</f>
        <v>0</v>
      </c>
      <c r="W378" s="436">
        <f>'2. CAD NCCF'!W378+'3. USD NCCF'!W378+'4. EUR NCCF'!W378+'5. GBP NCCF'!W378+'6. Other(Incld) NCCF'!W378</f>
        <v>0</v>
      </c>
      <c r="X378" s="435">
        <f>'2. CAD NCCF'!X378+'3. USD NCCF'!X378+'4. EUR NCCF'!X378+'5. GBP NCCF'!X378+'6. Other(Incld) NCCF'!X378</f>
        <v>0</v>
      </c>
      <c r="Y378" s="436">
        <f>'2. CAD NCCF'!Y378+'3. USD NCCF'!Y378+'4. EUR NCCF'!Y378+'5. GBP NCCF'!Y378+'6. Other(Incld) NCCF'!Y378</f>
        <v>0</v>
      </c>
      <c r="Z378" s="435">
        <f>'2. CAD NCCF'!Z378+'3. USD NCCF'!Z378+'4. EUR NCCF'!Z378+'5. GBP NCCF'!Z378+'6. Other(Incld) NCCF'!Z378</f>
        <v>0</v>
      </c>
      <c r="AA378" s="436">
        <f>'2. CAD NCCF'!AA378+'3. USD NCCF'!AA378+'4. EUR NCCF'!AA378+'5. GBP NCCF'!AA378+'6. Other(Incld) NCCF'!AA378</f>
        <v>0</v>
      </c>
      <c r="AB378" s="439">
        <f>'2. CAD NCCF'!AB378+'3. USD NCCF'!AB378+'4. EUR NCCF'!AB378+'5. GBP NCCF'!AB378+'6. Other(Incld) NCCF'!AB378</f>
        <v>0</v>
      </c>
      <c r="AC378" s="433">
        <f>'2. CAD NCCF'!AC378+'3. USD NCCF'!AC378+'4. EUR NCCF'!AC378+'5. GBP NCCF'!AC378+'6. Other(Incld) NCCF'!AC378</f>
        <v>0</v>
      </c>
      <c r="AD378" s="1015"/>
      <c r="AE378" s="1016"/>
      <c r="AF378" s="1017"/>
    </row>
    <row r="379" spans="1:32" ht="15" customHeight="1" x14ac:dyDescent="0.2">
      <c r="A379" s="222">
        <v>162</v>
      </c>
      <c r="B379" s="466"/>
      <c r="C379" s="467"/>
      <c r="D379" s="467"/>
      <c r="E379" s="467"/>
      <c r="F379" s="880" t="str">
        <f>'2. CAD NCCF'!F379:L379</f>
        <v>FI issued covered bonds, low or not rated</v>
      </c>
      <c r="G379" s="881"/>
      <c r="H379" s="881"/>
      <c r="I379" s="881"/>
      <c r="J379" s="881"/>
      <c r="K379" s="881"/>
      <c r="L379" s="882"/>
      <c r="M379" s="433">
        <f>'2. CAD NCCF'!M379+'3. USD NCCF'!M379+'4. EUR NCCF'!M379+'5. GBP NCCF'!M379+'6. Other(Incld) NCCF'!M379</f>
        <v>0</v>
      </c>
      <c r="N379" s="438">
        <f>'2. CAD NCCF'!N379+'3. USD NCCF'!N379+'4. EUR NCCF'!N379+'5. GBP NCCF'!N379+'6. Other(Incld) NCCF'!N379</f>
        <v>0</v>
      </c>
      <c r="O379" s="435">
        <f>'2. CAD NCCF'!O379+'3. USD NCCF'!O379+'4. EUR NCCF'!O379+'5. GBP NCCF'!O379+'6. Other(Incld) NCCF'!O379</f>
        <v>0</v>
      </c>
      <c r="P379" s="435">
        <f>'2. CAD NCCF'!P379+'3. USD NCCF'!P379+'4. EUR NCCF'!P379+'5. GBP NCCF'!P379+'6. Other(Incld) NCCF'!P379</f>
        <v>0</v>
      </c>
      <c r="Q379" s="437">
        <f>'2. CAD NCCF'!Q379+'3. USD NCCF'!Q379+'4. EUR NCCF'!Q379+'5. GBP NCCF'!Q379+'6. Other(Incld) NCCF'!Q379</f>
        <v>0</v>
      </c>
      <c r="R379" s="435">
        <f>'2. CAD NCCF'!R379+'3. USD NCCF'!R379+'4. EUR NCCF'!R379+'5. GBP NCCF'!R379+'6. Other(Incld) NCCF'!R379</f>
        <v>0</v>
      </c>
      <c r="S379" s="436">
        <f>'2. CAD NCCF'!S379+'3. USD NCCF'!S379+'4. EUR NCCF'!S379+'5. GBP NCCF'!S379+'6. Other(Incld) NCCF'!S379</f>
        <v>0</v>
      </c>
      <c r="T379" s="435">
        <f>'2. CAD NCCF'!T379+'3. USD NCCF'!T379+'4. EUR NCCF'!T379+'5. GBP NCCF'!T379+'6. Other(Incld) NCCF'!T379</f>
        <v>0</v>
      </c>
      <c r="U379" s="436">
        <f>'2. CAD NCCF'!U379+'3. USD NCCF'!U379+'4. EUR NCCF'!U379+'5. GBP NCCF'!U379+'6. Other(Incld) NCCF'!U379</f>
        <v>0</v>
      </c>
      <c r="V379" s="435">
        <f>'2. CAD NCCF'!V379+'3. USD NCCF'!V379+'4. EUR NCCF'!V379+'5. GBP NCCF'!V379+'6. Other(Incld) NCCF'!V379</f>
        <v>0</v>
      </c>
      <c r="W379" s="436">
        <f>'2. CAD NCCF'!W379+'3. USD NCCF'!W379+'4. EUR NCCF'!W379+'5. GBP NCCF'!W379+'6. Other(Incld) NCCF'!W379</f>
        <v>0</v>
      </c>
      <c r="X379" s="435">
        <f>'2. CAD NCCF'!X379+'3. USD NCCF'!X379+'4. EUR NCCF'!X379+'5. GBP NCCF'!X379+'6. Other(Incld) NCCF'!X379</f>
        <v>0</v>
      </c>
      <c r="Y379" s="436">
        <f>'2. CAD NCCF'!Y379+'3. USD NCCF'!Y379+'4. EUR NCCF'!Y379+'5. GBP NCCF'!Y379+'6. Other(Incld) NCCF'!Y379</f>
        <v>0</v>
      </c>
      <c r="Z379" s="435">
        <f>'2. CAD NCCF'!Z379+'3. USD NCCF'!Z379+'4. EUR NCCF'!Z379+'5. GBP NCCF'!Z379+'6. Other(Incld) NCCF'!Z379</f>
        <v>0</v>
      </c>
      <c r="AA379" s="436">
        <f>'2. CAD NCCF'!AA379+'3. USD NCCF'!AA379+'4. EUR NCCF'!AA379+'5. GBP NCCF'!AA379+'6. Other(Incld) NCCF'!AA379</f>
        <v>0</v>
      </c>
      <c r="AB379" s="439">
        <f>'2. CAD NCCF'!AB379+'3. USD NCCF'!AB379+'4. EUR NCCF'!AB379+'5. GBP NCCF'!AB379+'6. Other(Incld) NCCF'!AB379</f>
        <v>0</v>
      </c>
      <c r="AC379" s="433">
        <f>'2. CAD NCCF'!AC379+'3. USD NCCF'!AC379+'4. EUR NCCF'!AC379+'5. GBP NCCF'!AC379+'6. Other(Incld) NCCF'!AC379</f>
        <v>0</v>
      </c>
      <c r="AD379" s="1015"/>
      <c r="AE379" s="1016"/>
      <c r="AF379" s="1017"/>
    </row>
    <row r="380" spans="1:32" ht="15" customHeight="1" x14ac:dyDescent="0.2">
      <c r="A380" s="222">
        <v>163</v>
      </c>
      <c r="B380" s="466"/>
      <c r="C380" s="467"/>
      <c r="D380" s="467"/>
      <c r="E380" s="467"/>
      <c r="F380" s="880" t="str">
        <f>'2. CAD NCCF'!F380:L380</f>
        <v>FI issued jumbo covered bonds, low or not rated</v>
      </c>
      <c r="G380" s="881"/>
      <c r="H380" s="881"/>
      <c r="I380" s="881"/>
      <c r="J380" s="881"/>
      <c r="K380" s="881"/>
      <c r="L380" s="882"/>
      <c r="M380" s="433">
        <f>'2. CAD NCCF'!M380+'3. USD NCCF'!M380+'4. EUR NCCF'!M380+'5. GBP NCCF'!M380+'6. Other(Incld) NCCF'!M380</f>
        <v>0</v>
      </c>
      <c r="N380" s="438">
        <f>'2. CAD NCCF'!N380+'3. USD NCCF'!N380+'4. EUR NCCF'!N380+'5. GBP NCCF'!N380+'6. Other(Incld) NCCF'!N380</f>
        <v>0</v>
      </c>
      <c r="O380" s="435">
        <f>'2. CAD NCCF'!O380+'3. USD NCCF'!O380+'4. EUR NCCF'!O380+'5. GBP NCCF'!O380+'6. Other(Incld) NCCF'!O380</f>
        <v>0</v>
      </c>
      <c r="P380" s="435">
        <f>'2. CAD NCCF'!P380+'3. USD NCCF'!P380+'4. EUR NCCF'!P380+'5. GBP NCCF'!P380+'6. Other(Incld) NCCF'!P380</f>
        <v>0</v>
      </c>
      <c r="Q380" s="437">
        <f>'2. CAD NCCF'!Q380+'3. USD NCCF'!Q380+'4. EUR NCCF'!Q380+'5. GBP NCCF'!Q380+'6. Other(Incld) NCCF'!Q380</f>
        <v>0</v>
      </c>
      <c r="R380" s="435">
        <f>'2. CAD NCCF'!R380+'3. USD NCCF'!R380+'4. EUR NCCF'!R380+'5. GBP NCCF'!R380+'6. Other(Incld) NCCF'!R380</f>
        <v>0</v>
      </c>
      <c r="S380" s="436">
        <f>'2. CAD NCCF'!S380+'3. USD NCCF'!S380+'4. EUR NCCF'!S380+'5. GBP NCCF'!S380+'6. Other(Incld) NCCF'!S380</f>
        <v>0</v>
      </c>
      <c r="T380" s="435">
        <f>'2. CAD NCCF'!T380+'3. USD NCCF'!T380+'4. EUR NCCF'!T380+'5. GBP NCCF'!T380+'6. Other(Incld) NCCF'!T380</f>
        <v>0</v>
      </c>
      <c r="U380" s="436">
        <f>'2. CAD NCCF'!U380+'3. USD NCCF'!U380+'4. EUR NCCF'!U380+'5. GBP NCCF'!U380+'6. Other(Incld) NCCF'!U380</f>
        <v>0</v>
      </c>
      <c r="V380" s="435">
        <f>'2. CAD NCCF'!V380+'3. USD NCCF'!V380+'4. EUR NCCF'!V380+'5. GBP NCCF'!V380+'6. Other(Incld) NCCF'!V380</f>
        <v>0</v>
      </c>
      <c r="W380" s="436">
        <f>'2. CAD NCCF'!W380+'3. USD NCCF'!W380+'4. EUR NCCF'!W380+'5. GBP NCCF'!W380+'6. Other(Incld) NCCF'!W380</f>
        <v>0</v>
      </c>
      <c r="X380" s="435">
        <f>'2. CAD NCCF'!X380+'3. USD NCCF'!X380+'4. EUR NCCF'!X380+'5. GBP NCCF'!X380+'6. Other(Incld) NCCF'!X380</f>
        <v>0</v>
      </c>
      <c r="Y380" s="436">
        <f>'2. CAD NCCF'!Y380+'3. USD NCCF'!Y380+'4. EUR NCCF'!Y380+'5. GBP NCCF'!Y380+'6. Other(Incld) NCCF'!Y380</f>
        <v>0</v>
      </c>
      <c r="Z380" s="435">
        <f>'2. CAD NCCF'!Z380+'3. USD NCCF'!Z380+'4. EUR NCCF'!Z380+'5. GBP NCCF'!Z380+'6. Other(Incld) NCCF'!Z380</f>
        <v>0</v>
      </c>
      <c r="AA380" s="436">
        <f>'2. CAD NCCF'!AA380+'3. USD NCCF'!AA380+'4. EUR NCCF'!AA380+'5. GBP NCCF'!AA380+'6. Other(Incld) NCCF'!AA380</f>
        <v>0</v>
      </c>
      <c r="AB380" s="439">
        <f>'2. CAD NCCF'!AB380+'3. USD NCCF'!AB380+'4. EUR NCCF'!AB380+'5. GBP NCCF'!AB380+'6. Other(Incld) NCCF'!AB380</f>
        <v>0</v>
      </c>
      <c r="AC380" s="433">
        <f>'2. CAD NCCF'!AC380+'3. USD NCCF'!AC380+'4. EUR NCCF'!AC380+'5. GBP NCCF'!AC380+'6. Other(Incld) NCCF'!AC380</f>
        <v>0</v>
      </c>
      <c r="AD380" s="1015"/>
      <c r="AE380" s="1016"/>
      <c r="AF380" s="1017"/>
    </row>
    <row r="381" spans="1:32" ht="15" x14ac:dyDescent="0.2">
      <c r="A381" s="222">
        <v>164</v>
      </c>
      <c r="B381" s="466"/>
      <c r="C381" s="467"/>
      <c r="D381" s="868" t="str">
        <f>'2. CAD NCCF'!D381:AF381</f>
        <v>Asset backed securities (ABS) and Asset backed commercial paper (ABCP)</v>
      </c>
      <c r="E381" s="869"/>
      <c r="F381" s="869"/>
      <c r="G381" s="869"/>
      <c r="H381" s="869"/>
      <c r="I381" s="869"/>
      <c r="J381" s="869"/>
      <c r="K381" s="869"/>
      <c r="L381" s="869"/>
      <c r="M381" s="869"/>
      <c r="N381" s="869"/>
      <c r="O381" s="869"/>
      <c r="P381" s="869"/>
      <c r="Q381" s="869"/>
      <c r="R381" s="869"/>
      <c r="S381" s="869"/>
      <c r="T381" s="869"/>
      <c r="U381" s="869"/>
      <c r="V381" s="869"/>
      <c r="W381" s="869"/>
      <c r="X381" s="869"/>
      <c r="Y381" s="869"/>
      <c r="Z381" s="869"/>
      <c r="AA381" s="869"/>
      <c r="AB381" s="869"/>
      <c r="AC381" s="869"/>
      <c r="AD381" s="869"/>
      <c r="AE381" s="869"/>
      <c r="AF381" s="870"/>
    </row>
    <row r="382" spans="1:32" ht="15" x14ac:dyDescent="0.2">
      <c r="A382" s="222">
        <v>165</v>
      </c>
      <c r="B382" s="466"/>
      <c r="C382" s="467"/>
      <c r="D382" s="467"/>
      <c r="E382" s="933" t="str">
        <f>'2. CAD NCCF'!E382:L382</f>
        <v>Non-FI issued ABS and ABCP, high rated</v>
      </c>
      <c r="F382" s="934"/>
      <c r="G382" s="934"/>
      <c r="H382" s="934"/>
      <c r="I382" s="934"/>
      <c r="J382" s="934"/>
      <c r="K382" s="934"/>
      <c r="L382" s="935"/>
      <c r="M382" s="399">
        <f>SUBTOTAL(9,M383:M384)</f>
        <v>0</v>
      </c>
      <c r="N382" s="402">
        <f t="shared" ref="N382:AC382" si="126">SUBTOTAL(9,N383:N384)</f>
        <v>0</v>
      </c>
      <c r="O382" s="406">
        <f t="shared" si="126"/>
        <v>0</v>
      </c>
      <c r="P382" s="405">
        <f t="shared" si="126"/>
        <v>0</v>
      </c>
      <c r="Q382" s="407">
        <f t="shared" si="126"/>
        <v>0</v>
      </c>
      <c r="R382" s="406">
        <f t="shared" si="126"/>
        <v>0</v>
      </c>
      <c r="S382" s="406">
        <f t="shared" si="126"/>
        <v>0</v>
      </c>
      <c r="T382" s="406">
        <f t="shared" si="126"/>
        <v>0</v>
      </c>
      <c r="U382" s="406">
        <f t="shared" si="126"/>
        <v>0</v>
      </c>
      <c r="V382" s="406">
        <f t="shared" si="126"/>
        <v>0</v>
      </c>
      <c r="W382" s="406">
        <f t="shared" si="126"/>
        <v>0</v>
      </c>
      <c r="X382" s="406">
        <f t="shared" si="126"/>
        <v>0</v>
      </c>
      <c r="Y382" s="406">
        <f t="shared" si="126"/>
        <v>0</v>
      </c>
      <c r="Z382" s="406">
        <f t="shared" si="126"/>
        <v>0</v>
      </c>
      <c r="AA382" s="406">
        <f t="shared" si="126"/>
        <v>0</v>
      </c>
      <c r="AB382" s="416">
        <f t="shared" si="126"/>
        <v>0</v>
      </c>
      <c r="AC382" s="399">
        <f t="shared" si="126"/>
        <v>0</v>
      </c>
      <c r="AD382" s="1015"/>
      <c r="AE382" s="1016"/>
      <c r="AF382" s="1017"/>
    </row>
    <row r="383" spans="1:32" ht="15" x14ac:dyDescent="0.2">
      <c r="A383" s="222">
        <v>166</v>
      </c>
      <c r="B383" s="466"/>
      <c r="C383" s="467"/>
      <c r="D383" s="467"/>
      <c r="E383" s="467"/>
      <c r="F383" s="880" t="str">
        <f>'2. CAD NCCF'!F383:L383</f>
        <v>Non-FI issued ABS, high rated</v>
      </c>
      <c r="G383" s="881"/>
      <c r="H383" s="881"/>
      <c r="I383" s="881"/>
      <c r="J383" s="881"/>
      <c r="K383" s="881"/>
      <c r="L383" s="882"/>
      <c r="M383" s="433">
        <f>'2. CAD NCCF'!M383+'3. USD NCCF'!M383+'4. EUR NCCF'!M383+'5. GBP NCCF'!M383+'6. Other(Incld) NCCF'!M383</f>
        <v>0</v>
      </c>
      <c r="N383" s="438">
        <f>'2. CAD NCCF'!N383+'3. USD NCCF'!N383+'4. EUR NCCF'!N383+'5. GBP NCCF'!N383+'6. Other(Incld) NCCF'!N383</f>
        <v>0</v>
      </c>
      <c r="O383" s="435">
        <f>'2. CAD NCCF'!O383+'3. USD NCCF'!O383+'4. EUR NCCF'!O383+'5. GBP NCCF'!O383+'6. Other(Incld) NCCF'!O383</f>
        <v>0</v>
      </c>
      <c r="P383" s="435">
        <f>'2. CAD NCCF'!P383+'3. USD NCCF'!P383+'4. EUR NCCF'!P383+'5. GBP NCCF'!P383+'6. Other(Incld) NCCF'!P383</f>
        <v>0</v>
      </c>
      <c r="Q383" s="437">
        <f>'2. CAD NCCF'!Q383+'3. USD NCCF'!Q383+'4. EUR NCCF'!Q383+'5. GBP NCCF'!Q383+'6. Other(Incld) NCCF'!Q383</f>
        <v>0</v>
      </c>
      <c r="R383" s="435">
        <f>'2. CAD NCCF'!R383+'3. USD NCCF'!R383+'4. EUR NCCF'!R383+'5. GBP NCCF'!R383+'6. Other(Incld) NCCF'!R383</f>
        <v>0</v>
      </c>
      <c r="S383" s="436">
        <f>'2. CAD NCCF'!S383+'3. USD NCCF'!S383+'4. EUR NCCF'!S383+'5. GBP NCCF'!S383+'6. Other(Incld) NCCF'!S383</f>
        <v>0</v>
      </c>
      <c r="T383" s="435">
        <f>'2. CAD NCCF'!T383+'3. USD NCCF'!T383+'4. EUR NCCF'!T383+'5. GBP NCCF'!T383+'6. Other(Incld) NCCF'!T383</f>
        <v>0</v>
      </c>
      <c r="U383" s="436">
        <f>'2. CAD NCCF'!U383+'3. USD NCCF'!U383+'4. EUR NCCF'!U383+'5. GBP NCCF'!U383+'6. Other(Incld) NCCF'!U383</f>
        <v>0</v>
      </c>
      <c r="V383" s="435">
        <f>'2. CAD NCCF'!V383+'3. USD NCCF'!V383+'4. EUR NCCF'!V383+'5. GBP NCCF'!V383+'6. Other(Incld) NCCF'!V383</f>
        <v>0</v>
      </c>
      <c r="W383" s="436">
        <f>'2. CAD NCCF'!W383+'3. USD NCCF'!W383+'4. EUR NCCF'!W383+'5. GBP NCCF'!W383+'6. Other(Incld) NCCF'!W383</f>
        <v>0</v>
      </c>
      <c r="X383" s="435">
        <f>'2. CAD NCCF'!X383+'3. USD NCCF'!X383+'4. EUR NCCF'!X383+'5. GBP NCCF'!X383+'6. Other(Incld) NCCF'!X383</f>
        <v>0</v>
      </c>
      <c r="Y383" s="436">
        <f>'2. CAD NCCF'!Y383+'3. USD NCCF'!Y383+'4. EUR NCCF'!Y383+'5. GBP NCCF'!Y383+'6. Other(Incld) NCCF'!Y383</f>
        <v>0</v>
      </c>
      <c r="Z383" s="435">
        <f>'2. CAD NCCF'!Z383+'3. USD NCCF'!Z383+'4. EUR NCCF'!Z383+'5. GBP NCCF'!Z383+'6. Other(Incld) NCCF'!Z383</f>
        <v>0</v>
      </c>
      <c r="AA383" s="436">
        <f>'2. CAD NCCF'!AA383+'3. USD NCCF'!AA383+'4. EUR NCCF'!AA383+'5. GBP NCCF'!AA383+'6. Other(Incld) NCCF'!AA383</f>
        <v>0</v>
      </c>
      <c r="AB383" s="439">
        <f>'2. CAD NCCF'!AB383+'3. USD NCCF'!AB383+'4. EUR NCCF'!AB383+'5. GBP NCCF'!AB383+'6. Other(Incld) NCCF'!AB383</f>
        <v>0</v>
      </c>
      <c r="AC383" s="433">
        <f>'2. CAD NCCF'!AC383+'3. USD NCCF'!AC383+'4. EUR NCCF'!AC383+'5. GBP NCCF'!AC383+'6. Other(Incld) NCCF'!AC383</f>
        <v>0</v>
      </c>
      <c r="AD383" s="1015"/>
      <c r="AE383" s="1016"/>
      <c r="AF383" s="1017"/>
    </row>
    <row r="384" spans="1:32" ht="15" customHeight="1" x14ac:dyDescent="0.2">
      <c r="A384" s="222">
        <v>167</v>
      </c>
      <c r="B384" s="466"/>
      <c r="C384" s="467"/>
      <c r="D384" s="467"/>
      <c r="E384" s="467"/>
      <c r="F384" s="880" t="str">
        <f>'2. CAD NCCF'!F384:L384</f>
        <v>Non-FI issued ABCP, high rated</v>
      </c>
      <c r="G384" s="881"/>
      <c r="H384" s="881"/>
      <c r="I384" s="881"/>
      <c r="J384" s="881"/>
      <c r="K384" s="881"/>
      <c r="L384" s="882"/>
      <c r="M384" s="433">
        <f>'2. CAD NCCF'!M384+'3. USD NCCF'!M384+'4. EUR NCCF'!M384+'5. GBP NCCF'!M384+'6. Other(Incld) NCCF'!M384</f>
        <v>0</v>
      </c>
      <c r="N384" s="438">
        <f>'2. CAD NCCF'!N384+'3. USD NCCF'!N384+'4. EUR NCCF'!N384+'5. GBP NCCF'!N384+'6. Other(Incld) NCCF'!N384</f>
        <v>0</v>
      </c>
      <c r="O384" s="435">
        <f>'2. CAD NCCF'!O384+'3. USD NCCF'!O384+'4. EUR NCCF'!O384+'5. GBP NCCF'!O384+'6. Other(Incld) NCCF'!O384</f>
        <v>0</v>
      </c>
      <c r="P384" s="435">
        <f>'2. CAD NCCF'!P384+'3. USD NCCF'!P384+'4. EUR NCCF'!P384+'5. GBP NCCF'!P384+'6. Other(Incld) NCCF'!P384</f>
        <v>0</v>
      </c>
      <c r="Q384" s="437">
        <f>'2. CAD NCCF'!Q384+'3. USD NCCF'!Q384+'4. EUR NCCF'!Q384+'5. GBP NCCF'!Q384+'6. Other(Incld) NCCF'!Q384</f>
        <v>0</v>
      </c>
      <c r="R384" s="435">
        <f>'2. CAD NCCF'!R384+'3. USD NCCF'!R384+'4. EUR NCCF'!R384+'5. GBP NCCF'!R384+'6. Other(Incld) NCCF'!R384</f>
        <v>0</v>
      </c>
      <c r="S384" s="436">
        <f>'2. CAD NCCF'!S384+'3. USD NCCF'!S384+'4. EUR NCCF'!S384+'5. GBP NCCF'!S384+'6. Other(Incld) NCCF'!S384</f>
        <v>0</v>
      </c>
      <c r="T384" s="435">
        <f>'2. CAD NCCF'!T384+'3. USD NCCF'!T384+'4. EUR NCCF'!T384+'5. GBP NCCF'!T384+'6. Other(Incld) NCCF'!T384</f>
        <v>0</v>
      </c>
      <c r="U384" s="436">
        <f>'2. CAD NCCF'!U384+'3. USD NCCF'!U384+'4. EUR NCCF'!U384+'5. GBP NCCF'!U384+'6. Other(Incld) NCCF'!U384</f>
        <v>0</v>
      </c>
      <c r="V384" s="435">
        <f>'2. CAD NCCF'!V384+'3. USD NCCF'!V384+'4. EUR NCCF'!V384+'5. GBP NCCF'!V384+'6. Other(Incld) NCCF'!V384</f>
        <v>0</v>
      </c>
      <c r="W384" s="436">
        <f>'2. CAD NCCF'!W384+'3. USD NCCF'!W384+'4. EUR NCCF'!W384+'5. GBP NCCF'!W384+'6. Other(Incld) NCCF'!W384</f>
        <v>0</v>
      </c>
      <c r="X384" s="435">
        <f>'2. CAD NCCF'!X384+'3. USD NCCF'!X384+'4. EUR NCCF'!X384+'5. GBP NCCF'!X384+'6. Other(Incld) NCCF'!X384</f>
        <v>0</v>
      </c>
      <c r="Y384" s="436">
        <f>'2. CAD NCCF'!Y384+'3. USD NCCF'!Y384+'4. EUR NCCF'!Y384+'5. GBP NCCF'!Y384+'6. Other(Incld) NCCF'!Y384</f>
        <v>0</v>
      </c>
      <c r="Z384" s="435">
        <f>'2. CAD NCCF'!Z384+'3. USD NCCF'!Z384+'4. EUR NCCF'!Z384+'5. GBP NCCF'!Z384+'6. Other(Incld) NCCF'!Z384</f>
        <v>0</v>
      </c>
      <c r="AA384" s="436">
        <f>'2. CAD NCCF'!AA384+'3. USD NCCF'!AA384+'4. EUR NCCF'!AA384+'5. GBP NCCF'!AA384+'6. Other(Incld) NCCF'!AA384</f>
        <v>0</v>
      </c>
      <c r="AB384" s="439">
        <f>'2. CAD NCCF'!AB384+'3. USD NCCF'!AB384+'4. EUR NCCF'!AB384+'5. GBP NCCF'!AB384+'6. Other(Incld) NCCF'!AB384</f>
        <v>0</v>
      </c>
      <c r="AC384" s="433">
        <f>'2. CAD NCCF'!AC384+'3. USD NCCF'!AC384+'4. EUR NCCF'!AC384+'5. GBP NCCF'!AC384+'6. Other(Incld) NCCF'!AC384</f>
        <v>0</v>
      </c>
      <c r="AD384" s="1015"/>
      <c r="AE384" s="1016"/>
      <c r="AF384" s="1017"/>
    </row>
    <row r="385" spans="1:32" ht="15" x14ac:dyDescent="0.2">
      <c r="A385" s="222">
        <v>168</v>
      </c>
      <c r="B385" s="466"/>
      <c r="C385" s="467"/>
      <c r="D385" s="467"/>
      <c r="E385" s="877" t="str">
        <f>'2. CAD NCCF'!E385:L385</f>
        <v>FI issued ABS and ABCP, high rated</v>
      </c>
      <c r="F385" s="878"/>
      <c r="G385" s="878"/>
      <c r="H385" s="878"/>
      <c r="I385" s="878"/>
      <c r="J385" s="878"/>
      <c r="K385" s="878"/>
      <c r="L385" s="879"/>
      <c r="M385" s="399">
        <f>SUBTOTAL(9,M386:M387)</f>
        <v>0</v>
      </c>
      <c r="N385" s="402">
        <f t="shared" ref="N385" si="127">SUBTOTAL(9,N386:N387)</f>
        <v>0</v>
      </c>
      <c r="O385" s="406">
        <f t="shared" ref="O385" si="128">SUBTOTAL(9,O386:O387)</f>
        <v>0</v>
      </c>
      <c r="P385" s="405">
        <f t="shared" ref="P385" si="129">SUBTOTAL(9,P386:P387)</f>
        <v>0</v>
      </c>
      <c r="Q385" s="407">
        <f t="shared" ref="Q385" si="130">SUBTOTAL(9,Q386:Q387)</f>
        <v>0</v>
      </c>
      <c r="R385" s="406">
        <f t="shared" ref="R385" si="131">SUBTOTAL(9,R386:R387)</f>
        <v>0</v>
      </c>
      <c r="S385" s="406">
        <f t="shared" ref="S385" si="132">SUBTOTAL(9,S386:S387)</f>
        <v>0</v>
      </c>
      <c r="T385" s="406">
        <f t="shared" ref="T385" si="133">SUBTOTAL(9,T386:T387)</f>
        <v>0</v>
      </c>
      <c r="U385" s="406">
        <f t="shared" ref="U385" si="134">SUBTOTAL(9,U386:U387)</f>
        <v>0</v>
      </c>
      <c r="V385" s="406">
        <f t="shared" ref="V385" si="135">SUBTOTAL(9,V386:V387)</f>
        <v>0</v>
      </c>
      <c r="W385" s="406">
        <f t="shared" ref="W385" si="136">SUBTOTAL(9,W386:W387)</f>
        <v>0</v>
      </c>
      <c r="X385" s="406">
        <f t="shared" ref="X385" si="137">SUBTOTAL(9,X386:X387)</f>
        <v>0</v>
      </c>
      <c r="Y385" s="406">
        <f t="shared" ref="Y385" si="138">SUBTOTAL(9,Y386:Y387)</f>
        <v>0</v>
      </c>
      <c r="Z385" s="406">
        <f t="shared" ref="Z385" si="139">SUBTOTAL(9,Z386:Z387)</f>
        <v>0</v>
      </c>
      <c r="AA385" s="406">
        <f t="shared" ref="AA385" si="140">SUBTOTAL(9,AA386:AA387)</f>
        <v>0</v>
      </c>
      <c r="AB385" s="416">
        <f t="shared" ref="AB385" si="141">SUBTOTAL(9,AB386:AB387)</f>
        <v>0</v>
      </c>
      <c r="AC385" s="399">
        <f t="shared" ref="AC385" si="142">SUBTOTAL(9,AC386:AC387)</f>
        <v>0</v>
      </c>
      <c r="AD385" s="1015"/>
      <c r="AE385" s="1016"/>
      <c r="AF385" s="1017"/>
    </row>
    <row r="386" spans="1:32" ht="15" x14ac:dyDescent="0.2">
      <c r="A386" s="222">
        <v>169</v>
      </c>
      <c r="B386" s="466"/>
      <c r="C386" s="467"/>
      <c r="D386" s="467"/>
      <c r="E386" s="467"/>
      <c r="F386" s="880" t="str">
        <f>'2. CAD NCCF'!F386:L386</f>
        <v>FI issued ABS, high rated</v>
      </c>
      <c r="G386" s="881"/>
      <c r="H386" s="881"/>
      <c r="I386" s="881"/>
      <c r="J386" s="881"/>
      <c r="K386" s="881"/>
      <c r="L386" s="882"/>
      <c r="M386" s="433">
        <f>'2. CAD NCCF'!M386+'3. USD NCCF'!M386+'4. EUR NCCF'!M386+'5. GBP NCCF'!M386+'6. Other(Incld) NCCF'!M386</f>
        <v>0</v>
      </c>
      <c r="N386" s="438">
        <f>'2. CAD NCCF'!N386+'3. USD NCCF'!N386+'4. EUR NCCF'!N386+'5. GBP NCCF'!N386+'6. Other(Incld) NCCF'!N386</f>
        <v>0</v>
      </c>
      <c r="O386" s="435">
        <f>'2. CAD NCCF'!O386+'3. USD NCCF'!O386+'4. EUR NCCF'!O386+'5. GBP NCCF'!O386+'6. Other(Incld) NCCF'!O386</f>
        <v>0</v>
      </c>
      <c r="P386" s="435">
        <f>'2. CAD NCCF'!P386+'3. USD NCCF'!P386+'4. EUR NCCF'!P386+'5. GBP NCCF'!P386+'6. Other(Incld) NCCF'!P386</f>
        <v>0</v>
      </c>
      <c r="Q386" s="437">
        <f>'2. CAD NCCF'!Q386+'3. USD NCCF'!Q386+'4. EUR NCCF'!Q386+'5. GBP NCCF'!Q386+'6. Other(Incld) NCCF'!Q386</f>
        <v>0</v>
      </c>
      <c r="R386" s="435">
        <f>'2. CAD NCCF'!R386+'3. USD NCCF'!R386+'4. EUR NCCF'!R386+'5. GBP NCCF'!R386+'6. Other(Incld) NCCF'!R386</f>
        <v>0</v>
      </c>
      <c r="S386" s="436">
        <f>'2. CAD NCCF'!S386+'3. USD NCCF'!S386+'4. EUR NCCF'!S386+'5. GBP NCCF'!S386+'6. Other(Incld) NCCF'!S386</f>
        <v>0</v>
      </c>
      <c r="T386" s="435">
        <f>'2. CAD NCCF'!T386+'3. USD NCCF'!T386+'4. EUR NCCF'!T386+'5. GBP NCCF'!T386+'6. Other(Incld) NCCF'!T386</f>
        <v>0</v>
      </c>
      <c r="U386" s="436">
        <f>'2. CAD NCCF'!U386+'3. USD NCCF'!U386+'4. EUR NCCF'!U386+'5. GBP NCCF'!U386+'6. Other(Incld) NCCF'!U386</f>
        <v>0</v>
      </c>
      <c r="V386" s="435">
        <f>'2. CAD NCCF'!V386+'3. USD NCCF'!V386+'4. EUR NCCF'!V386+'5. GBP NCCF'!V386+'6. Other(Incld) NCCF'!V386</f>
        <v>0</v>
      </c>
      <c r="W386" s="436">
        <f>'2. CAD NCCF'!W386+'3. USD NCCF'!W386+'4. EUR NCCF'!W386+'5. GBP NCCF'!W386+'6. Other(Incld) NCCF'!W386</f>
        <v>0</v>
      </c>
      <c r="X386" s="435">
        <f>'2. CAD NCCF'!X386+'3. USD NCCF'!X386+'4. EUR NCCF'!X386+'5. GBP NCCF'!X386+'6. Other(Incld) NCCF'!X386</f>
        <v>0</v>
      </c>
      <c r="Y386" s="436">
        <f>'2. CAD NCCF'!Y386+'3. USD NCCF'!Y386+'4. EUR NCCF'!Y386+'5. GBP NCCF'!Y386+'6. Other(Incld) NCCF'!Y386</f>
        <v>0</v>
      </c>
      <c r="Z386" s="435">
        <f>'2. CAD NCCF'!Z386+'3. USD NCCF'!Z386+'4. EUR NCCF'!Z386+'5. GBP NCCF'!Z386+'6. Other(Incld) NCCF'!Z386</f>
        <v>0</v>
      </c>
      <c r="AA386" s="436">
        <f>'2. CAD NCCF'!AA386+'3. USD NCCF'!AA386+'4. EUR NCCF'!AA386+'5. GBP NCCF'!AA386+'6. Other(Incld) NCCF'!AA386</f>
        <v>0</v>
      </c>
      <c r="AB386" s="439">
        <f>'2. CAD NCCF'!AB386+'3. USD NCCF'!AB386+'4. EUR NCCF'!AB386+'5. GBP NCCF'!AB386+'6. Other(Incld) NCCF'!AB386</f>
        <v>0</v>
      </c>
      <c r="AC386" s="433">
        <f>'2. CAD NCCF'!AC386+'3. USD NCCF'!AC386+'4. EUR NCCF'!AC386+'5. GBP NCCF'!AC386+'6. Other(Incld) NCCF'!AC386</f>
        <v>0</v>
      </c>
      <c r="AD386" s="1015"/>
      <c r="AE386" s="1016"/>
      <c r="AF386" s="1017"/>
    </row>
    <row r="387" spans="1:32" ht="15" customHeight="1" x14ac:dyDescent="0.2">
      <c r="A387" s="222">
        <v>170</v>
      </c>
      <c r="B387" s="466"/>
      <c r="C387" s="467"/>
      <c r="D387" s="467"/>
      <c r="E387" s="467"/>
      <c r="F387" s="880" t="str">
        <f>'2. CAD NCCF'!F387:L387</f>
        <v>FI issued ABCP, high rated</v>
      </c>
      <c r="G387" s="881"/>
      <c r="H387" s="881"/>
      <c r="I387" s="881"/>
      <c r="J387" s="881"/>
      <c r="K387" s="881"/>
      <c r="L387" s="882"/>
      <c r="M387" s="433">
        <f>'2. CAD NCCF'!M387+'3. USD NCCF'!M387+'4. EUR NCCF'!M387+'5. GBP NCCF'!M387+'6. Other(Incld) NCCF'!M387</f>
        <v>0</v>
      </c>
      <c r="N387" s="438">
        <f>'2. CAD NCCF'!N387+'3. USD NCCF'!N387+'4. EUR NCCF'!N387+'5. GBP NCCF'!N387+'6. Other(Incld) NCCF'!N387</f>
        <v>0</v>
      </c>
      <c r="O387" s="435">
        <f>'2. CAD NCCF'!O387+'3. USD NCCF'!O387+'4. EUR NCCF'!O387+'5. GBP NCCF'!O387+'6. Other(Incld) NCCF'!O387</f>
        <v>0</v>
      </c>
      <c r="P387" s="435">
        <f>'2. CAD NCCF'!P387+'3. USD NCCF'!P387+'4. EUR NCCF'!P387+'5. GBP NCCF'!P387+'6. Other(Incld) NCCF'!P387</f>
        <v>0</v>
      </c>
      <c r="Q387" s="437">
        <f>'2. CAD NCCF'!Q387+'3. USD NCCF'!Q387+'4. EUR NCCF'!Q387+'5. GBP NCCF'!Q387+'6. Other(Incld) NCCF'!Q387</f>
        <v>0</v>
      </c>
      <c r="R387" s="435">
        <f>'2. CAD NCCF'!R387+'3. USD NCCF'!R387+'4. EUR NCCF'!R387+'5. GBP NCCF'!R387+'6. Other(Incld) NCCF'!R387</f>
        <v>0</v>
      </c>
      <c r="S387" s="436">
        <f>'2. CAD NCCF'!S387+'3. USD NCCF'!S387+'4. EUR NCCF'!S387+'5. GBP NCCF'!S387+'6. Other(Incld) NCCF'!S387</f>
        <v>0</v>
      </c>
      <c r="T387" s="435">
        <f>'2. CAD NCCF'!T387+'3. USD NCCF'!T387+'4. EUR NCCF'!T387+'5. GBP NCCF'!T387+'6. Other(Incld) NCCF'!T387</f>
        <v>0</v>
      </c>
      <c r="U387" s="436">
        <f>'2. CAD NCCF'!U387+'3. USD NCCF'!U387+'4. EUR NCCF'!U387+'5. GBP NCCF'!U387+'6. Other(Incld) NCCF'!U387</f>
        <v>0</v>
      </c>
      <c r="V387" s="435">
        <f>'2. CAD NCCF'!V387+'3. USD NCCF'!V387+'4. EUR NCCF'!V387+'5. GBP NCCF'!V387+'6. Other(Incld) NCCF'!V387</f>
        <v>0</v>
      </c>
      <c r="W387" s="436">
        <f>'2. CAD NCCF'!W387+'3. USD NCCF'!W387+'4. EUR NCCF'!W387+'5. GBP NCCF'!W387+'6. Other(Incld) NCCF'!W387</f>
        <v>0</v>
      </c>
      <c r="X387" s="435">
        <f>'2. CAD NCCF'!X387+'3. USD NCCF'!X387+'4. EUR NCCF'!X387+'5. GBP NCCF'!X387+'6. Other(Incld) NCCF'!X387</f>
        <v>0</v>
      </c>
      <c r="Y387" s="436">
        <f>'2. CAD NCCF'!Y387+'3. USD NCCF'!Y387+'4. EUR NCCF'!Y387+'5. GBP NCCF'!Y387+'6. Other(Incld) NCCF'!Y387</f>
        <v>0</v>
      </c>
      <c r="Z387" s="435">
        <f>'2. CAD NCCF'!Z387+'3. USD NCCF'!Z387+'4. EUR NCCF'!Z387+'5. GBP NCCF'!Z387+'6. Other(Incld) NCCF'!Z387</f>
        <v>0</v>
      </c>
      <c r="AA387" s="436">
        <f>'2. CAD NCCF'!AA387+'3. USD NCCF'!AA387+'4. EUR NCCF'!AA387+'5. GBP NCCF'!AA387+'6. Other(Incld) NCCF'!AA387</f>
        <v>0</v>
      </c>
      <c r="AB387" s="439">
        <f>'2. CAD NCCF'!AB387+'3. USD NCCF'!AB387+'4. EUR NCCF'!AB387+'5. GBP NCCF'!AB387+'6. Other(Incld) NCCF'!AB387</f>
        <v>0</v>
      </c>
      <c r="AC387" s="433">
        <f>'2. CAD NCCF'!AC387+'3. USD NCCF'!AC387+'4. EUR NCCF'!AC387+'5. GBP NCCF'!AC387+'6. Other(Incld) NCCF'!AC387</f>
        <v>0</v>
      </c>
      <c r="AD387" s="1015"/>
      <c r="AE387" s="1016"/>
      <c r="AF387" s="1017"/>
    </row>
    <row r="388" spans="1:32" ht="15" x14ac:dyDescent="0.2">
      <c r="A388" s="222">
        <v>171</v>
      </c>
      <c r="B388" s="466"/>
      <c r="C388" s="467"/>
      <c r="D388" s="467"/>
      <c r="E388" s="877" t="str">
        <f>'2. CAD NCCF'!E388:L388</f>
        <v>Non-FI issued ABS and ABCP, medium rated</v>
      </c>
      <c r="F388" s="878"/>
      <c r="G388" s="878"/>
      <c r="H388" s="878"/>
      <c r="I388" s="878"/>
      <c r="J388" s="878"/>
      <c r="K388" s="878"/>
      <c r="L388" s="879"/>
      <c r="M388" s="399">
        <f>SUBTOTAL(9,M389:M390)</f>
        <v>0</v>
      </c>
      <c r="N388" s="402">
        <f t="shared" ref="N388" si="143">SUBTOTAL(9,N389:N390)</f>
        <v>0</v>
      </c>
      <c r="O388" s="406">
        <f t="shared" ref="O388" si="144">SUBTOTAL(9,O389:O390)</f>
        <v>0</v>
      </c>
      <c r="P388" s="405">
        <f t="shared" ref="P388" si="145">SUBTOTAL(9,P389:P390)</f>
        <v>0</v>
      </c>
      <c r="Q388" s="407">
        <f t="shared" ref="Q388" si="146">SUBTOTAL(9,Q389:Q390)</f>
        <v>0</v>
      </c>
      <c r="R388" s="406">
        <f t="shared" ref="R388" si="147">SUBTOTAL(9,R389:R390)</f>
        <v>0</v>
      </c>
      <c r="S388" s="406">
        <f t="shared" ref="S388" si="148">SUBTOTAL(9,S389:S390)</f>
        <v>0</v>
      </c>
      <c r="T388" s="406">
        <f t="shared" ref="T388" si="149">SUBTOTAL(9,T389:T390)</f>
        <v>0</v>
      </c>
      <c r="U388" s="406">
        <f t="shared" ref="U388" si="150">SUBTOTAL(9,U389:U390)</f>
        <v>0</v>
      </c>
      <c r="V388" s="406">
        <f t="shared" ref="V388" si="151">SUBTOTAL(9,V389:V390)</f>
        <v>0</v>
      </c>
      <c r="W388" s="406">
        <f t="shared" ref="W388" si="152">SUBTOTAL(9,W389:W390)</f>
        <v>0</v>
      </c>
      <c r="X388" s="406">
        <f t="shared" ref="X388" si="153">SUBTOTAL(9,X389:X390)</f>
        <v>0</v>
      </c>
      <c r="Y388" s="406">
        <f t="shared" ref="Y388" si="154">SUBTOTAL(9,Y389:Y390)</f>
        <v>0</v>
      </c>
      <c r="Z388" s="406">
        <f t="shared" ref="Z388" si="155">SUBTOTAL(9,Z389:Z390)</f>
        <v>0</v>
      </c>
      <c r="AA388" s="406">
        <f t="shared" ref="AA388" si="156">SUBTOTAL(9,AA389:AA390)</f>
        <v>0</v>
      </c>
      <c r="AB388" s="416">
        <f t="shared" ref="AB388" si="157">SUBTOTAL(9,AB389:AB390)</f>
        <v>0</v>
      </c>
      <c r="AC388" s="399">
        <f t="shared" ref="AC388" si="158">SUBTOTAL(9,AC389:AC390)</f>
        <v>0</v>
      </c>
      <c r="AD388" s="1015"/>
      <c r="AE388" s="1016"/>
      <c r="AF388" s="1017"/>
    </row>
    <row r="389" spans="1:32" ht="15" x14ac:dyDescent="0.2">
      <c r="A389" s="222">
        <v>172</v>
      </c>
      <c r="B389" s="466"/>
      <c r="C389" s="467"/>
      <c r="D389" s="467"/>
      <c r="E389" s="467"/>
      <c r="F389" s="880" t="str">
        <f>'2. CAD NCCF'!F389:L389</f>
        <v>Non-FI issued ABS, medium rated</v>
      </c>
      <c r="G389" s="881"/>
      <c r="H389" s="881"/>
      <c r="I389" s="881"/>
      <c r="J389" s="881"/>
      <c r="K389" s="881"/>
      <c r="L389" s="882"/>
      <c r="M389" s="433">
        <f>'2. CAD NCCF'!M389+'3. USD NCCF'!M389+'4. EUR NCCF'!M389+'5. GBP NCCF'!M389+'6. Other(Incld) NCCF'!M389</f>
        <v>0</v>
      </c>
      <c r="N389" s="438">
        <f>'2. CAD NCCF'!N389+'3. USD NCCF'!N389+'4. EUR NCCF'!N389+'5. GBP NCCF'!N389+'6. Other(Incld) NCCF'!N389</f>
        <v>0</v>
      </c>
      <c r="O389" s="435">
        <f>'2. CAD NCCF'!O389+'3. USD NCCF'!O389+'4. EUR NCCF'!O389+'5. GBP NCCF'!O389+'6. Other(Incld) NCCF'!O389</f>
        <v>0</v>
      </c>
      <c r="P389" s="435">
        <f>'2. CAD NCCF'!P389+'3. USD NCCF'!P389+'4. EUR NCCF'!P389+'5. GBP NCCF'!P389+'6. Other(Incld) NCCF'!P389</f>
        <v>0</v>
      </c>
      <c r="Q389" s="437">
        <f>'2. CAD NCCF'!Q389+'3. USD NCCF'!Q389+'4. EUR NCCF'!Q389+'5. GBP NCCF'!Q389+'6. Other(Incld) NCCF'!Q389</f>
        <v>0</v>
      </c>
      <c r="R389" s="435">
        <f>'2. CAD NCCF'!R389+'3. USD NCCF'!R389+'4. EUR NCCF'!R389+'5. GBP NCCF'!R389+'6. Other(Incld) NCCF'!R389</f>
        <v>0</v>
      </c>
      <c r="S389" s="436">
        <f>'2. CAD NCCF'!S389+'3. USD NCCF'!S389+'4. EUR NCCF'!S389+'5. GBP NCCF'!S389+'6. Other(Incld) NCCF'!S389</f>
        <v>0</v>
      </c>
      <c r="T389" s="435">
        <f>'2. CAD NCCF'!T389+'3. USD NCCF'!T389+'4. EUR NCCF'!T389+'5. GBP NCCF'!T389+'6. Other(Incld) NCCF'!T389</f>
        <v>0</v>
      </c>
      <c r="U389" s="436">
        <f>'2. CAD NCCF'!U389+'3. USD NCCF'!U389+'4. EUR NCCF'!U389+'5. GBP NCCF'!U389+'6. Other(Incld) NCCF'!U389</f>
        <v>0</v>
      </c>
      <c r="V389" s="435">
        <f>'2. CAD NCCF'!V389+'3. USD NCCF'!V389+'4. EUR NCCF'!V389+'5. GBP NCCF'!V389+'6. Other(Incld) NCCF'!V389</f>
        <v>0</v>
      </c>
      <c r="W389" s="436">
        <f>'2. CAD NCCF'!W389+'3. USD NCCF'!W389+'4. EUR NCCF'!W389+'5. GBP NCCF'!W389+'6. Other(Incld) NCCF'!W389</f>
        <v>0</v>
      </c>
      <c r="X389" s="435">
        <f>'2. CAD NCCF'!X389+'3. USD NCCF'!X389+'4. EUR NCCF'!X389+'5. GBP NCCF'!X389+'6. Other(Incld) NCCF'!X389</f>
        <v>0</v>
      </c>
      <c r="Y389" s="436">
        <f>'2. CAD NCCF'!Y389+'3. USD NCCF'!Y389+'4. EUR NCCF'!Y389+'5. GBP NCCF'!Y389+'6. Other(Incld) NCCF'!Y389</f>
        <v>0</v>
      </c>
      <c r="Z389" s="435">
        <f>'2. CAD NCCF'!Z389+'3. USD NCCF'!Z389+'4. EUR NCCF'!Z389+'5. GBP NCCF'!Z389+'6. Other(Incld) NCCF'!Z389</f>
        <v>0</v>
      </c>
      <c r="AA389" s="436">
        <f>'2. CAD NCCF'!AA389+'3. USD NCCF'!AA389+'4. EUR NCCF'!AA389+'5. GBP NCCF'!AA389+'6. Other(Incld) NCCF'!AA389</f>
        <v>0</v>
      </c>
      <c r="AB389" s="439">
        <f>'2. CAD NCCF'!AB389+'3. USD NCCF'!AB389+'4. EUR NCCF'!AB389+'5. GBP NCCF'!AB389+'6. Other(Incld) NCCF'!AB389</f>
        <v>0</v>
      </c>
      <c r="AC389" s="433">
        <f>'2. CAD NCCF'!AC389+'3. USD NCCF'!AC389+'4. EUR NCCF'!AC389+'5. GBP NCCF'!AC389+'6. Other(Incld) NCCF'!AC389</f>
        <v>0</v>
      </c>
      <c r="AD389" s="1015"/>
      <c r="AE389" s="1016"/>
      <c r="AF389" s="1017"/>
    </row>
    <row r="390" spans="1:32" ht="15" customHeight="1" x14ac:dyDescent="0.2">
      <c r="A390" s="222">
        <v>173</v>
      </c>
      <c r="B390" s="466"/>
      <c r="C390" s="467"/>
      <c r="D390" s="467"/>
      <c r="E390" s="467"/>
      <c r="F390" s="880" t="str">
        <f>'2. CAD NCCF'!F390:L390</f>
        <v>Non-FI issued ABCP, medium rated</v>
      </c>
      <c r="G390" s="881"/>
      <c r="H390" s="881"/>
      <c r="I390" s="881"/>
      <c r="J390" s="881"/>
      <c r="K390" s="881"/>
      <c r="L390" s="882"/>
      <c r="M390" s="433">
        <f>'2. CAD NCCF'!M390+'3. USD NCCF'!M390+'4. EUR NCCF'!M390+'5. GBP NCCF'!M390+'6. Other(Incld) NCCF'!M390</f>
        <v>0</v>
      </c>
      <c r="N390" s="438">
        <f>'2. CAD NCCF'!N390+'3. USD NCCF'!N390+'4. EUR NCCF'!N390+'5. GBP NCCF'!N390+'6. Other(Incld) NCCF'!N390</f>
        <v>0</v>
      </c>
      <c r="O390" s="435">
        <f>'2. CAD NCCF'!O390+'3. USD NCCF'!O390+'4. EUR NCCF'!O390+'5. GBP NCCF'!O390+'6. Other(Incld) NCCF'!O390</f>
        <v>0</v>
      </c>
      <c r="P390" s="435">
        <f>'2. CAD NCCF'!P390+'3. USD NCCF'!P390+'4. EUR NCCF'!P390+'5. GBP NCCF'!P390+'6. Other(Incld) NCCF'!P390</f>
        <v>0</v>
      </c>
      <c r="Q390" s="437">
        <f>'2. CAD NCCF'!Q390+'3. USD NCCF'!Q390+'4. EUR NCCF'!Q390+'5. GBP NCCF'!Q390+'6. Other(Incld) NCCF'!Q390</f>
        <v>0</v>
      </c>
      <c r="R390" s="435">
        <f>'2. CAD NCCF'!R390+'3. USD NCCF'!R390+'4. EUR NCCF'!R390+'5. GBP NCCF'!R390+'6. Other(Incld) NCCF'!R390</f>
        <v>0</v>
      </c>
      <c r="S390" s="436">
        <f>'2. CAD NCCF'!S390+'3. USD NCCF'!S390+'4. EUR NCCF'!S390+'5. GBP NCCF'!S390+'6. Other(Incld) NCCF'!S390</f>
        <v>0</v>
      </c>
      <c r="T390" s="435">
        <f>'2. CAD NCCF'!T390+'3. USD NCCF'!T390+'4. EUR NCCF'!T390+'5. GBP NCCF'!T390+'6. Other(Incld) NCCF'!T390</f>
        <v>0</v>
      </c>
      <c r="U390" s="436">
        <f>'2. CAD NCCF'!U390+'3. USD NCCF'!U390+'4. EUR NCCF'!U390+'5. GBP NCCF'!U390+'6. Other(Incld) NCCF'!U390</f>
        <v>0</v>
      </c>
      <c r="V390" s="435">
        <f>'2. CAD NCCF'!V390+'3. USD NCCF'!V390+'4. EUR NCCF'!V390+'5. GBP NCCF'!V390+'6. Other(Incld) NCCF'!V390</f>
        <v>0</v>
      </c>
      <c r="W390" s="436">
        <f>'2. CAD NCCF'!W390+'3. USD NCCF'!W390+'4. EUR NCCF'!W390+'5. GBP NCCF'!W390+'6. Other(Incld) NCCF'!W390</f>
        <v>0</v>
      </c>
      <c r="X390" s="435">
        <f>'2. CAD NCCF'!X390+'3. USD NCCF'!X390+'4. EUR NCCF'!X390+'5. GBP NCCF'!X390+'6. Other(Incld) NCCF'!X390</f>
        <v>0</v>
      </c>
      <c r="Y390" s="436">
        <f>'2. CAD NCCF'!Y390+'3. USD NCCF'!Y390+'4. EUR NCCF'!Y390+'5. GBP NCCF'!Y390+'6. Other(Incld) NCCF'!Y390</f>
        <v>0</v>
      </c>
      <c r="Z390" s="435">
        <f>'2. CAD NCCF'!Z390+'3. USD NCCF'!Z390+'4. EUR NCCF'!Z390+'5. GBP NCCF'!Z390+'6. Other(Incld) NCCF'!Z390</f>
        <v>0</v>
      </c>
      <c r="AA390" s="436">
        <f>'2. CAD NCCF'!AA390+'3. USD NCCF'!AA390+'4. EUR NCCF'!AA390+'5. GBP NCCF'!AA390+'6. Other(Incld) NCCF'!AA390</f>
        <v>0</v>
      </c>
      <c r="AB390" s="439">
        <f>'2. CAD NCCF'!AB390+'3. USD NCCF'!AB390+'4. EUR NCCF'!AB390+'5. GBP NCCF'!AB390+'6. Other(Incld) NCCF'!AB390</f>
        <v>0</v>
      </c>
      <c r="AC390" s="433">
        <f>'2. CAD NCCF'!AC390+'3. USD NCCF'!AC390+'4. EUR NCCF'!AC390+'5. GBP NCCF'!AC390+'6. Other(Incld) NCCF'!AC390</f>
        <v>0</v>
      </c>
      <c r="AD390" s="1015"/>
      <c r="AE390" s="1016"/>
      <c r="AF390" s="1017"/>
    </row>
    <row r="391" spans="1:32" ht="15" x14ac:dyDescent="0.2">
      <c r="A391" s="222">
        <v>174</v>
      </c>
      <c r="B391" s="466"/>
      <c r="C391" s="467"/>
      <c r="D391" s="467"/>
      <c r="E391" s="877" t="str">
        <f>'2. CAD NCCF'!E391:L391</f>
        <v>FI issued ABS and ABCP, medium rated</v>
      </c>
      <c r="F391" s="878"/>
      <c r="G391" s="878"/>
      <c r="H391" s="878"/>
      <c r="I391" s="878"/>
      <c r="J391" s="878"/>
      <c r="K391" s="878"/>
      <c r="L391" s="879"/>
      <c r="M391" s="399">
        <f>SUBTOTAL(9,M392:M393)</f>
        <v>0</v>
      </c>
      <c r="N391" s="402">
        <f t="shared" ref="N391" si="159">SUBTOTAL(9,N392:N393)</f>
        <v>0</v>
      </c>
      <c r="O391" s="406">
        <f t="shared" ref="O391" si="160">SUBTOTAL(9,O392:O393)</f>
        <v>0</v>
      </c>
      <c r="P391" s="405">
        <f t="shared" ref="P391" si="161">SUBTOTAL(9,P392:P393)</f>
        <v>0</v>
      </c>
      <c r="Q391" s="407">
        <f t="shared" ref="Q391" si="162">SUBTOTAL(9,Q392:Q393)</f>
        <v>0</v>
      </c>
      <c r="R391" s="406">
        <f t="shared" ref="R391" si="163">SUBTOTAL(9,R392:R393)</f>
        <v>0</v>
      </c>
      <c r="S391" s="406">
        <f t="shared" ref="S391" si="164">SUBTOTAL(9,S392:S393)</f>
        <v>0</v>
      </c>
      <c r="T391" s="406">
        <f t="shared" ref="T391" si="165">SUBTOTAL(9,T392:T393)</f>
        <v>0</v>
      </c>
      <c r="U391" s="406">
        <f t="shared" ref="U391" si="166">SUBTOTAL(9,U392:U393)</f>
        <v>0</v>
      </c>
      <c r="V391" s="406">
        <f t="shared" ref="V391" si="167">SUBTOTAL(9,V392:V393)</f>
        <v>0</v>
      </c>
      <c r="W391" s="406">
        <f t="shared" ref="W391" si="168">SUBTOTAL(9,W392:W393)</f>
        <v>0</v>
      </c>
      <c r="X391" s="406">
        <f t="shared" ref="X391" si="169">SUBTOTAL(9,X392:X393)</f>
        <v>0</v>
      </c>
      <c r="Y391" s="406">
        <f t="shared" ref="Y391" si="170">SUBTOTAL(9,Y392:Y393)</f>
        <v>0</v>
      </c>
      <c r="Z391" s="406">
        <f t="shared" ref="Z391" si="171">SUBTOTAL(9,Z392:Z393)</f>
        <v>0</v>
      </c>
      <c r="AA391" s="406">
        <f t="shared" ref="AA391" si="172">SUBTOTAL(9,AA392:AA393)</f>
        <v>0</v>
      </c>
      <c r="AB391" s="416">
        <f t="shared" ref="AB391" si="173">SUBTOTAL(9,AB392:AB393)</f>
        <v>0</v>
      </c>
      <c r="AC391" s="399">
        <f t="shared" ref="AC391" si="174">SUBTOTAL(9,AC392:AC393)</f>
        <v>0</v>
      </c>
      <c r="AD391" s="1015"/>
      <c r="AE391" s="1016"/>
      <c r="AF391" s="1017"/>
    </row>
    <row r="392" spans="1:32" ht="15" x14ac:dyDescent="0.2">
      <c r="A392" s="222">
        <v>175</v>
      </c>
      <c r="B392" s="466"/>
      <c r="C392" s="467"/>
      <c r="D392" s="467"/>
      <c r="E392" s="467"/>
      <c r="F392" s="880" t="str">
        <f>'2. CAD NCCF'!F392:L392</f>
        <v>FI issued ABS, medium rated</v>
      </c>
      <c r="G392" s="881"/>
      <c r="H392" s="881"/>
      <c r="I392" s="881"/>
      <c r="J392" s="881"/>
      <c r="K392" s="881"/>
      <c r="L392" s="882"/>
      <c r="M392" s="433">
        <f>'2. CAD NCCF'!M392+'3. USD NCCF'!M392+'4. EUR NCCF'!M392+'5. GBP NCCF'!M392+'6. Other(Incld) NCCF'!M392</f>
        <v>0</v>
      </c>
      <c r="N392" s="438">
        <f>'2. CAD NCCF'!N392+'3. USD NCCF'!N392+'4. EUR NCCF'!N392+'5. GBP NCCF'!N392+'6. Other(Incld) NCCF'!N392</f>
        <v>0</v>
      </c>
      <c r="O392" s="435">
        <f>'2. CAD NCCF'!O392+'3. USD NCCF'!O392+'4. EUR NCCF'!O392+'5. GBP NCCF'!O392+'6. Other(Incld) NCCF'!O392</f>
        <v>0</v>
      </c>
      <c r="P392" s="435">
        <f>'2. CAD NCCF'!P392+'3. USD NCCF'!P392+'4. EUR NCCF'!P392+'5. GBP NCCF'!P392+'6. Other(Incld) NCCF'!P392</f>
        <v>0</v>
      </c>
      <c r="Q392" s="437">
        <f>'2. CAD NCCF'!Q392+'3. USD NCCF'!Q392+'4. EUR NCCF'!Q392+'5. GBP NCCF'!Q392+'6. Other(Incld) NCCF'!Q392</f>
        <v>0</v>
      </c>
      <c r="R392" s="435">
        <f>'2. CAD NCCF'!R392+'3. USD NCCF'!R392+'4. EUR NCCF'!R392+'5. GBP NCCF'!R392+'6. Other(Incld) NCCF'!R392</f>
        <v>0</v>
      </c>
      <c r="S392" s="436">
        <f>'2. CAD NCCF'!S392+'3. USD NCCF'!S392+'4. EUR NCCF'!S392+'5. GBP NCCF'!S392+'6. Other(Incld) NCCF'!S392</f>
        <v>0</v>
      </c>
      <c r="T392" s="435">
        <f>'2. CAD NCCF'!T392+'3. USD NCCF'!T392+'4. EUR NCCF'!T392+'5. GBP NCCF'!T392+'6. Other(Incld) NCCF'!T392</f>
        <v>0</v>
      </c>
      <c r="U392" s="436">
        <f>'2. CAD NCCF'!U392+'3. USD NCCF'!U392+'4. EUR NCCF'!U392+'5. GBP NCCF'!U392+'6. Other(Incld) NCCF'!U392</f>
        <v>0</v>
      </c>
      <c r="V392" s="435">
        <f>'2. CAD NCCF'!V392+'3. USD NCCF'!V392+'4. EUR NCCF'!V392+'5. GBP NCCF'!V392+'6. Other(Incld) NCCF'!V392</f>
        <v>0</v>
      </c>
      <c r="W392" s="436">
        <f>'2. CAD NCCF'!W392+'3. USD NCCF'!W392+'4. EUR NCCF'!W392+'5. GBP NCCF'!W392+'6. Other(Incld) NCCF'!W392</f>
        <v>0</v>
      </c>
      <c r="X392" s="435">
        <f>'2. CAD NCCF'!X392+'3. USD NCCF'!X392+'4. EUR NCCF'!X392+'5. GBP NCCF'!X392+'6. Other(Incld) NCCF'!X392</f>
        <v>0</v>
      </c>
      <c r="Y392" s="436">
        <f>'2. CAD NCCF'!Y392+'3. USD NCCF'!Y392+'4. EUR NCCF'!Y392+'5. GBP NCCF'!Y392+'6. Other(Incld) NCCF'!Y392</f>
        <v>0</v>
      </c>
      <c r="Z392" s="435">
        <f>'2. CAD NCCF'!Z392+'3. USD NCCF'!Z392+'4. EUR NCCF'!Z392+'5. GBP NCCF'!Z392+'6. Other(Incld) NCCF'!Z392</f>
        <v>0</v>
      </c>
      <c r="AA392" s="436">
        <f>'2. CAD NCCF'!AA392+'3. USD NCCF'!AA392+'4. EUR NCCF'!AA392+'5. GBP NCCF'!AA392+'6. Other(Incld) NCCF'!AA392</f>
        <v>0</v>
      </c>
      <c r="AB392" s="439">
        <f>'2. CAD NCCF'!AB392+'3. USD NCCF'!AB392+'4. EUR NCCF'!AB392+'5. GBP NCCF'!AB392+'6. Other(Incld) NCCF'!AB392</f>
        <v>0</v>
      </c>
      <c r="AC392" s="433">
        <f>'2. CAD NCCF'!AC392+'3. USD NCCF'!AC392+'4. EUR NCCF'!AC392+'5. GBP NCCF'!AC392+'6. Other(Incld) NCCF'!AC392</f>
        <v>0</v>
      </c>
      <c r="AD392" s="1015"/>
      <c r="AE392" s="1016"/>
      <c r="AF392" s="1017"/>
    </row>
    <row r="393" spans="1:32" ht="15" customHeight="1" x14ac:dyDescent="0.2">
      <c r="A393" s="222">
        <v>176</v>
      </c>
      <c r="B393" s="466"/>
      <c r="C393" s="467"/>
      <c r="D393" s="467"/>
      <c r="E393" s="467"/>
      <c r="F393" s="880" t="str">
        <f>'2. CAD NCCF'!F393:L393</f>
        <v>FI issued ABCP, medium rated</v>
      </c>
      <c r="G393" s="881"/>
      <c r="H393" s="881"/>
      <c r="I393" s="881"/>
      <c r="J393" s="881"/>
      <c r="K393" s="881"/>
      <c r="L393" s="882"/>
      <c r="M393" s="433">
        <f>'2. CAD NCCF'!M393+'3. USD NCCF'!M393+'4. EUR NCCF'!M393+'5. GBP NCCF'!M393+'6. Other(Incld) NCCF'!M393</f>
        <v>0</v>
      </c>
      <c r="N393" s="438">
        <f>'2. CAD NCCF'!N393+'3. USD NCCF'!N393+'4. EUR NCCF'!N393+'5. GBP NCCF'!N393+'6. Other(Incld) NCCF'!N393</f>
        <v>0</v>
      </c>
      <c r="O393" s="435">
        <f>'2. CAD NCCF'!O393+'3. USD NCCF'!O393+'4. EUR NCCF'!O393+'5. GBP NCCF'!O393+'6. Other(Incld) NCCF'!O393</f>
        <v>0</v>
      </c>
      <c r="P393" s="435">
        <f>'2. CAD NCCF'!P393+'3. USD NCCF'!P393+'4. EUR NCCF'!P393+'5. GBP NCCF'!P393+'6. Other(Incld) NCCF'!P393</f>
        <v>0</v>
      </c>
      <c r="Q393" s="437">
        <f>'2. CAD NCCF'!Q393+'3. USD NCCF'!Q393+'4. EUR NCCF'!Q393+'5. GBP NCCF'!Q393+'6. Other(Incld) NCCF'!Q393</f>
        <v>0</v>
      </c>
      <c r="R393" s="435">
        <f>'2. CAD NCCF'!R393+'3. USD NCCF'!R393+'4. EUR NCCF'!R393+'5. GBP NCCF'!R393+'6. Other(Incld) NCCF'!R393</f>
        <v>0</v>
      </c>
      <c r="S393" s="436">
        <f>'2. CAD NCCF'!S393+'3. USD NCCF'!S393+'4. EUR NCCF'!S393+'5. GBP NCCF'!S393+'6. Other(Incld) NCCF'!S393</f>
        <v>0</v>
      </c>
      <c r="T393" s="435">
        <f>'2. CAD NCCF'!T393+'3. USD NCCF'!T393+'4. EUR NCCF'!T393+'5. GBP NCCF'!T393+'6. Other(Incld) NCCF'!T393</f>
        <v>0</v>
      </c>
      <c r="U393" s="436">
        <f>'2. CAD NCCF'!U393+'3. USD NCCF'!U393+'4. EUR NCCF'!U393+'5. GBP NCCF'!U393+'6. Other(Incld) NCCF'!U393</f>
        <v>0</v>
      </c>
      <c r="V393" s="435">
        <f>'2. CAD NCCF'!V393+'3. USD NCCF'!V393+'4. EUR NCCF'!V393+'5. GBP NCCF'!V393+'6. Other(Incld) NCCF'!V393</f>
        <v>0</v>
      </c>
      <c r="W393" s="436">
        <f>'2. CAD NCCF'!W393+'3. USD NCCF'!W393+'4. EUR NCCF'!W393+'5. GBP NCCF'!W393+'6. Other(Incld) NCCF'!W393</f>
        <v>0</v>
      </c>
      <c r="X393" s="435">
        <f>'2. CAD NCCF'!X393+'3. USD NCCF'!X393+'4. EUR NCCF'!X393+'5. GBP NCCF'!X393+'6. Other(Incld) NCCF'!X393</f>
        <v>0</v>
      </c>
      <c r="Y393" s="436">
        <f>'2. CAD NCCF'!Y393+'3. USD NCCF'!Y393+'4. EUR NCCF'!Y393+'5. GBP NCCF'!Y393+'6. Other(Incld) NCCF'!Y393</f>
        <v>0</v>
      </c>
      <c r="Z393" s="435">
        <f>'2. CAD NCCF'!Z393+'3. USD NCCF'!Z393+'4. EUR NCCF'!Z393+'5. GBP NCCF'!Z393+'6. Other(Incld) NCCF'!Z393</f>
        <v>0</v>
      </c>
      <c r="AA393" s="436">
        <f>'2. CAD NCCF'!AA393+'3. USD NCCF'!AA393+'4. EUR NCCF'!AA393+'5. GBP NCCF'!AA393+'6. Other(Incld) NCCF'!AA393</f>
        <v>0</v>
      </c>
      <c r="AB393" s="439">
        <f>'2. CAD NCCF'!AB393+'3. USD NCCF'!AB393+'4. EUR NCCF'!AB393+'5. GBP NCCF'!AB393+'6. Other(Incld) NCCF'!AB393</f>
        <v>0</v>
      </c>
      <c r="AC393" s="433">
        <f>'2. CAD NCCF'!AC393+'3. USD NCCF'!AC393+'4. EUR NCCF'!AC393+'5. GBP NCCF'!AC393+'6. Other(Incld) NCCF'!AC393</f>
        <v>0</v>
      </c>
      <c r="AD393" s="1015"/>
      <c r="AE393" s="1016"/>
      <c r="AF393" s="1017"/>
    </row>
    <row r="394" spans="1:32" ht="15" x14ac:dyDescent="0.2">
      <c r="A394" s="222">
        <v>177</v>
      </c>
      <c r="B394" s="466"/>
      <c r="C394" s="467"/>
      <c r="D394" s="467"/>
      <c r="E394" s="877" t="str">
        <f>'2. CAD NCCF'!E394:L394</f>
        <v>Non-FI issued ABS and ABCP, low or not rated</v>
      </c>
      <c r="F394" s="878"/>
      <c r="G394" s="878"/>
      <c r="H394" s="878"/>
      <c r="I394" s="878"/>
      <c r="J394" s="878"/>
      <c r="K394" s="878"/>
      <c r="L394" s="879"/>
      <c r="M394" s="399">
        <f>SUBTOTAL(9,M395:M396)</f>
        <v>0</v>
      </c>
      <c r="N394" s="402">
        <f t="shared" ref="N394" si="175">SUBTOTAL(9,N395:N396)</f>
        <v>0</v>
      </c>
      <c r="O394" s="406">
        <f t="shared" ref="O394" si="176">SUBTOTAL(9,O395:O396)</f>
        <v>0</v>
      </c>
      <c r="P394" s="405">
        <f t="shared" ref="P394" si="177">SUBTOTAL(9,P395:P396)</f>
        <v>0</v>
      </c>
      <c r="Q394" s="407">
        <f t="shared" ref="Q394" si="178">SUBTOTAL(9,Q395:Q396)</f>
        <v>0</v>
      </c>
      <c r="R394" s="406">
        <f t="shared" ref="R394" si="179">SUBTOTAL(9,R395:R396)</f>
        <v>0</v>
      </c>
      <c r="S394" s="406">
        <f t="shared" ref="S394" si="180">SUBTOTAL(9,S395:S396)</f>
        <v>0</v>
      </c>
      <c r="T394" s="406">
        <f t="shared" ref="T394" si="181">SUBTOTAL(9,T395:T396)</f>
        <v>0</v>
      </c>
      <c r="U394" s="406">
        <f t="shared" ref="U394" si="182">SUBTOTAL(9,U395:U396)</f>
        <v>0</v>
      </c>
      <c r="V394" s="406">
        <f t="shared" ref="V394" si="183">SUBTOTAL(9,V395:V396)</f>
        <v>0</v>
      </c>
      <c r="W394" s="406">
        <f t="shared" ref="W394" si="184">SUBTOTAL(9,W395:W396)</f>
        <v>0</v>
      </c>
      <c r="X394" s="406">
        <f t="shared" ref="X394" si="185">SUBTOTAL(9,X395:X396)</f>
        <v>0</v>
      </c>
      <c r="Y394" s="406">
        <f t="shared" ref="Y394" si="186">SUBTOTAL(9,Y395:Y396)</f>
        <v>0</v>
      </c>
      <c r="Z394" s="406">
        <f t="shared" ref="Z394" si="187">SUBTOTAL(9,Z395:Z396)</f>
        <v>0</v>
      </c>
      <c r="AA394" s="406">
        <f t="shared" ref="AA394" si="188">SUBTOTAL(9,AA395:AA396)</f>
        <v>0</v>
      </c>
      <c r="AB394" s="416">
        <f t="shared" ref="AB394" si="189">SUBTOTAL(9,AB395:AB396)</f>
        <v>0</v>
      </c>
      <c r="AC394" s="399">
        <f t="shared" ref="AC394" si="190">SUBTOTAL(9,AC395:AC396)</f>
        <v>0</v>
      </c>
      <c r="AD394" s="1015"/>
      <c r="AE394" s="1016"/>
      <c r="AF394" s="1017"/>
    </row>
    <row r="395" spans="1:32" ht="15" x14ac:dyDescent="0.2">
      <c r="A395" s="222">
        <v>178</v>
      </c>
      <c r="B395" s="466"/>
      <c r="C395" s="467"/>
      <c r="D395" s="467"/>
      <c r="E395" s="467"/>
      <c r="F395" s="880" t="str">
        <f>'2. CAD NCCF'!F395:L395</f>
        <v>Non-FI issued ABS, low or not rated</v>
      </c>
      <c r="G395" s="881"/>
      <c r="H395" s="881"/>
      <c r="I395" s="881"/>
      <c r="J395" s="881"/>
      <c r="K395" s="881"/>
      <c r="L395" s="882"/>
      <c r="M395" s="433">
        <f>'2. CAD NCCF'!M395+'3. USD NCCF'!M395+'4. EUR NCCF'!M395+'5. GBP NCCF'!M395+'6. Other(Incld) NCCF'!M395</f>
        <v>0</v>
      </c>
      <c r="N395" s="438">
        <f>'2. CAD NCCF'!N395+'3. USD NCCF'!N395+'4. EUR NCCF'!N395+'5. GBP NCCF'!N395+'6. Other(Incld) NCCF'!N395</f>
        <v>0</v>
      </c>
      <c r="O395" s="435">
        <f>'2. CAD NCCF'!O395+'3. USD NCCF'!O395+'4. EUR NCCF'!O395+'5. GBP NCCF'!O395+'6. Other(Incld) NCCF'!O395</f>
        <v>0</v>
      </c>
      <c r="P395" s="435">
        <f>'2. CAD NCCF'!P395+'3. USD NCCF'!P395+'4. EUR NCCF'!P395+'5. GBP NCCF'!P395+'6. Other(Incld) NCCF'!P395</f>
        <v>0</v>
      </c>
      <c r="Q395" s="437">
        <f>'2. CAD NCCF'!Q395+'3. USD NCCF'!Q395+'4. EUR NCCF'!Q395+'5. GBP NCCF'!Q395+'6. Other(Incld) NCCF'!Q395</f>
        <v>0</v>
      </c>
      <c r="R395" s="435">
        <f>'2. CAD NCCF'!R395+'3. USD NCCF'!R395+'4. EUR NCCF'!R395+'5. GBP NCCF'!R395+'6. Other(Incld) NCCF'!R395</f>
        <v>0</v>
      </c>
      <c r="S395" s="436">
        <f>'2. CAD NCCF'!S395+'3. USD NCCF'!S395+'4. EUR NCCF'!S395+'5. GBP NCCF'!S395+'6. Other(Incld) NCCF'!S395</f>
        <v>0</v>
      </c>
      <c r="T395" s="435">
        <f>'2. CAD NCCF'!T395+'3. USD NCCF'!T395+'4. EUR NCCF'!T395+'5. GBP NCCF'!T395+'6. Other(Incld) NCCF'!T395</f>
        <v>0</v>
      </c>
      <c r="U395" s="436">
        <f>'2. CAD NCCF'!U395+'3. USD NCCF'!U395+'4. EUR NCCF'!U395+'5. GBP NCCF'!U395+'6. Other(Incld) NCCF'!U395</f>
        <v>0</v>
      </c>
      <c r="V395" s="435">
        <f>'2. CAD NCCF'!V395+'3. USD NCCF'!V395+'4. EUR NCCF'!V395+'5. GBP NCCF'!V395+'6. Other(Incld) NCCF'!V395</f>
        <v>0</v>
      </c>
      <c r="W395" s="436">
        <f>'2. CAD NCCF'!W395+'3. USD NCCF'!W395+'4. EUR NCCF'!W395+'5. GBP NCCF'!W395+'6. Other(Incld) NCCF'!W395</f>
        <v>0</v>
      </c>
      <c r="X395" s="435">
        <f>'2. CAD NCCF'!X395+'3. USD NCCF'!X395+'4. EUR NCCF'!X395+'5. GBP NCCF'!X395+'6. Other(Incld) NCCF'!X395</f>
        <v>0</v>
      </c>
      <c r="Y395" s="436">
        <f>'2. CAD NCCF'!Y395+'3. USD NCCF'!Y395+'4. EUR NCCF'!Y395+'5. GBP NCCF'!Y395+'6. Other(Incld) NCCF'!Y395</f>
        <v>0</v>
      </c>
      <c r="Z395" s="435">
        <f>'2. CAD NCCF'!Z395+'3. USD NCCF'!Z395+'4. EUR NCCF'!Z395+'5. GBP NCCF'!Z395+'6. Other(Incld) NCCF'!Z395</f>
        <v>0</v>
      </c>
      <c r="AA395" s="436">
        <f>'2. CAD NCCF'!AA395+'3. USD NCCF'!AA395+'4. EUR NCCF'!AA395+'5. GBP NCCF'!AA395+'6. Other(Incld) NCCF'!AA395</f>
        <v>0</v>
      </c>
      <c r="AB395" s="439">
        <f>'2. CAD NCCF'!AB395+'3. USD NCCF'!AB395+'4. EUR NCCF'!AB395+'5. GBP NCCF'!AB395+'6. Other(Incld) NCCF'!AB395</f>
        <v>0</v>
      </c>
      <c r="AC395" s="433">
        <f>'2. CAD NCCF'!AC395+'3. USD NCCF'!AC395+'4. EUR NCCF'!AC395+'5. GBP NCCF'!AC395+'6. Other(Incld) NCCF'!AC395</f>
        <v>0</v>
      </c>
      <c r="AD395" s="1015"/>
      <c r="AE395" s="1016"/>
      <c r="AF395" s="1017"/>
    </row>
    <row r="396" spans="1:32" ht="15" customHeight="1" x14ac:dyDescent="0.2">
      <c r="A396" s="222">
        <v>179</v>
      </c>
      <c r="B396" s="466"/>
      <c r="C396" s="467"/>
      <c r="D396" s="467"/>
      <c r="E396" s="467"/>
      <c r="F396" s="880" t="str">
        <f>'2. CAD NCCF'!F396:L396</f>
        <v>Non-FI issued ABCP, low or not rated</v>
      </c>
      <c r="G396" s="881"/>
      <c r="H396" s="881"/>
      <c r="I396" s="881"/>
      <c r="J396" s="881"/>
      <c r="K396" s="881"/>
      <c r="L396" s="882"/>
      <c r="M396" s="433">
        <f>'2. CAD NCCF'!M396+'3. USD NCCF'!M396+'4. EUR NCCF'!M396+'5. GBP NCCF'!M396+'6. Other(Incld) NCCF'!M396</f>
        <v>0</v>
      </c>
      <c r="N396" s="438">
        <f>'2. CAD NCCF'!N396+'3. USD NCCF'!N396+'4. EUR NCCF'!N396+'5. GBP NCCF'!N396+'6. Other(Incld) NCCF'!N396</f>
        <v>0</v>
      </c>
      <c r="O396" s="435">
        <f>'2. CAD NCCF'!O396+'3. USD NCCF'!O396+'4. EUR NCCF'!O396+'5. GBP NCCF'!O396+'6. Other(Incld) NCCF'!O396</f>
        <v>0</v>
      </c>
      <c r="P396" s="435">
        <f>'2. CAD NCCF'!P396+'3. USD NCCF'!P396+'4. EUR NCCF'!P396+'5. GBP NCCF'!P396+'6. Other(Incld) NCCF'!P396</f>
        <v>0</v>
      </c>
      <c r="Q396" s="437">
        <f>'2. CAD NCCF'!Q396+'3. USD NCCF'!Q396+'4. EUR NCCF'!Q396+'5. GBP NCCF'!Q396+'6. Other(Incld) NCCF'!Q396</f>
        <v>0</v>
      </c>
      <c r="R396" s="435">
        <f>'2. CAD NCCF'!R396+'3. USD NCCF'!R396+'4. EUR NCCF'!R396+'5. GBP NCCF'!R396+'6. Other(Incld) NCCF'!R396</f>
        <v>0</v>
      </c>
      <c r="S396" s="436">
        <f>'2. CAD NCCF'!S396+'3. USD NCCF'!S396+'4. EUR NCCF'!S396+'5. GBP NCCF'!S396+'6. Other(Incld) NCCF'!S396</f>
        <v>0</v>
      </c>
      <c r="T396" s="435">
        <f>'2. CAD NCCF'!T396+'3. USD NCCF'!T396+'4. EUR NCCF'!T396+'5. GBP NCCF'!T396+'6. Other(Incld) NCCF'!T396</f>
        <v>0</v>
      </c>
      <c r="U396" s="436">
        <f>'2. CAD NCCF'!U396+'3. USD NCCF'!U396+'4. EUR NCCF'!U396+'5. GBP NCCF'!U396+'6. Other(Incld) NCCF'!U396</f>
        <v>0</v>
      </c>
      <c r="V396" s="435">
        <f>'2. CAD NCCF'!V396+'3. USD NCCF'!V396+'4. EUR NCCF'!V396+'5. GBP NCCF'!V396+'6. Other(Incld) NCCF'!V396</f>
        <v>0</v>
      </c>
      <c r="W396" s="436">
        <f>'2. CAD NCCF'!W396+'3. USD NCCF'!W396+'4. EUR NCCF'!W396+'5. GBP NCCF'!W396+'6. Other(Incld) NCCF'!W396</f>
        <v>0</v>
      </c>
      <c r="X396" s="435">
        <f>'2. CAD NCCF'!X396+'3. USD NCCF'!X396+'4. EUR NCCF'!X396+'5. GBP NCCF'!X396+'6. Other(Incld) NCCF'!X396</f>
        <v>0</v>
      </c>
      <c r="Y396" s="436">
        <f>'2. CAD NCCF'!Y396+'3. USD NCCF'!Y396+'4. EUR NCCF'!Y396+'5. GBP NCCF'!Y396+'6. Other(Incld) NCCF'!Y396</f>
        <v>0</v>
      </c>
      <c r="Z396" s="435">
        <f>'2. CAD NCCF'!Z396+'3. USD NCCF'!Z396+'4. EUR NCCF'!Z396+'5. GBP NCCF'!Z396+'6. Other(Incld) NCCF'!Z396</f>
        <v>0</v>
      </c>
      <c r="AA396" s="436">
        <f>'2. CAD NCCF'!AA396+'3. USD NCCF'!AA396+'4. EUR NCCF'!AA396+'5. GBP NCCF'!AA396+'6. Other(Incld) NCCF'!AA396</f>
        <v>0</v>
      </c>
      <c r="AB396" s="439">
        <f>'2. CAD NCCF'!AB396+'3. USD NCCF'!AB396+'4. EUR NCCF'!AB396+'5. GBP NCCF'!AB396+'6. Other(Incld) NCCF'!AB396</f>
        <v>0</v>
      </c>
      <c r="AC396" s="433">
        <f>'2. CAD NCCF'!AC396+'3. USD NCCF'!AC396+'4. EUR NCCF'!AC396+'5. GBP NCCF'!AC396+'6. Other(Incld) NCCF'!AC396</f>
        <v>0</v>
      </c>
      <c r="AD396" s="1015"/>
      <c r="AE396" s="1016"/>
      <c r="AF396" s="1017"/>
    </row>
    <row r="397" spans="1:32" ht="15" x14ac:dyDescent="0.2">
      <c r="A397" s="222">
        <v>180</v>
      </c>
      <c r="B397" s="466"/>
      <c r="C397" s="467"/>
      <c r="D397" s="467"/>
      <c r="E397" s="877" t="str">
        <f>'2. CAD NCCF'!E397:L397</f>
        <v>FI issued ABS and ABCP, low or not rated</v>
      </c>
      <c r="F397" s="878"/>
      <c r="G397" s="878"/>
      <c r="H397" s="878"/>
      <c r="I397" s="878"/>
      <c r="J397" s="878"/>
      <c r="K397" s="878"/>
      <c r="L397" s="879"/>
      <c r="M397" s="399">
        <f>SUBTOTAL(9,M398:M399)</f>
        <v>0</v>
      </c>
      <c r="N397" s="402">
        <f t="shared" ref="N397" si="191">SUBTOTAL(9,N398:N399)</f>
        <v>0</v>
      </c>
      <c r="O397" s="406">
        <f t="shared" ref="O397" si="192">SUBTOTAL(9,O398:O399)</f>
        <v>0</v>
      </c>
      <c r="P397" s="405">
        <f t="shared" ref="P397" si="193">SUBTOTAL(9,P398:P399)</f>
        <v>0</v>
      </c>
      <c r="Q397" s="407">
        <f t="shared" ref="Q397" si="194">SUBTOTAL(9,Q398:Q399)</f>
        <v>0</v>
      </c>
      <c r="R397" s="406">
        <f t="shared" ref="R397" si="195">SUBTOTAL(9,R398:R399)</f>
        <v>0</v>
      </c>
      <c r="S397" s="406">
        <f t="shared" ref="S397" si="196">SUBTOTAL(9,S398:S399)</f>
        <v>0</v>
      </c>
      <c r="T397" s="406">
        <f t="shared" ref="T397" si="197">SUBTOTAL(9,T398:T399)</f>
        <v>0</v>
      </c>
      <c r="U397" s="406">
        <f t="shared" ref="U397" si="198">SUBTOTAL(9,U398:U399)</f>
        <v>0</v>
      </c>
      <c r="V397" s="406">
        <f t="shared" ref="V397" si="199">SUBTOTAL(9,V398:V399)</f>
        <v>0</v>
      </c>
      <c r="W397" s="406">
        <f t="shared" ref="W397" si="200">SUBTOTAL(9,W398:W399)</f>
        <v>0</v>
      </c>
      <c r="X397" s="406">
        <f t="shared" ref="X397" si="201">SUBTOTAL(9,X398:X399)</f>
        <v>0</v>
      </c>
      <c r="Y397" s="406">
        <f t="shared" ref="Y397" si="202">SUBTOTAL(9,Y398:Y399)</f>
        <v>0</v>
      </c>
      <c r="Z397" s="406">
        <f t="shared" ref="Z397" si="203">SUBTOTAL(9,Z398:Z399)</f>
        <v>0</v>
      </c>
      <c r="AA397" s="406">
        <f t="shared" ref="AA397" si="204">SUBTOTAL(9,AA398:AA399)</f>
        <v>0</v>
      </c>
      <c r="AB397" s="416">
        <f t="shared" ref="AB397" si="205">SUBTOTAL(9,AB398:AB399)</f>
        <v>0</v>
      </c>
      <c r="AC397" s="399">
        <f t="shared" ref="AC397" si="206">SUBTOTAL(9,AC398:AC399)</f>
        <v>0</v>
      </c>
      <c r="AD397" s="1015"/>
      <c r="AE397" s="1016"/>
      <c r="AF397" s="1017"/>
    </row>
    <row r="398" spans="1:32" ht="15" x14ac:dyDescent="0.2">
      <c r="A398" s="222">
        <v>181</v>
      </c>
      <c r="B398" s="466"/>
      <c r="C398" s="467"/>
      <c r="D398" s="467"/>
      <c r="E398" s="467"/>
      <c r="F398" s="880" t="str">
        <f>'2. CAD NCCF'!F398:L398</f>
        <v>FI issued ABS, low or not rated</v>
      </c>
      <c r="G398" s="881"/>
      <c r="H398" s="881"/>
      <c r="I398" s="881"/>
      <c r="J398" s="881"/>
      <c r="K398" s="881"/>
      <c r="L398" s="882"/>
      <c r="M398" s="433">
        <f>'2. CAD NCCF'!M398+'3. USD NCCF'!M398+'4. EUR NCCF'!M398+'5. GBP NCCF'!M398+'6. Other(Incld) NCCF'!M398</f>
        <v>0</v>
      </c>
      <c r="N398" s="438">
        <f>'2. CAD NCCF'!N398+'3. USD NCCF'!N398+'4. EUR NCCF'!N398+'5. GBP NCCF'!N398+'6. Other(Incld) NCCF'!N398</f>
        <v>0</v>
      </c>
      <c r="O398" s="435">
        <f>'2. CAD NCCF'!O398+'3. USD NCCF'!O398+'4. EUR NCCF'!O398+'5. GBP NCCF'!O398+'6. Other(Incld) NCCF'!O398</f>
        <v>0</v>
      </c>
      <c r="P398" s="435">
        <f>'2. CAD NCCF'!P398+'3. USD NCCF'!P398+'4. EUR NCCF'!P398+'5. GBP NCCF'!P398+'6. Other(Incld) NCCF'!P398</f>
        <v>0</v>
      </c>
      <c r="Q398" s="437">
        <f>'2. CAD NCCF'!Q398+'3. USD NCCF'!Q398+'4. EUR NCCF'!Q398+'5. GBP NCCF'!Q398+'6. Other(Incld) NCCF'!Q398</f>
        <v>0</v>
      </c>
      <c r="R398" s="435">
        <f>'2. CAD NCCF'!R398+'3. USD NCCF'!R398+'4. EUR NCCF'!R398+'5. GBP NCCF'!R398+'6. Other(Incld) NCCF'!R398</f>
        <v>0</v>
      </c>
      <c r="S398" s="436">
        <f>'2. CAD NCCF'!S398+'3. USD NCCF'!S398+'4. EUR NCCF'!S398+'5. GBP NCCF'!S398+'6. Other(Incld) NCCF'!S398</f>
        <v>0</v>
      </c>
      <c r="T398" s="435">
        <f>'2. CAD NCCF'!T398+'3. USD NCCF'!T398+'4. EUR NCCF'!T398+'5. GBP NCCF'!T398+'6. Other(Incld) NCCF'!T398</f>
        <v>0</v>
      </c>
      <c r="U398" s="436">
        <f>'2. CAD NCCF'!U398+'3. USD NCCF'!U398+'4. EUR NCCF'!U398+'5. GBP NCCF'!U398+'6. Other(Incld) NCCF'!U398</f>
        <v>0</v>
      </c>
      <c r="V398" s="435">
        <f>'2. CAD NCCF'!V398+'3. USD NCCF'!V398+'4. EUR NCCF'!V398+'5. GBP NCCF'!V398+'6. Other(Incld) NCCF'!V398</f>
        <v>0</v>
      </c>
      <c r="W398" s="436">
        <f>'2. CAD NCCF'!W398+'3. USD NCCF'!W398+'4. EUR NCCF'!W398+'5. GBP NCCF'!W398+'6. Other(Incld) NCCF'!W398</f>
        <v>0</v>
      </c>
      <c r="X398" s="435">
        <f>'2. CAD NCCF'!X398+'3. USD NCCF'!X398+'4. EUR NCCF'!X398+'5. GBP NCCF'!X398+'6. Other(Incld) NCCF'!X398</f>
        <v>0</v>
      </c>
      <c r="Y398" s="436">
        <f>'2. CAD NCCF'!Y398+'3. USD NCCF'!Y398+'4. EUR NCCF'!Y398+'5. GBP NCCF'!Y398+'6. Other(Incld) NCCF'!Y398</f>
        <v>0</v>
      </c>
      <c r="Z398" s="435">
        <f>'2. CAD NCCF'!Z398+'3. USD NCCF'!Z398+'4. EUR NCCF'!Z398+'5. GBP NCCF'!Z398+'6. Other(Incld) NCCF'!Z398</f>
        <v>0</v>
      </c>
      <c r="AA398" s="436">
        <f>'2. CAD NCCF'!AA398+'3. USD NCCF'!AA398+'4. EUR NCCF'!AA398+'5. GBP NCCF'!AA398+'6. Other(Incld) NCCF'!AA398</f>
        <v>0</v>
      </c>
      <c r="AB398" s="439">
        <f>'2. CAD NCCF'!AB398+'3. USD NCCF'!AB398+'4. EUR NCCF'!AB398+'5. GBP NCCF'!AB398+'6. Other(Incld) NCCF'!AB398</f>
        <v>0</v>
      </c>
      <c r="AC398" s="433">
        <f>'2. CAD NCCF'!AC398+'3. USD NCCF'!AC398+'4. EUR NCCF'!AC398+'5. GBP NCCF'!AC398+'6. Other(Incld) NCCF'!AC398</f>
        <v>0</v>
      </c>
      <c r="AD398" s="1015"/>
      <c r="AE398" s="1016"/>
      <c r="AF398" s="1017"/>
    </row>
    <row r="399" spans="1:32" ht="15" customHeight="1" x14ac:dyDescent="0.2">
      <c r="A399" s="222">
        <v>182</v>
      </c>
      <c r="B399" s="466"/>
      <c r="C399" s="467"/>
      <c r="D399" s="467"/>
      <c r="E399" s="467"/>
      <c r="F399" s="880" t="str">
        <f>'2. CAD NCCF'!F399:L399</f>
        <v>FI issued ABCP, low or not rated</v>
      </c>
      <c r="G399" s="881"/>
      <c r="H399" s="881"/>
      <c r="I399" s="881"/>
      <c r="J399" s="881"/>
      <c r="K399" s="881"/>
      <c r="L399" s="882"/>
      <c r="M399" s="433">
        <f>'2. CAD NCCF'!M399+'3. USD NCCF'!M399+'4. EUR NCCF'!M399+'5. GBP NCCF'!M399+'6. Other(Incld) NCCF'!M399</f>
        <v>0</v>
      </c>
      <c r="N399" s="438">
        <f>'2. CAD NCCF'!N399+'3. USD NCCF'!N399+'4. EUR NCCF'!N399+'5. GBP NCCF'!N399+'6. Other(Incld) NCCF'!N399</f>
        <v>0</v>
      </c>
      <c r="O399" s="435">
        <f>'2. CAD NCCF'!O399+'3. USD NCCF'!O399+'4. EUR NCCF'!O399+'5. GBP NCCF'!O399+'6. Other(Incld) NCCF'!O399</f>
        <v>0</v>
      </c>
      <c r="P399" s="435">
        <f>'2. CAD NCCF'!P399+'3. USD NCCF'!P399+'4. EUR NCCF'!P399+'5. GBP NCCF'!P399+'6. Other(Incld) NCCF'!P399</f>
        <v>0</v>
      </c>
      <c r="Q399" s="437">
        <f>'2. CAD NCCF'!Q399+'3. USD NCCF'!Q399+'4. EUR NCCF'!Q399+'5. GBP NCCF'!Q399+'6. Other(Incld) NCCF'!Q399</f>
        <v>0</v>
      </c>
      <c r="R399" s="435">
        <f>'2. CAD NCCF'!R399+'3. USD NCCF'!R399+'4. EUR NCCF'!R399+'5. GBP NCCF'!R399+'6. Other(Incld) NCCF'!R399</f>
        <v>0</v>
      </c>
      <c r="S399" s="436">
        <f>'2. CAD NCCF'!S399+'3. USD NCCF'!S399+'4. EUR NCCF'!S399+'5. GBP NCCF'!S399+'6. Other(Incld) NCCF'!S399</f>
        <v>0</v>
      </c>
      <c r="T399" s="435">
        <f>'2. CAD NCCF'!T399+'3. USD NCCF'!T399+'4. EUR NCCF'!T399+'5. GBP NCCF'!T399+'6. Other(Incld) NCCF'!T399</f>
        <v>0</v>
      </c>
      <c r="U399" s="436">
        <f>'2. CAD NCCF'!U399+'3. USD NCCF'!U399+'4. EUR NCCF'!U399+'5. GBP NCCF'!U399+'6. Other(Incld) NCCF'!U399</f>
        <v>0</v>
      </c>
      <c r="V399" s="435">
        <f>'2. CAD NCCF'!V399+'3. USD NCCF'!V399+'4. EUR NCCF'!V399+'5. GBP NCCF'!V399+'6. Other(Incld) NCCF'!V399</f>
        <v>0</v>
      </c>
      <c r="W399" s="436">
        <f>'2. CAD NCCF'!W399+'3. USD NCCF'!W399+'4. EUR NCCF'!W399+'5. GBP NCCF'!W399+'6. Other(Incld) NCCF'!W399</f>
        <v>0</v>
      </c>
      <c r="X399" s="435">
        <f>'2. CAD NCCF'!X399+'3. USD NCCF'!X399+'4. EUR NCCF'!X399+'5. GBP NCCF'!X399+'6. Other(Incld) NCCF'!X399</f>
        <v>0</v>
      </c>
      <c r="Y399" s="436">
        <f>'2. CAD NCCF'!Y399+'3. USD NCCF'!Y399+'4. EUR NCCF'!Y399+'5. GBP NCCF'!Y399+'6. Other(Incld) NCCF'!Y399</f>
        <v>0</v>
      </c>
      <c r="Z399" s="435">
        <f>'2. CAD NCCF'!Z399+'3. USD NCCF'!Z399+'4. EUR NCCF'!Z399+'5. GBP NCCF'!Z399+'6. Other(Incld) NCCF'!Z399</f>
        <v>0</v>
      </c>
      <c r="AA399" s="436">
        <f>'2. CAD NCCF'!AA399+'3. USD NCCF'!AA399+'4. EUR NCCF'!AA399+'5. GBP NCCF'!AA399+'6. Other(Incld) NCCF'!AA399</f>
        <v>0</v>
      </c>
      <c r="AB399" s="439">
        <f>'2. CAD NCCF'!AB399+'3. USD NCCF'!AB399+'4. EUR NCCF'!AB399+'5. GBP NCCF'!AB399+'6. Other(Incld) NCCF'!AB399</f>
        <v>0</v>
      </c>
      <c r="AC399" s="433">
        <f>'2. CAD NCCF'!AC399+'3. USD NCCF'!AC399+'4. EUR NCCF'!AC399+'5. GBP NCCF'!AC399+'6. Other(Incld) NCCF'!AC399</f>
        <v>0</v>
      </c>
      <c r="AD399" s="1015"/>
      <c r="AE399" s="1016"/>
      <c r="AF399" s="1017"/>
    </row>
    <row r="400" spans="1:32" ht="15" x14ac:dyDescent="0.2">
      <c r="A400" s="222">
        <v>183</v>
      </c>
      <c r="B400" s="466"/>
      <c r="C400" s="467"/>
      <c r="D400" s="868" t="str">
        <f>'2. CAD NCCF'!D400:L400</f>
        <v>Equities</v>
      </c>
      <c r="E400" s="869"/>
      <c r="F400" s="869"/>
      <c r="G400" s="869"/>
      <c r="H400" s="869"/>
      <c r="I400" s="869"/>
      <c r="J400" s="869"/>
      <c r="K400" s="869"/>
      <c r="L400" s="869"/>
      <c r="M400" s="399">
        <f>SUBTOTAL(9,M401:M403)</f>
        <v>0</v>
      </c>
      <c r="N400" s="402">
        <f t="shared" ref="N400:AC400" si="207">SUBTOTAL(9,N401:N403)</f>
        <v>0</v>
      </c>
      <c r="O400" s="406">
        <f t="shared" si="207"/>
        <v>0</v>
      </c>
      <c r="P400" s="405">
        <f t="shared" si="207"/>
        <v>0</v>
      </c>
      <c r="Q400" s="407">
        <f t="shared" si="207"/>
        <v>0</v>
      </c>
      <c r="R400" s="406">
        <f t="shared" si="207"/>
        <v>0</v>
      </c>
      <c r="S400" s="406">
        <f t="shared" si="207"/>
        <v>0</v>
      </c>
      <c r="T400" s="406">
        <f t="shared" si="207"/>
        <v>0</v>
      </c>
      <c r="U400" s="406">
        <f t="shared" si="207"/>
        <v>0</v>
      </c>
      <c r="V400" s="406">
        <f t="shared" si="207"/>
        <v>0</v>
      </c>
      <c r="W400" s="406">
        <f t="shared" si="207"/>
        <v>0</v>
      </c>
      <c r="X400" s="406">
        <f t="shared" si="207"/>
        <v>0</v>
      </c>
      <c r="Y400" s="406">
        <f t="shared" si="207"/>
        <v>0</v>
      </c>
      <c r="Z400" s="406">
        <f t="shared" si="207"/>
        <v>0</v>
      </c>
      <c r="AA400" s="406">
        <f t="shared" si="207"/>
        <v>0</v>
      </c>
      <c r="AB400" s="416">
        <f t="shared" si="207"/>
        <v>0</v>
      </c>
      <c r="AC400" s="399">
        <f t="shared" si="207"/>
        <v>0</v>
      </c>
      <c r="AD400" s="1015"/>
      <c r="AE400" s="1016"/>
      <c r="AF400" s="1017"/>
    </row>
    <row r="401" spans="1:32" ht="15" customHeight="1" x14ac:dyDescent="0.2">
      <c r="A401" s="222">
        <v>184</v>
      </c>
      <c r="B401" s="466"/>
      <c r="C401" s="467"/>
      <c r="D401" s="467"/>
      <c r="E401" s="467"/>
      <c r="F401" s="880" t="str">
        <f>'2. CAD NCCF'!F401:L401</f>
        <v>Eligible non-financial common equity shares</v>
      </c>
      <c r="G401" s="881"/>
      <c r="H401" s="881"/>
      <c r="I401" s="881"/>
      <c r="J401" s="881"/>
      <c r="K401" s="881"/>
      <c r="L401" s="882"/>
      <c r="M401" s="433">
        <f>'2. CAD NCCF'!M401+'3. USD NCCF'!M401+'4. EUR NCCF'!M401+'5. GBP NCCF'!M401+'6. Other(Incld) NCCF'!M401</f>
        <v>0</v>
      </c>
      <c r="N401" s="438">
        <f>'2. CAD NCCF'!N401+'3. USD NCCF'!N401+'4. EUR NCCF'!N401+'5. GBP NCCF'!N401+'6. Other(Incld) NCCF'!N401</f>
        <v>0</v>
      </c>
      <c r="O401" s="435">
        <f>'2. CAD NCCF'!O401+'3. USD NCCF'!O401+'4. EUR NCCF'!O401+'5. GBP NCCF'!O401+'6. Other(Incld) NCCF'!O401</f>
        <v>0</v>
      </c>
      <c r="P401" s="435">
        <f>'2. CAD NCCF'!P401+'3. USD NCCF'!P401+'4. EUR NCCF'!P401+'5. GBP NCCF'!P401+'6. Other(Incld) NCCF'!P401</f>
        <v>0</v>
      </c>
      <c r="Q401" s="437">
        <f>'2. CAD NCCF'!Q401+'3. USD NCCF'!Q401+'4. EUR NCCF'!Q401+'5. GBP NCCF'!Q401+'6. Other(Incld) NCCF'!Q401</f>
        <v>0</v>
      </c>
      <c r="R401" s="435">
        <f>'2. CAD NCCF'!R401+'3. USD NCCF'!R401+'4. EUR NCCF'!R401+'5. GBP NCCF'!R401+'6. Other(Incld) NCCF'!R401</f>
        <v>0</v>
      </c>
      <c r="S401" s="436">
        <f>'2. CAD NCCF'!S401+'3. USD NCCF'!S401+'4. EUR NCCF'!S401+'5. GBP NCCF'!S401+'6. Other(Incld) NCCF'!S401</f>
        <v>0</v>
      </c>
      <c r="T401" s="435">
        <f>'2. CAD NCCF'!T401+'3. USD NCCF'!T401+'4. EUR NCCF'!T401+'5. GBP NCCF'!T401+'6. Other(Incld) NCCF'!T401</f>
        <v>0</v>
      </c>
      <c r="U401" s="436">
        <f>'2. CAD NCCF'!U401+'3. USD NCCF'!U401+'4. EUR NCCF'!U401+'5. GBP NCCF'!U401+'6. Other(Incld) NCCF'!U401</f>
        <v>0</v>
      </c>
      <c r="V401" s="435">
        <f>'2. CAD NCCF'!V401+'3. USD NCCF'!V401+'4. EUR NCCF'!V401+'5. GBP NCCF'!V401+'6. Other(Incld) NCCF'!V401</f>
        <v>0</v>
      </c>
      <c r="W401" s="436">
        <f>'2. CAD NCCF'!W401+'3. USD NCCF'!W401+'4. EUR NCCF'!W401+'5. GBP NCCF'!W401+'6. Other(Incld) NCCF'!W401</f>
        <v>0</v>
      </c>
      <c r="X401" s="435">
        <f>'2. CAD NCCF'!X401+'3. USD NCCF'!X401+'4. EUR NCCF'!X401+'5. GBP NCCF'!X401+'6. Other(Incld) NCCF'!X401</f>
        <v>0</v>
      </c>
      <c r="Y401" s="436">
        <f>'2. CAD NCCF'!Y401+'3. USD NCCF'!Y401+'4. EUR NCCF'!Y401+'5. GBP NCCF'!Y401+'6. Other(Incld) NCCF'!Y401</f>
        <v>0</v>
      </c>
      <c r="Z401" s="435">
        <f>'2. CAD NCCF'!Z401+'3. USD NCCF'!Z401+'4. EUR NCCF'!Z401+'5. GBP NCCF'!Z401+'6. Other(Incld) NCCF'!Z401</f>
        <v>0</v>
      </c>
      <c r="AA401" s="436">
        <f>'2. CAD NCCF'!AA401+'3. USD NCCF'!AA401+'4. EUR NCCF'!AA401+'5. GBP NCCF'!AA401+'6. Other(Incld) NCCF'!AA401</f>
        <v>0</v>
      </c>
      <c r="AB401" s="439">
        <f>'2. CAD NCCF'!AB401+'3. USD NCCF'!AB401+'4. EUR NCCF'!AB401+'5. GBP NCCF'!AB401+'6. Other(Incld) NCCF'!AB401</f>
        <v>0</v>
      </c>
      <c r="AC401" s="433">
        <f>'2. CAD NCCF'!AC401+'3. USD NCCF'!AC401+'4. EUR NCCF'!AC401+'5. GBP NCCF'!AC401+'6. Other(Incld) NCCF'!AC401</f>
        <v>0</v>
      </c>
      <c r="AD401" s="1015"/>
      <c r="AE401" s="1016"/>
      <c r="AF401" s="1017"/>
    </row>
    <row r="402" spans="1:32" ht="15" customHeight="1" x14ac:dyDescent="0.2">
      <c r="A402" s="222">
        <v>185</v>
      </c>
      <c r="B402" s="466"/>
      <c r="C402" s="467"/>
      <c r="D402" s="467"/>
      <c r="E402" s="467"/>
      <c r="F402" s="880" t="str">
        <f>'2. CAD NCCF'!F402:L402</f>
        <v>Eligible financial common equity</v>
      </c>
      <c r="G402" s="881"/>
      <c r="H402" s="881"/>
      <c r="I402" s="881"/>
      <c r="J402" s="881"/>
      <c r="K402" s="881"/>
      <c r="L402" s="882"/>
      <c r="M402" s="433">
        <f>'2. CAD NCCF'!M402+'3. USD NCCF'!M402+'4. EUR NCCF'!M402+'5. GBP NCCF'!M402+'6. Other(Incld) NCCF'!M402</f>
        <v>0</v>
      </c>
      <c r="N402" s="438">
        <f>'2. CAD NCCF'!N402+'3. USD NCCF'!N402+'4. EUR NCCF'!N402+'5. GBP NCCF'!N402+'6. Other(Incld) NCCF'!N402</f>
        <v>0</v>
      </c>
      <c r="O402" s="435">
        <f>'2. CAD NCCF'!O402+'3. USD NCCF'!O402+'4. EUR NCCF'!O402+'5. GBP NCCF'!O402+'6. Other(Incld) NCCF'!O402</f>
        <v>0</v>
      </c>
      <c r="P402" s="435">
        <f>'2. CAD NCCF'!P402+'3. USD NCCF'!P402+'4. EUR NCCF'!P402+'5. GBP NCCF'!P402+'6. Other(Incld) NCCF'!P402</f>
        <v>0</v>
      </c>
      <c r="Q402" s="437">
        <f>'2. CAD NCCF'!Q402+'3. USD NCCF'!Q402+'4. EUR NCCF'!Q402+'5. GBP NCCF'!Q402+'6. Other(Incld) NCCF'!Q402</f>
        <v>0</v>
      </c>
      <c r="R402" s="435">
        <f>'2. CAD NCCF'!R402+'3. USD NCCF'!R402+'4. EUR NCCF'!R402+'5. GBP NCCF'!R402+'6. Other(Incld) NCCF'!R402</f>
        <v>0</v>
      </c>
      <c r="S402" s="436">
        <f>'2. CAD NCCF'!S402+'3. USD NCCF'!S402+'4. EUR NCCF'!S402+'5. GBP NCCF'!S402+'6. Other(Incld) NCCF'!S402</f>
        <v>0</v>
      </c>
      <c r="T402" s="435">
        <f>'2. CAD NCCF'!T402+'3. USD NCCF'!T402+'4. EUR NCCF'!T402+'5. GBP NCCF'!T402+'6. Other(Incld) NCCF'!T402</f>
        <v>0</v>
      </c>
      <c r="U402" s="436">
        <f>'2. CAD NCCF'!U402+'3. USD NCCF'!U402+'4. EUR NCCF'!U402+'5. GBP NCCF'!U402+'6. Other(Incld) NCCF'!U402</f>
        <v>0</v>
      </c>
      <c r="V402" s="435">
        <f>'2. CAD NCCF'!V402+'3. USD NCCF'!V402+'4. EUR NCCF'!V402+'5. GBP NCCF'!V402+'6. Other(Incld) NCCF'!V402</f>
        <v>0</v>
      </c>
      <c r="W402" s="436">
        <f>'2. CAD NCCF'!W402+'3. USD NCCF'!W402+'4. EUR NCCF'!W402+'5. GBP NCCF'!W402+'6. Other(Incld) NCCF'!W402</f>
        <v>0</v>
      </c>
      <c r="X402" s="435">
        <f>'2. CAD NCCF'!X402+'3. USD NCCF'!X402+'4. EUR NCCF'!X402+'5. GBP NCCF'!X402+'6. Other(Incld) NCCF'!X402</f>
        <v>0</v>
      </c>
      <c r="Y402" s="436">
        <f>'2. CAD NCCF'!Y402+'3. USD NCCF'!Y402+'4. EUR NCCF'!Y402+'5. GBP NCCF'!Y402+'6. Other(Incld) NCCF'!Y402</f>
        <v>0</v>
      </c>
      <c r="Z402" s="435">
        <f>'2. CAD NCCF'!Z402+'3. USD NCCF'!Z402+'4. EUR NCCF'!Z402+'5. GBP NCCF'!Z402+'6. Other(Incld) NCCF'!Z402</f>
        <v>0</v>
      </c>
      <c r="AA402" s="436">
        <f>'2. CAD NCCF'!AA402+'3. USD NCCF'!AA402+'4. EUR NCCF'!AA402+'5. GBP NCCF'!AA402+'6. Other(Incld) NCCF'!AA402</f>
        <v>0</v>
      </c>
      <c r="AB402" s="439">
        <f>'2. CAD NCCF'!AB402+'3. USD NCCF'!AB402+'4. EUR NCCF'!AB402+'5. GBP NCCF'!AB402+'6. Other(Incld) NCCF'!AB402</f>
        <v>0</v>
      </c>
      <c r="AC402" s="433">
        <f>'2. CAD NCCF'!AC402+'3. USD NCCF'!AC402+'4. EUR NCCF'!AC402+'5. GBP NCCF'!AC402+'6. Other(Incld) NCCF'!AC402</f>
        <v>0</v>
      </c>
      <c r="AD402" s="1015"/>
      <c r="AE402" s="1016"/>
      <c r="AF402" s="1017"/>
    </row>
    <row r="403" spans="1:32" ht="15" customHeight="1" x14ac:dyDescent="0.2">
      <c r="A403" s="222">
        <v>186</v>
      </c>
      <c r="B403" s="466"/>
      <c r="C403" s="467"/>
      <c r="D403" s="467"/>
      <c r="E403" s="467"/>
      <c r="F403" s="880" t="str">
        <f>'2. CAD NCCF'!F403:L403</f>
        <v>Other equities</v>
      </c>
      <c r="G403" s="881"/>
      <c r="H403" s="881"/>
      <c r="I403" s="881"/>
      <c r="J403" s="881"/>
      <c r="K403" s="881"/>
      <c r="L403" s="882"/>
      <c r="M403" s="433">
        <f>'2. CAD NCCF'!M403+'3. USD NCCF'!M403+'4. EUR NCCF'!M403+'5. GBP NCCF'!M403+'6. Other(Incld) NCCF'!M403</f>
        <v>0</v>
      </c>
      <c r="N403" s="438">
        <f>'2. CAD NCCF'!N403+'3. USD NCCF'!N403+'4. EUR NCCF'!N403+'5. GBP NCCF'!N403+'6. Other(Incld) NCCF'!N403</f>
        <v>0</v>
      </c>
      <c r="O403" s="435">
        <f>'2. CAD NCCF'!O403+'3. USD NCCF'!O403+'4. EUR NCCF'!O403+'5. GBP NCCF'!O403+'6. Other(Incld) NCCF'!O403</f>
        <v>0</v>
      </c>
      <c r="P403" s="435">
        <f>'2. CAD NCCF'!P403+'3. USD NCCF'!P403+'4. EUR NCCF'!P403+'5. GBP NCCF'!P403+'6. Other(Incld) NCCF'!P403</f>
        <v>0</v>
      </c>
      <c r="Q403" s="437">
        <f>'2. CAD NCCF'!Q403+'3. USD NCCF'!Q403+'4. EUR NCCF'!Q403+'5. GBP NCCF'!Q403+'6. Other(Incld) NCCF'!Q403</f>
        <v>0</v>
      </c>
      <c r="R403" s="435">
        <f>'2. CAD NCCF'!R403+'3. USD NCCF'!R403+'4. EUR NCCF'!R403+'5. GBP NCCF'!R403+'6. Other(Incld) NCCF'!R403</f>
        <v>0</v>
      </c>
      <c r="S403" s="436">
        <f>'2. CAD NCCF'!S403+'3. USD NCCF'!S403+'4. EUR NCCF'!S403+'5. GBP NCCF'!S403+'6. Other(Incld) NCCF'!S403</f>
        <v>0</v>
      </c>
      <c r="T403" s="435">
        <f>'2. CAD NCCF'!T403+'3. USD NCCF'!T403+'4. EUR NCCF'!T403+'5. GBP NCCF'!T403+'6. Other(Incld) NCCF'!T403</f>
        <v>0</v>
      </c>
      <c r="U403" s="436">
        <f>'2. CAD NCCF'!U403+'3. USD NCCF'!U403+'4. EUR NCCF'!U403+'5. GBP NCCF'!U403+'6. Other(Incld) NCCF'!U403</f>
        <v>0</v>
      </c>
      <c r="V403" s="435">
        <f>'2. CAD NCCF'!V403+'3. USD NCCF'!V403+'4. EUR NCCF'!V403+'5. GBP NCCF'!V403+'6. Other(Incld) NCCF'!V403</f>
        <v>0</v>
      </c>
      <c r="W403" s="436">
        <f>'2. CAD NCCF'!W403+'3. USD NCCF'!W403+'4. EUR NCCF'!W403+'5. GBP NCCF'!W403+'6. Other(Incld) NCCF'!W403</f>
        <v>0</v>
      </c>
      <c r="X403" s="435">
        <f>'2. CAD NCCF'!X403+'3. USD NCCF'!X403+'4. EUR NCCF'!X403+'5. GBP NCCF'!X403+'6. Other(Incld) NCCF'!X403</f>
        <v>0</v>
      </c>
      <c r="Y403" s="436">
        <f>'2. CAD NCCF'!Y403+'3. USD NCCF'!Y403+'4. EUR NCCF'!Y403+'5. GBP NCCF'!Y403+'6. Other(Incld) NCCF'!Y403</f>
        <v>0</v>
      </c>
      <c r="Z403" s="435">
        <f>'2. CAD NCCF'!Z403+'3. USD NCCF'!Z403+'4. EUR NCCF'!Z403+'5. GBP NCCF'!Z403+'6. Other(Incld) NCCF'!Z403</f>
        <v>0</v>
      </c>
      <c r="AA403" s="436">
        <f>'2. CAD NCCF'!AA403+'3. USD NCCF'!AA403+'4. EUR NCCF'!AA403+'5. GBP NCCF'!AA403+'6. Other(Incld) NCCF'!AA403</f>
        <v>0</v>
      </c>
      <c r="AB403" s="439">
        <f>'2. CAD NCCF'!AB403+'3. USD NCCF'!AB403+'4. EUR NCCF'!AB403+'5. GBP NCCF'!AB403+'6. Other(Incld) NCCF'!AB403</f>
        <v>0</v>
      </c>
      <c r="AC403" s="433">
        <f>'2. CAD NCCF'!AC403+'3. USD NCCF'!AC403+'4. EUR NCCF'!AC403+'5. GBP NCCF'!AC403+'6. Other(Incld) NCCF'!AC403</f>
        <v>0</v>
      </c>
      <c r="AD403" s="1015"/>
      <c r="AE403" s="1016"/>
      <c r="AF403" s="1017"/>
    </row>
    <row r="404" spans="1:32" ht="15" x14ac:dyDescent="0.2">
      <c r="A404" s="222">
        <v>187</v>
      </c>
      <c r="B404" s="466"/>
      <c r="C404" s="467"/>
      <c r="D404" s="868" t="str">
        <f>'2. CAD NCCF'!D404:L404</f>
        <v>FI's own securities - Not eliminated</v>
      </c>
      <c r="E404" s="869"/>
      <c r="F404" s="869"/>
      <c r="G404" s="869"/>
      <c r="H404" s="869"/>
      <c r="I404" s="869"/>
      <c r="J404" s="869"/>
      <c r="K404" s="869"/>
      <c r="L404" s="869"/>
      <c r="M404" s="399">
        <f>SUBTOTAL(9,M405:M406)</f>
        <v>0</v>
      </c>
      <c r="N404" s="402">
        <f t="shared" ref="N404:AC404" si="208">SUBTOTAL(9,N405:N406)</f>
        <v>0</v>
      </c>
      <c r="O404" s="406">
        <f t="shared" si="208"/>
        <v>0</v>
      </c>
      <c r="P404" s="405">
        <f t="shared" si="208"/>
        <v>0</v>
      </c>
      <c r="Q404" s="407">
        <f t="shared" si="208"/>
        <v>0</v>
      </c>
      <c r="R404" s="406">
        <f t="shared" si="208"/>
        <v>0</v>
      </c>
      <c r="S404" s="406">
        <f t="shared" si="208"/>
        <v>0</v>
      </c>
      <c r="T404" s="406">
        <f t="shared" si="208"/>
        <v>0</v>
      </c>
      <c r="U404" s="406">
        <f t="shared" si="208"/>
        <v>0</v>
      </c>
      <c r="V404" s="406">
        <f t="shared" si="208"/>
        <v>0</v>
      </c>
      <c r="W404" s="406">
        <f t="shared" si="208"/>
        <v>0</v>
      </c>
      <c r="X404" s="406">
        <f t="shared" si="208"/>
        <v>0</v>
      </c>
      <c r="Y404" s="406">
        <f t="shared" si="208"/>
        <v>0</v>
      </c>
      <c r="Z404" s="406">
        <f t="shared" si="208"/>
        <v>0</v>
      </c>
      <c r="AA404" s="406">
        <f t="shared" si="208"/>
        <v>0</v>
      </c>
      <c r="AB404" s="416">
        <f t="shared" si="208"/>
        <v>0</v>
      </c>
      <c r="AC404" s="399">
        <f t="shared" si="208"/>
        <v>0</v>
      </c>
      <c r="AD404" s="1015"/>
      <c r="AE404" s="1016"/>
      <c r="AF404" s="1017"/>
    </row>
    <row r="405" spans="1:32" ht="15" x14ac:dyDescent="0.2">
      <c r="A405" s="222">
        <v>188</v>
      </c>
      <c r="B405" s="466"/>
      <c r="C405" s="467"/>
      <c r="D405" s="467"/>
      <c r="E405" s="467"/>
      <c r="F405" s="880" t="str">
        <f>'2. CAD NCCF'!F405:L405</f>
        <v>FI's own debt not eliminated</v>
      </c>
      <c r="G405" s="881"/>
      <c r="H405" s="881"/>
      <c r="I405" s="881"/>
      <c r="J405" s="881"/>
      <c r="K405" s="881"/>
      <c r="L405" s="882"/>
      <c r="M405" s="433">
        <f>'2. CAD NCCF'!M405+'3. USD NCCF'!M405+'4. EUR NCCF'!M405+'5. GBP NCCF'!M405+'6. Other(Incld) NCCF'!M405</f>
        <v>0</v>
      </c>
      <c r="N405" s="438">
        <f>'2. CAD NCCF'!N405+'3. USD NCCF'!N405+'4. EUR NCCF'!N405+'5. GBP NCCF'!N405+'6. Other(Incld) NCCF'!N405</f>
        <v>0</v>
      </c>
      <c r="O405" s="435">
        <f>'2. CAD NCCF'!O405+'3. USD NCCF'!O405+'4. EUR NCCF'!O405+'5. GBP NCCF'!O405+'6. Other(Incld) NCCF'!O405</f>
        <v>0</v>
      </c>
      <c r="P405" s="435">
        <f>'2. CAD NCCF'!P405+'3. USD NCCF'!P405+'4. EUR NCCF'!P405+'5. GBP NCCF'!P405+'6. Other(Incld) NCCF'!P405</f>
        <v>0</v>
      </c>
      <c r="Q405" s="437">
        <f>'2. CAD NCCF'!Q405+'3. USD NCCF'!Q405+'4. EUR NCCF'!Q405+'5. GBP NCCF'!Q405+'6. Other(Incld) NCCF'!Q405</f>
        <v>0</v>
      </c>
      <c r="R405" s="435">
        <f>'2. CAD NCCF'!R405+'3. USD NCCF'!R405+'4. EUR NCCF'!R405+'5. GBP NCCF'!R405+'6. Other(Incld) NCCF'!R405</f>
        <v>0</v>
      </c>
      <c r="S405" s="436">
        <f>'2. CAD NCCF'!S405+'3. USD NCCF'!S405+'4. EUR NCCF'!S405+'5. GBP NCCF'!S405+'6. Other(Incld) NCCF'!S405</f>
        <v>0</v>
      </c>
      <c r="T405" s="435">
        <f>'2. CAD NCCF'!T405+'3. USD NCCF'!T405+'4. EUR NCCF'!T405+'5. GBP NCCF'!T405+'6. Other(Incld) NCCF'!T405</f>
        <v>0</v>
      </c>
      <c r="U405" s="436">
        <f>'2. CAD NCCF'!U405+'3. USD NCCF'!U405+'4. EUR NCCF'!U405+'5. GBP NCCF'!U405+'6. Other(Incld) NCCF'!U405</f>
        <v>0</v>
      </c>
      <c r="V405" s="435">
        <f>'2. CAD NCCF'!V405+'3. USD NCCF'!V405+'4. EUR NCCF'!V405+'5. GBP NCCF'!V405+'6. Other(Incld) NCCF'!V405</f>
        <v>0</v>
      </c>
      <c r="W405" s="436">
        <f>'2. CAD NCCF'!W405+'3. USD NCCF'!W405+'4. EUR NCCF'!W405+'5. GBP NCCF'!W405+'6. Other(Incld) NCCF'!W405</f>
        <v>0</v>
      </c>
      <c r="X405" s="435">
        <f>'2. CAD NCCF'!X405+'3. USD NCCF'!X405+'4. EUR NCCF'!X405+'5. GBP NCCF'!X405+'6. Other(Incld) NCCF'!X405</f>
        <v>0</v>
      </c>
      <c r="Y405" s="436">
        <f>'2. CAD NCCF'!Y405+'3. USD NCCF'!Y405+'4. EUR NCCF'!Y405+'5. GBP NCCF'!Y405+'6. Other(Incld) NCCF'!Y405</f>
        <v>0</v>
      </c>
      <c r="Z405" s="435">
        <f>'2. CAD NCCF'!Z405+'3. USD NCCF'!Z405+'4. EUR NCCF'!Z405+'5. GBP NCCF'!Z405+'6. Other(Incld) NCCF'!Z405</f>
        <v>0</v>
      </c>
      <c r="AA405" s="436">
        <f>'2. CAD NCCF'!AA405+'3. USD NCCF'!AA405+'4. EUR NCCF'!AA405+'5. GBP NCCF'!AA405+'6. Other(Incld) NCCF'!AA405</f>
        <v>0</v>
      </c>
      <c r="AB405" s="439">
        <f>'2. CAD NCCF'!AB405+'3. USD NCCF'!AB405+'4. EUR NCCF'!AB405+'5. GBP NCCF'!AB405+'6. Other(Incld) NCCF'!AB405</f>
        <v>0</v>
      </c>
      <c r="AC405" s="433">
        <f>'2. CAD NCCF'!AC405+'3. USD NCCF'!AC405+'4. EUR NCCF'!AC405+'5. GBP NCCF'!AC405+'6. Other(Incld) NCCF'!AC405</f>
        <v>0</v>
      </c>
      <c r="AD405" s="1015"/>
      <c r="AE405" s="1016"/>
      <c r="AF405" s="1017"/>
    </row>
    <row r="406" spans="1:32" ht="15" x14ac:dyDescent="0.2">
      <c r="A406" s="222">
        <v>189</v>
      </c>
      <c r="B406" s="488"/>
      <c r="C406" s="489"/>
      <c r="D406" s="489"/>
      <c r="E406" s="489"/>
      <c r="F406" s="1045" t="str">
        <f>'2. CAD NCCF'!F406:L406</f>
        <v>FI's own equity not eliminated</v>
      </c>
      <c r="G406" s="1046"/>
      <c r="H406" s="1046"/>
      <c r="I406" s="1046"/>
      <c r="J406" s="1046"/>
      <c r="K406" s="1046"/>
      <c r="L406" s="1047"/>
      <c r="M406" s="433">
        <f>'2. CAD NCCF'!M406+'3. USD NCCF'!M406+'4. EUR NCCF'!M406+'5. GBP NCCF'!M406+'6. Other(Incld) NCCF'!M406</f>
        <v>0</v>
      </c>
      <c r="N406" s="438">
        <f>'2. CAD NCCF'!N406+'3. USD NCCF'!N406+'4. EUR NCCF'!N406+'5. GBP NCCF'!N406+'6. Other(Incld) NCCF'!N406</f>
        <v>0</v>
      </c>
      <c r="O406" s="435">
        <f>'2. CAD NCCF'!O406+'3. USD NCCF'!O406+'4. EUR NCCF'!O406+'5. GBP NCCF'!O406+'6. Other(Incld) NCCF'!O406</f>
        <v>0</v>
      </c>
      <c r="P406" s="435">
        <f>'2. CAD NCCF'!P406+'3. USD NCCF'!P406+'4. EUR NCCF'!P406+'5. GBP NCCF'!P406+'6. Other(Incld) NCCF'!P406</f>
        <v>0</v>
      </c>
      <c r="Q406" s="437">
        <f>'2. CAD NCCF'!Q406+'3. USD NCCF'!Q406+'4. EUR NCCF'!Q406+'5. GBP NCCF'!Q406+'6. Other(Incld) NCCF'!Q406</f>
        <v>0</v>
      </c>
      <c r="R406" s="435">
        <f>'2. CAD NCCF'!R406+'3. USD NCCF'!R406+'4. EUR NCCF'!R406+'5. GBP NCCF'!R406+'6. Other(Incld) NCCF'!R406</f>
        <v>0</v>
      </c>
      <c r="S406" s="436">
        <f>'2. CAD NCCF'!S406+'3. USD NCCF'!S406+'4. EUR NCCF'!S406+'5. GBP NCCF'!S406+'6. Other(Incld) NCCF'!S406</f>
        <v>0</v>
      </c>
      <c r="T406" s="435">
        <f>'2. CAD NCCF'!T406+'3. USD NCCF'!T406+'4. EUR NCCF'!T406+'5. GBP NCCF'!T406+'6. Other(Incld) NCCF'!T406</f>
        <v>0</v>
      </c>
      <c r="U406" s="436">
        <f>'2. CAD NCCF'!U406+'3. USD NCCF'!U406+'4. EUR NCCF'!U406+'5. GBP NCCF'!U406+'6. Other(Incld) NCCF'!U406</f>
        <v>0</v>
      </c>
      <c r="V406" s="435">
        <f>'2. CAD NCCF'!V406+'3. USD NCCF'!V406+'4. EUR NCCF'!V406+'5. GBP NCCF'!V406+'6. Other(Incld) NCCF'!V406</f>
        <v>0</v>
      </c>
      <c r="W406" s="436">
        <f>'2. CAD NCCF'!W406+'3. USD NCCF'!W406+'4. EUR NCCF'!W406+'5. GBP NCCF'!W406+'6. Other(Incld) NCCF'!W406</f>
        <v>0</v>
      </c>
      <c r="X406" s="435">
        <f>'2. CAD NCCF'!X406+'3. USD NCCF'!X406+'4. EUR NCCF'!X406+'5. GBP NCCF'!X406+'6. Other(Incld) NCCF'!X406</f>
        <v>0</v>
      </c>
      <c r="Y406" s="436">
        <f>'2. CAD NCCF'!Y406+'3. USD NCCF'!Y406+'4. EUR NCCF'!Y406+'5. GBP NCCF'!Y406+'6. Other(Incld) NCCF'!Y406</f>
        <v>0</v>
      </c>
      <c r="Z406" s="435">
        <f>'2. CAD NCCF'!Z406+'3. USD NCCF'!Z406+'4. EUR NCCF'!Z406+'5. GBP NCCF'!Z406+'6. Other(Incld) NCCF'!Z406</f>
        <v>0</v>
      </c>
      <c r="AA406" s="436">
        <f>'2. CAD NCCF'!AA406+'3. USD NCCF'!AA406+'4. EUR NCCF'!AA406+'5. GBP NCCF'!AA406+'6. Other(Incld) NCCF'!AA406</f>
        <v>0</v>
      </c>
      <c r="AB406" s="439">
        <f>'2. CAD NCCF'!AB406+'3. USD NCCF'!AB406+'4. EUR NCCF'!AB406+'5. GBP NCCF'!AB406+'6. Other(Incld) NCCF'!AB406</f>
        <v>0</v>
      </c>
      <c r="AC406" s="433">
        <f>'2. CAD NCCF'!AC406+'3. USD NCCF'!AC406+'4. EUR NCCF'!AC406+'5. GBP NCCF'!AC406+'6. Other(Incld) NCCF'!AC406</f>
        <v>0</v>
      </c>
      <c r="AD406" s="1015"/>
      <c r="AE406" s="1016"/>
      <c r="AF406" s="1017"/>
    </row>
    <row r="407" spans="1:32" ht="15" customHeight="1" x14ac:dyDescent="0.2">
      <c r="A407" s="222">
        <v>326</v>
      </c>
      <c r="B407" s="616"/>
      <c r="C407" s="1048" t="str">
        <f>'2. CAD NCCF'!C407:AF407</f>
        <v>Securities sold short</v>
      </c>
      <c r="D407" s="1049"/>
      <c r="E407" s="1049"/>
      <c r="F407" s="1049"/>
      <c r="G407" s="1049"/>
      <c r="H407" s="1049"/>
      <c r="I407" s="1049"/>
      <c r="J407" s="1049"/>
      <c r="K407" s="1049"/>
      <c r="L407" s="1049"/>
      <c r="M407" s="1049"/>
      <c r="N407" s="1049"/>
      <c r="O407" s="1049"/>
      <c r="P407" s="1049"/>
      <c r="Q407" s="1049"/>
      <c r="R407" s="1049"/>
      <c r="S407" s="1049"/>
      <c r="T407" s="1049"/>
      <c r="U407" s="1049"/>
      <c r="V407" s="1049"/>
      <c r="W407" s="1049"/>
      <c r="X407" s="1049"/>
      <c r="Y407" s="1049"/>
      <c r="Z407" s="1049"/>
      <c r="AA407" s="1049"/>
      <c r="AB407" s="1049"/>
      <c r="AC407" s="1049"/>
      <c r="AD407" s="1049"/>
      <c r="AE407" s="1049"/>
      <c r="AF407" s="1050"/>
    </row>
    <row r="408" spans="1:32" ht="15" x14ac:dyDescent="0.2">
      <c r="A408" s="222">
        <v>232</v>
      </c>
      <c r="B408" s="466"/>
      <c r="C408" s="467"/>
      <c r="D408" s="868" t="str">
        <f>'2. CAD NCCF'!D408:AF408</f>
        <v>Government securities (GS)</v>
      </c>
      <c r="E408" s="1044"/>
      <c r="F408" s="1044"/>
      <c r="G408" s="1044"/>
      <c r="H408" s="1044"/>
      <c r="I408" s="1044"/>
      <c r="J408" s="1044"/>
      <c r="K408" s="1044"/>
      <c r="L408" s="1044"/>
      <c r="M408" s="869"/>
      <c r="N408" s="869"/>
      <c r="O408" s="869"/>
      <c r="P408" s="869"/>
      <c r="Q408" s="869"/>
      <c r="R408" s="869"/>
      <c r="S408" s="869"/>
      <c r="T408" s="869"/>
      <c r="U408" s="869"/>
      <c r="V408" s="869"/>
      <c r="W408" s="869"/>
      <c r="X408" s="869"/>
      <c r="Y408" s="869"/>
      <c r="Z408" s="869"/>
      <c r="AA408" s="869"/>
      <c r="AB408" s="869"/>
      <c r="AC408" s="869"/>
      <c r="AD408" s="869"/>
      <c r="AE408" s="869"/>
      <c r="AF408" s="870"/>
    </row>
    <row r="409" spans="1:32" ht="15" x14ac:dyDescent="0.2">
      <c r="A409" s="222">
        <v>233</v>
      </c>
      <c r="B409" s="466"/>
      <c r="C409" s="467"/>
      <c r="D409" s="467"/>
      <c r="E409" s="877" t="str">
        <f>'2. CAD NCCF'!E409:L409</f>
        <v>High rated GS</v>
      </c>
      <c r="F409" s="878"/>
      <c r="G409" s="878"/>
      <c r="H409" s="878"/>
      <c r="I409" s="878"/>
      <c r="J409" s="878"/>
      <c r="K409" s="878"/>
      <c r="L409" s="879"/>
      <c r="M409" s="399">
        <f>SUBTOTAL(9,M410:M413)</f>
        <v>0</v>
      </c>
      <c r="N409" s="402">
        <f t="shared" ref="N409:AC409" si="209">SUBTOTAL(9,N410:N413)</f>
        <v>0</v>
      </c>
      <c r="O409" s="406">
        <f t="shared" si="209"/>
        <v>0</v>
      </c>
      <c r="P409" s="405">
        <f t="shared" si="209"/>
        <v>0</v>
      </c>
      <c r="Q409" s="407">
        <f t="shared" si="209"/>
        <v>0</v>
      </c>
      <c r="R409" s="406">
        <f t="shared" si="209"/>
        <v>0</v>
      </c>
      <c r="S409" s="406">
        <f t="shared" si="209"/>
        <v>0</v>
      </c>
      <c r="T409" s="406">
        <f t="shared" si="209"/>
        <v>0</v>
      </c>
      <c r="U409" s="406">
        <f t="shared" si="209"/>
        <v>0</v>
      </c>
      <c r="V409" s="406">
        <f t="shared" si="209"/>
        <v>0</v>
      </c>
      <c r="W409" s="406">
        <f t="shared" si="209"/>
        <v>0</v>
      </c>
      <c r="X409" s="406">
        <f t="shared" si="209"/>
        <v>0</v>
      </c>
      <c r="Y409" s="406">
        <f t="shared" si="209"/>
        <v>0</v>
      </c>
      <c r="Z409" s="406">
        <f t="shared" si="209"/>
        <v>0</v>
      </c>
      <c r="AA409" s="406">
        <f t="shared" si="209"/>
        <v>0</v>
      </c>
      <c r="AB409" s="416">
        <f t="shared" si="209"/>
        <v>0</v>
      </c>
      <c r="AC409" s="399">
        <f t="shared" si="209"/>
        <v>0</v>
      </c>
      <c r="AD409" s="1015"/>
      <c r="AE409" s="1016"/>
      <c r="AF409" s="1017"/>
    </row>
    <row r="410" spans="1:32" ht="15" x14ac:dyDescent="0.2">
      <c r="A410" s="222">
        <v>234</v>
      </c>
      <c r="B410" s="466"/>
      <c r="C410" s="467"/>
      <c r="D410" s="467"/>
      <c r="E410" s="476"/>
      <c r="F410" s="880" t="str">
        <f>'2. CAD NCCF'!F410:L410</f>
        <v xml:space="preserve">Sovereigh &amp; central bank GS </v>
      </c>
      <c r="G410" s="881"/>
      <c r="H410" s="881"/>
      <c r="I410" s="881"/>
      <c r="J410" s="881"/>
      <c r="K410" s="881"/>
      <c r="L410" s="882"/>
      <c r="M410" s="433">
        <f>'2. CAD NCCF'!M410+'3. USD NCCF'!M410+'4. EUR NCCF'!M410+'5. GBP NCCF'!M410+'6. Other(Incld) NCCF'!M410</f>
        <v>0</v>
      </c>
      <c r="N410" s="438">
        <f>'2. CAD NCCF'!N410+'3. USD NCCF'!N410+'4. EUR NCCF'!N410+'5. GBP NCCF'!N410+'6. Other(Incld) NCCF'!N410</f>
        <v>0</v>
      </c>
      <c r="O410" s="435">
        <f>'2. CAD NCCF'!O410+'3. USD NCCF'!O410+'4. EUR NCCF'!O410+'5. GBP NCCF'!O410+'6. Other(Incld) NCCF'!O410</f>
        <v>0</v>
      </c>
      <c r="P410" s="435">
        <f>'2. CAD NCCF'!P410+'3. USD NCCF'!P410+'4. EUR NCCF'!P410+'5. GBP NCCF'!P410+'6. Other(Incld) NCCF'!P410</f>
        <v>0</v>
      </c>
      <c r="Q410" s="437">
        <f>'2. CAD NCCF'!Q410+'3. USD NCCF'!Q410+'4. EUR NCCF'!Q410+'5. GBP NCCF'!Q410+'6. Other(Incld) NCCF'!Q410</f>
        <v>0</v>
      </c>
      <c r="R410" s="435">
        <f>'2. CAD NCCF'!R410+'3. USD NCCF'!R410+'4. EUR NCCF'!R410+'5. GBP NCCF'!R410+'6. Other(Incld) NCCF'!R410</f>
        <v>0</v>
      </c>
      <c r="S410" s="436">
        <f>'2. CAD NCCF'!S410+'3. USD NCCF'!S410+'4. EUR NCCF'!S410+'5. GBP NCCF'!S410+'6. Other(Incld) NCCF'!S410</f>
        <v>0</v>
      </c>
      <c r="T410" s="435">
        <f>'2. CAD NCCF'!T410+'3. USD NCCF'!T410+'4. EUR NCCF'!T410+'5. GBP NCCF'!T410+'6. Other(Incld) NCCF'!T410</f>
        <v>0</v>
      </c>
      <c r="U410" s="436">
        <f>'2. CAD NCCF'!U410+'3. USD NCCF'!U410+'4. EUR NCCF'!U410+'5. GBP NCCF'!U410+'6. Other(Incld) NCCF'!U410</f>
        <v>0</v>
      </c>
      <c r="V410" s="435">
        <f>'2. CAD NCCF'!V410+'3. USD NCCF'!V410+'4. EUR NCCF'!V410+'5. GBP NCCF'!V410+'6. Other(Incld) NCCF'!V410</f>
        <v>0</v>
      </c>
      <c r="W410" s="436">
        <f>'2. CAD NCCF'!W410+'3. USD NCCF'!W410+'4. EUR NCCF'!W410+'5. GBP NCCF'!W410+'6. Other(Incld) NCCF'!W410</f>
        <v>0</v>
      </c>
      <c r="X410" s="435">
        <f>'2. CAD NCCF'!X410+'3. USD NCCF'!X410+'4. EUR NCCF'!X410+'5. GBP NCCF'!X410+'6. Other(Incld) NCCF'!X410</f>
        <v>0</v>
      </c>
      <c r="Y410" s="436">
        <f>'2. CAD NCCF'!Y410+'3. USD NCCF'!Y410+'4. EUR NCCF'!Y410+'5. GBP NCCF'!Y410+'6. Other(Incld) NCCF'!Y410</f>
        <v>0</v>
      </c>
      <c r="Z410" s="435">
        <f>'2. CAD NCCF'!Z410+'3. USD NCCF'!Z410+'4. EUR NCCF'!Z410+'5. GBP NCCF'!Z410+'6. Other(Incld) NCCF'!Z410</f>
        <v>0</v>
      </c>
      <c r="AA410" s="436">
        <f>'2. CAD NCCF'!AA410+'3. USD NCCF'!AA410+'4. EUR NCCF'!AA410+'5. GBP NCCF'!AA410+'6. Other(Incld) NCCF'!AA410</f>
        <v>0</v>
      </c>
      <c r="AB410" s="439">
        <f>'2. CAD NCCF'!AB410+'3. USD NCCF'!AB410+'4. EUR NCCF'!AB410+'5. GBP NCCF'!AB410+'6. Other(Incld) NCCF'!AB410</f>
        <v>0</v>
      </c>
      <c r="AC410" s="433">
        <f>'2. CAD NCCF'!AC410+'3. USD NCCF'!AC410+'4. EUR NCCF'!AC410+'5. GBP NCCF'!AC410+'6. Other(Incld) NCCF'!AC410</f>
        <v>0</v>
      </c>
      <c r="AD410" s="1015"/>
      <c r="AE410" s="1016"/>
      <c r="AF410" s="1017"/>
    </row>
    <row r="411" spans="1:32" ht="15" customHeight="1" x14ac:dyDescent="0.2">
      <c r="A411" s="222">
        <v>235</v>
      </c>
      <c r="B411" s="466"/>
      <c r="C411" s="467"/>
      <c r="D411" s="467"/>
      <c r="E411" s="476"/>
      <c r="F411" s="880" t="str">
        <f>'2. CAD NCCF'!F411:L411</f>
        <v>State, provincial &amp; agency GS</v>
      </c>
      <c r="G411" s="881"/>
      <c r="H411" s="881"/>
      <c r="I411" s="881"/>
      <c r="J411" s="881"/>
      <c r="K411" s="881"/>
      <c r="L411" s="882"/>
      <c r="M411" s="433">
        <f>'2. CAD NCCF'!M411+'3. USD NCCF'!M411+'4. EUR NCCF'!M411+'5. GBP NCCF'!M411+'6. Other(Incld) NCCF'!M411</f>
        <v>0</v>
      </c>
      <c r="N411" s="438">
        <f>'2. CAD NCCF'!N411+'3. USD NCCF'!N411+'4. EUR NCCF'!N411+'5. GBP NCCF'!N411+'6. Other(Incld) NCCF'!N411</f>
        <v>0</v>
      </c>
      <c r="O411" s="435">
        <f>'2. CAD NCCF'!O411+'3. USD NCCF'!O411+'4. EUR NCCF'!O411+'5. GBP NCCF'!O411+'6. Other(Incld) NCCF'!O411</f>
        <v>0</v>
      </c>
      <c r="P411" s="435">
        <f>'2. CAD NCCF'!P411+'3. USD NCCF'!P411+'4. EUR NCCF'!P411+'5. GBP NCCF'!P411+'6. Other(Incld) NCCF'!P411</f>
        <v>0</v>
      </c>
      <c r="Q411" s="437">
        <f>'2. CAD NCCF'!Q411+'3. USD NCCF'!Q411+'4. EUR NCCF'!Q411+'5. GBP NCCF'!Q411+'6. Other(Incld) NCCF'!Q411</f>
        <v>0</v>
      </c>
      <c r="R411" s="435">
        <f>'2. CAD NCCF'!R411+'3. USD NCCF'!R411+'4. EUR NCCF'!R411+'5. GBP NCCF'!R411+'6. Other(Incld) NCCF'!R411</f>
        <v>0</v>
      </c>
      <c r="S411" s="436">
        <f>'2. CAD NCCF'!S411+'3. USD NCCF'!S411+'4. EUR NCCF'!S411+'5. GBP NCCF'!S411+'6. Other(Incld) NCCF'!S411</f>
        <v>0</v>
      </c>
      <c r="T411" s="435">
        <f>'2. CAD NCCF'!T411+'3. USD NCCF'!T411+'4. EUR NCCF'!T411+'5. GBP NCCF'!T411+'6. Other(Incld) NCCF'!T411</f>
        <v>0</v>
      </c>
      <c r="U411" s="436">
        <f>'2. CAD NCCF'!U411+'3. USD NCCF'!U411+'4. EUR NCCF'!U411+'5. GBP NCCF'!U411+'6. Other(Incld) NCCF'!U411</f>
        <v>0</v>
      </c>
      <c r="V411" s="435">
        <f>'2. CAD NCCF'!V411+'3. USD NCCF'!V411+'4. EUR NCCF'!V411+'5. GBP NCCF'!V411+'6. Other(Incld) NCCF'!V411</f>
        <v>0</v>
      </c>
      <c r="W411" s="436">
        <f>'2. CAD NCCF'!W411+'3. USD NCCF'!W411+'4. EUR NCCF'!W411+'5. GBP NCCF'!W411+'6. Other(Incld) NCCF'!W411</f>
        <v>0</v>
      </c>
      <c r="X411" s="435">
        <f>'2. CAD NCCF'!X411+'3. USD NCCF'!X411+'4. EUR NCCF'!X411+'5. GBP NCCF'!X411+'6. Other(Incld) NCCF'!X411</f>
        <v>0</v>
      </c>
      <c r="Y411" s="436">
        <f>'2. CAD NCCF'!Y411+'3. USD NCCF'!Y411+'4. EUR NCCF'!Y411+'5. GBP NCCF'!Y411+'6. Other(Incld) NCCF'!Y411</f>
        <v>0</v>
      </c>
      <c r="Z411" s="435">
        <f>'2. CAD NCCF'!Z411+'3. USD NCCF'!Z411+'4. EUR NCCF'!Z411+'5. GBP NCCF'!Z411+'6. Other(Incld) NCCF'!Z411</f>
        <v>0</v>
      </c>
      <c r="AA411" s="436">
        <f>'2. CAD NCCF'!AA411+'3. USD NCCF'!AA411+'4. EUR NCCF'!AA411+'5. GBP NCCF'!AA411+'6. Other(Incld) NCCF'!AA411</f>
        <v>0</v>
      </c>
      <c r="AB411" s="439">
        <f>'2. CAD NCCF'!AB411+'3. USD NCCF'!AB411+'4. EUR NCCF'!AB411+'5. GBP NCCF'!AB411+'6. Other(Incld) NCCF'!AB411</f>
        <v>0</v>
      </c>
      <c r="AC411" s="433">
        <f>'2. CAD NCCF'!AC411+'3. USD NCCF'!AC411+'4. EUR NCCF'!AC411+'5. GBP NCCF'!AC411+'6. Other(Incld) NCCF'!AC411</f>
        <v>0</v>
      </c>
      <c r="AD411" s="1015"/>
      <c r="AE411" s="1016"/>
      <c r="AF411" s="1017"/>
    </row>
    <row r="412" spans="1:32" ht="15" customHeight="1" x14ac:dyDescent="0.2">
      <c r="A412" s="222">
        <v>236</v>
      </c>
      <c r="B412" s="466"/>
      <c r="C412" s="467"/>
      <c r="D412" s="257"/>
      <c r="E412" s="258"/>
      <c r="F412" s="880" t="str">
        <f>'2. CAD NCCF'!F412:L412</f>
        <v>State municipal GS</v>
      </c>
      <c r="G412" s="881"/>
      <c r="H412" s="881"/>
      <c r="I412" s="881"/>
      <c r="J412" s="881"/>
      <c r="K412" s="881"/>
      <c r="L412" s="882"/>
      <c r="M412" s="433">
        <f>'2. CAD NCCF'!M412+'3. USD NCCF'!M412+'4. EUR NCCF'!M412+'5. GBP NCCF'!M412+'6. Other(Incld) NCCF'!M412</f>
        <v>0</v>
      </c>
      <c r="N412" s="438">
        <f>'2. CAD NCCF'!N412+'3. USD NCCF'!N412+'4. EUR NCCF'!N412+'5. GBP NCCF'!N412+'6. Other(Incld) NCCF'!N412</f>
        <v>0</v>
      </c>
      <c r="O412" s="435">
        <f>'2. CAD NCCF'!O412+'3. USD NCCF'!O412+'4. EUR NCCF'!O412+'5. GBP NCCF'!O412+'6. Other(Incld) NCCF'!O412</f>
        <v>0</v>
      </c>
      <c r="P412" s="435">
        <f>'2. CAD NCCF'!P412+'3. USD NCCF'!P412+'4. EUR NCCF'!P412+'5. GBP NCCF'!P412+'6. Other(Incld) NCCF'!P412</f>
        <v>0</v>
      </c>
      <c r="Q412" s="437">
        <f>'2. CAD NCCF'!Q412+'3. USD NCCF'!Q412+'4. EUR NCCF'!Q412+'5. GBP NCCF'!Q412+'6. Other(Incld) NCCF'!Q412</f>
        <v>0</v>
      </c>
      <c r="R412" s="435">
        <f>'2. CAD NCCF'!R412+'3. USD NCCF'!R412+'4. EUR NCCF'!R412+'5. GBP NCCF'!R412+'6. Other(Incld) NCCF'!R412</f>
        <v>0</v>
      </c>
      <c r="S412" s="436">
        <f>'2. CAD NCCF'!S412+'3. USD NCCF'!S412+'4. EUR NCCF'!S412+'5. GBP NCCF'!S412+'6. Other(Incld) NCCF'!S412</f>
        <v>0</v>
      </c>
      <c r="T412" s="435">
        <f>'2. CAD NCCF'!T412+'3. USD NCCF'!T412+'4. EUR NCCF'!T412+'5. GBP NCCF'!T412+'6. Other(Incld) NCCF'!T412</f>
        <v>0</v>
      </c>
      <c r="U412" s="436">
        <f>'2. CAD NCCF'!U412+'3. USD NCCF'!U412+'4. EUR NCCF'!U412+'5. GBP NCCF'!U412+'6. Other(Incld) NCCF'!U412</f>
        <v>0</v>
      </c>
      <c r="V412" s="435">
        <f>'2. CAD NCCF'!V412+'3. USD NCCF'!V412+'4. EUR NCCF'!V412+'5. GBP NCCF'!V412+'6. Other(Incld) NCCF'!V412</f>
        <v>0</v>
      </c>
      <c r="W412" s="436">
        <f>'2. CAD NCCF'!W412+'3. USD NCCF'!W412+'4. EUR NCCF'!W412+'5. GBP NCCF'!W412+'6. Other(Incld) NCCF'!W412</f>
        <v>0</v>
      </c>
      <c r="X412" s="435">
        <f>'2. CAD NCCF'!X412+'3. USD NCCF'!X412+'4. EUR NCCF'!X412+'5. GBP NCCF'!X412+'6. Other(Incld) NCCF'!X412</f>
        <v>0</v>
      </c>
      <c r="Y412" s="436">
        <f>'2. CAD NCCF'!Y412+'3. USD NCCF'!Y412+'4. EUR NCCF'!Y412+'5. GBP NCCF'!Y412+'6. Other(Incld) NCCF'!Y412</f>
        <v>0</v>
      </c>
      <c r="Z412" s="435">
        <f>'2. CAD NCCF'!Z412+'3. USD NCCF'!Z412+'4. EUR NCCF'!Z412+'5. GBP NCCF'!Z412+'6. Other(Incld) NCCF'!Z412</f>
        <v>0</v>
      </c>
      <c r="AA412" s="436">
        <f>'2. CAD NCCF'!AA412+'3. USD NCCF'!AA412+'4. EUR NCCF'!AA412+'5. GBP NCCF'!AA412+'6. Other(Incld) NCCF'!AA412</f>
        <v>0</v>
      </c>
      <c r="AB412" s="439">
        <f>'2. CAD NCCF'!AB412+'3. USD NCCF'!AB412+'4. EUR NCCF'!AB412+'5. GBP NCCF'!AB412+'6. Other(Incld) NCCF'!AB412</f>
        <v>0</v>
      </c>
      <c r="AC412" s="433">
        <f>'2. CAD NCCF'!AC412+'3. USD NCCF'!AC412+'4. EUR NCCF'!AC412+'5. GBP NCCF'!AC412+'6. Other(Incld) NCCF'!AC412</f>
        <v>0</v>
      </c>
      <c r="AD412" s="1015"/>
      <c r="AE412" s="1016"/>
      <c r="AF412" s="1017"/>
    </row>
    <row r="413" spans="1:32" ht="15.75" customHeight="1" x14ac:dyDescent="0.2">
      <c r="A413" s="222">
        <v>237</v>
      </c>
      <c r="B413" s="466"/>
      <c r="C413" s="467"/>
      <c r="D413" s="467"/>
      <c r="E413" s="254"/>
      <c r="F413" s="880" t="str">
        <f>'2. CAD NCCF'!F413:L413</f>
        <v>Supranational and multilateral development bank GS</v>
      </c>
      <c r="G413" s="881"/>
      <c r="H413" s="881"/>
      <c r="I413" s="881"/>
      <c r="J413" s="881"/>
      <c r="K413" s="881"/>
      <c r="L413" s="882"/>
      <c r="M413" s="433">
        <f>'2. CAD NCCF'!M413+'3. USD NCCF'!M413+'4. EUR NCCF'!M413+'5. GBP NCCF'!M413+'6. Other(Incld) NCCF'!M413</f>
        <v>0</v>
      </c>
      <c r="N413" s="438">
        <f>'2. CAD NCCF'!N413+'3. USD NCCF'!N413+'4. EUR NCCF'!N413+'5. GBP NCCF'!N413+'6. Other(Incld) NCCF'!N413</f>
        <v>0</v>
      </c>
      <c r="O413" s="435">
        <f>'2. CAD NCCF'!O413+'3. USD NCCF'!O413+'4. EUR NCCF'!O413+'5. GBP NCCF'!O413+'6. Other(Incld) NCCF'!O413</f>
        <v>0</v>
      </c>
      <c r="P413" s="435">
        <f>'2. CAD NCCF'!P413+'3. USD NCCF'!P413+'4. EUR NCCF'!P413+'5. GBP NCCF'!P413+'6. Other(Incld) NCCF'!P413</f>
        <v>0</v>
      </c>
      <c r="Q413" s="437">
        <f>'2. CAD NCCF'!Q413+'3. USD NCCF'!Q413+'4. EUR NCCF'!Q413+'5. GBP NCCF'!Q413+'6. Other(Incld) NCCF'!Q413</f>
        <v>0</v>
      </c>
      <c r="R413" s="435">
        <f>'2. CAD NCCF'!R413+'3. USD NCCF'!R413+'4. EUR NCCF'!R413+'5. GBP NCCF'!R413+'6. Other(Incld) NCCF'!R413</f>
        <v>0</v>
      </c>
      <c r="S413" s="436">
        <f>'2. CAD NCCF'!S413+'3. USD NCCF'!S413+'4. EUR NCCF'!S413+'5. GBP NCCF'!S413+'6. Other(Incld) NCCF'!S413</f>
        <v>0</v>
      </c>
      <c r="T413" s="435">
        <f>'2. CAD NCCF'!T413+'3. USD NCCF'!T413+'4. EUR NCCF'!T413+'5. GBP NCCF'!T413+'6. Other(Incld) NCCF'!T413</f>
        <v>0</v>
      </c>
      <c r="U413" s="436">
        <f>'2. CAD NCCF'!U413+'3. USD NCCF'!U413+'4. EUR NCCF'!U413+'5. GBP NCCF'!U413+'6. Other(Incld) NCCF'!U413</f>
        <v>0</v>
      </c>
      <c r="V413" s="435">
        <f>'2. CAD NCCF'!V413+'3. USD NCCF'!V413+'4. EUR NCCF'!V413+'5. GBP NCCF'!V413+'6. Other(Incld) NCCF'!V413</f>
        <v>0</v>
      </c>
      <c r="W413" s="436">
        <f>'2. CAD NCCF'!W413+'3. USD NCCF'!W413+'4. EUR NCCF'!W413+'5. GBP NCCF'!W413+'6. Other(Incld) NCCF'!W413</f>
        <v>0</v>
      </c>
      <c r="X413" s="435">
        <f>'2. CAD NCCF'!X413+'3. USD NCCF'!X413+'4. EUR NCCF'!X413+'5. GBP NCCF'!X413+'6. Other(Incld) NCCF'!X413</f>
        <v>0</v>
      </c>
      <c r="Y413" s="436">
        <f>'2. CAD NCCF'!Y413+'3. USD NCCF'!Y413+'4. EUR NCCF'!Y413+'5. GBP NCCF'!Y413+'6. Other(Incld) NCCF'!Y413</f>
        <v>0</v>
      </c>
      <c r="Z413" s="435">
        <f>'2. CAD NCCF'!Z413+'3. USD NCCF'!Z413+'4. EUR NCCF'!Z413+'5. GBP NCCF'!Z413+'6. Other(Incld) NCCF'!Z413</f>
        <v>0</v>
      </c>
      <c r="AA413" s="436">
        <f>'2. CAD NCCF'!AA413+'3. USD NCCF'!AA413+'4. EUR NCCF'!AA413+'5. GBP NCCF'!AA413+'6. Other(Incld) NCCF'!AA413</f>
        <v>0</v>
      </c>
      <c r="AB413" s="439">
        <f>'2. CAD NCCF'!AB413+'3. USD NCCF'!AB413+'4. EUR NCCF'!AB413+'5. GBP NCCF'!AB413+'6. Other(Incld) NCCF'!AB413</f>
        <v>0</v>
      </c>
      <c r="AC413" s="433">
        <f>'2. CAD NCCF'!AC413+'3. USD NCCF'!AC413+'4. EUR NCCF'!AC413+'5. GBP NCCF'!AC413+'6. Other(Incld) NCCF'!AC413</f>
        <v>0</v>
      </c>
      <c r="AD413" s="1015"/>
      <c r="AE413" s="1016"/>
      <c r="AF413" s="1017"/>
    </row>
    <row r="414" spans="1:32" ht="15" x14ac:dyDescent="0.2">
      <c r="A414" s="222">
        <v>238</v>
      </c>
      <c r="B414" s="466"/>
      <c r="C414" s="467"/>
      <c r="D414" s="475"/>
      <c r="E414" s="877" t="str">
        <f>'2. CAD NCCF'!E414:L414</f>
        <v>Medium rated GS</v>
      </c>
      <c r="F414" s="878"/>
      <c r="G414" s="878"/>
      <c r="H414" s="878"/>
      <c r="I414" s="878"/>
      <c r="J414" s="878"/>
      <c r="K414" s="878"/>
      <c r="L414" s="879"/>
      <c r="M414" s="399">
        <f>SUBTOTAL(9,M415:M418)</f>
        <v>0</v>
      </c>
      <c r="N414" s="402">
        <f t="shared" ref="N414" si="210">SUBTOTAL(9,N415:N418)</f>
        <v>0</v>
      </c>
      <c r="O414" s="406">
        <f t="shared" ref="O414" si="211">SUBTOTAL(9,O415:O418)</f>
        <v>0</v>
      </c>
      <c r="P414" s="405">
        <f t="shared" ref="P414" si="212">SUBTOTAL(9,P415:P418)</f>
        <v>0</v>
      </c>
      <c r="Q414" s="407">
        <f t="shared" ref="Q414" si="213">SUBTOTAL(9,Q415:Q418)</f>
        <v>0</v>
      </c>
      <c r="R414" s="406">
        <f t="shared" ref="R414" si="214">SUBTOTAL(9,R415:R418)</f>
        <v>0</v>
      </c>
      <c r="S414" s="406">
        <f t="shared" ref="S414" si="215">SUBTOTAL(9,S415:S418)</f>
        <v>0</v>
      </c>
      <c r="T414" s="406">
        <f t="shared" ref="T414" si="216">SUBTOTAL(9,T415:T418)</f>
        <v>0</v>
      </c>
      <c r="U414" s="406">
        <f t="shared" ref="U414" si="217">SUBTOTAL(9,U415:U418)</f>
        <v>0</v>
      </c>
      <c r="V414" s="406">
        <f t="shared" ref="V414" si="218">SUBTOTAL(9,V415:V418)</f>
        <v>0</v>
      </c>
      <c r="W414" s="406">
        <f t="shared" ref="W414" si="219">SUBTOTAL(9,W415:W418)</f>
        <v>0</v>
      </c>
      <c r="X414" s="406">
        <f t="shared" ref="X414" si="220">SUBTOTAL(9,X415:X418)</f>
        <v>0</v>
      </c>
      <c r="Y414" s="406">
        <f t="shared" ref="Y414" si="221">SUBTOTAL(9,Y415:Y418)</f>
        <v>0</v>
      </c>
      <c r="Z414" s="406">
        <f t="shared" ref="Z414" si="222">SUBTOTAL(9,Z415:Z418)</f>
        <v>0</v>
      </c>
      <c r="AA414" s="406">
        <f t="shared" ref="AA414" si="223">SUBTOTAL(9,AA415:AA418)</f>
        <v>0</v>
      </c>
      <c r="AB414" s="416">
        <f t="shared" ref="AB414" si="224">SUBTOTAL(9,AB415:AB418)</f>
        <v>0</v>
      </c>
      <c r="AC414" s="399">
        <f t="shared" ref="AC414" si="225">SUBTOTAL(9,AC415:AC418)</f>
        <v>0</v>
      </c>
      <c r="AD414" s="1015"/>
      <c r="AE414" s="1016"/>
      <c r="AF414" s="1017"/>
    </row>
    <row r="415" spans="1:32" ht="15" x14ac:dyDescent="0.2">
      <c r="A415" s="222">
        <v>239</v>
      </c>
      <c r="B415" s="466"/>
      <c r="C415" s="467"/>
      <c r="D415" s="483"/>
      <c r="E415" s="483"/>
      <c r="F415" s="880" t="str">
        <f>'2. CAD NCCF'!F415:L415</f>
        <v xml:space="preserve">Sovereigh &amp; central bank GS </v>
      </c>
      <c r="G415" s="881"/>
      <c r="H415" s="881"/>
      <c r="I415" s="881"/>
      <c r="J415" s="881"/>
      <c r="K415" s="881"/>
      <c r="L415" s="882"/>
      <c r="M415" s="433">
        <f>'2. CAD NCCF'!M415+'3. USD NCCF'!M415+'4. EUR NCCF'!M415+'5. GBP NCCF'!M415+'6. Other(Incld) NCCF'!M415</f>
        <v>0</v>
      </c>
      <c r="N415" s="438">
        <f>'2. CAD NCCF'!N415+'3. USD NCCF'!N415+'4. EUR NCCF'!N415+'5. GBP NCCF'!N415+'6. Other(Incld) NCCF'!N415</f>
        <v>0</v>
      </c>
      <c r="O415" s="435">
        <f>'2. CAD NCCF'!O415+'3. USD NCCF'!O415+'4. EUR NCCF'!O415+'5. GBP NCCF'!O415+'6. Other(Incld) NCCF'!O415</f>
        <v>0</v>
      </c>
      <c r="P415" s="435">
        <f>'2. CAD NCCF'!P415+'3. USD NCCF'!P415+'4. EUR NCCF'!P415+'5. GBP NCCF'!P415+'6. Other(Incld) NCCF'!P415</f>
        <v>0</v>
      </c>
      <c r="Q415" s="437">
        <f>'2. CAD NCCF'!Q415+'3. USD NCCF'!Q415+'4. EUR NCCF'!Q415+'5. GBP NCCF'!Q415+'6. Other(Incld) NCCF'!Q415</f>
        <v>0</v>
      </c>
      <c r="R415" s="435">
        <f>'2. CAD NCCF'!R415+'3. USD NCCF'!R415+'4. EUR NCCF'!R415+'5. GBP NCCF'!R415+'6. Other(Incld) NCCF'!R415</f>
        <v>0</v>
      </c>
      <c r="S415" s="436">
        <f>'2. CAD NCCF'!S415+'3. USD NCCF'!S415+'4. EUR NCCF'!S415+'5. GBP NCCF'!S415+'6. Other(Incld) NCCF'!S415</f>
        <v>0</v>
      </c>
      <c r="T415" s="435">
        <f>'2. CAD NCCF'!T415+'3. USD NCCF'!T415+'4. EUR NCCF'!T415+'5. GBP NCCF'!T415+'6. Other(Incld) NCCF'!T415</f>
        <v>0</v>
      </c>
      <c r="U415" s="436">
        <f>'2. CAD NCCF'!U415+'3. USD NCCF'!U415+'4. EUR NCCF'!U415+'5. GBP NCCF'!U415+'6. Other(Incld) NCCF'!U415</f>
        <v>0</v>
      </c>
      <c r="V415" s="435">
        <f>'2. CAD NCCF'!V415+'3. USD NCCF'!V415+'4. EUR NCCF'!V415+'5. GBP NCCF'!V415+'6. Other(Incld) NCCF'!V415</f>
        <v>0</v>
      </c>
      <c r="W415" s="436">
        <f>'2. CAD NCCF'!W415+'3. USD NCCF'!W415+'4. EUR NCCF'!W415+'5. GBP NCCF'!W415+'6. Other(Incld) NCCF'!W415</f>
        <v>0</v>
      </c>
      <c r="X415" s="435">
        <f>'2. CAD NCCF'!X415+'3. USD NCCF'!X415+'4. EUR NCCF'!X415+'5. GBP NCCF'!X415+'6. Other(Incld) NCCF'!X415</f>
        <v>0</v>
      </c>
      <c r="Y415" s="436">
        <f>'2. CAD NCCF'!Y415+'3. USD NCCF'!Y415+'4. EUR NCCF'!Y415+'5. GBP NCCF'!Y415+'6. Other(Incld) NCCF'!Y415</f>
        <v>0</v>
      </c>
      <c r="Z415" s="435">
        <f>'2. CAD NCCF'!Z415+'3. USD NCCF'!Z415+'4. EUR NCCF'!Z415+'5. GBP NCCF'!Z415+'6. Other(Incld) NCCF'!Z415</f>
        <v>0</v>
      </c>
      <c r="AA415" s="436">
        <f>'2. CAD NCCF'!AA415+'3. USD NCCF'!AA415+'4. EUR NCCF'!AA415+'5. GBP NCCF'!AA415+'6. Other(Incld) NCCF'!AA415</f>
        <v>0</v>
      </c>
      <c r="AB415" s="439">
        <f>'2. CAD NCCF'!AB415+'3. USD NCCF'!AB415+'4. EUR NCCF'!AB415+'5. GBP NCCF'!AB415+'6. Other(Incld) NCCF'!AB415</f>
        <v>0</v>
      </c>
      <c r="AC415" s="433">
        <f>'2. CAD NCCF'!AC415+'3. USD NCCF'!AC415+'4. EUR NCCF'!AC415+'5. GBP NCCF'!AC415+'6. Other(Incld) NCCF'!AC415</f>
        <v>0</v>
      </c>
      <c r="AD415" s="1015"/>
      <c r="AE415" s="1016"/>
      <c r="AF415" s="1017"/>
    </row>
    <row r="416" spans="1:32" ht="15" customHeight="1" x14ac:dyDescent="0.2">
      <c r="A416" s="222">
        <v>240</v>
      </c>
      <c r="B416" s="466"/>
      <c r="C416" s="467"/>
      <c r="D416" s="483"/>
      <c r="E416" s="483"/>
      <c r="F416" s="880" t="str">
        <f>'2. CAD NCCF'!F416:L416</f>
        <v>State, provincial &amp; agency GS</v>
      </c>
      <c r="G416" s="881"/>
      <c r="H416" s="881"/>
      <c r="I416" s="881"/>
      <c r="J416" s="881"/>
      <c r="K416" s="881"/>
      <c r="L416" s="882"/>
      <c r="M416" s="433">
        <f>'2. CAD NCCF'!M416+'3. USD NCCF'!M416+'4. EUR NCCF'!M416+'5. GBP NCCF'!M416+'6. Other(Incld) NCCF'!M416</f>
        <v>0</v>
      </c>
      <c r="N416" s="438">
        <f>'2. CAD NCCF'!N416+'3. USD NCCF'!N416+'4. EUR NCCF'!N416+'5. GBP NCCF'!N416+'6. Other(Incld) NCCF'!N416</f>
        <v>0</v>
      </c>
      <c r="O416" s="435">
        <f>'2. CAD NCCF'!O416+'3. USD NCCF'!O416+'4. EUR NCCF'!O416+'5. GBP NCCF'!O416+'6. Other(Incld) NCCF'!O416</f>
        <v>0</v>
      </c>
      <c r="P416" s="435">
        <f>'2. CAD NCCF'!P416+'3. USD NCCF'!P416+'4. EUR NCCF'!P416+'5. GBP NCCF'!P416+'6. Other(Incld) NCCF'!P416</f>
        <v>0</v>
      </c>
      <c r="Q416" s="437">
        <f>'2. CAD NCCF'!Q416+'3. USD NCCF'!Q416+'4. EUR NCCF'!Q416+'5. GBP NCCF'!Q416+'6. Other(Incld) NCCF'!Q416</f>
        <v>0</v>
      </c>
      <c r="R416" s="435">
        <f>'2. CAD NCCF'!R416+'3. USD NCCF'!R416+'4. EUR NCCF'!R416+'5. GBP NCCF'!R416+'6. Other(Incld) NCCF'!R416</f>
        <v>0</v>
      </c>
      <c r="S416" s="436">
        <f>'2. CAD NCCF'!S416+'3. USD NCCF'!S416+'4. EUR NCCF'!S416+'5. GBP NCCF'!S416+'6. Other(Incld) NCCF'!S416</f>
        <v>0</v>
      </c>
      <c r="T416" s="435">
        <f>'2. CAD NCCF'!T416+'3. USD NCCF'!T416+'4. EUR NCCF'!T416+'5. GBP NCCF'!T416+'6. Other(Incld) NCCF'!T416</f>
        <v>0</v>
      </c>
      <c r="U416" s="436">
        <f>'2. CAD NCCF'!U416+'3. USD NCCF'!U416+'4. EUR NCCF'!U416+'5. GBP NCCF'!U416+'6. Other(Incld) NCCF'!U416</f>
        <v>0</v>
      </c>
      <c r="V416" s="435">
        <f>'2. CAD NCCF'!V416+'3. USD NCCF'!V416+'4. EUR NCCF'!V416+'5. GBP NCCF'!V416+'6. Other(Incld) NCCF'!V416</f>
        <v>0</v>
      </c>
      <c r="W416" s="436">
        <f>'2. CAD NCCF'!W416+'3. USD NCCF'!W416+'4. EUR NCCF'!W416+'5. GBP NCCF'!W416+'6. Other(Incld) NCCF'!W416</f>
        <v>0</v>
      </c>
      <c r="X416" s="435">
        <f>'2. CAD NCCF'!X416+'3. USD NCCF'!X416+'4. EUR NCCF'!X416+'5. GBP NCCF'!X416+'6. Other(Incld) NCCF'!X416</f>
        <v>0</v>
      </c>
      <c r="Y416" s="436">
        <f>'2. CAD NCCF'!Y416+'3. USD NCCF'!Y416+'4. EUR NCCF'!Y416+'5. GBP NCCF'!Y416+'6. Other(Incld) NCCF'!Y416</f>
        <v>0</v>
      </c>
      <c r="Z416" s="435">
        <f>'2. CAD NCCF'!Z416+'3. USD NCCF'!Z416+'4. EUR NCCF'!Z416+'5. GBP NCCF'!Z416+'6. Other(Incld) NCCF'!Z416</f>
        <v>0</v>
      </c>
      <c r="AA416" s="436">
        <f>'2. CAD NCCF'!AA416+'3. USD NCCF'!AA416+'4. EUR NCCF'!AA416+'5. GBP NCCF'!AA416+'6. Other(Incld) NCCF'!AA416</f>
        <v>0</v>
      </c>
      <c r="AB416" s="439">
        <f>'2. CAD NCCF'!AB416+'3. USD NCCF'!AB416+'4. EUR NCCF'!AB416+'5. GBP NCCF'!AB416+'6. Other(Incld) NCCF'!AB416</f>
        <v>0</v>
      </c>
      <c r="AC416" s="433">
        <f>'2. CAD NCCF'!AC416+'3. USD NCCF'!AC416+'4. EUR NCCF'!AC416+'5. GBP NCCF'!AC416+'6. Other(Incld) NCCF'!AC416</f>
        <v>0</v>
      </c>
      <c r="AD416" s="1015"/>
      <c r="AE416" s="1016"/>
      <c r="AF416" s="1017"/>
    </row>
    <row r="417" spans="1:32" ht="15" customHeight="1" x14ac:dyDescent="0.2">
      <c r="A417" s="222">
        <v>241</v>
      </c>
      <c r="B417" s="466"/>
      <c r="C417" s="467"/>
      <c r="D417" s="259"/>
      <c r="E417" s="259"/>
      <c r="F417" s="880" t="str">
        <f>'2. CAD NCCF'!F417:L417</f>
        <v>State municipal GS</v>
      </c>
      <c r="G417" s="881"/>
      <c r="H417" s="881"/>
      <c r="I417" s="881"/>
      <c r="J417" s="881"/>
      <c r="K417" s="881"/>
      <c r="L417" s="882"/>
      <c r="M417" s="433">
        <f>'2. CAD NCCF'!M417+'3. USD NCCF'!M417+'4. EUR NCCF'!M417+'5. GBP NCCF'!M417+'6. Other(Incld) NCCF'!M417</f>
        <v>0</v>
      </c>
      <c r="N417" s="438">
        <f>'2. CAD NCCF'!N417+'3. USD NCCF'!N417+'4. EUR NCCF'!N417+'5. GBP NCCF'!N417+'6. Other(Incld) NCCF'!N417</f>
        <v>0</v>
      </c>
      <c r="O417" s="435">
        <f>'2. CAD NCCF'!O417+'3. USD NCCF'!O417+'4. EUR NCCF'!O417+'5. GBP NCCF'!O417+'6. Other(Incld) NCCF'!O417</f>
        <v>0</v>
      </c>
      <c r="P417" s="435">
        <f>'2. CAD NCCF'!P417+'3. USD NCCF'!P417+'4. EUR NCCF'!P417+'5. GBP NCCF'!P417+'6. Other(Incld) NCCF'!P417</f>
        <v>0</v>
      </c>
      <c r="Q417" s="437">
        <f>'2. CAD NCCF'!Q417+'3. USD NCCF'!Q417+'4. EUR NCCF'!Q417+'5. GBP NCCF'!Q417+'6. Other(Incld) NCCF'!Q417</f>
        <v>0</v>
      </c>
      <c r="R417" s="435">
        <f>'2. CAD NCCF'!R417+'3. USD NCCF'!R417+'4. EUR NCCF'!R417+'5. GBP NCCF'!R417+'6. Other(Incld) NCCF'!R417</f>
        <v>0</v>
      </c>
      <c r="S417" s="436">
        <f>'2. CAD NCCF'!S417+'3. USD NCCF'!S417+'4. EUR NCCF'!S417+'5. GBP NCCF'!S417+'6. Other(Incld) NCCF'!S417</f>
        <v>0</v>
      </c>
      <c r="T417" s="435">
        <f>'2. CAD NCCF'!T417+'3. USD NCCF'!T417+'4. EUR NCCF'!T417+'5. GBP NCCF'!T417+'6. Other(Incld) NCCF'!T417</f>
        <v>0</v>
      </c>
      <c r="U417" s="436">
        <f>'2. CAD NCCF'!U417+'3. USD NCCF'!U417+'4. EUR NCCF'!U417+'5. GBP NCCF'!U417+'6. Other(Incld) NCCF'!U417</f>
        <v>0</v>
      </c>
      <c r="V417" s="435">
        <f>'2. CAD NCCF'!V417+'3. USD NCCF'!V417+'4. EUR NCCF'!V417+'5. GBP NCCF'!V417+'6. Other(Incld) NCCF'!V417</f>
        <v>0</v>
      </c>
      <c r="W417" s="436">
        <f>'2. CAD NCCF'!W417+'3. USD NCCF'!W417+'4. EUR NCCF'!W417+'5. GBP NCCF'!W417+'6. Other(Incld) NCCF'!W417</f>
        <v>0</v>
      </c>
      <c r="X417" s="435">
        <f>'2. CAD NCCF'!X417+'3. USD NCCF'!X417+'4. EUR NCCF'!X417+'5. GBP NCCF'!X417+'6. Other(Incld) NCCF'!X417</f>
        <v>0</v>
      </c>
      <c r="Y417" s="436">
        <f>'2. CAD NCCF'!Y417+'3. USD NCCF'!Y417+'4. EUR NCCF'!Y417+'5. GBP NCCF'!Y417+'6. Other(Incld) NCCF'!Y417</f>
        <v>0</v>
      </c>
      <c r="Z417" s="435">
        <f>'2. CAD NCCF'!Z417+'3. USD NCCF'!Z417+'4. EUR NCCF'!Z417+'5. GBP NCCF'!Z417+'6. Other(Incld) NCCF'!Z417</f>
        <v>0</v>
      </c>
      <c r="AA417" s="436">
        <f>'2. CAD NCCF'!AA417+'3. USD NCCF'!AA417+'4. EUR NCCF'!AA417+'5. GBP NCCF'!AA417+'6. Other(Incld) NCCF'!AA417</f>
        <v>0</v>
      </c>
      <c r="AB417" s="439">
        <f>'2. CAD NCCF'!AB417+'3. USD NCCF'!AB417+'4. EUR NCCF'!AB417+'5. GBP NCCF'!AB417+'6. Other(Incld) NCCF'!AB417</f>
        <v>0</v>
      </c>
      <c r="AC417" s="433">
        <f>'2. CAD NCCF'!AC417+'3. USD NCCF'!AC417+'4. EUR NCCF'!AC417+'5. GBP NCCF'!AC417+'6. Other(Incld) NCCF'!AC417</f>
        <v>0</v>
      </c>
      <c r="AD417" s="1015"/>
      <c r="AE417" s="1016"/>
      <c r="AF417" s="1017"/>
    </row>
    <row r="418" spans="1:32" ht="15.75" customHeight="1" x14ac:dyDescent="0.2">
      <c r="A418" s="222">
        <v>242</v>
      </c>
      <c r="B418" s="466"/>
      <c r="C418" s="467"/>
      <c r="D418" s="257"/>
      <c r="E418" s="257"/>
      <c r="F418" s="880" t="str">
        <f>'2. CAD NCCF'!F418:L418</f>
        <v>Supranational and multilateral development bank GS</v>
      </c>
      <c r="G418" s="881"/>
      <c r="H418" s="881"/>
      <c r="I418" s="881"/>
      <c r="J418" s="881"/>
      <c r="K418" s="881"/>
      <c r="L418" s="882"/>
      <c r="M418" s="433">
        <f>'2. CAD NCCF'!M418+'3. USD NCCF'!M418+'4. EUR NCCF'!M418+'5. GBP NCCF'!M418+'6. Other(Incld) NCCF'!M418</f>
        <v>0</v>
      </c>
      <c r="N418" s="438">
        <f>'2. CAD NCCF'!N418+'3. USD NCCF'!N418+'4. EUR NCCF'!N418+'5. GBP NCCF'!N418+'6. Other(Incld) NCCF'!N418</f>
        <v>0</v>
      </c>
      <c r="O418" s="435">
        <f>'2. CAD NCCF'!O418+'3. USD NCCF'!O418+'4. EUR NCCF'!O418+'5. GBP NCCF'!O418+'6. Other(Incld) NCCF'!O418</f>
        <v>0</v>
      </c>
      <c r="P418" s="435">
        <f>'2. CAD NCCF'!P418+'3. USD NCCF'!P418+'4. EUR NCCF'!P418+'5. GBP NCCF'!P418+'6. Other(Incld) NCCF'!P418</f>
        <v>0</v>
      </c>
      <c r="Q418" s="437">
        <f>'2. CAD NCCF'!Q418+'3. USD NCCF'!Q418+'4. EUR NCCF'!Q418+'5. GBP NCCF'!Q418+'6. Other(Incld) NCCF'!Q418</f>
        <v>0</v>
      </c>
      <c r="R418" s="435">
        <f>'2. CAD NCCF'!R418+'3. USD NCCF'!R418+'4. EUR NCCF'!R418+'5. GBP NCCF'!R418+'6. Other(Incld) NCCF'!R418</f>
        <v>0</v>
      </c>
      <c r="S418" s="436">
        <f>'2. CAD NCCF'!S418+'3. USD NCCF'!S418+'4. EUR NCCF'!S418+'5. GBP NCCF'!S418+'6. Other(Incld) NCCF'!S418</f>
        <v>0</v>
      </c>
      <c r="T418" s="435">
        <f>'2. CAD NCCF'!T418+'3. USD NCCF'!T418+'4. EUR NCCF'!T418+'5. GBP NCCF'!T418+'6. Other(Incld) NCCF'!T418</f>
        <v>0</v>
      </c>
      <c r="U418" s="436">
        <f>'2. CAD NCCF'!U418+'3. USD NCCF'!U418+'4. EUR NCCF'!U418+'5. GBP NCCF'!U418+'6. Other(Incld) NCCF'!U418</f>
        <v>0</v>
      </c>
      <c r="V418" s="435">
        <f>'2. CAD NCCF'!V418+'3. USD NCCF'!V418+'4. EUR NCCF'!V418+'5. GBP NCCF'!V418+'6. Other(Incld) NCCF'!V418</f>
        <v>0</v>
      </c>
      <c r="W418" s="436">
        <f>'2. CAD NCCF'!W418+'3. USD NCCF'!W418+'4. EUR NCCF'!W418+'5. GBP NCCF'!W418+'6. Other(Incld) NCCF'!W418</f>
        <v>0</v>
      </c>
      <c r="X418" s="435">
        <f>'2. CAD NCCF'!X418+'3. USD NCCF'!X418+'4. EUR NCCF'!X418+'5. GBP NCCF'!X418+'6. Other(Incld) NCCF'!X418</f>
        <v>0</v>
      </c>
      <c r="Y418" s="436">
        <f>'2. CAD NCCF'!Y418+'3. USD NCCF'!Y418+'4. EUR NCCF'!Y418+'5. GBP NCCF'!Y418+'6. Other(Incld) NCCF'!Y418</f>
        <v>0</v>
      </c>
      <c r="Z418" s="435">
        <f>'2. CAD NCCF'!Z418+'3. USD NCCF'!Z418+'4. EUR NCCF'!Z418+'5. GBP NCCF'!Z418+'6. Other(Incld) NCCF'!Z418</f>
        <v>0</v>
      </c>
      <c r="AA418" s="436">
        <f>'2. CAD NCCF'!AA418+'3. USD NCCF'!AA418+'4. EUR NCCF'!AA418+'5. GBP NCCF'!AA418+'6. Other(Incld) NCCF'!AA418</f>
        <v>0</v>
      </c>
      <c r="AB418" s="439">
        <f>'2. CAD NCCF'!AB418+'3. USD NCCF'!AB418+'4. EUR NCCF'!AB418+'5. GBP NCCF'!AB418+'6. Other(Incld) NCCF'!AB418</f>
        <v>0</v>
      </c>
      <c r="AC418" s="433">
        <f>'2. CAD NCCF'!AC418+'3. USD NCCF'!AC418+'4. EUR NCCF'!AC418+'5. GBP NCCF'!AC418+'6. Other(Incld) NCCF'!AC418</f>
        <v>0</v>
      </c>
      <c r="AD418" s="1015"/>
      <c r="AE418" s="1016"/>
      <c r="AF418" s="1017"/>
    </row>
    <row r="419" spans="1:32" ht="15.75" customHeight="1" x14ac:dyDescent="0.2">
      <c r="A419" s="222">
        <v>243</v>
      </c>
      <c r="B419" s="466"/>
      <c r="C419" s="467"/>
      <c r="D419" s="259"/>
      <c r="E419" s="877" t="str">
        <f>'2. CAD NCCF'!E419:L419</f>
        <v>Low or not rated GS</v>
      </c>
      <c r="F419" s="878"/>
      <c r="G419" s="878"/>
      <c r="H419" s="878"/>
      <c r="I419" s="878"/>
      <c r="J419" s="878"/>
      <c r="K419" s="878"/>
      <c r="L419" s="879"/>
      <c r="M419" s="399">
        <f>SUBTOTAL(9,M420:M423)</f>
        <v>0</v>
      </c>
      <c r="N419" s="402">
        <f t="shared" ref="N419" si="226">SUBTOTAL(9,N420:N423)</f>
        <v>0</v>
      </c>
      <c r="O419" s="406">
        <f t="shared" ref="O419" si="227">SUBTOTAL(9,O420:O423)</f>
        <v>0</v>
      </c>
      <c r="P419" s="405">
        <f t="shared" ref="P419" si="228">SUBTOTAL(9,P420:P423)</f>
        <v>0</v>
      </c>
      <c r="Q419" s="407">
        <f t="shared" ref="Q419" si="229">SUBTOTAL(9,Q420:Q423)</f>
        <v>0</v>
      </c>
      <c r="R419" s="406">
        <f t="shared" ref="R419" si="230">SUBTOTAL(9,R420:R423)</f>
        <v>0</v>
      </c>
      <c r="S419" s="406">
        <f t="shared" ref="S419" si="231">SUBTOTAL(9,S420:S423)</f>
        <v>0</v>
      </c>
      <c r="T419" s="406">
        <f t="shared" ref="T419" si="232">SUBTOTAL(9,T420:T423)</f>
        <v>0</v>
      </c>
      <c r="U419" s="406">
        <f t="shared" ref="U419" si="233">SUBTOTAL(9,U420:U423)</f>
        <v>0</v>
      </c>
      <c r="V419" s="406">
        <f t="shared" ref="V419" si="234">SUBTOTAL(9,V420:V423)</f>
        <v>0</v>
      </c>
      <c r="W419" s="406">
        <f t="shared" ref="W419" si="235">SUBTOTAL(9,W420:W423)</f>
        <v>0</v>
      </c>
      <c r="X419" s="406">
        <f t="shared" ref="X419" si="236">SUBTOTAL(9,X420:X423)</f>
        <v>0</v>
      </c>
      <c r="Y419" s="406">
        <f t="shared" ref="Y419" si="237">SUBTOTAL(9,Y420:Y423)</f>
        <v>0</v>
      </c>
      <c r="Z419" s="406">
        <f t="shared" ref="Z419" si="238">SUBTOTAL(9,Z420:Z423)</f>
        <v>0</v>
      </c>
      <c r="AA419" s="406">
        <f t="shared" ref="AA419" si="239">SUBTOTAL(9,AA420:AA423)</f>
        <v>0</v>
      </c>
      <c r="AB419" s="416">
        <f t="shared" ref="AB419" si="240">SUBTOTAL(9,AB420:AB423)</f>
        <v>0</v>
      </c>
      <c r="AC419" s="399">
        <f t="shared" ref="AC419" si="241">SUBTOTAL(9,AC420:AC423)</f>
        <v>0</v>
      </c>
      <c r="AD419" s="1015"/>
      <c r="AE419" s="1016"/>
      <c r="AF419" s="1017"/>
    </row>
    <row r="420" spans="1:32" ht="15" x14ac:dyDescent="0.2">
      <c r="A420" s="222">
        <v>244</v>
      </c>
      <c r="B420" s="466"/>
      <c r="C420" s="467"/>
      <c r="D420" s="483"/>
      <c r="E420" s="483"/>
      <c r="F420" s="880" t="str">
        <f>'2. CAD NCCF'!F420:L420</f>
        <v xml:space="preserve">Sovereigh &amp; central bank GS </v>
      </c>
      <c r="G420" s="881"/>
      <c r="H420" s="881"/>
      <c r="I420" s="881"/>
      <c r="J420" s="881"/>
      <c r="K420" s="881"/>
      <c r="L420" s="882"/>
      <c r="M420" s="433">
        <f>'2. CAD NCCF'!M420+'3. USD NCCF'!M420+'4. EUR NCCF'!M420+'5. GBP NCCF'!M420+'6. Other(Incld) NCCF'!M420</f>
        <v>0</v>
      </c>
      <c r="N420" s="438">
        <f>'2. CAD NCCF'!N420+'3. USD NCCF'!N420+'4. EUR NCCF'!N420+'5. GBP NCCF'!N420+'6. Other(Incld) NCCF'!N420</f>
        <v>0</v>
      </c>
      <c r="O420" s="435">
        <f>'2. CAD NCCF'!O420+'3. USD NCCF'!O420+'4. EUR NCCF'!O420+'5. GBP NCCF'!O420+'6. Other(Incld) NCCF'!O420</f>
        <v>0</v>
      </c>
      <c r="P420" s="435">
        <f>'2. CAD NCCF'!P420+'3. USD NCCF'!P420+'4. EUR NCCF'!P420+'5. GBP NCCF'!P420+'6. Other(Incld) NCCF'!P420</f>
        <v>0</v>
      </c>
      <c r="Q420" s="437">
        <f>'2. CAD NCCF'!Q420+'3. USD NCCF'!Q420+'4. EUR NCCF'!Q420+'5. GBP NCCF'!Q420+'6. Other(Incld) NCCF'!Q420</f>
        <v>0</v>
      </c>
      <c r="R420" s="435">
        <f>'2. CAD NCCF'!R420+'3. USD NCCF'!R420+'4. EUR NCCF'!R420+'5. GBP NCCF'!R420+'6. Other(Incld) NCCF'!R420</f>
        <v>0</v>
      </c>
      <c r="S420" s="436">
        <f>'2. CAD NCCF'!S420+'3. USD NCCF'!S420+'4. EUR NCCF'!S420+'5. GBP NCCF'!S420+'6. Other(Incld) NCCF'!S420</f>
        <v>0</v>
      </c>
      <c r="T420" s="435">
        <f>'2. CAD NCCF'!T420+'3. USD NCCF'!T420+'4. EUR NCCF'!T420+'5. GBP NCCF'!T420+'6. Other(Incld) NCCF'!T420</f>
        <v>0</v>
      </c>
      <c r="U420" s="436">
        <f>'2. CAD NCCF'!U420+'3. USD NCCF'!U420+'4. EUR NCCF'!U420+'5. GBP NCCF'!U420+'6. Other(Incld) NCCF'!U420</f>
        <v>0</v>
      </c>
      <c r="V420" s="435">
        <f>'2. CAD NCCF'!V420+'3. USD NCCF'!V420+'4. EUR NCCF'!V420+'5. GBP NCCF'!V420+'6. Other(Incld) NCCF'!V420</f>
        <v>0</v>
      </c>
      <c r="W420" s="436">
        <f>'2. CAD NCCF'!W420+'3. USD NCCF'!W420+'4. EUR NCCF'!W420+'5. GBP NCCF'!W420+'6. Other(Incld) NCCF'!W420</f>
        <v>0</v>
      </c>
      <c r="X420" s="435">
        <f>'2. CAD NCCF'!X420+'3. USD NCCF'!X420+'4. EUR NCCF'!X420+'5. GBP NCCF'!X420+'6. Other(Incld) NCCF'!X420</f>
        <v>0</v>
      </c>
      <c r="Y420" s="436">
        <f>'2. CAD NCCF'!Y420+'3. USD NCCF'!Y420+'4. EUR NCCF'!Y420+'5. GBP NCCF'!Y420+'6. Other(Incld) NCCF'!Y420</f>
        <v>0</v>
      </c>
      <c r="Z420" s="435">
        <f>'2. CAD NCCF'!Z420+'3. USD NCCF'!Z420+'4. EUR NCCF'!Z420+'5. GBP NCCF'!Z420+'6. Other(Incld) NCCF'!Z420</f>
        <v>0</v>
      </c>
      <c r="AA420" s="436">
        <f>'2. CAD NCCF'!AA420+'3. USD NCCF'!AA420+'4. EUR NCCF'!AA420+'5. GBP NCCF'!AA420+'6. Other(Incld) NCCF'!AA420</f>
        <v>0</v>
      </c>
      <c r="AB420" s="439">
        <f>'2. CAD NCCF'!AB420+'3. USD NCCF'!AB420+'4. EUR NCCF'!AB420+'5. GBP NCCF'!AB420+'6. Other(Incld) NCCF'!AB420</f>
        <v>0</v>
      </c>
      <c r="AC420" s="433">
        <f>'2. CAD NCCF'!AC420+'3. USD NCCF'!AC420+'4. EUR NCCF'!AC420+'5. GBP NCCF'!AC420+'6. Other(Incld) NCCF'!AC420</f>
        <v>0</v>
      </c>
      <c r="AD420" s="1015"/>
      <c r="AE420" s="1016"/>
      <c r="AF420" s="1017"/>
    </row>
    <row r="421" spans="1:32" ht="15" customHeight="1" x14ac:dyDescent="0.2">
      <c r="A421" s="222">
        <v>245</v>
      </c>
      <c r="B421" s="466"/>
      <c r="C421" s="467"/>
      <c r="D421" s="260"/>
      <c r="E421" s="260"/>
      <c r="F421" s="880" t="str">
        <f>'2. CAD NCCF'!F421:L421</f>
        <v>State, provincial &amp; agency GS</v>
      </c>
      <c r="G421" s="881"/>
      <c r="H421" s="881"/>
      <c r="I421" s="881"/>
      <c r="J421" s="881"/>
      <c r="K421" s="881"/>
      <c r="L421" s="882"/>
      <c r="M421" s="433">
        <f>'2. CAD NCCF'!M421+'3. USD NCCF'!M421+'4. EUR NCCF'!M421+'5. GBP NCCF'!M421+'6. Other(Incld) NCCF'!M421</f>
        <v>0</v>
      </c>
      <c r="N421" s="438">
        <f>'2. CAD NCCF'!N421+'3. USD NCCF'!N421+'4. EUR NCCF'!N421+'5. GBP NCCF'!N421+'6. Other(Incld) NCCF'!N421</f>
        <v>0</v>
      </c>
      <c r="O421" s="435">
        <f>'2. CAD NCCF'!O421+'3. USD NCCF'!O421+'4. EUR NCCF'!O421+'5. GBP NCCF'!O421+'6. Other(Incld) NCCF'!O421</f>
        <v>0</v>
      </c>
      <c r="P421" s="435">
        <f>'2. CAD NCCF'!P421+'3. USD NCCF'!P421+'4. EUR NCCF'!P421+'5. GBP NCCF'!P421+'6. Other(Incld) NCCF'!P421</f>
        <v>0</v>
      </c>
      <c r="Q421" s="437">
        <f>'2. CAD NCCF'!Q421+'3. USD NCCF'!Q421+'4. EUR NCCF'!Q421+'5. GBP NCCF'!Q421+'6. Other(Incld) NCCF'!Q421</f>
        <v>0</v>
      </c>
      <c r="R421" s="435">
        <f>'2. CAD NCCF'!R421+'3. USD NCCF'!R421+'4. EUR NCCF'!R421+'5. GBP NCCF'!R421+'6. Other(Incld) NCCF'!R421</f>
        <v>0</v>
      </c>
      <c r="S421" s="436">
        <f>'2. CAD NCCF'!S421+'3. USD NCCF'!S421+'4. EUR NCCF'!S421+'5. GBP NCCF'!S421+'6. Other(Incld) NCCF'!S421</f>
        <v>0</v>
      </c>
      <c r="T421" s="435">
        <f>'2. CAD NCCF'!T421+'3. USD NCCF'!T421+'4. EUR NCCF'!T421+'5. GBP NCCF'!T421+'6. Other(Incld) NCCF'!T421</f>
        <v>0</v>
      </c>
      <c r="U421" s="436">
        <f>'2. CAD NCCF'!U421+'3. USD NCCF'!U421+'4. EUR NCCF'!U421+'5. GBP NCCF'!U421+'6. Other(Incld) NCCF'!U421</f>
        <v>0</v>
      </c>
      <c r="V421" s="435">
        <f>'2. CAD NCCF'!V421+'3. USD NCCF'!V421+'4. EUR NCCF'!V421+'5. GBP NCCF'!V421+'6. Other(Incld) NCCF'!V421</f>
        <v>0</v>
      </c>
      <c r="W421" s="436">
        <f>'2. CAD NCCF'!W421+'3. USD NCCF'!W421+'4. EUR NCCF'!W421+'5. GBP NCCF'!W421+'6. Other(Incld) NCCF'!W421</f>
        <v>0</v>
      </c>
      <c r="X421" s="435">
        <f>'2. CAD NCCF'!X421+'3. USD NCCF'!X421+'4. EUR NCCF'!X421+'5. GBP NCCF'!X421+'6. Other(Incld) NCCF'!X421</f>
        <v>0</v>
      </c>
      <c r="Y421" s="436">
        <f>'2. CAD NCCF'!Y421+'3. USD NCCF'!Y421+'4. EUR NCCF'!Y421+'5. GBP NCCF'!Y421+'6. Other(Incld) NCCF'!Y421</f>
        <v>0</v>
      </c>
      <c r="Z421" s="435">
        <f>'2. CAD NCCF'!Z421+'3. USD NCCF'!Z421+'4. EUR NCCF'!Z421+'5. GBP NCCF'!Z421+'6. Other(Incld) NCCF'!Z421</f>
        <v>0</v>
      </c>
      <c r="AA421" s="436">
        <f>'2. CAD NCCF'!AA421+'3. USD NCCF'!AA421+'4. EUR NCCF'!AA421+'5. GBP NCCF'!AA421+'6. Other(Incld) NCCF'!AA421</f>
        <v>0</v>
      </c>
      <c r="AB421" s="439">
        <f>'2. CAD NCCF'!AB421+'3. USD NCCF'!AB421+'4. EUR NCCF'!AB421+'5. GBP NCCF'!AB421+'6. Other(Incld) NCCF'!AB421</f>
        <v>0</v>
      </c>
      <c r="AC421" s="433">
        <f>'2. CAD NCCF'!AC421+'3. USD NCCF'!AC421+'4. EUR NCCF'!AC421+'5. GBP NCCF'!AC421+'6. Other(Incld) NCCF'!AC421</f>
        <v>0</v>
      </c>
      <c r="AD421" s="1015"/>
      <c r="AE421" s="1016"/>
      <c r="AF421" s="1017"/>
    </row>
    <row r="422" spans="1:32" ht="15" customHeight="1" x14ac:dyDescent="0.2">
      <c r="A422" s="222">
        <v>246</v>
      </c>
      <c r="B422" s="466"/>
      <c r="C422" s="467"/>
      <c r="D422" s="260"/>
      <c r="E422" s="260"/>
      <c r="F422" s="880" t="str">
        <f>'2. CAD NCCF'!F422:L422</f>
        <v>State municipal GS</v>
      </c>
      <c r="G422" s="881"/>
      <c r="H422" s="881"/>
      <c r="I422" s="881"/>
      <c r="J422" s="881"/>
      <c r="K422" s="881"/>
      <c r="L422" s="882"/>
      <c r="M422" s="433">
        <f>'2. CAD NCCF'!M422+'3. USD NCCF'!M422+'4. EUR NCCF'!M422+'5. GBP NCCF'!M422+'6. Other(Incld) NCCF'!M422</f>
        <v>0</v>
      </c>
      <c r="N422" s="438">
        <f>'2. CAD NCCF'!N422+'3. USD NCCF'!N422+'4. EUR NCCF'!N422+'5. GBP NCCF'!N422+'6. Other(Incld) NCCF'!N422</f>
        <v>0</v>
      </c>
      <c r="O422" s="435">
        <f>'2. CAD NCCF'!O422+'3. USD NCCF'!O422+'4. EUR NCCF'!O422+'5. GBP NCCF'!O422+'6. Other(Incld) NCCF'!O422</f>
        <v>0</v>
      </c>
      <c r="P422" s="435">
        <f>'2. CAD NCCF'!P422+'3. USD NCCF'!P422+'4. EUR NCCF'!P422+'5. GBP NCCF'!P422+'6. Other(Incld) NCCF'!P422</f>
        <v>0</v>
      </c>
      <c r="Q422" s="437">
        <f>'2. CAD NCCF'!Q422+'3. USD NCCF'!Q422+'4. EUR NCCF'!Q422+'5. GBP NCCF'!Q422+'6. Other(Incld) NCCF'!Q422</f>
        <v>0</v>
      </c>
      <c r="R422" s="435">
        <f>'2. CAD NCCF'!R422+'3. USD NCCF'!R422+'4. EUR NCCF'!R422+'5. GBP NCCF'!R422+'6. Other(Incld) NCCF'!R422</f>
        <v>0</v>
      </c>
      <c r="S422" s="436">
        <f>'2. CAD NCCF'!S422+'3. USD NCCF'!S422+'4. EUR NCCF'!S422+'5. GBP NCCF'!S422+'6. Other(Incld) NCCF'!S422</f>
        <v>0</v>
      </c>
      <c r="T422" s="435">
        <f>'2. CAD NCCF'!T422+'3. USD NCCF'!T422+'4. EUR NCCF'!T422+'5. GBP NCCF'!T422+'6. Other(Incld) NCCF'!T422</f>
        <v>0</v>
      </c>
      <c r="U422" s="436">
        <f>'2. CAD NCCF'!U422+'3. USD NCCF'!U422+'4. EUR NCCF'!U422+'5. GBP NCCF'!U422+'6. Other(Incld) NCCF'!U422</f>
        <v>0</v>
      </c>
      <c r="V422" s="435">
        <f>'2. CAD NCCF'!V422+'3. USD NCCF'!V422+'4. EUR NCCF'!V422+'5. GBP NCCF'!V422+'6. Other(Incld) NCCF'!V422</f>
        <v>0</v>
      </c>
      <c r="W422" s="436">
        <f>'2. CAD NCCF'!W422+'3. USD NCCF'!W422+'4. EUR NCCF'!W422+'5. GBP NCCF'!W422+'6. Other(Incld) NCCF'!W422</f>
        <v>0</v>
      </c>
      <c r="X422" s="435">
        <f>'2. CAD NCCF'!X422+'3. USD NCCF'!X422+'4. EUR NCCF'!X422+'5. GBP NCCF'!X422+'6. Other(Incld) NCCF'!X422</f>
        <v>0</v>
      </c>
      <c r="Y422" s="436">
        <f>'2. CAD NCCF'!Y422+'3. USD NCCF'!Y422+'4. EUR NCCF'!Y422+'5. GBP NCCF'!Y422+'6. Other(Incld) NCCF'!Y422</f>
        <v>0</v>
      </c>
      <c r="Z422" s="435">
        <f>'2. CAD NCCF'!Z422+'3. USD NCCF'!Z422+'4. EUR NCCF'!Z422+'5. GBP NCCF'!Z422+'6. Other(Incld) NCCF'!Z422</f>
        <v>0</v>
      </c>
      <c r="AA422" s="436">
        <f>'2. CAD NCCF'!AA422+'3. USD NCCF'!AA422+'4. EUR NCCF'!AA422+'5. GBP NCCF'!AA422+'6. Other(Incld) NCCF'!AA422</f>
        <v>0</v>
      </c>
      <c r="AB422" s="439">
        <f>'2. CAD NCCF'!AB422+'3. USD NCCF'!AB422+'4. EUR NCCF'!AB422+'5. GBP NCCF'!AB422+'6. Other(Incld) NCCF'!AB422</f>
        <v>0</v>
      </c>
      <c r="AC422" s="433">
        <f>'2. CAD NCCF'!AC422+'3. USD NCCF'!AC422+'4. EUR NCCF'!AC422+'5. GBP NCCF'!AC422+'6. Other(Incld) NCCF'!AC422</f>
        <v>0</v>
      </c>
      <c r="AD422" s="1015"/>
      <c r="AE422" s="1016"/>
      <c r="AF422" s="1017"/>
    </row>
    <row r="423" spans="1:32" ht="15.75" customHeight="1" x14ac:dyDescent="0.2">
      <c r="A423" s="222">
        <v>247</v>
      </c>
      <c r="B423" s="466"/>
      <c r="C423" s="467"/>
      <c r="D423" s="261"/>
      <c r="E423" s="261"/>
      <c r="F423" s="880" t="str">
        <f>'2. CAD NCCF'!F423:L423</f>
        <v>Supranational and multilateral development bank GS</v>
      </c>
      <c r="G423" s="881"/>
      <c r="H423" s="881"/>
      <c r="I423" s="881"/>
      <c r="J423" s="881"/>
      <c r="K423" s="881"/>
      <c r="L423" s="882"/>
      <c r="M423" s="433">
        <f>'2. CAD NCCF'!M423+'3. USD NCCF'!M423+'4. EUR NCCF'!M423+'5. GBP NCCF'!M423+'6. Other(Incld) NCCF'!M423</f>
        <v>0</v>
      </c>
      <c r="N423" s="438">
        <f>'2. CAD NCCF'!N423+'3. USD NCCF'!N423+'4. EUR NCCF'!N423+'5. GBP NCCF'!N423+'6. Other(Incld) NCCF'!N423</f>
        <v>0</v>
      </c>
      <c r="O423" s="435">
        <f>'2. CAD NCCF'!O423+'3. USD NCCF'!O423+'4. EUR NCCF'!O423+'5. GBP NCCF'!O423+'6. Other(Incld) NCCF'!O423</f>
        <v>0</v>
      </c>
      <c r="P423" s="435">
        <f>'2. CAD NCCF'!P423+'3. USD NCCF'!P423+'4. EUR NCCF'!P423+'5. GBP NCCF'!P423+'6. Other(Incld) NCCF'!P423</f>
        <v>0</v>
      </c>
      <c r="Q423" s="437">
        <f>'2. CAD NCCF'!Q423+'3. USD NCCF'!Q423+'4. EUR NCCF'!Q423+'5. GBP NCCF'!Q423+'6. Other(Incld) NCCF'!Q423</f>
        <v>0</v>
      </c>
      <c r="R423" s="435">
        <f>'2. CAD NCCF'!R423+'3. USD NCCF'!R423+'4. EUR NCCF'!R423+'5. GBP NCCF'!R423+'6. Other(Incld) NCCF'!R423</f>
        <v>0</v>
      </c>
      <c r="S423" s="436">
        <f>'2. CAD NCCF'!S423+'3. USD NCCF'!S423+'4. EUR NCCF'!S423+'5. GBP NCCF'!S423+'6. Other(Incld) NCCF'!S423</f>
        <v>0</v>
      </c>
      <c r="T423" s="435">
        <f>'2. CAD NCCF'!T423+'3. USD NCCF'!T423+'4. EUR NCCF'!T423+'5. GBP NCCF'!T423+'6. Other(Incld) NCCF'!T423</f>
        <v>0</v>
      </c>
      <c r="U423" s="436">
        <f>'2. CAD NCCF'!U423+'3. USD NCCF'!U423+'4. EUR NCCF'!U423+'5. GBP NCCF'!U423+'6. Other(Incld) NCCF'!U423</f>
        <v>0</v>
      </c>
      <c r="V423" s="435">
        <f>'2. CAD NCCF'!V423+'3. USD NCCF'!V423+'4. EUR NCCF'!V423+'5. GBP NCCF'!V423+'6. Other(Incld) NCCF'!V423</f>
        <v>0</v>
      </c>
      <c r="W423" s="436">
        <f>'2. CAD NCCF'!W423+'3. USD NCCF'!W423+'4. EUR NCCF'!W423+'5. GBP NCCF'!W423+'6. Other(Incld) NCCF'!W423</f>
        <v>0</v>
      </c>
      <c r="X423" s="435">
        <f>'2. CAD NCCF'!X423+'3. USD NCCF'!X423+'4. EUR NCCF'!X423+'5. GBP NCCF'!X423+'6. Other(Incld) NCCF'!X423</f>
        <v>0</v>
      </c>
      <c r="Y423" s="436">
        <f>'2. CAD NCCF'!Y423+'3. USD NCCF'!Y423+'4. EUR NCCF'!Y423+'5. GBP NCCF'!Y423+'6. Other(Incld) NCCF'!Y423</f>
        <v>0</v>
      </c>
      <c r="Z423" s="435">
        <f>'2. CAD NCCF'!Z423+'3. USD NCCF'!Z423+'4. EUR NCCF'!Z423+'5. GBP NCCF'!Z423+'6. Other(Incld) NCCF'!Z423</f>
        <v>0</v>
      </c>
      <c r="AA423" s="436">
        <f>'2. CAD NCCF'!AA423+'3. USD NCCF'!AA423+'4. EUR NCCF'!AA423+'5. GBP NCCF'!AA423+'6. Other(Incld) NCCF'!AA423</f>
        <v>0</v>
      </c>
      <c r="AB423" s="439">
        <f>'2. CAD NCCF'!AB423+'3. USD NCCF'!AB423+'4. EUR NCCF'!AB423+'5. GBP NCCF'!AB423+'6. Other(Incld) NCCF'!AB423</f>
        <v>0</v>
      </c>
      <c r="AC423" s="433">
        <f>'2. CAD NCCF'!AC423+'3. USD NCCF'!AC423+'4. EUR NCCF'!AC423+'5. GBP NCCF'!AC423+'6. Other(Incld) NCCF'!AC423</f>
        <v>0</v>
      </c>
      <c r="AD423" s="1015"/>
      <c r="AE423" s="1016"/>
      <c r="AF423" s="1017"/>
    </row>
    <row r="424" spans="1:32" ht="15" customHeight="1" x14ac:dyDescent="0.2">
      <c r="A424" s="222">
        <v>129</v>
      </c>
      <c r="B424" s="466"/>
      <c r="C424" s="261"/>
      <c r="D424" s="868" t="str">
        <f>'2. CAD NCCF'!D424:AF424</f>
        <v>Mortgage backed securities (MBS)</v>
      </c>
      <c r="E424" s="1044"/>
      <c r="F424" s="1044"/>
      <c r="G424" s="1044"/>
      <c r="H424" s="1044"/>
      <c r="I424" s="1044"/>
      <c r="J424" s="1044"/>
      <c r="K424" s="1044"/>
      <c r="L424" s="1044"/>
      <c r="M424" s="869"/>
      <c r="N424" s="869"/>
      <c r="O424" s="869"/>
      <c r="P424" s="869"/>
      <c r="Q424" s="869"/>
      <c r="R424" s="869"/>
      <c r="S424" s="869"/>
      <c r="T424" s="869"/>
      <c r="U424" s="869"/>
      <c r="V424" s="869"/>
      <c r="W424" s="869"/>
      <c r="X424" s="869"/>
      <c r="Y424" s="869"/>
      <c r="Z424" s="869"/>
      <c r="AA424" s="869"/>
      <c r="AB424" s="869"/>
      <c r="AC424" s="869"/>
      <c r="AD424" s="869"/>
      <c r="AE424" s="869"/>
      <c r="AF424" s="870"/>
    </row>
    <row r="425" spans="1:32" ht="15" customHeight="1" x14ac:dyDescent="0.2">
      <c r="A425" s="222">
        <v>130</v>
      </c>
      <c r="B425" s="466"/>
      <c r="C425" s="261"/>
      <c r="D425" s="261"/>
      <c r="E425" s="877" t="str">
        <f>'2. CAD NCCF'!E425:L425</f>
        <v>Agency MBS</v>
      </c>
      <c r="F425" s="878"/>
      <c r="G425" s="878"/>
      <c r="H425" s="878"/>
      <c r="I425" s="878"/>
      <c r="J425" s="878"/>
      <c r="K425" s="878"/>
      <c r="L425" s="879"/>
      <c r="M425" s="399">
        <f>SUBTOTAL(9,M426:M428)</f>
        <v>0</v>
      </c>
      <c r="N425" s="402">
        <f t="shared" ref="N425:AC425" si="242">SUBTOTAL(9,N426:N428)</f>
        <v>0</v>
      </c>
      <c r="O425" s="406">
        <f t="shared" si="242"/>
        <v>0</v>
      </c>
      <c r="P425" s="405">
        <f t="shared" si="242"/>
        <v>0</v>
      </c>
      <c r="Q425" s="407">
        <f t="shared" si="242"/>
        <v>0</v>
      </c>
      <c r="R425" s="406">
        <f t="shared" si="242"/>
        <v>0</v>
      </c>
      <c r="S425" s="406">
        <f t="shared" si="242"/>
        <v>0</v>
      </c>
      <c r="T425" s="406">
        <f t="shared" si="242"/>
        <v>0</v>
      </c>
      <c r="U425" s="406">
        <f t="shared" si="242"/>
        <v>0</v>
      </c>
      <c r="V425" s="406">
        <f t="shared" si="242"/>
        <v>0</v>
      </c>
      <c r="W425" s="406">
        <f t="shared" si="242"/>
        <v>0</v>
      </c>
      <c r="X425" s="406">
        <f t="shared" si="242"/>
        <v>0</v>
      </c>
      <c r="Y425" s="406">
        <f t="shared" si="242"/>
        <v>0</v>
      </c>
      <c r="Z425" s="406">
        <f t="shared" si="242"/>
        <v>0</v>
      </c>
      <c r="AA425" s="406">
        <f t="shared" si="242"/>
        <v>0</v>
      </c>
      <c r="AB425" s="416">
        <f t="shared" si="242"/>
        <v>0</v>
      </c>
      <c r="AC425" s="399">
        <f t="shared" si="242"/>
        <v>0</v>
      </c>
      <c r="AD425" s="1015"/>
      <c r="AE425" s="1016"/>
      <c r="AF425" s="1017"/>
    </row>
    <row r="426" spans="1:32" ht="15" customHeight="1" x14ac:dyDescent="0.2">
      <c r="A426" s="222">
        <v>131</v>
      </c>
      <c r="B426" s="466"/>
      <c r="C426" s="261"/>
      <c r="D426" s="261"/>
      <c r="E426" s="475"/>
      <c r="F426" s="880" t="str">
        <f>'2. CAD NCCF'!F426:L426</f>
        <v>Agency MBS, high rated</v>
      </c>
      <c r="G426" s="881"/>
      <c r="H426" s="881"/>
      <c r="I426" s="881"/>
      <c r="J426" s="881"/>
      <c r="K426" s="881"/>
      <c r="L426" s="882"/>
      <c r="M426" s="433">
        <f>'2. CAD NCCF'!M426+'3. USD NCCF'!M426+'4. EUR NCCF'!M426+'5. GBP NCCF'!M426+'6. Other(Incld) NCCF'!M426</f>
        <v>0</v>
      </c>
      <c r="N426" s="438">
        <f>'2. CAD NCCF'!N426+'3. USD NCCF'!N426+'4. EUR NCCF'!N426+'5. GBP NCCF'!N426+'6. Other(Incld) NCCF'!N426</f>
        <v>0</v>
      </c>
      <c r="O426" s="435">
        <f>'2. CAD NCCF'!O426+'3. USD NCCF'!O426+'4. EUR NCCF'!O426+'5. GBP NCCF'!O426+'6. Other(Incld) NCCF'!O426</f>
        <v>0</v>
      </c>
      <c r="P426" s="435">
        <f>'2. CAD NCCF'!P426+'3. USD NCCF'!P426+'4. EUR NCCF'!P426+'5. GBP NCCF'!P426+'6. Other(Incld) NCCF'!P426</f>
        <v>0</v>
      </c>
      <c r="Q426" s="437">
        <f>'2. CAD NCCF'!Q426+'3. USD NCCF'!Q426+'4. EUR NCCF'!Q426+'5. GBP NCCF'!Q426+'6. Other(Incld) NCCF'!Q426</f>
        <v>0</v>
      </c>
      <c r="R426" s="435">
        <f>'2. CAD NCCF'!R426+'3. USD NCCF'!R426+'4. EUR NCCF'!R426+'5. GBP NCCF'!R426+'6. Other(Incld) NCCF'!R426</f>
        <v>0</v>
      </c>
      <c r="S426" s="436">
        <f>'2. CAD NCCF'!S426+'3. USD NCCF'!S426+'4. EUR NCCF'!S426+'5. GBP NCCF'!S426+'6. Other(Incld) NCCF'!S426</f>
        <v>0</v>
      </c>
      <c r="T426" s="435">
        <f>'2. CAD NCCF'!T426+'3. USD NCCF'!T426+'4. EUR NCCF'!T426+'5. GBP NCCF'!T426+'6. Other(Incld) NCCF'!T426</f>
        <v>0</v>
      </c>
      <c r="U426" s="436">
        <f>'2. CAD NCCF'!U426+'3. USD NCCF'!U426+'4. EUR NCCF'!U426+'5. GBP NCCF'!U426+'6. Other(Incld) NCCF'!U426</f>
        <v>0</v>
      </c>
      <c r="V426" s="435">
        <f>'2. CAD NCCF'!V426+'3. USD NCCF'!V426+'4. EUR NCCF'!V426+'5. GBP NCCF'!V426+'6. Other(Incld) NCCF'!V426</f>
        <v>0</v>
      </c>
      <c r="W426" s="436">
        <f>'2. CAD NCCF'!W426+'3. USD NCCF'!W426+'4. EUR NCCF'!W426+'5. GBP NCCF'!W426+'6. Other(Incld) NCCF'!W426</f>
        <v>0</v>
      </c>
      <c r="X426" s="435">
        <f>'2. CAD NCCF'!X426+'3. USD NCCF'!X426+'4. EUR NCCF'!X426+'5. GBP NCCF'!X426+'6. Other(Incld) NCCF'!X426</f>
        <v>0</v>
      </c>
      <c r="Y426" s="436">
        <f>'2. CAD NCCF'!Y426+'3. USD NCCF'!Y426+'4. EUR NCCF'!Y426+'5. GBP NCCF'!Y426+'6. Other(Incld) NCCF'!Y426</f>
        <v>0</v>
      </c>
      <c r="Z426" s="435">
        <f>'2. CAD NCCF'!Z426+'3. USD NCCF'!Z426+'4. EUR NCCF'!Z426+'5. GBP NCCF'!Z426+'6. Other(Incld) NCCF'!Z426</f>
        <v>0</v>
      </c>
      <c r="AA426" s="436">
        <f>'2. CAD NCCF'!AA426+'3. USD NCCF'!AA426+'4. EUR NCCF'!AA426+'5. GBP NCCF'!AA426+'6. Other(Incld) NCCF'!AA426</f>
        <v>0</v>
      </c>
      <c r="AB426" s="439">
        <f>'2. CAD NCCF'!AB426+'3. USD NCCF'!AB426+'4. EUR NCCF'!AB426+'5. GBP NCCF'!AB426+'6. Other(Incld) NCCF'!AB426</f>
        <v>0</v>
      </c>
      <c r="AC426" s="433">
        <f>'2. CAD NCCF'!AC426+'3. USD NCCF'!AC426+'4. EUR NCCF'!AC426+'5. GBP NCCF'!AC426+'6. Other(Incld) NCCF'!AC426</f>
        <v>0</v>
      </c>
      <c r="AD426" s="1015"/>
      <c r="AE426" s="1016"/>
      <c r="AF426" s="1017"/>
    </row>
    <row r="427" spans="1:32" ht="15" customHeight="1" x14ac:dyDescent="0.2">
      <c r="A427" s="222">
        <v>132</v>
      </c>
      <c r="B427" s="466"/>
      <c r="C427" s="261"/>
      <c r="D427" s="261"/>
      <c r="E427" s="475"/>
      <c r="F427" s="880" t="str">
        <f>'2. CAD NCCF'!F427:L427</f>
        <v>Agency MBS, medium rated</v>
      </c>
      <c r="G427" s="881"/>
      <c r="H427" s="881"/>
      <c r="I427" s="881"/>
      <c r="J427" s="881"/>
      <c r="K427" s="881"/>
      <c r="L427" s="882"/>
      <c r="M427" s="433">
        <f>'2. CAD NCCF'!M427+'3. USD NCCF'!M427+'4. EUR NCCF'!M427+'5. GBP NCCF'!M427+'6. Other(Incld) NCCF'!M427</f>
        <v>0</v>
      </c>
      <c r="N427" s="438">
        <f>'2. CAD NCCF'!N427+'3. USD NCCF'!N427+'4. EUR NCCF'!N427+'5. GBP NCCF'!N427+'6. Other(Incld) NCCF'!N427</f>
        <v>0</v>
      </c>
      <c r="O427" s="435">
        <f>'2. CAD NCCF'!O427+'3. USD NCCF'!O427+'4. EUR NCCF'!O427+'5. GBP NCCF'!O427+'6. Other(Incld) NCCF'!O427</f>
        <v>0</v>
      </c>
      <c r="P427" s="435">
        <f>'2. CAD NCCF'!P427+'3. USD NCCF'!P427+'4. EUR NCCF'!P427+'5. GBP NCCF'!P427+'6. Other(Incld) NCCF'!P427</f>
        <v>0</v>
      </c>
      <c r="Q427" s="437">
        <f>'2. CAD NCCF'!Q427+'3. USD NCCF'!Q427+'4. EUR NCCF'!Q427+'5. GBP NCCF'!Q427+'6. Other(Incld) NCCF'!Q427</f>
        <v>0</v>
      </c>
      <c r="R427" s="435">
        <f>'2. CAD NCCF'!R427+'3. USD NCCF'!R427+'4. EUR NCCF'!R427+'5. GBP NCCF'!R427+'6. Other(Incld) NCCF'!R427</f>
        <v>0</v>
      </c>
      <c r="S427" s="436">
        <f>'2. CAD NCCF'!S427+'3. USD NCCF'!S427+'4. EUR NCCF'!S427+'5. GBP NCCF'!S427+'6. Other(Incld) NCCF'!S427</f>
        <v>0</v>
      </c>
      <c r="T427" s="435">
        <f>'2. CAD NCCF'!T427+'3. USD NCCF'!T427+'4. EUR NCCF'!T427+'5. GBP NCCF'!T427+'6. Other(Incld) NCCF'!T427</f>
        <v>0</v>
      </c>
      <c r="U427" s="436">
        <f>'2. CAD NCCF'!U427+'3. USD NCCF'!U427+'4. EUR NCCF'!U427+'5. GBP NCCF'!U427+'6. Other(Incld) NCCF'!U427</f>
        <v>0</v>
      </c>
      <c r="V427" s="435">
        <f>'2. CAD NCCF'!V427+'3. USD NCCF'!V427+'4. EUR NCCF'!V427+'5. GBP NCCF'!V427+'6. Other(Incld) NCCF'!V427</f>
        <v>0</v>
      </c>
      <c r="W427" s="436">
        <f>'2. CAD NCCF'!W427+'3. USD NCCF'!W427+'4. EUR NCCF'!W427+'5. GBP NCCF'!W427+'6. Other(Incld) NCCF'!W427</f>
        <v>0</v>
      </c>
      <c r="X427" s="435">
        <f>'2. CAD NCCF'!X427+'3. USD NCCF'!X427+'4. EUR NCCF'!X427+'5. GBP NCCF'!X427+'6. Other(Incld) NCCF'!X427</f>
        <v>0</v>
      </c>
      <c r="Y427" s="436">
        <f>'2. CAD NCCF'!Y427+'3. USD NCCF'!Y427+'4. EUR NCCF'!Y427+'5. GBP NCCF'!Y427+'6. Other(Incld) NCCF'!Y427</f>
        <v>0</v>
      </c>
      <c r="Z427" s="435">
        <f>'2. CAD NCCF'!Z427+'3. USD NCCF'!Z427+'4. EUR NCCF'!Z427+'5. GBP NCCF'!Z427+'6. Other(Incld) NCCF'!Z427</f>
        <v>0</v>
      </c>
      <c r="AA427" s="436">
        <f>'2. CAD NCCF'!AA427+'3. USD NCCF'!AA427+'4. EUR NCCF'!AA427+'5. GBP NCCF'!AA427+'6. Other(Incld) NCCF'!AA427</f>
        <v>0</v>
      </c>
      <c r="AB427" s="439">
        <f>'2. CAD NCCF'!AB427+'3. USD NCCF'!AB427+'4. EUR NCCF'!AB427+'5. GBP NCCF'!AB427+'6. Other(Incld) NCCF'!AB427</f>
        <v>0</v>
      </c>
      <c r="AC427" s="433">
        <f>'2. CAD NCCF'!AC427+'3. USD NCCF'!AC427+'4. EUR NCCF'!AC427+'5. GBP NCCF'!AC427+'6. Other(Incld) NCCF'!AC427</f>
        <v>0</v>
      </c>
      <c r="AD427" s="1015"/>
      <c r="AE427" s="1016"/>
      <c r="AF427" s="1017"/>
    </row>
    <row r="428" spans="1:32" ht="15" customHeight="1" x14ac:dyDescent="0.2">
      <c r="A428" s="222">
        <v>133</v>
      </c>
      <c r="B428" s="466"/>
      <c r="C428" s="261"/>
      <c r="D428" s="261"/>
      <c r="E428" s="475"/>
      <c r="F428" s="880" t="str">
        <f>'2. CAD NCCF'!F428:L428</f>
        <v>Agency MBS, low or not rated</v>
      </c>
      <c r="G428" s="881"/>
      <c r="H428" s="881"/>
      <c r="I428" s="881"/>
      <c r="J428" s="881"/>
      <c r="K428" s="881"/>
      <c r="L428" s="882"/>
      <c r="M428" s="433">
        <f>'2. CAD NCCF'!M428+'3. USD NCCF'!M428+'4. EUR NCCF'!M428+'5. GBP NCCF'!M428+'6. Other(Incld) NCCF'!M428</f>
        <v>0</v>
      </c>
      <c r="N428" s="438">
        <f>'2. CAD NCCF'!N428+'3. USD NCCF'!N428+'4. EUR NCCF'!N428+'5. GBP NCCF'!N428+'6. Other(Incld) NCCF'!N428</f>
        <v>0</v>
      </c>
      <c r="O428" s="435">
        <f>'2. CAD NCCF'!O428+'3. USD NCCF'!O428+'4. EUR NCCF'!O428+'5. GBP NCCF'!O428+'6. Other(Incld) NCCF'!O428</f>
        <v>0</v>
      </c>
      <c r="P428" s="435">
        <f>'2. CAD NCCF'!P428+'3. USD NCCF'!P428+'4. EUR NCCF'!P428+'5. GBP NCCF'!P428+'6. Other(Incld) NCCF'!P428</f>
        <v>0</v>
      </c>
      <c r="Q428" s="437">
        <f>'2. CAD NCCF'!Q428+'3. USD NCCF'!Q428+'4. EUR NCCF'!Q428+'5. GBP NCCF'!Q428+'6. Other(Incld) NCCF'!Q428</f>
        <v>0</v>
      </c>
      <c r="R428" s="435">
        <f>'2. CAD NCCF'!R428+'3. USD NCCF'!R428+'4. EUR NCCF'!R428+'5. GBP NCCF'!R428+'6. Other(Incld) NCCF'!R428</f>
        <v>0</v>
      </c>
      <c r="S428" s="436">
        <f>'2. CAD NCCF'!S428+'3. USD NCCF'!S428+'4. EUR NCCF'!S428+'5. GBP NCCF'!S428+'6. Other(Incld) NCCF'!S428</f>
        <v>0</v>
      </c>
      <c r="T428" s="435">
        <f>'2. CAD NCCF'!T428+'3. USD NCCF'!T428+'4. EUR NCCF'!T428+'5. GBP NCCF'!T428+'6. Other(Incld) NCCF'!T428</f>
        <v>0</v>
      </c>
      <c r="U428" s="436">
        <f>'2. CAD NCCF'!U428+'3. USD NCCF'!U428+'4. EUR NCCF'!U428+'5. GBP NCCF'!U428+'6. Other(Incld) NCCF'!U428</f>
        <v>0</v>
      </c>
      <c r="V428" s="435">
        <f>'2. CAD NCCF'!V428+'3. USD NCCF'!V428+'4. EUR NCCF'!V428+'5. GBP NCCF'!V428+'6. Other(Incld) NCCF'!V428</f>
        <v>0</v>
      </c>
      <c r="W428" s="436">
        <f>'2. CAD NCCF'!W428+'3. USD NCCF'!W428+'4. EUR NCCF'!W428+'5. GBP NCCF'!W428+'6. Other(Incld) NCCF'!W428</f>
        <v>0</v>
      </c>
      <c r="X428" s="435">
        <f>'2. CAD NCCF'!X428+'3. USD NCCF'!X428+'4. EUR NCCF'!X428+'5. GBP NCCF'!X428+'6. Other(Incld) NCCF'!X428</f>
        <v>0</v>
      </c>
      <c r="Y428" s="436">
        <f>'2. CAD NCCF'!Y428+'3. USD NCCF'!Y428+'4. EUR NCCF'!Y428+'5. GBP NCCF'!Y428+'6. Other(Incld) NCCF'!Y428</f>
        <v>0</v>
      </c>
      <c r="Z428" s="435">
        <f>'2. CAD NCCF'!Z428+'3. USD NCCF'!Z428+'4. EUR NCCF'!Z428+'5. GBP NCCF'!Z428+'6. Other(Incld) NCCF'!Z428</f>
        <v>0</v>
      </c>
      <c r="AA428" s="436">
        <f>'2. CAD NCCF'!AA428+'3. USD NCCF'!AA428+'4. EUR NCCF'!AA428+'5. GBP NCCF'!AA428+'6. Other(Incld) NCCF'!AA428</f>
        <v>0</v>
      </c>
      <c r="AB428" s="439">
        <f>'2. CAD NCCF'!AB428+'3. USD NCCF'!AB428+'4. EUR NCCF'!AB428+'5. GBP NCCF'!AB428+'6. Other(Incld) NCCF'!AB428</f>
        <v>0</v>
      </c>
      <c r="AC428" s="433">
        <f>'2. CAD NCCF'!AC428+'3. USD NCCF'!AC428+'4. EUR NCCF'!AC428+'5. GBP NCCF'!AC428+'6. Other(Incld) NCCF'!AC428</f>
        <v>0</v>
      </c>
      <c r="AD428" s="1015"/>
      <c r="AE428" s="1016"/>
      <c r="AF428" s="1017"/>
    </row>
    <row r="429" spans="1:32" ht="15" customHeight="1" x14ac:dyDescent="0.2">
      <c r="A429" s="222">
        <v>134</v>
      </c>
      <c r="B429" s="466"/>
      <c r="C429" s="261"/>
      <c r="D429" s="261"/>
      <c r="E429" s="877" t="str">
        <f>'2. CAD NCCF'!E429:L429</f>
        <v>Non-agency commercial MBS (CMBS)</v>
      </c>
      <c r="F429" s="878"/>
      <c r="G429" s="878"/>
      <c r="H429" s="878"/>
      <c r="I429" s="878"/>
      <c r="J429" s="878"/>
      <c r="K429" s="878"/>
      <c r="L429" s="879"/>
      <c r="M429" s="399">
        <f>SUBTOTAL(9,M430:M432)</f>
        <v>0</v>
      </c>
      <c r="N429" s="402">
        <f t="shared" ref="N429" si="243">SUBTOTAL(9,N430:N432)</f>
        <v>0</v>
      </c>
      <c r="O429" s="406">
        <f t="shared" ref="O429" si="244">SUBTOTAL(9,O430:O432)</f>
        <v>0</v>
      </c>
      <c r="P429" s="405">
        <f t="shared" ref="P429" si="245">SUBTOTAL(9,P430:P432)</f>
        <v>0</v>
      </c>
      <c r="Q429" s="407">
        <f t="shared" ref="Q429" si="246">SUBTOTAL(9,Q430:Q432)</f>
        <v>0</v>
      </c>
      <c r="R429" s="406">
        <f t="shared" ref="R429" si="247">SUBTOTAL(9,R430:R432)</f>
        <v>0</v>
      </c>
      <c r="S429" s="406">
        <f t="shared" ref="S429" si="248">SUBTOTAL(9,S430:S432)</f>
        <v>0</v>
      </c>
      <c r="T429" s="406">
        <f t="shared" ref="T429" si="249">SUBTOTAL(9,T430:T432)</f>
        <v>0</v>
      </c>
      <c r="U429" s="406">
        <f t="shared" ref="U429" si="250">SUBTOTAL(9,U430:U432)</f>
        <v>0</v>
      </c>
      <c r="V429" s="406">
        <f t="shared" ref="V429" si="251">SUBTOTAL(9,V430:V432)</f>
        <v>0</v>
      </c>
      <c r="W429" s="406">
        <f t="shared" ref="W429" si="252">SUBTOTAL(9,W430:W432)</f>
        <v>0</v>
      </c>
      <c r="X429" s="406">
        <f t="shared" ref="X429" si="253">SUBTOTAL(9,X430:X432)</f>
        <v>0</v>
      </c>
      <c r="Y429" s="406">
        <f t="shared" ref="Y429" si="254">SUBTOTAL(9,Y430:Y432)</f>
        <v>0</v>
      </c>
      <c r="Z429" s="406">
        <f t="shared" ref="Z429" si="255">SUBTOTAL(9,Z430:Z432)</f>
        <v>0</v>
      </c>
      <c r="AA429" s="406">
        <f t="shared" ref="AA429" si="256">SUBTOTAL(9,AA430:AA432)</f>
        <v>0</v>
      </c>
      <c r="AB429" s="416">
        <f t="shared" ref="AB429" si="257">SUBTOTAL(9,AB430:AB432)</f>
        <v>0</v>
      </c>
      <c r="AC429" s="399">
        <f t="shared" ref="AC429" si="258">SUBTOTAL(9,AC430:AC432)</f>
        <v>0</v>
      </c>
      <c r="AD429" s="1015"/>
      <c r="AE429" s="1016"/>
      <c r="AF429" s="1017"/>
    </row>
    <row r="430" spans="1:32" ht="15" customHeight="1" x14ac:dyDescent="0.2">
      <c r="A430" s="222">
        <v>135</v>
      </c>
      <c r="B430" s="466"/>
      <c r="C430" s="261"/>
      <c r="D430" s="261"/>
      <c r="E430" s="475"/>
      <c r="F430" s="880" t="str">
        <f>'2. CAD NCCF'!F430:L430</f>
        <v>Non-agency CMBS, high rated</v>
      </c>
      <c r="G430" s="881"/>
      <c r="H430" s="881"/>
      <c r="I430" s="881"/>
      <c r="J430" s="881"/>
      <c r="K430" s="881"/>
      <c r="L430" s="882"/>
      <c r="M430" s="433">
        <f>'2. CAD NCCF'!M430+'3. USD NCCF'!M430+'4. EUR NCCF'!M430+'5. GBP NCCF'!M430+'6. Other(Incld) NCCF'!M430</f>
        <v>0</v>
      </c>
      <c r="N430" s="438">
        <f>'2. CAD NCCF'!N430+'3. USD NCCF'!N430+'4. EUR NCCF'!N430+'5. GBP NCCF'!N430+'6. Other(Incld) NCCF'!N430</f>
        <v>0</v>
      </c>
      <c r="O430" s="435">
        <f>'2. CAD NCCF'!O430+'3. USD NCCF'!O430+'4. EUR NCCF'!O430+'5. GBP NCCF'!O430+'6. Other(Incld) NCCF'!O430</f>
        <v>0</v>
      </c>
      <c r="P430" s="435">
        <f>'2. CAD NCCF'!P430+'3. USD NCCF'!P430+'4. EUR NCCF'!P430+'5. GBP NCCF'!P430+'6. Other(Incld) NCCF'!P430</f>
        <v>0</v>
      </c>
      <c r="Q430" s="437">
        <f>'2. CAD NCCF'!Q430+'3. USD NCCF'!Q430+'4. EUR NCCF'!Q430+'5. GBP NCCF'!Q430+'6. Other(Incld) NCCF'!Q430</f>
        <v>0</v>
      </c>
      <c r="R430" s="435">
        <f>'2. CAD NCCF'!R430+'3. USD NCCF'!R430+'4. EUR NCCF'!R430+'5. GBP NCCF'!R430+'6. Other(Incld) NCCF'!R430</f>
        <v>0</v>
      </c>
      <c r="S430" s="436">
        <f>'2. CAD NCCF'!S430+'3. USD NCCF'!S430+'4. EUR NCCF'!S430+'5. GBP NCCF'!S430+'6. Other(Incld) NCCF'!S430</f>
        <v>0</v>
      </c>
      <c r="T430" s="435">
        <f>'2. CAD NCCF'!T430+'3. USD NCCF'!T430+'4. EUR NCCF'!T430+'5. GBP NCCF'!T430+'6. Other(Incld) NCCF'!T430</f>
        <v>0</v>
      </c>
      <c r="U430" s="436">
        <f>'2. CAD NCCF'!U430+'3. USD NCCF'!U430+'4. EUR NCCF'!U430+'5. GBP NCCF'!U430+'6. Other(Incld) NCCF'!U430</f>
        <v>0</v>
      </c>
      <c r="V430" s="435">
        <f>'2. CAD NCCF'!V430+'3. USD NCCF'!V430+'4. EUR NCCF'!V430+'5. GBP NCCF'!V430+'6. Other(Incld) NCCF'!V430</f>
        <v>0</v>
      </c>
      <c r="W430" s="436">
        <f>'2. CAD NCCF'!W430+'3. USD NCCF'!W430+'4. EUR NCCF'!W430+'5. GBP NCCF'!W430+'6. Other(Incld) NCCF'!W430</f>
        <v>0</v>
      </c>
      <c r="X430" s="435">
        <f>'2. CAD NCCF'!X430+'3. USD NCCF'!X430+'4. EUR NCCF'!X430+'5. GBP NCCF'!X430+'6. Other(Incld) NCCF'!X430</f>
        <v>0</v>
      </c>
      <c r="Y430" s="436">
        <f>'2. CAD NCCF'!Y430+'3. USD NCCF'!Y430+'4. EUR NCCF'!Y430+'5. GBP NCCF'!Y430+'6. Other(Incld) NCCF'!Y430</f>
        <v>0</v>
      </c>
      <c r="Z430" s="435">
        <f>'2. CAD NCCF'!Z430+'3. USD NCCF'!Z430+'4. EUR NCCF'!Z430+'5. GBP NCCF'!Z430+'6. Other(Incld) NCCF'!Z430</f>
        <v>0</v>
      </c>
      <c r="AA430" s="436">
        <f>'2. CAD NCCF'!AA430+'3. USD NCCF'!AA430+'4. EUR NCCF'!AA430+'5. GBP NCCF'!AA430+'6. Other(Incld) NCCF'!AA430</f>
        <v>0</v>
      </c>
      <c r="AB430" s="439">
        <f>'2. CAD NCCF'!AB430+'3. USD NCCF'!AB430+'4. EUR NCCF'!AB430+'5. GBP NCCF'!AB430+'6. Other(Incld) NCCF'!AB430</f>
        <v>0</v>
      </c>
      <c r="AC430" s="433">
        <f>'2. CAD NCCF'!AC430+'3. USD NCCF'!AC430+'4. EUR NCCF'!AC430+'5. GBP NCCF'!AC430+'6. Other(Incld) NCCF'!AC430</f>
        <v>0</v>
      </c>
      <c r="AD430" s="1015"/>
      <c r="AE430" s="1016"/>
      <c r="AF430" s="1017"/>
    </row>
    <row r="431" spans="1:32" ht="15" customHeight="1" x14ac:dyDescent="0.2">
      <c r="A431" s="222">
        <v>136</v>
      </c>
      <c r="B431" s="466"/>
      <c r="C431" s="261"/>
      <c r="D431" s="261"/>
      <c r="E431" s="475"/>
      <c r="F431" s="880" t="str">
        <f>'2. CAD NCCF'!F431:L431</f>
        <v>Non-agency CMBS, medium rated</v>
      </c>
      <c r="G431" s="881"/>
      <c r="H431" s="881"/>
      <c r="I431" s="881"/>
      <c r="J431" s="881"/>
      <c r="K431" s="881"/>
      <c r="L431" s="882"/>
      <c r="M431" s="433">
        <f>'2. CAD NCCF'!M431+'3. USD NCCF'!M431+'4. EUR NCCF'!M431+'5. GBP NCCF'!M431+'6. Other(Incld) NCCF'!M431</f>
        <v>0</v>
      </c>
      <c r="N431" s="438">
        <f>'2. CAD NCCF'!N431+'3. USD NCCF'!N431+'4. EUR NCCF'!N431+'5. GBP NCCF'!N431+'6. Other(Incld) NCCF'!N431</f>
        <v>0</v>
      </c>
      <c r="O431" s="435">
        <f>'2. CAD NCCF'!O431+'3. USD NCCF'!O431+'4. EUR NCCF'!O431+'5. GBP NCCF'!O431+'6. Other(Incld) NCCF'!O431</f>
        <v>0</v>
      </c>
      <c r="P431" s="435">
        <f>'2. CAD NCCF'!P431+'3. USD NCCF'!P431+'4. EUR NCCF'!P431+'5. GBP NCCF'!P431+'6. Other(Incld) NCCF'!P431</f>
        <v>0</v>
      </c>
      <c r="Q431" s="437">
        <f>'2. CAD NCCF'!Q431+'3. USD NCCF'!Q431+'4. EUR NCCF'!Q431+'5. GBP NCCF'!Q431+'6. Other(Incld) NCCF'!Q431</f>
        <v>0</v>
      </c>
      <c r="R431" s="435">
        <f>'2. CAD NCCF'!R431+'3. USD NCCF'!R431+'4. EUR NCCF'!R431+'5. GBP NCCF'!R431+'6. Other(Incld) NCCF'!R431</f>
        <v>0</v>
      </c>
      <c r="S431" s="436">
        <f>'2. CAD NCCF'!S431+'3. USD NCCF'!S431+'4. EUR NCCF'!S431+'5. GBP NCCF'!S431+'6. Other(Incld) NCCF'!S431</f>
        <v>0</v>
      </c>
      <c r="T431" s="435">
        <f>'2. CAD NCCF'!T431+'3. USD NCCF'!T431+'4. EUR NCCF'!T431+'5. GBP NCCF'!T431+'6. Other(Incld) NCCF'!T431</f>
        <v>0</v>
      </c>
      <c r="U431" s="436">
        <f>'2. CAD NCCF'!U431+'3. USD NCCF'!U431+'4. EUR NCCF'!U431+'5. GBP NCCF'!U431+'6. Other(Incld) NCCF'!U431</f>
        <v>0</v>
      </c>
      <c r="V431" s="435">
        <f>'2. CAD NCCF'!V431+'3. USD NCCF'!V431+'4. EUR NCCF'!V431+'5. GBP NCCF'!V431+'6. Other(Incld) NCCF'!V431</f>
        <v>0</v>
      </c>
      <c r="W431" s="436">
        <f>'2. CAD NCCF'!W431+'3. USD NCCF'!W431+'4. EUR NCCF'!W431+'5. GBP NCCF'!W431+'6. Other(Incld) NCCF'!W431</f>
        <v>0</v>
      </c>
      <c r="X431" s="435">
        <f>'2. CAD NCCF'!X431+'3. USD NCCF'!X431+'4. EUR NCCF'!X431+'5. GBP NCCF'!X431+'6. Other(Incld) NCCF'!X431</f>
        <v>0</v>
      </c>
      <c r="Y431" s="436">
        <f>'2. CAD NCCF'!Y431+'3. USD NCCF'!Y431+'4. EUR NCCF'!Y431+'5. GBP NCCF'!Y431+'6. Other(Incld) NCCF'!Y431</f>
        <v>0</v>
      </c>
      <c r="Z431" s="435">
        <f>'2. CAD NCCF'!Z431+'3. USD NCCF'!Z431+'4. EUR NCCF'!Z431+'5. GBP NCCF'!Z431+'6. Other(Incld) NCCF'!Z431</f>
        <v>0</v>
      </c>
      <c r="AA431" s="436">
        <f>'2. CAD NCCF'!AA431+'3. USD NCCF'!AA431+'4. EUR NCCF'!AA431+'5. GBP NCCF'!AA431+'6. Other(Incld) NCCF'!AA431</f>
        <v>0</v>
      </c>
      <c r="AB431" s="439">
        <f>'2. CAD NCCF'!AB431+'3. USD NCCF'!AB431+'4. EUR NCCF'!AB431+'5. GBP NCCF'!AB431+'6. Other(Incld) NCCF'!AB431</f>
        <v>0</v>
      </c>
      <c r="AC431" s="433">
        <f>'2. CAD NCCF'!AC431+'3. USD NCCF'!AC431+'4. EUR NCCF'!AC431+'5. GBP NCCF'!AC431+'6. Other(Incld) NCCF'!AC431</f>
        <v>0</v>
      </c>
      <c r="AD431" s="1015"/>
      <c r="AE431" s="1016"/>
      <c r="AF431" s="1017"/>
    </row>
    <row r="432" spans="1:32" ht="15" customHeight="1" x14ac:dyDescent="0.2">
      <c r="A432" s="222">
        <v>137</v>
      </c>
      <c r="B432" s="466"/>
      <c r="C432" s="261"/>
      <c r="D432" s="261"/>
      <c r="E432" s="475"/>
      <c r="F432" s="880" t="str">
        <f>'2. CAD NCCF'!F432:L432</f>
        <v>Non-agency CMBS, low or not rated</v>
      </c>
      <c r="G432" s="881"/>
      <c r="H432" s="881"/>
      <c r="I432" s="881"/>
      <c r="J432" s="881"/>
      <c r="K432" s="881"/>
      <c r="L432" s="882"/>
      <c r="M432" s="433">
        <f>'2. CAD NCCF'!M432+'3. USD NCCF'!M432+'4. EUR NCCF'!M432+'5. GBP NCCF'!M432+'6. Other(Incld) NCCF'!M432</f>
        <v>0</v>
      </c>
      <c r="N432" s="438">
        <f>'2. CAD NCCF'!N432+'3. USD NCCF'!N432+'4. EUR NCCF'!N432+'5. GBP NCCF'!N432+'6. Other(Incld) NCCF'!N432</f>
        <v>0</v>
      </c>
      <c r="O432" s="435">
        <f>'2. CAD NCCF'!O432+'3. USD NCCF'!O432+'4. EUR NCCF'!O432+'5. GBP NCCF'!O432+'6. Other(Incld) NCCF'!O432</f>
        <v>0</v>
      </c>
      <c r="P432" s="435">
        <f>'2. CAD NCCF'!P432+'3. USD NCCF'!P432+'4. EUR NCCF'!P432+'5. GBP NCCF'!P432+'6. Other(Incld) NCCF'!P432</f>
        <v>0</v>
      </c>
      <c r="Q432" s="437">
        <f>'2. CAD NCCF'!Q432+'3. USD NCCF'!Q432+'4. EUR NCCF'!Q432+'5. GBP NCCF'!Q432+'6. Other(Incld) NCCF'!Q432</f>
        <v>0</v>
      </c>
      <c r="R432" s="435">
        <f>'2. CAD NCCF'!R432+'3. USD NCCF'!R432+'4. EUR NCCF'!R432+'5. GBP NCCF'!R432+'6. Other(Incld) NCCF'!R432</f>
        <v>0</v>
      </c>
      <c r="S432" s="436">
        <f>'2. CAD NCCF'!S432+'3. USD NCCF'!S432+'4. EUR NCCF'!S432+'5. GBP NCCF'!S432+'6. Other(Incld) NCCF'!S432</f>
        <v>0</v>
      </c>
      <c r="T432" s="435">
        <f>'2. CAD NCCF'!T432+'3. USD NCCF'!T432+'4. EUR NCCF'!T432+'5. GBP NCCF'!T432+'6. Other(Incld) NCCF'!T432</f>
        <v>0</v>
      </c>
      <c r="U432" s="436">
        <f>'2. CAD NCCF'!U432+'3. USD NCCF'!U432+'4. EUR NCCF'!U432+'5. GBP NCCF'!U432+'6. Other(Incld) NCCF'!U432</f>
        <v>0</v>
      </c>
      <c r="V432" s="435">
        <f>'2. CAD NCCF'!V432+'3. USD NCCF'!V432+'4. EUR NCCF'!V432+'5. GBP NCCF'!V432+'6. Other(Incld) NCCF'!V432</f>
        <v>0</v>
      </c>
      <c r="W432" s="436">
        <f>'2. CAD NCCF'!W432+'3. USD NCCF'!W432+'4. EUR NCCF'!W432+'5. GBP NCCF'!W432+'6. Other(Incld) NCCF'!W432</f>
        <v>0</v>
      </c>
      <c r="X432" s="435">
        <f>'2. CAD NCCF'!X432+'3. USD NCCF'!X432+'4. EUR NCCF'!X432+'5. GBP NCCF'!X432+'6. Other(Incld) NCCF'!X432</f>
        <v>0</v>
      </c>
      <c r="Y432" s="436">
        <f>'2. CAD NCCF'!Y432+'3. USD NCCF'!Y432+'4. EUR NCCF'!Y432+'5. GBP NCCF'!Y432+'6. Other(Incld) NCCF'!Y432</f>
        <v>0</v>
      </c>
      <c r="Z432" s="435">
        <f>'2. CAD NCCF'!Z432+'3. USD NCCF'!Z432+'4. EUR NCCF'!Z432+'5. GBP NCCF'!Z432+'6. Other(Incld) NCCF'!Z432</f>
        <v>0</v>
      </c>
      <c r="AA432" s="436">
        <f>'2. CAD NCCF'!AA432+'3. USD NCCF'!AA432+'4. EUR NCCF'!AA432+'5. GBP NCCF'!AA432+'6. Other(Incld) NCCF'!AA432</f>
        <v>0</v>
      </c>
      <c r="AB432" s="439">
        <f>'2. CAD NCCF'!AB432+'3. USD NCCF'!AB432+'4. EUR NCCF'!AB432+'5. GBP NCCF'!AB432+'6. Other(Incld) NCCF'!AB432</f>
        <v>0</v>
      </c>
      <c r="AC432" s="433">
        <f>'2. CAD NCCF'!AC432+'3. USD NCCF'!AC432+'4. EUR NCCF'!AC432+'5. GBP NCCF'!AC432+'6. Other(Incld) NCCF'!AC432</f>
        <v>0</v>
      </c>
      <c r="AD432" s="1015"/>
      <c r="AE432" s="1016"/>
      <c r="AF432" s="1017"/>
    </row>
    <row r="433" spans="1:32" ht="15" customHeight="1" x14ac:dyDescent="0.2">
      <c r="A433" s="222">
        <v>138</v>
      </c>
      <c r="B433" s="466"/>
      <c r="C433" s="261"/>
      <c r="D433" s="261"/>
      <c r="E433" s="877" t="str">
        <f>'2. CAD NCCF'!E433:L433</f>
        <v>Non-agency residential MBS (RMBS)</v>
      </c>
      <c r="F433" s="878"/>
      <c r="G433" s="878"/>
      <c r="H433" s="878"/>
      <c r="I433" s="878"/>
      <c r="J433" s="878"/>
      <c r="K433" s="878"/>
      <c r="L433" s="879"/>
      <c r="M433" s="399">
        <f>SUBTOTAL(9,M434:M436)</f>
        <v>0</v>
      </c>
      <c r="N433" s="402">
        <f t="shared" ref="N433" si="259">SUBTOTAL(9,N434:N436)</f>
        <v>0</v>
      </c>
      <c r="O433" s="406">
        <f t="shared" ref="O433" si="260">SUBTOTAL(9,O434:O436)</f>
        <v>0</v>
      </c>
      <c r="P433" s="405">
        <f t="shared" ref="P433" si="261">SUBTOTAL(9,P434:P436)</f>
        <v>0</v>
      </c>
      <c r="Q433" s="407">
        <f t="shared" ref="Q433" si="262">SUBTOTAL(9,Q434:Q436)</f>
        <v>0</v>
      </c>
      <c r="R433" s="406">
        <f t="shared" ref="R433" si="263">SUBTOTAL(9,R434:R436)</f>
        <v>0</v>
      </c>
      <c r="S433" s="406">
        <f t="shared" ref="S433" si="264">SUBTOTAL(9,S434:S436)</f>
        <v>0</v>
      </c>
      <c r="T433" s="406">
        <f t="shared" ref="T433" si="265">SUBTOTAL(9,T434:T436)</f>
        <v>0</v>
      </c>
      <c r="U433" s="406">
        <f t="shared" ref="U433" si="266">SUBTOTAL(9,U434:U436)</f>
        <v>0</v>
      </c>
      <c r="V433" s="406">
        <f t="shared" ref="V433" si="267">SUBTOTAL(9,V434:V436)</f>
        <v>0</v>
      </c>
      <c r="W433" s="406">
        <f t="shared" ref="W433" si="268">SUBTOTAL(9,W434:W436)</f>
        <v>0</v>
      </c>
      <c r="X433" s="406">
        <f t="shared" ref="X433" si="269">SUBTOTAL(9,X434:X436)</f>
        <v>0</v>
      </c>
      <c r="Y433" s="406">
        <f t="shared" ref="Y433" si="270">SUBTOTAL(9,Y434:Y436)</f>
        <v>0</v>
      </c>
      <c r="Z433" s="406">
        <f t="shared" ref="Z433" si="271">SUBTOTAL(9,Z434:Z436)</f>
        <v>0</v>
      </c>
      <c r="AA433" s="406">
        <f t="shared" ref="AA433" si="272">SUBTOTAL(9,AA434:AA436)</f>
        <v>0</v>
      </c>
      <c r="AB433" s="416">
        <f t="shared" ref="AB433" si="273">SUBTOTAL(9,AB434:AB436)</f>
        <v>0</v>
      </c>
      <c r="AC433" s="399">
        <f t="shared" ref="AC433" si="274">SUBTOTAL(9,AC434:AC436)</f>
        <v>0</v>
      </c>
      <c r="AD433" s="1015"/>
      <c r="AE433" s="1016"/>
      <c r="AF433" s="1017"/>
    </row>
    <row r="434" spans="1:32" ht="15" customHeight="1" x14ac:dyDescent="0.2">
      <c r="A434" s="222">
        <v>139</v>
      </c>
      <c r="B434" s="466"/>
      <c r="C434" s="261"/>
      <c r="D434" s="261"/>
      <c r="E434" s="475"/>
      <c r="F434" s="880" t="str">
        <f>'2. CAD NCCF'!F434:L434</f>
        <v>Non-agency RMBS, high rated</v>
      </c>
      <c r="G434" s="881"/>
      <c r="H434" s="881"/>
      <c r="I434" s="881"/>
      <c r="J434" s="881"/>
      <c r="K434" s="881"/>
      <c r="L434" s="882"/>
      <c r="M434" s="433">
        <f>'2. CAD NCCF'!M434+'3. USD NCCF'!M434+'4. EUR NCCF'!M434+'5. GBP NCCF'!M434+'6. Other(Incld) NCCF'!M434</f>
        <v>0</v>
      </c>
      <c r="N434" s="438">
        <f>'2. CAD NCCF'!N434+'3. USD NCCF'!N434+'4. EUR NCCF'!N434+'5. GBP NCCF'!N434+'6. Other(Incld) NCCF'!N434</f>
        <v>0</v>
      </c>
      <c r="O434" s="435">
        <f>'2. CAD NCCF'!O434+'3. USD NCCF'!O434+'4. EUR NCCF'!O434+'5. GBP NCCF'!O434+'6. Other(Incld) NCCF'!O434</f>
        <v>0</v>
      </c>
      <c r="P434" s="435">
        <f>'2. CAD NCCF'!P434+'3. USD NCCF'!P434+'4. EUR NCCF'!P434+'5. GBP NCCF'!P434+'6. Other(Incld) NCCF'!P434</f>
        <v>0</v>
      </c>
      <c r="Q434" s="437">
        <f>'2. CAD NCCF'!Q434+'3. USD NCCF'!Q434+'4. EUR NCCF'!Q434+'5. GBP NCCF'!Q434+'6. Other(Incld) NCCF'!Q434</f>
        <v>0</v>
      </c>
      <c r="R434" s="435">
        <f>'2. CAD NCCF'!R434+'3. USD NCCF'!R434+'4. EUR NCCF'!R434+'5. GBP NCCF'!R434+'6. Other(Incld) NCCF'!R434</f>
        <v>0</v>
      </c>
      <c r="S434" s="436">
        <f>'2. CAD NCCF'!S434+'3. USD NCCF'!S434+'4. EUR NCCF'!S434+'5. GBP NCCF'!S434+'6. Other(Incld) NCCF'!S434</f>
        <v>0</v>
      </c>
      <c r="T434" s="435">
        <f>'2. CAD NCCF'!T434+'3. USD NCCF'!T434+'4. EUR NCCF'!T434+'5. GBP NCCF'!T434+'6. Other(Incld) NCCF'!T434</f>
        <v>0</v>
      </c>
      <c r="U434" s="436">
        <f>'2. CAD NCCF'!U434+'3. USD NCCF'!U434+'4. EUR NCCF'!U434+'5. GBP NCCF'!U434+'6. Other(Incld) NCCF'!U434</f>
        <v>0</v>
      </c>
      <c r="V434" s="435">
        <f>'2. CAD NCCF'!V434+'3. USD NCCF'!V434+'4. EUR NCCF'!V434+'5. GBP NCCF'!V434+'6. Other(Incld) NCCF'!V434</f>
        <v>0</v>
      </c>
      <c r="W434" s="436">
        <f>'2. CAD NCCF'!W434+'3. USD NCCF'!W434+'4. EUR NCCF'!W434+'5. GBP NCCF'!W434+'6. Other(Incld) NCCF'!W434</f>
        <v>0</v>
      </c>
      <c r="X434" s="435">
        <f>'2. CAD NCCF'!X434+'3. USD NCCF'!X434+'4. EUR NCCF'!X434+'5. GBP NCCF'!X434+'6. Other(Incld) NCCF'!X434</f>
        <v>0</v>
      </c>
      <c r="Y434" s="436">
        <f>'2. CAD NCCF'!Y434+'3. USD NCCF'!Y434+'4. EUR NCCF'!Y434+'5. GBP NCCF'!Y434+'6. Other(Incld) NCCF'!Y434</f>
        <v>0</v>
      </c>
      <c r="Z434" s="435">
        <f>'2. CAD NCCF'!Z434+'3. USD NCCF'!Z434+'4. EUR NCCF'!Z434+'5. GBP NCCF'!Z434+'6. Other(Incld) NCCF'!Z434</f>
        <v>0</v>
      </c>
      <c r="AA434" s="436">
        <f>'2. CAD NCCF'!AA434+'3. USD NCCF'!AA434+'4. EUR NCCF'!AA434+'5. GBP NCCF'!AA434+'6. Other(Incld) NCCF'!AA434</f>
        <v>0</v>
      </c>
      <c r="AB434" s="439">
        <f>'2. CAD NCCF'!AB434+'3. USD NCCF'!AB434+'4. EUR NCCF'!AB434+'5. GBP NCCF'!AB434+'6. Other(Incld) NCCF'!AB434</f>
        <v>0</v>
      </c>
      <c r="AC434" s="433">
        <f>'2. CAD NCCF'!AC434+'3. USD NCCF'!AC434+'4. EUR NCCF'!AC434+'5. GBP NCCF'!AC434+'6. Other(Incld) NCCF'!AC434</f>
        <v>0</v>
      </c>
      <c r="AD434" s="1015"/>
      <c r="AE434" s="1016"/>
      <c r="AF434" s="1017"/>
    </row>
    <row r="435" spans="1:32" ht="15" customHeight="1" x14ac:dyDescent="0.2">
      <c r="A435" s="222">
        <v>140</v>
      </c>
      <c r="B435" s="466"/>
      <c r="C435" s="261"/>
      <c r="D435" s="261"/>
      <c r="E435" s="475"/>
      <c r="F435" s="880" t="str">
        <f>'2. CAD NCCF'!F435:L435</f>
        <v>Non-agency RMBS, medium rated</v>
      </c>
      <c r="G435" s="881"/>
      <c r="H435" s="881"/>
      <c r="I435" s="881"/>
      <c r="J435" s="881"/>
      <c r="K435" s="881"/>
      <c r="L435" s="882"/>
      <c r="M435" s="433">
        <f>'2. CAD NCCF'!M435+'3. USD NCCF'!M435+'4. EUR NCCF'!M435+'5. GBP NCCF'!M435+'6. Other(Incld) NCCF'!M435</f>
        <v>0</v>
      </c>
      <c r="N435" s="438">
        <f>'2. CAD NCCF'!N435+'3. USD NCCF'!N435+'4. EUR NCCF'!N435+'5. GBP NCCF'!N435+'6. Other(Incld) NCCF'!N435</f>
        <v>0</v>
      </c>
      <c r="O435" s="435">
        <f>'2. CAD NCCF'!O435+'3. USD NCCF'!O435+'4. EUR NCCF'!O435+'5. GBP NCCF'!O435+'6. Other(Incld) NCCF'!O435</f>
        <v>0</v>
      </c>
      <c r="P435" s="435">
        <f>'2. CAD NCCF'!P435+'3. USD NCCF'!P435+'4. EUR NCCF'!P435+'5. GBP NCCF'!P435+'6. Other(Incld) NCCF'!P435</f>
        <v>0</v>
      </c>
      <c r="Q435" s="437">
        <f>'2. CAD NCCF'!Q435+'3. USD NCCF'!Q435+'4. EUR NCCF'!Q435+'5. GBP NCCF'!Q435+'6. Other(Incld) NCCF'!Q435</f>
        <v>0</v>
      </c>
      <c r="R435" s="435">
        <f>'2. CAD NCCF'!R435+'3. USD NCCF'!R435+'4. EUR NCCF'!R435+'5. GBP NCCF'!R435+'6. Other(Incld) NCCF'!R435</f>
        <v>0</v>
      </c>
      <c r="S435" s="436">
        <f>'2. CAD NCCF'!S435+'3. USD NCCF'!S435+'4. EUR NCCF'!S435+'5. GBP NCCF'!S435+'6. Other(Incld) NCCF'!S435</f>
        <v>0</v>
      </c>
      <c r="T435" s="435">
        <f>'2. CAD NCCF'!T435+'3. USD NCCF'!T435+'4. EUR NCCF'!T435+'5. GBP NCCF'!T435+'6. Other(Incld) NCCF'!T435</f>
        <v>0</v>
      </c>
      <c r="U435" s="436">
        <f>'2. CAD NCCF'!U435+'3. USD NCCF'!U435+'4. EUR NCCF'!U435+'5. GBP NCCF'!U435+'6. Other(Incld) NCCF'!U435</f>
        <v>0</v>
      </c>
      <c r="V435" s="435">
        <f>'2. CAD NCCF'!V435+'3. USD NCCF'!V435+'4. EUR NCCF'!V435+'5. GBP NCCF'!V435+'6. Other(Incld) NCCF'!V435</f>
        <v>0</v>
      </c>
      <c r="W435" s="436">
        <f>'2. CAD NCCF'!W435+'3. USD NCCF'!W435+'4. EUR NCCF'!W435+'5. GBP NCCF'!W435+'6. Other(Incld) NCCF'!W435</f>
        <v>0</v>
      </c>
      <c r="X435" s="435">
        <f>'2. CAD NCCF'!X435+'3. USD NCCF'!X435+'4. EUR NCCF'!X435+'5. GBP NCCF'!X435+'6. Other(Incld) NCCF'!X435</f>
        <v>0</v>
      </c>
      <c r="Y435" s="436">
        <f>'2. CAD NCCF'!Y435+'3. USD NCCF'!Y435+'4. EUR NCCF'!Y435+'5. GBP NCCF'!Y435+'6. Other(Incld) NCCF'!Y435</f>
        <v>0</v>
      </c>
      <c r="Z435" s="435">
        <f>'2. CAD NCCF'!Z435+'3. USD NCCF'!Z435+'4. EUR NCCF'!Z435+'5. GBP NCCF'!Z435+'6. Other(Incld) NCCF'!Z435</f>
        <v>0</v>
      </c>
      <c r="AA435" s="436">
        <f>'2. CAD NCCF'!AA435+'3. USD NCCF'!AA435+'4. EUR NCCF'!AA435+'5. GBP NCCF'!AA435+'6. Other(Incld) NCCF'!AA435</f>
        <v>0</v>
      </c>
      <c r="AB435" s="439">
        <f>'2. CAD NCCF'!AB435+'3. USD NCCF'!AB435+'4. EUR NCCF'!AB435+'5. GBP NCCF'!AB435+'6. Other(Incld) NCCF'!AB435</f>
        <v>0</v>
      </c>
      <c r="AC435" s="433">
        <f>'2. CAD NCCF'!AC435+'3. USD NCCF'!AC435+'4. EUR NCCF'!AC435+'5. GBP NCCF'!AC435+'6. Other(Incld) NCCF'!AC435</f>
        <v>0</v>
      </c>
      <c r="AD435" s="1015"/>
      <c r="AE435" s="1016"/>
      <c r="AF435" s="1017"/>
    </row>
    <row r="436" spans="1:32" ht="15" customHeight="1" x14ac:dyDescent="0.2">
      <c r="A436" s="222">
        <v>141</v>
      </c>
      <c r="B436" s="466"/>
      <c r="C436" s="261"/>
      <c r="D436" s="261"/>
      <c r="E436" s="475"/>
      <c r="F436" s="880" t="str">
        <f>'2. CAD NCCF'!F436:L436</f>
        <v>Non-agency RMBS, low or not rated</v>
      </c>
      <c r="G436" s="881"/>
      <c r="H436" s="881"/>
      <c r="I436" s="881"/>
      <c r="J436" s="881"/>
      <c r="K436" s="881"/>
      <c r="L436" s="882"/>
      <c r="M436" s="433">
        <f>'2. CAD NCCF'!M436+'3. USD NCCF'!M436+'4. EUR NCCF'!M436+'5. GBP NCCF'!M436+'6. Other(Incld) NCCF'!M436</f>
        <v>0</v>
      </c>
      <c r="N436" s="438">
        <f>'2. CAD NCCF'!N436+'3. USD NCCF'!N436+'4. EUR NCCF'!N436+'5. GBP NCCF'!N436+'6. Other(Incld) NCCF'!N436</f>
        <v>0</v>
      </c>
      <c r="O436" s="435">
        <f>'2. CAD NCCF'!O436+'3. USD NCCF'!O436+'4. EUR NCCF'!O436+'5. GBP NCCF'!O436+'6. Other(Incld) NCCF'!O436</f>
        <v>0</v>
      </c>
      <c r="P436" s="435">
        <f>'2. CAD NCCF'!P436+'3. USD NCCF'!P436+'4. EUR NCCF'!P436+'5. GBP NCCF'!P436+'6. Other(Incld) NCCF'!P436</f>
        <v>0</v>
      </c>
      <c r="Q436" s="437">
        <f>'2. CAD NCCF'!Q436+'3. USD NCCF'!Q436+'4. EUR NCCF'!Q436+'5. GBP NCCF'!Q436+'6. Other(Incld) NCCF'!Q436</f>
        <v>0</v>
      </c>
      <c r="R436" s="435">
        <f>'2. CAD NCCF'!R436+'3. USD NCCF'!R436+'4. EUR NCCF'!R436+'5. GBP NCCF'!R436+'6. Other(Incld) NCCF'!R436</f>
        <v>0</v>
      </c>
      <c r="S436" s="436">
        <f>'2. CAD NCCF'!S436+'3. USD NCCF'!S436+'4. EUR NCCF'!S436+'5. GBP NCCF'!S436+'6. Other(Incld) NCCF'!S436</f>
        <v>0</v>
      </c>
      <c r="T436" s="435">
        <f>'2. CAD NCCF'!T436+'3. USD NCCF'!T436+'4. EUR NCCF'!T436+'5. GBP NCCF'!T436+'6. Other(Incld) NCCF'!T436</f>
        <v>0</v>
      </c>
      <c r="U436" s="436">
        <f>'2. CAD NCCF'!U436+'3. USD NCCF'!U436+'4. EUR NCCF'!U436+'5. GBP NCCF'!U436+'6. Other(Incld) NCCF'!U436</f>
        <v>0</v>
      </c>
      <c r="V436" s="435">
        <f>'2. CAD NCCF'!V436+'3. USD NCCF'!V436+'4. EUR NCCF'!V436+'5. GBP NCCF'!V436+'6. Other(Incld) NCCF'!V436</f>
        <v>0</v>
      </c>
      <c r="W436" s="436">
        <f>'2. CAD NCCF'!W436+'3. USD NCCF'!W436+'4. EUR NCCF'!W436+'5. GBP NCCF'!W436+'6. Other(Incld) NCCF'!W436</f>
        <v>0</v>
      </c>
      <c r="X436" s="435">
        <f>'2. CAD NCCF'!X436+'3. USD NCCF'!X436+'4. EUR NCCF'!X436+'5. GBP NCCF'!X436+'6. Other(Incld) NCCF'!X436</f>
        <v>0</v>
      </c>
      <c r="Y436" s="436">
        <f>'2. CAD NCCF'!Y436+'3. USD NCCF'!Y436+'4. EUR NCCF'!Y436+'5. GBP NCCF'!Y436+'6. Other(Incld) NCCF'!Y436</f>
        <v>0</v>
      </c>
      <c r="Z436" s="435">
        <f>'2. CAD NCCF'!Z436+'3. USD NCCF'!Z436+'4. EUR NCCF'!Z436+'5. GBP NCCF'!Z436+'6. Other(Incld) NCCF'!Z436</f>
        <v>0</v>
      </c>
      <c r="AA436" s="436">
        <f>'2. CAD NCCF'!AA436+'3. USD NCCF'!AA436+'4. EUR NCCF'!AA436+'5. GBP NCCF'!AA436+'6. Other(Incld) NCCF'!AA436</f>
        <v>0</v>
      </c>
      <c r="AB436" s="439">
        <f>'2. CAD NCCF'!AB436+'3. USD NCCF'!AB436+'4. EUR NCCF'!AB436+'5. GBP NCCF'!AB436+'6. Other(Incld) NCCF'!AB436</f>
        <v>0</v>
      </c>
      <c r="AC436" s="433">
        <f>'2. CAD NCCF'!AC436+'3. USD NCCF'!AC436+'4. EUR NCCF'!AC436+'5. GBP NCCF'!AC436+'6. Other(Incld) NCCF'!AC436</f>
        <v>0</v>
      </c>
      <c r="AD436" s="1015"/>
      <c r="AE436" s="1016"/>
      <c r="AF436" s="1017"/>
    </row>
    <row r="437" spans="1:32" ht="15" customHeight="1" x14ac:dyDescent="0.2">
      <c r="A437" s="222">
        <v>142</v>
      </c>
      <c r="B437" s="466"/>
      <c r="C437" s="261"/>
      <c r="D437" s="868" t="str">
        <f>'2. CAD NCCF'!D437:AF437</f>
        <v>Corporate bonds and paper (CBP)</v>
      </c>
      <c r="E437" s="869"/>
      <c r="F437" s="869"/>
      <c r="G437" s="869"/>
      <c r="H437" s="869"/>
      <c r="I437" s="869"/>
      <c r="J437" s="869"/>
      <c r="K437" s="869"/>
      <c r="L437" s="869"/>
      <c r="M437" s="869"/>
      <c r="N437" s="869"/>
      <c r="O437" s="869"/>
      <c r="P437" s="869"/>
      <c r="Q437" s="869"/>
      <c r="R437" s="869"/>
      <c r="S437" s="869"/>
      <c r="T437" s="869"/>
      <c r="U437" s="869"/>
      <c r="V437" s="869"/>
      <c r="W437" s="869"/>
      <c r="X437" s="869"/>
      <c r="Y437" s="869"/>
      <c r="Z437" s="869"/>
      <c r="AA437" s="869"/>
      <c r="AB437" s="869"/>
      <c r="AC437" s="869"/>
      <c r="AD437" s="869"/>
      <c r="AE437" s="869"/>
      <c r="AF437" s="870"/>
    </row>
    <row r="438" spans="1:32" ht="15" customHeight="1" x14ac:dyDescent="0.2">
      <c r="A438" s="222">
        <v>143</v>
      </c>
      <c r="B438" s="466"/>
      <c r="C438" s="261"/>
      <c r="D438" s="261"/>
      <c r="E438" s="933" t="str">
        <f>'2. CAD NCCF'!E438:L438</f>
        <v>Non-FI issued CBP, high rated</v>
      </c>
      <c r="F438" s="934"/>
      <c r="G438" s="934"/>
      <c r="H438" s="934"/>
      <c r="I438" s="934"/>
      <c r="J438" s="934"/>
      <c r="K438" s="934"/>
      <c r="L438" s="935"/>
      <c r="M438" s="399">
        <f>SUBTOTAL(9,M439:M440)</f>
        <v>0</v>
      </c>
      <c r="N438" s="402">
        <f t="shared" ref="N438" si="275">SUBTOTAL(9,N439:N440)</f>
        <v>0</v>
      </c>
      <c r="O438" s="406">
        <f t="shared" ref="O438" si="276">SUBTOTAL(9,O439:O440)</f>
        <v>0</v>
      </c>
      <c r="P438" s="405">
        <f t="shared" ref="P438" si="277">SUBTOTAL(9,P439:P440)</f>
        <v>0</v>
      </c>
      <c r="Q438" s="407">
        <f t="shared" ref="Q438" si="278">SUBTOTAL(9,Q439:Q440)</f>
        <v>0</v>
      </c>
      <c r="R438" s="406">
        <f t="shared" ref="R438" si="279">SUBTOTAL(9,R439:R440)</f>
        <v>0</v>
      </c>
      <c r="S438" s="406">
        <f t="shared" ref="S438" si="280">SUBTOTAL(9,S439:S440)</f>
        <v>0</v>
      </c>
      <c r="T438" s="406">
        <f t="shared" ref="T438" si="281">SUBTOTAL(9,T439:T440)</f>
        <v>0</v>
      </c>
      <c r="U438" s="406">
        <f t="shared" ref="U438" si="282">SUBTOTAL(9,U439:U440)</f>
        <v>0</v>
      </c>
      <c r="V438" s="406">
        <f t="shared" ref="V438" si="283">SUBTOTAL(9,V439:V440)</f>
        <v>0</v>
      </c>
      <c r="W438" s="406">
        <f t="shared" ref="W438" si="284">SUBTOTAL(9,W439:W440)</f>
        <v>0</v>
      </c>
      <c r="X438" s="406">
        <f t="shared" ref="X438" si="285">SUBTOTAL(9,X439:X440)</f>
        <v>0</v>
      </c>
      <c r="Y438" s="406">
        <f t="shared" ref="Y438" si="286">SUBTOTAL(9,Y439:Y440)</f>
        <v>0</v>
      </c>
      <c r="Z438" s="406">
        <f t="shared" ref="Z438" si="287">SUBTOTAL(9,Z439:Z440)</f>
        <v>0</v>
      </c>
      <c r="AA438" s="406">
        <f t="shared" ref="AA438" si="288">SUBTOTAL(9,AA439:AA440)</f>
        <v>0</v>
      </c>
      <c r="AB438" s="416">
        <f t="shared" ref="AB438" si="289">SUBTOTAL(9,AB439:AB440)</f>
        <v>0</v>
      </c>
      <c r="AC438" s="399">
        <f t="shared" ref="AC438" si="290">SUBTOTAL(9,AC439:AC440)</f>
        <v>0</v>
      </c>
      <c r="AD438" s="1015"/>
      <c r="AE438" s="1016"/>
      <c r="AF438" s="1017"/>
    </row>
    <row r="439" spans="1:32" ht="15" customHeight="1" x14ac:dyDescent="0.2">
      <c r="A439" s="222">
        <v>144</v>
      </c>
      <c r="B439" s="466"/>
      <c r="C439" s="261"/>
      <c r="D439" s="261"/>
      <c r="E439" s="475"/>
      <c r="F439" s="880" t="str">
        <f>'2. CAD NCCF'!F439:L439</f>
        <v>Non-FI issued unsecured bond and paper, high rated</v>
      </c>
      <c r="G439" s="881"/>
      <c r="H439" s="881"/>
      <c r="I439" s="881"/>
      <c r="J439" s="881"/>
      <c r="K439" s="881"/>
      <c r="L439" s="882"/>
      <c r="M439" s="433">
        <f>'2. CAD NCCF'!M439+'3. USD NCCF'!M439+'4. EUR NCCF'!M439+'5. GBP NCCF'!M439+'6. Other(Incld) NCCF'!M439</f>
        <v>0</v>
      </c>
      <c r="N439" s="438">
        <f>'2. CAD NCCF'!N439+'3. USD NCCF'!N439+'4. EUR NCCF'!N439+'5. GBP NCCF'!N439+'6. Other(Incld) NCCF'!N439</f>
        <v>0</v>
      </c>
      <c r="O439" s="435">
        <f>'2. CAD NCCF'!O439+'3. USD NCCF'!O439+'4. EUR NCCF'!O439+'5. GBP NCCF'!O439+'6. Other(Incld) NCCF'!O439</f>
        <v>0</v>
      </c>
      <c r="P439" s="435">
        <f>'2. CAD NCCF'!P439+'3. USD NCCF'!P439+'4. EUR NCCF'!P439+'5. GBP NCCF'!P439+'6. Other(Incld) NCCF'!P439</f>
        <v>0</v>
      </c>
      <c r="Q439" s="437">
        <f>'2. CAD NCCF'!Q439+'3. USD NCCF'!Q439+'4. EUR NCCF'!Q439+'5. GBP NCCF'!Q439+'6. Other(Incld) NCCF'!Q439</f>
        <v>0</v>
      </c>
      <c r="R439" s="435">
        <f>'2. CAD NCCF'!R439+'3. USD NCCF'!R439+'4. EUR NCCF'!R439+'5. GBP NCCF'!R439+'6. Other(Incld) NCCF'!R439</f>
        <v>0</v>
      </c>
      <c r="S439" s="436">
        <f>'2. CAD NCCF'!S439+'3. USD NCCF'!S439+'4. EUR NCCF'!S439+'5. GBP NCCF'!S439+'6. Other(Incld) NCCF'!S439</f>
        <v>0</v>
      </c>
      <c r="T439" s="435">
        <f>'2. CAD NCCF'!T439+'3. USD NCCF'!T439+'4. EUR NCCF'!T439+'5. GBP NCCF'!T439+'6. Other(Incld) NCCF'!T439</f>
        <v>0</v>
      </c>
      <c r="U439" s="436">
        <f>'2. CAD NCCF'!U439+'3. USD NCCF'!U439+'4. EUR NCCF'!U439+'5. GBP NCCF'!U439+'6. Other(Incld) NCCF'!U439</f>
        <v>0</v>
      </c>
      <c r="V439" s="435">
        <f>'2. CAD NCCF'!V439+'3. USD NCCF'!V439+'4. EUR NCCF'!V439+'5. GBP NCCF'!V439+'6. Other(Incld) NCCF'!V439</f>
        <v>0</v>
      </c>
      <c r="W439" s="436">
        <f>'2. CAD NCCF'!W439+'3. USD NCCF'!W439+'4. EUR NCCF'!W439+'5. GBP NCCF'!W439+'6. Other(Incld) NCCF'!W439</f>
        <v>0</v>
      </c>
      <c r="X439" s="435">
        <f>'2. CAD NCCF'!X439+'3. USD NCCF'!X439+'4. EUR NCCF'!X439+'5. GBP NCCF'!X439+'6. Other(Incld) NCCF'!X439</f>
        <v>0</v>
      </c>
      <c r="Y439" s="436">
        <f>'2. CAD NCCF'!Y439+'3. USD NCCF'!Y439+'4. EUR NCCF'!Y439+'5. GBP NCCF'!Y439+'6. Other(Incld) NCCF'!Y439</f>
        <v>0</v>
      </c>
      <c r="Z439" s="435">
        <f>'2. CAD NCCF'!Z439+'3. USD NCCF'!Z439+'4. EUR NCCF'!Z439+'5. GBP NCCF'!Z439+'6. Other(Incld) NCCF'!Z439</f>
        <v>0</v>
      </c>
      <c r="AA439" s="436">
        <f>'2. CAD NCCF'!AA439+'3. USD NCCF'!AA439+'4. EUR NCCF'!AA439+'5. GBP NCCF'!AA439+'6. Other(Incld) NCCF'!AA439</f>
        <v>0</v>
      </c>
      <c r="AB439" s="439">
        <f>'2. CAD NCCF'!AB439+'3. USD NCCF'!AB439+'4. EUR NCCF'!AB439+'5. GBP NCCF'!AB439+'6. Other(Incld) NCCF'!AB439</f>
        <v>0</v>
      </c>
      <c r="AC439" s="433">
        <f>'2. CAD NCCF'!AC439+'3. USD NCCF'!AC439+'4. EUR NCCF'!AC439+'5. GBP NCCF'!AC439+'6. Other(Incld) NCCF'!AC439</f>
        <v>0</v>
      </c>
      <c r="AD439" s="1015"/>
      <c r="AE439" s="1016"/>
      <c r="AF439" s="1017"/>
    </row>
    <row r="440" spans="1:32" ht="15" customHeight="1" x14ac:dyDescent="0.2">
      <c r="A440" s="222">
        <v>145</v>
      </c>
      <c r="B440" s="466"/>
      <c r="C440" s="261"/>
      <c r="D440" s="261"/>
      <c r="E440" s="475"/>
      <c r="F440" s="880" t="str">
        <f>'2. CAD NCCF'!F440:L440</f>
        <v>Non-FI issued covered bonds, high rated</v>
      </c>
      <c r="G440" s="881"/>
      <c r="H440" s="881"/>
      <c r="I440" s="881"/>
      <c r="J440" s="881"/>
      <c r="K440" s="881"/>
      <c r="L440" s="882"/>
      <c r="M440" s="433">
        <f>'2. CAD NCCF'!M440+'3. USD NCCF'!M440+'4. EUR NCCF'!M440+'5. GBP NCCF'!M440+'6. Other(Incld) NCCF'!M440</f>
        <v>0</v>
      </c>
      <c r="N440" s="438">
        <f>'2. CAD NCCF'!N440+'3. USD NCCF'!N440+'4. EUR NCCF'!N440+'5. GBP NCCF'!N440+'6. Other(Incld) NCCF'!N440</f>
        <v>0</v>
      </c>
      <c r="O440" s="435">
        <f>'2. CAD NCCF'!O440+'3. USD NCCF'!O440+'4. EUR NCCF'!O440+'5. GBP NCCF'!O440+'6. Other(Incld) NCCF'!O440</f>
        <v>0</v>
      </c>
      <c r="P440" s="435">
        <f>'2. CAD NCCF'!P440+'3. USD NCCF'!P440+'4. EUR NCCF'!P440+'5. GBP NCCF'!P440+'6. Other(Incld) NCCF'!P440</f>
        <v>0</v>
      </c>
      <c r="Q440" s="437">
        <f>'2. CAD NCCF'!Q440+'3. USD NCCF'!Q440+'4. EUR NCCF'!Q440+'5. GBP NCCF'!Q440+'6. Other(Incld) NCCF'!Q440</f>
        <v>0</v>
      </c>
      <c r="R440" s="435">
        <f>'2. CAD NCCF'!R440+'3. USD NCCF'!R440+'4. EUR NCCF'!R440+'5. GBP NCCF'!R440+'6. Other(Incld) NCCF'!R440</f>
        <v>0</v>
      </c>
      <c r="S440" s="436">
        <f>'2. CAD NCCF'!S440+'3. USD NCCF'!S440+'4. EUR NCCF'!S440+'5. GBP NCCF'!S440+'6. Other(Incld) NCCF'!S440</f>
        <v>0</v>
      </c>
      <c r="T440" s="435">
        <f>'2. CAD NCCF'!T440+'3. USD NCCF'!T440+'4. EUR NCCF'!T440+'5. GBP NCCF'!T440+'6. Other(Incld) NCCF'!T440</f>
        <v>0</v>
      </c>
      <c r="U440" s="436">
        <f>'2. CAD NCCF'!U440+'3. USD NCCF'!U440+'4. EUR NCCF'!U440+'5. GBP NCCF'!U440+'6. Other(Incld) NCCF'!U440</f>
        <v>0</v>
      </c>
      <c r="V440" s="435">
        <f>'2. CAD NCCF'!V440+'3. USD NCCF'!V440+'4. EUR NCCF'!V440+'5. GBP NCCF'!V440+'6. Other(Incld) NCCF'!V440</f>
        <v>0</v>
      </c>
      <c r="W440" s="436">
        <f>'2. CAD NCCF'!W440+'3. USD NCCF'!W440+'4. EUR NCCF'!W440+'5. GBP NCCF'!W440+'6. Other(Incld) NCCF'!W440</f>
        <v>0</v>
      </c>
      <c r="X440" s="435">
        <f>'2. CAD NCCF'!X440+'3. USD NCCF'!X440+'4. EUR NCCF'!X440+'5. GBP NCCF'!X440+'6. Other(Incld) NCCF'!X440</f>
        <v>0</v>
      </c>
      <c r="Y440" s="436">
        <f>'2. CAD NCCF'!Y440+'3. USD NCCF'!Y440+'4. EUR NCCF'!Y440+'5. GBP NCCF'!Y440+'6. Other(Incld) NCCF'!Y440</f>
        <v>0</v>
      </c>
      <c r="Z440" s="435">
        <f>'2. CAD NCCF'!Z440+'3. USD NCCF'!Z440+'4. EUR NCCF'!Z440+'5. GBP NCCF'!Z440+'6. Other(Incld) NCCF'!Z440</f>
        <v>0</v>
      </c>
      <c r="AA440" s="436">
        <f>'2. CAD NCCF'!AA440+'3. USD NCCF'!AA440+'4. EUR NCCF'!AA440+'5. GBP NCCF'!AA440+'6. Other(Incld) NCCF'!AA440</f>
        <v>0</v>
      </c>
      <c r="AB440" s="439">
        <f>'2. CAD NCCF'!AB440+'3. USD NCCF'!AB440+'4. EUR NCCF'!AB440+'5. GBP NCCF'!AB440+'6. Other(Incld) NCCF'!AB440</f>
        <v>0</v>
      </c>
      <c r="AC440" s="433">
        <f>'2. CAD NCCF'!AC440+'3. USD NCCF'!AC440+'4. EUR NCCF'!AC440+'5. GBP NCCF'!AC440+'6. Other(Incld) NCCF'!AC440</f>
        <v>0</v>
      </c>
      <c r="AD440" s="1015"/>
      <c r="AE440" s="1016"/>
      <c r="AF440" s="1017"/>
    </row>
    <row r="441" spans="1:32" ht="15" customHeight="1" x14ac:dyDescent="0.2">
      <c r="A441" s="222">
        <v>146</v>
      </c>
      <c r="B441" s="466"/>
      <c r="C441" s="261"/>
      <c r="D441" s="261"/>
      <c r="E441" s="877" t="str">
        <f>'2. CAD NCCF'!E441:L441</f>
        <v>FI issued CBP, high rated</v>
      </c>
      <c r="F441" s="878"/>
      <c r="G441" s="878"/>
      <c r="H441" s="878"/>
      <c r="I441" s="878"/>
      <c r="J441" s="878"/>
      <c r="K441" s="878"/>
      <c r="L441" s="879"/>
      <c r="M441" s="399">
        <f>SUBTOTAL(9,M442:M444)</f>
        <v>0</v>
      </c>
      <c r="N441" s="402">
        <f t="shared" ref="N441:AC441" si="291">SUBTOTAL(9,N442:N444)</f>
        <v>0</v>
      </c>
      <c r="O441" s="406">
        <f t="shared" si="291"/>
        <v>0</v>
      </c>
      <c r="P441" s="405">
        <f t="shared" si="291"/>
        <v>0</v>
      </c>
      <c r="Q441" s="407">
        <f t="shared" si="291"/>
        <v>0</v>
      </c>
      <c r="R441" s="406">
        <f t="shared" si="291"/>
        <v>0</v>
      </c>
      <c r="S441" s="406">
        <f t="shared" si="291"/>
        <v>0</v>
      </c>
      <c r="T441" s="406">
        <f t="shared" si="291"/>
        <v>0</v>
      </c>
      <c r="U441" s="406">
        <f t="shared" si="291"/>
        <v>0</v>
      </c>
      <c r="V441" s="406">
        <f t="shared" si="291"/>
        <v>0</v>
      </c>
      <c r="W441" s="406">
        <f t="shared" si="291"/>
        <v>0</v>
      </c>
      <c r="X441" s="406">
        <f t="shared" si="291"/>
        <v>0</v>
      </c>
      <c r="Y441" s="406">
        <f t="shared" si="291"/>
        <v>0</v>
      </c>
      <c r="Z441" s="406">
        <f t="shared" si="291"/>
        <v>0</v>
      </c>
      <c r="AA441" s="406">
        <f t="shared" si="291"/>
        <v>0</v>
      </c>
      <c r="AB441" s="416">
        <f t="shared" si="291"/>
        <v>0</v>
      </c>
      <c r="AC441" s="399">
        <f t="shared" si="291"/>
        <v>0</v>
      </c>
      <c r="AD441" s="1015"/>
      <c r="AE441" s="1016"/>
      <c r="AF441" s="1017"/>
    </row>
    <row r="442" spans="1:32" ht="15" customHeight="1" x14ac:dyDescent="0.2">
      <c r="A442" s="222">
        <v>147</v>
      </c>
      <c r="B442" s="466"/>
      <c r="C442" s="261"/>
      <c r="D442" s="261"/>
      <c r="E442" s="475"/>
      <c r="F442" s="880" t="str">
        <f>'2. CAD NCCF'!F442:L442</f>
        <v>FI issued unsecured bonds and paper, high rated</v>
      </c>
      <c r="G442" s="881"/>
      <c r="H442" s="881"/>
      <c r="I442" s="881"/>
      <c r="J442" s="881"/>
      <c r="K442" s="881"/>
      <c r="L442" s="882"/>
      <c r="M442" s="433">
        <f>'2. CAD NCCF'!M442+'3. USD NCCF'!M442+'4. EUR NCCF'!M442+'5. GBP NCCF'!M442+'6. Other(Incld) NCCF'!M442</f>
        <v>0</v>
      </c>
      <c r="N442" s="438">
        <f>'2. CAD NCCF'!N442+'3. USD NCCF'!N442+'4. EUR NCCF'!N442+'5. GBP NCCF'!N442+'6. Other(Incld) NCCF'!N442</f>
        <v>0</v>
      </c>
      <c r="O442" s="435">
        <f>'2. CAD NCCF'!O442+'3. USD NCCF'!O442+'4. EUR NCCF'!O442+'5. GBP NCCF'!O442+'6. Other(Incld) NCCF'!O442</f>
        <v>0</v>
      </c>
      <c r="P442" s="435">
        <f>'2. CAD NCCF'!P442+'3. USD NCCF'!P442+'4. EUR NCCF'!P442+'5. GBP NCCF'!P442+'6. Other(Incld) NCCF'!P442</f>
        <v>0</v>
      </c>
      <c r="Q442" s="437">
        <f>'2. CAD NCCF'!Q442+'3. USD NCCF'!Q442+'4. EUR NCCF'!Q442+'5. GBP NCCF'!Q442+'6. Other(Incld) NCCF'!Q442</f>
        <v>0</v>
      </c>
      <c r="R442" s="435">
        <f>'2. CAD NCCF'!R442+'3. USD NCCF'!R442+'4. EUR NCCF'!R442+'5. GBP NCCF'!R442+'6. Other(Incld) NCCF'!R442</f>
        <v>0</v>
      </c>
      <c r="S442" s="436">
        <f>'2. CAD NCCF'!S442+'3. USD NCCF'!S442+'4. EUR NCCF'!S442+'5. GBP NCCF'!S442+'6. Other(Incld) NCCF'!S442</f>
        <v>0</v>
      </c>
      <c r="T442" s="435">
        <f>'2. CAD NCCF'!T442+'3. USD NCCF'!T442+'4. EUR NCCF'!T442+'5. GBP NCCF'!T442+'6. Other(Incld) NCCF'!T442</f>
        <v>0</v>
      </c>
      <c r="U442" s="436">
        <f>'2. CAD NCCF'!U442+'3. USD NCCF'!U442+'4. EUR NCCF'!U442+'5. GBP NCCF'!U442+'6. Other(Incld) NCCF'!U442</f>
        <v>0</v>
      </c>
      <c r="V442" s="435">
        <f>'2. CAD NCCF'!V442+'3. USD NCCF'!V442+'4. EUR NCCF'!V442+'5. GBP NCCF'!V442+'6. Other(Incld) NCCF'!V442</f>
        <v>0</v>
      </c>
      <c r="W442" s="436">
        <f>'2. CAD NCCF'!W442+'3. USD NCCF'!W442+'4. EUR NCCF'!W442+'5. GBP NCCF'!W442+'6. Other(Incld) NCCF'!W442</f>
        <v>0</v>
      </c>
      <c r="X442" s="435">
        <f>'2. CAD NCCF'!X442+'3. USD NCCF'!X442+'4. EUR NCCF'!X442+'5. GBP NCCF'!X442+'6. Other(Incld) NCCF'!X442</f>
        <v>0</v>
      </c>
      <c r="Y442" s="436">
        <f>'2. CAD NCCF'!Y442+'3. USD NCCF'!Y442+'4. EUR NCCF'!Y442+'5. GBP NCCF'!Y442+'6. Other(Incld) NCCF'!Y442</f>
        <v>0</v>
      </c>
      <c r="Z442" s="435">
        <f>'2. CAD NCCF'!Z442+'3. USD NCCF'!Z442+'4. EUR NCCF'!Z442+'5. GBP NCCF'!Z442+'6. Other(Incld) NCCF'!Z442</f>
        <v>0</v>
      </c>
      <c r="AA442" s="436">
        <f>'2. CAD NCCF'!AA442+'3. USD NCCF'!AA442+'4. EUR NCCF'!AA442+'5. GBP NCCF'!AA442+'6. Other(Incld) NCCF'!AA442</f>
        <v>0</v>
      </c>
      <c r="AB442" s="439">
        <f>'2. CAD NCCF'!AB442+'3. USD NCCF'!AB442+'4. EUR NCCF'!AB442+'5. GBP NCCF'!AB442+'6. Other(Incld) NCCF'!AB442</f>
        <v>0</v>
      </c>
      <c r="AC442" s="433">
        <f>'2. CAD NCCF'!AC442+'3. USD NCCF'!AC442+'4. EUR NCCF'!AC442+'5. GBP NCCF'!AC442+'6. Other(Incld) NCCF'!AC442</f>
        <v>0</v>
      </c>
      <c r="AD442" s="1015"/>
      <c r="AE442" s="1016"/>
      <c r="AF442" s="1017"/>
    </row>
    <row r="443" spans="1:32" ht="15" customHeight="1" x14ac:dyDescent="0.2">
      <c r="A443" s="222">
        <v>148</v>
      </c>
      <c r="B443" s="466"/>
      <c r="C443" s="261"/>
      <c r="D443" s="261"/>
      <c r="E443" s="475"/>
      <c r="F443" s="880" t="str">
        <f>'2. CAD NCCF'!F443:L443</f>
        <v>FI issued covered bonds, high rated</v>
      </c>
      <c r="G443" s="881"/>
      <c r="H443" s="881"/>
      <c r="I443" s="881"/>
      <c r="J443" s="881"/>
      <c r="K443" s="881"/>
      <c r="L443" s="882"/>
      <c r="M443" s="433">
        <f>'2. CAD NCCF'!M443+'3. USD NCCF'!M443+'4. EUR NCCF'!M443+'5. GBP NCCF'!M443+'6. Other(Incld) NCCF'!M443</f>
        <v>0</v>
      </c>
      <c r="N443" s="438">
        <f>'2. CAD NCCF'!N443+'3. USD NCCF'!N443+'4. EUR NCCF'!N443+'5. GBP NCCF'!N443+'6. Other(Incld) NCCF'!N443</f>
        <v>0</v>
      </c>
      <c r="O443" s="435">
        <f>'2. CAD NCCF'!O443+'3. USD NCCF'!O443+'4. EUR NCCF'!O443+'5. GBP NCCF'!O443+'6. Other(Incld) NCCF'!O443</f>
        <v>0</v>
      </c>
      <c r="P443" s="435">
        <f>'2. CAD NCCF'!P443+'3. USD NCCF'!P443+'4. EUR NCCF'!P443+'5. GBP NCCF'!P443+'6. Other(Incld) NCCF'!P443</f>
        <v>0</v>
      </c>
      <c r="Q443" s="437">
        <f>'2. CAD NCCF'!Q443+'3. USD NCCF'!Q443+'4. EUR NCCF'!Q443+'5. GBP NCCF'!Q443+'6. Other(Incld) NCCF'!Q443</f>
        <v>0</v>
      </c>
      <c r="R443" s="435">
        <f>'2. CAD NCCF'!R443+'3. USD NCCF'!R443+'4. EUR NCCF'!R443+'5. GBP NCCF'!R443+'6. Other(Incld) NCCF'!R443</f>
        <v>0</v>
      </c>
      <c r="S443" s="436">
        <f>'2. CAD NCCF'!S443+'3. USD NCCF'!S443+'4. EUR NCCF'!S443+'5. GBP NCCF'!S443+'6. Other(Incld) NCCF'!S443</f>
        <v>0</v>
      </c>
      <c r="T443" s="435">
        <f>'2. CAD NCCF'!T443+'3. USD NCCF'!T443+'4. EUR NCCF'!T443+'5. GBP NCCF'!T443+'6. Other(Incld) NCCF'!T443</f>
        <v>0</v>
      </c>
      <c r="U443" s="436">
        <f>'2. CAD NCCF'!U443+'3. USD NCCF'!U443+'4. EUR NCCF'!U443+'5. GBP NCCF'!U443+'6. Other(Incld) NCCF'!U443</f>
        <v>0</v>
      </c>
      <c r="V443" s="435">
        <f>'2. CAD NCCF'!V443+'3. USD NCCF'!V443+'4. EUR NCCF'!V443+'5. GBP NCCF'!V443+'6. Other(Incld) NCCF'!V443</f>
        <v>0</v>
      </c>
      <c r="W443" s="436">
        <f>'2. CAD NCCF'!W443+'3. USD NCCF'!W443+'4. EUR NCCF'!W443+'5. GBP NCCF'!W443+'6. Other(Incld) NCCF'!W443</f>
        <v>0</v>
      </c>
      <c r="X443" s="435">
        <f>'2. CAD NCCF'!X443+'3. USD NCCF'!X443+'4. EUR NCCF'!X443+'5. GBP NCCF'!X443+'6. Other(Incld) NCCF'!X443</f>
        <v>0</v>
      </c>
      <c r="Y443" s="436">
        <f>'2. CAD NCCF'!Y443+'3. USD NCCF'!Y443+'4. EUR NCCF'!Y443+'5. GBP NCCF'!Y443+'6. Other(Incld) NCCF'!Y443</f>
        <v>0</v>
      </c>
      <c r="Z443" s="435">
        <f>'2. CAD NCCF'!Z443+'3. USD NCCF'!Z443+'4. EUR NCCF'!Z443+'5. GBP NCCF'!Z443+'6. Other(Incld) NCCF'!Z443</f>
        <v>0</v>
      </c>
      <c r="AA443" s="436">
        <f>'2. CAD NCCF'!AA443+'3. USD NCCF'!AA443+'4. EUR NCCF'!AA443+'5. GBP NCCF'!AA443+'6. Other(Incld) NCCF'!AA443</f>
        <v>0</v>
      </c>
      <c r="AB443" s="439">
        <f>'2. CAD NCCF'!AB443+'3. USD NCCF'!AB443+'4. EUR NCCF'!AB443+'5. GBP NCCF'!AB443+'6. Other(Incld) NCCF'!AB443</f>
        <v>0</v>
      </c>
      <c r="AC443" s="433">
        <f>'2. CAD NCCF'!AC443+'3. USD NCCF'!AC443+'4. EUR NCCF'!AC443+'5. GBP NCCF'!AC443+'6. Other(Incld) NCCF'!AC443</f>
        <v>0</v>
      </c>
      <c r="AD443" s="1015"/>
      <c r="AE443" s="1016"/>
      <c r="AF443" s="1017"/>
    </row>
    <row r="444" spans="1:32" ht="15" customHeight="1" x14ac:dyDescent="0.2">
      <c r="A444" s="222">
        <v>149</v>
      </c>
      <c r="B444" s="466"/>
      <c r="C444" s="261"/>
      <c r="D444" s="261"/>
      <c r="E444" s="475"/>
      <c r="F444" s="880" t="str">
        <f>'2. CAD NCCF'!F444:L444</f>
        <v>FI issued jumbo covered bonds, high rated</v>
      </c>
      <c r="G444" s="881"/>
      <c r="H444" s="881"/>
      <c r="I444" s="881"/>
      <c r="J444" s="881"/>
      <c r="K444" s="881"/>
      <c r="L444" s="882"/>
      <c r="M444" s="433">
        <f>'2. CAD NCCF'!M444+'3. USD NCCF'!M444+'4. EUR NCCF'!M444+'5. GBP NCCF'!M444+'6. Other(Incld) NCCF'!M444</f>
        <v>0</v>
      </c>
      <c r="N444" s="438">
        <f>'2. CAD NCCF'!N444+'3. USD NCCF'!N444+'4. EUR NCCF'!N444+'5. GBP NCCF'!N444+'6. Other(Incld) NCCF'!N444</f>
        <v>0</v>
      </c>
      <c r="O444" s="435">
        <f>'2. CAD NCCF'!O444+'3. USD NCCF'!O444+'4. EUR NCCF'!O444+'5. GBP NCCF'!O444+'6. Other(Incld) NCCF'!O444</f>
        <v>0</v>
      </c>
      <c r="P444" s="435">
        <f>'2. CAD NCCF'!P444+'3. USD NCCF'!P444+'4. EUR NCCF'!P444+'5. GBP NCCF'!P444+'6. Other(Incld) NCCF'!P444</f>
        <v>0</v>
      </c>
      <c r="Q444" s="437">
        <f>'2. CAD NCCF'!Q444+'3. USD NCCF'!Q444+'4. EUR NCCF'!Q444+'5. GBP NCCF'!Q444+'6. Other(Incld) NCCF'!Q444</f>
        <v>0</v>
      </c>
      <c r="R444" s="435">
        <f>'2. CAD NCCF'!R444+'3. USD NCCF'!R444+'4. EUR NCCF'!R444+'5. GBP NCCF'!R444+'6. Other(Incld) NCCF'!R444</f>
        <v>0</v>
      </c>
      <c r="S444" s="436">
        <f>'2. CAD NCCF'!S444+'3. USD NCCF'!S444+'4. EUR NCCF'!S444+'5. GBP NCCF'!S444+'6. Other(Incld) NCCF'!S444</f>
        <v>0</v>
      </c>
      <c r="T444" s="435">
        <f>'2. CAD NCCF'!T444+'3. USD NCCF'!T444+'4. EUR NCCF'!T444+'5. GBP NCCF'!T444+'6. Other(Incld) NCCF'!T444</f>
        <v>0</v>
      </c>
      <c r="U444" s="436">
        <f>'2. CAD NCCF'!U444+'3. USD NCCF'!U444+'4. EUR NCCF'!U444+'5. GBP NCCF'!U444+'6. Other(Incld) NCCF'!U444</f>
        <v>0</v>
      </c>
      <c r="V444" s="435">
        <f>'2. CAD NCCF'!V444+'3. USD NCCF'!V444+'4. EUR NCCF'!V444+'5. GBP NCCF'!V444+'6. Other(Incld) NCCF'!V444</f>
        <v>0</v>
      </c>
      <c r="W444" s="436">
        <f>'2. CAD NCCF'!W444+'3. USD NCCF'!W444+'4. EUR NCCF'!W444+'5. GBP NCCF'!W444+'6. Other(Incld) NCCF'!W444</f>
        <v>0</v>
      </c>
      <c r="X444" s="435">
        <f>'2. CAD NCCF'!X444+'3. USD NCCF'!X444+'4. EUR NCCF'!X444+'5. GBP NCCF'!X444+'6. Other(Incld) NCCF'!X444</f>
        <v>0</v>
      </c>
      <c r="Y444" s="436">
        <f>'2. CAD NCCF'!Y444+'3. USD NCCF'!Y444+'4. EUR NCCF'!Y444+'5. GBP NCCF'!Y444+'6. Other(Incld) NCCF'!Y444</f>
        <v>0</v>
      </c>
      <c r="Z444" s="435">
        <f>'2. CAD NCCF'!Z444+'3. USD NCCF'!Z444+'4. EUR NCCF'!Z444+'5. GBP NCCF'!Z444+'6. Other(Incld) NCCF'!Z444</f>
        <v>0</v>
      </c>
      <c r="AA444" s="436">
        <f>'2. CAD NCCF'!AA444+'3. USD NCCF'!AA444+'4. EUR NCCF'!AA444+'5. GBP NCCF'!AA444+'6. Other(Incld) NCCF'!AA444</f>
        <v>0</v>
      </c>
      <c r="AB444" s="439">
        <f>'2. CAD NCCF'!AB444+'3. USD NCCF'!AB444+'4. EUR NCCF'!AB444+'5. GBP NCCF'!AB444+'6. Other(Incld) NCCF'!AB444</f>
        <v>0</v>
      </c>
      <c r="AC444" s="433">
        <f>'2. CAD NCCF'!AC444+'3. USD NCCF'!AC444+'4. EUR NCCF'!AC444+'5. GBP NCCF'!AC444+'6. Other(Incld) NCCF'!AC444</f>
        <v>0</v>
      </c>
      <c r="AD444" s="1015"/>
      <c r="AE444" s="1016"/>
      <c r="AF444" s="1017"/>
    </row>
    <row r="445" spans="1:32" ht="15" customHeight="1" x14ac:dyDescent="0.2">
      <c r="A445" s="222">
        <v>150</v>
      </c>
      <c r="B445" s="466"/>
      <c r="C445" s="261"/>
      <c r="D445" s="261"/>
      <c r="E445" s="877" t="str">
        <f>'2. CAD NCCF'!E445:L445</f>
        <v>Non-FI issued CBP, medium rated</v>
      </c>
      <c r="F445" s="878"/>
      <c r="G445" s="878"/>
      <c r="H445" s="878"/>
      <c r="I445" s="878"/>
      <c r="J445" s="878"/>
      <c r="K445" s="878"/>
      <c r="L445" s="879"/>
      <c r="M445" s="399">
        <f>SUBTOTAL(9,M446:M447)</f>
        <v>0</v>
      </c>
      <c r="N445" s="402">
        <f t="shared" ref="N445" si="292">SUBTOTAL(9,N446:N447)</f>
        <v>0</v>
      </c>
      <c r="O445" s="406">
        <f t="shared" ref="O445" si="293">SUBTOTAL(9,O446:O447)</f>
        <v>0</v>
      </c>
      <c r="P445" s="405">
        <f t="shared" ref="P445" si="294">SUBTOTAL(9,P446:P447)</f>
        <v>0</v>
      </c>
      <c r="Q445" s="407">
        <f t="shared" ref="Q445" si="295">SUBTOTAL(9,Q446:Q447)</f>
        <v>0</v>
      </c>
      <c r="R445" s="406">
        <f t="shared" ref="R445" si="296">SUBTOTAL(9,R446:R447)</f>
        <v>0</v>
      </c>
      <c r="S445" s="406">
        <f t="shared" ref="S445" si="297">SUBTOTAL(9,S446:S447)</f>
        <v>0</v>
      </c>
      <c r="T445" s="406">
        <f t="shared" ref="T445" si="298">SUBTOTAL(9,T446:T447)</f>
        <v>0</v>
      </c>
      <c r="U445" s="406">
        <f t="shared" ref="U445" si="299">SUBTOTAL(9,U446:U447)</f>
        <v>0</v>
      </c>
      <c r="V445" s="406">
        <f t="shared" ref="V445" si="300">SUBTOTAL(9,V446:V447)</f>
        <v>0</v>
      </c>
      <c r="W445" s="406">
        <f t="shared" ref="W445" si="301">SUBTOTAL(9,W446:W447)</f>
        <v>0</v>
      </c>
      <c r="X445" s="406">
        <f t="shared" ref="X445" si="302">SUBTOTAL(9,X446:X447)</f>
        <v>0</v>
      </c>
      <c r="Y445" s="406">
        <f t="shared" ref="Y445" si="303">SUBTOTAL(9,Y446:Y447)</f>
        <v>0</v>
      </c>
      <c r="Z445" s="406">
        <f t="shared" ref="Z445" si="304">SUBTOTAL(9,Z446:Z447)</f>
        <v>0</v>
      </c>
      <c r="AA445" s="406">
        <f t="shared" ref="AA445" si="305">SUBTOTAL(9,AA446:AA447)</f>
        <v>0</v>
      </c>
      <c r="AB445" s="416">
        <f t="shared" ref="AB445" si="306">SUBTOTAL(9,AB446:AB447)</f>
        <v>0</v>
      </c>
      <c r="AC445" s="399">
        <f t="shared" ref="AC445" si="307">SUBTOTAL(9,AC446:AC447)</f>
        <v>0</v>
      </c>
      <c r="AD445" s="1015"/>
      <c r="AE445" s="1016"/>
      <c r="AF445" s="1017"/>
    </row>
    <row r="446" spans="1:32" ht="15" customHeight="1" x14ac:dyDescent="0.2">
      <c r="A446" s="222">
        <v>151</v>
      </c>
      <c r="B446" s="466"/>
      <c r="C446" s="261"/>
      <c r="D446" s="261"/>
      <c r="E446" s="475"/>
      <c r="F446" s="880" t="str">
        <f>'2. CAD NCCF'!F446:L446</f>
        <v>Non-FI issued unsecured bonds and paper, medium rated</v>
      </c>
      <c r="G446" s="881"/>
      <c r="H446" s="881"/>
      <c r="I446" s="881"/>
      <c r="J446" s="881"/>
      <c r="K446" s="881"/>
      <c r="L446" s="882"/>
      <c r="M446" s="433">
        <f>'2. CAD NCCF'!M446+'3. USD NCCF'!M446+'4. EUR NCCF'!M446+'5. GBP NCCF'!M446+'6. Other(Incld) NCCF'!M446</f>
        <v>0</v>
      </c>
      <c r="N446" s="438">
        <f>'2. CAD NCCF'!N446+'3. USD NCCF'!N446+'4. EUR NCCF'!N446+'5. GBP NCCF'!N446+'6. Other(Incld) NCCF'!N446</f>
        <v>0</v>
      </c>
      <c r="O446" s="435">
        <f>'2. CAD NCCF'!O446+'3. USD NCCF'!O446+'4. EUR NCCF'!O446+'5. GBP NCCF'!O446+'6. Other(Incld) NCCF'!O446</f>
        <v>0</v>
      </c>
      <c r="P446" s="435">
        <f>'2. CAD NCCF'!P446+'3. USD NCCF'!P446+'4. EUR NCCF'!P446+'5. GBP NCCF'!P446+'6. Other(Incld) NCCF'!P446</f>
        <v>0</v>
      </c>
      <c r="Q446" s="437">
        <f>'2. CAD NCCF'!Q446+'3. USD NCCF'!Q446+'4. EUR NCCF'!Q446+'5. GBP NCCF'!Q446+'6. Other(Incld) NCCF'!Q446</f>
        <v>0</v>
      </c>
      <c r="R446" s="435">
        <f>'2. CAD NCCF'!R446+'3. USD NCCF'!R446+'4. EUR NCCF'!R446+'5. GBP NCCF'!R446+'6. Other(Incld) NCCF'!R446</f>
        <v>0</v>
      </c>
      <c r="S446" s="436">
        <f>'2. CAD NCCF'!S446+'3. USD NCCF'!S446+'4. EUR NCCF'!S446+'5. GBP NCCF'!S446+'6. Other(Incld) NCCF'!S446</f>
        <v>0</v>
      </c>
      <c r="T446" s="435">
        <f>'2. CAD NCCF'!T446+'3. USD NCCF'!T446+'4. EUR NCCF'!T446+'5. GBP NCCF'!T446+'6. Other(Incld) NCCF'!T446</f>
        <v>0</v>
      </c>
      <c r="U446" s="436">
        <f>'2. CAD NCCF'!U446+'3. USD NCCF'!U446+'4. EUR NCCF'!U446+'5. GBP NCCF'!U446+'6. Other(Incld) NCCF'!U446</f>
        <v>0</v>
      </c>
      <c r="V446" s="435">
        <f>'2. CAD NCCF'!V446+'3. USD NCCF'!V446+'4. EUR NCCF'!V446+'5. GBP NCCF'!V446+'6. Other(Incld) NCCF'!V446</f>
        <v>0</v>
      </c>
      <c r="W446" s="436">
        <f>'2. CAD NCCF'!W446+'3. USD NCCF'!W446+'4. EUR NCCF'!W446+'5. GBP NCCF'!W446+'6. Other(Incld) NCCF'!W446</f>
        <v>0</v>
      </c>
      <c r="X446" s="435">
        <f>'2. CAD NCCF'!X446+'3. USD NCCF'!X446+'4. EUR NCCF'!X446+'5. GBP NCCF'!X446+'6. Other(Incld) NCCF'!X446</f>
        <v>0</v>
      </c>
      <c r="Y446" s="436">
        <f>'2. CAD NCCF'!Y446+'3. USD NCCF'!Y446+'4. EUR NCCF'!Y446+'5. GBP NCCF'!Y446+'6. Other(Incld) NCCF'!Y446</f>
        <v>0</v>
      </c>
      <c r="Z446" s="435">
        <f>'2. CAD NCCF'!Z446+'3. USD NCCF'!Z446+'4. EUR NCCF'!Z446+'5. GBP NCCF'!Z446+'6. Other(Incld) NCCF'!Z446</f>
        <v>0</v>
      </c>
      <c r="AA446" s="436">
        <f>'2. CAD NCCF'!AA446+'3. USD NCCF'!AA446+'4. EUR NCCF'!AA446+'5. GBP NCCF'!AA446+'6. Other(Incld) NCCF'!AA446</f>
        <v>0</v>
      </c>
      <c r="AB446" s="439">
        <f>'2. CAD NCCF'!AB446+'3. USD NCCF'!AB446+'4. EUR NCCF'!AB446+'5. GBP NCCF'!AB446+'6. Other(Incld) NCCF'!AB446</f>
        <v>0</v>
      </c>
      <c r="AC446" s="433">
        <f>'2. CAD NCCF'!AC446+'3. USD NCCF'!AC446+'4. EUR NCCF'!AC446+'5. GBP NCCF'!AC446+'6. Other(Incld) NCCF'!AC446</f>
        <v>0</v>
      </c>
      <c r="AD446" s="1015"/>
      <c r="AE446" s="1016"/>
      <c r="AF446" s="1017"/>
    </row>
    <row r="447" spans="1:32" ht="15" customHeight="1" x14ac:dyDescent="0.2">
      <c r="A447" s="222">
        <v>152</v>
      </c>
      <c r="B447" s="466"/>
      <c r="C447" s="261"/>
      <c r="D447" s="261"/>
      <c r="E447" s="475"/>
      <c r="F447" s="880" t="str">
        <f>'2. CAD NCCF'!F447:L447</f>
        <v>Non-FI issued covered bonds, medium rated</v>
      </c>
      <c r="G447" s="881"/>
      <c r="H447" s="881"/>
      <c r="I447" s="881"/>
      <c r="J447" s="881"/>
      <c r="K447" s="881"/>
      <c r="L447" s="882"/>
      <c r="M447" s="433">
        <f>'2. CAD NCCF'!M447+'3. USD NCCF'!M447+'4. EUR NCCF'!M447+'5. GBP NCCF'!M447+'6. Other(Incld) NCCF'!M447</f>
        <v>0</v>
      </c>
      <c r="N447" s="438">
        <f>'2. CAD NCCF'!N447+'3. USD NCCF'!N447+'4. EUR NCCF'!N447+'5. GBP NCCF'!N447+'6. Other(Incld) NCCF'!N447</f>
        <v>0</v>
      </c>
      <c r="O447" s="435">
        <f>'2. CAD NCCF'!O447+'3. USD NCCF'!O447+'4. EUR NCCF'!O447+'5. GBP NCCF'!O447+'6. Other(Incld) NCCF'!O447</f>
        <v>0</v>
      </c>
      <c r="P447" s="435">
        <f>'2. CAD NCCF'!P447+'3. USD NCCF'!P447+'4. EUR NCCF'!P447+'5. GBP NCCF'!P447+'6. Other(Incld) NCCF'!P447</f>
        <v>0</v>
      </c>
      <c r="Q447" s="437">
        <f>'2. CAD NCCF'!Q447+'3. USD NCCF'!Q447+'4. EUR NCCF'!Q447+'5. GBP NCCF'!Q447+'6. Other(Incld) NCCF'!Q447</f>
        <v>0</v>
      </c>
      <c r="R447" s="435">
        <f>'2. CAD NCCF'!R447+'3. USD NCCF'!R447+'4. EUR NCCF'!R447+'5. GBP NCCF'!R447+'6. Other(Incld) NCCF'!R447</f>
        <v>0</v>
      </c>
      <c r="S447" s="436">
        <f>'2. CAD NCCF'!S447+'3. USD NCCF'!S447+'4. EUR NCCF'!S447+'5. GBP NCCF'!S447+'6. Other(Incld) NCCF'!S447</f>
        <v>0</v>
      </c>
      <c r="T447" s="435">
        <f>'2. CAD NCCF'!T447+'3. USD NCCF'!T447+'4. EUR NCCF'!T447+'5. GBP NCCF'!T447+'6. Other(Incld) NCCF'!T447</f>
        <v>0</v>
      </c>
      <c r="U447" s="436">
        <f>'2. CAD NCCF'!U447+'3. USD NCCF'!U447+'4. EUR NCCF'!U447+'5. GBP NCCF'!U447+'6. Other(Incld) NCCF'!U447</f>
        <v>0</v>
      </c>
      <c r="V447" s="435">
        <f>'2. CAD NCCF'!V447+'3. USD NCCF'!V447+'4. EUR NCCF'!V447+'5. GBP NCCF'!V447+'6. Other(Incld) NCCF'!V447</f>
        <v>0</v>
      </c>
      <c r="W447" s="436">
        <f>'2. CAD NCCF'!W447+'3. USD NCCF'!W447+'4. EUR NCCF'!W447+'5. GBP NCCF'!W447+'6. Other(Incld) NCCF'!W447</f>
        <v>0</v>
      </c>
      <c r="X447" s="435">
        <f>'2. CAD NCCF'!X447+'3. USD NCCF'!X447+'4. EUR NCCF'!X447+'5. GBP NCCF'!X447+'6. Other(Incld) NCCF'!X447</f>
        <v>0</v>
      </c>
      <c r="Y447" s="436">
        <f>'2. CAD NCCF'!Y447+'3. USD NCCF'!Y447+'4. EUR NCCF'!Y447+'5. GBP NCCF'!Y447+'6. Other(Incld) NCCF'!Y447</f>
        <v>0</v>
      </c>
      <c r="Z447" s="435">
        <f>'2. CAD NCCF'!Z447+'3. USD NCCF'!Z447+'4. EUR NCCF'!Z447+'5. GBP NCCF'!Z447+'6. Other(Incld) NCCF'!Z447</f>
        <v>0</v>
      </c>
      <c r="AA447" s="436">
        <f>'2. CAD NCCF'!AA447+'3. USD NCCF'!AA447+'4. EUR NCCF'!AA447+'5. GBP NCCF'!AA447+'6. Other(Incld) NCCF'!AA447</f>
        <v>0</v>
      </c>
      <c r="AB447" s="439">
        <f>'2. CAD NCCF'!AB447+'3. USD NCCF'!AB447+'4. EUR NCCF'!AB447+'5. GBP NCCF'!AB447+'6. Other(Incld) NCCF'!AB447</f>
        <v>0</v>
      </c>
      <c r="AC447" s="433">
        <f>'2. CAD NCCF'!AC447+'3. USD NCCF'!AC447+'4. EUR NCCF'!AC447+'5. GBP NCCF'!AC447+'6. Other(Incld) NCCF'!AC447</f>
        <v>0</v>
      </c>
      <c r="AD447" s="1015"/>
      <c r="AE447" s="1016"/>
      <c r="AF447" s="1017"/>
    </row>
    <row r="448" spans="1:32" ht="15" customHeight="1" x14ac:dyDescent="0.2">
      <c r="A448" s="222">
        <v>153</v>
      </c>
      <c r="B448" s="466"/>
      <c r="C448" s="261"/>
      <c r="D448" s="261"/>
      <c r="E448" s="877" t="str">
        <f>'2. CAD NCCF'!E448:L448</f>
        <v>FI issued CBP, medium rated</v>
      </c>
      <c r="F448" s="878"/>
      <c r="G448" s="878"/>
      <c r="H448" s="878"/>
      <c r="I448" s="878"/>
      <c r="J448" s="878"/>
      <c r="K448" s="878"/>
      <c r="L448" s="879"/>
      <c r="M448" s="399">
        <f>SUBTOTAL(9,M449:M451)</f>
        <v>0</v>
      </c>
      <c r="N448" s="402">
        <f t="shared" ref="N448" si="308">SUBTOTAL(9,N449:N451)</f>
        <v>0</v>
      </c>
      <c r="O448" s="406">
        <f t="shared" ref="O448" si="309">SUBTOTAL(9,O449:O451)</f>
        <v>0</v>
      </c>
      <c r="P448" s="405">
        <f t="shared" ref="P448" si="310">SUBTOTAL(9,P449:P451)</f>
        <v>0</v>
      </c>
      <c r="Q448" s="407">
        <f t="shared" ref="Q448" si="311">SUBTOTAL(9,Q449:Q451)</f>
        <v>0</v>
      </c>
      <c r="R448" s="406">
        <f t="shared" ref="R448" si="312">SUBTOTAL(9,R449:R451)</f>
        <v>0</v>
      </c>
      <c r="S448" s="406">
        <f t="shared" ref="S448" si="313">SUBTOTAL(9,S449:S451)</f>
        <v>0</v>
      </c>
      <c r="T448" s="406">
        <f t="shared" ref="T448" si="314">SUBTOTAL(9,T449:T451)</f>
        <v>0</v>
      </c>
      <c r="U448" s="406">
        <f t="shared" ref="U448" si="315">SUBTOTAL(9,U449:U451)</f>
        <v>0</v>
      </c>
      <c r="V448" s="406">
        <f t="shared" ref="V448" si="316">SUBTOTAL(9,V449:V451)</f>
        <v>0</v>
      </c>
      <c r="W448" s="406">
        <f t="shared" ref="W448" si="317">SUBTOTAL(9,W449:W451)</f>
        <v>0</v>
      </c>
      <c r="X448" s="406">
        <f t="shared" ref="X448" si="318">SUBTOTAL(9,X449:X451)</f>
        <v>0</v>
      </c>
      <c r="Y448" s="406">
        <f t="shared" ref="Y448" si="319">SUBTOTAL(9,Y449:Y451)</f>
        <v>0</v>
      </c>
      <c r="Z448" s="406">
        <f t="shared" ref="Z448" si="320">SUBTOTAL(9,Z449:Z451)</f>
        <v>0</v>
      </c>
      <c r="AA448" s="406">
        <f t="shared" ref="AA448" si="321">SUBTOTAL(9,AA449:AA451)</f>
        <v>0</v>
      </c>
      <c r="AB448" s="416">
        <f t="shared" ref="AB448" si="322">SUBTOTAL(9,AB449:AB451)</f>
        <v>0</v>
      </c>
      <c r="AC448" s="399">
        <f t="shared" ref="AC448" si="323">SUBTOTAL(9,AC449:AC451)</f>
        <v>0</v>
      </c>
      <c r="AD448" s="1015"/>
      <c r="AE448" s="1016"/>
      <c r="AF448" s="1017"/>
    </row>
    <row r="449" spans="1:32" ht="15" customHeight="1" x14ac:dyDescent="0.2">
      <c r="A449" s="222">
        <v>154</v>
      </c>
      <c r="B449" s="466"/>
      <c r="C449" s="261"/>
      <c r="D449" s="261"/>
      <c r="E449" s="475"/>
      <c r="F449" s="880" t="str">
        <f>'2. CAD NCCF'!F449:L449</f>
        <v>FI issued unsecured bonds and paper, medium rated</v>
      </c>
      <c r="G449" s="881"/>
      <c r="H449" s="881"/>
      <c r="I449" s="881"/>
      <c r="J449" s="881"/>
      <c r="K449" s="881"/>
      <c r="L449" s="882"/>
      <c r="M449" s="433">
        <f>'2. CAD NCCF'!M449+'3. USD NCCF'!M449+'4. EUR NCCF'!M449+'5. GBP NCCF'!M449+'6. Other(Incld) NCCF'!M449</f>
        <v>0</v>
      </c>
      <c r="N449" s="438">
        <f>'2. CAD NCCF'!N449+'3. USD NCCF'!N449+'4. EUR NCCF'!N449+'5. GBP NCCF'!N449+'6. Other(Incld) NCCF'!N449</f>
        <v>0</v>
      </c>
      <c r="O449" s="435">
        <f>'2. CAD NCCF'!O449+'3. USD NCCF'!O449+'4. EUR NCCF'!O449+'5. GBP NCCF'!O449+'6. Other(Incld) NCCF'!O449</f>
        <v>0</v>
      </c>
      <c r="P449" s="435">
        <f>'2. CAD NCCF'!P449+'3. USD NCCF'!P449+'4. EUR NCCF'!P449+'5. GBP NCCF'!P449+'6. Other(Incld) NCCF'!P449</f>
        <v>0</v>
      </c>
      <c r="Q449" s="437">
        <f>'2. CAD NCCF'!Q449+'3. USD NCCF'!Q449+'4. EUR NCCF'!Q449+'5. GBP NCCF'!Q449+'6. Other(Incld) NCCF'!Q449</f>
        <v>0</v>
      </c>
      <c r="R449" s="435">
        <f>'2. CAD NCCF'!R449+'3. USD NCCF'!R449+'4. EUR NCCF'!R449+'5. GBP NCCF'!R449+'6. Other(Incld) NCCF'!R449</f>
        <v>0</v>
      </c>
      <c r="S449" s="436">
        <f>'2. CAD NCCF'!S449+'3. USD NCCF'!S449+'4. EUR NCCF'!S449+'5. GBP NCCF'!S449+'6. Other(Incld) NCCF'!S449</f>
        <v>0</v>
      </c>
      <c r="T449" s="435">
        <f>'2. CAD NCCF'!T449+'3. USD NCCF'!T449+'4. EUR NCCF'!T449+'5. GBP NCCF'!T449+'6. Other(Incld) NCCF'!T449</f>
        <v>0</v>
      </c>
      <c r="U449" s="436">
        <f>'2. CAD NCCF'!U449+'3. USD NCCF'!U449+'4. EUR NCCF'!U449+'5. GBP NCCF'!U449+'6. Other(Incld) NCCF'!U449</f>
        <v>0</v>
      </c>
      <c r="V449" s="435">
        <f>'2. CAD NCCF'!V449+'3. USD NCCF'!V449+'4. EUR NCCF'!V449+'5. GBP NCCF'!V449+'6. Other(Incld) NCCF'!V449</f>
        <v>0</v>
      </c>
      <c r="W449" s="436">
        <f>'2. CAD NCCF'!W449+'3. USD NCCF'!W449+'4. EUR NCCF'!W449+'5. GBP NCCF'!W449+'6. Other(Incld) NCCF'!W449</f>
        <v>0</v>
      </c>
      <c r="X449" s="435">
        <f>'2. CAD NCCF'!X449+'3. USD NCCF'!X449+'4. EUR NCCF'!X449+'5. GBP NCCF'!X449+'6. Other(Incld) NCCF'!X449</f>
        <v>0</v>
      </c>
      <c r="Y449" s="436">
        <f>'2. CAD NCCF'!Y449+'3. USD NCCF'!Y449+'4. EUR NCCF'!Y449+'5. GBP NCCF'!Y449+'6. Other(Incld) NCCF'!Y449</f>
        <v>0</v>
      </c>
      <c r="Z449" s="435">
        <f>'2. CAD NCCF'!Z449+'3. USD NCCF'!Z449+'4. EUR NCCF'!Z449+'5. GBP NCCF'!Z449+'6. Other(Incld) NCCF'!Z449</f>
        <v>0</v>
      </c>
      <c r="AA449" s="436">
        <f>'2. CAD NCCF'!AA449+'3. USD NCCF'!AA449+'4. EUR NCCF'!AA449+'5. GBP NCCF'!AA449+'6. Other(Incld) NCCF'!AA449</f>
        <v>0</v>
      </c>
      <c r="AB449" s="439">
        <f>'2. CAD NCCF'!AB449+'3. USD NCCF'!AB449+'4. EUR NCCF'!AB449+'5. GBP NCCF'!AB449+'6. Other(Incld) NCCF'!AB449</f>
        <v>0</v>
      </c>
      <c r="AC449" s="433">
        <f>'2. CAD NCCF'!AC449+'3. USD NCCF'!AC449+'4. EUR NCCF'!AC449+'5. GBP NCCF'!AC449+'6. Other(Incld) NCCF'!AC449</f>
        <v>0</v>
      </c>
      <c r="AD449" s="1015"/>
      <c r="AE449" s="1016"/>
      <c r="AF449" s="1017"/>
    </row>
    <row r="450" spans="1:32" ht="15" customHeight="1" x14ac:dyDescent="0.2">
      <c r="A450" s="222">
        <v>155</v>
      </c>
      <c r="B450" s="466"/>
      <c r="C450" s="261"/>
      <c r="D450" s="261"/>
      <c r="E450" s="475"/>
      <c r="F450" s="880" t="str">
        <f>'2. CAD NCCF'!F450:L450</f>
        <v>FI issued covered bonds, medium rated</v>
      </c>
      <c r="G450" s="881"/>
      <c r="H450" s="881"/>
      <c r="I450" s="881"/>
      <c r="J450" s="881"/>
      <c r="K450" s="881"/>
      <c r="L450" s="882"/>
      <c r="M450" s="433">
        <f>'2. CAD NCCF'!M450+'3. USD NCCF'!M450+'4. EUR NCCF'!M450+'5. GBP NCCF'!M450+'6. Other(Incld) NCCF'!M450</f>
        <v>0</v>
      </c>
      <c r="N450" s="438">
        <f>'2. CAD NCCF'!N450+'3. USD NCCF'!N450+'4. EUR NCCF'!N450+'5. GBP NCCF'!N450+'6. Other(Incld) NCCF'!N450</f>
        <v>0</v>
      </c>
      <c r="O450" s="435">
        <f>'2. CAD NCCF'!O450+'3. USD NCCF'!O450+'4. EUR NCCF'!O450+'5. GBP NCCF'!O450+'6. Other(Incld) NCCF'!O450</f>
        <v>0</v>
      </c>
      <c r="P450" s="435">
        <f>'2. CAD NCCF'!P450+'3. USD NCCF'!P450+'4. EUR NCCF'!P450+'5. GBP NCCF'!P450+'6. Other(Incld) NCCF'!P450</f>
        <v>0</v>
      </c>
      <c r="Q450" s="437">
        <f>'2. CAD NCCF'!Q450+'3. USD NCCF'!Q450+'4. EUR NCCF'!Q450+'5. GBP NCCF'!Q450+'6. Other(Incld) NCCF'!Q450</f>
        <v>0</v>
      </c>
      <c r="R450" s="435">
        <f>'2. CAD NCCF'!R450+'3. USD NCCF'!R450+'4. EUR NCCF'!R450+'5. GBP NCCF'!R450+'6. Other(Incld) NCCF'!R450</f>
        <v>0</v>
      </c>
      <c r="S450" s="436">
        <f>'2. CAD NCCF'!S450+'3. USD NCCF'!S450+'4. EUR NCCF'!S450+'5. GBP NCCF'!S450+'6. Other(Incld) NCCF'!S450</f>
        <v>0</v>
      </c>
      <c r="T450" s="435">
        <f>'2. CAD NCCF'!T450+'3. USD NCCF'!T450+'4. EUR NCCF'!T450+'5. GBP NCCF'!T450+'6. Other(Incld) NCCF'!T450</f>
        <v>0</v>
      </c>
      <c r="U450" s="436">
        <f>'2. CAD NCCF'!U450+'3. USD NCCF'!U450+'4. EUR NCCF'!U450+'5. GBP NCCF'!U450+'6. Other(Incld) NCCF'!U450</f>
        <v>0</v>
      </c>
      <c r="V450" s="435">
        <f>'2. CAD NCCF'!V450+'3. USD NCCF'!V450+'4. EUR NCCF'!V450+'5. GBP NCCF'!V450+'6. Other(Incld) NCCF'!V450</f>
        <v>0</v>
      </c>
      <c r="W450" s="436">
        <f>'2. CAD NCCF'!W450+'3. USD NCCF'!W450+'4. EUR NCCF'!W450+'5. GBP NCCF'!W450+'6. Other(Incld) NCCF'!W450</f>
        <v>0</v>
      </c>
      <c r="X450" s="435">
        <f>'2. CAD NCCF'!X450+'3. USD NCCF'!X450+'4. EUR NCCF'!X450+'5. GBP NCCF'!X450+'6. Other(Incld) NCCF'!X450</f>
        <v>0</v>
      </c>
      <c r="Y450" s="436">
        <f>'2. CAD NCCF'!Y450+'3. USD NCCF'!Y450+'4. EUR NCCF'!Y450+'5. GBP NCCF'!Y450+'6. Other(Incld) NCCF'!Y450</f>
        <v>0</v>
      </c>
      <c r="Z450" s="435">
        <f>'2. CAD NCCF'!Z450+'3. USD NCCF'!Z450+'4. EUR NCCF'!Z450+'5. GBP NCCF'!Z450+'6. Other(Incld) NCCF'!Z450</f>
        <v>0</v>
      </c>
      <c r="AA450" s="436">
        <f>'2. CAD NCCF'!AA450+'3. USD NCCF'!AA450+'4. EUR NCCF'!AA450+'5. GBP NCCF'!AA450+'6. Other(Incld) NCCF'!AA450</f>
        <v>0</v>
      </c>
      <c r="AB450" s="439">
        <f>'2. CAD NCCF'!AB450+'3. USD NCCF'!AB450+'4. EUR NCCF'!AB450+'5. GBP NCCF'!AB450+'6. Other(Incld) NCCF'!AB450</f>
        <v>0</v>
      </c>
      <c r="AC450" s="433">
        <f>'2. CAD NCCF'!AC450+'3. USD NCCF'!AC450+'4. EUR NCCF'!AC450+'5. GBP NCCF'!AC450+'6. Other(Incld) NCCF'!AC450</f>
        <v>0</v>
      </c>
      <c r="AD450" s="1015"/>
      <c r="AE450" s="1016"/>
      <c r="AF450" s="1017"/>
    </row>
    <row r="451" spans="1:32" ht="15" customHeight="1" x14ac:dyDescent="0.2">
      <c r="A451" s="222">
        <v>156</v>
      </c>
      <c r="B451" s="537"/>
      <c r="C451" s="261"/>
      <c r="D451" s="261"/>
      <c r="E451" s="477"/>
      <c r="F451" s="880" t="str">
        <f>'2. CAD NCCF'!F451:L451</f>
        <v>FI issued jumbo covered bonds, medium rated</v>
      </c>
      <c r="G451" s="881"/>
      <c r="H451" s="881"/>
      <c r="I451" s="881"/>
      <c r="J451" s="881"/>
      <c r="K451" s="881"/>
      <c r="L451" s="882"/>
      <c r="M451" s="433">
        <f>'2. CAD NCCF'!M451+'3. USD NCCF'!M451+'4. EUR NCCF'!M451+'5. GBP NCCF'!M451+'6. Other(Incld) NCCF'!M451</f>
        <v>0</v>
      </c>
      <c r="N451" s="438">
        <f>'2. CAD NCCF'!N451+'3. USD NCCF'!N451+'4. EUR NCCF'!N451+'5. GBP NCCF'!N451+'6. Other(Incld) NCCF'!N451</f>
        <v>0</v>
      </c>
      <c r="O451" s="435">
        <f>'2. CAD NCCF'!O451+'3. USD NCCF'!O451+'4. EUR NCCF'!O451+'5. GBP NCCF'!O451+'6. Other(Incld) NCCF'!O451</f>
        <v>0</v>
      </c>
      <c r="P451" s="435">
        <f>'2. CAD NCCF'!P451+'3. USD NCCF'!P451+'4. EUR NCCF'!P451+'5. GBP NCCF'!P451+'6. Other(Incld) NCCF'!P451</f>
        <v>0</v>
      </c>
      <c r="Q451" s="437">
        <f>'2. CAD NCCF'!Q451+'3. USD NCCF'!Q451+'4. EUR NCCF'!Q451+'5. GBP NCCF'!Q451+'6. Other(Incld) NCCF'!Q451</f>
        <v>0</v>
      </c>
      <c r="R451" s="435">
        <f>'2. CAD NCCF'!R451+'3. USD NCCF'!R451+'4. EUR NCCF'!R451+'5. GBP NCCF'!R451+'6. Other(Incld) NCCF'!R451</f>
        <v>0</v>
      </c>
      <c r="S451" s="436">
        <f>'2. CAD NCCF'!S451+'3. USD NCCF'!S451+'4. EUR NCCF'!S451+'5. GBP NCCF'!S451+'6. Other(Incld) NCCF'!S451</f>
        <v>0</v>
      </c>
      <c r="T451" s="435">
        <f>'2. CAD NCCF'!T451+'3. USD NCCF'!T451+'4. EUR NCCF'!T451+'5. GBP NCCF'!T451+'6. Other(Incld) NCCF'!T451</f>
        <v>0</v>
      </c>
      <c r="U451" s="436">
        <f>'2. CAD NCCF'!U451+'3. USD NCCF'!U451+'4. EUR NCCF'!U451+'5. GBP NCCF'!U451+'6. Other(Incld) NCCF'!U451</f>
        <v>0</v>
      </c>
      <c r="V451" s="435">
        <f>'2. CAD NCCF'!V451+'3. USD NCCF'!V451+'4. EUR NCCF'!V451+'5. GBP NCCF'!V451+'6. Other(Incld) NCCF'!V451</f>
        <v>0</v>
      </c>
      <c r="W451" s="436">
        <f>'2. CAD NCCF'!W451+'3. USD NCCF'!W451+'4. EUR NCCF'!W451+'5. GBP NCCF'!W451+'6. Other(Incld) NCCF'!W451</f>
        <v>0</v>
      </c>
      <c r="X451" s="435">
        <f>'2. CAD NCCF'!X451+'3. USD NCCF'!X451+'4. EUR NCCF'!X451+'5. GBP NCCF'!X451+'6. Other(Incld) NCCF'!X451</f>
        <v>0</v>
      </c>
      <c r="Y451" s="436">
        <f>'2. CAD NCCF'!Y451+'3. USD NCCF'!Y451+'4. EUR NCCF'!Y451+'5. GBP NCCF'!Y451+'6. Other(Incld) NCCF'!Y451</f>
        <v>0</v>
      </c>
      <c r="Z451" s="435">
        <f>'2. CAD NCCF'!Z451+'3. USD NCCF'!Z451+'4. EUR NCCF'!Z451+'5. GBP NCCF'!Z451+'6. Other(Incld) NCCF'!Z451</f>
        <v>0</v>
      </c>
      <c r="AA451" s="436">
        <f>'2. CAD NCCF'!AA451+'3. USD NCCF'!AA451+'4. EUR NCCF'!AA451+'5. GBP NCCF'!AA451+'6. Other(Incld) NCCF'!AA451</f>
        <v>0</v>
      </c>
      <c r="AB451" s="439">
        <f>'2. CAD NCCF'!AB451+'3. USD NCCF'!AB451+'4. EUR NCCF'!AB451+'5. GBP NCCF'!AB451+'6. Other(Incld) NCCF'!AB451</f>
        <v>0</v>
      </c>
      <c r="AC451" s="433">
        <f>'2. CAD NCCF'!AC451+'3. USD NCCF'!AC451+'4. EUR NCCF'!AC451+'5. GBP NCCF'!AC451+'6. Other(Incld) NCCF'!AC451</f>
        <v>0</v>
      </c>
      <c r="AD451" s="1015"/>
      <c r="AE451" s="1016"/>
      <c r="AF451" s="1017"/>
    </row>
    <row r="452" spans="1:32" ht="15" customHeight="1" x14ac:dyDescent="0.2">
      <c r="A452" s="222">
        <v>157</v>
      </c>
      <c r="B452" s="537"/>
      <c r="C452" s="261"/>
      <c r="D452" s="719"/>
      <c r="E452" s="877" t="str">
        <f>'2. CAD NCCF'!E452:L452</f>
        <v>Non-FI issued CBP, low or not rated</v>
      </c>
      <c r="F452" s="878"/>
      <c r="G452" s="878"/>
      <c r="H452" s="878"/>
      <c r="I452" s="878"/>
      <c r="J452" s="878"/>
      <c r="K452" s="878"/>
      <c r="L452" s="879"/>
      <c r="M452" s="399">
        <f>SUBTOTAL(9,M453:M454)</f>
        <v>0</v>
      </c>
      <c r="N452" s="402">
        <f t="shared" ref="N452:AC452" si="324">SUBTOTAL(9,N453:N454)</f>
        <v>0</v>
      </c>
      <c r="O452" s="406">
        <f t="shared" si="324"/>
        <v>0</v>
      </c>
      <c r="P452" s="405">
        <f t="shared" si="324"/>
        <v>0</v>
      </c>
      <c r="Q452" s="407">
        <f t="shared" si="324"/>
        <v>0</v>
      </c>
      <c r="R452" s="406">
        <f t="shared" si="324"/>
        <v>0</v>
      </c>
      <c r="S452" s="406">
        <f t="shared" si="324"/>
        <v>0</v>
      </c>
      <c r="T452" s="406">
        <f t="shared" si="324"/>
        <v>0</v>
      </c>
      <c r="U452" s="406">
        <f t="shared" si="324"/>
        <v>0</v>
      </c>
      <c r="V452" s="406">
        <f t="shared" si="324"/>
        <v>0</v>
      </c>
      <c r="W452" s="406">
        <f t="shared" si="324"/>
        <v>0</v>
      </c>
      <c r="X452" s="406">
        <f t="shared" si="324"/>
        <v>0</v>
      </c>
      <c r="Y452" s="406">
        <f t="shared" si="324"/>
        <v>0</v>
      </c>
      <c r="Z452" s="406">
        <f t="shared" si="324"/>
        <v>0</v>
      </c>
      <c r="AA452" s="406">
        <f t="shared" si="324"/>
        <v>0</v>
      </c>
      <c r="AB452" s="416">
        <f t="shared" si="324"/>
        <v>0</v>
      </c>
      <c r="AC452" s="399">
        <f t="shared" si="324"/>
        <v>0</v>
      </c>
      <c r="AD452" s="1015"/>
      <c r="AE452" s="1016"/>
      <c r="AF452" s="1017"/>
    </row>
    <row r="453" spans="1:32" ht="15" customHeight="1" x14ac:dyDescent="0.2">
      <c r="A453" s="222">
        <v>158</v>
      </c>
      <c r="B453" s="466"/>
      <c r="C453" s="261"/>
      <c r="D453" s="261"/>
      <c r="E453" s="475"/>
      <c r="F453" s="880" t="str">
        <f>'2. CAD NCCF'!F453:L453</f>
        <v>Non-FI issued unsecured bonds and paper, low or not rated</v>
      </c>
      <c r="G453" s="881"/>
      <c r="H453" s="881"/>
      <c r="I453" s="881"/>
      <c r="J453" s="881"/>
      <c r="K453" s="881"/>
      <c r="L453" s="882"/>
      <c r="M453" s="433">
        <f>'2. CAD NCCF'!M453+'3. USD NCCF'!M453+'4. EUR NCCF'!M453+'5. GBP NCCF'!M453+'6. Other(Incld) NCCF'!M453</f>
        <v>0</v>
      </c>
      <c r="N453" s="438">
        <f>'2. CAD NCCF'!N453+'3. USD NCCF'!N453+'4. EUR NCCF'!N453+'5. GBP NCCF'!N453+'6. Other(Incld) NCCF'!N453</f>
        <v>0</v>
      </c>
      <c r="O453" s="435">
        <f>'2. CAD NCCF'!O453+'3. USD NCCF'!O453+'4. EUR NCCF'!O453+'5. GBP NCCF'!O453+'6. Other(Incld) NCCF'!O453</f>
        <v>0</v>
      </c>
      <c r="P453" s="435">
        <f>'2. CAD NCCF'!P453+'3. USD NCCF'!P453+'4. EUR NCCF'!P453+'5. GBP NCCF'!P453+'6. Other(Incld) NCCF'!P453</f>
        <v>0</v>
      </c>
      <c r="Q453" s="437">
        <f>'2. CAD NCCF'!Q453+'3. USD NCCF'!Q453+'4. EUR NCCF'!Q453+'5. GBP NCCF'!Q453+'6. Other(Incld) NCCF'!Q453</f>
        <v>0</v>
      </c>
      <c r="R453" s="435">
        <f>'2. CAD NCCF'!R453+'3. USD NCCF'!R453+'4. EUR NCCF'!R453+'5. GBP NCCF'!R453+'6. Other(Incld) NCCF'!R453</f>
        <v>0</v>
      </c>
      <c r="S453" s="436">
        <f>'2. CAD NCCF'!S453+'3. USD NCCF'!S453+'4. EUR NCCF'!S453+'5. GBP NCCF'!S453+'6. Other(Incld) NCCF'!S453</f>
        <v>0</v>
      </c>
      <c r="T453" s="435">
        <f>'2. CAD NCCF'!T453+'3. USD NCCF'!T453+'4. EUR NCCF'!T453+'5. GBP NCCF'!T453+'6. Other(Incld) NCCF'!T453</f>
        <v>0</v>
      </c>
      <c r="U453" s="436">
        <f>'2. CAD NCCF'!U453+'3. USD NCCF'!U453+'4. EUR NCCF'!U453+'5. GBP NCCF'!U453+'6. Other(Incld) NCCF'!U453</f>
        <v>0</v>
      </c>
      <c r="V453" s="435">
        <f>'2. CAD NCCF'!V453+'3. USD NCCF'!V453+'4. EUR NCCF'!V453+'5. GBP NCCF'!V453+'6. Other(Incld) NCCF'!V453</f>
        <v>0</v>
      </c>
      <c r="W453" s="436">
        <f>'2. CAD NCCF'!W453+'3. USD NCCF'!W453+'4. EUR NCCF'!W453+'5. GBP NCCF'!W453+'6. Other(Incld) NCCF'!W453</f>
        <v>0</v>
      </c>
      <c r="X453" s="435">
        <f>'2. CAD NCCF'!X453+'3. USD NCCF'!X453+'4. EUR NCCF'!X453+'5. GBP NCCF'!X453+'6. Other(Incld) NCCF'!X453</f>
        <v>0</v>
      </c>
      <c r="Y453" s="436">
        <f>'2. CAD NCCF'!Y453+'3. USD NCCF'!Y453+'4. EUR NCCF'!Y453+'5. GBP NCCF'!Y453+'6. Other(Incld) NCCF'!Y453</f>
        <v>0</v>
      </c>
      <c r="Z453" s="435">
        <f>'2. CAD NCCF'!Z453+'3. USD NCCF'!Z453+'4. EUR NCCF'!Z453+'5. GBP NCCF'!Z453+'6. Other(Incld) NCCF'!Z453</f>
        <v>0</v>
      </c>
      <c r="AA453" s="436">
        <f>'2. CAD NCCF'!AA453+'3. USD NCCF'!AA453+'4. EUR NCCF'!AA453+'5. GBP NCCF'!AA453+'6. Other(Incld) NCCF'!AA453</f>
        <v>0</v>
      </c>
      <c r="AB453" s="439">
        <f>'2. CAD NCCF'!AB453+'3. USD NCCF'!AB453+'4. EUR NCCF'!AB453+'5. GBP NCCF'!AB453+'6. Other(Incld) NCCF'!AB453</f>
        <v>0</v>
      </c>
      <c r="AC453" s="433">
        <f>'2. CAD NCCF'!AC453+'3. USD NCCF'!AC453+'4. EUR NCCF'!AC453+'5. GBP NCCF'!AC453+'6. Other(Incld) NCCF'!AC453</f>
        <v>0</v>
      </c>
      <c r="AD453" s="1015"/>
      <c r="AE453" s="1016"/>
      <c r="AF453" s="1017"/>
    </row>
    <row r="454" spans="1:32" ht="15" customHeight="1" x14ac:dyDescent="0.2">
      <c r="A454" s="222">
        <v>159</v>
      </c>
      <c r="B454" s="632"/>
      <c r="C454" s="612"/>
      <c r="D454" s="612"/>
      <c r="E454" s="640"/>
      <c r="F454" s="880" t="str">
        <f>'2. CAD NCCF'!F454:L454</f>
        <v>Non-FI issued covered bonds, low or not rated</v>
      </c>
      <c r="G454" s="881"/>
      <c r="H454" s="881"/>
      <c r="I454" s="881"/>
      <c r="J454" s="881"/>
      <c r="K454" s="881"/>
      <c r="L454" s="882"/>
      <c r="M454" s="433">
        <f>'2. CAD NCCF'!M454+'3. USD NCCF'!M454+'4. EUR NCCF'!M454+'5. GBP NCCF'!M454+'6. Other(Incld) NCCF'!M454</f>
        <v>0</v>
      </c>
      <c r="N454" s="438">
        <f>'2. CAD NCCF'!N454+'3. USD NCCF'!N454+'4. EUR NCCF'!N454+'5. GBP NCCF'!N454+'6. Other(Incld) NCCF'!N454</f>
        <v>0</v>
      </c>
      <c r="O454" s="435">
        <f>'2. CAD NCCF'!O454+'3. USD NCCF'!O454+'4. EUR NCCF'!O454+'5. GBP NCCF'!O454+'6. Other(Incld) NCCF'!O454</f>
        <v>0</v>
      </c>
      <c r="P454" s="435">
        <f>'2. CAD NCCF'!P454+'3. USD NCCF'!P454+'4. EUR NCCF'!P454+'5. GBP NCCF'!P454+'6. Other(Incld) NCCF'!P454</f>
        <v>0</v>
      </c>
      <c r="Q454" s="437">
        <f>'2. CAD NCCF'!Q454+'3. USD NCCF'!Q454+'4. EUR NCCF'!Q454+'5. GBP NCCF'!Q454+'6. Other(Incld) NCCF'!Q454</f>
        <v>0</v>
      </c>
      <c r="R454" s="435">
        <f>'2. CAD NCCF'!R454+'3. USD NCCF'!R454+'4. EUR NCCF'!R454+'5. GBP NCCF'!R454+'6. Other(Incld) NCCF'!R454</f>
        <v>0</v>
      </c>
      <c r="S454" s="436">
        <f>'2. CAD NCCF'!S454+'3. USD NCCF'!S454+'4. EUR NCCF'!S454+'5. GBP NCCF'!S454+'6. Other(Incld) NCCF'!S454</f>
        <v>0</v>
      </c>
      <c r="T454" s="435">
        <f>'2. CAD NCCF'!T454+'3. USD NCCF'!T454+'4. EUR NCCF'!T454+'5. GBP NCCF'!T454+'6. Other(Incld) NCCF'!T454</f>
        <v>0</v>
      </c>
      <c r="U454" s="436">
        <f>'2. CAD NCCF'!U454+'3. USD NCCF'!U454+'4. EUR NCCF'!U454+'5. GBP NCCF'!U454+'6. Other(Incld) NCCF'!U454</f>
        <v>0</v>
      </c>
      <c r="V454" s="435">
        <f>'2. CAD NCCF'!V454+'3. USD NCCF'!V454+'4. EUR NCCF'!V454+'5. GBP NCCF'!V454+'6. Other(Incld) NCCF'!V454</f>
        <v>0</v>
      </c>
      <c r="W454" s="436">
        <f>'2. CAD NCCF'!W454+'3. USD NCCF'!W454+'4. EUR NCCF'!W454+'5. GBP NCCF'!W454+'6. Other(Incld) NCCF'!W454</f>
        <v>0</v>
      </c>
      <c r="X454" s="435">
        <f>'2. CAD NCCF'!X454+'3. USD NCCF'!X454+'4. EUR NCCF'!X454+'5. GBP NCCF'!X454+'6. Other(Incld) NCCF'!X454</f>
        <v>0</v>
      </c>
      <c r="Y454" s="436">
        <f>'2. CAD NCCF'!Y454+'3. USD NCCF'!Y454+'4. EUR NCCF'!Y454+'5. GBP NCCF'!Y454+'6. Other(Incld) NCCF'!Y454</f>
        <v>0</v>
      </c>
      <c r="Z454" s="435">
        <f>'2. CAD NCCF'!Z454+'3. USD NCCF'!Z454+'4. EUR NCCF'!Z454+'5. GBP NCCF'!Z454+'6. Other(Incld) NCCF'!Z454</f>
        <v>0</v>
      </c>
      <c r="AA454" s="436">
        <f>'2. CAD NCCF'!AA454+'3. USD NCCF'!AA454+'4. EUR NCCF'!AA454+'5. GBP NCCF'!AA454+'6. Other(Incld) NCCF'!AA454</f>
        <v>0</v>
      </c>
      <c r="AB454" s="439">
        <f>'2. CAD NCCF'!AB454+'3. USD NCCF'!AB454+'4. EUR NCCF'!AB454+'5. GBP NCCF'!AB454+'6. Other(Incld) NCCF'!AB454</f>
        <v>0</v>
      </c>
      <c r="AC454" s="433">
        <f>'2. CAD NCCF'!AC454+'3. USD NCCF'!AC454+'4. EUR NCCF'!AC454+'5. GBP NCCF'!AC454+'6. Other(Incld) NCCF'!AC454</f>
        <v>0</v>
      </c>
      <c r="AD454" s="1015"/>
      <c r="AE454" s="1016"/>
      <c r="AF454" s="1017"/>
    </row>
    <row r="455" spans="1:32" ht="15" customHeight="1" x14ac:dyDescent="0.2">
      <c r="A455" s="222">
        <v>160</v>
      </c>
      <c r="B455" s="466"/>
      <c r="C455" s="261"/>
      <c r="D455" s="261"/>
      <c r="E455" s="933" t="str">
        <f>'2. CAD NCCF'!E455:L455</f>
        <v>FI issued CBP, low or not rated</v>
      </c>
      <c r="F455" s="934"/>
      <c r="G455" s="934"/>
      <c r="H455" s="934"/>
      <c r="I455" s="934"/>
      <c r="J455" s="934"/>
      <c r="K455" s="934"/>
      <c r="L455" s="935"/>
      <c r="M455" s="399">
        <f>SUBTOTAL(9,M456:M458)</f>
        <v>0</v>
      </c>
      <c r="N455" s="402">
        <f t="shared" ref="N455" si="325">SUBTOTAL(9,N456:N458)</f>
        <v>0</v>
      </c>
      <c r="O455" s="406">
        <f t="shared" ref="O455" si="326">SUBTOTAL(9,O456:O458)</f>
        <v>0</v>
      </c>
      <c r="P455" s="405">
        <f t="shared" ref="P455" si="327">SUBTOTAL(9,P456:P458)</f>
        <v>0</v>
      </c>
      <c r="Q455" s="407">
        <f t="shared" ref="Q455" si="328">SUBTOTAL(9,Q456:Q458)</f>
        <v>0</v>
      </c>
      <c r="R455" s="406">
        <f t="shared" ref="R455" si="329">SUBTOTAL(9,R456:R458)</f>
        <v>0</v>
      </c>
      <c r="S455" s="406">
        <f t="shared" ref="S455" si="330">SUBTOTAL(9,S456:S458)</f>
        <v>0</v>
      </c>
      <c r="T455" s="406">
        <f t="shared" ref="T455" si="331">SUBTOTAL(9,T456:T458)</f>
        <v>0</v>
      </c>
      <c r="U455" s="406">
        <f t="shared" ref="U455" si="332">SUBTOTAL(9,U456:U458)</f>
        <v>0</v>
      </c>
      <c r="V455" s="406">
        <f t="shared" ref="V455" si="333">SUBTOTAL(9,V456:V458)</f>
        <v>0</v>
      </c>
      <c r="W455" s="406">
        <f t="shared" ref="W455" si="334">SUBTOTAL(9,W456:W458)</f>
        <v>0</v>
      </c>
      <c r="X455" s="406">
        <f t="shared" ref="X455" si="335">SUBTOTAL(9,X456:X458)</f>
        <v>0</v>
      </c>
      <c r="Y455" s="406">
        <f t="shared" ref="Y455" si="336">SUBTOTAL(9,Y456:Y458)</f>
        <v>0</v>
      </c>
      <c r="Z455" s="406">
        <f t="shared" ref="Z455" si="337">SUBTOTAL(9,Z456:Z458)</f>
        <v>0</v>
      </c>
      <c r="AA455" s="406">
        <f t="shared" ref="AA455" si="338">SUBTOTAL(9,AA456:AA458)</f>
        <v>0</v>
      </c>
      <c r="AB455" s="416">
        <f t="shared" ref="AB455" si="339">SUBTOTAL(9,AB456:AB458)</f>
        <v>0</v>
      </c>
      <c r="AC455" s="399">
        <f t="shared" ref="AC455" si="340">SUBTOTAL(9,AC456:AC458)</f>
        <v>0</v>
      </c>
      <c r="AD455" s="1015"/>
      <c r="AE455" s="1016"/>
      <c r="AF455" s="1017"/>
    </row>
    <row r="456" spans="1:32" ht="15" customHeight="1" x14ac:dyDescent="0.2">
      <c r="A456" s="222">
        <v>161</v>
      </c>
      <c r="B456" s="466"/>
      <c r="C456" s="261"/>
      <c r="D456" s="261"/>
      <c r="E456" s="475"/>
      <c r="F456" s="880" t="str">
        <f>'2. CAD NCCF'!F456:L456</f>
        <v>FI issued unsecured bonds and paper, low or not rated</v>
      </c>
      <c r="G456" s="881"/>
      <c r="H456" s="881"/>
      <c r="I456" s="881"/>
      <c r="J456" s="881"/>
      <c r="K456" s="881"/>
      <c r="L456" s="882"/>
      <c r="M456" s="433">
        <f>'2. CAD NCCF'!M456+'3. USD NCCF'!M456+'4. EUR NCCF'!M456+'5. GBP NCCF'!M456+'6. Other(Incld) NCCF'!M456</f>
        <v>0</v>
      </c>
      <c r="N456" s="438">
        <f>'2. CAD NCCF'!N456+'3. USD NCCF'!N456+'4. EUR NCCF'!N456+'5. GBP NCCF'!N456+'6. Other(Incld) NCCF'!N456</f>
        <v>0</v>
      </c>
      <c r="O456" s="435">
        <f>'2. CAD NCCF'!O456+'3. USD NCCF'!O456+'4. EUR NCCF'!O456+'5. GBP NCCF'!O456+'6. Other(Incld) NCCF'!O456</f>
        <v>0</v>
      </c>
      <c r="P456" s="435">
        <f>'2. CAD NCCF'!P456+'3. USD NCCF'!P456+'4. EUR NCCF'!P456+'5. GBP NCCF'!P456+'6. Other(Incld) NCCF'!P456</f>
        <v>0</v>
      </c>
      <c r="Q456" s="437">
        <f>'2. CAD NCCF'!Q453+'3. USD NCCF'!Q456+'4. EUR NCCF'!Q456+'5. GBP NCCF'!Q456+'6. Other(Incld) NCCF'!Q456</f>
        <v>0</v>
      </c>
      <c r="R456" s="435">
        <f>'2. CAD NCCF'!R456+'3. USD NCCF'!R456+'4. EUR NCCF'!R456+'5. GBP NCCF'!R456+'6. Other(Incld) NCCF'!R456</f>
        <v>0</v>
      </c>
      <c r="S456" s="436">
        <f>'2. CAD NCCF'!S456+'3. USD NCCF'!S456+'4. EUR NCCF'!S456+'5. GBP NCCF'!S456+'6. Other(Incld) NCCF'!S456</f>
        <v>0</v>
      </c>
      <c r="T456" s="435">
        <f>'2. CAD NCCF'!T456+'3. USD NCCF'!T456+'4. EUR NCCF'!T456+'5. GBP NCCF'!T456+'6. Other(Incld) NCCF'!T456</f>
        <v>0</v>
      </c>
      <c r="U456" s="436">
        <f>'2. CAD NCCF'!U456+'3. USD NCCF'!U456+'4. EUR NCCF'!U456+'5. GBP NCCF'!U456+'6. Other(Incld) NCCF'!U456</f>
        <v>0</v>
      </c>
      <c r="V456" s="435">
        <f>'2. CAD NCCF'!V456+'3. USD NCCF'!V456+'4. EUR NCCF'!V456+'5. GBP NCCF'!V456+'6. Other(Incld) NCCF'!V456</f>
        <v>0</v>
      </c>
      <c r="W456" s="436">
        <f>'2. CAD NCCF'!W456+'3. USD NCCF'!W456+'4. EUR NCCF'!W456+'5. GBP NCCF'!W456+'6. Other(Incld) NCCF'!W456</f>
        <v>0</v>
      </c>
      <c r="X456" s="435">
        <f>'2. CAD NCCF'!X456+'3. USD NCCF'!X456+'4. EUR NCCF'!X456+'5. GBP NCCF'!X456+'6. Other(Incld) NCCF'!X456</f>
        <v>0</v>
      </c>
      <c r="Y456" s="436">
        <f>'2. CAD NCCF'!Y456+'3. USD NCCF'!Y456+'4. EUR NCCF'!Y456+'5. GBP NCCF'!Y456+'6. Other(Incld) NCCF'!Y456</f>
        <v>0</v>
      </c>
      <c r="Z456" s="435">
        <f>'2. CAD NCCF'!Z456+'3. USD NCCF'!Z456+'4. EUR NCCF'!Z456+'5. GBP NCCF'!Z456+'6. Other(Incld) NCCF'!Z456</f>
        <v>0</v>
      </c>
      <c r="AA456" s="436">
        <f>'2. CAD NCCF'!AA456+'3. USD NCCF'!AA456+'4. EUR NCCF'!AA456+'5. GBP NCCF'!AA456+'6. Other(Incld) NCCF'!AA456</f>
        <v>0</v>
      </c>
      <c r="AB456" s="439">
        <f>'2. CAD NCCF'!AB456+'3. USD NCCF'!AB456+'4. EUR NCCF'!AB456+'5. GBP NCCF'!AB456+'6. Other(Incld) NCCF'!AB456</f>
        <v>0</v>
      </c>
      <c r="AC456" s="433">
        <f>'2. CAD NCCF'!AC456+'3. USD NCCF'!AC456+'4. EUR NCCF'!AC456+'5. GBP NCCF'!AC456+'6. Other(Incld) NCCF'!AC456</f>
        <v>0</v>
      </c>
      <c r="AD456" s="1015"/>
      <c r="AE456" s="1016"/>
      <c r="AF456" s="1017"/>
    </row>
    <row r="457" spans="1:32" ht="15" customHeight="1" x14ac:dyDescent="0.2">
      <c r="A457" s="222">
        <v>162</v>
      </c>
      <c r="B457" s="466"/>
      <c r="C457" s="467"/>
      <c r="D457" s="467"/>
      <c r="E457" s="467"/>
      <c r="F457" s="880" t="str">
        <f>'2. CAD NCCF'!F457:L457</f>
        <v>FI issued covered bonds, low or not rated</v>
      </c>
      <c r="G457" s="881"/>
      <c r="H457" s="881"/>
      <c r="I457" s="881"/>
      <c r="J457" s="881"/>
      <c r="K457" s="881"/>
      <c r="L457" s="882"/>
      <c r="M457" s="433">
        <f>'2. CAD NCCF'!M457+'3. USD NCCF'!M457+'4. EUR NCCF'!M457+'5. GBP NCCF'!M457+'6. Other(Incld) NCCF'!M457</f>
        <v>0</v>
      </c>
      <c r="N457" s="438">
        <f>'2. CAD NCCF'!N457+'3. USD NCCF'!N457+'4. EUR NCCF'!N457+'5. GBP NCCF'!N457+'6. Other(Incld) NCCF'!N457</f>
        <v>0</v>
      </c>
      <c r="O457" s="435">
        <f>'2. CAD NCCF'!O457+'3. USD NCCF'!O457+'4. EUR NCCF'!O457+'5. GBP NCCF'!O457+'6. Other(Incld) NCCF'!O457</f>
        <v>0</v>
      </c>
      <c r="P457" s="435">
        <f>'2. CAD NCCF'!P457+'3. USD NCCF'!P457+'4. EUR NCCF'!P457+'5. GBP NCCF'!P457+'6. Other(Incld) NCCF'!P457</f>
        <v>0</v>
      </c>
      <c r="Q457" s="437">
        <f>'2. CAD NCCF'!Q457+'3. USD NCCF'!Q457+'4. EUR NCCF'!Q457+'5. GBP NCCF'!Q457+'6. Other(Incld) NCCF'!Q457</f>
        <v>0</v>
      </c>
      <c r="R457" s="435">
        <f>'2. CAD NCCF'!R457+'3. USD NCCF'!R457+'4. EUR NCCF'!R457+'5. GBP NCCF'!R457+'6. Other(Incld) NCCF'!R457</f>
        <v>0</v>
      </c>
      <c r="S457" s="436">
        <f>'2. CAD NCCF'!S457+'3. USD NCCF'!S457+'4. EUR NCCF'!S457+'5. GBP NCCF'!S457+'6. Other(Incld) NCCF'!S457</f>
        <v>0</v>
      </c>
      <c r="T457" s="435">
        <f>'2. CAD NCCF'!T457+'3. USD NCCF'!T457+'4. EUR NCCF'!T457+'5. GBP NCCF'!T457+'6. Other(Incld) NCCF'!T457</f>
        <v>0</v>
      </c>
      <c r="U457" s="436">
        <f>'2. CAD NCCF'!U457+'3. USD NCCF'!U457+'4. EUR NCCF'!U457+'5. GBP NCCF'!U457+'6. Other(Incld) NCCF'!U457</f>
        <v>0</v>
      </c>
      <c r="V457" s="435">
        <f>'2. CAD NCCF'!V457+'3. USD NCCF'!V457+'4. EUR NCCF'!V457+'5. GBP NCCF'!V457+'6. Other(Incld) NCCF'!V457</f>
        <v>0</v>
      </c>
      <c r="W457" s="436">
        <f>'2. CAD NCCF'!W457+'3. USD NCCF'!W457+'4. EUR NCCF'!W457+'5. GBP NCCF'!W457+'6. Other(Incld) NCCF'!W457</f>
        <v>0</v>
      </c>
      <c r="X457" s="435">
        <f>'2. CAD NCCF'!X457+'3. USD NCCF'!X457+'4. EUR NCCF'!X457+'5. GBP NCCF'!X457+'6. Other(Incld) NCCF'!X457</f>
        <v>0</v>
      </c>
      <c r="Y457" s="436">
        <f>'2. CAD NCCF'!Y457+'3. USD NCCF'!Y457+'4. EUR NCCF'!Y457+'5. GBP NCCF'!Y457+'6. Other(Incld) NCCF'!Y457</f>
        <v>0</v>
      </c>
      <c r="Z457" s="435">
        <f>'2. CAD NCCF'!Z457+'3. USD NCCF'!Z457+'4. EUR NCCF'!Z457+'5. GBP NCCF'!Z457+'6. Other(Incld) NCCF'!Z457</f>
        <v>0</v>
      </c>
      <c r="AA457" s="436">
        <f>'2. CAD NCCF'!AA457+'3. USD NCCF'!AA457+'4. EUR NCCF'!AA457+'5. GBP NCCF'!AA457+'6. Other(Incld) NCCF'!AA457</f>
        <v>0</v>
      </c>
      <c r="AB457" s="439">
        <f>'2. CAD NCCF'!AB457+'3. USD NCCF'!AB457+'4. EUR NCCF'!AB457+'5. GBP NCCF'!AB457+'6. Other(Incld) NCCF'!AB457</f>
        <v>0</v>
      </c>
      <c r="AC457" s="433">
        <f>'2. CAD NCCF'!AC457+'3. USD NCCF'!AC457+'4. EUR NCCF'!AC457+'5. GBP NCCF'!AC457+'6. Other(Incld) NCCF'!AC457</f>
        <v>0</v>
      </c>
      <c r="AD457" s="1015"/>
      <c r="AE457" s="1016"/>
      <c r="AF457" s="1017"/>
    </row>
    <row r="458" spans="1:32" ht="15" customHeight="1" x14ac:dyDescent="0.2">
      <c r="A458" s="222">
        <v>163</v>
      </c>
      <c r="B458" s="466"/>
      <c r="C458" s="467"/>
      <c r="D458" s="467"/>
      <c r="E458" s="467"/>
      <c r="F458" s="880" t="str">
        <f>'2. CAD NCCF'!F458:L458</f>
        <v>FI issued jumbo covered bonds, low or not rated</v>
      </c>
      <c r="G458" s="881"/>
      <c r="H458" s="881"/>
      <c r="I458" s="881"/>
      <c r="J458" s="881"/>
      <c r="K458" s="881"/>
      <c r="L458" s="882"/>
      <c r="M458" s="433">
        <f>'2. CAD NCCF'!M458+'3. USD NCCF'!M458+'4. EUR NCCF'!M458+'5. GBP NCCF'!M458+'6. Other(Incld) NCCF'!M458</f>
        <v>0</v>
      </c>
      <c r="N458" s="438">
        <f>'2. CAD NCCF'!N458+'3. USD NCCF'!N458+'4. EUR NCCF'!N458+'5. GBP NCCF'!N458+'6. Other(Incld) NCCF'!N458</f>
        <v>0</v>
      </c>
      <c r="O458" s="435">
        <f>'2. CAD NCCF'!O458+'3. USD NCCF'!O458+'4. EUR NCCF'!O458+'5. GBP NCCF'!O458+'6. Other(Incld) NCCF'!O458</f>
        <v>0</v>
      </c>
      <c r="P458" s="435">
        <f>'2. CAD NCCF'!P458+'3. USD NCCF'!P458+'4. EUR NCCF'!P458+'5. GBP NCCF'!P458+'6. Other(Incld) NCCF'!P458</f>
        <v>0</v>
      </c>
      <c r="Q458" s="437">
        <f>'2. CAD NCCF'!Q458+'3. USD NCCF'!Q458+'4. EUR NCCF'!Q458+'5. GBP NCCF'!Q458+'6. Other(Incld) NCCF'!Q458</f>
        <v>0</v>
      </c>
      <c r="R458" s="435">
        <f>'2. CAD NCCF'!R458+'3. USD NCCF'!R458+'4. EUR NCCF'!R458+'5. GBP NCCF'!R458+'6. Other(Incld) NCCF'!R458</f>
        <v>0</v>
      </c>
      <c r="S458" s="436">
        <f>'2. CAD NCCF'!S458+'3. USD NCCF'!S458+'4. EUR NCCF'!S458+'5. GBP NCCF'!S458+'6. Other(Incld) NCCF'!S458</f>
        <v>0</v>
      </c>
      <c r="T458" s="435">
        <f>'2. CAD NCCF'!T458+'3. USD NCCF'!T458+'4. EUR NCCF'!T458+'5. GBP NCCF'!T458+'6. Other(Incld) NCCF'!T458</f>
        <v>0</v>
      </c>
      <c r="U458" s="436">
        <f>'2. CAD NCCF'!U458+'3. USD NCCF'!U458+'4. EUR NCCF'!U458+'5. GBP NCCF'!U458+'6. Other(Incld) NCCF'!U458</f>
        <v>0</v>
      </c>
      <c r="V458" s="435">
        <f>'2. CAD NCCF'!V458+'3. USD NCCF'!V458+'4. EUR NCCF'!V458+'5. GBP NCCF'!V458+'6. Other(Incld) NCCF'!V458</f>
        <v>0</v>
      </c>
      <c r="W458" s="436">
        <f>'2. CAD NCCF'!W458+'3. USD NCCF'!W458+'4. EUR NCCF'!W458+'5. GBP NCCF'!W458+'6. Other(Incld) NCCF'!W458</f>
        <v>0</v>
      </c>
      <c r="X458" s="435">
        <f>'2. CAD NCCF'!X458+'3. USD NCCF'!X458+'4. EUR NCCF'!X458+'5. GBP NCCF'!X458+'6. Other(Incld) NCCF'!X458</f>
        <v>0</v>
      </c>
      <c r="Y458" s="436">
        <f>'2. CAD NCCF'!Y458+'3. USD NCCF'!Y458+'4. EUR NCCF'!Y458+'5. GBP NCCF'!Y458+'6. Other(Incld) NCCF'!Y458</f>
        <v>0</v>
      </c>
      <c r="Z458" s="435">
        <f>'2. CAD NCCF'!Z458+'3. USD NCCF'!Z458+'4. EUR NCCF'!Z458+'5. GBP NCCF'!Z458+'6. Other(Incld) NCCF'!Z458</f>
        <v>0</v>
      </c>
      <c r="AA458" s="436">
        <f>'2. CAD NCCF'!AA458+'3. USD NCCF'!AA458+'4. EUR NCCF'!AA458+'5. GBP NCCF'!AA458+'6. Other(Incld) NCCF'!AA458</f>
        <v>0</v>
      </c>
      <c r="AB458" s="439">
        <f>'2. CAD NCCF'!AB458+'3. USD NCCF'!AB458+'4. EUR NCCF'!AB458+'5. GBP NCCF'!AB458+'6. Other(Incld) NCCF'!AB458</f>
        <v>0</v>
      </c>
      <c r="AC458" s="433">
        <f>'2. CAD NCCF'!AC458+'3. USD NCCF'!AC458+'4. EUR NCCF'!AC458+'5. GBP NCCF'!AC458+'6. Other(Incld) NCCF'!AC458</f>
        <v>0</v>
      </c>
      <c r="AD458" s="1015"/>
      <c r="AE458" s="1016"/>
      <c r="AF458" s="1017"/>
    </row>
    <row r="459" spans="1:32" ht="15" customHeight="1" x14ac:dyDescent="0.2">
      <c r="A459" s="222">
        <v>164</v>
      </c>
      <c r="B459" s="466"/>
      <c r="C459" s="467"/>
      <c r="D459" s="1051" t="str">
        <f>'2. CAD NCCF'!D459:AF459</f>
        <v>Asset backed securities (ABS) and Asset backed commercial paper (ABCP)</v>
      </c>
      <c r="E459" s="1053"/>
      <c r="F459" s="1053"/>
      <c r="G459" s="1053"/>
      <c r="H459" s="1053"/>
      <c r="I459" s="1053"/>
      <c r="J459" s="1053"/>
      <c r="K459" s="1053"/>
      <c r="L459" s="1053"/>
      <c r="M459" s="1053"/>
      <c r="N459" s="1053"/>
      <c r="O459" s="1053"/>
      <c r="P459" s="1053"/>
      <c r="Q459" s="1053"/>
      <c r="R459" s="1053"/>
      <c r="S459" s="1053"/>
      <c r="T459" s="1053"/>
      <c r="U459" s="1053"/>
      <c r="V459" s="1053"/>
      <c r="W459" s="1053"/>
      <c r="X459" s="1053"/>
      <c r="Y459" s="1053"/>
      <c r="Z459" s="1053"/>
      <c r="AA459" s="1053"/>
      <c r="AB459" s="1053"/>
      <c r="AC459" s="1053"/>
      <c r="AD459" s="1053"/>
      <c r="AE459" s="1053"/>
      <c r="AF459" s="1054"/>
    </row>
    <row r="460" spans="1:32" ht="15" x14ac:dyDescent="0.2">
      <c r="A460" s="222">
        <v>165</v>
      </c>
      <c r="B460" s="466"/>
      <c r="C460" s="467"/>
      <c r="D460" s="467"/>
      <c r="E460" s="877" t="str">
        <f>'2. CAD NCCF'!E460:L460</f>
        <v>Non-FI issued ABS and ABCP, high rated</v>
      </c>
      <c r="F460" s="878"/>
      <c r="G460" s="878"/>
      <c r="H460" s="878"/>
      <c r="I460" s="878"/>
      <c r="J460" s="878"/>
      <c r="K460" s="878"/>
      <c r="L460" s="879"/>
      <c r="M460" s="399">
        <f>SUBTOTAL(9,M461:M462)</f>
        <v>0</v>
      </c>
      <c r="N460" s="402">
        <f t="shared" ref="N460" si="341">SUBTOTAL(9,N461:N462)</f>
        <v>0</v>
      </c>
      <c r="O460" s="406">
        <f t="shared" ref="O460" si="342">SUBTOTAL(9,O461:O462)</f>
        <v>0</v>
      </c>
      <c r="P460" s="405">
        <f t="shared" ref="P460" si="343">SUBTOTAL(9,P461:P462)</f>
        <v>0</v>
      </c>
      <c r="Q460" s="407">
        <f t="shared" ref="Q460" si="344">SUBTOTAL(9,Q461:Q462)</f>
        <v>0</v>
      </c>
      <c r="R460" s="406">
        <f t="shared" ref="R460" si="345">SUBTOTAL(9,R461:R462)</f>
        <v>0</v>
      </c>
      <c r="S460" s="406">
        <f t="shared" ref="S460" si="346">SUBTOTAL(9,S461:S462)</f>
        <v>0</v>
      </c>
      <c r="T460" s="406">
        <f t="shared" ref="T460" si="347">SUBTOTAL(9,T461:T462)</f>
        <v>0</v>
      </c>
      <c r="U460" s="406">
        <f t="shared" ref="U460" si="348">SUBTOTAL(9,U461:U462)</f>
        <v>0</v>
      </c>
      <c r="V460" s="406">
        <f t="shared" ref="V460" si="349">SUBTOTAL(9,V461:V462)</f>
        <v>0</v>
      </c>
      <c r="W460" s="406">
        <f t="shared" ref="W460" si="350">SUBTOTAL(9,W461:W462)</f>
        <v>0</v>
      </c>
      <c r="X460" s="406">
        <f t="shared" ref="X460" si="351">SUBTOTAL(9,X461:X462)</f>
        <v>0</v>
      </c>
      <c r="Y460" s="406">
        <f t="shared" ref="Y460" si="352">SUBTOTAL(9,Y461:Y462)</f>
        <v>0</v>
      </c>
      <c r="Z460" s="406">
        <f t="shared" ref="Z460" si="353">SUBTOTAL(9,Z461:Z462)</f>
        <v>0</v>
      </c>
      <c r="AA460" s="406">
        <f t="shared" ref="AA460" si="354">SUBTOTAL(9,AA461:AA462)</f>
        <v>0</v>
      </c>
      <c r="AB460" s="416">
        <f t="shared" ref="AB460" si="355">SUBTOTAL(9,AB461:AB462)</f>
        <v>0</v>
      </c>
      <c r="AC460" s="399">
        <f t="shared" ref="AC460" si="356">SUBTOTAL(9,AC461:AC462)</f>
        <v>0</v>
      </c>
      <c r="AD460" s="1015"/>
      <c r="AE460" s="1016"/>
      <c r="AF460" s="1017"/>
    </row>
    <row r="461" spans="1:32" ht="15" x14ac:dyDescent="0.2">
      <c r="A461" s="222">
        <v>166</v>
      </c>
      <c r="B461" s="466"/>
      <c r="C461" s="467"/>
      <c r="D461" s="467"/>
      <c r="E461" s="467"/>
      <c r="F461" s="880" t="str">
        <f>'2. CAD NCCF'!F461:L461</f>
        <v>Non-FI issued ABS, high rated</v>
      </c>
      <c r="G461" s="881"/>
      <c r="H461" s="881"/>
      <c r="I461" s="881"/>
      <c r="J461" s="881"/>
      <c r="K461" s="881"/>
      <c r="L461" s="882"/>
      <c r="M461" s="433">
        <f>'2. CAD NCCF'!M461+'3. USD NCCF'!M461+'4. EUR NCCF'!M461+'5. GBP NCCF'!M461+'6. Other(Incld) NCCF'!M461</f>
        <v>0</v>
      </c>
      <c r="N461" s="438">
        <f>'2. CAD NCCF'!N461+'3. USD NCCF'!N461+'4. EUR NCCF'!N461+'5. GBP NCCF'!N461+'6. Other(Incld) NCCF'!N461</f>
        <v>0</v>
      </c>
      <c r="O461" s="435">
        <f>'2. CAD NCCF'!O461+'3. USD NCCF'!O461+'4. EUR NCCF'!O461+'5. GBP NCCF'!O461+'6. Other(Incld) NCCF'!O461</f>
        <v>0</v>
      </c>
      <c r="P461" s="435">
        <f>'2. CAD NCCF'!P461+'3. USD NCCF'!P461+'4. EUR NCCF'!P461+'5. GBP NCCF'!P461+'6. Other(Incld) NCCF'!P461</f>
        <v>0</v>
      </c>
      <c r="Q461" s="437">
        <f>'2. CAD NCCF'!Q461+'3. USD NCCF'!Q461+'4. EUR NCCF'!Q461+'5. GBP NCCF'!Q461+'6. Other(Incld) NCCF'!Q461</f>
        <v>0</v>
      </c>
      <c r="R461" s="435">
        <f>'2. CAD NCCF'!R461+'3. USD NCCF'!R461+'4. EUR NCCF'!R461+'5. GBP NCCF'!R461+'6. Other(Incld) NCCF'!R461</f>
        <v>0</v>
      </c>
      <c r="S461" s="436">
        <f>'2. CAD NCCF'!S461+'3. USD NCCF'!S461+'4. EUR NCCF'!S461+'5. GBP NCCF'!S461+'6. Other(Incld) NCCF'!S461</f>
        <v>0</v>
      </c>
      <c r="T461" s="435">
        <f>'2. CAD NCCF'!T461+'3. USD NCCF'!T461+'4. EUR NCCF'!T461+'5. GBP NCCF'!T461+'6. Other(Incld) NCCF'!T461</f>
        <v>0</v>
      </c>
      <c r="U461" s="436">
        <f>'2. CAD NCCF'!U461+'3. USD NCCF'!U461+'4. EUR NCCF'!U461+'5. GBP NCCF'!U461+'6. Other(Incld) NCCF'!U461</f>
        <v>0</v>
      </c>
      <c r="V461" s="435">
        <f>'2. CAD NCCF'!V461+'3. USD NCCF'!V461+'4. EUR NCCF'!V461+'5. GBP NCCF'!V461+'6. Other(Incld) NCCF'!V461</f>
        <v>0</v>
      </c>
      <c r="W461" s="436">
        <f>'2. CAD NCCF'!W461+'3. USD NCCF'!W461+'4. EUR NCCF'!W461+'5. GBP NCCF'!W461+'6. Other(Incld) NCCF'!W461</f>
        <v>0</v>
      </c>
      <c r="X461" s="435">
        <f>'2. CAD NCCF'!X461+'3. USD NCCF'!X461+'4. EUR NCCF'!X461+'5. GBP NCCF'!X461+'6. Other(Incld) NCCF'!X461</f>
        <v>0</v>
      </c>
      <c r="Y461" s="436">
        <f>'2. CAD NCCF'!Y461+'3. USD NCCF'!Y461+'4. EUR NCCF'!Y461+'5. GBP NCCF'!Y461+'6. Other(Incld) NCCF'!Y461</f>
        <v>0</v>
      </c>
      <c r="Z461" s="435">
        <f>'2. CAD NCCF'!Z461+'3. USD NCCF'!Z461+'4. EUR NCCF'!Z461+'5. GBP NCCF'!Z461+'6. Other(Incld) NCCF'!Z461</f>
        <v>0</v>
      </c>
      <c r="AA461" s="436">
        <f>'2. CAD NCCF'!AA461+'3. USD NCCF'!AA461+'4. EUR NCCF'!AA461+'5. GBP NCCF'!AA461+'6. Other(Incld) NCCF'!AA461</f>
        <v>0</v>
      </c>
      <c r="AB461" s="439">
        <f>'2. CAD NCCF'!AB461+'3. USD NCCF'!AB461+'4. EUR NCCF'!AB461+'5. GBP NCCF'!AB461+'6. Other(Incld) NCCF'!AB461</f>
        <v>0</v>
      </c>
      <c r="AC461" s="433">
        <f>'2. CAD NCCF'!AC461+'3. USD NCCF'!AC461+'4. EUR NCCF'!AC461+'5. GBP NCCF'!AC461+'6. Other(Incld) NCCF'!AC461</f>
        <v>0</v>
      </c>
      <c r="AD461" s="1015"/>
      <c r="AE461" s="1016"/>
      <c r="AF461" s="1017"/>
    </row>
    <row r="462" spans="1:32" ht="15" customHeight="1" x14ac:dyDescent="0.2">
      <c r="A462" s="222">
        <v>167</v>
      </c>
      <c r="B462" s="466"/>
      <c r="C462" s="467"/>
      <c r="D462" s="467"/>
      <c r="E462" s="467"/>
      <c r="F462" s="880" t="str">
        <f>'2. CAD NCCF'!F462:L462</f>
        <v>Non-FI issued ABCP, high rated</v>
      </c>
      <c r="G462" s="881"/>
      <c r="H462" s="881"/>
      <c r="I462" s="881"/>
      <c r="J462" s="881"/>
      <c r="K462" s="881"/>
      <c r="L462" s="882"/>
      <c r="M462" s="433">
        <f>'2. CAD NCCF'!M462+'3. USD NCCF'!M462+'4. EUR NCCF'!M462+'5. GBP NCCF'!M462+'6. Other(Incld) NCCF'!M462</f>
        <v>0</v>
      </c>
      <c r="N462" s="438">
        <f>'2. CAD NCCF'!N462+'3. USD NCCF'!N462+'4. EUR NCCF'!N462+'5. GBP NCCF'!N462+'6. Other(Incld) NCCF'!N462</f>
        <v>0</v>
      </c>
      <c r="O462" s="435">
        <f>'2. CAD NCCF'!O462+'3. USD NCCF'!O462+'4. EUR NCCF'!O462+'5. GBP NCCF'!O462+'6. Other(Incld) NCCF'!O462</f>
        <v>0</v>
      </c>
      <c r="P462" s="435">
        <f>'2. CAD NCCF'!P462+'3. USD NCCF'!P462+'4. EUR NCCF'!P462+'5. GBP NCCF'!P462+'6. Other(Incld) NCCF'!P462</f>
        <v>0</v>
      </c>
      <c r="Q462" s="437">
        <f>'2. CAD NCCF'!Q462+'3. USD NCCF'!Q462+'4. EUR NCCF'!Q462+'5. GBP NCCF'!Q462+'6. Other(Incld) NCCF'!Q462</f>
        <v>0</v>
      </c>
      <c r="R462" s="435">
        <f>'2. CAD NCCF'!R462+'3. USD NCCF'!R462+'4. EUR NCCF'!R462+'5. GBP NCCF'!R462+'6. Other(Incld) NCCF'!R462</f>
        <v>0</v>
      </c>
      <c r="S462" s="436">
        <f>'2. CAD NCCF'!S462+'3. USD NCCF'!S462+'4. EUR NCCF'!S462+'5. GBP NCCF'!S462+'6. Other(Incld) NCCF'!S462</f>
        <v>0</v>
      </c>
      <c r="T462" s="435">
        <f>'2. CAD NCCF'!T462+'3. USD NCCF'!T462+'4. EUR NCCF'!T462+'5. GBP NCCF'!T462+'6. Other(Incld) NCCF'!T462</f>
        <v>0</v>
      </c>
      <c r="U462" s="436">
        <f>'2. CAD NCCF'!U462+'3. USD NCCF'!U462+'4. EUR NCCF'!U462+'5. GBP NCCF'!U462+'6. Other(Incld) NCCF'!U462</f>
        <v>0</v>
      </c>
      <c r="V462" s="435">
        <f>'2. CAD NCCF'!V462+'3. USD NCCF'!V462+'4. EUR NCCF'!V462+'5. GBP NCCF'!V462+'6. Other(Incld) NCCF'!V462</f>
        <v>0</v>
      </c>
      <c r="W462" s="436">
        <f>'2. CAD NCCF'!W462+'3. USD NCCF'!W462+'4. EUR NCCF'!W462+'5. GBP NCCF'!W462+'6. Other(Incld) NCCF'!W462</f>
        <v>0</v>
      </c>
      <c r="X462" s="435">
        <f>'2. CAD NCCF'!X462+'3. USD NCCF'!X462+'4. EUR NCCF'!X462+'5. GBP NCCF'!X462+'6. Other(Incld) NCCF'!X462</f>
        <v>0</v>
      </c>
      <c r="Y462" s="436">
        <f>'2. CAD NCCF'!Y462+'3. USD NCCF'!Y462+'4. EUR NCCF'!Y462+'5. GBP NCCF'!Y462+'6. Other(Incld) NCCF'!Y462</f>
        <v>0</v>
      </c>
      <c r="Z462" s="435">
        <f>'2. CAD NCCF'!Z462+'3. USD NCCF'!Z462+'4. EUR NCCF'!Z462+'5. GBP NCCF'!Z462+'6. Other(Incld) NCCF'!Z462</f>
        <v>0</v>
      </c>
      <c r="AA462" s="436">
        <f>'2. CAD NCCF'!AA462+'3. USD NCCF'!AA462+'4. EUR NCCF'!AA462+'5. GBP NCCF'!AA462+'6. Other(Incld) NCCF'!AA462</f>
        <v>0</v>
      </c>
      <c r="AB462" s="439">
        <f>'2. CAD NCCF'!AB462+'3. USD NCCF'!AB462+'4. EUR NCCF'!AB462+'5. GBP NCCF'!AB462+'6. Other(Incld) NCCF'!AB462</f>
        <v>0</v>
      </c>
      <c r="AC462" s="433">
        <f>'2. CAD NCCF'!AC462+'3. USD NCCF'!AC462+'4. EUR NCCF'!AC462+'5. GBP NCCF'!AC462+'6. Other(Incld) NCCF'!AC462</f>
        <v>0</v>
      </c>
      <c r="AD462" s="1015"/>
      <c r="AE462" s="1016"/>
      <c r="AF462" s="1017"/>
    </row>
    <row r="463" spans="1:32" ht="15" x14ac:dyDescent="0.2">
      <c r="A463" s="222">
        <v>168</v>
      </c>
      <c r="B463" s="466"/>
      <c r="C463" s="467"/>
      <c r="D463" s="467"/>
      <c r="E463" s="877" t="str">
        <f>'2. CAD NCCF'!E463:L463</f>
        <v>FI issued ABS and ABCP, high rated</v>
      </c>
      <c r="F463" s="878"/>
      <c r="G463" s="878"/>
      <c r="H463" s="878"/>
      <c r="I463" s="878"/>
      <c r="J463" s="878"/>
      <c r="K463" s="878"/>
      <c r="L463" s="879"/>
      <c r="M463" s="399">
        <f>SUBTOTAL(9,M464:M465)</f>
        <v>0</v>
      </c>
      <c r="N463" s="402">
        <f t="shared" ref="N463" si="357">SUBTOTAL(9,N464:N465)</f>
        <v>0</v>
      </c>
      <c r="O463" s="406">
        <f t="shared" ref="O463" si="358">SUBTOTAL(9,O464:O465)</f>
        <v>0</v>
      </c>
      <c r="P463" s="405">
        <f t="shared" ref="P463" si="359">SUBTOTAL(9,P464:P465)</f>
        <v>0</v>
      </c>
      <c r="Q463" s="407">
        <f t="shared" ref="Q463" si="360">SUBTOTAL(9,Q464:Q465)</f>
        <v>0</v>
      </c>
      <c r="R463" s="406">
        <f t="shared" ref="R463" si="361">SUBTOTAL(9,R464:R465)</f>
        <v>0</v>
      </c>
      <c r="S463" s="406">
        <f t="shared" ref="S463" si="362">SUBTOTAL(9,S464:S465)</f>
        <v>0</v>
      </c>
      <c r="T463" s="406">
        <f t="shared" ref="T463" si="363">SUBTOTAL(9,T464:T465)</f>
        <v>0</v>
      </c>
      <c r="U463" s="406">
        <f t="shared" ref="U463" si="364">SUBTOTAL(9,U464:U465)</f>
        <v>0</v>
      </c>
      <c r="V463" s="406">
        <f t="shared" ref="V463" si="365">SUBTOTAL(9,V464:V465)</f>
        <v>0</v>
      </c>
      <c r="W463" s="406">
        <f t="shared" ref="W463" si="366">SUBTOTAL(9,W464:W465)</f>
        <v>0</v>
      </c>
      <c r="X463" s="406">
        <f t="shared" ref="X463" si="367">SUBTOTAL(9,X464:X465)</f>
        <v>0</v>
      </c>
      <c r="Y463" s="406">
        <f t="shared" ref="Y463" si="368">SUBTOTAL(9,Y464:Y465)</f>
        <v>0</v>
      </c>
      <c r="Z463" s="406">
        <f t="shared" ref="Z463" si="369">SUBTOTAL(9,Z464:Z465)</f>
        <v>0</v>
      </c>
      <c r="AA463" s="406">
        <f t="shared" ref="AA463" si="370">SUBTOTAL(9,AA464:AA465)</f>
        <v>0</v>
      </c>
      <c r="AB463" s="416">
        <f t="shared" ref="AB463" si="371">SUBTOTAL(9,AB464:AB465)</f>
        <v>0</v>
      </c>
      <c r="AC463" s="399">
        <f t="shared" ref="AC463" si="372">SUBTOTAL(9,AC464:AC465)</f>
        <v>0</v>
      </c>
      <c r="AD463" s="1015"/>
      <c r="AE463" s="1016"/>
      <c r="AF463" s="1017"/>
    </row>
    <row r="464" spans="1:32" ht="15" x14ac:dyDescent="0.2">
      <c r="A464" s="222">
        <v>169</v>
      </c>
      <c r="B464" s="466"/>
      <c r="C464" s="467"/>
      <c r="D464" s="467"/>
      <c r="E464" s="467"/>
      <c r="F464" s="880" t="str">
        <f>'2. CAD NCCF'!F464:L464</f>
        <v>FI issued ABS, high rated</v>
      </c>
      <c r="G464" s="881"/>
      <c r="H464" s="881"/>
      <c r="I464" s="881"/>
      <c r="J464" s="881"/>
      <c r="K464" s="881"/>
      <c r="L464" s="882"/>
      <c r="M464" s="433">
        <f>'2. CAD NCCF'!M464+'3. USD NCCF'!M464+'4. EUR NCCF'!M464+'5. GBP NCCF'!M464+'6. Other(Incld) NCCF'!M464</f>
        <v>0</v>
      </c>
      <c r="N464" s="438">
        <f>'2. CAD NCCF'!N464+'3. USD NCCF'!N464+'4. EUR NCCF'!N464+'5. GBP NCCF'!N464+'6. Other(Incld) NCCF'!N464</f>
        <v>0</v>
      </c>
      <c r="O464" s="435">
        <f>'2. CAD NCCF'!O464+'3. USD NCCF'!O464+'4. EUR NCCF'!O464+'5. GBP NCCF'!O464+'6. Other(Incld) NCCF'!O464</f>
        <v>0</v>
      </c>
      <c r="P464" s="435">
        <f>'2. CAD NCCF'!P464+'3. USD NCCF'!P464+'4. EUR NCCF'!P464+'5. GBP NCCF'!P464+'6. Other(Incld) NCCF'!P464</f>
        <v>0</v>
      </c>
      <c r="Q464" s="437">
        <f>'2. CAD NCCF'!Q464+'3. USD NCCF'!Q464+'4. EUR NCCF'!Q464+'5. GBP NCCF'!Q464+'6. Other(Incld) NCCF'!Q464</f>
        <v>0</v>
      </c>
      <c r="R464" s="435">
        <f>'2. CAD NCCF'!R464+'3. USD NCCF'!R464+'4. EUR NCCF'!R464+'5. GBP NCCF'!R464+'6. Other(Incld) NCCF'!R464</f>
        <v>0</v>
      </c>
      <c r="S464" s="436">
        <f>'2. CAD NCCF'!S464+'3. USD NCCF'!S464+'4. EUR NCCF'!S464+'5. GBP NCCF'!S464+'6. Other(Incld) NCCF'!S464</f>
        <v>0</v>
      </c>
      <c r="T464" s="435">
        <f>'2. CAD NCCF'!T464+'3. USD NCCF'!T464+'4. EUR NCCF'!T464+'5. GBP NCCF'!T464+'6. Other(Incld) NCCF'!T464</f>
        <v>0</v>
      </c>
      <c r="U464" s="436">
        <f>'2. CAD NCCF'!U464+'3. USD NCCF'!U464+'4. EUR NCCF'!U464+'5. GBP NCCF'!U464+'6. Other(Incld) NCCF'!U464</f>
        <v>0</v>
      </c>
      <c r="V464" s="435">
        <f>'2. CAD NCCF'!V464+'3. USD NCCF'!V464+'4. EUR NCCF'!V464+'5. GBP NCCF'!V464+'6. Other(Incld) NCCF'!V464</f>
        <v>0</v>
      </c>
      <c r="W464" s="436">
        <f>'2. CAD NCCF'!W464+'3. USD NCCF'!W464+'4. EUR NCCF'!W464+'5. GBP NCCF'!W464+'6. Other(Incld) NCCF'!W464</f>
        <v>0</v>
      </c>
      <c r="X464" s="435">
        <f>'2. CAD NCCF'!X464+'3. USD NCCF'!X464+'4. EUR NCCF'!X464+'5. GBP NCCF'!X464+'6. Other(Incld) NCCF'!X464</f>
        <v>0</v>
      </c>
      <c r="Y464" s="436">
        <f>'2. CAD NCCF'!Y464+'3. USD NCCF'!Y464+'4. EUR NCCF'!Y464+'5. GBP NCCF'!Y464+'6. Other(Incld) NCCF'!Y464</f>
        <v>0</v>
      </c>
      <c r="Z464" s="435">
        <f>'2. CAD NCCF'!Z464+'3. USD NCCF'!Z464+'4. EUR NCCF'!Z464+'5. GBP NCCF'!Z464+'6. Other(Incld) NCCF'!Z464</f>
        <v>0</v>
      </c>
      <c r="AA464" s="436">
        <f>'2. CAD NCCF'!AA464+'3. USD NCCF'!AA464+'4. EUR NCCF'!AA464+'5. GBP NCCF'!AA464+'6. Other(Incld) NCCF'!AA464</f>
        <v>0</v>
      </c>
      <c r="AB464" s="439">
        <f>'2. CAD NCCF'!AB464+'3. USD NCCF'!AB464+'4. EUR NCCF'!AB464+'5. GBP NCCF'!AB464+'6. Other(Incld) NCCF'!AB464</f>
        <v>0</v>
      </c>
      <c r="AC464" s="433">
        <f>'2. CAD NCCF'!AC464+'3. USD NCCF'!AC464+'4. EUR NCCF'!AC464+'5. GBP NCCF'!AC464+'6. Other(Incld) NCCF'!AC464</f>
        <v>0</v>
      </c>
      <c r="AD464" s="1015"/>
      <c r="AE464" s="1016"/>
      <c r="AF464" s="1017"/>
    </row>
    <row r="465" spans="1:32" ht="15" customHeight="1" x14ac:dyDescent="0.2">
      <c r="A465" s="222">
        <v>170</v>
      </c>
      <c r="B465" s="466"/>
      <c r="C465" s="467"/>
      <c r="D465" s="467"/>
      <c r="E465" s="467"/>
      <c r="F465" s="880" t="str">
        <f>'2. CAD NCCF'!F465:L465</f>
        <v>FI issued ABCP, high rated</v>
      </c>
      <c r="G465" s="881"/>
      <c r="H465" s="881"/>
      <c r="I465" s="881"/>
      <c r="J465" s="881"/>
      <c r="K465" s="881"/>
      <c r="L465" s="882"/>
      <c r="M465" s="433">
        <f>'2. CAD NCCF'!M465+'3. USD NCCF'!M465+'4. EUR NCCF'!M465+'5. GBP NCCF'!M465+'6. Other(Incld) NCCF'!M465</f>
        <v>0</v>
      </c>
      <c r="N465" s="438">
        <f>'2. CAD NCCF'!N465+'3. USD NCCF'!N465+'4. EUR NCCF'!N465+'5. GBP NCCF'!N465+'6. Other(Incld) NCCF'!N465</f>
        <v>0</v>
      </c>
      <c r="O465" s="435">
        <f>'2. CAD NCCF'!O465+'3. USD NCCF'!O465+'4. EUR NCCF'!O465+'5. GBP NCCF'!O465+'6. Other(Incld) NCCF'!O465</f>
        <v>0</v>
      </c>
      <c r="P465" s="435">
        <f>'2. CAD NCCF'!P465+'3. USD NCCF'!P465+'4. EUR NCCF'!P465+'5. GBP NCCF'!P465+'6. Other(Incld) NCCF'!P465</f>
        <v>0</v>
      </c>
      <c r="Q465" s="437">
        <f>'2. CAD NCCF'!Q465+'3. USD NCCF'!Q465+'4. EUR NCCF'!Q465+'5. GBP NCCF'!Q465+'6. Other(Incld) NCCF'!Q465</f>
        <v>0</v>
      </c>
      <c r="R465" s="435">
        <f>'2. CAD NCCF'!R465+'3. USD NCCF'!R465+'4. EUR NCCF'!R465+'5. GBP NCCF'!R465+'6. Other(Incld) NCCF'!R465</f>
        <v>0</v>
      </c>
      <c r="S465" s="436">
        <f>'2. CAD NCCF'!S465+'3. USD NCCF'!S465+'4. EUR NCCF'!S465+'5. GBP NCCF'!S465+'6. Other(Incld) NCCF'!S465</f>
        <v>0</v>
      </c>
      <c r="T465" s="435">
        <f>'2. CAD NCCF'!T465+'3. USD NCCF'!T465+'4. EUR NCCF'!T465+'5. GBP NCCF'!T465+'6. Other(Incld) NCCF'!T465</f>
        <v>0</v>
      </c>
      <c r="U465" s="436">
        <f>'2. CAD NCCF'!U465+'3. USD NCCF'!U465+'4. EUR NCCF'!U465+'5. GBP NCCF'!U465+'6. Other(Incld) NCCF'!U465</f>
        <v>0</v>
      </c>
      <c r="V465" s="435">
        <f>'2. CAD NCCF'!V465+'3. USD NCCF'!V465+'4. EUR NCCF'!V465+'5. GBP NCCF'!V465+'6. Other(Incld) NCCF'!V465</f>
        <v>0</v>
      </c>
      <c r="W465" s="436">
        <f>'2. CAD NCCF'!W465+'3. USD NCCF'!W465+'4. EUR NCCF'!W465+'5. GBP NCCF'!W465+'6. Other(Incld) NCCF'!W465</f>
        <v>0</v>
      </c>
      <c r="X465" s="435">
        <f>'2. CAD NCCF'!X465+'3. USD NCCF'!X465+'4. EUR NCCF'!X465+'5. GBP NCCF'!X465+'6. Other(Incld) NCCF'!X465</f>
        <v>0</v>
      </c>
      <c r="Y465" s="436">
        <f>'2. CAD NCCF'!Y465+'3. USD NCCF'!Y465+'4. EUR NCCF'!Y465+'5. GBP NCCF'!Y465+'6. Other(Incld) NCCF'!Y465</f>
        <v>0</v>
      </c>
      <c r="Z465" s="435">
        <f>'2. CAD NCCF'!Z465+'3. USD NCCF'!Z465+'4. EUR NCCF'!Z465+'5. GBP NCCF'!Z465+'6. Other(Incld) NCCF'!Z465</f>
        <v>0</v>
      </c>
      <c r="AA465" s="436">
        <f>'2. CAD NCCF'!AA465+'3. USD NCCF'!AA465+'4. EUR NCCF'!AA465+'5. GBP NCCF'!AA465+'6. Other(Incld) NCCF'!AA465</f>
        <v>0</v>
      </c>
      <c r="AB465" s="439">
        <f>'2. CAD NCCF'!AB465+'3. USD NCCF'!AB465+'4. EUR NCCF'!AB465+'5. GBP NCCF'!AB465+'6. Other(Incld) NCCF'!AB465</f>
        <v>0</v>
      </c>
      <c r="AC465" s="433">
        <f>'2. CAD NCCF'!AC465+'3. USD NCCF'!AC465+'4. EUR NCCF'!AC465+'5. GBP NCCF'!AC465+'6. Other(Incld) NCCF'!AC465</f>
        <v>0</v>
      </c>
      <c r="AD465" s="1015"/>
      <c r="AE465" s="1016"/>
      <c r="AF465" s="1017"/>
    </row>
    <row r="466" spans="1:32" ht="15" x14ac:dyDescent="0.2">
      <c r="A466" s="222">
        <v>171</v>
      </c>
      <c r="B466" s="466"/>
      <c r="C466" s="467"/>
      <c r="D466" s="467"/>
      <c r="E466" s="877" t="str">
        <f>'2. CAD NCCF'!E466:L466</f>
        <v>Non-FI issued ABS and ABCP, medium rated</v>
      </c>
      <c r="F466" s="878"/>
      <c r="G466" s="878"/>
      <c r="H466" s="878"/>
      <c r="I466" s="878"/>
      <c r="J466" s="878"/>
      <c r="K466" s="878"/>
      <c r="L466" s="879"/>
      <c r="M466" s="399">
        <f>SUBTOTAL(9,M467:M468)</f>
        <v>0</v>
      </c>
      <c r="N466" s="402">
        <f t="shared" ref="N466" si="373">SUBTOTAL(9,N467:N468)</f>
        <v>0</v>
      </c>
      <c r="O466" s="406">
        <f t="shared" ref="O466" si="374">SUBTOTAL(9,O467:O468)</f>
        <v>0</v>
      </c>
      <c r="P466" s="405">
        <f t="shared" ref="P466" si="375">SUBTOTAL(9,P467:P468)</f>
        <v>0</v>
      </c>
      <c r="Q466" s="407">
        <f t="shared" ref="Q466" si="376">SUBTOTAL(9,Q467:Q468)</f>
        <v>0</v>
      </c>
      <c r="R466" s="406">
        <f t="shared" ref="R466" si="377">SUBTOTAL(9,R467:R468)</f>
        <v>0</v>
      </c>
      <c r="S466" s="406">
        <f t="shared" ref="S466" si="378">SUBTOTAL(9,S467:S468)</f>
        <v>0</v>
      </c>
      <c r="T466" s="406">
        <f t="shared" ref="T466" si="379">SUBTOTAL(9,T467:T468)</f>
        <v>0</v>
      </c>
      <c r="U466" s="406">
        <f t="shared" ref="U466" si="380">SUBTOTAL(9,U467:U468)</f>
        <v>0</v>
      </c>
      <c r="V466" s="406">
        <f t="shared" ref="V466" si="381">SUBTOTAL(9,V467:V468)</f>
        <v>0</v>
      </c>
      <c r="W466" s="406">
        <f t="shared" ref="W466" si="382">SUBTOTAL(9,W467:W468)</f>
        <v>0</v>
      </c>
      <c r="X466" s="406">
        <f t="shared" ref="X466" si="383">SUBTOTAL(9,X467:X468)</f>
        <v>0</v>
      </c>
      <c r="Y466" s="406">
        <f t="shared" ref="Y466" si="384">SUBTOTAL(9,Y467:Y468)</f>
        <v>0</v>
      </c>
      <c r="Z466" s="406">
        <f t="shared" ref="Z466" si="385">SUBTOTAL(9,Z467:Z468)</f>
        <v>0</v>
      </c>
      <c r="AA466" s="406">
        <f t="shared" ref="AA466" si="386">SUBTOTAL(9,AA467:AA468)</f>
        <v>0</v>
      </c>
      <c r="AB466" s="416">
        <f t="shared" ref="AB466" si="387">SUBTOTAL(9,AB467:AB468)</f>
        <v>0</v>
      </c>
      <c r="AC466" s="399">
        <f t="shared" ref="AC466" si="388">SUBTOTAL(9,AC467:AC468)</f>
        <v>0</v>
      </c>
      <c r="AD466" s="1015"/>
      <c r="AE466" s="1016"/>
      <c r="AF466" s="1017"/>
    </row>
    <row r="467" spans="1:32" ht="15" x14ac:dyDescent="0.2">
      <c r="A467" s="222">
        <v>172</v>
      </c>
      <c r="B467" s="466"/>
      <c r="C467" s="467"/>
      <c r="D467" s="467"/>
      <c r="E467" s="467"/>
      <c r="F467" s="880" t="str">
        <f>'2. CAD NCCF'!F467:L467</f>
        <v>Non-FI issued ABS, medium rated</v>
      </c>
      <c r="G467" s="881"/>
      <c r="H467" s="881"/>
      <c r="I467" s="881"/>
      <c r="J467" s="881"/>
      <c r="K467" s="881"/>
      <c r="L467" s="882"/>
      <c r="M467" s="433">
        <f>'2. CAD NCCF'!M467+'3. USD NCCF'!M467+'4. EUR NCCF'!M467+'5. GBP NCCF'!M467+'6. Other(Incld) NCCF'!M467</f>
        <v>0</v>
      </c>
      <c r="N467" s="438">
        <f>'2. CAD NCCF'!N467+'3. USD NCCF'!N467+'4. EUR NCCF'!N467+'5. GBP NCCF'!N467+'6. Other(Incld) NCCF'!N467</f>
        <v>0</v>
      </c>
      <c r="O467" s="435">
        <f>'2. CAD NCCF'!O467+'3. USD NCCF'!O467+'4. EUR NCCF'!O467+'5. GBP NCCF'!O467+'6. Other(Incld) NCCF'!O467</f>
        <v>0</v>
      </c>
      <c r="P467" s="435">
        <f>'2. CAD NCCF'!P467+'3. USD NCCF'!P467+'4. EUR NCCF'!P467+'5. GBP NCCF'!P467+'6. Other(Incld) NCCF'!P467</f>
        <v>0</v>
      </c>
      <c r="Q467" s="437">
        <f>'2. CAD NCCF'!Q467+'3. USD NCCF'!Q467+'4. EUR NCCF'!Q467+'5. GBP NCCF'!Q467+'6. Other(Incld) NCCF'!Q467</f>
        <v>0</v>
      </c>
      <c r="R467" s="435">
        <f>'2. CAD NCCF'!R467+'3. USD NCCF'!R467+'4. EUR NCCF'!R467+'5. GBP NCCF'!R467+'6. Other(Incld) NCCF'!R467</f>
        <v>0</v>
      </c>
      <c r="S467" s="436">
        <f>'2. CAD NCCF'!S467+'3. USD NCCF'!S467+'4. EUR NCCF'!S467+'5. GBP NCCF'!S467+'6. Other(Incld) NCCF'!S467</f>
        <v>0</v>
      </c>
      <c r="T467" s="435">
        <f>'2. CAD NCCF'!T467+'3. USD NCCF'!T467+'4. EUR NCCF'!T467+'5. GBP NCCF'!T467+'6. Other(Incld) NCCF'!T467</f>
        <v>0</v>
      </c>
      <c r="U467" s="436">
        <f>'2. CAD NCCF'!U467+'3. USD NCCF'!U467+'4. EUR NCCF'!U467+'5. GBP NCCF'!U467+'6. Other(Incld) NCCF'!U467</f>
        <v>0</v>
      </c>
      <c r="V467" s="435">
        <f>'2. CAD NCCF'!V467+'3. USD NCCF'!V467+'4. EUR NCCF'!V467+'5. GBP NCCF'!V467+'6. Other(Incld) NCCF'!V467</f>
        <v>0</v>
      </c>
      <c r="W467" s="436">
        <f>'2. CAD NCCF'!W467+'3. USD NCCF'!W467+'4. EUR NCCF'!W467+'5. GBP NCCF'!W467+'6. Other(Incld) NCCF'!W467</f>
        <v>0</v>
      </c>
      <c r="X467" s="435">
        <f>'2. CAD NCCF'!X467+'3. USD NCCF'!X467+'4. EUR NCCF'!X467+'5. GBP NCCF'!X467+'6. Other(Incld) NCCF'!X467</f>
        <v>0</v>
      </c>
      <c r="Y467" s="436">
        <f>'2. CAD NCCF'!Y467+'3. USD NCCF'!Y467+'4. EUR NCCF'!Y467+'5. GBP NCCF'!Y467+'6. Other(Incld) NCCF'!Y467</f>
        <v>0</v>
      </c>
      <c r="Z467" s="435">
        <f>'2. CAD NCCF'!Z467+'3. USD NCCF'!Z467+'4. EUR NCCF'!Z467+'5. GBP NCCF'!Z467+'6. Other(Incld) NCCF'!Z467</f>
        <v>0</v>
      </c>
      <c r="AA467" s="436">
        <f>'2. CAD NCCF'!AA467+'3. USD NCCF'!AA467+'4. EUR NCCF'!AA467+'5. GBP NCCF'!AA467+'6. Other(Incld) NCCF'!AA467</f>
        <v>0</v>
      </c>
      <c r="AB467" s="439">
        <f>'2. CAD NCCF'!AB467+'3. USD NCCF'!AB467+'4. EUR NCCF'!AB467+'5. GBP NCCF'!AB467+'6. Other(Incld) NCCF'!AB467</f>
        <v>0</v>
      </c>
      <c r="AC467" s="433">
        <f>'2. CAD NCCF'!AC467+'3. USD NCCF'!AC467+'4. EUR NCCF'!AC467+'5. GBP NCCF'!AC467+'6. Other(Incld) NCCF'!AC467</f>
        <v>0</v>
      </c>
      <c r="AD467" s="1015"/>
      <c r="AE467" s="1016"/>
      <c r="AF467" s="1017"/>
    </row>
    <row r="468" spans="1:32" ht="15" customHeight="1" x14ac:dyDescent="0.2">
      <c r="A468" s="222">
        <v>173</v>
      </c>
      <c r="B468" s="466"/>
      <c r="C468" s="467"/>
      <c r="D468" s="467"/>
      <c r="E468" s="467"/>
      <c r="F468" s="880" t="str">
        <f>'2. CAD NCCF'!F468:L468</f>
        <v>Non-FI issued ABCP, medium rated</v>
      </c>
      <c r="G468" s="881"/>
      <c r="H468" s="881"/>
      <c r="I468" s="881"/>
      <c r="J468" s="881"/>
      <c r="K468" s="881"/>
      <c r="L468" s="882"/>
      <c r="M468" s="433">
        <f>'2. CAD NCCF'!M468+'3. USD NCCF'!M468+'4. EUR NCCF'!M468+'5. GBP NCCF'!M468+'6. Other(Incld) NCCF'!M468</f>
        <v>0</v>
      </c>
      <c r="N468" s="438">
        <f>'2. CAD NCCF'!N468+'3. USD NCCF'!N468+'4. EUR NCCF'!N468+'5. GBP NCCF'!N468+'6. Other(Incld) NCCF'!N468</f>
        <v>0</v>
      </c>
      <c r="O468" s="435">
        <f>'2. CAD NCCF'!O468+'3. USD NCCF'!O468+'4. EUR NCCF'!O468+'5. GBP NCCF'!O468+'6. Other(Incld) NCCF'!O468</f>
        <v>0</v>
      </c>
      <c r="P468" s="435">
        <f>'2. CAD NCCF'!P468+'3. USD NCCF'!P468+'4. EUR NCCF'!P468+'5. GBP NCCF'!P468+'6. Other(Incld) NCCF'!P468</f>
        <v>0</v>
      </c>
      <c r="Q468" s="437">
        <f>'2. CAD NCCF'!Q468+'3. USD NCCF'!Q468+'4. EUR NCCF'!Q468+'5. GBP NCCF'!Q468+'6. Other(Incld) NCCF'!Q468</f>
        <v>0</v>
      </c>
      <c r="R468" s="435">
        <f>'2. CAD NCCF'!R468+'3. USD NCCF'!R468+'4. EUR NCCF'!R468+'5. GBP NCCF'!R468+'6. Other(Incld) NCCF'!R468</f>
        <v>0</v>
      </c>
      <c r="S468" s="436">
        <f>'2. CAD NCCF'!S468+'3. USD NCCF'!S468+'4. EUR NCCF'!S468+'5. GBP NCCF'!S468+'6. Other(Incld) NCCF'!S468</f>
        <v>0</v>
      </c>
      <c r="T468" s="435">
        <f>'2. CAD NCCF'!T468+'3. USD NCCF'!T468+'4. EUR NCCF'!T468+'5. GBP NCCF'!T468+'6. Other(Incld) NCCF'!T468</f>
        <v>0</v>
      </c>
      <c r="U468" s="436">
        <f>'2. CAD NCCF'!U468+'3. USD NCCF'!U468+'4. EUR NCCF'!U468+'5. GBP NCCF'!U468+'6. Other(Incld) NCCF'!U468</f>
        <v>0</v>
      </c>
      <c r="V468" s="435">
        <f>'2. CAD NCCF'!V468+'3. USD NCCF'!V468+'4. EUR NCCF'!V468+'5. GBP NCCF'!V468+'6. Other(Incld) NCCF'!V468</f>
        <v>0</v>
      </c>
      <c r="W468" s="436">
        <f>'2. CAD NCCF'!W468+'3. USD NCCF'!W468+'4. EUR NCCF'!W468+'5. GBP NCCF'!W468+'6. Other(Incld) NCCF'!W468</f>
        <v>0</v>
      </c>
      <c r="X468" s="435">
        <f>'2. CAD NCCF'!X468+'3. USD NCCF'!X468+'4. EUR NCCF'!X468+'5. GBP NCCF'!X468+'6. Other(Incld) NCCF'!X468</f>
        <v>0</v>
      </c>
      <c r="Y468" s="436">
        <f>'2. CAD NCCF'!Y468+'3. USD NCCF'!Y468+'4. EUR NCCF'!Y468+'5. GBP NCCF'!Y468+'6. Other(Incld) NCCF'!Y468</f>
        <v>0</v>
      </c>
      <c r="Z468" s="435">
        <f>'2. CAD NCCF'!Z468+'3. USD NCCF'!Z468+'4. EUR NCCF'!Z468+'5. GBP NCCF'!Z468+'6. Other(Incld) NCCF'!Z468</f>
        <v>0</v>
      </c>
      <c r="AA468" s="436">
        <f>'2. CAD NCCF'!AA468+'3. USD NCCF'!AA468+'4. EUR NCCF'!AA468+'5. GBP NCCF'!AA468+'6. Other(Incld) NCCF'!AA468</f>
        <v>0</v>
      </c>
      <c r="AB468" s="439">
        <f>'2. CAD NCCF'!AB468+'3. USD NCCF'!AB468+'4. EUR NCCF'!AB468+'5. GBP NCCF'!AB468+'6. Other(Incld) NCCF'!AB468</f>
        <v>0</v>
      </c>
      <c r="AC468" s="433">
        <f>'2. CAD NCCF'!AC468+'3. USD NCCF'!AC468+'4. EUR NCCF'!AC468+'5. GBP NCCF'!AC468+'6. Other(Incld) NCCF'!AC468</f>
        <v>0</v>
      </c>
      <c r="AD468" s="1015"/>
      <c r="AE468" s="1016"/>
      <c r="AF468" s="1017"/>
    </row>
    <row r="469" spans="1:32" ht="15" x14ac:dyDescent="0.2">
      <c r="A469" s="222">
        <v>174</v>
      </c>
      <c r="B469" s="466"/>
      <c r="C469" s="467"/>
      <c r="D469" s="467"/>
      <c r="E469" s="877" t="str">
        <f>'2. CAD NCCF'!E469:L469</f>
        <v>FI issued ABS and ABCP, medium rated</v>
      </c>
      <c r="F469" s="878"/>
      <c r="G469" s="878"/>
      <c r="H469" s="878"/>
      <c r="I469" s="878"/>
      <c r="J469" s="878"/>
      <c r="K469" s="878"/>
      <c r="L469" s="879"/>
      <c r="M469" s="399">
        <f>SUBTOTAL(9,M470:M471)</f>
        <v>0</v>
      </c>
      <c r="N469" s="402">
        <f t="shared" ref="N469" si="389">SUBTOTAL(9,N470:N471)</f>
        <v>0</v>
      </c>
      <c r="O469" s="406">
        <f t="shared" ref="O469" si="390">SUBTOTAL(9,O470:O471)</f>
        <v>0</v>
      </c>
      <c r="P469" s="405">
        <f t="shared" ref="P469" si="391">SUBTOTAL(9,P470:P471)</f>
        <v>0</v>
      </c>
      <c r="Q469" s="407">
        <f t="shared" ref="Q469" si="392">SUBTOTAL(9,Q470:Q471)</f>
        <v>0</v>
      </c>
      <c r="R469" s="406">
        <f t="shared" ref="R469" si="393">SUBTOTAL(9,R470:R471)</f>
        <v>0</v>
      </c>
      <c r="S469" s="406">
        <f t="shared" ref="S469" si="394">SUBTOTAL(9,S470:S471)</f>
        <v>0</v>
      </c>
      <c r="T469" s="406">
        <f t="shared" ref="T469" si="395">SUBTOTAL(9,T470:T471)</f>
        <v>0</v>
      </c>
      <c r="U469" s="406">
        <f t="shared" ref="U469" si="396">SUBTOTAL(9,U470:U471)</f>
        <v>0</v>
      </c>
      <c r="V469" s="406">
        <f t="shared" ref="V469" si="397">SUBTOTAL(9,V470:V471)</f>
        <v>0</v>
      </c>
      <c r="W469" s="406">
        <f t="shared" ref="W469" si="398">SUBTOTAL(9,W470:W471)</f>
        <v>0</v>
      </c>
      <c r="X469" s="406">
        <f t="shared" ref="X469" si="399">SUBTOTAL(9,X470:X471)</f>
        <v>0</v>
      </c>
      <c r="Y469" s="406">
        <f t="shared" ref="Y469" si="400">SUBTOTAL(9,Y470:Y471)</f>
        <v>0</v>
      </c>
      <c r="Z469" s="406">
        <f t="shared" ref="Z469" si="401">SUBTOTAL(9,Z470:Z471)</f>
        <v>0</v>
      </c>
      <c r="AA469" s="406">
        <f t="shared" ref="AA469" si="402">SUBTOTAL(9,AA470:AA471)</f>
        <v>0</v>
      </c>
      <c r="AB469" s="416">
        <f t="shared" ref="AB469" si="403">SUBTOTAL(9,AB470:AB471)</f>
        <v>0</v>
      </c>
      <c r="AC469" s="399">
        <f t="shared" ref="AC469" si="404">SUBTOTAL(9,AC470:AC471)</f>
        <v>0</v>
      </c>
      <c r="AD469" s="1015"/>
      <c r="AE469" s="1016"/>
      <c r="AF469" s="1017"/>
    </row>
    <row r="470" spans="1:32" ht="15" x14ac:dyDescent="0.2">
      <c r="A470" s="222">
        <v>175</v>
      </c>
      <c r="B470" s="466"/>
      <c r="C470" s="467"/>
      <c r="D470" s="467"/>
      <c r="E470" s="467"/>
      <c r="F470" s="880" t="str">
        <f>'2. CAD NCCF'!F470:L470</f>
        <v>FI issued ABS, medium rated</v>
      </c>
      <c r="G470" s="881"/>
      <c r="H470" s="881"/>
      <c r="I470" s="881"/>
      <c r="J470" s="881"/>
      <c r="K470" s="881"/>
      <c r="L470" s="882"/>
      <c r="M470" s="433">
        <f>'2. CAD NCCF'!M470+'3. USD NCCF'!M470+'4. EUR NCCF'!M470+'5. GBP NCCF'!M470+'6. Other(Incld) NCCF'!M470</f>
        <v>0</v>
      </c>
      <c r="N470" s="438">
        <f>'2. CAD NCCF'!N470+'3. USD NCCF'!N470+'4. EUR NCCF'!N470+'5. GBP NCCF'!N470+'6. Other(Incld) NCCF'!N470</f>
        <v>0</v>
      </c>
      <c r="O470" s="435">
        <f>'2. CAD NCCF'!O470+'3. USD NCCF'!O470+'4. EUR NCCF'!O470+'5. GBP NCCF'!O470+'6. Other(Incld) NCCF'!O470</f>
        <v>0</v>
      </c>
      <c r="P470" s="435">
        <f>'2. CAD NCCF'!P470+'3. USD NCCF'!P470+'4. EUR NCCF'!P470+'5. GBP NCCF'!P470+'6. Other(Incld) NCCF'!P470</f>
        <v>0</v>
      </c>
      <c r="Q470" s="437">
        <f>'2. CAD NCCF'!Q470+'3. USD NCCF'!Q470+'4. EUR NCCF'!Q470+'5. GBP NCCF'!Q470+'6. Other(Incld) NCCF'!Q470</f>
        <v>0</v>
      </c>
      <c r="R470" s="435">
        <f>'2. CAD NCCF'!R470+'3. USD NCCF'!R470+'4. EUR NCCF'!R470+'5. GBP NCCF'!R470+'6. Other(Incld) NCCF'!R470</f>
        <v>0</v>
      </c>
      <c r="S470" s="436">
        <f>'2. CAD NCCF'!S470+'3. USD NCCF'!S470+'4. EUR NCCF'!S470+'5. GBP NCCF'!S470+'6. Other(Incld) NCCF'!S470</f>
        <v>0</v>
      </c>
      <c r="T470" s="435">
        <f>'2. CAD NCCF'!T470+'3. USD NCCF'!T470+'4. EUR NCCF'!T470+'5. GBP NCCF'!T470+'6. Other(Incld) NCCF'!T470</f>
        <v>0</v>
      </c>
      <c r="U470" s="436">
        <f>'2. CAD NCCF'!U470+'3. USD NCCF'!U470+'4. EUR NCCF'!U470+'5. GBP NCCF'!U470+'6. Other(Incld) NCCF'!U470</f>
        <v>0</v>
      </c>
      <c r="V470" s="435">
        <f>'2. CAD NCCF'!V470+'3. USD NCCF'!V470+'4. EUR NCCF'!V470+'5. GBP NCCF'!V470+'6. Other(Incld) NCCF'!V470</f>
        <v>0</v>
      </c>
      <c r="W470" s="436">
        <f>'2. CAD NCCF'!W470+'3. USD NCCF'!W470+'4. EUR NCCF'!W470+'5. GBP NCCF'!W470+'6. Other(Incld) NCCF'!W470</f>
        <v>0</v>
      </c>
      <c r="X470" s="435">
        <f>'2. CAD NCCF'!X470+'3. USD NCCF'!X470+'4. EUR NCCF'!X470+'5. GBP NCCF'!X470+'6. Other(Incld) NCCF'!X470</f>
        <v>0</v>
      </c>
      <c r="Y470" s="436">
        <f>'2. CAD NCCF'!Y470+'3. USD NCCF'!Y470+'4. EUR NCCF'!Y470+'5. GBP NCCF'!Y470+'6. Other(Incld) NCCF'!Y470</f>
        <v>0</v>
      </c>
      <c r="Z470" s="435">
        <f>'2. CAD NCCF'!Z470+'3. USD NCCF'!Z470+'4. EUR NCCF'!Z470+'5. GBP NCCF'!Z470+'6. Other(Incld) NCCF'!Z470</f>
        <v>0</v>
      </c>
      <c r="AA470" s="436">
        <f>'2. CAD NCCF'!AA470+'3. USD NCCF'!AA470+'4. EUR NCCF'!AA470+'5. GBP NCCF'!AA470+'6. Other(Incld) NCCF'!AA470</f>
        <v>0</v>
      </c>
      <c r="AB470" s="439">
        <f>'2. CAD NCCF'!AB470+'3. USD NCCF'!AB470+'4. EUR NCCF'!AB470+'5. GBP NCCF'!AB470+'6. Other(Incld) NCCF'!AB470</f>
        <v>0</v>
      </c>
      <c r="AC470" s="433">
        <f>'2. CAD NCCF'!AC470+'3. USD NCCF'!AC470+'4. EUR NCCF'!AC470+'5. GBP NCCF'!AC470+'6. Other(Incld) NCCF'!AC470</f>
        <v>0</v>
      </c>
      <c r="AD470" s="1015"/>
      <c r="AE470" s="1016"/>
      <c r="AF470" s="1017"/>
    </row>
    <row r="471" spans="1:32" ht="15" customHeight="1" x14ac:dyDescent="0.2">
      <c r="A471" s="222">
        <v>176</v>
      </c>
      <c r="B471" s="466"/>
      <c r="C471" s="467"/>
      <c r="D471" s="467"/>
      <c r="E471" s="467"/>
      <c r="F471" s="880" t="str">
        <f>'2. CAD NCCF'!F471:L471</f>
        <v>FI issued ABCP, medium rated</v>
      </c>
      <c r="G471" s="881"/>
      <c r="H471" s="881"/>
      <c r="I471" s="881"/>
      <c r="J471" s="881"/>
      <c r="K471" s="881"/>
      <c r="L471" s="882"/>
      <c r="M471" s="433">
        <f>'2. CAD NCCF'!M471+'3. USD NCCF'!M471+'4. EUR NCCF'!M471+'5. GBP NCCF'!M471+'6. Other(Incld) NCCF'!M471</f>
        <v>0</v>
      </c>
      <c r="N471" s="438">
        <f>'2. CAD NCCF'!N471+'3. USD NCCF'!N471+'4. EUR NCCF'!N471+'5. GBP NCCF'!N471+'6. Other(Incld) NCCF'!N471</f>
        <v>0</v>
      </c>
      <c r="O471" s="435">
        <f>'2. CAD NCCF'!O471+'3. USD NCCF'!O471+'4. EUR NCCF'!O471+'5. GBP NCCF'!O471+'6. Other(Incld) NCCF'!O471</f>
        <v>0</v>
      </c>
      <c r="P471" s="435">
        <f>'2. CAD NCCF'!P471+'3. USD NCCF'!P471+'4. EUR NCCF'!P471+'5. GBP NCCF'!P471+'6. Other(Incld) NCCF'!P471</f>
        <v>0</v>
      </c>
      <c r="Q471" s="437">
        <f>'2. CAD NCCF'!Q471+'3. USD NCCF'!Q471+'4. EUR NCCF'!Q471+'5. GBP NCCF'!Q471+'6. Other(Incld) NCCF'!Q471</f>
        <v>0</v>
      </c>
      <c r="R471" s="435">
        <f>'2. CAD NCCF'!R471+'3. USD NCCF'!R471+'4. EUR NCCF'!R471+'5. GBP NCCF'!R471+'6. Other(Incld) NCCF'!R471</f>
        <v>0</v>
      </c>
      <c r="S471" s="436">
        <f>'2. CAD NCCF'!S471+'3. USD NCCF'!S471+'4. EUR NCCF'!S471+'5. GBP NCCF'!S471+'6. Other(Incld) NCCF'!S471</f>
        <v>0</v>
      </c>
      <c r="T471" s="435">
        <f>'2. CAD NCCF'!T471+'3. USD NCCF'!T471+'4. EUR NCCF'!T471+'5. GBP NCCF'!T471+'6. Other(Incld) NCCF'!T471</f>
        <v>0</v>
      </c>
      <c r="U471" s="436">
        <f>'2. CAD NCCF'!U471+'3. USD NCCF'!U471+'4. EUR NCCF'!U471+'5. GBP NCCF'!U471+'6. Other(Incld) NCCF'!U471</f>
        <v>0</v>
      </c>
      <c r="V471" s="435">
        <f>'2. CAD NCCF'!V471+'3. USD NCCF'!V471+'4. EUR NCCF'!V471+'5. GBP NCCF'!V471+'6. Other(Incld) NCCF'!V471</f>
        <v>0</v>
      </c>
      <c r="W471" s="436">
        <f>'2. CAD NCCF'!W471+'3. USD NCCF'!W471+'4. EUR NCCF'!W471+'5. GBP NCCF'!W471+'6. Other(Incld) NCCF'!W471</f>
        <v>0</v>
      </c>
      <c r="X471" s="435">
        <f>'2. CAD NCCF'!X471+'3. USD NCCF'!X471+'4. EUR NCCF'!X471+'5. GBP NCCF'!X471+'6. Other(Incld) NCCF'!X471</f>
        <v>0</v>
      </c>
      <c r="Y471" s="436">
        <f>'2. CAD NCCF'!Y471+'3. USD NCCF'!Y471+'4. EUR NCCF'!Y471+'5. GBP NCCF'!Y471+'6. Other(Incld) NCCF'!Y471</f>
        <v>0</v>
      </c>
      <c r="Z471" s="435">
        <f>'2. CAD NCCF'!Z471+'3. USD NCCF'!Z471+'4. EUR NCCF'!Z471+'5. GBP NCCF'!Z471+'6. Other(Incld) NCCF'!Z471</f>
        <v>0</v>
      </c>
      <c r="AA471" s="436">
        <f>'2. CAD NCCF'!AA471+'3. USD NCCF'!AA471+'4. EUR NCCF'!AA471+'5. GBP NCCF'!AA471+'6. Other(Incld) NCCF'!AA471</f>
        <v>0</v>
      </c>
      <c r="AB471" s="439">
        <f>'2. CAD NCCF'!AB471+'3. USD NCCF'!AB471+'4. EUR NCCF'!AB471+'5. GBP NCCF'!AB471+'6. Other(Incld) NCCF'!AB471</f>
        <v>0</v>
      </c>
      <c r="AC471" s="433">
        <f>'2. CAD NCCF'!AC471+'3. USD NCCF'!AC471+'4. EUR NCCF'!AC471+'5. GBP NCCF'!AC471+'6. Other(Incld) NCCF'!AC471</f>
        <v>0</v>
      </c>
      <c r="AD471" s="1015"/>
      <c r="AE471" s="1016"/>
      <c r="AF471" s="1017"/>
    </row>
    <row r="472" spans="1:32" ht="15" x14ac:dyDescent="0.2">
      <c r="A472" s="222">
        <v>177</v>
      </c>
      <c r="B472" s="466"/>
      <c r="C472" s="467"/>
      <c r="D472" s="467"/>
      <c r="E472" s="877" t="str">
        <f>'2. CAD NCCF'!E472:L472</f>
        <v>Non-FI issued ABS and ABCP, low or not rated</v>
      </c>
      <c r="F472" s="878"/>
      <c r="G472" s="878"/>
      <c r="H472" s="878"/>
      <c r="I472" s="878"/>
      <c r="J472" s="878"/>
      <c r="K472" s="878"/>
      <c r="L472" s="879"/>
      <c r="M472" s="399">
        <f>SUBTOTAL(9,M473:M474)</f>
        <v>0</v>
      </c>
      <c r="N472" s="402">
        <f t="shared" ref="N472" si="405">SUBTOTAL(9,N473:N474)</f>
        <v>0</v>
      </c>
      <c r="O472" s="406">
        <f t="shared" ref="O472" si="406">SUBTOTAL(9,O473:O474)</f>
        <v>0</v>
      </c>
      <c r="P472" s="405">
        <f t="shared" ref="P472" si="407">SUBTOTAL(9,P473:P474)</f>
        <v>0</v>
      </c>
      <c r="Q472" s="407">
        <f t="shared" ref="Q472" si="408">SUBTOTAL(9,Q473:Q474)</f>
        <v>0</v>
      </c>
      <c r="R472" s="406">
        <f t="shared" ref="R472" si="409">SUBTOTAL(9,R473:R474)</f>
        <v>0</v>
      </c>
      <c r="S472" s="406">
        <f t="shared" ref="S472" si="410">SUBTOTAL(9,S473:S474)</f>
        <v>0</v>
      </c>
      <c r="T472" s="406">
        <f t="shared" ref="T472" si="411">SUBTOTAL(9,T473:T474)</f>
        <v>0</v>
      </c>
      <c r="U472" s="406">
        <f t="shared" ref="U472" si="412">SUBTOTAL(9,U473:U474)</f>
        <v>0</v>
      </c>
      <c r="V472" s="406">
        <f t="shared" ref="V472" si="413">SUBTOTAL(9,V473:V474)</f>
        <v>0</v>
      </c>
      <c r="W472" s="406">
        <f t="shared" ref="W472" si="414">SUBTOTAL(9,W473:W474)</f>
        <v>0</v>
      </c>
      <c r="X472" s="406">
        <f t="shared" ref="X472" si="415">SUBTOTAL(9,X473:X474)</f>
        <v>0</v>
      </c>
      <c r="Y472" s="406">
        <f t="shared" ref="Y472" si="416">SUBTOTAL(9,Y473:Y474)</f>
        <v>0</v>
      </c>
      <c r="Z472" s="406">
        <f t="shared" ref="Z472" si="417">SUBTOTAL(9,Z473:Z474)</f>
        <v>0</v>
      </c>
      <c r="AA472" s="406">
        <f t="shared" ref="AA472" si="418">SUBTOTAL(9,AA473:AA474)</f>
        <v>0</v>
      </c>
      <c r="AB472" s="416">
        <f t="shared" ref="AB472" si="419">SUBTOTAL(9,AB473:AB474)</f>
        <v>0</v>
      </c>
      <c r="AC472" s="399">
        <f t="shared" ref="AC472" si="420">SUBTOTAL(9,AC473:AC474)</f>
        <v>0</v>
      </c>
      <c r="AD472" s="1015"/>
      <c r="AE472" s="1016"/>
      <c r="AF472" s="1017"/>
    </row>
    <row r="473" spans="1:32" ht="15" x14ac:dyDescent="0.2">
      <c r="A473" s="222">
        <v>178</v>
      </c>
      <c r="B473" s="466"/>
      <c r="C473" s="467"/>
      <c r="D473" s="467"/>
      <c r="E473" s="467"/>
      <c r="F473" s="880" t="str">
        <f>'2. CAD NCCF'!F473:L473</f>
        <v>Non-FI issued ABS, low or not rated</v>
      </c>
      <c r="G473" s="881"/>
      <c r="H473" s="881"/>
      <c r="I473" s="881"/>
      <c r="J473" s="881"/>
      <c r="K473" s="881"/>
      <c r="L473" s="882"/>
      <c r="M473" s="433">
        <f>'2. CAD NCCF'!M473+'3. USD NCCF'!M473+'4. EUR NCCF'!M473+'5. GBP NCCF'!M473+'6. Other(Incld) NCCF'!M473</f>
        <v>0</v>
      </c>
      <c r="N473" s="438">
        <f>'2. CAD NCCF'!N473+'3. USD NCCF'!N473+'4. EUR NCCF'!N473+'5. GBP NCCF'!N473+'6. Other(Incld) NCCF'!N473</f>
        <v>0</v>
      </c>
      <c r="O473" s="435">
        <f>'2. CAD NCCF'!O473+'3. USD NCCF'!O473+'4. EUR NCCF'!O473+'5. GBP NCCF'!O473+'6. Other(Incld) NCCF'!O473</f>
        <v>0</v>
      </c>
      <c r="P473" s="435">
        <f>'2. CAD NCCF'!P473+'3. USD NCCF'!P473+'4. EUR NCCF'!P473+'5. GBP NCCF'!P473+'6. Other(Incld) NCCF'!P473</f>
        <v>0</v>
      </c>
      <c r="Q473" s="437">
        <f>'2. CAD NCCF'!Q473+'3. USD NCCF'!Q473+'4. EUR NCCF'!Q473+'5. GBP NCCF'!Q473+'6. Other(Incld) NCCF'!Q473</f>
        <v>0</v>
      </c>
      <c r="R473" s="435">
        <f>'2. CAD NCCF'!R473+'3. USD NCCF'!R473+'4. EUR NCCF'!R473+'5. GBP NCCF'!R473+'6. Other(Incld) NCCF'!R473</f>
        <v>0</v>
      </c>
      <c r="S473" s="436">
        <f>'2. CAD NCCF'!S473+'3. USD NCCF'!S473+'4. EUR NCCF'!S473+'5. GBP NCCF'!S473+'6. Other(Incld) NCCF'!S473</f>
        <v>0</v>
      </c>
      <c r="T473" s="435">
        <f>'2. CAD NCCF'!T473+'3. USD NCCF'!T473+'4. EUR NCCF'!T473+'5. GBP NCCF'!T473+'6. Other(Incld) NCCF'!T473</f>
        <v>0</v>
      </c>
      <c r="U473" s="436">
        <f>'2. CAD NCCF'!U473+'3. USD NCCF'!U473+'4. EUR NCCF'!U473+'5. GBP NCCF'!U473+'6. Other(Incld) NCCF'!U473</f>
        <v>0</v>
      </c>
      <c r="V473" s="435">
        <f>'2. CAD NCCF'!V473+'3. USD NCCF'!V473+'4. EUR NCCF'!V473+'5. GBP NCCF'!V473+'6. Other(Incld) NCCF'!V473</f>
        <v>0</v>
      </c>
      <c r="W473" s="436">
        <f>'2. CAD NCCF'!W473+'3. USD NCCF'!W473+'4. EUR NCCF'!W473+'5. GBP NCCF'!W473+'6. Other(Incld) NCCF'!W473</f>
        <v>0</v>
      </c>
      <c r="X473" s="435">
        <f>'2. CAD NCCF'!X473+'3. USD NCCF'!X473+'4. EUR NCCF'!X473+'5. GBP NCCF'!X473+'6. Other(Incld) NCCF'!X473</f>
        <v>0</v>
      </c>
      <c r="Y473" s="436">
        <f>'2. CAD NCCF'!Y473+'3. USD NCCF'!Y473+'4. EUR NCCF'!Y473+'5. GBP NCCF'!Y473+'6. Other(Incld) NCCF'!Y473</f>
        <v>0</v>
      </c>
      <c r="Z473" s="435">
        <f>'2. CAD NCCF'!Z473+'3. USD NCCF'!Z473+'4. EUR NCCF'!Z473+'5. GBP NCCF'!Z473+'6. Other(Incld) NCCF'!Z473</f>
        <v>0</v>
      </c>
      <c r="AA473" s="436">
        <f>'2. CAD NCCF'!AA473+'3. USD NCCF'!AA473+'4. EUR NCCF'!AA473+'5. GBP NCCF'!AA473+'6. Other(Incld) NCCF'!AA473</f>
        <v>0</v>
      </c>
      <c r="AB473" s="439">
        <f>'2. CAD NCCF'!AB473+'3. USD NCCF'!AB473+'4. EUR NCCF'!AB473+'5. GBP NCCF'!AB473+'6. Other(Incld) NCCF'!AB473</f>
        <v>0</v>
      </c>
      <c r="AC473" s="433">
        <f>'2. CAD NCCF'!AC473+'3. USD NCCF'!AC473+'4. EUR NCCF'!AC473+'5. GBP NCCF'!AC473+'6. Other(Incld) NCCF'!AC473</f>
        <v>0</v>
      </c>
      <c r="AD473" s="1015"/>
      <c r="AE473" s="1016"/>
      <c r="AF473" s="1017"/>
    </row>
    <row r="474" spans="1:32" ht="15" customHeight="1" x14ac:dyDescent="0.2">
      <c r="A474" s="222">
        <v>179</v>
      </c>
      <c r="B474" s="466"/>
      <c r="C474" s="467"/>
      <c r="D474" s="467"/>
      <c r="E474" s="467"/>
      <c r="F474" s="880" t="str">
        <f>'2. CAD NCCF'!F474:L474</f>
        <v>Non-FI issued ABCP, low or not rated</v>
      </c>
      <c r="G474" s="881"/>
      <c r="H474" s="881"/>
      <c r="I474" s="881"/>
      <c r="J474" s="881"/>
      <c r="K474" s="881"/>
      <c r="L474" s="882"/>
      <c r="M474" s="433">
        <f>'2. CAD NCCF'!M474+'3. USD NCCF'!M474+'4. EUR NCCF'!M474+'5. GBP NCCF'!M474+'6. Other(Incld) NCCF'!M474</f>
        <v>0</v>
      </c>
      <c r="N474" s="438">
        <f>'2. CAD NCCF'!N474+'3. USD NCCF'!N474+'4. EUR NCCF'!N474+'5. GBP NCCF'!N474+'6. Other(Incld) NCCF'!N474</f>
        <v>0</v>
      </c>
      <c r="O474" s="435">
        <f>'2. CAD NCCF'!O474+'3. USD NCCF'!O474+'4. EUR NCCF'!O474+'5. GBP NCCF'!O474+'6. Other(Incld) NCCF'!O474</f>
        <v>0</v>
      </c>
      <c r="P474" s="435">
        <f>'2. CAD NCCF'!P474+'3. USD NCCF'!P474+'4. EUR NCCF'!P474+'5. GBP NCCF'!P474+'6. Other(Incld) NCCF'!P474</f>
        <v>0</v>
      </c>
      <c r="Q474" s="437">
        <f>'2. CAD NCCF'!Q474+'3. USD NCCF'!Q474+'4. EUR NCCF'!Q474+'5. GBP NCCF'!Q474+'6. Other(Incld) NCCF'!Q474</f>
        <v>0</v>
      </c>
      <c r="R474" s="435">
        <f>'2. CAD NCCF'!R474+'3. USD NCCF'!R474+'4. EUR NCCF'!R474+'5. GBP NCCF'!R474+'6. Other(Incld) NCCF'!R474</f>
        <v>0</v>
      </c>
      <c r="S474" s="436">
        <f>'2. CAD NCCF'!S474+'3. USD NCCF'!S474+'4. EUR NCCF'!S474+'5. GBP NCCF'!S474+'6. Other(Incld) NCCF'!S474</f>
        <v>0</v>
      </c>
      <c r="T474" s="435">
        <f>'2. CAD NCCF'!T474+'3. USD NCCF'!T474+'4. EUR NCCF'!T474+'5. GBP NCCF'!T474+'6. Other(Incld) NCCF'!T474</f>
        <v>0</v>
      </c>
      <c r="U474" s="436">
        <f>'2. CAD NCCF'!U474+'3. USD NCCF'!U474+'4. EUR NCCF'!U474+'5. GBP NCCF'!U474+'6. Other(Incld) NCCF'!U474</f>
        <v>0</v>
      </c>
      <c r="V474" s="435">
        <f>'2. CAD NCCF'!V474+'3. USD NCCF'!V474+'4. EUR NCCF'!V474+'5. GBP NCCF'!V474+'6. Other(Incld) NCCF'!V474</f>
        <v>0</v>
      </c>
      <c r="W474" s="436">
        <f>'2. CAD NCCF'!W474+'3. USD NCCF'!W474+'4. EUR NCCF'!W474+'5. GBP NCCF'!W474+'6. Other(Incld) NCCF'!W474</f>
        <v>0</v>
      </c>
      <c r="X474" s="435">
        <f>'2. CAD NCCF'!X474+'3. USD NCCF'!X474+'4. EUR NCCF'!X474+'5. GBP NCCF'!X474+'6. Other(Incld) NCCF'!X474</f>
        <v>0</v>
      </c>
      <c r="Y474" s="436">
        <f>'2. CAD NCCF'!Y474+'3. USD NCCF'!Y474+'4. EUR NCCF'!Y474+'5. GBP NCCF'!Y474+'6. Other(Incld) NCCF'!Y474</f>
        <v>0</v>
      </c>
      <c r="Z474" s="435">
        <f>'2. CAD NCCF'!Z474+'3. USD NCCF'!Z474+'4. EUR NCCF'!Z474+'5. GBP NCCF'!Z474+'6. Other(Incld) NCCF'!Z474</f>
        <v>0</v>
      </c>
      <c r="AA474" s="436">
        <f>'2. CAD NCCF'!AA474+'3. USD NCCF'!AA474+'4. EUR NCCF'!AA474+'5. GBP NCCF'!AA474+'6. Other(Incld) NCCF'!AA474</f>
        <v>0</v>
      </c>
      <c r="AB474" s="439">
        <f>'2. CAD NCCF'!AB474+'3. USD NCCF'!AB474+'4. EUR NCCF'!AB474+'5. GBP NCCF'!AB474+'6. Other(Incld) NCCF'!AB474</f>
        <v>0</v>
      </c>
      <c r="AC474" s="433">
        <f>'2. CAD NCCF'!AC474+'3. USD NCCF'!AC474+'4. EUR NCCF'!AC474+'5. GBP NCCF'!AC474+'6. Other(Incld) NCCF'!AC474</f>
        <v>0</v>
      </c>
      <c r="AD474" s="1015"/>
      <c r="AE474" s="1016"/>
      <c r="AF474" s="1017"/>
    </row>
    <row r="475" spans="1:32" ht="15" x14ac:dyDescent="0.2">
      <c r="A475" s="222">
        <v>180</v>
      </c>
      <c r="B475" s="466"/>
      <c r="C475" s="467"/>
      <c r="D475" s="467"/>
      <c r="E475" s="877" t="str">
        <f>'2. CAD NCCF'!E475:L475</f>
        <v>FI issued ABS and ABCP, low or not rated</v>
      </c>
      <c r="F475" s="878"/>
      <c r="G475" s="878"/>
      <c r="H475" s="878"/>
      <c r="I475" s="878"/>
      <c r="J475" s="878"/>
      <c r="K475" s="878"/>
      <c r="L475" s="879"/>
      <c r="M475" s="399">
        <f>SUBTOTAL(9,M476:M477)</f>
        <v>0</v>
      </c>
      <c r="N475" s="402">
        <f t="shared" ref="N475" si="421">SUBTOTAL(9,N476:N477)</f>
        <v>0</v>
      </c>
      <c r="O475" s="406">
        <f t="shared" ref="O475" si="422">SUBTOTAL(9,O476:O477)</f>
        <v>0</v>
      </c>
      <c r="P475" s="405">
        <f t="shared" ref="P475" si="423">SUBTOTAL(9,P476:P477)</f>
        <v>0</v>
      </c>
      <c r="Q475" s="407">
        <f t="shared" ref="Q475" si="424">SUBTOTAL(9,Q476:Q477)</f>
        <v>0</v>
      </c>
      <c r="R475" s="406">
        <f t="shared" ref="R475" si="425">SUBTOTAL(9,R476:R477)</f>
        <v>0</v>
      </c>
      <c r="S475" s="406">
        <f t="shared" ref="S475" si="426">SUBTOTAL(9,S476:S477)</f>
        <v>0</v>
      </c>
      <c r="T475" s="406">
        <f t="shared" ref="T475" si="427">SUBTOTAL(9,T476:T477)</f>
        <v>0</v>
      </c>
      <c r="U475" s="406">
        <f t="shared" ref="U475" si="428">SUBTOTAL(9,U476:U477)</f>
        <v>0</v>
      </c>
      <c r="V475" s="406">
        <f t="shared" ref="V475" si="429">SUBTOTAL(9,V476:V477)</f>
        <v>0</v>
      </c>
      <c r="W475" s="406">
        <f t="shared" ref="W475" si="430">SUBTOTAL(9,W476:W477)</f>
        <v>0</v>
      </c>
      <c r="X475" s="406">
        <f t="shared" ref="X475" si="431">SUBTOTAL(9,X476:X477)</f>
        <v>0</v>
      </c>
      <c r="Y475" s="406">
        <f t="shared" ref="Y475" si="432">SUBTOTAL(9,Y476:Y477)</f>
        <v>0</v>
      </c>
      <c r="Z475" s="406">
        <f t="shared" ref="Z475" si="433">SUBTOTAL(9,Z476:Z477)</f>
        <v>0</v>
      </c>
      <c r="AA475" s="406">
        <f t="shared" ref="AA475" si="434">SUBTOTAL(9,AA476:AA477)</f>
        <v>0</v>
      </c>
      <c r="AB475" s="416">
        <f t="shared" ref="AB475" si="435">SUBTOTAL(9,AB476:AB477)</f>
        <v>0</v>
      </c>
      <c r="AC475" s="399">
        <f t="shared" ref="AC475" si="436">SUBTOTAL(9,AC476:AC477)</f>
        <v>0</v>
      </c>
      <c r="AD475" s="1015"/>
      <c r="AE475" s="1016"/>
      <c r="AF475" s="1017"/>
    </row>
    <row r="476" spans="1:32" ht="15" x14ac:dyDescent="0.2">
      <c r="A476" s="222">
        <v>181</v>
      </c>
      <c r="B476" s="466"/>
      <c r="C476" s="467"/>
      <c r="D476" s="467"/>
      <c r="E476" s="467"/>
      <c r="F476" s="880" t="str">
        <f>'2. CAD NCCF'!F476:L476</f>
        <v>FI issued ABS, low or not rated</v>
      </c>
      <c r="G476" s="881"/>
      <c r="H476" s="881"/>
      <c r="I476" s="881"/>
      <c r="J476" s="881"/>
      <c r="K476" s="881"/>
      <c r="L476" s="882"/>
      <c r="M476" s="433">
        <f>'2. CAD NCCF'!M476+'3. USD NCCF'!M476+'4. EUR NCCF'!M476+'5. GBP NCCF'!M476+'6. Other(Incld) NCCF'!M476</f>
        <v>0</v>
      </c>
      <c r="N476" s="438">
        <f>'2. CAD NCCF'!N476+'3. USD NCCF'!N476+'4. EUR NCCF'!N476+'5. GBP NCCF'!N476+'6. Other(Incld) NCCF'!N476</f>
        <v>0</v>
      </c>
      <c r="O476" s="435">
        <f>'2. CAD NCCF'!O476+'3. USD NCCF'!O476+'4. EUR NCCF'!O476+'5. GBP NCCF'!O476+'6. Other(Incld) NCCF'!O476</f>
        <v>0</v>
      </c>
      <c r="P476" s="435">
        <f>'2. CAD NCCF'!P476+'3. USD NCCF'!P476+'4. EUR NCCF'!P476+'5. GBP NCCF'!P476+'6. Other(Incld) NCCF'!P476</f>
        <v>0</v>
      </c>
      <c r="Q476" s="437">
        <f>'2. CAD NCCF'!Q476+'3. USD NCCF'!Q476+'4. EUR NCCF'!Q476+'5. GBP NCCF'!Q476+'6. Other(Incld) NCCF'!Q476</f>
        <v>0</v>
      </c>
      <c r="R476" s="435">
        <f>'2. CAD NCCF'!R476+'3. USD NCCF'!R476+'4. EUR NCCF'!R476+'5. GBP NCCF'!R476+'6. Other(Incld) NCCF'!R476</f>
        <v>0</v>
      </c>
      <c r="S476" s="436">
        <f>'2. CAD NCCF'!S476+'3. USD NCCF'!S476+'4. EUR NCCF'!S476+'5. GBP NCCF'!S476+'6. Other(Incld) NCCF'!S476</f>
        <v>0</v>
      </c>
      <c r="T476" s="435">
        <f>'2. CAD NCCF'!T476+'3. USD NCCF'!T476+'4. EUR NCCF'!T476+'5. GBP NCCF'!T476+'6. Other(Incld) NCCF'!T476</f>
        <v>0</v>
      </c>
      <c r="U476" s="436">
        <f>'2. CAD NCCF'!U476+'3. USD NCCF'!U476+'4. EUR NCCF'!U476+'5. GBP NCCF'!U476+'6. Other(Incld) NCCF'!U476</f>
        <v>0</v>
      </c>
      <c r="V476" s="435">
        <f>'2. CAD NCCF'!V476+'3. USD NCCF'!V476+'4. EUR NCCF'!V476+'5. GBP NCCF'!V476+'6. Other(Incld) NCCF'!V476</f>
        <v>0</v>
      </c>
      <c r="W476" s="436">
        <f>'2. CAD NCCF'!W476+'3. USD NCCF'!W476+'4. EUR NCCF'!W476+'5. GBP NCCF'!W476+'6. Other(Incld) NCCF'!W476</f>
        <v>0</v>
      </c>
      <c r="X476" s="435">
        <f>'2. CAD NCCF'!X476+'3. USD NCCF'!X476+'4. EUR NCCF'!X476+'5. GBP NCCF'!X476+'6. Other(Incld) NCCF'!X476</f>
        <v>0</v>
      </c>
      <c r="Y476" s="436">
        <f>'2. CAD NCCF'!Y476+'3. USD NCCF'!Y476+'4. EUR NCCF'!Y476+'5. GBP NCCF'!Y476+'6. Other(Incld) NCCF'!Y476</f>
        <v>0</v>
      </c>
      <c r="Z476" s="435">
        <f>'2. CAD NCCF'!Z476+'3. USD NCCF'!Z476+'4. EUR NCCF'!Z476+'5. GBP NCCF'!Z476+'6. Other(Incld) NCCF'!Z476</f>
        <v>0</v>
      </c>
      <c r="AA476" s="436">
        <f>'2. CAD NCCF'!AA476+'3. USD NCCF'!AA476+'4. EUR NCCF'!AA476+'5. GBP NCCF'!AA476+'6. Other(Incld) NCCF'!AA476</f>
        <v>0</v>
      </c>
      <c r="AB476" s="439">
        <f>'2. CAD NCCF'!AB476+'3. USD NCCF'!AB476+'4. EUR NCCF'!AB476+'5. GBP NCCF'!AB476+'6. Other(Incld) NCCF'!AB476</f>
        <v>0</v>
      </c>
      <c r="AC476" s="433">
        <f>'2. CAD NCCF'!AC476+'3. USD NCCF'!AC476+'4. EUR NCCF'!AC476+'5. GBP NCCF'!AC476+'6. Other(Incld) NCCF'!AC476</f>
        <v>0</v>
      </c>
      <c r="AD476" s="1015"/>
      <c r="AE476" s="1016"/>
      <c r="AF476" s="1017"/>
    </row>
    <row r="477" spans="1:32" ht="15" customHeight="1" x14ac:dyDescent="0.2">
      <c r="A477" s="222">
        <v>182</v>
      </c>
      <c r="B477" s="466"/>
      <c r="C477" s="467"/>
      <c r="D477" s="467"/>
      <c r="E477" s="467"/>
      <c r="F477" s="880" t="str">
        <f>'2. CAD NCCF'!F477:L477</f>
        <v>FI issued ABCP, low or not rated</v>
      </c>
      <c r="G477" s="881"/>
      <c r="H477" s="881"/>
      <c r="I477" s="881"/>
      <c r="J477" s="881"/>
      <c r="K477" s="881"/>
      <c r="L477" s="882"/>
      <c r="M477" s="433">
        <f>'2. CAD NCCF'!M477+'3. USD NCCF'!M477+'4. EUR NCCF'!M477+'5. GBP NCCF'!M477+'6. Other(Incld) NCCF'!M477</f>
        <v>0</v>
      </c>
      <c r="N477" s="438">
        <f>'2. CAD NCCF'!N477+'3. USD NCCF'!N477+'4. EUR NCCF'!N477+'5. GBP NCCF'!N477+'6. Other(Incld) NCCF'!N477</f>
        <v>0</v>
      </c>
      <c r="O477" s="435">
        <f>'2. CAD NCCF'!O477+'3. USD NCCF'!O477+'4. EUR NCCF'!O477+'5. GBP NCCF'!O477+'6. Other(Incld) NCCF'!O477</f>
        <v>0</v>
      </c>
      <c r="P477" s="435">
        <f>'2. CAD NCCF'!P477+'3. USD NCCF'!P477+'4. EUR NCCF'!P477+'5. GBP NCCF'!P477+'6. Other(Incld) NCCF'!P477</f>
        <v>0</v>
      </c>
      <c r="Q477" s="437">
        <f>'2. CAD NCCF'!Q477+'3. USD NCCF'!Q477+'4. EUR NCCF'!Q477+'5. GBP NCCF'!Q477+'6. Other(Incld) NCCF'!Q477</f>
        <v>0</v>
      </c>
      <c r="R477" s="435">
        <f>'2. CAD NCCF'!R477+'3. USD NCCF'!R477+'4. EUR NCCF'!R477+'5. GBP NCCF'!R477+'6. Other(Incld) NCCF'!R477</f>
        <v>0</v>
      </c>
      <c r="S477" s="436">
        <f>'2. CAD NCCF'!S477+'3. USD NCCF'!S477+'4. EUR NCCF'!S477+'5. GBP NCCF'!S477+'6. Other(Incld) NCCF'!S477</f>
        <v>0</v>
      </c>
      <c r="T477" s="435">
        <f>'2. CAD NCCF'!T477+'3. USD NCCF'!T477+'4. EUR NCCF'!T477+'5. GBP NCCF'!T477+'6. Other(Incld) NCCF'!T477</f>
        <v>0</v>
      </c>
      <c r="U477" s="436">
        <f>'2. CAD NCCF'!U477+'3. USD NCCF'!U477+'4. EUR NCCF'!U477+'5. GBP NCCF'!U477+'6. Other(Incld) NCCF'!U477</f>
        <v>0</v>
      </c>
      <c r="V477" s="435">
        <f>'2. CAD NCCF'!V477+'3. USD NCCF'!V477+'4. EUR NCCF'!V477+'5. GBP NCCF'!V477+'6. Other(Incld) NCCF'!V477</f>
        <v>0</v>
      </c>
      <c r="W477" s="436">
        <f>'2. CAD NCCF'!W477+'3. USD NCCF'!W477+'4. EUR NCCF'!W477+'5. GBP NCCF'!W477+'6. Other(Incld) NCCF'!W477</f>
        <v>0</v>
      </c>
      <c r="X477" s="435">
        <f>'2. CAD NCCF'!X477+'3. USD NCCF'!X477+'4. EUR NCCF'!X477+'5. GBP NCCF'!X477+'6. Other(Incld) NCCF'!X477</f>
        <v>0</v>
      </c>
      <c r="Y477" s="436">
        <f>'2. CAD NCCF'!Y477+'3. USD NCCF'!Y477+'4. EUR NCCF'!Y477+'5. GBP NCCF'!Y477+'6. Other(Incld) NCCF'!Y477</f>
        <v>0</v>
      </c>
      <c r="Z477" s="435">
        <f>'2. CAD NCCF'!Z477+'3. USD NCCF'!Z477+'4. EUR NCCF'!Z477+'5. GBP NCCF'!Z477+'6. Other(Incld) NCCF'!Z477</f>
        <v>0</v>
      </c>
      <c r="AA477" s="436">
        <f>'2. CAD NCCF'!AA477+'3. USD NCCF'!AA477+'4. EUR NCCF'!AA477+'5. GBP NCCF'!AA477+'6. Other(Incld) NCCF'!AA477</f>
        <v>0</v>
      </c>
      <c r="AB477" s="439">
        <f>'2. CAD NCCF'!AB477+'3. USD NCCF'!AB477+'4. EUR NCCF'!AB477+'5. GBP NCCF'!AB477+'6. Other(Incld) NCCF'!AB477</f>
        <v>0</v>
      </c>
      <c r="AC477" s="433">
        <f>'2. CAD NCCF'!AC477+'3. USD NCCF'!AC477+'4. EUR NCCF'!AC477+'5. GBP NCCF'!AC477+'6. Other(Incld) NCCF'!AC477</f>
        <v>0</v>
      </c>
      <c r="AD477" s="1015"/>
      <c r="AE477" s="1016"/>
      <c r="AF477" s="1017"/>
    </row>
    <row r="478" spans="1:32" ht="15" x14ac:dyDescent="0.2">
      <c r="A478" s="222">
        <v>183</v>
      </c>
      <c r="B478" s="466"/>
      <c r="C478" s="467"/>
      <c r="D478" s="868" t="str">
        <f>'2. CAD NCCF'!D478:L478</f>
        <v>Equities</v>
      </c>
      <c r="E478" s="869"/>
      <c r="F478" s="869"/>
      <c r="G478" s="869"/>
      <c r="H478" s="869"/>
      <c r="I478" s="869"/>
      <c r="J478" s="869"/>
      <c r="K478" s="869"/>
      <c r="L478" s="870"/>
      <c r="M478" s="399">
        <f>SUBTOTAL(9,M479:M481)</f>
        <v>0</v>
      </c>
      <c r="N478" s="402">
        <f t="shared" ref="N478:AC478" si="437">SUBTOTAL(9,N479:N481)</f>
        <v>0</v>
      </c>
      <c r="O478" s="406">
        <f t="shared" si="437"/>
        <v>0</v>
      </c>
      <c r="P478" s="405">
        <f t="shared" si="437"/>
        <v>0</v>
      </c>
      <c r="Q478" s="407">
        <f t="shared" si="437"/>
        <v>0</v>
      </c>
      <c r="R478" s="406">
        <f t="shared" si="437"/>
        <v>0</v>
      </c>
      <c r="S478" s="406">
        <f t="shared" si="437"/>
        <v>0</v>
      </c>
      <c r="T478" s="406">
        <f t="shared" si="437"/>
        <v>0</v>
      </c>
      <c r="U478" s="406">
        <f t="shared" si="437"/>
        <v>0</v>
      </c>
      <c r="V478" s="406">
        <f t="shared" si="437"/>
        <v>0</v>
      </c>
      <c r="W478" s="406">
        <f t="shared" si="437"/>
        <v>0</v>
      </c>
      <c r="X478" s="406">
        <f t="shared" si="437"/>
        <v>0</v>
      </c>
      <c r="Y478" s="406">
        <f t="shared" si="437"/>
        <v>0</v>
      </c>
      <c r="Z478" s="406">
        <f t="shared" si="437"/>
        <v>0</v>
      </c>
      <c r="AA478" s="406">
        <f t="shared" si="437"/>
        <v>0</v>
      </c>
      <c r="AB478" s="416">
        <f t="shared" si="437"/>
        <v>0</v>
      </c>
      <c r="AC478" s="399">
        <f t="shared" si="437"/>
        <v>0</v>
      </c>
      <c r="AD478" s="1015"/>
      <c r="AE478" s="1016"/>
      <c r="AF478" s="1017"/>
    </row>
    <row r="479" spans="1:32" ht="15" customHeight="1" x14ac:dyDescent="0.2">
      <c r="A479" s="222">
        <v>184</v>
      </c>
      <c r="B479" s="466"/>
      <c r="C479" s="467"/>
      <c r="D479" s="467"/>
      <c r="E479" s="467"/>
      <c r="F479" s="880" t="str">
        <f>'2. CAD NCCF'!F479:L479</f>
        <v>Eligible non-financial common equity shares</v>
      </c>
      <c r="G479" s="881"/>
      <c r="H479" s="881"/>
      <c r="I479" s="881"/>
      <c r="J479" s="881"/>
      <c r="K479" s="881"/>
      <c r="L479" s="882"/>
      <c r="M479" s="433">
        <f>'2. CAD NCCF'!M479+'3. USD NCCF'!M479+'4. EUR NCCF'!M479+'5. GBP NCCF'!M479+'6. Other(Incld) NCCF'!M479</f>
        <v>0</v>
      </c>
      <c r="N479" s="438">
        <f>'2. CAD NCCF'!N479+'3. USD NCCF'!N479+'4. EUR NCCF'!N479+'5. GBP NCCF'!N479+'6. Other(Incld) NCCF'!N479</f>
        <v>0</v>
      </c>
      <c r="O479" s="435">
        <f>'2. CAD NCCF'!O479+'3. USD NCCF'!O479+'4. EUR NCCF'!O479+'5. GBP NCCF'!O479+'6. Other(Incld) NCCF'!O479</f>
        <v>0</v>
      </c>
      <c r="P479" s="435">
        <f>'2. CAD NCCF'!P479+'3. USD NCCF'!P479+'4. EUR NCCF'!P479+'5. GBP NCCF'!P479+'6. Other(Incld) NCCF'!P479</f>
        <v>0</v>
      </c>
      <c r="Q479" s="437">
        <f>'2. CAD NCCF'!Q479+'3. USD NCCF'!Q479+'4. EUR NCCF'!Q479+'5. GBP NCCF'!Q479+'6. Other(Incld) NCCF'!Q479</f>
        <v>0</v>
      </c>
      <c r="R479" s="435">
        <f>'2. CAD NCCF'!R479+'3. USD NCCF'!R479+'4. EUR NCCF'!R479+'5. GBP NCCF'!R479+'6. Other(Incld) NCCF'!R479</f>
        <v>0</v>
      </c>
      <c r="S479" s="436">
        <f>'2. CAD NCCF'!S479+'3. USD NCCF'!S479+'4. EUR NCCF'!S479+'5. GBP NCCF'!S479+'6. Other(Incld) NCCF'!S479</f>
        <v>0</v>
      </c>
      <c r="T479" s="435">
        <f>'2. CAD NCCF'!T479+'3. USD NCCF'!T479+'4. EUR NCCF'!T479+'5. GBP NCCF'!T479+'6. Other(Incld) NCCF'!T479</f>
        <v>0</v>
      </c>
      <c r="U479" s="436">
        <f>'2. CAD NCCF'!U479+'3. USD NCCF'!U479+'4. EUR NCCF'!U479+'5. GBP NCCF'!U479+'6. Other(Incld) NCCF'!U479</f>
        <v>0</v>
      </c>
      <c r="V479" s="435">
        <f>'2. CAD NCCF'!V479+'3. USD NCCF'!V479+'4. EUR NCCF'!V479+'5. GBP NCCF'!V479+'6. Other(Incld) NCCF'!V479</f>
        <v>0</v>
      </c>
      <c r="W479" s="436">
        <f>'2. CAD NCCF'!W479+'3. USD NCCF'!W479+'4. EUR NCCF'!W479+'5. GBP NCCF'!W479+'6. Other(Incld) NCCF'!W479</f>
        <v>0</v>
      </c>
      <c r="X479" s="435">
        <f>'2. CAD NCCF'!X479+'3. USD NCCF'!X479+'4. EUR NCCF'!X479+'5. GBP NCCF'!X479+'6. Other(Incld) NCCF'!X479</f>
        <v>0</v>
      </c>
      <c r="Y479" s="436">
        <f>'2. CAD NCCF'!Y479+'3. USD NCCF'!Y479+'4. EUR NCCF'!Y479+'5. GBP NCCF'!Y479+'6. Other(Incld) NCCF'!Y479</f>
        <v>0</v>
      </c>
      <c r="Z479" s="435">
        <f>'2. CAD NCCF'!Z479+'3. USD NCCF'!Z479+'4. EUR NCCF'!Z479+'5. GBP NCCF'!Z479+'6. Other(Incld) NCCF'!Z479</f>
        <v>0</v>
      </c>
      <c r="AA479" s="436">
        <f>'2. CAD NCCF'!AA479+'3. USD NCCF'!AA479+'4. EUR NCCF'!AA479+'5. GBP NCCF'!AA479+'6. Other(Incld) NCCF'!AA479</f>
        <v>0</v>
      </c>
      <c r="AB479" s="439">
        <f>'2. CAD NCCF'!AB479+'3. USD NCCF'!AB479+'4. EUR NCCF'!AB479+'5. GBP NCCF'!AB479+'6. Other(Incld) NCCF'!AB479</f>
        <v>0</v>
      </c>
      <c r="AC479" s="433">
        <f>'2. CAD NCCF'!AC479+'3. USD NCCF'!AC479+'4. EUR NCCF'!AC479+'5. GBP NCCF'!AC479+'6. Other(Incld) NCCF'!AC479</f>
        <v>0</v>
      </c>
      <c r="AD479" s="1015"/>
      <c r="AE479" s="1016"/>
      <c r="AF479" s="1017"/>
    </row>
    <row r="480" spans="1:32" ht="15" customHeight="1" x14ac:dyDescent="0.2">
      <c r="A480" s="222">
        <v>185</v>
      </c>
      <c r="B480" s="466"/>
      <c r="C480" s="467"/>
      <c r="D480" s="467"/>
      <c r="E480" s="467"/>
      <c r="F480" s="880" t="str">
        <f>'2. CAD NCCF'!F480:L480</f>
        <v>Eligible financial common equity</v>
      </c>
      <c r="G480" s="881"/>
      <c r="H480" s="881"/>
      <c r="I480" s="881"/>
      <c r="J480" s="881"/>
      <c r="K480" s="881"/>
      <c r="L480" s="882"/>
      <c r="M480" s="433">
        <f>'2. CAD NCCF'!M480+'3. USD NCCF'!M480+'4. EUR NCCF'!M480+'5. GBP NCCF'!M480+'6. Other(Incld) NCCF'!M480</f>
        <v>0</v>
      </c>
      <c r="N480" s="438">
        <f>'2. CAD NCCF'!N480+'3. USD NCCF'!N480+'4. EUR NCCF'!N480+'5. GBP NCCF'!N480+'6. Other(Incld) NCCF'!N480</f>
        <v>0</v>
      </c>
      <c r="O480" s="435">
        <f>'2. CAD NCCF'!O480+'3. USD NCCF'!O480+'4. EUR NCCF'!O480+'5. GBP NCCF'!O480+'6. Other(Incld) NCCF'!O480</f>
        <v>0</v>
      </c>
      <c r="P480" s="435">
        <f>'2. CAD NCCF'!P480+'3. USD NCCF'!P480+'4. EUR NCCF'!P480+'5. GBP NCCF'!P480+'6. Other(Incld) NCCF'!P480</f>
        <v>0</v>
      </c>
      <c r="Q480" s="437">
        <f>'2. CAD NCCF'!Q480+'3. USD NCCF'!Q480+'4. EUR NCCF'!Q480+'5. GBP NCCF'!Q480+'6. Other(Incld) NCCF'!Q480</f>
        <v>0</v>
      </c>
      <c r="R480" s="435">
        <f>'2. CAD NCCF'!R480+'3. USD NCCF'!R480+'4. EUR NCCF'!R480+'5. GBP NCCF'!R480+'6. Other(Incld) NCCF'!R480</f>
        <v>0</v>
      </c>
      <c r="S480" s="436">
        <f>'2. CAD NCCF'!S480+'3. USD NCCF'!S480+'4. EUR NCCF'!S480+'5. GBP NCCF'!S480+'6. Other(Incld) NCCF'!S480</f>
        <v>0</v>
      </c>
      <c r="T480" s="435">
        <f>'2. CAD NCCF'!T480+'3. USD NCCF'!T480+'4. EUR NCCF'!T480+'5. GBP NCCF'!T480+'6. Other(Incld) NCCF'!T480</f>
        <v>0</v>
      </c>
      <c r="U480" s="436">
        <f>'2. CAD NCCF'!U480+'3. USD NCCF'!U480+'4. EUR NCCF'!U480+'5. GBP NCCF'!U480+'6. Other(Incld) NCCF'!U480</f>
        <v>0</v>
      </c>
      <c r="V480" s="435">
        <f>'2. CAD NCCF'!V480+'3. USD NCCF'!V480+'4. EUR NCCF'!V480+'5. GBP NCCF'!V480+'6. Other(Incld) NCCF'!V480</f>
        <v>0</v>
      </c>
      <c r="W480" s="436">
        <f>'2. CAD NCCF'!W480+'3. USD NCCF'!W480+'4. EUR NCCF'!W480+'5. GBP NCCF'!W480+'6. Other(Incld) NCCF'!W480</f>
        <v>0</v>
      </c>
      <c r="X480" s="435">
        <f>'2. CAD NCCF'!X480+'3. USD NCCF'!X480+'4. EUR NCCF'!X480+'5. GBP NCCF'!X480+'6. Other(Incld) NCCF'!X480</f>
        <v>0</v>
      </c>
      <c r="Y480" s="436">
        <f>'2. CAD NCCF'!Y480+'3. USD NCCF'!Y480+'4. EUR NCCF'!Y480+'5. GBP NCCF'!Y480+'6. Other(Incld) NCCF'!Y480</f>
        <v>0</v>
      </c>
      <c r="Z480" s="435">
        <f>'2. CAD NCCF'!Z480+'3. USD NCCF'!Z480+'4. EUR NCCF'!Z480+'5. GBP NCCF'!Z480+'6. Other(Incld) NCCF'!Z480</f>
        <v>0</v>
      </c>
      <c r="AA480" s="436">
        <f>'2. CAD NCCF'!AA480+'3. USD NCCF'!AA480+'4. EUR NCCF'!AA480+'5. GBP NCCF'!AA480+'6. Other(Incld) NCCF'!AA480</f>
        <v>0</v>
      </c>
      <c r="AB480" s="439">
        <f>'2. CAD NCCF'!AB480+'3. USD NCCF'!AB480+'4. EUR NCCF'!AB480+'5. GBP NCCF'!AB480+'6. Other(Incld) NCCF'!AB480</f>
        <v>0</v>
      </c>
      <c r="AC480" s="433">
        <f>'2. CAD NCCF'!AC480+'3. USD NCCF'!AC480+'4. EUR NCCF'!AC480+'5. GBP NCCF'!AC480+'6. Other(Incld) NCCF'!AC480</f>
        <v>0</v>
      </c>
      <c r="AD480" s="1015"/>
      <c r="AE480" s="1016"/>
      <c r="AF480" s="1017"/>
    </row>
    <row r="481" spans="1:32" ht="15" customHeight="1" x14ac:dyDescent="0.2">
      <c r="A481" s="222">
        <v>186</v>
      </c>
      <c r="B481" s="466"/>
      <c r="C481" s="467"/>
      <c r="D481" s="467"/>
      <c r="E481" s="467"/>
      <c r="F481" s="880" t="str">
        <f>'2. CAD NCCF'!F481:L481</f>
        <v>Other equities</v>
      </c>
      <c r="G481" s="881"/>
      <c r="H481" s="881"/>
      <c r="I481" s="881"/>
      <c r="J481" s="881"/>
      <c r="K481" s="881"/>
      <c r="L481" s="882"/>
      <c r="M481" s="433">
        <f>'2. CAD NCCF'!M481+'3. USD NCCF'!M481+'4. EUR NCCF'!M481+'5. GBP NCCF'!M481+'6. Other(Incld) NCCF'!M481</f>
        <v>0</v>
      </c>
      <c r="N481" s="438">
        <f>'2. CAD NCCF'!N481+'3. USD NCCF'!N481+'4. EUR NCCF'!N481+'5. GBP NCCF'!N481+'6. Other(Incld) NCCF'!N481</f>
        <v>0</v>
      </c>
      <c r="O481" s="435">
        <f>'2. CAD NCCF'!O481+'3. USD NCCF'!O481+'4. EUR NCCF'!O481+'5. GBP NCCF'!O481+'6. Other(Incld) NCCF'!O481</f>
        <v>0</v>
      </c>
      <c r="P481" s="435">
        <f>'2. CAD NCCF'!P481+'3. USD NCCF'!P481+'4. EUR NCCF'!P481+'5. GBP NCCF'!P481+'6. Other(Incld) NCCF'!P481</f>
        <v>0</v>
      </c>
      <c r="Q481" s="437">
        <f>'2. CAD NCCF'!Q481+'3. USD NCCF'!Q481+'4. EUR NCCF'!Q481+'5. GBP NCCF'!Q481+'6. Other(Incld) NCCF'!Q481</f>
        <v>0</v>
      </c>
      <c r="R481" s="435">
        <f>'2. CAD NCCF'!R481+'3. USD NCCF'!R481+'4. EUR NCCF'!R481+'5. GBP NCCF'!R481+'6. Other(Incld) NCCF'!R481</f>
        <v>0</v>
      </c>
      <c r="S481" s="436">
        <f>'2. CAD NCCF'!S481+'3. USD NCCF'!S481+'4. EUR NCCF'!S481+'5. GBP NCCF'!S481+'6. Other(Incld) NCCF'!S481</f>
        <v>0</v>
      </c>
      <c r="T481" s="435">
        <f>'2. CAD NCCF'!T481+'3. USD NCCF'!T481+'4. EUR NCCF'!T481+'5. GBP NCCF'!T481+'6. Other(Incld) NCCF'!T481</f>
        <v>0</v>
      </c>
      <c r="U481" s="436">
        <f>'2. CAD NCCF'!U481+'3. USD NCCF'!U481+'4. EUR NCCF'!U481+'5. GBP NCCF'!U481+'6. Other(Incld) NCCF'!U481</f>
        <v>0</v>
      </c>
      <c r="V481" s="435">
        <f>'2. CAD NCCF'!V481+'3. USD NCCF'!V481+'4. EUR NCCF'!V481+'5. GBP NCCF'!V481+'6. Other(Incld) NCCF'!V481</f>
        <v>0</v>
      </c>
      <c r="W481" s="436">
        <f>'2. CAD NCCF'!W481+'3. USD NCCF'!W481+'4. EUR NCCF'!W481+'5. GBP NCCF'!W481+'6. Other(Incld) NCCF'!W481</f>
        <v>0</v>
      </c>
      <c r="X481" s="435">
        <f>'2. CAD NCCF'!X481+'3. USD NCCF'!X481+'4. EUR NCCF'!X481+'5. GBP NCCF'!X481+'6. Other(Incld) NCCF'!X481</f>
        <v>0</v>
      </c>
      <c r="Y481" s="436">
        <f>'2. CAD NCCF'!Y481+'3. USD NCCF'!Y481+'4. EUR NCCF'!Y481+'5. GBP NCCF'!Y481+'6. Other(Incld) NCCF'!Y481</f>
        <v>0</v>
      </c>
      <c r="Z481" s="435">
        <f>'2. CAD NCCF'!Z481+'3. USD NCCF'!Z481+'4. EUR NCCF'!Z481+'5. GBP NCCF'!Z481+'6. Other(Incld) NCCF'!Z481</f>
        <v>0</v>
      </c>
      <c r="AA481" s="436">
        <f>'2. CAD NCCF'!AA481+'3. USD NCCF'!AA481+'4. EUR NCCF'!AA481+'5. GBP NCCF'!AA481+'6. Other(Incld) NCCF'!AA481</f>
        <v>0</v>
      </c>
      <c r="AB481" s="439">
        <f>'2. CAD NCCF'!AB481+'3. USD NCCF'!AB481+'4. EUR NCCF'!AB481+'5. GBP NCCF'!AB481+'6. Other(Incld) NCCF'!AB481</f>
        <v>0</v>
      </c>
      <c r="AC481" s="433">
        <f>'2. CAD NCCF'!AC481+'3. USD NCCF'!AC481+'4. EUR NCCF'!AC481+'5. GBP NCCF'!AC481+'6. Other(Incld) NCCF'!AC481</f>
        <v>0</v>
      </c>
      <c r="AD481" s="1015"/>
      <c r="AE481" s="1016"/>
      <c r="AF481" s="1017"/>
    </row>
    <row r="482" spans="1:32" ht="15" x14ac:dyDescent="0.2">
      <c r="A482" s="222">
        <v>187</v>
      </c>
      <c r="B482" s="466"/>
      <c r="C482" s="467"/>
      <c r="D482" s="868" t="str">
        <f>'2. CAD NCCF'!D482:L482</f>
        <v>FI's own securities - Not eliminated</v>
      </c>
      <c r="E482" s="869"/>
      <c r="F482" s="869"/>
      <c r="G482" s="869"/>
      <c r="H482" s="869"/>
      <c r="I482" s="869"/>
      <c r="J482" s="869"/>
      <c r="K482" s="869"/>
      <c r="L482" s="870"/>
      <c r="M482" s="399">
        <f>SUBTOTAL(9,M483:M484)</f>
        <v>0</v>
      </c>
      <c r="N482" s="402">
        <f t="shared" ref="N482" si="438">SUBTOTAL(9,N483:N484)</f>
        <v>0</v>
      </c>
      <c r="O482" s="406">
        <f t="shared" ref="O482" si="439">SUBTOTAL(9,O483:O484)</f>
        <v>0</v>
      </c>
      <c r="P482" s="405">
        <f t="shared" ref="P482" si="440">SUBTOTAL(9,P483:P484)</f>
        <v>0</v>
      </c>
      <c r="Q482" s="407">
        <f t="shared" ref="Q482" si="441">SUBTOTAL(9,Q483:Q484)</f>
        <v>0</v>
      </c>
      <c r="R482" s="406">
        <f t="shared" ref="R482" si="442">SUBTOTAL(9,R483:R484)</f>
        <v>0</v>
      </c>
      <c r="S482" s="406">
        <f t="shared" ref="S482" si="443">SUBTOTAL(9,S483:S484)</f>
        <v>0</v>
      </c>
      <c r="T482" s="406">
        <f t="shared" ref="T482" si="444">SUBTOTAL(9,T483:T484)</f>
        <v>0</v>
      </c>
      <c r="U482" s="406">
        <f t="shared" ref="U482" si="445">SUBTOTAL(9,U483:U484)</f>
        <v>0</v>
      </c>
      <c r="V482" s="406">
        <f t="shared" ref="V482" si="446">SUBTOTAL(9,V483:V484)</f>
        <v>0</v>
      </c>
      <c r="W482" s="406">
        <f t="shared" ref="W482" si="447">SUBTOTAL(9,W483:W484)</f>
        <v>0</v>
      </c>
      <c r="X482" s="406">
        <f t="shared" ref="X482" si="448">SUBTOTAL(9,X483:X484)</f>
        <v>0</v>
      </c>
      <c r="Y482" s="406">
        <f t="shared" ref="Y482" si="449">SUBTOTAL(9,Y483:Y484)</f>
        <v>0</v>
      </c>
      <c r="Z482" s="406">
        <f t="shared" ref="Z482" si="450">SUBTOTAL(9,Z483:Z484)</f>
        <v>0</v>
      </c>
      <c r="AA482" s="406">
        <f t="shared" ref="AA482" si="451">SUBTOTAL(9,AA483:AA484)</f>
        <v>0</v>
      </c>
      <c r="AB482" s="416">
        <f t="shared" ref="AB482" si="452">SUBTOTAL(9,AB483:AB484)</f>
        <v>0</v>
      </c>
      <c r="AC482" s="399">
        <f t="shared" ref="AC482" si="453">SUBTOTAL(9,AC483:AC484)</f>
        <v>0</v>
      </c>
      <c r="AD482" s="1015"/>
      <c r="AE482" s="1016"/>
      <c r="AF482" s="1017"/>
    </row>
    <row r="483" spans="1:32" ht="15" x14ac:dyDescent="0.2">
      <c r="A483" s="222">
        <v>188</v>
      </c>
      <c r="B483" s="466"/>
      <c r="C483" s="467"/>
      <c r="D483" s="467"/>
      <c r="E483" s="467"/>
      <c r="F483" s="880" t="str">
        <f>'2. CAD NCCF'!F483:L483</f>
        <v>FI's own debt not eliminated</v>
      </c>
      <c r="G483" s="881"/>
      <c r="H483" s="881"/>
      <c r="I483" s="881"/>
      <c r="J483" s="881"/>
      <c r="K483" s="881"/>
      <c r="L483" s="882"/>
      <c r="M483" s="433">
        <f>'2. CAD NCCF'!M483+'3. USD NCCF'!M483+'4. EUR NCCF'!M483+'5. GBP NCCF'!M483+'6. Other(Incld) NCCF'!M483</f>
        <v>0</v>
      </c>
      <c r="N483" s="438">
        <f>'2. CAD NCCF'!N483+'3. USD NCCF'!N483+'4. EUR NCCF'!N483+'5. GBP NCCF'!N483+'6. Other(Incld) NCCF'!N483</f>
        <v>0</v>
      </c>
      <c r="O483" s="435">
        <f>'2. CAD NCCF'!O483+'3. USD NCCF'!O483+'4. EUR NCCF'!O483+'5. GBP NCCF'!O483+'6. Other(Incld) NCCF'!O483</f>
        <v>0</v>
      </c>
      <c r="P483" s="435">
        <f>'2. CAD NCCF'!P483+'3. USD NCCF'!P483+'4. EUR NCCF'!P483+'5. GBP NCCF'!P483+'6. Other(Incld) NCCF'!P483</f>
        <v>0</v>
      </c>
      <c r="Q483" s="437">
        <f>'2. CAD NCCF'!Q483+'3. USD NCCF'!Q483+'4. EUR NCCF'!Q483+'5. GBP NCCF'!Q483+'6. Other(Incld) NCCF'!Q483</f>
        <v>0</v>
      </c>
      <c r="R483" s="435">
        <f>'2. CAD NCCF'!R483+'3. USD NCCF'!R483+'4. EUR NCCF'!R483+'5. GBP NCCF'!R483+'6. Other(Incld) NCCF'!R483</f>
        <v>0</v>
      </c>
      <c r="S483" s="436">
        <f>'2. CAD NCCF'!S483+'3. USD NCCF'!S483+'4. EUR NCCF'!S483+'5. GBP NCCF'!S483+'6. Other(Incld) NCCF'!S483</f>
        <v>0</v>
      </c>
      <c r="T483" s="435">
        <f>'2. CAD NCCF'!T483+'3. USD NCCF'!T483+'4. EUR NCCF'!T483+'5. GBP NCCF'!T483+'6. Other(Incld) NCCF'!T483</f>
        <v>0</v>
      </c>
      <c r="U483" s="436">
        <f>'2. CAD NCCF'!U483+'3. USD NCCF'!U483+'4. EUR NCCF'!U483+'5. GBP NCCF'!U483+'6. Other(Incld) NCCF'!U483</f>
        <v>0</v>
      </c>
      <c r="V483" s="435">
        <f>'2. CAD NCCF'!V483+'3. USD NCCF'!V483+'4. EUR NCCF'!V483+'5. GBP NCCF'!V483+'6. Other(Incld) NCCF'!V483</f>
        <v>0</v>
      </c>
      <c r="W483" s="436">
        <f>'2. CAD NCCF'!W483+'3. USD NCCF'!W483+'4. EUR NCCF'!W483+'5. GBP NCCF'!W483+'6. Other(Incld) NCCF'!W483</f>
        <v>0</v>
      </c>
      <c r="X483" s="435">
        <f>'2. CAD NCCF'!X483+'3. USD NCCF'!X483+'4. EUR NCCF'!X483+'5. GBP NCCF'!X483+'6. Other(Incld) NCCF'!X483</f>
        <v>0</v>
      </c>
      <c r="Y483" s="436">
        <f>'2. CAD NCCF'!Y483+'3. USD NCCF'!Y483+'4. EUR NCCF'!Y483+'5. GBP NCCF'!Y483+'6. Other(Incld) NCCF'!Y483</f>
        <v>0</v>
      </c>
      <c r="Z483" s="435">
        <f>'2. CAD NCCF'!Z483+'3. USD NCCF'!Z483+'4. EUR NCCF'!Z483+'5. GBP NCCF'!Z483+'6. Other(Incld) NCCF'!Z483</f>
        <v>0</v>
      </c>
      <c r="AA483" s="436">
        <f>'2. CAD NCCF'!AA483+'3. USD NCCF'!AA483+'4. EUR NCCF'!AA483+'5. GBP NCCF'!AA483+'6. Other(Incld) NCCF'!AA483</f>
        <v>0</v>
      </c>
      <c r="AB483" s="439">
        <f>'2. CAD NCCF'!AB483+'3. USD NCCF'!AB483+'4. EUR NCCF'!AB483+'5. GBP NCCF'!AB483+'6. Other(Incld) NCCF'!AB483</f>
        <v>0</v>
      </c>
      <c r="AC483" s="433">
        <f>'2. CAD NCCF'!AC483+'3. USD NCCF'!AC483+'4. EUR NCCF'!AC483+'5. GBP NCCF'!AC483+'6. Other(Incld) NCCF'!AC483</f>
        <v>0</v>
      </c>
      <c r="AD483" s="1015"/>
      <c r="AE483" s="1016"/>
      <c r="AF483" s="1017"/>
    </row>
    <row r="484" spans="1:32" ht="15" customHeight="1" x14ac:dyDescent="0.2">
      <c r="A484" s="222">
        <v>189</v>
      </c>
      <c r="B484" s="466"/>
      <c r="C484" s="467"/>
      <c r="D484" s="467"/>
      <c r="E484" s="467"/>
      <c r="F484" s="880" t="str">
        <f>'2. CAD NCCF'!F484:L484</f>
        <v>FI's own equity not eliminated</v>
      </c>
      <c r="G484" s="881"/>
      <c r="H484" s="881"/>
      <c r="I484" s="881"/>
      <c r="J484" s="881"/>
      <c r="K484" s="881"/>
      <c r="L484" s="882"/>
      <c r="M484" s="433">
        <f>'2. CAD NCCF'!M484+'3. USD NCCF'!M484+'4. EUR NCCF'!M484+'5. GBP NCCF'!M484+'6. Other(Incld) NCCF'!M484</f>
        <v>0</v>
      </c>
      <c r="N484" s="438">
        <f>'2. CAD NCCF'!N484+'3. USD NCCF'!N484+'4. EUR NCCF'!N484+'5. GBP NCCF'!N484+'6. Other(Incld) NCCF'!N484</f>
        <v>0</v>
      </c>
      <c r="O484" s="435">
        <f>'2. CAD NCCF'!O484+'3. USD NCCF'!O484+'4. EUR NCCF'!O484+'5. GBP NCCF'!O484+'6. Other(Incld) NCCF'!O484</f>
        <v>0</v>
      </c>
      <c r="P484" s="435">
        <f>'2. CAD NCCF'!P484+'3. USD NCCF'!P484+'4. EUR NCCF'!P484+'5. GBP NCCF'!P484+'6. Other(Incld) NCCF'!P484</f>
        <v>0</v>
      </c>
      <c r="Q484" s="437">
        <f>'2. CAD NCCF'!Q484+'3. USD NCCF'!Q484+'4. EUR NCCF'!Q484+'5. GBP NCCF'!Q484+'6. Other(Incld) NCCF'!Q484</f>
        <v>0</v>
      </c>
      <c r="R484" s="435">
        <f>'2. CAD NCCF'!R484+'3. USD NCCF'!R484+'4. EUR NCCF'!R484+'5. GBP NCCF'!R484+'6. Other(Incld) NCCF'!R484</f>
        <v>0</v>
      </c>
      <c r="S484" s="436">
        <f>'2. CAD NCCF'!S484+'3. USD NCCF'!S484+'4. EUR NCCF'!S484+'5. GBP NCCF'!S484+'6. Other(Incld) NCCF'!S484</f>
        <v>0</v>
      </c>
      <c r="T484" s="435">
        <f>'2. CAD NCCF'!T484+'3. USD NCCF'!T484+'4. EUR NCCF'!T484+'5. GBP NCCF'!T484+'6. Other(Incld) NCCF'!T484</f>
        <v>0</v>
      </c>
      <c r="U484" s="436">
        <f>'2. CAD NCCF'!U484+'3. USD NCCF'!U484+'4. EUR NCCF'!U484+'5. GBP NCCF'!U484+'6. Other(Incld) NCCF'!U484</f>
        <v>0</v>
      </c>
      <c r="V484" s="435">
        <f>'2. CAD NCCF'!V484+'3. USD NCCF'!V484+'4. EUR NCCF'!V484+'5. GBP NCCF'!V484+'6. Other(Incld) NCCF'!V484</f>
        <v>0</v>
      </c>
      <c r="W484" s="436">
        <f>'2. CAD NCCF'!W484+'3. USD NCCF'!W484+'4. EUR NCCF'!W484+'5. GBP NCCF'!W484+'6. Other(Incld) NCCF'!W484</f>
        <v>0</v>
      </c>
      <c r="X484" s="435">
        <f>'2. CAD NCCF'!X484+'3. USD NCCF'!X484+'4. EUR NCCF'!X484+'5. GBP NCCF'!X484+'6. Other(Incld) NCCF'!X484</f>
        <v>0</v>
      </c>
      <c r="Y484" s="436">
        <f>'2. CAD NCCF'!Y484+'3. USD NCCF'!Y484+'4. EUR NCCF'!Y484+'5. GBP NCCF'!Y484+'6. Other(Incld) NCCF'!Y484</f>
        <v>0</v>
      </c>
      <c r="Z484" s="435">
        <f>'2. CAD NCCF'!Z484+'3. USD NCCF'!Z484+'4. EUR NCCF'!Z484+'5. GBP NCCF'!Z484+'6. Other(Incld) NCCF'!Z484</f>
        <v>0</v>
      </c>
      <c r="AA484" s="436">
        <f>'2. CAD NCCF'!AA484+'3. USD NCCF'!AA484+'4. EUR NCCF'!AA484+'5. GBP NCCF'!AA484+'6. Other(Incld) NCCF'!AA484</f>
        <v>0</v>
      </c>
      <c r="AB484" s="439">
        <f>'2. CAD NCCF'!AB484+'3. USD NCCF'!AB484+'4. EUR NCCF'!AB484+'5. GBP NCCF'!AB484+'6. Other(Incld) NCCF'!AB484</f>
        <v>0</v>
      </c>
      <c r="AC484" s="433">
        <f>'2. CAD NCCF'!AC484+'3. USD NCCF'!AC484+'4. EUR NCCF'!AC484+'5. GBP NCCF'!AC484+'6. Other(Incld) NCCF'!AC484</f>
        <v>0</v>
      </c>
      <c r="AD484" s="1015"/>
      <c r="AE484" s="1016"/>
      <c r="AF484" s="1017"/>
    </row>
    <row r="485" spans="1:32" ht="15" customHeight="1" x14ac:dyDescent="0.2">
      <c r="A485" s="222">
        <v>326</v>
      </c>
      <c r="B485" s="466"/>
      <c r="C485" s="1048" t="str">
        <f>'2. CAD NCCF'!C485:AF485</f>
        <v>Other liabilities</v>
      </c>
      <c r="D485" s="1049"/>
      <c r="E485" s="1049"/>
      <c r="F485" s="1049"/>
      <c r="G485" s="1049"/>
      <c r="H485" s="1049"/>
      <c r="I485" s="1049"/>
      <c r="J485" s="1049"/>
      <c r="K485" s="1049"/>
      <c r="L485" s="1049"/>
      <c r="M485" s="1049"/>
      <c r="N485" s="1049"/>
      <c r="O485" s="1049"/>
      <c r="P485" s="1049"/>
      <c r="Q485" s="1049"/>
      <c r="R485" s="1049"/>
      <c r="S485" s="1049"/>
      <c r="T485" s="1049"/>
      <c r="U485" s="1049"/>
      <c r="V485" s="1049"/>
      <c r="W485" s="1049"/>
      <c r="X485" s="1049"/>
      <c r="Y485" s="1049"/>
      <c r="Z485" s="1049"/>
      <c r="AA485" s="1049"/>
      <c r="AB485" s="1049"/>
      <c r="AC485" s="1049"/>
      <c r="AD485" s="1049"/>
      <c r="AE485" s="1049"/>
      <c r="AF485" s="1050"/>
    </row>
    <row r="486" spans="1:32" ht="15" x14ac:dyDescent="0.2">
      <c r="A486" s="222">
        <v>232</v>
      </c>
      <c r="B486" s="466"/>
      <c r="C486" s="467"/>
      <c r="D486" s="868" t="str">
        <f>'2. CAD NCCF'!D486:L486</f>
        <v>Derivative related liabilities (DRL)</v>
      </c>
      <c r="E486" s="869"/>
      <c r="F486" s="869"/>
      <c r="G486" s="869"/>
      <c r="H486" s="869"/>
      <c r="I486" s="869"/>
      <c r="J486" s="869"/>
      <c r="K486" s="869"/>
      <c r="L486" s="870"/>
      <c r="M486" s="399">
        <f>SUBTOTAL(9,M487:M488)</f>
        <v>0</v>
      </c>
      <c r="N486" s="402">
        <f t="shared" ref="N486" si="454">SUBTOTAL(9,N487:N488)</f>
        <v>0</v>
      </c>
      <c r="O486" s="406">
        <f t="shared" ref="O486" si="455">SUBTOTAL(9,O487:O488)</f>
        <v>0</v>
      </c>
      <c r="P486" s="405">
        <f t="shared" ref="P486" si="456">SUBTOTAL(9,P487:P488)</f>
        <v>0</v>
      </c>
      <c r="Q486" s="407">
        <f t="shared" ref="Q486" si="457">SUBTOTAL(9,Q487:Q488)</f>
        <v>0</v>
      </c>
      <c r="R486" s="406">
        <f t="shared" ref="R486" si="458">SUBTOTAL(9,R487:R488)</f>
        <v>0</v>
      </c>
      <c r="S486" s="406">
        <f t="shared" ref="S486" si="459">SUBTOTAL(9,S487:S488)</f>
        <v>0</v>
      </c>
      <c r="T486" s="406">
        <f t="shared" ref="T486" si="460">SUBTOTAL(9,T487:T488)</f>
        <v>0</v>
      </c>
      <c r="U486" s="406">
        <f t="shared" ref="U486" si="461">SUBTOTAL(9,U487:U488)</f>
        <v>0</v>
      </c>
      <c r="V486" s="406">
        <f t="shared" ref="V486" si="462">SUBTOTAL(9,V487:V488)</f>
        <v>0</v>
      </c>
      <c r="W486" s="406">
        <f t="shared" ref="W486" si="463">SUBTOTAL(9,W487:W488)</f>
        <v>0</v>
      </c>
      <c r="X486" s="406">
        <f t="shared" ref="X486" si="464">SUBTOTAL(9,X487:X488)</f>
        <v>0</v>
      </c>
      <c r="Y486" s="406">
        <f t="shared" ref="Y486" si="465">SUBTOTAL(9,Y487:Y488)</f>
        <v>0</v>
      </c>
      <c r="Z486" s="406">
        <f t="shared" ref="Z486" si="466">SUBTOTAL(9,Z487:Z488)</f>
        <v>0</v>
      </c>
      <c r="AA486" s="406">
        <f t="shared" ref="AA486" si="467">SUBTOTAL(9,AA487:AA488)</f>
        <v>0</v>
      </c>
      <c r="AB486" s="416">
        <f t="shared" ref="AB486" si="468">SUBTOTAL(9,AB487:AB488)</f>
        <v>0</v>
      </c>
      <c r="AC486" s="399">
        <f t="shared" ref="AC486" si="469">SUBTOTAL(9,AC487:AC488)</f>
        <v>0</v>
      </c>
      <c r="AD486" s="1015"/>
      <c r="AE486" s="1016"/>
      <c r="AF486" s="1017"/>
    </row>
    <row r="487" spans="1:32" ht="15" x14ac:dyDescent="0.2">
      <c r="A487" s="222">
        <v>188</v>
      </c>
      <c r="B487" s="466"/>
      <c r="C487" s="467"/>
      <c r="D487" s="467"/>
      <c r="E487" s="467"/>
      <c r="F487" s="880" t="str">
        <f>'2. CAD NCCF'!F487:L487</f>
        <v>FX and cross currency swap liabilities</v>
      </c>
      <c r="G487" s="881"/>
      <c r="H487" s="881"/>
      <c r="I487" s="881"/>
      <c r="J487" s="881"/>
      <c r="K487" s="881"/>
      <c r="L487" s="882"/>
      <c r="M487" s="433">
        <f>'2. CAD NCCF'!M487+'3. USD NCCF'!M487+'4. EUR NCCF'!M487+'5. GBP NCCF'!M487+'6. Other(Incld) NCCF'!M487</f>
        <v>0</v>
      </c>
      <c r="N487" s="438">
        <f>'2. CAD NCCF'!N487+'3. USD NCCF'!N487+'4. EUR NCCF'!N487+'5. GBP NCCF'!N487+'6. Other(Incld) NCCF'!N487</f>
        <v>0</v>
      </c>
      <c r="O487" s="435">
        <f>'2. CAD NCCF'!O487+'3. USD NCCF'!O487+'4. EUR NCCF'!O487+'5. GBP NCCF'!O487+'6. Other(Incld) NCCF'!O487</f>
        <v>0</v>
      </c>
      <c r="P487" s="435">
        <f>'2. CAD NCCF'!P487+'3. USD NCCF'!P487+'4. EUR NCCF'!P487+'5. GBP NCCF'!P487+'6. Other(Incld) NCCF'!P487</f>
        <v>0</v>
      </c>
      <c r="Q487" s="437">
        <f>'2. CAD NCCF'!Q487+'3. USD NCCF'!Q487+'4. EUR NCCF'!Q487+'5. GBP NCCF'!Q487+'6. Other(Incld) NCCF'!Q487</f>
        <v>0</v>
      </c>
      <c r="R487" s="435">
        <f>'2. CAD NCCF'!R487+'3. USD NCCF'!R487+'4. EUR NCCF'!R487+'5. GBP NCCF'!R487+'6. Other(Incld) NCCF'!R487</f>
        <v>0</v>
      </c>
      <c r="S487" s="436">
        <f>'2. CAD NCCF'!S487+'3. USD NCCF'!S487+'4. EUR NCCF'!S487+'5. GBP NCCF'!S487+'6. Other(Incld) NCCF'!S487</f>
        <v>0</v>
      </c>
      <c r="T487" s="435">
        <f>'2. CAD NCCF'!T487+'3. USD NCCF'!T487+'4. EUR NCCF'!T487+'5. GBP NCCF'!T487+'6. Other(Incld) NCCF'!T487</f>
        <v>0</v>
      </c>
      <c r="U487" s="436">
        <f>'2. CAD NCCF'!U487+'3. USD NCCF'!U487+'4. EUR NCCF'!U487+'5. GBP NCCF'!U487+'6. Other(Incld) NCCF'!U487</f>
        <v>0</v>
      </c>
      <c r="V487" s="435">
        <f>'2. CAD NCCF'!V487+'3. USD NCCF'!V487+'4. EUR NCCF'!V487+'5. GBP NCCF'!V487+'6. Other(Incld) NCCF'!V487</f>
        <v>0</v>
      </c>
      <c r="W487" s="436">
        <f>'2. CAD NCCF'!W487+'3. USD NCCF'!W487+'4. EUR NCCF'!W487+'5. GBP NCCF'!W487+'6. Other(Incld) NCCF'!W487</f>
        <v>0</v>
      </c>
      <c r="X487" s="435">
        <f>'2. CAD NCCF'!X487+'3. USD NCCF'!X487+'4. EUR NCCF'!X487+'5. GBP NCCF'!X487+'6. Other(Incld) NCCF'!X487</f>
        <v>0</v>
      </c>
      <c r="Y487" s="436">
        <f>'2. CAD NCCF'!Y487+'3. USD NCCF'!Y487+'4. EUR NCCF'!Y487+'5. GBP NCCF'!Y487+'6. Other(Incld) NCCF'!Y487</f>
        <v>0</v>
      </c>
      <c r="Z487" s="435">
        <f>'2. CAD NCCF'!Z487+'3. USD NCCF'!Z487+'4. EUR NCCF'!Z487+'5. GBP NCCF'!Z487+'6. Other(Incld) NCCF'!Z487</f>
        <v>0</v>
      </c>
      <c r="AA487" s="436">
        <f>'2. CAD NCCF'!AA487+'3. USD NCCF'!AA487+'4. EUR NCCF'!AA487+'5. GBP NCCF'!AA487+'6. Other(Incld) NCCF'!AA487</f>
        <v>0</v>
      </c>
      <c r="AB487" s="439">
        <f>'2. CAD NCCF'!AB487+'3. USD NCCF'!AB487+'4. EUR NCCF'!AB487+'5. GBP NCCF'!AB487+'6. Other(Incld) NCCF'!AB487</f>
        <v>0</v>
      </c>
      <c r="AC487" s="433">
        <f>'2. CAD NCCF'!AC487+'3. USD NCCF'!AC487+'4. EUR NCCF'!AC487+'5. GBP NCCF'!AC487+'6. Other(Incld) NCCF'!AC487</f>
        <v>0</v>
      </c>
      <c r="AD487" s="1015"/>
      <c r="AE487" s="1016"/>
      <c r="AF487" s="1017"/>
    </row>
    <row r="488" spans="1:32" ht="15" customHeight="1" x14ac:dyDescent="0.2">
      <c r="A488" s="222">
        <v>189</v>
      </c>
      <c r="B488" s="537"/>
      <c r="C488" s="538"/>
      <c r="D488" s="489"/>
      <c r="E488" s="489"/>
      <c r="F488" s="880" t="str">
        <f>'2. CAD NCCF'!F488:L488</f>
        <v>Other DRL</v>
      </c>
      <c r="G488" s="881"/>
      <c r="H488" s="881"/>
      <c r="I488" s="881"/>
      <c r="J488" s="881"/>
      <c r="K488" s="881"/>
      <c r="L488" s="882"/>
      <c r="M488" s="433">
        <f>'2. CAD NCCF'!M488+'3. USD NCCF'!M488+'4. EUR NCCF'!M488+'5. GBP NCCF'!M488+'6. Other(Incld) NCCF'!M488</f>
        <v>0</v>
      </c>
      <c r="N488" s="438">
        <f>'2. CAD NCCF'!N488+'3. USD NCCF'!N488+'4. EUR NCCF'!N488+'5. GBP NCCF'!N488+'6. Other(Incld) NCCF'!N488</f>
        <v>0</v>
      </c>
      <c r="O488" s="435">
        <f>'2. CAD NCCF'!O488+'3. USD NCCF'!O488+'4. EUR NCCF'!O488+'5. GBP NCCF'!O488+'6. Other(Incld) NCCF'!O488</f>
        <v>0</v>
      </c>
      <c r="P488" s="435">
        <f>'2. CAD NCCF'!P488+'3. USD NCCF'!P488+'4. EUR NCCF'!P488+'5. GBP NCCF'!P488+'6. Other(Incld) NCCF'!P488</f>
        <v>0</v>
      </c>
      <c r="Q488" s="437">
        <f>'2. CAD NCCF'!Q488+'3. USD NCCF'!Q488+'4. EUR NCCF'!Q488+'5. GBP NCCF'!Q488+'6. Other(Incld) NCCF'!Q488</f>
        <v>0</v>
      </c>
      <c r="R488" s="435">
        <f>'2. CAD NCCF'!R488+'3. USD NCCF'!R488+'4. EUR NCCF'!R488+'5. GBP NCCF'!R488+'6. Other(Incld) NCCF'!R488</f>
        <v>0</v>
      </c>
      <c r="S488" s="436">
        <f>'2. CAD NCCF'!S488+'3. USD NCCF'!S488+'4. EUR NCCF'!S488+'5. GBP NCCF'!S488+'6. Other(Incld) NCCF'!S488</f>
        <v>0</v>
      </c>
      <c r="T488" s="435">
        <f>'2. CAD NCCF'!T488+'3. USD NCCF'!T488+'4. EUR NCCF'!T488+'5. GBP NCCF'!T488+'6. Other(Incld) NCCF'!T488</f>
        <v>0</v>
      </c>
      <c r="U488" s="436">
        <f>'2. CAD NCCF'!U488+'3. USD NCCF'!U488+'4. EUR NCCF'!U488+'5. GBP NCCF'!U488+'6. Other(Incld) NCCF'!U488</f>
        <v>0</v>
      </c>
      <c r="V488" s="435">
        <f>'2. CAD NCCF'!V488+'3. USD NCCF'!V488+'4. EUR NCCF'!V488+'5. GBP NCCF'!V488+'6. Other(Incld) NCCF'!V488</f>
        <v>0</v>
      </c>
      <c r="W488" s="436">
        <f>'2. CAD NCCF'!W488+'3. USD NCCF'!W488+'4. EUR NCCF'!W488+'5. GBP NCCF'!W488+'6. Other(Incld) NCCF'!W488</f>
        <v>0</v>
      </c>
      <c r="X488" s="435">
        <f>'2. CAD NCCF'!X488+'3. USD NCCF'!X488+'4. EUR NCCF'!X488+'5. GBP NCCF'!X488+'6. Other(Incld) NCCF'!X488</f>
        <v>0</v>
      </c>
      <c r="Y488" s="436">
        <f>'2. CAD NCCF'!Y488+'3. USD NCCF'!Y488+'4. EUR NCCF'!Y488+'5. GBP NCCF'!Y488+'6. Other(Incld) NCCF'!Y488</f>
        <v>0</v>
      </c>
      <c r="Z488" s="435">
        <f>'2. CAD NCCF'!Z488+'3. USD NCCF'!Z488+'4. EUR NCCF'!Z488+'5. GBP NCCF'!Z488+'6. Other(Incld) NCCF'!Z488</f>
        <v>0</v>
      </c>
      <c r="AA488" s="436">
        <f>'2. CAD NCCF'!AA488+'3. USD NCCF'!AA488+'4. EUR NCCF'!AA488+'5. GBP NCCF'!AA488+'6. Other(Incld) NCCF'!AA488</f>
        <v>0</v>
      </c>
      <c r="AB488" s="439">
        <f>'2. CAD NCCF'!AB488+'3. USD NCCF'!AB488+'4. EUR NCCF'!AB488+'5. GBP NCCF'!AB488+'6. Other(Incld) NCCF'!AB488</f>
        <v>0</v>
      </c>
      <c r="AC488" s="433">
        <f>'2. CAD NCCF'!AC488+'3. USD NCCF'!AC488+'4. EUR NCCF'!AC488+'5. GBP NCCF'!AC488+'6. Other(Incld) NCCF'!AC488</f>
        <v>0</v>
      </c>
      <c r="AD488" s="1015"/>
      <c r="AE488" s="1016"/>
      <c r="AF488" s="1017"/>
    </row>
    <row r="489" spans="1:32" ht="15" x14ac:dyDescent="0.2">
      <c r="A489" s="222">
        <v>232</v>
      </c>
      <c r="B489" s="537"/>
      <c r="C489" s="254"/>
      <c r="D489" s="868" t="str">
        <f>'2. CAD NCCF'!D489:L489</f>
        <v>Cash collateral received (CCR)</v>
      </c>
      <c r="E489" s="869"/>
      <c r="F489" s="869"/>
      <c r="G489" s="869"/>
      <c r="H489" s="869"/>
      <c r="I489" s="869"/>
      <c r="J489" s="869"/>
      <c r="K489" s="869"/>
      <c r="L489" s="870"/>
      <c r="M489" s="399">
        <f>SUBTOTAL(9,M490:M492)</f>
        <v>0</v>
      </c>
      <c r="N489" s="402">
        <f>SUBTOTAL(9,N490:N492)</f>
        <v>0</v>
      </c>
      <c r="O489" s="406">
        <f t="shared" ref="O489:AC489" si="470">SUBTOTAL(9,O490:O492)</f>
        <v>0</v>
      </c>
      <c r="P489" s="405">
        <f t="shared" si="470"/>
        <v>0</v>
      </c>
      <c r="Q489" s="407">
        <f t="shared" si="470"/>
        <v>0</v>
      </c>
      <c r="R489" s="406">
        <f t="shared" si="470"/>
        <v>0</v>
      </c>
      <c r="S489" s="406">
        <f t="shared" si="470"/>
        <v>0</v>
      </c>
      <c r="T489" s="406">
        <f t="shared" si="470"/>
        <v>0</v>
      </c>
      <c r="U489" s="406">
        <f t="shared" si="470"/>
        <v>0</v>
      </c>
      <c r="V489" s="406">
        <f t="shared" si="470"/>
        <v>0</v>
      </c>
      <c r="W489" s="406">
        <f t="shared" si="470"/>
        <v>0</v>
      </c>
      <c r="X489" s="406">
        <f t="shared" si="470"/>
        <v>0</v>
      </c>
      <c r="Y489" s="406">
        <f t="shared" si="470"/>
        <v>0</v>
      </c>
      <c r="Z489" s="406">
        <f t="shared" si="470"/>
        <v>0</v>
      </c>
      <c r="AA489" s="406">
        <f t="shared" si="470"/>
        <v>0</v>
      </c>
      <c r="AB489" s="416">
        <f t="shared" si="470"/>
        <v>0</v>
      </c>
      <c r="AC489" s="399">
        <f t="shared" si="470"/>
        <v>0</v>
      </c>
      <c r="AD489" s="1015"/>
      <c r="AE489" s="1016"/>
      <c r="AF489" s="1017"/>
    </row>
    <row r="490" spans="1:32" ht="15" x14ac:dyDescent="0.2">
      <c r="A490" s="222">
        <v>188</v>
      </c>
      <c r="B490" s="466"/>
      <c r="C490" s="467"/>
      <c r="D490" s="467"/>
      <c r="E490" s="467"/>
      <c r="F490" s="880" t="str">
        <f>'2. CAD NCCF'!F490:L490</f>
        <v>CCR for exchange-traded derivatives</v>
      </c>
      <c r="G490" s="881"/>
      <c r="H490" s="881"/>
      <c r="I490" s="881"/>
      <c r="J490" s="881"/>
      <c r="K490" s="881"/>
      <c r="L490" s="882"/>
      <c r="M490" s="433">
        <f>'2. CAD NCCF'!M490+'3. USD NCCF'!M490+'4. EUR NCCF'!M490+'5. GBP NCCF'!M490+'6. Other(Incld) NCCF'!M490</f>
        <v>0</v>
      </c>
      <c r="N490" s="438">
        <f>'2. CAD NCCF'!N490+'3. USD NCCF'!N490+'4. EUR NCCF'!N490+'5. GBP NCCF'!N490+'6. Other(Incld) NCCF'!N490</f>
        <v>0</v>
      </c>
      <c r="O490" s="435">
        <f>'2. CAD NCCF'!O490+'3. USD NCCF'!O490+'4. EUR NCCF'!O490+'5. GBP NCCF'!O490+'6. Other(Incld) NCCF'!O490</f>
        <v>0</v>
      </c>
      <c r="P490" s="435">
        <f>'2. CAD NCCF'!P490+'3. USD NCCF'!P490+'4. EUR NCCF'!P490+'5. GBP NCCF'!P490+'6. Other(Incld) NCCF'!P490</f>
        <v>0</v>
      </c>
      <c r="Q490" s="437">
        <f>'2. CAD NCCF'!Q490+'3. USD NCCF'!Q490+'4. EUR NCCF'!Q490+'5. GBP NCCF'!Q490+'6. Other(Incld) NCCF'!Q490</f>
        <v>0</v>
      </c>
      <c r="R490" s="435">
        <f>'2. CAD NCCF'!R490+'3. USD NCCF'!R490+'4. EUR NCCF'!R490+'5. GBP NCCF'!R490+'6. Other(Incld) NCCF'!R490</f>
        <v>0</v>
      </c>
      <c r="S490" s="436">
        <f>'2. CAD NCCF'!S490+'3. USD NCCF'!S490+'4. EUR NCCF'!S490+'5. GBP NCCF'!S490+'6. Other(Incld) NCCF'!S490</f>
        <v>0</v>
      </c>
      <c r="T490" s="435">
        <f>'2. CAD NCCF'!T490+'3. USD NCCF'!T490+'4. EUR NCCF'!T490+'5. GBP NCCF'!T490+'6. Other(Incld) NCCF'!T490</f>
        <v>0</v>
      </c>
      <c r="U490" s="436">
        <f>'2. CAD NCCF'!U490+'3. USD NCCF'!U490+'4. EUR NCCF'!U490+'5. GBP NCCF'!U490+'6. Other(Incld) NCCF'!U490</f>
        <v>0</v>
      </c>
      <c r="V490" s="435">
        <f>'2. CAD NCCF'!V490+'3. USD NCCF'!V490+'4. EUR NCCF'!V490+'5. GBP NCCF'!V490+'6. Other(Incld) NCCF'!V490</f>
        <v>0</v>
      </c>
      <c r="W490" s="436">
        <f>'2. CAD NCCF'!W490+'3. USD NCCF'!W490+'4. EUR NCCF'!W490+'5. GBP NCCF'!W490+'6. Other(Incld) NCCF'!W490</f>
        <v>0</v>
      </c>
      <c r="X490" s="435">
        <f>'2. CAD NCCF'!X490+'3. USD NCCF'!X490+'4. EUR NCCF'!X490+'5. GBP NCCF'!X490+'6. Other(Incld) NCCF'!X490</f>
        <v>0</v>
      </c>
      <c r="Y490" s="436">
        <f>'2. CAD NCCF'!Y490+'3. USD NCCF'!Y490+'4. EUR NCCF'!Y490+'5. GBP NCCF'!Y490+'6. Other(Incld) NCCF'!Y490</f>
        <v>0</v>
      </c>
      <c r="Z490" s="435">
        <f>'2. CAD NCCF'!Z490+'3. USD NCCF'!Z490+'4. EUR NCCF'!Z490+'5. GBP NCCF'!Z490+'6. Other(Incld) NCCF'!Z490</f>
        <v>0</v>
      </c>
      <c r="AA490" s="436">
        <f>'2. CAD NCCF'!AA490+'3. USD NCCF'!AA490+'4. EUR NCCF'!AA490+'5. GBP NCCF'!AA490+'6. Other(Incld) NCCF'!AA490</f>
        <v>0</v>
      </c>
      <c r="AB490" s="439">
        <f>'2. CAD NCCF'!AB490+'3. USD NCCF'!AB490+'4. EUR NCCF'!AB490+'5. GBP NCCF'!AB490+'6. Other(Incld) NCCF'!AB490</f>
        <v>0</v>
      </c>
      <c r="AC490" s="433">
        <f>'2. CAD NCCF'!AC490+'3. USD NCCF'!AC490+'4. EUR NCCF'!AC490+'5. GBP NCCF'!AC490+'6. Other(Incld) NCCF'!AC490</f>
        <v>0</v>
      </c>
      <c r="AD490" s="1015"/>
      <c r="AE490" s="1016"/>
      <c r="AF490" s="1017"/>
    </row>
    <row r="491" spans="1:32" ht="15" customHeight="1" x14ac:dyDescent="0.2">
      <c r="A491" s="222">
        <v>189</v>
      </c>
      <c r="B491" s="466"/>
      <c r="C491" s="467"/>
      <c r="D491" s="467"/>
      <c r="E491" s="467"/>
      <c r="F491" s="880" t="str">
        <f>'2. CAD NCCF'!F491:L491</f>
        <v>CCR for OTC derivatives</v>
      </c>
      <c r="G491" s="881"/>
      <c r="H491" s="881"/>
      <c r="I491" s="881"/>
      <c r="J491" s="881"/>
      <c r="K491" s="881"/>
      <c r="L491" s="882"/>
      <c r="M491" s="433">
        <f>'2. CAD NCCF'!M491+'3. USD NCCF'!M491+'4. EUR NCCF'!M491+'5. GBP NCCF'!M491+'6. Other(Incld) NCCF'!M491</f>
        <v>0</v>
      </c>
      <c r="N491" s="438">
        <f>'2. CAD NCCF'!N491+'3. USD NCCF'!N491+'4. EUR NCCF'!N491+'5. GBP NCCF'!N491+'6. Other(Incld) NCCF'!N491</f>
        <v>0</v>
      </c>
      <c r="O491" s="435">
        <f>'2. CAD NCCF'!O491+'3. USD NCCF'!O491+'4. EUR NCCF'!O491+'5. GBP NCCF'!O491+'6. Other(Incld) NCCF'!O491</f>
        <v>0</v>
      </c>
      <c r="P491" s="435">
        <f>'2. CAD NCCF'!P491+'3. USD NCCF'!P491+'4. EUR NCCF'!P491+'5. GBP NCCF'!P491+'6. Other(Incld) NCCF'!P491</f>
        <v>0</v>
      </c>
      <c r="Q491" s="437">
        <f>'2. CAD NCCF'!Q491+'3. USD NCCF'!Q491+'4. EUR NCCF'!Q491+'5. GBP NCCF'!Q491+'6. Other(Incld) NCCF'!Q491</f>
        <v>0</v>
      </c>
      <c r="R491" s="435">
        <f>'2. CAD NCCF'!R491+'3. USD NCCF'!R491+'4. EUR NCCF'!R491+'5. GBP NCCF'!R491+'6. Other(Incld) NCCF'!R491</f>
        <v>0</v>
      </c>
      <c r="S491" s="436">
        <f>'2. CAD NCCF'!S491+'3. USD NCCF'!S491+'4. EUR NCCF'!S491+'5. GBP NCCF'!S491+'6. Other(Incld) NCCF'!S491</f>
        <v>0</v>
      </c>
      <c r="T491" s="435">
        <f>'2. CAD NCCF'!T491+'3. USD NCCF'!T491+'4. EUR NCCF'!T491+'5. GBP NCCF'!T491+'6. Other(Incld) NCCF'!T491</f>
        <v>0</v>
      </c>
      <c r="U491" s="436">
        <f>'2. CAD NCCF'!U491+'3. USD NCCF'!U491+'4. EUR NCCF'!U491+'5. GBP NCCF'!U491+'6. Other(Incld) NCCF'!U491</f>
        <v>0</v>
      </c>
      <c r="V491" s="435">
        <f>'2. CAD NCCF'!V491+'3. USD NCCF'!V491+'4. EUR NCCF'!V491+'5. GBP NCCF'!V491+'6. Other(Incld) NCCF'!V491</f>
        <v>0</v>
      </c>
      <c r="W491" s="436">
        <f>'2. CAD NCCF'!W491+'3. USD NCCF'!W491+'4. EUR NCCF'!W491+'5. GBP NCCF'!W491+'6. Other(Incld) NCCF'!W491</f>
        <v>0</v>
      </c>
      <c r="X491" s="435">
        <f>'2. CAD NCCF'!X491+'3. USD NCCF'!X491+'4. EUR NCCF'!X491+'5. GBP NCCF'!X491+'6. Other(Incld) NCCF'!X491</f>
        <v>0</v>
      </c>
      <c r="Y491" s="436">
        <f>'2. CAD NCCF'!Y491+'3. USD NCCF'!Y491+'4. EUR NCCF'!Y491+'5. GBP NCCF'!Y491+'6. Other(Incld) NCCF'!Y491</f>
        <v>0</v>
      </c>
      <c r="Z491" s="435">
        <f>'2. CAD NCCF'!Z491+'3. USD NCCF'!Z491+'4. EUR NCCF'!Z491+'5. GBP NCCF'!Z491+'6. Other(Incld) NCCF'!Z491</f>
        <v>0</v>
      </c>
      <c r="AA491" s="436">
        <f>'2. CAD NCCF'!AA491+'3. USD NCCF'!AA491+'4. EUR NCCF'!AA491+'5. GBP NCCF'!AA491+'6. Other(Incld) NCCF'!AA491</f>
        <v>0</v>
      </c>
      <c r="AB491" s="439">
        <f>'2. CAD NCCF'!AB491+'3. USD NCCF'!AB491+'4. EUR NCCF'!AB491+'5. GBP NCCF'!AB491+'6. Other(Incld) NCCF'!AB491</f>
        <v>0</v>
      </c>
      <c r="AC491" s="433">
        <f>'2. CAD NCCF'!AC491+'3. USD NCCF'!AC491+'4. EUR NCCF'!AC491+'5. GBP NCCF'!AC491+'6. Other(Incld) NCCF'!AC491</f>
        <v>0</v>
      </c>
      <c r="AD491" s="1015"/>
      <c r="AE491" s="1016"/>
      <c r="AF491" s="1017"/>
    </row>
    <row r="492" spans="1:32" ht="15" x14ac:dyDescent="0.2">
      <c r="A492" s="222">
        <v>189</v>
      </c>
      <c r="B492" s="466"/>
      <c r="C492" s="467"/>
      <c r="D492" s="467"/>
      <c r="E492" s="467"/>
      <c r="F492" s="880" t="str">
        <f>'2. CAD NCCF'!F492:L492</f>
        <v>CCR</v>
      </c>
      <c r="G492" s="881"/>
      <c r="H492" s="881"/>
      <c r="I492" s="881"/>
      <c r="J492" s="881"/>
      <c r="K492" s="881"/>
      <c r="L492" s="882"/>
      <c r="M492" s="433">
        <f>'2. CAD NCCF'!M492+'3. USD NCCF'!M492+'4. EUR NCCF'!M492+'5. GBP NCCF'!M492+'6. Other(Incld) NCCF'!M492</f>
        <v>0</v>
      </c>
      <c r="N492" s="438">
        <f>'2. CAD NCCF'!N492+'3. USD NCCF'!N492+'4. EUR NCCF'!N492+'5. GBP NCCF'!N492+'6. Other(Incld) NCCF'!N492</f>
        <v>0</v>
      </c>
      <c r="O492" s="435">
        <f>'2. CAD NCCF'!O492+'3. USD NCCF'!O492+'4. EUR NCCF'!O492+'5. GBP NCCF'!O492+'6. Other(Incld) NCCF'!O492</f>
        <v>0</v>
      </c>
      <c r="P492" s="435">
        <f>'2. CAD NCCF'!P492+'3. USD NCCF'!P492+'4. EUR NCCF'!P492+'5. GBP NCCF'!P492+'6. Other(Incld) NCCF'!P492</f>
        <v>0</v>
      </c>
      <c r="Q492" s="437">
        <f>'2. CAD NCCF'!Q492+'3. USD NCCF'!Q492+'4. EUR NCCF'!Q492+'5. GBP NCCF'!Q492+'6. Other(Incld) NCCF'!Q492</f>
        <v>0</v>
      </c>
      <c r="R492" s="435">
        <f>'2. CAD NCCF'!R492+'3. USD NCCF'!R492+'4. EUR NCCF'!R492+'5. GBP NCCF'!R492+'6. Other(Incld) NCCF'!R492</f>
        <v>0</v>
      </c>
      <c r="S492" s="436">
        <f>'2. CAD NCCF'!S492+'3. USD NCCF'!S492+'4. EUR NCCF'!S492+'5. GBP NCCF'!S492+'6. Other(Incld) NCCF'!S492</f>
        <v>0</v>
      </c>
      <c r="T492" s="435">
        <f>'2. CAD NCCF'!T492+'3. USD NCCF'!T492+'4. EUR NCCF'!T492+'5. GBP NCCF'!T492+'6. Other(Incld) NCCF'!T492</f>
        <v>0</v>
      </c>
      <c r="U492" s="436">
        <f>'2. CAD NCCF'!U492+'3. USD NCCF'!U492+'4. EUR NCCF'!U492+'5. GBP NCCF'!U492+'6. Other(Incld) NCCF'!U492</f>
        <v>0</v>
      </c>
      <c r="V492" s="435">
        <f>'2. CAD NCCF'!V492+'3. USD NCCF'!V492+'4. EUR NCCF'!V492+'5. GBP NCCF'!V492+'6. Other(Incld) NCCF'!V492</f>
        <v>0</v>
      </c>
      <c r="W492" s="436">
        <f>'2. CAD NCCF'!W492+'3. USD NCCF'!W492+'4. EUR NCCF'!W492+'5. GBP NCCF'!W492+'6. Other(Incld) NCCF'!W492</f>
        <v>0</v>
      </c>
      <c r="X492" s="435">
        <f>'2. CAD NCCF'!X492+'3. USD NCCF'!X492+'4. EUR NCCF'!X492+'5. GBP NCCF'!X492+'6. Other(Incld) NCCF'!X492</f>
        <v>0</v>
      </c>
      <c r="Y492" s="436">
        <f>'2. CAD NCCF'!Y492+'3. USD NCCF'!Y492+'4. EUR NCCF'!Y492+'5. GBP NCCF'!Y492+'6. Other(Incld) NCCF'!Y492</f>
        <v>0</v>
      </c>
      <c r="Z492" s="435">
        <f>'2. CAD NCCF'!Z492+'3. USD NCCF'!Z492+'4. EUR NCCF'!Z492+'5. GBP NCCF'!Z492+'6. Other(Incld) NCCF'!Z492</f>
        <v>0</v>
      </c>
      <c r="AA492" s="436">
        <f>'2. CAD NCCF'!AA492+'3. USD NCCF'!AA492+'4. EUR NCCF'!AA492+'5. GBP NCCF'!AA492+'6. Other(Incld) NCCF'!AA492</f>
        <v>0</v>
      </c>
      <c r="AB492" s="439">
        <f>'2. CAD NCCF'!AB492+'3. USD NCCF'!AB492+'4. EUR NCCF'!AB492+'5. GBP NCCF'!AB492+'6. Other(Incld) NCCF'!AB492</f>
        <v>0</v>
      </c>
      <c r="AC492" s="433">
        <f>'2. CAD NCCF'!AC492+'3. USD NCCF'!AC492+'4. EUR NCCF'!AC492+'5. GBP NCCF'!AC492+'6. Other(Incld) NCCF'!AC492</f>
        <v>0</v>
      </c>
      <c r="AD492" s="1015"/>
      <c r="AE492" s="1016"/>
      <c r="AF492" s="1017"/>
    </row>
    <row r="493" spans="1:32" ht="15" x14ac:dyDescent="0.2">
      <c r="A493" s="222">
        <v>232</v>
      </c>
      <c r="B493" s="466"/>
      <c r="C493" s="467"/>
      <c r="D493" s="868" t="str">
        <f>'2. CAD NCCF'!D493:L493</f>
        <v>Commodities Short</v>
      </c>
      <c r="E493" s="869"/>
      <c r="F493" s="869"/>
      <c r="G493" s="869"/>
      <c r="H493" s="869"/>
      <c r="I493" s="869"/>
      <c r="J493" s="869"/>
      <c r="K493" s="869"/>
      <c r="L493" s="870"/>
      <c r="M493" s="399">
        <f>SUBTOTAL(9,M494:M496)</f>
        <v>0</v>
      </c>
      <c r="N493" s="480"/>
      <c r="O493" s="522"/>
      <c r="P493" s="522"/>
      <c r="Q493" s="522"/>
      <c r="R493" s="522"/>
      <c r="S493" s="522"/>
      <c r="T493" s="522"/>
      <c r="U493" s="522"/>
      <c r="V493" s="522"/>
      <c r="W493" s="522"/>
      <c r="X493" s="522"/>
      <c r="Y493" s="522"/>
      <c r="Z493" s="522"/>
      <c r="AA493" s="522"/>
      <c r="AB493" s="522"/>
      <c r="AC493" s="464"/>
      <c r="AD493" s="1036"/>
      <c r="AE493" s="1016"/>
      <c r="AF493" s="1017"/>
    </row>
    <row r="494" spans="1:32" ht="15" x14ac:dyDescent="0.2">
      <c r="A494" s="222">
        <v>188</v>
      </c>
      <c r="B494" s="466"/>
      <c r="C494" s="467"/>
      <c r="D494" s="467"/>
      <c r="E494" s="467"/>
      <c r="F494" s="880" t="str">
        <f>'2. CAD NCCF'!F494:L494</f>
        <v>Precious metal short</v>
      </c>
      <c r="G494" s="881"/>
      <c r="H494" s="881"/>
      <c r="I494" s="881"/>
      <c r="J494" s="881"/>
      <c r="K494" s="881"/>
      <c r="L494" s="882"/>
      <c r="M494" s="433">
        <f>'2. CAD NCCF'!M494+'3. USD NCCF'!M494+'4. EUR NCCF'!M494+'5. GBP NCCF'!M494+'6. Other(Incld) NCCF'!M494</f>
        <v>0</v>
      </c>
      <c r="N494" s="481"/>
      <c r="O494" s="465"/>
      <c r="P494" s="465"/>
      <c r="Q494" s="465"/>
      <c r="R494" s="465"/>
      <c r="S494" s="465"/>
      <c r="T494" s="465"/>
      <c r="U494" s="465"/>
      <c r="V494" s="465"/>
      <c r="W494" s="465"/>
      <c r="X494" s="465"/>
      <c r="Y494" s="465"/>
      <c r="Z494" s="465"/>
      <c r="AA494" s="465"/>
      <c r="AB494" s="465"/>
      <c r="AC494" s="465"/>
      <c r="AD494" s="1036"/>
      <c r="AE494" s="1016"/>
      <c r="AF494" s="1017"/>
    </row>
    <row r="495" spans="1:32" ht="15" customHeight="1" x14ac:dyDescent="0.2">
      <c r="A495" s="222">
        <v>189</v>
      </c>
      <c r="B495" s="466"/>
      <c r="C495" s="467"/>
      <c r="D495" s="467"/>
      <c r="E495" s="467"/>
      <c r="F495" s="880" t="str">
        <f>'2. CAD NCCF'!F495:L495</f>
        <v>Precious metal deposits</v>
      </c>
      <c r="G495" s="881"/>
      <c r="H495" s="881"/>
      <c r="I495" s="881"/>
      <c r="J495" s="881"/>
      <c r="K495" s="881"/>
      <c r="L495" s="882"/>
      <c r="M495" s="433">
        <f>'2. CAD NCCF'!M495+'3. USD NCCF'!M495+'4. EUR NCCF'!M495+'5. GBP NCCF'!M495+'6. Other(Incld) NCCF'!M495</f>
        <v>0</v>
      </c>
      <c r="N495" s="481"/>
      <c r="O495" s="465"/>
      <c r="P495" s="465"/>
      <c r="Q495" s="465"/>
      <c r="R495" s="465"/>
      <c r="S495" s="465"/>
      <c r="T495" s="465"/>
      <c r="U495" s="465"/>
      <c r="V495" s="465"/>
      <c r="W495" s="465"/>
      <c r="X495" s="465"/>
      <c r="Y495" s="465"/>
      <c r="Z495" s="465"/>
      <c r="AA495" s="465"/>
      <c r="AB495" s="465"/>
      <c r="AC495" s="465"/>
      <c r="AD495" s="1036"/>
      <c r="AE495" s="1016"/>
      <c r="AF495" s="1017"/>
    </row>
    <row r="496" spans="1:32" ht="15" customHeight="1" x14ac:dyDescent="0.2">
      <c r="A496" s="222">
        <v>189</v>
      </c>
      <c r="B496" s="466"/>
      <c r="C496" s="467"/>
      <c r="D496" s="467"/>
      <c r="E496" s="467"/>
      <c r="F496" s="880" t="str">
        <f>'2. CAD NCCF'!F496:L496</f>
        <v>Other commodities short</v>
      </c>
      <c r="G496" s="881"/>
      <c r="H496" s="881"/>
      <c r="I496" s="881"/>
      <c r="J496" s="881"/>
      <c r="K496" s="881"/>
      <c r="L496" s="882"/>
      <c r="M496" s="433">
        <f>'2. CAD NCCF'!M496+'3. USD NCCF'!M496+'4. EUR NCCF'!M496+'5. GBP NCCF'!M496+'6. Other(Incld) NCCF'!M496</f>
        <v>0</v>
      </c>
      <c r="N496" s="471"/>
      <c r="O496" s="472"/>
      <c r="P496" s="472"/>
      <c r="Q496" s="472"/>
      <c r="R496" s="472"/>
      <c r="S496" s="472"/>
      <c r="T496" s="472"/>
      <c r="U496" s="472"/>
      <c r="V496" s="472"/>
      <c r="W496" s="472"/>
      <c r="X496" s="472"/>
      <c r="Y496" s="472"/>
      <c r="Z496" s="472"/>
      <c r="AA496" s="472"/>
      <c r="AB496" s="472"/>
      <c r="AC496" s="472"/>
      <c r="AD496" s="1036"/>
      <c r="AE496" s="1016"/>
      <c r="AF496" s="1017"/>
    </row>
    <row r="497" spans="1:32" ht="15" x14ac:dyDescent="0.2">
      <c r="A497" s="222">
        <v>232</v>
      </c>
      <c r="B497" s="466"/>
      <c r="C497" s="467"/>
      <c r="D497" s="868" t="str">
        <f>'2. CAD NCCF'!D497:L497</f>
        <v>Other liabilities</v>
      </c>
      <c r="E497" s="869"/>
      <c r="F497" s="869"/>
      <c r="G497" s="869"/>
      <c r="H497" s="869"/>
      <c r="I497" s="869"/>
      <c r="J497" s="869"/>
      <c r="K497" s="869"/>
      <c r="L497" s="870"/>
      <c r="M497" s="399">
        <f>SUBTOTAL(9,M498)</f>
        <v>0</v>
      </c>
      <c r="N497" s="402">
        <f t="shared" ref="N497:AC497" si="471">SUBTOTAL(9,N498)</f>
        <v>0</v>
      </c>
      <c r="O497" s="406">
        <f t="shared" si="471"/>
        <v>0</v>
      </c>
      <c r="P497" s="405">
        <f t="shared" si="471"/>
        <v>0</v>
      </c>
      <c r="Q497" s="407">
        <f t="shared" si="471"/>
        <v>0</v>
      </c>
      <c r="R497" s="406">
        <f t="shared" si="471"/>
        <v>0</v>
      </c>
      <c r="S497" s="406">
        <f t="shared" si="471"/>
        <v>0</v>
      </c>
      <c r="T497" s="406">
        <f t="shared" si="471"/>
        <v>0</v>
      </c>
      <c r="U497" s="406">
        <f t="shared" si="471"/>
        <v>0</v>
      </c>
      <c r="V497" s="406">
        <f t="shared" si="471"/>
        <v>0</v>
      </c>
      <c r="W497" s="406">
        <f t="shared" si="471"/>
        <v>0</v>
      </c>
      <c r="X497" s="406">
        <f t="shared" si="471"/>
        <v>0</v>
      </c>
      <c r="Y497" s="406">
        <f t="shared" si="471"/>
        <v>0</v>
      </c>
      <c r="Z497" s="406">
        <f t="shared" si="471"/>
        <v>0</v>
      </c>
      <c r="AA497" s="406">
        <f t="shared" si="471"/>
        <v>0</v>
      </c>
      <c r="AB497" s="416">
        <f t="shared" si="471"/>
        <v>0</v>
      </c>
      <c r="AC497" s="399">
        <f t="shared" si="471"/>
        <v>0</v>
      </c>
      <c r="AD497" s="1015"/>
      <c r="AE497" s="1016"/>
      <c r="AF497" s="1017"/>
    </row>
    <row r="498" spans="1:32" ht="15" x14ac:dyDescent="0.2">
      <c r="A498" s="222">
        <v>188</v>
      </c>
      <c r="B498" s="488"/>
      <c r="C498" s="489"/>
      <c r="D498" s="489"/>
      <c r="E498" s="490"/>
      <c r="F498" s="880" t="str">
        <f>'2. CAD NCCF'!F498:L498</f>
        <v>Other liabilities</v>
      </c>
      <c r="G498" s="881"/>
      <c r="H498" s="881"/>
      <c r="I498" s="881"/>
      <c r="J498" s="881"/>
      <c r="K498" s="881"/>
      <c r="L498" s="882"/>
      <c r="M498" s="433">
        <f>'2. CAD NCCF'!M498+'3. USD NCCF'!M498+'4. EUR NCCF'!M498+'5. GBP NCCF'!M498+'6. Other(Incld) NCCF'!M498</f>
        <v>0</v>
      </c>
      <c r="N498" s="438">
        <f>'2. CAD NCCF'!N498+'3. USD NCCF'!N498+'4. EUR NCCF'!N498+'5. GBP NCCF'!N498+'6. Other(Incld) NCCF'!N498</f>
        <v>0</v>
      </c>
      <c r="O498" s="435">
        <f>'2. CAD NCCF'!O498+'3. USD NCCF'!O498+'4. EUR NCCF'!O498+'5. GBP NCCF'!O498+'6. Other(Incld) NCCF'!O498</f>
        <v>0</v>
      </c>
      <c r="P498" s="435">
        <f>'2. CAD NCCF'!P498+'3. USD NCCF'!P498+'4. EUR NCCF'!P498+'5. GBP NCCF'!P498+'6. Other(Incld) NCCF'!P498</f>
        <v>0</v>
      </c>
      <c r="Q498" s="437">
        <f>'2. CAD NCCF'!Q498+'3. USD NCCF'!Q498+'4. EUR NCCF'!Q498+'5. GBP NCCF'!Q498+'6. Other(Incld) NCCF'!Q498</f>
        <v>0</v>
      </c>
      <c r="R498" s="435">
        <f>'2. CAD NCCF'!R498+'3. USD NCCF'!R498+'4. EUR NCCF'!R498+'5. GBP NCCF'!R498+'6. Other(Incld) NCCF'!R498</f>
        <v>0</v>
      </c>
      <c r="S498" s="436">
        <f>'2. CAD NCCF'!S498+'3. USD NCCF'!S498+'4. EUR NCCF'!S498+'5. GBP NCCF'!S498+'6. Other(Incld) NCCF'!S498</f>
        <v>0</v>
      </c>
      <c r="T498" s="435">
        <f>'2. CAD NCCF'!T498+'3. USD NCCF'!T498+'4. EUR NCCF'!T498+'5. GBP NCCF'!T498+'6. Other(Incld) NCCF'!T498</f>
        <v>0</v>
      </c>
      <c r="U498" s="436">
        <f>'2. CAD NCCF'!U498+'3. USD NCCF'!U498+'4. EUR NCCF'!U498+'5. GBP NCCF'!U498+'6. Other(Incld) NCCF'!U498</f>
        <v>0</v>
      </c>
      <c r="V498" s="435">
        <f>'2. CAD NCCF'!V498+'3. USD NCCF'!V498+'4. EUR NCCF'!V498+'5. GBP NCCF'!V498+'6. Other(Incld) NCCF'!V498</f>
        <v>0</v>
      </c>
      <c r="W498" s="436">
        <f>'2. CAD NCCF'!W498+'3. USD NCCF'!W498+'4. EUR NCCF'!W498+'5. GBP NCCF'!W498+'6. Other(Incld) NCCF'!W498</f>
        <v>0</v>
      </c>
      <c r="X498" s="435">
        <f>'2. CAD NCCF'!X498+'3. USD NCCF'!X498+'4. EUR NCCF'!X498+'5. GBP NCCF'!X498+'6. Other(Incld) NCCF'!X498</f>
        <v>0</v>
      </c>
      <c r="Y498" s="436">
        <f>'2. CAD NCCF'!Y498+'3. USD NCCF'!Y498+'4. EUR NCCF'!Y498+'5. GBP NCCF'!Y498+'6. Other(Incld) NCCF'!Y498</f>
        <v>0</v>
      </c>
      <c r="Z498" s="435">
        <f>'2. CAD NCCF'!Z498+'3. USD NCCF'!Z498+'4. EUR NCCF'!Z498+'5. GBP NCCF'!Z498+'6. Other(Incld) NCCF'!Z498</f>
        <v>0</v>
      </c>
      <c r="AA498" s="436">
        <f>'2. CAD NCCF'!AA498+'3. USD NCCF'!AA498+'4. EUR NCCF'!AA498+'5. GBP NCCF'!AA498+'6. Other(Incld) NCCF'!AA498</f>
        <v>0</v>
      </c>
      <c r="AB498" s="439">
        <f>'2. CAD NCCF'!AB498+'3. USD NCCF'!AB498+'4. EUR NCCF'!AB498+'5. GBP NCCF'!AB498+'6. Other(Incld) NCCF'!AB498</f>
        <v>0</v>
      </c>
      <c r="AC498" s="433">
        <f>'2. CAD NCCF'!AC498+'3. USD NCCF'!AC498+'4. EUR NCCF'!AC498+'5. GBP NCCF'!AC498+'6. Other(Incld) NCCF'!AC498</f>
        <v>0</v>
      </c>
      <c r="AD498" s="1015"/>
      <c r="AE498" s="1016"/>
      <c r="AF498" s="1017"/>
    </row>
    <row r="499" spans="1:32" ht="7.5" hidden="1" customHeight="1" x14ac:dyDescent="0.2">
      <c r="A499" s="222"/>
      <c r="B499" s="945"/>
      <c r="C499" s="946"/>
      <c r="D499" s="946"/>
      <c r="E499" s="946"/>
      <c r="F499" s="946"/>
      <c r="G499" s="946"/>
      <c r="H499" s="946"/>
      <c r="I499" s="946"/>
      <c r="J499" s="946"/>
      <c r="K499" s="946"/>
      <c r="L499" s="946"/>
      <c r="M499" s="946"/>
      <c r="N499" s="946"/>
      <c r="O499" s="946"/>
      <c r="P499" s="946"/>
      <c r="Q499" s="946"/>
      <c r="R499" s="946"/>
      <c r="S499" s="946"/>
      <c r="T499" s="946"/>
      <c r="U499" s="946"/>
      <c r="V499" s="946"/>
      <c r="W499" s="946"/>
      <c r="X499" s="946"/>
      <c r="Y499" s="946"/>
      <c r="Z499" s="946"/>
      <c r="AA499" s="946"/>
      <c r="AB499" s="946"/>
      <c r="AC499" s="946"/>
      <c r="AD499" s="946"/>
      <c r="AE499" s="946"/>
      <c r="AF499" s="947"/>
    </row>
    <row r="500" spans="1:32" ht="22.5" customHeight="1" x14ac:dyDescent="0.2">
      <c r="A500" s="222">
        <v>323</v>
      </c>
      <c r="B500" s="982" t="str">
        <f>'2. CAD NCCF'!B500:L500</f>
        <v>Cash outflows from liabilities</v>
      </c>
      <c r="C500" s="983"/>
      <c r="D500" s="983"/>
      <c r="E500" s="983"/>
      <c r="F500" s="983"/>
      <c r="G500" s="983"/>
      <c r="H500" s="983"/>
      <c r="I500" s="983"/>
      <c r="J500" s="983"/>
      <c r="K500" s="983"/>
      <c r="L500" s="1115"/>
      <c r="M500" s="399">
        <f>SUBTOTAL(9,M231:M499)</f>
        <v>0</v>
      </c>
      <c r="N500" s="402">
        <f t="shared" ref="N500:AC500" si="472">SUBTOTAL(9,N231:N499)</f>
        <v>0</v>
      </c>
      <c r="O500" s="406">
        <f t="shared" si="472"/>
        <v>0</v>
      </c>
      <c r="P500" s="405">
        <f t="shared" si="472"/>
        <v>0</v>
      </c>
      <c r="Q500" s="407">
        <f t="shared" si="472"/>
        <v>0</v>
      </c>
      <c r="R500" s="405">
        <f t="shared" si="472"/>
        <v>0</v>
      </c>
      <c r="S500" s="405">
        <f t="shared" si="472"/>
        <v>0</v>
      </c>
      <c r="T500" s="405">
        <f t="shared" si="472"/>
        <v>0</v>
      </c>
      <c r="U500" s="405">
        <f t="shared" si="472"/>
        <v>0</v>
      </c>
      <c r="V500" s="405">
        <f t="shared" si="472"/>
        <v>0</v>
      </c>
      <c r="W500" s="405">
        <f t="shared" si="472"/>
        <v>0</v>
      </c>
      <c r="X500" s="405">
        <f t="shared" si="472"/>
        <v>0</v>
      </c>
      <c r="Y500" s="405">
        <f t="shared" si="472"/>
        <v>0</v>
      </c>
      <c r="Z500" s="405">
        <f t="shared" si="472"/>
        <v>0</v>
      </c>
      <c r="AA500" s="405">
        <f t="shared" si="472"/>
        <v>0</v>
      </c>
      <c r="AB500" s="424">
        <f t="shared" si="472"/>
        <v>0</v>
      </c>
      <c r="AC500" s="399">
        <f t="shared" si="472"/>
        <v>0</v>
      </c>
      <c r="AD500" s="1015"/>
      <c r="AE500" s="1016"/>
      <c r="AF500" s="1017"/>
    </row>
    <row r="501" spans="1:32" ht="7.5" hidden="1" customHeight="1" x14ac:dyDescent="0.2">
      <c r="A501" s="223"/>
      <c r="B501" s="1000"/>
      <c r="C501" s="1001"/>
      <c r="D501" s="1001"/>
      <c r="E501" s="1001"/>
      <c r="F501" s="1001"/>
      <c r="G501" s="1001"/>
      <c r="H501" s="1001"/>
      <c r="I501" s="1001"/>
      <c r="J501" s="1001"/>
      <c r="K501" s="1001"/>
      <c r="L501" s="1001"/>
      <c r="M501" s="1001"/>
      <c r="N501" s="1001"/>
      <c r="O501" s="1001"/>
      <c r="P501" s="1001"/>
      <c r="Q501" s="1001"/>
      <c r="R501" s="1001"/>
      <c r="S501" s="1001"/>
      <c r="T501" s="1001"/>
      <c r="U501" s="1001"/>
      <c r="V501" s="1001"/>
      <c r="W501" s="1001"/>
      <c r="X501" s="1001"/>
      <c r="Y501" s="1001"/>
      <c r="Z501" s="1001"/>
      <c r="AA501" s="1001"/>
      <c r="AB501" s="1001"/>
      <c r="AC501" s="1001"/>
      <c r="AD501" s="1001"/>
      <c r="AE501" s="1001"/>
      <c r="AF501" s="1002"/>
    </row>
    <row r="502" spans="1:32" ht="22.5" customHeight="1" x14ac:dyDescent="0.2">
      <c r="A502" s="222">
        <v>323</v>
      </c>
      <c r="B502" s="991" t="str">
        <f>'2. CAD NCCF'!B502:L502</f>
        <v>Total shareholders' equity</v>
      </c>
      <c r="C502" s="992"/>
      <c r="D502" s="992"/>
      <c r="E502" s="992"/>
      <c r="F502" s="992"/>
      <c r="G502" s="992"/>
      <c r="H502" s="992"/>
      <c r="I502" s="992"/>
      <c r="J502" s="992"/>
      <c r="K502" s="992"/>
      <c r="L502" s="993"/>
      <c r="M502" s="399">
        <f>'2. CAD NCCF'!M502+'3. USD NCCF'!M502+'4. EUR NCCF'!M502+'5. GBP NCCF'!M502+'6. Other(Incld) NCCF'!M502</f>
        <v>0</v>
      </c>
      <c r="N502" s="1141"/>
      <c r="O502" s="1142"/>
      <c r="P502" s="1142"/>
      <c r="Q502" s="1142"/>
      <c r="R502" s="1142"/>
      <c r="S502" s="1142"/>
      <c r="T502" s="1142"/>
      <c r="U502" s="1142"/>
      <c r="V502" s="1142"/>
      <c r="W502" s="1142"/>
      <c r="X502" s="1142"/>
      <c r="Y502" s="1142"/>
      <c r="Z502" s="1142"/>
      <c r="AA502" s="1142"/>
      <c r="AB502" s="1142"/>
      <c r="AC502" s="1142"/>
      <c r="AD502" s="1061"/>
      <c r="AE502" s="1062"/>
      <c r="AF502" s="1063"/>
    </row>
    <row r="503" spans="1:32" ht="7.5" hidden="1" customHeight="1" x14ac:dyDescent="0.2">
      <c r="A503" s="223"/>
      <c r="B503" s="1000"/>
      <c r="C503" s="1001"/>
      <c r="D503" s="1001"/>
      <c r="E503" s="1001"/>
      <c r="F503" s="1001"/>
      <c r="G503" s="1001"/>
      <c r="H503" s="1001"/>
      <c r="I503" s="1001"/>
      <c r="J503" s="1001"/>
      <c r="K503" s="1001"/>
      <c r="L503" s="1001"/>
      <c r="M503" s="1001"/>
      <c r="N503" s="1001"/>
      <c r="O503" s="1001"/>
      <c r="P503" s="1001"/>
      <c r="Q503" s="1001"/>
      <c r="R503" s="1001"/>
      <c r="S503" s="1001"/>
      <c r="T503" s="1001"/>
      <c r="U503" s="1001"/>
      <c r="V503" s="1001"/>
      <c r="W503" s="1001"/>
      <c r="X503" s="1001"/>
      <c r="Y503" s="1001"/>
      <c r="Z503" s="1001"/>
      <c r="AA503" s="1001"/>
      <c r="AB503" s="1001"/>
      <c r="AC503" s="1001"/>
      <c r="AD503" s="1001"/>
      <c r="AE503" s="1001"/>
      <c r="AF503" s="1002"/>
    </row>
    <row r="504" spans="1:32" ht="22.5" customHeight="1" x14ac:dyDescent="0.2">
      <c r="A504" s="222">
        <v>323</v>
      </c>
      <c r="B504" s="991" t="str">
        <f>'2. CAD NCCF'!B504:L504</f>
        <v>CASH OUTFLOWS FROM TOTAL AND SHAREHOLDERS' EQUITY</v>
      </c>
      <c r="C504" s="992"/>
      <c r="D504" s="992"/>
      <c r="E504" s="992"/>
      <c r="F504" s="992"/>
      <c r="G504" s="992"/>
      <c r="H504" s="992"/>
      <c r="I504" s="992"/>
      <c r="J504" s="992"/>
      <c r="K504" s="992"/>
      <c r="L504" s="993"/>
      <c r="M504" s="399">
        <f>SUM(M500:M503)</f>
        <v>0</v>
      </c>
      <c r="N504" s="402">
        <f t="shared" ref="N504:AC504" si="473">SUM(N500:N503)</f>
        <v>0</v>
      </c>
      <c r="O504" s="406">
        <f t="shared" si="473"/>
        <v>0</v>
      </c>
      <c r="P504" s="405">
        <f t="shared" si="473"/>
        <v>0</v>
      </c>
      <c r="Q504" s="407">
        <f t="shared" si="473"/>
        <v>0</v>
      </c>
      <c r="R504" s="405">
        <f t="shared" si="473"/>
        <v>0</v>
      </c>
      <c r="S504" s="405">
        <f t="shared" si="473"/>
        <v>0</v>
      </c>
      <c r="T504" s="405">
        <f t="shared" si="473"/>
        <v>0</v>
      </c>
      <c r="U504" s="405">
        <f t="shared" si="473"/>
        <v>0</v>
      </c>
      <c r="V504" s="405">
        <f t="shared" si="473"/>
        <v>0</v>
      </c>
      <c r="W504" s="405">
        <f t="shared" si="473"/>
        <v>0</v>
      </c>
      <c r="X504" s="405">
        <f t="shared" si="473"/>
        <v>0</v>
      </c>
      <c r="Y504" s="405">
        <f t="shared" si="473"/>
        <v>0</v>
      </c>
      <c r="Z504" s="405">
        <f t="shared" si="473"/>
        <v>0</v>
      </c>
      <c r="AA504" s="405">
        <f t="shared" si="473"/>
        <v>0</v>
      </c>
      <c r="AB504" s="424">
        <f t="shared" si="473"/>
        <v>0</v>
      </c>
      <c r="AC504" s="399">
        <f t="shared" si="473"/>
        <v>0</v>
      </c>
      <c r="AD504" s="1145"/>
      <c r="AE504" s="1062"/>
      <c r="AF504" s="1063"/>
    </row>
    <row r="505" spans="1:32" ht="7.5" customHeight="1" x14ac:dyDescent="0.2">
      <c r="A505" s="223"/>
      <c r="B505" s="860"/>
      <c r="C505" s="860"/>
      <c r="D505" s="860"/>
      <c r="E505" s="860"/>
      <c r="F505" s="860"/>
      <c r="G505" s="860"/>
      <c r="H505" s="860"/>
      <c r="I505" s="860"/>
      <c r="J505" s="860"/>
      <c r="K505" s="860"/>
      <c r="L505" s="860"/>
      <c r="M505" s="860"/>
      <c r="N505" s="860"/>
      <c r="O505" s="860"/>
      <c r="P505" s="860"/>
      <c r="Q505" s="860"/>
      <c r="R505" s="860"/>
      <c r="S505" s="860"/>
      <c r="T505" s="860"/>
      <c r="U505" s="860"/>
      <c r="V505" s="860"/>
      <c r="W505" s="860"/>
      <c r="X505" s="860"/>
      <c r="Y505" s="860"/>
      <c r="Z505" s="860"/>
      <c r="AA505" s="860"/>
      <c r="AB505" s="860"/>
      <c r="AC505" s="860"/>
      <c r="AD505" s="860"/>
      <c r="AE505" s="860"/>
      <c r="AF505" s="860"/>
    </row>
    <row r="506" spans="1:32" ht="22.5" customHeight="1" outlineLevel="1" x14ac:dyDescent="0.2">
      <c r="A506" s="222">
        <v>103</v>
      </c>
      <c r="B506" s="969" t="str">
        <f>'2. CAD NCCF'!B506:AF506</f>
        <v>COLLATERAL</v>
      </c>
      <c r="C506" s="962"/>
      <c r="D506" s="962"/>
      <c r="E506" s="962"/>
      <c r="F506" s="962"/>
      <c r="G506" s="962"/>
      <c r="H506" s="962"/>
      <c r="I506" s="962"/>
      <c r="J506" s="962"/>
      <c r="K506" s="962"/>
      <c r="L506" s="962"/>
      <c r="M506" s="962"/>
      <c r="N506" s="962"/>
      <c r="O506" s="962"/>
      <c r="P506" s="962"/>
      <c r="Q506" s="962"/>
      <c r="R506" s="962"/>
      <c r="S506" s="962"/>
      <c r="T506" s="962"/>
      <c r="U506" s="962"/>
      <c r="V506" s="962"/>
      <c r="W506" s="962"/>
      <c r="X506" s="962"/>
      <c r="Y506" s="962"/>
      <c r="Z506" s="962"/>
      <c r="AA506" s="962"/>
      <c r="AB506" s="962"/>
      <c r="AC506" s="962"/>
      <c r="AD506" s="962"/>
      <c r="AE506" s="962"/>
      <c r="AF506" s="963"/>
    </row>
    <row r="507" spans="1:32" ht="15" customHeight="1" x14ac:dyDescent="0.2">
      <c r="A507" s="222">
        <v>326</v>
      </c>
      <c r="B507" s="499"/>
      <c r="C507" s="970" t="str">
        <f>'2. CAD NCCF'!C507:AF507</f>
        <v>Pledging and encumbrances - Derivative and clearing</v>
      </c>
      <c r="D507" s="971"/>
      <c r="E507" s="971"/>
      <c r="F507" s="971"/>
      <c r="G507" s="971"/>
      <c r="H507" s="971"/>
      <c r="I507" s="971"/>
      <c r="J507" s="971"/>
      <c r="K507" s="971"/>
      <c r="L507" s="971"/>
      <c r="M507" s="971"/>
      <c r="N507" s="971"/>
      <c r="O507" s="971"/>
      <c r="P507" s="971"/>
      <c r="Q507" s="971"/>
      <c r="R507" s="971"/>
      <c r="S507" s="971"/>
      <c r="T507" s="971"/>
      <c r="U507" s="971"/>
      <c r="V507" s="971"/>
      <c r="W507" s="971"/>
      <c r="X507" s="971"/>
      <c r="Y507" s="971"/>
      <c r="Z507" s="971"/>
      <c r="AA507" s="971"/>
      <c r="AB507" s="971"/>
      <c r="AC507" s="971"/>
      <c r="AD507" s="971"/>
      <c r="AE507" s="971"/>
      <c r="AF507" s="972"/>
    </row>
    <row r="508" spans="1:32" ht="15" x14ac:dyDescent="0.2">
      <c r="A508" s="222">
        <v>232</v>
      </c>
      <c r="B508" s="499"/>
      <c r="C508" s="500"/>
      <c r="D508" s="1103" t="str">
        <f>'2. CAD NCCF'!D508:AF508</f>
        <v>Government securities (GS)</v>
      </c>
      <c r="E508" s="1140"/>
      <c r="F508" s="1140"/>
      <c r="G508" s="1140"/>
      <c r="H508" s="1140"/>
      <c r="I508" s="1140"/>
      <c r="J508" s="1140"/>
      <c r="K508" s="1140"/>
      <c r="L508" s="1140"/>
      <c r="M508" s="1104"/>
      <c r="N508" s="1104"/>
      <c r="O508" s="1104"/>
      <c r="P508" s="1104"/>
      <c r="Q508" s="1104"/>
      <c r="R508" s="1104"/>
      <c r="S508" s="1104"/>
      <c r="T508" s="1104"/>
      <c r="U508" s="1104"/>
      <c r="V508" s="1104"/>
      <c r="W508" s="1104"/>
      <c r="X508" s="1104"/>
      <c r="Y508" s="1104"/>
      <c r="Z508" s="1104"/>
      <c r="AA508" s="1104"/>
      <c r="AB508" s="1104"/>
      <c r="AC508" s="1104"/>
      <c r="AD508" s="1104"/>
      <c r="AE508" s="1104"/>
      <c r="AF508" s="1105"/>
    </row>
    <row r="509" spans="1:32" ht="15" x14ac:dyDescent="0.2">
      <c r="A509" s="222">
        <v>233</v>
      </c>
      <c r="B509" s="499"/>
      <c r="C509" s="467"/>
      <c r="D509" s="467"/>
      <c r="E509" s="877" t="str">
        <f>'2. CAD NCCF'!E509:L509</f>
        <v>High rated GS</v>
      </c>
      <c r="F509" s="878"/>
      <c r="G509" s="878"/>
      <c r="H509" s="878"/>
      <c r="I509" s="878"/>
      <c r="J509" s="878"/>
      <c r="K509" s="878"/>
      <c r="L509" s="879"/>
      <c r="M509" s="399">
        <f>SUBTOTAL(9,M510:M513)</f>
        <v>0</v>
      </c>
      <c r="N509" s="402">
        <f t="shared" ref="N509:AC509" si="474">SUBTOTAL(9,N510:N513)</f>
        <v>0</v>
      </c>
      <c r="O509" s="406">
        <f t="shared" si="474"/>
        <v>0</v>
      </c>
      <c r="P509" s="405">
        <f t="shared" si="474"/>
        <v>0</v>
      </c>
      <c r="Q509" s="407">
        <f t="shared" si="474"/>
        <v>0</v>
      </c>
      <c r="R509" s="406">
        <f t="shared" si="474"/>
        <v>0</v>
      </c>
      <c r="S509" s="406">
        <f t="shared" si="474"/>
        <v>0</v>
      </c>
      <c r="T509" s="406">
        <f t="shared" si="474"/>
        <v>0</v>
      </c>
      <c r="U509" s="406">
        <f t="shared" si="474"/>
        <v>0</v>
      </c>
      <c r="V509" s="406">
        <f t="shared" si="474"/>
        <v>0</v>
      </c>
      <c r="W509" s="406">
        <f t="shared" si="474"/>
        <v>0</v>
      </c>
      <c r="X509" s="406">
        <f t="shared" si="474"/>
        <v>0</v>
      </c>
      <c r="Y509" s="406">
        <f t="shared" si="474"/>
        <v>0</v>
      </c>
      <c r="Z509" s="406">
        <f t="shared" si="474"/>
        <v>0</v>
      </c>
      <c r="AA509" s="406">
        <f t="shared" si="474"/>
        <v>0</v>
      </c>
      <c r="AB509" s="416">
        <f t="shared" si="474"/>
        <v>0</v>
      </c>
      <c r="AC509" s="399">
        <f t="shared" si="474"/>
        <v>0</v>
      </c>
      <c r="AD509" s="1015"/>
      <c r="AE509" s="1016"/>
      <c r="AF509" s="1017"/>
    </row>
    <row r="510" spans="1:32" ht="15" x14ac:dyDescent="0.2">
      <c r="A510" s="222">
        <v>234</v>
      </c>
      <c r="B510" s="499"/>
      <c r="C510" s="467"/>
      <c r="D510" s="467"/>
      <c r="E510" s="476"/>
      <c r="F510" s="880" t="str">
        <f>'2. CAD NCCF'!F510:L510</f>
        <v xml:space="preserve">Sovereigh &amp; central bank GS </v>
      </c>
      <c r="G510" s="881"/>
      <c r="H510" s="881"/>
      <c r="I510" s="881"/>
      <c r="J510" s="881"/>
      <c r="K510" s="881"/>
      <c r="L510" s="882"/>
      <c r="M510" s="433">
        <f>'2. CAD NCCF'!M510+'3. USD NCCF'!M510+'4. EUR NCCF'!M510+'5. GBP NCCF'!M510+'6. Other(Incld) NCCF'!M510</f>
        <v>0</v>
      </c>
      <c r="N510" s="438">
        <f>'2. CAD NCCF'!N510+'3. USD NCCF'!N510+'4. EUR NCCF'!N510+'5. GBP NCCF'!N510+'6. Other(Incld) NCCF'!N510</f>
        <v>0</v>
      </c>
      <c r="O510" s="435">
        <f>'2. CAD NCCF'!O510+'3. USD NCCF'!O510+'4. EUR NCCF'!O510+'5. GBP NCCF'!O510+'6. Other(Incld) NCCF'!O510</f>
        <v>0</v>
      </c>
      <c r="P510" s="435">
        <f>'2. CAD NCCF'!P510+'3. USD NCCF'!P510+'4. EUR NCCF'!P510+'5. GBP NCCF'!P510+'6. Other(Incld) NCCF'!P510</f>
        <v>0</v>
      </c>
      <c r="Q510" s="437">
        <f>'2. CAD NCCF'!Q510+'3. USD NCCF'!Q510+'4. EUR NCCF'!Q510+'5. GBP NCCF'!Q510+'6. Other(Incld) NCCF'!Q510</f>
        <v>0</v>
      </c>
      <c r="R510" s="435">
        <f>'2. CAD NCCF'!R510+'3. USD NCCF'!R510+'4. EUR NCCF'!R510+'5. GBP NCCF'!R510+'6. Other(Incld) NCCF'!R510</f>
        <v>0</v>
      </c>
      <c r="S510" s="436">
        <f>'2. CAD NCCF'!S510+'3. USD NCCF'!S510+'4. EUR NCCF'!S510+'5. GBP NCCF'!S510+'6. Other(Incld) NCCF'!S510</f>
        <v>0</v>
      </c>
      <c r="T510" s="435">
        <f>'2. CAD NCCF'!T510+'3. USD NCCF'!T510+'4. EUR NCCF'!T510+'5. GBP NCCF'!T510+'6. Other(Incld) NCCF'!T510</f>
        <v>0</v>
      </c>
      <c r="U510" s="436">
        <f>'2. CAD NCCF'!U510+'3. USD NCCF'!U510+'4. EUR NCCF'!U510+'5. GBP NCCF'!U510+'6. Other(Incld) NCCF'!U510</f>
        <v>0</v>
      </c>
      <c r="V510" s="435">
        <f>'2. CAD NCCF'!V510+'3. USD NCCF'!V510+'4. EUR NCCF'!V510+'5. GBP NCCF'!V510+'6. Other(Incld) NCCF'!V510</f>
        <v>0</v>
      </c>
      <c r="W510" s="436">
        <f>'2. CAD NCCF'!W510+'3. USD NCCF'!W510+'4. EUR NCCF'!W510+'5. GBP NCCF'!W510+'6. Other(Incld) NCCF'!W510</f>
        <v>0</v>
      </c>
      <c r="X510" s="435">
        <f>'2. CAD NCCF'!X510+'3. USD NCCF'!X510+'4. EUR NCCF'!X510+'5. GBP NCCF'!X510+'6. Other(Incld) NCCF'!X510</f>
        <v>0</v>
      </c>
      <c r="Y510" s="436">
        <f>'2. CAD NCCF'!Y510+'3. USD NCCF'!Y510+'4. EUR NCCF'!Y510+'5. GBP NCCF'!Y510+'6. Other(Incld) NCCF'!Y510</f>
        <v>0</v>
      </c>
      <c r="Z510" s="435">
        <f>'2. CAD NCCF'!Z510+'3. USD NCCF'!Z510+'4. EUR NCCF'!Z510+'5. GBP NCCF'!Z510+'6. Other(Incld) NCCF'!Z510</f>
        <v>0</v>
      </c>
      <c r="AA510" s="436">
        <f>'2. CAD NCCF'!AA510+'3. USD NCCF'!AA510+'4. EUR NCCF'!AA510+'5. GBP NCCF'!AA510+'6. Other(Incld) NCCF'!AA510</f>
        <v>0</v>
      </c>
      <c r="AB510" s="439">
        <f>'2. CAD NCCF'!AB510+'3. USD NCCF'!AB510+'4. EUR NCCF'!AB510+'5. GBP NCCF'!AB510+'6. Other(Incld) NCCF'!AB510</f>
        <v>0</v>
      </c>
      <c r="AC510" s="433">
        <f>'2. CAD NCCF'!AC510+'3. USD NCCF'!AC510+'4. EUR NCCF'!AC510+'5. GBP NCCF'!AC510+'6. Other(Incld) NCCF'!AC510</f>
        <v>0</v>
      </c>
      <c r="AD510" s="1015"/>
      <c r="AE510" s="1016"/>
      <c r="AF510" s="1017"/>
    </row>
    <row r="511" spans="1:32" ht="15" customHeight="1" x14ac:dyDescent="0.2">
      <c r="A511" s="222">
        <v>235</v>
      </c>
      <c r="B511" s="499"/>
      <c r="C511" s="467"/>
      <c r="D511" s="467"/>
      <c r="E511" s="476"/>
      <c r="F511" s="880" t="str">
        <f>'2. CAD NCCF'!F511:L511</f>
        <v>State, provincial &amp; agency GS</v>
      </c>
      <c r="G511" s="881"/>
      <c r="H511" s="881"/>
      <c r="I511" s="881"/>
      <c r="J511" s="881"/>
      <c r="K511" s="881"/>
      <c r="L511" s="882"/>
      <c r="M511" s="433">
        <f>'2. CAD NCCF'!M511+'3. USD NCCF'!M511+'4. EUR NCCF'!M511+'5. GBP NCCF'!M511+'6. Other(Incld) NCCF'!M511</f>
        <v>0</v>
      </c>
      <c r="N511" s="438">
        <f>'2. CAD NCCF'!N511+'3. USD NCCF'!N511+'4. EUR NCCF'!N511+'5. GBP NCCF'!N511+'6. Other(Incld) NCCF'!N511</f>
        <v>0</v>
      </c>
      <c r="O511" s="435">
        <f>'2. CAD NCCF'!O511+'3. USD NCCF'!O511+'4. EUR NCCF'!O511+'5. GBP NCCF'!O511+'6. Other(Incld) NCCF'!O511</f>
        <v>0</v>
      </c>
      <c r="P511" s="435">
        <f>'2. CAD NCCF'!P511+'3. USD NCCF'!P511+'4. EUR NCCF'!P511+'5. GBP NCCF'!P511+'6. Other(Incld) NCCF'!P511</f>
        <v>0</v>
      </c>
      <c r="Q511" s="437">
        <f>'2. CAD NCCF'!Q511+'3. USD NCCF'!Q511+'4. EUR NCCF'!Q511+'5. GBP NCCF'!Q511+'6. Other(Incld) NCCF'!Q511</f>
        <v>0</v>
      </c>
      <c r="R511" s="435">
        <f>'2. CAD NCCF'!R511+'3. USD NCCF'!R511+'4. EUR NCCF'!R511+'5. GBP NCCF'!R511+'6. Other(Incld) NCCF'!R511</f>
        <v>0</v>
      </c>
      <c r="S511" s="436">
        <f>'2. CAD NCCF'!S511+'3. USD NCCF'!S511+'4. EUR NCCF'!S511+'5. GBP NCCF'!S511+'6. Other(Incld) NCCF'!S511</f>
        <v>0</v>
      </c>
      <c r="T511" s="435">
        <f>'2. CAD NCCF'!T511+'3. USD NCCF'!T511+'4. EUR NCCF'!T511+'5. GBP NCCF'!T511+'6. Other(Incld) NCCF'!T511</f>
        <v>0</v>
      </c>
      <c r="U511" s="436">
        <f>'2. CAD NCCF'!U511+'3. USD NCCF'!U511+'4. EUR NCCF'!U511+'5. GBP NCCF'!U511+'6. Other(Incld) NCCF'!U511</f>
        <v>0</v>
      </c>
      <c r="V511" s="435">
        <f>'2. CAD NCCF'!V511+'3. USD NCCF'!V511+'4. EUR NCCF'!V511+'5. GBP NCCF'!V511+'6. Other(Incld) NCCF'!V511</f>
        <v>0</v>
      </c>
      <c r="W511" s="436">
        <f>'2. CAD NCCF'!W511+'3. USD NCCF'!W511+'4. EUR NCCF'!W511+'5. GBP NCCF'!W511+'6. Other(Incld) NCCF'!W511</f>
        <v>0</v>
      </c>
      <c r="X511" s="435">
        <f>'2. CAD NCCF'!X511+'3. USD NCCF'!X511+'4. EUR NCCF'!X511+'5. GBP NCCF'!X511+'6. Other(Incld) NCCF'!X511</f>
        <v>0</v>
      </c>
      <c r="Y511" s="436">
        <f>'2. CAD NCCF'!Y511+'3. USD NCCF'!Y511+'4. EUR NCCF'!Y511+'5. GBP NCCF'!Y511+'6. Other(Incld) NCCF'!Y511</f>
        <v>0</v>
      </c>
      <c r="Z511" s="435">
        <f>'2. CAD NCCF'!Z511+'3. USD NCCF'!Z511+'4. EUR NCCF'!Z511+'5. GBP NCCF'!Z511+'6. Other(Incld) NCCF'!Z511</f>
        <v>0</v>
      </c>
      <c r="AA511" s="436">
        <f>'2. CAD NCCF'!AA511+'3. USD NCCF'!AA511+'4. EUR NCCF'!AA511+'5. GBP NCCF'!AA511+'6. Other(Incld) NCCF'!AA511</f>
        <v>0</v>
      </c>
      <c r="AB511" s="439">
        <f>'2. CAD NCCF'!AB511+'3. USD NCCF'!AB511+'4. EUR NCCF'!AB511+'5. GBP NCCF'!AB511+'6. Other(Incld) NCCF'!AB511</f>
        <v>0</v>
      </c>
      <c r="AC511" s="433">
        <f>'2. CAD NCCF'!AC511+'3. USD NCCF'!AC511+'4. EUR NCCF'!AC511+'5. GBP NCCF'!AC511+'6. Other(Incld) NCCF'!AC511</f>
        <v>0</v>
      </c>
      <c r="AD511" s="1015"/>
      <c r="AE511" s="1016"/>
      <c r="AF511" s="1017"/>
    </row>
    <row r="512" spans="1:32" ht="15" customHeight="1" x14ac:dyDescent="0.2">
      <c r="A512" s="222">
        <v>236</v>
      </c>
      <c r="B512" s="499"/>
      <c r="C512" s="467"/>
      <c r="D512" s="257"/>
      <c r="E512" s="258"/>
      <c r="F512" s="880" t="str">
        <f>'2. CAD NCCF'!F512:L512</f>
        <v>State municipal GS</v>
      </c>
      <c r="G512" s="881"/>
      <c r="H512" s="881"/>
      <c r="I512" s="881"/>
      <c r="J512" s="881"/>
      <c r="K512" s="881"/>
      <c r="L512" s="882"/>
      <c r="M512" s="433">
        <f>'2. CAD NCCF'!M512+'3. USD NCCF'!M512+'4. EUR NCCF'!M512+'5. GBP NCCF'!M512+'6. Other(Incld) NCCF'!M512</f>
        <v>0</v>
      </c>
      <c r="N512" s="438">
        <f>'2. CAD NCCF'!N512+'3. USD NCCF'!N512+'4. EUR NCCF'!N512+'5. GBP NCCF'!N512+'6. Other(Incld) NCCF'!N512</f>
        <v>0</v>
      </c>
      <c r="O512" s="435">
        <f>'2. CAD NCCF'!O512+'3. USD NCCF'!O512+'4. EUR NCCF'!O512+'5. GBP NCCF'!O512+'6. Other(Incld) NCCF'!O512</f>
        <v>0</v>
      </c>
      <c r="P512" s="435">
        <f>'2. CAD NCCF'!P512+'3. USD NCCF'!P512+'4. EUR NCCF'!P512+'5. GBP NCCF'!P512+'6. Other(Incld) NCCF'!P512</f>
        <v>0</v>
      </c>
      <c r="Q512" s="437">
        <f>'2. CAD NCCF'!Q512+'3. USD NCCF'!Q512+'4. EUR NCCF'!Q512+'5. GBP NCCF'!Q512+'6. Other(Incld) NCCF'!Q512</f>
        <v>0</v>
      </c>
      <c r="R512" s="435">
        <f>'2. CAD NCCF'!R512+'3. USD NCCF'!R512+'4. EUR NCCF'!R512+'5. GBP NCCF'!R512+'6. Other(Incld) NCCF'!R512</f>
        <v>0</v>
      </c>
      <c r="S512" s="436">
        <f>'2. CAD NCCF'!S512+'3. USD NCCF'!S512+'4. EUR NCCF'!S512+'5. GBP NCCF'!S512+'6. Other(Incld) NCCF'!S512</f>
        <v>0</v>
      </c>
      <c r="T512" s="435">
        <f>'2. CAD NCCF'!T512+'3. USD NCCF'!T512+'4. EUR NCCF'!T512+'5. GBP NCCF'!T512+'6. Other(Incld) NCCF'!T512</f>
        <v>0</v>
      </c>
      <c r="U512" s="436">
        <f>'2. CAD NCCF'!U512+'3. USD NCCF'!U512+'4. EUR NCCF'!U512+'5. GBP NCCF'!U512+'6. Other(Incld) NCCF'!U512</f>
        <v>0</v>
      </c>
      <c r="V512" s="435">
        <f>'2. CAD NCCF'!V512+'3. USD NCCF'!V512+'4. EUR NCCF'!V512+'5. GBP NCCF'!V512+'6. Other(Incld) NCCF'!V512</f>
        <v>0</v>
      </c>
      <c r="W512" s="436">
        <f>'2. CAD NCCF'!W512+'3. USD NCCF'!W512+'4. EUR NCCF'!W512+'5. GBP NCCF'!W512+'6. Other(Incld) NCCF'!W512</f>
        <v>0</v>
      </c>
      <c r="X512" s="435">
        <f>'2. CAD NCCF'!X512+'3. USD NCCF'!X512+'4. EUR NCCF'!X512+'5. GBP NCCF'!X512+'6. Other(Incld) NCCF'!X512</f>
        <v>0</v>
      </c>
      <c r="Y512" s="436">
        <f>'2. CAD NCCF'!Y512+'3. USD NCCF'!Y512+'4. EUR NCCF'!Y512+'5. GBP NCCF'!Y512+'6. Other(Incld) NCCF'!Y512</f>
        <v>0</v>
      </c>
      <c r="Z512" s="435">
        <f>'2. CAD NCCF'!Z512+'3. USD NCCF'!Z512+'4. EUR NCCF'!Z512+'5. GBP NCCF'!Z512+'6. Other(Incld) NCCF'!Z512</f>
        <v>0</v>
      </c>
      <c r="AA512" s="436">
        <f>'2. CAD NCCF'!AA512+'3. USD NCCF'!AA512+'4. EUR NCCF'!AA512+'5. GBP NCCF'!AA512+'6. Other(Incld) NCCF'!AA512</f>
        <v>0</v>
      </c>
      <c r="AB512" s="439">
        <f>'2. CAD NCCF'!AB512+'3. USD NCCF'!AB512+'4. EUR NCCF'!AB512+'5. GBP NCCF'!AB512+'6. Other(Incld) NCCF'!AB512</f>
        <v>0</v>
      </c>
      <c r="AC512" s="433">
        <f>'2. CAD NCCF'!AC512+'3. USD NCCF'!AC512+'4. EUR NCCF'!AC512+'5. GBP NCCF'!AC512+'6. Other(Incld) NCCF'!AC512</f>
        <v>0</v>
      </c>
      <c r="AD512" s="1015"/>
      <c r="AE512" s="1016"/>
      <c r="AF512" s="1017"/>
    </row>
    <row r="513" spans="1:32" ht="15" customHeight="1" x14ac:dyDescent="0.2">
      <c r="A513" s="222">
        <v>237</v>
      </c>
      <c r="B513" s="499"/>
      <c r="C513" s="467"/>
      <c r="D513" s="467"/>
      <c r="E513" s="254"/>
      <c r="F513" s="880" t="str">
        <f>'2. CAD NCCF'!F513:L513</f>
        <v>Supranational and multilateral development bank GS</v>
      </c>
      <c r="G513" s="881"/>
      <c r="H513" s="881"/>
      <c r="I513" s="881"/>
      <c r="J513" s="881"/>
      <c r="K513" s="881"/>
      <c r="L513" s="882"/>
      <c r="M513" s="433">
        <f>'2. CAD NCCF'!M513+'3. USD NCCF'!M513+'4. EUR NCCF'!M513+'5. GBP NCCF'!M513+'6. Other(Incld) NCCF'!M513</f>
        <v>0</v>
      </c>
      <c r="N513" s="438">
        <f>'2. CAD NCCF'!N513+'3. USD NCCF'!N513+'4. EUR NCCF'!N513+'5. GBP NCCF'!N513+'6. Other(Incld) NCCF'!N513</f>
        <v>0</v>
      </c>
      <c r="O513" s="435">
        <f>'2. CAD NCCF'!O513+'3. USD NCCF'!O513+'4. EUR NCCF'!O513+'5. GBP NCCF'!O513+'6. Other(Incld) NCCF'!O513</f>
        <v>0</v>
      </c>
      <c r="P513" s="435">
        <f>'2. CAD NCCF'!P513+'3. USD NCCF'!P513+'4. EUR NCCF'!P513+'5. GBP NCCF'!P513+'6. Other(Incld) NCCF'!P513</f>
        <v>0</v>
      </c>
      <c r="Q513" s="437">
        <f>'2. CAD NCCF'!Q513+'3. USD NCCF'!Q513+'4. EUR NCCF'!Q513+'5. GBP NCCF'!Q513+'6. Other(Incld) NCCF'!Q513</f>
        <v>0</v>
      </c>
      <c r="R513" s="435">
        <f>'2. CAD NCCF'!R513+'3. USD NCCF'!R513+'4. EUR NCCF'!R513+'5. GBP NCCF'!R513+'6. Other(Incld) NCCF'!R513</f>
        <v>0</v>
      </c>
      <c r="S513" s="436">
        <f>'2. CAD NCCF'!S513+'3. USD NCCF'!S513+'4. EUR NCCF'!S513+'5. GBP NCCF'!S513+'6. Other(Incld) NCCF'!S513</f>
        <v>0</v>
      </c>
      <c r="T513" s="435">
        <f>'2. CAD NCCF'!T513+'3. USD NCCF'!T513+'4. EUR NCCF'!T513+'5. GBP NCCF'!T513+'6. Other(Incld) NCCF'!T513</f>
        <v>0</v>
      </c>
      <c r="U513" s="436">
        <f>'2. CAD NCCF'!U513+'3. USD NCCF'!U513+'4. EUR NCCF'!U513+'5. GBP NCCF'!U513+'6. Other(Incld) NCCF'!U513</f>
        <v>0</v>
      </c>
      <c r="V513" s="435">
        <f>'2. CAD NCCF'!V513+'3. USD NCCF'!V513+'4. EUR NCCF'!V513+'5. GBP NCCF'!V513+'6. Other(Incld) NCCF'!V513</f>
        <v>0</v>
      </c>
      <c r="W513" s="436">
        <f>'2. CAD NCCF'!W513+'3. USD NCCF'!W513+'4. EUR NCCF'!W513+'5. GBP NCCF'!W513+'6. Other(Incld) NCCF'!W513</f>
        <v>0</v>
      </c>
      <c r="X513" s="435">
        <f>'2. CAD NCCF'!X513+'3. USD NCCF'!X513+'4. EUR NCCF'!X513+'5. GBP NCCF'!X513+'6. Other(Incld) NCCF'!X513</f>
        <v>0</v>
      </c>
      <c r="Y513" s="436">
        <f>'2. CAD NCCF'!Y513+'3. USD NCCF'!Y513+'4. EUR NCCF'!Y513+'5. GBP NCCF'!Y513+'6. Other(Incld) NCCF'!Y513</f>
        <v>0</v>
      </c>
      <c r="Z513" s="435">
        <f>'2. CAD NCCF'!Z513+'3. USD NCCF'!Z513+'4. EUR NCCF'!Z513+'5. GBP NCCF'!Z513+'6. Other(Incld) NCCF'!Z513</f>
        <v>0</v>
      </c>
      <c r="AA513" s="436">
        <f>'2. CAD NCCF'!AA513+'3. USD NCCF'!AA513+'4. EUR NCCF'!AA513+'5. GBP NCCF'!AA513+'6. Other(Incld) NCCF'!AA513</f>
        <v>0</v>
      </c>
      <c r="AB513" s="439">
        <f>'2. CAD NCCF'!AB513+'3. USD NCCF'!AB513+'4. EUR NCCF'!AB513+'5. GBP NCCF'!AB513+'6. Other(Incld) NCCF'!AB513</f>
        <v>0</v>
      </c>
      <c r="AC513" s="433">
        <f>'2. CAD NCCF'!AC513+'3. USD NCCF'!AC513+'4. EUR NCCF'!AC513+'5. GBP NCCF'!AC513+'6. Other(Incld) NCCF'!AC513</f>
        <v>0</v>
      </c>
      <c r="AD513" s="1015"/>
      <c r="AE513" s="1016"/>
      <c r="AF513" s="1017"/>
    </row>
    <row r="514" spans="1:32" ht="15" x14ac:dyDescent="0.2">
      <c r="A514" s="222">
        <v>238</v>
      </c>
      <c r="B514" s="499"/>
      <c r="C514" s="467"/>
      <c r="D514" s="475"/>
      <c r="E514" s="877" t="str">
        <f>'2. CAD NCCF'!E514:L514</f>
        <v>Medium rated GS</v>
      </c>
      <c r="F514" s="878"/>
      <c r="G514" s="878"/>
      <c r="H514" s="878"/>
      <c r="I514" s="878"/>
      <c r="J514" s="878"/>
      <c r="K514" s="878"/>
      <c r="L514" s="879"/>
      <c r="M514" s="399">
        <f>SUBTOTAL(9,M515:M518)</f>
        <v>0</v>
      </c>
      <c r="N514" s="402">
        <f t="shared" ref="N514:AC514" si="475">SUBTOTAL(9,N515:N518)</f>
        <v>0</v>
      </c>
      <c r="O514" s="406">
        <f t="shared" si="475"/>
        <v>0</v>
      </c>
      <c r="P514" s="405">
        <f t="shared" si="475"/>
        <v>0</v>
      </c>
      <c r="Q514" s="407">
        <f t="shared" si="475"/>
        <v>0</v>
      </c>
      <c r="R514" s="406">
        <f t="shared" si="475"/>
        <v>0</v>
      </c>
      <c r="S514" s="406">
        <f t="shared" si="475"/>
        <v>0</v>
      </c>
      <c r="T514" s="406">
        <f t="shared" si="475"/>
        <v>0</v>
      </c>
      <c r="U514" s="406">
        <f t="shared" si="475"/>
        <v>0</v>
      </c>
      <c r="V514" s="406">
        <f t="shared" si="475"/>
        <v>0</v>
      </c>
      <c r="W514" s="406">
        <f t="shared" si="475"/>
        <v>0</v>
      </c>
      <c r="X514" s="406">
        <f t="shared" si="475"/>
        <v>0</v>
      </c>
      <c r="Y514" s="406">
        <f t="shared" si="475"/>
        <v>0</v>
      </c>
      <c r="Z514" s="406">
        <f t="shared" si="475"/>
        <v>0</v>
      </c>
      <c r="AA514" s="406">
        <f t="shared" si="475"/>
        <v>0</v>
      </c>
      <c r="AB514" s="416">
        <f t="shared" si="475"/>
        <v>0</v>
      </c>
      <c r="AC514" s="399">
        <f t="shared" si="475"/>
        <v>0</v>
      </c>
      <c r="AD514" s="1015"/>
      <c r="AE514" s="1016"/>
      <c r="AF514" s="1017"/>
    </row>
    <row r="515" spans="1:32" ht="15" x14ac:dyDescent="0.2">
      <c r="A515" s="222">
        <v>239</v>
      </c>
      <c r="B515" s="499"/>
      <c r="C515" s="467"/>
      <c r="D515" s="483"/>
      <c r="E515" s="483"/>
      <c r="F515" s="880" t="str">
        <f>'2. CAD NCCF'!F515:L515</f>
        <v xml:space="preserve">Sovereigh &amp; central bank GS </v>
      </c>
      <c r="G515" s="881"/>
      <c r="H515" s="881"/>
      <c r="I515" s="881"/>
      <c r="J515" s="881"/>
      <c r="K515" s="881"/>
      <c r="L515" s="882"/>
      <c r="M515" s="433">
        <f>'2. CAD NCCF'!M515+'3. USD NCCF'!M515+'4. EUR NCCF'!M515+'5. GBP NCCF'!M515+'6. Other(Incld) NCCF'!M515</f>
        <v>0</v>
      </c>
      <c r="N515" s="438">
        <f>'2. CAD NCCF'!N515+'3. USD NCCF'!N515+'4. EUR NCCF'!N515+'5. GBP NCCF'!N515+'6. Other(Incld) NCCF'!N515</f>
        <v>0</v>
      </c>
      <c r="O515" s="435">
        <f>'2. CAD NCCF'!O515+'3. USD NCCF'!O515+'4. EUR NCCF'!O515+'5. GBP NCCF'!O515+'6. Other(Incld) NCCF'!O515</f>
        <v>0</v>
      </c>
      <c r="P515" s="435">
        <f>'2. CAD NCCF'!P515+'3. USD NCCF'!P515+'4. EUR NCCF'!P515+'5. GBP NCCF'!P515+'6. Other(Incld) NCCF'!P515</f>
        <v>0</v>
      </c>
      <c r="Q515" s="437">
        <f>'2. CAD NCCF'!Q515+'3. USD NCCF'!Q515+'4. EUR NCCF'!Q515+'5. GBP NCCF'!Q515+'6. Other(Incld) NCCF'!Q515</f>
        <v>0</v>
      </c>
      <c r="R515" s="435">
        <f>'2. CAD NCCF'!R515+'3. USD NCCF'!R515+'4. EUR NCCF'!R515+'5. GBP NCCF'!R515+'6. Other(Incld) NCCF'!R515</f>
        <v>0</v>
      </c>
      <c r="S515" s="436">
        <f>'2. CAD NCCF'!S515+'3. USD NCCF'!S515+'4. EUR NCCF'!S515+'5. GBP NCCF'!S515+'6. Other(Incld) NCCF'!S515</f>
        <v>0</v>
      </c>
      <c r="T515" s="435">
        <f>'2. CAD NCCF'!T515+'3. USD NCCF'!T515+'4. EUR NCCF'!T515+'5. GBP NCCF'!T515+'6. Other(Incld) NCCF'!T515</f>
        <v>0</v>
      </c>
      <c r="U515" s="436">
        <f>'2. CAD NCCF'!U515+'3. USD NCCF'!U515+'4. EUR NCCF'!U515+'5. GBP NCCF'!U515+'6. Other(Incld) NCCF'!U515</f>
        <v>0</v>
      </c>
      <c r="V515" s="435">
        <f>'2. CAD NCCF'!V515+'3. USD NCCF'!V515+'4. EUR NCCF'!V515+'5. GBP NCCF'!V515+'6. Other(Incld) NCCF'!V515</f>
        <v>0</v>
      </c>
      <c r="W515" s="436">
        <f>'2. CAD NCCF'!W515+'3. USD NCCF'!W515+'4. EUR NCCF'!W515+'5. GBP NCCF'!W515+'6. Other(Incld) NCCF'!W515</f>
        <v>0</v>
      </c>
      <c r="X515" s="435">
        <f>'2. CAD NCCF'!X515+'3. USD NCCF'!X515+'4. EUR NCCF'!X515+'5. GBP NCCF'!X515+'6. Other(Incld) NCCF'!X515</f>
        <v>0</v>
      </c>
      <c r="Y515" s="436">
        <f>'2. CAD NCCF'!Y515+'3. USD NCCF'!Y515+'4. EUR NCCF'!Y515+'5. GBP NCCF'!Y515+'6. Other(Incld) NCCF'!Y515</f>
        <v>0</v>
      </c>
      <c r="Z515" s="435">
        <f>'2. CAD NCCF'!Z515+'3. USD NCCF'!Z515+'4. EUR NCCF'!Z515+'5. GBP NCCF'!Z515+'6. Other(Incld) NCCF'!Z515</f>
        <v>0</v>
      </c>
      <c r="AA515" s="436">
        <f>'2. CAD NCCF'!AA515+'3. USD NCCF'!AA515+'4. EUR NCCF'!AA515+'5. GBP NCCF'!AA515+'6. Other(Incld) NCCF'!AA515</f>
        <v>0</v>
      </c>
      <c r="AB515" s="439">
        <f>'2. CAD NCCF'!AB515+'3. USD NCCF'!AB515+'4. EUR NCCF'!AB515+'5. GBP NCCF'!AB515+'6. Other(Incld) NCCF'!AB515</f>
        <v>0</v>
      </c>
      <c r="AC515" s="433">
        <f>'2. CAD NCCF'!AC515+'3. USD NCCF'!AC515+'4. EUR NCCF'!AC515+'5. GBP NCCF'!AC515+'6. Other(Incld) NCCF'!AC515</f>
        <v>0</v>
      </c>
      <c r="AD515" s="1015"/>
      <c r="AE515" s="1016"/>
      <c r="AF515" s="1017"/>
    </row>
    <row r="516" spans="1:32" ht="15" customHeight="1" x14ac:dyDescent="0.2">
      <c r="A516" s="222">
        <v>240</v>
      </c>
      <c r="B516" s="499"/>
      <c r="C516" s="467"/>
      <c r="D516" s="483"/>
      <c r="E516" s="483"/>
      <c r="F516" s="880" t="str">
        <f>'2. CAD NCCF'!F516:L516</f>
        <v>State, provincial &amp; agency GS</v>
      </c>
      <c r="G516" s="881"/>
      <c r="H516" s="881"/>
      <c r="I516" s="881"/>
      <c r="J516" s="881"/>
      <c r="K516" s="881"/>
      <c r="L516" s="882"/>
      <c r="M516" s="433">
        <f>'2. CAD NCCF'!M516+'3. USD NCCF'!M516+'4. EUR NCCF'!M516+'5. GBP NCCF'!M516+'6. Other(Incld) NCCF'!M516</f>
        <v>0</v>
      </c>
      <c r="N516" s="438">
        <f>'2. CAD NCCF'!N516+'3. USD NCCF'!N516+'4. EUR NCCF'!N516+'5. GBP NCCF'!N516+'6. Other(Incld) NCCF'!N516</f>
        <v>0</v>
      </c>
      <c r="O516" s="435">
        <f>'2. CAD NCCF'!O516+'3. USD NCCF'!O516+'4. EUR NCCF'!O516+'5. GBP NCCF'!O516+'6. Other(Incld) NCCF'!O516</f>
        <v>0</v>
      </c>
      <c r="P516" s="435">
        <f>'2. CAD NCCF'!P516+'3. USD NCCF'!P516+'4. EUR NCCF'!P516+'5. GBP NCCF'!P516+'6. Other(Incld) NCCF'!P516</f>
        <v>0</v>
      </c>
      <c r="Q516" s="437">
        <f>'2. CAD NCCF'!Q516+'3. USD NCCF'!Q516+'4. EUR NCCF'!Q516+'5. GBP NCCF'!Q516+'6. Other(Incld) NCCF'!Q516</f>
        <v>0</v>
      </c>
      <c r="R516" s="435">
        <f>'2. CAD NCCF'!R516+'3. USD NCCF'!R516+'4. EUR NCCF'!R516+'5. GBP NCCF'!R516+'6. Other(Incld) NCCF'!R516</f>
        <v>0</v>
      </c>
      <c r="S516" s="436">
        <f>'2. CAD NCCF'!S516+'3. USD NCCF'!S516+'4. EUR NCCF'!S516+'5. GBP NCCF'!S516+'6. Other(Incld) NCCF'!S516</f>
        <v>0</v>
      </c>
      <c r="T516" s="435">
        <f>'2. CAD NCCF'!T516+'3. USD NCCF'!T516+'4. EUR NCCF'!T516+'5. GBP NCCF'!T516+'6. Other(Incld) NCCF'!T516</f>
        <v>0</v>
      </c>
      <c r="U516" s="436">
        <f>'2. CAD NCCF'!U516+'3. USD NCCF'!U516+'4. EUR NCCF'!U516+'5. GBP NCCF'!U516+'6. Other(Incld) NCCF'!U516</f>
        <v>0</v>
      </c>
      <c r="V516" s="435">
        <f>'2. CAD NCCF'!V516+'3. USD NCCF'!V516+'4. EUR NCCF'!V516+'5. GBP NCCF'!V516+'6. Other(Incld) NCCF'!V516</f>
        <v>0</v>
      </c>
      <c r="W516" s="436">
        <f>'2. CAD NCCF'!W516+'3. USD NCCF'!W516+'4. EUR NCCF'!W516+'5. GBP NCCF'!W516+'6. Other(Incld) NCCF'!W516</f>
        <v>0</v>
      </c>
      <c r="X516" s="435">
        <f>'2. CAD NCCF'!X516+'3. USD NCCF'!X516+'4. EUR NCCF'!X516+'5. GBP NCCF'!X516+'6. Other(Incld) NCCF'!X516</f>
        <v>0</v>
      </c>
      <c r="Y516" s="436">
        <f>'2. CAD NCCF'!Y516+'3. USD NCCF'!Y516+'4. EUR NCCF'!Y516+'5. GBP NCCF'!Y516+'6. Other(Incld) NCCF'!Y516</f>
        <v>0</v>
      </c>
      <c r="Z516" s="435">
        <f>'2. CAD NCCF'!Z516+'3. USD NCCF'!Z516+'4. EUR NCCF'!Z516+'5. GBP NCCF'!Z516+'6. Other(Incld) NCCF'!Z516</f>
        <v>0</v>
      </c>
      <c r="AA516" s="436">
        <f>'2. CAD NCCF'!AA516+'3. USD NCCF'!AA516+'4. EUR NCCF'!AA516+'5. GBP NCCF'!AA516+'6. Other(Incld) NCCF'!AA516</f>
        <v>0</v>
      </c>
      <c r="AB516" s="439">
        <f>'2. CAD NCCF'!AB516+'3. USD NCCF'!AB516+'4. EUR NCCF'!AB516+'5. GBP NCCF'!AB516+'6. Other(Incld) NCCF'!AB516</f>
        <v>0</v>
      </c>
      <c r="AC516" s="433">
        <f>'2. CAD NCCF'!AC516+'3. USD NCCF'!AC516+'4. EUR NCCF'!AC516+'5. GBP NCCF'!AC516+'6. Other(Incld) NCCF'!AC516</f>
        <v>0</v>
      </c>
      <c r="AD516" s="1015"/>
      <c r="AE516" s="1016"/>
      <c r="AF516" s="1017"/>
    </row>
    <row r="517" spans="1:32" ht="15" customHeight="1" x14ac:dyDescent="0.2">
      <c r="A517" s="222">
        <v>241</v>
      </c>
      <c r="B517" s="499"/>
      <c r="C517" s="467"/>
      <c r="D517" s="259"/>
      <c r="E517" s="259"/>
      <c r="F517" s="880" t="str">
        <f>'2. CAD NCCF'!F517:L517</f>
        <v>State municipal GS</v>
      </c>
      <c r="G517" s="881"/>
      <c r="H517" s="881"/>
      <c r="I517" s="881"/>
      <c r="J517" s="881"/>
      <c r="K517" s="881"/>
      <c r="L517" s="882"/>
      <c r="M517" s="433">
        <f>'2. CAD NCCF'!M517+'3. USD NCCF'!M517+'4. EUR NCCF'!M517+'5. GBP NCCF'!M517+'6. Other(Incld) NCCF'!M517</f>
        <v>0</v>
      </c>
      <c r="N517" s="438">
        <f>'2. CAD NCCF'!N517+'3. USD NCCF'!N517+'4. EUR NCCF'!N517+'5. GBP NCCF'!N517+'6. Other(Incld) NCCF'!N517</f>
        <v>0</v>
      </c>
      <c r="O517" s="435">
        <f>'2. CAD NCCF'!O517+'3. USD NCCF'!O517+'4. EUR NCCF'!O517+'5. GBP NCCF'!O517+'6. Other(Incld) NCCF'!O517</f>
        <v>0</v>
      </c>
      <c r="P517" s="435">
        <f>'2. CAD NCCF'!P517+'3. USD NCCF'!P517+'4. EUR NCCF'!P517+'5. GBP NCCF'!P517+'6. Other(Incld) NCCF'!P517</f>
        <v>0</v>
      </c>
      <c r="Q517" s="437">
        <f>'2. CAD NCCF'!Q517+'3. USD NCCF'!Q517+'4. EUR NCCF'!Q517+'5. GBP NCCF'!Q517+'6. Other(Incld) NCCF'!Q517</f>
        <v>0</v>
      </c>
      <c r="R517" s="435">
        <f>'2. CAD NCCF'!R517+'3. USD NCCF'!R517+'4. EUR NCCF'!R517+'5. GBP NCCF'!R517+'6. Other(Incld) NCCF'!R517</f>
        <v>0</v>
      </c>
      <c r="S517" s="436">
        <f>'2. CAD NCCF'!S517+'3. USD NCCF'!S517+'4. EUR NCCF'!S517+'5. GBP NCCF'!S517+'6. Other(Incld) NCCF'!S517</f>
        <v>0</v>
      </c>
      <c r="T517" s="435">
        <f>'2. CAD NCCF'!T517+'3. USD NCCF'!T517+'4. EUR NCCF'!T517+'5. GBP NCCF'!T517+'6. Other(Incld) NCCF'!T517</f>
        <v>0</v>
      </c>
      <c r="U517" s="436">
        <f>'2. CAD NCCF'!U517+'3. USD NCCF'!U517+'4. EUR NCCF'!U517+'5. GBP NCCF'!U517+'6. Other(Incld) NCCF'!U517</f>
        <v>0</v>
      </c>
      <c r="V517" s="435">
        <f>'2. CAD NCCF'!V517+'3. USD NCCF'!V517+'4. EUR NCCF'!V517+'5. GBP NCCF'!V517+'6. Other(Incld) NCCF'!V517</f>
        <v>0</v>
      </c>
      <c r="W517" s="436">
        <f>'2. CAD NCCF'!W517+'3. USD NCCF'!W517+'4. EUR NCCF'!W517+'5. GBP NCCF'!W517+'6. Other(Incld) NCCF'!W517</f>
        <v>0</v>
      </c>
      <c r="X517" s="435">
        <f>'2. CAD NCCF'!X517+'3. USD NCCF'!X517+'4. EUR NCCF'!X517+'5. GBP NCCF'!X517+'6. Other(Incld) NCCF'!X517</f>
        <v>0</v>
      </c>
      <c r="Y517" s="436">
        <f>'2. CAD NCCF'!Y517+'3. USD NCCF'!Y517+'4. EUR NCCF'!Y517+'5. GBP NCCF'!Y517+'6. Other(Incld) NCCF'!Y517</f>
        <v>0</v>
      </c>
      <c r="Z517" s="435">
        <f>'2. CAD NCCF'!Z517+'3. USD NCCF'!Z517+'4. EUR NCCF'!Z517+'5. GBP NCCF'!Z517+'6. Other(Incld) NCCF'!Z517</f>
        <v>0</v>
      </c>
      <c r="AA517" s="436">
        <f>'2. CAD NCCF'!AA517+'3. USD NCCF'!AA517+'4. EUR NCCF'!AA517+'5. GBP NCCF'!AA517+'6. Other(Incld) NCCF'!AA517</f>
        <v>0</v>
      </c>
      <c r="AB517" s="439">
        <f>'2. CAD NCCF'!AB517+'3. USD NCCF'!AB517+'4. EUR NCCF'!AB517+'5. GBP NCCF'!AB517+'6. Other(Incld) NCCF'!AB517</f>
        <v>0</v>
      </c>
      <c r="AC517" s="433">
        <f>'2. CAD NCCF'!AC517+'3. USD NCCF'!AC517+'4. EUR NCCF'!AC517+'5. GBP NCCF'!AC517+'6. Other(Incld) NCCF'!AC517</f>
        <v>0</v>
      </c>
      <c r="AD517" s="1015"/>
      <c r="AE517" s="1016"/>
      <c r="AF517" s="1017"/>
    </row>
    <row r="518" spans="1:32" ht="15" customHeight="1" x14ac:dyDescent="0.2">
      <c r="A518" s="222">
        <v>242</v>
      </c>
      <c r="B518" s="499"/>
      <c r="C518" s="467"/>
      <c r="D518" s="257"/>
      <c r="E518" s="257"/>
      <c r="F518" s="880" t="str">
        <f>'2. CAD NCCF'!F518:L518</f>
        <v>Supranational and multilateral development bank GS</v>
      </c>
      <c r="G518" s="881"/>
      <c r="H518" s="881"/>
      <c r="I518" s="881"/>
      <c r="J518" s="881"/>
      <c r="K518" s="881"/>
      <c r="L518" s="882"/>
      <c r="M518" s="433">
        <f>'2. CAD NCCF'!M518+'3. USD NCCF'!M518+'4. EUR NCCF'!M518+'5. GBP NCCF'!M518+'6. Other(Incld) NCCF'!M518</f>
        <v>0</v>
      </c>
      <c r="N518" s="438">
        <f>'2. CAD NCCF'!N518+'3. USD NCCF'!N518+'4. EUR NCCF'!N518+'5. GBP NCCF'!N518+'6. Other(Incld) NCCF'!N518</f>
        <v>0</v>
      </c>
      <c r="O518" s="435">
        <f>'2. CAD NCCF'!O518+'3. USD NCCF'!O518+'4. EUR NCCF'!O518+'5. GBP NCCF'!O518+'6. Other(Incld) NCCF'!O518</f>
        <v>0</v>
      </c>
      <c r="P518" s="435">
        <f>'2. CAD NCCF'!P518+'3. USD NCCF'!P518+'4. EUR NCCF'!P518+'5. GBP NCCF'!P518+'6. Other(Incld) NCCF'!P518</f>
        <v>0</v>
      </c>
      <c r="Q518" s="437">
        <f>'2. CAD NCCF'!Q518+'3. USD NCCF'!Q518+'4. EUR NCCF'!Q518+'5. GBP NCCF'!Q518+'6. Other(Incld) NCCF'!Q518</f>
        <v>0</v>
      </c>
      <c r="R518" s="435">
        <f>'2. CAD NCCF'!R518+'3. USD NCCF'!R518+'4. EUR NCCF'!R518+'5. GBP NCCF'!R518+'6. Other(Incld) NCCF'!R518</f>
        <v>0</v>
      </c>
      <c r="S518" s="436">
        <f>'2. CAD NCCF'!S518+'3. USD NCCF'!S518+'4. EUR NCCF'!S518+'5. GBP NCCF'!S518+'6. Other(Incld) NCCF'!S518</f>
        <v>0</v>
      </c>
      <c r="T518" s="435">
        <f>'2. CAD NCCF'!T518+'3. USD NCCF'!T518+'4. EUR NCCF'!T518+'5. GBP NCCF'!T518+'6. Other(Incld) NCCF'!T518</f>
        <v>0</v>
      </c>
      <c r="U518" s="436">
        <f>'2. CAD NCCF'!U518+'3. USD NCCF'!U518+'4. EUR NCCF'!U518+'5. GBP NCCF'!U518+'6. Other(Incld) NCCF'!U518</f>
        <v>0</v>
      </c>
      <c r="V518" s="435">
        <f>'2. CAD NCCF'!V518+'3. USD NCCF'!V518+'4. EUR NCCF'!V518+'5. GBP NCCF'!V518+'6. Other(Incld) NCCF'!V518</f>
        <v>0</v>
      </c>
      <c r="W518" s="436">
        <f>'2. CAD NCCF'!W518+'3. USD NCCF'!W518+'4. EUR NCCF'!W518+'5. GBP NCCF'!W518+'6. Other(Incld) NCCF'!W518</f>
        <v>0</v>
      </c>
      <c r="X518" s="435">
        <f>'2. CAD NCCF'!X518+'3. USD NCCF'!X518+'4. EUR NCCF'!X518+'5. GBP NCCF'!X518+'6. Other(Incld) NCCF'!X518</f>
        <v>0</v>
      </c>
      <c r="Y518" s="436">
        <f>'2. CAD NCCF'!Y518+'3. USD NCCF'!Y518+'4. EUR NCCF'!Y518+'5. GBP NCCF'!Y518+'6. Other(Incld) NCCF'!Y518</f>
        <v>0</v>
      </c>
      <c r="Z518" s="435">
        <f>'2. CAD NCCF'!Z518+'3. USD NCCF'!Z518+'4. EUR NCCF'!Z518+'5. GBP NCCF'!Z518+'6. Other(Incld) NCCF'!Z518</f>
        <v>0</v>
      </c>
      <c r="AA518" s="436">
        <f>'2. CAD NCCF'!AA518+'3. USD NCCF'!AA518+'4. EUR NCCF'!AA518+'5. GBP NCCF'!AA518+'6. Other(Incld) NCCF'!AA518</f>
        <v>0</v>
      </c>
      <c r="AB518" s="439">
        <f>'2. CAD NCCF'!AB518+'3. USD NCCF'!AB518+'4. EUR NCCF'!AB518+'5. GBP NCCF'!AB518+'6. Other(Incld) NCCF'!AB518</f>
        <v>0</v>
      </c>
      <c r="AC518" s="433">
        <f>'2. CAD NCCF'!AC518+'3. USD NCCF'!AC518+'4. EUR NCCF'!AC518+'5. GBP NCCF'!AC518+'6. Other(Incld) NCCF'!AC518</f>
        <v>0</v>
      </c>
      <c r="AD518" s="1015"/>
      <c r="AE518" s="1016"/>
      <c r="AF518" s="1017"/>
    </row>
    <row r="519" spans="1:32" ht="15.75" customHeight="1" x14ac:dyDescent="0.2">
      <c r="A519" s="222">
        <v>243</v>
      </c>
      <c r="B519" s="499"/>
      <c r="C519" s="467"/>
      <c r="D519" s="259"/>
      <c r="E519" s="877" t="str">
        <f>'2. CAD NCCF'!E519:L519</f>
        <v>Low or not rated GS</v>
      </c>
      <c r="F519" s="878"/>
      <c r="G519" s="878"/>
      <c r="H519" s="878"/>
      <c r="I519" s="878"/>
      <c r="J519" s="878"/>
      <c r="K519" s="878"/>
      <c r="L519" s="879"/>
      <c r="M519" s="399">
        <f>SUBTOTAL(9,M520:M523)</f>
        <v>0</v>
      </c>
      <c r="N519" s="402">
        <f t="shared" ref="N519:AC519" si="476">SUBTOTAL(9,N520:N523)</f>
        <v>0</v>
      </c>
      <c r="O519" s="406">
        <f t="shared" si="476"/>
        <v>0</v>
      </c>
      <c r="P519" s="405">
        <f t="shared" si="476"/>
        <v>0</v>
      </c>
      <c r="Q519" s="407">
        <f t="shared" si="476"/>
        <v>0</v>
      </c>
      <c r="R519" s="406">
        <f t="shared" si="476"/>
        <v>0</v>
      </c>
      <c r="S519" s="406">
        <f t="shared" si="476"/>
        <v>0</v>
      </c>
      <c r="T519" s="406">
        <f t="shared" si="476"/>
        <v>0</v>
      </c>
      <c r="U519" s="406">
        <f t="shared" si="476"/>
        <v>0</v>
      </c>
      <c r="V519" s="406">
        <f t="shared" si="476"/>
        <v>0</v>
      </c>
      <c r="W519" s="406">
        <f t="shared" si="476"/>
        <v>0</v>
      </c>
      <c r="X519" s="406">
        <f t="shared" si="476"/>
        <v>0</v>
      </c>
      <c r="Y519" s="406">
        <f t="shared" si="476"/>
        <v>0</v>
      </c>
      <c r="Z519" s="406">
        <f t="shared" si="476"/>
        <v>0</v>
      </c>
      <c r="AA519" s="406">
        <f t="shared" si="476"/>
        <v>0</v>
      </c>
      <c r="AB519" s="416">
        <f t="shared" si="476"/>
        <v>0</v>
      </c>
      <c r="AC519" s="399">
        <f t="shared" si="476"/>
        <v>0</v>
      </c>
      <c r="AD519" s="1015"/>
      <c r="AE519" s="1016"/>
      <c r="AF519" s="1017"/>
    </row>
    <row r="520" spans="1:32" ht="15" x14ac:dyDescent="0.2">
      <c r="A520" s="222">
        <v>244</v>
      </c>
      <c r="B520" s="499"/>
      <c r="C520" s="467"/>
      <c r="D520" s="483"/>
      <c r="E520" s="483"/>
      <c r="F520" s="880" t="str">
        <f>'2. CAD NCCF'!F520:L520</f>
        <v xml:space="preserve">Sovereigh &amp; central bank GS </v>
      </c>
      <c r="G520" s="881"/>
      <c r="H520" s="881"/>
      <c r="I520" s="881"/>
      <c r="J520" s="881"/>
      <c r="K520" s="881"/>
      <c r="L520" s="882"/>
      <c r="M520" s="433">
        <f>'2. CAD NCCF'!M520+'3. USD NCCF'!M520+'4. EUR NCCF'!M520+'5. GBP NCCF'!M520+'6. Other(Incld) NCCF'!M520</f>
        <v>0</v>
      </c>
      <c r="N520" s="438">
        <f>'2. CAD NCCF'!N520+'3. USD NCCF'!N520+'4. EUR NCCF'!N520+'5. GBP NCCF'!N520+'6. Other(Incld) NCCF'!N520</f>
        <v>0</v>
      </c>
      <c r="O520" s="435">
        <f>'2. CAD NCCF'!O520+'3. USD NCCF'!O520+'4. EUR NCCF'!O520+'5. GBP NCCF'!O520+'6. Other(Incld) NCCF'!O520</f>
        <v>0</v>
      </c>
      <c r="P520" s="435">
        <f>'2. CAD NCCF'!P520+'3. USD NCCF'!P520+'4. EUR NCCF'!P520+'5. GBP NCCF'!P520+'6. Other(Incld) NCCF'!P520</f>
        <v>0</v>
      </c>
      <c r="Q520" s="437">
        <f>'2. CAD NCCF'!Q520+'3. USD NCCF'!Q520+'4. EUR NCCF'!Q520+'5. GBP NCCF'!Q520+'6. Other(Incld) NCCF'!Q520</f>
        <v>0</v>
      </c>
      <c r="R520" s="435">
        <f>'2. CAD NCCF'!R520+'3. USD NCCF'!R520+'4. EUR NCCF'!R520+'5. GBP NCCF'!R520+'6. Other(Incld) NCCF'!R520</f>
        <v>0</v>
      </c>
      <c r="S520" s="436">
        <f>'2. CAD NCCF'!S520+'3. USD NCCF'!S520+'4. EUR NCCF'!S520+'5. GBP NCCF'!S520+'6. Other(Incld) NCCF'!S520</f>
        <v>0</v>
      </c>
      <c r="T520" s="435">
        <f>'2. CAD NCCF'!T520+'3. USD NCCF'!T520+'4. EUR NCCF'!T520+'5. GBP NCCF'!T520+'6. Other(Incld) NCCF'!T520</f>
        <v>0</v>
      </c>
      <c r="U520" s="436">
        <f>'2. CAD NCCF'!U520+'3. USD NCCF'!U520+'4. EUR NCCF'!U520+'5. GBP NCCF'!U520+'6. Other(Incld) NCCF'!U520</f>
        <v>0</v>
      </c>
      <c r="V520" s="435">
        <f>'2. CAD NCCF'!V520+'3. USD NCCF'!V520+'4. EUR NCCF'!V520+'5. GBP NCCF'!V520+'6. Other(Incld) NCCF'!V520</f>
        <v>0</v>
      </c>
      <c r="W520" s="436">
        <f>'2. CAD NCCF'!W520+'3. USD NCCF'!W520+'4. EUR NCCF'!W520+'5. GBP NCCF'!W520+'6. Other(Incld) NCCF'!W520</f>
        <v>0</v>
      </c>
      <c r="X520" s="435">
        <f>'2. CAD NCCF'!X520+'3. USD NCCF'!X520+'4. EUR NCCF'!X520+'5. GBP NCCF'!X520+'6. Other(Incld) NCCF'!X520</f>
        <v>0</v>
      </c>
      <c r="Y520" s="436">
        <f>'2. CAD NCCF'!Y520+'3. USD NCCF'!Y520+'4. EUR NCCF'!Y520+'5. GBP NCCF'!Y520+'6. Other(Incld) NCCF'!Y520</f>
        <v>0</v>
      </c>
      <c r="Z520" s="435">
        <f>'2. CAD NCCF'!Z520+'3. USD NCCF'!Z520+'4. EUR NCCF'!Z520+'5. GBP NCCF'!Z520+'6. Other(Incld) NCCF'!Z520</f>
        <v>0</v>
      </c>
      <c r="AA520" s="436">
        <f>'2. CAD NCCF'!AA520+'3. USD NCCF'!AA520+'4. EUR NCCF'!AA520+'5. GBP NCCF'!AA520+'6. Other(Incld) NCCF'!AA520</f>
        <v>0</v>
      </c>
      <c r="AB520" s="439">
        <f>'2. CAD NCCF'!AB520+'3. USD NCCF'!AB520+'4. EUR NCCF'!AB520+'5. GBP NCCF'!AB520+'6. Other(Incld) NCCF'!AB520</f>
        <v>0</v>
      </c>
      <c r="AC520" s="433">
        <f>'2. CAD NCCF'!AC520+'3. USD NCCF'!AC520+'4. EUR NCCF'!AC520+'5. GBP NCCF'!AC520+'6. Other(Incld) NCCF'!AC520</f>
        <v>0</v>
      </c>
      <c r="AD520" s="1015"/>
      <c r="AE520" s="1016"/>
      <c r="AF520" s="1017"/>
    </row>
    <row r="521" spans="1:32" ht="15" customHeight="1" x14ac:dyDescent="0.2">
      <c r="A521" s="222">
        <v>245</v>
      </c>
      <c r="B521" s="499"/>
      <c r="C521" s="467"/>
      <c r="D521" s="260"/>
      <c r="E521" s="260"/>
      <c r="F521" s="880" t="str">
        <f>'2. CAD NCCF'!F521:L521</f>
        <v>State, provincial &amp; agency GS</v>
      </c>
      <c r="G521" s="881"/>
      <c r="H521" s="881"/>
      <c r="I521" s="881"/>
      <c r="J521" s="881"/>
      <c r="K521" s="881"/>
      <c r="L521" s="882"/>
      <c r="M521" s="433">
        <f>'2. CAD NCCF'!M521+'3. USD NCCF'!M521+'4. EUR NCCF'!M521+'5. GBP NCCF'!M521+'6. Other(Incld) NCCF'!M521</f>
        <v>0</v>
      </c>
      <c r="N521" s="438">
        <f>'2. CAD NCCF'!N521+'3. USD NCCF'!N521+'4. EUR NCCF'!N521+'5. GBP NCCF'!N521+'6. Other(Incld) NCCF'!N521</f>
        <v>0</v>
      </c>
      <c r="O521" s="435">
        <f>'2. CAD NCCF'!O521+'3. USD NCCF'!O521+'4. EUR NCCF'!O521+'5. GBP NCCF'!O521+'6. Other(Incld) NCCF'!O521</f>
        <v>0</v>
      </c>
      <c r="P521" s="435">
        <f>'2. CAD NCCF'!P521+'3. USD NCCF'!P521+'4. EUR NCCF'!P521+'5. GBP NCCF'!P521+'6. Other(Incld) NCCF'!P521</f>
        <v>0</v>
      </c>
      <c r="Q521" s="437">
        <f>'2. CAD NCCF'!Q521+'3. USD NCCF'!Q521+'4. EUR NCCF'!Q521+'5. GBP NCCF'!Q521+'6. Other(Incld) NCCF'!Q521</f>
        <v>0</v>
      </c>
      <c r="R521" s="435">
        <f>'2. CAD NCCF'!R521+'3. USD NCCF'!R521+'4. EUR NCCF'!R521+'5. GBP NCCF'!R521+'6. Other(Incld) NCCF'!R521</f>
        <v>0</v>
      </c>
      <c r="S521" s="436">
        <f>'2. CAD NCCF'!S521+'3. USD NCCF'!S521+'4. EUR NCCF'!S521+'5. GBP NCCF'!S521+'6. Other(Incld) NCCF'!S521</f>
        <v>0</v>
      </c>
      <c r="T521" s="435">
        <f>'2. CAD NCCF'!T521+'3. USD NCCF'!T521+'4. EUR NCCF'!T521+'5. GBP NCCF'!T521+'6. Other(Incld) NCCF'!T521</f>
        <v>0</v>
      </c>
      <c r="U521" s="436">
        <f>'2. CAD NCCF'!U521+'3. USD NCCF'!U521+'4. EUR NCCF'!U521+'5. GBP NCCF'!U521+'6. Other(Incld) NCCF'!U521</f>
        <v>0</v>
      </c>
      <c r="V521" s="435">
        <f>'2. CAD NCCF'!V521+'3. USD NCCF'!V521+'4. EUR NCCF'!V521+'5. GBP NCCF'!V521+'6. Other(Incld) NCCF'!V521</f>
        <v>0</v>
      </c>
      <c r="W521" s="436">
        <f>'2. CAD NCCF'!W521+'3. USD NCCF'!W521+'4. EUR NCCF'!W521+'5. GBP NCCF'!W521+'6. Other(Incld) NCCF'!W521</f>
        <v>0</v>
      </c>
      <c r="X521" s="435">
        <f>'2. CAD NCCF'!X521+'3. USD NCCF'!X521+'4. EUR NCCF'!X521+'5. GBP NCCF'!X521+'6. Other(Incld) NCCF'!X521</f>
        <v>0</v>
      </c>
      <c r="Y521" s="436">
        <f>'2. CAD NCCF'!Y521+'3. USD NCCF'!Y521+'4. EUR NCCF'!Y521+'5. GBP NCCF'!Y521+'6. Other(Incld) NCCF'!Y521</f>
        <v>0</v>
      </c>
      <c r="Z521" s="435">
        <f>'2. CAD NCCF'!Z521+'3. USD NCCF'!Z521+'4. EUR NCCF'!Z521+'5. GBP NCCF'!Z521+'6. Other(Incld) NCCF'!Z521</f>
        <v>0</v>
      </c>
      <c r="AA521" s="436">
        <f>'2. CAD NCCF'!AA521+'3. USD NCCF'!AA521+'4. EUR NCCF'!AA521+'5. GBP NCCF'!AA521+'6. Other(Incld) NCCF'!AA521</f>
        <v>0</v>
      </c>
      <c r="AB521" s="439">
        <f>'2. CAD NCCF'!AB521+'3. USD NCCF'!AB521+'4. EUR NCCF'!AB521+'5. GBP NCCF'!AB521+'6. Other(Incld) NCCF'!AB521</f>
        <v>0</v>
      </c>
      <c r="AC521" s="433">
        <f>'2. CAD NCCF'!AC521+'3. USD NCCF'!AC521+'4. EUR NCCF'!AC521+'5. GBP NCCF'!AC521+'6. Other(Incld) NCCF'!AC521</f>
        <v>0</v>
      </c>
      <c r="AD521" s="1015"/>
      <c r="AE521" s="1016"/>
      <c r="AF521" s="1017"/>
    </row>
    <row r="522" spans="1:32" ht="15" customHeight="1" x14ac:dyDescent="0.2">
      <c r="A522" s="222">
        <v>246</v>
      </c>
      <c r="B522" s="499"/>
      <c r="C522" s="467"/>
      <c r="D522" s="260"/>
      <c r="E522" s="260"/>
      <c r="F522" s="880" t="str">
        <f>'2. CAD NCCF'!F522:L522</f>
        <v>State municipal GS</v>
      </c>
      <c r="G522" s="881"/>
      <c r="H522" s="881"/>
      <c r="I522" s="881"/>
      <c r="J522" s="881"/>
      <c r="K522" s="881"/>
      <c r="L522" s="882"/>
      <c r="M522" s="433">
        <f>'2. CAD NCCF'!M522+'3. USD NCCF'!M522+'4. EUR NCCF'!M522+'5. GBP NCCF'!M522+'6. Other(Incld) NCCF'!M522</f>
        <v>0</v>
      </c>
      <c r="N522" s="438">
        <f>'2. CAD NCCF'!N522+'3. USD NCCF'!N522+'4. EUR NCCF'!N522+'5. GBP NCCF'!N522+'6. Other(Incld) NCCF'!N522</f>
        <v>0</v>
      </c>
      <c r="O522" s="435">
        <f>'2. CAD NCCF'!O522+'3. USD NCCF'!O522+'4. EUR NCCF'!O522+'5. GBP NCCF'!O522+'6. Other(Incld) NCCF'!O522</f>
        <v>0</v>
      </c>
      <c r="P522" s="435">
        <f>'2. CAD NCCF'!P522+'3. USD NCCF'!P522+'4. EUR NCCF'!P522+'5. GBP NCCF'!P522+'6. Other(Incld) NCCF'!P522</f>
        <v>0</v>
      </c>
      <c r="Q522" s="437">
        <f>'2. CAD NCCF'!Q522+'3. USD NCCF'!Q522+'4. EUR NCCF'!Q522+'5. GBP NCCF'!Q522+'6. Other(Incld) NCCF'!Q522</f>
        <v>0</v>
      </c>
      <c r="R522" s="435">
        <f>'2. CAD NCCF'!R522+'3. USD NCCF'!R522+'4. EUR NCCF'!R522+'5. GBP NCCF'!R522+'6. Other(Incld) NCCF'!R522</f>
        <v>0</v>
      </c>
      <c r="S522" s="436">
        <f>'2. CAD NCCF'!S522+'3. USD NCCF'!S522+'4. EUR NCCF'!S522+'5. GBP NCCF'!S522+'6. Other(Incld) NCCF'!S522</f>
        <v>0</v>
      </c>
      <c r="T522" s="435">
        <f>'2. CAD NCCF'!T522+'3. USD NCCF'!T522+'4. EUR NCCF'!T522+'5. GBP NCCF'!T522+'6. Other(Incld) NCCF'!T522</f>
        <v>0</v>
      </c>
      <c r="U522" s="436">
        <f>'2. CAD NCCF'!U522+'3. USD NCCF'!U522+'4. EUR NCCF'!U522+'5. GBP NCCF'!U522+'6. Other(Incld) NCCF'!U522</f>
        <v>0</v>
      </c>
      <c r="V522" s="435">
        <f>'2. CAD NCCF'!V522+'3. USD NCCF'!V522+'4. EUR NCCF'!V522+'5. GBP NCCF'!V522+'6. Other(Incld) NCCF'!V522</f>
        <v>0</v>
      </c>
      <c r="W522" s="436">
        <f>'2. CAD NCCF'!W522+'3. USD NCCF'!W522+'4. EUR NCCF'!W522+'5. GBP NCCF'!W522+'6. Other(Incld) NCCF'!W522</f>
        <v>0</v>
      </c>
      <c r="X522" s="435">
        <f>'2. CAD NCCF'!X522+'3. USD NCCF'!X522+'4. EUR NCCF'!X522+'5. GBP NCCF'!X522+'6. Other(Incld) NCCF'!X522</f>
        <v>0</v>
      </c>
      <c r="Y522" s="436">
        <f>'2. CAD NCCF'!Y522+'3. USD NCCF'!Y522+'4. EUR NCCF'!Y522+'5. GBP NCCF'!Y522+'6. Other(Incld) NCCF'!Y522</f>
        <v>0</v>
      </c>
      <c r="Z522" s="435">
        <f>'2. CAD NCCF'!Z522+'3. USD NCCF'!Z522+'4. EUR NCCF'!Z522+'5. GBP NCCF'!Z522+'6. Other(Incld) NCCF'!Z522</f>
        <v>0</v>
      </c>
      <c r="AA522" s="436">
        <f>'2. CAD NCCF'!AA522+'3. USD NCCF'!AA522+'4. EUR NCCF'!AA522+'5. GBP NCCF'!AA522+'6. Other(Incld) NCCF'!AA522</f>
        <v>0</v>
      </c>
      <c r="AB522" s="439">
        <f>'2. CAD NCCF'!AB522+'3. USD NCCF'!AB522+'4. EUR NCCF'!AB522+'5. GBP NCCF'!AB522+'6. Other(Incld) NCCF'!AB522</f>
        <v>0</v>
      </c>
      <c r="AC522" s="433">
        <f>'2. CAD NCCF'!AC522+'3. USD NCCF'!AC522+'4. EUR NCCF'!AC522+'5. GBP NCCF'!AC522+'6. Other(Incld) NCCF'!AC522</f>
        <v>0</v>
      </c>
      <c r="AD522" s="1015"/>
      <c r="AE522" s="1016"/>
      <c r="AF522" s="1017"/>
    </row>
    <row r="523" spans="1:32" ht="15" customHeight="1" x14ac:dyDescent="0.2">
      <c r="A523" s="222">
        <v>247</v>
      </c>
      <c r="B523" s="499"/>
      <c r="C523" s="467"/>
      <c r="D523" s="261"/>
      <c r="E523" s="261"/>
      <c r="F523" s="880" t="str">
        <f>'2. CAD NCCF'!F523:L523</f>
        <v>Supranational and multilateral development bank GS</v>
      </c>
      <c r="G523" s="881"/>
      <c r="H523" s="881"/>
      <c r="I523" s="881"/>
      <c r="J523" s="881"/>
      <c r="K523" s="881"/>
      <c r="L523" s="882"/>
      <c r="M523" s="433">
        <f>'2. CAD NCCF'!M523+'3. USD NCCF'!M523+'4. EUR NCCF'!M523+'5. GBP NCCF'!M523+'6. Other(Incld) NCCF'!M523</f>
        <v>0</v>
      </c>
      <c r="N523" s="438">
        <f>'2. CAD NCCF'!N523+'3. USD NCCF'!N523+'4. EUR NCCF'!N523+'5. GBP NCCF'!N523+'6. Other(Incld) NCCF'!N523</f>
        <v>0</v>
      </c>
      <c r="O523" s="435">
        <f>'2. CAD NCCF'!O523+'3. USD NCCF'!O523+'4. EUR NCCF'!O523+'5. GBP NCCF'!O523+'6. Other(Incld) NCCF'!O523</f>
        <v>0</v>
      </c>
      <c r="P523" s="435">
        <f>'2. CAD NCCF'!P523+'3. USD NCCF'!P523+'4. EUR NCCF'!P523+'5. GBP NCCF'!P523+'6. Other(Incld) NCCF'!P523</f>
        <v>0</v>
      </c>
      <c r="Q523" s="437">
        <f>'2. CAD NCCF'!Q523+'3. USD NCCF'!Q523+'4. EUR NCCF'!Q523+'5. GBP NCCF'!Q523+'6. Other(Incld) NCCF'!Q523</f>
        <v>0</v>
      </c>
      <c r="R523" s="435">
        <f>'2. CAD NCCF'!R523+'3. USD NCCF'!R523+'4. EUR NCCF'!R523+'5. GBP NCCF'!R523+'6. Other(Incld) NCCF'!R523</f>
        <v>0</v>
      </c>
      <c r="S523" s="436">
        <f>'2. CAD NCCF'!S523+'3. USD NCCF'!S523+'4. EUR NCCF'!S523+'5. GBP NCCF'!S523+'6. Other(Incld) NCCF'!S523</f>
        <v>0</v>
      </c>
      <c r="T523" s="435">
        <f>'2. CAD NCCF'!T523+'3. USD NCCF'!T523+'4. EUR NCCF'!T523+'5. GBP NCCF'!T523+'6. Other(Incld) NCCF'!T523</f>
        <v>0</v>
      </c>
      <c r="U523" s="436">
        <f>'2. CAD NCCF'!U523+'3. USD NCCF'!U523+'4. EUR NCCF'!U523+'5. GBP NCCF'!U523+'6. Other(Incld) NCCF'!U523</f>
        <v>0</v>
      </c>
      <c r="V523" s="435">
        <f>'2. CAD NCCF'!V523+'3. USD NCCF'!V523+'4. EUR NCCF'!V523+'5. GBP NCCF'!V523+'6. Other(Incld) NCCF'!V523</f>
        <v>0</v>
      </c>
      <c r="W523" s="436">
        <f>'2. CAD NCCF'!W523+'3. USD NCCF'!W523+'4. EUR NCCF'!W523+'5. GBP NCCF'!W523+'6. Other(Incld) NCCF'!W523</f>
        <v>0</v>
      </c>
      <c r="X523" s="435">
        <f>'2. CAD NCCF'!X523+'3. USD NCCF'!X523+'4. EUR NCCF'!X523+'5. GBP NCCF'!X523+'6. Other(Incld) NCCF'!X523</f>
        <v>0</v>
      </c>
      <c r="Y523" s="436">
        <f>'2. CAD NCCF'!Y523+'3. USD NCCF'!Y523+'4. EUR NCCF'!Y523+'5. GBP NCCF'!Y523+'6. Other(Incld) NCCF'!Y523</f>
        <v>0</v>
      </c>
      <c r="Z523" s="435">
        <f>'2. CAD NCCF'!Z523+'3. USD NCCF'!Z523+'4. EUR NCCF'!Z523+'5. GBP NCCF'!Z523+'6. Other(Incld) NCCF'!Z523</f>
        <v>0</v>
      </c>
      <c r="AA523" s="436">
        <f>'2. CAD NCCF'!AA523+'3. USD NCCF'!AA523+'4. EUR NCCF'!AA523+'5. GBP NCCF'!AA523+'6. Other(Incld) NCCF'!AA523</f>
        <v>0</v>
      </c>
      <c r="AB523" s="439">
        <f>'2. CAD NCCF'!AB523+'3. USD NCCF'!AB523+'4. EUR NCCF'!AB523+'5. GBP NCCF'!AB523+'6. Other(Incld) NCCF'!AB523</f>
        <v>0</v>
      </c>
      <c r="AC523" s="433">
        <f>'2. CAD NCCF'!AC523+'3. USD NCCF'!AC523+'4. EUR NCCF'!AC523+'5. GBP NCCF'!AC523+'6. Other(Incld) NCCF'!AC523</f>
        <v>0</v>
      </c>
      <c r="AD523" s="1015"/>
      <c r="AE523" s="1016"/>
      <c r="AF523" s="1017"/>
    </row>
    <row r="524" spans="1:32" ht="15" customHeight="1" x14ac:dyDescent="0.2">
      <c r="A524" s="222">
        <v>129</v>
      </c>
      <c r="B524" s="499"/>
      <c r="C524" s="261"/>
      <c r="D524" s="868" t="str">
        <f>'2. CAD NCCF'!D524:AF524</f>
        <v>Mortgage backed securities (MBS)</v>
      </c>
      <c r="E524" s="869"/>
      <c r="F524" s="869"/>
      <c r="G524" s="869"/>
      <c r="H524" s="869"/>
      <c r="I524" s="869"/>
      <c r="J524" s="869"/>
      <c r="K524" s="869"/>
      <c r="L524" s="869"/>
      <c r="M524" s="869"/>
      <c r="N524" s="869"/>
      <c r="O524" s="869"/>
      <c r="P524" s="869"/>
      <c r="Q524" s="869"/>
      <c r="R524" s="869"/>
      <c r="S524" s="869"/>
      <c r="T524" s="869"/>
      <c r="U524" s="869"/>
      <c r="V524" s="869"/>
      <c r="W524" s="869"/>
      <c r="X524" s="869"/>
      <c r="Y524" s="869"/>
      <c r="Z524" s="869"/>
      <c r="AA524" s="869"/>
      <c r="AB524" s="869"/>
      <c r="AC524" s="869"/>
      <c r="AD524" s="869"/>
      <c r="AE524" s="869"/>
      <c r="AF524" s="870"/>
    </row>
    <row r="525" spans="1:32" ht="15" customHeight="1" x14ac:dyDescent="0.2">
      <c r="A525" s="222">
        <v>130</v>
      </c>
      <c r="B525" s="499"/>
      <c r="C525" s="261"/>
      <c r="D525" s="261"/>
      <c r="E525" s="877" t="str">
        <f>'2. CAD NCCF'!E525:L525</f>
        <v>Agency MBS</v>
      </c>
      <c r="F525" s="878"/>
      <c r="G525" s="878"/>
      <c r="H525" s="878"/>
      <c r="I525" s="878"/>
      <c r="J525" s="878"/>
      <c r="K525" s="878"/>
      <c r="L525" s="879"/>
      <c r="M525" s="399">
        <f>SUBTOTAL(9,M526:M528)</f>
        <v>0</v>
      </c>
      <c r="N525" s="402">
        <f t="shared" ref="N525:AC525" si="477">SUBTOTAL(9,N526:N528)</f>
        <v>0</v>
      </c>
      <c r="O525" s="406">
        <f t="shared" si="477"/>
        <v>0</v>
      </c>
      <c r="P525" s="405">
        <f t="shared" si="477"/>
        <v>0</v>
      </c>
      <c r="Q525" s="407">
        <f t="shared" si="477"/>
        <v>0</v>
      </c>
      <c r="R525" s="406">
        <f t="shared" si="477"/>
        <v>0</v>
      </c>
      <c r="S525" s="406">
        <f t="shared" si="477"/>
        <v>0</v>
      </c>
      <c r="T525" s="406">
        <f t="shared" si="477"/>
        <v>0</v>
      </c>
      <c r="U525" s="406">
        <f t="shared" si="477"/>
        <v>0</v>
      </c>
      <c r="V525" s="406">
        <f t="shared" si="477"/>
        <v>0</v>
      </c>
      <c r="W525" s="406">
        <f t="shared" si="477"/>
        <v>0</v>
      </c>
      <c r="X525" s="406">
        <f t="shared" si="477"/>
        <v>0</v>
      </c>
      <c r="Y525" s="406">
        <f t="shared" si="477"/>
        <v>0</v>
      </c>
      <c r="Z525" s="406">
        <f t="shared" si="477"/>
        <v>0</v>
      </c>
      <c r="AA525" s="406">
        <f t="shared" si="477"/>
        <v>0</v>
      </c>
      <c r="AB525" s="416">
        <f t="shared" si="477"/>
        <v>0</v>
      </c>
      <c r="AC525" s="399">
        <f t="shared" si="477"/>
        <v>0</v>
      </c>
      <c r="AD525" s="1015"/>
      <c r="AE525" s="1016"/>
      <c r="AF525" s="1017"/>
    </row>
    <row r="526" spans="1:32" ht="15" customHeight="1" x14ac:dyDescent="0.2">
      <c r="A526" s="222">
        <v>131</v>
      </c>
      <c r="B526" s="499"/>
      <c r="C526" s="261"/>
      <c r="D526" s="261"/>
      <c r="E526" s="475"/>
      <c r="F526" s="880" t="str">
        <f>'2. CAD NCCF'!F526:L526</f>
        <v>Agency MBS, high rated</v>
      </c>
      <c r="G526" s="881"/>
      <c r="H526" s="881"/>
      <c r="I526" s="881"/>
      <c r="J526" s="881"/>
      <c r="K526" s="881"/>
      <c r="L526" s="882"/>
      <c r="M526" s="433">
        <f>'2. CAD NCCF'!M526+'3. USD NCCF'!M526+'4. EUR NCCF'!M526+'5. GBP NCCF'!M526+'6. Other(Incld) NCCF'!M526</f>
        <v>0</v>
      </c>
      <c r="N526" s="438">
        <f>'2. CAD NCCF'!N526+'3. USD NCCF'!N526+'4. EUR NCCF'!N526+'5. GBP NCCF'!N526+'6. Other(Incld) NCCF'!N526</f>
        <v>0</v>
      </c>
      <c r="O526" s="435">
        <f>'2. CAD NCCF'!O526+'3. USD NCCF'!O526+'4. EUR NCCF'!O526+'5. GBP NCCF'!O526+'6. Other(Incld) NCCF'!O526</f>
        <v>0</v>
      </c>
      <c r="P526" s="435">
        <f>'2. CAD NCCF'!P526+'3. USD NCCF'!P526+'4. EUR NCCF'!P526+'5. GBP NCCF'!P526+'6. Other(Incld) NCCF'!P526</f>
        <v>0</v>
      </c>
      <c r="Q526" s="437">
        <f>'2. CAD NCCF'!Q526+'3. USD NCCF'!Q526+'4. EUR NCCF'!Q526+'5. GBP NCCF'!Q526+'6. Other(Incld) NCCF'!Q526</f>
        <v>0</v>
      </c>
      <c r="R526" s="435">
        <f>'2. CAD NCCF'!R526+'3. USD NCCF'!R526+'4. EUR NCCF'!R526+'5. GBP NCCF'!R526+'6. Other(Incld) NCCF'!R526</f>
        <v>0</v>
      </c>
      <c r="S526" s="436">
        <f>'2. CAD NCCF'!S526+'3. USD NCCF'!S526+'4. EUR NCCF'!S526+'5. GBP NCCF'!S526+'6. Other(Incld) NCCF'!S526</f>
        <v>0</v>
      </c>
      <c r="T526" s="435">
        <f>'2. CAD NCCF'!T526+'3. USD NCCF'!T526+'4. EUR NCCF'!T526+'5. GBP NCCF'!T526+'6. Other(Incld) NCCF'!T526</f>
        <v>0</v>
      </c>
      <c r="U526" s="436">
        <f>'2. CAD NCCF'!U526+'3. USD NCCF'!U526+'4. EUR NCCF'!U526+'5. GBP NCCF'!U526+'6. Other(Incld) NCCF'!U526</f>
        <v>0</v>
      </c>
      <c r="V526" s="435">
        <f>'2. CAD NCCF'!V526+'3. USD NCCF'!V526+'4. EUR NCCF'!V526+'5. GBP NCCF'!V526+'6. Other(Incld) NCCF'!V526</f>
        <v>0</v>
      </c>
      <c r="W526" s="436">
        <f>'2. CAD NCCF'!W526+'3. USD NCCF'!W526+'4. EUR NCCF'!W526+'5. GBP NCCF'!W526+'6. Other(Incld) NCCF'!W526</f>
        <v>0</v>
      </c>
      <c r="X526" s="435">
        <f>'2. CAD NCCF'!X526+'3. USD NCCF'!X526+'4. EUR NCCF'!X526+'5. GBP NCCF'!X526+'6. Other(Incld) NCCF'!X526</f>
        <v>0</v>
      </c>
      <c r="Y526" s="436">
        <f>'2. CAD NCCF'!Y526+'3. USD NCCF'!Y526+'4. EUR NCCF'!Y526+'5. GBP NCCF'!Y526+'6. Other(Incld) NCCF'!Y526</f>
        <v>0</v>
      </c>
      <c r="Z526" s="435">
        <f>'2. CAD NCCF'!Z526+'3. USD NCCF'!Z526+'4. EUR NCCF'!Z526+'5. GBP NCCF'!Z526+'6. Other(Incld) NCCF'!Z526</f>
        <v>0</v>
      </c>
      <c r="AA526" s="436">
        <f>'2. CAD NCCF'!AA526+'3. USD NCCF'!AA526+'4. EUR NCCF'!AA526+'5. GBP NCCF'!AA526+'6. Other(Incld) NCCF'!AA526</f>
        <v>0</v>
      </c>
      <c r="AB526" s="439">
        <f>'2. CAD NCCF'!AB526+'3. USD NCCF'!AB526+'4. EUR NCCF'!AB526+'5. GBP NCCF'!AB526+'6. Other(Incld) NCCF'!AB526</f>
        <v>0</v>
      </c>
      <c r="AC526" s="433">
        <f>'2. CAD NCCF'!AC526+'3. USD NCCF'!AC526+'4. EUR NCCF'!AC526+'5. GBP NCCF'!AC526+'6. Other(Incld) NCCF'!AC526</f>
        <v>0</v>
      </c>
      <c r="AD526" s="1015"/>
      <c r="AE526" s="1016"/>
      <c r="AF526" s="1017"/>
    </row>
    <row r="527" spans="1:32" ht="15" customHeight="1" x14ac:dyDescent="0.2">
      <c r="A527" s="222">
        <v>132</v>
      </c>
      <c r="B527" s="499"/>
      <c r="C527" s="261"/>
      <c r="D527" s="261"/>
      <c r="E527" s="475"/>
      <c r="F527" s="880" t="str">
        <f>'2. CAD NCCF'!F527:L527</f>
        <v>Agency MBS, medium rated</v>
      </c>
      <c r="G527" s="881"/>
      <c r="H527" s="881"/>
      <c r="I527" s="881"/>
      <c r="J527" s="881"/>
      <c r="K527" s="881"/>
      <c r="L527" s="882"/>
      <c r="M527" s="433">
        <f>'2. CAD NCCF'!M527+'3. USD NCCF'!M527+'4. EUR NCCF'!M527+'5. GBP NCCF'!M527+'6. Other(Incld) NCCF'!M527</f>
        <v>0</v>
      </c>
      <c r="N527" s="438">
        <f>'2. CAD NCCF'!N527+'3. USD NCCF'!N527+'4. EUR NCCF'!N527+'5. GBP NCCF'!N527+'6. Other(Incld) NCCF'!N527</f>
        <v>0</v>
      </c>
      <c r="O527" s="435">
        <f>'2. CAD NCCF'!O527+'3. USD NCCF'!O527+'4. EUR NCCF'!O527+'5. GBP NCCF'!O527+'6. Other(Incld) NCCF'!O527</f>
        <v>0</v>
      </c>
      <c r="P527" s="435">
        <f>'2. CAD NCCF'!P527+'3. USD NCCF'!P527+'4. EUR NCCF'!P527+'5. GBP NCCF'!P527+'6. Other(Incld) NCCF'!P527</f>
        <v>0</v>
      </c>
      <c r="Q527" s="437">
        <f>'2. CAD NCCF'!Q527+'3. USD NCCF'!Q527+'4. EUR NCCF'!Q527+'5. GBP NCCF'!Q527+'6. Other(Incld) NCCF'!Q527</f>
        <v>0</v>
      </c>
      <c r="R527" s="435">
        <f>'2. CAD NCCF'!R527+'3. USD NCCF'!R527+'4. EUR NCCF'!R527+'5. GBP NCCF'!R527+'6. Other(Incld) NCCF'!R527</f>
        <v>0</v>
      </c>
      <c r="S527" s="436">
        <f>'2. CAD NCCF'!S527+'3. USD NCCF'!S527+'4. EUR NCCF'!S527+'5. GBP NCCF'!S527+'6. Other(Incld) NCCF'!S527</f>
        <v>0</v>
      </c>
      <c r="T527" s="435">
        <f>'2. CAD NCCF'!T527+'3. USD NCCF'!T527+'4. EUR NCCF'!T527+'5. GBP NCCF'!T527+'6. Other(Incld) NCCF'!T527</f>
        <v>0</v>
      </c>
      <c r="U527" s="436">
        <f>'2. CAD NCCF'!U527+'3. USD NCCF'!U527+'4. EUR NCCF'!U527+'5. GBP NCCF'!U527+'6. Other(Incld) NCCF'!U527</f>
        <v>0</v>
      </c>
      <c r="V527" s="435">
        <f>'2. CAD NCCF'!V527+'3. USD NCCF'!V527+'4. EUR NCCF'!V527+'5. GBP NCCF'!V527+'6. Other(Incld) NCCF'!V527</f>
        <v>0</v>
      </c>
      <c r="W527" s="436">
        <f>'2. CAD NCCF'!W527+'3. USD NCCF'!W527+'4. EUR NCCF'!W527+'5. GBP NCCF'!W527+'6. Other(Incld) NCCF'!W527</f>
        <v>0</v>
      </c>
      <c r="X527" s="435">
        <f>'2. CAD NCCF'!X527+'3. USD NCCF'!X527+'4. EUR NCCF'!X527+'5. GBP NCCF'!X527+'6. Other(Incld) NCCF'!X527</f>
        <v>0</v>
      </c>
      <c r="Y527" s="436">
        <f>'2. CAD NCCF'!Y527+'3. USD NCCF'!Y527+'4. EUR NCCF'!Y527+'5. GBP NCCF'!Y527+'6. Other(Incld) NCCF'!Y527</f>
        <v>0</v>
      </c>
      <c r="Z527" s="435">
        <f>'2. CAD NCCF'!Z527+'3. USD NCCF'!Z527+'4. EUR NCCF'!Z527+'5. GBP NCCF'!Z527+'6. Other(Incld) NCCF'!Z527</f>
        <v>0</v>
      </c>
      <c r="AA527" s="436">
        <f>'2. CAD NCCF'!AA527+'3. USD NCCF'!AA527+'4. EUR NCCF'!AA527+'5. GBP NCCF'!AA527+'6. Other(Incld) NCCF'!AA527</f>
        <v>0</v>
      </c>
      <c r="AB527" s="439">
        <f>'2. CAD NCCF'!AB527+'3. USD NCCF'!AB527+'4. EUR NCCF'!AB527+'5. GBP NCCF'!AB527+'6. Other(Incld) NCCF'!AB527</f>
        <v>0</v>
      </c>
      <c r="AC527" s="433">
        <f>'2. CAD NCCF'!AC527+'3. USD NCCF'!AC527+'4. EUR NCCF'!AC527+'5. GBP NCCF'!AC527+'6. Other(Incld) NCCF'!AC527</f>
        <v>0</v>
      </c>
      <c r="AD527" s="1015"/>
      <c r="AE527" s="1016"/>
      <c r="AF527" s="1017"/>
    </row>
    <row r="528" spans="1:32" ht="15" customHeight="1" x14ac:dyDescent="0.2">
      <c r="A528" s="222">
        <v>133</v>
      </c>
      <c r="B528" s="499"/>
      <c r="C528" s="261"/>
      <c r="D528" s="261"/>
      <c r="E528" s="475"/>
      <c r="F528" s="880" t="str">
        <f>'2. CAD NCCF'!F528:L528</f>
        <v>Agency MBS, low or not rated</v>
      </c>
      <c r="G528" s="881"/>
      <c r="H528" s="881"/>
      <c r="I528" s="881"/>
      <c r="J528" s="881"/>
      <c r="K528" s="881"/>
      <c r="L528" s="882"/>
      <c r="M528" s="433">
        <f>'2. CAD NCCF'!M528+'3. USD NCCF'!M528+'4. EUR NCCF'!M528+'5. GBP NCCF'!M528+'6. Other(Incld) NCCF'!M528</f>
        <v>0</v>
      </c>
      <c r="N528" s="438">
        <f>'2. CAD NCCF'!N528+'3. USD NCCF'!N528+'4. EUR NCCF'!N528+'5. GBP NCCF'!N528+'6. Other(Incld) NCCF'!N528</f>
        <v>0</v>
      </c>
      <c r="O528" s="435">
        <f>'2. CAD NCCF'!O528+'3. USD NCCF'!O528+'4. EUR NCCF'!O528+'5. GBP NCCF'!O528+'6. Other(Incld) NCCF'!O528</f>
        <v>0</v>
      </c>
      <c r="P528" s="435">
        <f>'2. CAD NCCF'!P528+'3. USD NCCF'!P528+'4. EUR NCCF'!P528+'5. GBP NCCF'!P528+'6. Other(Incld) NCCF'!P528</f>
        <v>0</v>
      </c>
      <c r="Q528" s="437">
        <f>'2. CAD NCCF'!Q528+'3. USD NCCF'!Q528+'4. EUR NCCF'!Q528+'5. GBP NCCF'!Q528+'6. Other(Incld) NCCF'!Q528</f>
        <v>0</v>
      </c>
      <c r="R528" s="435">
        <f>'2. CAD NCCF'!R528+'3. USD NCCF'!R528+'4. EUR NCCF'!R528+'5. GBP NCCF'!R528+'6. Other(Incld) NCCF'!R528</f>
        <v>0</v>
      </c>
      <c r="S528" s="436">
        <f>'2. CAD NCCF'!S528+'3. USD NCCF'!S528+'4. EUR NCCF'!S528+'5. GBP NCCF'!S528+'6. Other(Incld) NCCF'!S528</f>
        <v>0</v>
      </c>
      <c r="T528" s="435">
        <f>'2. CAD NCCF'!T528+'3. USD NCCF'!T528+'4. EUR NCCF'!T528+'5. GBP NCCF'!T528+'6. Other(Incld) NCCF'!T528</f>
        <v>0</v>
      </c>
      <c r="U528" s="436">
        <f>'2. CAD NCCF'!U528+'3. USD NCCF'!U528+'4. EUR NCCF'!U528+'5. GBP NCCF'!U528+'6. Other(Incld) NCCF'!U528</f>
        <v>0</v>
      </c>
      <c r="V528" s="435">
        <f>'2. CAD NCCF'!V528+'3. USD NCCF'!V528+'4. EUR NCCF'!V528+'5. GBP NCCF'!V528+'6. Other(Incld) NCCF'!V528</f>
        <v>0</v>
      </c>
      <c r="W528" s="436">
        <f>'2. CAD NCCF'!W528+'3. USD NCCF'!W528+'4. EUR NCCF'!W528+'5. GBP NCCF'!W528+'6. Other(Incld) NCCF'!W528</f>
        <v>0</v>
      </c>
      <c r="X528" s="435">
        <f>'2. CAD NCCF'!X528+'3. USD NCCF'!X528+'4. EUR NCCF'!X528+'5. GBP NCCF'!X528+'6. Other(Incld) NCCF'!X528</f>
        <v>0</v>
      </c>
      <c r="Y528" s="436">
        <f>'2. CAD NCCF'!Y528+'3. USD NCCF'!Y528+'4. EUR NCCF'!Y528+'5. GBP NCCF'!Y528+'6. Other(Incld) NCCF'!Y528</f>
        <v>0</v>
      </c>
      <c r="Z528" s="435">
        <f>'2. CAD NCCF'!Z528+'3. USD NCCF'!Z528+'4. EUR NCCF'!Z528+'5. GBP NCCF'!Z528+'6. Other(Incld) NCCF'!Z528</f>
        <v>0</v>
      </c>
      <c r="AA528" s="436">
        <f>'2. CAD NCCF'!AA528+'3. USD NCCF'!AA528+'4. EUR NCCF'!AA528+'5. GBP NCCF'!AA528+'6. Other(Incld) NCCF'!AA528</f>
        <v>0</v>
      </c>
      <c r="AB528" s="439">
        <f>'2. CAD NCCF'!AB528+'3. USD NCCF'!AB528+'4. EUR NCCF'!AB528+'5. GBP NCCF'!AB528+'6. Other(Incld) NCCF'!AB528</f>
        <v>0</v>
      </c>
      <c r="AC528" s="433">
        <f>'2. CAD NCCF'!AC528+'3. USD NCCF'!AC528+'4. EUR NCCF'!AC528+'5. GBP NCCF'!AC528+'6. Other(Incld) NCCF'!AC528</f>
        <v>0</v>
      </c>
      <c r="AD528" s="1015"/>
      <c r="AE528" s="1016"/>
      <c r="AF528" s="1017"/>
    </row>
    <row r="529" spans="1:32" ht="15" customHeight="1" x14ac:dyDescent="0.2">
      <c r="A529" s="222">
        <v>134</v>
      </c>
      <c r="B529" s="499"/>
      <c r="C529" s="261"/>
      <c r="D529" s="261"/>
      <c r="E529" s="877" t="str">
        <f>'2. CAD NCCF'!E529:L529</f>
        <v>Non-agency commercial MBS (CMBS)</v>
      </c>
      <c r="F529" s="878"/>
      <c r="G529" s="878"/>
      <c r="H529" s="878"/>
      <c r="I529" s="878"/>
      <c r="J529" s="878"/>
      <c r="K529" s="878"/>
      <c r="L529" s="879"/>
      <c r="M529" s="399">
        <f>SUBTOTAL(9,M530:M532)</f>
        <v>0</v>
      </c>
      <c r="N529" s="402">
        <f t="shared" ref="N529" si="478">SUBTOTAL(9,N530:N532)</f>
        <v>0</v>
      </c>
      <c r="O529" s="406">
        <f t="shared" ref="O529" si="479">SUBTOTAL(9,O530:O532)</f>
        <v>0</v>
      </c>
      <c r="P529" s="405">
        <f t="shared" ref="P529" si="480">SUBTOTAL(9,P530:P532)</f>
        <v>0</v>
      </c>
      <c r="Q529" s="407">
        <f t="shared" ref="Q529" si="481">SUBTOTAL(9,Q530:Q532)</f>
        <v>0</v>
      </c>
      <c r="R529" s="406">
        <f t="shared" ref="R529" si="482">SUBTOTAL(9,R530:R532)</f>
        <v>0</v>
      </c>
      <c r="S529" s="406">
        <f t="shared" ref="S529" si="483">SUBTOTAL(9,S530:S532)</f>
        <v>0</v>
      </c>
      <c r="T529" s="406">
        <f t="shared" ref="T529" si="484">SUBTOTAL(9,T530:T532)</f>
        <v>0</v>
      </c>
      <c r="U529" s="406">
        <f t="shared" ref="U529" si="485">SUBTOTAL(9,U530:U532)</f>
        <v>0</v>
      </c>
      <c r="V529" s="406">
        <f t="shared" ref="V529" si="486">SUBTOTAL(9,V530:V532)</f>
        <v>0</v>
      </c>
      <c r="W529" s="406">
        <f t="shared" ref="W529" si="487">SUBTOTAL(9,W530:W532)</f>
        <v>0</v>
      </c>
      <c r="X529" s="406">
        <f t="shared" ref="X529" si="488">SUBTOTAL(9,X530:X532)</f>
        <v>0</v>
      </c>
      <c r="Y529" s="406">
        <f t="shared" ref="Y529" si="489">SUBTOTAL(9,Y530:Y532)</f>
        <v>0</v>
      </c>
      <c r="Z529" s="406">
        <f t="shared" ref="Z529" si="490">SUBTOTAL(9,Z530:Z532)</f>
        <v>0</v>
      </c>
      <c r="AA529" s="406">
        <f t="shared" ref="AA529" si="491">SUBTOTAL(9,AA530:AA532)</f>
        <v>0</v>
      </c>
      <c r="AB529" s="416">
        <f t="shared" ref="AB529" si="492">SUBTOTAL(9,AB530:AB532)</f>
        <v>0</v>
      </c>
      <c r="AC529" s="399">
        <f t="shared" ref="AC529" si="493">SUBTOTAL(9,AC530:AC532)</f>
        <v>0</v>
      </c>
      <c r="AD529" s="1015"/>
      <c r="AE529" s="1016"/>
      <c r="AF529" s="1017"/>
    </row>
    <row r="530" spans="1:32" ht="15" customHeight="1" x14ac:dyDescent="0.2">
      <c r="A530" s="222">
        <v>135</v>
      </c>
      <c r="B530" s="499"/>
      <c r="C530" s="261"/>
      <c r="D530" s="261"/>
      <c r="E530" s="475"/>
      <c r="F530" s="880" t="str">
        <f>'2. CAD NCCF'!F530:L530</f>
        <v>Non-agency CMBS, high rated</v>
      </c>
      <c r="G530" s="881"/>
      <c r="H530" s="881"/>
      <c r="I530" s="881"/>
      <c r="J530" s="881"/>
      <c r="K530" s="881"/>
      <c r="L530" s="882"/>
      <c r="M530" s="433">
        <f>'2. CAD NCCF'!M530+'3. USD NCCF'!M530+'4. EUR NCCF'!M530+'5. GBP NCCF'!M530+'6. Other(Incld) NCCF'!M530</f>
        <v>0</v>
      </c>
      <c r="N530" s="438">
        <f>'2. CAD NCCF'!N530+'3. USD NCCF'!N530+'4. EUR NCCF'!N530+'5. GBP NCCF'!N530+'6. Other(Incld) NCCF'!N530</f>
        <v>0</v>
      </c>
      <c r="O530" s="435">
        <f>'2. CAD NCCF'!O530+'3. USD NCCF'!O530+'4. EUR NCCF'!O530+'5. GBP NCCF'!O530+'6. Other(Incld) NCCF'!O530</f>
        <v>0</v>
      </c>
      <c r="P530" s="435">
        <f>'2. CAD NCCF'!P530+'3. USD NCCF'!P530+'4. EUR NCCF'!P530+'5. GBP NCCF'!P530+'6. Other(Incld) NCCF'!P530</f>
        <v>0</v>
      </c>
      <c r="Q530" s="437">
        <f>'2. CAD NCCF'!Q530+'3. USD NCCF'!Q530+'4. EUR NCCF'!Q530+'5. GBP NCCF'!Q530+'6. Other(Incld) NCCF'!Q530</f>
        <v>0</v>
      </c>
      <c r="R530" s="435">
        <f>'2. CAD NCCF'!R530+'3. USD NCCF'!R530+'4. EUR NCCF'!R530+'5. GBP NCCF'!R530+'6. Other(Incld) NCCF'!R530</f>
        <v>0</v>
      </c>
      <c r="S530" s="436">
        <f>'2. CAD NCCF'!S530+'3. USD NCCF'!S530+'4. EUR NCCF'!S530+'5. GBP NCCF'!S530+'6. Other(Incld) NCCF'!S530</f>
        <v>0</v>
      </c>
      <c r="T530" s="435">
        <f>'2. CAD NCCF'!T530+'3. USD NCCF'!T530+'4. EUR NCCF'!T530+'5. GBP NCCF'!T530+'6. Other(Incld) NCCF'!T530</f>
        <v>0</v>
      </c>
      <c r="U530" s="436">
        <f>'2. CAD NCCF'!U530+'3. USD NCCF'!U530+'4. EUR NCCF'!U530+'5. GBP NCCF'!U530+'6. Other(Incld) NCCF'!U530</f>
        <v>0</v>
      </c>
      <c r="V530" s="435">
        <f>'2. CAD NCCF'!V530+'3. USD NCCF'!V530+'4. EUR NCCF'!V530+'5. GBP NCCF'!V530+'6. Other(Incld) NCCF'!V530</f>
        <v>0</v>
      </c>
      <c r="W530" s="436">
        <f>'2. CAD NCCF'!W530+'3. USD NCCF'!W530+'4. EUR NCCF'!W530+'5. GBP NCCF'!W530+'6. Other(Incld) NCCF'!W530</f>
        <v>0</v>
      </c>
      <c r="X530" s="435">
        <f>'2. CAD NCCF'!X530+'3. USD NCCF'!X530+'4. EUR NCCF'!X530+'5. GBP NCCF'!X530+'6. Other(Incld) NCCF'!X530</f>
        <v>0</v>
      </c>
      <c r="Y530" s="436">
        <f>'2. CAD NCCF'!Y530+'3. USD NCCF'!Y530+'4. EUR NCCF'!Y530+'5. GBP NCCF'!Y530+'6. Other(Incld) NCCF'!Y530</f>
        <v>0</v>
      </c>
      <c r="Z530" s="435">
        <f>'2. CAD NCCF'!Z530+'3. USD NCCF'!Z530+'4. EUR NCCF'!Z530+'5. GBP NCCF'!Z530+'6. Other(Incld) NCCF'!Z530</f>
        <v>0</v>
      </c>
      <c r="AA530" s="436">
        <f>'2. CAD NCCF'!AA530+'3. USD NCCF'!AA530+'4. EUR NCCF'!AA530+'5. GBP NCCF'!AA530+'6. Other(Incld) NCCF'!AA530</f>
        <v>0</v>
      </c>
      <c r="AB530" s="439">
        <f>'2. CAD NCCF'!AB530+'3. USD NCCF'!AB530+'4. EUR NCCF'!AB530+'5. GBP NCCF'!AB530+'6. Other(Incld) NCCF'!AB530</f>
        <v>0</v>
      </c>
      <c r="AC530" s="433">
        <f>'2. CAD NCCF'!AC530+'3. USD NCCF'!AC530+'4. EUR NCCF'!AC530+'5. GBP NCCF'!AC530+'6. Other(Incld) NCCF'!AC530</f>
        <v>0</v>
      </c>
      <c r="AD530" s="1015"/>
      <c r="AE530" s="1016"/>
      <c r="AF530" s="1017"/>
    </row>
    <row r="531" spans="1:32" ht="15" customHeight="1" x14ac:dyDescent="0.2">
      <c r="A531" s="222">
        <v>136</v>
      </c>
      <c r="B531" s="499"/>
      <c r="C531" s="261"/>
      <c r="D531" s="261"/>
      <c r="E531" s="475"/>
      <c r="F531" s="880" t="str">
        <f>'2. CAD NCCF'!F531:L531</f>
        <v>Non-agency CMBS, medium rated</v>
      </c>
      <c r="G531" s="881"/>
      <c r="H531" s="881"/>
      <c r="I531" s="881"/>
      <c r="J531" s="881"/>
      <c r="K531" s="881"/>
      <c r="L531" s="882"/>
      <c r="M531" s="433">
        <f>'2. CAD NCCF'!M531+'3. USD NCCF'!M531+'4. EUR NCCF'!M531+'5. GBP NCCF'!M531+'6. Other(Incld) NCCF'!M531</f>
        <v>0</v>
      </c>
      <c r="N531" s="438">
        <f>'2. CAD NCCF'!N531+'3. USD NCCF'!N531+'4. EUR NCCF'!N531+'5. GBP NCCF'!N531+'6. Other(Incld) NCCF'!N531</f>
        <v>0</v>
      </c>
      <c r="O531" s="435">
        <f>'2. CAD NCCF'!O531+'3. USD NCCF'!O531+'4. EUR NCCF'!O531+'5. GBP NCCF'!O531+'6. Other(Incld) NCCF'!O531</f>
        <v>0</v>
      </c>
      <c r="P531" s="435">
        <f>'2. CAD NCCF'!P531+'3. USD NCCF'!P531+'4. EUR NCCF'!P531+'5. GBP NCCF'!P531+'6. Other(Incld) NCCF'!P531</f>
        <v>0</v>
      </c>
      <c r="Q531" s="437">
        <f>'2. CAD NCCF'!Q531+'3. USD NCCF'!Q531+'4. EUR NCCF'!Q531+'5. GBP NCCF'!Q531+'6. Other(Incld) NCCF'!Q531</f>
        <v>0</v>
      </c>
      <c r="R531" s="435">
        <f>'2. CAD NCCF'!R531+'3. USD NCCF'!R531+'4. EUR NCCF'!R531+'5. GBP NCCF'!R531+'6. Other(Incld) NCCF'!R531</f>
        <v>0</v>
      </c>
      <c r="S531" s="436">
        <f>'2. CAD NCCF'!S531+'3. USD NCCF'!S531+'4. EUR NCCF'!S531+'5. GBP NCCF'!S531+'6. Other(Incld) NCCF'!S531</f>
        <v>0</v>
      </c>
      <c r="T531" s="435">
        <f>'2. CAD NCCF'!T531+'3. USD NCCF'!T531+'4. EUR NCCF'!T531+'5. GBP NCCF'!T531+'6. Other(Incld) NCCF'!T531</f>
        <v>0</v>
      </c>
      <c r="U531" s="436">
        <f>'2. CAD NCCF'!U531+'3. USD NCCF'!U531+'4. EUR NCCF'!U531+'5. GBP NCCF'!U531+'6. Other(Incld) NCCF'!U531</f>
        <v>0</v>
      </c>
      <c r="V531" s="435">
        <f>'2. CAD NCCF'!V531+'3. USD NCCF'!V531+'4. EUR NCCF'!V531+'5. GBP NCCF'!V531+'6. Other(Incld) NCCF'!V531</f>
        <v>0</v>
      </c>
      <c r="W531" s="436">
        <f>'2. CAD NCCF'!W531+'3. USD NCCF'!W531+'4. EUR NCCF'!W531+'5. GBP NCCF'!W531+'6. Other(Incld) NCCF'!W531</f>
        <v>0</v>
      </c>
      <c r="X531" s="435">
        <f>'2. CAD NCCF'!X531+'3. USD NCCF'!X531+'4. EUR NCCF'!X531+'5. GBP NCCF'!X531+'6. Other(Incld) NCCF'!X531</f>
        <v>0</v>
      </c>
      <c r="Y531" s="436">
        <f>'2. CAD NCCF'!Y531+'3. USD NCCF'!Y531+'4. EUR NCCF'!Y531+'5. GBP NCCF'!Y531+'6. Other(Incld) NCCF'!Y531</f>
        <v>0</v>
      </c>
      <c r="Z531" s="435">
        <f>'2. CAD NCCF'!Z531+'3. USD NCCF'!Z531+'4. EUR NCCF'!Z531+'5. GBP NCCF'!Z531+'6. Other(Incld) NCCF'!Z531</f>
        <v>0</v>
      </c>
      <c r="AA531" s="436">
        <f>'2. CAD NCCF'!AA531+'3. USD NCCF'!AA531+'4. EUR NCCF'!AA531+'5. GBP NCCF'!AA531+'6. Other(Incld) NCCF'!AA531</f>
        <v>0</v>
      </c>
      <c r="AB531" s="439">
        <f>'2. CAD NCCF'!AB531+'3. USD NCCF'!AB531+'4. EUR NCCF'!AB531+'5. GBP NCCF'!AB531+'6. Other(Incld) NCCF'!AB531</f>
        <v>0</v>
      </c>
      <c r="AC531" s="433">
        <f>'2. CAD NCCF'!AC531+'3. USD NCCF'!AC531+'4. EUR NCCF'!AC531+'5. GBP NCCF'!AC531+'6. Other(Incld) NCCF'!AC531</f>
        <v>0</v>
      </c>
      <c r="AD531" s="1015"/>
      <c r="AE531" s="1016"/>
      <c r="AF531" s="1017"/>
    </row>
    <row r="532" spans="1:32" ht="15" customHeight="1" x14ac:dyDescent="0.2">
      <c r="A532" s="222">
        <v>137</v>
      </c>
      <c r="B532" s="499"/>
      <c r="C532" s="261"/>
      <c r="D532" s="261"/>
      <c r="E532" s="475"/>
      <c r="F532" s="880" t="str">
        <f>'2. CAD NCCF'!F532:L532</f>
        <v>Non-agency CMBS, low or not rated</v>
      </c>
      <c r="G532" s="881"/>
      <c r="H532" s="881"/>
      <c r="I532" s="881"/>
      <c r="J532" s="881"/>
      <c r="K532" s="881"/>
      <c r="L532" s="882"/>
      <c r="M532" s="433">
        <f>'2. CAD NCCF'!M532+'3. USD NCCF'!M532+'4. EUR NCCF'!M532+'5. GBP NCCF'!M532+'6. Other(Incld) NCCF'!M532</f>
        <v>0</v>
      </c>
      <c r="N532" s="438">
        <f>'2. CAD NCCF'!N532+'3. USD NCCF'!N532+'4. EUR NCCF'!N532+'5. GBP NCCF'!N532+'6. Other(Incld) NCCF'!N532</f>
        <v>0</v>
      </c>
      <c r="O532" s="435">
        <f>'2. CAD NCCF'!O532+'3. USD NCCF'!O532+'4. EUR NCCF'!O532+'5. GBP NCCF'!O532+'6. Other(Incld) NCCF'!O532</f>
        <v>0</v>
      </c>
      <c r="P532" s="435">
        <f>'2. CAD NCCF'!P532+'3. USD NCCF'!P532+'4. EUR NCCF'!P532+'5. GBP NCCF'!P532+'6. Other(Incld) NCCF'!P532</f>
        <v>0</v>
      </c>
      <c r="Q532" s="437">
        <f>'2. CAD NCCF'!Q532+'3. USD NCCF'!Q532+'4. EUR NCCF'!Q532+'5. GBP NCCF'!Q532+'6. Other(Incld) NCCF'!Q532</f>
        <v>0</v>
      </c>
      <c r="R532" s="435">
        <f>'2. CAD NCCF'!R532+'3. USD NCCF'!R532+'4. EUR NCCF'!R532+'5. GBP NCCF'!R532+'6. Other(Incld) NCCF'!R532</f>
        <v>0</v>
      </c>
      <c r="S532" s="436">
        <f>'2. CAD NCCF'!S532+'3. USD NCCF'!S532+'4. EUR NCCF'!S532+'5. GBP NCCF'!S532+'6. Other(Incld) NCCF'!S532</f>
        <v>0</v>
      </c>
      <c r="T532" s="435">
        <f>'2. CAD NCCF'!T532+'3. USD NCCF'!T532+'4. EUR NCCF'!T532+'5. GBP NCCF'!T532+'6. Other(Incld) NCCF'!T532</f>
        <v>0</v>
      </c>
      <c r="U532" s="436">
        <f>'2. CAD NCCF'!U532+'3. USD NCCF'!U532+'4. EUR NCCF'!U532+'5. GBP NCCF'!U532+'6. Other(Incld) NCCF'!U532</f>
        <v>0</v>
      </c>
      <c r="V532" s="435">
        <f>'2. CAD NCCF'!V532+'3. USD NCCF'!V532+'4. EUR NCCF'!V532+'5. GBP NCCF'!V532+'6. Other(Incld) NCCF'!V532</f>
        <v>0</v>
      </c>
      <c r="W532" s="436">
        <f>'2. CAD NCCF'!W532+'3. USD NCCF'!W532+'4. EUR NCCF'!W532+'5. GBP NCCF'!W532+'6. Other(Incld) NCCF'!W532</f>
        <v>0</v>
      </c>
      <c r="X532" s="435">
        <f>'2. CAD NCCF'!X532+'3. USD NCCF'!X532+'4. EUR NCCF'!X532+'5. GBP NCCF'!X532+'6. Other(Incld) NCCF'!X532</f>
        <v>0</v>
      </c>
      <c r="Y532" s="436">
        <f>'2. CAD NCCF'!Y532+'3. USD NCCF'!Y532+'4. EUR NCCF'!Y532+'5. GBP NCCF'!Y532+'6. Other(Incld) NCCF'!Y532</f>
        <v>0</v>
      </c>
      <c r="Z532" s="435">
        <f>'2. CAD NCCF'!Z532+'3. USD NCCF'!Z532+'4. EUR NCCF'!Z532+'5. GBP NCCF'!Z532+'6. Other(Incld) NCCF'!Z532</f>
        <v>0</v>
      </c>
      <c r="AA532" s="436">
        <f>'2. CAD NCCF'!AA532+'3. USD NCCF'!AA532+'4. EUR NCCF'!AA532+'5. GBP NCCF'!AA532+'6. Other(Incld) NCCF'!AA532</f>
        <v>0</v>
      </c>
      <c r="AB532" s="439">
        <f>'2. CAD NCCF'!AB532+'3. USD NCCF'!AB532+'4. EUR NCCF'!AB532+'5. GBP NCCF'!AB532+'6. Other(Incld) NCCF'!AB532</f>
        <v>0</v>
      </c>
      <c r="AC532" s="433">
        <f>'2. CAD NCCF'!AC532+'3. USD NCCF'!AC532+'4. EUR NCCF'!AC532+'5. GBP NCCF'!AC532+'6. Other(Incld) NCCF'!AC532</f>
        <v>0</v>
      </c>
      <c r="AD532" s="1015"/>
      <c r="AE532" s="1016"/>
      <c r="AF532" s="1017"/>
    </row>
    <row r="533" spans="1:32" ht="15" customHeight="1" x14ac:dyDescent="0.2">
      <c r="A533" s="222">
        <v>138</v>
      </c>
      <c r="B533" s="499"/>
      <c r="C533" s="261"/>
      <c r="D533" s="261"/>
      <c r="E533" s="877" t="str">
        <f>'2. CAD NCCF'!E533:L533</f>
        <v>Non-agency residential MBS (RMBS)</v>
      </c>
      <c r="F533" s="878"/>
      <c r="G533" s="878"/>
      <c r="H533" s="878"/>
      <c r="I533" s="878"/>
      <c r="J533" s="878"/>
      <c r="K533" s="878"/>
      <c r="L533" s="879"/>
      <c r="M533" s="399">
        <f>SUBTOTAL(9,M534:M536)</f>
        <v>0</v>
      </c>
      <c r="N533" s="402">
        <f t="shared" ref="N533" si="494">SUBTOTAL(9,N534:N536)</f>
        <v>0</v>
      </c>
      <c r="O533" s="406">
        <f t="shared" ref="O533" si="495">SUBTOTAL(9,O534:O536)</f>
        <v>0</v>
      </c>
      <c r="P533" s="405">
        <f t="shared" ref="P533" si="496">SUBTOTAL(9,P534:P536)</f>
        <v>0</v>
      </c>
      <c r="Q533" s="407">
        <f t="shared" ref="Q533" si="497">SUBTOTAL(9,Q534:Q536)</f>
        <v>0</v>
      </c>
      <c r="R533" s="406">
        <f t="shared" ref="R533" si="498">SUBTOTAL(9,R534:R536)</f>
        <v>0</v>
      </c>
      <c r="S533" s="406">
        <f t="shared" ref="S533" si="499">SUBTOTAL(9,S534:S536)</f>
        <v>0</v>
      </c>
      <c r="T533" s="406">
        <f t="shared" ref="T533" si="500">SUBTOTAL(9,T534:T536)</f>
        <v>0</v>
      </c>
      <c r="U533" s="406">
        <f t="shared" ref="U533" si="501">SUBTOTAL(9,U534:U536)</f>
        <v>0</v>
      </c>
      <c r="V533" s="406">
        <f t="shared" ref="V533" si="502">SUBTOTAL(9,V534:V536)</f>
        <v>0</v>
      </c>
      <c r="W533" s="406">
        <f t="shared" ref="W533" si="503">SUBTOTAL(9,W534:W536)</f>
        <v>0</v>
      </c>
      <c r="X533" s="406">
        <f t="shared" ref="X533" si="504">SUBTOTAL(9,X534:X536)</f>
        <v>0</v>
      </c>
      <c r="Y533" s="406">
        <f t="shared" ref="Y533" si="505">SUBTOTAL(9,Y534:Y536)</f>
        <v>0</v>
      </c>
      <c r="Z533" s="406">
        <f t="shared" ref="Z533" si="506">SUBTOTAL(9,Z534:Z536)</f>
        <v>0</v>
      </c>
      <c r="AA533" s="406">
        <f t="shared" ref="AA533" si="507">SUBTOTAL(9,AA534:AA536)</f>
        <v>0</v>
      </c>
      <c r="AB533" s="416">
        <f t="shared" ref="AB533" si="508">SUBTOTAL(9,AB534:AB536)</f>
        <v>0</v>
      </c>
      <c r="AC533" s="399">
        <f t="shared" ref="AC533" si="509">SUBTOTAL(9,AC534:AC536)</f>
        <v>0</v>
      </c>
      <c r="AD533" s="1015"/>
      <c r="AE533" s="1016"/>
      <c r="AF533" s="1017"/>
    </row>
    <row r="534" spans="1:32" ht="15" customHeight="1" x14ac:dyDescent="0.2">
      <c r="A534" s="222">
        <v>139</v>
      </c>
      <c r="B534" s="499"/>
      <c r="C534" s="261"/>
      <c r="D534" s="261"/>
      <c r="E534" s="475"/>
      <c r="F534" s="880" t="str">
        <f>'2. CAD NCCF'!F534:L534</f>
        <v>Non-agency RMBS, high rated</v>
      </c>
      <c r="G534" s="881"/>
      <c r="H534" s="881"/>
      <c r="I534" s="881"/>
      <c r="J534" s="881"/>
      <c r="K534" s="881"/>
      <c r="L534" s="882"/>
      <c r="M534" s="433">
        <f>'2. CAD NCCF'!M534+'3. USD NCCF'!M534+'4. EUR NCCF'!M534+'5. GBP NCCF'!M534+'6. Other(Incld) NCCF'!M534</f>
        <v>0</v>
      </c>
      <c r="N534" s="438">
        <f>'2. CAD NCCF'!N534+'3. USD NCCF'!N534+'4. EUR NCCF'!N534+'5. GBP NCCF'!N534+'6. Other(Incld) NCCF'!N534</f>
        <v>0</v>
      </c>
      <c r="O534" s="435">
        <f>'2. CAD NCCF'!O534+'3. USD NCCF'!O534+'4. EUR NCCF'!O534+'5. GBP NCCF'!O534+'6. Other(Incld) NCCF'!O534</f>
        <v>0</v>
      </c>
      <c r="P534" s="435">
        <f>'2. CAD NCCF'!P534+'3. USD NCCF'!P534+'4. EUR NCCF'!P534+'5. GBP NCCF'!P534+'6. Other(Incld) NCCF'!P534</f>
        <v>0</v>
      </c>
      <c r="Q534" s="437">
        <f>'2. CAD NCCF'!Q534+'3. USD NCCF'!Q534+'4. EUR NCCF'!Q534+'5. GBP NCCF'!Q534+'6. Other(Incld) NCCF'!Q534</f>
        <v>0</v>
      </c>
      <c r="R534" s="435">
        <f>'2. CAD NCCF'!R534+'3. USD NCCF'!R534+'4. EUR NCCF'!R534+'5. GBP NCCF'!R534+'6. Other(Incld) NCCF'!R534</f>
        <v>0</v>
      </c>
      <c r="S534" s="436">
        <f>'2. CAD NCCF'!S534+'3. USD NCCF'!S534+'4. EUR NCCF'!S534+'5. GBP NCCF'!S534+'6. Other(Incld) NCCF'!S534</f>
        <v>0</v>
      </c>
      <c r="T534" s="435">
        <f>'2. CAD NCCF'!T534+'3. USD NCCF'!T534+'4. EUR NCCF'!T534+'5. GBP NCCF'!T534+'6. Other(Incld) NCCF'!T534</f>
        <v>0</v>
      </c>
      <c r="U534" s="436">
        <f>'2. CAD NCCF'!U534+'3. USD NCCF'!U534+'4. EUR NCCF'!U534+'5. GBP NCCF'!U534+'6. Other(Incld) NCCF'!U534</f>
        <v>0</v>
      </c>
      <c r="V534" s="435">
        <f>'2. CAD NCCF'!V534+'3. USD NCCF'!V534+'4. EUR NCCF'!V534+'5. GBP NCCF'!V534+'6. Other(Incld) NCCF'!V534</f>
        <v>0</v>
      </c>
      <c r="W534" s="436">
        <f>'2. CAD NCCF'!W534+'3. USD NCCF'!W534+'4. EUR NCCF'!W534+'5. GBP NCCF'!W534+'6. Other(Incld) NCCF'!W534</f>
        <v>0</v>
      </c>
      <c r="X534" s="435">
        <f>'2. CAD NCCF'!X534+'3. USD NCCF'!X534+'4. EUR NCCF'!X534+'5. GBP NCCF'!X534+'6. Other(Incld) NCCF'!X534</f>
        <v>0</v>
      </c>
      <c r="Y534" s="436">
        <f>'2. CAD NCCF'!Y534+'3. USD NCCF'!Y534+'4. EUR NCCF'!Y534+'5. GBP NCCF'!Y534+'6. Other(Incld) NCCF'!Y534</f>
        <v>0</v>
      </c>
      <c r="Z534" s="435">
        <f>'2. CAD NCCF'!Z534+'3. USD NCCF'!Z534+'4. EUR NCCF'!Z534+'5. GBP NCCF'!Z534+'6. Other(Incld) NCCF'!Z534</f>
        <v>0</v>
      </c>
      <c r="AA534" s="436">
        <f>'2. CAD NCCF'!AA534+'3. USD NCCF'!AA534+'4. EUR NCCF'!AA534+'5. GBP NCCF'!AA534+'6. Other(Incld) NCCF'!AA534</f>
        <v>0</v>
      </c>
      <c r="AB534" s="439">
        <f>'2. CAD NCCF'!AB534+'3. USD NCCF'!AB534+'4. EUR NCCF'!AB534+'5. GBP NCCF'!AB534+'6. Other(Incld) NCCF'!AB534</f>
        <v>0</v>
      </c>
      <c r="AC534" s="433">
        <f>'2. CAD NCCF'!AC534+'3. USD NCCF'!AC534+'4. EUR NCCF'!AC534+'5. GBP NCCF'!AC534+'6. Other(Incld) NCCF'!AC534</f>
        <v>0</v>
      </c>
      <c r="AD534" s="1015"/>
      <c r="AE534" s="1016"/>
      <c r="AF534" s="1017"/>
    </row>
    <row r="535" spans="1:32" ht="15" customHeight="1" x14ac:dyDescent="0.2">
      <c r="A535" s="222">
        <v>140</v>
      </c>
      <c r="B535" s="499"/>
      <c r="C535" s="261"/>
      <c r="D535" s="261"/>
      <c r="E535" s="475"/>
      <c r="F535" s="880" t="str">
        <f>'2. CAD NCCF'!F535:L535</f>
        <v>Non-agency RMBS, medium rated</v>
      </c>
      <c r="G535" s="881"/>
      <c r="H535" s="881"/>
      <c r="I535" s="881"/>
      <c r="J535" s="881"/>
      <c r="K535" s="881"/>
      <c r="L535" s="882"/>
      <c r="M535" s="433">
        <f>'2. CAD NCCF'!M535+'3. USD NCCF'!M535+'4. EUR NCCF'!M535+'5. GBP NCCF'!M535+'6. Other(Incld) NCCF'!M535</f>
        <v>0</v>
      </c>
      <c r="N535" s="438">
        <f>'2. CAD NCCF'!N535+'3. USD NCCF'!N535+'4. EUR NCCF'!N535+'5. GBP NCCF'!N535+'6. Other(Incld) NCCF'!N535</f>
        <v>0</v>
      </c>
      <c r="O535" s="435">
        <f>'2. CAD NCCF'!O535+'3. USD NCCF'!O535+'4. EUR NCCF'!O535+'5. GBP NCCF'!O535+'6. Other(Incld) NCCF'!O535</f>
        <v>0</v>
      </c>
      <c r="P535" s="435">
        <f>'2. CAD NCCF'!P535+'3. USD NCCF'!P535+'4. EUR NCCF'!P535+'5. GBP NCCF'!P535+'6. Other(Incld) NCCF'!P535</f>
        <v>0</v>
      </c>
      <c r="Q535" s="437">
        <f>'2. CAD NCCF'!Q535+'3. USD NCCF'!Q535+'4. EUR NCCF'!Q535+'5. GBP NCCF'!Q535+'6. Other(Incld) NCCF'!Q535</f>
        <v>0</v>
      </c>
      <c r="R535" s="435">
        <f>'2. CAD NCCF'!R535+'3. USD NCCF'!R535+'4. EUR NCCF'!R535+'5. GBP NCCF'!R535+'6. Other(Incld) NCCF'!R535</f>
        <v>0</v>
      </c>
      <c r="S535" s="436">
        <f>'2. CAD NCCF'!S535+'3. USD NCCF'!S535+'4. EUR NCCF'!S535+'5. GBP NCCF'!S535+'6. Other(Incld) NCCF'!S535</f>
        <v>0</v>
      </c>
      <c r="T535" s="435">
        <f>'2. CAD NCCF'!T535+'3. USD NCCF'!T535+'4. EUR NCCF'!T535+'5. GBP NCCF'!T535+'6. Other(Incld) NCCF'!T535</f>
        <v>0</v>
      </c>
      <c r="U535" s="436">
        <f>'2. CAD NCCF'!U535+'3. USD NCCF'!U535+'4. EUR NCCF'!U535+'5. GBP NCCF'!U535+'6. Other(Incld) NCCF'!U535</f>
        <v>0</v>
      </c>
      <c r="V535" s="435">
        <f>'2. CAD NCCF'!V535+'3. USD NCCF'!V535+'4. EUR NCCF'!V535+'5. GBP NCCF'!V535+'6. Other(Incld) NCCF'!V535</f>
        <v>0</v>
      </c>
      <c r="W535" s="436">
        <f>'2. CAD NCCF'!W535+'3. USD NCCF'!W535+'4. EUR NCCF'!W535+'5. GBP NCCF'!W535+'6. Other(Incld) NCCF'!W535</f>
        <v>0</v>
      </c>
      <c r="X535" s="435">
        <f>'2. CAD NCCF'!X535+'3. USD NCCF'!X535+'4. EUR NCCF'!X535+'5. GBP NCCF'!X535+'6. Other(Incld) NCCF'!X535</f>
        <v>0</v>
      </c>
      <c r="Y535" s="436">
        <f>'2. CAD NCCF'!Y535+'3. USD NCCF'!Y535+'4. EUR NCCF'!Y535+'5. GBP NCCF'!Y535+'6. Other(Incld) NCCF'!Y535</f>
        <v>0</v>
      </c>
      <c r="Z535" s="435">
        <f>'2. CAD NCCF'!Z535+'3. USD NCCF'!Z535+'4. EUR NCCF'!Z535+'5. GBP NCCF'!Z535+'6. Other(Incld) NCCF'!Z535</f>
        <v>0</v>
      </c>
      <c r="AA535" s="436">
        <f>'2. CAD NCCF'!AA535+'3. USD NCCF'!AA535+'4. EUR NCCF'!AA535+'5. GBP NCCF'!AA535+'6. Other(Incld) NCCF'!AA535</f>
        <v>0</v>
      </c>
      <c r="AB535" s="439">
        <f>'2. CAD NCCF'!AB535+'3. USD NCCF'!AB535+'4. EUR NCCF'!AB535+'5. GBP NCCF'!AB535+'6. Other(Incld) NCCF'!AB535</f>
        <v>0</v>
      </c>
      <c r="AC535" s="433">
        <f>'2. CAD NCCF'!AC535+'3. USD NCCF'!AC535+'4. EUR NCCF'!AC535+'5. GBP NCCF'!AC535+'6. Other(Incld) NCCF'!AC535</f>
        <v>0</v>
      </c>
      <c r="AD535" s="1015"/>
      <c r="AE535" s="1016"/>
      <c r="AF535" s="1017"/>
    </row>
    <row r="536" spans="1:32" ht="15" customHeight="1" x14ac:dyDescent="0.2">
      <c r="A536" s="222">
        <v>141</v>
      </c>
      <c r="B536" s="499"/>
      <c r="C536" s="261"/>
      <c r="D536" s="261"/>
      <c r="E536" s="475"/>
      <c r="F536" s="880" t="str">
        <f>'2. CAD NCCF'!F536:L536</f>
        <v>Non-agency RMBS, low or not rated</v>
      </c>
      <c r="G536" s="881"/>
      <c r="H536" s="881"/>
      <c r="I536" s="881"/>
      <c r="J536" s="881"/>
      <c r="K536" s="881"/>
      <c r="L536" s="882"/>
      <c r="M536" s="433">
        <f>'2. CAD NCCF'!M536+'3. USD NCCF'!M536+'4. EUR NCCF'!M536+'5. GBP NCCF'!M536+'6. Other(Incld) NCCF'!M536</f>
        <v>0</v>
      </c>
      <c r="N536" s="438">
        <f>'2. CAD NCCF'!N536+'3. USD NCCF'!N536+'4. EUR NCCF'!N536+'5. GBP NCCF'!N536+'6. Other(Incld) NCCF'!N536</f>
        <v>0</v>
      </c>
      <c r="O536" s="435">
        <f>'2. CAD NCCF'!O536+'3. USD NCCF'!O536+'4. EUR NCCF'!O536+'5. GBP NCCF'!O536+'6. Other(Incld) NCCF'!O536</f>
        <v>0</v>
      </c>
      <c r="P536" s="435">
        <f>'2. CAD NCCF'!P536+'3. USD NCCF'!P536+'4. EUR NCCF'!P536+'5. GBP NCCF'!P536+'6. Other(Incld) NCCF'!P536</f>
        <v>0</v>
      </c>
      <c r="Q536" s="437">
        <f>'2. CAD NCCF'!Q536+'3. USD NCCF'!Q536+'4. EUR NCCF'!Q536+'5. GBP NCCF'!Q536+'6. Other(Incld) NCCF'!Q536</f>
        <v>0</v>
      </c>
      <c r="R536" s="435">
        <f>'2. CAD NCCF'!R536+'3. USD NCCF'!R536+'4. EUR NCCF'!R536+'5. GBP NCCF'!R536+'6. Other(Incld) NCCF'!R536</f>
        <v>0</v>
      </c>
      <c r="S536" s="436">
        <f>'2. CAD NCCF'!S536+'3. USD NCCF'!S536+'4. EUR NCCF'!S536+'5. GBP NCCF'!S536+'6. Other(Incld) NCCF'!S536</f>
        <v>0</v>
      </c>
      <c r="T536" s="435">
        <f>'2. CAD NCCF'!T536+'3. USD NCCF'!T536+'4. EUR NCCF'!T536+'5. GBP NCCF'!T536+'6. Other(Incld) NCCF'!T536</f>
        <v>0</v>
      </c>
      <c r="U536" s="436">
        <f>'2. CAD NCCF'!U536+'3. USD NCCF'!U536+'4. EUR NCCF'!U536+'5. GBP NCCF'!U536+'6. Other(Incld) NCCF'!U536</f>
        <v>0</v>
      </c>
      <c r="V536" s="435">
        <f>'2. CAD NCCF'!V536+'3. USD NCCF'!V536+'4. EUR NCCF'!V536+'5. GBP NCCF'!V536+'6. Other(Incld) NCCF'!V536</f>
        <v>0</v>
      </c>
      <c r="W536" s="436">
        <f>'2. CAD NCCF'!W536+'3. USD NCCF'!W536+'4. EUR NCCF'!W536+'5. GBP NCCF'!W536+'6. Other(Incld) NCCF'!W536</f>
        <v>0</v>
      </c>
      <c r="X536" s="435">
        <f>'2. CAD NCCF'!X536+'3. USD NCCF'!X536+'4. EUR NCCF'!X536+'5. GBP NCCF'!X536+'6. Other(Incld) NCCF'!X536</f>
        <v>0</v>
      </c>
      <c r="Y536" s="436">
        <f>'2. CAD NCCF'!Y536+'3. USD NCCF'!Y536+'4. EUR NCCF'!Y536+'5. GBP NCCF'!Y536+'6. Other(Incld) NCCF'!Y536</f>
        <v>0</v>
      </c>
      <c r="Z536" s="435">
        <f>'2. CAD NCCF'!Z536+'3. USD NCCF'!Z536+'4. EUR NCCF'!Z536+'5. GBP NCCF'!Z536+'6. Other(Incld) NCCF'!Z536</f>
        <v>0</v>
      </c>
      <c r="AA536" s="436">
        <f>'2. CAD NCCF'!AA536+'3. USD NCCF'!AA536+'4. EUR NCCF'!AA536+'5. GBP NCCF'!AA536+'6. Other(Incld) NCCF'!AA536</f>
        <v>0</v>
      </c>
      <c r="AB536" s="439">
        <f>'2. CAD NCCF'!AB536+'3. USD NCCF'!AB536+'4. EUR NCCF'!AB536+'5. GBP NCCF'!AB536+'6. Other(Incld) NCCF'!AB536</f>
        <v>0</v>
      </c>
      <c r="AC536" s="433">
        <f>'2. CAD NCCF'!AC536+'3. USD NCCF'!AC536+'4. EUR NCCF'!AC536+'5. GBP NCCF'!AC536+'6. Other(Incld) NCCF'!AC536</f>
        <v>0</v>
      </c>
      <c r="AD536" s="1015"/>
      <c r="AE536" s="1016"/>
      <c r="AF536" s="1017"/>
    </row>
    <row r="537" spans="1:32" ht="15" customHeight="1" x14ac:dyDescent="0.2">
      <c r="A537" s="222">
        <v>142</v>
      </c>
      <c r="B537" s="499"/>
      <c r="C537" s="261"/>
      <c r="D537" s="868" t="str">
        <f>'2. CAD NCCF'!D537:AF537</f>
        <v>Corporate bonds and paper (CBP)</v>
      </c>
      <c r="E537" s="869"/>
      <c r="F537" s="869"/>
      <c r="G537" s="869"/>
      <c r="H537" s="869"/>
      <c r="I537" s="869"/>
      <c r="J537" s="869"/>
      <c r="K537" s="869"/>
      <c r="L537" s="869"/>
      <c r="M537" s="869"/>
      <c r="N537" s="869"/>
      <c r="O537" s="869"/>
      <c r="P537" s="869"/>
      <c r="Q537" s="869"/>
      <c r="R537" s="869"/>
      <c r="S537" s="869"/>
      <c r="T537" s="869"/>
      <c r="U537" s="869"/>
      <c r="V537" s="869"/>
      <c r="W537" s="869"/>
      <c r="X537" s="869"/>
      <c r="Y537" s="869"/>
      <c r="Z537" s="869"/>
      <c r="AA537" s="869"/>
      <c r="AB537" s="869"/>
      <c r="AC537" s="869"/>
      <c r="AD537" s="869"/>
      <c r="AE537" s="869"/>
      <c r="AF537" s="870"/>
    </row>
    <row r="538" spans="1:32" ht="15" customHeight="1" x14ac:dyDescent="0.2">
      <c r="A538" s="222">
        <v>143</v>
      </c>
      <c r="B538" s="499"/>
      <c r="C538" s="261"/>
      <c r="D538" s="261"/>
      <c r="E538" s="877" t="str">
        <f>'2. CAD NCCF'!E538:L538</f>
        <v>Non-FI issued CBP, high rated</v>
      </c>
      <c r="F538" s="878"/>
      <c r="G538" s="878"/>
      <c r="H538" s="878"/>
      <c r="I538" s="878"/>
      <c r="J538" s="878"/>
      <c r="K538" s="878"/>
      <c r="L538" s="879"/>
      <c r="M538" s="399">
        <f>SUBTOTAL(9,M539:M540)</f>
        <v>0</v>
      </c>
      <c r="N538" s="402">
        <f t="shared" ref="N538:AC538" si="510">SUBTOTAL(9,N539:N540)</f>
        <v>0</v>
      </c>
      <c r="O538" s="406">
        <f t="shared" si="510"/>
        <v>0</v>
      </c>
      <c r="P538" s="405">
        <f t="shared" si="510"/>
        <v>0</v>
      </c>
      <c r="Q538" s="407">
        <f t="shared" si="510"/>
        <v>0</v>
      </c>
      <c r="R538" s="406">
        <f t="shared" si="510"/>
        <v>0</v>
      </c>
      <c r="S538" s="406">
        <f t="shared" si="510"/>
        <v>0</v>
      </c>
      <c r="T538" s="406">
        <f t="shared" si="510"/>
        <v>0</v>
      </c>
      <c r="U538" s="406">
        <f t="shared" si="510"/>
        <v>0</v>
      </c>
      <c r="V538" s="406">
        <f t="shared" si="510"/>
        <v>0</v>
      </c>
      <c r="W538" s="406">
        <f t="shared" si="510"/>
        <v>0</v>
      </c>
      <c r="X538" s="406">
        <f t="shared" si="510"/>
        <v>0</v>
      </c>
      <c r="Y538" s="406">
        <f t="shared" si="510"/>
        <v>0</v>
      </c>
      <c r="Z538" s="406">
        <f t="shared" si="510"/>
        <v>0</v>
      </c>
      <c r="AA538" s="406">
        <f t="shared" si="510"/>
        <v>0</v>
      </c>
      <c r="AB538" s="416">
        <f t="shared" si="510"/>
        <v>0</v>
      </c>
      <c r="AC538" s="399">
        <f t="shared" si="510"/>
        <v>0</v>
      </c>
      <c r="AD538" s="1015"/>
      <c r="AE538" s="1016"/>
      <c r="AF538" s="1017"/>
    </row>
    <row r="539" spans="1:32" ht="15" customHeight="1" x14ac:dyDescent="0.2">
      <c r="A539" s="222">
        <v>144</v>
      </c>
      <c r="B539" s="499"/>
      <c r="C539" s="261"/>
      <c r="D539" s="261"/>
      <c r="E539" s="475"/>
      <c r="F539" s="880" t="str">
        <f>'2. CAD NCCF'!F539:L539</f>
        <v>Non-FI issued unsecured bond and paper, high rated</v>
      </c>
      <c r="G539" s="881"/>
      <c r="H539" s="881"/>
      <c r="I539" s="881"/>
      <c r="J539" s="881"/>
      <c r="K539" s="881"/>
      <c r="L539" s="882"/>
      <c r="M539" s="433">
        <f>'2. CAD NCCF'!M539+'3. USD NCCF'!M539+'4. EUR NCCF'!M539+'5. GBP NCCF'!M539+'6. Other(Incld) NCCF'!M539</f>
        <v>0</v>
      </c>
      <c r="N539" s="438">
        <f>'2. CAD NCCF'!N539+'3. USD NCCF'!N539+'4. EUR NCCF'!N539+'5. GBP NCCF'!N539+'6. Other(Incld) NCCF'!N539</f>
        <v>0</v>
      </c>
      <c r="O539" s="435">
        <f>'2. CAD NCCF'!O539+'3. USD NCCF'!O539+'4. EUR NCCF'!O539+'5. GBP NCCF'!O539+'6. Other(Incld) NCCF'!O539</f>
        <v>0</v>
      </c>
      <c r="P539" s="435">
        <f>'2. CAD NCCF'!P539+'3. USD NCCF'!P539+'4. EUR NCCF'!P539+'5. GBP NCCF'!P539+'6. Other(Incld) NCCF'!P539</f>
        <v>0</v>
      </c>
      <c r="Q539" s="437">
        <f>'2. CAD NCCF'!Q539+'3. USD NCCF'!Q539+'4. EUR NCCF'!Q539+'5. GBP NCCF'!Q539+'6. Other(Incld) NCCF'!Q539</f>
        <v>0</v>
      </c>
      <c r="R539" s="435">
        <f>'2. CAD NCCF'!R539+'3. USD NCCF'!R539+'4. EUR NCCF'!R539+'5. GBP NCCF'!R539+'6. Other(Incld) NCCF'!R539</f>
        <v>0</v>
      </c>
      <c r="S539" s="436">
        <f>'2. CAD NCCF'!S539+'3. USD NCCF'!S539+'4. EUR NCCF'!S539+'5. GBP NCCF'!S539+'6. Other(Incld) NCCF'!S539</f>
        <v>0</v>
      </c>
      <c r="T539" s="435">
        <f>'2. CAD NCCF'!T539+'3. USD NCCF'!T539+'4. EUR NCCF'!T539+'5. GBP NCCF'!T539+'6. Other(Incld) NCCF'!T539</f>
        <v>0</v>
      </c>
      <c r="U539" s="436">
        <f>'2. CAD NCCF'!U539+'3. USD NCCF'!U539+'4. EUR NCCF'!U539+'5. GBP NCCF'!U539+'6. Other(Incld) NCCF'!U539</f>
        <v>0</v>
      </c>
      <c r="V539" s="435">
        <f>'2. CAD NCCF'!V539+'3. USD NCCF'!V539+'4. EUR NCCF'!V539+'5. GBP NCCF'!V539+'6. Other(Incld) NCCF'!V539</f>
        <v>0</v>
      </c>
      <c r="W539" s="436">
        <f>'2. CAD NCCF'!W539+'3. USD NCCF'!W539+'4. EUR NCCF'!W539+'5. GBP NCCF'!W539+'6. Other(Incld) NCCF'!W539</f>
        <v>0</v>
      </c>
      <c r="X539" s="435">
        <f>'2. CAD NCCF'!X539+'3. USD NCCF'!X539+'4. EUR NCCF'!X539+'5. GBP NCCF'!X539+'6. Other(Incld) NCCF'!X539</f>
        <v>0</v>
      </c>
      <c r="Y539" s="436">
        <f>'2. CAD NCCF'!Y539+'3. USD NCCF'!Y539+'4. EUR NCCF'!Y539+'5. GBP NCCF'!Y539+'6. Other(Incld) NCCF'!Y539</f>
        <v>0</v>
      </c>
      <c r="Z539" s="435">
        <f>'2. CAD NCCF'!Z539+'3. USD NCCF'!Z539+'4. EUR NCCF'!Z539+'5. GBP NCCF'!Z539+'6. Other(Incld) NCCF'!Z539</f>
        <v>0</v>
      </c>
      <c r="AA539" s="436">
        <f>'2. CAD NCCF'!AA539+'3. USD NCCF'!AA539+'4. EUR NCCF'!AA539+'5. GBP NCCF'!AA539+'6. Other(Incld) NCCF'!AA539</f>
        <v>0</v>
      </c>
      <c r="AB539" s="439">
        <f>'2. CAD NCCF'!AB539+'3. USD NCCF'!AB539+'4. EUR NCCF'!AB539+'5. GBP NCCF'!AB539+'6. Other(Incld) NCCF'!AB539</f>
        <v>0</v>
      </c>
      <c r="AC539" s="433">
        <f>'2. CAD NCCF'!AC539+'3. USD NCCF'!AC539+'4. EUR NCCF'!AC539+'5. GBP NCCF'!AC539+'6. Other(Incld) NCCF'!AC539</f>
        <v>0</v>
      </c>
      <c r="AD539" s="1015"/>
      <c r="AE539" s="1016"/>
      <c r="AF539" s="1017"/>
    </row>
    <row r="540" spans="1:32" ht="15" customHeight="1" x14ac:dyDescent="0.2">
      <c r="A540" s="222">
        <v>145</v>
      </c>
      <c r="B540" s="499"/>
      <c r="C540" s="261"/>
      <c r="D540" s="261"/>
      <c r="E540" s="475"/>
      <c r="F540" s="880" t="str">
        <f>'2. CAD NCCF'!F540:L540</f>
        <v>Non-FI issued covered bonds, high rated</v>
      </c>
      <c r="G540" s="881"/>
      <c r="H540" s="881"/>
      <c r="I540" s="881"/>
      <c r="J540" s="881"/>
      <c r="K540" s="881"/>
      <c r="L540" s="882"/>
      <c r="M540" s="433">
        <f>'2. CAD NCCF'!M540+'3. USD NCCF'!M540+'4. EUR NCCF'!M540+'5. GBP NCCF'!M540+'6. Other(Incld) NCCF'!M540</f>
        <v>0</v>
      </c>
      <c r="N540" s="438">
        <f>'2. CAD NCCF'!N540+'3. USD NCCF'!N540+'4. EUR NCCF'!N540+'5. GBP NCCF'!N540+'6. Other(Incld) NCCF'!N540</f>
        <v>0</v>
      </c>
      <c r="O540" s="435">
        <f>'2. CAD NCCF'!O540+'3. USD NCCF'!O540+'4. EUR NCCF'!O540+'5. GBP NCCF'!O540+'6. Other(Incld) NCCF'!O540</f>
        <v>0</v>
      </c>
      <c r="P540" s="435">
        <f>'2. CAD NCCF'!P540+'3. USD NCCF'!P540+'4. EUR NCCF'!P540+'5. GBP NCCF'!P540+'6. Other(Incld) NCCF'!P540</f>
        <v>0</v>
      </c>
      <c r="Q540" s="437">
        <f>'2. CAD NCCF'!Q540+'3. USD NCCF'!Q540+'4. EUR NCCF'!Q540+'5. GBP NCCF'!Q540+'6. Other(Incld) NCCF'!Q540</f>
        <v>0</v>
      </c>
      <c r="R540" s="435">
        <f>'2. CAD NCCF'!R540+'3. USD NCCF'!R540+'4. EUR NCCF'!R540+'5. GBP NCCF'!R540+'6. Other(Incld) NCCF'!R540</f>
        <v>0</v>
      </c>
      <c r="S540" s="436">
        <f>'2. CAD NCCF'!S540+'3. USD NCCF'!S540+'4. EUR NCCF'!S540+'5. GBP NCCF'!S540+'6. Other(Incld) NCCF'!S540</f>
        <v>0</v>
      </c>
      <c r="T540" s="435">
        <f>'2. CAD NCCF'!T540+'3. USD NCCF'!T540+'4. EUR NCCF'!T540+'5. GBP NCCF'!T540+'6. Other(Incld) NCCF'!T540</f>
        <v>0</v>
      </c>
      <c r="U540" s="436">
        <f>'2. CAD NCCF'!U540+'3. USD NCCF'!U540+'4. EUR NCCF'!U540+'5. GBP NCCF'!U540+'6. Other(Incld) NCCF'!U540</f>
        <v>0</v>
      </c>
      <c r="V540" s="435">
        <f>'2. CAD NCCF'!V540+'3. USD NCCF'!V540+'4. EUR NCCF'!V540+'5. GBP NCCF'!V540+'6. Other(Incld) NCCF'!V540</f>
        <v>0</v>
      </c>
      <c r="W540" s="436">
        <f>'2. CAD NCCF'!W540+'3. USD NCCF'!W540+'4. EUR NCCF'!W540+'5. GBP NCCF'!W540+'6. Other(Incld) NCCF'!W540</f>
        <v>0</v>
      </c>
      <c r="X540" s="435">
        <f>'2. CAD NCCF'!X540+'3. USD NCCF'!X540+'4. EUR NCCF'!X540+'5. GBP NCCF'!X540+'6. Other(Incld) NCCF'!X540</f>
        <v>0</v>
      </c>
      <c r="Y540" s="436">
        <f>'2. CAD NCCF'!Y540+'3. USD NCCF'!Y540+'4. EUR NCCF'!Y540+'5. GBP NCCF'!Y540+'6. Other(Incld) NCCF'!Y540</f>
        <v>0</v>
      </c>
      <c r="Z540" s="435">
        <f>'2. CAD NCCF'!Z540+'3. USD NCCF'!Z540+'4. EUR NCCF'!Z540+'5. GBP NCCF'!Z540+'6. Other(Incld) NCCF'!Z540</f>
        <v>0</v>
      </c>
      <c r="AA540" s="436">
        <f>'2. CAD NCCF'!AA540+'3. USD NCCF'!AA540+'4. EUR NCCF'!AA540+'5. GBP NCCF'!AA540+'6. Other(Incld) NCCF'!AA540</f>
        <v>0</v>
      </c>
      <c r="AB540" s="439">
        <f>'2. CAD NCCF'!AB540+'3. USD NCCF'!AB540+'4. EUR NCCF'!AB540+'5. GBP NCCF'!AB540+'6. Other(Incld) NCCF'!AB540</f>
        <v>0</v>
      </c>
      <c r="AC540" s="433">
        <f>'2. CAD NCCF'!AC540+'3. USD NCCF'!AC540+'4. EUR NCCF'!AC540+'5. GBP NCCF'!AC540+'6. Other(Incld) NCCF'!AC540</f>
        <v>0</v>
      </c>
      <c r="AD540" s="1015"/>
      <c r="AE540" s="1016"/>
      <c r="AF540" s="1017"/>
    </row>
    <row r="541" spans="1:32" ht="15" customHeight="1" x14ac:dyDescent="0.2">
      <c r="A541" s="222">
        <v>146</v>
      </c>
      <c r="B541" s="499"/>
      <c r="C541" s="261"/>
      <c r="D541" s="261"/>
      <c r="E541" s="877" t="str">
        <f>'2. CAD NCCF'!E541:L541</f>
        <v>FI issued CBP, high rated</v>
      </c>
      <c r="F541" s="878"/>
      <c r="G541" s="878"/>
      <c r="H541" s="878"/>
      <c r="I541" s="878"/>
      <c r="J541" s="878"/>
      <c r="K541" s="878"/>
      <c r="L541" s="879"/>
      <c r="M541" s="399">
        <f>SUBTOTAL(9,M542:M544)</f>
        <v>0</v>
      </c>
      <c r="N541" s="402">
        <f t="shared" ref="N541:AC541" si="511">SUBTOTAL(9,N542:N544)</f>
        <v>0</v>
      </c>
      <c r="O541" s="406">
        <f t="shared" si="511"/>
        <v>0</v>
      </c>
      <c r="P541" s="405">
        <f t="shared" si="511"/>
        <v>0</v>
      </c>
      <c r="Q541" s="407">
        <f t="shared" si="511"/>
        <v>0</v>
      </c>
      <c r="R541" s="406">
        <f t="shared" si="511"/>
        <v>0</v>
      </c>
      <c r="S541" s="406">
        <f t="shared" si="511"/>
        <v>0</v>
      </c>
      <c r="T541" s="406">
        <f t="shared" si="511"/>
        <v>0</v>
      </c>
      <c r="U541" s="406">
        <f t="shared" si="511"/>
        <v>0</v>
      </c>
      <c r="V541" s="406">
        <f t="shared" si="511"/>
        <v>0</v>
      </c>
      <c r="W541" s="406">
        <f t="shared" si="511"/>
        <v>0</v>
      </c>
      <c r="X541" s="406">
        <f t="shared" si="511"/>
        <v>0</v>
      </c>
      <c r="Y541" s="406">
        <f t="shared" si="511"/>
        <v>0</v>
      </c>
      <c r="Z541" s="406">
        <f t="shared" si="511"/>
        <v>0</v>
      </c>
      <c r="AA541" s="406">
        <f t="shared" si="511"/>
        <v>0</v>
      </c>
      <c r="AB541" s="416">
        <f t="shared" si="511"/>
        <v>0</v>
      </c>
      <c r="AC541" s="399">
        <f t="shared" si="511"/>
        <v>0</v>
      </c>
      <c r="AD541" s="1015"/>
      <c r="AE541" s="1016"/>
      <c r="AF541" s="1017"/>
    </row>
    <row r="542" spans="1:32" ht="15" customHeight="1" x14ac:dyDescent="0.2">
      <c r="A542" s="222">
        <v>147</v>
      </c>
      <c r="B542" s="499"/>
      <c r="C542" s="261"/>
      <c r="D542" s="261"/>
      <c r="E542" s="475"/>
      <c r="F542" s="880" t="str">
        <f>'2. CAD NCCF'!F542:L542</f>
        <v>FI issued unsecured bonds and paper, high rated</v>
      </c>
      <c r="G542" s="881"/>
      <c r="H542" s="881"/>
      <c r="I542" s="881"/>
      <c r="J542" s="881"/>
      <c r="K542" s="881"/>
      <c r="L542" s="882"/>
      <c r="M542" s="433">
        <f>'2. CAD NCCF'!M542+'3. USD NCCF'!M542+'4. EUR NCCF'!M542+'5. GBP NCCF'!M542+'6. Other(Incld) NCCF'!M542</f>
        <v>0</v>
      </c>
      <c r="N542" s="438">
        <f>'2. CAD NCCF'!N542+'3. USD NCCF'!N542+'4. EUR NCCF'!N542+'5. GBP NCCF'!N542+'6. Other(Incld) NCCF'!N542</f>
        <v>0</v>
      </c>
      <c r="O542" s="435">
        <f>'2. CAD NCCF'!O542+'3. USD NCCF'!O542+'4. EUR NCCF'!O542+'5. GBP NCCF'!O542+'6. Other(Incld) NCCF'!O542</f>
        <v>0</v>
      </c>
      <c r="P542" s="435">
        <f>'2. CAD NCCF'!P542+'3. USD NCCF'!P542+'4. EUR NCCF'!P542+'5. GBP NCCF'!P542+'6. Other(Incld) NCCF'!P542</f>
        <v>0</v>
      </c>
      <c r="Q542" s="437">
        <f>'2. CAD NCCF'!Q542+'3. USD NCCF'!Q542+'4. EUR NCCF'!Q542+'5. GBP NCCF'!Q542+'6. Other(Incld) NCCF'!Q542</f>
        <v>0</v>
      </c>
      <c r="R542" s="435">
        <f>'2. CAD NCCF'!R542+'3. USD NCCF'!R542+'4. EUR NCCF'!R542+'5. GBP NCCF'!R542+'6. Other(Incld) NCCF'!R542</f>
        <v>0</v>
      </c>
      <c r="S542" s="436">
        <f>'2. CAD NCCF'!S542+'3. USD NCCF'!S542+'4. EUR NCCF'!S542+'5. GBP NCCF'!S542+'6. Other(Incld) NCCF'!S542</f>
        <v>0</v>
      </c>
      <c r="T542" s="435">
        <f>'2. CAD NCCF'!T542+'3. USD NCCF'!T542+'4. EUR NCCF'!T542+'5. GBP NCCF'!T542+'6. Other(Incld) NCCF'!T542</f>
        <v>0</v>
      </c>
      <c r="U542" s="436">
        <f>'2. CAD NCCF'!U542+'3. USD NCCF'!U542+'4. EUR NCCF'!U542+'5. GBP NCCF'!U542+'6. Other(Incld) NCCF'!U542</f>
        <v>0</v>
      </c>
      <c r="V542" s="435">
        <f>'2. CAD NCCF'!V542+'3. USD NCCF'!V542+'4. EUR NCCF'!V542+'5. GBP NCCF'!V542+'6. Other(Incld) NCCF'!V542</f>
        <v>0</v>
      </c>
      <c r="W542" s="436">
        <f>'2. CAD NCCF'!W542+'3. USD NCCF'!W542+'4. EUR NCCF'!W542+'5. GBP NCCF'!W542+'6. Other(Incld) NCCF'!W542</f>
        <v>0</v>
      </c>
      <c r="X542" s="435">
        <f>'2. CAD NCCF'!X542+'3. USD NCCF'!X542+'4. EUR NCCF'!X542+'5. GBP NCCF'!X542+'6. Other(Incld) NCCF'!X542</f>
        <v>0</v>
      </c>
      <c r="Y542" s="436">
        <f>'2. CAD NCCF'!Y542+'3. USD NCCF'!Y542+'4. EUR NCCF'!Y542+'5. GBP NCCF'!Y542+'6. Other(Incld) NCCF'!Y542</f>
        <v>0</v>
      </c>
      <c r="Z542" s="435">
        <f>'2. CAD NCCF'!Z542+'3. USD NCCF'!Z542+'4. EUR NCCF'!Z542+'5. GBP NCCF'!Z542+'6. Other(Incld) NCCF'!Z542</f>
        <v>0</v>
      </c>
      <c r="AA542" s="436">
        <f>'2. CAD NCCF'!AA542+'3. USD NCCF'!AA542+'4. EUR NCCF'!AA542+'5. GBP NCCF'!AA542+'6. Other(Incld) NCCF'!AA542</f>
        <v>0</v>
      </c>
      <c r="AB542" s="439">
        <f>'2. CAD NCCF'!AB542+'3. USD NCCF'!AB542+'4. EUR NCCF'!AB542+'5. GBP NCCF'!AB542+'6. Other(Incld) NCCF'!AB542</f>
        <v>0</v>
      </c>
      <c r="AC542" s="433">
        <f>'2. CAD NCCF'!AC542+'3. USD NCCF'!AC542+'4. EUR NCCF'!AC542+'5. GBP NCCF'!AC542+'6. Other(Incld) NCCF'!AC542</f>
        <v>0</v>
      </c>
      <c r="AD542" s="1015"/>
      <c r="AE542" s="1016"/>
      <c r="AF542" s="1017"/>
    </row>
    <row r="543" spans="1:32" ht="15" customHeight="1" x14ac:dyDescent="0.2">
      <c r="A543" s="222">
        <v>148</v>
      </c>
      <c r="B543" s="499"/>
      <c r="C543" s="261"/>
      <c r="D543" s="261"/>
      <c r="E543" s="475"/>
      <c r="F543" s="880" t="str">
        <f>'2. CAD NCCF'!F543:L543</f>
        <v>FI issued covered bonds, high rated</v>
      </c>
      <c r="G543" s="881"/>
      <c r="H543" s="881"/>
      <c r="I543" s="881"/>
      <c r="J543" s="881"/>
      <c r="K543" s="881"/>
      <c r="L543" s="882"/>
      <c r="M543" s="433">
        <f>'2. CAD NCCF'!M543+'3. USD NCCF'!M543+'4. EUR NCCF'!M543+'5. GBP NCCF'!M543+'6. Other(Incld) NCCF'!M543</f>
        <v>0</v>
      </c>
      <c r="N543" s="438">
        <f>'2. CAD NCCF'!N543+'3. USD NCCF'!N543+'4. EUR NCCF'!N543+'5. GBP NCCF'!N543+'6. Other(Incld) NCCF'!N543</f>
        <v>0</v>
      </c>
      <c r="O543" s="435">
        <f>'2. CAD NCCF'!O543+'3. USD NCCF'!O543+'4. EUR NCCF'!O543+'5. GBP NCCF'!O543+'6. Other(Incld) NCCF'!O543</f>
        <v>0</v>
      </c>
      <c r="P543" s="435">
        <f>'2. CAD NCCF'!P543+'3. USD NCCF'!P543+'4. EUR NCCF'!P543+'5. GBP NCCF'!P543+'6. Other(Incld) NCCF'!P543</f>
        <v>0</v>
      </c>
      <c r="Q543" s="437">
        <f>'2. CAD NCCF'!Q543+'3. USD NCCF'!Q543+'4. EUR NCCF'!Q543+'5. GBP NCCF'!Q543+'6. Other(Incld) NCCF'!Q543</f>
        <v>0</v>
      </c>
      <c r="R543" s="435">
        <f>'2. CAD NCCF'!R543+'3. USD NCCF'!R543+'4. EUR NCCF'!R543+'5. GBP NCCF'!R543+'6. Other(Incld) NCCF'!R543</f>
        <v>0</v>
      </c>
      <c r="S543" s="436">
        <f>'2. CAD NCCF'!S543+'3. USD NCCF'!S543+'4. EUR NCCF'!S543+'5. GBP NCCF'!S543+'6. Other(Incld) NCCF'!S543</f>
        <v>0</v>
      </c>
      <c r="T543" s="435">
        <f>'2. CAD NCCF'!T543+'3. USD NCCF'!T543+'4. EUR NCCF'!T543+'5. GBP NCCF'!T543+'6. Other(Incld) NCCF'!T543</f>
        <v>0</v>
      </c>
      <c r="U543" s="436">
        <f>'2. CAD NCCF'!U543+'3. USD NCCF'!U543+'4. EUR NCCF'!U543+'5. GBP NCCF'!U543+'6. Other(Incld) NCCF'!U543</f>
        <v>0</v>
      </c>
      <c r="V543" s="435">
        <f>'2. CAD NCCF'!V543+'3. USD NCCF'!V543+'4. EUR NCCF'!V543+'5. GBP NCCF'!V543+'6. Other(Incld) NCCF'!V543</f>
        <v>0</v>
      </c>
      <c r="W543" s="436">
        <f>'2. CAD NCCF'!W543+'3. USD NCCF'!W543+'4. EUR NCCF'!W543+'5. GBP NCCF'!W543+'6. Other(Incld) NCCF'!W543</f>
        <v>0</v>
      </c>
      <c r="X543" s="435">
        <f>'2. CAD NCCF'!X543+'3. USD NCCF'!X543+'4. EUR NCCF'!X543+'5. GBP NCCF'!X543+'6. Other(Incld) NCCF'!X543</f>
        <v>0</v>
      </c>
      <c r="Y543" s="436">
        <f>'2. CAD NCCF'!Y543+'3. USD NCCF'!Y543+'4. EUR NCCF'!Y543+'5. GBP NCCF'!Y543+'6. Other(Incld) NCCF'!Y543</f>
        <v>0</v>
      </c>
      <c r="Z543" s="435">
        <f>'2. CAD NCCF'!Z543+'3. USD NCCF'!Z543+'4. EUR NCCF'!Z543+'5. GBP NCCF'!Z543+'6. Other(Incld) NCCF'!Z543</f>
        <v>0</v>
      </c>
      <c r="AA543" s="436">
        <f>'2. CAD NCCF'!AA543+'3. USD NCCF'!AA543+'4. EUR NCCF'!AA543+'5. GBP NCCF'!AA543+'6. Other(Incld) NCCF'!AA543</f>
        <v>0</v>
      </c>
      <c r="AB543" s="439">
        <f>'2. CAD NCCF'!AB543+'3. USD NCCF'!AB543+'4. EUR NCCF'!AB543+'5. GBP NCCF'!AB543+'6. Other(Incld) NCCF'!AB543</f>
        <v>0</v>
      </c>
      <c r="AC543" s="433">
        <f>'2. CAD NCCF'!AC543+'3. USD NCCF'!AC543+'4. EUR NCCF'!AC543+'5. GBP NCCF'!AC543+'6. Other(Incld) NCCF'!AC543</f>
        <v>0</v>
      </c>
      <c r="AD543" s="1015"/>
      <c r="AE543" s="1016"/>
      <c r="AF543" s="1017"/>
    </row>
    <row r="544" spans="1:32" ht="15" customHeight="1" x14ac:dyDescent="0.2">
      <c r="A544" s="222">
        <v>149</v>
      </c>
      <c r="B544" s="499"/>
      <c r="C544" s="261"/>
      <c r="D544" s="261"/>
      <c r="E544" s="475"/>
      <c r="F544" s="880" t="str">
        <f>'2. CAD NCCF'!F544:L544</f>
        <v>FI issued jumbo covered bonds, high rated</v>
      </c>
      <c r="G544" s="881"/>
      <c r="H544" s="881"/>
      <c r="I544" s="881"/>
      <c r="J544" s="881"/>
      <c r="K544" s="881"/>
      <c r="L544" s="882"/>
      <c r="M544" s="433">
        <f>'2. CAD NCCF'!M544+'3. USD NCCF'!M544+'4. EUR NCCF'!M544+'5. GBP NCCF'!M544+'6. Other(Incld) NCCF'!M544</f>
        <v>0</v>
      </c>
      <c r="N544" s="438">
        <f>'2. CAD NCCF'!N544+'3. USD NCCF'!N544+'4. EUR NCCF'!N544+'5. GBP NCCF'!N544+'6. Other(Incld) NCCF'!N544</f>
        <v>0</v>
      </c>
      <c r="O544" s="435">
        <f>'2. CAD NCCF'!O544+'3. USD NCCF'!O544+'4. EUR NCCF'!O544+'5. GBP NCCF'!O544+'6. Other(Incld) NCCF'!O544</f>
        <v>0</v>
      </c>
      <c r="P544" s="435">
        <f>'2. CAD NCCF'!P544+'3. USD NCCF'!P544+'4. EUR NCCF'!P544+'5. GBP NCCF'!P544+'6. Other(Incld) NCCF'!P544</f>
        <v>0</v>
      </c>
      <c r="Q544" s="437">
        <f>'2. CAD NCCF'!Q544+'3. USD NCCF'!Q544+'4. EUR NCCF'!Q544+'5. GBP NCCF'!Q544+'6. Other(Incld) NCCF'!Q544</f>
        <v>0</v>
      </c>
      <c r="R544" s="435">
        <f>'2. CAD NCCF'!R544+'3. USD NCCF'!R544+'4. EUR NCCF'!R544+'5. GBP NCCF'!R544+'6. Other(Incld) NCCF'!R544</f>
        <v>0</v>
      </c>
      <c r="S544" s="436">
        <f>'2. CAD NCCF'!S544+'3. USD NCCF'!S544+'4. EUR NCCF'!S544+'5. GBP NCCF'!S544+'6. Other(Incld) NCCF'!S544</f>
        <v>0</v>
      </c>
      <c r="T544" s="435">
        <f>'2. CAD NCCF'!T544+'3. USD NCCF'!T544+'4. EUR NCCF'!T544+'5. GBP NCCF'!T544+'6. Other(Incld) NCCF'!T544</f>
        <v>0</v>
      </c>
      <c r="U544" s="436">
        <f>'2. CAD NCCF'!U544+'3. USD NCCF'!U544+'4. EUR NCCF'!U544+'5. GBP NCCF'!U544+'6. Other(Incld) NCCF'!U544</f>
        <v>0</v>
      </c>
      <c r="V544" s="435">
        <f>'2. CAD NCCF'!V544+'3. USD NCCF'!V544+'4. EUR NCCF'!V544+'5. GBP NCCF'!V544+'6. Other(Incld) NCCF'!V544</f>
        <v>0</v>
      </c>
      <c r="W544" s="436">
        <f>'2. CAD NCCF'!W544+'3. USD NCCF'!W544+'4. EUR NCCF'!W544+'5. GBP NCCF'!W544+'6. Other(Incld) NCCF'!W544</f>
        <v>0</v>
      </c>
      <c r="X544" s="435">
        <f>'2. CAD NCCF'!X544+'3. USD NCCF'!X544+'4. EUR NCCF'!X544+'5. GBP NCCF'!X544+'6. Other(Incld) NCCF'!X544</f>
        <v>0</v>
      </c>
      <c r="Y544" s="436">
        <f>'2. CAD NCCF'!Y544+'3. USD NCCF'!Y544+'4. EUR NCCF'!Y544+'5. GBP NCCF'!Y544+'6. Other(Incld) NCCF'!Y544</f>
        <v>0</v>
      </c>
      <c r="Z544" s="435">
        <f>'2. CAD NCCF'!Z544+'3. USD NCCF'!Z544+'4. EUR NCCF'!Z544+'5. GBP NCCF'!Z544+'6. Other(Incld) NCCF'!Z544</f>
        <v>0</v>
      </c>
      <c r="AA544" s="436">
        <f>'2. CAD NCCF'!AA544+'3. USD NCCF'!AA544+'4. EUR NCCF'!AA544+'5. GBP NCCF'!AA544+'6. Other(Incld) NCCF'!AA544</f>
        <v>0</v>
      </c>
      <c r="AB544" s="439">
        <f>'2. CAD NCCF'!AB544+'3. USD NCCF'!AB544+'4. EUR NCCF'!AB544+'5. GBP NCCF'!AB544+'6. Other(Incld) NCCF'!AB544</f>
        <v>0</v>
      </c>
      <c r="AC544" s="433">
        <f>'2. CAD NCCF'!AC544+'3. USD NCCF'!AC544+'4. EUR NCCF'!AC544+'5. GBP NCCF'!AC544+'6. Other(Incld) NCCF'!AC544</f>
        <v>0</v>
      </c>
      <c r="AD544" s="1015"/>
      <c r="AE544" s="1016"/>
      <c r="AF544" s="1017"/>
    </row>
    <row r="545" spans="1:32" ht="15" customHeight="1" x14ac:dyDescent="0.2">
      <c r="A545" s="222">
        <v>150</v>
      </c>
      <c r="B545" s="499"/>
      <c r="C545" s="261"/>
      <c r="D545" s="261"/>
      <c r="E545" s="877" t="str">
        <f>'2. CAD NCCF'!E545:L545</f>
        <v>Non-FI issued CBP, medium rated</v>
      </c>
      <c r="F545" s="878"/>
      <c r="G545" s="878"/>
      <c r="H545" s="878"/>
      <c r="I545" s="878"/>
      <c r="J545" s="878"/>
      <c r="K545" s="878"/>
      <c r="L545" s="879"/>
      <c r="M545" s="399">
        <f>SUBTOTAL(9,M546:M547)</f>
        <v>0</v>
      </c>
      <c r="N545" s="402">
        <f t="shared" ref="N545" si="512">SUBTOTAL(9,N546:N547)</f>
        <v>0</v>
      </c>
      <c r="O545" s="406">
        <f t="shared" ref="O545" si="513">SUBTOTAL(9,O546:O547)</f>
        <v>0</v>
      </c>
      <c r="P545" s="405">
        <f t="shared" ref="P545" si="514">SUBTOTAL(9,P546:P547)</f>
        <v>0</v>
      </c>
      <c r="Q545" s="407">
        <f t="shared" ref="Q545" si="515">SUBTOTAL(9,Q546:Q547)</f>
        <v>0</v>
      </c>
      <c r="R545" s="406">
        <f t="shared" ref="R545" si="516">SUBTOTAL(9,R546:R547)</f>
        <v>0</v>
      </c>
      <c r="S545" s="406">
        <f t="shared" ref="S545" si="517">SUBTOTAL(9,S546:S547)</f>
        <v>0</v>
      </c>
      <c r="T545" s="406">
        <f t="shared" ref="T545" si="518">SUBTOTAL(9,T546:T547)</f>
        <v>0</v>
      </c>
      <c r="U545" s="406">
        <f t="shared" ref="U545" si="519">SUBTOTAL(9,U546:U547)</f>
        <v>0</v>
      </c>
      <c r="V545" s="406">
        <f t="shared" ref="V545" si="520">SUBTOTAL(9,V546:V547)</f>
        <v>0</v>
      </c>
      <c r="W545" s="406">
        <f t="shared" ref="W545" si="521">SUBTOTAL(9,W546:W547)</f>
        <v>0</v>
      </c>
      <c r="X545" s="406">
        <f t="shared" ref="X545" si="522">SUBTOTAL(9,X546:X547)</f>
        <v>0</v>
      </c>
      <c r="Y545" s="406">
        <f t="shared" ref="Y545" si="523">SUBTOTAL(9,Y546:Y547)</f>
        <v>0</v>
      </c>
      <c r="Z545" s="406">
        <f t="shared" ref="Z545" si="524">SUBTOTAL(9,Z546:Z547)</f>
        <v>0</v>
      </c>
      <c r="AA545" s="406">
        <f t="shared" ref="AA545" si="525">SUBTOTAL(9,AA546:AA547)</f>
        <v>0</v>
      </c>
      <c r="AB545" s="416">
        <f t="shared" ref="AB545" si="526">SUBTOTAL(9,AB546:AB547)</f>
        <v>0</v>
      </c>
      <c r="AC545" s="399">
        <f t="shared" ref="AC545" si="527">SUBTOTAL(9,AC546:AC547)</f>
        <v>0</v>
      </c>
      <c r="AD545" s="1015"/>
      <c r="AE545" s="1016"/>
      <c r="AF545" s="1017"/>
    </row>
    <row r="546" spans="1:32" ht="15" customHeight="1" x14ac:dyDescent="0.2">
      <c r="A546" s="222">
        <v>151</v>
      </c>
      <c r="B546" s="499"/>
      <c r="C546" s="261"/>
      <c r="D546" s="261"/>
      <c r="E546" s="475"/>
      <c r="F546" s="880" t="str">
        <f>'2. CAD NCCF'!F546:L546</f>
        <v>Non-FI issued unsecured bonds and paper, medium rated</v>
      </c>
      <c r="G546" s="881"/>
      <c r="H546" s="881"/>
      <c r="I546" s="881"/>
      <c r="J546" s="881"/>
      <c r="K546" s="881"/>
      <c r="L546" s="882"/>
      <c r="M546" s="433">
        <f>'2. CAD NCCF'!M546+'3. USD NCCF'!M546+'4. EUR NCCF'!M546+'5. GBP NCCF'!M546+'6. Other(Incld) NCCF'!M546</f>
        <v>0</v>
      </c>
      <c r="N546" s="438">
        <f>'2. CAD NCCF'!N546+'3. USD NCCF'!N546+'4. EUR NCCF'!N546+'5. GBP NCCF'!N546+'6. Other(Incld) NCCF'!N546</f>
        <v>0</v>
      </c>
      <c r="O546" s="435">
        <f>'2. CAD NCCF'!O546+'3. USD NCCF'!O546+'4. EUR NCCF'!O546+'5. GBP NCCF'!O546+'6. Other(Incld) NCCF'!O546</f>
        <v>0</v>
      </c>
      <c r="P546" s="435">
        <f>'2. CAD NCCF'!P546+'3. USD NCCF'!P546+'4. EUR NCCF'!P546+'5. GBP NCCF'!P546+'6. Other(Incld) NCCF'!P546</f>
        <v>0</v>
      </c>
      <c r="Q546" s="437">
        <f>'2. CAD NCCF'!Q546+'3. USD NCCF'!Q546+'4. EUR NCCF'!Q546+'5. GBP NCCF'!Q546+'6. Other(Incld) NCCF'!Q546</f>
        <v>0</v>
      </c>
      <c r="R546" s="435">
        <f>'2. CAD NCCF'!R546+'3. USD NCCF'!R546+'4. EUR NCCF'!R546+'5. GBP NCCF'!R546+'6. Other(Incld) NCCF'!R546</f>
        <v>0</v>
      </c>
      <c r="S546" s="436">
        <f>'2. CAD NCCF'!S546+'3. USD NCCF'!S546+'4. EUR NCCF'!S546+'5. GBP NCCF'!S546+'6. Other(Incld) NCCF'!S546</f>
        <v>0</v>
      </c>
      <c r="T546" s="435">
        <f>'2. CAD NCCF'!T546+'3. USD NCCF'!T546+'4. EUR NCCF'!T546+'5. GBP NCCF'!T546+'6. Other(Incld) NCCF'!T546</f>
        <v>0</v>
      </c>
      <c r="U546" s="436">
        <f>'2. CAD NCCF'!U546+'3. USD NCCF'!U546+'4. EUR NCCF'!U546+'5. GBP NCCF'!U546+'6. Other(Incld) NCCF'!U546</f>
        <v>0</v>
      </c>
      <c r="V546" s="435">
        <f>'2. CAD NCCF'!V546+'3. USD NCCF'!V546+'4. EUR NCCF'!V546+'5. GBP NCCF'!V546+'6. Other(Incld) NCCF'!V546</f>
        <v>0</v>
      </c>
      <c r="W546" s="436">
        <f>'2. CAD NCCF'!W546+'3. USD NCCF'!W546+'4. EUR NCCF'!W546+'5. GBP NCCF'!W546+'6. Other(Incld) NCCF'!W546</f>
        <v>0</v>
      </c>
      <c r="X546" s="435">
        <f>'2. CAD NCCF'!X546+'3. USD NCCF'!X546+'4. EUR NCCF'!X546+'5. GBP NCCF'!X546+'6. Other(Incld) NCCF'!X546</f>
        <v>0</v>
      </c>
      <c r="Y546" s="436">
        <f>'2. CAD NCCF'!Y546+'3. USD NCCF'!Y546+'4. EUR NCCF'!Y546+'5. GBP NCCF'!Y546+'6. Other(Incld) NCCF'!Y546</f>
        <v>0</v>
      </c>
      <c r="Z546" s="435">
        <f>'2. CAD NCCF'!Z546+'3. USD NCCF'!Z546+'4. EUR NCCF'!Z546+'5. GBP NCCF'!Z546+'6. Other(Incld) NCCF'!Z546</f>
        <v>0</v>
      </c>
      <c r="AA546" s="436">
        <f>'2. CAD NCCF'!AA546+'3. USD NCCF'!AA546+'4. EUR NCCF'!AA546+'5. GBP NCCF'!AA546+'6. Other(Incld) NCCF'!AA546</f>
        <v>0</v>
      </c>
      <c r="AB546" s="439">
        <f>'2. CAD NCCF'!AB546+'3. USD NCCF'!AB546+'4. EUR NCCF'!AB546+'5. GBP NCCF'!AB546+'6. Other(Incld) NCCF'!AB546</f>
        <v>0</v>
      </c>
      <c r="AC546" s="433">
        <f>'2. CAD NCCF'!AC546+'3. USD NCCF'!AC546+'4. EUR NCCF'!AC546+'5. GBP NCCF'!AC546+'6. Other(Incld) NCCF'!AC546</f>
        <v>0</v>
      </c>
      <c r="AD546" s="1015"/>
      <c r="AE546" s="1016"/>
      <c r="AF546" s="1017"/>
    </row>
    <row r="547" spans="1:32" ht="15" customHeight="1" x14ac:dyDescent="0.2">
      <c r="A547" s="222">
        <v>152</v>
      </c>
      <c r="B547" s="499"/>
      <c r="C547" s="261"/>
      <c r="D547" s="261"/>
      <c r="E547" s="475"/>
      <c r="F547" s="880" t="str">
        <f>'2. CAD NCCF'!F547:L547</f>
        <v>Non-FI issued covered bonds, medium rated</v>
      </c>
      <c r="G547" s="881"/>
      <c r="H547" s="881"/>
      <c r="I547" s="881"/>
      <c r="J547" s="881"/>
      <c r="K547" s="881"/>
      <c r="L547" s="882"/>
      <c r="M547" s="433">
        <f>'2. CAD NCCF'!M547+'3. USD NCCF'!M547+'4. EUR NCCF'!M547+'5. GBP NCCF'!M547+'6. Other(Incld) NCCF'!M547</f>
        <v>0</v>
      </c>
      <c r="N547" s="438">
        <f>'2. CAD NCCF'!N547+'3. USD NCCF'!N547+'4. EUR NCCF'!N547+'5. GBP NCCF'!N547+'6. Other(Incld) NCCF'!N547</f>
        <v>0</v>
      </c>
      <c r="O547" s="435">
        <f>'2. CAD NCCF'!O547+'3. USD NCCF'!O547+'4. EUR NCCF'!O547+'5. GBP NCCF'!O547+'6. Other(Incld) NCCF'!O547</f>
        <v>0</v>
      </c>
      <c r="P547" s="435">
        <f>'2. CAD NCCF'!P547+'3. USD NCCF'!P547+'4. EUR NCCF'!P547+'5. GBP NCCF'!P547+'6. Other(Incld) NCCF'!P547</f>
        <v>0</v>
      </c>
      <c r="Q547" s="437">
        <f>'2. CAD NCCF'!Q547+'3. USD NCCF'!Q547+'4. EUR NCCF'!Q547+'5. GBP NCCF'!Q547+'6. Other(Incld) NCCF'!Q547</f>
        <v>0</v>
      </c>
      <c r="R547" s="435">
        <f>'2. CAD NCCF'!R547+'3. USD NCCF'!R547+'4. EUR NCCF'!R547+'5. GBP NCCF'!R547+'6. Other(Incld) NCCF'!R547</f>
        <v>0</v>
      </c>
      <c r="S547" s="436">
        <f>'2. CAD NCCF'!S547+'3. USD NCCF'!S547+'4. EUR NCCF'!S547+'5. GBP NCCF'!S547+'6. Other(Incld) NCCF'!S547</f>
        <v>0</v>
      </c>
      <c r="T547" s="435">
        <f>'2. CAD NCCF'!T547+'3. USD NCCF'!T547+'4. EUR NCCF'!T547+'5. GBP NCCF'!T547+'6. Other(Incld) NCCF'!T547</f>
        <v>0</v>
      </c>
      <c r="U547" s="436">
        <f>'2. CAD NCCF'!U547+'3. USD NCCF'!U547+'4. EUR NCCF'!U547+'5. GBP NCCF'!U547+'6. Other(Incld) NCCF'!U547</f>
        <v>0</v>
      </c>
      <c r="V547" s="435">
        <f>'2. CAD NCCF'!V547+'3. USD NCCF'!V547+'4. EUR NCCF'!V547+'5. GBP NCCF'!V547+'6. Other(Incld) NCCF'!V547</f>
        <v>0</v>
      </c>
      <c r="W547" s="436">
        <f>'2. CAD NCCF'!W547+'3. USD NCCF'!W547+'4. EUR NCCF'!W547+'5. GBP NCCF'!W547+'6. Other(Incld) NCCF'!W547</f>
        <v>0</v>
      </c>
      <c r="X547" s="435">
        <f>'2. CAD NCCF'!X547+'3. USD NCCF'!X547+'4. EUR NCCF'!X547+'5. GBP NCCF'!X547+'6. Other(Incld) NCCF'!X547</f>
        <v>0</v>
      </c>
      <c r="Y547" s="436">
        <f>'2. CAD NCCF'!Y547+'3. USD NCCF'!Y547+'4. EUR NCCF'!Y547+'5. GBP NCCF'!Y547+'6. Other(Incld) NCCF'!Y547</f>
        <v>0</v>
      </c>
      <c r="Z547" s="435">
        <f>'2. CAD NCCF'!Z547+'3. USD NCCF'!Z547+'4. EUR NCCF'!Z547+'5. GBP NCCF'!Z547+'6. Other(Incld) NCCF'!Z547</f>
        <v>0</v>
      </c>
      <c r="AA547" s="436">
        <f>'2. CAD NCCF'!AA547+'3. USD NCCF'!AA547+'4. EUR NCCF'!AA547+'5. GBP NCCF'!AA547+'6. Other(Incld) NCCF'!AA547</f>
        <v>0</v>
      </c>
      <c r="AB547" s="439">
        <f>'2. CAD NCCF'!AB547+'3. USD NCCF'!AB547+'4. EUR NCCF'!AB547+'5. GBP NCCF'!AB547+'6. Other(Incld) NCCF'!AB547</f>
        <v>0</v>
      </c>
      <c r="AC547" s="433">
        <f>'2. CAD NCCF'!AC547+'3. USD NCCF'!AC547+'4. EUR NCCF'!AC547+'5. GBP NCCF'!AC547+'6. Other(Incld) NCCF'!AC547</f>
        <v>0</v>
      </c>
      <c r="AD547" s="1015"/>
      <c r="AE547" s="1016"/>
      <c r="AF547" s="1017"/>
    </row>
    <row r="548" spans="1:32" ht="15" customHeight="1" x14ac:dyDescent="0.2">
      <c r="A548" s="222">
        <v>153</v>
      </c>
      <c r="B548" s="499"/>
      <c r="C548" s="261"/>
      <c r="D548" s="261"/>
      <c r="E548" s="877" t="str">
        <f>'2. CAD NCCF'!E548:L548</f>
        <v>FI issued CBP, medium rated</v>
      </c>
      <c r="F548" s="878"/>
      <c r="G548" s="878"/>
      <c r="H548" s="878"/>
      <c r="I548" s="878"/>
      <c r="J548" s="878"/>
      <c r="K548" s="878"/>
      <c r="L548" s="879"/>
      <c r="M548" s="399">
        <f>SUBTOTAL(9,M549:M551)</f>
        <v>0</v>
      </c>
      <c r="N548" s="402">
        <f t="shared" ref="N548" si="528">SUBTOTAL(9,N549:N551)</f>
        <v>0</v>
      </c>
      <c r="O548" s="406">
        <f t="shared" ref="O548" si="529">SUBTOTAL(9,O549:O551)</f>
        <v>0</v>
      </c>
      <c r="P548" s="405">
        <f t="shared" ref="P548" si="530">SUBTOTAL(9,P549:P551)</f>
        <v>0</v>
      </c>
      <c r="Q548" s="407">
        <f t="shared" ref="Q548" si="531">SUBTOTAL(9,Q549:Q551)</f>
        <v>0</v>
      </c>
      <c r="R548" s="406">
        <f t="shared" ref="R548" si="532">SUBTOTAL(9,R549:R551)</f>
        <v>0</v>
      </c>
      <c r="S548" s="406">
        <f t="shared" ref="S548" si="533">SUBTOTAL(9,S549:S551)</f>
        <v>0</v>
      </c>
      <c r="T548" s="406">
        <f t="shared" ref="T548" si="534">SUBTOTAL(9,T549:T551)</f>
        <v>0</v>
      </c>
      <c r="U548" s="406">
        <f t="shared" ref="U548" si="535">SUBTOTAL(9,U549:U551)</f>
        <v>0</v>
      </c>
      <c r="V548" s="406">
        <f t="shared" ref="V548" si="536">SUBTOTAL(9,V549:V551)</f>
        <v>0</v>
      </c>
      <c r="W548" s="406">
        <f t="shared" ref="W548" si="537">SUBTOTAL(9,W549:W551)</f>
        <v>0</v>
      </c>
      <c r="X548" s="406">
        <f t="shared" ref="X548" si="538">SUBTOTAL(9,X549:X551)</f>
        <v>0</v>
      </c>
      <c r="Y548" s="406">
        <f t="shared" ref="Y548" si="539">SUBTOTAL(9,Y549:Y551)</f>
        <v>0</v>
      </c>
      <c r="Z548" s="406">
        <f t="shared" ref="Z548" si="540">SUBTOTAL(9,Z549:Z551)</f>
        <v>0</v>
      </c>
      <c r="AA548" s="406">
        <f t="shared" ref="AA548" si="541">SUBTOTAL(9,AA549:AA551)</f>
        <v>0</v>
      </c>
      <c r="AB548" s="416">
        <f t="shared" ref="AB548" si="542">SUBTOTAL(9,AB549:AB551)</f>
        <v>0</v>
      </c>
      <c r="AC548" s="399">
        <f t="shared" ref="AC548" si="543">SUBTOTAL(9,AC549:AC551)</f>
        <v>0</v>
      </c>
      <c r="AD548" s="1015"/>
      <c r="AE548" s="1016"/>
      <c r="AF548" s="1017"/>
    </row>
    <row r="549" spans="1:32" ht="15" customHeight="1" x14ac:dyDescent="0.2">
      <c r="A549" s="222">
        <v>154</v>
      </c>
      <c r="B549" s="499"/>
      <c r="C549" s="261"/>
      <c r="D549" s="261"/>
      <c r="E549" s="475"/>
      <c r="F549" s="880" t="str">
        <f>'2. CAD NCCF'!F549:L549</f>
        <v>FI issued unsecured bonds and paper, medium rated</v>
      </c>
      <c r="G549" s="881"/>
      <c r="H549" s="881"/>
      <c r="I549" s="881"/>
      <c r="J549" s="881"/>
      <c r="K549" s="881"/>
      <c r="L549" s="882"/>
      <c r="M549" s="433">
        <f>'2. CAD NCCF'!M549+'3. USD NCCF'!M549+'4. EUR NCCF'!M549+'5. GBP NCCF'!M549+'6. Other(Incld) NCCF'!M549</f>
        <v>0</v>
      </c>
      <c r="N549" s="438">
        <f>'2. CAD NCCF'!N549+'3. USD NCCF'!N549+'4. EUR NCCF'!N549+'5. GBP NCCF'!N549+'6. Other(Incld) NCCF'!N549</f>
        <v>0</v>
      </c>
      <c r="O549" s="435">
        <f>'2. CAD NCCF'!O549+'3. USD NCCF'!O549+'4. EUR NCCF'!O549+'5. GBP NCCF'!O549+'6. Other(Incld) NCCF'!O549</f>
        <v>0</v>
      </c>
      <c r="P549" s="435">
        <f>'2. CAD NCCF'!P549+'3. USD NCCF'!P549+'4. EUR NCCF'!P549+'5. GBP NCCF'!P549+'6. Other(Incld) NCCF'!P549</f>
        <v>0</v>
      </c>
      <c r="Q549" s="437">
        <f>'2. CAD NCCF'!Q549+'3. USD NCCF'!Q549+'4. EUR NCCF'!Q549+'5. GBP NCCF'!Q549+'6. Other(Incld) NCCF'!Q549</f>
        <v>0</v>
      </c>
      <c r="R549" s="435">
        <f>'2. CAD NCCF'!R549+'3. USD NCCF'!R549+'4. EUR NCCF'!R549+'5. GBP NCCF'!R549+'6. Other(Incld) NCCF'!R549</f>
        <v>0</v>
      </c>
      <c r="S549" s="436">
        <f>'2. CAD NCCF'!S549+'3. USD NCCF'!S549+'4. EUR NCCF'!S549+'5. GBP NCCF'!S549+'6. Other(Incld) NCCF'!S549</f>
        <v>0</v>
      </c>
      <c r="T549" s="435">
        <f>'2. CAD NCCF'!T549+'3. USD NCCF'!T549+'4. EUR NCCF'!T549+'5. GBP NCCF'!T549+'6. Other(Incld) NCCF'!T549</f>
        <v>0</v>
      </c>
      <c r="U549" s="436">
        <f>'2. CAD NCCF'!U549+'3. USD NCCF'!U549+'4. EUR NCCF'!U549+'5. GBP NCCF'!U549+'6. Other(Incld) NCCF'!U549</f>
        <v>0</v>
      </c>
      <c r="V549" s="435">
        <f>'2. CAD NCCF'!V549+'3. USD NCCF'!V549+'4. EUR NCCF'!V549+'5. GBP NCCF'!V549+'6. Other(Incld) NCCF'!V549</f>
        <v>0</v>
      </c>
      <c r="W549" s="436">
        <f>'2. CAD NCCF'!W549+'3. USD NCCF'!W549+'4. EUR NCCF'!W549+'5. GBP NCCF'!W549+'6. Other(Incld) NCCF'!W549</f>
        <v>0</v>
      </c>
      <c r="X549" s="435">
        <f>'2. CAD NCCF'!X549+'3. USD NCCF'!X549+'4. EUR NCCF'!X549+'5. GBP NCCF'!X549+'6. Other(Incld) NCCF'!X549</f>
        <v>0</v>
      </c>
      <c r="Y549" s="436">
        <f>'2. CAD NCCF'!Y549+'3. USD NCCF'!Y549+'4. EUR NCCF'!Y549+'5. GBP NCCF'!Y549+'6. Other(Incld) NCCF'!Y549</f>
        <v>0</v>
      </c>
      <c r="Z549" s="435">
        <f>'2. CAD NCCF'!Z549+'3. USD NCCF'!Z549+'4. EUR NCCF'!Z549+'5. GBP NCCF'!Z549+'6. Other(Incld) NCCF'!Z549</f>
        <v>0</v>
      </c>
      <c r="AA549" s="436">
        <f>'2. CAD NCCF'!AA549+'3. USD NCCF'!AA549+'4. EUR NCCF'!AA549+'5. GBP NCCF'!AA549+'6. Other(Incld) NCCF'!AA549</f>
        <v>0</v>
      </c>
      <c r="AB549" s="439">
        <f>'2. CAD NCCF'!AB549+'3. USD NCCF'!AB549+'4. EUR NCCF'!AB549+'5. GBP NCCF'!AB549+'6. Other(Incld) NCCF'!AB549</f>
        <v>0</v>
      </c>
      <c r="AC549" s="433">
        <f>'2. CAD NCCF'!AC549+'3. USD NCCF'!AC549+'4. EUR NCCF'!AC549+'5. GBP NCCF'!AC549+'6. Other(Incld) NCCF'!AC549</f>
        <v>0</v>
      </c>
      <c r="AD549" s="1015"/>
      <c r="AE549" s="1016"/>
      <c r="AF549" s="1017"/>
    </row>
    <row r="550" spans="1:32" ht="15" customHeight="1" x14ac:dyDescent="0.2">
      <c r="A550" s="222">
        <v>155</v>
      </c>
      <c r="B550" s="499"/>
      <c r="C550" s="261"/>
      <c r="D550" s="261"/>
      <c r="E550" s="475"/>
      <c r="F550" s="880" t="str">
        <f>'2. CAD NCCF'!F550:L550</f>
        <v>FI issued covered bonds, medium rated</v>
      </c>
      <c r="G550" s="881"/>
      <c r="H550" s="881"/>
      <c r="I550" s="881"/>
      <c r="J550" s="881"/>
      <c r="K550" s="881"/>
      <c r="L550" s="882"/>
      <c r="M550" s="433">
        <f>'2. CAD NCCF'!M550+'3. USD NCCF'!M550+'4. EUR NCCF'!M550+'5. GBP NCCF'!M550+'6. Other(Incld) NCCF'!M550</f>
        <v>0</v>
      </c>
      <c r="N550" s="438">
        <f>'2. CAD NCCF'!N550+'3. USD NCCF'!N550+'4. EUR NCCF'!N550+'5. GBP NCCF'!N550+'6. Other(Incld) NCCF'!N550</f>
        <v>0</v>
      </c>
      <c r="O550" s="435">
        <f>'2. CAD NCCF'!O550+'3. USD NCCF'!O550+'4. EUR NCCF'!O550+'5. GBP NCCF'!O550+'6. Other(Incld) NCCF'!O550</f>
        <v>0</v>
      </c>
      <c r="P550" s="435">
        <f>'2. CAD NCCF'!P550+'3. USD NCCF'!P550+'4. EUR NCCF'!P550+'5. GBP NCCF'!P550+'6. Other(Incld) NCCF'!P550</f>
        <v>0</v>
      </c>
      <c r="Q550" s="437">
        <f>'2. CAD NCCF'!Q550+'3. USD NCCF'!Q550+'4. EUR NCCF'!Q550+'5. GBP NCCF'!Q550+'6. Other(Incld) NCCF'!Q550</f>
        <v>0</v>
      </c>
      <c r="R550" s="435">
        <f>'2. CAD NCCF'!R550+'3. USD NCCF'!R550+'4. EUR NCCF'!R550+'5. GBP NCCF'!R550+'6. Other(Incld) NCCF'!R550</f>
        <v>0</v>
      </c>
      <c r="S550" s="436">
        <f>'2. CAD NCCF'!S550+'3. USD NCCF'!S550+'4. EUR NCCF'!S550+'5. GBP NCCF'!S550+'6. Other(Incld) NCCF'!S550</f>
        <v>0</v>
      </c>
      <c r="T550" s="435">
        <f>'2. CAD NCCF'!T550+'3. USD NCCF'!T550+'4. EUR NCCF'!T550+'5. GBP NCCF'!T550+'6. Other(Incld) NCCF'!T550</f>
        <v>0</v>
      </c>
      <c r="U550" s="436">
        <f>'2. CAD NCCF'!U550+'3. USD NCCF'!U550+'4. EUR NCCF'!U550+'5. GBP NCCF'!U550+'6. Other(Incld) NCCF'!U550</f>
        <v>0</v>
      </c>
      <c r="V550" s="435">
        <f>'2. CAD NCCF'!V550+'3. USD NCCF'!V550+'4. EUR NCCF'!V550+'5. GBP NCCF'!V550+'6. Other(Incld) NCCF'!V550</f>
        <v>0</v>
      </c>
      <c r="W550" s="436">
        <f>'2. CAD NCCF'!W550+'3. USD NCCF'!W550+'4. EUR NCCF'!W550+'5. GBP NCCF'!W550+'6. Other(Incld) NCCF'!W550</f>
        <v>0</v>
      </c>
      <c r="X550" s="435">
        <f>'2. CAD NCCF'!X550+'3. USD NCCF'!X550+'4. EUR NCCF'!X550+'5. GBP NCCF'!X550+'6. Other(Incld) NCCF'!X550</f>
        <v>0</v>
      </c>
      <c r="Y550" s="436">
        <f>'2. CAD NCCF'!Y550+'3. USD NCCF'!Y550+'4. EUR NCCF'!Y550+'5. GBP NCCF'!Y550+'6. Other(Incld) NCCF'!Y550</f>
        <v>0</v>
      </c>
      <c r="Z550" s="435">
        <f>'2. CAD NCCF'!Z550+'3. USD NCCF'!Z550+'4. EUR NCCF'!Z550+'5. GBP NCCF'!Z550+'6. Other(Incld) NCCF'!Z550</f>
        <v>0</v>
      </c>
      <c r="AA550" s="436">
        <f>'2. CAD NCCF'!AA550+'3. USD NCCF'!AA550+'4. EUR NCCF'!AA550+'5. GBP NCCF'!AA550+'6. Other(Incld) NCCF'!AA550</f>
        <v>0</v>
      </c>
      <c r="AB550" s="439">
        <f>'2. CAD NCCF'!AB550+'3. USD NCCF'!AB550+'4. EUR NCCF'!AB550+'5. GBP NCCF'!AB550+'6. Other(Incld) NCCF'!AB550</f>
        <v>0</v>
      </c>
      <c r="AC550" s="433">
        <f>'2. CAD NCCF'!AC550+'3. USD NCCF'!AC550+'4. EUR NCCF'!AC550+'5. GBP NCCF'!AC550+'6. Other(Incld) NCCF'!AC550</f>
        <v>0</v>
      </c>
      <c r="AD550" s="1015"/>
      <c r="AE550" s="1016"/>
      <c r="AF550" s="1017"/>
    </row>
    <row r="551" spans="1:32" ht="15" customHeight="1" x14ac:dyDescent="0.2">
      <c r="A551" s="222">
        <v>156</v>
      </c>
      <c r="B551" s="468"/>
      <c r="C551" s="612"/>
      <c r="D551" s="612"/>
      <c r="E551" s="477"/>
      <c r="F551" s="880" t="str">
        <f>'2. CAD NCCF'!F551:L551</f>
        <v>FI issued jumbo covered bonds, medium rated</v>
      </c>
      <c r="G551" s="881"/>
      <c r="H551" s="881"/>
      <c r="I551" s="881"/>
      <c r="J551" s="881"/>
      <c r="K551" s="881"/>
      <c r="L551" s="882"/>
      <c r="M551" s="433">
        <f>'2. CAD NCCF'!M551+'3. USD NCCF'!M551+'4. EUR NCCF'!M551+'5. GBP NCCF'!M551+'6. Other(Incld) NCCF'!M551</f>
        <v>0</v>
      </c>
      <c r="N551" s="438">
        <f>'2. CAD NCCF'!N551+'3. USD NCCF'!N551+'4. EUR NCCF'!N551+'5. GBP NCCF'!N551+'6. Other(Incld) NCCF'!N551</f>
        <v>0</v>
      </c>
      <c r="O551" s="435">
        <f>'2. CAD NCCF'!O551+'3. USD NCCF'!O551+'4. EUR NCCF'!O551+'5. GBP NCCF'!O551+'6. Other(Incld) NCCF'!O551</f>
        <v>0</v>
      </c>
      <c r="P551" s="435">
        <f>'2. CAD NCCF'!P551+'3. USD NCCF'!P551+'4. EUR NCCF'!P551+'5. GBP NCCF'!P551+'6. Other(Incld) NCCF'!P551</f>
        <v>0</v>
      </c>
      <c r="Q551" s="437">
        <f>'2. CAD NCCF'!Q551+'3. USD NCCF'!Q551+'4. EUR NCCF'!Q551+'5. GBP NCCF'!Q551+'6. Other(Incld) NCCF'!Q551</f>
        <v>0</v>
      </c>
      <c r="R551" s="435">
        <f>'2. CAD NCCF'!R551+'3. USD NCCF'!R551+'4. EUR NCCF'!R551+'5. GBP NCCF'!R551+'6. Other(Incld) NCCF'!R551</f>
        <v>0</v>
      </c>
      <c r="S551" s="436">
        <f>'2. CAD NCCF'!S551+'3. USD NCCF'!S551+'4. EUR NCCF'!S551+'5. GBP NCCF'!S551+'6. Other(Incld) NCCF'!S551</f>
        <v>0</v>
      </c>
      <c r="T551" s="435">
        <f>'2. CAD NCCF'!T551+'3. USD NCCF'!T551+'4. EUR NCCF'!T551+'5. GBP NCCF'!T551+'6. Other(Incld) NCCF'!T551</f>
        <v>0</v>
      </c>
      <c r="U551" s="436">
        <f>'2. CAD NCCF'!U551+'3. USD NCCF'!U551+'4. EUR NCCF'!U551+'5. GBP NCCF'!U551+'6. Other(Incld) NCCF'!U551</f>
        <v>0</v>
      </c>
      <c r="V551" s="435">
        <f>'2. CAD NCCF'!V551+'3. USD NCCF'!V551+'4. EUR NCCF'!V551+'5. GBP NCCF'!V551+'6. Other(Incld) NCCF'!V551</f>
        <v>0</v>
      </c>
      <c r="W551" s="436">
        <f>'2. CAD NCCF'!W551+'3. USD NCCF'!W551+'4. EUR NCCF'!W551+'5. GBP NCCF'!W551+'6. Other(Incld) NCCF'!W551</f>
        <v>0</v>
      </c>
      <c r="X551" s="435">
        <f>'2. CAD NCCF'!X551+'3. USD NCCF'!X551+'4. EUR NCCF'!X551+'5. GBP NCCF'!X551+'6. Other(Incld) NCCF'!X551</f>
        <v>0</v>
      </c>
      <c r="Y551" s="436">
        <f>'2. CAD NCCF'!Y551+'3. USD NCCF'!Y551+'4. EUR NCCF'!Y551+'5. GBP NCCF'!Y551+'6. Other(Incld) NCCF'!Y551</f>
        <v>0</v>
      </c>
      <c r="Z551" s="435">
        <f>'2. CAD NCCF'!Z551+'3. USD NCCF'!Z551+'4. EUR NCCF'!Z551+'5. GBP NCCF'!Z551+'6. Other(Incld) NCCF'!Z551</f>
        <v>0</v>
      </c>
      <c r="AA551" s="436">
        <f>'2. CAD NCCF'!AA551+'3. USD NCCF'!AA551+'4. EUR NCCF'!AA551+'5. GBP NCCF'!AA551+'6. Other(Incld) NCCF'!AA551</f>
        <v>0</v>
      </c>
      <c r="AB551" s="439">
        <f>'2. CAD NCCF'!AB551+'3. USD NCCF'!AB551+'4. EUR NCCF'!AB551+'5. GBP NCCF'!AB551+'6. Other(Incld) NCCF'!AB551</f>
        <v>0</v>
      </c>
      <c r="AC551" s="433">
        <f>'2. CAD NCCF'!AC551+'3. USD NCCF'!AC551+'4. EUR NCCF'!AC551+'5. GBP NCCF'!AC551+'6. Other(Incld) NCCF'!AC551</f>
        <v>0</v>
      </c>
      <c r="AD551" s="1015"/>
      <c r="AE551" s="1016"/>
      <c r="AF551" s="1017"/>
    </row>
    <row r="552" spans="1:32" ht="15" customHeight="1" x14ac:dyDescent="0.2">
      <c r="A552" s="222">
        <v>157</v>
      </c>
      <c r="B552" s="501"/>
      <c r="C552" s="613"/>
      <c r="D552" s="613"/>
      <c r="E552" s="877" t="str">
        <f>'2. CAD NCCF'!E552:L552</f>
        <v>Non-FI issued CBP, low or not rated</v>
      </c>
      <c r="F552" s="878"/>
      <c r="G552" s="878"/>
      <c r="H552" s="878"/>
      <c r="I552" s="878"/>
      <c r="J552" s="878"/>
      <c r="K552" s="878"/>
      <c r="L552" s="879"/>
      <c r="M552" s="399">
        <f>SUBTOTAL(9,M553:M554)</f>
        <v>0</v>
      </c>
      <c r="N552" s="402">
        <f t="shared" ref="N552" si="544">SUBTOTAL(9,N553:N554)</f>
        <v>0</v>
      </c>
      <c r="O552" s="406">
        <f t="shared" ref="O552" si="545">SUBTOTAL(9,O553:O554)</f>
        <v>0</v>
      </c>
      <c r="P552" s="405">
        <f t="shared" ref="P552" si="546">SUBTOTAL(9,P553:P554)</f>
        <v>0</v>
      </c>
      <c r="Q552" s="407">
        <f t="shared" ref="Q552" si="547">SUBTOTAL(9,Q553:Q554)</f>
        <v>0</v>
      </c>
      <c r="R552" s="406">
        <f t="shared" ref="R552" si="548">SUBTOTAL(9,R553:R554)</f>
        <v>0</v>
      </c>
      <c r="S552" s="406">
        <f t="shared" ref="S552" si="549">SUBTOTAL(9,S553:S554)</f>
        <v>0</v>
      </c>
      <c r="T552" s="406">
        <f t="shared" ref="T552" si="550">SUBTOTAL(9,T553:T554)</f>
        <v>0</v>
      </c>
      <c r="U552" s="406">
        <f t="shared" ref="U552" si="551">SUBTOTAL(9,U553:U554)</f>
        <v>0</v>
      </c>
      <c r="V552" s="406">
        <f t="shared" ref="V552" si="552">SUBTOTAL(9,V553:V554)</f>
        <v>0</v>
      </c>
      <c r="W552" s="406">
        <f t="shared" ref="W552" si="553">SUBTOTAL(9,W553:W554)</f>
        <v>0</v>
      </c>
      <c r="X552" s="406">
        <f t="shared" ref="X552" si="554">SUBTOTAL(9,X553:X554)</f>
        <v>0</v>
      </c>
      <c r="Y552" s="406">
        <f t="shared" ref="Y552" si="555">SUBTOTAL(9,Y553:Y554)</f>
        <v>0</v>
      </c>
      <c r="Z552" s="406">
        <f t="shared" ref="Z552" si="556">SUBTOTAL(9,Z553:Z554)</f>
        <v>0</v>
      </c>
      <c r="AA552" s="406">
        <f t="shared" ref="AA552" si="557">SUBTOTAL(9,AA553:AA554)</f>
        <v>0</v>
      </c>
      <c r="AB552" s="416">
        <f t="shared" ref="AB552" si="558">SUBTOTAL(9,AB553:AB554)</f>
        <v>0</v>
      </c>
      <c r="AC552" s="399">
        <f t="shared" ref="AC552" si="559">SUBTOTAL(9,AC553:AC554)</f>
        <v>0</v>
      </c>
      <c r="AD552" s="1015"/>
      <c r="AE552" s="1016"/>
      <c r="AF552" s="1017"/>
    </row>
    <row r="553" spans="1:32" ht="15" customHeight="1" x14ac:dyDescent="0.2">
      <c r="A553" s="222">
        <v>158</v>
      </c>
      <c r="B553" s="499"/>
      <c r="C553" s="261"/>
      <c r="D553" s="261"/>
      <c r="E553" s="475"/>
      <c r="F553" s="880" t="str">
        <f>'2. CAD NCCF'!F553:L553</f>
        <v>Non-FI issued unsecured bonds and paper, low or not rated</v>
      </c>
      <c r="G553" s="881"/>
      <c r="H553" s="881"/>
      <c r="I553" s="881"/>
      <c r="J553" s="881"/>
      <c r="K553" s="881"/>
      <c r="L553" s="882"/>
      <c r="M553" s="433">
        <f>'2. CAD NCCF'!M553+'3. USD NCCF'!M553+'4. EUR NCCF'!M553+'5. GBP NCCF'!M553+'6. Other(Incld) NCCF'!M553</f>
        <v>0</v>
      </c>
      <c r="N553" s="438">
        <f>'2. CAD NCCF'!N553+'3. USD NCCF'!N553+'4. EUR NCCF'!N553+'5. GBP NCCF'!N553+'6. Other(Incld) NCCF'!N553</f>
        <v>0</v>
      </c>
      <c r="O553" s="435">
        <f>'2. CAD NCCF'!O553+'3. USD NCCF'!O553+'4. EUR NCCF'!O553+'5. GBP NCCF'!O553+'6. Other(Incld) NCCF'!O553</f>
        <v>0</v>
      </c>
      <c r="P553" s="435">
        <f>'2. CAD NCCF'!P553+'3. USD NCCF'!P553+'4. EUR NCCF'!P553+'5. GBP NCCF'!P553+'6. Other(Incld) NCCF'!P553</f>
        <v>0</v>
      </c>
      <c r="Q553" s="437">
        <f>'2. CAD NCCF'!Q553+'3. USD NCCF'!Q553+'4. EUR NCCF'!Q553+'5. GBP NCCF'!Q553+'6. Other(Incld) NCCF'!Q553</f>
        <v>0</v>
      </c>
      <c r="R553" s="435">
        <f>'2. CAD NCCF'!R553+'3. USD NCCF'!R553+'4. EUR NCCF'!R553+'5. GBP NCCF'!R553+'6. Other(Incld) NCCF'!R553</f>
        <v>0</v>
      </c>
      <c r="S553" s="436">
        <f>'2. CAD NCCF'!S553+'3. USD NCCF'!S553+'4. EUR NCCF'!S553+'5. GBP NCCF'!S553+'6. Other(Incld) NCCF'!S553</f>
        <v>0</v>
      </c>
      <c r="T553" s="435">
        <f>'2. CAD NCCF'!T553+'3. USD NCCF'!T553+'4. EUR NCCF'!T553+'5. GBP NCCF'!T553+'6. Other(Incld) NCCF'!T553</f>
        <v>0</v>
      </c>
      <c r="U553" s="436">
        <f>'2. CAD NCCF'!U553+'3. USD NCCF'!U553+'4. EUR NCCF'!U553+'5. GBP NCCF'!U553+'6. Other(Incld) NCCF'!U553</f>
        <v>0</v>
      </c>
      <c r="V553" s="435">
        <f>'2. CAD NCCF'!V553+'3. USD NCCF'!V553+'4. EUR NCCF'!V553+'5. GBP NCCF'!V553+'6. Other(Incld) NCCF'!V553</f>
        <v>0</v>
      </c>
      <c r="W553" s="436">
        <f>'2. CAD NCCF'!W553+'3. USD NCCF'!W553+'4. EUR NCCF'!W553+'5. GBP NCCF'!W553+'6. Other(Incld) NCCF'!W553</f>
        <v>0</v>
      </c>
      <c r="X553" s="435">
        <f>'2. CAD NCCF'!X553+'3. USD NCCF'!X553+'4. EUR NCCF'!X553+'5. GBP NCCF'!X553+'6. Other(Incld) NCCF'!X553</f>
        <v>0</v>
      </c>
      <c r="Y553" s="436">
        <f>'2. CAD NCCF'!Y553+'3. USD NCCF'!Y553+'4. EUR NCCF'!Y553+'5. GBP NCCF'!Y553+'6. Other(Incld) NCCF'!Y553</f>
        <v>0</v>
      </c>
      <c r="Z553" s="435">
        <f>'2. CAD NCCF'!Z553+'3. USD NCCF'!Z553+'4. EUR NCCF'!Z553+'5. GBP NCCF'!Z553+'6. Other(Incld) NCCF'!Z553</f>
        <v>0</v>
      </c>
      <c r="AA553" s="436">
        <f>'2. CAD NCCF'!AA553+'3. USD NCCF'!AA553+'4. EUR NCCF'!AA553+'5. GBP NCCF'!AA553+'6. Other(Incld) NCCF'!AA553</f>
        <v>0</v>
      </c>
      <c r="AB553" s="439">
        <f>'2. CAD NCCF'!AB553+'3. USD NCCF'!AB553+'4. EUR NCCF'!AB553+'5. GBP NCCF'!AB553+'6. Other(Incld) NCCF'!AB553</f>
        <v>0</v>
      </c>
      <c r="AC553" s="433">
        <f>'2. CAD NCCF'!AC553+'3. USD NCCF'!AC553+'4. EUR NCCF'!AC553+'5. GBP NCCF'!AC553+'6. Other(Incld) NCCF'!AC553</f>
        <v>0</v>
      </c>
      <c r="AD553" s="1015"/>
      <c r="AE553" s="1016"/>
      <c r="AF553" s="1017"/>
    </row>
    <row r="554" spans="1:32" ht="15" customHeight="1" x14ac:dyDescent="0.2">
      <c r="A554" s="222">
        <v>159</v>
      </c>
      <c r="B554" s="499"/>
      <c r="C554" s="261"/>
      <c r="D554" s="261"/>
      <c r="E554" s="475"/>
      <c r="F554" s="880" t="str">
        <f>'2. CAD NCCF'!F554:L554</f>
        <v>Non-FI issued covered bonds, low or not rated</v>
      </c>
      <c r="G554" s="881"/>
      <c r="H554" s="881"/>
      <c r="I554" s="881"/>
      <c r="J554" s="881"/>
      <c r="K554" s="881"/>
      <c r="L554" s="882"/>
      <c r="M554" s="433">
        <f>'2. CAD NCCF'!M554+'3. USD NCCF'!M554+'4. EUR NCCF'!M554+'5. GBP NCCF'!M554+'6. Other(Incld) NCCF'!M554</f>
        <v>0</v>
      </c>
      <c r="N554" s="438">
        <f>'2. CAD NCCF'!N554+'3. USD NCCF'!N554+'4. EUR NCCF'!N554+'5. GBP NCCF'!N554+'6. Other(Incld) NCCF'!N554</f>
        <v>0</v>
      </c>
      <c r="O554" s="435">
        <f>'2. CAD NCCF'!O554+'3. USD NCCF'!O554+'4. EUR NCCF'!O554+'5. GBP NCCF'!O554+'6. Other(Incld) NCCF'!O554</f>
        <v>0</v>
      </c>
      <c r="P554" s="435">
        <f>'2. CAD NCCF'!P554+'3. USD NCCF'!P554+'4. EUR NCCF'!P554+'5. GBP NCCF'!P554+'6. Other(Incld) NCCF'!P554</f>
        <v>0</v>
      </c>
      <c r="Q554" s="437">
        <f>'2. CAD NCCF'!Q554+'3. USD NCCF'!Q554+'4. EUR NCCF'!Q554+'5. GBP NCCF'!Q554+'6. Other(Incld) NCCF'!Q554</f>
        <v>0</v>
      </c>
      <c r="R554" s="435">
        <f>'2. CAD NCCF'!R554+'3. USD NCCF'!R554+'4. EUR NCCF'!R554+'5. GBP NCCF'!R554+'6. Other(Incld) NCCF'!R554</f>
        <v>0</v>
      </c>
      <c r="S554" s="436">
        <f>'2. CAD NCCF'!S554+'3. USD NCCF'!S554+'4. EUR NCCF'!S554+'5. GBP NCCF'!S554+'6. Other(Incld) NCCF'!S554</f>
        <v>0</v>
      </c>
      <c r="T554" s="435">
        <f>'2. CAD NCCF'!T554+'3. USD NCCF'!T554+'4. EUR NCCF'!T554+'5. GBP NCCF'!T554+'6. Other(Incld) NCCF'!T554</f>
        <v>0</v>
      </c>
      <c r="U554" s="436">
        <f>'2. CAD NCCF'!U554+'3. USD NCCF'!U554+'4. EUR NCCF'!U554+'5. GBP NCCF'!U554+'6. Other(Incld) NCCF'!U554</f>
        <v>0</v>
      </c>
      <c r="V554" s="435">
        <f>'2. CAD NCCF'!V554+'3. USD NCCF'!V554+'4. EUR NCCF'!V554+'5. GBP NCCF'!V554+'6. Other(Incld) NCCF'!V554</f>
        <v>0</v>
      </c>
      <c r="W554" s="436">
        <f>'2. CAD NCCF'!W554+'3. USD NCCF'!W554+'4. EUR NCCF'!W554+'5. GBP NCCF'!W554+'6. Other(Incld) NCCF'!W554</f>
        <v>0</v>
      </c>
      <c r="X554" s="435">
        <f>'2. CAD NCCF'!X554+'3. USD NCCF'!X554+'4. EUR NCCF'!X554+'5. GBP NCCF'!X554+'6. Other(Incld) NCCF'!X554</f>
        <v>0</v>
      </c>
      <c r="Y554" s="436">
        <f>'2. CAD NCCF'!Y554+'3. USD NCCF'!Y554+'4. EUR NCCF'!Y554+'5. GBP NCCF'!Y554+'6. Other(Incld) NCCF'!Y554</f>
        <v>0</v>
      </c>
      <c r="Z554" s="435">
        <f>'2. CAD NCCF'!Z554+'3. USD NCCF'!Z554+'4. EUR NCCF'!Z554+'5. GBP NCCF'!Z554+'6. Other(Incld) NCCF'!Z554</f>
        <v>0</v>
      </c>
      <c r="AA554" s="436">
        <f>'2. CAD NCCF'!AA554+'3. USD NCCF'!AA554+'4. EUR NCCF'!AA554+'5. GBP NCCF'!AA554+'6. Other(Incld) NCCF'!AA554</f>
        <v>0</v>
      </c>
      <c r="AB554" s="439">
        <f>'2. CAD NCCF'!AB554+'3. USD NCCF'!AB554+'4. EUR NCCF'!AB554+'5. GBP NCCF'!AB554+'6. Other(Incld) NCCF'!AB554</f>
        <v>0</v>
      </c>
      <c r="AC554" s="433">
        <f>'2. CAD NCCF'!AC554+'3. USD NCCF'!AC554+'4. EUR NCCF'!AC554+'5. GBP NCCF'!AC554+'6. Other(Incld) NCCF'!AC554</f>
        <v>0</v>
      </c>
      <c r="AD554" s="1015"/>
      <c r="AE554" s="1016"/>
      <c r="AF554" s="1017"/>
    </row>
    <row r="555" spans="1:32" ht="15" customHeight="1" x14ac:dyDescent="0.2">
      <c r="A555" s="222">
        <v>160</v>
      </c>
      <c r="B555" s="499"/>
      <c r="C555" s="261"/>
      <c r="D555" s="261"/>
      <c r="E555" s="877" t="str">
        <f>'2. CAD NCCF'!E555:L555</f>
        <v>FI issued CBP, low or not rated</v>
      </c>
      <c r="F555" s="878"/>
      <c r="G555" s="878"/>
      <c r="H555" s="878"/>
      <c r="I555" s="878"/>
      <c r="J555" s="878"/>
      <c r="K555" s="878"/>
      <c r="L555" s="879"/>
      <c r="M555" s="399">
        <f>SUBTOTAL(9,M556:M558)</f>
        <v>0</v>
      </c>
      <c r="N555" s="402">
        <f t="shared" ref="N555" si="560">SUBTOTAL(9,N556:N558)</f>
        <v>0</v>
      </c>
      <c r="O555" s="406">
        <f t="shared" ref="O555" si="561">SUBTOTAL(9,O556:O558)</f>
        <v>0</v>
      </c>
      <c r="P555" s="405">
        <f t="shared" ref="P555" si="562">SUBTOTAL(9,P556:P558)</f>
        <v>0</v>
      </c>
      <c r="Q555" s="407">
        <f t="shared" ref="Q555" si="563">SUBTOTAL(9,Q556:Q558)</f>
        <v>0</v>
      </c>
      <c r="R555" s="406">
        <f t="shared" ref="R555" si="564">SUBTOTAL(9,R556:R558)</f>
        <v>0</v>
      </c>
      <c r="S555" s="406">
        <f t="shared" ref="S555" si="565">SUBTOTAL(9,S556:S558)</f>
        <v>0</v>
      </c>
      <c r="T555" s="406">
        <f t="shared" ref="T555" si="566">SUBTOTAL(9,T556:T558)</f>
        <v>0</v>
      </c>
      <c r="U555" s="406">
        <f t="shared" ref="U555" si="567">SUBTOTAL(9,U556:U558)</f>
        <v>0</v>
      </c>
      <c r="V555" s="406">
        <f t="shared" ref="V555" si="568">SUBTOTAL(9,V556:V558)</f>
        <v>0</v>
      </c>
      <c r="W555" s="406">
        <f t="shared" ref="W555" si="569">SUBTOTAL(9,W556:W558)</f>
        <v>0</v>
      </c>
      <c r="X555" s="406">
        <f t="shared" ref="X555" si="570">SUBTOTAL(9,X556:X558)</f>
        <v>0</v>
      </c>
      <c r="Y555" s="406">
        <f t="shared" ref="Y555" si="571">SUBTOTAL(9,Y556:Y558)</f>
        <v>0</v>
      </c>
      <c r="Z555" s="406">
        <f t="shared" ref="Z555" si="572">SUBTOTAL(9,Z556:Z558)</f>
        <v>0</v>
      </c>
      <c r="AA555" s="406">
        <f t="shared" ref="AA555" si="573">SUBTOTAL(9,AA556:AA558)</f>
        <v>0</v>
      </c>
      <c r="AB555" s="416">
        <f t="shared" ref="AB555" si="574">SUBTOTAL(9,AB556:AB558)</f>
        <v>0</v>
      </c>
      <c r="AC555" s="399">
        <f t="shared" ref="AC555" si="575">SUBTOTAL(9,AC556:AC558)</f>
        <v>0</v>
      </c>
      <c r="AD555" s="1015"/>
      <c r="AE555" s="1016"/>
      <c r="AF555" s="1017"/>
    </row>
    <row r="556" spans="1:32" ht="15" customHeight="1" x14ac:dyDescent="0.2">
      <c r="A556" s="222">
        <v>161</v>
      </c>
      <c r="B556" s="499"/>
      <c r="C556" s="261"/>
      <c r="D556" s="261"/>
      <c r="E556" s="475"/>
      <c r="F556" s="880" t="str">
        <f>'2. CAD NCCF'!F556:L556</f>
        <v>FI issued unsecured bonds and paper, low or not rated</v>
      </c>
      <c r="G556" s="881"/>
      <c r="H556" s="881"/>
      <c r="I556" s="881"/>
      <c r="J556" s="881"/>
      <c r="K556" s="881"/>
      <c r="L556" s="882"/>
      <c r="M556" s="433">
        <f>'2. CAD NCCF'!M556+'3. USD NCCF'!M556+'4. EUR NCCF'!M556+'5. GBP NCCF'!M556+'6. Other(Incld) NCCF'!M556</f>
        <v>0</v>
      </c>
      <c r="N556" s="438">
        <f>'2. CAD NCCF'!N556+'3. USD NCCF'!N556+'4. EUR NCCF'!N556+'5. GBP NCCF'!N556+'6. Other(Incld) NCCF'!N556</f>
        <v>0</v>
      </c>
      <c r="O556" s="435">
        <f>'2. CAD NCCF'!O556+'3. USD NCCF'!O556+'4. EUR NCCF'!O556+'5. GBP NCCF'!O556+'6. Other(Incld) NCCF'!O556</f>
        <v>0</v>
      </c>
      <c r="P556" s="435">
        <f>'2. CAD NCCF'!P556+'3. USD NCCF'!P556+'4. EUR NCCF'!P556+'5. GBP NCCF'!P556+'6. Other(Incld) NCCF'!P556</f>
        <v>0</v>
      </c>
      <c r="Q556" s="437">
        <f>'2. CAD NCCF'!Q556+'3. USD NCCF'!Q556+'4. EUR NCCF'!Q556+'5. GBP NCCF'!Q556+'6. Other(Incld) NCCF'!Q556</f>
        <v>0</v>
      </c>
      <c r="R556" s="435">
        <f>'2. CAD NCCF'!R556+'3. USD NCCF'!R556+'4. EUR NCCF'!R556+'5. GBP NCCF'!R556+'6. Other(Incld) NCCF'!R556</f>
        <v>0</v>
      </c>
      <c r="S556" s="436">
        <f>'2. CAD NCCF'!S556+'3. USD NCCF'!S556+'4. EUR NCCF'!S556+'5. GBP NCCF'!S556+'6. Other(Incld) NCCF'!S556</f>
        <v>0</v>
      </c>
      <c r="T556" s="435">
        <f>'2. CAD NCCF'!T556+'3. USD NCCF'!T556+'4. EUR NCCF'!T556+'5. GBP NCCF'!T556+'6. Other(Incld) NCCF'!T556</f>
        <v>0</v>
      </c>
      <c r="U556" s="436">
        <f>'2. CAD NCCF'!U556+'3. USD NCCF'!U556+'4. EUR NCCF'!U556+'5. GBP NCCF'!U556+'6. Other(Incld) NCCF'!U556</f>
        <v>0</v>
      </c>
      <c r="V556" s="435">
        <f>'2. CAD NCCF'!V556+'3. USD NCCF'!V556+'4. EUR NCCF'!V556+'5. GBP NCCF'!V556+'6. Other(Incld) NCCF'!V556</f>
        <v>0</v>
      </c>
      <c r="W556" s="436">
        <f>'2. CAD NCCF'!W556+'3. USD NCCF'!W556+'4. EUR NCCF'!W556+'5. GBP NCCF'!W556+'6. Other(Incld) NCCF'!W556</f>
        <v>0</v>
      </c>
      <c r="X556" s="435">
        <f>'2. CAD NCCF'!X556+'3. USD NCCF'!X556+'4. EUR NCCF'!X556+'5. GBP NCCF'!X556+'6. Other(Incld) NCCF'!X556</f>
        <v>0</v>
      </c>
      <c r="Y556" s="436">
        <f>'2. CAD NCCF'!Y556+'3. USD NCCF'!Y556+'4. EUR NCCF'!Y556+'5. GBP NCCF'!Y556+'6. Other(Incld) NCCF'!Y556</f>
        <v>0</v>
      </c>
      <c r="Z556" s="435">
        <f>'2. CAD NCCF'!Z556+'3. USD NCCF'!Z556+'4. EUR NCCF'!Z556+'5. GBP NCCF'!Z556+'6. Other(Incld) NCCF'!Z556</f>
        <v>0</v>
      </c>
      <c r="AA556" s="436">
        <f>'2. CAD NCCF'!AA556+'3. USD NCCF'!AA556+'4. EUR NCCF'!AA556+'5. GBP NCCF'!AA556+'6. Other(Incld) NCCF'!AA556</f>
        <v>0</v>
      </c>
      <c r="AB556" s="439">
        <f>'2. CAD NCCF'!AB556+'3. USD NCCF'!AB556+'4. EUR NCCF'!AB556+'5. GBP NCCF'!AB556+'6. Other(Incld) NCCF'!AB556</f>
        <v>0</v>
      </c>
      <c r="AC556" s="433">
        <f>'2. CAD NCCF'!AC556+'3. USD NCCF'!AC556+'4. EUR NCCF'!AC556+'5. GBP NCCF'!AC556+'6. Other(Incld) NCCF'!AC556</f>
        <v>0</v>
      </c>
      <c r="AD556" s="1015"/>
      <c r="AE556" s="1016"/>
      <c r="AF556" s="1017"/>
    </row>
    <row r="557" spans="1:32" ht="15" customHeight="1" x14ac:dyDescent="0.2">
      <c r="A557" s="222">
        <v>162</v>
      </c>
      <c r="B557" s="499"/>
      <c r="C557" s="467"/>
      <c r="D557" s="467"/>
      <c r="E557" s="467"/>
      <c r="F557" s="880" t="str">
        <f>'2. CAD NCCF'!F557:L557</f>
        <v>FI issued covered bonds, low or not rated</v>
      </c>
      <c r="G557" s="881"/>
      <c r="H557" s="881"/>
      <c r="I557" s="881"/>
      <c r="J557" s="881"/>
      <c r="K557" s="881"/>
      <c r="L557" s="882"/>
      <c r="M557" s="433">
        <f>'2. CAD NCCF'!M557+'3. USD NCCF'!M557+'4. EUR NCCF'!M557+'5. GBP NCCF'!M557+'6. Other(Incld) NCCF'!M557</f>
        <v>0</v>
      </c>
      <c r="N557" s="438">
        <f>'2. CAD NCCF'!N557+'3. USD NCCF'!N557+'4. EUR NCCF'!N557+'5. GBP NCCF'!N557+'6. Other(Incld) NCCF'!N557</f>
        <v>0</v>
      </c>
      <c r="O557" s="435">
        <f>'2. CAD NCCF'!O557+'3. USD NCCF'!O557+'4. EUR NCCF'!O557+'5. GBP NCCF'!O557+'6. Other(Incld) NCCF'!O557</f>
        <v>0</v>
      </c>
      <c r="P557" s="435">
        <f>'2. CAD NCCF'!P557+'3. USD NCCF'!P557+'4. EUR NCCF'!P557+'5. GBP NCCF'!P557+'6. Other(Incld) NCCF'!P557</f>
        <v>0</v>
      </c>
      <c r="Q557" s="437">
        <f>'2. CAD NCCF'!Q557+'3. USD NCCF'!Q557+'4. EUR NCCF'!Q557+'5. GBP NCCF'!Q557+'6. Other(Incld) NCCF'!Q557</f>
        <v>0</v>
      </c>
      <c r="R557" s="435">
        <f>'2. CAD NCCF'!R557+'3. USD NCCF'!R557+'4. EUR NCCF'!R557+'5. GBP NCCF'!R557+'6. Other(Incld) NCCF'!R557</f>
        <v>0</v>
      </c>
      <c r="S557" s="436">
        <f>'2. CAD NCCF'!S557+'3. USD NCCF'!S557+'4. EUR NCCF'!S557+'5. GBP NCCF'!S557+'6. Other(Incld) NCCF'!S557</f>
        <v>0</v>
      </c>
      <c r="T557" s="435">
        <f>'2. CAD NCCF'!T557+'3. USD NCCF'!T557+'4. EUR NCCF'!T557+'5. GBP NCCF'!T557+'6. Other(Incld) NCCF'!T557</f>
        <v>0</v>
      </c>
      <c r="U557" s="436">
        <f>'2. CAD NCCF'!U557+'3. USD NCCF'!U557+'4. EUR NCCF'!U557+'5. GBP NCCF'!U557+'6. Other(Incld) NCCF'!U557</f>
        <v>0</v>
      </c>
      <c r="V557" s="435">
        <f>'2. CAD NCCF'!V557+'3. USD NCCF'!V557+'4. EUR NCCF'!V557+'5. GBP NCCF'!V557+'6. Other(Incld) NCCF'!V557</f>
        <v>0</v>
      </c>
      <c r="W557" s="436">
        <f>'2. CAD NCCF'!W557+'3. USD NCCF'!W557+'4. EUR NCCF'!W557+'5. GBP NCCF'!W557+'6. Other(Incld) NCCF'!W557</f>
        <v>0</v>
      </c>
      <c r="X557" s="435">
        <f>'2. CAD NCCF'!X557+'3. USD NCCF'!X557+'4. EUR NCCF'!X557+'5. GBP NCCF'!X557+'6. Other(Incld) NCCF'!X557</f>
        <v>0</v>
      </c>
      <c r="Y557" s="436">
        <f>'2. CAD NCCF'!Y557+'3. USD NCCF'!Y557+'4. EUR NCCF'!Y557+'5. GBP NCCF'!Y557+'6. Other(Incld) NCCF'!Y557</f>
        <v>0</v>
      </c>
      <c r="Z557" s="435">
        <f>'2. CAD NCCF'!Z557+'3. USD NCCF'!Z557+'4. EUR NCCF'!Z557+'5. GBP NCCF'!Z557+'6. Other(Incld) NCCF'!Z557</f>
        <v>0</v>
      </c>
      <c r="AA557" s="436">
        <f>'2. CAD NCCF'!AA557+'3. USD NCCF'!AA557+'4. EUR NCCF'!AA557+'5. GBP NCCF'!AA557+'6. Other(Incld) NCCF'!AA557</f>
        <v>0</v>
      </c>
      <c r="AB557" s="439">
        <f>'2. CAD NCCF'!AB557+'3. USD NCCF'!AB557+'4. EUR NCCF'!AB557+'5. GBP NCCF'!AB557+'6. Other(Incld) NCCF'!AB557</f>
        <v>0</v>
      </c>
      <c r="AC557" s="433">
        <f>'2. CAD NCCF'!AC557+'3. USD NCCF'!AC557+'4. EUR NCCF'!AC557+'5. GBP NCCF'!AC557+'6. Other(Incld) NCCF'!AC557</f>
        <v>0</v>
      </c>
      <c r="AD557" s="1015"/>
      <c r="AE557" s="1016"/>
      <c r="AF557" s="1017"/>
    </row>
    <row r="558" spans="1:32" ht="15" customHeight="1" x14ac:dyDescent="0.2">
      <c r="A558" s="222">
        <v>163</v>
      </c>
      <c r="B558" s="499"/>
      <c r="C558" s="467"/>
      <c r="D558" s="467"/>
      <c r="E558" s="467"/>
      <c r="F558" s="880" t="str">
        <f>'2. CAD NCCF'!F558:L558</f>
        <v>FI issued jumbo covered bonds, low or not rated</v>
      </c>
      <c r="G558" s="881"/>
      <c r="H558" s="881"/>
      <c r="I558" s="881"/>
      <c r="J558" s="881"/>
      <c r="K558" s="881"/>
      <c r="L558" s="882"/>
      <c r="M558" s="433">
        <f>'2. CAD NCCF'!M558+'3. USD NCCF'!M558+'4. EUR NCCF'!M558+'5. GBP NCCF'!M558+'6. Other(Incld) NCCF'!M558</f>
        <v>0</v>
      </c>
      <c r="N558" s="438">
        <f>'2. CAD NCCF'!N558+'3. USD NCCF'!N558+'4. EUR NCCF'!N558+'5. GBP NCCF'!N558+'6. Other(Incld) NCCF'!N558</f>
        <v>0</v>
      </c>
      <c r="O558" s="435">
        <f>'2. CAD NCCF'!O558+'3. USD NCCF'!O558+'4. EUR NCCF'!O558+'5. GBP NCCF'!O558+'6. Other(Incld) NCCF'!O558</f>
        <v>0</v>
      </c>
      <c r="P558" s="435">
        <f>'2. CAD NCCF'!P558+'3. USD NCCF'!P558+'4. EUR NCCF'!P558+'5. GBP NCCF'!P558+'6. Other(Incld) NCCF'!P558</f>
        <v>0</v>
      </c>
      <c r="Q558" s="437">
        <f>'2. CAD NCCF'!Q558+'3. USD NCCF'!Q558+'4. EUR NCCF'!Q558+'5. GBP NCCF'!Q558+'6. Other(Incld) NCCF'!Q558</f>
        <v>0</v>
      </c>
      <c r="R558" s="435">
        <f>'2. CAD NCCF'!R558+'3. USD NCCF'!R558+'4. EUR NCCF'!R558+'5. GBP NCCF'!R558+'6. Other(Incld) NCCF'!R558</f>
        <v>0</v>
      </c>
      <c r="S558" s="436">
        <f>'2. CAD NCCF'!S558+'3. USD NCCF'!S558+'4. EUR NCCF'!S558+'5. GBP NCCF'!S558+'6. Other(Incld) NCCF'!S558</f>
        <v>0</v>
      </c>
      <c r="T558" s="435">
        <f>'2. CAD NCCF'!T558+'3. USD NCCF'!T558+'4. EUR NCCF'!T558+'5. GBP NCCF'!T558+'6. Other(Incld) NCCF'!T558</f>
        <v>0</v>
      </c>
      <c r="U558" s="436">
        <f>'2. CAD NCCF'!U558+'3. USD NCCF'!U558+'4. EUR NCCF'!U558+'5. GBP NCCF'!U558+'6. Other(Incld) NCCF'!U558</f>
        <v>0</v>
      </c>
      <c r="V558" s="435">
        <f>'2. CAD NCCF'!V558+'3. USD NCCF'!V558+'4. EUR NCCF'!V558+'5. GBP NCCF'!V558+'6. Other(Incld) NCCF'!V558</f>
        <v>0</v>
      </c>
      <c r="W558" s="436">
        <f>'2. CAD NCCF'!W558+'3. USD NCCF'!W558+'4. EUR NCCF'!W558+'5. GBP NCCF'!W558+'6. Other(Incld) NCCF'!W558</f>
        <v>0</v>
      </c>
      <c r="X558" s="435">
        <f>'2. CAD NCCF'!X558+'3. USD NCCF'!X558+'4. EUR NCCF'!X558+'5. GBP NCCF'!X558+'6. Other(Incld) NCCF'!X558</f>
        <v>0</v>
      </c>
      <c r="Y558" s="436">
        <f>'2. CAD NCCF'!Y558+'3. USD NCCF'!Y558+'4. EUR NCCF'!Y558+'5. GBP NCCF'!Y558+'6. Other(Incld) NCCF'!Y558</f>
        <v>0</v>
      </c>
      <c r="Z558" s="435">
        <f>'2. CAD NCCF'!Z558+'3. USD NCCF'!Z558+'4. EUR NCCF'!Z558+'5. GBP NCCF'!Z558+'6. Other(Incld) NCCF'!Z558</f>
        <v>0</v>
      </c>
      <c r="AA558" s="436">
        <f>'2. CAD NCCF'!AA558+'3. USD NCCF'!AA558+'4. EUR NCCF'!AA558+'5. GBP NCCF'!AA558+'6. Other(Incld) NCCF'!AA558</f>
        <v>0</v>
      </c>
      <c r="AB558" s="439">
        <f>'2. CAD NCCF'!AB558+'3. USD NCCF'!AB558+'4. EUR NCCF'!AB558+'5. GBP NCCF'!AB558+'6. Other(Incld) NCCF'!AB558</f>
        <v>0</v>
      </c>
      <c r="AC558" s="433">
        <f>'2. CAD NCCF'!AC558+'3. USD NCCF'!AC558+'4. EUR NCCF'!AC558+'5. GBP NCCF'!AC558+'6. Other(Incld) NCCF'!AC558</f>
        <v>0</v>
      </c>
      <c r="AD558" s="1015"/>
      <c r="AE558" s="1016"/>
      <c r="AF558" s="1017"/>
    </row>
    <row r="559" spans="1:32" ht="15" x14ac:dyDescent="0.2">
      <c r="A559" s="222">
        <v>164</v>
      </c>
      <c r="B559" s="499"/>
      <c r="C559" s="467"/>
      <c r="D559" s="868" t="str">
        <f>'2. CAD NCCF'!D559:AF559</f>
        <v>Asset backed securities (ABS) and Asset backed commercial paper (ABCP)</v>
      </c>
      <c r="E559" s="1044"/>
      <c r="F559" s="1044"/>
      <c r="G559" s="1044"/>
      <c r="H559" s="1044"/>
      <c r="I559" s="1044"/>
      <c r="J559" s="1044"/>
      <c r="K559" s="1044"/>
      <c r="L559" s="1044"/>
      <c r="M559" s="869"/>
      <c r="N559" s="869"/>
      <c r="O559" s="869"/>
      <c r="P559" s="869"/>
      <c r="Q559" s="869"/>
      <c r="R559" s="869"/>
      <c r="S559" s="869"/>
      <c r="T559" s="869"/>
      <c r="U559" s="869"/>
      <c r="V559" s="869"/>
      <c r="W559" s="869"/>
      <c r="X559" s="869"/>
      <c r="Y559" s="869"/>
      <c r="Z559" s="869"/>
      <c r="AA559" s="869"/>
      <c r="AB559" s="869"/>
      <c r="AC559" s="869"/>
      <c r="AD559" s="869"/>
      <c r="AE559" s="869"/>
      <c r="AF559" s="870"/>
    </row>
    <row r="560" spans="1:32" ht="15" x14ac:dyDescent="0.2">
      <c r="A560" s="222">
        <v>165</v>
      </c>
      <c r="B560" s="499"/>
      <c r="C560" s="467"/>
      <c r="D560" s="467"/>
      <c r="E560" s="877" t="str">
        <f>'2. CAD NCCF'!E560:L560</f>
        <v>Non-FI issued ABS and ABCP, high rated</v>
      </c>
      <c r="F560" s="878"/>
      <c r="G560" s="878"/>
      <c r="H560" s="878"/>
      <c r="I560" s="878"/>
      <c r="J560" s="878"/>
      <c r="K560" s="878"/>
      <c r="L560" s="879"/>
      <c r="M560" s="399">
        <f>SUBTOTAL(9,M561:M562)</f>
        <v>0</v>
      </c>
      <c r="N560" s="402">
        <f t="shared" ref="N560" si="576">SUBTOTAL(9,N561:N562)</f>
        <v>0</v>
      </c>
      <c r="O560" s="406">
        <f t="shared" ref="O560" si="577">SUBTOTAL(9,O561:O562)</f>
        <v>0</v>
      </c>
      <c r="P560" s="405">
        <f t="shared" ref="P560" si="578">SUBTOTAL(9,P561:P562)</f>
        <v>0</v>
      </c>
      <c r="Q560" s="407">
        <f t="shared" ref="Q560" si="579">SUBTOTAL(9,Q561:Q562)</f>
        <v>0</v>
      </c>
      <c r="R560" s="406">
        <f t="shared" ref="R560" si="580">SUBTOTAL(9,R561:R562)</f>
        <v>0</v>
      </c>
      <c r="S560" s="406">
        <f t="shared" ref="S560" si="581">SUBTOTAL(9,S561:S562)</f>
        <v>0</v>
      </c>
      <c r="T560" s="406">
        <f t="shared" ref="T560" si="582">SUBTOTAL(9,T561:T562)</f>
        <v>0</v>
      </c>
      <c r="U560" s="406">
        <f t="shared" ref="U560" si="583">SUBTOTAL(9,U561:U562)</f>
        <v>0</v>
      </c>
      <c r="V560" s="406">
        <f t="shared" ref="V560" si="584">SUBTOTAL(9,V561:V562)</f>
        <v>0</v>
      </c>
      <c r="W560" s="406">
        <f t="shared" ref="W560" si="585">SUBTOTAL(9,W561:W562)</f>
        <v>0</v>
      </c>
      <c r="X560" s="406">
        <f t="shared" ref="X560" si="586">SUBTOTAL(9,X561:X562)</f>
        <v>0</v>
      </c>
      <c r="Y560" s="406">
        <f t="shared" ref="Y560" si="587">SUBTOTAL(9,Y561:Y562)</f>
        <v>0</v>
      </c>
      <c r="Z560" s="406">
        <f t="shared" ref="Z560" si="588">SUBTOTAL(9,Z561:Z562)</f>
        <v>0</v>
      </c>
      <c r="AA560" s="406">
        <f t="shared" ref="AA560" si="589">SUBTOTAL(9,AA561:AA562)</f>
        <v>0</v>
      </c>
      <c r="AB560" s="416">
        <f t="shared" ref="AB560" si="590">SUBTOTAL(9,AB561:AB562)</f>
        <v>0</v>
      </c>
      <c r="AC560" s="399">
        <f t="shared" ref="AC560" si="591">SUBTOTAL(9,AC561:AC562)</f>
        <v>0</v>
      </c>
      <c r="AD560" s="1015"/>
      <c r="AE560" s="1016"/>
      <c r="AF560" s="1017"/>
    </row>
    <row r="561" spans="1:32" ht="15" x14ac:dyDescent="0.2">
      <c r="A561" s="222">
        <v>166</v>
      </c>
      <c r="B561" s="499"/>
      <c r="C561" s="467"/>
      <c r="D561" s="467"/>
      <c r="E561" s="467"/>
      <c r="F561" s="880" t="str">
        <f>'2. CAD NCCF'!F561:L561</f>
        <v>Non-FI issued ABS, high rated</v>
      </c>
      <c r="G561" s="881"/>
      <c r="H561" s="881"/>
      <c r="I561" s="881"/>
      <c r="J561" s="881"/>
      <c r="K561" s="881"/>
      <c r="L561" s="882"/>
      <c r="M561" s="433">
        <f>'2. CAD NCCF'!M561+'3. USD NCCF'!M561+'4. EUR NCCF'!M561+'5. GBP NCCF'!M561+'6. Other(Incld) NCCF'!M561</f>
        <v>0</v>
      </c>
      <c r="N561" s="438">
        <f>'2. CAD NCCF'!N561+'3. USD NCCF'!N561+'4. EUR NCCF'!N561+'5. GBP NCCF'!N561+'6. Other(Incld) NCCF'!N561</f>
        <v>0</v>
      </c>
      <c r="O561" s="435">
        <f>'2. CAD NCCF'!O561+'3. USD NCCF'!O561+'4. EUR NCCF'!O561+'5. GBP NCCF'!O561+'6. Other(Incld) NCCF'!O561</f>
        <v>0</v>
      </c>
      <c r="P561" s="435">
        <f>'2. CAD NCCF'!P561+'3. USD NCCF'!P561+'4. EUR NCCF'!P561+'5. GBP NCCF'!P561+'6. Other(Incld) NCCF'!P561</f>
        <v>0</v>
      </c>
      <c r="Q561" s="437">
        <f>'2. CAD NCCF'!Q561+'3. USD NCCF'!Q561+'4. EUR NCCF'!Q561+'5. GBP NCCF'!Q561+'6. Other(Incld) NCCF'!Q561</f>
        <v>0</v>
      </c>
      <c r="R561" s="435">
        <f>'2. CAD NCCF'!R561+'3. USD NCCF'!R561+'4. EUR NCCF'!R561+'5. GBP NCCF'!R561+'6. Other(Incld) NCCF'!R561</f>
        <v>0</v>
      </c>
      <c r="S561" s="436">
        <f>'2. CAD NCCF'!S561+'3. USD NCCF'!S561+'4. EUR NCCF'!S561+'5. GBP NCCF'!S561+'6. Other(Incld) NCCF'!S561</f>
        <v>0</v>
      </c>
      <c r="T561" s="435">
        <f>'2. CAD NCCF'!T561+'3. USD NCCF'!T561+'4. EUR NCCF'!T561+'5. GBP NCCF'!T561+'6. Other(Incld) NCCF'!T561</f>
        <v>0</v>
      </c>
      <c r="U561" s="436">
        <f>'2. CAD NCCF'!U561+'3. USD NCCF'!U561+'4. EUR NCCF'!U561+'5. GBP NCCF'!U561+'6. Other(Incld) NCCF'!U561</f>
        <v>0</v>
      </c>
      <c r="V561" s="435">
        <f>'2. CAD NCCF'!V561+'3. USD NCCF'!V561+'4. EUR NCCF'!V561+'5. GBP NCCF'!V561+'6. Other(Incld) NCCF'!V561</f>
        <v>0</v>
      </c>
      <c r="W561" s="436">
        <f>'2. CAD NCCF'!W561+'3. USD NCCF'!W561+'4. EUR NCCF'!W561+'5. GBP NCCF'!W561+'6. Other(Incld) NCCF'!W561</f>
        <v>0</v>
      </c>
      <c r="X561" s="435">
        <f>'2. CAD NCCF'!X561+'3. USD NCCF'!X561+'4. EUR NCCF'!X561+'5. GBP NCCF'!X561+'6. Other(Incld) NCCF'!X561</f>
        <v>0</v>
      </c>
      <c r="Y561" s="436">
        <f>'2. CAD NCCF'!Y561+'3. USD NCCF'!Y561+'4. EUR NCCF'!Y561+'5. GBP NCCF'!Y561+'6. Other(Incld) NCCF'!Y561</f>
        <v>0</v>
      </c>
      <c r="Z561" s="435">
        <f>'2. CAD NCCF'!Z561+'3. USD NCCF'!Z561+'4. EUR NCCF'!Z561+'5. GBP NCCF'!Z561+'6. Other(Incld) NCCF'!Z561</f>
        <v>0</v>
      </c>
      <c r="AA561" s="436">
        <f>'2. CAD NCCF'!AA561+'3. USD NCCF'!AA561+'4. EUR NCCF'!AA561+'5. GBP NCCF'!AA561+'6. Other(Incld) NCCF'!AA561</f>
        <v>0</v>
      </c>
      <c r="AB561" s="439">
        <f>'2. CAD NCCF'!AB561+'3. USD NCCF'!AB561+'4. EUR NCCF'!AB561+'5. GBP NCCF'!AB561+'6. Other(Incld) NCCF'!AB561</f>
        <v>0</v>
      </c>
      <c r="AC561" s="433">
        <f>'2. CAD NCCF'!AC561+'3. USD NCCF'!AC561+'4. EUR NCCF'!AC561+'5. GBP NCCF'!AC561+'6. Other(Incld) NCCF'!AC561</f>
        <v>0</v>
      </c>
      <c r="AD561" s="1015"/>
      <c r="AE561" s="1016"/>
      <c r="AF561" s="1017"/>
    </row>
    <row r="562" spans="1:32" ht="15" customHeight="1" x14ac:dyDescent="0.2">
      <c r="A562" s="222">
        <v>167</v>
      </c>
      <c r="B562" s="499"/>
      <c r="C562" s="467"/>
      <c r="D562" s="467"/>
      <c r="E562" s="467"/>
      <c r="F562" s="880" t="str">
        <f>'2. CAD NCCF'!F562:L562</f>
        <v>Non-FI issued ABCP, high rated</v>
      </c>
      <c r="G562" s="881"/>
      <c r="H562" s="881"/>
      <c r="I562" s="881"/>
      <c r="J562" s="881"/>
      <c r="K562" s="881"/>
      <c r="L562" s="882"/>
      <c r="M562" s="433">
        <f>'2. CAD NCCF'!M562+'3. USD NCCF'!M562+'4. EUR NCCF'!M562+'5. GBP NCCF'!M562+'6. Other(Incld) NCCF'!M562</f>
        <v>0</v>
      </c>
      <c r="N562" s="438">
        <f>'2. CAD NCCF'!N562+'3. USD NCCF'!N562+'4. EUR NCCF'!N562+'5. GBP NCCF'!N562+'6. Other(Incld) NCCF'!N562</f>
        <v>0</v>
      </c>
      <c r="O562" s="435">
        <f>'2. CAD NCCF'!O562+'3. USD NCCF'!O562+'4. EUR NCCF'!O562+'5. GBP NCCF'!O562+'6. Other(Incld) NCCF'!O562</f>
        <v>0</v>
      </c>
      <c r="P562" s="435">
        <f>'2. CAD NCCF'!P562+'3. USD NCCF'!P562+'4. EUR NCCF'!P562+'5. GBP NCCF'!P562+'6. Other(Incld) NCCF'!P562</f>
        <v>0</v>
      </c>
      <c r="Q562" s="437">
        <f>'2. CAD NCCF'!Q562+'3. USD NCCF'!Q562+'4. EUR NCCF'!Q562+'5. GBP NCCF'!Q562+'6. Other(Incld) NCCF'!Q562</f>
        <v>0</v>
      </c>
      <c r="R562" s="435">
        <f>'2. CAD NCCF'!R562+'3. USD NCCF'!R562+'4. EUR NCCF'!R562+'5. GBP NCCF'!R562+'6. Other(Incld) NCCF'!R562</f>
        <v>0</v>
      </c>
      <c r="S562" s="436">
        <f>'2. CAD NCCF'!S562+'3. USD NCCF'!S562+'4. EUR NCCF'!S562+'5. GBP NCCF'!S562+'6. Other(Incld) NCCF'!S562</f>
        <v>0</v>
      </c>
      <c r="T562" s="435">
        <f>'2. CAD NCCF'!T562+'3. USD NCCF'!T562+'4. EUR NCCF'!T562+'5. GBP NCCF'!T562+'6. Other(Incld) NCCF'!T562</f>
        <v>0</v>
      </c>
      <c r="U562" s="436">
        <f>'2. CAD NCCF'!U562+'3. USD NCCF'!U562+'4. EUR NCCF'!U562+'5. GBP NCCF'!U562+'6. Other(Incld) NCCF'!U562</f>
        <v>0</v>
      </c>
      <c r="V562" s="435">
        <f>'2. CAD NCCF'!V562+'3. USD NCCF'!V562+'4. EUR NCCF'!V562+'5. GBP NCCF'!V562+'6. Other(Incld) NCCF'!V562</f>
        <v>0</v>
      </c>
      <c r="W562" s="436">
        <f>'2. CAD NCCF'!W562+'3. USD NCCF'!W562+'4. EUR NCCF'!W562+'5. GBP NCCF'!W562+'6. Other(Incld) NCCF'!W562</f>
        <v>0</v>
      </c>
      <c r="X562" s="435">
        <f>'2. CAD NCCF'!X562+'3. USD NCCF'!X562+'4. EUR NCCF'!X562+'5. GBP NCCF'!X562+'6. Other(Incld) NCCF'!X562</f>
        <v>0</v>
      </c>
      <c r="Y562" s="436">
        <f>'2. CAD NCCF'!Y562+'3. USD NCCF'!Y562+'4. EUR NCCF'!Y562+'5. GBP NCCF'!Y562+'6. Other(Incld) NCCF'!Y562</f>
        <v>0</v>
      </c>
      <c r="Z562" s="435">
        <f>'2. CAD NCCF'!Z562+'3. USD NCCF'!Z562+'4. EUR NCCF'!Z562+'5. GBP NCCF'!Z562+'6. Other(Incld) NCCF'!Z562</f>
        <v>0</v>
      </c>
      <c r="AA562" s="436">
        <f>'2. CAD NCCF'!AA562+'3. USD NCCF'!AA562+'4. EUR NCCF'!AA562+'5. GBP NCCF'!AA562+'6. Other(Incld) NCCF'!AA562</f>
        <v>0</v>
      </c>
      <c r="AB562" s="439">
        <f>'2. CAD NCCF'!AB562+'3. USD NCCF'!AB562+'4. EUR NCCF'!AB562+'5. GBP NCCF'!AB562+'6. Other(Incld) NCCF'!AB562</f>
        <v>0</v>
      </c>
      <c r="AC562" s="433">
        <f>'2. CAD NCCF'!AC562+'3. USD NCCF'!AC562+'4. EUR NCCF'!AC562+'5. GBP NCCF'!AC562+'6. Other(Incld) NCCF'!AC562</f>
        <v>0</v>
      </c>
      <c r="AD562" s="1015"/>
      <c r="AE562" s="1016"/>
      <c r="AF562" s="1017"/>
    </row>
    <row r="563" spans="1:32" ht="15" x14ac:dyDescent="0.2">
      <c r="A563" s="222">
        <v>168</v>
      </c>
      <c r="B563" s="499"/>
      <c r="C563" s="467"/>
      <c r="D563" s="467"/>
      <c r="E563" s="877" t="str">
        <f>'2. CAD NCCF'!E563:L563</f>
        <v>FI issued ABS and ABCP, high rated</v>
      </c>
      <c r="F563" s="878"/>
      <c r="G563" s="878"/>
      <c r="H563" s="878"/>
      <c r="I563" s="878"/>
      <c r="J563" s="878"/>
      <c r="K563" s="878"/>
      <c r="L563" s="879"/>
      <c r="M563" s="399">
        <f>SUBTOTAL(9,M564:M565)</f>
        <v>0</v>
      </c>
      <c r="N563" s="402">
        <f t="shared" ref="N563" si="592">SUBTOTAL(9,N564:N565)</f>
        <v>0</v>
      </c>
      <c r="O563" s="406">
        <f t="shared" ref="O563" si="593">SUBTOTAL(9,O564:O565)</f>
        <v>0</v>
      </c>
      <c r="P563" s="405">
        <f t="shared" ref="P563" si="594">SUBTOTAL(9,P564:P565)</f>
        <v>0</v>
      </c>
      <c r="Q563" s="407">
        <f t="shared" ref="Q563" si="595">SUBTOTAL(9,Q564:Q565)</f>
        <v>0</v>
      </c>
      <c r="R563" s="406">
        <f t="shared" ref="R563" si="596">SUBTOTAL(9,R564:R565)</f>
        <v>0</v>
      </c>
      <c r="S563" s="406">
        <f t="shared" ref="S563" si="597">SUBTOTAL(9,S564:S565)</f>
        <v>0</v>
      </c>
      <c r="T563" s="406">
        <f t="shared" ref="T563" si="598">SUBTOTAL(9,T564:T565)</f>
        <v>0</v>
      </c>
      <c r="U563" s="406">
        <f t="shared" ref="U563" si="599">SUBTOTAL(9,U564:U565)</f>
        <v>0</v>
      </c>
      <c r="V563" s="406">
        <f t="shared" ref="V563" si="600">SUBTOTAL(9,V564:V565)</f>
        <v>0</v>
      </c>
      <c r="W563" s="406">
        <f t="shared" ref="W563" si="601">SUBTOTAL(9,W564:W565)</f>
        <v>0</v>
      </c>
      <c r="X563" s="406">
        <f t="shared" ref="X563" si="602">SUBTOTAL(9,X564:X565)</f>
        <v>0</v>
      </c>
      <c r="Y563" s="406">
        <f t="shared" ref="Y563" si="603">SUBTOTAL(9,Y564:Y565)</f>
        <v>0</v>
      </c>
      <c r="Z563" s="406">
        <f t="shared" ref="Z563" si="604">SUBTOTAL(9,Z564:Z565)</f>
        <v>0</v>
      </c>
      <c r="AA563" s="406">
        <f t="shared" ref="AA563" si="605">SUBTOTAL(9,AA564:AA565)</f>
        <v>0</v>
      </c>
      <c r="AB563" s="416">
        <f t="shared" ref="AB563" si="606">SUBTOTAL(9,AB564:AB565)</f>
        <v>0</v>
      </c>
      <c r="AC563" s="399">
        <f t="shared" ref="AC563" si="607">SUBTOTAL(9,AC564:AC565)</f>
        <v>0</v>
      </c>
      <c r="AD563" s="1015"/>
      <c r="AE563" s="1016"/>
      <c r="AF563" s="1017"/>
    </row>
    <row r="564" spans="1:32" ht="15" x14ac:dyDescent="0.2">
      <c r="A564" s="222">
        <v>169</v>
      </c>
      <c r="B564" s="499"/>
      <c r="C564" s="467"/>
      <c r="D564" s="467"/>
      <c r="E564" s="467"/>
      <c r="F564" s="880" t="str">
        <f>'2. CAD NCCF'!F564:L564</f>
        <v>FI issued ABS, high rated</v>
      </c>
      <c r="G564" s="881"/>
      <c r="H564" s="881"/>
      <c r="I564" s="881"/>
      <c r="J564" s="881"/>
      <c r="K564" s="881"/>
      <c r="L564" s="882"/>
      <c r="M564" s="433">
        <f>'2. CAD NCCF'!M564+'3. USD NCCF'!M564+'4. EUR NCCF'!M564+'5. GBP NCCF'!M564+'6. Other(Incld) NCCF'!M564</f>
        <v>0</v>
      </c>
      <c r="N564" s="438">
        <f>'2. CAD NCCF'!N564+'3. USD NCCF'!N564+'4. EUR NCCF'!N564+'5. GBP NCCF'!N564+'6. Other(Incld) NCCF'!N564</f>
        <v>0</v>
      </c>
      <c r="O564" s="435">
        <f>'2. CAD NCCF'!O564+'3. USD NCCF'!O564+'4. EUR NCCF'!O564+'5. GBP NCCF'!O564+'6. Other(Incld) NCCF'!O564</f>
        <v>0</v>
      </c>
      <c r="P564" s="435">
        <f>'2. CAD NCCF'!P564+'3. USD NCCF'!P564+'4. EUR NCCF'!P564+'5. GBP NCCF'!P564+'6. Other(Incld) NCCF'!P564</f>
        <v>0</v>
      </c>
      <c r="Q564" s="437">
        <f>'2. CAD NCCF'!Q564+'3. USD NCCF'!Q564+'4. EUR NCCF'!Q564+'5. GBP NCCF'!Q564+'6. Other(Incld) NCCF'!Q564</f>
        <v>0</v>
      </c>
      <c r="R564" s="435">
        <f>'2. CAD NCCF'!R564+'3. USD NCCF'!R564+'4. EUR NCCF'!R564+'5. GBP NCCF'!R564+'6. Other(Incld) NCCF'!R564</f>
        <v>0</v>
      </c>
      <c r="S564" s="436">
        <f>'2. CAD NCCF'!S564+'3. USD NCCF'!S564+'4. EUR NCCF'!S564+'5. GBP NCCF'!S564+'6. Other(Incld) NCCF'!S564</f>
        <v>0</v>
      </c>
      <c r="T564" s="435">
        <f>'2. CAD NCCF'!T564+'3. USD NCCF'!T564+'4. EUR NCCF'!T564+'5. GBP NCCF'!T564+'6. Other(Incld) NCCF'!T564</f>
        <v>0</v>
      </c>
      <c r="U564" s="436">
        <f>'2. CAD NCCF'!U564+'3. USD NCCF'!U564+'4. EUR NCCF'!U564+'5. GBP NCCF'!U564+'6. Other(Incld) NCCF'!U564</f>
        <v>0</v>
      </c>
      <c r="V564" s="435">
        <f>'2. CAD NCCF'!V564+'3. USD NCCF'!V564+'4. EUR NCCF'!V564+'5. GBP NCCF'!V564+'6. Other(Incld) NCCF'!V564</f>
        <v>0</v>
      </c>
      <c r="W564" s="436">
        <f>'2. CAD NCCF'!W564+'3. USD NCCF'!W564+'4. EUR NCCF'!W564+'5. GBP NCCF'!W564+'6. Other(Incld) NCCF'!W564</f>
        <v>0</v>
      </c>
      <c r="X564" s="435">
        <f>'2. CAD NCCF'!X564+'3. USD NCCF'!X564+'4. EUR NCCF'!X564+'5. GBP NCCF'!X564+'6. Other(Incld) NCCF'!X564</f>
        <v>0</v>
      </c>
      <c r="Y564" s="436">
        <f>'2. CAD NCCF'!Y564+'3. USD NCCF'!Y564+'4. EUR NCCF'!Y564+'5. GBP NCCF'!Y564+'6. Other(Incld) NCCF'!Y564</f>
        <v>0</v>
      </c>
      <c r="Z564" s="435">
        <f>'2. CAD NCCF'!Z564+'3. USD NCCF'!Z564+'4. EUR NCCF'!Z564+'5. GBP NCCF'!Z564+'6. Other(Incld) NCCF'!Z564</f>
        <v>0</v>
      </c>
      <c r="AA564" s="436">
        <f>'2. CAD NCCF'!AA564+'3. USD NCCF'!AA564+'4. EUR NCCF'!AA564+'5. GBP NCCF'!AA564+'6. Other(Incld) NCCF'!AA564</f>
        <v>0</v>
      </c>
      <c r="AB564" s="439">
        <f>'2. CAD NCCF'!AB564+'3. USD NCCF'!AB564+'4. EUR NCCF'!AB564+'5. GBP NCCF'!AB564+'6. Other(Incld) NCCF'!AB564</f>
        <v>0</v>
      </c>
      <c r="AC564" s="433">
        <f>'2. CAD NCCF'!AC564+'3. USD NCCF'!AC564+'4. EUR NCCF'!AC564+'5. GBP NCCF'!AC564+'6. Other(Incld) NCCF'!AC564</f>
        <v>0</v>
      </c>
      <c r="AD564" s="1015"/>
      <c r="AE564" s="1016"/>
      <c r="AF564" s="1017"/>
    </row>
    <row r="565" spans="1:32" ht="15" customHeight="1" x14ac:dyDescent="0.2">
      <c r="A565" s="222">
        <v>170</v>
      </c>
      <c r="B565" s="499"/>
      <c r="C565" s="467"/>
      <c r="D565" s="467"/>
      <c r="E565" s="467"/>
      <c r="F565" s="880" t="str">
        <f>'2. CAD NCCF'!F565:L565</f>
        <v>FI issued ABCP, high rated</v>
      </c>
      <c r="G565" s="881"/>
      <c r="H565" s="881"/>
      <c r="I565" s="881"/>
      <c r="J565" s="881"/>
      <c r="K565" s="881"/>
      <c r="L565" s="882"/>
      <c r="M565" s="433">
        <f>'2. CAD NCCF'!M565+'3. USD NCCF'!M565+'4. EUR NCCF'!M565+'5. GBP NCCF'!M565+'6. Other(Incld) NCCF'!M565</f>
        <v>0</v>
      </c>
      <c r="N565" s="438">
        <f>'2. CAD NCCF'!N565+'3. USD NCCF'!N565+'4. EUR NCCF'!N565+'5. GBP NCCF'!N565+'6. Other(Incld) NCCF'!N565</f>
        <v>0</v>
      </c>
      <c r="O565" s="435">
        <f>'2. CAD NCCF'!O565+'3. USD NCCF'!O565+'4. EUR NCCF'!O565+'5. GBP NCCF'!O565+'6. Other(Incld) NCCF'!O565</f>
        <v>0</v>
      </c>
      <c r="P565" s="435">
        <f>'2. CAD NCCF'!P565+'3. USD NCCF'!P565+'4. EUR NCCF'!P565+'5. GBP NCCF'!P565+'6. Other(Incld) NCCF'!P565</f>
        <v>0</v>
      </c>
      <c r="Q565" s="437">
        <f>'2. CAD NCCF'!Q565+'3. USD NCCF'!Q565+'4. EUR NCCF'!Q565+'5. GBP NCCF'!Q565+'6. Other(Incld) NCCF'!Q565</f>
        <v>0</v>
      </c>
      <c r="R565" s="435">
        <f>'2. CAD NCCF'!R565+'3. USD NCCF'!R565+'4. EUR NCCF'!R565+'5. GBP NCCF'!R565+'6. Other(Incld) NCCF'!R565</f>
        <v>0</v>
      </c>
      <c r="S565" s="436">
        <f>'2. CAD NCCF'!S565+'3. USD NCCF'!S565+'4. EUR NCCF'!S565+'5. GBP NCCF'!S565+'6. Other(Incld) NCCF'!S565</f>
        <v>0</v>
      </c>
      <c r="T565" s="435">
        <f>'2. CAD NCCF'!T565+'3. USD NCCF'!T565+'4. EUR NCCF'!T565+'5. GBP NCCF'!T565+'6. Other(Incld) NCCF'!T565</f>
        <v>0</v>
      </c>
      <c r="U565" s="436">
        <f>'2. CAD NCCF'!U565+'3. USD NCCF'!U565+'4. EUR NCCF'!U565+'5. GBP NCCF'!U565+'6. Other(Incld) NCCF'!U565</f>
        <v>0</v>
      </c>
      <c r="V565" s="435">
        <f>'2. CAD NCCF'!V565+'3. USD NCCF'!V565+'4. EUR NCCF'!V565+'5. GBP NCCF'!V565+'6. Other(Incld) NCCF'!V565</f>
        <v>0</v>
      </c>
      <c r="W565" s="436">
        <f>'2. CAD NCCF'!W565+'3. USD NCCF'!W565+'4. EUR NCCF'!W565+'5. GBP NCCF'!W565+'6. Other(Incld) NCCF'!W565</f>
        <v>0</v>
      </c>
      <c r="X565" s="435">
        <f>'2. CAD NCCF'!X565+'3. USD NCCF'!X565+'4. EUR NCCF'!X565+'5. GBP NCCF'!X565+'6. Other(Incld) NCCF'!X565</f>
        <v>0</v>
      </c>
      <c r="Y565" s="436">
        <f>'2. CAD NCCF'!Y565+'3. USD NCCF'!Y565+'4. EUR NCCF'!Y565+'5. GBP NCCF'!Y565+'6. Other(Incld) NCCF'!Y565</f>
        <v>0</v>
      </c>
      <c r="Z565" s="435">
        <f>'2. CAD NCCF'!Z565+'3. USD NCCF'!Z565+'4. EUR NCCF'!Z565+'5. GBP NCCF'!Z565+'6. Other(Incld) NCCF'!Z565</f>
        <v>0</v>
      </c>
      <c r="AA565" s="436">
        <f>'2. CAD NCCF'!AA565+'3. USD NCCF'!AA565+'4. EUR NCCF'!AA565+'5. GBP NCCF'!AA565+'6. Other(Incld) NCCF'!AA565</f>
        <v>0</v>
      </c>
      <c r="AB565" s="439">
        <f>'2. CAD NCCF'!AB565+'3. USD NCCF'!AB565+'4. EUR NCCF'!AB565+'5. GBP NCCF'!AB565+'6. Other(Incld) NCCF'!AB565</f>
        <v>0</v>
      </c>
      <c r="AC565" s="433">
        <f>'2. CAD NCCF'!AC565+'3. USD NCCF'!AC565+'4. EUR NCCF'!AC565+'5. GBP NCCF'!AC565+'6. Other(Incld) NCCF'!AC565</f>
        <v>0</v>
      </c>
      <c r="AD565" s="1015"/>
      <c r="AE565" s="1016"/>
      <c r="AF565" s="1017"/>
    </row>
    <row r="566" spans="1:32" ht="15" x14ac:dyDescent="0.2">
      <c r="A566" s="222">
        <v>171</v>
      </c>
      <c r="B566" s="499"/>
      <c r="C566" s="467"/>
      <c r="D566" s="467"/>
      <c r="E566" s="877" t="str">
        <f>'2. CAD NCCF'!E566:L566</f>
        <v>Non-FI issued ABS and ABCP, medium rated</v>
      </c>
      <c r="F566" s="878"/>
      <c r="G566" s="878"/>
      <c r="H566" s="878"/>
      <c r="I566" s="878"/>
      <c r="J566" s="878"/>
      <c r="K566" s="878"/>
      <c r="L566" s="879"/>
      <c r="M566" s="399">
        <f>SUBTOTAL(9,M567:M568)</f>
        <v>0</v>
      </c>
      <c r="N566" s="402">
        <f t="shared" ref="N566" si="608">SUBTOTAL(9,N567:N568)</f>
        <v>0</v>
      </c>
      <c r="O566" s="406">
        <f t="shared" ref="O566" si="609">SUBTOTAL(9,O567:O568)</f>
        <v>0</v>
      </c>
      <c r="P566" s="405">
        <f t="shared" ref="P566" si="610">SUBTOTAL(9,P567:P568)</f>
        <v>0</v>
      </c>
      <c r="Q566" s="407">
        <f t="shared" ref="Q566" si="611">SUBTOTAL(9,Q567:Q568)</f>
        <v>0</v>
      </c>
      <c r="R566" s="406">
        <f t="shared" ref="R566" si="612">SUBTOTAL(9,R567:R568)</f>
        <v>0</v>
      </c>
      <c r="S566" s="406">
        <f t="shared" ref="S566" si="613">SUBTOTAL(9,S567:S568)</f>
        <v>0</v>
      </c>
      <c r="T566" s="406">
        <f t="shared" ref="T566" si="614">SUBTOTAL(9,T567:T568)</f>
        <v>0</v>
      </c>
      <c r="U566" s="406">
        <f t="shared" ref="U566" si="615">SUBTOTAL(9,U567:U568)</f>
        <v>0</v>
      </c>
      <c r="V566" s="406">
        <f t="shared" ref="V566" si="616">SUBTOTAL(9,V567:V568)</f>
        <v>0</v>
      </c>
      <c r="W566" s="406">
        <f t="shared" ref="W566" si="617">SUBTOTAL(9,W567:W568)</f>
        <v>0</v>
      </c>
      <c r="X566" s="406">
        <f t="shared" ref="X566" si="618">SUBTOTAL(9,X567:X568)</f>
        <v>0</v>
      </c>
      <c r="Y566" s="406">
        <f t="shared" ref="Y566" si="619">SUBTOTAL(9,Y567:Y568)</f>
        <v>0</v>
      </c>
      <c r="Z566" s="406">
        <f t="shared" ref="Z566" si="620">SUBTOTAL(9,Z567:Z568)</f>
        <v>0</v>
      </c>
      <c r="AA566" s="406">
        <f t="shared" ref="AA566" si="621">SUBTOTAL(9,AA567:AA568)</f>
        <v>0</v>
      </c>
      <c r="AB566" s="416">
        <f t="shared" ref="AB566" si="622">SUBTOTAL(9,AB567:AB568)</f>
        <v>0</v>
      </c>
      <c r="AC566" s="399">
        <f t="shared" ref="AC566" si="623">SUBTOTAL(9,AC567:AC568)</f>
        <v>0</v>
      </c>
      <c r="AD566" s="1015"/>
      <c r="AE566" s="1016"/>
      <c r="AF566" s="1017"/>
    </row>
    <row r="567" spans="1:32" ht="15" x14ac:dyDescent="0.2">
      <c r="A567" s="222">
        <v>172</v>
      </c>
      <c r="B567" s="499"/>
      <c r="C567" s="467"/>
      <c r="D567" s="467"/>
      <c r="E567" s="467"/>
      <c r="F567" s="880" t="str">
        <f>'2. CAD NCCF'!F567:L567</f>
        <v>Non-FI issued ABS, medium rated</v>
      </c>
      <c r="G567" s="881"/>
      <c r="H567" s="881"/>
      <c r="I567" s="881"/>
      <c r="J567" s="881"/>
      <c r="K567" s="881"/>
      <c r="L567" s="882"/>
      <c r="M567" s="433">
        <f>'2. CAD NCCF'!M567+'3. USD NCCF'!M567+'4. EUR NCCF'!M567+'5. GBP NCCF'!M567+'6. Other(Incld) NCCF'!M567</f>
        <v>0</v>
      </c>
      <c r="N567" s="438">
        <f>'2. CAD NCCF'!N567+'3. USD NCCF'!N567+'4. EUR NCCF'!N567+'5. GBP NCCF'!N567+'6. Other(Incld) NCCF'!N567</f>
        <v>0</v>
      </c>
      <c r="O567" s="435">
        <f>'2. CAD NCCF'!O567+'3. USD NCCF'!O567+'4. EUR NCCF'!O567+'5. GBP NCCF'!O567+'6. Other(Incld) NCCF'!O567</f>
        <v>0</v>
      </c>
      <c r="P567" s="435">
        <f>'2. CAD NCCF'!P567+'3. USD NCCF'!P567+'4. EUR NCCF'!P567+'5. GBP NCCF'!P567+'6. Other(Incld) NCCF'!P567</f>
        <v>0</v>
      </c>
      <c r="Q567" s="437">
        <f>'2. CAD NCCF'!Q567+'3. USD NCCF'!Q567+'4. EUR NCCF'!Q567+'5. GBP NCCF'!Q567+'6. Other(Incld) NCCF'!Q567</f>
        <v>0</v>
      </c>
      <c r="R567" s="435">
        <f>'2. CAD NCCF'!R567+'3. USD NCCF'!R567+'4. EUR NCCF'!R567+'5. GBP NCCF'!R567+'6. Other(Incld) NCCF'!R567</f>
        <v>0</v>
      </c>
      <c r="S567" s="436">
        <f>'2. CAD NCCF'!S567+'3. USD NCCF'!S567+'4. EUR NCCF'!S567+'5. GBP NCCF'!S567+'6. Other(Incld) NCCF'!S567</f>
        <v>0</v>
      </c>
      <c r="T567" s="435">
        <f>'2. CAD NCCF'!T567+'3. USD NCCF'!T567+'4. EUR NCCF'!T567+'5. GBP NCCF'!T567+'6. Other(Incld) NCCF'!T567</f>
        <v>0</v>
      </c>
      <c r="U567" s="436">
        <f>'2. CAD NCCF'!U567+'3. USD NCCF'!U567+'4. EUR NCCF'!U567+'5. GBP NCCF'!U567+'6. Other(Incld) NCCF'!U567</f>
        <v>0</v>
      </c>
      <c r="V567" s="435">
        <f>'2. CAD NCCF'!V567+'3. USD NCCF'!V567+'4. EUR NCCF'!V567+'5. GBP NCCF'!V567+'6. Other(Incld) NCCF'!V567</f>
        <v>0</v>
      </c>
      <c r="W567" s="436">
        <f>'2. CAD NCCF'!W567+'3. USD NCCF'!W567+'4. EUR NCCF'!W567+'5. GBP NCCF'!W567+'6. Other(Incld) NCCF'!W567</f>
        <v>0</v>
      </c>
      <c r="X567" s="435">
        <f>'2. CAD NCCF'!X567+'3. USD NCCF'!X567+'4. EUR NCCF'!X567+'5. GBP NCCF'!X567+'6. Other(Incld) NCCF'!X567</f>
        <v>0</v>
      </c>
      <c r="Y567" s="436">
        <f>'2. CAD NCCF'!Y567+'3. USD NCCF'!Y567+'4. EUR NCCF'!Y567+'5. GBP NCCF'!Y567+'6. Other(Incld) NCCF'!Y567</f>
        <v>0</v>
      </c>
      <c r="Z567" s="435">
        <f>'2. CAD NCCF'!Z567+'3. USD NCCF'!Z567+'4. EUR NCCF'!Z567+'5. GBP NCCF'!Z567+'6. Other(Incld) NCCF'!Z567</f>
        <v>0</v>
      </c>
      <c r="AA567" s="436">
        <f>'2. CAD NCCF'!AA567+'3. USD NCCF'!AA567+'4. EUR NCCF'!AA567+'5. GBP NCCF'!AA567+'6. Other(Incld) NCCF'!AA567</f>
        <v>0</v>
      </c>
      <c r="AB567" s="439">
        <f>'2. CAD NCCF'!AB567+'3. USD NCCF'!AB567+'4. EUR NCCF'!AB567+'5. GBP NCCF'!AB567+'6. Other(Incld) NCCF'!AB567</f>
        <v>0</v>
      </c>
      <c r="AC567" s="433">
        <f>'2. CAD NCCF'!AC567+'3. USD NCCF'!AC567+'4. EUR NCCF'!AC567+'5. GBP NCCF'!AC567+'6. Other(Incld) NCCF'!AC567</f>
        <v>0</v>
      </c>
      <c r="AD567" s="1015"/>
      <c r="AE567" s="1016"/>
      <c r="AF567" s="1017"/>
    </row>
    <row r="568" spans="1:32" ht="15" customHeight="1" x14ac:dyDescent="0.2">
      <c r="A568" s="222">
        <v>173</v>
      </c>
      <c r="B568" s="499"/>
      <c r="C568" s="467"/>
      <c r="D568" s="467"/>
      <c r="E568" s="467"/>
      <c r="F568" s="880" t="str">
        <f>'2. CAD NCCF'!F568:L568</f>
        <v>Non-FI issued ABCP, medium rated</v>
      </c>
      <c r="G568" s="881"/>
      <c r="H568" s="881"/>
      <c r="I568" s="881"/>
      <c r="J568" s="881"/>
      <c r="K568" s="881"/>
      <c r="L568" s="882"/>
      <c r="M568" s="433">
        <f>'2. CAD NCCF'!M568+'3. USD NCCF'!M568+'4. EUR NCCF'!M568+'5. GBP NCCF'!M568+'6. Other(Incld) NCCF'!M568</f>
        <v>0</v>
      </c>
      <c r="N568" s="438">
        <f>'2. CAD NCCF'!N568+'3. USD NCCF'!N568+'4. EUR NCCF'!N568+'5. GBP NCCF'!N568+'6. Other(Incld) NCCF'!N568</f>
        <v>0</v>
      </c>
      <c r="O568" s="435">
        <f>'2. CAD NCCF'!O568+'3. USD NCCF'!O568+'4. EUR NCCF'!O568+'5. GBP NCCF'!O568+'6. Other(Incld) NCCF'!O568</f>
        <v>0</v>
      </c>
      <c r="P568" s="435">
        <f>'2. CAD NCCF'!P568+'3. USD NCCF'!P568+'4. EUR NCCF'!P568+'5. GBP NCCF'!P568+'6. Other(Incld) NCCF'!P568</f>
        <v>0</v>
      </c>
      <c r="Q568" s="437">
        <f>'2. CAD NCCF'!Q568+'3. USD NCCF'!Q568+'4. EUR NCCF'!Q568+'5. GBP NCCF'!Q568+'6. Other(Incld) NCCF'!Q568</f>
        <v>0</v>
      </c>
      <c r="R568" s="435">
        <f>'2. CAD NCCF'!R568+'3. USD NCCF'!R568+'4. EUR NCCF'!R568+'5. GBP NCCF'!R568+'6. Other(Incld) NCCF'!R568</f>
        <v>0</v>
      </c>
      <c r="S568" s="436">
        <f>'2. CAD NCCF'!S568+'3. USD NCCF'!S568+'4. EUR NCCF'!S568+'5. GBP NCCF'!S568+'6. Other(Incld) NCCF'!S568</f>
        <v>0</v>
      </c>
      <c r="T568" s="435">
        <f>'2. CAD NCCF'!T568+'3. USD NCCF'!T568+'4. EUR NCCF'!T568+'5. GBP NCCF'!T568+'6. Other(Incld) NCCF'!T568</f>
        <v>0</v>
      </c>
      <c r="U568" s="436">
        <f>'2. CAD NCCF'!U568+'3. USD NCCF'!U568+'4. EUR NCCF'!U568+'5. GBP NCCF'!U568+'6. Other(Incld) NCCF'!U568</f>
        <v>0</v>
      </c>
      <c r="V568" s="435">
        <f>'2. CAD NCCF'!V568+'3. USD NCCF'!V568+'4. EUR NCCF'!V568+'5. GBP NCCF'!V568+'6. Other(Incld) NCCF'!V568</f>
        <v>0</v>
      </c>
      <c r="W568" s="436">
        <f>'2. CAD NCCF'!W568+'3. USD NCCF'!W568+'4. EUR NCCF'!W568+'5. GBP NCCF'!W568+'6. Other(Incld) NCCF'!W568</f>
        <v>0</v>
      </c>
      <c r="X568" s="435">
        <f>'2. CAD NCCF'!X568+'3. USD NCCF'!X568+'4. EUR NCCF'!X568+'5. GBP NCCF'!X568+'6. Other(Incld) NCCF'!X568</f>
        <v>0</v>
      </c>
      <c r="Y568" s="436">
        <f>'2. CAD NCCF'!Y568+'3. USD NCCF'!Y568+'4. EUR NCCF'!Y568+'5. GBP NCCF'!Y568+'6. Other(Incld) NCCF'!Y568</f>
        <v>0</v>
      </c>
      <c r="Z568" s="435">
        <f>'2. CAD NCCF'!Z568+'3. USD NCCF'!Z568+'4. EUR NCCF'!Z568+'5. GBP NCCF'!Z568+'6. Other(Incld) NCCF'!Z568</f>
        <v>0</v>
      </c>
      <c r="AA568" s="436">
        <f>'2. CAD NCCF'!AA568+'3. USD NCCF'!AA568+'4. EUR NCCF'!AA568+'5. GBP NCCF'!AA568+'6. Other(Incld) NCCF'!AA568</f>
        <v>0</v>
      </c>
      <c r="AB568" s="439">
        <f>'2. CAD NCCF'!AB568+'3. USD NCCF'!AB568+'4. EUR NCCF'!AB568+'5. GBP NCCF'!AB568+'6. Other(Incld) NCCF'!AB568</f>
        <v>0</v>
      </c>
      <c r="AC568" s="433">
        <f>'2. CAD NCCF'!AC568+'3. USD NCCF'!AC568+'4. EUR NCCF'!AC568+'5. GBP NCCF'!AC568+'6. Other(Incld) NCCF'!AC568</f>
        <v>0</v>
      </c>
      <c r="AD568" s="1015"/>
      <c r="AE568" s="1016"/>
      <c r="AF568" s="1017"/>
    </row>
    <row r="569" spans="1:32" ht="15" x14ac:dyDescent="0.2">
      <c r="A569" s="222">
        <v>174</v>
      </c>
      <c r="B569" s="499"/>
      <c r="C569" s="467"/>
      <c r="D569" s="467"/>
      <c r="E569" s="877" t="str">
        <f>'2. CAD NCCF'!E569:L569</f>
        <v>FI issued ABS and ABCP, medium rated</v>
      </c>
      <c r="F569" s="878"/>
      <c r="G569" s="878"/>
      <c r="H569" s="878"/>
      <c r="I569" s="878"/>
      <c r="J569" s="878"/>
      <c r="K569" s="878"/>
      <c r="L569" s="879"/>
      <c r="M569" s="399">
        <f>SUBTOTAL(9,M570:M571)</f>
        <v>0</v>
      </c>
      <c r="N569" s="402">
        <f t="shared" ref="N569" si="624">SUBTOTAL(9,N570:N571)</f>
        <v>0</v>
      </c>
      <c r="O569" s="406">
        <f t="shared" ref="O569" si="625">SUBTOTAL(9,O570:O571)</f>
        <v>0</v>
      </c>
      <c r="P569" s="405">
        <f t="shared" ref="P569" si="626">SUBTOTAL(9,P570:P571)</f>
        <v>0</v>
      </c>
      <c r="Q569" s="407">
        <f t="shared" ref="Q569" si="627">SUBTOTAL(9,Q570:Q571)</f>
        <v>0</v>
      </c>
      <c r="R569" s="406">
        <f t="shared" ref="R569" si="628">SUBTOTAL(9,R570:R571)</f>
        <v>0</v>
      </c>
      <c r="S569" s="406">
        <f t="shared" ref="S569" si="629">SUBTOTAL(9,S570:S571)</f>
        <v>0</v>
      </c>
      <c r="T569" s="406">
        <f t="shared" ref="T569" si="630">SUBTOTAL(9,T570:T571)</f>
        <v>0</v>
      </c>
      <c r="U569" s="406">
        <f t="shared" ref="U569" si="631">SUBTOTAL(9,U570:U571)</f>
        <v>0</v>
      </c>
      <c r="V569" s="406">
        <f t="shared" ref="V569" si="632">SUBTOTAL(9,V570:V571)</f>
        <v>0</v>
      </c>
      <c r="W569" s="406">
        <f t="shared" ref="W569" si="633">SUBTOTAL(9,W570:W571)</f>
        <v>0</v>
      </c>
      <c r="X569" s="406">
        <f t="shared" ref="X569" si="634">SUBTOTAL(9,X570:X571)</f>
        <v>0</v>
      </c>
      <c r="Y569" s="406">
        <f t="shared" ref="Y569" si="635">SUBTOTAL(9,Y570:Y571)</f>
        <v>0</v>
      </c>
      <c r="Z569" s="406">
        <f t="shared" ref="Z569" si="636">SUBTOTAL(9,Z570:Z571)</f>
        <v>0</v>
      </c>
      <c r="AA569" s="406">
        <f t="shared" ref="AA569" si="637">SUBTOTAL(9,AA570:AA571)</f>
        <v>0</v>
      </c>
      <c r="AB569" s="416">
        <f t="shared" ref="AB569" si="638">SUBTOTAL(9,AB570:AB571)</f>
        <v>0</v>
      </c>
      <c r="AC569" s="399">
        <f t="shared" ref="AC569" si="639">SUBTOTAL(9,AC570:AC571)</f>
        <v>0</v>
      </c>
      <c r="AD569" s="1015"/>
      <c r="AE569" s="1016"/>
      <c r="AF569" s="1017"/>
    </row>
    <row r="570" spans="1:32" ht="15" x14ac:dyDescent="0.2">
      <c r="A570" s="222">
        <v>175</v>
      </c>
      <c r="B570" s="499"/>
      <c r="C570" s="467"/>
      <c r="D570" s="467"/>
      <c r="E570" s="268"/>
      <c r="F570" s="1045" t="str">
        <f>'2. CAD NCCF'!F570:L570</f>
        <v>FI issued ABS, medium rated</v>
      </c>
      <c r="G570" s="1046"/>
      <c r="H570" s="1046"/>
      <c r="I570" s="1046"/>
      <c r="J570" s="1046"/>
      <c r="K570" s="1046"/>
      <c r="L570" s="1047"/>
      <c r="M570" s="433">
        <f>'2. CAD NCCF'!M570+'3. USD NCCF'!M570+'4. EUR NCCF'!M570+'5. GBP NCCF'!M570+'6. Other(Incld) NCCF'!M570</f>
        <v>0</v>
      </c>
      <c r="N570" s="438">
        <f>'2. CAD NCCF'!N570+'3. USD NCCF'!N570+'4. EUR NCCF'!N570+'5. GBP NCCF'!N570+'6. Other(Incld) NCCF'!N570</f>
        <v>0</v>
      </c>
      <c r="O570" s="435">
        <f>'2. CAD NCCF'!O570+'3. USD NCCF'!O570+'4. EUR NCCF'!O570+'5. GBP NCCF'!O570+'6. Other(Incld) NCCF'!O570</f>
        <v>0</v>
      </c>
      <c r="P570" s="435">
        <f>'2. CAD NCCF'!P570+'3. USD NCCF'!P570+'4. EUR NCCF'!P570+'5. GBP NCCF'!P570+'6. Other(Incld) NCCF'!P570</f>
        <v>0</v>
      </c>
      <c r="Q570" s="437">
        <f>'2. CAD NCCF'!Q570+'3. USD NCCF'!Q570+'4. EUR NCCF'!Q570+'5. GBP NCCF'!Q570+'6. Other(Incld) NCCF'!Q570</f>
        <v>0</v>
      </c>
      <c r="R570" s="435">
        <f>'2. CAD NCCF'!R570+'3. USD NCCF'!R570+'4. EUR NCCF'!R570+'5. GBP NCCF'!R570+'6. Other(Incld) NCCF'!R570</f>
        <v>0</v>
      </c>
      <c r="S570" s="436">
        <f>'2. CAD NCCF'!S570+'3. USD NCCF'!S570+'4. EUR NCCF'!S570+'5. GBP NCCF'!S570+'6. Other(Incld) NCCF'!S570</f>
        <v>0</v>
      </c>
      <c r="T570" s="435">
        <f>'2. CAD NCCF'!T570+'3. USD NCCF'!T570+'4. EUR NCCF'!T570+'5. GBP NCCF'!T570+'6. Other(Incld) NCCF'!T570</f>
        <v>0</v>
      </c>
      <c r="U570" s="436">
        <f>'2. CAD NCCF'!U570+'3. USD NCCF'!U570+'4. EUR NCCF'!U570+'5. GBP NCCF'!U570+'6. Other(Incld) NCCF'!U570</f>
        <v>0</v>
      </c>
      <c r="V570" s="435">
        <f>'2. CAD NCCF'!V570+'3. USD NCCF'!V570+'4. EUR NCCF'!V570+'5. GBP NCCF'!V570+'6. Other(Incld) NCCF'!V570</f>
        <v>0</v>
      </c>
      <c r="W570" s="436">
        <f>'2. CAD NCCF'!W570+'3. USD NCCF'!W570+'4. EUR NCCF'!W570+'5. GBP NCCF'!W570+'6. Other(Incld) NCCF'!W570</f>
        <v>0</v>
      </c>
      <c r="X570" s="435">
        <f>'2. CAD NCCF'!X570+'3. USD NCCF'!X570+'4. EUR NCCF'!X570+'5. GBP NCCF'!X570+'6. Other(Incld) NCCF'!X570</f>
        <v>0</v>
      </c>
      <c r="Y570" s="436">
        <f>'2. CAD NCCF'!Y570+'3. USD NCCF'!Y570+'4. EUR NCCF'!Y570+'5. GBP NCCF'!Y570+'6. Other(Incld) NCCF'!Y570</f>
        <v>0</v>
      </c>
      <c r="Z570" s="435">
        <f>'2. CAD NCCF'!Z570+'3. USD NCCF'!Z570+'4. EUR NCCF'!Z570+'5. GBP NCCF'!Z570+'6. Other(Incld) NCCF'!Z570</f>
        <v>0</v>
      </c>
      <c r="AA570" s="436">
        <f>'2. CAD NCCF'!AA570+'3. USD NCCF'!AA570+'4. EUR NCCF'!AA570+'5. GBP NCCF'!AA570+'6. Other(Incld) NCCF'!AA570</f>
        <v>0</v>
      </c>
      <c r="AB570" s="439">
        <f>'2. CAD NCCF'!AB570+'3. USD NCCF'!AB570+'4. EUR NCCF'!AB570+'5. GBP NCCF'!AB570+'6. Other(Incld) NCCF'!AB570</f>
        <v>0</v>
      </c>
      <c r="AC570" s="433">
        <f>'2. CAD NCCF'!AC570+'3. USD NCCF'!AC570+'4. EUR NCCF'!AC570+'5. GBP NCCF'!AC570+'6. Other(Incld) NCCF'!AC570</f>
        <v>0</v>
      </c>
      <c r="AD570" s="1015"/>
      <c r="AE570" s="1016"/>
      <c r="AF570" s="1017"/>
    </row>
    <row r="571" spans="1:32" ht="15" customHeight="1" x14ac:dyDescent="0.2">
      <c r="A571" s="222">
        <v>176</v>
      </c>
      <c r="B571" s="499"/>
      <c r="C571" s="467"/>
      <c r="D571" s="467"/>
      <c r="E571" s="467"/>
      <c r="F571" s="1045" t="str">
        <f>'2. CAD NCCF'!F571:L571</f>
        <v>FI issued ABCP, medium rated</v>
      </c>
      <c r="G571" s="1046"/>
      <c r="H571" s="1046"/>
      <c r="I571" s="1046"/>
      <c r="J571" s="1046"/>
      <c r="K571" s="1046"/>
      <c r="L571" s="1047"/>
      <c r="M571" s="433">
        <f>'2. CAD NCCF'!M571+'3. USD NCCF'!M571+'4. EUR NCCF'!M571+'5. GBP NCCF'!M571+'6. Other(Incld) NCCF'!M571</f>
        <v>0</v>
      </c>
      <c r="N571" s="438">
        <f>'2. CAD NCCF'!N571+'3. USD NCCF'!N571+'4. EUR NCCF'!N571+'5. GBP NCCF'!N571+'6. Other(Incld) NCCF'!N571</f>
        <v>0</v>
      </c>
      <c r="O571" s="435">
        <f>'2. CAD NCCF'!O571+'3. USD NCCF'!O571+'4. EUR NCCF'!O571+'5. GBP NCCF'!O571+'6. Other(Incld) NCCF'!O571</f>
        <v>0</v>
      </c>
      <c r="P571" s="435">
        <f>'2. CAD NCCF'!P571+'3. USD NCCF'!P571+'4. EUR NCCF'!P571+'5. GBP NCCF'!P571+'6. Other(Incld) NCCF'!P571</f>
        <v>0</v>
      </c>
      <c r="Q571" s="437">
        <f>'2. CAD NCCF'!Q571+'3. USD NCCF'!Q571+'4. EUR NCCF'!Q571+'5. GBP NCCF'!Q571+'6. Other(Incld) NCCF'!Q571</f>
        <v>0</v>
      </c>
      <c r="R571" s="435">
        <f>'2. CAD NCCF'!R571+'3. USD NCCF'!R571+'4. EUR NCCF'!R571+'5. GBP NCCF'!R571+'6. Other(Incld) NCCF'!R571</f>
        <v>0</v>
      </c>
      <c r="S571" s="436">
        <f>'2. CAD NCCF'!S571+'3. USD NCCF'!S571+'4. EUR NCCF'!S571+'5. GBP NCCF'!S571+'6. Other(Incld) NCCF'!S571</f>
        <v>0</v>
      </c>
      <c r="T571" s="435">
        <f>'2. CAD NCCF'!T571+'3. USD NCCF'!T571+'4. EUR NCCF'!T571+'5. GBP NCCF'!T571+'6. Other(Incld) NCCF'!T571</f>
        <v>0</v>
      </c>
      <c r="U571" s="436">
        <f>'2. CAD NCCF'!U571+'3. USD NCCF'!U571+'4. EUR NCCF'!U571+'5. GBP NCCF'!U571+'6. Other(Incld) NCCF'!U571</f>
        <v>0</v>
      </c>
      <c r="V571" s="435">
        <f>'2. CAD NCCF'!V571+'3. USD NCCF'!V571+'4. EUR NCCF'!V571+'5. GBP NCCF'!V571+'6. Other(Incld) NCCF'!V571</f>
        <v>0</v>
      </c>
      <c r="W571" s="436">
        <f>'2. CAD NCCF'!W571+'3. USD NCCF'!W571+'4. EUR NCCF'!W571+'5. GBP NCCF'!W571+'6. Other(Incld) NCCF'!W571</f>
        <v>0</v>
      </c>
      <c r="X571" s="435">
        <f>'2. CAD NCCF'!X571+'3. USD NCCF'!X571+'4. EUR NCCF'!X571+'5. GBP NCCF'!X571+'6. Other(Incld) NCCF'!X571</f>
        <v>0</v>
      </c>
      <c r="Y571" s="436">
        <f>'2. CAD NCCF'!Y571+'3. USD NCCF'!Y571+'4. EUR NCCF'!Y571+'5. GBP NCCF'!Y571+'6. Other(Incld) NCCF'!Y571</f>
        <v>0</v>
      </c>
      <c r="Z571" s="435">
        <f>'2. CAD NCCF'!Z571+'3. USD NCCF'!Z571+'4. EUR NCCF'!Z571+'5. GBP NCCF'!Z571+'6. Other(Incld) NCCF'!Z571</f>
        <v>0</v>
      </c>
      <c r="AA571" s="436">
        <f>'2. CAD NCCF'!AA571+'3. USD NCCF'!AA571+'4. EUR NCCF'!AA571+'5. GBP NCCF'!AA571+'6. Other(Incld) NCCF'!AA571</f>
        <v>0</v>
      </c>
      <c r="AB571" s="439">
        <f>'2. CAD NCCF'!AB571+'3. USD NCCF'!AB571+'4. EUR NCCF'!AB571+'5. GBP NCCF'!AB571+'6. Other(Incld) NCCF'!AB571</f>
        <v>0</v>
      </c>
      <c r="AC571" s="433">
        <f>'2. CAD NCCF'!AC571+'3. USD NCCF'!AC571+'4. EUR NCCF'!AC571+'5. GBP NCCF'!AC571+'6. Other(Incld) NCCF'!AC571</f>
        <v>0</v>
      </c>
      <c r="AD571" s="1015"/>
      <c r="AE571" s="1016"/>
      <c r="AF571" s="1017"/>
    </row>
    <row r="572" spans="1:32" ht="15" x14ac:dyDescent="0.2">
      <c r="A572" s="222">
        <v>177</v>
      </c>
      <c r="B572" s="499"/>
      <c r="C572" s="467"/>
      <c r="D572" s="467"/>
      <c r="E572" s="877" t="str">
        <f>'2. CAD NCCF'!E572:L572</f>
        <v>Non-FI issued ABS and ABCP, low or not rated</v>
      </c>
      <c r="F572" s="878"/>
      <c r="G572" s="878"/>
      <c r="H572" s="878"/>
      <c r="I572" s="878"/>
      <c r="J572" s="878"/>
      <c r="K572" s="878"/>
      <c r="L572" s="879"/>
      <c r="M572" s="399">
        <f>SUBTOTAL(9,M573:M574)</f>
        <v>0</v>
      </c>
      <c r="N572" s="402">
        <f t="shared" ref="N572" si="640">SUBTOTAL(9,N573:N574)</f>
        <v>0</v>
      </c>
      <c r="O572" s="406">
        <f t="shared" ref="O572" si="641">SUBTOTAL(9,O573:O574)</f>
        <v>0</v>
      </c>
      <c r="P572" s="405">
        <f t="shared" ref="P572" si="642">SUBTOTAL(9,P573:P574)</f>
        <v>0</v>
      </c>
      <c r="Q572" s="407">
        <f t="shared" ref="Q572" si="643">SUBTOTAL(9,Q573:Q574)</f>
        <v>0</v>
      </c>
      <c r="R572" s="406">
        <f t="shared" ref="R572" si="644">SUBTOTAL(9,R573:R574)</f>
        <v>0</v>
      </c>
      <c r="S572" s="406">
        <f t="shared" ref="S572" si="645">SUBTOTAL(9,S573:S574)</f>
        <v>0</v>
      </c>
      <c r="T572" s="406">
        <f t="shared" ref="T572" si="646">SUBTOTAL(9,T573:T574)</f>
        <v>0</v>
      </c>
      <c r="U572" s="406">
        <f t="shared" ref="U572" si="647">SUBTOTAL(9,U573:U574)</f>
        <v>0</v>
      </c>
      <c r="V572" s="406">
        <f t="shared" ref="V572" si="648">SUBTOTAL(9,V573:V574)</f>
        <v>0</v>
      </c>
      <c r="W572" s="406">
        <f t="shared" ref="W572" si="649">SUBTOTAL(9,W573:W574)</f>
        <v>0</v>
      </c>
      <c r="X572" s="406">
        <f t="shared" ref="X572" si="650">SUBTOTAL(9,X573:X574)</f>
        <v>0</v>
      </c>
      <c r="Y572" s="406">
        <f t="shared" ref="Y572" si="651">SUBTOTAL(9,Y573:Y574)</f>
        <v>0</v>
      </c>
      <c r="Z572" s="406">
        <f t="shared" ref="Z572" si="652">SUBTOTAL(9,Z573:Z574)</f>
        <v>0</v>
      </c>
      <c r="AA572" s="406">
        <f t="shared" ref="AA572" si="653">SUBTOTAL(9,AA573:AA574)</f>
        <v>0</v>
      </c>
      <c r="AB572" s="416">
        <f t="shared" ref="AB572" si="654">SUBTOTAL(9,AB573:AB574)</f>
        <v>0</v>
      </c>
      <c r="AC572" s="399">
        <f t="shared" ref="AC572" si="655">SUBTOTAL(9,AC573:AC574)</f>
        <v>0</v>
      </c>
      <c r="AD572" s="1015"/>
      <c r="AE572" s="1016"/>
      <c r="AF572" s="1017"/>
    </row>
    <row r="573" spans="1:32" ht="15" x14ac:dyDescent="0.2">
      <c r="A573" s="222">
        <v>178</v>
      </c>
      <c r="B573" s="499"/>
      <c r="C573" s="467"/>
      <c r="D573" s="467"/>
      <c r="E573" s="467"/>
      <c r="F573" s="880" t="str">
        <f>'2. CAD NCCF'!F573:L573</f>
        <v>Non-FI issued ABS, low or not rated</v>
      </c>
      <c r="G573" s="881"/>
      <c r="H573" s="881"/>
      <c r="I573" s="881"/>
      <c r="J573" s="881"/>
      <c r="K573" s="881"/>
      <c r="L573" s="882"/>
      <c r="M573" s="433">
        <f>'2. CAD NCCF'!M573+'3. USD NCCF'!M573+'4. EUR NCCF'!M573+'5. GBP NCCF'!M573+'6. Other(Incld) NCCF'!M573</f>
        <v>0</v>
      </c>
      <c r="N573" s="438">
        <f>'2. CAD NCCF'!N573+'3. USD NCCF'!N573+'4. EUR NCCF'!N573+'5. GBP NCCF'!N573+'6. Other(Incld) NCCF'!N573</f>
        <v>0</v>
      </c>
      <c r="O573" s="435">
        <f>'2. CAD NCCF'!O573+'3. USD NCCF'!O573+'4. EUR NCCF'!O573+'5. GBP NCCF'!O573+'6. Other(Incld) NCCF'!O573</f>
        <v>0</v>
      </c>
      <c r="P573" s="435">
        <f>'2. CAD NCCF'!P573+'3. USD NCCF'!P573+'4. EUR NCCF'!P573+'5. GBP NCCF'!P573+'6. Other(Incld) NCCF'!P573</f>
        <v>0</v>
      </c>
      <c r="Q573" s="437">
        <f>'2. CAD NCCF'!Q573+'3. USD NCCF'!Q573+'4. EUR NCCF'!Q573+'5. GBP NCCF'!Q573+'6. Other(Incld) NCCF'!Q573</f>
        <v>0</v>
      </c>
      <c r="R573" s="435">
        <f>'2. CAD NCCF'!R573+'3. USD NCCF'!R573+'4. EUR NCCF'!R573+'5. GBP NCCF'!R573+'6. Other(Incld) NCCF'!R573</f>
        <v>0</v>
      </c>
      <c r="S573" s="436">
        <f>'2. CAD NCCF'!S573+'3. USD NCCF'!S573+'4. EUR NCCF'!S573+'5. GBP NCCF'!S573+'6. Other(Incld) NCCF'!S573</f>
        <v>0</v>
      </c>
      <c r="T573" s="435">
        <f>'2. CAD NCCF'!T573+'3. USD NCCF'!T573+'4. EUR NCCF'!T573+'5. GBP NCCF'!T573+'6. Other(Incld) NCCF'!T573</f>
        <v>0</v>
      </c>
      <c r="U573" s="436">
        <f>'2. CAD NCCF'!U573+'3. USD NCCF'!U573+'4. EUR NCCF'!U573+'5. GBP NCCF'!U573+'6. Other(Incld) NCCF'!U573</f>
        <v>0</v>
      </c>
      <c r="V573" s="435">
        <f>'2. CAD NCCF'!V573+'3. USD NCCF'!V573+'4. EUR NCCF'!V573+'5. GBP NCCF'!V573+'6. Other(Incld) NCCF'!V573</f>
        <v>0</v>
      </c>
      <c r="W573" s="436">
        <f>'2. CAD NCCF'!W573+'3. USD NCCF'!W573+'4. EUR NCCF'!W573+'5. GBP NCCF'!W573+'6. Other(Incld) NCCF'!W573</f>
        <v>0</v>
      </c>
      <c r="X573" s="435">
        <f>'2. CAD NCCF'!X573+'3. USD NCCF'!X573+'4. EUR NCCF'!X573+'5. GBP NCCF'!X573+'6. Other(Incld) NCCF'!X573</f>
        <v>0</v>
      </c>
      <c r="Y573" s="436">
        <f>'2. CAD NCCF'!Y573+'3. USD NCCF'!Y573+'4. EUR NCCF'!Y573+'5. GBP NCCF'!Y573+'6. Other(Incld) NCCF'!Y573</f>
        <v>0</v>
      </c>
      <c r="Z573" s="435">
        <f>'2. CAD NCCF'!Z573+'3. USD NCCF'!Z573+'4. EUR NCCF'!Z573+'5. GBP NCCF'!Z573+'6. Other(Incld) NCCF'!Z573</f>
        <v>0</v>
      </c>
      <c r="AA573" s="436">
        <f>'2. CAD NCCF'!AA573+'3. USD NCCF'!AA573+'4. EUR NCCF'!AA573+'5. GBP NCCF'!AA573+'6. Other(Incld) NCCF'!AA573</f>
        <v>0</v>
      </c>
      <c r="AB573" s="439">
        <f>'2. CAD NCCF'!AB573+'3. USD NCCF'!AB573+'4. EUR NCCF'!AB573+'5. GBP NCCF'!AB573+'6. Other(Incld) NCCF'!AB573</f>
        <v>0</v>
      </c>
      <c r="AC573" s="433">
        <f>'2. CAD NCCF'!AC573+'3. USD NCCF'!AC573+'4. EUR NCCF'!AC573+'5. GBP NCCF'!AC573+'6. Other(Incld) NCCF'!AC573</f>
        <v>0</v>
      </c>
      <c r="AD573" s="1015"/>
      <c r="AE573" s="1016"/>
      <c r="AF573" s="1017"/>
    </row>
    <row r="574" spans="1:32" ht="15" customHeight="1" x14ac:dyDescent="0.2">
      <c r="A574" s="222">
        <v>179</v>
      </c>
      <c r="B574" s="499"/>
      <c r="C574" s="467"/>
      <c r="D574" s="467"/>
      <c r="E574" s="467"/>
      <c r="F574" s="880" t="str">
        <f>'2. CAD NCCF'!F574:L574</f>
        <v>Non-FI issued ABCP, low or not rated</v>
      </c>
      <c r="G574" s="881"/>
      <c r="H574" s="881"/>
      <c r="I574" s="881"/>
      <c r="J574" s="881"/>
      <c r="K574" s="881"/>
      <c r="L574" s="882"/>
      <c r="M574" s="433">
        <f>'2. CAD NCCF'!M574+'3. USD NCCF'!M574+'4. EUR NCCF'!M574+'5. GBP NCCF'!M574+'6. Other(Incld) NCCF'!M574</f>
        <v>0</v>
      </c>
      <c r="N574" s="438">
        <f>'2. CAD NCCF'!N574+'3. USD NCCF'!N574+'4. EUR NCCF'!N574+'5. GBP NCCF'!N574+'6. Other(Incld) NCCF'!N574</f>
        <v>0</v>
      </c>
      <c r="O574" s="435">
        <f>'2. CAD NCCF'!O574+'3. USD NCCF'!O574+'4. EUR NCCF'!O574+'5. GBP NCCF'!O574+'6. Other(Incld) NCCF'!O574</f>
        <v>0</v>
      </c>
      <c r="P574" s="435">
        <f>'2. CAD NCCF'!P574+'3. USD NCCF'!P574+'4. EUR NCCF'!P574+'5. GBP NCCF'!P574+'6. Other(Incld) NCCF'!P574</f>
        <v>0</v>
      </c>
      <c r="Q574" s="437">
        <f>'2. CAD NCCF'!Q574+'3. USD NCCF'!Q574+'4. EUR NCCF'!Q574+'5. GBP NCCF'!Q574+'6. Other(Incld) NCCF'!Q574</f>
        <v>0</v>
      </c>
      <c r="R574" s="435">
        <f>'2. CAD NCCF'!R574+'3. USD NCCF'!R574+'4. EUR NCCF'!R574+'5. GBP NCCF'!R574+'6. Other(Incld) NCCF'!R574</f>
        <v>0</v>
      </c>
      <c r="S574" s="436">
        <f>'2. CAD NCCF'!S574+'3. USD NCCF'!S574+'4. EUR NCCF'!S574+'5. GBP NCCF'!S574+'6. Other(Incld) NCCF'!S574</f>
        <v>0</v>
      </c>
      <c r="T574" s="435">
        <f>'2. CAD NCCF'!T574+'3. USD NCCF'!T574+'4. EUR NCCF'!T574+'5. GBP NCCF'!T574+'6. Other(Incld) NCCF'!T574</f>
        <v>0</v>
      </c>
      <c r="U574" s="436">
        <f>'2. CAD NCCF'!U574+'3. USD NCCF'!U574+'4. EUR NCCF'!U574+'5. GBP NCCF'!U574+'6. Other(Incld) NCCF'!U574</f>
        <v>0</v>
      </c>
      <c r="V574" s="435">
        <f>'2. CAD NCCF'!V574+'3. USD NCCF'!V574+'4. EUR NCCF'!V574+'5. GBP NCCF'!V574+'6. Other(Incld) NCCF'!V574</f>
        <v>0</v>
      </c>
      <c r="W574" s="436">
        <f>'2. CAD NCCF'!W574+'3. USD NCCF'!W574+'4. EUR NCCF'!W574+'5. GBP NCCF'!W574+'6. Other(Incld) NCCF'!W574</f>
        <v>0</v>
      </c>
      <c r="X574" s="435">
        <f>'2. CAD NCCF'!X574+'3. USD NCCF'!X574+'4. EUR NCCF'!X574+'5. GBP NCCF'!X574+'6. Other(Incld) NCCF'!X574</f>
        <v>0</v>
      </c>
      <c r="Y574" s="436">
        <f>'2. CAD NCCF'!Y574+'3. USD NCCF'!Y574+'4. EUR NCCF'!Y574+'5. GBP NCCF'!Y574+'6. Other(Incld) NCCF'!Y574</f>
        <v>0</v>
      </c>
      <c r="Z574" s="435">
        <f>'2. CAD NCCF'!Z574+'3. USD NCCF'!Z574+'4. EUR NCCF'!Z574+'5. GBP NCCF'!Z574+'6. Other(Incld) NCCF'!Z574</f>
        <v>0</v>
      </c>
      <c r="AA574" s="436">
        <f>'2. CAD NCCF'!AA574+'3. USD NCCF'!AA574+'4. EUR NCCF'!AA574+'5. GBP NCCF'!AA574+'6. Other(Incld) NCCF'!AA574</f>
        <v>0</v>
      </c>
      <c r="AB574" s="439">
        <f>'2. CAD NCCF'!AB574+'3. USD NCCF'!AB574+'4. EUR NCCF'!AB574+'5. GBP NCCF'!AB574+'6. Other(Incld) NCCF'!AB574</f>
        <v>0</v>
      </c>
      <c r="AC574" s="433">
        <f>'2. CAD NCCF'!AC574+'3. USD NCCF'!AC574+'4. EUR NCCF'!AC574+'5. GBP NCCF'!AC574+'6. Other(Incld) NCCF'!AC574</f>
        <v>0</v>
      </c>
      <c r="AD574" s="1015"/>
      <c r="AE574" s="1016"/>
      <c r="AF574" s="1017"/>
    </row>
    <row r="575" spans="1:32" ht="15" x14ac:dyDescent="0.2">
      <c r="A575" s="222">
        <v>180</v>
      </c>
      <c r="B575" s="499"/>
      <c r="C575" s="467"/>
      <c r="D575" s="467"/>
      <c r="E575" s="877" t="str">
        <f>'2. CAD NCCF'!E575:L575</f>
        <v>FI issued ABS and ABCP, low or not rated</v>
      </c>
      <c r="F575" s="878"/>
      <c r="G575" s="878"/>
      <c r="H575" s="878"/>
      <c r="I575" s="878"/>
      <c r="J575" s="878"/>
      <c r="K575" s="878"/>
      <c r="L575" s="879"/>
      <c r="M575" s="399">
        <f>SUBTOTAL(9,M576:M577)</f>
        <v>0</v>
      </c>
      <c r="N575" s="402">
        <f t="shared" ref="N575" si="656">SUBTOTAL(9,N576:N577)</f>
        <v>0</v>
      </c>
      <c r="O575" s="406">
        <f t="shared" ref="O575" si="657">SUBTOTAL(9,O576:O577)</f>
        <v>0</v>
      </c>
      <c r="P575" s="405">
        <f t="shared" ref="P575" si="658">SUBTOTAL(9,P576:P577)</f>
        <v>0</v>
      </c>
      <c r="Q575" s="407">
        <f t="shared" ref="Q575" si="659">SUBTOTAL(9,Q576:Q577)</f>
        <v>0</v>
      </c>
      <c r="R575" s="406">
        <f t="shared" ref="R575" si="660">SUBTOTAL(9,R576:R577)</f>
        <v>0</v>
      </c>
      <c r="S575" s="406">
        <f t="shared" ref="S575" si="661">SUBTOTAL(9,S576:S577)</f>
        <v>0</v>
      </c>
      <c r="T575" s="406">
        <f t="shared" ref="T575" si="662">SUBTOTAL(9,T576:T577)</f>
        <v>0</v>
      </c>
      <c r="U575" s="406">
        <f t="shared" ref="U575" si="663">SUBTOTAL(9,U576:U577)</f>
        <v>0</v>
      </c>
      <c r="V575" s="406">
        <f t="shared" ref="V575" si="664">SUBTOTAL(9,V576:V577)</f>
        <v>0</v>
      </c>
      <c r="W575" s="406">
        <f t="shared" ref="W575" si="665">SUBTOTAL(9,W576:W577)</f>
        <v>0</v>
      </c>
      <c r="X575" s="406">
        <f t="shared" ref="X575" si="666">SUBTOTAL(9,X576:X577)</f>
        <v>0</v>
      </c>
      <c r="Y575" s="406">
        <f t="shared" ref="Y575" si="667">SUBTOTAL(9,Y576:Y577)</f>
        <v>0</v>
      </c>
      <c r="Z575" s="406">
        <f t="shared" ref="Z575" si="668">SUBTOTAL(9,Z576:Z577)</f>
        <v>0</v>
      </c>
      <c r="AA575" s="406">
        <f t="shared" ref="AA575" si="669">SUBTOTAL(9,AA576:AA577)</f>
        <v>0</v>
      </c>
      <c r="AB575" s="416">
        <f t="shared" ref="AB575" si="670">SUBTOTAL(9,AB576:AB577)</f>
        <v>0</v>
      </c>
      <c r="AC575" s="399">
        <f t="shared" ref="AC575" si="671">SUBTOTAL(9,AC576:AC577)</f>
        <v>0</v>
      </c>
      <c r="AD575" s="1015"/>
      <c r="AE575" s="1016"/>
      <c r="AF575" s="1017"/>
    </row>
    <row r="576" spans="1:32" ht="15" x14ac:dyDescent="0.2">
      <c r="A576" s="222">
        <v>181</v>
      </c>
      <c r="B576" s="499"/>
      <c r="C576" s="467"/>
      <c r="D576" s="467"/>
      <c r="E576" s="467"/>
      <c r="F576" s="880" t="str">
        <f>'2. CAD NCCF'!F576:L576</f>
        <v>FI issued ABS, low or not rated</v>
      </c>
      <c r="G576" s="881"/>
      <c r="H576" s="881"/>
      <c r="I576" s="881"/>
      <c r="J576" s="881"/>
      <c r="K576" s="881"/>
      <c r="L576" s="882"/>
      <c r="M576" s="433">
        <f>'2. CAD NCCF'!M576+'3. USD NCCF'!M576+'4. EUR NCCF'!M576+'5. GBP NCCF'!M576+'6. Other(Incld) NCCF'!M576</f>
        <v>0</v>
      </c>
      <c r="N576" s="438">
        <f>'2. CAD NCCF'!N576+'3. USD NCCF'!N576+'4. EUR NCCF'!N576+'5. GBP NCCF'!N576+'6. Other(Incld) NCCF'!N576</f>
        <v>0</v>
      </c>
      <c r="O576" s="435">
        <f>'2. CAD NCCF'!O576+'3. USD NCCF'!O576+'4. EUR NCCF'!O576+'5. GBP NCCF'!O576+'6. Other(Incld) NCCF'!O576</f>
        <v>0</v>
      </c>
      <c r="P576" s="435">
        <f>'2. CAD NCCF'!P576+'3. USD NCCF'!P576+'4. EUR NCCF'!P576+'5. GBP NCCF'!P576+'6. Other(Incld) NCCF'!P576</f>
        <v>0</v>
      </c>
      <c r="Q576" s="437">
        <f>'2. CAD NCCF'!Q576+'3. USD NCCF'!Q576+'4. EUR NCCF'!Q576+'5. GBP NCCF'!Q576+'6. Other(Incld) NCCF'!Q576</f>
        <v>0</v>
      </c>
      <c r="R576" s="435">
        <f>'2. CAD NCCF'!R576+'3. USD NCCF'!R576+'4. EUR NCCF'!R576+'5. GBP NCCF'!R576+'6. Other(Incld) NCCF'!R576</f>
        <v>0</v>
      </c>
      <c r="S576" s="436">
        <f>'2. CAD NCCF'!S576+'3. USD NCCF'!S576+'4. EUR NCCF'!S576+'5. GBP NCCF'!S576+'6. Other(Incld) NCCF'!S576</f>
        <v>0</v>
      </c>
      <c r="T576" s="435">
        <f>'2. CAD NCCF'!T576+'3. USD NCCF'!T576+'4. EUR NCCF'!T576+'5. GBP NCCF'!T576+'6. Other(Incld) NCCF'!T576</f>
        <v>0</v>
      </c>
      <c r="U576" s="436">
        <f>'2. CAD NCCF'!U576+'3. USD NCCF'!U576+'4. EUR NCCF'!U576+'5. GBP NCCF'!U576+'6. Other(Incld) NCCF'!U576</f>
        <v>0</v>
      </c>
      <c r="V576" s="435">
        <f>'2. CAD NCCF'!V576+'3. USD NCCF'!V576+'4. EUR NCCF'!V576+'5. GBP NCCF'!V576+'6. Other(Incld) NCCF'!V576</f>
        <v>0</v>
      </c>
      <c r="W576" s="436">
        <f>'2. CAD NCCF'!W576+'3. USD NCCF'!W576+'4. EUR NCCF'!W576+'5. GBP NCCF'!W576+'6. Other(Incld) NCCF'!W576</f>
        <v>0</v>
      </c>
      <c r="X576" s="435">
        <f>'2. CAD NCCF'!X576+'3. USD NCCF'!X576+'4. EUR NCCF'!X576+'5. GBP NCCF'!X576+'6. Other(Incld) NCCF'!X576</f>
        <v>0</v>
      </c>
      <c r="Y576" s="436">
        <f>'2. CAD NCCF'!Y576+'3. USD NCCF'!Y576+'4. EUR NCCF'!Y576+'5. GBP NCCF'!Y576+'6. Other(Incld) NCCF'!Y576</f>
        <v>0</v>
      </c>
      <c r="Z576" s="435">
        <f>'2. CAD NCCF'!Z576+'3. USD NCCF'!Z576+'4. EUR NCCF'!Z576+'5. GBP NCCF'!Z576+'6. Other(Incld) NCCF'!Z576</f>
        <v>0</v>
      </c>
      <c r="AA576" s="436">
        <f>'2. CAD NCCF'!AA576+'3. USD NCCF'!AA576+'4. EUR NCCF'!AA576+'5. GBP NCCF'!AA576+'6. Other(Incld) NCCF'!AA576</f>
        <v>0</v>
      </c>
      <c r="AB576" s="439">
        <f>'2. CAD NCCF'!AB576+'3. USD NCCF'!AB576+'4. EUR NCCF'!AB576+'5. GBP NCCF'!AB576+'6. Other(Incld) NCCF'!AB576</f>
        <v>0</v>
      </c>
      <c r="AC576" s="433">
        <f>'2. CAD NCCF'!AC576+'3. USD NCCF'!AC576+'4. EUR NCCF'!AC576+'5. GBP NCCF'!AC576+'6. Other(Incld) NCCF'!AC576</f>
        <v>0</v>
      </c>
      <c r="AD576" s="1015"/>
      <c r="AE576" s="1016"/>
      <c r="AF576" s="1017"/>
    </row>
    <row r="577" spans="1:32" ht="15" customHeight="1" x14ac:dyDescent="0.2">
      <c r="A577" s="222">
        <v>182</v>
      </c>
      <c r="B577" s="499"/>
      <c r="C577" s="467"/>
      <c r="D577" s="467"/>
      <c r="E577" s="467"/>
      <c r="F577" s="880" t="str">
        <f>'2. CAD NCCF'!F577:L577</f>
        <v>FI issued ABCP, low or not rated</v>
      </c>
      <c r="G577" s="881"/>
      <c r="H577" s="881"/>
      <c r="I577" s="881"/>
      <c r="J577" s="881"/>
      <c r="K577" s="881"/>
      <c r="L577" s="882"/>
      <c r="M577" s="433">
        <f>'2. CAD NCCF'!M577+'3. USD NCCF'!M577+'4. EUR NCCF'!M577+'5. GBP NCCF'!M577+'6. Other(Incld) NCCF'!M577</f>
        <v>0</v>
      </c>
      <c r="N577" s="438">
        <f>'2. CAD NCCF'!N577+'3. USD NCCF'!N577+'4. EUR NCCF'!N577+'5. GBP NCCF'!N577+'6. Other(Incld) NCCF'!N577</f>
        <v>0</v>
      </c>
      <c r="O577" s="435">
        <f>'2. CAD NCCF'!O577+'3. USD NCCF'!O577+'4. EUR NCCF'!O577+'5. GBP NCCF'!O577+'6. Other(Incld) NCCF'!O577</f>
        <v>0</v>
      </c>
      <c r="P577" s="435">
        <f>'2. CAD NCCF'!P577+'3. USD NCCF'!P577+'4. EUR NCCF'!P577+'5. GBP NCCF'!P577+'6. Other(Incld) NCCF'!P577</f>
        <v>0</v>
      </c>
      <c r="Q577" s="437">
        <f>'2. CAD NCCF'!Q577+'3. USD NCCF'!Q577+'4. EUR NCCF'!Q577+'5. GBP NCCF'!Q577+'6. Other(Incld) NCCF'!Q577</f>
        <v>0</v>
      </c>
      <c r="R577" s="435">
        <f>'2. CAD NCCF'!R577+'3. USD NCCF'!R577+'4. EUR NCCF'!R577+'5. GBP NCCF'!R577+'6. Other(Incld) NCCF'!R577</f>
        <v>0</v>
      </c>
      <c r="S577" s="436">
        <f>'2. CAD NCCF'!S577+'3. USD NCCF'!S577+'4. EUR NCCF'!S577+'5. GBP NCCF'!S577+'6. Other(Incld) NCCF'!S577</f>
        <v>0</v>
      </c>
      <c r="T577" s="435">
        <f>'2. CAD NCCF'!T577+'3. USD NCCF'!T577+'4. EUR NCCF'!T577+'5. GBP NCCF'!T577+'6. Other(Incld) NCCF'!T577</f>
        <v>0</v>
      </c>
      <c r="U577" s="436">
        <f>'2. CAD NCCF'!U577+'3. USD NCCF'!U577+'4. EUR NCCF'!U577+'5. GBP NCCF'!U577+'6. Other(Incld) NCCF'!U577</f>
        <v>0</v>
      </c>
      <c r="V577" s="435">
        <f>'2. CAD NCCF'!V577+'3. USD NCCF'!V577+'4. EUR NCCF'!V577+'5. GBP NCCF'!V577+'6. Other(Incld) NCCF'!V577</f>
        <v>0</v>
      </c>
      <c r="W577" s="436">
        <f>'2. CAD NCCF'!W577+'3. USD NCCF'!W577+'4. EUR NCCF'!W577+'5. GBP NCCF'!W577+'6. Other(Incld) NCCF'!W577</f>
        <v>0</v>
      </c>
      <c r="X577" s="435">
        <f>'2. CAD NCCF'!X577+'3. USD NCCF'!X577+'4. EUR NCCF'!X577+'5. GBP NCCF'!X577+'6. Other(Incld) NCCF'!X577</f>
        <v>0</v>
      </c>
      <c r="Y577" s="436">
        <f>'2. CAD NCCF'!Y577+'3. USD NCCF'!Y577+'4. EUR NCCF'!Y577+'5. GBP NCCF'!Y577+'6. Other(Incld) NCCF'!Y577</f>
        <v>0</v>
      </c>
      <c r="Z577" s="435">
        <f>'2. CAD NCCF'!Z577+'3. USD NCCF'!Z577+'4. EUR NCCF'!Z577+'5. GBP NCCF'!Z577+'6. Other(Incld) NCCF'!Z577</f>
        <v>0</v>
      </c>
      <c r="AA577" s="436">
        <f>'2. CAD NCCF'!AA577+'3. USD NCCF'!AA577+'4. EUR NCCF'!AA577+'5. GBP NCCF'!AA577+'6. Other(Incld) NCCF'!AA577</f>
        <v>0</v>
      </c>
      <c r="AB577" s="439">
        <f>'2. CAD NCCF'!AB577+'3. USD NCCF'!AB577+'4. EUR NCCF'!AB577+'5. GBP NCCF'!AB577+'6. Other(Incld) NCCF'!AB577</f>
        <v>0</v>
      </c>
      <c r="AC577" s="433">
        <f>'2. CAD NCCF'!AC577+'3. USD NCCF'!AC577+'4. EUR NCCF'!AC577+'5. GBP NCCF'!AC577+'6. Other(Incld) NCCF'!AC577</f>
        <v>0</v>
      </c>
      <c r="AD577" s="1015"/>
      <c r="AE577" s="1016"/>
      <c r="AF577" s="1017"/>
    </row>
    <row r="578" spans="1:32" ht="15" x14ac:dyDescent="0.2">
      <c r="A578" s="222">
        <v>183</v>
      </c>
      <c r="B578" s="499"/>
      <c r="C578" s="467"/>
      <c r="D578" s="868" t="str">
        <f>'2. CAD NCCF'!D578:L578</f>
        <v>Equities</v>
      </c>
      <c r="E578" s="869"/>
      <c r="F578" s="869"/>
      <c r="G578" s="869"/>
      <c r="H578" s="869"/>
      <c r="I578" s="869"/>
      <c r="J578" s="869"/>
      <c r="K578" s="869"/>
      <c r="L578" s="870"/>
      <c r="M578" s="399">
        <f>SUBTOTAL(9,M579:M581)</f>
        <v>0</v>
      </c>
      <c r="N578" s="402">
        <f t="shared" ref="N578:AC578" si="672">SUBTOTAL(9,N579:N581)</f>
        <v>0</v>
      </c>
      <c r="O578" s="406">
        <f t="shared" si="672"/>
        <v>0</v>
      </c>
      <c r="P578" s="405">
        <f t="shared" si="672"/>
        <v>0</v>
      </c>
      <c r="Q578" s="407">
        <f t="shared" si="672"/>
        <v>0</v>
      </c>
      <c r="R578" s="406">
        <f t="shared" si="672"/>
        <v>0</v>
      </c>
      <c r="S578" s="406">
        <f t="shared" si="672"/>
        <v>0</v>
      </c>
      <c r="T578" s="406">
        <f t="shared" si="672"/>
        <v>0</v>
      </c>
      <c r="U578" s="406">
        <f t="shared" si="672"/>
        <v>0</v>
      </c>
      <c r="V578" s="406">
        <f t="shared" si="672"/>
        <v>0</v>
      </c>
      <c r="W578" s="406">
        <f t="shared" si="672"/>
        <v>0</v>
      </c>
      <c r="X578" s="406">
        <f t="shared" si="672"/>
        <v>0</v>
      </c>
      <c r="Y578" s="406">
        <f t="shared" si="672"/>
        <v>0</v>
      </c>
      <c r="Z578" s="406">
        <f t="shared" si="672"/>
        <v>0</v>
      </c>
      <c r="AA578" s="406">
        <f t="shared" si="672"/>
        <v>0</v>
      </c>
      <c r="AB578" s="416">
        <f t="shared" si="672"/>
        <v>0</v>
      </c>
      <c r="AC578" s="399">
        <f t="shared" si="672"/>
        <v>0</v>
      </c>
      <c r="AD578" s="1015"/>
      <c r="AE578" s="1016"/>
      <c r="AF578" s="1017"/>
    </row>
    <row r="579" spans="1:32" ht="15" customHeight="1" x14ac:dyDescent="0.2">
      <c r="A579" s="222">
        <v>184</v>
      </c>
      <c r="B579" s="499"/>
      <c r="C579" s="467"/>
      <c r="D579" s="467"/>
      <c r="E579" s="467"/>
      <c r="F579" s="880" t="str">
        <f>'2. CAD NCCF'!F579:L579</f>
        <v>Eligible non-financial common equity shares</v>
      </c>
      <c r="G579" s="881"/>
      <c r="H579" s="881"/>
      <c r="I579" s="881"/>
      <c r="J579" s="881"/>
      <c r="K579" s="881"/>
      <c r="L579" s="882"/>
      <c r="M579" s="433">
        <f>'2. CAD NCCF'!M579+'3. USD NCCF'!M579+'4. EUR NCCF'!M579+'5. GBP NCCF'!M579+'6. Other(Incld) NCCF'!M579</f>
        <v>0</v>
      </c>
      <c r="N579" s="438">
        <f>'2. CAD NCCF'!N579+'3. USD NCCF'!N579+'4. EUR NCCF'!N579+'5. GBP NCCF'!N579+'6. Other(Incld) NCCF'!N579</f>
        <v>0</v>
      </c>
      <c r="O579" s="435">
        <f>'2. CAD NCCF'!O579+'3. USD NCCF'!O579+'4. EUR NCCF'!O579+'5. GBP NCCF'!O579+'6. Other(Incld) NCCF'!O579</f>
        <v>0</v>
      </c>
      <c r="P579" s="435">
        <f>'2. CAD NCCF'!P579+'3. USD NCCF'!P579+'4. EUR NCCF'!P579+'5. GBP NCCF'!P579+'6. Other(Incld) NCCF'!P579</f>
        <v>0</v>
      </c>
      <c r="Q579" s="437">
        <f>'2. CAD NCCF'!Q579+'3. USD NCCF'!Q579+'4. EUR NCCF'!Q579+'5. GBP NCCF'!Q579+'6. Other(Incld) NCCF'!Q579</f>
        <v>0</v>
      </c>
      <c r="R579" s="435">
        <f>'2. CAD NCCF'!R579+'3. USD NCCF'!R579+'4. EUR NCCF'!R579+'5. GBP NCCF'!R579+'6. Other(Incld) NCCF'!R579</f>
        <v>0</v>
      </c>
      <c r="S579" s="436">
        <f>'2. CAD NCCF'!S579+'3. USD NCCF'!S579+'4. EUR NCCF'!S579+'5. GBP NCCF'!S579+'6. Other(Incld) NCCF'!S579</f>
        <v>0</v>
      </c>
      <c r="T579" s="435">
        <f>'2. CAD NCCF'!T579+'3. USD NCCF'!T579+'4. EUR NCCF'!T579+'5. GBP NCCF'!T579+'6. Other(Incld) NCCF'!T579</f>
        <v>0</v>
      </c>
      <c r="U579" s="436">
        <f>'2. CAD NCCF'!U579+'3. USD NCCF'!U579+'4. EUR NCCF'!U579+'5. GBP NCCF'!U579+'6. Other(Incld) NCCF'!U579</f>
        <v>0</v>
      </c>
      <c r="V579" s="435">
        <f>'2. CAD NCCF'!V579+'3. USD NCCF'!V579+'4. EUR NCCF'!V579+'5. GBP NCCF'!V579+'6. Other(Incld) NCCF'!V579</f>
        <v>0</v>
      </c>
      <c r="W579" s="436">
        <f>'2. CAD NCCF'!W579+'3. USD NCCF'!W579+'4. EUR NCCF'!W579+'5. GBP NCCF'!W579+'6. Other(Incld) NCCF'!W579</f>
        <v>0</v>
      </c>
      <c r="X579" s="435">
        <f>'2. CAD NCCF'!X579+'3. USD NCCF'!X579+'4. EUR NCCF'!X579+'5. GBP NCCF'!X579+'6. Other(Incld) NCCF'!X579</f>
        <v>0</v>
      </c>
      <c r="Y579" s="436">
        <f>'2. CAD NCCF'!Y579+'3. USD NCCF'!Y579+'4. EUR NCCF'!Y579+'5. GBP NCCF'!Y579+'6. Other(Incld) NCCF'!Y579</f>
        <v>0</v>
      </c>
      <c r="Z579" s="435">
        <f>'2. CAD NCCF'!Z579+'3. USD NCCF'!Z579+'4. EUR NCCF'!Z579+'5. GBP NCCF'!Z579+'6. Other(Incld) NCCF'!Z579</f>
        <v>0</v>
      </c>
      <c r="AA579" s="436">
        <f>'2. CAD NCCF'!AA579+'3. USD NCCF'!AA579+'4. EUR NCCF'!AA579+'5. GBP NCCF'!AA579+'6. Other(Incld) NCCF'!AA579</f>
        <v>0</v>
      </c>
      <c r="AB579" s="439">
        <f>'2. CAD NCCF'!AB579+'3. USD NCCF'!AB579+'4. EUR NCCF'!AB579+'5. GBP NCCF'!AB579+'6. Other(Incld) NCCF'!AB579</f>
        <v>0</v>
      </c>
      <c r="AC579" s="433">
        <f>'2. CAD NCCF'!AC579+'3. USD NCCF'!AC579+'4. EUR NCCF'!AC579+'5. GBP NCCF'!AC579+'6. Other(Incld) NCCF'!AC579</f>
        <v>0</v>
      </c>
      <c r="AD579" s="1015"/>
      <c r="AE579" s="1016"/>
      <c r="AF579" s="1017"/>
    </row>
    <row r="580" spans="1:32" ht="15" customHeight="1" x14ac:dyDescent="0.2">
      <c r="A580" s="222">
        <v>185</v>
      </c>
      <c r="B580" s="499"/>
      <c r="C580" s="467"/>
      <c r="D580" s="467"/>
      <c r="E580" s="467"/>
      <c r="F580" s="880" t="str">
        <f>'2. CAD NCCF'!F580:L580</f>
        <v>Eligible financial common equity</v>
      </c>
      <c r="G580" s="881"/>
      <c r="H580" s="881"/>
      <c r="I580" s="881"/>
      <c r="J580" s="881"/>
      <c r="K580" s="881"/>
      <c r="L580" s="882"/>
      <c r="M580" s="433">
        <f>'2. CAD NCCF'!M580+'3. USD NCCF'!M580+'4. EUR NCCF'!M580+'5. GBP NCCF'!M580+'6. Other(Incld) NCCF'!M580</f>
        <v>0</v>
      </c>
      <c r="N580" s="438">
        <f>'2. CAD NCCF'!N580+'3. USD NCCF'!N580+'4. EUR NCCF'!N580+'5. GBP NCCF'!N580+'6. Other(Incld) NCCF'!N580</f>
        <v>0</v>
      </c>
      <c r="O580" s="435">
        <f>'2. CAD NCCF'!O580+'3. USD NCCF'!O580+'4. EUR NCCF'!O580+'5. GBP NCCF'!O580+'6. Other(Incld) NCCF'!O580</f>
        <v>0</v>
      </c>
      <c r="P580" s="435">
        <f>'2. CAD NCCF'!P580+'3. USD NCCF'!P580+'4. EUR NCCF'!P580+'5. GBP NCCF'!P580+'6. Other(Incld) NCCF'!P580</f>
        <v>0</v>
      </c>
      <c r="Q580" s="437">
        <f>'2. CAD NCCF'!Q580+'3. USD NCCF'!Q580+'4. EUR NCCF'!Q580+'5. GBP NCCF'!Q580+'6. Other(Incld) NCCF'!Q580</f>
        <v>0</v>
      </c>
      <c r="R580" s="435">
        <f>'2. CAD NCCF'!R580+'3. USD NCCF'!R580+'4. EUR NCCF'!R580+'5. GBP NCCF'!R580+'6. Other(Incld) NCCF'!R580</f>
        <v>0</v>
      </c>
      <c r="S580" s="436">
        <f>'2. CAD NCCF'!S580+'3. USD NCCF'!S580+'4. EUR NCCF'!S580+'5. GBP NCCF'!S580+'6. Other(Incld) NCCF'!S580</f>
        <v>0</v>
      </c>
      <c r="T580" s="435">
        <f>'2. CAD NCCF'!T580+'3. USD NCCF'!T580+'4. EUR NCCF'!T580+'5. GBP NCCF'!T580+'6. Other(Incld) NCCF'!T580</f>
        <v>0</v>
      </c>
      <c r="U580" s="436">
        <f>'2. CAD NCCF'!U580+'3. USD NCCF'!U580+'4. EUR NCCF'!U580+'5. GBP NCCF'!U580+'6. Other(Incld) NCCF'!U580</f>
        <v>0</v>
      </c>
      <c r="V580" s="435">
        <f>'2. CAD NCCF'!V580+'3. USD NCCF'!V580+'4. EUR NCCF'!V580+'5. GBP NCCF'!V580+'6. Other(Incld) NCCF'!V580</f>
        <v>0</v>
      </c>
      <c r="W580" s="436">
        <f>'2. CAD NCCF'!W580+'3. USD NCCF'!W580+'4. EUR NCCF'!W580+'5. GBP NCCF'!W580+'6. Other(Incld) NCCF'!W580</f>
        <v>0</v>
      </c>
      <c r="X580" s="435">
        <f>'2. CAD NCCF'!X580+'3. USD NCCF'!X580+'4. EUR NCCF'!X580+'5. GBP NCCF'!X580+'6. Other(Incld) NCCF'!X580</f>
        <v>0</v>
      </c>
      <c r="Y580" s="436">
        <f>'2. CAD NCCF'!Y580+'3. USD NCCF'!Y580+'4. EUR NCCF'!Y580+'5. GBP NCCF'!Y580+'6. Other(Incld) NCCF'!Y580</f>
        <v>0</v>
      </c>
      <c r="Z580" s="435">
        <f>'2. CAD NCCF'!Z580+'3. USD NCCF'!Z580+'4. EUR NCCF'!Z580+'5. GBP NCCF'!Z580+'6. Other(Incld) NCCF'!Z580</f>
        <v>0</v>
      </c>
      <c r="AA580" s="436">
        <f>'2. CAD NCCF'!AA580+'3. USD NCCF'!AA580+'4. EUR NCCF'!AA580+'5. GBP NCCF'!AA580+'6. Other(Incld) NCCF'!AA580</f>
        <v>0</v>
      </c>
      <c r="AB580" s="439">
        <f>'2. CAD NCCF'!AB580+'3. USD NCCF'!AB580+'4. EUR NCCF'!AB580+'5. GBP NCCF'!AB580+'6. Other(Incld) NCCF'!AB580</f>
        <v>0</v>
      </c>
      <c r="AC580" s="433">
        <f>'2. CAD NCCF'!AC580+'3. USD NCCF'!AC580+'4. EUR NCCF'!AC580+'5. GBP NCCF'!AC580+'6. Other(Incld) NCCF'!AC580</f>
        <v>0</v>
      </c>
      <c r="AD580" s="1015"/>
      <c r="AE580" s="1016"/>
      <c r="AF580" s="1017"/>
    </row>
    <row r="581" spans="1:32" ht="15" customHeight="1" x14ac:dyDescent="0.2">
      <c r="A581" s="222">
        <v>186</v>
      </c>
      <c r="B581" s="499"/>
      <c r="C581" s="467"/>
      <c r="D581" s="467"/>
      <c r="E581" s="467"/>
      <c r="F581" s="880" t="str">
        <f>'2. CAD NCCF'!F581:L581</f>
        <v>Other equities</v>
      </c>
      <c r="G581" s="881"/>
      <c r="H581" s="881"/>
      <c r="I581" s="881"/>
      <c r="J581" s="881"/>
      <c r="K581" s="881"/>
      <c r="L581" s="882"/>
      <c r="M581" s="433">
        <f>'2. CAD NCCF'!M581+'3. USD NCCF'!M581+'4. EUR NCCF'!M581+'5. GBP NCCF'!M581+'6. Other(Incld) NCCF'!M581</f>
        <v>0</v>
      </c>
      <c r="N581" s="438">
        <f>'2. CAD NCCF'!N581+'3. USD NCCF'!N581+'4. EUR NCCF'!N581+'5. GBP NCCF'!N581+'6. Other(Incld) NCCF'!N581</f>
        <v>0</v>
      </c>
      <c r="O581" s="435">
        <f>'2. CAD NCCF'!O581+'3. USD NCCF'!O581+'4. EUR NCCF'!O581+'5. GBP NCCF'!O581+'6. Other(Incld) NCCF'!O581</f>
        <v>0</v>
      </c>
      <c r="P581" s="435">
        <f>'2. CAD NCCF'!P581+'3. USD NCCF'!P581+'4. EUR NCCF'!P581+'5. GBP NCCF'!P581+'6. Other(Incld) NCCF'!P581</f>
        <v>0</v>
      </c>
      <c r="Q581" s="437">
        <f>'2. CAD NCCF'!Q581+'3. USD NCCF'!Q581+'4. EUR NCCF'!Q581+'5. GBP NCCF'!Q581+'6. Other(Incld) NCCF'!Q581</f>
        <v>0</v>
      </c>
      <c r="R581" s="435">
        <f>'2. CAD NCCF'!R581+'3. USD NCCF'!R581+'4. EUR NCCF'!R581+'5. GBP NCCF'!R581+'6. Other(Incld) NCCF'!R581</f>
        <v>0</v>
      </c>
      <c r="S581" s="436">
        <f>'2. CAD NCCF'!S581+'3. USD NCCF'!S581+'4. EUR NCCF'!S581+'5. GBP NCCF'!S581+'6. Other(Incld) NCCF'!S581</f>
        <v>0</v>
      </c>
      <c r="T581" s="435">
        <f>'2. CAD NCCF'!T581+'3. USD NCCF'!T581+'4. EUR NCCF'!T581+'5. GBP NCCF'!T581+'6. Other(Incld) NCCF'!T581</f>
        <v>0</v>
      </c>
      <c r="U581" s="436">
        <f>'2. CAD NCCF'!U581+'3. USD NCCF'!U581+'4. EUR NCCF'!U581+'5. GBP NCCF'!U581+'6. Other(Incld) NCCF'!U581</f>
        <v>0</v>
      </c>
      <c r="V581" s="435">
        <f>'2. CAD NCCF'!V581+'3. USD NCCF'!V581+'4. EUR NCCF'!V581+'5. GBP NCCF'!V581+'6. Other(Incld) NCCF'!V581</f>
        <v>0</v>
      </c>
      <c r="W581" s="436">
        <f>'2. CAD NCCF'!W581+'3. USD NCCF'!W581+'4. EUR NCCF'!W581+'5. GBP NCCF'!W581+'6. Other(Incld) NCCF'!W581</f>
        <v>0</v>
      </c>
      <c r="X581" s="435">
        <f>'2. CAD NCCF'!X581+'3. USD NCCF'!X581+'4. EUR NCCF'!X581+'5. GBP NCCF'!X581+'6. Other(Incld) NCCF'!X581</f>
        <v>0</v>
      </c>
      <c r="Y581" s="436">
        <f>'2. CAD NCCF'!Y581+'3. USD NCCF'!Y581+'4. EUR NCCF'!Y581+'5. GBP NCCF'!Y581+'6. Other(Incld) NCCF'!Y581</f>
        <v>0</v>
      </c>
      <c r="Z581" s="435">
        <f>'2. CAD NCCF'!Z581+'3. USD NCCF'!Z581+'4. EUR NCCF'!Z581+'5. GBP NCCF'!Z581+'6. Other(Incld) NCCF'!Z581</f>
        <v>0</v>
      </c>
      <c r="AA581" s="436">
        <f>'2. CAD NCCF'!AA581+'3. USD NCCF'!AA581+'4. EUR NCCF'!AA581+'5. GBP NCCF'!AA581+'6. Other(Incld) NCCF'!AA581</f>
        <v>0</v>
      </c>
      <c r="AB581" s="439">
        <f>'2. CAD NCCF'!AB581+'3. USD NCCF'!AB581+'4. EUR NCCF'!AB581+'5. GBP NCCF'!AB581+'6. Other(Incld) NCCF'!AB581</f>
        <v>0</v>
      </c>
      <c r="AC581" s="433">
        <f>'2. CAD NCCF'!AC581+'3. USD NCCF'!AC581+'4. EUR NCCF'!AC581+'5. GBP NCCF'!AC581+'6. Other(Incld) NCCF'!AC581</f>
        <v>0</v>
      </c>
      <c r="AD581" s="1015"/>
      <c r="AE581" s="1016"/>
      <c r="AF581" s="1017"/>
    </row>
    <row r="582" spans="1:32" ht="15" x14ac:dyDescent="0.2">
      <c r="A582" s="222">
        <v>187</v>
      </c>
      <c r="B582" s="499"/>
      <c r="C582" s="467"/>
      <c r="D582" s="868" t="str">
        <f>'2. CAD NCCF'!D582:L582</f>
        <v>FI's own securities - Not eliminated</v>
      </c>
      <c r="E582" s="869"/>
      <c r="F582" s="869"/>
      <c r="G582" s="869"/>
      <c r="H582" s="869"/>
      <c r="I582" s="869"/>
      <c r="J582" s="869"/>
      <c r="K582" s="869"/>
      <c r="L582" s="870"/>
      <c r="M582" s="399">
        <f>SUBTOTAL(9,M583:M584)</f>
        <v>0</v>
      </c>
      <c r="N582" s="1009"/>
      <c r="O582" s="1010"/>
      <c r="P582" s="1010"/>
      <c r="Q582" s="1010"/>
      <c r="R582" s="1010"/>
      <c r="S582" s="1010"/>
      <c r="T582" s="1010"/>
      <c r="U582" s="1010"/>
      <c r="V582" s="1010"/>
      <c r="W582" s="1010"/>
      <c r="X582" s="1010"/>
      <c r="Y582" s="1010"/>
      <c r="Z582" s="1010"/>
      <c r="AA582" s="1010"/>
      <c r="AB582" s="1010"/>
      <c r="AC582" s="1010"/>
      <c r="AD582" s="1036"/>
      <c r="AE582" s="1016"/>
      <c r="AF582" s="1017"/>
    </row>
    <row r="583" spans="1:32" ht="15" x14ac:dyDescent="0.2">
      <c r="A583" s="222">
        <v>188</v>
      </c>
      <c r="B583" s="499"/>
      <c r="C583" s="467"/>
      <c r="D583" s="467"/>
      <c r="E583" s="467"/>
      <c r="F583" s="880" t="str">
        <f>'2. CAD NCCF'!F583:L583</f>
        <v>FI's own debt not eliminated</v>
      </c>
      <c r="G583" s="881"/>
      <c r="H583" s="881"/>
      <c r="I583" s="881"/>
      <c r="J583" s="881"/>
      <c r="K583" s="881"/>
      <c r="L583" s="882"/>
      <c r="M583" s="433">
        <f>'2. CAD NCCF'!M583+'3. USD NCCF'!M583+'4. EUR NCCF'!M583+'5. GBP NCCF'!M583+'6. Other(Incld) NCCF'!M583</f>
        <v>0</v>
      </c>
      <c r="N583" s="1011"/>
      <c r="O583" s="1012"/>
      <c r="P583" s="1012"/>
      <c r="Q583" s="1012"/>
      <c r="R583" s="1012"/>
      <c r="S583" s="1012"/>
      <c r="T583" s="1012"/>
      <c r="U583" s="1012"/>
      <c r="V583" s="1012"/>
      <c r="W583" s="1012"/>
      <c r="X583" s="1012"/>
      <c r="Y583" s="1012"/>
      <c r="Z583" s="1012"/>
      <c r="AA583" s="1012"/>
      <c r="AB583" s="1012"/>
      <c r="AC583" s="1012"/>
      <c r="AD583" s="1036"/>
      <c r="AE583" s="1016"/>
      <c r="AF583" s="1017"/>
    </row>
    <row r="584" spans="1:32" ht="15" customHeight="1" x14ac:dyDescent="0.2">
      <c r="A584" s="222">
        <v>189</v>
      </c>
      <c r="B584" s="499"/>
      <c r="C584" s="467"/>
      <c r="D584" s="467"/>
      <c r="E584" s="467"/>
      <c r="F584" s="880" t="str">
        <f>'2. CAD NCCF'!F584:L584</f>
        <v>FI's own equity not eliminated</v>
      </c>
      <c r="G584" s="881"/>
      <c r="H584" s="881"/>
      <c r="I584" s="881"/>
      <c r="J584" s="881"/>
      <c r="K584" s="881"/>
      <c r="L584" s="882"/>
      <c r="M584" s="433">
        <f>'2. CAD NCCF'!M584+'3. USD NCCF'!M584+'4. EUR NCCF'!M584+'5. GBP NCCF'!M584+'6. Other(Incld) NCCF'!M584</f>
        <v>0</v>
      </c>
      <c r="N584" s="1013"/>
      <c r="O584" s="1014"/>
      <c r="P584" s="1014"/>
      <c r="Q584" s="1014"/>
      <c r="R584" s="1014"/>
      <c r="S584" s="1014"/>
      <c r="T584" s="1014"/>
      <c r="U584" s="1014"/>
      <c r="V584" s="1014"/>
      <c r="W584" s="1014"/>
      <c r="X584" s="1014"/>
      <c r="Y584" s="1014"/>
      <c r="Z584" s="1014"/>
      <c r="AA584" s="1014"/>
      <c r="AB584" s="1014"/>
      <c r="AC584" s="1014"/>
      <c r="AD584" s="1036"/>
      <c r="AE584" s="1016"/>
      <c r="AF584" s="1017"/>
    </row>
    <row r="585" spans="1:32" ht="15" customHeight="1" x14ac:dyDescent="0.2">
      <c r="A585" s="222">
        <v>326</v>
      </c>
      <c r="B585" s="499"/>
      <c r="C585" s="1048" t="str">
        <f>'2. CAD NCCF'!C585:AF585</f>
        <v>Reverse repo collateral in</v>
      </c>
      <c r="D585" s="1049"/>
      <c r="E585" s="1049"/>
      <c r="F585" s="1049"/>
      <c r="G585" s="1049"/>
      <c r="H585" s="1049"/>
      <c r="I585" s="1049"/>
      <c r="J585" s="1049"/>
      <c r="K585" s="1049"/>
      <c r="L585" s="1049"/>
      <c r="M585" s="1049"/>
      <c r="N585" s="1049"/>
      <c r="O585" s="1049"/>
      <c r="P585" s="1049"/>
      <c r="Q585" s="1049"/>
      <c r="R585" s="1049"/>
      <c r="S585" s="1049"/>
      <c r="T585" s="1049"/>
      <c r="U585" s="1049"/>
      <c r="V585" s="1049"/>
      <c r="W585" s="1049"/>
      <c r="X585" s="1049"/>
      <c r="Y585" s="1049"/>
      <c r="Z585" s="1049"/>
      <c r="AA585" s="1049"/>
      <c r="AB585" s="1049"/>
      <c r="AC585" s="1049"/>
      <c r="AD585" s="1049"/>
      <c r="AE585" s="1049"/>
      <c r="AF585" s="1050"/>
    </row>
    <row r="586" spans="1:32" ht="15" x14ac:dyDescent="0.2">
      <c r="A586" s="222">
        <v>232</v>
      </c>
      <c r="B586" s="499"/>
      <c r="C586" s="467"/>
      <c r="D586" s="868" t="str">
        <f>'2. CAD NCCF'!D586:AF586</f>
        <v>Government securities (GS)</v>
      </c>
      <c r="E586" s="1044"/>
      <c r="F586" s="1044"/>
      <c r="G586" s="1044"/>
      <c r="H586" s="1044"/>
      <c r="I586" s="1044"/>
      <c r="J586" s="1044"/>
      <c r="K586" s="1044"/>
      <c r="L586" s="1044"/>
      <c r="M586" s="869"/>
      <c r="N586" s="869"/>
      <c r="O586" s="869"/>
      <c r="P586" s="869"/>
      <c r="Q586" s="869"/>
      <c r="R586" s="869"/>
      <c r="S586" s="869"/>
      <c r="T586" s="869"/>
      <c r="U586" s="869"/>
      <c r="V586" s="869"/>
      <c r="W586" s="869"/>
      <c r="X586" s="869"/>
      <c r="Y586" s="869"/>
      <c r="Z586" s="869"/>
      <c r="AA586" s="869"/>
      <c r="AB586" s="869"/>
      <c r="AC586" s="869"/>
      <c r="AD586" s="869"/>
      <c r="AE586" s="869"/>
      <c r="AF586" s="870"/>
    </row>
    <row r="587" spans="1:32" ht="15" x14ac:dyDescent="0.2">
      <c r="A587" s="222">
        <v>233</v>
      </c>
      <c r="B587" s="499"/>
      <c r="C587" s="467"/>
      <c r="D587" s="467"/>
      <c r="E587" s="877" t="str">
        <f>'2. CAD NCCF'!E587:L587</f>
        <v>High rated GS</v>
      </c>
      <c r="F587" s="878"/>
      <c r="G587" s="878"/>
      <c r="H587" s="878"/>
      <c r="I587" s="878"/>
      <c r="J587" s="878"/>
      <c r="K587" s="878"/>
      <c r="L587" s="879"/>
      <c r="M587" s="399">
        <f>SUBTOTAL(9,M588:M591)</f>
        <v>0</v>
      </c>
      <c r="N587" s="402">
        <f t="shared" ref="N587:AC587" si="673">SUBTOTAL(9,N588:N591)</f>
        <v>0</v>
      </c>
      <c r="O587" s="406">
        <f t="shared" si="673"/>
        <v>0</v>
      </c>
      <c r="P587" s="405">
        <f t="shared" si="673"/>
        <v>0</v>
      </c>
      <c r="Q587" s="407">
        <f t="shared" si="673"/>
        <v>0</v>
      </c>
      <c r="R587" s="406">
        <f t="shared" si="673"/>
        <v>0</v>
      </c>
      <c r="S587" s="406">
        <f t="shared" si="673"/>
        <v>0</v>
      </c>
      <c r="T587" s="406">
        <f t="shared" si="673"/>
        <v>0</v>
      </c>
      <c r="U587" s="406">
        <f t="shared" si="673"/>
        <v>0</v>
      </c>
      <c r="V587" s="406">
        <f t="shared" si="673"/>
        <v>0</v>
      </c>
      <c r="W587" s="406">
        <f t="shared" si="673"/>
        <v>0</v>
      </c>
      <c r="X587" s="406">
        <f t="shared" si="673"/>
        <v>0</v>
      </c>
      <c r="Y587" s="406">
        <f t="shared" si="673"/>
        <v>0</v>
      </c>
      <c r="Z587" s="406">
        <f t="shared" si="673"/>
        <v>0</v>
      </c>
      <c r="AA587" s="406">
        <f t="shared" si="673"/>
        <v>0</v>
      </c>
      <c r="AB587" s="416">
        <f t="shared" si="673"/>
        <v>0</v>
      </c>
      <c r="AC587" s="399">
        <f t="shared" si="673"/>
        <v>0</v>
      </c>
      <c r="AD587" s="1015"/>
      <c r="AE587" s="1016"/>
      <c r="AF587" s="1017"/>
    </row>
    <row r="588" spans="1:32" ht="15" x14ac:dyDescent="0.2">
      <c r="A588" s="222">
        <v>234</v>
      </c>
      <c r="B588" s="499"/>
      <c r="C588" s="467"/>
      <c r="D588" s="467"/>
      <c r="E588" s="476"/>
      <c r="F588" s="880" t="str">
        <f>'2. CAD NCCF'!F588:L588</f>
        <v xml:space="preserve">Sovereigh &amp; central bank GS </v>
      </c>
      <c r="G588" s="881"/>
      <c r="H588" s="881"/>
      <c r="I588" s="881"/>
      <c r="J588" s="881"/>
      <c r="K588" s="881"/>
      <c r="L588" s="882"/>
      <c r="M588" s="433">
        <f>'2. CAD NCCF'!M588+'3. USD NCCF'!M588+'4. EUR NCCF'!M588+'5. GBP NCCF'!M588+'6. Other(Incld) NCCF'!M588</f>
        <v>0</v>
      </c>
      <c r="N588" s="438">
        <f>'2. CAD NCCF'!N588+'3. USD NCCF'!N588+'4. EUR NCCF'!N588+'5. GBP NCCF'!N588+'6. Other(Incld) NCCF'!N588</f>
        <v>0</v>
      </c>
      <c r="O588" s="435">
        <f>'2. CAD NCCF'!O588+'3. USD NCCF'!O588+'4. EUR NCCF'!O588+'5. GBP NCCF'!O588+'6. Other(Incld) NCCF'!O588</f>
        <v>0</v>
      </c>
      <c r="P588" s="435">
        <f>'2. CAD NCCF'!P588+'3. USD NCCF'!P588+'4. EUR NCCF'!P588+'5. GBP NCCF'!P588+'6. Other(Incld) NCCF'!P588</f>
        <v>0</v>
      </c>
      <c r="Q588" s="437">
        <f>'2. CAD NCCF'!Q588+'3. USD NCCF'!Q588+'4. EUR NCCF'!Q588+'5. GBP NCCF'!Q588+'6. Other(Incld) NCCF'!Q588</f>
        <v>0</v>
      </c>
      <c r="R588" s="435">
        <f>'2. CAD NCCF'!R588+'3. USD NCCF'!R588+'4. EUR NCCF'!R588+'5. GBP NCCF'!R588+'6. Other(Incld) NCCF'!R588</f>
        <v>0</v>
      </c>
      <c r="S588" s="436">
        <f>'2. CAD NCCF'!S588+'3. USD NCCF'!S588+'4. EUR NCCF'!S588+'5. GBP NCCF'!S588+'6. Other(Incld) NCCF'!S588</f>
        <v>0</v>
      </c>
      <c r="T588" s="435">
        <f>'2. CAD NCCF'!T588+'3. USD NCCF'!T588+'4. EUR NCCF'!T588+'5. GBP NCCF'!T588+'6. Other(Incld) NCCF'!T588</f>
        <v>0</v>
      </c>
      <c r="U588" s="436">
        <f>'2. CAD NCCF'!U588+'3. USD NCCF'!U588+'4. EUR NCCF'!U588+'5. GBP NCCF'!U588+'6. Other(Incld) NCCF'!U588</f>
        <v>0</v>
      </c>
      <c r="V588" s="435">
        <f>'2. CAD NCCF'!V588+'3. USD NCCF'!V588+'4. EUR NCCF'!V588+'5. GBP NCCF'!V588+'6. Other(Incld) NCCF'!V588</f>
        <v>0</v>
      </c>
      <c r="W588" s="436">
        <f>'2. CAD NCCF'!W588+'3. USD NCCF'!W588+'4. EUR NCCF'!W588+'5. GBP NCCF'!W588+'6. Other(Incld) NCCF'!W588</f>
        <v>0</v>
      </c>
      <c r="X588" s="435">
        <f>'2. CAD NCCF'!X588+'3. USD NCCF'!X588+'4. EUR NCCF'!X588+'5. GBP NCCF'!X588+'6. Other(Incld) NCCF'!X588</f>
        <v>0</v>
      </c>
      <c r="Y588" s="436">
        <f>'2. CAD NCCF'!Y588+'3. USD NCCF'!Y588+'4. EUR NCCF'!Y588+'5. GBP NCCF'!Y588+'6. Other(Incld) NCCF'!Y588</f>
        <v>0</v>
      </c>
      <c r="Z588" s="435">
        <f>'2. CAD NCCF'!Z588+'3. USD NCCF'!Z588+'4. EUR NCCF'!Z588+'5. GBP NCCF'!Z588+'6. Other(Incld) NCCF'!Z588</f>
        <v>0</v>
      </c>
      <c r="AA588" s="436">
        <f>'2. CAD NCCF'!AA588+'3. USD NCCF'!AA588+'4. EUR NCCF'!AA588+'5. GBP NCCF'!AA588+'6. Other(Incld) NCCF'!AA588</f>
        <v>0</v>
      </c>
      <c r="AB588" s="439">
        <f>'2. CAD NCCF'!AB588+'3. USD NCCF'!AB588+'4. EUR NCCF'!AB588+'5. GBP NCCF'!AB588+'6. Other(Incld) NCCF'!AB588</f>
        <v>0</v>
      </c>
      <c r="AC588" s="433">
        <f>'2. CAD NCCF'!AC588+'3. USD NCCF'!AC588+'4. EUR NCCF'!AC588+'5. GBP NCCF'!AC588+'6. Other(Incld) NCCF'!AC588</f>
        <v>0</v>
      </c>
      <c r="AD588" s="1015"/>
      <c r="AE588" s="1016"/>
      <c r="AF588" s="1017"/>
    </row>
    <row r="589" spans="1:32" ht="15" customHeight="1" x14ac:dyDescent="0.2">
      <c r="A589" s="222">
        <v>235</v>
      </c>
      <c r="B589" s="499"/>
      <c r="C589" s="467"/>
      <c r="D589" s="467"/>
      <c r="E589" s="476"/>
      <c r="F589" s="880" t="str">
        <f>'2. CAD NCCF'!F589:L589</f>
        <v>State, provincial &amp; agency GS</v>
      </c>
      <c r="G589" s="881"/>
      <c r="H589" s="881"/>
      <c r="I589" s="881"/>
      <c r="J589" s="881"/>
      <c r="K589" s="881"/>
      <c r="L589" s="882"/>
      <c r="M589" s="433">
        <f>'2. CAD NCCF'!M589+'3. USD NCCF'!M589+'4. EUR NCCF'!M589+'5. GBP NCCF'!M589+'6. Other(Incld) NCCF'!M589</f>
        <v>0</v>
      </c>
      <c r="N589" s="438">
        <f>'2. CAD NCCF'!N589+'3. USD NCCF'!N589+'4. EUR NCCF'!N589+'5. GBP NCCF'!N589+'6. Other(Incld) NCCF'!N589</f>
        <v>0</v>
      </c>
      <c r="O589" s="435">
        <f>'2. CAD NCCF'!O589+'3. USD NCCF'!O589+'4. EUR NCCF'!O589+'5. GBP NCCF'!O589+'6. Other(Incld) NCCF'!O589</f>
        <v>0</v>
      </c>
      <c r="P589" s="435">
        <f>'2. CAD NCCF'!P589+'3. USD NCCF'!P589+'4. EUR NCCF'!P589+'5. GBP NCCF'!P589+'6. Other(Incld) NCCF'!P589</f>
        <v>0</v>
      </c>
      <c r="Q589" s="437">
        <f>'2. CAD NCCF'!Q589+'3. USD NCCF'!Q589+'4. EUR NCCF'!Q589+'5. GBP NCCF'!Q589+'6. Other(Incld) NCCF'!Q589</f>
        <v>0</v>
      </c>
      <c r="R589" s="435">
        <f>'2. CAD NCCF'!R589+'3. USD NCCF'!R589+'4. EUR NCCF'!R589+'5. GBP NCCF'!R589+'6. Other(Incld) NCCF'!R589</f>
        <v>0</v>
      </c>
      <c r="S589" s="436">
        <f>'2. CAD NCCF'!S589+'3. USD NCCF'!S589+'4. EUR NCCF'!S589+'5. GBP NCCF'!S589+'6. Other(Incld) NCCF'!S589</f>
        <v>0</v>
      </c>
      <c r="T589" s="435">
        <f>'2. CAD NCCF'!T589+'3. USD NCCF'!T589+'4. EUR NCCF'!T589+'5. GBP NCCF'!T589+'6. Other(Incld) NCCF'!T589</f>
        <v>0</v>
      </c>
      <c r="U589" s="436">
        <f>'2. CAD NCCF'!U589+'3. USD NCCF'!U589+'4. EUR NCCF'!U589+'5. GBP NCCF'!U589+'6. Other(Incld) NCCF'!U589</f>
        <v>0</v>
      </c>
      <c r="V589" s="435">
        <f>'2. CAD NCCF'!V589+'3. USD NCCF'!V589+'4. EUR NCCF'!V589+'5. GBP NCCF'!V589+'6. Other(Incld) NCCF'!V589</f>
        <v>0</v>
      </c>
      <c r="W589" s="436">
        <f>'2. CAD NCCF'!W589+'3. USD NCCF'!W589+'4. EUR NCCF'!W589+'5. GBP NCCF'!W589+'6. Other(Incld) NCCF'!W589</f>
        <v>0</v>
      </c>
      <c r="X589" s="435">
        <f>'2. CAD NCCF'!X589+'3. USD NCCF'!X589+'4. EUR NCCF'!X589+'5. GBP NCCF'!X589+'6. Other(Incld) NCCF'!X589</f>
        <v>0</v>
      </c>
      <c r="Y589" s="436">
        <f>'2. CAD NCCF'!Y589+'3. USD NCCF'!Y589+'4. EUR NCCF'!Y589+'5. GBP NCCF'!Y589+'6. Other(Incld) NCCF'!Y589</f>
        <v>0</v>
      </c>
      <c r="Z589" s="435">
        <f>'2. CAD NCCF'!Z589+'3. USD NCCF'!Z589+'4. EUR NCCF'!Z589+'5. GBP NCCF'!Z589+'6. Other(Incld) NCCF'!Z589</f>
        <v>0</v>
      </c>
      <c r="AA589" s="436">
        <f>'2. CAD NCCF'!AA589+'3. USD NCCF'!AA589+'4. EUR NCCF'!AA589+'5. GBP NCCF'!AA589+'6. Other(Incld) NCCF'!AA589</f>
        <v>0</v>
      </c>
      <c r="AB589" s="439">
        <f>'2. CAD NCCF'!AB589+'3. USD NCCF'!AB589+'4. EUR NCCF'!AB589+'5. GBP NCCF'!AB589+'6. Other(Incld) NCCF'!AB589</f>
        <v>0</v>
      </c>
      <c r="AC589" s="433">
        <f>'2. CAD NCCF'!AC589+'3. USD NCCF'!AC589+'4. EUR NCCF'!AC589+'5. GBP NCCF'!AC589+'6. Other(Incld) NCCF'!AC589</f>
        <v>0</v>
      </c>
      <c r="AD589" s="1015"/>
      <c r="AE589" s="1016"/>
      <c r="AF589" s="1017"/>
    </row>
    <row r="590" spans="1:32" ht="15" customHeight="1" x14ac:dyDescent="0.2">
      <c r="A590" s="222">
        <v>236</v>
      </c>
      <c r="B590" s="499"/>
      <c r="C590" s="467"/>
      <c r="D590" s="257"/>
      <c r="E590" s="258"/>
      <c r="F590" s="880" t="str">
        <f>'2. CAD NCCF'!F590:L590</f>
        <v>State municipal GS</v>
      </c>
      <c r="G590" s="881"/>
      <c r="H590" s="881"/>
      <c r="I590" s="881"/>
      <c r="J590" s="881"/>
      <c r="K590" s="881"/>
      <c r="L590" s="882"/>
      <c r="M590" s="433">
        <f>'2. CAD NCCF'!M590+'3. USD NCCF'!M590+'4. EUR NCCF'!M590+'5. GBP NCCF'!M590+'6. Other(Incld) NCCF'!M590</f>
        <v>0</v>
      </c>
      <c r="N590" s="438">
        <f>'2. CAD NCCF'!N590+'3. USD NCCF'!N590+'4. EUR NCCF'!N590+'5. GBP NCCF'!N590+'6. Other(Incld) NCCF'!N590</f>
        <v>0</v>
      </c>
      <c r="O590" s="435">
        <f>'2. CAD NCCF'!O590+'3. USD NCCF'!O590+'4. EUR NCCF'!O590+'5. GBP NCCF'!O590+'6. Other(Incld) NCCF'!O590</f>
        <v>0</v>
      </c>
      <c r="P590" s="435">
        <f>'2. CAD NCCF'!P590+'3. USD NCCF'!P590+'4. EUR NCCF'!P590+'5. GBP NCCF'!P590+'6. Other(Incld) NCCF'!P590</f>
        <v>0</v>
      </c>
      <c r="Q590" s="437">
        <f>'2. CAD NCCF'!Q590+'3. USD NCCF'!Q590+'4. EUR NCCF'!Q590+'5. GBP NCCF'!Q590+'6. Other(Incld) NCCF'!Q590</f>
        <v>0</v>
      </c>
      <c r="R590" s="435">
        <f>'2. CAD NCCF'!R590+'3. USD NCCF'!R590+'4. EUR NCCF'!R590+'5. GBP NCCF'!R590+'6. Other(Incld) NCCF'!R590</f>
        <v>0</v>
      </c>
      <c r="S590" s="436">
        <f>'2. CAD NCCF'!S590+'3. USD NCCF'!S590+'4. EUR NCCF'!S590+'5. GBP NCCF'!S590+'6. Other(Incld) NCCF'!S590</f>
        <v>0</v>
      </c>
      <c r="T590" s="435">
        <f>'2. CAD NCCF'!T590+'3. USD NCCF'!T590+'4. EUR NCCF'!T590+'5. GBP NCCF'!T590+'6. Other(Incld) NCCF'!T590</f>
        <v>0</v>
      </c>
      <c r="U590" s="436">
        <f>'2. CAD NCCF'!U590+'3. USD NCCF'!U590+'4. EUR NCCF'!U590+'5. GBP NCCF'!U590+'6. Other(Incld) NCCF'!U590</f>
        <v>0</v>
      </c>
      <c r="V590" s="435">
        <f>'2. CAD NCCF'!V590+'3. USD NCCF'!V590+'4. EUR NCCF'!V590+'5. GBP NCCF'!V590+'6. Other(Incld) NCCF'!V590</f>
        <v>0</v>
      </c>
      <c r="W590" s="436">
        <f>'2. CAD NCCF'!W590+'3. USD NCCF'!W590+'4. EUR NCCF'!W590+'5. GBP NCCF'!W590+'6. Other(Incld) NCCF'!W590</f>
        <v>0</v>
      </c>
      <c r="X590" s="435">
        <f>'2. CAD NCCF'!X590+'3. USD NCCF'!X590+'4. EUR NCCF'!X590+'5. GBP NCCF'!X590+'6. Other(Incld) NCCF'!X590</f>
        <v>0</v>
      </c>
      <c r="Y590" s="436">
        <f>'2. CAD NCCF'!Y590+'3. USD NCCF'!Y590+'4. EUR NCCF'!Y590+'5. GBP NCCF'!Y590+'6. Other(Incld) NCCF'!Y590</f>
        <v>0</v>
      </c>
      <c r="Z590" s="435">
        <f>'2. CAD NCCF'!Z590+'3. USD NCCF'!Z590+'4. EUR NCCF'!Z590+'5. GBP NCCF'!Z590+'6. Other(Incld) NCCF'!Z590</f>
        <v>0</v>
      </c>
      <c r="AA590" s="436">
        <f>'2. CAD NCCF'!AA590+'3. USD NCCF'!AA590+'4. EUR NCCF'!AA590+'5. GBP NCCF'!AA590+'6. Other(Incld) NCCF'!AA590</f>
        <v>0</v>
      </c>
      <c r="AB590" s="439">
        <f>'2. CAD NCCF'!AB590+'3. USD NCCF'!AB590+'4. EUR NCCF'!AB590+'5. GBP NCCF'!AB590+'6. Other(Incld) NCCF'!AB590</f>
        <v>0</v>
      </c>
      <c r="AC590" s="433">
        <f>'2. CAD NCCF'!AC590+'3. USD NCCF'!AC590+'4. EUR NCCF'!AC590+'5. GBP NCCF'!AC590+'6. Other(Incld) NCCF'!AC590</f>
        <v>0</v>
      </c>
      <c r="AD590" s="1015"/>
      <c r="AE590" s="1016"/>
      <c r="AF590" s="1017"/>
    </row>
    <row r="591" spans="1:32" ht="15" customHeight="1" x14ac:dyDescent="0.2">
      <c r="A591" s="222">
        <v>237</v>
      </c>
      <c r="B591" s="499"/>
      <c r="C591" s="467"/>
      <c r="D591" s="467"/>
      <c r="E591" s="254"/>
      <c r="F591" s="880" t="str">
        <f>'2. CAD NCCF'!F591:L591</f>
        <v>Supranational and multilateral development bank GS</v>
      </c>
      <c r="G591" s="881"/>
      <c r="H591" s="881"/>
      <c r="I591" s="881"/>
      <c r="J591" s="881"/>
      <c r="K591" s="881"/>
      <c r="L591" s="882"/>
      <c r="M591" s="433">
        <f>'2. CAD NCCF'!M591+'3. USD NCCF'!M591+'4. EUR NCCF'!M591+'5. GBP NCCF'!M591+'6. Other(Incld) NCCF'!M591</f>
        <v>0</v>
      </c>
      <c r="N591" s="438">
        <f>'2. CAD NCCF'!N591+'3. USD NCCF'!N591+'4. EUR NCCF'!N591+'5. GBP NCCF'!N591+'6. Other(Incld) NCCF'!N591</f>
        <v>0</v>
      </c>
      <c r="O591" s="435">
        <f>'2. CAD NCCF'!O591+'3. USD NCCF'!O591+'4. EUR NCCF'!O591+'5. GBP NCCF'!O591+'6. Other(Incld) NCCF'!O591</f>
        <v>0</v>
      </c>
      <c r="P591" s="435">
        <f>'2. CAD NCCF'!P591+'3. USD NCCF'!P591+'4. EUR NCCF'!P591+'5. GBP NCCF'!P591+'6. Other(Incld) NCCF'!P591</f>
        <v>0</v>
      </c>
      <c r="Q591" s="437">
        <f>'2. CAD NCCF'!Q591+'3. USD NCCF'!Q591+'4. EUR NCCF'!Q591+'5. GBP NCCF'!Q591+'6. Other(Incld) NCCF'!Q591</f>
        <v>0</v>
      </c>
      <c r="R591" s="435">
        <f>'2. CAD NCCF'!R591+'3. USD NCCF'!R591+'4. EUR NCCF'!R591+'5. GBP NCCF'!R591+'6. Other(Incld) NCCF'!R591</f>
        <v>0</v>
      </c>
      <c r="S591" s="436">
        <f>'2. CAD NCCF'!S591+'3. USD NCCF'!S591+'4. EUR NCCF'!S591+'5. GBP NCCF'!S591+'6. Other(Incld) NCCF'!S591</f>
        <v>0</v>
      </c>
      <c r="T591" s="435">
        <f>'2. CAD NCCF'!T591+'3. USD NCCF'!T591+'4. EUR NCCF'!T591+'5. GBP NCCF'!T591+'6. Other(Incld) NCCF'!T591</f>
        <v>0</v>
      </c>
      <c r="U591" s="436">
        <f>'2. CAD NCCF'!U591+'3. USD NCCF'!U591+'4. EUR NCCF'!U591+'5. GBP NCCF'!U591+'6. Other(Incld) NCCF'!U591</f>
        <v>0</v>
      </c>
      <c r="V591" s="435">
        <f>'2. CAD NCCF'!V591+'3. USD NCCF'!V591+'4. EUR NCCF'!V591+'5. GBP NCCF'!V591+'6. Other(Incld) NCCF'!V591</f>
        <v>0</v>
      </c>
      <c r="W591" s="436">
        <f>'2. CAD NCCF'!W591+'3. USD NCCF'!W591+'4. EUR NCCF'!W591+'5. GBP NCCF'!W591+'6. Other(Incld) NCCF'!W591</f>
        <v>0</v>
      </c>
      <c r="X591" s="435">
        <f>'2. CAD NCCF'!X591+'3. USD NCCF'!X591+'4. EUR NCCF'!X591+'5. GBP NCCF'!X591+'6. Other(Incld) NCCF'!X591</f>
        <v>0</v>
      </c>
      <c r="Y591" s="436">
        <f>'2. CAD NCCF'!Y591+'3. USD NCCF'!Y591+'4. EUR NCCF'!Y591+'5. GBP NCCF'!Y591+'6. Other(Incld) NCCF'!Y591</f>
        <v>0</v>
      </c>
      <c r="Z591" s="435">
        <f>'2. CAD NCCF'!Z591+'3. USD NCCF'!Z591+'4. EUR NCCF'!Z591+'5. GBP NCCF'!Z591+'6. Other(Incld) NCCF'!Z591</f>
        <v>0</v>
      </c>
      <c r="AA591" s="436">
        <f>'2. CAD NCCF'!AA591+'3. USD NCCF'!AA591+'4. EUR NCCF'!AA591+'5. GBP NCCF'!AA591+'6. Other(Incld) NCCF'!AA591</f>
        <v>0</v>
      </c>
      <c r="AB591" s="439">
        <f>'2. CAD NCCF'!AB591+'3. USD NCCF'!AB591+'4. EUR NCCF'!AB591+'5. GBP NCCF'!AB591+'6. Other(Incld) NCCF'!AB591</f>
        <v>0</v>
      </c>
      <c r="AC591" s="433">
        <f>'2. CAD NCCF'!AC591+'3. USD NCCF'!AC591+'4. EUR NCCF'!AC591+'5. GBP NCCF'!AC591+'6. Other(Incld) NCCF'!AC591</f>
        <v>0</v>
      </c>
      <c r="AD591" s="1015"/>
      <c r="AE591" s="1016"/>
      <c r="AF591" s="1017"/>
    </row>
    <row r="592" spans="1:32" ht="15" x14ac:dyDescent="0.2">
      <c r="A592" s="222">
        <v>238</v>
      </c>
      <c r="B592" s="499"/>
      <c r="C592" s="467"/>
      <c r="D592" s="475"/>
      <c r="E592" s="877" t="str">
        <f>'2. CAD NCCF'!E592:L592</f>
        <v>Medium rated GS</v>
      </c>
      <c r="F592" s="878"/>
      <c r="G592" s="878"/>
      <c r="H592" s="878"/>
      <c r="I592" s="878"/>
      <c r="J592" s="878"/>
      <c r="K592" s="878"/>
      <c r="L592" s="879"/>
      <c r="M592" s="399">
        <f>SUBTOTAL(9,M593:M596)</f>
        <v>0</v>
      </c>
      <c r="N592" s="402">
        <f t="shared" ref="N592" si="674">SUBTOTAL(9,N593:N596)</f>
        <v>0</v>
      </c>
      <c r="O592" s="406">
        <f t="shared" ref="O592" si="675">SUBTOTAL(9,O593:O596)</f>
        <v>0</v>
      </c>
      <c r="P592" s="405">
        <f t="shared" ref="P592" si="676">SUBTOTAL(9,P593:P596)</f>
        <v>0</v>
      </c>
      <c r="Q592" s="407">
        <f t="shared" ref="Q592" si="677">SUBTOTAL(9,Q593:Q596)</f>
        <v>0</v>
      </c>
      <c r="R592" s="406">
        <f t="shared" ref="R592" si="678">SUBTOTAL(9,R593:R596)</f>
        <v>0</v>
      </c>
      <c r="S592" s="406">
        <f t="shared" ref="S592" si="679">SUBTOTAL(9,S593:S596)</f>
        <v>0</v>
      </c>
      <c r="T592" s="406">
        <f t="shared" ref="T592" si="680">SUBTOTAL(9,T593:T596)</f>
        <v>0</v>
      </c>
      <c r="U592" s="406">
        <f t="shared" ref="U592" si="681">SUBTOTAL(9,U593:U596)</f>
        <v>0</v>
      </c>
      <c r="V592" s="406">
        <f t="shared" ref="V592" si="682">SUBTOTAL(9,V593:V596)</f>
        <v>0</v>
      </c>
      <c r="W592" s="406">
        <f t="shared" ref="W592" si="683">SUBTOTAL(9,W593:W596)</f>
        <v>0</v>
      </c>
      <c r="X592" s="406">
        <f t="shared" ref="X592" si="684">SUBTOTAL(9,X593:X596)</f>
        <v>0</v>
      </c>
      <c r="Y592" s="406">
        <f t="shared" ref="Y592" si="685">SUBTOTAL(9,Y593:Y596)</f>
        <v>0</v>
      </c>
      <c r="Z592" s="406">
        <f t="shared" ref="Z592" si="686">SUBTOTAL(9,Z593:Z596)</f>
        <v>0</v>
      </c>
      <c r="AA592" s="406">
        <f t="shared" ref="AA592" si="687">SUBTOTAL(9,AA593:AA596)</f>
        <v>0</v>
      </c>
      <c r="AB592" s="416">
        <f t="shared" ref="AB592" si="688">SUBTOTAL(9,AB593:AB596)</f>
        <v>0</v>
      </c>
      <c r="AC592" s="399">
        <f t="shared" ref="AC592" si="689">SUBTOTAL(9,AC593:AC596)</f>
        <v>0</v>
      </c>
      <c r="AD592" s="1015"/>
      <c r="AE592" s="1016"/>
      <c r="AF592" s="1017"/>
    </row>
    <row r="593" spans="1:32" ht="15" x14ac:dyDescent="0.2">
      <c r="A593" s="222">
        <v>239</v>
      </c>
      <c r="B593" s="499"/>
      <c r="C593" s="467"/>
      <c r="D593" s="483"/>
      <c r="E593" s="483"/>
      <c r="F593" s="880" t="str">
        <f>'2. CAD NCCF'!F593:L593</f>
        <v xml:space="preserve">Sovereigh &amp; central bank GS </v>
      </c>
      <c r="G593" s="881"/>
      <c r="H593" s="881"/>
      <c r="I593" s="881"/>
      <c r="J593" s="881"/>
      <c r="K593" s="881"/>
      <c r="L593" s="882"/>
      <c r="M593" s="433">
        <f>'2. CAD NCCF'!M593+'3. USD NCCF'!M593+'4. EUR NCCF'!M593+'5. GBP NCCF'!M593+'6. Other(Incld) NCCF'!M593</f>
        <v>0</v>
      </c>
      <c r="N593" s="438">
        <f>'2. CAD NCCF'!N593+'3. USD NCCF'!N593+'4. EUR NCCF'!N593+'5. GBP NCCF'!N593+'6. Other(Incld) NCCF'!N593</f>
        <v>0</v>
      </c>
      <c r="O593" s="435">
        <f>'2. CAD NCCF'!O593+'3. USD NCCF'!O593+'4. EUR NCCF'!O593+'5. GBP NCCF'!O593+'6. Other(Incld) NCCF'!O593</f>
        <v>0</v>
      </c>
      <c r="P593" s="435">
        <f>'2. CAD NCCF'!P593+'3. USD NCCF'!P593+'4. EUR NCCF'!P593+'5. GBP NCCF'!P593+'6. Other(Incld) NCCF'!P593</f>
        <v>0</v>
      </c>
      <c r="Q593" s="437">
        <f>'2. CAD NCCF'!Q593+'3. USD NCCF'!Q593+'4. EUR NCCF'!Q593+'5. GBP NCCF'!Q593+'6. Other(Incld) NCCF'!Q593</f>
        <v>0</v>
      </c>
      <c r="R593" s="435">
        <f>'2. CAD NCCF'!R593+'3. USD NCCF'!R593+'4. EUR NCCF'!R593+'5. GBP NCCF'!R593+'6. Other(Incld) NCCF'!R593</f>
        <v>0</v>
      </c>
      <c r="S593" s="436">
        <f>'2. CAD NCCF'!S593+'3. USD NCCF'!S593+'4. EUR NCCF'!S593+'5. GBP NCCF'!S593+'6. Other(Incld) NCCF'!S593</f>
        <v>0</v>
      </c>
      <c r="T593" s="435">
        <f>'2. CAD NCCF'!T593+'3. USD NCCF'!T593+'4. EUR NCCF'!T593+'5. GBP NCCF'!T593+'6. Other(Incld) NCCF'!T593</f>
        <v>0</v>
      </c>
      <c r="U593" s="436">
        <f>'2. CAD NCCF'!U593+'3. USD NCCF'!U593+'4. EUR NCCF'!U593+'5. GBP NCCF'!U593+'6. Other(Incld) NCCF'!U593</f>
        <v>0</v>
      </c>
      <c r="V593" s="435">
        <f>'2. CAD NCCF'!V593+'3. USD NCCF'!V593+'4. EUR NCCF'!V593+'5. GBP NCCF'!V593+'6. Other(Incld) NCCF'!V593</f>
        <v>0</v>
      </c>
      <c r="W593" s="436">
        <f>'2. CAD NCCF'!W593+'3. USD NCCF'!W593+'4. EUR NCCF'!W593+'5. GBP NCCF'!W593+'6. Other(Incld) NCCF'!W593</f>
        <v>0</v>
      </c>
      <c r="X593" s="435">
        <f>'2. CAD NCCF'!X593+'3. USD NCCF'!X593+'4. EUR NCCF'!X593+'5. GBP NCCF'!X593+'6. Other(Incld) NCCF'!X593</f>
        <v>0</v>
      </c>
      <c r="Y593" s="436">
        <f>'2. CAD NCCF'!Y593+'3. USD NCCF'!Y593+'4. EUR NCCF'!Y593+'5. GBP NCCF'!Y593+'6. Other(Incld) NCCF'!Y593</f>
        <v>0</v>
      </c>
      <c r="Z593" s="435">
        <f>'2. CAD NCCF'!Z593+'3. USD NCCF'!Z593+'4. EUR NCCF'!Z593+'5. GBP NCCF'!Z593+'6. Other(Incld) NCCF'!Z593</f>
        <v>0</v>
      </c>
      <c r="AA593" s="436">
        <f>'2. CAD NCCF'!AA593+'3. USD NCCF'!AA593+'4. EUR NCCF'!AA593+'5. GBP NCCF'!AA593+'6. Other(Incld) NCCF'!AA593</f>
        <v>0</v>
      </c>
      <c r="AB593" s="439">
        <f>'2. CAD NCCF'!AB593+'3. USD NCCF'!AB593+'4. EUR NCCF'!AB593+'5. GBP NCCF'!AB593+'6. Other(Incld) NCCF'!AB593</f>
        <v>0</v>
      </c>
      <c r="AC593" s="433">
        <f>'2. CAD NCCF'!AC593+'3. USD NCCF'!AC593+'4. EUR NCCF'!AC593+'5. GBP NCCF'!AC593+'6. Other(Incld) NCCF'!AC593</f>
        <v>0</v>
      </c>
      <c r="AD593" s="1015"/>
      <c r="AE593" s="1016"/>
      <c r="AF593" s="1017"/>
    </row>
    <row r="594" spans="1:32" ht="15" customHeight="1" x14ac:dyDescent="0.2">
      <c r="A594" s="222">
        <v>240</v>
      </c>
      <c r="B594" s="499"/>
      <c r="C594" s="467"/>
      <c r="D594" s="483"/>
      <c r="E594" s="483"/>
      <c r="F594" s="880" t="str">
        <f>'2. CAD NCCF'!F594:L594</f>
        <v>State, provincial &amp; agency GS</v>
      </c>
      <c r="G594" s="881"/>
      <c r="H594" s="881"/>
      <c r="I594" s="881"/>
      <c r="J594" s="881"/>
      <c r="K594" s="881"/>
      <c r="L594" s="882"/>
      <c r="M594" s="433">
        <f>'2. CAD NCCF'!M594+'3. USD NCCF'!M594+'4. EUR NCCF'!M594+'5. GBP NCCF'!M594+'6. Other(Incld) NCCF'!M594</f>
        <v>0</v>
      </c>
      <c r="N594" s="438">
        <f>'2. CAD NCCF'!N594+'3. USD NCCF'!N594+'4. EUR NCCF'!N594+'5. GBP NCCF'!N594+'6. Other(Incld) NCCF'!N594</f>
        <v>0</v>
      </c>
      <c r="O594" s="435">
        <f>'2. CAD NCCF'!O594+'3. USD NCCF'!O594+'4. EUR NCCF'!O594+'5. GBP NCCF'!O594+'6. Other(Incld) NCCF'!O594</f>
        <v>0</v>
      </c>
      <c r="P594" s="435">
        <f>'2. CAD NCCF'!P594+'3. USD NCCF'!P594+'4. EUR NCCF'!P594+'5. GBP NCCF'!P594+'6. Other(Incld) NCCF'!P594</f>
        <v>0</v>
      </c>
      <c r="Q594" s="437">
        <f>'2. CAD NCCF'!Q594+'3. USD NCCF'!Q594+'4. EUR NCCF'!Q594+'5. GBP NCCF'!Q594+'6. Other(Incld) NCCF'!Q594</f>
        <v>0</v>
      </c>
      <c r="R594" s="435">
        <f>'2. CAD NCCF'!R594+'3. USD NCCF'!R594+'4. EUR NCCF'!R594+'5. GBP NCCF'!R594+'6. Other(Incld) NCCF'!R594</f>
        <v>0</v>
      </c>
      <c r="S594" s="436">
        <f>'2. CAD NCCF'!S594+'3. USD NCCF'!S594+'4. EUR NCCF'!S594+'5. GBP NCCF'!S594+'6. Other(Incld) NCCF'!S594</f>
        <v>0</v>
      </c>
      <c r="T594" s="435">
        <f>'2. CAD NCCF'!T594+'3. USD NCCF'!T594+'4. EUR NCCF'!T594+'5. GBP NCCF'!T594+'6. Other(Incld) NCCF'!T594</f>
        <v>0</v>
      </c>
      <c r="U594" s="436">
        <f>'2. CAD NCCF'!U594+'3. USD NCCF'!U594+'4. EUR NCCF'!U594+'5. GBP NCCF'!U594+'6. Other(Incld) NCCF'!U594</f>
        <v>0</v>
      </c>
      <c r="V594" s="435">
        <f>'2. CAD NCCF'!V594+'3. USD NCCF'!V594+'4. EUR NCCF'!V594+'5. GBP NCCF'!V594+'6. Other(Incld) NCCF'!V594</f>
        <v>0</v>
      </c>
      <c r="W594" s="436">
        <f>'2. CAD NCCF'!W594+'3. USD NCCF'!W594+'4. EUR NCCF'!W594+'5. GBP NCCF'!W594+'6. Other(Incld) NCCF'!W594</f>
        <v>0</v>
      </c>
      <c r="X594" s="435">
        <f>'2. CAD NCCF'!X594+'3. USD NCCF'!X594+'4. EUR NCCF'!X594+'5. GBP NCCF'!X594+'6. Other(Incld) NCCF'!X594</f>
        <v>0</v>
      </c>
      <c r="Y594" s="436">
        <f>'2. CAD NCCF'!Y594+'3. USD NCCF'!Y594+'4. EUR NCCF'!Y594+'5. GBP NCCF'!Y594+'6. Other(Incld) NCCF'!Y594</f>
        <v>0</v>
      </c>
      <c r="Z594" s="435">
        <f>'2. CAD NCCF'!Z594+'3. USD NCCF'!Z594+'4. EUR NCCF'!Z594+'5. GBP NCCF'!Z594+'6. Other(Incld) NCCF'!Z594</f>
        <v>0</v>
      </c>
      <c r="AA594" s="436">
        <f>'2. CAD NCCF'!AA594+'3. USD NCCF'!AA594+'4. EUR NCCF'!AA594+'5. GBP NCCF'!AA594+'6. Other(Incld) NCCF'!AA594</f>
        <v>0</v>
      </c>
      <c r="AB594" s="439">
        <f>'2. CAD NCCF'!AB594+'3. USD NCCF'!AB594+'4. EUR NCCF'!AB594+'5. GBP NCCF'!AB594+'6. Other(Incld) NCCF'!AB594</f>
        <v>0</v>
      </c>
      <c r="AC594" s="433">
        <f>'2. CAD NCCF'!AC594+'3. USD NCCF'!AC594+'4. EUR NCCF'!AC594+'5. GBP NCCF'!AC594+'6. Other(Incld) NCCF'!AC594</f>
        <v>0</v>
      </c>
      <c r="AD594" s="1015"/>
      <c r="AE594" s="1016"/>
      <c r="AF594" s="1017"/>
    </row>
    <row r="595" spans="1:32" ht="15" customHeight="1" x14ac:dyDescent="0.2">
      <c r="A595" s="222">
        <v>241</v>
      </c>
      <c r="B595" s="499"/>
      <c r="C595" s="467"/>
      <c r="D595" s="259"/>
      <c r="E595" s="259"/>
      <c r="F595" s="880" t="str">
        <f>'2. CAD NCCF'!F595:L595</f>
        <v>State municipal GS</v>
      </c>
      <c r="G595" s="881"/>
      <c r="H595" s="881"/>
      <c r="I595" s="881"/>
      <c r="J595" s="881"/>
      <c r="K595" s="881"/>
      <c r="L595" s="882"/>
      <c r="M595" s="433">
        <f>'2. CAD NCCF'!M595+'3. USD NCCF'!M595+'4. EUR NCCF'!M595+'5. GBP NCCF'!M595+'6. Other(Incld) NCCF'!M595</f>
        <v>0</v>
      </c>
      <c r="N595" s="438">
        <f>'2. CAD NCCF'!N595+'3. USD NCCF'!N595+'4. EUR NCCF'!N595+'5. GBP NCCF'!N595+'6. Other(Incld) NCCF'!N595</f>
        <v>0</v>
      </c>
      <c r="O595" s="435">
        <f>'2. CAD NCCF'!O595+'3. USD NCCF'!O595+'4. EUR NCCF'!O595+'5. GBP NCCF'!O595+'6. Other(Incld) NCCF'!O595</f>
        <v>0</v>
      </c>
      <c r="P595" s="435">
        <f>'2. CAD NCCF'!P595+'3. USD NCCF'!P595+'4. EUR NCCF'!P595+'5. GBP NCCF'!P595+'6. Other(Incld) NCCF'!P595</f>
        <v>0</v>
      </c>
      <c r="Q595" s="437">
        <f>'2. CAD NCCF'!Q595+'3. USD NCCF'!Q595+'4. EUR NCCF'!Q595+'5. GBP NCCF'!Q595+'6. Other(Incld) NCCF'!Q595</f>
        <v>0</v>
      </c>
      <c r="R595" s="435">
        <f>'2. CAD NCCF'!R595+'3. USD NCCF'!R595+'4. EUR NCCF'!R595+'5. GBP NCCF'!R595+'6. Other(Incld) NCCF'!R595</f>
        <v>0</v>
      </c>
      <c r="S595" s="436">
        <f>'2. CAD NCCF'!S595+'3. USD NCCF'!S595+'4. EUR NCCF'!S595+'5. GBP NCCF'!S595+'6. Other(Incld) NCCF'!S595</f>
        <v>0</v>
      </c>
      <c r="T595" s="435">
        <f>'2. CAD NCCF'!T595+'3. USD NCCF'!T595+'4. EUR NCCF'!T595+'5. GBP NCCF'!T595+'6. Other(Incld) NCCF'!T595</f>
        <v>0</v>
      </c>
      <c r="U595" s="436">
        <f>'2. CAD NCCF'!U595+'3. USD NCCF'!U595+'4. EUR NCCF'!U595+'5. GBP NCCF'!U595+'6. Other(Incld) NCCF'!U595</f>
        <v>0</v>
      </c>
      <c r="V595" s="435">
        <f>'2. CAD NCCF'!V595+'3. USD NCCF'!V595+'4. EUR NCCF'!V595+'5. GBP NCCF'!V595+'6. Other(Incld) NCCF'!V595</f>
        <v>0</v>
      </c>
      <c r="W595" s="436">
        <f>'2. CAD NCCF'!W595+'3. USD NCCF'!W595+'4. EUR NCCF'!W595+'5. GBP NCCF'!W595+'6. Other(Incld) NCCF'!W595</f>
        <v>0</v>
      </c>
      <c r="X595" s="435">
        <f>'2. CAD NCCF'!X595+'3. USD NCCF'!X595+'4. EUR NCCF'!X595+'5. GBP NCCF'!X595+'6. Other(Incld) NCCF'!X595</f>
        <v>0</v>
      </c>
      <c r="Y595" s="436">
        <f>'2. CAD NCCF'!Y595+'3. USD NCCF'!Y595+'4. EUR NCCF'!Y595+'5. GBP NCCF'!Y595+'6. Other(Incld) NCCF'!Y595</f>
        <v>0</v>
      </c>
      <c r="Z595" s="435">
        <f>'2. CAD NCCF'!Z595+'3. USD NCCF'!Z595+'4. EUR NCCF'!Z595+'5. GBP NCCF'!Z595+'6. Other(Incld) NCCF'!Z595</f>
        <v>0</v>
      </c>
      <c r="AA595" s="436">
        <f>'2. CAD NCCF'!AA595+'3. USD NCCF'!AA595+'4. EUR NCCF'!AA595+'5. GBP NCCF'!AA595+'6. Other(Incld) NCCF'!AA595</f>
        <v>0</v>
      </c>
      <c r="AB595" s="439">
        <f>'2. CAD NCCF'!AB595+'3. USD NCCF'!AB595+'4. EUR NCCF'!AB595+'5. GBP NCCF'!AB595+'6. Other(Incld) NCCF'!AB595</f>
        <v>0</v>
      </c>
      <c r="AC595" s="433">
        <f>'2. CAD NCCF'!AC595+'3. USD NCCF'!AC595+'4. EUR NCCF'!AC595+'5. GBP NCCF'!AC595+'6. Other(Incld) NCCF'!AC595</f>
        <v>0</v>
      </c>
      <c r="AD595" s="1015"/>
      <c r="AE595" s="1016"/>
      <c r="AF595" s="1017"/>
    </row>
    <row r="596" spans="1:32" ht="15" customHeight="1" x14ac:dyDescent="0.2">
      <c r="A596" s="222">
        <v>242</v>
      </c>
      <c r="B596" s="468"/>
      <c r="C596" s="489"/>
      <c r="D596" s="614"/>
      <c r="E596" s="614"/>
      <c r="F596" s="880" t="str">
        <f>'2. CAD NCCF'!F596:L596</f>
        <v>Supranational and multilateral development bank GS</v>
      </c>
      <c r="G596" s="881"/>
      <c r="H596" s="881"/>
      <c r="I596" s="881"/>
      <c r="J596" s="881"/>
      <c r="K596" s="881"/>
      <c r="L596" s="882"/>
      <c r="M596" s="433">
        <f>'2. CAD NCCF'!M596+'3. USD NCCF'!M596+'4. EUR NCCF'!M596+'5. GBP NCCF'!M596+'6. Other(Incld) NCCF'!M596</f>
        <v>0</v>
      </c>
      <c r="N596" s="438">
        <f>'2. CAD NCCF'!N596+'3. USD NCCF'!N596+'4. EUR NCCF'!N596+'5. GBP NCCF'!N596+'6. Other(Incld) NCCF'!N596</f>
        <v>0</v>
      </c>
      <c r="O596" s="435">
        <f>'2. CAD NCCF'!O596+'3. USD NCCF'!O596+'4. EUR NCCF'!O596+'5. GBP NCCF'!O596+'6. Other(Incld) NCCF'!O596</f>
        <v>0</v>
      </c>
      <c r="P596" s="435">
        <f>'2. CAD NCCF'!P596+'3. USD NCCF'!P596+'4. EUR NCCF'!P596+'5. GBP NCCF'!P596+'6. Other(Incld) NCCF'!P596</f>
        <v>0</v>
      </c>
      <c r="Q596" s="437">
        <f>'2. CAD NCCF'!Q596+'3. USD NCCF'!Q596+'4. EUR NCCF'!Q596+'5. GBP NCCF'!Q596+'6. Other(Incld) NCCF'!Q596</f>
        <v>0</v>
      </c>
      <c r="R596" s="435">
        <f>'2. CAD NCCF'!R596+'3. USD NCCF'!R596+'4. EUR NCCF'!R596+'5. GBP NCCF'!R596+'6. Other(Incld) NCCF'!R596</f>
        <v>0</v>
      </c>
      <c r="S596" s="436">
        <f>'2. CAD NCCF'!S596+'3. USD NCCF'!S596+'4. EUR NCCF'!S596+'5. GBP NCCF'!S596+'6. Other(Incld) NCCF'!S596</f>
        <v>0</v>
      </c>
      <c r="T596" s="435">
        <f>'2. CAD NCCF'!T596+'3. USD NCCF'!T596+'4. EUR NCCF'!T596+'5. GBP NCCF'!T596+'6. Other(Incld) NCCF'!T596</f>
        <v>0</v>
      </c>
      <c r="U596" s="436">
        <f>'2. CAD NCCF'!U596+'3. USD NCCF'!U596+'4. EUR NCCF'!U596+'5. GBP NCCF'!U596+'6. Other(Incld) NCCF'!U596</f>
        <v>0</v>
      </c>
      <c r="V596" s="435">
        <f>'2. CAD NCCF'!V596+'3. USD NCCF'!V596+'4. EUR NCCF'!V596+'5. GBP NCCF'!V596+'6. Other(Incld) NCCF'!V596</f>
        <v>0</v>
      </c>
      <c r="W596" s="436">
        <f>'2. CAD NCCF'!W596+'3. USD NCCF'!W596+'4. EUR NCCF'!W596+'5. GBP NCCF'!W596+'6. Other(Incld) NCCF'!W596</f>
        <v>0</v>
      </c>
      <c r="X596" s="435">
        <f>'2. CAD NCCF'!X596+'3. USD NCCF'!X596+'4. EUR NCCF'!X596+'5. GBP NCCF'!X596+'6. Other(Incld) NCCF'!X596</f>
        <v>0</v>
      </c>
      <c r="Y596" s="436">
        <f>'2. CAD NCCF'!Y596+'3. USD NCCF'!Y596+'4. EUR NCCF'!Y596+'5. GBP NCCF'!Y596+'6. Other(Incld) NCCF'!Y596</f>
        <v>0</v>
      </c>
      <c r="Z596" s="435">
        <f>'2. CAD NCCF'!Z596+'3. USD NCCF'!Z596+'4. EUR NCCF'!Z596+'5. GBP NCCF'!Z596+'6. Other(Incld) NCCF'!Z596</f>
        <v>0</v>
      </c>
      <c r="AA596" s="436">
        <f>'2. CAD NCCF'!AA596+'3. USD NCCF'!AA596+'4. EUR NCCF'!AA596+'5. GBP NCCF'!AA596+'6. Other(Incld) NCCF'!AA596</f>
        <v>0</v>
      </c>
      <c r="AB596" s="439">
        <f>'2. CAD NCCF'!AB596+'3. USD NCCF'!AB596+'4. EUR NCCF'!AB596+'5. GBP NCCF'!AB596+'6. Other(Incld) NCCF'!AB596</f>
        <v>0</v>
      </c>
      <c r="AC596" s="433">
        <f>'2. CAD NCCF'!AC596+'3. USD NCCF'!AC596+'4. EUR NCCF'!AC596+'5. GBP NCCF'!AC596+'6. Other(Incld) NCCF'!AC596</f>
        <v>0</v>
      </c>
      <c r="AD596" s="1015"/>
      <c r="AE596" s="1016"/>
      <c r="AF596" s="1017"/>
    </row>
    <row r="597" spans="1:32" ht="15.75" customHeight="1" x14ac:dyDescent="0.2">
      <c r="A597" s="222">
        <v>243</v>
      </c>
      <c r="B597" s="501"/>
      <c r="C597" s="268"/>
      <c r="D597" s="619"/>
      <c r="E597" s="877" t="str">
        <f>'2. CAD NCCF'!E597:L597</f>
        <v>Low or not rated GS</v>
      </c>
      <c r="F597" s="878"/>
      <c r="G597" s="878"/>
      <c r="H597" s="878"/>
      <c r="I597" s="878"/>
      <c r="J597" s="878"/>
      <c r="K597" s="878"/>
      <c r="L597" s="879"/>
      <c r="M597" s="399">
        <f>SUBTOTAL(9,M598:M601)</f>
        <v>0</v>
      </c>
      <c r="N597" s="402">
        <f t="shared" ref="N597" si="690">SUBTOTAL(9,N598:N601)</f>
        <v>0</v>
      </c>
      <c r="O597" s="406">
        <f t="shared" ref="O597" si="691">SUBTOTAL(9,O598:O601)</f>
        <v>0</v>
      </c>
      <c r="P597" s="405">
        <f t="shared" ref="P597" si="692">SUBTOTAL(9,P598:P601)</f>
        <v>0</v>
      </c>
      <c r="Q597" s="407">
        <f t="shared" ref="Q597" si="693">SUBTOTAL(9,Q598:Q601)</f>
        <v>0</v>
      </c>
      <c r="R597" s="406">
        <f t="shared" ref="R597" si="694">SUBTOTAL(9,R598:R601)</f>
        <v>0</v>
      </c>
      <c r="S597" s="406">
        <f t="shared" ref="S597" si="695">SUBTOTAL(9,S598:S601)</f>
        <v>0</v>
      </c>
      <c r="T597" s="406">
        <f t="shared" ref="T597" si="696">SUBTOTAL(9,T598:T601)</f>
        <v>0</v>
      </c>
      <c r="U597" s="406">
        <f t="shared" ref="U597" si="697">SUBTOTAL(9,U598:U601)</f>
        <v>0</v>
      </c>
      <c r="V597" s="406">
        <f t="shared" ref="V597" si="698">SUBTOTAL(9,V598:V601)</f>
        <v>0</v>
      </c>
      <c r="W597" s="406">
        <f t="shared" ref="W597" si="699">SUBTOTAL(9,W598:W601)</f>
        <v>0</v>
      </c>
      <c r="X597" s="406">
        <f t="shared" ref="X597" si="700">SUBTOTAL(9,X598:X601)</f>
        <v>0</v>
      </c>
      <c r="Y597" s="406">
        <f t="shared" ref="Y597" si="701">SUBTOTAL(9,Y598:Y601)</f>
        <v>0</v>
      </c>
      <c r="Z597" s="406">
        <f t="shared" ref="Z597" si="702">SUBTOTAL(9,Z598:Z601)</f>
        <v>0</v>
      </c>
      <c r="AA597" s="406">
        <f t="shared" ref="AA597" si="703">SUBTOTAL(9,AA598:AA601)</f>
        <v>0</v>
      </c>
      <c r="AB597" s="416">
        <f t="shared" ref="AB597" si="704">SUBTOTAL(9,AB598:AB601)</f>
        <v>0</v>
      </c>
      <c r="AC597" s="399">
        <f t="shared" ref="AC597" si="705">SUBTOTAL(9,AC598:AC601)</f>
        <v>0</v>
      </c>
      <c r="AD597" s="1015"/>
      <c r="AE597" s="1016"/>
      <c r="AF597" s="1017"/>
    </row>
    <row r="598" spans="1:32" ht="15" x14ac:dyDescent="0.2">
      <c r="A598" s="222">
        <v>244</v>
      </c>
      <c r="B598" s="499"/>
      <c r="C598" s="467"/>
      <c r="D598" s="483"/>
      <c r="E598" s="483"/>
      <c r="F598" s="880" t="str">
        <f>'2. CAD NCCF'!F598:L598</f>
        <v xml:space="preserve">Sovereigh &amp; central bank GS </v>
      </c>
      <c r="G598" s="881"/>
      <c r="H598" s="881"/>
      <c r="I598" s="881"/>
      <c r="J598" s="881"/>
      <c r="K598" s="881"/>
      <c r="L598" s="882"/>
      <c r="M598" s="433">
        <f>'2. CAD NCCF'!M598+'3. USD NCCF'!M598+'4. EUR NCCF'!M598+'5. GBP NCCF'!M598+'6. Other(Incld) NCCF'!M598</f>
        <v>0</v>
      </c>
      <c r="N598" s="438">
        <f>'2. CAD NCCF'!N598+'3. USD NCCF'!N598+'4. EUR NCCF'!N598+'5. GBP NCCF'!N598+'6. Other(Incld) NCCF'!N598</f>
        <v>0</v>
      </c>
      <c r="O598" s="435">
        <f>'2. CAD NCCF'!O598+'3. USD NCCF'!O598+'4. EUR NCCF'!O598+'5. GBP NCCF'!O598+'6. Other(Incld) NCCF'!O598</f>
        <v>0</v>
      </c>
      <c r="P598" s="435">
        <f>'2. CAD NCCF'!P598+'3. USD NCCF'!P598+'4. EUR NCCF'!P598+'5. GBP NCCF'!P598+'6. Other(Incld) NCCF'!P598</f>
        <v>0</v>
      </c>
      <c r="Q598" s="437">
        <f>'2. CAD NCCF'!Q598+'3. USD NCCF'!Q598+'4. EUR NCCF'!Q598+'5. GBP NCCF'!Q598+'6. Other(Incld) NCCF'!Q598</f>
        <v>0</v>
      </c>
      <c r="R598" s="435">
        <f>'2. CAD NCCF'!R598+'3. USD NCCF'!R598+'4. EUR NCCF'!R598+'5. GBP NCCF'!R598+'6. Other(Incld) NCCF'!R598</f>
        <v>0</v>
      </c>
      <c r="S598" s="436">
        <f>'2. CAD NCCF'!S598+'3. USD NCCF'!S598+'4. EUR NCCF'!S598+'5. GBP NCCF'!S598+'6. Other(Incld) NCCF'!S598</f>
        <v>0</v>
      </c>
      <c r="T598" s="435">
        <f>'2. CAD NCCF'!T598+'3. USD NCCF'!T598+'4. EUR NCCF'!T598+'5. GBP NCCF'!T598+'6. Other(Incld) NCCF'!T598</f>
        <v>0</v>
      </c>
      <c r="U598" s="436">
        <f>'2. CAD NCCF'!U598+'3. USD NCCF'!U598+'4. EUR NCCF'!U598+'5. GBP NCCF'!U598+'6. Other(Incld) NCCF'!U598</f>
        <v>0</v>
      </c>
      <c r="V598" s="435">
        <f>'2. CAD NCCF'!V598+'3. USD NCCF'!V598+'4. EUR NCCF'!V598+'5. GBP NCCF'!V598+'6. Other(Incld) NCCF'!V598</f>
        <v>0</v>
      </c>
      <c r="W598" s="436">
        <f>'2. CAD NCCF'!W598+'3. USD NCCF'!W598+'4. EUR NCCF'!W598+'5. GBP NCCF'!W598+'6. Other(Incld) NCCF'!W598</f>
        <v>0</v>
      </c>
      <c r="X598" s="435">
        <f>'2. CAD NCCF'!X598+'3. USD NCCF'!X598+'4. EUR NCCF'!X598+'5. GBP NCCF'!X598+'6. Other(Incld) NCCF'!X598</f>
        <v>0</v>
      </c>
      <c r="Y598" s="436">
        <f>'2. CAD NCCF'!Y598+'3. USD NCCF'!Y598+'4. EUR NCCF'!Y598+'5. GBP NCCF'!Y598+'6. Other(Incld) NCCF'!Y598</f>
        <v>0</v>
      </c>
      <c r="Z598" s="435">
        <f>'2. CAD NCCF'!Z598+'3. USD NCCF'!Z598+'4. EUR NCCF'!Z598+'5. GBP NCCF'!Z598+'6. Other(Incld) NCCF'!Z598</f>
        <v>0</v>
      </c>
      <c r="AA598" s="436">
        <f>'2. CAD NCCF'!AA598+'3. USD NCCF'!AA598+'4. EUR NCCF'!AA598+'5. GBP NCCF'!AA598+'6. Other(Incld) NCCF'!AA598</f>
        <v>0</v>
      </c>
      <c r="AB598" s="439">
        <f>'2. CAD NCCF'!AB598+'3. USD NCCF'!AB598+'4. EUR NCCF'!AB598+'5. GBP NCCF'!AB598+'6. Other(Incld) NCCF'!AB598</f>
        <v>0</v>
      </c>
      <c r="AC598" s="433">
        <f>'2. CAD NCCF'!AC598+'3. USD NCCF'!AC598+'4. EUR NCCF'!AC598+'5. GBP NCCF'!AC598+'6. Other(Incld) NCCF'!AC598</f>
        <v>0</v>
      </c>
      <c r="AD598" s="1015"/>
      <c r="AE598" s="1016"/>
      <c r="AF598" s="1017"/>
    </row>
    <row r="599" spans="1:32" ht="15" customHeight="1" x14ac:dyDescent="0.2">
      <c r="A599" s="222">
        <v>245</v>
      </c>
      <c r="B599" s="499"/>
      <c r="C599" s="467"/>
      <c r="D599" s="260"/>
      <c r="E599" s="260"/>
      <c r="F599" s="880" t="str">
        <f>'2. CAD NCCF'!F599:L599</f>
        <v>State, provincial &amp; agency GS</v>
      </c>
      <c r="G599" s="881"/>
      <c r="H599" s="881"/>
      <c r="I599" s="881"/>
      <c r="J599" s="881"/>
      <c r="K599" s="881"/>
      <c r="L599" s="882"/>
      <c r="M599" s="433">
        <f>'2. CAD NCCF'!M599+'3. USD NCCF'!M599+'4. EUR NCCF'!M599+'5. GBP NCCF'!M599+'6. Other(Incld) NCCF'!M599</f>
        <v>0</v>
      </c>
      <c r="N599" s="438">
        <f>'2. CAD NCCF'!N599+'3. USD NCCF'!N599+'4. EUR NCCF'!N599+'5. GBP NCCF'!N599+'6. Other(Incld) NCCF'!N599</f>
        <v>0</v>
      </c>
      <c r="O599" s="435">
        <f>'2. CAD NCCF'!O599+'3. USD NCCF'!O599+'4. EUR NCCF'!O599+'5. GBP NCCF'!O599+'6. Other(Incld) NCCF'!O599</f>
        <v>0</v>
      </c>
      <c r="P599" s="435">
        <f>'2. CAD NCCF'!P599+'3. USD NCCF'!P599+'4. EUR NCCF'!P599+'5. GBP NCCF'!P599+'6. Other(Incld) NCCF'!P599</f>
        <v>0</v>
      </c>
      <c r="Q599" s="437">
        <f>'2. CAD NCCF'!Q599+'3. USD NCCF'!Q599+'4. EUR NCCF'!Q599+'5. GBP NCCF'!Q599+'6. Other(Incld) NCCF'!Q599</f>
        <v>0</v>
      </c>
      <c r="R599" s="435">
        <f>'2. CAD NCCF'!R599+'3. USD NCCF'!R599+'4. EUR NCCF'!R599+'5. GBP NCCF'!R599+'6. Other(Incld) NCCF'!R599</f>
        <v>0</v>
      </c>
      <c r="S599" s="436">
        <f>'2. CAD NCCF'!S599+'3. USD NCCF'!S599+'4. EUR NCCF'!S599+'5. GBP NCCF'!S599+'6. Other(Incld) NCCF'!S599</f>
        <v>0</v>
      </c>
      <c r="T599" s="435">
        <f>'2. CAD NCCF'!T599+'3. USD NCCF'!T599+'4. EUR NCCF'!T599+'5. GBP NCCF'!T599+'6. Other(Incld) NCCF'!T599</f>
        <v>0</v>
      </c>
      <c r="U599" s="436">
        <f>'2. CAD NCCF'!U599+'3. USD NCCF'!U599+'4. EUR NCCF'!U599+'5. GBP NCCF'!U599+'6. Other(Incld) NCCF'!U599</f>
        <v>0</v>
      </c>
      <c r="V599" s="435">
        <f>'2. CAD NCCF'!V599+'3. USD NCCF'!V599+'4. EUR NCCF'!V599+'5. GBP NCCF'!V599+'6. Other(Incld) NCCF'!V599</f>
        <v>0</v>
      </c>
      <c r="W599" s="436">
        <f>'2. CAD NCCF'!W599+'3. USD NCCF'!W599+'4. EUR NCCF'!W599+'5. GBP NCCF'!W599+'6. Other(Incld) NCCF'!W599</f>
        <v>0</v>
      </c>
      <c r="X599" s="435">
        <f>'2. CAD NCCF'!X599+'3. USD NCCF'!X599+'4. EUR NCCF'!X599+'5. GBP NCCF'!X599+'6. Other(Incld) NCCF'!X599</f>
        <v>0</v>
      </c>
      <c r="Y599" s="436">
        <f>'2. CAD NCCF'!Y599+'3. USD NCCF'!Y599+'4. EUR NCCF'!Y599+'5. GBP NCCF'!Y599+'6. Other(Incld) NCCF'!Y599</f>
        <v>0</v>
      </c>
      <c r="Z599" s="435">
        <f>'2. CAD NCCF'!Z599+'3. USD NCCF'!Z599+'4. EUR NCCF'!Z599+'5. GBP NCCF'!Z599+'6. Other(Incld) NCCF'!Z599</f>
        <v>0</v>
      </c>
      <c r="AA599" s="436">
        <f>'2. CAD NCCF'!AA599+'3. USD NCCF'!AA599+'4. EUR NCCF'!AA599+'5. GBP NCCF'!AA599+'6. Other(Incld) NCCF'!AA599</f>
        <v>0</v>
      </c>
      <c r="AB599" s="439">
        <f>'2. CAD NCCF'!AB599+'3. USD NCCF'!AB599+'4. EUR NCCF'!AB599+'5. GBP NCCF'!AB599+'6. Other(Incld) NCCF'!AB599</f>
        <v>0</v>
      </c>
      <c r="AC599" s="433">
        <f>'2. CAD NCCF'!AC599+'3. USD NCCF'!AC599+'4. EUR NCCF'!AC599+'5. GBP NCCF'!AC599+'6. Other(Incld) NCCF'!AC599</f>
        <v>0</v>
      </c>
      <c r="AD599" s="1015"/>
      <c r="AE599" s="1016"/>
      <c r="AF599" s="1017"/>
    </row>
    <row r="600" spans="1:32" ht="15" customHeight="1" x14ac:dyDescent="0.2">
      <c r="A600" s="222">
        <v>246</v>
      </c>
      <c r="B600" s="499"/>
      <c r="C600" s="467"/>
      <c r="D600" s="260"/>
      <c r="E600" s="260"/>
      <c r="F600" s="880" t="str">
        <f>'2. CAD NCCF'!F600:L600</f>
        <v>State municipal GS</v>
      </c>
      <c r="G600" s="881"/>
      <c r="H600" s="881"/>
      <c r="I600" s="881"/>
      <c r="J600" s="881"/>
      <c r="K600" s="881"/>
      <c r="L600" s="882"/>
      <c r="M600" s="433">
        <f>'2. CAD NCCF'!M600+'3. USD NCCF'!M600+'4. EUR NCCF'!M600+'5. GBP NCCF'!M600+'6. Other(Incld) NCCF'!M600</f>
        <v>0</v>
      </c>
      <c r="N600" s="438">
        <f>'2. CAD NCCF'!N600+'3. USD NCCF'!N600+'4. EUR NCCF'!N600+'5. GBP NCCF'!N600+'6. Other(Incld) NCCF'!N600</f>
        <v>0</v>
      </c>
      <c r="O600" s="435">
        <f>'2. CAD NCCF'!O600+'3. USD NCCF'!O600+'4. EUR NCCF'!O600+'5. GBP NCCF'!O600+'6. Other(Incld) NCCF'!O600</f>
        <v>0</v>
      </c>
      <c r="P600" s="435">
        <f>'2. CAD NCCF'!P600+'3. USD NCCF'!P600+'4. EUR NCCF'!P600+'5. GBP NCCF'!P600+'6. Other(Incld) NCCF'!P600</f>
        <v>0</v>
      </c>
      <c r="Q600" s="437">
        <f>'2. CAD NCCF'!Q600+'3. USD NCCF'!Q600+'4. EUR NCCF'!Q600+'5. GBP NCCF'!Q600+'6. Other(Incld) NCCF'!Q600</f>
        <v>0</v>
      </c>
      <c r="R600" s="435">
        <f>'2. CAD NCCF'!R600+'3. USD NCCF'!R600+'4. EUR NCCF'!R600+'5. GBP NCCF'!R600+'6. Other(Incld) NCCF'!R600</f>
        <v>0</v>
      </c>
      <c r="S600" s="436">
        <f>'2. CAD NCCF'!S600+'3. USD NCCF'!S600+'4. EUR NCCF'!S600+'5. GBP NCCF'!S600+'6. Other(Incld) NCCF'!S600</f>
        <v>0</v>
      </c>
      <c r="T600" s="435">
        <f>'2. CAD NCCF'!T600+'3. USD NCCF'!T600+'4. EUR NCCF'!T600+'5. GBP NCCF'!T600+'6. Other(Incld) NCCF'!T600</f>
        <v>0</v>
      </c>
      <c r="U600" s="436">
        <f>'2. CAD NCCF'!U600+'3. USD NCCF'!U600+'4. EUR NCCF'!U600+'5. GBP NCCF'!U600+'6. Other(Incld) NCCF'!U600</f>
        <v>0</v>
      </c>
      <c r="V600" s="435">
        <f>'2. CAD NCCF'!V600+'3. USD NCCF'!V600+'4. EUR NCCF'!V600+'5. GBP NCCF'!V600+'6. Other(Incld) NCCF'!V600</f>
        <v>0</v>
      </c>
      <c r="W600" s="436">
        <f>'2. CAD NCCF'!W600+'3. USD NCCF'!W600+'4. EUR NCCF'!W600+'5. GBP NCCF'!W600+'6. Other(Incld) NCCF'!W600</f>
        <v>0</v>
      </c>
      <c r="X600" s="435">
        <f>'2. CAD NCCF'!X600+'3. USD NCCF'!X600+'4. EUR NCCF'!X600+'5. GBP NCCF'!X600+'6. Other(Incld) NCCF'!X600</f>
        <v>0</v>
      </c>
      <c r="Y600" s="436">
        <f>'2. CAD NCCF'!Y600+'3. USD NCCF'!Y600+'4. EUR NCCF'!Y600+'5. GBP NCCF'!Y600+'6. Other(Incld) NCCF'!Y600</f>
        <v>0</v>
      </c>
      <c r="Z600" s="435">
        <f>'2. CAD NCCF'!Z600+'3. USD NCCF'!Z600+'4. EUR NCCF'!Z600+'5. GBP NCCF'!Z600+'6. Other(Incld) NCCF'!Z600</f>
        <v>0</v>
      </c>
      <c r="AA600" s="436">
        <f>'2. CAD NCCF'!AA600+'3. USD NCCF'!AA600+'4. EUR NCCF'!AA600+'5. GBP NCCF'!AA600+'6. Other(Incld) NCCF'!AA600</f>
        <v>0</v>
      </c>
      <c r="AB600" s="439">
        <f>'2. CAD NCCF'!AB600+'3. USD NCCF'!AB600+'4. EUR NCCF'!AB600+'5. GBP NCCF'!AB600+'6. Other(Incld) NCCF'!AB600</f>
        <v>0</v>
      </c>
      <c r="AC600" s="433">
        <f>'2. CAD NCCF'!AC600+'3. USD NCCF'!AC600+'4. EUR NCCF'!AC600+'5. GBP NCCF'!AC600+'6. Other(Incld) NCCF'!AC600</f>
        <v>0</v>
      </c>
      <c r="AD600" s="1015"/>
      <c r="AE600" s="1016"/>
      <c r="AF600" s="1017"/>
    </row>
    <row r="601" spans="1:32" ht="15" customHeight="1" x14ac:dyDescent="0.2">
      <c r="A601" s="222">
        <v>247</v>
      </c>
      <c r="B601" s="499"/>
      <c r="C601" s="467"/>
      <c r="D601" s="261"/>
      <c r="E601" s="261"/>
      <c r="F601" s="880" t="str">
        <f>'2. CAD NCCF'!F601:L601</f>
        <v>Supranational and multilateral development bank GS</v>
      </c>
      <c r="G601" s="881"/>
      <c r="H601" s="881"/>
      <c r="I601" s="881"/>
      <c r="J601" s="881"/>
      <c r="K601" s="881"/>
      <c r="L601" s="882"/>
      <c r="M601" s="433">
        <f>'2. CAD NCCF'!M601+'3. USD NCCF'!M601+'4. EUR NCCF'!M601+'5. GBP NCCF'!M601+'6. Other(Incld) NCCF'!M601</f>
        <v>0</v>
      </c>
      <c r="N601" s="438">
        <f>'2. CAD NCCF'!N601+'3. USD NCCF'!N601+'4. EUR NCCF'!N601+'5. GBP NCCF'!N601+'6. Other(Incld) NCCF'!N601</f>
        <v>0</v>
      </c>
      <c r="O601" s="435">
        <f>'2. CAD NCCF'!O601+'3. USD NCCF'!O601+'4. EUR NCCF'!O601+'5. GBP NCCF'!O601+'6. Other(Incld) NCCF'!O601</f>
        <v>0</v>
      </c>
      <c r="P601" s="435">
        <f>'2. CAD NCCF'!P601+'3. USD NCCF'!P601+'4. EUR NCCF'!P601+'5. GBP NCCF'!P601+'6. Other(Incld) NCCF'!P601</f>
        <v>0</v>
      </c>
      <c r="Q601" s="437">
        <f>'2. CAD NCCF'!Q601+'3. USD NCCF'!Q601+'4. EUR NCCF'!Q601+'5. GBP NCCF'!Q601+'6. Other(Incld) NCCF'!Q601</f>
        <v>0</v>
      </c>
      <c r="R601" s="435">
        <f>'2. CAD NCCF'!R601+'3. USD NCCF'!R601+'4. EUR NCCF'!R601+'5. GBP NCCF'!R601+'6. Other(Incld) NCCF'!R601</f>
        <v>0</v>
      </c>
      <c r="S601" s="436">
        <f>'2. CAD NCCF'!S601+'3. USD NCCF'!S601+'4. EUR NCCF'!S601+'5. GBP NCCF'!S601+'6. Other(Incld) NCCF'!S601</f>
        <v>0</v>
      </c>
      <c r="T601" s="435">
        <f>'2. CAD NCCF'!T601+'3. USD NCCF'!T601+'4. EUR NCCF'!T601+'5. GBP NCCF'!T601+'6. Other(Incld) NCCF'!T601</f>
        <v>0</v>
      </c>
      <c r="U601" s="436">
        <f>'2. CAD NCCF'!U601+'3. USD NCCF'!U601+'4. EUR NCCF'!U601+'5. GBP NCCF'!U601+'6. Other(Incld) NCCF'!U601</f>
        <v>0</v>
      </c>
      <c r="V601" s="435">
        <f>'2. CAD NCCF'!V601+'3. USD NCCF'!V601+'4. EUR NCCF'!V601+'5. GBP NCCF'!V601+'6. Other(Incld) NCCF'!V601</f>
        <v>0</v>
      </c>
      <c r="W601" s="436">
        <f>'2. CAD NCCF'!W601+'3. USD NCCF'!W601+'4. EUR NCCF'!W601+'5. GBP NCCF'!W601+'6. Other(Incld) NCCF'!W601</f>
        <v>0</v>
      </c>
      <c r="X601" s="435">
        <f>'2. CAD NCCF'!X601+'3. USD NCCF'!X601+'4. EUR NCCF'!X601+'5. GBP NCCF'!X601+'6. Other(Incld) NCCF'!X601</f>
        <v>0</v>
      </c>
      <c r="Y601" s="436">
        <f>'2. CAD NCCF'!Y601+'3. USD NCCF'!Y601+'4. EUR NCCF'!Y601+'5. GBP NCCF'!Y601+'6. Other(Incld) NCCF'!Y601</f>
        <v>0</v>
      </c>
      <c r="Z601" s="435">
        <f>'2. CAD NCCF'!Z601+'3. USD NCCF'!Z601+'4. EUR NCCF'!Z601+'5. GBP NCCF'!Z601+'6. Other(Incld) NCCF'!Z601</f>
        <v>0</v>
      </c>
      <c r="AA601" s="436">
        <f>'2. CAD NCCF'!AA601+'3. USD NCCF'!AA601+'4. EUR NCCF'!AA601+'5. GBP NCCF'!AA601+'6. Other(Incld) NCCF'!AA601</f>
        <v>0</v>
      </c>
      <c r="AB601" s="439">
        <f>'2. CAD NCCF'!AB601+'3. USD NCCF'!AB601+'4. EUR NCCF'!AB601+'5. GBP NCCF'!AB601+'6. Other(Incld) NCCF'!AB601</f>
        <v>0</v>
      </c>
      <c r="AC601" s="433">
        <f>'2. CAD NCCF'!AC601+'3. USD NCCF'!AC601+'4. EUR NCCF'!AC601+'5. GBP NCCF'!AC601+'6. Other(Incld) NCCF'!AC601</f>
        <v>0</v>
      </c>
      <c r="AD601" s="1015"/>
      <c r="AE601" s="1016"/>
      <c r="AF601" s="1017"/>
    </row>
    <row r="602" spans="1:32" ht="15" customHeight="1" x14ac:dyDescent="0.2">
      <c r="A602" s="222">
        <v>129</v>
      </c>
      <c r="B602" s="499"/>
      <c r="C602" s="261"/>
      <c r="D602" s="868" t="str">
        <f>'2. CAD NCCF'!D602:AF602</f>
        <v>Mortgage backed securities (MBS)</v>
      </c>
      <c r="E602" s="1044"/>
      <c r="F602" s="1044"/>
      <c r="G602" s="1044"/>
      <c r="H602" s="1044"/>
      <c r="I602" s="1044"/>
      <c r="J602" s="1044"/>
      <c r="K602" s="1044"/>
      <c r="L602" s="1044"/>
      <c r="M602" s="869"/>
      <c r="N602" s="869"/>
      <c r="O602" s="869"/>
      <c r="P602" s="869"/>
      <c r="Q602" s="869"/>
      <c r="R602" s="869"/>
      <c r="S602" s="869"/>
      <c r="T602" s="869"/>
      <c r="U602" s="869"/>
      <c r="V602" s="869"/>
      <c r="W602" s="869"/>
      <c r="X602" s="869"/>
      <c r="Y602" s="869"/>
      <c r="Z602" s="869"/>
      <c r="AA602" s="869"/>
      <c r="AB602" s="869"/>
      <c r="AC602" s="869"/>
      <c r="AD602" s="869"/>
      <c r="AE602" s="869"/>
      <c r="AF602" s="870"/>
    </row>
    <row r="603" spans="1:32" ht="15" customHeight="1" x14ac:dyDescent="0.2">
      <c r="A603" s="222">
        <v>130</v>
      </c>
      <c r="B603" s="499"/>
      <c r="C603" s="261"/>
      <c r="D603" s="261"/>
      <c r="E603" s="877" t="str">
        <f>'2. CAD NCCF'!E603:L603</f>
        <v>Agency MBS</v>
      </c>
      <c r="F603" s="878"/>
      <c r="G603" s="878"/>
      <c r="H603" s="878"/>
      <c r="I603" s="878"/>
      <c r="J603" s="878"/>
      <c r="K603" s="878"/>
      <c r="L603" s="879"/>
      <c r="M603" s="399">
        <f>SUBTOTAL(9,M604:M606)</f>
        <v>0</v>
      </c>
      <c r="N603" s="402">
        <f t="shared" ref="N603:AC603" si="706">SUBTOTAL(9,N604:N606)</f>
        <v>0</v>
      </c>
      <c r="O603" s="406">
        <f t="shared" si="706"/>
        <v>0</v>
      </c>
      <c r="P603" s="405">
        <f t="shared" si="706"/>
        <v>0</v>
      </c>
      <c r="Q603" s="407">
        <f t="shared" si="706"/>
        <v>0</v>
      </c>
      <c r="R603" s="406">
        <f t="shared" si="706"/>
        <v>0</v>
      </c>
      <c r="S603" s="406">
        <f t="shared" si="706"/>
        <v>0</v>
      </c>
      <c r="T603" s="406">
        <f t="shared" si="706"/>
        <v>0</v>
      </c>
      <c r="U603" s="406">
        <f t="shared" si="706"/>
        <v>0</v>
      </c>
      <c r="V603" s="406">
        <f t="shared" si="706"/>
        <v>0</v>
      </c>
      <c r="W603" s="406">
        <f t="shared" si="706"/>
        <v>0</v>
      </c>
      <c r="X603" s="406">
        <f t="shared" si="706"/>
        <v>0</v>
      </c>
      <c r="Y603" s="406">
        <f t="shared" si="706"/>
        <v>0</v>
      </c>
      <c r="Z603" s="406">
        <f t="shared" si="706"/>
        <v>0</v>
      </c>
      <c r="AA603" s="406">
        <f t="shared" si="706"/>
        <v>0</v>
      </c>
      <c r="AB603" s="416">
        <f t="shared" si="706"/>
        <v>0</v>
      </c>
      <c r="AC603" s="399">
        <f t="shared" si="706"/>
        <v>0</v>
      </c>
      <c r="AD603" s="1015"/>
      <c r="AE603" s="1016"/>
      <c r="AF603" s="1017"/>
    </row>
    <row r="604" spans="1:32" ht="15" customHeight="1" x14ac:dyDescent="0.2">
      <c r="A604" s="222">
        <v>131</v>
      </c>
      <c r="B604" s="499"/>
      <c r="C604" s="261"/>
      <c r="D604" s="261"/>
      <c r="E604" s="475"/>
      <c r="F604" s="880" t="str">
        <f>'2. CAD NCCF'!F604:L604</f>
        <v>Agency MBS, high rated</v>
      </c>
      <c r="G604" s="881"/>
      <c r="H604" s="881"/>
      <c r="I604" s="881"/>
      <c r="J604" s="881"/>
      <c r="K604" s="881"/>
      <c r="L604" s="882"/>
      <c r="M604" s="433">
        <f>'2. CAD NCCF'!M604+'3. USD NCCF'!M604+'4. EUR NCCF'!M604+'5. GBP NCCF'!M604+'6. Other(Incld) NCCF'!M604</f>
        <v>0</v>
      </c>
      <c r="N604" s="438">
        <f>'2. CAD NCCF'!N604+'3. USD NCCF'!N604+'4. EUR NCCF'!N604+'5. GBP NCCF'!N604+'6. Other(Incld) NCCF'!N604</f>
        <v>0</v>
      </c>
      <c r="O604" s="435">
        <f>'2. CAD NCCF'!O604+'3. USD NCCF'!O604+'4. EUR NCCF'!O604+'5. GBP NCCF'!O604+'6. Other(Incld) NCCF'!O604</f>
        <v>0</v>
      </c>
      <c r="P604" s="435">
        <f>'2. CAD NCCF'!P604+'3. USD NCCF'!P604+'4. EUR NCCF'!P604+'5. GBP NCCF'!P604+'6. Other(Incld) NCCF'!P604</f>
        <v>0</v>
      </c>
      <c r="Q604" s="437">
        <f>'2. CAD NCCF'!Q604+'3. USD NCCF'!Q604+'4. EUR NCCF'!Q604+'5. GBP NCCF'!Q604+'6. Other(Incld) NCCF'!Q604</f>
        <v>0</v>
      </c>
      <c r="R604" s="435">
        <f>'2. CAD NCCF'!R604+'3. USD NCCF'!R604+'4. EUR NCCF'!R604+'5. GBP NCCF'!R604+'6. Other(Incld) NCCF'!R604</f>
        <v>0</v>
      </c>
      <c r="S604" s="436">
        <f>'2. CAD NCCF'!S604+'3. USD NCCF'!S604+'4. EUR NCCF'!S604+'5. GBP NCCF'!S604+'6. Other(Incld) NCCF'!S604</f>
        <v>0</v>
      </c>
      <c r="T604" s="435">
        <f>'2. CAD NCCF'!T604+'3. USD NCCF'!T604+'4. EUR NCCF'!T604+'5. GBP NCCF'!T604+'6. Other(Incld) NCCF'!T604</f>
        <v>0</v>
      </c>
      <c r="U604" s="436">
        <f>'2. CAD NCCF'!U604+'3. USD NCCF'!U604+'4. EUR NCCF'!U604+'5. GBP NCCF'!U604+'6. Other(Incld) NCCF'!U604</f>
        <v>0</v>
      </c>
      <c r="V604" s="435">
        <f>'2. CAD NCCF'!V604+'3. USD NCCF'!V604+'4. EUR NCCF'!V604+'5. GBP NCCF'!V604+'6. Other(Incld) NCCF'!V604</f>
        <v>0</v>
      </c>
      <c r="W604" s="436">
        <f>'2. CAD NCCF'!W604+'3. USD NCCF'!W604+'4. EUR NCCF'!W604+'5. GBP NCCF'!W604+'6. Other(Incld) NCCF'!W604</f>
        <v>0</v>
      </c>
      <c r="X604" s="435">
        <f>'2. CAD NCCF'!X604+'3. USD NCCF'!X604+'4. EUR NCCF'!X604+'5. GBP NCCF'!X604+'6. Other(Incld) NCCF'!X604</f>
        <v>0</v>
      </c>
      <c r="Y604" s="436">
        <f>'2. CAD NCCF'!Y604+'3. USD NCCF'!Y604+'4. EUR NCCF'!Y604+'5. GBP NCCF'!Y604+'6. Other(Incld) NCCF'!Y604</f>
        <v>0</v>
      </c>
      <c r="Z604" s="435">
        <f>'2. CAD NCCF'!Z604+'3. USD NCCF'!Z604+'4. EUR NCCF'!Z604+'5. GBP NCCF'!Z604+'6. Other(Incld) NCCF'!Z604</f>
        <v>0</v>
      </c>
      <c r="AA604" s="436">
        <f>'2. CAD NCCF'!AA604+'3. USD NCCF'!AA604+'4. EUR NCCF'!AA604+'5. GBP NCCF'!AA604+'6. Other(Incld) NCCF'!AA604</f>
        <v>0</v>
      </c>
      <c r="AB604" s="439">
        <f>'2. CAD NCCF'!AB604+'3. USD NCCF'!AB604+'4. EUR NCCF'!AB604+'5. GBP NCCF'!AB604+'6. Other(Incld) NCCF'!AB604</f>
        <v>0</v>
      </c>
      <c r="AC604" s="433">
        <f>'2. CAD NCCF'!AC604+'3. USD NCCF'!AC604+'4. EUR NCCF'!AC604+'5. GBP NCCF'!AC604+'6. Other(Incld) NCCF'!AC604</f>
        <v>0</v>
      </c>
      <c r="AD604" s="1015"/>
      <c r="AE604" s="1016"/>
      <c r="AF604" s="1017"/>
    </row>
    <row r="605" spans="1:32" ht="15" customHeight="1" x14ac:dyDescent="0.2">
      <c r="A605" s="222">
        <v>132</v>
      </c>
      <c r="B605" s="499"/>
      <c r="C605" s="261"/>
      <c r="D605" s="261"/>
      <c r="E605" s="475"/>
      <c r="F605" s="880" t="str">
        <f>'2. CAD NCCF'!F605:L605</f>
        <v>Agency MBS, medium rated</v>
      </c>
      <c r="G605" s="881"/>
      <c r="H605" s="881"/>
      <c r="I605" s="881"/>
      <c r="J605" s="881"/>
      <c r="K605" s="881"/>
      <c r="L605" s="882"/>
      <c r="M605" s="433">
        <f>'2. CAD NCCF'!M605+'3. USD NCCF'!M605+'4. EUR NCCF'!M605+'5. GBP NCCF'!M605+'6. Other(Incld) NCCF'!M605</f>
        <v>0</v>
      </c>
      <c r="N605" s="438">
        <f>'2. CAD NCCF'!N605+'3. USD NCCF'!N605+'4. EUR NCCF'!N605+'5. GBP NCCF'!N605+'6. Other(Incld) NCCF'!N605</f>
        <v>0</v>
      </c>
      <c r="O605" s="435">
        <f>'2. CAD NCCF'!O605+'3. USD NCCF'!O605+'4. EUR NCCF'!O605+'5. GBP NCCF'!O605+'6. Other(Incld) NCCF'!O605</f>
        <v>0</v>
      </c>
      <c r="P605" s="435">
        <f>'2. CAD NCCF'!P605+'3. USD NCCF'!P605+'4. EUR NCCF'!P605+'5. GBP NCCF'!P605+'6. Other(Incld) NCCF'!P605</f>
        <v>0</v>
      </c>
      <c r="Q605" s="437">
        <f>'2. CAD NCCF'!Q605+'3. USD NCCF'!Q605+'4. EUR NCCF'!Q605+'5. GBP NCCF'!Q605+'6. Other(Incld) NCCF'!Q605</f>
        <v>0</v>
      </c>
      <c r="R605" s="435">
        <f>'2. CAD NCCF'!R605+'3. USD NCCF'!R605+'4. EUR NCCF'!R605+'5. GBP NCCF'!R605+'6. Other(Incld) NCCF'!R605</f>
        <v>0</v>
      </c>
      <c r="S605" s="436">
        <f>'2. CAD NCCF'!S605+'3. USD NCCF'!S605+'4. EUR NCCF'!S605+'5. GBP NCCF'!S605+'6. Other(Incld) NCCF'!S605</f>
        <v>0</v>
      </c>
      <c r="T605" s="435">
        <f>'2. CAD NCCF'!T605+'3. USD NCCF'!T605+'4. EUR NCCF'!T605+'5. GBP NCCF'!T605+'6. Other(Incld) NCCF'!T605</f>
        <v>0</v>
      </c>
      <c r="U605" s="436">
        <f>'2. CAD NCCF'!U605+'3. USD NCCF'!U605+'4. EUR NCCF'!U605+'5. GBP NCCF'!U605+'6. Other(Incld) NCCF'!U605</f>
        <v>0</v>
      </c>
      <c r="V605" s="435">
        <f>'2. CAD NCCF'!V605+'3. USD NCCF'!V605+'4. EUR NCCF'!V605+'5. GBP NCCF'!V605+'6. Other(Incld) NCCF'!V605</f>
        <v>0</v>
      </c>
      <c r="W605" s="436">
        <f>'2. CAD NCCF'!W605+'3. USD NCCF'!W605+'4. EUR NCCF'!W605+'5. GBP NCCF'!W605+'6. Other(Incld) NCCF'!W605</f>
        <v>0</v>
      </c>
      <c r="X605" s="435">
        <f>'2. CAD NCCF'!X605+'3. USD NCCF'!X605+'4. EUR NCCF'!X605+'5. GBP NCCF'!X605+'6. Other(Incld) NCCF'!X605</f>
        <v>0</v>
      </c>
      <c r="Y605" s="436">
        <f>'2. CAD NCCF'!Y605+'3. USD NCCF'!Y605+'4. EUR NCCF'!Y605+'5. GBP NCCF'!Y605+'6. Other(Incld) NCCF'!Y605</f>
        <v>0</v>
      </c>
      <c r="Z605" s="435">
        <f>'2. CAD NCCF'!Z605+'3. USD NCCF'!Z605+'4. EUR NCCF'!Z605+'5. GBP NCCF'!Z605+'6. Other(Incld) NCCF'!Z605</f>
        <v>0</v>
      </c>
      <c r="AA605" s="436">
        <f>'2. CAD NCCF'!AA605+'3. USD NCCF'!AA605+'4. EUR NCCF'!AA605+'5. GBP NCCF'!AA605+'6. Other(Incld) NCCF'!AA605</f>
        <v>0</v>
      </c>
      <c r="AB605" s="439">
        <f>'2. CAD NCCF'!AB605+'3. USD NCCF'!AB605+'4. EUR NCCF'!AB605+'5. GBP NCCF'!AB605+'6. Other(Incld) NCCF'!AB605</f>
        <v>0</v>
      </c>
      <c r="AC605" s="433">
        <f>'2. CAD NCCF'!AC605+'3. USD NCCF'!AC605+'4. EUR NCCF'!AC605+'5. GBP NCCF'!AC605+'6. Other(Incld) NCCF'!AC605</f>
        <v>0</v>
      </c>
      <c r="AD605" s="1015"/>
      <c r="AE605" s="1016"/>
      <c r="AF605" s="1017"/>
    </row>
    <row r="606" spans="1:32" ht="15" customHeight="1" x14ac:dyDescent="0.2">
      <c r="A606" s="222">
        <v>133</v>
      </c>
      <c r="B606" s="499"/>
      <c r="C606" s="261"/>
      <c r="D606" s="261"/>
      <c r="E606" s="475"/>
      <c r="F606" s="880" t="str">
        <f>'2. CAD NCCF'!F606:L606</f>
        <v>Agency MBS, low or not rated</v>
      </c>
      <c r="G606" s="881"/>
      <c r="H606" s="881"/>
      <c r="I606" s="881"/>
      <c r="J606" s="881"/>
      <c r="K606" s="881"/>
      <c r="L606" s="882"/>
      <c r="M606" s="433">
        <f>'2. CAD NCCF'!M606+'3. USD NCCF'!M606+'4. EUR NCCF'!M606+'5. GBP NCCF'!M606+'6. Other(Incld) NCCF'!M606</f>
        <v>0</v>
      </c>
      <c r="N606" s="438">
        <f>'2. CAD NCCF'!N606+'3. USD NCCF'!N606+'4. EUR NCCF'!N606+'5. GBP NCCF'!N606+'6. Other(Incld) NCCF'!N606</f>
        <v>0</v>
      </c>
      <c r="O606" s="435">
        <f>'2. CAD NCCF'!O606+'3. USD NCCF'!O606+'4. EUR NCCF'!O606+'5. GBP NCCF'!O606+'6. Other(Incld) NCCF'!O606</f>
        <v>0</v>
      </c>
      <c r="P606" s="435">
        <f>'2. CAD NCCF'!P606+'3. USD NCCF'!P606+'4. EUR NCCF'!P606+'5. GBP NCCF'!P606+'6. Other(Incld) NCCF'!P606</f>
        <v>0</v>
      </c>
      <c r="Q606" s="437">
        <f>'2. CAD NCCF'!Q606+'3. USD NCCF'!Q606+'4. EUR NCCF'!Q606+'5. GBP NCCF'!Q606+'6. Other(Incld) NCCF'!Q606</f>
        <v>0</v>
      </c>
      <c r="R606" s="435">
        <f>'2. CAD NCCF'!R606+'3. USD NCCF'!R606+'4. EUR NCCF'!R606+'5. GBP NCCF'!R606+'6. Other(Incld) NCCF'!R606</f>
        <v>0</v>
      </c>
      <c r="S606" s="436">
        <f>'2. CAD NCCF'!S606+'3. USD NCCF'!S606+'4. EUR NCCF'!S606+'5. GBP NCCF'!S606+'6. Other(Incld) NCCF'!S606</f>
        <v>0</v>
      </c>
      <c r="T606" s="435">
        <f>'2. CAD NCCF'!T606+'3. USD NCCF'!T606+'4. EUR NCCF'!T606+'5. GBP NCCF'!T606+'6. Other(Incld) NCCF'!T606</f>
        <v>0</v>
      </c>
      <c r="U606" s="436">
        <f>'2. CAD NCCF'!U606+'3. USD NCCF'!U606+'4. EUR NCCF'!U606+'5. GBP NCCF'!U606+'6. Other(Incld) NCCF'!U606</f>
        <v>0</v>
      </c>
      <c r="V606" s="435">
        <f>'2. CAD NCCF'!V606+'3. USD NCCF'!V606+'4. EUR NCCF'!V606+'5. GBP NCCF'!V606+'6. Other(Incld) NCCF'!V606</f>
        <v>0</v>
      </c>
      <c r="W606" s="436">
        <f>'2. CAD NCCF'!W606+'3. USD NCCF'!W606+'4. EUR NCCF'!W606+'5. GBP NCCF'!W606+'6. Other(Incld) NCCF'!W606</f>
        <v>0</v>
      </c>
      <c r="X606" s="435">
        <f>'2. CAD NCCF'!X606+'3. USD NCCF'!X606+'4. EUR NCCF'!X606+'5. GBP NCCF'!X606+'6. Other(Incld) NCCF'!X606</f>
        <v>0</v>
      </c>
      <c r="Y606" s="436">
        <f>'2. CAD NCCF'!Y606+'3. USD NCCF'!Y606+'4. EUR NCCF'!Y606+'5. GBP NCCF'!Y606+'6. Other(Incld) NCCF'!Y606</f>
        <v>0</v>
      </c>
      <c r="Z606" s="435">
        <f>'2. CAD NCCF'!Z606+'3. USD NCCF'!Z606+'4. EUR NCCF'!Z606+'5. GBP NCCF'!Z606+'6. Other(Incld) NCCF'!Z606</f>
        <v>0</v>
      </c>
      <c r="AA606" s="436">
        <f>'2. CAD NCCF'!AA606+'3. USD NCCF'!AA606+'4. EUR NCCF'!AA606+'5. GBP NCCF'!AA606+'6. Other(Incld) NCCF'!AA606</f>
        <v>0</v>
      </c>
      <c r="AB606" s="439">
        <f>'2. CAD NCCF'!AB606+'3. USD NCCF'!AB606+'4. EUR NCCF'!AB606+'5. GBP NCCF'!AB606+'6. Other(Incld) NCCF'!AB606</f>
        <v>0</v>
      </c>
      <c r="AC606" s="433">
        <f>'2. CAD NCCF'!AC606+'3. USD NCCF'!AC606+'4. EUR NCCF'!AC606+'5. GBP NCCF'!AC606+'6. Other(Incld) NCCF'!AC606</f>
        <v>0</v>
      </c>
      <c r="AD606" s="1015"/>
      <c r="AE606" s="1016"/>
      <c r="AF606" s="1017"/>
    </row>
    <row r="607" spans="1:32" ht="15" customHeight="1" x14ac:dyDescent="0.2">
      <c r="A607" s="222">
        <v>134</v>
      </c>
      <c r="B607" s="499"/>
      <c r="C607" s="261"/>
      <c r="D607" s="261"/>
      <c r="E607" s="877" t="str">
        <f>'2. CAD NCCF'!E607:L607</f>
        <v>Non-agency commercial MBS (CMBS)</v>
      </c>
      <c r="F607" s="878"/>
      <c r="G607" s="878"/>
      <c r="H607" s="878"/>
      <c r="I607" s="878"/>
      <c r="J607" s="878"/>
      <c r="K607" s="878"/>
      <c r="L607" s="879"/>
      <c r="M607" s="399">
        <f>SUBTOTAL(9,M608:M610)</f>
        <v>0</v>
      </c>
      <c r="N607" s="402">
        <f t="shared" ref="N607" si="707">SUBTOTAL(9,N608:N610)</f>
        <v>0</v>
      </c>
      <c r="O607" s="406">
        <f t="shared" ref="O607" si="708">SUBTOTAL(9,O608:O610)</f>
        <v>0</v>
      </c>
      <c r="P607" s="405">
        <f t="shared" ref="P607" si="709">SUBTOTAL(9,P608:P610)</f>
        <v>0</v>
      </c>
      <c r="Q607" s="407">
        <f t="shared" ref="Q607" si="710">SUBTOTAL(9,Q608:Q610)</f>
        <v>0</v>
      </c>
      <c r="R607" s="406">
        <f t="shared" ref="R607" si="711">SUBTOTAL(9,R608:R610)</f>
        <v>0</v>
      </c>
      <c r="S607" s="406">
        <f t="shared" ref="S607" si="712">SUBTOTAL(9,S608:S610)</f>
        <v>0</v>
      </c>
      <c r="T607" s="406">
        <f t="shared" ref="T607" si="713">SUBTOTAL(9,T608:T610)</f>
        <v>0</v>
      </c>
      <c r="U607" s="406">
        <f t="shared" ref="U607" si="714">SUBTOTAL(9,U608:U610)</f>
        <v>0</v>
      </c>
      <c r="V607" s="406">
        <f t="shared" ref="V607" si="715">SUBTOTAL(9,V608:V610)</f>
        <v>0</v>
      </c>
      <c r="W607" s="406">
        <f t="shared" ref="W607" si="716">SUBTOTAL(9,W608:W610)</f>
        <v>0</v>
      </c>
      <c r="X607" s="406">
        <f t="shared" ref="X607" si="717">SUBTOTAL(9,X608:X610)</f>
        <v>0</v>
      </c>
      <c r="Y607" s="406">
        <f t="shared" ref="Y607" si="718">SUBTOTAL(9,Y608:Y610)</f>
        <v>0</v>
      </c>
      <c r="Z607" s="406">
        <f t="shared" ref="Z607" si="719">SUBTOTAL(9,Z608:Z610)</f>
        <v>0</v>
      </c>
      <c r="AA607" s="406">
        <f t="shared" ref="AA607" si="720">SUBTOTAL(9,AA608:AA610)</f>
        <v>0</v>
      </c>
      <c r="AB607" s="416">
        <f t="shared" ref="AB607" si="721">SUBTOTAL(9,AB608:AB610)</f>
        <v>0</v>
      </c>
      <c r="AC607" s="399">
        <f t="shared" ref="AC607" si="722">SUBTOTAL(9,AC608:AC610)</f>
        <v>0</v>
      </c>
      <c r="AD607" s="1015"/>
      <c r="AE607" s="1016"/>
      <c r="AF607" s="1017"/>
    </row>
    <row r="608" spans="1:32" ht="15" customHeight="1" x14ac:dyDescent="0.2">
      <c r="A608" s="222">
        <v>135</v>
      </c>
      <c r="B608" s="499"/>
      <c r="C608" s="261"/>
      <c r="D608" s="261"/>
      <c r="E608" s="475"/>
      <c r="F608" s="880" t="str">
        <f>'2. CAD NCCF'!F608:L608</f>
        <v>Non-agency CMBS, high rated</v>
      </c>
      <c r="G608" s="881"/>
      <c r="H608" s="881"/>
      <c r="I608" s="881"/>
      <c r="J608" s="881"/>
      <c r="K608" s="881"/>
      <c r="L608" s="882"/>
      <c r="M608" s="433">
        <f>'2. CAD NCCF'!M608+'3. USD NCCF'!M608+'4. EUR NCCF'!M608+'5. GBP NCCF'!M608+'6. Other(Incld) NCCF'!M608</f>
        <v>0</v>
      </c>
      <c r="N608" s="438">
        <f>'2. CAD NCCF'!N608+'3. USD NCCF'!N608+'4. EUR NCCF'!N608+'5. GBP NCCF'!N608+'6. Other(Incld) NCCF'!N608</f>
        <v>0</v>
      </c>
      <c r="O608" s="435">
        <f>'2. CAD NCCF'!O608+'3. USD NCCF'!O608+'4. EUR NCCF'!O608+'5. GBP NCCF'!O608+'6. Other(Incld) NCCF'!O608</f>
        <v>0</v>
      </c>
      <c r="P608" s="435">
        <f>'2. CAD NCCF'!P608+'3. USD NCCF'!P608+'4. EUR NCCF'!P608+'5. GBP NCCF'!P608+'6. Other(Incld) NCCF'!P608</f>
        <v>0</v>
      </c>
      <c r="Q608" s="437">
        <f>'2. CAD NCCF'!Q608+'3. USD NCCF'!Q608+'4. EUR NCCF'!Q608+'5. GBP NCCF'!Q608+'6. Other(Incld) NCCF'!Q608</f>
        <v>0</v>
      </c>
      <c r="R608" s="435">
        <f>'2. CAD NCCF'!R608+'3. USD NCCF'!R608+'4. EUR NCCF'!R608+'5. GBP NCCF'!R608+'6. Other(Incld) NCCF'!R608</f>
        <v>0</v>
      </c>
      <c r="S608" s="436">
        <f>'2. CAD NCCF'!S608+'3. USD NCCF'!S608+'4. EUR NCCF'!S608+'5. GBP NCCF'!S608+'6. Other(Incld) NCCF'!S608</f>
        <v>0</v>
      </c>
      <c r="T608" s="435">
        <f>'2. CAD NCCF'!T608+'3. USD NCCF'!T608+'4. EUR NCCF'!T608+'5. GBP NCCF'!T608+'6. Other(Incld) NCCF'!T608</f>
        <v>0</v>
      </c>
      <c r="U608" s="436">
        <f>'2. CAD NCCF'!U608+'3. USD NCCF'!U608+'4. EUR NCCF'!U608+'5. GBP NCCF'!U608+'6. Other(Incld) NCCF'!U608</f>
        <v>0</v>
      </c>
      <c r="V608" s="435">
        <f>'2. CAD NCCF'!V608+'3. USD NCCF'!V608+'4. EUR NCCF'!V608+'5. GBP NCCF'!V608+'6. Other(Incld) NCCF'!V608</f>
        <v>0</v>
      </c>
      <c r="W608" s="436">
        <f>'2. CAD NCCF'!W608+'3. USD NCCF'!W608+'4. EUR NCCF'!W608+'5. GBP NCCF'!W608+'6. Other(Incld) NCCF'!W608</f>
        <v>0</v>
      </c>
      <c r="X608" s="435">
        <f>'2. CAD NCCF'!X608+'3. USD NCCF'!X608+'4. EUR NCCF'!X608+'5. GBP NCCF'!X608+'6. Other(Incld) NCCF'!X608</f>
        <v>0</v>
      </c>
      <c r="Y608" s="436">
        <f>'2. CAD NCCF'!Y608+'3. USD NCCF'!Y608+'4. EUR NCCF'!Y608+'5. GBP NCCF'!Y608+'6. Other(Incld) NCCF'!Y608</f>
        <v>0</v>
      </c>
      <c r="Z608" s="435">
        <f>'2. CAD NCCF'!Z608+'3. USD NCCF'!Z608+'4. EUR NCCF'!Z608+'5. GBP NCCF'!Z608+'6. Other(Incld) NCCF'!Z608</f>
        <v>0</v>
      </c>
      <c r="AA608" s="436">
        <f>'2. CAD NCCF'!AA608+'3. USD NCCF'!AA608+'4. EUR NCCF'!AA608+'5. GBP NCCF'!AA608+'6. Other(Incld) NCCF'!AA608</f>
        <v>0</v>
      </c>
      <c r="AB608" s="439">
        <f>'2. CAD NCCF'!AB608+'3. USD NCCF'!AB608+'4. EUR NCCF'!AB608+'5. GBP NCCF'!AB608+'6. Other(Incld) NCCF'!AB608</f>
        <v>0</v>
      </c>
      <c r="AC608" s="433">
        <f>'2. CAD NCCF'!AC608+'3. USD NCCF'!AC608+'4. EUR NCCF'!AC608+'5. GBP NCCF'!AC608+'6. Other(Incld) NCCF'!AC608</f>
        <v>0</v>
      </c>
      <c r="AD608" s="1015"/>
      <c r="AE608" s="1016"/>
      <c r="AF608" s="1017"/>
    </row>
    <row r="609" spans="1:32" ht="15" customHeight="1" x14ac:dyDescent="0.2">
      <c r="A609" s="222">
        <v>136</v>
      </c>
      <c r="B609" s="499"/>
      <c r="C609" s="261"/>
      <c r="D609" s="261"/>
      <c r="E609" s="475"/>
      <c r="F609" s="880" t="str">
        <f>'2. CAD NCCF'!F609:L609</f>
        <v>Non-agency CMBS, medium rated</v>
      </c>
      <c r="G609" s="881"/>
      <c r="H609" s="881"/>
      <c r="I609" s="881"/>
      <c r="J609" s="881"/>
      <c r="K609" s="881"/>
      <c r="L609" s="882"/>
      <c r="M609" s="433">
        <f>'2. CAD NCCF'!M609+'3. USD NCCF'!M609+'4. EUR NCCF'!M609+'5. GBP NCCF'!M609+'6. Other(Incld) NCCF'!M609</f>
        <v>0</v>
      </c>
      <c r="N609" s="438">
        <f>'2. CAD NCCF'!N609+'3. USD NCCF'!N609+'4. EUR NCCF'!N609+'5. GBP NCCF'!N609+'6. Other(Incld) NCCF'!N609</f>
        <v>0</v>
      </c>
      <c r="O609" s="435">
        <f>'2. CAD NCCF'!O609+'3. USD NCCF'!O609+'4. EUR NCCF'!O609+'5. GBP NCCF'!O609+'6. Other(Incld) NCCF'!O609</f>
        <v>0</v>
      </c>
      <c r="P609" s="435">
        <f>'2. CAD NCCF'!P609+'3. USD NCCF'!P609+'4. EUR NCCF'!P609+'5. GBP NCCF'!P609+'6. Other(Incld) NCCF'!P609</f>
        <v>0</v>
      </c>
      <c r="Q609" s="437">
        <f>'2. CAD NCCF'!Q609+'3. USD NCCF'!Q609+'4. EUR NCCF'!Q609+'5. GBP NCCF'!Q609+'6. Other(Incld) NCCF'!Q609</f>
        <v>0</v>
      </c>
      <c r="R609" s="435">
        <f>'2. CAD NCCF'!R609+'3. USD NCCF'!R609+'4. EUR NCCF'!R609+'5. GBP NCCF'!R609+'6. Other(Incld) NCCF'!R609</f>
        <v>0</v>
      </c>
      <c r="S609" s="436">
        <f>'2. CAD NCCF'!S609+'3. USD NCCF'!S609+'4. EUR NCCF'!S609+'5. GBP NCCF'!S609+'6. Other(Incld) NCCF'!S609</f>
        <v>0</v>
      </c>
      <c r="T609" s="435">
        <f>'2. CAD NCCF'!T609+'3. USD NCCF'!T609+'4. EUR NCCF'!T609+'5. GBP NCCF'!T609+'6. Other(Incld) NCCF'!T609</f>
        <v>0</v>
      </c>
      <c r="U609" s="436">
        <f>'2. CAD NCCF'!U609+'3. USD NCCF'!U609+'4. EUR NCCF'!U609+'5. GBP NCCF'!U609+'6. Other(Incld) NCCF'!U609</f>
        <v>0</v>
      </c>
      <c r="V609" s="435">
        <f>'2. CAD NCCF'!V609+'3. USD NCCF'!V609+'4. EUR NCCF'!V609+'5. GBP NCCF'!V609+'6. Other(Incld) NCCF'!V609</f>
        <v>0</v>
      </c>
      <c r="W609" s="436">
        <f>'2. CAD NCCF'!W609+'3. USD NCCF'!W609+'4. EUR NCCF'!W609+'5. GBP NCCF'!W609+'6. Other(Incld) NCCF'!W609</f>
        <v>0</v>
      </c>
      <c r="X609" s="435">
        <f>'2. CAD NCCF'!X609+'3. USD NCCF'!X609+'4. EUR NCCF'!X609+'5. GBP NCCF'!X609+'6. Other(Incld) NCCF'!X609</f>
        <v>0</v>
      </c>
      <c r="Y609" s="436">
        <f>'2. CAD NCCF'!Y609+'3. USD NCCF'!Y609+'4. EUR NCCF'!Y609+'5. GBP NCCF'!Y609+'6. Other(Incld) NCCF'!Y609</f>
        <v>0</v>
      </c>
      <c r="Z609" s="435">
        <f>'2. CAD NCCF'!Z609+'3. USD NCCF'!Z609+'4. EUR NCCF'!Z609+'5. GBP NCCF'!Z609+'6. Other(Incld) NCCF'!Z609</f>
        <v>0</v>
      </c>
      <c r="AA609" s="436">
        <f>'2. CAD NCCF'!AA609+'3. USD NCCF'!AA609+'4. EUR NCCF'!AA609+'5. GBP NCCF'!AA609+'6. Other(Incld) NCCF'!AA609</f>
        <v>0</v>
      </c>
      <c r="AB609" s="439">
        <f>'2. CAD NCCF'!AB609+'3. USD NCCF'!AB609+'4. EUR NCCF'!AB609+'5. GBP NCCF'!AB609+'6. Other(Incld) NCCF'!AB609</f>
        <v>0</v>
      </c>
      <c r="AC609" s="433">
        <f>'2. CAD NCCF'!AC609+'3. USD NCCF'!AC609+'4. EUR NCCF'!AC609+'5. GBP NCCF'!AC609+'6. Other(Incld) NCCF'!AC609</f>
        <v>0</v>
      </c>
      <c r="AD609" s="1015"/>
      <c r="AE609" s="1016"/>
      <c r="AF609" s="1017"/>
    </row>
    <row r="610" spans="1:32" ht="15" customHeight="1" x14ac:dyDescent="0.2">
      <c r="A610" s="222">
        <v>137</v>
      </c>
      <c r="B610" s="499"/>
      <c r="C610" s="261"/>
      <c r="D610" s="261"/>
      <c r="E610" s="475"/>
      <c r="F610" s="880" t="str">
        <f>'2. CAD NCCF'!F610:L610</f>
        <v>Non-agency CMBS, low or not rated</v>
      </c>
      <c r="G610" s="881"/>
      <c r="H610" s="881"/>
      <c r="I610" s="881"/>
      <c r="J610" s="881"/>
      <c r="K610" s="881"/>
      <c r="L610" s="882"/>
      <c r="M610" s="433">
        <f>'2. CAD NCCF'!M610+'3. USD NCCF'!M610+'4. EUR NCCF'!M610+'5. GBP NCCF'!M610+'6. Other(Incld) NCCF'!M610</f>
        <v>0</v>
      </c>
      <c r="N610" s="438">
        <f>'2. CAD NCCF'!N610+'3. USD NCCF'!N610+'4. EUR NCCF'!N610+'5. GBP NCCF'!N610+'6. Other(Incld) NCCF'!N610</f>
        <v>0</v>
      </c>
      <c r="O610" s="435">
        <f>'2. CAD NCCF'!O610+'3. USD NCCF'!O610+'4. EUR NCCF'!O610+'5. GBP NCCF'!O610+'6. Other(Incld) NCCF'!O610</f>
        <v>0</v>
      </c>
      <c r="P610" s="435">
        <f>'2. CAD NCCF'!P610+'3. USD NCCF'!P610+'4. EUR NCCF'!P610+'5. GBP NCCF'!P610+'6. Other(Incld) NCCF'!P610</f>
        <v>0</v>
      </c>
      <c r="Q610" s="437">
        <f>'2. CAD NCCF'!Q610+'3. USD NCCF'!Q610+'4. EUR NCCF'!Q610+'5. GBP NCCF'!Q610+'6. Other(Incld) NCCF'!Q610</f>
        <v>0</v>
      </c>
      <c r="R610" s="435">
        <f>'2. CAD NCCF'!R610+'3. USD NCCF'!R610+'4. EUR NCCF'!R610+'5. GBP NCCF'!R610+'6. Other(Incld) NCCF'!R610</f>
        <v>0</v>
      </c>
      <c r="S610" s="436">
        <f>'2. CAD NCCF'!S610+'3. USD NCCF'!S610+'4. EUR NCCF'!S610+'5. GBP NCCF'!S610+'6. Other(Incld) NCCF'!S610</f>
        <v>0</v>
      </c>
      <c r="T610" s="435">
        <f>'2. CAD NCCF'!T610+'3. USD NCCF'!T610+'4. EUR NCCF'!T610+'5. GBP NCCF'!T610+'6. Other(Incld) NCCF'!T610</f>
        <v>0</v>
      </c>
      <c r="U610" s="436">
        <f>'2. CAD NCCF'!U610+'3. USD NCCF'!U610+'4. EUR NCCF'!U610+'5. GBP NCCF'!U610+'6. Other(Incld) NCCF'!U610</f>
        <v>0</v>
      </c>
      <c r="V610" s="435">
        <f>'2. CAD NCCF'!V610+'3. USD NCCF'!V610+'4. EUR NCCF'!V610+'5. GBP NCCF'!V610+'6. Other(Incld) NCCF'!V610</f>
        <v>0</v>
      </c>
      <c r="W610" s="436">
        <f>'2. CAD NCCF'!W610+'3. USD NCCF'!W610+'4. EUR NCCF'!W610+'5. GBP NCCF'!W610+'6. Other(Incld) NCCF'!W610</f>
        <v>0</v>
      </c>
      <c r="X610" s="435">
        <f>'2. CAD NCCF'!X610+'3. USD NCCF'!X610+'4. EUR NCCF'!X610+'5. GBP NCCF'!X610+'6. Other(Incld) NCCF'!X610</f>
        <v>0</v>
      </c>
      <c r="Y610" s="436">
        <f>'2. CAD NCCF'!Y610+'3. USD NCCF'!Y610+'4. EUR NCCF'!Y610+'5. GBP NCCF'!Y610+'6. Other(Incld) NCCF'!Y610</f>
        <v>0</v>
      </c>
      <c r="Z610" s="435">
        <f>'2. CAD NCCF'!Z610+'3. USD NCCF'!Z610+'4. EUR NCCF'!Z610+'5. GBP NCCF'!Z610+'6. Other(Incld) NCCF'!Z610</f>
        <v>0</v>
      </c>
      <c r="AA610" s="436">
        <f>'2. CAD NCCF'!AA610+'3. USD NCCF'!AA610+'4. EUR NCCF'!AA610+'5. GBP NCCF'!AA610+'6. Other(Incld) NCCF'!AA610</f>
        <v>0</v>
      </c>
      <c r="AB610" s="439">
        <f>'2. CAD NCCF'!AB610+'3. USD NCCF'!AB610+'4. EUR NCCF'!AB610+'5. GBP NCCF'!AB610+'6. Other(Incld) NCCF'!AB610</f>
        <v>0</v>
      </c>
      <c r="AC610" s="433">
        <f>'2. CAD NCCF'!AC610+'3. USD NCCF'!AC610+'4. EUR NCCF'!AC610+'5. GBP NCCF'!AC610+'6. Other(Incld) NCCF'!AC610</f>
        <v>0</v>
      </c>
      <c r="AD610" s="1015"/>
      <c r="AE610" s="1016"/>
      <c r="AF610" s="1017"/>
    </row>
    <row r="611" spans="1:32" ht="15" customHeight="1" x14ac:dyDescent="0.2">
      <c r="A611" s="222">
        <v>138</v>
      </c>
      <c r="B611" s="499"/>
      <c r="C611" s="261"/>
      <c r="D611" s="261"/>
      <c r="E611" s="877" t="str">
        <f>'2. CAD NCCF'!E611:L611</f>
        <v>Non-agency residential MBS (RMBS)</v>
      </c>
      <c r="F611" s="878"/>
      <c r="G611" s="878"/>
      <c r="H611" s="878"/>
      <c r="I611" s="878"/>
      <c r="J611" s="878"/>
      <c r="K611" s="878"/>
      <c r="L611" s="879"/>
      <c r="M611" s="399">
        <f>SUBTOTAL(9,M612:M614)</f>
        <v>0</v>
      </c>
      <c r="N611" s="402">
        <f t="shared" ref="N611" si="723">SUBTOTAL(9,N612:N614)</f>
        <v>0</v>
      </c>
      <c r="O611" s="406">
        <f t="shared" ref="O611" si="724">SUBTOTAL(9,O612:O614)</f>
        <v>0</v>
      </c>
      <c r="P611" s="405">
        <f t="shared" ref="P611" si="725">SUBTOTAL(9,P612:P614)</f>
        <v>0</v>
      </c>
      <c r="Q611" s="407">
        <f t="shared" ref="Q611" si="726">SUBTOTAL(9,Q612:Q614)</f>
        <v>0</v>
      </c>
      <c r="R611" s="406">
        <f t="shared" ref="R611" si="727">SUBTOTAL(9,R612:R614)</f>
        <v>0</v>
      </c>
      <c r="S611" s="406">
        <f t="shared" ref="S611" si="728">SUBTOTAL(9,S612:S614)</f>
        <v>0</v>
      </c>
      <c r="T611" s="406">
        <f t="shared" ref="T611" si="729">SUBTOTAL(9,T612:T614)</f>
        <v>0</v>
      </c>
      <c r="U611" s="406">
        <f t="shared" ref="U611" si="730">SUBTOTAL(9,U612:U614)</f>
        <v>0</v>
      </c>
      <c r="V611" s="406">
        <f t="shared" ref="V611" si="731">SUBTOTAL(9,V612:V614)</f>
        <v>0</v>
      </c>
      <c r="W611" s="406">
        <f t="shared" ref="W611" si="732">SUBTOTAL(9,W612:W614)</f>
        <v>0</v>
      </c>
      <c r="X611" s="406">
        <f t="shared" ref="X611" si="733">SUBTOTAL(9,X612:X614)</f>
        <v>0</v>
      </c>
      <c r="Y611" s="406">
        <f t="shared" ref="Y611" si="734">SUBTOTAL(9,Y612:Y614)</f>
        <v>0</v>
      </c>
      <c r="Z611" s="406">
        <f t="shared" ref="Z611" si="735">SUBTOTAL(9,Z612:Z614)</f>
        <v>0</v>
      </c>
      <c r="AA611" s="406">
        <f t="shared" ref="AA611" si="736">SUBTOTAL(9,AA612:AA614)</f>
        <v>0</v>
      </c>
      <c r="AB611" s="416">
        <f t="shared" ref="AB611" si="737">SUBTOTAL(9,AB612:AB614)</f>
        <v>0</v>
      </c>
      <c r="AC611" s="399">
        <f t="shared" ref="AC611" si="738">SUBTOTAL(9,AC612:AC614)</f>
        <v>0</v>
      </c>
      <c r="AD611" s="1015"/>
      <c r="AE611" s="1016"/>
      <c r="AF611" s="1017"/>
    </row>
    <row r="612" spans="1:32" ht="15" customHeight="1" x14ac:dyDescent="0.2">
      <c r="A612" s="222">
        <v>139</v>
      </c>
      <c r="B612" s="499"/>
      <c r="C612" s="261"/>
      <c r="D612" s="261"/>
      <c r="E612" s="475"/>
      <c r="F612" s="880" t="str">
        <f>'2. CAD NCCF'!F612:L612</f>
        <v>Non-agency RMBS, high rated</v>
      </c>
      <c r="G612" s="881"/>
      <c r="H612" s="881"/>
      <c r="I612" s="881"/>
      <c r="J612" s="881"/>
      <c r="K612" s="881"/>
      <c r="L612" s="882"/>
      <c r="M612" s="433">
        <f>'2. CAD NCCF'!M612+'3. USD NCCF'!M612+'4. EUR NCCF'!M612+'5. GBP NCCF'!M612+'6. Other(Incld) NCCF'!M612</f>
        <v>0</v>
      </c>
      <c r="N612" s="438">
        <f>'2. CAD NCCF'!N612+'3. USD NCCF'!N612+'4. EUR NCCF'!N612+'5. GBP NCCF'!N612+'6. Other(Incld) NCCF'!N612</f>
        <v>0</v>
      </c>
      <c r="O612" s="435">
        <f>'2. CAD NCCF'!O612+'3. USD NCCF'!O612+'4. EUR NCCF'!O612+'5. GBP NCCF'!O612+'6. Other(Incld) NCCF'!O612</f>
        <v>0</v>
      </c>
      <c r="P612" s="435">
        <f>'2. CAD NCCF'!P612+'3. USD NCCF'!P612+'4. EUR NCCF'!P612+'5. GBP NCCF'!P612+'6. Other(Incld) NCCF'!P612</f>
        <v>0</v>
      </c>
      <c r="Q612" s="437">
        <f>'2. CAD NCCF'!Q612+'3. USD NCCF'!Q612+'4. EUR NCCF'!Q612+'5. GBP NCCF'!Q612+'6. Other(Incld) NCCF'!Q612</f>
        <v>0</v>
      </c>
      <c r="R612" s="435">
        <f>'2. CAD NCCF'!R612+'3. USD NCCF'!R612+'4. EUR NCCF'!R612+'5. GBP NCCF'!R612+'6. Other(Incld) NCCF'!R612</f>
        <v>0</v>
      </c>
      <c r="S612" s="436">
        <f>'2. CAD NCCF'!S612+'3. USD NCCF'!S612+'4. EUR NCCF'!S612+'5. GBP NCCF'!S612+'6. Other(Incld) NCCF'!S612</f>
        <v>0</v>
      </c>
      <c r="T612" s="435">
        <f>'2. CAD NCCF'!T612+'3. USD NCCF'!T612+'4. EUR NCCF'!T612+'5. GBP NCCF'!T612+'6. Other(Incld) NCCF'!T612</f>
        <v>0</v>
      </c>
      <c r="U612" s="436">
        <f>'2. CAD NCCF'!U612+'3. USD NCCF'!U612+'4. EUR NCCF'!U612+'5. GBP NCCF'!U612+'6. Other(Incld) NCCF'!U612</f>
        <v>0</v>
      </c>
      <c r="V612" s="435">
        <f>'2. CAD NCCF'!V612+'3. USD NCCF'!V612+'4. EUR NCCF'!V612+'5. GBP NCCF'!V612+'6. Other(Incld) NCCF'!V612</f>
        <v>0</v>
      </c>
      <c r="W612" s="436">
        <f>'2. CAD NCCF'!W612+'3. USD NCCF'!W612+'4. EUR NCCF'!W612+'5. GBP NCCF'!W612+'6. Other(Incld) NCCF'!W612</f>
        <v>0</v>
      </c>
      <c r="X612" s="435">
        <f>'2. CAD NCCF'!X612+'3. USD NCCF'!X612+'4. EUR NCCF'!X612+'5. GBP NCCF'!X612+'6. Other(Incld) NCCF'!X612</f>
        <v>0</v>
      </c>
      <c r="Y612" s="436">
        <f>'2. CAD NCCF'!Y612+'3. USD NCCF'!Y612+'4. EUR NCCF'!Y612+'5. GBP NCCF'!Y612+'6. Other(Incld) NCCF'!Y612</f>
        <v>0</v>
      </c>
      <c r="Z612" s="435">
        <f>'2. CAD NCCF'!Z612+'3. USD NCCF'!Z612+'4. EUR NCCF'!Z612+'5. GBP NCCF'!Z612+'6. Other(Incld) NCCF'!Z612</f>
        <v>0</v>
      </c>
      <c r="AA612" s="436">
        <f>'2. CAD NCCF'!AA612+'3. USD NCCF'!AA612+'4. EUR NCCF'!AA612+'5. GBP NCCF'!AA612+'6. Other(Incld) NCCF'!AA612</f>
        <v>0</v>
      </c>
      <c r="AB612" s="439">
        <f>'2. CAD NCCF'!AB612+'3. USD NCCF'!AB612+'4. EUR NCCF'!AB612+'5. GBP NCCF'!AB612+'6. Other(Incld) NCCF'!AB612</f>
        <v>0</v>
      </c>
      <c r="AC612" s="433">
        <f>'2. CAD NCCF'!AC612+'3. USD NCCF'!AC612+'4. EUR NCCF'!AC612+'5. GBP NCCF'!AC612+'6. Other(Incld) NCCF'!AC612</f>
        <v>0</v>
      </c>
      <c r="AD612" s="1015"/>
      <c r="AE612" s="1016"/>
      <c r="AF612" s="1017"/>
    </row>
    <row r="613" spans="1:32" ht="15" customHeight="1" x14ac:dyDescent="0.2">
      <c r="A613" s="222">
        <v>140</v>
      </c>
      <c r="B613" s="499"/>
      <c r="C613" s="261"/>
      <c r="D613" s="261"/>
      <c r="E613" s="475"/>
      <c r="F613" s="880" t="str">
        <f>'2. CAD NCCF'!F613:L613</f>
        <v>Non-agency RMBS, medium rated</v>
      </c>
      <c r="G613" s="881"/>
      <c r="H613" s="881"/>
      <c r="I613" s="881"/>
      <c r="J613" s="881"/>
      <c r="K613" s="881"/>
      <c r="L613" s="882"/>
      <c r="M613" s="433">
        <f>'2. CAD NCCF'!M613+'3. USD NCCF'!M613+'4. EUR NCCF'!M613+'5. GBP NCCF'!M613+'6. Other(Incld) NCCF'!M613</f>
        <v>0</v>
      </c>
      <c r="N613" s="438">
        <f>'2. CAD NCCF'!N613+'3. USD NCCF'!N613+'4. EUR NCCF'!N613+'5. GBP NCCF'!N613+'6. Other(Incld) NCCF'!N613</f>
        <v>0</v>
      </c>
      <c r="O613" s="435">
        <f>'2. CAD NCCF'!O613+'3. USD NCCF'!O613+'4. EUR NCCF'!O613+'5. GBP NCCF'!O613+'6. Other(Incld) NCCF'!O613</f>
        <v>0</v>
      </c>
      <c r="P613" s="435">
        <f>'2. CAD NCCF'!P613+'3. USD NCCF'!P613+'4. EUR NCCF'!P613+'5. GBP NCCF'!P613+'6. Other(Incld) NCCF'!P613</f>
        <v>0</v>
      </c>
      <c r="Q613" s="437">
        <f>'2. CAD NCCF'!Q613+'3. USD NCCF'!Q613+'4. EUR NCCF'!Q613+'5. GBP NCCF'!Q613+'6. Other(Incld) NCCF'!Q613</f>
        <v>0</v>
      </c>
      <c r="R613" s="435">
        <f>'2. CAD NCCF'!R613+'3. USD NCCF'!R613+'4. EUR NCCF'!R613+'5. GBP NCCF'!R613+'6. Other(Incld) NCCF'!R613</f>
        <v>0</v>
      </c>
      <c r="S613" s="436">
        <f>'2. CAD NCCF'!S613+'3. USD NCCF'!S613+'4. EUR NCCF'!S613+'5. GBP NCCF'!S613+'6. Other(Incld) NCCF'!S613</f>
        <v>0</v>
      </c>
      <c r="T613" s="435">
        <f>'2. CAD NCCF'!T613+'3. USD NCCF'!T613+'4. EUR NCCF'!T613+'5. GBP NCCF'!T613+'6. Other(Incld) NCCF'!T613</f>
        <v>0</v>
      </c>
      <c r="U613" s="436">
        <f>'2. CAD NCCF'!U613+'3. USD NCCF'!U613+'4. EUR NCCF'!U613+'5. GBP NCCF'!U613+'6. Other(Incld) NCCF'!U613</f>
        <v>0</v>
      </c>
      <c r="V613" s="435">
        <f>'2. CAD NCCF'!V613+'3. USD NCCF'!V613+'4. EUR NCCF'!V613+'5. GBP NCCF'!V613+'6. Other(Incld) NCCF'!V613</f>
        <v>0</v>
      </c>
      <c r="W613" s="436">
        <f>'2. CAD NCCF'!W613+'3. USD NCCF'!W613+'4. EUR NCCF'!W613+'5. GBP NCCF'!W613+'6. Other(Incld) NCCF'!W613</f>
        <v>0</v>
      </c>
      <c r="X613" s="435">
        <f>'2. CAD NCCF'!X613+'3. USD NCCF'!X613+'4. EUR NCCF'!X613+'5. GBP NCCF'!X613+'6. Other(Incld) NCCF'!X613</f>
        <v>0</v>
      </c>
      <c r="Y613" s="436">
        <f>'2. CAD NCCF'!Y613+'3. USD NCCF'!Y613+'4. EUR NCCF'!Y613+'5. GBP NCCF'!Y613+'6. Other(Incld) NCCF'!Y613</f>
        <v>0</v>
      </c>
      <c r="Z613" s="435">
        <f>'2. CAD NCCF'!Z613+'3. USD NCCF'!Z613+'4. EUR NCCF'!Z613+'5. GBP NCCF'!Z613+'6. Other(Incld) NCCF'!Z613</f>
        <v>0</v>
      </c>
      <c r="AA613" s="436">
        <f>'2. CAD NCCF'!AA613+'3. USD NCCF'!AA613+'4. EUR NCCF'!AA613+'5. GBP NCCF'!AA613+'6. Other(Incld) NCCF'!AA613</f>
        <v>0</v>
      </c>
      <c r="AB613" s="439">
        <f>'2. CAD NCCF'!AB613+'3. USD NCCF'!AB613+'4. EUR NCCF'!AB613+'5. GBP NCCF'!AB613+'6. Other(Incld) NCCF'!AB613</f>
        <v>0</v>
      </c>
      <c r="AC613" s="433">
        <f>'2. CAD NCCF'!AC613+'3. USD NCCF'!AC613+'4. EUR NCCF'!AC613+'5. GBP NCCF'!AC613+'6. Other(Incld) NCCF'!AC613</f>
        <v>0</v>
      </c>
      <c r="AD613" s="1015"/>
      <c r="AE613" s="1016"/>
      <c r="AF613" s="1017"/>
    </row>
    <row r="614" spans="1:32" ht="15" customHeight="1" x14ac:dyDescent="0.2">
      <c r="A614" s="222">
        <v>141</v>
      </c>
      <c r="B614" s="499"/>
      <c r="C614" s="261"/>
      <c r="D614" s="261"/>
      <c r="E614" s="475"/>
      <c r="F614" s="880" t="str">
        <f>'2. CAD NCCF'!F614:L614</f>
        <v>Non-agency RMBS, low or not rated</v>
      </c>
      <c r="G614" s="881"/>
      <c r="H614" s="881"/>
      <c r="I614" s="881"/>
      <c r="J614" s="881"/>
      <c r="K614" s="881"/>
      <c r="L614" s="882"/>
      <c r="M614" s="433">
        <f>'2. CAD NCCF'!M614+'3. USD NCCF'!M614+'4. EUR NCCF'!M614+'5. GBP NCCF'!M614+'6. Other(Incld) NCCF'!M614</f>
        <v>0</v>
      </c>
      <c r="N614" s="438">
        <f>'2. CAD NCCF'!N614+'3. USD NCCF'!N614+'4. EUR NCCF'!N614+'5. GBP NCCF'!N614+'6. Other(Incld) NCCF'!N614</f>
        <v>0</v>
      </c>
      <c r="O614" s="435">
        <f>'2. CAD NCCF'!O614+'3. USD NCCF'!O614+'4. EUR NCCF'!O614+'5. GBP NCCF'!O614+'6. Other(Incld) NCCF'!O614</f>
        <v>0</v>
      </c>
      <c r="P614" s="435">
        <f>'2. CAD NCCF'!P614+'3. USD NCCF'!P614+'4. EUR NCCF'!P614+'5. GBP NCCF'!P614+'6. Other(Incld) NCCF'!P614</f>
        <v>0</v>
      </c>
      <c r="Q614" s="437">
        <f>'2. CAD NCCF'!Q614+'3. USD NCCF'!Q614+'4. EUR NCCF'!Q614+'5. GBP NCCF'!Q614+'6. Other(Incld) NCCF'!Q614</f>
        <v>0</v>
      </c>
      <c r="R614" s="435">
        <f>'2. CAD NCCF'!R614+'3. USD NCCF'!R614+'4. EUR NCCF'!R614+'5. GBP NCCF'!R614+'6. Other(Incld) NCCF'!R614</f>
        <v>0</v>
      </c>
      <c r="S614" s="436">
        <f>'2. CAD NCCF'!S614+'3. USD NCCF'!S614+'4. EUR NCCF'!S614+'5. GBP NCCF'!S614+'6. Other(Incld) NCCF'!S614</f>
        <v>0</v>
      </c>
      <c r="T614" s="435">
        <f>'2. CAD NCCF'!T614+'3. USD NCCF'!T614+'4. EUR NCCF'!T614+'5. GBP NCCF'!T614+'6. Other(Incld) NCCF'!T614</f>
        <v>0</v>
      </c>
      <c r="U614" s="436">
        <f>'2. CAD NCCF'!U614+'3. USD NCCF'!U614+'4. EUR NCCF'!U614+'5. GBP NCCF'!U614+'6. Other(Incld) NCCF'!U614</f>
        <v>0</v>
      </c>
      <c r="V614" s="435">
        <f>'2. CAD NCCF'!V614+'3. USD NCCF'!V614+'4. EUR NCCF'!V614+'5. GBP NCCF'!V614+'6. Other(Incld) NCCF'!V614</f>
        <v>0</v>
      </c>
      <c r="W614" s="436">
        <f>'2. CAD NCCF'!W614+'3. USD NCCF'!W614+'4. EUR NCCF'!W614+'5. GBP NCCF'!W614+'6. Other(Incld) NCCF'!W614</f>
        <v>0</v>
      </c>
      <c r="X614" s="435">
        <f>'2. CAD NCCF'!X614+'3. USD NCCF'!X614+'4. EUR NCCF'!X614+'5. GBP NCCF'!X614+'6. Other(Incld) NCCF'!X614</f>
        <v>0</v>
      </c>
      <c r="Y614" s="436">
        <f>'2. CAD NCCF'!Y614+'3. USD NCCF'!Y614+'4. EUR NCCF'!Y614+'5. GBP NCCF'!Y614+'6. Other(Incld) NCCF'!Y614</f>
        <v>0</v>
      </c>
      <c r="Z614" s="435">
        <f>'2. CAD NCCF'!Z614+'3. USD NCCF'!Z614+'4. EUR NCCF'!Z614+'5. GBP NCCF'!Z614+'6. Other(Incld) NCCF'!Z614</f>
        <v>0</v>
      </c>
      <c r="AA614" s="436">
        <f>'2. CAD NCCF'!AA614+'3. USD NCCF'!AA614+'4. EUR NCCF'!AA614+'5. GBP NCCF'!AA614+'6. Other(Incld) NCCF'!AA614</f>
        <v>0</v>
      </c>
      <c r="AB614" s="439">
        <f>'2. CAD NCCF'!AB614+'3. USD NCCF'!AB614+'4. EUR NCCF'!AB614+'5. GBP NCCF'!AB614+'6. Other(Incld) NCCF'!AB614</f>
        <v>0</v>
      </c>
      <c r="AC614" s="433">
        <f>'2. CAD NCCF'!AC614+'3. USD NCCF'!AC614+'4. EUR NCCF'!AC614+'5. GBP NCCF'!AC614+'6. Other(Incld) NCCF'!AC614</f>
        <v>0</v>
      </c>
      <c r="AD614" s="1015"/>
      <c r="AE614" s="1016"/>
      <c r="AF614" s="1017"/>
    </row>
    <row r="615" spans="1:32" ht="15" customHeight="1" x14ac:dyDescent="0.2">
      <c r="A615" s="222">
        <v>142</v>
      </c>
      <c r="B615" s="499"/>
      <c r="C615" s="261"/>
      <c r="D615" s="868" t="str">
        <f>'2. CAD NCCF'!D615:AF615</f>
        <v>Corporate bonds and paper (CBP)</v>
      </c>
      <c r="E615" s="1044"/>
      <c r="F615" s="1044"/>
      <c r="G615" s="1044"/>
      <c r="H615" s="1044"/>
      <c r="I615" s="1044"/>
      <c r="J615" s="1044"/>
      <c r="K615" s="1044"/>
      <c r="L615" s="1044"/>
      <c r="M615" s="869"/>
      <c r="N615" s="869"/>
      <c r="O615" s="869"/>
      <c r="P615" s="869"/>
      <c r="Q615" s="869"/>
      <c r="R615" s="869"/>
      <c r="S615" s="869"/>
      <c r="T615" s="869"/>
      <c r="U615" s="869"/>
      <c r="V615" s="869"/>
      <c r="W615" s="869"/>
      <c r="X615" s="869"/>
      <c r="Y615" s="869"/>
      <c r="Z615" s="869"/>
      <c r="AA615" s="869"/>
      <c r="AB615" s="869"/>
      <c r="AC615" s="869"/>
      <c r="AD615" s="869"/>
      <c r="AE615" s="869"/>
      <c r="AF615" s="870"/>
    </row>
    <row r="616" spans="1:32" ht="15" customHeight="1" x14ac:dyDescent="0.2">
      <c r="A616" s="222">
        <v>143</v>
      </c>
      <c r="B616" s="499"/>
      <c r="C616" s="261"/>
      <c r="D616" s="261"/>
      <c r="E616" s="877" t="str">
        <f>'2. CAD NCCF'!E616:L616</f>
        <v>Non-FI issued CBP, high rated</v>
      </c>
      <c r="F616" s="878"/>
      <c r="G616" s="878"/>
      <c r="H616" s="878"/>
      <c r="I616" s="878"/>
      <c r="J616" s="878"/>
      <c r="K616" s="878"/>
      <c r="L616" s="879"/>
      <c r="M616" s="399">
        <f>SUBTOTAL(9,M617:M618)</f>
        <v>0</v>
      </c>
      <c r="N616" s="402">
        <f t="shared" ref="N616:AC616" si="739">SUBTOTAL(9,N617:N618)</f>
        <v>0</v>
      </c>
      <c r="O616" s="406">
        <f t="shared" si="739"/>
        <v>0</v>
      </c>
      <c r="P616" s="405">
        <f t="shared" si="739"/>
        <v>0</v>
      </c>
      <c r="Q616" s="407">
        <f t="shared" si="739"/>
        <v>0</v>
      </c>
      <c r="R616" s="406">
        <f t="shared" si="739"/>
        <v>0</v>
      </c>
      <c r="S616" s="406">
        <f t="shared" si="739"/>
        <v>0</v>
      </c>
      <c r="T616" s="406">
        <f t="shared" si="739"/>
        <v>0</v>
      </c>
      <c r="U616" s="406">
        <f t="shared" si="739"/>
        <v>0</v>
      </c>
      <c r="V616" s="406">
        <f t="shared" si="739"/>
        <v>0</v>
      </c>
      <c r="W616" s="406">
        <f t="shared" si="739"/>
        <v>0</v>
      </c>
      <c r="X616" s="406">
        <f t="shared" si="739"/>
        <v>0</v>
      </c>
      <c r="Y616" s="406">
        <f t="shared" si="739"/>
        <v>0</v>
      </c>
      <c r="Z616" s="406">
        <f t="shared" si="739"/>
        <v>0</v>
      </c>
      <c r="AA616" s="406">
        <f t="shared" si="739"/>
        <v>0</v>
      </c>
      <c r="AB616" s="416">
        <f t="shared" si="739"/>
        <v>0</v>
      </c>
      <c r="AC616" s="399">
        <f t="shared" si="739"/>
        <v>0</v>
      </c>
      <c r="AD616" s="1015"/>
      <c r="AE616" s="1016"/>
      <c r="AF616" s="1017"/>
    </row>
    <row r="617" spans="1:32" ht="15" customHeight="1" x14ac:dyDescent="0.2">
      <c r="A617" s="222">
        <v>144</v>
      </c>
      <c r="B617" s="499"/>
      <c r="C617" s="261"/>
      <c r="D617" s="261"/>
      <c r="E617" s="475"/>
      <c r="F617" s="880" t="str">
        <f>'2. CAD NCCF'!F617:L617</f>
        <v>Non-FI issued unsecured bond and paper, high rated</v>
      </c>
      <c r="G617" s="881"/>
      <c r="H617" s="881"/>
      <c r="I617" s="881"/>
      <c r="J617" s="881"/>
      <c r="K617" s="881"/>
      <c r="L617" s="882"/>
      <c r="M617" s="433">
        <f>'2. CAD NCCF'!M617+'3. USD NCCF'!M617+'4. EUR NCCF'!M617+'5. GBP NCCF'!M617+'6. Other(Incld) NCCF'!M617</f>
        <v>0</v>
      </c>
      <c r="N617" s="438">
        <f>'2. CAD NCCF'!N617+'3. USD NCCF'!N617+'4. EUR NCCF'!N617+'5. GBP NCCF'!N617+'6. Other(Incld) NCCF'!N617</f>
        <v>0</v>
      </c>
      <c r="O617" s="435">
        <f>'2. CAD NCCF'!O617+'3. USD NCCF'!O617+'4. EUR NCCF'!O617+'5. GBP NCCF'!O617+'6. Other(Incld) NCCF'!O617</f>
        <v>0</v>
      </c>
      <c r="P617" s="435">
        <f>'2. CAD NCCF'!P617+'3. USD NCCF'!P617+'4. EUR NCCF'!P617+'5. GBP NCCF'!P617+'6. Other(Incld) NCCF'!P617</f>
        <v>0</v>
      </c>
      <c r="Q617" s="437">
        <f>'2. CAD NCCF'!Q617+'3. USD NCCF'!Q617+'4. EUR NCCF'!Q617+'5. GBP NCCF'!Q617+'6. Other(Incld) NCCF'!Q617</f>
        <v>0</v>
      </c>
      <c r="R617" s="435">
        <f>'2. CAD NCCF'!R617+'3. USD NCCF'!R617+'4. EUR NCCF'!R617+'5. GBP NCCF'!R617+'6. Other(Incld) NCCF'!R617</f>
        <v>0</v>
      </c>
      <c r="S617" s="436">
        <f>'2. CAD NCCF'!S617+'3. USD NCCF'!S617+'4. EUR NCCF'!S617+'5. GBP NCCF'!S617+'6. Other(Incld) NCCF'!S617</f>
        <v>0</v>
      </c>
      <c r="T617" s="435">
        <f>'2. CAD NCCF'!T617+'3. USD NCCF'!T617+'4. EUR NCCF'!T617+'5. GBP NCCF'!T617+'6. Other(Incld) NCCF'!T617</f>
        <v>0</v>
      </c>
      <c r="U617" s="436">
        <f>'2. CAD NCCF'!U617+'3. USD NCCF'!U617+'4. EUR NCCF'!U617+'5. GBP NCCF'!U617+'6. Other(Incld) NCCF'!U617</f>
        <v>0</v>
      </c>
      <c r="V617" s="435">
        <f>'2. CAD NCCF'!V617+'3. USD NCCF'!V617+'4. EUR NCCF'!V617+'5. GBP NCCF'!V617+'6. Other(Incld) NCCF'!V617</f>
        <v>0</v>
      </c>
      <c r="W617" s="436">
        <f>'2. CAD NCCF'!W617+'3. USD NCCF'!W617+'4. EUR NCCF'!W617+'5. GBP NCCF'!W617+'6. Other(Incld) NCCF'!W617</f>
        <v>0</v>
      </c>
      <c r="X617" s="435">
        <f>'2. CAD NCCF'!X617+'3. USD NCCF'!X617+'4. EUR NCCF'!X617+'5. GBP NCCF'!X617+'6. Other(Incld) NCCF'!X617</f>
        <v>0</v>
      </c>
      <c r="Y617" s="436">
        <f>'2. CAD NCCF'!Y617+'3. USD NCCF'!Y617+'4. EUR NCCF'!Y617+'5. GBP NCCF'!Y617+'6. Other(Incld) NCCF'!Y617</f>
        <v>0</v>
      </c>
      <c r="Z617" s="435">
        <f>'2. CAD NCCF'!Z617+'3. USD NCCF'!Z617+'4. EUR NCCF'!Z617+'5. GBP NCCF'!Z617+'6. Other(Incld) NCCF'!Z617</f>
        <v>0</v>
      </c>
      <c r="AA617" s="436">
        <f>'2. CAD NCCF'!AA617+'3. USD NCCF'!AA617+'4. EUR NCCF'!AA617+'5. GBP NCCF'!AA617+'6. Other(Incld) NCCF'!AA617</f>
        <v>0</v>
      </c>
      <c r="AB617" s="439">
        <f>'2. CAD NCCF'!AB617+'3. USD NCCF'!AB617+'4. EUR NCCF'!AB617+'5. GBP NCCF'!AB617+'6. Other(Incld) NCCF'!AB617</f>
        <v>0</v>
      </c>
      <c r="AC617" s="433">
        <f>'2. CAD NCCF'!AC617+'3. USD NCCF'!AC617+'4. EUR NCCF'!AC617+'5. GBP NCCF'!AC617+'6. Other(Incld) NCCF'!AC617</f>
        <v>0</v>
      </c>
      <c r="AD617" s="1015"/>
      <c r="AE617" s="1016"/>
      <c r="AF617" s="1017"/>
    </row>
    <row r="618" spans="1:32" ht="15" customHeight="1" x14ac:dyDescent="0.2">
      <c r="A618" s="222">
        <v>145</v>
      </c>
      <c r="B618" s="499"/>
      <c r="C618" s="261"/>
      <c r="D618" s="261"/>
      <c r="E618" s="475"/>
      <c r="F618" s="880" t="str">
        <f>'2. CAD NCCF'!F618:L618</f>
        <v>Non-FI issued covered bonds, high rated</v>
      </c>
      <c r="G618" s="881"/>
      <c r="H618" s="881"/>
      <c r="I618" s="881"/>
      <c r="J618" s="881"/>
      <c r="K618" s="881"/>
      <c r="L618" s="882"/>
      <c r="M618" s="433">
        <f>'2. CAD NCCF'!M618+'3. USD NCCF'!M618+'4. EUR NCCF'!M618+'5. GBP NCCF'!M618+'6. Other(Incld) NCCF'!M618</f>
        <v>0</v>
      </c>
      <c r="N618" s="438">
        <f>'2. CAD NCCF'!N618+'3. USD NCCF'!N618+'4. EUR NCCF'!N618+'5. GBP NCCF'!N618+'6. Other(Incld) NCCF'!N618</f>
        <v>0</v>
      </c>
      <c r="O618" s="435">
        <f>'2. CAD NCCF'!O618+'3. USD NCCF'!O618+'4. EUR NCCF'!O618+'5. GBP NCCF'!O618+'6. Other(Incld) NCCF'!O618</f>
        <v>0</v>
      </c>
      <c r="P618" s="435">
        <f>'2. CAD NCCF'!P618+'3. USD NCCF'!P618+'4. EUR NCCF'!P618+'5. GBP NCCF'!P618+'6. Other(Incld) NCCF'!P618</f>
        <v>0</v>
      </c>
      <c r="Q618" s="437">
        <f>'2. CAD NCCF'!Q618+'3. USD NCCF'!Q618+'4. EUR NCCF'!Q618+'5. GBP NCCF'!Q618+'6. Other(Incld) NCCF'!Q618</f>
        <v>0</v>
      </c>
      <c r="R618" s="435">
        <f>'2. CAD NCCF'!R618+'3. USD NCCF'!R618+'4. EUR NCCF'!R618+'5. GBP NCCF'!R618+'6. Other(Incld) NCCF'!R618</f>
        <v>0</v>
      </c>
      <c r="S618" s="436">
        <f>'2. CAD NCCF'!S618+'3. USD NCCF'!S618+'4. EUR NCCF'!S618+'5. GBP NCCF'!S618+'6. Other(Incld) NCCF'!S618</f>
        <v>0</v>
      </c>
      <c r="T618" s="435">
        <f>'2. CAD NCCF'!T618+'3. USD NCCF'!T618+'4. EUR NCCF'!T618+'5. GBP NCCF'!T618+'6. Other(Incld) NCCF'!T618</f>
        <v>0</v>
      </c>
      <c r="U618" s="436">
        <f>'2. CAD NCCF'!U618+'3. USD NCCF'!U618+'4. EUR NCCF'!U618+'5. GBP NCCF'!U618+'6. Other(Incld) NCCF'!U618</f>
        <v>0</v>
      </c>
      <c r="V618" s="435">
        <f>'2. CAD NCCF'!V618+'3. USD NCCF'!V618+'4. EUR NCCF'!V618+'5. GBP NCCF'!V618+'6. Other(Incld) NCCF'!V618</f>
        <v>0</v>
      </c>
      <c r="W618" s="436">
        <f>'2. CAD NCCF'!W618+'3. USD NCCF'!W618+'4. EUR NCCF'!W618+'5. GBP NCCF'!W618+'6. Other(Incld) NCCF'!W618</f>
        <v>0</v>
      </c>
      <c r="X618" s="435">
        <f>'2. CAD NCCF'!X618+'3. USD NCCF'!X618+'4. EUR NCCF'!X618+'5. GBP NCCF'!X618+'6. Other(Incld) NCCF'!X618</f>
        <v>0</v>
      </c>
      <c r="Y618" s="436">
        <f>'2. CAD NCCF'!Y618+'3. USD NCCF'!Y618+'4. EUR NCCF'!Y618+'5. GBP NCCF'!Y618+'6. Other(Incld) NCCF'!Y618</f>
        <v>0</v>
      </c>
      <c r="Z618" s="435">
        <f>'2. CAD NCCF'!Z618+'3. USD NCCF'!Z618+'4. EUR NCCF'!Z618+'5. GBP NCCF'!Z618+'6. Other(Incld) NCCF'!Z618</f>
        <v>0</v>
      </c>
      <c r="AA618" s="436">
        <f>'2. CAD NCCF'!AA618+'3. USD NCCF'!AA618+'4. EUR NCCF'!AA618+'5. GBP NCCF'!AA618+'6. Other(Incld) NCCF'!AA618</f>
        <v>0</v>
      </c>
      <c r="AB618" s="439">
        <f>'2. CAD NCCF'!AB618+'3. USD NCCF'!AB618+'4. EUR NCCF'!AB618+'5. GBP NCCF'!AB618+'6. Other(Incld) NCCF'!AB618</f>
        <v>0</v>
      </c>
      <c r="AC618" s="433">
        <f>'2. CAD NCCF'!AC618+'3. USD NCCF'!AC618+'4. EUR NCCF'!AC618+'5. GBP NCCF'!AC618+'6. Other(Incld) NCCF'!AC618</f>
        <v>0</v>
      </c>
      <c r="AD618" s="1015"/>
      <c r="AE618" s="1016"/>
      <c r="AF618" s="1017"/>
    </row>
    <row r="619" spans="1:32" ht="15" customHeight="1" x14ac:dyDescent="0.2">
      <c r="A619" s="222">
        <v>146</v>
      </c>
      <c r="B619" s="499"/>
      <c r="C619" s="261"/>
      <c r="D619" s="261"/>
      <c r="E619" s="877" t="str">
        <f>'2. CAD NCCF'!E619:L619</f>
        <v>FI issued CBP, high rated</v>
      </c>
      <c r="F619" s="878"/>
      <c r="G619" s="878"/>
      <c r="H619" s="878"/>
      <c r="I619" s="878"/>
      <c r="J619" s="878"/>
      <c r="K619" s="878"/>
      <c r="L619" s="879"/>
      <c r="M619" s="399">
        <f>SUBTOTAL(9,M620:M622)</f>
        <v>0</v>
      </c>
      <c r="N619" s="402">
        <f t="shared" ref="N619" si="740">SUBTOTAL(9,N620:N622)</f>
        <v>0</v>
      </c>
      <c r="O619" s="406">
        <f t="shared" ref="O619" si="741">SUBTOTAL(9,O620:O622)</f>
        <v>0</v>
      </c>
      <c r="P619" s="405">
        <f t="shared" ref="P619" si="742">SUBTOTAL(9,P620:P622)</f>
        <v>0</v>
      </c>
      <c r="Q619" s="407">
        <f t="shared" ref="Q619" si="743">SUBTOTAL(9,Q620:Q622)</f>
        <v>0</v>
      </c>
      <c r="R619" s="406">
        <f t="shared" ref="R619" si="744">SUBTOTAL(9,R620:R622)</f>
        <v>0</v>
      </c>
      <c r="S619" s="406">
        <f t="shared" ref="S619" si="745">SUBTOTAL(9,S620:S622)</f>
        <v>0</v>
      </c>
      <c r="T619" s="406">
        <f t="shared" ref="T619" si="746">SUBTOTAL(9,T620:T622)</f>
        <v>0</v>
      </c>
      <c r="U619" s="406">
        <f t="shared" ref="U619" si="747">SUBTOTAL(9,U620:U622)</f>
        <v>0</v>
      </c>
      <c r="V619" s="406">
        <f t="shared" ref="V619" si="748">SUBTOTAL(9,V620:V622)</f>
        <v>0</v>
      </c>
      <c r="W619" s="406">
        <f t="shared" ref="W619" si="749">SUBTOTAL(9,W620:W622)</f>
        <v>0</v>
      </c>
      <c r="X619" s="406">
        <f t="shared" ref="X619" si="750">SUBTOTAL(9,X620:X622)</f>
        <v>0</v>
      </c>
      <c r="Y619" s="406">
        <f t="shared" ref="Y619" si="751">SUBTOTAL(9,Y620:Y622)</f>
        <v>0</v>
      </c>
      <c r="Z619" s="406">
        <f t="shared" ref="Z619" si="752">SUBTOTAL(9,Z620:Z622)</f>
        <v>0</v>
      </c>
      <c r="AA619" s="406">
        <f t="shared" ref="AA619" si="753">SUBTOTAL(9,AA620:AA622)</f>
        <v>0</v>
      </c>
      <c r="AB619" s="416">
        <f t="shared" ref="AB619" si="754">SUBTOTAL(9,AB620:AB622)</f>
        <v>0</v>
      </c>
      <c r="AC619" s="399">
        <f t="shared" ref="AC619" si="755">SUBTOTAL(9,AC620:AC622)</f>
        <v>0</v>
      </c>
      <c r="AD619" s="1015"/>
      <c r="AE619" s="1016"/>
      <c r="AF619" s="1017"/>
    </row>
    <row r="620" spans="1:32" ht="15" customHeight="1" x14ac:dyDescent="0.2">
      <c r="A620" s="222">
        <v>147</v>
      </c>
      <c r="B620" s="499"/>
      <c r="C620" s="261"/>
      <c r="D620" s="261"/>
      <c r="E620" s="475"/>
      <c r="F620" s="880" t="str">
        <f>'2. CAD NCCF'!F620:L620</f>
        <v>FI issued unsecured bonds and paper, high rated</v>
      </c>
      <c r="G620" s="881"/>
      <c r="H620" s="881"/>
      <c r="I620" s="881"/>
      <c r="J620" s="881"/>
      <c r="K620" s="881"/>
      <c r="L620" s="882"/>
      <c r="M620" s="433">
        <f>'2. CAD NCCF'!M620+'3. USD NCCF'!M620+'4. EUR NCCF'!M620+'5. GBP NCCF'!M620+'6. Other(Incld) NCCF'!M620</f>
        <v>0</v>
      </c>
      <c r="N620" s="438">
        <f>'2. CAD NCCF'!N620+'3. USD NCCF'!N620+'4. EUR NCCF'!N620+'5. GBP NCCF'!N620+'6. Other(Incld) NCCF'!N620</f>
        <v>0</v>
      </c>
      <c r="O620" s="435">
        <f>'2. CAD NCCF'!O620+'3. USD NCCF'!O620+'4. EUR NCCF'!O620+'5. GBP NCCF'!O620+'6. Other(Incld) NCCF'!O620</f>
        <v>0</v>
      </c>
      <c r="P620" s="435">
        <f>'2. CAD NCCF'!P620+'3. USD NCCF'!P620+'4. EUR NCCF'!P620+'5. GBP NCCF'!P620+'6. Other(Incld) NCCF'!P620</f>
        <v>0</v>
      </c>
      <c r="Q620" s="437">
        <f>'2. CAD NCCF'!Q620+'3. USD NCCF'!Q620+'4. EUR NCCF'!Q620+'5. GBP NCCF'!Q620+'6. Other(Incld) NCCF'!Q620</f>
        <v>0</v>
      </c>
      <c r="R620" s="435">
        <f>'2. CAD NCCF'!R620+'3. USD NCCF'!R620+'4. EUR NCCF'!R620+'5. GBP NCCF'!R620+'6. Other(Incld) NCCF'!R620</f>
        <v>0</v>
      </c>
      <c r="S620" s="436">
        <f>'2. CAD NCCF'!S620+'3. USD NCCF'!S620+'4. EUR NCCF'!S620+'5. GBP NCCF'!S620+'6. Other(Incld) NCCF'!S620</f>
        <v>0</v>
      </c>
      <c r="T620" s="435">
        <f>'2. CAD NCCF'!T620+'3. USD NCCF'!T620+'4. EUR NCCF'!T620+'5. GBP NCCF'!T620+'6. Other(Incld) NCCF'!T620</f>
        <v>0</v>
      </c>
      <c r="U620" s="436">
        <f>'2. CAD NCCF'!U620+'3. USD NCCF'!U620+'4. EUR NCCF'!U620+'5. GBP NCCF'!U620+'6. Other(Incld) NCCF'!U620</f>
        <v>0</v>
      </c>
      <c r="V620" s="435">
        <f>'2. CAD NCCF'!V620+'3. USD NCCF'!V620+'4. EUR NCCF'!V620+'5. GBP NCCF'!V620+'6. Other(Incld) NCCF'!V620</f>
        <v>0</v>
      </c>
      <c r="W620" s="436">
        <f>'2. CAD NCCF'!W620+'3. USD NCCF'!W620+'4. EUR NCCF'!W620+'5. GBP NCCF'!W620+'6. Other(Incld) NCCF'!W620</f>
        <v>0</v>
      </c>
      <c r="X620" s="435">
        <f>'2. CAD NCCF'!X620+'3. USD NCCF'!X620+'4. EUR NCCF'!X620+'5. GBP NCCF'!X620+'6. Other(Incld) NCCF'!X620</f>
        <v>0</v>
      </c>
      <c r="Y620" s="436">
        <f>'2. CAD NCCF'!Y620+'3. USD NCCF'!Y620+'4. EUR NCCF'!Y620+'5. GBP NCCF'!Y620+'6. Other(Incld) NCCF'!Y620</f>
        <v>0</v>
      </c>
      <c r="Z620" s="435">
        <f>'2. CAD NCCF'!Z620+'3. USD NCCF'!Z620+'4. EUR NCCF'!Z620+'5. GBP NCCF'!Z620+'6. Other(Incld) NCCF'!Z620</f>
        <v>0</v>
      </c>
      <c r="AA620" s="436">
        <f>'2. CAD NCCF'!AA620+'3. USD NCCF'!AA620+'4. EUR NCCF'!AA620+'5. GBP NCCF'!AA620+'6. Other(Incld) NCCF'!AA620</f>
        <v>0</v>
      </c>
      <c r="AB620" s="439">
        <f>'2. CAD NCCF'!AB620+'3. USD NCCF'!AB620+'4. EUR NCCF'!AB620+'5. GBP NCCF'!AB620+'6. Other(Incld) NCCF'!AB620</f>
        <v>0</v>
      </c>
      <c r="AC620" s="433">
        <f>'2. CAD NCCF'!AC620+'3. USD NCCF'!AC620+'4. EUR NCCF'!AC620+'5. GBP NCCF'!AC620+'6. Other(Incld) NCCF'!AC620</f>
        <v>0</v>
      </c>
      <c r="AD620" s="1015"/>
      <c r="AE620" s="1016"/>
      <c r="AF620" s="1017"/>
    </row>
    <row r="621" spans="1:32" ht="15" customHeight="1" x14ac:dyDescent="0.2">
      <c r="A621" s="222">
        <v>148</v>
      </c>
      <c r="B621" s="499"/>
      <c r="C621" s="261"/>
      <c r="D621" s="261"/>
      <c r="E621" s="475"/>
      <c r="F621" s="880" t="str">
        <f>'2. CAD NCCF'!F621:L621</f>
        <v>FI issued covered bonds, high rated</v>
      </c>
      <c r="G621" s="881"/>
      <c r="H621" s="881"/>
      <c r="I621" s="881"/>
      <c r="J621" s="881"/>
      <c r="K621" s="881"/>
      <c r="L621" s="882"/>
      <c r="M621" s="433">
        <f>'2. CAD NCCF'!M621+'3. USD NCCF'!M621+'4. EUR NCCF'!M621+'5. GBP NCCF'!M621+'6. Other(Incld) NCCF'!M621</f>
        <v>0</v>
      </c>
      <c r="N621" s="438">
        <f>'2. CAD NCCF'!N621+'3. USD NCCF'!N621+'4. EUR NCCF'!N621+'5. GBP NCCF'!N621+'6. Other(Incld) NCCF'!N621</f>
        <v>0</v>
      </c>
      <c r="O621" s="435">
        <f>'2. CAD NCCF'!O621+'3. USD NCCF'!O621+'4. EUR NCCF'!O621+'5. GBP NCCF'!O621+'6. Other(Incld) NCCF'!O621</f>
        <v>0</v>
      </c>
      <c r="P621" s="435">
        <f>'2. CAD NCCF'!P621+'3. USD NCCF'!P621+'4. EUR NCCF'!P621+'5. GBP NCCF'!P621+'6. Other(Incld) NCCF'!P621</f>
        <v>0</v>
      </c>
      <c r="Q621" s="437">
        <f>'2. CAD NCCF'!Q621+'3. USD NCCF'!Q621+'4. EUR NCCF'!Q621+'5. GBP NCCF'!Q621+'6. Other(Incld) NCCF'!Q621</f>
        <v>0</v>
      </c>
      <c r="R621" s="435">
        <f>'2. CAD NCCF'!R621+'3. USD NCCF'!R621+'4. EUR NCCF'!R621+'5. GBP NCCF'!R621+'6. Other(Incld) NCCF'!R621</f>
        <v>0</v>
      </c>
      <c r="S621" s="436">
        <f>'2. CAD NCCF'!S621+'3. USD NCCF'!S621+'4. EUR NCCF'!S621+'5. GBP NCCF'!S621+'6. Other(Incld) NCCF'!S621</f>
        <v>0</v>
      </c>
      <c r="T621" s="435">
        <f>'2. CAD NCCF'!T621+'3. USD NCCF'!T621+'4. EUR NCCF'!T621+'5. GBP NCCF'!T621+'6. Other(Incld) NCCF'!T621</f>
        <v>0</v>
      </c>
      <c r="U621" s="436">
        <f>'2. CAD NCCF'!U621+'3. USD NCCF'!U621+'4. EUR NCCF'!U621+'5. GBP NCCF'!U621+'6. Other(Incld) NCCF'!U621</f>
        <v>0</v>
      </c>
      <c r="V621" s="435">
        <f>'2. CAD NCCF'!V621+'3. USD NCCF'!V621+'4. EUR NCCF'!V621+'5. GBP NCCF'!V621+'6. Other(Incld) NCCF'!V621</f>
        <v>0</v>
      </c>
      <c r="W621" s="436">
        <f>'2. CAD NCCF'!W621+'3. USD NCCF'!W621+'4. EUR NCCF'!W621+'5. GBP NCCF'!W621+'6. Other(Incld) NCCF'!W621</f>
        <v>0</v>
      </c>
      <c r="X621" s="435">
        <f>'2. CAD NCCF'!X621+'3. USD NCCF'!X621+'4. EUR NCCF'!X621+'5. GBP NCCF'!X621+'6. Other(Incld) NCCF'!X621</f>
        <v>0</v>
      </c>
      <c r="Y621" s="436">
        <f>'2. CAD NCCF'!Y621+'3. USD NCCF'!Y621+'4. EUR NCCF'!Y621+'5. GBP NCCF'!Y621+'6. Other(Incld) NCCF'!Y621</f>
        <v>0</v>
      </c>
      <c r="Z621" s="435">
        <f>'2. CAD NCCF'!Z621+'3. USD NCCF'!Z621+'4. EUR NCCF'!Z621+'5. GBP NCCF'!Z621+'6. Other(Incld) NCCF'!Z621</f>
        <v>0</v>
      </c>
      <c r="AA621" s="436">
        <f>'2. CAD NCCF'!AA621+'3. USD NCCF'!AA621+'4. EUR NCCF'!AA621+'5. GBP NCCF'!AA621+'6. Other(Incld) NCCF'!AA621</f>
        <v>0</v>
      </c>
      <c r="AB621" s="439">
        <f>'2. CAD NCCF'!AB621+'3. USD NCCF'!AB621+'4. EUR NCCF'!AB621+'5. GBP NCCF'!AB621+'6. Other(Incld) NCCF'!AB621</f>
        <v>0</v>
      </c>
      <c r="AC621" s="433">
        <f>'2. CAD NCCF'!AC621+'3. USD NCCF'!AC621+'4. EUR NCCF'!AC621+'5. GBP NCCF'!AC621+'6. Other(Incld) NCCF'!AC621</f>
        <v>0</v>
      </c>
      <c r="AD621" s="1015"/>
      <c r="AE621" s="1016"/>
      <c r="AF621" s="1017"/>
    </row>
    <row r="622" spans="1:32" ht="15" customHeight="1" x14ac:dyDescent="0.2">
      <c r="A622" s="222">
        <v>149</v>
      </c>
      <c r="B622" s="499"/>
      <c r="C622" s="261"/>
      <c r="D622" s="261"/>
      <c r="E622" s="475"/>
      <c r="F622" s="880" t="str">
        <f>'2. CAD NCCF'!F622:L622</f>
        <v>FI issued jumbo covered bonds, high rated</v>
      </c>
      <c r="G622" s="881"/>
      <c r="H622" s="881"/>
      <c r="I622" s="881"/>
      <c r="J622" s="881"/>
      <c r="K622" s="881"/>
      <c r="L622" s="882"/>
      <c r="M622" s="433">
        <f>'2. CAD NCCF'!M622+'3. USD NCCF'!M622+'4. EUR NCCF'!M622+'5. GBP NCCF'!M622+'6. Other(Incld) NCCF'!M622</f>
        <v>0</v>
      </c>
      <c r="N622" s="438">
        <f>'2. CAD NCCF'!N622+'3. USD NCCF'!N622+'4. EUR NCCF'!N622+'5. GBP NCCF'!N622+'6. Other(Incld) NCCF'!N622</f>
        <v>0</v>
      </c>
      <c r="O622" s="435">
        <f>'2. CAD NCCF'!O622+'3. USD NCCF'!O622+'4. EUR NCCF'!O622+'5. GBP NCCF'!O622+'6. Other(Incld) NCCF'!O622</f>
        <v>0</v>
      </c>
      <c r="P622" s="435">
        <f>'2. CAD NCCF'!P622+'3. USD NCCF'!P622+'4. EUR NCCF'!P622+'5. GBP NCCF'!P622+'6. Other(Incld) NCCF'!P622</f>
        <v>0</v>
      </c>
      <c r="Q622" s="437">
        <f>'2. CAD NCCF'!Q622+'3. USD NCCF'!Q622+'4. EUR NCCF'!Q622+'5. GBP NCCF'!Q622+'6. Other(Incld) NCCF'!Q622</f>
        <v>0</v>
      </c>
      <c r="R622" s="435">
        <f>'2. CAD NCCF'!R622+'3. USD NCCF'!R622+'4. EUR NCCF'!R622+'5. GBP NCCF'!R622+'6. Other(Incld) NCCF'!R622</f>
        <v>0</v>
      </c>
      <c r="S622" s="436">
        <f>'2. CAD NCCF'!S622+'3. USD NCCF'!S622+'4. EUR NCCF'!S622+'5. GBP NCCF'!S622+'6. Other(Incld) NCCF'!S622</f>
        <v>0</v>
      </c>
      <c r="T622" s="435">
        <f>'2. CAD NCCF'!T622+'3. USD NCCF'!T622+'4. EUR NCCF'!T622+'5. GBP NCCF'!T622+'6. Other(Incld) NCCF'!T622</f>
        <v>0</v>
      </c>
      <c r="U622" s="436">
        <f>'2. CAD NCCF'!U622+'3. USD NCCF'!U622+'4. EUR NCCF'!U622+'5. GBP NCCF'!U622+'6. Other(Incld) NCCF'!U622</f>
        <v>0</v>
      </c>
      <c r="V622" s="435">
        <f>'2. CAD NCCF'!V622+'3. USD NCCF'!V622+'4. EUR NCCF'!V622+'5. GBP NCCF'!V622+'6. Other(Incld) NCCF'!V622</f>
        <v>0</v>
      </c>
      <c r="W622" s="436">
        <f>'2. CAD NCCF'!W622+'3. USD NCCF'!W622+'4. EUR NCCF'!W622+'5. GBP NCCF'!W622+'6. Other(Incld) NCCF'!W622</f>
        <v>0</v>
      </c>
      <c r="X622" s="435">
        <f>'2. CAD NCCF'!X622+'3. USD NCCF'!X622+'4. EUR NCCF'!X622+'5. GBP NCCF'!X622+'6. Other(Incld) NCCF'!X622</f>
        <v>0</v>
      </c>
      <c r="Y622" s="436">
        <f>'2. CAD NCCF'!Y622+'3. USD NCCF'!Y622+'4. EUR NCCF'!Y622+'5. GBP NCCF'!Y622+'6. Other(Incld) NCCF'!Y622</f>
        <v>0</v>
      </c>
      <c r="Z622" s="435">
        <f>'2. CAD NCCF'!Z622+'3. USD NCCF'!Z622+'4. EUR NCCF'!Z622+'5. GBP NCCF'!Z622+'6. Other(Incld) NCCF'!Z622</f>
        <v>0</v>
      </c>
      <c r="AA622" s="436">
        <f>'2. CAD NCCF'!AA622+'3. USD NCCF'!AA622+'4. EUR NCCF'!AA622+'5. GBP NCCF'!AA622+'6. Other(Incld) NCCF'!AA622</f>
        <v>0</v>
      </c>
      <c r="AB622" s="439">
        <f>'2. CAD NCCF'!AB622+'3. USD NCCF'!AB622+'4. EUR NCCF'!AB622+'5. GBP NCCF'!AB622+'6. Other(Incld) NCCF'!AB622</f>
        <v>0</v>
      </c>
      <c r="AC622" s="433">
        <f>'2. CAD NCCF'!AC622+'3. USD NCCF'!AC622+'4. EUR NCCF'!AC622+'5. GBP NCCF'!AC622+'6. Other(Incld) NCCF'!AC622</f>
        <v>0</v>
      </c>
      <c r="AD622" s="1015"/>
      <c r="AE622" s="1016"/>
      <c r="AF622" s="1017"/>
    </row>
    <row r="623" spans="1:32" ht="15" customHeight="1" x14ac:dyDescent="0.2">
      <c r="A623" s="222">
        <v>150</v>
      </c>
      <c r="B623" s="499"/>
      <c r="C623" s="261"/>
      <c r="D623" s="261"/>
      <c r="E623" s="877" t="str">
        <f>'2. CAD NCCF'!E623:L623</f>
        <v>Non-FI issued CBP, medium rated</v>
      </c>
      <c r="F623" s="878"/>
      <c r="G623" s="878"/>
      <c r="H623" s="878"/>
      <c r="I623" s="878"/>
      <c r="J623" s="878"/>
      <c r="K623" s="878"/>
      <c r="L623" s="879"/>
      <c r="M623" s="399">
        <f>SUBTOTAL(9,M624:M625)</f>
        <v>0</v>
      </c>
      <c r="N623" s="402">
        <f t="shared" ref="N623" si="756">SUBTOTAL(9,N624:N625)</f>
        <v>0</v>
      </c>
      <c r="O623" s="406">
        <f t="shared" ref="O623" si="757">SUBTOTAL(9,O624:O625)</f>
        <v>0</v>
      </c>
      <c r="P623" s="405">
        <f t="shared" ref="P623" si="758">SUBTOTAL(9,P624:P625)</f>
        <v>0</v>
      </c>
      <c r="Q623" s="407">
        <f t="shared" ref="Q623" si="759">SUBTOTAL(9,Q624:Q625)</f>
        <v>0</v>
      </c>
      <c r="R623" s="406">
        <f t="shared" ref="R623" si="760">SUBTOTAL(9,R624:R625)</f>
        <v>0</v>
      </c>
      <c r="S623" s="406">
        <f t="shared" ref="S623" si="761">SUBTOTAL(9,S624:S625)</f>
        <v>0</v>
      </c>
      <c r="T623" s="406">
        <f t="shared" ref="T623" si="762">SUBTOTAL(9,T624:T625)</f>
        <v>0</v>
      </c>
      <c r="U623" s="406">
        <f t="shared" ref="U623" si="763">SUBTOTAL(9,U624:U625)</f>
        <v>0</v>
      </c>
      <c r="V623" s="406">
        <f t="shared" ref="V623" si="764">SUBTOTAL(9,V624:V625)</f>
        <v>0</v>
      </c>
      <c r="W623" s="406">
        <f t="shared" ref="W623" si="765">SUBTOTAL(9,W624:W625)</f>
        <v>0</v>
      </c>
      <c r="X623" s="406">
        <f t="shared" ref="X623" si="766">SUBTOTAL(9,X624:X625)</f>
        <v>0</v>
      </c>
      <c r="Y623" s="406">
        <f t="shared" ref="Y623" si="767">SUBTOTAL(9,Y624:Y625)</f>
        <v>0</v>
      </c>
      <c r="Z623" s="406">
        <f t="shared" ref="Z623" si="768">SUBTOTAL(9,Z624:Z625)</f>
        <v>0</v>
      </c>
      <c r="AA623" s="406">
        <f t="shared" ref="AA623" si="769">SUBTOTAL(9,AA624:AA625)</f>
        <v>0</v>
      </c>
      <c r="AB623" s="416">
        <f t="shared" ref="AB623" si="770">SUBTOTAL(9,AB624:AB625)</f>
        <v>0</v>
      </c>
      <c r="AC623" s="399">
        <f t="shared" ref="AC623" si="771">SUBTOTAL(9,AC624:AC625)</f>
        <v>0</v>
      </c>
      <c r="AD623" s="1015"/>
      <c r="AE623" s="1016"/>
      <c r="AF623" s="1017"/>
    </row>
    <row r="624" spans="1:32" ht="15" customHeight="1" x14ac:dyDescent="0.2">
      <c r="A624" s="222">
        <v>151</v>
      </c>
      <c r="B624" s="499"/>
      <c r="C624" s="261"/>
      <c r="D624" s="261"/>
      <c r="E624" s="475"/>
      <c r="F624" s="880" t="str">
        <f>'2. CAD NCCF'!F624:L624</f>
        <v>Non-FI issued unsecured bonds and paper, medium rated</v>
      </c>
      <c r="G624" s="881"/>
      <c r="H624" s="881"/>
      <c r="I624" s="881"/>
      <c r="J624" s="881"/>
      <c r="K624" s="881"/>
      <c r="L624" s="882"/>
      <c r="M624" s="433">
        <f>'2. CAD NCCF'!M624+'3. USD NCCF'!M624+'4. EUR NCCF'!M624+'5. GBP NCCF'!M624+'6. Other(Incld) NCCF'!M624</f>
        <v>0</v>
      </c>
      <c r="N624" s="438">
        <f>'2. CAD NCCF'!N624+'3. USD NCCF'!N624+'4. EUR NCCF'!N624+'5. GBP NCCF'!N624+'6. Other(Incld) NCCF'!N624</f>
        <v>0</v>
      </c>
      <c r="O624" s="435">
        <f>'2. CAD NCCF'!O624+'3. USD NCCF'!O624+'4. EUR NCCF'!O624+'5. GBP NCCF'!O624+'6. Other(Incld) NCCF'!O624</f>
        <v>0</v>
      </c>
      <c r="P624" s="435">
        <f>'2. CAD NCCF'!P624+'3. USD NCCF'!P624+'4. EUR NCCF'!P624+'5. GBP NCCF'!P624+'6. Other(Incld) NCCF'!P624</f>
        <v>0</v>
      </c>
      <c r="Q624" s="437">
        <f>'2. CAD NCCF'!Q624+'3. USD NCCF'!Q624+'4. EUR NCCF'!Q624+'5. GBP NCCF'!Q624+'6. Other(Incld) NCCF'!Q624</f>
        <v>0</v>
      </c>
      <c r="R624" s="435">
        <f>'2. CAD NCCF'!R624+'3. USD NCCF'!R624+'4. EUR NCCF'!R624+'5. GBP NCCF'!R624+'6. Other(Incld) NCCF'!R624</f>
        <v>0</v>
      </c>
      <c r="S624" s="436">
        <f>'2. CAD NCCF'!S624+'3. USD NCCF'!S624+'4. EUR NCCF'!S624+'5. GBP NCCF'!S624+'6. Other(Incld) NCCF'!S624</f>
        <v>0</v>
      </c>
      <c r="T624" s="435">
        <f>'2. CAD NCCF'!T624+'3. USD NCCF'!T624+'4. EUR NCCF'!T624+'5. GBP NCCF'!T624+'6. Other(Incld) NCCF'!T624</f>
        <v>0</v>
      </c>
      <c r="U624" s="436">
        <f>'2. CAD NCCF'!U624+'3. USD NCCF'!U624+'4. EUR NCCF'!U624+'5. GBP NCCF'!U624+'6. Other(Incld) NCCF'!U624</f>
        <v>0</v>
      </c>
      <c r="V624" s="435">
        <f>'2. CAD NCCF'!V624+'3. USD NCCF'!V624+'4. EUR NCCF'!V624+'5. GBP NCCF'!V624+'6. Other(Incld) NCCF'!V624</f>
        <v>0</v>
      </c>
      <c r="W624" s="436">
        <f>'2. CAD NCCF'!W624+'3. USD NCCF'!W624+'4. EUR NCCF'!W624+'5. GBP NCCF'!W624+'6. Other(Incld) NCCF'!W624</f>
        <v>0</v>
      </c>
      <c r="X624" s="435">
        <f>'2. CAD NCCF'!X624+'3. USD NCCF'!X624+'4. EUR NCCF'!X624+'5. GBP NCCF'!X624+'6. Other(Incld) NCCF'!X624</f>
        <v>0</v>
      </c>
      <c r="Y624" s="436">
        <f>'2. CAD NCCF'!Y624+'3. USD NCCF'!Y624+'4. EUR NCCF'!Y624+'5. GBP NCCF'!Y624+'6. Other(Incld) NCCF'!Y624</f>
        <v>0</v>
      </c>
      <c r="Z624" s="435">
        <f>'2. CAD NCCF'!Z624+'3. USD NCCF'!Z624+'4. EUR NCCF'!Z624+'5. GBP NCCF'!Z624+'6. Other(Incld) NCCF'!Z624</f>
        <v>0</v>
      </c>
      <c r="AA624" s="436">
        <f>'2. CAD NCCF'!AA624+'3. USD NCCF'!AA624+'4. EUR NCCF'!AA624+'5. GBP NCCF'!AA624+'6. Other(Incld) NCCF'!AA624</f>
        <v>0</v>
      </c>
      <c r="AB624" s="439">
        <f>'2. CAD NCCF'!AB624+'3. USD NCCF'!AB624+'4. EUR NCCF'!AB624+'5. GBP NCCF'!AB624+'6. Other(Incld) NCCF'!AB624</f>
        <v>0</v>
      </c>
      <c r="AC624" s="433">
        <f>'2. CAD NCCF'!AC624+'3. USD NCCF'!AC624+'4. EUR NCCF'!AC624+'5. GBP NCCF'!AC624+'6. Other(Incld) NCCF'!AC624</f>
        <v>0</v>
      </c>
      <c r="AD624" s="1015"/>
      <c r="AE624" s="1016"/>
      <c r="AF624" s="1017"/>
    </row>
    <row r="625" spans="1:32" ht="15" customHeight="1" x14ac:dyDescent="0.2">
      <c r="A625" s="222">
        <v>152</v>
      </c>
      <c r="B625" s="499"/>
      <c r="C625" s="261"/>
      <c r="D625" s="261"/>
      <c r="E625" s="475"/>
      <c r="F625" s="880" t="str">
        <f>'2. CAD NCCF'!F625:L625</f>
        <v>Non-FI issued covered bonds, medium rated</v>
      </c>
      <c r="G625" s="881"/>
      <c r="H625" s="881"/>
      <c r="I625" s="881"/>
      <c r="J625" s="881"/>
      <c r="K625" s="881"/>
      <c r="L625" s="882"/>
      <c r="M625" s="433">
        <f>'2. CAD NCCF'!M625+'3. USD NCCF'!M625+'4. EUR NCCF'!M625+'5. GBP NCCF'!M625+'6. Other(Incld) NCCF'!M625</f>
        <v>0</v>
      </c>
      <c r="N625" s="438">
        <f>'2. CAD NCCF'!N625+'3. USD NCCF'!N625+'4. EUR NCCF'!N625+'5. GBP NCCF'!N625+'6. Other(Incld) NCCF'!N625</f>
        <v>0</v>
      </c>
      <c r="O625" s="435">
        <f>'2. CAD NCCF'!O625+'3. USD NCCF'!O625+'4. EUR NCCF'!O625+'5. GBP NCCF'!O625+'6. Other(Incld) NCCF'!O625</f>
        <v>0</v>
      </c>
      <c r="P625" s="435">
        <f>'2. CAD NCCF'!P625+'3. USD NCCF'!P625+'4. EUR NCCF'!P625+'5. GBP NCCF'!P625+'6. Other(Incld) NCCF'!P625</f>
        <v>0</v>
      </c>
      <c r="Q625" s="437">
        <f>'2. CAD NCCF'!Q625+'3. USD NCCF'!Q625+'4. EUR NCCF'!Q625+'5. GBP NCCF'!Q625+'6. Other(Incld) NCCF'!Q625</f>
        <v>0</v>
      </c>
      <c r="R625" s="435">
        <f>'2. CAD NCCF'!R625+'3. USD NCCF'!R625+'4. EUR NCCF'!R625+'5. GBP NCCF'!R625+'6. Other(Incld) NCCF'!R625</f>
        <v>0</v>
      </c>
      <c r="S625" s="436">
        <f>'2. CAD NCCF'!S625+'3. USD NCCF'!S625+'4. EUR NCCF'!S625+'5. GBP NCCF'!S625+'6. Other(Incld) NCCF'!S625</f>
        <v>0</v>
      </c>
      <c r="T625" s="435">
        <f>'2. CAD NCCF'!T625+'3. USD NCCF'!T625+'4. EUR NCCF'!T625+'5. GBP NCCF'!T625+'6. Other(Incld) NCCF'!T625</f>
        <v>0</v>
      </c>
      <c r="U625" s="436">
        <f>'2. CAD NCCF'!U625+'3. USD NCCF'!U625+'4. EUR NCCF'!U625+'5. GBP NCCF'!U625+'6. Other(Incld) NCCF'!U625</f>
        <v>0</v>
      </c>
      <c r="V625" s="435">
        <f>'2. CAD NCCF'!V625+'3. USD NCCF'!V625+'4. EUR NCCF'!V625+'5. GBP NCCF'!V625+'6. Other(Incld) NCCF'!V625</f>
        <v>0</v>
      </c>
      <c r="W625" s="436">
        <f>'2. CAD NCCF'!W625+'3. USD NCCF'!W625+'4. EUR NCCF'!W625+'5. GBP NCCF'!W625+'6. Other(Incld) NCCF'!W625</f>
        <v>0</v>
      </c>
      <c r="X625" s="435">
        <f>'2. CAD NCCF'!X625+'3. USD NCCF'!X625+'4. EUR NCCF'!X625+'5. GBP NCCF'!X625+'6. Other(Incld) NCCF'!X625</f>
        <v>0</v>
      </c>
      <c r="Y625" s="436">
        <f>'2. CAD NCCF'!Y625+'3. USD NCCF'!Y625+'4. EUR NCCF'!Y625+'5. GBP NCCF'!Y625+'6. Other(Incld) NCCF'!Y625</f>
        <v>0</v>
      </c>
      <c r="Z625" s="435">
        <f>'2. CAD NCCF'!Z625+'3. USD NCCF'!Z625+'4. EUR NCCF'!Z625+'5. GBP NCCF'!Z625+'6. Other(Incld) NCCF'!Z625</f>
        <v>0</v>
      </c>
      <c r="AA625" s="436">
        <f>'2. CAD NCCF'!AA625+'3. USD NCCF'!AA625+'4. EUR NCCF'!AA625+'5. GBP NCCF'!AA625+'6. Other(Incld) NCCF'!AA625</f>
        <v>0</v>
      </c>
      <c r="AB625" s="439">
        <f>'2. CAD NCCF'!AB625+'3. USD NCCF'!AB625+'4. EUR NCCF'!AB625+'5. GBP NCCF'!AB625+'6. Other(Incld) NCCF'!AB625</f>
        <v>0</v>
      </c>
      <c r="AC625" s="433">
        <f>'2. CAD NCCF'!AC625+'3. USD NCCF'!AC625+'4. EUR NCCF'!AC625+'5. GBP NCCF'!AC625+'6. Other(Incld) NCCF'!AC625</f>
        <v>0</v>
      </c>
      <c r="AD625" s="1015"/>
      <c r="AE625" s="1016"/>
      <c r="AF625" s="1017"/>
    </row>
    <row r="626" spans="1:32" ht="15" customHeight="1" x14ac:dyDescent="0.2">
      <c r="A626" s="222">
        <v>153</v>
      </c>
      <c r="B626" s="499"/>
      <c r="C626" s="261"/>
      <c r="D626" s="261"/>
      <c r="E626" s="877" t="str">
        <f>'2. CAD NCCF'!E626:L626</f>
        <v>FI issued CBP, medium rated</v>
      </c>
      <c r="F626" s="878"/>
      <c r="G626" s="878"/>
      <c r="H626" s="878"/>
      <c r="I626" s="878"/>
      <c r="J626" s="878"/>
      <c r="K626" s="878"/>
      <c r="L626" s="879"/>
      <c r="M626" s="399">
        <f>SUBTOTAL(9,M627:M629)</f>
        <v>0</v>
      </c>
      <c r="N626" s="402">
        <f t="shared" ref="N626" si="772">SUBTOTAL(9,N627:N629)</f>
        <v>0</v>
      </c>
      <c r="O626" s="406">
        <f t="shared" ref="O626" si="773">SUBTOTAL(9,O627:O629)</f>
        <v>0</v>
      </c>
      <c r="P626" s="405">
        <f t="shared" ref="P626" si="774">SUBTOTAL(9,P627:P629)</f>
        <v>0</v>
      </c>
      <c r="Q626" s="407">
        <f t="shared" ref="Q626" si="775">SUBTOTAL(9,Q627:Q629)</f>
        <v>0</v>
      </c>
      <c r="R626" s="406">
        <f t="shared" ref="R626" si="776">SUBTOTAL(9,R627:R629)</f>
        <v>0</v>
      </c>
      <c r="S626" s="406">
        <f t="shared" ref="S626" si="777">SUBTOTAL(9,S627:S629)</f>
        <v>0</v>
      </c>
      <c r="T626" s="406">
        <f t="shared" ref="T626" si="778">SUBTOTAL(9,T627:T629)</f>
        <v>0</v>
      </c>
      <c r="U626" s="406">
        <f t="shared" ref="U626" si="779">SUBTOTAL(9,U627:U629)</f>
        <v>0</v>
      </c>
      <c r="V626" s="406">
        <f t="shared" ref="V626" si="780">SUBTOTAL(9,V627:V629)</f>
        <v>0</v>
      </c>
      <c r="W626" s="406">
        <f t="shared" ref="W626" si="781">SUBTOTAL(9,W627:W629)</f>
        <v>0</v>
      </c>
      <c r="X626" s="406">
        <f t="shared" ref="X626" si="782">SUBTOTAL(9,X627:X629)</f>
        <v>0</v>
      </c>
      <c r="Y626" s="406">
        <f t="shared" ref="Y626" si="783">SUBTOTAL(9,Y627:Y629)</f>
        <v>0</v>
      </c>
      <c r="Z626" s="406">
        <f t="shared" ref="Z626" si="784">SUBTOTAL(9,Z627:Z629)</f>
        <v>0</v>
      </c>
      <c r="AA626" s="406">
        <f t="shared" ref="AA626" si="785">SUBTOTAL(9,AA627:AA629)</f>
        <v>0</v>
      </c>
      <c r="AB626" s="416">
        <f t="shared" ref="AB626" si="786">SUBTOTAL(9,AB627:AB629)</f>
        <v>0</v>
      </c>
      <c r="AC626" s="399">
        <f t="shared" ref="AC626" si="787">SUBTOTAL(9,AC627:AC629)</f>
        <v>0</v>
      </c>
      <c r="AD626" s="1015"/>
      <c r="AE626" s="1016"/>
      <c r="AF626" s="1017"/>
    </row>
    <row r="627" spans="1:32" ht="15" customHeight="1" x14ac:dyDescent="0.2">
      <c r="A627" s="222">
        <v>154</v>
      </c>
      <c r="B627" s="499"/>
      <c r="C627" s="261"/>
      <c r="D627" s="261"/>
      <c r="E627" s="475"/>
      <c r="F627" s="880" t="str">
        <f>'2. CAD NCCF'!F627:L627</f>
        <v>FI issued unsecured bonds and paper, medium rated</v>
      </c>
      <c r="G627" s="881"/>
      <c r="H627" s="881"/>
      <c r="I627" s="881"/>
      <c r="J627" s="881"/>
      <c r="K627" s="881"/>
      <c r="L627" s="882"/>
      <c r="M627" s="433">
        <f>'2. CAD NCCF'!M627+'3. USD NCCF'!M627+'4. EUR NCCF'!M627+'5. GBP NCCF'!M627+'6. Other(Incld) NCCF'!M627</f>
        <v>0</v>
      </c>
      <c r="N627" s="438">
        <f>'2. CAD NCCF'!N627+'3. USD NCCF'!N627+'4. EUR NCCF'!N627+'5. GBP NCCF'!N627+'6. Other(Incld) NCCF'!N627</f>
        <v>0</v>
      </c>
      <c r="O627" s="435">
        <f>'2. CAD NCCF'!O627+'3. USD NCCF'!O627+'4. EUR NCCF'!O627+'5. GBP NCCF'!O627+'6. Other(Incld) NCCF'!O627</f>
        <v>0</v>
      </c>
      <c r="P627" s="435">
        <f>'2. CAD NCCF'!P627+'3. USD NCCF'!P627+'4. EUR NCCF'!P627+'5. GBP NCCF'!P627+'6. Other(Incld) NCCF'!P627</f>
        <v>0</v>
      </c>
      <c r="Q627" s="437">
        <f>'2. CAD NCCF'!Q627+'3. USD NCCF'!Q627+'4. EUR NCCF'!Q627+'5. GBP NCCF'!Q627+'6. Other(Incld) NCCF'!Q627</f>
        <v>0</v>
      </c>
      <c r="R627" s="435">
        <f>'2. CAD NCCF'!R627+'3. USD NCCF'!R627+'4. EUR NCCF'!R627+'5. GBP NCCF'!R627+'6. Other(Incld) NCCF'!R627</f>
        <v>0</v>
      </c>
      <c r="S627" s="436">
        <f>'2. CAD NCCF'!S627+'3. USD NCCF'!S627+'4. EUR NCCF'!S627+'5. GBP NCCF'!S627+'6. Other(Incld) NCCF'!S627</f>
        <v>0</v>
      </c>
      <c r="T627" s="435">
        <f>'2. CAD NCCF'!T627+'3. USD NCCF'!T627+'4. EUR NCCF'!T627+'5. GBP NCCF'!T627+'6. Other(Incld) NCCF'!T627</f>
        <v>0</v>
      </c>
      <c r="U627" s="436">
        <f>'2. CAD NCCF'!U627+'3. USD NCCF'!U627+'4. EUR NCCF'!U627+'5. GBP NCCF'!U627+'6. Other(Incld) NCCF'!U627</f>
        <v>0</v>
      </c>
      <c r="V627" s="435">
        <f>'2. CAD NCCF'!V627+'3. USD NCCF'!V627+'4. EUR NCCF'!V627+'5. GBP NCCF'!V627+'6. Other(Incld) NCCF'!V627</f>
        <v>0</v>
      </c>
      <c r="W627" s="436">
        <f>'2. CAD NCCF'!W627+'3. USD NCCF'!W627+'4. EUR NCCF'!W627+'5. GBP NCCF'!W627+'6. Other(Incld) NCCF'!W627</f>
        <v>0</v>
      </c>
      <c r="X627" s="435">
        <f>'2. CAD NCCF'!X627+'3. USD NCCF'!X627+'4. EUR NCCF'!X627+'5. GBP NCCF'!X627+'6. Other(Incld) NCCF'!X627</f>
        <v>0</v>
      </c>
      <c r="Y627" s="436">
        <f>'2. CAD NCCF'!Y627+'3. USD NCCF'!Y627+'4. EUR NCCF'!Y627+'5. GBP NCCF'!Y627+'6. Other(Incld) NCCF'!Y627</f>
        <v>0</v>
      </c>
      <c r="Z627" s="435">
        <f>'2. CAD NCCF'!Z627+'3. USD NCCF'!Z627+'4. EUR NCCF'!Z627+'5. GBP NCCF'!Z627+'6. Other(Incld) NCCF'!Z627</f>
        <v>0</v>
      </c>
      <c r="AA627" s="436">
        <f>'2. CAD NCCF'!AA627+'3. USD NCCF'!AA627+'4. EUR NCCF'!AA627+'5. GBP NCCF'!AA627+'6. Other(Incld) NCCF'!AA627</f>
        <v>0</v>
      </c>
      <c r="AB627" s="439">
        <f>'2. CAD NCCF'!AB627+'3. USD NCCF'!AB627+'4. EUR NCCF'!AB627+'5. GBP NCCF'!AB627+'6. Other(Incld) NCCF'!AB627</f>
        <v>0</v>
      </c>
      <c r="AC627" s="433">
        <f>'2. CAD NCCF'!AC627+'3. USD NCCF'!AC627+'4. EUR NCCF'!AC627+'5. GBP NCCF'!AC627+'6. Other(Incld) NCCF'!AC627</f>
        <v>0</v>
      </c>
      <c r="AD627" s="1015"/>
      <c r="AE627" s="1016"/>
      <c r="AF627" s="1017"/>
    </row>
    <row r="628" spans="1:32" ht="15" customHeight="1" x14ac:dyDescent="0.2">
      <c r="A628" s="222">
        <v>155</v>
      </c>
      <c r="B628" s="499"/>
      <c r="C628" s="261"/>
      <c r="D628" s="261"/>
      <c r="E628" s="475"/>
      <c r="F628" s="880" t="str">
        <f>'2. CAD NCCF'!F628:L628</f>
        <v>FI issued covered bonds, medium rated</v>
      </c>
      <c r="G628" s="881"/>
      <c r="H628" s="881"/>
      <c r="I628" s="881"/>
      <c r="J628" s="881"/>
      <c r="K628" s="881"/>
      <c r="L628" s="882"/>
      <c r="M628" s="433">
        <f>'2. CAD NCCF'!M628+'3. USD NCCF'!M628+'4. EUR NCCF'!M628+'5. GBP NCCF'!M628+'6. Other(Incld) NCCF'!M628</f>
        <v>0</v>
      </c>
      <c r="N628" s="438">
        <f>'2. CAD NCCF'!N628+'3. USD NCCF'!N628+'4. EUR NCCF'!N628+'5. GBP NCCF'!N628+'6. Other(Incld) NCCF'!N628</f>
        <v>0</v>
      </c>
      <c r="O628" s="435">
        <f>'2. CAD NCCF'!O628+'3. USD NCCF'!O628+'4. EUR NCCF'!O628+'5. GBP NCCF'!O628+'6. Other(Incld) NCCF'!O628</f>
        <v>0</v>
      </c>
      <c r="P628" s="435">
        <f>'2. CAD NCCF'!P628+'3. USD NCCF'!P628+'4. EUR NCCF'!P628+'5. GBP NCCF'!P628+'6. Other(Incld) NCCF'!P628</f>
        <v>0</v>
      </c>
      <c r="Q628" s="437">
        <f>'2. CAD NCCF'!Q628+'3. USD NCCF'!Q628+'4. EUR NCCF'!Q628+'5. GBP NCCF'!Q628+'6. Other(Incld) NCCF'!Q628</f>
        <v>0</v>
      </c>
      <c r="R628" s="435">
        <f>'2. CAD NCCF'!R628+'3. USD NCCF'!R628+'4. EUR NCCF'!R628+'5. GBP NCCF'!R628+'6. Other(Incld) NCCF'!R628</f>
        <v>0</v>
      </c>
      <c r="S628" s="436">
        <f>'2. CAD NCCF'!S628+'3. USD NCCF'!S628+'4. EUR NCCF'!S628+'5. GBP NCCF'!S628+'6. Other(Incld) NCCF'!S628</f>
        <v>0</v>
      </c>
      <c r="T628" s="435">
        <f>'2. CAD NCCF'!T628+'3. USD NCCF'!T628+'4. EUR NCCF'!T628+'5. GBP NCCF'!T628+'6. Other(Incld) NCCF'!T628</f>
        <v>0</v>
      </c>
      <c r="U628" s="436">
        <f>'2. CAD NCCF'!U628+'3. USD NCCF'!U628+'4. EUR NCCF'!U628+'5. GBP NCCF'!U628+'6. Other(Incld) NCCF'!U628</f>
        <v>0</v>
      </c>
      <c r="V628" s="435">
        <f>'2. CAD NCCF'!V628+'3. USD NCCF'!V628+'4. EUR NCCF'!V628+'5. GBP NCCF'!V628+'6. Other(Incld) NCCF'!V628</f>
        <v>0</v>
      </c>
      <c r="W628" s="436">
        <f>'2. CAD NCCF'!W628+'3. USD NCCF'!W628+'4. EUR NCCF'!W628+'5. GBP NCCF'!W628+'6. Other(Incld) NCCF'!W628</f>
        <v>0</v>
      </c>
      <c r="X628" s="435">
        <f>'2. CAD NCCF'!X628+'3. USD NCCF'!X628+'4. EUR NCCF'!X628+'5. GBP NCCF'!X628+'6. Other(Incld) NCCF'!X628</f>
        <v>0</v>
      </c>
      <c r="Y628" s="436">
        <f>'2. CAD NCCF'!Y628+'3. USD NCCF'!Y628+'4. EUR NCCF'!Y628+'5. GBP NCCF'!Y628+'6. Other(Incld) NCCF'!Y628</f>
        <v>0</v>
      </c>
      <c r="Z628" s="435">
        <f>'2. CAD NCCF'!Z628+'3. USD NCCF'!Z628+'4. EUR NCCF'!Z628+'5. GBP NCCF'!Z628+'6. Other(Incld) NCCF'!Z628</f>
        <v>0</v>
      </c>
      <c r="AA628" s="436">
        <f>'2. CAD NCCF'!AA628+'3. USD NCCF'!AA628+'4. EUR NCCF'!AA628+'5. GBP NCCF'!AA628+'6. Other(Incld) NCCF'!AA628</f>
        <v>0</v>
      </c>
      <c r="AB628" s="439">
        <f>'2. CAD NCCF'!AB628+'3. USD NCCF'!AB628+'4. EUR NCCF'!AB628+'5. GBP NCCF'!AB628+'6. Other(Incld) NCCF'!AB628</f>
        <v>0</v>
      </c>
      <c r="AC628" s="433">
        <f>'2. CAD NCCF'!AC628+'3. USD NCCF'!AC628+'4. EUR NCCF'!AC628+'5. GBP NCCF'!AC628+'6. Other(Incld) NCCF'!AC628</f>
        <v>0</v>
      </c>
      <c r="AD628" s="1015"/>
      <c r="AE628" s="1016"/>
      <c r="AF628" s="1017"/>
    </row>
    <row r="629" spans="1:32" ht="15" customHeight="1" x14ac:dyDescent="0.2">
      <c r="A629" s="222">
        <v>156</v>
      </c>
      <c r="B629" s="499"/>
      <c r="C629" s="261"/>
      <c r="D629" s="261"/>
      <c r="E629" s="475"/>
      <c r="F629" s="880" t="str">
        <f>'2. CAD NCCF'!F629:L629</f>
        <v>FI issued jumbo covered bonds, medium rated</v>
      </c>
      <c r="G629" s="881"/>
      <c r="H629" s="881"/>
      <c r="I629" s="881"/>
      <c r="J629" s="881"/>
      <c r="K629" s="881"/>
      <c r="L629" s="882"/>
      <c r="M629" s="433">
        <f>'2. CAD NCCF'!M629+'3. USD NCCF'!M629+'4. EUR NCCF'!M629+'5. GBP NCCF'!M629+'6. Other(Incld) NCCF'!M629</f>
        <v>0</v>
      </c>
      <c r="N629" s="438">
        <f>'2. CAD NCCF'!N629+'3. USD NCCF'!N629+'4. EUR NCCF'!N629+'5. GBP NCCF'!N629+'6. Other(Incld) NCCF'!N629</f>
        <v>0</v>
      </c>
      <c r="O629" s="435">
        <f>'2. CAD NCCF'!O629+'3. USD NCCF'!O629+'4. EUR NCCF'!O629+'5. GBP NCCF'!O629+'6. Other(Incld) NCCF'!O629</f>
        <v>0</v>
      </c>
      <c r="P629" s="435">
        <f>'2. CAD NCCF'!P629+'3. USD NCCF'!P629+'4. EUR NCCF'!P629+'5. GBP NCCF'!P629+'6. Other(Incld) NCCF'!P629</f>
        <v>0</v>
      </c>
      <c r="Q629" s="437">
        <f>'2. CAD NCCF'!Q629+'3. USD NCCF'!Q629+'4. EUR NCCF'!Q629+'5. GBP NCCF'!Q629+'6. Other(Incld) NCCF'!Q629</f>
        <v>0</v>
      </c>
      <c r="R629" s="435">
        <f>'2. CAD NCCF'!R629+'3. USD NCCF'!R629+'4. EUR NCCF'!R629+'5. GBP NCCF'!R629+'6. Other(Incld) NCCF'!R629</f>
        <v>0</v>
      </c>
      <c r="S629" s="436">
        <f>'2. CAD NCCF'!S629+'3. USD NCCF'!S629+'4. EUR NCCF'!S629+'5. GBP NCCF'!S629+'6. Other(Incld) NCCF'!S629</f>
        <v>0</v>
      </c>
      <c r="T629" s="435">
        <f>'2. CAD NCCF'!T629+'3. USD NCCF'!T629+'4. EUR NCCF'!T629+'5. GBP NCCF'!T629+'6. Other(Incld) NCCF'!T629</f>
        <v>0</v>
      </c>
      <c r="U629" s="436">
        <f>'2. CAD NCCF'!U629+'3. USD NCCF'!U629+'4. EUR NCCF'!U629+'5. GBP NCCF'!U629+'6. Other(Incld) NCCF'!U629</f>
        <v>0</v>
      </c>
      <c r="V629" s="435">
        <f>'2. CAD NCCF'!V629+'3. USD NCCF'!V629+'4. EUR NCCF'!V629+'5. GBP NCCF'!V629+'6. Other(Incld) NCCF'!V629</f>
        <v>0</v>
      </c>
      <c r="W629" s="436">
        <f>'2. CAD NCCF'!W629+'3. USD NCCF'!W629+'4. EUR NCCF'!W629+'5. GBP NCCF'!W629+'6. Other(Incld) NCCF'!W629</f>
        <v>0</v>
      </c>
      <c r="X629" s="435">
        <f>'2. CAD NCCF'!X629+'3. USD NCCF'!X629+'4. EUR NCCF'!X629+'5. GBP NCCF'!X629+'6. Other(Incld) NCCF'!X629</f>
        <v>0</v>
      </c>
      <c r="Y629" s="436">
        <f>'2. CAD NCCF'!Y629+'3. USD NCCF'!Y629+'4. EUR NCCF'!Y629+'5. GBP NCCF'!Y629+'6. Other(Incld) NCCF'!Y629</f>
        <v>0</v>
      </c>
      <c r="Z629" s="435">
        <f>'2. CAD NCCF'!Z629+'3. USD NCCF'!Z629+'4. EUR NCCF'!Z629+'5. GBP NCCF'!Z629+'6. Other(Incld) NCCF'!Z629</f>
        <v>0</v>
      </c>
      <c r="AA629" s="436">
        <f>'2. CAD NCCF'!AA629+'3. USD NCCF'!AA629+'4. EUR NCCF'!AA629+'5. GBP NCCF'!AA629+'6. Other(Incld) NCCF'!AA629</f>
        <v>0</v>
      </c>
      <c r="AB629" s="439">
        <f>'2. CAD NCCF'!AB629+'3. USD NCCF'!AB629+'4. EUR NCCF'!AB629+'5. GBP NCCF'!AB629+'6. Other(Incld) NCCF'!AB629</f>
        <v>0</v>
      </c>
      <c r="AC629" s="433">
        <f>'2. CAD NCCF'!AC629+'3. USD NCCF'!AC629+'4. EUR NCCF'!AC629+'5. GBP NCCF'!AC629+'6. Other(Incld) NCCF'!AC629</f>
        <v>0</v>
      </c>
      <c r="AD629" s="1015"/>
      <c r="AE629" s="1016"/>
      <c r="AF629" s="1017"/>
    </row>
    <row r="630" spans="1:32" ht="15" customHeight="1" x14ac:dyDescent="0.2">
      <c r="A630" s="222">
        <v>157</v>
      </c>
      <c r="B630" s="499"/>
      <c r="C630" s="261"/>
      <c r="D630" s="261"/>
      <c r="E630" s="877" t="str">
        <f>'2. CAD NCCF'!E630:L630</f>
        <v>Non-FI issued CBP, low or not rated</v>
      </c>
      <c r="F630" s="878"/>
      <c r="G630" s="878"/>
      <c r="H630" s="878"/>
      <c r="I630" s="878"/>
      <c r="J630" s="878"/>
      <c r="K630" s="878"/>
      <c r="L630" s="879"/>
      <c r="M630" s="399">
        <f>SUBTOTAL(9,M631:M632)</f>
        <v>0</v>
      </c>
      <c r="N630" s="402">
        <f t="shared" ref="N630" si="788">SUBTOTAL(9,N631:N632)</f>
        <v>0</v>
      </c>
      <c r="O630" s="406">
        <f t="shared" ref="O630" si="789">SUBTOTAL(9,O631:O632)</f>
        <v>0</v>
      </c>
      <c r="P630" s="405">
        <f t="shared" ref="P630" si="790">SUBTOTAL(9,P631:P632)</f>
        <v>0</v>
      </c>
      <c r="Q630" s="407">
        <f t="shared" ref="Q630" si="791">SUBTOTAL(9,Q631:Q632)</f>
        <v>0</v>
      </c>
      <c r="R630" s="406">
        <f t="shared" ref="R630" si="792">SUBTOTAL(9,R631:R632)</f>
        <v>0</v>
      </c>
      <c r="S630" s="406">
        <f t="shared" ref="S630" si="793">SUBTOTAL(9,S631:S632)</f>
        <v>0</v>
      </c>
      <c r="T630" s="406">
        <f t="shared" ref="T630" si="794">SUBTOTAL(9,T631:T632)</f>
        <v>0</v>
      </c>
      <c r="U630" s="406">
        <f t="shared" ref="U630" si="795">SUBTOTAL(9,U631:U632)</f>
        <v>0</v>
      </c>
      <c r="V630" s="406">
        <f t="shared" ref="V630" si="796">SUBTOTAL(9,V631:V632)</f>
        <v>0</v>
      </c>
      <c r="W630" s="406">
        <f t="shared" ref="W630" si="797">SUBTOTAL(9,W631:W632)</f>
        <v>0</v>
      </c>
      <c r="X630" s="406">
        <f t="shared" ref="X630" si="798">SUBTOTAL(9,X631:X632)</f>
        <v>0</v>
      </c>
      <c r="Y630" s="406">
        <f t="shared" ref="Y630" si="799">SUBTOTAL(9,Y631:Y632)</f>
        <v>0</v>
      </c>
      <c r="Z630" s="406">
        <f t="shared" ref="Z630" si="800">SUBTOTAL(9,Z631:Z632)</f>
        <v>0</v>
      </c>
      <c r="AA630" s="406">
        <f t="shared" ref="AA630" si="801">SUBTOTAL(9,AA631:AA632)</f>
        <v>0</v>
      </c>
      <c r="AB630" s="416">
        <f t="shared" ref="AB630" si="802">SUBTOTAL(9,AB631:AB632)</f>
        <v>0</v>
      </c>
      <c r="AC630" s="399">
        <f t="shared" ref="AC630" si="803">SUBTOTAL(9,AC631:AC632)</f>
        <v>0</v>
      </c>
      <c r="AD630" s="1015"/>
      <c r="AE630" s="1016"/>
      <c r="AF630" s="1017"/>
    </row>
    <row r="631" spans="1:32" ht="15" customHeight="1" x14ac:dyDescent="0.2">
      <c r="A631" s="222">
        <v>158</v>
      </c>
      <c r="B631" s="499"/>
      <c r="C631" s="261"/>
      <c r="D631" s="261"/>
      <c r="E631" s="475"/>
      <c r="F631" s="1045" t="str">
        <f>'2. CAD NCCF'!F631:L631</f>
        <v>Non-FI issued unsecured bonds and paper, low or not rated</v>
      </c>
      <c r="G631" s="1046"/>
      <c r="H631" s="1046"/>
      <c r="I631" s="1046"/>
      <c r="J631" s="1046"/>
      <c r="K631" s="1046"/>
      <c r="L631" s="1047"/>
      <c r="M631" s="433">
        <f>'2. CAD NCCF'!M631+'3. USD NCCF'!M631+'4. EUR NCCF'!M631+'5. GBP NCCF'!M631+'6. Other(Incld) NCCF'!M631</f>
        <v>0</v>
      </c>
      <c r="N631" s="438">
        <f>'2. CAD NCCF'!N631+'3. USD NCCF'!N631+'4. EUR NCCF'!N631+'5. GBP NCCF'!N631+'6. Other(Incld) NCCF'!N631</f>
        <v>0</v>
      </c>
      <c r="O631" s="435">
        <f>'2. CAD NCCF'!O631+'3. USD NCCF'!O631+'4. EUR NCCF'!O631+'5. GBP NCCF'!O631+'6. Other(Incld) NCCF'!O631</f>
        <v>0</v>
      </c>
      <c r="P631" s="435">
        <f>'2. CAD NCCF'!P631+'3. USD NCCF'!P631+'4. EUR NCCF'!P631+'5. GBP NCCF'!P631+'6. Other(Incld) NCCF'!P631</f>
        <v>0</v>
      </c>
      <c r="Q631" s="437">
        <f>'2. CAD NCCF'!Q631+'3. USD NCCF'!Q631+'4. EUR NCCF'!Q631+'5. GBP NCCF'!Q631+'6. Other(Incld) NCCF'!Q631</f>
        <v>0</v>
      </c>
      <c r="R631" s="435">
        <f>'2. CAD NCCF'!R631+'3. USD NCCF'!R631+'4. EUR NCCF'!R631+'5. GBP NCCF'!R631+'6. Other(Incld) NCCF'!R631</f>
        <v>0</v>
      </c>
      <c r="S631" s="436">
        <f>'2. CAD NCCF'!S631+'3. USD NCCF'!S631+'4. EUR NCCF'!S631+'5. GBP NCCF'!S631+'6. Other(Incld) NCCF'!S631</f>
        <v>0</v>
      </c>
      <c r="T631" s="435">
        <f>'2. CAD NCCF'!T631+'3. USD NCCF'!T631+'4. EUR NCCF'!T631+'5. GBP NCCF'!T631+'6. Other(Incld) NCCF'!T631</f>
        <v>0</v>
      </c>
      <c r="U631" s="436">
        <f>'2. CAD NCCF'!U631+'3. USD NCCF'!U631+'4. EUR NCCF'!U631+'5. GBP NCCF'!U631+'6. Other(Incld) NCCF'!U631</f>
        <v>0</v>
      </c>
      <c r="V631" s="435">
        <f>'2. CAD NCCF'!V631+'3. USD NCCF'!V631+'4. EUR NCCF'!V631+'5. GBP NCCF'!V631+'6. Other(Incld) NCCF'!V631</f>
        <v>0</v>
      </c>
      <c r="W631" s="436">
        <f>'2. CAD NCCF'!W631+'3. USD NCCF'!W631+'4. EUR NCCF'!W631+'5. GBP NCCF'!W631+'6. Other(Incld) NCCF'!W631</f>
        <v>0</v>
      </c>
      <c r="X631" s="435">
        <f>'2. CAD NCCF'!X631+'3. USD NCCF'!X631+'4. EUR NCCF'!X631+'5. GBP NCCF'!X631+'6. Other(Incld) NCCF'!X631</f>
        <v>0</v>
      </c>
      <c r="Y631" s="436">
        <f>'2. CAD NCCF'!Y631+'3. USD NCCF'!Y631+'4. EUR NCCF'!Y631+'5. GBP NCCF'!Y631+'6. Other(Incld) NCCF'!Y631</f>
        <v>0</v>
      </c>
      <c r="Z631" s="435">
        <f>'2. CAD NCCF'!Z631+'3. USD NCCF'!Z631+'4. EUR NCCF'!Z631+'5. GBP NCCF'!Z631+'6. Other(Incld) NCCF'!Z631</f>
        <v>0</v>
      </c>
      <c r="AA631" s="436">
        <f>'2. CAD NCCF'!AA631+'3. USD NCCF'!AA631+'4. EUR NCCF'!AA631+'5. GBP NCCF'!AA631+'6. Other(Incld) NCCF'!AA631</f>
        <v>0</v>
      </c>
      <c r="AB631" s="439">
        <f>'2. CAD NCCF'!AB631+'3. USD NCCF'!AB631+'4. EUR NCCF'!AB631+'5. GBP NCCF'!AB631+'6. Other(Incld) NCCF'!AB631</f>
        <v>0</v>
      </c>
      <c r="AC631" s="433">
        <f>'2. CAD NCCF'!AC631+'3. USD NCCF'!AC631+'4. EUR NCCF'!AC631+'5. GBP NCCF'!AC631+'6. Other(Incld) NCCF'!AC631</f>
        <v>0</v>
      </c>
      <c r="AD631" s="1015"/>
      <c r="AE631" s="1016"/>
      <c r="AF631" s="1017"/>
    </row>
    <row r="632" spans="1:32" ht="15" customHeight="1" x14ac:dyDescent="0.2">
      <c r="A632" s="222">
        <v>159</v>
      </c>
      <c r="B632" s="499"/>
      <c r="C632" s="261"/>
      <c r="D632" s="261"/>
      <c r="E632" s="475"/>
      <c r="F632" s="1045" t="str">
        <f>'2. CAD NCCF'!F632:L632</f>
        <v>Non-FI issued covered bonds, low or not rated</v>
      </c>
      <c r="G632" s="1046"/>
      <c r="H632" s="1046"/>
      <c r="I632" s="1046"/>
      <c r="J632" s="1046"/>
      <c r="K632" s="1046"/>
      <c r="L632" s="1047"/>
      <c r="M632" s="433">
        <f>'2. CAD NCCF'!M632+'3. USD NCCF'!M632+'4. EUR NCCF'!M632+'5. GBP NCCF'!M632+'6. Other(Incld) NCCF'!M632</f>
        <v>0</v>
      </c>
      <c r="N632" s="438">
        <f>'2. CAD NCCF'!N632+'3. USD NCCF'!N632+'4. EUR NCCF'!N632+'5. GBP NCCF'!N632+'6. Other(Incld) NCCF'!N632</f>
        <v>0</v>
      </c>
      <c r="O632" s="435">
        <f>'2. CAD NCCF'!O632+'3. USD NCCF'!O632+'4. EUR NCCF'!O632+'5. GBP NCCF'!O632+'6. Other(Incld) NCCF'!O632</f>
        <v>0</v>
      </c>
      <c r="P632" s="435">
        <f>'2. CAD NCCF'!P632+'3. USD NCCF'!P632+'4. EUR NCCF'!P632+'5. GBP NCCF'!P632+'6. Other(Incld) NCCF'!P632</f>
        <v>0</v>
      </c>
      <c r="Q632" s="437">
        <f>'2. CAD NCCF'!Q632+'3. USD NCCF'!Q632+'4. EUR NCCF'!Q632+'5. GBP NCCF'!Q632+'6. Other(Incld) NCCF'!Q632</f>
        <v>0</v>
      </c>
      <c r="R632" s="435">
        <f>'2. CAD NCCF'!R632+'3. USD NCCF'!R632+'4. EUR NCCF'!R632+'5. GBP NCCF'!R632+'6. Other(Incld) NCCF'!R632</f>
        <v>0</v>
      </c>
      <c r="S632" s="436">
        <f>'2. CAD NCCF'!S632+'3. USD NCCF'!S632+'4. EUR NCCF'!S632+'5. GBP NCCF'!S632+'6. Other(Incld) NCCF'!S632</f>
        <v>0</v>
      </c>
      <c r="T632" s="435">
        <f>'2. CAD NCCF'!T632+'3. USD NCCF'!T632+'4. EUR NCCF'!T632+'5. GBP NCCF'!T632+'6. Other(Incld) NCCF'!T632</f>
        <v>0</v>
      </c>
      <c r="U632" s="436">
        <f>'2. CAD NCCF'!U632+'3. USD NCCF'!U632+'4. EUR NCCF'!U632+'5. GBP NCCF'!U632+'6. Other(Incld) NCCF'!U632</f>
        <v>0</v>
      </c>
      <c r="V632" s="435">
        <f>'2. CAD NCCF'!V632+'3. USD NCCF'!V632+'4. EUR NCCF'!V632+'5. GBP NCCF'!V632+'6. Other(Incld) NCCF'!V632</f>
        <v>0</v>
      </c>
      <c r="W632" s="436">
        <f>'2. CAD NCCF'!W632+'3. USD NCCF'!W632+'4. EUR NCCF'!W632+'5. GBP NCCF'!W632+'6. Other(Incld) NCCF'!W632</f>
        <v>0</v>
      </c>
      <c r="X632" s="435">
        <f>'2. CAD NCCF'!X632+'3. USD NCCF'!X632+'4. EUR NCCF'!X632+'5. GBP NCCF'!X632+'6. Other(Incld) NCCF'!X632</f>
        <v>0</v>
      </c>
      <c r="Y632" s="436">
        <f>'2. CAD NCCF'!Y632+'3. USD NCCF'!Y632+'4. EUR NCCF'!Y632+'5. GBP NCCF'!Y632+'6. Other(Incld) NCCF'!Y632</f>
        <v>0</v>
      </c>
      <c r="Z632" s="435">
        <f>'2. CAD NCCF'!Z632+'3. USD NCCF'!Z632+'4. EUR NCCF'!Z632+'5. GBP NCCF'!Z632+'6. Other(Incld) NCCF'!Z632</f>
        <v>0</v>
      </c>
      <c r="AA632" s="436">
        <f>'2. CAD NCCF'!AA632+'3. USD NCCF'!AA632+'4. EUR NCCF'!AA632+'5. GBP NCCF'!AA632+'6. Other(Incld) NCCF'!AA632</f>
        <v>0</v>
      </c>
      <c r="AB632" s="439">
        <f>'2. CAD NCCF'!AB632+'3. USD NCCF'!AB632+'4. EUR NCCF'!AB632+'5. GBP NCCF'!AB632+'6. Other(Incld) NCCF'!AB632</f>
        <v>0</v>
      </c>
      <c r="AC632" s="433">
        <f>'2. CAD NCCF'!AC632+'3. USD NCCF'!AC632+'4. EUR NCCF'!AC632+'5. GBP NCCF'!AC632+'6. Other(Incld) NCCF'!AC632</f>
        <v>0</v>
      </c>
      <c r="AD632" s="1015"/>
      <c r="AE632" s="1016"/>
      <c r="AF632" s="1017"/>
    </row>
    <row r="633" spans="1:32" ht="15" customHeight="1" x14ac:dyDescent="0.2">
      <c r="A633" s="222">
        <v>160</v>
      </c>
      <c r="B633" s="499"/>
      <c r="C633" s="261"/>
      <c r="D633" s="261"/>
      <c r="E633" s="877" t="str">
        <f>'2. CAD NCCF'!E633:L633</f>
        <v>FI issued CBP, low or not rated</v>
      </c>
      <c r="F633" s="878"/>
      <c r="G633" s="878"/>
      <c r="H633" s="878"/>
      <c r="I633" s="878"/>
      <c r="J633" s="878"/>
      <c r="K633" s="878"/>
      <c r="L633" s="879"/>
      <c r="M633" s="399">
        <f>SUBTOTAL(9,M634:M636)</f>
        <v>0</v>
      </c>
      <c r="N633" s="402">
        <f t="shared" ref="N633" si="804">SUBTOTAL(9,N634:N636)</f>
        <v>0</v>
      </c>
      <c r="O633" s="406">
        <f t="shared" ref="O633" si="805">SUBTOTAL(9,O634:O636)</f>
        <v>0</v>
      </c>
      <c r="P633" s="405">
        <f t="shared" ref="P633" si="806">SUBTOTAL(9,P634:P636)</f>
        <v>0</v>
      </c>
      <c r="Q633" s="407">
        <f t="shared" ref="Q633" si="807">SUBTOTAL(9,Q634:Q636)</f>
        <v>0</v>
      </c>
      <c r="R633" s="406">
        <f t="shared" ref="R633" si="808">SUBTOTAL(9,R634:R636)</f>
        <v>0</v>
      </c>
      <c r="S633" s="406">
        <f t="shared" ref="S633" si="809">SUBTOTAL(9,S634:S636)</f>
        <v>0</v>
      </c>
      <c r="T633" s="406">
        <f t="shared" ref="T633" si="810">SUBTOTAL(9,T634:T636)</f>
        <v>0</v>
      </c>
      <c r="U633" s="406">
        <f t="shared" ref="U633" si="811">SUBTOTAL(9,U634:U636)</f>
        <v>0</v>
      </c>
      <c r="V633" s="406">
        <f t="shared" ref="V633" si="812">SUBTOTAL(9,V634:V636)</f>
        <v>0</v>
      </c>
      <c r="W633" s="406">
        <f t="shared" ref="W633" si="813">SUBTOTAL(9,W634:W636)</f>
        <v>0</v>
      </c>
      <c r="X633" s="406">
        <f t="shared" ref="X633" si="814">SUBTOTAL(9,X634:X636)</f>
        <v>0</v>
      </c>
      <c r="Y633" s="406">
        <f t="shared" ref="Y633" si="815">SUBTOTAL(9,Y634:Y636)</f>
        <v>0</v>
      </c>
      <c r="Z633" s="406">
        <f t="shared" ref="Z633" si="816">SUBTOTAL(9,Z634:Z636)</f>
        <v>0</v>
      </c>
      <c r="AA633" s="406">
        <f t="shared" ref="AA633" si="817">SUBTOTAL(9,AA634:AA636)</f>
        <v>0</v>
      </c>
      <c r="AB633" s="416">
        <f t="shared" ref="AB633" si="818">SUBTOTAL(9,AB634:AB636)</f>
        <v>0</v>
      </c>
      <c r="AC633" s="399">
        <f t="shared" ref="AC633" si="819">SUBTOTAL(9,AC634:AC636)</f>
        <v>0</v>
      </c>
      <c r="AD633" s="1015"/>
      <c r="AE633" s="1016"/>
      <c r="AF633" s="1017"/>
    </row>
    <row r="634" spans="1:32" ht="15" customHeight="1" x14ac:dyDescent="0.2">
      <c r="A634" s="222">
        <v>161</v>
      </c>
      <c r="B634" s="499"/>
      <c r="C634" s="261"/>
      <c r="D634" s="261"/>
      <c r="E634" s="475"/>
      <c r="F634" s="880" t="str">
        <f>'2. CAD NCCF'!F634:L634</f>
        <v>FI issued unsecured bonds and paper, low or not rated</v>
      </c>
      <c r="G634" s="881"/>
      <c r="H634" s="881"/>
      <c r="I634" s="881"/>
      <c r="J634" s="881"/>
      <c r="K634" s="881"/>
      <c r="L634" s="882"/>
      <c r="M634" s="433">
        <f>'2. CAD NCCF'!M634+'3. USD NCCF'!M634+'4. EUR NCCF'!M634+'5. GBP NCCF'!M634+'6. Other(Incld) NCCF'!M634</f>
        <v>0</v>
      </c>
      <c r="N634" s="438">
        <f>'2. CAD NCCF'!N634+'3. USD NCCF'!N634+'4. EUR NCCF'!N634+'5. GBP NCCF'!N634+'6. Other(Incld) NCCF'!N634</f>
        <v>0</v>
      </c>
      <c r="O634" s="435">
        <f>'2. CAD NCCF'!O634+'3. USD NCCF'!O634+'4. EUR NCCF'!O634+'5. GBP NCCF'!O634+'6. Other(Incld) NCCF'!O634</f>
        <v>0</v>
      </c>
      <c r="P634" s="435">
        <f>'2. CAD NCCF'!P634+'3. USD NCCF'!P634+'4. EUR NCCF'!P634+'5. GBP NCCF'!P634+'6. Other(Incld) NCCF'!P634</f>
        <v>0</v>
      </c>
      <c r="Q634" s="437">
        <f>'2. CAD NCCF'!Q634+'3. USD NCCF'!Q634+'4. EUR NCCF'!Q634+'5. GBP NCCF'!Q634+'6. Other(Incld) NCCF'!Q634</f>
        <v>0</v>
      </c>
      <c r="R634" s="435">
        <f>'2. CAD NCCF'!R634+'3. USD NCCF'!R634+'4. EUR NCCF'!R634+'5. GBP NCCF'!R634+'6. Other(Incld) NCCF'!R634</f>
        <v>0</v>
      </c>
      <c r="S634" s="436">
        <f>'2. CAD NCCF'!S634+'3. USD NCCF'!S634+'4. EUR NCCF'!S634+'5. GBP NCCF'!S634+'6. Other(Incld) NCCF'!S634</f>
        <v>0</v>
      </c>
      <c r="T634" s="435">
        <f>'2. CAD NCCF'!T634+'3. USD NCCF'!T634+'4. EUR NCCF'!T634+'5. GBP NCCF'!T634+'6. Other(Incld) NCCF'!T634</f>
        <v>0</v>
      </c>
      <c r="U634" s="436">
        <f>'2. CAD NCCF'!U634+'3. USD NCCF'!U634+'4. EUR NCCF'!U634+'5. GBP NCCF'!U634+'6. Other(Incld) NCCF'!U634</f>
        <v>0</v>
      </c>
      <c r="V634" s="435">
        <f>'2. CAD NCCF'!V634+'3. USD NCCF'!V634+'4. EUR NCCF'!V634+'5. GBP NCCF'!V634+'6. Other(Incld) NCCF'!V634</f>
        <v>0</v>
      </c>
      <c r="W634" s="436">
        <f>'2. CAD NCCF'!W634+'3. USD NCCF'!W634+'4. EUR NCCF'!W634+'5. GBP NCCF'!W634+'6. Other(Incld) NCCF'!W634</f>
        <v>0</v>
      </c>
      <c r="X634" s="435">
        <f>'2. CAD NCCF'!X634+'3. USD NCCF'!X634+'4. EUR NCCF'!X634+'5. GBP NCCF'!X634+'6. Other(Incld) NCCF'!X634</f>
        <v>0</v>
      </c>
      <c r="Y634" s="436">
        <f>'2. CAD NCCF'!Y634+'3. USD NCCF'!Y634+'4. EUR NCCF'!Y634+'5. GBP NCCF'!Y634+'6. Other(Incld) NCCF'!Y634</f>
        <v>0</v>
      </c>
      <c r="Z634" s="435">
        <f>'2. CAD NCCF'!Z634+'3. USD NCCF'!Z634+'4. EUR NCCF'!Z634+'5. GBP NCCF'!Z634+'6. Other(Incld) NCCF'!Z634</f>
        <v>0</v>
      </c>
      <c r="AA634" s="436">
        <f>'2. CAD NCCF'!AA634+'3. USD NCCF'!AA634+'4. EUR NCCF'!AA634+'5. GBP NCCF'!AA634+'6. Other(Incld) NCCF'!AA634</f>
        <v>0</v>
      </c>
      <c r="AB634" s="439">
        <f>'2. CAD NCCF'!AB634+'3. USD NCCF'!AB634+'4. EUR NCCF'!AB634+'5. GBP NCCF'!AB634+'6. Other(Incld) NCCF'!AB634</f>
        <v>0</v>
      </c>
      <c r="AC634" s="433">
        <f>'2. CAD NCCF'!AC634+'3. USD NCCF'!AC634+'4. EUR NCCF'!AC634+'5. GBP NCCF'!AC634+'6. Other(Incld) NCCF'!AC634</f>
        <v>0</v>
      </c>
      <c r="AD634" s="1015"/>
      <c r="AE634" s="1016"/>
      <c r="AF634" s="1017"/>
    </row>
    <row r="635" spans="1:32" ht="15" customHeight="1" x14ac:dyDescent="0.2">
      <c r="A635" s="222">
        <v>162</v>
      </c>
      <c r="B635" s="499"/>
      <c r="C635" s="467"/>
      <c r="D635" s="467"/>
      <c r="E635" s="467"/>
      <c r="F635" s="880" t="str">
        <f>'2. CAD NCCF'!F635:L635</f>
        <v>FI issued covered bonds, low or not rated</v>
      </c>
      <c r="G635" s="881"/>
      <c r="H635" s="881"/>
      <c r="I635" s="881"/>
      <c r="J635" s="881"/>
      <c r="K635" s="881"/>
      <c r="L635" s="882"/>
      <c r="M635" s="433">
        <f>'2. CAD NCCF'!M635+'3. USD NCCF'!M635+'4. EUR NCCF'!M635+'5. GBP NCCF'!M635+'6. Other(Incld) NCCF'!M635</f>
        <v>0</v>
      </c>
      <c r="N635" s="438">
        <f>'2. CAD NCCF'!N635+'3. USD NCCF'!N635+'4. EUR NCCF'!N635+'5. GBP NCCF'!N635+'6. Other(Incld) NCCF'!N635</f>
        <v>0</v>
      </c>
      <c r="O635" s="435">
        <f>'2. CAD NCCF'!O635+'3. USD NCCF'!O635+'4. EUR NCCF'!O635+'5. GBP NCCF'!O635+'6. Other(Incld) NCCF'!O635</f>
        <v>0</v>
      </c>
      <c r="P635" s="435">
        <f>'2. CAD NCCF'!P635+'3. USD NCCF'!P635+'4. EUR NCCF'!P635+'5. GBP NCCF'!P635+'6. Other(Incld) NCCF'!P635</f>
        <v>0</v>
      </c>
      <c r="Q635" s="437">
        <f>'2. CAD NCCF'!Q635+'3. USD NCCF'!Q635+'4. EUR NCCF'!Q635+'5. GBP NCCF'!Q635+'6. Other(Incld) NCCF'!Q635</f>
        <v>0</v>
      </c>
      <c r="R635" s="435">
        <f>'2. CAD NCCF'!R635+'3. USD NCCF'!R635+'4. EUR NCCF'!R635+'5. GBP NCCF'!R635+'6. Other(Incld) NCCF'!R635</f>
        <v>0</v>
      </c>
      <c r="S635" s="436">
        <f>'2. CAD NCCF'!S635+'3. USD NCCF'!S635+'4. EUR NCCF'!S635+'5. GBP NCCF'!S635+'6. Other(Incld) NCCF'!S635</f>
        <v>0</v>
      </c>
      <c r="T635" s="435">
        <f>'2. CAD NCCF'!T635+'3. USD NCCF'!T635+'4. EUR NCCF'!T635+'5. GBP NCCF'!T635+'6. Other(Incld) NCCF'!T635</f>
        <v>0</v>
      </c>
      <c r="U635" s="436">
        <f>'2. CAD NCCF'!U635+'3. USD NCCF'!U635+'4. EUR NCCF'!U635+'5. GBP NCCF'!U635+'6. Other(Incld) NCCF'!U635</f>
        <v>0</v>
      </c>
      <c r="V635" s="435">
        <f>'2. CAD NCCF'!V635+'3. USD NCCF'!V635+'4. EUR NCCF'!V635+'5. GBP NCCF'!V635+'6. Other(Incld) NCCF'!V635</f>
        <v>0</v>
      </c>
      <c r="W635" s="436">
        <f>'2. CAD NCCF'!W635+'3. USD NCCF'!W635+'4. EUR NCCF'!W635+'5. GBP NCCF'!W635+'6. Other(Incld) NCCF'!W635</f>
        <v>0</v>
      </c>
      <c r="X635" s="435">
        <f>'2. CAD NCCF'!X635+'3. USD NCCF'!X635+'4. EUR NCCF'!X635+'5. GBP NCCF'!X635+'6. Other(Incld) NCCF'!X635</f>
        <v>0</v>
      </c>
      <c r="Y635" s="436">
        <f>'2. CAD NCCF'!Y635+'3. USD NCCF'!Y635+'4. EUR NCCF'!Y635+'5. GBP NCCF'!Y635+'6. Other(Incld) NCCF'!Y635</f>
        <v>0</v>
      </c>
      <c r="Z635" s="435">
        <f>'2. CAD NCCF'!Z635+'3. USD NCCF'!Z635+'4. EUR NCCF'!Z635+'5. GBP NCCF'!Z635+'6. Other(Incld) NCCF'!Z635</f>
        <v>0</v>
      </c>
      <c r="AA635" s="436">
        <f>'2. CAD NCCF'!AA635+'3. USD NCCF'!AA635+'4. EUR NCCF'!AA635+'5. GBP NCCF'!AA635+'6. Other(Incld) NCCF'!AA635</f>
        <v>0</v>
      </c>
      <c r="AB635" s="439">
        <f>'2. CAD NCCF'!AB635+'3. USD NCCF'!AB635+'4. EUR NCCF'!AB635+'5. GBP NCCF'!AB635+'6. Other(Incld) NCCF'!AB635</f>
        <v>0</v>
      </c>
      <c r="AC635" s="433">
        <f>'2. CAD NCCF'!AC635+'3. USD NCCF'!AC635+'4. EUR NCCF'!AC635+'5. GBP NCCF'!AC635+'6. Other(Incld) NCCF'!AC635</f>
        <v>0</v>
      </c>
      <c r="AD635" s="1015"/>
      <c r="AE635" s="1016"/>
      <c r="AF635" s="1017"/>
    </row>
    <row r="636" spans="1:32" ht="15" customHeight="1" x14ac:dyDescent="0.2">
      <c r="A636" s="222">
        <v>163</v>
      </c>
      <c r="B636" s="468"/>
      <c r="C636" s="489"/>
      <c r="D636" s="489"/>
      <c r="E636" s="489"/>
      <c r="F636" s="880" t="str">
        <f>'2. CAD NCCF'!F636:L636</f>
        <v>FI issued jumbo covered bonds, low or not rated</v>
      </c>
      <c r="G636" s="881"/>
      <c r="H636" s="881"/>
      <c r="I636" s="881"/>
      <c r="J636" s="881"/>
      <c r="K636" s="881"/>
      <c r="L636" s="882"/>
      <c r="M636" s="433">
        <f>'2. CAD NCCF'!M636+'3. USD NCCF'!M636+'4. EUR NCCF'!M636+'5. GBP NCCF'!M636+'6. Other(Incld) NCCF'!M636</f>
        <v>0</v>
      </c>
      <c r="N636" s="438">
        <f>'2. CAD NCCF'!N636+'3. USD NCCF'!N636+'4. EUR NCCF'!N636+'5. GBP NCCF'!N636+'6. Other(Incld) NCCF'!N636</f>
        <v>0</v>
      </c>
      <c r="O636" s="435">
        <f>'2. CAD NCCF'!O636+'3. USD NCCF'!O636+'4. EUR NCCF'!O636+'5. GBP NCCF'!O636+'6. Other(Incld) NCCF'!O636</f>
        <v>0</v>
      </c>
      <c r="P636" s="435">
        <f>'2. CAD NCCF'!P636+'3. USD NCCF'!P636+'4. EUR NCCF'!P636+'5. GBP NCCF'!P636+'6. Other(Incld) NCCF'!P636</f>
        <v>0</v>
      </c>
      <c r="Q636" s="437">
        <f>'2. CAD NCCF'!Q636+'3. USD NCCF'!Q636+'4. EUR NCCF'!Q636+'5. GBP NCCF'!Q636+'6. Other(Incld) NCCF'!Q636</f>
        <v>0</v>
      </c>
      <c r="R636" s="435">
        <f>'2. CAD NCCF'!R636+'3. USD NCCF'!R636+'4. EUR NCCF'!R636+'5. GBP NCCF'!R636+'6. Other(Incld) NCCF'!R636</f>
        <v>0</v>
      </c>
      <c r="S636" s="436">
        <f>'2. CAD NCCF'!S636+'3. USD NCCF'!S636+'4. EUR NCCF'!S636+'5. GBP NCCF'!S636+'6. Other(Incld) NCCF'!S636</f>
        <v>0</v>
      </c>
      <c r="T636" s="435">
        <f>'2. CAD NCCF'!T636+'3. USD NCCF'!T636+'4. EUR NCCF'!T636+'5. GBP NCCF'!T636+'6. Other(Incld) NCCF'!T636</f>
        <v>0</v>
      </c>
      <c r="U636" s="436">
        <f>'2. CAD NCCF'!U636+'3. USD NCCF'!U636+'4. EUR NCCF'!U636+'5. GBP NCCF'!U636+'6. Other(Incld) NCCF'!U636</f>
        <v>0</v>
      </c>
      <c r="V636" s="435">
        <f>'2. CAD NCCF'!V636+'3. USD NCCF'!V636+'4. EUR NCCF'!V636+'5. GBP NCCF'!V636+'6. Other(Incld) NCCF'!V636</f>
        <v>0</v>
      </c>
      <c r="W636" s="436">
        <f>'2. CAD NCCF'!W636+'3. USD NCCF'!W636+'4. EUR NCCF'!W636+'5. GBP NCCF'!W636+'6. Other(Incld) NCCF'!W636</f>
        <v>0</v>
      </c>
      <c r="X636" s="435">
        <f>'2. CAD NCCF'!X636+'3. USD NCCF'!X636+'4. EUR NCCF'!X636+'5. GBP NCCF'!X636+'6. Other(Incld) NCCF'!X636</f>
        <v>0</v>
      </c>
      <c r="Y636" s="436">
        <f>'2. CAD NCCF'!Y636+'3. USD NCCF'!Y636+'4. EUR NCCF'!Y636+'5. GBP NCCF'!Y636+'6. Other(Incld) NCCF'!Y636</f>
        <v>0</v>
      </c>
      <c r="Z636" s="435">
        <f>'2. CAD NCCF'!Z636+'3. USD NCCF'!Z636+'4. EUR NCCF'!Z636+'5. GBP NCCF'!Z636+'6. Other(Incld) NCCF'!Z636</f>
        <v>0</v>
      </c>
      <c r="AA636" s="436">
        <f>'2. CAD NCCF'!AA636+'3. USD NCCF'!AA636+'4. EUR NCCF'!AA636+'5. GBP NCCF'!AA636+'6. Other(Incld) NCCF'!AA636</f>
        <v>0</v>
      </c>
      <c r="AB636" s="439">
        <f>'2. CAD NCCF'!AB636+'3. USD NCCF'!AB636+'4. EUR NCCF'!AB636+'5. GBP NCCF'!AB636+'6. Other(Incld) NCCF'!AB636</f>
        <v>0</v>
      </c>
      <c r="AC636" s="433">
        <f>'2. CAD NCCF'!AC636+'3. USD NCCF'!AC636+'4. EUR NCCF'!AC636+'5. GBP NCCF'!AC636+'6. Other(Incld) NCCF'!AC636</f>
        <v>0</v>
      </c>
      <c r="AD636" s="1015"/>
      <c r="AE636" s="1016"/>
      <c r="AF636" s="1017"/>
    </row>
    <row r="637" spans="1:32" ht="14.25" customHeight="1" x14ac:dyDescent="0.2">
      <c r="A637" s="222">
        <v>164</v>
      </c>
      <c r="B637" s="501"/>
      <c r="C637" s="268"/>
      <c r="D637" s="1051" t="str">
        <f>'2. CAD NCCF'!D637:AF637</f>
        <v>Asset backed securities (ABS) and asset backed commercial paper (ABCP)</v>
      </c>
      <c r="E637" s="1052"/>
      <c r="F637" s="1052"/>
      <c r="G637" s="1052"/>
      <c r="H637" s="1052"/>
      <c r="I637" s="1052"/>
      <c r="J637" s="1052"/>
      <c r="K637" s="1052"/>
      <c r="L637" s="1052"/>
      <c r="M637" s="1053"/>
      <c r="N637" s="1053"/>
      <c r="O637" s="1053"/>
      <c r="P637" s="1053"/>
      <c r="Q637" s="1053"/>
      <c r="R637" s="1053"/>
      <c r="S637" s="1053"/>
      <c r="T637" s="1053"/>
      <c r="U637" s="1053"/>
      <c r="V637" s="1053"/>
      <c r="W637" s="1053"/>
      <c r="X637" s="1053"/>
      <c r="Y637" s="1053"/>
      <c r="Z637" s="1053"/>
      <c r="AA637" s="1053"/>
      <c r="AB637" s="1053"/>
      <c r="AC637" s="1053"/>
      <c r="AD637" s="1053"/>
      <c r="AE637" s="1053"/>
      <c r="AF637" s="1054"/>
    </row>
    <row r="638" spans="1:32" ht="15" x14ac:dyDescent="0.2">
      <c r="A638" s="222">
        <v>165</v>
      </c>
      <c r="B638" s="499"/>
      <c r="C638" s="467"/>
      <c r="D638" s="467"/>
      <c r="E638" s="877" t="str">
        <f>'2. CAD NCCF'!E638:L638</f>
        <v>Non-FI issued ABS and ABCP, high rated</v>
      </c>
      <c r="F638" s="878"/>
      <c r="G638" s="878"/>
      <c r="H638" s="878"/>
      <c r="I638" s="878"/>
      <c r="J638" s="878"/>
      <c r="K638" s="878"/>
      <c r="L638" s="879"/>
      <c r="M638" s="399">
        <f>SUBTOTAL(9,M639:M640)</f>
        <v>0</v>
      </c>
      <c r="N638" s="402">
        <f t="shared" ref="N638" si="820">SUBTOTAL(9,N639:N640)</f>
        <v>0</v>
      </c>
      <c r="O638" s="406">
        <f t="shared" ref="O638" si="821">SUBTOTAL(9,O639:O640)</f>
        <v>0</v>
      </c>
      <c r="P638" s="405">
        <f t="shared" ref="P638" si="822">SUBTOTAL(9,P639:P640)</f>
        <v>0</v>
      </c>
      <c r="Q638" s="407">
        <f t="shared" ref="Q638" si="823">SUBTOTAL(9,Q639:Q640)</f>
        <v>0</v>
      </c>
      <c r="R638" s="406">
        <f t="shared" ref="R638" si="824">SUBTOTAL(9,R639:R640)</f>
        <v>0</v>
      </c>
      <c r="S638" s="406">
        <f t="shared" ref="S638" si="825">SUBTOTAL(9,S639:S640)</f>
        <v>0</v>
      </c>
      <c r="T638" s="406">
        <f t="shared" ref="T638" si="826">SUBTOTAL(9,T639:T640)</f>
        <v>0</v>
      </c>
      <c r="U638" s="406">
        <f t="shared" ref="U638" si="827">SUBTOTAL(9,U639:U640)</f>
        <v>0</v>
      </c>
      <c r="V638" s="406">
        <f t="shared" ref="V638" si="828">SUBTOTAL(9,V639:V640)</f>
        <v>0</v>
      </c>
      <c r="W638" s="406">
        <f t="shared" ref="W638" si="829">SUBTOTAL(9,W639:W640)</f>
        <v>0</v>
      </c>
      <c r="X638" s="406">
        <f t="shared" ref="X638" si="830">SUBTOTAL(9,X639:X640)</f>
        <v>0</v>
      </c>
      <c r="Y638" s="406">
        <f t="shared" ref="Y638" si="831">SUBTOTAL(9,Y639:Y640)</f>
        <v>0</v>
      </c>
      <c r="Z638" s="406">
        <f t="shared" ref="Z638" si="832">SUBTOTAL(9,Z639:Z640)</f>
        <v>0</v>
      </c>
      <c r="AA638" s="406">
        <f t="shared" ref="AA638" si="833">SUBTOTAL(9,AA639:AA640)</f>
        <v>0</v>
      </c>
      <c r="AB638" s="416">
        <f t="shared" ref="AB638" si="834">SUBTOTAL(9,AB639:AB640)</f>
        <v>0</v>
      </c>
      <c r="AC638" s="399">
        <f t="shared" ref="AC638" si="835">SUBTOTAL(9,AC639:AC640)</f>
        <v>0</v>
      </c>
      <c r="AD638" s="1015"/>
      <c r="AE638" s="1016"/>
      <c r="AF638" s="1017"/>
    </row>
    <row r="639" spans="1:32" ht="15" x14ac:dyDescent="0.2">
      <c r="A639" s="222">
        <v>166</v>
      </c>
      <c r="B639" s="499"/>
      <c r="C639" s="467"/>
      <c r="D639" s="467"/>
      <c r="E639" s="467"/>
      <c r="F639" s="880" t="str">
        <f>'2. CAD NCCF'!F639:L639</f>
        <v>Non-FI issued ABS, high rated</v>
      </c>
      <c r="G639" s="881"/>
      <c r="H639" s="881"/>
      <c r="I639" s="881"/>
      <c r="J639" s="881"/>
      <c r="K639" s="881"/>
      <c r="L639" s="882"/>
      <c r="M639" s="433">
        <f>'2. CAD NCCF'!M639+'3. USD NCCF'!M639+'4. EUR NCCF'!M639+'5. GBP NCCF'!M639+'6. Other(Incld) NCCF'!M639</f>
        <v>0</v>
      </c>
      <c r="N639" s="438">
        <f>'2. CAD NCCF'!N639+'3. USD NCCF'!N639+'4. EUR NCCF'!N639+'5. GBP NCCF'!N639+'6. Other(Incld) NCCF'!N639</f>
        <v>0</v>
      </c>
      <c r="O639" s="435">
        <f>'2. CAD NCCF'!O639+'3. USD NCCF'!O639+'4. EUR NCCF'!O639+'5. GBP NCCF'!O639+'6. Other(Incld) NCCF'!O639</f>
        <v>0</v>
      </c>
      <c r="P639" s="435">
        <f>'2. CAD NCCF'!P639+'3. USD NCCF'!P639+'4. EUR NCCF'!P639+'5. GBP NCCF'!P639+'6. Other(Incld) NCCF'!P639</f>
        <v>0</v>
      </c>
      <c r="Q639" s="437">
        <f>'2. CAD NCCF'!Q639+'3. USD NCCF'!Q639+'4. EUR NCCF'!Q639+'5. GBP NCCF'!Q639+'6. Other(Incld) NCCF'!Q639</f>
        <v>0</v>
      </c>
      <c r="R639" s="435">
        <f>'2. CAD NCCF'!R639+'3. USD NCCF'!R639+'4. EUR NCCF'!R639+'5. GBP NCCF'!R639+'6. Other(Incld) NCCF'!R639</f>
        <v>0</v>
      </c>
      <c r="S639" s="436">
        <f>'2. CAD NCCF'!S639+'3. USD NCCF'!S639+'4. EUR NCCF'!S639+'5. GBP NCCF'!S639+'6. Other(Incld) NCCF'!S639</f>
        <v>0</v>
      </c>
      <c r="T639" s="435">
        <f>'2. CAD NCCF'!T639+'3. USD NCCF'!T639+'4. EUR NCCF'!T639+'5. GBP NCCF'!T639+'6. Other(Incld) NCCF'!T639</f>
        <v>0</v>
      </c>
      <c r="U639" s="436">
        <f>'2. CAD NCCF'!U639+'3. USD NCCF'!U639+'4. EUR NCCF'!U639+'5. GBP NCCF'!U639+'6. Other(Incld) NCCF'!U639</f>
        <v>0</v>
      </c>
      <c r="V639" s="435">
        <f>'2. CAD NCCF'!V639+'3. USD NCCF'!V639+'4. EUR NCCF'!V639+'5. GBP NCCF'!V639+'6. Other(Incld) NCCF'!V639</f>
        <v>0</v>
      </c>
      <c r="W639" s="436">
        <f>'2. CAD NCCF'!W639+'3. USD NCCF'!W639+'4. EUR NCCF'!W639+'5. GBP NCCF'!W639+'6. Other(Incld) NCCF'!W639</f>
        <v>0</v>
      </c>
      <c r="X639" s="435">
        <f>'2. CAD NCCF'!X639+'3. USD NCCF'!X639+'4. EUR NCCF'!X639+'5. GBP NCCF'!X639+'6. Other(Incld) NCCF'!X639</f>
        <v>0</v>
      </c>
      <c r="Y639" s="436">
        <f>'2. CAD NCCF'!Y639+'3. USD NCCF'!Y639+'4. EUR NCCF'!Y639+'5. GBP NCCF'!Y639+'6. Other(Incld) NCCF'!Y639</f>
        <v>0</v>
      </c>
      <c r="Z639" s="435">
        <f>'2. CAD NCCF'!Z639+'3. USD NCCF'!Z639+'4. EUR NCCF'!Z639+'5. GBP NCCF'!Z639+'6. Other(Incld) NCCF'!Z639</f>
        <v>0</v>
      </c>
      <c r="AA639" s="436">
        <f>'2. CAD NCCF'!AA639+'3. USD NCCF'!AA639+'4. EUR NCCF'!AA639+'5. GBP NCCF'!AA639+'6. Other(Incld) NCCF'!AA639</f>
        <v>0</v>
      </c>
      <c r="AB639" s="439">
        <f>'2. CAD NCCF'!AB639+'3. USD NCCF'!AB639+'4. EUR NCCF'!AB639+'5. GBP NCCF'!AB639+'6. Other(Incld) NCCF'!AB639</f>
        <v>0</v>
      </c>
      <c r="AC639" s="433">
        <f>'2. CAD NCCF'!AC639+'3. USD NCCF'!AC639+'4. EUR NCCF'!AC639+'5. GBP NCCF'!AC639+'6. Other(Incld) NCCF'!AC639</f>
        <v>0</v>
      </c>
      <c r="AD639" s="1015"/>
      <c r="AE639" s="1016"/>
      <c r="AF639" s="1017"/>
    </row>
    <row r="640" spans="1:32" ht="15" customHeight="1" x14ac:dyDescent="0.2">
      <c r="A640" s="222">
        <v>167</v>
      </c>
      <c r="B640" s="499"/>
      <c r="C640" s="467"/>
      <c r="D640" s="467"/>
      <c r="E640" s="467"/>
      <c r="F640" s="880" t="str">
        <f>'2. CAD NCCF'!F640:L640</f>
        <v>Non-FI issued ABCP, high rated</v>
      </c>
      <c r="G640" s="881"/>
      <c r="H640" s="881"/>
      <c r="I640" s="881"/>
      <c r="J640" s="881"/>
      <c r="K640" s="881"/>
      <c r="L640" s="882"/>
      <c r="M640" s="433">
        <f>'2. CAD NCCF'!M640+'3. USD NCCF'!M640+'4. EUR NCCF'!M640+'5. GBP NCCF'!M640+'6. Other(Incld) NCCF'!M640</f>
        <v>0</v>
      </c>
      <c r="N640" s="438">
        <f>'2. CAD NCCF'!N640+'3. USD NCCF'!N640+'4. EUR NCCF'!N640+'5. GBP NCCF'!N640+'6. Other(Incld) NCCF'!N640</f>
        <v>0</v>
      </c>
      <c r="O640" s="435">
        <f>'2. CAD NCCF'!O640+'3. USD NCCF'!O640+'4. EUR NCCF'!O640+'5. GBP NCCF'!O640+'6. Other(Incld) NCCF'!O640</f>
        <v>0</v>
      </c>
      <c r="P640" s="435">
        <f>'2. CAD NCCF'!P640+'3. USD NCCF'!P640+'4. EUR NCCF'!P640+'5. GBP NCCF'!P640+'6. Other(Incld) NCCF'!P640</f>
        <v>0</v>
      </c>
      <c r="Q640" s="437">
        <f>'2. CAD NCCF'!Q640+'3. USD NCCF'!Q640+'4. EUR NCCF'!Q640+'5. GBP NCCF'!Q640+'6. Other(Incld) NCCF'!Q640</f>
        <v>0</v>
      </c>
      <c r="R640" s="435">
        <f>'2. CAD NCCF'!R640+'3. USD NCCF'!R640+'4. EUR NCCF'!R640+'5. GBP NCCF'!R640+'6. Other(Incld) NCCF'!R640</f>
        <v>0</v>
      </c>
      <c r="S640" s="436">
        <f>'2. CAD NCCF'!S640+'3. USD NCCF'!S640+'4. EUR NCCF'!S640+'5. GBP NCCF'!S640+'6. Other(Incld) NCCF'!S640</f>
        <v>0</v>
      </c>
      <c r="T640" s="435">
        <f>'2. CAD NCCF'!T640+'3. USD NCCF'!T640+'4. EUR NCCF'!T640+'5. GBP NCCF'!T640+'6. Other(Incld) NCCF'!T640</f>
        <v>0</v>
      </c>
      <c r="U640" s="436">
        <f>'2. CAD NCCF'!U640+'3. USD NCCF'!U640+'4. EUR NCCF'!U640+'5. GBP NCCF'!U640+'6. Other(Incld) NCCF'!U640</f>
        <v>0</v>
      </c>
      <c r="V640" s="435">
        <f>'2. CAD NCCF'!V640+'3. USD NCCF'!V640+'4. EUR NCCF'!V640+'5. GBP NCCF'!V640+'6. Other(Incld) NCCF'!V640</f>
        <v>0</v>
      </c>
      <c r="W640" s="436">
        <f>'2. CAD NCCF'!W640+'3. USD NCCF'!W640+'4. EUR NCCF'!W640+'5. GBP NCCF'!W640+'6. Other(Incld) NCCF'!W640</f>
        <v>0</v>
      </c>
      <c r="X640" s="435">
        <f>'2. CAD NCCF'!X640+'3. USD NCCF'!X640+'4. EUR NCCF'!X640+'5. GBP NCCF'!X640+'6. Other(Incld) NCCF'!X640</f>
        <v>0</v>
      </c>
      <c r="Y640" s="436">
        <f>'2. CAD NCCF'!Y640+'3. USD NCCF'!Y640+'4. EUR NCCF'!Y640+'5. GBP NCCF'!Y640+'6. Other(Incld) NCCF'!Y640</f>
        <v>0</v>
      </c>
      <c r="Z640" s="435">
        <f>'2. CAD NCCF'!Z640+'3. USD NCCF'!Z640+'4. EUR NCCF'!Z640+'5. GBP NCCF'!Z640+'6. Other(Incld) NCCF'!Z640</f>
        <v>0</v>
      </c>
      <c r="AA640" s="436">
        <f>'2. CAD NCCF'!AA640+'3. USD NCCF'!AA640+'4. EUR NCCF'!AA640+'5. GBP NCCF'!AA640+'6. Other(Incld) NCCF'!AA640</f>
        <v>0</v>
      </c>
      <c r="AB640" s="439">
        <f>'2. CAD NCCF'!AB640+'3. USD NCCF'!AB640+'4. EUR NCCF'!AB640+'5. GBP NCCF'!AB640+'6. Other(Incld) NCCF'!AB640</f>
        <v>0</v>
      </c>
      <c r="AC640" s="433">
        <f>'2. CAD NCCF'!AC640+'3. USD NCCF'!AC640+'4. EUR NCCF'!AC640+'5. GBP NCCF'!AC640+'6. Other(Incld) NCCF'!AC640</f>
        <v>0</v>
      </c>
      <c r="AD640" s="1015"/>
      <c r="AE640" s="1016"/>
      <c r="AF640" s="1017"/>
    </row>
    <row r="641" spans="1:32" ht="15" x14ac:dyDescent="0.2">
      <c r="A641" s="222">
        <v>168</v>
      </c>
      <c r="B641" s="499"/>
      <c r="C641" s="467"/>
      <c r="D641" s="467"/>
      <c r="E641" s="877" t="str">
        <f>'2. CAD NCCF'!E641:L641</f>
        <v>FI issued ABS and ABCP, high rated</v>
      </c>
      <c r="F641" s="878"/>
      <c r="G641" s="878"/>
      <c r="H641" s="878"/>
      <c r="I641" s="878"/>
      <c r="J641" s="878"/>
      <c r="K641" s="878"/>
      <c r="L641" s="879"/>
      <c r="M641" s="399">
        <f>SUBTOTAL(9,M642:M643)</f>
        <v>0</v>
      </c>
      <c r="N641" s="402">
        <f t="shared" ref="N641" si="836">SUBTOTAL(9,N642:N643)</f>
        <v>0</v>
      </c>
      <c r="O641" s="406">
        <f t="shared" ref="O641" si="837">SUBTOTAL(9,O642:O643)</f>
        <v>0</v>
      </c>
      <c r="P641" s="405">
        <f t="shared" ref="P641" si="838">SUBTOTAL(9,P642:P643)</f>
        <v>0</v>
      </c>
      <c r="Q641" s="407">
        <f t="shared" ref="Q641" si="839">SUBTOTAL(9,Q642:Q643)</f>
        <v>0</v>
      </c>
      <c r="R641" s="406">
        <f t="shared" ref="R641" si="840">SUBTOTAL(9,R642:R643)</f>
        <v>0</v>
      </c>
      <c r="S641" s="406">
        <f t="shared" ref="S641" si="841">SUBTOTAL(9,S642:S643)</f>
        <v>0</v>
      </c>
      <c r="T641" s="406">
        <f t="shared" ref="T641" si="842">SUBTOTAL(9,T642:T643)</f>
        <v>0</v>
      </c>
      <c r="U641" s="406">
        <f t="shared" ref="U641" si="843">SUBTOTAL(9,U642:U643)</f>
        <v>0</v>
      </c>
      <c r="V641" s="406">
        <f t="shared" ref="V641" si="844">SUBTOTAL(9,V642:V643)</f>
        <v>0</v>
      </c>
      <c r="W641" s="406">
        <f t="shared" ref="W641" si="845">SUBTOTAL(9,W642:W643)</f>
        <v>0</v>
      </c>
      <c r="X641" s="406">
        <f t="shared" ref="X641" si="846">SUBTOTAL(9,X642:X643)</f>
        <v>0</v>
      </c>
      <c r="Y641" s="406">
        <f t="shared" ref="Y641" si="847">SUBTOTAL(9,Y642:Y643)</f>
        <v>0</v>
      </c>
      <c r="Z641" s="406">
        <f t="shared" ref="Z641" si="848">SUBTOTAL(9,Z642:Z643)</f>
        <v>0</v>
      </c>
      <c r="AA641" s="406">
        <f t="shared" ref="AA641" si="849">SUBTOTAL(9,AA642:AA643)</f>
        <v>0</v>
      </c>
      <c r="AB641" s="416">
        <f t="shared" ref="AB641" si="850">SUBTOTAL(9,AB642:AB643)</f>
        <v>0</v>
      </c>
      <c r="AC641" s="399">
        <f t="shared" ref="AC641" si="851">SUBTOTAL(9,AC642:AC643)</f>
        <v>0</v>
      </c>
      <c r="AD641" s="1015"/>
      <c r="AE641" s="1016"/>
      <c r="AF641" s="1017"/>
    </row>
    <row r="642" spans="1:32" ht="15" x14ac:dyDescent="0.2">
      <c r="A642" s="222">
        <v>169</v>
      </c>
      <c r="B642" s="499"/>
      <c r="C642" s="467"/>
      <c r="D642" s="467"/>
      <c r="E642" s="467"/>
      <c r="F642" s="880" t="str">
        <f>'2. CAD NCCF'!F642:L642</f>
        <v>FI issued ABS, high rated</v>
      </c>
      <c r="G642" s="881"/>
      <c r="H642" s="881"/>
      <c r="I642" s="881"/>
      <c r="J642" s="881"/>
      <c r="K642" s="881"/>
      <c r="L642" s="882"/>
      <c r="M642" s="433">
        <f>'2. CAD NCCF'!M642+'3. USD NCCF'!M642+'4. EUR NCCF'!M642+'5. GBP NCCF'!M642+'6. Other(Incld) NCCF'!M642</f>
        <v>0</v>
      </c>
      <c r="N642" s="438">
        <f>'2. CAD NCCF'!N642+'3. USD NCCF'!N642+'4. EUR NCCF'!N642+'5. GBP NCCF'!N642+'6. Other(Incld) NCCF'!N642</f>
        <v>0</v>
      </c>
      <c r="O642" s="435">
        <f>'2. CAD NCCF'!O642+'3. USD NCCF'!O642+'4. EUR NCCF'!O642+'5. GBP NCCF'!O642+'6. Other(Incld) NCCF'!O642</f>
        <v>0</v>
      </c>
      <c r="P642" s="435">
        <f>'2. CAD NCCF'!P642+'3. USD NCCF'!P642+'4. EUR NCCF'!P642+'5. GBP NCCF'!P642+'6. Other(Incld) NCCF'!P642</f>
        <v>0</v>
      </c>
      <c r="Q642" s="437">
        <f>'2. CAD NCCF'!Q642+'3. USD NCCF'!Q642+'4. EUR NCCF'!Q642+'5. GBP NCCF'!Q642+'6. Other(Incld) NCCF'!Q642</f>
        <v>0</v>
      </c>
      <c r="R642" s="435">
        <f>'2. CAD NCCF'!R642+'3. USD NCCF'!R642+'4. EUR NCCF'!R642+'5. GBP NCCF'!R642+'6. Other(Incld) NCCF'!R642</f>
        <v>0</v>
      </c>
      <c r="S642" s="436">
        <f>'2. CAD NCCF'!S642+'3. USD NCCF'!S642+'4. EUR NCCF'!S642+'5. GBP NCCF'!S642+'6. Other(Incld) NCCF'!S642</f>
        <v>0</v>
      </c>
      <c r="T642" s="435">
        <f>'2. CAD NCCF'!T642+'3. USD NCCF'!T642+'4. EUR NCCF'!T642+'5. GBP NCCF'!T642+'6. Other(Incld) NCCF'!T642</f>
        <v>0</v>
      </c>
      <c r="U642" s="436">
        <f>'2. CAD NCCF'!U642+'3. USD NCCF'!U642+'4. EUR NCCF'!U642+'5. GBP NCCF'!U642+'6. Other(Incld) NCCF'!U642</f>
        <v>0</v>
      </c>
      <c r="V642" s="435">
        <f>'2. CAD NCCF'!V642+'3. USD NCCF'!V642+'4. EUR NCCF'!V642+'5. GBP NCCF'!V642+'6. Other(Incld) NCCF'!V642</f>
        <v>0</v>
      </c>
      <c r="W642" s="436">
        <f>'2. CAD NCCF'!W642+'3. USD NCCF'!W642+'4. EUR NCCF'!W642+'5. GBP NCCF'!W642+'6. Other(Incld) NCCF'!W642</f>
        <v>0</v>
      </c>
      <c r="X642" s="435">
        <f>'2. CAD NCCF'!X642+'3. USD NCCF'!X642+'4. EUR NCCF'!X642+'5. GBP NCCF'!X642+'6. Other(Incld) NCCF'!X642</f>
        <v>0</v>
      </c>
      <c r="Y642" s="436">
        <f>'2. CAD NCCF'!Y642+'3. USD NCCF'!Y642+'4. EUR NCCF'!Y642+'5. GBP NCCF'!Y642+'6. Other(Incld) NCCF'!Y642</f>
        <v>0</v>
      </c>
      <c r="Z642" s="435">
        <f>'2. CAD NCCF'!Z642+'3. USD NCCF'!Z642+'4. EUR NCCF'!Z642+'5. GBP NCCF'!Z642+'6. Other(Incld) NCCF'!Z642</f>
        <v>0</v>
      </c>
      <c r="AA642" s="436">
        <f>'2. CAD NCCF'!AA642+'3. USD NCCF'!AA642+'4. EUR NCCF'!AA642+'5. GBP NCCF'!AA642+'6. Other(Incld) NCCF'!AA642</f>
        <v>0</v>
      </c>
      <c r="AB642" s="439">
        <f>'2. CAD NCCF'!AB642+'3. USD NCCF'!AB642+'4. EUR NCCF'!AB642+'5. GBP NCCF'!AB642+'6. Other(Incld) NCCF'!AB642</f>
        <v>0</v>
      </c>
      <c r="AC642" s="433">
        <f>'2. CAD NCCF'!AC642+'3. USD NCCF'!AC642+'4. EUR NCCF'!AC642+'5. GBP NCCF'!AC642+'6. Other(Incld) NCCF'!AC642</f>
        <v>0</v>
      </c>
      <c r="AD642" s="1015"/>
      <c r="AE642" s="1016"/>
      <c r="AF642" s="1017"/>
    </row>
    <row r="643" spans="1:32" ht="15" customHeight="1" x14ac:dyDescent="0.2">
      <c r="A643" s="222">
        <v>170</v>
      </c>
      <c r="B643" s="499"/>
      <c r="C643" s="467"/>
      <c r="D643" s="467"/>
      <c r="E643" s="467"/>
      <c r="F643" s="880" t="str">
        <f>'2. CAD NCCF'!F643:L643</f>
        <v>FI issued ABCP, high rated</v>
      </c>
      <c r="G643" s="881"/>
      <c r="H643" s="881"/>
      <c r="I643" s="881"/>
      <c r="J643" s="881"/>
      <c r="K643" s="881"/>
      <c r="L643" s="882"/>
      <c r="M643" s="433">
        <f>'2. CAD NCCF'!M643+'3. USD NCCF'!M643+'4. EUR NCCF'!M643+'5. GBP NCCF'!M643+'6. Other(Incld) NCCF'!M643</f>
        <v>0</v>
      </c>
      <c r="N643" s="438">
        <f>'2. CAD NCCF'!N643+'3. USD NCCF'!N643+'4. EUR NCCF'!N643+'5. GBP NCCF'!N643+'6. Other(Incld) NCCF'!N643</f>
        <v>0</v>
      </c>
      <c r="O643" s="435">
        <f>'2. CAD NCCF'!O643+'3. USD NCCF'!O643+'4. EUR NCCF'!O643+'5. GBP NCCF'!O643+'6. Other(Incld) NCCF'!O643</f>
        <v>0</v>
      </c>
      <c r="P643" s="435">
        <f>'2. CAD NCCF'!P643+'3. USD NCCF'!P643+'4. EUR NCCF'!P643+'5. GBP NCCF'!P643+'6. Other(Incld) NCCF'!P643</f>
        <v>0</v>
      </c>
      <c r="Q643" s="437">
        <f>'2. CAD NCCF'!Q643+'3. USD NCCF'!Q643+'4. EUR NCCF'!Q643+'5. GBP NCCF'!Q643+'6. Other(Incld) NCCF'!Q643</f>
        <v>0</v>
      </c>
      <c r="R643" s="435">
        <f>'2. CAD NCCF'!R643+'3. USD NCCF'!R643+'4. EUR NCCF'!R643+'5. GBP NCCF'!R643+'6. Other(Incld) NCCF'!R643</f>
        <v>0</v>
      </c>
      <c r="S643" s="436">
        <f>'2. CAD NCCF'!S643+'3. USD NCCF'!S643+'4. EUR NCCF'!S643+'5. GBP NCCF'!S643+'6. Other(Incld) NCCF'!S643</f>
        <v>0</v>
      </c>
      <c r="T643" s="435">
        <f>'2. CAD NCCF'!T643+'3. USD NCCF'!T643+'4. EUR NCCF'!T643+'5. GBP NCCF'!T643+'6. Other(Incld) NCCF'!T643</f>
        <v>0</v>
      </c>
      <c r="U643" s="436">
        <f>'2. CAD NCCF'!U643+'3. USD NCCF'!U643+'4. EUR NCCF'!U643+'5. GBP NCCF'!U643+'6. Other(Incld) NCCF'!U643</f>
        <v>0</v>
      </c>
      <c r="V643" s="435">
        <f>'2. CAD NCCF'!V643+'3. USD NCCF'!V643+'4. EUR NCCF'!V643+'5. GBP NCCF'!V643+'6. Other(Incld) NCCF'!V643</f>
        <v>0</v>
      </c>
      <c r="W643" s="436">
        <f>'2. CAD NCCF'!W643+'3. USD NCCF'!W643+'4. EUR NCCF'!W643+'5. GBP NCCF'!W643+'6. Other(Incld) NCCF'!W643</f>
        <v>0</v>
      </c>
      <c r="X643" s="435">
        <f>'2. CAD NCCF'!X643+'3. USD NCCF'!X643+'4. EUR NCCF'!X643+'5. GBP NCCF'!X643+'6. Other(Incld) NCCF'!X643</f>
        <v>0</v>
      </c>
      <c r="Y643" s="436">
        <f>'2. CAD NCCF'!Y643+'3. USD NCCF'!Y643+'4. EUR NCCF'!Y643+'5. GBP NCCF'!Y643+'6. Other(Incld) NCCF'!Y643</f>
        <v>0</v>
      </c>
      <c r="Z643" s="435">
        <f>'2. CAD NCCF'!Z643+'3. USD NCCF'!Z643+'4. EUR NCCF'!Z643+'5. GBP NCCF'!Z643+'6. Other(Incld) NCCF'!Z643</f>
        <v>0</v>
      </c>
      <c r="AA643" s="436">
        <f>'2. CAD NCCF'!AA643+'3. USD NCCF'!AA643+'4. EUR NCCF'!AA643+'5. GBP NCCF'!AA643+'6. Other(Incld) NCCF'!AA643</f>
        <v>0</v>
      </c>
      <c r="AB643" s="439">
        <f>'2. CAD NCCF'!AB643+'3. USD NCCF'!AB643+'4. EUR NCCF'!AB643+'5. GBP NCCF'!AB643+'6. Other(Incld) NCCF'!AB643</f>
        <v>0</v>
      </c>
      <c r="AC643" s="433">
        <f>'2. CAD NCCF'!AC643+'3. USD NCCF'!AC643+'4. EUR NCCF'!AC643+'5. GBP NCCF'!AC643+'6. Other(Incld) NCCF'!AC643</f>
        <v>0</v>
      </c>
      <c r="AD643" s="1015"/>
      <c r="AE643" s="1016"/>
      <c r="AF643" s="1017"/>
    </row>
    <row r="644" spans="1:32" ht="15" x14ac:dyDescent="0.2">
      <c r="A644" s="222">
        <v>171</v>
      </c>
      <c r="B644" s="499"/>
      <c r="C644" s="467"/>
      <c r="D644" s="467"/>
      <c r="E644" s="877" t="str">
        <f>'2. CAD NCCF'!E644:L644</f>
        <v>Non-FI issued ABS and ABCP, medium rated</v>
      </c>
      <c r="F644" s="878"/>
      <c r="G644" s="878"/>
      <c r="H644" s="878"/>
      <c r="I644" s="878"/>
      <c r="J644" s="878"/>
      <c r="K644" s="878"/>
      <c r="L644" s="879"/>
      <c r="M644" s="399">
        <f>SUBTOTAL(9,M645:M646)</f>
        <v>0</v>
      </c>
      <c r="N644" s="402">
        <f t="shared" ref="N644" si="852">SUBTOTAL(9,N645:N646)</f>
        <v>0</v>
      </c>
      <c r="O644" s="406">
        <f t="shared" ref="O644" si="853">SUBTOTAL(9,O645:O646)</f>
        <v>0</v>
      </c>
      <c r="P644" s="405">
        <f t="shared" ref="P644" si="854">SUBTOTAL(9,P645:P646)</f>
        <v>0</v>
      </c>
      <c r="Q644" s="407">
        <f t="shared" ref="Q644" si="855">SUBTOTAL(9,Q645:Q646)</f>
        <v>0</v>
      </c>
      <c r="R644" s="406">
        <f t="shared" ref="R644" si="856">SUBTOTAL(9,R645:R646)</f>
        <v>0</v>
      </c>
      <c r="S644" s="406">
        <f t="shared" ref="S644" si="857">SUBTOTAL(9,S645:S646)</f>
        <v>0</v>
      </c>
      <c r="T644" s="406">
        <f t="shared" ref="T644" si="858">SUBTOTAL(9,T645:T646)</f>
        <v>0</v>
      </c>
      <c r="U644" s="406">
        <f t="shared" ref="U644" si="859">SUBTOTAL(9,U645:U646)</f>
        <v>0</v>
      </c>
      <c r="V644" s="406">
        <f t="shared" ref="V644" si="860">SUBTOTAL(9,V645:V646)</f>
        <v>0</v>
      </c>
      <c r="W644" s="406">
        <f t="shared" ref="W644" si="861">SUBTOTAL(9,W645:W646)</f>
        <v>0</v>
      </c>
      <c r="X644" s="406">
        <f t="shared" ref="X644" si="862">SUBTOTAL(9,X645:X646)</f>
        <v>0</v>
      </c>
      <c r="Y644" s="406">
        <f t="shared" ref="Y644" si="863">SUBTOTAL(9,Y645:Y646)</f>
        <v>0</v>
      </c>
      <c r="Z644" s="406">
        <f t="shared" ref="Z644" si="864">SUBTOTAL(9,Z645:Z646)</f>
        <v>0</v>
      </c>
      <c r="AA644" s="406">
        <f t="shared" ref="AA644" si="865">SUBTOTAL(9,AA645:AA646)</f>
        <v>0</v>
      </c>
      <c r="AB644" s="416">
        <f t="shared" ref="AB644" si="866">SUBTOTAL(9,AB645:AB646)</f>
        <v>0</v>
      </c>
      <c r="AC644" s="399">
        <f t="shared" ref="AC644" si="867">SUBTOTAL(9,AC645:AC646)</f>
        <v>0</v>
      </c>
      <c r="AD644" s="1015"/>
      <c r="AE644" s="1016"/>
      <c r="AF644" s="1017"/>
    </row>
    <row r="645" spans="1:32" ht="15" x14ac:dyDescent="0.2">
      <c r="A645" s="222">
        <v>172</v>
      </c>
      <c r="B645" s="499"/>
      <c r="C645" s="467"/>
      <c r="D645" s="467"/>
      <c r="E645" s="467"/>
      <c r="F645" s="880" t="str">
        <f>'2. CAD NCCF'!F645:L645</f>
        <v>Non-FI issued ABS, medium rated</v>
      </c>
      <c r="G645" s="881"/>
      <c r="H645" s="881"/>
      <c r="I645" s="881"/>
      <c r="J645" s="881"/>
      <c r="K645" s="881"/>
      <c r="L645" s="882"/>
      <c r="M645" s="433">
        <f>'2. CAD NCCF'!M645+'3. USD NCCF'!M645+'4. EUR NCCF'!M645+'5. GBP NCCF'!M645+'6. Other(Incld) NCCF'!M645</f>
        <v>0</v>
      </c>
      <c r="N645" s="438">
        <f>'2. CAD NCCF'!N645+'3. USD NCCF'!N645+'4. EUR NCCF'!N645+'5. GBP NCCF'!N645+'6. Other(Incld) NCCF'!N645</f>
        <v>0</v>
      </c>
      <c r="O645" s="435">
        <f>'2. CAD NCCF'!O645+'3. USD NCCF'!O645+'4. EUR NCCF'!O645+'5. GBP NCCF'!O645+'6. Other(Incld) NCCF'!O645</f>
        <v>0</v>
      </c>
      <c r="P645" s="435">
        <f>'2. CAD NCCF'!P645+'3. USD NCCF'!P645+'4. EUR NCCF'!P645+'5. GBP NCCF'!P645+'6. Other(Incld) NCCF'!P645</f>
        <v>0</v>
      </c>
      <c r="Q645" s="437">
        <f>'2. CAD NCCF'!Q645+'3. USD NCCF'!Q645+'4. EUR NCCF'!Q645+'5. GBP NCCF'!Q645+'6. Other(Incld) NCCF'!Q645</f>
        <v>0</v>
      </c>
      <c r="R645" s="435">
        <f>'2. CAD NCCF'!R645+'3. USD NCCF'!R645+'4. EUR NCCF'!R645+'5. GBP NCCF'!R645+'6. Other(Incld) NCCF'!R645</f>
        <v>0</v>
      </c>
      <c r="S645" s="436">
        <f>'2. CAD NCCF'!S645+'3. USD NCCF'!S645+'4. EUR NCCF'!S645+'5. GBP NCCF'!S645+'6. Other(Incld) NCCF'!S645</f>
        <v>0</v>
      </c>
      <c r="T645" s="435">
        <f>'2. CAD NCCF'!T645+'3. USD NCCF'!T645+'4. EUR NCCF'!T645+'5. GBP NCCF'!T645+'6. Other(Incld) NCCF'!T645</f>
        <v>0</v>
      </c>
      <c r="U645" s="436">
        <f>'2. CAD NCCF'!U645+'3. USD NCCF'!U645+'4. EUR NCCF'!U645+'5. GBP NCCF'!U645+'6. Other(Incld) NCCF'!U645</f>
        <v>0</v>
      </c>
      <c r="V645" s="435">
        <f>'2. CAD NCCF'!V645+'3. USD NCCF'!V645+'4. EUR NCCF'!V645+'5. GBP NCCF'!V645+'6. Other(Incld) NCCF'!V645</f>
        <v>0</v>
      </c>
      <c r="W645" s="436">
        <f>'2. CAD NCCF'!W645+'3. USD NCCF'!W645+'4. EUR NCCF'!W645+'5. GBP NCCF'!W645+'6. Other(Incld) NCCF'!W645</f>
        <v>0</v>
      </c>
      <c r="X645" s="435">
        <f>'2. CAD NCCF'!X645+'3. USD NCCF'!X645+'4. EUR NCCF'!X645+'5. GBP NCCF'!X645+'6. Other(Incld) NCCF'!X645</f>
        <v>0</v>
      </c>
      <c r="Y645" s="436">
        <f>'2. CAD NCCF'!Y645+'3. USD NCCF'!Y645+'4. EUR NCCF'!Y645+'5. GBP NCCF'!Y645+'6. Other(Incld) NCCF'!Y645</f>
        <v>0</v>
      </c>
      <c r="Z645" s="435">
        <f>'2. CAD NCCF'!Z645+'3. USD NCCF'!Z645+'4. EUR NCCF'!Z645+'5. GBP NCCF'!Z645+'6. Other(Incld) NCCF'!Z645</f>
        <v>0</v>
      </c>
      <c r="AA645" s="436">
        <f>'2. CAD NCCF'!AA645+'3. USD NCCF'!AA645+'4. EUR NCCF'!AA645+'5. GBP NCCF'!AA645+'6. Other(Incld) NCCF'!AA645</f>
        <v>0</v>
      </c>
      <c r="AB645" s="439">
        <f>'2. CAD NCCF'!AB645+'3. USD NCCF'!AB645+'4. EUR NCCF'!AB645+'5. GBP NCCF'!AB645+'6. Other(Incld) NCCF'!AB645</f>
        <v>0</v>
      </c>
      <c r="AC645" s="433">
        <f>'2. CAD NCCF'!AC645+'3. USD NCCF'!AC645+'4. EUR NCCF'!AC645+'5. GBP NCCF'!AC645+'6. Other(Incld) NCCF'!AC645</f>
        <v>0</v>
      </c>
      <c r="AD645" s="1015"/>
      <c r="AE645" s="1016"/>
      <c r="AF645" s="1017"/>
    </row>
    <row r="646" spans="1:32" ht="15" customHeight="1" x14ac:dyDescent="0.2">
      <c r="A646" s="222">
        <v>173</v>
      </c>
      <c r="B646" s="499"/>
      <c r="C646" s="467"/>
      <c r="D646" s="467"/>
      <c r="E646" s="467"/>
      <c r="F646" s="880" t="str">
        <f>'2. CAD NCCF'!F646:L646</f>
        <v>Non-FI issued ABCP, medium rated</v>
      </c>
      <c r="G646" s="881"/>
      <c r="H646" s="881"/>
      <c r="I646" s="881"/>
      <c r="J646" s="881"/>
      <c r="K646" s="881"/>
      <c r="L646" s="882"/>
      <c r="M646" s="433">
        <f>'2. CAD NCCF'!M646+'3. USD NCCF'!M646+'4. EUR NCCF'!M646+'5. GBP NCCF'!M646+'6. Other(Incld) NCCF'!M646</f>
        <v>0</v>
      </c>
      <c r="N646" s="438">
        <f>'2. CAD NCCF'!N646+'3. USD NCCF'!N646+'4. EUR NCCF'!N646+'5. GBP NCCF'!N646+'6. Other(Incld) NCCF'!N646</f>
        <v>0</v>
      </c>
      <c r="O646" s="435">
        <f>'2. CAD NCCF'!O646+'3. USD NCCF'!O646+'4. EUR NCCF'!O646+'5. GBP NCCF'!O646+'6. Other(Incld) NCCF'!O646</f>
        <v>0</v>
      </c>
      <c r="P646" s="435">
        <f>'2. CAD NCCF'!P646+'3. USD NCCF'!P646+'4. EUR NCCF'!P646+'5. GBP NCCF'!P646+'6. Other(Incld) NCCF'!P646</f>
        <v>0</v>
      </c>
      <c r="Q646" s="437">
        <f>'2. CAD NCCF'!Q646+'3. USD NCCF'!Q646+'4. EUR NCCF'!Q646+'5. GBP NCCF'!Q646+'6. Other(Incld) NCCF'!Q646</f>
        <v>0</v>
      </c>
      <c r="R646" s="435">
        <f>'2. CAD NCCF'!R646+'3. USD NCCF'!R646+'4. EUR NCCF'!R646+'5. GBP NCCF'!R646+'6. Other(Incld) NCCF'!R646</f>
        <v>0</v>
      </c>
      <c r="S646" s="436">
        <f>'2. CAD NCCF'!S646+'3. USD NCCF'!S646+'4. EUR NCCF'!S646+'5. GBP NCCF'!S646+'6. Other(Incld) NCCF'!S646</f>
        <v>0</v>
      </c>
      <c r="T646" s="435">
        <f>'2. CAD NCCF'!T646+'3. USD NCCF'!T646+'4. EUR NCCF'!T646+'5. GBP NCCF'!T646+'6. Other(Incld) NCCF'!T646</f>
        <v>0</v>
      </c>
      <c r="U646" s="436">
        <f>'2. CAD NCCF'!U646+'3. USD NCCF'!U646+'4. EUR NCCF'!U646+'5. GBP NCCF'!U646+'6. Other(Incld) NCCF'!U646</f>
        <v>0</v>
      </c>
      <c r="V646" s="435">
        <f>'2. CAD NCCF'!V646+'3. USD NCCF'!V646+'4. EUR NCCF'!V646+'5. GBP NCCF'!V646+'6. Other(Incld) NCCF'!V646</f>
        <v>0</v>
      </c>
      <c r="W646" s="436">
        <f>'2. CAD NCCF'!W646+'3. USD NCCF'!W646+'4. EUR NCCF'!W646+'5. GBP NCCF'!W646+'6. Other(Incld) NCCF'!W646</f>
        <v>0</v>
      </c>
      <c r="X646" s="435">
        <f>'2. CAD NCCF'!X646+'3. USD NCCF'!X646+'4. EUR NCCF'!X646+'5. GBP NCCF'!X646+'6. Other(Incld) NCCF'!X646</f>
        <v>0</v>
      </c>
      <c r="Y646" s="436">
        <f>'2. CAD NCCF'!Y646+'3. USD NCCF'!Y646+'4. EUR NCCF'!Y646+'5. GBP NCCF'!Y646+'6. Other(Incld) NCCF'!Y646</f>
        <v>0</v>
      </c>
      <c r="Z646" s="435">
        <f>'2. CAD NCCF'!Z646+'3. USD NCCF'!Z646+'4. EUR NCCF'!Z646+'5. GBP NCCF'!Z646+'6. Other(Incld) NCCF'!Z646</f>
        <v>0</v>
      </c>
      <c r="AA646" s="436">
        <f>'2. CAD NCCF'!AA646+'3. USD NCCF'!AA646+'4. EUR NCCF'!AA646+'5. GBP NCCF'!AA646+'6. Other(Incld) NCCF'!AA646</f>
        <v>0</v>
      </c>
      <c r="AB646" s="439">
        <f>'2. CAD NCCF'!AB646+'3. USD NCCF'!AB646+'4. EUR NCCF'!AB646+'5. GBP NCCF'!AB646+'6. Other(Incld) NCCF'!AB646</f>
        <v>0</v>
      </c>
      <c r="AC646" s="433">
        <f>'2. CAD NCCF'!AC646+'3. USD NCCF'!AC646+'4. EUR NCCF'!AC646+'5. GBP NCCF'!AC646+'6. Other(Incld) NCCF'!AC646</f>
        <v>0</v>
      </c>
      <c r="AD646" s="1015"/>
      <c r="AE646" s="1016"/>
      <c r="AF646" s="1017"/>
    </row>
    <row r="647" spans="1:32" ht="15" x14ac:dyDescent="0.2">
      <c r="A647" s="222">
        <v>174</v>
      </c>
      <c r="B647" s="499"/>
      <c r="C647" s="467"/>
      <c r="D647" s="467"/>
      <c r="E647" s="877" t="str">
        <f>'2. CAD NCCF'!E647:L647</f>
        <v>FI issued ABS and ABCP, medium rated</v>
      </c>
      <c r="F647" s="878"/>
      <c r="G647" s="878"/>
      <c r="H647" s="878"/>
      <c r="I647" s="878"/>
      <c r="J647" s="878"/>
      <c r="K647" s="878"/>
      <c r="L647" s="879"/>
      <c r="M647" s="399">
        <f>SUBTOTAL(9,M648:M649)</f>
        <v>0</v>
      </c>
      <c r="N647" s="402">
        <f t="shared" ref="N647" si="868">SUBTOTAL(9,N648:N649)</f>
        <v>0</v>
      </c>
      <c r="O647" s="406">
        <f t="shared" ref="O647" si="869">SUBTOTAL(9,O648:O649)</f>
        <v>0</v>
      </c>
      <c r="P647" s="405">
        <f t="shared" ref="P647" si="870">SUBTOTAL(9,P648:P649)</f>
        <v>0</v>
      </c>
      <c r="Q647" s="407">
        <f t="shared" ref="Q647" si="871">SUBTOTAL(9,Q648:Q649)</f>
        <v>0</v>
      </c>
      <c r="R647" s="406">
        <f t="shared" ref="R647" si="872">SUBTOTAL(9,R648:R649)</f>
        <v>0</v>
      </c>
      <c r="S647" s="406">
        <f t="shared" ref="S647" si="873">SUBTOTAL(9,S648:S649)</f>
        <v>0</v>
      </c>
      <c r="T647" s="406">
        <f t="shared" ref="T647" si="874">SUBTOTAL(9,T648:T649)</f>
        <v>0</v>
      </c>
      <c r="U647" s="406">
        <f t="shared" ref="U647" si="875">SUBTOTAL(9,U648:U649)</f>
        <v>0</v>
      </c>
      <c r="V647" s="406">
        <f t="shared" ref="V647" si="876">SUBTOTAL(9,V648:V649)</f>
        <v>0</v>
      </c>
      <c r="W647" s="406">
        <f t="shared" ref="W647" si="877">SUBTOTAL(9,W648:W649)</f>
        <v>0</v>
      </c>
      <c r="X647" s="406">
        <f t="shared" ref="X647" si="878">SUBTOTAL(9,X648:X649)</f>
        <v>0</v>
      </c>
      <c r="Y647" s="406">
        <f t="shared" ref="Y647" si="879">SUBTOTAL(9,Y648:Y649)</f>
        <v>0</v>
      </c>
      <c r="Z647" s="406">
        <f t="shared" ref="Z647" si="880">SUBTOTAL(9,Z648:Z649)</f>
        <v>0</v>
      </c>
      <c r="AA647" s="406">
        <f t="shared" ref="AA647" si="881">SUBTOTAL(9,AA648:AA649)</f>
        <v>0</v>
      </c>
      <c r="AB647" s="416">
        <f t="shared" ref="AB647" si="882">SUBTOTAL(9,AB648:AB649)</f>
        <v>0</v>
      </c>
      <c r="AC647" s="399">
        <f t="shared" ref="AC647" si="883">SUBTOTAL(9,AC648:AC649)</f>
        <v>0</v>
      </c>
      <c r="AD647" s="1015"/>
      <c r="AE647" s="1016"/>
      <c r="AF647" s="1017"/>
    </row>
    <row r="648" spans="1:32" ht="15" x14ac:dyDescent="0.2">
      <c r="A648" s="222">
        <v>175</v>
      </c>
      <c r="B648" s="499"/>
      <c r="C648" s="467"/>
      <c r="D648" s="467"/>
      <c r="E648" s="467"/>
      <c r="F648" s="880" t="str">
        <f>'2. CAD NCCF'!F648:L648</f>
        <v>FI issued ABS, medium rated</v>
      </c>
      <c r="G648" s="881"/>
      <c r="H648" s="881"/>
      <c r="I648" s="881"/>
      <c r="J648" s="881"/>
      <c r="K648" s="881"/>
      <c r="L648" s="882"/>
      <c r="M648" s="433">
        <f>'2. CAD NCCF'!M648+'3. USD NCCF'!M648+'4. EUR NCCF'!M648+'5. GBP NCCF'!M648+'6. Other(Incld) NCCF'!M648</f>
        <v>0</v>
      </c>
      <c r="N648" s="438">
        <f>'2. CAD NCCF'!N648+'3. USD NCCF'!N648+'4. EUR NCCF'!N648+'5. GBP NCCF'!N648+'6. Other(Incld) NCCF'!N648</f>
        <v>0</v>
      </c>
      <c r="O648" s="435">
        <f>'2. CAD NCCF'!O648+'3. USD NCCF'!O648+'4. EUR NCCF'!O648+'5. GBP NCCF'!O648+'6. Other(Incld) NCCF'!O648</f>
        <v>0</v>
      </c>
      <c r="P648" s="435">
        <f>'2. CAD NCCF'!P648+'3. USD NCCF'!P648+'4. EUR NCCF'!P648+'5. GBP NCCF'!P648+'6. Other(Incld) NCCF'!P648</f>
        <v>0</v>
      </c>
      <c r="Q648" s="437">
        <f>'2. CAD NCCF'!Q648+'3. USD NCCF'!Q648+'4. EUR NCCF'!Q648+'5. GBP NCCF'!Q648+'6. Other(Incld) NCCF'!Q648</f>
        <v>0</v>
      </c>
      <c r="R648" s="435">
        <f>'2. CAD NCCF'!R648+'3. USD NCCF'!R648+'4. EUR NCCF'!R648+'5. GBP NCCF'!R648+'6. Other(Incld) NCCF'!R648</f>
        <v>0</v>
      </c>
      <c r="S648" s="436">
        <f>'2. CAD NCCF'!S648+'3. USD NCCF'!S648+'4. EUR NCCF'!S648+'5. GBP NCCF'!S648+'6. Other(Incld) NCCF'!S648</f>
        <v>0</v>
      </c>
      <c r="T648" s="435">
        <f>'2. CAD NCCF'!T648+'3. USD NCCF'!T648+'4. EUR NCCF'!T648+'5. GBP NCCF'!T648+'6. Other(Incld) NCCF'!T648</f>
        <v>0</v>
      </c>
      <c r="U648" s="436">
        <f>'2. CAD NCCF'!U648+'3. USD NCCF'!U648+'4. EUR NCCF'!U648+'5. GBP NCCF'!U648+'6. Other(Incld) NCCF'!U648</f>
        <v>0</v>
      </c>
      <c r="V648" s="435">
        <f>'2. CAD NCCF'!V648+'3. USD NCCF'!V648+'4. EUR NCCF'!V648+'5. GBP NCCF'!V648+'6. Other(Incld) NCCF'!V648</f>
        <v>0</v>
      </c>
      <c r="W648" s="436">
        <f>'2. CAD NCCF'!W648+'3. USD NCCF'!W648+'4. EUR NCCF'!W648+'5. GBP NCCF'!W648+'6. Other(Incld) NCCF'!W648</f>
        <v>0</v>
      </c>
      <c r="X648" s="435">
        <f>'2. CAD NCCF'!X648+'3. USD NCCF'!X648+'4. EUR NCCF'!X648+'5. GBP NCCF'!X648+'6. Other(Incld) NCCF'!X648</f>
        <v>0</v>
      </c>
      <c r="Y648" s="436">
        <f>'2. CAD NCCF'!Y648+'3. USD NCCF'!Y648+'4. EUR NCCF'!Y648+'5. GBP NCCF'!Y648+'6. Other(Incld) NCCF'!Y648</f>
        <v>0</v>
      </c>
      <c r="Z648" s="435">
        <f>'2. CAD NCCF'!Z648+'3. USD NCCF'!Z648+'4. EUR NCCF'!Z648+'5. GBP NCCF'!Z648+'6. Other(Incld) NCCF'!Z648</f>
        <v>0</v>
      </c>
      <c r="AA648" s="436">
        <f>'2. CAD NCCF'!AA648+'3. USD NCCF'!AA648+'4. EUR NCCF'!AA648+'5. GBP NCCF'!AA648+'6. Other(Incld) NCCF'!AA648</f>
        <v>0</v>
      </c>
      <c r="AB648" s="439">
        <f>'2. CAD NCCF'!AB648+'3. USD NCCF'!AB648+'4. EUR NCCF'!AB648+'5. GBP NCCF'!AB648+'6. Other(Incld) NCCF'!AB648</f>
        <v>0</v>
      </c>
      <c r="AC648" s="433">
        <f>'2. CAD NCCF'!AC648+'3. USD NCCF'!AC648+'4. EUR NCCF'!AC648+'5. GBP NCCF'!AC648+'6. Other(Incld) NCCF'!AC648</f>
        <v>0</v>
      </c>
      <c r="AD648" s="1015"/>
      <c r="AE648" s="1016"/>
      <c r="AF648" s="1017"/>
    </row>
    <row r="649" spans="1:32" ht="15" customHeight="1" x14ac:dyDescent="0.2">
      <c r="A649" s="222">
        <v>176</v>
      </c>
      <c r="B649" s="499"/>
      <c r="C649" s="467"/>
      <c r="D649" s="467"/>
      <c r="E649" s="467"/>
      <c r="F649" s="880" t="str">
        <f>'2. CAD NCCF'!F649:L649</f>
        <v>FI issued ABCP, medium rated</v>
      </c>
      <c r="G649" s="881"/>
      <c r="H649" s="881"/>
      <c r="I649" s="881"/>
      <c r="J649" s="881"/>
      <c r="K649" s="881"/>
      <c r="L649" s="882"/>
      <c r="M649" s="433">
        <f>'2. CAD NCCF'!M649+'3. USD NCCF'!M649+'4. EUR NCCF'!M649+'5. GBP NCCF'!M649+'6. Other(Incld) NCCF'!M649</f>
        <v>0</v>
      </c>
      <c r="N649" s="438">
        <f>'2. CAD NCCF'!N649+'3. USD NCCF'!N649+'4. EUR NCCF'!N649+'5. GBP NCCF'!N649+'6. Other(Incld) NCCF'!N649</f>
        <v>0</v>
      </c>
      <c r="O649" s="435">
        <f>'2. CAD NCCF'!O649+'3. USD NCCF'!O649+'4. EUR NCCF'!O649+'5. GBP NCCF'!O649+'6. Other(Incld) NCCF'!O649</f>
        <v>0</v>
      </c>
      <c r="P649" s="435">
        <f>'2. CAD NCCF'!P649+'3. USD NCCF'!P649+'4. EUR NCCF'!P649+'5. GBP NCCF'!P649+'6. Other(Incld) NCCF'!P649</f>
        <v>0</v>
      </c>
      <c r="Q649" s="437">
        <f>'2. CAD NCCF'!Q649+'3. USD NCCF'!Q649+'4. EUR NCCF'!Q649+'5. GBP NCCF'!Q649+'6. Other(Incld) NCCF'!Q649</f>
        <v>0</v>
      </c>
      <c r="R649" s="435">
        <f>'2. CAD NCCF'!R649+'3. USD NCCF'!R649+'4. EUR NCCF'!R649+'5. GBP NCCF'!R649+'6. Other(Incld) NCCF'!R649</f>
        <v>0</v>
      </c>
      <c r="S649" s="436">
        <f>'2. CAD NCCF'!S649+'3. USD NCCF'!S649+'4. EUR NCCF'!S649+'5. GBP NCCF'!S649+'6. Other(Incld) NCCF'!S649</f>
        <v>0</v>
      </c>
      <c r="T649" s="435">
        <f>'2. CAD NCCF'!T649+'3. USD NCCF'!T649+'4. EUR NCCF'!T649+'5. GBP NCCF'!T649+'6. Other(Incld) NCCF'!T649</f>
        <v>0</v>
      </c>
      <c r="U649" s="436">
        <f>'2. CAD NCCF'!U649+'3. USD NCCF'!U649+'4. EUR NCCF'!U649+'5. GBP NCCF'!U649+'6. Other(Incld) NCCF'!U649</f>
        <v>0</v>
      </c>
      <c r="V649" s="435">
        <f>'2. CAD NCCF'!V649+'3. USD NCCF'!V649+'4. EUR NCCF'!V649+'5. GBP NCCF'!V649+'6. Other(Incld) NCCF'!V649</f>
        <v>0</v>
      </c>
      <c r="W649" s="436">
        <f>'2. CAD NCCF'!W649+'3. USD NCCF'!W649+'4. EUR NCCF'!W649+'5. GBP NCCF'!W649+'6. Other(Incld) NCCF'!W649</f>
        <v>0</v>
      </c>
      <c r="X649" s="435">
        <f>'2. CAD NCCF'!X649+'3. USD NCCF'!X649+'4. EUR NCCF'!X649+'5. GBP NCCF'!X649+'6. Other(Incld) NCCF'!X649</f>
        <v>0</v>
      </c>
      <c r="Y649" s="436">
        <f>'2. CAD NCCF'!Y649+'3. USD NCCF'!Y649+'4. EUR NCCF'!Y649+'5. GBP NCCF'!Y649+'6. Other(Incld) NCCF'!Y649</f>
        <v>0</v>
      </c>
      <c r="Z649" s="435">
        <f>'2. CAD NCCF'!Z649+'3. USD NCCF'!Z649+'4. EUR NCCF'!Z649+'5. GBP NCCF'!Z649+'6. Other(Incld) NCCF'!Z649</f>
        <v>0</v>
      </c>
      <c r="AA649" s="436">
        <f>'2. CAD NCCF'!AA649+'3. USD NCCF'!AA649+'4. EUR NCCF'!AA649+'5. GBP NCCF'!AA649+'6. Other(Incld) NCCF'!AA649</f>
        <v>0</v>
      </c>
      <c r="AB649" s="439">
        <f>'2. CAD NCCF'!AB649+'3. USD NCCF'!AB649+'4. EUR NCCF'!AB649+'5. GBP NCCF'!AB649+'6. Other(Incld) NCCF'!AB649</f>
        <v>0</v>
      </c>
      <c r="AC649" s="433">
        <f>'2. CAD NCCF'!AC649+'3. USD NCCF'!AC649+'4. EUR NCCF'!AC649+'5. GBP NCCF'!AC649+'6. Other(Incld) NCCF'!AC649</f>
        <v>0</v>
      </c>
      <c r="AD649" s="1015"/>
      <c r="AE649" s="1016"/>
      <c r="AF649" s="1017"/>
    </row>
    <row r="650" spans="1:32" ht="15" x14ac:dyDescent="0.2">
      <c r="A650" s="222">
        <v>177</v>
      </c>
      <c r="B650" s="499"/>
      <c r="C650" s="467"/>
      <c r="D650" s="467"/>
      <c r="E650" s="877" t="str">
        <f>'2. CAD NCCF'!E650:L650</f>
        <v>Non-FI issued ABS and ABCP, low or not rated</v>
      </c>
      <c r="F650" s="878"/>
      <c r="G650" s="878"/>
      <c r="H650" s="878"/>
      <c r="I650" s="878"/>
      <c r="J650" s="878"/>
      <c r="K650" s="878"/>
      <c r="L650" s="879"/>
      <c r="M650" s="399">
        <f>SUBTOTAL(9,M651:M652)</f>
        <v>0</v>
      </c>
      <c r="N650" s="402">
        <f t="shared" ref="N650" si="884">SUBTOTAL(9,N651:N652)</f>
        <v>0</v>
      </c>
      <c r="O650" s="406">
        <f t="shared" ref="O650" si="885">SUBTOTAL(9,O651:O652)</f>
        <v>0</v>
      </c>
      <c r="P650" s="405">
        <f t="shared" ref="P650" si="886">SUBTOTAL(9,P651:P652)</f>
        <v>0</v>
      </c>
      <c r="Q650" s="407">
        <f t="shared" ref="Q650" si="887">SUBTOTAL(9,Q651:Q652)</f>
        <v>0</v>
      </c>
      <c r="R650" s="406">
        <f t="shared" ref="R650" si="888">SUBTOTAL(9,R651:R652)</f>
        <v>0</v>
      </c>
      <c r="S650" s="406">
        <f t="shared" ref="S650" si="889">SUBTOTAL(9,S651:S652)</f>
        <v>0</v>
      </c>
      <c r="T650" s="406">
        <f t="shared" ref="T650" si="890">SUBTOTAL(9,T651:T652)</f>
        <v>0</v>
      </c>
      <c r="U650" s="406">
        <f t="shared" ref="U650" si="891">SUBTOTAL(9,U651:U652)</f>
        <v>0</v>
      </c>
      <c r="V650" s="406">
        <f t="shared" ref="V650" si="892">SUBTOTAL(9,V651:V652)</f>
        <v>0</v>
      </c>
      <c r="W650" s="406">
        <f t="shared" ref="W650" si="893">SUBTOTAL(9,W651:W652)</f>
        <v>0</v>
      </c>
      <c r="X650" s="406">
        <f t="shared" ref="X650" si="894">SUBTOTAL(9,X651:X652)</f>
        <v>0</v>
      </c>
      <c r="Y650" s="406">
        <f t="shared" ref="Y650" si="895">SUBTOTAL(9,Y651:Y652)</f>
        <v>0</v>
      </c>
      <c r="Z650" s="406">
        <f t="shared" ref="Z650" si="896">SUBTOTAL(9,Z651:Z652)</f>
        <v>0</v>
      </c>
      <c r="AA650" s="406">
        <f t="shared" ref="AA650" si="897">SUBTOTAL(9,AA651:AA652)</f>
        <v>0</v>
      </c>
      <c r="AB650" s="416">
        <f t="shared" ref="AB650" si="898">SUBTOTAL(9,AB651:AB652)</f>
        <v>0</v>
      </c>
      <c r="AC650" s="399">
        <f t="shared" ref="AC650" si="899">SUBTOTAL(9,AC651:AC652)</f>
        <v>0</v>
      </c>
      <c r="AD650" s="1015"/>
      <c r="AE650" s="1016"/>
      <c r="AF650" s="1017"/>
    </row>
    <row r="651" spans="1:32" ht="15" x14ac:dyDescent="0.2">
      <c r="A651" s="222">
        <v>178</v>
      </c>
      <c r="B651" s="499"/>
      <c r="C651" s="467"/>
      <c r="D651" s="467"/>
      <c r="E651" s="467"/>
      <c r="F651" s="880" t="str">
        <f>'2. CAD NCCF'!F651:L651</f>
        <v>Non-FI issued ABS, low or not rated</v>
      </c>
      <c r="G651" s="881"/>
      <c r="H651" s="881"/>
      <c r="I651" s="881"/>
      <c r="J651" s="881"/>
      <c r="K651" s="881"/>
      <c r="L651" s="882"/>
      <c r="M651" s="433">
        <f>'2. CAD NCCF'!M651+'3. USD NCCF'!M651+'4. EUR NCCF'!M651+'5. GBP NCCF'!M651+'6. Other(Incld) NCCF'!M651</f>
        <v>0</v>
      </c>
      <c r="N651" s="438">
        <f>'2. CAD NCCF'!N651+'3. USD NCCF'!N651+'4. EUR NCCF'!N651+'5. GBP NCCF'!N651+'6. Other(Incld) NCCF'!N651</f>
        <v>0</v>
      </c>
      <c r="O651" s="435">
        <f>'2. CAD NCCF'!O651+'3. USD NCCF'!O651+'4. EUR NCCF'!O651+'5. GBP NCCF'!O651+'6. Other(Incld) NCCF'!O651</f>
        <v>0</v>
      </c>
      <c r="P651" s="435">
        <f>'2. CAD NCCF'!P651+'3. USD NCCF'!P651+'4. EUR NCCF'!P651+'5. GBP NCCF'!P651+'6. Other(Incld) NCCF'!P651</f>
        <v>0</v>
      </c>
      <c r="Q651" s="437">
        <f>'2. CAD NCCF'!Q651+'3. USD NCCF'!Q651+'4. EUR NCCF'!Q651+'5. GBP NCCF'!Q651+'6. Other(Incld) NCCF'!Q651</f>
        <v>0</v>
      </c>
      <c r="R651" s="435">
        <f>'2. CAD NCCF'!R651+'3. USD NCCF'!R651+'4. EUR NCCF'!R651+'5. GBP NCCF'!R651+'6. Other(Incld) NCCF'!R651</f>
        <v>0</v>
      </c>
      <c r="S651" s="436">
        <f>'2. CAD NCCF'!S651+'3. USD NCCF'!S651+'4. EUR NCCF'!S651+'5. GBP NCCF'!S651+'6. Other(Incld) NCCF'!S651</f>
        <v>0</v>
      </c>
      <c r="T651" s="435">
        <f>'2. CAD NCCF'!T651+'3. USD NCCF'!T651+'4. EUR NCCF'!T651+'5. GBP NCCF'!T651+'6. Other(Incld) NCCF'!T651</f>
        <v>0</v>
      </c>
      <c r="U651" s="436">
        <f>'2. CAD NCCF'!U651+'3. USD NCCF'!U651+'4. EUR NCCF'!U651+'5. GBP NCCF'!U651+'6. Other(Incld) NCCF'!U651</f>
        <v>0</v>
      </c>
      <c r="V651" s="435">
        <f>'2. CAD NCCF'!V651+'3. USD NCCF'!V651+'4. EUR NCCF'!V651+'5. GBP NCCF'!V651+'6. Other(Incld) NCCF'!V651</f>
        <v>0</v>
      </c>
      <c r="W651" s="436">
        <f>'2. CAD NCCF'!W651+'3. USD NCCF'!W651+'4. EUR NCCF'!W651+'5. GBP NCCF'!W651+'6. Other(Incld) NCCF'!W651</f>
        <v>0</v>
      </c>
      <c r="X651" s="435">
        <f>'2. CAD NCCF'!X651+'3. USD NCCF'!X651+'4. EUR NCCF'!X651+'5. GBP NCCF'!X651+'6. Other(Incld) NCCF'!X651</f>
        <v>0</v>
      </c>
      <c r="Y651" s="436">
        <f>'2. CAD NCCF'!Y651+'3. USD NCCF'!Y651+'4. EUR NCCF'!Y651+'5. GBP NCCF'!Y651+'6. Other(Incld) NCCF'!Y651</f>
        <v>0</v>
      </c>
      <c r="Z651" s="435">
        <f>'2. CAD NCCF'!Z651+'3. USD NCCF'!Z651+'4. EUR NCCF'!Z651+'5. GBP NCCF'!Z651+'6. Other(Incld) NCCF'!Z651</f>
        <v>0</v>
      </c>
      <c r="AA651" s="436">
        <f>'2. CAD NCCF'!AA651+'3. USD NCCF'!AA651+'4. EUR NCCF'!AA651+'5. GBP NCCF'!AA651+'6. Other(Incld) NCCF'!AA651</f>
        <v>0</v>
      </c>
      <c r="AB651" s="439">
        <f>'2. CAD NCCF'!AB651+'3. USD NCCF'!AB651+'4. EUR NCCF'!AB651+'5. GBP NCCF'!AB651+'6. Other(Incld) NCCF'!AB651</f>
        <v>0</v>
      </c>
      <c r="AC651" s="433">
        <f>'2. CAD NCCF'!AC651+'3. USD NCCF'!AC651+'4. EUR NCCF'!AC651+'5. GBP NCCF'!AC651+'6. Other(Incld) NCCF'!AC651</f>
        <v>0</v>
      </c>
      <c r="AD651" s="1015"/>
      <c r="AE651" s="1016"/>
      <c r="AF651" s="1017"/>
    </row>
    <row r="652" spans="1:32" ht="15" customHeight="1" x14ac:dyDescent="0.2">
      <c r="A652" s="222">
        <v>179</v>
      </c>
      <c r="B652" s="499"/>
      <c r="C652" s="467"/>
      <c r="D652" s="467"/>
      <c r="E652" s="467"/>
      <c r="F652" s="880" t="str">
        <f>'2. CAD NCCF'!F652:L652</f>
        <v>Non-FI issued ABCP, low or not rated</v>
      </c>
      <c r="G652" s="881"/>
      <c r="H652" s="881"/>
      <c r="I652" s="881"/>
      <c r="J652" s="881"/>
      <c r="K652" s="881"/>
      <c r="L652" s="882"/>
      <c r="M652" s="433">
        <f>'2. CAD NCCF'!M652+'3. USD NCCF'!M652+'4. EUR NCCF'!M652+'5. GBP NCCF'!M652+'6. Other(Incld) NCCF'!M652</f>
        <v>0</v>
      </c>
      <c r="N652" s="438">
        <f>'2. CAD NCCF'!N652+'3. USD NCCF'!N652+'4. EUR NCCF'!N652+'5. GBP NCCF'!N652+'6. Other(Incld) NCCF'!N652</f>
        <v>0</v>
      </c>
      <c r="O652" s="435">
        <f>'2. CAD NCCF'!O652+'3. USD NCCF'!O652+'4. EUR NCCF'!O652+'5. GBP NCCF'!O652+'6. Other(Incld) NCCF'!O652</f>
        <v>0</v>
      </c>
      <c r="P652" s="435">
        <f>'2. CAD NCCF'!P652+'3. USD NCCF'!P652+'4. EUR NCCF'!P652+'5. GBP NCCF'!P652+'6. Other(Incld) NCCF'!P652</f>
        <v>0</v>
      </c>
      <c r="Q652" s="437">
        <f>'2. CAD NCCF'!Q652+'3. USD NCCF'!Q652+'4. EUR NCCF'!Q652+'5. GBP NCCF'!Q652+'6. Other(Incld) NCCF'!Q652</f>
        <v>0</v>
      </c>
      <c r="R652" s="435">
        <f>'2. CAD NCCF'!R652+'3. USD NCCF'!R652+'4. EUR NCCF'!R652+'5. GBP NCCF'!R652+'6. Other(Incld) NCCF'!R652</f>
        <v>0</v>
      </c>
      <c r="S652" s="436">
        <f>'2. CAD NCCF'!S652+'3. USD NCCF'!S652+'4. EUR NCCF'!S652+'5. GBP NCCF'!S652+'6. Other(Incld) NCCF'!S652</f>
        <v>0</v>
      </c>
      <c r="T652" s="435">
        <f>'2. CAD NCCF'!T652+'3. USD NCCF'!T652+'4. EUR NCCF'!T652+'5. GBP NCCF'!T652+'6. Other(Incld) NCCF'!T652</f>
        <v>0</v>
      </c>
      <c r="U652" s="436">
        <f>'2. CAD NCCF'!U652+'3. USD NCCF'!U652+'4. EUR NCCF'!U652+'5. GBP NCCF'!U652+'6. Other(Incld) NCCF'!U652</f>
        <v>0</v>
      </c>
      <c r="V652" s="435">
        <f>'2. CAD NCCF'!V652+'3. USD NCCF'!V652+'4. EUR NCCF'!V652+'5. GBP NCCF'!V652+'6. Other(Incld) NCCF'!V652</f>
        <v>0</v>
      </c>
      <c r="W652" s="436">
        <f>'2. CAD NCCF'!W652+'3. USD NCCF'!W652+'4. EUR NCCF'!W652+'5. GBP NCCF'!W652+'6. Other(Incld) NCCF'!W652</f>
        <v>0</v>
      </c>
      <c r="X652" s="435">
        <f>'2. CAD NCCF'!X652+'3. USD NCCF'!X652+'4. EUR NCCF'!X652+'5. GBP NCCF'!X652+'6. Other(Incld) NCCF'!X652</f>
        <v>0</v>
      </c>
      <c r="Y652" s="436">
        <f>'2. CAD NCCF'!Y652+'3. USD NCCF'!Y652+'4. EUR NCCF'!Y652+'5. GBP NCCF'!Y652+'6. Other(Incld) NCCF'!Y652</f>
        <v>0</v>
      </c>
      <c r="Z652" s="435">
        <f>'2. CAD NCCF'!Z652+'3. USD NCCF'!Z652+'4. EUR NCCF'!Z652+'5. GBP NCCF'!Z652+'6. Other(Incld) NCCF'!Z652</f>
        <v>0</v>
      </c>
      <c r="AA652" s="436">
        <f>'2. CAD NCCF'!AA652+'3. USD NCCF'!AA652+'4. EUR NCCF'!AA652+'5. GBP NCCF'!AA652+'6. Other(Incld) NCCF'!AA652</f>
        <v>0</v>
      </c>
      <c r="AB652" s="439">
        <f>'2. CAD NCCF'!AB652+'3. USD NCCF'!AB652+'4. EUR NCCF'!AB652+'5. GBP NCCF'!AB652+'6. Other(Incld) NCCF'!AB652</f>
        <v>0</v>
      </c>
      <c r="AC652" s="433">
        <f>'2. CAD NCCF'!AC652+'3. USD NCCF'!AC652+'4. EUR NCCF'!AC652+'5. GBP NCCF'!AC652+'6. Other(Incld) NCCF'!AC652</f>
        <v>0</v>
      </c>
      <c r="AD652" s="1015"/>
      <c r="AE652" s="1016"/>
      <c r="AF652" s="1017"/>
    </row>
    <row r="653" spans="1:32" ht="15" x14ac:dyDescent="0.2">
      <c r="A653" s="222">
        <v>180</v>
      </c>
      <c r="B653" s="499"/>
      <c r="C653" s="467"/>
      <c r="D653" s="467"/>
      <c r="E653" s="877" t="str">
        <f>'2. CAD NCCF'!E653:L653</f>
        <v>FI issued ABS and ABCP, low or not rated</v>
      </c>
      <c r="F653" s="878"/>
      <c r="G653" s="878"/>
      <c r="H653" s="878"/>
      <c r="I653" s="878"/>
      <c r="J653" s="878"/>
      <c r="K653" s="878"/>
      <c r="L653" s="879"/>
      <c r="M653" s="399">
        <f>SUBTOTAL(9,M654:M655)</f>
        <v>0</v>
      </c>
      <c r="N653" s="402">
        <f t="shared" ref="N653" si="900">SUBTOTAL(9,N654:N655)</f>
        <v>0</v>
      </c>
      <c r="O653" s="406">
        <f t="shared" ref="O653" si="901">SUBTOTAL(9,O654:O655)</f>
        <v>0</v>
      </c>
      <c r="P653" s="405">
        <f t="shared" ref="P653" si="902">SUBTOTAL(9,P654:P655)</f>
        <v>0</v>
      </c>
      <c r="Q653" s="407">
        <f t="shared" ref="Q653" si="903">SUBTOTAL(9,Q654:Q655)</f>
        <v>0</v>
      </c>
      <c r="R653" s="406">
        <f t="shared" ref="R653" si="904">SUBTOTAL(9,R654:R655)</f>
        <v>0</v>
      </c>
      <c r="S653" s="406">
        <f t="shared" ref="S653" si="905">SUBTOTAL(9,S654:S655)</f>
        <v>0</v>
      </c>
      <c r="T653" s="406">
        <f t="shared" ref="T653" si="906">SUBTOTAL(9,T654:T655)</f>
        <v>0</v>
      </c>
      <c r="U653" s="406">
        <f t="shared" ref="U653" si="907">SUBTOTAL(9,U654:U655)</f>
        <v>0</v>
      </c>
      <c r="V653" s="406">
        <f t="shared" ref="V653" si="908">SUBTOTAL(9,V654:V655)</f>
        <v>0</v>
      </c>
      <c r="W653" s="406">
        <f t="shared" ref="W653" si="909">SUBTOTAL(9,W654:W655)</f>
        <v>0</v>
      </c>
      <c r="X653" s="406">
        <f t="shared" ref="X653" si="910">SUBTOTAL(9,X654:X655)</f>
        <v>0</v>
      </c>
      <c r="Y653" s="406">
        <f t="shared" ref="Y653" si="911">SUBTOTAL(9,Y654:Y655)</f>
        <v>0</v>
      </c>
      <c r="Z653" s="406">
        <f t="shared" ref="Z653" si="912">SUBTOTAL(9,Z654:Z655)</f>
        <v>0</v>
      </c>
      <c r="AA653" s="406">
        <f t="shared" ref="AA653" si="913">SUBTOTAL(9,AA654:AA655)</f>
        <v>0</v>
      </c>
      <c r="AB653" s="416">
        <f t="shared" ref="AB653" si="914">SUBTOTAL(9,AB654:AB655)</f>
        <v>0</v>
      </c>
      <c r="AC653" s="399">
        <f t="shared" ref="AC653" si="915">SUBTOTAL(9,AC654:AC655)</f>
        <v>0</v>
      </c>
      <c r="AD653" s="1015"/>
      <c r="AE653" s="1016"/>
      <c r="AF653" s="1017"/>
    </row>
    <row r="654" spans="1:32" ht="15" x14ac:dyDescent="0.2">
      <c r="A654" s="222">
        <v>181</v>
      </c>
      <c r="B654" s="499"/>
      <c r="C654" s="467"/>
      <c r="D654" s="467"/>
      <c r="E654" s="467"/>
      <c r="F654" s="880" t="str">
        <f>'2. CAD NCCF'!F654:L654</f>
        <v>FI issued ABS, low or not rated</v>
      </c>
      <c r="G654" s="881"/>
      <c r="H654" s="881"/>
      <c r="I654" s="881"/>
      <c r="J654" s="881"/>
      <c r="K654" s="881"/>
      <c r="L654" s="882"/>
      <c r="M654" s="433">
        <f>'2. CAD NCCF'!M654+'3. USD NCCF'!M654+'4. EUR NCCF'!M654+'5. GBP NCCF'!M654+'6. Other(Incld) NCCF'!M654</f>
        <v>0</v>
      </c>
      <c r="N654" s="438">
        <f>'2. CAD NCCF'!N654+'3. USD NCCF'!N654+'4. EUR NCCF'!N654+'5. GBP NCCF'!N654+'6. Other(Incld) NCCF'!N654</f>
        <v>0</v>
      </c>
      <c r="O654" s="435">
        <f>'2. CAD NCCF'!O654+'3. USD NCCF'!O654+'4. EUR NCCF'!O654+'5. GBP NCCF'!O654+'6. Other(Incld) NCCF'!O654</f>
        <v>0</v>
      </c>
      <c r="P654" s="435">
        <f>'2. CAD NCCF'!P654+'3. USD NCCF'!P654+'4. EUR NCCF'!P654+'5. GBP NCCF'!P654+'6. Other(Incld) NCCF'!P654</f>
        <v>0</v>
      </c>
      <c r="Q654" s="437">
        <f>'2. CAD NCCF'!Q654+'3. USD NCCF'!Q654+'4. EUR NCCF'!Q654+'5. GBP NCCF'!Q654+'6. Other(Incld) NCCF'!Q654</f>
        <v>0</v>
      </c>
      <c r="R654" s="435">
        <f>'2. CAD NCCF'!R654+'3. USD NCCF'!R654+'4. EUR NCCF'!R654+'5. GBP NCCF'!R654+'6. Other(Incld) NCCF'!R654</f>
        <v>0</v>
      </c>
      <c r="S654" s="436">
        <f>'2. CAD NCCF'!S654+'3. USD NCCF'!S654+'4. EUR NCCF'!S654+'5. GBP NCCF'!S654+'6. Other(Incld) NCCF'!S654</f>
        <v>0</v>
      </c>
      <c r="T654" s="435">
        <f>'2. CAD NCCF'!T654+'3. USD NCCF'!T654+'4. EUR NCCF'!T654+'5. GBP NCCF'!T654+'6. Other(Incld) NCCF'!T654</f>
        <v>0</v>
      </c>
      <c r="U654" s="436">
        <f>'2. CAD NCCF'!U654+'3. USD NCCF'!U654+'4. EUR NCCF'!U654+'5. GBP NCCF'!U654+'6. Other(Incld) NCCF'!U654</f>
        <v>0</v>
      </c>
      <c r="V654" s="435">
        <f>'2. CAD NCCF'!V654+'3. USD NCCF'!V654+'4. EUR NCCF'!V654+'5. GBP NCCF'!V654+'6. Other(Incld) NCCF'!V654</f>
        <v>0</v>
      </c>
      <c r="W654" s="436">
        <f>'2. CAD NCCF'!W654+'3. USD NCCF'!W654+'4. EUR NCCF'!W654+'5. GBP NCCF'!W654+'6. Other(Incld) NCCF'!W654</f>
        <v>0</v>
      </c>
      <c r="X654" s="435">
        <f>'2. CAD NCCF'!X654+'3. USD NCCF'!X654+'4. EUR NCCF'!X654+'5. GBP NCCF'!X654+'6. Other(Incld) NCCF'!X654</f>
        <v>0</v>
      </c>
      <c r="Y654" s="436">
        <f>'2. CAD NCCF'!Y654+'3. USD NCCF'!Y654+'4. EUR NCCF'!Y654+'5. GBP NCCF'!Y654+'6. Other(Incld) NCCF'!Y654</f>
        <v>0</v>
      </c>
      <c r="Z654" s="435">
        <f>'2. CAD NCCF'!Z654+'3. USD NCCF'!Z654+'4. EUR NCCF'!Z654+'5. GBP NCCF'!Z654+'6. Other(Incld) NCCF'!Z654</f>
        <v>0</v>
      </c>
      <c r="AA654" s="436">
        <f>'2. CAD NCCF'!AA654+'3. USD NCCF'!AA654+'4. EUR NCCF'!AA654+'5. GBP NCCF'!AA654+'6. Other(Incld) NCCF'!AA654</f>
        <v>0</v>
      </c>
      <c r="AB654" s="439">
        <f>'2. CAD NCCF'!AB654+'3. USD NCCF'!AB654+'4. EUR NCCF'!AB654+'5. GBP NCCF'!AB654+'6. Other(Incld) NCCF'!AB654</f>
        <v>0</v>
      </c>
      <c r="AC654" s="433">
        <f>'2. CAD NCCF'!AC654+'3. USD NCCF'!AC654+'4. EUR NCCF'!AC654+'5. GBP NCCF'!AC654+'6. Other(Incld) NCCF'!AC654</f>
        <v>0</v>
      </c>
      <c r="AD654" s="1015"/>
      <c r="AE654" s="1016"/>
      <c r="AF654" s="1017"/>
    </row>
    <row r="655" spans="1:32" ht="15" customHeight="1" x14ac:dyDescent="0.2">
      <c r="A655" s="222">
        <v>182</v>
      </c>
      <c r="B655" s="499"/>
      <c r="C655" s="467"/>
      <c r="D655" s="467"/>
      <c r="E655" s="467"/>
      <c r="F655" s="880" t="str">
        <f>'2. CAD NCCF'!F655:L655</f>
        <v>FI issued ABCP, low or not rated</v>
      </c>
      <c r="G655" s="881"/>
      <c r="H655" s="881"/>
      <c r="I655" s="881"/>
      <c r="J655" s="881"/>
      <c r="K655" s="881"/>
      <c r="L655" s="882"/>
      <c r="M655" s="433">
        <f>'2. CAD NCCF'!M655+'3. USD NCCF'!M655+'4. EUR NCCF'!M655+'5. GBP NCCF'!M655+'6. Other(Incld) NCCF'!M655</f>
        <v>0</v>
      </c>
      <c r="N655" s="438">
        <f>'2. CAD NCCF'!N655+'3. USD NCCF'!N655+'4. EUR NCCF'!N655+'5. GBP NCCF'!N655+'6. Other(Incld) NCCF'!N655</f>
        <v>0</v>
      </c>
      <c r="O655" s="435">
        <f>'2. CAD NCCF'!O655+'3. USD NCCF'!O655+'4. EUR NCCF'!O655+'5. GBP NCCF'!O655+'6. Other(Incld) NCCF'!O655</f>
        <v>0</v>
      </c>
      <c r="P655" s="435">
        <f>'2. CAD NCCF'!P655+'3. USD NCCF'!P655+'4. EUR NCCF'!P655+'5. GBP NCCF'!P655+'6. Other(Incld) NCCF'!P655</f>
        <v>0</v>
      </c>
      <c r="Q655" s="437">
        <f>'2. CAD NCCF'!Q655+'3. USD NCCF'!Q655+'4. EUR NCCF'!Q655+'5. GBP NCCF'!Q655+'6. Other(Incld) NCCF'!Q655</f>
        <v>0</v>
      </c>
      <c r="R655" s="435">
        <f>'2. CAD NCCF'!R655+'3. USD NCCF'!R655+'4. EUR NCCF'!R655+'5. GBP NCCF'!R655+'6. Other(Incld) NCCF'!R655</f>
        <v>0</v>
      </c>
      <c r="S655" s="436">
        <f>'2. CAD NCCF'!S655+'3. USD NCCF'!S655+'4. EUR NCCF'!S655+'5. GBP NCCF'!S655+'6. Other(Incld) NCCF'!S655</f>
        <v>0</v>
      </c>
      <c r="T655" s="435">
        <f>'2. CAD NCCF'!T655+'3. USD NCCF'!T655+'4. EUR NCCF'!T655+'5. GBP NCCF'!T655+'6. Other(Incld) NCCF'!T655</f>
        <v>0</v>
      </c>
      <c r="U655" s="436">
        <f>'2. CAD NCCF'!U655+'3. USD NCCF'!U655+'4. EUR NCCF'!U655+'5. GBP NCCF'!U655+'6. Other(Incld) NCCF'!U655</f>
        <v>0</v>
      </c>
      <c r="V655" s="435">
        <f>'2. CAD NCCF'!V655+'3. USD NCCF'!V655+'4. EUR NCCF'!V655+'5. GBP NCCF'!V655+'6. Other(Incld) NCCF'!V655</f>
        <v>0</v>
      </c>
      <c r="W655" s="436">
        <f>'2. CAD NCCF'!W655+'3. USD NCCF'!W655+'4. EUR NCCF'!W655+'5. GBP NCCF'!W655+'6. Other(Incld) NCCF'!W655</f>
        <v>0</v>
      </c>
      <c r="X655" s="435">
        <f>'2. CAD NCCF'!X655+'3. USD NCCF'!X655+'4. EUR NCCF'!X655+'5. GBP NCCF'!X655+'6. Other(Incld) NCCF'!X655</f>
        <v>0</v>
      </c>
      <c r="Y655" s="436">
        <f>'2. CAD NCCF'!Y655+'3. USD NCCF'!Y655+'4. EUR NCCF'!Y655+'5. GBP NCCF'!Y655+'6. Other(Incld) NCCF'!Y655</f>
        <v>0</v>
      </c>
      <c r="Z655" s="435">
        <f>'2. CAD NCCF'!Z655+'3. USD NCCF'!Z655+'4. EUR NCCF'!Z655+'5. GBP NCCF'!Z655+'6. Other(Incld) NCCF'!Z655</f>
        <v>0</v>
      </c>
      <c r="AA655" s="436">
        <f>'2. CAD NCCF'!AA655+'3. USD NCCF'!AA655+'4. EUR NCCF'!AA655+'5. GBP NCCF'!AA655+'6. Other(Incld) NCCF'!AA655</f>
        <v>0</v>
      </c>
      <c r="AB655" s="439">
        <f>'2. CAD NCCF'!AB655+'3. USD NCCF'!AB655+'4. EUR NCCF'!AB655+'5. GBP NCCF'!AB655+'6. Other(Incld) NCCF'!AB655</f>
        <v>0</v>
      </c>
      <c r="AC655" s="433">
        <f>'2. CAD NCCF'!AC655+'3. USD NCCF'!AC655+'4. EUR NCCF'!AC655+'5. GBP NCCF'!AC655+'6. Other(Incld) NCCF'!AC655</f>
        <v>0</v>
      </c>
      <c r="AD655" s="1015"/>
      <c r="AE655" s="1016"/>
      <c r="AF655" s="1017"/>
    </row>
    <row r="656" spans="1:32" ht="15" x14ac:dyDescent="0.2">
      <c r="A656" s="222">
        <v>183</v>
      </c>
      <c r="B656" s="499"/>
      <c r="C656" s="467"/>
      <c r="D656" s="868" t="str">
        <f>'2. CAD NCCF'!D656:L656</f>
        <v>Equities</v>
      </c>
      <c r="E656" s="869"/>
      <c r="F656" s="869"/>
      <c r="G656" s="869"/>
      <c r="H656" s="869"/>
      <c r="I656" s="869"/>
      <c r="J656" s="869"/>
      <c r="K656" s="869"/>
      <c r="L656" s="870"/>
      <c r="M656" s="399">
        <f>SUBTOTAL(9,M657:M659)</f>
        <v>0</v>
      </c>
      <c r="N656" s="402">
        <f t="shared" ref="N656:AC656" si="916">SUBTOTAL(9,N657:N659)</f>
        <v>0</v>
      </c>
      <c r="O656" s="406">
        <f t="shared" si="916"/>
        <v>0</v>
      </c>
      <c r="P656" s="405">
        <f t="shared" si="916"/>
        <v>0</v>
      </c>
      <c r="Q656" s="407">
        <f t="shared" si="916"/>
        <v>0</v>
      </c>
      <c r="R656" s="406">
        <f t="shared" si="916"/>
        <v>0</v>
      </c>
      <c r="S656" s="406">
        <f t="shared" si="916"/>
        <v>0</v>
      </c>
      <c r="T656" s="406">
        <f t="shared" si="916"/>
        <v>0</v>
      </c>
      <c r="U656" s="406">
        <f t="shared" si="916"/>
        <v>0</v>
      </c>
      <c r="V656" s="406">
        <f t="shared" si="916"/>
        <v>0</v>
      </c>
      <c r="W656" s="406">
        <f t="shared" si="916"/>
        <v>0</v>
      </c>
      <c r="X656" s="406">
        <f t="shared" si="916"/>
        <v>0</v>
      </c>
      <c r="Y656" s="406">
        <f t="shared" si="916"/>
        <v>0</v>
      </c>
      <c r="Z656" s="406">
        <f t="shared" si="916"/>
        <v>0</v>
      </c>
      <c r="AA656" s="406">
        <f t="shared" si="916"/>
        <v>0</v>
      </c>
      <c r="AB656" s="416">
        <f t="shared" si="916"/>
        <v>0</v>
      </c>
      <c r="AC656" s="399">
        <f t="shared" si="916"/>
        <v>0</v>
      </c>
      <c r="AD656" s="1015"/>
      <c r="AE656" s="1016"/>
      <c r="AF656" s="1017"/>
    </row>
    <row r="657" spans="1:32" ht="15" customHeight="1" x14ac:dyDescent="0.2">
      <c r="A657" s="222">
        <v>184</v>
      </c>
      <c r="B657" s="499"/>
      <c r="C657" s="467"/>
      <c r="D657" s="467"/>
      <c r="E657" s="467"/>
      <c r="F657" s="880" t="str">
        <f>'2. CAD NCCF'!F657:L657</f>
        <v>Eligible non-financial common equity shares</v>
      </c>
      <c r="G657" s="881"/>
      <c r="H657" s="881"/>
      <c r="I657" s="881"/>
      <c r="J657" s="881"/>
      <c r="K657" s="881"/>
      <c r="L657" s="882"/>
      <c r="M657" s="433">
        <f>'2. CAD NCCF'!M657+'3. USD NCCF'!M657+'4. EUR NCCF'!M657+'5. GBP NCCF'!M657+'6. Other(Incld) NCCF'!M657</f>
        <v>0</v>
      </c>
      <c r="N657" s="438">
        <f>'2. CAD NCCF'!N657+'3. USD NCCF'!N657+'4. EUR NCCF'!N657+'5. GBP NCCF'!N657+'6. Other(Incld) NCCF'!N657</f>
        <v>0</v>
      </c>
      <c r="O657" s="435">
        <f>'2. CAD NCCF'!O657+'3. USD NCCF'!O657+'4. EUR NCCF'!O657+'5. GBP NCCF'!O657+'6. Other(Incld) NCCF'!O657</f>
        <v>0</v>
      </c>
      <c r="P657" s="435">
        <f>'2. CAD NCCF'!P657+'3. USD NCCF'!P657+'4. EUR NCCF'!P657+'5. GBP NCCF'!P657+'6. Other(Incld) NCCF'!P657</f>
        <v>0</v>
      </c>
      <c r="Q657" s="437">
        <f>'2. CAD NCCF'!Q657+'3. USD NCCF'!Q657+'4. EUR NCCF'!Q657+'5. GBP NCCF'!Q657+'6. Other(Incld) NCCF'!Q657</f>
        <v>0</v>
      </c>
      <c r="R657" s="435">
        <f>'2. CAD NCCF'!R657+'3. USD NCCF'!R657+'4. EUR NCCF'!R657+'5. GBP NCCF'!R657+'6. Other(Incld) NCCF'!R657</f>
        <v>0</v>
      </c>
      <c r="S657" s="436">
        <f>'2. CAD NCCF'!S657+'3. USD NCCF'!S657+'4. EUR NCCF'!S657+'5. GBP NCCF'!S657+'6. Other(Incld) NCCF'!S657</f>
        <v>0</v>
      </c>
      <c r="T657" s="435">
        <f>'2. CAD NCCF'!T657+'3. USD NCCF'!T657+'4. EUR NCCF'!T657+'5. GBP NCCF'!T657+'6. Other(Incld) NCCF'!T657</f>
        <v>0</v>
      </c>
      <c r="U657" s="436">
        <f>'2. CAD NCCF'!U657+'3. USD NCCF'!U657+'4. EUR NCCF'!U657+'5. GBP NCCF'!U657+'6. Other(Incld) NCCF'!U657</f>
        <v>0</v>
      </c>
      <c r="V657" s="435">
        <f>'2. CAD NCCF'!V657+'3. USD NCCF'!V657+'4. EUR NCCF'!V657+'5. GBP NCCF'!V657+'6. Other(Incld) NCCF'!V657</f>
        <v>0</v>
      </c>
      <c r="W657" s="436">
        <f>'2. CAD NCCF'!W657+'3. USD NCCF'!W657+'4. EUR NCCF'!W657+'5. GBP NCCF'!W657+'6. Other(Incld) NCCF'!W657</f>
        <v>0</v>
      </c>
      <c r="X657" s="435">
        <f>'2. CAD NCCF'!X657+'3. USD NCCF'!X657+'4. EUR NCCF'!X657+'5. GBP NCCF'!X657+'6. Other(Incld) NCCF'!X657</f>
        <v>0</v>
      </c>
      <c r="Y657" s="436">
        <f>'2. CAD NCCF'!Y657+'3. USD NCCF'!Y657+'4. EUR NCCF'!Y657+'5. GBP NCCF'!Y657+'6. Other(Incld) NCCF'!Y657</f>
        <v>0</v>
      </c>
      <c r="Z657" s="435">
        <f>'2. CAD NCCF'!Z657+'3. USD NCCF'!Z657+'4. EUR NCCF'!Z657+'5. GBP NCCF'!Z657+'6. Other(Incld) NCCF'!Z657</f>
        <v>0</v>
      </c>
      <c r="AA657" s="436">
        <f>'2. CAD NCCF'!AA657+'3. USD NCCF'!AA657+'4. EUR NCCF'!AA657+'5. GBP NCCF'!AA657+'6. Other(Incld) NCCF'!AA657</f>
        <v>0</v>
      </c>
      <c r="AB657" s="439">
        <f>'2. CAD NCCF'!AB657+'3. USD NCCF'!AB657+'4. EUR NCCF'!AB657+'5. GBP NCCF'!AB657+'6. Other(Incld) NCCF'!AB657</f>
        <v>0</v>
      </c>
      <c r="AC657" s="433">
        <f>'2. CAD NCCF'!AC657+'3. USD NCCF'!AC657+'4. EUR NCCF'!AC657+'5. GBP NCCF'!AC657+'6. Other(Incld) NCCF'!AC657</f>
        <v>0</v>
      </c>
      <c r="AD657" s="1015"/>
      <c r="AE657" s="1016"/>
      <c r="AF657" s="1017"/>
    </row>
    <row r="658" spans="1:32" ht="15" customHeight="1" x14ac:dyDescent="0.2">
      <c r="A658" s="222">
        <v>185</v>
      </c>
      <c r="B658" s="499"/>
      <c r="C658" s="467"/>
      <c r="D658" s="467"/>
      <c r="E658" s="467"/>
      <c r="F658" s="880" t="str">
        <f>'2. CAD NCCF'!F658:L658</f>
        <v>Eligible financial common equity</v>
      </c>
      <c r="G658" s="881"/>
      <c r="H658" s="881"/>
      <c r="I658" s="881"/>
      <c r="J658" s="881"/>
      <c r="K658" s="881"/>
      <c r="L658" s="882"/>
      <c r="M658" s="433">
        <f>'2. CAD NCCF'!M658+'3. USD NCCF'!M658+'4. EUR NCCF'!M658+'5. GBP NCCF'!M658+'6. Other(Incld) NCCF'!M658</f>
        <v>0</v>
      </c>
      <c r="N658" s="438">
        <f>'2. CAD NCCF'!N658+'3. USD NCCF'!N658+'4. EUR NCCF'!N658+'5. GBP NCCF'!N658+'6. Other(Incld) NCCF'!N658</f>
        <v>0</v>
      </c>
      <c r="O658" s="435">
        <f>'2. CAD NCCF'!O658+'3. USD NCCF'!O658+'4. EUR NCCF'!O658+'5. GBP NCCF'!O658+'6. Other(Incld) NCCF'!O658</f>
        <v>0</v>
      </c>
      <c r="P658" s="435">
        <f>'2. CAD NCCF'!P658+'3. USD NCCF'!P658+'4. EUR NCCF'!P658+'5. GBP NCCF'!P658+'6. Other(Incld) NCCF'!P658</f>
        <v>0</v>
      </c>
      <c r="Q658" s="437">
        <f>'2. CAD NCCF'!Q658+'3. USD NCCF'!Q658+'4. EUR NCCF'!Q658+'5. GBP NCCF'!Q658+'6. Other(Incld) NCCF'!Q658</f>
        <v>0</v>
      </c>
      <c r="R658" s="435">
        <f>'2. CAD NCCF'!R658+'3. USD NCCF'!R658+'4. EUR NCCF'!R658+'5. GBP NCCF'!R658+'6. Other(Incld) NCCF'!R658</f>
        <v>0</v>
      </c>
      <c r="S658" s="436">
        <f>'2. CAD NCCF'!S658+'3. USD NCCF'!S658+'4. EUR NCCF'!S658+'5. GBP NCCF'!S658+'6. Other(Incld) NCCF'!S658</f>
        <v>0</v>
      </c>
      <c r="T658" s="435">
        <f>'2. CAD NCCF'!T658+'3. USD NCCF'!T658+'4. EUR NCCF'!T658+'5. GBP NCCF'!T658+'6. Other(Incld) NCCF'!T658</f>
        <v>0</v>
      </c>
      <c r="U658" s="436">
        <f>'2. CAD NCCF'!U658+'3. USD NCCF'!U658+'4. EUR NCCF'!U658+'5. GBP NCCF'!U658+'6. Other(Incld) NCCF'!U658</f>
        <v>0</v>
      </c>
      <c r="V658" s="435">
        <f>'2. CAD NCCF'!V658+'3. USD NCCF'!V658+'4. EUR NCCF'!V658+'5. GBP NCCF'!V658+'6. Other(Incld) NCCF'!V658</f>
        <v>0</v>
      </c>
      <c r="W658" s="436">
        <f>'2. CAD NCCF'!W658+'3. USD NCCF'!W658+'4. EUR NCCF'!W658+'5. GBP NCCF'!W658+'6. Other(Incld) NCCF'!W658</f>
        <v>0</v>
      </c>
      <c r="X658" s="435">
        <f>'2. CAD NCCF'!X658+'3. USD NCCF'!X658+'4. EUR NCCF'!X658+'5. GBP NCCF'!X658+'6. Other(Incld) NCCF'!X658</f>
        <v>0</v>
      </c>
      <c r="Y658" s="436">
        <f>'2. CAD NCCF'!Y658+'3. USD NCCF'!Y658+'4. EUR NCCF'!Y658+'5. GBP NCCF'!Y658+'6. Other(Incld) NCCF'!Y658</f>
        <v>0</v>
      </c>
      <c r="Z658" s="435">
        <f>'2. CAD NCCF'!Z658+'3. USD NCCF'!Z658+'4. EUR NCCF'!Z658+'5. GBP NCCF'!Z658+'6. Other(Incld) NCCF'!Z658</f>
        <v>0</v>
      </c>
      <c r="AA658" s="436">
        <f>'2. CAD NCCF'!AA658+'3. USD NCCF'!AA658+'4. EUR NCCF'!AA658+'5. GBP NCCF'!AA658+'6. Other(Incld) NCCF'!AA658</f>
        <v>0</v>
      </c>
      <c r="AB658" s="439">
        <f>'2. CAD NCCF'!AB658+'3. USD NCCF'!AB658+'4. EUR NCCF'!AB658+'5. GBP NCCF'!AB658+'6. Other(Incld) NCCF'!AB658</f>
        <v>0</v>
      </c>
      <c r="AC658" s="433">
        <f>'2. CAD NCCF'!AC658+'3. USD NCCF'!AC658+'4. EUR NCCF'!AC658+'5. GBP NCCF'!AC658+'6. Other(Incld) NCCF'!AC658</f>
        <v>0</v>
      </c>
      <c r="AD658" s="1015"/>
      <c r="AE658" s="1016"/>
      <c r="AF658" s="1017"/>
    </row>
    <row r="659" spans="1:32" ht="15" customHeight="1" x14ac:dyDescent="0.2">
      <c r="A659" s="222">
        <v>186</v>
      </c>
      <c r="B659" s="499"/>
      <c r="C659" s="467"/>
      <c r="D659" s="467"/>
      <c r="E659" s="467"/>
      <c r="F659" s="880" t="str">
        <f>'2. CAD NCCF'!F659:L659</f>
        <v>Other equities</v>
      </c>
      <c r="G659" s="881"/>
      <c r="H659" s="881"/>
      <c r="I659" s="881"/>
      <c r="J659" s="881"/>
      <c r="K659" s="881"/>
      <c r="L659" s="882"/>
      <c r="M659" s="433">
        <f>'2. CAD NCCF'!M659+'3. USD NCCF'!M659+'4. EUR NCCF'!M659+'5. GBP NCCF'!M659+'6. Other(Incld) NCCF'!M659</f>
        <v>0</v>
      </c>
      <c r="N659" s="438">
        <f>'2. CAD NCCF'!N659+'3. USD NCCF'!N659+'4. EUR NCCF'!N659+'5. GBP NCCF'!N659+'6. Other(Incld) NCCF'!N659</f>
        <v>0</v>
      </c>
      <c r="O659" s="435">
        <f>'2. CAD NCCF'!O659+'3. USD NCCF'!O659+'4. EUR NCCF'!O659+'5. GBP NCCF'!O659+'6. Other(Incld) NCCF'!O659</f>
        <v>0</v>
      </c>
      <c r="P659" s="435">
        <f>'2. CAD NCCF'!P659+'3. USD NCCF'!P659+'4. EUR NCCF'!P659+'5. GBP NCCF'!P659+'6. Other(Incld) NCCF'!P659</f>
        <v>0</v>
      </c>
      <c r="Q659" s="437">
        <f>'2. CAD NCCF'!Q659+'3. USD NCCF'!Q659+'4. EUR NCCF'!Q659+'5. GBP NCCF'!Q659+'6. Other(Incld) NCCF'!Q659</f>
        <v>0</v>
      </c>
      <c r="R659" s="435">
        <f>'2. CAD NCCF'!R659+'3. USD NCCF'!R659+'4. EUR NCCF'!R659+'5. GBP NCCF'!R659+'6. Other(Incld) NCCF'!R659</f>
        <v>0</v>
      </c>
      <c r="S659" s="436">
        <f>'2. CAD NCCF'!S659+'3. USD NCCF'!S659+'4. EUR NCCF'!S659+'5. GBP NCCF'!S659+'6. Other(Incld) NCCF'!S659</f>
        <v>0</v>
      </c>
      <c r="T659" s="435">
        <f>'2. CAD NCCF'!T659+'3. USD NCCF'!T659+'4. EUR NCCF'!T659+'5. GBP NCCF'!T659+'6. Other(Incld) NCCF'!T659</f>
        <v>0</v>
      </c>
      <c r="U659" s="436">
        <f>'2. CAD NCCF'!U659+'3. USD NCCF'!U659+'4. EUR NCCF'!U659+'5. GBP NCCF'!U659+'6. Other(Incld) NCCF'!U659</f>
        <v>0</v>
      </c>
      <c r="V659" s="435">
        <f>'2. CAD NCCF'!V659+'3. USD NCCF'!V659+'4. EUR NCCF'!V659+'5. GBP NCCF'!V659+'6. Other(Incld) NCCF'!V659</f>
        <v>0</v>
      </c>
      <c r="W659" s="436">
        <f>'2. CAD NCCF'!W659+'3. USD NCCF'!W659+'4. EUR NCCF'!W659+'5. GBP NCCF'!W659+'6. Other(Incld) NCCF'!W659</f>
        <v>0</v>
      </c>
      <c r="X659" s="435">
        <f>'2. CAD NCCF'!X659+'3. USD NCCF'!X659+'4. EUR NCCF'!X659+'5. GBP NCCF'!X659+'6. Other(Incld) NCCF'!X659</f>
        <v>0</v>
      </c>
      <c r="Y659" s="436">
        <f>'2. CAD NCCF'!Y659+'3. USD NCCF'!Y659+'4. EUR NCCF'!Y659+'5. GBP NCCF'!Y659+'6. Other(Incld) NCCF'!Y659</f>
        <v>0</v>
      </c>
      <c r="Z659" s="435">
        <f>'2. CAD NCCF'!Z659+'3. USD NCCF'!Z659+'4. EUR NCCF'!Z659+'5. GBP NCCF'!Z659+'6. Other(Incld) NCCF'!Z659</f>
        <v>0</v>
      </c>
      <c r="AA659" s="436">
        <f>'2. CAD NCCF'!AA659+'3. USD NCCF'!AA659+'4. EUR NCCF'!AA659+'5. GBP NCCF'!AA659+'6. Other(Incld) NCCF'!AA659</f>
        <v>0</v>
      </c>
      <c r="AB659" s="439">
        <f>'2. CAD NCCF'!AB659+'3. USD NCCF'!AB659+'4. EUR NCCF'!AB659+'5. GBP NCCF'!AB659+'6. Other(Incld) NCCF'!AB659</f>
        <v>0</v>
      </c>
      <c r="AC659" s="433">
        <f>'2. CAD NCCF'!AC659+'3. USD NCCF'!AC659+'4. EUR NCCF'!AC659+'5. GBP NCCF'!AC659+'6. Other(Incld) NCCF'!AC659</f>
        <v>0</v>
      </c>
      <c r="AD659" s="1015"/>
      <c r="AE659" s="1016"/>
      <c r="AF659" s="1017"/>
    </row>
    <row r="660" spans="1:32" ht="15" x14ac:dyDescent="0.2">
      <c r="A660" s="222">
        <v>187</v>
      </c>
      <c r="B660" s="499"/>
      <c r="C660" s="467"/>
      <c r="D660" s="868" t="str">
        <f>'2. CAD NCCF'!D660:L660</f>
        <v>FI's own securities - Not eliminated</v>
      </c>
      <c r="E660" s="869"/>
      <c r="F660" s="869"/>
      <c r="G660" s="869"/>
      <c r="H660" s="869"/>
      <c r="I660" s="869"/>
      <c r="J660" s="869"/>
      <c r="K660" s="869"/>
      <c r="L660" s="870"/>
      <c r="M660" s="399">
        <f>SUBTOTAL(9,M661:M662)</f>
        <v>0</v>
      </c>
      <c r="N660" s="480"/>
      <c r="O660" s="522"/>
      <c r="P660" s="522"/>
      <c r="Q660" s="522"/>
      <c r="R660" s="522"/>
      <c r="S660" s="522"/>
      <c r="T660" s="522"/>
      <c r="U660" s="522"/>
      <c r="V660" s="522"/>
      <c r="W660" s="522"/>
      <c r="X660" s="522"/>
      <c r="Y660" s="522"/>
      <c r="Z660" s="522"/>
      <c r="AA660" s="522"/>
      <c r="AB660" s="522"/>
      <c r="AC660" s="464"/>
      <c r="AD660" s="1036"/>
      <c r="AE660" s="1016"/>
      <c r="AF660" s="1017"/>
    </row>
    <row r="661" spans="1:32" ht="15" x14ac:dyDescent="0.2">
      <c r="A661" s="222">
        <v>188</v>
      </c>
      <c r="B661" s="499"/>
      <c r="C661" s="467"/>
      <c r="D661" s="467"/>
      <c r="E661" s="467"/>
      <c r="F661" s="880" t="str">
        <f>'2. CAD NCCF'!F661:L661</f>
        <v>FI's own debt not eliminated</v>
      </c>
      <c r="G661" s="881"/>
      <c r="H661" s="881"/>
      <c r="I661" s="881"/>
      <c r="J661" s="881"/>
      <c r="K661" s="881"/>
      <c r="L661" s="882"/>
      <c r="M661" s="433">
        <f>'2. CAD NCCF'!M661+'3. USD NCCF'!M661+'4. EUR NCCF'!M661+'5. GBP NCCF'!M661+'6. Other(Incld) NCCF'!M661</f>
        <v>0</v>
      </c>
      <c r="N661" s="481"/>
      <c r="O661" s="465"/>
      <c r="P661" s="465"/>
      <c r="Q661" s="465"/>
      <c r="R661" s="465"/>
      <c r="S661" s="465"/>
      <c r="T661" s="465"/>
      <c r="U661" s="465"/>
      <c r="V661" s="465"/>
      <c r="W661" s="465"/>
      <c r="X661" s="465"/>
      <c r="Y661" s="465"/>
      <c r="Z661" s="465"/>
      <c r="AA661" s="465"/>
      <c r="AB661" s="465"/>
      <c r="AC661" s="465"/>
      <c r="AD661" s="1036"/>
      <c r="AE661" s="1016"/>
      <c r="AF661" s="1017"/>
    </row>
    <row r="662" spans="1:32" ht="15" customHeight="1" x14ac:dyDescent="0.2">
      <c r="A662" s="222">
        <v>189</v>
      </c>
      <c r="B662" s="499"/>
      <c r="C662" s="467"/>
      <c r="D662" s="467"/>
      <c r="E662" s="467"/>
      <c r="F662" s="880" t="str">
        <f>'2. CAD NCCF'!F662:L662</f>
        <v>FI's own equity not eliminated</v>
      </c>
      <c r="G662" s="881"/>
      <c r="H662" s="881"/>
      <c r="I662" s="881"/>
      <c r="J662" s="881"/>
      <c r="K662" s="881"/>
      <c r="L662" s="882"/>
      <c r="M662" s="433">
        <f>'2. CAD NCCF'!M662+'3. USD NCCF'!M662+'4. EUR NCCF'!M662+'5. GBP NCCF'!M662+'6. Other(Incld) NCCF'!M662</f>
        <v>0</v>
      </c>
      <c r="N662" s="481"/>
      <c r="O662" s="465"/>
      <c r="P662" s="465"/>
      <c r="Q662" s="465"/>
      <c r="R662" s="465"/>
      <c r="S662" s="465"/>
      <c r="T662" s="465"/>
      <c r="U662" s="465"/>
      <c r="V662" s="465"/>
      <c r="W662" s="465"/>
      <c r="X662" s="465"/>
      <c r="Y662" s="465"/>
      <c r="Z662" s="465"/>
      <c r="AA662" s="465"/>
      <c r="AB662" s="465"/>
      <c r="AC662" s="465"/>
      <c r="AD662" s="1036"/>
      <c r="AE662" s="1016"/>
      <c r="AF662" s="1017"/>
    </row>
    <row r="663" spans="1:32" ht="15" customHeight="1" x14ac:dyDescent="0.2">
      <c r="A663" s="222">
        <v>326</v>
      </c>
      <c r="B663" s="499"/>
      <c r="C663" s="1048" t="str">
        <f>'2. CAD NCCF'!C663:AF663</f>
        <v>Repo collateral out</v>
      </c>
      <c r="D663" s="1049"/>
      <c r="E663" s="1049"/>
      <c r="F663" s="1049"/>
      <c r="G663" s="1049"/>
      <c r="H663" s="1049"/>
      <c r="I663" s="1049"/>
      <c r="J663" s="1049"/>
      <c r="K663" s="1049"/>
      <c r="L663" s="1049"/>
      <c r="M663" s="1049"/>
      <c r="N663" s="1049"/>
      <c r="O663" s="1049"/>
      <c r="P663" s="1049"/>
      <c r="Q663" s="1049"/>
      <c r="R663" s="1049"/>
      <c r="S663" s="1049"/>
      <c r="T663" s="1049"/>
      <c r="U663" s="1049"/>
      <c r="V663" s="1049"/>
      <c r="W663" s="1049"/>
      <c r="X663" s="1049"/>
      <c r="Y663" s="1049"/>
      <c r="Z663" s="1049"/>
      <c r="AA663" s="1049"/>
      <c r="AB663" s="1049"/>
      <c r="AC663" s="1049"/>
      <c r="AD663" s="1049"/>
      <c r="AE663" s="1049"/>
      <c r="AF663" s="1050"/>
    </row>
    <row r="664" spans="1:32" ht="15" x14ac:dyDescent="0.2">
      <c r="A664" s="222">
        <v>232</v>
      </c>
      <c r="B664" s="499"/>
      <c r="C664" s="467"/>
      <c r="D664" s="868" t="str">
        <f>'2. CAD NCCF'!D664:AF664</f>
        <v>Government securities (GS)</v>
      </c>
      <c r="E664" s="1044"/>
      <c r="F664" s="1044"/>
      <c r="G664" s="1044"/>
      <c r="H664" s="1044"/>
      <c r="I664" s="1044"/>
      <c r="J664" s="1044"/>
      <c r="K664" s="1044"/>
      <c r="L664" s="1044"/>
      <c r="M664" s="869"/>
      <c r="N664" s="869"/>
      <c r="O664" s="869"/>
      <c r="P664" s="869"/>
      <c r="Q664" s="869"/>
      <c r="R664" s="869"/>
      <c r="S664" s="869"/>
      <c r="T664" s="869"/>
      <c r="U664" s="869"/>
      <c r="V664" s="869"/>
      <c r="W664" s="869"/>
      <c r="X664" s="869"/>
      <c r="Y664" s="869"/>
      <c r="Z664" s="869"/>
      <c r="AA664" s="869"/>
      <c r="AB664" s="869"/>
      <c r="AC664" s="869"/>
      <c r="AD664" s="869"/>
      <c r="AE664" s="869"/>
      <c r="AF664" s="870"/>
    </row>
    <row r="665" spans="1:32" ht="15" x14ac:dyDescent="0.2">
      <c r="A665" s="222">
        <v>233</v>
      </c>
      <c r="B665" s="499"/>
      <c r="C665" s="467"/>
      <c r="D665" s="467"/>
      <c r="E665" s="877" t="str">
        <f>'2. CAD NCCF'!E665:L665</f>
        <v>High rated GS</v>
      </c>
      <c r="F665" s="878"/>
      <c r="G665" s="878"/>
      <c r="H665" s="878"/>
      <c r="I665" s="878"/>
      <c r="J665" s="878"/>
      <c r="K665" s="878"/>
      <c r="L665" s="879"/>
      <c r="M665" s="399">
        <f>SUBTOTAL(9,M666:M669)</f>
        <v>0</v>
      </c>
      <c r="N665" s="402">
        <f t="shared" ref="N665:AC665" si="917">SUBTOTAL(9,N666:N669)</f>
        <v>0</v>
      </c>
      <c r="O665" s="406">
        <f t="shared" si="917"/>
        <v>0</v>
      </c>
      <c r="P665" s="405">
        <f t="shared" si="917"/>
        <v>0</v>
      </c>
      <c r="Q665" s="407">
        <f t="shared" si="917"/>
        <v>0</v>
      </c>
      <c r="R665" s="406">
        <f t="shared" si="917"/>
        <v>0</v>
      </c>
      <c r="S665" s="406">
        <f t="shared" si="917"/>
        <v>0</v>
      </c>
      <c r="T665" s="406">
        <f t="shared" si="917"/>
        <v>0</v>
      </c>
      <c r="U665" s="406">
        <f t="shared" si="917"/>
        <v>0</v>
      </c>
      <c r="V665" s="406">
        <f t="shared" si="917"/>
        <v>0</v>
      </c>
      <c r="W665" s="406">
        <f t="shared" si="917"/>
        <v>0</v>
      </c>
      <c r="X665" s="406">
        <f t="shared" si="917"/>
        <v>0</v>
      </c>
      <c r="Y665" s="406">
        <f t="shared" si="917"/>
        <v>0</v>
      </c>
      <c r="Z665" s="406">
        <f t="shared" si="917"/>
        <v>0</v>
      </c>
      <c r="AA665" s="406">
        <f t="shared" si="917"/>
        <v>0</v>
      </c>
      <c r="AB665" s="416">
        <f t="shared" si="917"/>
        <v>0</v>
      </c>
      <c r="AC665" s="399">
        <f t="shared" si="917"/>
        <v>0</v>
      </c>
      <c r="AD665" s="1015"/>
      <c r="AE665" s="1016"/>
      <c r="AF665" s="1017"/>
    </row>
    <row r="666" spans="1:32" ht="15" x14ac:dyDescent="0.2">
      <c r="A666" s="222">
        <v>234</v>
      </c>
      <c r="B666" s="499"/>
      <c r="C666" s="467"/>
      <c r="D666" s="467"/>
      <c r="E666" s="476"/>
      <c r="F666" s="880" t="str">
        <f>'2. CAD NCCF'!F666:L666</f>
        <v xml:space="preserve">Sovereigh &amp; central bank GS </v>
      </c>
      <c r="G666" s="881"/>
      <c r="H666" s="881"/>
      <c r="I666" s="881"/>
      <c r="J666" s="881"/>
      <c r="K666" s="881"/>
      <c r="L666" s="882"/>
      <c r="M666" s="433">
        <f>'2. CAD NCCF'!M666+'3. USD NCCF'!M666+'4. EUR NCCF'!M666+'5. GBP NCCF'!M666+'6. Other(Incld) NCCF'!M666</f>
        <v>0</v>
      </c>
      <c r="N666" s="438">
        <f>'2. CAD NCCF'!N666+'3. USD NCCF'!N666+'4. EUR NCCF'!N666+'5. GBP NCCF'!N666+'6. Other(Incld) NCCF'!N666</f>
        <v>0</v>
      </c>
      <c r="O666" s="435">
        <f>'2. CAD NCCF'!O666+'3. USD NCCF'!O666+'4. EUR NCCF'!O666+'5. GBP NCCF'!O666+'6. Other(Incld) NCCF'!O666</f>
        <v>0</v>
      </c>
      <c r="P666" s="435">
        <f>'2. CAD NCCF'!P666+'3. USD NCCF'!P666+'4. EUR NCCF'!P666+'5. GBP NCCF'!P666+'6. Other(Incld) NCCF'!P666</f>
        <v>0</v>
      </c>
      <c r="Q666" s="437">
        <f>'2. CAD NCCF'!Q666+'3. USD NCCF'!Q666+'4. EUR NCCF'!Q666+'5. GBP NCCF'!Q666+'6. Other(Incld) NCCF'!Q666</f>
        <v>0</v>
      </c>
      <c r="R666" s="435">
        <f>'2. CAD NCCF'!R666+'3. USD NCCF'!R666+'4. EUR NCCF'!R666+'5. GBP NCCF'!R666+'6. Other(Incld) NCCF'!R666</f>
        <v>0</v>
      </c>
      <c r="S666" s="436">
        <f>'2. CAD NCCF'!S666+'3. USD NCCF'!S666+'4. EUR NCCF'!S666+'5. GBP NCCF'!S666+'6. Other(Incld) NCCF'!S666</f>
        <v>0</v>
      </c>
      <c r="T666" s="435">
        <f>'2. CAD NCCF'!T666+'3. USD NCCF'!T666+'4. EUR NCCF'!T666+'5. GBP NCCF'!T666+'6. Other(Incld) NCCF'!T666</f>
        <v>0</v>
      </c>
      <c r="U666" s="436">
        <f>'2. CAD NCCF'!U666+'3. USD NCCF'!U666+'4. EUR NCCF'!U666+'5. GBP NCCF'!U666+'6. Other(Incld) NCCF'!U666</f>
        <v>0</v>
      </c>
      <c r="V666" s="435">
        <f>'2. CAD NCCF'!V666+'3. USD NCCF'!V666+'4. EUR NCCF'!V666+'5. GBP NCCF'!V666+'6. Other(Incld) NCCF'!V666</f>
        <v>0</v>
      </c>
      <c r="W666" s="436">
        <f>'2. CAD NCCF'!W666+'3. USD NCCF'!W666+'4. EUR NCCF'!W666+'5. GBP NCCF'!W666+'6. Other(Incld) NCCF'!W666</f>
        <v>0</v>
      </c>
      <c r="X666" s="435">
        <f>'2. CAD NCCF'!X666+'3. USD NCCF'!X666+'4. EUR NCCF'!X666+'5. GBP NCCF'!X666+'6. Other(Incld) NCCF'!X666</f>
        <v>0</v>
      </c>
      <c r="Y666" s="436">
        <f>'2. CAD NCCF'!Y666+'3. USD NCCF'!Y666+'4. EUR NCCF'!Y666+'5. GBP NCCF'!Y666+'6. Other(Incld) NCCF'!Y666</f>
        <v>0</v>
      </c>
      <c r="Z666" s="435">
        <f>'2. CAD NCCF'!Z666+'3. USD NCCF'!Z666+'4. EUR NCCF'!Z666+'5. GBP NCCF'!Z666+'6. Other(Incld) NCCF'!Z666</f>
        <v>0</v>
      </c>
      <c r="AA666" s="436">
        <f>'2. CAD NCCF'!AA666+'3. USD NCCF'!AA666+'4. EUR NCCF'!AA666+'5. GBP NCCF'!AA666+'6. Other(Incld) NCCF'!AA666</f>
        <v>0</v>
      </c>
      <c r="AB666" s="439">
        <f>'2. CAD NCCF'!AB666+'3. USD NCCF'!AB666+'4. EUR NCCF'!AB666+'5. GBP NCCF'!AB666+'6. Other(Incld) NCCF'!AB666</f>
        <v>0</v>
      </c>
      <c r="AC666" s="433">
        <f>'2. CAD NCCF'!AC666+'3. USD NCCF'!AC666+'4. EUR NCCF'!AC666+'5. GBP NCCF'!AC666+'6. Other(Incld) NCCF'!AC666</f>
        <v>0</v>
      </c>
      <c r="AD666" s="1015"/>
      <c r="AE666" s="1016"/>
      <c r="AF666" s="1017"/>
    </row>
    <row r="667" spans="1:32" ht="15" customHeight="1" x14ac:dyDescent="0.2">
      <c r="A667" s="222">
        <v>235</v>
      </c>
      <c r="B667" s="499"/>
      <c r="C667" s="467"/>
      <c r="D667" s="467"/>
      <c r="E667" s="476"/>
      <c r="F667" s="880" t="str">
        <f>'2. CAD NCCF'!F667:L667</f>
        <v>State, provincial &amp; agency GS</v>
      </c>
      <c r="G667" s="881"/>
      <c r="H667" s="881"/>
      <c r="I667" s="881"/>
      <c r="J667" s="881"/>
      <c r="K667" s="881"/>
      <c r="L667" s="882"/>
      <c r="M667" s="433">
        <f>'2. CAD NCCF'!M667+'3. USD NCCF'!M667+'4. EUR NCCF'!M667+'5. GBP NCCF'!M667+'6. Other(Incld) NCCF'!M667</f>
        <v>0</v>
      </c>
      <c r="N667" s="438">
        <f>'2. CAD NCCF'!N667+'3. USD NCCF'!N667+'4. EUR NCCF'!N667+'5. GBP NCCF'!N667+'6. Other(Incld) NCCF'!N667</f>
        <v>0</v>
      </c>
      <c r="O667" s="435">
        <f>'2. CAD NCCF'!O667+'3. USD NCCF'!O667+'4. EUR NCCF'!O667+'5. GBP NCCF'!O667+'6. Other(Incld) NCCF'!O667</f>
        <v>0</v>
      </c>
      <c r="P667" s="435">
        <f>'2. CAD NCCF'!P667+'3. USD NCCF'!P667+'4. EUR NCCF'!P667+'5. GBP NCCF'!P667+'6. Other(Incld) NCCF'!P667</f>
        <v>0</v>
      </c>
      <c r="Q667" s="437">
        <f>'2. CAD NCCF'!Q667+'3. USD NCCF'!Q667+'4. EUR NCCF'!Q667+'5. GBP NCCF'!Q667+'6. Other(Incld) NCCF'!Q667</f>
        <v>0</v>
      </c>
      <c r="R667" s="435">
        <f>'2. CAD NCCF'!R667+'3. USD NCCF'!R667+'4. EUR NCCF'!R667+'5. GBP NCCF'!R667+'6. Other(Incld) NCCF'!R667</f>
        <v>0</v>
      </c>
      <c r="S667" s="436">
        <f>'2. CAD NCCF'!S667+'3. USD NCCF'!S667+'4. EUR NCCF'!S667+'5. GBP NCCF'!S667+'6. Other(Incld) NCCF'!S667</f>
        <v>0</v>
      </c>
      <c r="T667" s="435">
        <f>'2. CAD NCCF'!T667+'3. USD NCCF'!T667+'4. EUR NCCF'!T667+'5. GBP NCCF'!T667+'6. Other(Incld) NCCF'!T667</f>
        <v>0</v>
      </c>
      <c r="U667" s="436">
        <f>'2. CAD NCCF'!U667+'3. USD NCCF'!U667+'4. EUR NCCF'!U667+'5. GBP NCCF'!U667+'6. Other(Incld) NCCF'!U667</f>
        <v>0</v>
      </c>
      <c r="V667" s="435">
        <f>'2. CAD NCCF'!V667+'3. USD NCCF'!V667+'4. EUR NCCF'!V667+'5. GBP NCCF'!V667+'6. Other(Incld) NCCF'!V667</f>
        <v>0</v>
      </c>
      <c r="W667" s="436">
        <f>'2. CAD NCCF'!W667+'3. USD NCCF'!W667+'4. EUR NCCF'!W667+'5. GBP NCCF'!W667+'6. Other(Incld) NCCF'!W667</f>
        <v>0</v>
      </c>
      <c r="X667" s="435">
        <f>'2. CAD NCCF'!X667+'3. USD NCCF'!X667+'4. EUR NCCF'!X667+'5. GBP NCCF'!X667+'6. Other(Incld) NCCF'!X667</f>
        <v>0</v>
      </c>
      <c r="Y667" s="436">
        <f>'2. CAD NCCF'!Y667+'3. USD NCCF'!Y667+'4. EUR NCCF'!Y667+'5. GBP NCCF'!Y667+'6. Other(Incld) NCCF'!Y667</f>
        <v>0</v>
      </c>
      <c r="Z667" s="435">
        <f>'2. CAD NCCF'!Z667+'3. USD NCCF'!Z667+'4. EUR NCCF'!Z667+'5. GBP NCCF'!Z667+'6. Other(Incld) NCCF'!Z667</f>
        <v>0</v>
      </c>
      <c r="AA667" s="436">
        <f>'2. CAD NCCF'!AA667+'3. USD NCCF'!AA667+'4. EUR NCCF'!AA667+'5. GBP NCCF'!AA667+'6. Other(Incld) NCCF'!AA667</f>
        <v>0</v>
      </c>
      <c r="AB667" s="439">
        <f>'2. CAD NCCF'!AB667+'3. USD NCCF'!AB667+'4. EUR NCCF'!AB667+'5. GBP NCCF'!AB667+'6. Other(Incld) NCCF'!AB667</f>
        <v>0</v>
      </c>
      <c r="AC667" s="433">
        <f>'2. CAD NCCF'!AC667+'3. USD NCCF'!AC667+'4. EUR NCCF'!AC667+'5. GBP NCCF'!AC667+'6. Other(Incld) NCCF'!AC667</f>
        <v>0</v>
      </c>
      <c r="AD667" s="1015"/>
      <c r="AE667" s="1016"/>
      <c r="AF667" s="1017"/>
    </row>
    <row r="668" spans="1:32" ht="15" customHeight="1" x14ac:dyDescent="0.2">
      <c r="A668" s="222">
        <v>236</v>
      </c>
      <c r="B668" s="499"/>
      <c r="C668" s="467"/>
      <c r="D668" s="257"/>
      <c r="E668" s="258"/>
      <c r="F668" s="880" t="str">
        <f>'2. CAD NCCF'!F668:L668</f>
        <v>State municipal GS</v>
      </c>
      <c r="G668" s="881"/>
      <c r="H668" s="881"/>
      <c r="I668" s="881"/>
      <c r="J668" s="881"/>
      <c r="K668" s="881"/>
      <c r="L668" s="882"/>
      <c r="M668" s="433">
        <f>'2. CAD NCCF'!M668+'3. USD NCCF'!M668+'4. EUR NCCF'!M668+'5. GBP NCCF'!M668+'6. Other(Incld) NCCF'!M668</f>
        <v>0</v>
      </c>
      <c r="N668" s="438">
        <f>'2. CAD NCCF'!N668+'3. USD NCCF'!N668+'4. EUR NCCF'!N668+'5. GBP NCCF'!N668+'6. Other(Incld) NCCF'!N668</f>
        <v>0</v>
      </c>
      <c r="O668" s="435">
        <f>'2. CAD NCCF'!O668+'3. USD NCCF'!O668+'4. EUR NCCF'!O668+'5. GBP NCCF'!O668+'6. Other(Incld) NCCF'!O668</f>
        <v>0</v>
      </c>
      <c r="P668" s="435">
        <f>'2. CAD NCCF'!P668+'3. USD NCCF'!P668+'4. EUR NCCF'!P668+'5. GBP NCCF'!P668+'6. Other(Incld) NCCF'!P668</f>
        <v>0</v>
      </c>
      <c r="Q668" s="437">
        <f>'2. CAD NCCF'!Q668+'3. USD NCCF'!Q668+'4. EUR NCCF'!Q668+'5. GBP NCCF'!Q668+'6. Other(Incld) NCCF'!Q668</f>
        <v>0</v>
      </c>
      <c r="R668" s="435">
        <f>'2. CAD NCCF'!R668+'3. USD NCCF'!R668+'4. EUR NCCF'!R668+'5. GBP NCCF'!R668+'6. Other(Incld) NCCF'!R668</f>
        <v>0</v>
      </c>
      <c r="S668" s="436">
        <f>'2. CAD NCCF'!S668+'3. USD NCCF'!S668+'4. EUR NCCF'!S668+'5. GBP NCCF'!S668+'6. Other(Incld) NCCF'!S668</f>
        <v>0</v>
      </c>
      <c r="T668" s="435">
        <f>'2. CAD NCCF'!T668+'3. USD NCCF'!T668+'4. EUR NCCF'!T668+'5. GBP NCCF'!T668+'6. Other(Incld) NCCF'!T668</f>
        <v>0</v>
      </c>
      <c r="U668" s="436">
        <f>'2. CAD NCCF'!U668+'3. USD NCCF'!U668+'4. EUR NCCF'!U668+'5. GBP NCCF'!U668+'6. Other(Incld) NCCF'!U668</f>
        <v>0</v>
      </c>
      <c r="V668" s="435">
        <f>'2. CAD NCCF'!V668+'3. USD NCCF'!V668+'4. EUR NCCF'!V668+'5. GBP NCCF'!V668+'6. Other(Incld) NCCF'!V668</f>
        <v>0</v>
      </c>
      <c r="W668" s="436">
        <f>'2. CAD NCCF'!W668+'3. USD NCCF'!W668+'4. EUR NCCF'!W668+'5. GBP NCCF'!W668+'6. Other(Incld) NCCF'!W668</f>
        <v>0</v>
      </c>
      <c r="X668" s="435">
        <f>'2. CAD NCCF'!X668+'3. USD NCCF'!X668+'4. EUR NCCF'!X668+'5. GBP NCCF'!X668+'6. Other(Incld) NCCF'!X668</f>
        <v>0</v>
      </c>
      <c r="Y668" s="436">
        <f>'2. CAD NCCF'!Y668+'3. USD NCCF'!Y668+'4. EUR NCCF'!Y668+'5. GBP NCCF'!Y668+'6. Other(Incld) NCCF'!Y668</f>
        <v>0</v>
      </c>
      <c r="Z668" s="435">
        <f>'2. CAD NCCF'!Z668+'3. USD NCCF'!Z668+'4. EUR NCCF'!Z668+'5. GBP NCCF'!Z668+'6. Other(Incld) NCCF'!Z668</f>
        <v>0</v>
      </c>
      <c r="AA668" s="436">
        <f>'2. CAD NCCF'!AA668+'3. USD NCCF'!AA668+'4. EUR NCCF'!AA668+'5. GBP NCCF'!AA668+'6. Other(Incld) NCCF'!AA668</f>
        <v>0</v>
      </c>
      <c r="AB668" s="439">
        <f>'2. CAD NCCF'!AB668+'3. USD NCCF'!AB668+'4. EUR NCCF'!AB668+'5. GBP NCCF'!AB668+'6. Other(Incld) NCCF'!AB668</f>
        <v>0</v>
      </c>
      <c r="AC668" s="433">
        <f>'2. CAD NCCF'!AC668+'3. USD NCCF'!AC668+'4. EUR NCCF'!AC668+'5. GBP NCCF'!AC668+'6. Other(Incld) NCCF'!AC668</f>
        <v>0</v>
      </c>
      <c r="AD668" s="1015"/>
      <c r="AE668" s="1016"/>
      <c r="AF668" s="1017"/>
    </row>
    <row r="669" spans="1:32" ht="15" customHeight="1" x14ac:dyDescent="0.2">
      <c r="A669" s="222">
        <v>237</v>
      </c>
      <c r="B669" s="499"/>
      <c r="C669" s="467"/>
      <c r="D669" s="467"/>
      <c r="E669" s="254"/>
      <c r="F669" s="880" t="str">
        <f>'2. CAD NCCF'!F669:L669</f>
        <v>Supranational and multilateral development bank GS</v>
      </c>
      <c r="G669" s="881"/>
      <c r="H669" s="881"/>
      <c r="I669" s="881"/>
      <c r="J669" s="881"/>
      <c r="K669" s="881"/>
      <c r="L669" s="882"/>
      <c r="M669" s="433">
        <f>'2. CAD NCCF'!M669+'3. USD NCCF'!M669+'4. EUR NCCF'!M669+'5. GBP NCCF'!M669+'6. Other(Incld) NCCF'!M669</f>
        <v>0</v>
      </c>
      <c r="N669" s="438">
        <f>'2. CAD NCCF'!N669+'3. USD NCCF'!N669+'4. EUR NCCF'!N669+'5. GBP NCCF'!N669+'6. Other(Incld) NCCF'!N669</f>
        <v>0</v>
      </c>
      <c r="O669" s="435">
        <f>'2. CAD NCCF'!O669+'3. USD NCCF'!O669+'4. EUR NCCF'!O669+'5. GBP NCCF'!O669+'6. Other(Incld) NCCF'!O669</f>
        <v>0</v>
      </c>
      <c r="P669" s="435">
        <f>'2. CAD NCCF'!P669+'3. USD NCCF'!P669+'4. EUR NCCF'!P669+'5. GBP NCCF'!P669+'6. Other(Incld) NCCF'!P669</f>
        <v>0</v>
      </c>
      <c r="Q669" s="437">
        <f>'2. CAD NCCF'!Q669+'3. USD NCCF'!Q669+'4. EUR NCCF'!Q669+'5. GBP NCCF'!Q669+'6. Other(Incld) NCCF'!Q669</f>
        <v>0</v>
      </c>
      <c r="R669" s="435">
        <f>'2. CAD NCCF'!R669+'3. USD NCCF'!R669+'4. EUR NCCF'!R669+'5. GBP NCCF'!R669+'6. Other(Incld) NCCF'!R669</f>
        <v>0</v>
      </c>
      <c r="S669" s="436">
        <f>'2. CAD NCCF'!S669+'3. USD NCCF'!S669+'4. EUR NCCF'!S669+'5. GBP NCCF'!S669+'6. Other(Incld) NCCF'!S669</f>
        <v>0</v>
      </c>
      <c r="T669" s="435">
        <f>'2. CAD NCCF'!T669+'3. USD NCCF'!T669+'4. EUR NCCF'!T669+'5. GBP NCCF'!T669+'6. Other(Incld) NCCF'!T669</f>
        <v>0</v>
      </c>
      <c r="U669" s="436">
        <f>'2. CAD NCCF'!U669+'3. USD NCCF'!U669+'4. EUR NCCF'!U669+'5. GBP NCCF'!U669+'6. Other(Incld) NCCF'!U669</f>
        <v>0</v>
      </c>
      <c r="V669" s="435">
        <f>'2. CAD NCCF'!V669+'3. USD NCCF'!V669+'4. EUR NCCF'!V669+'5. GBP NCCF'!V669+'6. Other(Incld) NCCF'!V669</f>
        <v>0</v>
      </c>
      <c r="W669" s="436">
        <f>'2. CAD NCCF'!W669+'3. USD NCCF'!W669+'4. EUR NCCF'!W669+'5. GBP NCCF'!W669+'6. Other(Incld) NCCF'!W669</f>
        <v>0</v>
      </c>
      <c r="X669" s="435">
        <f>'2. CAD NCCF'!X669+'3. USD NCCF'!X669+'4. EUR NCCF'!X669+'5. GBP NCCF'!X669+'6. Other(Incld) NCCF'!X669</f>
        <v>0</v>
      </c>
      <c r="Y669" s="436">
        <f>'2. CAD NCCF'!Y669+'3. USD NCCF'!Y669+'4. EUR NCCF'!Y669+'5. GBP NCCF'!Y669+'6. Other(Incld) NCCF'!Y669</f>
        <v>0</v>
      </c>
      <c r="Z669" s="435">
        <f>'2. CAD NCCF'!Z669+'3. USD NCCF'!Z669+'4. EUR NCCF'!Z669+'5. GBP NCCF'!Z669+'6. Other(Incld) NCCF'!Z669</f>
        <v>0</v>
      </c>
      <c r="AA669" s="436">
        <f>'2. CAD NCCF'!AA669+'3. USD NCCF'!AA669+'4. EUR NCCF'!AA669+'5. GBP NCCF'!AA669+'6. Other(Incld) NCCF'!AA669</f>
        <v>0</v>
      </c>
      <c r="AB669" s="439">
        <f>'2. CAD NCCF'!AB669+'3. USD NCCF'!AB669+'4. EUR NCCF'!AB669+'5. GBP NCCF'!AB669+'6. Other(Incld) NCCF'!AB669</f>
        <v>0</v>
      </c>
      <c r="AC669" s="433">
        <f>'2. CAD NCCF'!AC669+'3. USD NCCF'!AC669+'4. EUR NCCF'!AC669+'5. GBP NCCF'!AC669+'6. Other(Incld) NCCF'!AC669</f>
        <v>0</v>
      </c>
      <c r="AD669" s="1015"/>
      <c r="AE669" s="1016"/>
      <c r="AF669" s="1017"/>
    </row>
    <row r="670" spans="1:32" ht="15" x14ac:dyDescent="0.2">
      <c r="A670" s="222">
        <v>238</v>
      </c>
      <c r="B670" s="499"/>
      <c r="C670" s="467"/>
      <c r="D670" s="475"/>
      <c r="E670" s="877" t="str">
        <f>'2. CAD NCCF'!E670:L670</f>
        <v>Medium rated GS</v>
      </c>
      <c r="F670" s="878"/>
      <c r="G670" s="878"/>
      <c r="H670" s="878"/>
      <c r="I670" s="878"/>
      <c r="J670" s="878"/>
      <c r="K670" s="878"/>
      <c r="L670" s="879"/>
      <c r="M670" s="399">
        <f>SUBTOTAL(9,M671:M674)</f>
        <v>0</v>
      </c>
      <c r="N670" s="402">
        <f t="shared" ref="N670" si="918">SUBTOTAL(9,N671:N674)</f>
        <v>0</v>
      </c>
      <c r="O670" s="406">
        <f t="shared" ref="O670" si="919">SUBTOTAL(9,O671:O674)</f>
        <v>0</v>
      </c>
      <c r="P670" s="405">
        <f t="shared" ref="P670" si="920">SUBTOTAL(9,P671:P674)</f>
        <v>0</v>
      </c>
      <c r="Q670" s="407">
        <f t="shared" ref="Q670" si="921">SUBTOTAL(9,Q671:Q674)</f>
        <v>0</v>
      </c>
      <c r="R670" s="406">
        <f t="shared" ref="R670" si="922">SUBTOTAL(9,R671:R674)</f>
        <v>0</v>
      </c>
      <c r="S670" s="406">
        <f t="shared" ref="S670" si="923">SUBTOTAL(9,S671:S674)</f>
        <v>0</v>
      </c>
      <c r="T670" s="406">
        <f t="shared" ref="T670" si="924">SUBTOTAL(9,T671:T674)</f>
        <v>0</v>
      </c>
      <c r="U670" s="406">
        <f t="shared" ref="U670" si="925">SUBTOTAL(9,U671:U674)</f>
        <v>0</v>
      </c>
      <c r="V670" s="406">
        <f t="shared" ref="V670" si="926">SUBTOTAL(9,V671:V674)</f>
        <v>0</v>
      </c>
      <c r="W670" s="406">
        <f t="shared" ref="W670" si="927">SUBTOTAL(9,W671:W674)</f>
        <v>0</v>
      </c>
      <c r="X670" s="406">
        <f t="shared" ref="X670" si="928">SUBTOTAL(9,X671:X674)</f>
        <v>0</v>
      </c>
      <c r="Y670" s="406">
        <f t="shared" ref="Y670" si="929">SUBTOTAL(9,Y671:Y674)</f>
        <v>0</v>
      </c>
      <c r="Z670" s="406">
        <f t="shared" ref="Z670" si="930">SUBTOTAL(9,Z671:Z674)</f>
        <v>0</v>
      </c>
      <c r="AA670" s="406">
        <f t="shared" ref="AA670" si="931">SUBTOTAL(9,AA671:AA674)</f>
        <v>0</v>
      </c>
      <c r="AB670" s="416">
        <f t="shared" ref="AB670" si="932">SUBTOTAL(9,AB671:AB674)</f>
        <v>0</v>
      </c>
      <c r="AC670" s="399">
        <f t="shared" ref="AC670" si="933">SUBTOTAL(9,AC671:AC674)</f>
        <v>0</v>
      </c>
      <c r="AD670" s="1015"/>
      <c r="AE670" s="1016"/>
      <c r="AF670" s="1017"/>
    </row>
    <row r="671" spans="1:32" ht="15" x14ac:dyDescent="0.2">
      <c r="A671" s="222">
        <v>239</v>
      </c>
      <c r="B671" s="499"/>
      <c r="C671" s="467"/>
      <c r="D671" s="483"/>
      <c r="E671" s="483"/>
      <c r="F671" s="880" t="str">
        <f>'2. CAD NCCF'!F671:L671</f>
        <v xml:space="preserve">Sovereigh &amp; central bank GS </v>
      </c>
      <c r="G671" s="881"/>
      <c r="H671" s="881"/>
      <c r="I671" s="881"/>
      <c r="J671" s="881"/>
      <c r="K671" s="881"/>
      <c r="L671" s="882"/>
      <c r="M671" s="433">
        <f>'2. CAD NCCF'!M671+'3. USD NCCF'!M671+'4. EUR NCCF'!M671+'5. GBP NCCF'!M671+'6. Other(Incld) NCCF'!M671</f>
        <v>0</v>
      </c>
      <c r="N671" s="438">
        <f>'2. CAD NCCF'!N671+'3. USD NCCF'!N671+'4. EUR NCCF'!N671+'5. GBP NCCF'!N671+'6. Other(Incld) NCCF'!N671</f>
        <v>0</v>
      </c>
      <c r="O671" s="435">
        <f>'2. CAD NCCF'!O671+'3. USD NCCF'!O671+'4. EUR NCCF'!O671+'5. GBP NCCF'!O671+'6. Other(Incld) NCCF'!O671</f>
        <v>0</v>
      </c>
      <c r="P671" s="435">
        <f>'2. CAD NCCF'!P671+'3. USD NCCF'!P671+'4. EUR NCCF'!P671+'5. GBP NCCF'!P671+'6. Other(Incld) NCCF'!P671</f>
        <v>0</v>
      </c>
      <c r="Q671" s="437">
        <f>'2. CAD NCCF'!Q671+'3. USD NCCF'!Q671+'4. EUR NCCF'!Q671+'5. GBP NCCF'!Q671+'6. Other(Incld) NCCF'!Q671</f>
        <v>0</v>
      </c>
      <c r="R671" s="435">
        <f>'2. CAD NCCF'!R671+'3. USD NCCF'!R671+'4. EUR NCCF'!R671+'5. GBP NCCF'!R671+'6. Other(Incld) NCCF'!R671</f>
        <v>0</v>
      </c>
      <c r="S671" s="436">
        <f>'2. CAD NCCF'!S671+'3. USD NCCF'!S671+'4. EUR NCCF'!S671+'5. GBP NCCF'!S671+'6. Other(Incld) NCCF'!S671</f>
        <v>0</v>
      </c>
      <c r="T671" s="435">
        <f>'2. CAD NCCF'!T671+'3. USD NCCF'!T671+'4. EUR NCCF'!T671+'5. GBP NCCF'!T671+'6. Other(Incld) NCCF'!T671</f>
        <v>0</v>
      </c>
      <c r="U671" s="436">
        <f>'2. CAD NCCF'!U671+'3. USD NCCF'!U671+'4. EUR NCCF'!U671+'5. GBP NCCF'!U671+'6. Other(Incld) NCCF'!U671</f>
        <v>0</v>
      </c>
      <c r="V671" s="435">
        <f>'2. CAD NCCF'!V671+'3. USD NCCF'!V671+'4. EUR NCCF'!V671+'5. GBP NCCF'!V671+'6. Other(Incld) NCCF'!V671</f>
        <v>0</v>
      </c>
      <c r="W671" s="436">
        <f>'2. CAD NCCF'!W671+'3. USD NCCF'!W671+'4. EUR NCCF'!W671+'5. GBP NCCF'!W671+'6. Other(Incld) NCCF'!W671</f>
        <v>0</v>
      </c>
      <c r="X671" s="435">
        <f>'2. CAD NCCF'!X671+'3. USD NCCF'!X671+'4. EUR NCCF'!X671+'5. GBP NCCF'!X671+'6. Other(Incld) NCCF'!X671</f>
        <v>0</v>
      </c>
      <c r="Y671" s="436">
        <f>'2. CAD NCCF'!Y671+'3. USD NCCF'!Y671+'4. EUR NCCF'!Y671+'5. GBP NCCF'!Y671+'6. Other(Incld) NCCF'!Y671</f>
        <v>0</v>
      </c>
      <c r="Z671" s="435">
        <f>'2. CAD NCCF'!Z671+'3. USD NCCF'!Z671+'4. EUR NCCF'!Z671+'5. GBP NCCF'!Z671+'6. Other(Incld) NCCF'!Z671</f>
        <v>0</v>
      </c>
      <c r="AA671" s="436">
        <f>'2. CAD NCCF'!AA671+'3. USD NCCF'!AA671+'4. EUR NCCF'!AA671+'5. GBP NCCF'!AA671+'6. Other(Incld) NCCF'!AA671</f>
        <v>0</v>
      </c>
      <c r="AB671" s="439">
        <f>'2. CAD NCCF'!AB671+'3. USD NCCF'!AB671+'4. EUR NCCF'!AB671+'5. GBP NCCF'!AB671+'6. Other(Incld) NCCF'!AB671</f>
        <v>0</v>
      </c>
      <c r="AC671" s="433">
        <f>'2. CAD NCCF'!AC671+'3. USD NCCF'!AC671+'4. EUR NCCF'!AC671+'5. GBP NCCF'!AC671+'6. Other(Incld) NCCF'!AC671</f>
        <v>0</v>
      </c>
      <c r="AD671" s="1015"/>
      <c r="AE671" s="1016"/>
      <c r="AF671" s="1017"/>
    </row>
    <row r="672" spans="1:32" ht="15" customHeight="1" x14ac:dyDescent="0.2">
      <c r="A672" s="222">
        <v>240</v>
      </c>
      <c r="B672" s="499"/>
      <c r="C672" s="467"/>
      <c r="D672" s="483"/>
      <c r="E672" s="483"/>
      <c r="F672" s="880" t="str">
        <f>'2. CAD NCCF'!F672:L672</f>
        <v>State, provincial &amp; agency GS</v>
      </c>
      <c r="G672" s="881"/>
      <c r="H672" s="881"/>
      <c r="I672" s="881"/>
      <c r="J672" s="881"/>
      <c r="K672" s="881"/>
      <c r="L672" s="882"/>
      <c r="M672" s="433">
        <f>'2. CAD NCCF'!M672+'3. USD NCCF'!M672+'4. EUR NCCF'!M672+'5. GBP NCCF'!M672+'6. Other(Incld) NCCF'!M672</f>
        <v>0</v>
      </c>
      <c r="N672" s="438">
        <f>'2. CAD NCCF'!N672+'3. USD NCCF'!N672+'4. EUR NCCF'!N672+'5. GBP NCCF'!N672+'6. Other(Incld) NCCF'!N672</f>
        <v>0</v>
      </c>
      <c r="O672" s="435">
        <f>'2. CAD NCCF'!O672+'3. USD NCCF'!O672+'4. EUR NCCF'!O672+'5. GBP NCCF'!O672+'6. Other(Incld) NCCF'!O672</f>
        <v>0</v>
      </c>
      <c r="P672" s="435">
        <f>'2. CAD NCCF'!P672+'3. USD NCCF'!P672+'4. EUR NCCF'!P672+'5. GBP NCCF'!P672+'6. Other(Incld) NCCF'!P672</f>
        <v>0</v>
      </c>
      <c r="Q672" s="437">
        <f>'2. CAD NCCF'!Q672+'3. USD NCCF'!Q672+'4. EUR NCCF'!Q672+'5. GBP NCCF'!Q672+'6. Other(Incld) NCCF'!Q672</f>
        <v>0</v>
      </c>
      <c r="R672" s="435">
        <f>'2. CAD NCCF'!R672+'3. USD NCCF'!R672+'4. EUR NCCF'!R672+'5. GBP NCCF'!R672+'6. Other(Incld) NCCF'!R672</f>
        <v>0</v>
      </c>
      <c r="S672" s="436">
        <f>'2. CAD NCCF'!S672+'3. USD NCCF'!S672+'4. EUR NCCF'!S672+'5. GBP NCCF'!S672+'6. Other(Incld) NCCF'!S672</f>
        <v>0</v>
      </c>
      <c r="T672" s="435">
        <f>'2. CAD NCCF'!T672+'3. USD NCCF'!T672+'4. EUR NCCF'!T672+'5. GBP NCCF'!T672+'6. Other(Incld) NCCF'!T672</f>
        <v>0</v>
      </c>
      <c r="U672" s="436">
        <f>'2. CAD NCCF'!U672+'3. USD NCCF'!U672+'4. EUR NCCF'!U672+'5. GBP NCCF'!U672+'6. Other(Incld) NCCF'!U672</f>
        <v>0</v>
      </c>
      <c r="V672" s="435">
        <f>'2. CAD NCCF'!V672+'3. USD NCCF'!V672+'4. EUR NCCF'!V672+'5. GBP NCCF'!V672+'6. Other(Incld) NCCF'!V672</f>
        <v>0</v>
      </c>
      <c r="W672" s="436">
        <f>'2. CAD NCCF'!W672+'3. USD NCCF'!W672+'4. EUR NCCF'!W672+'5. GBP NCCF'!W672+'6. Other(Incld) NCCF'!W672</f>
        <v>0</v>
      </c>
      <c r="X672" s="435">
        <f>'2. CAD NCCF'!X672+'3. USD NCCF'!X672+'4. EUR NCCF'!X672+'5. GBP NCCF'!X672+'6. Other(Incld) NCCF'!X672</f>
        <v>0</v>
      </c>
      <c r="Y672" s="436">
        <f>'2. CAD NCCF'!Y672+'3. USD NCCF'!Y672+'4. EUR NCCF'!Y672+'5. GBP NCCF'!Y672+'6. Other(Incld) NCCF'!Y672</f>
        <v>0</v>
      </c>
      <c r="Z672" s="435">
        <f>'2. CAD NCCF'!Z672+'3. USD NCCF'!Z672+'4. EUR NCCF'!Z672+'5. GBP NCCF'!Z672+'6. Other(Incld) NCCF'!Z672</f>
        <v>0</v>
      </c>
      <c r="AA672" s="436">
        <f>'2. CAD NCCF'!AA672+'3. USD NCCF'!AA672+'4. EUR NCCF'!AA672+'5. GBP NCCF'!AA672+'6. Other(Incld) NCCF'!AA672</f>
        <v>0</v>
      </c>
      <c r="AB672" s="439">
        <f>'2. CAD NCCF'!AB672+'3. USD NCCF'!AB672+'4. EUR NCCF'!AB672+'5. GBP NCCF'!AB672+'6. Other(Incld) NCCF'!AB672</f>
        <v>0</v>
      </c>
      <c r="AC672" s="433">
        <f>'2. CAD NCCF'!AC672+'3. USD NCCF'!AC672+'4. EUR NCCF'!AC672+'5. GBP NCCF'!AC672+'6. Other(Incld) NCCF'!AC672</f>
        <v>0</v>
      </c>
      <c r="AD672" s="1015"/>
      <c r="AE672" s="1016"/>
      <c r="AF672" s="1017"/>
    </row>
    <row r="673" spans="1:32" ht="15" customHeight="1" x14ac:dyDescent="0.2">
      <c r="A673" s="222">
        <v>241</v>
      </c>
      <c r="B673" s="499"/>
      <c r="C673" s="467"/>
      <c r="D673" s="259"/>
      <c r="E673" s="259"/>
      <c r="F673" s="880" t="str">
        <f>'2. CAD NCCF'!F673:L673</f>
        <v>State municipal GS</v>
      </c>
      <c r="G673" s="881"/>
      <c r="H673" s="881"/>
      <c r="I673" s="881"/>
      <c r="J673" s="881"/>
      <c r="K673" s="881"/>
      <c r="L673" s="882"/>
      <c r="M673" s="433">
        <f>'2. CAD NCCF'!M673+'3. USD NCCF'!M673+'4. EUR NCCF'!M673+'5. GBP NCCF'!M673+'6. Other(Incld) NCCF'!M673</f>
        <v>0</v>
      </c>
      <c r="N673" s="438">
        <f>'2. CAD NCCF'!N673+'3. USD NCCF'!N673+'4. EUR NCCF'!N673+'5. GBP NCCF'!N673+'6. Other(Incld) NCCF'!N673</f>
        <v>0</v>
      </c>
      <c r="O673" s="435">
        <f>'2. CAD NCCF'!O673+'3. USD NCCF'!O673+'4. EUR NCCF'!O673+'5. GBP NCCF'!O673+'6. Other(Incld) NCCF'!O673</f>
        <v>0</v>
      </c>
      <c r="P673" s="435">
        <f>'2. CAD NCCF'!P673+'3. USD NCCF'!P673+'4. EUR NCCF'!P673+'5. GBP NCCF'!P673+'6. Other(Incld) NCCF'!P673</f>
        <v>0</v>
      </c>
      <c r="Q673" s="437">
        <f>'2. CAD NCCF'!Q673+'3. USD NCCF'!Q673+'4. EUR NCCF'!Q673+'5. GBP NCCF'!Q673+'6. Other(Incld) NCCF'!Q673</f>
        <v>0</v>
      </c>
      <c r="R673" s="435">
        <f>'2. CAD NCCF'!R673+'3. USD NCCF'!R673+'4. EUR NCCF'!R673+'5. GBP NCCF'!R673+'6. Other(Incld) NCCF'!R673</f>
        <v>0</v>
      </c>
      <c r="S673" s="436">
        <f>'2. CAD NCCF'!S673+'3. USD NCCF'!S673+'4. EUR NCCF'!S673+'5. GBP NCCF'!S673+'6. Other(Incld) NCCF'!S673</f>
        <v>0</v>
      </c>
      <c r="T673" s="435">
        <f>'2. CAD NCCF'!T673+'3. USD NCCF'!T673+'4. EUR NCCF'!T673+'5. GBP NCCF'!T673+'6. Other(Incld) NCCF'!T673</f>
        <v>0</v>
      </c>
      <c r="U673" s="436">
        <f>'2. CAD NCCF'!U673+'3. USD NCCF'!U673+'4. EUR NCCF'!U673+'5. GBP NCCF'!U673+'6. Other(Incld) NCCF'!U673</f>
        <v>0</v>
      </c>
      <c r="V673" s="435">
        <f>'2. CAD NCCF'!V673+'3. USD NCCF'!V673+'4. EUR NCCF'!V673+'5. GBP NCCF'!V673+'6. Other(Incld) NCCF'!V673</f>
        <v>0</v>
      </c>
      <c r="W673" s="436">
        <f>'2. CAD NCCF'!W673+'3. USD NCCF'!W673+'4. EUR NCCF'!W673+'5. GBP NCCF'!W673+'6. Other(Incld) NCCF'!W673</f>
        <v>0</v>
      </c>
      <c r="X673" s="435">
        <f>'2. CAD NCCF'!X673+'3. USD NCCF'!X673+'4. EUR NCCF'!X673+'5. GBP NCCF'!X673+'6. Other(Incld) NCCF'!X673</f>
        <v>0</v>
      </c>
      <c r="Y673" s="436">
        <f>'2. CAD NCCF'!Y673+'3. USD NCCF'!Y673+'4. EUR NCCF'!Y673+'5. GBP NCCF'!Y673+'6. Other(Incld) NCCF'!Y673</f>
        <v>0</v>
      </c>
      <c r="Z673" s="435">
        <f>'2. CAD NCCF'!Z673+'3. USD NCCF'!Z673+'4. EUR NCCF'!Z673+'5. GBP NCCF'!Z673+'6. Other(Incld) NCCF'!Z673</f>
        <v>0</v>
      </c>
      <c r="AA673" s="436">
        <f>'2. CAD NCCF'!AA673+'3. USD NCCF'!AA673+'4. EUR NCCF'!AA673+'5. GBP NCCF'!AA673+'6. Other(Incld) NCCF'!AA673</f>
        <v>0</v>
      </c>
      <c r="AB673" s="439">
        <f>'2. CAD NCCF'!AB673+'3. USD NCCF'!AB673+'4. EUR NCCF'!AB673+'5. GBP NCCF'!AB673+'6. Other(Incld) NCCF'!AB673</f>
        <v>0</v>
      </c>
      <c r="AC673" s="433">
        <f>'2. CAD NCCF'!AC673+'3. USD NCCF'!AC673+'4. EUR NCCF'!AC673+'5. GBP NCCF'!AC673+'6. Other(Incld) NCCF'!AC673</f>
        <v>0</v>
      </c>
      <c r="AD673" s="1015"/>
      <c r="AE673" s="1016"/>
      <c r="AF673" s="1017"/>
    </row>
    <row r="674" spans="1:32" ht="15" customHeight="1" x14ac:dyDescent="0.2">
      <c r="A674" s="222">
        <v>242</v>
      </c>
      <c r="B674" s="499"/>
      <c r="C674" s="467"/>
      <c r="D674" s="257"/>
      <c r="E674" s="257"/>
      <c r="F674" s="880" t="str">
        <f>'2. CAD NCCF'!F674:L674</f>
        <v>Supranational and multilateral development bank GS</v>
      </c>
      <c r="G674" s="881"/>
      <c r="H674" s="881"/>
      <c r="I674" s="881"/>
      <c r="J674" s="881"/>
      <c r="K674" s="881"/>
      <c r="L674" s="882"/>
      <c r="M674" s="433">
        <f>'2. CAD NCCF'!M674+'3. USD NCCF'!M674+'4. EUR NCCF'!M674+'5. GBP NCCF'!M674+'6. Other(Incld) NCCF'!M674</f>
        <v>0</v>
      </c>
      <c r="N674" s="438">
        <f>'2. CAD NCCF'!N674+'3. USD NCCF'!N674+'4. EUR NCCF'!N674+'5. GBP NCCF'!N674+'6. Other(Incld) NCCF'!N674</f>
        <v>0</v>
      </c>
      <c r="O674" s="435">
        <f>'2. CAD NCCF'!O674+'3. USD NCCF'!O674+'4. EUR NCCF'!O674+'5. GBP NCCF'!O674+'6. Other(Incld) NCCF'!O674</f>
        <v>0</v>
      </c>
      <c r="P674" s="435">
        <f>'2. CAD NCCF'!P674+'3. USD NCCF'!P674+'4. EUR NCCF'!P674+'5. GBP NCCF'!P674+'6. Other(Incld) NCCF'!P674</f>
        <v>0</v>
      </c>
      <c r="Q674" s="437">
        <f>'2. CAD NCCF'!Q674+'3. USD NCCF'!Q674+'4. EUR NCCF'!Q674+'5. GBP NCCF'!Q674+'6. Other(Incld) NCCF'!Q674</f>
        <v>0</v>
      </c>
      <c r="R674" s="435">
        <f>'2. CAD NCCF'!R674+'3. USD NCCF'!R674+'4. EUR NCCF'!R674+'5. GBP NCCF'!R674+'6. Other(Incld) NCCF'!R674</f>
        <v>0</v>
      </c>
      <c r="S674" s="436">
        <f>'2. CAD NCCF'!S674+'3. USD NCCF'!S674+'4. EUR NCCF'!S674+'5. GBP NCCF'!S674+'6. Other(Incld) NCCF'!S674</f>
        <v>0</v>
      </c>
      <c r="T674" s="435">
        <f>'2. CAD NCCF'!T674+'3. USD NCCF'!T674+'4. EUR NCCF'!T674+'5. GBP NCCF'!T674+'6. Other(Incld) NCCF'!T674</f>
        <v>0</v>
      </c>
      <c r="U674" s="436">
        <f>'2. CAD NCCF'!U674+'3. USD NCCF'!U674+'4. EUR NCCF'!U674+'5. GBP NCCF'!U674+'6. Other(Incld) NCCF'!U674</f>
        <v>0</v>
      </c>
      <c r="V674" s="435">
        <f>'2. CAD NCCF'!V674+'3. USD NCCF'!V674+'4. EUR NCCF'!V674+'5. GBP NCCF'!V674+'6. Other(Incld) NCCF'!V674</f>
        <v>0</v>
      </c>
      <c r="W674" s="436">
        <f>'2. CAD NCCF'!W674+'3. USD NCCF'!W674+'4. EUR NCCF'!W674+'5. GBP NCCF'!W674+'6. Other(Incld) NCCF'!W674</f>
        <v>0</v>
      </c>
      <c r="X674" s="435">
        <f>'2. CAD NCCF'!X674+'3. USD NCCF'!X674+'4. EUR NCCF'!X674+'5. GBP NCCF'!X674+'6. Other(Incld) NCCF'!X674</f>
        <v>0</v>
      </c>
      <c r="Y674" s="436">
        <f>'2. CAD NCCF'!Y674+'3. USD NCCF'!Y674+'4. EUR NCCF'!Y674+'5. GBP NCCF'!Y674+'6. Other(Incld) NCCF'!Y674</f>
        <v>0</v>
      </c>
      <c r="Z674" s="435">
        <f>'2. CAD NCCF'!Z674+'3. USD NCCF'!Z674+'4. EUR NCCF'!Z674+'5. GBP NCCF'!Z674+'6. Other(Incld) NCCF'!Z674</f>
        <v>0</v>
      </c>
      <c r="AA674" s="436">
        <f>'2. CAD NCCF'!AA674+'3. USD NCCF'!AA674+'4. EUR NCCF'!AA674+'5. GBP NCCF'!AA674+'6. Other(Incld) NCCF'!AA674</f>
        <v>0</v>
      </c>
      <c r="AB674" s="439">
        <f>'2. CAD NCCF'!AB674+'3. USD NCCF'!AB674+'4. EUR NCCF'!AB674+'5. GBP NCCF'!AB674+'6. Other(Incld) NCCF'!AB674</f>
        <v>0</v>
      </c>
      <c r="AC674" s="433">
        <f>'2. CAD NCCF'!AC674+'3. USD NCCF'!AC674+'4. EUR NCCF'!AC674+'5. GBP NCCF'!AC674+'6. Other(Incld) NCCF'!AC674</f>
        <v>0</v>
      </c>
      <c r="AD674" s="1015"/>
      <c r="AE674" s="1016"/>
      <c r="AF674" s="1017"/>
    </row>
    <row r="675" spans="1:32" ht="15.75" customHeight="1" x14ac:dyDescent="0.2">
      <c r="A675" s="222">
        <v>243</v>
      </c>
      <c r="B675" s="499"/>
      <c r="C675" s="467"/>
      <c r="D675" s="259"/>
      <c r="E675" s="877" t="str">
        <f>'2. CAD NCCF'!E675:L675</f>
        <v>Low or not rated GS</v>
      </c>
      <c r="F675" s="878"/>
      <c r="G675" s="878"/>
      <c r="H675" s="878"/>
      <c r="I675" s="878"/>
      <c r="J675" s="878"/>
      <c r="K675" s="878"/>
      <c r="L675" s="879"/>
      <c r="M675" s="399">
        <f>SUBTOTAL(9,M676:M679)</f>
        <v>0</v>
      </c>
      <c r="N675" s="402">
        <f t="shared" ref="N675" si="934">SUBTOTAL(9,N676:N679)</f>
        <v>0</v>
      </c>
      <c r="O675" s="406">
        <f t="shared" ref="O675" si="935">SUBTOTAL(9,O676:O679)</f>
        <v>0</v>
      </c>
      <c r="P675" s="405">
        <f t="shared" ref="P675" si="936">SUBTOTAL(9,P676:P679)</f>
        <v>0</v>
      </c>
      <c r="Q675" s="407">
        <f t="shared" ref="Q675" si="937">SUBTOTAL(9,Q676:Q679)</f>
        <v>0</v>
      </c>
      <c r="R675" s="406">
        <f t="shared" ref="R675" si="938">SUBTOTAL(9,R676:R679)</f>
        <v>0</v>
      </c>
      <c r="S675" s="406">
        <f t="shared" ref="S675" si="939">SUBTOTAL(9,S676:S679)</f>
        <v>0</v>
      </c>
      <c r="T675" s="406">
        <f t="shared" ref="T675" si="940">SUBTOTAL(9,T676:T679)</f>
        <v>0</v>
      </c>
      <c r="U675" s="406">
        <f t="shared" ref="U675" si="941">SUBTOTAL(9,U676:U679)</f>
        <v>0</v>
      </c>
      <c r="V675" s="406">
        <f t="shared" ref="V675" si="942">SUBTOTAL(9,V676:V679)</f>
        <v>0</v>
      </c>
      <c r="W675" s="406">
        <f t="shared" ref="W675" si="943">SUBTOTAL(9,W676:W679)</f>
        <v>0</v>
      </c>
      <c r="X675" s="406">
        <f t="shared" ref="X675" si="944">SUBTOTAL(9,X676:X679)</f>
        <v>0</v>
      </c>
      <c r="Y675" s="406">
        <f t="shared" ref="Y675" si="945">SUBTOTAL(9,Y676:Y679)</f>
        <v>0</v>
      </c>
      <c r="Z675" s="406">
        <f t="shared" ref="Z675" si="946">SUBTOTAL(9,Z676:Z679)</f>
        <v>0</v>
      </c>
      <c r="AA675" s="406">
        <f t="shared" ref="AA675" si="947">SUBTOTAL(9,AA676:AA679)</f>
        <v>0</v>
      </c>
      <c r="AB675" s="416">
        <f t="shared" ref="AB675" si="948">SUBTOTAL(9,AB676:AB679)</f>
        <v>0</v>
      </c>
      <c r="AC675" s="399">
        <f t="shared" ref="AC675" si="949">SUBTOTAL(9,AC676:AC679)</f>
        <v>0</v>
      </c>
      <c r="AD675" s="1015"/>
      <c r="AE675" s="1016"/>
      <c r="AF675" s="1017"/>
    </row>
    <row r="676" spans="1:32" ht="15" x14ac:dyDescent="0.2">
      <c r="A676" s="222">
        <v>244</v>
      </c>
      <c r="B676" s="499"/>
      <c r="C676" s="467"/>
      <c r="D676" s="483"/>
      <c r="E676" s="483"/>
      <c r="F676" s="880" t="str">
        <f>'2. CAD NCCF'!F676:L676</f>
        <v xml:space="preserve">Sovereigh &amp; central bank GS </v>
      </c>
      <c r="G676" s="881"/>
      <c r="H676" s="881"/>
      <c r="I676" s="881"/>
      <c r="J676" s="881"/>
      <c r="K676" s="881"/>
      <c r="L676" s="882"/>
      <c r="M676" s="433">
        <f>'2. CAD NCCF'!M676+'3. USD NCCF'!M676+'4. EUR NCCF'!M676+'5. GBP NCCF'!M676+'6. Other(Incld) NCCF'!M676</f>
        <v>0</v>
      </c>
      <c r="N676" s="438">
        <f>'2. CAD NCCF'!N676+'3. USD NCCF'!N676+'4. EUR NCCF'!N676+'5. GBP NCCF'!N676+'6. Other(Incld) NCCF'!N676</f>
        <v>0</v>
      </c>
      <c r="O676" s="435">
        <f>'2. CAD NCCF'!O676+'3. USD NCCF'!O676+'4. EUR NCCF'!O676+'5. GBP NCCF'!O676+'6. Other(Incld) NCCF'!O676</f>
        <v>0</v>
      </c>
      <c r="P676" s="435">
        <f>'2. CAD NCCF'!P676+'3. USD NCCF'!P676+'4. EUR NCCF'!P676+'5. GBP NCCF'!P676+'6. Other(Incld) NCCF'!P676</f>
        <v>0</v>
      </c>
      <c r="Q676" s="437">
        <f>'2. CAD NCCF'!Q676+'3. USD NCCF'!Q676+'4. EUR NCCF'!Q676+'5. GBP NCCF'!Q676+'6. Other(Incld) NCCF'!Q676</f>
        <v>0</v>
      </c>
      <c r="R676" s="435">
        <f>'2. CAD NCCF'!R676+'3. USD NCCF'!R676+'4. EUR NCCF'!R676+'5. GBP NCCF'!R676+'6. Other(Incld) NCCF'!R676</f>
        <v>0</v>
      </c>
      <c r="S676" s="436">
        <f>'2. CAD NCCF'!S676+'3. USD NCCF'!S676+'4. EUR NCCF'!S676+'5. GBP NCCF'!S676+'6. Other(Incld) NCCF'!S676</f>
        <v>0</v>
      </c>
      <c r="T676" s="435">
        <f>'2. CAD NCCF'!T676+'3. USD NCCF'!T676+'4. EUR NCCF'!T676+'5. GBP NCCF'!T676+'6. Other(Incld) NCCF'!T676</f>
        <v>0</v>
      </c>
      <c r="U676" s="436">
        <f>'2. CAD NCCF'!U676+'3. USD NCCF'!U676+'4. EUR NCCF'!U676+'5. GBP NCCF'!U676+'6. Other(Incld) NCCF'!U676</f>
        <v>0</v>
      </c>
      <c r="V676" s="435">
        <f>'2. CAD NCCF'!V676+'3. USD NCCF'!V676+'4. EUR NCCF'!V676+'5. GBP NCCF'!V676+'6. Other(Incld) NCCF'!V676</f>
        <v>0</v>
      </c>
      <c r="W676" s="436">
        <f>'2. CAD NCCF'!W676+'3. USD NCCF'!W676+'4. EUR NCCF'!W676+'5. GBP NCCF'!W676+'6. Other(Incld) NCCF'!W676</f>
        <v>0</v>
      </c>
      <c r="X676" s="435">
        <f>'2. CAD NCCF'!X676+'3. USD NCCF'!X676+'4. EUR NCCF'!X676+'5. GBP NCCF'!X676+'6. Other(Incld) NCCF'!X676</f>
        <v>0</v>
      </c>
      <c r="Y676" s="436">
        <f>'2. CAD NCCF'!Y676+'3. USD NCCF'!Y676+'4. EUR NCCF'!Y676+'5. GBP NCCF'!Y676+'6. Other(Incld) NCCF'!Y676</f>
        <v>0</v>
      </c>
      <c r="Z676" s="435">
        <f>'2. CAD NCCF'!Z676+'3. USD NCCF'!Z676+'4. EUR NCCF'!Z676+'5. GBP NCCF'!Z676+'6. Other(Incld) NCCF'!Z676</f>
        <v>0</v>
      </c>
      <c r="AA676" s="436">
        <f>'2. CAD NCCF'!AA676+'3. USD NCCF'!AA676+'4. EUR NCCF'!AA676+'5. GBP NCCF'!AA676+'6. Other(Incld) NCCF'!AA676</f>
        <v>0</v>
      </c>
      <c r="AB676" s="439">
        <f>'2. CAD NCCF'!AB676+'3. USD NCCF'!AB676+'4. EUR NCCF'!AB676+'5. GBP NCCF'!AB676+'6. Other(Incld) NCCF'!AB676</f>
        <v>0</v>
      </c>
      <c r="AC676" s="433">
        <f>'2. CAD NCCF'!AC676+'3. USD NCCF'!AC676+'4. EUR NCCF'!AC676+'5. GBP NCCF'!AC676+'6. Other(Incld) NCCF'!AC676</f>
        <v>0</v>
      </c>
      <c r="AD676" s="1015"/>
      <c r="AE676" s="1016"/>
      <c r="AF676" s="1017"/>
    </row>
    <row r="677" spans="1:32" ht="15" customHeight="1" x14ac:dyDescent="0.2">
      <c r="A677" s="222">
        <v>245</v>
      </c>
      <c r="B677" s="499"/>
      <c r="C677" s="467"/>
      <c r="D677" s="260"/>
      <c r="E677" s="260"/>
      <c r="F677" s="880" t="str">
        <f>'2. CAD NCCF'!F677:L677</f>
        <v>State, provincial &amp; agency GS</v>
      </c>
      <c r="G677" s="881"/>
      <c r="H677" s="881"/>
      <c r="I677" s="881"/>
      <c r="J677" s="881"/>
      <c r="K677" s="881"/>
      <c r="L677" s="882"/>
      <c r="M677" s="433">
        <f>'2. CAD NCCF'!M677+'3. USD NCCF'!M677+'4. EUR NCCF'!M677+'5. GBP NCCF'!M677+'6. Other(Incld) NCCF'!M677</f>
        <v>0</v>
      </c>
      <c r="N677" s="438">
        <f>'2. CAD NCCF'!N677+'3. USD NCCF'!N677+'4. EUR NCCF'!N677+'5. GBP NCCF'!N677+'6. Other(Incld) NCCF'!N677</f>
        <v>0</v>
      </c>
      <c r="O677" s="435">
        <f>'2. CAD NCCF'!O677+'3. USD NCCF'!O677+'4. EUR NCCF'!O677+'5. GBP NCCF'!O677+'6. Other(Incld) NCCF'!O677</f>
        <v>0</v>
      </c>
      <c r="P677" s="435">
        <f>'2. CAD NCCF'!P677+'3. USD NCCF'!P677+'4. EUR NCCF'!P677+'5. GBP NCCF'!P677+'6. Other(Incld) NCCF'!P677</f>
        <v>0</v>
      </c>
      <c r="Q677" s="437">
        <f>'2. CAD NCCF'!Q677+'3. USD NCCF'!Q677+'4. EUR NCCF'!Q677+'5. GBP NCCF'!Q677+'6. Other(Incld) NCCF'!Q677</f>
        <v>0</v>
      </c>
      <c r="R677" s="435">
        <f>'2. CAD NCCF'!R677+'3. USD NCCF'!R677+'4. EUR NCCF'!R677+'5. GBP NCCF'!R677+'6. Other(Incld) NCCF'!R677</f>
        <v>0</v>
      </c>
      <c r="S677" s="436">
        <f>'2. CAD NCCF'!S677+'3. USD NCCF'!S677+'4. EUR NCCF'!S677+'5. GBP NCCF'!S677+'6. Other(Incld) NCCF'!S677</f>
        <v>0</v>
      </c>
      <c r="T677" s="435">
        <f>'2. CAD NCCF'!T677+'3. USD NCCF'!T677+'4. EUR NCCF'!T677+'5. GBP NCCF'!T677+'6. Other(Incld) NCCF'!T677</f>
        <v>0</v>
      </c>
      <c r="U677" s="436">
        <f>'2. CAD NCCF'!U677+'3. USD NCCF'!U677+'4. EUR NCCF'!U677+'5. GBP NCCF'!U677+'6. Other(Incld) NCCF'!U677</f>
        <v>0</v>
      </c>
      <c r="V677" s="435">
        <f>'2. CAD NCCF'!V677+'3. USD NCCF'!V677+'4. EUR NCCF'!V677+'5. GBP NCCF'!V677+'6. Other(Incld) NCCF'!V677</f>
        <v>0</v>
      </c>
      <c r="W677" s="436">
        <f>'2. CAD NCCF'!W677+'3. USD NCCF'!W677+'4. EUR NCCF'!W677+'5. GBP NCCF'!W677+'6. Other(Incld) NCCF'!W677</f>
        <v>0</v>
      </c>
      <c r="X677" s="435">
        <f>'2. CAD NCCF'!X677+'3. USD NCCF'!X677+'4. EUR NCCF'!X677+'5. GBP NCCF'!X677+'6. Other(Incld) NCCF'!X677</f>
        <v>0</v>
      </c>
      <c r="Y677" s="436">
        <f>'2. CAD NCCF'!Y677+'3. USD NCCF'!Y677+'4. EUR NCCF'!Y677+'5. GBP NCCF'!Y677+'6. Other(Incld) NCCF'!Y677</f>
        <v>0</v>
      </c>
      <c r="Z677" s="435">
        <f>'2. CAD NCCF'!Z677+'3. USD NCCF'!Z677+'4. EUR NCCF'!Z677+'5. GBP NCCF'!Z677+'6. Other(Incld) NCCF'!Z677</f>
        <v>0</v>
      </c>
      <c r="AA677" s="436">
        <f>'2. CAD NCCF'!AA677+'3. USD NCCF'!AA677+'4. EUR NCCF'!AA677+'5. GBP NCCF'!AA677+'6. Other(Incld) NCCF'!AA677</f>
        <v>0</v>
      </c>
      <c r="AB677" s="439">
        <f>'2. CAD NCCF'!AB677+'3. USD NCCF'!AB677+'4. EUR NCCF'!AB677+'5. GBP NCCF'!AB677+'6. Other(Incld) NCCF'!AB677</f>
        <v>0</v>
      </c>
      <c r="AC677" s="433">
        <f>'2. CAD NCCF'!AC677+'3. USD NCCF'!AC677+'4. EUR NCCF'!AC677+'5. GBP NCCF'!AC677+'6. Other(Incld) NCCF'!AC677</f>
        <v>0</v>
      </c>
      <c r="AD677" s="1015"/>
      <c r="AE677" s="1016"/>
      <c r="AF677" s="1017"/>
    </row>
    <row r="678" spans="1:32" ht="15" customHeight="1" x14ac:dyDescent="0.2">
      <c r="A678" s="222">
        <v>246</v>
      </c>
      <c r="B678" s="499"/>
      <c r="C678" s="467"/>
      <c r="D678" s="260"/>
      <c r="E678" s="260"/>
      <c r="F678" s="880" t="str">
        <f>'2. CAD NCCF'!F678:L678</f>
        <v>State municipal GS</v>
      </c>
      <c r="G678" s="881"/>
      <c r="H678" s="881"/>
      <c r="I678" s="881"/>
      <c r="J678" s="881"/>
      <c r="K678" s="881"/>
      <c r="L678" s="882"/>
      <c r="M678" s="433">
        <f>'2. CAD NCCF'!M678+'3. USD NCCF'!M678+'4. EUR NCCF'!M678+'5. GBP NCCF'!M678+'6. Other(Incld) NCCF'!M678</f>
        <v>0</v>
      </c>
      <c r="N678" s="438">
        <f>'2. CAD NCCF'!N678+'3. USD NCCF'!N678+'4. EUR NCCF'!N678+'5. GBP NCCF'!N678+'6. Other(Incld) NCCF'!N678</f>
        <v>0</v>
      </c>
      <c r="O678" s="435">
        <f>'2. CAD NCCF'!O678+'3. USD NCCF'!O678+'4. EUR NCCF'!O678+'5. GBP NCCF'!O678+'6. Other(Incld) NCCF'!O678</f>
        <v>0</v>
      </c>
      <c r="P678" s="435">
        <f>'2. CAD NCCF'!P678+'3. USD NCCF'!P678+'4. EUR NCCF'!P678+'5. GBP NCCF'!P678+'6. Other(Incld) NCCF'!P678</f>
        <v>0</v>
      </c>
      <c r="Q678" s="437">
        <f>'2. CAD NCCF'!Q678+'3. USD NCCF'!Q678+'4. EUR NCCF'!Q678+'5. GBP NCCF'!Q678+'6. Other(Incld) NCCF'!Q678</f>
        <v>0</v>
      </c>
      <c r="R678" s="435">
        <f>'2. CAD NCCF'!R678+'3. USD NCCF'!R678+'4. EUR NCCF'!R678+'5. GBP NCCF'!R678+'6. Other(Incld) NCCF'!R678</f>
        <v>0</v>
      </c>
      <c r="S678" s="436">
        <f>'2. CAD NCCF'!S678+'3. USD NCCF'!S678+'4. EUR NCCF'!S678+'5. GBP NCCF'!S678+'6. Other(Incld) NCCF'!S678</f>
        <v>0</v>
      </c>
      <c r="T678" s="435">
        <f>'2. CAD NCCF'!T678+'3. USD NCCF'!T678+'4. EUR NCCF'!T678+'5. GBP NCCF'!T678+'6. Other(Incld) NCCF'!T678</f>
        <v>0</v>
      </c>
      <c r="U678" s="436">
        <f>'2. CAD NCCF'!U678+'3. USD NCCF'!U678+'4. EUR NCCF'!U678+'5. GBP NCCF'!U678+'6. Other(Incld) NCCF'!U678</f>
        <v>0</v>
      </c>
      <c r="V678" s="435">
        <f>'2. CAD NCCF'!V678+'3. USD NCCF'!V678+'4. EUR NCCF'!V678+'5. GBP NCCF'!V678+'6. Other(Incld) NCCF'!V678</f>
        <v>0</v>
      </c>
      <c r="W678" s="436">
        <f>'2. CAD NCCF'!W678+'3. USD NCCF'!W678+'4. EUR NCCF'!W678+'5. GBP NCCF'!W678+'6. Other(Incld) NCCF'!W678</f>
        <v>0</v>
      </c>
      <c r="X678" s="435">
        <f>'2. CAD NCCF'!X678+'3. USD NCCF'!X678+'4. EUR NCCF'!X678+'5. GBP NCCF'!X678+'6. Other(Incld) NCCF'!X678</f>
        <v>0</v>
      </c>
      <c r="Y678" s="436">
        <f>'2. CAD NCCF'!Y678+'3. USD NCCF'!Y678+'4. EUR NCCF'!Y678+'5. GBP NCCF'!Y678+'6. Other(Incld) NCCF'!Y678</f>
        <v>0</v>
      </c>
      <c r="Z678" s="435">
        <f>'2. CAD NCCF'!Z678+'3. USD NCCF'!Z678+'4. EUR NCCF'!Z678+'5. GBP NCCF'!Z678+'6. Other(Incld) NCCF'!Z678</f>
        <v>0</v>
      </c>
      <c r="AA678" s="436">
        <f>'2. CAD NCCF'!AA678+'3. USD NCCF'!AA678+'4. EUR NCCF'!AA678+'5. GBP NCCF'!AA678+'6. Other(Incld) NCCF'!AA678</f>
        <v>0</v>
      </c>
      <c r="AB678" s="439">
        <f>'2. CAD NCCF'!AB678+'3. USD NCCF'!AB678+'4. EUR NCCF'!AB678+'5. GBP NCCF'!AB678+'6. Other(Incld) NCCF'!AB678</f>
        <v>0</v>
      </c>
      <c r="AC678" s="433">
        <f>'2. CAD NCCF'!AC678+'3. USD NCCF'!AC678+'4. EUR NCCF'!AC678+'5. GBP NCCF'!AC678+'6. Other(Incld) NCCF'!AC678</f>
        <v>0</v>
      </c>
      <c r="AD678" s="1015"/>
      <c r="AE678" s="1016"/>
      <c r="AF678" s="1017"/>
    </row>
    <row r="679" spans="1:32" ht="15" customHeight="1" x14ac:dyDescent="0.2">
      <c r="A679" s="222">
        <v>247</v>
      </c>
      <c r="B679" s="468"/>
      <c r="C679" s="489"/>
      <c r="D679" s="612"/>
      <c r="E679" s="612"/>
      <c r="F679" s="880" t="str">
        <f>'2. CAD NCCF'!F679:L679</f>
        <v>Supranational and multilateral development bank GS</v>
      </c>
      <c r="G679" s="881"/>
      <c r="H679" s="881"/>
      <c r="I679" s="881"/>
      <c r="J679" s="881"/>
      <c r="K679" s="881"/>
      <c r="L679" s="882"/>
      <c r="M679" s="433">
        <f>'2. CAD NCCF'!M679+'3. USD NCCF'!M679+'4. EUR NCCF'!M679+'5. GBP NCCF'!M679+'6. Other(Incld) NCCF'!M679</f>
        <v>0</v>
      </c>
      <c r="N679" s="438">
        <f>'2. CAD NCCF'!N679+'3. USD NCCF'!N679+'4. EUR NCCF'!N679+'5. GBP NCCF'!N679+'6. Other(Incld) NCCF'!N679</f>
        <v>0</v>
      </c>
      <c r="O679" s="435">
        <f>'2. CAD NCCF'!O679+'3. USD NCCF'!O679+'4. EUR NCCF'!O679+'5. GBP NCCF'!O679+'6. Other(Incld) NCCF'!O679</f>
        <v>0</v>
      </c>
      <c r="P679" s="435">
        <f>'2. CAD NCCF'!P679+'3. USD NCCF'!P679+'4. EUR NCCF'!P679+'5. GBP NCCF'!P679+'6. Other(Incld) NCCF'!P679</f>
        <v>0</v>
      </c>
      <c r="Q679" s="437">
        <f>'2. CAD NCCF'!Q679+'3. USD NCCF'!Q679+'4. EUR NCCF'!Q679+'5. GBP NCCF'!Q679+'6. Other(Incld) NCCF'!Q679</f>
        <v>0</v>
      </c>
      <c r="R679" s="435">
        <f>'2. CAD NCCF'!R679+'3. USD NCCF'!R679+'4. EUR NCCF'!R679+'5. GBP NCCF'!R679+'6. Other(Incld) NCCF'!R679</f>
        <v>0</v>
      </c>
      <c r="S679" s="436">
        <f>'2. CAD NCCF'!S679+'3. USD NCCF'!S679+'4. EUR NCCF'!S679+'5. GBP NCCF'!S679+'6. Other(Incld) NCCF'!S679</f>
        <v>0</v>
      </c>
      <c r="T679" s="435">
        <f>'2. CAD NCCF'!T679+'3. USD NCCF'!T679+'4. EUR NCCF'!T679+'5. GBP NCCF'!T679+'6. Other(Incld) NCCF'!T679</f>
        <v>0</v>
      </c>
      <c r="U679" s="436">
        <f>'2. CAD NCCF'!U679+'3. USD NCCF'!U679+'4. EUR NCCF'!U679+'5. GBP NCCF'!U679+'6. Other(Incld) NCCF'!U679</f>
        <v>0</v>
      </c>
      <c r="V679" s="435">
        <f>'2. CAD NCCF'!V679+'3. USD NCCF'!V679+'4. EUR NCCF'!V679+'5. GBP NCCF'!V679+'6. Other(Incld) NCCF'!V679</f>
        <v>0</v>
      </c>
      <c r="W679" s="436">
        <f>'2. CAD NCCF'!W679+'3. USD NCCF'!W679+'4. EUR NCCF'!W679+'5. GBP NCCF'!W679+'6. Other(Incld) NCCF'!W679</f>
        <v>0</v>
      </c>
      <c r="X679" s="435">
        <f>'2. CAD NCCF'!X679+'3. USD NCCF'!X679+'4. EUR NCCF'!X679+'5. GBP NCCF'!X679+'6. Other(Incld) NCCF'!X679</f>
        <v>0</v>
      </c>
      <c r="Y679" s="436">
        <f>'2. CAD NCCF'!Y679+'3. USD NCCF'!Y679+'4. EUR NCCF'!Y679+'5. GBP NCCF'!Y679+'6. Other(Incld) NCCF'!Y679</f>
        <v>0</v>
      </c>
      <c r="Z679" s="435">
        <f>'2. CAD NCCF'!Z679+'3. USD NCCF'!Z679+'4. EUR NCCF'!Z679+'5. GBP NCCF'!Z679+'6. Other(Incld) NCCF'!Z679</f>
        <v>0</v>
      </c>
      <c r="AA679" s="436">
        <f>'2. CAD NCCF'!AA679+'3. USD NCCF'!AA679+'4. EUR NCCF'!AA679+'5. GBP NCCF'!AA679+'6. Other(Incld) NCCF'!AA679</f>
        <v>0</v>
      </c>
      <c r="AB679" s="439">
        <f>'2. CAD NCCF'!AB679+'3. USD NCCF'!AB679+'4. EUR NCCF'!AB679+'5. GBP NCCF'!AB679+'6. Other(Incld) NCCF'!AB679</f>
        <v>0</v>
      </c>
      <c r="AC679" s="433">
        <f>'2. CAD NCCF'!AC679+'3. USD NCCF'!AC679+'4. EUR NCCF'!AC679+'5. GBP NCCF'!AC679+'6. Other(Incld) NCCF'!AC679</f>
        <v>0</v>
      </c>
      <c r="AD679" s="1015"/>
      <c r="AE679" s="1016"/>
      <c r="AF679" s="1017"/>
    </row>
    <row r="680" spans="1:32" ht="15" customHeight="1" x14ac:dyDescent="0.2">
      <c r="A680" s="222">
        <v>129</v>
      </c>
      <c r="B680" s="501"/>
      <c r="C680" s="613"/>
      <c r="D680" s="868" t="str">
        <f>'2. CAD NCCF'!D680:AF680</f>
        <v>Mortgage backed securities (MBS)</v>
      </c>
      <c r="E680" s="869"/>
      <c r="F680" s="869"/>
      <c r="G680" s="869"/>
      <c r="H680" s="869"/>
      <c r="I680" s="869"/>
      <c r="J680" s="869"/>
      <c r="K680" s="869"/>
      <c r="L680" s="869"/>
      <c r="M680" s="869"/>
      <c r="N680" s="869"/>
      <c r="O680" s="869"/>
      <c r="P680" s="869"/>
      <c r="Q680" s="869"/>
      <c r="R680" s="869"/>
      <c r="S680" s="869"/>
      <c r="T680" s="869"/>
      <c r="U680" s="869"/>
      <c r="V680" s="869"/>
      <c r="W680" s="869"/>
      <c r="X680" s="869"/>
      <c r="Y680" s="869"/>
      <c r="Z680" s="869"/>
      <c r="AA680" s="869"/>
      <c r="AB680" s="869"/>
      <c r="AC680" s="869"/>
      <c r="AD680" s="869"/>
      <c r="AE680" s="869"/>
      <c r="AF680" s="870"/>
    </row>
    <row r="681" spans="1:32" ht="15" customHeight="1" x14ac:dyDescent="0.2">
      <c r="A681" s="222">
        <v>130</v>
      </c>
      <c r="B681" s="499"/>
      <c r="C681" s="261"/>
      <c r="D681" s="261"/>
      <c r="E681" s="933" t="str">
        <f>'2. CAD NCCF'!E681:L681</f>
        <v>Agency MBS</v>
      </c>
      <c r="F681" s="934"/>
      <c r="G681" s="934"/>
      <c r="H681" s="934"/>
      <c r="I681" s="934"/>
      <c r="J681" s="934"/>
      <c r="K681" s="934"/>
      <c r="L681" s="935"/>
      <c r="M681" s="399">
        <f>SUBTOTAL(9,M682:M684)</f>
        <v>0</v>
      </c>
      <c r="N681" s="402">
        <f t="shared" ref="N681:AC681" si="950">SUBTOTAL(9,N682:N684)</f>
        <v>0</v>
      </c>
      <c r="O681" s="406">
        <f t="shared" si="950"/>
        <v>0</v>
      </c>
      <c r="P681" s="405">
        <f t="shared" si="950"/>
        <v>0</v>
      </c>
      <c r="Q681" s="407">
        <f t="shared" si="950"/>
        <v>0</v>
      </c>
      <c r="R681" s="406">
        <f t="shared" si="950"/>
        <v>0</v>
      </c>
      <c r="S681" s="406">
        <f t="shared" si="950"/>
        <v>0</v>
      </c>
      <c r="T681" s="406">
        <f t="shared" si="950"/>
        <v>0</v>
      </c>
      <c r="U681" s="406">
        <f t="shared" si="950"/>
        <v>0</v>
      </c>
      <c r="V681" s="406">
        <f t="shared" si="950"/>
        <v>0</v>
      </c>
      <c r="W681" s="406">
        <f t="shared" si="950"/>
        <v>0</v>
      </c>
      <c r="X681" s="406">
        <f t="shared" si="950"/>
        <v>0</v>
      </c>
      <c r="Y681" s="406">
        <f t="shared" si="950"/>
        <v>0</v>
      </c>
      <c r="Z681" s="406">
        <f t="shared" si="950"/>
        <v>0</v>
      </c>
      <c r="AA681" s="406">
        <f t="shared" si="950"/>
        <v>0</v>
      </c>
      <c r="AB681" s="416">
        <f t="shared" si="950"/>
        <v>0</v>
      </c>
      <c r="AC681" s="399">
        <f t="shared" si="950"/>
        <v>0</v>
      </c>
      <c r="AD681" s="1015"/>
      <c r="AE681" s="1016"/>
      <c r="AF681" s="1017"/>
    </row>
    <row r="682" spans="1:32" ht="15" customHeight="1" x14ac:dyDescent="0.2">
      <c r="A682" s="222">
        <v>131</v>
      </c>
      <c r="B682" s="499"/>
      <c r="C682" s="261"/>
      <c r="D682" s="261"/>
      <c r="E682" s="475"/>
      <c r="F682" s="880" t="str">
        <f>'2. CAD NCCF'!F682:L682</f>
        <v>Agency MBS, high rated</v>
      </c>
      <c r="G682" s="881"/>
      <c r="H682" s="881"/>
      <c r="I682" s="881"/>
      <c r="J682" s="881"/>
      <c r="K682" s="881"/>
      <c r="L682" s="882"/>
      <c r="M682" s="433">
        <f>'2. CAD NCCF'!M682+'3. USD NCCF'!M682+'4. EUR NCCF'!M682+'5. GBP NCCF'!M682+'6. Other(Incld) NCCF'!M682</f>
        <v>0</v>
      </c>
      <c r="N682" s="438">
        <f>'2. CAD NCCF'!N682+'3. USD NCCF'!N682+'4. EUR NCCF'!N682+'5. GBP NCCF'!N682+'6. Other(Incld) NCCF'!N682</f>
        <v>0</v>
      </c>
      <c r="O682" s="435">
        <f>'2. CAD NCCF'!O682+'3. USD NCCF'!O682+'4. EUR NCCF'!O682+'5. GBP NCCF'!O682+'6. Other(Incld) NCCF'!O682</f>
        <v>0</v>
      </c>
      <c r="P682" s="435">
        <f>'2. CAD NCCF'!P682+'3. USD NCCF'!P682+'4. EUR NCCF'!P682+'5. GBP NCCF'!P682+'6. Other(Incld) NCCF'!P682</f>
        <v>0</v>
      </c>
      <c r="Q682" s="437">
        <f>'2. CAD NCCF'!Q682+'3. USD NCCF'!Q682+'4. EUR NCCF'!Q682+'5. GBP NCCF'!Q682+'6. Other(Incld) NCCF'!Q682</f>
        <v>0</v>
      </c>
      <c r="R682" s="435">
        <f>'2. CAD NCCF'!R682+'3. USD NCCF'!R682+'4. EUR NCCF'!R682+'5. GBP NCCF'!R682+'6. Other(Incld) NCCF'!R682</f>
        <v>0</v>
      </c>
      <c r="S682" s="436">
        <f>'2. CAD NCCF'!S682+'3. USD NCCF'!S682+'4. EUR NCCF'!S682+'5. GBP NCCF'!S682+'6. Other(Incld) NCCF'!S682</f>
        <v>0</v>
      </c>
      <c r="T682" s="435">
        <f>'2. CAD NCCF'!T682+'3. USD NCCF'!T682+'4. EUR NCCF'!T682+'5. GBP NCCF'!T682+'6. Other(Incld) NCCF'!T682</f>
        <v>0</v>
      </c>
      <c r="U682" s="436">
        <f>'2. CAD NCCF'!U682+'3. USD NCCF'!U682+'4. EUR NCCF'!U682+'5. GBP NCCF'!U682+'6. Other(Incld) NCCF'!U682</f>
        <v>0</v>
      </c>
      <c r="V682" s="435">
        <f>'2. CAD NCCF'!V682+'3. USD NCCF'!V682+'4. EUR NCCF'!V682+'5. GBP NCCF'!V682+'6. Other(Incld) NCCF'!V682</f>
        <v>0</v>
      </c>
      <c r="W682" s="436">
        <f>'2. CAD NCCF'!W682+'3. USD NCCF'!W682+'4. EUR NCCF'!W682+'5. GBP NCCF'!W682+'6. Other(Incld) NCCF'!W682</f>
        <v>0</v>
      </c>
      <c r="X682" s="435">
        <f>'2. CAD NCCF'!X682+'3. USD NCCF'!X682+'4. EUR NCCF'!X682+'5. GBP NCCF'!X682+'6. Other(Incld) NCCF'!X682</f>
        <v>0</v>
      </c>
      <c r="Y682" s="436">
        <f>'2. CAD NCCF'!Y682+'3. USD NCCF'!Y682+'4. EUR NCCF'!Y682+'5. GBP NCCF'!Y682+'6. Other(Incld) NCCF'!Y682</f>
        <v>0</v>
      </c>
      <c r="Z682" s="435">
        <f>'2. CAD NCCF'!Z682+'3. USD NCCF'!Z682+'4. EUR NCCF'!Z682+'5. GBP NCCF'!Z682+'6. Other(Incld) NCCF'!Z682</f>
        <v>0</v>
      </c>
      <c r="AA682" s="436">
        <f>'2. CAD NCCF'!AA682+'3. USD NCCF'!AA682+'4. EUR NCCF'!AA682+'5. GBP NCCF'!AA682+'6. Other(Incld) NCCF'!AA682</f>
        <v>0</v>
      </c>
      <c r="AB682" s="439">
        <f>'2. CAD NCCF'!AB682+'3. USD NCCF'!AB682+'4. EUR NCCF'!AB682+'5. GBP NCCF'!AB682+'6. Other(Incld) NCCF'!AB682</f>
        <v>0</v>
      </c>
      <c r="AC682" s="433">
        <f>'2. CAD NCCF'!AC682+'3. USD NCCF'!AC682+'4. EUR NCCF'!AC682+'5. GBP NCCF'!AC682+'6. Other(Incld) NCCF'!AC682</f>
        <v>0</v>
      </c>
      <c r="AD682" s="1015"/>
      <c r="AE682" s="1016"/>
      <c r="AF682" s="1017"/>
    </row>
    <row r="683" spans="1:32" ht="15" customHeight="1" x14ac:dyDescent="0.2">
      <c r="A683" s="222">
        <v>132</v>
      </c>
      <c r="B683" s="499"/>
      <c r="C683" s="261"/>
      <c r="D683" s="261"/>
      <c r="E683" s="475"/>
      <c r="F683" s="880" t="str">
        <f>'2. CAD NCCF'!F683:L683</f>
        <v>Agency MBS, medium rated</v>
      </c>
      <c r="G683" s="881"/>
      <c r="H683" s="881"/>
      <c r="I683" s="881"/>
      <c r="J683" s="881"/>
      <c r="K683" s="881"/>
      <c r="L683" s="882"/>
      <c r="M683" s="433">
        <f>'2. CAD NCCF'!M683+'3. USD NCCF'!M683+'4. EUR NCCF'!M683+'5. GBP NCCF'!M683+'6. Other(Incld) NCCF'!M683</f>
        <v>0</v>
      </c>
      <c r="N683" s="438">
        <f>'2. CAD NCCF'!N683+'3. USD NCCF'!N683+'4. EUR NCCF'!N683+'5. GBP NCCF'!N683+'6. Other(Incld) NCCF'!N683</f>
        <v>0</v>
      </c>
      <c r="O683" s="435">
        <f>'2. CAD NCCF'!O683+'3. USD NCCF'!O683+'4. EUR NCCF'!O683+'5. GBP NCCF'!O683+'6. Other(Incld) NCCF'!O683</f>
        <v>0</v>
      </c>
      <c r="P683" s="435">
        <f>'2. CAD NCCF'!P683+'3. USD NCCF'!P683+'4. EUR NCCF'!P683+'5. GBP NCCF'!P683+'6. Other(Incld) NCCF'!P683</f>
        <v>0</v>
      </c>
      <c r="Q683" s="437">
        <f>'2. CAD NCCF'!Q683+'3. USD NCCF'!Q683+'4. EUR NCCF'!Q683+'5. GBP NCCF'!Q683+'6. Other(Incld) NCCF'!Q683</f>
        <v>0</v>
      </c>
      <c r="R683" s="435">
        <f>'2. CAD NCCF'!R683+'3. USD NCCF'!R683+'4. EUR NCCF'!R683+'5. GBP NCCF'!R683+'6. Other(Incld) NCCF'!R683</f>
        <v>0</v>
      </c>
      <c r="S683" s="436">
        <f>'2. CAD NCCF'!S683+'3. USD NCCF'!S683+'4. EUR NCCF'!S683+'5. GBP NCCF'!S683+'6. Other(Incld) NCCF'!S683</f>
        <v>0</v>
      </c>
      <c r="T683" s="435">
        <f>'2. CAD NCCF'!T683+'3. USD NCCF'!T683+'4. EUR NCCF'!T683+'5. GBP NCCF'!T683+'6. Other(Incld) NCCF'!T683</f>
        <v>0</v>
      </c>
      <c r="U683" s="436">
        <f>'2. CAD NCCF'!U683+'3. USD NCCF'!U683+'4. EUR NCCF'!U683+'5. GBP NCCF'!U683+'6. Other(Incld) NCCF'!U683</f>
        <v>0</v>
      </c>
      <c r="V683" s="435">
        <f>'2. CAD NCCF'!V683+'3. USD NCCF'!V683+'4. EUR NCCF'!V683+'5. GBP NCCF'!V683+'6. Other(Incld) NCCF'!V683</f>
        <v>0</v>
      </c>
      <c r="W683" s="436">
        <f>'2. CAD NCCF'!W683+'3. USD NCCF'!W683+'4. EUR NCCF'!W683+'5. GBP NCCF'!W683+'6. Other(Incld) NCCF'!W683</f>
        <v>0</v>
      </c>
      <c r="X683" s="435">
        <f>'2. CAD NCCF'!X683+'3. USD NCCF'!X683+'4. EUR NCCF'!X683+'5. GBP NCCF'!X683+'6. Other(Incld) NCCF'!X683</f>
        <v>0</v>
      </c>
      <c r="Y683" s="436">
        <f>'2. CAD NCCF'!Y683+'3. USD NCCF'!Y683+'4. EUR NCCF'!Y683+'5. GBP NCCF'!Y683+'6. Other(Incld) NCCF'!Y683</f>
        <v>0</v>
      </c>
      <c r="Z683" s="435">
        <f>'2. CAD NCCF'!Z683+'3. USD NCCF'!Z683+'4. EUR NCCF'!Z683+'5. GBP NCCF'!Z683+'6. Other(Incld) NCCF'!Z683</f>
        <v>0</v>
      </c>
      <c r="AA683" s="436">
        <f>'2. CAD NCCF'!AA683+'3. USD NCCF'!AA683+'4. EUR NCCF'!AA683+'5. GBP NCCF'!AA683+'6. Other(Incld) NCCF'!AA683</f>
        <v>0</v>
      </c>
      <c r="AB683" s="439">
        <f>'2. CAD NCCF'!AB683+'3. USD NCCF'!AB683+'4. EUR NCCF'!AB683+'5. GBP NCCF'!AB683+'6. Other(Incld) NCCF'!AB683</f>
        <v>0</v>
      </c>
      <c r="AC683" s="433">
        <f>'2. CAD NCCF'!AC683+'3. USD NCCF'!AC683+'4. EUR NCCF'!AC683+'5. GBP NCCF'!AC683+'6. Other(Incld) NCCF'!AC683</f>
        <v>0</v>
      </c>
      <c r="AD683" s="1015"/>
      <c r="AE683" s="1016"/>
      <c r="AF683" s="1017"/>
    </row>
    <row r="684" spans="1:32" ht="15" customHeight="1" x14ac:dyDescent="0.2">
      <c r="A684" s="222">
        <v>133</v>
      </c>
      <c r="B684" s="499"/>
      <c r="C684" s="261"/>
      <c r="D684" s="261"/>
      <c r="E684" s="475"/>
      <c r="F684" s="880" t="str">
        <f>'2. CAD NCCF'!F684:L684</f>
        <v>Agency MBS, low or not rated</v>
      </c>
      <c r="G684" s="881"/>
      <c r="H684" s="881"/>
      <c r="I684" s="881"/>
      <c r="J684" s="881"/>
      <c r="K684" s="881"/>
      <c r="L684" s="882"/>
      <c r="M684" s="433">
        <f>'2. CAD NCCF'!M684+'3. USD NCCF'!M684+'4. EUR NCCF'!M684+'5. GBP NCCF'!M684+'6. Other(Incld) NCCF'!M684</f>
        <v>0</v>
      </c>
      <c r="N684" s="438">
        <f>'2. CAD NCCF'!N684+'3. USD NCCF'!N684+'4. EUR NCCF'!N684+'5. GBP NCCF'!N684+'6. Other(Incld) NCCF'!N684</f>
        <v>0</v>
      </c>
      <c r="O684" s="435">
        <f>'2. CAD NCCF'!O684+'3. USD NCCF'!O684+'4. EUR NCCF'!O684+'5. GBP NCCF'!O684+'6. Other(Incld) NCCF'!O684</f>
        <v>0</v>
      </c>
      <c r="P684" s="435">
        <f>'2. CAD NCCF'!P684+'3. USD NCCF'!P684+'4. EUR NCCF'!P684+'5. GBP NCCF'!P684+'6. Other(Incld) NCCF'!P684</f>
        <v>0</v>
      </c>
      <c r="Q684" s="437">
        <f>'2. CAD NCCF'!Q684+'3. USD NCCF'!Q684+'4. EUR NCCF'!Q684+'5. GBP NCCF'!Q684+'6. Other(Incld) NCCF'!Q684</f>
        <v>0</v>
      </c>
      <c r="R684" s="435">
        <f>'2. CAD NCCF'!R684+'3. USD NCCF'!R684+'4. EUR NCCF'!R684+'5. GBP NCCF'!R684+'6. Other(Incld) NCCF'!R684</f>
        <v>0</v>
      </c>
      <c r="S684" s="436">
        <f>'2. CAD NCCF'!S684+'3. USD NCCF'!S684+'4. EUR NCCF'!S684+'5. GBP NCCF'!S684+'6. Other(Incld) NCCF'!S684</f>
        <v>0</v>
      </c>
      <c r="T684" s="435">
        <f>'2. CAD NCCF'!T684+'3. USD NCCF'!T684+'4. EUR NCCF'!T684+'5. GBP NCCF'!T684+'6. Other(Incld) NCCF'!T684</f>
        <v>0</v>
      </c>
      <c r="U684" s="436">
        <f>'2. CAD NCCF'!U684+'3. USD NCCF'!U684+'4. EUR NCCF'!U684+'5. GBP NCCF'!U684+'6. Other(Incld) NCCF'!U684</f>
        <v>0</v>
      </c>
      <c r="V684" s="435">
        <f>'2. CAD NCCF'!V684+'3. USD NCCF'!V684+'4. EUR NCCF'!V684+'5. GBP NCCF'!V684+'6. Other(Incld) NCCF'!V684</f>
        <v>0</v>
      </c>
      <c r="W684" s="436">
        <f>'2. CAD NCCF'!W684+'3. USD NCCF'!W684+'4. EUR NCCF'!W684+'5. GBP NCCF'!W684+'6. Other(Incld) NCCF'!W684</f>
        <v>0</v>
      </c>
      <c r="X684" s="435">
        <f>'2. CAD NCCF'!X684+'3. USD NCCF'!X684+'4. EUR NCCF'!X684+'5. GBP NCCF'!X684+'6. Other(Incld) NCCF'!X684</f>
        <v>0</v>
      </c>
      <c r="Y684" s="436">
        <f>'2. CAD NCCF'!Y684+'3. USD NCCF'!Y684+'4. EUR NCCF'!Y684+'5. GBP NCCF'!Y684+'6. Other(Incld) NCCF'!Y684</f>
        <v>0</v>
      </c>
      <c r="Z684" s="435">
        <f>'2. CAD NCCF'!Z684+'3. USD NCCF'!Z684+'4. EUR NCCF'!Z684+'5. GBP NCCF'!Z684+'6. Other(Incld) NCCF'!Z684</f>
        <v>0</v>
      </c>
      <c r="AA684" s="436">
        <f>'2. CAD NCCF'!AA684+'3. USD NCCF'!AA684+'4. EUR NCCF'!AA684+'5. GBP NCCF'!AA684+'6. Other(Incld) NCCF'!AA684</f>
        <v>0</v>
      </c>
      <c r="AB684" s="439">
        <f>'2. CAD NCCF'!AB684+'3. USD NCCF'!AB684+'4. EUR NCCF'!AB684+'5. GBP NCCF'!AB684+'6. Other(Incld) NCCF'!AB684</f>
        <v>0</v>
      </c>
      <c r="AC684" s="433">
        <f>'2. CAD NCCF'!AC684+'3. USD NCCF'!AC684+'4. EUR NCCF'!AC684+'5. GBP NCCF'!AC684+'6. Other(Incld) NCCF'!AC684</f>
        <v>0</v>
      </c>
      <c r="AD684" s="1015"/>
      <c r="AE684" s="1016"/>
      <c r="AF684" s="1017"/>
    </row>
    <row r="685" spans="1:32" ht="15" customHeight="1" x14ac:dyDescent="0.2">
      <c r="A685" s="222">
        <v>134</v>
      </c>
      <c r="B685" s="499"/>
      <c r="C685" s="261"/>
      <c r="D685" s="261"/>
      <c r="E685" s="877" t="str">
        <f>'2. CAD NCCF'!E685:L685</f>
        <v>Non-agency commercial MBS (CMBS)</v>
      </c>
      <c r="F685" s="878"/>
      <c r="G685" s="878"/>
      <c r="H685" s="878"/>
      <c r="I685" s="878"/>
      <c r="J685" s="878"/>
      <c r="K685" s="878"/>
      <c r="L685" s="879"/>
      <c r="M685" s="399">
        <f>SUBTOTAL(9,M686:M688)</f>
        <v>0</v>
      </c>
      <c r="N685" s="402">
        <f t="shared" ref="N685" si="951">SUBTOTAL(9,N686:N688)</f>
        <v>0</v>
      </c>
      <c r="O685" s="406">
        <f t="shared" ref="O685" si="952">SUBTOTAL(9,O686:O688)</f>
        <v>0</v>
      </c>
      <c r="P685" s="405">
        <f t="shared" ref="P685" si="953">SUBTOTAL(9,P686:P688)</f>
        <v>0</v>
      </c>
      <c r="Q685" s="407">
        <f t="shared" ref="Q685" si="954">SUBTOTAL(9,Q686:Q688)</f>
        <v>0</v>
      </c>
      <c r="R685" s="406">
        <f t="shared" ref="R685" si="955">SUBTOTAL(9,R686:R688)</f>
        <v>0</v>
      </c>
      <c r="S685" s="406">
        <f t="shared" ref="S685" si="956">SUBTOTAL(9,S686:S688)</f>
        <v>0</v>
      </c>
      <c r="T685" s="406">
        <f t="shared" ref="T685" si="957">SUBTOTAL(9,T686:T688)</f>
        <v>0</v>
      </c>
      <c r="U685" s="406">
        <f t="shared" ref="U685" si="958">SUBTOTAL(9,U686:U688)</f>
        <v>0</v>
      </c>
      <c r="V685" s="406">
        <f t="shared" ref="V685" si="959">SUBTOTAL(9,V686:V688)</f>
        <v>0</v>
      </c>
      <c r="W685" s="406">
        <f t="shared" ref="W685" si="960">SUBTOTAL(9,W686:W688)</f>
        <v>0</v>
      </c>
      <c r="X685" s="406">
        <f t="shared" ref="X685" si="961">SUBTOTAL(9,X686:X688)</f>
        <v>0</v>
      </c>
      <c r="Y685" s="406">
        <f t="shared" ref="Y685" si="962">SUBTOTAL(9,Y686:Y688)</f>
        <v>0</v>
      </c>
      <c r="Z685" s="406">
        <f t="shared" ref="Z685" si="963">SUBTOTAL(9,Z686:Z688)</f>
        <v>0</v>
      </c>
      <c r="AA685" s="406">
        <f t="shared" ref="AA685" si="964">SUBTOTAL(9,AA686:AA688)</f>
        <v>0</v>
      </c>
      <c r="AB685" s="416">
        <f t="shared" ref="AB685" si="965">SUBTOTAL(9,AB686:AB688)</f>
        <v>0</v>
      </c>
      <c r="AC685" s="399">
        <f t="shared" ref="AC685" si="966">SUBTOTAL(9,AC686:AC688)</f>
        <v>0</v>
      </c>
      <c r="AD685" s="1015"/>
      <c r="AE685" s="1016"/>
      <c r="AF685" s="1017"/>
    </row>
    <row r="686" spans="1:32" ht="15" customHeight="1" x14ac:dyDescent="0.2">
      <c r="A686" s="222">
        <v>135</v>
      </c>
      <c r="B686" s="499"/>
      <c r="C686" s="261"/>
      <c r="D686" s="261"/>
      <c r="E686" s="475"/>
      <c r="F686" s="880" t="str">
        <f>'2. CAD NCCF'!F686:L686</f>
        <v>Non-agency CMBS, high rated</v>
      </c>
      <c r="G686" s="881"/>
      <c r="H686" s="881"/>
      <c r="I686" s="881"/>
      <c r="J686" s="881"/>
      <c r="K686" s="881"/>
      <c r="L686" s="882"/>
      <c r="M686" s="433">
        <f>'2. CAD NCCF'!M686+'3. USD NCCF'!M686+'4. EUR NCCF'!M686+'5. GBP NCCF'!M686+'6. Other(Incld) NCCF'!M686</f>
        <v>0</v>
      </c>
      <c r="N686" s="438">
        <f>'2. CAD NCCF'!N686+'3. USD NCCF'!N686+'4. EUR NCCF'!N686+'5. GBP NCCF'!N686+'6. Other(Incld) NCCF'!N686</f>
        <v>0</v>
      </c>
      <c r="O686" s="435">
        <f>'2. CAD NCCF'!O686+'3. USD NCCF'!O686+'4. EUR NCCF'!O686+'5. GBP NCCF'!O686+'6. Other(Incld) NCCF'!O686</f>
        <v>0</v>
      </c>
      <c r="P686" s="435">
        <f>'2. CAD NCCF'!P686+'3. USD NCCF'!P686+'4. EUR NCCF'!P686+'5. GBP NCCF'!P686+'6. Other(Incld) NCCF'!P686</f>
        <v>0</v>
      </c>
      <c r="Q686" s="437">
        <f>'2. CAD NCCF'!Q686+'3. USD NCCF'!Q686+'4. EUR NCCF'!Q686+'5. GBP NCCF'!Q686+'6. Other(Incld) NCCF'!Q686</f>
        <v>0</v>
      </c>
      <c r="R686" s="435">
        <f>'2. CAD NCCF'!R686+'3. USD NCCF'!R686+'4. EUR NCCF'!R686+'5. GBP NCCF'!R686+'6. Other(Incld) NCCF'!R686</f>
        <v>0</v>
      </c>
      <c r="S686" s="436">
        <f>'2. CAD NCCF'!S686+'3. USD NCCF'!S686+'4. EUR NCCF'!S686+'5. GBP NCCF'!S686+'6. Other(Incld) NCCF'!S686</f>
        <v>0</v>
      </c>
      <c r="T686" s="435">
        <f>'2. CAD NCCF'!T686+'3. USD NCCF'!T686+'4. EUR NCCF'!T686+'5. GBP NCCF'!T686+'6. Other(Incld) NCCF'!T686</f>
        <v>0</v>
      </c>
      <c r="U686" s="436">
        <f>'2. CAD NCCF'!U686+'3. USD NCCF'!U686+'4. EUR NCCF'!U686+'5. GBP NCCF'!U686+'6. Other(Incld) NCCF'!U686</f>
        <v>0</v>
      </c>
      <c r="V686" s="435">
        <f>'2. CAD NCCF'!V686+'3. USD NCCF'!V686+'4. EUR NCCF'!V686+'5. GBP NCCF'!V686+'6. Other(Incld) NCCF'!V686</f>
        <v>0</v>
      </c>
      <c r="W686" s="436">
        <f>'2. CAD NCCF'!W686+'3. USD NCCF'!W686+'4. EUR NCCF'!W686+'5. GBP NCCF'!W686+'6. Other(Incld) NCCF'!W686</f>
        <v>0</v>
      </c>
      <c r="X686" s="435">
        <f>'2. CAD NCCF'!X686+'3. USD NCCF'!X686+'4. EUR NCCF'!X686+'5. GBP NCCF'!X686+'6. Other(Incld) NCCF'!X686</f>
        <v>0</v>
      </c>
      <c r="Y686" s="436">
        <f>'2. CAD NCCF'!Y686+'3. USD NCCF'!Y686+'4. EUR NCCF'!Y686+'5. GBP NCCF'!Y686+'6. Other(Incld) NCCF'!Y686</f>
        <v>0</v>
      </c>
      <c r="Z686" s="435">
        <f>'2. CAD NCCF'!Z686+'3. USD NCCF'!Z686+'4. EUR NCCF'!Z686+'5. GBP NCCF'!Z686+'6. Other(Incld) NCCF'!Z686</f>
        <v>0</v>
      </c>
      <c r="AA686" s="436">
        <f>'2. CAD NCCF'!AA686+'3. USD NCCF'!AA686+'4. EUR NCCF'!AA686+'5. GBP NCCF'!AA686+'6. Other(Incld) NCCF'!AA686</f>
        <v>0</v>
      </c>
      <c r="AB686" s="439">
        <f>'2. CAD NCCF'!AB686+'3. USD NCCF'!AB686+'4. EUR NCCF'!AB686+'5. GBP NCCF'!AB686+'6. Other(Incld) NCCF'!AB686</f>
        <v>0</v>
      </c>
      <c r="AC686" s="433">
        <f>'2. CAD NCCF'!AC686+'3. USD NCCF'!AC686+'4. EUR NCCF'!AC686+'5. GBP NCCF'!AC686+'6. Other(Incld) NCCF'!AC686</f>
        <v>0</v>
      </c>
      <c r="AD686" s="1015"/>
      <c r="AE686" s="1016"/>
      <c r="AF686" s="1017"/>
    </row>
    <row r="687" spans="1:32" ht="15" customHeight="1" x14ac:dyDescent="0.2">
      <c r="A687" s="222">
        <v>136</v>
      </c>
      <c r="B687" s="499"/>
      <c r="C687" s="261"/>
      <c r="D687" s="261"/>
      <c r="E687" s="475"/>
      <c r="F687" s="880" t="str">
        <f>'2. CAD NCCF'!F687:L687</f>
        <v>Non-agency CMBS, medium rated</v>
      </c>
      <c r="G687" s="881"/>
      <c r="H687" s="881"/>
      <c r="I687" s="881"/>
      <c r="J687" s="881"/>
      <c r="K687" s="881"/>
      <c r="L687" s="882"/>
      <c r="M687" s="433">
        <f>'2. CAD NCCF'!M687+'3. USD NCCF'!M687+'4. EUR NCCF'!M687+'5. GBP NCCF'!M687+'6. Other(Incld) NCCF'!M687</f>
        <v>0</v>
      </c>
      <c r="N687" s="438">
        <f>'2. CAD NCCF'!N687+'3. USD NCCF'!N687+'4. EUR NCCF'!N687+'5. GBP NCCF'!N687+'6. Other(Incld) NCCF'!N687</f>
        <v>0</v>
      </c>
      <c r="O687" s="435">
        <f>'2. CAD NCCF'!O687+'3. USD NCCF'!O687+'4. EUR NCCF'!O687+'5. GBP NCCF'!O687+'6. Other(Incld) NCCF'!O687</f>
        <v>0</v>
      </c>
      <c r="P687" s="435">
        <f>'2. CAD NCCF'!P687+'3. USD NCCF'!P687+'4. EUR NCCF'!P687+'5. GBP NCCF'!P687+'6. Other(Incld) NCCF'!P687</f>
        <v>0</v>
      </c>
      <c r="Q687" s="437">
        <f>'2. CAD NCCF'!Q687+'3. USD NCCF'!Q687+'4. EUR NCCF'!Q687+'5. GBP NCCF'!Q687+'6. Other(Incld) NCCF'!Q687</f>
        <v>0</v>
      </c>
      <c r="R687" s="435">
        <f>'2. CAD NCCF'!R687+'3. USD NCCF'!R687+'4. EUR NCCF'!R687+'5. GBP NCCF'!R687+'6. Other(Incld) NCCF'!R687</f>
        <v>0</v>
      </c>
      <c r="S687" s="436">
        <f>'2. CAD NCCF'!S687+'3. USD NCCF'!S687+'4. EUR NCCF'!S687+'5. GBP NCCF'!S687+'6. Other(Incld) NCCF'!S687</f>
        <v>0</v>
      </c>
      <c r="T687" s="435">
        <f>'2. CAD NCCF'!T687+'3. USD NCCF'!T687+'4. EUR NCCF'!T687+'5. GBP NCCF'!T687+'6. Other(Incld) NCCF'!T687</f>
        <v>0</v>
      </c>
      <c r="U687" s="436">
        <f>'2. CAD NCCF'!U687+'3. USD NCCF'!U687+'4. EUR NCCF'!U687+'5. GBP NCCF'!U687+'6. Other(Incld) NCCF'!U687</f>
        <v>0</v>
      </c>
      <c r="V687" s="435">
        <f>'2. CAD NCCF'!V687+'3. USD NCCF'!V687+'4. EUR NCCF'!V687+'5. GBP NCCF'!V687+'6. Other(Incld) NCCF'!V687</f>
        <v>0</v>
      </c>
      <c r="W687" s="436">
        <f>'2. CAD NCCF'!W687+'3. USD NCCF'!W687+'4. EUR NCCF'!W687+'5. GBP NCCF'!W687+'6. Other(Incld) NCCF'!W687</f>
        <v>0</v>
      </c>
      <c r="X687" s="435">
        <f>'2. CAD NCCF'!X687+'3. USD NCCF'!X687+'4. EUR NCCF'!X687+'5. GBP NCCF'!X687+'6. Other(Incld) NCCF'!X687</f>
        <v>0</v>
      </c>
      <c r="Y687" s="436">
        <f>'2. CAD NCCF'!Y687+'3. USD NCCF'!Y687+'4. EUR NCCF'!Y687+'5. GBP NCCF'!Y687+'6. Other(Incld) NCCF'!Y687</f>
        <v>0</v>
      </c>
      <c r="Z687" s="435">
        <f>'2. CAD NCCF'!Z687+'3. USD NCCF'!Z687+'4. EUR NCCF'!Z687+'5. GBP NCCF'!Z687+'6. Other(Incld) NCCF'!Z687</f>
        <v>0</v>
      </c>
      <c r="AA687" s="436">
        <f>'2. CAD NCCF'!AA687+'3. USD NCCF'!AA687+'4. EUR NCCF'!AA687+'5. GBP NCCF'!AA687+'6. Other(Incld) NCCF'!AA687</f>
        <v>0</v>
      </c>
      <c r="AB687" s="439">
        <f>'2. CAD NCCF'!AB687+'3. USD NCCF'!AB687+'4. EUR NCCF'!AB687+'5. GBP NCCF'!AB687+'6. Other(Incld) NCCF'!AB687</f>
        <v>0</v>
      </c>
      <c r="AC687" s="433">
        <f>'2. CAD NCCF'!AC687+'3. USD NCCF'!AC687+'4. EUR NCCF'!AC687+'5. GBP NCCF'!AC687+'6. Other(Incld) NCCF'!AC687</f>
        <v>0</v>
      </c>
      <c r="AD687" s="1015"/>
      <c r="AE687" s="1016"/>
      <c r="AF687" s="1017"/>
    </row>
    <row r="688" spans="1:32" ht="15" customHeight="1" x14ac:dyDescent="0.2">
      <c r="A688" s="222">
        <v>137</v>
      </c>
      <c r="B688" s="499"/>
      <c r="C688" s="261"/>
      <c r="D688" s="261"/>
      <c r="E688" s="475"/>
      <c r="F688" s="880" t="str">
        <f>'2. CAD NCCF'!F688:L688</f>
        <v>Non-agency CMBS, low or not rated</v>
      </c>
      <c r="G688" s="881"/>
      <c r="H688" s="881"/>
      <c r="I688" s="881"/>
      <c r="J688" s="881"/>
      <c r="K688" s="881"/>
      <c r="L688" s="882"/>
      <c r="M688" s="433">
        <f>'2. CAD NCCF'!M688+'3. USD NCCF'!M688+'4. EUR NCCF'!M688+'5. GBP NCCF'!M688+'6. Other(Incld) NCCF'!M688</f>
        <v>0</v>
      </c>
      <c r="N688" s="438">
        <f>'2. CAD NCCF'!N688+'3. USD NCCF'!N688+'4. EUR NCCF'!N688+'5. GBP NCCF'!N688+'6. Other(Incld) NCCF'!N688</f>
        <v>0</v>
      </c>
      <c r="O688" s="435">
        <f>'2. CAD NCCF'!O688+'3. USD NCCF'!O688+'4. EUR NCCF'!O688+'5. GBP NCCF'!O688+'6. Other(Incld) NCCF'!O688</f>
        <v>0</v>
      </c>
      <c r="P688" s="435">
        <f>'2. CAD NCCF'!P688+'3. USD NCCF'!P688+'4. EUR NCCF'!P688+'5. GBP NCCF'!P688+'6. Other(Incld) NCCF'!P688</f>
        <v>0</v>
      </c>
      <c r="Q688" s="437">
        <f>'2. CAD NCCF'!Q688+'3. USD NCCF'!Q688+'4. EUR NCCF'!Q688+'5. GBP NCCF'!Q688+'6. Other(Incld) NCCF'!Q688</f>
        <v>0</v>
      </c>
      <c r="R688" s="435">
        <f>'2. CAD NCCF'!R688+'3. USD NCCF'!R688+'4. EUR NCCF'!R688+'5. GBP NCCF'!R688+'6. Other(Incld) NCCF'!R688</f>
        <v>0</v>
      </c>
      <c r="S688" s="436">
        <f>'2. CAD NCCF'!S688+'3. USD NCCF'!S688+'4. EUR NCCF'!S688+'5. GBP NCCF'!S688+'6. Other(Incld) NCCF'!S688</f>
        <v>0</v>
      </c>
      <c r="T688" s="435">
        <f>'2. CAD NCCF'!T688+'3. USD NCCF'!T688+'4. EUR NCCF'!T688+'5. GBP NCCF'!T688+'6. Other(Incld) NCCF'!T688</f>
        <v>0</v>
      </c>
      <c r="U688" s="436">
        <f>'2. CAD NCCF'!U688+'3. USD NCCF'!U688+'4. EUR NCCF'!U688+'5. GBP NCCF'!U688+'6. Other(Incld) NCCF'!U688</f>
        <v>0</v>
      </c>
      <c r="V688" s="435">
        <f>'2. CAD NCCF'!V688+'3. USD NCCF'!V688+'4. EUR NCCF'!V688+'5. GBP NCCF'!V688+'6. Other(Incld) NCCF'!V688</f>
        <v>0</v>
      </c>
      <c r="W688" s="436">
        <f>'2. CAD NCCF'!W688+'3. USD NCCF'!W688+'4. EUR NCCF'!W688+'5. GBP NCCF'!W688+'6. Other(Incld) NCCF'!W688</f>
        <v>0</v>
      </c>
      <c r="X688" s="435">
        <f>'2. CAD NCCF'!X688+'3. USD NCCF'!X688+'4. EUR NCCF'!X688+'5. GBP NCCF'!X688+'6. Other(Incld) NCCF'!X688</f>
        <v>0</v>
      </c>
      <c r="Y688" s="436">
        <f>'2. CAD NCCF'!Y688+'3. USD NCCF'!Y688+'4. EUR NCCF'!Y688+'5. GBP NCCF'!Y688+'6. Other(Incld) NCCF'!Y688</f>
        <v>0</v>
      </c>
      <c r="Z688" s="435">
        <f>'2. CAD NCCF'!Z688+'3. USD NCCF'!Z688+'4. EUR NCCF'!Z688+'5. GBP NCCF'!Z688+'6. Other(Incld) NCCF'!Z688</f>
        <v>0</v>
      </c>
      <c r="AA688" s="436">
        <f>'2. CAD NCCF'!AA688+'3. USD NCCF'!AA688+'4. EUR NCCF'!AA688+'5. GBP NCCF'!AA688+'6. Other(Incld) NCCF'!AA688</f>
        <v>0</v>
      </c>
      <c r="AB688" s="439">
        <f>'2. CAD NCCF'!AB688+'3. USD NCCF'!AB688+'4. EUR NCCF'!AB688+'5. GBP NCCF'!AB688+'6. Other(Incld) NCCF'!AB688</f>
        <v>0</v>
      </c>
      <c r="AC688" s="433">
        <f>'2. CAD NCCF'!AC688+'3. USD NCCF'!AC688+'4. EUR NCCF'!AC688+'5. GBP NCCF'!AC688+'6. Other(Incld) NCCF'!AC688</f>
        <v>0</v>
      </c>
      <c r="AD688" s="1015"/>
      <c r="AE688" s="1016"/>
      <c r="AF688" s="1017"/>
    </row>
    <row r="689" spans="1:32" ht="15" customHeight="1" x14ac:dyDescent="0.2">
      <c r="A689" s="222">
        <v>138</v>
      </c>
      <c r="B689" s="499"/>
      <c r="C689" s="261"/>
      <c r="D689" s="261"/>
      <c r="E689" s="877" t="str">
        <f>'2. CAD NCCF'!E689:L689</f>
        <v>Non-agency residential MBS (RMBS)</v>
      </c>
      <c r="F689" s="878"/>
      <c r="G689" s="878"/>
      <c r="H689" s="878"/>
      <c r="I689" s="878"/>
      <c r="J689" s="878"/>
      <c r="K689" s="878"/>
      <c r="L689" s="879"/>
      <c r="M689" s="399">
        <f>SUBTOTAL(9,M690:M692)</f>
        <v>0</v>
      </c>
      <c r="N689" s="402">
        <f t="shared" ref="N689" si="967">SUBTOTAL(9,N690:N692)</f>
        <v>0</v>
      </c>
      <c r="O689" s="406">
        <f t="shared" ref="O689" si="968">SUBTOTAL(9,O690:O692)</f>
        <v>0</v>
      </c>
      <c r="P689" s="405">
        <f t="shared" ref="P689" si="969">SUBTOTAL(9,P690:P692)</f>
        <v>0</v>
      </c>
      <c r="Q689" s="407">
        <f t="shared" ref="Q689" si="970">SUBTOTAL(9,Q690:Q692)</f>
        <v>0</v>
      </c>
      <c r="R689" s="406">
        <f t="shared" ref="R689" si="971">SUBTOTAL(9,R690:R692)</f>
        <v>0</v>
      </c>
      <c r="S689" s="406">
        <f t="shared" ref="S689" si="972">SUBTOTAL(9,S690:S692)</f>
        <v>0</v>
      </c>
      <c r="T689" s="406">
        <f t="shared" ref="T689" si="973">SUBTOTAL(9,T690:T692)</f>
        <v>0</v>
      </c>
      <c r="U689" s="406">
        <f t="shared" ref="U689" si="974">SUBTOTAL(9,U690:U692)</f>
        <v>0</v>
      </c>
      <c r="V689" s="406">
        <f t="shared" ref="V689" si="975">SUBTOTAL(9,V690:V692)</f>
        <v>0</v>
      </c>
      <c r="W689" s="406">
        <f t="shared" ref="W689" si="976">SUBTOTAL(9,W690:W692)</f>
        <v>0</v>
      </c>
      <c r="X689" s="406">
        <f t="shared" ref="X689" si="977">SUBTOTAL(9,X690:X692)</f>
        <v>0</v>
      </c>
      <c r="Y689" s="406">
        <f t="shared" ref="Y689" si="978">SUBTOTAL(9,Y690:Y692)</f>
        <v>0</v>
      </c>
      <c r="Z689" s="406">
        <f t="shared" ref="Z689" si="979">SUBTOTAL(9,Z690:Z692)</f>
        <v>0</v>
      </c>
      <c r="AA689" s="406">
        <f t="shared" ref="AA689" si="980">SUBTOTAL(9,AA690:AA692)</f>
        <v>0</v>
      </c>
      <c r="AB689" s="416">
        <f t="shared" ref="AB689" si="981">SUBTOTAL(9,AB690:AB692)</f>
        <v>0</v>
      </c>
      <c r="AC689" s="399">
        <f t="shared" ref="AC689" si="982">SUBTOTAL(9,AC690:AC692)</f>
        <v>0</v>
      </c>
      <c r="AD689" s="1015"/>
      <c r="AE689" s="1016"/>
      <c r="AF689" s="1017"/>
    </row>
    <row r="690" spans="1:32" ht="15" customHeight="1" x14ac:dyDescent="0.2">
      <c r="A690" s="222">
        <v>139</v>
      </c>
      <c r="B690" s="499"/>
      <c r="C690" s="261"/>
      <c r="D690" s="261"/>
      <c r="E690" s="475"/>
      <c r="F690" s="880" t="str">
        <f>'2. CAD NCCF'!F690:L690</f>
        <v>Non-agency RMBS, high rated</v>
      </c>
      <c r="G690" s="881"/>
      <c r="H690" s="881"/>
      <c r="I690" s="881"/>
      <c r="J690" s="881"/>
      <c r="K690" s="881"/>
      <c r="L690" s="882"/>
      <c r="M690" s="433">
        <f>'2. CAD NCCF'!M690+'3. USD NCCF'!M690+'4. EUR NCCF'!M690+'5. GBP NCCF'!M690+'6. Other(Incld) NCCF'!M690</f>
        <v>0</v>
      </c>
      <c r="N690" s="438">
        <f>'2. CAD NCCF'!N690+'3. USD NCCF'!N690+'4. EUR NCCF'!N690+'5. GBP NCCF'!N690+'6. Other(Incld) NCCF'!N690</f>
        <v>0</v>
      </c>
      <c r="O690" s="435">
        <f>'2. CAD NCCF'!O690+'3. USD NCCF'!O690+'4. EUR NCCF'!O690+'5. GBP NCCF'!O690+'6. Other(Incld) NCCF'!O690</f>
        <v>0</v>
      </c>
      <c r="P690" s="435">
        <f>'2. CAD NCCF'!P690+'3. USD NCCF'!P690+'4. EUR NCCF'!P690+'5. GBP NCCF'!P690+'6. Other(Incld) NCCF'!P690</f>
        <v>0</v>
      </c>
      <c r="Q690" s="437">
        <f>'2. CAD NCCF'!Q690+'3. USD NCCF'!Q690+'4. EUR NCCF'!Q690+'5. GBP NCCF'!Q690+'6. Other(Incld) NCCF'!Q690</f>
        <v>0</v>
      </c>
      <c r="R690" s="435">
        <f>'2. CAD NCCF'!R690+'3. USD NCCF'!R690+'4. EUR NCCF'!R690+'5. GBP NCCF'!R690+'6. Other(Incld) NCCF'!R690</f>
        <v>0</v>
      </c>
      <c r="S690" s="436">
        <f>'2. CAD NCCF'!S690+'3. USD NCCF'!S690+'4. EUR NCCF'!S690+'5. GBP NCCF'!S690+'6. Other(Incld) NCCF'!S690</f>
        <v>0</v>
      </c>
      <c r="T690" s="435">
        <f>'2. CAD NCCF'!T690+'3. USD NCCF'!T690+'4. EUR NCCF'!T690+'5. GBP NCCF'!T690+'6. Other(Incld) NCCF'!T690</f>
        <v>0</v>
      </c>
      <c r="U690" s="436">
        <f>'2. CAD NCCF'!U690+'3. USD NCCF'!U690+'4. EUR NCCF'!U690+'5. GBP NCCF'!U690+'6. Other(Incld) NCCF'!U690</f>
        <v>0</v>
      </c>
      <c r="V690" s="435">
        <f>'2. CAD NCCF'!V690+'3. USD NCCF'!V690+'4. EUR NCCF'!V690+'5. GBP NCCF'!V690+'6. Other(Incld) NCCF'!V690</f>
        <v>0</v>
      </c>
      <c r="W690" s="436">
        <f>'2. CAD NCCF'!W690+'3. USD NCCF'!W690+'4. EUR NCCF'!W690+'5. GBP NCCF'!W690+'6. Other(Incld) NCCF'!W690</f>
        <v>0</v>
      </c>
      <c r="X690" s="435">
        <f>'2. CAD NCCF'!X690+'3. USD NCCF'!X690+'4. EUR NCCF'!X690+'5. GBP NCCF'!X690+'6. Other(Incld) NCCF'!X690</f>
        <v>0</v>
      </c>
      <c r="Y690" s="436">
        <f>'2. CAD NCCF'!Y690+'3. USD NCCF'!Y690+'4. EUR NCCF'!Y690+'5. GBP NCCF'!Y690+'6. Other(Incld) NCCF'!Y690</f>
        <v>0</v>
      </c>
      <c r="Z690" s="435">
        <f>'2. CAD NCCF'!Z690+'3. USD NCCF'!Z690+'4. EUR NCCF'!Z690+'5. GBP NCCF'!Z690+'6. Other(Incld) NCCF'!Z690</f>
        <v>0</v>
      </c>
      <c r="AA690" s="436">
        <f>'2. CAD NCCF'!AA690+'3. USD NCCF'!AA690+'4. EUR NCCF'!AA690+'5. GBP NCCF'!AA690+'6. Other(Incld) NCCF'!AA690</f>
        <v>0</v>
      </c>
      <c r="AB690" s="439">
        <f>'2. CAD NCCF'!AB690+'3. USD NCCF'!AB690+'4. EUR NCCF'!AB690+'5. GBP NCCF'!AB690+'6. Other(Incld) NCCF'!AB690</f>
        <v>0</v>
      </c>
      <c r="AC690" s="433">
        <f>'2. CAD NCCF'!AC690+'3. USD NCCF'!AC690+'4. EUR NCCF'!AC690+'5. GBP NCCF'!AC690+'6. Other(Incld) NCCF'!AC690</f>
        <v>0</v>
      </c>
      <c r="AD690" s="1015"/>
      <c r="AE690" s="1016"/>
      <c r="AF690" s="1017"/>
    </row>
    <row r="691" spans="1:32" ht="15" customHeight="1" x14ac:dyDescent="0.2">
      <c r="A691" s="222">
        <v>140</v>
      </c>
      <c r="B691" s="499"/>
      <c r="C691" s="261"/>
      <c r="D691" s="261"/>
      <c r="E691" s="475"/>
      <c r="F691" s="880" t="str">
        <f>'2. CAD NCCF'!F691:L691</f>
        <v>Non-agency RMBS, medium rated</v>
      </c>
      <c r="G691" s="881"/>
      <c r="H691" s="881"/>
      <c r="I691" s="881"/>
      <c r="J691" s="881"/>
      <c r="K691" s="881"/>
      <c r="L691" s="882"/>
      <c r="M691" s="433">
        <f>'2. CAD NCCF'!M691+'3. USD NCCF'!M691+'4. EUR NCCF'!M691+'5. GBP NCCF'!M691+'6. Other(Incld) NCCF'!M691</f>
        <v>0</v>
      </c>
      <c r="N691" s="438">
        <f>'2. CAD NCCF'!N691+'3. USD NCCF'!N691+'4. EUR NCCF'!N691+'5. GBP NCCF'!N691+'6. Other(Incld) NCCF'!N691</f>
        <v>0</v>
      </c>
      <c r="O691" s="435">
        <f>'2. CAD NCCF'!O691+'3. USD NCCF'!O691+'4. EUR NCCF'!O691+'5. GBP NCCF'!O691+'6. Other(Incld) NCCF'!O691</f>
        <v>0</v>
      </c>
      <c r="P691" s="435">
        <f>'2. CAD NCCF'!P691+'3. USD NCCF'!P691+'4. EUR NCCF'!P691+'5. GBP NCCF'!P691+'6. Other(Incld) NCCF'!P691</f>
        <v>0</v>
      </c>
      <c r="Q691" s="437">
        <f>'2. CAD NCCF'!Q691+'3. USD NCCF'!Q691+'4. EUR NCCF'!Q691+'5. GBP NCCF'!Q691+'6. Other(Incld) NCCF'!Q691</f>
        <v>0</v>
      </c>
      <c r="R691" s="435">
        <f>'2. CAD NCCF'!R691+'3. USD NCCF'!R691+'4. EUR NCCF'!R691+'5. GBP NCCF'!R691+'6. Other(Incld) NCCF'!R691</f>
        <v>0</v>
      </c>
      <c r="S691" s="436">
        <f>'2. CAD NCCF'!S691+'3. USD NCCF'!S691+'4. EUR NCCF'!S691+'5. GBP NCCF'!S691+'6. Other(Incld) NCCF'!S691</f>
        <v>0</v>
      </c>
      <c r="T691" s="435">
        <f>'2. CAD NCCF'!T691+'3. USD NCCF'!T691+'4. EUR NCCF'!T691+'5. GBP NCCF'!T691+'6. Other(Incld) NCCF'!T691</f>
        <v>0</v>
      </c>
      <c r="U691" s="436">
        <f>'2. CAD NCCF'!U691+'3. USD NCCF'!U691+'4. EUR NCCF'!U691+'5. GBP NCCF'!U691+'6. Other(Incld) NCCF'!U691</f>
        <v>0</v>
      </c>
      <c r="V691" s="435">
        <f>'2. CAD NCCF'!V691+'3. USD NCCF'!V691+'4. EUR NCCF'!V691+'5. GBP NCCF'!V691+'6. Other(Incld) NCCF'!V691</f>
        <v>0</v>
      </c>
      <c r="W691" s="436">
        <f>'2. CAD NCCF'!W691+'3. USD NCCF'!W691+'4. EUR NCCF'!W691+'5. GBP NCCF'!W691+'6. Other(Incld) NCCF'!W691</f>
        <v>0</v>
      </c>
      <c r="X691" s="435">
        <f>'2. CAD NCCF'!X691+'3. USD NCCF'!X691+'4. EUR NCCF'!X691+'5. GBP NCCF'!X691+'6. Other(Incld) NCCF'!X691</f>
        <v>0</v>
      </c>
      <c r="Y691" s="436">
        <f>'2. CAD NCCF'!Y691+'3. USD NCCF'!Y691+'4. EUR NCCF'!Y691+'5. GBP NCCF'!Y691+'6. Other(Incld) NCCF'!Y691</f>
        <v>0</v>
      </c>
      <c r="Z691" s="435">
        <f>'2. CAD NCCF'!Z691+'3. USD NCCF'!Z691+'4. EUR NCCF'!Z691+'5. GBP NCCF'!Z691+'6. Other(Incld) NCCF'!Z691</f>
        <v>0</v>
      </c>
      <c r="AA691" s="436">
        <f>'2. CAD NCCF'!AA691+'3. USD NCCF'!AA691+'4. EUR NCCF'!AA691+'5. GBP NCCF'!AA691+'6. Other(Incld) NCCF'!AA691</f>
        <v>0</v>
      </c>
      <c r="AB691" s="439">
        <f>'2. CAD NCCF'!AB691+'3. USD NCCF'!AB691+'4. EUR NCCF'!AB691+'5. GBP NCCF'!AB691+'6. Other(Incld) NCCF'!AB691</f>
        <v>0</v>
      </c>
      <c r="AC691" s="433">
        <f>'2. CAD NCCF'!AC691+'3. USD NCCF'!AC691+'4. EUR NCCF'!AC691+'5. GBP NCCF'!AC691+'6. Other(Incld) NCCF'!AC691</f>
        <v>0</v>
      </c>
      <c r="AD691" s="1015"/>
      <c r="AE691" s="1016"/>
      <c r="AF691" s="1017"/>
    </row>
    <row r="692" spans="1:32" ht="15" customHeight="1" x14ac:dyDescent="0.2">
      <c r="A692" s="222">
        <v>141</v>
      </c>
      <c r="B692" s="499"/>
      <c r="C692" s="261"/>
      <c r="D692" s="261"/>
      <c r="E692" s="475"/>
      <c r="F692" s="880" t="str">
        <f>'2. CAD NCCF'!F692:L692</f>
        <v>Non-agency RMBS, low or not rated</v>
      </c>
      <c r="G692" s="881"/>
      <c r="H692" s="881"/>
      <c r="I692" s="881"/>
      <c r="J692" s="881"/>
      <c r="K692" s="881"/>
      <c r="L692" s="882"/>
      <c r="M692" s="433">
        <f>'2. CAD NCCF'!M692+'3. USD NCCF'!M692+'4. EUR NCCF'!M692+'5. GBP NCCF'!M692+'6. Other(Incld) NCCF'!M692</f>
        <v>0</v>
      </c>
      <c r="N692" s="438">
        <f>'2. CAD NCCF'!N692+'3. USD NCCF'!N692+'4. EUR NCCF'!N692+'5. GBP NCCF'!N692+'6. Other(Incld) NCCF'!N692</f>
        <v>0</v>
      </c>
      <c r="O692" s="435">
        <f>'2. CAD NCCF'!O692+'3. USD NCCF'!O692+'4. EUR NCCF'!O692+'5. GBP NCCF'!O692+'6. Other(Incld) NCCF'!O692</f>
        <v>0</v>
      </c>
      <c r="P692" s="435">
        <f>'2. CAD NCCF'!P692+'3. USD NCCF'!P692+'4. EUR NCCF'!P692+'5. GBP NCCF'!P692+'6. Other(Incld) NCCF'!P692</f>
        <v>0</v>
      </c>
      <c r="Q692" s="437">
        <f>'2. CAD NCCF'!Q692+'3. USD NCCF'!Q692+'4. EUR NCCF'!Q692+'5. GBP NCCF'!Q692+'6. Other(Incld) NCCF'!Q692</f>
        <v>0</v>
      </c>
      <c r="R692" s="435">
        <f>'2. CAD NCCF'!R692+'3. USD NCCF'!R692+'4. EUR NCCF'!R692+'5. GBP NCCF'!R692+'6. Other(Incld) NCCF'!R692</f>
        <v>0</v>
      </c>
      <c r="S692" s="436">
        <f>'2. CAD NCCF'!S692+'3. USD NCCF'!S692+'4. EUR NCCF'!S692+'5. GBP NCCF'!S692+'6. Other(Incld) NCCF'!S692</f>
        <v>0</v>
      </c>
      <c r="T692" s="435">
        <f>'2. CAD NCCF'!T692+'3. USD NCCF'!T692+'4. EUR NCCF'!T692+'5. GBP NCCF'!T692+'6. Other(Incld) NCCF'!T692</f>
        <v>0</v>
      </c>
      <c r="U692" s="436">
        <f>'2. CAD NCCF'!U692+'3. USD NCCF'!U692+'4. EUR NCCF'!U692+'5. GBP NCCF'!U692+'6. Other(Incld) NCCF'!U692</f>
        <v>0</v>
      </c>
      <c r="V692" s="435">
        <f>'2. CAD NCCF'!V692+'3. USD NCCF'!V692+'4. EUR NCCF'!V692+'5. GBP NCCF'!V692+'6. Other(Incld) NCCF'!V692</f>
        <v>0</v>
      </c>
      <c r="W692" s="436">
        <f>'2. CAD NCCF'!W692+'3. USD NCCF'!W692+'4. EUR NCCF'!W692+'5. GBP NCCF'!W692+'6. Other(Incld) NCCF'!W692</f>
        <v>0</v>
      </c>
      <c r="X692" s="435">
        <f>'2. CAD NCCF'!X692+'3. USD NCCF'!X692+'4. EUR NCCF'!X692+'5. GBP NCCF'!X692+'6. Other(Incld) NCCF'!X692</f>
        <v>0</v>
      </c>
      <c r="Y692" s="436">
        <f>'2. CAD NCCF'!Y692+'3. USD NCCF'!Y692+'4. EUR NCCF'!Y692+'5. GBP NCCF'!Y692+'6. Other(Incld) NCCF'!Y692</f>
        <v>0</v>
      </c>
      <c r="Z692" s="435">
        <f>'2. CAD NCCF'!Z692+'3. USD NCCF'!Z692+'4. EUR NCCF'!Z692+'5. GBP NCCF'!Z692+'6. Other(Incld) NCCF'!Z692</f>
        <v>0</v>
      </c>
      <c r="AA692" s="436">
        <f>'2. CAD NCCF'!AA692+'3. USD NCCF'!AA692+'4. EUR NCCF'!AA692+'5. GBP NCCF'!AA692+'6. Other(Incld) NCCF'!AA692</f>
        <v>0</v>
      </c>
      <c r="AB692" s="439">
        <f>'2. CAD NCCF'!AB692+'3. USD NCCF'!AB692+'4. EUR NCCF'!AB692+'5. GBP NCCF'!AB692+'6. Other(Incld) NCCF'!AB692</f>
        <v>0</v>
      </c>
      <c r="AC692" s="433">
        <f>'2. CAD NCCF'!AC692+'3. USD NCCF'!AC692+'4. EUR NCCF'!AC692+'5. GBP NCCF'!AC692+'6. Other(Incld) NCCF'!AC692</f>
        <v>0</v>
      </c>
      <c r="AD692" s="1015"/>
      <c r="AE692" s="1016"/>
      <c r="AF692" s="1017"/>
    </row>
    <row r="693" spans="1:32" ht="15" customHeight="1" x14ac:dyDescent="0.2">
      <c r="A693" s="222">
        <v>142</v>
      </c>
      <c r="B693" s="499"/>
      <c r="C693" s="261"/>
      <c r="D693" s="868" t="str">
        <f>'2. CAD NCCF'!D693:AF693</f>
        <v>Corporate bonds and paper (CBP)</v>
      </c>
      <c r="E693" s="869"/>
      <c r="F693" s="869"/>
      <c r="G693" s="869"/>
      <c r="H693" s="869"/>
      <c r="I693" s="869"/>
      <c r="J693" s="869"/>
      <c r="K693" s="869"/>
      <c r="L693" s="869"/>
      <c r="M693" s="869"/>
      <c r="N693" s="869"/>
      <c r="O693" s="869"/>
      <c r="P693" s="869"/>
      <c r="Q693" s="869"/>
      <c r="R693" s="869"/>
      <c r="S693" s="869"/>
      <c r="T693" s="869"/>
      <c r="U693" s="869"/>
      <c r="V693" s="869"/>
      <c r="W693" s="869"/>
      <c r="X693" s="869"/>
      <c r="Y693" s="869"/>
      <c r="Z693" s="869"/>
      <c r="AA693" s="869"/>
      <c r="AB693" s="869"/>
      <c r="AC693" s="869"/>
      <c r="AD693" s="869"/>
      <c r="AE693" s="869"/>
      <c r="AF693" s="870"/>
    </row>
    <row r="694" spans="1:32" ht="15" customHeight="1" x14ac:dyDescent="0.2">
      <c r="A694" s="222">
        <v>143</v>
      </c>
      <c r="B694" s="499"/>
      <c r="C694" s="261"/>
      <c r="D694" s="261"/>
      <c r="E694" s="933" t="str">
        <f>'2. CAD NCCF'!E694:L694</f>
        <v>Non-FI issued CBP, high rated</v>
      </c>
      <c r="F694" s="934"/>
      <c r="G694" s="934"/>
      <c r="H694" s="934"/>
      <c r="I694" s="934"/>
      <c r="J694" s="934"/>
      <c r="K694" s="934"/>
      <c r="L694" s="935"/>
      <c r="M694" s="399">
        <f>SUBTOTAL(9,M695:M696)</f>
        <v>0</v>
      </c>
      <c r="N694" s="402">
        <f t="shared" ref="N694" si="983">SUBTOTAL(9,N695:N696)</f>
        <v>0</v>
      </c>
      <c r="O694" s="406">
        <f t="shared" ref="O694" si="984">SUBTOTAL(9,O695:O696)</f>
        <v>0</v>
      </c>
      <c r="P694" s="405">
        <f t="shared" ref="P694" si="985">SUBTOTAL(9,P695:P696)</f>
        <v>0</v>
      </c>
      <c r="Q694" s="407">
        <f t="shared" ref="Q694" si="986">SUBTOTAL(9,Q695:Q696)</f>
        <v>0</v>
      </c>
      <c r="R694" s="406">
        <f t="shared" ref="R694" si="987">SUBTOTAL(9,R695:R696)</f>
        <v>0</v>
      </c>
      <c r="S694" s="406">
        <f t="shared" ref="S694" si="988">SUBTOTAL(9,S695:S696)</f>
        <v>0</v>
      </c>
      <c r="T694" s="406">
        <f t="shared" ref="T694" si="989">SUBTOTAL(9,T695:T696)</f>
        <v>0</v>
      </c>
      <c r="U694" s="406">
        <f t="shared" ref="U694" si="990">SUBTOTAL(9,U695:U696)</f>
        <v>0</v>
      </c>
      <c r="V694" s="406">
        <f t="shared" ref="V694" si="991">SUBTOTAL(9,V695:V696)</f>
        <v>0</v>
      </c>
      <c r="W694" s="406">
        <f t="shared" ref="W694" si="992">SUBTOTAL(9,W695:W696)</f>
        <v>0</v>
      </c>
      <c r="X694" s="406">
        <f t="shared" ref="X694" si="993">SUBTOTAL(9,X695:X696)</f>
        <v>0</v>
      </c>
      <c r="Y694" s="406">
        <f t="shared" ref="Y694" si="994">SUBTOTAL(9,Y695:Y696)</f>
        <v>0</v>
      </c>
      <c r="Z694" s="406">
        <f t="shared" ref="Z694" si="995">SUBTOTAL(9,Z695:Z696)</f>
        <v>0</v>
      </c>
      <c r="AA694" s="406">
        <f t="shared" ref="AA694" si="996">SUBTOTAL(9,AA695:AA696)</f>
        <v>0</v>
      </c>
      <c r="AB694" s="416">
        <f t="shared" ref="AB694" si="997">SUBTOTAL(9,AB695:AB696)</f>
        <v>0</v>
      </c>
      <c r="AC694" s="399">
        <f t="shared" ref="AC694" si="998">SUBTOTAL(9,AC695:AC696)</f>
        <v>0</v>
      </c>
      <c r="AD694" s="1015"/>
      <c r="AE694" s="1016"/>
      <c r="AF694" s="1017"/>
    </row>
    <row r="695" spans="1:32" ht="15" customHeight="1" x14ac:dyDescent="0.2">
      <c r="A695" s="222">
        <v>144</v>
      </c>
      <c r="B695" s="499"/>
      <c r="C695" s="261"/>
      <c r="D695" s="261"/>
      <c r="E695" s="475"/>
      <c r="F695" s="880" t="str">
        <f>'2. CAD NCCF'!F695:L695</f>
        <v>Non-FI issued unsecured bond and paper, high rated</v>
      </c>
      <c r="G695" s="881"/>
      <c r="H695" s="881"/>
      <c r="I695" s="881"/>
      <c r="J695" s="881"/>
      <c r="K695" s="881"/>
      <c r="L695" s="882"/>
      <c r="M695" s="433">
        <f>'2. CAD NCCF'!M695+'3. USD NCCF'!M695+'4. EUR NCCF'!M695+'5. GBP NCCF'!M695+'6. Other(Incld) NCCF'!M695</f>
        <v>0</v>
      </c>
      <c r="N695" s="438">
        <f>'2. CAD NCCF'!N695+'3. USD NCCF'!N695+'4. EUR NCCF'!N695+'5. GBP NCCF'!N695+'6. Other(Incld) NCCF'!N695</f>
        <v>0</v>
      </c>
      <c r="O695" s="435">
        <f>'2. CAD NCCF'!O695+'3. USD NCCF'!O695+'4. EUR NCCF'!O695+'5. GBP NCCF'!O695+'6. Other(Incld) NCCF'!O695</f>
        <v>0</v>
      </c>
      <c r="P695" s="435">
        <f>'2. CAD NCCF'!P695+'3. USD NCCF'!P695+'4. EUR NCCF'!P695+'5. GBP NCCF'!P695+'6. Other(Incld) NCCF'!P695</f>
        <v>0</v>
      </c>
      <c r="Q695" s="437">
        <f>'2. CAD NCCF'!Q695+'3. USD NCCF'!Q695+'4. EUR NCCF'!Q695+'5. GBP NCCF'!Q695+'6. Other(Incld) NCCF'!Q695</f>
        <v>0</v>
      </c>
      <c r="R695" s="435">
        <f>'2. CAD NCCF'!R695+'3. USD NCCF'!R695+'4. EUR NCCF'!R695+'5. GBP NCCF'!R695+'6. Other(Incld) NCCF'!R695</f>
        <v>0</v>
      </c>
      <c r="S695" s="436">
        <f>'2. CAD NCCF'!S695+'3. USD NCCF'!S695+'4. EUR NCCF'!S695+'5. GBP NCCF'!S695+'6. Other(Incld) NCCF'!S695</f>
        <v>0</v>
      </c>
      <c r="T695" s="435">
        <f>'2. CAD NCCF'!T695+'3. USD NCCF'!T695+'4. EUR NCCF'!T695+'5. GBP NCCF'!T695+'6. Other(Incld) NCCF'!T695</f>
        <v>0</v>
      </c>
      <c r="U695" s="436">
        <f>'2. CAD NCCF'!U695+'3. USD NCCF'!U695+'4. EUR NCCF'!U695+'5. GBP NCCF'!U695+'6. Other(Incld) NCCF'!U695</f>
        <v>0</v>
      </c>
      <c r="V695" s="435">
        <f>'2. CAD NCCF'!V695+'3. USD NCCF'!V695+'4. EUR NCCF'!V695+'5. GBP NCCF'!V695+'6. Other(Incld) NCCF'!V695</f>
        <v>0</v>
      </c>
      <c r="W695" s="436">
        <f>'2. CAD NCCF'!W695+'3. USD NCCF'!W695+'4. EUR NCCF'!W695+'5. GBP NCCF'!W695+'6. Other(Incld) NCCF'!W695</f>
        <v>0</v>
      </c>
      <c r="X695" s="435">
        <f>'2. CAD NCCF'!X695+'3. USD NCCF'!X695+'4. EUR NCCF'!X695+'5. GBP NCCF'!X695+'6. Other(Incld) NCCF'!X695</f>
        <v>0</v>
      </c>
      <c r="Y695" s="436">
        <f>'2. CAD NCCF'!Y695+'3. USD NCCF'!Y695+'4. EUR NCCF'!Y695+'5. GBP NCCF'!Y695+'6. Other(Incld) NCCF'!Y695</f>
        <v>0</v>
      </c>
      <c r="Z695" s="435">
        <f>'2. CAD NCCF'!Z695+'3. USD NCCF'!Z695+'4. EUR NCCF'!Z695+'5. GBP NCCF'!Z695+'6. Other(Incld) NCCF'!Z695</f>
        <v>0</v>
      </c>
      <c r="AA695" s="436">
        <f>'2. CAD NCCF'!AA695+'3. USD NCCF'!AA695+'4. EUR NCCF'!AA695+'5. GBP NCCF'!AA695+'6. Other(Incld) NCCF'!AA695</f>
        <v>0</v>
      </c>
      <c r="AB695" s="439">
        <f>'2. CAD NCCF'!AB695+'3. USD NCCF'!AB695+'4. EUR NCCF'!AB695+'5. GBP NCCF'!AB695+'6. Other(Incld) NCCF'!AB695</f>
        <v>0</v>
      </c>
      <c r="AC695" s="433">
        <f>'2. CAD NCCF'!AC695+'3. USD NCCF'!AC695+'4. EUR NCCF'!AC695+'5. GBP NCCF'!AC695+'6. Other(Incld) NCCF'!AC695</f>
        <v>0</v>
      </c>
      <c r="AD695" s="1015"/>
      <c r="AE695" s="1016"/>
      <c r="AF695" s="1017"/>
    </row>
    <row r="696" spans="1:32" ht="15" customHeight="1" x14ac:dyDescent="0.2">
      <c r="A696" s="222">
        <v>145</v>
      </c>
      <c r="B696" s="499"/>
      <c r="C696" s="261"/>
      <c r="D696" s="261"/>
      <c r="E696" s="475"/>
      <c r="F696" s="880" t="str">
        <f>'2. CAD NCCF'!F696:L696</f>
        <v>Non-FI issued covered bonds, high rated</v>
      </c>
      <c r="G696" s="881"/>
      <c r="H696" s="881"/>
      <c r="I696" s="881"/>
      <c r="J696" s="881"/>
      <c r="K696" s="881"/>
      <c r="L696" s="882"/>
      <c r="M696" s="433">
        <f>'2. CAD NCCF'!M696+'3. USD NCCF'!M696+'4. EUR NCCF'!M696+'5. GBP NCCF'!M696+'6. Other(Incld) NCCF'!M696</f>
        <v>0</v>
      </c>
      <c r="N696" s="438">
        <f>'2. CAD NCCF'!N696+'3. USD NCCF'!N696+'4. EUR NCCF'!N696+'5. GBP NCCF'!N696+'6. Other(Incld) NCCF'!N696</f>
        <v>0</v>
      </c>
      <c r="O696" s="435">
        <f>'2. CAD NCCF'!O696+'3. USD NCCF'!O696+'4. EUR NCCF'!O696+'5. GBP NCCF'!O696+'6. Other(Incld) NCCF'!O696</f>
        <v>0</v>
      </c>
      <c r="P696" s="435">
        <f>'2. CAD NCCF'!P696+'3. USD NCCF'!P696+'4. EUR NCCF'!P696+'5. GBP NCCF'!P696+'6. Other(Incld) NCCF'!P696</f>
        <v>0</v>
      </c>
      <c r="Q696" s="437">
        <f>'2. CAD NCCF'!Q696+'3. USD NCCF'!Q696+'4. EUR NCCF'!Q696+'5. GBP NCCF'!Q696+'6. Other(Incld) NCCF'!Q696</f>
        <v>0</v>
      </c>
      <c r="R696" s="435">
        <f>'2. CAD NCCF'!R696+'3. USD NCCF'!R696+'4. EUR NCCF'!R696+'5. GBP NCCF'!R696+'6. Other(Incld) NCCF'!R696</f>
        <v>0</v>
      </c>
      <c r="S696" s="436">
        <f>'2. CAD NCCF'!S696+'3. USD NCCF'!S696+'4. EUR NCCF'!S696+'5. GBP NCCF'!S696+'6. Other(Incld) NCCF'!S696</f>
        <v>0</v>
      </c>
      <c r="T696" s="435">
        <f>'2. CAD NCCF'!T696+'3. USD NCCF'!T696+'4. EUR NCCF'!T696+'5. GBP NCCF'!T696+'6. Other(Incld) NCCF'!T696</f>
        <v>0</v>
      </c>
      <c r="U696" s="436">
        <f>'2. CAD NCCF'!U696+'3. USD NCCF'!U696+'4. EUR NCCF'!U696+'5. GBP NCCF'!U696+'6. Other(Incld) NCCF'!U696</f>
        <v>0</v>
      </c>
      <c r="V696" s="435">
        <f>'2. CAD NCCF'!V696+'3. USD NCCF'!V696+'4. EUR NCCF'!V696+'5. GBP NCCF'!V696+'6. Other(Incld) NCCF'!V696</f>
        <v>0</v>
      </c>
      <c r="W696" s="436">
        <f>'2. CAD NCCF'!W696+'3. USD NCCF'!W696+'4. EUR NCCF'!W696+'5. GBP NCCF'!W696+'6. Other(Incld) NCCF'!W696</f>
        <v>0</v>
      </c>
      <c r="X696" s="435">
        <f>'2. CAD NCCF'!X696+'3. USD NCCF'!X696+'4. EUR NCCF'!X696+'5. GBP NCCF'!X696+'6. Other(Incld) NCCF'!X696</f>
        <v>0</v>
      </c>
      <c r="Y696" s="436">
        <f>'2. CAD NCCF'!Y696+'3. USD NCCF'!Y696+'4. EUR NCCF'!Y696+'5. GBP NCCF'!Y696+'6. Other(Incld) NCCF'!Y696</f>
        <v>0</v>
      </c>
      <c r="Z696" s="435">
        <f>'2. CAD NCCF'!Z696+'3. USD NCCF'!Z696+'4. EUR NCCF'!Z696+'5. GBP NCCF'!Z696+'6. Other(Incld) NCCF'!Z696</f>
        <v>0</v>
      </c>
      <c r="AA696" s="436">
        <f>'2. CAD NCCF'!AA696+'3. USD NCCF'!AA696+'4. EUR NCCF'!AA696+'5. GBP NCCF'!AA696+'6. Other(Incld) NCCF'!AA696</f>
        <v>0</v>
      </c>
      <c r="AB696" s="439">
        <f>'2. CAD NCCF'!AB696+'3. USD NCCF'!AB696+'4. EUR NCCF'!AB696+'5. GBP NCCF'!AB696+'6. Other(Incld) NCCF'!AB696</f>
        <v>0</v>
      </c>
      <c r="AC696" s="433">
        <f>'2. CAD NCCF'!AC696+'3. USD NCCF'!AC696+'4. EUR NCCF'!AC696+'5. GBP NCCF'!AC696+'6. Other(Incld) NCCF'!AC696</f>
        <v>0</v>
      </c>
      <c r="AD696" s="1015"/>
      <c r="AE696" s="1016"/>
      <c r="AF696" s="1017"/>
    </row>
    <row r="697" spans="1:32" ht="15" customHeight="1" x14ac:dyDescent="0.2">
      <c r="A697" s="222">
        <v>146</v>
      </c>
      <c r="B697" s="499"/>
      <c r="C697" s="261"/>
      <c r="D697" s="261"/>
      <c r="E697" s="877" t="str">
        <f>'2. CAD NCCF'!E697:L697</f>
        <v>FI issued CBP, high rated</v>
      </c>
      <c r="F697" s="878"/>
      <c r="G697" s="878"/>
      <c r="H697" s="878"/>
      <c r="I697" s="878"/>
      <c r="J697" s="878"/>
      <c r="K697" s="878"/>
      <c r="L697" s="879"/>
      <c r="M697" s="399">
        <f>SUBTOTAL(9,M698:M700)</f>
        <v>0</v>
      </c>
      <c r="N697" s="402">
        <f t="shared" ref="N697" si="999">SUBTOTAL(9,N698:N700)</f>
        <v>0</v>
      </c>
      <c r="O697" s="406">
        <f t="shared" ref="O697" si="1000">SUBTOTAL(9,O698:O700)</f>
        <v>0</v>
      </c>
      <c r="P697" s="405">
        <f t="shared" ref="P697" si="1001">SUBTOTAL(9,P698:P700)</f>
        <v>0</v>
      </c>
      <c r="Q697" s="407">
        <f t="shared" ref="Q697" si="1002">SUBTOTAL(9,Q698:Q700)</f>
        <v>0</v>
      </c>
      <c r="R697" s="406">
        <f t="shared" ref="R697" si="1003">SUBTOTAL(9,R698:R700)</f>
        <v>0</v>
      </c>
      <c r="S697" s="406">
        <f t="shared" ref="S697" si="1004">SUBTOTAL(9,S698:S700)</f>
        <v>0</v>
      </c>
      <c r="T697" s="406">
        <f t="shared" ref="T697" si="1005">SUBTOTAL(9,T698:T700)</f>
        <v>0</v>
      </c>
      <c r="U697" s="406">
        <f t="shared" ref="U697" si="1006">SUBTOTAL(9,U698:U700)</f>
        <v>0</v>
      </c>
      <c r="V697" s="406">
        <f t="shared" ref="V697" si="1007">SUBTOTAL(9,V698:V700)</f>
        <v>0</v>
      </c>
      <c r="W697" s="406">
        <f t="shared" ref="W697" si="1008">SUBTOTAL(9,W698:W700)</f>
        <v>0</v>
      </c>
      <c r="X697" s="406">
        <f t="shared" ref="X697" si="1009">SUBTOTAL(9,X698:X700)</f>
        <v>0</v>
      </c>
      <c r="Y697" s="406">
        <f t="shared" ref="Y697" si="1010">SUBTOTAL(9,Y698:Y700)</f>
        <v>0</v>
      </c>
      <c r="Z697" s="406">
        <f t="shared" ref="Z697" si="1011">SUBTOTAL(9,Z698:Z700)</f>
        <v>0</v>
      </c>
      <c r="AA697" s="406">
        <f t="shared" ref="AA697" si="1012">SUBTOTAL(9,AA698:AA700)</f>
        <v>0</v>
      </c>
      <c r="AB697" s="416">
        <f t="shared" ref="AB697" si="1013">SUBTOTAL(9,AB698:AB700)</f>
        <v>0</v>
      </c>
      <c r="AC697" s="399">
        <f t="shared" ref="AC697" si="1014">SUBTOTAL(9,AC698:AC700)</f>
        <v>0</v>
      </c>
      <c r="AD697" s="1015"/>
      <c r="AE697" s="1016"/>
      <c r="AF697" s="1017"/>
    </row>
    <row r="698" spans="1:32" ht="15" customHeight="1" x14ac:dyDescent="0.2">
      <c r="A698" s="222">
        <v>147</v>
      </c>
      <c r="B698" s="499"/>
      <c r="C698" s="261"/>
      <c r="D698" s="261"/>
      <c r="E698" s="475"/>
      <c r="F698" s="880" t="str">
        <f>'2. CAD NCCF'!F698:L698</f>
        <v>FI issued unsecured bonds and paper, high rated</v>
      </c>
      <c r="G698" s="881"/>
      <c r="H698" s="881"/>
      <c r="I698" s="881"/>
      <c r="J698" s="881"/>
      <c r="K698" s="881"/>
      <c r="L698" s="882"/>
      <c r="M698" s="433">
        <f>'2. CAD NCCF'!M698+'3. USD NCCF'!M698+'4. EUR NCCF'!M698+'5. GBP NCCF'!M698+'6. Other(Incld) NCCF'!M698</f>
        <v>0</v>
      </c>
      <c r="N698" s="438">
        <f>'2. CAD NCCF'!N698+'3. USD NCCF'!N698+'4. EUR NCCF'!N698+'5. GBP NCCF'!N698+'6. Other(Incld) NCCF'!N698</f>
        <v>0</v>
      </c>
      <c r="O698" s="435">
        <f>'2. CAD NCCF'!O698+'3. USD NCCF'!O698+'4. EUR NCCF'!O698+'5. GBP NCCF'!O698+'6. Other(Incld) NCCF'!O698</f>
        <v>0</v>
      </c>
      <c r="P698" s="435">
        <f>'2. CAD NCCF'!P698+'3. USD NCCF'!P698+'4. EUR NCCF'!P698+'5. GBP NCCF'!P698+'6. Other(Incld) NCCF'!P698</f>
        <v>0</v>
      </c>
      <c r="Q698" s="437">
        <f>'2. CAD NCCF'!Q698+'3. USD NCCF'!Q698+'4. EUR NCCF'!Q698+'5. GBP NCCF'!Q698+'6. Other(Incld) NCCF'!Q698</f>
        <v>0</v>
      </c>
      <c r="R698" s="435">
        <f>'2. CAD NCCF'!R698+'3. USD NCCF'!R698+'4. EUR NCCF'!R698+'5. GBP NCCF'!R698+'6. Other(Incld) NCCF'!R698</f>
        <v>0</v>
      </c>
      <c r="S698" s="436">
        <f>'2. CAD NCCF'!S698+'3. USD NCCF'!S698+'4. EUR NCCF'!S698+'5. GBP NCCF'!S698+'6. Other(Incld) NCCF'!S698</f>
        <v>0</v>
      </c>
      <c r="T698" s="435">
        <f>'2. CAD NCCF'!T698+'3. USD NCCF'!T698+'4. EUR NCCF'!T698+'5. GBP NCCF'!T698+'6. Other(Incld) NCCF'!T698</f>
        <v>0</v>
      </c>
      <c r="U698" s="436">
        <f>'2. CAD NCCF'!U698+'3. USD NCCF'!U698+'4. EUR NCCF'!U698+'5. GBP NCCF'!U698+'6. Other(Incld) NCCF'!U698</f>
        <v>0</v>
      </c>
      <c r="V698" s="435">
        <f>'2. CAD NCCF'!V698+'3. USD NCCF'!V698+'4. EUR NCCF'!V698+'5. GBP NCCF'!V698+'6. Other(Incld) NCCF'!V698</f>
        <v>0</v>
      </c>
      <c r="W698" s="436">
        <f>'2. CAD NCCF'!W698+'3. USD NCCF'!W698+'4. EUR NCCF'!W698+'5. GBP NCCF'!W698+'6. Other(Incld) NCCF'!W698</f>
        <v>0</v>
      </c>
      <c r="X698" s="435">
        <f>'2. CAD NCCF'!X698+'3. USD NCCF'!X698+'4. EUR NCCF'!X698+'5. GBP NCCF'!X698+'6. Other(Incld) NCCF'!X698</f>
        <v>0</v>
      </c>
      <c r="Y698" s="436">
        <f>'2. CAD NCCF'!Y698+'3. USD NCCF'!Y698+'4. EUR NCCF'!Y698+'5. GBP NCCF'!Y698+'6. Other(Incld) NCCF'!Y698</f>
        <v>0</v>
      </c>
      <c r="Z698" s="435">
        <f>'2. CAD NCCF'!Z698+'3. USD NCCF'!Z698+'4. EUR NCCF'!Z698+'5. GBP NCCF'!Z698+'6. Other(Incld) NCCF'!Z698</f>
        <v>0</v>
      </c>
      <c r="AA698" s="436">
        <f>'2. CAD NCCF'!AA698+'3. USD NCCF'!AA698+'4. EUR NCCF'!AA698+'5. GBP NCCF'!AA698+'6. Other(Incld) NCCF'!AA698</f>
        <v>0</v>
      </c>
      <c r="AB698" s="439">
        <f>'2. CAD NCCF'!AB698+'3. USD NCCF'!AB698+'4. EUR NCCF'!AB698+'5. GBP NCCF'!AB698+'6. Other(Incld) NCCF'!AB698</f>
        <v>0</v>
      </c>
      <c r="AC698" s="433">
        <f>'2. CAD NCCF'!AC698+'3. USD NCCF'!AC698+'4. EUR NCCF'!AC698+'5. GBP NCCF'!AC698+'6. Other(Incld) NCCF'!AC698</f>
        <v>0</v>
      </c>
      <c r="AD698" s="1015"/>
      <c r="AE698" s="1016"/>
      <c r="AF698" s="1017"/>
    </row>
    <row r="699" spans="1:32" ht="15" customHeight="1" x14ac:dyDescent="0.2">
      <c r="A699" s="222">
        <v>148</v>
      </c>
      <c r="B699" s="499"/>
      <c r="C699" s="261"/>
      <c r="D699" s="261"/>
      <c r="E699" s="475"/>
      <c r="F699" s="880" t="str">
        <f>'2. CAD NCCF'!F699:L699</f>
        <v>FI issued covered bonds, high rated</v>
      </c>
      <c r="G699" s="881"/>
      <c r="H699" s="881"/>
      <c r="I699" s="881"/>
      <c r="J699" s="881"/>
      <c r="K699" s="881"/>
      <c r="L699" s="882"/>
      <c r="M699" s="433">
        <f>'2. CAD NCCF'!M699+'3. USD NCCF'!M699+'4. EUR NCCF'!M699+'5. GBP NCCF'!M699+'6. Other(Incld) NCCF'!M699</f>
        <v>0</v>
      </c>
      <c r="N699" s="438">
        <f>'2. CAD NCCF'!N699+'3. USD NCCF'!N699+'4. EUR NCCF'!N699+'5. GBP NCCF'!N699+'6. Other(Incld) NCCF'!N699</f>
        <v>0</v>
      </c>
      <c r="O699" s="435">
        <f>'2. CAD NCCF'!O699+'3. USD NCCF'!O699+'4. EUR NCCF'!O699+'5. GBP NCCF'!O699+'6. Other(Incld) NCCF'!O699</f>
        <v>0</v>
      </c>
      <c r="P699" s="435">
        <f>'2. CAD NCCF'!P699+'3. USD NCCF'!P699+'4. EUR NCCF'!P699+'5. GBP NCCF'!P699+'6. Other(Incld) NCCF'!P699</f>
        <v>0</v>
      </c>
      <c r="Q699" s="437">
        <f>'2. CAD NCCF'!Q699+'3. USD NCCF'!Q699+'4. EUR NCCF'!Q699+'5. GBP NCCF'!Q699+'6. Other(Incld) NCCF'!Q699</f>
        <v>0</v>
      </c>
      <c r="R699" s="435">
        <f>'2. CAD NCCF'!R699+'3. USD NCCF'!R699+'4. EUR NCCF'!R699+'5. GBP NCCF'!R699+'6. Other(Incld) NCCF'!R699</f>
        <v>0</v>
      </c>
      <c r="S699" s="436">
        <f>'2. CAD NCCF'!S699+'3. USD NCCF'!S699+'4. EUR NCCF'!S699+'5. GBP NCCF'!S699+'6. Other(Incld) NCCF'!S699</f>
        <v>0</v>
      </c>
      <c r="T699" s="435">
        <f>'2. CAD NCCF'!T699+'3. USD NCCF'!T699+'4. EUR NCCF'!T699+'5. GBP NCCF'!T699+'6. Other(Incld) NCCF'!T699</f>
        <v>0</v>
      </c>
      <c r="U699" s="436">
        <f>'2. CAD NCCF'!U699+'3. USD NCCF'!U699+'4. EUR NCCF'!U699+'5. GBP NCCF'!U699+'6. Other(Incld) NCCF'!U699</f>
        <v>0</v>
      </c>
      <c r="V699" s="435">
        <f>'2. CAD NCCF'!V699+'3. USD NCCF'!V699+'4. EUR NCCF'!V699+'5. GBP NCCF'!V699+'6. Other(Incld) NCCF'!V699</f>
        <v>0</v>
      </c>
      <c r="W699" s="436">
        <f>'2. CAD NCCF'!W699+'3. USD NCCF'!W699+'4. EUR NCCF'!W699+'5. GBP NCCF'!W699+'6. Other(Incld) NCCF'!W699</f>
        <v>0</v>
      </c>
      <c r="X699" s="435">
        <f>'2. CAD NCCF'!X699+'3. USD NCCF'!X699+'4. EUR NCCF'!X699+'5. GBP NCCF'!X699+'6. Other(Incld) NCCF'!X699</f>
        <v>0</v>
      </c>
      <c r="Y699" s="436">
        <f>'2. CAD NCCF'!Y699+'3. USD NCCF'!Y699+'4. EUR NCCF'!Y699+'5. GBP NCCF'!Y699+'6. Other(Incld) NCCF'!Y699</f>
        <v>0</v>
      </c>
      <c r="Z699" s="435">
        <f>'2. CAD NCCF'!Z699+'3. USD NCCF'!Z699+'4. EUR NCCF'!Z699+'5. GBP NCCF'!Z699+'6. Other(Incld) NCCF'!Z699</f>
        <v>0</v>
      </c>
      <c r="AA699" s="436">
        <f>'2. CAD NCCF'!AA699+'3. USD NCCF'!AA699+'4. EUR NCCF'!AA699+'5. GBP NCCF'!AA699+'6. Other(Incld) NCCF'!AA699</f>
        <v>0</v>
      </c>
      <c r="AB699" s="439">
        <f>'2. CAD NCCF'!AB699+'3. USD NCCF'!AB699+'4. EUR NCCF'!AB699+'5. GBP NCCF'!AB699+'6. Other(Incld) NCCF'!AB699</f>
        <v>0</v>
      </c>
      <c r="AC699" s="433">
        <f>'2. CAD NCCF'!AC699+'3. USD NCCF'!AC699+'4. EUR NCCF'!AC699+'5. GBP NCCF'!AC699+'6. Other(Incld) NCCF'!AC699</f>
        <v>0</v>
      </c>
      <c r="AD699" s="1015"/>
      <c r="AE699" s="1016"/>
      <c r="AF699" s="1017"/>
    </row>
    <row r="700" spans="1:32" ht="15" customHeight="1" x14ac:dyDescent="0.2">
      <c r="A700" s="222">
        <v>149</v>
      </c>
      <c r="B700" s="499"/>
      <c r="C700" s="261"/>
      <c r="D700" s="261"/>
      <c r="E700" s="475"/>
      <c r="F700" s="880" t="str">
        <f>'2. CAD NCCF'!F700:L700</f>
        <v>FI issued jumbo covered bonds, high rated</v>
      </c>
      <c r="G700" s="881"/>
      <c r="H700" s="881"/>
      <c r="I700" s="881"/>
      <c r="J700" s="881"/>
      <c r="K700" s="881"/>
      <c r="L700" s="882"/>
      <c r="M700" s="433">
        <f>'2. CAD NCCF'!M700+'3. USD NCCF'!M700+'4. EUR NCCF'!M700+'5. GBP NCCF'!M700+'6. Other(Incld) NCCF'!M700</f>
        <v>0</v>
      </c>
      <c r="N700" s="438">
        <f>'2. CAD NCCF'!N700+'3. USD NCCF'!N700+'4. EUR NCCF'!N700+'5. GBP NCCF'!N700+'6. Other(Incld) NCCF'!N700</f>
        <v>0</v>
      </c>
      <c r="O700" s="435">
        <f>'2. CAD NCCF'!O700+'3. USD NCCF'!O700+'4. EUR NCCF'!O700+'5. GBP NCCF'!O700+'6. Other(Incld) NCCF'!O700</f>
        <v>0</v>
      </c>
      <c r="P700" s="435">
        <f>'2. CAD NCCF'!P700+'3. USD NCCF'!P700+'4. EUR NCCF'!P700+'5. GBP NCCF'!P700+'6. Other(Incld) NCCF'!P700</f>
        <v>0</v>
      </c>
      <c r="Q700" s="437">
        <f>'2. CAD NCCF'!Q700+'3. USD NCCF'!Q700+'4. EUR NCCF'!Q700+'5. GBP NCCF'!Q700+'6. Other(Incld) NCCF'!Q700</f>
        <v>0</v>
      </c>
      <c r="R700" s="435">
        <f>'2. CAD NCCF'!R700+'3. USD NCCF'!R700+'4. EUR NCCF'!R700+'5. GBP NCCF'!R700+'6. Other(Incld) NCCF'!R700</f>
        <v>0</v>
      </c>
      <c r="S700" s="436">
        <f>'2. CAD NCCF'!S700+'3. USD NCCF'!S700+'4. EUR NCCF'!S700+'5. GBP NCCF'!S700+'6. Other(Incld) NCCF'!S700</f>
        <v>0</v>
      </c>
      <c r="T700" s="435">
        <f>'2. CAD NCCF'!T700+'3. USD NCCF'!T700+'4. EUR NCCF'!T700+'5. GBP NCCF'!T700+'6. Other(Incld) NCCF'!T700</f>
        <v>0</v>
      </c>
      <c r="U700" s="436">
        <f>'2. CAD NCCF'!U700+'3. USD NCCF'!U700+'4. EUR NCCF'!U700+'5. GBP NCCF'!U700+'6. Other(Incld) NCCF'!U700</f>
        <v>0</v>
      </c>
      <c r="V700" s="435">
        <f>'2. CAD NCCF'!V700+'3. USD NCCF'!V700+'4. EUR NCCF'!V700+'5. GBP NCCF'!V700+'6. Other(Incld) NCCF'!V700</f>
        <v>0</v>
      </c>
      <c r="W700" s="436">
        <f>'2. CAD NCCF'!W700+'3. USD NCCF'!W700+'4. EUR NCCF'!W700+'5. GBP NCCF'!W700+'6. Other(Incld) NCCF'!W700</f>
        <v>0</v>
      </c>
      <c r="X700" s="435">
        <f>'2. CAD NCCF'!X700+'3. USD NCCF'!X700+'4. EUR NCCF'!X700+'5. GBP NCCF'!X700+'6. Other(Incld) NCCF'!X700</f>
        <v>0</v>
      </c>
      <c r="Y700" s="436">
        <f>'2. CAD NCCF'!Y700+'3. USD NCCF'!Y700+'4. EUR NCCF'!Y700+'5. GBP NCCF'!Y700+'6. Other(Incld) NCCF'!Y700</f>
        <v>0</v>
      </c>
      <c r="Z700" s="435">
        <f>'2. CAD NCCF'!Z700+'3. USD NCCF'!Z700+'4. EUR NCCF'!Z700+'5. GBP NCCF'!Z700+'6. Other(Incld) NCCF'!Z700</f>
        <v>0</v>
      </c>
      <c r="AA700" s="436">
        <f>'2. CAD NCCF'!AA700+'3. USD NCCF'!AA700+'4. EUR NCCF'!AA700+'5. GBP NCCF'!AA700+'6. Other(Incld) NCCF'!AA700</f>
        <v>0</v>
      </c>
      <c r="AB700" s="439">
        <f>'2. CAD NCCF'!AB700+'3. USD NCCF'!AB700+'4. EUR NCCF'!AB700+'5. GBP NCCF'!AB700+'6. Other(Incld) NCCF'!AB700</f>
        <v>0</v>
      </c>
      <c r="AC700" s="433">
        <f>'2. CAD NCCF'!AC700+'3. USD NCCF'!AC700+'4. EUR NCCF'!AC700+'5. GBP NCCF'!AC700+'6. Other(Incld) NCCF'!AC700</f>
        <v>0</v>
      </c>
      <c r="AD700" s="1015"/>
      <c r="AE700" s="1016"/>
      <c r="AF700" s="1017"/>
    </row>
    <row r="701" spans="1:32" ht="15" customHeight="1" x14ac:dyDescent="0.2">
      <c r="A701" s="222">
        <v>150</v>
      </c>
      <c r="B701" s="499"/>
      <c r="C701" s="261"/>
      <c r="D701" s="261"/>
      <c r="E701" s="877" t="str">
        <f>'2. CAD NCCF'!E701:L701</f>
        <v>Non-FI issued CBP, medium rated</v>
      </c>
      <c r="F701" s="878"/>
      <c r="G701" s="878"/>
      <c r="H701" s="878"/>
      <c r="I701" s="878"/>
      <c r="J701" s="878"/>
      <c r="K701" s="878"/>
      <c r="L701" s="879"/>
      <c r="M701" s="399">
        <f>SUBTOTAL(9,M702:M703)</f>
        <v>0</v>
      </c>
      <c r="N701" s="402">
        <f t="shared" ref="N701" si="1015">SUBTOTAL(9,N702:N703)</f>
        <v>0</v>
      </c>
      <c r="O701" s="406">
        <f t="shared" ref="O701" si="1016">SUBTOTAL(9,O702:O703)</f>
        <v>0</v>
      </c>
      <c r="P701" s="405">
        <f t="shared" ref="P701" si="1017">SUBTOTAL(9,P702:P703)</f>
        <v>0</v>
      </c>
      <c r="Q701" s="407">
        <f t="shared" ref="Q701" si="1018">SUBTOTAL(9,Q702:Q703)</f>
        <v>0</v>
      </c>
      <c r="R701" s="406">
        <f t="shared" ref="R701" si="1019">SUBTOTAL(9,R702:R703)</f>
        <v>0</v>
      </c>
      <c r="S701" s="406">
        <f t="shared" ref="S701" si="1020">SUBTOTAL(9,S702:S703)</f>
        <v>0</v>
      </c>
      <c r="T701" s="406">
        <f t="shared" ref="T701" si="1021">SUBTOTAL(9,T702:T703)</f>
        <v>0</v>
      </c>
      <c r="U701" s="406">
        <f t="shared" ref="U701" si="1022">SUBTOTAL(9,U702:U703)</f>
        <v>0</v>
      </c>
      <c r="V701" s="406">
        <f t="shared" ref="V701" si="1023">SUBTOTAL(9,V702:V703)</f>
        <v>0</v>
      </c>
      <c r="W701" s="406">
        <f t="shared" ref="W701" si="1024">SUBTOTAL(9,W702:W703)</f>
        <v>0</v>
      </c>
      <c r="X701" s="406">
        <f t="shared" ref="X701" si="1025">SUBTOTAL(9,X702:X703)</f>
        <v>0</v>
      </c>
      <c r="Y701" s="406">
        <f t="shared" ref="Y701" si="1026">SUBTOTAL(9,Y702:Y703)</f>
        <v>0</v>
      </c>
      <c r="Z701" s="406">
        <f t="shared" ref="Z701" si="1027">SUBTOTAL(9,Z702:Z703)</f>
        <v>0</v>
      </c>
      <c r="AA701" s="406">
        <f t="shared" ref="AA701" si="1028">SUBTOTAL(9,AA702:AA703)</f>
        <v>0</v>
      </c>
      <c r="AB701" s="416">
        <f t="shared" ref="AB701" si="1029">SUBTOTAL(9,AB702:AB703)</f>
        <v>0</v>
      </c>
      <c r="AC701" s="399">
        <f t="shared" ref="AC701" si="1030">SUBTOTAL(9,AC702:AC703)</f>
        <v>0</v>
      </c>
      <c r="AD701" s="1015"/>
      <c r="AE701" s="1016"/>
      <c r="AF701" s="1017"/>
    </row>
    <row r="702" spans="1:32" ht="15" customHeight="1" x14ac:dyDescent="0.2">
      <c r="A702" s="222">
        <v>151</v>
      </c>
      <c r="B702" s="499"/>
      <c r="C702" s="261"/>
      <c r="D702" s="261"/>
      <c r="E702" s="475"/>
      <c r="F702" s="880" t="str">
        <f>'2. CAD NCCF'!F702:L702</f>
        <v>Non-FI issued unsecured bonds and paper, medium rated</v>
      </c>
      <c r="G702" s="881"/>
      <c r="H702" s="881"/>
      <c r="I702" s="881"/>
      <c r="J702" s="881"/>
      <c r="K702" s="881"/>
      <c r="L702" s="882"/>
      <c r="M702" s="433">
        <f>'2. CAD NCCF'!M702+'3. USD NCCF'!M702+'4. EUR NCCF'!M702+'5. GBP NCCF'!M702+'6. Other(Incld) NCCF'!M702</f>
        <v>0</v>
      </c>
      <c r="N702" s="438">
        <f>'2. CAD NCCF'!N702+'3. USD NCCF'!N702+'4. EUR NCCF'!N702+'5. GBP NCCF'!N702+'6. Other(Incld) NCCF'!N702</f>
        <v>0</v>
      </c>
      <c r="O702" s="435">
        <f>'2. CAD NCCF'!O702+'3. USD NCCF'!O702+'4. EUR NCCF'!O702+'5. GBP NCCF'!O702+'6. Other(Incld) NCCF'!O702</f>
        <v>0</v>
      </c>
      <c r="P702" s="435">
        <f>'2. CAD NCCF'!P702+'3. USD NCCF'!P702+'4. EUR NCCF'!P702+'5. GBP NCCF'!P702+'6. Other(Incld) NCCF'!P702</f>
        <v>0</v>
      </c>
      <c r="Q702" s="437">
        <f>'2. CAD NCCF'!Q702+'3. USD NCCF'!Q702+'4. EUR NCCF'!Q702+'5. GBP NCCF'!Q702+'6. Other(Incld) NCCF'!Q702</f>
        <v>0</v>
      </c>
      <c r="R702" s="435">
        <f>'2. CAD NCCF'!R702+'3. USD NCCF'!R702+'4. EUR NCCF'!R702+'5. GBP NCCF'!R702+'6. Other(Incld) NCCF'!R702</f>
        <v>0</v>
      </c>
      <c r="S702" s="436">
        <f>'2. CAD NCCF'!S702+'3. USD NCCF'!S702+'4. EUR NCCF'!S702+'5. GBP NCCF'!S702+'6. Other(Incld) NCCF'!S702</f>
        <v>0</v>
      </c>
      <c r="T702" s="435">
        <f>'2. CAD NCCF'!T702+'3. USD NCCF'!T702+'4. EUR NCCF'!T702+'5. GBP NCCF'!T702+'6. Other(Incld) NCCF'!T702</f>
        <v>0</v>
      </c>
      <c r="U702" s="436">
        <f>'2. CAD NCCF'!U702+'3. USD NCCF'!U702+'4. EUR NCCF'!U702+'5. GBP NCCF'!U702+'6. Other(Incld) NCCF'!U702</f>
        <v>0</v>
      </c>
      <c r="V702" s="435">
        <f>'2. CAD NCCF'!V702+'3. USD NCCF'!V702+'4. EUR NCCF'!V702+'5. GBP NCCF'!V702+'6. Other(Incld) NCCF'!V702</f>
        <v>0</v>
      </c>
      <c r="W702" s="436">
        <f>'2. CAD NCCF'!W702+'3. USD NCCF'!W702+'4. EUR NCCF'!W702+'5. GBP NCCF'!W702+'6. Other(Incld) NCCF'!W702</f>
        <v>0</v>
      </c>
      <c r="X702" s="435">
        <f>'2. CAD NCCF'!X702+'3. USD NCCF'!X702+'4. EUR NCCF'!X702+'5. GBP NCCF'!X702+'6. Other(Incld) NCCF'!X702</f>
        <v>0</v>
      </c>
      <c r="Y702" s="436">
        <f>'2. CAD NCCF'!Y702+'3. USD NCCF'!Y702+'4. EUR NCCF'!Y702+'5. GBP NCCF'!Y702+'6. Other(Incld) NCCF'!Y702</f>
        <v>0</v>
      </c>
      <c r="Z702" s="435">
        <f>'2. CAD NCCF'!Z702+'3. USD NCCF'!Z702+'4. EUR NCCF'!Z702+'5. GBP NCCF'!Z702+'6. Other(Incld) NCCF'!Z702</f>
        <v>0</v>
      </c>
      <c r="AA702" s="436">
        <f>'2. CAD NCCF'!AA702+'3. USD NCCF'!AA702+'4. EUR NCCF'!AA702+'5. GBP NCCF'!AA702+'6. Other(Incld) NCCF'!AA702</f>
        <v>0</v>
      </c>
      <c r="AB702" s="439">
        <f>'2. CAD NCCF'!AB702+'3. USD NCCF'!AB702+'4. EUR NCCF'!AB702+'5. GBP NCCF'!AB702+'6. Other(Incld) NCCF'!AB702</f>
        <v>0</v>
      </c>
      <c r="AC702" s="433">
        <f>'2. CAD NCCF'!AC702+'3. USD NCCF'!AC702+'4. EUR NCCF'!AC702+'5. GBP NCCF'!AC702+'6. Other(Incld) NCCF'!AC702</f>
        <v>0</v>
      </c>
      <c r="AD702" s="1015"/>
      <c r="AE702" s="1016"/>
      <c r="AF702" s="1017"/>
    </row>
    <row r="703" spans="1:32" ht="15" customHeight="1" x14ac:dyDescent="0.2">
      <c r="A703" s="222">
        <v>152</v>
      </c>
      <c r="B703" s="499"/>
      <c r="C703" s="261"/>
      <c r="D703" s="261"/>
      <c r="E703" s="475"/>
      <c r="F703" s="880" t="str">
        <f>'2. CAD NCCF'!F703:L703</f>
        <v>Non-FI issued covered bonds, medium rated</v>
      </c>
      <c r="G703" s="881"/>
      <c r="H703" s="881"/>
      <c r="I703" s="881"/>
      <c r="J703" s="881"/>
      <c r="K703" s="881"/>
      <c r="L703" s="882"/>
      <c r="M703" s="433">
        <f>'2. CAD NCCF'!M703+'3. USD NCCF'!M703+'4. EUR NCCF'!M703+'5. GBP NCCF'!M703+'6. Other(Incld) NCCF'!M703</f>
        <v>0</v>
      </c>
      <c r="N703" s="438">
        <f>'2. CAD NCCF'!N703+'3. USD NCCF'!N703+'4. EUR NCCF'!N703+'5. GBP NCCF'!N703+'6. Other(Incld) NCCF'!N703</f>
        <v>0</v>
      </c>
      <c r="O703" s="435">
        <f>'2. CAD NCCF'!O703+'3. USD NCCF'!O703+'4. EUR NCCF'!O703+'5. GBP NCCF'!O703+'6. Other(Incld) NCCF'!O703</f>
        <v>0</v>
      </c>
      <c r="P703" s="435">
        <f>'2. CAD NCCF'!P703+'3. USD NCCF'!P703+'4. EUR NCCF'!P703+'5. GBP NCCF'!P703+'6. Other(Incld) NCCF'!P703</f>
        <v>0</v>
      </c>
      <c r="Q703" s="437">
        <f>'2. CAD NCCF'!Q703+'3. USD NCCF'!Q703+'4. EUR NCCF'!Q703+'5. GBP NCCF'!Q703+'6. Other(Incld) NCCF'!Q703</f>
        <v>0</v>
      </c>
      <c r="R703" s="435">
        <f>'2. CAD NCCF'!R703+'3. USD NCCF'!R703+'4. EUR NCCF'!R703+'5. GBP NCCF'!R703+'6. Other(Incld) NCCF'!R703</f>
        <v>0</v>
      </c>
      <c r="S703" s="436">
        <f>'2. CAD NCCF'!S703+'3. USD NCCF'!S703+'4. EUR NCCF'!S703+'5. GBP NCCF'!S703+'6. Other(Incld) NCCF'!S703</f>
        <v>0</v>
      </c>
      <c r="T703" s="435">
        <f>'2. CAD NCCF'!T703+'3. USD NCCF'!T703+'4. EUR NCCF'!T703+'5. GBP NCCF'!T703+'6. Other(Incld) NCCF'!T703</f>
        <v>0</v>
      </c>
      <c r="U703" s="436">
        <f>'2. CAD NCCF'!U703+'3. USD NCCF'!U703+'4. EUR NCCF'!U703+'5. GBP NCCF'!U703+'6. Other(Incld) NCCF'!U703</f>
        <v>0</v>
      </c>
      <c r="V703" s="435">
        <f>'2. CAD NCCF'!V703+'3. USD NCCF'!V703+'4. EUR NCCF'!V703+'5. GBP NCCF'!V703+'6. Other(Incld) NCCF'!V703</f>
        <v>0</v>
      </c>
      <c r="W703" s="436">
        <f>'2. CAD NCCF'!W703+'3. USD NCCF'!W703+'4. EUR NCCF'!W703+'5. GBP NCCF'!W703+'6. Other(Incld) NCCF'!W703</f>
        <v>0</v>
      </c>
      <c r="X703" s="435">
        <f>'2. CAD NCCF'!X703+'3. USD NCCF'!X703+'4. EUR NCCF'!X703+'5. GBP NCCF'!X703+'6. Other(Incld) NCCF'!X703</f>
        <v>0</v>
      </c>
      <c r="Y703" s="436">
        <f>'2. CAD NCCF'!Y703+'3. USD NCCF'!Y703+'4. EUR NCCF'!Y703+'5. GBP NCCF'!Y703+'6. Other(Incld) NCCF'!Y703</f>
        <v>0</v>
      </c>
      <c r="Z703" s="435">
        <f>'2. CAD NCCF'!Z703+'3. USD NCCF'!Z703+'4. EUR NCCF'!Z703+'5. GBP NCCF'!Z703+'6. Other(Incld) NCCF'!Z703</f>
        <v>0</v>
      </c>
      <c r="AA703" s="436">
        <f>'2. CAD NCCF'!AA703+'3. USD NCCF'!AA703+'4. EUR NCCF'!AA703+'5. GBP NCCF'!AA703+'6. Other(Incld) NCCF'!AA703</f>
        <v>0</v>
      </c>
      <c r="AB703" s="439">
        <f>'2. CAD NCCF'!AB703+'3. USD NCCF'!AB703+'4. EUR NCCF'!AB703+'5. GBP NCCF'!AB703+'6. Other(Incld) NCCF'!AB703</f>
        <v>0</v>
      </c>
      <c r="AC703" s="433">
        <f>'2. CAD NCCF'!AC703+'3. USD NCCF'!AC703+'4. EUR NCCF'!AC703+'5. GBP NCCF'!AC703+'6. Other(Incld) NCCF'!AC703</f>
        <v>0</v>
      </c>
      <c r="AD703" s="1015"/>
      <c r="AE703" s="1016"/>
      <c r="AF703" s="1017"/>
    </row>
    <row r="704" spans="1:32" ht="15" customHeight="1" x14ac:dyDescent="0.2">
      <c r="A704" s="222">
        <v>153</v>
      </c>
      <c r="B704" s="499"/>
      <c r="C704" s="261"/>
      <c r="D704" s="261"/>
      <c r="E704" s="877" t="str">
        <f>'2. CAD NCCF'!E704:L704</f>
        <v>FI issued CBP, medium rated</v>
      </c>
      <c r="F704" s="878"/>
      <c r="G704" s="878"/>
      <c r="H704" s="878"/>
      <c r="I704" s="878"/>
      <c r="J704" s="878"/>
      <c r="K704" s="878"/>
      <c r="L704" s="879"/>
      <c r="M704" s="399">
        <f>SUBTOTAL(9,M705:M707)</f>
        <v>0</v>
      </c>
      <c r="N704" s="402">
        <f t="shared" ref="N704" si="1031">SUBTOTAL(9,N705:N707)</f>
        <v>0</v>
      </c>
      <c r="O704" s="406">
        <f t="shared" ref="O704" si="1032">SUBTOTAL(9,O705:O707)</f>
        <v>0</v>
      </c>
      <c r="P704" s="405">
        <f t="shared" ref="P704" si="1033">SUBTOTAL(9,P705:P707)</f>
        <v>0</v>
      </c>
      <c r="Q704" s="407">
        <f t="shared" ref="Q704" si="1034">SUBTOTAL(9,Q705:Q707)</f>
        <v>0</v>
      </c>
      <c r="R704" s="406">
        <f t="shared" ref="R704" si="1035">SUBTOTAL(9,R705:R707)</f>
        <v>0</v>
      </c>
      <c r="S704" s="406">
        <f t="shared" ref="S704" si="1036">SUBTOTAL(9,S705:S707)</f>
        <v>0</v>
      </c>
      <c r="T704" s="406">
        <f t="shared" ref="T704" si="1037">SUBTOTAL(9,T705:T707)</f>
        <v>0</v>
      </c>
      <c r="U704" s="406">
        <f t="shared" ref="U704" si="1038">SUBTOTAL(9,U705:U707)</f>
        <v>0</v>
      </c>
      <c r="V704" s="406">
        <f t="shared" ref="V704" si="1039">SUBTOTAL(9,V705:V707)</f>
        <v>0</v>
      </c>
      <c r="W704" s="406">
        <f t="shared" ref="W704" si="1040">SUBTOTAL(9,W705:W707)</f>
        <v>0</v>
      </c>
      <c r="X704" s="406">
        <f t="shared" ref="X704" si="1041">SUBTOTAL(9,X705:X707)</f>
        <v>0</v>
      </c>
      <c r="Y704" s="406">
        <f t="shared" ref="Y704" si="1042">SUBTOTAL(9,Y705:Y707)</f>
        <v>0</v>
      </c>
      <c r="Z704" s="406">
        <f t="shared" ref="Z704" si="1043">SUBTOTAL(9,Z705:Z707)</f>
        <v>0</v>
      </c>
      <c r="AA704" s="406">
        <f t="shared" ref="AA704" si="1044">SUBTOTAL(9,AA705:AA707)</f>
        <v>0</v>
      </c>
      <c r="AB704" s="416">
        <f t="shared" ref="AB704" si="1045">SUBTOTAL(9,AB705:AB707)</f>
        <v>0</v>
      </c>
      <c r="AC704" s="399">
        <f t="shared" ref="AC704" si="1046">SUBTOTAL(9,AC705:AC707)</f>
        <v>0</v>
      </c>
      <c r="AD704" s="1015"/>
      <c r="AE704" s="1016"/>
      <c r="AF704" s="1017"/>
    </row>
    <row r="705" spans="1:32" ht="15" customHeight="1" x14ac:dyDescent="0.2">
      <c r="A705" s="222">
        <v>154</v>
      </c>
      <c r="B705" s="499"/>
      <c r="C705" s="261"/>
      <c r="D705" s="261"/>
      <c r="E705" s="475"/>
      <c r="F705" s="880" t="str">
        <f>'2. CAD NCCF'!F705:L705</f>
        <v>FI issued unsecured bonds and paper, medium rated</v>
      </c>
      <c r="G705" s="881"/>
      <c r="H705" s="881"/>
      <c r="I705" s="881"/>
      <c r="J705" s="881"/>
      <c r="K705" s="881"/>
      <c r="L705" s="882"/>
      <c r="M705" s="433">
        <f>'2. CAD NCCF'!M705+'3. USD NCCF'!M705+'4. EUR NCCF'!M705+'5. GBP NCCF'!M705+'6. Other(Incld) NCCF'!M705</f>
        <v>0</v>
      </c>
      <c r="N705" s="438">
        <f>'2. CAD NCCF'!N705+'3. USD NCCF'!N705+'4. EUR NCCF'!N705+'5. GBP NCCF'!N705+'6. Other(Incld) NCCF'!N705</f>
        <v>0</v>
      </c>
      <c r="O705" s="435">
        <f>'2. CAD NCCF'!O705+'3. USD NCCF'!O705+'4. EUR NCCF'!O705+'5. GBP NCCF'!O705+'6. Other(Incld) NCCF'!O705</f>
        <v>0</v>
      </c>
      <c r="P705" s="435">
        <f>'2. CAD NCCF'!P705+'3. USD NCCF'!P705+'4. EUR NCCF'!P705+'5. GBP NCCF'!P705+'6. Other(Incld) NCCF'!P705</f>
        <v>0</v>
      </c>
      <c r="Q705" s="437">
        <f>'2. CAD NCCF'!Q705+'3. USD NCCF'!Q705+'4. EUR NCCF'!Q705+'5. GBP NCCF'!Q705+'6. Other(Incld) NCCF'!Q705</f>
        <v>0</v>
      </c>
      <c r="R705" s="435">
        <f>'2. CAD NCCF'!R705+'3. USD NCCF'!R705+'4. EUR NCCF'!R705+'5. GBP NCCF'!R705+'6. Other(Incld) NCCF'!R705</f>
        <v>0</v>
      </c>
      <c r="S705" s="436">
        <f>'2. CAD NCCF'!S705+'3. USD NCCF'!S705+'4. EUR NCCF'!S705+'5. GBP NCCF'!S705+'6. Other(Incld) NCCF'!S705</f>
        <v>0</v>
      </c>
      <c r="T705" s="435">
        <f>'2. CAD NCCF'!T705+'3. USD NCCF'!T705+'4. EUR NCCF'!T705+'5. GBP NCCF'!T705+'6. Other(Incld) NCCF'!T705</f>
        <v>0</v>
      </c>
      <c r="U705" s="436">
        <f>'2. CAD NCCF'!U705+'3. USD NCCF'!U705+'4. EUR NCCF'!U705+'5. GBP NCCF'!U705+'6. Other(Incld) NCCF'!U705</f>
        <v>0</v>
      </c>
      <c r="V705" s="435">
        <f>'2. CAD NCCF'!V705+'3. USD NCCF'!V705+'4. EUR NCCF'!V705+'5. GBP NCCF'!V705+'6. Other(Incld) NCCF'!V705</f>
        <v>0</v>
      </c>
      <c r="W705" s="436">
        <f>'2. CAD NCCF'!W705+'3. USD NCCF'!W705+'4. EUR NCCF'!W705+'5. GBP NCCF'!W705+'6. Other(Incld) NCCF'!W705</f>
        <v>0</v>
      </c>
      <c r="X705" s="435">
        <f>'2. CAD NCCF'!X705+'3. USD NCCF'!X705+'4. EUR NCCF'!X705+'5. GBP NCCF'!X705+'6. Other(Incld) NCCF'!X705</f>
        <v>0</v>
      </c>
      <c r="Y705" s="436">
        <f>'2. CAD NCCF'!Y705+'3. USD NCCF'!Y705+'4. EUR NCCF'!Y705+'5. GBP NCCF'!Y705+'6. Other(Incld) NCCF'!Y705</f>
        <v>0</v>
      </c>
      <c r="Z705" s="435">
        <f>'2. CAD NCCF'!Z705+'3. USD NCCF'!Z705+'4. EUR NCCF'!Z705+'5. GBP NCCF'!Z705+'6. Other(Incld) NCCF'!Z705</f>
        <v>0</v>
      </c>
      <c r="AA705" s="436">
        <f>'2. CAD NCCF'!AA705+'3. USD NCCF'!AA705+'4. EUR NCCF'!AA705+'5. GBP NCCF'!AA705+'6. Other(Incld) NCCF'!AA705</f>
        <v>0</v>
      </c>
      <c r="AB705" s="439">
        <f>'2. CAD NCCF'!AB705+'3. USD NCCF'!AB705+'4. EUR NCCF'!AB705+'5. GBP NCCF'!AB705+'6. Other(Incld) NCCF'!AB705</f>
        <v>0</v>
      </c>
      <c r="AC705" s="433">
        <f>'2. CAD NCCF'!AC705+'3. USD NCCF'!AC705+'4. EUR NCCF'!AC705+'5. GBP NCCF'!AC705+'6. Other(Incld) NCCF'!AC705</f>
        <v>0</v>
      </c>
      <c r="AD705" s="1015"/>
      <c r="AE705" s="1016"/>
      <c r="AF705" s="1017"/>
    </row>
    <row r="706" spans="1:32" ht="15" customHeight="1" x14ac:dyDescent="0.2">
      <c r="A706" s="222">
        <v>155</v>
      </c>
      <c r="B706" s="499"/>
      <c r="C706" s="261"/>
      <c r="D706" s="261"/>
      <c r="E706" s="475"/>
      <c r="F706" s="880" t="str">
        <f>'2. CAD NCCF'!F706:L706</f>
        <v>FI issued covered bonds, medium rated</v>
      </c>
      <c r="G706" s="881"/>
      <c r="H706" s="881"/>
      <c r="I706" s="881"/>
      <c r="J706" s="881"/>
      <c r="K706" s="881"/>
      <c r="L706" s="882"/>
      <c r="M706" s="433">
        <f>'2. CAD NCCF'!M706+'3. USD NCCF'!M706+'4. EUR NCCF'!M706+'5. GBP NCCF'!M706+'6. Other(Incld) NCCF'!M706</f>
        <v>0</v>
      </c>
      <c r="N706" s="438">
        <f>'2. CAD NCCF'!N706+'3. USD NCCF'!N706+'4. EUR NCCF'!N706+'5. GBP NCCF'!N706+'6. Other(Incld) NCCF'!N706</f>
        <v>0</v>
      </c>
      <c r="O706" s="435">
        <f>'2. CAD NCCF'!O706+'3. USD NCCF'!O706+'4. EUR NCCF'!O706+'5. GBP NCCF'!O706+'6. Other(Incld) NCCF'!O706</f>
        <v>0</v>
      </c>
      <c r="P706" s="435">
        <f>'2. CAD NCCF'!P706+'3. USD NCCF'!P706+'4. EUR NCCF'!P706+'5. GBP NCCF'!P706+'6. Other(Incld) NCCF'!P706</f>
        <v>0</v>
      </c>
      <c r="Q706" s="437">
        <f>'2. CAD NCCF'!Q706+'3. USD NCCF'!Q706+'4. EUR NCCF'!Q706+'5. GBP NCCF'!Q706+'6. Other(Incld) NCCF'!Q706</f>
        <v>0</v>
      </c>
      <c r="R706" s="435">
        <f>'2. CAD NCCF'!R706+'3. USD NCCF'!R706+'4. EUR NCCF'!R706+'5. GBP NCCF'!R706+'6. Other(Incld) NCCF'!R706</f>
        <v>0</v>
      </c>
      <c r="S706" s="436">
        <f>'2. CAD NCCF'!S706+'3. USD NCCF'!S706+'4. EUR NCCF'!S706+'5. GBP NCCF'!S706+'6. Other(Incld) NCCF'!S706</f>
        <v>0</v>
      </c>
      <c r="T706" s="435">
        <f>'2. CAD NCCF'!T706+'3. USD NCCF'!T706+'4. EUR NCCF'!T706+'5. GBP NCCF'!T706+'6. Other(Incld) NCCF'!T706</f>
        <v>0</v>
      </c>
      <c r="U706" s="436">
        <f>'2. CAD NCCF'!U706+'3. USD NCCF'!U706+'4. EUR NCCF'!U706+'5. GBP NCCF'!U706+'6. Other(Incld) NCCF'!U706</f>
        <v>0</v>
      </c>
      <c r="V706" s="435">
        <f>'2. CAD NCCF'!V706+'3. USD NCCF'!V706+'4. EUR NCCF'!V706+'5. GBP NCCF'!V706+'6. Other(Incld) NCCF'!V706</f>
        <v>0</v>
      </c>
      <c r="W706" s="436">
        <f>'2. CAD NCCF'!W706+'3. USD NCCF'!W706+'4. EUR NCCF'!W706+'5. GBP NCCF'!W706+'6. Other(Incld) NCCF'!W706</f>
        <v>0</v>
      </c>
      <c r="X706" s="435">
        <f>'2. CAD NCCF'!X706+'3. USD NCCF'!X706+'4. EUR NCCF'!X706+'5. GBP NCCF'!X706+'6. Other(Incld) NCCF'!X706</f>
        <v>0</v>
      </c>
      <c r="Y706" s="436">
        <f>'2. CAD NCCF'!Y706+'3. USD NCCF'!Y706+'4. EUR NCCF'!Y706+'5. GBP NCCF'!Y706+'6. Other(Incld) NCCF'!Y706</f>
        <v>0</v>
      </c>
      <c r="Z706" s="435">
        <f>'2. CAD NCCF'!Z706+'3. USD NCCF'!Z706+'4. EUR NCCF'!Z706+'5. GBP NCCF'!Z706+'6. Other(Incld) NCCF'!Z706</f>
        <v>0</v>
      </c>
      <c r="AA706" s="436">
        <f>'2. CAD NCCF'!AA706+'3. USD NCCF'!AA706+'4. EUR NCCF'!AA706+'5. GBP NCCF'!AA706+'6. Other(Incld) NCCF'!AA706</f>
        <v>0</v>
      </c>
      <c r="AB706" s="439">
        <f>'2. CAD NCCF'!AB706+'3. USD NCCF'!AB706+'4. EUR NCCF'!AB706+'5. GBP NCCF'!AB706+'6. Other(Incld) NCCF'!AB706</f>
        <v>0</v>
      </c>
      <c r="AC706" s="433">
        <f>'2. CAD NCCF'!AC706+'3. USD NCCF'!AC706+'4. EUR NCCF'!AC706+'5. GBP NCCF'!AC706+'6. Other(Incld) NCCF'!AC706</f>
        <v>0</v>
      </c>
      <c r="AD706" s="1015"/>
      <c r="AE706" s="1016"/>
      <c r="AF706" s="1017"/>
    </row>
    <row r="707" spans="1:32" ht="15" customHeight="1" x14ac:dyDescent="0.2">
      <c r="A707" s="222">
        <v>156</v>
      </c>
      <c r="B707" s="499"/>
      <c r="C707" s="261"/>
      <c r="D707" s="261"/>
      <c r="E707" s="475"/>
      <c r="F707" s="880" t="str">
        <f>'2. CAD NCCF'!F707:L707</f>
        <v>FI issued jumbo covered bonds, medium rated</v>
      </c>
      <c r="G707" s="881"/>
      <c r="H707" s="881"/>
      <c r="I707" s="881"/>
      <c r="J707" s="881"/>
      <c r="K707" s="881"/>
      <c r="L707" s="882"/>
      <c r="M707" s="433">
        <f>'2. CAD NCCF'!M707+'3. USD NCCF'!M707+'4. EUR NCCF'!M707+'5. GBP NCCF'!M707+'6. Other(Incld) NCCF'!M707</f>
        <v>0</v>
      </c>
      <c r="N707" s="438">
        <f>'2. CAD NCCF'!N707+'3. USD NCCF'!N707+'4. EUR NCCF'!N707+'5. GBP NCCF'!N707+'6. Other(Incld) NCCF'!N707</f>
        <v>0</v>
      </c>
      <c r="O707" s="435">
        <f>'2. CAD NCCF'!O707+'3. USD NCCF'!O707+'4. EUR NCCF'!O707+'5. GBP NCCF'!O707+'6. Other(Incld) NCCF'!O707</f>
        <v>0</v>
      </c>
      <c r="P707" s="435">
        <f>'2. CAD NCCF'!P707+'3. USD NCCF'!P707+'4. EUR NCCF'!P707+'5. GBP NCCF'!P707+'6. Other(Incld) NCCF'!P707</f>
        <v>0</v>
      </c>
      <c r="Q707" s="437">
        <f>'2. CAD NCCF'!Q707+'3. USD NCCF'!Q707+'4. EUR NCCF'!Q707+'5. GBP NCCF'!Q707+'6. Other(Incld) NCCF'!Q707</f>
        <v>0</v>
      </c>
      <c r="R707" s="435">
        <f>'2. CAD NCCF'!R707+'3. USD NCCF'!R707+'4. EUR NCCF'!R707+'5. GBP NCCF'!R707+'6. Other(Incld) NCCF'!R707</f>
        <v>0</v>
      </c>
      <c r="S707" s="436">
        <f>'2. CAD NCCF'!S707+'3. USD NCCF'!S707+'4. EUR NCCF'!S707+'5. GBP NCCF'!S707+'6. Other(Incld) NCCF'!S707</f>
        <v>0</v>
      </c>
      <c r="T707" s="435">
        <f>'2. CAD NCCF'!T707+'3. USD NCCF'!T707+'4. EUR NCCF'!T707+'5. GBP NCCF'!T707+'6. Other(Incld) NCCF'!T707</f>
        <v>0</v>
      </c>
      <c r="U707" s="436">
        <f>'2. CAD NCCF'!U707+'3. USD NCCF'!U707+'4. EUR NCCF'!U707+'5. GBP NCCF'!U707+'6. Other(Incld) NCCF'!U707</f>
        <v>0</v>
      </c>
      <c r="V707" s="435">
        <f>'2. CAD NCCF'!V707+'3. USD NCCF'!V707+'4. EUR NCCF'!V707+'5. GBP NCCF'!V707+'6. Other(Incld) NCCF'!V707</f>
        <v>0</v>
      </c>
      <c r="W707" s="436">
        <f>'2. CAD NCCF'!W707+'3. USD NCCF'!W707+'4. EUR NCCF'!W707+'5. GBP NCCF'!W707+'6. Other(Incld) NCCF'!W707</f>
        <v>0</v>
      </c>
      <c r="X707" s="435">
        <f>'2. CAD NCCF'!X707+'3. USD NCCF'!X707+'4. EUR NCCF'!X707+'5. GBP NCCF'!X707+'6. Other(Incld) NCCF'!X707</f>
        <v>0</v>
      </c>
      <c r="Y707" s="436">
        <f>'2. CAD NCCF'!Y707+'3. USD NCCF'!Y707+'4. EUR NCCF'!Y707+'5. GBP NCCF'!Y707+'6. Other(Incld) NCCF'!Y707</f>
        <v>0</v>
      </c>
      <c r="Z707" s="435">
        <f>'2. CAD NCCF'!Z707+'3. USD NCCF'!Z707+'4. EUR NCCF'!Z707+'5. GBP NCCF'!Z707+'6. Other(Incld) NCCF'!Z707</f>
        <v>0</v>
      </c>
      <c r="AA707" s="436">
        <f>'2. CAD NCCF'!AA707+'3. USD NCCF'!AA707+'4. EUR NCCF'!AA707+'5. GBP NCCF'!AA707+'6. Other(Incld) NCCF'!AA707</f>
        <v>0</v>
      </c>
      <c r="AB707" s="439">
        <f>'2. CAD NCCF'!AB707+'3. USD NCCF'!AB707+'4. EUR NCCF'!AB707+'5. GBP NCCF'!AB707+'6. Other(Incld) NCCF'!AB707</f>
        <v>0</v>
      </c>
      <c r="AC707" s="433">
        <f>'2. CAD NCCF'!AC707+'3. USD NCCF'!AC707+'4. EUR NCCF'!AC707+'5. GBP NCCF'!AC707+'6. Other(Incld) NCCF'!AC707</f>
        <v>0</v>
      </c>
      <c r="AD707" s="1015"/>
      <c r="AE707" s="1016"/>
      <c r="AF707" s="1017"/>
    </row>
    <row r="708" spans="1:32" ht="15" customHeight="1" x14ac:dyDescent="0.2">
      <c r="A708" s="222">
        <v>157</v>
      </c>
      <c r="B708" s="499"/>
      <c r="C708" s="261"/>
      <c r="D708" s="261"/>
      <c r="E708" s="877" t="str">
        <f>'2. CAD NCCF'!E708:L708</f>
        <v>Non-FI issued CBP, low or not rated</v>
      </c>
      <c r="F708" s="878"/>
      <c r="G708" s="878"/>
      <c r="H708" s="878"/>
      <c r="I708" s="878"/>
      <c r="J708" s="878"/>
      <c r="K708" s="878"/>
      <c r="L708" s="879"/>
      <c r="M708" s="399">
        <f>SUBTOTAL(9,M709:M710)</f>
        <v>0</v>
      </c>
      <c r="N708" s="402">
        <f t="shared" ref="N708:AC708" si="1047">SUBTOTAL(9,N709:N710)</f>
        <v>0</v>
      </c>
      <c r="O708" s="406">
        <f t="shared" si="1047"/>
        <v>0</v>
      </c>
      <c r="P708" s="405">
        <f t="shared" si="1047"/>
        <v>0</v>
      </c>
      <c r="Q708" s="407">
        <f t="shared" si="1047"/>
        <v>0</v>
      </c>
      <c r="R708" s="406">
        <f t="shared" si="1047"/>
        <v>0</v>
      </c>
      <c r="S708" s="406">
        <f t="shared" si="1047"/>
        <v>0</v>
      </c>
      <c r="T708" s="406">
        <f t="shared" si="1047"/>
        <v>0</v>
      </c>
      <c r="U708" s="406">
        <f t="shared" si="1047"/>
        <v>0</v>
      </c>
      <c r="V708" s="406">
        <f t="shared" si="1047"/>
        <v>0</v>
      </c>
      <c r="W708" s="406">
        <f t="shared" si="1047"/>
        <v>0</v>
      </c>
      <c r="X708" s="406">
        <f t="shared" si="1047"/>
        <v>0</v>
      </c>
      <c r="Y708" s="406">
        <f t="shared" si="1047"/>
        <v>0</v>
      </c>
      <c r="Z708" s="406">
        <f t="shared" si="1047"/>
        <v>0</v>
      </c>
      <c r="AA708" s="406">
        <f t="shared" si="1047"/>
        <v>0</v>
      </c>
      <c r="AB708" s="416">
        <f t="shared" si="1047"/>
        <v>0</v>
      </c>
      <c r="AC708" s="399">
        <f t="shared" si="1047"/>
        <v>0</v>
      </c>
      <c r="AD708" s="1015"/>
      <c r="AE708" s="1016"/>
      <c r="AF708" s="1017"/>
    </row>
    <row r="709" spans="1:32" ht="15" customHeight="1" x14ac:dyDescent="0.2">
      <c r="A709" s="222">
        <v>158</v>
      </c>
      <c r="B709" s="499"/>
      <c r="C709" s="261"/>
      <c r="D709" s="261"/>
      <c r="E709" s="475"/>
      <c r="F709" s="880" t="str">
        <f>'2. CAD NCCF'!F709:L709</f>
        <v>Non-FI issued unsecured bonds and paper, low or not rated</v>
      </c>
      <c r="G709" s="881"/>
      <c r="H709" s="881"/>
      <c r="I709" s="881"/>
      <c r="J709" s="881"/>
      <c r="K709" s="881"/>
      <c r="L709" s="882"/>
      <c r="M709" s="433">
        <f>'2. CAD NCCF'!M709+'3. USD NCCF'!M709+'4. EUR NCCF'!M709+'5. GBP NCCF'!M709+'6. Other(Incld) NCCF'!M709</f>
        <v>0</v>
      </c>
      <c r="N709" s="438">
        <f>'2. CAD NCCF'!N709+'3. USD NCCF'!N709+'4. EUR NCCF'!N709+'5. GBP NCCF'!N709+'6. Other(Incld) NCCF'!N709</f>
        <v>0</v>
      </c>
      <c r="O709" s="435">
        <f>'2. CAD NCCF'!O709+'3. USD NCCF'!O709+'4. EUR NCCF'!O709+'5. GBP NCCF'!O709+'6. Other(Incld) NCCF'!O709</f>
        <v>0</v>
      </c>
      <c r="P709" s="435">
        <f>'2. CAD NCCF'!P709+'3. USD NCCF'!P709+'4. EUR NCCF'!P709+'5. GBP NCCF'!P709+'6. Other(Incld) NCCF'!P709</f>
        <v>0</v>
      </c>
      <c r="Q709" s="437">
        <f>'2. CAD NCCF'!Q709+'3. USD NCCF'!Q709+'4. EUR NCCF'!Q709+'5. GBP NCCF'!Q709+'6. Other(Incld) NCCF'!Q709</f>
        <v>0</v>
      </c>
      <c r="R709" s="435">
        <f>'2. CAD NCCF'!R709+'3. USD NCCF'!R709+'4. EUR NCCF'!R709+'5. GBP NCCF'!R709+'6. Other(Incld) NCCF'!R709</f>
        <v>0</v>
      </c>
      <c r="S709" s="436">
        <f>'2. CAD NCCF'!S709+'3. USD NCCF'!S709+'4. EUR NCCF'!S709+'5. GBP NCCF'!S709+'6. Other(Incld) NCCF'!S709</f>
        <v>0</v>
      </c>
      <c r="T709" s="435">
        <f>'2. CAD NCCF'!T709+'3. USD NCCF'!T709+'4. EUR NCCF'!T709+'5. GBP NCCF'!T709+'6. Other(Incld) NCCF'!T709</f>
        <v>0</v>
      </c>
      <c r="U709" s="436">
        <f>'2. CAD NCCF'!U709+'3. USD NCCF'!U709+'4. EUR NCCF'!U709+'5. GBP NCCF'!U709+'6. Other(Incld) NCCF'!U709</f>
        <v>0</v>
      </c>
      <c r="V709" s="435">
        <f>'2. CAD NCCF'!V709+'3. USD NCCF'!V709+'4. EUR NCCF'!V709+'5. GBP NCCF'!V709+'6. Other(Incld) NCCF'!V709</f>
        <v>0</v>
      </c>
      <c r="W709" s="436">
        <f>'2. CAD NCCF'!W709+'3. USD NCCF'!W709+'4. EUR NCCF'!W709+'5. GBP NCCF'!W709+'6. Other(Incld) NCCF'!W709</f>
        <v>0</v>
      </c>
      <c r="X709" s="435">
        <f>'2. CAD NCCF'!X709+'3. USD NCCF'!X709+'4. EUR NCCF'!X709+'5. GBP NCCF'!X709+'6. Other(Incld) NCCF'!X709</f>
        <v>0</v>
      </c>
      <c r="Y709" s="436">
        <f>'2. CAD NCCF'!Y709+'3. USD NCCF'!Y709+'4. EUR NCCF'!Y709+'5. GBP NCCF'!Y709+'6. Other(Incld) NCCF'!Y709</f>
        <v>0</v>
      </c>
      <c r="Z709" s="435">
        <f>'2. CAD NCCF'!Z709+'3. USD NCCF'!Z709+'4. EUR NCCF'!Z709+'5. GBP NCCF'!Z709+'6. Other(Incld) NCCF'!Z709</f>
        <v>0</v>
      </c>
      <c r="AA709" s="436">
        <f>'2. CAD NCCF'!AA709+'3. USD NCCF'!AA709+'4. EUR NCCF'!AA709+'5. GBP NCCF'!AA709+'6. Other(Incld) NCCF'!AA709</f>
        <v>0</v>
      </c>
      <c r="AB709" s="439">
        <f>'2. CAD NCCF'!AB709+'3. USD NCCF'!AB709+'4. EUR NCCF'!AB709+'5. GBP NCCF'!AB709+'6. Other(Incld) NCCF'!AB709</f>
        <v>0</v>
      </c>
      <c r="AC709" s="433">
        <f>'2. CAD NCCF'!AC709+'3. USD NCCF'!AC709+'4. EUR NCCF'!AC709+'5. GBP NCCF'!AC709+'6. Other(Incld) NCCF'!AC709</f>
        <v>0</v>
      </c>
      <c r="AD709" s="1015"/>
      <c r="AE709" s="1016"/>
      <c r="AF709" s="1017"/>
    </row>
    <row r="710" spans="1:32" ht="15" customHeight="1" x14ac:dyDescent="0.2">
      <c r="A710" s="222">
        <v>159</v>
      </c>
      <c r="B710" s="499"/>
      <c r="C710" s="261"/>
      <c r="D710" s="261"/>
      <c r="E710" s="475"/>
      <c r="F710" s="880" t="str">
        <f>'2. CAD NCCF'!F710:L710</f>
        <v>Non-FI issued covered bonds, low or not rated</v>
      </c>
      <c r="G710" s="881"/>
      <c r="H710" s="881"/>
      <c r="I710" s="881"/>
      <c r="J710" s="881"/>
      <c r="K710" s="881"/>
      <c r="L710" s="882"/>
      <c r="M710" s="433">
        <f>'2. CAD NCCF'!M710+'3. USD NCCF'!M710+'4. EUR NCCF'!M710+'5. GBP NCCF'!M710+'6. Other(Incld) NCCF'!M710</f>
        <v>0</v>
      </c>
      <c r="N710" s="438">
        <f>'2. CAD NCCF'!N710+'3. USD NCCF'!N710+'4. EUR NCCF'!N710+'5. GBP NCCF'!N710+'6. Other(Incld) NCCF'!N710</f>
        <v>0</v>
      </c>
      <c r="O710" s="435">
        <f>'2. CAD NCCF'!O710+'3. USD NCCF'!O710+'4. EUR NCCF'!O710+'5. GBP NCCF'!O710+'6. Other(Incld) NCCF'!O710</f>
        <v>0</v>
      </c>
      <c r="P710" s="435">
        <f>'2. CAD NCCF'!P710+'3. USD NCCF'!P710+'4. EUR NCCF'!P710+'5. GBP NCCF'!P710+'6. Other(Incld) NCCF'!P710</f>
        <v>0</v>
      </c>
      <c r="Q710" s="437">
        <f>'2. CAD NCCF'!Q710+'3. USD NCCF'!Q710+'4. EUR NCCF'!Q710+'5. GBP NCCF'!Q710+'6. Other(Incld) NCCF'!Q710</f>
        <v>0</v>
      </c>
      <c r="R710" s="435">
        <f>'2. CAD NCCF'!R710+'3. USD NCCF'!R710+'4. EUR NCCF'!R710+'5. GBP NCCF'!R710+'6. Other(Incld) NCCF'!R710</f>
        <v>0</v>
      </c>
      <c r="S710" s="436">
        <f>'2. CAD NCCF'!S710+'3. USD NCCF'!S710+'4. EUR NCCF'!S710+'5. GBP NCCF'!S710+'6. Other(Incld) NCCF'!S710</f>
        <v>0</v>
      </c>
      <c r="T710" s="435">
        <f>'2. CAD NCCF'!T710+'3. USD NCCF'!T710+'4. EUR NCCF'!T710+'5. GBP NCCF'!T710+'6. Other(Incld) NCCF'!T710</f>
        <v>0</v>
      </c>
      <c r="U710" s="436">
        <f>'2. CAD NCCF'!U710+'3. USD NCCF'!U710+'4. EUR NCCF'!U710+'5. GBP NCCF'!U710+'6. Other(Incld) NCCF'!U710</f>
        <v>0</v>
      </c>
      <c r="V710" s="435">
        <f>'2. CAD NCCF'!V710+'3. USD NCCF'!V710+'4. EUR NCCF'!V710+'5. GBP NCCF'!V710+'6. Other(Incld) NCCF'!V710</f>
        <v>0</v>
      </c>
      <c r="W710" s="436">
        <f>'2. CAD NCCF'!W710+'3. USD NCCF'!W710+'4. EUR NCCF'!W710+'5. GBP NCCF'!W710+'6. Other(Incld) NCCF'!W710</f>
        <v>0</v>
      </c>
      <c r="X710" s="435">
        <f>'2. CAD NCCF'!X710+'3. USD NCCF'!X710+'4. EUR NCCF'!X710+'5. GBP NCCF'!X710+'6. Other(Incld) NCCF'!X710</f>
        <v>0</v>
      </c>
      <c r="Y710" s="436">
        <f>'2. CAD NCCF'!Y710+'3. USD NCCF'!Y710+'4. EUR NCCF'!Y710+'5. GBP NCCF'!Y710+'6. Other(Incld) NCCF'!Y710</f>
        <v>0</v>
      </c>
      <c r="Z710" s="435">
        <f>'2. CAD NCCF'!Z710+'3. USD NCCF'!Z710+'4. EUR NCCF'!Z710+'5. GBP NCCF'!Z710+'6. Other(Incld) NCCF'!Z710</f>
        <v>0</v>
      </c>
      <c r="AA710" s="436">
        <f>'2. CAD NCCF'!AA710+'3. USD NCCF'!AA710+'4. EUR NCCF'!AA710+'5. GBP NCCF'!AA710+'6. Other(Incld) NCCF'!AA710</f>
        <v>0</v>
      </c>
      <c r="AB710" s="439">
        <f>'2. CAD NCCF'!AB710+'3. USD NCCF'!AB710+'4. EUR NCCF'!AB710+'5. GBP NCCF'!AB710+'6. Other(Incld) NCCF'!AB710</f>
        <v>0</v>
      </c>
      <c r="AC710" s="433">
        <f>'2. CAD NCCF'!AC710+'3. USD NCCF'!AC710+'4. EUR NCCF'!AC710+'5. GBP NCCF'!AC710+'6. Other(Incld) NCCF'!AC710</f>
        <v>0</v>
      </c>
      <c r="AD710" s="1015"/>
      <c r="AE710" s="1016"/>
      <c r="AF710" s="1017"/>
    </row>
    <row r="711" spans="1:32" ht="15" customHeight="1" x14ac:dyDescent="0.2">
      <c r="A711" s="222">
        <v>160</v>
      </c>
      <c r="B711" s="499"/>
      <c r="C711" s="261"/>
      <c r="D711" s="261"/>
      <c r="E711" s="877" t="str">
        <f>'2. CAD NCCF'!E711:L711</f>
        <v>FI issued CBP, low or not rated</v>
      </c>
      <c r="F711" s="878"/>
      <c r="G711" s="878"/>
      <c r="H711" s="878"/>
      <c r="I711" s="878"/>
      <c r="J711" s="878"/>
      <c r="K711" s="878"/>
      <c r="L711" s="879"/>
      <c r="M711" s="399">
        <f>SUBTOTAL(9,M712:M714)</f>
        <v>0</v>
      </c>
      <c r="N711" s="402">
        <f t="shared" ref="N711" si="1048">SUBTOTAL(9,N712:N714)</f>
        <v>0</v>
      </c>
      <c r="O711" s="406">
        <f t="shared" ref="O711" si="1049">SUBTOTAL(9,O712:O714)</f>
        <v>0</v>
      </c>
      <c r="P711" s="405">
        <f t="shared" ref="P711" si="1050">SUBTOTAL(9,P712:P714)</f>
        <v>0</v>
      </c>
      <c r="Q711" s="407">
        <f t="shared" ref="Q711" si="1051">SUBTOTAL(9,Q712:Q714)</f>
        <v>0</v>
      </c>
      <c r="R711" s="406">
        <f t="shared" ref="R711" si="1052">SUBTOTAL(9,R712:R714)</f>
        <v>0</v>
      </c>
      <c r="S711" s="406">
        <f t="shared" ref="S711" si="1053">SUBTOTAL(9,S712:S714)</f>
        <v>0</v>
      </c>
      <c r="T711" s="406">
        <f t="shared" ref="T711" si="1054">SUBTOTAL(9,T712:T714)</f>
        <v>0</v>
      </c>
      <c r="U711" s="406">
        <f t="shared" ref="U711" si="1055">SUBTOTAL(9,U712:U714)</f>
        <v>0</v>
      </c>
      <c r="V711" s="406">
        <f t="shared" ref="V711" si="1056">SUBTOTAL(9,V712:V714)</f>
        <v>0</v>
      </c>
      <c r="W711" s="406">
        <f t="shared" ref="W711" si="1057">SUBTOTAL(9,W712:W714)</f>
        <v>0</v>
      </c>
      <c r="X711" s="406">
        <f t="shared" ref="X711" si="1058">SUBTOTAL(9,X712:X714)</f>
        <v>0</v>
      </c>
      <c r="Y711" s="406">
        <f t="shared" ref="Y711" si="1059">SUBTOTAL(9,Y712:Y714)</f>
        <v>0</v>
      </c>
      <c r="Z711" s="406">
        <f t="shared" ref="Z711" si="1060">SUBTOTAL(9,Z712:Z714)</f>
        <v>0</v>
      </c>
      <c r="AA711" s="406">
        <f t="shared" ref="AA711" si="1061">SUBTOTAL(9,AA712:AA714)</f>
        <v>0</v>
      </c>
      <c r="AB711" s="416">
        <f t="shared" ref="AB711" si="1062">SUBTOTAL(9,AB712:AB714)</f>
        <v>0</v>
      </c>
      <c r="AC711" s="399">
        <f t="shared" ref="AC711" si="1063">SUBTOTAL(9,AC712:AC714)</f>
        <v>0</v>
      </c>
      <c r="AD711" s="1015"/>
      <c r="AE711" s="1016"/>
      <c r="AF711" s="1017"/>
    </row>
    <row r="712" spans="1:32" ht="15" customHeight="1" x14ac:dyDescent="0.2">
      <c r="A712" s="222">
        <v>161</v>
      </c>
      <c r="B712" s="499"/>
      <c r="C712" s="261"/>
      <c r="D712" s="261"/>
      <c r="E712" s="475"/>
      <c r="F712" s="880" t="str">
        <f>'2. CAD NCCF'!F712:L712</f>
        <v>FI issued unsecured bonds and paper, low or not rated</v>
      </c>
      <c r="G712" s="881"/>
      <c r="H712" s="881"/>
      <c r="I712" s="881"/>
      <c r="J712" s="881"/>
      <c r="K712" s="881"/>
      <c r="L712" s="882"/>
      <c r="M712" s="433">
        <f>'2. CAD NCCF'!M712+'3. USD NCCF'!M712+'4. EUR NCCF'!M712+'5. GBP NCCF'!M712+'6. Other(Incld) NCCF'!M712</f>
        <v>0</v>
      </c>
      <c r="N712" s="438">
        <f>'2. CAD NCCF'!N712+'3. USD NCCF'!N712+'4. EUR NCCF'!N712+'5. GBP NCCF'!N712+'6. Other(Incld) NCCF'!N712</f>
        <v>0</v>
      </c>
      <c r="O712" s="435">
        <f>'2. CAD NCCF'!O712+'3. USD NCCF'!O712+'4. EUR NCCF'!O712+'5. GBP NCCF'!O712+'6. Other(Incld) NCCF'!O712</f>
        <v>0</v>
      </c>
      <c r="P712" s="435">
        <f>'2. CAD NCCF'!P712+'3. USD NCCF'!P712+'4. EUR NCCF'!P712+'5. GBP NCCF'!P712+'6. Other(Incld) NCCF'!P712</f>
        <v>0</v>
      </c>
      <c r="Q712" s="437">
        <f>'2. CAD NCCF'!Q712+'3. USD NCCF'!Q712+'4. EUR NCCF'!Q712+'5. GBP NCCF'!Q712+'6. Other(Incld) NCCF'!Q712</f>
        <v>0</v>
      </c>
      <c r="R712" s="435">
        <f>'2. CAD NCCF'!R712+'3. USD NCCF'!R712+'4. EUR NCCF'!R712+'5. GBP NCCF'!R712+'6. Other(Incld) NCCF'!R712</f>
        <v>0</v>
      </c>
      <c r="S712" s="436">
        <f>'2. CAD NCCF'!S712+'3. USD NCCF'!S712+'4. EUR NCCF'!S712+'5. GBP NCCF'!S712+'6. Other(Incld) NCCF'!S712</f>
        <v>0</v>
      </c>
      <c r="T712" s="435">
        <f>'2. CAD NCCF'!T712+'3. USD NCCF'!T712+'4. EUR NCCF'!T712+'5. GBP NCCF'!T712+'6. Other(Incld) NCCF'!T712</f>
        <v>0</v>
      </c>
      <c r="U712" s="436">
        <f>'2. CAD NCCF'!U712+'3. USD NCCF'!U712+'4. EUR NCCF'!U712+'5. GBP NCCF'!U712+'6. Other(Incld) NCCF'!U712</f>
        <v>0</v>
      </c>
      <c r="V712" s="435">
        <f>'2. CAD NCCF'!V712+'3. USD NCCF'!V712+'4. EUR NCCF'!V712+'5. GBP NCCF'!V712+'6. Other(Incld) NCCF'!V712</f>
        <v>0</v>
      </c>
      <c r="W712" s="436">
        <f>'2. CAD NCCF'!W712+'3. USD NCCF'!W712+'4. EUR NCCF'!W712+'5. GBP NCCF'!W712+'6. Other(Incld) NCCF'!W712</f>
        <v>0</v>
      </c>
      <c r="X712" s="435">
        <f>'2. CAD NCCF'!X712+'3. USD NCCF'!X712+'4. EUR NCCF'!X712+'5. GBP NCCF'!X712+'6. Other(Incld) NCCF'!X712</f>
        <v>0</v>
      </c>
      <c r="Y712" s="436">
        <f>'2. CAD NCCF'!Y712+'3. USD NCCF'!Y712+'4. EUR NCCF'!Y712+'5. GBP NCCF'!Y712+'6. Other(Incld) NCCF'!Y712</f>
        <v>0</v>
      </c>
      <c r="Z712" s="435">
        <f>'2. CAD NCCF'!Z712+'3. USD NCCF'!Z712+'4. EUR NCCF'!Z712+'5. GBP NCCF'!Z712+'6. Other(Incld) NCCF'!Z712</f>
        <v>0</v>
      </c>
      <c r="AA712" s="436">
        <f>'2. CAD NCCF'!AA712+'3. USD NCCF'!AA712+'4. EUR NCCF'!AA712+'5. GBP NCCF'!AA712+'6. Other(Incld) NCCF'!AA712</f>
        <v>0</v>
      </c>
      <c r="AB712" s="439">
        <f>'2. CAD NCCF'!AB712+'3. USD NCCF'!AB712+'4. EUR NCCF'!AB712+'5. GBP NCCF'!AB712+'6. Other(Incld) NCCF'!AB712</f>
        <v>0</v>
      </c>
      <c r="AC712" s="433">
        <f>'2. CAD NCCF'!AC712+'3. USD NCCF'!AC712+'4. EUR NCCF'!AC712+'5. GBP NCCF'!AC712+'6. Other(Incld) NCCF'!AC712</f>
        <v>0</v>
      </c>
      <c r="AD712" s="1015"/>
      <c r="AE712" s="1016"/>
      <c r="AF712" s="1017"/>
    </row>
    <row r="713" spans="1:32" ht="15" customHeight="1" x14ac:dyDescent="0.2">
      <c r="A713" s="222">
        <v>162</v>
      </c>
      <c r="B713" s="499"/>
      <c r="C713" s="467"/>
      <c r="D713" s="467"/>
      <c r="E713" s="467"/>
      <c r="F713" s="880" t="str">
        <f>'2. CAD NCCF'!F713:L713</f>
        <v>FI issued covered bonds, low or not rated</v>
      </c>
      <c r="G713" s="881"/>
      <c r="H713" s="881"/>
      <c r="I713" s="881"/>
      <c r="J713" s="881"/>
      <c r="K713" s="881"/>
      <c r="L713" s="882"/>
      <c r="M713" s="433">
        <f>'2. CAD NCCF'!M713+'3. USD NCCF'!M713+'4. EUR NCCF'!M713+'5. GBP NCCF'!M713+'6. Other(Incld) NCCF'!M713</f>
        <v>0</v>
      </c>
      <c r="N713" s="438">
        <f>'2. CAD NCCF'!N713+'3. USD NCCF'!N713+'4. EUR NCCF'!N713+'5. GBP NCCF'!N713+'6. Other(Incld) NCCF'!N713</f>
        <v>0</v>
      </c>
      <c r="O713" s="435">
        <f>'2. CAD NCCF'!O713+'3. USD NCCF'!O713+'4. EUR NCCF'!O713+'5. GBP NCCF'!O713+'6. Other(Incld) NCCF'!O713</f>
        <v>0</v>
      </c>
      <c r="P713" s="435">
        <f>'2. CAD NCCF'!P713+'3. USD NCCF'!P713+'4. EUR NCCF'!P713+'5. GBP NCCF'!P713+'6. Other(Incld) NCCF'!P713</f>
        <v>0</v>
      </c>
      <c r="Q713" s="437">
        <f>'2. CAD NCCF'!Q713+'3. USD NCCF'!Q713+'4. EUR NCCF'!Q713+'5. GBP NCCF'!Q713+'6. Other(Incld) NCCF'!Q713</f>
        <v>0</v>
      </c>
      <c r="R713" s="435">
        <f>'2. CAD NCCF'!R713+'3. USD NCCF'!R713+'4. EUR NCCF'!R713+'5. GBP NCCF'!R713+'6. Other(Incld) NCCF'!R713</f>
        <v>0</v>
      </c>
      <c r="S713" s="436">
        <f>'2. CAD NCCF'!S713+'3. USD NCCF'!S713+'4. EUR NCCF'!S713+'5. GBP NCCF'!S713+'6. Other(Incld) NCCF'!S713</f>
        <v>0</v>
      </c>
      <c r="T713" s="435">
        <f>'2. CAD NCCF'!T713+'3. USD NCCF'!T713+'4. EUR NCCF'!T713+'5. GBP NCCF'!T713+'6. Other(Incld) NCCF'!T713</f>
        <v>0</v>
      </c>
      <c r="U713" s="436">
        <f>'2. CAD NCCF'!U713+'3. USD NCCF'!U713+'4. EUR NCCF'!U713+'5. GBP NCCF'!U713+'6. Other(Incld) NCCF'!U713</f>
        <v>0</v>
      </c>
      <c r="V713" s="435">
        <f>'2. CAD NCCF'!V713+'3. USD NCCF'!V713+'4. EUR NCCF'!V713+'5. GBP NCCF'!V713+'6. Other(Incld) NCCF'!V713</f>
        <v>0</v>
      </c>
      <c r="W713" s="436">
        <f>'2. CAD NCCF'!W713+'3. USD NCCF'!W713+'4. EUR NCCF'!W713+'5. GBP NCCF'!W713+'6. Other(Incld) NCCF'!W713</f>
        <v>0</v>
      </c>
      <c r="X713" s="435">
        <f>'2. CAD NCCF'!X713+'3. USD NCCF'!X713+'4. EUR NCCF'!X713+'5. GBP NCCF'!X713+'6. Other(Incld) NCCF'!X713</f>
        <v>0</v>
      </c>
      <c r="Y713" s="436">
        <f>'2. CAD NCCF'!Y713+'3. USD NCCF'!Y713+'4. EUR NCCF'!Y713+'5. GBP NCCF'!Y713+'6. Other(Incld) NCCF'!Y713</f>
        <v>0</v>
      </c>
      <c r="Z713" s="435">
        <f>'2. CAD NCCF'!Z713+'3. USD NCCF'!Z713+'4. EUR NCCF'!Z713+'5. GBP NCCF'!Z713+'6. Other(Incld) NCCF'!Z713</f>
        <v>0</v>
      </c>
      <c r="AA713" s="436">
        <f>'2. CAD NCCF'!AA713+'3. USD NCCF'!AA713+'4. EUR NCCF'!AA713+'5. GBP NCCF'!AA713+'6. Other(Incld) NCCF'!AA713</f>
        <v>0</v>
      </c>
      <c r="AB713" s="439">
        <f>'2. CAD NCCF'!AB713+'3. USD NCCF'!AB713+'4. EUR NCCF'!AB713+'5. GBP NCCF'!AB713+'6. Other(Incld) NCCF'!AB713</f>
        <v>0</v>
      </c>
      <c r="AC713" s="433">
        <f>'2. CAD NCCF'!AC713+'3. USD NCCF'!AC713+'4. EUR NCCF'!AC713+'5. GBP NCCF'!AC713+'6. Other(Incld) NCCF'!AC713</f>
        <v>0</v>
      </c>
      <c r="AD713" s="1015"/>
      <c r="AE713" s="1016"/>
      <c r="AF713" s="1017"/>
    </row>
    <row r="714" spans="1:32" ht="15" customHeight="1" x14ac:dyDescent="0.2">
      <c r="A714" s="222">
        <v>163</v>
      </c>
      <c r="B714" s="499"/>
      <c r="C714" s="467"/>
      <c r="D714" s="467"/>
      <c r="E714" s="467"/>
      <c r="F714" s="880" t="str">
        <f>'2. CAD NCCF'!F714:L714</f>
        <v>FI issued jumbo covered bonds, low or not rated</v>
      </c>
      <c r="G714" s="881"/>
      <c r="H714" s="881"/>
      <c r="I714" s="881"/>
      <c r="J714" s="881"/>
      <c r="K714" s="881"/>
      <c r="L714" s="882"/>
      <c r="M714" s="433">
        <f>'2. CAD NCCF'!M714+'3. USD NCCF'!M714+'4. EUR NCCF'!M714+'5. GBP NCCF'!M714+'6. Other(Incld) NCCF'!M714</f>
        <v>0</v>
      </c>
      <c r="N714" s="438">
        <f>'2. CAD NCCF'!N714+'3. USD NCCF'!N714+'4. EUR NCCF'!N714+'5. GBP NCCF'!N714+'6. Other(Incld) NCCF'!N714</f>
        <v>0</v>
      </c>
      <c r="O714" s="435">
        <f>'2. CAD NCCF'!O714+'3. USD NCCF'!O714+'4. EUR NCCF'!O714+'5. GBP NCCF'!O714+'6. Other(Incld) NCCF'!O714</f>
        <v>0</v>
      </c>
      <c r="P714" s="435">
        <f>'2. CAD NCCF'!P714+'3. USD NCCF'!P714+'4. EUR NCCF'!P714+'5. GBP NCCF'!P714+'6. Other(Incld) NCCF'!P714</f>
        <v>0</v>
      </c>
      <c r="Q714" s="437">
        <f>'2. CAD NCCF'!Q714+'3. USD NCCF'!Q714+'4. EUR NCCF'!Q714+'5. GBP NCCF'!Q714+'6. Other(Incld) NCCF'!Q714</f>
        <v>0</v>
      </c>
      <c r="R714" s="435">
        <f>'2. CAD NCCF'!R714+'3. USD NCCF'!R714+'4. EUR NCCF'!R714+'5. GBP NCCF'!R714+'6. Other(Incld) NCCF'!R714</f>
        <v>0</v>
      </c>
      <c r="S714" s="436">
        <f>'2. CAD NCCF'!S714+'3. USD NCCF'!S714+'4. EUR NCCF'!S714+'5. GBP NCCF'!S714+'6. Other(Incld) NCCF'!S714</f>
        <v>0</v>
      </c>
      <c r="T714" s="435">
        <f>'2. CAD NCCF'!T714+'3. USD NCCF'!T714+'4. EUR NCCF'!T714+'5. GBP NCCF'!T714+'6. Other(Incld) NCCF'!T714</f>
        <v>0</v>
      </c>
      <c r="U714" s="436">
        <f>'2. CAD NCCF'!U714+'3. USD NCCF'!U714+'4. EUR NCCF'!U714+'5. GBP NCCF'!U714+'6. Other(Incld) NCCF'!U714</f>
        <v>0</v>
      </c>
      <c r="V714" s="435">
        <f>'2. CAD NCCF'!V714+'3. USD NCCF'!V714+'4. EUR NCCF'!V714+'5. GBP NCCF'!V714+'6. Other(Incld) NCCF'!V714</f>
        <v>0</v>
      </c>
      <c r="W714" s="436">
        <f>'2. CAD NCCF'!W714+'3. USD NCCF'!W714+'4. EUR NCCF'!W714+'5. GBP NCCF'!W714+'6. Other(Incld) NCCF'!W714</f>
        <v>0</v>
      </c>
      <c r="X714" s="435">
        <f>'2. CAD NCCF'!X714+'3. USD NCCF'!X714+'4. EUR NCCF'!X714+'5. GBP NCCF'!X714+'6. Other(Incld) NCCF'!X714</f>
        <v>0</v>
      </c>
      <c r="Y714" s="436">
        <f>'2. CAD NCCF'!Y714+'3. USD NCCF'!Y714+'4. EUR NCCF'!Y714+'5. GBP NCCF'!Y714+'6. Other(Incld) NCCF'!Y714</f>
        <v>0</v>
      </c>
      <c r="Z714" s="435">
        <f>'2. CAD NCCF'!Z714+'3. USD NCCF'!Z714+'4. EUR NCCF'!Z714+'5. GBP NCCF'!Z714+'6. Other(Incld) NCCF'!Z714</f>
        <v>0</v>
      </c>
      <c r="AA714" s="436">
        <f>'2. CAD NCCF'!AA714+'3. USD NCCF'!AA714+'4. EUR NCCF'!AA714+'5. GBP NCCF'!AA714+'6. Other(Incld) NCCF'!AA714</f>
        <v>0</v>
      </c>
      <c r="AB714" s="439">
        <f>'2. CAD NCCF'!AB714+'3. USD NCCF'!AB714+'4. EUR NCCF'!AB714+'5. GBP NCCF'!AB714+'6. Other(Incld) NCCF'!AB714</f>
        <v>0</v>
      </c>
      <c r="AC714" s="433">
        <f>'2. CAD NCCF'!AC714+'3. USD NCCF'!AC714+'4. EUR NCCF'!AC714+'5. GBP NCCF'!AC714+'6. Other(Incld) NCCF'!AC714</f>
        <v>0</v>
      </c>
      <c r="AD714" s="1015"/>
      <c r="AE714" s="1016"/>
      <c r="AF714" s="1017"/>
    </row>
    <row r="715" spans="1:32" ht="15" x14ac:dyDescent="0.2">
      <c r="A715" s="222">
        <v>164</v>
      </c>
      <c r="B715" s="499"/>
      <c r="C715" s="467"/>
      <c r="D715" s="868" t="str">
        <f>'2. CAD NCCF'!D715:AF715</f>
        <v>Asset backed securities (ABS) and asset backed commercial paper (ABCP)</v>
      </c>
      <c r="E715" s="869"/>
      <c r="F715" s="869"/>
      <c r="G715" s="869"/>
      <c r="H715" s="869"/>
      <c r="I715" s="869"/>
      <c r="J715" s="869"/>
      <c r="K715" s="869"/>
      <c r="L715" s="869"/>
      <c r="M715" s="869"/>
      <c r="N715" s="869"/>
      <c r="O715" s="869"/>
      <c r="P715" s="869"/>
      <c r="Q715" s="869"/>
      <c r="R715" s="869"/>
      <c r="S715" s="869"/>
      <c r="T715" s="869"/>
      <c r="U715" s="869"/>
      <c r="V715" s="869"/>
      <c r="W715" s="869"/>
      <c r="X715" s="869"/>
      <c r="Y715" s="869"/>
      <c r="Z715" s="869"/>
      <c r="AA715" s="869"/>
      <c r="AB715" s="869"/>
      <c r="AC715" s="869"/>
      <c r="AD715" s="869"/>
      <c r="AE715" s="869"/>
      <c r="AF715" s="870"/>
    </row>
    <row r="716" spans="1:32" ht="15" x14ac:dyDescent="0.2">
      <c r="A716" s="222">
        <v>165</v>
      </c>
      <c r="B716" s="499"/>
      <c r="C716" s="467"/>
      <c r="D716" s="467"/>
      <c r="E716" s="933" t="str">
        <f>'2. CAD NCCF'!E716:L716</f>
        <v>Non-FI issued ABS and ABCP, high rated</v>
      </c>
      <c r="F716" s="934"/>
      <c r="G716" s="934"/>
      <c r="H716" s="934"/>
      <c r="I716" s="934"/>
      <c r="J716" s="934"/>
      <c r="K716" s="934"/>
      <c r="L716" s="935"/>
      <c r="M716" s="399">
        <f>SUBTOTAL(9,M717:M718)</f>
        <v>0</v>
      </c>
      <c r="N716" s="402">
        <f t="shared" ref="N716" si="1064">SUBTOTAL(9,N717:N718)</f>
        <v>0</v>
      </c>
      <c r="O716" s="406">
        <f t="shared" ref="O716" si="1065">SUBTOTAL(9,O717:O718)</f>
        <v>0</v>
      </c>
      <c r="P716" s="405">
        <f t="shared" ref="P716" si="1066">SUBTOTAL(9,P717:P718)</f>
        <v>0</v>
      </c>
      <c r="Q716" s="407">
        <f t="shared" ref="Q716" si="1067">SUBTOTAL(9,Q717:Q718)</f>
        <v>0</v>
      </c>
      <c r="R716" s="406">
        <f t="shared" ref="R716" si="1068">SUBTOTAL(9,R717:R718)</f>
        <v>0</v>
      </c>
      <c r="S716" s="406">
        <f t="shared" ref="S716" si="1069">SUBTOTAL(9,S717:S718)</f>
        <v>0</v>
      </c>
      <c r="T716" s="406">
        <f t="shared" ref="T716" si="1070">SUBTOTAL(9,T717:T718)</f>
        <v>0</v>
      </c>
      <c r="U716" s="406">
        <f t="shared" ref="U716" si="1071">SUBTOTAL(9,U717:U718)</f>
        <v>0</v>
      </c>
      <c r="V716" s="406">
        <f t="shared" ref="V716" si="1072">SUBTOTAL(9,V717:V718)</f>
        <v>0</v>
      </c>
      <c r="W716" s="406">
        <f t="shared" ref="W716" si="1073">SUBTOTAL(9,W717:W718)</f>
        <v>0</v>
      </c>
      <c r="X716" s="406">
        <f t="shared" ref="X716" si="1074">SUBTOTAL(9,X717:X718)</f>
        <v>0</v>
      </c>
      <c r="Y716" s="406">
        <f t="shared" ref="Y716" si="1075">SUBTOTAL(9,Y717:Y718)</f>
        <v>0</v>
      </c>
      <c r="Z716" s="406">
        <f t="shared" ref="Z716" si="1076">SUBTOTAL(9,Z717:Z718)</f>
        <v>0</v>
      </c>
      <c r="AA716" s="406">
        <f t="shared" ref="AA716" si="1077">SUBTOTAL(9,AA717:AA718)</f>
        <v>0</v>
      </c>
      <c r="AB716" s="416">
        <f t="shared" ref="AB716" si="1078">SUBTOTAL(9,AB717:AB718)</f>
        <v>0</v>
      </c>
      <c r="AC716" s="399">
        <f t="shared" ref="AC716" si="1079">SUBTOTAL(9,AC717:AC718)</f>
        <v>0</v>
      </c>
      <c r="AD716" s="1015"/>
      <c r="AE716" s="1016"/>
      <c r="AF716" s="1017"/>
    </row>
    <row r="717" spans="1:32" ht="15" x14ac:dyDescent="0.2">
      <c r="A717" s="222">
        <v>166</v>
      </c>
      <c r="B717" s="499"/>
      <c r="C717" s="467"/>
      <c r="D717" s="467"/>
      <c r="E717" s="467"/>
      <c r="F717" s="880" t="str">
        <f>'2. CAD NCCF'!F717:L717</f>
        <v>Non-FI issued ABS, high rated</v>
      </c>
      <c r="G717" s="881"/>
      <c r="H717" s="881"/>
      <c r="I717" s="881"/>
      <c r="J717" s="881"/>
      <c r="K717" s="881"/>
      <c r="L717" s="882"/>
      <c r="M717" s="433">
        <f>'2. CAD NCCF'!M717+'3. USD NCCF'!M717+'4. EUR NCCF'!M717+'5. GBP NCCF'!M717+'6. Other(Incld) NCCF'!M717</f>
        <v>0</v>
      </c>
      <c r="N717" s="438">
        <f>'2. CAD NCCF'!N717+'3. USD NCCF'!N717+'4. EUR NCCF'!N717+'5. GBP NCCF'!N717+'6. Other(Incld) NCCF'!N717</f>
        <v>0</v>
      </c>
      <c r="O717" s="435">
        <f>'2. CAD NCCF'!O717+'3. USD NCCF'!O717+'4. EUR NCCF'!O717+'5. GBP NCCF'!O717+'6. Other(Incld) NCCF'!O717</f>
        <v>0</v>
      </c>
      <c r="P717" s="435">
        <f>'2. CAD NCCF'!P717+'3. USD NCCF'!P717+'4. EUR NCCF'!P717+'5. GBP NCCF'!P717+'6. Other(Incld) NCCF'!P717</f>
        <v>0</v>
      </c>
      <c r="Q717" s="437">
        <f>'2. CAD NCCF'!Q717+'3. USD NCCF'!Q717+'4. EUR NCCF'!Q717+'5. GBP NCCF'!Q717+'6. Other(Incld) NCCF'!Q717</f>
        <v>0</v>
      </c>
      <c r="R717" s="435">
        <f>'2. CAD NCCF'!R717+'3. USD NCCF'!R717+'4. EUR NCCF'!R717+'5. GBP NCCF'!R717+'6. Other(Incld) NCCF'!R717</f>
        <v>0</v>
      </c>
      <c r="S717" s="436">
        <f>'2. CAD NCCF'!S717+'3. USD NCCF'!S717+'4. EUR NCCF'!S717+'5. GBP NCCF'!S717+'6. Other(Incld) NCCF'!S717</f>
        <v>0</v>
      </c>
      <c r="T717" s="435">
        <f>'2. CAD NCCF'!T717+'3. USD NCCF'!T717+'4. EUR NCCF'!T717+'5. GBP NCCF'!T717+'6. Other(Incld) NCCF'!T717</f>
        <v>0</v>
      </c>
      <c r="U717" s="436">
        <f>'2. CAD NCCF'!U717+'3. USD NCCF'!U717+'4. EUR NCCF'!U717+'5. GBP NCCF'!U717+'6. Other(Incld) NCCF'!U717</f>
        <v>0</v>
      </c>
      <c r="V717" s="435">
        <f>'2. CAD NCCF'!V717+'3. USD NCCF'!V717+'4. EUR NCCF'!V717+'5. GBP NCCF'!V717+'6. Other(Incld) NCCF'!V717</f>
        <v>0</v>
      </c>
      <c r="W717" s="436">
        <f>'2. CAD NCCF'!W717+'3. USD NCCF'!W717+'4. EUR NCCF'!W717+'5. GBP NCCF'!W717+'6. Other(Incld) NCCF'!W717</f>
        <v>0</v>
      </c>
      <c r="X717" s="435">
        <f>'2. CAD NCCF'!X717+'3. USD NCCF'!X717+'4. EUR NCCF'!X717+'5. GBP NCCF'!X717+'6. Other(Incld) NCCF'!X717</f>
        <v>0</v>
      </c>
      <c r="Y717" s="436">
        <f>'2. CAD NCCF'!Y717+'3. USD NCCF'!Y717+'4. EUR NCCF'!Y717+'5. GBP NCCF'!Y717+'6. Other(Incld) NCCF'!Y717</f>
        <v>0</v>
      </c>
      <c r="Z717" s="435">
        <f>'2. CAD NCCF'!Z717+'3. USD NCCF'!Z717+'4. EUR NCCF'!Z717+'5. GBP NCCF'!Z717+'6. Other(Incld) NCCF'!Z717</f>
        <v>0</v>
      </c>
      <c r="AA717" s="436">
        <f>'2. CAD NCCF'!AA717+'3. USD NCCF'!AA717+'4. EUR NCCF'!AA717+'5. GBP NCCF'!AA717+'6. Other(Incld) NCCF'!AA717</f>
        <v>0</v>
      </c>
      <c r="AB717" s="439">
        <f>'2. CAD NCCF'!AB717+'3. USD NCCF'!AB717+'4. EUR NCCF'!AB717+'5. GBP NCCF'!AB717+'6. Other(Incld) NCCF'!AB717</f>
        <v>0</v>
      </c>
      <c r="AC717" s="433">
        <f>'2. CAD NCCF'!AC717+'3. USD NCCF'!AC717+'4. EUR NCCF'!AC717+'5. GBP NCCF'!AC717+'6. Other(Incld) NCCF'!AC717</f>
        <v>0</v>
      </c>
      <c r="AD717" s="1015"/>
      <c r="AE717" s="1016"/>
      <c r="AF717" s="1017"/>
    </row>
    <row r="718" spans="1:32" ht="15" customHeight="1" x14ac:dyDescent="0.2">
      <c r="A718" s="222">
        <v>167</v>
      </c>
      <c r="B718" s="499"/>
      <c r="C718" s="467"/>
      <c r="D718" s="467"/>
      <c r="E718" s="467"/>
      <c r="F718" s="880" t="str">
        <f>'2. CAD NCCF'!F718:L718</f>
        <v>Non-FI issued ABCP, high rated</v>
      </c>
      <c r="G718" s="881"/>
      <c r="H718" s="881"/>
      <c r="I718" s="881"/>
      <c r="J718" s="881"/>
      <c r="K718" s="881"/>
      <c r="L718" s="882"/>
      <c r="M718" s="433">
        <f>'2. CAD NCCF'!M718+'3. USD NCCF'!M718+'4. EUR NCCF'!M718+'5. GBP NCCF'!M718+'6. Other(Incld) NCCF'!M718</f>
        <v>0</v>
      </c>
      <c r="N718" s="438">
        <f>'2. CAD NCCF'!N718+'3. USD NCCF'!N718+'4. EUR NCCF'!N718+'5. GBP NCCF'!N718+'6. Other(Incld) NCCF'!N718</f>
        <v>0</v>
      </c>
      <c r="O718" s="435">
        <f>'2. CAD NCCF'!O718+'3. USD NCCF'!O718+'4. EUR NCCF'!O718+'5. GBP NCCF'!O718+'6. Other(Incld) NCCF'!O718</f>
        <v>0</v>
      </c>
      <c r="P718" s="435">
        <f>'2. CAD NCCF'!P718+'3. USD NCCF'!P718+'4. EUR NCCF'!P718+'5. GBP NCCF'!P718+'6. Other(Incld) NCCF'!P718</f>
        <v>0</v>
      </c>
      <c r="Q718" s="437">
        <f>'2. CAD NCCF'!Q718+'3. USD NCCF'!Q718+'4. EUR NCCF'!Q718+'5. GBP NCCF'!Q718+'6. Other(Incld) NCCF'!Q718</f>
        <v>0</v>
      </c>
      <c r="R718" s="435">
        <f>'2. CAD NCCF'!R718+'3. USD NCCF'!R718+'4. EUR NCCF'!R718+'5. GBP NCCF'!R718+'6. Other(Incld) NCCF'!R718</f>
        <v>0</v>
      </c>
      <c r="S718" s="436">
        <f>'2. CAD NCCF'!S718+'3. USD NCCF'!S718+'4. EUR NCCF'!S718+'5. GBP NCCF'!S718+'6. Other(Incld) NCCF'!S718</f>
        <v>0</v>
      </c>
      <c r="T718" s="435">
        <f>'2. CAD NCCF'!T718+'3. USD NCCF'!T718+'4. EUR NCCF'!T718+'5. GBP NCCF'!T718+'6. Other(Incld) NCCF'!T718</f>
        <v>0</v>
      </c>
      <c r="U718" s="436">
        <f>'2. CAD NCCF'!U718+'3. USD NCCF'!U718+'4. EUR NCCF'!U718+'5. GBP NCCF'!U718+'6. Other(Incld) NCCF'!U718</f>
        <v>0</v>
      </c>
      <c r="V718" s="435">
        <f>'2. CAD NCCF'!V718+'3. USD NCCF'!V718+'4. EUR NCCF'!V718+'5. GBP NCCF'!V718+'6. Other(Incld) NCCF'!V718</f>
        <v>0</v>
      </c>
      <c r="W718" s="436">
        <f>'2. CAD NCCF'!W718+'3. USD NCCF'!W718+'4. EUR NCCF'!W718+'5. GBP NCCF'!W718+'6. Other(Incld) NCCF'!W718</f>
        <v>0</v>
      </c>
      <c r="X718" s="435">
        <f>'2. CAD NCCF'!X718+'3. USD NCCF'!X718+'4. EUR NCCF'!X718+'5. GBP NCCF'!X718+'6. Other(Incld) NCCF'!X718</f>
        <v>0</v>
      </c>
      <c r="Y718" s="436">
        <f>'2. CAD NCCF'!Y718+'3. USD NCCF'!Y718+'4. EUR NCCF'!Y718+'5. GBP NCCF'!Y718+'6. Other(Incld) NCCF'!Y718</f>
        <v>0</v>
      </c>
      <c r="Z718" s="435">
        <f>'2. CAD NCCF'!Z718+'3. USD NCCF'!Z718+'4. EUR NCCF'!Z718+'5. GBP NCCF'!Z718+'6. Other(Incld) NCCF'!Z718</f>
        <v>0</v>
      </c>
      <c r="AA718" s="436">
        <f>'2. CAD NCCF'!AA718+'3. USD NCCF'!AA718+'4. EUR NCCF'!AA718+'5. GBP NCCF'!AA718+'6. Other(Incld) NCCF'!AA718</f>
        <v>0</v>
      </c>
      <c r="AB718" s="439">
        <f>'2. CAD NCCF'!AB718+'3. USD NCCF'!AB718+'4. EUR NCCF'!AB718+'5. GBP NCCF'!AB718+'6. Other(Incld) NCCF'!AB718</f>
        <v>0</v>
      </c>
      <c r="AC718" s="433">
        <f>'2. CAD NCCF'!AC718+'3. USD NCCF'!AC718+'4. EUR NCCF'!AC718+'5. GBP NCCF'!AC718+'6. Other(Incld) NCCF'!AC718</f>
        <v>0</v>
      </c>
      <c r="AD718" s="1015"/>
      <c r="AE718" s="1016"/>
      <c r="AF718" s="1017"/>
    </row>
    <row r="719" spans="1:32" ht="15" x14ac:dyDescent="0.2">
      <c r="A719" s="222">
        <v>168</v>
      </c>
      <c r="B719" s="499"/>
      <c r="C719" s="467"/>
      <c r="D719" s="467"/>
      <c r="E719" s="877" t="str">
        <f>'2. CAD NCCF'!E719:L719</f>
        <v>FI issued ABS and ABCP, high rated</v>
      </c>
      <c r="F719" s="878"/>
      <c r="G719" s="878"/>
      <c r="H719" s="878"/>
      <c r="I719" s="878"/>
      <c r="J719" s="878"/>
      <c r="K719" s="878"/>
      <c r="L719" s="879"/>
      <c r="M719" s="399">
        <f>SUBTOTAL(9,M720:M721)</f>
        <v>0</v>
      </c>
      <c r="N719" s="402">
        <f t="shared" ref="N719" si="1080">SUBTOTAL(9,N720:N721)</f>
        <v>0</v>
      </c>
      <c r="O719" s="406">
        <f t="shared" ref="O719" si="1081">SUBTOTAL(9,O720:O721)</f>
        <v>0</v>
      </c>
      <c r="P719" s="405">
        <f t="shared" ref="P719" si="1082">SUBTOTAL(9,P720:P721)</f>
        <v>0</v>
      </c>
      <c r="Q719" s="407">
        <f t="shared" ref="Q719" si="1083">SUBTOTAL(9,Q720:Q721)</f>
        <v>0</v>
      </c>
      <c r="R719" s="406">
        <f t="shared" ref="R719" si="1084">SUBTOTAL(9,R720:R721)</f>
        <v>0</v>
      </c>
      <c r="S719" s="406">
        <f t="shared" ref="S719" si="1085">SUBTOTAL(9,S720:S721)</f>
        <v>0</v>
      </c>
      <c r="T719" s="406">
        <f t="shared" ref="T719" si="1086">SUBTOTAL(9,T720:T721)</f>
        <v>0</v>
      </c>
      <c r="U719" s="406">
        <f t="shared" ref="U719" si="1087">SUBTOTAL(9,U720:U721)</f>
        <v>0</v>
      </c>
      <c r="V719" s="406">
        <f t="shared" ref="V719" si="1088">SUBTOTAL(9,V720:V721)</f>
        <v>0</v>
      </c>
      <c r="W719" s="406">
        <f t="shared" ref="W719" si="1089">SUBTOTAL(9,W720:W721)</f>
        <v>0</v>
      </c>
      <c r="X719" s="406">
        <f t="shared" ref="X719" si="1090">SUBTOTAL(9,X720:X721)</f>
        <v>0</v>
      </c>
      <c r="Y719" s="406">
        <f t="shared" ref="Y719" si="1091">SUBTOTAL(9,Y720:Y721)</f>
        <v>0</v>
      </c>
      <c r="Z719" s="406">
        <f t="shared" ref="Z719" si="1092">SUBTOTAL(9,Z720:Z721)</f>
        <v>0</v>
      </c>
      <c r="AA719" s="406">
        <f t="shared" ref="AA719" si="1093">SUBTOTAL(9,AA720:AA721)</f>
        <v>0</v>
      </c>
      <c r="AB719" s="416">
        <f t="shared" ref="AB719" si="1094">SUBTOTAL(9,AB720:AB721)</f>
        <v>0</v>
      </c>
      <c r="AC719" s="399">
        <f t="shared" ref="AC719" si="1095">SUBTOTAL(9,AC720:AC721)</f>
        <v>0</v>
      </c>
      <c r="AD719" s="1015"/>
      <c r="AE719" s="1016"/>
      <c r="AF719" s="1017"/>
    </row>
    <row r="720" spans="1:32" ht="15" x14ac:dyDescent="0.2">
      <c r="A720" s="222">
        <v>169</v>
      </c>
      <c r="B720" s="499"/>
      <c r="C720" s="467"/>
      <c r="D720" s="467"/>
      <c r="E720" s="467"/>
      <c r="F720" s="880" t="str">
        <f>'2. CAD NCCF'!F720:L720</f>
        <v>FI issued ABS, high rated</v>
      </c>
      <c r="G720" s="881"/>
      <c r="H720" s="881"/>
      <c r="I720" s="881"/>
      <c r="J720" s="881"/>
      <c r="K720" s="881"/>
      <c r="L720" s="882"/>
      <c r="M720" s="433">
        <f>'2. CAD NCCF'!M720+'3. USD NCCF'!M720+'4. EUR NCCF'!M720+'5. GBP NCCF'!M720+'6. Other(Incld) NCCF'!M720</f>
        <v>0</v>
      </c>
      <c r="N720" s="438">
        <f>'2. CAD NCCF'!N720+'3. USD NCCF'!N720+'4. EUR NCCF'!N720+'5. GBP NCCF'!N720+'6. Other(Incld) NCCF'!N720</f>
        <v>0</v>
      </c>
      <c r="O720" s="435">
        <f>'2. CAD NCCF'!O720+'3. USD NCCF'!O720+'4. EUR NCCF'!O720+'5. GBP NCCF'!O720+'6. Other(Incld) NCCF'!O720</f>
        <v>0</v>
      </c>
      <c r="P720" s="435">
        <f>'2. CAD NCCF'!P720+'3. USD NCCF'!P720+'4. EUR NCCF'!P720+'5. GBP NCCF'!P720+'6. Other(Incld) NCCF'!P720</f>
        <v>0</v>
      </c>
      <c r="Q720" s="437">
        <f>'2. CAD NCCF'!Q720+'3. USD NCCF'!Q720+'4. EUR NCCF'!Q720+'5. GBP NCCF'!Q720+'6. Other(Incld) NCCF'!Q720</f>
        <v>0</v>
      </c>
      <c r="R720" s="435">
        <f>'2. CAD NCCF'!R720+'3. USD NCCF'!R720+'4. EUR NCCF'!R720+'5. GBP NCCF'!R720+'6. Other(Incld) NCCF'!R720</f>
        <v>0</v>
      </c>
      <c r="S720" s="436">
        <f>'2. CAD NCCF'!S720+'3. USD NCCF'!S720+'4. EUR NCCF'!S720+'5. GBP NCCF'!S720+'6. Other(Incld) NCCF'!S720</f>
        <v>0</v>
      </c>
      <c r="T720" s="435">
        <f>'2. CAD NCCF'!T720+'3. USD NCCF'!T720+'4. EUR NCCF'!T720+'5. GBP NCCF'!T720+'6. Other(Incld) NCCF'!T720</f>
        <v>0</v>
      </c>
      <c r="U720" s="436">
        <f>'2. CAD NCCF'!U720+'3. USD NCCF'!U720+'4. EUR NCCF'!U720+'5. GBP NCCF'!U720+'6. Other(Incld) NCCF'!U720</f>
        <v>0</v>
      </c>
      <c r="V720" s="435">
        <f>'2. CAD NCCF'!V720+'3. USD NCCF'!V720+'4. EUR NCCF'!V720+'5. GBP NCCF'!V720+'6. Other(Incld) NCCF'!V720</f>
        <v>0</v>
      </c>
      <c r="W720" s="436">
        <f>'2. CAD NCCF'!W720+'3. USD NCCF'!W720+'4. EUR NCCF'!W720+'5. GBP NCCF'!W720+'6. Other(Incld) NCCF'!W720</f>
        <v>0</v>
      </c>
      <c r="X720" s="435">
        <f>'2. CAD NCCF'!X720+'3. USD NCCF'!X720+'4. EUR NCCF'!X720+'5. GBP NCCF'!X720+'6. Other(Incld) NCCF'!X720</f>
        <v>0</v>
      </c>
      <c r="Y720" s="436">
        <f>'2. CAD NCCF'!Y720+'3. USD NCCF'!Y720+'4. EUR NCCF'!Y720+'5. GBP NCCF'!Y720+'6. Other(Incld) NCCF'!Y720</f>
        <v>0</v>
      </c>
      <c r="Z720" s="435">
        <f>'2. CAD NCCF'!Z720+'3. USD NCCF'!Z720+'4. EUR NCCF'!Z720+'5. GBP NCCF'!Z720+'6. Other(Incld) NCCF'!Z720</f>
        <v>0</v>
      </c>
      <c r="AA720" s="436">
        <f>'2. CAD NCCF'!AA720+'3. USD NCCF'!AA720+'4. EUR NCCF'!AA720+'5. GBP NCCF'!AA720+'6. Other(Incld) NCCF'!AA720</f>
        <v>0</v>
      </c>
      <c r="AB720" s="439">
        <f>'2. CAD NCCF'!AB720+'3. USD NCCF'!AB720+'4. EUR NCCF'!AB720+'5. GBP NCCF'!AB720+'6. Other(Incld) NCCF'!AB720</f>
        <v>0</v>
      </c>
      <c r="AC720" s="433">
        <f>'2. CAD NCCF'!AC720+'3. USD NCCF'!AC720+'4. EUR NCCF'!AC720+'5. GBP NCCF'!AC720+'6. Other(Incld) NCCF'!AC720</f>
        <v>0</v>
      </c>
      <c r="AD720" s="1015"/>
      <c r="AE720" s="1016"/>
      <c r="AF720" s="1017"/>
    </row>
    <row r="721" spans="1:32" ht="15" customHeight="1" x14ac:dyDescent="0.2">
      <c r="A721" s="222">
        <v>170</v>
      </c>
      <c r="B721" s="499"/>
      <c r="C721" s="467"/>
      <c r="D721" s="467"/>
      <c r="E721" s="467"/>
      <c r="F721" s="880" t="str">
        <f>'2. CAD NCCF'!F721:L721</f>
        <v>FI issued ABCP, high rated</v>
      </c>
      <c r="G721" s="881"/>
      <c r="H721" s="881"/>
      <c r="I721" s="881"/>
      <c r="J721" s="881"/>
      <c r="K721" s="881"/>
      <c r="L721" s="882"/>
      <c r="M721" s="433">
        <f>'2. CAD NCCF'!M721+'3. USD NCCF'!M721+'4. EUR NCCF'!M721+'5. GBP NCCF'!M721+'6. Other(Incld) NCCF'!M721</f>
        <v>0</v>
      </c>
      <c r="N721" s="438">
        <f>'2. CAD NCCF'!N721+'3. USD NCCF'!N721+'4. EUR NCCF'!N721+'5. GBP NCCF'!N721+'6. Other(Incld) NCCF'!N721</f>
        <v>0</v>
      </c>
      <c r="O721" s="435">
        <f>'2. CAD NCCF'!O721+'3. USD NCCF'!O721+'4. EUR NCCF'!O721+'5. GBP NCCF'!O721+'6. Other(Incld) NCCF'!O721</f>
        <v>0</v>
      </c>
      <c r="P721" s="435">
        <f>'2. CAD NCCF'!P721+'3. USD NCCF'!P721+'4. EUR NCCF'!P721+'5. GBP NCCF'!P721+'6. Other(Incld) NCCF'!P721</f>
        <v>0</v>
      </c>
      <c r="Q721" s="437">
        <f>'2. CAD NCCF'!Q721+'3. USD NCCF'!Q721+'4. EUR NCCF'!Q721+'5. GBP NCCF'!Q721+'6. Other(Incld) NCCF'!Q721</f>
        <v>0</v>
      </c>
      <c r="R721" s="435">
        <f>'2. CAD NCCF'!R721+'3. USD NCCF'!R721+'4. EUR NCCF'!R721+'5. GBP NCCF'!R721+'6. Other(Incld) NCCF'!R721</f>
        <v>0</v>
      </c>
      <c r="S721" s="436">
        <f>'2. CAD NCCF'!S721+'3. USD NCCF'!S721+'4. EUR NCCF'!S721+'5. GBP NCCF'!S721+'6. Other(Incld) NCCF'!S721</f>
        <v>0</v>
      </c>
      <c r="T721" s="435">
        <f>'2. CAD NCCF'!T721+'3. USD NCCF'!T721+'4. EUR NCCF'!T721+'5. GBP NCCF'!T721+'6. Other(Incld) NCCF'!T721</f>
        <v>0</v>
      </c>
      <c r="U721" s="436">
        <f>'2. CAD NCCF'!U721+'3. USD NCCF'!U721+'4. EUR NCCF'!U721+'5. GBP NCCF'!U721+'6. Other(Incld) NCCF'!U721</f>
        <v>0</v>
      </c>
      <c r="V721" s="435">
        <f>'2. CAD NCCF'!V721+'3. USD NCCF'!V721+'4. EUR NCCF'!V721+'5. GBP NCCF'!V721+'6. Other(Incld) NCCF'!V721</f>
        <v>0</v>
      </c>
      <c r="W721" s="436">
        <f>'2. CAD NCCF'!W721+'3. USD NCCF'!W721+'4. EUR NCCF'!W721+'5. GBP NCCF'!W721+'6. Other(Incld) NCCF'!W721</f>
        <v>0</v>
      </c>
      <c r="X721" s="435">
        <f>'2. CAD NCCF'!X721+'3. USD NCCF'!X721+'4. EUR NCCF'!X721+'5. GBP NCCF'!X721+'6. Other(Incld) NCCF'!X721</f>
        <v>0</v>
      </c>
      <c r="Y721" s="436">
        <f>'2. CAD NCCF'!Y721+'3. USD NCCF'!Y721+'4. EUR NCCF'!Y721+'5. GBP NCCF'!Y721+'6. Other(Incld) NCCF'!Y721</f>
        <v>0</v>
      </c>
      <c r="Z721" s="435">
        <f>'2. CAD NCCF'!Z721+'3. USD NCCF'!Z721+'4. EUR NCCF'!Z721+'5. GBP NCCF'!Z721+'6. Other(Incld) NCCF'!Z721</f>
        <v>0</v>
      </c>
      <c r="AA721" s="436">
        <f>'2. CAD NCCF'!AA721+'3. USD NCCF'!AA721+'4. EUR NCCF'!AA721+'5. GBP NCCF'!AA721+'6. Other(Incld) NCCF'!AA721</f>
        <v>0</v>
      </c>
      <c r="AB721" s="439">
        <f>'2. CAD NCCF'!AB721+'3. USD NCCF'!AB721+'4. EUR NCCF'!AB721+'5. GBP NCCF'!AB721+'6. Other(Incld) NCCF'!AB721</f>
        <v>0</v>
      </c>
      <c r="AC721" s="433">
        <f>'2. CAD NCCF'!AC721+'3. USD NCCF'!AC721+'4. EUR NCCF'!AC721+'5. GBP NCCF'!AC721+'6. Other(Incld) NCCF'!AC721</f>
        <v>0</v>
      </c>
      <c r="AD721" s="1015"/>
      <c r="AE721" s="1016"/>
      <c r="AF721" s="1017"/>
    </row>
    <row r="722" spans="1:32" ht="15" x14ac:dyDescent="0.2">
      <c r="A722" s="222">
        <v>171</v>
      </c>
      <c r="B722" s="499"/>
      <c r="C722" s="467"/>
      <c r="D722" s="467"/>
      <c r="E722" s="877" t="str">
        <f>'2. CAD NCCF'!E722:L722</f>
        <v>Non-FI issued ABS and ABCP, medium rated</v>
      </c>
      <c r="F722" s="878"/>
      <c r="G722" s="878"/>
      <c r="H722" s="878"/>
      <c r="I722" s="878"/>
      <c r="J722" s="878"/>
      <c r="K722" s="878"/>
      <c r="L722" s="879"/>
      <c r="M722" s="399">
        <f>SUBTOTAL(9,M723:M724)</f>
        <v>0</v>
      </c>
      <c r="N722" s="402">
        <f t="shared" ref="N722" si="1096">SUBTOTAL(9,N723:N724)</f>
        <v>0</v>
      </c>
      <c r="O722" s="406">
        <f t="shared" ref="O722" si="1097">SUBTOTAL(9,O723:O724)</f>
        <v>0</v>
      </c>
      <c r="P722" s="405">
        <f t="shared" ref="P722" si="1098">SUBTOTAL(9,P723:P724)</f>
        <v>0</v>
      </c>
      <c r="Q722" s="407">
        <f t="shared" ref="Q722" si="1099">SUBTOTAL(9,Q723:Q724)</f>
        <v>0</v>
      </c>
      <c r="R722" s="406">
        <f t="shared" ref="R722" si="1100">SUBTOTAL(9,R723:R724)</f>
        <v>0</v>
      </c>
      <c r="S722" s="406">
        <f t="shared" ref="S722" si="1101">SUBTOTAL(9,S723:S724)</f>
        <v>0</v>
      </c>
      <c r="T722" s="406">
        <f t="shared" ref="T722" si="1102">SUBTOTAL(9,T723:T724)</f>
        <v>0</v>
      </c>
      <c r="U722" s="406">
        <f t="shared" ref="U722" si="1103">SUBTOTAL(9,U723:U724)</f>
        <v>0</v>
      </c>
      <c r="V722" s="406">
        <f t="shared" ref="V722" si="1104">SUBTOTAL(9,V723:V724)</f>
        <v>0</v>
      </c>
      <c r="W722" s="406">
        <f t="shared" ref="W722" si="1105">SUBTOTAL(9,W723:W724)</f>
        <v>0</v>
      </c>
      <c r="X722" s="406">
        <f t="shared" ref="X722" si="1106">SUBTOTAL(9,X723:X724)</f>
        <v>0</v>
      </c>
      <c r="Y722" s="406">
        <f t="shared" ref="Y722" si="1107">SUBTOTAL(9,Y723:Y724)</f>
        <v>0</v>
      </c>
      <c r="Z722" s="406">
        <f t="shared" ref="Z722" si="1108">SUBTOTAL(9,Z723:Z724)</f>
        <v>0</v>
      </c>
      <c r="AA722" s="406">
        <f t="shared" ref="AA722" si="1109">SUBTOTAL(9,AA723:AA724)</f>
        <v>0</v>
      </c>
      <c r="AB722" s="416">
        <f t="shared" ref="AB722" si="1110">SUBTOTAL(9,AB723:AB724)</f>
        <v>0</v>
      </c>
      <c r="AC722" s="399">
        <f t="shared" ref="AC722" si="1111">SUBTOTAL(9,AC723:AC724)</f>
        <v>0</v>
      </c>
      <c r="AD722" s="1015"/>
      <c r="AE722" s="1016"/>
      <c r="AF722" s="1017"/>
    </row>
    <row r="723" spans="1:32" ht="15" x14ac:dyDescent="0.2">
      <c r="A723" s="222">
        <v>172</v>
      </c>
      <c r="B723" s="499"/>
      <c r="C723" s="467"/>
      <c r="D723" s="467"/>
      <c r="E723" s="467"/>
      <c r="F723" s="880" t="str">
        <f>'2. CAD NCCF'!F723:L723</f>
        <v>Non-FI issued ABS, medium rated</v>
      </c>
      <c r="G723" s="881"/>
      <c r="H723" s="881"/>
      <c r="I723" s="881"/>
      <c r="J723" s="881"/>
      <c r="K723" s="881"/>
      <c r="L723" s="882"/>
      <c r="M723" s="433">
        <f>'2. CAD NCCF'!M723+'3. USD NCCF'!M723+'4. EUR NCCF'!M723+'5. GBP NCCF'!M723+'6. Other(Incld) NCCF'!M723</f>
        <v>0</v>
      </c>
      <c r="N723" s="438">
        <f>'2. CAD NCCF'!N723+'3. USD NCCF'!N723+'4. EUR NCCF'!N723+'5. GBP NCCF'!N723+'6. Other(Incld) NCCF'!N723</f>
        <v>0</v>
      </c>
      <c r="O723" s="435">
        <f>'2. CAD NCCF'!O723+'3. USD NCCF'!O723+'4. EUR NCCF'!O723+'5. GBP NCCF'!O723+'6. Other(Incld) NCCF'!O723</f>
        <v>0</v>
      </c>
      <c r="P723" s="435">
        <f>'2. CAD NCCF'!P723+'3. USD NCCF'!P723+'4. EUR NCCF'!P723+'5. GBP NCCF'!P723+'6. Other(Incld) NCCF'!P723</f>
        <v>0</v>
      </c>
      <c r="Q723" s="437">
        <f>'2. CAD NCCF'!Q723+'3. USD NCCF'!Q723+'4. EUR NCCF'!Q723+'5. GBP NCCF'!Q723+'6. Other(Incld) NCCF'!Q723</f>
        <v>0</v>
      </c>
      <c r="R723" s="435">
        <f>'2. CAD NCCF'!R723+'3. USD NCCF'!R723+'4. EUR NCCF'!R723+'5. GBP NCCF'!R723+'6. Other(Incld) NCCF'!R723</f>
        <v>0</v>
      </c>
      <c r="S723" s="436">
        <f>'2. CAD NCCF'!S723+'3. USD NCCF'!S723+'4. EUR NCCF'!S723+'5. GBP NCCF'!S723+'6. Other(Incld) NCCF'!S723</f>
        <v>0</v>
      </c>
      <c r="T723" s="435">
        <f>'2. CAD NCCF'!T723+'3. USD NCCF'!T723+'4. EUR NCCF'!T723+'5. GBP NCCF'!T723+'6. Other(Incld) NCCF'!T723</f>
        <v>0</v>
      </c>
      <c r="U723" s="436">
        <f>'2. CAD NCCF'!U723+'3. USD NCCF'!U723+'4. EUR NCCF'!U723+'5. GBP NCCF'!U723+'6. Other(Incld) NCCF'!U723</f>
        <v>0</v>
      </c>
      <c r="V723" s="435">
        <f>'2. CAD NCCF'!V723+'3. USD NCCF'!V723+'4. EUR NCCF'!V723+'5. GBP NCCF'!V723+'6. Other(Incld) NCCF'!V723</f>
        <v>0</v>
      </c>
      <c r="W723" s="436">
        <f>'2. CAD NCCF'!W723+'3. USD NCCF'!W723+'4. EUR NCCF'!W723+'5. GBP NCCF'!W723+'6. Other(Incld) NCCF'!W723</f>
        <v>0</v>
      </c>
      <c r="X723" s="435">
        <f>'2. CAD NCCF'!X723+'3. USD NCCF'!X723+'4. EUR NCCF'!X723+'5. GBP NCCF'!X723+'6. Other(Incld) NCCF'!X723</f>
        <v>0</v>
      </c>
      <c r="Y723" s="436">
        <f>'2. CAD NCCF'!Y723+'3. USD NCCF'!Y723+'4. EUR NCCF'!Y723+'5. GBP NCCF'!Y723+'6. Other(Incld) NCCF'!Y723</f>
        <v>0</v>
      </c>
      <c r="Z723" s="435">
        <f>'2. CAD NCCF'!Z723+'3. USD NCCF'!Z723+'4. EUR NCCF'!Z723+'5. GBP NCCF'!Z723+'6. Other(Incld) NCCF'!Z723</f>
        <v>0</v>
      </c>
      <c r="AA723" s="436">
        <f>'2. CAD NCCF'!AA723+'3. USD NCCF'!AA723+'4. EUR NCCF'!AA723+'5. GBP NCCF'!AA723+'6. Other(Incld) NCCF'!AA723</f>
        <v>0</v>
      </c>
      <c r="AB723" s="439">
        <f>'2. CAD NCCF'!AB723+'3. USD NCCF'!AB723+'4. EUR NCCF'!AB723+'5. GBP NCCF'!AB723+'6. Other(Incld) NCCF'!AB723</f>
        <v>0</v>
      </c>
      <c r="AC723" s="433">
        <f>'2. CAD NCCF'!AC723+'3. USD NCCF'!AC723+'4. EUR NCCF'!AC723+'5. GBP NCCF'!AC723+'6. Other(Incld) NCCF'!AC723</f>
        <v>0</v>
      </c>
      <c r="AD723" s="1015"/>
      <c r="AE723" s="1016"/>
      <c r="AF723" s="1017"/>
    </row>
    <row r="724" spans="1:32" ht="15" customHeight="1" x14ac:dyDescent="0.2">
      <c r="A724" s="222">
        <v>173</v>
      </c>
      <c r="B724" s="499"/>
      <c r="C724" s="467"/>
      <c r="D724" s="467"/>
      <c r="E724" s="467"/>
      <c r="F724" s="880" t="str">
        <f>'2. CAD NCCF'!F724:L724</f>
        <v>Non-FI issued ABCP, medium rated</v>
      </c>
      <c r="G724" s="881"/>
      <c r="H724" s="881"/>
      <c r="I724" s="881"/>
      <c r="J724" s="881"/>
      <c r="K724" s="881"/>
      <c r="L724" s="882"/>
      <c r="M724" s="433">
        <f>'2. CAD NCCF'!M724+'3. USD NCCF'!M724+'4. EUR NCCF'!M724+'5. GBP NCCF'!M724+'6. Other(Incld) NCCF'!M724</f>
        <v>0</v>
      </c>
      <c r="N724" s="438">
        <f>'2. CAD NCCF'!N724+'3. USD NCCF'!N724+'4. EUR NCCF'!N724+'5. GBP NCCF'!N724+'6. Other(Incld) NCCF'!N724</f>
        <v>0</v>
      </c>
      <c r="O724" s="435">
        <f>'2. CAD NCCF'!O724+'3. USD NCCF'!O724+'4. EUR NCCF'!O724+'5. GBP NCCF'!O724+'6. Other(Incld) NCCF'!O724</f>
        <v>0</v>
      </c>
      <c r="P724" s="435">
        <f>'2. CAD NCCF'!P724+'3. USD NCCF'!P724+'4. EUR NCCF'!P724+'5. GBP NCCF'!P724+'6. Other(Incld) NCCF'!P724</f>
        <v>0</v>
      </c>
      <c r="Q724" s="437">
        <f>'2. CAD NCCF'!Q724+'3. USD NCCF'!Q724+'4. EUR NCCF'!Q724+'5. GBP NCCF'!Q724+'6. Other(Incld) NCCF'!Q724</f>
        <v>0</v>
      </c>
      <c r="R724" s="435">
        <f>'2. CAD NCCF'!R724+'3. USD NCCF'!R724+'4. EUR NCCF'!R724+'5. GBP NCCF'!R724+'6. Other(Incld) NCCF'!R724</f>
        <v>0</v>
      </c>
      <c r="S724" s="436">
        <f>'2. CAD NCCF'!S724+'3. USD NCCF'!S724+'4. EUR NCCF'!S724+'5. GBP NCCF'!S724+'6. Other(Incld) NCCF'!S724</f>
        <v>0</v>
      </c>
      <c r="T724" s="435">
        <f>'2. CAD NCCF'!T724+'3. USD NCCF'!T724+'4. EUR NCCF'!T724+'5. GBP NCCF'!T724+'6. Other(Incld) NCCF'!T724</f>
        <v>0</v>
      </c>
      <c r="U724" s="436">
        <f>'2. CAD NCCF'!U724+'3. USD NCCF'!U724+'4. EUR NCCF'!U724+'5. GBP NCCF'!U724+'6. Other(Incld) NCCF'!U724</f>
        <v>0</v>
      </c>
      <c r="V724" s="435">
        <f>'2. CAD NCCF'!V724+'3. USD NCCF'!V724+'4. EUR NCCF'!V724+'5. GBP NCCF'!V724+'6. Other(Incld) NCCF'!V724</f>
        <v>0</v>
      </c>
      <c r="W724" s="436">
        <f>'2. CAD NCCF'!W724+'3. USD NCCF'!W724+'4. EUR NCCF'!W724+'5. GBP NCCF'!W724+'6. Other(Incld) NCCF'!W724</f>
        <v>0</v>
      </c>
      <c r="X724" s="435">
        <f>'2. CAD NCCF'!X724+'3. USD NCCF'!X724+'4. EUR NCCF'!X724+'5. GBP NCCF'!X724+'6. Other(Incld) NCCF'!X724</f>
        <v>0</v>
      </c>
      <c r="Y724" s="436">
        <f>'2. CAD NCCF'!Y724+'3. USD NCCF'!Y724+'4. EUR NCCF'!Y724+'5. GBP NCCF'!Y724+'6. Other(Incld) NCCF'!Y724</f>
        <v>0</v>
      </c>
      <c r="Z724" s="435">
        <f>'2. CAD NCCF'!Z724+'3. USD NCCF'!Z724+'4. EUR NCCF'!Z724+'5. GBP NCCF'!Z724+'6. Other(Incld) NCCF'!Z724</f>
        <v>0</v>
      </c>
      <c r="AA724" s="436">
        <f>'2. CAD NCCF'!AA724+'3. USD NCCF'!AA724+'4. EUR NCCF'!AA724+'5. GBP NCCF'!AA724+'6. Other(Incld) NCCF'!AA724</f>
        <v>0</v>
      </c>
      <c r="AB724" s="439">
        <f>'2. CAD NCCF'!AB724+'3. USD NCCF'!AB724+'4. EUR NCCF'!AB724+'5. GBP NCCF'!AB724+'6. Other(Incld) NCCF'!AB724</f>
        <v>0</v>
      </c>
      <c r="AC724" s="433">
        <f>'2. CAD NCCF'!AC724+'3. USD NCCF'!AC724+'4. EUR NCCF'!AC724+'5. GBP NCCF'!AC724+'6. Other(Incld) NCCF'!AC724</f>
        <v>0</v>
      </c>
      <c r="AD724" s="1015"/>
      <c r="AE724" s="1016"/>
      <c r="AF724" s="1017"/>
    </row>
    <row r="725" spans="1:32" ht="15" x14ac:dyDescent="0.2">
      <c r="A725" s="222">
        <v>174</v>
      </c>
      <c r="B725" s="499"/>
      <c r="C725" s="467"/>
      <c r="D725" s="467"/>
      <c r="E725" s="877" t="str">
        <f>'2. CAD NCCF'!E725:L725</f>
        <v>FI issued ABS and ABCP, medium rated</v>
      </c>
      <c r="F725" s="878"/>
      <c r="G725" s="878"/>
      <c r="H725" s="878"/>
      <c r="I725" s="878"/>
      <c r="J725" s="878"/>
      <c r="K725" s="878"/>
      <c r="L725" s="879"/>
      <c r="M725" s="399">
        <f>SUBTOTAL(9,M726:M727)</f>
        <v>0</v>
      </c>
      <c r="N725" s="402">
        <f t="shared" ref="N725" si="1112">SUBTOTAL(9,N726:N727)</f>
        <v>0</v>
      </c>
      <c r="O725" s="406">
        <f t="shared" ref="O725" si="1113">SUBTOTAL(9,O726:O727)</f>
        <v>0</v>
      </c>
      <c r="P725" s="405">
        <f t="shared" ref="P725" si="1114">SUBTOTAL(9,P726:P727)</f>
        <v>0</v>
      </c>
      <c r="Q725" s="407">
        <f t="shared" ref="Q725" si="1115">SUBTOTAL(9,Q726:Q727)</f>
        <v>0</v>
      </c>
      <c r="R725" s="406">
        <f t="shared" ref="R725" si="1116">SUBTOTAL(9,R726:R727)</f>
        <v>0</v>
      </c>
      <c r="S725" s="406">
        <f t="shared" ref="S725" si="1117">SUBTOTAL(9,S726:S727)</f>
        <v>0</v>
      </c>
      <c r="T725" s="406">
        <f t="shared" ref="T725" si="1118">SUBTOTAL(9,T726:T727)</f>
        <v>0</v>
      </c>
      <c r="U725" s="406">
        <f t="shared" ref="U725" si="1119">SUBTOTAL(9,U726:U727)</f>
        <v>0</v>
      </c>
      <c r="V725" s="406">
        <f t="shared" ref="V725" si="1120">SUBTOTAL(9,V726:V727)</f>
        <v>0</v>
      </c>
      <c r="W725" s="406">
        <f t="shared" ref="W725" si="1121">SUBTOTAL(9,W726:W727)</f>
        <v>0</v>
      </c>
      <c r="X725" s="406">
        <f t="shared" ref="X725" si="1122">SUBTOTAL(9,X726:X727)</f>
        <v>0</v>
      </c>
      <c r="Y725" s="406">
        <f t="shared" ref="Y725" si="1123">SUBTOTAL(9,Y726:Y727)</f>
        <v>0</v>
      </c>
      <c r="Z725" s="406">
        <f t="shared" ref="Z725" si="1124">SUBTOTAL(9,Z726:Z727)</f>
        <v>0</v>
      </c>
      <c r="AA725" s="406">
        <f t="shared" ref="AA725" si="1125">SUBTOTAL(9,AA726:AA727)</f>
        <v>0</v>
      </c>
      <c r="AB725" s="416">
        <f t="shared" ref="AB725" si="1126">SUBTOTAL(9,AB726:AB727)</f>
        <v>0</v>
      </c>
      <c r="AC725" s="399">
        <f t="shared" ref="AC725" si="1127">SUBTOTAL(9,AC726:AC727)</f>
        <v>0</v>
      </c>
      <c r="AD725" s="1015"/>
      <c r="AE725" s="1016"/>
      <c r="AF725" s="1017"/>
    </row>
    <row r="726" spans="1:32" ht="15" x14ac:dyDescent="0.2">
      <c r="A726" s="222">
        <v>175</v>
      </c>
      <c r="B726" s="499"/>
      <c r="C726" s="467"/>
      <c r="D726" s="467"/>
      <c r="E726" s="467"/>
      <c r="F726" s="880" t="str">
        <f>'2. CAD NCCF'!F726:L726</f>
        <v>FI issued ABS, medium rated</v>
      </c>
      <c r="G726" s="881"/>
      <c r="H726" s="881"/>
      <c r="I726" s="881"/>
      <c r="J726" s="881"/>
      <c r="K726" s="881"/>
      <c r="L726" s="882"/>
      <c r="M726" s="433">
        <f>'2. CAD NCCF'!M726+'3. USD NCCF'!M726+'4. EUR NCCF'!M726+'5. GBP NCCF'!M726+'6. Other(Incld) NCCF'!M726</f>
        <v>0</v>
      </c>
      <c r="N726" s="438">
        <f>'2. CAD NCCF'!N726+'3. USD NCCF'!N726+'4. EUR NCCF'!N726+'5. GBP NCCF'!N726+'6. Other(Incld) NCCF'!N726</f>
        <v>0</v>
      </c>
      <c r="O726" s="435">
        <f>'2. CAD NCCF'!O726+'3. USD NCCF'!O726+'4. EUR NCCF'!O726+'5. GBP NCCF'!O726+'6. Other(Incld) NCCF'!O726</f>
        <v>0</v>
      </c>
      <c r="P726" s="435">
        <f>'2. CAD NCCF'!P726+'3. USD NCCF'!P726+'4. EUR NCCF'!P726+'5. GBP NCCF'!P726+'6. Other(Incld) NCCF'!P726</f>
        <v>0</v>
      </c>
      <c r="Q726" s="437">
        <f>'2. CAD NCCF'!Q726+'3. USD NCCF'!Q726+'4. EUR NCCF'!Q726+'5. GBP NCCF'!Q726+'6. Other(Incld) NCCF'!Q726</f>
        <v>0</v>
      </c>
      <c r="R726" s="435">
        <f>'2. CAD NCCF'!R726+'3. USD NCCF'!R726+'4. EUR NCCF'!R726+'5. GBP NCCF'!R726+'6. Other(Incld) NCCF'!R726</f>
        <v>0</v>
      </c>
      <c r="S726" s="436">
        <f>'2. CAD NCCF'!S726+'3. USD NCCF'!S726+'4. EUR NCCF'!S726+'5. GBP NCCF'!S726+'6. Other(Incld) NCCF'!S726</f>
        <v>0</v>
      </c>
      <c r="T726" s="435">
        <f>'2. CAD NCCF'!T726+'3. USD NCCF'!T726+'4. EUR NCCF'!T726+'5. GBP NCCF'!T726+'6. Other(Incld) NCCF'!T726</f>
        <v>0</v>
      </c>
      <c r="U726" s="436">
        <f>'2. CAD NCCF'!U726+'3. USD NCCF'!U726+'4. EUR NCCF'!U726+'5. GBP NCCF'!U726+'6. Other(Incld) NCCF'!U726</f>
        <v>0</v>
      </c>
      <c r="V726" s="435">
        <f>'2. CAD NCCF'!V726+'3. USD NCCF'!V726+'4. EUR NCCF'!V726+'5. GBP NCCF'!V726+'6. Other(Incld) NCCF'!V726</f>
        <v>0</v>
      </c>
      <c r="W726" s="436">
        <f>'2. CAD NCCF'!W726+'3. USD NCCF'!W726+'4. EUR NCCF'!W726+'5. GBP NCCF'!W726+'6. Other(Incld) NCCF'!W726</f>
        <v>0</v>
      </c>
      <c r="X726" s="435">
        <f>'2. CAD NCCF'!X726+'3. USD NCCF'!X726+'4. EUR NCCF'!X726+'5. GBP NCCF'!X726+'6. Other(Incld) NCCF'!X726</f>
        <v>0</v>
      </c>
      <c r="Y726" s="436">
        <f>'2. CAD NCCF'!Y726+'3. USD NCCF'!Y726+'4. EUR NCCF'!Y726+'5. GBP NCCF'!Y726+'6. Other(Incld) NCCF'!Y726</f>
        <v>0</v>
      </c>
      <c r="Z726" s="435">
        <f>'2. CAD NCCF'!Z726+'3. USD NCCF'!Z726+'4. EUR NCCF'!Z726+'5. GBP NCCF'!Z726+'6. Other(Incld) NCCF'!Z726</f>
        <v>0</v>
      </c>
      <c r="AA726" s="436">
        <f>'2. CAD NCCF'!AA726+'3. USD NCCF'!AA726+'4. EUR NCCF'!AA726+'5. GBP NCCF'!AA726+'6. Other(Incld) NCCF'!AA726</f>
        <v>0</v>
      </c>
      <c r="AB726" s="439">
        <f>'2. CAD NCCF'!AB726+'3. USD NCCF'!AB726+'4. EUR NCCF'!AB726+'5. GBP NCCF'!AB726+'6. Other(Incld) NCCF'!AB726</f>
        <v>0</v>
      </c>
      <c r="AC726" s="433">
        <f>'2. CAD NCCF'!AC726+'3. USD NCCF'!AC726+'4. EUR NCCF'!AC726+'5. GBP NCCF'!AC726+'6. Other(Incld) NCCF'!AC726</f>
        <v>0</v>
      </c>
      <c r="AD726" s="1015"/>
      <c r="AE726" s="1016"/>
      <c r="AF726" s="1017"/>
    </row>
    <row r="727" spans="1:32" ht="15" customHeight="1" x14ac:dyDescent="0.2">
      <c r="A727" s="222">
        <v>176</v>
      </c>
      <c r="B727" s="468"/>
      <c r="C727" s="489"/>
      <c r="D727" s="489"/>
      <c r="E727" s="489"/>
      <c r="F727" s="880" t="str">
        <f>'2. CAD NCCF'!F727:L727</f>
        <v>FI issued ABCP, medium rated</v>
      </c>
      <c r="G727" s="881"/>
      <c r="H727" s="881"/>
      <c r="I727" s="881"/>
      <c r="J727" s="881"/>
      <c r="K727" s="881"/>
      <c r="L727" s="882"/>
      <c r="M727" s="433">
        <f>'2. CAD NCCF'!M727+'3. USD NCCF'!M727+'4. EUR NCCF'!M727+'5. GBP NCCF'!M727+'6. Other(Incld) NCCF'!M727</f>
        <v>0</v>
      </c>
      <c r="N727" s="438">
        <f>'2. CAD NCCF'!N727+'3. USD NCCF'!N727+'4. EUR NCCF'!N727+'5. GBP NCCF'!N727+'6. Other(Incld) NCCF'!N727</f>
        <v>0</v>
      </c>
      <c r="O727" s="435">
        <f>'2. CAD NCCF'!O727+'3. USD NCCF'!O727+'4. EUR NCCF'!O727+'5. GBP NCCF'!O727+'6. Other(Incld) NCCF'!O727</f>
        <v>0</v>
      </c>
      <c r="P727" s="435">
        <f>'2. CAD NCCF'!P727+'3. USD NCCF'!P727+'4. EUR NCCF'!P727+'5. GBP NCCF'!P727+'6. Other(Incld) NCCF'!P727</f>
        <v>0</v>
      </c>
      <c r="Q727" s="437">
        <f>'2. CAD NCCF'!Q727+'3. USD NCCF'!Q727+'4. EUR NCCF'!Q727+'5. GBP NCCF'!Q727+'6. Other(Incld) NCCF'!Q727</f>
        <v>0</v>
      </c>
      <c r="R727" s="435">
        <f>'2. CAD NCCF'!R727+'3. USD NCCF'!R727+'4. EUR NCCF'!R727+'5. GBP NCCF'!R727+'6. Other(Incld) NCCF'!R727</f>
        <v>0</v>
      </c>
      <c r="S727" s="436">
        <f>'2. CAD NCCF'!S727+'3. USD NCCF'!S727+'4. EUR NCCF'!S727+'5. GBP NCCF'!S727+'6. Other(Incld) NCCF'!S727</f>
        <v>0</v>
      </c>
      <c r="T727" s="435">
        <f>'2. CAD NCCF'!T727+'3. USD NCCF'!T727+'4. EUR NCCF'!T727+'5. GBP NCCF'!T727+'6. Other(Incld) NCCF'!T727</f>
        <v>0</v>
      </c>
      <c r="U727" s="436">
        <f>'2. CAD NCCF'!U727+'3. USD NCCF'!U727+'4. EUR NCCF'!U727+'5. GBP NCCF'!U727+'6. Other(Incld) NCCF'!U727</f>
        <v>0</v>
      </c>
      <c r="V727" s="435">
        <f>'2. CAD NCCF'!V727+'3. USD NCCF'!V727+'4. EUR NCCF'!V727+'5. GBP NCCF'!V727+'6. Other(Incld) NCCF'!V727</f>
        <v>0</v>
      </c>
      <c r="W727" s="436">
        <f>'2. CAD NCCF'!W727+'3. USD NCCF'!W727+'4. EUR NCCF'!W727+'5. GBP NCCF'!W727+'6. Other(Incld) NCCF'!W727</f>
        <v>0</v>
      </c>
      <c r="X727" s="435">
        <f>'2. CAD NCCF'!X727+'3. USD NCCF'!X727+'4. EUR NCCF'!X727+'5. GBP NCCF'!X727+'6. Other(Incld) NCCF'!X727</f>
        <v>0</v>
      </c>
      <c r="Y727" s="436">
        <f>'2. CAD NCCF'!Y727+'3. USD NCCF'!Y727+'4. EUR NCCF'!Y727+'5. GBP NCCF'!Y727+'6. Other(Incld) NCCF'!Y727</f>
        <v>0</v>
      </c>
      <c r="Z727" s="435">
        <f>'2. CAD NCCF'!Z727+'3. USD NCCF'!Z727+'4. EUR NCCF'!Z727+'5. GBP NCCF'!Z727+'6. Other(Incld) NCCF'!Z727</f>
        <v>0</v>
      </c>
      <c r="AA727" s="436">
        <f>'2. CAD NCCF'!AA727+'3. USD NCCF'!AA727+'4. EUR NCCF'!AA727+'5. GBP NCCF'!AA727+'6. Other(Incld) NCCF'!AA727</f>
        <v>0</v>
      </c>
      <c r="AB727" s="439">
        <f>'2. CAD NCCF'!AB727+'3. USD NCCF'!AB727+'4. EUR NCCF'!AB727+'5. GBP NCCF'!AB727+'6. Other(Incld) NCCF'!AB727</f>
        <v>0</v>
      </c>
      <c r="AC727" s="433">
        <f>'2. CAD NCCF'!AC727+'3. USD NCCF'!AC727+'4. EUR NCCF'!AC727+'5. GBP NCCF'!AC727+'6. Other(Incld) NCCF'!AC727</f>
        <v>0</v>
      </c>
      <c r="AD727" s="1015"/>
      <c r="AE727" s="1016"/>
      <c r="AF727" s="1017"/>
    </row>
    <row r="728" spans="1:32" ht="15" x14ac:dyDescent="0.2">
      <c r="A728" s="222">
        <v>177</v>
      </c>
      <c r="B728" s="501"/>
      <c r="C728" s="268"/>
      <c r="D728" s="268"/>
      <c r="E728" s="877" t="str">
        <f>'2. CAD NCCF'!E728:L728</f>
        <v>Non-FI issued ABS and ABCP, low or not rated</v>
      </c>
      <c r="F728" s="878"/>
      <c r="G728" s="878"/>
      <c r="H728" s="878"/>
      <c r="I728" s="878"/>
      <c r="J728" s="878"/>
      <c r="K728" s="878"/>
      <c r="L728" s="879"/>
      <c r="M728" s="399">
        <f>SUBTOTAL(9,M729:M730)</f>
        <v>0</v>
      </c>
      <c r="N728" s="402">
        <f t="shared" ref="N728" si="1128">SUBTOTAL(9,N729:N730)</f>
        <v>0</v>
      </c>
      <c r="O728" s="406">
        <f t="shared" ref="O728" si="1129">SUBTOTAL(9,O729:O730)</f>
        <v>0</v>
      </c>
      <c r="P728" s="405">
        <f t="shared" ref="P728" si="1130">SUBTOTAL(9,P729:P730)</f>
        <v>0</v>
      </c>
      <c r="Q728" s="407">
        <f t="shared" ref="Q728" si="1131">SUBTOTAL(9,Q729:Q730)</f>
        <v>0</v>
      </c>
      <c r="R728" s="406">
        <f t="shared" ref="R728" si="1132">SUBTOTAL(9,R729:R730)</f>
        <v>0</v>
      </c>
      <c r="S728" s="406">
        <f t="shared" ref="S728" si="1133">SUBTOTAL(9,S729:S730)</f>
        <v>0</v>
      </c>
      <c r="T728" s="406">
        <f t="shared" ref="T728" si="1134">SUBTOTAL(9,T729:T730)</f>
        <v>0</v>
      </c>
      <c r="U728" s="406">
        <f t="shared" ref="U728" si="1135">SUBTOTAL(9,U729:U730)</f>
        <v>0</v>
      </c>
      <c r="V728" s="406">
        <f t="shared" ref="V728" si="1136">SUBTOTAL(9,V729:V730)</f>
        <v>0</v>
      </c>
      <c r="W728" s="406">
        <f t="shared" ref="W728" si="1137">SUBTOTAL(9,W729:W730)</f>
        <v>0</v>
      </c>
      <c r="X728" s="406">
        <f t="shared" ref="X728" si="1138">SUBTOTAL(9,X729:X730)</f>
        <v>0</v>
      </c>
      <c r="Y728" s="406">
        <f t="shared" ref="Y728" si="1139">SUBTOTAL(9,Y729:Y730)</f>
        <v>0</v>
      </c>
      <c r="Z728" s="406">
        <f t="shared" ref="Z728" si="1140">SUBTOTAL(9,Z729:Z730)</f>
        <v>0</v>
      </c>
      <c r="AA728" s="406">
        <f t="shared" ref="AA728" si="1141">SUBTOTAL(9,AA729:AA730)</f>
        <v>0</v>
      </c>
      <c r="AB728" s="416">
        <f t="shared" ref="AB728" si="1142">SUBTOTAL(9,AB729:AB730)</f>
        <v>0</v>
      </c>
      <c r="AC728" s="399">
        <f t="shared" ref="AC728" si="1143">SUBTOTAL(9,AC729:AC730)</f>
        <v>0</v>
      </c>
      <c r="AD728" s="1015"/>
      <c r="AE728" s="1016"/>
      <c r="AF728" s="1017"/>
    </row>
    <row r="729" spans="1:32" ht="15" x14ac:dyDescent="0.2">
      <c r="A729" s="222">
        <v>178</v>
      </c>
      <c r="B729" s="499"/>
      <c r="C729" s="467"/>
      <c r="D729" s="467"/>
      <c r="E729" s="467"/>
      <c r="F729" s="880" t="str">
        <f>'2. CAD NCCF'!F729:L729</f>
        <v>Non-FI issued ABS, low or not rated</v>
      </c>
      <c r="G729" s="881"/>
      <c r="H729" s="881"/>
      <c r="I729" s="881"/>
      <c r="J729" s="881"/>
      <c r="K729" s="881"/>
      <c r="L729" s="882"/>
      <c r="M729" s="433">
        <f>'2. CAD NCCF'!M729+'3. USD NCCF'!M729+'4. EUR NCCF'!M729+'5. GBP NCCF'!M729+'6. Other(Incld) NCCF'!M729</f>
        <v>0</v>
      </c>
      <c r="N729" s="438">
        <f>'2. CAD NCCF'!N729+'3. USD NCCF'!N729+'4. EUR NCCF'!N729+'5. GBP NCCF'!N729+'6. Other(Incld) NCCF'!N729</f>
        <v>0</v>
      </c>
      <c r="O729" s="435">
        <f>'2. CAD NCCF'!O729+'3. USD NCCF'!O729+'4. EUR NCCF'!O729+'5. GBP NCCF'!O729+'6. Other(Incld) NCCF'!O729</f>
        <v>0</v>
      </c>
      <c r="P729" s="435">
        <f>'2. CAD NCCF'!P729+'3. USD NCCF'!P729+'4. EUR NCCF'!P729+'5. GBP NCCF'!P729+'6. Other(Incld) NCCF'!P729</f>
        <v>0</v>
      </c>
      <c r="Q729" s="437">
        <f>'2. CAD NCCF'!Q729+'3. USD NCCF'!Q729+'4. EUR NCCF'!Q729+'5. GBP NCCF'!Q729+'6. Other(Incld) NCCF'!Q729</f>
        <v>0</v>
      </c>
      <c r="R729" s="435">
        <f>'2. CAD NCCF'!R729+'3. USD NCCF'!R729+'4. EUR NCCF'!R729+'5. GBP NCCF'!R729+'6. Other(Incld) NCCF'!R729</f>
        <v>0</v>
      </c>
      <c r="S729" s="436">
        <f>'2. CAD NCCF'!S729+'3. USD NCCF'!S729+'4. EUR NCCF'!S729+'5. GBP NCCF'!S729+'6. Other(Incld) NCCF'!S729</f>
        <v>0</v>
      </c>
      <c r="T729" s="435">
        <f>'2. CAD NCCF'!T729+'3. USD NCCF'!T729+'4. EUR NCCF'!T729+'5. GBP NCCF'!T729+'6. Other(Incld) NCCF'!T729</f>
        <v>0</v>
      </c>
      <c r="U729" s="436">
        <f>'2. CAD NCCF'!U729+'3. USD NCCF'!U729+'4. EUR NCCF'!U729+'5. GBP NCCF'!U729+'6. Other(Incld) NCCF'!U729</f>
        <v>0</v>
      </c>
      <c r="V729" s="435">
        <f>'2. CAD NCCF'!V729+'3. USD NCCF'!V729+'4. EUR NCCF'!V729+'5. GBP NCCF'!V729+'6. Other(Incld) NCCF'!V729</f>
        <v>0</v>
      </c>
      <c r="W729" s="436">
        <f>'2. CAD NCCF'!W729+'3. USD NCCF'!W729+'4. EUR NCCF'!W729+'5. GBP NCCF'!W729+'6. Other(Incld) NCCF'!W729</f>
        <v>0</v>
      </c>
      <c r="X729" s="435">
        <f>'2. CAD NCCF'!X729+'3. USD NCCF'!X729+'4. EUR NCCF'!X729+'5. GBP NCCF'!X729+'6. Other(Incld) NCCF'!X729</f>
        <v>0</v>
      </c>
      <c r="Y729" s="436">
        <f>'2. CAD NCCF'!Y729+'3. USD NCCF'!Y729+'4. EUR NCCF'!Y729+'5. GBP NCCF'!Y729+'6. Other(Incld) NCCF'!Y729</f>
        <v>0</v>
      </c>
      <c r="Z729" s="435">
        <f>'2. CAD NCCF'!Z729+'3. USD NCCF'!Z729+'4. EUR NCCF'!Z729+'5. GBP NCCF'!Z729+'6. Other(Incld) NCCF'!Z729</f>
        <v>0</v>
      </c>
      <c r="AA729" s="436">
        <f>'2. CAD NCCF'!AA729+'3. USD NCCF'!AA729+'4. EUR NCCF'!AA729+'5. GBP NCCF'!AA729+'6. Other(Incld) NCCF'!AA729</f>
        <v>0</v>
      </c>
      <c r="AB729" s="439">
        <f>'2. CAD NCCF'!AB729+'3. USD NCCF'!AB729+'4. EUR NCCF'!AB729+'5. GBP NCCF'!AB729+'6. Other(Incld) NCCF'!AB729</f>
        <v>0</v>
      </c>
      <c r="AC729" s="433">
        <f>'2. CAD NCCF'!AC729+'3. USD NCCF'!AC729+'4. EUR NCCF'!AC729+'5. GBP NCCF'!AC729+'6. Other(Incld) NCCF'!AC729</f>
        <v>0</v>
      </c>
      <c r="AD729" s="1015"/>
      <c r="AE729" s="1016"/>
      <c r="AF729" s="1017"/>
    </row>
    <row r="730" spans="1:32" ht="15" customHeight="1" x14ac:dyDescent="0.2">
      <c r="A730" s="222">
        <v>179</v>
      </c>
      <c r="B730" s="499"/>
      <c r="C730" s="467"/>
      <c r="D730" s="467"/>
      <c r="E730" s="467"/>
      <c r="F730" s="880" t="str">
        <f>'2. CAD NCCF'!F730:L730</f>
        <v>Non-FI issued ABCP, low or not rated</v>
      </c>
      <c r="G730" s="881"/>
      <c r="H730" s="881"/>
      <c r="I730" s="881"/>
      <c r="J730" s="881"/>
      <c r="K730" s="881"/>
      <c r="L730" s="882"/>
      <c r="M730" s="433">
        <f>'2. CAD NCCF'!M730+'3. USD NCCF'!M730+'4. EUR NCCF'!M730+'5. GBP NCCF'!M730+'6. Other(Incld) NCCF'!M730</f>
        <v>0</v>
      </c>
      <c r="N730" s="438">
        <f>'2. CAD NCCF'!N730+'3. USD NCCF'!N730+'4. EUR NCCF'!N730+'5. GBP NCCF'!N730+'6. Other(Incld) NCCF'!N730</f>
        <v>0</v>
      </c>
      <c r="O730" s="435">
        <f>'2. CAD NCCF'!O730+'3. USD NCCF'!O730+'4. EUR NCCF'!O730+'5. GBP NCCF'!O730+'6. Other(Incld) NCCF'!O730</f>
        <v>0</v>
      </c>
      <c r="P730" s="435">
        <f>'2. CAD NCCF'!P730+'3. USD NCCF'!P730+'4. EUR NCCF'!P730+'5. GBP NCCF'!P730+'6. Other(Incld) NCCF'!P730</f>
        <v>0</v>
      </c>
      <c r="Q730" s="437">
        <f>'2. CAD NCCF'!Q730+'3. USD NCCF'!Q730+'4. EUR NCCF'!Q730+'5. GBP NCCF'!Q730+'6. Other(Incld) NCCF'!Q730</f>
        <v>0</v>
      </c>
      <c r="R730" s="435">
        <f>'2. CAD NCCF'!R730+'3. USD NCCF'!R730+'4. EUR NCCF'!R730+'5. GBP NCCF'!R730+'6. Other(Incld) NCCF'!R730</f>
        <v>0</v>
      </c>
      <c r="S730" s="436">
        <f>'2. CAD NCCF'!S730+'3. USD NCCF'!S730+'4. EUR NCCF'!S730+'5. GBP NCCF'!S730+'6. Other(Incld) NCCF'!S730</f>
        <v>0</v>
      </c>
      <c r="T730" s="435">
        <f>'2. CAD NCCF'!T730+'3. USD NCCF'!T730+'4. EUR NCCF'!T730+'5. GBP NCCF'!T730+'6. Other(Incld) NCCF'!T730</f>
        <v>0</v>
      </c>
      <c r="U730" s="436">
        <f>'2. CAD NCCF'!U730+'3. USD NCCF'!U730+'4. EUR NCCF'!U730+'5. GBP NCCF'!U730+'6. Other(Incld) NCCF'!U730</f>
        <v>0</v>
      </c>
      <c r="V730" s="435">
        <f>'2. CAD NCCF'!V730+'3. USD NCCF'!V730+'4. EUR NCCF'!V730+'5. GBP NCCF'!V730+'6. Other(Incld) NCCF'!V730</f>
        <v>0</v>
      </c>
      <c r="W730" s="436">
        <f>'2. CAD NCCF'!W730+'3. USD NCCF'!W730+'4. EUR NCCF'!W730+'5. GBP NCCF'!W730+'6. Other(Incld) NCCF'!W730</f>
        <v>0</v>
      </c>
      <c r="X730" s="435">
        <f>'2. CAD NCCF'!X730+'3. USD NCCF'!X730+'4. EUR NCCF'!X730+'5. GBP NCCF'!X730+'6. Other(Incld) NCCF'!X730</f>
        <v>0</v>
      </c>
      <c r="Y730" s="436">
        <f>'2. CAD NCCF'!Y730+'3. USD NCCF'!Y730+'4. EUR NCCF'!Y730+'5. GBP NCCF'!Y730+'6. Other(Incld) NCCF'!Y730</f>
        <v>0</v>
      </c>
      <c r="Z730" s="435">
        <f>'2. CAD NCCF'!Z730+'3. USD NCCF'!Z730+'4. EUR NCCF'!Z730+'5. GBP NCCF'!Z730+'6. Other(Incld) NCCF'!Z730</f>
        <v>0</v>
      </c>
      <c r="AA730" s="436">
        <f>'2. CAD NCCF'!AA730+'3. USD NCCF'!AA730+'4. EUR NCCF'!AA730+'5. GBP NCCF'!AA730+'6. Other(Incld) NCCF'!AA730</f>
        <v>0</v>
      </c>
      <c r="AB730" s="439">
        <f>'2. CAD NCCF'!AB730+'3. USD NCCF'!AB730+'4. EUR NCCF'!AB730+'5. GBP NCCF'!AB730+'6. Other(Incld) NCCF'!AB730</f>
        <v>0</v>
      </c>
      <c r="AC730" s="433">
        <f>'2. CAD NCCF'!AC730+'3. USD NCCF'!AC730+'4. EUR NCCF'!AC730+'5. GBP NCCF'!AC730+'6. Other(Incld) NCCF'!AC730</f>
        <v>0</v>
      </c>
      <c r="AD730" s="1015"/>
      <c r="AE730" s="1016"/>
      <c r="AF730" s="1017"/>
    </row>
    <row r="731" spans="1:32" ht="15" x14ac:dyDescent="0.2">
      <c r="A731" s="222">
        <v>180</v>
      </c>
      <c r="B731" s="499"/>
      <c r="C731" s="467"/>
      <c r="D731" s="467"/>
      <c r="E731" s="877" t="str">
        <f>'2. CAD NCCF'!E731:L731</f>
        <v>FI issued ABS and ABCP, low or not rated</v>
      </c>
      <c r="F731" s="878"/>
      <c r="G731" s="878"/>
      <c r="H731" s="878"/>
      <c r="I731" s="878"/>
      <c r="J731" s="878"/>
      <c r="K731" s="878"/>
      <c r="L731" s="879"/>
      <c r="M731" s="399">
        <f>SUBTOTAL(9,M732:M733)</f>
        <v>0</v>
      </c>
      <c r="N731" s="402">
        <f t="shared" ref="N731" si="1144">SUBTOTAL(9,N732:N733)</f>
        <v>0</v>
      </c>
      <c r="O731" s="406">
        <f t="shared" ref="O731" si="1145">SUBTOTAL(9,O732:O733)</f>
        <v>0</v>
      </c>
      <c r="P731" s="405">
        <f t="shared" ref="P731" si="1146">SUBTOTAL(9,P732:P733)</f>
        <v>0</v>
      </c>
      <c r="Q731" s="407">
        <f t="shared" ref="Q731" si="1147">SUBTOTAL(9,Q732:Q733)</f>
        <v>0</v>
      </c>
      <c r="R731" s="406">
        <f t="shared" ref="R731" si="1148">SUBTOTAL(9,R732:R733)</f>
        <v>0</v>
      </c>
      <c r="S731" s="406">
        <f t="shared" ref="S731" si="1149">SUBTOTAL(9,S732:S733)</f>
        <v>0</v>
      </c>
      <c r="T731" s="406">
        <f t="shared" ref="T731" si="1150">SUBTOTAL(9,T732:T733)</f>
        <v>0</v>
      </c>
      <c r="U731" s="406">
        <f t="shared" ref="U731" si="1151">SUBTOTAL(9,U732:U733)</f>
        <v>0</v>
      </c>
      <c r="V731" s="406">
        <f t="shared" ref="V731" si="1152">SUBTOTAL(9,V732:V733)</f>
        <v>0</v>
      </c>
      <c r="W731" s="406">
        <f t="shared" ref="W731" si="1153">SUBTOTAL(9,W732:W733)</f>
        <v>0</v>
      </c>
      <c r="X731" s="406">
        <f t="shared" ref="X731" si="1154">SUBTOTAL(9,X732:X733)</f>
        <v>0</v>
      </c>
      <c r="Y731" s="406">
        <f t="shared" ref="Y731" si="1155">SUBTOTAL(9,Y732:Y733)</f>
        <v>0</v>
      </c>
      <c r="Z731" s="406">
        <f t="shared" ref="Z731" si="1156">SUBTOTAL(9,Z732:Z733)</f>
        <v>0</v>
      </c>
      <c r="AA731" s="406">
        <f t="shared" ref="AA731" si="1157">SUBTOTAL(9,AA732:AA733)</f>
        <v>0</v>
      </c>
      <c r="AB731" s="416">
        <f t="shared" ref="AB731" si="1158">SUBTOTAL(9,AB732:AB733)</f>
        <v>0</v>
      </c>
      <c r="AC731" s="399">
        <f t="shared" ref="AC731" si="1159">SUBTOTAL(9,AC732:AC733)</f>
        <v>0</v>
      </c>
      <c r="AD731" s="1015"/>
      <c r="AE731" s="1016"/>
      <c r="AF731" s="1017"/>
    </row>
    <row r="732" spans="1:32" ht="15" x14ac:dyDescent="0.2">
      <c r="A732" s="222">
        <v>181</v>
      </c>
      <c r="B732" s="499"/>
      <c r="C732" s="467"/>
      <c r="D732" s="467"/>
      <c r="E732" s="467"/>
      <c r="F732" s="880" t="str">
        <f>'2. CAD NCCF'!F732:L732</f>
        <v>FI issued ABS, low or not rated</v>
      </c>
      <c r="G732" s="881"/>
      <c r="H732" s="881"/>
      <c r="I732" s="881"/>
      <c r="J732" s="881"/>
      <c r="K732" s="881"/>
      <c r="L732" s="882"/>
      <c r="M732" s="433">
        <f>'2. CAD NCCF'!M732+'3. USD NCCF'!M732+'4. EUR NCCF'!M732+'5. GBP NCCF'!M732+'6. Other(Incld) NCCF'!M732</f>
        <v>0</v>
      </c>
      <c r="N732" s="438">
        <f>'2. CAD NCCF'!N732+'3. USD NCCF'!N732+'4. EUR NCCF'!N732+'5. GBP NCCF'!N732+'6. Other(Incld) NCCF'!N732</f>
        <v>0</v>
      </c>
      <c r="O732" s="435">
        <f>'2. CAD NCCF'!O732+'3. USD NCCF'!O732+'4. EUR NCCF'!O732+'5. GBP NCCF'!O732+'6. Other(Incld) NCCF'!O732</f>
        <v>0</v>
      </c>
      <c r="P732" s="435">
        <f>'2. CAD NCCF'!P732+'3. USD NCCF'!P732+'4. EUR NCCF'!P732+'5. GBP NCCF'!P732+'6. Other(Incld) NCCF'!P732</f>
        <v>0</v>
      </c>
      <c r="Q732" s="437">
        <f>'2. CAD NCCF'!Q732+'3. USD NCCF'!Q732+'4. EUR NCCF'!Q732+'5. GBP NCCF'!Q732+'6. Other(Incld) NCCF'!Q732</f>
        <v>0</v>
      </c>
      <c r="R732" s="435">
        <f>'2. CAD NCCF'!R732+'3. USD NCCF'!R732+'4. EUR NCCF'!R732+'5. GBP NCCF'!R732+'6. Other(Incld) NCCF'!R732</f>
        <v>0</v>
      </c>
      <c r="S732" s="436">
        <f>'2. CAD NCCF'!S732+'3. USD NCCF'!S732+'4. EUR NCCF'!S732+'5. GBP NCCF'!S732+'6. Other(Incld) NCCF'!S732</f>
        <v>0</v>
      </c>
      <c r="T732" s="435">
        <f>'2. CAD NCCF'!T732+'3. USD NCCF'!T732+'4. EUR NCCF'!T732+'5. GBP NCCF'!T732+'6. Other(Incld) NCCF'!T732</f>
        <v>0</v>
      </c>
      <c r="U732" s="436">
        <f>'2. CAD NCCF'!U732+'3. USD NCCF'!U732+'4. EUR NCCF'!U732+'5. GBP NCCF'!U732+'6. Other(Incld) NCCF'!U732</f>
        <v>0</v>
      </c>
      <c r="V732" s="435">
        <f>'2. CAD NCCF'!V732+'3. USD NCCF'!V732+'4. EUR NCCF'!V732+'5. GBP NCCF'!V732+'6. Other(Incld) NCCF'!V732</f>
        <v>0</v>
      </c>
      <c r="W732" s="436">
        <f>'2. CAD NCCF'!W732+'3. USD NCCF'!W732+'4. EUR NCCF'!W732+'5. GBP NCCF'!W732+'6. Other(Incld) NCCF'!W732</f>
        <v>0</v>
      </c>
      <c r="X732" s="435">
        <f>'2. CAD NCCF'!X732+'3. USD NCCF'!X732+'4. EUR NCCF'!X732+'5. GBP NCCF'!X732+'6. Other(Incld) NCCF'!X732</f>
        <v>0</v>
      </c>
      <c r="Y732" s="436">
        <f>'2. CAD NCCF'!Y732+'3. USD NCCF'!Y732+'4. EUR NCCF'!Y732+'5. GBP NCCF'!Y732+'6. Other(Incld) NCCF'!Y732</f>
        <v>0</v>
      </c>
      <c r="Z732" s="435">
        <f>'2. CAD NCCF'!Z732+'3. USD NCCF'!Z732+'4. EUR NCCF'!Z732+'5. GBP NCCF'!Z732+'6. Other(Incld) NCCF'!Z732</f>
        <v>0</v>
      </c>
      <c r="AA732" s="436">
        <f>'2. CAD NCCF'!AA732+'3. USD NCCF'!AA732+'4. EUR NCCF'!AA732+'5. GBP NCCF'!AA732+'6. Other(Incld) NCCF'!AA732</f>
        <v>0</v>
      </c>
      <c r="AB732" s="439">
        <f>'2. CAD NCCF'!AB732+'3. USD NCCF'!AB732+'4. EUR NCCF'!AB732+'5. GBP NCCF'!AB732+'6. Other(Incld) NCCF'!AB732</f>
        <v>0</v>
      </c>
      <c r="AC732" s="433">
        <f>'2. CAD NCCF'!AC732+'3. USD NCCF'!AC732+'4. EUR NCCF'!AC732+'5. GBP NCCF'!AC732+'6. Other(Incld) NCCF'!AC732</f>
        <v>0</v>
      </c>
      <c r="AD732" s="1015"/>
      <c r="AE732" s="1016"/>
      <c r="AF732" s="1017"/>
    </row>
    <row r="733" spans="1:32" ht="15" customHeight="1" x14ac:dyDescent="0.2">
      <c r="A733" s="222">
        <v>182</v>
      </c>
      <c r="B733" s="499"/>
      <c r="C733" s="467"/>
      <c r="D733" s="467"/>
      <c r="E733" s="467"/>
      <c r="F733" s="880" t="str">
        <f>'2. CAD NCCF'!F733:L733</f>
        <v>FI issued ABCP, low or not rated</v>
      </c>
      <c r="G733" s="881"/>
      <c r="H733" s="881"/>
      <c r="I733" s="881"/>
      <c r="J733" s="881"/>
      <c r="K733" s="881"/>
      <c r="L733" s="882"/>
      <c r="M733" s="433">
        <f>'2. CAD NCCF'!M733+'3. USD NCCF'!M733+'4. EUR NCCF'!M733+'5. GBP NCCF'!M733+'6. Other(Incld) NCCF'!M733</f>
        <v>0</v>
      </c>
      <c r="N733" s="438">
        <f>'2. CAD NCCF'!N733+'3. USD NCCF'!N733+'4. EUR NCCF'!N733+'5. GBP NCCF'!N733+'6. Other(Incld) NCCF'!N733</f>
        <v>0</v>
      </c>
      <c r="O733" s="435">
        <f>'2. CAD NCCF'!O733+'3. USD NCCF'!O733+'4. EUR NCCF'!O733+'5. GBP NCCF'!O733+'6. Other(Incld) NCCF'!O733</f>
        <v>0</v>
      </c>
      <c r="P733" s="435">
        <f>'2. CAD NCCF'!P733+'3. USD NCCF'!P733+'4. EUR NCCF'!P733+'5. GBP NCCF'!P733+'6. Other(Incld) NCCF'!P733</f>
        <v>0</v>
      </c>
      <c r="Q733" s="437">
        <f>'2. CAD NCCF'!Q733+'3. USD NCCF'!Q733+'4. EUR NCCF'!Q733+'5. GBP NCCF'!Q733+'6. Other(Incld) NCCF'!Q733</f>
        <v>0</v>
      </c>
      <c r="R733" s="435">
        <f>'2. CAD NCCF'!R733+'3. USD NCCF'!R733+'4. EUR NCCF'!R733+'5. GBP NCCF'!R733+'6. Other(Incld) NCCF'!R733</f>
        <v>0</v>
      </c>
      <c r="S733" s="436">
        <f>'2. CAD NCCF'!S733+'3. USD NCCF'!S733+'4. EUR NCCF'!S733+'5. GBP NCCF'!S733+'6. Other(Incld) NCCF'!S733</f>
        <v>0</v>
      </c>
      <c r="T733" s="435">
        <f>'2. CAD NCCF'!T733+'3. USD NCCF'!T733+'4. EUR NCCF'!T733+'5. GBP NCCF'!T733+'6. Other(Incld) NCCF'!T733</f>
        <v>0</v>
      </c>
      <c r="U733" s="436">
        <f>'2. CAD NCCF'!U733+'3. USD NCCF'!U733+'4. EUR NCCF'!U733+'5. GBP NCCF'!U733+'6. Other(Incld) NCCF'!U733</f>
        <v>0</v>
      </c>
      <c r="V733" s="435">
        <f>'2. CAD NCCF'!V733+'3. USD NCCF'!V733+'4. EUR NCCF'!V733+'5. GBP NCCF'!V733+'6. Other(Incld) NCCF'!V733</f>
        <v>0</v>
      </c>
      <c r="W733" s="436">
        <f>'2. CAD NCCF'!W733+'3. USD NCCF'!W733+'4. EUR NCCF'!W733+'5. GBP NCCF'!W733+'6. Other(Incld) NCCF'!W733</f>
        <v>0</v>
      </c>
      <c r="X733" s="435">
        <f>'2. CAD NCCF'!X733+'3. USD NCCF'!X733+'4. EUR NCCF'!X733+'5. GBP NCCF'!X733+'6. Other(Incld) NCCF'!X733</f>
        <v>0</v>
      </c>
      <c r="Y733" s="436">
        <f>'2. CAD NCCF'!Y733+'3. USD NCCF'!Y733+'4. EUR NCCF'!Y733+'5. GBP NCCF'!Y733+'6. Other(Incld) NCCF'!Y733</f>
        <v>0</v>
      </c>
      <c r="Z733" s="435">
        <f>'2. CAD NCCF'!Z733+'3. USD NCCF'!Z733+'4. EUR NCCF'!Z733+'5. GBP NCCF'!Z733+'6. Other(Incld) NCCF'!Z733</f>
        <v>0</v>
      </c>
      <c r="AA733" s="436">
        <f>'2. CAD NCCF'!AA733+'3. USD NCCF'!AA733+'4. EUR NCCF'!AA733+'5. GBP NCCF'!AA733+'6. Other(Incld) NCCF'!AA733</f>
        <v>0</v>
      </c>
      <c r="AB733" s="439">
        <f>'2. CAD NCCF'!AB733+'3. USD NCCF'!AB733+'4. EUR NCCF'!AB733+'5. GBP NCCF'!AB733+'6. Other(Incld) NCCF'!AB733</f>
        <v>0</v>
      </c>
      <c r="AC733" s="433">
        <f>'2. CAD NCCF'!AC733+'3. USD NCCF'!AC733+'4. EUR NCCF'!AC733+'5. GBP NCCF'!AC733+'6. Other(Incld) NCCF'!AC733</f>
        <v>0</v>
      </c>
      <c r="AD733" s="1015"/>
      <c r="AE733" s="1016"/>
      <c r="AF733" s="1017"/>
    </row>
    <row r="734" spans="1:32" ht="15" x14ac:dyDescent="0.2">
      <c r="A734" s="222">
        <v>183</v>
      </c>
      <c r="B734" s="499"/>
      <c r="C734" s="467"/>
      <c r="D734" s="868" t="str">
        <f>'2. CAD NCCF'!D734:L734</f>
        <v>Equities</v>
      </c>
      <c r="E734" s="869"/>
      <c r="F734" s="869"/>
      <c r="G734" s="869"/>
      <c r="H734" s="869"/>
      <c r="I734" s="869"/>
      <c r="J734" s="869"/>
      <c r="K734" s="869"/>
      <c r="L734" s="869"/>
      <c r="M734" s="399">
        <f>SUBTOTAL(9,M735:M737)</f>
        <v>0</v>
      </c>
      <c r="N734" s="402">
        <f t="shared" ref="N734:AC734" si="1160">SUBTOTAL(9,N735:N737)</f>
        <v>0</v>
      </c>
      <c r="O734" s="406">
        <f t="shared" si="1160"/>
        <v>0</v>
      </c>
      <c r="P734" s="405">
        <f t="shared" si="1160"/>
        <v>0</v>
      </c>
      <c r="Q734" s="407">
        <f t="shared" si="1160"/>
        <v>0</v>
      </c>
      <c r="R734" s="406">
        <f t="shared" si="1160"/>
        <v>0</v>
      </c>
      <c r="S734" s="406">
        <f t="shared" si="1160"/>
        <v>0</v>
      </c>
      <c r="T734" s="406">
        <f t="shared" si="1160"/>
        <v>0</v>
      </c>
      <c r="U734" s="406">
        <f t="shared" si="1160"/>
        <v>0</v>
      </c>
      <c r="V734" s="406">
        <f t="shared" si="1160"/>
        <v>0</v>
      </c>
      <c r="W734" s="406">
        <f t="shared" si="1160"/>
        <v>0</v>
      </c>
      <c r="X734" s="406">
        <f t="shared" si="1160"/>
        <v>0</v>
      </c>
      <c r="Y734" s="406">
        <f t="shared" si="1160"/>
        <v>0</v>
      </c>
      <c r="Z734" s="406">
        <f t="shared" si="1160"/>
        <v>0</v>
      </c>
      <c r="AA734" s="406">
        <f t="shared" si="1160"/>
        <v>0</v>
      </c>
      <c r="AB734" s="416">
        <f t="shared" si="1160"/>
        <v>0</v>
      </c>
      <c r="AC734" s="399">
        <f t="shared" si="1160"/>
        <v>0</v>
      </c>
      <c r="AD734" s="1015"/>
      <c r="AE734" s="1016"/>
      <c r="AF734" s="1017"/>
    </row>
    <row r="735" spans="1:32" ht="15" customHeight="1" x14ac:dyDescent="0.2">
      <c r="A735" s="222">
        <v>184</v>
      </c>
      <c r="B735" s="499"/>
      <c r="C735" s="467"/>
      <c r="D735" s="467"/>
      <c r="E735" s="467"/>
      <c r="F735" s="880" t="str">
        <f>'2. CAD NCCF'!F735:L735</f>
        <v>Eligible non-financial common equity shares</v>
      </c>
      <c r="G735" s="881"/>
      <c r="H735" s="881"/>
      <c r="I735" s="881"/>
      <c r="J735" s="881"/>
      <c r="K735" s="881"/>
      <c r="L735" s="882"/>
      <c r="M735" s="433">
        <f>'2. CAD NCCF'!M735+'3. USD NCCF'!M735+'4. EUR NCCF'!M735+'5. GBP NCCF'!M735+'6. Other(Incld) NCCF'!M735</f>
        <v>0</v>
      </c>
      <c r="N735" s="438">
        <f>'2. CAD NCCF'!N735+'3. USD NCCF'!N735+'4. EUR NCCF'!N735+'5. GBP NCCF'!N735+'6. Other(Incld) NCCF'!N735</f>
        <v>0</v>
      </c>
      <c r="O735" s="435">
        <f>'2. CAD NCCF'!O735+'3. USD NCCF'!O735+'4. EUR NCCF'!O735+'5. GBP NCCF'!O735+'6. Other(Incld) NCCF'!O735</f>
        <v>0</v>
      </c>
      <c r="P735" s="435">
        <f>'2. CAD NCCF'!P735+'3. USD NCCF'!P735+'4. EUR NCCF'!P735+'5. GBP NCCF'!P735+'6. Other(Incld) NCCF'!P735</f>
        <v>0</v>
      </c>
      <c r="Q735" s="437">
        <f>'2. CAD NCCF'!Q735+'3. USD NCCF'!Q735+'4. EUR NCCF'!Q735+'5. GBP NCCF'!Q735+'6. Other(Incld) NCCF'!Q735</f>
        <v>0</v>
      </c>
      <c r="R735" s="435">
        <f>'2. CAD NCCF'!R735+'3. USD NCCF'!R735+'4. EUR NCCF'!R735+'5. GBP NCCF'!R735+'6. Other(Incld) NCCF'!R735</f>
        <v>0</v>
      </c>
      <c r="S735" s="436">
        <f>'2. CAD NCCF'!S735+'3. USD NCCF'!S735+'4. EUR NCCF'!S735+'5. GBP NCCF'!S735+'6. Other(Incld) NCCF'!S735</f>
        <v>0</v>
      </c>
      <c r="T735" s="435">
        <f>'2. CAD NCCF'!T735+'3. USD NCCF'!T735+'4. EUR NCCF'!T735+'5. GBP NCCF'!T735+'6. Other(Incld) NCCF'!T735</f>
        <v>0</v>
      </c>
      <c r="U735" s="436">
        <f>'2. CAD NCCF'!U735+'3. USD NCCF'!U735+'4. EUR NCCF'!U735+'5. GBP NCCF'!U735+'6. Other(Incld) NCCF'!U735</f>
        <v>0</v>
      </c>
      <c r="V735" s="435">
        <f>'2. CAD NCCF'!V735+'3. USD NCCF'!V735+'4. EUR NCCF'!V735+'5. GBP NCCF'!V735+'6. Other(Incld) NCCF'!V735</f>
        <v>0</v>
      </c>
      <c r="W735" s="436">
        <f>'2. CAD NCCF'!W735+'3. USD NCCF'!W735+'4. EUR NCCF'!W735+'5. GBP NCCF'!W735+'6. Other(Incld) NCCF'!W735</f>
        <v>0</v>
      </c>
      <c r="X735" s="435">
        <f>'2. CAD NCCF'!X735+'3. USD NCCF'!X735+'4. EUR NCCF'!X735+'5. GBP NCCF'!X735+'6. Other(Incld) NCCF'!X735</f>
        <v>0</v>
      </c>
      <c r="Y735" s="436">
        <f>'2. CAD NCCF'!Y735+'3. USD NCCF'!Y735+'4. EUR NCCF'!Y735+'5. GBP NCCF'!Y735+'6. Other(Incld) NCCF'!Y735</f>
        <v>0</v>
      </c>
      <c r="Z735" s="435">
        <f>'2. CAD NCCF'!Z735+'3. USD NCCF'!Z735+'4. EUR NCCF'!Z735+'5. GBP NCCF'!Z735+'6. Other(Incld) NCCF'!Z735</f>
        <v>0</v>
      </c>
      <c r="AA735" s="436">
        <f>'2. CAD NCCF'!AA735+'3. USD NCCF'!AA735+'4. EUR NCCF'!AA735+'5. GBP NCCF'!AA735+'6. Other(Incld) NCCF'!AA735</f>
        <v>0</v>
      </c>
      <c r="AB735" s="439">
        <f>'2. CAD NCCF'!AB735+'3. USD NCCF'!AB735+'4. EUR NCCF'!AB735+'5. GBP NCCF'!AB735+'6. Other(Incld) NCCF'!AB735</f>
        <v>0</v>
      </c>
      <c r="AC735" s="433">
        <f>'2. CAD NCCF'!AC735+'3. USD NCCF'!AC735+'4. EUR NCCF'!AC735+'5. GBP NCCF'!AC735+'6. Other(Incld) NCCF'!AC735</f>
        <v>0</v>
      </c>
      <c r="AD735" s="1015"/>
      <c r="AE735" s="1016"/>
      <c r="AF735" s="1017"/>
    </row>
    <row r="736" spans="1:32" ht="15" customHeight="1" x14ac:dyDescent="0.2">
      <c r="A736" s="222">
        <v>185</v>
      </c>
      <c r="B736" s="499"/>
      <c r="C736" s="467"/>
      <c r="D736" s="467"/>
      <c r="E736" s="467"/>
      <c r="F736" s="880" t="str">
        <f>'2. CAD NCCF'!F736:L736</f>
        <v>Eligible financial common equity</v>
      </c>
      <c r="G736" s="881"/>
      <c r="H736" s="881"/>
      <c r="I736" s="881"/>
      <c r="J736" s="881"/>
      <c r="K736" s="881"/>
      <c r="L736" s="882"/>
      <c r="M736" s="433">
        <f>'2. CAD NCCF'!M736+'3. USD NCCF'!M736+'4. EUR NCCF'!M736+'5. GBP NCCF'!M736+'6. Other(Incld) NCCF'!M736</f>
        <v>0</v>
      </c>
      <c r="N736" s="438">
        <f>'2. CAD NCCF'!N736+'3. USD NCCF'!N736+'4. EUR NCCF'!N736+'5. GBP NCCF'!N736+'6. Other(Incld) NCCF'!N736</f>
        <v>0</v>
      </c>
      <c r="O736" s="435">
        <f>'2. CAD NCCF'!O736+'3. USD NCCF'!O736+'4. EUR NCCF'!O736+'5. GBP NCCF'!O736+'6. Other(Incld) NCCF'!O736</f>
        <v>0</v>
      </c>
      <c r="P736" s="435">
        <f>'2. CAD NCCF'!P736+'3. USD NCCF'!P736+'4. EUR NCCF'!P736+'5. GBP NCCF'!P736+'6. Other(Incld) NCCF'!P736</f>
        <v>0</v>
      </c>
      <c r="Q736" s="437">
        <f>'2. CAD NCCF'!Q736+'3. USD NCCF'!Q736+'4. EUR NCCF'!Q736+'5. GBP NCCF'!Q736+'6. Other(Incld) NCCF'!Q736</f>
        <v>0</v>
      </c>
      <c r="R736" s="435">
        <f>'2. CAD NCCF'!R736+'3. USD NCCF'!R736+'4. EUR NCCF'!R736+'5. GBP NCCF'!R736+'6. Other(Incld) NCCF'!R736</f>
        <v>0</v>
      </c>
      <c r="S736" s="436">
        <f>'2. CAD NCCF'!S736+'3. USD NCCF'!S736+'4. EUR NCCF'!S736+'5. GBP NCCF'!S736+'6. Other(Incld) NCCF'!S736</f>
        <v>0</v>
      </c>
      <c r="T736" s="435">
        <f>'2. CAD NCCF'!T736+'3. USD NCCF'!T736+'4. EUR NCCF'!T736+'5. GBP NCCF'!T736+'6. Other(Incld) NCCF'!T736</f>
        <v>0</v>
      </c>
      <c r="U736" s="436">
        <f>'2. CAD NCCF'!U736+'3. USD NCCF'!U736+'4. EUR NCCF'!U736+'5. GBP NCCF'!U736+'6. Other(Incld) NCCF'!U736</f>
        <v>0</v>
      </c>
      <c r="V736" s="435">
        <f>'2. CAD NCCF'!V736+'3. USD NCCF'!V736+'4. EUR NCCF'!V736+'5. GBP NCCF'!V736+'6. Other(Incld) NCCF'!V736</f>
        <v>0</v>
      </c>
      <c r="W736" s="436">
        <f>'2. CAD NCCF'!W736+'3. USD NCCF'!W736+'4. EUR NCCF'!W736+'5. GBP NCCF'!W736+'6. Other(Incld) NCCF'!W736</f>
        <v>0</v>
      </c>
      <c r="X736" s="435">
        <f>'2. CAD NCCF'!X736+'3. USD NCCF'!X736+'4. EUR NCCF'!X736+'5. GBP NCCF'!X736+'6. Other(Incld) NCCF'!X736</f>
        <v>0</v>
      </c>
      <c r="Y736" s="436">
        <f>'2. CAD NCCF'!Y736+'3. USD NCCF'!Y736+'4. EUR NCCF'!Y736+'5. GBP NCCF'!Y736+'6. Other(Incld) NCCF'!Y736</f>
        <v>0</v>
      </c>
      <c r="Z736" s="435">
        <f>'2. CAD NCCF'!Z736+'3. USD NCCF'!Z736+'4. EUR NCCF'!Z736+'5. GBP NCCF'!Z736+'6. Other(Incld) NCCF'!Z736</f>
        <v>0</v>
      </c>
      <c r="AA736" s="436">
        <f>'2. CAD NCCF'!AA736+'3. USD NCCF'!AA736+'4. EUR NCCF'!AA736+'5. GBP NCCF'!AA736+'6. Other(Incld) NCCF'!AA736</f>
        <v>0</v>
      </c>
      <c r="AB736" s="439">
        <f>'2. CAD NCCF'!AB736+'3. USD NCCF'!AB736+'4. EUR NCCF'!AB736+'5. GBP NCCF'!AB736+'6. Other(Incld) NCCF'!AB736</f>
        <v>0</v>
      </c>
      <c r="AC736" s="433">
        <f>'2. CAD NCCF'!AC736+'3. USD NCCF'!AC736+'4. EUR NCCF'!AC736+'5. GBP NCCF'!AC736+'6. Other(Incld) NCCF'!AC736</f>
        <v>0</v>
      </c>
      <c r="AD736" s="1015"/>
      <c r="AE736" s="1016"/>
      <c r="AF736" s="1017"/>
    </row>
    <row r="737" spans="1:32" ht="15" customHeight="1" x14ac:dyDescent="0.2">
      <c r="A737" s="222">
        <v>186</v>
      </c>
      <c r="B737" s="499"/>
      <c r="C737" s="467"/>
      <c r="D737" s="467"/>
      <c r="E737" s="467"/>
      <c r="F737" s="880" t="str">
        <f>'2. CAD NCCF'!F737:L737</f>
        <v>Other equities</v>
      </c>
      <c r="G737" s="881"/>
      <c r="H737" s="881"/>
      <c r="I737" s="881"/>
      <c r="J737" s="881"/>
      <c r="K737" s="881"/>
      <c r="L737" s="882"/>
      <c r="M737" s="433">
        <f>'2. CAD NCCF'!M737+'3. USD NCCF'!M737+'4. EUR NCCF'!M737+'5. GBP NCCF'!M737+'6. Other(Incld) NCCF'!M737</f>
        <v>0</v>
      </c>
      <c r="N737" s="438">
        <f>'2. CAD NCCF'!N737+'3. USD NCCF'!N737+'4. EUR NCCF'!N737+'5. GBP NCCF'!N737+'6. Other(Incld) NCCF'!N737</f>
        <v>0</v>
      </c>
      <c r="O737" s="435">
        <f>'2. CAD NCCF'!O737+'3. USD NCCF'!O737+'4. EUR NCCF'!O737+'5. GBP NCCF'!O737+'6. Other(Incld) NCCF'!O737</f>
        <v>0</v>
      </c>
      <c r="P737" s="435">
        <f>'2. CAD NCCF'!P737+'3. USD NCCF'!P737+'4. EUR NCCF'!P737+'5. GBP NCCF'!P737+'6. Other(Incld) NCCF'!P737</f>
        <v>0</v>
      </c>
      <c r="Q737" s="437">
        <f>'2. CAD NCCF'!Q737+'3. USD NCCF'!Q737+'4. EUR NCCF'!Q737+'5. GBP NCCF'!Q737+'6. Other(Incld) NCCF'!Q737</f>
        <v>0</v>
      </c>
      <c r="R737" s="435">
        <f>'2. CAD NCCF'!R737+'3. USD NCCF'!R737+'4. EUR NCCF'!R737+'5. GBP NCCF'!R737+'6. Other(Incld) NCCF'!R737</f>
        <v>0</v>
      </c>
      <c r="S737" s="436">
        <f>'2. CAD NCCF'!S737+'3. USD NCCF'!S737+'4. EUR NCCF'!S737+'5. GBP NCCF'!S737+'6. Other(Incld) NCCF'!S737</f>
        <v>0</v>
      </c>
      <c r="T737" s="435">
        <f>'2. CAD NCCF'!T737+'3. USD NCCF'!T737+'4. EUR NCCF'!T737+'5. GBP NCCF'!T737+'6. Other(Incld) NCCF'!T737</f>
        <v>0</v>
      </c>
      <c r="U737" s="436">
        <f>'2. CAD NCCF'!U737+'3. USD NCCF'!U737+'4. EUR NCCF'!U737+'5. GBP NCCF'!U737+'6. Other(Incld) NCCF'!U737</f>
        <v>0</v>
      </c>
      <c r="V737" s="435">
        <f>'2. CAD NCCF'!V737+'3. USD NCCF'!V737+'4. EUR NCCF'!V737+'5. GBP NCCF'!V737+'6. Other(Incld) NCCF'!V737</f>
        <v>0</v>
      </c>
      <c r="W737" s="436">
        <f>'2. CAD NCCF'!W737+'3. USD NCCF'!W737+'4. EUR NCCF'!W737+'5. GBP NCCF'!W737+'6. Other(Incld) NCCF'!W737</f>
        <v>0</v>
      </c>
      <c r="X737" s="435">
        <f>'2. CAD NCCF'!X737+'3. USD NCCF'!X737+'4. EUR NCCF'!X737+'5. GBP NCCF'!X737+'6. Other(Incld) NCCF'!X737</f>
        <v>0</v>
      </c>
      <c r="Y737" s="436">
        <f>'2. CAD NCCF'!Y737+'3. USD NCCF'!Y737+'4. EUR NCCF'!Y737+'5. GBP NCCF'!Y737+'6. Other(Incld) NCCF'!Y737</f>
        <v>0</v>
      </c>
      <c r="Z737" s="435">
        <f>'2. CAD NCCF'!Z737+'3. USD NCCF'!Z737+'4. EUR NCCF'!Z737+'5. GBP NCCF'!Z737+'6. Other(Incld) NCCF'!Z737</f>
        <v>0</v>
      </c>
      <c r="AA737" s="436">
        <f>'2. CAD NCCF'!AA737+'3. USD NCCF'!AA737+'4. EUR NCCF'!AA737+'5. GBP NCCF'!AA737+'6. Other(Incld) NCCF'!AA737</f>
        <v>0</v>
      </c>
      <c r="AB737" s="439">
        <f>'2. CAD NCCF'!AB737+'3. USD NCCF'!AB737+'4. EUR NCCF'!AB737+'5. GBP NCCF'!AB737+'6. Other(Incld) NCCF'!AB737</f>
        <v>0</v>
      </c>
      <c r="AC737" s="433">
        <f>'2. CAD NCCF'!AC737+'3. USD NCCF'!AC737+'4. EUR NCCF'!AC737+'5. GBP NCCF'!AC737+'6. Other(Incld) NCCF'!AC737</f>
        <v>0</v>
      </c>
      <c r="AD737" s="1015"/>
      <c r="AE737" s="1016"/>
      <c r="AF737" s="1017"/>
    </row>
    <row r="738" spans="1:32" ht="15" x14ac:dyDescent="0.2">
      <c r="A738" s="222">
        <v>187</v>
      </c>
      <c r="B738" s="499"/>
      <c r="C738" s="467"/>
      <c r="D738" s="868" t="str">
        <f>'2. CAD NCCF'!D738:L738</f>
        <v>FI's own securities - Not eliminated</v>
      </c>
      <c r="E738" s="869"/>
      <c r="F738" s="869"/>
      <c r="G738" s="869"/>
      <c r="H738" s="869"/>
      <c r="I738" s="869"/>
      <c r="J738" s="869"/>
      <c r="K738" s="869"/>
      <c r="L738" s="869"/>
      <c r="M738" s="399">
        <f>SUBTOTAL(9,M739:M740)</f>
        <v>0</v>
      </c>
      <c r="N738" s="480"/>
      <c r="O738" s="522"/>
      <c r="P738" s="522"/>
      <c r="Q738" s="522"/>
      <c r="R738" s="522"/>
      <c r="S738" s="522"/>
      <c r="T738" s="522"/>
      <c r="U738" s="522"/>
      <c r="V738" s="522"/>
      <c r="W738" s="522"/>
      <c r="X738" s="522"/>
      <c r="Y738" s="522"/>
      <c r="Z738" s="522"/>
      <c r="AA738" s="522"/>
      <c r="AB738" s="522"/>
      <c r="AC738" s="522"/>
      <c r="AD738" s="1036"/>
      <c r="AE738" s="1016"/>
      <c r="AF738" s="1017"/>
    </row>
    <row r="739" spans="1:32" ht="15" x14ac:dyDescent="0.2">
      <c r="A739" s="222">
        <v>188</v>
      </c>
      <c r="B739" s="499"/>
      <c r="C739" s="467"/>
      <c r="D739" s="467"/>
      <c r="E739" s="467"/>
      <c r="F739" s="880" t="str">
        <f>'2. CAD NCCF'!F739:L739</f>
        <v>FI's own debt not eliminated</v>
      </c>
      <c r="G739" s="881"/>
      <c r="H739" s="881"/>
      <c r="I739" s="881"/>
      <c r="J739" s="881"/>
      <c r="K739" s="881"/>
      <c r="L739" s="882"/>
      <c r="M739" s="433">
        <f>'2. CAD NCCF'!M739+'3. USD NCCF'!M739+'4. EUR NCCF'!M739+'5. GBP NCCF'!M739+'6. Other(Incld) NCCF'!M739</f>
        <v>0</v>
      </c>
      <c r="N739" s="481"/>
      <c r="O739" s="465"/>
      <c r="P739" s="465"/>
      <c r="Q739" s="465"/>
      <c r="R739" s="465"/>
      <c r="S739" s="465"/>
      <c r="T739" s="465"/>
      <c r="U739" s="465"/>
      <c r="V739" s="465"/>
      <c r="W739" s="465"/>
      <c r="X739" s="465"/>
      <c r="Y739" s="465"/>
      <c r="Z739" s="465"/>
      <c r="AA739" s="465"/>
      <c r="AB739" s="465"/>
      <c r="AC739" s="465"/>
      <c r="AD739" s="1036"/>
      <c r="AE739" s="1016"/>
      <c r="AF739" s="1017"/>
    </row>
    <row r="740" spans="1:32" ht="15" customHeight="1" x14ac:dyDescent="0.2">
      <c r="A740" s="222">
        <v>189</v>
      </c>
      <c r="B740" s="468"/>
      <c r="C740" s="489"/>
      <c r="D740" s="489"/>
      <c r="E740" s="490"/>
      <c r="F740" s="880" t="str">
        <f>'2. CAD NCCF'!F740:L740</f>
        <v>FI's own equity not eliminated</v>
      </c>
      <c r="G740" s="881"/>
      <c r="H740" s="881"/>
      <c r="I740" s="881"/>
      <c r="J740" s="881"/>
      <c r="K740" s="881"/>
      <c r="L740" s="882"/>
      <c r="M740" s="433">
        <f>'2. CAD NCCF'!M740+'3. USD NCCF'!M740+'4. EUR NCCF'!M740+'5. GBP NCCF'!M740+'6. Other(Incld) NCCF'!M740</f>
        <v>0</v>
      </c>
      <c r="N740" s="471"/>
      <c r="O740" s="472"/>
      <c r="P740" s="472"/>
      <c r="Q740" s="472"/>
      <c r="R740" s="472"/>
      <c r="S740" s="472"/>
      <c r="T740" s="472"/>
      <c r="U740" s="472"/>
      <c r="V740" s="472"/>
      <c r="W740" s="472"/>
      <c r="X740" s="472"/>
      <c r="Y740" s="472"/>
      <c r="Z740" s="472"/>
      <c r="AA740" s="472"/>
      <c r="AB740" s="472"/>
      <c r="AC740" s="472"/>
      <c r="AD740" s="1036"/>
      <c r="AE740" s="1016"/>
      <c r="AF740" s="1017"/>
    </row>
    <row r="741" spans="1:32" ht="7.5" hidden="1" customHeight="1" x14ac:dyDescent="0.2">
      <c r="A741" s="222"/>
      <c r="B741" s="1000"/>
      <c r="C741" s="1001"/>
      <c r="D741" s="1001"/>
      <c r="E741" s="1001"/>
      <c r="F741" s="1001"/>
      <c r="G741" s="1001"/>
      <c r="H741" s="1001"/>
      <c r="I741" s="1001"/>
      <c r="J741" s="1001"/>
      <c r="K741" s="1001"/>
      <c r="L741" s="1001"/>
      <c r="M741" s="1001"/>
      <c r="N741" s="1001"/>
      <c r="O741" s="1001"/>
      <c r="P741" s="1001"/>
      <c r="Q741" s="1001"/>
      <c r="R741" s="1001"/>
      <c r="S741" s="1001"/>
      <c r="T741" s="1001"/>
      <c r="U741" s="1001"/>
      <c r="V741" s="1001"/>
      <c r="W741" s="1001"/>
      <c r="X741" s="1001"/>
      <c r="Y741" s="1001"/>
      <c r="Z741" s="1001"/>
      <c r="AA741" s="1001"/>
      <c r="AB741" s="1001"/>
      <c r="AC741" s="1001"/>
      <c r="AD741" s="1001"/>
      <c r="AE741" s="1001"/>
      <c r="AF741" s="1002"/>
    </row>
    <row r="742" spans="1:32" ht="22.5" customHeight="1" x14ac:dyDescent="0.2">
      <c r="A742" s="222">
        <v>323</v>
      </c>
      <c r="B742" s="991" t="str">
        <f>'2. CAD NCCF'!B742:L742</f>
        <v>Cash flows/Outflows from collateral</v>
      </c>
      <c r="C742" s="992"/>
      <c r="D742" s="992"/>
      <c r="E742" s="992"/>
      <c r="F742" s="992"/>
      <c r="G742" s="992"/>
      <c r="H742" s="992"/>
      <c r="I742" s="992"/>
      <c r="J742" s="992"/>
      <c r="K742" s="992"/>
      <c r="L742" s="992"/>
      <c r="M742" s="453">
        <f>SUBTOTAL(9,M507:M741)</f>
        <v>0</v>
      </c>
      <c r="N742" s="402">
        <f t="shared" ref="N742:AC742" si="1161">SUBTOTAL(9,N509:N740)</f>
        <v>0</v>
      </c>
      <c r="O742" s="406">
        <f t="shared" si="1161"/>
        <v>0</v>
      </c>
      <c r="P742" s="405">
        <f t="shared" si="1161"/>
        <v>0</v>
      </c>
      <c r="Q742" s="407">
        <f t="shared" si="1161"/>
        <v>0</v>
      </c>
      <c r="R742" s="406">
        <f t="shared" si="1161"/>
        <v>0</v>
      </c>
      <c r="S742" s="406">
        <f t="shared" si="1161"/>
        <v>0</v>
      </c>
      <c r="T742" s="406">
        <f t="shared" si="1161"/>
        <v>0</v>
      </c>
      <c r="U742" s="406">
        <f t="shared" si="1161"/>
        <v>0</v>
      </c>
      <c r="V742" s="406">
        <f t="shared" si="1161"/>
        <v>0</v>
      </c>
      <c r="W742" s="406">
        <f t="shared" si="1161"/>
        <v>0</v>
      </c>
      <c r="X742" s="406">
        <f t="shared" si="1161"/>
        <v>0</v>
      </c>
      <c r="Y742" s="406">
        <f t="shared" si="1161"/>
        <v>0</v>
      </c>
      <c r="Z742" s="406">
        <f t="shared" si="1161"/>
        <v>0</v>
      </c>
      <c r="AA742" s="406">
        <f t="shared" si="1161"/>
        <v>0</v>
      </c>
      <c r="AB742" s="416">
        <f t="shared" si="1161"/>
        <v>0</v>
      </c>
      <c r="AC742" s="399">
        <f t="shared" si="1161"/>
        <v>0</v>
      </c>
      <c r="AD742" s="1061"/>
      <c r="AE742" s="1062"/>
      <c r="AF742" s="1063"/>
    </row>
    <row r="743" spans="1:32" ht="7.5" customHeight="1" x14ac:dyDescent="0.2">
      <c r="A743" s="223"/>
      <c r="B743" s="860"/>
      <c r="C743" s="860"/>
      <c r="D743" s="860"/>
      <c r="E743" s="860"/>
      <c r="F743" s="860"/>
      <c r="G743" s="860"/>
      <c r="H743" s="860"/>
      <c r="I743" s="860"/>
      <c r="J743" s="860"/>
      <c r="K743" s="860"/>
      <c r="L743" s="860"/>
      <c r="M743" s="860"/>
      <c r="N743" s="860"/>
      <c r="O743" s="860"/>
      <c r="P743" s="860"/>
      <c r="Q743" s="860"/>
      <c r="R743" s="860"/>
      <c r="S743" s="860"/>
      <c r="T743" s="860"/>
      <c r="U743" s="860"/>
      <c r="V743" s="860"/>
      <c r="W743" s="860"/>
      <c r="X743" s="860"/>
      <c r="Y743" s="860"/>
      <c r="Z743" s="860"/>
      <c r="AA743" s="860"/>
      <c r="AB743" s="860"/>
      <c r="AC743" s="860"/>
      <c r="AD743" s="860"/>
      <c r="AE743" s="860"/>
      <c r="AF743" s="860"/>
    </row>
    <row r="744" spans="1:32" ht="22.5" customHeight="1" outlineLevel="1" x14ac:dyDescent="0.2">
      <c r="A744" s="222">
        <v>325</v>
      </c>
      <c r="B744" s="969" t="str">
        <f>'2. CAD NCCF'!B744:AF744</f>
        <v>OFF BALANCE SHEET COMMITMENTS</v>
      </c>
      <c r="C744" s="962"/>
      <c r="D744" s="962"/>
      <c r="E744" s="962"/>
      <c r="F744" s="962"/>
      <c r="G744" s="962"/>
      <c r="H744" s="962"/>
      <c r="I744" s="962"/>
      <c r="J744" s="962"/>
      <c r="K744" s="962"/>
      <c r="L744" s="962"/>
      <c r="M744" s="962"/>
      <c r="N744" s="962"/>
      <c r="O744" s="962"/>
      <c r="P744" s="962"/>
      <c r="Q744" s="962"/>
      <c r="R744" s="962"/>
      <c r="S744" s="962"/>
      <c r="T744" s="962"/>
      <c r="U744" s="962"/>
      <c r="V744" s="962"/>
      <c r="W744" s="962"/>
      <c r="X744" s="962"/>
      <c r="Y744" s="962"/>
      <c r="Z744" s="962"/>
      <c r="AA744" s="962"/>
      <c r="AB744" s="962"/>
      <c r="AC744" s="962"/>
      <c r="AD744" s="962"/>
      <c r="AE744" s="962"/>
      <c r="AF744" s="963"/>
    </row>
    <row r="745" spans="1:32" ht="15" x14ac:dyDescent="0.2">
      <c r="A745" s="222">
        <v>188</v>
      </c>
      <c r="B745" s="499"/>
      <c r="C745" s="500"/>
      <c r="D745" s="500"/>
      <c r="E745" s="500"/>
      <c r="F745" s="1147" t="str">
        <f>'2. CAD NCCF'!F745:L745</f>
        <v>Funding guarantee to subs</v>
      </c>
      <c r="G745" s="1148"/>
      <c r="H745" s="1148"/>
      <c r="I745" s="1148"/>
      <c r="J745" s="1148"/>
      <c r="K745" s="1148"/>
      <c r="L745" s="1149"/>
      <c r="M745" s="433">
        <f>'2. CAD NCCF'!M745+'3. USD NCCF'!M745+'4. EUR NCCF'!M745+'5. GBP NCCF'!M745+'6. Other(Incld) NCCF'!M745</f>
        <v>0</v>
      </c>
      <c r="N745" s="227"/>
      <c r="O745" s="228"/>
      <c r="P745" s="228"/>
      <c r="Q745" s="228"/>
      <c r="R745" s="228"/>
      <c r="S745" s="228"/>
      <c r="T745" s="228"/>
      <c r="U745" s="228"/>
      <c r="V745" s="228"/>
      <c r="W745" s="228"/>
      <c r="X745" s="228"/>
      <c r="Y745" s="228"/>
      <c r="Z745" s="228"/>
      <c r="AA745" s="228"/>
      <c r="AB745" s="228"/>
      <c r="AC745" s="228"/>
      <c r="AD745" s="1061"/>
      <c r="AE745" s="1062"/>
      <c r="AF745" s="1063"/>
    </row>
    <row r="746" spans="1:32" ht="7.5" hidden="1" customHeight="1" x14ac:dyDescent="0.2">
      <c r="A746" s="222"/>
      <c r="B746" s="1127"/>
      <c r="C746" s="1128"/>
      <c r="D746" s="1001"/>
      <c r="E746" s="1001"/>
      <c r="F746" s="1001"/>
      <c r="G746" s="1001"/>
      <c r="H746" s="1001"/>
      <c r="I746" s="1001"/>
      <c r="J746" s="1001"/>
      <c r="K746" s="1001"/>
      <c r="L746" s="1001"/>
      <c r="M746" s="1001"/>
      <c r="N746" s="1001"/>
      <c r="O746" s="1001"/>
      <c r="P746" s="1001"/>
      <c r="Q746" s="1001"/>
      <c r="R746" s="1001"/>
      <c r="S746" s="1001"/>
      <c r="T746" s="1001"/>
      <c r="U746" s="1001"/>
      <c r="V746" s="1001"/>
      <c r="W746" s="1001"/>
      <c r="X746" s="1001"/>
      <c r="Y746" s="1001"/>
      <c r="Z746" s="1001"/>
      <c r="AA746" s="1001"/>
      <c r="AB746" s="1001"/>
      <c r="AC746" s="1001"/>
      <c r="AD746" s="1001"/>
      <c r="AE746" s="1001"/>
      <c r="AF746" s="1002"/>
    </row>
    <row r="747" spans="1:32" ht="15" x14ac:dyDescent="0.2">
      <c r="A747" s="222">
        <v>187</v>
      </c>
      <c r="B747" s="253"/>
      <c r="C747" s="245"/>
      <c r="D747" s="874" t="str">
        <f>'2. CAD NCCF'!D747:L747</f>
        <v>Credit facilities</v>
      </c>
      <c r="E747" s="875"/>
      <c r="F747" s="875"/>
      <c r="G747" s="875"/>
      <c r="H747" s="875"/>
      <c r="I747" s="875"/>
      <c r="J747" s="875"/>
      <c r="K747" s="875"/>
      <c r="L747" s="875"/>
      <c r="M747" s="399">
        <f>SUBTOTAL(9,M748:M754)</f>
        <v>0</v>
      </c>
      <c r="N747" s="247"/>
      <c r="O747" s="248"/>
      <c r="P747" s="248"/>
      <c r="Q747" s="248"/>
      <c r="R747" s="248"/>
      <c r="S747" s="248"/>
      <c r="T747" s="248"/>
      <c r="U747" s="248"/>
      <c r="V747" s="248"/>
      <c r="W747" s="248"/>
      <c r="X747" s="248"/>
      <c r="Y747" s="248"/>
      <c r="Z747" s="248"/>
      <c r="AA747" s="248"/>
      <c r="AB747" s="248"/>
      <c r="AC747" s="248"/>
      <c r="AD747" s="1150"/>
      <c r="AE747" s="1151"/>
      <c r="AF747" s="1152"/>
    </row>
    <row r="748" spans="1:32" ht="15" x14ac:dyDescent="0.2">
      <c r="A748" s="222">
        <v>188</v>
      </c>
      <c r="B748" s="253"/>
      <c r="C748" s="244"/>
      <c r="D748" s="244"/>
      <c r="E748" s="244"/>
      <c r="F748" s="892" t="str">
        <f>'2. CAD NCCF'!F748:L748</f>
        <v>Uncommitted credit facility - Undrawn portion</v>
      </c>
      <c r="G748" s="893"/>
      <c r="H748" s="893"/>
      <c r="I748" s="893"/>
      <c r="J748" s="893"/>
      <c r="K748" s="893"/>
      <c r="L748" s="894"/>
      <c r="M748" s="433">
        <f>'2. CAD NCCF'!M748+'3. USD NCCF'!M748+'4. EUR NCCF'!M748+'5. GBP NCCF'!M748+'6. Other(Incld) NCCF'!M748</f>
        <v>0</v>
      </c>
      <c r="N748" s="249"/>
      <c r="O748" s="250"/>
      <c r="P748" s="250"/>
      <c r="Q748" s="250"/>
      <c r="R748" s="250"/>
      <c r="S748" s="250"/>
      <c r="T748" s="250"/>
      <c r="U748" s="250"/>
      <c r="V748" s="250"/>
      <c r="W748" s="250"/>
      <c r="X748" s="250"/>
      <c r="Y748" s="250"/>
      <c r="Z748" s="250"/>
      <c r="AA748" s="250"/>
      <c r="AB748" s="250"/>
      <c r="AC748" s="250"/>
      <c r="AD748" s="1150"/>
      <c r="AE748" s="1151"/>
      <c r="AF748" s="1152"/>
    </row>
    <row r="749" spans="1:32" ht="27.75" customHeight="1" x14ac:dyDescent="0.2">
      <c r="A749" s="222">
        <v>189</v>
      </c>
      <c r="B749" s="253"/>
      <c r="C749" s="244"/>
      <c r="D749" s="244"/>
      <c r="E749" s="244"/>
      <c r="F749" s="892" t="str">
        <f>'2. CAD NCCF'!F749:L749</f>
        <v>Committed credit facility - Undrawn portion ; retail &amp; small business</v>
      </c>
      <c r="G749" s="893"/>
      <c r="H749" s="893"/>
      <c r="I749" s="893"/>
      <c r="J749" s="893"/>
      <c r="K749" s="893"/>
      <c r="L749" s="894"/>
      <c r="M749" s="433">
        <f>'2. CAD NCCF'!M749+'3. USD NCCF'!M749+'4. EUR NCCF'!M749+'5. GBP NCCF'!M749+'6. Other(Incld) NCCF'!M749</f>
        <v>0</v>
      </c>
      <c r="N749" s="249"/>
      <c r="O749" s="250"/>
      <c r="P749" s="250"/>
      <c r="Q749" s="250"/>
      <c r="R749" s="250"/>
      <c r="S749" s="250"/>
      <c r="T749" s="250"/>
      <c r="U749" s="250"/>
      <c r="V749" s="250"/>
      <c r="W749" s="250"/>
      <c r="X749" s="250"/>
      <c r="Y749" s="250"/>
      <c r="Z749" s="250"/>
      <c r="AA749" s="250"/>
      <c r="AB749" s="250"/>
      <c r="AC749" s="250"/>
      <c r="AD749" s="1150"/>
      <c r="AE749" s="1151"/>
      <c r="AF749" s="1152"/>
    </row>
    <row r="750" spans="1:32" ht="15" customHeight="1" x14ac:dyDescent="0.2">
      <c r="A750" s="222">
        <v>189</v>
      </c>
      <c r="B750" s="253"/>
      <c r="C750" s="244"/>
      <c r="D750" s="244"/>
      <c r="E750" s="244"/>
      <c r="F750" s="892" t="str">
        <f>'2. CAD NCCF'!F750:L750</f>
        <v>Committed credit facility - Undrawn portion ; heloc &amp; credit card</v>
      </c>
      <c r="G750" s="893"/>
      <c r="H750" s="893"/>
      <c r="I750" s="893"/>
      <c r="J750" s="893"/>
      <c r="K750" s="893"/>
      <c r="L750" s="894"/>
      <c r="M750" s="433">
        <f>'2. CAD NCCF'!M750+'3. USD NCCF'!M750+'4. EUR NCCF'!M750+'5. GBP NCCF'!M750+'6. Other(Incld) NCCF'!M750</f>
        <v>0</v>
      </c>
      <c r="N750" s="249"/>
      <c r="O750" s="250"/>
      <c r="P750" s="250"/>
      <c r="Q750" s="250"/>
      <c r="R750" s="250"/>
      <c r="S750" s="250"/>
      <c r="T750" s="250"/>
      <c r="U750" s="250"/>
      <c r="V750" s="250"/>
      <c r="W750" s="250"/>
      <c r="X750" s="250"/>
      <c r="Y750" s="250"/>
      <c r="Z750" s="250"/>
      <c r="AA750" s="250"/>
      <c r="AB750" s="250"/>
      <c r="AC750" s="250"/>
      <c r="AD750" s="1150"/>
      <c r="AE750" s="1151"/>
      <c r="AF750" s="1152"/>
    </row>
    <row r="751" spans="1:32" ht="15" customHeight="1" x14ac:dyDescent="0.2">
      <c r="A751" s="222">
        <v>189</v>
      </c>
      <c r="B751" s="253"/>
      <c r="C751" s="244"/>
      <c r="D751" s="244"/>
      <c r="E751" s="244"/>
      <c r="F751" s="892" t="str">
        <f>'2. CAD NCCF'!F751:L751</f>
        <v>Committed credit facility - Undrawn portion ; FI</v>
      </c>
      <c r="G751" s="893"/>
      <c r="H751" s="893"/>
      <c r="I751" s="893"/>
      <c r="J751" s="893"/>
      <c r="K751" s="893"/>
      <c r="L751" s="894"/>
      <c r="M751" s="433">
        <f>'2. CAD NCCF'!M751+'3. USD NCCF'!M751+'4. EUR NCCF'!M751+'5. GBP NCCF'!M751+'6. Other(Incld) NCCF'!M751</f>
        <v>0</v>
      </c>
      <c r="N751" s="249"/>
      <c r="O751" s="250"/>
      <c r="P751" s="250"/>
      <c r="Q751" s="250"/>
      <c r="R751" s="250"/>
      <c r="S751" s="250"/>
      <c r="T751" s="250"/>
      <c r="U751" s="250"/>
      <c r="V751" s="250"/>
      <c r="W751" s="250"/>
      <c r="X751" s="250"/>
      <c r="Y751" s="250"/>
      <c r="Z751" s="250"/>
      <c r="AA751" s="250"/>
      <c r="AB751" s="250"/>
      <c r="AC751" s="250"/>
      <c r="AD751" s="1150"/>
      <c r="AE751" s="1151"/>
      <c r="AF751" s="1152"/>
    </row>
    <row r="752" spans="1:32" ht="15" customHeight="1" x14ac:dyDescent="0.2">
      <c r="A752" s="222">
        <v>189</v>
      </c>
      <c r="B752" s="253"/>
      <c r="C752" s="244"/>
      <c r="D752" s="244"/>
      <c r="E752" s="244"/>
      <c r="F752" s="892" t="str">
        <f>'2. CAD NCCF'!F752:L752</f>
        <v>Committed credit facility - Undrawn portion ; non-FI corp, govt, PSE</v>
      </c>
      <c r="G752" s="893"/>
      <c r="H752" s="893"/>
      <c r="I752" s="893"/>
      <c r="J752" s="893"/>
      <c r="K752" s="893"/>
      <c r="L752" s="894"/>
      <c r="M752" s="433">
        <f>'2. CAD NCCF'!M752+'3. USD NCCF'!M752+'4. EUR NCCF'!M752+'5. GBP NCCF'!M752+'6. Other(Incld) NCCF'!M752</f>
        <v>0</v>
      </c>
      <c r="N752" s="249"/>
      <c r="O752" s="250"/>
      <c r="P752" s="250"/>
      <c r="Q752" s="250"/>
      <c r="R752" s="250"/>
      <c r="S752" s="250"/>
      <c r="T752" s="250"/>
      <c r="U752" s="250"/>
      <c r="V752" s="250"/>
      <c r="W752" s="250"/>
      <c r="X752" s="250"/>
      <c r="Y752" s="250"/>
      <c r="Z752" s="250"/>
      <c r="AA752" s="250"/>
      <c r="AB752" s="250"/>
      <c r="AC752" s="250"/>
      <c r="AD752" s="1150"/>
      <c r="AE752" s="1151"/>
      <c r="AF752" s="1152"/>
    </row>
    <row r="753" spans="1:32" ht="15" customHeight="1" x14ac:dyDescent="0.2">
      <c r="A753" s="222">
        <v>189</v>
      </c>
      <c r="B753" s="253"/>
      <c r="C753" s="244"/>
      <c r="D753" s="244"/>
      <c r="E753" s="244"/>
      <c r="F753" s="892" t="str">
        <f>'2. CAD NCCF'!F753:L753</f>
        <v>Committed credit facility - Undrawn portion ; ABCP and VIEs</v>
      </c>
      <c r="G753" s="893"/>
      <c r="H753" s="893"/>
      <c r="I753" s="893"/>
      <c r="J753" s="893"/>
      <c r="K753" s="893"/>
      <c r="L753" s="894"/>
      <c r="M753" s="433">
        <f>'2. CAD NCCF'!M753+'3. USD NCCF'!M753+'4. EUR NCCF'!M753+'5. GBP NCCF'!M753+'6. Other(Incld) NCCF'!M753</f>
        <v>0</v>
      </c>
      <c r="N753" s="249"/>
      <c r="O753" s="250"/>
      <c r="P753" s="250"/>
      <c r="Q753" s="250"/>
      <c r="R753" s="250"/>
      <c r="S753" s="250"/>
      <c r="T753" s="250"/>
      <c r="U753" s="250"/>
      <c r="V753" s="250"/>
      <c r="W753" s="250"/>
      <c r="X753" s="250"/>
      <c r="Y753" s="250"/>
      <c r="Z753" s="250"/>
      <c r="AA753" s="250"/>
      <c r="AB753" s="250"/>
      <c r="AC753" s="250"/>
      <c r="AD753" s="1150"/>
      <c r="AE753" s="1151"/>
      <c r="AF753" s="1152"/>
    </row>
    <row r="754" spans="1:32" ht="15" customHeight="1" x14ac:dyDescent="0.2">
      <c r="A754" s="222">
        <v>189</v>
      </c>
      <c r="B754" s="253"/>
      <c r="C754" s="244"/>
      <c r="D754" s="244"/>
      <c r="E754" s="244"/>
      <c r="F754" s="892" t="str">
        <f>'2. CAD NCCF'!F754:L754</f>
        <v>Committed credit facility - Undrawn portion ; other</v>
      </c>
      <c r="G754" s="893"/>
      <c r="H754" s="893"/>
      <c r="I754" s="893"/>
      <c r="J754" s="893"/>
      <c r="K754" s="893"/>
      <c r="L754" s="894"/>
      <c r="M754" s="433">
        <f>'2. CAD NCCF'!M754+'3. USD NCCF'!M754+'4. EUR NCCF'!M754+'5. GBP NCCF'!M754+'6. Other(Incld) NCCF'!M754</f>
        <v>0</v>
      </c>
      <c r="N754" s="249"/>
      <c r="O754" s="250"/>
      <c r="P754" s="250"/>
      <c r="Q754" s="250"/>
      <c r="R754" s="250"/>
      <c r="S754" s="250"/>
      <c r="T754" s="250"/>
      <c r="U754" s="250"/>
      <c r="V754" s="250"/>
      <c r="W754" s="250"/>
      <c r="X754" s="250"/>
      <c r="Y754" s="250"/>
      <c r="Z754" s="250"/>
      <c r="AA754" s="250"/>
      <c r="AB754" s="250"/>
      <c r="AC754" s="250"/>
      <c r="AD754" s="1150"/>
      <c r="AE754" s="1151"/>
      <c r="AF754" s="1152"/>
    </row>
    <row r="755" spans="1:32" ht="15" x14ac:dyDescent="0.2">
      <c r="A755" s="222">
        <v>187</v>
      </c>
      <c r="B755" s="253"/>
      <c r="C755" s="244"/>
      <c r="D755" s="874" t="str">
        <f>'2. CAD NCCF'!D755:L755</f>
        <v>Liquidity facilities undrawn</v>
      </c>
      <c r="E755" s="875"/>
      <c r="F755" s="875"/>
      <c r="G755" s="875"/>
      <c r="H755" s="875"/>
      <c r="I755" s="875"/>
      <c r="J755" s="875"/>
      <c r="K755" s="875"/>
      <c r="L755" s="875"/>
      <c r="M755" s="399">
        <f>SUBTOTAL(9,M756:M762)</f>
        <v>0</v>
      </c>
      <c r="N755" s="251"/>
      <c r="O755" s="252"/>
      <c r="P755" s="252"/>
      <c r="Q755" s="252"/>
      <c r="R755" s="252"/>
      <c r="S755" s="252"/>
      <c r="T755" s="252"/>
      <c r="U755" s="252"/>
      <c r="V755" s="252"/>
      <c r="W755" s="252"/>
      <c r="X755" s="252"/>
      <c r="Y755" s="252"/>
      <c r="Z755" s="252"/>
      <c r="AA755" s="252"/>
      <c r="AB755" s="252"/>
      <c r="AC755" s="252"/>
      <c r="AD755" s="1150"/>
      <c r="AE755" s="1151"/>
      <c r="AF755" s="1152"/>
    </row>
    <row r="756" spans="1:32" ht="15" x14ac:dyDescent="0.2">
      <c r="A756" s="222">
        <v>188</v>
      </c>
      <c r="B756" s="253"/>
      <c r="C756" s="244"/>
      <c r="D756" s="244"/>
      <c r="E756" s="244"/>
      <c r="F756" s="892" t="str">
        <f>'2. CAD NCCF'!F764:L764</f>
        <v>Uncommitted credit facility - drawn portion</v>
      </c>
      <c r="G756" s="893"/>
      <c r="H756" s="893"/>
      <c r="I756" s="893"/>
      <c r="J756" s="893"/>
      <c r="K756" s="893"/>
      <c r="L756" s="894"/>
      <c r="M756" s="433">
        <f>'2. CAD NCCF'!M756+'3. USD NCCF'!M756+'4. EUR NCCF'!M756+'5. GBP NCCF'!M756+'6. Other(Incld) NCCF'!M756</f>
        <v>0</v>
      </c>
      <c r="N756" s="249"/>
      <c r="O756" s="250"/>
      <c r="P756" s="250"/>
      <c r="Q756" s="250"/>
      <c r="R756" s="250"/>
      <c r="S756" s="250"/>
      <c r="T756" s="250"/>
      <c r="U756" s="250"/>
      <c r="V756" s="250"/>
      <c r="W756" s="250"/>
      <c r="X756" s="250"/>
      <c r="Y756" s="250"/>
      <c r="Z756" s="250"/>
      <c r="AA756" s="250"/>
      <c r="AB756" s="250"/>
      <c r="AC756" s="250"/>
      <c r="AD756" s="1150"/>
      <c r="AE756" s="1151"/>
      <c r="AF756" s="1152"/>
    </row>
    <row r="757" spans="1:32" ht="27.75" customHeight="1" x14ac:dyDescent="0.2">
      <c r="A757" s="222">
        <v>189</v>
      </c>
      <c r="B757" s="253"/>
      <c r="C757" s="244"/>
      <c r="D757" s="244"/>
      <c r="E757" s="244"/>
      <c r="F757" s="892" t="str">
        <f>'2. CAD NCCF'!F765:L765</f>
        <v>Committed credit facility - drawn portion ; retail &amp; small business</v>
      </c>
      <c r="G757" s="893"/>
      <c r="H757" s="893"/>
      <c r="I757" s="893"/>
      <c r="J757" s="893"/>
      <c r="K757" s="893"/>
      <c r="L757" s="894"/>
      <c r="M757" s="433">
        <f>'2. CAD NCCF'!M757+'3. USD NCCF'!M757+'4. EUR NCCF'!M757+'5. GBP NCCF'!M757+'6. Other(Incld) NCCF'!M757</f>
        <v>0</v>
      </c>
      <c r="N757" s="249"/>
      <c r="O757" s="250"/>
      <c r="P757" s="250"/>
      <c r="Q757" s="250"/>
      <c r="R757" s="250"/>
      <c r="S757" s="250"/>
      <c r="T757" s="250"/>
      <c r="U757" s="250"/>
      <c r="V757" s="250"/>
      <c r="W757" s="250"/>
      <c r="X757" s="250"/>
      <c r="Y757" s="250"/>
      <c r="Z757" s="250"/>
      <c r="AA757" s="250"/>
      <c r="AB757" s="250"/>
      <c r="AC757" s="250"/>
      <c r="AD757" s="1150"/>
      <c r="AE757" s="1151"/>
      <c r="AF757" s="1152"/>
    </row>
    <row r="758" spans="1:32" ht="15" customHeight="1" x14ac:dyDescent="0.2">
      <c r="A758" s="222">
        <v>189</v>
      </c>
      <c r="B758" s="253"/>
      <c r="C758" s="244"/>
      <c r="D758" s="244"/>
      <c r="E758" s="244"/>
      <c r="F758" s="892" t="str">
        <f>'2. CAD NCCF'!F766:L766</f>
        <v>Committed credit facility - drawn portion ; heloc &amp; credit card</v>
      </c>
      <c r="G758" s="893"/>
      <c r="H758" s="893"/>
      <c r="I758" s="893"/>
      <c r="J758" s="893"/>
      <c r="K758" s="893"/>
      <c r="L758" s="894"/>
      <c r="M758" s="433">
        <f>'2. CAD NCCF'!M758+'3. USD NCCF'!M758+'4. EUR NCCF'!M758+'5. GBP NCCF'!M758+'6. Other(Incld) NCCF'!M758</f>
        <v>0</v>
      </c>
      <c r="N758" s="249"/>
      <c r="O758" s="250"/>
      <c r="P758" s="250"/>
      <c r="Q758" s="250"/>
      <c r="R758" s="250"/>
      <c r="S758" s="250"/>
      <c r="T758" s="250"/>
      <c r="U758" s="250"/>
      <c r="V758" s="250"/>
      <c r="W758" s="250"/>
      <c r="X758" s="250"/>
      <c r="Y758" s="250"/>
      <c r="Z758" s="250"/>
      <c r="AA758" s="250"/>
      <c r="AB758" s="250"/>
      <c r="AC758" s="250"/>
      <c r="AD758" s="1150"/>
      <c r="AE758" s="1151"/>
      <c r="AF758" s="1152"/>
    </row>
    <row r="759" spans="1:32" ht="15" customHeight="1" x14ac:dyDescent="0.2">
      <c r="A759" s="222">
        <v>189</v>
      </c>
      <c r="B759" s="253"/>
      <c r="C759" s="244"/>
      <c r="D759" s="244"/>
      <c r="E759" s="244"/>
      <c r="F759" s="892" t="str">
        <f>'2. CAD NCCF'!F767:L767</f>
        <v>Committed credit facility - drawn portion ; FI</v>
      </c>
      <c r="G759" s="893"/>
      <c r="H759" s="893"/>
      <c r="I759" s="893"/>
      <c r="J759" s="893"/>
      <c r="K759" s="893"/>
      <c r="L759" s="894"/>
      <c r="M759" s="433">
        <f>'2. CAD NCCF'!M759+'3. USD NCCF'!M759+'4. EUR NCCF'!M759+'5. GBP NCCF'!M759+'6. Other(Incld) NCCF'!M759</f>
        <v>0</v>
      </c>
      <c r="N759" s="249"/>
      <c r="O759" s="250"/>
      <c r="P759" s="250"/>
      <c r="Q759" s="250"/>
      <c r="R759" s="250"/>
      <c r="S759" s="250"/>
      <c r="T759" s="250"/>
      <c r="U759" s="250"/>
      <c r="V759" s="250"/>
      <c r="W759" s="250"/>
      <c r="X759" s="250"/>
      <c r="Y759" s="250"/>
      <c r="Z759" s="250"/>
      <c r="AA759" s="250"/>
      <c r="AB759" s="250"/>
      <c r="AC759" s="250"/>
      <c r="AD759" s="1150"/>
      <c r="AE759" s="1151"/>
      <c r="AF759" s="1152"/>
    </row>
    <row r="760" spans="1:32" ht="15" customHeight="1" x14ac:dyDescent="0.2">
      <c r="A760" s="222">
        <v>189</v>
      </c>
      <c r="B760" s="253"/>
      <c r="C760" s="244"/>
      <c r="D760" s="244"/>
      <c r="E760" s="244"/>
      <c r="F760" s="892" t="str">
        <f>'2. CAD NCCF'!F768:L768</f>
        <v>Committed credit facility - drawn portion ; non-FI corp, govt, PSE</v>
      </c>
      <c r="G760" s="893"/>
      <c r="H760" s="893"/>
      <c r="I760" s="893"/>
      <c r="J760" s="893"/>
      <c r="K760" s="893"/>
      <c r="L760" s="894"/>
      <c r="M760" s="433">
        <f>'2. CAD NCCF'!M760+'3. USD NCCF'!M760+'4. EUR NCCF'!M760+'5. GBP NCCF'!M760+'6. Other(Incld) NCCF'!M760</f>
        <v>0</v>
      </c>
      <c r="N760" s="249"/>
      <c r="O760" s="250"/>
      <c r="P760" s="250"/>
      <c r="Q760" s="250"/>
      <c r="R760" s="250"/>
      <c r="S760" s="250"/>
      <c r="T760" s="250"/>
      <c r="U760" s="250"/>
      <c r="V760" s="250"/>
      <c r="W760" s="250"/>
      <c r="X760" s="250"/>
      <c r="Y760" s="250"/>
      <c r="Z760" s="250"/>
      <c r="AA760" s="250"/>
      <c r="AB760" s="250"/>
      <c r="AC760" s="250"/>
      <c r="AD760" s="1150"/>
      <c r="AE760" s="1151"/>
      <c r="AF760" s="1152"/>
    </row>
    <row r="761" spans="1:32" ht="15" customHeight="1" x14ac:dyDescent="0.2">
      <c r="A761" s="222">
        <v>189</v>
      </c>
      <c r="B761" s="253"/>
      <c r="C761" s="244"/>
      <c r="D761" s="244"/>
      <c r="E761" s="244"/>
      <c r="F761" s="892" t="str">
        <f>'2. CAD NCCF'!F769:L769</f>
        <v>Committed credit facility - drawn portion ; ABCP and VIEs</v>
      </c>
      <c r="G761" s="893"/>
      <c r="H761" s="893"/>
      <c r="I761" s="893"/>
      <c r="J761" s="893"/>
      <c r="K761" s="893"/>
      <c r="L761" s="894"/>
      <c r="M761" s="433">
        <f>'2. CAD NCCF'!M761+'3. USD NCCF'!M761+'4. EUR NCCF'!M761+'5. GBP NCCF'!M761+'6. Other(Incld) NCCF'!M761</f>
        <v>0</v>
      </c>
      <c r="N761" s="249"/>
      <c r="O761" s="250"/>
      <c r="P761" s="250"/>
      <c r="Q761" s="250"/>
      <c r="R761" s="250"/>
      <c r="S761" s="250"/>
      <c r="T761" s="250"/>
      <c r="U761" s="250"/>
      <c r="V761" s="250"/>
      <c r="W761" s="250"/>
      <c r="X761" s="250"/>
      <c r="Y761" s="250"/>
      <c r="Z761" s="250"/>
      <c r="AA761" s="250"/>
      <c r="AB761" s="250"/>
      <c r="AC761" s="250"/>
      <c r="AD761" s="1150"/>
      <c r="AE761" s="1151"/>
      <c r="AF761" s="1152"/>
    </row>
    <row r="762" spans="1:32" ht="15" customHeight="1" x14ac:dyDescent="0.2">
      <c r="A762" s="222">
        <v>189</v>
      </c>
      <c r="B762" s="253"/>
      <c r="C762" s="244"/>
      <c r="D762" s="244"/>
      <c r="E762" s="244"/>
      <c r="F762" s="892" t="str">
        <f>'2. CAD NCCF'!F770:L770</f>
        <v>Committed credit facility - drawn portion ; other</v>
      </c>
      <c r="G762" s="893"/>
      <c r="H762" s="893"/>
      <c r="I762" s="893"/>
      <c r="J762" s="893"/>
      <c r="K762" s="893"/>
      <c r="L762" s="894"/>
      <c r="M762" s="433">
        <f>'2. CAD NCCF'!M762+'3. USD NCCF'!M762+'4. EUR NCCF'!M762+'5. GBP NCCF'!M762+'6. Other(Incld) NCCF'!M762</f>
        <v>0</v>
      </c>
      <c r="N762" s="249"/>
      <c r="O762" s="250"/>
      <c r="P762" s="250"/>
      <c r="Q762" s="250"/>
      <c r="R762" s="250"/>
      <c r="S762" s="250"/>
      <c r="T762" s="250"/>
      <c r="U762" s="250"/>
      <c r="V762" s="250"/>
      <c r="W762" s="250"/>
      <c r="X762" s="250"/>
      <c r="Y762" s="250"/>
      <c r="Z762" s="250"/>
      <c r="AA762" s="250"/>
      <c r="AB762" s="250"/>
      <c r="AC762" s="250"/>
      <c r="AD762" s="1150"/>
      <c r="AE762" s="1151"/>
      <c r="AF762" s="1152"/>
    </row>
    <row r="763" spans="1:32" ht="15" x14ac:dyDescent="0.2">
      <c r="A763" s="222">
        <v>187</v>
      </c>
      <c r="B763" s="253"/>
      <c r="C763" s="244"/>
      <c r="D763" s="874" t="str">
        <f>'2. CAD NCCF'!D763:L763</f>
        <v>Liquidity facilities drawn</v>
      </c>
      <c r="E763" s="875"/>
      <c r="F763" s="875"/>
      <c r="G763" s="875"/>
      <c r="H763" s="875"/>
      <c r="I763" s="875"/>
      <c r="J763" s="875"/>
      <c r="K763" s="875"/>
      <c r="L763" s="875"/>
      <c r="M763" s="399">
        <f>SUBTOTAL(9,M764:M770)</f>
        <v>0</v>
      </c>
      <c r="N763" s="251"/>
      <c r="O763" s="252"/>
      <c r="P763" s="252"/>
      <c r="Q763" s="252"/>
      <c r="R763" s="252"/>
      <c r="S763" s="252"/>
      <c r="T763" s="252"/>
      <c r="U763" s="252"/>
      <c r="V763" s="252"/>
      <c r="W763" s="252"/>
      <c r="X763" s="252"/>
      <c r="Y763" s="252"/>
      <c r="Z763" s="252"/>
      <c r="AA763" s="252"/>
      <c r="AB763" s="252"/>
      <c r="AC763" s="252"/>
      <c r="AD763" s="1150"/>
      <c r="AE763" s="1151"/>
      <c r="AF763" s="1152"/>
    </row>
    <row r="764" spans="1:32" ht="15" x14ac:dyDescent="0.2">
      <c r="A764" s="222">
        <v>188</v>
      </c>
      <c r="B764" s="253"/>
      <c r="C764" s="244"/>
      <c r="D764" s="244"/>
      <c r="E764" s="244"/>
      <c r="F764" s="892" t="str">
        <f>'2. CAD NCCF'!F764:L764</f>
        <v>Uncommitted credit facility - drawn portion</v>
      </c>
      <c r="G764" s="893"/>
      <c r="H764" s="893"/>
      <c r="I764" s="893"/>
      <c r="J764" s="893"/>
      <c r="K764" s="893"/>
      <c r="L764" s="894"/>
      <c r="M764" s="433">
        <f>'2. CAD NCCF'!M764+'3. USD NCCF'!M764+'4. EUR NCCF'!M764+'5. GBP NCCF'!M764+'6. Other(Incld) NCCF'!M764</f>
        <v>0</v>
      </c>
      <c r="N764" s="249"/>
      <c r="O764" s="250"/>
      <c r="P764" s="250"/>
      <c r="Q764" s="250"/>
      <c r="R764" s="250"/>
      <c r="S764" s="250"/>
      <c r="T764" s="250"/>
      <c r="U764" s="250"/>
      <c r="V764" s="250"/>
      <c r="W764" s="250"/>
      <c r="X764" s="250"/>
      <c r="Y764" s="250"/>
      <c r="Z764" s="250"/>
      <c r="AA764" s="250"/>
      <c r="AB764" s="250"/>
      <c r="AC764" s="250"/>
      <c r="AD764" s="1150"/>
      <c r="AE764" s="1151"/>
      <c r="AF764" s="1152"/>
    </row>
    <row r="765" spans="1:32" ht="27.75" customHeight="1" x14ac:dyDescent="0.2">
      <c r="A765" s="222">
        <v>189</v>
      </c>
      <c r="B765" s="253"/>
      <c r="C765" s="244"/>
      <c r="D765" s="244"/>
      <c r="E765" s="244"/>
      <c r="F765" s="892" t="str">
        <f>'2. CAD NCCF'!F765:L765</f>
        <v>Committed credit facility - drawn portion ; retail &amp; small business</v>
      </c>
      <c r="G765" s="893"/>
      <c r="H765" s="893"/>
      <c r="I765" s="893"/>
      <c r="J765" s="893"/>
      <c r="K765" s="893"/>
      <c r="L765" s="894"/>
      <c r="M765" s="433">
        <f>'2. CAD NCCF'!M765+'3. USD NCCF'!M765+'4. EUR NCCF'!M765+'5. GBP NCCF'!M765+'6. Other(Incld) NCCF'!M765</f>
        <v>0</v>
      </c>
      <c r="N765" s="249"/>
      <c r="O765" s="250"/>
      <c r="P765" s="250"/>
      <c r="Q765" s="250"/>
      <c r="R765" s="250"/>
      <c r="S765" s="250"/>
      <c r="T765" s="250"/>
      <c r="U765" s="250"/>
      <c r="V765" s="250"/>
      <c r="W765" s="250"/>
      <c r="X765" s="250"/>
      <c r="Y765" s="250"/>
      <c r="Z765" s="250"/>
      <c r="AA765" s="250"/>
      <c r="AB765" s="250"/>
      <c r="AC765" s="250"/>
      <c r="AD765" s="1150"/>
      <c r="AE765" s="1151"/>
      <c r="AF765" s="1152"/>
    </row>
    <row r="766" spans="1:32" ht="15" customHeight="1" x14ac:dyDescent="0.2">
      <c r="A766" s="222">
        <v>189</v>
      </c>
      <c r="B766" s="253"/>
      <c r="C766" s="244"/>
      <c r="D766" s="244"/>
      <c r="E766" s="244"/>
      <c r="F766" s="892" t="str">
        <f>'2. CAD NCCF'!F766:L766</f>
        <v>Committed credit facility - drawn portion ; heloc &amp; credit card</v>
      </c>
      <c r="G766" s="893"/>
      <c r="H766" s="893"/>
      <c r="I766" s="893"/>
      <c r="J766" s="893"/>
      <c r="K766" s="893"/>
      <c r="L766" s="894"/>
      <c r="M766" s="433">
        <f>'2. CAD NCCF'!M766+'3. USD NCCF'!M766+'4. EUR NCCF'!M766+'5. GBP NCCF'!M766+'6. Other(Incld) NCCF'!M766</f>
        <v>0</v>
      </c>
      <c r="N766" s="249"/>
      <c r="O766" s="250"/>
      <c r="P766" s="250"/>
      <c r="Q766" s="250"/>
      <c r="R766" s="250"/>
      <c r="S766" s="250"/>
      <c r="T766" s="250"/>
      <c r="U766" s="250"/>
      <c r="V766" s="250"/>
      <c r="W766" s="250"/>
      <c r="X766" s="250"/>
      <c r="Y766" s="250"/>
      <c r="Z766" s="250"/>
      <c r="AA766" s="250"/>
      <c r="AB766" s="250"/>
      <c r="AC766" s="250"/>
      <c r="AD766" s="1150"/>
      <c r="AE766" s="1151"/>
      <c r="AF766" s="1152"/>
    </row>
    <row r="767" spans="1:32" ht="15" customHeight="1" x14ac:dyDescent="0.2">
      <c r="A767" s="222">
        <v>189</v>
      </c>
      <c r="B767" s="253"/>
      <c r="C767" s="244"/>
      <c r="D767" s="244"/>
      <c r="E767" s="244"/>
      <c r="F767" s="892" t="str">
        <f>'2. CAD NCCF'!F767:L767</f>
        <v>Committed credit facility - drawn portion ; FI</v>
      </c>
      <c r="G767" s="893"/>
      <c r="H767" s="893"/>
      <c r="I767" s="893"/>
      <c r="J767" s="893"/>
      <c r="K767" s="893"/>
      <c r="L767" s="894"/>
      <c r="M767" s="433">
        <f>'2. CAD NCCF'!M767+'3. USD NCCF'!M767+'4. EUR NCCF'!M767+'5. GBP NCCF'!M767+'6. Other(Incld) NCCF'!M767</f>
        <v>0</v>
      </c>
      <c r="N767" s="249"/>
      <c r="O767" s="250"/>
      <c r="P767" s="250"/>
      <c r="Q767" s="250"/>
      <c r="R767" s="250"/>
      <c r="S767" s="250"/>
      <c r="T767" s="250"/>
      <c r="U767" s="250"/>
      <c r="V767" s="250"/>
      <c r="W767" s="250"/>
      <c r="X767" s="250"/>
      <c r="Y767" s="250"/>
      <c r="Z767" s="250"/>
      <c r="AA767" s="250"/>
      <c r="AB767" s="250"/>
      <c r="AC767" s="250"/>
      <c r="AD767" s="1150"/>
      <c r="AE767" s="1151"/>
      <c r="AF767" s="1152"/>
    </row>
    <row r="768" spans="1:32" ht="15" customHeight="1" x14ac:dyDescent="0.2">
      <c r="A768" s="222">
        <v>189</v>
      </c>
      <c r="B768" s="253"/>
      <c r="C768" s="244"/>
      <c r="D768" s="244"/>
      <c r="E768" s="244"/>
      <c r="F768" s="892" t="str">
        <f>'2. CAD NCCF'!F768:L768</f>
        <v>Committed credit facility - drawn portion ; non-FI corp, govt, PSE</v>
      </c>
      <c r="G768" s="893"/>
      <c r="H768" s="893"/>
      <c r="I768" s="893"/>
      <c r="J768" s="893"/>
      <c r="K768" s="893"/>
      <c r="L768" s="894"/>
      <c r="M768" s="433">
        <f>'2. CAD NCCF'!M768+'3. USD NCCF'!M768+'4. EUR NCCF'!M768+'5. GBP NCCF'!M768+'6. Other(Incld) NCCF'!M768</f>
        <v>0</v>
      </c>
      <c r="N768" s="249"/>
      <c r="O768" s="250"/>
      <c r="P768" s="250"/>
      <c r="Q768" s="250"/>
      <c r="R768" s="250"/>
      <c r="S768" s="250"/>
      <c r="T768" s="250"/>
      <c r="U768" s="250"/>
      <c r="V768" s="250"/>
      <c r="W768" s="250"/>
      <c r="X768" s="250"/>
      <c r="Y768" s="250"/>
      <c r="Z768" s="250"/>
      <c r="AA768" s="250"/>
      <c r="AB768" s="250"/>
      <c r="AC768" s="250"/>
      <c r="AD768" s="1150"/>
      <c r="AE768" s="1151"/>
      <c r="AF768" s="1152"/>
    </row>
    <row r="769" spans="1:115" ht="15" customHeight="1" x14ac:dyDescent="0.2">
      <c r="A769" s="222">
        <v>189</v>
      </c>
      <c r="B769" s="253"/>
      <c r="C769" s="244"/>
      <c r="D769" s="244"/>
      <c r="E769" s="244"/>
      <c r="F769" s="892" t="str">
        <f>'2. CAD NCCF'!F769:L769</f>
        <v>Committed credit facility - drawn portion ; ABCP and VIEs</v>
      </c>
      <c r="G769" s="893"/>
      <c r="H769" s="893"/>
      <c r="I769" s="893"/>
      <c r="J769" s="893"/>
      <c r="K769" s="893"/>
      <c r="L769" s="894"/>
      <c r="M769" s="433">
        <f>'2. CAD NCCF'!M769+'3. USD NCCF'!M769+'4. EUR NCCF'!M769+'5. GBP NCCF'!M769+'6. Other(Incld) NCCF'!M769</f>
        <v>0</v>
      </c>
      <c r="N769" s="249"/>
      <c r="O769" s="250"/>
      <c r="P769" s="250"/>
      <c r="Q769" s="250"/>
      <c r="R769" s="250"/>
      <c r="S769" s="250"/>
      <c r="T769" s="250"/>
      <c r="U769" s="250"/>
      <c r="V769" s="250"/>
      <c r="W769" s="250"/>
      <c r="X769" s="250"/>
      <c r="Y769" s="250"/>
      <c r="Z769" s="250"/>
      <c r="AA769" s="250"/>
      <c r="AB769" s="250"/>
      <c r="AC769" s="250"/>
      <c r="AD769" s="1150"/>
      <c r="AE769" s="1151"/>
      <c r="AF769" s="1152"/>
    </row>
    <row r="770" spans="1:115" ht="15" customHeight="1" x14ac:dyDescent="0.2">
      <c r="A770" s="222">
        <v>189</v>
      </c>
      <c r="B770" s="503"/>
      <c r="C770" s="504"/>
      <c r="D770" s="504"/>
      <c r="E770" s="505"/>
      <c r="F770" s="892" t="str">
        <f>'2. CAD NCCF'!F770:L770</f>
        <v>Committed credit facility - drawn portion ; other</v>
      </c>
      <c r="G770" s="893"/>
      <c r="H770" s="893"/>
      <c r="I770" s="893"/>
      <c r="J770" s="893"/>
      <c r="K770" s="893"/>
      <c r="L770" s="894"/>
      <c r="M770" s="433">
        <f>'2. CAD NCCF'!M770+'3. USD NCCF'!M770+'4. EUR NCCF'!M770+'5. GBP NCCF'!M770+'6. Other(Incld) NCCF'!M770</f>
        <v>0</v>
      </c>
      <c r="N770" s="473"/>
      <c r="O770" s="474"/>
      <c r="P770" s="474"/>
      <c r="Q770" s="474"/>
      <c r="R770" s="474"/>
      <c r="S770" s="474"/>
      <c r="T770" s="474"/>
      <c r="U770" s="474"/>
      <c r="V770" s="474"/>
      <c r="W770" s="474"/>
      <c r="X770" s="474"/>
      <c r="Y770" s="474"/>
      <c r="Z770" s="474"/>
      <c r="AA770" s="474"/>
      <c r="AB770" s="474"/>
      <c r="AC770" s="474"/>
      <c r="AD770" s="1150"/>
      <c r="AE770" s="1151"/>
      <c r="AF770" s="1152"/>
    </row>
    <row r="771" spans="1:115" ht="7.5" hidden="1" customHeight="1" x14ac:dyDescent="0.2">
      <c r="A771" s="222"/>
      <c r="B771" s="1160"/>
      <c r="C771" s="1161"/>
      <c r="D771" s="1161"/>
      <c r="E771" s="1161"/>
      <c r="F771" s="1161"/>
      <c r="G771" s="1161"/>
      <c r="H771" s="1161"/>
      <c r="I771" s="1161"/>
      <c r="J771" s="1161"/>
      <c r="K771" s="1161"/>
      <c r="L771" s="1161"/>
      <c r="M771" s="1161"/>
      <c r="N771" s="1161"/>
      <c r="O771" s="1161"/>
      <c r="P771" s="1161"/>
      <c r="Q771" s="1161"/>
      <c r="R771" s="1161"/>
      <c r="S771" s="1161"/>
      <c r="T771" s="1161"/>
      <c r="U771" s="1161"/>
      <c r="V771" s="1161"/>
      <c r="W771" s="1161"/>
      <c r="X771" s="1161"/>
      <c r="Y771" s="1161"/>
      <c r="Z771" s="1161"/>
      <c r="AA771" s="1161"/>
      <c r="AB771" s="1161"/>
      <c r="AC771" s="1161"/>
      <c r="AD771" s="1161"/>
      <c r="AE771" s="1161"/>
      <c r="AF771" s="1162"/>
    </row>
    <row r="772" spans="1:115" ht="22.5" customHeight="1" x14ac:dyDescent="0.2">
      <c r="A772" s="222">
        <v>323</v>
      </c>
      <c r="B772" s="1156" t="str">
        <f>'2. CAD NCCF'!B772:L772</f>
        <v>Cash inflows/Outflows from off balance sheet commitments</v>
      </c>
      <c r="C772" s="1157"/>
      <c r="D772" s="1157"/>
      <c r="E772" s="1157"/>
      <c r="F772" s="1157"/>
      <c r="G772" s="1157"/>
      <c r="H772" s="1157"/>
      <c r="I772" s="1157"/>
      <c r="J772" s="1157"/>
      <c r="K772" s="1157"/>
      <c r="L772" s="1157"/>
      <c r="M772" s="399">
        <f>SUBTOTAL(9,M745:M770)</f>
        <v>0</v>
      </c>
      <c r="N772" s="402">
        <f t="shared" ref="N772:AC772" si="1162">SUBTOTAL(9,N745:N770)</f>
        <v>0</v>
      </c>
      <c r="O772" s="406">
        <f t="shared" si="1162"/>
        <v>0</v>
      </c>
      <c r="P772" s="405">
        <f t="shared" si="1162"/>
        <v>0</v>
      </c>
      <c r="Q772" s="407">
        <f t="shared" si="1162"/>
        <v>0</v>
      </c>
      <c r="R772" s="406">
        <f t="shared" si="1162"/>
        <v>0</v>
      </c>
      <c r="S772" s="405">
        <f t="shared" si="1162"/>
        <v>0</v>
      </c>
      <c r="T772" s="406">
        <f t="shared" si="1162"/>
        <v>0</v>
      </c>
      <c r="U772" s="405">
        <f t="shared" si="1162"/>
        <v>0</v>
      </c>
      <c r="V772" s="406">
        <f t="shared" si="1162"/>
        <v>0</v>
      </c>
      <c r="W772" s="405">
        <f t="shared" si="1162"/>
        <v>0</v>
      </c>
      <c r="X772" s="406">
        <f t="shared" si="1162"/>
        <v>0</v>
      </c>
      <c r="Y772" s="405">
        <f t="shared" si="1162"/>
        <v>0</v>
      </c>
      <c r="Z772" s="406">
        <f t="shared" si="1162"/>
        <v>0</v>
      </c>
      <c r="AA772" s="405">
        <f t="shared" si="1162"/>
        <v>0</v>
      </c>
      <c r="AB772" s="416">
        <f t="shared" si="1162"/>
        <v>0</v>
      </c>
      <c r="AC772" s="399">
        <f t="shared" si="1162"/>
        <v>0</v>
      </c>
      <c r="AD772" s="1159"/>
      <c r="AE772" s="1151"/>
      <c r="AF772" s="1152"/>
    </row>
    <row r="773" spans="1:115" s="229" customFormat="1" ht="7.5" hidden="1" customHeight="1" x14ac:dyDescent="0.2">
      <c r="A773" s="606"/>
      <c r="B773" s="716"/>
      <c r="C773" s="717"/>
      <c r="D773" s="717"/>
      <c r="E773" s="717"/>
      <c r="F773" s="717"/>
      <c r="G773" s="717"/>
      <c r="H773" s="717"/>
      <c r="I773" s="717"/>
      <c r="J773" s="717"/>
      <c r="K773" s="717"/>
      <c r="L773" s="717"/>
      <c r="M773" s="717"/>
      <c r="N773" s="717"/>
      <c r="O773" s="717"/>
      <c r="P773" s="717"/>
      <c r="Q773" s="717"/>
      <c r="R773" s="717"/>
      <c r="S773" s="717"/>
      <c r="T773" s="717"/>
      <c r="U773" s="717"/>
      <c r="V773" s="717"/>
      <c r="W773" s="717"/>
      <c r="X773" s="717"/>
      <c r="Y773" s="717"/>
      <c r="Z773" s="717"/>
      <c r="AA773" s="717"/>
      <c r="AB773" s="717"/>
      <c r="AC773" s="717"/>
      <c r="AD773" s="717"/>
      <c r="AE773" s="717"/>
      <c r="AF773" s="718"/>
    </row>
    <row r="774" spans="1:115" s="230" customFormat="1" ht="7.5" hidden="1" customHeight="1" x14ac:dyDescent="0.2">
      <c r="A774" s="607"/>
      <c r="B774" s="540"/>
      <c r="C774" s="541"/>
      <c r="D774" s="541"/>
      <c r="E774" s="541"/>
      <c r="F774" s="541"/>
      <c r="G774" s="541"/>
      <c r="H774" s="541"/>
      <c r="I774" s="541"/>
      <c r="J774" s="541"/>
      <c r="K774" s="541"/>
      <c r="L774" s="541"/>
      <c r="M774" s="541"/>
      <c r="N774" s="541"/>
      <c r="O774" s="541"/>
      <c r="P774" s="541"/>
      <c r="Q774" s="541"/>
      <c r="R774" s="541"/>
      <c r="S774" s="541"/>
      <c r="T774" s="541"/>
      <c r="U774" s="541"/>
      <c r="V774" s="541"/>
      <c r="W774" s="541"/>
      <c r="X774" s="541"/>
      <c r="Y774" s="541"/>
      <c r="Z774" s="541"/>
      <c r="AA774" s="541"/>
      <c r="AB774" s="541"/>
      <c r="AC774" s="541"/>
      <c r="AD774" s="541"/>
      <c r="AE774" s="541"/>
      <c r="AF774" s="541"/>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c r="BJ774" s="229"/>
      <c r="BK774" s="229"/>
      <c r="BL774" s="229"/>
      <c r="BM774" s="229"/>
      <c r="BN774" s="229"/>
      <c r="BO774" s="229"/>
      <c r="BP774" s="229"/>
      <c r="BQ774" s="229"/>
      <c r="BR774" s="229"/>
      <c r="BS774" s="229"/>
      <c r="BT774" s="229"/>
      <c r="BU774" s="229"/>
      <c r="BV774" s="229"/>
      <c r="BW774" s="229"/>
      <c r="BX774" s="229"/>
      <c r="BY774" s="229"/>
      <c r="BZ774" s="229"/>
      <c r="CA774" s="229"/>
      <c r="CB774" s="229"/>
      <c r="CC774" s="229"/>
      <c r="CD774" s="229"/>
      <c r="CE774" s="229"/>
      <c r="CF774" s="229"/>
      <c r="CG774" s="229"/>
      <c r="CH774" s="229"/>
      <c r="CI774" s="229"/>
      <c r="CJ774" s="229"/>
      <c r="CK774" s="229"/>
      <c r="CL774" s="229"/>
      <c r="CM774" s="229"/>
      <c r="CN774" s="229"/>
      <c r="CO774" s="229"/>
      <c r="CP774" s="229"/>
      <c r="CQ774" s="229"/>
      <c r="CR774" s="229"/>
      <c r="CS774" s="229"/>
      <c r="CT774" s="229"/>
      <c r="CU774" s="229"/>
      <c r="CV774" s="229"/>
      <c r="CW774" s="229"/>
      <c r="CX774" s="229"/>
      <c r="CY774" s="229"/>
      <c r="CZ774" s="229"/>
      <c r="DA774" s="229"/>
      <c r="DB774" s="229"/>
      <c r="DC774" s="229"/>
      <c r="DD774" s="229"/>
      <c r="DE774" s="229"/>
      <c r="DF774" s="229"/>
      <c r="DG774" s="229"/>
      <c r="DH774" s="229"/>
      <c r="DI774" s="229"/>
      <c r="DJ774" s="229"/>
      <c r="DK774" s="229"/>
    </row>
    <row r="775" spans="1:115" s="230" customFormat="1" ht="7.5" hidden="1" customHeight="1" x14ac:dyDescent="0.2">
      <c r="A775" s="607"/>
      <c r="B775" s="620"/>
      <c r="C775" s="621"/>
      <c r="D775" s="621"/>
      <c r="E775" s="621"/>
      <c r="F775" s="621"/>
      <c r="G775" s="621"/>
      <c r="H775" s="621"/>
      <c r="I775" s="621"/>
      <c r="J775" s="621"/>
      <c r="K775" s="621"/>
      <c r="L775" s="621"/>
      <c r="M775" s="621"/>
      <c r="N775" s="621"/>
      <c r="O775" s="621"/>
      <c r="P775" s="621"/>
      <c r="Q775" s="621"/>
      <c r="R775" s="621"/>
      <c r="S775" s="621"/>
      <c r="T775" s="621"/>
      <c r="U775" s="621"/>
      <c r="V775" s="621"/>
      <c r="W775" s="621"/>
      <c r="X775" s="621"/>
      <c r="Y775" s="621"/>
      <c r="Z775" s="621"/>
      <c r="AA775" s="621"/>
      <c r="AB775" s="621"/>
      <c r="AC775" s="621"/>
      <c r="AD775" s="621"/>
      <c r="AE775" s="621"/>
      <c r="AF775" s="621"/>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c r="BJ775" s="229"/>
      <c r="BK775" s="229"/>
      <c r="BL775" s="229"/>
      <c r="BM775" s="229"/>
      <c r="BN775" s="229"/>
      <c r="BO775" s="229"/>
      <c r="BP775" s="229"/>
      <c r="BQ775" s="229"/>
      <c r="BR775" s="229"/>
      <c r="BS775" s="229"/>
      <c r="BT775" s="229"/>
      <c r="BU775" s="229"/>
      <c r="BV775" s="229"/>
      <c r="BW775" s="229"/>
      <c r="BX775" s="229"/>
      <c r="BY775" s="229"/>
      <c r="BZ775" s="229"/>
      <c r="CA775" s="229"/>
      <c r="CB775" s="229"/>
      <c r="CC775" s="229"/>
      <c r="CD775" s="229"/>
      <c r="CE775" s="229"/>
      <c r="CF775" s="229"/>
      <c r="CG775" s="229"/>
      <c r="CH775" s="229"/>
      <c r="CI775" s="229"/>
      <c r="CJ775" s="229"/>
      <c r="CK775" s="229"/>
      <c r="CL775" s="229"/>
      <c r="CM775" s="229"/>
      <c r="CN775" s="229"/>
      <c r="CO775" s="229"/>
      <c r="CP775" s="229"/>
      <c r="CQ775" s="229"/>
      <c r="CR775" s="229"/>
      <c r="CS775" s="229"/>
      <c r="CT775" s="229"/>
      <c r="CU775" s="229"/>
      <c r="CV775" s="229"/>
      <c r="CW775" s="229"/>
      <c r="CX775" s="229"/>
      <c r="CY775" s="229"/>
      <c r="CZ775" s="229"/>
      <c r="DA775" s="229"/>
      <c r="DB775" s="229"/>
      <c r="DC775" s="229"/>
      <c r="DD775" s="229"/>
      <c r="DE775" s="229"/>
      <c r="DF775" s="229"/>
      <c r="DG775" s="229"/>
      <c r="DH775" s="229"/>
      <c r="DI775" s="229"/>
      <c r="DJ775" s="229"/>
      <c r="DK775" s="229"/>
    </row>
    <row r="776" spans="1:115" s="230" customFormat="1" ht="15" customHeight="1" x14ac:dyDescent="0.2">
      <c r="A776" s="607"/>
      <c r="B776" s="1188" t="s">
        <v>321</v>
      </c>
      <c r="C776" s="1189"/>
      <c r="D776" s="1189"/>
      <c r="E776" s="1189"/>
      <c r="F776" s="1189"/>
      <c r="G776" s="1189"/>
      <c r="H776" s="1189"/>
      <c r="I776" s="1189"/>
      <c r="J776" s="1189"/>
      <c r="K776" s="1189"/>
      <c r="L776" s="1189"/>
      <c r="M776" s="1189"/>
      <c r="N776" s="1189"/>
      <c r="O776" s="1189"/>
      <c r="P776" s="1189"/>
      <c r="Q776" s="1189"/>
      <c r="R776" s="1189"/>
      <c r="S776" s="1189"/>
      <c r="T776" s="1189"/>
      <c r="U776" s="1189"/>
      <c r="V776" s="1189"/>
      <c r="W776" s="1189"/>
      <c r="X776" s="1189"/>
      <c r="Y776" s="1189"/>
      <c r="Z776" s="1189"/>
      <c r="AA776" s="1189"/>
      <c r="AB776" s="1189"/>
      <c r="AC776" s="1189"/>
      <c r="AD776" s="1189"/>
      <c r="AE776" s="1189"/>
      <c r="AF776" s="1190"/>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c r="BJ776" s="229"/>
      <c r="BK776" s="229"/>
      <c r="BL776" s="229"/>
      <c r="BM776" s="229"/>
      <c r="BN776" s="229"/>
      <c r="BO776" s="229"/>
      <c r="BP776" s="229"/>
      <c r="BQ776" s="229"/>
      <c r="BR776" s="229"/>
      <c r="BS776" s="229"/>
      <c r="BT776" s="229"/>
      <c r="BU776" s="229"/>
      <c r="BV776" s="229"/>
      <c r="BW776" s="229"/>
      <c r="BX776" s="229"/>
      <c r="BY776" s="229"/>
      <c r="BZ776" s="229"/>
      <c r="CA776" s="229"/>
      <c r="CB776" s="229"/>
      <c r="CC776" s="229"/>
      <c r="CD776" s="229"/>
      <c r="CE776" s="229"/>
      <c r="CF776" s="229"/>
      <c r="CG776" s="229"/>
      <c r="CH776" s="229"/>
      <c r="CI776" s="229"/>
      <c r="CJ776" s="229"/>
      <c r="CK776" s="229"/>
      <c r="CL776" s="229"/>
      <c r="CM776" s="229"/>
      <c r="CN776" s="229"/>
      <c r="CO776" s="229"/>
      <c r="CP776" s="229"/>
      <c r="CQ776" s="229"/>
      <c r="CR776" s="229"/>
      <c r="CS776" s="229"/>
      <c r="CT776" s="229"/>
      <c r="CU776" s="229"/>
      <c r="CV776" s="229"/>
      <c r="CW776" s="229"/>
      <c r="CX776" s="229"/>
      <c r="CY776" s="229"/>
      <c r="CZ776" s="229"/>
      <c r="DA776" s="229"/>
      <c r="DB776" s="229"/>
      <c r="DC776" s="229"/>
      <c r="DD776" s="229"/>
      <c r="DE776" s="229"/>
      <c r="DF776" s="229"/>
      <c r="DG776" s="229"/>
      <c r="DH776" s="229"/>
      <c r="DI776" s="229"/>
      <c r="DJ776" s="229"/>
      <c r="DK776" s="229"/>
    </row>
    <row r="777" spans="1:115" ht="22.5" customHeight="1" outlineLevel="1" x14ac:dyDescent="0.2">
      <c r="A777" s="223"/>
      <c r="B777" s="1191"/>
      <c r="C777" s="1192"/>
      <c r="D777" s="1192"/>
      <c r="E777" s="1192"/>
      <c r="F777" s="1192"/>
      <c r="G777" s="1192"/>
      <c r="H777" s="1192"/>
      <c r="I777" s="1192"/>
      <c r="J777" s="1192"/>
      <c r="K777" s="1192"/>
      <c r="L777" s="1192"/>
      <c r="M777" s="1192"/>
      <c r="N777" s="1192"/>
      <c r="O777" s="1192"/>
      <c r="P777" s="1192"/>
      <c r="Q777" s="1192"/>
      <c r="R777" s="1192"/>
      <c r="S777" s="1192"/>
      <c r="T777" s="1192"/>
      <c r="U777" s="1192"/>
      <c r="V777" s="1192"/>
      <c r="W777" s="1192"/>
      <c r="X777" s="1192"/>
      <c r="Y777" s="1192"/>
      <c r="Z777" s="1192"/>
      <c r="AA777" s="1192"/>
      <c r="AB777" s="1192"/>
      <c r="AC777" s="1192"/>
      <c r="AD777" s="1192"/>
      <c r="AE777" s="1192"/>
      <c r="AF777" s="1193"/>
    </row>
    <row r="778" spans="1:115" s="231" customFormat="1" ht="7.5" hidden="1" customHeight="1" outlineLevel="1" x14ac:dyDescent="0.2">
      <c r="A778" s="608"/>
      <c r="B778" s="232"/>
      <c r="C778" s="506"/>
      <c r="D778" s="506"/>
      <c r="E778" s="506"/>
      <c r="F778" s="233"/>
      <c r="G778" s="233"/>
      <c r="H778" s="233"/>
      <c r="I778" s="233"/>
      <c r="J778" s="233"/>
      <c r="K778" s="233"/>
      <c r="L778" s="233"/>
      <c r="M778" s="506"/>
      <c r="N778" s="506"/>
      <c r="O778" s="506"/>
      <c r="P778" s="506"/>
      <c r="Q778" s="506"/>
      <c r="R778" s="506"/>
      <c r="S778" s="506"/>
      <c r="T778" s="506"/>
      <c r="U778" s="506"/>
      <c r="V778" s="506"/>
      <c r="W778" s="506"/>
      <c r="X778" s="506"/>
      <c r="Y778" s="506"/>
      <c r="Z778" s="506"/>
      <c r="AA778" s="506"/>
      <c r="AB778" s="506"/>
      <c r="AC778" s="1194"/>
      <c r="AD778" s="1194"/>
      <c r="AE778" s="1194"/>
      <c r="AF778" s="1195"/>
    </row>
    <row r="779" spans="1:115" ht="22.5" hidden="1" customHeight="1" outlineLevel="2" x14ac:dyDescent="0.2">
      <c r="A779" s="223"/>
      <c r="B779" s="1163" t="s">
        <v>0</v>
      </c>
      <c r="C779" s="1164"/>
      <c r="D779" s="1164"/>
      <c r="E779" s="1164"/>
      <c r="F779" s="1164"/>
      <c r="G779" s="1164"/>
      <c r="H779" s="1164"/>
      <c r="I779" s="1164"/>
      <c r="J779" s="1164"/>
      <c r="K779" s="1164"/>
      <c r="L779" s="1164"/>
      <c r="M779" s="1164"/>
      <c r="N779" s="1164"/>
      <c r="O779" s="1164"/>
      <c r="P779" s="1164"/>
      <c r="Q779" s="1164"/>
      <c r="R779" s="1164"/>
      <c r="S779" s="1164"/>
      <c r="T779" s="1164"/>
      <c r="U779" s="1164"/>
      <c r="V779" s="1164"/>
      <c r="W779" s="1164"/>
      <c r="X779" s="1164"/>
      <c r="Y779" s="1164"/>
      <c r="Z779" s="1164"/>
      <c r="AA779" s="1164"/>
      <c r="AB779" s="1164"/>
      <c r="AC779" s="1164"/>
      <c r="AD779" s="1164"/>
      <c r="AE779" s="1164"/>
      <c r="AF779" s="1165"/>
    </row>
    <row r="780" spans="1:115" ht="22.5" hidden="1" customHeight="1" outlineLevel="2" x14ac:dyDescent="0.2">
      <c r="A780" s="222">
        <v>100</v>
      </c>
      <c r="B780" s="1158" t="s">
        <v>1</v>
      </c>
      <c r="C780" s="1041"/>
      <c r="D780" s="1041"/>
      <c r="E780" s="1059"/>
      <c r="F780" s="1153">
        <f>F4</f>
        <v>0</v>
      </c>
      <c r="G780" s="1154"/>
      <c r="H780" s="1154"/>
      <c r="I780" s="1154"/>
      <c r="J780" s="1154"/>
      <c r="K780" s="1154"/>
      <c r="L780" s="1155"/>
      <c r="M780" s="901" t="s">
        <v>13</v>
      </c>
      <c r="N780" s="901"/>
      <c r="O780" s="901"/>
      <c r="P780" s="901"/>
      <c r="Q780" s="901"/>
      <c r="R780" s="901"/>
      <c r="S780" s="901"/>
      <c r="T780" s="901"/>
      <c r="U780" s="901"/>
      <c r="V780" s="901"/>
      <c r="W780" s="901"/>
      <c r="X780" s="901"/>
      <c r="Y780" s="901"/>
      <c r="Z780" s="901"/>
      <c r="AA780" s="901"/>
      <c r="AB780" s="901"/>
      <c r="AC780" s="901"/>
      <c r="AD780" s="902"/>
      <c r="AE780" s="902"/>
      <c r="AF780" s="903"/>
    </row>
    <row r="781" spans="1:115" ht="25.5" hidden="1" customHeight="1" outlineLevel="2" x14ac:dyDescent="0.2">
      <c r="A781" s="222">
        <v>101</v>
      </c>
      <c r="B781" s="1058" t="s">
        <v>64</v>
      </c>
      <c r="C781" s="1041"/>
      <c r="D781" s="1041"/>
      <c r="E781" s="1059"/>
      <c r="F781" s="1018">
        <f>F5</f>
        <v>0</v>
      </c>
      <c r="G781" s="1019"/>
      <c r="H781" s="1019"/>
      <c r="I781" s="1019"/>
      <c r="J781" s="1019"/>
      <c r="K781" s="1019"/>
      <c r="L781" s="1020"/>
      <c r="M781" s="1060" t="s">
        <v>24</v>
      </c>
      <c r="N781" s="582">
        <f>N5</f>
        <v>7</v>
      </c>
      <c r="O781" s="583">
        <f t="shared" ref="O781:AB781" si="1163">O5</f>
        <v>14</v>
      </c>
      <c r="P781" s="583">
        <f t="shared" si="1163"/>
        <v>21</v>
      </c>
      <c r="Q781" s="584">
        <f t="shared" si="1163"/>
        <v>31</v>
      </c>
      <c r="R781" s="585">
        <f t="shared" si="1163"/>
        <v>60</v>
      </c>
      <c r="S781" s="583">
        <f t="shared" si="1163"/>
        <v>89</v>
      </c>
      <c r="T781" s="583">
        <f t="shared" si="1163"/>
        <v>120</v>
      </c>
      <c r="U781" s="583">
        <f t="shared" si="1163"/>
        <v>150</v>
      </c>
      <c r="V781" s="583">
        <f t="shared" si="1163"/>
        <v>181</v>
      </c>
      <c r="W781" s="583">
        <f t="shared" si="1163"/>
        <v>211</v>
      </c>
      <c r="X781" s="583">
        <f t="shared" si="1163"/>
        <v>242</v>
      </c>
      <c r="Y781" s="583">
        <f t="shared" si="1163"/>
        <v>273</v>
      </c>
      <c r="Z781" s="583">
        <f t="shared" si="1163"/>
        <v>303</v>
      </c>
      <c r="AA781" s="583">
        <f t="shared" si="1163"/>
        <v>334</v>
      </c>
      <c r="AB781" s="583">
        <f t="shared" si="1163"/>
        <v>364</v>
      </c>
      <c r="AC781" s="1057" t="s">
        <v>3</v>
      </c>
      <c r="AD781" s="895"/>
      <c r="AE781" s="896"/>
      <c r="AF781" s="897"/>
    </row>
    <row r="782" spans="1:115" ht="30" hidden="1" customHeight="1" outlineLevel="2" x14ac:dyDescent="0.2">
      <c r="A782" s="222">
        <v>102</v>
      </c>
      <c r="B782" s="1029" t="s">
        <v>2</v>
      </c>
      <c r="C782" s="1030"/>
      <c r="D782" s="1030"/>
      <c r="E782" s="1030"/>
      <c r="F782" s="1030"/>
      <c r="G782" s="1030"/>
      <c r="H782" s="1030"/>
      <c r="I782" s="1030"/>
      <c r="J782" s="1030"/>
      <c r="K782" s="1030"/>
      <c r="L782" s="1031"/>
      <c r="M782" s="1022"/>
      <c r="N782" s="577" t="str">
        <f>N6</f>
        <v>7 
(Week 1)</v>
      </c>
      <c r="O782" s="576" t="str">
        <f t="shared" ref="O782:AB782" si="1164">O6</f>
        <v>14 
(Week 2)</v>
      </c>
      <c r="P782" s="576" t="str">
        <f t="shared" si="1164"/>
        <v>21 
(Week 3)</v>
      </c>
      <c r="Q782" s="375" t="str">
        <f t="shared" si="1164"/>
        <v>31 
(Week 4)</v>
      </c>
      <c r="R782" s="580" t="str">
        <f t="shared" si="1164"/>
        <v>60
(Month 2)</v>
      </c>
      <c r="S782" s="576" t="str">
        <f t="shared" si="1164"/>
        <v>89
(Month 3)</v>
      </c>
      <c r="T782" s="576" t="str">
        <f t="shared" si="1164"/>
        <v>120
(Month 4)</v>
      </c>
      <c r="U782" s="576" t="str">
        <f t="shared" si="1164"/>
        <v>150
(Month 5)</v>
      </c>
      <c r="V782" s="576" t="str">
        <f t="shared" si="1164"/>
        <v>181
(Month 6)</v>
      </c>
      <c r="W782" s="576" t="str">
        <f t="shared" si="1164"/>
        <v>211
(Month 7)</v>
      </c>
      <c r="X782" s="576" t="str">
        <f t="shared" si="1164"/>
        <v>242
(Month 8)</v>
      </c>
      <c r="Y782" s="576" t="str">
        <f t="shared" si="1164"/>
        <v>273
(Month 9)</v>
      </c>
      <c r="Z782" s="576" t="str">
        <f t="shared" si="1164"/>
        <v>303
(Month 10)</v>
      </c>
      <c r="AA782" s="576" t="str">
        <f t="shared" si="1164"/>
        <v>334
(Month 11)</v>
      </c>
      <c r="AB782" s="576" t="str">
        <f t="shared" si="1164"/>
        <v>364
(Month 12)</v>
      </c>
      <c r="AC782" s="1024"/>
      <c r="AD782" s="898"/>
      <c r="AE782" s="899"/>
      <c r="AF782" s="900"/>
    </row>
    <row r="783" spans="1:115" ht="22.5" customHeight="1" outlineLevel="1" collapsed="1" x14ac:dyDescent="0.2">
      <c r="A783" s="222">
        <v>103</v>
      </c>
      <c r="B783" s="991" t="str">
        <f>'2. CAD NCCF'!B783:AF783</f>
        <v>ASSETS</v>
      </c>
      <c r="C783" s="992"/>
      <c r="D783" s="992"/>
      <c r="E783" s="992"/>
      <c r="F783" s="992"/>
      <c r="G783" s="992"/>
      <c r="H783" s="992"/>
      <c r="I783" s="992"/>
      <c r="J783" s="992"/>
      <c r="K783" s="992"/>
      <c r="L783" s="992"/>
      <c r="M783" s="992"/>
      <c r="N783" s="992"/>
      <c r="O783" s="992"/>
      <c r="P783" s="992"/>
      <c r="Q783" s="992"/>
      <c r="R783" s="992"/>
      <c r="S783" s="992"/>
      <c r="T783" s="992"/>
      <c r="U783" s="992"/>
      <c r="V783" s="992"/>
      <c r="W783" s="992"/>
      <c r="X783" s="992"/>
      <c r="Y783" s="992"/>
      <c r="Z783" s="992"/>
      <c r="AA783" s="992"/>
      <c r="AB783" s="992"/>
      <c r="AC783" s="992"/>
      <c r="AD783" s="992"/>
      <c r="AE783" s="992"/>
      <c r="AF783" s="993"/>
    </row>
    <row r="784" spans="1:115" ht="15" customHeight="1" outlineLevel="1" x14ac:dyDescent="0.2">
      <c r="A784" s="222">
        <v>104</v>
      </c>
      <c r="B784" s="499"/>
      <c r="C784" s="1003" t="str">
        <f>'2. CAD NCCF'!C784:AF784</f>
        <v>Cash Resources</v>
      </c>
      <c r="D784" s="1004"/>
      <c r="E784" s="1004"/>
      <c r="F784" s="1004"/>
      <c r="G784" s="1004"/>
      <c r="H784" s="1004"/>
      <c r="I784" s="1004"/>
      <c r="J784" s="1004"/>
      <c r="K784" s="1004"/>
      <c r="L784" s="1004"/>
      <c r="M784" s="1004"/>
      <c r="N784" s="1004"/>
      <c r="O784" s="1004"/>
      <c r="P784" s="1004"/>
      <c r="Q784" s="1004"/>
      <c r="R784" s="1004"/>
      <c r="S784" s="1004"/>
      <c r="T784" s="1004"/>
      <c r="U784" s="1004"/>
      <c r="V784" s="1004"/>
      <c r="W784" s="1004"/>
      <c r="X784" s="1004"/>
      <c r="Y784" s="1004"/>
      <c r="Z784" s="1004"/>
      <c r="AA784" s="1004"/>
      <c r="AB784" s="1004"/>
      <c r="AC784" s="1004"/>
      <c r="AD784" s="1004"/>
      <c r="AE784" s="1004"/>
      <c r="AF784" s="1005"/>
    </row>
    <row r="785" spans="1:32" ht="15" customHeight="1" outlineLevel="1" x14ac:dyDescent="0.2">
      <c r="A785" s="222">
        <v>105</v>
      </c>
      <c r="B785" s="499"/>
      <c r="C785" s="257"/>
      <c r="D785" s="257"/>
      <c r="E785" s="257"/>
      <c r="F785" s="1032" t="str">
        <f>'2. CAD NCCF'!F785:L785</f>
        <v>Coins and bank notes</v>
      </c>
      <c r="G785" s="1033"/>
      <c r="H785" s="1033"/>
      <c r="I785" s="1033"/>
      <c r="J785" s="1033"/>
      <c r="K785" s="1033"/>
      <c r="L785" s="1064"/>
      <c r="M785" s="401">
        <f>'2. CAD NCCF'!M785+'3. USD NCCF'!M785+'4. EUR NCCF'!M785+'5. GBP NCCF'!M785+'6. Other(Incld) NCCF'!M785</f>
        <v>0</v>
      </c>
      <c r="N785" s="410">
        <f>'2. CAD NCCF'!N785+'3. USD NCCF'!N785+'4. EUR NCCF'!N785+'5. GBP NCCF'!N785+'6. Other(Incld) NCCF'!N785</f>
        <v>0</v>
      </c>
      <c r="O785" s="1055"/>
      <c r="P785" s="905"/>
      <c r="Q785" s="905"/>
      <c r="R785" s="905"/>
      <c r="S785" s="905"/>
      <c r="T785" s="905"/>
      <c r="U785" s="905"/>
      <c r="V785" s="905"/>
      <c r="W785" s="905"/>
      <c r="X785" s="905"/>
      <c r="Y785" s="905"/>
      <c r="Z785" s="905"/>
      <c r="AA785" s="905"/>
      <c r="AB785" s="905"/>
      <c r="AC785" s="905"/>
      <c r="AD785" s="905"/>
      <c r="AE785" s="905"/>
      <c r="AF785" s="1056"/>
    </row>
    <row r="786" spans="1:32" ht="15" customHeight="1" outlineLevel="1" x14ac:dyDescent="0.2">
      <c r="A786" s="222">
        <v>106</v>
      </c>
      <c r="B786" s="499"/>
      <c r="C786" s="257"/>
      <c r="D786" s="868" t="str">
        <f>'2. CAD NCCF'!D786:L786</f>
        <v>Deposits with central bank</v>
      </c>
      <c r="E786" s="869"/>
      <c r="F786" s="869"/>
      <c r="G786" s="869"/>
      <c r="H786" s="869"/>
      <c r="I786" s="869"/>
      <c r="J786" s="869"/>
      <c r="K786" s="869"/>
      <c r="L786" s="869"/>
      <c r="M786" s="399">
        <f>SUBTOTAL(9,M787:M788)</f>
        <v>0</v>
      </c>
      <c r="N786" s="402">
        <f t="shared" ref="N786:AC786" si="1165">SUBTOTAL(9,N787:N788)</f>
        <v>0</v>
      </c>
      <c r="O786" s="406">
        <f t="shared" si="1165"/>
        <v>0</v>
      </c>
      <c r="P786" s="405">
        <f t="shared" si="1165"/>
        <v>0</v>
      </c>
      <c r="Q786" s="407">
        <f t="shared" si="1165"/>
        <v>0</v>
      </c>
      <c r="R786" s="406">
        <f t="shared" si="1165"/>
        <v>0</v>
      </c>
      <c r="S786" s="405">
        <f t="shared" si="1165"/>
        <v>0</v>
      </c>
      <c r="T786" s="406">
        <f t="shared" si="1165"/>
        <v>0</v>
      </c>
      <c r="U786" s="405">
        <f t="shared" si="1165"/>
        <v>0</v>
      </c>
      <c r="V786" s="406">
        <f t="shared" si="1165"/>
        <v>0</v>
      </c>
      <c r="W786" s="405">
        <f t="shared" si="1165"/>
        <v>0</v>
      </c>
      <c r="X786" s="406">
        <f t="shared" si="1165"/>
        <v>0</v>
      </c>
      <c r="Y786" s="405">
        <f t="shared" si="1165"/>
        <v>0</v>
      </c>
      <c r="Z786" s="406">
        <f t="shared" si="1165"/>
        <v>0</v>
      </c>
      <c r="AA786" s="405">
        <f t="shared" si="1165"/>
        <v>0</v>
      </c>
      <c r="AB786" s="416">
        <f t="shared" si="1165"/>
        <v>0</v>
      </c>
      <c r="AC786" s="399">
        <f t="shared" si="1165"/>
        <v>0</v>
      </c>
      <c r="AD786" s="936"/>
      <c r="AE786" s="936"/>
      <c r="AF786" s="937"/>
    </row>
    <row r="787" spans="1:32" ht="15" customHeight="1" outlineLevel="1" x14ac:dyDescent="0.2">
      <c r="A787" s="222">
        <v>107</v>
      </c>
      <c r="B787" s="499"/>
      <c r="C787" s="263"/>
      <c r="D787" s="263"/>
      <c r="E787" s="264"/>
      <c r="F787" s="880" t="str">
        <f>'2. CAD NCCF'!F787:L787</f>
        <v>Mandatory</v>
      </c>
      <c r="G787" s="881"/>
      <c r="H787" s="881"/>
      <c r="I787" s="881"/>
      <c r="J787" s="881"/>
      <c r="K787" s="881"/>
      <c r="L787" s="882"/>
      <c r="M787" s="400">
        <f>'2. CAD NCCF'!M787+'3. USD NCCF'!M787+'4. EUR NCCF'!M787+'5. GBP NCCF'!M787+'6. Other(Incld) NCCF'!M787</f>
        <v>0</v>
      </c>
      <c r="N787" s="408">
        <f>'2. CAD NCCF'!N787+'3. USD NCCF'!N787+'4. EUR NCCF'!N787+'5. GBP NCCF'!N787+'6. Other(Incld) NCCF'!N787</f>
        <v>0</v>
      </c>
      <c r="O787" s="408">
        <f>'2. CAD NCCF'!O787+'3. USD NCCF'!O787+'4. EUR NCCF'!O787+'5. GBP NCCF'!O787+'6. Other(Incld) NCCF'!O787</f>
        <v>0</v>
      </c>
      <c r="P787" s="408">
        <f>'2. CAD NCCF'!P787+'3. USD NCCF'!P787+'4. EUR NCCF'!P787+'5. GBP NCCF'!P787+'6. Other(Incld) NCCF'!P787</f>
        <v>0</v>
      </c>
      <c r="Q787" s="409">
        <f>'2. CAD NCCF'!Q787+'3. USD NCCF'!Q787+'4. EUR NCCF'!Q787+'5. GBP NCCF'!Q787+'6. Other(Incld) NCCF'!Q787</f>
        <v>0</v>
      </c>
      <c r="R787" s="408">
        <f>'2. CAD NCCF'!R787+'3. USD NCCF'!R787+'4. EUR NCCF'!R787+'5. GBP NCCF'!R787+'6. Other(Incld) NCCF'!R787</f>
        <v>0</v>
      </c>
      <c r="S787" s="408">
        <f>'2. CAD NCCF'!S787+'3. USD NCCF'!S787+'4. EUR NCCF'!S787+'5. GBP NCCF'!S787+'6. Other(Incld) NCCF'!S787</f>
        <v>0</v>
      </c>
      <c r="T787" s="408">
        <f>'2. CAD NCCF'!T787+'3. USD NCCF'!T787+'4. EUR NCCF'!T787+'5. GBP NCCF'!T787+'6. Other(Incld) NCCF'!T787</f>
        <v>0</v>
      </c>
      <c r="U787" s="408">
        <f>'2. CAD NCCF'!U787+'3. USD NCCF'!U787+'4. EUR NCCF'!U787+'5. GBP NCCF'!U787+'6. Other(Incld) NCCF'!U787</f>
        <v>0</v>
      </c>
      <c r="V787" s="408">
        <f>'2. CAD NCCF'!V787+'3. USD NCCF'!V787+'4. EUR NCCF'!V787+'5. GBP NCCF'!V787+'6. Other(Incld) NCCF'!V787</f>
        <v>0</v>
      </c>
      <c r="W787" s="408">
        <f>'2. CAD NCCF'!W787+'3. USD NCCF'!W787+'4. EUR NCCF'!W787+'5. GBP NCCF'!W787+'6. Other(Incld) NCCF'!W787</f>
        <v>0</v>
      </c>
      <c r="X787" s="408">
        <f>'2. CAD NCCF'!X787+'3. USD NCCF'!X787+'4. EUR NCCF'!X787+'5. GBP NCCF'!X787+'6. Other(Incld) NCCF'!X787</f>
        <v>0</v>
      </c>
      <c r="Y787" s="408">
        <f>'2. CAD NCCF'!Y787+'3. USD NCCF'!Y787+'4. EUR NCCF'!Y787+'5. GBP NCCF'!Y787+'6. Other(Incld) NCCF'!Y787</f>
        <v>0</v>
      </c>
      <c r="Z787" s="408">
        <f>'2. CAD NCCF'!Z787+'3. USD NCCF'!Z787+'4. EUR NCCF'!Z787+'5. GBP NCCF'!Z787+'6. Other(Incld) NCCF'!Z787</f>
        <v>0</v>
      </c>
      <c r="AA787" s="408">
        <f>'2. CAD NCCF'!AA787+'3. USD NCCF'!AA787+'4. EUR NCCF'!AA787+'5. GBP NCCF'!AA787+'6. Other(Incld) NCCF'!AA787</f>
        <v>0</v>
      </c>
      <c r="AB787" s="417">
        <f>'2. CAD NCCF'!AB787+'3. USD NCCF'!AB787+'4. EUR NCCF'!AB787+'5. GBP NCCF'!AB787+'6. Other(Incld) NCCF'!AB787</f>
        <v>0</v>
      </c>
      <c r="AC787" s="425">
        <f>'2. CAD NCCF'!AC787+'3. USD NCCF'!AC787+'4. EUR NCCF'!AC787+'5. GBP NCCF'!AC787+'6. Other(Incld) NCCF'!AC787</f>
        <v>0</v>
      </c>
      <c r="AD787" s="883"/>
      <c r="AE787" s="884"/>
      <c r="AF787" s="885"/>
    </row>
    <row r="788" spans="1:32" ht="15" customHeight="1" outlineLevel="1" x14ac:dyDescent="0.2">
      <c r="A788" s="222">
        <v>108</v>
      </c>
      <c r="B788" s="499"/>
      <c r="C788" s="263"/>
      <c r="D788" s="263"/>
      <c r="E788" s="264"/>
      <c r="F788" s="979" t="str">
        <f>'2. CAD NCCF'!F788:L788</f>
        <v>Unencumbered</v>
      </c>
      <c r="G788" s="980"/>
      <c r="H788" s="980"/>
      <c r="I788" s="980"/>
      <c r="J788" s="980"/>
      <c r="K788" s="980"/>
      <c r="L788" s="981"/>
      <c r="M788" s="400">
        <f>'2. CAD NCCF'!M788+'3. USD NCCF'!M788+'4. EUR NCCF'!M788+'5. GBP NCCF'!M788+'6. Other(Incld) NCCF'!M788</f>
        <v>0</v>
      </c>
      <c r="N788" s="408">
        <f>'2. CAD NCCF'!N788+'3. USD NCCF'!N788+'4. EUR NCCF'!N788+'5. GBP NCCF'!N788+'6. Other(Incld) NCCF'!N788</f>
        <v>0</v>
      </c>
      <c r="O788" s="1034"/>
      <c r="P788" s="1035"/>
      <c r="Q788" s="1035"/>
      <c r="R788" s="1035"/>
      <c r="S788" s="1035"/>
      <c r="T788" s="1035"/>
      <c r="U788" s="1035"/>
      <c r="V788" s="1035"/>
      <c r="W788" s="1035"/>
      <c r="X788" s="1035"/>
      <c r="Y788" s="1035"/>
      <c r="Z788" s="1035"/>
      <c r="AA788" s="1035"/>
      <c r="AB788" s="1035"/>
      <c r="AC788" s="1182"/>
      <c r="AD788" s="886"/>
      <c r="AE788" s="887"/>
      <c r="AF788" s="888"/>
    </row>
    <row r="789" spans="1:32" ht="15" customHeight="1" outlineLevel="1" x14ac:dyDescent="0.2">
      <c r="A789" s="222">
        <v>109</v>
      </c>
      <c r="B789" s="499"/>
      <c r="C789" s="257"/>
      <c r="D789" s="868" t="str">
        <f>'2. CAD NCCF'!D789:L789</f>
        <v>Deposits with financials institutions (FI)</v>
      </c>
      <c r="E789" s="869"/>
      <c r="F789" s="869"/>
      <c r="G789" s="869"/>
      <c r="H789" s="869"/>
      <c r="I789" s="869"/>
      <c r="J789" s="869"/>
      <c r="K789" s="869"/>
      <c r="L789" s="869"/>
      <c r="M789" s="399">
        <f>SUBTOTAL(9,M790:M791)</f>
        <v>0</v>
      </c>
      <c r="N789" s="402">
        <f t="shared" ref="N789:AC789" si="1166">SUBTOTAL(9,N790:N791)</f>
        <v>0</v>
      </c>
      <c r="O789" s="406">
        <f t="shared" si="1166"/>
        <v>0</v>
      </c>
      <c r="P789" s="405">
        <f t="shared" si="1166"/>
        <v>0</v>
      </c>
      <c r="Q789" s="407">
        <f t="shared" si="1166"/>
        <v>0</v>
      </c>
      <c r="R789" s="406">
        <f t="shared" si="1166"/>
        <v>0</v>
      </c>
      <c r="S789" s="405">
        <f t="shared" si="1166"/>
        <v>0</v>
      </c>
      <c r="T789" s="406">
        <f t="shared" si="1166"/>
        <v>0</v>
      </c>
      <c r="U789" s="405">
        <f t="shared" si="1166"/>
        <v>0</v>
      </c>
      <c r="V789" s="406">
        <f t="shared" si="1166"/>
        <v>0</v>
      </c>
      <c r="W789" s="405">
        <f t="shared" si="1166"/>
        <v>0</v>
      </c>
      <c r="X789" s="406">
        <f t="shared" si="1166"/>
        <v>0</v>
      </c>
      <c r="Y789" s="405">
        <f t="shared" si="1166"/>
        <v>0</v>
      </c>
      <c r="Z789" s="406">
        <f t="shared" si="1166"/>
        <v>0</v>
      </c>
      <c r="AA789" s="405">
        <f t="shared" si="1166"/>
        <v>0</v>
      </c>
      <c r="AB789" s="416">
        <f t="shared" si="1166"/>
        <v>0</v>
      </c>
      <c r="AC789" s="399">
        <f t="shared" si="1166"/>
        <v>0</v>
      </c>
      <c r="AD789" s="936"/>
      <c r="AE789" s="936"/>
      <c r="AF789" s="937"/>
    </row>
    <row r="790" spans="1:32" ht="15" customHeight="1" outlineLevel="1" x14ac:dyDescent="0.2">
      <c r="A790" s="222">
        <v>110</v>
      </c>
      <c r="B790" s="499"/>
      <c r="C790" s="483"/>
      <c r="D790" s="483"/>
      <c r="E790" s="486"/>
      <c r="F790" s="880" t="str">
        <f>'2. CAD NCCF'!F790:L790</f>
        <v>Demand deposits at FI</v>
      </c>
      <c r="G790" s="881"/>
      <c r="H790" s="881"/>
      <c r="I790" s="881"/>
      <c r="J790" s="881"/>
      <c r="K790" s="881"/>
      <c r="L790" s="882"/>
      <c r="M790" s="400">
        <f>'2. CAD NCCF'!M790+'3. USD NCCF'!M790+'4. EUR NCCF'!M790+'5. GBP NCCF'!M790+'6. Other(Incld) NCCF'!M790</f>
        <v>0</v>
      </c>
      <c r="N790" s="408">
        <f>'2. CAD NCCF'!N790+'3. USD NCCF'!N790+'4. EUR NCCF'!N790+'5. GBP NCCF'!N790+'6. Other(Incld) NCCF'!N790</f>
        <v>0</v>
      </c>
      <c r="O790" s="1034"/>
      <c r="P790" s="1035"/>
      <c r="Q790" s="1035"/>
      <c r="R790" s="1035"/>
      <c r="S790" s="1035"/>
      <c r="T790" s="1035"/>
      <c r="U790" s="1035"/>
      <c r="V790" s="1035"/>
      <c r="W790" s="1035"/>
      <c r="X790" s="1035"/>
      <c r="Y790" s="1035"/>
      <c r="Z790" s="1035"/>
      <c r="AA790" s="1035"/>
      <c r="AB790" s="1035"/>
      <c r="AC790" s="1182">
        <f>'2. CAD NCCF'!AC790+'3. USD NCCF'!AC790+'4. EUR NCCF'!AC790+'5. GBP NCCF'!AC790+'6. Other(Incld) NCCF'!AC790</f>
        <v>0</v>
      </c>
      <c r="AD790" s="884"/>
      <c r="AE790" s="884"/>
      <c r="AF790" s="885"/>
    </row>
    <row r="791" spans="1:32" ht="15" customHeight="1" outlineLevel="1" x14ac:dyDescent="0.2">
      <c r="A791" s="222">
        <v>111</v>
      </c>
      <c r="B791" s="499"/>
      <c r="C791" s="257"/>
      <c r="D791" s="257"/>
      <c r="E791" s="258"/>
      <c r="F791" s="979" t="str">
        <f>'2. CAD NCCF'!F791:L791</f>
        <v>Term deposits at FI</v>
      </c>
      <c r="G791" s="980"/>
      <c r="H791" s="980"/>
      <c r="I791" s="980"/>
      <c r="J791" s="980"/>
      <c r="K791" s="980"/>
      <c r="L791" s="981"/>
      <c r="M791" s="400">
        <f>'2. CAD NCCF'!M791+'3. USD NCCF'!M791+'4. EUR NCCF'!M791+'5. GBP NCCF'!M791+'6. Other(Incld) NCCF'!M791</f>
        <v>0</v>
      </c>
      <c r="N791" s="408">
        <f>'2. CAD NCCF'!N791+'3. USD NCCF'!N791+'4. EUR NCCF'!N791+'5. GBP NCCF'!N791+'6. Other(Incld) NCCF'!N791</f>
        <v>0</v>
      </c>
      <c r="O791" s="408">
        <f>'2. CAD NCCF'!O791+'3. USD NCCF'!O791+'4. EUR NCCF'!O791+'5. GBP NCCF'!O791+'6. Other(Incld) NCCF'!O791</f>
        <v>0</v>
      </c>
      <c r="P791" s="408">
        <f>'2. CAD NCCF'!P791+'3. USD NCCF'!P791+'4. EUR NCCF'!P791+'5. GBP NCCF'!P791+'6. Other(Incld) NCCF'!P791</f>
        <v>0</v>
      </c>
      <c r="Q791" s="409">
        <f>'2. CAD NCCF'!Q791+'3. USD NCCF'!Q791+'4. EUR NCCF'!Q791+'5. GBP NCCF'!Q791+'6. Other(Incld) NCCF'!Q791</f>
        <v>0</v>
      </c>
      <c r="R791" s="408">
        <f>'2. CAD NCCF'!R791+'3. USD NCCF'!R791+'4. EUR NCCF'!R791+'5. GBP NCCF'!R791+'6. Other(Incld) NCCF'!R791</f>
        <v>0</v>
      </c>
      <c r="S791" s="408">
        <f>'2. CAD NCCF'!S791+'3. USD NCCF'!S791+'4. EUR NCCF'!S791+'5. GBP NCCF'!S791+'6. Other(Incld) NCCF'!S791</f>
        <v>0</v>
      </c>
      <c r="T791" s="408">
        <f>'2. CAD NCCF'!T791+'3. USD NCCF'!T791+'4. EUR NCCF'!T791+'5. GBP NCCF'!T791+'6. Other(Incld) NCCF'!T791</f>
        <v>0</v>
      </c>
      <c r="U791" s="408">
        <f>'2. CAD NCCF'!U791+'3. USD NCCF'!U791+'4. EUR NCCF'!U791+'5. GBP NCCF'!U791+'6. Other(Incld) NCCF'!U791</f>
        <v>0</v>
      </c>
      <c r="V791" s="408">
        <f>'2. CAD NCCF'!V791+'3. USD NCCF'!V791+'4. EUR NCCF'!V791+'5. GBP NCCF'!V791+'6. Other(Incld) NCCF'!V791</f>
        <v>0</v>
      </c>
      <c r="W791" s="408">
        <f>'2. CAD NCCF'!W791+'3. USD NCCF'!W791+'4. EUR NCCF'!W791+'5. GBP NCCF'!W791+'6. Other(Incld) NCCF'!W791</f>
        <v>0</v>
      </c>
      <c r="X791" s="408">
        <f>'2. CAD NCCF'!X791+'3. USD NCCF'!X791+'4. EUR NCCF'!X791+'5. GBP NCCF'!X791+'6. Other(Incld) NCCF'!X791</f>
        <v>0</v>
      </c>
      <c r="Y791" s="408">
        <f>'2. CAD NCCF'!Y791+'3. USD NCCF'!Y791+'4. EUR NCCF'!Y791+'5. GBP NCCF'!Y791+'6. Other(Incld) NCCF'!Y791</f>
        <v>0</v>
      </c>
      <c r="Z791" s="408">
        <f>'2. CAD NCCF'!Z791+'3. USD NCCF'!Z791+'4. EUR NCCF'!Z791+'5. GBP NCCF'!Z791+'6. Other(Incld) NCCF'!Z791</f>
        <v>0</v>
      </c>
      <c r="AA791" s="408">
        <f>'2. CAD NCCF'!AA791+'3. USD NCCF'!AA791+'4. EUR NCCF'!AA791+'5. GBP NCCF'!AA791+'6. Other(Incld) NCCF'!AA791</f>
        <v>0</v>
      </c>
      <c r="AB791" s="417">
        <f>'2. CAD NCCF'!AB791+'3. USD NCCF'!AB791+'4. EUR NCCF'!AB791+'5. GBP NCCF'!AB791+'6. Other(Incld) NCCF'!AB791</f>
        <v>0</v>
      </c>
      <c r="AC791" s="425">
        <f>'2. CAD NCCF'!AC791+'3. USD NCCF'!AC791+'4. EUR NCCF'!AC791+'5. GBP NCCF'!AC791+'6. Other(Incld) NCCF'!AC791</f>
        <v>0</v>
      </c>
      <c r="AD791" s="889"/>
      <c r="AE791" s="889"/>
      <c r="AF791" s="890"/>
    </row>
    <row r="792" spans="1:32" ht="15" customHeight="1" outlineLevel="1" x14ac:dyDescent="0.2">
      <c r="A792" s="222">
        <v>112</v>
      </c>
      <c r="B792" s="499"/>
      <c r="C792" s="1048" t="str">
        <f>'2. CAD NCCF'!C792:AF792</f>
        <v>Securities</v>
      </c>
      <c r="D792" s="1049"/>
      <c r="E792" s="1049"/>
      <c r="F792" s="1049"/>
      <c r="G792" s="1049"/>
      <c r="H792" s="1049"/>
      <c r="I792" s="1049"/>
      <c r="J792" s="1049"/>
      <c r="K792" s="1049"/>
      <c r="L792" s="1049"/>
      <c r="M792" s="1049"/>
      <c r="N792" s="1049"/>
      <c r="O792" s="1049"/>
      <c r="P792" s="1049"/>
      <c r="Q792" s="1049"/>
      <c r="R792" s="1049"/>
      <c r="S792" s="1049"/>
      <c r="T792" s="1049"/>
      <c r="U792" s="1049"/>
      <c r="V792" s="1049"/>
      <c r="W792" s="1049"/>
      <c r="X792" s="1049"/>
      <c r="Y792" s="1049"/>
      <c r="Z792" s="1049"/>
      <c r="AA792" s="1049"/>
      <c r="AB792" s="1049"/>
      <c r="AC792" s="1049"/>
      <c r="AD792" s="887"/>
      <c r="AE792" s="887"/>
      <c r="AF792" s="888"/>
    </row>
    <row r="793" spans="1:32" ht="15" customHeight="1" outlineLevel="1" x14ac:dyDescent="0.2">
      <c r="A793" s="222">
        <v>113</v>
      </c>
      <c r="B793" s="499"/>
      <c r="C793" s="467"/>
      <c r="D793" s="868" t="str">
        <f>'2. CAD NCCF'!D793:AF793</f>
        <v>Government securities (GS)</v>
      </c>
      <c r="E793" s="869"/>
      <c r="F793" s="869"/>
      <c r="G793" s="869"/>
      <c r="H793" s="869"/>
      <c r="I793" s="869"/>
      <c r="J793" s="869"/>
      <c r="K793" s="869"/>
      <c r="L793" s="869"/>
      <c r="M793" s="869"/>
      <c r="N793" s="869"/>
      <c r="O793" s="869"/>
      <c r="P793" s="869"/>
      <c r="Q793" s="869"/>
      <c r="R793" s="869"/>
      <c r="S793" s="869"/>
      <c r="T793" s="869"/>
      <c r="U793" s="869"/>
      <c r="V793" s="869"/>
      <c r="W793" s="869"/>
      <c r="X793" s="869"/>
      <c r="Y793" s="869"/>
      <c r="Z793" s="869"/>
      <c r="AA793" s="869"/>
      <c r="AB793" s="869"/>
      <c r="AC793" s="869"/>
      <c r="AD793" s="936"/>
      <c r="AE793" s="936"/>
      <c r="AF793" s="937"/>
    </row>
    <row r="794" spans="1:32" ht="15" customHeight="1" outlineLevel="1" x14ac:dyDescent="0.2">
      <c r="A794" s="222">
        <v>114</v>
      </c>
      <c r="B794" s="499"/>
      <c r="C794" s="467"/>
      <c r="D794" s="467"/>
      <c r="E794" s="877" t="str">
        <f>'2. CAD NCCF'!E794:L794</f>
        <v>High rated GS</v>
      </c>
      <c r="F794" s="878"/>
      <c r="G794" s="878"/>
      <c r="H794" s="878"/>
      <c r="I794" s="878"/>
      <c r="J794" s="878"/>
      <c r="K794" s="878"/>
      <c r="L794" s="879"/>
      <c r="M794" s="399">
        <f>SUBTOTAL(9,M795:M798)</f>
        <v>0</v>
      </c>
      <c r="N794" s="402">
        <f t="shared" ref="N794:AC794" si="1167">SUBTOTAL(9,N795:N798)</f>
        <v>0</v>
      </c>
      <c r="O794" s="406">
        <f t="shared" si="1167"/>
        <v>0</v>
      </c>
      <c r="P794" s="405">
        <f t="shared" si="1167"/>
        <v>0</v>
      </c>
      <c r="Q794" s="416">
        <f t="shared" si="1167"/>
        <v>0</v>
      </c>
      <c r="R794" s="402">
        <f t="shared" si="1167"/>
        <v>0</v>
      </c>
      <c r="S794" s="405">
        <f t="shared" si="1167"/>
        <v>0</v>
      </c>
      <c r="T794" s="406">
        <f t="shared" si="1167"/>
        <v>0</v>
      </c>
      <c r="U794" s="405">
        <f t="shared" si="1167"/>
        <v>0</v>
      </c>
      <c r="V794" s="406">
        <f t="shared" si="1167"/>
        <v>0</v>
      </c>
      <c r="W794" s="405">
        <f t="shared" si="1167"/>
        <v>0</v>
      </c>
      <c r="X794" s="406">
        <f t="shared" si="1167"/>
        <v>0</v>
      </c>
      <c r="Y794" s="405">
        <f t="shared" si="1167"/>
        <v>0</v>
      </c>
      <c r="Z794" s="406">
        <f t="shared" si="1167"/>
        <v>0</v>
      </c>
      <c r="AA794" s="405">
        <f t="shared" si="1167"/>
        <v>0</v>
      </c>
      <c r="AB794" s="416">
        <f t="shared" si="1167"/>
        <v>0</v>
      </c>
      <c r="AC794" s="399">
        <f t="shared" si="1167"/>
        <v>0</v>
      </c>
      <c r="AD794" s="883"/>
      <c r="AE794" s="884"/>
      <c r="AF794" s="885"/>
    </row>
    <row r="795" spans="1:32" ht="15" customHeight="1" outlineLevel="1" x14ac:dyDescent="0.2">
      <c r="A795" s="222">
        <v>115</v>
      </c>
      <c r="B795" s="499"/>
      <c r="C795" s="467"/>
      <c r="D795" s="467"/>
      <c r="E795" s="476"/>
      <c r="F795" s="880" t="str">
        <f>'2. CAD NCCF'!F795:L795</f>
        <v xml:space="preserve">Sovereigh &amp; central bank GS </v>
      </c>
      <c r="G795" s="881"/>
      <c r="H795" s="881"/>
      <c r="I795" s="881"/>
      <c r="J795" s="881"/>
      <c r="K795" s="881"/>
      <c r="L795" s="882"/>
      <c r="M795" s="400">
        <f>'2. CAD NCCF'!M795+'3. USD NCCF'!M795+'4. EUR NCCF'!M795+'5. GBP NCCF'!M795+'6. Other(Incld) NCCF'!M795</f>
        <v>0</v>
      </c>
      <c r="N795" s="412">
        <f>'2. CAD NCCF'!N795+'3. USD NCCF'!N795+'4. EUR NCCF'!N795+'5. GBP NCCF'!N795+'6. Other(Incld) NCCF'!N795</f>
        <v>0</v>
      </c>
      <c r="O795" s="414">
        <f>'2. CAD NCCF'!O795+'3. USD NCCF'!O795+'4. EUR NCCF'!O795+'5. GBP NCCF'!O795+'6. Other(Incld) NCCF'!O795</f>
        <v>0</v>
      </c>
      <c r="P795" s="414">
        <f>'2. CAD NCCF'!P795+'3. USD NCCF'!P795+'4. EUR NCCF'!P795+'5. GBP NCCF'!P795+'6. Other(Incld) NCCF'!P795</f>
        <v>0</v>
      </c>
      <c r="Q795" s="418">
        <f>'2. CAD NCCF'!Q795+'3. USD NCCF'!Q795+'4. EUR NCCF'!Q795+'5. GBP NCCF'!Q795+'6. Other(Incld) NCCF'!Q795</f>
        <v>0</v>
      </c>
      <c r="R795" s="411">
        <f>'2. CAD NCCF'!R795+'3. USD NCCF'!R795+'4. EUR NCCF'!R795+'5. GBP NCCF'!R795+'6. Other(Incld) NCCF'!R795</f>
        <v>0</v>
      </c>
      <c r="S795" s="414">
        <f>'2. CAD NCCF'!S795+'3. USD NCCF'!S795+'4. EUR NCCF'!S795+'5. GBP NCCF'!S795+'6. Other(Incld) NCCF'!S795</f>
        <v>0</v>
      </c>
      <c r="T795" s="414">
        <f>'2. CAD NCCF'!T795+'3. USD NCCF'!T795+'4. EUR NCCF'!T795+'5. GBP NCCF'!T795+'6. Other(Incld) NCCF'!T795</f>
        <v>0</v>
      </c>
      <c r="U795" s="414">
        <f>'2. CAD NCCF'!U795+'3. USD NCCF'!U795+'4. EUR NCCF'!U795+'5. GBP NCCF'!U795+'6. Other(Incld) NCCF'!U795</f>
        <v>0</v>
      </c>
      <c r="V795" s="414">
        <f>'2. CAD NCCF'!V795+'3. USD NCCF'!V795+'4. EUR NCCF'!V795+'5. GBP NCCF'!V795+'6. Other(Incld) NCCF'!V795</f>
        <v>0</v>
      </c>
      <c r="W795" s="414">
        <f>'2. CAD NCCF'!W795+'3. USD NCCF'!W795+'4. EUR NCCF'!W795+'5. GBP NCCF'!W795+'6. Other(Incld) NCCF'!W795</f>
        <v>0</v>
      </c>
      <c r="X795" s="414">
        <f>'2. CAD NCCF'!X795+'3. USD NCCF'!X795+'4. EUR NCCF'!X795+'5. GBP NCCF'!X795+'6. Other(Incld) NCCF'!X795</f>
        <v>0</v>
      </c>
      <c r="Y795" s="414">
        <f>'2. CAD NCCF'!Y795+'3. USD NCCF'!Y795+'4. EUR NCCF'!Y795+'5. GBP NCCF'!Y795+'6. Other(Incld) NCCF'!Y795</f>
        <v>0</v>
      </c>
      <c r="Z795" s="414">
        <f>'2. CAD NCCF'!Z795+'3. USD NCCF'!Z795+'4. EUR NCCF'!Z795+'5. GBP NCCF'!Z795+'6. Other(Incld) NCCF'!Z795</f>
        <v>0</v>
      </c>
      <c r="AA795" s="414">
        <f>'2. CAD NCCF'!AA795+'3. USD NCCF'!AA795+'4. EUR NCCF'!AA795+'5. GBP NCCF'!AA795+'6. Other(Incld) NCCF'!AA795</f>
        <v>0</v>
      </c>
      <c r="AB795" s="414">
        <f>'2. CAD NCCF'!AB795+'3. USD NCCF'!AB795+'4. EUR NCCF'!AB795+'5. GBP NCCF'!AB795+'6. Other(Incld) NCCF'!AB795</f>
        <v>0</v>
      </c>
      <c r="AC795" s="400">
        <f>'2. CAD NCCF'!AC795+'3. USD NCCF'!AC795+'4. EUR NCCF'!AC795+'5. GBP NCCF'!AC795+'6. Other(Incld) NCCF'!AC795</f>
        <v>0</v>
      </c>
      <c r="AD795" s="891"/>
      <c r="AE795" s="889"/>
      <c r="AF795" s="890"/>
    </row>
    <row r="796" spans="1:32" ht="15" customHeight="1" outlineLevel="1" x14ac:dyDescent="0.2">
      <c r="A796" s="222">
        <v>116</v>
      </c>
      <c r="B796" s="499"/>
      <c r="C796" s="467"/>
      <c r="D796" s="467"/>
      <c r="E796" s="476"/>
      <c r="F796" s="880" t="str">
        <f>'2. CAD NCCF'!F796:L796</f>
        <v>State, provincial &amp; agency GS</v>
      </c>
      <c r="G796" s="881"/>
      <c r="H796" s="881"/>
      <c r="I796" s="881"/>
      <c r="J796" s="881"/>
      <c r="K796" s="881"/>
      <c r="L796" s="882"/>
      <c r="M796" s="400">
        <f>'2. CAD NCCF'!M796+'3. USD NCCF'!M796+'4. EUR NCCF'!M796+'5. GBP NCCF'!M796+'6. Other(Incld) NCCF'!M796</f>
        <v>0</v>
      </c>
      <c r="N796" s="412">
        <f>'2. CAD NCCF'!N796+'3. USD NCCF'!N796+'4. EUR NCCF'!N796+'5. GBP NCCF'!N796+'6. Other(Incld) NCCF'!N796</f>
        <v>0</v>
      </c>
      <c r="O796" s="414">
        <f>'2. CAD NCCF'!O796+'3. USD NCCF'!O796+'4. EUR NCCF'!O796+'5. GBP NCCF'!O796+'6. Other(Incld) NCCF'!O796</f>
        <v>0</v>
      </c>
      <c r="P796" s="414">
        <f>'2. CAD NCCF'!P796+'3. USD NCCF'!P796+'4. EUR NCCF'!P796+'5. GBP NCCF'!P796+'6. Other(Incld) NCCF'!P796</f>
        <v>0</v>
      </c>
      <c r="Q796" s="418">
        <f>'2. CAD NCCF'!Q796+'3. USD NCCF'!Q796+'4. EUR NCCF'!Q796+'5. GBP NCCF'!Q796+'6. Other(Incld) NCCF'!Q796</f>
        <v>0</v>
      </c>
      <c r="R796" s="411">
        <f>'2. CAD NCCF'!R796+'3. USD NCCF'!R796+'4. EUR NCCF'!R796+'5. GBP NCCF'!R796+'6. Other(Incld) NCCF'!R796</f>
        <v>0</v>
      </c>
      <c r="S796" s="414">
        <f>'2. CAD NCCF'!S796+'3. USD NCCF'!S796+'4. EUR NCCF'!S796+'5. GBP NCCF'!S796+'6. Other(Incld) NCCF'!S796</f>
        <v>0</v>
      </c>
      <c r="T796" s="414">
        <f>'2. CAD NCCF'!T796+'3. USD NCCF'!T796+'4. EUR NCCF'!T796+'5. GBP NCCF'!T796+'6. Other(Incld) NCCF'!T796</f>
        <v>0</v>
      </c>
      <c r="U796" s="414">
        <f>'2. CAD NCCF'!U796+'3. USD NCCF'!U796+'4. EUR NCCF'!U796+'5. GBP NCCF'!U796+'6. Other(Incld) NCCF'!U796</f>
        <v>0</v>
      </c>
      <c r="V796" s="414">
        <f>'2. CAD NCCF'!V796+'3. USD NCCF'!V796+'4. EUR NCCF'!V796+'5. GBP NCCF'!V796+'6. Other(Incld) NCCF'!V796</f>
        <v>0</v>
      </c>
      <c r="W796" s="414">
        <f>'2. CAD NCCF'!W796+'3. USD NCCF'!W796+'4. EUR NCCF'!W796+'5. GBP NCCF'!W796+'6. Other(Incld) NCCF'!W796</f>
        <v>0</v>
      </c>
      <c r="X796" s="414">
        <f>'2. CAD NCCF'!X796+'3. USD NCCF'!X796+'4. EUR NCCF'!X796+'5. GBP NCCF'!X796+'6. Other(Incld) NCCF'!X796</f>
        <v>0</v>
      </c>
      <c r="Y796" s="414">
        <f>'2. CAD NCCF'!Y796+'3. USD NCCF'!Y796+'4. EUR NCCF'!Y796+'5. GBP NCCF'!Y796+'6. Other(Incld) NCCF'!Y796</f>
        <v>0</v>
      </c>
      <c r="Z796" s="414">
        <f>'2. CAD NCCF'!Z796+'3. USD NCCF'!Z796+'4. EUR NCCF'!Z796+'5. GBP NCCF'!Z796+'6. Other(Incld) NCCF'!Z796</f>
        <v>0</v>
      </c>
      <c r="AA796" s="414">
        <f>'2. CAD NCCF'!AA796+'3. USD NCCF'!AA796+'4. EUR NCCF'!AA796+'5. GBP NCCF'!AA796+'6. Other(Incld) NCCF'!AA796</f>
        <v>0</v>
      </c>
      <c r="AB796" s="414">
        <f>'2. CAD NCCF'!AB796+'3. USD NCCF'!AB796+'4. EUR NCCF'!AB796+'5. GBP NCCF'!AB796+'6. Other(Incld) NCCF'!AB796</f>
        <v>0</v>
      </c>
      <c r="AC796" s="400">
        <f>'2. CAD NCCF'!AC796+'3. USD NCCF'!AC796+'4. EUR NCCF'!AC796+'5. GBP NCCF'!AC796+'6. Other(Incld) NCCF'!AC796</f>
        <v>0</v>
      </c>
      <c r="AD796" s="891"/>
      <c r="AE796" s="889"/>
      <c r="AF796" s="890"/>
    </row>
    <row r="797" spans="1:32" ht="15" customHeight="1" outlineLevel="1" x14ac:dyDescent="0.2">
      <c r="A797" s="222">
        <v>117</v>
      </c>
      <c r="B797" s="499"/>
      <c r="C797" s="257"/>
      <c r="D797" s="257"/>
      <c r="E797" s="258"/>
      <c r="F797" s="880" t="str">
        <f>'2. CAD NCCF'!F797:L797</f>
        <v>State municipal GS</v>
      </c>
      <c r="G797" s="881"/>
      <c r="H797" s="881"/>
      <c r="I797" s="881"/>
      <c r="J797" s="881"/>
      <c r="K797" s="881"/>
      <c r="L797" s="882"/>
      <c r="M797" s="400">
        <f>'2. CAD NCCF'!M797+'3. USD NCCF'!M797+'4. EUR NCCF'!M797+'5. GBP NCCF'!M797+'6. Other(Incld) NCCF'!M797</f>
        <v>0</v>
      </c>
      <c r="N797" s="412">
        <f>'2. CAD NCCF'!N797+'3. USD NCCF'!N797+'4. EUR NCCF'!N797+'5. GBP NCCF'!N797+'6. Other(Incld) NCCF'!N797</f>
        <v>0</v>
      </c>
      <c r="O797" s="414">
        <f>'2. CAD NCCF'!O797+'3. USD NCCF'!O797+'4. EUR NCCF'!O797+'5. GBP NCCF'!O797+'6. Other(Incld) NCCF'!O797</f>
        <v>0</v>
      </c>
      <c r="P797" s="414">
        <f>'2. CAD NCCF'!P797+'3. USD NCCF'!P797+'4. EUR NCCF'!P797+'5. GBP NCCF'!P797+'6. Other(Incld) NCCF'!P797</f>
        <v>0</v>
      </c>
      <c r="Q797" s="418">
        <f>'2. CAD NCCF'!Q797+'3. USD NCCF'!Q797+'4. EUR NCCF'!Q797+'5. GBP NCCF'!Q797+'6. Other(Incld) NCCF'!Q797</f>
        <v>0</v>
      </c>
      <c r="R797" s="411">
        <f>'2. CAD NCCF'!R797+'3. USD NCCF'!R797+'4. EUR NCCF'!R797+'5. GBP NCCF'!R797+'6. Other(Incld) NCCF'!R797</f>
        <v>0</v>
      </c>
      <c r="S797" s="414">
        <f>'2. CAD NCCF'!S797+'3. USD NCCF'!S797+'4. EUR NCCF'!S797+'5. GBP NCCF'!S797+'6. Other(Incld) NCCF'!S797</f>
        <v>0</v>
      </c>
      <c r="T797" s="414">
        <f>'2. CAD NCCF'!T797+'3. USD NCCF'!T797+'4. EUR NCCF'!T797+'5. GBP NCCF'!T797+'6. Other(Incld) NCCF'!T797</f>
        <v>0</v>
      </c>
      <c r="U797" s="414">
        <f>'2. CAD NCCF'!U797+'3. USD NCCF'!U797+'4. EUR NCCF'!U797+'5. GBP NCCF'!U797+'6. Other(Incld) NCCF'!U797</f>
        <v>0</v>
      </c>
      <c r="V797" s="414">
        <f>'2. CAD NCCF'!V797+'3. USD NCCF'!V797+'4. EUR NCCF'!V797+'5. GBP NCCF'!V797+'6. Other(Incld) NCCF'!V797</f>
        <v>0</v>
      </c>
      <c r="W797" s="414">
        <f>'2. CAD NCCF'!W797+'3. USD NCCF'!W797+'4. EUR NCCF'!W797+'5. GBP NCCF'!W797+'6. Other(Incld) NCCF'!W797</f>
        <v>0</v>
      </c>
      <c r="X797" s="414">
        <f>'2. CAD NCCF'!X797+'3. USD NCCF'!X797+'4. EUR NCCF'!X797+'5. GBP NCCF'!X797+'6. Other(Incld) NCCF'!X797</f>
        <v>0</v>
      </c>
      <c r="Y797" s="414">
        <f>'2. CAD NCCF'!Y797+'3. USD NCCF'!Y797+'4. EUR NCCF'!Y797+'5. GBP NCCF'!Y797+'6. Other(Incld) NCCF'!Y797</f>
        <v>0</v>
      </c>
      <c r="Z797" s="414">
        <f>'2. CAD NCCF'!Z797+'3. USD NCCF'!Z797+'4. EUR NCCF'!Z797+'5. GBP NCCF'!Z797+'6. Other(Incld) NCCF'!Z797</f>
        <v>0</v>
      </c>
      <c r="AA797" s="414">
        <f>'2. CAD NCCF'!AA797+'3. USD NCCF'!AA797+'4. EUR NCCF'!AA797+'5. GBP NCCF'!AA797+'6. Other(Incld) NCCF'!AA797</f>
        <v>0</v>
      </c>
      <c r="AB797" s="414">
        <f>'2. CAD NCCF'!AB797+'3. USD NCCF'!AB797+'4. EUR NCCF'!AB797+'5. GBP NCCF'!AB797+'6. Other(Incld) NCCF'!AB797</f>
        <v>0</v>
      </c>
      <c r="AC797" s="400">
        <f>'2. CAD NCCF'!AC797+'3. USD NCCF'!AC797+'4. EUR NCCF'!AC797+'5. GBP NCCF'!AC797+'6. Other(Incld) NCCF'!AC797</f>
        <v>0</v>
      </c>
      <c r="AD797" s="891"/>
      <c r="AE797" s="889"/>
      <c r="AF797" s="890"/>
    </row>
    <row r="798" spans="1:32" s="224" customFormat="1" ht="15" customHeight="1" outlineLevel="1" x14ac:dyDescent="0.2">
      <c r="A798" s="222">
        <v>118</v>
      </c>
      <c r="B798" s="499"/>
      <c r="C798" s="467"/>
      <c r="D798" s="467"/>
      <c r="E798" s="254"/>
      <c r="F798" s="880" t="str">
        <f>'2. CAD NCCF'!F798:L798</f>
        <v>Supranational and multilateral development bank GS</v>
      </c>
      <c r="G798" s="881"/>
      <c r="H798" s="881"/>
      <c r="I798" s="881"/>
      <c r="J798" s="881"/>
      <c r="K798" s="881"/>
      <c r="L798" s="882"/>
      <c r="M798" s="400">
        <f>'2. CAD NCCF'!M798+'3. USD NCCF'!M798+'4. EUR NCCF'!M798+'5. GBP NCCF'!M798+'6. Other(Incld) NCCF'!M798</f>
        <v>0</v>
      </c>
      <c r="N798" s="408">
        <f>'2. CAD NCCF'!N798+'3. USD NCCF'!N798+'4. EUR NCCF'!N798+'5. GBP NCCF'!N798+'6. Other(Incld) NCCF'!N798</f>
        <v>0</v>
      </c>
      <c r="O798" s="408">
        <f>'2. CAD NCCF'!O798+'3. USD NCCF'!O798+'4. EUR NCCF'!O798+'5. GBP NCCF'!O798+'6. Other(Incld) NCCF'!O798</f>
        <v>0</v>
      </c>
      <c r="P798" s="408">
        <f>'2. CAD NCCF'!P798+'3. USD NCCF'!P798+'4. EUR NCCF'!P798+'5. GBP NCCF'!P798+'6. Other(Incld) NCCF'!P798</f>
        <v>0</v>
      </c>
      <c r="Q798" s="417">
        <f>'2. CAD NCCF'!Q798+'3. USD NCCF'!Q798+'4. EUR NCCF'!Q798+'5. GBP NCCF'!Q798+'6. Other(Incld) NCCF'!Q798</f>
        <v>0</v>
      </c>
      <c r="R798" s="411">
        <f>'2. CAD NCCF'!R798+'3. USD NCCF'!R798+'4. EUR NCCF'!R798+'5. GBP NCCF'!R798+'6. Other(Incld) NCCF'!R798</f>
        <v>0</v>
      </c>
      <c r="S798" s="414">
        <f>'2. CAD NCCF'!S798+'3. USD NCCF'!S798+'4. EUR NCCF'!S798+'5. GBP NCCF'!S798+'6. Other(Incld) NCCF'!S798</f>
        <v>0</v>
      </c>
      <c r="T798" s="414">
        <f>'2. CAD NCCF'!T798+'3. USD NCCF'!T798+'4. EUR NCCF'!T798+'5. GBP NCCF'!T798+'6. Other(Incld) NCCF'!T798</f>
        <v>0</v>
      </c>
      <c r="U798" s="414">
        <f>'2. CAD NCCF'!U798+'3. USD NCCF'!U798+'4. EUR NCCF'!U798+'5. GBP NCCF'!U798+'6. Other(Incld) NCCF'!U798</f>
        <v>0</v>
      </c>
      <c r="V798" s="414">
        <f>'2. CAD NCCF'!V798+'3. USD NCCF'!V798+'4. EUR NCCF'!V798+'5. GBP NCCF'!V798+'6. Other(Incld) NCCF'!V798</f>
        <v>0</v>
      </c>
      <c r="W798" s="414">
        <f>'2. CAD NCCF'!W798+'3. USD NCCF'!W798+'4. EUR NCCF'!W798+'5. GBP NCCF'!W798+'6. Other(Incld) NCCF'!W798</f>
        <v>0</v>
      </c>
      <c r="X798" s="414">
        <f>'2. CAD NCCF'!X798+'3. USD NCCF'!X798+'4. EUR NCCF'!X798+'5. GBP NCCF'!X798+'6. Other(Incld) NCCF'!X798</f>
        <v>0</v>
      </c>
      <c r="Y798" s="414">
        <f>'2. CAD NCCF'!Y798+'3. USD NCCF'!Y798+'4. EUR NCCF'!Y798+'5. GBP NCCF'!Y798+'6. Other(Incld) NCCF'!Y798</f>
        <v>0</v>
      </c>
      <c r="Z798" s="414">
        <f>'2. CAD NCCF'!Z798+'3. USD NCCF'!Z798+'4. EUR NCCF'!Z798+'5. GBP NCCF'!Z798+'6. Other(Incld) NCCF'!Z798</f>
        <v>0</v>
      </c>
      <c r="AA798" s="414">
        <f>'2. CAD NCCF'!AA798+'3. USD NCCF'!AA798+'4. EUR NCCF'!AA798+'5. GBP NCCF'!AA798+'6. Other(Incld) NCCF'!AA798</f>
        <v>0</v>
      </c>
      <c r="AB798" s="414">
        <f>'2. CAD NCCF'!AB798+'3. USD NCCF'!AB798+'4. EUR NCCF'!AB798+'5. GBP NCCF'!AB798+'6. Other(Incld) NCCF'!AB798</f>
        <v>0</v>
      </c>
      <c r="AC798" s="400">
        <f>'2. CAD NCCF'!AC798+'3. USD NCCF'!AC798+'4. EUR NCCF'!AC798+'5. GBP NCCF'!AC798+'6. Other(Incld) NCCF'!AC798</f>
        <v>0</v>
      </c>
      <c r="AD798" s="891"/>
      <c r="AE798" s="889"/>
      <c r="AF798" s="890"/>
    </row>
    <row r="799" spans="1:32" ht="15" customHeight="1" outlineLevel="1" x14ac:dyDescent="0.2">
      <c r="A799" s="222">
        <v>119</v>
      </c>
      <c r="B799" s="499"/>
      <c r="C799" s="475"/>
      <c r="D799" s="475"/>
      <c r="E799" s="877" t="str">
        <f>'2. CAD NCCF'!E799:L799</f>
        <v>Medium rated GS</v>
      </c>
      <c r="F799" s="878"/>
      <c r="G799" s="878"/>
      <c r="H799" s="878"/>
      <c r="I799" s="878"/>
      <c r="J799" s="878"/>
      <c r="K799" s="878"/>
      <c r="L799" s="879"/>
      <c r="M799" s="399">
        <f>SUBTOTAL(9,M800:M803)</f>
        <v>0</v>
      </c>
      <c r="N799" s="402">
        <f t="shared" ref="N799:AC799" si="1168">SUBTOTAL(9,N800:N803)</f>
        <v>0</v>
      </c>
      <c r="O799" s="406">
        <f t="shared" si="1168"/>
        <v>0</v>
      </c>
      <c r="P799" s="405">
        <f t="shared" si="1168"/>
        <v>0</v>
      </c>
      <c r="Q799" s="416">
        <f t="shared" si="1168"/>
        <v>0</v>
      </c>
      <c r="R799" s="402">
        <f t="shared" si="1168"/>
        <v>0</v>
      </c>
      <c r="S799" s="405">
        <f t="shared" si="1168"/>
        <v>0</v>
      </c>
      <c r="T799" s="406">
        <f t="shared" si="1168"/>
        <v>0</v>
      </c>
      <c r="U799" s="405">
        <f t="shared" si="1168"/>
        <v>0</v>
      </c>
      <c r="V799" s="406">
        <f t="shared" si="1168"/>
        <v>0</v>
      </c>
      <c r="W799" s="405">
        <f t="shared" si="1168"/>
        <v>0</v>
      </c>
      <c r="X799" s="406">
        <f t="shared" si="1168"/>
        <v>0</v>
      </c>
      <c r="Y799" s="405">
        <f t="shared" si="1168"/>
        <v>0</v>
      </c>
      <c r="Z799" s="406">
        <f t="shared" si="1168"/>
        <v>0</v>
      </c>
      <c r="AA799" s="405">
        <f t="shared" si="1168"/>
        <v>0</v>
      </c>
      <c r="AB799" s="416">
        <f t="shared" si="1168"/>
        <v>0</v>
      </c>
      <c r="AC799" s="399">
        <f t="shared" si="1168"/>
        <v>0</v>
      </c>
      <c r="AD799" s="891"/>
      <c r="AE799" s="889"/>
      <c r="AF799" s="890"/>
    </row>
    <row r="800" spans="1:32" ht="15" customHeight="1" outlineLevel="1" x14ac:dyDescent="0.2">
      <c r="A800" s="222">
        <v>120</v>
      </c>
      <c r="B800" s="499"/>
      <c r="C800" s="483"/>
      <c r="D800" s="483"/>
      <c r="E800" s="483"/>
      <c r="F800" s="880" t="str">
        <f>'2. CAD NCCF'!F800:L800</f>
        <v xml:space="preserve">Sovereigh &amp; central bank GS </v>
      </c>
      <c r="G800" s="881"/>
      <c r="H800" s="881"/>
      <c r="I800" s="881"/>
      <c r="J800" s="881"/>
      <c r="K800" s="881"/>
      <c r="L800" s="882"/>
      <c r="M800" s="400">
        <f>'2. CAD NCCF'!M800+'3. USD NCCF'!M800+'4. EUR NCCF'!M800+'5. GBP NCCF'!M800+'6. Other(Incld) NCCF'!M800</f>
        <v>0</v>
      </c>
      <c r="N800" s="412">
        <f>'2. CAD NCCF'!N800+'3. USD NCCF'!N800+'4. EUR NCCF'!N800+'5. GBP NCCF'!N800+'6. Other(Incld) NCCF'!N800</f>
        <v>0</v>
      </c>
      <c r="O800" s="414">
        <f>'2. CAD NCCF'!O800+'3. USD NCCF'!O800+'4. EUR NCCF'!O800+'5. GBP NCCF'!O800+'6. Other(Incld) NCCF'!O800</f>
        <v>0</v>
      </c>
      <c r="P800" s="414">
        <f>'2. CAD NCCF'!P800+'3. USD NCCF'!P800+'4. EUR NCCF'!P800+'5. GBP NCCF'!P800+'6. Other(Incld) NCCF'!P800</f>
        <v>0</v>
      </c>
      <c r="Q800" s="418">
        <f>'2. CAD NCCF'!Q800+'3. USD NCCF'!Q800+'4. EUR NCCF'!Q800+'5. GBP NCCF'!Q800+'6. Other(Incld) NCCF'!Q800</f>
        <v>0</v>
      </c>
      <c r="R800" s="411">
        <f>'2. CAD NCCF'!R800+'3. USD NCCF'!R800+'4. EUR NCCF'!R800+'5. GBP NCCF'!R800+'6. Other(Incld) NCCF'!R800</f>
        <v>0</v>
      </c>
      <c r="S800" s="414">
        <f>'2. CAD NCCF'!S800+'3. USD NCCF'!S800+'4. EUR NCCF'!S800+'5. GBP NCCF'!S800+'6. Other(Incld) NCCF'!S800</f>
        <v>0</v>
      </c>
      <c r="T800" s="414">
        <f>'2. CAD NCCF'!T800+'3. USD NCCF'!T800+'4. EUR NCCF'!T800+'5. GBP NCCF'!T800+'6. Other(Incld) NCCF'!T800</f>
        <v>0</v>
      </c>
      <c r="U800" s="414">
        <f>'2. CAD NCCF'!U800+'3. USD NCCF'!U800+'4. EUR NCCF'!U800+'5. GBP NCCF'!U800+'6. Other(Incld) NCCF'!U800</f>
        <v>0</v>
      </c>
      <c r="V800" s="414">
        <f>'2. CAD NCCF'!V800+'3. USD NCCF'!V800+'4. EUR NCCF'!V800+'5. GBP NCCF'!V800+'6. Other(Incld) NCCF'!V800</f>
        <v>0</v>
      </c>
      <c r="W800" s="414">
        <f>'2. CAD NCCF'!W800+'3. USD NCCF'!W800+'4. EUR NCCF'!W800+'5. GBP NCCF'!W800+'6. Other(Incld) NCCF'!W800</f>
        <v>0</v>
      </c>
      <c r="X800" s="414">
        <f>'2. CAD NCCF'!X800+'3. USD NCCF'!X800+'4. EUR NCCF'!X800+'5. GBP NCCF'!X800+'6. Other(Incld) NCCF'!X800</f>
        <v>0</v>
      </c>
      <c r="Y800" s="414">
        <f>'2. CAD NCCF'!Y800+'3. USD NCCF'!Y800+'4. EUR NCCF'!Y800+'5. GBP NCCF'!Y800+'6. Other(Incld) NCCF'!Y800</f>
        <v>0</v>
      </c>
      <c r="Z800" s="414">
        <f>'2. CAD NCCF'!Z800+'3. USD NCCF'!Z800+'4. EUR NCCF'!Z800+'5. GBP NCCF'!Z800+'6. Other(Incld) NCCF'!Z800</f>
        <v>0</v>
      </c>
      <c r="AA800" s="414">
        <f>'2. CAD NCCF'!AA800+'3. USD NCCF'!AA800+'4. EUR NCCF'!AA800+'5. GBP NCCF'!AA800+'6. Other(Incld) NCCF'!AA800</f>
        <v>0</v>
      </c>
      <c r="AB800" s="414">
        <f>'2. CAD NCCF'!AB800+'3. USD NCCF'!AB800+'4. EUR NCCF'!AB800+'5. GBP NCCF'!AB800+'6. Other(Incld) NCCF'!AB800</f>
        <v>0</v>
      </c>
      <c r="AC800" s="400">
        <f>'2. CAD NCCF'!AC800+'3. USD NCCF'!AC800+'4. EUR NCCF'!AC800+'5. GBP NCCF'!AC800+'6. Other(Incld) NCCF'!AC800</f>
        <v>0</v>
      </c>
      <c r="AD800" s="891"/>
      <c r="AE800" s="889"/>
      <c r="AF800" s="890"/>
    </row>
    <row r="801" spans="1:32" ht="15" customHeight="1" outlineLevel="1" x14ac:dyDescent="0.2">
      <c r="A801" s="222">
        <v>121</v>
      </c>
      <c r="B801" s="499"/>
      <c r="C801" s="483"/>
      <c r="D801" s="483"/>
      <c r="E801" s="483"/>
      <c r="F801" s="880" t="str">
        <f>'2. CAD NCCF'!F801:L801</f>
        <v>State, provincial &amp; agency GS</v>
      </c>
      <c r="G801" s="881"/>
      <c r="H801" s="881"/>
      <c r="I801" s="881"/>
      <c r="J801" s="881"/>
      <c r="K801" s="881"/>
      <c r="L801" s="882"/>
      <c r="M801" s="400">
        <f>'2. CAD NCCF'!M801+'3. USD NCCF'!M801+'4. EUR NCCF'!M801+'5. GBP NCCF'!M801+'6. Other(Incld) NCCF'!M801</f>
        <v>0</v>
      </c>
      <c r="N801" s="412">
        <f>'2. CAD NCCF'!N801+'3. USD NCCF'!N801+'4. EUR NCCF'!N801+'5. GBP NCCF'!N801+'6. Other(Incld) NCCF'!N801</f>
        <v>0</v>
      </c>
      <c r="O801" s="414">
        <f>'2. CAD NCCF'!O801+'3. USD NCCF'!O801+'4. EUR NCCF'!O801+'5. GBP NCCF'!O801+'6. Other(Incld) NCCF'!O801</f>
        <v>0</v>
      </c>
      <c r="P801" s="414">
        <f>'2. CAD NCCF'!P801+'3. USD NCCF'!P801+'4. EUR NCCF'!P801+'5. GBP NCCF'!P801+'6. Other(Incld) NCCF'!P801</f>
        <v>0</v>
      </c>
      <c r="Q801" s="418">
        <f>'2. CAD NCCF'!Q801+'3. USD NCCF'!Q801+'4. EUR NCCF'!Q801+'5. GBP NCCF'!Q801+'6. Other(Incld) NCCF'!Q801</f>
        <v>0</v>
      </c>
      <c r="R801" s="411">
        <f>'2. CAD NCCF'!R801+'3. USD NCCF'!R801+'4. EUR NCCF'!R801+'5. GBP NCCF'!R801+'6. Other(Incld) NCCF'!R801</f>
        <v>0</v>
      </c>
      <c r="S801" s="414">
        <f>'2. CAD NCCF'!S801+'3. USD NCCF'!S801+'4. EUR NCCF'!S801+'5. GBP NCCF'!S801+'6. Other(Incld) NCCF'!S801</f>
        <v>0</v>
      </c>
      <c r="T801" s="414">
        <f>'2. CAD NCCF'!T801+'3. USD NCCF'!T801+'4. EUR NCCF'!T801+'5. GBP NCCF'!T801+'6. Other(Incld) NCCF'!T801</f>
        <v>0</v>
      </c>
      <c r="U801" s="414">
        <f>'2. CAD NCCF'!U801+'3. USD NCCF'!U801+'4. EUR NCCF'!U801+'5. GBP NCCF'!U801+'6. Other(Incld) NCCF'!U801</f>
        <v>0</v>
      </c>
      <c r="V801" s="414">
        <f>'2. CAD NCCF'!V801+'3. USD NCCF'!V801+'4. EUR NCCF'!V801+'5. GBP NCCF'!V801+'6. Other(Incld) NCCF'!V801</f>
        <v>0</v>
      </c>
      <c r="W801" s="414">
        <f>'2. CAD NCCF'!W801+'3. USD NCCF'!W801+'4. EUR NCCF'!W801+'5. GBP NCCF'!W801+'6. Other(Incld) NCCF'!W801</f>
        <v>0</v>
      </c>
      <c r="X801" s="414">
        <f>'2. CAD NCCF'!X801+'3. USD NCCF'!X801+'4. EUR NCCF'!X801+'5. GBP NCCF'!X801+'6. Other(Incld) NCCF'!X801</f>
        <v>0</v>
      </c>
      <c r="Y801" s="414">
        <f>'2. CAD NCCF'!Y801+'3. USD NCCF'!Y801+'4. EUR NCCF'!Y801+'5. GBP NCCF'!Y801+'6. Other(Incld) NCCF'!Y801</f>
        <v>0</v>
      </c>
      <c r="Z801" s="414">
        <f>'2. CAD NCCF'!Z801+'3. USD NCCF'!Z801+'4. EUR NCCF'!Z801+'5. GBP NCCF'!Z801+'6. Other(Incld) NCCF'!Z801</f>
        <v>0</v>
      </c>
      <c r="AA801" s="414">
        <f>'2. CAD NCCF'!AA801+'3. USD NCCF'!AA801+'4. EUR NCCF'!AA801+'5. GBP NCCF'!AA801+'6. Other(Incld) NCCF'!AA801</f>
        <v>0</v>
      </c>
      <c r="AB801" s="414">
        <f>'2. CAD NCCF'!AB801+'3. USD NCCF'!AB801+'4. EUR NCCF'!AB801+'5. GBP NCCF'!AB801+'6. Other(Incld) NCCF'!AB801</f>
        <v>0</v>
      </c>
      <c r="AC801" s="400">
        <f>'2. CAD NCCF'!AC801+'3. USD NCCF'!AC801+'4. EUR NCCF'!AC801+'5. GBP NCCF'!AC801+'6. Other(Incld) NCCF'!AC801</f>
        <v>0</v>
      </c>
      <c r="AD801" s="891"/>
      <c r="AE801" s="889"/>
      <c r="AF801" s="890"/>
    </row>
    <row r="802" spans="1:32" ht="15" customHeight="1" outlineLevel="1" x14ac:dyDescent="0.2">
      <c r="A802" s="222">
        <v>122</v>
      </c>
      <c r="B802" s="499"/>
      <c r="C802" s="259"/>
      <c r="D802" s="259"/>
      <c r="E802" s="259"/>
      <c r="F802" s="880" t="str">
        <f>'2. CAD NCCF'!F802:L802</f>
        <v>State municipal GS</v>
      </c>
      <c r="G802" s="881"/>
      <c r="H802" s="881"/>
      <c r="I802" s="881"/>
      <c r="J802" s="881"/>
      <c r="K802" s="881"/>
      <c r="L802" s="882"/>
      <c r="M802" s="400">
        <f>'2. CAD NCCF'!M802+'3. USD NCCF'!M802+'4. EUR NCCF'!M802+'5. GBP NCCF'!M802+'6. Other(Incld) NCCF'!M802</f>
        <v>0</v>
      </c>
      <c r="N802" s="412">
        <f>'2. CAD NCCF'!N802+'3. USD NCCF'!N802+'4. EUR NCCF'!N802+'5. GBP NCCF'!N802+'6. Other(Incld) NCCF'!N802</f>
        <v>0</v>
      </c>
      <c r="O802" s="414">
        <f>'2. CAD NCCF'!O802+'3. USD NCCF'!O802+'4. EUR NCCF'!O802+'5. GBP NCCF'!O802+'6. Other(Incld) NCCF'!O802</f>
        <v>0</v>
      </c>
      <c r="P802" s="414">
        <f>'2. CAD NCCF'!P802+'3. USD NCCF'!P802+'4. EUR NCCF'!P802+'5. GBP NCCF'!P802+'6. Other(Incld) NCCF'!P802</f>
        <v>0</v>
      </c>
      <c r="Q802" s="418">
        <f>'2. CAD NCCF'!Q802+'3. USD NCCF'!Q802+'4. EUR NCCF'!Q802+'5. GBP NCCF'!Q802+'6. Other(Incld) NCCF'!Q802</f>
        <v>0</v>
      </c>
      <c r="R802" s="411">
        <f>'2. CAD NCCF'!R802+'3. USD NCCF'!R802+'4. EUR NCCF'!R802+'5. GBP NCCF'!R802+'6. Other(Incld) NCCF'!R802</f>
        <v>0</v>
      </c>
      <c r="S802" s="414">
        <f>'2. CAD NCCF'!S802+'3. USD NCCF'!S802+'4. EUR NCCF'!S802+'5. GBP NCCF'!S802+'6. Other(Incld) NCCF'!S802</f>
        <v>0</v>
      </c>
      <c r="T802" s="414">
        <f>'2. CAD NCCF'!T802+'3. USD NCCF'!T802+'4. EUR NCCF'!T802+'5. GBP NCCF'!T802+'6. Other(Incld) NCCF'!T802</f>
        <v>0</v>
      </c>
      <c r="U802" s="414">
        <f>'2. CAD NCCF'!U802+'3. USD NCCF'!U802+'4. EUR NCCF'!U802+'5. GBP NCCF'!U802+'6. Other(Incld) NCCF'!U802</f>
        <v>0</v>
      </c>
      <c r="V802" s="414">
        <f>'2. CAD NCCF'!V802+'3. USD NCCF'!V802+'4. EUR NCCF'!V802+'5. GBP NCCF'!V802+'6. Other(Incld) NCCF'!V802</f>
        <v>0</v>
      </c>
      <c r="W802" s="414">
        <f>'2. CAD NCCF'!W802+'3. USD NCCF'!W802+'4. EUR NCCF'!W802+'5. GBP NCCF'!W802+'6. Other(Incld) NCCF'!W802</f>
        <v>0</v>
      </c>
      <c r="X802" s="414">
        <f>'2. CAD NCCF'!X802+'3. USD NCCF'!X802+'4. EUR NCCF'!X802+'5. GBP NCCF'!X802+'6. Other(Incld) NCCF'!X802</f>
        <v>0</v>
      </c>
      <c r="Y802" s="414">
        <f>'2. CAD NCCF'!Y802+'3. USD NCCF'!Y802+'4. EUR NCCF'!Y802+'5. GBP NCCF'!Y802+'6. Other(Incld) NCCF'!Y802</f>
        <v>0</v>
      </c>
      <c r="Z802" s="414">
        <f>'2. CAD NCCF'!Z802+'3. USD NCCF'!Z802+'4. EUR NCCF'!Z802+'5. GBP NCCF'!Z802+'6. Other(Incld) NCCF'!Z802</f>
        <v>0</v>
      </c>
      <c r="AA802" s="414">
        <f>'2. CAD NCCF'!AA802+'3. USD NCCF'!AA802+'4. EUR NCCF'!AA802+'5. GBP NCCF'!AA802+'6. Other(Incld) NCCF'!AA802</f>
        <v>0</v>
      </c>
      <c r="AB802" s="414">
        <f>'2. CAD NCCF'!AB802+'3. USD NCCF'!AB802+'4. EUR NCCF'!AB802+'5. GBP NCCF'!AB802+'6. Other(Incld) NCCF'!AB802</f>
        <v>0</v>
      </c>
      <c r="AC802" s="400">
        <f>'2. CAD NCCF'!AC802+'3. USD NCCF'!AC802+'4. EUR NCCF'!AC802+'5. GBP NCCF'!AC802+'6. Other(Incld) NCCF'!AC802</f>
        <v>0</v>
      </c>
      <c r="AD802" s="891"/>
      <c r="AE802" s="889"/>
      <c r="AF802" s="890"/>
    </row>
    <row r="803" spans="1:32" ht="15" customHeight="1" outlineLevel="1" x14ac:dyDescent="0.2">
      <c r="A803" s="222">
        <v>123</v>
      </c>
      <c r="B803" s="499"/>
      <c r="C803" s="257"/>
      <c r="D803" s="257"/>
      <c r="E803" s="257"/>
      <c r="F803" s="880" t="str">
        <f>'2. CAD NCCF'!F803:L803</f>
        <v>Supranational and multilateral development bank GS</v>
      </c>
      <c r="G803" s="881"/>
      <c r="H803" s="881"/>
      <c r="I803" s="881"/>
      <c r="J803" s="881"/>
      <c r="K803" s="881"/>
      <c r="L803" s="882"/>
      <c r="M803" s="400">
        <f>'2. CAD NCCF'!M803+'3. USD NCCF'!M803+'4. EUR NCCF'!M803+'5. GBP NCCF'!M803+'6. Other(Incld) NCCF'!M803</f>
        <v>0</v>
      </c>
      <c r="N803" s="408">
        <f>'2. CAD NCCF'!N803+'3. USD NCCF'!N803+'4. EUR NCCF'!N803+'5. GBP NCCF'!N803+'6. Other(Incld) NCCF'!N803</f>
        <v>0</v>
      </c>
      <c r="O803" s="408">
        <f>'2. CAD NCCF'!O803+'3. USD NCCF'!O803+'4. EUR NCCF'!O803+'5. GBP NCCF'!O803+'6. Other(Incld) NCCF'!O803</f>
        <v>0</v>
      </c>
      <c r="P803" s="408">
        <f>'2. CAD NCCF'!P803+'3. USD NCCF'!P803+'4. EUR NCCF'!P803+'5. GBP NCCF'!P803+'6. Other(Incld) NCCF'!P803</f>
        <v>0</v>
      </c>
      <c r="Q803" s="417">
        <f>'2. CAD NCCF'!Q803+'3. USD NCCF'!Q803+'4. EUR NCCF'!Q803+'5. GBP NCCF'!Q803+'6. Other(Incld) NCCF'!Q803</f>
        <v>0</v>
      </c>
      <c r="R803" s="411">
        <f>'2. CAD NCCF'!R803+'3. USD NCCF'!R803+'4. EUR NCCF'!R803+'5. GBP NCCF'!R803+'6. Other(Incld) NCCF'!R803</f>
        <v>0</v>
      </c>
      <c r="S803" s="414">
        <f>'2. CAD NCCF'!S803+'3. USD NCCF'!S803+'4. EUR NCCF'!S803+'5. GBP NCCF'!S803+'6. Other(Incld) NCCF'!S803</f>
        <v>0</v>
      </c>
      <c r="T803" s="414">
        <f>'2. CAD NCCF'!T803+'3. USD NCCF'!T803+'4. EUR NCCF'!T803+'5. GBP NCCF'!T803+'6. Other(Incld) NCCF'!T803</f>
        <v>0</v>
      </c>
      <c r="U803" s="414">
        <f>'2. CAD NCCF'!U803+'3. USD NCCF'!U803+'4. EUR NCCF'!U803+'5. GBP NCCF'!U803+'6. Other(Incld) NCCF'!U803</f>
        <v>0</v>
      </c>
      <c r="V803" s="414">
        <f>'2. CAD NCCF'!V803+'3. USD NCCF'!V803+'4. EUR NCCF'!V803+'5. GBP NCCF'!V803+'6. Other(Incld) NCCF'!V803</f>
        <v>0</v>
      </c>
      <c r="W803" s="414">
        <f>'2. CAD NCCF'!W803+'3. USD NCCF'!W803+'4. EUR NCCF'!W803+'5. GBP NCCF'!W803+'6. Other(Incld) NCCF'!W803</f>
        <v>0</v>
      </c>
      <c r="X803" s="414">
        <f>'2. CAD NCCF'!X803+'3. USD NCCF'!X803+'4. EUR NCCF'!X803+'5. GBP NCCF'!X803+'6. Other(Incld) NCCF'!X803</f>
        <v>0</v>
      </c>
      <c r="Y803" s="414">
        <f>'2. CAD NCCF'!Y803+'3. USD NCCF'!Y803+'4. EUR NCCF'!Y803+'5. GBP NCCF'!Y803+'6. Other(Incld) NCCF'!Y803</f>
        <v>0</v>
      </c>
      <c r="Z803" s="414">
        <f>'2. CAD NCCF'!Z803+'3. USD NCCF'!Z803+'4. EUR NCCF'!Z803+'5. GBP NCCF'!Z803+'6. Other(Incld) NCCF'!Z803</f>
        <v>0</v>
      </c>
      <c r="AA803" s="414">
        <f>'2. CAD NCCF'!AA803+'3. USD NCCF'!AA803+'4. EUR NCCF'!AA803+'5. GBP NCCF'!AA803+'6. Other(Incld) NCCF'!AA803</f>
        <v>0</v>
      </c>
      <c r="AB803" s="414">
        <f>'2. CAD NCCF'!AB803+'3. USD NCCF'!AB803+'4. EUR NCCF'!AB803+'5. GBP NCCF'!AB803+'6. Other(Incld) NCCF'!AB803</f>
        <v>0</v>
      </c>
      <c r="AC803" s="400">
        <f>'2. CAD NCCF'!AC803+'3. USD NCCF'!AC803+'4. EUR NCCF'!AC803+'5. GBP NCCF'!AC803+'6. Other(Incld) NCCF'!AC803</f>
        <v>0</v>
      </c>
      <c r="AD803" s="891"/>
      <c r="AE803" s="889"/>
      <c r="AF803" s="890"/>
    </row>
    <row r="804" spans="1:32" ht="15" customHeight="1" outlineLevel="1" x14ac:dyDescent="0.2">
      <c r="A804" s="222">
        <v>124</v>
      </c>
      <c r="B804" s="499"/>
      <c r="C804" s="259"/>
      <c r="D804" s="259"/>
      <c r="E804" s="877" t="str">
        <f>'2. CAD NCCF'!E804:L804</f>
        <v>Low or not rated GS</v>
      </c>
      <c r="F804" s="878"/>
      <c r="G804" s="878"/>
      <c r="H804" s="878"/>
      <c r="I804" s="878"/>
      <c r="J804" s="878"/>
      <c r="K804" s="878"/>
      <c r="L804" s="879"/>
      <c r="M804" s="399">
        <f>SUBTOTAL(9,M805:M808)</f>
        <v>0</v>
      </c>
      <c r="N804" s="402">
        <f t="shared" ref="N804:AC804" si="1169">SUBTOTAL(9,N805:N808)</f>
        <v>0</v>
      </c>
      <c r="O804" s="406">
        <f t="shared" si="1169"/>
        <v>0</v>
      </c>
      <c r="P804" s="405">
        <f t="shared" si="1169"/>
        <v>0</v>
      </c>
      <c r="Q804" s="416">
        <f t="shared" si="1169"/>
        <v>0</v>
      </c>
      <c r="R804" s="402">
        <f t="shared" si="1169"/>
        <v>0</v>
      </c>
      <c r="S804" s="405">
        <f t="shared" si="1169"/>
        <v>0</v>
      </c>
      <c r="T804" s="406">
        <f t="shared" si="1169"/>
        <v>0</v>
      </c>
      <c r="U804" s="405">
        <f t="shared" si="1169"/>
        <v>0</v>
      </c>
      <c r="V804" s="406">
        <f t="shared" si="1169"/>
        <v>0</v>
      </c>
      <c r="W804" s="405">
        <f t="shared" si="1169"/>
        <v>0</v>
      </c>
      <c r="X804" s="406">
        <f t="shared" si="1169"/>
        <v>0</v>
      </c>
      <c r="Y804" s="405">
        <f t="shared" si="1169"/>
        <v>0</v>
      </c>
      <c r="Z804" s="406">
        <f t="shared" si="1169"/>
        <v>0</v>
      </c>
      <c r="AA804" s="405">
        <f t="shared" si="1169"/>
        <v>0</v>
      </c>
      <c r="AB804" s="416">
        <f t="shared" si="1169"/>
        <v>0</v>
      </c>
      <c r="AC804" s="399">
        <f t="shared" si="1169"/>
        <v>0</v>
      </c>
      <c r="AD804" s="891"/>
      <c r="AE804" s="889"/>
      <c r="AF804" s="890"/>
    </row>
    <row r="805" spans="1:32" ht="15" customHeight="1" outlineLevel="1" x14ac:dyDescent="0.2">
      <c r="A805" s="222">
        <v>125</v>
      </c>
      <c r="B805" s="499"/>
      <c r="C805" s="483"/>
      <c r="D805" s="483"/>
      <c r="E805" s="483"/>
      <c r="F805" s="880" t="str">
        <f>'2. CAD NCCF'!F805:L805</f>
        <v xml:space="preserve">Sovereigh &amp; central bank GS </v>
      </c>
      <c r="G805" s="881"/>
      <c r="H805" s="881"/>
      <c r="I805" s="881"/>
      <c r="J805" s="881"/>
      <c r="K805" s="881"/>
      <c r="L805" s="882"/>
      <c r="M805" s="400">
        <f>'2. CAD NCCF'!M805+'3. USD NCCF'!M805+'4. EUR NCCF'!M805+'5. GBP NCCF'!M805+'6. Other(Incld) NCCF'!M805</f>
        <v>0</v>
      </c>
      <c r="N805" s="412">
        <f>'2. CAD NCCF'!N805+'3. USD NCCF'!N805+'4. EUR NCCF'!N805+'5. GBP NCCF'!N805+'6. Other(Incld) NCCF'!N805</f>
        <v>0</v>
      </c>
      <c r="O805" s="414">
        <f>'2. CAD NCCF'!O805+'3. USD NCCF'!O805+'4. EUR NCCF'!O805+'5. GBP NCCF'!O805+'6. Other(Incld) NCCF'!O805</f>
        <v>0</v>
      </c>
      <c r="P805" s="414">
        <f>'2. CAD NCCF'!P805+'3. USD NCCF'!P805+'4. EUR NCCF'!P805+'5. GBP NCCF'!P805+'6. Other(Incld) NCCF'!P805</f>
        <v>0</v>
      </c>
      <c r="Q805" s="418">
        <f>'2. CAD NCCF'!Q805+'3. USD NCCF'!Q805+'4. EUR NCCF'!Q805+'5. GBP NCCF'!Q805+'6. Other(Incld) NCCF'!Q805</f>
        <v>0</v>
      </c>
      <c r="R805" s="411">
        <f>'2. CAD NCCF'!R805+'3. USD NCCF'!R805+'4. EUR NCCF'!R805+'5. GBP NCCF'!R805+'6. Other(Incld) NCCF'!R805</f>
        <v>0</v>
      </c>
      <c r="S805" s="414">
        <f>'2. CAD NCCF'!S805+'3. USD NCCF'!S805+'4. EUR NCCF'!S805+'5. GBP NCCF'!S805+'6. Other(Incld) NCCF'!S805</f>
        <v>0</v>
      </c>
      <c r="T805" s="414">
        <f>'2. CAD NCCF'!T805+'3. USD NCCF'!T805+'4. EUR NCCF'!T805+'5. GBP NCCF'!T805+'6. Other(Incld) NCCF'!T805</f>
        <v>0</v>
      </c>
      <c r="U805" s="414">
        <f>'2. CAD NCCF'!U805+'3. USD NCCF'!U805+'4. EUR NCCF'!U805+'5. GBP NCCF'!U805+'6. Other(Incld) NCCF'!U805</f>
        <v>0</v>
      </c>
      <c r="V805" s="414">
        <f>'2. CAD NCCF'!V805+'3. USD NCCF'!V805+'4. EUR NCCF'!V805+'5. GBP NCCF'!V805+'6. Other(Incld) NCCF'!V805</f>
        <v>0</v>
      </c>
      <c r="W805" s="414">
        <f>'2. CAD NCCF'!W805+'3. USD NCCF'!W805+'4. EUR NCCF'!W805+'5. GBP NCCF'!W805+'6. Other(Incld) NCCF'!W805</f>
        <v>0</v>
      </c>
      <c r="X805" s="414">
        <f>'2. CAD NCCF'!X805+'3. USD NCCF'!X805+'4. EUR NCCF'!X805+'5. GBP NCCF'!X805+'6. Other(Incld) NCCF'!X805</f>
        <v>0</v>
      </c>
      <c r="Y805" s="414">
        <f>'2. CAD NCCF'!Y805+'3. USD NCCF'!Y805+'4. EUR NCCF'!Y805+'5. GBP NCCF'!Y805+'6. Other(Incld) NCCF'!Y805</f>
        <v>0</v>
      </c>
      <c r="Z805" s="414">
        <f>'2. CAD NCCF'!Z805+'3. USD NCCF'!Z805+'4. EUR NCCF'!Z805+'5. GBP NCCF'!Z805+'6. Other(Incld) NCCF'!Z805</f>
        <v>0</v>
      </c>
      <c r="AA805" s="414">
        <f>'2. CAD NCCF'!AA805+'3. USD NCCF'!AA805+'4. EUR NCCF'!AA805+'5. GBP NCCF'!AA805+'6. Other(Incld) NCCF'!AA805</f>
        <v>0</v>
      </c>
      <c r="AB805" s="414">
        <f>'2. CAD NCCF'!AB805+'3. USD NCCF'!AB805+'4. EUR NCCF'!AB805+'5. GBP NCCF'!AB805+'6. Other(Incld) NCCF'!AB805</f>
        <v>0</v>
      </c>
      <c r="AC805" s="400">
        <f>'2. CAD NCCF'!AC805+'3. USD NCCF'!AC805+'4. EUR NCCF'!AC805+'5. GBP NCCF'!AC805+'6. Other(Incld) NCCF'!AC805</f>
        <v>0</v>
      </c>
      <c r="AD805" s="891"/>
      <c r="AE805" s="889"/>
      <c r="AF805" s="890"/>
    </row>
    <row r="806" spans="1:32" ht="15" customHeight="1" outlineLevel="1" x14ac:dyDescent="0.2">
      <c r="A806" s="222">
        <v>126</v>
      </c>
      <c r="B806" s="499"/>
      <c r="C806" s="260"/>
      <c r="D806" s="260"/>
      <c r="E806" s="260"/>
      <c r="F806" s="880" t="str">
        <f>'2. CAD NCCF'!F806:L806</f>
        <v>State, provincial &amp; agency GS</v>
      </c>
      <c r="G806" s="881"/>
      <c r="H806" s="881"/>
      <c r="I806" s="881"/>
      <c r="J806" s="881"/>
      <c r="K806" s="881"/>
      <c r="L806" s="882"/>
      <c r="M806" s="400">
        <f>'2. CAD NCCF'!M806+'3. USD NCCF'!M806+'4. EUR NCCF'!M806+'5. GBP NCCF'!M806+'6. Other(Incld) NCCF'!M806</f>
        <v>0</v>
      </c>
      <c r="N806" s="412">
        <f>'2. CAD NCCF'!N806+'3. USD NCCF'!N806+'4. EUR NCCF'!N806+'5. GBP NCCF'!N806+'6. Other(Incld) NCCF'!N806</f>
        <v>0</v>
      </c>
      <c r="O806" s="414">
        <f>'2. CAD NCCF'!O806+'3. USD NCCF'!O806+'4. EUR NCCF'!O806+'5. GBP NCCF'!O806+'6. Other(Incld) NCCF'!O806</f>
        <v>0</v>
      </c>
      <c r="P806" s="414">
        <f>'2. CAD NCCF'!P806+'3. USD NCCF'!P806+'4. EUR NCCF'!P806+'5. GBP NCCF'!P806+'6. Other(Incld) NCCF'!P806</f>
        <v>0</v>
      </c>
      <c r="Q806" s="418">
        <f>'2. CAD NCCF'!Q806+'3. USD NCCF'!Q806+'4. EUR NCCF'!Q806+'5. GBP NCCF'!Q806+'6. Other(Incld) NCCF'!Q806</f>
        <v>0</v>
      </c>
      <c r="R806" s="411">
        <f>'2. CAD NCCF'!R806+'3. USD NCCF'!R806+'4. EUR NCCF'!R806+'5. GBP NCCF'!R806+'6. Other(Incld) NCCF'!R806</f>
        <v>0</v>
      </c>
      <c r="S806" s="414">
        <f>'2. CAD NCCF'!S806+'3. USD NCCF'!S806+'4. EUR NCCF'!S806+'5. GBP NCCF'!S806+'6. Other(Incld) NCCF'!S806</f>
        <v>0</v>
      </c>
      <c r="T806" s="414">
        <f>'2. CAD NCCF'!T806+'3. USD NCCF'!T806+'4. EUR NCCF'!T806+'5. GBP NCCF'!T806+'6. Other(Incld) NCCF'!T806</f>
        <v>0</v>
      </c>
      <c r="U806" s="414">
        <f>'2. CAD NCCF'!U806+'3. USD NCCF'!U806+'4. EUR NCCF'!U806+'5. GBP NCCF'!U806+'6. Other(Incld) NCCF'!U806</f>
        <v>0</v>
      </c>
      <c r="V806" s="414">
        <f>'2. CAD NCCF'!V806+'3. USD NCCF'!V806+'4. EUR NCCF'!V806+'5. GBP NCCF'!V806+'6. Other(Incld) NCCF'!V806</f>
        <v>0</v>
      </c>
      <c r="W806" s="414">
        <f>'2. CAD NCCF'!W806+'3. USD NCCF'!W806+'4. EUR NCCF'!W806+'5. GBP NCCF'!W806+'6. Other(Incld) NCCF'!W806</f>
        <v>0</v>
      </c>
      <c r="X806" s="414">
        <f>'2. CAD NCCF'!X806+'3. USD NCCF'!X806+'4. EUR NCCF'!X806+'5. GBP NCCF'!X806+'6. Other(Incld) NCCF'!X806</f>
        <v>0</v>
      </c>
      <c r="Y806" s="414">
        <f>'2. CAD NCCF'!Y806+'3. USD NCCF'!Y806+'4. EUR NCCF'!Y806+'5. GBP NCCF'!Y806+'6. Other(Incld) NCCF'!Y806</f>
        <v>0</v>
      </c>
      <c r="Z806" s="414">
        <f>'2. CAD NCCF'!Z806+'3. USD NCCF'!Z806+'4. EUR NCCF'!Z806+'5. GBP NCCF'!Z806+'6. Other(Incld) NCCF'!Z806</f>
        <v>0</v>
      </c>
      <c r="AA806" s="414">
        <f>'2. CAD NCCF'!AA806+'3. USD NCCF'!AA806+'4. EUR NCCF'!AA806+'5. GBP NCCF'!AA806+'6. Other(Incld) NCCF'!AA806</f>
        <v>0</v>
      </c>
      <c r="AB806" s="414">
        <f>'2. CAD NCCF'!AB806+'3. USD NCCF'!AB806+'4. EUR NCCF'!AB806+'5. GBP NCCF'!AB806+'6. Other(Incld) NCCF'!AB806</f>
        <v>0</v>
      </c>
      <c r="AC806" s="400">
        <f>'2. CAD NCCF'!AC806+'3. USD NCCF'!AC806+'4. EUR NCCF'!AC806+'5. GBP NCCF'!AC806+'6. Other(Incld) NCCF'!AC806</f>
        <v>0</v>
      </c>
      <c r="AD806" s="891"/>
      <c r="AE806" s="889"/>
      <c r="AF806" s="890"/>
    </row>
    <row r="807" spans="1:32" ht="15" customHeight="1" outlineLevel="1" x14ac:dyDescent="0.2">
      <c r="A807" s="222">
        <v>127</v>
      </c>
      <c r="B807" s="499"/>
      <c r="C807" s="260"/>
      <c r="D807" s="260"/>
      <c r="E807" s="260"/>
      <c r="F807" s="880" t="str">
        <f>'2. CAD NCCF'!F807:L807</f>
        <v>State municipal GS</v>
      </c>
      <c r="G807" s="881"/>
      <c r="H807" s="881"/>
      <c r="I807" s="881"/>
      <c r="J807" s="881"/>
      <c r="K807" s="881"/>
      <c r="L807" s="882"/>
      <c r="M807" s="400">
        <f>'2. CAD NCCF'!M807+'3. USD NCCF'!M807+'4. EUR NCCF'!M807+'5. GBP NCCF'!M807+'6. Other(Incld) NCCF'!M807</f>
        <v>0</v>
      </c>
      <c r="N807" s="412">
        <f>'2. CAD NCCF'!N807+'3. USD NCCF'!N807+'4. EUR NCCF'!N807+'5. GBP NCCF'!N807+'6. Other(Incld) NCCF'!N807</f>
        <v>0</v>
      </c>
      <c r="O807" s="414">
        <f>'2. CAD NCCF'!O807+'3. USD NCCF'!O807+'4. EUR NCCF'!O807+'5. GBP NCCF'!O807+'6. Other(Incld) NCCF'!O807</f>
        <v>0</v>
      </c>
      <c r="P807" s="414">
        <f>'2. CAD NCCF'!P807+'3. USD NCCF'!P807+'4. EUR NCCF'!P807+'5. GBP NCCF'!P807+'6. Other(Incld) NCCF'!P807</f>
        <v>0</v>
      </c>
      <c r="Q807" s="418">
        <f>'2. CAD NCCF'!Q807+'3. USD NCCF'!Q807+'4. EUR NCCF'!Q807+'5. GBP NCCF'!Q807+'6. Other(Incld) NCCF'!Q807</f>
        <v>0</v>
      </c>
      <c r="R807" s="411">
        <f>'2. CAD NCCF'!R807+'3. USD NCCF'!R807+'4. EUR NCCF'!R807+'5. GBP NCCF'!R807+'6. Other(Incld) NCCF'!R807</f>
        <v>0</v>
      </c>
      <c r="S807" s="414">
        <f>'2. CAD NCCF'!S807+'3. USD NCCF'!S807+'4. EUR NCCF'!S807+'5. GBP NCCF'!S807+'6. Other(Incld) NCCF'!S807</f>
        <v>0</v>
      </c>
      <c r="T807" s="414">
        <f>'2. CAD NCCF'!T807+'3. USD NCCF'!T807+'4. EUR NCCF'!T807+'5. GBP NCCF'!T807+'6. Other(Incld) NCCF'!T807</f>
        <v>0</v>
      </c>
      <c r="U807" s="414">
        <f>'2. CAD NCCF'!U807+'3. USD NCCF'!U807+'4. EUR NCCF'!U807+'5. GBP NCCF'!U807+'6. Other(Incld) NCCF'!U807</f>
        <v>0</v>
      </c>
      <c r="V807" s="414">
        <f>'2. CAD NCCF'!V807+'3. USD NCCF'!V807+'4. EUR NCCF'!V807+'5. GBP NCCF'!V807+'6. Other(Incld) NCCF'!V807</f>
        <v>0</v>
      </c>
      <c r="W807" s="414">
        <f>'2. CAD NCCF'!W807+'3. USD NCCF'!W807+'4. EUR NCCF'!W807+'5. GBP NCCF'!W807+'6. Other(Incld) NCCF'!W807</f>
        <v>0</v>
      </c>
      <c r="X807" s="414">
        <f>'2. CAD NCCF'!X807+'3. USD NCCF'!X807+'4. EUR NCCF'!X807+'5. GBP NCCF'!X807+'6. Other(Incld) NCCF'!X807</f>
        <v>0</v>
      </c>
      <c r="Y807" s="414">
        <f>'2. CAD NCCF'!Y807+'3. USD NCCF'!Y807+'4. EUR NCCF'!Y807+'5. GBP NCCF'!Y807+'6. Other(Incld) NCCF'!Y807</f>
        <v>0</v>
      </c>
      <c r="Z807" s="414">
        <f>'2. CAD NCCF'!Z807+'3. USD NCCF'!Z807+'4. EUR NCCF'!Z807+'5. GBP NCCF'!Z807+'6. Other(Incld) NCCF'!Z807</f>
        <v>0</v>
      </c>
      <c r="AA807" s="414">
        <f>'2. CAD NCCF'!AA807+'3. USD NCCF'!AA807+'4. EUR NCCF'!AA807+'5. GBP NCCF'!AA807+'6. Other(Incld) NCCF'!AA807</f>
        <v>0</v>
      </c>
      <c r="AB807" s="414">
        <f>'2. CAD NCCF'!AB807+'3. USD NCCF'!AB807+'4. EUR NCCF'!AB807+'5. GBP NCCF'!AB807+'6. Other(Incld) NCCF'!AB807</f>
        <v>0</v>
      </c>
      <c r="AC807" s="400">
        <f>'2. CAD NCCF'!AC807+'3. USD NCCF'!AC807+'4. EUR NCCF'!AC807+'5. GBP NCCF'!AC807+'6. Other(Incld) NCCF'!AC807</f>
        <v>0</v>
      </c>
      <c r="AD807" s="891"/>
      <c r="AE807" s="889"/>
      <c r="AF807" s="890"/>
    </row>
    <row r="808" spans="1:32" ht="15" customHeight="1" outlineLevel="1" x14ac:dyDescent="0.2">
      <c r="A808" s="222">
        <v>128</v>
      </c>
      <c r="B808" s="533"/>
      <c r="C808" s="261"/>
      <c r="D808" s="612"/>
      <c r="E808" s="612"/>
      <c r="F808" s="880" t="str">
        <f>'2. CAD NCCF'!F808:L808</f>
        <v>Supranational and multilateral development bank GS</v>
      </c>
      <c r="G808" s="881"/>
      <c r="H808" s="881"/>
      <c r="I808" s="881"/>
      <c r="J808" s="881"/>
      <c r="K808" s="881"/>
      <c r="L808" s="882"/>
      <c r="M808" s="400">
        <f>'2. CAD NCCF'!M808+'3. USD NCCF'!M808+'4. EUR NCCF'!M808+'5. GBP NCCF'!M808+'6. Other(Incld) NCCF'!M808</f>
        <v>0</v>
      </c>
      <c r="N808" s="408">
        <f>'2. CAD NCCF'!N808+'3. USD NCCF'!N808+'4. EUR NCCF'!N808+'5. GBP NCCF'!N808+'6. Other(Incld) NCCF'!N808</f>
        <v>0</v>
      </c>
      <c r="O808" s="408">
        <f>'2. CAD NCCF'!O808+'3. USD NCCF'!O808+'4. EUR NCCF'!O808+'5. GBP NCCF'!O808+'6. Other(Incld) NCCF'!O808</f>
        <v>0</v>
      </c>
      <c r="P808" s="408">
        <f>'2. CAD NCCF'!P808+'3. USD NCCF'!P808+'4. EUR NCCF'!P808+'5. GBP NCCF'!P808+'6. Other(Incld) NCCF'!P808</f>
        <v>0</v>
      </c>
      <c r="Q808" s="417">
        <f>'2. CAD NCCF'!Q808+'3. USD NCCF'!Q808+'4. EUR NCCF'!Q808+'5. GBP NCCF'!Q808+'6. Other(Incld) NCCF'!Q808</f>
        <v>0</v>
      </c>
      <c r="R808" s="411">
        <f>'2. CAD NCCF'!R808+'3. USD NCCF'!R808+'4. EUR NCCF'!R808+'5. GBP NCCF'!R808+'6. Other(Incld) NCCF'!R808</f>
        <v>0</v>
      </c>
      <c r="S808" s="414">
        <f>'2. CAD NCCF'!S808+'3. USD NCCF'!S808+'4. EUR NCCF'!S808+'5. GBP NCCF'!S808+'6. Other(Incld) NCCF'!S808</f>
        <v>0</v>
      </c>
      <c r="T808" s="414">
        <f>'2. CAD NCCF'!T808+'3. USD NCCF'!T808+'4. EUR NCCF'!T808+'5. GBP NCCF'!T808+'6. Other(Incld) NCCF'!T808</f>
        <v>0</v>
      </c>
      <c r="U808" s="414">
        <f>'2. CAD NCCF'!U808+'3. USD NCCF'!U808+'4. EUR NCCF'!U808+'5. GBP NCCF'!U808+'6. Other(Incld) NCCF'!U808</f>
        <v>0</v>
      </c>
      <c r="V808" s="414">
        <f>'2. CAD NCCF'!V808+'3. USD NCCF'!V808+'4. EUR NCCF'!V808+'5. GBP NCCF'!V808+'6. Other(Incld) NCCF'!V808</f>
        <v>0</v>
      </c>
      <c r="W808" s="414">
        <f>'2. CAD NCCF'!W808+'3. USD NCCF'!W808+'4. EUR NCCF'!W808+'5. GBP NCCF'!W808+'6. Other(Incld) NCCF'!W808</f>
        <v>0</v>
      </c>
      <c r="X808" s="414">
        <f>'2. CAD NCCF'!X808+'3. USD NCCF'!X808+'4. EUR NCCF'!X808+'5. GBP NCCF'!X808+'6. Other(Incld) NCCF'!X808</f>
        <v>0</v>
      </c>
      <c r="Y808" s="414">
        <f>'2. CAD NCCF'!Y808+'3. USD NCCF'!Y808+'4. EUR NCCF'!Y808+'5. GBP NCCF'!Y808+'6. Other(Incld) NCCF'!Y808</f>
        <v>0</v>
      </c>
      <c r="Z808" s="414">
        <f>'2. CAD NCCF'!Z808+'3. USD NCCF'!Z808+'4. EUR NCCF'!Z808+'5. GBP NCCF'!Z808+'6. Other(Incld) NCCF'!Z808</f>
        <v>0</v>
      </c>
      <c r="AA808" s="414">
        <f>'2. CAD NCCF'!AA808+'3. USD NCCF'!AA808+'4. EUR NCCF'!AA808+'5. GBP NCCF'!AA808+'6. Other(Incld) NCCF'!AA808</f>
        <v>0</v>
      </c>
      <c r="AB808" s="414">
        <f>'2. CAD NCCF'!AB808+'3. USD NCCF'!AB808+'4. EUR NCCF'!AB808+'5. GBP NCCF'!AB808+'6. Other(Incld) NCCF'!AB808</f>
        <v>0</v>
      </c>
      <c r="AC808" s="400">
        <f>'2. CAD NCCF'!AC808+'3. USD NCCF'!AC808+'4. EUR NCCF'!AC808+'5. GBP NCCF'!AC808+'6. Other(Incld) NCCF'!AC808</f>
        <v>0</v>
      </c>
      <c r="AD808" s="886"/>
      <c r="AE808" s="887"/>
      <c r="AF808" s="888"/>
    </row>
    <row r="809" spans="1:32" ht="15" customHeight="1" outlineLevel="1" x14ac:dyDescent="0.2">
      <c r="A809" s="222">
        <v>129</v>
      </c>
      <c r="B809" s="533"/>
      <c r="C809" s="719"/>
      <c r="D809" s="868" t="str">
        <f>'2. CAD NCCF'!D809:AF809</f>
        <v>Mortgage backed securities (MBS)</v>
      </c>
      <c r="E809" s="869"/>
      <c r="F809" s="869"/>
      <c r="G809" s="869"/>
      <c r="H809" s="869"/>
      <c r="I809" s="869"/>
      <c r="J809" s="869"/>
      <c r="K809" s="869"/>
      <c r="L809" s="869"/>
      <c r="M809" s="869"/>
      <c r="N809" s="869"/>
      <c r="O809" s="869"/>
      <c r="P809" s="869"/>
      <c r="Q809" s="869"/>
      <c r="R809" s="869"/>
      <c r="S809" s="869"/>
      <c r="T809" s="869"/>
      <c r="U809" s="869"/>
      <c r="V809" s="869"/>
      <c r="W809" s="869"/>
      <c r="X809" s="869"/>
      <c r="Y809" s="869"/>
      <c r="Z809" s="869"/>
      <c r="AA809" s="869"/>
      <c r="AB809" s="869"/>
      <c r="AC809" s="869"/>
      <c r="AD809" s="869"/>
      <c r="AE809" s="869"/>
      <c r="AF809" s="870"/>
    </row>
    <row r="810" spans="1:32" ht="15" customHeight="1" outlineLevel="1" x14ac:dyDescent="0.2">
      <c r="A810" s="222">
        <v>130</v>
      </c>
      <c r="B810" s="499"/>
      <c r="C810" s="261"/>
      <c r="D810" s="261"/>
      <c r="E810" s="933" t="str">
        <f>'2. CAD NCCF'!E810:L810</f>
        <v>Agency MBS</v>
      </c>
      <c r="F810" s="934"/>
      <c r="G810" s="934"/>
      <c r="H810" s="934"/>
      <c r="I810" s="934"/>
      <c r="J810" s="934"/>
      <c r="K810" s="934"/>
      <c r="L810" s="935"/>
      <c r="M810" s="399">
        <f>SUBTOTAL(9,M811:M813)</f>
        <v>0</v>
      </c>
      <c r="N810" s="402">
        <f t="shared" ref="N810:AC810" si="1170">SUBTOTAL(9,N811:N813)</f>
        <v>0</v>
      </c>
      <c r="O810" s="406">
        <f t="shared" si="1170"/>
        <v>0</v>
      </c>
      <c r="P810" s="405">
        <f t="shared" si="1170"/>
        <v>0</v>
      </c>
      <c r="Q810" s="416">
        <f t="shared" si="1170"/>
        <v>0</v>
      </c>
      <c r="R810" s="402">
        <f t="shared" si="1170"/>
        <v>0</v>
      </c>
      <c r="S810" s="405">
        <f t="shared" si="1170"/>
        <v>0</v>
      </c>
      <c r="T810" s="406">
        <f t="shared" si="1170"/>
        <v>0</v>
      </c>
      <c r="U810" s="405">
        <f t="shared" si="1170"/>
        <v>0</v>
      </c>
      <c r="V810" s="406">
        <f t="shared" si="1170"/>
        <v>0</v>
      </c>
      <c r="W810" s="405">
        <f t="shared" si="1170"/>
        <v>0</v>
      </c>
      <c r="X810" s="406">
        <f t="shared" si="1170"/>
        <v>0</v>
      </c>
      <c r="Y810" s="405">
        <f t="shared" si="1170"/>
        <v>0</v>
      </c>
      <c r="Z810" s="406">
        <f t="shared" si="1170"/>
        <v>0</v>
      </c>
      <c r="AA810" s="405">
        <f t="shared" si="1170"/>
        <v>0</v>
      </c>
      <c r="AB810" s="416">
        <f t="shared" si="1170"/>
        <v>0</v>
      </c>
      <c r="AC810" s="399">
        <f t="shared" si="1170"/>
        <v>0</v>
      </c>
      <c r="AD810" s="883"/>
      <c r="AE810" s="884"/>
      <c r="AF810" s="885"/>
    </row>
    <row r="811" spans="1:32" ht="15" customHeight="1" outlineLevel="1" x14ac:dyDescent="0.2">
      <c r="A811" s="222">
        <v>131</v>
      </c>
      <c r="B811" s="499"/>
      <c r="C811" s="261"/>
      <c r="D811" s="261"/>
      <c r="E811" s="475"/>
      <c r="F811" s="880" t="str">
        <f>'2. CAD NCCF'!F811:L811</f>
        <v>Agency MBS, high rated</v>
      </c>
      <c r="G811" s="881"/>
      <c r="H811" s="881"/>
      <c r="I811" s="881"/>
      <c r="J811" s="881"/>
      <c r="K811" s="881"/>
      <c r="L811" s="882"/>
      <c r="M811" s="400">
        <f>'2. CAD NCCF'!M811+'3. USD NCCF'!M811+'4. EUR NCCF'!M811+'5. GBP NCCF'!M811+'6. Other(Incld) NCCF'!M811</f>
        <v>0</v>
      </c>
      <c r="N811" s="412">
        <f>'2. CAD NCCF'!N811+'3. USD NCCF'!N811+'4. EUR NCCF'!N811+'5. GBP NCCF'!N811+'6. Other(Incld) NCCF'!N811</f>
        <v>0</v>
      </c>
      <c r="O811" s="414">
        <f>'2. CAD NCCF'!O811+'3. USD NCCF'!O811+'4. EUR NCCF'!O811+'5. GBP NCCF'!O811+'6. Other(Incld) NCCF'!O811</f>
        <v>0</v>
      </c>
      <c r="P811" s="414">
        <f>'2. CAD NCCF'!P811+'3. USD NCCF'!P811+'4. EUR NCCF'!P811+'5. GBP NCCF'!P811+'6. Other(Incld) NCCF'!P811</f>
        <v>0</v>
      </c>
      <c r="Q811" s="418">
        <f>'2. CAD NCCF'!Q811+'3. USD NCCF'!Q811+'4. EUR NCCF'!Q811+'5. GBP NCCF'!Q811+'6. Other(Incld) NCCF'!Q811</f>
        <v>0</v>
      </c>
      <c r="R811" s="411">
        <f>'2. CAD NCCF'!R811+'3. USD NCCF'!R811+'4. EUR NCCF'!R811+'5. GBP NCCF'!R811+'6. Other(Incld) NCCF'!R811</f>
        <v>0</v>
      </c>
      <c r="S811" s="414">
        <f>'2. CAD NCCF'!S811+'3. USD NCCF'!S811+'4. EUR NCCF'!S811+'5. GBP NCCF'!S811+'6. Other(Incld) NCCF'!S811</f>
        <v>0</v>
      </c>
      <c r="T811" s="414">
        <f>'2. CAD NCCF'!T811+'3. USD NCCF'!T811+'4. EUR NCCF'!T811+'5. GBP NCCF'!T811+'6. Other(Incld) NCCF'!T811</f>
        <v>0</v>
      </c>
      <c r="U811" s="414">
        <f>'2. CAD NCCF'!U811+'3. USD NCCF'!U811+'4. EUR NCCF'!U811+'5. GBP NCCF'!U811+'6. Other(Incld) NCCF'!U811</f>
        <v>0</v>
      </c>
      <c r="V811" s="414">
        <f>'2. CAD NCCF'!V811+'3. USD NCCF'!V811+'4. EUR NCCF'!V811+'5. GBP NCCF'!V811+'6. Other(Incld) NCCF'!V811</f>
        <v>0</v>
      </c>
      <c r="W811" s="414">
        <f>'2. CAD NCCF'!W811+'3. USD NCCF'!W811+'4. EUR NCCF'!W811+'5. GBP NCCF'!W811+'6. Other(Incld) NCCF'!W811</f>
        <v>0</v>
      </c>
      <c r="X811" s="414">
        <f>'2. CAD NCCF'!X811+'3. USD NCCF'!X811+'4. EUR NCCF'!X811+'5. GBP NCCF'!X811+'6. Other(Incld) NCCF'!X811</f>
        <v>0</v>
      </c>
      <c r="Y811" s="414">
        <f>'2. CAD NCCF'!Y811+'3. USD NCCF'!Y811+'4. EUR NCCF'!Y811+'5. GBP NCCF'!Y811+'6. Other(Incld) NCCF'!Y811</f>
        <v>0</v>
      </c>
      <c r="Z811" s="414">
        <f>'2. CAD NCCF'!Z811+'3. USD NCCF'!Z811+'4. EUR NCCF'!Z811+'5. GBP NCCF'!Z811+'6. Other(Incld) NCCF'!Z811</f>
        <v>0</v>
      </c>
      <c r="AA811" s="414">
        <f>'2. CAD NCCF'!AA811+'3. USD NCCF'!AA811+'4. EUR NCCF'!AA811+'5. GBP NCCF'!AA811+'6. Other(Incld) NCCF'!AA811</f>
        <v>0</v>
      </c>
      <c r="AB811" s="414">
        <f>'2. CAD NCCF'!AB811+'3. USD NCCF'!AB811+'4. EUR NCCF'!AB811+'5. GBP NCCF'!AB811+'6. Other(Incld) NCCF'!AB811</f>
        <v>0</v>
      </c>
      <c r="AC811" s="400">
        <f>'2. CAD NCCF'!AC811+'3. USD NCCF'!AC811+'4. EUR NCCF'!AC811+'5. GBP NCCF'!AC811+'6. Other(Incld) NCCF'!AC811</f>
        <v>0</v>
      </c>
      <c r="AD811" s="891"/>
      <c r="AE811" s="889"/>
      <c r="AF811" s="890"/>
    </row>
    <row r="812" spans="1:32" ht="15" customHeight="1" outlineLevel="1" x14ac:dyDescent="0.2">
      <c r="A812" s="222">
        <v>132</v>
      </c>
      <c r="B812" s="499"/>
      <c r="C812" s="261"/>
      <c r="D812" s="261"/>
      <c r="E812" s="475"/>
      <c r="F812" s="880" t="str">
        <f>'2. CAD NCCF'!F812:L812</f>
        <v>Agency MBS, medium rated</v>
      </c>
      <c r="G812" s="881"/>
      <c r="H812" s="881"/>
      <c r="I812" s="881"/>
      <c r="J812" s="881"/>
      <c r="K812" s="881"/>
      <c r="L812" s="882"/>
      <c r="M812" s="400">
        <f>'2. CAD NCCF'!M812+'3. USD NCCF'!M812+'4. EUR NCCF'!M812+'5. GBP NCCF'!M812+'6. Other(Incld) NCCF'!M812</f>
        <v>0</v>
      </c>
      <c r="N812" s="412">
        <f>'2. CAD NCCF'!N812+'3. USD NCCF'!N812+'4. EUR NCCF'!N812+'5. GBP NCCF'!N812+'6. Other(Incld) NCCF'!N812</f>
        <v>0</v>
      </c>
      <c r="O812" s="414">
        <f>'2. CAD NCCF'!O812+'3. USD NCCF'!O812+'4. EUR NCCF'!O812+'5. GBP NCCF'!O812+'6. Other(Incld) NCCF'!O812</f>
        <v>0</v>
      </c>
      <c r="P812" s="414">
        <f>'2. CAD NCCF'!P812+'3. USD NCCF'!P812+'4. EUR NCCF'!P812+'5. GBP NCCF'!P812+'6. Other(Incld) NCCF'!P812</f>
        <v>0</v>
      </c>
      <c r="Q812" s="418">
        <f>'2. CAD NCCF'!Q812+'3. USD NCCF'!Q812+'4. EUR NCCF'!Q812+'5. GBP NCCF'!Q812+'6. Other(Incld) NCCF'!Q812</f>
        <v>0</v>
      </c>
      <c r="R812" s="411">
        <f>'2. CAD NCCF'!R812+'3. USD NCCF'!R812+'4. EUR NCCF'!R812+'5. GBP NCCF'!R812+'6. Other(Incld) NCCF'!R812</f>
        <v>0</v>
      </c>
      <c r="S812" s="414">
        <f>'2. CAD NCCF'!S812+'3. USD NCCF'!S812+'4. EUR NCCF'!S812+'5. GBP NCCF'!S812+'6. Other(Incld) NCCF'!S812</f>
        <v>0</v>
      </c>
      <c r="T812" s="414">
        <f>'2. CAD NCCF'!T812+'3. USD NCCF'!T812+'4. EUR NCCF'!T812+'5. GBP NCCF'!T812+'6. Other(Incld) NCCF'!T812</f>
        <v>0</v>
      </c>
      <c r="U812" s="414">
        <f>'2. CAD NCCF'!U812+'3. USD NCCF'!U812+'4. EUR NCCF'!U812+'5. GBP NCCF'!U812+'6. Other(Incld) NCCF'!U812</f>
        <v>0</v>
      </c>
      <c r="V812" s="414">
        <f>'2. CAD NCCF'!V812+'3. USD NCCF'!V812+'4. EUR NCCF'!V812+'5. GBP NCCF'!V812+'6. Other(Incld) NCCF'!V812</f>
        <v>0</v>
      </c>
      <c r="W812" s="414">
        <f>'2. CAD NCCF'!W812+'3. USD NCCF'!W812+'4. EUR NCCF'!W812+'5. GBP NCCF'!W812+'6. Other(Incld) NCCF'!W812</f>
        <v>0</v>
      </c>
      <c r="X812" s="414">
        <f>'2. CAD NCCF'!X812+'3. USD NCCF'!X812+'4. EUR NCCF'!X812+'5. GBP NCCF'!X812+'6. Other(Incld) NCCF'!X812</f>
        <v>0</v>
      </c>
      <c r="Y812" s="414">
        <f>'2. CAD NCCF'!Y812+'3. USD NCCF'!Y812+'4. EUR NCCF'!Y812+'5. GBP NCCF'!Y812+'6. Other(Incld) NCCF'!Y812</f>
        <v>0</v>
      </c>
      <c r="Z812" s="414">
        <f>'2. CAD NCCF'!Z812+'3. USD NCCF'!Z812+'4. EUR NCCF'!Z812+'5. GBP NCCF'!Z812+'6. Other(Incld) NCCF'!Z812</f>
        <v>0</v>
      </c>
      <c r="AA812" s="414">
        <f>'2. CAD NCCF'!AA812+'3. USD NCCF'!AA812+'4. EUR NCCF'!AA812+'5. GBP NCCF'!AA812+'6. Other(Incld) NCCF'!AA812</f>
        <v>0</v>
      </c>
      <c r="AB812" s="414">
        <f>'2. CAD NCCF'!AB812+'3. USD NCCF'!AB812+'4. EUR NCCF'!AB812+'5. GBP NCCF'!AB812+'6. Other(Incld) NCCF'!AB812</f>
        <v>0</v>
      </c>
      <c r="AC812" s="400">
        <f>'2. CAD NCCF'!AC812+'3. USD NCCF'!AC812+'4. EUR NCCF'!AC812+'5. GBP NCCF'!AC812+'6. Other(Incld) NCCF'!AC812</f>
        <v>0</v>
      </c>
      <c r="AD812" s="891"/>
      <c r="AE812" s="889"/>
      <c r="AF812" s="890"/>
    </row>
    <row r="813" spans="1:32" ht="15" customHeight="1" outlineLevel="1" x14ac:dyDescent="0.2">
      <c r="A813" s="222">
        <v>133</v>
      </c>
      <c r="B813" s="499"/>
      <c r="C813" s="261"/>
      <c r="D813" s="261"/>
      <c r="E813" s="475"/>
      <c r="F813" s="880" t="str">
        <f>'2. CAD NCCF'!F813:L813</f>
        <v>Agency MBS, low or not rated</v>
      </c>
      <c r="G813" s="881"/>
      <c r="H813" s="881"/>
      <c r="I813" s="881"/>
      <c r="J813" s="881"/>
      <c r="K813" s="881"/>
      <c r="L813" s="882"/>
      <c r="M813" s="400">
        <f>'2. CAD NCCF'!M813+'3. USD NCCF'!M813+'4. EUR NCCF'!M813+'5. GBP NCCF'!M813+'6. Other(Incld) NCCF'!M813</f>
        <v>0</v>
      </c>
      <c r="N813" s="412">
        <f>'2. CAD NCCF'!N813+'3. USD NCCF'!N813+'4. EUR NCCF'!N813+'5. GBP NCCF'!N813+'6. Other(Incld) NCCF'!N813</f>
        <v>0</v>
      </c>
      <c r="O813" s="414">
        <f>'2. CAD NCCF'!O813+'3. USD NCCF'!O813+'4. EUR NCCF'!O813+'5. GBP NCCF'!O813+'6. Other(Incld) NCCF'!O813</f>
        <v>0</v>
      </c>
      <c r="P813" s="414">
        <f>'2. CAD NCCF'!P813+'3. USD NCCF'!P813+'4. EUR NCCF'!P813+'5. GBP NCCF'!P813+'6. Other(Incld) NCCF'!P813</f>
        <v>0</v>
      </c>
      <c r="Q813" s="418">
        <f>'2. CAD NCCF'!Q813+'3. USD NCCF'!Q813+'4. EUR NCCF'!Q813+'5. GBP NCCF'!Q813+'6. Other(Incld) NCCF'!Q813</f>
        <v>0</v>
      </c>
      <c r="R813" s="411">
        <f>'2. CAD NCCF'!R813+'3. USD NCCF'!R813+'4. EUR NCCF'!R813+'5. GBP NCCF'!R813+'6. Other(Incld) NCCF'!R813</f>
        <v>0</v>
      </c>
      <c r="S813" s="414">
        <f>'2. CAD NCCF'!S813+'3. USD NCCF'!S813+'4. EUR NCCF'!S813+'5. GBP NCCF'!S813+'6. Other(Incld) NCCF'!S813</f>
        <v>0</v>
      </c>
      <c r="T813" s="414">
        <f>'2. CAD NCCF'!T813+'3. USD NCCF'!T813+'4. EUR NCCF'!T813+'5. GBP NCCF'!T813+'6. Other(Incld) NCCF'!T813</f>
        <v>0</v>
      </c>
      <c r="U813" s="414">
        <f>'2. CAD NCCF'!U813+'3. USD NCCF'!U813+'4. EUR NCCF'!U813+'5. GBP NCCF'!U813+'6. Other(Incld) NCCF'!U813</f>
        <v>0</v>
      </c>
      <c r="V813" s="414">
        <f>'2. CAD NCCF'!V813+'3. USD NCCF'!V813+'4. EUR NCCF'!V813+'5. GBP NCCF'!V813+'6. Other(Incld) NCCF'!V813</f>
        <v>0</v>
      </c>
      <c r="W813" s="414">
        <f>'2. CAD NCCF'!W813+'3. USD NCCF'!W813+'4. EUR NCCF'!W813+'5. GBP NCCF'!W813+'6. Other(Incld) NCCF'!W813</f>
        <v>0</v>
      </c>
      <c r="X813" s="414">
        <f>'2. CAD NCCF'!X813+'3. USD NCCF'!X813+'4. EUR NCCF'!X813+'5. GBP NCCF'!X813+'6. Other(Incld) NCCF'!X813</f>
        <v>0</v>
      </c>
      <c r="Y813" s="414">
        <f>'2. CAD NCCF'!Y813+'3. USD NCCF'!Y813+'4. EUR NCCF'!Y813+'5. GBP NCCF'!Y813+'6. Other(Incld) NCCF'!Y813</f>
        <v>0</v>
      </c>
      <c r="Z813" s="414">
        <f>'2. CAD NCCF'!Z813+'3. USD NCCF'!Z813+'4. EUR NCCF'!Z813+'5. GBP NCCF'!Z813+'6. Other(Incld) NCCF'!Z813</f>
        <v>0</v>
      </c>
      <c r="AA813" s="414">
        <f>'2. CAD NCCF'!AA813+'3. USD NCCF'!AA813+'4. EUR NCCF'!AA813+'5. GBP NCCF'!AA813+'6. Other(Incld) NCCF'!AA813</f>
        <v>0</v>
      </c>
      <c r="AB813" s="414">
        <f>'2. CAD NCCF'!AB813+'3. USD NCCF'!AB813+'4. EUR NCCF'!AB813+'5. GBP NCCF'!AB813+'6. Other(Incld) NCCF'!AB813</f>
        <v>0</v>
      </c>
      <c r="AC813" s="400">
        <f>'2. CAD NCCF'!AC813+'3. USD NCCF'!AC813+'4. EUR NCCF'!AC813+'5. GBP NCCF'!AC813+'6. Other(Incld) NCCF'!AC813</f>
        <v>0</v>
      </c>
      <c r="AD813" s="891"/>
      <c r="AE813" s="889"/>
      <c r="AF813" s="890"/>
    </row>
    <row r="814" spans="1:32" ht="15" customHeight="1" outlineLevel="1" x14ac:dyDescent="0.2">
      <c r="A814" s="222">
        <v>134</v>
      </c>
      <c r="B814" s="499"/>
      <c r="C814" s="261"/>
      <c r="D814" s="261"/>
      <c r="E814" s="877" t="str">
        <f>'2. CAD NCCF'!E814:L814</f>
        <v>Non-agency commercial MBS (CMBS)</v>
      </c>
      <c r="F814" s="878"/>
      <c r="G814" s="878"/>
      <c r="H814" s="878"/>
      <c r="I814" s="878"/>
      <c r="J814" s="878"/>
      <c r="K814" s="878"/>
      <c r="L814" s="879"/>
      <c r="M814" s="399">
        <f>SUBTOTAL(9,M815:M817)</f>
        <v>0</v>
      </c>
      <c r="N814" s="402">
        <f t="shared" ref="N814:AC814" si="1171">SUBTOTAL(9,N815:N817)</f>
        <v>0</v>
      </c>
      <c r="O814" s="406">
        <f t="shared" si="1171"/>
        <v>0</v>
      </c>
      <c r="P814" s="405">
        <f t="shared" si="1171"/>
        <v>0</v>
      </c>
      <c r="Q814" s="416">
        <f t="shared" si="1171"/>
        <v>0</v>
      </c>
      <c r="R814" s="402">
        <f t="shared" si="1171"/>
        <v>0</v>
      </c>
      <c r="S814" s="405">
        <f t="shared" si="1171"/>
        <v>0</v>
      </c>
      <c r="T814" s="406">
        <f t="shared" si="1171"/>
        <v>0</v>
      </c>
      <c r="U814" s="405">
        <f t="shared" si="1171"/>
        <v>0</v>
      </c>
      <c r="V814" s="406">
        <f t="shared" si="1171"/>
        <v>0</v>
      </c>
      <c r="W814" s="405">
        <f t="shared" si="1171"/>
        <v>0</v>
      </c>
      <c r="X814" s="406">
        <f t="shared" si="1171"/>
        <v>0</v>
      </c>
      <c r="Y814" s="405">
        <f t="shared" si="1171"/>
        <v>0</v>
      </c>
      <c r="Z814" s="406">
        <f t="shared" si="1171"/>
        <v>0</v>
      </c>
      <c r="AA814" s="405">
        <f t="shared" si="1171"/>
        <v>0</v>
      </c>
      <c r="AB814" s="416">
        <f t="shared" si="1171"/>
        <v>0</v>
      </c>
      <c r="AC814" s="399">
        <f t="shared" si="1171"/>
        <v>0</v>
      </c>
      <c r="AD814" s="891"/>
      <c r="AE814" s="889"/>
      <c r="AF814" s="890"/>
    </row>
    <row r="815" spans="1:32" ht="15" customHeight="1" outlineLevel="1" x14ac:dyDescent="0.2">
      <c r="A815" s="222">
        <v>135</v>
      </c>
      <c r="B815" s="499"/>
      <c r="C815" s="261"/>
      <c r="D815" s="261"/>
      <c r="E815" s="475"/>
      <c r="F815" s="880" t="str">
        <f>'2. CAD NCCF'!F815:L815</f>
        <v>Non-agency CMBS, high rated</v>
      </c>
      <c r="G815" s="881"/>
      <c r="H815" s="881"/>
      <c r="I815" s="881"/>
      <c r="J815" s="881"/>
      <c r="K815" s="881"/>
      <c r="L815" s="882"/>
      <c r="M815" s="400">
        <f>'2. CAD NCCF'!M815+'3. USD NCCF'!M815+'4. EUR NCCF'!M815+'5. GBP NCCF'!M815+'6. Other(Incld) NCCF'!M815</f>
        <v>0</v>
      </c>
      <c r="N815" s="412">
        <f>'2. CAD NCCF'!N815+'3. USD NCCF'!N815+'4. EUR NCCF'!N815+'5. GBP NCCF'!N815+'6. Other(Incld) NCCF'!N815</f>
        <v>0</v>
      </c>
      <c r="O815" s="414">
        <f>'2. CAD NCCF'!O815+'3. USD NCCF'!O815+'4. EUR NCCF'!O815+'5. GBP NCCF'!O815+'6. Other(Incld) NCCF'!O815</f>
        <v>0</v>
      </c>
      <c r="P815" s="414">
        <f>'2. CAD NCCF'!P815+'3. USD NCCF'!P815+'4. EUR NCCF'!P815+'5. GBP NCCF'!P815+'6. Other(Incld) NCCF'!P815</f>
        <v>0</v>
      </c>
      <c r="Q815" s="418">
        <f>'2. CAD NCCF'!Q815+'3. USD NCCF'!Q815+'4. EUR NCCF'!Q815+'5. GBP NCCF'!Q815+'6. Other(Incld) NCCF'!Q815</f>
        <v>0</v>
      </c>
      <c r="R815" s="411">
        <f>'2. CAD NCCF'!R815+'3. USD NCCF'!R815+'4. EUR NCCF'!R815+'5. GBP NCCF'!R815+'6. Other(Incld) NCCF'!R815</f>
        <v>0</v>
      </c>
      <c r="S815" s="414">
        <f>'2. CAD NCCF'!S815+'3. USD NCCF'!S815+'4. EUR NCCF'!S815+'5. GBP NCCF'!S815+'6. Other(Incld) NCCF'!S815</f>
        <v>0</v>
      </c>
      <c r="T815" s="414">
        <f>'2. CAD NCCF'!T815+'3. USD NCCF'!T815+'4. EUR NCCF'!T815+'5. GBP NCCF'!T815+'6. Other(Incld) NCCF'!T815</f>
        <v>0</v>
      </c>
      <c r="U815" s="414">
        <f>'2. CAD NCCF'!U815+'3. USD NCCF'!U815+'4. EUR NCCF'!U815+'5. GBP NCCF'!U815+'6. Other(Incld) NCCF'!U815</f>
        <v>0</v>
      </c>
      <c r="V815" s="414">
        <f>'2. CAD NCCF'!V815+'3. USD NCCF'!V815+'4. EUR NCCF'!V815+'5. GBP NCCF'!V815+'6. Other(Incld) NCCF'!V815</f>
        <v>0</v>
      </c>
      <c r="W815" s="414">
        <f>'2. CAD NCCF'!W815+'3. USD NCCF'!W815+'4. EUR NCCF'!W815+'5. GBP NCCF'!W815+'6. Other(Incld) NCCF'!W815</f>
        <v>0</v>
      </c>
      <c r="X815" s="414">
        <f>'2. CAD NCCF'!X815+'3. USD NCCF'!X815+'4. EUR NCCF'!X815+'5. GBP NCCF'!X815+'6. Other(Incld) NCCF'!X815</f>
        <v>0</v>
      </c>
      <c r="Y815" s="414">
        <f>'2. CAD NCCF'!Y815+'3. USD NCCF'!Y815+'4. EUR NCCF'!Y815+'5. GBP NCCF'!Y815+'6. Other(Incld) NCCF'!Y815</f>
        <v>0</v>
      </c>
      <c r="Z815" s="414">
        <f>'2. CAD NCCF'!Z815+'3. USD NCCF'!Z815+'4. EUR NCCF'!Z815+'5. GBP NCCF'!Z815+'6. Other(Incld) NCCF'!Z815</f>
        <v>0</v>
      </c>
      <c r="AA815" s="414">
        <f>'2. CAD NCCF'!AA815+'3. USD NCCF'!AA815+'4. EUR NCCF'!AA815+'5. GBP NCCF'!AA815+'6. Other(Incld) NCCF'!AA815</f>
        <v>0</v>
      </c>
      <c r="AB815" s="414">
        <f>'2. CAD NCCF'!AB815+'3. USD NCCF'!AB815+'4. EUR NCCF'!AB815+'5. GBP NCCF'!AB815+'6. Other(Incld) NCCF'!AB815</f>
        <v>0</v>
      </c>
      <c r="AC815" s="400">
        <f>'2. CAD NCCF'!AC815+'3. USD NCCF'!AC815+'4. EUR NCCF'!AC815+'5. GBP NCCF'!AC815+'6. Other(Incld) NCCF'!AC815</f>
        <v>0</v>
      </c>
      <c r="AD815" s="891"/>
      <c r="AE815" s="889"/>
      <c r="AF815" s="890"/>
    </row>
    <row r="816" spans="1:32" ht="15" customHeight="1" outlineLevel="1" x14ac:dyDescent="0.2">
      <c r="A816" s="222">
        <v>136</v>
      </c>
      <c r="B816" s="499"/>
      <c r="C816" s="261"/>
      <c r="D816" s="261"/>
      <c r="E816" s="475"/>
      <c r="F816" s="880" t="str">
        <f>'2. CAD NCCF'!F816:L816</f>
        <v>Non-agency CMBS, medium rated</v>
      </c>
      <c r="G816" s="881"/>
      <c r="H816" s="881"/>
      <c r="I816" s="881"/>
      <c r="J816" s="881"/>
      <c r="K816" s="881"/>
      <c r="L816" s="882"/>
      <c r="M816" s="400">
        <f>'2. CAD NCCF'!M816+'3. USD NCCF'!M816+'4. EUR NCCF'!M816+'5. GBP NCCF'!M816+'6. Other(Incld) NCCF'!M816</f>
        <v>0</v>
      </c>
      <c r="N816" s="412">
        <f>'2. CAD NCCF'!N816+'3. USD NCCF'!N816+'4. EUR NCCF'!N816+'5. GBP NCCF'!N816+'6. Other(Incld) NCCF'!N816</f>
        <v>0</v>
      </c>
      <c r="O816" s="414">
        <f>'2. CAD NCCF'!O816+'3. USD NCCF'!O816+'4. EUR NCCF'!O816+'5. GBP NCCF'!O816+'6. Other(Incld) NCCF'!O816</f>
        <v>0</v>
      </c>
      <c r="P816" s="414">
        <f>'2. CAD NCCF'!P816+'3. USD NCCF'!P816+'4. EUR NCCF'!P816+'5. GBP NCCF'!P816+'6. Other(Incld) NCCF'!P816</f>
        <v>0</v>
      </c>
      <c r="Q816" s="418">
        <f>'2. CAD NCCF'!Q816+'3. USD NCCF'!Q816+'4. EUR NCCF'!Q816+'5. GBP NCCF'!Q816+'6. Other(Incld) NCCF'!Q816</f>
        <v>0</v>
      </c>
      <c r="R816" s="411">
        <f>'2. CAD NCCF'!R816+'3. USD NCCF'!R816+'4. EUR NCCF'!R816+'5. GBP NCCF'!R816+'6. Other(Incld) NCCF'!R816</f>
        <v>0</v>
      </c>
      <c r="S816" s="414">
        <f>'2. CAD NCCF'!S816+'3. USD NCCF'!S816+'4. EUR NCCF'!S816+'5. GBP NCCF'!S816+'6. Other(Incld) NCCF'!S816</f>
        <v>0</v>
      </c>
      <c r="T816" s="414">
        <f>'2. CAD NCCF'!T816+'3. USD NCCF'!T816+'4. EUR NCCF'!T816+'5. GBP NCCF'!T816+'6. Other(Incld) NCCF'!T816</f>
        <v>0</v>
      </c>
      <c r="U816" s="414">
        <f>'2. CAD NCCF'!U816+'3. USD NCCF'!U816+'4. EUR NCCF'!U816+'5. GBP NCCF'!U816+'6. Other(Incld) NCCF'!U816</f>
        <v>0</v>
      </c>
      <c r="V816" s="414">
        <f>'2. CAD NCCF'!V816+'3. USD NCCF'!V816+'4. EUR NCCF'!V816+'5. GBP NCCF'!V816+'6. Other(Incld) NCCF'!V816</f>
        <v>0</v>
      </c>
      <c r="W816" s="414">
        <f>'2. CAD NCCF'!W816+'3. USD NCCF'!W816+'4. EUR NCCF'!W816+'5. GBP NCCF'!W816+'6. Other(Incld) NCCF'!W816</f>
        <v>0</v>
      </c>
      <c r="X816" s="414">
        <f>'2. CAD NCCF'!X816+'3. USD NCCF'!X816+'4. EUR NCCF'!X816+'5. GBP NCCF'!X816+'6. Other(Incld) NCCF'!X816</f>
        <v>0</v>
      </c>
      <c r="Y816" s="414">
        <f>'2. CAD NCCF'!Y816+'3. USD NCCF'!Y816+'4. EUR NCCF'!Y816+'5. GBP NCCF'!Y816+'6. Other(Incld) NCCF'!Y816</f>
        <v>0</v>
      </c>
      <c r="Z816" s="414">
        <f>'2. CAD NCCF'!Z816+'3. USD NCCF'!Z816+'4. EUR NCCF'!Z816+'5. GBP NCCF'!Z816+'6. Other(Incld) NCCF'!Z816</f>
        <v>0</v>
      </c>
      <c r="AA816" s="414">
        <f>'2. CAD NCCF'!AA816+'3. USD NCCF'!AA816+'4. EUR NCCF'!AA816+'5. GBP NCCF'!AA816+'6. Other(Incld) NCCF'!AA816</f>
        <v>0</v>
      </c>
      <c r="AB816" s="414">
        <f>'2. CAD NCCF'!AB816+'3. USD NCCF'!AB816+'4. EUR NCCF'!AB816+'5. GBP NCCF'!AB816+'6. Other(Incld) NCCF'!AB816</f>
        <v>0</v>
      </c>
      <c r="AC816" s="400">
        <f>'2. CAD NCCF'!AC816+'3. USD NCCF'!AC816+'4. EUR NCCF'!AC816+'5. GBP NCCF'!AC816+'6. Other(Incld) NCCF'!AC816</f>
        <v>0</v>
      </c>
      <c r="AD816" s="891"/>
      <c r="AE816" s="889"/>
      <c r="AF816" s="890"/>
    </row>
    <row r="817" spans="1:32" ht="15" customHeight="1" outlineLevel="1" x14ac:dyDescent="0.2">
      <c r="A817" s="222">
        <v>137</v>
      </c>
      <c r="B817" s="499"/>
      <c r="C817" s="261"/>
      <c r="D817" s="261"/>
      <c r="E817" s="475"/>
      <c r="F817" s="880" t="str">
        <f>'2. CAD NCCF'!F817:L817</f>
        <v>Non-agency CMBS, low or not rated</v>
      </c>
      <c r="G817" s="881"/>
      <c r="H817" s="881"/>
      <c r="I817" s="881"/>
      <c r="J817" s="881"/>
      <c r="K817" s="881"/>
      <c r="L817" s="882"/>
      <c r="M817" s="400">
        <f>'2. CAD NCCF'!M817+'3. USD NCCF'!M817+'4. EUR NCCF'!M817+'5. GBP NCCF'!M817+'6. Other(Incld) NCCF'!M817</f>
        <v>0</v>
      </c>
      <c r="N817" s="412">
        <f>'2. CAD NCCF'!N817+'3. USD NCCF'!N817+'4. EUR NCCF'!N817+'5. GBP NCCF'!N817+'6. Other(Incld) NCCF'!N817</f>
        <v>0</v>
      </c>
      <c r="O817" s="414">
        <f>'2. CAD NCCF'!O817+'3. USD NCCF'!O817+'4. EUR NCCF'!O817+'5. GBP NCCF'!O817+'6. Other(Incld) NCCF'!O817</f>
        <v>0</v>
      </c>
      <c r="P817" s="414">
        <f>'2. CAD NCCF'!P817+'3. USD NCCF'!P817+'4. EUR NCCF'!P817+'5. GBP NCCF'!P817+'6. Other(Incld) NCCF'!P817</f>
        <v>0</v>
      </c>
      <c r="Q817" s="418">
        <f>'2. CAD NCCF'!Q817+'3. USD NCCF'!Q817+'4. EUR NCCF'!Q817+'5. GBP NCCF'!Q817+'6. Other(Incld) NCCF'!Q817</f>
        <v>0</v>
      </c>
      <c r="R817" s="411">
        <f>'2. CAD NCCF'!R817+'3. USD NCCF'!R817+'4. EUR NCCF'!R817+'5. GBP NCCF'!R817+'6. Other(Incld) NCCF'!R817</f>
        <v>0</v>
      </c>
      <c r="S817" s="414">
        <f>'2. CAD NCCF'!S817+'3. USD NCCF'!S817+'4. EUR NCCF'!S817+'5. GBP NCCF'!S817+'6. Other(Incld) NCCF'!S817</f>
        <v>0</v>
      </c>
      <c r="T817" s="414">
        <f>'2. CAD NCCF'!T817+'3. USD NCCF'!T817+'4. EUR NCCF'!T817+'5. GBP NCCF'!T817+'6. Other(Incld) NCCF'!T817</f>
        <v>0</v>
      </c>
      <c r="U817" s="414">
        <f>'2. CAD NCCF'!U817+'3. USD NCCF'!U817+'4. EUR NCCF'!U817+'5. GBP NCCF'!U817+'6. Other(Incld) NCCF'!U817</f>
        <v>0</v>
      </c>
      <c r="V817" s="414">
        <f>'2. CAD NCCF'!V817+'3. USD NCCF'!V817+'4. EUR NCCF'!V817+'5. GBP NCCF'!V817+'6. Other(Incld) NCCF'!V817</f>
        <v>0</v>
      </c>
      <c r="W817" s="414">
        <f>'2. CAD NCCF'!W817+'3. USD NCCF'!W817+'4. EUR NCCF'!W817+'5. GBP NCCF'!W817+'6. Other(Incld) NCCF'!W817</f>
        <v>0</v>
      </c>
      <c r="X817" s="414">
        <f>'2. CAD NCCF'!X817+'3. USD NCCF'!X817+'4. EUR NCCF'!X817+'5. GBP NCCF'!X817+'6. Other(Incld) NCCF'!X817</f>
        <v>0</v>
      </c>
      <c r="Y817" s="414">
        <f>'2. CAD NCCF'!Y817+'3. USD NCCF'!Y817+'4. EUR NCCF'!Y817+'5. GBP NCCF'!Y817+'6. Other(Incld) NCCF'!Y817</f>
        <v>0</v>
      </c>
      <c r="Z817" s="414">
        <f>'2. CAD NCCF'!Z817+'3. USD NCCF'!Z817+'4. EUR NCCF'!Z817+'5. GBP NCCF'!Z817+'6. Other(Incld) NCCF'!Z817</f>
        <v>0</v>
      </c>
      <c r="AA817" s="414">
        <f>'2. CAD NCCF'!AA817+'3. USD NCCF'!AA817+'4. EUR NCCF'!AA817+'5. GBP NCCF'!AA817+'6. Other(Incld) NCCF'!AA817</f>
        <v>0</v>
      </c>
      <c r="AB817" s="414">
        <f>'2. CAD NCCF'!AB817+'3. USD NCCF'!AB817+'4. EUR NCCF'!AB817+'5. GBP NCCF'!AB817+'6. Other(Incld) NCCF'!AB817</f>
        <v>0</v>
      </c>
      <c r="AC817" s="400">
        <f>'2. CAD NCCF'!AC817+'3. USD NCCF'!AC817+'4. EUR NCCF'!AC817+'5. GBP NCCF'!AC817+'6. Other(Incld) NCCF'!AC817</f>
        <v>0</v>
      </c>
      <c r="AD817" s="891"/>
      <c r="AE817" s="889"/>
      <c r="AF817" s="890"/>
    </row>
    <row r="818" spans="1:32" ht="15" customHeight="1" outlineLevel="1" x14ac:dyDescent="0.2">
      <c r="A818" s="222">
        <v>138</v>
      </c>
      <c r="B818" s="499"/>
      <c r="C818" s="261"/>
      <c r="D818" s="261"/>
      <c r="E818" s="877" t="str">
        <f>'2. CAD NCCF'!E818:L818</f>
        <v>Non-agency residential MBS (RMBS)</v>
      </c>
      <c r="F818" s="878"/>
      <c r="G818" s="878"/>
      <c r="H818" s="878"/>
      <c r="I818" s="878"/>
      <c r="J818" s="878"/>
      <c r="K818" s="878"/>
      <c r="L818" s="879"/>
      <c r="M818" s="399">
        <f>SUBTOTAL(9,M819:M821)</f>
        <v>0</v>
      </c>
      <c r="N818" s="402">
        <f t="shared" ref="N818:AC818" si="1172">SUBTOTAL(9,N819:N821)</f>
        <v>0</v>
      </c>
      <c r="O818" s="406">
        <f t="shared" si="1172"/>
        <v>0</v>
      </c>
      <c r="P818" s="405">
        <f t="shared" si="1172"/>
        <v>0</v>
      </c>
      <c r="Q818" s="416">
        <f t="shared" si="1172"/>
        <v>0</v>
      </c>
      <c r="R818" s="402">
        <f t="shared" si="1172"/>
        <v>0</v>
      </c>
      <c r="S818" s="405">
        <f t="shared" si="1172"/>
        <v>0</v>
      </c>
      <c r="T818" s="406">
        <f t="shared" si="1172"/>
        <v>0</v>
      </c>
      <c r="U818" s="405">
        <f t="shared" si="1172"/>
        <v>0</v>
      </c>
      <c r="V818" s="406">
        <f t="shared" si="1172"/>
        <v>0</v>
      </c>
      <c r="W818" s="405">
        <f t="shared" si="1172"/>
        <v>0</v>
      </c>
      <c r="X818" s="406">
        <f t="shared" si="1172"/>
        <v>0</v>
      </c>
      <c r="Y818" s="405">
        <f t="shared" si="1172"/>
        <v>0</v>
      </c>
      <c r="Z818" s="406">
        <f t="shared" si="1172"/>
        <v>0</v>
      </c>
      <c r="AA818" s="405">
        <f t="shared" si="1172"/>
        <v>0</v>
      </c>
      <c r="AB818" s="416">
        <f t="shared" si="1172"/>
        <v>0</v>
      </c>
      <c r="AC818" s="399">
        <f t="shared" si="1172"/>
        <v>0</v>
      </c>
      <c r="AD818" s="891"/>
      <c r="AE818" s="889"/>
      <c r="AF818" s="890"/>
    </row>
    <row r="819" spans="1:32" ht="15" customHeight="1" outlineLevel="1" x14ac:dyDescent="0.2">
      <c r="A819" s="222">
        <v>139</v>
      </c>
      <c r="B819" s="499"/>
      <c r="C819" s="261"/>
      <c r="D819" s="261"/>
      <c r="E819" s="475"/>
      <c r="F819" s="880" t="str">
        <f>'2. CAD NCCF'!F819:L819</f>
        <v>Non-agency RMBS, high rated</v>
      </c>
      <c r="G819" s="881"/>
      <c r="H819" s="881"/>
      <c r="I819" s="881"/>
      <c r="J819" s="881"/>
      <c r="K819" s="881"/>
      <c r="L819" s="882"/>
      <c r="M819" s="400">
        <f>'2. CAD NCCF'!M819+'3. USD NCCF'!M819+'4. EUR NCCF'!M819+'5. GBP NCCF'!M819+'6. Other(Incld) NCCF'!M819</f>
        <v>0</v>
      </c>
      <c r="N819" s="412">
        <f>'2. CAD NCCF'!N819+'3. USD NCCF'!N819+'4. EUR NCCF'!N819+'5. GBP NCCF'!N819+'6. Other(Incld) NCCF'!N819</f>
        <v>0</v>
      </c>
      <c r="O819" s="414">
        <f>'2. CAD NCCF'!O819+'3. USD NCCF'!O819+'4. EUR NCCF'!O819+'5. GBP NCCF'!O819+'6. Other(Incld) NCCF'!O819</f>
        <v>0</v>
      </c>
      <c r="P819" s="414">
        <f>'2. CAD NCCF'!P819+'3. USD NCCF'!P819+'4. EUR NCCF'!P819+'5. GBP NCCF'!P819+'6. Other(Incld) NCCF'!P819</f>
        <v>0</v>
      </c>
      <c r="Q819" s="418">
        <f>'2. CAD NCCF'!Q819+'3. USD NCCF'!Q819+'4. EUR NCCF'!Q819+'5. GBP NCCF'!Q819+'6. Other(Incld) NCCF'!Q819</f>
        <v>0</v>
      </c>
      <c r="R819" s="411">
        <f>'2. CAD NCCF'!R819+'3. USD NCCF'!R819+'4. EUR NCCF'!R819+'5. GBP NCCF'!R819+'6. Other(Incld) NCCF'!R819</f>
        <v>0</v>
      </c>
      <c r="S819" s="414">
        <f>'2. CAD NCCF'!S819+'3. USD NCCF'!S819+'4. EUR NCCF'!S819+'5. GBP NCCF'!S819+'6. Other(Incld) NCCF'!S819</f>
        <v>0</v>
      </c>
      <c r="T819" s="414">
        <f>'2. CAD NCCF'!T819+'3. USD NCCF'!T819+'4. EUR NCCF'!T819+'5. GBP NCCF'!T819+'6. Other(Incld) NCCF'!T819</f>
        <v>0</v>
      </c>
      <c r="U819" s="414">
        <f>'2. CAD NCCF'!U819+'3. USD NCCF'!U819+'4. EUR NCCF'!U819+'5. GBP NCCF'!U819+'6. Other(Incld) NCCF'!U819</f>
        <v>0</v>
      </c>
      <c r="V819" s="414">
        <f>'2. CAD NCCF'!V819+'3. USD NCCF'!V819+'4. EUR NCCF'!V819+'5. GBP NCCF'!V819+'6. Other(Incld) NCCF'!V819</f>
        <v>0</v>
      </c>
      <c r="W819" s="414">
        <f>'2. CAD NCCF'!W819+'3. USD NCCF'!W819+'4. EUR NCCF'!W819+'5. GBP NCCF'!W819+'6. Other(Incld) NCCF'!W819</f>
        <v>0</v>
      </c>
      <c r="X819" s="414">
        <f>'2. CAD NCCF'!X819+'3. USD NCCF'!X819+'4. EUR NCCF'!X819+'5. GBP NCCF'!X819+'6. Other(Incld) NCCF'!X819</f>
        <v>0</v>
      </c>
      <c r="Y819" s="414">
        <f>'2. CAD NCCF'!Y819+'3. USD NCCF'!Y819+'4. EUR NCCF'!Y819+'5. GBP NCCF'!Y819+'6. Other(Incld) NCCF'!Y819</f>
        <v>0</v>
      </c>
      <c r="Z819" s="414">
        <f>'2. CAD NCCF'!Z819+'3. USD NCCF'!Z819+'4. EUR NCCF'!Z819+'5. GBP NCCF'!Z819+'6. Other(Incld) NCCF'!Z819</f>
        <v>0</v>
      </c>
      <c r="AA819" s="414">
        <f>'2. CAD NCCF'!AA819+'3. USD NCCF'!AA819+'4. EUR NCCF'!AA819+'5. GBP NCCF'!AA819+'6. Other(Incld) NCCF'!AA819</f>
        <v>0</v>
      </c>
      <c r="AB819" s="414">
        <f>'2. CAD NCCF'!AB819+'3. USD NCCF'!AB819+'4. EUR NCCF'!AB819+'5. GBP NCCF'!AB819+'6. Other(Incld) NCCF'!AB819</f>
        <v>0</v>
      </c>
      <c r="AC819" s="400">
        <f>'2. CAD NCCF'!AC819+'3. USD NCCF'!AC819+'4. EUR NCCF'!AC819+'5. GBP NCCF'!AC819+'6. Other(Incld) NCCF'!AC819</f>
        <v>0</v>
      </c>
      <c r="AD819" s="891"/>
      <c r="AE819" s="889"/>
      <c r="AF819" s="890"/>
    </row>
    <row r="820" spans="1:32" ht="15" customHeight="1" outlineLevel="1" x14ac:dyDescent="0.2">
      <c r="A820" s="222">
        <v>140</v>
      </c>
      <c r="B820" s="499"/>
      <c r="C820" s="261"/>
      <c r="D820" s="261"/>
      <c r="E820" s="475"/>
      <c r="F820" s="880" t="str">
        <f>'2. CAD NCCF'!F820:L820</f>
        <v>Non-agency RMBS, medium rated</v>
      </c>
      <c r="G820" s="881"/>
      <c r="H820" s="881"/>
      <c r="I820" s="881"/>
      <c r="J820" s="881"/>
      <c r="K820" s="881"/>
      <c r="L820" s="882"/>
      <c r="M820" s="400">
        <f>'2. CAD NCCF'!M820+'3. USD NCCF'!M820+'4. EUR NCCF'!M820+'5. GBP NCCF'!M820+'6. Other(Incld) NCCF'!M820</f>
        <v>0</v>
      </c>
      <c r="N820" s="412">
        <f>'2. CAD NCCF'!N820+'3. USD NCCF'!N820+'4. EUR NCCF'!N820+'5. GBP NCCF'!N820+'6. Other(Incld) NCCF'!N820</f>
        <v>0</v>
      </c>
      <c r="O820" s="414">
        <f>'2. CAD NCCF'!O820+'3. USD NCCF'!O820+'4. EUR NCCF'!O820+'5. GBP NCCF'!O820+'6. Other(Incld) NCCF'!O820</f>
        <v>0</v>
      </c>
      <c r="P820" s="414">
        <f>'2. CAD NCCF'!P820+'3. USD NCCF'!P820+'4. EUR NCCF'!P820+'5. GBP NCCF'!P820+'6. Other(Incld) NCCF'!P820</f>
        <v>0</v>
      </c>
      <c r="Q820" s="418">
        <f>'2. CAD NCCF'!Q820+'3. USD NCCF'!Q820+'4. EUR NCCF'!Q820+'5. GBP NCCF'!Q820+'6. Other(Incld) NCCF'!Q820</f>
        <v>0</v>
      </c>
      <c r="R820" s="411">
        <f>'2. CAD NCCF'!R820+'3. USD NCCF'!R820+'4. EUR NCCF'!R820+'5. GBP NCCF'!R820+'6. Other(Incld) NCCF'!R820</f>
        <v>0</v>
      </c>
      <c r="S820" s="414">
        <f>'2. CAD NCCF'!S820+'3. USD NCCF'!S820+'4. EUR NCCF'!S820+'5. GBP NCCF'!S820+'6. Other(Incld) NCCF'!S820</f>
        <v>0</v>
      </c>
      <c r="T820" s="414">
        <f>'2. CAD NCCF'!T820+'3. USD NCCF'!T820+'4. EUR NCCF'!T820+'5. GBP NCCF'!T820+'6. Other(Incld) NCCF'!T820</f>
        <v>0</v>
      </c>
      <c r="U820" s="414">
        <f>'2. CAD NCCF'!U820+'3. USD NCCF'!U820+'4. EUR NCCF'!U820+'5. GBP NCCF'!U820+'6. Other(Incld) NCCF'!U820</f>
        <v>0</v>
      </c>
      <c r="V820" s="414">
        <f>'2. CAD NCCF'!V820+'3. USD NCCF'!V820+'4. EUR NCCF'!V820+'5. GBP NCCF'!V820+'6. Other(Incld) NCCF'!V820</f>
        <v>0</v>
      </c>
      <c r="W820" s="414">
        <f>'2. CAD NCCF'!W820+'3. USD NCCF'!W820+'4. EUR NCCF'!W820+'5. GBP NCCF'!W820+'6. Other(Incld) NCCF'!W820</f>
        <v>0</v>
      </c>
      <c r="X820" s="414">
        <f>'2. CAD NCCF'!X820+'3. USD NCCF'!X820+'4. EUR NCCF'!X820+'5. GBP NCCF'!X820+'6. Other(Incld) NCCF'!X820</f>
        <v>0</v>
      </c>
      <c r="Y820" s="414">
        <f>'2. CAD NCCF'!Y820+'3. USD NCCF'!Y820+'4. EUR NCCF'!Y820+'5. GBP NCCF'!Y820+'6. Other(Incld) NCCF'!Y820</f>
        <v>0</v>
      </c>
      <c r="Z820" s="414">
        <f>'2. CAD NCCF'!Z820+'3. USD NCCF'!Z820+'4. EUR NCCF'!Z820+'5. GBP NCCF'!Z820+'6. Other(Incld) NCCF'!Z820</f>
        <v>0</v>
      </c>
      <c r="AA820" s="414">
        <f>'2. CAD NCCF'!AA820+'3. USD NCCF'!AA820+'4. EUR NCCF'!AA820+'5. GBP NCCF'!AA820+'6. Other(Incld) NCCF'!AA820</f>
        <v>0</v>
      </c>
      <c r="AB820" s="414">
        <f>'2. CAD NCCF'!AB820+'3. USD NCCF'!AB820+'4. EUR NCCF'!AB820+'5. GBP NCCF'!AB820+'6. Other(Incld) NCCF'!AB820</f>
        <v>0</v>
      </c>
      <c r="AC820" s="400">
        <f>'2. CAD NCCF'!AC820+'3. USD NCCF'!AC820+'4. EUR NCCF'!AC820+'5. GBP NCCF'!AC820+'6. Other(Incld) NCCF'!AC820</f>
        <v>0</v>
      </c>
      <c r="AD820" s="891"/>
      <c r="AE820" s="889"/>
      <c r="AF820" s="890"/>
    </row>
    <row r="821" spans="1:32" ht="15" customHeight="1" outlineLevel="1" x14ac:dyDescent="0.2">
      <c r="A821" s="222">
        <v>141</v>
      </c>
      <c r="B821" s="499"/>
      <c r="C821" s="261"/>
      <c r="D821" s="261"/>
      <c r="E821" s="475"/>
      <c r="F821" s="880" t="str">
        <f>'2. CAD NCCF'!F821:L821</f>
        <v>Non-agency RMBS, low or not rated</v>
      </c>
      <c r="G821" s="881"/>
      <c r="H821" s="881"/>
      <c r="I821" s="881"/>
      <c r="J821" s="881"/>
      <c r="K821" s="881"/>
      <c r="L821" s="882"/>
      <c r="M821" s="400">
        <f>'2. CAD NCCF'!M821+'3. USD NCCF'!M821+'4. EUR NCCF'!M821+'5. GBP NCCF'!M821+'6. Other(Incld) NCCF'!M821</f>
        <v>0</v>
      </c>
      <c r="N821" s="412">
        <f>'2. CAD NCCF'!N821+'3. USD NCCF'!N821+'4. EUR NCCF'!N821+'5. GBP NCCF'!N821+'6. Other(Incld) NCCF'!N821</f>
        <v>0</v>
      </c>
      <c r="O821" s="414">
        <f>'2. CAD NCCF'!O821+'3. USD NCCF'!O821+'4. EUR NCCF'!O821+'5. GBP NCCF'!O821+'6. Other(Incld) NCCF'!O821</f>
        <v>0</v>
      </c>
      <c r="P821" s="414">
        <f>'2. CAD NCCF'!P821+'3. USD NCCF'!P821+'4. EUR NCCF'!P821+'5. GBP NCCF'!P821+'6. Other(Incld) NCCF'!P821</f>
        <v>0</v>
      </c>
      <c r="Q821" s="418">
        <f>'2. CAD NCCF'!Q821+'3. USD NCCF'!Q821+'4. EUR NCCF'!Q821+'5. GBP NCCF'!Q821+'6. Other(Incld) NCCF'!Q821</f>
        <v>0</v>
      </c>
      <c r="R821" s="411">
        <f>'2. CAD NCCF'!R821+'3. USD NCCF'!R821+'4. EUR NCCF'!R821+'5. GBP NCCF'!R821+'6. Other(Incld) NCCF'!R821</f>
        <v>0</v>
      </c>
      <c r="S821" s="414">
        <f>'2. CAD NCCF'!S821+'3. USD NCCF'!S821+'4. EUR NCCF'!S821+'5. GBP NCCF'!S821+'6. Other(Incld) NCCF'!S821</f>
        <v>0</v>
      </c>
      <c r="T821" s="414">
        <f>'2. CAD NCCF'!T821+'3. USD NCCF'!T821+'4. EUR NCCF'!T821+'5. GBP NCCF'!T821+'6. Other(Incld) NCCF'!T821</f>
        <v>0</v>
      </c>
      <c r="U821" s="414">
        <f>'2. CAD NCCF'!U821+'3. USD NCCF'!U821+'4. EUR NCCF'!U821+'5. GBP NCCF'!U821+'6. Other(Incld) NCCF'!U821</f>
        <v>0</v>
      </c>
      <c r="V821" s="414">
        <f>'2. CAD NCCF'!V821+'3. USD NCCF'!V821+'4. EUR NCCF'!V821+'5. GBP NCCF'!V821+'6. Other(Incld) NCCF'!V821</f>
        <v>0</v>
      </c>
      <c r="W821" s="414">
        <f>'2. CAD NCCF'!W821+'3. USD NCCF'!W821+'4. EUR NCCF'!W821+'5. GBP NCCF'!W821+'6. Other(Incld) NCCF'!W821</f>
        <v>0</v>
      </c>
      <c r="X821" s="414">
        <f>'2. CAD NCCF'!X821+'3. USD NCCF'!X821+'4. EUR NCCF'!X821+'5. GBP NCCF'!X821+'6. Other(Incld) NCCF'!X821</f>
        <v>0</v>
      </c>
      <c r="Y821" s="414">
        <f>'2. CAD NCCF'!Y821+'3. USD NCCF'!Y821+'4. EUR NCCF'!Y821+'5. GBP NCCF'!Y821+'6. Other(Incld) NCCF'!Y821</f>
        <v>0</v>
      </c>
      <c r="Z821" s="414">
        <f>'2. CAD NCCF'!Z821+'3. USD NCCF'!Z821+'4. EUR NCCF'!Z821+'5. GBP NCCF'!Z821+'6. Other(Incld) NCCF'!Z821</f>
        <v>0</v>
      </c>
      <c r="AA821" s="414">
        <f>'2. CAD NCCF'!AA821+'3. USD NCCF'!AA821+'4. EUR NCCF'!AA821+'5. GBP NCCF'!AA821+'6. Other(Incld) NCCF'!AA821</f>
        <v>0</v>
      </c>
      <c r="AB821" s="414">
        <f>'2. CAD NCCF'!AB821+'3. USD NCCF'!AB821+'4. EUR NCCF'!AB821+'5. GBP NCCF'!AB821+'6. Other(Incld) NCCF'!AB821</f>
        <v>0</v>
      </c>
      <c r="AC821" s="400">
        <f>'2. CAD NCCF'!AC821+'3. USD NCCF'!AC821+'4. EUR NCCF'!AC821+'5. GBP NCCF'!AC821+'6. Other(Incld) NCCF'!AC821</f>
        <v>0</v>
      </c>
      <c r="AD821" s="886"/>
      <c r="AE821" s="887"/>
      <c r="AF821" s="888"/>
    </row>
    <row r="822" spans="1:32" ht="15" customHeight="1" outlineLevel="1" x14ac:dyDescent="0.2">
      <c r="A822" s="222">
        <v>142</v>
      </c>
      <c r="B822" s="499"/>
      <c r="C822" s="261"/>
      <c r="D822" s="868" t="str">
        <f>'2. CAD NCCF'!D822:AF822</f>
        <v>Corporate bonds and paper (CBP)</v>
      </c>
      <c r="E822" s="869"/>
      <c r="F822" s="869"/>
      <c r="G822" s="869"/>
      <c r="H822" s="869"/>
      <c r="I822" s="869"/>
      <c r="J822" s="869"/>
      <c r="K822" s="869"/>
      <c r="L822" s="869"/>
      <c r="M822" s="869"/>
      <c r="N822" s="869"/>
      <c r="O822" s="869"/>
      <c r="P822" s="869"/>
      <c r="Q822" s="869"/>
      <c r="R822" s="869"/>
      <c r="S822" s="869"/>
      <c r="T822" s="869"/>
      <c r="U822" s="869"/>
      <c r="V822" s="869"/>
      <c r="W822" s="869"/>
      <c r="X822" s="869"/>
      <c r="Y822" s="869"/>
      <c r="Z822" s="869"/>
      <c r="AA822" s="869"/>
      <c r="AB822" s="869"/>
      <c r="AC822" s="869"/>
      <c r="AD822" s="869"/>
      <c r="AE822" s="869"/>
      <c r="AF822" s="870"/>
    </row>
    <row r="823" spans="1:32" ht="15" customHeight="1" outlineLevel="1" x14ac:dyDescent="0.2">
      <c r="A823" s="222">
        <v>143</v>
      </c>
      <c r="B823" s="533"/>
      <c r="C823" s="261"/>
      <c r="D823" s="261"/>
      <c r="E823" s="933" t="str">
        <f>'2. CAD NCCF'!E823:L823</f>
        <v>Non-FI issued CBP, high rated</v>
      </c>
      <c r="F823" s="934"/>
      <c r="G823" s="934"/>
      <c r="H823" s="934"/>
      <c r="I823" s="934"/>
      <c r="J823" s="934"/>
      <c r="K823" s="934"/>
      <c r="L823" s="935"/>
      <c r="M823" s="399">
        <f>SUBTOTAL(9,M824:M825)</f>
        <v>0</v>
      </c>
      <c r="N823" s="402">
        <f t="shared" ref="N823:AC823" si="1173">SUBTOTAL(9,N824:N825)</f>
        <v>0</v>
      </c>
      <c r="O823" s="406">
        <f t="shared" si="1173"/>
        <v>0</v>
      </c>
      <c r="P823" s="405">
        <f t="shared" si="1173"/>
        <v>0</v>
      </c>
      <c r="Q823" s="416">
        <f t="shared" si="1173"/>
        <v>0</v>
      </c>
      <c r="R823" s="402">
        <f t="shared" si="1173"/>
        <v>0</v>
      </c>
      <c r="S823" s="405">
        <f t="shared" si="1173"/>
        <v>0</v>
      </c>
      <c r="T823" s="406">
        <f t="shared" si="1173"/>
        <v>0</v>
      </c>
      <c r="U823" s="405">
        <f t="shared" si="1173"/>
        <v>0</v>
      </c>
      <c r="V823" s="406">
        <f t="shared" si="1173"/>
        <v>0</v>
      </c>
      <c r="W823" s="405">
        <f t="shared" si="1173"/>
        <v>0</v>
      </c>
      <c r="X823" s="406">
        <f t="shared" si="1173"/>
        <v>0</v>
      </c>
      <c r="Y823" s="405">
        <f t="shared" si="1173"/>
        <v>0</v>
      </c>
      <c r="Z823" s="406">
        <f t="shared" si="1173"/>
        <v>0</v>
      </c>
      <c r="AA823" s="405">
        <f t="shared" si="1173"/>
        <v>0</v>
      </c>
      <c r="AB823" s="416">
        <f t="shared" si="1173"/>
        <v>0</v>
      </c>
      <c r="AC823" s="399">
        <f t="shared" si="1173"/>
        <v>0</v>
      </c>
      <c r="AD823" s="851"/>
      <c r="AE823" s="852"/>
      <c r="AF823" s="853"/>
    </row>
    <row r="824" spans="1:32" ht="15" customHeight="1" outlineLevel="1" x14ac:dyDescent="0.2">
      <c r="A824" s="222">
        <v>144</v>
      </c>
      <c r="B824" s="533"/>
      <c r="C824" s="261"/>
      <c r="D824" s="261"/>
      <c r="E824" s="546"/>
      <c r="F824" s="880" t="str">
        <f>'2. CAD NCCF'!F824:L824</f>
        <v>Non-FI issued unsecured bond and paper, high rated</v>
      </c>
      <c r="G824" s="881"/>
      <c r="H824" s="881"/>
      <c r="I824" s="881"/>
      <c r="J824" s="881"/>
      <c r="K824" s="881"/>
      <c r="L824" s="882"/>
      <c r="M824" s="400">
        <f>'2. CAD NCCF'!M824+'3. USD NCCF'!M824+'4. EUR NCCF'!M824+'5. GBP NCCF'!M824+'6. Other(Incld) NCCF'!M824</f>
        <v>0</v>
      </c>
      <c r="N824" s="412">
        <f>'2. CAD NCCF'!N824+'3. USD NCCF'!N824+'4. EUR NCCF'!N824+'5. GBP NCCF'!N824+'6. Other(Incld) NCCF'!N824</f>
        <v>0</v>
      </c>
      <c r="O824" s="414">
        <f>'2. CAD NCCF'!O824+'3. USD NCCF'!O824+'4. EUR NCCF'!O824+'5. GBP NCCF'!O824+'6. Other(Incld) NCCF'!O824</f>
        <v>0</v>
      </c>
      <c r="P824" s="414">
        <f>'2. CAD NCCF'!P824+'3. USD NCCF'!P824+'4. EUR NCCF'!P824+'5. GBP NCCF'!P824+'6. Other(Incld) NCCF'!P824</f>
        <v>0</v>
      </c>
      <c r="Q824" s="418">
        <f>'2. CAD NCCF'!Q824+'3. USD NCCF'!Q824+'4. EUR NCCF'!Q824+'5. GBP NCCF'!Q824+'6. Other(Incld) NCCF'!Q824</f>
        <v>0</v>
      </c>
      <c r="R824" s="411">
        <f>'2. CAD NCCF'!R824+'3. USD NCCF'!R824+'4. EUR NCCF'!R824+'5. GBP NCCF'!R824+'6. Other(Incld) NCCF'!R824</f>
        <v>0</v>
      </c>
      <c r="S824" s="414">
        <f>'2. CAD NCCF'!S824+'3. USD NCCF'!S824+'4. EUR NCCF'!S824+'5. GBP NCCF'!S824+'6. Other(Incld) NCCF'!S824</f>
        <v>0</v>
      </c>
      <c r="T824" s="414">
        <f>'2. CAD NCCF'!T824+'3. USD NCCF'!T824+'4. EUR NCCF'!T824+'5. GBP NCCF'!T824+'6. Other(Incld) NCCF'!T824</f>
        <v>0</v>
      </c>
      <c r="U824" s="414">
        <f>'2. CAD NCCF'!U824+'3. USD NCCF'!U824+'4. EUR NCCF'!U824+'5. GBP NCCF'!U824+'6. Other(Incld) NCCF'!U824</f>
        <v>0</v>
      </c>
      <c r="V824" s="414">
        <f>'2. CAD NCCF'!V824+'3. USD NCCF'!V824+'4. EUR NCCF'!V824+'5. GBP NCCF'!V824+'6. Other(Incld) NCCF'!V824</f>
        <v>0</v>
      </c>
      <c r="W824" s="414">
        <f>'2. CAD NCCF'!W824+'3. USD NCCF'!W824+'4. EUR NCCF'!W824+'5. GBP NCCF'!W824+'6. Other(Incld) NCCF'!W824</f>
        <v>0</v>
      </c>
      <c r="X824" s="414">
        <f>'2. CAD NCCF'!X824+'3. USD NCCF'!X824+'4. EUR NCCF'!X824+'5. GBP NCCF'!X824+'6. Other(Incld) NCCF'!X824</f>
        <v>0</v>
      </c>
      <c r="Y824" s="414">
        <f>'2. CAD NCCF'!Y824+'3. USD NCCF'!Y824+'4. EUR NCCF'!Y824+'5. GBP NCCF'!Y824+'6. Other(Incld) NCCF'!Y824</f>
        <v>0</v>
      </c>
      <c r="Z824" s="414">
        <f>'2. CAD NCCF'!Z824+'3. USD NCCF'!Z824+'4. EUR NCCF'!Z824+'5. GBP NCCF'!Z824+'6. Other(Incld) NCCF'!Z824</f>
        <v>0</v>
      </c>
      <c r="AA824" s="414">
        <f>'2. CAD NCCF'!AA824+'3. USD NCCF'!AA824+'4. EUR NCCF'!AA824+'5. GBP NCCF'!AA824+'6. Other(Incld) NCCF'!AA824</f>
        <v>0</v>
      </c>
      <c r="AB824" s="414">
        <f>'2. CAD NCCF'!AB824+'3. USD NCCF'!AB824+'4. EUR NCCF'!AB824+'5. GBP NCCF'!AB824+'6. Other(Incld) NCCF'!AB824</f>
        <v>0</v>
      </c>
      <c r="AC824" s="400">
        <f>'2. CAD NCCF'!AC824+'3. USD NCCF'!AC824+'4. EUR NCCF'!AC824+'5. GBP NCCF'!AC824+'6. Other(Incld) NCCF'!AC824</f>
        <v>0</v>
      </c>
      <c r="AD824" s="854"/>
      <c r="AE824" s="855"/>
      <c r="AF824" s="856"/>
    </row>
    <row r="825" spans="1:32" ht="15" customHeight="1" outlineLevel="1" x14ac:dyDescent="0.2">
      <c r="A825" s="222">
        <v>145</v>
      </c>
      <c r="B825" s="532"/>
      <c r="C825" s="612"/>
      <c r="D825" s="612"/>
      <c r="E825" s="542"/>
      <c r="F825" s="880" t="str">
        <f>'2. CAD NCCF'!F825:L825</f>
        <v>Non-FI issued covered bonds, high rated</v>
      </c>
      <c r="G825" s="881"/>
      <c r="H825" s="881"/>
      <c r="I825" s="881"/>
      <c r="J825" s="881"/>
      <c r="K825" s="881"/>
      <c r="L825" s="882"/>
      <c r="M825" s="400">
        <f>'2. CAD NCCF'!M825+'3. USD NCCF'!M825+'4. EUR NCCF'!M825+'5. GBP NCCF'!M825+'6. Other(Incld) NCCF'!M825</f>
        <v>0</v>
      </c>
      <c r="N825" s="412">
        <f>'2. CAD NCCF'!N825+'3. USD NCCF'!N825+'4. EUR NCCF'!N825+'5. GBP NCCF'!N825+'6. Other(Incld) NCCF'!N825</f>
        <v>0</v>
      </c>
      <c r="O825" s="414">
        <f>'2. CAD NCCF'!O825+'3. USD NCCF'!O825+'4. EUR NCCF'!O825+'5. GBP NCCF'!O825+'6. Other(Incld) NCCF'!O825</f>
        <v>0</v>
      </c>
      <c r="P825" s="414">
        <f>'2. CAD NCCF'!P825+'3. USD NCCF'!P825+'4. EUR NCCF'!P825+'5. GBP NCCF'!P825+'6. Other(Incld) NCCF'!P825</f>
        <v>0</v>
      </c>
      <c r="Q825" s="418">
        <f>'2. CAD NCCF'!Q825+'3. USD NCCF'!Q825+'4. EUR NCCF'!Q825+'5. GBP NCCF'!Q825+'6. Other(Incld) NCCF'!Q825</f>
        <v>0</v>
      </c>
      <c r="R825" s="411">
        <f>'2. CAD NCCF'!R825+'3. USD NCCF'!R825+'4. EUR NCCF'!R825+'5. GBP NCCF'!R825+'6. Other(Incld) NCCF'!R825</f>
        <v>0</v>
      </c>
      <c r="S825" s="414">
        <f>'2. CAD NCCF'!S825+'3. USD NCCF'!S825+'4. EUR NCCF'!S825+'5. GBP NCCF'!S825+'6. Other(Incld) NCCF'!S825</f>
        <v>0</v>
      </c>
      <c r="T825" s="414">
        <f>'2. CAD NCCF'!T825+'3. USD NCCF'!T825+'4. EUR NCCF'!T825+'5. GBP NCCF'!T825+'6. Other(Incld) NCCF'!T825</f>
        <v>0</v>
      </c>
      <c r="U825" s="414">
        <f>'2. CAD NCCF'!U825+'3. USD NCCF'!U825+'4. EUR NCCF'!U825+'5. GBP NCCF'!U825+'6. Other(Incld) NCCF'!U825</f>
        <v>0</v>
      </c>
      <c r="V825" s="414">
        <f>'2. CAD NCCF'!V825+'3. USD NCCF'!V825+'4. EUR NCCF'!V825+'5. GBP NCCF'!V825+'6. Other(Incld) NCCF'!V825</f>
        <v>0</v>
      </c>
      <c r="W825" s="414">
        <f>'2. CAD NCCF'!W825+'3. USD NCCF'!W825+'4. EUR NCCF'!W825+'5. GBP NCCF'!W825+'6. Other(Incld) NCCF'!W825</f>
        <v>0</v>
      </c>
      <c r="X825" s="414">
        <f>'2. CAD NCCF'!X825+'3. USD NCCF'!X825+'4. EUR NCCF'!X825+'5. GBP NCCF'!X825+'6. Other(Incld) NCCF'!X825</f>
        <v>0</v>
      </c>
      <c r="Y825" s="414">
        <f>'2. CAD NCCF'!Y825+'3. USD NCCF'!Y825+'4. EUR NCCF'!Y825+'5. GBP NCCF'!Y825+'6. Other(Incld) NCCF'!Y825</f>
        <v>0</v>
      </c>
      <c r="Z825" s="414">
        <f>'2. CAD NCCF'!Z825+'3. USD NCCF'!Z825+'4. EUR NCCF'!Z825+'5. GBP NCCF'!Z825+'6. Other(Incld) NCCF'!Z825</f>
        <v>0</v>
      </c>
      <c r="AA825" s="414">
        <f>'2. CAD NCCF'!AA825+'3. USD NCCF'!AA825+'4. EUR NCCF'!AA825+'5. GBP NCCF'!AA825+'6. Other(Incld) NCCF'!AA825</f>
        <v>0</v>
      </c>
      <c r="AB825" s="414">
        <f>'2. CAD NCCF'!AB825+'3. USD NCCF'!AB825+'4. EUR NCCF'!AB825+'5. GBP NCCF'!AB825+'6. Other(Incld) NCCF'!AB825</f>
        <v>0</v>
      </c>
      <c r="AC825" s="400">
        <f>'2. CAD NCCF'!AC825+'3. USD NCCF'!AC825+'4. EUR NCCF'!AC825+'5. GBP NCCF'!AC825+'6. Other(Incld) NCCF'!AC825</f>
        <v>0</v>
      </c>
      <c r="AD825" s="857"/>
      <c r="AE825" s="858"/>
      <c r="AF825" s="859"/>
    </row>
    <row r="826" spans="1:32" ht="15" customHeight="1" outlineLevel="1" x14ac:dyDescent="0.2">
      <c r="A826" s="222">
        <v>146</v>
      </c>
      <c r="B826" s="499"/>
      <c r="C826" s="261"/>
      <c r="D826" s="261"/>
      <c r="E826" s="933" t="str">
        <f>'2. CAD NCCF'!E826:L826</f>
        <v>FI issued CBP, high rated</v>
      </c>
      <c r="F826" s="934"/>
      <c r="G826" s="934"/>
      <c r="H826" s="934"/>
      <c r="I826" s="934"/>
      <c r="J826" s="934"/>
      <c r="K826" s="934"/>
      <c r="L826" s="935"/>
      <c r="M826" s="444">
        <f>SUBTOTAL(9,M827:M829)</f>
        <v>0</v>
      </c>
      <c r="N826" s="445">
        <f t="shared" ref="N826:AC826" si="1174">SUBTOTAL(9,N827:N829)</f>
        <v>0</v>
      </c>
      <c r="O826" s="446">
        <f t="shared" si="1174"/>
        <v>0</v>
      </c>
      <c r="P826" s="447">
        <f t="shared" si="1174"/>
        <v>0</v>
      </c>
      <c r="Q826" s="449">
        <f t="shared" si="1174"/>
        <v>0</v>
      </c>
      <c r="R826" s="445">
        <f t="shared" si="1174"/>
        <v>0</v>
      </c>
      <c r="S826" s="447">
        <f t="shared" si="1174"/>
        <v>0</v>
      </c>
      <c r="T826" s="446">
        <f t="shared" si="1174"/>
        <v>0</v>
      </c>
      <c r="U826" s="447">
        <f t="shared" si="1174"/>
        <v>0</v>
      </c>
      <c r="V826" s="446">
        <f t="shared" si="1174"/>
        <v>0</v>
      </c>
      <c r="W826" s="447">
        <f t="shared" si="1174"/>
        <v>0</v>
      </c>
      <c r="X826" s="446">
        <f t="shared" si="1174"/>
        <v>0</v>
      </c>
      <c r="Y826" s="447">
        <f t="shared" si="1174"/>
        <v>0</v>
      </c>
      <c r="Z826" s="446">
        <f t="shared" si="1174"/>
        <v>0</v>
      </c>
      <c r="AA826" s="447">
        <f t="shared" si="1174"/>
        <v>0</v>
      </c>
      <c r="AB826" s="449">
        <f t="shared" si="1174"/>
        <v>0</v>
      </c>
      <c r="AC826" s="444">
        <f t="shared" si="1174"/>
        <v>0</v>
      </c>
      <c r="AD826" s="851"/>
      <c r="AE826" s="861"/>
      <c r="AF826" s="908"/>
    </row>
    <row r="827" spans="1:32" ht="15" customHeight="1" outlineLevel="1" x14ac:dyDescent="0.2">
      <c r="A827" s="222">
        <v>147</v>
      </c>
      <c r="B827" s="499"/>
      <c r="C827" s="261"/>
      <c r="D827" s="261"/>
      <c r="E827" s="475"/>
      <c r="F827" s="880" t="str">
        <f>'2. CAD NCCF'!F827:L827</f>
        <v>FI issued unsecured bonds and paper, high rated</v>
      </c>
      <c r="G827" s="881"/>
      <c r="H827" s="881"/>
      <c r="I827" s="881"/>
      <c r="J827" s="881"/>
      <c r="K827" s="881"/>
      <c r="L827" s="882"/>
      <c r="M827" s="400">
        <f>'2. CAD NCCF'!M827+'3. USD NCCF'!M827+'4. EUR NCCF'!M827+'5. GBP NCCF'!M827+'6. Other(Incld) NCCF'!M827</f>
        <v>0</v>
      </c>
      <c r="N827" s="412">
        <f>'2. CAD NCCF'!N827+'3. USD NCCF'!N827+'4. EUR NCCF'!N827+'5. GBP NCCF'!N827+'6. Other(Incld) NCCF'!N827</f>
        <v>0</v>
      </c>
      <c r="O827" s="414">
        <f>'2. CAD NCCF'!O827+'3. USD NCCF'!O827+'4. EUR NCCF'!O827+'5. GBP NCCF'!O827+'6. Other(Incld) NCCF'!O827</f>
        <v>0</v>
      </c>
      <c r="P827" s="414">
        <f>'2. CAD NCCF'!P827+'3. USD NCCF'!P827+'4. EUR NCCF'!P827+'5. GBP NCCF'!P827+'6. Other(Incld) NCCF'!P827</f>
        <v>0</v>
      </c>
      <c r="Q827" s="418">
        <f>'2. CAD NCCF'!Q827+'3. USD NCCF'!Q827+'4. EUR NCCF'!Q827+'5. GBP NCCF'!Q827+'6. Other(Incld) NCCF'!Q827</f>
        <v>0</v>
      </c>
      <c r="R827" s="411">
        <f>'2. CAD NCCF'!R827+'3. USD NCCF'!R827+'4. EUR NCCF'!R827+'5. GBP NCCF'!R827+'6. Other(Incld) NCCF'!R827</f>
        <v>0</v>
      </c>
      <c r="S827" s="414">
        <f>'2. CAD NCCF'!S827+'3. USD NCCF'!S827+'4. EUR NCCF'!S827+'5. GBP NCCF'!S827+'6. Other(Incld) NCCF'!S827</f>
        <v>0</v>
      </c>
      <c r="T827" s="414">
        <f>'2. CAD NCCF'!T827+'3. USD NCCF'!T827+'4. EUR NCCF'!T827+'5. GBP NCCF'!T827+'6. Other(Incld) NCCF'!T827</f>
        <v>0</v>
      </c>
      <c r="U827" s="414">
        <f>'2. CAD NCCF'!U827+'3. USD NCCF'!U827+'4. EUR NCCF'!U827+'5. GBP NCCF'!U827+'6. Other(Incld) NCCF'!U827</f>
        <v>0</v>
      </c>
      <c r="V827" s="414">
        <f>'2. CAD NCCF'!V827+'3. USD NCCF'!V827+'4. EUR NCCF'!V827+'5. GBP NCCF'!V827+'6. Other(Incld) NCCF'!V827</f>
        <v>0</v>
      </c>
      <c r="W827" s="414">
        <f>'2. CAD NCCF'!W827+'3. USD NCCF'!W827+'4. EUR NCCF'!W827+'5. GBP NCCF'!W827+'6. Other(Incld) NCCF'!W827</f>
        <v>0</v>
      </c>
      <c r="X827" s="414">
        <f>'2. CAD NCCF'!X827+'3. USD NCCF'!X827+'4. EUR NCCF'!X827+'5. GBP NCCF'!X827+'6. Other(Incld) NCCF'!X827</f>
        <v>0</v>
      </c>
      <c r="Y827" s="414">
        <f>'2. CAD NCCF'!Y827+'3. USD NCCF'!Y827+'4. EUR NCCF'!Y827+'5. GBP NCCF'!Y827+'6. Other(Incld) NCCF'!Y827</f>
        <v>0</v>
      </c>
      <c r="Z827" s="414">
        <f>'2. CAD NCCF'!Z827+'3. USD NCCF'!Z827+'4. EUR NCCF'!Z827+'5. GBP NCCF'!Z827+'6. Other(Incld) NCCF'!Z827</f>
        <v>0</v>
      </c>
      <c r="AA827" s="414">
        <f>'2. CAD NCCF'!AA827+'3. USD NCCF'!AA827+'4. EUR NCCF'!AA827+'5. GBP NCCF'!AA827+'6. Other(Incld) NCCF'!AA827</f>
        <v>0</v>
      </c>
      <c r="AB827" s="414">
        <f>'2. CAD NCCF'!AB827+'3. USD NCCF'!AB827+'4. EUR NCCF'!AB827+'5. GBP NCCF'!AB827+'6. Other(Incld) NCCF'!AB827</f>
        <v>0</v>
      </c>
      <c r="AC827" s="400">
        <f>'2. CAD NCCF'!AC827+'3. USD NCCF'!AC827+'4. EUR NCCF'!AC827+'5. GBP NCCF'!AC827+'6. Other(Incld) NCCF'!AC827</f>
        <v>0</v>
      </c>
      <c r="AD827" s="909"/>
      <c r="AE827" s="910"/>
      <c r="AF827" s="911"/>
    </row>
    <row r="828" spans="1:32" ht="15" customHeight="1" outlineLevel="1" x14ac:dyDescent="0.2">
      <c r="A828" s="222">
        <v>148</v>
      </c>
      <c r="B828" s="499"/>
      <c r="C828" s="261"/>
      <c r="D828" s="261"/>
      <c r="E828" s="475"/>
      <c r="F828" s="880" t="str">
        <f>'2. CAD NCCF'!F828:L828</f>
        <v>FI issued covered bonds, high rated</v>
      </c>
      <c r="G828" s="881"/>
      <c r="H828" s="881"/>
      <c r="I828" s="881"/>
      <c r="J828" s="881"/>
      <c r="K828" s="881"/>
      <c r="L828" s="882"/>
      <c r="M828" s="400">
        <f>'2. CAD NCCF'!M828+'3. USD NCCF'!M828+'4. EUR NCCF'!M828+'5. GBP NCCF'!M828+'6. Other(Incld) NCCF'!M828</f>
        <v>0</v>
      </c>
      <c r="N828" s="412">
        <f>'2. CAD NCCF'!N828+'3. USD NCCF'!N828+'4. EUR NCCF'!N828+'5. GBP NCCF'!N828+'6. Other(Incld) NCCF'!N828</f>
        <v>0</v>
      </c>
      <c r="O828" s="414">
        <f>'2. CAD NCCF'!O828+'3. USD NCCF'!O828+'4. EUR NCCF'!O828+'5. GBP NCCF'!O828+'6. Other(Incld) NCCF'!O828</f>
        <v>0</v>
      </c>
      <c r="P828" s="414">
        <f>'2. CAD NCCF'!P828+'3. USD NCCF'!P828+'4. EUR NCCF'!P828+'5. GBP NCCF'!P828+'6. Other(Incld) NCCF'!P828</f>
        <v>0</v>
      </c>
      <c r="Q828" s="418">
        <f>'2. CAD NCCF'!Q828+'3. USD NCCF'!Q828+'4. EUR NCCF'!Q828+'5. GBP NCCF'!Q828+'6. Other(Incld) NCCF'!Q828</f>
        <v>0</v>
      </c>
      <c r="R828" s="411">
        <f>'2. CAD NCCF'!R828+'3. USD NCCF'!R828+'4. EUR NCCF'!R828+'5. GBP NCCF'!R828+'6. Other(Incld) NCCF'!R828</f>
        <v>0</v>
      </c>
      <c r="S828" s="414">
        <f>'2. CAD NCCF'!S828+'3. USD NCCF'!S828+'4. EUR NCCF'!S828+'5. GBP NCCF'!S828+'6. Other(Incld) NCCF'!S828</f>
        <v>0</v>
      </c>
      <c r="T828" s="414">
        <f>'2. CAD NCCF'!T828+'3. USD NCCF'!T828+'4. EUR NCCF'!T828+'5. GBP NCCF'!T828+'6. Other(Incld) NCCF'!T828</f>
        <v>0</v>
      </c>
      <c r="U828" s="414">
        <f>'2. CAD NCCF'!U828+'3. USD NCCF'!U828+'4. EUR NCCF'!U828+'5. GBP NCCF'!U828+'6. Other(Incld) NCCF'!U828</f>
        <v>0</v>
      </c>
      <c r="V828" s="414">
        <f>'2. CAD NCCF'!V828+'3. USD NCCF'!V828+'4. EUR NCCF'!V828+'5. GBP NCCF'!V828+'6. Other(Incld) NCCF'!V828</f>
        <v>0</v>
      </c>
      <c r="W828" s="414">
        <f>'2. CAD NCCF'!W828+'3. USD NCCF'!W828+'4. EUR NCCF'!W828+'5. GBP NCCF'!W828+'6. Other(Incld) NCCF'!W828</f>
        <v>0</v>
      </c>
      <c r="X828" s="414">
        <f>'2. CAD NCCF'!X828+'3. USD NCCF'!X828+'4. EUR NCCF'!X828+'5. GBP NCCF'!X828+'6. Other(Incld) NCCF'!X828</f>
        <v>0</v>
      </c>
      <c r="Y828" s="414">
        <f>'2. CAD NCCF'!Y828+'3. USD NCCF'!Y828+'4. EUR NCCF'!Y828+'5. GBP NCCF'!Y828+'6. Other(Incld) NCCF'!Y828</f>
        <v>0</v>
      </c>
      <c r="Z828" s="414">
        <f>'2. CAD NCCF'!Z828+'3. USD NCCF'!Z828+'4. EUR NCCF'!Z828+'5. GBP NCCF'!Z828+'6. Other(Incld) NCCF'!Z828</f>
        <v>0</v>
      </c>
      <c r="AA828" s="414">
        <f>'2. CAD NCCF'!AA828+'3. USD NCCF'!AA828+'4. EUR NCCF'!AA828+'5. GBP NCCF'!AA828+'6. Other(Incld) NCCF'!AA828</f>
        <v>0</v>
      </c>
      <c r="AB828" s="414">
        <f>'2. CAD NCCF'!AB828+'3. USD NCCF'!AB828+'4. EUR NCCF'!AB828+'5. GBP NCCF'!AB828+'6. Other(Incld) NCCF'!AB828</f>
        <v>0</v>
      </c>
      <c r="AC828" s="400">
        <f>'2. CAD NCCF'!AC828+'3. USD NCCF'!AC828+'4. EUR NCCF'!AC828+'5. GBP NCCF'!AC828+'6. Other(Incld) NCCF'!AC828</f>
        <v>0</v>
      </c>
      <c r="AD828" s="909"/>
      <c r="AE828" s="910"/>
      <c r="AF828" s="911"/>
    </row>
    <row r="829" spans="1:32" ht="15" customHeight="1" outlineLevel="1" x14ac:dyDescent="0.2">
      <c r="A829" s="222">
        <v>149</v>
      </c>
      <c r="B829" s="499"/>
      <c r="C829" s="261"/>
      <c r="D829" s="261"/>
      <c r="E829" s="475"/>
      <c r="F829" s="880" t="str">
        <f>'2. CAD NCCF'!F829:L829</f>
        <v>FI issued jumbo covered bonds, high rated</v>
      </c>
      <c r="G829" s="881"/>
      <c r="H829" s="881"/>
      <c r="I829" s="881"/>
      <c r="J829" s="881"/>
      <c r="K829" s="881"/>
      <c r="L829" s="882"/>
      <c r="M829" s="400">
        <f>'2. CAD NCCF'!M829+'3. USD NCCF'!M829+'4. EUR NCCF'!M829+'5. GBP NCCF'!M829+'6. Other(Incld) NCCF'!M829</f>
        <v>0</v>
      </c>
      <c r="N829" s="412">
        <f>'2. CAD NCCF'!N829+'3. USD NCCF'!N829+'4. EUR NCCF'!N829+'5. GBP NCCF'!N829+'6. Other(Incld) NCCF'!N829</f>
        <v>0</v>
      </c>
      <c r="O829" s="414">
        <f>'2. CAD NCCF'!O829+'3. USD NCCF'!O829+'4. EUR NCCF'!O829+'5. GBP NCCF'!O829+'6. Other(Incld) NCCF'!O829</f>
        <v>0</v>
      </c>
      <c r="P829" s="414">
        <f>'2. CAD NCCF'!P829+'3. USD NCCF'!P829+'4. EUR NCCF'!P829+'5. GBP NCCF'!P829+'6. Other(Incld) NCCF'!P829</f>
        <v>0</v>
      </c>
      <c r="Q829" s="418">
        <f>'2. CAD NCCF'!Q829+'3. USD NCCF'!Q829+'4. EUR NCCF'!Q829+'5. GBP NCCF'!Q829+'6. Other(Incld) NCCF'!Q829</f>
        <v>0</v>
      </c>
      <c r="R829" s="411">
        <f>'2. CAD NCCF'!R829+'3. USD NCCF'!R829+'4. EUR NCCF'!R829+'5. GBP NCCF'!R829+'6. Other(Incld) NCCF'!R829</f>
        <v>0</v>
      </c>
      <c r="S829" s="414">
        <f>'2. CAD NCCF'!S829+'3. USD NCCF'!S829+'4. EUR NCCF'!S829+'5. GBP NCCF'!S829+'6. Other(Incld) NCCF'!S829</f>
        <v>0</v>
      </c>
      <c r="T829" s="414">
        <f>'2. CAD NCCF'!T829+'3. USD NCCF'!T829+'4. EUR NCCF'!T829+'5. GBP NCCF'!T829+'6. Other(Incld) NCCF'!T829</f>
        <v>0</v>
      </c>
      <c r="U829" s="414">
        <f>'2. CAD NCCF'!U829+'3. USD NCCF'!U829+'4. EUR NCCF'!U829+'5. GBP NCCF'!U829+'6. Other(Incld) NCCF'!U829</f>
        <v>0</v>
      </c>
      <c r="V829" s="414">
        <f>'2. CAD NCCF'!V829+'3. USD NCCF'!V829+'4. EUR NCCF'!V829+'5. GBP NCCF'!V829+'6. Other(Incld) NCCF'!V829</f>
        <v>0</v>
      </c>
      <c r="W829" s="414">
        <f>'2. CAD NCCF'!W829+'3. USD NCCF'!W829+'4. EUR NCCF'!W829+'5. GBP NCCF'!W829+'6. Other(Incld) NCCF'!W829</f>
        <v>0</v>
      </c>
      <c r="X829" s="414">
        <f>'2. CAD NCCF'!X829+'3. USD NCCF'!X829+'4. EUR NCCF'!X829+'5. GBP NCCF'!X829+'6. Other(Incld) NCCF'!X829</f>
        <v>0</v>
      </c>
      <c r="Y829" s="414">
        <f>'2. CAD NCCF'!Y829+'3. USD NCCF'!Y829+'4. EUR NCCF'!Y829+'5. GBP NCCF'!Y829+'6. Other(Incld) NCCF'!Y829</f>
        <v>0</v>
      </c>
      <c r="Z829" s="414">
        <f>'2. CAD NCCF'!Z829+'3. USD NCCF'!Z829+'4. EUR NCCF'!Z829+'5. GBP NCCF'!Z829+'6. Other(Incld) NCCF'!Z829</f>
        <v>0</v>
      </c>
      <c r="AA829" s="414">
        <f>'2. CAD NCCF'!AA829+'3. USD NCCF'!AA829+'4. EUR NCCF'!AA829+'5. GBP NCCF'!AA829+'6. Other(Incld) NCCF'!AA829</f>
        <v>0</v>
      </c>
      <c r="AB829" s="414">
        <f>'2. CAD NCCF'!AB829+'3. USD NCCF'!AB829+'4. EUR NCCF'!AB829+'5. GBP NCCF'!AB829+'6. Other(Incld) NCCF'!AB829</f>
        <v>0</v>
      </c>
      <c r="AC829" s="400">
        <f>'2. CAD NCCF'!AC829+'3. USD NCCF'!AC829+'4. EUR NCCF'!AC829+'5. GBP NCCF'!AC829+'6. Other(Incld) NCCF'!AC829</f>
        <v>0</v>
      </c>
      <c r="AD829" s="909"/>
      <c r="AE829" s="910"/>
      <c r="AF829" s="911"/>
    </row>
    <row r="830" spans="1:32" ht="15" customHeight="1" outlineLevel="1" x14ac:dyDescent="0.2">
      <c r="A830" s="222">
        <v>150</v>
      </c>
      <c r="B830" s="499"/>
      <c r="C830" s="261"/>
      <c r="D830" s="261"/>
      <c r="E830" s="877" t="str">
        <f>'2. CAD NCCF'!E830:L830</f>
        <v>Non-FI issued CBP, medium rated</v>
      </c>
      <c r="F830" s="878"/>
      <c r="G830" s="878"/>
      <c r="H830" s="878"/>
      <c r="I830" s="878"/>
      <c r="J830" s="878"/>
      <c r="K830" s="878"/>
      <c r="L830" s="879"/>
      <c r="M830" s="399">
        <f>SUBTOTAL(9,M831:M832)</f>
        <v>0</v>
      </c>
      <c r="N830" s="402">
        <f t="shared" ref="N830:AC830" si="1175">SUBTOTAL(9,N831:N832)</f>
        <v>0</v>
      </c>
      <c r="O830" s="406">
        <f t="shared" si="1175"/>
        <v>0</v>
      </c>
      <c r="P830" s="405">
        <f t="shared" si="1175"/>
        <v>0</v>
      </c>
      <c r="Q830" s="416">
        <f t="shared" si="1175"/>
        <v>0</v>
      </c>
      <c r="R830" s="402">
        <f t="shared" si="1175"/>
        <v>0</v>
      </c>
      <c r="S830" s="405">
        <f t="shared" si="1175"/>
        <v>0</v>
      </c>
      <c r="T830" s="406">
        <f t="shared" si="1175"/>
        <v>0</v>
      </c>
      <c r="U830" s="405">
        <f t="shared" si="1175"/>
        <v>0</v>
      </c>
      <c r="V830" s="406">
        <f t="shared" si="1175"/>
        <v>0</v>
      </c>
      <c r="W830" s="405">
        <f t="shared" si="1175"/>
        <v>0</v>
      </c>
      <c r="X830" s="406">
        <f t="shared" si="1175"/>
        <v>0</v>
      </c>
      <c r="Y830" s="405">
        <f t="shared" si="1175"/>
        <v>0</v>
      </c>
      <c r="Z830" s="406">
        <f t="shared" si="1175"/>
        <v>0</v>
      </c>
      <c r="AA830" s="405">
        <f t="shared" si="1175"/>
        <v>0</v>
      </c>
      <c r="AB830" s="416">
        <f t="shared" si="1175"/>
        <v>0</v>
      </c>
      <c r="AC830" s="399">
        <f t="shared" si="1175"/>
        <v>0</v>
      </c>
      <c r="AD830" s="909"/>
      <c r="AE830" s="910"/>
      <c r="AF830" s="911"/>
    </row>
    <row r="831" spans="1:32" ht="15" customHeight="1" outlineLevel="1" x14ac:dyDescent="0.2">
      <c r="A831" s="222">
        <v>151</v>
      </c>
      <c r="B831" s="499"/>
      <c r="C831" s="261"/>
      <c r="D831" s="261"/>
      <c r="E831" s="475"/>
      <c r="F831" s="880" t="str">
        <f>'2. CAD NCCF'!F831:L831</f>
        <v>Non-FI issued unsecured bonds and paper, medium rated</v>
      </c>
      <c r="G831" s="881"/>
      <c r="H831" s="881"/>
      <c r="I831" s="881"/>
      <c r="J831" s="881"/>
      <c r="K831" s="881"/>
      <c r="L831" s="882"/>
      <c r="M831" s="400">
        <f>'2. CAD NCCF'!M831+'3. USD NCCF'!M831+'4. EUR NCCF'!M831+'5. GBP NCCF'!M831+'6. Other(Incld) NCCF'!M831</f>
        <v>0</v>
      </c>
      <c r="N831" s="412">
        <f>'2. CAD NCCF'!N831+'3. USD NCCF'!N831+'4. EUR NCCF'!N831+'5. GBP NCCF'!N831+'6. Other(Incld) NCCF'!N831</f>
        <v>0</v>
      </c>
      <c r="O831" s="414">
        <f>'2. CAD NCCF'!O831+'3. USD NCCF'!O831+'4. EUR NCCF'!O831+'5. GBP NCCF'!O831+'6. Other(Incld) NCCF'!O831</f>
        <v>0</v>
      </c>
      <c r="P831" s="414">
        <f>'2. CAD NCCF'!P831+'3. USD NCCF'!P831+'4. EUR NCCF'!P831+'5. GBP NCCF'!P831+'6. Other(Incld) NCCF'!P831</f>
        <v>0</v>
      </c>
      <c r="Q831" s="418">
        <f>'2. CAD NCCF'!Q831+'3. USD NCCF'!Q831+'4. EUR NCCF'!Q831+'5. GBP NCCF'!Q831+'6. Other(Incld) NCCF'!Q831</f>
        <v>0</v>
      </c>
      <c r="R831" s="411">
        <f>'2. CAD NCCF'!R831+'3. USD NCCF'!R831+'4. EUR NCCF'!R831+'5. GBP NCCF'!R831+'6. Other(Incld) NCCF'!R831</f>
        <v>0</v>
      </c>
      <c r="S831" s="414">
        <f>'2. CAD NCCF'!S831+'3. USD NCCF'!S831+'4. EUR NCCF'!S831+'5. GBP NCCF'!S831+'6. Other(Incld) NCCF'!S831</f>
        <v>0</v>
      </c>
      <c r="T831" s="414">
        <f>'2. CAD NCCF'!T831+'3. USD NCCF'!T831+'4. EUR NCCF'!T831+'5. GBP NCCF'!T831+'6. Other(Incld) NCCF'!T831</f>
        <v>0</v>
      </c>
      <c r="U831" s="414">
        <f>'2. CAD NCCF'!U831+'3. USD NCCF'!U831+'4. EUR NCCF'!U831+'5. GBP NCCF'!U831+'6. Other(Incld) NCCF'!U831</f>
        <v>0</v>
      </c>
      <c r="V831" s="414">
        <f>'2. CAD NCCF'!V831+'3. USD NCCF'!V831+'4. EUR NCCF'!V831+'5. GBP NCCF'!V831+'6. Other(Incld) NCCF'!V831</f>
        <v>0</v>
      </c>
      <c r="W831" s="414">
        <f>'2. CAD NCCF'!W831+'3. USD NCCF'!W831+'4. EUR NCCF'!W831+'5. GBP NCCF'!W831+'6. Other(Incld) NCCF'!W831</f>
        <v>0</v>
      </c>
      <c r="X831" s="414">
        <f>'2. CAD NCCF'!X831+'3. USD NCCF'!X831+'4. EUR NCCF'!X831+'5. GBP NCCF'!X831+'6. Other(Incld) NCCF'!X831</f>
        <v>0</v>
      </c>
      <c r="Y831" s="414">
        <f>'2. CAD NCCF'!Y831+'3. USD NCCF'!Y831+'4. EUR NCCF'!Y831+'5. GBP NCCF'!Y831+'6. Other(Incld) NCCF'!Y831</f>
        <v>0</v>
      </c>
      <c r="Z831" s="414">
        <f>'2. CAD NCCF'!Z831+'3. USD NCCF'!Z831+'4. EUR NCCF'!Z831+'5. GBP NCCF'!Z831+'6. Other(Incld) NCCF'!Z831</f>
        <v>0</v>
      </c>
      <c r="AA831" s="414">
        <f>'2. CAD NCCF'!AA831+'3. USD NCCF'!AA831+'4. EUR NCCF'!AA831+'5. GBP NCCF'!AA831+'6. Other(Incld) NCCF'!AA831</f>
        <v>0</v>
      </c>
      <c r="AB831" s="414">
        <f>'2. CAD NCCF'!AB831+'3. USD NCCF'!AB831+'4. EUR NCCF'!AB831+'5. GBP NCCF'!AB831+'6. Other(Incld) NCCF'!AB831</f>
        <v>0</v>
      </c>
      <c r="AC831" s="400">
        <f>'2. CAD NCCF'!AC831+'3. USD NCCF'!AC831+'4. EUR NCCF'!AC831+'5. GBP NCCF'!AC831+'6. Other(Incld) NCCF'!AC831</f>
        <v>0</v>
      </c>
      <c r="AD831" s="909"/>
      <c r="AE831" s="910"/>
      <c r="AF831" s="911"/>
    </row>
    <row r="832" spans="1:32" ht="15" customHeight="1" outlineLevel="1" x14ac:dyDescent="0.2">
      <c r="A832" s="222">
        <v>152</v>
      </c>
      <c r="B832" s="499"/>
      <c r="C832" s="261"/>
      <c r="D832" s="261"/>
      <c r="E832" s="475"/>
      <c r="F832" s="880" t="str">
        <f>'2. CAD NCCF'!F832:L832</f>
        <v>Non-FI issued covered bonds, medium rated</v>
      </c>
      <c r="G832" s="881"/>
      <c r="H832" s="881"/>
      <c r="I832" s="881"/>
      <c r="J832" s="881"/>
      <c r="K832" s="881"/>
      <c r="L832" s="882"/>
      <c r="M832" s="400">
        <f>'2. CAD NCCF'!M832+'3. USD NCCF'!M832+'4. EUR NCCF'!M832+'5. GBP NCCF'!M832+'6. Other(Incld) NCCF'!M832</f>
        <v>0</v>
      </c>
      <c r="N832" s="412">
        <f>'2. CAD NCCF'!N832+'3. USD NCCF'!N832+'4. EUR NCCF'!N832+'5. GBP NCCF'!N832+'6. Other(Incld) NCCF'!N832</f>
        <v>0</v>
      </c>
      <c r="O832" s="414">
        <f>'2. CAD NCCF'!O832+'3. USD NCCF'!O832+'4. EUR NCCF'!O832+'5. GBP NCCF'!O832+'6. Other(Incld) NCCF'!O832</f>
        <v>0</v>
      </c>
      <c r="P832" s="414">
        <f>'2. CAD NCCF'!P832+'3. USD NCCF'!P832+'4. EUR NCCF'!P832+'5. GBP NCCF'!P832+'6. Other(Incld) NCCF'!P832</f>
        <v>0</v>
      </c>
      <c r="Q832" s="418">
        <f>'2. CAD NCCF'!Q832+'3. USD NCCF'!Q832+'4. EUR NCCF'!Q832+'5. GBP NCCF'!Q832+'6. Other(Incld) NCCF'!Q832</f>
        <v>0</v>
      </c>
      <c r="R832" s="411">
        <f>'2. CAD NCCF'!R832+'3. USD NCCF'!R832+'4. EUR NCCF'!R832+'5. GBP NCCF'!R832+'6. Other(Incld) NCCF'!R832</f>
        <v>0</v>
      </c>
      <c r="S832" s="414">
        <f>'2. CAD NCCF'!S832+'3. USD NCCF'!S832+'4. EUR NCCF'!S832+'5. GBP NCCF'!S832+'6. Other(Incld) NCCF'!S832</f>
        <v>0</v>
      </c>
      <c r="T832" s="414">
        <f>'2. CAD NCCF'!T832+'3. USD NCCF'!T832+'4. EUR NCCF'!T832+'5. GBP NCCF'!T832+'6. Other(Incld) NCCF'!T832</f>
        <v>0</v>
      </c>
      <c r="U832" s="414">
        <f>'2. CAD NCCF'!U832+'3. USD NCCF'!U832+'4. EUR NCCF'!U832+'5. GBP NCCF'!U832+'6. Other(Incld) NCCF'!U832</f>
        <v>0</v>
      </c>
      <c r="V832" s="414">
        <f>'2. CAD NCCF'!V832+'3. USD NCCF'!V832+'4. EUR NCCF'!V832+'5. GBP NCCF'!V832+'6. Other(Incld) NCCF'!V832</f>
        <v>0</v>
      </c>
      <c r="W832" s="414">
        <f>'2. CAD NCCF'!W832+'3. USD NCCF'!W832+'4. EUR NCCF'!W832+'5. GBP NCCF'!W832+'6. Other(Incld) NCCF'!W832</f>
        <v>0</v>
      </c>
      <c r="X832" s="414">
        <f>'2. CAD NCCF'!X832+'3. USD NCCF'!X832+'4. EUR NCCF'!X832+'5. GBP NCCF'!X832+'6. Other(Incld) NCCF'!X832</f>
        <v>0</v>
      </c>
      <c r="Y832" s="414">
        <f>'2. CAD NCCF'!Y832+'3. USD NCCF'!Y832+'4. EUR NCCF'!Y832+'5. GBP NCCF'!Y832+'6. Other(Incld) NCCF'!Y832</f>
        <v>0</v>
      </c>
      <c r="Z832" s="414">
        <f>'2. CAD NCCF'!Z832+'3. USD NCCF'!Z832+'4. EUR NCCF'!Z832+'5. GBP NCCF'!Z832+'6. Other(Incld) NCCF'!Z832</f>
        <v>0</v>
      </c>
      <c r="AA832" s="414">
        <f>'2. CAD NCCF'!AA832+'3. USD NCCF'!AA832+'4. EUR NCCF'!AA832+'5. GBP NCCF'!AA832+'6. Other(Incld) NCCF'!AA832</f>
        <v>0</v>
      </c>
      <c r="AB832" s="414">
        <f>'2. CAD NCCF'!AB832+'3. USD NCCF'!AB832+'4. EUR NCCF'!AB832+'5. GBP NCCF'!AB832+'6. Other(Incld) NCCF'!AB832</f>
        <v>0</v>
      </c>
      <c r="AC832" s="400">
        <f>'2. CAD NCCF'!AC832+'3. USD NCCF'!AC832+'4. EUR NCCF'!AC832+'5. GBP NCCF'!AC832+'6. Other(Incld) NCCF'!AC832</f>
        <v>0</v>
      </c>
      <c r="AD832" s="909"/>
      <c r="AE832" s="910"/>
      <c r="AF832" s="911"/>
    </row>
    <row r="833" spans="1:32" ht="15" customHeight="1" outlineLevel="1" x14ac:dyDescent="0.2">
      <c r="A833" s="222">
        <v>153</v>
      </c>
      <c r="B833" s="499"/>
      <c r="C833" s="261"/>
      <c r="D833" s="261"/>
      <c r="E833" s="877" t="str">
        <f>'2. CAD NCCF'!E833:L833</f>
        <v>FI issued CBP, medium rated</v>
      </c>
      <c r="F833" s="878"/>
      <c r="G833" s="878"/>
      <c r="H833" s="878"/>
      <c r="I833" s="878"/>
      <c r="J833" s="878"/>
      <c r="K833" s="878"/>
      <c r="L833" s="879"/>
      <c r="M833" s="399">
        <f>SUBTOTAL(9,M834:M836)</f>
        <v>0</v>
      </c>
      <c r="N833" s="402">
        <f t="shared" ref="N833:AC833" si="1176">SUBTOTAL(9,N834:N836)</f>
        <v>0</v>
      </c>
      <c r="O833" s="406">
        <f t="shared" si="1176"/>
        <v>0</v>
      </c>
      <c r="P833" s="405">
        <f t="shared" si="1176"/>
        <v>0</v>
      </c>
      <c r="Q833" s="416">
        <f t="shared" si="1176"/>
        <v>0</v>
      </c>
      <c r="R833" s="402">
        <f t="shared" si="1176"/>
        <v>0</v>
      </c>
      <c r="S833" s="405">
        <f t="shared" si="1176"/>
        <v>0</v>
      </c>
      <c r="T833" s="406">
        <f t="shared" si="1176"/>
        <v>0</v>
      </c>
      <c r="U833" s="405">
        <f t="shared" si="1176"/>
        <v>0</v>
      </c>
      <c r="V833" s="406">
        <f t="shared" si="1176"/>
        <v>0</v>
      </c>
      <c r="W833" s="405">
        <f t="shared" si="1176"/>
        <v>0</v>
      </c>
      <c r="X833" s="406">
        <f t="shared" si="1176"/>
        <v>0</v>
      </c>
      <c r="Y833" s="405">
        <f t="shared" si="1176"/>
        <v>0</v>
      </c>
      <c r="Z833" s="406">
        <f t="shared" si="1176"/>
        <v>0</v>
      </c>
      <c r="AA833" s="405">
        <f t="shared" si="1176"/>
        <v>0</v>
      </c>
      <c r="AB833" s="416">
        <f t="shared" si="1176"/>
        <v>0</v>
      </c>
      <c r="AC833" s="399">
        <f t="shared" si="1176"/>
        <v>0</v>
      </c>
      <c r="AD833" s="909"/>
      <c r="AE833" s="910"/>
      <c r="AF833" s="911"/>
    </row>
    <row r="834" spans="1:32" ht="15" customHeight="1" outlineLevel="1" x14ac:dyDescent="0.2">
      <c r="A834" s="222">
        <v>154</v>
      </c>
      <c r="B834" s="499"/>
      <c r="C834" s="261"/>
      <c r="D834" s="261"/>
      <c r="E834" s="475"/>
      <c r="F834" s="880" t="str">
        <f>'2. CAD NCCF'!F834:L834</f>
        <v>FI issued unsecured bonds and paper, medium rated</v>
      </c>
      <c r="G834" s="881"/>
      <c r="H834" s="881"/>
      <c r="I834" s="881"/>
      <c r="J834" s="881"/>
      <c r="K834" s="881"/>
      <c r="L834" s="882"/>
      <c r="M834" s="400">
        <f>'2. CAD NCCF'!M834+'3. USD NCCF'!M834+'4. EUR NCCF'!M834+'5. GBP NCCF'!M834+'6. Other(Incld) NCCF'!M834</f>
        <v>0</v>
      </c>
      <c r="N834" s="412">
        <f>'2. CAD NCCF'!N834+'3. USD NCCF'!N834+'4. EUR NCCF'!N834+'5. GBP NCCF'!N834+'6. Other(Incld) NCCF'!N834</f>
        <v>0</v>
      </c>
      <c r="O834" s="414">
        <f>'2. CAD NCCF'!O834+'3. USD NCCF'!O834+'4. EUR NCCF'!O834+'5. GBP NCCF'!O834+'6. Other(Incld) NCCF'!O834</f>
        <v>0</v>
      </c>
      <c r="P834" s="414">
        <f>'2. CAD NCCF'!P834+'3. USD NCCF'!P834+'4. EUR NCCF'!P834+'5. GBP NCCF'!P834+'6. Other(Incld) NCCF'!P834</f>
        <v>0</v>
      </c>
      <c r="Q834" s="418">
        <f>'2. CAD NCCF'!Q834+'3. USD NCCF'!Q834+'4. EUR NCCF'!Q834+'5. GBP NCCF'!Q834+'6. Other(Incld) NCCF'!Q834</f>
        <v>0</v>
      </c>
      <c r="R834" s="411">
        <f>'2. CAD NCCF'!R834+'3. USD NCCF'!R834+'4. EUR NCCF'!R834+'5. GBP NCCF'!R834+'6. Other(Incld) NCCF'!R834</f>
        <v>0</v>
      </c>
      <c r="S834" s="414">
        <f>'2. CAD NCCF'!S834+'3. USD NCCF'!S834+'4. EUR NCCF'!S834+'5. GBP NCCF'!S834+'6. Other(Incld) NCCF'!S834</f>
        <v>0</v>
      </c>
      <c r="T834" s="414">
        <f>'2. CAD NCCF'!T834+'3. USD NCCF'!T834+'4. EUR NCCF'!T834+'5. GBP NCCF'!T834+'6. Other(Incld) NCCF'!T834</f>
        <v>0</v>
      </c>
      <c r="U834" s="414">
        <f>'2. CAD NCCF'!U834+'3. USD NCCF'!U834+'4. EUR NCCF'!U834+'5. GBP NCCF'!U834+'6. Other(Incld) NCCF'!U834</f>
        <v>0</v>
      </c>
      <c r="V834" s="414">
        <f>'2. CAD NCCF'!V834+'3. USD NCCF'!V834+'4. EUR NCCF'!V834+'5. GBP NCCF'!V834+'6. Other(Incld) NCCF'!V834</f>
        <v>0</v>
      </c>
      <c r="W834" s="414">
        <f>'2. CAD NCCF'!W834+'3. USD NCCF'!W834+'4. EUR NCCF'!W834+'5. GBP NCCF'!W834+'6. Other(Incld) NCCF'!W834</f>
        <v>0</v>
      </c>
      <c r="X834" s="414">
        <f>'2. CAD NCCF'!X834+'3. USD NCCF'!X834+'4. EUR NCCF'!X834+'5. GBP NCCF'!X834+'6. Other(Incld) NCCF'!X834</f>
        <v>0</v>
      </c>
      <c r="Y834" s="414">
        <f>'2. CAD NCCF'!Y834+'3. USD NCCF'!Y834+'4. EUR NCCF'!Y834+'5. GBP NCCF'!Y834+'6. Other(Incld) NCCF'!Y834</f>
        <v>0</v>
      </c>
      <c r="Z834" s="414">
        <f>'2. CAD NCCF'!Z834+'3. USD NCCF'!Z834+'4. EUR NCCF'!Z834+'5. GBP NCCF'!Z834+'6. Other(Incld) NCCF'!Z834</f>
        <v>0</v>
      </c>
      <c r="AA834" s="414">
        <f>'2. CAD NCCF'!AA834+'3. USD NCCF'!AA834+'4. EUR NCCF'!AA834+'5. GBP NCCF'!AA834+'6. Other(Incld) NCCF'!AA834</f>
        <v>0</v>
      </c>
      <c r="AB834" s="414">
        <f>'2. CAD NCCF'!AB834+'3. USD NCCF'!AB834+'4. EUR NCCF'!AB834+'5. GBP NCCF'!AB834+'6. Other(Incld) NCCF'!AB834</f>
        <v>0</v>
      </c>
      <c r="AC834" s="400">
        <f>'2. CAD NCCF'!AC834+'3. USD NCCF'!AC834+'4. EUR NCCF'!AC834+'5. GBP NCCF'!AC834+'6. Other(Incld) NCCF'!AC834</f>
        <v>0</v>
      </c>
      <c r="AD834" s="909"/>
      <c r="AE834" s="910"/>
      <c r="AF834" s="911"/>
    </row>
    <row r="835" spans="1:32" ht="15" customHeight="1" outlineLevel="1" x14ac:dyDescent="0.2">
      <c r="A835" s="222">
        <v>155</v>
      </c>
      <c r="B835" s="499"/>
      <c r="C835" s="261"/>
      <c r="D835" s="261"/>
      <c r="E835" s="475"/>
      <c r="F835" s="880" t="str">
        <f>'2. CAD NCCF'!F835:L835</f>
        <v>FI issued covered bonds, medium rated</v>
      </c>
      <c r="G835" s="881"/>
      <c r="H835" s="881"/>
      <c r="I835" s="881"/>
      <c r="J835" s="881"/>
      <c r="K835" s="881"/>
      <c r="L835" s="882"/>
      <c r="M835" s="400">
        <f>'2. CAD NCCF'!M835+'3. USD NCCF'!M835+'4. EUR NCCF'!M835+'5. GBP NCCF'!M835+'6. Other(Incld) NCCF'!M835</f>
        <v>0</v>
      </c>
      <c r="N835" s="412">
        <f>'2. CAD NCCF'!N835+'3. USD NCCF'!N835+'4. EUR NCCF'!N835+'5. GBP NCCF'!N835+'6. Other(Incld) NCCF'!N835</f>
        <v>0</v>
      </c>
      <c r="O835" s="414">
        <f>'2. CAD NCCF'!O835+'3. USD NCCF'!O835+'4. EUR NCCF'!O835+'5. GBP NCCF'!O835+'6. Other(Incld) NCCF'!O835</f>
        <v>0</v>
      </c>
      <c r="P835" s="414">
        <f>'2. CAD NCCF'!P835+'3. USD NCCF'!P835+'4. EUR NCCF'!P835+'5. GBP NCCF'!P835+'6. Other(Incld) NCCF'!P835</f>
        <v>0</v>
      </c>
      <c r="Q835" s="418">
        <f>'2. CAD NCCF'!Q835+'3. USD NCCF'!Q835+'4. EUR NCCF'!Q835+'5. GBP NCCF'!Q835+'6. Other(Incld) NCCF'!Q835</f>
        <v>0</v>
      </c>
      <c r="R835" s="411">
        <f>'2. CAD NCCF'!R835+'3. USD NCCF'!R835+'4. EUR NCCF'!R835+'5. GBP NCCF'!R835+'6. Other(Incld) NCCF'!R835</f>
        <v>0</v>
      </c>
      <c r="S835" s="414">
        <f>'2. CAD NCCF'!S835+'3. USD NCCF'!S835+'4. EUR NCCF'!S835+'5. GBP NCCF'!S835+'6. Other(Incld) NCCF'!S835</f>
        <v>0</v>
      </c>
      <c r="T835" s="414">
        <f>'2. CAD NCCF'!T835+'3. USD NCCF'!T835+'4. EUR NCCF'!T835+'5. GBP NCCF'!T835+'6. Other(Incld) NCCF'!T835</f>
        <v>0</v>
      </c>
      <c r="U835" s="414">
        <f>'2. CAD NCCF'!U835+'3. USD NCCF'!U835+'4. EUR NCCF'!U835+'5. GBP NCCF'!U835+'6. Other(Incld) NCCF'!U835</f>
        <v>0</v>
      </c>
      <c r="V835" s="414">
        <f>'2. CAD NCCF'!V835+'3. USD NCCF'!V835+'4. EUR NCCF'!V835+'5. GBP NCCF'!V835+'6. Other(Incld) NCCF'!V835</f>
        <v>0</v>
      </c>
      <c r="W835" s="414">
        <f>'2. CAD NCCF'!W835+'3. USD NCCF'!W835+'4. EUR NCCF'!W835+'5. GBP NCCF'!W835+'6. Other(Incld) NCCF'!W835</f>
        <v>0</v>
      </c>
      <c r="X835" s="414">
        <f>'2. CAD NCCF'!X835+'3. USD NCCF'!X835+'4. EUR NCCF'!X835+'5. GBP NCCF'!X835+'6. Other(Incld) NCCF'!X835</f>
        <v>0</v>
      </c>
      <c r="Y835" s="414">
        <f>'2. CAD NCCF'!Y835+'3. USD NCCF'!Y835+'4. EUR NCCF'!Y835+'5. GBP NCCF'!Y835+'6. Other(Incld) NCCF'!Y835</f>
        <v>0</v>
      </c>
      <c r="Z835" s="414">
        <f>'2. CAD NCCF'!Z835+'3. USD NCCF'!Z835+'4. EUR NCCF'!Z835+'5. GBP NCCF'!Z835+'6. Other(Incld) NCCF'!Z835</f>
        <v>0</v>
      </c>
      <c r="AA835" s="414">
        <f>'2. CAD NCCF'!AA835+'3. USD NCCF'!AA835+'4. EUR NCCF'!AA835+'5. GBP NCCF'!AA835+'6. Other(Incld) NCCF'!AA835</f>
        <v>0</v>
      </c>
      <c r="AB835" s="414">
        <f>'2. CAD NCCF'!AB835+'3. USD NCCF'!AB835+'4. EUR NCCF'!AB835+'5. GBP NCCF'!AB835+'6. Other(Incld) NCCF'!AB835</f>
        <v>0</v>
      </c>
      <c r="AC835" s="400">
        <f>'2. CAD NCCF'!AC835+'3. USD NCCF'!AC835+'4. EUR NCCF'!AC835+'5. GBP NCCF'!AC835+'6. Other(Incld) NCCF'!AC835</f>
        <v>0</v>
      </c>
      <c r="AD835" s="909"/>
      <c r="AE835" s="910"/>
      <c r="AF835" s="911"/>
    </row>
    <row r="836" spans="1:32" ht="15" customHeight="1" outlineLevel="1" x14ac:dyDescent="0.2">
      <c r="A836" s="222">
        <v>156</v>
      </c>
      <c r="B836" s="499"/>
      <c r="C836" s="261"/>
      <c r="D836" s="261"/>
      <c r="E836" s="475"/>
      <c r="F836" s="880" t="str">
        <f>'2. CAD NCCF'!F836:L836</f>
        <v>FI issued jumbo covered bonds, medium rated</v>
      </c>
      <c r="G836" s="881"/>
      <c r="H836" s="881"/>
      <c r="I836" s="881"/>
      <c r="J836" s="881"/>
      <c r="K836" s="881"/>
      <c r="L836" s="882"/>
      <c r="M836" s="400">
        <f>'2. CAD NCCF'!M836+'3. USD NCCF'!M836+'4. EUR NCCF'!M836+'5. GBP NCCF'!M836+'6. Other(Incld) NCCF'!M836</f>
        <v>0</v>
      </c>
      <c r="N836" s="412">
        <f>'2. CAD NCCF'!N836+'3. USD NCCF'!N836+'4. EUR NCCF'!N836+'5. GBP NCCF'!N836+'6. Other(Incld) NCCF'!N836</f>
        <v>0</v>
      </c>
      <c r="O836" s="414">
        <f>'2. CAD NCCF'!O836+'3. USD NCCF'!O836+'4. EUR NCCF'!O836+'5. GBP NCCF'!O836+'6. Other(Incld) NCCF'!O836</f>
        <v>0</v>
      </c>
      <c r="P836" s="414">
        <f>'2. CAD NCCF'!P836+'3. USD NCCF'!P836+'4. EUR NCCF'!P836+'5. GBP NCCF'!P836+'6. Other(Incld) NCCF'!P836</f>
        <v>0</v>
      </c>
      <c r="Q836" s="418">
        <f>'2. CAD NCCF'!Q836+'3. USD NCCF'!Q836+'4. EUR NCCF'!Q836+'5. GBP NCCF'!Q836+'6. Other(Incld) NCCF'!Q836</f>
        <v>0</v>
      </c>
      <c r="R836" s="411">
        <f>'2. CAD NCCF'!R836+'3. USD NCCF'!R836+'4. EUR NCCF'!R836+'5. GBP NCCF'!R836+'6. Other(Incld) NCCF'!R836</f>
        <v>0</v>
      </c>
      <c r="S836" s="414">
        <f>'2. CAD NCCF'!S836+'3. USD NCCF'!S836+'4. EUR NCCF'!S836+'5. GBP NCCF'!S836+'6. Other(Incld) NCCF'!S836</f>
        <v>0</v>
      </c>
      <c r="T836" s="414">
        <f>'2. CAD NCCF'!T836+'3. USD NCCF'!T836+'4. EUR NCCF'!T836+'5. GBP NCCF'!T836+'6. Other(Incld) NCCF'!T836</f>
        <v>0</v>
      </c>
      <c r="U836" s="414">
        <f>'2. CAD NCCF'!U836+'3. USD NCCF'!U836+'4. EUR NCCF'!U836+'5. GBP NCCF'!U836+'6. Other(Incld) NCCF'!U836</f>
        <v>0</v>
      </c>
      <c r="V836" s="414">
        <f>'2. CAD NCCF'!V836+'3. USD NCCF'!V836+'4. EUR NCCF'!V836+'5. GBP NCCF'!V836+'6. Other(Incld) NCCF'!V836</f>
        <v>0</v>
      </c>
      <c r="W836" s="414">
        <f>'2. CAD NCCF'!W836+'3. USD NCCF'!W836+'4. EUR NCCF'!W836+'5. GBP NCCF'!W836+'6. Other(Incld) NCCF'!W836</f>
        <v>0</v>
      </c>
      <c r="X836" s="414">
        <f>'2. CAD NCCF'!X836+'3. USD NCCF'!X836+'4. EUR NCCF'!X836+'5. GBP NCCF'!X836+'6. Other(Incld) NCCF'!X836</f>
        <v>0</v>
      </c>
      <c r="Y836" s="414">
        <f>'2. CAD NCCF'!Y836+'3. USD NCCF'!Y836+'4. EUR NCCF'!Y836+'5. GBP NCCF'!Y836+'6. Other(Incld) NCCF'!Y836</f>
        <v>0</v>
      </c>
      <c r="Z836" s="414">
        <f>'2. CAD NCCF'!Z836+'3. USD NCCF'!Z836+'4. EUR NCCF'!Z836+'5. GBP NCCF'!Z836+'6. Other(Incld) NCCF'!Z836</f>
        <v>0</v>
      </c>
      <c r="AA836" s="414">
        <f>'2. CAD NCCF'!AA836+'3. USD NCCF'!AA836+'4. EUR NCCF'!AA836+'5. GBP NCCF'!AA836+'6. Other(Incld) NCCF'!AA836</f>
        <v>0</v>
      </c>
      <c r="AB836" s="414">
        <f>'2. CAD NCCF'!AB836+'3. USD NCCF'!AB836+'4. EUR NCCF'!AB836+'5. GBP NCCF'!AB836+'6. Other(Incld) NCCF'!AB836</f>
        <v>0</v>
      </c>
      <c r="AC836" s="400">
        <f>'2. CAD NCCF'!AC836+'3. USD NCCF'!AC836+'4. EUR NCCF'!AC836+'5. GBP NCCF'!AC836+'6. Other(Incld) NCCF'!AC836</f>
        <v>0</v>
      </c>
      <c r="AD836" s="909"/>
      <c r="AE836" s="910"/>
      <c r="AF836" s="911"/>
    </row>
    <row r="837" spans="1:32" ht="15" customHeight="1" outlineLevel="1" x14ac:dyDescent="0.2">
      <c r="A837" s="222">
        <v>157</v>
      </c>
      <c r="B837" s="499"/>
      <c r="C837" s="261"/>
      <c r="D837" s="261"/>
      <c r="E837" s="877" t="str">
        <f>'2. CAD NCCF'!E837:L837</f>
        <v>Non-FI issued CBP, low or not rated</v>
      </c>
      <c r="F837" s="878"/>
      <c r="G837" s="878"/>
      <c r="H837" s="878"/>
      <c r="I837" s="878"/>
      <c r="J837" s="878"/>
      <c r="K837" s="878"/>
      <c r="L837" s="879"/>
      <c r="M837" s="399">
        <f>SUBTOTAL(9,M838:M839)</f>
        <v>0</v>
      </c>
      <c r="N837" s="402">
        <f t="shared" ref="N837:AC837" si="1177">SUBTOTAL(9,N838:N839)</f>
        <v>0</v>
      </c>
      <c r="O837" s="406">
        <f t="shared" si="1177"/>
        <v>0</v>
      </c>
      <c r="P837" s="405">
        <f t="shared" si="1177"/>
        <v>0</v>
      </c>
      <c r="Q837" s="416">
        <f t="shared" si="1177"/>
        <v>0</v>
      </c>
      <c r="R837" s="402">
        <f t="shared" si="1177"/>
        <v>0</v>
      </c>
      <c r="S837" s="405">
        <f t="shared" si="1177"/>
        <v>0</v>
      </c>
      <c r="T837" s="406">
        <f t="shared" si="1177"/>
        <v>0</v>
      </c>
      <c r="U837" s="405">
        <f t="shared" si="1177"/>
        <v>0</v>
      </c>
      <c r="V837" s="406">
        <f t="shared" si="1177"/>
        <v>0</v>
      </c>
      <c r="W837" s="405">
        <f t="shared" si="1177"/>
        <v>0</v>
      </c>
      <c r="X837" s="406">
        <f t="shared" si="1177"/>
        <v>0</v>
      </c>
      <c r="Y837" s="405">
        <f t="shared" si="1177"/>
        <v>0</v>
      </c>
      <c r="Z837" s="406">
        <f t="shared" si="1177"/>
        <v>0</v>
      </c>
      <c r="AA837" s="405">
        <f t="shared" si="1177"/>
        <v>0</v>
      </c>
      <c r="AB837" s="416">
        <f t="shared" si="1177"/>
        <v>0</v>
      </c>
      <c r="AC837" s="399">
        <f t="shared" si="1177"/>
        <v>0</v>
      </c>
      <c r="AD837" s="909"/>
      <c r="AE837" s="910"/>
      <c r="AF837" s="911"/>
    </row>
    <row r="838" spans="1:32" ht="15" customHeight="1" outlineLevel="1" x14ac:dyDescent="0.2">
      <c r="A838" s="222">
        <v>158</v>
      </c>
      <c r="B838" s="499"/>
      <c r="C838" s="261"/>
      <c r="D838" s="261"/>
      <c r="E838" s="475"/>
      <c r="F838" s="880" t="str">
        <f>'2. CAD NCCF'!F838:L838</f>
        <v>Non-FI issued unsecured bonds and paper, low or not rated</v>
      </c>
      <c r="G838" s="881"/>
      <c r="H838" s="881"/>
      <c r="I838" s="881"/>
      <c r="J838" s="881"/>
      <c r="K838" s="881"/>
      <c r="L838" s="882"/>
      <c r="M838" s="400">
        <f>'2. CAD NCCF'!M838+'3. USD NCCF'!M838+'4. EUR NCCF'!M838+'5. GBP NCCF'!M838+'6. Other(Incld) NCCF'!M838</f>
        <v>0</v>
      </c>
      <c r="N838" s="412">
        <f>'2. CAD NCCF'!N838+'3. USD NCCF'!N838+'4. EUR NCCF'!N838+'5. GBP NCCF'!N838+'6. Other(Incld) NCCF'!N838</f>
        <v>0</v>
      </c>
      <c r="O838" s="414">
        <f>'2. CAD NCCF'!O838+'3. USD NCCF'!O838+'4. EUR NCCF'!O838+'5. GBP NCCF'!O838+'6. Other(Incld) NCCF'!O838</f>
        <v>0</v>
      </c>
      <c r="P838" s="414">
        <f>'2. CAD NCCF'!P838+'3. USD NCCF'!P838+'4. EUR NCCF'!P838+'5. GBP NCCF'!P838+'6. Other(Incld) NCCF'!P838</f>
        <v>0</v>
      </c>
      <c r="Q838" s="418">
        <f>'2. CAD NCCF'!Q838+'3. USD NCCF'!Q838+'4. EUR NCCF'!Q838+'5. GBP NCCF'!Q838+'6. Other(Incld) NCCF'!Q838</f>
        <v>0</v>
      </c>
      <c r="R838" s="411">
        <f>'2. CAD NCCF'!R838+'3. USD NCCF'!R838+'4. EUR NCCF'!R838+'5. GBP NCCF'!R838+'6. Other(Incld) NCCF'!R838</f>
        <v>0</v>
      </c>
      <c r="S838" s="414">
        <f>'2. CAD NCCF'!S838+'3. USD NCCF'!S838+'4. EUR NCCF'!S838+'5. GBP NCCF'!S838+'6. Other(Incld) NCCF'!S838</f>
        <v>0</v>
      </c>
      <c r="T838" s="414">
        <f>'2. CAD NCCF'!T838+'3. USD NCCF'!T838+'4. EUR NCCF'!T838+'5. GBP NCCF'!T838+'6. Other(Incld) NCCF'!T838</f>
        <v>0</v>
      </c>
      <c r="U838" s="414">
        <f>'2. CAD NCCF'!U838+'3. USD NCCF'!U838+'4. EUR NCCF'!U838+'5. GBP NCCF'!U838+'6. Other(Incld) NCCF'!U838</f>
        <v>0</v>
      </c>
      <c r="V838" s="414">
        <f>'2. CAD NCCF'!V838+'3. USD NCCF'!V838+'4. EUR NCCF'!V838+'5. GBP NCCF'!V838+'6. Other(Incld) NCCF'!V838</f>
        <v>0</v>
      </c>
      <c r="W838" s="414">
        <f>'2. CAD NCCF'!W838+'3. USD NCCF'!W838+'4. EUR NCCF'!W838+'5. GBP NCCF'!W838+'6. Other(Incld) NCCF'!W838</f>
        <v>0</v>
      </c>
      <c r="X838" s="414">
        <f>'2. CAD NCCF'!X838+'3. USD NCCF'!X838+'4. EUR NCCF'!X838+'5. GBP NCCF'!X838+'6. Other(Incld) NCCF'!X838</f>
        <v>0</v>
      </c>
      <c r="Y838" s="414">
        <f>'2. CAD NCCF'!Y838+'3. USD NCCF'!Y838+'4. EUR NCCF'!Y838+'5. GBP NCCF'!Y838+'6. Other(Incld) NCCF'!Y838</f>
        <v>0</v>
      </c>
      <c r="Z838" s="414">
        <f>'2. CAD NCCF'!Z838+'3. USD NCCF'!Z838+'4. EUR NCCF'!Z838+'5. GBP NCCF'!Z838+'6. Other(Incld) NCCF'!Z838</f>
        <v>0</v>
      </c>
      <c r="AA838" s="414">
        <f>'2. CAD NCCF'!AA838+'3. USD NCCF'!AA838+'4. EUR NCCF'!AA838+'5. GBP NCCF'!AA838+'6. Other(Incld) NCCF'!AA838</f>
        <v>0</v>
      </c>
      <c r="AB838" s="414">
        <f>'2. CAD NCCF'!AB838+'3. USD NCCF'!AB838+'4. EUR NCCF'!AB838+'5. GBP NCCF'!AB838+'6. Other(Incld) NCCF'!AB838</f>
        <v>0</v>
      </c>
      <c r="AC838" s="400">
        <f>'2. CAD NCCF'!AC838+'3. USD NCCF'!AC838+'4. EUR NCCF'!AC838+'5. GBP NCCF'!AC838+'6. Other(Incld) NCCF'!AC838</f>
        <v>0</v>
      </c>
      <c r="AD838" s="909"/>
      <c r="AE838" s="910"/>
      <c r="AF838" s="911"/>
    </row>
    <row r="839" spans="1:32" ht="15" customHeight="1" outlineLevel="1" x14ac:dyDescent="0.2">
      <c r="A839" s="222">
        <v>159</v>
      </c>
      <c r="B839" s="499"/>
      <c r="C839" s="261"/>
      <c r="D839" s="261"/>
      <c r="E839" s="475"/>
      <c r="F839" s="880" t="str">
        <f>'2. CAD NCCF'!F839:L839</f>
        <v>Non-FI issued covered bonds, low or not rated</v>
      </c>
      <c r="G839" s="881"/>
      <c r="H839" s="881"/>
      <c r="I839" s="881"/>
      <c r="J839" s="881"/>
      <c r="K839" s="881"/>
      <c r="L839" s="882"/>
      <c r="M839" s="400">
        <f>'2. CAD NCCF'!M839+'3. USD NCCF'!M839+'4. EUR NCCF'!M839+'5. GBP NCCF'!M839+'6. Other(Incld) NCCF'!M839</f>
        <v>0</v>
      </c>
      <c r="N839" s="412">
        <f>'2. CAD NCCF'!N839+'3. USD NCCF'!N839+'4. EUR NCCF'!N839+'5. GBP NCCF'!N839+'6. Other(Incld) NCCF'!N839</f>
        <v>0</v>
      </c>
      <c r="O839" s="414">
        <f>'2. CAD NCCF'!O839+'3. USD NCCF'!O839+'4. EUR NCCF'!O839+'5. GBP NCCF'!O839+'6. Other(Incld) NCCF'!O839</f>
        <v>0</v>
      </c>
      <c r="P839" s="414">
        <f>'2. CAD NCCF'!P839+'3. USD NCCF'!P839+'4. EUR NCCF'!P839+'5. GBP NCCF'!P839+'6. Other(Incld) NCCF'!P839</f>
        <v>0</v>
      </c>
      <c r="Q839" s="418">
        <f>'2. CAD NCCF'!Q839+'3. USD NCCF'!Q839+'4. EUR NCCF'!Q839+'5. GBP NCCF'!Q839+'6. Other(Incld) NCCF'!Q839</f>
        <v>0</v>
      </c>
      <c r="R839" s="411">
        <f>'2. CAD NCCF'!R839+'3. USD NCCF'!R839+'4. EUR NCCF'!R839+'5. GBP NCCF'!R839+'6. Other(Incld) NCCF'!R839</f>
        <v>0</v>
      </c>
      <c r="S839" s="414">
        <f>'2. CAD NCCF'!S839+'3. USD NCCF'!S839+'4. EUR NCCF'!S839+'5. GBP NCCF'!S839+'6. Other(Incld) NCCF'!S839</f>
        <v>0</v>
      </c>
      <c r="T839" s="414">
        <f>'2. CAD NCCF'!T839+'3. USD NCCF'!T839+'4. EUR NCCF'!T839+'5. GBP NCCF'!T839+'6. Other(Incld) NCCF'!T839</f>
        <v>0</v>
      </c>
      <c r="U839" s="414">
        <f>'2. CAD NCCF'!U839+'3. USD NCCF'!U839+'4. EUR NCCF'!U839+'5. GBP NCCF'!U839+'6. Other(Incld) NCCF'!U839</f>
        <v>0</v>
      </c>
      <c r="V839" s="414">
        <f>'2. CAD NCCF'!V839+'3. USD NCCF'!V839+'4. EUR NCCF'!V839+'5. GBP NCCF'!V839+'6. Other(Incld) NCCF'!V839</f>
        <v>0</v>
      </c>
      <c r="W839" s="414">
        <f>'2. CAD NCCF'!W839+'3. USD NCCF'!W839+'4. EUR NCCF'!W839+'5. GBP NCCF'!W839+'6. Other(Incld) NCCF'!W839</f>
        <v>0</v>
      </c>
      <c r="X839" s="414">
        <f>'2. CAD NCCF'!X839+'3. USD NCCF'!X839+'4. EUR NCCF'!X839+'5. GBP NCCF'!X839+'6. Other(Incld) NCCF'!X839</f>
        <v>0</v>
      </c>
      <c r="Y839" s="414">
        <f>'2. CAD NCCF'!Y839+'3. USD NCCF'!Y839+'4. EUR NCCF'!Y839+'5. GBP NCCF'!Y839+'6. Other(Incld) NCCF'!Y839</f>
        <v>0</v>
      </c>
      <c r="Z839" s="414">
        <f>'2. CAD NCCF'!Z839+'3. USD NCCF'!Z839+'4. EUR NCCF'!Z839+'5. GBP NCCF'!Z839+'6. Other(Incld) NCCF'!Z839</f>
        <v>0</v>
      </c>
      <c r="AA839" s="414">
        <f>'2. CAD NCCF'!AA839+'3. USD NCCF'!AA839+'4. EUR NCCF'!AA839+'5. GBP NCCF'!AA839+'6. Other(Incld) NCCF'!AA839</f>
        <v>0</v>
      </c>
      <c r="AB839" s="414">
        <f>'2. CAD NCCF'!AB839+'3. USD NCCF'!AB839+'4. EUR NCCF'!AB839+'5. GBP NCCF'!AB839+'6. Other(Incld) NCCF'!AB839</f>
        <v>0</v>
      </c>
      <c r="AC839" s="400">
        <f>'2. CAD NCCF'!AC839+'3. USD NCCF'!AC839+'4. EUR NCCF'!AC839+'5. GBP NCCF'!AC839+'6. Other(Incld) NCCF'!AC839</f>
        <v>0</v>
      </c>
      <c r="AD839" s="909"/>
      <c r="AE839" s="910"/>
      <c r="AF839" s="911"/>
    </row>
    <row r="840" spans="1:32" ht="15" customHeight="1" outlineLevel="1" x14ac:dyDescent="0.2">
      <c r="A840" s="222">
        <v>160</v>
      </c>
      <c r="B840" s="499"/>
      <c r="C840" s="261"/>
      <c r="D840" s="261"/>
      <c r="E840" s="877" t="str">
        <f>'2. CAD NCCF'!E840:L840</f>
        <v>FI issued CBP, low or not rated</v>
      </c>
      <c r="F840" s="878"/>
      <c r="G840" s="878"/>
      <c r="H840" s="878"/>
      <c r="I840" s="878"/>
      <c r="J840" s="878"/>
      <c r="K840" s="878"/>
      <c r="L840" s="879"/>
      <c r="M840" s="399">
        <f>SUBTOTAL(9,M841:M843)</f>
        <v>0</v>
      </c>
      <c r="N840" s="402">
        <f t="shared" ref="N840:AC840" si="1178">SUBTOTAL(9,N841:N843)</f>
        <v>0</v>
      </c>
      <c r="O840" s="406">
        <f t="shared" si="1178"/>
        <v>0</v>
      </c>
      <c r="P840" s="405">
        <f t="shared" si="1178"/>
        <v>0</v>
      </c>
      <c r="Q840" s="416">
        <f t="shared" si="1178"/>
        <v>0</v>
      </c>
      <c r="R840" s="402">
        <f t="shared" si="1178"/>
        <v>0</v>
      </c>
      <c r="S840" s="405">
        <f t="shared" si="1178"/>
        <v>0</v>
      </c>
      <c r="T840" s="406">
        <f t="shared" si="1178"/>
        <v>0</v>
      </c>
      <c r="U840" s="405">
        <f t="shared" si="1178"/>
        <v>0</v>
      </c>
      <c r="V840" s="406">
        <f t="shared" si="1178"/>
        <v>0</v>
      </c>
      <c r="W840" s="405">
        <f t="shared" si="1178"/>
        <v>0</v>
      </c>
      <c r="X840" s="406">
        <f t="shared" si="1178"/>
        <v>0</v>
      </c>
      <c r="Y840" s="405">
        <f t="shared" si="1178"/>
        <v>0</v>
      </c>
      <c r="Z840" s="406">
        <f t="shared" si="1178"/>
        <v>0</v>
      </c>
      <c r="AA840" s="405">
        <f t="shared" si="1178"/>
        <v>0</v>
      </c>
      <c r="AB840" s="416">
        <f t="shared" si="1178"/>
        <v>0</v>
      </c>
      <c r="AC840" s="399">
        <f t="shared" si="1178"/>
        <v>0</v>
      </c>
      <c r="AD840" s="909"/>
      <c r="AE840" s="910"/>
      <c r="AF840" s="911"/>
    </row>
    <row r="841" spans="1:32" ht="15" customHeight="1" outlineLevel="1" x14ac:dyDescent="0.2">
      <c r="A841" s="222">
        <v>161</v>
      </c>
      <c r="B841" s="499"/>
      <c r="C841" s="261"/>
      <c r="D841" s="261"/>
      <c r="E841" s="475"/>
      <c r="F841" s="880" t="str">
        <f>'2. CAD NCCF'!F841:L841</f>
        <v>FI issued unsecured bonds and paper, low or not rated</v>
      </c>
      <c r="G841" s="881"/>
      <c r="H841" s="881"/>
      <c r="I841" s="881"/>
      <c r="J841" s="881"/>
      <c r="K841" s="881"/>
      <c r="L841" s="882"/>
      <c r="M841" s="400">
        <f>'2. CAD NCCF'!M841+'3. USD NCCF'!M841+'4. EUR NCCF'!M841+'5. GBP NCCF'!M841+'6. Other(Incld) NCCF'!M841</f>
        <v>0</v>
      </c>
      <c r="N841" s="412">
        <f>'2. CAD NCCF'!N841+'3. USD NCCF'!N841+'4. EUR NCCF'!N841+'5. GBP NCCF'!N841+'6. Other(Incld) NCCF'!N841</f>
        <v>0</v>
      </c>
      <c r="O841" s="414">
        <f>'2. CAD NCCF'!O841+'3. USD NCCF'!O841+'4. EUR NCCF'!O841+'5. GBP NCCF'!O841+'6. Other(Incld) NCCF'!O841</f>
        <v>0</v>
      </c>
      <c r="P841" s="414">
        <f>'2. CAD NCCF'!P841+'3. USD NCCF'!P841+'4. EUR NCCF'!P841+'5. GBP NCCF'!P841+'6. Other(Incld) NCCF'!P841</f>
        <v>0</v>
      </c>
      <c r="Q841" s="418">
        <f>'2. CAD NCCF'!Q841+'3. USD NCCF'!Q841+'4. EUR NCCF'!Q841+'5. GBP NCCF'!Q841+'6. Other(Incld) NCCF'!Q841</f>
        <v>0</v>
      </c>
      <c r="R841" s="411">
        <f>'2. CAD NCCF'!R841+'3. USD NCCF'!R841+'4. EUR NCCF'!R841+'5. GBP NCCF'!R841+'6. Other(Incld) NCCF'!R841</f>
        <v>0</v>
      </c>
      <c r="S841" s="414">
        <f>'2. CAD NCCF'!S841+'3. USD NCCF'!S841+'4. EUR NCCF'!S841+'5. GBP NCCF'!S841+'6. Other(Incld) NCCF'!S841</f>
        <v>0</v>
      </c>
      <c r="T841" s="414">
        <f>'2. CAD NCCF'!T841+'3. USD NCCF'!T841+'4. EUR NCCF'!T841+'5. GBP NCCF'!T841+'6. Other(Incld) NCCF'!T841</f>
        <v>0</v>
      </c>
      <c r="U841" s="414">
        <f>'2. CAD NCCF'!U841+'3. USD NCCF'!U841+'4. EUR NCCF'!U841+'5. GBP NCCF'!U841+'6. Other(Incld) NCCF'!U841</f>
        <v>0</v>
      </c>
      <c r="V841" s="414">
        <f>'2. CAD NCCF'!V841+'3. USD NCCF'!V841+'4. EUR NCCF'!V841+'5. GBP NCCF'!V841+'6. Other(Incld) NCCF'!V841</f>
        <v>0</v>
      </c>
      <c r="W841" s="414">
        <f>'2. CAD NCCF'!W841+'3. USD NCCF'!W841+'4. EUR NCCF'!W841+'5. GBP NCCF'!W841+'6. Other(Incld) NCCF'!W841</f>
        <v>0</v>
      </c>
      <c r="X841" s="414">
        <f>'2. CAD NCCF'!X841+'3. USD NCCF'!X841+'4. EUR NCCF'!X841+'5. GBP NCCF'!X841+'6. Other(Incld) NCCF'!X841</f>
        <v>0</v>
      </c>
      <c r="Y841" s="414">
        <f>'2. CAD NCCF'!Y841+'3. USD NCCF'!Y841+'4. EUR NCCF'!Y841+'5. GBP NCCF'!Y841+'6. Other(Incld) NCCF'!Y841</f>
        <v>0</v>
      </c>
      <c r="Z841" s="414">
        <f>'2. CAD NCCF'!Z841+'3. USD NCCF'!Z841+'4. EUR NCCF'!Z841+'5. GBP NCCF'!Z841+'6. Other(Incld) NCCF'!Z841</f>
        <v>0</v>
      </c>
      <c r="AA841" s="414">
        <f>'2. CAD NCCF'!AA841+'3. USD NCCF'!AA841+'4. EUR NCCF'!AA841+'5. GBP NCCF'!AA841+'6. Other(Incld) NCCF'!AA841</f>
        <v>0</v>
      </c>
      <c r="AB841" s="414">
        <f>'2. CAD NCCF'!AB841+'3. USD NCCF'!AB841+'4. EUR NCCF'!AB841+'5. GBP NCCF'!AB841+'6. Other(Incld) NCCF'!AB841</f>
        <v>0</v>
      </c>
      <c r="AC841" s="400">
        <f>'2. CAD NCCF'!AC841+'3. USD NCCF'!AC841+'4. EUR NCCF'!AC841+'5. GBP NCCF'!AC841+'6. Other(Incld) NCCF'!AC841</f>
        <v>0</v>
      </c>
      <c r="AD841" s="909"/>
      <c r="AE841" s="910"/>
      <c r="AF841" s="911"/>
    </row>
    <row r="842" spans="1:32" ht="15" customHeight="1" outlineLevel="1" x14ac:dyDescent="0.2">
      <c r="A842" s="222">
        <v>162</v>
      </c>
      <c r="B842" s="499"/>
      <c r="C842" s="467"/>
      <c r="D842" s="467"/>
      <c r="E842" s="467"/>
      <c r="F842" s="880" t="str">
        <f>'2. CAD NCCF'!F842:L842</f>
        <v>FI issued covered bonds, low or not rated</v>
      </c>
      <c r="G842" s="881"/>
      <c r="H842" s="881"/>
      <c r="I842" s="881"/>
      <c r="J842" s="881"/>
      <c r="K842" s="881"/>
      <c r="L842" s="882"/>
      <c r="M842" s="400">
        <f>'2. CAD NCCF'!M842+'3. USD NCCF'!M842+'4. EUR NCCF'!M842+'5. GBP NCCF'!M842+'6. Other(Incld) NCCF'!M842</f>
        <v>0</v>
      </c>
      <c r="N842" s="412">
        <f>'2. CAD NCCF'!N842+'3. USD NCCF'!N842+'4. EUR NCCF'!N842+'5. GBP NCCF'!N842+'6. Other(Incld) NCCF'!N842</f>
        <v>0</v>
      </c>
      <c r="O842" s="414">
        <f>'2. CAD NCCF'!O842+'3. USD NCCF'!O842+'4. EUR NCCF'!O842+'5. GBP NCCF'!O842+'6. Other(Incld) NCCF'!O842</f>
        <v>0</v>
      </c>
      <c r="P842" s="414">
        <f>'2. CAD NCCF'!P842+'3. USD NCCF'!P842+'4. EUR NCCF'!P842+'5. GBP NCCF'!P842+'6. Other(Incld) NCCF'!P842</f>
        <v>0</v>
      </c>
      <c r="Q842" s="418">
        <f>'2. CAD NCCF'!Q842+'3. USD NCCF'!Q842+'4. EUR NCCF'!Q842+'5. GBP NCCF'!Q842+'6. Other(Incld) NCCF'!Q842</f>
        <v>0</v>
      </c>
      <c r="R842" s="411">
        <f>'2. CAD NCCF'!R842+'3. USD NCCF'!R842+'4. EUR NCCF'!R842+'5. GBP NCCF'!R842+'6. Other(Incld) NCCF'!R842</f>
        <v>0</v>
      </c>
      <c r="S842" s="414">
        <f>'2. CAD NCCF'!S842+'3. USD NCCF'!S842+'4. EUR NCCF'!S842+'5. GBP NCCF'!S842+'6. Other(Incld) NCCF'!S842</f>
        <v>0</v>
      </c>
      <c r="T842" s="414">
        <f>'2. CAD NCCF'!T842+'3. USD NCCF'!T842+'4. EUR NCCF'!T842+'5. GBP NCCF'!T842+'6. Other(Incld) NCCF'!T842</f>
        <v>0</v>
      </c>
      <c r="U842" s="414">
        <f>'2. CAD NCCF'!U842+'3. USD NCCF'!U842+'4. EUR NCCF'!U842+'5. GBP NCCF'!U842+'6. Other(Incld) NCCF'!U842</f>
        <v>0</v>
      </c>
      <c r="V842" s="414">
        <f>'2. CAD NCCF'!V842+'3. USD NCCF'!V842+'4. EUR NCCF'!V842+'5. GBP NCCF'!V842+'6. Other(Incld) NCCF'!V842</f>
        <v>0</v>
      </c>
      <c r="W842" s="414">
        <f>'2. CAD NCCF'!W842+'3. USD NCCF'!W842+'4. EUR NCCF'!W842+'5. GBP NCCF'!W842+'6. Other(Incld) NCCF'!W842</f>
        <v>0</v>
      </c>
      <c r="X842" s="414">
        <f>'2. CAD NCCF'!X842+'3. USD NCCF'!X842+'4. EUR NCCF'!X842+'5. GBP NCCF'!X842+'6. Other(Incld) NCCF'!X842</f>
        <v>0</v>
      </c>
      <c r="Y842" s="414">
        <f>'2. CAD NCCF'!Y842+'3. USD NCCF'!Y842+'4. EUR NCCF'!Y842+'5. GBP NCCF'!Y842+'6. Other(Incld) NCCF'!Y842</f>
        <v>0</v>
      </c>
      <c r="Z842" s="414">
        <f>'2. CAD NCCF'!Z842+'3. USD NCCF'!Z842+'4. EUR NCCF'!Z842+'5. GBP NCCF'!Z842+'6. Other(Incld) NCCF'!Z842</f>
        <v>0</v>
      </c>
      <c r="AA842" s="414">
        <f>'2. CAD NCCF'!AA842+'3. USD NCCF'!AA842+'4. EUR NCCF'!AA842+'5. GBP NCCF'!AA842+'6. Other(Incld) NCCF'!AA842</f>
        <v>0</v>
      </c>
      <c r="AB842" s="414">
        <f>'2. CAD NCCF'!AB842+'3. USD NCCF'!AB842+'4. EUR NCCF'!AB842+'5. GBP NCCF'!AB842+'6. Other(Incld) NCCF'!AB842</f>
        <v>0</v>
      </c>
      <c r="AC842" s="400">
        <f>'2. CAD NCCF'!AC842+'3. USD NCCF'!AC842+'4. EUR NCCF'!AC842+'5. GBP NCCF'!AC842+'6. Other(Incld) NCCF'!AC842</f>
        <v>0</v>
      </c>
      <c r="AD842" s="909"/>
      <c r="AE842" s="910"/>
      <c r="AF842" s="911"/>
    </row>
    <row r="843" spans="1:32" ht="15" customHeight="1" outlineLevel="1" x14ac:dyDescent="0.2">
      <c r="A843" s="222">
        <v>163</v>
      </c>
      <c r="B843" s="499"/>
      <c r="C843" s="467"/>
      <c r="D843" s="467"/>
      <c r="E843" s="467"/>
      <c r="F843" s="880" t="str">
        <f>'2. CAD NCCF'!F843:L843</f>
        <v>FI issued jumbo covered bonds, low or not rated</v>
      </c>
      <c r="G843" s="881"/>
      <c r="H843" s="881"/>
      <c r="I843" s="881"/>
      <c r="J843" s="881"/>
      <c r="K843" s="881"/>
      <c r="L843" s="882"/>
      <c r="M843" s="400">
        <f>'2. CAD NCCF'!M843+'3. USD NCCF'!M843+'4. EUR NCCF'!M843+'5. GBP NCCF'!M843+'6. Other(Incld) NCCF'!M843</f>
        <v>0</v>
      </c>
      <c r="N843" s="412">
        <f>'2. CAD NCCF'!N843+'3. USD NCCF'!N843+'4. EUR NCCF'!N843+'5. GBP NCCF'!N843+'6. Other(Incld) NCCF'!N843</f>
        <v>0</v>
      </c>
      <c r="O843" s="414">
        <f>'2. CAD NCCF'!O843+'3. USD NCCF'!O843+'4. EUR NCCF'!O843+'5. GBP NCCF'!O843+'6. Other(Incld) NCCF'!O843</f>
        <v>0</v>
      </c>
      <c r="P843" s="414">
        <f>'2. CAD NCCF'!P843+'3. USD NCCF'!P843+'4. EUR NCCF'!P843+'5. GBP NCCF'!P843+'6. Other(Incld) NCCF'!P843</f>
        <v>0</v>
      </c>
      <c r="Q843" s="418">
        <f>'2. CAD NCCF'!Q843+'3. USD NCCF'!Q843+'4. EUR NCCF'!Q843+'5. GBP NCCF'!Q843+'6. Other(Incld) NCCF'!Q843</f>
        <v>0</v>
      </c>
      <c r="R843" s="411">
        <f>'2. CAD NCCF'!R843+'3. USD NCCF'!R843+'4. EUR NCCF'!R843+'5. GBP NCCF'!R843+'6. Other(Incld) NCCF'!R843</f>
        <v>0</v>
      </c>
      <c r="S843" s="414">
        <f>'2. CAD NCCF'!S843+'3. USD NCCF'!S843+'4. EUR NCCF'!S843+'5. GBP NCCF'!S843+'6. Other(Incld) NCCF'!S843</f>
        <v>0</v>
      </c>
      <c r="T843" s="414">
        <f>'2. CAD NCCF'!T843+'3. USD NCCF'!T843+'4. EUR NCCF'!T843+'5. GBP NCCF'!T843+'6. Other(Incld) NCCF'!T843</f>
        <v>0</v>
      </c>
      <c r="U843" s="414">
        <f>'2. CAD NCCF'!U843+'3. USD NCCF'!U843+'4. EUR NCCF'!U843+'5. GBP NCCF'!U843+'6. Other(Incld) NCCF'!U843</f>
        <v>0</v>
      </c>
      <c r="V843" s="414">
        <f>'2. CAD NCCF'!V843+'3. USD NCCF'!V843+'4. EUR NCCF'!V843+'5. GBP NCCF'!V843+'6. Other(Incld) NCCF'!V843</f>
        <v>0</v>
      </c>
      <c r="W843" s="414">
        <f>'2. CAD NCCF'!W843+'3. USD NCCF'!W843+'4. EUR NCCF'!W843+'5. GBP NCCF'!W843+'6. Other(Incld) NCCF'!W843</f>
        <v>0</v>
      </c>
      <c r="X843" s="414">
        <f>'2. CAD NCCF'!X843+'3. USD NCCF'!X843+'4. EUR NCCF'!X843+'5. GBP NCCF'!X843+'6. Other(Incld) NCCF'!X843</f>
        <v>0</v>
      </c>
      <c r="Y843" s="414">
        <f>'2. CAD NCCF'!Y843+'3. USD NCCF'!Y843+'4. EUR NCCF'!Y843+'5. GBP NCCF'!Y843+'6. Other(Incld) NCCF'!Y843</f>
        <v>0</v>
      </c>
      <c r="Z843" s="414">
        <f>'2. CAD NCCF'!Z843+'3. USD NCCF'!Z843+'4. EUR NCCF'!Z843+'5. GBP NCCF'!Z843+'6. Other(Incld) NCCF'!Z843</f>
        <v>0</v>
      </c>
      <c r="AA843" s="414">
        <f>'2. CAD NCCF'!AA843+'3. USD NCCF'!AA843+'4. EUR NCCF'!AA843+'5. GBP NCCF'!AA843+'6. Other(Incld) NCCF'!AA843</f>
        <v>0</v>
      </c>
      <c r="AB843" s="414">
        <f>'2. CAD NCCF'!AB843+'3. USD NCCF'!AB843+'4. EUR NCCF'!AB843+'5. GBP NCCF'!AB843+'6. Other(Incld) NCCF'!AB843</f>
        <v>0</v>
      </c>
      <c r="AC843" s="400">
        <f>'2. CAD NCCF'!AC843+'3. USD NCCF'!AC843+'4. EUR NCCF'!AC843+'5. GBP NCCF'!AC843+'6. Other(Incld) NCCF'!AC843</f>
        <v>0</v>
      </c>
      <c r="AD843" s="912"/>
      <c r="AE843" s="913"/>
      <c r="AF843" s="914"/>
    </row>
    <row r="844" spans="1:32" ht="15" outlineLevel="1" x14ac:dyDescent="0.2">
      <c r="A844" s="222">
        <v>164</v>
      </c>
      <c r="B844" s="499"/>
      <c r="C844" s="467"/>
      <c r="D844" s="868" t="str">
        <f>'2. CAD NCCF'!D844:AF844</f>
        <v>Asset backed securities (ABS) and Asset backed commercial paper (ABCP)</v>
      </c>
      <c r="E844" s="869"/>
      <c r="F844" s="869"/>
      <c r="G844" s="869"/>
      <c r="H844" s="869"/>
      <c r="I844" s="869"/>
      <c r="J844" s="869"/>
      <c r="K844" s="869"/>
      <c r="L844" s="869"/>
      <c r="M844" s="869"/>
      <c r="N844" s="869"/>
      <c r="O844" s="869"/>
      <c r="P844" s="869"/>
      <c r="Q844" s="869"/>
      <c r="R844" s="869"/>
      <c r="S844" s="869"/>
      <c r="T844" s="869"/>
      <c r="U844" s="869"/>
      <c r="V844" s="869"/>
      <c r="W844" s="869"/>
      <c r="X844" s="869"/>
      <c r="Y844" s="869"/>
      <c r="Z844" s="869"/>
      <c r="AA844" s="869"/>
      <c r="AB844" s="869"/>
      <c r="AC844" s="869"/>
      <c r="AD844" s="869"/>
      <c r="AE844" s="869"/>
      <c r="AF844" s="870"/>
    </row>
    <row r="845" spans="1:32" ht="15" outlineLevel="1" x14ac:dyDescent="0.2">
      <c r="A845" s="222">
        <v>165</v>
      </c>
      <c r="B845" s="499"/>
      <c r="C845" s="467"/>
      <c r="D845" s="467"/>
      <c r="E845" s="933" t="str">
        <f>'2. CAD NCCF'!E845:L845</f>
        <v>Non-FI issued ABS and ABCP, high rated</v>
      </c>
      <c r="F845" s="934"/>
      <c r="G845" s="934"/>
      <c r="H845" s="934"/>
      <c r="I845" s="934"/>
      <c r="J845" s="934"/>
      <c r="K845" s="934"/>
      <c r="L845" s="935"/>
      <c r="M845" s="399">
        <f>SUBTOTAL(9,M846:M847)</f>
        <v>0</v>
      </c>
      <c r="N845" s="402">
        <f t="shared" ref="N845:AC845" si="1179">SUBTOTAL(9,N846:N847)</f>
        <v>0</v>
      </c>
      <c r="O845" s="406">
        <f t="shared" si="1179"/>
        <v>0</v>
      </c>
      <c r="P845" s="405">
        <f t="shared" si="1179"/>
        <v>0</v>
      </c>
      <c r="Q845" s="416">
        <f t="shared" si="1179"/>
        <v>0</v>
      </c>
      <c r="R845" s="402">
        <f t="shared" si="1179"/>
        <v>0</v>
      </c>
      <c r="S845" s="405">
        <f t="shared" si="1179"/>
        <v>0</v>
      </c>
      <c r="T845" s="406">
        <f t="shared" si="1179"/>
        <v>0</v>
      </c>
      <c r="U845" s="405">
        <f t="shared" si="1179"/>
        <v>0</v>
      </c>
      <c r="V845" s="406">
        <f t="shared" si="1179"/>
        <v>0</v>
      </c>
      <c r="W845" s="405">
        <f t="shared" si="1179"/>
        <v>0</v>
      </c>
      <c r="X845" s="406">
        <f t="shared" si="1179"/>
        <v>0</v>
      </c>
      <c r="Y845" s="405">
        <f t="shared" si="1179"/>
        <v>0</v>
      </c>
      <c r="Z845" s="406">
        <f t="shared" si="1179"/>
        <v>0</v>
      </c>
      <c r="AA845" s="405">
        <f t="shared" si="1179"/>
        <v>0</v>
      </c>
      <c r="AB845" s="416">
        <f t="shared" si="1179"/>
        <v>0</v>
      </c>
      <c r="AC845" s="399">
        <f t="shared" si="1179"/>
        <v>0</v>
      </c>
      <c r="AD845" s="851"/>
      <c r="AE845" s="861"/>
      <c r="AF845" s="908"/>
    </row>
    <row r="846" spans="1:32" ht="15" outlineLevel="1" x14ac:dyDescent="0.2">
      <c r="A846" s="222">
        <v>166</v>
      </c>
      <c r="B846" s="499"/>
      <c r="C846" s="467"/>
      <c r="D846" s="467"/>
      <c r="E846" s="467"/>
      <c r="F846" s="880" t="str">
        <f>'2. CAD NCCF'!F846:L846</f>
        <v>Non-FI issued ABS, high rated</v>
      </c>
      <c r="G846" s="881"/>
      <c r="H846" s="881"/>
      <c r="I846" s="881"/>
      <c r="J846" s="881"/>
      <c r="K846" s="881"/>
      <c r="L846" s="882"/>
      <c r="M846" s="400">
        <f>'2. CAD NCCF'!M846+'3. USD NCCF'!M846+'4. EUR NCCF'!M846+'5. GBP NCCF'!M846+'6. Other(Incld) NCCF'!M846</f>
        <v>0</v>
      </c>
      <c r="N846" s="412">
        <f>'2. CAD NCCF'!N846+'3. USD NCCF'!N846+'4. EUR NCCF'!N846+'5. GBP NCCF'!N846+'6. Other(Incld) NCCF'!N846</f>
        <v>0</v>
      </c>
      <c r="O846" s="414">
        <f>'2. CAD NCCF'!O846+'3. USD NCCF'!O846+'4. EUR NCCF'!O846+'5. GBP NCCF'!O846+'6. Other(Incld) NCCF'!O846</f>
        <v>0</v>
      </c>
      <c r="P846" s="414">
        <f>'2. CAD NCCF'!P846+'3. USD NCCF'!P846+'4. EUR NCCF'!P846+'5. GBP NCCF'!P846+'6. Other(Incld) NCCF'!P846</f>
        <v>0</v>
      </c>
      <c r="Q846" s="418">
        <f>'2. CAD NCCF'!Q846+'3. USD NCCF'!Q846+'4. EUR NCCF'!Q846+'5. GBP NCCF'!Q846+'6. Other(Incld) NCCF'!Q846</f>
        <v>0</v>
      </c>
      <c r="R846" s="411">
        <f>'2. CAD NCCF'!R846+'3. USD NCCF'!R846+'4. EUR NCCF'!R846+'5. GBP NCCF'!R846+'6. Other(Incld) NCCF'!R846</f>
        <v>0</v>
      </c>
      <c r="S846" s="414">
        <f>'2. CAD NCCF'!S846+'3. USD NCCF'!S846+'4. EUR NCCF'!S846+'5. GBP NCCF'!S846+'6. Other(Incld) NCCF'!S846</f>
        <v>0</v>
      </c>
      <c r="T846" s="414">
        <f>'2. CAD NCCF'!T846+'3. USD NCCF'!T846+'4. EUR NCCF'!T846+'5. GBP NCCF'!T846+'6. Other(Incld) NCCF'!T846</f>
        <v>0</v>
      </c>
      <c r="U846" s="414">
        <f>'2. CAD NCCF'!U846+'3. USD NCCF'!U846+'4. EUR NCCF'!U846+'5. GBP NCCF'!U846+'6. Other(Incld) NCCF'!U846</f>
        <v>0</v>
      </c>
      <c r="V846" s="414">
        <f>'2. CAD NCCF'!V846+'3. USD NCCF'!V846+'4. EUR NCCF'!V846+'5. GBP NCCF'!V846+'6. Other(Incld) NCCF'!V846</f>
        <v>0</v>
      </c>
      <c r="W846" s="414">
        <f>'2. CAD NCCF'!W846+'3. USD NCCF'!W846+'4. EUR NCCF'!W846+'5. GBP NCCF'!W846+'6. Other(Incld) NCCF'!W846</f>
        <v>0</v>
      </c>
      <c r="X846" s="414">
        <f>'2. CAD NCCF'!X846+'3. USD NCCF'!X846+'4. EUR NCCF'!X846+'5. GBP NCCF'!X846+'6. Other(Incld) NCCF'!X846</f>
        <v>0</v>
      </c>
      <c r="Y846" s="414">
        <f>'2. CAD NCCF'!Y846+'3. USD NCCF'!Y846+'4. EUR NCCF'!Y846+'5. GBP NCCF'!Y846+'6. Other(Incld) NCCF'!Y846</f>
        <v>0</v>
      </c>
      <c r="Z846" s="414">
        <f>'2. CAD NCCF'!Z846+'3. USD NCCF'!Z846+'4. EUR NCCF'!Z846+'5. GBP NCCF'!Z846+'6. Other(Incld) NCCF'!Z846</f>
        <v>0</v>
      </c>
      <c r="AA846" s="414">
        <f>'2. CAD NCCF'!AA846+'3. USD NCCF'!AA846+'4. EUR NCCF'!AA846+'5. GBP NCCF'!AA846+'6. Other(Incld) NCCF'!AA846</f>
        <v>0</v>
      </c>
      <c r="AB846" s="414">
        <f>'2. CAD NCCF'!AB846+'3. USD NCCF'!AB846+'4. EUR NCCF'!AB846+'5. GBP NCCF'!AB846+'6. Other(Incld) NCCF'!AB846</f>
        <v>0</v>
      </c>
      <c r="AC846" s="400">
        <f>'2. CAD NCCF'!AC846+'3. USD NCCF'!AC846+'4. EUR NCCF'!AC846+'5. GBP NCCF'!AC846+'6. Other(Incld) NCCF'!AC846</f>
        <v>0</v>
      </c>
      <c r="AD846" s="909"/>
      <c r="AE846" s="910"/>
      <c r="AF846" s="911"/>
    </row>
    <row r="847" spans="1:32" ht="15" customHeight="1" outlineLevel="1" x14ac:dyDescent="0.2">
      <c r="A847" s="222">
        <v>167</v>
      </c>
      <c r="B847" s="499"/>
      <c r="C847" s="467"/>
      <c r="D847" s="467"/>
      <c r="E847" s="467"/>
      <c r="F847" s="880" t="str">
        <f>'2. CAD NCCF'!F847:L847</f>
        <v>Non-FI issued ABCP, high rated</v>
      </c>
      <c r="G847" s="881"/>
      <c r="H847" s="881"/>
      <c r="I847" s="881"/>
      <c r="J847" s="881"/>
      <c r="K847" s="881"/>
      <c r="L847" s="882"/>
      <c r="M847" s="400">
        <f>'2. CAD NCCF'!M847+'3. USD NCCF'!M847+'4. EUR NCCF'!M847+'5. GBP NCCF'!M847+'6. Other(Incld) NCCF'!M847</f>
        <v>0</v>
      </c>
      <c r="N847" s="412">
        <f>'2. CAD NCCF'!N847+'3. USD NCCF'!N847+'4. EUR NCCF'!N847+'5. GBP NCCF'!N847+'6. Other(Incld) NCCF'!N847</f>
        <v>0</v>
      </c>
      <c r="O847" s="414">
        <f>'2. CAD NCCF'!O847+'3. USD NCCF'!O847+'4. EUR NCCF'!O847+'5. GBP NCCF'!O847+'6. Other(Incld) NCCF'!O847</f>
        <v>0</v>
      </c>
      <c r="P847" s="414">
        <f>'2. CAD NCCF'!P847+'3. USD NCCF'!P847+'4. EUR NCCF'!P847+'5. GBP NCCF'!P847+'6. Other(Incld) NCCF'!P847</f>
        <v>0</v>
      </c>
      <c r="Q847" s="418">
        <f>'2. CAD NCCF'!Q847+'3. USD NCCF'!Q847+'4. EUR NCCF'!Q847+'5. GBP NCCF'!Q847+'6. Other(Incld) NCCF'!Q847</f>
        <v>0</v>
      </c>
      <c r="R847" s="411">
        <f>'2. CAD NCCF'!R847+'3. USD NCCF'!R847+'4. EUR NCCF'!R847+'5. GBP NCCF'!R847+'6. Other(Incld) NCCF'!R847</f>
        <v>0</v>
      </c>
      <c r="S847" s="414">
        <f>'2. CAD NCCF'!S847+'3. USD NCCF'!S847+'4. EUR NCCF'!S847+'5. GBP NCCF'!S847+'6. Other(Incld) NCCF'!S847</f>
        <v>0</v>
      </c>
      <c r="T847" s="414">
        <f>'2. CAD NCCF'!T847+'3. USD NCCF'!T847+'4. EUR NCCF'!T847+'5. GBP NCCF'!T847+'6. Other(Incld) NCCF'!T847</f>
        <v>0</v>
      </c>
      <c r="U847" s="414">
        <f>'2. CAD NCCF'!U847+'3. USD NCCF'!U847+'4. EUR NCCF'!U847+'5. GBP NCCF'!U847+'6. Other(Incld) NCCF'!U847</f>
        <v>0</v>
      </c>
      <c r="V847" s="414">
        <f>'2. CAD NCCF'!V847+'3. USD NCCF'!V847+'4. EUR NCCF'!V847+'5. GBP NCCF'!V847+'6. Other(Incld) NCCF'!V847</f>
        <v>0</v>
      </c>
      <c r="W847" s="414">
        <f>'2. CAD NCCF'!W847+'3. USD NCCF'!W847+'4. EUR NCCF'!W847+'5. GBP NCCF'!W847+'6. Other(Incld) NCCF'!W847</f>
        <v>0</v>
      </c>
      <c r="X847" s="414">
        <f>'2. CAD NCCF'!X847+'3. USD NCCF'!X847+'4. EUR NCCF'!X847+'5. GBP NCCF'!X847+'6. Other(Incld) NCCF'!X847</f>
        <v>0</v>
      </c>
      <c r="Y847" s="414">
        <f>'2. CAD NCCF'!Y847+'3. USD NCCF'!Y847+'4. EUR NCCF'!Y847+'5. GBP NCCF'!Y847+'6. Other(Incld) NCCF'!Y847</f>
        <v>0</v>
      </c>
      <c r="Z847" s="414">
        <f>'2. CAD NCCF'!Z847+'3. USD NCCF'!Z847+'4. EUR NCCF'!Z847+'5. GBP NCCF'!Z847+'6. Other(Incld) NCCF'!Z847</f>
        <v>0</v>
      </c>
      <c r="AA847" s="414">
        <f>'2. CAD NCCF'!AA847+'3. USD NCCF'!AA847+'4. EUR NCCF'!AA847+'5. GBP NCCF'!AA847+'6. Other(Incld) NCCF'!AA847</f>
        <v>0</v>
      </c>
      <c r="AB847" s="414">
        <f>'2. CAD NCCF'!AB847+'3. USD NCCF'!AB847+'4. EUR NCCF'!AB847+'5. GBP NCCF'!AB847+'6. Other(Incld) NCCF'!AB847</f>
        <v>0</v>
      </c>
      <c r="AC847" s="400">
        <f>'2. CAD NCCF'!AC847+'3. USD NCCF'!AC847+'4. EUR NCCF'!AC847+'5. GBP NCCF'!AC847+'6. Other(Incld) NCCF'!AC847</f>
        <v>0</v>
      </c>
      <c r="AD847" s="909"/>
      <c r="AE847" s="910"/>
      <c r="AF847" s="911"/>
    </row>
    <row r="848" spans="1:32" ht="15" outlineLevel="1" x14ac:dyDescent="0.2">
      <c r="A848" s="222">
        <v>168</v>
      </c>
      <c r="B848" s="499"/>
      <c r="C848" s="467"/>
      <c r="D848" s="467"/>
      <c r="E848" s="877" t="str">
        <f>'2. CAD NCCF'!E848:L848</f>
        <v>FI issued ABS and ABCP, high rated</v>
      </c>
      <c r="F848" s="878"/>
      <c r="G848" s="878"/>
      <c r="H848" s="878"/>
      <c r="I848" s="878"/>
      <c r="J848" s="878"/>
      <c r="K848" s="878"/>
      <c r="L848" s="879"/>
      <c r="M848" s="399">
        <f>SUBTOTAL(9,M849:M850)</f>
        <v>0</v>
      </c>
      <c r="N848" s="402">
        <f t="shared" ref="N848:AC848" si="1180">SUBTOTAL(9,N849:N850)</f>
        <v>0</v>
      </c>
      <c r="O848" s="406">
        <f t="shared" si="1180"/>
        <v>0</v>
      </c>
      <c r="P848" s="405">
        <f t="shared" si="1180"/>
        <v>0</v>
      </c>
      <c r="Q848" s="416">
        <f t="shared" si="1180"/>
        <v>0</v>
      </c>
      <c r="R848" s="402">
        <f t="shared" si="1180"/>
        <v>0</v>
      </c>
      <c r="S848" s="405">
        <f t="shared" si="1180"/>
        <v>0</v>
      </c>
      <c r="T848" s="406">
        <f t="shared" si="1180"/>
        <v>0</v>
      </c>
      <c r="U848" s="405">
        <f t="shared" si="1180"/>
        <v>0</v>
      </c>
      <c r="V848" s="406">
        <f t="shared" si="1180"/>
        <v>0</v>
      </c>
      <c r="W848" s="405">
        <f t="shared" si="1180"/>
        <v>0</v>
      </c>
      <c r="X848" s="406">
        <f t="shared" si="1180"/>
        <v>0</v>
      </c>
      <c r="Y848" s="405">
        <f t="shared" si="1180"/>
        <v>0</v>
      </c>
      <c r="Z848" s="406">
        <f t="shared" si="1180"/>
        <v>0</v>
      </c>
      <c r="AA848" s="405">
        <f t="shared" si="1180"/>
        <v>0</v>
      </c>
      <c r="AB848" s="416">
        <f t="shared" si="1180"/>
        <v>0</v>
      </c>
      <c r="AC848" s="399">
        <f t="shared" si="1180"/>
        <v>0</v>
      </c>
      <c r="AD848" s="909"/>
      <c r="AE848" s="910"/>
      <c r="AF848" s="911"/>
    </row>
    <row r="849" spans="1:32" ht="15" outlineLevel="1" x14ac:dyDescent="0.2">
      <c r="A849" s="222">
        <v>169</v>
      </c>
      <c r="B849" s="499"/>
      <c r="C849" s="467"/>
      <c r="D849" s="467"/>
      <c r="E849" s="467"/>
      <c r="F849" s="880" t="str">
        <f>'2. CAD NCCF'!F849:L849</f>
        <v>FI issued ABS, high rated</v>
      </c>
      <c r="G849" s="881"/>
      <c r="H849" s="881"/>
      <c r="I849" s="881"/>
      <c r="J849" s="881"/>
      <c r="K849" s="881"/>
      <c r="L849" s="882"/>
      <c r="M849" s="400">
        <f>'2. CAD NCCF'!M849+'3. USD NCCF'!M849+'4. EUR NCCF'!M849+'5. GBP NCCF'!M849+'6. Other(Incld) NCCF'!M849</f>
        <v>0</v>
      </c>
      <c r="N849" s="412">
        <f>'2. CAD NCCF'!N849+'3. USD NCCF'!N849+'4. EUR NCCF'!N849+'5. GBP NCCF'!N849+'6. Other(Incld) NCCF'!N849</f>
        <v>0</v>
      </c>
      <c r="O849" s="414">
        <f>'2. CAD NCCF'!O849+'3. USD NCCF'!O849+'4. EUR NCCF'!O849+'5. GBP NCCF'!O849+'6. Other(Incld) NCCF'!O849</f>
        <v>0</v>
      </c>
      <c r="P849" s="414">
        <f>'2. CAD NCCF'!P849+'3. USD NCCF'!P849+'4. EUR NCCF'!P849+'5. GBP NCCF'!P849+'6. Other(Incld) NCCF'!P849</f>
        <v>0</v>
      </c>
      <c r="Q849" s="418">
        <f>'2. CAD NCCF'!Q849+'3. USD NCCF'!Q849+'4. EUR NCCF'!Q849+'5. GBP NCCF'!Q849+'6. Other(Incld) NCCF'!Q849</f>
        <v>0</v>
      </c>
      <c r="R849" s="411">
        <f>'2. CAD NCCF'!R849+'3. USD NCCF'!R849+'4. EUR NCCF'!R849+'5. GBP NCCF'!R849+'6. Other(Incld) NCCF'!R849</f>
        <v>0</v>
      </c>
      <c r="S849" s="414">
        <f>'2. CAD NCCF'!S849+'3. USD NCCF'!S849+'4. EUR NCCF'!S849+'5. GBP NCCF'!S849+'6. Other(Incld) NCCF'!S849</f>
        <v>0</v>
      </c>
      <c r="T849" s="414">
        <f>'2. CAD NCCF'!T849+'3. USD NCCF'!T849+'4. EUR NCCF'!T849+'5. GBP NCCF'!T849+'6. Other(Incld) NCCF'!T849</f>
        <v>0</v>
      </c>
      <c r="U849" s="414">
        <f>'2. CAD NCCF'!U849+'3. USD NCCF'!U849+'4. EUR NCCF'!U849+'5. GBP NCCF'!U849+'6. Other(Incld) NCCF'!U849</f>
        <v>0</v>
      </c>
      <c r="V849" s="414">
        <f>'2. CAD NCCF'!V849+'3. USD NCCF'!V849+'4. EUR NCCF'!V849+'5. GBP NCCF'!V849+'6. Other(Incld) NCCF'!V849</f>
        <v>0</v>
      </c>
      <c r="W849" s="414">
        <f>'2. CAD NCCF'!W849+'3. USD NCCF'!W849+'4. EUR NCCF'!W849+'5. GBP NCCF'!W849+'6. Other(Incld) NCCF'!W849</f>
        <v>0</v>
      </c>
      <c r="X849" s="414">
        <f>'2. CAD NCCF'!X849+'3. USD NCCF'!X849+'4. EUR NCCF'!X849+'5. GBP NCCF'!X849+'6. Other(Incld) NCCF'!X849</f>
        <v>0</v>
      </c>
      <c r="Y849" s="414">
        <f>'2. CAD NCCF'!Y849+'3. USD NCCF'!Y849+'4. EUR NCCF'!Y849+'5. GBP NCCF'!Y849+'6. Other(Incld) NCCF'!Y849</f>
        <v>0</v>
      </c>
      <c r="Z849" s="414">
        <f>'2. CAD NCCF'!Z849+'3. USD NCCF'!Z849+'4. EUR NCCF'!Z849+'5. GBP NCCF'!Z849+'6. Other(Incld) NCCF'!Z849</f>
        <v>0</v>
      </c>
      <c r="AA849" s="414">
        <f>'2. CAD NCCF'!AA849+'3. USD NCCF'!AA849+'4. EUR NCCF'!AA849+'5. GBP NCCF'!AA849+'6. Other(Incld) NCCF'!AA849</f>
        <v>0</v>
      </c>
      <c r="AB849" s="414">
        <f>'2. CAD NCCF'!AB849+'3. USD NCCF'!AB849+'4. EUR NCCF'!AB849+'5. GBP NCCF'!AB849+'6. Other(Incld) NCCF'!AB849</f>
        <v>0</v>
      </c>
      <c r="AC849" s="400">
        <f>'2. CAD NCCF'!AC849+'3. USD NCCF'!AC849+'4. EUR NCCF'!AC849+'5. GBP NCCF'!AC849+'6. Other(Incld) NCCF'!AC849</f>
        <v>0</v>
      </c>
      <c r="AD849" s="909"/>
      <c r="AE849" s="910"/>
      <c r="AF849" s="911"/>
    </row>
    <row r="850" spans="1:32" ht="15" customHeight="1" outlineLevel="1" x14ac:dyDescent="0.2">
      <c r="A850" s="222">
        <v>170</v>
      </c>
      <c r="B850" s="499"/>
      <c r="C850" s="467"/>
      <c r="D850" s="467"/>
      <c r="E850" s="467"/>
      <c r="F850" s="880" t="str">
        <f>'2. CAD NCCF'!F850:L850</f>
        <v>FI issued ABCP, high rated</v>
      </c>
      <c r="G850" s="881"/>
      <c r="H850" s="881"/>
      <c r="I850" s="881"/>
      <c r="J850" s="881"/>
      <c r="K850" s="881"/>
      <c r="L850" s="882"/>
      <c r="M850" s="400">
        <f>'2. CAD NCCF'!M850+'3. USD NCCF'!M850+'4. EUR NCCF'!M850+'5. GBP NCCF'!M850+'6. Other(Incld) NCCF'!M850</f>
        <v>0</v>
      </c>
      <c r="N850" s="412">
        <f>'2. CAD NCCF'!N850+'3. USD NCCF'!N850+'4. EUR NCCF'!N850+'5. GBP NCCF'!N850+'6. Other(Incld) NCCF'!N850</f>
        <v>0</v>
      </c>
      <c r="O850" s="414">
        <f>'2. CAD NCCF'!O850+'3. USD NCCF'!O850+'4. EUR NCCF'!O850+'5. GBP NCCF'!O850+'6. Other(Incld) NCCF'!O850</f>
        <v>0</v>
      </c>
      <c r="P850" s="414">
        <f>'2. CAD NCCF'!P850+'3. USD NCCF'!P850+'4. EUR NCCF'!P850+'5. GBP NCCF'!P850+'6. Other(Incld) NCCF'!P850</f>
        <v>0</v>
      </c>
      <c r="Q850" s="418">
        <f>'2. CAD NCCF'!Q850+'3. USD NCCF'!Q850+'4. EUR NCCF'!Q850+'5. GBP NCCF'!Q850+'6. Other(Incld) NCCF'!Q850</f>
        <v>0</v>
      </c>
      <c r="R850" s="411">
        <f>'2. CAD NCCF'!R850+'3. USD NCCF'!R850+'4. EUR NCCF'!R850+'5. GBP NCCF'!R850+'6. Other(Incld) NCCF'!R850</f>
        <v>0</v>
      </c>
      <c r="S850" s="414">
        <f>'2. CAD NCCF'!S850+'3. USD NCCF'!S850+'4. EUR NCCF'!S850+'5. GBP NCCF'!S850+'6. Other(Incld) NCCF'!S850</f>
        <v>0</v>
      </c>
      <c r="T850" s="414">
        <f>'2. CAD NCCF'!T850+'3. USD NCCF'!T850+'4. EUR NCCF'!T850+'5. GBP NCCF'!T850+'6. Other(Incld) NCCF'!T850</f>
        <v>0</v>
      </c>
      <c r="U850" s="414">
        <f>'2. CAD NCCF'!U850+'3. USD NCCF'!U850+'4. EUR NCCF'!U850+'5. GBP NCCF'!U850+'6. Other(Incld) NCCF'!U850</f>
        <v>0</v>
      </c>
      <c r="V850" s="414">
        <f>'2. CAD NCCF'!V850+'3. USD NCCF'!V850+'4. EUR NCCF'!V850+'5. GBP NCCF'!V850+'6. Other(Incld) NCCF'!V850</f>
        <v>0</v>
      </c>
      <c r="W850" s="414">
        <f>'2. CAD NCCF'!W850+'3. USD NCCF'!W850+'4. EUR NCCF'!W850+'5. GBP NCCF'!W850+'6. Other(Incld) NCCF'!W850</f>
        <v>0</v>
      </c>
      <c r="X850" s="414">
        <f>'2. CAD NCCF'!X850+'3. USD NCCF'!X850+'4. EUR NCCF'!X850+'5. GBP NCCF'!X850+'6. Other(Incld) NCCF'!X850</f>
        <v>0</v>
      </c>
      <c r="Y850" s="414">
        <f>'2. CAD NCCF'!Y850+'3. USD NCCF'!Y850+'4. EUR NCCF'!Y850+'5. GBP NCCF'!Y850+'6. Other(Incld) NCCF'!Y850</f>
        <v>0</v>
      </c>
      <c r="Z850" s="414">
        <f>'2. CAD NCCF'!Z850+'3. USD NCCF'!Z850+'4. EUR NCCF'!Z850+'5. GBP NCCF'!Z850+'6. Other(Incld) NCCF'!Z850</f>
        <v>0</v>
      </c>
      <c r="AA850" s="414">
        <f>'2. CAD NCCF'!AA850+'3. USD NCCF'!AA850+'4. EUR NCCF'!AA850+'5. GBP NCCF'!AA850+'6. Other(Incld) NCCF'!AA850</f>
        <v>0</v>
      </c>
      <c r="AB850" s="414">
        <f>'2. CAD NCCF'!AB850+'3. USD NCCF'!AB850+'4. EUR NCCF'!AB850+'5. GBP NCCF'!AB850+'6. Other(Incld) NCCF'!AB850</f>
        <v>0</v>
      </c>
      <c r="AC850" s="400">
        <f>'2. CAD NCCF'!AC850+'3. USD NCCF'!AC850+'4. EUR NCCF'!AC850+'5. GBP NCCF'!AC850+'6. Other(Incld) NCCF'!AC850</f>
        <v>0</v>
      </c>
      <c r="AD850" s="909"/>
      <c r="AE850" s="910"/>
      <c r="AF850" s="911"/>
    </row>
    <row r="851" spans="1:32" ht="15" outlineLevel="1" x14ac:dyDescent="0.2">
      <c r="A851" s="222">
        <v>171</v>
      </c>
      <c r="B851" s="499"/>
      <c r="C851" s="467"/>
      <c r="D851" s="467"/>
      <c r="E851" s="877" t="str">
        <f>'2. CAD NCCF'!E851:L851</f>
        <v>Non-FI issued ABS and ABCP, medium rated</v>
      </c>
      <c r="F851" s="878"/>
      <c r="G851" s="878"/>
      <c r="H851" s="878"/>
      <c r="I851" s="878"/>
      <c r="J851" s="878"/>
      <c r="K851" s="878"/>
      <c r="L851" s="879"/>
      <c r="M851" s="399">
        <f>SUBTOTAL(9,M852:M853)</f>
        <v>0</v>
      </c>
      <c r="N851" s="402">
        <f t="shared" ref="N851:AC851" si="1181">SUBTOTAL(9,N852:N853)</f>
        <v>0</v>
      </c>
      <c r="O851" s="406">
        <f t="shared" si="1181"/>
        <v>0</v>
      </c>
      <c r="P851" s="405">
        <f t="shared" si="1181"/>
        <v>0</v>
      </c>
      <c r="Q851" s="416">
        <f t="shared" si="1181"/>
        <v>0</v>
      </c>
      <c r="R851" s="402">
        <f t="shared" si="1181"/>
        <v>0</v>
      </c>
      <c r="S851" s="405">
        <f t="shared" si="1181"/>
        <v>0</v>
      </c>
      <c r="T851" s="406">
        <f t="shared" si="1181"/>
        <v>0</v>
      </c>
      <c r="U851" s="405">
        <f t="shared" si="1181"/>
        <v>0</v>
      </c>
      <c r="V851" s="406">
        <f t="shared" si="1181"/>
        <v>0</v>
      </c>
      <c r="W851" s="405">
        <f t="shared" si="1181"/>
        <v>0</v>
      </c>
      <c r="X851" s="406">
        <f t="shared" si="1181"/>
        <v>0</v>
      </c>
      <c r="Y851" s="405">
        <f t="shared" si="1181"/>
        <v>0</v>
      </c>
      <c r="Z851" s="406">
        <f t="shared" si="1181"/>
        <v>0</v>
      </c>
      <c r="AA851" s="405">
        <f t="shared" si="1181"/>
        <v>0</v>
      </c>
      <c r="AB851" s="416">
        <f t="shared" si="1181"/>
        <v>0</v>
      </c>
      <c r="AC851" s="399">
        <f t="shared" si="1181"/>
        <v>0</v>
      </c>
      <c r="AD851" s="909"/>
      <c r="AE851" s="910"/>
      <c r="AF851" s="911"/>
    </row>
    <row r="852" spans="1:32" ht="15" outlineLevel="1" x14ac:dyDescent="0.2">
      <c r="A852" s="222">
        <v>172</v>
      </c>
      <c r="B852" s="499"/>
      <c r="C852" s="467"/>
      <c r="D852" s="467"/>
      <c r="E852" s="467"/>
      <c r="F852" s="880" t="str">
        <f>'2. CAD NCCF'!F852:L852</f>
        <v>Non-FI issued ABS, medium rated</v>
      </c>
      <c r="G852" s="881"/>
      <c r="H852" s="881"/>
      <c r="I852" s="881"/>
      <c r="J852" s="881"/>
      <c r="K852" s="881"/>
      <c r="L852" s="882"/>
      <c r="M852" s="400">
        <f>'2. CAD NCCF'!M852+'3. USD NCCF'!M852+'4. EUR NCCF'!M852+'5. GBP NCCF'!M852+'6. Other(Incld) NCCF'!M852</f>
        <v>0</v>
      </c>
      <c r="N852" s="412">
        <f>'2. CAD NCCF'!N852+'3. USD NCCF'!N852+'4. EUR NCCF'!N852+'5. GBP NCCF'!N852+'6. Other(Incld) NCCF'!N852</f>
        <v>0</v>
      </c>
      <c r="O852" s="414">
        <f>'2. CAD NCCF'!O852+'3. USD NCCF'!O852+'4. EUR NCCF'!O852+'5. GBP NCCF'!O852+'6. Other(Incld) NCCF'!O852</f>
        <v>0</v>
      </c>
      <c r="P852" s="414">
        <f>'2. CAD NCCF'!P852+'3. USD NCCF'!P852+'4. EUR NCCF'!P852+'5. GBP NCCF'!P852+'6. Other(Incld) NCCF'!P852</f>
        <v>0</v>
      </c>
      <c r="Q852" s="418">
        <f>'2. CAD NCCF'!Q852+'3. USD NCCF'!Q852+'4. EUR NCCF'!Q852+'5. GBP NCCF'!Q852+'6. Other(Incld) NCCF'!Q852</f>
        <v>0</v>
      </c>
      <c r="R852" s="411">
        <f>'2. CAD NCCF'!R852+'3. USD NCCF'!R852+'4. EUR NCCF'!R852+'5. GBP NCCF'!R852+'6. Other(Incld) NCCF'!R852</f>
        <v>0</v>
      </c>
      <c r="S852" s="414">
        <f>'2. CAD NCCF'!S852+'3. USD NCCF'!S852+'4. EUR NCCF'!S852+'5. GBP NCCF'!S852+'6. Other(Incld) NCCF'!S852</f>
        <v>0</v>
      </c>
      <c r="T852" s="414">
        <f>'2. CAD NCCF'!T852+'3. USD NCCF'!T852+'4. EUR NCCF'!T852+'5. GBP NCCF'!T852+'6. Other(Incld) NCCF'!T852</f>
        <v>0</v>
      </c>
      <c r="U852" s="414">
        <f>'2. CAD NCCF'!U852+'3. USD NCCF'!U852+'4. EUR NCCF'!U852+'5. GBP NCCF'!U852+'6. Other(Incld) NCCF'!U852</f>
        <v>0</v>
      </c>
      <c r="V852" s="414">
        <f>'2. CAD NCCF'!V852+'3. USD NCCF'!V852+'4. EUR NCCF'!V852+'5. GBP NCCF'!V852+'6. Other(Incld) NCCF'!V852</f>
        <v>0</v>
      </c>
      <c r="W852" s="414">
        <f>'2. CAD NCCF'!W852+'3. USD NCCF'!W852+'4. EUR NCCF'!W852+'5. GBP NCCF'!W852+'6. Other(Incld) NCCF'!W852</f>
        <v>0</v>
      </c>
      <c r="X852" s="414">
        <f>'2. CAD NCCF'!X852+'3. USD NCCF'!X852+'4. EUR NCCF'!X852+'5. GBP NCCF'!X852+'6. Other(Incld) NCCF'!X852</f>
        <v>0</v>
      </c>
      <c r="Y852" s="414">
        <f>'2. CAD NCCF'!Y852+'3. USD NCCF'!Y852+'4. EUR NCCF'!Y852+'5. GBP NCCF'!Y852+'6. Other(Incld) NCCF'!Y852</f>
        <v>0</v>
      </c>
      <c r="Z852" s="414">
        <f>'2. CAD NCCF'!Z852+'3. USD NCCF'!Z852+'4. EUR NCCF'!Z852+'5. GBP NCCF'!Z852+'6. Other(Incld) NCCF'!Z852</f>
        <v>0</v>
      </c>
      <c r="AA852" s="414">
        <f>'2. CAD NCCF'!AA852+'3. USD NCCF'!AA852+'4. EUR NCCF'!AA852+'5. GBP NCCF'!AA852+'6. Other(Incld) NCCF'!AA852</f>
        <v>0</v>
      </c>
      <c r="AB852" s="414">
        <f>'2. CAD NCCF'!AB852+'3. USD NCCF'!AB852+'4. EUR NCCF'!AB852+'5. GBP NCCF'!AB852+'6. Other(Incld) NCCF'!AB852</f>
        <v>0</v>
      </c>
      <c r="AC852" s="400">
        <f>'2. CAD NCCF'!AC852+'3. USD NCCF'!AC852+'4. EUR NCCF'!AC852+'5. GBP NCCF'!AC852+'6. Other(Incld) NCCF'!AC852</f>
        <v>0</v>
      </c>
      <c r="AD852" s="909"/>
      <c r="AE852" s="910"/>
      <c r="AF852" s="911"/>
    </row>
    <row r="853" spans="1:32" ht="15" customHeight="1" outlineLevel="1" x14ac:dyDescent="0.2">
      <c r="A853" s="222">
        <v>173</v>
      </c>
      <c r="B853" s="499"/>
      <c r="C853" s="467"/>
      <c r="D853" s="467"/>
      <c r="E853" s="467"/>
      <c r="F853" s="880" t="str">
        <f>'2. CAD NCCF'!F853:L853</f>
        <v>Non-FI issued ABCP, medium rated</v>
      </c>
      <c r="G853" s="881"/>
      <c r="H853" s="881"/>
      <c r="I853" s="881"/>
      <c r="J853" s="881"/>
      <c r="K853" s="881"/>
      <c r="L853" s="882"/>
      <c r="M853" s="400">
        <f>'2. CAD NCCF'!M853+'3. USD NCCF'!M853+'4. EUR NCCF'!M853+'5. GBP NCCF'!M853+'6. Other(Incld) NCCF'!M853</f>
        <v>0</v>
      </c>
      <c r="N853" s="412">
        <f>'2. CAD NCCF'!N853+'3. USD NCCF'!N853+'4. EUR NCCF'!N853+'5. GBP NCCF'!N853+'6. Other(Incld) NCCF'!N853</f>
        <v>0</v>
      </c>
      <c r="O853" s="414">
        <f>'2. CAD NCCF'!O853+'3. USD NCCF'!O853+'4. EUR NCCF'!O853+'5. GBP NCCF'!O853+'6. Other(Incld) NCCF'!O853</f>
        <v>0</v>
      </c>
      <c r="P853" s="414">
        <f>'2. CAD NCCF'!P853+'3. USD NCCF'!P853+'4. EUR NCCF'!P853+'5. GBP NCCF'!P853+'6. Other(Incld) NCCF'!P853</f>
        <v>0</v>
      </c>
      <c r="Q853" s="418">
        <f>'2. CAD NCCF'!Q853+'3. USD NCCF'!Q853+'4. EUR NCCF'!Q853+'5. GBP NCCF'!Q853+'6. Other(Incld) NCCF'!Q853</f>
        <v>0</v>
      </c>
      <c r="R853" s="411">
        <f>'2. CAD NCCF'!R853+'3. USD NCCF'!R853+'4. EUR NCCF'!R853+'5. GBP NCCF'!R853+'6. Other(Incld) NCCF'!R853</f>
        <v>0</v>
      </c>
      <c r="S853" s="414">
        <f>'2. CAD NCCF'!S853+'3. USD NCCF'!S853+'4. EUR NCCF'!S853+'5. GBP NCCF'!S853+'6. Other(Incld) NCCF'!S853</f>
        <v>0</v>
      </c>
      <c r="T853" s="414">
        <f>'2. CAD NCCF'!T853+'3. USD NCCF'!T853+'4. EUR NCCF'!T853+'5. GBP NCCF'!T853+'6. Other(Incld) NCCF'!T853</f>
        <v>0</v>
      </c>
      <c r="U853" s="414">
        <f>'2. CAD NCCF'!U853+'3. USD NCCF'!U853+'4. EUR NCCF'!U853+'5. GBP NCCF'!U853+'6. Other(Incld) NCCF'!U853</f>
        <v>0</v>
      </c>
      <c r="V853" s="414">
        <f>'2. CAD NCCF'!V853+'3. USD NCCF'!V853+'4. EUR NCCF'!V853+'5. GBP NCCF'!V853+'6. Other(Incld) NCCF'!V853</f>
        <v>0</v>
      </c>
      <c r="W853" s="414">
        <f>'2. CAD NCCF'!W853+'3. USD NCCF'!W853+'4. EUR NCCF'!W853+'5. GBP NCCF'!W853+'6. Other(Incld) NCCF'!W853</f>
        <v>0</v>
      </c>
      <c r="X853" s="414">
        <f>'2. CAD NCCF'!X853+'3. USD NCCF'!X853+'4. EUR NCCF'!X853+'5. GBP NCCF'!X853+'6. Other(Incld) NCCF'!X853</f>
        <v>0</v>
      </c>
      <c r="Y853" s="414">
        <f>'2. CAD NCCF'!Y853+'3. USD NCCF'!Y853+'4. EUR NCCF'!Y853+'5. GBP NCCF'!Y853+'6. Other(Incld) NCCF'!Y853</f>
        <v>0</v>
      </c>
      <c r="Z853" s="414">
        <f>'2. CAD NCCF'!Z853+'3. USD NCCF'!Z853+'4. EUR NCCF'!Z853+'5. GBP NCCF'!Z853+'6. Other(Incld) NCCF'!Z853</f>
        <v>0</v>
      </c>
      <c r="AA853" s="414">
        <f>'2. CAD NCCF'!AA853+'3. USD NCCF'!AA853+'4. EUR NCCF'!AA853+'5. GBP NCCF'!AA853+'6. Other(Incld) NCCF'!AA853</f>
        <v>0</v>
      </c>
      <c r="AB853" s="414">
        <f>'2. CAD NCCF'!AB853+'3. USD NCCF'!AB853+'4. EUR NCCF'!AB853+'5. GBP NCCF'!AB853+'6. Other(Incld) NCCF'!AB853</f>
        <v>0</v>
      </c>
      <c r="AC853" s="400">
        <f>'2. CAD NCCF'!AC853+'3. USD NCCF'!AC853+'4. EUR NCCF'!AC853+'5. GBP NCCF'!AC853+'6. Other(Incld) NCCF'!AC853</f>
        <v>0</v>
      </c>
      <c r="AD853" s="909"/>
      <c r="AE853" s="910"/>
      <c r="AF853" s="911"/>
    </row>
    <row r="854" spans="1:32" ht="15" outlineLevel="1" x14ac:dyDescent="0.2">
      <c r="A854" s="222">
        <v>174</v>
      </c>
      <c r="B854" s="499"/>
      <c r="C854" s="467"/>
      <c r="D854" s="467"/>
      <c r="E854" s="877" t="str">
        <f>'2. CAD NCCF'!E854:L854</f>
        <v>FI issued ABS and ABCP, medium rated</v>
      </c>
      <c r="F854" s="878"/>
      <c r="G854" s="878"/>
      <c r="H854" s="878"/>
      <c r="I854" s="878"/>
      <c r="J854" s="878"/>
      <c r="K854" s="878"/>
      <c r="L854" s="879"/>
      <c r="M854" s="399">
        <f>SUBTOTAL(9,M855:M856)</f>
        <v>0</v>
      </c>
      <c r="N854" s="402">
        <f t="shared" ref="N854:AC854" si="1182">SUBTOTAL(9,N855:N856)</f>
        <v>0</v>
      </c>
      <c r="O854" s="406">
        <f t="shared" si="1182"/>
        <v>0</v>
      </c>
      <c r="P854" s="405">
        <f t="shared" si="1182"/>
        <v>0</v>
      </c>
      <c r="Q854" s="416">
        <f t="shared" si="1182"/>
        <v>0</v>
      </c>
      <c r="R854" s="402">
        <f t="shared" si="1182"/>
        <v>0</v>
      </c>
      <c r="S854" s="405">
        <f t="shared" si="1182"/>
        <v>0</v>
      </c>
      <c r="T854" s="406">
        <f t="shared" si="1182"/>
        <v>0</v>
      </c>
      <c r="U854" s="405">
        <f t="shared" si="1182"/>
        <v>0</v>
      </c>
      <c r="V854" s="406">
        <f t="shared" si="1182"/>
        <v>0</v>
      </c>
      <c r="W854" s="405">
        <f t="shared" si="1182"/>
        <v>0</v>
      </c>
      <c r="X854" s="406">
        <f t="shared" si="1182"/>
        <v>0</v>
      </c>
      <c r="Y854" s="405">
        <f t="shared" si="1182"/>
        <v>0</v>
      </c>
      <c r="Z854" s="406">
        <f t="shared" si="1182"/>
        <v>0</v>
      </c>
      <c r="AA854" s="405">
        <f t="shared" si="1182"/>
        <v>0</v>
      </c>
      <c r="AB854" s="416">
        <f t="shared" si="1182"/>
        <v>0</v>
      </c>
      <c r="AC854" s="399">
        <f t="shared" si="1182"/>
        <v>0</v>
      </c>
      <c r="AD854" s="909"/>
      <c r="AE854" s="910"/>
      <c r="AF854" s="911"/>
    </row>
    <row r="855" spans="1:32" ht="15" outlineLevel="1" x14ac:dyDescent="0.2">
      <c r="A855" s="222">
        <v>175</v>
      </c>
      <c r="B855" s="499"/>
      <c r="C855" s="467"/>
      <c r="D855" s="467"/>
      <c r="E855" s="467"/>
      <c r="F855" s="880" t="str">
        <f>'2. CAD NCCF'!F855:L855</f>
        <v>FI issued ABS, medium rated</v>
      </c>
      <c r="G855" s="881"/>
      <c r="H855" s="881"/>
      <c r="I855" s="881"/>
      <c r="J855" s="881"/>
      <c r="K855" s="881"/>
      <c r="L855" s="882"/>
      <c r="M855" s="400">
        <f>'2. CAD NCCF'!M855+'3. USD NCCF'!M855+'4. EUR NCCF'!M855+'5. GBP NCCF'!M855+'6. Other(Incld) NCCF'!M855</f>
        <v>0</v>
      </c>
      <c r="N855" s="412">
        <f>'2. CAD NCCF'!N855+'3. USD NCCF'!N855+'4. EUR NCCF'!N855+'5. GBP NCCF'!N855+'6. Other(Incld) NCCF'!N855</f>
        <v>0</v>
      </c>
      <c r="O855" s="414">
        <f>'2. CAD NCCF'!O855+'3. USD NCCF'!O855+'4. EUR NCCF'!O855+'5. GBP NCCF'!O855+'6. Other(Incld) NCCF'!O855</f>
        <v>0</v>
      </c>
      <c r="P855" s="414">
        <f>'2. CAD NCCF'!P855+'3. USD NCCF'!P855+'4. EUR NCCF'!P855+'5. GBP NCCF'!P855+'6. Other(Incld) NCCF'!P855</f>
        <v>0</v>
      </c>
      <c r="Q855" s="418">
        <f>'2. CAD NCCF'!Q855+'3. USD NCCF'!Q855+'4. EUR NCCF'!Q855+'5. GBP NCCF'!Q855+'6. Other(Incld) NCCF'!Q855</f>
        <v>0</v>
      </c>
      <c r="R855" s="411">
        <f>'2. CAD NCCF'!R855+'3. USD NCCF'!R855+'4. EUR NCCF'!R855+'5. GBP NCCF'!R855+'6. Other(Incld) NCCF'!R855</f>
        <v>0</v>
      </c>
      <c r="S855" s="414">
        <f>'2. CAD NCCF'!S855+'3. USD NCCF'!S855+'4. EUR NCCF'!S855+'5. GBP NCCF'!S855+'6. Other(Incld) NCCF'!S855</f>
        <v>0</v>
      </c>
      <c r="T855" s="414">
        <f>'2. CAD NCCF'!T855+'3. USD NCCF'!T855+'4. EUR NCCF'!T855+'5. GBP NCCF'!T855+'6. Other(Incld) NCCF'!T855</f>
        <v>0</v>
      </c>
      <c r="U855" s="414">
        <f>'2. CAD NCCF'!U855+'3. USD NCCF'!U855+'4. EUR NCCF'!U855+'5. GBP NCCF'!U855+'6. Other(Incld) NCCF'!U855</f>
        <v>0</v>
      </c>
      <c r="V855" s="414">
        <f>'2. CAD NCCF'!V855+'3. USD NCCF'!V855+'4. EUR NCCF'!V855+'5. GBP NCCF'!V855+'6. Other(Incld) NCCF'!V855</f>
        <v>0</v>
      </c>
      <c r="W855" s="414">
        <f>'2. CAD NCCF'!W855+'3. USD NCCF'!W855+'4. EUR NCCF'!W855+'5. GBP NCCF'!W855+'6. Other(Incld) NCCF'!W855</f>
        <v>0</v>
      </c>
      <c r="X855" s="414">
        <f>'2. CAD NCCF'!X855+'3. USD NCCF'!X855+'4. EUR NCCF'!X855+'5. GBP NCCF'!X855+'6. Other(Incld) NCCF'!X855</f>
        <v>0</v>
      </c>
      <c r="Y855" s="414">
        <f>'2. CAD NCCF'!Y855+'3. USD NCCF'!Y855+'4. EUR NCCF'!Y855+'5. GBP NCCF'!Y855+'6. Other(Incld) NCCF'!Y855</f>
        <v>0</v>
      </c>
      <c r="Z855" s="414">
        <f>'2. CAD NCCF'!Z855+'3. USD NCCF'!Z855+'4. EUR NCCF'!Z855+'5. GBP NCCF'!Z855+'6. Other(Incld) NCCF'!Z855</f>
        <v>0</v>
      </c>
      <c r="AA855" s="414">
        <f>'2. CAD NCCF'!AA855+'3. USD NCCF'!AA855+'4. EUR NCCF'!AA855+'5. GBP NCCF'!AA855+'6. Other(Incld) NCCF'!AA855</f>
        <v>0</v>
      </c>
      <c r="AB855" s="414">
        <f>'2. CAD NCCF'!AB855+'3. USD NCCF'!AB855+'4. EUR NCCF'!AB855+'5. GBP NCCF'!AB855+'6. Other(Incld) NCCF'!AB855</f>
        <v>0</v>
      </c>
      <c r="AC855" s="400">
        <f>'2. CAD NCCF'!AC855+'3. USD NCCF'!AC855+'4. EUR NCCF'!AC855+'5. GBP NCCF'!AC855+'6. Other(Incld) NCCF'!AC855</f>
        <v>0</v>
      </c>
      <c r="AD855" s="909"/>
      <c r="AE855" s="910"/>
      <c r="AF855" s="911"/>
    </row>
    <row r="856" spans="1:32" ht="15" customHeight="1" outlineLevel="1" x14ac:dyDescent="0.2">
      <c r="A856" s="222">
        <v>176</v>
      </c>
      <c r="B856" s="499"/>
      <c r="C856" s="467"/>
      <c r="D856" s="467"/>
      <c r="E856" s="467"/>
      <c r="F856" s="880" t="str">
        <f>'2. CAD NCCF'!F856:L856</f>
        <v>FI issued ABCP, medium rated</v>
      </c>
      <c r="G856" s="881"/>
      <c r="H856" s="881"/>
      <c r="I856" s="881"/>
      <c r="J856" s="881"/>
      <c r="K856" s="881"/>
      <c r="L856" s="882"/>
      <c r="M856" s="400">
        <f>'2. CAD NCCF'!M856+'3. USD NCCF'!M856+'4. EUR NCCF'!M856+'5. GBP NCCF'!M856+'6. Other(Incld) NCCF'!M856</f>
        <v>0</v>
      </c>
      <c r="N856" s="412">
        <f>'2. CAD NCCF'!N856+'3. USD NCCF'!N856+'4. EUR NCCF'!N856+'5. GBP NCCF'!N856+'6. Other(Incld) NCCF'!N856</f>
        <v>0</v>
      </c>
      <c r="O856" s="414">
        <f>'2. CAD NCCF'!O856+'3. USD NCCF'!O856+'4. EUR NCCF'!O856+'5. GBP NCCF'!O856+'6. Other(Incld) NCCF'!O856</f>
        <v>0</v>
      </c>
      <c r="P856" s="414">
        <f>'2. CAD NCCF'!P856+'3. USD NCCF'!P856+'4. EUR NCCF'!P856+'5. GBP NCCF'!P856+'6. Other(Incld) NCCF'!P856</f>
        <v>0</v>
      </c>
      <c r="Q856" s="418">
        <f>'2. CAD NCCF'!Q856+'3. USD NCCF'!Q856+'4. EUR NCCF'!Q856+'5. GBP NCCF'!Q856+'6. Other(Incld) NCCF'!Q856</f>
        <v>0</v>
      </c>
      <c r="R856" s="411">
        <f>'2. CAD NCCF'!R856+'3. USD NCCF'!R856+'4. EUR NCCF'!R856+'5. GBP NCCF'!R856+'6. Other(Incld) NCCF'!R856</f>
        <v>0</v>
      </c>
      <c r="S856" s="414">
        <f>'2. CAD NCCF'!S856+'3. USD NCCF'!S856+'4. EUR NCCF'!S856+'5. GBP NCCF'!S856+'6. Other(Incld) NCCF'!S856</f>
        <v>0</v>
      </c>
      <c r="T856" s="414">
        <f>'2. CAD NCCF'!T856+'3. USD NCCF'!T856+'4. EUR NCCF'!T856+'5. GBP NCCF'!T856+'6. Other(Incld) NCCF'!T856</f>
        <v>0</v>
      </c>
      <c r="U856" s="414">
        <f>'2. CAD NCCF'!U856+'3. USD NCCF'!U856+'4. EUR NCCF'!U856+'5. GBP NCCF'!U856+'6. Other(Incld) NCCF'!U856</f>
        <v>0</v>
      </c>
      <c r="V856" s="414">
        <f>'2. CAD NCCF'!V856+'3. USD NCCF'!V856+'4. EUR NCCF'!V856+'5. GBP NCCF'!V856+'6. Other(Incld) NCCF'!V856</f>
        <v>0</v>
      </c>
      <c r="W856" s="414">
        <f>'2. CAD NCCF'!W856+'3. USD NCCF'!W856+'4. EUR NCCF'!W856+'5. GBP NCCF'!W856+'6. Other(Incld) NCCF'!W856</f>
        <v>0</v>
      </c>
      <c r="X856" s="414">
        <f>'2. CAD NCCF'!X856+'3. USD NCCF'!X856+'4. EUR NCCF'!X856+'5. GBP NCCF'!X856+'6. Other(Incld) NCCF'!X856</f>
        <v>0</v>
      </c>
      <c r="Y856" s="414">
        <f>'2. CAD NCCF'!Y856+'3. USD NCCF'!Y856+'4. EUR NCCF'!Y856+'5. GBP NCCF'!Y856+'6. Other(Incld) NCCF'!Y856</f>
        <v>0</v>
      </c>
      <c r="Z856" s="414">
        <f>'2. CAD NCCF'!Z856+'3. USD NCCF'!Z856+'4. EUR NCCF'!Z856+'5. GBP NCCF'!Z856+'6. Other(Incld) NCCF'!Z856</f>
        <v>0</v>
      </c>
      <c r="AA856" s="414">
        <f>'2. CAD NCCF'!AA856+'3. USD NCCF'!AA856+'4. EUR NCCF'!AA856+'5. GBP NCCF'!AA856+'6. Other(Incld) NCCF'!AA856</f>
        <v>0</v>
      </c>
      <c r="AB856" s="414">
        <f>'2. CAD NCCF'!AB856+'3. USD NCCF'!AB856+'4. EUR NCCF'!AB856+'5. GBP NCCF'!AB856+'6. Other(Incld) NCCF'!AB856</f>
        <v>0</v>
      </c>
      <c r="AC856" s="400">
        <f>'2. CAD NCCF'!AC856+'3. USD NCCF'!AC856+'4. EUR NCCF'!AC856+'5. GBP NCCF'!AC856+'6. Other(Incld) NCCF'!AC856</f>
        <v>0</v>
      </c>
      <c r="AD856" s="909"/>
      <c r="AE856" s="910"/>
      <c r="AF856" s="911"/>
    </row>
    <row r="857" spans="1:32" ht="15" outlineLevel="1" x14ac:dyDescent="0.2">
      <c r="A857" s="222">
        <v>177</v>
      </c>
      <c r="B857" s="499"/>
      <c r="C857" s="467"/>
      <c r="D857" s="467"/>
      <c r="E857" s="877" t="str">
        <f>'2. CAD NCCF'!E857:L857</f>
        <v>Non-FI issued ABS and ABCP, low or not rated</v>
      </c>
      <c r="F857" s="878"/>
      <c r="G857" s="878"/>
      <c r="H857" s="878"/>
      <c r="I857" s="878"/>
      <c r="J857" s="878"/>
      <c r="K857" s="878"/>
      <c r="L857" s="879"/>
      <c r="M857" s="399">
        <f>SUBTOTAL(9,M858:M859)</f>
        <v>0</v>
      </c>
      <c r="N857" s="402">
        <f t="shared" ref="N857:AC857" si="1183">SUBTOTAL(9,N858:N859)</f>
        <v>0</v>
      </c>
      <c r="O857" s="406">
        <f t="shared" si="1183"/>
        <v>0</v>
      </c>
      <c r="P857" s="405">
        <f t="shared" si="1183"/>
        <v>0</v>
      </c>
      <c r="Q857" s="416">
        <f t="shared" si="1183"/>
        <v>0</v>
      </c>
      <c r="R857" s="402">
        <f t="shared" si="1183"/>
        <v>0</v>
      </c>
      <c r="S857" s="405">
        <f t="shared" si="1183"/>
        <v>0</v>
      </c>
      <c r="T857" s="406">
        <f t="shared" si="1183"/>
        <v>0</v>
      </c>
      <c r="U857" s="405">
        <f t="shared" si="1183"/>
        <v>0</v>
      </c>
      <c r="V857" s="406">
        <f t="shared" si="1183"/>
        <v>0</v>
      </c>
      <c r="W857" s="405">
        <f t="shared" si="1183"/>
        <v>0</v>
      </c>
      <c r="X857" s="406">
        <f t="shared" si="1183"/>
        <v>0</v>
      </c>
      <c r="Y857" s="405">
        <f t="shared" si="1183"/>
        <v>0</v>
      </c>
      <c r="Z857" s="406">
        <f t="shared" si="1183"/>
        <v>0</v>
      </c>
      <c r="AA857" s="405">
        <f t="shared" si="1183"/>
        <v>0</v>
      </c>
      <c r="AB857" s="416">
        <f t="shared" si="1183"/>
        <v>0</v>
      </c>
      <c r="AC857" s="399">
        <f t="shared" si="1183"/>
        <v>0</v>
      </c>
      <c r="AD857" s="909"/>
      <c r="AE857" s="910"/>
      <c r="AF857" s="911"/>
    </row>
    <row r="858" spans="1:32" ht="15" outlineLevel="1" x14ac:dyDescent="0.2">
      <c r="A858" s="222">
        <v>178</v>
      </c>
      <c r="B858" s="499"/>
      <c r="C858" s="467"/>
      <c r="D858" s="467"/>
      <c r="E858" s="467"/>
      <c r="F858" s="880" t="str">
        <f>'2. CAD NCCF'!F858:L858</f>
        <v>Non-FI issued ABS, low or not rated</v>
      </c>
      <c r="G858" s="881"/>
      <c r="H858" s="881"/>
      <c r="I858" s="881"/>
      <c r="J858" s="881"/>
      <c r="K858" s="881"/>
      <c r="L858" s="882"/>
      <c r="M858" s="400">
        <f>'2. CAD NCCF'!M858+'3. USD NCCF'!M858+'4. EUR NCCF'!M858+'5. GBP NCCF'!M858+'6. Other(Incld) NCCF'!M858</f>
        <v>0</v>
      </c>
      <c r="N858" s="412">
        <f>'2. CAD NCCF'!N858+'3. USD NCCF'!N858+'4. EUR NCCF'!N858+'5. GBP NCCF'!N858+'6. Other(Incld) NCCF'!N858</f>
        <v>0</v>
      </c>
      <c r="O858" s="414">
        <f>'2. CAD NCCF'!O858+'3. USD NCCF'!O858+'4. EUR NCCF'!O858+'5. GBP NCCF'!O858+'6. Other(Incld) NCCF'!O858</f>
        <v>0</v>
      </c>
      <c r="P858" s="414">
        <f>'2. CAD NCCF'!P858+'3. USD NCCF'!P858+'4. EUR NCCF'!P858+'5. GBP NCCF'!P858+'6. Other(Incld) NCCF'!P858</f>
        <v>0</v>
      </c>
      <c r="Q858" s="418">
        <f>'2. CAD NCCF'!Q858+'3. USD NCCF'!Q858+'4. EUR NCCF'!Q858+'5. GBP NCCF'!Q858+'6. Other(Incld) NCCF'!Q858</f>
        <v>0</v>
      </c>
      <c r="R858" s="411">
        <f>'2. CAD NCCF'!R858+'3. USD NCCF'!R858+'4. EUR NCCF'!R858+'5. GBP NCCF'!R858+'6. Other(Incld) NCCF'!R858</f>
        <v>0</v>
      </c>
      <c r="S858" s="414">
        <f>'2. CAD NCCF'!S858+'3. USD NCCF'!S858+'4. EUR NCCF'!S858+'5. GBP NCCF'!S858+'6. Other(Incld) NCCF'!S858</f>
        <v>0</v>
      </c>
      <c r="T858" s="414">
        <f>'2. CAD NCCF'!T858+'3. USD NCCF'!T858+'4. EUR NCCF'!T858+'5. GBP NCCF'!T858+'6. Other(Incld) NCCF'!T858</f>
        <v>0</v>
      </c>
      <c r="U858" s="414">
        <f>'2. CAD NCCF'!U858+'3. USD NCCF'!U858+'4. EUR NCCF'!U858+'5. GBP NCCF'!U858+'6. Other(Incld) NCCF'!U858</f>
        <v>0</v>
      </c>
      <c r="V858" s="414">
        <f>'2. CAD NCCF'!V858+'3. USD NCCF'!V858+'4. EUR NCCF'!V858+'5. GBP NCCF'!V858+'6. Other(Incld) NCCF'!V858</f>
        <v>0</v>
      </c>
      <c r="W858" s="414">
        <f>'2. CAD NCCF'!W858+'3. USD NCCF'!W858+'4. EUR NCCF'!W858+'5. GBP NCCF'!W858+'6. Other(Incld) NCCF'!W858</f>
        <v>0</v>
      </c>
      <c r="X858" s="414">
        <f>'2. CAD NCCF'!X858+'3. USD NCCF'!X858+'4. EUR NCCF'!X858+'5. GBP NCCF'!X858+'6. Other(Incld) NCCF'!X858</f>
        <v>0</v>
      </c>
      <c r="Y858" s="414">
        <f>'2. CAD NCCF'!Y858+'3. USD NCCF'!Y858+'4. EUR NCCF'!Y858+'5. GBP NCCF'!Y858+'6. Other(Incld) NCCF'!Y858</f>
        <v>0</v>
      </c>
      <c r="Z858" s="414">
        <f>'2. CAD NCCF'!Z858+'3. USD NCCF'!Z858+'4. EUR NCCF'!Z858+'5. GBP NCCF'!Z858+'6. Other(Incld) NCCF'!Z858</f>
        <v>0</v>
      </c>
      <c r="AA858" s="414">
        <f>'2. CAD NCCF'!AA858+'3. USD NCCF'!AA858+'4. EUR NCCF'!AA858+'5. GBP NCCF'!AA858+'6. Other(Incld) NCCF'!AA858</f>
        <v>0</v>
      </c>
      <c r="AB858" s="414">
        <f>'2. CAD NCCF'!AB858+'3. USD NCCF'!AB858+'4. EUR NCCF'!AB858+'5. GBP NCCF'!AB858+'6. Other(Incld) NCCF'!AB858</f>
        <v>0</v>
      </c>
      <c r="AC858" s="400">
        <f>'2. CAD NCCF'!AC858+'3. USD NCCF'!AC858+'4. EUR NCCF'!AC858+'5. GBP NCCF'!AC858+'6. Other(Incld) NCCF'!AC858</f>
        <v>0</v>
      </c>
      <c r="AD858" s="909"/>
      <c r="AE858" s="910"/>
      <c r="AF858" s="911"/>
    </row>
    <row r="859" spans="1:32" ht="15" customHeight="1" outlineLevel="1" x14ac:dyDescent="0.2">
      <c r="A859" s="222">
        <v>179</v>
      </c>
      <c r="B859" s="533"/>
      <c r="C859" s="538"/>
      <c r="D859" s="538"/>
      <c r="E859" s="489"/>
      <c r="F859" s="880" t="str">
        <f>'2. CAD NCCF'!F859:L859</f>
        <v>Non-FI issued ABCP, low or not rated</v>
      </c>
      <c r="G859" s="881"/>
      <c r="H859" s="881"/>
      <c r="I859" s="881"/>
      <c r="J859" s="881"/>
      <c r="K859" s="881"/>
      <c r="L859" s="882"/>
      <c r="M859" s="400">
        <f>'2. CAD NCCF'!M859+'3. USD NCCF'!M859+'4. EUR NCCF'!M859+'5. GBP NCCF'!M859+'6. Other(Incld) NCCF'!M859</f>
        <v>0</v>
      </c>
      <c r="N859" s="412">
        <f>'2. CAD NCCF'!N859+'3. USD NCCF'!N859+'4. EUR NCCF'!N859+'5. GBP NCCF'!N859+'6. Other(Incld) NCCF'!N859</f>
        <v>0</v>
      </c>
      <c r="O859" s="414">
        <f>'2. CAD NCCF'!O859+'3. USD NCCF'!O859+'4. EUR NCCF'!O859+'5. GBP NCCF'!O859+'6. Other(Incld) NCCF'!O859</f>
        <v>0</v>
      </c>
      <c r="P859" s="414">
        <f>'2. CAD NCCF'!P859+'3. USD NCCF'!P859+'4. EUR NCCF'!P859+'5. GBP NCCF'!P859+'6. Other(Incld) NCCF'!P859</f>
        <v>0</v>
      </c>
      <c r="Q859" s="418">
        <f>'2. CAD NCCF'!Q859+'3. USD NCCF'!Q859+'4. EUR NCCF'!Q859+'5. GBP NCCF'!Q859+'6. Other(Incld) NCCF'!Q859</f>
        <v>0</v>
      </c>
      <c r="R859" s="411">
        <f>'2. CAD NCCF'!R859+'3. USD NCCF'!R859+'4. EUR NCCF'!R859+'5. GBP NCCF'!R859+'6. Other(Incld) NCCF'!R859</f>
        <v>0</v>
      </c>
      <c r="S859" s="414">
        <f>'2. CAD NCCF'!S859+'3. USD NCCF'!S859+'4. EUR NCCF'!S859+'5. GBP NCCF'!S859+'6. Other(Incld) NCCF'!S859</f>
        <v>0</v>
      </c>
      <c r="T859" s="414">
        <f>'2. CAD NCCF'!T859+'3. USD NCCF'!T859+'4. EUR NCCF'!T859+'5. GBP NCCF'!T859+'6. Other(Incld) NCCF'!T859</f>
        <v>0</v>
      </c>
      <c r="U859" s="414">
        <f>'2. CAD NCCF'!U859+'3. USD NCCF'!U859+'4. EUR NCCF'!U859+'5. GBP NCCF'!U859+'6. Other(Incld) NCCF'!U859</f>
        <v>0</v>
      </c>
      <c r="V859" s="414">
        <f>'2. CAD NCCF'!V859+'3. USD NCCF'!V859+'4. EUR NCCF'!V859+'5. GBP NCCF'!V859+'6. Other(Incld) NCCF'!V859</f>
        <v>0</v>
      </c>
      <c r="W859" s="414">
        <f>'2. CAD NCCF'!W859+'3. USD NCCF'!W859+'4. EUR NCCF'!W859+'5. GBP NCCF'!W859+'6. Other(Incld) NCCF'!W859</f>
        <v>0</v>
      </c>
      <c r="X859" s="414">
        <f>'2. CAD NCCF'!X859+'3. USD NCCF'!X859+'4. EUR NCCF'!X859+'5. GBP NCCF'!X859+'6. Other(Incld) NCCF'!X859</f>
        <v>0</v>
      </c>
      <c r="Y859" s="414">
        <f>'2. CAD NCCF'!Y859+'3. USD NCCF'!Y859+'4. EUR NCCF'!Y859+'5. GBP NCCF'!Y859+'6. Other(Incld) NCCF'!Y859</f>
        <v>0</v>
      </c>
      <c r="Z859" s="414">
        <f>'2. CAD NCCF'!Z859+'3. USD NCCF'!Z859+'4. EUR NCCF'!Z859+'5. GBP NCCF'!Z859+'6. Other(Incld) NCCF'!Z859</f>
        <v>0</v>
      </c>
      <c r="AA859" s="414">
        <f>'2. CAD NCCF'!AA859+'3. USD NCCF'!AA859+'4. EUR NCCF'!AA859+'5. GBP NCCF'!AA859+'6. Other(Incld) NCCF'!AA859</f>
        <v>0</v>
      </c>
      <c r="AB859" s="414">
        <f>'2. CAD NCCF'!AB859+'3. USD NCCF'!AB859+'4. EUR NCCF'!AB859+'5. GBP NCCF'!AB859+'6. Other(Incld) NCCF'!AB859</f>
        <v>0</v>
      </c>
      <c r="AC859" s="400">
        <f>'2. CAD NCCF'!AC859+'3. USD NCCF'!AC859+'4. EUR NCCF'!AC859+'5. GBP NCCF'!AC859+'6. Other(Incld) NCCF'!AC859</f>
        <v>0</v>
      </c>
      <c r="AD859" s="909"/>
      <c r="AE859" s="910"/>
      <c r="AF859" s="911"/>
    </row>
    <row r="860" spans="1:32" ht="15" outlineLevel="1" x14ac:dyDescent="0.2">
      <c r="A860" s="222">
        <v>180</v>
      </c>
      <c r="B860" s="533"/>
      <c r="C860" s="538"/>
      <c r="D860" s="254"/>
      <c r="E860" s="877" t="str">
        <f>'2. CAD NCCF'!E860:L860</f>
        <v>FI issued ABS and ABCP, low or not rated</v>
      </c>
      <c r="F860" s="878"/>
      <c r="G860" s="878"/>
      <c r="H860" s="878"/>
      <c r="I860" s="878"/>
      <c r="J860" s="878"/>
      <c r="K860" s="878"/>
      <c r="L860" s="879"/>
      <c r="M860" s="399">
        <f>SUBTOTAL(9,M861:M862)</f>
        <v>0</v>
      </c>
      <c r="N860" s="402">
        <f t="shared" ref="N860:AC860" si="1184">SUBTOTAL(9,N861:N862)</f>
        <v>0</v>
      </c>
      <c r="O860" s="406">
        <f t="shared" si="1184"/>
        <v>0</v>
      </c>
      <c r="P860" s="405">
        <f t="shared" si="1184"/>
        <v>0</v>
      </c>
      <c r="Q860" s="416">
        <f t="shared" si="1184"/>
        <v>0</v>
      </c>
      <c r="R860" s="402">
        <f t="shared" si="1184"/>
        <v>0</v>
      </c>
      <c r="S860" s="405">
        <f t="shared" si="1184"/>
        <v>0</v>
      </c>
      <c r="T860" s="406">
        <f t="shared" si="1184"/>
        <v>0</v>
      </c>
      <c r="U860" s="405">
        <f t="shared" si="1184"/>
        <v>0</v>
      </c>
      <c r="V860" s="406">
        <f t="shared" si="1184"/>
        <v>0</v>
      </c>
      <c r="W860" s="405">
        <f t="shared" si="1184"/>
        <v>0</v>
      </c>
      <c r="X860" s="406">
        <f t="shared" si="1184"/>
        <v>0</v>
      </c>
      <c r="Y860" s="405">
        <f t="shared" si="1184"/>
        <v>0</v>
      </c>
      <c r="Z860" s="406">
        <f t="shared" si="1184"/>
        <v>0</v>
      </c>
      <c r="AA860" s="405">
        <f t="shared" si="1184"/>
        <v>0</v>
      </c>
      <c r="AB860" s="416">
        <f t="shared" si="1184"/>
        <v>0</v>
      </c>
      <c r="AC860" s="399">
        <f t="shared" si="1184"/>
        <v>0</v>
      </c>
      <c r="AD860" s="854"/>
      <c r="AE860" s="1083"/>
      <c r="AF860" s="856"/>
    </row>
    <row r="861" spans="1:32" ht="15" outlineLevel="1" x14ac:dyDescent="0.2">
      <c r="A861" s="222">
        <v>181</v>
      </c>
      <c r="B861" s="499"/>
      <c r="C861" s="467"/>
      <c r="D861" s="467"/>
      <c r="E861" s="467"/>
      <c r="F861" s="880" t="str">
        <f>'2. CAD NCCF'!F861:L861</f>
        <v>FI issued ABS, low or not rated</v>
      </c>
      <c r="G861" s="881"/>
      <c r="H861" s="881"/>
      <c r="I861" s="881"/>
      <c r="J861" s="881"/>
      <c r="K861" s="881"/>
      <c r="L861" s="882"/>
      <c r="M861" s="400">
        <f>'2. CAD NCCF'!M861+'3. USD NCCF'!M861+'4. EUR NCCF'!M861+'5. GBP NCCF'!M861+'6. Other(Incld) NCCF'!M861</f>
        <v>0</v>
      </c>
      <c r="N861" s="412">
        <f>'2. CAD NCCF'!N861+'3. USD NCCF'!N861+'4. EUR NCCF'!N861+'5. GBP NCCF'!N861+'6. Other(Incld) NCCF'!N861</f>
        <v>0</v>
      </c>
      <c r="O861" s="414">
        <f>'2. CAD NCCF'!O861+'3. USD NCCF'!O861+'4. EUR NCCF'!O861+'5. GBP NCCF'!O861+'6. Other(Incld) NCCF'!O861</f>
        <v>0</v>
      </c>
      <c r="P861" s="414">
        <f>'2. CAD NCCF'!P861+'3. USD NCCF'!P861+'4. EUR NCCF'!P861+'5. GBP NCCF'!P861+'6. Other(Incld) NCCF'!P861</f>
        <v>0</v>
      </c>
      <c r="Q861" s="418">
        <f>'2. CAD NCCF'!Q861+'3. USD NCCF'!Q861+'4. EUR NCCF'!Q861+'5. GBP NCCF'!Q861+'6. Other(Incld) NCCF'!Q861</f>
        <v>0</v>
      </c>
      <c r="R861" s="411">
        <f>'2. CAD NCCF'!R861+'3. USD NCCF'!R861+'4. EUR NCCF'!R861+'5. GBP NCCF'!R861+'6. Other(Incld) NCCF'!R861</f>
        <v>0</v>
      </c>
      <c r="S861" s="414">
        <f>'2. CAD NCCF'!S861+'3. USD NCCF'!S861+'4. EUR NCCF'!S861+'5. GBP NCCF'!S861+'6. Other(Incld) NCCF'!S861</f>
        <v>0</v>
      </c>
      <c r="T861" s="414">
        <f>'2. CAD NCCF'!T861+'3. USD NCCF'!T861+'4. EUR NCCF'!T861+'5. GBP NCCF'!T861+'6. Other(Incld) NCCF'!T861</f>
        <v>0</v>
      </c>
      <c r="U861" s="414">
        <f>'2. CAD NCCF'!U861+'3. USD NCCF'!U861+'4. EUR NCCF'!U861+'5. GBP NCCF'!U861+'6. Other(Incld) NCCF'!U861</f>
        <v>0</v>
      </c>
      <c r="V861" s="414">
        <f>'2. CAD NCCF'!V861+'3. USD NCCF'!V861+'4. EUR NCCF'!V861+'5. GBP NCCF'!V861+'6. Other(Incld) NCCF'!V861</f>
        <v>0</v>
      </c>
      <c r="W861" s="414">
        <f>'2. CAD NCCF'!W861+'3. USD NCCF'!W861+'4. EUR NCCF'!W861+'5. GBP NCCF'!W861+'6. Other(Incld) NCCF'!W861</f>
        <v>0</v>
      </c>
      <c r="X861" s="414">
        <f>'2. CAD NCCF'!X861+'3. USD NCCF'!X861+'4. EUR NCCF'!X861+'5. GBP NCCF'!X861+'6. Other(Incld) NCCF'!X861</f>
        <v>0</v>
      </c>
      <c r="Y861" s="414">
        <f>'2. CAD NCCF'!Y861+'3. USD NCCF'!Y861+'4. EUR NCCF'!Y861+'5. GBP NCCF'!Y861+'6. Other(Incld) NCCF'!Y861</f>
        <v>0</v>
      </c>
      <c r="Z861" s="414">
        <f>'2. CAD NCCF'!Z861+'3. USD NCCF'!Z861+'4. EUR NCCF'!Z861+'5. GBP NCCF'!Z861+'6. Other(Incld) NCCF'!Z861</f>
        <v>0</v>
      </c>
      <c r="AA861" s="414">
        <f>'2. CAD NCCF'!AA861+'3. USD NCCF'!AA861+'4. EUR NCCF'!AA861+'5. GBP NCCF'!AA861+'6. Other(Incld) NCCF'!AA861</f>
        <v>0</v>
      </c>
      <c r="AB861" s="414">
        <f>'2. CAD NCCF'!AB861+'3. USD NCCF'!AB861+'4. EUR NCCF'!AB861+'5. GBP NCCF'!AB861+'6. Other(Incld) NCCF'!AB861</f>
        <v>0</v>
      </c>
      <c r="AC861" s="400">
        <f>'2. CAD NCCF'!AC861+'3. USD NCCF'!AC861+'4. EUR NCCF'!AC861+'5. GBP NCCF'!AC861+'6. Other(Incld) NCCF'!AC861</f>
        <v>0</v>
      </c>
      <c r="AD861" s="854"/>
      <c r="AE861" s="1083"/>
      <c r="AF861" s="856"/>
    </row>
    <row r="862" spans="1:32" ht="15" customHeight="1" outlineLevel="1" x14ac:dyDescent="0.2">
      <c r="A862" s="222">
        <v>182</v>
      </c>
      <c r="B862" s="499"/>
      <c r="C862" s="467"/>
      <c r="D862" s="467"/>
      <c r="E862" s="467"/>
      <c r="F862" s="880" t="str">
        <f>'2. CAD NCCF'!F862:L862</f>
        <v>FI issued ABCP, low or not rated</v>
      </c>
      <c r="G862" s="881"/>
      <c r="H862" s="881"/>
      <c r="I862" s="881"/>
      <c r="J862" s="881"/>
      <c r="K862" s="881"/>
      <c r="L862" s="882"/>
      <c r="M862" s="400">
        <f>'2. CAD NCCF'!M862+'3. USD NCCF'!M862+'4. EUR NCCF'!M862+'5. GBP NCCF'!M862+'6. Other(Incld) NCCF'!M862</f>
        <v>0</v>
      </c>
      <c r="N862" s="412">
        <f>'2. CAD NCCF'!N862+'3. USD NCCF'!N862+'4. EUR NCCF'!N862+'5. GBP NCCF'!N862+'6. Other(Incld) NCCF'!N862</f>
        <v>0</v>
      </c>
      <c r="O862" s="414">
        <f>'2. CAD NCCF'!O862+'3. USD NCCF'!O862+'4. EUR NCCF'!O862+'5. GBP NCCF'!O862+'6. Other(Incld) NCCF'!O862</f>
        <v>0</v>
      </c>
      <c r="P862" s="414">
        <f>'2. CAD NCCF'!P862+'3. USD NCCF'!P862+'4. EUR NCCF'!P862+'5. GBP NCCF'!P862+'6. Other(Incld) NCCF'!P862</f>
        <v>0</v>
      </c>
      <c r="Q862" s="418">
        <f>'2. CAD NCCF'!Q862+'3. USD NCCF'!Q862+'4. EUR NCCF'!Q862+'5. GBP NCCF'!Q862+'6. Other(Incld) NCCF'!Q862</f>
        <v>0</v>
      </c>
      <c r="R862" s="411">
        <f>'2. CAD NCCF'!R862+'3. USD NCCF'!R862+'4. EUR NCCF'!R862+'5. GBP NCCF'!R862+'6. Other(Incld) NCCF'!R862</f>
        <v>0</v>
      </c>
      <c r="S862" s="414">
        <f>'2. CAD NCCF'!S862+'3. USD NCCF'!S862+'4. EUR NCCF'!S862+'5. GBP NCCF'!S862+'6. Other(Incld) NCCF'!S862</f>
        <v>0</v>
      </c>
      <c r="T862" s="414">
        <f>'2. CAD NCCF'!T862+'3. USD NCCF'!T862+'4. EUR NCCF'!T862+'5. GBP NCCF'!T862+'6. Other(Incld) NCCF'!T862</f>
        <v>0</v>
      </c>
      <c r="U862" s="414">
        <f>'2. CAD NCCF'!U862+'3. USD NCCF'!U862+'4. EUR NCCF'!U862+'5. GBP NCCF'!U862+'6. Other(Incld) NCCF'!U862</f>
        <v>0</v>
      </c>
      <c r="V862" s="414">
        <f>'2. CAD NCCF'!V862+'3. USD NCCF'!V862+'4. EUR NCCF'!V862+'5. GBP NCCF'!V862+'6. Other(Incld) NCCF'!V862</f>
        <v>0</v>
      </c>
      <c r="W862" s="414">
        <f>'2. CAD NCCF'!W862+'3. USD NCCF'!W862+'4. EUR NCCF'!W862+'5. GBP NCCF'!W862+'6. Other(Incld) NCCF'!W862</f>
        <v>0</v>
      </c>
      <c r="X862" s="414">
        <f>'2. CAD NCCF'!X862+'3. USD NCCF'!X862+'4. EUR NCCF'!X862+'5. GBP NCCF'!X862+'6. Other(Incld) NCCF'!X862</f>
        <v>0</v>
      </c>
      <c r="Y862" s="414">
        <f>'2. CAD NCCF'!Y862+'3. USD NCCF'!Y862+'4. EUR NCCF'!Y862+'5. GBP NCCF'!Y862+'6. Other(Incld) NCCF'!Y862</f>
        <v>0</v>
      </c>
      <c r="Z862" s="414">
        <f>'2. CAD NCCF'!Z862+'3. USD NCCF'!Z862+'4. EUR NCCF'!Z862+'5. GBP NCCF'!Z862+'6. Other(Incld) NCCF'!Z862</f>
        <v>0</v>
      </c>
      <c r="AA862" s="414">
        <f>'2. CAD NCCF'!AA862+'3. USD NCCF'!AA862+'4. EUR NCCF'!AA862+'5. GBP NCCF'!AA862+'6. Other(Incld) NCCF'!AA862</f>
        <v>0</v>
      </c>
      <c r="AB862" s="414">
        <f>'2. CAD NCCF'!AB862+'3. USD NCCF'!AB862+'4. EUR NCCF'!AB862+'5. GBP NCCF'!AB862+'6. Other(Incld) NCCF'!AB862</f>
        <v>0</v>
      </c>
      <c r="AC862" s="400">
        <f>'2. CAD NCCF'!AC862+'3. USD NCCF'!AC862+'4. EUR NCCF'!AC862+'5. GBP NCCF'!AC862+'6. Other(Incld) NCCF'!AC862</f>
        <v>0</v>
      </c>
      <c r="AD862" s="857"/>
      <c r="AE862" s="858"/>
      <c r="AF862" s="859"/>
    </row>
    <row r="863" spans="1:32" ht="15" outlineLevel="1" x14ac:dyDescent="0.2">
      <c r="A863" s="222">
        <v>183</v>
      </c>
      <c r="B863" s="499"/>
      <c r="C863" s="467"/>
      <c r="D863" s="868" t="str">
        <f>'2. CAD NCCF'!D863:L863</f>
        <v>Equities</v>
      </c>
      <c r="E863" s="869"/>
      <c r="F863" s="869"/>
      <c r="G863" s="869"/>
      <c r="H863" s="869"/>
      <c r="I863" s="869"/>
      <c r="J863" s="869"/>
      <c r="K863" s="869"/>
      <c r="L863" s="869"/>
      <c r="M863" s="399">
        <f>SUBTOTAL(9,M864:M866)</f>
        <v>0</v>
      </c>
      <c r="N863" s="480"/>
      <c r="O863" s="522"/>
      <c r="P863" s="522"/>
      <c r="Q863" s="407">
        <f>SUBTOTAL(9,Q864:Q866)</f>
        <v>0</v>
      </c>
      <c r="R863" s="402">
        <f>SUBTOTAL(9,R864:R866)</f>
        <v>0</v>
      </c>
      <c r="S863" s="405">
        <f>SUBTOTAL(9,S864:S866)</f>
        <v>0</v>
      </c>
      <c r="T863" s="406">
        <f>SUBTOTAL(9,T864:T866)</f>
        <v>0</v>
      </c>
      <c r="U863" s="522"/>
      <c r="V863" s="522"/>
      <c r="W863" s="522"/>
      <c r="X863" s="522"/>
      <c r="Y863" s="522"/>
      <c r="Z863" s="522"/>
      <c r="AA863" s="522"/>
      <c r="AB863" s="522"/>
      <c r="AC863" s="399">
        <f>SUBTOTAL(9,AC864:AC866)</f>
        <v>0</v>
      </c>
      <c r="AD863" s="936"/>
      <c r="AE863" s="936"/>
      <c r="AF863" s="937"/>
    </row>
    <row r="864" spans="1:32" ht="15" customHeight="1" outlineLevel="1" x14ac:dyDescent="0.2">
      <c r="A864" s="222">
        <v>184</v>
      </c>
      <c r="B864" s="499"/>
      <c r="C864" s="467"/>
      <c r="D864" s="467"/>
      <c r="E864" s="467"/>
      <c r="F864" s="880" t="str">
        <f>'2. CAD NCCF'!F864:L864</f>
        <v>Eligible non-financial common equity shares</v>
      </c>
      <c r="G864" s="881"/>
      <c r="H864" s="881"/>
      <c r="I864" s="881"/>
      <c r="J864" s="881"/>
      <c r="K864" s="881"/>
      <c r="L864" s="882"/>
      <c r="M864" s="400">
        <f>'2. CAD NCCF'!M864+'3. USD NCCF'!M864+'4. EUR NCCF'!M864+'5. GBP NCCF'!M864+'6. Other(Incld) NCCF'!M864</f>
        <v>0</v>
      </c>
      <c r="N864" s="481"/>
      <c r="O864" s="465"/>
      <c r="P864" s="465"/>
      <c r="Q864" s="415">
        <f>'2. CAD NCCF'!Q864+'3. USD NCCF'!Q864+'4. EUR NCCF'!Q864+'5. GBP NCCF'!Q864+'6. Other(Incld) NCCF'!Q864</f>
        <v>0</v>
      </c>
      <c r="R864" s="465"/>
      <c r="S864" s="465"/>
      <c r="T864" s="465"/>
      <c r="U864" s="465"/>
      <c r="V864" s="465"/>
      <c r="W864" s="465"/>
      <c r="X864" s="465"/>
      <c r="Y864" s="465"/>
      <c r="Z864" s="465"/>
      <c r="AA864" s="465"/>
      <c r="AB864" s="465"/>
      <c r="AC864" s="400">
        <f>'2. CAD NCCF'!AC864+'3. USD NCCF'!AC864+'4. EUR NCCF'!AC864+'5. GBP NCCF'!AC864+'6. Other(Incld) NCCF'!AC864</f>
        <v>0</v>
      </c>
      <c r="AD864" s="883"/>
      <c r="AE864" s="884"/>
      <c r="AF864" s="885"/>
    </row>
    <row r="865" spans="1:32" ht="15" customHeight="1" outlineLevel="1" x14ac:dyDescent="0.2">
      <c r="A865" s="222">
        <v>185</v>
      </c>
      <c r="B865" s="499"/>
      <c r="C865" s="467"/>
      <c r="D865" s="467"/>
      <c r="E865" s="467"/>
      <c r="F865" s="880" t="str">
        <f>'2. CAD NCCF'!F865:L865</f>
        <v>Eligible financial common equity</v>
      </c>
      <c r="G865" s="881"/>
      <c r="H865" s="881"/>
      <c r="I865" s="881"/>
      <c r="J865" s="881"/>
      <c r="K865" s="881"/>
      <c r="L865" s="882"/>
      <c r="M865" s="400">
        <f>'2. CAD NCCF'!M865+'3. USD NCCF'!M865+'4. EUR NCCF'!M865+'5. GBP NCCF'!M865+'6. Other(Incld) NCCF'!M865</f>
        <v>0</v>
      </c>
      <c r="N865" s="481"/>
      <c r="O865" s="465"/>
      <c r="P865" s="465"/>
      <c r="Q865" s="465"/>
      <c r="R865" s="411">
        <f>'2. CAD NCCF'!R865+'3. USD NCCF'!R865+'4. EUR NCCF'!R865+'5. GBP NCCF'!R865+'6. Other(Incld) NCCF'!R865</f>
        <v>0</v>
      </c>
      <c r="S865" s="413">
        <f>'2. CAD NCCF'!S865+'3. USD NCCF'!S865+'4. EUR NCCF'!S865+'5. GBP NCCF'!S865+'6. Other(Incld) NCCF'!S865</f>
        <v>0</v>
      </c>
      <c r="T865" s="414">
        <f>'2. CAD NCCF'!T865+'3. USD NCCF'!T865+'4. EUR NCCF'!T865+'5. GBP NCCF'!T865+'6. Other(Incld) NCCF'!T865</f>
        <v>0</v>
      </c>
      <c r="U865" s="465"/>
      <c r="V865" s="465"/>
      <c r="W865" s="465"/>
      <c r="X865" s="465"/>
      <c r="Y865" s="465"/>
      <c r="Z865" s="465"/>
      <c r="AA865" s="465"/>
      <c r="AB865" s="465"/>
      <c r="AC865" s="400">
        <f>'2. CAD NCCF'!AC865+'3. USD NCCF'!AC865+'4. EUR NCCF'!AC865+'5. GBP NCCF'!AC865+'6. Other(Incld) NCCF'!AC865</f>
        <v>0</v>
      </c>
      <c r="AD865" s="891"/>
      <c r="AE865" s="889"/>
      <c r="AF865" s="890"/>
    </row>
    <row r="866" spans="1:32" ht="15" customHeight="1" outlineLevel="1" x14ac:dyDescent="0.2">
      <c r="A866" s="222">
        <v>186</v>
      </c>
      <c r="B866" s="499"/>
      <c r="C866" s="467"/>
      <c r="D866" s="467"/>
      <c r="E866" s="467"/>
      <c r="F866" s="880" t="str">
        <f>'2. CAD NCCF'!F866:L866</f>
        <v>Other equities</v>
      </c>
      <c r="G866" s="881"/>
      <c r="H866" s="881"/>
      <c r="I866" s="881"/>
      <c r="J866" s="881"/>
      <c r="K866" s="881"/>
      <c r="L866" s="882"/>
      <c r="M866" s="400">
        <f>'2. CAD NCCF'!M866+'3. USD NCCF'!M866+'4. EUR NCCF'!M866+'5. GBP NCCF'!M866+'6. Other(Incld) NCCF'!M866</f>
        <v>0</v>
      </c>
      <c r="N866" s="471"/>
      <c r="O866" s="472"/>
      <c r="P866" s="472"/>
      <c r="Q866" s="472"/>
      <c r="R866" s="472"/>
      <c r="S866" s="472"/>
      <c r="T866" s="472"/>
      <c r="U866" s="472"/>
      <c r="V866" s="472"/>
      <c r="W866" s="472"/>
      <c r="X866" s="472"/>
      <c r="Y866" s="472"/>
      <c r="Z866" s="472"/>
      <c r="AA866" s="472"/>
      <c r="AB866" s="472"/>
      <c r="AC866" s="400">
        <f>'2. CAD NCCF'!AC866+'3. USD NCCF'!AC866+'4. EUR NCCF'!AC866+'5. GBP NCCF'!AC866+'6. Other(Incld) NCCF'!AC866</f>
        <v>0</v>
      </c>
      <c r="AD866" s="886"/>
      <c r="AE866" s="887"/>
      <c r="AF866" s="888"/>
    </row>
    <row r="867" spans="1:32" ht="15" outlineLevel="1" x14ac:dyDescent="0.2">
      <c r="A867" s="222">
        <v>187</v>
      </c>
      <c r="B867" s="499"/>
      <c r="C867" s="467"/>
      <c r="D867" s="868" t="str">
        <f>'2. CAD NCCF'!D867:L867</f>
        <v>FI's own securities - Not eliminated</v>
      </c>
      <c r="E867" s="869"/>
      <c r="F867" s="869"/>
      <c r="G867" s="869"/>
      <c r="H867" s="869"/>
      <c r="I867" s="869"/>
      <c r="J867" s="869"/>
      <c r="K867" s="869"/>
      <c r="L867" s="869"/>
      <c r="M867" s="399">
        <f>SUBTOTAL(9,M868:M869)</f>
        <v>0</v>
      </c>
      <c r="N867" s="402">
        <f t="shared" ref="N867:AC867" si="1185">SUBTOTAL(9,N868:N869)</f>
        <v>0</v>
      </c>
      <c r="O867" s="406">
        <f t="shared" si="1185"/>
        <v>0</v>
      </c>
      <c r="P867" s="405">
        <f t="shared" si="1185"/>
        <v>0</v>
      </c>
      <c r="Q867" s="407">
        <f t="shared" si="1185"/>
        <v>0</v>
      </c>
      <c r="R867" s="402">
        <f t="shared" si="1185"/>
        <v>0</v>
      </c>
      <c r="S867" s="405">
        <f t="shared" si="1185"/>
        <v>0</v>
      </c>
      <c r="T867" s="406">
        <f t="shared" si="1185"/>
        <v>0</v>
      </c>
      <c r="U867" s="405">
        <f t="shared" si="1185"/>
        <v>0</v>
      </c>
      <c r="V867" s="406">
        <f t="shared" si="1185"/>
        <v>0</v>
      </c>
      <c r="W867" s="405">
        <f t="shared" si="1185"/>
        <v>0</v>
      </c>
      <c r="X867" s="406">
        <f t="shared" si="1185"/>
        <v>0</v>
      </c>
      <c r="Y867" s="405">
        <f t="shared" si="1185"/>
        <v>0</v>
      </c>
      <c r="Z867" s="406">
        <f t="shared" si="1185"/>
        <v>0</v>
      </c>
      <c r="AA867" s="405">
        <f t="shared" si="1185"/>
        <v>0</v>
      </c>
      <c r="AB867" s="416">
        <f t="shared" si="1185"/>
        <v>0</v>
      </c>
      <c r="AC867" s="399">
        <f t="shared" si="1185"/>
        <v>0</v>
      </c>
      <c r="AD867" s="936"/>
      <c r="AE867" s="936"/>
      <c r="AF867" s="937"/>
    </row>
    <row r="868" spans="1:32" ht="15" outlineLevel="1" x14ac:dyDescent="0.2">
      <c r="A868" s="222">
        <v>188</v>
      </c>
      <c r="B868" s="533"/>
      <c r="C868" s="538"/>
      <c r="D868" s="538"/>
      <c r="E868" s="538"/>
      <c r="F868" s="880" t="str">
        <f>'2. CAD NCCF'!F868:L868</f>
        <v>FI's own debt not eliminated</v>
      </c>
      <c r="G868" s="881"/>
      <c r="H868" s="881"/>
      <c r="I868" s="881"/>
      <c r="J868" s="881"/>
      <c r="K868" s="881"/>
      <c r="L868" s="882"/>
      <c r="M868" s="400">
        <f>'2. CAD NCCF'!M868+'3. USD NCCF'!M868+'4. EUR NCCF'!M868+'5. GBP NCCF'!M868+'6. Other(Incld) NCCF'!M868</f>
        <v>0</v>
      </c>
      <c r="N868" s="412">
        <f>'2. CAD NCCF'!N868+'3. USD NCCF'!N868+'4. EUR NCCF'!N868+'5. GBP NCCF'!N868+'6. Other(Incld) NCCF'!N868</f>
        <v>0</v>
      </c>
      <c r="O868" s="414">
        <f>'2. CAD NCCF'!O868+'3. USD NCCF'!O868+'4. EUR NCCF'!O868+'5. GBP NCCF'!O868+'6. Other(Incld) NCCF'!O868</f>
        <v>0</v>
      </c>
      <c r="P868" s="414">
        <f>'2. CAD NCCF'!P868+'3. USD NCCF'!P868+'4. EUR NCCF'!P868+'5. GBP NCCF'!P868+'6. Other(Incld) NCCF'!P868</f>
        <v>0</v>
      </c>
      <c r="Q868" s="413">
        <f>'2. CAD NCCF'!Q868+'3. USD NCCF'!Q868+'4. EUR NCCF'!Q868+'5. GBP NCCF'!Q868+'6. Other(Incld) NCCF'!Q868</f>
        <v>0</v>
      </c>
      <c r="R868" s="411">
        <f>'2. CAD NCCF'!R868+'3. USD NCCF'!R868+'4. EUR NCCF'!R868+'5. GBP NCCF'!R868+'6. Other(Incld) NCCF'!R868</f>
        <v>0</v>
      </c>
      <c r="S868" s="414">
        <f>'2. CAD NCCF'!S868+'3. USD NCCF'!S868+'4. EUR NCCF'!S868+'5. GBP NCCF'!S868+'6. Other(Incld) NCCF'!S868</f>
        <v>0</v>
      </c>
      <c r="T868" s="414">
        <f>'2. CAD NCCF'!T868+'3. USD NCCF'!T868+'4. EUR NCCF'!T868+'5. GBP NCCF'!T868+'6. Other(Incld) NCCF'!T868</f>
        <v>0</v>
      </c>
      <c r="U868" s="414">
        <f>'2. CAD NCCF'!U868+'3. USD NCCF'!U868+'4. EUR NCCF'!U868+'5. GBP NCCF'!U868+'6. Other(Incld) NCCF'!U868</f>
        <v>0</v>
      </c>
      <c r="V868" s="414">
        <f>'2. CAD NCCF'!V868+'3. USD NCCF'!V868+'4. EUR NCCF'!V868+'5. GBP NCCF'!V868+'6. Other(Incld) NCCF'!V868</f>
        <v>0</v>
      </c>
      <c r="W868" s="414">
        <f>'2. CAD NCCF'!W868+'3. USD NCCF'!W868+'4. EUR NCCF'!W868+'5. GBP NCCF'!W868+'6. Other(Incld) NCCF'!W868</f>
        <v>0</v>
      </c>
      <c r="X868" s="414">
        <f>'2. CAD NCCF'!X868+'3. USD NCCF'!X868+'4. EUR NCCF'!X868+'5. GBP NCCF'!X868+'6. Other(Incld) NCCF'!X868</f>
        <v>0</v>
      </c>
      <c r="Y868" s="414">
        <f>'2. CAD NCCF'!Y868+'3. USD NCCF'!Y868+'4. EUR NCCF'!Y868+'5. GBP NCCF'!Y868+'6. Other(Incld) NCCF'!Y868</f>
        <v>0</v>
      </c>
      <c r="Z868" s="414">
        <f>'2. CAD NCCF'!Z868+'3. USD NCCF'!Z868+'4. EUR NCCF'!Z868+'5. GBP NCCF'!Z868+'6. Other(Incld) NCCF'!Z868</f>
        <v>0</v>
      </c>
      <c r="AA868" s="414">
        <f>'2. CAD NCCF'!AA868+'3. USD NCCF'!AA868+'4. EUR NCCF'!AA868+'5. GBP NCCF'!AA868+'6. Other(Incld) NCCF'!AA868</f>
        <v>0</v>
      </c>
      <c r="AB868" s="414">
        <f>'2. CAD NCCF'!AB868+'3. USD NCCF'!AB868+'4. EUR NCCF'!AB868+'5. GBP NCCF'!AB868+'6. Other(Incld) NCCF'!AB868</f>
        <v>0</v>
      </c>
      <c r="AC868" s="400">
        <f>'2. CAD NCCF'!AC868+'3. USD NCCF'!AC868+'4. EUR NCCF'!AC868+'5. GBP NCCF'!AC868+'6. Other(Incld) NCCF'!AC868</f>
        <v>0</v>
      </c>
      <c r="AD868" s="883"/>
      <c r="AE868" s="884"/>
      <c r="AF868" s="885"/>
    </row>
    <row r="869" spans="1:32" ht="15" customHeight="1" outlineLevel="1" x14ac:dyDescent="0.2">
      <c r="A869" s="222">
        <v>189</v>
      </c>
      <c r="B869" s="532"/>
      <c r="C869" s="535"/>
      <c r="D869" s="535"/>
      <c r="E869" s="535"/>
      <c r="F869" s="880" t="str">
        <f>'2. CAD NCCF'!F869:L869</f>
        <v>FI's own equity not eliminated</v>
      </c>
      <c r="G869" s="881"/>
      <c r="H869" s="881"/>
      <c r="I869" s="881"/>
      <c r="J869" s="881"/>
      <c r="K869" s="881"/>
      <c r="L869" s="882"/>
      <c r="M869" s="400">
        <f>'2. CAD NCCF'!M869+'3. USD NCCF'!M869+'4. EUR NCCF'!M869+'5. GBP NCCF'!M869+'6. Other(Incld) NCCF'!M869</f>
        <v>0</v>
      </c>
      <c r="N869" s="412">
        <f>'2. CAD NCCF'!N869+'3. USD NCCF'!N869+'4. EUR NCCF'!N869+'5. GBP NCCF'!N869+'6. Other(Incld) NCCF'!N869</f>
        <v>0</v>
      </c>
      <c r="O869" s="414">
        <f>'2. CAD NCCF'!O869+'3. USD NCCF'!O869+'4. EUR NCCF'!O869+'5. GBP NCCF'!O869+'6. Other(Incld) NCCF'!O869</f>
        <v>0</v>
      </c>
      <c r="P869" s="414">
        <f>'2. CAD NCCF'!P869+'3. USD NCCF'!P869+'4. EUR NCCF'!P869+'5. GBP NCCF'!P869+'6. Other(Incld) NCCF'!P869</f>
        <v>0</v>
      </c>
      <c r="Q869" s="413">
        <f>'2. CAD NCCF'!Q869+'3. USD NCCF'!Q869+'4. EUR NCCF'!Q869+'5. GBP NCCF'!Q869+'6. Other(Incld) NCCF'!Q869</f>
        <v>0</v>
      </c>
      <c r="R869" s="411">
        <f>'2. CAD NCCF'!R869+'3. USD NCCF'!R869+'4. EUR NCCF'!R869+'5. GBP NCCF'!R869+'6. Other(Incld) NCCF'!R869</f>
        <v>0</v>
      </c>
      <c r="S869" s="414">
        <f>'2. CAD NCCF'!S869+'3. USD NCCF'!S869+'4. EUR NCCF'!S869+'5. GBP NCCF'!S869+'6. Other(Incld) NCCF'!S869</f>
        <v>0</v>
      </c>
      <c r="T869" s="414">
        <f>'2. CAD NCCF'!T869+'3. USD NCCF'!T869+'4. EUR NCCF'!T869+'5. GBP NCCF'!T869+'6. Other(Incld) NCCF'!T869</f>
        <v>0</v>
      </c>
      <c r="U869" s="414">
        <f>'2. CAD NCCF'!U869+'3. USD NCCF'!U869+'4. EUR NCCF'!U869+'5. GBP NCCF'!U869+'6. Other(Incld) NCCF'!U869</f>
        <v>0</v>
      </c>
      <c r="V869" s="414">
        <f>'2. CAD NCCF'!V869+'3. USD NCCF'!V869+'4. EUR NCCF'!V869+'5. GBP NCCF'!V869+'6. Other(Incld) NCCF'!V869</f>
        <v>0</v>
      </c>
      <c r="W869" s="414">
        <f>'2. CAD NCCF'!W869+'3. USD NCCF'!W869+'4. EUR NCCF'!W869+'5. GBP NCCF'!W869+'6. Other(Incld) NCCF'!W869</f>
        <v>0</v>
      </c>
      <c r="X869" s="414">
        <f>'2. CAD NCCF'!X869+'3. USD NCCF'!X869+'4. EUR NCCF'!X869+'5. GBP NCCF'!X869+'6. Other(Incld) NCCF'!X869</f>
        <v>0</v>
      </c>
      <c r="Y869" s="414">
        <f>'2. CAD NCCF'!Y869+'3. USD NCCF'!Y869+'4. EUR NCCF'!Y869+'5. GBP NCCF'!Y869+'6. Other(Incld) NCCF'!Y869</f>
        <v>0</v>
      </c>
      <c r="Z869" s="414">
        <f>'2. CAD NCCF'!Z869+'3. USD NCCF'!Z869+'4. EUR NCCF'!Z869+'5. GBP NCCF'!Z869+'6. Other(Incld) NCCF'!Z869</f>
        <v>0</v>
      </c>
      <c r="AA869" s="414">
        <f>'2. CAD NCCF'!AA869+'3. USD NCCF'!AA869+'4. EUR NCCF'!AA869+'5. GBP NCCF'!AA869+'6. Other(Incld) NCCF'!AA869</f>
        <v>0</v>
      </c>
      <c r="AB869" s="414">
        <f>'2. CAD NCCF'!AB869+'3. USD NCCF'!AB869+'4. EUR NCCF'!AB869+'5. GBP NCCF'!AB869+'6. Other(Incld) NCCF'!AB869</f>
        <v>0</v>
      </c>
      <c r="AC869" s="400">
        <f>'2. CAD NCCF'!AC869+'3. USD NCCF'!AC869+'4. EUR NCCF'!AC869+'5. GBP NCCF'!AC869+'6. Other(Incld) NCCF'!AC869</f>
        <v>0</v>
      </c>
      <c r="AD869" s="886"/>
      <c r="AE869" s="887"/>
      <c r="AF869" s="888"/>
    </row>
    <row r="870" spans="1:32" ht="15" outlineLevel="1" x14ac:dyDescent="0.2">
      <c r="A870" s="222">
        <v>190</v>
      </c>
      <c r="B870" s="499"/>
      <c r="C870" s="1065" t="str">
        <f>'2. CAD NCCF'!C870:AF870</f>
        <v>Loans</v>
      </c>
      <c r="D870" s="1066"/>
      <c r="E870" s="1066"/>
      <c r="F870" s="1066"/>
      <c r="G870" s="1066"/>
      <c r="H870" s="1066"/>
      <c r="I870" s="1066"/>
      <c r="J870" s="1066"/>
      <c r="K870" s="1066"/>
      <c r="L870" s="1066"/>
      <c r="M870" s="1066"/>
      <c r="N870" s="1066"/>
      <c r="O870" s="1066"/>
      <c r="P870" s="1066"/>
      <c r="Q870" s="1066"/>
      <c r="R870" s="1066"/>
      <c r="S870" s="1066"/>
      <c r="T870" s="1066"/>
      <c r="U870" s="1066"/>
      <c r="V870" s="1066"/>
      <c r="W870" s="1066"/>
      <c r="X870" s="1066"/>
      <c r="Y870" s="1066"/>
      <c r="Z870" s="1066"/>
      <c r="AA870" s="1066"/>
      <c r="AB870" s="1066"/>
      <c r="AC870" s="1066"/>
      <c r="AD870" s="1066"/>
      <c r="AE870" s="1066"/>
      <c r="AF870" s="1067"/>
    </row>
    <row r="871" spans="1:32" ht="15" outlineLevel="1" x14ac:dyDescent="0.2">
      <c r="A871" s="222">
        <v>191</v>
      </c>
      <c r="B871" s="499"/>
      <c r="C871" s="467"/>
      <c r="D871" s="868" t="str">
        <f>'2. CAD NCCF'!D871:AF871</f>
        <v>Residential mortgages (RM)</v>
      </c>
      <c r="E871" s="869"/>
      <c r="F871" s="869"/>
      <c r="G871" s="869"/>
      <c r="H871" s="869"/>
      <c r="I871" s="869"/>
      <c r="J871" s="869"/>
      <c r="K871" s="869"/>
      <c r="L871" s="869"/>
      <c r="M871" s="869"/>
      <c r="N871" s="869"/>
      <c r="O871" s="869"/>
      <c r="P871" s="869"/>
      <c r="Q871" s="869"/>
      <c r="R871" s="869"/>
      <c r="S871" s="869"/>
      <c r="T871" s="869"/>
      <c r="U871" s="869"/>
      <c r="V871" s="869"/>
      <c r="W871" s="869"/>
      <c r="X871" s="869"/>
      <c r="Y871" s="869"/>
      <c r="Z871" s="869"/>
      <c r="AA871" s="869"/>
      <c r="AB871" s="869"/>
      <c r="AC871" s="869"/>
      <c r="AD871" s="869"/>
      <c r="AE871" s="869"/>
      <c r="AF871" s="870"/>
    </row>
    <row r="872" spans="1:32" ht="15" outlineLevel="1" x14ac:dyDescent="0.2">
      <c r="A872" s="222">
        <v>192</v>
      </c>
      <c r="B872" s="499"/>
      <c r="C872" s="467"/>
      <c r="D872" s="467"/>
      <c r="E872" s="877" t="str">
        <f>'2. CAD NCCF'!E872:L872</f>
        <v>Securitised RM (SRM)</v>
      </c>
      <c r="F872" s="878"/>
      <c r="G872" s="878"/>
      <c r="H872" s="878"/>
      <c r="I872" s="878"/>
      <c r="J872" s="878"/>
      <c r="K872" s="878"/>
      <c r="L872" s="879"/>
      <c r="M872" s="399">
        <f>SUBTOTAL(9,M873:M876)</f>
        <v>0</v>
      </c>
      <c r="N872" s="402">
        <f t="shared" ref="N872:AC872" si="1186">SUBTOTAL(9,N873:N876)</f>
        <v>0</v>
      </c>
      <c r="O872" s="406">
        <f t="shared" si="1186"/>
        <v>0</v>
      </c>
      <c r="P872" s="405">
        <f t="shared" si="1186"/>
        <v>0</v>
      </c>
      <c r="Q872" s="407">
        <f t="shared" si="1186"/>
        <v>0</v>
      </c>
      <c r="R872" s="402">
        <f t="shared" si="1186"/>
        <v>0</v>
      </c>
      <c r="S872" s="405">
        <f t="shared" si="1186"/>
        <v>0</v>
      </c>
      <c r="T872" s="406">
        <f t="shared" si="1186"/>
        <v>0</v>
      </c>
      <c r="U872" s="405">
        <f t="shared" si="1186"/>
        <v>0</v>
      </c>
      <c r="V872" s="406">
        <f t="shared" si="1186"/>
        <v>0</v>
      </c>
      <c r="W872" s="405">
        <f t="shared" si="1186"/>
        <v>0</v>
      </c>
      <c r="X872" s="406">
        <f t="shared" si="1186"/>
        <v>0</v>
      </c>
      <c r="Y872" s="405">
        <f t="shared" si="1186"/>
        <v>0</v>
      </c>
      <c r="Z872" s="406">
        <f t="shared" si="1186"/>
        <v>0</v>
      </c>
      <c r="AA872" s="405">
        <f t="shared" si="1186"/>
        <v>0</v>
      </c>
      <c r="AB872" s="416">
        <f t="shared" si="1186"/>
        <v>0</v>
      </c>
      <c r="AC872" s="399">
        <f t="shared" si="1186"/>
        <v>0</v>
      </c>
      <c r="AD872" s="851"/>
      <c r="AE872" s="852"/>
      <c r="AF872" s="853"/>
    </row>
    <row r="873" spans="1:32" ht="15" customHeight="1" outlineLevel="1" x14ac:dyDescent="0.2">
      <c r="A873" s="222">
        <v>193</v>
      </c>
      <c r="B873" s="499"/>
      <c r="C873" s="467"/>
      <c r="D873" s="467"/>
      <c r="E873" s="467"/>
      <c r="F873" s="880" t="str">
        <f>'2. CAD NCCF'!F873:L873</f>
        <v>EULA securitised RM (balance at maturity)</v>
      </c>
      <c r="G873" s="881"/>
      <c r="H873" s="881"/>
      <c r="I873" s="881"/>
      <c r="J873" s="881"/>
      <c r="K873" s="881"/>
      <c r="L873" s="882"/>
      <c r="M873" s="400">
        <f>'2. CAD NCCF'!M873+'3. USD NCCF'!M873+'4. EUR NCCF'!M873+'5. GBP NCCF'!M873+'6. Other(Incld) NCCF'!M873</f>
        <v>0</v>
      </c>
      <c r="N873" s="412">
        <f>'2. CAD NCCF'!N873+'3. USD NCCF'!N873+'4. EUR NCCF'!N873+'5. GBP NCCF'!N873+'6. Other(Incld) NCCF'!N873</f>
        <v>0</v>
      </c>
      <c r="O873" s="1183"/>
      <c r="P873" s="952"/>
      <c r="Q873" s="952"/>
      <c r="R873" s="952"/>
      <c r="S873" s="952"/>
      <c r="T873" s="952"/>
      <c r="U873" s="952"/>
      <c r="V873" s="952"/>
      <c r="W873" s="952"/>
      <c r="X873" s="952"/>
      <c r="Y873" s="952"/>
      <c r="Z873" s="952"/>
      <c r="AA873" s="952"/>
      <c r="AB873" s="953"/>
      <c r="AC873" s="400">
        <f>'2. CAD NCCF'!AC873+'3. USD NCCF'!AC873+'4. EUR NCCF'!AC873+'5. GBP NCCF'!AC873+'6. Other(Incld) NCCF'!AC873</f>
        <v>0</v>
      </c>
      <c r="AD873" s="854"/>
      <c r="AE873" s="855"/>
      <c r="AF873" s="856"/>
    </row>
    <row r="874" spans="1:32" ht="15" customHeight="1" outlineLevel="1" x14ac:dyDescent="0.2">
      <c r="A874" s="222">
        <v>194</v>
      </c>
      <c r="B874" s="499"/>
      <c r="C874" s="467"/>
      <c r="D874" s="467"/>
      <c r="E874" s="467"/>
      <c r="F874" s="880" t="str">
        <f>'2. CAD NCCF'!F874:L874</f>
        <v>EULA securitised RM (payments)</v>
      </c>
      <c r="G874" s="881"/>
      <c r="H874" s="881"/>
      <c r="I874" s="881"/>
      <c r="J874" s="881"/>
      <c r="K874" s="881"/>
      <c r="L874" s="882"/>
      <c r="M874" s="400">
        <f>'2. CAD NCCF'!M874+'3. USD NCCF'!M874+'4. EUR NCCF'!M874+'5. GBP NCCF'!M874+'6. Other(Incld) NCCF'!M874</f>
        <v>0</v>
      </c>
      <c r="N874" s="412">
        <f>'2. CAD NCCF'!N874+'3. USD NCCF'!N874+'4. EUR NCCF'!N874+'5. GBP NCCF'!N874+'6. Other(Incld) NCCF'!N874</f>
        <v>0</v>
      </c>
      <c r="O874" s="1055"/>
      <c r="P874" s="905"/>
      <c r="Q874" s="905"/>
      <c r="R874" s="905"/>
      <c r="S874" s="905"/>
      <c r="T874" s="905"/>
      <c r="U874" s="905"/>
      <c r="V874" s="905"/>
      <c r="W874" s="905"/>
      <c r="X874" s="905"/>
      <c r="Y874" s="905"/>
      <c r="Z874" s="905"/>
      <c r="AA874" s="905"/>
      <c r="AB874" s="906"/>
      <c r="AC874" s="400">
        <f>'2. CAD NCCF'!AC874+'3. USD NCCF'!AC874+'4. EUR NCCF'!AC874+'5. GBP NCCF'!AC874+'6. Other(Incld) NCCF'!AC874</f>
        <v>0</v>
      </c>
      <c r="AD874" s="854"/>
      <c r="AE874" s="855"/>
      <c r="AF874" s="856"/>
    </row>
    <row r="875" spans="1:32" ht="15" customHeight="1" outlineLevel="1" x14ac:dyDescent="0.2">
      <c r="A875" s="222">
        <v>195</v>
      </c>
      <c r="B875" s="499"/>
      <c r="C875" s="467"/>
      <c r="D875" s="467"/>
      <c r="E875" s="467"/>
      <c r="F875" s="880" t="str">
        <f>'2. CAD NCCF'!F875:L875</f>
        <v>Encumbered securitised RM (balance at maturity)</v>
      </c>
      <c r="G875" s="881"/>
      <c r="H875" s="881"/>
      <c r="I875" s="881"/>
      <c r="J875" s="881"/>
      <c r="K875" s="881"/>
      <c r="L875" s="882"/>
      <c r="M875" s="400">
        <f>'2. CAD NCCF'!M875+'3. USD NCCF'!M875+'4. EUR NCCF'!M875+'5. GBP NCCF'!M875+'6. Other(Incld) NCCF'!M875</f>
        <v>0</v>
      </c>
      <c r="N875" s="411">
        <f>'2. CAD NCCF'!N875+'3. USD NCCF'!N875+'4. EUR NCCF'!N875+'5. GBP NCCF'!N875+'6. Other(Incld) NCCF'!N875</f>
        <v>0</v>
      </c>
      <c r="O875" s="414">
        <f>'2. CAD NCCF'!O875+'3. USD NCCF'!O875+'4. EUR NCCF'!O875+'5. GBP NCCF'!O875+'6. Other(Incld) NCCF'!O875</f>
        <v>0</v>
      </c>
      <c r="P875" s="414">
        <f>'2. CAD NCCF'!P875+'3. USD NCCF'!P875+'4. EUR NCCF'!P875+'5. GBP NCCF'!P875+'6. Other(Incld) NCCF'!P875</f>
        <v>0</v>
      </c>
      <c r="Q875" s="415">
        <f>'2. CAD NCCF'!Q875+'3. USD NCCF'!Q875+'4. EUR NCCF'!Q875+'5. GBP NCCF'!Q875+'6. Other(Incld) NCCF'!Q875</f>
        <v>0</v>
      </c>
      <c r="R875" s="411">
        <f>'2. CAD NCCF'!R875+'3. USD NCCF'!R875+'4. EUR NCCF'!R875+'5. GBP NCCF'!R875+'6. Other(Incld) NCCF'!R875</f>
        <v>0</v>
      </c>
      <c r="S875" s="414">
        <f>'2. CAD NCCF'!S875+'3. USD NCCF'!S875+'4. EUR NCCF'!S875+'5. GBP NCCF'!S875+'6. Other(Incld) NCCF'!S875</f>
        <v>0</v>
      </c>
      <c r="T875" s="414">
        <f>'2. CAD NCCF'!T875+'3. USD NCCF'!T875+'4. EUR NCCF'!T875+'5. GBP NCCF'!T875+'6. Other(Incld) NCCF'!T875</f>
        <v>0</v>
      </c>
      <c r="U875" s="414">
        <f>'2. CAD NCCF'!U875+'3. USD NCCF'!U875+'4. EUR NCCF'!U875+'5. GBP NCCF'!U875+'6. Other(Incld) NCCF'!U875</f>
        <v>0</v>
      </c>
      <c r="V875" s="414">
        <f>'2. CAD NCCF'!V875+'3. USD NCCF'!V875+'4. EUR NCCF'!V875+'5. GBP NCCF'!V875+'6. Other(Incld) NCCF'!V875</f>
        <v>0</v>
      </c>
      <c r="W875" s="414">
        <f>'2. CAD NCCF'!W875+'3. USD NCCF'!W875+'4. EUR NCCF'!W875+'5. GBP NCCF'!W875+'6. Other(Incld) NCCF'!W875</f>
        <v>0</v>
      </c>
      <c r="X875" s="414">
        <f>'2. CAD NCCF'!X875+'3. USD NCCF'!X875+'4. EUR NCCF'!X875+'5. GBP NCCF'!X875+'6. Other(Incld) NCCF'!X875</f>
        <v>0</v>
      </c>
      <c r="Y875" s="414">
        <f>'2. CAD NCCF'!Y875+'3. USD NCCF'!Y875+'4. EUR NCCF'!Y875+'5. GBP NCCF'!Y875+'6. Other(Incld) NCCF'!Y875</f>
        <v>0</v>
      </c>
      <c r="Z875" s="414">
        <f>'2. CAD NCCF'!Z875+'3. USD NCCF'!Z875+'4. EUR NCCF'!Z875+'5. GBP NCCF'!Z875+'6. Other(Incld) NCCF'!Z875</f>
        <v>0</v>
      </c>
      <c r="AA875" s="414">
        <f>'2. CAD NCCF'!AA875+'3. USD NCCF'!AA875+'4. EUR NCCF'!AA875+'5. GBP NCCF'!AA875+'6. Other(Incld) NCCF'!AA875</f>
        <v>0</v>
      </c>
      <c r="AB875" s="414">
        <f>'2. CAD NCCF'!AB875+'3. USD NCCF'!AB875+'4. EUR NCCF'!AB875+'5. GBP NCCF'!AB875+'6. Other(Incld) NCCF'!AB875</f>
        <v>0</v>
      </c>
      <c r="AC875" s="400">
        <f>'2. CAD NCCF'!AC875+'3. USD NCCF'!AC875+'4. EUR NCCF'!AC875+'5. GBP NCCF'!AC875+'6. Other(Incld) NCCF'!AC875</f>
        <v>0</v>
      </c>
      <c r="AD875" s="854"/>
      <c r="AE875" s="855"/>
      <c r="AF875" s="856"/>
    </row>
    <row r="876" spans="1:32" ht="15" customHeight="1" outlineLevel="1" x14ac:dyDescent="0.2">
      <c r="A876" s="222">
        <v>196</v>
      </c>
      <c r="B876" s="499"/>
      <c r="C876" s="467"/>
      <c r="D876" s="467"/>
      <c r="E876" s="467"/>
      <c r="F876" s="880" t="str">
        <f>'2. CAD NCCF'!F876:L876</f>
        <v>Encumbered securitised RM (payments)</v>
      </c>
      <c r="G876" s="881"/>
      <c r="H876" s="881"/>
      <c r="I876" s="881"/>
      <c r="J876" s="881"/>
      <c r="K876" s="881"/>
      <c r="L876" s="882"/>
      <c r="M876" s="400">
        <f>'2. CAD NCCF'!M876+'3. USD NCCF'!M876+'4. EUR NCCF'!M876+'5. GBP NCCF'!M876+'6. Other(Incld) NCCF'!M876</f>
        <v>0</v>
      </c>
      <c r="N876" s="411">
        <f>'2. CAD NCCF'!N876+'3. USD NCCF'!N876+'4. EUR NCCF'!N876+'5. GBP NCCF'!N876+'6. Other(Incld) NCCF'!N876</f>
        <v>0</v>
      </c>
      <c r="O876" s="414">
        <f>'2. CAD NCCF'!O876+'3. USD NCCF'!O876+'4. EUR NCCF'!O876+'5. GBP NCCF'!O876+'6. Other(Incld) NCCF'!O876</f>
        <v>0</v>
      </c>
      <c r="P876" s="414">
        <f>'2. CAD NCCF'!P876+'3. USD NCCF'!P876+'4. EUR NCCF'!P876+'5. GBP NCCF'!P876+'6. Other(Incld) NCCF'!P876</f>
        <v>0</v>
      </c>
      <c r="Q876" s="415">
        <f>'2. CAD NCCF'!Q876+'3. USD NCCF'!Q876+'4. EUR NCCF'!Q876+'5. GBP NCCF'!Q876+'6. Other(Incld) NCCF'!Q876</f>
        <v>0</v>
      </c>
      <c r="R876" s="411">
        <f>'2. CAD NCCF'!R876+'3. USD NCCF'!R876+'4. EUR NCCF'!R876+'5. GBP NCCF'!R876+'6. Other(Incld) NCCF'!R876</f>
        <v>0</v>
      </c>
      <c r="S876" s="414">
        <f>'2. CAD NCCF'!S876+'3. USD NCCF'!S876+'4. EUR NCCF'!S876+'5. GBP NCCF'!S876+'6. Other(Incld) NCCF'!S876</f>
        <v>0</v>
      </c>
      <c r="T876" s="414">
        <f>'2. CAD NCCF'!T876+'3. USD NCCF'!T876+'4. EUR NCCF'!T876+'5. GBP NCCF'!T876+'6. Other(Incld) NCCF'!T876</f>
        <v>0</v>
      </c>
      <c r="U876" s="414">
        <f>'2. CAD NCCF'!U876+'3. USD NCCF'!U876+'4. EUR NCCF'!U876+'5. GBP NCCF'!U876+'6. Other(Incld) NCCF'!U876</f>
        <v>0</v>
      </c>
      <c r="V876" s="414">
        <f>'2. CAD NCCF'!V876+'3. USD NCCF'!V876+'4. EUR NCCF'!V876+'5. GBP NCCF'!V876+'6. Other(Incld) NCCF'!V876</f>
        <v>0</v>
      </c>
      <c r="W876" s="414">
        <f>'2. CAD NCCF'!W876+'3. USD NCCF'!W876+'4. EUR NCCF'!W876+'5. GBP NCCF'!W876+'6. Other(Incld) NCCF'!W876</f>
        <v>0</v>
      </c>
      <c r="X876" s="414">
        <f>'2. CAD NCCF'!X876+'3. USD NCCF'!X876+'4. EUR NCCF'!X876+'5. GBP NCCF'!X876+'6. Other(Incld) NCCF'!X876</f>
        <v>0</v>
      </c>
      <c r="Y876" s="414">
        <f>'2. CAD NCCF'!Y876+'3. USD NCCF'!Y876+'4. EUR NCCF'!Y876+'5. GBP NCCF'!Y876+'6. Other(Incld) NCCF'!Y876</f>
        <v>0</v>
      </c>
      <c r="Z876" s="414">
        <f>'2. CAD NCCF'!Z876+'3. USD NCCF'!Z876+'4. EUR NCCF'!Z876+'5. GBP NCCF'!Z876+'6. Other(Incld) NCCF'!Z876</f>
        <v>0</v>
      </c>
      <c r="AA876" s="414">
        <f>'2. CAD NCCF'!AA876+'3. USD NCCF'!AA876+'4. EUR NCCF'!AA876+'5. GBP NCCF'!AA876+'6. Other(Incld) NCCF'!AA876</f>
        <v>0</v>
      </c>
      <c r="AB876" s="414">
        <f>'2. CAD NCCF'!AB876+'3. USD NCCF'!AB876+'4. EUR NCCF'!AB876+'5. GBP NCCF'!AB876+'6. Other(Incld) NCCF'!AB876</f>
        <v>0</v>
      </c>
      <c r="AC876" s="400">
        <f>'2. CAD NCCF'!AC876+'3. USD NCCF'!AC876+'4. EUR NCCF'!AC876+'5. GBP NCCF'!AC876+'6. Other(Incld) NCCF'!AC876</f>
        <v>0</v>
      </c>
      <c r="AD876" s="854"/>
      <c r="AE876" s="855"/>
      <c r="AF876" s="856"/>
    </row>
    <row r="877" spans="1:32" ht="15" outlineLevel="1" x14ac:dyDescent="0.2">
      <c r="A877" s="222">
        <v>197</v>
      </c>
      <c r="B877" s="499"/>
      <c r="C877" s="467"/>
      <c r="D877" s="467"/>
      <c r="E877" s="877" t="str">
        <f>'2. CAD NCCF'!E877:L877</f>
        <v>RM insured (RMI)</v>
      </c>
      <c r="F877" s="878"/>
      <c r="G877" s="878"/>
      <c r="H877" s="878"/>
      <c r="I877" s="878"/>
      <c r="J877" s="878"/>
      <c r="K877" s="878"/>
      <c r="L877" s="879"/>
      <c r="M877" s="399">
        <f>SUBTOTAL(9,M878:M879)</f>
        <v>0</v>
      </c>
      <c r="N877" s="402">
        <f t="shared" ref="N877:AC877" si="1187">SUBTOTAL(9,N878:N879)</f>
        <v>0</v>
      </c>
      <c r="O877" s="406">
        <f t="shared" si="1187"/>
        <v>0</v>
      </c>
      <c r="P877" s="405">
        <f t="shared" si="1187"/>
        <v>0</v>
      </c>
      <c r="Q877" s="407">
        <f t="shared" si="1187"/>
        <v>0</v>
      </c>
      <c r="R877" s="402">
        <f t="shared" si="1187"/>
        <v>0</v>
      </c>
      <c r="S877" s="405">
        <f t="shared" si="1187"/>
        <v>0</v>
      </c>
      <c r="T877" s="406">
        <f t="shared" si="1187"/>
        <v>0</v>
      </c>
      <c r="U877" s="405">
        <f t="shared" si="1187"/>
        <v>0</v>
      </c>
      <c r="V877" s="406">
        <f t="shared" si="1187"/>
        <v>0</v>
      </c>
      <c r="W877" s="405">
        <f t="shared" si="1187"/>
        <v>0</v>
      </c>
      <c r="X877" s="406">
        <f t="shared" si="1187"/>
        <v>0</v>
      </c>
      <c r="Y877" s="405">
        <f t="shared" si="1187"/>
        <v>0</v>
      </c>
      <c r="Z877" s="406">
        <f t="shared" si="1187"/>
        <v>0</v>
      </c>
      <c r="AA877" s="405">
        <f t="shared" si="1187"/>
        <v>0</v>
      </c>
      <c r="AB877" s="416">
        <f t="shared" si="1187"/>
        <v>0</v>
      </c>
      <c r="AC877" s="399">
        <f t="shared" si="1187"/>
        <v>0</v>
      </c>
      <c r="AD877" s="854"/>
      <c r="AE877" s="855"/>
      <c r="AF877" s="856"/>
    </row>
    <row r="878" spans="1:32" ht="15" outlineLevel="1" x14ac:dyDescent="0.2">
      <c r="A878" s="222">
        <v>198</v>
      </c>
      <c r="B878" s="499"/>
      <c r="C878" s="467"/>
      <c r="D878" s="467"/>
      <c r="E878" s="467"/>
      <c r="F878" s="880" t="str">
        <f>'2. CAD NCCF'!F878:L878</f>
        <v xml:space="preserve">RMI (balance at maturity) </v>
      </c>
      <c r="G878" s="881"/>
      <c r="H878" s="881"/>
      <c r="I878" s="881"/>
      <c r="J878" s="881"/>
      <c r="K878" s="881"/>
      <c r="L878" s="882"/>
      <c r="M878" s="400">
        <f>'2. CAD NCCF'!M878+'3. USD NCCF'!M878+'4. EUR NCCF'!M878+'5. GBP NCCF'!M878+'6. Other(Incld) NCCF'!M878</f>
        <v>0</v>
      </c>
      <c r="N878" s="1184"/>
      <c r="O878" s="1035"/>
      <c r="P878" s="1035"/>
      <c r="Q878" s="1035"/>
      <c r="R878" s="1035"/>
      <c r="S878" s="1035"/>
      <c r="T878" s="1035"/>
      <c r="U878" s="1035"/>
      <c r="V878" s="1035"/>
      <c r="W878" s="1035"/>
      <c r="X878" s="1035"/>
      <c r="Y878" s="1035"/>
      <c r="Z878" s="1035"/>
      <c r="AA878" s="1035"/>
      <c r="AB878" s="1182"/>
      <c r="AC878" s="400">
        <f>'2. CAD NCCF'!AC878+'3. USD NCCF'!AC878+'4. EUR NCCF'!AC878+'5. GBP NCCF'!AC878+'6. Other(Incld) NCCF'!AC878</f>
        <v>0</v>
      </c>
      <c r="AD878" s="854"/>
      <c r="AE878" s="855"/>
      <c r="AF878" s="856"/>
    </row>
    <row r="879" spans="1:32" ht="15" customHeight="1" outlineLevel="1" x14ac:dyDescent="0.2">
      <c r="A879" s="222">
        <v>199</v>
      </c>
      <c r="B879" s="499"/>
      <c r="C879" s="467"/>
      <c r="D879" s="467"/>
      <c r="E879" s="467"/>
      <c r="F879" s="880" t="str">
        <f>'2. CAD NCCF'!F879:L879</f>
        <v xml:space="preserve">RMI (payments) </v>
      </c>
      <c r="G879" s="881"/>
      <c r="H879" s="881"/>
      <c r="I879" s="881"/>
      <c r="J879" s="881"/>
      <c r="K879" s="881"/>
      <c r="L879" s="882"/>
      <c r="M879" s="400">
        <f>'2. CAD NCCF'!M879+'3. USD NCCF'!M879+'4. EUR NCCF'!M879+'5. GBP NCCF'!M879+'6. Other(Incld) NCCF'!M879</f>
        <v>0</v>
      </c>
      <c r="N879" s="411">
        <f>'2. CAD NCCF'!N879+'3. USD NCCF'!N879+'4. EUR NCCF'!N879+'5. GBP NCCF'!N879+'6. Other(Incld) NCCF'!N879</f>
        <v>0</v>
      </c>
      <c r="O879" s="414">
        <f>'2. CAD NCCF'!O879+'3. USD NCCF'!O879+'4. EUR NCCF'!O879+'5. GBP NCCF'!O879+'6. Other(Incld) NCCF'!O879</f>
        <v>0</v>
      </c>
      <c r="P879" s="414">
        <f>'2. CAD NCCF'!P879+'3. USD NCCF'!P879+'4. EUR NCCF'!P879+'5. GBP NCCF'!P879+'6. Other(Incld) NCCF'!P879</f>
        <v>0</v>
      </c>
      <c r="Q879" s="415">
        <f>'2. CAD NCCF'!Q879+'3. USD NCCF'!Q879+'4. EUR NCCF'!Q879+'5. GBP NCCF'!Q879+'6. Other(Incld) NCCF'!Q879</f>
        <v>0</v>
      </c>
      <c r="R879" s="411">
        <f>'2. CAD NCCF'!R879+'3. USD NCCF'!R879+'4. EUR NCCF'!R879+'5. GBP NCCF'!R879+'6. Other(Incld) NCCF'!R879</f>
        <v>0</v>
      </c>
      <c r="S879" s="414">
        <f>'2. CAD NCCF'!S879+'3. USD NCCF'!S879+'4. EUR NCCF'!S879+'5. GBP NCCF'!S879+'6. Other(Incld) NCCF'!S879</f>
        <v>0</v>
      </c>
      <c r="T879" s="414">
        <f>'2. CAD NCCF'!T879+'3. USD NCCF'!T879+'4. EUR NCCF'!T879+'5. GBP NCCF'!T879+'6. Other(Incld) NCCF'!T879</f>
        <v>0</v>
      </c>
      <c r="U879" s="414">
        <f>'2. CAD NCCF'!U879+'3. USD NCCF'!U879+'4. EUR NCCF'!U879+'5. GBP NCCF'!U879+'6. Other(Incld) NCCF'!U879</f>
        <v>0</v>
      </c>
      <c r="V879" s="414">
        <f>'2. CAD NCCF'!V879+'3. USD NCCF'!V879+'4. EUR NCCF'!V879+'5. GBP NCCF'!V879+'6. Other(Incld) NCCF'!V879</f>
        <v>0</v>
      </c>
      <c r="W879" s="414">
        <f>'2. CAD NCCF'!W879+'3. USD NCCF'!W879+'4. EUR NCCF'!W879+'5. GBP NCCF'!W879+'6. Other(Incld) NCCF'!W879</f>
        <v>0</v>
      </c>
      <c r="X879" s="414">
        <f>'2. CAD NCCF'!X879+'3. USD NCCF'!X879+'4. EUR NCCF'!X879+'5. GBP NCCF'!X879+'6. Other(Incld) NCCF'!X879</f>
        <v>0</v>
      </c>
      <c r="Y879" s="414">
        <f>'2. CAD NCCF'!Y879+'3. USD NCCF'!Y879+'4. EUR NCCF'!Y879+'5. GBP NCCF'!Y879+'6. Other(Incld) NCCF'!Y879</f>
        <v>0</v>
      </c>
      <c r="Z879" s="414">
        <f>'2. CAD NCCF'!Z879+'3. USD NCCF'!Z879+'4. EUR NCCF'!Z879+'5. GBP NCCF'!Z879+'6. Other(Incld) NCCF'!Z879</f>
        <v>0</v>
      </c>
      <c r="AA879" s="414">
        <f>'2. CAD NCCF'!AA879+'3. USD NCCF'!AA879+'4. EUR NCCF'!AA879+'5. GBP NCCF'!AA879+'6. Other(Incld) NCCF'!AA879</f>
        <v>0</v>
      </c>
      <c r="AB879" s="414">
        <f>'2. CAD NCCF'!AB879+'3. USD NCCF'!AB879+'4. EUR NCCF'!AB879+'5. GBP NCCF'!AB879+'6. Other(Incld) NCCF'!AB879</f>
        <v>0</v>
      </c>
      <c r="AC879" s="400">
        <f>'2. CAD NCCF'!AC879+'3. USD NCCF'!AC879+'4. EUR NCCF'!AC879+'5. GBP NCCF'!AC879+'6. Other(Incld) NCCF'!AC879</f>
        <v>0</v>
      </c>
      <c r="AD879" s="854"/>
      <c r="AE879" s="855"/>
      <c r="AF879" s="856"/>
    </row>
    <row r="880" spans="1:32" ht="15" outlineLevel="1" x14ac:dyDescent="0.2">
      <c r="A880" s="222">
        <v>200</v>
      </c>
      <c r="B880" s="499"/>
      <c r="C880" s="467"/>
      <c r="D880" s="467"/>
      <c r="E880" s="877" t="str">
        <f>'2. CAD NCCF'!E880:L880</f>
        <v>RM not insured (RMNI)</v>
      </c>
      <c r="F880" s="878"/>
      <c r="G880" s="878"/>
      <c r="H880" s="878"/>
      <c r="I880" s="878"/>
      <c r="J880" s="878"/>
      <c r="K880" s="878"/>
      <c r="L880" s="879"/>
      <c r="M880" s="399">
        <f>SUBTOTAL(9,M881:M882)</f>
        <v>0</v>
      </c>
      <c r="N880" s="402">
        <f t="shared" ref="N880:AC880" si="1188">SUBTOTAL(9,N881:N882)</f>
        <v>0</v>
      </c>
      <c r="O880" s="406">
        <f t="shared" si="1188"/>
        <v>0</v>
      </c>
      <c r="P880" s="405">
        <f t="shared" si="1188"/>
        <v>0</v>
      </c>
      <c r="Q880" s="407">
        <f t="shared" si="1188"/>
        <v>0</v>
      </c>
      <c r="R880" s="402">
        <f t="shared" si="1188"/>
        <v>0</v>
      </c>
      <c r="S880" s="405">
        <f t="shared" si="1188"/>
        <v>0</v>
      </c>
      <c r="T880" s="406">
        <f t="shared" si="1188"/>
        <v>0</v>
      </c>
      <c r="U880" s="405">
        <f t="shared" si="1188"/>
        <v>0</v>
      </c>
      <c r="V880" s="406">
        <f t="shared" si="1188"/>
        <v>0</v>
      </c>
      <c r="W880" s="405">
        <f t="shared" si="1188"/>
        <v>0</v>
      </c>
      <c r="X880" s="406">
        <f t="shared" si="1188"/>
        <v>0</v>
      </c>
      <c r="Y880" s="405">
        <f t="shared" si="1188"/>
        <v>0</v>
      </c>
      <c r="Z880" s="406">
        <f t="shared" si="1188"/>
        <v>0</v>
      </c>
      <c r="AA880" s="405">
        <f t="shared" si="1188"/>
        <v>0</v>
      </c>
      <c r="AB880" s="416">
        <f t="shared" si="1188"/>
        <v>0</v>
      </c>
      <c r="AC880" s="399">
        <f t="shared" si="1188"/>
        <v>0</v>
      </c>
      <c r="AD880" s="854"/>
      <c r="AE880" s="855"/>
      <c r="AF880" s="856"/>
    </row>
    <row r="881" spans="1:32" ht="15" outlineLevel="1" x14ac:dyDescent="0.2">
      <c r="A881" s="222">
        <v>201</v>
      </c>
      <c r="B881" s="499"/>
      <c r="C881" s="467"/>
      <c r="D881" s="467"/>
      <c r="E881" s="467"/>
      <c r="F881" s="880" t="str">
        <f>'2. CAD NCCF'!F881:L881</f>
        <v xml:space="preserve">RMNI (balance of maturity) </v>
      </c>
      <c r="G881" s="881"/>
      <c r="H881" s="881"/>
      <c r="I881" s="881"/>
      <c r="J881" s="881"/>
      <c r="K881" s="881"/>
      <c r="L881" s="882"/>
      <c r="M881" s="400">
        <f>'2. CAD NCCF'!M881+'3. USD NCCF'!M881+'4. EUR NCCF'!M881+'5. GBP NCCF'!M881+'6. Other(Incld) NCCF'!M881</f>
        <v>0</v>
      </c>
      <c r="N881" s="1184"/>
      <c r="O881" s="1035"/>
      <c r="P881" s="1035"/>
      <c r="Q881" s="1035"/>
      <c r="R881" s="1035"/>
      <c r="S881" s="1035"/>
      <c r="T881" s="1035"/>
      <c r="U881" s="1035"/>
      <c r="V881" s="1035"/>
      <c r="W881" s="1035"/>
      <c r="X881" s="1035"/>
      <c r="Y881" s="1035"/>
      <c r="Z881" s="1035"/>
      <c r="AA881" s="1035"/>
      <c r="AB881" s="1182"/>
      <c r="AC881" s="400">
        <f>'2. CAD NCCF'!AC881+'3. USD NCCF'!AC881+'4. EUR NCCF'!AC881+'5. GBP NCCF'!AC881+'6. Other(Incld) NCCF'!AC881</f>
        <v>0</v>
      </c>
      <c r="AD881" s="854"/>
      <c r="AE881" s="855"/>
      <c r="AF881" s="856"/>
    </row>
    <row r="882" spans="1:32" ht="15" customHeight="1" outlineLevel="1" x14ac:dyDescent="0.2">
      <c r="A882" s="222">
        <v>202</v>
      </c>
      <c r="B882" s="499"/>
      <c r="C882" s="467"/>
      <c r="D882" s="467"/>
      <c r="E882" s="467"/>
      <c r="F882" s="880" t="str">
        <f>'2. CAD NCCF'!F882:L882</f>
        <v xml:space="preserve">RMNI (payments) </v>
      </c>
      <c r="G882" s="881"/>
      <c r="H882" s="881"/>
      <c r="I882" s="881"/>
      <c r="J882" s="881"/>
      <c r="K882" s="881"/>
      <c r="L882" s="882"/>
      <c r="M882" s="440">
        <f>'2. CAD NCCF'!M882+'3. USD NCCF'!M882+'4. EUR NCCF'!M882+'5. GBP NCCF'!M882+'6. Other(Incld) NCCF'!M882</f>
        <v>0</v>
      </c>
      <c r="N882" s="441">
        <f>'2. CAD NCCF'!N882+'3. USD NCCF'!N882+'4. EUR NCCF'!N882+'5. GBP NCCF'!N882+'6. Other(Incld) NCCF'!N882</f>
        <v>0</v>
      </c>
      <c r="O882" s="442">
        <f>'2. CAD NCCF'!O882+'3. USD NCCF'!O882+'4. EUR NCCF'!O882+'5. GBP NCCF'!O882+'6. Other(Incld) NCCF'!O882</f>
        <v>0</v>
      </c>
      <c r="P882" s="442">
        <f>'2. CAD NCCF'!P882+'3. USD NCCF'!P882+'4. EUR NCCF'!P882+'5. GBP NCCF'!P882+'6. Other(Incld) NCCF'!P882</f>
        <v>0</v>
      </c>
      <c r="Q882" s="443">
        <f>'2. CAD NCCF'!Q882+'3. USD NCCF'!Q882+'4. EUR NCCF'!Q882+'5. GBP NCCF'!Q882+'6. Other(Incld) NCCF'!Q882</f>
        <v>0</v>
      </c>
      <c r="R882" s="441">
        <f>'2. CAD NCCF'!R882+'3. USD NCCF'!R882+'4. EUR NCCF'!R882+'5. GBP NCCF'!R882+'6. Other(Incld) NCCF'!R882</f>
        <v>0</v>
      </c>
      <c r="S882" s="442">
        <f>'2. CAD NCCF'!S882+'3. USD NCCF'!S882+'4. EUR NCCF'!S882+'5. GBP NCCF'!S882+'6. Other(Incld) NCCF'!S882</f>
        <v>0</v>
      </c>
      <c r="T882" s="442">
        <f>'2. CAD NCCF'!T882+'3. USD NCCF'!T882+'4. EUR NCCF'!T882+'5. GBP NCCF'!T882+'6. Other(Incld) NCCF'!T882</f>
        <v>0</v>
      </c>
      <c r="U882" s="442">
        <f>'2. CAD NCCF'!U882+'3. USD NCCF'!U882+'4. EUR NCCF'!U882+'5. GBP NCCF'!U882+'6. Other(Incld) NCCF'!U882</f>
        <v>0</v>
      </c>
      <c r="V882" s="442">
        <f>'2. CAD NCCF'!V882+'3. USD NCCF'!V882+'4. EUR NCCF'!V882+'5. GBP NCCF'!V882+'6. Other(Incld) NCCF'!V882</f>
        <v>0</v>
      </c>
      <c r="W882" s="442">
        <f>'2. CAD NCCF'!W882+'3. USD NCCF'!W882+'4. EUR NCCF'!W882+'5. GBP NCCF'!W882+'6. Other(Incld) NCCF'!W882</f>
        <v>0</v>
      </c>
      <c r="X882" s="442">
        <f>'2. CAD NCCF'!X882+'3. USD NCCF'!X882+'4. EUR NCCF'!X882+'5. GBP NCCF'!X882+'6. Other(Incld) NCCF'!X882</f>
        <v>0</v>
      </c>
      <c r="Y882" s="442">
        <f>'2. CAD NCCF'!Y882+'3. USD NCCF'!Y882+'4. EUR NCCF'!Y882+'5. GBP NCCF'!Y882+'6. Other(Incld) NCCF'!Y882</f>
        <v>0</v>
      </c>
      <c r="Z882" s="442">
        <f>'2. CAD NCCF'!Z882+'3. USD NCCF'!Z882+'4. EUR NCCF'!Z882+'5. GBP NCCF'!Z882+'6. Other(Incld) NCCF'!Z882</f>
        <v>0</v>
      </c>
      <c r="AA882" s="442">
        <f>'2. CAD NCCF'!AA882+'3. USD NCCF'!AA882+'4. EUR NCCF'!AA882+'5. GBP NCCF'!AA882+'6. Other(Incld) NCCF'!AA882</f>
        <v>0</v>
      </c>
      <c r="AB882" s="442">
        <f>'2. CAD NCCF'!AB882+'3. USD NCCF'!AB882+'4. EUR NCCF'!AB882+'5. GBP NCCF'!AB882+'6. Other(Incld) NCCF'!AB882</f>
        <v>0</v>
      </c>
      <c r="AC882" s="440">
        <f>'2. CAD NCCF'!AC882+'3. USD NCCF'!AC882+'4. EUR NCCF'!AC882+'5. GBP NCCF'!AC882+'6. Other(Incld) NCCF'!AC882</f>
        <v>0</v>
      </c>
      <c r="AD882" s="857"/>
      <c r="AE882" s="858"/>
      <c r="AF882" s="859"/>
    </row>
    <row r="883" spans="1:32" ht="15" outlineLevel="1" x14ac:dyDescent="0.2">
      <c r="A883" s="222">
        <v>203</v>
      </c>
      <c r="B883" s="499"/>
      <c r="C883" s="467"/>
      <c r="D883" s="868" t="str">
        <f>'2. CAD NCCF'!D883:AF883</f>
        <v>Commercial mortgages (CM)</v>
      </c>
      <c r="E883" s="869"/>
      <c r="F883" s="869"/>
      <c r="G883" s="869"/>
      <c r="H883" s="869"/>
      <c r="I883" s="869"/>
      <c r="J883" s="869"/>
      <c r="K883" s="869"/>
      <c r="L883" s="869"/>
      <c r="M883" s="869"/>
      <c r="N883" s="869"/>
      <c r="O883" s="869"/>
      <c r="P883" s="869"/>
      <c r="Q883" s="869"/>
      <c r="R883" s="869"/>
      <c r="S883" s="869"/>
      <c r="T883" s="869"/>
      <c r="U883" s="869"/>
      <c r="V883" s="869"/>
      <c r="W883" s="869"/>
      <c r="X883" s="869"/>
      <c r="Y883" s="869"/>
      <c r="Z883" s="869"/>
      <c r="AA883" s="869"/>
      <c r="AB883" s="869"/>
      <c r="AC883" s="869"/>
      <c r="AD883" s="869"/>
      <c r="AE883" s="869"/>
      <c r="AF883" s="870"/>
    </row>
    <row r="884" spans="1:32" ht="15" outlineLevel="1" x14ac:dyDescent="0.2">
      <c r="A884" s="222">
        <v>204</v>
      </c>
      <c r="B884" s="499"/>
      <c r="C884" s="467"/>
      <c r="D884" s="467"/>
      <c r="E884" s="933" t="str">
        <f>'2. CAD NCCF'!E884:L884</f>
        <v>Securitised commercial mortgages (SCM)</v>
      </c>
      <c r="F884" s="934"/>
      <c r="G884" s="934"/>
      <c r="H884" s="934"/>
      <c r="I884" s="934"/>
      <c r="J884" s="934"/>
      <c r="K884" s="934"/>
      <c r="L884" s="935"/>
      <c r="M884" s="444">
        <f>SUBTOTAL(9,M885:M888)</f>
        <v>0</v>
      </c>
      <c r="N884" s="445">
        <f t="shared" ref="N884:AC884" si="1189">SUBTOTAL(9,N885:N888)</f>
        <v>0</v>
      </c>
      <c r="O884" s="446">
        <f t="shared" si="1189"/>
        <v>0</v>
      </c>
      <c r="P884" s="447">
        <f t="shared" si="1189"/>
        <v>0</v>
      </c>
      <c r="Q884" s="448">
        <f t="shared" si="1189"/>
        <v>0</v>
      </c>
      <c r="R884" s="445">
        <f t="shared" si="1189"/>
        <v>0</v>
      </c>
      <c r="S884" s="447">
        <f t="shared" si="1189"/>
        <v>0</v>
      </c>
      <c r="T884" s="446">
        <f t="shared" si="1189"/>
        <v>0</v>
      </c>
      <c r="U884" s="447">
        <f t="shared" si="1189"/>
        <v>0</v>
      </c>
      <c r="V884" s="446">
        <f t="shared" si="1189"/>
        <v>0</v>
      </c>
      <c r="W884" s="447">
        <f t="shared" si="1189"/>
        <v>0</v>
      </c>
      <c r="X884" s="446">
        <f t="shared" si="1189"/>
        <v>0</v>
      </c>
      <c r="Y884" s="447">
        <f t="shared" si="1189"/>
        <v>0</v>
      </c>
      <c r="Z884" s="446">
        <f t="shared" si="1189"/>
        <v>0</v>
      </c>
      <c r="AA884" s="447">
        <f t="shared" si="1189"/>
        <v>0</v>
      </c>
      <c r="AB884" s="449">
        <f t="shared" si="1189"/>
        <v>0</v>
      </c>
      <c r="AC884" s="444">
        <f t="shared" si="1189"/>
        <v>0</v>
      </c>
      <c r="AD884" s="883"/>
      <c r="AE884" s="884"/>
      <c r="AF884" s="885"/>
    </row>
    <row r="885" spans="1:32" ht="15" outlineLevel="1" x14ac:dyDescent="0.2">
      <c r="A885" s="222">
        <v>205</v>
      </c>
      <c r="B885" s="499"/>
      <c r="C885" s="467"/>
      <c r="D885" s="467"/>
      <c r="E885" s="467"/>
      <c r="F885" s="880" t="str">
        <f>'2. CAD NCCF'!F885:L885</f>
        <v>EULA securitised CM (balance at maturity)</v>
      </c>
      <c r="G885" s="881"/>
      <c r="H885" s="881"/>
      <c r="I885" s="881"/>
      <c r="J885" s="881"/>
      <c r="K885" s="881"/>
      <c r="L885" s="882"/>
      <c r="M885" s="400">
        <f>'2. CAD NCCF'!M885+'3. USD NCCF'!M885+'4. EUR NCCF'!M885+'5. GBP NCCF'!M885+'6. Other(Incld) NCCF'!M885</f>
        <v>0</v>
      </c>
      <c r="N885" s="400">
        <f>'2. CAD NCCF'!N885+'3. USD NCCF'!N885+'4. EUR NCCF'!N885+'5. GBP NCCF'!N885+'6. Other(Incld) NCCF'!N885</f>
        <v>0</v>
      </c>
      <c r="O885" s="951"/>
      <c r="P885" s="952"/>
      <c r="Q885" s="952"/>
      <c r="R885" s="952"/>
      <c r="S885" s="952"/>
      <c r="T885" s="952"/>
      <c r="U885" s="952"/>
      <c r="V885" s="952"/>
      <c r="W885" s="952"/>
      <c r="X885" s="952"/>
      <c r="Y885" s="952"/>
      <c r="Z885" s="952"/>
      <c r="AA885" s="952"/>
      <c r="AB885" s="953"/>
      <c r="AC885" s="400">
        <f>'2. CAD NCCF'!AC885+'3. USD NCCF'!AC885+'4. EUR NCCF'!AC885+'5. GBP NCCF'!AC885+'6. Other(Incld) NCCF'!AC885</f>
        <v>0</v>
      </c>
      <c r="AD885" s="891"/>
      <c r="AE885" s="889"/>
      <c r="AF885" s="890"/>
    </row>
    <row r="886" spans="1:32" ht="15" customHeight="1" outlineLevel="1" x14ac:dyDescent="0.2">
      <c r="A886" s="222">
        <v>206</v>
      </c>
      <c r="B886" s="499"/>
      <c r="C886" s="467"/>
      <c r="D886" s="467"/>
      <c r="E886" s="467"/>
      <c r="F886" s="880" t="str">
        <f>'2. CAD NCCF'!F886:L886</f>
        <v>EULA securitised CM (payments)</v>
      </c>
      <c r="G886" s="881"/>
      <c r="H886" s="881"/>
      <c r="I886" s="881"/>
      <c r="J886" s="881"/>
      <c r="K886" s="881"/>
      <c r="L886" s="882"/>
      <c r="M886" s="400">
        <f>'2. CAD NCCF'!M886+'3. USD NCCF'!M886+'4. EUR NCCF'!M886+'5. GBP NCCF'!M886+'6. Other(Incld) NCCF'!M886</f>
        <v>0</v>
      </c>
      <c r="N886" s="400">
        <f>'2. CAD NCCF'!N886+'3. USD NCCF'!N886+'4. EUR NCCF'!N886+'5. GBP NCCF'!N886+'6. Other(Incld) NCCF'!N886</f>
        <v>0</v>
      </c>
      <c r="O886" s="904"/>
      <c r="P886" s="905"/>
      <c r="Q886" s="905"/>
      <c r="R886" s="905"/>
      <c r="S886" s="905"/>
      <c r="T886" s="905"/>
      <c r="U886" s="905"/>
      <c r="V886" s="905"/>
      <c r="W886" s="905"/>
      <c r="X886" s="905"/>
      <c r="Y886" s="905"/>
      <c r="Z886" s="905"/>
      <c r="AA886" s="905"/>
      <c r="AB886" s="906"/>
      <c r="AC886" s="400">
        <f>'2. CAD NCCF'!AC886+'3. USD NCCF'!AC886+'4. EUR NCCF'!AC886+'5. GBP NCCF'!AC886+'6. Other(Incld) NCCF'!AC886</f>
        <v>0</v>
      </c>
      <c r="AD886" s="891"/>
      <c r="AE886" s="889"/>
      <c r="AF886" s="890"/>
    </row>
    <row r="887" spans="1:32" ht="15" customHeight="1" outlineLevel="1" x14ac:dyDescent="0.2">
      <c r="A887" s="222">
        <v>207</v>
      </c>
      <c r="B887" s="499"/>
      <c r="C887" s="467"/>
      <c r="D887" s="467"/>
      <c r="E887" s="467"/>
      <c r="F887" s="880" t="str">
        <f>'2. CAD NCCF'!F887:L887</f>
        <v>Encumbered securitised CM (balance at maturity)</v>
      </c>
      <c r="G887" s="881"/>
      <c r="H887" s="881"/>
      <c r="I887" s="881"/>
      <c r="J887" s="881"/>
      <c r="K887" s="881"/>
      <c r="L887" s="882"/>
      <c r="M887" s="400">
        <f>'2. CAD NCCF'!M887+'3. USD NCCF'!M887+'4. EUR NCCF'!M887+'5. GBP NCCF'!M887+'6. Other(Incld) NCCF'!M887</f>
        <v>0</v>
      </c>
      <c r="N887" s="411">
        <f>'2. CAD NCCF'!N887+'3. USD NCCF'!N887+'4. EUR NCCF'!N887+'5. GBP NCCF'!N887+'6. Other(Incld) NCCF'!N887</f>
        <v>0</v>
      </c>
      <c r="O887" s="414">
        <f>'2. CAD NCCF'!O887+'3. USD NCCF'!O887+'4. EUR NCCF'!O887+'5. GBP NCCF'!O887+'6. Other(Incld) NCCF'!O887</f>
        <v>0</v>
      </c>
      <c r="P887" s="414">
        <f>'2. CAD NCCF'!P887+'3. USD NCCF'!P887+'4. EUR NCCF'!P887+'5. GBP NCCF'!P887+'6. Other(Incld) NCCF'!P887</f>
        <v>0</v>
      </c>
      <c r="Q887" s="415">
        <f>'2. CAD NCCF'!Q887+'3. USD NCCF'!Q887+'4. EUR NCCF'!Q887+'5. GBP NCCF'!Q887+'6. Other(Incld) NCCF'!Q887</f>
        <v>0</v>
      </c>
      <c r="R887" s="411">
        <f>'2. CAD NCCF'!R887+'3. USD NCCF'!R887+'4. EUR NCCF'!R887+'5. GBP NCCF'!R887+'6. Other(Incld) NCCF'!R887</f>
        <v>0</v>
      </c>
      <c r="S887" s="414">
        <f>'2. CAD NCCF'!S887+'3. USD NCCF'!S887+'4. EUR NCCF'!S887+'5. GBP NCCF'!S887+'6. Other(Incld) NCCF'!S887</f>
        <v>0</v>
      </c>
      <c r="T887" s="414">
        <f>'2. CAD NCCF'!T887+'3. USD NCCF'!T887+'4. EUR NCCF'!T887+'5. GBP NCCF'!T887+'6. Other(Incld) NCCF'!T887</f>
        <v>0</v>
      </c>
      <c r="U887" s="414">
        <f>'2. CAD NCCF'!U887+'3. USD NCCF'!U887+'4. EUR NCCF'!U887+'5. GBP NCCF'!U887+'6. Other(Incld) NCCF'!U887</f>
        <v>0</v>
      </c>
      <c r="V887" s="414">
        <f>'2. CAD NCCF'!V887+'3. USD NCCF'!V887+'4. EUR NCCF'!V887+'5. GBP NCCF'!V887+'6. Other(Incld) NCCF'!V887</f>
        <v>0</v>
      </c>
      <c r="W887" s="414">
        <f>'2. CAD NCCF'!W887+'3. USD NCCF'!W887+'4. EUR NCCF'!W887+'5. GBP NCCF'!W887+'6. Other(Incld) NCCF'!W887</f>
        <v>0</v>
      </c>
      <c r="X887" s="414">
        <f>'2. CAD NCCF'!X887+'3. USD NCCF'!X887+'4. EUR NCCF'!X887+'5. GBP NCCF'!X887+'6. Other(Incld) NCCF'!X887</f>
        <v>0</v>
      </c>
      <c r="Y887" s="414">
        <f>'2. CAD NCCF'!Y887+'3. USD NCCF'!Y887+'4. EUR NCCF'!Y887+'5. GBP NCCF'!Y887+'6. Other(Incld) NCCF'!Y887</f>
        <v>0</v>
      </c>
      <c r="Z887" s="414">
        <f>'2. CAD NCCF'!Z887+'3. USD NCCF'!Z887+'4. EUR NCCF'!Z887+'5. GBP NCCF'!Z887+'6. Other(Incld) NCCF'!Z887</f>
        <v>0</v>
      </c>
      <c r="AA887" s="414">
        <f>'2. CAD NCCF'!AA887+'3. USD NCCF'!AA887+'4. EUR NCCF'!AA887+'5. GBP NCCF'!AA887+'6. Other(Incld) NCCF'!AA887</f>
        <v>0</v>
      </c>
      <c r="AB887" s="415">
        <f>'2. CAD NCCF'!AB887+'3. USD NCCF'!AB887+'4. EUR NCCF'!AB887+'5. GBP NCCF'!AB887+'6. Other(Incld) NCCF'!AB887</f>
        <v>0</v>
      </c>
      <c r="AC887" s="400">
        <f>'2. CAD NCCF'!AC887+'3. USD NCCF'!AC887+'4. EUR NCCF'!AC887+'5. GBP NCCF'!AC887+'6. Other(Incld) NCCF'!AC887</f>
        <v>0</v>
      </c>
      <c r="AD887" s="891"/>
      <c r="AE887" s="889"/>
      <c r="AF887" s="890"/>
    </row>
    <row r="888" spans="1:32" ht="15" customHeight="1" outlineLevel="1" x14ac:dyDescent="0.2">
      <c r="A888" s="222">
        <v>208</v>
      </c>
      <c r="B888" s="499"/>
      <c r="C888" s="467"/>
      <c r="D888" s="467"/>
      <c r="E888" s="467"/>
      <c r="F888" s="880" t="str">
        <f>'2. CAD NCCF'!F888:L888</f>
        <v>Encumbered securitised CM (payments)</v>
      </c>
      <c r="G888" s="881"/>
      <c r="H888" s="881"/>
      <c r="I888" s="881"/>
      <c r="J888" s="881"/>
      <c r="K888" s="881"/>
      <c r="L888" s="882"/>
      <c r="M888" s="400">
        <f>'2. CAD NCCF'!M888+'3. USD NCCF'!M888+'4. EUR NCCF'!M888+'5. GBP NCCF'!M888+'6. Other(Incld) NCCF'!M888</f>
        <v>0</v>
      </c>
      <c r="N888" s="411">
        <f>'2. CAD NCCF'!N888+'3. USD NCCF'!N888+'4. EUR NCCF'!N888+'5. GBP NCCF'!N888+'6. Other(Incld) NCCF'!N888</f>
        <v>0</v>
      </c>
      <c r="O888" s="414">
        <f>'2. CAD NCCF'!O888+'3. USD NCCF'!O888+'4. EUR NCCF'!O888+'5. GBP NCCF'!O888+'6. Other(Incld) NCCF'!O888</f>
        <v>0</v>
      </c>
      <c r="P888" s="414">
        <f>'2. CAD NCCF'!P888+'3. USD NCCF'!P888+'4. EUR NCCF'!P888+'5. GBP NCCF'!P888+'6. Other(Incld) NCCF'!P888</f>
        <v>0</v>
      </c>
      <c r="Q888" s="415">
        <f>'2. CAD NCCF'!Q888+'3. USD NCCF'!Q888+'4. EUR NCCF'!Q888+'5. GBP NCCF'!Q888+'6. Other(Incld) NCCF'!Q888</f>
        <v>0</v>
      </c>
      <c r="R888" s="411">
        <f>'2. CAD NCCF'!R888+'3. USD NCCF'!R888+'4. EUR NCCF'!R888+'5. GBP NCCF'!R888+'6. Other(Incld) NCCF'!R888</f>
        <v>0</v>
      </c>
      <c r="S888" s="414">
        <f>'2. CAD NCCF'!S888+'3. USD NCCF'!S888+'4. EUR NCCF'!S888+'5. GBP NCCF'!S888+'6. Other(Incld) NCCF'!S888</f>
        <v>0</v>
      </c>
      <c r="T888" s="414">
        <f>'2. CAD NCCF'!T888+'3. USD NCCF'!T888+'4. EUR NCCF'!T888+'5. GBP NCCF'!T888+'6. Other(Incld) NCCF'!T888</f>
        <v>0</v>
      </c>
      <c r="U888" s="414">
        <f>'2. CAD NCCF'!U888+'3. USD NCCF'!U888+'4. EUR NCCF'!U888+'5. GBP NCCF'!U888+'6. Other(Incld) NCCF'!U888</f>
        <v>0</v>
      </c>
      <c r="V888" s="414">
        <f>'2. CAD NCCF'!V888+'3. USD NCCF'!V888+'4. EUR NCCF'!V888+'5. GBP NCCF'!V888+'6. Other(Incld) NCCF'!V888</f>
        <v>0</v>
      </c>
      <c r="W888" s="414">
        <f>'2. CAD NCCF'!W888+'3. USD NCCF'!W888+'4. EUR NCCF'!W888+'5. GBP NCCF'!W888+'6. Other(Incld) NCCF'!W888</f>
        <v>0</v>
      </c>
      <c r="X888" s="414">
        <f>'2. CAD NCCF'!X888+'3. USD NCCF'!X888+'4. EUR NCCF'!X888+'5. GBP NCCF'!X888+'6. Other(Incld) NCCF'!X888</f>
        <v>0</v>
      </c>
      <c r="Y888" s="414">
        <f>'2. CAD NCCF'!Y888+'3. USD NCCF'!Y888+'4. EUR NCCF'!Y888+'5. GBP NCCF'!Y888+'6. Other(Incld) NCCF'!Y888</f>
        <v>0</v>
      </c>
      <c r="Z888" s="414">
        <f>'2. CAD NCCF'!Z888+'3. USD NCCF'!Z888+'4. EUR NCCF'!Z888+'5. GBP NCCF'!Z888+'6. Other(Incld) NCCF'!Z888</f>
        <v>0</v>
      </c>
      <c r="AA888" s="414">
        <f>'2. CAD NCCF'!AA888+'3. USD NCCF'!AA888+'4. EUR NCCF'!AA888+'5. GBP NCCF'!AA888+'6. Other(Incld) NCCF'!AA888</f>
        <v>0</v>
      </c>
      <c r="AB888" s="415">
        <f>'2. CAD NCCF'!AB888+'3. USD NCCF'!AB888+'4. EUR NCCF'!AB888+'5. GBP NCCF'!AB888+'6. Other(Incld) NCCF'!AB888</f>
        <v>0</v>
      </c>
      <c r="AC888" s="400">
        <f>'2. CAD NCCF'!AC888+'3. USD NCCF'!AC888+'4. EUR NCCF'!AC888+'5. GBP NCCF'!AC888+'6. Other(Incld) NCCF'!AC888</f>
        <v>0</v>
      </c>
      <c r="AD888" s="891"/>
      <c r="AE888" s="889"/>
      <c r="AF888" s="890"/>
    </row>
    <row r="889" spans="1:32" ht="15" outlineLevel="1" x14ac:dyDescent="0.2">
      <c r="A889" s="222">
        <v>209</v>
      </c>
      <c r="B889" s="499"/>
      <c r="C889" s="467"/>
      <c r="D889" s="467"/>
      <c r="E889" s="877" t="str">
        <f>'2. CAD NCCF'!E889:L889</f>
        <v>CM insured (CMI)</v>
      </c>
      <c r="F889" s="878"/>
      <c r="G889" s="878"/>
      <c r="H889" s="878"/>
      <c r="I889" s="878"/>
      <c r="J889" s="878"/>
      <c r="K889" s="878"/>
      <c r="L889" s="879"/>
      <c r="M889" s="399">
        <f>SUBTOTAL(9,M890:M891)</f>
        <v>0</v>
      </c>
      <c r="N889" s="402">
        <f t="shared" ref="N889:AC889" si="1190">SUBTOTAL(9,N890:N891)</f>
        <v>0</v>
      </c>
      <c r="O889" s="406">
        <f t="shared" si="1190"/>
        <v>0</v>
      </c>
      <c r="P889" s="405">
        <f t="shared" si="1190"/>
        <v>0</v>
      </c>
      <c r="Q889" s="407">
        <f t="shared" si="1190"/>
        <v>0</v>
      </c>
      <c r="R889" s="402">
        <f t="shared" si="1190"/>
        <v>0</v>
      </c>
      <c r="S889" s="405">
        <f t="shared" si="1190"/>
        <v>0</v>
      </c>
      <c r="T889" s="406">
        <f t="shared" si="1190"/>
        <v>0</v>
      </c>
      <c r="U889" s="405">
        <f t="shared" si="1190"/>
        <v>0</v>
      </c>
      <c r="V889" s="406">
        <f t="shared" si="1190"/>
        <v>0</v>
      </c>
      <c r="W889" s="405">
        <f t="shared" si="1190"/>
        <v>0</v>
      </c>
      <c r="X889" s="406">
        <f t="shared" si="1190"/>
        <v>0</v>
      </c>
      <c r="Y889" s="405">
        <f t="shared" si="1190"/>
        <v>0</v>
      </c>
      <c r="Z889" s="406">
        <f t="shared" si="1190"/>
        <v>0</v>
      </c>
      <c r="AA889" s="405">
        <f t="shared" si="1190"/>
        <v>0</v>
      </c>
      <c r="AB889" s="407">
        <f t="shared" si="1190"/>
        <v>0</v>
      </c>
      <c r="AC889" s="399">
        <f t="shared" si="1190"/>
        <v>0</v>
      </c>
      <c r="AD889" s="891"/>
      <c r="AE889" s="889"/>
      <c r="AF889" s="890"/>
    </row>
    <row r="890" spans="1:32" ht="15" outlineLevel="1" x14ac:dyDescent="0.2">
      <c r="A890" s="222">
        <v>210</v>
      </c>
      <c r="B890" s="499"/>
      <c r="C890" s="467"/>
      <c r="D890" s="467"/>
      <c r="E890" s="467"/>
      <c r="F890" s="880" t="str">
        <f>'2. CAD NCCF'!F890:L890</f>
        <v xml:space="preserve">CMI (balance at maturity) </v>
      </c>
      <c r="G890" s="881"/>
      <c r="H890" s="881"/>
      <c r="I890" s="881"/>
      <c r="J890" s="881"/>
      <c r="K890" s="881"/>
      <c r="L890" s="882"/>
      <c r="M890" s="400">
        <f>'2. CAD NCCF'!M890+'3. USD NCCF'!M890+'4. EUR NCCF'!M890+'5. GBP NCCF'!M890+'6. Other(Incld) NCCF'!M890</f>
        <v>0</v>
      </c>
      <c r="N890" s="1184"/>
      <c r="O890" s="1035"/>
      <c r="P890" s="1035"/>
      <c r="Q890" s="1035"/>
      <c r="R890" s="1035"/>
      <c r="S890" s="1035"/>
      <c r="T890" s="1035"/>
      <c r="U890" s="1035"/>
      <c r="V890" s="1035"/>
      <c r="W890" s="1035"/>
      <c r="X890" s="1035"/>
      <c r="Y890" s="1035"/>
      <c r="Z890" s="1035"/>
      <c r="AA890" s="1035"/>
      <c r="AB890" s="1182"/>
      <c r="AC890" s="400">
        <f>'2. CAD NCCF'!AC890+'3. USD NCCF'!AC890+'4. EUR NCCF'!AC890+'5. GBP NCCF'!AC890+'6. Other(Incld) NCCF'!AC890</f>
        <v>0</v>
      </c>
      <c r="AD890" s="891"/>
      <c r="AE890" s="889"/>
      <c r="AF890" s="890"/>
    </row>
    <row r="891" spans="1:32" ht="15" customHeight="1" outlineLevel="1" x14ac:dyDescent="0.2">
      <c r="A891" s="222">
        <v>211</v>
      </c>
      <c r="B891" s="499"/>
      <c r="C891" s="467"/>
      <c r="D891" s="467"/>
      <c r="E891" s="467"/>
      <c r="F891" s="880" t="str">
        <f>'2. CAD NCCF'!F891:L891</f>
        <v xml:space="preserve">CMI (payments) </v>
      </c>
      <c r="G891" s="881"/>
      <c r="H891" s="881"/>
      <c r="I891" s="881"/>
      <c r="J891" s="881"/>
      <c r="K891" s="881"/>
      <c r="L891" s="882"/>
      <c r="M891" s="400">
        <f>'2. CAD NCCF'!M891+'3. USD NCCF'!M891+'4. EUR NCCF'!M891+'5. GBP NCCF'!M891+'6. Other(Incld) NCCF'!M891</f>
        <v>0</v>
      </c>
      <c r="N891" s="411">
        <f>'2. CAD NCCF'!N891+'3. USD NCCF'!N891+'4. EUR NCCF'!N891+'5. GBP NCCF'!N891+'6. Other(Incld) NCCF'!N891</f>
        <v>0</v>
      </c>
      <c r="O891" s="414">
        <f>'2. CAD NCCF'!O891+'3. USD NCCF'!O891+'4. EUR NCCF'!O891+'5. GBP NCCF'!O891+'6. Other(Incld) NCCF'!O891</f>
        <v>0</v>
      </c>
      <c r="P891" s="414">
        <f>'2. CAD NCCF'!P891+'3. USD NCCF'!P891+'4. EUR NCCF'!P891+'5. GBP NCCF'!P891+'6. Other(Incld) NCCF'!P891</f>
        <v>0</v>
      </c>
      <c r="Q891" s="415">
        <f>'2. CAD NCCF'!Q891+'3. USD NCCF'!Q891+'4. EUR NCCF'!Q891+'5. GBP NCCF'!Q891+'6. Other(Incld) NCCF'!Q891</f>
        <v>0</v>
      </c>
      <c r="R891" s="411">
        <f>'2. CAD NCCF'!R891+'3. USD NCCF'!R891+'4. EUR NCCF'!R891+'5. GBP NCCF'!R891+'6. Other(Incld) NCCF'!R891</f>
        <v>0</v>
      </c>
      <c r="S891" s="414">
        <f>'2. CAD NCCF'!S891+'3. USD NCCF'!S891+'4. EUR NCCF'!S891+'5. GBP NCCF'!S891+'6. Other(Incld) NCCF'!S891</f>
        <v>0</v>
      </c>
      <c r="T891" s="414">
        <f>'2. CAD NCCF'!T891+'3. USD NCCF'!T891+'4. EUR NCCF'!T891+'5. GBP NCCF'!T891+'6. Other(Incld) NCCF'!T891</f>
        <v>0</v>
      </c>
      <c r="U891" s="414">
        <f>'2. CAD NCCF'!U891+'3. USD NCCF'!U891+'4. EUR NCCF'!U891+'5. GBP NCCF'!U891+'6. Other(Incld) NCCF'!U891</f>
        <v>0</v>
      </c>
      <c r="V891" s="414">
        <f>'2. CAD NCCF'!V891+'3. USD NCCF'!V891+'4. EUR NCCF'!V891+'5. GBP NCCF'!V891+'6. Other(Incld) NCCF'!V891</f>
        <v>0</v>
      </c>
      <c r="W891" s="414">
        <f>'2. CAD NCCF'!W891+'3. USD NCCF'!W891+'4. EUR NCCF'!W891+'5. GBP NCCF'!W891+'6. Other(Incld) NCCF'!W891</f>
        <v>0</v>
      </c>
      <c r="X891" s="414">
        <f>'2. CAD NCCF'!X891+'3. USD NCCF'!X891+'4. EUR NCCF'!X891+'5. GBP NCCF'!X891+'6. Other(Incld) NCCF'!X891</f>
        <v>0</v>
      </c>
      <c r="Y891" s="414">
        <f>'2. CAD NCCF'!Y891+'3. USD NCCF'!Y891+'4. EUR NCCF'!Y891+'5. GBP NCCF'!Y891+'6. Other(Incld) NCCF'!Y891</f>
        <v>0</v>
      </c>
      <c r="Z891" s="414">
        <f>'2. CAD NCCF'!Z891+'3. USD NCCF'!Z891+'4. EUR NCCF'!Z891+'5. GBP NCCF'!Z891+'6. Other(Incld) NCCF'!Z891</f>
        <v>0</v>
      </c>
      <c r="AA891" s="414">
        <f>'2. CAD NCCF'!AA891+'3. USD NCCF'!AA891+'4. EUR NCCF'!AA891+'5. GBP NCCF'!AA891+'6. Other(Incld) NCCF'!AA891</f>
        <v>0</v>
      </c>
      <c r="AB891" s="415">
        <f>'2. CAD NCCF'!AB891+'3. USD NCCF'!AB891+'4. EUR NCCF'!AB891+'5. GBP NCCF'!AB891+'6. Other(Incld) NCCF'!AB891</f>
        <v>0</v>
      </c>
      <c r="AC891" s="400">
        <f>'2. CAD NCCF'!AC891+'3. USD NCCF'!AC891+'4. EUR NCCF'!AC891+'5. GBP NCCF'!AC891+'6. Other(Incld) NCCF'!AC891</f>
        <v>0</v>
      </c>
      <c r="AD891" s="891"/>
      <c r="AE891" s="889"/>
      <c r="AF891" s="890"/>
    </row>
    <row r="892" spans="1:32" ht="15" outlineLevel="1" x14ac:dyDescent="0.2">
      <c r="A892" s="222">
        <v>212</v>
      </c>
      <c r="B892" s="499"/>
      <c r="C892" s="467"/>
      <c r="D892" s="467"/>
      <c r="E892" s="877" t="str">
        <f>'2. CAD NCCF'!E892:L892</f>
        <v>CM not insured (CMNI)</v>
      </c>
      <c r="F892" s="878"/>
      <c r="G892" s="878"/>
      <c r="H892" s="878"/>
      <c r="I892" s="878"/>
      <c r="J892" s="878"/>
      <c r="K892" s="878"/>
      <c r="L892" s="879"/>
      <c r="M892" s="399">
        <f t="shared" ref="M892:AC892" si="1191">SUBTOTAL(9,M893:M894)</f>
        <v>0</v>
      </c>
      <c r="N892" s="402">
        <f t="shared" si="1191"/>
        <v>0</v>
      </c>
      <c r="O892" s="406">
        <f t="shared" si="1191"/>
        <v>0</v>
      </c>
      <c r="P892" s="405">
        <f t="shared" si="1191"/>
        <v>0</v>
      </c>
      <c r="Q892" s="407">
        <f t="shared" si="1191"/>
        <v>0</v>
      </c>
      <c r="R892" s="402">
        <f t="shared" si="1191"/>
        <v>0</v>
      </c>
      <c r="S892" s="405">
        <f t="shared" si="1191"/>
        <v>0</v>
      </c>
      <c r="T892" s="406">
        <f t="shared" si="1191"/>
        <v>0</v>
      </c>
      <c r="U892" s="405">
        <f t="shared" si="1191"/>
        <v>0</v>
      </c>
      <c r="V892" s="406">
        <f t="shared" si="1191"/>
        <v>0</v>
      </c>
      <c r="W892" s="405">
        <f t="shared" si="1191"/>
        <v>0</v>
      </c>
      <c r="X892" s="406">
        <f t="shared" si="1191"/>
        <v>0</v>
      </c>
      <c r="Y892" s="405">
        <f t="shared" si="1191"/>
        <v>0</v>
      </c>
      <c r="Z892" s="406">
        <f t="shared" si="1191"/>
        <v>0</v>
      </c>
      <c r="AA892" s="405">
        <f t="shared" si="1191"/>
        <v>0</v>
      </c>
      <c r="AB892" s="407">
        <f t="shared" si="1191"/>
        <v>0</v>
      </c>
      <c r="AC892" s="399">
        <f t="shared" si="1191"/>
        <v>0</v>
      </c>
      <c r="AD892" s="891"/>
      <c r="AE892" s="889"/>
      <c r="AF892" s="890"/>
    </row>
    <row r="893" spans="1:32" ht="15" outlineLevel="1" x14ac:dyDescent="0.2">
      <c r="A893" s="222">
        <v>213</v>
      </c>
      <c r="B893" s="499"/>
      <c r="C893" s="467"/>
      <c r="D893" s="467"/>
      <c r="E893" s="467"/>
      <c r="F893" s="880" t="str">
        <f>'2. CAD NCCF'!F893:L893</f>
        <v xml:space="preserve">CMNI (balance at maturity) </v>
      </c>
      <c r="G893" s="881"/>
      <c r="H893" s="881"/>
      <c r="I893" s="881"/>
      <c r="J893" s="881"/>
      <c r="K893" s="881"/>
      <c r="L893" s="882"/>
      <c r="M893" s="400">
        <f>'2. CAD NCCF'!M893+'3. USD NCCF'!M893+'4. EUR NCCF'!M893+'5. GBP NCCF'!M893+'6. Other(Incld) NCCF'!M893</f>
        <v>0</v>
      </c>
      <c r="N893" s="1184"/>
      <c r="O893" s="1035"/>
      <c r="P893" s="1035"/>
      <c r="Q893" s="1035"/>
      <c r="R893" s="1035"/>
      <c r="S893" s="1035"/>
      <c r="T893" s="1035"/>
      <c r="U893" s="1035"/>
      <c r="V893" s="1035"/>
      <c r="W893" s="1035"/>
      <c r="X893" s="1035"/>
      <c r="Y893" s="1035"/>
      <c r="Z893" s="1035"/>
      <c r="AA893" s="1035"/>
      <c r="AB893" s="1182"/>
      <c r="AC893" s="400">
        <f>'2. CAD NCCF'!AC893+'3. USD NCCF'!AC893+'4. EUR NCCF'!AC893+'5. GBP NCCF'!AC893+'6. Other(Incld) NCCF'!AC893</f>
        <v>0</v>
      </c>
      <c r="AD893" s="891"/>
      <c r="AE893" s="889"/>
      <c r="AF893" s="890"/>
    </row>
    <row r="894" spans="1:32" ht="15" customHeight="1" outlineLevel="1" x14ac:dyDescent="0.2">
      <c r="A894" s="222">
        <v>214</v>
      </c>
      <c r="B894" s="499"/>
      <c r="C894" s="467"/>
      <c r="D894" s="467"/>
      <c r="E894" s="467"/>
      <c r="F894" s="880" t="str">
        <f>'2. CAD NCCF'!F894:L894</f>
        <v xml:space="preserve">CMNI (payments) </v>
      </c>
      <c r="G894" s="881"/>
      <c r="H894" s="881"/>
      <c r="I894" s="881"/>
      <c r="J894" s="881"/>
      <c r="K894" s="881"/>
      <c r="L894" s="882"/>
      <c r="M894" s="400">
        <f>'2. CAD NCCF'!M894+'3. USD NCCF'!M894+'4. EUR NCCF'!M894+'5. GBP NCCF'!M894+'6. Other(Incld) NCCF'!M894</f>
        <v>0</v>
      </c>
      <c r="N894" s="411">
        <f>'2. CAD NCCF'!N894+'3. USD NCCF'!N894+'4. EUR NCCF'!N894+'5. GBP NCCF'!N894+'6. Other(Incld) NCCF'!N894</f>
        <v>0</v>
      </c>
      <c r="O894" s="414">
        <f>'2. CAD NCCF'!O894+'3. USD NCCF'!O894+'4. EUR NCCF'!O894+'5. GBP NCCF'!O894+'6. Other(Incld) NCCF'!O894</f>
        <v>0</v>
      </c>
      <c r="P894" s="414">
        <f>'2. CAD NCCF'!P894+'3. USD NCCF'!P894+'4. EUR NCCF'!P894+'5. GBP NCCF'!P894+'6. Other(Incld) NCCF'!P894</f>
        <v>0</v>
      </c>
      <c r="Q894" s="415">
        <f>'2. CAD NCCF'!Q894+'3. USD NCCF'!Q894+'4. EUR NCCF'!Q894+'5. GBP NCCF'!Q894+'6. Other(Incld) NCCF'!Q894</f>
        <v>0</v>
      </c>
      <c r="R894" s="411">
        <f>'2. CAD NCCF'!R894+'3. USD NCCF'!R894+'4. EUR NCCF'!R894+'5. GBP NCCF'!R894+'6. Other(Incld) NCCF'!R894</f>
        <v>0</v>
      </c>
      <c r="S894" s="414">
        <f>'2. CAD NCCF'!S894+'3. USD NCCF'!S894+'4. EUR NCCF'!S894+'5. GBP NCCF'!S894+'6. Other(Incld) NCCF'!S894</f>
        <v>0</v>
      </c>
      <c r="T894" s="414">
        <f>'2. CAD NCCF'!T894+'3. USD NCCF'!T894+'4. EUR NCCF'!T894+'5. GBP NCCF'!T894+'6. Other(Incld) NCCF'!T894</f>
        <v>0</v>
      </c>
      <c r="U894" s="414">
        <f>'2. CAD NCCF'!U894+'3. USD NCCF'!U894+'4. EUR NCCF'!U894+'5. GBP NCCF'!U894+'6. Other(Incld) NCCF'!U894</f>
        <v>0</v>
      </c>
      <c r="V894" s="414">
        <f>'2. CAD NCCF'!V894+'3. USD NCCF'!V894+'4. EUR NCCF'!V894+'5. GBP NCCF'!V894+'6. Other(Incld) NCCF'!V894</f>
        <v>0</v>
      </c>
      <c r="W894" s="414">
        <f>'2. CAD NCCF'!W894+'3. USD NCCF'!W894+'4. EUR NCCF'!W894+'5. GBP NCCF'!W894+'6. Other(Incld) NCCF'!W894</f>
        <v>0</v>
      </c>
      <c r="X894" s="414">
        <f>'2. CAD NCCF'!X894+'3. USD NCCF'!X894+'4. EUR NCCF'!X894+'5. GBP NCCF'!X894+'6. Other(Incld) NCCF'!X894</f>
        <v>0</v>
      </c>
      <c r="Y894" s="414">
        <f>'2. CAD NCCF'!Y894+'3. USD NCCF'!Y894+'4. EUR NCCF'!Y894+'5. GBP NCCF'!Y894+'6. Other(Incld) NCCF'!Y894</f>
        <v>0</v>
      </c>
      <c r="Z894" s="414">
        <f>'2. CAD NCCF'!Z894+'3. USD NCCF'!Z894+'4. EUR NCCF'!Z894+'5. GBP NCCF'!Z894+'6. Other(Incld) NCCF'!Z894</f>
        <v>0</v>
      </c>
      <c r="AA894" s="414">
        <f>'2. CAD NCCF'!AA894+'3. USD NCCF'!AA894+'4. EUR NCCF'!AA894+'5. GBP NCCF'!AA894+'6. Other(Incld) NCCF'!AA894</f>
        <v>0</v>
      </c>
      <c r="AB894" s="415">
        <f>'2. CAD NCCF'!AB894+'3. USD NCCF'!AB894+'4. EUR NCCF'!AB894+'5. GBP NCCF'!AB894+'6. Other(Incld) NCCF'!AB894</f>
        <v>0</v>
      </c>
      <c r="AC894" s="400">
        <f>'2. CAD NCCF'!AC894+'3. USD NCCF'!AC894+'4. EUR NCCF'!AC894+'5. GBP NCCF'!AC894+'6. Other(Incld) NCCF'!AC894</f>
        <v>0</v>
      </c>
      <c r="AD894" s="886"/>
      <c r="AE894" s="887"/>
      <c r="AF894" s="888"/>
    </row>
    <row r="895" spans="1:32" ht="15" outlineLevel="1" x14ac:dyDescent="0.2">
      <c r="A895" s="222">
        <v>215</v>
      </c>
      <c r="B895" s="499"/>
      <c r="C895" s="467"/>
      <c r="D895" s="868" t="str">
        <f>'2. CAD NCCF'!D895:L895</f>
        <v>Personal loans (PL)</v>
      </c>
      <c r="E895" s="869"/>
      <c r="F895" s="869"/>
      <c r="G895" s="869"/>
      <c r="H895" s="869"/>
      <c r="I895" s="869"/>
      <c r="J895" s="869"/>
      <c r="K895" s="869"/>
      <c r="L895" s="869"/>
      <c r="M895" s="399">
        <f>SUBTOTAL(9,M896:M898)</f>
        <v>0</v>
      </c>
      <c r="N895" s="402">
        <f t="shared" ref="N895:AC895" si="1192">SUBTOTAL(9,N896:N898)</f>
        <v>0</v>
      </c>
      <c r="O895" s="406">
        <f t="shared" si="1192"/>
        <v>0</v>
      </c>
      <c r="P895" s="405">
        <f t="shared" si="1192"/>
        <v>0</v>
      </c>
      <c r="Q895" s="407">
        <f t="shared" si="1192"/>
        <v>0</v>
      </c>
      <c r="R895" s="402">
        <f t="shared" si="1192"/>
        <v>0</v>
      </c>
      <c r="S895" s="405">
        <f t="shared" si="1192"/>
        <v>0</v>
      </c>
      <c r="T895" s="406">
        <f t="shared" si="1192"/>
        <v>0</v>
      </c>
      <c r="U895" s="405">
        <f t="shared" si="1192"/>
        <v>0</v>
      </c>
      <c r="V895" s="406">
        <f t="shared" si="1192"/>
        <v>0</v>
      </c>
      <c r="W895" s="405">
        <f t="shared" si="1192"/>
        <v>0</v>
      </c>
      <c r="X895" s="406">
        <f t="shared" si="1192"/>
        <v>0</v>
      </c>
      <c r="Y895" s="405">
        <f t="shared" si="1192"/>
        <v>0</v>
      </c>
      <c r="Z895" s="406">
        <f t="shared" si="1192"/>
        <v>0</v>
      </c>
      <c r="AA895" s="405">
        <f t="shared" si="1192"/>
        <v>0</v>
      </c>
      <c r="AB895" s="407">
        <f t="shared" si="1192"/>
        <v>0</v>
      </c>
      <c r="AC895" s="399">
        <f t="shared" si="1192"/>
        <v>0</v>
      </c>
      <c r="AD895" s="936"/>
      <c r="AE895" s="936"/>
      <c r="AF895" s="937"/>
    </row>
    <row r="896" spans="1:32" ht="15" outlineLevel="1" x14ac:dyDescent="0.2">
      <c r="A896" s="222">
        <v>216</v>
      </c>
      <c r="B896" s="499"/>
      <c r="C896" s="467"/>
      <c r="D896" s="467"/>
      <c r="E896" s="467"/>
      <c r="F896" s="880" t="str">
        <f>'2. CAD NCCF'!F896:L896</f>
        <v xml:space="preserve">PL - fixed maturity </v>
      </c>
      <c r="G896" s="881"/>
      <c r="H896" s="881"/>
      <c r="I896" s="881"/>
      <c r="J896" s="881"/>
      <c r="K896" s="881"/>
      <c r="L896" s="882"/>
      <c r="M896" s="400">
        <f>'2. CAD NCCF'!M896+'3. USD NCCF'!M896+'4. EUR NCCF'!M896+'5. GBP NCCF'!M896+'6. Other(Incld) NCCF'!M896</f>
        <v>0</v>
      </c>
      <c r="N896" s="411">
        <f>'2. CAD NCCF'!N896+'3. USD NCCF'!N896+'4. EUR NCCF'!N896+'5. GBP NCCF'!N896+'6. Other(Incld) NCCF'!N896</f>
        <v>0</v>
      </c>
      <c r="O896" s="414">
        <f>'2. CAD NCCF'!O896+'3. USD NCCF'!O896+'4. EUR NCCF'!O896+'5. GBP NCCF'!O896+'6. Other(Incld) NCCF'!O896</f>
        <v>0</v>
      </c>
      <c r="P896" s="414">
        <f>'2. CAD NCCF'!P896+'3. USD NCCF'!P896+'4. EUR NCCF'!P896+'5. GBP NCCF'!P896+'6. Other(Incld) NCCF'!P896</f>
        <v>0</v>
      </c>
      <c r="Q896" s="415">
        <f>'2. CAD NCCF'!Q896+'3. USD NCCF'!Q896+'4. EUR NCCF'!Q896+'5. GBP NCCF'!Q896+'6. Other(Incld) NCCF'!Q896</f>
        <v>0</v>
      </c>
      <c r="R896" s="411">
        <f>'2. CAD NCCF'!R896+'3. USD NCCF'!R896+'4. EUR NCCF'!R896+'5. GBP NCCF'!R896+'6. Other(Incld) NCCF'!R896</f>
        <v>0</v>
      </c>
      <c r="S896" s="414">
        <f>'2. CAD NCCF'!S896+'3. USD NCCF'!S896+'4. EUR NCCF'!S896+'5. GBP NCCF'!S896+'6. Other(Incld) NCCF'!S896</f>
        <v>0</v>
      </c>
      <c r="T896" s="414">
        <f>'2. CAD NCCF'!T896+'3. USD NCCF'!T896+'4. EUR NCCF'!T896+'5. GBP NCCF'!T896+'6. Other(Incld) NCCF'!T896</f>
        <v>0</v>
      </c>
      <c r="U896" s="414">
        <f>'2. CAD NCCF'!U896+'3. USD NCCF'!U896+'4. EUR NCCF'!U896+'5. GBP NCCF'!U896+'6. Other(Incld) NCCF'!U896</f>
        <v>0</v>
      </c>
      <c r="V896" s="414">
        <f>'2. CAD NCCF'!V896+'3. USD NCCF'!V896+'4. EUR NCCF'!V896+'5. GBP NCCF'!V896+'6. Other(Incld) NCCF'!V896</f>
        <v>0</v>
      </c>
      <c r="W896" s="414">
        <f>'2. CAD NCCF'!W896+'3. USD NCCF'!W896+'4. EUR NCCF'!W896+'5. GBP NCCF'!W896+'6. Other(Incld) NCCF'!W896</f>
        <v>0</v>
      </c>
      <c r="X896" s="414">
        <f>'2. CAD NCCF'!X896+'3. USD NCCF'!X896+'4. EUR NCCF'!X896+'5. GBP NCCF'!X896+'6. Other(Incld) NCCF'!X896</f>
        <v>0</v>
      </c>
      <c r="Y896" s="414">
        <f>'2. CAD NCCF'!Y896+'3. USD NCCF'!Y896+'4. EUR NCCF'!Y896+'5. GBP NCCF'!Y896+'6. Other(Incld) NCCF'!Y896</f>
        <v>0</v>
      </c>
      <c r="Z896" s="414">
        <f>'2. CAD NCCF'!Z896+'3. USD NCCF'!Z896+'4. EUR NCCF'!Z896+'5. GBP NCCF'!Z896+'6. Other(Incld) NCCF'!Z896</f>
        <v>0</v>
      </c>
      <c r="AA896" s="414">
        <f>'2. CAD NCCF'!AA896+'3. USD NCCF'!AA896+'4. EUR NCCF'!AA896+'5. GBP NCCF'!AA896+'6. Other(Incld) NCCF'!AA896</f>
        <v>0</v>
      </c>
      <c r="AB896" s="415">
        <f>'2. CAD NCCF'!AB896+'3. USD NCCF'!AB896+'4. EUR NCCF'!AB896+'5. GBP NCCF'!AB896+'6. Other(Incld) NCCF'!AB896</f>
        <v>0</v>
      </c>
      <c r="AC896" s="400">
        <f>'2. CAD NCCF'!AC896+'3. USD NCCF'!AC896+'4. EUR NCCF'!AC896+'5. GBP NCCF'!AC896+'6. Other(Incld) NCCF'!AC896</f>
        <v>0</v>
      </c>
      <c r="AD896" s="883"/>
      <c r="AE896" s="884"/>
      <c r="AF896" s="885"/>
    </row>
    <row r="897" spans="1:32" ht="15" customHeight="1" outlineLevel="1" x14ac:dyDescent="0.2">
      <c r="A897" s="222">
        <v>217</v>
      </c>
      <c r="B897" s="499"/>
      <c r="C897" s="467"/>
      <c r="D897" s="467"/>
      <c r="E897" s="467"/>
      <c r="F897" s="880" t="str">
        <f>'2. CAD NCCF'!F897:L897</f>
        <v xml:space="preserve">PL - open maturity with minimum payment </v>
      </c>
      <c r="G897" s="881"/>
      <c r="H897" s="881"/>
      <c r="I897" s="881"/>
      <c r="J897" s="881"/>
      <c r="K897" s="881"/>
      <c r="L897" s="882"/>
      <c r="M897" s="400">
        <f>'2. CAD NCCF'!M897+'3. USD NCCF'!M897+'4. EUR NCCF'!M897+'5. GBP NCCF'!M897+'6. Other(Incld) NCCF'!M897</f>
        <v>0</v>
      </c>
      <c r="N897" s="411">
        <f>'2. CAD NCCF'!N897+'3. USD NCCF'!N897+'4. EUR NCCF'!N897+'5. GBP NCCF'!N897+'6. Other(Incld) NCCF'!N897</f>
        <v>0</v>
      </c>
      <c r="O897" s="414">
        <f>'2. CAD NCCF'!O897+'3. USD NCCF'!O897+'4. EUR NCCF'!O897+'5. GBP NCCF'!O897+'6. Other(Incld) NCCF'!O897</f>
        <v>0</v>
      </c>
      <c r="P897" s="414">
        <f>'2. CAD NCCF'!P897+'3. USD NCCF'!P897+'4. EUR NCCF'!P897+'5. GBP NCCF'!P897+'6. Other(Incld) NCCF'!P897</f>
        <v>0</v>
      </c>
      <c r="Q897" s="415">
        <f>'2. CAD NCCF'!Q897+'3. USD NCCF'!Q897+'4. EUR NCCF'!Q897+'5. GBP NCCF'!Q897+'6. Other(Incld) NCCF'!Q897</f>
        <v>0</v>
      </c>
      <c r="R897" s="411">
        <f>'2. CAD NCCF'!R897+'3. USD NCCF'!R897+'4. EUR NCCF'!R897+'5. GBP NCCF'!R897+'6. Other(Incld) NCCF'!R897</f>
        <v>0</v>
      </c>
      <c r="S897" s="414">
        <f>'2. CAD NCCF'!S897+'3. USD NCCF'!S897+'4. EUR NCCF'!S897+'5. GBP NCCF'!S897+'6. Other(Incld) NCCF'!S897</f>
        <v>0</v>
      </c>
      <c r="T897" s="414">
        <f>'2. CAD NCCF'!T897+'3. USD NCCF'!T897+'4. EUR NCCF'!T897+'5. GBP NCCF'!T897+'6. Other(Incld) NCCF'!T897</f>
        <v>0</v>
      </c>
      <c r="U897" s="414">
        <f>'2. CAD NCCF'!U897+'3. USD NCCF'!U897+'4. EUR NCCF'!U897+'5. GBP NCCF'!U897+'6. Other(Incld) NCCF'!U897</f>
        <v>0</v>
      </c>
      <c r="V897" s="414">
        <f>'2. CAD NCCF'!V897+'3. USD NCCF'!V897+'4. EUR NCCF'!V897+'5. GBP NCCF'!V897+'6. Other(Incld) NCCF'!V897</f>
        <v>0</v>
      </c>
      <c r="W897" s="414">
        <f>'2. CAD NCCF'!W897+'3. USD NCCF'!W897+'4. EUR NCCF'!W897+'5. GBP NCCF'!W897+'6. Other(Incld) NCCF'!W897</f>
        <v>0</v>
      </c>
      <c r="X897" s="414">
        <f>'2. CAD NCCF'!X897+'3. USD NCCF'!X897+'4. EUR NCCF'!X897+'5. GBP NCCF'!X897+'6. Other(Incld) NCCF'!X897</f>
        <v>0</v>
      </c>
      <c r="Y897" s="414">
        <f>'2. CAD NCCF'!Y897+'3. USD NCCF'!Y897+'4. EUR NCCF'!Y897+'5. GBP NCCF'!Y897+'6. Other(Incld) NCCF'!Y897</f>
        <v>0</v>
      </c>
      <c r="Z897" s="414">
        <f>'2. CAD NCCF'!Z897+'3. USD NCCF'!Z897+'4. EUR NCCF'!Z897+'5. GBP NCCF'!Z897+'6. Other(Incld) NCCF'!Z897</f>
        <v>0</v>
      </c>
      <c r="AA897" s="414">
        <f>'2. CAD NCCF'!AA897+'3. USD NCCF'!AA897+'4. EUR NCCF'!AA897+'5. GBP NCCF'!AA897+'6. Other(Incld) NCCF'!AA897</f>
        <v>0</v>
      </c>
      <c r="AB897" s="415">
        <f>'2. CAD NCCF'!AB897+'3. USD NCCF'!AB897+'4. EUR NCCF'!AB897+'5. GBP NCCF'!AB897+'6. Other(Incld) NCCF'!AB897</f>
        <v>0</v>
      </c>
      <c r="AC897" s="400">
        <f>'2. CAD NCCF'!AC897+'3. USD NCCF'!AC897+'4. EUR NCCF'!AC897+'5. GBP NCCF'!AC897+'6. Other(Incld) NCCF'!AC897</f>
        <v>0</v>
      </c>
      <c r="AD897" s="891"/>
      <c r="AE897" s="889"/>
      <c r="AF897" s="890"/>
    </row>
    <row r="898" spans="1:32" ht="15" customHeight="1" outlineLevel="1" x14ac:dyDescent="0.2">
      <c r="A898" s="222">
        <v>218</v>
      </c>
      <c r="B898" s="499"/>
      <c r="C898" s="467"/>
      <c r="D898" s="467"/>
      <c r="E898" s="467"/>
      <c r="F898" s="880" t="str">
        <f>'2. CAD NCCF'!F898:L898</f>
        <v xml:space="preserve">PL - open maturity with no minimum payment </v>
      </c>
      <c r="G898" s="881"/>
      <c r="H898" s="881"/>
      <c r="I898" s="881"/>
      <c r="J898" s="881"/>
      <c r="K898" s="881"/>
      <c r="L898" s="882"/>
      <c r="M898" s="400">
        <f>'2. CAD NCCF'!M898+'3. USD NCCF'!M898+'4. EUR NCCF'!M898+'5. GBP NCCF'!M898+'6. Other(Incld) NCCF'!M898</f>
        <v>0</v>
      </c>
      <c r="N898" s="1184"/>
      <c r="O898" s="1035"/>
      <c r="P898" s="1035"/>
      <c r="Q898" s="1035"/>
      <c r="R898" s="1035"/>
      <c r="S898" s="1035"/>
      <c r="T898" s="1035"/>
      <c r="U898" s="1035"/>
      <c r="V898" s="1035"/>
      <c r="W898" s="1035"/>
      <c r="X898" s="1035"/>
      <c r="Y898" s="1035"/>
      <c r="Z898" s="1035"/>
      <c r="AA898" s="1035"/>
      <c r="AB898" s="1182"/>
      <c r="AC898" s="400">
        <f>'2. CAD NCCF'!AC898+'3. USD NCCF'!AC898+'4. EUR NCCF'!AC898+'5. GBP NCCF'!AC898+'6. Other(Incld) NCCF'!AC898</f>
        <v>0</v>
      </c>
      <c r="AD898" s="886"/>
      <c r="AE898" s="887"/>
      <c r="AF898" s="888"/>
    </row>
    <row r="899" spans="1:32" ht="15" outlineLevel="1" x14ac:dyDescent="0.2">
      <c r="A899" s="222">
        <v>219</v>
      </c>
      <c r="B899" s="499"/>
      <c r="C899" s="467"/>
      <c r="D899" s="868" t="str">
        <f>'2. CAD NCCF'!D899:L899</f>
        <v>Business and government loans (BGL)</v>
      </c>
      <c r="E899" s="869"/>
      <c r="F899" s="869"/>
      <c r="G899" s="869"/>
      <c r="H899" s="869"/>
      <c r="I899" s="869"/>
      <c r="J899" s="869"/>
      <c r="K899" s="869"/>
      <c r="L899" s="869"/>
      <c r="M899" s="399">
        <f>SUBTOTAL(9,M900:M902)</f>
        <v>0</v>
      </c>
      <c r="N899" s="402">
        <f t="shared" ref="N899:AC899" si="1193">SUBTOTAL(9,N900:N902)</f>
        <v>0</v>
      </c>
      <c r="O899" s="406">
        <f t="shared" si="1193"/>
        <v>0</v>
      </c>
      <c r="P899" s="405">
        <f t="shared" si="1193"/>
        <v>0</v>
      </c>
      <c r="Q899" s="407">
        <f t="shared" si="1193"/>
        <v>0</v>
      </c>
      <c r="R899" s="402">
        <f t="shared" si="1193"/>
        <v>0</v>
      </c>
      <c r="S899" s="405">
        <f t="shared" si="1193"/>
        <v>0</v>
      </c>
      <c r="T899" s="406">
        <f t="shared" si="1193"/>
        <v>0</v>
      </c>
      <c r="U899" s="405">
        <f t="shared" si="1193"/>
        <v>0</v>
      </c>
      <c r="V899" s="406">
        <f t="shared" si="1193"/>
        <v>0</v>
      </c>
      <c r="W899" s="405">
        <f t="shared" si="1193"/>
        <v>0</v>
      </c>
      <c r="X899" s="406">
        <f t="shared" si="1193"/>
        <v>0</v>
      </c>
      <c r="Y899" s="405">
        <f t="shared" si="1193"/>
        <v>0</v>
      </c>
      <c r="Z899" s="406">
        <f t="shared" si="1193"/>
        <v>0</v>
      </c>
      <c r="AA899" s="405">
        <f t="shared" si="1193"/>
        <v>0</v>
      </c>
      <c r="AB899" s="407">
        <f t="shared" si="1193"/>
        <v>0</v>
      </c>
      <c r="AC899" s="399">
        <f t="shared" si="1193"/>
        <v>0</v>
      </c>
      <c r="AD899" s="936"/>
      <c r="AE899" s="936"/>
      <c r="AF899" s="937"/>
    </row>
    <row r="900" spans="1:32" ht="15" outlineLevel="1" x14ac:dyDescent="0.2">
      <c r="A900" s="222">
        <v>220</v>
      </c>
      <c r="B900" s="499"/>
      <c r="C900" s="467"/>
      <c r="D900" s="467"/>
      <c r="E900" s="467"/>
      <c r="F900" s="880" t="str">
        <f>'2. CAD NCCF'!F900:L900</f>
        <v xml:space="preserve">BGL - fixed maturity  </v>
      </c>
      <c r="G900" s="881"/>
      <c r="H900" s="881"/>
      <c r="I900" s="881"/>
      <c r="J900" s="881"/>
      <c r="K900" s="881"/>
      <c r="L900" s="882"/>
      <c r="M900" s="400">
        <f>'2. CAD NCCF'!M900+'3. USD NCCF'!M900+'4. EUR NCCF'!M900+'5. GBP NCCF'!M900+'6. Other(Incld) NCCF'!M900</f>
        <v>0</v>
      </c>
      <c r="N900" s="411">
        <f>'2. CAD NCCF'!N900+'3. USD NCCF'!N900+'4. EUR NCCF'!N900+'5. GBP NCCF'!N900+'6. Other(Incld) NCCF'!N900</f>
        <v>0</v>
      </c>
      <c r="O900" s="414">
        <f>'2. CAD NCCF'!O900+'3. USD NCCF'!O900+'4. EUR NCCF'!O900+'5. GBP NCCF'!O900+'6. Other(Incld) NCCF'!O900</f>
        <v>0</v>
      </c>
      <c r="P900" s="414">
        <f>'2. CAD NCCF'!P900+'3. USD NCCF'!P900+'4. EUR NCCF'!P900+'5. GBP NCCF'!P900+'6. Other(Incld) NCCF'!P900</f>
        <v>0</v>
      </c>
      <c r="Q900" s="415">
        <f>'2. CAD NCCF'!Q900+'3. USD NCCF'!Q900+'4. EUR NCCF'!Q900+'5. GBP NCCF'!Q900+'6. Other(Incld) NCCF'!Q900</f>
        <v>0</v>
      </c>
      <c r="R900" s="411">
        <f>'2. CAD NCCF'!R900+'3. USD NCCF'!R900+'4. EUR NCCF'!R900+'5. GBP NCCF'!R900+'6. Other(Incld) NCCF'!R900</f>
        <v>0</v>
      </c>
      <c r="S900" s="414">
        <f>'2. CAD NCCF'!S900+'3. USD NCCF'!S900+'4. EUR NCCF'!S900+'5. GBP NCCF'!S900+'6. Other(Incld) NCCF'!S900</f>
        <v>0</v>
      </c>
      <c r="T900" s="414">
        <f>'2. CAD NCCF'!T900+'3. USD NCCF'!T900+'4. EUR NCCF'!T900+'5. GBP NCCF'!T900+'6. Other(Incld) NCCF'!T900</f>
        <v>0</v>
      </c>
      <c r="U900" s="414">
        <f>'2. CAD NCCF'!U900+'3. USD NCCF'!U900+'4. EUR NCCF'!U900+'5. GBP NCCF'!U900+'6. Other(Incld) NCCF'!U900</f>
        <v>0</v>
      </c>
      <c r="V900" s="414">
        <f>'2. CAD NCCF'!V900+'3. USD NCCF'!V900+'4. EUR NCCF'!V900+'5. GBP NCCF'!V900+'6. Other(Incld) NCCF'!V900</f>
        <v>0</v>
      </c>
      <c r="W900" s="414">
        <f>'2. CAD NCCF'!W900+'3. USD NCCF'!W900+'4. EUR NCCF'!W900+'5. GBP NCCF'!W900+'6. Other(Incld) NCCF'!W900</f>
        <v>0</v>
      </c>
      <c r="X900" s="414">
        <f>'2. CAD NCCF'!X900+'3. USD NCCF'!X900+'4. EUR NCCF'!X900+'5. GBP NCCF'!X900+'6. Other(Incld) NCCF'!X900</f>
        <v>0</v>
      </c>
      <c r="Y900" s="414">
        <f>'2. CAD NCCF'!Y900+'3. USD NCCF'!Y900+'4. EUR NCCF'!Y900+'5. GBP NCCF'!Y900+'6. Other(Incld) NCCF'!Y900</f>
        <v>0</v>
      </c>
      <c r="Z900" s="414">
        <f>'2. CAD NCCF'!Z900+'3. USD NCCF'!Z900+'4. EUR NCCF'!Z900+'5. GBP NCCF'!Z900+'6. Other(Incld) NCCF'!Z900</f>
        <v>0</v>
      </c>
      <c r="AA900" s="414">
        <f>'2. CAD NCCF'!AA900+'3. USD NCCF'!AA900+'4. EUR NCCF'!AA900+'5. GBP NCCF'!AA900+'6. Other(Incld) NCCF'!AA900</f>
        <v>0</v>
      </c>
      <c r="AB900" s="415">
        <f>'2. CAD NCCF'!AB900+'3. USD NCCF'!AB900+'4. EUR NCCF'!AB900+'5. GBP NCCF'!AB900+'6. Other(Incld) NCCF'!AB900</f>
        <v>0</v>
      </c>
      <c r="AC900" s="400">
        <f>'2. CAD NCCF'!AC900+'3. USD NCCF'!AC900+'4. EUR NCCF'!AC900+'5. GBP NCCF'!AC900+'6. Other(Incld) NCCF'!AC900</f>
        <v>0</v>
      </c>
      <c r="AD900" s="883"/>
      <c r="AE900" s="884"/>
      <c r="AF900" s="885"/>
    </row>
    <row r="901" spans="1:32" ht="15" customHeight="1" outlineLevel="1" x14ac:dyDescent="0.2">
      <c r="A901" s="222">
        <v>221</v>
      </c>
      <c r="B901" s="499"/>
      <c r="C901" s="467"/>
      <c r="D901" s="467"/>
      <c r="E901" s="467"/>
      <c r="F901" s="880" t="str">
        <f>'2. CAD NCCF'!F901:L901</f>
        <v xml:space="preserve">BGL - open maturity with minimum payment  </v>
      </c>
      <c r="G901" s="881"/>
      <c r="H901" s="881"/>
      <c r="I901" s="881"/>
      <c r="J901" s="881"/>
      <c r="K901" s="881"/>
      <c r="L901" s="882"/>
      <c r="M901" s="400">
        <f>'2. CAD NCCF'!M901+'3. USD NCCF'!M901+'4. EUR NCCF'!M901+'5. GBP NCCF'!M901+'6. Other(Incld) NCCF'!M901</f>
        <v>0</v>
      </c>
      <c r="N901" s="411">
        <f>'2. CAD NCCF'!N901+'3. USD NCCF'!N901+'4. EUR NCCF'!N901+'5. GBP NCCF'!N901+'6. Other(Incld) NCCF'!N901</f>
        <v>0</v>
      </c>
      <c r="O901" s="414">
        <f>'2. CAD NCCF'!O901+'3. USD NCCF'!O901+'4. EUR NCCF'!O901+'5. GBP NCCF'!O901+'6. Other(Incld) NCCF'!O901</f>
        <v>0</v>
      </c>
      <c r="P901" s="414">
        <f>'2. CAD NCCF'!P901+'3. USD NCCF'!P901+'4. EUR NCCF'!P901+'5. GBP NCCF'!P901+'6. Other(Incld) NCCF'!P901</f>
        <v>0</v>
      </c>
      <c r="Q901" s="415">
        <f>'2. CAD NCCF'!Q901+'3. USD NCCF'!Q901+'4. EUR NCCF'!Q901+'5. GBP NCCF'!Q901+'6. Other(Incld) NCCF'!Q901</f>
        <v>0</v>
      </c>
      <c r="R901" s="411">
        <f>'2. CAD NCCF'!R901+'3. USD NCCF'!R901+'4. EUR NCCF'!R901+'5. GBP NCCF'!R901+'6. Other(Incld) NCCF'!R901</f>
        <v>0</v>
      </c>
      <c r="S901" s="414">
        <f>'2. CAD NCCF'!S901+'3. USD NCCF'!S901+'4. EUR NCCF'!S901+'5. GBP NCCF'!S901+'6. Other(Incld) NCCF'!S901</f>
        <v>0</v>
      </c>
      <c r="T901" s="414">
        <f>'2. CAD NCCF'!T901+'3. USD NCCF'!T901+'4. EUR NCCF'!T901+'5. GBP NCCF'!T901+'6. Other(Incld) NCCF'!T901</f>
        <v>0</v>
      </c>
      <c r="U901" s="414">
        <f>'2. CAD NCCF'!U901+'3. USD NCCF'!U901+'4. EUR NCCF'!U901+'5. GBP NCCF'!U901+'6. Other(Incld) NCCF'!U901</f>
        <v>0</v>
      </c>
      <c r="V901" s="414">
        <f>'2. CAD NCCF'!V901+'3. USD NCCF'!V901+'4. EUR NCCF'!V901+'5. GBP NCCF'!V901+'6. Other(Incld) NCCF'!V901</f>
        <v>0</v>
      </c>
      <c r="W901" s="414">
        <f>'2. CAD NCCF'!W901+'3. USD NCCF'!W901+'4. EUR NCCF'!W901+'5. GBP NCCF'!W901+'6. Other(Incld) NCCF'!W901</f>
        <v>0</v>
      </c>
      <c r="X901" s="414">
        <f>'2. CAD NCCF'!X901+'3. USD NCCF'!X901+'4. EUR NCCF'!X901+'5. GBP NCCF'!X901+'6. Other(Incld) NCCF'!X901</f>
        <v>0</v>
      </c>
      <c r="Y901" s="414">
        <f>'2. CAD NCCF'!Y901+'3. USD NCCF'!Y901+'4. EUR NCCF'!Y901+'5. GBP NCCF'!Y901+'6. Other(Incld) NCCF'!Y901</f>
        <v>0</v>
      </c>
      <c r="Z901" s="414">
        <f>'2. CAD NCCF'!Z901+'3. USD NCCF'!Z901+'4. EUR NCCF'!Z901+'5. GBP NCCF'!Z901+'6. Other(Incld) NCCF'!Z901</f>
        <v>0</v>
      </c>
      <c r="AA901" s="414">
        <f>'2. CAD NCCF'!AA901+'3. USD NCCF'!AA901+'4. EUR NCCF'!AA901+'5. GBP NCCF'!AA901+'6. Other(Incld) NCCF'!AA901</f>
        <v>0</v>
      </c>
      <c r="AB901" s="415">
        <f>'2. CAD NCCF'!AB901+'3. USD NCCF'!AB901+'4. EUR NCCF'!AB901+'5. GBP NCCF'!AB901+'6. Other(Incld) NCCF'!AB901</f>
        <v>0</v>
      </c>
      <c r="AC901" s="400">
        <f>'2. CAD NCCF'!AC901+'3. USD NCCF'!AC901+'4. EUR NCCF'!AC901+'5. GBP NCCF'!AC901+'6. Other(Incld) NCCF'!AC901</f>
        <v>0</v>
      </c>
      <c r="AD901" s="891"/>
      <c r="AE901" s="889"/>
      <c r="AF901" s="890"/>
    </row>
    <row r="902" spans="1:32" ht="15" customHeight="1" outlineLevel="1" x14ac:dyDescent="0.2">
      <c r="A902" s="222">
        <v>222</v>
      </c>
      <c r="B902" s="499"/>
      <c r="C902" s="467"/>
      <c r="D902" s="467"/>
      <c r="E902" s="467"/>
      <c r="F902" s="880" t="str">
        <f>'2. CAD NCCF'!F902:L902</f>
        <v xml:space="preserve">BGL - open maturity with no minimum payment </v>
      </c>
      <c r="G902" s="881"/>
      <c r="H902" s="881"/>
      <c r="I902" s="881"/>
      <c r="J902" s="881"/>
      <c r="K902" s="881"/>
      <c r="L902" s="882"/>
      <c r="M902" s="400">
        <f>'2. CAD NCCF'!M902+'3. USD NCCF'!M902+'4. EUR NCCF'!M902+'5. GBP NCCF'!M902+'6. Other(Incld) NCCF'!M902</f>
        <v>0</v>
      </c>
      <c r="N902" s="1185"/>
      <c r="O902" s="1186"/>
      <c r="P902" s="1186"/>
      <c r="Q902" s="1186"/>
      <c r="R902" s="1186"/>
      <c r="S902" s="1186"/>
      <c r="T902" s="1186"/>
      <c r="U902" s="1186"/>
      <c r="V902" s="1186"/>
      <c r="W902" s="1186"/>
      <c r="X902" s="1186"/>
      <c r="Y902" s="1186"/>
      <c r="Z902" s="1186"/>
      <c r="AA902" s="1186"/>
      <c r="AB902" s="1187"/>
      <c r="AC902" s="400">
        <f>'2. CAD NCCF'!AC902+'3. USD NCCF'!AC902+'4. EUR NCCF'!AC902+'5. GBP NCCF'!AC902+'6. Other(Incld) NCCF'!AC902</f>
        <v>0</v>
      </c>
      <c r="AD902" s="886"/>
      <c r="AE902" s="887"/>
      <c r="AF902" s="888"/>
    </row>
    <row r="903" spans="1:32" ht="15" outlineLevel="1" x14ac:dyDescent="0.2">
      <c r="A903" s="222">
        <v>223</v>
      </c>
      <c r="B903" s="499"/>
      <c r="C903" s="467"/>
      <c r="D903" s="868" t="str">
        <f>'2. CAD NCCF'!D903:L903</f>
        <v>Call loans (CL)</v>
      </c>
      <c r="E903" s="869"/>
      <c r="F903" s="869"/>
      <c r="G903" s="869"/>
      <c r="H903" s="869"/>
      <c r="I903" s="869"/>
      <c r="J903" s="869"/>
      <c r="K903" s="869"/>
      <c r="L903" s="869"/>
      <c r="M903" s="399">
        <f>SUBTOTAL(9,M904:M905)</f>
        <v>0</v>
      </c>
      <c r="N903" s="402">
        <f t="shared" ref="N903:AC903" si="1194">SUBTOTAL(9,N904:N905)</f>
        <v>0</v>
      </c>
      <c r="O903" s="406">
        <f t="shared" si="1194"/>
        <v>0</v>
      </c>
      <c r="P903" s="405">
        <f t="shared" si="1194"/>
        <v>0</v>
      </c>
      <c r="Q903" s="407">
        <f t="shared" si="1194"/>
        <v>0</v>
      </c>
      <c r="R903" s="402">
        <f t="shared" si="1194"/>
        <v>0</v>
      </c>
      <c r="S903" s="405">
        <f t="shared" si="1194"/>
        <v>0</v>
      </c>
      <c r="T903" s="406">
        <f t="shared" si="1194"/>
        <v>0</v>
      </c>
      <c r="U903" s="405">
        <f t="shared" si="1194"/>
        <v>0</v>
      </c>
      <c r="V903" s="406">
        <f t="shared" si="1194"/>
        <v>0</v>
      </c>
      <c r="W903" s="405">
        <f t="shared" si="1194"/>
        <v>0</v>
      </c>
      <c r="X903" s="406">
        <f t="shared" si="1194"/>
        <v>0</v>
      </c>
      <c r="Y903" s="405">
        <f t="shared" si="1194"/>
        <v>0</v>
      </c>
      <c r="Z903" s="406">
        <f t="shared" si="1194"/>
        <v>0</v>
      </c>
      <c r="AA903" s="405">
        <f t="shared" si="1194"/>
        <v>0</v>
      </c>
      <c r="AB903" s="407">
        <f t="shared" si="1194"/>
        <v>0</v>
      </c>
      <c r="AC903" s="399">
        <f t="shared" si="1194"/>
        <v>0</v>
      </c>
      <c r="AD903" s="936"/>
      <c r="AE903" s="936"/>
      <c r="AF903" s="937"/>
    </row>
    <row r="904" spans="1:32" ht="15" outlineLevel="1" x14ac:dyDescent="0.2">
      <c r="A904" s="222">
        <v>224</v>
      </c>
      <c r="B904" s="499"/>
      <c r="C904" s="467"/>
      <c r="D904" s="467"/>
      <c r="E904" s="467"/>
      <c r="F904" s="880" t="str">
        <f>'2. CAD NCCF'!F904:L904</f>
        <v xml:space="preserve">CL - with minimum payment  </v>
      </c>
      <c r="G904" s="881"/>
      <c r="H904" s="881"/>
      <c r="I904" s="881"/>
      <c r="J904" s="881"/>
      <c r="K904" s="881"/>
      <c r="L904" s="882"/>
      <c r="M904" s="400">
        <f>'2. CAD NCCF'!M904+'3. USD NCCF'!M904+'4. EUR NCCF'!M904+'5. GBP NCCF'!M904+'6. Other(Incld) NCCF'!M904</f>
        <v>0</v>
      </c>
      <c r="N904" s="411">
        <f>'2. CAD NCCF'!N904+'3. USD NCCF'!N904+'4. EUR NCCF'!N904+'5. GBP NCCF'!N904+'6. Other(Incld) NCCF'!N904</f>
        <v>0</v>
      </c>
      <c r="O904" s="414">
        <f>'2. CAD NCCF'!O904+'3. USD NCCF'!O904+'4. EUR NCCF'!O904+'5. GBP NCCF'!O904+'6. Other(Incld) NCCF'!O904</f>
        <v>0</v>
      </c>
      <c r="P904" s="414">
        <f>'2. CAD NCCF'!P904+'3. USD NCCF'!P904+'4. EUR NCCF'!P904+'5. GBP NCCF'!P904+'6. Other(Incld) NCCF'!P904</f>
        <v>0</v>
      </c>
      <c r="Q904" s="415">
        <f>'2. CAD NCCF'!Q904+'3. USD NCCF'!Q904+'4. EUR NCCF'!Q904+'5. GBP NCCF'!Q904+'6. Other(Incld) NCCF'!Q904</f>
        <v>0</v>
      </c>
      <c r="R904" s="411">
        <f>'2. CAD NCCF'!R904+'3. USD NCCF'!R904+'4. EUR NCCF'!R904+'5. GBP NCCF'!R904+'6. Other(Incld) NCCF'!R904</f>
        <v>0</v>
      </c>
      <c r="S904" s="414">
        <f>'2. CAD NCCF'!S904+'3. USD NCCF'!S904+'4. EUR NCCF'!S904+'5. GBP NCCF'!S904+'6. Other(Incld) NCCF'!S904</f>
        <v>0</v>
      </c>
      <c r="T904" s="414">
        <f>'2. CAD NCCF'!T904+'3. USD NCCF'!T904+'4. EUR NCCF'!T904+'5. GBP NCCF'!T904+'6. Other(Incld) NCCF'!T904</f>
        <v>0</v>
      </c>
      <c r="U904" s="414">
        <f>'2. CAD NCCF'!U904+'3. USD NCCF'!U904+'4. EUR NCCF'!U904+'5. GBP NCCF'!U904+'6. Other(Incld) NCCF'!U904</f>
        <v>0</v>
      </c>
      <c r="V904" s="414">
        <f>'2. CAD NCCF'!V904+'3. USD NCCF'!V904+'4. EUR NCCF'!V904+'5. GBP NCCF'!V904+'6. Other(Incld) NCCF'!V904</f>
        <v>0</v>
      </c>
      <c r="W904" s="414">
        <f>'2. CAD NCCF'!W904+'3. USD NCCF'!W904+'4. EUR NCCF'!W904+'5. GBP NCCF'!W904+'6. Other(Incld) NCCF'!W904</f>
        <v>0</v>
      </c>
      <c r="X904" s="414">
        <f>'2. CAD NCCF'!X904+'3. USD NCCF'!X904+'4. EUR NCCF'!X904+'5. GBP NCCF'!X904+'6. Other(Incld) NCCF'!X904</f>
        <v>0</v>
      </c>
      <c r="Y904" s="414">
        <f>'2. CAD NCCF'!Y904+'3. USD NCCF'!Y904+'4. EUR NCCF'!Y904+'5. GBP NCCF'!Y904+'6. Other(Incld) NCCF'!Y904</f>
        <v>0</v>
      </c>
      <c r="Z904" s="414">
        <f>'2. CAD NCCF'!Z904+'3. USD NCCF'!Z904+'4. EUR NCCF'!Z904+'5. GBP NCCF'!Z904+'6. Other(Incld) NCCF'!Z904</f>
        <v>0</v>
      </c>
      <c r="AA904" s="414">
        <f>'2. CAD NCCF'!AA904+'3. USD NCCF'!AA904+'4. EUR NCCF'!AA904+'5. GBP NCCF'!AA904+'6. Other(Incld) NCCF'!AA904</f>
        <v>0</v>
      </c>
      <c r="AB904" s="415">
        <f>'2. CAD NCCF'!AB904+'3. USD NCCF'!AB904+'4. EUR NCCF'!AB904+'5. GBP NCCF'!AB904+'6. Other(Incld) NCCF'!AB904</f>
        <v>0</v>
      </c>
      <c r="AC904" s="400">
        <f>'2. CAD NCCF'!AC904+'3. USD NCCF'!AC904+'4. EUR NCCF'!AC904+'5. GBP NCCF'!AC904+'6. Other(Incld) NCCF'!AC904</f>
        <v>0</v>
      </c>
      <c r="AD904" s="883"/>
      <c r="AE904" s="884"/>
      <c r="AF904" s="885"/>
    </row>
    <row r="905" spans="1:32" ht="15" customHeight="1" outlineLevel="1" x14ac:dyDescent="0.2">
      <c r="A905" s="222">
        <v>225</v>
      </c>
      <c r="B905" s="499"/>
      <c r="C905" s="467"/>
      <c r="D905" s="467"/>
      <c r="E905" s="467"/>
      <c r="F905" s="880" t="str">
        <f>'2. CAD NCCF'!F905:L905</f>
        <v xml:space="preserve">CL - with no minimum payment  </v>
      </c>
      <c r="G905" s="881"/>
      <c r="H905" s="881"/>
      <c r="I905" s="881"/>
      <c r="J905" s="881"/>
      <c r="K905" s="881"/>
      <c r="L905" s="882"/>
      <c r="M905" s="400">
        <f>'2. CAD NCCF'!M905+'3. USD NCCF'!M905+'4. EUR NCCF'!M905+'5. GBP NCCF'!M905+'6. Other(Incld) NCCF'!M905</f>
        <v>0</v>
      </c>
      <c r="N905" s="1185"/>
      <c r="O905" s="1186"/>
      <c r="P905" s="1186"/>
      <c r="Q905" s="1186"/>
      <c r="R905" s="1186"/>
      <c r="S905" s="1186"/>
      <c r="T905" s="1186"/>
      <c r="U905" s="1186"/>
      <c r="V905" s="1186"/>
      <c r="W905" s="1186"/>
      <c r="X905" s="1186"/>
      <c r="Y905" s="1186"/>
      <c r="Z905" s="1186"/>
      <c r="AA905" s="1186"/>
      <c r="AB905" s="1187"/>
      <c r="AC905" s="400">
        <f>'2. CAD NCCF'!AC905+'3. USD NCCF'!AC905+'4. EUR NCCF'!AC905+'5. GBP NCCF'!AC905+'6. Other(Incld) NCCF'!AC905</f>
        <v>0</v>
      </c>
      <c r="AD905" s="886"/>
      <c r="AE905" s="887"/>
      <c r="AF905" s="888"/>
    </row>
    <row r="906" spans="1:32" ht="15" outlineLevel="1" x14ac:dyDescent="0.2">
      <c r="A906" s="222">
        <v>226</v>
      </c>
      <c r="B906" s="499"/>
      <c r="C906" s="467"/>
      <c r="D906" s="868" t="str">
        <f>'2. CAD NCCF'!D906:L906</f>
        <v>Other loans</v>
      </c>
      <c r="E906" s="869"/>
      <c r="F906" s="869"/>
      <c r="G906" s="869"/>
      <c r="H906" s="869"/>
      <c r="I906" s="869"/>
      <c r="J906" s="869"/>
      <c r="K906" s="869"/>
      <c r="L906" s="869"/>
      <c r="M906" s="399">
        <f>SUBTOTAL(9,M907:M910)</f>
        <v>0</v>
      </c>
      <c r="N906" s="402">
        <f t="shared" ref="N906:AC906" si="1195">SUBTOTAL(9,N907:N910)</f>
        <v>0</v>
      </c>
      <c r="O906" s="406">
        <f t="shared" si="1195"/>
        <v>0</v>
      </c>
      <c r="P906" s="405">
        <f t="shared" si="1195"/>
        <v>0</v>
      </c>
      <c r="Q906" s="407">
        <f t="shared" si="1195"/>
        <v>0</v>
      </c>
      <c r="R906" s="402">
        <f t="shared" si="1195"/>
        <v>0</v>
      </c>
      <c r="S906" s="405">
        <f t="shared" si="1195"/>
        <v>0</v>
      </c>
      <c r="T906" s="406">
        <f t="shared" si="1195"/>
        <v>0</v>
      </c>
      <c r="U906" s="405">
        <f t="shared" si="1195"/>
        <v>0</v>
      </c>
      <c r="V906" s="406">
        <f t="shared" si="1195"/>
        <v>0</v>
      </c>
      <c r="W906" s="405">
        <f t="shared" si="1195"/>
        <v>0</v>
      </c>
      <c r="X906" s="406">
        <f t="shared" si="1195"/>
        <v>0</v>
      </c>
      <c r="Y906" s="405">
        <f t="shared" si="1195"/>
        <v>0</v>
      </c>
      <c r="Z906" s="406">
        <f t="shared" si="1195"/>
        <v>0</v>
      </c>
      <c r="AA906" s="405">
        <f t="shared" si="1195"/>
        <v>0</v>
      </c>
      <c r="AB906" s="407">
        <f t="shared" si="1195"/>
        <v>0</v>
      </c>
      <c r="AC906" s="399">
        <f t="shared" si="1195"/>
        <v>0</v>
      </c>
      <c r="AD906" s="936"/>
      <c r="AE906" s="936"/>
      <c r="AF906" s="937"/>
    </row>
    <row r="907" spans="1:32" ht="15" outlineLevel="1" x14ac:dyDescent="0.2">
      <c r="A907" s="222">
        <v>227</v>
      </c>
      <c r="B907" s="499"/>
      <c r="C907" s="467"/>
      <c r="D907" s="467"/>
      <c r="E907" s="467"/>
      <c r="F907" s="880" t="str">
        <f>'2. CAD NCCF'!F907:L907</f>
        <v>Credit cards</v>
      </c>
      <c r="G907" s="881"/>
      <c r="H907" s="881"/>
      <c r="I907" s="881"/>
      <c r="J907" s="881"/>
      <c r="K907" s="881"/>
      <c r="L907" s="882"/>
      <c r="M907" s="400">
        <f>'2. CAD NCCF'!M907+'3. USD NCCF'!M907+'4. EUR NCCF'!M907+'5. GBP NCCF'!M907+'6. Other(Incld) NCCF'!M907</f>
        <v>0</v>
      </c>
      <c r="N907" s="411">
        <f>'2. CAD NCCF'!N907+'3. USD NCCF'!N907+'4. EUR NCCF'!N907+'5. GBP NCCF'!N907+'6. Other(Incld) NCCF'!N907</f>
        <v>0</v>
      </c>
      <c r="O907" s="414">
        <f>'2. CAD NCCF'!O907+'3. USD NCCF'!O907+'4. EUR NCCF'!O907+'5. GBP NCCF'!O907+'6. Other(Incld) NCCF'!O907</f>
        <v>0</v>
      </c>
      <c r="P907" s="414">
        <f>'2. CAD NCCF'!P907+'3. USD NCCF'!P907+'4. EUR NCCF'!P907+'5. GBP NCCF'!P907+'6. Other(Incld) NCCF'!P907</f>
        <v>0</v>
      </c>
      <c r="Q907" s="415">
        <f>'2. CAD NCCF'!Q907+'3. USD NCCF'!Q907+'4. EUR NCCF'!Q907+'5. GBP NCCF'!Q907+'6. Other(Incld) NCCF'!Q907</f>
        <v>0</v>
      </c>
      <c r="R907" s="411">
        <f>'2. CAD NCCF'!R907+'3. USD NCCF'!R907+'4. EUR NCCF'!R907+'5. GBP NCCF'!R907+'6. Other(Incld) NCCF'!R907</f>
        <v>0</v>
      </c>
      <c r="S907" s="414">
        <f>'2. CAD NCCF'!S907+'3. USD NCCF'!S907+'4. EUR NCCF'!S907+'5. GBP NCCF'!S907+'6. Other(Incld) NCCF'!S907</f>
        <v>0</v>
      </c>
      <c r="T907" s="414">
        <f>'2. CAD NCCF'!T907+'3. USD NCCF'!T907+'4. EUR NCCF'!T907+'5. GBP NCCF'!T907+'6. Other(Incld) NCCF'!T907</f>
        <v>0</v>
      </c>
      <c r="U907" s="414">
        <f>'2. CAD NCCF'!U907+'3. USD NCCF'!U907+'4. EUR NCCF'!U907+'5. GBP NCCF'!U907+'6. Other(Incld) NCCF'!U907</f>
        <v>0</v>
      </c>
      <c r="V907" s="414">
        <f>'2. CAD NCCF'!V907+'3. USD NCCF'!V907+'4. EUR NCCF'!V907+'5. GBP NCCF'!V907+'6. Other(Incld) NCCF'!V907</f>
        <v>0</v>
      </c>
      <c r="W907" s="414">
        <f>'2. CAD NCCF'!W907+'3. USD NCCF'!W907+'4. EUR NCCF'!W907+'5. GBP NCCF'!W907+'6. Other(Incld) NCCF'!W907</f>
        <v>0</v>
      </c>
      <c r="X907" s="414">
        <f>'2. CAD NCCF'!X907+'3. USD NCCF'!X907+'4. EUR NCCF'!X907+'5. GBP NCCF'!X907+'6. Other(Incld) NCCF'!X907</f>
        <v>0</v>
      </c>
      <c r="Y907" s="414">
        <f>'2. CAD NCCF'!Y907+'3. USD NCCF'!Y907+'4. EUR NCCF'!Y907+'5. GBP NCCF'!Y907+'6. Other(Incld) NCCF'!Y907</f>
        <v>0</v>
      </c>
      <c r="Z907" s="414">
        <f>'2. CAD NCCF'!Z907+'3. USD NCCF'!Z907+'4. EUR NCCF'!Z907+'5. GBP NCCF'!Z907+'6. Other(Incld) NCCF'!Z907</f>
        <v>0</v>
      </c>
      <c r="AA907" s="414">
        <f>'2. CAD NCCF'!AA907+'3. USD NCCF'!AA907+'4. EUR NCCF'!AA907+'5. GBP NCCF'!AA907+'6. Other(Incld) NCCF'!AA907</f>
        <v>0</v>
      </c>
      <c r="AB907" s="415">
        <f>'2. CAD NCCF'!AB907+'3. USD NCCF'!AB907+'4. EUR NCCF'!AB907+'5. GBP NCCF'!AB907+'6. Other(Incld) NCCF'!AB907</f>
        <v>0</v>
      </c>
      <c r="AC907" s="400">
        <f>'2. CAD NCCF'!AC907+'3. USD NCCF'!AC907+'4. EUR NCCF'!AC907+'5. GBP NCCF'!AC907+'6. Other(Incld) NCCF'!AC907</f>
        <v>0</v>
      </c>
      <c r="AD907" s="883"/>
      <c r="AE907" s="884"/>
      <c r="AF907" s="885"/>
    </row>
    <row r="908" spans="1:32" ht="15" customHeight="1" outlineLevel="1" x14ac:dyDescent="0.2">
      <c r="A908" s="222">
        <v>228</v>
      </c>
      <c r="B908" s="499"/>
      <c r="C908" s="467"/>
      <c r="D908" s="467"/>
      <c r="E908" s="467"/>
      <c r="F908" s="880" t="str">
        <f>'2. CAD NCCF'!F908:L908</f>
        <v>Swapped intrabank loans</v>
      </c>
      <c r="G908" s="881"/>
      <c r="H908" s="881"/>
      <c r="I908" s="881"/>
      <c r="J908" s="881"/>
      <c r="K908" s="881"/>
      <c r="L908" s="882"/>
      <c r="M908" s="400">
        <f>'2. CAD NCCF'!M908+'3. USD NCCF'!M908+'4. EUR NCCF'!M908+'5. GBP NCCF'!M908+'6. Other(Incld) NCCF'!M908</f>
        <v>0</v>
      </c>
      <c r="N908" s="411">
        <f>'2. CAD NCCF'!N908+'3. USD NCCF'!N908+'4. EUR NCCF'!N908+'5. GBP NCCF'!N908+'6. Other(Incld) NCCF'!N908</f>
        <v>0</v>
      </c>
      <c r="O908" s="414">
        <f>'2. CAD NCCF'!O908+'3. USD NCCF'!O908+'4. EUR NCCF'!O908+'5. GBP NCCF'!O908+'6. Other(Incld) NCCF'!O908</f>
        <v>0</v>
      </c>
      <c r="P908" s="414">
        <f>'2. CAD NCCF'!P908+'3. USD NCCF'!P908+'4. EUR NCCF'!P908+'5. GBP NCCF'!P908+'6. Other(Incld) NCCF'!P908</f>
        <v>0</v>
      </c>
      <c r="Q908" s="415">
        <f>'2. CAD NCCF'!Q908+'3. USD NCCF'!Q908+'4. EUR NCCF'!Q908+'5. GBP NCCF'!Q908+'6. Other(Incld) NCCF'!Q908</f>
        <v>0</v>
      </c>
      <c r="R908" s="411">
        <f>'2. CAD NCCF'!R908+'3. USD NCCF'!R908+'4. EUR NCCF'!R908+'5. GBP NCCF'!R908+'6. Other(Incld) NCCF'!R908</f>
        <v>0</v>
      </c>
      <c r="S908" s="414">
        <f>'2. CAD NCCF'!S908+'3. USD NCCF'!S908+'4. EUR NCCF'!S908+'5. GBP NCCF'!S908+'6. Other(Incld) NCCF'!S908</f>
        <v>0</v>
      </c>
      <c r="T908" s="414">
        <f>'2. CAD NCCF'!T908+'3. USD NCCF'!T908+'4. EUR NCCF'!T908+'5. GBP NCCF'!T908+'6. Other(Incld) NCCF'!T908</f>
        <v>0</v>
      </c>
      <c r="U908" s="414">
        <f>'2. CAD NCCF'!U908+'3. USD NCCF'!U908+'4. EUR NCCF'!U908+'5. GBP NCCF'!U908+'6. Other(Incld) NCCF'!U908</f>
        <v>0</v>
      </c>
      <c r="V908" s="414">
        <f>'2. CAD NCCF'!V908+'3. USD NCCF'!V908+'4. EUR NCCF'!V908+'5. GBP NCCF'!V908+'6. Other(Incld) NCCF'!V908</f>
        <v>0</v>
      </c>
      <c r="W908" s="414">
        <f>'2. CAD NCCF'!W908+'3. USD NCCF'!W908+'4. EUR NCCF'!W908+'5. GBP NCCF'!W908+'6. Other(Incld) NCCF'!W908</f>
        <v>0</v>
      </c>
      <c r="X908" s="414">
        <f>'2. CAD NCCF'!X908+'3. USD NCCF'!X908+'4. EUR NCCF'!X908+'5. GBP NCCF'!X908+'6. Other(Incld) NCCF'!X908</f>
        <v>0</v>
      </c>
      <c r="Y908" s="414">
        <f>'2. CAD NCCF'!Y908+'3. USD NCCF'!Y908+'4. EUR NCCF'!Y908+'5. GBP NCCF'!Y908+'6. Other(Incld) NCCF'!Y908</f>
        <v>0</v>
      </c>
      <c r="Z908" s="414">
        <f>'2. CAD NCCF'!Z908+'3. USD NCCF'!Z908+'4. EUR NCCF'!Z908+'5. GBP NCCF'!Z908+'6. Other(Incld) NCCF'!Z908</f>
        <v>0</v>
      </c>
      <c r="AA908" s="414">
        <f>'2. CAD NCCF'!AA908+'3. USD NCCF'!AA908+'4. EUR NCCF'!AA908+'5. GBP NCCF'!AA908+'6. Other(Incld) NCCF'!AA908</f>
        <v>0</v>
      </c>
      <c r="AB908" s="415">
        <f>'2. CAD NCCF'!AB908+'3. USD NCCF'!AB908+'4. EUR NCCF'!AB908+'5. GBP NCCF'!AB908+'6. Other(Incld) NCCF'!AB908</f>
        <v>0</v>
      </c>
      <c r="AC908" s="400">
        <f>'2. CAD NCCF'!AC908+'3. USD NCCF'!AC908+'4. EUR NCCF'!AC908+'5. GBP NCCF'!AC908+'6. Other(Incld) NCCF'!AC908</f>
        <v>0</v>
      </c>
      <c r="AD908" s="891"/>
      <c r="AE908" s="889"/>
      <c r="AF908" s="890"/>
    </row>
    <row r="909" spans="1:32" ht="15" customHeight="1" outlineLevel="1" x14ac:dyDescent="0.2">
      <c r="A909" s="222">
        <v>229</v>
      </c>
      <c r="B909" s="499"/>
      <c r="C909" s="467"/>
      <c r="D909" s="467"/>
      <c r="E909" s="467"/>
      <c r="F909" s="880" t="str">
        <f>'2. CAD NCCF'!F909:L909</f>
        <v>Loans to affiliates</v>
      </c>
      <c r="G909" s="881"/>
      <c r="H909" s="881"/>
      <c r="I909" s="881"/>
      <c r="J909" s="881"/>
      <c r="K909" s="881"/>
      <c r="L909" s="882"/>
      <c r="M909" s="400">
        <f>'2. CAD NCCF'!M909+'3. USD NCCF'!M909+'4. EUR NCCF'!M909+'5. GBP NCCF'!M909+'6. Other(Incld) NCCF'!M909</f>
        <v>0</v>
      </c>
      <c r="N909" s="411">
        <f>'2. CAD NCCF'!N909+'3. USD NCCF'!N909+'4. EUR NCCF'!N909+'5. GBP NCCF'!N909+'6. Other(Incld) NCCF'!N909</f>
        <v>0</v>
      </c>
      <c r="O909" s="414">
        <f>'2. CAD NCCF'!O909+'3. USD NCCF'!O909+'4. EUR NCCF'!O909+'5. GBP NCCF'!O909+'6. Other(Incld) NCCF'!O909</f>
        <v>0</v>
      </c>
      <c r="P909" s="414">
        <f>'2. CAD NCCF'!P909+'3. USD NCCF'!P909+'4. EUR NCCF'!P909+'5. GBP NCCF'!P909+'6. Other(Incld) NCCF'!P909</f>
        <v>0</v>
      </c>
      <c r="Q909" s="415">
        <f>'2. CAD NCCF'!Q909+'3. USD NCCF'!Q909+'4. EUR NCCF'!Q909+'5. GBP NCCF'!Q909+'6. Other(Incld) NCCF'!Q909</f>
        <v>0</v>
      </c>
      <c r="R909" s="411">
        <f>'2. CAD NCCF'!R909+'3. USD NCCF'!R909+'4. EUR NCCF'!R909+'5. GBP NCCF'!R909+'6. Other(Incld) NCCF'!R909</f>
        <v>0</v>
      </c>
      <c r="S909" s="414">
        <f>'2. CAD NCCF'!S909+'3. USD NCCF'!S909+'4. EUR NCCF'!S909+'5. GBP NCCF'!S909+'6. Other(Incld) NCCF'!S909</f>
        <v>0</v>
      </c>
      <c r="T909" s="414">
        <f>'2. CAD NCCF'!T909+'3. USD NCCF'!T909+'4. EUR NCCF'!T909+'5. GBP NCCF'!T909+'6. Other(Incld) NCCF'!T909</f>
        <v>0</v>
      </c>
      <c r="U909" s="414">
        <f>'2. CAD NCCF'!U909+'3. USD NCCF'!U909+'4. EUR NCCF'!U909+'5. GBP NCCF'!U909+'6. Other(Incld) NCCF'!U909</f>
        <v>0</v>
      </c>
      <c r="V909" s="414">
        <f>'2. CAD NCCF'!V909+'3. USD NCCF'!V909+'4. EUR NCCF'!V909+'5. GBP NCCF'!V909+'6. Other(Incld) NCCF'!V909</f>
        <v>0</v>
      </c>
      <c r="W909" s="414">
        <f>'2. CAD NCCF'!W909+'3. USD NCCF'!W909+'4. EUR NCCF'!W909+'5. GBP NCCF'!W909+'6. Other(Incld) NCCF'!W909</f>
        <v>0</v>
      </c>
      <c r="X909" s="414">
        <f>'2. CAD NCCF'!X909+'3. USD NCCF'!X909+'4. EUR NCCF'!X909+'5. GBP NCCF'!X909+'6. Other(Incld) NCCF'!X909</f>
        <v>0</v>
      </c>
      <c r="Y909" s="414">
        <f>'2. CAD NCCF'!Y909+'3. USD NCCF'!Y909+'4. EUR NCCF'!Y909+'5. GBP NCCF'!Y909+'6. Other(Incld) NCCF'!Y909</f>
        <v>0</v>
      </c>
      <c r="Z909" s="414">
        <f>'2. CAD NCCF'!Z909+'3. USD NCCF'!Z909+'4. EUR NCCF'!Z909+'5. GBP NCCF'!Z909+'6. Other(Incld) NCCF'!Z909</f>
        <v>0</v>
      </c>
      <c r="AA909" s="414">
        <f>'2. CAD NCCF'!AA909+'3. USD NCCF'!AA909+'4. EUR NCCF'!AA909+'5. GBP NCCF'!AA909+'6. Other(Incld) NCCF'!AA909</f>
        <v>0</v>
      </c>
      <c r="AB909" s="415">
        <f>'2. CAD NCCF'!AB909+'3. USD NCCF'!AB909+'4. EUR NCCF'!AB909+'5. GBP NCCF'!AB909+'6. Other(Incld) NCCF'!AB909</f>
        <v>0</v>
      </c>
      <c r="AC909" s="400">
        <f>'2. CAD NCCF'!AC909+'3. USD NCCF'!AC909+'4. EUR NCCF'!AC909+'5. GBP NCCF'!AC909+'6. Other(Incld) NCCF'!AC909</f>
        <v>0</v>
      </c>
      <c r="AD909" s="891"/>
      <c r="AE909" s="889"/>
      <c r="AF909" s="890"/>
    </row>
    <row r="910" spans="1:32" ht="15" customHeight="1" outlineLevel="1" x14ac:dyDescent="0.2">
      <c r="A910" s="222">
        <v>230</v>
      </c>
      <c r="B910" s="468"/>
      <c r="C910" s="489"/>
      <c r="D910" s="489"/>
      <c r="E910" s="489"/>
      <c r="F910" s="880" t="str">
        <f>'2. CAD NCCF'!F910:L910</f>
        <v>Customer's liability under acceptance</v>
      </c>
      <c r="G910" s="881"/>
      <c r="H910" s="881"/>
      <c r="I910" s="881"/>
      <c r="J910" s="881"/>
      <c r="K910" s="881"/>
      <c r="L910" s="882"/>
      <c r="M910" s="400">
        <f>'2. CAD NCCF'!M910+'3. USD NCCF'!M910+'4. EUR NCCF'!M910+'5. GBP NCCF'!M910+'6. Other(Incld) NCCF'!M910</f>
        <v>0</v>
      </c>
      <c r="N910" s="411">
        <f>'2. CAD NCCF'!N910+'3. USD NCCF'!N910+'4. EUR NCCF'!N910+'5. GBP NCCF'!N910+'6. Other(Incld) NCCF'!N910</f>
        <v>0</v>
      </c>
      <c r="O910" s="414">
        <f>'2. CAD NCCF'!O910+'3. USD NCCF'!O910+'4. EUR NCCF'!O910+'5. GBP NCCF'!O910+'6. Other(Incld) NCCF'!O910</f>
        <v>0</v>
      </c>
      <c r="P910" s="414">
        <f>'2. CAD NCCF'!P910+'3. USD NCCF'!P910+'4. EUR NCCF'!P910+'5. GBP NCCF'!P910+'6. Other(Incld) NCCF'!P910</f>
        <v>0</v>
      </c>
      <c r="Q910" s="415">
        <f>'2. CAD NCCF'!Q910+'3. USD NCCF'!Q910+'4. EUR NCCF'!Q910+'5. GBP NCCF'!Q910+'6. Other(Incld) NCCF'!Q910</f>
        <v>0</v>
      </c>
      <c r="R910" s="411">
        <f>'2. CAD NCCF'!R910+'3. USD NCCF'!R910+'4. EUR NCCF'!R910+'5. GBP NCCF'!R910+'6. Other(Incld) NCCF'!R910</f>
        <v>0</v>
      </c>
      <c r="S910" s="414">
        <f>'2. CAD NCCF'!S910+'3. USD NCCF'!S910+'4. EUR NCCF'!S910+'5. GBP NCCF'!S910+'6. Other(Incld) NCCF'!S910</f>
        <v>0</v>
      </c>
      <c r="T910" s="414">
        <f>'2. CAD NCCF'!T910+'3. USD NCCF'!T910+'4. EUR NCCF'!T910+'5. GBP NCCF'!T910+'6. Other(Incld) NCCF'!T910</f>
        <v>0</v>
      </c>
      <c r="U910" s="414">
        <f>'2. CAD NCCF'!U910+'3. USD NCCF'!U910+'4. EUR NCCF'!U910+'5. GBP NCCF'!U910+'6. Other(Incld) NCCF'!U910</f>
        <v>0</v>
      </c>
      <c r="V910" s="414">
        <f>'2. CAD NCCF'!V910+'3. USD NCCF'!V910+'4. EUR NCCF'!V910+'5. GBP NCCF'!V910+'6. Other(Incld) NCCF'!V910</f>
        <v>0</v>
      </c>
      <c r="W910" s="414">
        <f>'2. CAD NCCF'!W910+'3. USD NCCF'!W910+'4. EUR NCCF'!W910+'5. GBP NCCF'!W910+'6. Other(Incld) NCCF'!W910</f>
        <v>0</v>
      </c>
      <c r="X910" s="414">
        <f>'2. CAD NCCF'!X910+'3. USD NCCF'!X910+'4. EUR NCCF'!X910+'5. GBP NCCF'!X910+'6. Other(Incld) NCCF'!X910</f>
        <v>0</v>
      </c>
      <c r="Y910" s="414">
        <f>'2. CAD NCCF'!Y910+'3. USD NCCF'!Y910+'4. EUR NCCF'!Y910+'5. GBP NCCF'!Y910+'6. Other(Incld) NCCF'!Y910</f>
        <v>0</v>
      </c>
      <c r="Z910" s="414">
        <f>'2. CAD NCCF'!Z910+'3. USD NCCF'!Z910+'4. EUR NCCF'!Z910+'5. GBP NCCF'!Z910+'6. Other(Incld) NCCF'!Z910</f>
        <v>0</v>
      </c>
      <c r="AA910" s="414">
        <f>'2. CAD NCCF'!AA910+'3. USD NCCF'!AA910+'4. EUR NCCF'!AA910+'5. GBP NCCF'!AA910+'6. Other(Incld) NCCF'!AA910</f>
        <v>0</v>
      </c>
      <c r="AB910" s="415">
        <f>'2. CAD NCCF'!AB910+'3. USD NCCF'!AB910+'4. EUR NCCF'!AB910+'5. GBP NCCF'!AB910+'6. Other(Incld) NCCF'!AB910</f>
        <v>0</v>
      </c>
      <c r="AC910" s="400">
        <f>'2. CAD NCCF'!AC910+'3. USD NCCF'!AC910+'4. EUR NCCF'!AC910+'5. GBP NCCF'!AC910+'6. Other(Incld) NCCF'!AC910</f>
        <v>0</v>
      </c>
      <c r="AD910" s="886"/>
      <c r="AE910" s="887"/>
      <c r="AF910" s="888"/>
    </row>
    <row r="911" spans="1:32" ht="15" outlineLevel="1" x14ac:dyDescent="0.2">
      <c r="A911" s="222">
        <v>231</v>
      </c>
      <c r="B911" s="501"/>
      <c r="C911" s="1068" t="str">
        <f>'2. CAD NCCF'!C911:AF911</f>
        <v>Reverse repo and securities borrowed</v>
      </c>
      <c r="D911" s="1069"/>
      <c r="E911" s="1069"/>
      <c r="F911" s="1069"/>
      <c r="G911" s="1069"/>
      <c r="H911" s="1069"/>
      <c r="I911" s="1069"/>
      <c r="J911" s="1069"/>
      <c r="K911" s="1069"/>
      <c r="L911" s="1069"/>
      <c r="M911" s="1069"/>
      <c r="N911" s="1069"/>
      <c r="O911" s="1069"/>
      <c r="P911" s="1069"/>
      <c r="Q911" s="1069"/>
      <c r="R911" s="1069"/>
      <c r="S911" s="1069"/>
      <c r="T911" s="1069"/>
      <c r="U911" s="1069"/>
      <c r="V911" s="1069"/>
      <c r="W911" s="1069"/>
      <c r="X911" s="1069"/>
      <c r="Y911" s="1069"/>
      <c r="Z911" s="1069"/>
      <c r="AA911" s="1069"/>
      <c r="AB911" s="1069"/>
      <c r="AC911" s="1069"/>
      <c r="AD911" s="1069"/>
      <c r="AE911" s="1069"/>
      <c r="AF911" s="1070"/>
    </row>
    <row r="912" spans="1:32" ht="15" outlineLevel="1" x14ac:dyDescent="0.2">
      <c r="A912" s="222">
        <v>232</v>
      </c>
      <c r="B912" s="499"/>
      <c r="C912" s="244"/>
      <c r="D912" s="874" t="str">
        <f>'2. CAD NCCF'!D912:AF912</f>
        <v>Government securities (GS)</v>
      </c>
      <c r="E912" s="875"/>
      <c r="F912" s="875"/>
      <c r="G912" s="875"/>
      <c r="H912" s="875"/>
      <c r="I912" s="875"/>
      <c r="J912" s="875"/>
      <c r="K912" s="875"/>
      <c r="L912" s="875"/>
      <c r="M912" s="875"/>
      <c r="N912" s="875"/>
      <c r="O912" s="875"/>
      <c r="P912" s="875"/>
      <c r="Q912" s="875"/>
      <c r="R912" s="875"/>
      <c r="S912" s="875"/>
      <c r="T912" s="875"/>
      <c r="U912" s="875"/>
      <c r="V912" s="875"/>
      <c r="W912" s="875"/>
      <c r="X912" s="875"/>
      <c r="Y912" s="875"/>
      <c r="Z912" s="875"/>
      <c r="AA912" s="875"/>
      <c r="AB912" s="875"/>
      <c r="AC912" s="875"/>
      <c r="AD912" s="875"/>
      <c r="AE912" s="875"/>
      <c r="AF912" s="876"/>
    </row>
    <row r="913" spans="1:32" ht="15" outlineLevel="1" x14ac:dyDescent="0.2">
      <c r="A913" s="222">
        <v>233</v>
      </c>
      <c r="B913" s="466"/>
      <c r="C913" s="467"/>
      <c r="D913" s="467"/>
      <c r="E913" s="933" t="str">
        <f>'2. CAD NCCF'!E913:L913</f>
        <v>High rated GS</v>
      </c>
      <c r="F913" s="934"/>
      <c r="G913" s="934"/>
      <c r="H913" s="934"/>
      <c r="I913" s="934"/>
      <c r="J913" s="934"/>
      <c r="K913" s="934"/>
      <c r="L913" s="935"/>
      <c r="M913" s="399">
        <f>SUBTOTAL(9,M914:M917)</f>
        <v>0</v>
      </c>
      <c r="N913" s="402">
        <f t="shared" ref="N913:AC913" si="1196">SUBTOTAL(9,N914:N917)</f>
        <v>0</v>
      </c>
      <c r="O913" s="406">
        <f t="shared" si="1196"/>
        <v>0</v>
      </c>
      <c r="P913" s="405">
        <f t="shared" si="1196"/>
        <v>0</v>
      </c>
      <c r="Q913" s="407">
        <f t="shared" si="1196"/>
        <v>0</v>
      </c>
      <c r="R913" s="402">
        <f t="shared" si="1196"/>
        <v>0</v>
      </c>
      <c r="S913" s="405">
        <f t="shared" si="1196"/>
        <v>0</v>
      </c>
      <c r="T913" s="406">
        <f t="shared" si="1196"/>
        <v>0</v>
      </c>
      <c r="U913" s="405">
        <f t="shared" si="1196"/>
        <v>0</v>
      </c>
      <c r="V913" s="406">
        <f t="shared" si="1196"/>
        <v>0</v>
      </c>
      <c r="W913" s="405">
        <f t="shared" si="1196"/>
        <v>0</v>
      </c>
      <c r="X913" s="406">
        <f t="shared" si="1196"/>
        <v>0</v>
      </c>
      <c r="Y913" s="405">
        <f t="shared" si="1196"/>
        <v>0</v>
      </c>
      <c r="Z913" s="406">
        <f t="shared" si="1196"/>
        <v>0</v>
      </c>
      <c r="AA913" s="405">
        <f t="shared" si="1196"/>
        <v>0</v>
      </c>
      <c r="AB913" s="407">
        <f t="shared" si="1196"/>
        <v>0</v>
      </c>
      <c r="AC913" s="399">
        <f t="shared" si="1196"/>
        <v>0</v>
      </c>
      <c r="AD913" s="883"/>
      <c r="AE913" s="884"/>
      <c r="AF913" s="885"/>
    </row>
    <row r="914" spans="1:32" ht="15" outlineLevel="1" x14ac:dyDescent="0.2">
      <c r="A914" s="222">
        <v>234</v>
      </c>
      <c r="B914" s="466"/>
      <c r="C914" s="467"/>
      <c r="D914" s="467"/>
      <c r="E914" s="476"/>
      <c r="F914" s="880" t="str">
        <f>'2. CAD NCCF'!F914:L914</f>
        <v xml:space="preserve">Sovereigh &amp; central bank GS </v>
      </c>
      <c r="G914" s="881"/>
      <c r="H914" s="881"/>
      <c r="I914" s="881"/>
      <c r="J914" s="881"/>
      <c r="K914" s="881"/>
      <c r="L914" s="882"/>
      <c r="M914" s="400">
        <f>'2. CAD NCCF'!M914+'3. USD NCCF'!M914+'4. EUR NCCF'!M914+'5. GBP NCCF'!M914+'6. Other(Incld) NCCF'!M914</f>
        <v>0</v>
      </c>
      <c r="N914" s="411">
        <f>'2. CAD NCCF'!N914+'3. USD NCCF'!N914+'4. EUR NCCF'!N914+'5. GBP NCCF'!N914+'6. Other(Incld) NCCF'!N914</f>
        <v>0</v>
      </c>
      <c r="O914" s="414">
        <f>'2. CAD NCCF'!O914+'3. USD NCCF'!O914+'4. EUR NCCF'!O914+'5. GBP NCCF'!O914+'6. Other(Incld) NCCF'!O914</f>
        <v>0</v>
      </c>
      <c r="P914" s="414">
        <f>'2. CAD NCCF'!P914+'3. USD NCCF'!P914+'4. EUR NCCF'!P914+'5. GBP NCCF'!P914+'6. Other(Incld) NCCF'!P914</f>
        <v>0</v>
      </c>
      <c r="Q914" s="415">
        <f>'2. CAD NCCF'!Q914+'3. USD NCCF'!Q914+'4. EUR NCCF'!Q914+'5. GBP NCCF'!Q914+'6. Other(Incld) NCCF'!Q914</f>
        <v>0</v>
      </c>
      <c r="R914" s="411">
        <f>'2. CAD NCCF'!R914+'3. USD NCCF'!R914+'4. EUR NCCF'!R914+'5. GBP NCCF'!R914+'6. Other(Incld) NCCF'!R914</f>
        <v>0</v>
      </c>
      <c r="S914" s="414">
        <f>'2. CAD NCCF'!S914+'3. USD NCCF'!S914+'4. EUR NCCF'!S914+'5. GBP NCCF'!S914+'6. Other(Incld) NCCF'!S914</f>
        <v>0</v>
      </c>
      <c r="T914" s="414">
        <f>'2. CAD NCCF'!T914+'3. USD NCCF'!T914+'4. EUR NCCF'!T914+'5. GBP NCCF'!T914+'6. Other(Incld) NCCF'!T914</f>
        <v>0</v>
      </c>
      <c r="U914" s="414">
        <f>'2. CAD NCCF'!U914+'3. USD NCCF'!U914+'4. EUR NCCF'!U914+'5. GBP NCCF'!U914+'6. Other(Incld) NCCF'!U914</f>
        <v>0</v>
      </c>
      <c r="V914" s="414">
        <f>'2. CAD NCCF'!V914+'3. USD NCCF'!V914+'4. EUR NCCF'!V914+'5. GBP NCCF'!V914+'6. Other(Incld) NCCF'!V914</f>
        <v>0</v>
      </c>
      <c r="W914" s="414">
        <f>'2. CAD NCCF'!W914+'3. USD NCCF'!W914+'4. EUR NCCF'!W914+'5. GBP NCCF'!W914+'6. Other(Incld) NCCF'!W914</f>
        <v>0</v>
      </c>
      <c r="X914" s="414">
        <f>'2. CAD NCCF'!X914+'3. USD NCCF'!X914+'4. EUR NCCF'!X914+'5. GBP NCCF'!X914+'6. Other(Incld) NCCF'!X914</f>
        <v>0</v>
      </c>
      <c r="Y914" s="414">
        <f>'2. CAD NCCF'!Y914+'3. USD NCCF'!Y914+'4. EUR NCCF'!Y914+'5. GBP NCCF'!Y914+'6. Other(Incld) NCCF'!Y914</f>
        <v>0</v>
      </c>
      <c r="Z914" s="414">
        <f>'2. CAD NCCF'!Z914+'3. USD NCCF'!Z914+'4. EUR NCCF'!Z914+'5. GBP NCCF'!Z914+'6. Other(Incld) NCCF'!Z914</f>
        <v>0</v>
      </c>
      <c r="AA914" s="414">
        <f>'2. CAD NCCF'!AA914+'3. USD NCCF'!AA914+'4. EUR NCCF'!AA914+'5. GBP NCCF'!AA914+'6. Other(Incld) NCCF'!AA914</f>
        <v>0</v>
      </c>
      <c r="AB914" s="415">
        <f>'2. CAD NCCF'!AB914+'3. USD NCCF'!AB914+'4. EUR NCCF'!AB914+'5. GBP NCCF'!AB914+'6. Other(Incld) NCCF'!AB914</f>
        <v>0</v>
      </c>
      <c r="AC914" s="400">
        <f>'2. CAD NCCF'!AC914+'3. USD NCCF'!AC914+'4. EUR NCCF'!AC914+'5. GBP NCCF'!AC914+'6. Other(Incld) NCCF'!AC914</f>
        <v>0</v>
      </c>
      <c r="AD914" s="891"/>
      <c r="AE914" s="889"/>
      <c r="AF914" s="890"/>
    </row>
    <row r="915" spans="1:32" ht="15" customHeight="1" outlineLevel="1" x14ac:dyDescent="0.2">
      <c r="A915" s="222">
        <v>235</v>
      </c>
      <c r="B915" s="466"/>
      <c r="C915" s="467"/>
      <c r="D915" s="467"/>
      <c r="E915" s="476"/>
      <c r="F915" s="880" t="str">
        <f>'2. CAD NCCF'!F915:L915</f>
        <v>State, provincial &amp; agency GS</v>
      </c>
      <c r="G915" s="881"/>
      <c r="H915" s="881"/>
      <c r="I915" s="881"/>
      <c r="J915" s="881"/>
      <c r="K915" s="881"/>
      <c r="L915" s="882"/>
      <c r="M915" s="400">
        <f>'2. CAD NCCF'!M915+'3. USD NCCF'!M915+'4. EUR NCCF'!M915+'5. GBP NCCF'!M915+'6. Other(Incld) NCCF'!M915</f>
        <v>0</v>
      </c>
      <c r="N915" s="411">
        <f>'2. CAD NCCF'!N915+'3. USD NCCF'!N915+'4. EUR NCCF'!N915+'5. GBP NCCF'!N915+'6. Other(Incld) NCCF'!N915</f>
        <v>0</v>
      </c>
      <c r="O915" s="414">
        <f>'2. CAD NCCF'!O915+'3. USD NCCF'!O915+'4. EUR NCCF'!O915+'5. GBP NCCF'!O915+'6. Other(Incld) NCCF'!O915</f>
        <v>0</v>
      </c>
      <c r="P915" s="414">
        <f>'2. CAD NCCF'!P915+'3. USD NCCF'!P915+'4. EUR NCCF'!P915+'5. GBP NCCF'!P915+'6. Other(Incld) NCCF'!P915</f>
        <v>0</v>
      </c>
      <c r="Q915" s="415">
        <f>'2. CAD NCCF'!Q915+'3. USD NCCF'!Q915+'4. EUR NCCF'!Q915+'5. GBP NCCF'!Q915+'6. Other(Incld) NCCF'!Q915</f>
        <v>0</v>
      </c>
      <c r="R915" s="411">
        <f>'2. CAD NCCF'!R915+'3. USD NCCF'!R915+'4. EUR NCCF'!R915+'5. GBP NCCF'!R915+'6. Other(Incld) NCCF'!R915</f>
        <v>0</v>
      </c>
      <c r="S915" s="414">
        <f>'2. CAD NCCF'!S915+'3. USD NCCF'!S915+'4. EUR NCCF'!S915+'5. GBP NCCF'!S915+'6. Other(Incld) NCCF'!S915</f>
        <v>0</v>
      </c>
      <c r="T915" s="414">
        <f>'2. CAD NCCF'!T915+'3. USD NCCF'!T915+'4. EUR NCCF'!T915+'5. GBP NCCF'!T915+'6. Other(Incld) NCCF'!T915</f>
        <v>0</v>
      </c>
      <c r="U915" s="414">
        <f>'2. CAD NCCF'!U915+'3. USD NCCF'!U915+'4. EUR NCCF'!U915+'5. GBP NCCF'!U915+'6. Other(Incld) NCCF'!U915</f>
        <v>0</v>
      </c>
      <c r="V915" s="414">
        <f>'2. CAD NCCF'!V915+'3. USD NCCF'!V915+'4. EUR NCCF'!V915+'5. GBP NCCF'!V915+'6. Other(Incld) NCCF'!V915</f>
        <v>0</v>
      </c>
      <c r="W915" s="414">
        <f>'2. CAD NCCF'!W915+'3. USD NCCF'!W915+'4. EUR NCCF'!W915+'5. GBP NCCF'!W915+'6. Other(Incld) NCCF'!W915</f>
        <v>0</v>
      </c>
      <c r="X915" s="414">
        <f>'2. CAD NCCF'!X915+'3. USD NCCF'!X915+'4. EUR NCCF'!X915+'5. GBP NCCF'!X915+'6. Other(Incld) NCCF'!X915</f>
        <v>0</v>
      </c>
      <c r="Y915" s="414">
        <f>'2. CAD NCCF'!Y915+'3. USD NCCF'!Y915+'4. EUR NCCF'!Y915+'5. GBP NCCF'!Y915+'6. Other(Incld) NCCF'!Y915</f>
        <v>0</v>
      </c>
      <c r="Z915" s="414">
        <f>'2. CAD NCCF'!Z915+'3. USD NCCF'!Z915+'4. EUR NCCF'!Z915+'5. GBP NCCF'!Z915+'6. Other(Incld) NCCF'!Z915</f>
        <v>0</v>
      </c>
      <c r="AA915" s="414">
        <f>'2. CAD NCCF'!AA915+'3. USD NCCF'!AA915+'4. EUR NCCF'!AA915+'5. GBP NCCF'!AA915+'6. Other(Incld) NCCF'!AA915</f>
        <v>0</v>
      </c>
      <c r="AB915" s="415">
        <f>'2. CAD NCCF'!AB915+'3. USD NCCF'!AB915+'4. EUR NCCF'!AB915+'5. GBP NCCF'!AB915+'6. Other(Incld) NCCF'!AB915</f>
        <v>0</v>
      </c>
      <c r="AC915" s="400">
        <f>'2. CAD NCCF'!AC915+'3. USD NCCF'!AC915+'4. EUR NCCF'!AC915+'5. GBP NCCF'!AC915+'6. Other(Incld) NCCF'!AC915</f>
        <v>0</v>
      </c>
      <c r="AD915" s="891"/>
      <c r="AE915" s="889"/>
      <c r="AF915" s="890"/>
    </row>
    <row r="916" spans="1:32" ht="15" customHeight="1" outlineLevel="1" x14ac:dyDescent="0.2">
      <c r="A916" s="222">
        <v>236</v>
      </c>
      <c r="B916" s="466"/>
      <c r="C916" s="467"/>
      <c r="D916" s="257"/>
      <c r="E916" s="258"/>
      <c r="F916" s="880" t="str">
        <f>'2. CAD NCCF'!F916:L916</f>
        <v>State municipal GS</v>
      </c>
      <c r="G916" s="881"/>
      <c r="H916" s="881"/>
      <c r="I916" s="881"/>
      <c r="J916" s="881"/>
      <c r="K916" s="881"/>
      <c r="L916" s="882"/>
      <c r="M916" s="400">
        <f>'2. CAD NCCF'!M916+'3. USD NCCF'!M916+'4. EUR NCCF'!M916+'5. GBP NCCF'!M916+'6. Other(Incld) NCCF'!M916</f>
        <v>0</v>
      </c>
      <c r="N916" s="411">
        <f>'2. CAD NCCF'!N916+'3. USD NCCF'!N916+'4. EUR NCCF'!N916+'5. GBP NCCF'!N916+'6. Other(Incld) NCCF'!N916</f>
        <v>0</v>
      </c>
      <c r="O916" s="414">
        <f>'2. CAD NCCF'!O916+'3. USD NCCF'!O916+'4. EUR NCCF'!O916+'5. GBP NCCF'!O916+'6. Other(Incld) NCCF'!O916</f>
        <v>0</v>
      </c>
      <c r="P916" s="414">
        <f>'2. CAD NCCF'!P916+'3. USD NCCF'!P916+'4. EUR NCCF'!P916+'5. GBP NCCF'!P916+'6. Other(Incld) NCCF'!P916</f>
        <v>0</v>
      </c>
      <c r="Q916" s="415">
        <f>'2. CAD NCCF'!Q916+'3. USD NCCF'!Q916+'4. EUR NCCF'!Q916+'5. GBP NCCF'!Q916+'6. Other(Incld) NCCF'!Q916</f>
        <v>0</v>
      </c>
      <c r="R916" s="411">
        <f>'2. CAD NCCF'!R916+'3. USD NCCF'!R916+'4. EUR NCCF'!R916+'5. GBP NCCF'!R916+'6. Other(Incld) NCCF'!R916</f>
        <v>0</v>
      </c>
      <c r="S916" s="414">
        <f>'2. CAD NCCF'!S916+'3. USD NCCF'!S916+'4. EUR NCCF'!S916+'5. GBP NCCF'!S916+'6. Other(Incld) NCCF'!S916</f>
        <v>0</v>
      </c>
      <c r="T916" s="414">
        <f>'2. CAD NCCF'!T916+'3. USD NCCF'!T916+'4. EUR NCCF'!T916+'5. GBP NCCF'!T916+'6. Other(Incld) NCCF'!T916</f>
        <v>0</v>
      </c>
      <c r="U916" s="414">
        <f>'2. CAD NCCF'!U916+'3. USD NCCF'!U916+'4. EUR NCCF'!U916+'5. GBP NCCF'!U916+'6. Other(Incld) NCCF'!U916</f>
        <v>0</v>
      </c>
      <c r="V916" s="414">
        <f>'2. CAD NCCF'!V916+'3. USD NCCF'!V916+'4. EUR NCCF'!V916+'5. GBP NCCF'!V916+'6. Other(Incld) NCCF'!V916</f>
        <v>0</v>
      </c>
      <c r="W916" s="414">
        <f>'2. CAD NCCF'!W916+'3. USD NCCF'!W916+'4. EUR NCCF'!W916+'5. GBP NCCF'!W916+'6. Other(Incld) NCCF'!W916</f>
        <v>0</v>
      </c>
      <c r="X916" s="414">
        <f>'2. CAD NCCF'!X916+'3. USD NCCF'!X916+'4. EUR NCCF'!X916+'5. GBP NCCF'!X916+'6. Other(Incld) NCCF'!X916</f>
        <v>0</v>
      </c>
      <c r="Y916" s="414">
        <f>'2. CAD NCCF'!Y916+'3. USD NCCF'!Y916+'4. EUR NCCF'!Y916+'5. GBP NCCF'!Y916+'6. Other(Incld) NCCF'!Y916</f>
        <v>0</v>
      </c>
      <c r="Z916" s="414">
        <f>'2. CAD NCCF'!Z916+'3. USD NCCF'!Z916+'4. EUR NCCF'!Z916+'5. GBP NCCF'!Z916+'6. Other(Incld) NCCF'!Z916</f>
        <v>0</v>
      </c>
      <c r="AA916" s="414">
        <f>'2. CAD NCCF'!AA916+'3. USD NCCF'!AA916+'4. EUR NCCF'!AA916+'5. GBP NCCF'!AA916+'6. Other(Incld) NCCF'!AA916</f>
        <v>0</v>
      </c>
      <c r="AB916" s="415">
        <f>'2. CAD NCCF'!AB916+'3. USD NCCF'!AB916+'4. EUR NCCF'!AB916+'5. GBP NCCF'!AB916+'6. Other(Incld) NCCF'!AB916</f>
        <v>0</v>
      </c>
      <c r="AC916" s="400">
        <f>'2. CAD NCCF'!AC916+'3. USD NCCF'!AC916+'4. EUR NCCF'!AC916+'5. GBP NCCF'!AC916+'6. Other(Incld) NCCF'!AC916</f>
        <v>0</v>
      </c>
      <c r="AD916" s="891"/>
      <c r="AE916" s="889"/>
      <c r="AF916" s="890"/>
    </row>
    <row r="917" spans="1:32" ht="15" customHeight="1" outlineLevel="1" x14ac:dyDescent="0.2">
      <c r="A917" s="222">
        <v>237</v>
      </c>
      <c r="B917" s="466"/>
      <c r="C917" s="467"/>
      <c r="D917" s="467"/>
      <c r="E917" s="254"/>
      <c r="F917" s="880" t="str">
        <f>'2. CAD NCCF'!F917:L917</f>
        <v>Supranational and multilateral development bank GS</v>
      </c>
      <c r="G917" s="881"/>
      <c r="H917" s="881"/>
      <c r="I917" s="881"/>
      <c r="J917" s="881"/>
      <c r="K917" s="881"/>
      <c r="L917" s="882"/>
      <c r="M917" s="400">
        <f>'2. CAD NCCF'!M917+'3. USD NCCF'!M917+'4. EUR NCCF'!M917+'5. GBP NCCF'!M917+'6. Other(Incld) NCCF'!M917</f>
        <v>0</v>
      </c>
      <c r="N917" s="411">
        <f>'2. CAD NCCF'!N917+'3. USD NCCF'!N917+'4. EUR NCCF'!N917+'5. GBP NCCF'!N917+'6. Other(Incld) NCCF'!N917</f>
        <v>0</v>
      </c>
      <c r="O917" s="414">
        <f>'2. CAD NCCF'!O917+'3. USD NCCF'!O917+'4. EUR NCCF'!O917+'5. GBP NCCF'!O917+'6. Other(Incld) NCCF'!O917</f>
        <v>0</v>
      </c>
      <c r="P917" s="414">
        <f>'2. CAD NCCF'!P917+'3. USD NCCF'!P917+'4. EUR NCCF'!P917+'5. GBP NCCF'!P917+'6. Other(Incld) NCCF'!P917</f>
        <v>0</v>
      </c>
      <c r="Q917" s="415">
        <f>'2. CAD NCCF'!Q917+'3. USD NCCF'!Q917+'4. EUR NCCF'!Q917+'5. GBP NCCF'!Q917+'6. Other(Incld) NCCF'!Q917</f>
        <v>0</v>
      </c>
      <c r="R917" s="411">
        <f>'2. CAD NCCF'!R917+'3. USD NCCF'!R917+'4. EUR NCCF'!R917+'5. GBP NCCF'!R917+'6. Other(Incld) NCCF'!R917</f>
        <v>0</v>
      </c>
      <c r="S917" s="414">
        <f>'2. CAD NCCF'!S917+'3. USD NCCF'!S917+'4. EUR NCCF'!S917+'5. GBP NCCF'!S917+'6. Other(Incld) NCCF'!S917</f>
        <v>0</v>
      </c>
      <c r="T917" s="414">
        <f>'2. CAD NCCF'!T917+'3. USD NCCF'!T917+'4. EUR NCCF'!T917+'5. GBP NCCF'!T917+'6. Other(Incld) NCCF'!T917</f>
        <v>0</v>
      </c>
      <c r="U917" s="414">
        <f>'2. CAD NCCF'!U917+'3. USD NCCF'!U917+'4. EUR NCCF'!U917+'5. GBP NCCF'!U917+'6. Other(Incld) NCCF'!U917</f>
        <v>0</v>
      </c>
      <c r="V917" s="414">
        <f>'2. CAD NCCF'!V917+'3. USD NCCF'!V917+'4. EUR NCCF'!V917+'5. GBP NCCF'!V917+'6. Other(Incld) NCCF'!V917</f>
        <v>0</v>
      </c>
      <c r="W917" s="414">
        <f>'2. CAD NCCF'!W917+'3. USD NCCF'!W917+'4. EUR NCCF'!W917+'5. GBP NCCF'!W917+'6. Other(Incld) NCCF'!W917</f>
        <v>0</v>
      </c>
      <c r="X917" s="414">
        <f>'2. CAD NCCF'!X917+'3. USD NCCF'!X917+'4. EUR NCCF'!X917+'5. GBP NCCF'!X917+'6. Other(Incld) NCCF'!X917</f>
        <v>0</v>
      </c>
      <c r="Y917" s="414">
        <f>'2. CAD NCCF'!Y917+'3. USD NCCF'!Y917+'4. EUR NCCF'!Y917+'5. GBP NCCF'!Y917+'6. Other(Incld) NCCF'!Y917</f>
        <v>0</v>
      </c>
      <c r="Z917" s="414">
        <f>'2. CAD NCCF'!Z917+'3. USD NCCF'!Z917+'4. EUR NCCF'!Z917+'5. GBP NCCF'!Z917+'6. Other(Incld) NCCF'!Z917</f>
        <v>0</v>
      </c>
      <c r="AA917" s="414">
        <f>'2. CAD NCCF'!AA917+'3. USD NCCF'!AA917+'4. EUR NCCF'!AA917+'5. GBP NCCF'!AA917+'6. Other(Incld) NCCF'!AA917</f>
        <v>0</v>
      </c>
      <c r="AB917" s="415">
        <f>'2. CAD NCCF'!AB917+'3. USD NCCF'!AB917+'4. EUR NCCF'!AB917+'5. GBP NCCF'!AB917+'6. Other(Incld) NCCF'!AB917</f>
        <v>0</v>
      </c>
      <c r="AC917" s="400">
        <f>'2. CAD NCCF'!AC917+'3. USD NCCF'!AC917+'4. EUR NCCF'!AC917+'5. GBP NCCF'!AC917+'6. Other(Incld) NCCF'!AC917</f>
        <v>0</v>
      </c>
      <c r="AD917" s="891"/>
      <c r="AE917" s="889"/>
      <c r="AF917" s="890"/>
    </row>
    <row r="918" spans="1:32" ht="15" outlineLevel="1" x14ac:dyDescent="0.2">
      <c r="A918" s="222">
        <v>238</v>
      </c>
      <c r="B918" s="466"/>
      <c r="C918" s="467"/>
      <c r="D918" s="475"/>
      <c r="E918" s="877" t="str">
        <f>'2. CAD NCCF'!E918:L918</f>
        <v>Medium rated GS</v>
      </c>
      <c r="F918" s="878"/>
      <c r="G918" s="878"/>
      <c r="H918" s="878"/>
      <c r="I918" s="878"/>
      <c r="J918" s="878"/>
      <c r="K918" s="878"/>
      <c r="L918" s="879"/>
      <c r="M918" s="399">
        <f>SUBTOTAL(9,M919:M922)</f>
        <v>0</v>
      </c>
      <c r="N918" s="402">
        <f t="shared" ref="N918:AC918" si="1197">SUBTOTAL(9,N919:N922)</f>
        <v>0</v>
      </c>
      <c r="O918" s="406">
        <f t="shared" si="1197"/>
        <v>0</v>
      </c>
      <c r="P918" s="405">
        <f t="shared" si="1197"/>
        <v>0</v>
      </c>
      <c r="Q918" s="407">
        <f t="shared" si="1197"/>
        <v>0</v>
      </c>
      <c r="R918" s="402">
        <f t="shared" si="1197"/>
        <v>0</v>
      </c>
      <c r="S918" s="405">
        <f t="shared" si="1197"/>
        <v>0</v>
      </c>
      <c r="T918" s="406">
        <f t="shared" si="1197"/>
        <v>0</v>
      </c>
      <c r="U918" s="405">
        <f t="shared" si="1197"/>
        <v>0</v>
      </c>
      <c r="V918" s="406">
        <f t="shared" si="1197"/>
        <v>0</v>
      </c>
      <c r="W918" s="405">
        <f t="shared" si="1197"/>
        <v>0</v>
      </c>
      <c r="X918" s="406">
        <f t="shared" si="1197"/>
        <v>0</v>
      </c>
      <c r="Y918" s="405">
        <f t="shared" si="1197"/>
        <v>0</v>
      </c>
      <c r="Z918" s="406">
        <f t="shared" si="1197"/>
        <v>0</v>
      </c>
      <c r="AA918" s="405">
        <f t="shared" si="1197"/>
        <v>0</v>
      </c>
      <c r="AB918" s="407">
        <f t="shared" si="1197"/>
        <v>0</v>
      </c>
      <c r="AC918" s="399">
        <f t="shared" si="1197"/>
        <v>0</v>
      </c>
      <c r="AD918" s="891"/>
      <c r="AE918" s="889"/>
      <c r="AF918" s="890"/>
    </row>
    <row r="919" spans="1:32" ht="15" outlineLevel="1" x14ac:dyDescent="0.2">
      <c r="A919" s="222">
        <v>239</v>
      </c>
      <c r="B919" s="466"/>
      <c r="C919" s="467"/>
      <c r="D919" s="483"/>
      <c r="E919" s="483"/>
      <c r="F919" s="880" t="str">
        <f>'2. CAD NCCF'!F919:L919</f>
        <v xml:space="preserve">Sovereigh &amp; central bank GS </v>
      </c>
      <c r="G919" s="881"/>
      <c r="H919" s="881"/>
      <c r="I919" s="881"/>
      <c r="J919" s="881"/>
      <c r="K919" s="881"/>
      <c r="L919" s="882"/>
      <c r="M919" s="400">
        <f>'2. CAD NCCF'!M919+'3. USD NCCF'!M919+'4. EUR NCCF'!M919+'5. GBP NCCF'!M919+'6. Other(Incld) NCCF'!M919</f>
        <v>0</v>
      </c>
      <c r="N919" s="411">
        <f>'2. CAD NCCF'!N919+'3. USD NCCF'!N919+'4. EUR NCCF'!N919+'5. GBP NCCF'!N919+'6. Other(Incld) NCCF'!N919</f>
        <v>0</v>
      </c>
      <c r="O919" s="414">
        <f>'2. CAD NCCF'!O919+'3. USD NCCF'!O919+'4. EUR NCCF'!O919+'5. GBP NCCF'!O919+'6. Other(Incld) NCCF'!O919</f>
        <v>0</v>
      </c>
      <c r="P919" s="414">
        <f>'2. CAD NCCF'!P919+'3. USD NCCF'!P919+'4. EUR NCCF'!P919+'5. GBP NCCF'!P919+'6. Other(Incld) NCCF'!P919</f>
        <v>0</v>
      </c>
      <c r="Q919" s="415">
        <f>'2. CAD NCCF'!Q919+'3. USD NCCF'!Q919+'4. EUR NCCF'!Q919+'5. GBP NCCF'!Q919+'6. Other(Incld) NCCF'!Q919</f>
        <v>0</v>
      </c>
      <c r="R919" s="411">
        <f>'2. CAD NCCF'!R919+'3. USD NCCF'!R919+'4. EUR NCCF'!R919+'5. GBP NCCF'!R919+'6. Other(Incld) NCCF'!R919</f>
        <v>0</v>
      </c>
      <c r="S919" s="414">
        <f>'2. CAD NCCF'!S919+'3. USD NCCF'!S919+'4. EUR NCCF'!S919+'5. GBP NCCF'!S919+'6. Other(Incld) NCCF'!S919</f>
        <v>0</v>
      </c>
      <c r="T919" s="414">
        <f>'2. CAD NCCF'!T919+'3. USD NCCF'!T919+'4. EUR NCCF'!T919+'5. GBP NCCF'!T919+'6. Other(Incld) NCCF'!T919</f>
        <v>0</v>
      </c>
      <c r="U919" s="414">
        <f>'2. CAD NCCF'!U919+'3. USD NCCF'!U919+'4. EUR NCCF'!U919+'5. GBP NCCF'!U919+'6. Other(Incld) NCCF'!U919</f>
        <v>0</v>
      </c>
      <c r="V919" s="414">
        <f>'2. CAD NCCF'!V919+'3. USD NCCF'!V919+'4. EUR NCCF'!V919+'5. GBP NCCF'!V919+'6. Other(Incld) NCCF'!V919</f>
        <v>0</v>
      </c>
      <c r="W919" s="414">
        <f>'2. CAD NCCF'!W919+'3. USD NCCF'!W919+'4. EUR NCCF'!W919+'5. GBP NCCF'!W919+'6. Other(Incld) NCCF'!W919</f>
        <v>0</v>
      </c>
      <c r="X919" s="414">
        <f>'2. CAD NCCF'!X919+'3. USD NCCF'!X919+'4. EUR NCCF'!X919+'5. GBP NCCF'!X919+'6. Other(Incld) NCCF'!X919</f>
        <v>0</v>
      </c>
      <c r="Y919" s="414">
        <f>'2. CAD NCCF'!Y919+'3. USD NCCF'!Y919+'4. EUR NCCF'!Y919+'5. GBP NCCF'!Y919+'6. Other(Incld) NCCF'!Y919</f>
        <v>0</v>
      </c>
      <c r="Z919" s="414">
        <f>'2. CAD NCCF'!Z919+'3. USD NCCF'!Z919+'4. EUR NCCF'!Z919+'5. GBP NCCF'!Z919+'6. Other(Incld) NCCF'!Z919</f>
        <v>0</v>
      </c>
      <c r="AA919" s="414">
        <f>'2. CAD NCCF'!AA919+'3. USD NCCF'!AA919+'4. EUR NCCF'!AA919+'5. GBP NCCF'!AA919+'6. Other(Incld) NCCF'!AA919</f>
        <v>0</v>
      </c>
      <c r="AB919" s="415">
        <f>'2. CAD NCCF'!AB919+'3. USD NCCF'!AB919+'4. EUR NCCF'!AB919+'5. GBP NCCF'!AB919+'6. Other(Incld) NCCF'!AB919</f>
        <v>0</v>
      </c>
      <c r="AC919" s="400">
        <f>'2. CAD NCCF'!AC919+'3. USD NCCF'!AC919+'4. EUR NCCF'!AC919+'5. GBP NCCF'!AC919+'6. Other(Incld) NCCF'!AC919</f>
        <v>0</v>
      </c>
      <c r="AD919" s="891"/>
      <c r="AE919" s="889"/>
      <c r="AF919" s="890"/>
    </row>
    <row r="920" spans="1:32" ht="15" customHeight="1" outlineLevel="1" x14ac:dyDescent="0.2">
      <c r="A920" s="222">
        <v>240</v>
      </c>
      <c r="B920" s="466"/>
      <c r="C920" s="467"/>
      <c r="D920" s="483"/>
      <c r="E920" s="483"/>
      <c r="F920" s="880" t="str">
        <f>'2. CAD NCCF'!F920:L920</f>
        <v>State, provincial &amp; agency GS</v>
      </c>
      <c r="G920" s="881"/>
      <c r="H920" s="881"/>
      <c r="I920" s="881"/>
      <c r="J920" s="881"/>
      <c r="K920" s="881"/>
      <c r="L920" s="882"/>
      <c r="M920" s="400">
        <f>'2. CAD NCCF'!M920+'3. USD NCCF'!M920+'4. EUR NCCF'!M920+'5. GBP NCCF'!M920+'6. Other(Incld) NCCF'!M920</f>
        <v>0</v>
      </c>
      <c r="N920" s="411">
        <f>'2. CAD NCCF'!N920+'3. USD NCCF'!N920+'4. EUR NCCF'!N920+'5. GBP NCCF'!N920+'6. Other(Incld) NCCF'!N920</f>
        <v>0</v>
      </c>
      <c r="O920" s="414">
        <f>'2. CAD NCCF'!O920+'3. USD NCCF'!O920+'4. EUR NCCF'!O920+'5. GBP NCCF'!O920+'6. Other(Incld) NCCF'!O920</f>
        <v>0</v>
      </c>
      <c r="P920" s="414">
        <f>'2. CAD NCCF'!P920+'3. USD NCCF'!P920+'4. EUR NCCF'!P920+'5. GBP NCCF'!P920+'6. Other(Incld) NCCF'!P920</f>
        <v>0</v>
      </c>
      <c r="Q920" s="415">
        <f>'2. CAD NCCF'!Q920+'3. USD NCCF'!Q920+'4. EUR NCCF'!Q920+'5. GBP NCCF'!Q920+'6. Other(Incld) NCCF'!Q920</f>
        <v>0</v>
      </c>
      <c r="R920" s="411">
        <f>'2. CAD NCCF'!R920+'3. USD NCCF'!R920+'4. EUR NCCF'!R920+'5. GBP NCCF'!R920+'6. Other(Incld) NCCF'!R920</f>
        <v>0</v>
      </c>
      <c r="S920" s="414">
        <f>'2. CAD NCCF'!S920+'3. USD NCCF'!S920+'4. EUR NCCF'!S920+'5. GBP NCCF'!S920+'6. Other(Incld) NCCF'!S920</f>
        <v>0</v>
      </c>
      <c r="T920" s="414">
        <f>'2. CAD NCCF'!T920+'3. USD NCCF'!T920+'4. EUR NCCF'!T920+'5. GBP NCCF'!T920+'6. Other(Incld) NCCF'!T920</f>
        <v>0</v>
      </c>
      <c r="U920" s="414">
        <f>'2. CAD NCCF'!U920+'3. USD NCCF'!U920+'4. EUR NCCF'!U920+'5. GBP NCCF'!U920+'6. Other(Incld) NCCF'!U920</f>
        <v>0</v>
      </c>
      <c r="V920" s="414">
        <f>'2. CAD NCCF'!V920+'3. USD NCCF'!V920+'4. EUR NCCF'!V920+'5. GBP NCCF'!V920+'6. Other(Incld) NCCF'!V920</f>
        <v>0</v>
      </c>
      <c r="W920" s="414">
        <f>'2. CAD NCCF'!W920+'3. USD NCCF'!W920+'4. EUR NCCF'!W920+'5. GBP NCCF'!W920+'6. Other(Incld) NCCF'!W920</f>
        <v>0</v>
      </c>
      <c r="X920" s="414">
        <f>'2. CAD NCCF'!X920+'3. USD NCCF'!X920+'4. EUR NCCF'!X920+'5. GBP NCCF'!X920+'6. Other(Incld) NCCF'!X920</f>
        <v>0</v>
      </c>
      <c r="Y920" s="414">
        <f>'2. CAD NCCF'!Y920+'3. USD NCCF'!Y920+'4. EUR NCCF'!Y920+'5. GBP NCCF'!Y920+'6. Other(Incld) NCCF'!Y920</f>
        <v>0</v>
      </c>
      <c r="Z920" s="414">
        <f>'2. CAD NCCF'!Z920+'3. USD NCCF'!Z920+'4. EUR NCCF'!Z920+'5. GBP NCCF'!Z920+'6. Other(Incld) NCCF'!Z920</f>
        <v>0</v>
      </c>
      <c r="AA920" s="414">
        <f>'2. CAD NCCF'!AA920+'3. USD NCCF'!AA920+'4. EUR NCCF'!AA920+'5. GBP NCCF'!AA920+'6. Other(Incld) NCCF'!AA920</f>
        <v>0</v>
      </c>
      <c r="AB920" s="415">
        <f>'2. CAD NCCF'!AB920+'3. USD NCCF'!AB920+'4. EUR NCCF'!AB920+'5. GBP NCCF'!AB920+'6. Other(Incld) NCCF'!AB920</f>
        <v>0</v>
      </c>
      <c r="AC920" s="400">
        <f>'2. CAD NCCF'!AC920+'3. USD NCCF'!AC920+'4. EUR NCCF'!AC920+'5. GBP NCCF'!AC920+'6. Other(Incld) NCCF'!AC920</f>
        <v>0</v>
      </c>
      <c r="AD920" s="891"/>
      <c r="AE920" s="889"/>
      <c r="AF920" s="890"/>
    </row>
    <row r="921" spans="1:32" ht="15" customHeight="1" outlineLevel="1" x14ac:dyDescent="0.2">
      <c r="A921" s="222">
        <v>241</v>
      </c>
      <c r="B921" s="466"/>
      <c r="C921" s="467"/>
      <c r="D921" s="259"/>
      <c r="E921" s="259"/>
      <c r="F921" s="880" t="str">
        <f>'2. CAD NCCF'!F921:L921</f>
        <v>State municipal GS</v>
      </c>
      <c r="G921" s="881"/>
      <c r="H921" s="881"/>
      <c r="I921" s="881"/>
      <c r="J921" s="881"/>
      <c r="K921" s="881"/>
      <c r="L921" s="882"/>
      <c r="M921" s="400">
        <f>'2. CAD NCCF'!M921+'3. USD NCCF'!M921+'4. EUR NCCF'!M921+'5. GBP NCCF'!M921+'6. Other(Incld) NCCF'!M921</f>
        <v>0</v>
      </c>
      <c r="N921" s="411">
        <f>'2. CAD NCCF'!N921+'3. USD NCCF'!N921+'4. EUR NCCF'!N921+'5. GBP NCCF'!N921+'6. Other(Incld) NCCF'!N921</f>
        <v>0</v>
      </c>
      <c r="O921" s="414">
        <f>'2. CAD NCCF'!O921+'3. USD NCCF'!O921+'4. EUR NCCF'!O921+'5. GBP NCCF'!O921+'6. Other(Incld) NCCF'!O921</f>
        <v>0</v>
      </c>
      <c r="P921" s="414">
        <f>'2. CAD NCCF'!P921+'3. USD NCCF'!P921+'4. EUR NCCF'!P921+'5. GBP NCCF'!P921+'6. Other(Incld) NCCF'!P921</f>
        <v>0</v>
      </c>
      <c r="Q921" s="415">
        <f>'2. CAD NCCF'!Q921+'3. USD NCCF'!Q921+'4. EUR NCCF'!Q921+'5. GBP NCCF'!Q921+'6. Other(Incld) NCCF'!Q921</f>
        <v>0</v>
      </c>
      <c r="R921" s="411">
        <f>'2. CAD NCCF'!R921+'3. USD NCCF'!R921+'4. EUR NCCF'!R921+'5. GBP NCCF'!R921+'6. Other(Incld) NCCF'!R921</f>
        <v>0</v>
      </c>
      <c r="S921" s="414">
        <f>'2. CAD NCCF'!S921+'3. USD NCCF'!S921+'4. EUR NCCF'!S921+'5. GBP NCCF'!S921+'6. Other(Incld) NCCF'!S921</f>
        <v>0</v>
      </c>
      <c r="T921" s="414">
        <f>'2. CAD NCCF'!T921+'3. USD NCCF'!T921+'4. EUR NCCF'!T921+'5. GBP NCCF'!T921+'6. Other(Incld) NCCF'!T921</f>
        <v>0</v>
      </c>
      <c r="U921" s="414">
        <f>'2. CAD NCCF'!U921+'3. USD NCCF'!U921+'4. EUR NCCF'!U921+'5. GBP NCCF'!U921+'6. Other(Incld) NCCF'!U921</f>
        <v>0</v>
      </c>
      <c r="V921" s="414">
        <f>'2. CAD NCCF'!V921+'3. USD NCCF'!V921+'4. EUR NCCF'!V921+'5. GBP NCCF'!V921+'6. Other(Incld) NCCF'!V921</f>
        <v>0</v>
      </c>
      <c r="W921" s="414">
        <f>'2. CAD NCCF'!W921+'3. USD NCCF'!W921+'4. EUR NCCF'!W921+'5. GBP NCCF'!W921+'6. Other(Incld) NCCF'!W921</f>
        <v>0</v>
      </c>
      <c r="X921" s="414">
        <f>'2. CAD NCCF'!X921+'3. USD NCCF'!X921+'4. EUR NCCF'!X921+'5. GBP NCCF'!X921+'6. Other(Incld) NCCF'!X921</f>
        <v>0</v>
      </c>
      <c r="Y921" s="414">
        <f>'2. CAD NCCF'!Y921+'3. USD NCCF'!Y921+'4. EUR NCCF'!Y921+'5. GBP NCCF'!Y921+'6. Other(Incld) NCCF'!Y921</f>
        <v>0</v>
      </c>
      <c r="Z921" s="414">
        <f>'2. CAD NCCF'!Z921+'3. USD NCCF'!Z921+'4. EUR NCCF'!Z921+'5. GBP NCCF'!Z921+'6. Other(Incld) NCCF'!Z921</f>
        <v>0</v>
      </c>
      <c r="AA921" s="414">
        <f>'2. CAD NCCF'!AA921+'3. USD NCCF'!AA921+'4. EUR NCCF'!AA921+'5. GBP NCCF'!AA921+'6. Other(Incld) NCCF'!AA921</f>
        <v>0</v>
      </c>
      <c r="AB921" s="415">
        <f>'2. CAD NCCF'!AB921+'3. USD NCCF'!AB921+'4. EUR NCCF'!AB921+'5. GBP NCCF'!AB921+'6. Other(Incld) NCCF'!AB921</f>
        <v>0</v>
      </c>
      <c r="AC921" s="400">
        <f>'2. CAD NCCF'!AC921+'3. USD NCCF'!AC921+'4. EUR NCCF'!AC921+'5. GBP NCCF'!AC921+'6. Other(Incld) NCCF'!AC921</f>
        <v>0</v>
      </c>
      <c r="AD921" s="891"/>
      <c r="AE921" s="889"/>
      <c r="AF921" s="890"/>
    </row>
    <row r="922" spans="1:32" ht="15" customHeight="1" outlineLevel="1" x14ac:dyDescent="0.2">
      <c r="A922" s="222">
        <v>242</v>
      </c>
      <c r="B922" s="466"/>
      <c r="C922" s="467"/>
      <c r="D922" s="257"/>
      <c r="E922" s="257"/>
      <c r="F922" s="880" t="str">
        <f>'2. CAD NCCF'!F922:L922</f>
        <v>Supranational and multilateral development bank GS</v>
      </c>
      <c r="G922" s="881"/>
      <c r="H922" s="881"/>
      <c r="I922" s="881"/>
      <c r="J922" s="881"/>
      <c r="K922" s="881"/>
      <c r="L922" s="882"/>
      <c r="M922" s="400">
        <f>'2. CAD NCCF'!M922+'3. USD NCCF'!M922+'4. EUR NCCF'!M922+'5. GBP NCCF'!M922+'6. Other(Incld) NCCF'!M922</f>
        <v>0</v>
      </c>
      <c r="N922" s="411">
        <f>'2. CAD NCCF'!N922+'3. USD NCCF'!N922+'4. EUR NCCF'!N922+'5. GBP NCCF'!N922+'6. Other(Incld) NCCF'!N922</f>
        <v>0</v>
      </c>
      <c r="O922" s="414">
        <f>'2. CAD NCCF'!O922+'3. USD NCCF'!O922+'4. EUR NCCF'!O922+'5. GBP NCCF'!O922+'6. Other(Incld) NCCF'!O922</f>
        <v>0</v>
      </c>
      <c r="P922" s="414">
        <f>'2. CAD NCCF'!P922+'3. USD NCCF'!P922+'4. EUR NCCF'!P922+'5. GBP NCCF'!P922+'6. Other(Incld) NCCF'!P922</f>
        <v>0</v>
      </c>
      <c r="Q922" s="415">
        <f>'2. CAD NCCF'!Q922+'3. USD NCCF'!Q922+'4. EUR NCCF'!Q922+'5. GBP NCCF'!Q922+'6. Other(Incld) NCCF'!Q922</f>
        <v>0</v>
      </c>
      <c r="R922" s="411">
        <f>'2. CAD NCCF'!R922+'3. USD NCCF'!R922+'4. EUR NCCF'!R922+'5. GBP NCCF'!R922+'6. Other(Incld) NCCF'!R922</f>
        <v>0</v>
      </c>
      <c r="S922" s="414">
        <f>'2. CAD NCCF'!S922+'3. USD NCCF'!S922+'4. EUR NCCF'!S922+'5. GBP NCCF'!S922+'6. Other(Incld) NCCF'!S922</f>
        <v>0</v>
      </c>
      <c r="T922" s="414">
        <f>'2. CAD NCCF'!T922+'3. USD NCCF'!T922+'4. EUR NCCF'!T922+'5. GBP NCCF'!T922+'6. Other(Incld) NCCF'!T922</f>
        <v>0</v>
      </c>
      <c r="U922" s="414">
        <f>'2. CAD NCCF'!U922+'3. USD NCCF'!U922+'4. EUR NCCF'!U922+'5. GBP NCCF'!U922+'6. Other(Incld) NCCF'!U922</f>
        <v>0</v>
      </c>
      <c r="V922" s="414">
        <f>'2. CAD NCCF'!V922+'3. USD NCCF'!V922+'4. EUR NCCF'!V922+'5. GBP NCCF'!V922+'6. Other(Incld) NCCF'!V922</f>
        <v>0</v>
      </c>
      <c r="W922" s="414">
        <f>'2. CAD NCCF'!W922+'3. USD NCCF'!W922+'4. EUR NCCF'!W922+'5. GBP NCCF'!W922+'6. Other(Incld) NCCF'!W922</f>
        <v>0</v>
      </c>
      <c r="X922" s="414">
        <f>'2. CAD NCCF'!X922+'3. USD NCCF'!X922+'4. EUR NCCF'!X922+'5. GBP NCCF'!X922+'6. Other(Incld) NCCF'!X922</f>
        <v>0</v>
      </c>
      <c r="Y922" s="414">
        <f>'2. CAD NCCF'!Y922+'3. USD NCCF'!Y922+'4. EUR NCCF'!Y922+'5. GBP NCCF'!Y922+'6. Other(Incld) NCCF'!Y922</f>
        <v>0</v>
      </c>
      <c r="Z922" s="414">
        <f>'2. CAD NCCF'!Z922+'3. USD NCCF'!Z922+'4. EUR NCCF'!Z922+'5. GBP NCCF'!Z922+'6. Other(Incld) NCCF'!Z922</f>
        <v>0</v>
      </c>
      <c r="AA922" s="414">
        <f>'2. CAD NCCF'!AA922+'3. USD NCCF'!AA922+'4. EUR NCCF'!AA922+'5. GBP NCCF'!AA922+'6. Other(Incld) NCCF'!AA922</f>
        <v>0</v>
      </c>
      <c r="AB922" s="415">
        <f>'2. CAD NCCF'!AB922+'3. USD NCCF'!AB922+'4. EUR NCCF'!AB922+'5. GBP NCCF'!AB922+'6. Other(Incld) NCCF'!AB922</f>
        <v>0</v>
      </c>
      <c r="AC922" s="400">
        <f>'2. CAD NCCF'!AC922+'3. USD NCCF'!AC922+'4. EUR NCCF'!AC922+'5. GBP NCCF'!AC922+'6. Other(Incld) NCCF'!AC922</f>
        <v>0</v>
      </c>
      <c r="AD922" s="891"/>
      <c r="AE922" s="889"/>
      <c r="AF922" s="890"/>
    </row>
    <row r="923" spans="1:32" ht="15.75" customHeight="1" outlineLevel="1" x14ac:dyDescent="0.2">
      <c r="A923" s="222">
        <v>243</v>
      </c>
      <c r="B923" s="466"/>
      <c r="C923" s="467"/>
      <c r="D923" s="259"/>
      <c r="E923" s="877" t="str">
        <f>'2. CAD NCCF'!E923:L923</f>
        <v>Low or not rated GS</v>
      </c>
      <c r="F923" s="878"/>
      <c r="G923" s="878"/>
      <c r="H923" s="878"/>
      <c r="I923" s="878"/>
      <c r="J923" s="878"/>
      <c r="K923" s="878"/>
      <c r="L923" s="879"/>
      <c r="M923" s="399">
        <f>SUBTOTAL(9,M924:M927)</f>
        <v>0</v>
      </c>
      <c r="N923" s="402">
        <f t="shared" ref="N923:AC923" si="1198">SUBTOTAL(9,N924:N927)</f>
        <v>0</v>
      </c>
      <c r="O923" s="406">
        <f t="shared" si="1198"/>
        <v>0</v>
      </c>
      <c r="P923" s="405">
        <f t="shared" si="1198"/>
        <v>0</v>
      </c>
      <c r="Q923" s="407">
        <f t="shared" si="1198"/>
        <v>0</v>
      </c>
      <c r="R923" s="402">
        <f t="shared" si="1198"/>
        <v>0</v>
      </c>
      <c r="S923" s="405">
        <f t="shared" si="1198"/>
        <v>0</v>
      </c>
      <c r="T923" s="406">
        <f t="shared" si="1198"/>
        <v>0</v>
      </c>
      <c r="U923" s="405">
        <f t="shared" si="1198"/>
        <v>0</v>
      </c>
      <c r="V923" s="406">
        <f t="shared" si="1198"/>
        <v>0</v>
      </c>
      <c r="W923" s="405">
        <f t="shared" si="1198"/>
        <v>0</v>
      </c>
      <c r="X923" s="406">
        <f t="shared" si="1198"/>
        <v>0</v>
      </c>
      <c r="Y923" s="405">
        <f t="shared" si="1198"/>
        <v>0</v>
      </c>
      <c r="Z923" s="406">
        <f t="shared" si="1198"/>
        <v>0</v>
      </c>
      <c r="AA923" s="405">
        <f t="shared" si="1198"/>
        <v>0</v>
      </c>
      <c r="AB923" s="407">
        <f t="shared" si="1198"/>
        <v>0</v>
      </c>
      <c r="AC923" s="399">
        <f t="shared" si="1198"/>
        <v>0</v>
      </c>
      <c r="AD923" s="891"/>
      <c r="AE923" s="889"/>
      <c r="AF923" s="890"/>
    </row>
    <row r="924" spans="1:32" ht="15" outlineLevel="1" x14ac:dyDescent="0.2">
      <c r="A924" s="222">
        <v>244</v>
      </c>
      <c r="B924" s="466"/>
      <c r="C924" s="467"/>
      <c r="D924" s="483"/>
      <c r="E924" s="483"/>
      <c r="F924" s="880" t="str">
        <f>'2. CAD NCCF'!F924:L924</f>
        <v xml:space="preserve">Sovereigh &amp; central bank GS </v>
      </c>
      <c r="G924" s="881"/>
      <c r="H924" s="881"/>
      <c r="I924" s="881"/>
      <c r="J924" s="881"/>
      <c r="K924" s="881"/>
      <c r="L924" s="882"/>
      <c r="M924" s="400">
        <f>'2. CAD NCCF'!M924+'3. USD NCCF'!M924+'4. EUR NCCF'!M924+'5. GBP NCCF'!M924+'6. Other(Incld) NCCF'!M924</f>
        <v>0</v>
      </c>
      <c r="N924" s="411">
        <f>'2. CAD NCCF'!N924+'3. USD NCCF'!N924+'4. EUR NCCF'!N924+'5. GBP NCCF'!N924+'6. Other(Incld) NCCF'!N924</f>
        <v>0</v>
      </c>
      <c r="O924" s="414">
        <f>'2. CAD NCCF'!O924+'3. USD NCCF'!O924+'4. EUR NCCF'!O924+'5. GBP NCCF'!O924+'6. Other(Incld) NCCF'!O924</f>
        <v>0</v>
      </c>
      <c r="P924" s="414">
        <f>'2. CAD NCCF'!P924+'3. USD NCCF'!P924+'4. EUR NCCF'!P924+'5. GBP NCCF'!P924+'6. Other(Incld) NCCF'!P924</f>
        <v>0</v>
      </c>
      <c r="Q924" s="415">
        <f>'2. CAD NCCF'!Q924+'3. USD NCCF'!Q924+'4. EUR NCCF'!Q924+'5. GBP NCCF'!Q924+'6. Other(Incld) NCCF'!Q924</f>
        <v>0</v>
      </c>
      <c r="R924" s="411">
        <f>'2. CAD NCCF'!R924+'3. USD NCCF'!R924+'4. EUR NCCF'!R924+'5. GBP NCCF'!R924+'6. Other(Incld) NCCF'!R924</f>
        <v>0</v>
      </c>
      <c r="S924" s="414">
        <f>'2. CAD NCCF'!S924+'3. USD NCCF'!S924+'4. EUR NCCF'!S924+'5. GBP NCCF'!S924+'6. Other(Incld) NCCF'!S924</f>
        <v>0</v>
      </c>
      <c r="T924" s="414">
        <f>'2. CAD NCCF'!T924+'3. USD NCCF'!T924+'4. EUR NCCF'!T924+'5. GBP NCCF'!T924+'6. Other(Incld) NCCF'!T924</f>
        <v>0</v>
      </c>
      <c r="U924" s="414">
        <f>'2. CAD NCCF'!U924+'3. USD NCCF'!U924+'4. EUR NCCF'!U924+'5. GBP NCCF'!U924+'6. Other(Incld) NCCF'!U924</f>
        <v>0</v>
      </c>
      <c r="V924" s="414">
        <f>'2. CAD NCCF'!V924+'3. USD NCCF'!V924+'4. EUR NCCF'!V924+'5. GBP NCCF'!V924+'6. Other(Incld) NCCF'!V924</f>
        <v>0</v>
      </c>
      <c r="W924" s="414">
        <f>'2. CAD NCCF'!W924+'3. USD NCCF'!W924+'4. EUR NCCF'!W924+'5. GBP NCCF'!W924+'6. Other(Incld) NCCF'!W924</f>
        <v>0</v>
      </c>
      <c r="X924" s="414">
        <f>'2. CAD NCCF'!X924+'3. USD NCCF'!X924+'4. EUR NCCF'!X924+'5. GBP NCCF'!X924+'6. Other(Incld) NCCF'!X924</f>
        <v>0</v>
      </c>
      <c r="Y924" s="414">
        <f>'2. CAD NCCF'!Y924+'3. USD NCCF'!Y924+'4. EUR NCCF'!Y924+'5. GBP NCCF'!Y924+'6. Other(Incld) NCCF'!Y924</f>
        <v>0</v>
      </c>
      <c r="Z924" s="414">
        <f>'2. CAD NCCF'!Z924+'3. USD NCCF'!Z924+'4. EUR NCCF'!Z924+'5. GBP NCCF'!Z924+'6. Other(Incld) NCCF'!Z924</f>
        <v>0</v>
      </c>
      <c r="AA924" s="414">
        <f>'2. CAD NCCF'!AA924+'3. USD NCCF'!AA924+'4. EUR NCCF'!AA924+'5. GBP NCCF'!AA924+'6. Other(Incld) NCCF'!AA924</f>
        <v>0</v>
      </c>
      <c r="AB924" s="415">
        <f>'2. CAD NCCF'!AB924+'3. USD NCCF'!AB924+'4. EUR NCCF'!AB924+'5. GBP NCCF'!AB924+'6. Other(Incld) NCCF'!AB924</f>
        <v>0</v>
      </c>
      <c r="AC924" s="400">
        <f>'2. CAD NCCF'!AC924+'3. USD NCCF'!AC924+'4. EUR NCCF'!AC924+'5. GBP NCCF'!AC924+'6. Other(Incld) NCCF'!AC924</f>
        <v>0</v>
      </c>
      <c r="AD924" s="891"/>
      <c r="AE924" s="889"/>
      <c r="AF924" s="890"/>
    </row>
    <row r="925" spans="1:32" ht="15" customHeight="1" outlineLevel="1" x14ac:dyDescent="0.2">
      <c r="A925" s="222">
        <v>245</v>
      </c>
      <c r="B925" s="466"/>
      <c r="C925" s="467"/>
      <c r="D925" s="260"/>
      <c r="E925" s="260"/>
      <c r="F925" s="880" t="str">
        <f>'2. CAD NCCF'!F925:L925</f>
        <v>State, provincial &amp; agency GS</v>
      </c>
      <c r="G925" s="881"/>
      <c r="H925" s="881"/>
      <c r="I925" s="881"/>
      <c r="J925" s="881"/>
      <c r="K925" s="881"/>
      <c r="L925" s="882"/>
      <c r="M925" s="400">
        <f>'2. CAD NCCF'!M925+'3. USD NCCF'!M925+'4. EUR NCCF'!M925+'5. GBP NCCF'!M925+'6. Other(Incld) NCCF'!M925</f>
        <v>0</v>
      </c>
      <c r="N925" s="411">
        <f>'2. CAD NCCF'!N925+'3. USD NCCF'!N925+'4. EUR NCCF'!N925+'5. GBP NCCF'!N925+'6. Other(Incld) NCCF'!N925</f>
        <v>0</v>
      </c>
      <c r="O925" s="414">
        <f>'2. CAD NCCF'!O925+'3. USD NCCF'!O925+'4. EUR NCCF'!O925+'5. GBP NCCF'!O925+'6. Other(Incld) NCCF'!O925</f>
        <v>0</v>
      </c>
      <c r="P925" s="414">
        <f>'2. CAD NCCF'!P925+'3. USD NCCF'!P925+'4. EUR NCCF'!P925+'5. GBP NCCF'!P925+'6. Other(Incld) NCCF'!P925</f>
        <v>0</v>
      </c>
      <c r="Q925" s="415">
        <f>'2. CAD NCCF'!Q925+'3. USD NCCF'!Q925+'4. EUR NCCF'!Q925+'5. GBP NCCF'!Q925+'6. Other(Incld) NCCF'!Q925</f>
        <v>0</v>
      </c>
      <c r="R925" s="411">
        <f>'2. CAD NCCF'!R925+'3. USD NCCF'!R925+'4. EUR NCCF'!R925+'5. GBP NCCF'!R925+'6. Other(Incld) NCCF'!R925</f>
        <v>0</v>
      </c>
      <c r="S925" s="414">
        <f>'2. CAD NCCF'!S925+'3. USD NCCF'!S925+'4. EUR NCCF'!S925+'5. GBP NCCF'!S925+'6. Other(Incld) NCCF'!S925</f>
        <v>0</v>
      </c>
      <c r="T925" s="414">
        <f>'2. CAD NCCF'!T925+'3. USD NCCF'!T925+'4. EUR NCCF'!T925+'5. GBP NCCF'!T925+'6. Other(Incld) NCCF'!T925</f>
        <v>0</v>
      </c>
      <c r="U925" s="414">
        <f>'2. CAD NCCF'!U925+'3. USD NCCF'!U925+'4. EUR NCCF'!U925+'5. GBP NCCF'!U925+'6. Other(Incld) NCCF'!U925</f>
        <v>0</v>
      </c>
      <c r="V925" s="414">
        <f>'2. CAD NCCF'!V925+'3. USD NCCF'!V925+'4. EUR NCCF'!V925+'5. GBP NCCF'!V925+'6. Other(Incld) NCCF'!V925</f>
        <v>0</v>
      </c>
      <c r="W925" s="414">
        <f>'2. CAD NCCF'!W925+'3. USD NCCF'!W925+'4. EUR NCCF'!W925+'5. GBP NCCF'!W925+'6. Other(Incld) NCCF'!W925</f>
        <v>0</v>
      </c>
      <c r="X925" s="414">
        <f>'2. CAD NCCF'!X925+'3. USD NCCF'!X925+'4. EUR NCCF'!X925+'5. GBP NCCF'!X925+'6. Other(Incld) NCCF'!X925</f>
        <v>0</v>
      </c>
      <c r="Y925" s="414">
        <f>'2. CAD NCCF'!Y925+'3. USD NCCF'!Y925+'4. EUR NCCF'!Y925+'5. GBP NCCF'!Y925+'6. Other(Incld) NCCF'!Y925</f>
        <v>0</v>
      </c>
      <c r="Z925" s="414">
        <f>'2. CAD NCCF'!Z925+'3. USD NCCF'!Z925+'4. EUR NCCF'!Z925+'5. GBP NCCF'!Z925+'6. Other(Incld) NCCF'!Z925</f>
        <v>0</v>
      </c>
      <c r="AA925" s="414">
        <f>'2. CAD NCCF'!AA925+'3. USD NCCF'!AA925+'4. EUR NCCF'!AA925+'5. GBP NCCF'!AA925+'6. Other(Incld) NCCF'!AA925</f>
        <v>0</v>
      </c>
      <c r="AB925" s="415">
        <f>'2. CAD NCCF'!AB925+'3. USD NCCF'!AB925+'4. EUR NCCF'!AB925+'5. GBP NCCF'!AB925+'6. Other(Incld) NCCF'!AB925</f>
        <v>0</v>
      </c>
      <c r="AC925" s="400">
        <f>'2. CAD NCCF'!AC925+'3. USD NCCF'!AC925+'4. EUR NCCF'!AC925+'5. GBP NCCF'!AC925+'6. Other(Incld) NCCF'!AC925</f>
        <v>0</v>
      </c>
      <c r="AD925" s="891"/>
      <c r="AE925" s="889"/>
      <c r="AF925" s="890"/>
    </row>
    <row r="926" spans="1:32" ht="15" customHeight="1" outlineLevel="1" x14ac:dyDescent="0.2">
      <c r="A926" s="222">
        <v>246</v>
      </c>
      <c r="B926" s="466"/>
      <c r="C926" s="467"/>
      <c r="D926" s="260"/>
      <c r="E926" s="260"/>
      <c r="F926" s="880" t="str">
        <f>'2. CAD NCCF'!F926:L926</f>
        <v>State municipal GS</v>
      </c>
      <c r="G926" s="881"/>
      <c r="H926" s="881"/>
      <c r="I926" s="881"/>
      <c r="J926" s="881"/>
      <c r="K926" s="881"/>
      <c r="L926" s="882"/>
      <c r="M926" s="400">
        <f>'2. CAD NCCF'!M926+'3. USD NCCF'!M926+'4. EUR NCCF'!M926+'5. GBP NCCF'!M926+'6. Other(Incld) NCCF'!M926</f>
        <v>0</v>
      </c>
      <c r="N926" s="411">
        <f>'2. CAD NCCF'!N926+'3. USD NCCF'!N926+'4. EUR NCCF'!N926+'5. GBP NCCF'!N926+'6. Other(Incld) NCCF'!N926</f>
        <v>0</v>
      </c>
      <c r="O926" s="414">
        <f>'2. CAD NCCF'!O926+'3. USD NCCF'!O926+'4. EUR NCCF'!O926+'5. GBP NCCF'!O926+'6. Other(Incld) NCCF'!O926</f>
        <v>0</v>
      </c>
      <c r="P926" s="414">
        <f>'2. CAD NCCF'!P926+'3. USD NCCF'!P926+'4. EUR NCCF'!P926+'5. GBP NCCF'!P926+'6. Other(Incld) NCCF'!P926</f>
        <v>0</v>
      </c>
      <c r="Q926" s="415">
        <f>'2. CAD NCCF'!Q926+'3. USD NCCF'!Q926+'4. EUR NCCF'!Q926+'5. GBP NCCF'!Q926+'6. Other(Incld) NCCF'!Q926</f>
        <v>0</v>
      </c>
      <c r="R926" s="411">
        <f>'2. CAD NCCF'!R926+'3. USD NCCF'!R926+'4. EUR NCCF'!R926+'5. GBP NCCF'!R926+'6. Other(Incld) NCCF'!R926</f>
        <v>0</v>
      </c>
      <c r="S926" s="414">
        <f>'2. CAD NCCF'!S926+'3. USD NCCF'!S926+'4. EUR NCCF'!S926+'5. GBP NCCF'!S926+'6. Other(Incld) NCCF'!S926</f>
        <v>0</v>
      </c>
      <c r="T926" s="414">
        <f>'2. CAD NCCF'!T926+'3. USD NCCF'!T926+'4. EUR NCCF'!T926+'5. GBP NCCF'!T926+'6. Other(Incld) NCCF'!T926</f>
        <v>0</v>
      </c>
      <c r="U926" s="414">
        <f>'2. CAD NCCF'!U926+'3. USD NCCF'!U926+'4. EUR NCCF'!U926+'5. GBP NCCF'!U926+'6. Other(Incld) NCCF'!U926</f>
        <v>0</v>
      </c>
      <c r="V926" s="414">
        <f>'2. CAD NCCF'!V926+'3. USD NCCF'!V926+'4. EUR NCCF'!V926+'5. GBP NCCF'!V926+'6. Other(Incld) NCCF'!V926</f>
        <v>0</v>
      </c>
      <c r="W926" s="414">
        <f>'2. CAD NCCF'!W926+'3. USD NCCF'!W926+'4. EUR NCCF'!W926+'5. GBP NCCF'!W926+'6. Other(Incld) NCCF'!W926</f>
        <v>0</v>
      </c>
      <c r="X926" s="414">
        <f>'2. CAD NCCF'!X926+'3. USD NCCF'!X926+'4. EUR NCCF'!X926+'5. GBP NCCF'!X926+'6. Other(Incld) NCCF'!X926</f>
        <v>0</v>
      </c>
      <c r="Y926" s="414">
        <f>'2. CAD NCCF'!Y926+'3. USD NCCF'!Y926+'4. EUR NCCF'!Y926+'5. GBP NCCF'!Y926+'6. Other(Incld) NCCF'!Y926</f>
        <v>0</v>
      </c>
      <c r="Z926" s="414">
        <f>'2. CAD NCCF'!Z926+'3. USD NCCF'!Z926+'4. EUR NCCF'!Z926+'5. GBP NCCF'!Z926+'6. Other(Incld) NCCF'!Z926</f>
        <v>0</v>
      </c>
      <c r="AA926" s="414">
        <f>'2. CAD NCCF'!AA926+'3. USD NCCF'!AA926+'4. EUR NCCF'!AA926+'5. GBP NCCF'!AA926+'6. Other(Incld) NCCF'!AA926</f>
        <v>0</v>
      </c>
      <c r="AB926" s="415">
        <f>'2. CAD NCCF'!AB926+'3. USD NCCF'!AB926+'4. EUR NCCF'!AB926+'5. GBP NCCF'!AB926+'6. Other(Incld) NCCF'!AB926</f>
        <v>0</v>
      </c>
      <c r="AC926" s="400">
        <f>'2. CAD NCCF'!AC926+'3. USD NCCF'!AC926+'4. EUR NCCF'!AC926+'5. GBP NCCF'!AC926+'6. Other(Incld) NCCF'!AC926</f>
        <v>0</v>
      </c>
      <c r="AD926" s="891"/>
      <c r="AE926" s="889"/>
      <c r="AF926" s="890"/>
    </row>
    <row r="927" spans="1:32" ht="15" customHeight="1" outlineLevel="1" x14ac:dyDescent="0.2">
      <c r="A927" s="222">
        <v>247</v>
      </c>
      <c r="B927" s="466"/>
      <c r="C927" s="467"/>
      <c r="D927" s="261"/>
      <c r="E927" s="261"/>
      <c r="F927" s="880" t="str">
        <f>'2. CAD NCCF'!F927:L927</f>
        <v>Supranational and multilateral development bank GS</v>
      </c>
      <c r="G927" s="881"/>
      <c r="H927" s="881"/>
      <c r="I927" s="881"/>
      <c r="J927" s="881"/>
      <c r="K927" s="881"/>
      <c r="L927" s="882"/>
      <c r="M927" s="400">
        <f>'2. CAD NCCF'!M927+'3. USD NCCF'!M927+'4. EUR NCCF'!M927+'5. GBP NCCF'!M927+'6. Other(Incld) NCCF'!M927</f>
        <v>0</v>
      </c>
      <c r="N927" s="411">
        <f>'2. CAD NCCF'!N927+'3. USD NCCF'!N927+'4. EUR NCCF'!N927+'5. GBP NCCF'!N927+'6. Other(Incld) NCCF'!N927</f>
        <v>0</v>
      </c>
      <c r="O927" s="414">
        <f>'2. CAD NCCF'!O927+'3. USD NCCF'!O927+'4. EUR NCCF'!O927+'5. GBP NCCF'!O927+'6. Other(Incld) NCCF'!O927</f>
        <v>0</v>
      </c>
      <c r="P927" s="414">
        <f>'2. CAD NCCF'!P927+'3. USD NCCF'!P927+'4. EUR NCCF'!P927+'5. GBP NCCF'!P927+'6. Other(Incld) NCCF'!P927</f>
        <v>0</v>
      </c>
      <c r="Q927" s="415">
        <f>'2. CAD NCCF'!Q927+'3. USD NCCF'!Q927+'4. EUR NCCF'!Q927+'5. GBP NCCF'!Q927+'6. Other(Incld) NCCF'!Q927</f>
        <v>0</v>
      </c>
      <c r="R927" s="411">
        <f>'2. CAD NCCF'!R927+'3. USD NCCF'!R927+'4. EUR NCCF'!R927+'5. GBP NCCF'!R927+'6. Other(Incld) NCCF'!R927</f>
        <v>0</v>
      </c>
      <c r="S927" s="414">
        <f>'2. CAD NCCF'!S927+'3. USD NCCF'!S927+'4. EUR NCCF'!S927+'5. GBP NCCF'!S927+'6. Other(Incld) NCCF'!S927</f>
        <v>0</v>
      </c>
      <c r="T927" s="414">
        <f>'2. CAD NCCF'!T927+'3. USD NCCF'!T927+'4. EUR NCCF'!T927+'5. GBP NCCF'!T927+'6. Other(Incld) NCCF'!T927</f>
        <v>0</v>
      </c>
      <c r="U927" s="414">
        <f>'2. CAD NCCF'!U927+'3. USD NCCF'!U927+'4. EUR NCCF'!U927+'5. GBP NCCF'!U927+'6. Other(Incld) NCCF'!U927</f>
        <v>0</v>
      </c>
      <c r="V927" s="414">
        <f>'2. CAD NCCF'!V927+'3. USD NCCF'!V927+'4. EUR NCCF'!V927+'5. GBP NCCF'!V927+'6. Other(Incld) NCCF'!V927</f>
        <v>0</v>
      </c>
      <c r="W927" s="414">
        <f>'2. CAD NCCF'!W927+'3. USD NCCF'!W927+'4. EUR NCCF'!W927+'5. GBP NCCF'!W927+'6. Other(Incld) NCCF'!W927</f>
        <v>0</v>
      </c>
      <c r="X927" s="414">
        <f>'2. CAD NCCF'!X927+'3. USD NCCF'!X927+'4. EUR NCCF'!X927+'5. GBP NCCF'!X927+'6. Other(Incld) NCCF'!X927</f>
        <v>0</v>
      </c>
      <c r="Y927" s="414">
        <f>'2. CAD NCCF'!Y927+'3. USD NCCF'!Y927+'4. EUR NCCF'!Y927+'5. GBP NCCF'!Y927+'6. Other(Incld) NCCF'!Y927</f>
        <v>0</v>
      </c>
      <c r="Z927" s="414">
        <f>'2. CAD NCCF'!Z927+'3. USD NCCF'!Z927+'4. EUR NCCF'!Z927+'5. GBP NCCF'!Z927+'6. Other(Incld) NCCF'!Z927</f>
        <v>0</v>
      </c>
      <c r="AA927" s="414">
        <f>'2. CAD NCCF'!AA927+'3. USD NCCF'!AA927+'4. EUR NCCF'!AA927+'5. GBP NCCF'!AA927+'6. Other(Incld) NCCF'!AA927</f>
        <v>0</v>
      </c>
      <c r="AB927" s="415">
        <f>'2. CAD NCCF'!AB927+'3. USD NCCF'!AB927+'4. EUR NCCF'!AB927+'5. GBP NCCF'!AB927+'6. Other(Incld) NCCF'!AB927</f>
        <v>0</v>
      </c>
      <c r="AC927" s="400">
        <f>'2. CAD NCCF'!AC927+'3. USD NCCF'!AC927+'4. EUR NCCF'!AC927+'5. GBP NCCF'!AC927+'6. Other(Incld) NCCF'!AC927</f>
        <v>0</v>
      </c>
      <c r="AD927" s="886"/>
      <c r="AE927" s="887"/>
      <c r="AF927" s="888"/>
    </row>
    <row r="928" spans="1:32" ht="15" outlineLevel="1" x14ac:dyDescent="0.2">
      <c r="A928" s="222">
        <v>248</v>
      </c>
      <c r="B928" s="466"/>
      <c r="C928" s="467"/>
      <c r="D928" s="868" t="str">
        <f>'2. CAD NCCF'!D928:AF928</f>
        <v>Mortgage backed securities (MBS)</v>
      </c>
      <c r="E928" s="869"/>
      <c r="F928" s="869"/>
      <c r="G928" s="869"/>
      <c r="H928" s="869"/>
      <c r="I928" s="869"/>
      <c r="J928" s="869"/>
      <c r="K928" s="869"/>
      <c r="L928" s="869"/>
      <c r="M928" s="869"/>
      <c r="N928" s="869"/>
      <c r="O928" s="869"/>
      <c r="P928" s="869"/>
      <c r="Q928" s="869"/>
      <c r="R928" s="869"/>
      <c r="S928" s="869"/>
      <c r="T928" s="869"/>
      <c r="U928" s="869"/>
      <c r="V928" s="869"/>
      <c r="W928" s="869"/>
      <c r="X928" s="869"/>
      <c r="Y928" s="869"/>
      <c r="Z928" s="869"/>
      <c r="AA928" s="869"/>
      <c r="AB928" s="869"/>
      <c r="AC928" s="869"/>
      <c r="AD928" s="936"/>
      <c r="AE928" s="936"/>
      <c r="AF928" s="937"/>
    </row>
    <row r="929" spans="1:32" ht="15.75" customHeight="1" outlineLevel="1" x14ac:dyDescent="0.2">
      <c r="A929" s="222">
        <v>249</v>
      </c>
      <c r="B929" s="466"/>
      <c r="C929" s="467"/>
      <c r="D929" s="261"/>
      <c r="E929" s="933" t="str">
        <f>'2. CAD NCCF'!E929:L929</f>
        <v>Agency MBS</v>
      </c>
      <c r="F929" s="934"/>
      <c r="G929" s="934"/>
      <c r="H929" s="934"/>
      <c r="I929" s="934"/>
      <c r="J929" s="934"/>
      <c r="K929" s="934"/>
      <c r="L929" s="935"/>
      <c r="M929" s="399">
        <f>SUBTOTAL(9,M930:M932)</f>
        <v>0</v>
      </c>
      <c r="N929" s="402">
        <f t="shared" ref="N929:AC929" si="1199">SUBTOTAL(9,N930:N932)</f>
        <v>0</v>
      </c>
      <c r="O929" s="406">
        <f t="shared" si="1199"/>
        <v>0</v>
      </c>
      <c r="P929" s="405">
        <f t="shared" si="1199"/>
        <v>0</v>
      </c>
      <c r="Q929" s="407">
        <f t="shared" si="1199"/>
        <v>0</v>
      </c>
      <c r="R929" s="402">
        <f t="shared" si="1199"/>
        <v>0</v>
      </c>
      <c r="S929" s="405">
        <f t="shared" si="1199"/>
        <v>0</v>
      </c>
      <c r="T929" s="406">
        <f t="shared" si="1199"/>
        <v>0</v>
      </c>
      <c r="U929" s="405">
        <f t="shared" si="1199"/>
        <v>0</v>
      </c>
      <c r="V929" s="406">
        <f t="shared" si="1199"/>
        <v>0</v>
      </c>
      <c r="W929" s="405">
        <f t="shared" si="1199"/>
        <v>0</v>
      </c>
      <c r="X929" s="406">
        <f t="shared" si="1199"/>
        <v>0</v>
      </c>
      <c r="Y929" s="405">
        <f t="shared" si="1199"/>
        <v>0</v>
      </c>
      <c r="Z929" s="406">
        <f t="shared" si="1199"/>
        <v>0</v>
      </c>
      <c r="AA929" s="405">
        <f t="shared" si="1199"/>
        <v>0</v>
      </c>
      <c r="AB929" s="407">
        <f t="shared" si="1199"/>
        <v>0</v>
      </c>
      <c r="AC929" s="399">
        <f t="shared" si="1199"/>
        <v>0</v>
      </c>
      <c r="AD929" s="883"/>
      <c r="AE929" s="884"/>
      <c r="AF929" s="885"/>
    </row>
    <row r="930" spans="1:32" ht="15" outlineLevel="1" x14ac:dyDescent="0.2">
      <c r="A930" s="222">
        <v>250</v>
      </c>
      <c r="B930" s="466"/>
      <c r="C930" s="467"/>
      <c r="D930" s="261"/>
      <c r="E930" s="475"/>
      <c r="F930" s="880" t="str">
        <f>'2. CAD NCCF'!F930:L930</f>
        <v>Agency MBS, high rated</v>
      </c>
      <c r="G930" s="881"/>
      <c r="H930" s="881"/>
      <c r="I930" s="881"/>
      <c r="J930" s="881"/>
      <c r="K930" s="881"/>
      <c r="L930" s="882"/>
      <c r="M930" s="400">
        <f>'2. CAD NCCF'!M930+'3. USD NCCF'!M930+'4. EUR NCCF'!M930+'5. GBP NCCF'!M930+'6. Other(Incld) NCCF'!M930</f>
        <v>0</v>
      </c>
      <c r="N930" s="411">
        <f>'2. CAD NCCF'!N930+'3. USD NCCF'!N930+'4. EUR NCCF'!N930+'5. GBP NCCF'!N930+'6. Other(Incld) NCCF'!N930</f>
        <v>0</v>
      </c>
      <c r="O930" s="414">
        <f>'2. CAD NCCF'!O930+'3. USD NCCF'!O930+'4. EUR NCCF'!O930+'5. GBP NCCF'!O930+'6. Other(Incld) NCCF'!O930</f>
        <v>0</v>
      </c>
      <c r="P930" s="414">
        <f>'2. CAD NCCF'!P930+'3. USD NCCF'!P930+'4. EUR NCCF'!P930+'5. GBP NCCF'!P930+'6. Other(Incld) NCCF'!P930</f>
        <v>0</v>
      </c>
      <c r="Q930" s="415">
        <f>'2. CAD NCCF'!Q930+'3. USD NCCF'!Q930+'4. EUR NCCF'!Q930+'5. GBP NCCF'!Q930+'6. Other(Incld) NCCF'!Q930</f>
        <v>0</v>
      </c>
      <c r="R930" s="411">
        <f>'2. CAD NCCF'!R930+'3. USD NCCF'!R930+'4. EUR NCCF'!R930+'5. GBP NCCF'!R930+'6. Other(Incld) NCCF'!R930</f>
        <v>0</v>
      </c>
      <c r="S930" s="414">
        <f>'2. CAD NCCF'!S930+'3. USD NCCF'!S930+'4. EUR NCCF'!S930+'5. GBP NCCF'!S930+'6. Other(Incld) NCCF'!S930</f>
        <v>0</v>
      </c>
      <c r="T930" s="414">
        <f>'2. CAD NCCF'!T930+'3. USD NCCF'!T930+'4. EUR NCCF'!T930+'5. GBP NCCF'!T930+'6. Other(Incld) NCCF'!T930</f>
        <v>0</v>
      </c>
      <c r="U930" s="414">
        <f>'2. CAD NCCF'!U930+'3. USD NCCF'!U930+'4. EUR NCCF'!U930+'5. GBP NCCF'!U930+'6. Other(Incld) NCCF'!U930</f>
        <v>0</v>
      </c>
      <c r="V930" s="414">
        <f>'2. CAD NCCF'!V930+'3. USD NCCF'!V930+'4. EUR NCCF'!V930+'5. GBP NCCF'!V930+'6. Other(Incld) NCCF'!V930</f>
        <v>0</v>
      </c>
      <c r="W930" s="414">
        <f>'2. CAD NCCF'!W930+'3. USD NCCF'!W930+'4. EUR NCCF'!W930+'5. GBP NCCF'!W930+'6. Other(Incld) NCCF'!W930</f>
        <v>0</v>
      </c>
      <c r="X930" s="414">
        <f>'2. CAD NCCF'!X930+'3. USD NCCF'!X930+'4. EUR NCCF'!X930+'5. GBP NCCF'!X930+'6. Other(Incld) NCCF'!X930</f>
        <v>0</v>
      </c>
      <c r="Y930" s="414">
        <f>'2. CAD NCCF'!Y930+'3. USD NCCF'!Y930+'4. EUR NCCF'!Y930+'5. GBP NCCF'!Y930+'6. Other(Incld) NCCF'!Y930</f>
        <v>0</v>
      </c>
      <c r="Z930" s="414">
        <f>'2. CAD NCCF'!Z930+'3. USD NCCF'!Z930+'4. EUR NCCF'!Z930+'5. GBP NCCF'!Z930+'6. Other(Incld) NCCF'!Z930</f>
        <v>0</v>
      </c>
      <c r="AA930" s="414">
        <f>'2. CAD NCCF'!AA930+'3. USD NCCF'!AA930+'4. EUR NCCF'!AA930+'5. GBP NCCF'!AA930+'6. Other(Incld) NCCF'!AA930</f>
        <v>0</v>
      </c>
      <c r="AB930" s="415">
        <f>'2. CAD NCCF'!AB930+'3. USD NCCF'!AB930+'4. EUR NCCF'!AB930+'5. GBP NCCF'!AB930+'6. Other(Incld) NCCF'!AB930</f>
        <v>0</v>
      </c>
      <c r="AC930" s="400">
        <f>'2. CAD NCCF'!AC930+'3. USD NCCF'!AC930+'4. EUR NCCF'!AC930+'5. GBP NCCF'!AC930+'6. Other(Incld) NCCF'!AC930</f>
        <v>0</v>
      </c>
      <c r="AD930" s="891"/>
      <c r="AE930" s="889"/>
      <c r="AF930" s="890"/>
    </row>
    <row r="931" spans="1:32" ht="15" customHeight="1" outlineLevel="1" x14ac:dyDescent="0.2">
      <c r="A931" s="222">
        <v>251</v>
      </c>
      <c r="B931" s="466"/>
      <c r="C931" s="467"/>
      <c r="D931" s="261"/>
      <c r="E931" s="475"/>
      <c r="F931" s="880" t="str">
        <f>'2. CAD NCCF'!F931:L931</f>
        <v>Agency MBS, medium rated</v>
      </c>
      <c r="G931" s="881"/>
      <c r="H931" s="881"/>
      <c r="I931" s="881"/>
      <c r="J931" s="881"/>
      <c r="K931" s="881"/>
      <c r="L931" s="882"/>
      <c r="M931" s="400">
        <f>'2. CAD NCCF'!M931+'3. USD NCCF'!M931+'4. EUR NCCF'!M931+'5. GBP NCCF'!M931+'6. Other(Incld) NCCF'!M931</f>
        <v>0</v>
      </c>
      <c r="N931" s="411">
        <f>'2. CAD NCCF'!N931+'3. USD NCCF'!N931+'4. EUR NCCF'!N931+'5. GBP NCCF'!N931+'6. Other(Incld) NCCF'!N931</f>
        <v>0</v>
      </c>
      <c r="O931" s="414">
        <f>'2. CAD NCCF'!O931+'3. USD NCCF'!O931+'4. EUR NCCF'!O931+'5. GBP NCCF'!O931+'6. Other(Incld) NCCF'!O931</f>
        <v>0</v>
      </c>
      <c r="P931" s="414">
        <f>'2. CAD NCCF'!P931+'3. USD NCCF'!P931+'4. EUR NCCF'!P931+'5. GBP NCCF'!P931+'6. Other(Incld) NCCF'!P931</f>
        <v>0</v>
      </c>
      <c r="Q931" s="415">
        <f>'2. CAD NCCF'!Q931+'3. USD NCCF'!Q931+'4. EUR NCCF'!Q931+'5. GBP NCCF'!Q931+'6. Other(Incld) NCCF'!Q931</f>
        <v>0</v>
      </c>
      <c r="R931" s="411">
        <f>'2. CAD NCCF'!R931+'3. USD NCCF'!R931+'4. EUR NCCF'!R931+'5. GBP NCCF'!R931+'6. Other(Incld) NCCF'!R931</f>
        <v>0</v>
      </c>
      <c r="S931" s="414">
        <f>'2. CAD NCCF'!S931+'3. USD NCCF'!S931+'4. EUR NCCF'!S931+'5. GBP NCCF'!S931+'6. Other(Incld) NCCF'!S931</f>
        <v>0</v>
      </c>
      <c r="T931" s="414">
        <f>'2. CAD NCCF'!T931+'3. USD NCCF'!T931+'4. EUR NCCF'!T931+'5. GBP NCCF'!T931+'6. Other(Incld) NCCF'!T931</f>
        <v>0</v>
      </c>
      <c r="U931" s="414">
        <f>'2. CAD NCCF'!U931+'3. USD NCCF'!U931+'4. EUR NCCF'!U931+'5. GBP NCCF'!U931+'6. Other(Incld) NCCF'!U931</f>
        <v>0</v>
      </c>
      <c r="V931" s="414">
        <f>'2. CAD NCCF'!V931+'3. USD NCCF'!V931+'4. EUR NCCF'!V931+'5. GBP NCCF'!V931+'6. Other(Incld) NCCF'!V931</f>
        <v>0</v>
      </c>
      <c r="W931" s="414">
        <f>'2. CAD NCCF'!W931+'3. USD NCCF'!W931+'4. EUR NCCF'!W931+'5. GBP NCCF'!W931+'6. Other(Incld) NCCF'!W931</f>
        <v>0</v>
      </c>
      <c r="X931" s="414">
        <f>'2. CAD NCCF'!X931+'3. USD NCCF'!X931+'4. EUR NCCF'!X931+'5. GBP NCCF'!X931+'6. Other(Incld) NCCF'!X931</f>
        <v>0</v>
      </c>
      <c r="Y931" s="414">
        <f>'2. CAD NCCF'!Y931+'3. USD NCCF'!Y931+'4. EUR NCCF'!Y931+'5. GBP NCCF'!Y931+'6. Other(Incld) NCCF'!Y931</f>
        <v>0</v>
      </c>
      <c r="Z931" s="414">
        <f>'2. CAD NCCF'!Z931+'3. USD NCCF'!Z931+'4. EUR NCCF'!Z931+'5. GBP NCCF'!Z931+'6. Other(Incld) NCCF'!Z931</f>
        <v>0</v>
      </c>
      <c r="AA931" s="414">
        <f>'2. CAD NCCF'!AA931+'3. USD NCCF'!AA931+'4. EUR NCCF'!AA931+'5. GBP NCCF'!AA931+'6. Other(Incld) NCCF'!AA931</f>
        <v>0</v>
      </c>
      <c r="AB931" s="415">
        <f>'2. CAD NCCF'!AB931+'3. USD NCCF'!AB931+'4. EUR NCCF'!AB931+'5. GBP NCCF'!AB931+'6. Other(Incld) NCCF'!AB931</f>
        <v>0</v>
      </c>
      <c r="AC931" s="400">
        <f>'2. CAD NCCF'!AC931+'3. USD NCCF'!AC931+'4. EUR NCCF'!AC931+'5. GBP NCCF'!AC931+'6. Other(Incld) NCCF'!AC931</f>
        <v>0</v>
      </c>
      <c r="AD931" s="891"/>
      <c r="AE931" s="889"/>
      <c r="AF931" s="890"/>
    </row>
    <row r="932" spans="1:32" ht="15" customHeight="1" outlineLevel="1" x14ac:dyDescent="0.2">
      <c r="A932" s="222">
        <v>252</v>
      </c>
      <c r="B932" s="466"/>
      <c r="C932" s="467"/>
      <c r="D932" s="261"/>
      <c r="E932" s="475"/>
      <c r="F932" s="880" t="str">
        <f>'2. CAD NCCF'!F932:L932</f>
        <v>Agency MBS, low or not rated</v>
      </c>
      <c r="G932" s="881"/>
      <c r="H932" s="881"/>
      <c r="I932" s="881"/>
      <c r="J932" s="881"/>
      <c r="K932" s="881"/>
      <c r="L932" s="882"/>
      <c r="M932" s="400">
        <f>'2. CAD NCCF'!M932+'3. USD NCCF'!M932+'4. EUR NCCF'!M932+'5. GBP NCCF'!M932+'6. Other(Incld) NCCF'!M932</f>
        <v>0</v>
      </c>
      <c r="N932" s="411">
        <f>'2. CAD NCCF'!N932+'3. USD NCCF'!N932+'4. EUR NCCF'!N932+'5. GBP NCCF'!N932+'6. Other(Incld) NCCF'!N932</f>
        <v>0</v>
      </c>
      <c r="O932" s="414">
        <f>'2. CAD NCCF'!O932+'3. USD NCCF'!O932+'4. EUR NCCF'!O932+'5. GBP NCCF'!O932+'6. Other(Incld) NCCF'!O932</f>
        <v>0</v>
      </c>
      <c r="P932" s="414">
        <f>'2. CAD NCCF'!P932+'3. USD NCCF'!P932+'4. EUR NCCF'!P932+'5. GBP NCCF'!P932+'6. Other(Incld) NCCF'!P932</f>
        <v>0</v>
      </c>
      <c r="Q932" s="415">
        <f>'2. CAD NCCF'!Q932+'3. USD NCCF'!Q932+'4. EUR NCCF'!Q932+'5. GBP NCCF'!Q932+'6. Other(Incld) NCCF'!Q932</f>
        <v>0</v>
      </c>
      <c r="R932" s="411">
        <f>'2. CAD NCCF'!R932+'3. USD NCCF'!R932+'4. EUR NCCF'!R932+'5. GBP NCCF'!R932+'6. Other(Incld) NCCF'!R932</f>
        <v>0</v>
      </c>
      <c r="S932" s="414">
        <f>'2. CAD NCCF'!S932+'3. USD NCCF'!S932+'4. EUR NCCF'!S932+'5. GBP NCCF'!S932+'6. Other(Incld) NCCF'!S932</f>
        <v>0</v>
      </c>
      <c r="T932" s="414">
        <f>'2. CAD NCCF'!T932+'3. USD NCCF'!T932+'4. EUR NCCF'!T932+'5. GBP NCCF'!T932+'6. Other(Incld) NCCF'!T932</f>
        <v>0</v>
      </c>
      <c r="U932" s="414">
        <f>'2. CAD NCCF'!U932+'3. USD NCCF'!U932+'4. EUR NCCF'!U932+'5. GBP NCCF'!U932+'6. Other(Incld) NCCF'!U932</f>
        <v>0</v>
      </c>
      <c r="V932" s="414">
        <f>'2. CAD NCCF'!V932+'3. USD NCCF'!V932+'4. EUR NCCF'!V932+'5. GBP NCCF'!V932+'6. Other(Incld) NCCF'!V932</f>
        <v>0</v>
      </c>
      <c r="W932" s="414">
        <f>'2. CAD NCCF'!W932+'3. USD NCCF'!W932+'4. EUR NCCF'!W932+'5. GBP NCCF'!W932+'6. Other(Incld) NCCF'!W932</f>
        <v>0</v>
      </c>
      <c r="X932" s="414">
        <f>'2. CAD NCCF'!X932+'3. USD NCCF'!X932+'4. EUR NCCF'!X932+'5. GBP NCCF'!X932+'6. Other(Incld) NCCF'!X932</f>
        <v>0</v>
      </c>
      <c r="Y932" s="414">
        <f>'2. CAD NCCF'!Y932+'3. USD NCCF'!Y932+'4. EUR NCCF'!Y932+'5. GBP NCCF'!Y932+'6. Other(Incld) NCCF'!Y932</f>
        <v>0</v>
      </c>
      <c r="Z932" s="414">
        <f>'2. CAD NCCF'!Z932+'3. USD NCCF'!Z932+'4. EUR NCCF'!Z932+'5. GBP NCCF'!Z932+'6. Other(Incld) NCCF'!Z932</f>
        <v>0</v>
      </c>
      <c r="AA932" s="414">
        <f>'2. CAD NCCF'!AA932+'3. USD NCCF'!AA932+'4. EUR NCCF'!AA932+'5. GBP NCCF'!AA932+'6. Other(Incld) NCCF'!AA932</f>
        <v>0</v>
      </c>
      <c r="AB932" s="415">
        <f>'2. CAD NCCF'!AB932+'3. USD NCCF'!AB932+'4. EUR NCCF'!AB932+'5. GBP NCCF'!AB932+'6. Other(Incld) NCCF'!AB932</f>
        <v>0</v>
      </c>
      <c r="AC932" s="400">
        <f>'2. CAD NCCF'!AC932+'3. USD NCCF'!AC932+'4. EUR NCCF'!AC932+'5. GBP NCCF'!AC932+'6. Other(Incld) NCCF'!AC932</f>
        <v>0</v>
      </c>
      <c r="AD932" s="891"/>
      <c r="AE932" s="889"/>
      <c r="AF932" s="890"/>
    </row>
    <row r="933" spans="1:32" ht="15" outlineLevel="1" x14ac:dyDescent="0.2">
      <c r="A933" s="222">
        <v>253</v>
      </c>
      <c r="B933" s="466"/>
      <c r="C933" s="467"/>
      <c r="D933" s="261"/>
      <c r="E933" s="994" t="str">
        <f>'2. CAD NCCF'!E933:L933</f>
        <v>Non-agency commercial MBS (CMBS)</v>
      </c>
      <c r="F933" s="995"/>
      <c r="G933" s="995"/>
      <c r="H933" s="995"/>
      <c r="I933" s="995"/>
      <c r="J933" s="995"/>
      <c r="K933" s="995"/>
      <c r="L933" s="996"/>
      <c r="M933" s="399">
        <f>SUBTOTAL(9,M934:M936)</f>
        <v>0</v>
      </c>
      <c r="N933" s="402">
        <f t="shared" ref="N933:AC933" si="1200">SUBTOTAL(9,N934:N936)</f>
        <v>0</v>
      </c>
      <c r="O933" s="406">
        <f t="shared" si="1200"/>
        <v>0</v>
      </c>
      <c r="P933" s="405">
        <f t="shared" si="1200"/>
        <v>0</v>
      </c>
      <c r="Q933" s="407">
        <f t="shared" si="1200"/>
        <v>0</v>
      </c>
      <c r="R933" s="402">
        <f t="shared" si="1200"/>
        <v>0</v>
      </c>
      <c r="S933" s="405">
        <f t="shared" si="1200"/>
        <v>0</v>
      </c>
      <c r="T933" s="406">
        <f t="shared" si="1200"/>
        <v>0</v>
      </c>
      <c r="U933" s="405">
        <f t="shared" si="1200"/>
        <v>0</v>
      </c>
      <c r="V933" s="406">
        <f t="shared" si="1200"/>
        <v>0</v>
      </c>
      <c r="W933" s="405">
        <f t="shared" si="1200"/>
        <v>0</v>
      </c>
      <c r="X933" s="406">
        <f t="shared" si="1200"/>
        <v>0</v>
      </c>
      <c r="Y933" s="405">
        <f t="shared" si="1200"/>
        <v>0</v>
      </c>
      <c r="Z933" s="406">
        <f t="shared" si="1200"/>
        <v>0</v>
      </c>
      <c r="AA933" s="405">
        <f t="shared" si="1200"/>
        <v>0</v>
      </c>
      <c r="AB933" s="407">
        <f t="shared" si="1200"/>
        <v>0</v>
      </c>
      <c r="AC933" s="399">
        <f t="shared" si="1200"/>
        <v>0</v>
      </c>
      <c r="AD933" s="891"/>
      <c r="AE933" s="889"/>
      <c r="AF933" s="890"/>
    </row>
    <row r="934" spans="1:32" ht="15" outlineLevel="1" x14ac:dyDescent="0.2">
      <c r="A934" s="222">
        <v>254</v>
      </c>
      <c r="B934" s="466"/>
      <c r="C934" s="467"/>
      <c r="D934" s="261"/>
      <c r="E934" s="266"/>
      <c r="F934" s="880" t="str">
        <f>'2. CAD NCCF'!F934:L934</f>
        <v>Non-agency CMBS, high rated</v>
      </c>
      <c r="G934" s="881"/>
      <c r="H934" s="881"/>
      <c r="I934" s="881"/>
      <c r="J934" s="881"/>
      <c r="K934" s="881"/>
      <c r="L934" s="882"/>
      <c r="M934" s="400">
        <f>'2. CAD NCCF'!M934+'3. USD NCCF'!M934+'4. EUR NCCF'!M934+'5. GBP NCCF'!M934+'6. Other(Incld) NCCF'!M934</f>
        <v>0</v>
      </c>
      <c r="N934" s="411">
        <f>'2. CAD NCCF'!N934+'3. USD NCCF'!N934+'4. EUR NCCF'!N934+'5. GBP NCCF'!N934+'6. Other(Incld) NCCF'!N934</f>
        <v>0</v>
      </c>
      <c r="O934" s="414">
        <f>'2. CAD NCCF'!O934+'3. USD NCCF'!O934+'4. EUR NCCF'!O934+'5. GBP NCCF'!O934+'6. Other(Incld) NCCF'!O934</f>
        <v>0</v>
      </c>
      <c r="P934" s="414">
        <f>'2. CAD NCCF'!P934+'3. USD NCCF'!P934+'4. EUR NCCF'!P934+'5. GBP NCCF'!P934+'6. Other(Incld) NCCF'!P934</f>
        <v>0</v>
      </c>
      <c r="Q934" s="415">
        <f>'2. CAD NCCF'!Q934+'3. USD NCCF'!Q934+'4. EUR NCCF'!Q934+'5. GBP NCCF'!Q934+'6. Other(Incld) NCCF'!Q934</f>
        <v>0</v>
      </c>
      <c r="R934" s="411">
        <f>'2. CAD NCCF'!R934+'3. USD NCCF'!R934+'4. EUR NCCF'!R934+'5. GBP NCCF'!R934+'6. Other(Incld) NCCF'!R934</f>
        <v>0</v>
      </c>
      <c r="S934" s="414">
        <f>'2. CAD NCCF'!S934+'3. USD NCCF'!S934+'4. EUR NCCF'!S934+'5. GBP NCCF'!S934+'6. Other(Incld) NCCF'!S934</f>
        <v>0</v>
      </c>
      <c r="T934" s="414">
        <f>'2. CAD NCCF'!T934+'3. USD NCCF'!T934+'4. EUR NCCF'!T934+'5. GBP NCCF'!T934+'6. Other(Incld) NCCF'!T934</f>
        <v>0</v>
      </c>
      <c r="U934" s="414">
        <f>'2. CAD NCCF'!U934+'3. USD NCCF'!U934+'4. EUR NCCF'!U934+'5. GBP NCCF'!U934+'6. Other(Incld) NCCF'!U934</f>
        <v>0</v>
      </c>
      <c r="V934" s="414">
        <f>'2. CAD NCCF'!V934+'3. USD NCCF'!V934+'4. EUR NCCF'!V934+'5. GBP NCCF'!V934+'6. Other(Incld) NCCF'!V934</f>
        <v>0</v>
      </c>
      <c r="W934" s="414">
        <f>'2. CAD NCCF'!W934+'3. USD NCCF'!W934+'4. EUR NCCF'!W934+'5. GBP NCCF'!W934+'6. Other(Incld) NCCF'!W934</f>
        <v>0</v>
      </c>
      <c r="X934" s="414">
        <f>'2. CAD NCCF'!X934+'3. USD NCCF'!X934+'4. EUR NCCF'!X934+'5. GBP NCCF'!X934+'6. Other(Incld) NCCF'!X934</f>
        <v>0</v>
      </c>
      <c r="Y934" s="414">
        <f>'2. CAD NCCF'!Y934+'3. USD NCCF'!Y934+'4. EUR NCCF'!Y934+'5. GBP NCCF'!Y934+'6. Other(Incld) NCCF'!Y934</f>
        <v>0</v>
      </c>
      <c r="Z934" s="414">
        <f>'2. CAD NCCF'!Z934+'3. USD NCCF'!Z934+'4. EUR NCCF'!Z934+'5. GBP NCCF'!Z934+'6. Other(Incld) NCCF'!Z934</f>
        <v>0</v>
      </c>
      <c r="AA934" s="414">
        <f>'2. CAD NCCF'!AA934+'3. USD NCCF'!AA934+'4. EUR NCCF'!AA934+'5. GBP NCCF'!AA934+'6. Other(Incld) NCCF'!AA934</f>
        <v>0</v>
      </c>
      <c r="AB934" s="415">
        <f>'2. CAD NCCF'!AB934+'3. USD NCCF'!AB934+'4. EUR NCCF'!AB934+'5. GBP NCCF'!AB934+'6. Other(Incld) NCCF'!AB934</f>
        <v>0</v>
      </c>
      <c r="AC934" s="400">
        <f>'2. CAD NCCF'!AC934+'3. USD NCCF'!AC934+'4. EUR NCCF'!AC934+'5. GBP NCCF'!AC934+'6. Other(Incld) NCCF'!AC934</f>
        <v>0</v>
      </c>
      <c r="AD934" s="891"/>
      <c r="AE934" s="889"/>
      <c r="AF934" s="890"/>
    </row>
    <row r="935" spans="1:32" ht="15" customHeight="1" outlineLevel="1" x14ac:dyDescent="0.2">
      <c r="A935" s="222">
        <v>255</v>
      </c>
      <c r="B935" s="466"/>
      <c r="C935" s="467"/>
      <c r="D935" s="261"/>
      <c r="E935" s="779"/>
      <c r="F935" s="880" t="str">
        <f>'2. CAD NCCF'!F935:L935</f>
        <v>Non-agency CMBS, medium rated</v>
      </c>
      <c r="G935" s="881"/>
      <c r="H935" s="881"/>
      <c r="I935" s="881"/>
      <c r="J935" s="881"/>
      <c r="K935" s="881"/>
      <c r="L935" s="882"/>
      <c r="M935" s="400">
        <f>'2. CAD NCCF'!M935+'3. USD NCCF'!M935+'4. EUR NCCF'!M935+'5. GBP NCCF'!M935+'6. Other(Incld) NCCF'!M935</f>
        <v>0</v>
      </c>
      <c r="N935" s="411">
        <f>'2. CAD NCCF'!N935+'3. USD NCCF'!N935+'4. EUR NCCF'!N935+'5. GBP NCCF'!N935+'6. Other(Incld) NCCF'!N935</f>
        <v>0</v>
      </c>
      <c r="O935" s="414">
        <f>'2. CAD NCCF'!O935+'3. USD NCCF'!O935+'4. EUR NCCF'!O935+'5. GBP NCCF'!O935+'6. Other(Incld) NCCF'!O935</f>
        <v>0</v>
      </c>
      <c r="P935" s="414">
        <f>'2. CAD NCCF'!P935+'3. USD NCCF'!P935+'4. EUR NCCF'!P935+'5. GBP NCCF'!P935+'6. Other(Incld) NCCF'!P935</f>
        <v>0</v>
      </c>
      <c r="Q935" s="415">
        <f>'2. CAD NCCF'!Q935+'3. USD NCCF'!Q935+'4. EUR NCCF'!Q935+'5. GBP NCCF'!Q935+'6. Other(Incld) NCCF'!Q935</f>
        <v>0</v>
      </c>
      <c r="R935" s="411">
        <f>'2. CAD NCCF'!R935+'3. USD NCCF'!R935+'4. EUR NCCF'!R935+'5. GBP NCCF'!R935+'6. Other(Incld) NCCF'!R935</f>
        <v>0</v>
      </c>
      <c r="S935" s="414">
        <f>'2. CAD NCCF'!S935+'3. USD NCCF'!S935+'4. EUR NCCF'!S935+'5. GBP NCCF'!S935+'6. Other(Incld) NCCF'!S935</f>
        <v>0</v>
      </c>
      <c r="T935" s="414">
        <f>'2. CAD NCCF'!T935+'3. USD NCCF'!T935+'4. EUR NCCF'!T935+'5. GBP NCCF'!T935+'6. Other(Incld) NCCF'!T935</f>
        <v>0</v>
      </c>
      <c r="U935" s="414">
        <f>'2. CAD NCCF'!U935+'3. USD NCCF'!U935+'4. EUR NCCF'!U935+'5. GBP NCCF'!U935+'6. Other(Incld) NCCF'!U935</f>
        <v>0</v>
      </c>
      <c r="V935" s="414">
        <f>'2. CAD NCCF'!V935+'3. USD NCCF'!V935+'4. EUR NCCF'!V935+'5. GBP NCCF'!V935+'6. Other(Incld) NCCF'!V935</f>
        <v>0</v>
      </c>
      <c r="W935" s="414">
        <f>'2. CAD NCCF'!W935+'3. USD NCCF'!W935+'4. EUR NCCF'!W935+'5. GBP NCCF'!W935+'6. Other(Incld) NCCF'!W935</f>
        <v>0</v>
      </c>
      <c r="X935" s="414">
        <f>'2. CAD NCCF'!X935+'3. USD NCCF'!X935+'4. EUR NCCF'!X935+'5. GBP NCCF'!X935+'6. Other(Incld) NCCF'!X935</f>
        <v>0</v>
      </c>
      <c r="Y935" s="414">
        <f>'2. CAD NCCF'!Y935+'3. USD NCCF'!Y935+'4. EUR NCCF'!Y935+'5. GBP NCCF'!Y935+'6. Other(Incld) NCCF'!Y935</f>
        <v>0</v>
      </c>
      <c r="Z935" s="414">
        <f>'2. CAD NCCF'!Z935+'3. USD NCCF'!Z935+'4. EUR NCCF'!Z935+'5. GBP NCCF'!Z935+'6. Other(Incld) NCCF'!Z935</f>
        <v>0</v>
      </c>
      <c r="AA935" s="414">
        <f>'2. CAD NCCF'!AA935+'3. USD NCCF'!AA935+'4. EUR NCCF'!AA935+'5. GBP NCCF'!AA935+'6. Other(Incld) NCCF'!AA935</f>
        <v>0</v>
      </c>
      <c r="AB935" s="415">
        <f>'2. CAD NCCF'!AB935+'3. USD NCCF'!AB935+'4. EUR NCCF'!AB935+'5. GBP NCCF'!AB935+'6. Other(Incld) NCCF'!AB935</f>
        <v>0</v>
      </c>
      <c r="AC935" s="400">
        <f>'2. CAD NCCF'!AC935+'3. USD NCCF'!AC935+'4. EUR NCCF'!AC935+'5. GBP NCCF'!AC935+'6. Other(Incld) NCCF'!AC935</f>
        <v>0</v>
      </c>
      <c r="AD935" s="891"/>
      <c r="AE935" s="889"/>
      <c r="AF935" s="890"/>
    </row>
    <row r="936" spans="1:32" ht="15" customHeight="1" outlineLevel="1" x14ac:dyDescent="0.2">
      <c r="A936" s="222">
        <v>256</v>
      </c>
      <c r="B936" s="466"/>
      <c r="C936" s="467"/>
      <c r="D936" s="261"/>
      <c r="E936" s="475"/>
      <c r="F936" s="880" t="str">
        <f>'2. CAD NCCF'!F936:L936</f>
        <v>Non-agency CMBS, low or not rated</v>
      </c>
      <c r="G936" s="881"/>
      <c r="H936" s="881"/>
      <c r="I936" s="881"/>
      <c r="J936" s="881"/>
      <c r="K936" s="881"/>
      <c r="L936" s="882"/>
      <c r="M936" s="400">
        <f>'2. CAD NCCF'!M936+'3. USD NCCF'!M936+'4. EUR NCCF'!M936+'5. GBP NCCF'!M936+'6. Other(Incld) NCCF'!M936</f>
        <v>0</v>
      </c>
      <c r="N936" s="411">
        <f>'2. CAD NCCF'!N936+'3. USD NCCF'!N936+'4. EUR NCCF'!N936+'5. GBP NCCF'!N936+'6. Other(Incld) NCCF'!N936</f>
        <v>0</v>
      </c>
      <c r="O936" s="414">
        <f>'2. CAD NCCF'!O936+'3. USD NCCF'!O936+'4. EUR NCCF'!O936+'5. GBP NCCF'!O936+'6. Other(Incld) NCCF'!O936</f>
        <v>0</v>
      </c>
      <c r="P936" s="414">
        <f>'2. CAD NCCF'!P936+'3. USD NCCF'!P936+'4. EUR NCCF'!P936+'5. GBP NCCF'!P936+'6. Other(Incld) NCCF'!P936</f>
        <v>0</v>
      </c>
      <c r="Q936" s="415">
        <f>'2. CAD NCCF'!Q936+'3. USD NCCF'!Q936+'4. EUR NCCF'!Q936+'5. GBP NCCF'!Q936+'6. Other(Incld) NCCF'!Q936</f>
        <v>0</v>
      </c>
      <c r="R936" s="411">
        <f>'2. CAD NCCF'!R936+'3. USD NCCF'!R936+'4. EUR NCCF'!R936+'5. GBP NCCF'!R936+'6. Other(Incld) NCCF'!R936</f>
        <v>0</v>
      </c>
      <c r="S936" s="414">
        <f>'2. CAD NCCF'!S936+'3. USD NCCF'!S936+'4. EUR NCCF'!S936+'5. GBP NCCF'!S936+'6. Other(Incld) NCCF'!S936</f>
        <v>0</v>
      </c>
      <c r="T936" s="414">
        <f>'2. CAD NCCF'!T936+'3. USD NCCF'!T936+'4. EUR NCCF'!T936+'5. GBP NCCF'!T936+'6. Other(Incld) NCCF'!T936</f>
        <v>0</v>
      </c>
      <c r="U936" s="414">
        <f>'2. CAD NCCF'!U936+'3. USD NCCF'!U936+'4. EUR NCCF'!U936+'5. GBP NCCF'!U936+'6. Other(Incld) NCCF'!U936</f>
        <v>0</v>
      </c>
      <c r="V936" s="414">
        <f>'2. CAD NCCF'!V936+'3. USD NCCF'!V936+'4. EUR NCCF'!V936+'5. GBP NCCF'!V936+'6. Other(Incld) NCCF'!V936</f>
        <v>0</v>
      </c>
      <c r="W936" s="414">
        <f>'2. CAD NCCF'!W936+'3. USD NCCF'!W936+'4. EUR NCCF'!W936+'5. GBP NCCF'!W936+'6. Other(Incld) NCCF'!W936</f>
        <v>0</v>
      </c>
      <c r="X936" s="414">
        <f>'2. CAD NCCF'!X936+'3. USD NCCF'!X936+'4. EUR NCCF'!X936+'5. GBP NCCF'!X936+'6. Other(Incld) NCCF'!X936</f>
        <v>0</v>
      </c>
      <c r="Y936" s="414">
        <f>'2. CAD NCCF'!Y936+'3. USD NCCF'!Y936+'4. EUR NCCF'!Y936+'5. GBP NCCF'!Y936+'6. Other(Incld) NCCF'!Y936</f>
        <v>0</v>
      </c>
      <c r="Z936" s="414">
        <f>'2. CAD NCCF'!Z936+'3. USD NCCF'!Z936+'4. EUR NCCF'!Z936+'5. GBP NCCF'!Z936+'6. Other(Incld) NCCF'!Z936</f>
        <v>0</v>
      </c>
      <c r="AA936" s="414">
        <f>'2. CAD NCCF'!AA936+'3. USD NCCF'!AA936+'4. EUR NCCF'!AA936+'5. GBP NCCF'!AA936+'6. Other(Incld) NCCF'!AA936</f>
        <v>0</v>
      </c>
      <c r="AB936" s="415">
        <f>'2. CAD NCCF'!AB936+'3. USD NCCF'!AB936+'4. EUR NCCF'!AB936+'5. GBP NCCF'!AB936+'6. Other(Incld) NCCF'!AB936</f>
        <v>0</v>
      </c>
      <c r="AC936" s="400">
        <f>'2. CAD NCCF'!AC936+'3. USD NCCF'!AC936+'4. EUR NCCF'!AC936+'5. GBP NCCF'!AC936+'6. Other(Incld) NCCF'!AC936</f>
        <v>0</v>
      </c>
      <c r="AD936" s="891"/>
      <c r="AE936" s="889"/>
      <c r="AF936" s="890"/>
    </row>
    <row r="937" spans="1:32" ht="15" outlineLevel="1" x14ac:dyDescent="0.2">
      <c r="A937" s="222">
        <v>257</v>
      </c>
      <c r="B937" s="466"/>
      <c r="C937" s="467"/>
      <c r="D937" s="261"/>
      <c r="E937" s="877" t="str">
        <f>'2. CAD NCCF'!D937:AF937</f>
        <v>Non-agency residential MBS (RMBS)</v>
      </c>
      <c r="F937" s="878"/>
      <c r="G937" s="878"/>
      <c r="H937" s="878"/>
      <c r="I937" s="878"/>
      <c r="J937" s="878"/>
      <c r="K937" s="878"/>
      <c r="L937" s="879"/>
      <c r="M937" s="399">
        <f>SUBTOTAL(9,M938:M940)</f>
        <v>0</v>
      </c>
      <c r="N937" s="402">
        <f t="shared" ref="N937:AC937" si="1201">SUBTOTAL(9,N938:N940)</f>
        <v>0</v>
      </c>
      <c r="O937" s="406">
        <f t="shared" si="1201"/>
        <v>0</v>
      </c>
      <c r="P937" s="405">
        <f t="shared" si="1201"/>
        <v>0</v>
      </c>
      <c r="Q937" s="407">
        <f t="shared" si="1201"/>
        <v>0</v>
      </c>
      <c r="R937" s="402">
        <f t="shared" si="1201"/>
        <v>0</v>
      </c>
      <c r="S937" s="405">
        <f t="shared" si="1201"/>
        <v>0</v>
      </c>
      <c r="T937" s="406">
        <f t="shared" si="1201"/>
        <v>0</v>
      </c>
      <c r="U937" s="405">
        <f t="shared" si="1201"/>
        <v>0</v>
      </c>
      <c r="V937" s="406">
        <f t="shared" si="1201"/>
        <v>0</v>
      </c>
      <c r="W937" s="405">
        <f t="shared" si="1201"/>
        <v>0</v>
      </c>
      <c r="X937" s="406">
        <f t="shared" si="1201"/>
        <v>0</v>
      </c>
      <c r="Y937" s="405">
        <f t="shared" si="1201"/>
        <v>0</v>
      </c>
      <c r="Z937" s="406">
        <f t="shared" si="1201"/>
        <v>0</v>
      </c>
      <c r="AA937" s="405">
        <f t="shared" si="1201"/>
        <v>0</v>
      </c>
      <c r="AB937" s="407">
        <f t="shared" si="1201"/>
        <v>0</v>
      </c>
      <c r="AC937" s="399">
        <f t="shared" si="1201"/>
        <v>0</v>
      </c>
      <c r="AD937" s="891"/>
      <c r="AE937" s="889"/>
      <c r="AF937" s="890"/>
    </row>
    <row r="938" spans="1:32" ht="15" outlineLevel="1" x14ac:dyDescent="0.2">
      <c r="A938" s="222">
        <v>258</v>
      </c>
      <c r="B938" s="466"/>
      <c r="C938" s="467"/>
      <c r="D938" s="261"/>
      <c r="E938" s="475"/>
      <c r="F938" s="880" t="str">
        <f>'2. CAD NCCF'!F938:L938</f>
        <v>Non-agency RMBS, high rated</v>
      </c>
      <c r="G938" s="881"/>
      <c r="H938" s="881"/>
      <c r="I938" s="881"/>
      <c r="J938" s="881"/>
      <c r="K938" s="881"/>
      <c r="L938" s="882"/>
      <c r="M938" s="400">
        <f>'2. CAD NCCF'!M938+'3. USD NCCF'!M938+'4. EUR NCCF'!M938+'5. GBP NCCF'!M938+'6. Other(Incld) NCCF'!M938</f>
        <v>0</v>
      </c>
      <c r="N938" s="411">
        <f>'2. CAD NCCF'!N938+'3. USD NCCF'!N938+'4. EUR NCCF'!N938+'5. GBP NCCF'!N938+'6. Other(Incld) NCCF'!N938</f>
        <v>0</v>
      </c>
      <c r="O938" s="414">
        <f>'2. CAD NCCF'!O938+'3. USD NCCF'!O938+'4. EUR NCCF'!O938+'5. GBP NCCF'!O938+'6. Other(Incld) NCCF'!O938</f>
        <v>0</v>
      </c>
      <c r="P938" s="414">
        <f>'2. CAD NCCF'!P938+'3. USD NCCF'!P938+'4. EUR NCCF'!P938+'5. GBP NCCF'!P938+'6. Other(Incld) NCCF'!P938</f>
        <v>0</v>
      </c>
      <c r="Q938" s="415">
        <f>'2. CAD NCCF'!Q938+'3. USD NCCF'!Q938+'4. EUR NCCF'!Q938+'5. GBP NCCF'!Q938+'6. Other(Incld) NCCF'!Q938</f>
        <v>0</v>
      </c>
      <c r="R938" s="411">
        <f>'2. CAD NCCF'!R938+'3. USD NCCF'!R938+'4. EUR NCCF'!R938+'5. GBP NCCF'!R938+'6. Other(Incld) NCCF'!R938</f>
        <v>0</v>
      </c>
      <c r="S938" s="414">
        <f>'2. CAD NCCF'!S938+'3. USD NCCF'!S938+'4. EUR NCCF'!S938+'5. GBP NCCF'!S938+'6. Other(Incld) NCCF'!S938</f>
        <v>0</v>
      </c>
      <c r="T938" s="414">
        <f>'2. CAD NCCF'!T938+'3. USD NCCF'!T938+'4. EUR NCCF'!T938+'5. GBP NCCF'!T938+'6. Other(Incld) NCCF'!T938</f>
        <v>0</v>
      </c>
      <c r="U938" s="414">
        <f>'2. CAD NCCF'!U938+'3. USD NCCF'!U938+'4. EUR NCCF'!U938+'5. GBP NCCF'!U938+'6. Other(Incld) NCCF'!U938</f>
        <v>0</v>
      </c>
      <c r="V938" s="414">
        <f>'2. CAD NCCF'!V938+'3. USD NCCF'!V938+'4. EUR NCCF'!V938+'5. GBP NCCF'!V938+'6. Other(Incld) NCCF'!V938</f>
        <v>0</v>
      </c>
      <c r="W938" s="414">
        <f>'2. CAD NCCF'!W938+'3. USD NCCF'!W938+'4. EUR NCCF'!W938+'5. GBP NCCF'!W938+'6. Other(Incld) NCCF'!W938</f>
        <v>0</v>
      </c>
      <c r="X938" s="414">
        <f>'2. CAD NCCF'!X938+'3. USD NCCF'!X938+'4. EUR NCCF'!X938+'5. GBP NCCF'!X938+'6. Other(Incld) NCCF'!X938</f>
        <v>0</v>
      </c>
      <c r="Y938" s="414">
        <f>'2. CAD NCCF'!Y938+'3. USD NCCF'!Y938+'4. EUR NCCF'!Y938+'5. GBP NCCF'!Y938+'6. Other(Incld) NCCF'!Y938</f>
        <v>0</v>
      </c>
      <c r="Z938" s="414">
        <f>'2. CAD NCCF'!Z938+'3. USD NCCF'!Z938+'4. EUR NCCF'!Z938+'5. GBP NCCF'!Z938+'6. Other(Incld) NCCF'!Z938</f>
        <v>0</v>
      </c>
      <c r="AA938" s="414">
        <f>'2. CAD NCCF'!AA938+'3. USD NCCF'!AA938+'4. EUR NCCF'!AA938+'5. GBP NCCF'!AA938+'6. Other(Incld) NCCF'!AA938</f>
        <v>0</v>
      </c>
      <c r="AB938" s="415">
        <f>'2. CAD NCCF'!AB938+'3. USD NCCF'!AB938+'4. EUR NCCF'!AB938+'5. GBP NCCF'!AB938+'6. Other(Incld) NCCF'!AB938</f>
        <v>0</v>
      </c>
      <c r="AC938" s="400">
        <f>'2. CAD NCCF'!AC938+'3. USD NCCF'!AC938+'4. EUR NCCF'!AC938+'5. GBP NCCF'!AC938+'6. Other(Incld) NCCF'!AC938</f>
        <v>0</v>
      </c>
      <c r="AD938" s="891"/>
      <c r="AE938" s="889"/>
      <c r="AF938" s="890"/>
    </row>
    <row r="939" spans="1:32" ht="15" customHeight="1" outlineLevel="1" x14ac:dyDescent="0.2">
      <c r="A939" s="222">
        <v>259</v>
      </c>
      <c r="B939" s="466"/>
      <c r="C939" s="467"/>
      <c r="D939" s="261"/>
      <c r="E939" s="475"/>
      <c r="F939" s="880" t="str">
        <f>'2. CAD NCCF'!F939:L939</f>
        <v>Non-agency RMBS, medium rated</v>
      </c>
      <c r="G939" s="881"/>
      <c r="H939" s="881"/>
      <c r="I939" s="881"/>
      <c r="J939" s="881"/>
      <c r="K939" s="881"/>
      <c r="L939" s="882"/>
      <c r="M939" s="400">
        <f>'2. CAD NCCF'!M939+'3. USD NCCF'!M939+'4. EUR NCCF'!M939+'5. GBP NCCF'!M939+'6. Other(Incld) NCCF'!M939</f>
        <v>0</v>
      </c>
      <c r="N939" s="411">
        <f>'2. CAD NCCF'!N939+'3. USD NCCF'!N939+'4. EUR NCCF'!N939+'5. GBP NCCF'!N939+'6. Other(Incld) NCCF'!N939</f>
        <v>0</v>
      </c>
      <c r="O939" s="414">
        <f>'2. CAD NCCF'!O939+'3. USD NCCF'!O939+'4. EUR NCCF'!O939+'5. GBP NCCF'!O939+'6. Other(Incld) NCCF'!O939</f>
        <v>0</v>
      </c>
      <c r="P939" s="414">
        <f>'2. CAD NCCF'!P939+'3. USD NCCF'!P939+'4. EUR NCCF'!P939+'5. GBP NCCF'!P939+'6. Other(Incld) NCCF'!P939</f>
        <v>0</v>
      </c>
      <c r="Q939" s="415">
        <f>'2. CAD NCCF'!Q939+'3. USD NCCF'!Q939+'4. EUR NCCF'!Q939+'5. GBP NCCF'!Q939+'6. Other(Incld) NCCF'!Q939</f>
        <v>0</v>
      </c>
      <c r="R939" s="411">
        <f>'2. CAD NCCF'!R939+'3. USD NCCF'!R939+'4. EUR NCCF'!R939+'5. GBP NCCF'!R939+'6. Other(Incld) NCCF'!R939</f>
        <v>0</v>
      </c>
      <c r="S939" s="414">
        <f>'2. CAD NCCF'!S939+'3. USD NCCF'!S939+'4. EUR NCCF'!S939+'5. GBP NCCF'!S939+'6. Other(Incld) NCCF'!S939</f>
        <v>0</v>
      </c>
      <c r="T939" s="414">
        <f>'2. CAD NCCF'!T939+'3. USD NCCF'!T939+'4. EUR NCCF'!T939+'5. GBP NCCF'!T939+'6. Other(Incld) NCCF'!T939</f>
        <v>0</v>
      </c>
      <c r="U939" s="414">
        <f>'2. CAD NCCF'!U939+'3. USD NCCF'!U939+'4. EUR NCCF'!U939+'5. GBP NCCF'!U939+'6. Other(Incld) NCCF'!U939</f>
        <v>0</v>
      </c>
      <c r="V939" s="414">
        <f>'2. CAD NCCF'!V939+'3. USD NCCF'!V939+'4. EUR NCCF'!V939+'5. GBP NCCF'!V939+'6. Other(Incld) NCCF'!V939</f>
        <v>0</v>
      </c>
      <c r="W939" s="414">
        <f>'2. CAD NCCF'!W939+'3. USD NCCF'!W939+'4. EUR NCCF'!W939+'5. GBP NCCF'!W939+'6. Other(Incld) NCCF'!W939</f>
        <v>0</v>
      </c>
      <c r="X939" s="414">
        <f>'2. CAD NCCF'!X939+'3. USD NCCF'!X939+'4. EUR NCCF'!X939+'5. GBP NCCF'!X939+'6. Other(Incld) NCCF'!X939</f>
        <v>0</v>
      </c>
      <c r="Y939" s="414">
        <f>'2. CAD NCCF'!Y939+'3. USD NCCF'!Y939+'4. EUR NCCF'!Y939+'5. GBP NCCF'!Y939+'6. Other(Incld) NCCF'!Y939</f>
        <v>0</v>
      </c>
      <c r="Z939" s="414">
        <f>'2. CAD NCCF'!Z939+'3. USD NCCF'!Z939+'4. EUR NCCF'!Z939+'5. GBP NCCF'!Z939+'6. Other(Incld) NCCF'!Z939</f>
        <v>0</v>
      </c>
      <c r="AA939" s="414">
        <f>'2. CAD NCCF'!AA939+'3. USD NCCF'!AA939+'4. EUR NCCF'!AA939+'5. GBP NCCF'!AA939+'6. Other(Incld) NCCF'!AA939</f>
        <v>0</v>
      </c>
      <c r="AB939" s="415">
        <f>'2. CAD NCCF'!AB939+'3. USD NCCF'!AB939+'4. EUR NCCF'!AB939+'5. GBP NCCF'!AB939+'6. Other(Incld) NCCF'!AB939</f>
        <v>0</v>
      </c>
      <c r="AC939" s="400">
        <f>'2. CAD NCCF'!AC939+'3. USD NCCF'!AC939+'4. EUR NCCF'!AC939+'5. GBP NCCF'!AC939+'6. Other(Incld) NCCF'!AC939</f>
        <v>0</v>
      </c>
      <c r="AD939" s="891"/>
      <c r="AE939" s="889"/>
      <c r="AF939" s="890"/>
    </row>
    <row r="940" spans="1:32" ht="15" customHeight="1" outlineLevel="1" x14ac:dyDescent="0.2">
      <c r="A940" s="222">
        <v>260</v>
      </c>
      <c r="B940" s="466"/>
      <c r="C940" s="467"/>
      <c r="D940" s="261"/>
      <c r="E940" s="475"/>
      <c r="F940" s="880" t="str">
        <f>'2. CAD NCCF'!F940:L940</f>
        <v>Non-agency RMBS, low or not rated</v>
      </c>
      <c r="G940" s="881"/>
      <c r="H940" s="881"/>
      <c r="I940" s="881"/>
      <c r="J940" s="881"/>
      <c r="K940" s="881"/>
      <c r="L940" s="882"/>
      <c r="M940" s="400">
        <f>'2. CAD NCCF'!M940+'3. USD NCCF'!M940+'4. EUR NCCF'!M940+'5. GBP NCCF'!M940+'6. Other(Incld) NCCF'!M940</f>
        <v>0</v>
      </c>
      <c r="N940" s="411">
        <f>'2. CAD NCCF'!N940+'3. USD NCCF'!N940+'4. EUR NCCF'!N940+'5. GBP NCCF'!N940+'6. Other(Incld) NCCF'!N940</f>
        <v>0</v>
      </c>
      <c r="O940" s="414">
        <f>'2. CAD NCCF'!O940+'3. USD NCCF'!O940+'4. EUR NCCF'!O940+'5. GBP NCCF'!O940+'6. Other(Incld) NCCF'!O940</f>
        <v>0</v>
      </c>
      <c r="P940" s="414">
        <f>'2. CAD NCCF'!P940+'3. USD NCCF'!P940+'4. EUR NCCF'!P940+'5. GBP NCCF'!P940+'6. Other(Incld) NCCF'!P940</f>
        <v>0</v>
      </c>
      <c r="Q940" s="415">
        <f>'2. CAD NCCF'!Q940+'3. USD NCCF'!Q940+'4. EUR NCCF'!Q940+'5. GBP NCCF'!Q940+'6. Other(Incld) NCCF'!Q940</f>
        <v>0</v>
      </c>
      <c r="R940" s="411">
        <f>'2. CAD NCCF'!R940+'3. USD NCCF'!R940+'4. EUR NCCF'!R940+'5. GBP NCCF'!R940+'6. Other(Incld) NCCF'!R940</f>
        <v>0</v>
      </c>
      <c r="S940" s="414">
        <f>'2. CAD NCCF'!S940+'3. USD NCCF'!S940+'4. EUR NCCF'!S940+'5. GBP NCCF'!S940+'6. Other(Incld) NCCF'!S940</f>
        <v>0</v>
      </c>
      <c r="T940" s="414">
        <f>'2. CAD NCCF'!T940+'3. USD NCCF'!T940+'4. EUR NCCF'!T940+'5. GBP NCCF'!T940+'6. Other(Incld) NCCF'!T940</f>
        <v>0</v>
      </c>
      <c r="U940" s="414">
        <f>'2. CAD NCCF'!U940+'3. USD NCCF'!U940+'4. EUR NCCF'!U940+'5. GBP NCCF'!U940+'6. Other(Incld) NCCF'!U940</f>
        <v>0</v>
      </c>
      <c r="V940" s="414">
        <f>'2. CAD NCCF'!V940+'3. USD NCCF'!V940+'4. EUR NCCF'!V940+'5. GBP NCCF'!V940+'6. Other(Incld) NCCF'!V940</f>
        <v>0</v>
      </c>
      <c r="W940" s="414">
        <f>'2. CAD NCCF'!W940+'3. USD NCCF'!W940+'4. EUR NCCF'!W940+'5. GBP NCCF'!W940+'6. Other(Incld) NCCF'!W940</f>
        <v>0</v>
      </c>
      <c r="X940" s="414">
        <f>'2. CAD NCCF'!X940+'3. USD NCCF'!X940+'4. EUR NCCF'!X940+'5. GBP NCCF'!X940+'6. Other(Incld) NCCF'!X940</f>
        <v>0</v>
      </c>
      <c r="Y940" s="414">
        <f>'2. CAD NCCF'!Y940+'3. USD NCCF'!Y940+'4. EUR NCCF'!Y940+'5. GBP NCCF'!Y940+'6. Other(Incld) NCCF'!Y940</f>
        <v>0</v>
      </c>
      <c r="Z940" s="414">
        <f>'2. CAD NCCF'!Z940+'3. USD NCCF'!Z940+'4. EUR NCCF'!Z940+'5. GBP NCCF'!Z940+'6. Other(Incld) NCCF'!Z940</f>
        <v>0</v>
      </c>
      <c r="AA940" s="414">
        <f>'2. CAD NCCF'!AA940+'3. USD NCCF'!AA940+'4. EUR NCCF'!AA940+'5. GBP NCCF'!AA940+'6. Other(Incld) NCCF'!AA940</f>
        <v>0</v>
      </c>
      <c r="AB940" s="415">
        <f>'2. CAD NCCF'!AB940+'3. USD NCCF'!AB940+'4. EUR NCCF'!AB940+'5. GBP NCCF'!AB940+'6. Other(Incld) NCCF'!AB940</f>
        <v>0</v>
      </c>
      <c r="AC940" s="400">
        <f>'2. CAD NCCF'!AC940+'3. USD NCCF'!AC940+'4. EUR NCCF'!AC940+'5. GBP NCCF'!AC940+'6. Other(Incld) NCCF'!AC940</f>
        <v>0</v>
      </c>
      <c r="AD940" s="886"/>
      <c r="AE940" s="887"/>
      <c r="AF940" s="888"/>
    </row>
    <row r="941" spans="1:32" ht="15" outlineLevel="1" x14ac:dyDescent="0.2">
      <c r="A941" s="222">
        <v>261</v>
      </c>
      <c r="B941" s="466"/>
      <c r="C941" s="467"/>
      <c r="D941" s="868" t="str">
        <f>'2. CAD NCCF'!D941:AF941</f>
        <v>Corporate bonds and paper (CBP)</v>
      </c>
      <c r="E941" s="869"/>
      <c r="F941" s="869"/>
      <c r="G941" s="869"/>
      <c r="H941" s="869"/>
      <c r="I941" s="869"/>
      <c r="J941" s="869"/>
      <c r="K941" s="869"/>
      <c r="L941" s="869"/>
      <c r="M941" s="869"/>
      <c r="N941" s="869"/>
      <c r="O941" s="869"/>
      <c r="P941" s="869"/>
      <c r="Q941" s="869"/>
      <c r="R941" s="869"/>
      <c r="S941" s="869"/>
      <c r="T941" s="869"/>
      <c r="U941" s="869"/>
      <c r="V941" s="869"/>
      <c r="W941" s="869"/>
      <c r="X941" s="869"/>
      <c r="Y941" s="869"/>
      <c r="Z941" s="869"/>
      <c r="AA941" s="869"/>
      <c r="AB941" s="869"/>
      <c r="AC941" s="869"/>
      <c r="AD941" s="936"/>
      <c r="AE941" s="936"/>
      <c r="AF941" s="937"/>
    </row>
    <row r="942" spans="1:32" ht="15" customHeight="1" outlineLevel="1" x14ac:dyDescent="0.2">
      <c r="A942" s="222">
        <v>262</v>
      </c>
      <c r="B942" s="466"/>
      <c r="C942" s="261"/>
      <c r="D942" s="261"/>
      <c r="E942" s="877" t="str">
        <f>'2. CAD NCCF'!E942:L942</f>
        <v>Non-FI issued CBP, high rated</v>
      </c>
      <c r="F942" s="878"/>
      <c r="G942" s="878"/>
      <c r="H942" s="878"/>
      <c r="I942" s="878"/>
      <c r="J942" s="878"/>
      <c r="K942" s="878"/>
      <c r="L942" s="879"/>
      <c r="M942" s="399">
        <f>SUBTOTAL(9,M943:M944)</f>
        <v>0</v>
      </c>
      <c r="N942" s="402">
        <f t="shared" ref="N942:AC942" si="1202">SUBTOTAL(9,N943:N944)</f>
        <v>0</v>
      </c>
      <c r="O942" s="406">
        <f t="shared" si="1202"/>
        <v>0</v>
      </c>
      <c r="P942" s="405">
        <f t="shared" si="1202"/>
        <v>0</v>
      </c>
      <c r="Q942" s="407">
        <f t="shared" si="1202"/>
        <v>0</v>
      </c>
      <c r="R942" s="402">
        <f t="shared" si="1202"/>
        <v>0</v>
      </c>
      <c r="S942" s="405">
        <f t="shared" si="1202"/>
        <v>0</v>
      </c>
      <c r="T942" s="406">
        <f t="shared" si="1202"/>
        <v>0</v>
      </c>
      <c r="U942" s="405">
        <f t="shared" si="1202"/>
        <v>0</v>
      </c>
      <c r="V942" s="406">
        <f t="shared" si="1202"/>
        <v>0</v>
      </c>
      <c r="W942" s="405">
        <f t="shared" si="1202"/>
        <v>0</v>
      </c>
      <c r="X942" s="406">
        <f t="shared" si="1202"/>
        <v>0</v>
      </c>
      <c r="Y942" s="405">
        <f t="shared" si="1202"/>
        <v>0</v>
      </c>
      <c r="Z942" s="406">
        <f t="shared" si="1202"/>
        <v>0</v>
      </c>
      <c r="AA942" s="405">
        <f t="shared" si="1202"/>
        <v>0</v>
      </c>
      <c r="AB942" s="407">
        <f t="shared" si="1202"/>
        <v>0</v>
      </c>
      <c r="AC942" s="399">
        <f t="shared" si="1202"/>
        <v>0</v>
      </c>
      <c r="AD942" s="851"/>
      <c r="AE942" s="861"/>
      <c r="AF942" s="908"/>
    </row>
    <row r="943" spans="1:32" ht="15" customHeight="1" outlineLevel="1" x14ac:dyDescent="0.2">
      <c r="A943" s="222">
        <v>263</v>
      </c>
      <c r="B943" s="466"/>
      <c r="C943" s="261"/>
      <c r="D943" s="261"/>
      <c r="E943" s="475"/>
      <c r="F943" s="880" t="str">
        <f>'2. CAD NCCF'!F943:L943</f>
        <v>Non-FI issued unsecured bond and paper, high rated</v>
      </c>
      <c r="G943" s="881"/>
      <c r="H943" s="881"/>
      <c r="I943" s="881"/>
      <c r="J943" s="881"/>
      <c r="K943" s="881"/>
      <c r="L943" s="882"/>
      <c r="M943" s="400">
        <f>'2. CAD NCCF'!M943+'3. USD NCCF'!M943+'4. EUR NCCF'!M943+'5. GBP NCCF'!M943+'6. Other(Incld) NCCF'!M943</f>
        <v>0</v>
      </c>
      <c r="N943" s="411">
        <f>'2. CAD NCCF'!N943+'3. USD NCCF'!N943+'4. EUR NCCF'!N943+'5. GBP NCCF'!N943+'6. Other(Incld) NCCF'!N943</f>
        <v>0</v>
      </c>
      <c r="O943" s="414">
        <f>'2. CAD NCCF'!O943+'3. USD NCCF'!O943+'4. EUR NCCF'!O943+'5. GBP NCCF'!O943+'6. Other(Incld) NCCF'!O943</f>
        <v>0</v>
      </c>
      <c r="P943" s="414">
        <f>'2. CAD NCCF'!P943+'3. USD NCCF'!P943+'4. EUR NCCF'!P943+'5. GBP NCCF'!P943+'6. Other(Incld) NCCF'!P943</f>
        <v>0</v>
      </c>
      <c r="Q943" s="415">
        <f>'2. CAD NCCF'!Q943+'3. USD NCCF'!Q943+'4. EUR NCCF'!Q943+'5. GBP NCCF'!Q943+'6. Other(Incld) NCCF'!Q943</f>
        <v>0</v>
      </c>
      <c r="R943" s="411">
        <f>'2. CAD NCCF'!R943+'3. USD NCCF'!R943+'4. EUR NCCF'!R943+'5. GBP NCCF'!R943+'6. Other(Incld) NCCF'!R943</f>
        <v>0</v>
      </c>
      <c r="S943" s="414">
        <f>'2. CAD NCCF'!S943+'3. USD NCCF'!S943+'4. EUR NCCF'!S943+'5. GBP NCCF'!S943+'6. Other(Incld) NCCF'!S943</f>
        <v>0</v>
      </c>
      <c r="T943" s="414">
        <f>'2. CAD NCCF'!T943+'3. USD NCCF'!T943+'4. EUR NCCF'!T943+'5. GBP NCCF'!T943+'6. Other(Incld) NCCF'!T943</f>
        <v>0</v>
      </c>
      <c r="U943" s="414">
        <f>'2. CAD NCCF'!U943+'3. USD NCCF'!U943+'4. EUR NCCF'!U943+'5. GBP NCCF'!U943+'6. Other(Incld) NCCF'!U943</f>
        <v>0</v>
      </c>
      <c r="V943" s="414">
        <f>'2. CAD NCCF'!V943+'3. USD NCCF'!V943+'4. EUR NCCF'!V943+'5. GBP NCCF'!V943+'6. Other(Incld) NCCF'!V943</f>
        <v>0</v>
      </c>
      <c r="W943" s="414">
        <f>'2. CAD NCCF'!W943+'3. USD NCCF'!W943+'4. EUR NCCF'!W943+'5. GBP NCCF'!W943+'6. Other(Incld) NCCF'!W943</f>
        <v>0</v>
      </c>
      <c r="X943" s="414">
        <f>'2. CAD NCCF'!X943+'3. USD NCCF'!X943+'4. EUR NCCF'!X943+'5. GBP NCCF'!X943+'6. Other(Incld) NCCF'!X943</f>
        <v>0</v>
      </c>
      <c r="Y943" s="414">
        <f>'2. CAD NCCF'!Y943+'3. USD NCCF'!Y943+'4. EUR NCCF'!Y943+'5. GBP NCCF'!Y943+'6. Other(Incld) NCCF'!Y943</f>
        <v>0</v>
      </c>
      <c r="Z943" s="414">
        <f>'2. CAD NCCF'!Z943+'3. USD NCCF'!Z943+'4. EUR NCCF'!Z943+'5. GBP NCCF'!Z943+'6. Other(Incld) NCCF'!Z943</f>
        <v>0</v>
      </c>
      <c r="AA943" s="414">
        <f>'2. CAD NCCF'!AA943+'3. USD NCCF'!AA943+'4. EUR NCCF'!AA943+'5. GBP NCCF'!AA943+'6. Other(Incld) NCCF'!AA943</f>
        <v>0</v>
      </c>
      <c r="AB943" s="415">
        <f>'2. CAD NCCF'!AB943+'3. USD NCCF'!AB943+'4. EUR NCCF'!AB943+'5. GBP NCCF'!AB943+'6. Other(Incld) NCCF'!AB943</f>
        <v>0</v>
      </c>
      <c r="AC943" s="400">
        <f>'2. CAD NCCF'!AC943+'3. USD NCCF'!AC943+'4. EUR NCCF'!AC943+'5. GBP NCCF'!AC943+'6. Other(Incld) NCCF'!AC943</f>
        <v>0</v>
      </c>
      <c r="AD943" s="909"/>
      <c r="AE943" s="910"/>
      <c r="AF943" s="911"/>
    </row>
    <row r="944" spans="1:32" ht="15" customHeight="1" outlineLevel="1" x14ac:dyDescent="0.2">
      <c r="A944" s="222">
        <v>264</v>
      </c>
      <c r="B944" s="466"/>
      <c r="C944" s="261"/>
      <c r="D944" s="261"/>
      <c r="E944" s="475"/>
      <c r="F944" s="880" t="str">
        <f>'2. CAD NCCF'!F944:L944</f>
        <v>Non-FI issued covered bonds, high rated</v>
      </c>
      <c r="G944" s="881"/>
      <c r="H944" s="881"/>
      <c r="I944" s="881"/>
      <c r="J944" s="881"/>
      <c r="K944" s="881"/>
      <c r="L944" s="882"/>
      <c r="M944" s="400">
        <f>'2. CAD NCCF'!M944+'3. USD NCCF'!M944+'4. EUR NCCF'!M944+'5. GBP NCCF'!M944+'6. Other(Incld) NCCF'!M944</f>
        <v>0</v>
      </c>
      <c r="N944" s="411">
        <f>'2. CAD NCCF'!N944+'3. USD NCCF'!N944+'4. EUR NCCF'!N944+'5. GBP NCCF'!N944+'6. Other(Incld) NCCF'!N944</f>
        <v>0</v>
      </c>
      <c r="O944" s="414">
        <f>'2. CAD NCCF'!O944+'3. USD NCCF'!O944+'4. EUR NCCF'!O944+'5. GBP NCCF'!O944+'6. Other(Incld) NCCF'!O944</f>
        <v>0</v>
      </c>
      <c r="P944" s="414">
        <f>'2. CAD NCCF'!P944+'3. USD NCCF'!P944+'4. EUR NCCF'!P944+'5. GBP NCCF'!P944+'6. Other(Incld) NCCF'!P944</f>
        <v>0</v>
      </c>
      <c r="Q944" s="415">
        <f>'2. CAD NCCF'!Q944+'3. USD NCCF'!Q944+'4. EUR NCCF'!Q944+'5. GBP NCCF'!Q944+'6. Other(Incld) NCCF'!Q944</f>
        <v>0</v>
      </c>
      <c r="R944" s="411">
        <f>'2. CAD NCCF'!R944+'3. USD NCCF'!R944+'4. EUR NCCF'!R944+'5. GBP NCCF'!R944+'6. Other(Incld) NCCF'!R944</f>
        <v>0</v>
      </c>
      <c r="S944" s="414">
        <f>'2. CAD NCCF'!S944+'3. USD NCCF'!S944+'4. EUR NCCF'!S944+'5. GBP NCCF'!S944+'6. Other(Incld) NCCF'!S944</f>
        <v>0</v>
      </c>
      <c r="T944" s="414">
        <f>'2. CAD NCCF'!T944+'3. USD NCCF'!T944+'4. EUR NCCF'!T944+'5. GBP NCCF'!T944+'6. Other(Incld) NCCF'!T944</f>
        <v>0</v>
      </c>
      <c r="U944" s="414">
        <f>'2. CAD NCCF'!U944+'3. USD NCCF'!U944+'4. EUR NCCF'!U944+'5. GBP NCCF'!U944+'6. Other(Incld) NCCF'!U944</f>
        <v>0</v>
      </c>
      <c r="V944" s="414">
        <f>'2. CAD NCCF'!V944+'3. USD NCCF'!V944+'4. EUR NCCF'!V944+'5. GBP NCCF'!V944+'6. Other(Incld) NCCF'!V944</f>
        <v>0</v>
      </c>
      <c r="W944" s="414">
        <f>'2. CAD NCCF'!W944+'3. USD NCCF'!W944+'4. EUR NCCF'!W944+'5. GBP NCCF'!W944+'6. Other(Incld) NCCF'!W944</f>
        <v>0</v>
      </c>
      <c r="X944" s="414">
        <f>'2. CAD NCCF'!X944+'3. USD NCCF'!X944+'4. EUR NCCF'!X944+'5. GBP NCCF'!X944+'6. Other(Incld) NCCF'!X944</f>
        <v>0</v>
      </c>
      <c r="Y944" s="414">
        <f>'2. CAD NCCF'!Y944+'3. USD NCCF'!Y944+'4. EUR NCCF'!Y944+'5. GBP NCCF'!Y944+'6. Other(Incld) NCCF'!Y944</f>
        <v>0</v>
      </c>
      <c r="Z944" s="414">
        <f>'2. CAD NCCF'!Z944+'3. USD NCCF'!Z944+'4. EUR NCCF'!Z944+'5. GBP NCCF'!Z944+'6. Other(Incld) NCCF'!Z944</f>
        <v>0</v>
      </c>
      <c r="AA944" s="414">
        <f>'2. CAD NCCF'!AA944+'3. USD NCCF'!AA944+'4. EUR NCCF'!AA944+'5. GBP NCCF'!AA944+'6. Other(Incld) NCCF'!AA944</f>
        <v>0</v>
      </c>
      <c r="AB944" s="415">
        <f>'2. CAD NCCF'!AB944+'3. USD NCCF'!AB944+'4. EUR NCCF'!AB944+'5. GBP NCCF'!AB944+'6. Other(Incld) NCCF'!AB944</f>
        <v>0</v>
      </c>
      <c r="AC944" s="400">
        <f>'2. CAD NCCF'!AC944+'3. USD NCCF'!AC944+'4. EUR NCCF'!AC944+'5. GBP NCCF'!AC944+'6. Other(Incld) NCCF'!AC944</f>
        <v>0</v>
      </c>
      <c r="AD944" s="909"/>
      <c r="AE944" s="910"/>
      <c r="AF944" s="911"/>
    </row>
    <row r="945" spans="1:32" ht="15" customHeight="1" outlineLevel="1" x14ac:dyDescent="0.2">
      <c r="A945" s="222">
        <v>265</v>
      </c>
      <c r="B945" s="466"/>
      <c r="C945" s="261"/>
      <c r="D945" s="261"/>
      <c r="E945" s="877" t="str">
        <f>'2. CAD NCCF'!E945:L945</f>
        <v>FI issued CBP, high rated</v>
      </c>
      <c r="F945" s="878"/>
      <c r="G945" s="878"/>
      <c r="H945" s="878"/>
      <c r="I945" s="878"/>
      <c r="J945" s="878"/>
      <c r="K945" s="878"/>
      <c r="L945" s="879"/>
      <c r="M945" s="399">
        <f>SUBTOTAL(9,M946:M948)</f>
        <v>0</v>
      </c>
      <c r="N945" s="402">
        <f t="shared" ref="N945:AC945" si="1203">SUBTOTAL(9,N946:N948)</f>
        <v>0</v>
      </c>
      <c r="O945" s="406">
        <f t="shared" si="1203"/>
        <v>0</v>
      </c>
      <c r="P945" s="405">
        <f t="shared" si="1203"/>
        <v>0</v>
      </c>
      <c r="Q945" s="407">
        <f t="shared" si="1203"/>
        <v>0</v>
      </c>
      <c r="R945" s="402">
        <f t="shared" si="1203"/>
        <v>0</v>
      </c>
      <c r="S945" s="405">
        <f t="shared" si="1203"/>
        <v>0</v>
      </c>
      <c r="T945" s="406">
        <f t="shared" si="1203"/>
        <v>0</v>
      </c>
      <c r="U945" s="405">
        <f t="shared" si="1203"/>
        <v>0</v>
      </c>
      <c r="V945" s="406">
        <f t="shared" si="1203"/>
        <v>0</v>
      </c>
      <c r="W945" s="405">
        <f t="shared" si="1203"/>
        <v>0</v>
      </c>
      <c r="X945" s="406">
        <f t="shared" si="1203"/>
        <v>0</v>
      </c>
      <c r="Y945" s="405">
        <f t="shared" si="1203"/>
        <v>0</v>
      </c>
      <c r="Z945" s="406">
        <f t="shared" si="1203"/>
        <v>0</v>
      </c>
      <c r="AA945" s="405">
        <f t="shared" si="1203"/>
        <v>0</v>
      </c>
      <c r="AB945" s="407">
        <f t="shared" si="1203"/>
        <v>0</v>
      </c>
      <c r="AC945" s="399">
        <f t="shared" si="1203"/>
        <v>0</v>
      </c>
      <c r="AD945" s="909"/>
      <c r="AE945" s="910"/>
      <c r="AF945" s="911"/>
    </row>
    <row r="946" spans="1:32" ht="15" customHeight="1" outlineLevel="1" x14ac:dyDescent="0.2">
      <c r="A946" s="222">
        <v>266</v>
      </c>
      <c r="B946" s="466"/>
      <c r="C946" s="261"/>
      <c r="D946" s="261"/>
      <c r="E946" s="475"/>
      <c r="F946" s="880" t="str">
        <f>'2. CAD NCCF'!F946:L946</f>
        <v>FI issued unsecured bonds and paper, high rated</v>
      </c>
      <c r="G946" s="881"/>
      <c r="H946" s="881"/>
      <c r="I946" s="881"/>
      <c r="J946" s="881"/>
      <c r="K946" s="881"/>
      <c r="L946" s="882"/>
      <c r="M946" s="400">
        <f>'2. CAD NCCF'!M946+'3. USD NCCF'!M946+'4. EUR NCCF'!M946+'5. GBP NCCF'!M946+'6. Other(Incld) NCCF'!M946</f>
        <v>0</v>
      </c>
      <c r="N946" s="411">
        <f>'2. CAD NCCF'!N946+'3. USD NCCF'!N946+'4. EUR NCCF'!N946+'5. GBP NCCF'!N946+'6. Other(Incld) NCCF'!N946</f>
        <v>0</v>
      </c>
      <c r="O946" s="414">
        <f>'2. CAD NCCF'!O946+'3. USD NCCF'!O946+'4. EUR NCCF'!O946+'5. GBP NCCF'!O946+'6. Other(Incld) NCCF'!O946</f>
        <v>0</v>
      </c>
      <c r="P946" s="414">
        <f>'2. CAD NCCF'!P946+'3. USD NCCF'!P946+'4. EUR NCCF'!P946+'5. GBP NCCF'!P946+'6. Other(Incld) NCCF'!P946</f>
        <v>0</v>
      </c>
      <c r="Q946" s="415">
        <f>'2. CAD NCCF'!Q946+'3. USD NCCF'!Q946+'4. EUR NCCF'!Q946+'5. GBP NCCF'!Q946+'6. Other(Incld) NCCF'!Q946</f>
        <v>0</v>
      </c>
      <c r="R946" s="411">
        <f>'2. CAD NCCF'!R946+'3. USD NCCF'!R946+'4. EUR NCCF'!R946+'5. GBP NCCF'!R946+'6. Other(Incld) NCCF'!R946</f>
        <v>0</v>
      </c>
      <c r="S946" s="414">
        <f>'2. CAD NCCF'!S946+'3. USD NCCF'!S946+'4. EUR NCCF'!S946+'5. GBP NCCF'!S946+'6. Other(Incld) NCCF'!S946</f>
        <v>0</v>
      </c>
      <c r="T946" s="414">
        <f>'2. CAD NCCF'!T946+'3. USD NCCF'!T946+'4. EUR NCCF'!T946+'5. GBP NCCF'!T946+'6. Other(Incld) NCCF'!T946</f>
        <v>0</v>
      </c>
      <c r="U946" s="414">
        <f>'2. CAD NCCF'!U946+'3. USD NCCF'!U946+'4. EUR NCCF'!U946+'5. GBP NCCF'!U946+'6. Other(Incld) NCCF'!U946</f>
        <v>0</v>
      </c>
      <c r="V946" s="414">
        <f>'2. CAD NCCF'!V946+'3. USD NCCF'!V946+'4. EUR NCCF'!V946+'5. GBP NCCF'!V946+'6. Other(Incld) NCCF'!V946</f>
        <v>0</v>
      </c>
      <c r="W946" s="414">
        <f>'2. CAD NCCF'!W946+'3. USD NCCF'!W946+'4. EUR NCCF'!W946+'5. GBP NCCF'!W946+'6. Other(Incld) NCCF'!W946</f>
        <v>0</v>
      </c>
      <c r="X946" s="414">
        <f>'2. CAD NCCF'!X946+'3. USD NCCF'!X946+'4. EUR NCCF'!X946+'5. GBP NCCF'!X946+'6. Other(Incld) NCCF'!X946</f>
        <v>0</v>
      </c>
      <c r="Y946" s="414">
        <f>'2. CAD NCCF'!Y946+'3. USD NCCF'!Y946+'4. EUR NCCF'!Y946+'5. GBP NCCF'!Y946+'6. Other(Incld) NCCF'!Y946</f>
        <v>0</v>
      </c>
      <c r="Z946" s="414">
        <f>'2. CAD NCCF'!Z946+'3. USD NCCF'!Z946+'4. EUR NCCF'!Z946+'5. GBP NCCF'!Z946+'6. Other(Incld) NCCF'!Z946</f>
        <v>0</v>
      </c>
      <c r="AA946" s="414">
        <f>'2. CAD NCCF'!AA946+'3. USD NCCF'!AA946+'4. EUR NCCF'!AA946+'5. GBP NCCF'!AA946+'6. Other(Incld) NCCF'!AA946</f>
        <v>0</v>
      </c>
      <c r="AB946" s="415">
        <f>'2. CAD NCCF'!AB946+'3. USD NCCF'!AB946+'4. EUR NCCF'!AB946+'5. GBP NCCF'!AB946+'6. Other(Incld) NCCF'!AB946</f>
        <v>0</v>
      </c>
      <c r="AC946" s="400">
        <f>'2. CAD NCCF'!AC946+'3. USD NCCF'!AC946+'4. EUR NCCF'!AC946+'5. GBP NCCF'!AC946+'6. Other(Incld) NCCF'!AC946</f>
        <v>0</v>
      </c>
      <c r="AD946" s="909"/>
      <c r="AE946" s="910"/>
      <c r="AF946" s="911"/>
    </row>
    <row r="947" spans="1:32" ht="15" customHeight="1" outlineLevel="1" x14ac:dyDescent="0.2">
      <c r="A947" s="222">
        <v>267</v>
      </c>
      <c r="B947" s="466"/>
      <c r="C947" s="261"/>
      <c r="D947" s="261"/>
      <c r="E947" s="475"/>
      <c r="F947" s="880" t="str">
        <f>'2. CAD NCCF'!F947:L947</f>
        <v>FI issued covered bonds, high rated</v>
      </c>
      <c r="G947" s="881"/>
      <c r="H947" s="881"/>
      <c r="I947" s="881"/>
      <c r="J947" s="881"/>
      <c r="K947" s="881"/>
      <c r="L947" s="882"/>
      <c r="M947" s="400">
        <f>'2. CAD NCCF'!M947+'3. USD NCCF'!M947+'4. EUR NCCF'!M947+'5. GBP NCCF'!M947+'6. Other(Incld) NCCF'!M947</f>
        <v>0</v>
      </c>
      <c r="N947" s="411">
        <f>'2. CAD NCCF'!N947+'3. USD NCCF'!N947+'4. EUR NCCF'!N947+'5. GBP NCCF'!N947+'6. Other(Incld) NCCF'!N947</f>
        <v>0</v>
      </c>
      <c r="O947" s="414">
        <f>'2. CAD NCCF'!O947+'3. USD NCCF'!O947+'4. EUR NCCF'!O947+'5. GBP NCCF'!O947+'6. Other(Incld) NCCF'!O947</f>
        <v>0</v>
      </c>
      <c r="P947" s="414">
        <f>'2. CAD NCCF'!P947+'3. USD NCCF'!P947+'4. EUR NCCF'!P947+'5. GBP NCCF'!P947+'6. Other(Incld) NCCF'!P947</f>
        <v>0</v>
      </c>
      <c r="Q947" s="415">
        <f>'2. CAD NCCF'!Q947+'3. USD NCCF'!Q947+'4. EUR NCCF'!Q947+'5. GBP NCCF'!Q947+'6. Other(Incld) NCCF'!Q947</f>
        <v>0</v>
      </c>
      <c r="R947" s="411">
        <f>'2. CAD NCCF'!R947+'3. USD NCCF'!R947+'4. EUR NCCF'!R947+'5. GBP NCCF'!R947+'6. Other(Incld) NCCF'!R947</f>
        <v>0</v>
      </c>
      <c r="S947" s="414">
        <f>'2. CAD NCCF'!S947+'3. USD NCCF'!S947+'4. EUR NCCF'!S947+'5. GBP NCCF'!S947+'6. Other(Incld) NCCF'!S947</f>
        <v>0</v>
      </c>
      <c r="T947" s="414">
        <f>'2. CAD NCCF'!T947+'3. USD NCCF'!T947+'4. EUR NCCF'!T947+'5. GBP NCCF'!T947+'6. Other(Incld) NCCF'!T947</f>
        <v>0</v>
      </c>
      <c r="U947" s="414">
        <f>'2. CAD NCCF'!U947+'3. USD NCCF'!U947+'4. EUR NCCF'!U947+'5. GBP NCCF'!U947+'6. Other(Incld) NCCF'!U947</f>
        <v>0</v>
      </c>
      <c r="V947" s="414">
        <f>'2. CAD NCCF'!V947+'3. USD NCCF'!V947+'4. EUR NCCF'!V947+'5. GBP NCCF'!V947+'6. Other(Incld) NCCF'!V947</f>
        <v>0</v>
      </c>
      <c r="W947" s="414">
        <f>'2. CAD NCCF'!W947+'3. USD NCCF'!W947+'4. EUR NCCF'!W947+'5. GBP NCCF'!W947+'6. Other(Incld) NCCF'!W947</f>
        <v>0</v>
      </c>
      <c r="X947" s="414">
        <f>'2. CAD NCCF'!X947+'3. USD NCCF'!X947+'4. EUR NCCF'!X947+'5. GBP NCCF'!X947+'6. Other(Incld) NCCF'!X947</f>
        <v>0</v>
      </c>
      <c r="Y947" s="414">
        <f>'2. CAD NCCF'!Y947+'3. USD NCCF'!Y947+'4. EUR NCCF'!Y947+'5. GBP NCCF'!Y947+'6. Other(Incld) NCCF'!Y947</f>
        <v>0</v>
      </c>
      <c r="Z947" s="414">
        <f>'2. CAD NCCF'!Z947+'3. USD NCCF'!Z947+'4. EUR NCCF'!Z947+'5. GBP NCCF'!Z947+'6. Other(Incld) NCCF'!Z947</f>
        <v>0</v>
      </c>
      <c r="AA947" s="414">
        <f>'2. CAD NCCF'!AA947+'3. USD NCCF'!AA947+'4. EUR NCCF'!AA947+'5. GBP NCCF'!AA947+'6. Other(Incld) NCCF'!AA947</f>
        <v>0</v>
      </c>
      <c r="AB947" s="415">
        <f>'2. CAD NCCF'!AB947+'3. USD NCCF'!AB947+'4. EUR NCCF'!AB947+'5. GBP NCCF'!AB947+'6. Other(Incld) NCCF'!AB947</f>
        <v>0</v>
      </c>
      <c r="AC947" s="400">
        <f>'2. CAD NCCF'!AC947+'3. USD NCCF'!AC947+'4. EUR NCCF'!AC947+'5. GBP NCCF'!AC947+'6. Other(Incld) NCCF'!AC947</f>
        <v>0</v>
      </c>
      <c r="AD947" s="909"/>
      <c r="AE947" s="910"/>
      <c r="AF947" s="911"/>
    </row>
    <row r="948" spans="1:32" ht="15" customHeight="1" outlineLevel="1" x14ac:dyDescent="0.2">
      <c r="A948" s="222">
        <v>268</v>
      </c>
      <c r="B948" s="466"/>
      <c r="C948" s="261"/>
      <c r="D948" s="261"/>
      <c r="E948" s="475"/>
      <c r="F948" s="880" t="str">
        <f>'2. CAD NCCF'!F948:L948</f>
        <v>FI issued jumbo covered bonds, high rated</v>
      </c>
      <c r="G948" s="881"/>
      <c r="H948" s="881"/>
      <c r="I948" s="881"/>
      <c r="J948" s="881"/>
      <c r="K948" s="881"/>
      <c r="L948" s="882"/>
      <c r="M948" s="400">
        <f>'2. CAD NCCF'!M948+'3. USD NCCF'!M948+'4. EUR NCCF'!M948+'5. GBP NCCF'!M948+'6. Other(Incld) NCCF'!M948</f>
        <v>0</v>
      </c>
      <c r="N948" s="411">
        <f>'2. CAD NCCF'!N948+'3. USD NCCF'!N948+'4. EUR NCCF'!N948+'5. GBP NCCF'!N948+'6. Other(Incld) NCCF'!N948</f>
        <v>0</v>
      </c>
      <c r="O948" s="414">
        <f>'2. CAD NCCF'!O948+'3. USD NCCF'!O948+'4. EUR NCCF'!O948+'5. GBP NCCF'!O948+'6. Other(Incld) NCCF'!O948</f>
        <v>0</v>
      </c>
      <c r="P948" s="414">
        <f>'2. CAD NCCF'!P948+'3. USD NCCF'!P948+'4. EUR NCCF'!P948+'5. GBP NCCF'!P948+'6. Other(Incld) NCCF'!P948</f>
        <v>0</v>
      </c>
      <c r="Q948" s="415">
        <f>'2. CAD NCCF'!Q948+'3. USD NCCF'!Q948+'4. EUR NCCF'!Q948+'5. GBP NCCF'!Q948+'6. Other(Incld) NCCF'!Q948</f>
        <v>0</v>
      </c>
      <c r="R948" s="411">
        <f>'2. CAD NCCF'!R948+'3. USD NCCF'!R948+'4. EUR NCCF'!R948+'5. GBP NCCF'!R948+'6. Other(Incld) NCCF'!R948</f>
        <v>0</v>
      </c>
      <c r="S948" s="414">
        <f>'2. CAD NCCF'!S948+'3. USD NCCF'!S948+'4. EUR NCCF'!S948+'5. GBP NCCF'!S948+'6. Other(Incld) NCCF'!S948</f>
        <v>0</v>
      </c>
      <c r="T948" s="414">
        <f>'2. CAD NCCF'!T948+'3. USD NCCF'!T948+'4. EUR NCCF'!T948+'5. GBP NCCF'!T948+'6. Other(Incld) NCCF'!T948</f>
        <v>0</v>
      </c>
      <c r="U948" s="414">
        <f>'2. CAD NCCF'!U948+'3. USD NCCF'!U948+'4. EUR NCCF'!U948+'5. GBP NCCF'!U948+'6. Other(Incld) NCCF'!U948</f>
        <v>0</v>
      </c>
      <c r="V948" s="414">
        <f>'2. CAD NCCF'!V948+'3. USD NCCF'!V948+'4. EUR NCCF'!V948+'5. GBP NCCF'!V948+'6. Other(Incld) NCCF'!V948</f>
        <v>0</v>
      </c>
      <c r="W948" s="414">
        <f>'2. CAD NCCF'!W948+'3. USD NCCF'!W948+'4. EUR NCCF'!W948+'5. GBP NCCF'!W948+'6. Other(Incld) NCCF'!W948</f>
        <v>0</v>
      </c>
      <c r="X948" s="414">
        <f>'2. CAD NCCF'!X948+'3. USD NCCF'!X948+'4. EUR NCCF'!X948+'5. GBP NCCF'!X948+'6. Other(Incld) NCCF'!X948</f>
        <v>0</v>
      </c>
      <c r="Y948" s="414">
        <f>'2. CAD NCCF'!Y948+'3. USD NCCF'!Y948+'4. EUR NCCF'!Y948+'5. GBP NCCF'!Y948+'6. Other(Incld) NCCF'!Y948</f>
        <v>0</v>
      </c>
      <c r="Z948" s="414">
        <f>'2. CAD NCCF'!Z948+'3. USD NCCF'!Z948+'4. EUR NCCF'!Z948+'5. GBP NCCF'!Z948+'6. Other(Incld) NCCF'!Z948</f>
        <v>0</v>
      </c>
      <c r="AA948" s="414">
        <f>'2. CAD NCCF'!AA948+'3. USD NCCF'!AA948+'4. EUR NCCF'!AA948+'5. GBP NCCF'!AA948+'6. Other(Incld) NCCF'!AA948</f>
        <v>0</v>
      </c>
      <c r="AB948" s="415">
        <f>'2. CAD NCCF'!AB948+'3. USD NCCF'!AB948+'4. EUR NCCF'!AB948+'5. GBP NCCF'!AB948+'6. Other(Incld) NCCF'!AB948</f>
        <v>0</v>
      </c>
      <c r="AC948" s="400">
        <f>'2. CAD NCCF'!AC948+'3. USD NCCF'!AC948+'4. EUR NCCF'!AC948+'5. GBP NCCF'!AC948+'6. Other(Incld) NCCF'!AC948</f>
        <v>0</v>
      </c>
      <c r="AD948" s="909"/>
      <c r="AE948" s="910"/>
      <c r="AF948" s="911"/>
    </row>
    <row r="949" spans="1:32" ht="15" customHeight="1" outlineLevel="1" x14ac:dyDescent="0.2">
      <c r="A949" s="222">
        <v>269</v>
      </c>
      <c r="B949" s="466"/>
      <c r="C949" s="261"/>
      <c r="D949" s="261"/>
      <c r="E949" s="877" t="str">
        <f>'2. CAD NCCF'!E949:L949</f>
        <v>Non-FI issued CBP, medium rated</v>
      </c>
      <c r="F949" s="878"/>
      <c r="G949" s="878"/>
      <c r="H949" s="878"/>
      <c r="I949" s="878"/>
      <c r="J949" s="878"/>
      <c r="K949" s="878"/>
      <c r="L949" s="879"/>
      <c r="M949" s="399">
        <f>SUBTOTAL(9,M950:M951)</f>
        <v>0</v>
      </c>
      <c r="N949" s="402">
        <f t="shared" ref="N949" si="1204">SUBTOTAL(9,N950:N951)</f>
        <v>0</v>
      </c>
      <c r="O949" s="406">
        <f t="shared" ref="O949" si="1205">SUBTOTAL(9,O950:O951)</f>
        <v>0</v>
      </c>
      <c r="P949" s="405">
        <f t="shared" ref="P949" si="1206">SUBTOTAL(9,P950:P951)</f>
        <v>0</v>
      </c>
      <c r="Q949" s="407">
        <f t="shared" ref="Q949" si="1207">SUBTOTAL(9,Q950:Q951)</f>
        <v>0</v>
      </c>
      <c r="R949" s="402">
        <f t="shared" ref="R949" si="1208">SUBTOTAL(9,R950:R951)</f>
        <v>0</v>
      </c>
      <c r="S949" s="405">
        <f t="shared" ref="S949" si="1209">SUBTOTAL(9,S950:S951)</f>
        <v>0</v>
      </c>
      <c r="T949" s="406">
        <f t="shared" ref="T949" si="1210">SUBTOTAL(9,T950:T951)</f>
        <v>0</v>
      </c>
      <c r="U949" s="405">
        <f t="shared" ref="U949" si="1211">SUBTOTAL(9,U950:U951)</f>
        <v>0</v>
      </c>
      <c r="V949" s="406">
        <f t="shared" ref="V949" si="1212">SUBTOTAL(9,V950:V951)</f>
        <v>0</v>
      </c>
      <c r="W949" s="405">
        <f t="shared" ref="W949" si="1213">SUBTOTAL(9,W950:W951)</f>
        <v>0</v>
      </c>
      <c r="X949" s="406">
        <f t="shared" ref="X949" si="1214">SUBTOTAL(9,X950:X951)</f>
        <v>0</v>
      </c>
      <c r="Y949" s="405">
        <f t="shared" ref="Y949" si="1215">SUBTOTAL(9,Y950:Y951)</f>
        <v>0</v>
      </c>
      <c r="Z949" s="406">
        <f t="shared" ref="Z949" si="1216">SUBTOTAL(9,Z950:Z951)</f>
        <v>0</v>
      </c>
      <c r="AA949" s="405">
        <f t="shared" ref="AA949" si="1217">SUBTOTAL(9,AA950:AA951)</f>
        <v>0</v>
      </c>
      <c r="AB949" s="407">
        <f t="shared" ref="AB949" si="1218">SUBTOTAL(9,AB950:AB951)</f>
        <v>0</v>
      </c>
      <c r="AC949" s="399">
        <f t="shared" ref="AC949" si="1219">SUBTOTAL(9,AC950:AC951)</f>
        <v>0</v>
      </c>
      <c r="AD949" s="909"/>
      <c r="AE949" s="910"/>
      <c r="AF949" s="911"/>
    </row>
    <row r="950" spans="1:32" ht="15" customHeight="1" outlineLevel="1" x14ac:dyDescent="0.2">
      <c r="A950" s="222">
        <v>270</v>
      </c>
      <c r="B950" s="466"/>
      <c r="C950" s="261"/>
      <c r="D950" s="261"/>
      <c r="E950" s="475"/>
      <c r="F950" s="880" t="str">
        <f>'2. CAD NCCF'!F950:L950</f>
        <v>Non-FI issued unsecured bonds and paper, medium rated</v>
      </c>
      <c r="G950" s="881"/>
      <c r="H950" s="881"/>
      <c r="I950" s="881"/>
      <c r="J950" s="881"/>
      <c r="K950" s="881"/>
      <c r="L950" s="881"/>
      <c r="M950" s="400">
        <f>'2. CAD NCCF'!M950+'3. USD NCCF'!M950+'4. EUR NCCF'!M950+'5. GBP NCCF'!M950+'6. Other(Incld) NCCF'!M950</f>
        <v>0</v>
      </c>
      <c r="N950" s="411">
        <f>'2. CAD NCCF'!N950+'3. USD NCCF'!N950+'4. EUR NCCF'!N950+'5. GBP NCCF'!N950+'6. Other(Incld) NCCF'!N950</f>
        <v>0</v>
      </c>
      <c r="O950" s="414">
        <f>'2. CAD NCCF'!O950+'3. USD NCCF'!O950+'4. EUR NCCF'!O950+'5. GBP NCCF'!O950+'6. Other(Incld) NCCF'!O950</f>
        <v>0</v>
      </c>
      <c r="P950" s="414">
        <f>'2. CAD NCCF'!P950+'3. USD NCCF'!P950+'4. EUR NCCF'!P950+'5. GBP NCCF'!P950+'6. Other(Incld) NCCF'!P950</f>
        <v>0</v>
      </c>
      <c r="Q950" s="415">
        <f>'2. CAD NCCF'!Q950+'3. USD NCCF'!Q950+'4. EUR NCCF'!Q950+'5. GBP NCCF'!Q950+'6. Other(Incld) NCCF'!Q950</f>
        <v>0</v>
      </c>
      <c r="R950" s="411">
        <f>'2. CAD NCCF'!R950+'3. USD NCCF'!R950+'4. EUR NCCF'!R950+'5. GBP NCCF'!R950+'6. Other(Incld) NCCF'!R950</f>
        <v>0</v>
      </c>
      <c r="S950" s="414">
        <f>'2. CAD NCCF'!S950+'3. USD NCCF'!S950+'4. EUR NCCF'!S950+'5. GBP NCCF'!S950+'6. Other(Incld) NCCF'!S950</f>
        <v>0</v>
      </c>
      <c r="T950" s="414">
        <f>'2. CAD NCCF'!T950+'3. USD NCCF'!T950+'4. EUR NCCF'!T950+'5. GBP NCCF'!T950+'6. Other(Incld) NCCF'!T950</f>
        <v>0</v>
      </c>
      <c r="U950" s="414">
        <f>'2. CAD NCCF'!U950+'3. USD NCCF'!U950+'4. EUR NCCF'!U950+'5. GBP NCCF'!U950+'6. Other(Incld) NCCF'!U950</f>
        <v>0</v>
      </c>
      <c r="V950" s="414">
        <f>'2. CAD NCCF'!V950+'3. USD NCCF'!V950+'4. EUR NCCF'!V950+'5. GBP NCCF'!V950+'6. Other(Incld) NCCF'!V950</f>
        <v>0</v>
      </c>
      <c r="W950" s="414">
        <f>'2. CAD NCCF'!W950+'3. USD NCCF'!W950+'4. EUR NCCF'!W950+'5. GBP NCCF'!W950+'6. Other(Incld) NCCF'!W950</f>
        <v>0</v>
      </c>
      <c r="X950" s="414">
        <f>'2. CAD NCCF'!X950+'3. USD NCCF'!X950+'4. EUR NCCF'!X950+'5. GBP NCCF'!X950+'6. Other(Incld) NCCF'!X950</f>
        <v>0</v>
      </c>
      <c r="Y950" s="414">
        <f>'2. CAD NCCF'!Y950+'3. USD NCCF'!Y950+'4. EUR NCCF'!Y950+'5. GBP NCCF'!Y950+'6. Other(Incld) NCCF'!Y950</f>
        <v>0</v>
      </c>
      <c r="Z950" s="414">
        <f>'2. CAD NCCF'!Z950+'3. USD NCCF'!Z950+'4. EUR NCCF'!Z950+'5. GBP NCCF'!Z950+'6. Other(Incld) NCCF'!Z950</f>
        <v>0</v>
      </c>
      <c r="AA950" s="414">
        <f>'2. CAD NCCF'!AA950+'3. USD NCCF'!AA950+'4. EUR NCCF'!AA950+'5. GBP NCCF'!AA950+'6. Other(Incld) NCCF'!AA950</f>
        <v>0</v>
      </c>
      <c r="AB950" s="415">
        <f>'2. CAD NCCF'!AB950+'3. USD NCCF'!AB950+'4. EUR NCCF'!AB950+'5. GBP NCCF'!AB950+'6. Other(Incld) NCCF'!AB950</f>
        <v>0</v>
      </c>
      <c r="AC950" s="400">
        <f>'2. CAD NCCF'!AC950+'3. USD NCCF'!AC950+'4. EUR NCCF'!AC950+'5. GBP NCCF'!AC950+'6. Other(Incld) NCCF'!AC950</f>
        <v>0</v>
      </c>
      <c r="AD950" s="909"/>
      <c r="AE950" s="910"/>
      <c r="AF950" s="911"/>
    </row>
    <row r="951" spans="1:32" ht="15" customHeight="1" outlineLevel="1" x14ac:dyDescent="0.2">
      <c r="A951" s="222">
        <v>271</v>
      </c>
      <c r="B951" s="466"/>
      <c r="C951" s="261"/>
      <c r="D951" s="261"/>
      <c r="E951" s="475"/>
      <c r="F951" s="880" t="str">
        <f>'2. CAD NCCF'!F951:L951</f>
        <v>Non-FI issued covered bonds, medium rated</v>
      </c>
      <c r="G951" s="881"/>
      <c r="H951" s="881"/>
      <c r="I951" s="881"/>
      <c r="J951" s="881"/>
      <c r="K951" s="881"/>
      <c r="L951" s="881"/>
      <c r="M951" s="400">
        <f>'2. CAD NCCF'!M951+'3. USD NCCF'!M951+'4. EUR NCCF'!M951+'5. GBP NCCF'!M951+'6. Other(Incld) NCCF'!M951</f>
        <v>0</v>
      </c>
      <c r="N951" s="411">
        <f>'2. CAD NCCF'!N951+'3. USD NCCF'!N951+'4. EUR NCCF'!N951+'5. GBP NCCF'!N951+'6. Other(Incld) NCCF'!N951</f>
        <v>0</v>
      </c>
      <c r="O951" s="414">
        <f>'2. CAD NCCF'!O951+'3. USD NCCF'!O951+'4. EUR NCCF'!O951+'5. GBP NCCF'!O951+'6. Other(Incld) NCCF'!O951</f>
        <v>0</v>
      </c>
      <c r="P951" s="414">
        <f>'2. CAD NCCF'!P951+'3. USD NCCF'!P951+'4. EUR NCCF'!P951+'5. GBP NCCF'!P951+'6. Other(Incld) NCCF'!P951</f>
        <v>0</v>
      </c>
      <c r="Q951" s="415">
        <f>'2. CAD NCCF'!Q951+'3. USD NCCF'!Q951+'4. EUR NCCF'!Q951+'5. GBP NCCF'!Q951+'6. Other(Incld) NCCF'!Q951</f>
        <v>0</v>
      </c>
      <c r="R951" s="411">
        <f>'2. CAD NCCF'!R951+'3. USD NCCF'!R951+'4. EUR NCCF'!R951+'5. GBP NCCF'!R951+'6. Other(Incld) NCCF'!R951</f>
        <v>0</v>
      </c>
      <c r="S951" s="414">
        <f>'2. CAD NCCF'!S951+'3. USD NCCF'!S951+'4. EUR NCCF'!S951+'5. GBP NCCF'!S951+'6. Other(Incld) NCCF'!S951</f>
        <v>0</v>
      </c>
      <c r="T951" s="414">
        <f>'2. CAD NCCF'!T951+'3. USD NCCF'!T951+'4. EUR NCCF'!T951+'5. GBP NCCF'!T951+'6. Other(Incld) NCCF'!T951</f>
        <v>0</v>
      </c>
      <c r="U951" s="414">
        <f>'2. CAD NCCF'!U951+'3. USD NCCF'!U951+'4. EUR NCCF'!U951+'5. GBP NCCF'!U951+'6. Other(Incld) NCCF'!U951</f>
        <v>0</v>
      </c>
      <c r="V951" s="414">
        <f>'2. CAD NCCF'!V951+'3. USD NCCF'!V951+'4. EUR NCCF'!V951+'5. GBP NCCF'!V951+'6. Other(Incld) NCCF'!V951</f>
        <v>0</v>
      </c>
      <c r="W951" s="414">
        <f>'2. CAD NCCF'!W951+'3. USD NCCF'!W951+'4. EUR NCCF'!W951+'5. GBP NCCF'!W951+'6. Other(Incld) NCCF'!W951</f>
        <v>0</v>
      </c>
      <c r="X951" s="414">
        <f>'2. CAD NCCF'!X951+'3. USD NCCF'!X951+'4. EUR NCCF'!X951+'5. GBP NCCF'!X951+'6. Other(Incld) NCCF'!X951</f>
        <v>0</v>
      </c>
      <c r="Y951" s="414">
        <f>'2. CAD NCCF'!Y951+'3. USD NCCF'!Y951+'4. EUR NCCF'!Y951+'5. GBP NCCF'!Y951+'6. Other(Incld) NCCF'!Y951</f>
        <v>0</v>
      </c>
      <c r="Z951" s="414">
        <f>'2. CAD NCCF'!Z951+'3. USD NCCF'!Z951+'4. EUR NCCF'!Z951+'5. GBP NCCF'!Z951+'6. Other(Incld) NCCF'!Z951</f>
        <v>0</v>
      </c>
      <c r="AA951" s="414">
        <f>'2. CAD NCCF'!AA951+'3. USD NCCF'!AA951+'4. EUR NCCF'!AA951+'5. GBP NCCF'!AA951+'6. Other(Incld) NCCF'!AA951</f>
        <v>0</v>
      </c>
      <c r="AB951" s="415">
        <f>'2. CAD NCCF'!AB951+'3. USD NCCF'!AB951+'4. EUR NCCF'!AB951+'5. GBP NCCF'!AB951+'6. Other(Incld) NCCF'!AB951</f>
        <v>0</v>
      </c>
      <c r="AC951" s="400">
        <f>'2. CAD NCCF'!AC951+'3. USD NCCF'!AC951+'4. EUR NCCF'!AC951+'5. GBP NCCF'!AC951+'6. Other(Incld) NCCF'!AC951</f>
        <v>0</v>
      </c>
      <c r="AD951" s="909"/>
      <c r="AE951" s="910"/>
      <c r="AF951" s="911"/>
    </row>
    <row r="952" spans="1:32" ht="15" customHeight="1" outlineLevel="1" x14ac:dyDescent="0.2">
      <c r="A952" s="222">
        <v>272</v>
      </c>
      <c r="B952" s="466"/>
      <c r="C952" s="261"/>
      <c r="D952" s="261"/>
      <c r="E952" s="877" t="str">
        <f>'2. CAD NCCF'!E952:L952</f>
        <v>FI issued CBP, medium rated</v>
      </c>
      <c r="F952" s="878"/>
      <c r="G952" s="878"/>
      <c r="H952" s="878"/>
      <c r="I952" s="878"/>
      <c r="J952" s="878"/>
      <c r="K952" s="878"/>
      <c r="L952" s="879"/>
      <c r="M952" s="399">
        <f>SUBTOTAL(9,M953:M955)</f>
        <v>0</v>
      </c>
      <c r="N952" s="402">
        <f t="shared" ref="N952" si="1220">SUBTOTAL(9,N953:N955)</f>
        <v>0</v>
      </c>
      <c r="O952" s="406">
        <f t="shared" ref="O952" si="1221">SUBTOTAL(9,O953:O955)</f>
        <v>0</v>
      </c>
      <c r="P952" s="405">
        <f t="shared" ref="P952" si="1222">SUBTOTAL(9,P953:P955)</f>
        <v>0</v>
      </c>
      <c r="Q952" s="407">
        <f t="shared" ref="Q952" si="1223">SUBTOTAL(9,Q953:Q955)</f>
        <v>0</v>
      </c>
      <c r="R952" s="402">
        <f t="shared" ref="R952" si="1224">SUBTOTAL(9,R953:R955)</f>
        <v>0</v>
      </c>
      <c r="S952" s="405">
        <f t="shared" ref="S952" si="1225">SUBTOTAL(9,S953:S955)</f>
        <v>0</v>
      </c>
      <c r="T952" s="406">
        <f t="shared" ref="T952" si="1226">SUBTOTAL(9,T953:T955)</f>
        <v>0</v>
      </c>
      <c r="U952" s="405">
        <f t="shared" ref="U952" si="1227">SUBTOTAL(9,U953:U955)</f>
        <v>0</v>
      </c>
      <c r="V952" s="406">
        <f t="shared" ref="V952" si="1228">SUBTOTAL(9,V953:V955)</f>
        <v>0</v>
      </c>
      <c r="W952" s="405">
        <f t="shared" ref="W952" si="1229">SUBTOTAL(9,W953:W955)</f>
        <v>0</v>
      </c>
      <c r="X952" s="406">
        <f t="shared" ref="X952" si="1230">SUBTOTAL(9,X953:X955)</f>
        <v>0</v>
      </c>
      <c r="Y952" s="405">
        <f t="shared" ref="Y952" si="1231">SUBTOTAL(9,Y953:Y955)</f>
        <v>0</v>
      </c>
      <c r="Z952" s="406">
        <f t="shared" ref="Z952" si="1232">SUBTOTAL(9,Z953:Z955)</f>
        <v>0</v>
      </c>
      <c r="AA952" s="405">
        <f t="shared" ref="AA952" si="1233">SUBTOTAL(9,AA953:AA955)</f>
        <v>0</v>
      </c>
      <c r="AB952" s="407">
        <f t="shared" ref="AB952" si="1234">SUBTOTAL(9,AB953:AB955)</f>
        <v>0</v>
      </c>
      <c r="AC952" s="399">
        <f t="shared" ref="AC952" si="1235">SUBTOTAL(9,AC953:AC955)</f>
        <v>0</v>
      </c>
      <c r="AD952" s="909"/>
      <c r="AE952" s="910"/>
      <c r="AF952" s="911"/>
    </row>
    <row r="953" spans="1:32" ht="15" customHeight="1" outlineLevel="1" x14ac:dyDescent="0.2">
      <c r="A953" s="222">
        <v>273</v>
      </c>
      <c r="B953" s="466"/>
      <c r="C953" s="261"/>
      <c r="D953" s="261"/>
      <c r="E953" s="475"/>
      <c r="F953" s="880" t="str">
        <f>'2. CAD NCCF'!F953:L953</f>
        <v>FI issued unsecured bonds and paper, medium rated</v>
      </c>
      <c r="G953" s="881"/>
      <c r="H953" s="881"/>
      <c r="I953" s="881"/>
      <c r="J953" s="881"/>
      <c r="K953" s="881"/>
      <c r="L953" s="882"/>
      <c r="M953" s="400">
        <f>'2. CAD NCCF'!M953+'3. USD NCCF'!M953+'4. EUR NCCF'!M953+'5. GBP NCCF'!M953+'6. Other(Incld) NCCF'!M953</f>
        <v>0</v>
      </c>
      <c r="N953" s="411">
        <f>'2. CAD NCCF'!N953+'3. USD NCCF'!N953+'4. EUR NCCF'!N953+'5. GBP NCCF'!N953+'6. Other(Incld) NCCF'!N953</f>
        <v>0</v>
      </c>
      <c r="O953" s="414">
        <f>'2. CAD NCCF'!O953+'3. USD NCCF'!O953+'4. EUR NCCF'!O953+'5. GBP NCCF'!O953+'6. Other(Incld) NCCF'!O953</f>
        <v>0</v>
      </c>
      <c r="P953" s="414">
        <f>'2. CAD NCCF'!P953+'3. USD NCCF'!P953+'4. EUR NCCF'!P953+'5. GBP NCCF'!P953+'6. Other(Incld) NCCF'!P953</f>
        <v>0</v>
      </c>
      <c r="Q953" s="415">
        <f>'2. CAD NCCF'!Q953+'3. USD NCCF'!Q953+'4. EUR NCCF'!Q953+'5. GBP NCCF'!Q953+'6. Other(Incld) NCCF'!Q953</f>
        <v>0</v>
      </c>
      <c r="R953" s="411">
        <f>'2. CAD NCCF'!R953+'3. USD NCCF'!R953+'4. EUR NCCF'!R953+'5. GBP NCCF'!R953+'6. Other(Incld) NCCF'!R953</f>
        <v>0</v>
      </c>
      <c r="S953" s="414">
        <f>'2. CAD NCCF'!S953+'3. USD NCCF'!S953+'4. EUR NCCF'!S953+'5. GBP NCCF'!S953+'6. Other(Incld) NCCF'!S953</f>
        <v>0</v>
      </c>
      <c r="T953" s="414">
        <f>'2. CAD NCCF'!T953+'3. USD NCCF'!T953+'4. EUR NCCF'!T953+'5. GBP NCCF'!T953+'6. Other(Incld) NCCF'!T953</f>
        <v>0</v>
      </c>
      <c r="U953" s="414">
        <f>'2. CAD NCCF'!U953+'3. USD NCCF'!U953+'4. EUR NCCF'!U953+'5. GBP NCCF'!U953+'6. Other(Incld) NCCF'!U953</f>
        <v>0</v>
      </c>
      <c r="V953" s="414">
        <f>'2. CAD NCCF'!V953+'3. USD NCCF'!V953+'4. EUR NCCF'!V953+'5. GBP NCCF'!V953+'6. Other(Incld) NCCF'!V953</f>
        <v>0</v>
      </c>
      <c r="W953" s="414">
        <f>'2. CAD NCCF'!W953+'3. USD NCCF'!W953+'4. EUR NCCF'!W953+'5. GBP NCCF'!W953+'6. Other(Incld) NCCF'!W953</f>
        <v>0</v>
      </c>
      <c r="X953" s="414">
        <f>'2. CAD NCCF'!X953+'3. USD NCCF'!X953+'4. EUR NCCF'!X953+'5. GBP NCCF'!X953+'6. Other(Incld) NCCF'!X953</f>
        <v>0</v>
      </c>
      <c r="Y953" s="414">
        <f>'2. CAD NCCF'!Y953+'3. USD NCCF'!Y953+'4. EUR NCCF'!Y953+'5. GBP NCCF'!Y953+'6. Other(Incld) NCCF'!Y953</f>
        <v>0</v>
      </c>
      <c r="Z953" s="414">
        <f>'2. CAD NCCF'!Z953+'3. USD NCCF'!Z953+'4. EUR NCCF'!Z953+'5. GBP NCCF'!Z953+'6. Other(Incld) NCCF'!Z953</f>
        <v>0</v>
      </c>
      <c r="AA953" s="414">
        <f>'2. CAD NCCF'!AA953+'3. USD NCCF'!AA953+'4. EUR NCCF'!AA953+'5. GBP NCCF'!AA953+'6. Other(Incld) NCCF'!AA953</f>
        <v>0</v>
      </c>
      <c r="AB953" s="415">
        <f>'2. CAD NCCF'!AB953+'3. USD NCCF'!AB953+'4. EUR NCCF'!AB953+'5. GBP NCCF'!AB953+'6. Other(Incld) NCCF'!AB953</f>
        <v>0</v>
      </c>
      <c r="AC953" s="400">
        <f>'2. CAD NCCF'!AC953+'3. USD NCCF'!AC953+'4. EUR NCCF'!AC953+'5. GBP NCCF'!AC953+'6. Other(Incld) NCCF'!AC953</f>
        <v>0</v>
      </c>
      <c r="AD953" s="909"/>
      <c r="AE953" s="910"/>
      <c r="AF953" s="911"/>
    </row>
    <row r="954" spans="1:32" ht="15" customHeight="1" outlineLevel="1" x14ac:dyDescent="0.2">
      <c r="A954" s="222">
        <v>274</v>
      </c>
      <c r="B954" s="466"/>
      <c r="C954" s="261"/>
      <c r="D954" s="261"/>
      <c r="E954" s="475"/>
      <c r="F954" s="880" t="str">
        <f>'2. CAD NCCF'!F954:L954</f>
        <v>FI issued covered bonds, medium rated</v>
      </c>
      <c r="G954" s="881"/>
      <c r="H954" s="881"/>
      <c r="I954" s="881"/>
      <c r="J954" s="881"/>
      <c r="K954" s="881"/>
      <c r="L954" s="882"/>
      <c r="M954" s="400">
        <f>'2. CAD NCCF'!M954+'3. USD NCCF'!M954+'4. EUR NCCF'!M954+'5. GBP NCCF'!M954+'6. Other(Incld) NCCF'!M954</f>
        <v>0</v>
      </c>
      <c r="N954" s="411">
        <f>'2. CAD NCCF'!N954+'3. USD NCCF'!N954+'4. EUR NCCF'!N954+'5. GBP NCCF'!N954+'6. Other(Incld) NCCF'!N954</f>
        <v>0</v>
      </c>
      <c r="O954" s="414">
        <f>'2. CAD NCCF'!O954+'3. USD NCCF'!O954+'4. EUR NCCF'!O954+'5. GBP NCCF'!O954+'6. Other(Incld) NCCF'!O954</f>
        <v>0</v>
      </c>
      <c r="P954" s="414">
        <f>'2. CAD NCCF'!P954+'3. USD NCCF'!P954+'4. EUR NCCF'!P954+'5. GBP NCCF'!P954+'6. Other(Incld) NCCF'!P954</f>
        <v>0</v>
      </c>
      <c r="Q954" s="415">
        <f>'2. CAD NCCF'!Q954+'3. USD NCCF'!Q954+'4. EUR NCCF'!Q954+'5. GBP NCCF'!Q954+'6. Other(Incld) NCCF'!Q954</f>
        <v>0</v>
      </c>
      <c r="R954" s="411">
        <f>'2. CAD NCCF'!R954+'3. USD NCCF'!R954+'4. EUR NCCF'!R954+'5. GBP NCCF'!R954+'6. Other(Incld) NCCF'!R954</f>
        <v>0</v>
      </c>
      <c r="S954" s="414">
        <f>'2. CAD NCCF'!S954+'3. USD NCCF'!S954+'4. EUR NCCF'!S954+'5. GBP NCCF'!S954+'6. Other(Incld) NCCF'!S954</f>
        <v>0</v>
      </c>
      <c r="T954" s="414">
        <f>'2. CAD NCCF'!T954+'3. USD NCCF'!T954+'4. EUR NCCF'!T954+'5. GBP NCCF'!T954+'6. Other(Incld) NCCF'!T954</f>
        <v>0</v>
      </c>
      <c r="U954" s="414">
        <f>'2. CAD NCCF'!U954+'3. USD NCCF'!U954+'4. EUR NCCF'!U954+'5. GBP NCCF'!U954+'6. Other(Incld) NCCF'!U954</f>
        <v>0</v>
      </c>
      <c r="V954" s="414">
        <f>'2. CAD NCCF'!V954+'3. USD NCCF'!V954+'4. EUR NCCF'!V954+'5. GBP NCCF'!V954+'6. Other(Incld) NCCF'!V954</f>
        <v>0</v>
      </c>
      <c r="W954" s="414">
        <f>'2. CAD NCCF'!W954+'3. USD NCCF'!W954+'4. EUR NCCF'!W954+'5. GBP NCCF'!W954+'6. Other(Incld) NCCF'!W954</f>
        <v>0</v>
      </c>
      <c r="X954" s="414">
        <f>'2. CAD NCCF'!X954+'3. USD NCCF'!X954+'4. EUR NCCF'!X954+'5. GBP NCCF'!X954+'6. Other(Incld) NCCF'!X954</f>
        <v>0</v>
      </c>
      <c r="Y954" s="414">
        <f>'2. CAD NCCF'!Y954+'3. USD NCCF'!Y954+'4. EUR NCCF'!Y954+'5. GBP NCCF'!Y954+'6. Other(Incld) NCCF'!Y954</f>
        <v>0</v>
      </c>
      <c r="Z954" s="414">
        <f>'2. CAD NCCF'!Z954+'3. USD NCCF'!Z954+'4. EUR NCCF'!Z954+'5. GBP NCCF'!Z954+'6. Other(Incld) NCCF'!Z954</f>
        <v>0</v>
      </c>
      <c r="AA954" s="414">
        <f>'2. CAD NCCF'!AA954+'3. USD NCCF'!AA954+'4. EUR NCCF'!AA954+'5. GBP NCCF'!AA954+'6. Other(Incld) NCCF'!AA954</f>
        <v>0</v>
      </c>
      <c r="AB954" s="415">
        <f>'2. CAD NCCF'!AB954+'3. USD NCCF'!AB954+'4. EUR NCCF'!AB954+'5. GBP NCCF'!AB954+'6. Other(Incld) NCCF'!AB954</f>
        <v>0</v>
      </c>
      <c r="AC954" s="400">
        <f>'2. CAD NCCF'!AC954+'3. USD NCCF'!AC954+'4. EUR NCCF'!AC954+'5. GBP NCCF'!AC954+'6. Other(Incld) NCCF'!AC954</f>
        <v>0</v>
      </c>
      <c r="AD954" s="909"/>
      <c r="AE954" s="910"/>
      <c r="AF954" s="911"/>
    </row>
    <row r="955" spans="1:32" ht="15" customHeight="1" outlineLevel="1" x14ac:dyDescent="0.2">
      <c r="A955" s="222">
        <v>275</v>
      </c>
      <c r="B955" s="488"/>
      <c r="C955" s="612"/>
      <c r="D955" s="612"/>
      <c r="E955" s="477"/>
      <c r="F955" s="880" t="str">
        <f>'2. CAD NCCF'!F955:L955</f>
        <v>FI issued jumbo covered bonds, medium rated</v>
      </c>
      <c r="G955" s="881"/>
      <c r="H955" s="881"/>
      <c r="I955" s="881"/>
      <c r="J955" s="881"/>
      <c r="K955" s="881"/>
      <c r="L955" s="882"/>
      <c r="M955" s="400">
        <f>'2. CAD NCCF'!M955+'3. USD NCCF'!M955+'4. EUR NCCF'!M955+'5. GBP NCCF'!M955+'6. Other(Incld) NCCF'!M955</f>
        <v>0</v>
      </c>
      <c r="N955" s="411">
        <f>'2. CAD NCCF'!N955+'3. USD NCCF'!N955+'4. EUR NCCF'!N955+'5. GBP NCCF'!N955+'6. Other(Incld) NCCF'!N955</f>
        <v>0</v>
      </c>
      <c r="O955" s="414">
        <f>'2. CAD NCCF'!O955+'3. USD NCCF'!O955+'4. EUR NCCF'!O955+'5. GBP NCCF'!O955+'6. Other(Incld) NCCF'!O955</f>
        <v>0</v>
      </c>
      <c r="P955" s="414">
        <f>'2. CAD NCCF'!P955+'3. USD NCCF'!P955+'4. EUR NCCF'!P955+'5. GBP NCCF'!P955+'6. Other(Incld) NCCF'!P955</f>
        <v>0</v>
      </c>
      <c r="Q955" s="415">
        <f>'2. CAD NCCF'!Q955+'3. USD NCCF'!Q955+'4. EUR NCCF'!Q955+'5. GBP NCCF'!Q955+'6. Other(Incld) NCCF'!Q955</f>
        <v>0</v>
      </c>
      <c r="R955" s="411">
        <f>'2. CAD NCCF'!R955+'3. USD NCCF'!R955+'4. EUR NCCF'!R955+'5. GBP NCCF'!R955+'6. Other(Incld) NCCF'!R955</f>
        <v>0</v>
      </c>
      <c r="S955" s="414">
        <f>'2. CAD NCCF'!S955+'3. USD NCCF'!S955+'4. EUR NCCF'!S955+'5. GBP NCCF'!S955+'6. Other(Incld) NCCF'!S955</f>
        <v>0</v>
      </c>
      <c r="T955" s="414">
        <f>'2. CAD NCCF'!T955+'3. USD NCCF'!T955+'4. EUR NCCF'!T955+'5. GBP NCCF'!T955+'6. Other(Incld) NCCF'!T955</f>
        <v>0</v>
      </c>
      <c r="U955" s="414">
        <f>'2. CAD NCCF'!U955+'3. USD NCCF'!U955+'4. EUR NCCF'!U955+'5. GBP NCCF'!U955+'6. Other(Incld) NCCF'!U955</f>
        <v>0</v>
      </c>
      <c r="V955" s="414">
        <f>'2. CAD NCCF'!V955+'3. USD NCCF'!V955+'4. EUR NCCF'!V955+'5. GBP NCCF'!V955+'6. Other(Incld) NCCF'!V955</f>
        <v>0</v>
      </c>
      <c r="W955" s="414">
        <f>'2. CAD NCCF'!W955+'3. USD NCCF'!W955+'4. EUR NCCF'!W955+'5. GBP NCCF'!W955+'6. Other(Incld) NCCF'!W955</f>
        <v>0</v>
      </c>
      <c r="X955" s="414">
        <f>'2. CAD NCCF'!X955+'3. USD NCCF'!X955+'4. EUR NCCF'!X955+'5. GBP NCCF'!X955+'6. Other(Incld) NCCF'!X955</f>
        <v>0</v>
      </c>
      <c r="Y955" s="414">
        <f>'2. CAD NCCF'!Y955+'3. USD NCCF'!Y955+'4. EUR NCCF'!Y955+'5. GBP NCCF'!Y955+'6. Other(Incld) NCCF'!Y955</f>
        <v>0</v>
      </c>
      <c r="Z955" s="414">
        <f>'2. CAD NCCF'!Z955+'3. USD NCCF'!Z955+'4. EUR NCCF'!Z955+'5. GBP NCCF'!Z955+'6. Other(Incld) NCCF'!Z955</f>
        <v>0</v>
      </c>
      <c r="AA955" s="414">
        <f>'2. CAD NCCF'!AA955+'3. USD NCCF'!AA955+'4. EUR NCCF'!AA955+'5. GBP NCCF'!AA955+'6. Other(Incld) NCCF'!AA955</f>
        <v>0</v>
      </c>
      <c r="AB955" s="415">
        <f>'2. CAD NCCF'!AB955+'3. USD NCCF'!AB955+'4. EUR NCCF'!AB955+'5. GBP NCCF'!AB955+'6. Other(Incld) NCCF'!AB955</f>
        <v>0</v>
      </c>
      <c r="AC955" s="400">
        <f>'2. CAD NCCF'!AC955+'3. USD NCCF'!AC955+'4. EUR NCCF'!AC955+'5. GBP NCCF'!AC955+'6. Other(Incld) NCCF'!AC955</f>
        <v>0</v>
      </c>
      <c r="AD955" s="912"/>
      <c r="AE955" s="913"/>
      <c r="AF955" s="914"/>
    </row>
    <row r="956" spans="1:32" ht="15" customHeight="1" outlineLevel="1" x14ac:dyDescent="0.2">
      <c r="A956" s="222">
        <v>276</v>
      </c>
      <c r="B956" s="616"/>
      <c r="C956" s="613"/>
      <c r="D956" s="613"/>
      <c r="E956" s="877" t="str">
        <f>'2. CAD NCCF'!E956:L956</f>
        <v>Non-FI issued CBP, low or not rated</v>
      </c>
      <c r="F956" s="878"/>
      <c r="G956" s="878"/>
      <c r="H956" s="878"/>
      <c r="I956" s="878"/>
      <c r="J956" s="878"/>
      <c r="K956" s="878"/>
      <c r="L956" s="879"/>
      <c r="M956" s="399">
        <f>SUBTOTAL(9,M957:M958)</f>
        <v>0</v>
      </c>
      <c r="N956" s="402">
        <f t="shared" ref="N956" si="1236">SUBTOTAL(9,N957:N958)</f>
        <v>0</v>
      </c>
      <c r="O956" s="406">
        <f t="shared" ref="O956" si="1237">SUBTOTAL(9,O957:O958)</f>
        <v>0</v>
      </c>
      <c r="P956" s="405">
        <f t="shared" ref="P956" si="1238">SUBTOTAL(9,P957:P958)</f>
        <v>0</v>
      </c>
      <c r="Q956" s="407">
        <f t="shared" ref="Q956" si="1239">SUBTOTAL(9,Q957:Q958)</f>
        <v>0</v>
      </c>
      <c r="R956" s="402">
        <f t="shared" ref="R956" si="1240">SUBTOTAL(9,R957:R958)</f>
        <v>0</v>
      </c>
      <c r="S956" s="405">
        <f t="shared" ref="S956" si="1241">SUBTOTAL(9,S957:S958)</f>
        <v>0</v>
      </c>
      <c r="T956" s="406">
        <f t="shared" ref="T956" si="1242">SUBTOTAL(9,T957:T958)</f>
        <v>0</v>
      </c>
      <c r="U956" s="405">
        <f t="shared" ref="U956" si="1243">SUBTOTAL(9,U957:U958)</f>
        <v>0</v>
      </c>
      <c r="V956" s="406">
        <f t="shared" ref="V956" si="1244">SUBTOTAL(9,V957:V958)</f>
        <v>0</v>
      </c>
      <c r="W956" s="405">
        <f t="shared" ref="W956" si="1245">SUBTOTAL(9,W957:W958)</f>
        <v>0</v>
      </c>
      <c r="X956" s="406">
        <f t="shared" ref="X956" si="1246">SUBTOTAL(9,X957:X958)</f>
        <v>0</v>
      </c>
      <c r="Y956" s="405">
        <f t="shared" ref="Y956" si="1247">SUBTOTAL(9,Y957:Y958)</f>
        <v>0</v>
      </c>
      <c r="Z956" s="406">
        <f t="shared" ref="Z956" si="1248">SUBTOTAL(9,Z957:Z958)</f>
        <v>0</v>
      </c>
      <c r="AA956" s="405">
        <f t="shared" ref="AA956" si="1249">SUBTOTAL(9,AA957:AA958)</f>
        <v>0</v>
      </c>
      <c r="AB956" s="407">
        <f t="shared" ref="AB956" si="1250">SUBTOTAL(9,AB957:AB958)</f>
        <v>0</v>
      </c>
      <c r="AC956" s="399">
        <f t="shared" ref="AC956" si="1251">SUBTOTAL(9,AC957:AC958)</f>
        <v>0</v>
      </c>
      <c r="AD956" s="851"/>
      <c r="AE956" s="861"/>
      <c r="AF956" s="908"/>
    </row>
    <row r="957" spans="1:32" ht="15" customHeight="1" outlineLevel="1" x14ac:dyDescent="0.2">
      <c r="A957" s="222">
        <v>277</v>
      </c>
      <c r="B957" s="466"/>
      <c r="C957" s="261"/>
      <c r="D957" s="261"/>
      <c r="E957" s="475"/>
      <c r="F957" s="880" t="str">
        <f>'2. CAD NCCF'!F957:L957</f>
        <v>Non-FI issued unsecured bonds and paper, low or not rated</v>
      </c>
      <c r="G957" s="881"/>
      <c r="H957" s="881"/>
      <c r="I957" s="881"/>
      <c r="J957" s="881"/>
      <c r="K957" s="881"/>
      <c r="L957" s="882"/>
      <c r="M957" s="400">
        <f>'2. CAD NCCF'!M957+'3. USD NCCF'!M957+'4. EUR NCCF'!M957+'5. GBP NCCF'!M957+'6. Other(Incld) NCCF'!M957</f>
        <v>0</v>
      </c>
      <c r="N957" s="411">
        <f>'2. CAD NCCF'!N957+'3. USD NCCF'!N957+'4. EUR NCCF'!N957+'5. GBP NCCF'!N957+'6. Other(Incld) NCCF'!N957</f>
        <v>0</v>
      </c>
      <c r="O957" s="414">
        <f>'2. CAD NCCF'!O957+'3. USD NCCF'!O957+'4. EUR NCCF'!O957+'5. GBP NCCF'!O957+'6. Other(Incld) NCCF'!O957</f>
        <v>0</v>
      </c>
      <c r="P957" s="414">
        <f>'2. CAD NCCF'!P957+'3. USD NCCF'!P957+'4. EUR NCCF'!P957+'5. GBP NCCF'!P957+'6. Other(Incld) NCCF'!P957</f>
        <v>0</v>
      </c>
      <c r="Q957" s="415">
        <f>'2. CAD NCCF'!Q957+'3. USD NCCF'!Q957+'4. EUR NCCF'!Q957+'5. GBP NCCF'!Q957+'6. Other(Incld) NCCF'!Q957</f>
        <v>0</v>
      </c>
      <c r="R957" s="411">
        <f>'2. CAD NCCF'!R957+'3. USD NCCF'!R957+'4. EUR NCCF'!R957+'5. GBP NCCF'!R957+'6. Other(Incld) NCCF'!R957</f>
        <v>0</v>
      </c>
      <c r="S957" s="414">
        <f>'2. CAD NCCF'!S957+'3. USD NCCF'!S957+'4. EUR NCCF'!S957+'5. GBP NCCF'!S957+'6. Other(Incld) NCCF'!S957</f>
        <v>0</v>
      </c>
      <c r="T957" s="414">
        <f>'2. CAD NCCF'!T957+'3. USD NCCF'!T957+'4. EUR NCCF'!T957+'5. GBP NCCF'!T957+'6. Other(Incld) NCCF'!T957</f>
        <v>0</v>
      </c>
      <c r="U957" s="414">
        <f>'2. CAD NCCF'!U957+'3. USD NCCF'!U957+'4. EUR NCCF'!U957+'5. GBP NCCF'!U957+'6. Other(Incld) NCCF'!U957</f>
        <v>0</v>
      </c>
      <c r="V957" s="414">
        <f>'2. CAD NCCF'!V957+'3. USD NCCF'!V957+'4. EUR NCCF'!V957+'5. GBP NCCF'!V957+'6. Other(Incld) NCCF'!V957</f>
        <v>0</v>
      </c>
      <c r="W957" s="414">
        <f>'2. CAD NCCF'!W957+'3. USD NCCF'!W957+'4. EUR NCCF'!W957+'5. GBP NCCF'!W957+'6. Other(Incld) NCCF'!W957</f>
        <v>0</v>
      </c>
      <c r="X957" s="414">
        <f>'2. CAD NCCF'!X957+'3. USD NCCF'!X957+'4. EUR NCCF'!X957+'5. GBP NCCF'!X957+'6. Other(Incld) NCCF'!X957</f>
        <v>0</v>
      </c>
      <c r="Y957" s="414">
        <f>'2. CAD NCCF'!Y957+'3. USD NCCF'!Y957+'4. EUR NCCF'!Y957+'5. GBP NCCF'!Y957+'6. Other(Incld) NCCF'!Y957</f>
        <v>0</v>
      </c>
      <c r="Z957" s="414">
        <f>'2. CAD NCCF'!Z957+'3. USD NCCF'!Z957+'4. EUR NCCF'!Z957+'5. GBP NCCF'!Z957+'6. Other(Incld) NCCF'!Z957</f>
        <v>0</v>
      </c>
      <c r="AA957" s="414">
        <f>'2. CAD NCCF'!AA957+'3. USD NCCF'!AA957+'4. EUR NCCF'!AA957+'5. GBP NCCF'!AA957+'6. Other(Incld) NCCF'!AA957</f>
        <v>0</v>
      </c>
      <c r="AB957" s="415">
        <f>'2. CAD NCCF'!AB957+'3. USD NCCF'!AB957+'4. EUR NCCF'!AB957+'5. GBP NCCF'!AB957+'6. Other(Incld) NCCF'!AB957</f>
        <v>0</v>
      </c>
      <c r="AC957" s="400">
        <f>'2. CAD NCCF'!AC957+'3. USD NCCF'!AC957+'4. EUR NCCF'!AC957+'5. GBP NCCF'!AC957+'6. Other(Incld) NCCF'!AC957</f>
        <v>0</v>
      </c>
      <c r="AD957" s="909"/>
      <c r="AE957" s="910"/>
      <c r="AF957" s="911"/>
    </row>
    <row r="958" spans="1:32" ht="15" customHeight="1" outlineLevel="1" x14ac:dyDescent="0.2">
      <c r="A958" s="222">
        <v>278</v>
      </c>
      <c r="B958" s="466"/>
      <c r="C958" s="261"/>
      <c r="D958" s="261"/>
      <c r="E958" s="475"/>
      <c r="F958" s="880" t="str">
        <f>'2. CAD NCCF'!F958:L958</f>
        <v>Non-FI issued covered bonds, low or not rated</v>
      </c>
      <c r="G958" s="881"/>
      <c r="H958" s="881"/>
      <c r="I958" s="881"/>
      <c r="J958" s="881"/>
      <c r="K958" s="881"/>
      <c r="L958" s="882"/>
      <c r="M958" s="400">
        <f>'2. CAD NCCF'!M958+'3. USD NCCF'!M958+'4. EUR NCCF'!M958+'5. GBP NCCF'!M958+'6. Other(Incld) NCCF'!M958</f>
        <v>0</v>
      </c>
      <c r="N958" s="411">
        <f>'2. CAD NCCF'!N958+'3. USD NCCF'!N958+'4. EUR NCCF'!N958+'5. GBP NCCF'!N958+'6. Other(Incld) NCCF'!N958</f>
        <v>0</v>
      </c>
      <c r="O958" s="414">
        <f>'2. CAD NCCF'!O958+'3. USD NCCF'!O958+'4. EUR NCCF'!O958+'5. GBP NCCF'!O958+'6. Other(Incld) NCCF'!O958</f>
        <v>0</v>
      </c>
      <c r="P958" s="414">
        <f>'2. CAD NCCF'!P958+'3. USD NCCF'!P958+'4. EUR NCCF'!P958+'5. GBP NCCF'!P958+'6. Other(Incld) NCCF'!P958</f>
        <v>0</v>
      </c>
      <c r="Q958" s="415">
        <f>'2. CAD NCCF'!Q958+'3. USD NCCF'!Q958+'4. EUR NCCF'!Q958+'5. GBP NCCF'!Q958+'6. Other(Incld) NCCF'!Q958</f>
        <v>0</v>
      </c>
      <c r="R958" s="411">
        <f>'2. CAD NCCF'!R958+'3. USD NCCF'!R958+'4. EUR NCCF'!R958+'5. GBP NCCF'!R958+'6. Other(Incld) NCCF'!R958</f>
        <v>0</v>
      </c>
      <c r="S958" s="414">
        <f>'2. CAD NCCF'!S958+'3. USD NCCF'!S958+'4. EUR NCCF'!S958+'5. GBP NCCF'!S958+'6. Other(Incld) NCCF'!S958</f>
        <v>0</v>
      </c>
      <c r="T958" s="414">
        <f>'2. CAD NCCF'!T958+'3. USD NCCF'!T958+'4. EUR NCCF'!T958+'5. GBP NCCF'!T958+'6. Other(Incld) NCCF'!T958</f>
        <v>0</v>
      </c>
      <c r="U958" s="414">
        <f>'2. CAD NCCF'!U958+'3. USD NCCF'!U958+'4. EUR NCCF'!U958+'5. GBP NCCF'!U958+'6. Other(Incld) NCCF'!U958</f>
        <v>0</v>
      </c>
      <c r="V958" s="414">
        <f>'2. CAD NCCF'!V958+'3. USD NCCF'!V958+'4. EUR NCCF'!V958+'5. GBP NCCF'!V958+'6. Other(Incld) NCCF'!V958</f>
        <v>0</v>
      </c>
      <c r="W958" s="414">
        <f>'2. CAD NCCF'!W958+'3. USD NCCF'!W958+'4. EUR NCCF'!W958+'5. GBP NCCF'!W958+'6. Other(Incld) NCCF'!W958</f>
        <v>0</v>
      </c>
      <c r="X958" s="414">
        <f>'2. CAD NCCF'!X958+'3. USD NCCF'!X958+'4. EUR NCCF'!X958+'5. GBP NCCF'!X958+'6. Other(Incld) NCCF'!X958</f>
        <v>0</v>
      </c>
      <c r="Y958" s="414">
        <f>'2. CAD NCCF'!Y958+'3. USD NCCF'!Y958+'4. EUR NCCF'!Y958+'5. GBP NCCF'!Y958+'6. Other(Incld) NCCF'!Y958</f>
        <v>0</v>
      </c>
      <c r="Z958" s="414">
        <f>'2. CAD NCCF'!Z958+'3. USD NCCF'!Z958+'4. EUR NCCF'!Z958+'5. GBP NCCF'!Z958+'6. Other(Incld) NCCF'!Z958</f>
        <v>0</v>
      </c>
      <c r="AA958" s="414">
        <f>'2. CAD NCCF'!AA958+'3. USD NCCF'!AA958+'4. EUR NCCF'!AA958+'5. GBP NCCF'!AA958+'6. Other(Incld) NCCF'!AA958</f>
        <v>0</v>
      </c>
      <c r="AB958" s="415">
        <f>'2. CAD NCCF'!AB958+'3. USD NCCF'!AB958+'4. EUR NCCF'!AB958+'5. GBP NCCF'!AB958+'6. Other(Incld) NCCF'!AB958</f>
        <v>0</v>
      </c>
      <c r="AC958" s="400">
        <f>'2. CAD NCCF'!AC958+'3. USD NCCF'!AC958+'4. EUR NCCF'!AC958+'5. GBP NCCF'!AC958+'6. Other(Incld) NCCF'!AC958</f>
        <v>0</v>
      </c>
      <c r="AD958" s="909"/>
      <c r="AE958" s="910"/>
      <c r="AF958" s="911"/>
    </row>
    <row r="959" spans="1:32" ht="15" customHeight="1" outlineLevel="1" x14ac:dyDescent="0.2">
      <c r="A959" s="222">
        <v>279</v>
      </c>
      <c r="B959" s="466"/>
      <c r="C959" s="261"/>
      <c r="D959" s="261"/>
      <c r="E959" s="877" t="str">
        <f>'2. CAD NCCF'!E959:L959</f>
        <v>FI issued CBP, low or not rated</v>
      </c>
      <c r="F959" s="878"/>
      <c r="G959" s="878"/>
      <c r="H959" s="878"/>
      <c r="I959" s="878"/>
      <c r="J959" s="878"/>
      <c r="K959" s="878"/>
      <c r="L959" s="879"/>
      <c r="M959" s="399">
        <f>SUBTOTAL(9,M960:M962)</f>
        <v>0</v>
      </c>
      <c r="N959" s="402">
        <f t="shared" ref="N959" si="1252">SUBTOTAL(9,N960:N962)</f>
        <v>0</v>
      </c>
      <c r="O959" s="406">
        <f t="shared" ref="O959" si="1253">SUBTOTAL(9,O960:O962)</f>
        <v>0</v>
      </c>
      <c r="P959" s="405">
        <f t="shared" ref="P959" si="1254">SUBTOTAL(9,P960:P962)</f>
        <v>0</v>
      </c>
      <c r="Q959" s="407">
        <f t="shared" ref="Q959" si="1255">SUBTOTAL(9,Q960:Q962)</f>
        <v>0</v>
      </c>
      <c r="R959" s="402">
        <f t="shared" ref="R959" si="1256">SUBTOTAL(9,R960:R962)</f>
        <v>0</v>
      </c>
      <c r="S959" s="405">
        <f t="shared" ref="S959" si="1257">SUBTOTAL(9,S960:S962)</f>
        <v>0</v>
      </c>
      <c r="T959" s="406">
        <f t="shared" ref="T959" si="1258">SUBTOTAL(9,T960:T962)</f>
        <v>0</v>
      </c>
      <c r="U959" s="405">
        <f t="shared" ref="U959" si="1259">SUBTOTAL(9,U960:U962)</f>
        <v>0</v>
      </c>
      <c r="V959" s="406">
        <f t="shared" ref="V959" si="1260">SUBTOTAL(9,V960:V962)</f>
        <v>0</v>
      </c>
      <c r="W959" s="405">
        <f t="shared" ref="W959" si="1261">SUBTOTAL(9,W960:W962)</f>
        <v>0</v>
      </c>
      <c r="X959" s="406">
        <f t="shared" ref="X959" si="1262">SUBTOTAL(9,X960:X962)</f>
        <v>0</v>
      </c>
      <c r="Y959" s="405">
        <f t="shared" ref="Y959" si="1263">SUBTOTAL(9,Y960:Y962)</f>
        <v>0</v>
      </c>
      <c r="Z959" s="406">
        <f t="shared" ref="Z959" si="1264">SUBTOTAL(9,Z960:Z962)</f>
        <v>0</v>
      </c>
      <c r="AA959" s="405">
        <f t="shared" ref="AA959" si="1265">SUBTOTAL(9,AA960:AA962)</f>
        <v>0</v>
      </c>
      <c r="AB959" s="407">
        <f t="shared" ref="AB959" si="1266">SUBTOTAL(9,AB960:AB962)</f>
        <v>0</v>
      </c>
      <c r="AC959" s="399">
        <f t="shared" ref="AC959" si="1267">SUBTOTAL(9,AC960:AC962)</f>
        <v>0</v>
      </c>
      <c r="AD959" s="909"/>
      <c r="AE959" s="910"/>
      <c r="AF959" s="911"/>
    </row>
    <row r="960" spans="1:32" ht="15" customHeight="1" outlineLevel="1" x14ac:dyDescent="0.2">
      <c r="A960" s="222">
        <v>280</v>
      </c>
      <c r="B960" s="466"/>
      <c r="C960" s="261"/>
      <c r="D960" s="261"/>
      <c r="E960" s="475"/>
      <c r="F960" s="880" t="str">
        <f>'2. CAD NCCF'!F960:L960</f>
        <v>FI issued unsecured bonds and paper, low or not rated</v>
      </c>
      <c r="G960" s="881"/>
      <c r="H960" s="881"/>
      <c r="I960" s="881"/>
      <c r="J960" s="881"/>
      <c r="K960" s="881"/>
      <c r="L960" s="882"/>
      <c r="M960" s="400">
        <f>'2. CAD NCCF'!M960+'3. USD NCCF'!M960+'4. EUR NCCF'!M960+'5. GBP NCCF'!M960+'6. Other(Incld) NCCF'!M960</f>
        <v>0</v>
      </c>
      <c r="N960" s="411">
        <f>'2. CAD NCCF'!N960+'3. USD NCCF'!N960+'4. EUR NCCF'!N960+'5. GBP NCCF'!N960+'6. Other(Incld) NCCF'!N960</f>
        <v>0</v>
      </c>
      <c r="O960" s="414">
        <f>'2. CAD NCCF'!O960+'3. USD NCCF'!O960+'4. EUR NCCF'!O960+'5. GBP NCCF'!O960+'6. Other(Incld) NCCF'!O960</f>
        <v>0</v>
      </c>
      <c r="P960" s="414">
        <f>'2. CAD NCCF'!P960+'3. USD NCCF'!P960+'4. EUR NCCF'!P960+'5. GBP NCCF'!P960+'6. Other(Incld) NCCF'!P960</f>
        <v>0</v>
      </c>
      <c r="Q960" s="415">
        <f>'2. CAD NCCF'!Q960+'3. USD NCCF'!Q960+'4. EUR NCCF'!Q960+'5. GBP NCCF'!Q960+'6. Other(Incld) NCCF'!Q960</f>
        <v>0</v>
      </c>
      <c r="R960" s="411">
        <f>'2. CAD NCCF'!R960+'3. USD NCCF'!R960+'4. EUR NCCF'!R960+'5. GBP NCCF'!R960+'6. Other(Incld) NCCF'!R960</f>
        <v>0</v>
      </c>
      <c r="S960" s="414">
        <f>'2. CAD NCCF'!S960+'3. USD NCCF'!S960+'4. EUR NCCF'!S960+'5. GBP NCCF'!S960+'6. Other(Incld) NCCF'!S960</f>
        <v>0</v>
      </c>
      <c r="T960" s="414">
        <f>'2. CAD NCCF'!T960+'3. USD NCCF'!T960+'4. EUR NCCF'!T960+'5. GBP NCCF'!T960+'6. Other(Incld) NCCF'!T960</f>
        <v>0</v>
      </c>
      <c r="U960" s="414">
        <f>'2. CAD NCCF'!U960+'3. USD NCCF'!U960+'4. EUR NCCF'!U960+'5. GBP NCCF'!U960+'6. Other(Incld) NCCF'!U960</f>
        <v>0</v>
      </c>
      <c r="V960" s="414">
        <f>'2. CAD NCCF'!V960+'3. USD NCCF'!V960+'4. EUR NCCF'!V960+'5. GBP NCCF'!V960+'6. Other(Incld) NCCF'!V960</f>
        <v>0</v>
      </c>
      <c r="W960" s="414">
        <f>'2. CAD NCCF'!W960+'3. USD NCCF'!W960+'4. EUR NCCF'!W960+'5. GBP NCCF'!W960+'6. Other(Incld) NCCF'!W960</f>
        <v>0</v>
      </c>
      <c r="X960" s="414">
        <f>'2. CAD NCCF'!X960+'3. USD NCCF'!X960+'4. EUR NCCF'!X960+'5. GBP NCCF'!X960+'6. Other(Incld) NCCF'!X960</f>
        <v>0</v>
      </c>
      <c r="Y960" s="414">
        <f>'2. CAD NCCF'!Y960+'3. USD NCCF'!Y960+'4. EUR NCCF'!Y960+'5. GBP NCCF'!Y960+'6. Other(Incld) NCCF'!Y960</f>
        <v>0</v>
      </c>
      <c r="Z960" s="414">
        <f>'2. CAD NCCF'!Z960+'3. USD NCCF'!Z960+'4. EUR NCCF'!Z960+'5. GBP NCCF'!Z960+'6. Other(Incld) NCCF'!Z960</f>
        <v>0</v>
      </c>
      <c r="AA960" s="414">
        <f>'2. CAD NCCF'!AA960+'3. USD NCCF'!AA960+'4. EUR NCCF'!AA960+'5. GBP NCCF'!AA960+'6. Other(Incld) NCCF'!AA960</f>
        <v>0</v>
      </c>
      <c r="AB960" s="415">
        <f>'2. CAD NCCF'!AB960+'3. USD NCCF'!AB960+'4. EUR NCCF'!AB960+'5. GBP NCCF'!AB960+'6. Other(Incld) NCCF'!AB960</f>
        <v>0</v>
      </c>
      <c r="AC960" s="400">
        <f>'2. CAD NCCF'!AC960+'3. USD NCCF'!AC960+'4. EUR NCCF'!AC960+'5. GBP NCCF'!AC960+'6. Other(Incld) NCCF'!AC960</f>
        <v>0</v>
      </c>
      <c r="AD960" s="909"/>
      <c r="AE960" s="910"/>
      <c r="AF960" s="911"/>
    </row>
    <row r="961" spans="1:32" ht="15" customHeight="1" outlineLevel="1" x14ac:dyDescent="0.2">
      <c r="A961" s="222">
        <v>281</v>
      </c>
      <c r="B961" s="466"/>
      <c r="C961" s="467"/>
      <c r="D961" s="467"/>
      <c r="E961" s="467"/>
      <c r="F961" s="880" t="str">
        <f>'2. CAD NCCF'!F961:L961</f>
        <v>FI issued covered bonds, low or not rated</v>
      </c>
      <c r="G961" s="881"/>
      <c r="H961" s="881"/>
      <c r="I961" s="881"/>
      <c r="J961" s="881"/>
      <c r="K961" s="881"/>
      <c r="L961" s="882"/>
      <c r="M961" s="400">
        <f>'2. CAD NCCF'!M961+'3. USD NCCF'!M961+'4. EUR NCCF'!M961+'5. GBP NCCF'!M961+'6. Other(Incld) NCCF'!M961</f>
        <v>0</v>
      </c>
      <c r="N961" s="411">
        <f>'2. CAD NCCF'!N961+'3. USD NCCF'!N961+'4. EUR NCCF'!N961+'5. GBP NCCF'!N961+'6. Other(Incld) NCCF'!N961</f>
        <v>0</v>
      </c>
      <c r="O961" s="414">
        <f>'2. CAD NCCF'!O961+'3. USD NCCF'!O961+'4. EUR NCCF'!O961+'5. GBP NCCF'!O961+'6. Other(Incld) NCCF'!O961</f>
        <v>0</v>
      </c>
      <c r="P961" s="414">
        <f>'2. CAD NCCF'!P961+'3. USD NCCF'!P961+'4. EUR NCCF'!P961+'5. GBP NCCF'!P961+'6. Other(Incld) NCCF'!P961</f>
        <v>0</v>
      </c>
      <c r="Q961" s="415">
        <f>'2. CAD NCCF'!Q961+'3. USD NCCF'!Q961+'4. EUR NCCF'!Q961+'5. GBP NCCF'!Q961+'6. Other(Incld) NCCF'!Q961</f>
        <v>0</v>
      </c>
      <c r="R961" s="411">
        <f>'2. CAD NCCF'!R961+'3. USD NCCF'!R961+'4. EUR NCCF'!R961+'5. GBP NCCF'!R961+'6. Other(Incld) NCCF'!R961</f>
        <v>0</v>
      </c>
      <c r="S961" s="414">
        <f>'2. CAD NCCF'!S961+'3. USD NCCF'!S961+'4. EUR NCCF'!S961+'5. GBP NCCF'!S961+'6. Other(Incld) NCCF'!S961</f>
        <v>0</v>
      </c>
      <c r="T961" s="414">
        <f>'2. CAD NCCF'!T961+'3. USD NCCF'!T961+'4. EUR NCCF'!T961+'5. GBP NCCF'!T961+'6. Other(Incld) NCCF'!T961</f>
        <v>0</v>
      </c>
      <c r="U961" s="414">
        <f>'2. CAD NCCF'!U961+'3. USD NCCF'!U961+'4. EUR NCCF'!U961+'5. GBP NCCF'!U961+'6. Other(Incld) NCCF'!U961</f>
        <v>0</v>
      </c>
      <c r="V961" s="414">
        <f>'2. CAD NCCF'!V961+'3. USD NCCF'!V961+'4. EUR NCCF'!V961+'5. GBP NCCF'!V961+'6. Other(Incld) NCCF'!V961</f>
        <v>0</v>
      </c>
      <c r="W961" s="414">
        <f>'2. CAD NCCF'!W961+'3. USD NCCF'!W961+'4. EUR NCCF'!W961+'5. GBP NCCF'!W961+'6. Other(Incld) NCCF'!W961</f>
        <v>0</v>
      </c>
      <c r="X961" s="414">
        <f>'2. CAD NCCF'!X961+'3. USD NCCF'!X961+'4. EUR NCCF'!X961+'5. GBP NCCF'!X961+'6. Other(Incld) NCCF'!X961</f>
        <v>0</v>
      </c>
      <c r="Y961" s="414">
        <f>'2. CAD NCCF'!Y961+'3. USD NCCF'!Y961+'4. EUR NCCF'!Y961+'5. GBP NCCF'!Y961+'6. Other(Incld) NCCF'!Y961</f>
        <v>0</v>
      </c>
      <c r="Z961" s="414">
        <f>'2. CAD NCCF'!Z961+'3. USD NCCF'!Z961+'4. EUR NCCF'!Z961+'5. GBP NCCF'!Z961+'6. Other(Incld) NCCF'!Z961</f>
        <v>0</v>
      </c>
      <c r="AA961" s="414">
        <f>'2. CAD NCCF'!AA961+'3. USD NCCF'!AA961+'4. EUR NCCF'!AA961+'5. GBP NCCF'!AA961+'6. Other(Incld) NCCF'!AA961</f>
        <v>0</v>
      </c>
      <c r="AB961" s="415">
        <f>'2. CAD NCCF'!AB961+'3. USD NCCF'!AB961+'4. EUR NCCF'!AB961+'5. GBP NCCF'!AB961+'6. Other(Incld) NCCF'!AB961</f>
        <v>0</v>
      </c>
      <c r="AC961" s="400">
        <f>'2. CAD NCCF'!AC961+'3. USD NCCF'!AC961+'4. EUR NCCF'!AC961+'5. GBP NCCF'!AC961+'6. Other(Incld) NCCF'!AC961</f>
        <v>0</v>
      </c>
      <c r="AD961" s="909"/>
      <c r="AE961" s="910"/>
      <c r="AF961" s="911"/>
    </row>
    <row r="962" spans="1:32" ht="15" customHeight="1" outlineLevel="1" x14ac:dyDescent="0.2">
      <c r="A962" s="222">
        <v>282</v>
      </c>
      <c r="B962" s="466"/>
      <c r="C962" s="467"/>
      <c r="D962" s="467"/>
      <c r="E962" s="467"/>
      <c r="F962" s="880" t="str">
        <f>'2. CAD NCCF'!F962:L962</f>
        <v>FI issued jumbo covered bonds, low or not rated</v>
      </c>
      <c r="G962" s="881"/>
      <c r="H962" s="881"/>
      <c r="I962" s="881"/>
      <c r="J962" s="881"/>
      <c r="K962" s="881"/>
      <c r="L962" s="882"/>
      <c r="M962" s="400">
        <f>'2. CAD NCCF'!M962+'3. USD NCCF'!M962+'4. EUR NCCF'!M962+'5. GBP NCCF'!M962+'6. Other(Incld) NCCF'!M962</f>
        <v>0</v>
      </c>
      <c r="N962" s="411">
        <f>'2. CAD NCCF'!N962+'3. USD NCCF'!N962+'4. EUR NCCF'!N962+'5. GBP NCCF'!N962+'6. Other(Incld) NCCF'!N962</f>
        <v>0</v>
      </c>
      <c r="O962" s="414">
        <f>'2. CAD NCCF'!O962+'3. USD NCCF'!O962+'4. EUR NCCF'!O962+'5. GBP NCCF'!O962+'6. Other(Incld) NCCF'!O962</f>
        <v>0</v>
      </c>
      <c r="P962" s="414">
        <f>'2. CAD NCCF'!P962+'3. USD NCCF'!P962+'4. EUR NCCF'!P962+'5. GBP NCCF'!P962+'6. Other(Incld) NCCF'!P962</f>
        <v>0</v>
      </c>
      <c r="Q962" s="415">
        <f>'2. CAD NCCF'!Q962+'3. USD NCCF'!Q962+'4. EUR NCCF'!Q962+'5. GBP NCCF'!Q962+'6. Other(Incld) NCCF'!Q962</f>
        <v>0</v>
      </c>
      <c r="R962" s="411">
        <f>'2. CAD NCCF'!R962+'3. USD NCCF'!R962+'4. EUR NCCF'!R962+'5. GBP NCCF'!R962+'6. Other(Incld) NCCF'!R962</f>
        <v>0</v>
      </c>
      <c r="S962" s="414">
        <f>'2. CAD NCCF'!S962+'3. USD NCCF'!S962+'4. EUR NCCF'!S962+'5. GBP NCCF'!S962+'6. Other(Incld) NCCF'!S962</f>
        <v>0</v>
      </c>
      <c r="T962" s="414">
        <f>'2. CAD NCCF'!T962+'3. USD NCCF'!T962+'4. EUR NCCF'!T962+'5. GBP NCCF'!T962+'6. Other(Incld) NCCF'!T962</f>
        <v>0</v>
      </c>
      <c r="U962" s="414">
        <f>'2. CAD NCCF'!U962+'3. USD NCCF'!U962+'4. EUR NCCF'!U962+'5. GBP NCCF'!U962+'6. Other(Incld) NCCF'!U962</f>
        <v>0</v>
      </c>
      <c r="V962" s="414">
        <f>'2. CAD NCCF'!V962+'3. USD NCCF'!V962+'4. EUR NCCF'!V962+'5. GBP NCCF'!V962+'6. Other(Incld) NCCF'!V962</f>
        <v>0</v>
      </c>
      <c r="W962" s="414">
        <f>'2. CAD NCCF'!W962+'3. USD NCCF'!W962+'4. EUR NCCF'!W962+'5. GBP NCCF'!W962+'6. Other(Incld) NCCF'!W962</f>
        <v>0</v>
      </c>
      <c r="X962" s="414">
        <f>'2. CAD NCCF'!X962+'3. USD NCCF'!X962+'4. EUR NCCF'!X962+'5. GBP NCCF'!X962+'6. Other(Incld) NCCF'!X962</f>
        <v>0</v>
      </c>
      <c r="Y962" s="414">
        <f>'2. CAD NCCF'!Y962+'3. USD NCCF'!Y962+'4. EUR NCCF'!Y962+'5. GBP NCCF'!Y962+'6. Other(Incld) NCCF'!Y962</f>
        <v>0</v>
      </c>
      <c r="Z962" s="414">
        <f>'2. CAD NCCF'!Z962+'3. USD NCCF'!Z962+'4. EUR NCCF'!Z962+'5. GBP NCCF'!Z962+'6. Other(Incld) NCCF'!Z962</f>
        <v>0</v>
      </c>
      <c r="AA962" s="414">
        <f>'2. CAD NCCF'!AA962+'3. USD NCCF'!AA962+'4. EUR NCCF'!AA962+'5. GBP NCCF'!AA962+'6. Other(Incld) NCCF'!AA962</f>
        <v>0</v>
      </c>
      <c r="AB962" s="415">
        <f>'2. CAD NCCF'!AB962+'3. USD NCCF'!AB962+'4. EUR NCCF'!AB962+'5. GBP NCCF'!AB962+'6. Other(Incld) NCCF'!AB962</f>
        <v>0</v>
      </c>
      <c r="AC962" s="400">
        <f>'2. CAD NCCF'!AC962+'3. USD NCCF'!AC962+'4. EUR NCCF'!AC962+'5. GBP NCCF'!AC962+'6. Other(Incld) NCCF'!AC962</f>
        <v>0</v>
      </c>
      <c r="AD962" s="912"/>
      <c r="AE962" s="913"/>
      <c r="AF962" s="914"/>
    </row>
    <row r="963" spans="1:32" ht="15" outlineLevel="1" x14ac:dyDescent="0.2">
      <c r="A963" s="222">
        <v>283</v>
      </c>
      <c r="B963" s="466"/>
      <c r="C963" s="467"/>
      <c r="D963" s="868" t="str">
        <f>'2. CAD NCCF'!D963:AF963</f>
        <v>Asset backed securities (ABS) and Asset backed commercial paper (ABCP)</v>
      </c>
      <c r="E963" s="869"/>
      <c r="F963" s="869"/>
      <c r="G963" s="869"/>
      <c r="H963" s="869"/>
      <c r="I963" s="869"/>
      <c r="J963" s="869"/>
      <c r="K963" s="869"/>
      <c r="L963" s="869"/>
      <c r="M963" s="869"/>
      <c r="N963" s="869"/>
      <c r="O963" s="869"/>
      <c r="P963" s="869"/>
      <c r="Q963" s="869"/>
      <c r="R963" s="869"/>
      <c r="S963" s="869"/>
      <c r="T963" s="869"/>
      <c r="U963" s="869"/>
      <c r="V963" s="869"/>
      <c r="W963" s="869"/>
      <c r="X963" s="869"/>
      <c r="Y963" s="869"/>
      <c r="Z963" s="869"/>
      <c r="AA963" s="869"/>
      <c r="AB963" s="869"/>
      <c r="AC963" s="869"/>
      <c r="AD963" s="869"/>
      <c r="AE963" s="869"/>
      <c r="AF963" s="870"/>
    </row>
    <row r="964" spans="1:32" ht="15" outlineLevel="1" x14ac:dyDescent="0.2">
      <c r="A964" s="222">
        <v>284</v>
      </c>
      <c r="B964" s="466"/>
      <c r="C964" s="467"/>
      <c r="D964" s="467"/>
      <c r="E964" s="933" t="str">
        <f>'2. CAD NCCF'!E964:L964</f>
        <v>Non-FI issued ABS and ABCP, high rated</v>
      </c>
      <c r="F964" s="934"/>
      <c r="G964" s="934"/>
      <c r="H964" s="934"/>
      <c r="I964" s="934"/>
      <c r="J964" s="934"/>
      <c r="K964" s="934"/>
      <c r="L964" s="935"/>
      <c r="M964" s="399">
        <f>SUBTOTAL(9,M965:M966)</f>
        <v>0</v>
      </c>
      <c r="N964" s="402">
        <f t="shared" ref="N964" si="1268">SUBTOTAL(9,N965:N966)</f>
        <v>0</v>
      </c>
      <c r="O964" s="406">
        <f t="shared" ref="O964" si="1269">SUBTOTAL(9,O965:O966)</f>
        <v>0</v>
      </c>
      <c r="P964" s="405">
        <f t="shared" ref="P964" si="1270">SUBTOTAL(9,P965:P966)</f>
        <v>0</v>
      </c>
      <c r="Q964" s="407">
        <f t="shared" ref="Q964" si="1271">SUBTOTAL(9,Q965:Q966)</f>
        <v>0</v>
      </c>
      <c r="R964" s="402">
        <f t="shared" ref="R964" si="1272">SUBTOTAL(9,R965:R966)</f>
        <v>0</v>
      </c>
      <c r="S964" s="405">
        <f t="shared" ref="S964" si="1273">SUBTOTAL(9,S965:S966)</f>
        <v>0</v>
      </c>
      <c r="T964" s="406">
        <f t="shared" ref="T964" si="1274">SUBTOTAL(9,T965:T966)</f>
        <v>0</v>
      </c>
      <c r="U964" s="405">
        <f t="shared" ref="U964" si="1275">SUBTOTAL(9,U965:U966)</f>
        <v>0</v>
      </c>
      <c r="V964" s="406">
        <f t="shared" ref="V964" si="1276">SUBTOTAL(9,V965:V966)</f>
        <v>0</v>
      </c>
      <c r="W964" s="405">
        <f t="shared" ref="W964" si="1277">SUBTOTAL(9,W965:W966)</f>
        <v>0</v>
      </c>
      <c r="X964" s="406">
        <f t="shared" ref="X964" si="1278">SUBTOTAL(9,X965:X966)</f>
        <v>0</v>
      </c>
      <c r="Y964" s="405">
        <f t="shared" ref="Y964" si="1279">SUBTOTAL(9,Y965:Y966)</f>
        <v>0</v>
      </c>
      <c r="Z964" s="406">
        <f t="shared" ref="Z964" si="1280">SUBTOTAL(9,Z965:Z966)</f>
        <v>0</v>
      </c>
      <c r="AA964" s="405">
        <f t="shared" ref="AA964" si="1281">SUBTOTAL(9,AA965:AA966)</f>
        <v>0</v>
      </c>
      <c r="AB964" s="407">
        <f t="shared" ref="AB964" si="1282">SUBTOTAL(9,AB965:AB966)</f>
        <v>0</v>
      </c>
      <c r="AC964" s="399">
        <f t="shared" ref="AC964" si="1283">SUBTOTAL(9,AC965:AC966)</f>
        <v>0</v>
      </c>
      <c r="AD964" s="883"/>
      <c r="AE964" s="884"/>
      <c r="AF964" s="885"/>
    </row>
    <row r="965" spans="1:32" ht="15" outlineLevel="1" x14ac:dyDescent="0.2">
      <c r="A965" s="222">
        <v>285</v>
      </c>
      <c r="B965" s="466"/>
      <c r="C965" s="467"/>
      <c r="D965" s="467"/>
      <c r="E965" s="467"/>
      <c r="F965" s="880" t="str">
        <f>'2. CAD NCCF'!F965:L965</f>
        <v>Non-FI issued ABS, high rated</v>
      </c>
      <c r="G965" s="881"/>
      <c r="H965" s="881"/>
      <c r="I965" s="881"/>
      <c r="J965" s="881"/>
      <c r="K965" s="881"/>
      <c r="L965" s="882"/>
      <c r="M965" s="400">
        <f>'2. CAD NCCF'!M965+'3. USD NCCF'!M965+'4. EUR NCCF'!M965+'5. GBP NCCF'!M965+'6. Other(Incld) NCCF'!M965</f>
        <v>0</v>
      </c>
      <c r="N965" s="411">
        <f>'2. CAD NCCF'!N965+'3. USD NCCF'!N965+'4. EUR NCCF'!N965+'5. GBP NCCF'!N965+'6. Other(Incld) NCCF'!N965</f>
        <v>0</v>
      </c>
      <c r="O965" s="414">
        <f>'2. CAD NCCF'!O965+'3. USD NCCF'!O965+'4. EUR NCCF'!O965+'5. GBP NCCF'!O965+'6. Other(Incld) NCCF'!O965</f>
        <v>0</v>
      </c>
      <c r="P965" s="414">
        <f>'2. CAD NCCF'!P965+'3. USD NCCF'!P965+'4. EUR NCCF'!P965+'5. GBP NCCF'!P965+'6. Other(Incld) NCCF'!P965</f>
        <v>0</v>
      </c>
      <c r="Q965" s="415">
        <f>'2. CAD NCCF'!Q965+'3. USD NCCF'!Q965+'4. EUR NCCF'!Q965+'5. GBP NCCF'!Q965+'6. Other(Incld) NCCF'!Q965</f>
        <v>0</v>
      </c>
      <c r="R965" s="411">
        <f>'2. CAD NCCF'!R965+'3. USD NCCF'!R965+'4. EUR NCCF'!R965+'5. GBP NCCF'!R965+'6. Other(Incld) NCCF'!R965</f>
        <v>0</v>
      </c>
      <c r="S965" s="414">
        <f>'2. CAD NCCF'!S965+'3. USD NCCF'!S965+'4. EUR NCCF'!S965+'5. GBP NCCF'!S965+'6. Other(Incld) NCCF'!S965</f>
        <v>0</v>
      </c>
      <c r="T965" s="414">
        <f>'2. CAD NCCF'!T965+'3. USD NCCF'!T965+'4. EUR NCCF'!T965+'5. GBP NCCF'!T965+'6. Other(Incld) NCCF'!T965</f>
        <v>0</v>
      </c>
      <c r="U965" s="414">
        <f>'2. CAD NCCF'!U965+'3. USD NCCF'!U965+'4. EUR NCCF'!U965+'5. GBP NCCF'!U965+'6. Other(Incld) NCCF'!U965</f>
        <v>0</v>
      </c>
      <c r="V965" s="414">
        <f>'2. CAD NCCF'!V965+'3. USD NCCF'!V965+'4. EUR NCCF'!V965+'5. GBP NCCF'!V965+'6. Other(Incld) NCCF'!V965</f>
        <v>0</v>
      </c>
      <c r="W965" s="414">
        <f>'2. CAD NCCF'!W965+'3. USD NCCF'!W965+'4. EUR NCCF'!W965+'5. GBP NCCF'!W965+'6. Other(Incld) NCCF'!W965</f>
        <v>0</v>
      </c>
      <c r="X965" s="414">
        <f>'2. CAD NCCF'!X965+'3. USD NCCF'!X965+'4. EUR NCCF'!X965+'5. GBP NCCF'!X965+'6. Other(Incld) NCCF'!X965</f>
        <v>0</v>
      </c>
      <c r="Y965" s="414">
        <f>'2. CAD NCCF'!Y965+'3. USD NCCF'!Y965+'4. EUR NCCF'!Y965+'5. GBP NCCF'!Y965+'6. Other(Incld) NCCF'!Y965</f>
        <v>0</v>
      </c>
      <c r="Z965" s="414">
        <f>'2. CAD NCCF'!Z965+'3. USD NCCF'!Z965+'4. EUR NCCF'!Z965+'5. GBP NCCF'!Z965+'6. Other(Incld) NCCF'!Z965</f>
        <v>0</v>
      </c>
      <c r="AA965" s="414">
        <f>'2. CAD NCCF'!AA965+'3. USD NCCF'!AA965+'4. EUR NCCF'!AA965+'5. GBP NCCF'!AA965+'6. Other(Incld) NCCF'!AA965</f>
        <v>0</v>
      </c>
      <c r="AB965" s="415">
        <f>'2. CAD NCCF'!AB965+'3. USD NCCF'!AB965+'4. EUR NCCF'!AB965+'5. GBP NCCF'!AB965+'6. Other(Incld) NCCF'!AB965</f>
        <v>0</v>
      </c>
      <c r="AC965" s="400">
        <f>'2. CAD NCCF'!AC965+'3. USD NCCF'!AC965+'4. EUR NCCF'!AC965+'5. GBP NCCF'!AC965+'6. Other(Incld) NCCF'!AC965</f>
        <v>0</v>
      </c>
      <c r="AD965" s="891"/>
      <c r="AE965" s="889"/>
      <c r="AF965" s="890"/>
    </row>
    <row r="966" spans="1:32" ht="15" customHeight="1" outlineLevel="1" x14ac:dyDescent="0.2">
      <c r="A966" s="222">
        <v>286</v>
      </c>
      <c r="B966" s="466"/>
      <c r="C966" s="467"/>
      <c r="D966" s="467"/>
      <c r="E966" s="467"/>
      <c r="F966" s="880" t="str">
        <f>'2. CAD NCCF'!F966:L966</f>
        <v>Non-FI issued ABCP, high rated</v>
      </c>
      <c r="G966" s="881"/>
      <c r="H966" s="881"/>
      <c r="I966" s="881"/>
      <c r="J966" s="881"/>
      <c r="K966" s="881"/>
      <c r="L966" s="882"/>
      <c r="M966" s="400">
        <f>'2. CAD NCCF'!M966+'3. USD NCCF'!M966+'4. EUR NCCF'!M966+'5. GBP NCCF'!M966+'6. Other(Incld) NCCF'!M966</f>
        <v>0</v>
      </c>
      <c r="N966" s="411">
        <f>'2. CAD NCCF'!N966+'3. USD NCCF'!N966+'4. EUR NCCF'!N966+'5. GBP NCCF'!N966+'6. Other(Incld) NCCF'!N966</f>
        <v>0</v>
      </c>
      <c r="O966" s="414">
        <f>'2. CAD NCCF'!O966+'3. USD NCCF'!O966+'4. EUR NCCF'!O966+'5. GBP NCCF'!O966+'6. Other(Incld) NCCF'!O966</f>
        <v>0</v>
      </c>
      <c r="P966" s="414">
        <f>'2. CAD NCCF'!P966+'3. USD NCCF'!P966+'4. EUR NCCF'!P966+'5. GBP NCCF'!P966+'6. Other(Incld) NCCF'!P966</f>
        <v>0</v>
      </c>
      <c r="Q966" s="415">
        <f>'2. CAD NCCF'!Q966+'3. USD NCCF'!Q966+'4. EUR NCCF'!Q966+'5. GBP NCCF'!Q966+'6. Other(Incld) NCCF'!Q966</f>
        <v>0</v>
      </c>
      <c r="R966" s="411">
        <f>'2. CAD NCCF'!R966+'3. USD NCCF'!R966+'4. EUR NCCF'!R966+'5. GBP NCCF'!R966+'6. Other(Incld) NCCF'!R966</f>
        <v>0</v>
      </c>
      <c r="S966" s="414">
        <f>'2. CAD NCCF'!S966+'3. USD NCCF'!S966+'4. EUR NCCF'!S966+'5. GBP NCCF'!S966+'6. Other(Incld) NCCF'!S966</f>
        <v>0</v>
      </c>
      <c r="T966" s="414">
        <f>'2. CAD NCCF'!T966+'3. USD NCCF'!T966+'4. EUR NCCF'!T966+'5. GBP NCCF'!T966+'6. Other(Incld) NCCF'!T966</f>
        <v>0</v>
      </c>
      <c r="U966" s="414">
        <f>'2. CAD NCCF'!U966+'3. USD NCCF'!U966+'4. EUR NCCF'!U966+'5. GBP NCCF'!U966+'6. Other(Incld) NCCF'!U966</f>
        <v>0</v>
      </c>
      <c r="V966" s="414">
        <f>'2. CAD NCCF'!V966+'3. USD NCCF'!V966+'4. EUR NCCF'!V966+'5. GBP NCCF'!V966+'6. Other(Incld) NCCF'!V966</f>
        <v>0</v>
      </c>
      <c r="W966" s="414">
        <f>'2. CAD NCCF'!W966+'3. USD NCCF'!W966+'4. EUR NCCF'!W966+'5. GBP NCCF'!W966+'6. Other(Incld) NCCF'!W966</f>
        <v>0</v>
      </c>
      <c r="X966" s="414">
        <f>'2. CAD NCCF'!X966+'3. USD NCCF'!X966+'4. EUR NCCF'!X966+'5. GBP NCCF'!X966+'6. Other(Incld) NCCF'!X966</f>
        <v>0</v>
      </c>
      <c r="Y966" s="414">
        <f>'2. CAD NCCF'!Y966+'3. USD NCCF'!Y966+'4. EUR NCCF'!Y966+'5. GBP NCCF'!Y966+'6. Other(Incld) NCCF'!Y966</f>
        <v>0</v>
      </c>
      <c r="Z966" s="414">
        <f>'2. CAD NCCF'!Z966+'3. USD NCCF'!Z966+'4. EUR NCCF'!Z966+'5. GBP NCCF'!Z966+'6. Other(Incld) NCCF'!Z966</f>
        <v>0</v>
      </c>
      <c r="AA966" s="414">
        <f>'2. CAD NCCF'!AA966+'3. USD NCCF'!AA966+'4. EUR NCCF'!AA966+'5. GBP NCCF'!AA966+'6. Other(Incld) NCCF'!AA966</f>
        <v>0</v>
      </c>
      <c r="AB966" s="415">
        <f>'2. CAD NCCF'!AB966+'3. USD NCCF'!AB966+'4. EUR NCCF'!AB966+'5. GBP NCCF'!AB966+'6. Other(Incld) NCCF'!AB966</f>
        <v>0</v>
      </c>
      <c r="AC966" s="400">
        <f>'2. CAD NCCF'!AC966+'3. USD NCCF'!AC966+'4. EUR NCCF'!AC966+'5. GBP NCCF'!AC966+'6. Other(Incld) NCCF'!AC966</f>
        <v>0</v>
      </c>
      <c r="AD966" s="891"/>
      <c r="AE966" s="889"/>
      <c r="AF966" s="890"/>
    </row>
    <row r="967" spans="1:32" ht="15" outlineLevel="1" x14ac:dyDescent="0.2">
      <c r="A967" s="222">
        <v>287</v>
      </c>
      <c r="B967" s="466"/>
      <c r="C967" s="467"/>
      <c r="D967" s="467"/>
      <c r="E967" s="877" t="str">
        <f>'2. CAD NCCF'!E967:L967</f>
        <v>FI issued ABS and ABCP, high rated</v>
      </c>
      <c r="F967" s="878"/>
      <c r="G967" s="878"/>
      <c r="H967" s="878"/>
      <c r="I967" s="878"/>
      <c r="J967" s="878"/>
      <c r="K967" s="878"/>
      <c r="L967" s="879"/>
      <c r="M967" s="399">
        <f>SUBTOTAL(9,M968:M969)</f>
        <v>0</v>
      </c>
      <c r="N967" s="402">
        <f t="shared" ref="N967" si="1284">SUBTOTAL(9,N968:N969)</f>
        <v>0</v>
      </c>
      <c r="O967" s="406">
        <f t="shared" ref="O967" si="1285">SUBTOTAL(9,O968:O969)</f>
        <v>0</v>
      </c>
      <c r="P967" s="405">
        <f t="shared" ref="P967" si="1286">SUBTOTAL(9,P968:P969)</f>
        <v>0</v>
      </c>
      <c r="Q967" s="407">
        <f t="shared" ref="Q967" si="1287">SUBTOTAL(9,Q968:Q969)</f>
        <v>0</v>
      </c>
      <c r="R967" s="402">
        <f t="shared" ref="R967" si="1288">SUBTOTAL(9,R968:R969)</f>
        <v>0</v>
      </c>
      <c r="S967" s="405">
        <f t="shared" ref="S967" si="1289">SUBTOTAL(9,S968:S969)</f>
        <v>0</v>
      </c>
      <c r="T967" s="406">
        <f t="shared" ref="T967" si="1290">SUBTOTAL(9,T968:T969)</f>
        <v>0</v>
      </c>
      <c r="U967" s="405">
        <f t="shared" ref="U967" si="1291">SUBTOTAL(9,U968:U969)</f>
        <v>0</v>
      </c>
      <c r="V967" s="406">
        <f t="shared" ref="V967" si="1292">SUBTOTAL(9,V968:V969)</f>
        <v>0</v>
      </c>
      <c r="W967" s="405">
        <f t="shared" ref="W967" si="1293">SUBTOTAL(9,W968:W969)</f>
        <v>0</v>
      </c>
      <c r="X967" s="406">
        <f t="shared" ref="X967" si="1294">SUBTOTAL(9,X968:X969)</f>
        <v>0</v>
      </c>
      <c r="Y967" s="405">
        <f t="shared" ref="Y967" si="1295">SUBTOTAL(9,Y968:Y969)</f>
        <v>0</v>
      </c>
      <c r="Z967" s="406">
        <f t="shared" ref="Z967" si="1296">SUBTOTAL(9,Z968:Z969)</f>
        <v>0</v>
      </c>
      <c r="AA967" s="405">
        <f t="shared" ref="AA967" si="1297">SUBTOTAL(9,AA968:AA969)</f>
        <v>0</v>
      </c>
      <c r="AB967" s="407">
        <f t="shared" ref="AB967" si="1298">SUBTOTAL(9,AB968:AB969)</f>
        <v>0</v>
      </c>
      <c r="AC967" s="399">
        <f t="shared" ref="AC967" si="1299">SUBTOTAL(9,AC968:AC969)</f>
        <v>0</v>
      </c>
      <c r="AD967" s="891"/>
      <c r="AE967" s="889"/>
      <c r="AF967" s="890"/>
    </row>
    <row r="968" spans="1:32" ht="15" outlineLevel="1" x14ac:dyDescent="0.2">
      <c r="A968" s="222">
        <v>288</v>
      </c>
      <c r="B968" s="466"/>
      <c r="C968" s="467"/>
      <c r="D968" s="467"/>
      <c r="E968" s="467"/>
      <c r="F968" s="880" t="str">
        <f>'2. CAD NCCF'!F968:L968</f>
        <v>FI issued ABS, high rated</v>
      </c>
      <c r="G968" s="881"/>
      <c r="H968" s="881"/>
      <c r="I968" s="881"/>
      <c r="J968" s="881"/>
      <c r="K968" s="881"/>
      <c r="L968" s="881"/>
      <c r="M968" s="400">
        <f>'2. CAD NCCF'!M968+'3. USD NCCF'!M968+'4. EUR NCCF'!M968+'5. GBP NCCF'!M968+'6. Other(Incld) NCCF'!M968</f>
        <v>0</v>
      </c>
      <c r="N968" s="411">
        <f>'2. CAD NCCF'!N968+'3. USD NCCF'!N968+'4. EUR NCCF'!N968+'5. GBP NCCF'!N968+'6. Other(Incld) NCCF'!N968</f>
        <v>0</v>
      </c>
      <c r="O968" s="414">
        <f>'2. CAD NCCF'!O968+'3. USD NCCF'!O968+'4. EUR NCCF'!O968+'5. GBP NCCF'!O968+'6. Other(Incld) NCCF'!O968</f>
        <v>0</v>
      </c>
      <c r="P968" s="414">
        <f>'2. CAD NCCF'!P968+'3. USD NCCF'!P968+'4. EUR NCCF'!P968+'5. GBP NCCF'!P968+'6. Other(Incld) NCCF'!P968</f>
        <v>0</v>
      </c>
      <c r="Q968" s="415">
        <f>'2. CAD NCCF'!Q968+'3. USD NCCF'!Q968+'4. EUR NCCF'!Q968+'5. GBP NCCF'!Q968+'6. Other(Incld) NCCF'!Q968</f>
        <v>0</v>
      </c>
      <c r="R968" s="411">
        <f>'2. CAD NCCF'!R968+'3. USD NCCF'!R968+'4. EUR NCCF'!R968+'5. GBP NCCF'!R968+'6. Other(Incld) NCCF'!R968</f>
        <v>0</v>
      </c>
      <c r="S968" s="414">
        <f>'2. CAD NCCF'!S968+'3. USD NCCF'!S968+'4. EUR NCCF'!S968+'5. GBP NCCF'!S968+'6. Other(Incld) NCCF'!S968</f>
        <v>0</v>
      </c>
      <c r="T968" s="414">
        <f>'2. CAD NCCF'!T968+'3. USD NCCF'!T968+'4. EUR NCCF'!T968+'5. GBP NCCF'!T968+'6. Other(Incld) NCCF'!T968</f>
        <v>0</v>
      </c>
      <c r="U968" s="414">
        <f>'2. CAD NCCF'!U968+'3. USD NCCF'!U968+'4. EUR NCCF'!U968+'5. GBP NCCF'!U968+'6. Other(Incld) NCCF'!U968</f>
        <v>0</v>
      </c>
      <c r="V968" s="414">
        <f>'2. CAD NCCF'!V968+'3. USD NCCF'!V968+'4. EUR NCCF'!V968+'5. GBP NCCF'!V968+'6. Other(Incld) NCCF'!V968</f>
        <v>0</v>
      </c>
      <c r="W968" s="414">
        <f>'2. CAD NCCF'!W968+'3. USD NCCF'!W968+'4. EUR NCCF'!W968+'5. GBP NCCF'!W968+'6. Other(Incld) NCCF'!W968</f>
        <v>0</v>
      </c>
      <c r="X968" s="414">
        <f>'2. CAD NCCF'!X968+'3. USD NCCF'!X968+'4. EUR NCCF'!X968+'5. GBP NCCF'!X968+'6. Other(Incld) NCCF'!X968</f>
        <v>0</v>
      </c>
      <c r="Y968" s="414">
        <f>'2. CAD NCCF'!Y968+'3. USD NCCF'!Y968+'4. EUR NCCF'!Y968+'5. GBP NCCF'!Y968+'6. Other(Incld) NCCF'!Y968</f>
        <v>0</v>
      </c>
      <c r="Z968" s="414">
        <f>'2. CAD NCCF'!Z968+'3. USD NCCF'!Z968+'4. EUR NCCF'!Z968+'5. GBP NCCF'!Z968+'6. Other(Incld) NCCF'!Z968</f>
        <v>0</v>
      </c>
      <c r="AA968" s="414">
        <f>'2. CAD NCCF'!AA968+'3. USD NCCF'!AA968+'4. EUR NCCF'!AA968+'5. GBP NCCF'!AA968+'6. Other(Incld) NCCF'!AA968</f>
        <v>0</v>
      </c>
      <c r="AB968" s="415">
        <f>'2. CAD NCCF'!AB968+'3. USD NCCF'!AB968+'4. EUR NCCF'!AB968+'5. GBP NCCF'!AB968+'6. Other(Incld) NCCF'!AB968</f>
        <v>0</v>
      </c>
      <c r="AC968" s="400">
        <f>'2. CAD NCCF'!AC968+'3. USD NCCF'!AC968+'4. EUR NCCF'!AC968+'5. GBP NCCF'!AC968+'6. Other(Incld) NCCF'!AC968</f>
        <v>0</v>
      </c>
      <c r="AD968" s="891"/>
      <c r="AE968" s="889"/>
      <c r="AF968" s="890"/>
    </row>
    <row r="969" spans="1:32" ht="15" customHeight="1" outlineLevel="1" x14ac:dyDescent="0.2">
      <c r="A969" s="222">
        <v>289</v>
      </c>
      <c r="B969" s="466"/>
      <c r="C969" s="467"/>
      <c r="D969" s="467"/>
      <c r="E969" s="467"/>
      <c r="F969" s="880" t="str">
        <f>'2. CAD NCCF'!F969:L969</f>
        <v>FI issued ABCP, high rated</v>
      </c>
      <c r="G969" s="881"/>
      <c r="H969" s="881"/>
      <c r="I969" s="881"/>
      <c r="J969" s="881"/>
      <c r="K969" s="881"/>
      <c r="L969" s="881"/>
      <c r="M969" s="400">
        <f>'2. CAD NCCF'!M969+'3. USD NCCF'!M969+'4. EUR NCCF'!M969+'5. GBP NCCF'!M969+'6. Other(Incld) NCCF'!M969</f>
        <v>0</v>
      </c>
      <c r="N969" s="411">
        <f>'2. CAD NCCF'!N969+'3. USD NCCF'!N969+'4. EUR NCCF'!N969+'5. GBP NCCF'!N969+'6. Other(Incld) NCCF'!N969</f>
        <v>0</v>
      </c>
      <c r="O969" s="414">
        <f>'2. CAD NCCF'!O969+'3. USD NCCF'!O969+'4. EUR NCCF'!O969+'5. GBP NCCF'!O969+'6. Other(Incld) NCCF'!O969</f>
        <v>0</v>
      </c>
      <c r="P969" s="414">
        <f>'2. CAD NCCF'!P969+'3. USD NCCF'!P969+'4. EUR NCCF'!P969+'5. GBP NCCF'!P969+'6. Other(Incld) NCCF'!P969</f>
        <v>0</v>
      </c>
      <c r="Q969" s="415">
        <f>'2. CAD NCCF'!Q969+'3. USD NCCF'!Q969+'4. EUR NCCF'!Q969+'5. GBP NCCF'!Q969+'6. Other(Incld) NCCF'!Q969</f>
        <v>0</v>
      </c>
      <c r="R969" s="411">
        <f>'2. CAD NCCF'!R969+'3. USD NCCF'!R969+'4. EUR NCCF'!R969+'5. GBP NCCF'!R969+'6. Other(Incld) NCCF'!R969</f>
        <v>0</v>
      </c>
      <c r="S969" s="414">
        <f>'2. CAD NCCF'!S969+'3. USD NCCF'!S969+'4. EUR NCCF'!S969+'5. GBP NCCF'!S969+'6. Other(Incld) NCCF'!S969</f>
        <v>0</v>
      </c>
      <c r="T969" s="414">
        <f>'2. CAD NCCF'!T969+'3. USD NCCF'!T969+'4. EUR NCCF'!T969+'5. GBP NCCF'!T969+'6. Other(Incld) NCCF'!T969</f>
        <v>0</v>
      </c>
      <c r="U969" s="414">
        <f>'2. CAD NCCF'!U969+'3. USD NCCF'!U969+'4. EUR NCCF'!U969+'5. GBP NCCF'!U969+'6. Other(Incld) NCCF'!U969</f>
        <v>0</v>
      </c>
      <c r="V969" s="414">
        <f>'2. CAD NCCF'!V969+'3. USD NCCF'!V969+'4. EUR NCCF'!V969+'5. GBP NCCF'!V969+'6. Other(Incld) NCCF'!V969</f>
        <v>0</v>
      </c>
      <c r="W969" s="414">
        <f>'2. CAD NCCF'!W969+'3. USD NCCF'!W969+'4. EUR NCCF'!W969+'5. GBP NCCF'!W969+'6. Other(Incld) NCCF'!W969</f>
        <v>0</v>
      </c>
      <c r="X969" s="414">
        <f>'2. CAD NCCF'!X969+'3. USD NCCF'!X969+'4. EUR NCCF'!X969+'5. GBP NCCF'!X969+'6. Other(Incld) NCCF'!X969</f>
        <v>0</v>
      </c>
      <c r="Y969" s="414">
        <f>'2. CAD NCCF'!Y969+'3. USD NCCF'!Y969+'4. EUR NCCF'!Y969+'5. GBP NCCF'!Y969+'6. Other(Incld) NCCF'!Y969</f>
        <v>0</v>
      </c>
      <c r="Z969" s="414">
        <f>'2. CAD NCCF'!Z969+'3. USD NCCF'!Z969+'4. EUR NCCF'!Z969+'5. GBP NCCF'!Z969+'6. Other(Incld) NCCF'!Z969</f>
        <v>0</v>
      </c>
      <c r="AA969" s="414">
        <f>'2. CAD NCCF'!AA969+'3. USD NCCF'!AA969+'4. EUR NCCF'!AA969+'5. GBP NCCF'!AA969+'6. Other(Incld) NCCF'!AA969</f>
        <v>0</v>
      </c>
      <c r="AB969" s="415">
        <f>'2. CAD NCCF'!AB969+'3. USD NCCF'!AB969+'4. EUR NCCF'!AB969+'5. GBP NCCF'!AB969+'6. Other(Incld) NCCF'!AB969</f>
        <v>0</v>
      </c>
      <c r="AC969" s="400">
        <f>'2. CAD NCCF'!AC969+'3. USD NCCF'!AC969+'4. EUR NCCF'!AC969+'5. GBP NCCF'!AC969+'6. Other(Incld) NCCF'!AC969</f>
        <v>0</v>
      </c>
      <c r="AD969" s="891"/>
      <c r="AE969" s="889"/>
      <c r="AF969" s="890"/>
    </row>
    <row r="970" spans="1:32" ht="15" outlineLevel="1" x14ac:dyDescent="0.2">
      <c r="A970" s="222">
        <v>290</v>
      </c>
      <c r="B970" s="466"/>
      <c r="C970" s="467"/>
      <c r="D970" s="467"/>
      <c r="E970" s="877" t="str">
        <f>'2. CAD NCCF'!E970:L970</f>
        <v>Non-FI issued ABS and ABCP, medium rated</v>
      </c>
      <c r="F970" s="878"/>
      <c r="G970" s="878"/>
      <c r="H970" s="878"/>
      <c r="I970" s="878"/>
      <c r="J970" s="878"/>
      <c r="K970" s="878"/>
      <c r="L970" s="879"/>
      <c r="M970" s="399">
        <f>SUBTOTAL(9,M971:M972)</f>
        <v>0</v>
      </c>
      <c r="N970" s="402">
        <f t="shared" ref="N970" si="1300">SUBTOTAL(9,N971:N972)</f>
        <v>0</v>
      </c>
      <c r="O970" s="406">
        <f t="shared" ref="O970" si="1301">SUBTOTAL(9,O971:O972)</f>
        <v>0</v>
      </c>
      <c r="P970" s="405">
        <f t="shared" ref="P970" si="1302">SUBTOTAL(9,P971:P972)</f>
        <v>0</v>
      </c>
      <c r="Q970" s="407">
        <f t="shared" ref="Q970" si="1303">SUBTOTAL(9,Q971:Q972)</f>
        <v>0</v>
      </c>
      <c r="R970" s="402">
        <f t="shared" ref="R970" si="1304">SUBTOTAL(9,R971:R972)</f>
        <v>0</v>
      </c>
      <c r="S970" s="405">
        <f t="shared" ref="S970" si="1305">SUBTOTAL(9,S971:S972)</f>
        <v>0</v>
      </c>
      <c r="T970" s="406">
        <f t="shared" ref="T970" si="1306">SUBTOTAL(9,T971:T972)</f>
        <v>0</v>
      </c>
      <c r="U970" s="405">
        <f t="shared" ref="U970" si="1307">SUBTOTAL(9,U971:U972)</f>
        <v>0</v>
      </c>
      <c r="V970" s="406">
        <f t="shared" ref="V970" si="1308">SUBTOTAL(9,V971:V972)</f>
        <v>0</v>
      </c>
      <c r="W970" s="405">
        <f t="shared" ref="W970" si="1309">SUBTOTAL(9,W971:W972)</f>
        <v>0</v>
      </c>
      <c r="X970" s="406">
        <f t="shared" ref="X970" si="1310">SUBTOTAL(9,X971:X972)</f>
        <v>0</v>
      </c>
      <c r="Y970" s="405">
        <f t="shared" ref="Y970" si="1311">SUBTOTAL(9,Y971:Y972)</f>
        <v>0</v>
      </c>
      <c r="Z970" s="406">
        <f t="shared" ref="Z970" si="1312">SUBTOTAL(9,Z971:Z972)</f>
        <v>0</v>
      </c>
      <c r="AA970" s="405">
        <f t="shared" ref="AA970" si="1313">SUBTOTAL(9,AA971:AA972)</f>
        <v>0</v>
      </c>
      <c r="AB970" s="407">
        <f t="shared" ref="AB970" si="1314">SUBTOTAL(9,AB971:AB972)</f>
        <v>0</v>
      </c>
      <c r="AC970" s="399">
        <f t="shared" ref="AC970" si="1315">SUBTOTAL(9,AC971:AC972)</f>
        <v>0</v>
      </c>
      <c r="AD970" s="891"/>
      <c r="AE970" s="889"/>
      <c r="AF970" s="890"/>
    </row>
    <row r="971" spans="1:32" ht="15" outlineLevel="1" x14ac:dyDescent="0.2">
      <c r="A971" s="222">
        <v>291</v>
      </c>
      <c r="B971" s="466"/>
      <c r="C971" s="467"/>
      <c r="D971" s="467"/>
      <c r="E971" s="467"/>
      <c r="F971" s="880" t="str">
        <f>'2. CAD NCCF'!F971:L971</f>
        <v>Non-FI issued ABS, medium rated</v>
      </c>
      <c r="G971" s="881"/>
      <c r="H971" s="881"/>
      <c r="I971" s="881"/>
      <c r="J971" s="881"/>
      <c r="K971" s="881"/>
      <c r="L971" s="881"/>
      <c r="M971" s="400">
        <f>'2. CAD NCCF'!M971+'3. USD NCCF'!M971+'4. EUR NCCF'!M971+'5. GBP NCCF'!M971+'6. Other(Incld) NCCF'!M971</f>
        <v>0</v>
      </c>
      <c r="N971" s="411">
        <f>'2. CAD NCCF'!N971+'3. USD NCCF'!N971+'4. EUR NCCF'!N971+'5. GBP NCCF'!N971+'6. Other(Incld) NCCF'!N971</f>
        <v>0</v>
      </c>
      <c r="O971" s="414">
        <f>'2. CAD NCCF'!O971+'3. USD NCCF'!O971+'4. EUR NCCF'!O971+'5. GBP NCCF'!O971+'6. Other(Incld) NCCF'!O971</f>
        <v>0</v>
      </c>
      <c r="P971" s="414">
        <f>'2. CAD NCCF'!P971+'3. USD NCCF'!P971+'4. EUR NCCF'!P971+'5. GBP NCCF'!P971+'6. Other(Incld) NCCF'!P971</f>
        <v>0</v>
      </c>
      <c r="Q971" s="415">
        <f>'2. CAD NCCF'!Q971+'3. USD NCCF'!Q971+'4. EUR NCCF'!Q971+'5. GBP NCCF'!Q971+'6. Other(Incld) NCCF'!Q971</f>
        <v>0</v>
      </c>
      <c r="R971" s="411">
        <f>'2. CAD NCCF'!R971+'3. USD NCCF'!R971+'4. EUR NCCF'!R971+'5. GBP NCCF'!R971+'6. Other(Incld) NCCF'!R971</f>
        <v>0</v>
      </c>
      <c r="S971" s="414">
        <f>'2. CAD NCCF'!S971+'3. USD NCCF'!S971+'4. EUR NCCF'!S971+'5. GBP NCCF'!S971+'6. Other(Incld) NCCF'!S971</f>
        <v>0</v>
      </c>
      <c r="T971" s="414">
        <f>'2. CAD NCCF'!T971+'3. USD NCCF'!T971+'4. EUR NCCF'!T971+'5. GBP NCCF'!T971+'6. Other(Incld) NCCF'!T971</f>
        <v>0</v>
      </c>
      <c r="U971" s="414">
        <f>'2. CAD NCCF'!U971+'3. USD NCCF'!U971+'4. EUR NCCF'!U971+'5. GBP NCCF'!U971+'6. Other(Incld) NCCF'!U971</f>
        <v>0</v>
      </c>
      <c r="V971" s="414">
        <f>'2. CAD NCCF'!V971+'3. USD NCCF'!V971+'4. EUR NCCF'!V971+'5. GBP NCCF'!V971+'6. Other(Incld) NCCF'!V971</f>
        <v>0</v>
      </c>
      <c r="W971" s="414">
        <f>'2. CAD NCCF'!W971+'3. USD NCCF'!W971+'4. EUR NCCF'!W971+'5. GBP NCCF'!W971+'6. Other(Incld) NCCF'!W971</f>
        <v>0</v>
      </c>
      <c r="X971" s="414">
        <f>'2. CAD NCCF'!X971+'3. USD NCCF'!X971+'4. EUR NCCF'!X971+'5. GBP NCCF'!X971+'6. Other(Incld) NCCF'!X971</f>
        <v>0</v>
      </c>
      <c r="Y971" s="414">
        <f>'2. CAD NCCF'!Y971+'3. USD NCCF'!Y971+'4. EUR NCCF'!Y971+'5. GBP NCCF'!Y971+'6. Other(Incld) NCCF'!Y971</f>
        <v>0</v>
      </c>
      <c r="Z971" s="414">
        <f>'2. CAD NCCF'!Z971+'3. USD NCCF'!Z971+'4. EUR NCCF'!Z971+'5. GBP NCCF'!Z971+'6. Other(Incld) NCCF'!Z971</f>
        <v>0</v>
      </c>
      <c r="AA971" s="414">
        <f>'2. CAD NCCF'!AA971+'3. USD NCCF'!AA971+'4. EUR NCCF'!AA971+'5. GBP NCCF'!AA971+'6. Other(Incld) NCCF'!AA971</f>
        <v>0</v>
      </c>
      <c r="AB971" s="415">
        <f>'2. CAD NCCF'!AB971+'3. USD NCCF'!AB971+'4. EUR NCCF'!AB971+'5. GBP NCCF'!AB971+'6. Other(Incld) NCCF'!AB971</f>
        <v>0</v>
      </c>
      <c r="AC971" s="400">
        <f>'2. CAD NCCF'!AC971+'3. USD NCCF'!AC971+'4. EUR NCCF'!AC971+'5. GBP NCCF'!AC971+'6. Other(Incld) NCCF'!AC971</f>
        <v>0</v>
      </c>
      <c r="AD971" s="891"/>
      <c r="AE971" s="889"/>
      <c r="AF971" s="890"/>
    </row>
    <row r="972" spans="1:32" ht="15" customHeight="1" outlineLevel="1" x14ac:dyDescent="0.2">
      <c r="A972" s="222">
        <v>292</v>
      </c>
      <c r="B972" s="466"/>
      <c r="C972" s="467"/>
      <c r="D972" s="467"/>
      <c r="E972" s="467"/>
      <c r="F972" s="880" t="str">
        <f>'2. CAD NCCF'!F972:L972</f>
        <v>Non-FI issued ABCP, medium rated</v>
      </c>
      <c r="G972" s="881"/>
      <c r="H972" s="881"/>
      <c r="I972" s="881"/>
      <c r="J972" s="881"/>
      <c r="K972" s="881"/>
      <c r="L972" s="881"/>
      <c r="M972" s="400">
        <f>'2. CAD NCCF'!M972+'3. USD NCCF'!M972+'4. EUR NCCF'!M972+'5. GBP NCCF'!M972+'6. Other(Incld) NCCF'!M972</f>
        <v>0</v>
      </c>
      <c r="N972" s="411">
        <f>'2. CAD NCCF'!N972+'3. USD NCCF'!N972+'4. EUR NCCF'!N972+'5. GBP NCCF'!N972+'6. Other(Incld) NCCF'!N972</f>
        <v>0</v>
      </c>
      <c r="O972" s="414">
        <f>'2. CAD NCCF'!O972+'3. USD NCCF'!O972+'4. EUR NCCF'!O972+'5. GBP NCCF'!O972+'6. Other(Incld) NCCF'!O972</f>
        <v>0</v>
      </c>
      <c r="P972" s="414">
        <f>'2. CAD NCCF'!P972+'3. USD NCCF'!P972+'4. EUR NCCF'!P972+'5. GBP NCCF'!P972+'6. Other(Incld) NCCF'!P972</f>
        <v>0</v>
      </c>
      <c r="Q972" s="415">
        <f>'2. CAD NCCF'!Q972+'3. USD NCCF'!Q972+'4. EUR NCCF'!Q972+'5. GBP NCCF'!Q972+'6. Other(Incld) NCCF'!Q972</f>
        <v>0</v>
      </c>
      <c r="R972" s="411">
        <f>'2. CAD NCCF'!R972+'3. USD NCCF'!R972+'4. EUR NCCF'!R972+'5. GBP NCCF'!R972+'6. Other(Incld) NCCF'!R972</f>
        <v>0</v>
      </c>
      <c r="S972" s="414">
        <f>'2. CAD NCCF'!S972+'3. USD NCCF'!S972+'4. EUR NCCF'!S972+'5. GBP NCCF'!S972+'6. Other(Incld) NCCF'!S972</f>
        <v>0</v>
      </c>
      <c r="T972" s="414">
        <f>'2. CAD NCCF'!T972+'3. USD NCCF'!T972+'4. EUR NCCF'!T972+'5. GBP NCCF'!T972+'6. Other(Incld) NCCF'!T972</f>
        <v>0</v>
      </c>
      <c r="U972" s="414">
        <f>'2. CAD NCCF'!U972+'3. USD NCCF'!U972+'4. EUR NCCF'!U972+'5. GBP NCCF'!U972+'6. Other(Incld) NCCF'!U972</f>
        <v>0</v>
      </c>
      <c r="V972" s="414">
        <f>'2. CAD NCCF'!V972+'3. USD NCCF'!V972+'4. EUR NCCF'!V972+'5. GBP NCCF'!V972+'6. Other(Incld) NCCF'!V972</f>
        <v>0</v>
      </c>
      <c r="W972" s="414">
        <f>'2. CAD NCCF'!W972+'3. USD NCCF'!W972+'4. EUR NCCF'!W972+'5. GBP NCCF'!W972+'6. Other(Incld) NCCF'!W972</f>
        <v>0</v>
      </c>
      <c r="X972" s="414">
        <f>'2. CAD NCCF'!X972+'3. USD NCCF'!X972+'4. EUR NCCF'!X972+'5. GBP NCCF'!X972+'6. Other(Incld) NCCF'!X972</f>
        <v>0</v>
      </c>
      <c r="Y972" s="414">
        <f>'2. CAD NCCF'!Y972+'3. USD NCCF'!Y972+'4. EUR NCCF'!Y972+'5. GBP NCCF'!Y972+'6. Other(Incld) NCCF'!Y972</f>
        <v>0</v>
      </c>
      <c r="Z972" s="414">
        <f>'2. CAD NCCF'!Z972+'3. USD NCCF'!Z972+'4. EUR NCCF'!Z972+'5. GBP NCCF'!Z972+'6. Other(Incld) NCCF'!Z972</f>
        <v>0</v>
      </c>
      <c r="AA972" s="414">
        <f>'2. CAD NCCF'!AA972+'3. USD NCCF'!AA972+'4. EUR NCCF'!AA972+'5. GBP NCCF'!AA972+'6. Other(Incld) NCCF'!AA972</f>
        <v>0</v>
      </c>
      <c r="AB972" s="415">
        <f>'2. CAD NCCF'!AB972+'3. USD NCCF'!AB972+'4. EUR NCCF'!AB972+'5. GBP NCCF'!AB972+'6. Other(Incld) NCCF'!AB972</f>
        <v>0</v>
      </c>
      <c r="AC972" s="400">
        <f>'2. CAD NCCF'!AC972+'3. USD NCCF'!AC972+'4. EUR NCCF'!AC972+'5. GBP NCCF'!AC972+'6. Other(Incld) NCCF'!AC972</f>
        <v>0</v>
      </c>
      <c r="AD972" s="891"/>
      <c r="AE972" s="889"/>
      <c r="AF972" s="890"/>
    </row>
    <row r="973" spans="1:32" ht="15" outlineLevel="1" x14ac:dyDescent="0.2">
      <c r="A973" s="222">
        <v>293</v>
      </c>
      <c r="B973" s="466"/>
      <c r="C973" s="467"/>
      <c r="D973" s="467"/>
      <c r="E973" s="877" t="str">
        <f>'2. CAD NCCF'!E973:L973</f>
        <v>FI issued ABS and ABCP, medium rated</v>
      </c>
      <c r="F973" s="878"/>
      <c r="G973" s="878"/>
      <c r="H973" s="878"/>
      <c r="I973" s="878"/>
      <c r="J973" s="878"/>
      <c r="K973" s="878"/>
      <c r="L973" s="879"/>
      <c r="M973" s="399">
        <f>SUBTOTAL(9,M974:M975)</f>
        <v>0</v>
      </c>
      <c r="N973" s="402">
        <f t="shared" ref="N973" si="1316">SUBTOTAL(9,N974:N975)</f>
        <v>0</v>
      </c>
      <c r="O973" s="406">
        <f t="shared" ref="O973" si="1317">SUBTOTAL(9,O974:O975)</f>
        <v>0</v>
      </c>
      <c r="P973" s="405">
        <f t="shared" ref="P973" si="1318">SUBTOTAL(9,P974:P975)</f>
        <v>0</v>
      </c>
      <c r="Q973" s="407">
        <f t="shared" ref="Q973" si="1319">SUBTOTAL(9,Q974:Q975)</f>
        <v>0</v>
      </c>
      <c r="R973" s="402">
        <f t="shared" ref="R973" si="1320">SUBTOTAL(9,R974:R975)</f>
        <v>0</v>
      </c>
      <c r="S973" s="405">
        <f t="shared" ref="S973" si="1321">SUBTOTAL(9,S974:S975)</f>
        <v>0</v>
      </c>
      <c r="T973" s="406">
        <f t="shared" ref="T973" si="1322">SUBTOTAL(9,T974:T975)</f>
        <v>0</v>
      </c>
      <c r="U973" s="405">
        <f t="shared" ref="U973" si="1323">SUBTOTAL(9,U974:U975)</f>
        <v>0</v>
      </c>
      <c r="V973" s="406">
        <f t="shared" ref="V973" si="1324">SUBTOTAL(9,V974:V975)</f>
        <v>0</v>
      </c>
      <c r="W973" s="405">
        <f t="shared" ref="W973" si="1325">SUBTOTAL(9,W974:W975)</f>
        <v>0</v>
      </c>
      <c r="X973" s="406">
        <f t="shared" ref="X973" si="1326">SUBTOTAL(9,X974:X975)</f>
        <v>0</v>
      </c>
      <c r="Y973" s="405">
        <f t="shared" ref="Y973" si="1327">SUBTOTAL(9,Y974:Y975)</f>
        <v>0</v>
      </c>
      <c r="Z973" s="406">
        <f t="shared" ref="Z973" si="1328">SUBTOTAL(9,Z974:Z975)</f>
        <v>0</v>
      </c>
      <c r="AA973" s="405">
        <f t="shared" ref="AA973" si="1329">SUBTOTAL(9,AA974:AA975)</f>
        <v>0</v>
      </c>
      <c r="AB973" s="407">
        <f t="shared" ref="AB973" si="1330">SUBTOTAL(9,AB974:AB975)</f>
        <v>0</v>
      </c>
      <c r="AC973" s="399">
        <f t="shared" ref="AC973" si="1331">SUBTOTAL(9,AC974:AC975)</f>
        <v>0</v>
      </c>
      <c r="AD973" s="891"/>
      <c r="AE973" s="889"/>
      <c r="AF973" s="890"/>
    </row>
    <row r="974" spans="1:32" ht="15" outlineLevel="1" x14ac:dyDescent="0.2">
      <c r="A974" s="222">
        <v>294</v>
      </c>
      <c r="B974" s="466"/>
      <c r="C974" s="467"/>
      <c r="D974" s="467"/>
      <c r="E974" s="467"/>
      <c r="F974" s="880" t="str">
        <f>'2. CAD NCCF'!F974:L974</f>
        <v>FI issued ABS, medium rated</v>
      </c>
      <c r="G974" s="881"/>
      <c r="H974" s="881"/>
      <c r="I974" s="881"/>
      <c r="J974" s="881"/>
      <c r="K974" s="881"/>
      <c r="L974" s="881"/>
      <c r="M974" s="400">
        <f>'2. CAD NCCF'!M974+'3. USD NCCF'!M974+'4. EUR NCCF'!M974+'5. GBP NCCF'!M974+'6. Other(Incld) NCCF'!M974</f>
        <v>0</v>
      </c>
      <c r="N974" s="411">
        <f>'2. CAD NCCF'!N974+'3. USD NCCF'!N974+'4. EUR NCCF'!N974+'5. GBP NCCF'!N974+'6. Other(Incld) NCCF'!N974</f>
        <v>0</v>
      </c>
      <c r="O974" s="414">
        <f>'2. CAD NCCF'!O974+'3. USD NCCF'!O974+'4. EUR NCCF'!O974+'5. GBP NCCF'!O974+'6. Other(Incld) NCCF'!O974</f>
        <v>0</v>
      </c>
      <c r="P974" s="414">
        <f>'2. CAD NCCF'!P974+'3. USD NCCF'!P974+'4. EUR NCCF'!P974+'5. GBP NCCF'!P974+'6. Other(Incld) NCCF'!P974</f>
        <v>0</v>
      </c>
      <c r="Q974" s="415">
        <f>'2. CAD NCCF'!Q974+'3. USD NCCF'!Q974+'4. EUR NCCF'!Q974+'5. GBP NCCF'!Q974+'6. Other(Incld) NCCF'!Q974</f>
        <v>0</v>
      </c>
      <c r="R974" s="411">
        <f>'2. CAD NCCF'!R974+'3. USD NCCF'!R974+'4. EUR NCCF'!R974+'5. GBP NCCF'!R974+'6. Other(Incld) NCCF'!R974</f>
        <v>0</v>
      </c>
      <c r="S974" s="414">
        <f>'2. CAD NCCF'!S974+'3. USD NCCF'!S974+'4. EUR NCCF'!S974+'5. GBP NCCF'!S974+'6. Other(Incld) NCCF'!S974</f>
        <v>0</v>
      </c>
      <c r="T974" s="414">
        <f>'2. CAD NCCF'!T974+'3. USD NCCF'!T974+'4. EUR NCCF'!T974+'5. GBP NCCF'!T974+'6. Other(Incld) NCCF'!T974</f>
        <v>0</v>
      </c>
      <c r="U974" s="414">
        <f>'2. CAD NCCF'!U974+'3. USD NCCF'!U974+'4. EUR NCCF'!U974+'5. GBP NCCF'!U974+'6. Other(Incld) NCCF'!U974</f>
        <v>0</v>
      </c>
      <c r="V974" s="414">
        <f>'2. CAD NCCF'!V974+'3. USD NCCF'!V974+'4. EUR NCCF'!V974+'5. GBP NCCF'!V974+'6. Other(Incld) NCCF'!V974</f>
        <v>0</v>
      </c>
      <c r="W974" s="414">
        <f>'2. CAD NCCF'!W974+'3. USD NCCF'!W974+'4. EUR NCCF'!W974+'5. GBP NCCF'!W974+'6. Other(Incld) NCCF'!W974</f>
        <v>0</v>
      </c>
      <c r="X974" s="414">
        <f>'2. CAD NCCF'!X974+'3. USD NCCF'!X974+'4. EUR NCCF'!X974+'5. GBP NCCF'!X974+'6. Other(Incld) NCCF'!X974</f>
        <v>0</v>
      </c>
      <c r="Y974" s="414">
        <f>'2. CAD NCCF'!Y974+'3. USD NCCF'!Y974+'4. EUR NCCF'!Y974+'5. GBP NCCF'!Y974+'6. Other(Incld) NCCF'!Y974</f>
        <v>0</v>
      </c>
      <c r="Z974" s="414">
        <f>'2. CAD NCCF'!Z974+'3. USD NCCF'!Z974+'4. EUR NCCF'!Z974+'5. GBP NCCF'!Z974+'6. Other(Incld) NCCF'!Z974</f>
        <v>0</v>
      </c>
      <c r="AA974" s="414">
        <f>'2. CAD NCCF'!AA974+'3. USD NCCF'!AA974+'4. EUR NCCF'!AA974+'5. GBP NCCF'!AA974+'6. Other(Incld) NCCF'!AA974</f>
        <v>0</v>
      </c>
      <c r="AB974" s="415">
        <f>'2. CAD NCCF'!AB974+'3. USD NCCF'!AB974+'4. EUR NCCF'!AB974+'5. GBP NCCF'!AB974+'6. Other(Incld) NCCF'!AB974</f>
        <v>0</v>
      </c>
      <c r="AC974" s="400">
        <f>'2. CAD NCCF'!AC974+'3. USD NCCF'!AC974+'4. EUR NCCF'!AC974+'5. GBP NCCF'!AC974+'6. Other(Incld) NCCF'!AC974</f>
        <v>0</v>
      </c>
      <c r="AD974" s="891"/>
      <c r="AE974" s="889"/>
      <c r="AF974" s="890"/>
    </row>
    <row r="975" spans="1:32" ht="15" customHeight="1" outlineLevel="1" x14ac:dyDescent="0.2">
      <c r="A975" s="222">
        <v>295</v>
      </c>
      <c r="B975" s="466"/>
      <c r="C975" s="467"/>
      <c r="D975" s="467"/>
      <c r="E975" s="467"/>
      <c r="F975" s="880" t="str">
        <f>'2. CAD NCCF'!F975:L975</f>
        <v>FI issued ABCP, medium rated</v>
      </c>
      <c r="G975" s="881"/>
      <c r="H975" s="881"/>
      <c r="I975" s="881"/>
      <c r="J975" s="881"/>
      <c r="K975" s="881"/>
      <c r="L975" s="881"/>
      <c r="M975" s="400">
        <f>'2. CAD NCCF'!M975+'3. USD NCCF'!M975+'4. EUR NCCF'!M975+'5. GBP NCCF'!M975+'6. Other(Incld) NCCF'!M975</f>
        <v>0</v>
      </c>
      <c r="N975" s="411">
        <f>'2. CAD NCCF'!N975+'3. USD NCCF'!N975+'4. EUR NCCF'!N975+'5. GBP NCCF'!N975+'6. Other(Incld) NCCF'!N975</f>
        <v>0</v>
      </c>
      <c r="O975" s="414">
        <f>'2. CAD NCCF'!O975+'3. USD NCCF'!O975+'4. EUR NCCF'!O975+'5. GBP NCCF'!O975+'6. Other(Incld) NCCF'!O975</f>
        <v>0</v>
      </c>
      <c r="P975" s="414">
        <f>'2. CAD NCCF'!P975+'3. USD NCCF'!P975+'4. EUR NCCF'!P975+'5. GBP NCCF'!P975+'6. Other(Incld) NCCF'!P975</f>
        <v>0</v>
      </c>
      <c r="Q975" s="415">
        <f>'2. CAD NCCF'!Q975+'3. USD NCCF'!Q975+'4. EUR NCCF'!Q975+'5. GBP NCCF'!Q975+'6. Other(Incld) NCCF'!Q975</f>
        <v>0</v>
      </c>
      <c r="R975" s="411">
        <f>'2. CAD NCCF'!R975+'3. USD NCCF'!R975+'4. EUR NCCF'!R975+'5. GBP NCCF'!R975+'6. Other(Incld) NCCF'!R975</f>
        <v>0</v>
      </c>
      <c r="S975" s="414">
        <f>'2. CAD NCCF'!S975+'3. USD NCCF'!S975+'4. EUR NCCF'!S975+'5. GBP NCCF'!S975+'6. Other(Incld) NCCF'!S975</f>
        <v>0</v>
      </c>
      <c r="T975" s="414">
        <f>'2. CAD NCCF'!T975+'3. USD NCCF'!T975+'4. EUR NCCF'!T975+'5. GBP NCCF'!T975+'6. Other(Incld) NCCF'!T975</f>
        <v>0</v>
      </c>
      <c r="U975" s="414">
        <f>'2. CAD NCCF'!U975+'3. USD NCCF'!U975+'4. EUR NCCF'!U975+'5. GBP NCCF'!U975+'6. Other(Incld) NCCF'!U975</f>
        <v>0</v>
      </c>
      <c r="V975" s="414">
        <f>'2. CAD NCCF'!V975+'3. USD NCCF'!V975+'4. EUR NCCF'!V975+'5. GBP NCCF'!V975+'6. Other(Incld) NCCF'!V975</f>
        <v>0</v>
      </c>
      <c r="W975" s="414">
        <f>'2. CAD NCCF'!W975+'3. USD NCCF'!W975+'4. EUR NCCF'!W975+'5. GBP NCCF'!W975+'6. Other(Incld) NCCF'!W975</f>
        <v>0</v>
      </c>
      <c r="X975" s="414">
        <f>'2. CAD NCCF'!X975+'3. USD NCCF'!X975+'4. EUR NCCF'!X975+'5. GBP NCCF'!X975+'6. Other(Incld) NCCF'!X975</f>
        <v>0</v>
      </c>
      <c r="Y975" s="414">
        <f>'2. CAD NCCF'!Y975+'3. USD NCCF'!Y975+'4. EUR NCCF'!Y975+'5. GBP NCCF'!Y975+'6. Other(Incld) NCCF'!Y975</f>
        <v>0</v>
      </c>
      <c r="Z975" s="414">
        <f>'2. CAD NCCF'!Z975+'3. USD NCCF'!Z975+'4. EUR NCCF'!Z975+'5. GBP NCCF'!Z975+'6. Other(Incld) NCCF'!Z975</f>
        <v>0</v>
      </c>
      <c r="AA975" s="414">
        <f>'2. CAD NCCF'!AA975+'3. USD NCCF'!AA975+'4. EUR NCCF'!AA975+'5. GBP NCCF'!AA975+'6. Other(Incld) NCCF'!AA975</f>
        <v>0</v>
      </c>
      <c r="AB975" s="415">
        <f>'2. CAD NCCF'!AB975+'3. USD NCCF'!AB975+'4. EUR NCCF'!AB975+'5. GBP NCCF'!AB975+'6. Other(Incld) NCCF'!AB975</f>
        <v>0</v>
      </c>
      <c r="AC975" s="400">
        <f>'2. CAD NCCF'!AC975+'3. USD NCCF'!AC975+'4. EUR NCCF'!AC975+'5. GBP NCCF'!AC975+'6. Other(Incld) NCCF'!AC975</f>
        <v>0</v>
      </c>
      <c r="AD975" s="891"/>
      <c r="AE975" s="889"/>
      <c r="AF975" s="890"/>
    </row>
    <row r="976" spans="1:32" ht="15" outlineLevel="1" x14ac:dyDescent="0.2">
      <c r="A976" s="222">
        <v>296</v>
      </c>
      <c r="B976" s="466"/>
      <c r="C976" s="467"/>
      <c r="D976" s="467"/>
      <c r="E976" s="877" t="str">
        <f>'2. CAD NCCF'!E976:L976</f>
        <v>Non-FI issued ABS and ABCP, low or not rated</v>
      </c>
      <c r="F976" s="878"/>
      <c r="G976" s="878"/>
      <c r="H976" s="878"/>
      <c r="I976" s="878"/>
      <c r="J976" s="878"/>
      <c r="K976" s="878"/>
      <c r="L976" s="879"/>
      <c r="M976" s="399">
        <f>SUBTOTAL(9,M977:M978)</f>
        <v>0</v>
      </c>
      <c r="N976" s="402">
        <f t="shared" ref="N976" si="1332">SUBTOTAL(9,N977:N978)</f>
        <v>0</v>
      </c>
      <c r="O976" s="406">
        <f t="shared" ref="O976" si="1333">SUBTOTAL(9,O977:O978)</f>
        <v>0</v>
      </c>
      <c r="P976" s="405">
        <f t="shared" ref="P976" si="1334">SUBTOTAL(9,P977:P978)</f>
        <v>0</v>
      </c>
      <c r="Q976" s="407">
        <f t="shared" ref="Q976" si="1335">SUBTOTAL(9,Q977:Q978)</f>
        <v>0</v>
      </c>
      <c r="R976" s="402">
        <f t="shared" ref="R976" si="1336">SUBTOTAL(9,R977:R978)</f>
        <v>0</v>
      </c>
      <c r="S976" s="405">
        <f t="shared" ref="S976" si="1337">SUBTOTAL(9,S977:S978)</f>
        <v>0</v>
      </c>
      <c r="T976" s="406">
        <f t="shared" ref="T976" si="1338">SUBTOTAL(9,T977:T978)</f>
        <v>0</v>
      </c>
      <c r="U976" s="405">
        <f t="shared" ref="U976" si="1339">SUBTOTAL(9,U977:U978)</f>
        <v>0</v>
      </c>
      <c r="V976" s="406">
        <f t="shared" ref="V976" si="1340">SUBTOTAL(9,V977:V978)</f>
        <v>0</v>
      </c>
      <c r="W976" s="405">
        <f t="shared" ref="W976" si="1341">SUBTOTAL(9,W977:W978)</f>
        <v>0</v>
      </c>
      <c r="X976" s="406">
        <f t="shared" ref="X976" si="1342">SUBTOTAL(9,X977:X978)</f>
        <v>0</v>
      </c>
      <c r="Y976" s="405">
        <f t="shared" ref="Y976" si="1343">SUBTOTAL(9,Y977:Y978)</f>
        <v>0</v>
      </c>
      <c r="Z976" s="406">
        <f t="shared" ref="Z976" si="1344">SUBTOTAL(9,Z977:Z978)</f>
        <v>0</v>
      </c>
      <c r="AA976" s="405">
        <f t="shared" ref="AA976" si="1345">SUBTOTAL(9,AA977:AA978)</f>
        <v>0</v>
      </c>
      <c r="AB976" s="407">
        <f t="shared" ref="AB976" si="1346">SUBTOTAL(9,AB977:AB978)</f>
        <v>0</v>
      </c>
      <c r="AC976" s="399">
        <f t="shared" ref="AC976" si="1347">SUBTOTAL(9,AC977:AC978)</f>
        <v>0</v>
      </c>
      <c r="AD976" s="891"/>
      <c r="AE976" s="889"/>
      <c r="AF976" s="890"/>
    </row>
    <row r="977" spans="1:32" ht="15" outlineLevel="1" x14ac:dyDescent="0.2">
      <c r="A977" s="222">
        <v>297</v>
      </c>
      <c r="B977" s="466"/>
      <c r="C977" s="467"/>
      <c r="D977" s="467"/>
      <c r="E977" s="467"/>
      <c r="F977" s="880" t="str">
        <f>'2. CAD NCCF'!F977:L977</f>
        <v>Non-FI issued ABS, low or not rated</v>
      </c>
      <c r="G977" s="881"/>
      <c r="H977" s="881"/>
      <c r="I977" s="881"/>
      <c r="J977" s="881"/>
      <c r="K977" s="881"/>
      <c r="L977" s="881"/>
      <c r="M977" s="400">
        <f>'2. CAD NCCF'!M977+'3. USD NCCF'!M977+'4. EUR NCCF'!M977+'5. GBP NCCF'!M977+'6. Other(Incld) NCCF'!M977</f>
        <v>0</v>
      </c>
      <c r="N977" s="411">
        <f>'2. CAD NCCF'!N977+'3. USD NCCF'!N977+'4. EUR NCCF'!N977+'5. GBP NCCF'!N977+'6. Other(Incld) NCCF'!N977</f>
        <v>0</v>
      </c>
      <c r="O977" s="414">
        <f>'2. CAD NCCF'!O977+'3. USD NCCF'!O977+'4. EUR NCCF'!O977+'5. GBP NCCF'!O977+'6. Other(Incld) NCCF'!O977</f>
        <v>0</v>
      </c>
      <c r="P977" s="414">
        <f>'2. CAD NCCF'!P977+'3. USD NCCF'!P977+'4. EUR NCCF'!P977+'5. GBP NCCF'!P977+'6. Other(Incld) NCCF'!P977</f>
        <v>0</v>
      </c>
      <c r="Q977" s="415">
        <f>'2. CAD NCCF'!Q977+'3. USD NCCF'!Q977+'4. EUR NCCF'!Q977+'5. GBP NCCF'!Q977+'6. Other(Incld) NCCF'!Q977</f>
        <v>0</v>
      </c>
      <c r="R977" s="411">
        <f>'2. CAD NCCF'!R977+'3. USD NCCF'!R977+'4. EUR NCCF'!R977+'5. GBP NCCF'!R977+'6. Other(Incld) NCCF'!R977</f>
        <v>0</v>
      </c>
      <c r="S977" s="414">
        <f>'2. CAD NCCF'!S977+'3. USD NCCF'!S977+'4. EUR NCCF'!S977+'5. GBP NCCF'!S977+'6. Other(Incld) NCCF'!S977</f>
        <v>0</v>
      </c>
      <c r="T977" s="414">
        <f>'2. CAD NCCF'!T977+'3. USD NCCF'!T977+'4. EUR NCCF'!T977+'5. GBP NCCF'!T977+'6. Other(Incld) NCCF'!T977</f>
        <v>0</v>
      </c>
      <c r="U977" s="414">
        <f>'2. CAD NCCF'!U977+'3. USD NCCF'!U977+'4. EUR NCCF'!U977+'5. GBP NCCF'!U977+'6. Other(Incld) NCCF'!U977</f>
        <v>0</v>
      </c>
      <c r="V977" s="414">
        <f>'2. CAD NCCF'!V977+'3. USD NCCF'!V977+'4. EUR NCCF'!V977+'5. GBP NCCF'!V977+'6. Other(Incld) NCCF'!V977</f>
        <v>0</v>
      </c>
      <c r="W977" s="414">
        <f>'2. CAD NCCF'!W977+'3. USD NCCF'!W977+'4. EUR NCCF'!W977+'5. GBP NCCF'!W977+'6. Other(Incld) NCCF'!W977</f>
        <v>0</v>
      </c>
      <c r="X977" s="414">
        <f>'2. CAD NCCF'!X977+'3. USD NCCF'!X977+'4. EUR NCCF'!X977+'5. GBP NCCF'!X977+'6. Other(Incld) NCCF'!X977</f>
        <v>0</v>
      </c>
      <c r="Y977" s="414">
        <f>'2. CAD NCCF'!Y977+'3. USD NCCF'!Y977+'4. EUR NCCF'!Y977+'5. GBP NCCF'!Y977+'6. Other(Incld) NCCF'!Y977</f>
        <v>0</v>
      </c>
      <c r="Z977" s="414">
        <f>'2. CAD NCCF'!Z977+'3. USD NCCF'!Z977+'4. EUR NCCF'!Z977+'5. GBP NCCF'!Z977+'6. Other(Incld) NCCF'!Z977</f>
        <v>0</v>
      </c>
      <c r="AA977" s="414">
        <f>'2. CAD NCCF'!AA977+'3. USD NCCF'!AA977+'4. EUR NCCF'!AA977+'5. GBP NCCF'!AA977+'6. Other(Incld) NCCF'!AA977</f>
        <v>0</v>
      </c>
      <c r="AB977" s="415">
        <f>'2. CAD NCCF'!AB977+'3. USD NCCF'!AB977+'4. EUR NCCF'!AB977+'5. GBP NCCF'!AB977+'6. Other(Incld) NCCF'!AB977</f>
        <v>0</v>
      </c>
      <c r="AC977" s="400">
        <f>'2. CAD NCCF'!AC977+'3. USD NCCF'!AC977+'4. EUR NCCF'!AC977+'5. GBP NCCF'!AC977+'6. Other(Incld) NCCF'!AC977</f>
        <v>0</v>
      </c>
      <c r="AD977" s="891"/>
      <c r="AE977" s="889"/>
      <c r="AF977" s="890"/>
    </row>
    <row r="978" spans="1:32" ht="15" customHeight="1" outlineLevel="1" x14ac:dyDescent="0.2">
      <c r="A978" s="222">
        <v>298</v>
      </c>
      <c r="B978" s="466"/>
      <c r="C978" s="467"/>
      <c r="D978" s="467"/>
      <c r="E978" s="467"/>
      <c r="F978" s="880" t="str">
        <f>'2. CAD NCCF'!F978:L978</f>
        <v>Non-FI issued ABCP, low or not rated</v>
      </c>
      <c r="G978" s="881"/>
      <c r="H978" s="881"/>
      <c r="I978" s="881"/>
      <c r="J978" s="881"/>
      <c r="K978" s="881"/>
      <c r="L978" s="881"/>
      <c r="M978" s="400">
        <f>'2. CAD NCCF'!M978+'3. USD NCCF'!M978+'4. EUR NCCF'!M978+'5. GBP NCCF'!M978+'6. Other(Incld) NCCF'!M978</f>
        <v>0</v>
      </c>
      <c r="N978" s="411">
        <f>'2. CAD NCCF'!N978+'3. USD NCCF'!N978+'4. EUR NCCF'!N978+'5. GBP NCCF'!N978+'6. Other(Incld) NCCF'!N978</f>
        <v>0</v>
      </c>
      <c r="O978" s="414">
        <f>'2. CAD NCCF'!O978+'3. USD NCCF'!O978+'4. EUR NCCF'!O978+'5. GBP NCCF'!O978+'6. Other(Incld) NCCF'!O978</f>
        <v>0</v>
      </c>
      <c r="P978" s="414">
        <f>'2. CAD NCCF'!P978+'3. USD NCCF'!P978+'4. EUR NCCF'!P978+'5. GBP NCCF'!P978+'6. Other(Incld) NCCF'!P978</f>
        <v>0</v>
      </c>
      <c r="Q978" s="415">
        <f>'2. CAD NCCF'!Q978+'3. USD NCCF'!Q978+'4. EUR NCCF'!Q978+'5. GBP NCCF'!Q978+'6. Other(Incld) NCCF'!Q978</f>
        <v>0</v>
      </c>
      <c r="R978" s="411">
        <f>'2. CAD NCCF'!R978+'3. USD NCCF'!R978+'4. EUR NCCF'!R978+'5. GBP NCCF'!R978+'6. Other(Incld) NCCF'!R978</f>
        <v>0</v>
      </c>
      <c r="S978" s="414">
        <f>'2. CAD NCCF'!S978+'3. USD NCCF'!S978+'4. EUR NCCF'!S978+'5. GBP NCCF'!S978+'6. Other(Incld) NCCF'!S978</f>
        <v>0</v>
      </c>
      <c r="T978" s="414">
        <f>'2. CAD NCCF'!T978+'3. USD NCCF'!T978+'4. EUR NCCF'!T978+'5. GBP NCCF'!T978+'6. Other(Incld) NCCF'!T978</f>
        <v>0</v>
      </c>
      <c r="U978" s="414">
        <f>'2. CAD NCCF'!U978+'3. USD NCCF'!U978+'4. EUR NCCF'!U978+'5. GBP NCCF'!U978+'6. Other(Incld) NCCF'!U978</f>
        <v>0</v>
      </c>
      <c r="V978" s="414">
        <f>'2. CAD NCCF'!V978+'3. USD NCCF'!V978+'4. EUR NCCF'!V978+'5. GBP NCCF'!V978+'6. Other(Incld) NCCF'!V978</f>
        <v>0</v>
      </c>
      <c r="W978" s="414">
        <f>'2. CAD NCCF'!W978+'3. USD NCCF'!W978+'4. EUR NCCF'!W978+'5. GBP NCCF'!W978+'6. Other(Incld) NCCF'!W978</f>
        <v>0</v>
      </c>
      <c r="X978" s="414">
        <f>'2. CAD NCCF'!X978+'3. USD NCCF'!X978+'4. EUR NCCF'!X978+'5. GBP NCCF'!X978+'6. Other(Incld) NCCF'!X978</f>
        <v>0</v>
      </c>
      <c r="Y978" s="414">
        <f>'2. CAD NCCF'!Y978+'3. USD NCCF'!Y978+'4. EUR NCCF'!Y978+'5. GBP NCCF'!Y978+'6. Other(Incld) NCCF'!Y978</f>
        <v>0</v>
      </c>
      <c r="Z978" s="414">
        <f>'2. CAD NCCF'!Z978+'3. USD NCCF'!Z978+'4. EUR NCCF'!Z978+'5. GBP NCCF'!Z978+'6. Other(Incld) NCCF'!Z978</f>
        <v>0</v>
      </c>
      <c r="AA978" s="414">
        <f>'2. CAD NCCF'!AA978+'3. USD NCCF'!AA978+'4. EUR NCCF'!AA978+'5. GBP NCCF'!AA978+'6. Other(Incld) NCCF'!AA978</f>
        <v>0</v>
      </c>
      <c r="AB978" s="415">
        <f>'2. CAD NCCF'!AB978+'3. USD NCCF'!AB978+'4. EUR NCCF'!AB978+'5. GBP NCCF'!AB978+'6. Other(Incld) NCCF'!AB978</f>
        <v>0</v>
      </c>
      <c r="AC978" s="400">
        <f>'2. CAD NCCF'!AC978+'3. USD NCCF'!AC978+'4. EUR NCCF'!AC978+'5. GBP NCCF'!AC978+'6. Other(Incld) NCCF'!AC978</f>
        <v>0</v>
      </c>
      <c r="AD978" s="891"/>
      <c r="AE978" s="889"/>
      <c r="AF978" s="890"/>
    </row>
    <row r="979" spans="1:32" ht="15" outlineLevel="1" x14ac:dyDescent="0.2">
      <c r="A979" s="222">
        <v>299</v>
      </c>
      <c r="B979" s="466"/>
      <c r="C979" s="467"/>
      <c r="D979" s="467"/>
      <c r="E979" s="877" t="str">
        <f>'2. CAD NCCF'!E979:L979</f>
        <v>FI issued ABS and ABCP, low or not rated</v>
      </c>
      <c r="F979" s="878"/>
      <c r="G979" s="878"/>
      <c r="H979" s="878"/>
      <c r="I979" s="878"/>
      <c r="J979" s="878"/>
      <c r="K979" s="878"/>
      <c r="L979" s="879"/>
      <c r="M979" s="399">
        <f>SUBTOTAL(9,M980:M981)</f>
        <v>0</v>
      </c>
      <c r="N979" s="402">
        <f t="shared" ref="N979" si="1348">SUBTOTAL(9,N980:N981)</f>
        <v>0</v>
      </c>
      <c r="O979" s="406">
        <f t="shared" ref="O979" si="1349">SUBTOTAL(9,O980:O981)</f>
        <v>0</v>
      </c>
      <c r="P979" s="405">
        <f t="shared" ref="P979" si="1350">SUBTOTAL(9,P980:P981)</f>
        <v>0</v>
      </c>
      <c r="Q979" s="407">
        <f t="shared" ref="Q979" si="1351">SUBTOTAL(9,Q980:Q981)</f>
        <v>0</v>
      </c>
      <c r="R979" s="402">
        <f t="shared" ref="R979" si="1352">SUBTOTAL(9,R980:R981)</f>
        <v>0</v>
      </c>
      <c r="S979" s="405">
        <f t="shared" ref="S979" si="1353">SUBTOTAL(9,S980:S981)</f>
        <v>0</v>
      </c>
      <c r="T979" s="406">
        <f t="shared" ref="T979" si="1354">SUBTOTAL(9,T980:T981)</f>
        <v>0</v>
      </c>
      <c r="U979" s="405">
        <f t="shared" ref="U979" si="1355">SUBTOTAL(9,U980:U981)</f>
        <v>0</v>
      </c>
      <c r="V979" s="406">
        <f t="shared" ref="V979" si="1356">SUBTOTAL(9,V980:V981)</f>
        <v>0</v>
      </c>
      <c r="W979" s="405">
        <f t="shared" ref="W979" si="1357">SUBTOTAL(9,W980:W981)</f>
        <v>0</v>
      </c>
      <c r="X979" s="406">
        <f t="shared" ref="X979" si="1358">SUBTOTAL(9,X980:X981)</f>
        <v>0</v>
      </c>
      <c r="Y979" s="405">
        <f t="shared" ref="Y979" si="1359">SUBTOTAL(9,Y980:Y981)</f>
        <v>0</v>
      </c>
      <c r="Z979" s="406">
        <f t="shared" ref="Z979" si="1360">SUBTOTAL(9,Z980:Z981)</f>
        <v>0</v>
      </c>
      <c r="AA979" s="405">
        <f t="shared" ref="AA979" si="1361">SUBTOTAL(9,AA980:AA981)</f>
        <v>0</v>
      </c>
      <c r="AB979" s="407">
        <f t="shared" ref="AB979" si="1362">SUBTOTAL(9,AB980:AB981)</f>
        <v>0</v>
      </c>
      <c r="AC979" s="399">
        <f t="shared" ref="AC979" si="1363">SUBTOTAL(9,AC980:AC981)</f>
        <v>0</v>
      </c>
      <c r="AD979" s="891"/>
      <c r="AE979" s="889"/>
      <c r="AF979" s="890"/>
    </row>
    <row r="980" spans="1:32" ht="15" outlineLevel="1" x14ac:dyDescent="0.2">
      <c r="A980" s="222">
        <v>300</v>
      </c>
      <c r="B980" s="466"/>
      <c r="C980" s="467"/>
      <c r="D980" s="467"/>
      <c r="E980" s="467"/>
      <c r="F980" s="880" t="str">
        <f>'2. CAD NCCF'!F980:L980</f>
        <v>FI issued ABS, low or not rated</v>
      </c>
      <c r="G980" s="881"/>
      <c r="H980" s="881"/>
      <c r="I980" s="881"/>
      <c r="J980" s="881"/>
      <c r="K980" s="881"/>
      <c r="L980" s="882"/>
      <c r="M980" s="400">
        <f>'2. CAD NCCF'!M980+'3. USD NCCF'!M980+'4. EUR NCCF'!M980+'5. GBP NCCF'!M980+'6. Other(Incld) NCCF'!M980</f>
        <v>0</v>
      </c>
      <c r="N980" s="411">
        <f>'2. CAD NCCF'!N980+'3. USD NCCF'!N980+'4. EUR NCCF'!N980+'5. GBP NCCF'!N980+'6. Other(Incld) NCCF'!N980</f>
        <v>0</v>
      </c>
      <c r="O980" s="414">
        <f>'2. CAD NCCF'!O980+'3. USD NCCF'!O980+'4. EUR NCCF'!O980+'5. GBP NCCF'!O980+'6. Other(Incld) NCCF'!O980</f>
        <v>0</v>
      </c>
      <c r="P980" s="414">
        <f>'2. CAD NCCF'!P980+'3. USD NCCF'!P980+'4. EUR NCCF'!P980+'5. GBP NCCF'!P980+'6. Other(Incld) NCCF'!P980</f>
        <v>0</v>
      </c>
      <c r="Q980" s="415">
        <f>'2. CAD NCCF'!Q980+'3. USD NCCF'!Q980+'4. EUR NCCF'!Q980+'5. GBP NCCF'!Q980+'6. Other(Incld) NCCF'!Q980</f>
        <v>0</v>
      </c>
      <c r="R980" s="411">
        <f>'2. CAD NCCF'!R980+'3. USD NCCF'!R980+'4. EUR NCCF'!R980+'5. GBP NCCF'!R980+'6. Other(Incld) NCCF'!R980</f>
        <v>0</v>
      </c>
      <c r="S980" s="414">
        <f>'2. CAD NCCF'!S980+'3. USD NCCF'!S980+'4. EUR NCCF'!S980+'5. GBP NCCF'!S980+'6. Other(Incld) NCCF'!S980</f>
        <v>0</v>
      </c>
      <c r="T980" s="414">
        <f>'2. CAD NCCF'!T980+'3. USD NCCF'!T980+'4. EUR NCCF'!T980+'5. GBP NCCF'!T980+'6. Other(Incld) NCCF'!T980</f>
        <v>0</v>
      </c>
      <c r="U980" s="414">
        <f>'2. CAD NCCF'!U980+'3. USD NCCF'!U980+'4. EUR NCCF'!U980+'5. GBP NCCF'!U980+'6. Other(Incld) NCCF'!U980</f>
        <v>0</v>
      </c>
      <c r="V980" s="414">
        <f>'2. CAD NCCF'!V980+'3. USD NCCF'!V980+'4. EUR NCCF'!V980+'5. GBP NCCF'!V980+'6. Other(Incld) NCCF'!V980</f>
        <v>0</v>
      </c>
      <c r="W980" s="414">
        <f>'2. CAD NCCF'!W980+'3. USD NCCF'!W980+'4. EUR NCCF'!W980+'5. GBP NCCF'!W980+'6. Other(Incld) NCCF'!W980</f>
        <v>0</v>
      </c>
      <c r="X980" s="414">
        <f>'2. CAD NCCF'!X980+'3. USD NCCF'!X980+'4. EUR NCCF'!X980+'5. GBP NCCF'!X980+'6. Other(Incld) NCCF'!X980</f>
        <v>0</v>
      </c>
      <c r="Y980" s="414">
        <f>'2. CAD NCCF'!Y980+'3. USD NCCF'!Y980+'4. EUR NCCF'!Y980+'5. GBP NCCF'!Y980+'6. Other(Incld) NCCF'!Y980</f>
        <v>0</v>
      </c>
      <c r="Z980" s="414">
        <f>'2. CAD NCCF'!Z980+'3. USD NCCF'!Z980+'4. EUR NCCF'!Z980+'5. GBP NCCF'!Z980+'6. Other(Incld) NCCF'!Z980</f>
        <v>0</v>
      </c>
      <c r="AA980" s="414">
        <f>'2. CAD NCCF'!AA980+'3. USD NCCF'!AA980+'4. EUR NCCF'!AA980+'5. GBP NCCF'!AA980+'6. Other(Incld) NCCF'!AA980</f>
        <v>0</v>
      </c>
      <c r="AB980" s="415">
        <f>'2. CAD NCCF'!AB980+'3. USD NCCF'!AB980+'4. EUR NCCF'!AB980+'5. GBP NCCF'!AB980+'6. Other(Incld) NCCF'!AB980</f>
        <v>0</v>
      </c>
      <c r="AC980" s="400">
        <f>'2. CAD NCCF'!AC980+'3. USD NCCF'!AC980+'4. EUR NCCF'!AC980+'5. GBP NCCF'!AC980+'6. Other(Incld) NCCF'!AC980</f>
        <v>0</v>
      </c>
      <c r="AD980" s="891"/>
      <c r="AE980" s="889"/>
      <c r="AF980" s="890"/>
    </row>
    <row r="981" spans="1:32" ht="15" customHeight="1" outlineLevel="1" x14ac:dyDescent="0.2">
      <c r="A981" s="222">
        <v>301</v>
      </c>
      <c r="B981" s="466"/>
      <c r="C981" s="467"/>
      <c r="D981" s="467"/>
      <c r="E981" s="467"/>
      <c r="F981" s="880" t="str">
        <f>'2. CAD NCCF'!F981:L981</f>
        <v>FI issued ABCP, low or not rated</v>
      </c>
      <c r="G981" s="881"/>
      <c r="H981" s="881"/>
      <c r="I981" s="881"/>
      <c r="J981" s="881"/>
      <c r="K981" s="881"/>
      <c r="L981" s="882"/>
      <c r="M981" s="400">
        <f>'2. CAD NCCF'!M981+'3. USD NCCF'!M981+'4. EUR NCCF'!M981+'5. GBP NCCF'!M981+'6. Other(Incld) NCCF'!M981</f>
        <v>0</v>
      </c>
      <c r="N981" s="411">
        <f>'2. CAD NCCF'!N981+'3. USD NCCF'!N981+'4. EUR NCCF'!N981+'5. GBP NCCF'!N981+'6. Other(Incld) NCCF'!N981</f>
        <v>0</v>
      </c>
      <c r="O981" s="414">
        <f>'2. CAD NCCF'!O981+'3. USD NCCF'!O981+'4. EUR NCCF'!O981+'5. GBP NCCF'!O981+'6. Other(Incld) NCCF'!O981</f>
        <v>0</v>
      </c>
      <c r="P981" s="414">
        <f>'2. CAD NCCF'!P981+'3. USD NCCF'!P981+'4. EUR NCCF'!P981+'5. GBP NCCF'!P981+'6. Other(Incld) NCCF'!P981</f>
        <v>0</v>
      </c>
      <c r="Q981" s="415">
        <f>'2. CAD NCCF'!Q981+'3. USD NCCF'!Q981+'4. EUR NCCF'!Q981+'5. GBP NCCF'!Q981+'6. Other(Incld) NCCF'!Q981</f>
        <v>0</v>
      </c>
      <c r="R981" s="411">
        <f>'2. CAD NCCF'!R981+'3. USD NCCF'!R981+'4. EUR NCCF'!R981+'5. GBP NCCF'!R981+'6. Other(Incld) NCCF'!R981</f>
        <v>0</v>
      </c>
      <c r="S981" s="414">
        <f>'2. CAD NCCF'!S981+'3. USD NCCF'!S981+'4. EUR NCCF'!S981+'5. GBP NCCF'!S981+'6. Other(Incld) NCCF'!S981</f>
        <v>0</v>
      </c>
      <c r="T981" s="414">
        <f>'2. CAD NCCF'!T981+'3. USD NCCF'!T981+'4. EUR NCCF'!T981+'5. GBP NCCF'!T981+'6. Other(Incld) NCCF'!T981</f>
        <v>0</v>
      </c>
      <c r="U981" s="414">
        <f>'2. CAD NCCF'!U981+'3. USD NCCF'!U981+'4. EUR NCCF'!U981+'5. GBP NCCF'!U981+'6. Other(Incld) NCCF'!U981</f>
        <v>0</v>
      </c>
      <c r="V981" s="414">
        <f>'2. CAD NCCF'!V981+'3. USD NCCF'!V981+'4. EUR NCCF'!V981+'5. GBP NCCF'!V981+'6. Other(Incld) NCCF'!V981</f>
        <v>0</v>
      </c>
      <c r="W981" s="414">
        <f>'2. CAD NCCF'!W981+'3. USD NCCF'!W981+'4. EUR NCCF'!W981+'5. GBP NCCF'!W981+'6. Other(Incld) NCCF'!W981</f>
        <v>0</v>
      </c>
      <c r="X981" s="414">
        <f>'2. CAD NCCF'!X981+'3. USD NCCF'!X981+'4. EUR NCCF'!X981+'5. GBP NCCF'!X981+'6. Other(Incld) NCCF'!X981</f>
        <v>0</v>
      </c>
      <c r="Y981" s="414">
        <f>'2. CAD NCCF'!Y981+'3. USD NCCF'!Y981+'4. EUR NCCF'!Y981+'5. GBP NCCF'!Y981+'6. Other(Incld) NCCF'!Y981</f>
        <v>0</v>
      </c>
      <c r="Z981" s="414">
        <f>'2. CAD NCCF'!Z981+'3. USD NCCF'!Z981+'4. EUR NCCF'!Z981+'5. GBP NCCF'!Z981+'6. Other(Incld) NCCF'!Z981</f>
        <v>0</v>
      </c>
      <c r="AA981" s="414">
        <f>'2. CAD NCCF'!AA981+'3. USD NCCF'!AA981+'4. EUR NCCF'!AA981+'5. GBP NCCF'!AA981+'6. Other(Incld) NCCF'!AA981</f>
        <v>0</v>
      </c>
      <c r="AB981" s="415">
        <f>'2. CAD NCCF'!AB981+'3. USD NCCF'!AB981+'4. EUR NCCF'!AB981+'5. GBP NCCF'!AB981+'6. Other(Incld) NCCF'!AB981</f>
        <v>0</v>
      </c>
      <c r="AC981" s="400">
        <f>'2. CAD NCCF'!AC981+'3. USD NCCF'!AC981+'4. EUR NCCF'!AC981+'5. GBP NCCF'!AC981+'6. Other(Incld) NCCF'!AC981</f>
        <v>0</v>
      </c>
      <c r="AD981" s="886"/>
      <c r="AE981" s="887"/>
      <c r="AF981" s="888"/>
    </row>
    <row r="982" spans="1:32" ht="15" outlineLevel="1" x14ac:dyDescent="0.2">
      <c r="A982" s="222">
        <v>302</v>
      </c>
      <c r="B982" s="466"/>
      <c r="C982" s="467"/>
      <c r="D982" s="868" t="str">
        <f>'2. CAD NCCF'!D982:L982</f>
        <v>Equities</v>
      </c>
      <c r="E982" s="869"/>
      <c r="F982" s="869"/>
      <c r="G982" s="869"/>
      <c r="H982" s="869"/>
      <c r="I982" s="869"/>
      <c r="J982" s="869"/>
      <c r="K982" s="869"/>
      <c r="L982" s="870"/>
      <c r="M982" s="399">
        <f>SUBTOTAL(9,M983:M985)</f>
        <v>0</v>
      </c>
      <c r="N982" s="402">
        <f t="shared" ref="N982" si="1364">SUBTOTAL(9,N983:N985)</f>
        <v>0</v>
      </c>
      <c r="O982" s="406">
        <f t="shared" ref="O982" si="1365">SUBTOTAL(9,O983:O985)</f>
        <v>0</v>
      </c>
      <c r="P982" s="405">
        <f t="shared" ref="P982" si="1366">SUBTOTAL(9,P983:P985)</f>
        <v>0</v>
      </c>
      <c r="Q982" s="407">
        <f t="shared" ref="Q982" si="1367">SUBTOTAL(9,Q983:Q985)</f>
        <v>0</v>
      </c>
      <c r="R982" s="402">
        <f t="shared" ref="R982" si="1368">SUBTOTAL(9,R983:R985)</f>
        <v>0</v>
      </c>
      <c r="S982" s="405">
        <f t="shared" ref="S982" si="1369">SUBTOTAL(9,S983:S985)</f>
        <v>0</v>
      </c>
      <c r="T982" s="406">
        <f t="shared" ref="T982" si="1370">SUBTOTAL(9,T983:T985)</f>
        <v>0</v>
      </c>
      <c r="U982" s="405">
        <f t="shared" ref="U982" si="1371">SUBTOTAL(9,U983:U985)</f>
        <v>0</v>
      </c>
      <c r="V982" s="406">
        <f t="shared" ref="V982" si="1372">SUBTOTAL(9,V983:V985)</f>
        <v>0</v>
      </c>
      <c r="W982" s="405">
        <f t="shared" ref="W982" si="1373">SUBTOTAL(9,W983:W985)</f>
        <v>0</v>
      </c>
      <c r="X982" s="406">
        <f t="shared" ref="X982" si="1374">SUBTOTAL(9,X983:X985)</f>
        <v>0</v>
      </c>
      <c r="Y982" s="405">
        <f t="shared" ref="Y982" si="1375">SUBTOTAL(9,Y983:Y985)</f>
        <v>0</v>
      </c>
      <c r="Z982" s="406">
        <f t="shared" ref="Z982" si="1376">SUBTOTAL(9,Z983:Z985)</f>
        <v>0</v>
      </c>
      <c r="AA982" s="405">
        <f t="shared" ref="AA982" si="1377">SUBTOTAL(9,AA983:AA985)</f>
        <v>0</v>
      </c>
      <c r="AB982" s="407">
        <f t="shared" ref="AB982" si="1378">SUBTOTAL(9,AB983:AB985)</f>
        <v>0</v>
      </c>
      <c r="AC982" s="399">
        <f t="shared" ref="AC982" si="1379">SUBTOTAL(9,AC983:AC985)</f>
        <v>0</v>
      </c>
      <c r="AD982" s="936"/>
      <c r="AE982" s="936"/>
      <c r="AF982" s="937"/>
    </row>
    <row r="983" spans="1:32" ht="15" customHeight="1" outlineLevel="1" x14ac:dyDescent="0.2">
      <c r="A983" s="222">
        <v>303</v>
      </c>
      <c r="B983" s="466"/>
      <c r="C983" s="467"/>
      <c r="D983" s="467"/>
      <c r="E983" s="467"/>
      <c r="F983" s="880" t="str">
        <f>'2. CAD NCCF'!F983:L983</f>
        <v>Eligible non-financial common equity shares</v>
      </c>
      <c r="G983" s="881"/>
      <c r="H983" s="881"/>
      <c r="I983" s="881"/>
      <c r="J983" s="881"/>
      <c r="K983" s="881"/>
      <c r="L983" s="882"/>
      <c r="M983" s="400">
        <f>'2. CAD NCCF'!M983+'3. USD NCCF'!M983+'4. EUR NCCF'!M983+'5. GBP NCCF'!M983+'6. Other(Incld) NCCF'!M983</f>
        <v>0</v>
      </c>
      <c r="N983" s="411">
        <f>'2. CAD NCCF'!N983+'3. USD NCCF'!N983+'4. EUR NCCF'!N983+'5. GBP NCCF'!N983+'6. Other(Incld) NCCF'!N983</f>
        <v>0</v>
      </c>
      <c r="O983" s="414">
        <f>'2. CAD NCCF'!O983+'3. USD NCCF'!O983+'4. EUR NCCF'!O983+'5. GBP NCCF'!O983+'6. Other(Incld) NCCF'!O983</f>
        <v>0</v>
      </c>
      <c r="P983" s="414">
        <f>'2. CAD NCCF'!P983+'3. USD NCCF'!P983+'4. EUR NCCF'!P983+'5. GBP NCCF'!P983+'6. Other(Incld) NCCF'!P983</f>
        <v>0</v>
      </c>
      <c r="Q983" s="415">
        <f>'2. CAD NCCF'!Q983+'3. USD NCCF'!Q983+'4. EUR NCCF'!Q983+'5. GBP NCCF'!Q983+'6. Other(Incld) NCCF'!Q983</f>
        <v>0</v>
      </c>
      <c r="R983" s="411">
        <f>'2. CAD NCCF'!R983+'3. USD NCCF'!R983+'4. EUR NCCF'!R983+'5. GBP NCCF'!R983+'6. Other(Incld) NCCF'!R983</f>
        <v>0</v>
      </c>
      <c r="S983" s="414">
        <f>'2. CAD NCCF'!S983+'3. USD NCCF'!S983+'4. EUR NCCF'!S983+'5. GBP NCCF'!S983+'6. Other(Incld) NCCF'!S983</f>
        <v>0</v>
      </c>
      <c r="T983" s="414">
        <f>'2. CAD NCCF'!T983+'3. USD NCCF'!T983+'4. EUR NCCF'!T983+'5. GBP NCCF'!T983+'6. Other(Incld) NCCF'!T983</f>
        <v>0</v>
      </c>
      <c r="U983" s="414">
        <f>'2. CAD NCCF'!U983+'3. USD NCCF'!U983+'4. EUR NCCF'!U983+'5. GBP NCCF'!U983+'6. Other(Incld) NCCF'!U983</f>
        <v>0</v>
      </c>
      <c r="V983" s="414">
        <f>'2. CAD NCCF'!V983+'3. USD NCCF'!V983+'4. EUR NCCF'!V983+'5. GBP NCCF'!V983+'6. Other(Incld) NCCF'!V983</f>
        <v>0</v>
      </c>
      <c r="W983" s="414">
        <f>'2. CAD NCCF'!W983+'3. USD NCCF'!W983+'4. EUR NCCF'!W983+'5. GBP NCCF'!W983+'6. Other(Incld) NCCF'!W983</f>
        <v>0</v>
      </c>
      <c r="X983" s="414">
        <f>'2. CAD NCCF'!X983+'3. USD NCCF'!X983+'4. EUR NCCF'!X983+'5. GBP NCCF'!X983+'6. Other(Incld) NCCF'!X983</f>
        <v>0</v>
      </c>
      <c r="Y983" s="414">
        <f>'2. CAD NCCF'!Y983+'3. USD NCCF'!Y983+'4. EUR NCCF'!Y983+'5. GBP NCCF'!Y983+'6. Other(Incld) NCCF'!Y983</f>
        <v>0</v>
      </c>
      <c r="Z983" s="414">
        <f>'2. CAD NCCF'!Z983+'3. USD NCCF'!Z983+'4. EUR NCCF'!Z983+'5. GBP NCCF'!Z983+'6. Other(Incld) NCCF'!Z983</f>
        <v>0</v>
      </c>
      <c r="AA983" s="414">
        <f>'2. CAD NCCF'!AA983+'3. USD NCCF'!AA983+'4. EUR NCCF'!AA983+'5. GBP NCCF'!AA983+'6. Other(Incld) NCCF'!AA983</f>
        <v>0</v>
      </c>
      <c r="AB983" s="415">
        <f>'2. CAD NCCF'!AB983+'3. USD NCCF'!AB983+'4. EUR NCCF'!AB983+'5. GBP NCCF'!AB983+'6. Other(Incld) NCCF'!AB983</f>
        <v>0</v>
      </c>
      <c r="AC983" s="400">
        <f>'2. CAD NCCF'!AC983+'3. USD NCCF'!AC983+'4. EUR NCCF'!AC983+'5. GBP NCCF'!AC983+'6. Other(Incld) NCCF'!AC983</f>
        <v>0</v>
      </c>
      <c r="AD983" s="851"/>
      <c r="AE983" s="861"/>
      <c r="AF983" s="908"/>
    </row>
    <row r="984" spans="1:32" ht="15" customHeight="1" outlineLevel="1" x14ac:dyDescent="0.2">
      <c r="A984" s="222">
        <v>304</v>
      </c>
      <c r="B984" s="466"/>
      <c r="C984" s="467"/>
      <c r="D984" s="467"/>
      <c r="E984" s="467"/>
      <c r="F984" s="880" t="str">
        <f>'2. CAD NCCF'!F984:L984</f>
        <v>Eligible financial common equity</v>
      </c>
      <c r="G984" s="881"/>
      <c r="H984" s="881"/>
      <c r="I984" s="881"/>
      <c r="J984" s="881"/>
      <c r="K984" s="881"/>
      <c r="L984" s="882"/>
      <c r="M984" s="400">
        <f>'2. CAD NCCF'!M984+'3. USD NCCF'!M984+'4. EUR NCCF'!M984+'5. GBP NCCF'!M984+'6. Other(Incld) NCCF'!M984</f>
        <v>0</v>
      </c>
      <c r="N984" s="411">
        <f>'2. CAD NCCF'!N984+'3. USD NCCF'!N984+'4. EUR NCCF'!N984+'5. GBP NCCF'!N984+'6. Other(Incld) NCCF'!N984</f>
        <v>0</v>
      </c>
      <c r="O984" s="414">
        <f>'2. CAD NCCF'!O984+'3. USD NCCF'!O984+'4. EUR NCCF'!O984+'5. GBP NCCF'!O984+'6. Other(Incld) NCCF'!O984</f>
        <v>0</v>
      </c>
      <c r="P984" s="414">
        <f>'2. CAD NCCF'!P984+'3. USD NCCF'!P984+'4. EUR NCCF'!P984+'5. GBP NCCF'!P984+'6. Other(Incld) NCCF'!P984</f>
        <v>0</v>
      </c>
      <c r="Q984" s="415">
        <f>'2. CAD NCCF'!Q984+'3. USD NCCF'!Q984+'4. EUR NCCF'!Q984+'5. GBP NCCF'!Q984+'6. Other(Incld) NCCF'!Q984</f>
        <v>0</v>
      </c>
      <c r="R984" s="411">
        <f>'2. CAD NCCF'!R984+'3. USD NCCF'!R984+'4. EUR NCCF'!R984+'5. GBP NCCF'!R984+'6. Other(Incld) NCCF'!R984</f>
        <v>0</v>
      </c>
      <c r="S984" s="414">
        <f>'2. CAD NCCF'!S984+'3. USD NCCF'!S984+'4. EUR NCCF'!S984+'5. GBP NCCF'!S984+'6. Other(Incld) NCCF'!S984</f>
        <v>0</v>
      </c>
      <c r="T984" s="414">
        <f>'2. CAD NCCF'!T984+'3. USD NCCF'!T984+'4. EUR NCCF'!T984+'5. GBP NCCF'!T984+'6. Other(Incld) NCCF'!T984</f>
        <v>0</v>
      </c>
      <c r="U984" s="414">
        <f>'2. CAD NCCF'!U984+'3. USD NCCF'!U984+'4. EUR NCCF'!U984+'5. GBP NCCF'!U984+'6. Other(Incld) NCCF'!U984</f>
        <v>0</v>
      </c>
      <c r="V984" s="414">
        <f>'2. CAD NCCF'!V984+'3. USD NCCF'!V984+'4. EUR NCCF'!V984+'5. GBP NCCF'!V984+'6. Other(Incld) NCCF'!V984</f>
        <v>0</v>
      </c>
      <c r="W984" s="414">
        <f>'2. CAD NCCF'!W984+'3. USD NCCF'!W984+'4. EUR NCCF'!W984+'5. GBP NCCF'!W984+'6. Other(Incld) NCCF'!W984</f>
        <v>0</v>
      </c>
      <c r="X984" s="414">
        <f>'2. CAD NCCF'!X984+'3. USD NCCF'!X984+'4. EUR NCCF'!X984+'5. GBP NCCF'!X984+'6. Other(Incld) NCCF'!X984</f>
        <v>0</v>
      </c>
      <c r="Y984" s="414">
        <f>'2. CAD NCCF'!Y984+'3. USD NCCF'!Y984+'4. EUR NCCF'!Y984+'5. GBP NCCF'!Y984+'6. Other(Incld) NCCF'!Y984</f>
        <v>0</v>
      </c>
      <c r="Z984" s="414">
        <f>'2. CAD NCCF'!Z984+'3. USD NCCF'!Z984+'4. EUR NCCF'!Z984+'5. GBP NCCF'!Z984+'6. Other(Incld) NCCF'!Z984</f>
        <v>0</v>
      </c>
      <c r="AA984" s="414">
        <f>'2. CAD NCCF'!AA984+'3. USD NCCF'!AA984+'4. EUR NCCF'!AA984+'5. GBP NCCF'!AA984+'6. Other(Incld) NCCF'!AA984</f>
        <v>0</v>
      </c>
      <c r="AB984" s="415">
        <f>'2. CAD NCCF'!AB984+'3. USD NCCF'!AB984+'4. EUR NCCF'!AB984+'5. GBP NCCF'!AB984+'6. Other(Incld) NCCF'!AB984</f>
        <v>0</v>
      </c>
      <c r="AC984" s="400">
        <f>'2. CAD NCCF'!AC984+'3. USD NCCF'!AC984+'4. EUR NCCF'!AC984+'5. GBP NCCF'!AC984+'6. Other(Incld) NCCF'!AC984</f>
        <v>0</v>
      </c>
      <c r="AD984" s="909"/>
      <c r="AE984" s="910"/>
      <c r="AF984" s="911"/>
    </row>
    <row r="985" spans="1:32" ht="15" customHeight="1" outlineLevel="1" x14ac:dyDescent="0.2">
      <c r="A985" s="222">
        <v>305</v>
      </c>
      <c r="B985" s="466"/>
      <c r="C985" s="467"/>
      <c r="D985" s="467"/>
      <c r="E985" s="467"/>
      <c r="F985" s="880" t="str">
        <f>'2. CAD NCCF'!F985:L985</f>
        <v>Other equities</v>
      </c>
      <c r="G985" s="881"/>
      <c r="H985" s="881"/>
      <c r="I985" s="881"/>
      <c r="J985" s="881"/>
      <c r="K985" s="881"/>
      <c r="L985" s="882"/>
      <c r="M985" s="400">
        <f>'2. CAD NCCF'!M985+'3. USD NCCF'!M985+'4. EUR NCCF'!M985+'5. GBP NCCF'!M985+'6. Other(Incld) NCCF'!M985</f>
        <v>0</v>
      </c>
      <c r="N985" s="411">
        <f>'2. CAD NCCF'!N985+'3. USD NCCF'!N985+'4. EUR NCCF'!N985+'5. GBP NCCF'!N985+'6. Other(Incld) NCCF'!N985</f>
        <v>0</v>
      </c>
      <c r="O985" s="414">
        <f>'2. CAD NCCF'!O985+'3. USD NCCF'!O985+'4. EUR NCCF'!O985+'5. GBP NCCF'!O985+'6. Other(Incld) NCCF'!O985</f>
        <v>0</v>
      </c>
      <c r="P985" s="414">
        <f>'2. CAD NCCF'!P985+'3. USD NCCF'!P985+'4. EUR NCCF'!P985+'5. GBP NCCF'!P985+'6. Other(Incld) NCCF'!P985</f>
        <v>0</v>
      </c>
      <c r="Q985" s="415">
        <f>'2. CAD NCCF'!Q985+'3. USD NCCF'!Q985+'4. EUR NCCF'!Q985+'5. GBP NCCF'!Q985+'6. Other(Incld) NCCF'!Q985</f>
        <v>0</v>
      </c>
      <c r="R985" s="411">
        <f>'2. CAD NCCF'!R985+'3. USD NCCF'!R985+'4. EUR NCCF'!R985+'5. GBP NCCF'!R985+'6. Other(Incld) NCCF'!R985</f>
        <v>0</v>
      </c>
      <c r="S985" s="414">
        <f>'2. CAD NCCF'!S985+'3. USD NCCF'!S985+'4. EUR NCCF'!S985+'5. GBP NCCF'!S985+'6. Other(Incld) NCCF'!S985</f>
        <v>0</v>
      </c>
      <c r="T985" s="414">
        <f>'2. CAD NCCF'!T985+'3. USD NCCF'!T985+'4. EUR NCCF'!T985+'5. GBP NCCF'!T985+'6. Other(Incld) NCCF'!T985</f>
        <v>0</v>
      </c>
      <c r="U985" s="414">
        <f>'2. CAD NCCF'!U985+'3. USD NCCF'!U985+'4. EUR NCCF'!U985+'5. GBP NCCF'!U985+'6. Other(Incld) NCCF'!U985</f>
        <v>0</v>
      </c>
      <c r="V985" s="414">
        <f>'2. CAD NCCF'!V985+'3. USD NCCF'!V985+'4. EUR NCCF'!V985+'5. GBP NCCF'!V985+'6. Other(Incld) NCCF'!V985</f>
        <v>0</v>
      </c>
      <c r="W985" s="414">
        <f>'2. CAD NCCF'!W985+'3. USD NCCF'!W985+'4. EUR NCCF'!W985+'5. GBP NCCF'!W985+'6. Other(Incld) NCCF'!W985</f>
        <v>0</v>
      </c>
      <c r="X985" s="414">
        <f>'2. CAD NCCF'!X985+'3. USD NCCF'!X985+'4. EUR NCCF'!X985+'5. GBP NCCF'!X985+'6. Other(Incld) NCCF'!X985</f>
        <v>0</v>
      </c>
      <c r="Y985" s="414">
        <f>'2. CAD NCCF'!Y985+'3. USD NCCF'!Y985+'4. EUR NCCF'!Y985+'5. GBP NCCF'!Y985+'6. Other(Incld) NCCF'!Y985</f>
        <v>0</v>
      </c>
      <c r="Z985" s="414">
        <f>'2. CAD NCCF'!Z985+'3. USD NCCF'!Z985+'4. EUR NCCF'!Z985+'5. GBP NCCF'!Z985+'6. Other(Incld) NCCF'!Z985</f>
        <v>0</v>
      </c>
      <c r="AA985" s="414">
        <f>'2. CAD NCCF'!AA985+'3. USD NCCF'!AA985+'4. EUR NCCF'!AA985+'5. GBP NCCF'!AA985+'6. Other(Incld) NCCF'!AA985</f>
        <v>0</v>
      </c>
      <c r="AB985" s="415">
        <f>'2. CAD NCCF'!AB985+'3. USD NCCF'!AB985+'4. EUR NCCF'!AB985+'5. GBP NCCF'!AB985+'6. Other(Incld) NCCF'!AB985</f>
        <v>0</v>
      </c>
      <c r="AC985" s="400">
        <f>'2. CAD NCCF'!AC985+'3. USD NCCF'!AC985+'4. EUR NCCF'!AC985+'5. GBP NCCF'!AC985+'6. Other(Incld) NCCF'!AC985</f>
        <v>0</v>
      </c>
      <c r="AD985" s="912"/>
      <c r="AE985" s="913"/>
      <c r="AF985" s="914"/>
    </row>
    <row r="986" spans="1:32" ht="15" outlineLevel="1" x14ac:dyDescent="0.2">
      <c r="A986" s="222">
        <v>306</v>
      </c>
      <c r="B986" s="466"/>
      <c r="C986" s="467"/>
      <c r="D986" s="868" t="str">
        <f>'2. CAD NCCF'!D986:L986</f>
        <v>FI's own securities - Not eliminated</v>
      </c>
      <c r="E986" s="869"/>
      <c r="F986" s="869"/>
      <c r="G986" s="869"/>
      <c r="H986" s="869"/>
      <c r="I986" s="869"/>
      <c r="J986" s="869"/>
      <c r="K986" s="869"/>
      <c r="L986" s="870"/>
      <c r="M986" s="399">
        <f>SUBTOTAL(9,M987:M988)</f>
        <v>0</v>
      </c>
      <c r="N986" s="402">
        <f t="shared" ref="N986" si="1380">SUBTOTAL(9,N987:N988)</f>
        <v>0</v>
      </c>
      <c r="O986" s="406">
        <f t="shared" ref="O986" si="1381">SUBTOTAL(9,O987:O988)</f>
        <v>0</v>
      </c>
      <c r="P986" s="405">
        <f t="shared" ref="P986" si="1382">SUBTOTAL(9,P987:P988)</f>
        <v>0</v>
      </c>
      <c r="Q986" s="407">
        <f t="shared" ref="Q986" si="1383">SUBTOTAL(9,Q987:Q988)</f>
        <v>0</v>
      </c>
      <c r="R986" s="402">
        <f t="shared" ref="R986" si="1384">SUBTOTAL(9,R987:R988)</f>
        <v>0</v>
      </c>
      <c r="S986" s="405">
        <f t="shared" ref="S986" si="1385">SUBTOTAL(9,S987:S988)</f>
        <v>0</v>
      </c>
      <c r="T986" s="406">
        <f t="shared" ref="T986" si="1386">SUBTOTAL(9,T987:T988)</f>
        <v>0</v>
      </c>
      <c r="U986" s="405">
        <f t="shared" ref="U986" si="1387">SUBTOTAL(9,U987:U988)</f>
        <v>0</v>
      </c>
      <c r="V986" s="406">
        <f t="shared" ref="V986" si="1388">SUBTOTAL(9,V987:V988)</f>
        <v>0</v>
      </c>
      <c r="W986" s="405">
        <f t="shared" ref="W986" si="1389">SUBTOTAL(9,W987:W988)</f>
        <v>0</v>
      </c>
      <c r="X986" s="406">
        <f t="shared" ref="X986" si="1390">SUBTOTAL(9,X987:X988)</f>
        <v>0</v>
      </c>
      <c r="Y986" s="405">
        <f t="shared" ref="Y986" si="1391">SUBTOTAL(9,Y987:Y988)</f>
        <v>0</v>
      </c>
      <c r="Z986" s="406">
        <f t="shared" ref="Z986" si="1392">SUBTOTAL(9,Z987:Z988)</f>
        <v>0</v>
      </c>
      <c r="AA986" s="405">
        <f t="shared" ref="AA986" si="1393">SUBTOTAL(9,AA987:AA988)</f>
        <v>0</v>
      </c>
      <c r="AB986" s="407">
        <f t="shared" ref="AB986" si="1394">SUBTOTAL(9,AB987:AB988)</f>
        <v>0</v>
      </c>
      <c r="AC986" s="399">
        <f t="shared" ref="AC986" si="1395">SUBTOTAL(9,AC987:AC988)</f>
        <v>0</v>
      </c>
      <c r="AD986" s="936"/>
      <c r="AE986" s="936"/>
      <c r="AF986" s="937"/>
    </row>
    <row r="987" spans="1:32" ht="15" outlineLevel="1" x14ac:dyDescent="0.2">
      <c r="A987" s="222">
        <v>307</v>
      </c>
      <c r="B987" s="466"/>
      <c r="C987" s="267"/>
      <c r="D987" s="267"/>
      <c r="E987" s="267"/>
      <c r="F987" s="880" t="str">
        <f>'2. CAD NCCF'!F987:L987</f>
        <v>FI's own debt not eliminated</v>
      </c>
      <c r="G987" s="881"/>
      <c r="H987" s="881"/>
      <c r="I987" s="881"/>
      <c r="J987" s="881"/>
      <c r="K987" s="881"/>
      <c r="L987" s="882"/>
      <c r="M987" s="400">
        <f>'2. CAD NCCF'!M987+'3. USD NCCF'!M987+'4. EUR NCCF'!M987+'5. GBP NCCF'!M987+'6. Other(Incld) NCCF'!M987</f>
        <v>0</v>
      </c>
      <c r="N987" s="411">
        <f>'2. CAD NCCF'!N987+'3. USD NCCF'!N987+'4. EUR NCCF'!N987+'5. GBP NCCF'!N987+'6. Other(Incld) NCCF'!N987</f>
        <v>0</v>
      </c>
      <c r="O987" s="414">
        <f>'2. CAD NCCF'!O987+'3. USD NCCF'!O987+'4. EUR NCCF'!O987+'5. GBP NCCF'!O987+'6. Other(Incld) NCCF'!O987</f>
        <v>0</v>
      </c>
      <c r="P987" s="414">
        <f>'2. CAD NCCF'!P987+'3. USD NCCF'!P987+'4. EUR NCCF'!P987+'5. GBP NCCF'!P987+'6. Other(Incld) NCCF'!P987</f>
        <v>0</v>
      </c>
      <c r="Q987" s="415">
        <f>'2. CAD NCCF'!Q987+'3. USD NCCF'!Q987+'4. EUR NCCF'!Q987+'5. GBP NCCF'!Q987+'6. Other(Incld) NCCF'!Q987</f>
        <v>0</v>
      </c>
      <c r="R987" s="411">
        <f>'2. CAD NCCF'!R987+'3. USD NCCF'!R987+'4. EUR NCCF'!R987+'5. GBP NCCF'!R987+'6. Other(Incld) NCCF'!R987</f>
        <v>0</v>
      </c>
      <c r="S987" s="414">
        <f>'2. CAD NCCF'!S987+'3. USD NCCF'!S987+'4. EUR NCCF'!S987+'5. GBP NCCF'!S987+'6. Other(Incld) NCCF'!S987</f>
        <v>0</v>
      </c>
      <c r="T987" s="414">
        <f>'2. CAD NCCF'!T987+'3. USD NCCF'!T987+'4. EUR NCCF'!T987+'5. GBP NCCF'!T987+'6. Other(Incld) NCCF'!T987</f>
        <v>0</v>
      </c>
      <c r="U987" s="414">
        <f>'2. CAD NCCF'!U987+'3. USD NCCF'!U987+'4. EUR NCCF'!U987+'5. GBP NCCF'!U987+'6. Other(Incld) NCCF'!U987</f>
        <v>0</v>
      </c>
      <c r="V987" s="414">
        <f>'2. CAD NCCF'!V987+'3. USD NCCF'!V987+'4. EUR NCCF'!V987+'5. GBP NCCF'!V987+'6. Other(Incld) NCCF'!V987</f>
        <v>0</v>
      </c>
      <c r="W987" s="414">
        <f>'2. CAD NCCF'!W987+'3. USD NCCF'!W987+'4. EUR NCCF'!W987+'5. GBP NCCF'!W987+'6. Other(Incld) NCCF'!W987</f>
        <v>0</v>
      </c>
      <c r="X987" s="414">
        <f>'2. CAD NCCF'!X987+'3. USD NCCF'!X987+'4. EUR NCCF'!X987+'5. GBP NCCF'!X987+'6. Other(Incld) NCCF'!X987</f>
        <v>0</v>
      </c>
      <c r="Y987" s="414">
        <f>'2. CAD NCCF'!Y987+'3. USD NCCF'!Y987+'4. EUR NCCF'!Y987+'5. GBP NCCF'!Y987+'6. Other(Incld) NCCF'!Y987</f>
        <v>0</v>
      </c>
      <c r="Z987" s="414">
        <f>'2. CAD NCCF'!Z987+'3. USD NCCF'!Z987+'4. EUR NCCF'!Z987+'5. GBP NCCF'!Z987+'6. Other(Incld) NCCF'!Z987</f>
        <v>0</v>
      </c>
      <c r="AA987" s="414">
        <f>'2. CAD NCCF'!AA987+'3. USD NCCF'!AA987+'4. EUR NCCF'!AA987+'5. GBP NCCF'!AA987+'6. Other(Incld) NCCF'!AA987</f>
        <v>0</v>
      </c>
      <c r="AB987" s="415">
        <f>'2. CAD NCCF'!AB987+'3. USD NCCF'!AB987+'4. EUR NCCF'!AB987+'5. GBP NCCF'!AB987+'6. Other(Incld) NCCF'!AB987</f>
        <v>0</v>
      </c>
      <c r="AC987" s="400">
        <f>'2. CAD NCCF'!AC987+'3. USD NCCF'!AC987+'4. EUR NCCF'!AC987+'5. GBP NCCF'!AC987+'6. Other(Incld) NCCF'!AC987</f>
        <v>0</v>
      </c>
      <c r="AD987" s="851"/>
      <c r="AE987" s="861"/>
      <c r="AF987" s="908"/>
    </row>
    <row r="988" spans="1:32" ht="15" customHeight="1" outlineLevel="1" x14ac:dyDescent="0.2">
      <c r="A988" s="222">
        <v>308</v>
      </c>
      <c r="B988" s="466"/>
      <c r="C988" s="267"/>
      <c r="D988" s="267"/>
      <c r="E988" s="267"/>
      <c r="F988" s="880" t="str">
        <f>'2. CAD NCCF'!F988:L988</f>
        <v>FI's own equity not eliminated</v>
      </c>
      <c r="G988" s="881"/>
      <c r="H988" s="881"/>
      <c r="I988" s="881"/>
      <c r="J988" s="881"/>
      <c r="K988" s="881"/>
      <c r="L988" s="882"/>
      <c r="M988" s="400">
        <f>'2. CAD NCCF'!M988+'3. USD NCCF'!M988+'4. EUR NCCF'!M988+'5. GBP NCCF'!M988+'6. Other(Incld) NCCF'!M988</f>
        <v>0</v>
      </c>
      <c r="N988" s="411">
        <f>'2. CAD NCCF'!N988+'3. USD NCCF'!N988+'4. EUR NCCF'!N988+'5. GBP NCCF'!N988+'6. Other(Incld) NCCF'!N988</f>
        <v>0</v>
      </c>
      <c r="O988" s="414">
        <f>'2. CAD NCCF'!O988+'3. USD NCCF'!O988+'4. EUR NCCF'!O988+'5. GBP NCCF'!O988+'6. Other(Incld) NCCF'!O988</f>
        <v>0</v>
      </c>
      <c r="P988" s="414">
        <f>'2. CAD NCCF'!P988+'3. USD NCCF'!P988+'4. EUR NCCF'!P988+'5. GBP NCCF'!P988+'6. Other(Incld) NCCF'!P988</f>
        <v>0</v>
      </c>
      <c r="Q988" s="415">
        <f>'2. CAD NCCF'!Q988+'3. USD NCCF'!Q988+'4. EUR NCCF'!Q988+'5. GBP NCCF'!Q988+'6. Other(Incld) NCCF'!Q988</f>
        <v>0</v>
      </c>
      <c r="R988" s="411">
        <f>'2. CAD NCCF'!R988+'3. USD NCCF'!R988+'4. EUR NCCF'!R988+'5. GBP NCCF'!R988+'6. Other(Incld) NCCF'!R988</f>
        <v>0</v>
      </c>
      <c r="S988" s="414">
        <f>'2. CAD NCCF'!S988+'3. USD NCCF'!S988+'4. EUR NCCF'!S988+'5. GBP NCCF'!S988+'6. Other(Incld) NCCF'!S988</f>
        <v>0</v>
      </c>
      <c r="T988" s="414">
        <f>'2. CAD NCCF'!T988+'3. USD NCCF'!T988+'4. EUR NCCF'!T988+'5. GBP NCCF'!T988+'6. Other(Incld) NCCF'!T988</f>
        <v>0</v>
      </c>
      <c r="U988" s="414">
        <f>'2. CAD NCCF'!U988+'3. USD NCCF'!U988+'4. EUR NCCF'!U988+'5. GBP NCCF'!U988+'6. Other(Incld) NCCF'!U988</f>
        <v>0</v>
      </c>
      <c r="V988" s="414">
        <f>'2. CAD NCCF'!V988+'3. USD NCCF'!V988+'4. EUR NCCF'!V988+'5. GBP NCCF'!V988+'6. Other(Incld) NCCF'!V988</f>
        <v>0</v>
      </c>
      <c r="W988" s="414">
        <f>'2. CAD NCCF'!W988+'3. USD NCCF'!W988+'4. EUR NCCF'!W988+'5. GBP NCCF'!W988+'6. Other(Incld) NCCF'!W988</f>
        <v>0</v>
      </c>
      <c r="X988" s="414">
        <f>'2. CAD NCCF'!X988+'3. USD NCCF'!X988+'4. EUR NCCF'!X988+'5. GBP NCCF'!X988+'6. Other(Incld) NCCF'!X988</f>
        <v>0</v>
      </c>
      <c r="Y988" s="414">
        <f>'2. CAD NCCF'!Y988+'3. USD NCCF'!Y988+'4. EUR NCCF'!Y988+'5. GBP NCCF'!Y988+'6. Other(Incld) NCCF'!Y988</f>
        <v>0</v>
      </c>
      <c r="Z988" s="414">
        <f>'2. CAD NCCF'!Z988+'3. USD NCCF'!Z988+'4. EUR NCCF'!Z988+'5. GBP NCCF'!Z988+'6. Other(Incld) NCCF'!Z988</f>
        <v>0</v>
      </c>
      <c r="AA988" s="414">
        <f>'2. CAD NCCF'!AA988+'3. USD NCCF'!AA988+'4. EUR NCCF'!AA988+'5. GBP NCCF'!AA988+'6. Other(Incld) NCCF'!AA988</f>
        <v>0</v>
      </c>
      <c r="AB988" s="415">
        <f>'2. CAD NCCF'!AB988+'3. USD NCCF'!AB988+'4. EUR NCCF'!AB988+'5. GBP NCCF'!AB988+'6. Other(Incld) NCCF'!AB988</f>
        <v>0</v>
      </c>
      <c r="AC988" s="400">
        <f>'2. CAD NCCF'!AC988+'3. USD NCCF'!AC988+'4. EUR NCCF'!AC988+'5. GBP NCCF'!AC988+'6. Other(Incld) NCCF'!AC988</f>
        <v>0</v>
      </c>
      <c r="AD988" s="909"/>
      <c r="AE988" s="910"/>
      <c r="AF988" s="911"/>
    </row>
    <row r="989" spans="1:32" ht="15" outlineLevel="1" x14ac:dyDescent="0.2">
      <c r="A989" s="222">
        <v>231</v>
      </c>
      <c r="B989" s="466"/>
      <c r="C989" s="862" t="str">
        <f>'2. CAD NCCF'!C989:AF989</f>
        <v>Other assets</v>
      </c>
      <c r="D989" s="863"/>
      <c r="E989" s="863"/>
      <c r="F989" s="863"/>
      <c r="G989" s="863"/>
      <c r="H989" s="863"/>
      <c r="I989" s="863"/>
      <c r="J989" s="863"/>
      <c r="K989" s="863"/>
      <c r="L989" s="863"/>
      <c r="M989" s="863"/>
      <c r="N989" s="863"/>
      <c r="O989" s="863"/>
      <c r="P989" s="863"/>
      <c r="Q989" s="863"/>
      <c r="R989" s="863"/>
      <c r="S989" s="863"/>
      <c r="T989" s="863"/>
      <c r="U989" s="863"/>
      <c r="V989" s="863"/>
      <c r="W989" s="863"/>
      <c r="X989" s="863"/>
      <c r="Y989" s="863"/>
      <c r="Z989" s="863"/>
      <c r="AA989" s="863"/>
      <c r="AB989" s="863"/>
      <c r="AC989" s="863"/>
      <c r="AD989" s="863"/>
      <c r="AE989" s="863"/>
      <c r="AF989" s="864"/>
    </row>
    <row r="990" spans="1:32" ht="15" outlineLevel="1" x14ac:dyDescent="0.2">
      <c r="A990" s="222">
        <v>310</v>
      </c>
      <c r="B990" s="466"/>
      <c r="C990" s="467"/>
      <c r="D990" s="1080" t="str">
        <f>'2. CAD NCCF'!D990:L990</f>
        <v>Derivative related assets (DRA)</v>
      </c>
      <c r="E990" s="1081"/>
      <c r="F990" s="1081"/>
      <c r="G990" s="1081"/>
      <c r="H990" s="1081"/>
      <c r="I990" s="1081"/>
      <c r="J990" s="1081"/>
      <c r="K990" s="1081"/>
      <c r="L990" s="1081"/>
      <c r="M990" s="399">
        <f>SUBTOTAL(9,M991:M992)</f>
        <v>0</v>
      </c>
      <c r="N990" s="402">
        <f t="shared" ref="N990" si="1396">SUBTOTAL(9,N991:N992)</f>
        <v>0</v>
      </c>
      <c r="O990" s="406">
        <f t="shared" ref="O990" si="1397">SUBTOTAL(9,O991:O992)</f>
        <v>0</v>
      </c>
      <c r="P990" s="405">
        <f t="shared" ref="P990" si="1398">SUBTOTAL(9,P991:P992)</f>
        <v>0</v>
      </c>
      <c r="Q990" s="407">
        <f t="shared" ref="Q990" si="1399">SUBTOTAL(9,Q991:Q992)</f>
        <v>0</v>
      </c>
      <c r="R990" s="402">
        <f t="shared" ref="R990" si="1400">SUBTOTAL(9,R991:R992)</f>
        <v>0</v>
      </c>
      <c r="S990" s="405">
        <f t="shared" ref="S990" si="1401">SUBTOTAL(9,S991:S992)</f>
        <v>0</v>
      </c>
      <c r="T990" s="406">
        <f t="shared" ref="T990" si="1402">SUBTOTAL(9,T991:T992)</f>
        <v>0</v>
      </c>
      <c r="U990" s="405">
        <f t="shared" ref="U990" si="1403">SUBTOTAL(9,U991:U992)</f>
        <v>0</v>
      </c>
      <c r="V990" s="406">
        <f t="shared" ref="V990" si="1404">SUBTOTAL(9,V991:V992)</f>
        <v>0</v>
      </c>
      <c r="W990" s="405">
        <f t="shared" ref="W990" si="1405">SUBTOTAL(9,W991:W992)</f>
        <v>0</v>
      </c>
      <c r="X990" s="406">
        <f t="shared" ref="X990" si="1406">SUBTOTAL(9,X991:X992)</f>
        <v>0</v>
      </c>
      <c r="Y990" s="405">
        <f t="shared" ref="Y990" si="1407">SUBTOTAL(9,Y991:Y992)</f>
        <v>0</v>
      </c>
      <c r="Z990" s="406">
        <f t="shared" ref="Z990" si="1408">SUBTOTAL(9,Z991:Z992)</f>
        <v>0</v>
      </c>
      <c r="AA990" s="405">
        <f t="shared" ref="AA990" si="1409">SUBTOTAL(9,AA991:AA992)</f>
        <v>0</v>
      </c>
      <c r="AB990" s="407">
        <f t="shared" ref="AB990" si="1410">SUBTOTAL(9,AB991:AB992)</f>
        <v>0</v>
      </c>
      <c r="AC990" s="399">
        <f t="shared" ref="AC990" si="1411">SUBTOTAL(9,AC991:AC992)</f>
        <v>0</v>
      </c>
      <c r="AD990" s="936"/>
      <c r="AE990" s="936"/>
      <c r="AF990" s="937"/>
    </row>
    <row r="991" spans="1:32" ht="15" outlineLevel="1" x14ac:dyDescent="0.2">
      <c r="A991" s="222">
        <v>311</v>
      </c>
      <c r="B991" s="466"/>
      <c r="C991" s="467"/>
      <c r="D991" s="467"/>
      <c r="E991" s="467"/>
      <c r="F991" s="880" t="str">
        <f>'2. CAD NCCF'!F991:L991</f>
        <v>FX and cross currency swap assets</v>
      </c>
      <c r="G991" s="881"/>
      <c r="H991" s="881"/>
      <c r="I991" s="881"/>
      <c r="J991" s="881"/>
      <c r="K991" s="881"/>
      <c r="L991" s="882"/>
      <c r="M991" s="400">
        <f>'2. CAD NCCF'!M991+'3. USD NCCF'!M991+'4. EUR NCCF'!M991+'5. GBP NCCF'!M991+'6. Other(Incld) NCCF'!M991</f>
        <v>0</v>
      </c>
      <c r="N991" s="1082"/>
      <c r="O991" s="1082"/>
      <c r="P991" s="1082"/>
      <c r="Q991" s="1082"/>
      <c r="R991" s="1082"/>
      <c r="S991" s="1082"/>
      <c r="T991" s="1082"/>
      <c r="U991" s="1082"/>
      <c r="V991" s="1082"/>
      <c r="W991" s="1082"/>
      <c r="X991" s="1082"/>
      <c r="Y991" s="1082"/>
      <c r="Z991" s="1082"/>
      <c r="AA991" s="1082"/>
      <c r="AB991" s="1082"/>
      <c r="AC991" s="400">
        <f>'2. CAD NCCF'!AC991+'3. USD NCCF'!AC991+'4. EUR NCCF'!AC991+'5. GBP NCCF'!AC991+'6. Other(Incld) NCCF'!AC991</f>
        <v>0</v>
      </c>
      <c r="AD991" s="851"/>
      <c r="AE991" s="861"/>
      <c r="AF991" s="908"/>
    </row>
    <row r="992" spans="1:32" ht="15" customHeight="1" outlineLevel="1" x14ac:dyDescent="0.2">
      <c r="A992" s="222">
        <v>312</v>
      </c>
      <c r="B992" s="466"/>
      <c r="C992" s="467"/>
      <c r="D992" s="467"/>
      <c r="E992" s="467"/>
      <c r="F992" s="880" t="str">
        <f>'2. CAD NCCF'!F992:L992</f>
        <v>Other DRA</v>
      </c>
      <c r="G992" s="881"/>
      <c r="H992" s="881"/>
      <c r="I992" s="881"/>
      <c r="J992" s="881"/>
      <c r="K992" s="881"/>
      <c r="L992" s="882"/>
      <c r="M992" s="400">
        <f>'2. CAD NCCF'!M992+'3. USD NCCF'!M992+'4. EUR NCCF'!M992+'5. GBP NCCF'!M992+'6. Other(Incld) NCCF'!M992</f>
        <v>0</v>
      </c>
      <c r="N992" s="411">
        <f>'2. CAD NCCF'!N992+'3. USD NCCF'!N992+'4. EUR NCCF'!N992+'5. GBP NCCF'!N992+'6. Other(Incld) NCCF'!N992</f>
        <v>0</v>
      </c>
      <c r="O992" s="414">
        <f>'2. CAD NCCF'!O992+'3. USD NCCF'!O992+'4. EUR NCCF'!O992+'5. GBP NCCF'!O992+'6. Other(Incld) NCCF'!O992</f>
        <v>0</v>
      </c>
      <c r="P992" s="414">
        <f>'2. CAD NCCF'!P992+'3. USD NCCF'!P992+'4. EUR NCCF'!P992+'5. GBP NCCF'!P992+'6. Other(Incld) NCCF'!P992</f>
        <v>0</v>
      </c>
      <c r="Q992" s="415">
        <f>'2. CAD NCCF'!Q992+'3. USD NCCF'!Q992+'4. EUR NCCF'!Q992+'5. GBP NCCF'!Q992+'6. Other(Incld) NCCF'!Q992</f>
        <v>0</v>
      </c>
      <c r="R992" s="411">
        <f>'2. CAD NCCF'!R992+'3. USD NCCF'!R992+'4. EUR NCCF'!R992+'5. GBP NCCF'!R992+'6. Other(Incld) NCCF'!R992</f>
        <v>0</v>
      </c>
      <c r="S992" s="414">
        <f>'2. CAD NCCF'!S992+'3. USD NCCF'!S992+'4. EUR NCCF'!S992+'5. GBP NCCF'!S992+'6. Other(Incld) NCCF'!S992</f>
        <v>0</v>
      </c>
      <c r="T992" s="414">
        <f>'2. CAD NCCF'!T992+'3. USD NCCF'!T992+'4. EUR NCCF'!T992+'5. GBP NCCF'!T992+'6. Other(Incld) NCCF'!T992</f>
        <v>0</v>
      </c>
      <c r="U992" s="414">
        <f>'2. CAD NCCF'!U992+'3. USD NCCF'!U992+'4. EUR NCCF'!U992+'5. GBP NCCF'!U992+'6. Other(Incld) NCCF'!U992</f>
        <v>0</v>
      </c>
      <c r="V992" s="414">
        <f>'2. CAD NCCF'!V992+'3. USD NCCF'!V992+'4. EUR NCCF'!V992+'5. GBP NCCF'!V992+'6. Other(Incld) NCCF'!V992</f>
        <v>0</v>
      </c>
      <c r="W992" s="414">
        <f>'2. CAD NCCF'!W992+'3. USD NCCF'!W992+'4. EUR NCCF'!W992+'5. GBP NCCF'!W992+'6. Other(Incld) NCCF'!W992</f>
        <v>0</v>
      </c>
      <c r="X992" s="414">
        <f>'2. CAD NCCF'!X992+'3. USD NCCF'!X992+'4. EUR NCCF'!X992+'5. GBP NCCF'!X992+'6. Other(Incld) NCCF'!X992</f>
        <v>0</v>
      </c>
      <c r="Y992" s="414">
        <f>'2. CAD NCCF'!Y992+'3. USD NCCF'!Y992+'4. EUR NCCF'!Y992+'5. GBP NCCF'!Y992+'6. Other(Incld) NCCF'!Y992</f>
        <v>0</v>
      </c>
      <c r="Z992" s="414">
        <f>'2. CAD NCCF'!Z992+'3. USD NCCF'!Z992+'4. EUR NCCF'!Z992+'5. GBP NCCF'!Z992+'6. Other(Incld) NCCF'!Z992</f>
        <v>0</v>
      </c>
      <c r="AA992" s="414">
        <f>'2. CAD NCCF'!AA992+'3. USD NCCF'!AA992+'4. EUR NCCF'!AA992+'5. GBP NCCF'!AA992+'6. Other(Incld) NCCF'!AA992</f>
        <v>0</v>
      </c>
      <c r="AB992" s="415">
        <f>'2. CAD NCCF'!AB992+'3. USD NCCF'!AB992+'4. EUR NCCF'!AB992+'5. GBP NCCF'!AB992+'6. Other(Incld) NCCF'!AB992</f>
        <v>0</v>
      </c>
      <c r="AC992" s="400">
        <f>'2. CAD NCCF'!AC992+'3. USD NCCF'!AC992+'4. EUR NCCF'!AC992+'5. GBP NCCF'!AC992+'6. Other(Incld) NCCF'!AC992</f>
        <v>0</v>
      </c>
      <c r="AD992" s="912"/>
      <c r="AE992" s="913"/>
      <c r="AF992" s="914"/>
    </row>
    <row r="993" spans="1:34" ht="15" outlineLevel="1" x14ac:dyDescent="0.2">
      <c r="A993" s="222">
        <v>313</v>
      </c>
      <c r="B993" s="466"/>
      <c r="C993" s="467"/>
      <c r="D993" s="868" t="str">
        <f>'2. CAD NCCF'!D993:L993</f>
        <v>Cash collateral pledged (CCP)</v>
      </c>
      <c r="E993" s="869"/>
      <c r="F993" s="869"/>
      <c r="G993" s="869"/>
      <c r="H993" s="869"/>
      <c r="I993" s="869"/>
      <c r="J993" s="869"/>
      <c r="K993" s="869"/>
      <c r="L993" s="870"/>
      <c r="M993" s="399">
        <f>SUBTOTAL(9,M994:M996)</f>
        <v>0</v>
      </c>
      <c r="N993" s="402">
        <f t="shared" ref="N993" si="1412">SUBTOTAL(9,N994:N996)</f>
        <v>0</v>
      </c>
      <c r="O993" s="406">
        <f t="shared" ref="O993" si="1413">SUBTOTAL(9,O994:O996)</f>
        <v>0</v>
      </c>
      <c r="P993" s="405">
        <f t="shared" ref="P993" si="1414">SUBTOTAL(9,P994:P996)</f>
        <v>0</v>
      </c>
      <c r="Q993" s="407">
        <f t="shared" ref="Q993" si="1415">SUBTOTAL(9,Q994:Q996)</f>
        <v>0</v>
      </c>
      <c r="R993" s="402">
        <f t="shared" ref="R993" si="1416">SUBTOTAL(9,R994:R996)</f>
        <v>0</v>
      </c>
      <c r="S993" s="405">
        <f t="shared" ref="S993" si="1417">SUBTOTAL(9,S994:S996)</f>
        <v>0</v>
      </c>
      <c r="T993" s="406">
        <f t="shared" ref="T993" si="1418">SUBTOTAL(9,T994:T996)</f>
        <v>0</v>
      </c>
      <c r="U993" s="405">
        <f t="shared" ref="U993" si="1419">SUBTOTAL(9,U994:U996)</f>
        <v>0</v>
      </c>
      <c r="V993" s="406">
        <f t="shared" ref="V993" si="1420">SUBTOTAL(9,V994:V996)</f>
        <v>0</v>
      </c>
      <c r="W993" s="405">
        <f t="shared" ref="W993" si="1421">SUBTOTAL(9,W994:W996)</f>
        <v>0</v>
      </c>
      <c r="X993" s="406">
        <f t="shared" ref="X993" si="1422">SUBTOTAL(9,X994:X996)</f>
        <v>0</v>
      </c>
      <c r="Y993" s="405">
        <f t="shared" ref="Y993" si="1423">SUBTOTAL(9,Y994:Y996)</f>
        <v>0</v>
      </c>
      <c r="Z993" s="406">
        <f t="shared" ref="Z993" si="1424">SUBTOTAL(9,Z994:Z996)</f>
        <v>0</v>
      </c>
      <c r="AA993" s="405">
        <f t="shared" ref="AA993" si="1425">SUBTOTAL(9,AA994:AA996)</f>
        <v>0</v>
      </c>
      <c r="AB993" s="407">
        <f t="shared" ref="AB993" si="1426">SUBTOTAL(9,AB994:AB996)</f>
        <v>0</v>
      </c>
      <c r="AC993" s="399">
        <f t="shared" ref="AC993" si="1427">SUBTOTAL(9,AC994:AC996)</f>
        <v>0</v>
      </c>
      <c r="AD993" s="936"/>
      <c r="AE993" s="936"/>
      <c r="AF993" s="937"/>
      <c r="AH993" s="242">
        <f>SUM(AC1001,AC997,AC993,AC990,AC986,AC982,AC979,AC976,AC973,AC970,AC967,AC959,AC952,AC949,AC945,AC942,AC937,AC933,AC929,AC923,AC918,AC913,AC906,AC903,AC899,AC895,AC892,AC889,AC884,AC880,AC877,AC872,AC867,AC863,AC860,AC857,AC854,AC851,AC848,AC845,AC840,AC837,AC833,AC830,AC826,AC823,AC818,AC814,AC810,AC804,AC799,AC794,AC789,AC786,AC964,AC956)</f>
        <v>0</v>
      </c>
    </row>
    <row r="994" spans="1:34" ht="15" outlineLevel="1" x14ac:dyDescent="0.2">
      <c r="A994" s="222">
        <v>314</v>
      </c>
      <c r="B994" s="466"/>
      <c r="C994" s="467"/>
      <c r="D994" s="467"/>
      <c r="E994" s="467"/>
      <c r="F994" s="880" t="str">
        <f>'2. CAD NCCF'!F994:L994</f>
        <v>CCP for exchange-traded derivatives</v>
      </c>
      <c r="G994" s="881"/>
      <c r="H994" s="881"/>
      <c r="I994" s="881"/>
      <c r="J994" s="881"/>
      <c r="K994" s="881"/>
      <c r="L994" s="881"/>
      <c r="M994" s="400">
        <f>'2. CAD NCCF'!M994+'3. USD NCCF'!M994+'4. EUR NCCF'!M994+'5. GBP NCCF'!M994+'6. Other(Incld) NCCF'!M994</f>
        <v>0</v>
      </c>
      <c r="N994" s="411">
        <f>'2. CAD NCCF'!N994+'3. USD NCCF'!N994+'4. EUR NCCF'!N994+'5. GBP NCCF'!N994+'6. Other(Incld) NCCF'!N994</f>
        <v>0</v>
      </c>
      <c r="O994" s="414">
        <f>'2. CAD NCCF'!O994+'3. USD NCCF'!O994+'4. EUR NCCF'!O994+'5. GBP NCCF'!O994+'6. Other(Incld) NCCF'!O994</f>
        <v>0</v>
      </c>
      <c r="P994" s="414">
        <f>'2. CAD NCCF'!P994+'3. USD NCCF'!P994+'4. EUR NCCF'!P994+'5. GBP NCCF'!P994+'6. Other(Incld) NCCF'!P994</f>
        <v>0</v>
      </c>
      <c r="Q994" s="415">
        <f>'2. CAD NCCF'!Q994+'3. USD NCCF'!Q994+'4. EUR NCCF'!Q994+'5. GBP NCCF'!Q994+'6. Other(Incld) NCCF'!Q994</f>
        <v>0</v>
      </c>
      <c r="R994" s="411">
        <f>'2. CAD NCCF'!R994+'3. USD NCCF'!R994+'4. EUR NCCF'!R994+'5. GBP NCCF'!R994+'6. Other(Incld) NCCF'!R994</f>
        <v>0</v>
      </c>
      <c r="S994" s="414">
        <f>'2. CAD NCCF'!S994+'3. USD NCCF'!S994+'4. EUR NCCF'!S994+'5. GBP NCCF'!S994+'6. Other(Incld) NCCF'!S994</f>
        <v>0</v>
      </c>
      <c r="T994" s="414">
        <f>'2. CAD NCCF'!T994+'3. USD NCCF'!T994+'4. EUR NCCF'!T994+'5. GBP NCCF'!T994+'6. Other(Incld) NCCF'!T994</f>
        <v>0</v>
      </c>
      <c r="U994" s="414">
        <f>'2. CAD NCCF'!U994+'3. USD NCCF'!U994+'4. EUR NCCF'!U994+'5. GBP NCCF'!U994+'6. Other(Incld) NCCF'!U994</f>
        <v>0</v>
      </c>
      <c r="V994" s="414">
        <f>'2. CAD NCCF'!V994+'3. USD NCCF'!V994+'4. EUR NCCF'!V994+'5. GBP NCCF'!V994+'6. Other(Incld) NCCF'!V994</f>
        <v>0</v>
      </c>
      <c r="W994" s="414">
        <f>'2. CAD NCCF'!W994+'3. USD NCCF'!W994+'4. EUR NCCF'!W994+'5. GBP NCCF'!W994+'6. Other(Incld) NCCF'!W994</f>
        <v>0</v>
      </c>
      <c r="X994" s="414">
        <f>'2. CAD NCCF'!X994+'3. USD NCCF'!X994+'4. EUR NCCF'!X994+'5. GBP NCCF'!X994+'6. Other(Incld) NCCF'!X994</f>
        <v>0</v>
      </c>
      <c r="Y994" s="414">
        <f>'2. CAD NCCF'!Y994+'3. USD NCCF'!Y994+'4. EUR NCCF'!Y994+'5. GBP NCCF'!Y994+'6. Other(Incld) NCCF'!Y994</f>
        <v>0</v>
      </c>
      <c r="Z994" s="414">
        <f>'2. CAD NCCF'!Z994+'3. USD NCCF'!Z994+'4. EUR NCCF'!Z994+'5. GBP NCCF'!Z994+'6. Other(Incld) NCCF'!Z994</f>
        <v>0</v>
      </c>
      <c r="AA994" s="414">
        <f>'2. CAD NCCF'!AA994+'3. USD NCCF'!AA994+'4. EUR NCCF'!AA994+'5. GBP NCCF'!AA994+'6. Other(Incld) NCCF'!AA994</f>
        <v>0</v>
      </c>
      <c r="AB994" s="415">
        <f>'2. CAD NCCF'!AB994+'3. USD NCCF'!AB994+'4. EUR NCCF'!AB994+'5. GBP NCCF'!AB994+'6. Other(Incld) NCCF'!AB994</f>
        <v>0</v>
      </c>
      <c r="AC994" s="400">
        <f>'2. CAD NCCF'!AC994+'3. USD NCCF'!AC994+'4. EUR NCCF'!AC994+'5. GBP NCCF'!AC994+'6. Other(Incld) NCCF'!AC994</f>
        <v>0</v>
      </c>
      <c r="AD994" s="851"/>
      <c r="AE994" s="861"/>
      <c r="AF994" s="908"/>
    </row>
    <row r="995" spans="1:34" ht="15" customHeight="1" outlineLevel="1" x14ac:dyDescent="0.2">
      <c r="A995" s="222">
        <v>315</v>
      </c>
      <c r="B995" s="466"/>
      <c r="C995" s="467"/>
      <c r="D995" s="467"/>
      <c r="E995" s="467"/>
      <c r="F995" s="880" t="str">
        <f>'2. CAD NCCF'!F995:L995</f>
        <v>CCP for OTC derivatives</v>
      </c>
      <c r="G995" s="881"/>
      <c r="H995" s="881"/>
      <c r="I995" s="881"/>
      <c r="J995" s="881"/>
      <c r="K995" s="881"/>
      <c r="L995" s="881"/>
      <c r="M995" s="400">
        <f>'2. CAD NCCF'!M995+'3. USD NCCF'!M995+'4. EUR NCCF'!M995+'5. GBP NCCF'!M995+'6. Other(Incld) NCCF'!M995</f>
        <v>0</v>
      </c>
      <c r="N995" s="411">
        <f>'2. CAD NCCF'!N995+'3. USD NCCF'!N995+'4. EUR NCCF'!N995+'5. GBP NCCF'!N995+'6. Other(Incld) NCCF'!N995</f>
        <v>0</v>
      </c>
      <c r="O995" s="414">
        <f>'2. CAD NCCF'!O995+'3. USD NCCF'!O995+'4. EUR NCCF'!O995+'5. GBP NCCF'!O995+'6. Other(Incld) NCCF'!O995</f>
        <v>0</v>
      </c>
      <c r="P995" s="414">
        <f>'2. CAD NCCF'!P995+'3. USD NCCF'!P995+'4. EUR NCCF'!P995+'5. GBP NCCF'!P995+'6. Other(Incld) NCCF'!P995</f>
        <v>0</v>
      </c>
      <c r="Q995" s="415">
        <f>'2. CAD NCCF'!Q995+'3. USD NCCF'!Q995+'4. EUR NCCF'!Q995+'5. GBP NCCF'!Q995+'6. Other(Incld) NCCF'!Q995</f>
        <v>0</v>
      </c>
      <c r="R995" s="411">
        <f>'2. CAD NCCF'!R995+'3. USD NCCF'!R995+'4. EUR NCCF'!R995+'5. GBP NCCF'!R995+'6. Other(Incld) NCCF'!R995</f>
        <v>0</v>
      </c>
      <c r="S995" s="414">
        <f>'2. CAD NCCF'!S995+'3. USD NCCF'!S995+'4. EUR NCCF'!S995+'5. GBP NCCF'!S995+'6. Other(Incld) NCCF'!S995</f>
        <v>0</v>
      </c>
      <c r="T995" s="414">
        <f>'2. CAD NCCF'!T995+'3. USD NCCF'!T995+'4. EUR NCCF'!T995+'5. GBP NCCF'!T995+'6. Other(Incld) NCCF'!T995</f>
        <v>0</v>
      </c>
      <c r="U995" s="414">
        <f>'2. CAD NCCF'!U995+'3. USD NCCF'!U995+'4. EUR NCCF'!U995+'5. GBP NCCF'!U995+'6. Other(Incld) NCCF'!U995</f>
        <v>0</v>
      </c>
      <c r="V995" s="414">
        <f>'2. CAD NCCF'!V995+'3. USD NCCF'!V995+'4. EUR NCCF'!V995+'5. GBP NCCF'!V995+'6. Other(Incld) NCCF'!V995</f>
        <v>0</v>
      </c>
      <c r="W995" s="414">
        <f>'2. CAD NCCF'!W995+'3. USD NCCF'!W995+'4. EUR NCCF'!W995+'5. GBP NCCF'!W995+'6. Other(Incld) NCCF'!W995</f>
        <v>0</v>
      </c>
      <c r="X995" s="414">
        <f>'2. CAD NCCF'!X995+'3. USD NCCF'!X995+'4. EUR NCCF'!X995+'5. GBP NCCF'!X995+'6. Other(Incld) NCCF'!X995</f>
        <v>0</v>
      </c>
      <c r="Y995" s="414">
        <f>'2. CAD NCCF'!Y995+'3. USD NCCF'!Y995+'4. EUR NCCF'!Y995+'5. GBP NCCF'!Y995+'6. Other(Incld) NCCF'!Y995</f>
        <v>0</v>
      </c>
      <c r="Z995" s="414">
        <f>'2. CAD NCCF'!Z995+'3. USD NCCF'!Z995+'4. EUR NCCF'!Z995+'5. GBP NCCF'!Z995+'6. Other(Incld) NCCF'!Z995</f>
        <v>0</v>
      </c>
      <c r="AA995" s="414">
        <f>'2. CAD NCCF'!AA995+'3. USD NCCF'!AA995+'4. EUR NCCF'!AA995+'5. GBP NCCF'!AA995+'6. Other(Incld) NCCF'!AA995</f>
        <v>0</v>
      </c>
      <c r="AB995" s="415">
        <f>'2. CAD NCCF'!AB995+'3. USD NCCF'!AB995+'4. EUR NCCF'!AB995+'5. GBP NCCF'!AB995+'6. Other(Incld) NCCF'!AB995</f>
        <v>0</v>
      </c>
      <c r="AC995" s="400">
        <f>'2. CAD NCCF'!AC995+'3. USD NCCF'!AC995+'4. EUR NCCF'!AC995+'5. GBP NCCF'!AC995+'6. Other(Incld) NCCF'!AC995</f>
        <v>0</v>
      </c>
      <c r="AD995" s="909"/>
      <c r="AE995" s="910"/>
      <c r="AF995" s="911"/>
    </row>
    <row r="996" spans="1:34" ht="15" customHeight="1" outlineLevel="1" x14ac:dyDescent="0.2">
      <c r="A996" s="222">
        <v>316</v>
      </c>
      <c r="B996" s="466"/>
      <c r="C996" s="467"/>
      <c r="D996" s="467"/>
      <c r="E996" s="467"/>
      <c r="F996" s="880" t="str">
        <f>'2. CAD NCCF'!F996:L996</f>
        <v>CCP for short sales</v>
      </c>
      <c r="G996" s="881"/>
      <c r="H996" s="881"/>
      <c r="I996" s="881"/>
      <c r="J996" s="881"/>
      <c r="K996" s="881"/>
      <c r="L996" s="881"/>
      <c r="M996" s="400">
        <f>'2. CAD NCCF'!M996+'3. USD NCCF'!M996+'4. EUR NCCF'!M996+'5. GBP NCCF'!M996+'6. Other(Incld) NCCF'!M996</f>
        <v>0</v>
      </c>
      <c r="N996" s="1074"/>
      <c r="O996" s="1075"/>
      <c r="P996" s="1075"/>
      <c r="Q996" s="1075"/>
      <c r="R996" s="1075"/>
      <c r="S996" s="1075"/>
      <c r="T996" s="1075"/>
      <c r="U996" s="1075"/>
      <c r="V996" s="1075"/>
      <c r="W996" s="1075"/>
      <c r="X996" s="1075"/>
      <c r="Y996" s="1075"/>
      <c r="Z996" s="1075"/>
      <c r="AA996" s="1075"/>
      <c r="AB996" s="1076"/>
      <c r="AC996" s="400">
        <f>'2. CAD NCCF'!AC996+'3. USD NCCF'!AC996+'4. EUR NCCF'!AC996+'5. GBP NCCF'!AC996+'6. Other(Incld) NCCF'!AC996</f>
        <v>0</v>
      </c>
      <c r="AD996" s="912"/>
      <c r="AE996" s="913"/>
      <c r="AF996" s="914"/>
    </row>
    <row r="997" spans="1:34" ht="15" outlineLevel="1" x14ac:dyDescent="0.2">
      <c r="A997" s="222">
        <v>317</v>
      </c>
      <c r="B997" s="466"/>
      <c r="C997" s="467"/>
      <c r="D997" s="868" t="str">
        <f>'2. CAD NCCF'!D997:L997</f>
        <v>Commodities</v>
      </c>
      <c r="E997" s="869"/>
      <c r="F997" s="869"/>
      <c r="G997" s="869"/>
      <c r="H997" s="869"/>
      <c r="I997" s="869"/>
      <c r="J997" s="869"/>
      <c r="K997" s="869"/>
      <c r="L997" s="870"/>
      <c r="M997" s="399">
        <f>SUBTOTAL(9,M998:M1000)</f>
        <v>0</v>
      </c>
      <c r="N997" s="1077"/>
      <c r="O997" s="1078"/>
      <c r="P997" s="1078"/>
      <c r="Q997" s="1078"/>
      <c r="R997" s="1078"/>
      <c r="S997" s="1078"/>
      <c r="T997" s="1078"/>
      <c r="U997" s="1078"/>
      <c r="V997" s="1078"/>
      <c r="W997" s="1078"/>
      <c r="X997" s="1078"/>
      <c r="Y997" s="1078"/>
      <c r="Z997" s="1078"/>
      <c r="AA997" s="1078"/>
      <c r="AB997" s="1079"/>
      <c r="AC997" s="399">
        <f>SUBTOTAL(9,AC998:AC1000)</f>
        <v>0</v>
      </c>
      <c r="AD997" s="936"/>
      <c r="AE997" s="936"/>
      <c r="AF997" s="937"/>
    </row>
    <row r="998" spans="1:34" ht="15" outlineLevel="1" x14ac:dyDescent="0.2">
      <c r="A998" s="222">
        <v>318</v>
      </c>
      <c r="B998" s="466"/>
      <c r="C998" s="467"/>
      <c r="D998" s="467"/>
      <c r="E998" s="467"/>
      <c r="F998" s="880" t="str">
        <f>'2. CAD NCCF'!F998:L998</f>
        <v>Precious metals</v>
      </c>
      <c r="G998" s="881"/>
      <c r="H998" s="881"/>
      <c r="I998" s="881"/>
      <c r="J998" s="881"/>
      <c r="K998" s="881"/>
      <c r="L998" s="882"/>
      <c r="M998" s="400">
        <f>'2. CAD NCCF'!M998+'3. USD NCCF'!M998+'4. EUR NCCF'!M998+'5. GBP NCCF'!M998+'6. Other(Incld) NCCF'!M998</f>
        <v>0</v>
      </c>
      <c r="N998" s="1077"/>
      <c r="O998" s="1078"/>
      <c r="P998" s="1078"/>
      <c r="Q998" s="1078"/>
      <c r="R998" s="1078"/>
      <c r="S998" s="1078"/>
      <c r="T998" s="1078"/>
      <c r="U998" s="1078"/>
      <c r="V998" s="1078"/>
      <c r="W998" s="1078"/>
      <c r="X998" s="1078"/>
      <c r="Y998" s="1078"/>
      <c r="Z998" s="1078"/>
      <c r="AA998" s="1078"/>
      <c r="AB998" s="1079"/>
      <c r="AC998" s="400">
        <f>'2. CAD NCCF'!AC998+'3. USD NCCF'!AC998+'4. EUR NCCF'!AC998+'5. GBP NCCF'!AC998+'6. Other(Incld) NCCF'!AC998</f>
        <v>0</v>
      </c>
      <c r="AD998" s="851"/>
      <c r="AE998" s="852"/>
      <c r="AF998" s="853"/>
    </row>
    <row r="999" spans="1:34" ht="15" customHeight="1" outlineLevel="1" x14ac:dyDescent="0.2">
      <c r="A999" s="222">
        <v>319</v>
      </c>
      <c r="B999" s="466"/>
      <c r="C999" s="467"/>
      <c r="D999" s="467"/>
      <c r="E999" s="467"/>
      <c r="F999" s="880" t="str">
        <f>'2. CAD NCCF'!F999:L999</f>
        <v>Precious metal loans</v>
      </c>
      <c r="G999" s="881"/>
      <c r="H999" s="881"/>
      <c r="I999" s="881"/>
      <c r="J999" s="881"/>
      <c r="K999" s="881"/>
      <c r="L999" s="882"/>
      <c r="M999" s="400">
        <f>'2. CAD NCCF'!M999+'3. USD NCCF'!M999+'4. EUR NCCF'!M999+'5. GBP NCCF'!M999+'6. Other(Incld) NCCF'!M999</f>
        <v>0</v>
      </c>
      <c r="N999" s="1077"/>
      <c r="O999" s="1078"/>
      <c r="P999" s="1078"/>
      <c r="Q999" s="1078"/>
      <c r="R999" s="1078"/>
      <c r="S999" s="1078"/>
      <c r="T999" s="1078"/>
      <c r="U999" s="1078"/>
      <c r="V999" s="1078"/>
      <c r="W999" s="1078"/>
      <c r="X999" s="1078"/>
      <c r="Y999" s="1078"/>
      <c r="Z999" s="1078"/>
      <c r="AA999" s="1078"/>
      <c r="AB999" s="1079"/>
      <c r="AC999" s="400">
        <f>'2. CAD NCCF'!AC999+'3. USD NCCF'!AC999+'4. EUR NCCF'!AC999+'5. GBP NCCF'!AC999+'6. Other(Incld) NCCF'!AC999</f>
        <v>0</v>
      </c>
      <c r="AD999" s="854"/>
      <c r="AE999" s="855"/>
      <c r="AF999" s="856"/>
      <c r="AG999" s="242">
        <f>SUM(AC999:AF999,M1001,M997,M993,M956,M929,M913,M895,M889,M877,M872,M863)</f>
        <v>0</v>
      </c>
    </row>
    <row r="1000" spans="1:34" ht="15" customHeight="1" outlineLevel="1" x14ac:dyDescent="0.2">
      <c r="A1000" s="222">
        <v>320</v>
      </c>
      <c r="B1000" s="466"/>
      <c r="C1000" s="467"/>
      <c r="D1000" s="467"/>
      <c r="E1000" s="467"/>
      <c r="F1000" s="880" t="str">
        <f>'2. CAD NCCF'!F1000:L1000</f>
        <v>Other commodities help</v>
      </c>
      <c r="G1000" s="881"/>
      <c r="H1000" s="881"/>
      <c r="I1000" s="881"/>
      <c r="J1000" s="881"/>
      <c r="K1000" s="881"/>
      <c r="L1000" s="882"/>
      <c r="M1000" s="400">
        <f>'2. CAD NCCF'!M1000+'3. USD NCCF'!M1000+'4. EUR NCCF'!M1000+'5. GBP NCCF'!M1000+'6. Other(Incld) NCCF'!M1000</f>
        <v>0</v>
      </c>
      <c r="N1000" s="1077"/>
      <c r="O1000" s="1078"/>
      <c r="P1000" s="1078"/>
      <c r="Q1000" s="1078"/>
      <c r="R1000" s="1078"/>
      <c r="S1000" s="1078"/>
      <c r="T1000" s="1078"/>
      <c r="U1000" s="1078"/>
      <c r="V1000" s="1078"/>
      <c r="W1000" s="1078"/>
      <c r="X1000" s="1078"/>
      <c r="Y1000" s="1078"/>
      <c r="Z1000" s="1078"/>
      <c r="AA1000" s="1078"/>
      <c r="AB1000" s="1079"/>
      <c r="AC1000" s="400">
        <f>'2. CAD NCCF'!AC1000+'3. USD NCCF'!AC1000+'4. EUR NCCF'!AC1000+'5. GBP NCCF'!AC1000+'6. Other(Incld) NCCF'!AC1000</f>
        <v>0</v>
      </c>
      <c r="AD1000" s="857"/>
      <c r="AE1000" s="858"/>
      <c r="AF1000" s="859"/>
    </row>
    <row r="1001" spans="1:34" ht="15" outlineLevel="1" x14ac:dyDescent="0.2">
      <c r="A1001" s="222">
        <v>321</v>
      </c>
      <c r="B1001" s="466"/>
      <c r="C1001" s="467"/>
      <c r="D1001" s="868" t="str">
        <f>'2. CAD NCCF'!D1001:L1001</f>
        <v>Other assets</v>
      </c>
      <c r="E1001" s="869"/>
      <c r="F1001" s="869"/>
      <c r="G1001" s="869"/>
      <c r="H1001" s="869"/>
      <c r="I1001" s="869"/>
      <c r="J1001" s="869"/>
      <c r="K1001" s="869"/>
      <c r="L1001" s="870"/>
      <c r="M1001" s="399">
        <f>SUBTOTAL(9,M1002:M1002)</f>
        <v>0</v>
      </c>
      <c r="N1001" s="1077"/>
      <c r="O1001" s="1078"/>
      <c r="P1001" s="1078"/>
      <c r="Q1001" s="1078"/>
      <c r="R1001" s="1078"/>
      <c r="S1001" s="1078"/>
      <c r="T1001" s="1078"/>
      <c r="U1001" s="1078"/>
      <c r="V1001" s="1078"/>
      <c r="W1001" s="1078"/>
      <c r="X1001" s="1078"/>
      <c r="Y1001" s="1078"/>
      <c r="Z1001" s="1078"/>
      <c r="AA1001" s="1078"/>
      <c r="AB1001" s="1079"/>
      <c r="AC1001" s="399">
        <f>AC1002</f>
        <v>0</v>
      </c>
      <c r="AD1001" s="936"/>
      <c r="AE1001" s="936"/>
      <c r="AF1001" s="937"/>
    </row>
    <row r="1002" spans="1:34" ht="15" outlineLevel="1" x14ac:dyDescent="0.2">
      <c r="A1002" s="222">
        <v>322</v>
      </c>
      <c r="B1002" s="466"/>
      <c r="C1002" s="467"/>
      <c r="D1002" s="467"/>
      <c r="E1002" s="467"/>
      <c r="F1002" s="979" t="str">
        <f>'2. CAD NCCF'!F1002:L1002</f>
        <v>Other assets</v>
      </c>
      <c r="G1002" s="980"/>
      <c r="H1002" s="980"/>
      <c r="I1002" s="980"/>
      <c r="J1002" s="980"/>
      <c r="K1002" s="980"/>
      <c r="L1002" s="981"/>
      <c r="M1002" s="440">
        <f>'2. CAD NCCF'!M1002+'3. USD NCCF'!M1002+'4. EUR NCCF'!M1002+'5. GBP NCCF'!M1002+'6. Other(Incld) NCCF'!M1002</f>
        <v>0</v>
      </c>
      <c r="N1002" s="1077"/>
      <c r="O1002" s="1078"/>
      <c r="P1002" s="1078"/>
      <c r="Q1002" s="1078"/>
      <c r="R1002" s="1078"/>
      <c r="S1002" s="1078"/>
      <c r="T1002" s="1078"/>
      <c r="U1002" s="1078"/>
      <c r="V1002" s="1078"/>
      <c r="W1002" s="1078"/>
      <c r="X1002" s="1078"/>
      <c r="Y1002" s="1078"/>
      <c r="Z1002" s="1078"/>
      <c r="AA1002" s="1078"/>
      <c r="AB1002" s="1079"/>
      <c r="AC1002" s="440">
        <f>'2. CAD NCCF'!AC1002+'3. USD NCCF'!AC1002+'4. EUR NCCF'!AC1002+'5. GBP NCCF'!AC1002+'6. Other(Incld) NCCF'!AC1002</f>
        <v>0</v>
      </c>
      <c r="AD1002" s="861"/>
      <c r="AE1002" s="852"/>
      <c r="AF1002" s="853"/>
    </row>
    <row r="1003" spans="1:34" ht="7.5" hidden="1" customHeight="1" outlineLevel="1" x14ac:dyDescent="0.2">
      <c r="A1003" s="222"/>
      <c r="B1003" s="1071"/>
      <c r="C1003" s="1072"/>
      <c r="D1003" s="1072"/>
      <c r="E1003" s="1072"/>
      <c r="F1003" s="1072"/>
      <c r="G1003" s="1072"/>
      <c r="H1003" s="1072"/>
      <c r="I1003" s="1072"/>
      <c r="J1003" s="1072"/>
      <c r="K1003" s="1072"/>
      <c r="L1003" s="1072"/>
      <c r="M1003" s="1072"/>
      <c r="N1003" s="1072"/>
      <c r="O1003" s="1072"/>
      <c r="P1003" s="1072"/>
      <c r="Q1003" s="1072"/>
      <c r="R1003" s="1072"/>
      <c r="S1003" s="1072"/>
      <c r="T1003" s="1072"/>
      <c r="U1003" s="1072"/>
      <c r="V1003" s="1072"/>
      <c r="W1003" s="1072"/>
      <c r="X1003" s="1072"/>
      <c r="Y1003" s="1072"/>
      <c r="Z1003" s="1072"/>
      <c r="AA1003" s="1072"/>
      <c r="AB1003" s="1072"/>
      <c r="AC1003" s="1073"/>
      <c r="AD1003" s="858"/>
      <c r="AE1003" s="858"/>
      <c r="AF1003" s="859"/>
    </row>
    <row r="1004" spans="1:34" ht="22.5" customHeight="1" outlineLevel="1" x14ac:dyDescent="0.2">
      <c r="A1004" s="222">
        <v>323</v>
      </c>
      <c r="B1004" s="982" t="str">
        <f>'2. CAD NCCF'!B1004:L1004</f>
        <v>Cash inflows from assets</v>
      </c>
      <c r="C1004" s="983"/>
      <c r="D1004" s="983"/>
      <c r="E1004" s="983"/>
      <c r="F1004" s="983"/>
      <c r="G1004" s="983"/>
      <c r="H1004" s="983"/>
      <c r="I1004" s="983"/>
      <c r="J1004" s="983"/>
      <c r="K1004" s="983"/>
      <c r="L1004" s="983"/>
      <c r="M1004" s="399">
        <f>SUBTOTAL(9,M785:M1001)</f>
        <v>0</v>
      </c>
      <c r="N1004" s="402">
        <f t="shared" ref="N1004:AC1004" si="1428">SUBTOTAL(9,N785:N1001)</f>
        <v>0</v>
      </c>
      <c r="O1004" s="406">
        <f t="shared" si="1428"/>
        <v>0</v>
      </c>
      <c r="P1004" s="405">
        <f t="shared" si="1428"/>
        <v>0</v>
      </c>
      <c r="Q1004" s="407">
        <f t="shared" si="1428"/>
        <v>0</v>
      </c>
      <c r="R1004" s="406">
        <f t="shared" si="1428"/>
        <v>0</v>
      </c>
      <c r="S1004" s="406">
        <f t="shared" si="1428"/>
        <v>0</v>
      </c>
      <c r="T1004" s="406">
        <f t="shared" si="1428"/>
        <v>0</v>
      </c>
      <c r="U1004" s="406">
        <f t="shared" si="1428"/>
        <v>0</v>
      </c>
      <c r="V1004" s="406">
        <f t="shared" si="1428"/>
        <v>0</v>
      </c>
      <c r="W1004" s="406">
        <f t="shared" si="1428"/>
        <v>0</v>
      </c>
      <c r="X1004" s="406">
        <f t="shared" si="1428"/>
        <v>0</v>
      </c>
      <c r="Y1004" s="406">
        <f t="shared" si="1428"/>
        <v>0</v>
      </c>
      <c r="Z1004" s="406">
        <f t="shared" si="1428"/>
        <v>0</v>
      </c>
      <c r="AA1004" s="406">
        <f t="shared" si="1428"/>
        <v>0</v>
      </c>
      <c r="AB1004" s="416">
        <f t="shared" si="1428"/>
        <v>0</v>
      </c>
      <c r="AC1004" s="399">
        <f t="shared" si="1428"/>
        <v>0</v>
      </c>
      <c r="AD1004" s="938"/>
      <c r="AE1004" s="938"/>
      <c r="AF1004" s="939"/>
    </row>
    <row r="1005" spans="1:34" ht="7.5" customHeight="1" outlineLevel="1" x14ac:dyDescent="0.2">
      <c r="A1005" s="222">
        <v>324</v>
      </c>
      <c r="B1005" s="860"/>
      <c r="C1005" s="860"/>
      <c r="D1005" s="860"/>
      <c r="E1005" s="860"/>
      <c r="F1005" s="860"/>
      <c r="G1005" s="860"/>
      <c r="H1005" s="860"/>
      <c r="I1005" s="860"/>
      <c r="J1005" s="860"/>
      <c r="K1005" s="860"/>
      <c r="L1005" s="860"/>
      <c r="M1005" s="860"/>
      <c r="N1005" s="860"/>
      <c r="O1005" s="860"/>
      <c r="P1005" s="860"/>
      <c r="Q1005" s="860"/>
      <c r="R1005" s="860"/>
      <c r="S1005" s="860"/>
      <c r="T1005" s="860"/>
      <c r="U1005" s="860"/>
      <c r="V1005" s="860"/>
      <c r="W1005" s="860"/>
      <c r="X1005" s="860"/>
      <c r="Y1005" s="860"/>
      <c r="Z1005" s="860"/>
      <c r="AA1005" s="860"/>
      <c r="AB1005" s="860"/>
      <c r="AC1005" s="860"/>
      <c r="AD1005" s="860"/>
      <c r="AE1005" s="860"/>
      <c r="AF1005" s="860"/>
      <c r="AG1005" s="224"/>
    </row>
    <row r="1006" spans="1:34" ht="22.5" customHeight="1" outlineLevel="2" x14ac:dyDescent="0.2">
      <c r="A1006" s="222">
        <v>325</v>
      </c>
      <c r="B1006" s="969" t="str">
        <f>'2. CAD NCCF'!B1006:AF1006</f>
        <v>LIABILITIES</v>
      </c>
      <c r="C1006" s="962"/>
      <c r="D1006" s="962"/>
      <c r="E1006" s="962"/>
      <c r="F1006" s="962"/>
      <c r="G1006" s="962"/>
      <c r="H1006" s="962"/>
      <c r="I1006" s="962"/>
      <c r="J1006" s="962"/>
      <c r="K1006" s="962"/>
      <c r="L1006" s="962"/>
      <c r="M1006" s="962"/>
      <c r="N1006" s="962"/>
      <c r="O1006" s="962"/>
      <c r="P1006" s="962"/>
      <c r="Q1006" s="962"/>
      <c r="R1006" s="962"/>
      <c r="S1006" s="962"/>
      <c r="T1006" s="962"/>
      <c r="U1006" s="962"/>
      <c r="V1006" s="962"/>
      <c r="W1006" s="962"/>
      <c r="X1006" s="962"/>
      <c r="Y1006" s="962"/>
      <c r="Z1006" s="962"/>
      <c r="AA1006" s="962"/>
      <c r="AB1006" s="962"/>
      <c r="AC1006" s="962"/>
      <c r="AD1006" s="962"/>
      <c r="AE1006" s="962"/>
      <c r="AF1006" s="963"/>
    </row>
    <row r="1007" spans="1:34" ht="15" customHeight="1" outlineLevel="1" x14ac:dyDescent="0.2">
      <c r="A1007" s="222">
        <v>326</v>
      </c>
      <c r="B1007" s="499"/>
      <c r="C1007" s="1003" t="str">
        <f>'2. CAD NCCF'!C1007:AF1007</f>
        <v>Deposits</v>
      </c>
      <c r="D1007" s="1004"/>
      <c r="E1007" s="1004"/>
      <c r="F1007" s="1004"/>
      <c r="G1007" s="1004"/>
      <c r="H1007" s="1004"/>
      <c r="I1007" s="1004"/>
      <c r="J1007" s="1004"/>
      <c r="K1007" s="1004"/>
      <c r="L1007" s="1004"/>
      <c r="M1007" s="1004"/>
      <c r="N1007" s="1004"/>
      <c r="O1007" s="1004"/>
      <c r="P1007" s="1004"/>
      <c r="Q1007" s="1004"/>
      <c r="R1007" s="1004"/>
      <c r="S1007" s="1004"/>
      <c r="T1007" s="1004"/>
      <c r="U1007" s="1004"/>
      <c r="V1007" s="1004"/>
      <c r="W1007" s="1004"/>
      <c r="X1007" s="1004"/>
      <c r="Y1007" s="1004"/>
      <c r="Z1007" s="1004"/>
      <c r="AA1007" s="1004"/>
      <c r="AB1007" s="1004"/>
      <c r="AC1007" s="1004"/>
      <c r="AD1007" s="1004"/>
      <c r="AE1007" s="1004"/>
      <c r="AF1007" s="1005"/>
    </row>
    <row r="1008" spans="1:34" ht="15" customHeight="1" outlineLevel="1" x14ac:dyDescent="0.2">
      <c r="A1008" s="222">
        <v>327</v>
      </c>
      <c r="B1008" s="499"/>
      <c r="C1008" s="257"/>
      <c r="D1008" s="868" t="str">
        <f>'2. CAD NCCF'!D1008:L1008</f>
        <v>Retail and small business (RSB) demand notice deposits</v>
      </c>
      <c r="E1008" s="869"/>
      <c r="F1008" s="869"/>
      <c r="G1008" s="869"/>
      <c r="H1008" s="869"/>
      <c r="I1008" s="869"/>
      <c r="J1008" s="869"/>
      <c r="K1008" s="869"/>
      <c r="L1008" s="870"/>
      <c r="M1008" s="399">
        <f>SUBTOTAL(9,M1009:M1013)</f>
        <v>0</v>
      </c>
      <c r="N1008" s="402">
        <f t="shared" ref="N1008:AC1008" si="1429">SUBTOTAL(9,N1009:N1013)</f>
        <v>0</v>
      </c>
      <c r="O1008" s="406">
        <f t="shared" si="1429"/>
        <v>0</v>
      </c>
      <c r="P1008" s="405">
        <f t="shared" si="1429"/>
        <v>0</v>
      </c>
      <c r="Q1008" s="407">
        <f t="shared" si="1429"/>
        <v>0</v>
      </c>
      <c r="R1008" s="402">
        <f t="shared" si="1429"/>
        <v>0</v>
      </c>
      <c r="S1008" s="406">
        <f t="shared" si="1429"/>
        <v>0</v>
      </c>
      <c r="T1008" s="406">
        <f t="shared" si="1429"/>
        <v>0</v>
      </c>
      <c r="U1008" s="406">
        <f t="shared" si="1429"/>
        <v>0</v>
      </c>
      <c r="V1008" s="406">
        <f t="shared" si="1429"/>
        <v>0</v>
      </c>
      <c r="W1008" s="406">
        <f t="shared" si="1429"/>
        <v>0</v>
      </c>
      <c r="X1008" s="406">
        <f t="shared" si="1429"/>
        <v>0</v>
      </c>
      <c r="Y1008" s="406">
        <f t="shared" si="1429"/>
        <v>0</v>
      </c>
      <c r="Z1008" s="406">
        <f t="shared" si="1429"/>
        <v>0</v>
      </c>
      <c r="AA1008" s="406">
        <f t="shared" si="1429"/>
        <v>0</v>
      </c>
      <c r="AB1008" s="407">
        <f t="shared" si="1429"/>
        <v>0</v>
      </c>
      <c r="AC1008" s="407">
        <f t="shared" si="1429"/>
        <v>0</v>
      </c>
      <c r="AD1008" s="936"/>
      <c r="AE1008" s="936"/>
      <c r="AF1008" s="937"/>
    </row>
    <row r="1009" spans="1:32" ht="15" customHeight="1" outlineLevel="1" x14ac:dyDescent="0.2">
      <c r="A1009" s="222">
        <v>328</v>
      </c>
      <c r="B1009" s="499"/>
      <c r="C1009" s="263"/>
      <c r="D1009" s="263"/>
      <c r="E1009" s="264"/>
      <c r="F1009" s="880" t="str">
        <f>'2. CAD NCCF'!F1009:L1009</f>
        <v>RSB type 1 insured, stable demand deposits</v>
      </c>
      <c r="G1009" s="881"/>
      <c r="H1009" s="881"/>
      <c r="I1009" s="881"/>
      <c r="J1009" s="881"/>
      <c r="K1009" s="881"/>
      <c r="L1009" s="882"/>
      <c r="M1009" s="400">
        <f>'2. CAD NCCF'!M1009+'3. USD NCCF'!M1009+'4. EUR NCCF'!M1009+'5. GBP NCCF'!M1009+'6. Other(Incld) NCCF'!M1009</f>
        <v>0</v>
      </c>
      <c r="N1009" s="411">
        <f>'2. CAD NCCF'!N1009+'3. USD NCCF'!N1009+'4. EUR NCCF'!N1009+'5. GBP NCCF'!N1009+'6. Other(Incld) NCCF'!N1009</f>
        <v>0</v>
      </c>
      <c r="O1009" s="414">
        <f>'2. CAD NCCF'!O1009+'3. USD NCCF'!O1009+'4. EUR NCCF'!O1009+'5. GBP NCCF'!O1009+'6. Other(Incld) NCCF'!O1009</f>
        <v>0</v>
      </c>
      <c r="P1009" s="414">
        <f>'2. CAD NCCF'!P1009+'3. USD NCCF'!P1009+'4. EUR NCCF'!P1009+'5. GBP NCCF'!P1009+'6. Other(Incld) NCCF'!P1009</f>
        <v>0</v>
      </c>
      <c r="Q1009" s="415">
        <f>'2. CAD NCCF'!Q1009+'3. USD NCCF'!Q1009+'4. EUR NCCF'!Q1009+'5. GBP NCCF'!Q1009+'6. Other(Incld) NCCF'!Q1009</f>
        <v>0</v>
      </c>
      <c r="R1009" s="411">
        <f>'2. CAD NCCF'!R1009+'3. USD NCCF'!R1009+'4. EUR NCCF'!R1009+'5. GBP NCCF'!R1009+'6. Other(Incld) NCCF'!R1009</f>
        <v>0</v>
      </c>
      <c r="S1009" s="414">
        <f>'2. CAD NCCF'!S1009+'3. USD NCCF'!S1009+'4. EUR NCCF'!S1009+'5. GBP NCCF'!S1009+'6. Other(Incld) NCCF'!S1009</f>
        <v>0</v>
      </c>
      <c r="T1009" s="414">
        <f>'2. CAD NCCF'!T1009+'3. USD NCCF'!T1009+'4. EUR NCCF'!T1009+'5. GBP NCCF'!T1009+'6. Other(Incld) NCCF'!T1009</f>
        <v>0</v>
      </c>
      <c r="U1009" s="414">
        <f>'2. CAD NCCF'!U1009+'3. USD NCCF'!U1009+'4. EUR NCCF'!U1009+'5. GBP NCCF'!U1009+'6. Other(Incld) NCCF'!U1009</f>
        <v>0</v>
      </c>
      <c r="V1009" s="414">
        <f>'2. CAD NCCF'!V1009+'3. USD NCCF'!V1009+'4. EUR NCCF'!V1009+'5. GBP NCCF'!V1009+'6. Other(Incld) NCCF'!V1009</f>
        <v>0</v>
      </c>
      <c r="W1009" s="414">
        <f>'2. CAD NCCF'!W1009+'3. USD NCCF'!W1009+'4. EUR NCCF'!W1009+'5. GBP NCCF'!W1009+'6. Other(Incld) NCCF'!W1009</f>
        <v>0</v>
      </c>
      <c r="X1009" s="414">
        <f>'2. CAD NCCF'!X1009+'3. USD NCCF'!X1009+'4. EUR NCCF'!X1009+'5. GBP NCCF'!X1009+'6. Other(Incld) NCCF'!X1009</f>
        <v>0</v>
      </c>
      <c r="Y1009" s="414">
        <f>'2. CAD NCCF'!Y1009+'3. USD NCCF'!Y1009+'4. EUR NCCF'!Y1009+'5. GBP NCCF'!Y1009+'6. Other(Incld) NCCF'!Y1009</f>
        <v>0</v>
      </c>
      <c r="Z1009" s="414">
        <f>'2. CAD NCCF'!Z1009+'3. USD NCCF'!Z1009+'4. EUR NCCF'!Z1009+'5. GBP NCCF'!Z1009+'6. Other(Incld) NCCF'!Z1009</f>
        <v>0</v>
      </c>
      <c r="AA1009" s="414">
        <f>'2. CAD NCCF'!AA1009+'3. USD NCCF'!AA1009+'4. EUR NCCF'!AA1009+'5. GBP NCCF'!AA1009+'6. Other(Incld) NCCF'!AA1009</f>
        <v>0</v>
      </c>
      <c r="AB1009" s="414">
        <f>'2. CAD NCCF'!AB1009+'3. USD NCCF'!AB1009+'4. EUR NCCF'!AB1009+'5. GBP NCCF'!AB1009+'6. Other(Incld) NCCF'!AB1009</f>
        <v>0</v>
      </c>
      <c r="AC1009" s="400">
        <f>'2. CAD NCCF'!AC1009+'3. USD NCCF'!AC1009+'4. EUR NCCF'!AC1009+'5. GBP NCCF'!AC1009+'6. Other(Incld) NCCF'!AC1009</f>
        <v>0</v>
      </c>
      <c r="AD1009" s="851"/>
      <c r="AE1009" s="852"/>
      <c r="AF1009" s="853"/>
    </row>
    <row r="1010" spans="1:32" ht="15" customHeight="1" outlineLevel="1" x14ac:dyDescent="0.2">
      <c r="A1010" s="222">
        <v>329</v>
      </c>
      <c r="B1010" s="499"/>
      <c r="C1010" s="263"/>
      <c r="D1010" s="263"/>
      <c r="E1010" s="264"/>
      <c r="F1010" s="880" t="str">
        <f>'2. CAD NCCF'!F1010:L1010</f>
        <v>RSB type 2 insured, stable demand deposits</v>
      </c>
      <c r="G1010" s="881"/>
      <c r="H1010" s="881"/>
      <c r="I1010" s="881"/>
      <c r="J1010" s="881"/>
      <c r="K1010" s="881"/>
      <c r="L1010" s="882"/>
      <c r="M1010" s="400">
        <f>'2. CAD NCCF'!M1010+'3. USD NCCF'!M1010+'4. EUR NCCF'!M1010+'5. GBP NCCF'!M1010+'6. Other(Incld) NCCF'!M1010</f>
        <v>0</v>
      </c>
      <c r="N1010" s="411">
        <f>'2. CAD NCCF'!N1010+'3. USD NCCF'!N1010+'4. EUR NCCF'!N1010+'5. GBP NCCF'!N1010+'6. Other(Incld) NCCF'!N1010</f>
        <v>0</v>
      </c>
      <c r="O1010" s="414">
        <f>'2. CAD NCCF'!O1010+'3. USD NCCF'!O1010+'4. EUR NCCF'!O1010+'5. GBP NCCF'!O1010+'6. Other(Incld) NCCF'!O1010</f>
        <v>0</v>
      </c>
      <c r="P1010" s="414">
        <f>'2. CAD NCCF'!P1010+'3. USD NCCF'!P1010+'4. EUR NCCF'!P1010+'5. GBP NCCF'!P1010+'6. Other(Incld) NCCF'!P1010</f>
        <v>0</v>
      </c>
      <c r="Q1010" s="415">
        <f>'2. CAD NCCF'!Q1010+'3. USD NCCF'!Q1010+'4. EUR NCCF'!Q1010+'5. GBP NCCF'!Q1010+'6. Other(Incld) NCCF'!Q1010</f>
        <v>0</v>
      </c>
      <c r="R1010" s="411">
        <f>'2. CAD NCCF'!R1010+'3. USD NCCF'!R1010+'4. EUR NCCF'!R1010+'5. GBP NCCF'!R1010+'6. Other(Incld) NCCF'!R1010</f>
        <v>0</v>
      </c>
      <c r="S1010" s="414">
        <f>'2. CAD NCCF'!S1010+'3. USD NCCF'!S1010+'4. EUR NCCF'!S1010+'5. GBP NCCF'!S1010+'6. Other(Incld) NCCF'!S1010</f>
        <v>0</v>
      </c>
      <c r="T1010" s="414">
        <f>'2. CAD NCCF'!T1010+'3. USD NCCF'!T1010+'4. EUR NCCF'!T1010+'5. GBP NCCF'!T1010+'6. Other(Incld) NCCF'!T1010</f>
        <v>0</v>
      </c>
      <c r="U1010" s="414">
        <f>'2. CAD NCCF'!U1010+'3. USD NCCF'!U1010+'4. EUR NCCF'!U1010+'5. GBP NCCF'!U1010+'6. Other(Incld) NCCF'!U1010</f>
        <v>0</v>
      </c>
      <c r="V1010" s="414">
        <f>'2. CAD NCCF'!V1010+'3. USD NCCF'!V1010+'4. EUR NCCF'!V1010+'5. GBP NCCF'!V1010+'6. Other(Incld) NCCF'!V1010</f>
        <v>0</v>
      </c>
      <c r="W1010" s="414">
        <f>'2. CAD NCCF'!W1010+'3. USD NCCF'!W1010+'4. EUR NCCF'!W1010+'5. GBP NCCF'!W1010+'6. Other(Incld) NCCF'!W1010</f>
        <v>0</v>
      </c>
      <c r="X1010" s="414">
        <f>'2. CAD NCCF'!X1010+'3. USD NCCF'!X1010+'4. EUR NCCF'!X1010+'5. GBP NCCF'!X1010+'6. Other(Incld) NCCF'!X1010</f>
        <v>0</v>
      </c>
      <c r="Y1010" s="414">
        <f>'2. CAD NCCF'!Y1010+'3. USD NCCF'!Y1010+'4. EUR NCCF'!Y1010+'5. GBP NCCF'!Y1010+'6. Other(Incld) NCCF'!Y1010</f>
        <v>0</v>
      </c>
      <c r="Z1010" s="414">
        <f>'2. CAD NCCF'!Z1010+'3. USD NCCF'!Z1010+'4. EUR NCCF'!Z1010+'5. GBP NCCF'!Z1010+'6. Other(Incld) NCCF'!Z1010</f>
        <v>0</v>
      </c>
      <c r="AA1010" s="414">
        <f>'2. CAD NCCF'!AA1010+'3. USD NCCF'!AA1010+'4. EUR NCCF'!AA1010+'5. GBP NCCF'!AA1010+'6. Other(Incld) NCCF'!AA1010</f>
        <v>0</v>
      </c>
      <c r="AB1010" s="414">
        <f>'2. CAD NCCF'!AB1010+'3. USD NCCF'!AB1010+'4. EUR NCCF'!AB1010+'5. GBP NCCF'!AB1010+'6. Other(Incld) NCCF'!AB1010</f>
        <v>0</v>
      </c>
      <c r="AC1010" s="400">
        <f>'2. CAD NCCF'!AC1010+'3. USD NCCF'!AC1010+'4. EUR NCCF'!AC1010+'5. GBP NCCF'!AC1010+'6. Other(Incld) NCCF'!AC1010</f>
        <v>0</v>
      </c>
      <c r="AD1010" s="854"/>
      <c r="AE1010" s="855"/>
      <c r="AF1010" s="856"/>
    </row>
    <row r="1011" spans="1:32" ht="15" customHeight="1" outlineLevel="1" x14ac:dyDescent="0.2">
      <c r="A1011" s="222">
        <v>330</v>
      </c>
      <c r="B1011" s="499"/>
      <c r="C1011" s="263"/>
      <c r="D1011" s="263"/>
      <c r="E1011" s="264"/>
      <c r="F1011" s="880" t="str">
        <f>'2. CAD NCCF'!F1011:L1011</f>
        <v>RSB insured, less stable demand deposits</v>
      </c>
      <c r="G1011" s="881"/>
      <c r="H1011" s="881"/>
      <c r="I1011" s="881"/>
      <c r="J1011" s="881"/>
      <c r="K1011" s="881"/>
      <c r="L1011" s="882"/>
      <c r="M1011" s="400">
        <f>'2. CAD NCCF'!M1011+'3. USD NCCF'!M1011+'4. EUR NCCF'!M1011+'5. GBP NCCF'!M1011+'6. Other(Incld) NCCF'!M1011</f>
        <v>0</v>
      </c>
      <c r="N1011" s="411">
        <f>'2. CAD NCCF'!N1011+'3. USD NCCF'!N1011+'4. EUR NCCF'!N1011+'5. GBP NCCF'!N1011+'6. Other(Incld) NCCF'!N1011</f>
        <v>0</v>
      </c>
      <c r="O1011" s="414">
        <f>'2. CAD NCCF'!O1011+'3. USD NCCF'!O1011+'4. EUR NCCF'!O1011+'5. GBP NCCF'!O1011+'6. Other(Incld) NCCF'!O1011</f>
        <v>0</v>
      </c>
      <c r="P1011" s="414">
        <f>'2. CAD NCCF'!P1011+'3. USD NCCF'!P1011+'4. EUR NCCF'!P1011+'5. GBP NCCF'!P1011+'6. Other(Incld) NCCF'!P1011</f>
        <v>0</v>
      </c>
      <c r="Q1011" s="415">
        <f>'2. CAD NCCF'!Q1011+'3. USD NCCF'!Q1011+'4. EUR NCCF'!Q1011+'5. GBP NCCF'!Q1011+'6. Other(Incld) NCCF'!Q1011</f>
        <v>0</v>
      </c>
      <c r="R1011" s="411">
        <f>'2. CAD NCCF'!R1011+'3. USD NCCF'!R1011+'4. EUR NCCF'!R1011+'5. GBP NCCF'!R1011+'6. Other(Incld) NCCF'!R1011</f>
        <v>0</v>
      </c>
      <c r="S1011" s="414">
        <f>'2. CAD NCCF'!S1011+'3. USD NCCF'!S1011+'4. EUR NCCF'!S1011+'5. GBP NCCF'!S1011+'6. Other(Incld) NCCF'!S1011</f>
        <v>0</v>
      </c>
      <c r="T1011" s="414">
        <f>'2. CAD NCCF'!T1011+'3. USD NCCF'!T1011+'4. EUR NCCF'!T1011+'5. GBP NCCF'!T1011+'6. Other(Incld) NCCF'!T1011</f>
        <v>0</v>
      </c>
      <c r="U1011" s="414">
        <f>'2. CAD NCCF'!U1011+'3. USD NCCF'!U1011+'4. EUR NCCF'!U1011+'5. GBP NCCF'!U1011+'6. Other(Incld) NCCF'!U1011</f>
        <v>0</v>
      </c>
      <c r="V1011" s="414">
        <f>'2. CAD NCCF'!V1011+'3. USD NCCF'!V1011+'4. EUR NCCF'!V1011+'5. GBP NCCF'!V1011+'6. Other(Incld) NCCF'!V1011</f>
        <v>0</v>
      </c>
      <c r="W1011" s="414">
        <f>'2. CAD NCCF'!W1011+'3. USD NCCF'!W1011+'4. EUR NCCF'!W1011+'5. GBP NCCF'!W1011+'6. Other(Incld) NCCF'!W1011</f>
        <v>0</v>
      </c>
      <c r="X1011" s="414">
        <f>'2. CAD NCCF'!X1011+'3. USD NCCF'!X1011+'4. EUR NCCF'!X1011+'5. GBP NCCF'!X1011+'6. Other(Incld) NCCF'!X1011</f>
        <v>0</v>
      </c>
      <c r="Y1011" s="414">
        <f>'2. CAD NCCF'!Y1011+'3. USD NCCF'!Y1011+'4. EUR NCCF'!Y1011+'5. GBP NCCF'!Y1011+'6. Other(Incld) NCCF'!Y1011</f>
        <v>0</v>
      </c>
      <c r="Z1011" s="414">
        <f>'2. CAD NCCF'!Z1011+'3. USD NCCF'!Z1011+'4. EUR NCCF'!Z1011+'5. GBP NCCF'!Z1011+'6. Other(Incld) NCCF'!Z1011</f>
        <v>0</v>
      </c>
      <c r="AA1011" s="414">
        <f>'2. CAD NCCF'!AA1011+'3. USD NCCF'!AA1011+'4. EUR NCCF'!AA1011+'5. GBP NCCF'!AA1011+'6. Other(Incld) NCCF'!AA1011</f>
        <v>0</v>
      </c>
      <c r="AB1011" s="414">
        <f>'2. CAD NCCF'!AB1011+'3. USD NCCF'!AB1011+'4. EUR NCCF'!AB1011+'5. GBP NCCF'!AB1011+'6. Other(Incld) NCCF'!AB1011</f>
        <v>0</v>
      </c>
      <c r="AC1011" s="400">
        <f>'2. CAD NCCF'!AC1011+'3. USD NCCF'!AC1011+'4. EUR NCCF'!AC1011+'5. GBP NCCF'!AC1011+'6. Other(Incld) NCCF'!AC1011</f>
        <v>0</v>
      </c>
      <c r="AD1011" s="854"/>
      <c r="AE1011" s="855"/>
      <c r="AF1011" s="856"/>
    </row>
    <row r="1012" spans="1:32" ht="15" customHeight="1" outlineLevel="1" x14ac:dyDescent="0.2">
      <c r="A1012" s="222"/>
      <c r="B1012" s="499"/>
      <c r="C1012" s="263"/>
      <c r="D1012" s="263"/>
      <c r="E1012" s="264"/>
      <c r="F1012" s="880" t="str">
        <f>'2. CAD NCCF'!F1012:L1012</f>
        <v>RSB unaffiliated third-party sourced demand deposits</v>
      </c>
      <c r="G1012" s="881"/>
      <c r="H1012" s="881"/>
      <c r="I1012" s="881"/>
      <c r="J1012" s="881"/>
      <c r="K1012" s="881"/>
      <c r="L1012" s="882"/>
      <c r="M1012" s="400">
        <f>'2. CAD NCCF'!M1012+'3. USD NCCF'!M1012+'4. EUR NCCF'!M1012+'5. GBP NCCF'!M1012+'6. Other(Incld) NCCF'!M1012</f>
        <v>0</v>
      </c>
      <c r="N1012" s="411">
        <f>'2. CAD NCCF'!N1012+'3. USD NCCF'!N1012+'4. EUR NCCF'!N1012+'5. GBP NCCF'!N1012+'6. Other(Incld) NCCF'!N1012</f>
        <v>0</v>
      </c>
      <c r="O1012" s="414">
        <f>'2. CAD NCCF'!O1012+'3. USD NCCF'!O1012+'4. EUR NCCF'!O1012+'5. GBP NCCF'!O1012+'6. Other(Incld) NCCF'!O1012</f>
        <v>0</v>
      </c>
      <c r="P1012" s="414">
        <f>'2. CAD NCCF'!P1012+'3. USD NCCF'!P1012+'4. EUR NCCF'!P1012+'5. GBP NCCF'!P1012+'6. Other(Incld) NCCF'!P1012</f>
        <v>0</v>
      </c>
      <c r="Q1012" s="415">
        <f>'2. CAD NCCF'!Q1012+'3. USD NCCF'!Q1012+'4. EUR NCCF'!Q1012+'5. GBP NCCF'!Q1012+'6. Other(Incld) NCCF'!Q1012</f>
        <v>0</v>
      </c>
      <c r="R1012" s="411">
        <f>'2. CAD NCCF'!R1012+'3. USD NCCF'!R1012+'4. EUR NCCF'!R1012+'5. GBP NCCF'!R1012+'6. Other(Incld) NCCF'!R1012</f>
        <v>0</v>
      </c>
      <c r="S1012" s="414">
        <f>'2. CAD NCCF'!S1012+'3. USD NCCF'!S1012+'4. EUR NCCF'!S1012+'5. GBP NCCF'!S1012+'6. Other(Incld) NCCF'!S1012</f>
        <v>0</v>
      </c>
      <c r="T1012" s="414">
        <f>'2. CAD NCCF'!T1012+'3. USD NCCF'!T1012+'4. EUR NCCF'!T1012+'5. GBP NCCF'!T1012+'6. Other(Incld) NCCF'!T1012</f>
        <v>0</v>
      </c>
      <c r="U1012" s="414">
        <f>'2. CAD NCCF'!U1012+'3. USD NCCF'!U1012+'4. EUR NCCF'!U1012+'5. GBP NCCF'!U1012+'6. Other(Incld) NCCF'!U1012</f>
        <v>0</v>
      </c>
      <c r="V1012" s="414">
        <f>'2. CAD NCCF'!V1012+'3. USD NCCF'!V1012+'4. EUR NCCF'!V1012+'5. GBP NCCF'!V1012+'6. Other(Incld) NCCF'!V1012</f>
        <v>0</v>
      </c>
      <c r="W1012" s="414">
        <f>'2. CAD NCCF'!W1012+'3. USD NCCF'!W1012+'4. EUR NCCF'!W1012+'5. GBP NCCF'!W1012+'6. Other(Incld) NCCF'!W1012</f>
        <v>0</v>
      </c>
      <c r="X1012" s="414">
        <f>'2. CAD NCCF'!X1012+'3. USD NCCF'!X1012+'4. EUR NCCF'!X1012+'5. GBP NCCF'!X1012+'6. Other(Incld) NCCF'!X1012</f>
        <v>0</v>
      </c>
      <c r="Y1012" s="414">
        <f>'2. CAD NCCF'!Y1012+'3. USD NCCF'!Y1012+'4. EUR NCCF'!Y1012+'5. GBP NCCF'!Y1012+'6. Other(Incld) NCCF'!Y1012</f>
        <v>0</v>
      </c>
      <c r="Z1012" s="414">
        <f>'2. CAD NCCF'!Z1012+'3. USD NCCF'!Z1012+'4. EUR NCCF'!Z1012+'5. GBP NCCF'!Z1012+'6. Other(Incld) NCCF'!Z1012</f>
        <v>0</v>
      </c>
      <c r="AA1012" s="414">
        <f>'2. CAD NCCF'!AA1012+'3. USD NCCF'!AA1012+'4. EUR NCCF'!AA1012+'5. GBP NCCF'!AA1012+'6. Other(Incld) NCCF'!AA1012</f>
        <v>0</v>
      </c>
      <c r="AB1012" s="414">
        <f>'2. CAD NCCF'!AB1012+'3. USD NCCF'!AB1012+'4. EUR NCCF'!AB1012+'5. GBP NCCF'!AB1012+'6. Other(Incld) NCCF'!AB1012</f>
        <v>0</v>
      </c>
      <c r="AC1012" s="400">
        <f>'2. CAD NCCF'!AC1012+'3. USD NCCF'!AC1012+'4. EUR NCCF'!AC1012+'5. GBP NCCF'!AC1012+'6. Other(Incld) NCCF'!AC1012</f>
        <v>0</v>
      </c>
      <c r="AD1012" s="854"/>
      <c r="AE1012" s="855"/>
      <c r="AF1012" s="856"/>
    </row>
    <row r="1013" spans="1:32" ht="15" customHeight="1" outlineLevel="1" x14ac:dyDescent="0.2">
      <c r="A1013" s="222">
        <v>331</v>
      </c>
      <c r="B1013" s="499"/>
      <c r="C1013" s="263"/>
      <c r="D1013" s="263"/>
      <c r="E1013" s="264"/>
      <c r="F1013" s="880" t="str">
        <f>'2. CAD NCCF'!F1013:L1013</f>
        <v>RSB uninsured demand deposits</v>
      </c>
      <c r="G1013" s="881"/>
      <c r="H1013" s="881"/>
      <c r="I1013" s="881"/>
      <c r="J1013" s="881"/>
      <c r="K1013" s="881"/>
      <c r="L1013" s="882"/>
      <c r="M1013" s="400">
        <f>'2. CAD NCCF'!M1013+'3. USD NCCF'!M1013+'4. EUR NCCF'!M1013+'5. GBP NCCF'!M1013+'6. Other(Incld) NCCF'!M1013</f>
        <v>0</v>
      </c>
      <c r="N1013" s="411">
        <f>'2. CAD NCCF'!N1013+'3. USD NCCF'!N1013+'4. EUR NCCF'!N1013+'5. GBP NCCF'!N1013+'6. Other(Incld) NCCF'!N1013</f>
        <v>0</v>
      </c>
      <c r="O1013" s="414">
        <f>'2. CAD NCCF'!O1013+'3. USD NCCF'!O1013+'4. EUR NCCF'!O1013+'5. GBP NCCF'!O1013+'6. Other(Incld) NCCF'!O1013</f>
        <v>0</v>
      </c>
      <c r="P1013" s="414">
        <f>'2. CAD NCCF'!P1013+'3. USD NCCF'!P1013+'4. EUR NCCF'!P1013+'5. GBP NCCF'!P1013+'6. Other(Incld) NCCF'!P1013</f>
        <v>0</v>
      </c>
      <c r="Q1013" s="415">
        <f>'2. CAD NCCF'!Q1013+'3. USD NCCF'!Q1013+'4. EUR NCCF'!Q1013+'5. GBP NCCF'!Q1013+'6. Other(Incld) NCCF'!Q1013</f>
        <v>0</v>
      </c>
      <c r="R1013" s="411">
        <f>'2. CAD NCCF'!R1013+'3. USD NCCF'!R1013+'4. EUR NCCF'!R1013+'5. GBP NCCF'!R1013+'6. Other(Incld) NCCF'!R1013</f>
        <v>0</v>
      </c>
      <c r="S1013" s="414">
        <f>'2. CAD NCCF'!S1013+'3. USD NCCF'!S1013+'4. EUR NCCF'!S1013+'5. GBP NCCF'!S1013+'6. Other(Incld) NCCF'!S1013</f>
        <v>0</v>
      </c>
      <c r="T1013" s="414">
        <f>'2. CAD NCCF'!T1013+'3. USD NCCF'!T1013+'4. EUR NCCF'!T1013+'5. GBP NCCF'!T1013+'6. Other(Incld) NCCF'!T1013</f>
        <v>0</v>
      </c>
      <c r="U1013" s="414">
        <f>'2. CAD NCCF'!U1013+'3. USD NCCF'!U1013+'4. EUR NCCF'!U1013+'5. GBP NCCF'!U1013+'6. Other(Incld) NCCF'!U1013</f>
        <v>0</v>
      </c>
      <c r="V1013" s="414">
        <f>'2. CAD NCCF'!V1013+'3. USD NCCF'!V1013+'4. EUR NCCF'!V1013+'5. GBP NCCF'!V1013+'6. Other(Incld) NCCF'!V1013</f>
        <v>0</v>
      </c>
      <c r="W1013" s="414">
        <f>'2. CAD NCCF'!W1013+'3. USD NCCF'!W1013+'4. EUR NCCF'!W1013+'5. GBP NCCF'!W1013+'6. Other(Incld) NCCF'!W1013</f>
        <v>0</v>
      </c>
      <c r="X1013" s="414">
        <f>'2. CAD NCCF'!X1013+'3. USD NCCF'!X1013+'4. EUR NCCF'!X1013+'5. GBP NCCF'!X1013+'6. Other(Incld) NCCF'!X1013</f>
        <v>0</v>
      </c>
      <c r="Y1013" s="414">
        <f>'2. CAD NCCF'!Y1013+'3. USD NCCF'!Y1013+'4. EUR NCCF'!Y1013+'5. GBP NCCF'!Y1013+'6. Other(Incld) NCCF'!Y1013</f>
        <v>0</v>
      </c>
      <c r="Z1013" s="414">
        <f>'2. CAD NCCF'!Z1013+'3. USD NCCF'!Z1013+'4. EUR NCCF'!Z1013+'5. GBP NCCF'!Z1013+'6. Other(Incld) NCCF'!Z1013</f>
        <v>0</v>
      </c>
      <c r="AA1013" s="414">
        <f>'2. CAD NCCF'!AA1013+'3. USD NCCF'!AA1013+'4. EUR NCCF'!AA1013+'5. GBP NCCF'!AA1013+'6. Other(Incld) NCCF'!AA1013</f>
        <v>0</v>
      </c>
      <c r="AB1013" s="414">
        <f>'2. CAD NCCF'!AB1013+'3. USD NCCF'!AB1013+'4. EUR NCCF'!AB1013+'5. GBP NCCF'!AB1013+'6. Other(Incld) NCCF'!AB1013</f>
        <v>0</v>
      </c>
      <c r="AC1013" s="400">
        <f>'2. CAD NCCF'!AC1013+'3. USD NCCF'!AC1013+'4. EUR NCCF'!AC1013+'5. GBP NCCF'!AC1013+'6. Other(Incld) NCCF'!AC1013</f>
        <v>0</v>
      </c>
      <c r="AD1013" s="857"/>
      <c r="AE1013" s="858"/>
      <c r="AF1013" s="859"/>
    </row>
    <row r="1014" spans="1:32" ht="15" customHeight="1" outlineLevel="1" x14ac:dyDescent="0.2">
      <c r="A1014" s="222">
        <v>332</v>
      </c>
      <c r="B1014" s="499"/>
      <c r="C1014" s="257"/>
      <c r="D1014" s="868" t="str">
        <f>'2. CAD NCCF'!D1014:AF1014</f>
        <v>RSB term deposits</v>
      </c>
      <c r="E1014" s="869"/>
      <c r="F1014" s="869"/>
      <c r="G1014" s="869"/>
      <c r="H1014" s="869"/>
      <c r="I1014" s="869"/>
      <c r="J1014" s="869"/>
      <c r="K1014" s="869"/>
      <c r="L1014" s="869"/>
      <c r="M1014" s="869"/>
      <c r="N1014" s="869"/>
      <c r="O1014" s="869"/>
      <c r="P1014" s="869"/>
      <c r="Q1014" s="869"/>
      <c r="R1014" s="869"/>
      <c r="S1014" s="869"/>
      <c r="T1014" s="869"/>
      <c r="U1014" s="869"/>
      <c r="V1014" s="869"/>
      <c r="W1014" s="869"/>
      <c r="X1014" s="869"/>
      <c r="Y1014" s="869"/>
      <c r="Z1014" s="869"/>
      <c r="AA1014" s="869"/>
      <c r="AB1014" s="869"/>
      <c r="AC1014" s="869"/>
      <c r="AD1014" s="869"/>
      <c r="AE1014" s="869"/>
      <c r="AF1014" s="870"/>
    </row>
    <row r="1015" spans="1:32" ht="15" customHeight="1" outlineLevel="1" x14ac:dyDescent="0.2">
      <c r="A1015" s="222">
        <v>333</v>
      </c>
      <c r="B1015" s="499"/>
      <c r="C1015" s="257"/>
      <c r="D1015" s="265"/>
      <c r="E1015" s="877" t="str">
        <f>'2. CAD NCCF'!E1015:L1015</f>
        <v>RSB cashable term deposits</v>
      </c>
      <c r="F1015" s="878"/>
      <c r="G1015" s="878"/>
      <c r="H1015" s="878"/>
      <c r="I1015" s="878"/>
      <c r="J1015" s="878"/>
      <c r="K1015" s="878"/>
      <c r="L1015" s="879"/>
      <c r="M1015" s="399">
        <f>SUBTOTAL(9,M1016:M1021)</f>
        <v>0</v>
      </c>
      <c r="N1015" s="402">
        <f t="shared" ref="N1015:AC1015" si="1430">SUBTOTAL(9,N1016:N1021)</f>
        <v>0</v>
      </c>
      <c r="O1015" s="406">
        <f t="shared" si="1430"/>
        <v>0</v>
      </c>
      <c r="P1015" s="405">
        <f t="shared" si="1430"/>
        <v>0</v>
      </c>
      <c r="Q1015" s="407">
        <f t="shared" si="1430"/>
        <v>0</v>
      </c>
      <c r="R1015" s="402">
        <f t="shared" si="1430"/>
        <v>0</v>
      </c>
      <c r="S1015" s="406">
        <f t="shared" si="1430"/>
        <v>0</v>
      </c>
      <c r="T1015" s="406">
        <f t="shared" si="1430"/>
        <v>0</v>
      </c>
      <c r="U1015" s="406">
        <f t="shared" si="1430"/>
        <v>0</v>
      </c>
      <c r="V1015" s="406">
        <f t="shared" si="1430"/>
        <v>0</v>
      </c>
      <c r="W1015" s="406">
        <f t="shared" si="1430"/>
        <v>0</v>
      </c>
      <c r="X1015" s="406">
        <f t="shared" si="1430"/>
        <v>0</v>
      </c>
      <c r="Y1015" s="406">
        <f t="shared" si="1430"/>
        <v>0</v>
      </c>
      <c r="Z1015" s="406">
        <f t="shared" si="1430"/>
        <v>0</v>
      </c>
      <c r="AA1015" s="406">
        <f t="shared" si="1430"/>
        <v>0</v>
      </c>
      <c r="AB1015" s="407">
        <f t="shared" si="1430"/>
        <v>0</v>
      </c>
      <c r="AC1015" s="407">
        <f t="shared" si="1430"/>
        <v>0</v>
      </c>
      <c r="AD1015" s="851"/>
      <c r="AE1015" s="861"/>
      <c r="AF1015" s="908"/>
    </row>
    <row r="1016" spans="1:32" ht="15" customHeight="1" outlineLevel="1" x14ac:dyDescent="0.2">
      <c r="A1016" s="222">
        <v>334</v>
      </c>
      <c r="B1016" s="499"/>
      <c r="C1016" s="483"/>
      <c r="D1016" s="483"/>
      <c r="E1016" s="486"/>
      <c r="F1016" s="880" t="str">
        <f>'2. CAD NCCF'!F1016:L1016</f>
        <v>RSB type 1 insured, stable, cashable term deposit</v>
      </c>
      <c r="G1016" s="881"/>
      <c r="H1016" s="881"/>
      <c r="I1016" s="881"/>
      <c r="J1016" s="881"/>
      <c r="K1016" s="881"/>
      <c r="L1016" s="882"/>
      <c r="M1016" s="400">
        <f>'2. CAD NCCF'!M1016+'3. USD NCCF'!M1016+'4. EUR NCCF'!M1016+'5. GBP NCCF'!M1016+'6. Other(Incld) NCCF'!M1016</f>
        <v>0</v>
      </c>
      <c r="N1016" s="411">
        <f>'2. CAD NCCF'!N1016+'3. USD NCCF'!N1016+'4. EUR NCCF'!N1016+'5. GBP NCCF'!N1016+'6. Other(Incld) NCCF'!N1016</f>
        <v>0</v>
      </c>
      <c r="O1016" s="414">
        <f>'2. CAD NCCF'!O1016+'3. USD NCCF'!O1016+'4. EUR NCCF'!O1016+'5. GBP NCCF'!O1016+'6. Other(Incld) NCCF'!O1016</f>
        <v>0</v>
      </c>
      <c r="P1016" s="414">
        <f>'2. CAD NCCF'!P1016+'3. USD NCCF'!P1016+'4. EUR NCCF'!P1016+'5. GBP NCCF'!P1016+'6. Other(Incld) NCCF'!P1016</f>
        <v>0</v>
      </c>
      <c r="Q1016" s="415">
        <f>'2. CAD NCCF'!Q1016+'3. USD NCCF'!Q1016+'4. EUR NCCF'!Q1016+'5. GBP NCCF'!Q1016+'6. Other(Incld) NCCF'!Q1016</f>
        <v>0</v>
      </c>
      <c r="R1016" s="411">
        <f>'2. CAD NCCF'!R1016+'3. USD NCCF'!R1016+'4. EUR NCCF'!R1016+'5. GBP NCCF'!R1016+'6. Other(Incld) NCCF'!R1016</f>
        <v>0</v>
      </c>
      <c r="S1016" s="414">
        <f>'2. CAD NCCF'!S1016+'3. USD NCCF'!S1016+'4. EUR NCCF'!S1016+'5. GBP NCCF'!S1016+'6. Other(Incld) NCCF'!S1016</f>
        <v>0</v>
      </c>
      <c r="T1016" s="414">
        <f>'2. CAD NCCF'!T1016+'3. USD NCCF'!T1016+'4. EUR NCCF'!T1016+'5. GBP NCCF'!T1016+'6. Other(Incld) NCCF'!T1016</f>
        <v>0</v>
      </c>
      <c r="U1016" s="414">
        <f>'2. CAD NCCF'!U1016+'3. USD NCCF'!U1016+'4. EUR NCCF'!U1016+'5. GBP NCCF'!U1016+'6. Other(Incld) NCCF'!U1016</f>
        <v>0</v>
      </c>
      <c r="V1016" s="414">
        <f>'2. CAD NCCF'!V1016+'3. USD NCCF'!V1016+'4. EUR NCCF'!V1016+'5. GBP NCCF'!V1016+'6. Other(Incld) NCCF'!V1016</f>
        <v>0</v>
      </c>
      <c r="W1016" s="414">
        <f>'2. CAD NCCF'!W1016+'3. USD NCCF'!W1016+'4. EUR NCCF'!W1016+'5. GBP NCCF'!W1016+'6. Other(Incld) NCCF'!W1016</f>
        <v>0</v>
      </c>
      <c r="X1016" s="414">
        <f>'2. CAD NCCF'!X1016+'3. USD NCCF'!X1016+'4. EUR NCCF'!X1016+'5. GBP NCCF'!X1016+'6. Other(Incld) NCCF'!X1016</f>
        <v>0</v>
      </c>
      <c r="Y1016" s="414">
        <f>'2. CAD NCCF'!Y1016+'3. USD NCCF'!Y1016+'4. EUR NCCF'!Y1016+'5. GBP NCCF'!Y1016+'6. Other(Incld) NCCF'!Y1016</f>
        <v>0</v>
      </c>
      <c r="Z1016" s="414">
        <f>'2. CAD NCCF'!Z1016+'3. USD NCCF'!Z1016+'4. EUR NCCF'!Z1016+'5. GBP NCCF'!Z1016+'6. Other(Incld) NCCF'!Z1016</f>
        <v>0</v>
      </c>
      <c r="AA1016" s="414">
        <f>'2. CAD NCCF'!AA1016+'3. USD NCCF'!AA1016+'4. EUR NCCF'!AA1016+'5. GBP NCCF'!AA1016+'6. Other(Incld) NCCF'!AA1016</f>
        <v>0</v>
      </c>
      <c r="AB1016" s="414">
        <f>'2. CAD NCCF'!AB1016+'3. USD NCCF'!AB1016+'4. EUR NCCF'!AB1016+'5. GBP NCCF'!AB1016+'6. Other(Incld) NCCF'!AB1016</f>
        <v>0</v>
      </c>
      <c r="AC1016" s="400">
        <f>'2. CAD NCCF'!AC1016+'3. USD NCCF'!AC1016+'4. EUR NCCF'!AC1016+'5. GBP NCCF'!AC1016+'6. Other(Incld) NCCF'!AC1016</f>
        <v>0</v>
      </c>
      <c r="AD1016" s="909"/>
      <c r="AE1016" s="910"/>
      <c r="AF1016" s="911"/>
    </row>
    <row r="1017" spans="1:32" ht="15" customHeight="1" outlineLevel="1" x14ac:dyDescent="0.2">
      <c r="A1017" s="222">
        <v>335</v>
      </c>
      <c r="B1017" s="499"/>
      <c r="C1017" s="483"/>
      <c r="D1017" s="483"/>
      <c r="E1017" s="486"/>
      <c r="F1017" s="880" t="str">
        <f>'2. CAD NCCF'!F1017:L1017</f>
        <v>RSB type 1 insured, less stable, cashable term deposit</v>
      </c>
      <c r="G1017" s="881"/>
      <c r="H1017" s="881"/>
      <c r="I1017" s="881"/>
      <c r="J1017" s="881"/>
      <c r="K1017" s="881"/>
      <c r="L1017" s="882"/>
      <c r="M1017" s="400">
        <f>'2. CAD NCCF'!M1017+'3. USD NCCF'!M1017+'4. EUR NCCF'!M1017+'5. GBP NCCF'!M1017+'6. Other(Incld) NCCF'!M1017</f>
        <v>0</v>
      </c>
      <c r="N1017" s="411">
        <f>'2. CAD NCCF'!N1017+'3. USD NCCF'!N1017+'4. EUR NCCF'!N1017+'5. GBP NCCF'!N1017+'6. Other(Incld) NCCF'!N1017</f>
        <v>0</v>
      </c>
      <c r="O1017" s="414">
        <f>'2. CAD NCCF'!O1017+'3. USD NCCF'!O1017+'4. EUR NCCF'!O1017+'5. GBP NCCF'!O1017+'6. Other(Incld) NCCF'!O1017</f>
        <v>0</v>
      </c>
      <c r="P1017" s="414">
        <f>'2. CAD NCCF'!P1017+'3. USD NCCF'!P1017+'4. EUR NCCF'!P1017+'5. GBP NCCF'!P1017+'6. Other(Incld) NCCF'!P1017</f>
        <v>0</v>
      </c>
      <c r="Q1017" s="415">
        <f>'2. CAD NCCF'!Q1017+'3. USD NCCF'!Q1017+'4. EUR NCCF'!Q1017+'5. GBP NCCF'!Q1017+'6. Other(Incld) NCCF'!Q1017</f>
        <v>0</v>
      </c>
      <c r="R1017" s="411">
        <f>'2. CAD NCCF'!R1017+'3. USD NCCF'!R1017+'4. EUR NCCF'!R1017+'5. GBP NCCF'!R1017+'6. Other(Incld) NCCF'!R1017</f>
        <v>0</v>
      </c>
      <c r="S1017" s="414">
        <f>'2. CAD NCCF'!S1017+'3. USD NCCF'!S1017+'4. EUR NCCF'!S1017+'5. GBP NCCF'!S1017+'6. Other(Incld) NCCF'!S1017</f>
        <v>0</v>
      </c>
      <c r="T1017" s="414">
        <f>'2. CAD NCCF'!T1017+'3. USD NCCF'!T1017+'4. EUR NCCF'!T1017+'5. GBP NCCF'!T1017+'6. Other(Incld) NCCF'!T1017</f>
        <v>0</v>
      </c>
      <c r="U1017" s="414">
        <f>'2. CAD NCCF'!U1017+'3. USD NCCF'!U1017+'4. EUR NCCF'!U1017+'5. GBP NCCF'!U1017+'6. Other(Incld) NCCF'!U1017</f>
        <v>0</v>
      </c>
      <c r="V1017" s="414">
        <f>'2. CAD NCCF'!V1017+'3. USD NCCF'!V1017+'4. EUR NCCF'!V1017+'5. GBP NCCF'!V1017+'6. Other(Incld) NCCF'!V1017</f>
        <v>0</v>
      </c>
      <c r="W1017" s="414">
        <f>'2. CAD NCCF'!W1017+'3. USD NCCF'!W1017+'4. EUR NCCF'!W1017+'5. GBP NCCF'!W1017+'6. Other(Incld) NCCF'!W1017</f>
        <v>0</v>
      </c>
      <c r="X1017" s="414">
        <f>'2. CAD NCCF'!X1017+'3. USD NCCF'!X1017+'4. EUR NCCF'!X1017+'5. GBP NCCF'!X1017+'6. Other(Incld) NCCF'!X1017</f>
        <v>0</v>
      </c>
      <c r="Y1017" s="414">
        <f>'2. CAD NCCF'!Y1017+'3. USD NCCF'!Y1017+'4. EUR NCCF'!Y1017+'5. GBP NCCF'!Y1017+'6. Other(Incld) NCCF'!Y1017</f>
        <v>0</v>
      </c>
      <c r="Z1017" s="414">
        <f>'2. CAD NCCF'!Z1017+'3. USD NCCF'!Z1017+'4. EUR NCCF'!Z1017+'5. GBP NCCF'!Z1017+'6. Other(Incld) NCCF'!Z1017</f>
        <v>0</v>
      </c>
      <c r="AA1017" s="414">
        <f>'2. CAD NCCF'!AA1017+'3. USD NCCF'!AA1017+'4. EUR NCCF'!AA1017+'5. GBP NCCF'!AA1017+'6. Other(Incld) NCCF'!AA1017</f>
        <v>0</v>
      </c>
      <c r="AB1017" s="414">
        <f>'2. CAD NCCF'!AB1017+'3. USD NCCF'!AB1017+'4. EUR NCCF'!AB1017+'5. GBP NCCF'!AB1017+'6. Other(Incld) NCCF'!AB1017</f>
        <v>0</v>
      </c>
      <c r="AC1017" s="400">
        <f>'2. CAD NCCF'!AC1017+'3. USD NCCF'!AC1017+'4. EUR NCCF'!AC1017+'5. GBP NCCF'!AC1017+'6. Other(Incld) NCCF'!AC1017</f>
        <v>0</v>
      </c>
      <c r="AD1017" s="909"/>
      <c r="AE1017" s="910"/>
      <c r="AF1017" s="911"/>
    </row>
    <row r="1018" spans="1:32" ht="15" customHeight="1" outlineLevel="1" x14ac:dyDescent="0.2">
      <c r="A1018" s="222">
        <v>336</v>
      </c>
      <c r="B1018" s="499"/>
      <c r="C1018" s="483"/>
      <c r="D1018" s="483"/>
      <c r="E1018" s="486"/>
      <c r="F1018" s="880" t="str">
        <f>'2. CAD NCCF'!F1018:L1018</f>
        <v>RSB type 2 insured, stable, cashable term deposit</v>
      </c>
      <c r="G1018" s="881"/>
      <c r="H1018" s="881"/>
      <c r="I1018" s="881"/>
      <c r="J1018" s="881"/>
      <c r="K1018" s="881"/>
      <c r="L1018" s="882"/>
      <c r="M1018" s="400">
        <f>'2. CAD NCCF'!M1018+'3. USD NCCF'!M1018+'4. EUR NCCF'!M1018+'5. GBP NCCF'!M1018+'6. Other(Incld) NCCF'!M1018</f>
        <v>0</v>
      </c>
      <c r="N1018" s="411">
        <f>'2. CAD NCCF'!N1018+'3. USD NCCF'!N1018+'4. EUR NCCF'!N1018+'5. GBP NCCF'!N1018+'6. Other(Incld) NCCF'!N1018</f>
        <v>0</v>
      </c>
      <c r="O1018" s="414">
        <f>'2. CAD NCCF'!O1018+'3. USD NCCF'!O1018+'4. EUR NCCF'!O1018+'5. GBP NCCF'!O1018+'6. Other(Incld) NCCF'!O1018</f>
        <v>0</v>
      </c>
      <c r="P1018" s="414">
        <f>'2. CAD NCCF'!P1018+'3. USD NCCF'!P1018+'4. EUR NCCF'!P1018+'5. GBP NCCF'!P1018+'6. Other(Incld) NCCF'!P1018</f>
        <v>0</v>
      </c>
      <c r="Q1018" s="415">
        <f>'2. CAD NCCF'!Q1018+'3. USD NCCF'!Q1018+'4. EUR NCCF'!Q1018+'5. GBP NCCF'!Q1018+'6. Other(Incld) NCCF'!Q1018</f>
        <v>0</v>
      </c>
      <c r="R1018" s="411">
        <f>'2. CAD NCCF'!R1018+'3. USD NCCF'!R1018+'4. EUR NCCF'!R1018+'5. GBP NCCF'!R1018+'6. Other(Incld) NCCF'!R1018</f>
        <v>0</v>
      </c>
      <c r="S1018" s="414">
        <f>'2. CAD NCCF'!S1018+'3. USD NCCF'!S1018+'4. EUR NCCF'!S1018+'5. GBP NCCF'!S1018+'6. Other(Incld) NCCF'!S1018</f>
        <v>0</v>
      </c>
      <c r="T1018" s="414">
        <f>'2. CAD NCCF'!T1018+'3. USD NCCF'!T1018+'4. EUR NCCF'!T1018+'5. GBP NCCF'!T1018+'6. Other(Incld) NCCF'!T1018</f>
        <v>0</v>
      </c>
      <c r="U1018" s="414">
        <f>'2. CAD NCCF'!U1018+'3. USD NCCF'!U1018+'4. EUR NCCF'!U1018+'5. GBP NCCF'!U1018+'6. Other(Incld) NCCF'!U1018</f>
        <v>0</v>
      </c>
      <c r="V1018" s="414">
        <f>'2. CAD NCCF'!V1018+'3. USD NCCF'!V1018+'4. EUR NCCF'!V1018+'5. GBP NCCF'!V1018+'6. Other(Incld) NCCF'!V1018</f>
        <v>0</v>
      </c>
      <c r="W1018" s="414">
        <f>'2. CAD NCCF'!W1018+'3. USD NCCF'!W1018+'4. EUR NCCF'!W1018+'5. GBP NCCF'!W1018+'6. Other(Incld) NCCF'!W1018</f>
        <v>0</v>
      </c>
      <c r="X1018" s="414">
        <f>'2. CAD NCCF'!X1018+'3. USD NCCF'!X1018+'4. EUR NCCF'!X1018+'5. GBP NCCF'!X1018+'6. Other(Incld) NCCF'!X1018</f>
        <v>0</v>
      </c>
      <c r="Y1018" s="414">
        <f>'2. CAD NCCF'!Y1018+'3. USD NCCF'!Y1018+'4. EUR NCCF'!Y1018+'5. GBP NCCF'!Y1018+'6. Other(Incld) NCCF'!Y1018</f>
        <v>0</v>
      </c>
      <c r="Z1018" s="414">
        <f>'2. CAD NCCF'!Z1018+'3. USD NCCF'!Z1018+'4. EUR NCCF'!Z1018+'5. GBP NCCF'!Z1018+'6. Other(Incld) NCCF'!Z1018</f>
        <v>0</v>
      </c>
      <c r="AA1018" s="414">
        <f>'2. CAD NCCF'!AA1018+'3. USD NCCF'!AA1018+'4. EUR NCCF'!AA1018+'5. GBP NCCF'!AA1018+'6. Other(Incld) NCCF'!AA1018</f>
        <v>0</v>
      </c>
      <c r="AB1018" s="414">
        <f>'2. CAD NCCF'!AB1018+'3. USD NCCF'!AB1018+'4. EUR NCCF'!AB1018+'5. GBP NCCF'!AB1018+'6. Other(Incld) NCCF'!AB1018</f>
        <v>0</v>
      </c>
      <c r="AC1018" s="400">
        <f>'2. CAD NCCF'!AC1018+'3. USD NCCF'!AC1018+'4. EUR NCCF'!AC1018+'5. GBP NCCF'!AC1018+'6. Other(Incld) NCCF'!AC1018</f>
        <v>0</v>
      </c>
      <c r="AD1018" s="909"/>
      <c r="AE1018" s="910"/>
      <c r="AF1018" s="911"/>
    </row>
    <row r="1019" spans="1:32" ht="15" customHeight="1" outlineLevel="1" x14ac:dyDescent="0.2">
      <c r="A1019" s="222">
        <v>337</v>
      </c>
      <c r="B1019" s="499"/>
      <c r="C1019" s="483"/>
      <c r="D1019" s="483"/>
      <c r="E1019" s="486"/>
      <c r="F1019" s="880" t="str">
        <f>'2. CAD NCCF'!F1019:L1019</f>
        <v>RSB type 2 insured, less stable, cashable term deposit</v>
      </c>
      <c r="G1019" s="881"/>
      <c r="H1019" s="881"/>
      <c r="I1019" s="881"/>
      <c r="J1019" s="881"/>
      <c r="K1019" s="881"/>
      <c r="L1019" s="882"/>
      <c r="M1019" s="400">
        <f>'2. CAD NCCF'!M1019+'3. USD NCCF'!M1019+'4. EUR NCCF'!M1019+'5. GBP NCCF'!M1019+'6. Other(Incld) NCCF'!M1019</f>
        <v>0</v>
      </c>
      <c r="N1019" s="411">
        <f>'2. CAD NCCF'!N1019+'3. USD NCCF'!N1019+'4. EUR NCCF'!N1019+'5. GBP NCCF'!N1019+'6. Other(Incld) NCCF'!N1019</f>
        <v>0</v>
      </c>
      <c r="O1019" s="414">
        <f>'2. CAD NCCF'!O1019+'3. USD NCCF'!O1019+'4. EUR NCCF'!O1019+'5. GBP NCCF'!O1019+'6. Other(Incld) NCCF'!O1019</f>
        <v>0</v>
      </c>
      <c r="P1019" s="414">
        <f>'2. CAD NCCF'!P1019+'3. USD NCCF'!P1019+'4. EUR NCCF'!P1019+'5. GBP NCCF'!P1019+'6. Other(Incld) NCCF'!P1019</f>
        <v>0</v>
      </c>
      <c r="Q1019" s="415">
        <f>'2. CAD NCCF'!Q1019+'3. USD NCCF'!Q1019+'4. EUR NCCF'!Q1019+'5. GBP NCCF'!Q1019+'6. Other(Incld) NCCF'!Q1019</f>
        <v>0</v>
      </c>
      <c r="R1019" s="411">
        <f>'2. CAD NCCF'!R1019+'3. USD NCCF'!R1019+'4. EUR NCCF'!R1019+'5. GBP NCCF'!R1019+'6. Other(Incld) NCCF'!R1019</f>
        <v>0</v>
      </c>
      <c r="S1019" s="414">
        <f>'2. CAD NCCF'!S1019+'3. USD NCCF'!S1019+'4. EUR NCCF'!S1019+'5. GBP NCCF'!S1019+'6. Other(Incld) NCCF'!S1019</f>
        <v>0</v>
      </c>
      <c r="T1019" s="414">
        <f>'2. CAD NCCF'!T1019+'3. USD NCCF'!T1019+'4. EUR NCCF'!T1019+'5. GBP NCCF'!T1019+'6. Other(Incld) NCCF'!T1019</f>
        <v>0</v>
      </c>
      <c r="U1019" s="414">
        <f>'2. CAD NCCF'!U1019+'3. USD NCCF'!U1019+'4. EUR NCCF'!U1019+'5. GBP NCCF'!U1019+'6. Other(Incld) NCCF'!U1019</f>
        <v>0</v>
      </c>
      <c r="V1019" s="414">
        <f>'2. CAD NCCF'!V1019+'3. USD NCCF'!V1019+'4. EUR NCCF'!V1019+'5. GBP NCCF'!V1019+'6. Other(Incld) NCCF'!V1019</f>
        <v>0</v>
      </c>
      <c r="W1019" s="414">
        <f>'2. CAD NCCF'!W1019+'3. USD NCCF'!W1019+'4. EUR NCCF'!W1019+'5. GBP NCCF'!W1019+'6. Other(Incld) NCCF'!W1019</f>
        <v>0</v>
      </c>
      <c r="X1019" s="414">
        <f>'2. CAD NCCF'!X1019+'3. USD NCCF'!X1019+'4. EUR NCCF'!X1019+'5. GBP NCCF'!X1019+'6. Other(Incld) NCCF'!X1019</f>
        <v>0</v>
      </c>
      <c r="Y1019" s="414">
        <f>'2. CAD NCCF'!Y1019+'3. USD NCCF'!Y1019+'4. EUR NCCF'!Y1019+'5. GBP NCCF'!Y1019+'6. Other(Incld) NCCF'!Y1019</f>
        <v>0</v>
      </c>
      <c r="Z1019" s="414">
        <f>'2. CAD NCCF'!Z1019+'3. USD NCCF'!Z1019+'4. EUR NCCF'!Z1019+'5. GBP NCCF'!Z1019+'6. Other(Incld) NCCF'!Z1019</f>
        <v>0</v>
      </c>
      <c r="AA1019" s="414">
        <f>'2. CAD NCCF'!AA1019+'3. USD NCCF'!AA1019+'4. EUR NCCF'!AA1019+'5. GBP NCCF'!AA1019+'6. Other(Incld) NCCF'!AA1019</f>
        <v>0</v>
      </c>
      <c r="AB1019" s="414">
        <f>'2. CAD NCCF'!AB1019+'3. USD NCCF'!AB1019+'4. EUR NCCF'!AB1019+'5. GBP NCCF'!AB1019+'6. Other(Incld) NCCF'!AB1019</f>
        <v>0</v>
      </c>
      <c r="AC1019" s="400">
        <f>'2. CAD NCCF'!AC1019+'3. USD NCCF'!AC1019+'4. EUR NCCF'!AC1019+'5. GBP NCCF'!AC1019+'6. Other(Incld) NCCF'!AC1019</f>
        <v>0</v>
      </c>
      <c r="AD1019" s="909"/>
      <c r="AE1019" s="910"/>
      <c r="AF1019" s="911"/>
    </row>
    <row r="1020" spans="1:32" ht="15" customHeight="1" outlineLevel="1" x14ac:dyDescent="0.2">
      <c r="A1020" s="222">
        <v>338</v>
      </c>
      <c r="B1020" s="499"/>
      <c r="C1020" s="483"/>
      <c r="D1020" s="483"/>
      <c r="E1020" s="486"/>
      <c r="F1020" s="880" t="str">
        <f>'2. CAD NCCF'!F1020:L1020</f>
        <v>RSB uninsured cashable term deposit</v>
      </c>
      <c r="G1020" s="881"/>
      <c r="H1020" s="881"/>
      <c r="I1020" s="881"/>
      <c r="J1020" s="881"/>
      <c r="K1020" s="881"/>
      <c r="L1020" s="882"/>
      <c r="M1020" s="400">
        <f>'2. CAD NCCF'!M1020+'3. USD NCCF'!M1020+'4. EUR NCCF'!M1020+'5. GBP NCCF'!M1020+'6. Other(Incld) NCCF'!M1020</f>
        <v>0</v>
      </c>
      <c r="N1020" s="411">
        <f>'2. CAD NCCF'!N1020+'3. USD NCCF'!N1020+'4. EUR NCCF'!N1020+'5. GBP NCCF'!N1020+'6. Other(Incld) NCCF'!N1020</f>
        <v>0</v>
      </c>
      <c r="O1020" s="414">
        <f>'2. CAD NCCF'!O1020+'3. USD NCCF'!O1020+'4. EUR NCCF'!O1020+'5. GBP NCCF'!O1020+'6. Other(Incld) NCCF'!O1020</f>
        <v>0</v>
      </c>
      <c r="P1020" s="414">
        <f>'2. CAD NCCF'!P1020+'3. USD NCCF'!P1020+'4. EUR NCCF'!P1020+'5. GBP NCCF'!P1020+'6. Other(Incld) NCCF'!P1020</f>
        <v>0</v>
      </c>
      <c r="Q1020" s="415">
        <f>'2. CAD NCCF'!Q1020+'3. USD NCCF'!Q1020+'4. EUR NCCF'!Q1020+'5. GBP NCCF'!Q1020+'6. Other(Incld) NCCF'!Q1020</f>
        <v>0</v>
      </c>
      <c r="R1020" s="411">
        <f>'2. CAD NCCF'!R1020+'3. USD NCCF'!R1020+'4. EUR NCCF'!R1020+'5. GBP NCCF'!R1020+'6. Other(Incld) NCCF'!R1020</f>
        <v>0</v>
      </c>
      <c r="S1020" s="414">
        <f>'2. CAD NCCF'!S1020+'3. USD NCCF'!S1020+'4. EUR NCCF'!S1020+'5. GBP NCCF'!S1020+'6. Other(Incld) NCCF'!S1020</f>
        <v>0</v>
      </c>
      <c r="T1020" s="414">
        <f>'2. CAD NCCF'!T1020+'3. USD NCCF'!T1020+'4. EUR NCCF'!T1020+'5. GBP NCCF'!T1020+'6. Other(Incld) NCCF'!T1020</f>
        <v>0</v>
      </c>
      <c r="U1020" s="414">
        <f>'2. CAD NCCF'!U1020+'3. USD NCCF'!U1020+'4. EUR NCCF'!U1020+'5. GBP NCCF'!U1020+'6. Other(Incld) NCCF'!U1020</f>
        <v>0</v>
      </c>
      <c r="V1020" s="414">
        <f>'2. CAD NCCF'!V1020+'3. USD NCCF'!V1020+'4. EUR NCCF'!V1020+'5. GBP NCCF'!V1020+'6. Other(Incld) NCCF'!V1020</f>
        <v>0</v>
      </c>
      <c r="W1020" s="414">
        <f>'2. CAD NCCF'!W1020+'3. USD NCCF'!W1020+'4. EUR NCCF'!W1020+'5. GBP NCCF'!W1020+'6. Other(Incld) NCCF'!W1020</f>
        <v>0</v>
      </c>
      <c r="X1020" s="414">
        <f>'2. CAD NCCF'!X1020+'3. USD NCCF'!X1020+'4. EUR NCCF'!X1020+'5. GBP NCCF'!X1020+'6. Other(Incld) NCCF'!X1020</f>
        <v>0</v>
      </c>
      <c r="Y1020" s="414">
        <f>'2. CAD NCCF'!Y1020+'3. USD NCCF'!Y1020+'4. EUR NCCF'!Y1020+'5. GBP NCCF'!Y1020+'6. Other(Incld) NCCF'!Y1020</f>
        <v>0</v>
      </c>
      <c r="Z1020" s="414">
        <f>'2. CAD NCCF'!Z1020+'3. USD NCCF'!Z1020+'4. EUR NCCF'!Z1020+'5. GBP NCCF'!Z1020+'6. Other(Incld) NCCF'!Z1020</f>
        <v>0</v>
      </c>
      <c r="AA1020" s="414">
        <f>'2. CAD NCCF'!AA1020+'3. USD NCCF'!AA1020+'4. EUR NCCF'!AA1020+'5. GBP NCCF'!AA1020+'6. Other(Incld) NCCF'!AA1020</f>
        <v>0</v>
      </c>
      <c r="AB1020" s="414">
        <f>'2. CAD NCCF'!AB1020+'3. USD NCCF'!AB1020+'4. EUR NCCF'!AB1020+'5. GBP NCCF'!AB1020+'6. Other(Incld) NCCF'!AB1020</f>
        <v>0</v>
      </c>
      <c r="AC1020" s="400">
        <f>'2. CAD NCCF'!AC1020+'3. USD NCCF'!AC1020+'4. EUR NCCF'!AC1020+'5. GBP NCCF'!AC1020+'6. Other(Incld) NCCF'!AC1020</f>
        <v>0</v>
      </c>
      <c r="AD1020" s="909"/>
      <c r="AE1020" s="910"/>
      <c r="AF1020" s="911"/>
    </row>
    <row r="1021" spans="1:32" ht="15" customHeight="1" outlineLevel="1" x14ac:dyDescent="0.2">
      <c r="A1021" s="222">
        <v>339</v>
      </c>
      <c r="B1021" s="499"/>
      <c r="C1021" s="257"/>
      <c r="D1021" s="257"/>
      <c r="E1021" s="258"/>
      <c r="F1021" s="880" t="str">
        <f>'2. CAD NCCF'!F1021:L1021</f>
        <v>RSB unaffiliated third-party sourced cashable term deposit</v>
      </c>
      <c r="G1021" s="881"/>
      <c r="H1021" s="881"/>
      <c r="I1021" s="881"/>
      <c r="J1021" s="881"/>
      <c r="K1021" s="881"/>
      <c r="L1021" s="882"/>
      <c r="M1021" s="400">
        <f>'2. CAD NCCF'!M1021+'3. USD NCCF'!M1021+'4. EUR NCCF'!M1021+'5. GBP NCCF'!M1021+'6. Other(Incld) NCCF'!M1021</f>
        <v>0</v>
      </c>
      <c r="N1021" s="411">
        <f>'2. CAD NCCF'!N1021+'3. USD NCCF'!N1021+'4. EUR NCCF'!N1021+'5. GBP NCCF'!N1021+'6. Other(Incld) NCCF'!N1021</f>
        <v>0</v>
      </c>
      <c r="O1021" s="414">
        <f>'2. CAD NCCF'!O1021+'3. USD NCCF'!O1021+'4. EUR NCCF'!O1021+'5. GBP NCCF'!O1021+'6. Other(Incld) NCCF'!O1021</f>
        <v>0</v>
      </c>
      <c r="P1021" s="414">
        <f>'2. CAD NCCF'!P1021+'3. USD NCCF'!P1021+'4. EUR NCCF'!P1021+'5. GBP NCCF'!P1021+'6. Other(Incld) NCCF'!P1021</f>
        <v>0</v>
      </c>
      <c r="Q1021" s="415">
        <f>'2. CAD NCCF'!Q1021+'3. USD NCCF'!Q1021+'4. EUR NCCF'!Q1021+'5. GBP NCCF'!Q1021+'6. Other(Incld) NCCF'!Q1021</f>
        <v>0</v>
      </c>
      <c r="R1021" s="411">
        <f>'2. CAD NCCF'!R1021+'3. USD NCCF'!R1021+'4. EUR NCCF'!R1021+'5. GBP NCCF'!R1021+'6. Other(Incld) NCCF'!R1021</f>
        <v>0</v>
      </c>
      <c r="S1021" s="414">
        <f>'2. CAD NCCF'!S1021+'3. USD NCCF'!S1021+'4. EUR NCCF'!S1021+'5. GBP NCCF'!S1021+'6. Other(Incld) NCCF'!S1021</f>
        <v>0</v>
      </c>
      <c r="T1021" s="414">
        <f>'2. CAD NCCF'!T1021+'3. USD NCCF'!T1021+'4. EUR NCCF'!T1021+'5. GBP NCCF'!T1021+'6. Other(Incld) NCCF'!T1021</f>
        <v>0</v>
      </c>
      <c r="U1021" s="414">
        <f>'2. CAD NCCF'!U1021+'3. USD NCCF'!U1021+'4. EUR NCCF'!U1021+'5. GBP NCCF'!U1021+'6. Other(Incld) NCCF'!U1021</f>
        <v>0</v>
      </c>
      <c r="V1021" s="414">
        <f>'2. CAD NCCF'!V1021+'3. USD NCCF'!V1021+'4. EUR NCCF'!V1021+'5. GBP NCCF'!V1021+'6. Other(Incld) NCCF'!V1021</f>
        <v>0</v>
      </c>
      <c r="W1021" s="414">
        <f>'2. CAD NCCF'!W1021+'3. USD NCCF'!W1021+'4. EUR NCCF'!W1021+'5. GBP NCCF'!W1021+'6. Other(Incld) NCCF'!W1021</f>
        <v>0</v>
      </c>
      <c r="X1021" s="414">
        <f>'2. CAD NCCF'!X1021+'3. USD NCCF'!X1021+'4. EUR NCCF'!X1021+'5. GBP NCCF'!X1021+'6. Other(Incld) NCCF'!X1021</f>
        <v>0</v>
      </c>
      <c r="Y1021" s="414">
        <f>'2. CAD NCCF'!Y1021+'3. USD NCCF'!Y1021+'4. EUR NCCF'!Y1021+'5. GBP NCCF'!Y1021+'6. Other(Incld) NCCF'!Y1021</f>
        <v>0</v>
      </c>
      <c r="Z1021" s="414">
        <f>'2. CAD NCCF'!Z1021+'3. USD NCCF'!Z1021+'4. EUR NCCF'!Z1021+'5. GBP NCCF'!Z1021+'6. Other(Incld) NCCF'!Z1021</f>
        <v>0</v>
      </c>
      <c r="AA1021" s="414">
        <f>'2. CAD NCCF'!AA1021+'3. USD NCCF'!AA1021+'4. EUR NCCF'!AA1021+'5. GBP NCCF'!AA1021+'6. Other(Incld) NCCF'!AA1021</f>
        <v>0</v>
      </c>
      <c r="AB1021" s="414">
        <f>'2. CAD NCCF'!AB1021+'3. USD NCCF'!AB1021+'4. EUR NCCF'!AB1021+'5. GBP NCCF'!AB1021+'6. Other(Incld) NCCF'!AB1021</f>
        <v>0</v>
      </c>
      <c r="AC1021" s="400">
        <f>'2. CAD NCCF'!AC1021+'3. USD NCCF'!AC1021+'4. EUR NCCF'!AC1021+'5. GBP NCCF'!AC1021+'6. Other(Incld) NCCF'!AC1021</f>
        <v>0</v>
      </c>
      <c r="AD1021" s="909"/>
      <c r="AE1021" s="910"/>
      <c r="AF1021" s="911"/>
    </row>
    <row r="1022" spans="1:32" ht="15" customHeight="1" outlineLevel="1" x14ac:dyDescent="0.2">
      <c r="A1022" s="222">
        <v>340</v>
      </c>
      <c r="B1022" s="499"/>
      <c r="C1022" s="257"/>
      <c r="D1022" s="265"/>
      <c r="E1022" s="877" t="str">
        <f>'2. CAD NCCF'!E1022:L1022</f>
        <v>RSB fixed term deposits - Type 1 insured, stable</v>
      </c>
      <c r="F1022" s="878"/>
      <c r="G1022" s="878"/>
      <c r="H1022" s="878"/>
      <c r="I1022" s="878"/>
      <c r="J1022" s="878"/>
      <c r="K1022" s="878"/>
      <c r="L1022" s="879"/>
      <c r="M1022" s="399">
        <f>SUBTOTAL(9,M1023:M1028)</f>
        <v>0</v>
      </c>
      <c r="N1022" s="402">
        <f t="shared" ref="N1022:AC1022" si="1431">SUBTOTAL(9,N1023:N1028)</f>
        <v>0</v>
      </c>
      <c r="O1022" s="406">
        <f t="shared" si="1431"/>
        <v>0</v>
      </c>
      <c r="P1022" s="405">
        <f t="shared" si="1431"/>
        <v>0</v>
      </c>
      <c r="Q1022" s="407">
        <f t="shared" si="1431"/>
        <v>0</v>
      </c>
      <c r="R1022" s="402">
        <f t="shared" si="1431"/>
        <v>0</v>
      </c>
      <c r="S1022" s="406">
        <f t="shared" si="1431"/>
        <v>0</v>
      </c>
      <c r="T1022" s="406">
        <f t="shared" si="1431"/>
        <v>0</v>
      </c>
      <c r="U1022" s="406">
        <f t="shared" si="1431"/>
        <v>0</v>
      </c>
      <c r="V1022" s="406">
        <f t="shared" si="1431"/>
        <v>0</v>
      </c>
      <c r="W1022" s="406">
        <f t="shared" si="1431"/>
        <v>0</v>
      </c>
      <c r="X1022" s="406">
        <f t="shared" si="1431"/>
        <v>0</v>
      </c>
      <c r="Y1022" s="406">
        <f t="shared" si="1431"/>
        <v>0</v>
      </c>
      <c r="Z1022" s="406">
        <f t="shared" si="1431"/>
        <v>0</v>
      </c>
      <c r="AA1022" s="406">
        <f t="shared" si="1431"/>
        <v>0</v>
      </c>
      <c r="AB1022" s="407">
        <f t="shared" si="1431"/>
        <v>0</v>
      </c>
      <c r="AC1022" s="407">
        <f t="shared" si="1431"/>
        <v>0</v>
      </c>
      <c r="AD1022" s="909"/>
      <c r="AE1022" s="910"/>
      <c r="AF1022" s="911"/>
    </row>
    <row r="1023" spans="1:32" ht="15" customHeight="1" outlineLevel="1" x14ac:dyDescent="0.2">
      <c r="A1023" s="222">
        <v>341</v>
      </c>
      <c r="B1023" s="499"/>
      <c r="C1023" s="483"/>
      <c r="D1023" s="483"/>
      <c r="E1023" s="486"/>
      <c r="F1023" s="880" t="str">
        <f>'2. CAD NCCF'!F1023:L1023</f>
        <v>RSB type 1 insured, stable, fixed term 30 day deposit</v>
      </c>
      <c r="G1023" s="881"/>
      <c r="H1023" s="881"/>
      <c r="I1023" s="881"/>
      <c r="J1023" s="881"/>
      <c r="K1023" s="881"/>
      <c r="L1023" s="882"/>
      <c r="M1023" s="400">
        <f>'2. CAD NCCF'!M1023+'3. USD NCCF'!M1023+'4. EUR NCCF'!M1023+'5. GBP NCCF'!M1023+'6. Other(Incld) NCCF'!M1023</f>
        <v>0</v>
      </c>
      <c r="N1023" s="411">
        <f>'2. CAD NCCF'!N1023+'3. USD NCCF'!N1023+'4. EUR NCCF'!N1023+'5. GBP NCCF'!N1023+'6. Other(Incld) NCCF'!N1023</f>
        <v>0</v>
      </c>
      <c r="O1023" s="414">
        <f>'2. CAD NCCF'!O1023+'3. USD NCCF'!O1023+'4. EUR NCCF'!O1023+'5. GBP NCCF'!O1023+'6. Other(Incld) NCCF'!O1023</f>
        <v>0</v>
      </c>
      <c r="P1023" s="414">
        <f>'2. CAD NCCF'!P1023+'3. USD NCCF'!P1023+'4. EUR NCCF'!P1023+'5. GBP NCCF'!P1023+'6. Other(Incld) NCCF'!P1023</f>
        <v>0</v>
      </c>
      <c r="Q1023" s="415">
        <f>'2. CAD NCCF'!Q1023+'3. USD NCCF'!Q1023+'4. EUR NCCF'!Q1023+'5. GBP NCCF'!Q1023+'6. Other(Incld) NCCF'!Q1023</f>
        <v>0</v>
      </c>
      <c r="R1023" s="411">
        <f>'2. CAD NCCF'!R1023+'3. USD NCCF'!R1023+'4. EUR NCCF'!R1023+'5. GBP NCCF'!R1023+'6. Other(Incld) NCCF'!R1023</f>
        <v>0</v>
      </c>
      <c r="S1023" s="414">
        <f>'2. CAD NCCF'!S1023+'3. USD NCCF'!S1023+'4. EUR NCCF'!S1023+'5. GBP NCCF'!S1023+'6. Other(Incld) NCCF'!S1023</f>
        <v>0</v>
      </c>
      <c r="T1023" s="414">
        <f>'2. CAD NCCF'!T1023+'3. USD NCCF'!T1023+'4. EUR NCCF'!T1023+'5. GBP NCCF'!T1023+'6. Other(Incld) NCCF'!T1023</f>
        <v>0</v>
      </c>
      <c r="U1023" s="414">
        <f>'2. CAD NCCF'!U1023+'3. USD NCCF'!U1023+'4. EUR NCCF'!U1023+'5. GBP NCCF'!U1023+'6. Other(Incld) NCCF'!U1023</f>
        <v>0</v>
      </c>
      <c r="V1023" s="414">
        <f>'2. CAD NCCF'!V1023+'3. USD NCCF'!V1023+'4. EUR NCCF'!V1023+'5. GBP NCCF'!V1023+'6. Other(Incld) NCCF'!V1023</f>
        <v>0</v>
      </c>
      <c r="W1023" s="414">
        <f>'2. CAD NCCF'!W1023+'3. USD NCCF'!W1023+'4. EUR NCCF'!W1023+'5. GBP NCCF'!W1023+'6. Other(Incld) NCCF'!W1023</f>
        <v>0</v>
      </c>
      <c r="X1023" s="414">
        <f>'2. CAD NCCF'!X1023+'3. USD NCCF'!X1023+'4. EUR NCCF'!X1023+'5. GBP NCCF'!X1023+'6. Other(Incld) NCCF'!X1023</f>
        <v>0</v>
      </c>
      <c r="Y1023" s="414">
        <f>'2. CAD NCCF'!Y1023+'3. USD NCCF'!Y1023+'4. EUR NCCF'!Y1023+'5. GBP NCCF'!Y1023+'6. Other(Incld) NCCF'!Y1023</f>
        <v>0</v>
      </c>
      <c r="Z1023" s="414">
        <f>'2. CAD NCCF'!Z1023+'3. USD NCCF'!Z1023+'4. EUR NCCF'!Z1023+'5. GBP NCCF'!Z1023+'6. Other(Incld) NCCF'!Z1023</f>
        <v>0</v>
      </c>
      <c r="AA1023" s="414">
        <f>'2. CAD NCCF'!AA1023+'3. USD NCCF'!AA1023+'4. EUR NCCF'!AA1023+'5. GBP NCCF'!AA1023+'6. Other(Incld) NCCF'!AA1023</f>
        <v>0</v>
      </c>
      <c r="AB1023" s="414">
        <f>'2. CAD NCCF'!AB1023+'3. USD NCCF'!AB1023+'4. EUR NCCF'!AB1023+'5. GBP NCCF'!AB1023+'6. Other(Incld) NCCF'!AB1023</f>
        <v>0</v>
      </c>
      <c r="AC1023" s="400">
        <f>'2. CAD NCCF'!AC1023+'3. USD NCCF'!AC1023+'4. EUR NCCF'!AC1023+'5. GBP NCCF'!AC1023+'6. Other(Incld) NCCF'!AC1023</f>
        <v>0</v>
      </c>
      <c r="AD1023" s="909"/>
      <c r="AE1023" s="910"/>
      <c r="AF1023" s="911"/>
    </row>
    <row r="1024" spans="1:32" ht="15" customHeight="1" outlineLevel="1" x14ac:dyDescent="0.2">
      <c r="A1024" s="222">
        <v>342</v>
      </c>
      <c r="B1024" s="499"/>
      <c r="C1024" s="483"/>
      <c r="D1024" s="483"/>
      <c r="E1024" s="486"/>
      <c r="F1024" s="880" t="str">
        <f>'2. CAD NCCF'!F1024:L1024</f>
        <v>RSB type 1 insured, stable, fixed term 60 day deposit</v>
      </c>
      <c r="G1024" s="881"/>
      <c r="H1024" s="881"/>
      <c r="I1024" s="881"/>
      <c r="J1024" s="881"/>
      <c r="K1024" s="881"/>
      <c r="L1024" s="882"/>
      <c r="M1024" s="400">
        <f>'2. CAD NCCF'!M1024+'3. USD NCCF'!M1024+'4. EUR NCCF'!M1024+'5. GBP NCCF'!M1024+'6. Other(Incld) NCCF'!M1024</f>
        <v>0</v>
      </c>
      <c r="N1024" s="411">
        <f>'2. CAD NCCF'!N1024+'3. USD NCCF'!N1024+'4. EUR NCCF'!N1024+'5. GBP NCCF'!N1024+'6. Other(Incld) NCCF'!N1024</f>
        <v>0</v>
      </c>
      <c r="O1024" s="414">
        <f>'2. CAD NCCF'!O1024+'3. USD NCCF'!O1024+'4. EUR NCCF'!O1024+'5. GBP NCCF'!O1024+'6. Other(Incld) NCCF'!O1024</f>
        <v>0</v>
      </c>
      <c r="P1024" s="414">
        <f>'2. CAD NCCF'!P1024+'3. USD NCCF'!P1024+'4. EUR NCCF'!P1024+'5. GBP NCCF'!P1024+'6. Other(Incld) NCCF'!P1024</f>
        <v>0</v>
      </c>
      <c r="Q1024" s="415">
        <f>'2. CAD NCCF'!Q1024+'3. USD NCCF'!Q1024+'4. EUR NCCF'!Q1024+'5. GBP NCCF'!Q1024+'6. Other(Incld) NCCF'!Q1024</f>
        <v>0</v>
      </c>
      <c r="R1024" s="411">
        <f>'2. CAD NCCF'!R1024+'3. USD NCCF'!R1024+'4. EUR NCCF'!R1024+'5. GBP NCCF'!R1024+'6. Other(Incld) NCCF'!R1024</f>
        <v>0</v>
      </c>
      <c r="S1024" s="414">
        <f>'2. CAD NCCF'!S1024+'3. USD NCCF'!S1024+'4. EUR NCCF'!S1024+'5. GBP NCCF'!S1024+'6. Other(Incld) NCCF'!S1024</f>
        <v>0</v>
      </c>
      <c r="T1024" s="414">
        <f>'2. CAD NCCF'!T1024+'3. USD NCCF'!T1024+'4. EUR NCCF'!T1024+'5. GBP NCCF'!T1024+'6. Other(Incld) NCCF'!T1024</f>
        <v>0</v>
      </c>
      <c r="U1024" s="414">
        <f>'2. CAD NCCF'!U1024+'3. USD NCCF'!U1024+'4. EUR NCCF'!U1024+'5. GBP NCCF'!U1024+'6. Other(Incld) NCCF'!U1024</f>
        <v>0</v>
      </c>
      <c r="V1024" s="414">
        <f>'2. CAD NCCF'!V1024+'3. USD NCCF'!V1024+'4. EUR NCCF'!V1024+'5. GBP NCCF'!V1024+'6. Other(Incld) NCCF'!V1024</f>
        <v>0</v>
      </c>
      <c r="W1024" s="414">
        <f>'2. CAD NCCF'!W1024+'3. USD NCCF'!W1024+'4. EUR NCCF'!W1024+'5. GBP NCCF'!W1024+'6. Other(Incld) NCCF'!W1024</f>
        <v>0</v>
      </c>
      <c r="X1024" s="414">
        <f>'2. CAD NCCF'!X1024+'3. USD NCCF'!X1024+'4. EUR NCCF'!X1024+'5. GBP NCCF'!X1024+'6. Other(Incld) NCCF'!X1024</f>
        <v>0</v>
      </c>
      <c r="Y1024" s="414">
        <f>'2. CAD NCCF'!Y1024+'3. USD NCCF'!Y1024+'4. EUR NCCF'!Y1024+'5. GBP NCCF'!Y1024+'6. Other(Incld) NCCF'!Y1024</f>
        <v>0</v>
      </c>
      <c r="Z1024" s="414">
        <f>'2. CAD NCCF'!Z1024+'3. USD NCCF'!Z1024+'4. EUR NCCF'!Z1024+'5. GBP NCCF'!Z1024+'6. Other(Incld) NCCF'!Z1024</f>
        <v>0</v>
      </c>
      <c r="AA1024" s="414">
        <f>'2. CAD NCCF'!AA1024+'3. USD NCCF'!AA1024+'4. EUR NCCF'!AA1024+'5. GBP NCCF'!AA1024+'6. Other(Incld) NCCF'!AA1024</f>
        <v>0</v>
      </c>
      <c r="AB1024" s="414">
        <f>'2. CAD NCCF'!AB1024+'3. USD NCCF'!AB1024+'4. EUR NCCF'!AB1024+'5. GBP NCCF'!AB1024+'6. Other(Incld) NCCF'!AB1024</f>
        <v>0</v>
      </c>
      <c r="AC1024" s="400">
        <f>'2. CAD NCCF'!AC1024+'3. USD NCCF'!AC1024+'4. EUR NCCF'!AC1024+'5. GBP NCCF'!AC1024+'6. Other(Incld) NCCF'!AC1024</f>
        <v>0</v>
      </c>
      <c r="AD1024" s="909"/>
      <c r="AE1024" s="910"/>
      <c r="AF1024" s="911"/>
    </row>
    <row r="1025" spans="1:32" ht="15" customHeight="1" outlineLevel="1" x14ac:dyDescent="0.2">
      <c r="A1025" s="222">
        <v>343</v>
      </c>
      <c r="B1025" s="499"/>
      <c r="C1025" s="483"/>
      <c r="D1025" s="483"/>
      <c r="E1025" s="486"/>
      <c r="F1025" s="880" t="str">
        <f>'2. CAD NCCF'!F1025:L1025</f>
        <v>RSB type 1 insured, stable, fixed term 90 day deposit</v>
      </c>
      <c r="G1025" s="881"/>
      <c r="H1025" s="881"/>
      <c r="I1025" s="881"/>
      <c r="J1025" s="881"/>
      <c r="K1025" s="881"/>
      <c r="L1025" s="882"/>
      <c r="M1025" s="400">
        <f>'2. CAD NCCF'!M1025+'3. USD NCCF'!M1025+'4. EUR NCCF'!M1025+'5. GBP NCCF'!M1025+'6. Other(Incld) NCCF'!M1025</f>
        <v>0</v>
      </c>
      <c r="N1025" s="411">
        <f>'2. CAD NCCF'!N1025+'3. USD NCCF'!N1025+'4. EUR NCCF'!N1025+'5. GBP NCCF'!N1025+'6. Other(Incld) NCCF'!N1025</f>
        <v>0</v>
      </c>
      <c r="O1025" s="414">
        <f>'2. CAD NCCF'!O1025+'3. USD NCCF'!O1025+'4. EUR NCCF'!O1025+'5. GBP NCCF'!O1025+'6. Other(Incld) NCCF'!O1025</f>
        <v>0</v>
      </c>
      <c r="P1025" s="414">
        <f>'2. CAD NCCF'!P1025+'3. USD NCCF'!P1025+'4. EUR NCCF'!P1025+'5. GBP NCCF'!P1025+'6. Other(Incld) NCCF'!P1025</f>
        <v>0</v>
      </c>
      <c r="Q1025" s="415">
        <f>'2. CAD NCCF'!Q1025+'3. USD NCCF'!Q1025+'4. EUR NCCF'!Q1025+'5. GBP NCCF'!Q1025+'6. Other(Incld) NCCF'!Q1025</f>
        <v>0</v>
      </c>
      <c r="R1025" s="411">
        <f>'2. CAD NCCF'!R1025+'3. USD NCCF'!R1025+'4. EUR NCCF'!R1025+'5. GBP NCCF'!R1025+'6. Other(Incld) NCCF'!R1025</f>
        <v>0</v>
      </c>
      <c r="S1025" s="414">
        <f>'2. CAD NCCF'!S1025+'3. USD NCCF'!S1025+'4. EUR NCCF'!S1025+'5. GBP NCCF'!S1025+'6. Other(Incld) NCCF'!S1025</f>
        <v>0</v>
      </c>
      <c r="T1025" s="414">
        <f>'2. CAD NCCF'!T1025+'3. USD NCCF'!T1025+'4. EUR NCCF'!T1025+'5. GBP NCCF'!T1025+'6. Other(Incld) NCCF'!T1025</f>
        <v>0</v>
      </c>
      <c r="U1025" s="414">
        <f>'2. CAD NCCF'!U1025+'3. USD NCCF'!U1025+'4. EUR NCCF'!U1025+'5. GBP NCCF'!U1025+'6. Other(Incld) NCCF'!U1025</f>
        <v>0</v>
      </c>
      <c r="V1025" s="414">
        <f>'2. CAD NCCF'!V1025+'3. USD NCCF'!V1025+'4. EUR NCCF'!V1025+'5. GBP NCCF'!V1025+'6. Other(Incld) NCCF'!V1025</f>
        <v>0</v>
      </c>
      <c r="W1025" s="414">
        <f>'2. CAD NCCF'!W1025+'3. USD NCCF'!W1025+'4. EUR NCCF'!W1025+'5. GBP NCCF'!W1025+'6. Other(Incld) NCCF'!W1025</f>
        <v>0</v>
      </c>
      <c r="X1025" s="414">
        <f>'2. CAD NCCF'!X1025+'3. USD NCCF'!X1025+'4. EUR NCCF'!X1025+'5. GBP NCCF'!X1025+'6. Other(Incld) NCCF'!X1025</f>
        <v>0</v>
      </c>
      <c r="Y1025" s="414">
        <f>'2. CAD NCCF'!Y1025+'3. USD NCCF'!Y1025+'4. EUR NCCF'!Y1025+'5. GBP NCCF'!Y1025+'6. Other(Incld) NCCF'!Y1025</f>
        <v>0</v>
      </c>
      <c r="Z1025" s="414">
        <f>'2. CAD NCCF'!Z1025+'3. USD NCCF'!Z1025+'4. EUR NCCF'!Z1025+'5. GBP NCCF'!Z1025+'6. Other(Incld) NCCF'!Z1025</f>
        <v>0</v>
      </c>
      <c r="AA1025" s="414">
        <f>'2. CAD NCCF'!AA1025+'3. USD NCCF'!AA1025+'4. EUR NCCF'!AA1025+'5. GBP NCCF'!AA1025+'6. Other(Incld) NCCF'!AA1025</f>
        <v>0</v>
      </c>
      <c r="AB1025" s="414">
        <f>'2. CAD NCCF'!AB1025+'3. USD NCCF'!AB1025+'4. EUR NCCF'!AB1025+'5. GBP NCCF'!AB1025+'6. Other(Incld) NCCF'!AB1025</f>
        <v>0</v>
      </c>
      <c r="AC1025" s="400">
        <f>'2. CAD NCCF'!AC1025+'3. USD NCCF'!AC1025+'4. EUR NCCF'!AC1025+'5. GBP NCCF'!AC1025+'6. Other(Incld) NCCF'!AC1025</f>
        <v>0</v>
      </c>
      <c r="AD1025" s="909"/>
      <c r="AE1025" s="910"/>
      <c r="AF1025" s="911"/>
    </row>
    <row r="1026" spans="1:32" ht="15" customHeight="1" outlineLevel="1" x14ac:dyDescent="0.2">
      <c r="A1026" s="222">
        <v>344</v>
      </c>
      <c r="B1026" s="499"/>
      <c r="C1026" s="483"/>
      <c r="D1026" s="483"/>
      <c r="E1026" s="486"/>
      <c r="F1026" s="880" t="str">
        <f>'2. CAD NCCF'!F1026:L1026</f>
        <v>RSB type 1 insured, stable, fixed term 180 day deposit</v>
      </c>
      <c r="G1026" s="881"/>
      <c r="H1026" s="881"/>
      <c r="I1026" s="881"/>
      <c r="J1026" s="881"/>
      <c r="K1026" s="881"/>
      <c r="L1026" s="882"/>
      <c r="M1026" s="400">
        <f>'2. CAD NCCF'!M1026+'3. USD NCCF'!M1026+'4. EUR NCCF'!M1026+'5. GBP NCCF'!M1026+'6. Other(Incld) NCCF'!M1026</f>
        <v>0</v>
      </c>
      <c r="N1026" s="411">
        <f>'2. CAD NCCF'!N1026+'3. USD NCCF'!N1026+'4. EUR NCCF'!N1026+'5. GBP NCCF'!N1026+'6. Other(Incld) NCCF'!N1026</f>
        <v>0</v>
      </c>
      <c r="O1026" s="414">
        <f>'2. CAD NCCF'!O1026+'3. USD NCCF'!O1026+'4. EUR NCCF'!O1026+'5. GBP NCCF'!O1026+'6. Other(Incld) NCCF'!O1026</f>
        <v>0</v>
      </c>
      <c r="P1026" s="414">
        <f>'2. CAD NCCF'!P1026+'3. USD NCCF'!P1026+'4. EUR NCCF'!P1026+'5. GBP NCCF'!P1026+'6. Other(Incld) NCCF'!P1026</f>
        <v>0</v>
      </c>
      <c r="Q1026" s="415">
        <f>'2. CAD NCCF'!Q1026+'3. USD NCCF'!Q1026+'4. EUR NCCF'!Q1026+'5. GBP NCCF'!Q1026+'6. Other(Incld) NCCF'!Q1026</f>
        <v>0</v>
      </c>
      <c r="R1026" s="411">
        <f>'2. CAD NCCF'!R1026+'3. USD NCCF'!R1026+'4. EUR NCCF'!R1026+'5. GBP NCCF'!R1026+'6. Other(Incld) NCCF'!R1026</f>
        <v>0</v>
      </c>
      <c r="S1026" s="414">
        <f>'2. CAD NCCF'!S1026+'3. USD NCCF'!S1026+'4. EUR NCCF'!S1026+'5. GBP NCCF'!S1026+'6. Other(Incld) NCCF'!S1026</f>
        <v>0</v>
      </c>
      <c r="T1026" s="414">
        <f>'2. CAD NCCF'!T1026+'3. USD NCCF'!T1026+'4. EUR NCCF'!T1026+'5. GBP NCCF'!T1026+'6. Other(Incld) NCCF'!T1026</f>
        <v>0</v>
      </c>
      <c r="U1026" s="414">
        <f>'2. CAD NCCF'!U1026+'3. USD NCCF'!U1026+'4. EUR NCCF'!U1026+'5. GBP NCCF'!U1026+'6. Other(Incld) NCCF'!U1026</f>
        <v>0</v>
      </c>
      <c r="V1026" s="414">
        <f>'2. CAD NCCF'!V1026+'3. USD NCCF'!V1026+'4. EUR NCCF'!V1026+'5. GBP NCCF'!V1026+'6. Other(Incld) NCCF'!V1026</f>
        <v>0</v>
      </c>
      <c r="W1026" s="414">
        <f>'2. CAD NCCF'!W1026+'3. USD NCCF'!W1026+'4. EUR NCCF'!W1026+'5. GBP NCCF'!W1026+'6. Other(Incld) NCCF'!W1026</f>
        <v>0</v>
      </c>
      <c r="X1026" s="414">
        <f>'2. CAD NCCF'!X1026+'3. USD NCCF'!X1026+'4. EUR NCCF'!X1026+'5. GBP NCCF'!X1026+'6. Other(Incld) NCCF'!X1026</f>
        <v>0</v>
      </c>
      <c r="Y1026" s="414">
        <f>'2. CAD NCCF'!Y1026+'3. USD NCCF'!Y1026+'4. EUR NCCF'!Y1026+'5. GBP NCCF'!Y1026+'6. Other(Incld) NCCF'!Y1026</f>
        <v>0</v>
      </c>
      <c r="Z1026" s="414">
        <f>'2. CAD NCCF'!Z1026+'3. USD NCCF'!Z1026+'4. EUR NCCF'!Z1026+'5. GBP NCCF'!Z1026+'6. Other(Incld) NCCF'!Z1026</f>
        <v>0</v>
      </c>
      <c r="AA1026" s="414">
        <f>'2. CAD NCCF'!AA1026+'3. USD NCCF'!AA1026+'4. EUR NCCF'!AA1026+'5. GBP NCCF'!AA1026+'6. Other(Incld) NCCF'!AA1026</f>
        <v>0</v>
      </c>
      <c r="AB1026" s="414">
        <f>'2. CAD NCCF'!AB1026+'3. USD NCCF'!AB1026+'4. EUR NCCF'!AB1026+'5. GBP NCCF'!AB1026+'6. Other(Incld) NCCF'!AB1026</f>
        <v>0</v>
      </c>
      <c r="AC1026" s="400">
        <f>'2. CAD NCCF'!AC1026+'3. USD NCCF'!AC1026+'4. EUR NCCF'!AC1026+'5. GBP NCCF'!AC1026+'6. Other(Incld) NCCF'!AC1026</f>
        <v>0</v>
      </c>
      <c r="AD1026" s="909"/>
      <c r="AE1026" s="910"/>
      <c r="AF1026" s="911"/>
    </row>
    <row r="1027" spans="1:32" ht="15" customHeight="1" outlineLevel="1" x14ac:dyDescent="0.2">
      <c r="A1027" s="222">
        <v>345</v>
      </c>
      <c r="B1027" s="499"/>
      <c r="C1027" s="483"/>
      <c r="D1027" s="483"/>
      <c r="E1027" s="486"/>
      <c r="F1027" s="880" t="str">
        <f>'2. CAD NCCF'!F1027:L1027</f>
        <v>RSB type 1 insured, stable, fixed term 1 year deposit</v>
      </c>
      <c r="G1027" s="881"/>
      <c r="H1027" s="881"/>
      <c r="I1027" s="881"/>
      <c r="J1027" s="881"/>
      <c r="K1027" s="881"/>
      <c r="L1027" s="882"/>
      <c r="M1027" s="400">
        <f>'2. CAD NCCF'!M1027+'3. USD NCCF'!M1027+'4. EUR NCCF'!M1027+'5. GBP NCCF'!M1027+'6. Other(Incld) NCCF'!M1027</f>
        <v>0</v>
      </c>
      <c r="N1027" s="411">
        <f>'2. CAD NCCF'!N1027+'3. USD NCCF'!N1027+'4. EUR NCCF'!N1027+'5. GBP NCCF'!N1027+'6. Other(Incld) NCCF'!N1027</f>
        <v>0</v>
      </c>
      <c r="O1027" s="414">
        <f>'2. CAD NCCF'!O1027+'3. USD NCCF'!O1027+'4. EUR NCCF'!O1027+'5. GBP NCCF'!O1027+'6. Other(Incld) NCCF'!O1027</f>
        <v>0</v>
      </c>
      <c r="P1027" s="414">
        <f>'2. CAD NCCF'!P1027+'3. USD NCCF'!P1027+'4. EUR NCCF'!P1027+'5. GBP NCCF'!P1027+'6. Other(Incld) NCCF'!P1027</f>
        <v>0</v>
      </c>
      <c r="Q1027" s="415">
        <f>'2. CAD NCCF'!Q1027+'3. USD NCCF'!Q1027+'4. EUR NCCF'!Q1027+'5. GBP NCCF'!Q1027+'6. Other(Incld) NCCF'!Q1027</f>
        <v>0</v>
      </c>
      <c r="R1027" s="411">
        <f>'2. CAD NCCF'!R1027+'3. USD NCCF'!R1027+'4. EUR NCCF'!R1027+'5. GBP NCCF'!R1027+'6. Other(Incld) NCCF'!R1027</f>
        <v>0</v>
      </c>
      <c r="S1027" s="414">
        <f>'2. CAD NCCF'!S1027+'3. USD NCCF'!S1027+'4. EUR NCCF'!S1027+'5. GBP NCCF'!S1027+'6. Other(Incld) NCCF'!S1027</f>
        <v>0</v>
      </c>
      <c r="T1027" s="414">
        <f>'2. CAD NCCF'!T1027+'3. USD NCCF'!T1027+'4. EUR NCCF'!T1027+'5. GBP NCCF'!T1027+'6. Other(Incld) NCCF'!T1027</f>
        <v>0</v>
      </c>
      <c r="U1027" s="414">
        <f>'2. CAD NCCF'!U1027+'3. USD NCCF'!U1027+'4. EUR NCCF'!U1027+'5. GBP NCCF'!U1027+'6. Other(Incld) NCCF'!U1027</f>
        <v>0</v>
      </c>
      <c r="V1027" s="414">
        <f>'2. CAD NCCF'!V1027+'3. USD NCCF'!V1027+'4. EUR NCCF'!V1027+'5. GBP NCCF'!V1027+'6. Other(Incld) NCCF'!V1027</f>
        <v>0</v>
      </c>
      <c r="W1027" s="414">
        <f>'2. CAD NCCF'!W1027+'3. USD NCCF'!W1027+'4. EUR NCCF'!W1027+'5. GBP NCCF'!W1027+'6. Other(Incld) NCCF'!W1027</f>
        <v>0</v>
      </c>
      <c r="X1027" s="414">
        <f>'2. CAD NCCF'!X1027+'3. USD NCCF'!X1027+'4. EUR NCCF'!X1027+'5. GBP NCCF'!X1027+'6. Other(Incld) NCCF'!X1027</f>
        <v>0</v>
      </c>
      <c r="Y1027" s="414">
        <f>'2. CAD NCCF'!Y1027+'3. USD NCCF'!Y1027+'4. EUR NCCF'!Y1027+'5. GBP NCCF'!Y1027+'6. Other(Incld) NCCF'!Y1027</f>
        <v>0</v>
      </c>
      <c r="Z1027" s="414">
        <f>'2. CAD NCCF'!Z1027+'3. USD NCCF'!Z1027+'4. EUR NCCF'!Z1027+'5. GBP NCCF'!Z1027+'6. Other(Incld) NCCF'!Z1027</f>
        <v>0</v>
      </c>
      <c r="AA1027" s="414">
        <f>'2. CAD NCCF'!AA1027+'3. USD NCCF'!AA1027+'4. EUR NCCF'!AA1027+'5. GBP NCCF'!AA1027+'6. Other(Incld) NCCF'!AA1027</f>
        <v>0</v>
      </c>
      <c r="AB1027" s="414">
        <f>'2. CAD NCCF'!AB1027+'3. USD NCCF'!AB1027+'4. EUR NCCF'!AB1027+'5. GBP NCCF'!AB1027+'6. Other(Incld) NCCF'!AB1027</f>
        <v>0</v>
      </c>
      <c r="AC1027" s="400">
        <f>'2. CAD NCCF'!AC1027+'3. USD NCCF'!AC1027+'4. EUR NCCF'!AC1027+'5. GBP NCCF'!AC1027+'6. Other(Incld) NCCF'!AC1027</f>
        <v>0</v>
      </c>
      <c r="AD1027" s="909"/>
      <c r="AE1027" s="910"/>
      <c r="AF1027" s="911"/>
    </row>
    <row r="1028" spans="1:32" ht="15" customHeight="1" outlineLevel="1" x14ac:dyDescent="0.2">
      <c r="A1028" s="222">
        <v>346</v>
      </c>
      <c r="B1028" s="499"/>
      <c r="C1028" s="257"/>
      <c r="D1028" s="257"/>
      <c r="E1028" s="258"/>
      <c r="F1028" s="880" t="str">
        <f>'2. CAD NCCF'!F1028:L1028</f>
        <v>RSB type 1 insured, stable, fixed term &gt; 1 year deposit</v>
      </c>
      <c r="G1028" s="881"/>
      <c r="H1028" s="881"/>
      <c r="I1028" s="881"/>
      <c r="J1028" s="881"/>
      <c r="K1028" s="881"/>
      <c r="L1028" s="882"/>
      <c r="M1028" s="400">
        <f>'2. CAD NCCF'!M1028+'3. USD NCCF'!M1028+'4. EUR NCCF'!M1028+'5. GBP NCCF'!M1028+'6. Other(Incld) NCCF'!M1028</f>
        <v>0</v>
      </c>
      <c r="N1028" s="411">
        <f>'2. CAD NCCF'!N1028+'3. USD NCCF'!N1028+'4. EUR NCCF'!N1028+'5. GBP NCCF'!N1028+'6. Other(Incld) NCCF'!N1028</f>
        <v>0</v>
      </c>
      <c r="O1028" s="414">
        <f>'2. CAD NCCF'!O1028+'3. USD NCCF'!O1028+'4. EUR NCCF'!O1028+'5. GBP NCCF'!O1028+'6. Other(Incld) NCCF'!O1028</f>
        <v>0</v>
      </c>
      <c r="P1028" s="414">
        <f>'2. CAD NCCF'!P1028+'3. USD NCCF'!P1028+'4. EUR NCCF'!P1028+'5. GBP NCCF'!P1028+'6. Other(Incld) NCCF'!P1028</f>
        <v>0</v>
      </c>
      <c r="Q1028" s="415">
        <f>'2. CAD NCCF'!Q1028+'3. USD NCCF'!Q1028+'4. EUR NCCF'!Q1028+'5. GBP NCCF'!Q1028+'6. Other(Incld) NCCF'!Q1028</f>
        <v>0</v>
      </c>
      <c r="R1028" s="411">
        <f>'2. CAD NCCF'!R1028+'3. USD NCCF'!R1028+'4. EUR NCCF'!R1028+'5. GBP NCCF'!R1028+'6. Other(Incld) NCCF'!R1028</f>
        <v>0</v>
      </c>
      <c r="S1028" s="414">
        <f>'2. CAD NCCF'!S1028+'3. USD NCCF'!S1028+'4. EUR NCCF'!S1028+'5. GBP NCCF'!S1028+'6. Other(Incld) NCCF'!S1028</f>
        <v>0</v>
      </c>
      <c r="T1028" s="414">
        <f>'2. CAD NCCF'!T1028+'3. USD NCCF'!T1028+'4. EUR NCCF'!T1028+'5. GBP NCCF'!T1028+'6. Other(Incld) NCCF'!T1028</f>
        <v>0</v>
      </c>
      <c r="U1028" s="414">
        <f>'2. CAD NCCF'!U1028+'3. USD NCCF'!U1028+'4. EUR NCCF'!U1028+'5. GBP NCCF'!U1028+'6. Other(Incld) NCCF'!U1028</f>
        <v>0</v>
      </c>
      <c r="V1028" s="414">
        <f>'2. CAD NCCF'!V1028+'3. USD NCCF'!V1028+'4. EUR NCCF'!V1028+'5. GBP NCCF'!V1028+'6. Other(Incld) NCCF'!V1028</f>
        <v>0</v>
      </c>
      <c r="W1028" s="414">
        <f>'2. CAD NCCF'!W1028+'3. USD NCCF'!W1028+'4. EUR NCCF'!W1028+'5. GBP NCCF'!W1028+'6. Other(Incld) NCCF'!W1028</f>
        <v>0</v>
      </c>
      <c r="X1028" s="414">
        <f>'2. CAD NCCF'!X1028+'3. USD NCCF'!X1028+'4. EUR NCCF'!X1028+'5. GBP NCCF'!X1028+'6. Other(Incld) NCCF'!X1028</f>
        <v>0</v>
      </c>
      <c r="Y1028" s="414">
        <f>'2. CAD NCCF'!Y1028+'3. USD NCCF'!Y1028+'4. EUR NCCF'!Y1028+'5. GBP NCCF'!Y1028+'6. Other(Incld) NCCF'!Y1028</f>
        <v>0</v>
      </c>
      <c r="Z1028" s="414">
        <f>'2. CAD NCCF'!Z1028+'3. USD NCCF'!Z1028+'4. EUR NCCF'!Z1028+'5. GBP NCCF'!Z1028+'6. Other(Incld) NCCF'!Z1028</f>
        <v>0</v>
      </c>
      <c r="AA1028" s="414">
        <f>'2. CAD NCCF'!AA1028+'3. USD NCCF'!AA1028+'4. EUR NCCF'!AA1028+'5. GBP NCCF'!AA1028+'6. Other(Incld) NCCF'!AA1028</f>
        <v>0</v>
      </c>
      <c r="AB1028" s="414">
        <f>'2. CAD NCCF'!AB1028+'3. USD NCCF'!AB1028+'4. EUR NCCF'!AB1028+'5. GBP NCCF'!AB1028+'6. Other(Incld) NCCF'!AB1028</f>
        <v>0</v>
      </c>
      <c r="AC1028" s="400">
        <f>'2. CAD NCCF'!AC1028+'3. USD NCCF'!AC1028+'4. EUR NCCF'!AC1028+'5. GBP NCCF'!AC1028+'6. Other(Incld) NCCF'!AC1028</f>
        <v>0</v>
      </c>
      <c r="AD1028" s="909"/>
      <c r="AE1028" s="910"/>
      <c r="AF1028" s="911"/>
    </row>
    <row r="1029" spans="1:32" ht="15" customHeight="1" outlineLevel="1" x14ac:dyDescent="0.2">
      <c r="A1029" s="222">
        <v>347</v>
      </c>
      <c r="B1029" s="499"/>
      <c r="C1029" s="257"/>
      <c r="D1029" s="265"/>
      <c r="E1029" s="877" t="str">
        <f>'2. CAD NCCF'!E1029:L1029</f>
        <v>RSB fixed term deposits - Type 1 insured, less stable</v>
      </c>
      <c r="F1029" s="878"/>
      <c r="G1029" s="878"/>
      <c r="H1029" s="878"/>
      <c r="I1029" s="878"/>
      <c r="J1029" s="878"/>
      <c r="K1029" s="878"/>
      <c r="L1029" s="879"/>
      <c r="M1029" s="399">
        <f>SUBTOTAL(9,M1030:M1035)</f>
        <v>0</v>
      </c>
      <c r="N1029" s="402">
        <f t="shared" ref="N1029:AC1029" si="1432">SUBTOTAL(9,N1030:N1035)</f>
        <v>0</v>
      </c>
      <c r="O1029" s="406">
        <f t="shared" si="1432"/>
        <v>0</v>
      </c>
      <c r="P1029" s="405">
        <f t="shared" si="1432"/>
        <v>0</v>
      </c>
      <c r="Q1029" s="407">
        <f t="shared" si="1432"/>
        <v>0</v>
      </c>
      <c r="R1029" s="402">
        <f t="shared" si="1432"/>
        <v>0</v>
      </c>
      <c r="S1029" s="406">
        <f t="shared" si="1432"/>
        <v>0</v>
      </c>
      <c r="T1029" s="406">
        <f t="shared" si="1432"/>
        <v>0</v>
      </c>
      <c r="U1029" s="406">
        <f t="shared" si="1432"/>
        <v>0</v>
      </c>
      <c r="V1029" s="406">
        <f t="shared" si="1432"/>
        <v>0</v>
      </c>
      <c r="W1029" s="406">
        <f t="shared" si="1432"/>
        <v>0</v>
      </c>
      <c r="X1029" s="406">
        <f t="shared" si="1432"/>
        <v>0</v>
      </c>
      <c r="Y1029" s="406">
        <f t="shared" si="1432"/>
        <v>0</v>
      </c>
      <c r="Z1029" s="406">
        <f t="shared" si="1432"/>
        <v>0</v>
      </c>
      <c r="AA1029" s="406">
        <f t="shared" si="1432"/>
        <v>0</v>
      </c>
      <c r="AB1029" s="407">
        <f t="shared" si="1432"/>
        <v>0</v>
      </c>
      <c r="AC1029" s="407">
        <f t="shared" si="1432"/>
        <v>0</v>
      </c>
      <c r="AD1029" s="909"/>
      <c r="AE1029" s="910"/>
      <c r="AF1029" s="911"/>
    </row>
    <row r="1030" spans="1:32" ht="15" customHeight="1" outlineLevel="1" x14ac:dyDescent="0.2">
      <c r="A1030" s="222">
        <v>348</v>
      </c>
      <c r="B1030" s="499"/>
      <c r="C1030" s="483"/>
      <c r="D1030" s="483"/>
      <c r="E1030" s="486"/>
      <c r="F1030" s="880" t="str">
        <f>'2. CAD NCCF'!F1030:L1030</f>
        <v>RSB type 1 insured, less stable, fixed term 30 day deposit</v>
      </c>
      <c r="G1030" s="881"/>
      <c r="H1030" s="881"/>
      <c r="I1030" s="881"/>
      <c r="J1030" s="881"/>
      <c r="K1030" s="881"/>
      <c r="L1030" s="882"/>
      <c r="M1030" s="400">
        <f>'2. CAD NCCF'!M1030+'3. USD NCCF'!M1030+'4. EUR NCCF'!M1030+'5. GBP NCCF'!M1030+'6. Other(Incld) NCCF'!M1030</f>
        <v>0</v>
      </c>
      <c r="N1030" s="411">
        <f>'2. CAD NCCF'!N1030+'3. USD NCCF'!N1030+'4. EUR NCCF'!N1030+'5. GBP NCCF'!N1030+'6. Other(Incld) NCCF'!N1030</f>
        <v>0</v>
      </c>
      <c r="O1030" s="414">
        <f>'2. CAD NCCF'!O1030+'3. USD NCCF'!O1030+'4. EUR NCCF'!O1030+'5. GBP NCCF'!O1030+'6. Other(Incld) NCCF'!O1030</f>
        <v>0</v>
      </c>
      <c r="P1030" s="414">
        <f>'2. CAD NCCF'!P1030+'3. USD NCCF'!P1030+'4. EUR NCCF'!P1030+'5. GBP NCCF'!P1030+'6. Other(Incld) NCCF'!P1030</f>
        <v>0</v>
      </c>
      <c r="Q1030" s="415">
        <f>'2. CAD NCCF'!Q1030+'3. USD NCCF'!Q1030+'4. EUR NCCF'!Q1030+'5. GBP NCCF'!Q1030+'6. Other(Incld) NCCF'!Q1030</f>
        <v>0</v>
      </c>
      <c r="R1030" s="411">
        <f>'2. CAD NCCF'!R1030+'3. USD NCCF'!R1030+'4. EUR NCCF'!R1030+'5. GBP NCCF'!R1030+'6. Other(Incld) NCCF'!R1030</f>
        <v>0</v>
      </c>
      <c r="S1030" s="414">
        <f>'2. CAD NCCF'!S1030+'3. USD NCCF'!S1030+'4. EUR NCCF'!S1030+'5. GBP NCCF'!S1030+'6. Other(Incld) NCCF'!S1030</f>
        <v>0</v>
      </c>
      <c r="T1030" s="414">
        <f>'2. CAD NCCF'!T1030+'3. USD NCCF'!T1030+'4. EUR NCCF'!T1030+'5. GBP NCCF'!T1030+'6. Other(Incld) NCCF'!T1030</f>
        <v>0</v>
      </c>
      <c r="U1030" s="414">
        <f>'2. CAD NCCF'!U1030+'3. USD NCCF'!U1030+'4. EUR NCCF'!U1030+'5. GBP NCCF'!U1030+'6. Other(Incld) NCCF'!U1030</f>
        <v>0</v>
      </c>
      <c r="V1030" s="414">
        <f>'2. CAD NCCF'!V1030+'3. USD NCCF'!V1030+'4. EUR NCCF'!V1030+'5. GBP NCCF'!V1030+'6. Other(Incld) NCCF'!V1030</f>
        <v>0</v>
      </c>
      <c r="W1030" s="414">
        <f>'2. CAD NCCF'!W1030+'3. USD NCCF'!W1030+'4. EUR NCCF'!W1030+'5. GBP NCCF'!W1030+'6. Other(Incld) NCCF'!W1030</f>
        <v>0</v>
      </c>
      <c r="X1030" s="414">
        <f>'2. CAD NCCF'!X1030+'3. USD NCCF'!X1030+'4. EUR NCCF'!X1030+'5. GBP NCCF'!X1030+'6. Other(Incld) NCCF'!X1030</f>
        <v>0</v>
      </c>
      <c r="Y1030" s="414">
        <f>'2. CAD NCCF'!Y1030+'3. USD NCCF'!Y1030+'4. EUR NCCF'!Y1030+'5. GBP NCCF'!Y1030+'6. Other(Incld) NCCF'!Y1030</f>
        <v>0</v>
      </c>
      <c r="Z1030" s="414">
        <f>'2. CAD NCCF'!Z1030+'3. USD NCCF'!Z1030+'4. EUR NCCF'!Z1030+'5. GBP NCCF'!Z1030+'6. Other(Incld) NCCF'!Z1030</f>
        <v>0</v>
      </c>
      <c r="AA1030" s="414">
        <f>'2. CAD NCCF'!AA1030+'3. USD NCCF'!AA1030+'4. EUR NCCF'!AA1030+'5. GBP NCCF'!AA1030+'6. Other(Incld) NCCF'!AA1030</f>
        <v>0</v>
      </c>
      <c r="AB1030" s="414">
        <f>'2. CAD NCCF'!AB1030+'3. USD NCCF'!AB1030+'4. EUR NCCF'!AB1030+'5. GBP NCCF'!AB1030+'6. Other(Incld) NCCF'!AB1030</f>
        <v>0</v>
      </c>
      <c r="AC1030" s="400">
        <f>'2. CAD NCCF'!AC1030+'3. USD NCCF'!AC1030+'4. EUR NCCF'!AC1030+'5. GBP NCCF'!AC1030+'6. Other(Incld) NCCF'!AC1030</f>
        <v>0</v>
      </c>
      <c r="AD1030" s="909"/>
      <c r="AE1030" s="910"/>
      <c r="AF1030" s="911"/>
    </row>
    <row r="1031" spans="1:32" ht="15" customHeight="1" outlineLevel="1" x14ac:dyDescent="0.2">
      <c r="A1031" s="222">
        <v>349</v>
      </c>
      <c r="B1031" s="499"/>
      <c r="C1031" s="483"/>
      <c r="D1031" s="483"/>
      <c r="E1031" s="486"/>
      <c r="F1031" s="880" t="str">
        <f>'2. CAD NCCF'!F1031:L1031</f>
        <v>RSB type 1 insured, less stable, fixed term 60 day deposit</v>
      </c>
      <c r="G1031" s="881"/>
      <c r="H1031" s="881"/>
      <c r="I1031" s="881"/>
      <c r="J1031" s="881"/>
      <c r="K1031" s="881"/>
      <c r="L1031" s="882"/>
      <c r="M1031" s="400">
        <f>'2. CAD NCCF'!M1031+'3. USD NCCF'!M1031+'4. EUR NCCF'!M1031+'5. GBP NCCF'!M1031+'6. Other(Incld) NCCF'!M1031</f>
        <v>0</v>
      </c>
      <c r="N1031" s="411">
        <f>'2. CAD NCCF'!N1031+'3. USD NCCF'!N1031+'4. EUR NCCF'!N1031+'5. GBP NCCF'!N1031+'6. Other(Incld) NCCF'!N1031</f>
        <v>0</v>
      </c>
      <c r="O1031" s="414">
        <f>'2. CAD NCCF'!O1031+'3. USD NCCF'!O1031+'4. EUR NCCF'!O1031+'5. GBP NCCF'!O1031+'6. Other(Incld) NCCF'!O1031</f>
        <v>0</v>
      </c>
      <c r="P1031" s="414">
        <f>'2. CAD NCCF'!P1031+'3. USD NCCF'!P1031+'4. EUR NCCF'!P1031+'5. GBP NCCF'!P1031+'6. Other(Incld) NCCF'!P1031</f>
        <v>0</v>
      </c>
      <c r="Q1031" s="415">
        <f>'2. CAD NCCF'!Q1031+'3. USD NCCF'!Q1031+'4. EUR NCCF'!Q1031+'5. GBP NCCF'!Q1031+'6. Other(Incld) NCCF'!Q1031</f>
        <v>0</v>
      </c>
      <c r="R1031" s="411">
        <f>'2. CAD NCCF'!R1031+'3. USD NCCF'!R1031+'4. EUR NCCF'!R1031+'5. GBP NCCF'!R1031+'6. Other(Incld) NCCF'!R1031</f>
        <v>0</v>
      </c>
      <c r="S1031" s="414">
        <f>'2. CAD NCCF'!S1031+'3. USD NCCF'!S1031+'4. EUR NCCF'!S1031+'5. GBP NCCF'!S1031+'6. Other(Incld) NCCF'!S1031</f>
        <v>0</v>
      </c>
      <c r="T1031" s="414">
        <f>'2. CAD NCCF'!T1031+'3. USD NCCF'!T1031+'4. EUR NCCF'!T1031+'5. GBP NCCF'!T1031+'6. Other(Incld) NCCF'!T1031</f>
        <v>0</v>
      </c>
      <c r="U1031" s="414">
        <f>'2. CAD NCCF'!U1031+'3. USD NCCF'!U1031+'4. EUR NCCF'!U1031+'5. GBP NCCF'!U1031+'6. Other(Incld) NCCF'!U1031</f>
        <v>0</v>
      </c>
      <c r="V1031" s="414">
        <f>'2. CAD NCCF'!V1031+'3. USD NCCF'!V1031+'4. EUR NCCF'!V1031+'5. GBP NCCF'!V1031+'6. Other(Incld) NCCF'!V1031</f>
        <v>0</v>
      </c>
      <c r="W1031" s="414">
        <f>'2. CAD NCCF'!W1031+'3. USD NCCF'!W1031+'4. EUR NCCF'!W1031+'5. GBP NCCF'!W1031+'6. Other(Incld) NCCF'!W1031</f>
        <v>0</v>
      </c>
      <c r="X1031" s="414">
        <f>'2. CAD NCCF'!X1031+'3. USD NCCF'!X1031+'4. EUR NCCF'!X1031+'5. GBP NCCF'!X1031+'6. Other(Incld) NCCF'!X1031</f>
        <v>0</v>
      </c>
      <c r="Y1031" s="414">
        <f>'2. CAD NCCF'!Y1031+'3. USD NCCF'!Y1031+'4. EUR NCCF'!Y1031+'5. GBP NCCF'!Y1031+'6. Other(Incld) NCCF'!Y1031</f>
        <v>0</v>
      </c>
      <c r="Z1031" s="414">
        <f>'2. CAD NCCF'!Z1031+'3. USD NCCF'!Z1031+'4. EUR NCCF'!Z1031+'5. GBP NCCF'!Z1031+'6. Other(Incld) NCCF'!Z1031</f>
        <v>0</v>
      </c>
      <c r="AA1031" s="414">
        <f>'2. CAD NCCF'!AA1031+'3. USD NCCF'!AA1031+'4. EUR NCCF'!AA1031+'5. GBP NCCF'!AA1031+'6. Other(Incld) NCCF'!AA1031</f>
        <v>0</v>
      </c>
      <c r="AB1031" s="414">
        <f>'2. CAD NCCF'!AB1031+'3. USD NCCF'!AB1031+'4. EUR NCCF'!AB1031+'5. GBP NCCF'!AB1031+'6. Other(Incld) NCCF'!AB1031</f>
        <v>0</v>
      </c>
      <c r="AC1031" s="400">
        <f>'2. CAD NCCF'!AC1031+'3. USD NCCF'!AC1031+'4. EUR NCCF'!AC1031+'5. GBP NCCF'!AC1031+'6. Other(Incld) NCCF'!AC1031</f>
        <v>0</v>
      </c>
      <c r="AD1031" s="909"/>
      <c r="AE1031" s="910"/>
      <c r="AF1031" s="911"/>
    </row>
    <row r="1032" spans="1:32" ht="15" customHeight="1" outlineLevel="1" x14ac:dyDescent="0.2">
      <c r="A1032" s="222">
        <v>350</v>
      </c>
      <c r="B1032" s="499"/>
      <c r="C1032" s="483"/>
      <c r="D1032" s="483"/>
      <c r="E1032" s="486"/>
      <c r="F1032" s="880" t="str">
        <f>'2. CAD NCCF'!F1032:L1032</f>
        <v>RSB type 1 insured, less stable, fixed term 90 day deposit</v>
      </c>
      <c r="G1032" s="881"/>
      <c r="H1032" s="881"/>
      <c r="I1032" s="881"/>
      <c r="J1032" s="881"/>
      <c r="K1032" s="881"/>
      <c r="L1032" s="882"/>
      <c r="M1032" s="400">
        <f>'2. CAD NCCF'!M1032+'3. USD NCCF'!M1032+'4. EUR NCCF'!M1032+'5. GBP NCCF'!M1032+'6. Other(Incld) NCCF'!M1032</f>
        <v>0</v>
      </c>
      <c r="N1032" s="411">
        <f>'2. CAD NCCF'!N1032+'3. USD NCCF'!N1032+'4. EUR NCCF'!N1032+'5. GBP NCCF'!N1032+'6. Other(Incld) NCCF'!N1032</f>
        <v>0</v>
      </c>
      <c r="O1032" s="414">
        <f>'2. CAD NCCF'!O1032+'3. USD NCCF'!O1032+'4. EUR NCCF'!O1032+'5. GBP NCCF'!O1032+'6. Other(Incld) NCCF'!O1032</f>
        <v>0</v>
      </c>
      <c r="P1032" s="414">
        <f>'2. CAD NCCF'!P1032+'3. USD NCCF'!P1032+'4. EUR NCCF'!P1032+'5. GBP NCCF'!P1032+'6. Other(Incld) NCCF'!P1032</f>
        <v>0</v>
      </c>
      <c r="Q1032" s="415">
        <f>'2. CAD NCCF'!Q1032+'3. USD NCCF'!Q1032+'4. EUR NCCF'!Q1032+'5. GBP NCCF'!Q1032+'6. Other(Incld) NCCF'!Q1032</f>
        <v>0</v>
      </c>
      <c r="R1032" s="411">
        <f>'2. CAD NCCF'!R1032+'3. USD NCCF'!R1032+'4. EUR NCCF'!R1032+'5. GBP NCCF'!R1032+'6. Other(Incld) NCCF'!R1032</f>
        <v>0</v>
      </c>
      <c r="S1032" s="414">
        <f>'2. CAD NCCF'!S1032+'3. USD NCCF'!S1032+'4. EUR NCCF'!S1032+'5. GBP NCCF'!S1032+'6. Other(Incld) NCCF'!S1032</f>
        <v>0</v>
      </c>
      <c r="T1032" s="414">
        <f>'2. CAD NCCF'!T1032+'3. USD NCCF'!T1032+'4. EUR NCCF'!T1032+'5. GBP NCCF'!T1032+'6. Other(Incld) NCCF'!T1032</f>
        <v>0</v>
      </c>
      <c r="U1032" s="414">
        <f>'2. CAD NCCF'!U1032+'3. USD NCCF'!U1032+'4. EUR NCCF'!U1032+'5. GBP NCCF'!U1032+'6. Other(Incld) NCCF'!U1032</f>
        <v>0</v>
      </c>
      <c r="V1032" s="414">
        <f>'2. CAD NCCF'!V1032+'3. USD NCCF'!V1032+'4. EUR NCCF'!V1032+'5. GBP NCCF'!V1032+'6. Other(Incld) NCCF'!V1032</f>
        <v>0</v>
      </c>
      <c r="W1032" s="414">
        <f>'2. CAD NCCF'!W1032+'3. USD NCCF'!W1032+'4. EUR NCCF'!W1032+'5. GBP NCCF'!W1032+'6. Other(Incld) NCCF'!W1032</f>
        <v>0</v>
      </c>
      <c r="X1032" s="414">
        <f>'2. CAD NCCF'!X1032+'3. USD NCCF'!X1032+'4. EUR NCCF'!X1032+'5. GBP NCCF'!X1032+'6. Other(Incld) NCCF'!X1032</f>
        <v>0</v>
      </c>
      <c r="Y1032" s="414">
        <f>'2. CAD NCCF'!Y1032+'3. USD NCCF'!Y1032+'4. EUR NCCF'!Y1032+'5. GBP NCCF'!Y1032+'6. Other(Incld) NCCF'!Y1032</f>
        <v>0</v>
      </c>
      <c r="Z1032" s="414">
        <f>'2. CAD NCCF'!Z1032+'3. USD NCCF'!Z1032+'4. EUR NCCF'!Z1032+'5. GBP NCCF'!Z1032+'6. Other(Incld) NCCF'!Z1032</f>
        <v>0</v>
      </c>
      <c r="AA1032" s="414">
        <f>'2. CAD NCCF'!AA1032+'3. USD NCCF'!AA1032+'4. EUR NCCF'!AA1032+'5. GBP NCCF'!AA1032+'6. Other(Incld) NCCF'!AA1032</f>
        <v>0</v>
      </c>
      <c r="AB1032" s="414">
        <f>'2. CAD NCCF'!AB1032+'3. USD NCCF'!AB1032+'4. EUR NCCF'!AB1032+'5. GBP NCCF'!AB1032+'6. Other(Incld) NCCF'!AB1032</f>
        <v>0</v>
      </c>
      <c r="AC1032" s="400">
        <f>'2. CAD NCCF'!AC1032+'3. USD NCCF'!AC1032+'4. EUR NCCF'!AC1032+'5. GBP NCCF'!AC1032+'6. Other(Incld) NCCF'!AC1032</f>
        <v>0</v>
      </c>
      <c r="AD1032" s="909"/>
      <c r="AE1032" s="910"/>
      <c r="AF1032" s="911"/>
    </row>
    <row r="1033" spans="1:32" ht="15" customHeight="1" outlineLevel="1" x14ac:dyDescent="0.2">
      <c r="A1033" s="222">
        <v>351</v>
      </c>
      <c r="B1033" s="499"/>
      <c r="C1033" s="483"/>
      <c r="D1033" s="483"/>
      <c r="E1033" s="486"/>
      <c r="F1033" s="880" t="str">
        <f>'2. CAD NCCF'!F1033:L1033</f>
        <v>RSB type 1 insured, less stable, fixed term 180 day deposit</v>
      </c>
      <c r="G1033" s="881"/>
      <c r="H1033" s="881"/>
      <c r="I1033" s="881"/>
      <c r="J1033" s="881"/>
      <c r="K1033" s="881"/>
      <c r="L1033" s="882"/>
      <c r="M1033" s="400">
        <f>'2. CAD NCCF'!M1033+'3. USD NCCF'!M1033+'4. EUR NCCF'!M1033+'5. GBP NCCF'!M1033+'6. Other(Incld) NCCF'!M1033</f>
        <v>0</v>
      </c>
      <c r="N1033" s="411">
        <f>'2. CAD NCCF'!N1033+'3. USD NCCF'!N1033+'4. EUR NCCF'!N1033+'5. GBP NCCF'!N1033+'6. Other(Incld) NCCF'!N1033</f>
        <v>0</v>
      </c>
      <c r="O1033" s="414">
        <f>'2. CAD NCCF'!O1033+'3. USD NCCF'!O1033+'4. EUR NCCF'!O1033+'5. GBP NCCF'!O1033+'6. Other(Incld) NCCF'!O1033</f>
        <v>0</v>
      </c>
      <c r="P1033" s="414">
        <f>'2. CAD NCCF'!P1033+'3. USD NCCF'!P1033+'4. EUR NCCF'!P1033+'5. GBP NCCF'!P1033+'6. Other(Incld) NCCF'!P1033</f>
        <v>0</v>
      </c>
      <c r="Q1033" s="415">
        <f>'2. CAD NCCF'!Q1033+'3. USD NCCF'!Q1033+'4. EUR NCCF'!Q1033+'5. GBP NCCF'!Q1033+'6. Other(Incld) NCCF'!Q1033</f>
        <v>0</v>
      </c>
      <c r="R1033" s="411">
        <f>'2. CAD NCCF'!R1033+'3. USD NCCF'!R1033+'4. EUR NCCF'!R1033+'5. GBP NCCF'!R1033+'6. Other(Incld) NCCF'!R1033</f>
        <v>0</v>
      </c>
      <c r="S1033" s="414">
        <f>'2. CAD NCCF'!S1033+'3. USD NCCF'!S1033+'4. EUR NCCF'!S1033+'5. GBP NCCF'!S1033+'6. Other(Incld) NCCF'!S1033</f>
        <v>0</v>
      </c>
      <c r="T1033" s="414">
        <f>'2. CAD NCCF'!T1033+'3. USD NCCF'!T1033+'4. EUR NCCF'!T1033+'5. GBP NCCF'!T1033+'6. Other(Incld) NCCF'!T1033</f>
        <v>0</v>
      </c>
      <c r="U1033" s="414">
        <f>'2. CAD NCCF'!U1033+'3. USD NCCF'!U1033+'4. EUR NCCF'!U1033+'5. GBP NCCF'!U1033+'6. Other(Incld) NCCF'!U1033</f>
        <v>0</v>
      </c>
      <c r="V1033" s="414">
        <f>'2. CAD NCCF'!V1033+'3. USD NCCF'!V1033+'4. EUR NCCF'!V1033+'5. GBP NCCF'!V1033+'6. Other(Incld) NCCF'!V1033</f>
        <v>0</v>
      </c>
      <c r="W1033" s="414">
        <f>'2. CAD NCCF'!W1033+'3. USD NCCF'!W1033+'4. EUR NCCF'!W1033+'5. GBP NCCF'!W1033+'6. Other(Incld) NCCF'!W1033</f>
        <v>0</v>
      </c>
      <c r="X1033" s="414">
        <f>'2. CAD NCCF'!X1033+'3. USD NCCF'!X1033+'4. EUR NCCF'!X1033+'5. GBP NCCF'!X1033+'6. Other(Incld) NCCF'!X1033</f>
        <v>0</v>
      </c>
      <c r="Y1033" s="414">
        <f>'2. CAD NCCF'!Y1033+'3. USD NCCF'!Y1033+'4. EUR NCCF'!Y1033+'5. GBP NCCF'!Y1033+'6. Other(Incld) NCCF'!Y1033</f>
        <v>0</v>
      </c>
      <c r="Z1033" s="414">
        <f>'2. CAD NCCF'!Z1033+'3. USD NCCF'!Z1033+'4. EUR NCCF'!Z1033+'5. GBP NCCF'!Z1033+'6. Other(Incld) NCCF'!Z1033</f>
        <v>0</v>
      </c>
      <c r="AA1033" s="414">
        <f>'2. CAD NCCF'!AA1033+'3. USD NCCF'!AA1033+'4. EUR NCCF'!AA1033+'5. GBP NCCF'!AA1033+'6. Other(Incld) NCCF'!AA1033</f>
        <v>0</v>
      </c>
      <c r="AB1033" s="414">
        <f>'2. CAD NCCF'!AB1033+'3. USD NCCF'!AB1033+'4. EUR NCCF'!AB1033+'5. GBP NCCF'!AB1033+'6. Other(Incld) NCCF'!AB1033</f>
        <v>0</v>
      </c>
      <c r="AC1033" s="400">
        <f>'2. CAD NCCF'!AC1033+'3. USD NCCF'!AC1033+'4. EUR NCCF'!AC1033+'5. GBP NCCF'!AC1033+'6. Other(Incld) NCCF'!AC1033</f>
        <v>0</v>
      </c>
      <c r="AD1033" s="909"/>
      <c r="AE1033" s="910"/>
      <c r="AF1033" s="911"/>
    </row>
    <row r="1034" spans="1:32" ht="15" customHeight="1" outlineLevel="1" x14ac:dyDescent="0.2">
      <c r="A1034" s="222">
        <v>352</v>
      </c>
      <c r="B1034" s="499"/>
      <c r="C1034" s="483"/>
      <c r="D1034" s="483"/>
      <c r="E1034" s="486"/>
      <c r="F1034" s="880" t="str">
        <f>'2. CAD NCCF'!F1034:L1034</f>
        <v>RSB type 1 insured, less stable, fixed term 1 year deposit</v>
      </c>
      <c r="G1034" s="881"/>
      <c r="H1034" s="881"/>
      <c r="I1034" s="881"/>
      <c r="J1034" s="881"/>
      <c r="K1034" s="881"/>
      <c r="L1034" s="882"/>
      <c r="M1034" s="400">
        <f>'2. CAD NCCF'!M1034+'3. USD NCCF'!M1034+'4. EUR NCCF'!M1034+'5. GBP NCCF'!M1034+'6. Other(Incld) NCCF'!M1034</f>
        <v>0</v>
      </c>
      <c r="N1034" s="411">
        <f>'2. CAD NCCF'!N1034+'3. USD NCCF'!N1034+'4. EUR NCCF'!N1034+'5. GBP NCCF'!N1034+'6. Other(Incld) NCCF'!N1034</f>
        <v>0</v>
      </c>
      <c r="O1034" s="414">
        <f>'2. CAD NCCF'!O1034+'3. USD NCCF'!O1034+'4. EUR NCCF'!O1034+'5. GBP NCCF'!O1034+'6. Other(Incld) NCCF'!O1034</f>
        <v>0</v>
      </c>
      <c r="P1034" s="414">
        <f>'2. CAD NCCF'!P1034+'3. USD NCCF'!P1034+'4. EUR NCCF'!P1034+'5. GBP NCCF'!P1034+'6. Other(Incld) NCCF'!P1034</f>
        <v>0</v>
      </c>
      <c r="Q1034" s="415">
        <f>'2. CAD NCCF'!Q1034+'3. USD NCCF'!Q1034+'4. EUR NCCF'!Q1034+'5. GBP NCCF'!Q1034+'6. Other(Incld) NCCF'!Q1034</f>
        <v>0</v>
      </c>
      <c r="R1034" s="411">
        <f>'2. CAD NCCF'!R1034+'3. USD NCCF'!R1034+'4. EUR NCCF'!R1034+'5. GBP NCCF'!R1034+'6. Other(Incld) NCCF'!R1034</f>
        <v>0</v>
      </c>
      <c r="S1034" s="414">
        <f>'2. CAD NCCF'!S1034+'3. USD NCCF'!S1034+'4. EUR NCCF'!S1034+'5. GBP NCCF'!S1034+'6. Other(Incld) NCCF'!S1034</f>
        <v>0</v>
      </c>
      <c r="T1034" s="414">
        <f>'2. CAD NCCF'!T1034+'3. USD NCCF'!T1034+'4. EUR NCCF'!T1034+'5. GBP NCCF'!T1034+'6. Other(Incld) NCCF'!T1034</f>
        <v>0</v>
      </c>
      <c r="U1034" s="414">
        <f>'2. CAD NCCF'!U1034+'3. USD NCCF'!U1034+'4. EUR NCCF'!U1034+'5. GBP NCCF'!U1034+'6. Other(Incld) NCCF'!U1034</f>
        <v>0</v>
      </c>
      <c r="V1034" s="414">
        <f>'2. CAD NCCF'!V1034+'3. USD NCCF'!V1034+'4. EUR NCCF'!V1034+'5. GBP NCCF'!V1034+'6. Other(Incld) NCCF'!V1034</f>
        <v>0</v>
      </c>
      <c r="W1034" s="414">
        <f>'2. CAD NCCF'!W1034+'3. USD NCCF'!W1034+'4. EUR NCCF'!W1034+'5. GBP NCCF'!W1034+'6. Other(Incld) NCCF'!W1034</f>
        <v>0</v>
      </c>
      <c r="X1034" s="414">
        <f>'2. CAD NCCF'!X1034+'3. USD NCCF'!X1034+'4. EUR NCCF'!X1034+'5. GBP NCCF'!X1034+'6. Other(Incld) NCCF'!X1034</f>
        <v>0</v>
      </c>
      <c r="Y1034" s="414">
        <f>'2. CAD NCCF'!Y1034+'3. USD NCCF'!Y1034+'4. EUR NCCF'!Y1034+'5. GBP NCCF'!Y1034+'6. Other(Incld) NCCF'!Y1034</f>
        <v>0</v>
      </c>
      <c r="Z1034" s="414">
        <f>'2. CAD NCCF'!Z1034+'3. USD NCCF'!Z1034+'4. EUR NCCF'!Z1034+'5. GBP NCCF'!Z1034+'6. Other(Incld) NCCF'!Z1034</f>
        <v>0</v>
      </c>
      <c r="AA1034" s="414">
        <f>'2. CAD NCCF'!AA1034+'3. USD NCCF'!AA1034+'4. EUR NCCF'!AA1034+'5. GBP NCCF'!AA1034+'6. Other(Incld) NCCF'!AA1034</f>
        <v>0</v>
      </c>
      <c r="AB1034" s="414">
        <f>'2. CAD NCCF'!AB1034+'3. USD NCCF'!AB1034+'4. EUR NCCF'!AB1034+'5. GBP NCCF'!AB1034+'6. Other(Incld) NCCF'!AB1034</f>
        <v>0</v>
      </c>
      <c r="AC1034" s="400">
        <f>'2. CAD NCCF'!AC1034+'3. USD NCCF'!AC1034+'4. EUR NCCF'!AC1034+'5. GBP NCCF'!AC1034+'6. Other(Incld) NCCF'!AC1034</f>
        <v>0</v>
      </c>
      <c r="AD1034" s="909"/>
      <c r="AE1034" s="910"/>
      <c r="AF1034" s="911"/>
    </row>
    <row r="1035" spans="1:32" ht="15" customHeight="1" outlineLevel="1" x14ac:dyDescent="0.2">
      <c r="A1035" s="222">
        <v>353</v>
      </c>
      <c r="B1035" s="499"/>
      <c r="C1035" s="257"/>
      <c r="D1035" s="257"/>
      <c r="E1035" s="258"/>
      <c r="F1035" s="880" t="str">
        <f>'2. CAD NCCF'!F1035:L1035</f>
        <v>RSB type 1 insured, less stable, fixed term &gt; 1 year deposit</v>
      </c>
      <c r="G1035" s="881"/>
      <c r="H1035" s="881"/>
      <c r="I1035" s="881"/>
      <c r="J1035" s="881"/>
      <c r="K1035" s="881"/>
      <c r="L1035" s="882"/>
      <c r="M1035" s="400">
        <f>'2. CAD NCCF'!M1035+'3. USD NCCF'!M1035+'4. EUR NCCF'!M1035+'5. GBP NCCF'!M1035+'6. Other(Incld) NCCF'!M1035</f>
        <v>0</v>
      </c>
      <c r="N1035" s="411">
        <f>'2. CAD NCCF'!N1035+'3. USD NCCF'!N1035+'4. EUR NCCF'!N1035+'5. GBP NCCF'!N1035+'6. Other(Incld) NCCF'!N1035</f>
        <v>0</v>
      </c>
      <c r="O1035" s="414">
        <f>'2. CAD NCCF'!O1035+'3. USD NCCF'!O1035+'4. EUR NCCF'!O1035+'5. GBP NCCF'!O1035+'6. Other(Incld) NCCF'!O1035</f>
        <v>0</v>
      </c>
      <c r="P1035" s="414">
        <f>'2. CAD NCCF'!P1035+'3. USD NCCF'!P1035+'4. EUR NCCF'!P1035+'5. GBP NCCF'!P1035+'6. Other(Incld) NCCF'!P1035</f>
        <v>0</v>
      </c>
      <c r="Q1035" s="415">
        <f>'2. CAD NCCF'!Q1035+'3. USD NCCF'!Q1035+'4. EUR NCCF'!Q1035+'5. GBP NCCF'!Q1035+'6. Other(Incld) NCCF'!Q1035</f>
        <v>0</v>
      </c>
      <c r="R1035" s="411">
        <f>'2. CAD NCCF'!R1035+'3. USD NCCF'!R1035+'4. EUR NCCF'!R1035+'5. GBP NCCF'!R1035+'6. Other(Incld) NCCF'!R1035</f>
        <v>0</v>
      </c>
      <c r="S1035" s="414">
        <f>'2. CAD NCCF'!S1035+'3. USD NCCF'!S1035+'4. EUR NCCF'!S1035+'5. GBP NCCF'!S1035+'6. Other(Incld) NCCF'!S1035</f>
        <v>0</v>
      </c>
      <c r="T1035" s="414">
        <f>'2. CAD NCCF'!T1035+'3. USD NCCF'!T1035+'4. EUR NCCF'!T1035+'5. GBP NCCF'!T1035+'6. Other(Incld) NCCF'!T1035</f>
        <v>0</v>
      </c>
      <c r="U1035" s="414">
        <f>'2. CAD NCCF'!U1035+'3. USD NCCF'!U1035+'4. EUR NCCF'!U1035+'5. GBP NCCF'!U1035+'6. Other(Incld) NCCF'!U1035</f>
        <v>0</v>
      </c>
      <c r="V1035" s="414">
        <f>'2. CAD NCCF'!V1035+'3. USD NCCF'!V1035+'4. EUR NCCF'!V1035+'5. GBP NCCF'!V1035+'6. Other(Incld) NCCF'!V1035</f>
        <v>0</v>
      </c>
      <c r="W1035" s="414">
        <f>'2. CAD NCCF'!W1035+'3. USD NCCF'!W1035+'4. EUR NCCF'!W1035+'5. GBP NCCF'!W1035+'6. Other(Incld) NCCF'!W1035</f>
        <v>0</v>
      </c>
      <c r="X1035" s="414">
        <f>'2. CAD NCCF'!X1035+'3. USD NCCF'!X1035+'4. EUR NCCF'!X1035+'5. GBP NCCF'!X1035+'6. Other(Incld) NCCF'!X1035</f>
        <v>0</v>
      </c>
      <c r="Y1035" s="414">
        <f>'2. CAD NCCF'!Y1035+'3. USD NCCF'!Y1035+'4. EUR NCCF'!Y1035+'5. GBP NCCF'!Y1035+'6. Other(Incld) NCCF'!Y1035</f>
        <v>0</v>
      </c>
      <c r="Z1035" s="414">
        <f>'2. CAD NCCF'!Z1035+'3. USD NCCF'!Z1035+'4. EUR NCCF'!Z1035+'5. GBP NCCF'!Z1035+'6. Other(Incld) NCCF'!Z1035</f>
        <v>0</v>
      </c>
      <c r="AA1035" s="414">
        <f>'2. CAD NCCF'!AA1035+'3. USD NCCF'!AA1035+'4. EUR NCCF'!AA1035+'5. GBP NCCF'!AA1035+'6. Other(Incld) NCCF'!AA1035</f>
        <v>0</v>
      </c>
      <c r="AB1035" s="414">
        <f>'2. CAD NCCF'!AB1035+'3. USD NCCF'!AB1035+'4. EUR NCCF'!AB1035+'5. GBP NCCF'!AB1035+'6. Other(Incld) NCCF'!AB1035</f>
        <v>0</v>
      </c>
      <c r="AC1035" s="400">
        <f>'2. CAD NCCF'!AC1035+'3. USD NCCF'!AC1035+'4. EUR NCCF'!AC1035+'5. GBP NCCF'!AC1035+'6. Other(Incld) NCCF'!AC1035</f>
        <v>0</v>
      </c>
      <c r="AD1035" s="909"/>
      <c r="AE1035" s="910"/>
      <c r="AF1035" s="911"/>
    </row>
    <row r="1036" spans="1:32" ht="15" customHeight="1" outlineLevel="1" x14ac:dyDescent="0.2">
      <c r="A1036" s="222">
        <v>354</v>
      </c>
      <c r="B1036" s="499"/>
      <c r="C1036" s="257"/>
      <c r="D1036" s="265"/>
      <c r="E1036" s="877" t="str">
        <f>'2. CAD NCCF'!E1036:L1036</f>
        <v>RSB fixed term deposits - Type 2 insured, stable</v>
      </c>
      <c r="F1036" s="878"/>
      <c r="G1036" s="878"/>
      <c r="H1036" s="878"/>
      <c r="I1036" s="878"/>
      <c r="J1036" s="878"/>
      <c r="K1036" s="878"/>
      <c r="L1036" s="879"/>
      <c r="M1036" s="399">
        <f>SUBTOTAL(9,M1037:M1042)</f>
        <v>0</v>
      </c>
      <c r="N1036" s="402">
        <f t="shared" ref="N1036:AC1036" si="1433">SUBTOTAL(9,N1037:N1042)</f>
        <v>0</v>
      </c>
      <c r="O1036" s="406">
        <f t="shared" si="1433"/>
        <v>0</v>
      </c>
      <c r="P1036" s="405">
        <f t="shared" si="1433"/>
        <v>0</v>
      </c>
      <c r="Q1036" s="407">
        <f t="shared" si="1433"/>
        <v>0</v>
      </c>
      <c r="R1036" s="402">
        <f t="shared" si="1433"/>
        <v>0</v>
      </c>
      <c r="S1036" s="406">
        <f t="shared" si="1433"/>
        <v>0</v>
      </c>
      <c r="T1036" s="406">
        <f t="shared" si="1433"/>
        <v>0</v>
      </c>
      <c r="U1036" s="406">
        <f t="shared" si="1433"/>
        <v>0</v>
      </c>
      <c r="V1036" s="406">
        <f t="shared" si="1433"/>
        <v>0</v>
      </c>
      <c r="W1036" s="406">
        <f t="shared" si="1433"/>
        <v>0</v>
      </c>
      <c r="X1036" s="406">
        <f t="shared" si="1433"/>
        <v>0</v>
      </c>
      <c r="Y1036" s="406">
        <f t="shared" si="1433"/>
        <v>0</v>
      </c>
      <c r="Z1036" s="406">
        <f t="shared" si="1433"/>
        <v>0</v>
      </c>
      <c r="AA1036" s="406">
        <f t="shared" si="1433"/>
        <v>0</v>
      </c>
      <c r="AB1036" s="407">
        <f t="shared" si="1433"/>
        <v>0</v>
      </c>
      <c r="AC1036" s="407">
        <f t="shared" si="1433"/>
        <v>0</v>
      </c>
      <c r="AD1036" s="909"/>
      <c r="AE1036" s="910"/>
      <c r="AF1036" s="911"/>
    </row>
    <row r="1037" spans="1:32" ht="15" customHeight="1" outlineLevel="1" x14ac:dyDescent="0.2">
      <c r="A1037" s="222">
        <v>355</v>
      </c>
      <c r="B1037" s="499"/>
      <c r="C1037" s="483"/>
      <c r="D1037" s="483"/>
      <c r="E1037" s="486"/>
      <c r="F1037" s="880" t="str">
        <f>'2. CAD NCCF'!F1037:L1037</f>
        <v>RSB type 2 insured, stable, fixed term 30 day deposit</v>
      </c>
      <c r="G1037" s="881"/>
      <c r="H1037" s="881"/>
      <c r="I1037" s="881"/>
      <c r="J1037" s="881"/>
      <c r="K1037" s="881"/>
      <c r="L1037" s="882"/>
      <c r="M1037" s="400">
        <f>'2. CAD NCCF'!M1037+'3. USD NCCF'!M1037+'4. EUR NCCF'!M1037+'5. GBP NCCF'!M1037+'6. Other(Incld) NCCF'!M1037</f>
        <v>0</v>
      </c>
      <c r="N1037" s="411">
        <f>'2. CAD NCCF'!N1037+'3. USD NCCF'!N1037+'4. EUR NCCF'!N1037+'5. GBP NCCF'!N1037+'6. Other(Incld) NCCF'!N1037</f>
        <v>0</v>
      </c>
      <c r="O1037" s="414">
        <f>'2. CAD NCCF'!O1037+'3. USD NCCF'!O1037+'4. EUR NCCF'!O1037+'5. GBP NCCF'!O1037+'6. Other(Incld) NCCF'!O1037</f>
        <v>0</v>
      </c>
      <c r="P1037" s="414">
        <f>'2. CAD NCCF'!P1037+'3. USD NCCF'!P1037+'4. EUR NCCF'!P1037+'5. GBP NCCF'!P1037+'6. Other(Incld) NCCF'!P1037</f>
        <v>0</v>
      </c>
      <c r="Q1037" s="415">
        <f>'2. CAD NCCF'!Q1037+'3. USD NCCF'!Q1037+'4. EUR NCCF'!Q1037+'5. GBP NCCF'!Q1037+'6. Other(Incld) NCCF'!Q1037</f>
        <v>0</v>
      </c>
      <c r="R1037" s="411">
        <f>'2. CAD NCCF'!R1037+'3. USD NCCF'!R1037+'4. EUR NCCF'!R1037+'5. GBP NCCF'!R1037+'6. Other(Incld) NCCF'!R1037</f>
        <v>0</v>
      </c>
      <c r="S1037" s="414">
        <f>'2. CAD NCCF'!S1037+'3. USD NCCF'!S1037+'4. EUR NCCF'!S1037+'5. GBP NCCF'!S1037+'6. Other(Incld) NCCF'!S1037</f>
        <v>0</v>
      </c>
      <c r="T1037" s="414">
        <f>'2. CAD NCCF'!T1037+'3. USD NCCF'!T1037+'4. EUR NCCF'!T1037+'5. GBP NCCF'!T1037+'6. Other(Incld) NCCF'!T1037</f>
        <v>0</v>
      </c>
      <c r="U1037" s="414">
        <f>'2. CAD NCCF'!U1037+'3. USD NCCF'!U1037+'4. EUR NCCF'!U1037+'5. GBP NCCF'!U1037+'6. Other(Incld) NCCF'!U1037</f>
        <v>0</v>
      </c>
      <c r="V1037" s="414">
        <f>'2. CAD NCCF'!V1037+'3. USD NCCF'!V1037+'4. EUR NCCF'!V1037+'5. GBP NCCF'!V1037+'6. Other(Incld) NCCF'!V1037</f>
        <v>0</v>
      </c>
      <c r="W1037" s="414">
        <f>'2. CAD NCCF'!W1037+'3. USD NCCF'!W1037+'4. EUR NCCF'!W1037+'5. GBP NCCF'!W1037+'6. Other(Incld) NCCF'!W1037</f>
        <v>0</v>
      </c>
      <c r="X1037" s="414">
        <f>'2. CAD NCCF'!X1037+'3. USD NCCF'!X1037+'4. EUR NCCF'!X1037+'5. GBP NCCF'!X1037+'6. Other(Incld) NCCF'!X1037</f>
        <v>0</v>
      </c>
      <c r="Y1037" s="414">
        <f>'2. CAD NCCF'!Y1037+'3. USD NCCF'!Y1037+'4. EUR NCCF'!Y1037+'5. GBP NCCF'!Y1037+'6. Other(Incld) NCCF'!Y1037</f>
        <v>0</v>
      </c>
      <c r="Z1037" s="414">
        <f>'2. CAD NCCF'!Z1037+'3. USD NCCF'!Z1037+'4. EUR NCCF'!Z1037+'5. GBP NCCF'!Z1037+'6. Other(Incld) NCCF'!Z1037</f>
        <v>0</v>
      </c>
      <c r="AA1037" s="414">
        <f>'2. CAD NCCF'!AA1037+'3. USD NCCF'!AA1037+'4. EUR NCCF'!AA1037+'5. GBP NCCF'!AA1037+'6. Other(Incld) NCCF'!AA1037</f>
        <v>0</v>
      </c>
      <c r="AB1037" s="414">
        <f>'2. CAD NCCF'!AB1037+'3. USD NCCF'!AB1037+'4. EUR NCCF'!AB1037+'5. GBP NCCF'!AB1037+'6. Other(Incld) NCCF'!AB1037</f>
        <v>0</v>
      </c>
      <c r="AC1037" s="400">
        <f>'2. CAD NCCF'!AC1037+'3. USD NCCF'!AC1037+'4. EUR NCCF'!AC1037+'5. GBP NCCF'!AC1037+'6. Other(Incld) NCCF'!AC1037</f>
        <v>0</v>
      </c>
      <c r="AD1037" s="909"/>
      <c r="AE1037" s="910"/>
      <c r="AF1037" s="911"/>
    </row>
    <row r="1038" spans="1:32" ht="15" customHeight="1" outlineLevel="1" x14ac:dyDescent="0.2">
      <c r="A1038" s="222">
        <v>356</v>
      </c>
      <c r="B1038" s="499"/>
      <c r="C1038" s="483"/>
      <c r="D1038" s="483"/>
      <c r="E1038" s="486"/>
      <c r="F1038" s="880" t="str">
        <f>'2. CAD NCCF'!F1038:L1038</f>
        <v>RSB type 2 insured, stable, fixed term 60 day deposit</v>
      </c>
      <c r="G1038" s="881"/>
      <c r="H1038" s="881"/>
      <c r="I1038" s="881"/>
      <c r="J1038" s="881"/>
      <c r="K1038" s="881"/>
      <c r="L1038" s="882"/>
      <c r="M1038" s="400">
        <f>'2. CAD NCCF'!M1038+'3. USD NCCF'!M1038+'4. EUR NCCF'!M1038+'5. GBP NCCF'!M1038+'6. Other(Incld) NCCF'!M1038</f>
        <v>0</v>
      </c>
      <c r="N1038" s="411">
        <f>'2. CAD NCCF'!N1038+'3. USD NCCF'!N1038+'4. EUR NCCF'!N1038+'5. GBP NCCF'!N1038+'6. Other(Incld) NCCF'!N1038</f>
        <v>0</v>
      </c>
      <c r="O1038" s="414">
        <f>'2. CAD NCCF'!O1038+'3. USD NCCF'!O1038+'4. EUR NCCF'!O1038+'5. GBP NCCF'!O1038+'6. Other(Incld) NCCF'!O1038</f>
        <v>0</v>
      </c>
      <c r="P1038" s="414">
        <f>'2. CAD NCCF'!P1038+'3. USD NCCF'!P1038+'4. EUR NCCF'!P1038+'5. GBP NCCF'!P1038+'6. Other(Incld) NCCF'!P1038</f>
        <v>0</v>
      </c>
      <c r="Q1038" s="415">
        <f>'2. CAD NCCF'!Q1038+'3. USD NCCF'!Q1038+'4. EUR NCCF'!Q1038+'5. GBP NCCF'!Q1038+'6. Other(Incld) NCCF'!Q1038</f>
        <v>0</v>
      </c>
      <c r="R1038" s="411">
        <f>'2. CAD NCCF'!R1038+'3. USD NCCF'!R1038+'4. EUR NCCF'!R1038+'5. GBP NCCF'!R1038+'6. Other(Incld) NCCF'!R1038</f>
        <v>0</v>
      </c>
      <c r="S1038" s="414">
        <f>'2. CAD NCCF'!S1038+'3. USD NCCF'!S1038+'4. EUR NCCF'!S1038+'5. GBP NCCF'!S1038+'6. Other(Incld) NCCF'!S1038</f>
        <v>0</v>
      </c>
      <c r="T1038" s="414">
        <f>'2. CAD NCCF'!T1038+'3. USD NCCF'!T1038+'4. EUR NCCF'!T1038+'5. GBP NCCF'!T1038+'6. Other(Incld) NCCF'!T1038</f>
        <v>0</v>
      </c>
      <c r="U1038" s="414">
        <f>'2. CAD NCCF'!U1038+'3. USD NCCF'!U1038+'4. EUR NCCF'!U1038+'5. GBP NCCF'!U1038+'6. Other(Incld) NCCF'!U1038</f>
        <v>0</v>
      </c>
      <c r="V1038" s="414">
        <f>'2. CAD NCCF'!V1038+'3. USD NCCF'!V1038+'4. EUR NCCF'!V1038+'5. GBP NCCF'!V1038+'6. Other(Incld) NCCF'!V1038</f>
        <v>0</v>
      </c>
      <c r="W1038" s="414">
        <f>'2. CAD NCCF'!W1038+'3. USD NCCF'!W1038+'4. EUR NCCF'!W1038+'5. GBP NCCF'!W1038+'6. Other(Incld) NCCF'!W1038</f>
        <v>0</v>
      </c>
      <c r="X1038" s="414">
        <f>'2. CAD NCCF'!X1038+'3. USD NCCF'!X1038+'4. EUR NCCF'!X1038+'5. GBP NCCF'!X1038+'6. Other(Incld) NCCF'!X1038</f>
        <v>0</v>
      </c>
      <c r="Y1038" s="414">
        <f>'2. CAD NCCF'!Y1038+'3. USD NCCF'!Y1038+'4. EUR NCCF'!Y1038+'5. GBP NCCF'!Y1038+'6. Other(Incld) NCCF'!Y1038</f>
        <v>0</v>
      </c>
      <c r="Z1038" s="414">
        <f>'2. CAD NCCF'!Z1038+'3. USD NCCF'!Z1038+'4. EUR NCCF'!Z1038+'5. GBP NCCF'!Z1038+'6. Other(Incld) NCCF'!Z1038</f>
        <v>0</v>
      </c>
      <c r="AA1038" s="414">
        <f>'2. CAD NCCF'!AA1038+'3. USD NCCF'!AA1038+'4. EUR NCCF'!AA1038+'5. GBP NCCF'!AA1038+'6. Other(Incld) NCCF'!AA1038</f>
        <v>0</v>
      </c>
      <c r="AB1038" s="414">
        <f>'2. CAD NCCF'!AB1038+'3. USD NCCF'!AB1038+'4. EUR NCCF'!AB1038+'5. GBP NCCF'!AB1038+'6. Other(Incld) NCCF'!AB1038</f>
        <v>0</v>
      </c>
      <c r="AC1038" s="400">
        <f>'2. CAD NCCF'!AC1038+'3. USD NCCF'!AC1038+'4. EUR NCCF'!AC1038+'5. GBP NCCF'!AC1038+'6. Other(Incld) NCCF'!AC1038</f>
        <v>0</v>
      </c>
      <c r="AD1038" s="909"/>
      <c r="AE1038" s="910"/>
      <c r="AF1038" s="911"/>
    </row>
    <row r="1039" spans="1:32" ht="15" customHeight="1" outlineLevel="1" x14ac:dyDescent="0.2">
      <c r="A1039" s="222">
        <v>357</v>
      </c>
      <c r="B1039" s="499"/>
      <c r="C1039" s="483"/>
      <c r="D1039" s="483"/>
      <c r="E1039" s="486"/>
      <c r="F1039" s="880" t="str">
        <f>'2. CAD NCCF'!F1039:L1039</f>
        <v>RSB type 2 insured, stable, fixed term 90 day deposit</v>
      </c>
      <c r="G1039" s="881"/>
      <c r="H1039" s="881"/>
      <c r="I1039" s="881"/>
      <c r="J1039" s="881"/>
      <c r="K1039" s="881"/>
      <c r="L1039" s="882"/>
      <c r="M1039" s="400">
        <f>'2. CAD NCCF'!M1039+'3. USD NCCF'!M1039+'4. EUR NCCF'!M1039+'5. GBP NCCF'!M1039+'6. Other(Incld) NCCF'!M1039</f>
        <v>0</v>
      </c>
      <c r="N1039" s="411">
        <f>'2. CAD NCCF'!N1039+'3. USD NCCF'!N1039+'4. EUR NCCF'!N1039+'5. GBP NCCF'!N1039+'6. Other(Incld) NCCF'!N1039</f>
        <v>0</v>
      </c>
      <c r="O1039" s="414">
        <f>'2. CAD NCCF'!O1039+'3. USD NCCF'!O1039+'4. EUR NCCF'!O1039+'5. GBP NCCF'!O1039+'6. Other(Incld) NCCF'!O1039</f>
        <v>0</v>
      </c>
      <c r="P1039" s="414">
        <f>'2. CAD NCCF'!P1039+'3. USD NCCF'!P1039+'4. EUR NCCF'!P1039+'5. GBP NCCF'!P1039+'6. Other(Incld) NCCF'!P1039</f>
        <v>0</v>
      </c>
      <c r="Q1039" s="415">
        <f>'2. CAD NCCF'!Q1039+'3. USD NCCF'!Q1039+'4. EUR NCCF'!Q1039+'5. GBP NCCF'!Q1039+'6. Other(Incld) NCCF'!Q1039</f>
        <v>0</v>
      </c>
      <c r="R1039" s="411">
        <f>'2. CAD NCCF'!R1039+'3. USD NCCF'!R1039+'4. EUR NCCF'!R1039+'5. GBP NCCF'!R1039+'6. Other(Incld) NCCF'!R1039</f>
        <v>0</v>
      </c>
      <c r="S1039" s="414">
        <f>'2. CAD NCCF'!S1039+'3. USD NCCF'!S1039+'4. EUR NCCF'!S1039+'5. GBP NCCF'!S1039+'6. Other(Incld) NCCF'!S1039</f>
        <v>0</v>
      </c>
      <c r="T1039" s="414">
        <f>'2. CAD NCCF'!T1039+'3. USD NCCF'!T1039+'4. EUR NCCF'!T1039+'5. GBP NCCF'!T1039+'6. Other(Incld) NCCF'!T1039</f>
        <v>0</v>
      </c>
      <c r="U1039" s="414">
        <f>'2. CAD NCCF'!U1039+'3. USD NCCF'!U1039+'4. EUR NCCF'!U1039+'5. GBP NCCF'!U1039+'6. Other(Incld) NCCF'!U1039</f>
        <v>0</v>
      </c>
      <c r="V1039" s="414">
        <f>'2. CAD NCCF'!V1039+'3. USD NCCF'!V1039+'4. EUR NCCF'!V1039+'5. GBP NCCF'!V1039+'6. Other(Incld) NCCF'!V1039</f>
        <v>0</v>
      </c>
      <c r="W1039" s="414">
        <f>'2. CAD NCCF'!W1039+'3. USD NCCF'!W1039+'4. EUR NCCF'!W1039+'5. GBP NCCF'!W1039+'6. Other(Incld) NCCF'!W1039</f>
        <v>0</v>
      </c>
      <c r="X1039" s="414">
        <f>'2. CAD NCCF'!X1039+'3. USD NCCF'!X1039+'4. EUR NCCF'!X1039+'5. GBP NCCF'!X1039+'6. Other(Incld) NCCF'!X1039</f>
        <v>0</v>
      </c>
      <c r="Y1039" s="414">
        <f>'2. CAD NCCF'!Y1039+'3. USD NCCF'!Y1039+'4. EUR NCCF'!Y1039+'5. GBP NCCF'!Y1039+'6. Other(Incld) NCCF'!Y1039</f>
        <v>0</v>
      </c>
      <c r="Z1039" s="414">
        <f>'2. CAD NCCF'!Z1039+'3. USD NCCF'!Z1039+'4. EUR NCCF'!Z1039+'5. GBP NCCF'!Z1039+'6. Other(Incld) NCCF'!Z1039</f>
        <v>0</v>
      </c>
      <c r="AA1039" s="414">
        <f>'2. CAD NCCF'!AA1039+'3. USD NCCF'!AA1039+'4. EUR NCCF'!AA1039+'5. GBP NCCF'!AA1039+'6. Other(Incld) NCCF'!AA1039</f>
        <v>0</v>
      </c>
      <c r="AB1039" s="414">
        <f>'2. CAD NCCF'!AB1039+'3. USD NCCF'!AB1039+'4. EUR NCCF'!AB1039+'5. GBP NCCF'!AB1039+'6. Other(Incld) NCCF'!AB1039</f>
        <v>0</v>
      </c>
      <c r="AC1039" s="400">
        <f>'2. CAD NCCF'!AC1039+'3. USD NCCF'!AC1039+'4. EUR NCCF'!AC1039+'5. GBP NCCF'!AC1039+'6. Other(Incld) NCCF'!AC1039</f>
        <v>0</v>
      </c>
      <c r="AD1039" s="909"/>
      <c r="AE1039" s="910"/>
      <c r="AF1039" s="911"/>
    </row>
    <row r="1040" spans="1:32" ht="15" customHeight="1" outlineLevel="1" x14ac:dyDescent="0.2">
      <c r="A1040" s="222">
        <v>358</v>
      </c>
      <c r="B1040" s="499"/>
      <c r="C1040" s="483"/>
      <c r="D1040" s="483"/>
      <c r="E1040" s="486"/>
      <c r="F1040" s="880" t="str">
        <f>'2. CAD NCCF'!F1040:L1040</f>
        <v>RSB type 2 insured, stable, fixed term 180 day deposit</v>
      </c>
      <c r="G1040" s="881"/>
      <c r="H1040" s="881"/>
      <c r="I1040" s="881"/>
      <c r="J1040" s="881"/>
      <c r="K1040" s="881"/>
      <c r="L1040" s="882"/>
      <c r="M1040" s="400">
        <f>'2. CAD NCCF'!M1040+'3. USD NCCF'!M1040+'4. EUR NCCF'!M1040+'5. GBP NCCF'!M1040+'6. Other(Incld) NCCF'!M1040</f>
        <v>0</v>
      </c>
      <c r="N1040" s="411">
        <f>'2. CAD NCCF'!N1040+'3. USD NCCF'!N1040+'4. EUR NCCF'!N1040+'5. GBP NCCF'!N1040+'6. Other(Incld) NCCF'!N1040</f>
        <v>0</v>
      </c>
      <c r="O1040" s="414">
        <f>'2. CAD NCCF'!O1040+'3. USD NCCF'!O1040+'4. EUR NCCF'!O1040+'5. GBP NCCF'!O1040+'6. Other(Incld) NCCF'!O1040</f>
        <v>0</v>
      </c>
      <c r="P1040" s="414">
        <f>'2. CAD NCCF'!P1040+'3. USD NCCF'!P1040+'4. EUR NCCF'!P1040+'5. GBP NCCF'!P1040+'6. Other(Incld) NCCF'!P1040</f>
        <v>0</v>
      </c>
      <c r="Q1040" s="415">
        <f>'2. CAD NCCF'!Q1040+'3. USD NCCF'!Q1040+'4. EUR NCCF'!Q1040+'5. GBP NCCF'!Q1040+'6. Other(Incld) NCCF'!Q1040</f>
        <v>0</v>
      </c>
      <c r="R1040" s="411">
        <f>'2. CAD NCCF'!R1040+'3. USD NCCF'!R1040+'4. EUR NCCF'!R1040+'5. GBP NCCF'!R1040+'6. Other(Incld) NCCF'!R1040</f>
        <v>0</v>
      </c>
      <c r="S1040" s="414">
        <f>'2. CAD NCCF'!S1040+'3. USD NCCF'!S1040+'4. EUR NCCF'!S1040+'5. GBP NCCF'!S1040+'6. Other(Incld) NCCF'!S1040</f>
        <v>0</v>
      </c>
      <c r="T1040" s="414">
        <f>'2. CAD NCCF'!T1040+'3. USD NCCF'!T1040+'4. EUR NCCF'!T1040+'5. GBP NCCF'!T1040+'6. Other(Incld) NCCF'!T1040</f>
        <v>0</v>
      </c>
      <c r="U1040" s="414">
        <f>'2. CAD NCCF'!U1040+'3. USD NCCF'!U1040+'4. EUR NCCF'!U1040+'5. GBP NCCF'!U1040+'6. Other(Incld) NCCF'!U1040</f>
        <v>0</v>
      </c>
      <c r="V1040" s="414">
        <f>'2. CAD NCCF'!V1040+'3. USD NCCF'!V1040+'4. EUR NCCF'!V1040+'5. GBP NCCF'!V1040+'6. Other(Incld) NCCF'!V1040</f>
        <v>0</v>
      </c>
      <c r="W1040" s="414">
        <f>'2. CAD NCCF'!W1040+'3. USD NCCF'!W1040+'4. EUR NCCF'!W1040+'5. GBP NCCF'!W1040+'6. Other(Incld) NCCF'!W1040</f>
        <v>0</v>
      </c>
      <c r="X1040" s="414">
        <f>'2. CAD NCCF'!X1040+'3. USD NCCF'!X1040+'4. EUR NCCF'!X1040+'5. GBP NCCF'!X1040+'6. Other(Incld) NCCF'!X1040</f>
        <v>0</v>
      </c>
      <c r="Y1040" s="414">
        <f>'2. CAD NCCF'!Y1040+'3. USD NCCF'!Y1040+'4. EUR NCCF'!Y1040+'5. GBP NCCF'!Y1040+'6. Other(Incld) NCCF'!Y1040</f>
        <v>0</v>
      </c>
      <c r="Z1040" s="414">
        <f>'2. CAD NCCF'!Z1040+'3. USD NCCF'!Z1040+'4. EUR NCCF'!Z1040+'5. GBP NCCF'!Z1040+'6. Other(Incld) NCCF'!Z1040</f>
        <v>0</v>
      </c>
      <c r="AA1040" s="414">
        <f>'2. CAD NCCF'!AA1040+'3. USD NCCF'!AA1040+'4. EUR NCCF'!AA1040+'5. GBP NCCF'!AA1040+'6. Other(Incld) NCCF'!AA1040</f>
        <v>0</v>
      </c>
      <c r="AB1040" s="414">
        <f>'2. CAD NCCF'!AB1040+'3. USD NCCF'!AB1040+'4. EUR NCCF'!AB1040+'5. GBP NCCF'!AB1040+'6. Other(Incld) NCCF'!AB1040</f>
        <v>0</v>
      </c>
      <c r="AC1040" s="400">
        <f>'2. CAD NCCF'!AC1040+'3. USD NCCF'!AC1040+'4. EUR NCCF'!AC1040+'5. GBP NCCF'!AC1040+'6. Other(Incld) NCCF'!AC1040</f>
        <v>0</v>
      </c>
      <c r="AD1040" s="909"/>
      <c r="AE1040" s="910"/>
      <c r="AF1040" s="911"/>
    </row>
    <row r="1041" spans="1:32" ht="15" customHeight="1" outlineLevel="1" x14ac:dyDescent="0.2">
      <c r="A1041" s="222">
        <v>359</v>
      </c>
      <c r="B1041" s="499"/>
      <c r="C1041" s="483"/>
      <c r="D1041" s="483"/>
      <c r="E1041" s="486"/>
      <c r="F1041" s="880" t="str">
        <f>'2. CAD NCCF'!F1041:L1041</f>
        <v>RSB type 2 insured, stable, fixed term 1 year deposit</v>
      </c>
      <c r="G1041" s="881"/>
      <c r="H1041" s="881"/>
      <c r="I1041" s="881"/>
      <c r="J1041" s="881"/>
      <c r="K1041" s="881"/>
      <c r="L1041" s="882"/>
      <c r="M1041" s="400">
        <f>'2. CAD NCCF'!M1041+'3. USD NCCF'!M1041+'4. EUR NCCF'!M1041+'5. GBP NCCF'!M1041+'6. Other(Incld) NCCF'!M1041</f>
        <v>0</v>
      </c>
      <c r="N1041" s="411">
        <f>'2. CAD NCCF'!N1041+'3. USD NCCF'!N1041+'4. EUR NCCF'!N1041+'5. GBP NCCF'!N1041+'6. Other(Incld) NCCF'!N1041</f>
        <v>0</v>
      </c>
      <c r="O1041" s="414">
        <f>'2. CAD NCCF'!O1041+'3. USD NCCF'!O1041+'4. EUR NCCF'!O1041+'5. GBP NCCF'!O1041+'6. Other(Incld) NCCF'!O1041</f>
        <v>0</v>
      </c>
      <c r="P1041" s="414">
        <f>'2. CAD NCCF'!P1041+'3. USD NCCF'!P1041+'4. EUR NCCF'!P1041+'5. GBP NCCF'!P1041+'6. Other(Incld) NCCF'!P1041</f>
        <v>0</v>
      </c>
      <c r="Q1041" s="415">
        <f>'2. CAD NCCF'!Q1041+'3. USD NCCF'!Q1041+'4. EUR NCCF'!Q1041+'5. GBP NCCF'!Q1041+'6. Other(Incld) NCCF'!Q1041</f>
        <v>0</v>
      </c>
      <c r="R1041" s="411">
        <f>'2. CAD NCCF'!R1041+'3. USD NCCF'!R1041+'4. EUR NCCF'!R1041+'5. GBP NCCF'!R1041+'6. Other(Incld) NCCF'!R1041</f>
        <v>0</v>
      </c>
      <c r="S1041" s="414">
        <f>'2. CAD NCCF'!S1041+'3. USD NCCF'!S1041+'4. EUR NCCF'!S1041+'5. GBP NCCF'!S1041+'6. Other(Incld) NCCF'!S1041</f>
        <v>0</v>
      </c>
      <c r="T1041" s="414">
        <f>'2. CAD NCCF'!T1041+'3. USD NCCF'!T1041+'4. EUR NCCF'!T1041+'5. GBP NCCF'!T1041+'6. Other(Incld) NCCF'!T1041</f>
        <v>0</v>
      </c>
      <c r="U1041" s="414">
        <f>'2. CAD NCCF'!U1041+'3. USD NCCF'!U1041+'4. EUR NCCF'!U1041+'5. GBP NCCF'!U1041+'6. Other(Incld) NCCF'!U1041</f>
        <v>0</v>
      </c>
      <c r="V1041" s="414">
        <f>'2. CAD NCCF'!V1041+'3. USD NCCF'!V1041+'4. EUR NCCF'!V1041+'5. GBP NCCF'!V1041+'6. Other(Incld) NCCF'!V1041</f>
        <v>0</v>
      </c>
      <c r="W1041" s="414">
        <f>'2. CAD NCCF'!W1041+'3. USD NCCF'!W1041+'4. EUR NCCF'!W1041+'5. GBP NCCF'!W1041+'6. Other(Incld) NCCF'!W1041</f>
        <v>0</v>
      </c>
      <c r="X1041" s="414">
        <f>'2. CAD NCCF'!X1041+'3. USD NCCF'!X1041+'4. EUR NCCF'!X1041+'5. GBP NCCF'!X1041+'6. Other(Incld) NCCF'!X1041</f>
        <v>0</v>
      </c>
      <c r="Y1041" s="414">
        <f>'2. CAD NCCF'!Y1041+'3. USD NCCF'!Y1041+'4. EUR NCCF'!Y1041+'5. GBP NCCF'!Y1041+'6. Other(Incld) NCCF'!Y1041</f>
        <v>0</v>
      </c>
      <c r="Z1041" s="414">
        <f>'2. CAD NCCF'!Z1041+'3. USD NCCF'!Z1041+'4. EUR NCCF'!Z1041+'5. GBP NCCF'!Z1041+'6. Other(Incld) NCCF'!Z1041</f>
        <v>0</v>
      </c>
      <c r="AA1041" s="414">
        <f>'2. CAD NCCF'!AA1041+'3. USD NCCF'!AA1041+'4. EUR NCCF'!AA1041+'5. GBP NCCF'!AA1041+'6. Other(Incld) NCCF'!AA1041</f>
        <v>0</v>
      </c>
      <c r="AB1041" s="414">
        <f>'2. CAD NCCF'!AB1041+'3. USD NCCF'!AB1041+'4. EUR NCCF'!AB1041+'5. GBP NCCF'!AB1041+'6. Other(Incld) NCCF'!AB1041</f>
        <v>0</v>
      </c>
      <c r="AC1041" s="400">
        <f>'2. CAD NCCF'!AC1041+'3. USD NCCF'!AC1041+'4. EUR NCCF'!AC1041+'5. GBP NCCF'!AC1041+'6. Other(Incld) NCCF'!AC1041</f>
        <v>0</v>
      </c>
      <c r="AD1041" s="909"/>
      <c r="AE1041" s="910"/>
      <c r="AF1041" s="911"/>
    </row>
    <row r="1042" spans="1:32" ht="15" customHeight="1" outlineLevel="1" x14ac:dyDescent="0.2">
      <c r="A1042" s="222">
        <v>360</v>
      </c>
      <c r="B1042" s="499"/>
      <c r="C1042" s="257"/>
      <c r="D1042" s="257"/>
      <c r="E1042" s="258"/>
      <c r="F1042" s="880" t="str">
        <f>'2. CAD NCCF'!F1042:L1042</f>
        <v>RSB type 2 insured, stable, fixed term &gt; 1 year deposit</v>
      </c>
      <c r="G1042" s="881"/>
      <c r="H1042" s="881"/>
      <c r="I1042" s="881"/>
      <c r="J1042" s="881"/>
      <c r="K1042" s="881"/>
      <c r="L1042" s="882"/>
      <c r="M1042" s="400">
        <f>'2. CAD NCCF'!M1042+'3. USD NCCF'!M1042+'4. EUR NCCF'!M1042+'5. GBP NCCF'!M1042+'6. Other(Incld) NCCF'!M1042</f>
        <v>0</v>
      </c>
      <c r="N1042" s="411">
        <f>'2. CAD NCCF'!N1042+'3. USD NCCF'!N1042+'4. EUR NCCF'!N1042+'5. GBP NCCF'!N1042+'6. Other(Incld) NCCF'!N1042</f>
        <v>0</v>
      </c>
      <c r="O1042" s="414">
        <f>'2. CAD NCCF'!O1042+'3. USD NCCF'!O1042+'4. EUR NCCF'!O1042+'5. GBP NCCF'!O1042+'6. Other(Incld) NCCF'!O1042</f>
        <v>0</v>
      </c>
      <c r="P1042" s="414">
        <f>'2. CAD NCCF'!P1042+'3. USD NCCF'!P1042+'4. EUR NCCF'!P1042+'5. GBP NCCF'!P1042+'6. Other(Incld) NCCF'!P1042</f>
        <v>0</v>
      </c>
      <c r="Q1042" s="415">
        <f>'2. CAD NCCF'!Q1042+'3. USD NCCF'!Q1042+'4. EUR NCCF'!Q1042+'5. GBP NCCF'!Q1042+'6. Other(Incld) NCCF'!Q1042</f>
        <v>0</v>
      </c>
      <c r="R1042" s="411">
        <f>'2. CAD NCCF'!R1042+'3. USD NCCF'!R1042+'4. EUR NCCF'!R1042+'5. GBP NCCF'!R1042+'6. Other(Incld) NCCF'!R1042</f>
        <v>0</v>
      </c>
      <c r="S1042" s="414">
        <f>'2. CAD NCCF'!S1042+'3. USD NCCF'!S1042+'4. EUR NCCF'!S1042+'5. GBP NCCF'!S1042+'6. Other(Incld) NCCF'!S1042</f>
        <v>0</v>
      </c>
      <c r="T1042" s="414">
        <f>'2. CAD NCCF'!T1042+'3. USD NCCF'!T1042+'4. EUR NCCF'!T1042+'5. GBP NCCF'!T1042+'6. Other(Incld) NCCF'!T1042</f>
        <v>0</v>
      </c>
      <c r="U1042" s="414">
        <f>'2. CAD NCCF'!U1042+'3. USD NCCF'!U1042+'4. EUR NCCF'!U1042+'5. GBP NCCF'!U1042+'6. Other(Incld) NCCF'!U1042</f>
        <v>0</v>
      </c>
      <c r="V1042" s="414">
        <f>'2. CAD NCCF'!V1042+'3. USD NCCF'!V1042+'4. EUR NCCF'!V1042+'5. GBP NCCF'!V1042+'6. Other(Incld) NCCF'!V1042</f>
        <v>0</v>
      </c>
      <c r="W1042" s="414">
        <f>'2. CAD NCCF'!W1042+'3. USD NCCF'!W1042+'4. EUR NCCF'!W1042+'5. GBP NCCF'!W1042+'6. Other(Incld) NCCF'!W1042</f>
        <v>0</v>
      </c>
      <c r="X1042" s="414">
        <f>'2. CAD NCCF'!X1042+'3. USD NCCF'!X1042+'4. EUR NCCF'!X1042+'5. GBP NCCF'!X1042+'6. Other(Incld) NCCF'!X1042</f>
        <v>0</v>
      </c>
      <c r="Y1042" s="414">
        <f>'2. CAD NCCF'!Y1042+'3. USD NCCF'!Y1042+'4. EUR NCCF'!Y1042+'5. GBP NCCF'!Y1042+'6. Other(Incld) NCCF'!Y1042</f>
        <v>0</v>
      </c>
      <c r="Z1042" s="414">
        <f>'2. CAD NCCF'!Z1042+'3. USD NCCF'!Z1042+'4. EUR NCCF'!Z1042+'5. GBP NCCF'!Z1042+'6. Other(Incld) NCCF'!Z1042</f>
        <v>0</v>
      </c>
      <c r="AA1042" s="414">
        <f>'2. CAD NCCF'!AA1042+'3. USD NCCF'!AA1042+'4. EUR NCCF'!AA1042+'5. GBP NCCF'!AA1042+'6. Other(Incld) NCCF'!AA1042</f>
        <v>0</v>
      </c>
      <c r="AB1042" s="414">
        <f>'2. CAD NCCF'!AB1042+'3. USD NCCF'!AB1042+'4. EUR NCCF'!AB1042+'5. GBP NCCF'!AB1042+'6. Other(Incld) NCCF'!AB1042</f>
        <v>0</v>
      </c>
      <c r="AC1042" s="400">
        <f>'2. CAD NCCF'!AC1042+'3. USD NCCF'!AC1042+'4. EUR NCCF'!AC1042+'5. GBP NCCF'!AC1042+'6. Other(Incld) NCCF'!AC1042</f>
        <v>0</v>
      </c>
      <c r="AD1042" s="909"/>
      <c r="AE1042" s="910"/>
      <c r="AF1042" s="911"/>
    </row>
    <row r="1043" spans="1:32" ht="15" customHeight="1" outlineLevel="1" x14ac:dyDescent="0.2">
      <c r="A1043" s="222">
        <v>361</v>
      </c>
      <c r="B1043" s="499"/>
      <c r="C1043" s="257"/>
      <c r="D1043" s="265"/>
      <c r="E1043" s="877" t="str">
        <f>'2. CAD NCCF'!E1043:L1043</f>
        <v>RSB fixed term deposits - Type 2 insured, less stable</v>
      </c>
      <c r="F1043" s="878"/>
      <c r="G1043" s="878"/>
      <c r="H1043" s="878"/>
      <c r="I1043" s="878"/>
      <c r="J1043" s="878"/>
      <c r="K1043" s="878"/>
      <c r="L1043" s="879"/>
      <c r="M1043" s="399">
        <f>SUBTOTAL(9,M1044:M1049)</f>
        <v>0</v>
      </c>
      <c r="N1043" s="402">
        <f t="shared" ref="N1043:AC1043" si="1434">SUBTOTAL(9,N1044:N1049)</f>
        <v>0</v>
      </c>
      <c r="O1043" s="406">
        <f t="shared" si="1434"/>
        <v>0</v>
      </c>
      <c r="P1043" s="405">
        <f t="shared" si="1434"/>
        <v>0</v>
      </c>
      <c r="Q1043" s="407">
        <f t="shared" si="1434"/>
        <v>0</v>
      </c>
      <c r="R1043" s="402">
        <f t="shared" si="1434"/>
        <v>0</v>
      </c>
      <c r="S1043" s="406">
        <f t="shared" si="1434"/>
        <v>0</v>
      </c>
      <c r="T1043" s="406">
        <f t="shared" si="1434"/>
        <v>0</v>
      </c>
      <c r="U1043" s="406">
        <f t="shared" si="1434"/>
        <v>0</v>
      </c>
      <c r="V1043" s="406">
        <f t="shared" si="1434"/>
        <v>0</v>
      </c>
      <c r="W1043" s="406">
        <f t="shared" si="1434"/>
        <v>0</v>
      </c>
      <c r="X1043" s="406">
        <f t="shared" si="1434"/>
        <v>0</v>
      </c>
      <c r="Y1043" s="406">
        <f t="shared" si="1434"/>
        <v>0</v>
      </c>
      <c r="Z1043" s="406">
        <f t="shared" si="1434"/>
        <v>0</v>
      </c>
      <c r="AA1043" s="406">
        <f t="shared" si="1434"/>
        <v>0</v>
      </c>
      <c r="AB1043" s="407">
        <f t="shared" si="1434"/>
        <v>0</v>
      </c>
      <c r="AC1043" s="407">
        <f t="shared" si="1434"/>
        <v>0</v>
      </c>
      <c r="AD1043" s="909"/>
      <c r="AE1043" s="910"/>
      <c r="AF1043" s="911"/>
    </row>
    <row r="1044" spans="1:32" ht="15" customHeight="1" outlineLevel="1" x14ac:dyDescent="0.2">
      <c r="A1044" s="222">
        <v>362</v>
      </c>
      <c r="B1044" s="499"/>
      <c r="C1044" s="483"/>
      <c r="D1044" s="483"/>
      <c r="E1044" s="486"/>
      <c r="F1044" s="880" t="str">
        <f>'2. CAD NCCF'!F1044:L1044</f>
        <v>RSB type 2 insured, less stable, fixed term 30 day deposit</v>
      </c>
      <c r="G1044" s="881"/>
      <c r="H1044" s="881"/>
      <c r="I1044" s="881"/>
      <c r="J1044" s="881"/>
      <c r="K1044" s="881"/>
      <c r="L1044" s="882"/>
      <c r="M1044" s="400">
        <f>'2. CAD NCCF'!M1044+'3. USD NCCF'!M1044+'4. EUR NCCF'!M1044+'5. GBP NCCF'!M1044+'6. Other(Incld) NCCF'!M1044</f>
        <v>0</v>
      </c>
      <c r="N1044" s="411">
        <f>'2. CAD NCCF'!N1044+'3. USD NCCF'!N1044+'4. EUR NCCF'!N1044+'5. GBP NCCF'!N1044+'6. Other(Incld) NCCF'!N1044</f>
        <v>0</v>
      </c>
      <c r="O1044" s="414">
        <f>'2. CAD NCCF'!O1044+'3. USD NCCF'!O1044+'4. EUR NCCF'!O1044+'5. GBP NCCF'!O1044+'6. Other(Incld) NCCF'!O1044</f>
        <v>0</v>
      </c>
      <c r="P1044" s="414">
        <f>'2. CAD NCCF'!P1044+'3. USD NCCF'!P1044+'4. EUR NCCF'!P1044+'5. GBP NCCF'!P1044+'6. Other(Incld) NCCF'!P1044</f>
        <v>0</v>
      </c>
      <c r="Q1044" s="415">
        <f>'2. CAD NCCF'!Q1044+'3. USD NCCF'!Q1044+'4. EUR NCCF'!Q1044+'5. GBP NCCF'!Q1044+'6. Other(Incld) NCCF'!Q1044</f>
        <v>0</v>
      </c>
      <c r="R1044" s="411">
        <f>'2. CAD NCCF'!R1044+'3. USD NCCF'!R1044+'4. EUR NCCF'!R1044+'5. GBP NCCF'!R1044+'6. Other(Incld) NCCF'!R1044</f>
        <v>0</v>
      </c>
      <c r="S1044" s="414">
        <f>'2. CAD NCCF'!S1044+'3. USD NCCF'!S1044+'4. EUR NCCF'!S1044+'5. GBP NCCF'!S1044+'6. Other(Incld) NCCF'!S1044</f>
        <v>0</v>
      </c>
      <c r="T1044" s="414">
        <f>'2. CAD NCCF'!T1044+'3. USD NCCF'!T1044+'4. EUR NCCF'!T1044+'5. GBP NCCF'!T1044+'6. Other(Incld) NCCF'!T1044</f>
        <v>0</v>
      </c>
      <c r="U1044" s="414">
        <f>'2. CAD NCCF'!U1044+'3. USD NCCF'!U1044+'4. EUR NCCF'!U1044+'5. GBP NCCF'!U1044+'6. Other(Incld) NCCF'!U1044</f>
        <v>0</v>
      </c>
      <c r="V1044" s="414">
        <f>'2. CAD NCCF'!V1044+'3. USD NCCF'!V1044+'4. EUR NCCF'!V1044+'5. GBP NCCF'!V1044+'6. Other(Incld) NCCF'!V1044</f>
        <v>0</v>
      </c>
      <c r="W1044" s="414">
        <f>'2. CAD NCCF'!W1044+'3. USD NCCF'!W1044+'4. EUR NCCF'!W1044+'5. GBP NCCF'!W1044+'6. Other(Incld) NCCF'!W1044</f>
        <v>0</v>
      </c>
      <c r="X1044" s="414">
        <f>'2. CAD NCCF'!X1044+'3. USD NCCF'!X1044+'4. EUR NCCF'!X1044+'5. GBP NCCF'!X1044+'6. Other(Incld) NCCF'!X1044</f>
        <v>0</v>
      </c>
      <c r="Y1044" s="414">
        <f>'2. CAD NCCF'!Y1044+'3. USD NCCF'!Y1044+'4. EUR NCCF'!Y1044+'5. GBP NCCF'!Y1044+'6. Other(Incld) NCCF'!Y1044</f>
        <v>0</v>
      </c>
      <c r="Z1044" s="414">
        <f>'2. CAD NCCF'!Z1044+'3. USD NCCF'!Z1044+'4. EUR NCCF'!Z1044+'5. GBP NCCF'!Z1044+'6. Other(Incld) NCCF'!Z1044</f>
        <v>0</v>
      </c>
      <c r="AA1044" s="414">
        <f>'2. CAD NCCF'!AA1044+'3. USD NCCF'!AA1044+'4. EUR NCCF'!AA1044+'5. GBP NCCF'!AA1044+'6. Other(Incld) NCCF'!AA1044</f>
        <v>0</v>
      </c>
      <c r="AB1044" s="414">
        <f>'2. CAD NCCF'!AB1044+'3. USD NCCF'!AB1044+'4. EUR NCCF'!AB1044+'5. GBP NCCF'!AB1044+'6. Other(Incld) NCCF'!AB1044</f>
        <v>0</v>
      </c>
      <c r="AC1044" s="400">
        <f>'2. CAD NCCF'!AC1044+'3. USD NCCF'!AC1044+'4. EUR NCCF'!AC1044+'5. GBP NCCF'!AC1044+'6. Other(Incld) NCCF'!AC1044</f>
        <v>0</v>
      </c>
      <c r="AD1044" s="909"/>
      <c r="AE1044" s="910"/>
      <c r="AF1044" s="911"/>
    </row>
    <row r="1045" spans="1:32" ht="15" customHeight="1" outlineLevel="1" x14ac:dyDescent="0.2">
      <c r="A1045" s="222">
        <v>363</v>
      </c>
      <c r="B1045" s="499"/>
      <c r="C1045" s="483"/>
      <c r="D1045" s="483"/>
      <c r="E1045" s="486"/>
      <c r="F1045" s="880" t="str">
        <f>'2. CAD NCCF'!F1045:L1045</f>
        <v>RSB type 2 insured, less stable, fixed term 60 day deposit</v>
      </c>
      <c r="G1045" s="881"/>
      <c r="H1045" s="881"/>
      <c r="I1045" s="881"/>
      <c r="J1045" s="881"/>
      <c r="K1045" s="881"/>
      <c r="L1045" s="882"/>
      <c r="M1045" s="400">
        <f>'2. CAD NCCF'!M1045+'3. USD NCCF'!M1045+'4. EUR NCCF'!M1045+'5. GBP NCCF'!M1045+'6. Other(Incld) NCCF'!M1045</f>
        <v>0</v>
      </c>
      <c r="N1045" s="411">
        <f>'2. CAD NCCF'!N1045+'3. USD NCCF'!N1045+'4. EUR NCCF'!N1045+'5. GBP NCCF'!N1045+'6. Other(Incld) NCCF'!N1045</f>
        <v>0</v>
      </c>
      <c r="O1045" s="414">
        <f>'2. CAD NCCF'!O1045+'3. USD NCCF'!O1045+'4. EUR NCCF'!O1045+'5. GBP NCCF'!O1045+'6. Other(Incld) NCCF'!O1045</f>
        <v>0</v>
      </c>
      <c r="P1045" s="414">
        <f>'2. CAD NCCF'!P1045+'3. USD NCCF'!P1045+'4. EUR NCCF'!P1045+'5. GBP NCCF'!P1045+'6. Other(Incld) NCCF'!P1045</f>
        <v>0</v>
      </c>
      <c r="Q1045" s="415">
        <f>'2. CAD NCCF'!Q1045+'3. USD NCCF'!Q1045+'4. EUR NCCF'!Q1045+'5. GBP NCCF'!Q1045+'6. Other(Incld) NCCF'!Q1045</f>
        <v>0</v>
      </c>
      <c r="R1045" s="411">
        <f>'2. CAD NCCF'!R1045+'3. USD NCCF'!R1045+'4. EUR NCCF'!R1045+'5. GBP NCCF'!R1045+'6. Other(Incld) NCCF'!R1045</f>
        <v>0</v>
      </c>
      <c r="S1045" s="414">
        <f>'2. CAD NCCF'!S1045+'3. USD NCCF'!S1045+'4. EUR NCCF'!S1045+'5. GBP NCCF'!S1045+'6. Other(Incld) NCCF'!S1045</f>
        <v>0</v>
      </c>
      <c r="T1045" s="414">
        <f>'2. CAD NCCF'!T1045+'3. USD NCCF'!T1045+'4. EUR NCCF'!T1045+'5. GBP NCCF'!T1045+'6. Other(Incld) NCCF'!T1045</f>
        <v>0</v>
      </c>
      <c r="U1045" s="414">
        <f>'2. CAD NCCF'!U1045+'3. USD NCCF'!U1045+'4. EUR NCCF'!U1045+'5. GBP NCCF'!U1045+'6. Other(Incld) NCCF'!U1045</f>
        <v>0</v>
      </c>
      <c r="V1045" s="414">
        <f>'2. CAD NCCF'!V1045+'3. USD NCCF'!V1045+'4. EUR NCCF'!V1045+'5. GBP NCCF'!V1045+'6. Other(Incld) NCCF'!V1045</f>
        <v>0</v>
      </c>
      <c r="W1045" s="414">
        <f>'2. CAD NCCF'!W1045+'3. USD NCCF'!W1045+'4. EUR NCCF'!W1045+'5. GBP NCCF'!W1045+'6. Other(Incld) NCCF'!W1045</f>
        <v>0</v>
      </c>
      <c r="X1045" s="414">
        <f>'2. CAD NCCF'!X1045+'3. USD NCCF'!X1045+'4. EUR NCCF'!X1045+'5. GBP NCCF'!X1045+'6. Other(Incld) NCCF'!X1045</f>
        <v>0</v>
      </c>
      <c r="Y1045" s="414">
        <f>'2. CAD NCCF'!Y1045+'3. USD NCCF'!Y1045+'4. EUR NCCF'!Y1045+'5. GBP NCCF'!Y1045+'6. Other(Incld) NCCF'!Y1045</f>
        <v>0</v>
      </c>
      <c r="Z1045" s="414">
        <f>'2. CAD NCCF'!Z1045+'3. USD NCCF'!Z1045+'4. EUR NCCF'!Z1045+'5. GBP NCCF'!Z1045+'6. Other(Incld) NCCF'!Z1045</f>
        <v>0</v>
      </c>
      <c r="AA1045" s="414">
        <f>'2. CAD NCCF'!AA1045+'3. USD NCCF'!AA1045+'4. EUR NCCF'!AA1045+'5. GBP NCCF'!AA1045+'6. Other(Incld) NCCF'!AA1045</f>
        <v>0</v>
      </c>
      <c r="AB1045" s="414">
        <f>'2. CAD NCCF'!AB1045+'3. USD NCCF'!AB1045+'4. EUR NCCF'!AB1045+'5. GBP NCCF'!AB1045+'6. Other(Incld) NCCF'!AB1045</f>
        <v>0</v>
      </c>
      <c r="AC1045" s="400">
        <f>'2. CAD NCCF'!AC1045+'3. USD NCCF'!AC1045+'4. EUR NCCF'!AC1045+'5. GBP NCCF'!AC1045+'6. Other(Incld) NCCF'!AC1045</f>
        <v>0</v>
      </c>
      <c r="AD1045" s="909"/>
      <c r="AE1045" s="910"/>
      <c r="AF1045" s="911"/>
    </row>
    <row r="1046" spans="1:32" ht="15" customHeight="1" outlineLevel="1" x14ac:dyDescent="0.2">
      <c r="A1046" s="222">
        <v>364</v>
      </c>
      <c r="B1046" s="499"/>
      <c r="C1046" s="483"/>
      <c r="D1046" s="483"/>
      <c r="E1046" s="486"/>
      <c r="F1046" s="880" t="str">
        <f>'2. CAD NCCF'!F1046:L1046</f>
        <v>RSB type 2 insured, less stable, fixed term 90 day deposit</v>
      </c>
      <c r="G1046" s="881"/>
      <c r="H1046" s="881"/>
      <c r="I1046" s="881"/>
      <c r="J1046" s="881"/>
      <c r="K1046" s="881"/>
      <c r="L1046" s="882"/>
      <c r="M1046" s="400">
        <f>'2. CAD NCCF'!M1046+'3. USD NCCF'!M1046+'4. EUR NCCF'!M1046+'5. GBP NCCF'!M1046+'6. Other(Incld) NCCF'!M1046</f>
        <v>0</v>
      </c>
      <c r="N1046" s="411">
        <f>'2. CAD NCCF'!N1046+'3. USD NCCF'!N1046+'4. EUR NCCF'!N1046+'5. GBP NCCF'!N1046+'6. Other(Incld) NCCF'!N1046</f>
        <v>0</v>
      </c>
      <c r="O1046" s="414">
        <f>'2. CAD NCCF'!O1046+'3. USD NCCF'!O1046+'4. EUR NCCF'!O1046+'5. GBP NCCF'!O1046+'6. Other(Incld) NCCF'!O1046</f>
        <v>0</v>
      </c>
      <c r="P1046" s="414">
        <f>'2. CAD NCCF'!P1046+'3. USD NCCF'!P1046+'4. EUR NCCF'!P1046+'5. GBP NCCF'!P1046+'6. Other(Incld) NCCF'!P1046</f>
        <v>0</v>
      </c>
      <c r="Q1046" s="415">
        <f>'2. CAD NCCF'!Q1046+'3. USD NCCF'!Q1046+'4. EUR NCCF'!Q1046+'5. GBP NCCF'!Q1046+'6. Other(Incld) NCCF'!Q1046</f>
        <v>0</v>
      </c>
      <c r="R1046" s="411">
        <f>'2. CAD NCCF'!R1046+'3. USD NCCF'!R1046+'4. EUR NCCF'!R1046+'5. GBP NCCF'!R1046+'6. Other(Incld) NCCF'!R1046</f>
        <v>0</v>
      </c>
      <c r="S1046" s="414">
        <f>'2. CAD NCCF'!S1046+'3. USD NCCF'!S1046+'4. EUR NCCF'!S1046+'5. GBP NCCF'!S1046+'6. Other(Incld) NCCF'!S1046</f>
        <v>0</v>
      </c>
      <c r="T1046" s="414">
        <f>'2. CAD NCCF'!T1046+'3. USD NCCF'!T1046+'4. EUR NCCF'!T1046+'5. GBP NCCF'!T1046+'6. Other(Incld) NCCF'!T1046</f>
        <v>0</v>
      </c>
      <c r="U1046" s="414">
        <f>'2. CAD NCCF'!U1046+'3. USD NCCF'!U1046+'4. EUR NCCF'!U1046+'5. GBP NCCF'!U1046+'6. Other(Incld) NCCF'!U1046</f>
        <v>0</v>
      </c>
      <c r="V1046" s="414">
        <f>'2. CAD NCCF'!V1046+'3. USD NCCF'!V1046+'4. EUR NCCF'!V1046+'5. GBP NCCF'!V1046+'6. Other(Incld) NCCF'!V1046</f>
        <v>0</v>
      </c>
      <c r="W1046" s="414">
        <f>'2. CAD NCCF'!W1046+'3. USD NCCF'!W1046+'4. EUR NCCF'!W1046+'5. GBP NCCF'!W1046+'6. Other(Incld) NCCF'!W1046</f>
        <v>0</v>
      </c>
      <c r="X1046" s="414">
        <f>'2. CAD NCCF'!X1046+'3. USD NCCF'!X1046+'4. EUR NCCF'!X1046+'5. GBP NCCF'!X1046+'6. Other(Incld) NCCF'!X1046</f>
        <v>0</v>
      </c>
      <c r="Y1046" s="414">
        <f>'2. CAD NCCF'!Y1046+'3. USD NCCF'!Y1046+'4. EUR NCCF'!Y1046+'5. GBP NCCF'!Y1046+'6. Other(Incld) NCCF'!Y1046</f>
        <v>0</v>
      </c>
      <c r="Z1046" s="414">
        <f>'2. CAD NCCF'!Z1046+'3. USD NCCF'!Z1046+'4. EUR NCCF'!Z1046+'5. GBP NCCF'!Z1046+'6. Other(Incld) NCCF'!Z1046</f>
        <v>0</v>
      </c>
      <c r="AA1046" s="414">
        <f>'2. CAD NCCF'!AA1046+'3. USD NCCF'!AA1046+'4. EUR NCCF'!AA1046+'5. GBP NCCF'!AA1046+'6. Other(Incld) NCCF'!AA1046</f>
        <v>0</v>
      </c>
      <c r="AB1046" s="414">
        <f>'2. CAD NCCF'!AB1046+'3. USD NCCF'!AB1046+'4. EUR NCCF'!AB1046+'5. GBP NCCF'!AB1046+'6. Other(Incld) NCCF'!AB1046</f>
        <v>0</v>
      </c>
      <c r="AC1046" s="400">
        <f>'2. CAD NCCF'!AC1046+'3. USD NCCF'!AC1046+'4. EUR NCCF'!AC1046+'5. GBP NCCF'!AC1046+'6. Other(Incld) NCCF'!AC1046</f>
        <v>0</v>
      </c>
      <c r="AD1046" s="909"/>
      <c r="AE1046" s="910"/>
      <c r="AF1046" s="911"/>
    </row>
    <row r="1047" spans="1:32" ht="15" customHeight="1" outlineLevel="1" x14ac:dyDescent="0.2">
      <c r="A1047" s="222">
        <v>365</v>
      </c>
      <c r="B1047" s="499"/>
      <c r="C1047" s="483"/>
      <c r="D1047" s="483"/>
      <c r="E1047" s="486"/>
      <c r="F1047" s="880" t="str">
        <f>'2. CAD NCCF'!F1047:L1047</f>
        <v>RSB type 2 insured, less stable, fixed term 180 day deposit</v>
      </c>
      <c r="G1047" s="881"/>
      <c r="H1047" s="881"/>
      <c r="I1047" s="881"/>
      <c r="J1047" s="881"/>
      <c r="K1047" s="881"/>
      <c r="L1047" s="882"/>
      <c r="M1047" s="400">
        <f>'2. CAD NCCF'!M1047+'3. USD NCCF'!M1047+'4. EUR NCCF'!M1047+'5. GBP NCCF'!M1047+'6. Other(Incld) NCCF'!M1047</f>
        <v>0</v>
      </c>
      <c r="N1047" s="411">
        <f>'2. CAD NCCF'!N1047+'3. USD NCCF'!N1047+'4. EUR NCCF'!N1047+'5. GBP NCCF'!N1047+'6. Other(Incld) NCCF'!N1047</f>
        <v>0</v>
      </c>
      <c r="O1047" s="414">
        <f>'2. CAD NCCF'!O1047+'3. USD NCCF'!O1047+'4. EUR NCCF'!O1047+'5. GBP NCCF'!O1047+'6. Other(Incld) NCCF'!O1047</f>
        <v>0</v>
      </c>
      <c r="P1047" s="414">
        <f>'2. CAD NCCF'!P1047+'3. USD NCCF'!P1047+'4. EUR NCCF'!P1047+'5. GBP NCCF'!P1047+'6. Other(Incld) NCCF'!P1047</f>
        <v>0</v>
      </c>
      <c r="Q1047" s="415">
        <f>'2. CAD NCCF'!Q1047+'3. USD NCCF'!Q1047+'4. EUR NCCF'!Q1047+'5. GBP NCCF'!Q1047+'6. Other(Incld) NCCF'!Q1047</f>
        <v>0</v>
      </c>
      <c r="R1047" s="411">
        <f>'2. CAD NCCF'!R1047+'3. USD NCCF'!R1047+'4. EUR NCCF'!R1047+'5. GBP NCCF'!R1047+'6. Other(Incld) NCCF'!R1047</f>
        <v>0</v>
      </c>
      <c r="S1047" s="414">
        <f>'2. CAD NCCF'!S1047+'3. USD NCCF'!S1047+'4. EUR NCCF'!S1047+'5. GBP NCCF'!S1047+'6. Other(Incld) NCCF'!S1047</f>
        <v>0</v>
      </c>
      <c r="T1047" s="414">
        <f>'2. CAD NCCF'!T1047+'3. USD NCCF'!T1047+'4. EUR NCCF'!T1047+'5. GBP NCCF'!T1047+'6. Other(Incld) NCCF'!T1047</f>
        <v>0</v>
      </c>
      <c r="U1047" s="414">
        <f>'2. CAD NCCF'!U1047+'3. USD NCCF'!U1047+'4. EUR NCCF'!U1047+'5. GBP NCCF'!U1047+'6. Other(Incld) NCCF'!U1047</f>
        <v>0</v>
      </c>
      <c r="V1047" s="414">
        <f>'2. CAD NCCF'!V1047+'3. USD NCCF'!V1047+'4. EUR NCCF'!V1047+'5. GBP NCCF'!V1047+'6. Other(Incld) NCCF'!V1047</f>
        <v>0</v>
      </c>
      <c r="W1047" s="414">
        <f>'2. CAD NCCF'!W1047+'3. USD NCCF'!W1047+'4. EUR NCCF'!W1047+'5. GBP NCCF'!W1047+'6. Other(Incld) NCCF'!W1047</f>
        <v>0</v>
      </c>
      <c r="X1047" s="414">
        <f>'2. CAD NCCF'!X1047+'3. USD NCCF'!X1047+'4. EUR NCCF'!X1047+'5. GBP NCCF'!X1047+'6. Other(Incld) NCCF'!X1047</f>
        <v>0</v>
      </c>
      <c r="Y1047" s="414">
        <f>'2. CAD NCCF'!Y1047+'3. USD NCCF'!Y1047+'4. EUR NCCF'!Y1047+'5. GBP NCCF'!Y1047+'6. Other(Incld) NCCF'!Y1047</f>
        <v>0</v>
      </c>
      <c r="Z1047" s="414">
        <f>'2. CAD NCCF'!Z1047+'3. USD NCCF'!Z1047+'4. EUR NCCF'!Z1047+'5. GBP NCCF'!Z1047+'6. Other(Incld) NCCF'!Z1047</f>
        <v>0</v>
      </c>
      <c r="AA1047" s="414">
        <f>'2. CAD NCCF'!AA1047+'3. USD NCCF'!AA1047+'4. EUR NCCF'!AA1047+'5. GBP NCCF'!AA1047+'6. Other(Incld) NCCF'!AA1047</f>
        <v>0</v>
      </c>
      <c r="AB1047" s="414">
        <f>'2. CAD NCCF'!AB1047+'3. USD NCCF'!AB1047+'4. EUR NCCF'!AB1047+'5. GBP NCCF'!AB1047+'6. Other(Incld) NCCF'!AB1047</f>
        <v>0</v>
      </c>
      <c r="AC1047" s="400">
        <f>'2. CAD NCCF'!AC1047+'3. USD NCCF'!AC1047+'4. EUR NCCF'!AC1047+'5. GBP NCCF'!AC1047+'6. Other(Incld) NCCF'!AC1047</f>
        <v>0</v>
      </c>
      <c r="AD1047" s="909"/>
      <c r="AE1047" s="910"/>
      <c r="AF1047" s="911"/>
    </row>
    <row r="1048" spans="1:32" ht="15" customHeight="1" outlineLevel="1" x14ac:dyDescent="0.2">
      <c r="A1048" s="222">
        <v>366</v>
      </c>
      <c r="B1048" s="499"/>
      <c r="C1048" s="483"/>
      <c r="D1048" s="483"/>
      <c r="E1048" s="486"/>
      <c r="F1048" s="880" t="str">
        <f>'2. CAD NCCF'!F1048:L1048</f>
        <v>RSB type 2 insured, less stable, fixed term 1 year deposit</v>
      </c>
      <c r="G1048" s="881"/>
      <c r="H1048" s="881"/>
      <c r="I1048" s="881"/>
      <c r="J1048" s="881"/>
      <c r="K1048" s="881"/>
      <c r="L1048" s="882"/>
      <c r="M1048" s="400">
        <f>'2. CAD NCCF'!M1048+'3. USD NCCF'!M1048+'4. EUR NCCF'!M1048+'5. GBP NCCF'!M1048+'6. Other(Incld) NCCF'!M1048</f>
        <v>0</v>
      </c>
      <c r="N1048" s="411">
        <f>'2. CAD NCCF'!N1048+'3. USD NCCF'!N1048+'4. EUR NCCF'!N1048+'5. GBP NCCF'!N1048+'6. Other(Incld) NCCF'!N1048</f>
        <v>0</v>
      </c>
      <c r="O1048" s="414">
        <f>'2. CAD NCCF'!O1048+'3. USD NCCF'!O1048+'4. EUR NCCF'!O1048+'5. GBP NCCF'!O1048+'6. Other(Incld) NCCF'!O1048</f>
        <v>0</v>
      </c>
      <c r="P1048" s="414">
        <f>'2. CAD NCCF'!P1048+'3. USD NCCF'!P1048+'4. EUR NCCF'!P1048+'5. GBP NCCF'!P1048+'6. Other(Incld) NCCF'!P1048</f>
        <v>0</v>
      </c>
      <c r="Q1048" s="415">
        <f>'2. CAD NCCF'!Q1048+'3. USD NCCF'!Q1048+'4. EUR NCCF'!Q1048+'5. GBP NCCF'!Q1048+'6. Other(Incld) NCCF'!Q1048</f>
        <v>0</v>
      </c>
      <c r="R1048" s="411">
        <f>'2. CAD NCCF'!R1048+'3. USD NCCF'!R1048+'4. EUR NCCF'!R1048+'5. GBP NCCF'!R1048+'6. Other(Incld) NCCF'!R1048</f>
        <v>0</v>
      </c>
      <c r="S1048" s="414">
        <f>'2. CAD NCCF'!S1048+'3. USD NCCF'!S1048+'4. EUR NCCF'!S1048+'5. GBP NCCF'!S1048+'6. Other(Incld) NCCF'!S1048</f>
        <v>0</v>
      </c>
      <c r="T1048" s="414">
        <f>'2. CAD NCCF'!T1048+'3. USD NCCF'!T1048+'4. EUR NCCF'!T1048+'5. GBP NCCF'!T1048+'6. Other(Incld) NCCF'!T1048</f>
        <v>0</v>
      </c>
      <c r="U1048" s="414">
        <f>'2. CAD NCCF'!U1048+'3. USD NCCF'!U1048+'4. EUR NCCF'!U1048+'5. GBP NCCF'!U1048+'6. Other(Incld) NCCF'!U1048</f>
        <v>0</v>
      </c>
      <c r="V1048" s="414">
        <f>'2. CAD NCCF'!V1048+'3. USD NCCF'!V1048+'4. EUR NCCF'!V1048+'5. GBP NCCF'!V1048+'6. Other(Incld) NCCF'!V1048</f>
        <v>0</v>
      </c>
      <c r="W1048" s="414">
        <f>'2. CAD NCCF'!W1048+'3. USD NCCF'!W1048+'4. EUR NCCF'!W1048+'5. GBP NCCF'!W1048+'6. Other(Incld) NCCF'!W1048</f>
        <v>0</v>
      </c>
      <c r="X1048" s="414">
        <f>'2. CAD NCCF'!X1048+'3. USD NCCF'!X1048+'4. EUR NCCF'!X1048+'5. GBP NCCF'!X1048+'6. Other(Incld) NCCF'!X1048</f>
        <v>0</v>
      </c>
      <c r="Y1048" s="414">
        <f>'2. CAD NCCF'!Y1048+'3. USD NCCF'!Y1048+'4. EUR NCCF'!Y1048+'5. GBP NCCF'!Y1048+'6. Other(Incld) NCCF'!Y1048</f>
        <v>0</v>
      </c>
      <c r="Z1048" s="414">
        <f>'2. CAD NCCF'!Z1048+'3. USD NCCF'!Z1048+'4. EUR NCCF'!Z1048+'5. GBP NCCF'!Z1048+'6. Other(Incld) NCCF'!Z1048</f>
        <v>0</v>
      </c>
      <c r="AA1048" s="414">
        <f>'2. CAD NCCF'!AA1048+'3. USD NCCF'!AA1048+'4. EUR NCCF'!AA1048+'5. GBP NCCF'!AA1048+'6. Other(Incld) NCCF'!AA1048</f>
        <v>0</v>
      </c>
      <c r="AB1048" s="414">
        <f>'2. CAD NCCF'!AB1048+'3. USD NCCF'!AB1048+'4. EUR NCCF'!AB1048+'5. GBP NCCF'!AB1048+'6. Other(Incld) NCCF'!AB1048</f>
        <v>0</v>
      </c>
      <c r="AC1048" s="400">
        <f>'2. CAD NCCF'!AC1048+'3. USD NCCF'!AC1048+'4. EUR NCCF'!AC1048+'5. GBP NCCF'!AC1048+'6. Other(Incld) NCCF'!AC1048</f>
        <v>0</v>
      </c>
      <c r="AD1048" s="909"/>
      <c r="AE1048" s="910"/>
      <c r="AF1048" s="911"/>
    </row>
    <row r="1049" spans="1:32" ht="15" customHeight="1" outlineLevel="1" x14ac:dyDescent="0.2">
      <c r="A1049" s="222">
        <v>367</v>
      </c>
      <c r="B1049" s="499"/>
      <c r="C1049" s="257"/>
      <c r="D1049" s="257"/>
      <c r="E1049" s="258"/>
      <c r="F1049" s="880" t="str">
        <f>'2. CAD NCCF'!F1049:L1049</f>
        <v>RSB type 2 insured, less stable, fixed term &gt; 1 year deposit</v>
      </c>
      <c r="G1049" s="881"/>
      <c r="H1049" s="881"/>
      <c r="I1049" s="881"/>
      <c r="J1049" s="881"/>
      <c r="K1049" s="881"/>
      <c r="L1049" s="882"/>
      <c r="M1049" s="400">
        <f>'2. CAD NCCF'!M1049+'3. USD NCCF'!M1049+'4. EUR NCCF'!M1049+'5. GBP NCCF'!M1049+'6. Other(Incld) NCCF'!M1049</f>
        <v>0</v>
      </c>
      <c r="N1049" s="411">
        <f>'2. CAD NCCF'!N1049+'3. USD NCCF'!N1049+'4. EUR NCCF'!N1049+'5. GBP NCCF'!N1049+'6. Other(Incld) NCCF'!N1049</f>
        <v>0</v>
      </c>
      <c r="O1049" s="414">
        <f>'2. CAD NCCF'!O1049+'3. USD NCCF'!O1049+'4. EUR NCCF'!O1049+'5. GBP NCCF'!O1049+'6. Other(Incld) NCCF'!O1049</f>
        <v>0</v>
      </c>
      <c r="P1049" s="414">
        <f>'2. CAD NCCF'!P1049+'3. USD NCCF'!P1049+'4. EUR NCCF'!P1049+'5. GBP NCCF'!P1049+'6. Other(Incld) NCCF'!P1049</f>
        <v>0</v>
      </c>
      <c r="Q1049" s="415">
        <f>'2. CAD NCCF'!Q1049+'3. USD NCCF'!Q1049+'4. EUR NCCF'!Q1049+'5. GBP NCCF'!Q1049+'6. Other(Incld) NCCF'!Q1049</f>
        <v>0</v>
      </c>
      <c r="R1049" s="411">
        <f>'2. CAD NCCF'!R1049+'3. USD NCCF'!R1049+'4. EUR NCCF'!R1049+'5. GBP NCCF'!R1049+'6. Other(Incld) NCCF'!R1049</f>
        <v>0</v>
      </c>
      <c r="S1049" s="414">
        <f>'2. CAD NCCF'!S1049+'3. USD NCCF'!S1049+'4. EUR NCCF'!S1049+'5. GBP NCCF'!S1049+'6. Other(Incld) NCCF'!S1049</f>
        <v>0</v>
      </c>
      <c r="T1049" s="414">
        <f>'2. CAD NCCF'!T1049+'3. USD NCCF'!T1049+'4. EUR NCCF'!T1049+'5. GBP NCCF'!T1049+'6. Other(Incld) NCCF'!T1049</f>
        <v>0</v>
      </c>
      <c r="U1049" s="414">
        <f>'2. CAD NCCF'!U1049+'3. USD NCCF'!U1049+'4. EUR NCCF'!U1049+'5. GBP NCCF'!U1049+'6. Other(Incld) NCCF'!U1049</f>
        <v>0</v>
      </c>
      <c r="V1049" s="414">
        <f>'2. CAD NCCF'!V1049+'3. USD NCCF'!V1049+'4. EUR NCCF'!V1049+'5. GBP NCCF'!V1049+'6. Other(Incld) NCCF'!V1049</f>
        <v>0</v>
      </c>
      <c r="W1049" s="414">
        <f>'2. CAD NCCF'!W1049+'3. USD NCCF'!W1049+'4. EUR NCCF'!W1049+'5. GBP NCCF'!W1049+'6. Other(Incld) NCCF'!W1049</f>
        <v>0</v>
      </c>
      <c r="X1049" s="414">
        <f>'2. CAD NCCF'!X1049+'3. USD NCCF'!X1049+'4. EUR NCCF'!X1049+'5. GBP NCCF'!X1049+'6. Other(Incld) NCCF'!X1049</f>
        <v>0</v>
      </c>
      <c r="Y1049" s="414">
        <f>'2. CAD NCCF'!Y1049+'3. USD NCCF'!Y1049+'4. EUR NCCF'!Y1049+'5. GBP NCCF'!Y1049+'6. Other(Incld) NCCF'!Y1049</f>
        <v>0</v>
      </c>
      <c r="Z1049" s="414">
        <f>'2. CAD NCCF'!Z1049+'3. USD NCCF'!Z1049+'4. EUR NCCF'!Z1049+'5. GBP NCCF'!Z1049+'6. Other(Incld) NCCF'!Z1049</f>
        <v>0</v>
      </c>
      <c r="AA1049" s="414">
        <f>'2. CAD NCCF'!AA1049+'3. USD NCCF'!AA1049+'4. EUR NCCF'!AA1049+'5. GBP NCCF'!AA1049+'6. Other(Incld) NCCF'!AA1049</f>
        <v>0</v>
      </c>
      <c r="AB1049" s="414">
        <f>'2. CAD NCCF'!AB1049+'3. USD NCCF'!AB1049+'4. EUR NCCF'!AB1049+'5. GBP NCCF'!AB1049+'6. Other(Incld) NCCF'!AB1049</f>
        <v>0</v>
      </c>
      <c r="AC1049" s="400">
        <f>'2. CAD NCCF'!AC1049+'3. USD NCCF'!AC1049+'4. EUR NCCF'!AC1049+'5. GBP NCCF'!AC1049+'6. Other(Incld) NCCF'!AC1049</f>
        <v>0</v>
      </c>
      <c r="AD1049" s="909"/>
      <c r="AE1049" s="910"/>
      <c r="AF1049" s="911"/>
    </row>
    <row r="1050" spans="1:32" ht="15" customHeight="1" outlineLevel="1" x14ac:dyDescent="0.2">
      <c r="A1050" s="222">
        <v>368</v>
      </c>
      <c r="B1050" s="499"/>
      <c r="C1050" s="257"/>
      <c r="D1050" s="265"/>
      <c r="E1050" s="877" t="str">
        <f>'2. CAD NCCF'!E1050:L1050</f>
        <v>RSB fixed term deposits - Uninsured</v>
      </c>
      <c r="F1050" s="878"/>
      <c r="G1050" s="878"/>
      <c r="H1050" s="878"/>
      <c r="I1050" s="878"/>
      <c r="J1050" s="878"/>
      <c r="K1050" s="878"/>
      <c r="L1050" s="879"/>
      <c r="M1050" s="399">
        <f>SUBTOTAL(9,M1051:M1056)</f>
        <v>0</v>
      </c>
      <c r="N1050" s="402">
        <f t="shared" ref="N1050:AC1050" si="1435">SUBTOTAL(9,N1051:N1056)</f>
        <v>0</v>
      </c>
      <c r="O1050" s="406">
        <f t="shared" si="1435"/>
        <v>0</v>
      </c>
      <c r="P1050" s="405">
        <f t="shared" si="1435"/>
        <v>0</v>
      </c>
      <c r="Q1050" s="407">
        <f t="shared" si="1435"/>
        <v>0</v>
      </c>
      <c r="R1050" s="402">
        <f t="shared" si="1435"/>
        <v>0</v>
      </c>
      <c r="S1050" s="406">
        <f t="shared" si="1435"/>
        <v>0</v>
      </c>
      <c r="T1050" s="406">
        <f t="shared" si="1435"/>
        <v>0</v>
      </c>
      <c r="U1050" s="406">
        <f t="shared" si="1435"/>
        <v>0</v>
      </c>
      <c r="V1050" s="406">
        <f t="shared" si="1435"/>
        <v>0</v>
      </c>
      <c r="W1050" s="406">
        <f t="shared" si="1435"/>
        <v>0</v>
      </c>
      <c r="X1050" s="406">
        <f t="shared" si="1435"/>
        <v>0</v>
      </c>
      <c r="Y1050" s="406">
        <f t="shared" si="1435"/>
        <v>0</v>
      </c>
      <c r="Z1050" s="406">
        <f t="shared" si="1435"/>
        <v>0</v>
      </c>
      <c r="AA1050" s="406">
        <f t="shared" si="1435"/>
        <v>0</v>
      </c>
      <c r="AB1050" s="407">
        <f t="shared" si="1435"/>
        <v>0</v>
      </c>
      <c r="AC1050" s="407">
        <f t="shared" si="1435"/>
        <v>0</v>
      </c>
      <c r="AD1050" s="909"/>
      <c r="AE1050" s="910"/>
      <c r="AF1050" s="911"/>
    </row>
    <row r="1051" spans="1:32" ht="15" customHeight="1" outlineLevel="1" x14ac:dyDescent="0.2">
      <c r="A1051" s="222">
        <v>369</v>
      </c>
      <c r="B1051" s="499"/>
      <c r="C1051" s="483"/>
      <c r="D1051" s="483"/>
      <c r="E1051" s="486"/>
      <c r="F1051" s="880" t="str">
        <f>'2. CAD NCCF'!F1051:L1051</f>
        <v>RSB uninsured, fixed term 30 day deposit</v>
      </c>
      <c r="G1051" s="881"/>
      <c r="H1051" s="881"/>
      <c r="I1051" s="881"/>
      <c r="J1051" s="881"/>
      <c r="K1051" s="881"/>
      <c r="L1051" s="882"/>
      <c r="M1051" s="400">
        <f>'2. CAD NCCF'!M1051+'3. USD NCCF'!M1051+'4. EUR NCCF'!M1051+'5. GBP NCCF'!M1051+'6. Other(Incld) NCCF'!M1051</f>
        <v>0</v>
      </c>
      <c r="N1051" s="411">
        <f>'2. CAD NCCF'!N1051+'3. USD NCCF'!N1051+'4. EUR NCCF'!N1051+'5. GBP NCCF'!N1051+'6. Other(Incld) NCCF'!N1051</f>
        <v>0</v>
      </c>
      <c r="O1051" s="414">
        <f>'2. CAD NCCF'!O1051+'3. USD NCCF'!O1051+'4. EUR NCCF'!O1051+'5. GBP NCCF'!O1051+'6. Other(Incld) NCCF'!O1051</f>
        <v>0</v>
      </c>
      <c r="P1051" s="414">
        <f>'2. CAD NCCF'!P1051+'3. USD NCCF'!P1051+'4. EUR NCCF'!P1051+'5. GBP NCCF'!P1051+'6. Other(Incld) NCCF'!P1051</f>
        <v>0</v>
      </c>
      <c r="Q1051" s="415">
        <f>'2. CAD NCCF'!Q1051+'3. USD NCCF'!Q1051+'4. EUR NCCF'!Q1051+'5. GBP NCCF'!Q1051+'6. Other(Incld) NCCF'!Q1051</f>
        <v>0</v>
      </c>
      <c r="R1051" s="411">
        <f>'2. CAD NCCF'!R1051+'3. USD NCCF'!R1051+'4. EUR NCCF'!R1051+'5. GBP NCCF'!R1051+'6. Other(Incld) NCCF'!R1051</f>
        <v>0</v>
      </c>
      <c r="S1051" s="414">
        <f>'2. CAD NCCF'!S1051+'3. USD NCCF'!S1051+'4. EUR NCCF'!S1051+'5. GBP NCCF'!S1051+'6. Other(Incld) NCCF'!S1051</f>
        <v>0</v>
      </c>
      <c r="T1051" s="414">
        <f>'2. CAD NCCF'!T1051+'3. USD NCCF'!T1051+'4. EUR NCCF'!T1051+'5. GBP NCCF'!T1051+'6. Other(Incld) NCCF'!T1051</f>
        <v>0</v>
      </c>
      <c r="U1051" s="414">
        <f>'2. CAD NCCF'!U1051+'3. USD NCCF'!U1051+'4. EUR NCCF'!U1051+'5. GBP NCCF'!U1051+'6. Other(Incld) NCCF'!U1051</f>
        <v>0</v>
      </c>
      <c r="V1051" s="414">
        <f>'2. CAD NCCF'!V1051+'3. USD NCCF'!V1051+'4. EUR NCCF'!V1051+'5. GBP NCCF'!V1051+'6. Other(Incld) NCCF'!V1051</f>
        <v>0</v>
      </c>
      <c r="W1051" s="414">
        <f>'2. CAD NCCF'!W1051+'3. USD NCCF'!W1051+'4. EUR NCCF'!W1051+'5. GBP NCCF'!W1051+'6. Other(Incld) NCCF'!W1051</f>
        <v>0</v>
      </c>
      <c r="X1051" s="414">
        <f>'2. CAD NCCF'!X1051+'3. USD NCCF'!X1051+'4. EUR NCCF'!X1051+'5. GBP NCCF'!X1051+'6. Other(Incld) NCCF'!X1051</f>
        <v>0</v>
      </c>
      <c r="Y1051" s="414">
        <f>'2. CAD NCCF'!Y1051+'3. USD NCCF'!Y1051+'4. EUR NCCF'!Y1051+'5. GBP NCCF'!Y1051+'6. Other(Incld) NCCF'!Y1051</f>
        <v>0</v>
      </c>
      <c r="Z1051" s="414">
        <f>'2. CAD NCCF'!Z1051+'3. USD NCCF'!Z1051+'4. EUR NCCF'!Z1051+'5. GBP NCCF'!Z1051+'6. Other(Incld) NCCF'!Z1051</f>
        <v>0</v>
      </c>
      <c r="AA1051" s="414">
        <f>'2. CAD NCCF'!AA1051+'3. USD NCCF'!AA1051+'4. EUR NCCF'!AA1051+'5. GBP NCCF'!AA1051+'6. Other(Incld) NCCF'!AA1051</f>
        <v>0</v>
      </c>
      <c r="AB1051" s="414">
        <f>'2. CAD NCCF'!AB1051+'3. USD NCCF'!AB1051+'4. EUR NCCF'!AB1051+'5. GBP NCCF'!AB1051+'6. Other(Incld) NCCF'!AB1051</f>
        <v>0</v>
      </c>
      <c r="AC1051" s="400">
        <f>'2. CAD NCCF'!AC1051+'3. USD NCCF'!AC1051+'4. EUR NCCF'!AC1051+'5. GBP NCCF'!AC1051+'6. Other(Incld) NCCF'!AC1051</f>
        <v>0</v>
      </c>
      <c r="AD1051" s="909"/>
      <c r="AE1051" s="910"/>
      <c r="AF1051" s="911"/>
    </row>
    <row r="1052" spans="1:32" ht="15" customHeight="1" outlineLevel="1" x14ac:dyDescent="0.2">
      <c r="A1052" s="222">
        <v>370</v>
      </c>
      <c r="B1052" s="499"/>
      <c r="C1052" s="483"/>
      <c r="D1052" s="483"/>
      <c r="E1052" s="486"/>
      <c r="F1052" s="880" t="str">
        <f>'2. CAD NCCF'!F1052:L1052</f>
        <v>RSB uninsured, fixed term 60 day deposit</v>
      </c>
      <c r="G1052" s="881"/>
      <c r="H1052" s="881"/>
      <c r="I1052" s="881"/>
      <c r="J1052" s="881"/>
      <c r="K1052" s="881"/>
      <c r="L1052" s="882"/>
      <c r="M1052" s="400">
        <f>'2. CAD NCCF'!M1052+'3. USD NCCF'!M1052+'4. EUR NCCF'!M1052+'5. GBP NCCF'!M1052+'6. Other(Incld) NCCF'!M1052</f>
        <v>0</v>
      </c>
      <c r="N1052" s="411">
        <f>'2. CAD NCCF'!N1052+'3. USD NCCF'!N1052+'4. EUR NCCF'!N1052+'5. GBP NCCF'!N1052+'6. Other(Incld) NCCF'!N1052</f>
        <v>0</v>
      </c>
      <c r="O1052" s="414">
        <f>'2. CAD NCCF'!O1052+'3. USD NCCF'!O1052+'4. EUR NCCF'!O1052+'5. GBP NCCF'!O1052+'6. Other(Incld) NCCF'!O1052</f>
        <v>0</v>
      </c>
      <c r="P1052" s="414">
        <f>'2. CAD NCCF'!P1052+'3. USD NCCF'!P1052+'4. EUR NCCF'!P1052+'5. GBP NCCF'!P1052+'6. Other(Incld) NCCF'!P1052</f>
        <v>0</v>
      </c>
      <c r="Q1052" s="415">
        <f>'2. CAD NCCF'!Q1052+'3. USD NCCF'!Q1052+'4. EUR NCCF'!Q1052+'5. GBP NCCF'!Q1052+'6. Other(Incld) NCCF'!Q1052</f>
        <v>0</v>
      </c>
      <c r="R1052" s="411">
        <f>'2. CAD NCCF'!R1052+'3. USD NCCF'!R1052+'4. EUR NCCF'!R1052+'5. GBP NCCF'!R1052+'6. Other(Incld) NCCF'!R1052</f>
        <v>0</v>
      </c>
      <c r="S1052" s="414">
        <f>'2. CAD NCCF'!S1052+'3. USD NCCF'!S1052+'4. EUR NCCF'!S1052+'5. GBP NCCF'!S1052+'6. Other(Incld) NCCF'!S1052</f>
        <v>0</v>
      </c>
      <c r="T1052" s="414">
        <f>'2. CAD NCCF'!T1052+'3. USD NCCF'!T1052+'4. EUR NCCF'!T1052+'5. GBP NCCF'!T1052+'6. Other(Incld) NCCF'!T1052</f>
        <v>0</v>
      </c>
      <c r="U1052" s="414">
        <f>'2. CAD NCCF'!U1052+'3. USD NCCF'!U1052+'4. EUR NCCF'!U1052+'5. GBP NCCF'!U1052+'6. Other(Incld) NCCF'!U1052</f>
        <v>0</v>
      </c>
      <c r="V1052" s="414">
        <f>'2. CAD NCCF'!V1052+'3. USD NCCF'!V1052+'4. EUR NCCF'!V1052+'5. GBP NCCF'!V1052+'6. Other(Incld) NCCF'!V1052</f>
        <v>0</v>
      </c>
      <c r="W1052" s="414">
        <f>'2. CAD NCCF'!W1052+'3. USD NCCF'!W1052+'4. EUR NCCF'!W1052+'5. GBP NCCF'!W1052+'6. Other(Incld) NCCF'!W1052</f>
        <v>0</v>
      </c>
      <c r="X1052" s="414">
        <f>'2. CAD NCCF'!X1052+'3. USD NCCF'!X1052+'4. EUR NCCF'!X1052+'5. GBP NCCF'!X1052+'6. Other(Incld) NCCF'!X1052</f>
        <v>0</v>
      </c>
      <c r="Y1052" s="414">
        <f>'2. CAD NCCF'!Y1052+'3. USD NCCF'!Y1052+'4. EUR NCCF'!Y1052+'5. GBP NCCF'!Y1052+'6. Other(Incld) NCCF'!Y1052</f>
        <v>0</v>
      </c>
      <c r="Z1052" s="414">
        <f>'2. CAD NCCF'!Z1052+'3. USD NCCF'!Z1052+'4. EUR NCCF'!Z1052+'5. GBP NCCF'!Z1052+'6. Other(Incld) NCCF'!Z1052</f>
        <v>0</v>
      </c>
      <c r="AA1052" s="414">
        <f>'2. CAD NCCF'!AA1052+'3. USD NCCF'!AA1052+'4. EUR NCCF'!AA1052+'5. GBP NCCF'!AA1052+'6. Other(Incld) NCCF'!AA1052</f>
        <v>0</v>
      </c>
      <c r="AB1052" s="414">
        <f>'2. CAD NCCF'!AB1052+'3. USD NCCF'!AB1052+'4. EUR NCCF'!AB1052+'5. GBP NCCF'!AB1052+'6. Other(Incld) NCCF'!AB1052</f>
        <v>0</v>
      </c>
      <c r="AC1052" s="400">
        <f>'2. CAD NCCF'!AC1052+'3. USD NCCF'!AC1052+'4. EUR NCCF'!AC1052+'5. GBP NCCF'!AC1052+'6. Other(Incld) NCCF'!AC1052</f>
        <v>0</v>
      </c>
      <c r="AD1052" s="909"/>
      <c r="AE1052" s="910"/>
      <c r="AF1052" s="911"/>
    </row>
    <row r="1053" spans="1:32" ht="15" customHeight="1" outlineLevel="1" x14ac:dyDescent="0.2">
      <c r="A1053" s="222">
        <v>371</v>
      </c>
      <c r="B1053" s="499"/>
      <c r="C1053" s="483"/>
      <c r="D1053" s="483"/>
      <c r="E1053" s="486"/>
      <c r="F1053" s="880" t="str">
        <f>'2. CAD NCCF'!F1053:L1053</f>
        <v>RSB uninsured, fixed term 90 day deposit</v>
      </c>
      <c r="G1053" s="881"/>
      <c r="H1053" s="881"/>
      <c r="I1053" s="881"/>
      <c r="J1053" s="881"/>
      <c r="K1053" s="881"/>
      <c r="L1053" s="882"/>
      <c r="M1053" s="400">
        <f>'2. CAD NCCF'!M1053+'3. USD NCCF'!M1053+'4. EUR NCCF'!M1053+'5. GBP NCCF'!M1053+'6. Other(Incld) NCCF'!M1053</f>
        <v>0</v>
      </c>
      <c r="N1053" s="411">
        <f>'2. CAD NCCF'!N1053+'3. USD NCCF'!N1053+'4. EUR NCCF'!N1053+'5. GBP NCCF'!N1053+'6. Other(Incld) NCCF'!N1053</f>
        <v>0</v>
      </c>
      <c r="O1053" s="414">
        <f>'2. CAD NCCF'!O1053+'3. USD NCCF'!O1053+'4. EUR NCCF'!O1053+'5. GBP NCCF'!O1053+'6. Other(Incld) NCCF'!O1053</f>
        <v>0</v>
      </c>
      <c r="P1053" s="414">
        <f>'2. CAD NCCF'!P1053+'3. USD NCCF'!P1053+'4. EUR NCCF'!P1053+'5. GBP NCCF'!P1053+'6. Other(Incld) NCCF'!P1053</f>
        <v>0</v>
      </c>
      <c r="Q1053" s="415">
        <f>'2. CAD NCCF'!Q1053+'3. USD NCCF'!Q1053+'4. EUR NCCF'!Q1053+'5. GBP NCCF'!Q1053+'6. Other(Incld) NCCF'!Q1053</f>
        <v>0</v>
      </c>
      <c r="R1053" s="411">
        <f>'2. CAD NCCF'!R1053+'3. USD NCCF'!R1053+'4. EUR NCCF'!R1053+'5. GBP NCCF'!R1053+'6. Other(Incld) NCCF'!R1053</f>
        <v>0</v>
      </c>
      <c r="S1053" s="414">
        <f>'2. CAD NCCF'!S1053+'3. USD NCCF'!S1053+'4. EUR NCCF'!S1053+'5. GBP NCCF'!S1053+'6. Other(Incld) NCCF'!S1053</f>
        <v>0</v>
      </c>
      <c r="T1053" s="414">
        <f>'2. CAD NCCF'!T1053+'3. USD NCCF'!T1053+'4. EUR NCCF'!T1053+'5. GBP NCCF'!T1053+'6. Other(Incld) NCCF'!T1053</f>
        <v>0</v>
      </c>
      <c r="U1053" s="414">
        <f>'2. CAD NCCF'!U1053+'3. USD NCCF'!U1053+'4. EUR NCCF'!U1053+'5. GBP NCCF'!U1053+'6. Other(Incld) NCCF'!U1053</f>
        <v>0</v>
      </c>
      <c r="V1053" s="414">
        <f>'2. CAD NCCF'!V1053+'3. USD NCCF'!V1053+'4. EUR NCCF'!V1053+'5. GBP NCCF'!V1053+'6. Other(Incld) NCCF'!V1053</f>
        <v>0</v>
      </c>
      <c r="W1053" s="414">
        <f>'2. CAD NCCF'!W1053+'3. USD NCCF'!W1053+'4. EUR NCCF'!W1053+'5. GBP NCCF'!W1053+'6. Other(Incld) NCCF'!W1053</f>
        <v>0</v>
      </c>
      <c r="X1053" s="414">
        <f>'2. CAD NCCF'!X1053+'3. USD NCCF'!X1053+'4. EUR NCCF'!X1053+'5. GBP NCCF'!X1053+'6. Other(Incld) NCCF'!X1053</f>
        <v>0</v>
      </c>
      <c r="Y1053" s="414">
        <f>'2. CAD NCCF'!Y1053+'3. USD NCCF'!Y1053+'4. EUR NCCF'!Y1053+'5. GBP NCCF'!Y1053+'6. Other(Incld) NCCF'!Y1053</f>
        <v>0</v>
      </c>
      <c r="Z1053" s="414">
        <f>'2. CAD NCCF'!Z1053+'3. USD NCCF'!Z1053+'4. EUR NCCF'!Z1053+'5. GBP NCCF'!Z1053+'6. Other(Incld) NCCF'!Z1053</f>
        <v>0</v>
      </c>
      <c r="AA1053" s="414">
        <f>'2. CAD NCCF'!AA1053+'3. USD NCCF'!AA1053+'4. EUR NCCF'!AA1053+'5. GBP NCCF'!AA1053+'6. Other(Incld) NCCF'!AA1053</f>
        <v>0</v>
      </c>
      <c r="AB1053" s="414">
        <f>'2. CAD NCCF'!AB1053+'3. USD NCCF'!AB1053+'4. EUR NCCF'!AB1053+'5. GBP NCCF'!AB1053+'6. Other(Incld) NCCF'!AB1053</f>
        <v>0</v>
      </c>
      <c r="AC1053" s="400">
        <f>'2. CAD NCCF'!AC1053+'3. USD NCCF'!AC1053+'4. EUR NCCF'!AC1053+'5. GBP NCCF'!AC1053+'6. Other(Incld) NCCF'!AC1053</f>
        <v>0</v>
      </c>
      <c r="AD1053" s="909"/>
      <c r="AE1053" s="910"/>
      <c r="AF1053" s="911"/>
    </row>
    <row r="1054" spans="1:32" ht="15" customHeight="1" outlineLevel="1" x14ac:dyDescent="0.2">
      <c r="A1054" s="222">
        <v>372</v>
      </c>
      <c r="B1054" s="499"/>
      <c r="C1054" s="483"/>
      <c r="D1054" s="483"/>
      <c r="E1054" s="486"/>
      <c r="F1054" s="880" t="str">
        <f>'2. CAD NCCF'!F1054:L1054</f>
        <v>RSB uninsured, fixed term 180 day deposit</v>
      </c>
      <c r="G1054" s="881"/>
      <c r="H1054" s="881"/>
      <c r="I1054" s="881"/>
      <c r="J1054" s="881"/>
      <c r="K1054" s="881"/>
      <c r="L1054" s="882"/>
      <c r="M1054" s="400">
        <f>'2. CAD NCCF'!M1054+'3. USD NCCF'!M1054+'4. EUR NCCF'!M1054+'5. GBP NCCF'!M1054+'6. Other(Incld) NCCF'!M1054</f>
        <v>0</v>
      </c>
      <c r="N1054" s="411">
        <f>'2. CAD NCCF'!N1054+'3. USD NCCF'!N1054+'4. EUR NCCF'!N1054+'5. GBP NCCF'!N1054+'6. Other(Incld) NCCF'!N1054</f>
        <v>0</v>
      </c>
      <c r="O1054" s="414">
        <f>'2. CAD NCCF'!O1054+'3. USD NCCF'!O1054+'4. EUR NCCF'!O1054+'5. GBP NCCF'!O1054+'6. Other(Incld) NCCF'!O1054</f>
        <v>0</v>
      </c>
      <c r="P1054" s="414">
        <f>'2. CAD NCCF'!P1054+'3. USD NCCF'!P1054+'4. EUR NCCF'!P1054+'5. GBP NCCF'!P1054+'6. Other(Incld) NCCF'!P1054</f>
        <v>0</v>
      </c>
      <c r="Q1054" s="415">
        <f>'2. CAD NCCF'!Q1054+'3. USD NCCF'!Q1054+'4. EUR NCCF'!Q1054+'5. GBP NCCF'!Q1054+'6. Other(Incld) NCCF'!Q1054</f>
        <v>0</v>
      </c>
      <c r="R1054" s="411">
        <f>'2. CAD NCCF'!R1054+'3. USD NCCF'!R1054+'4. EUR NCCF'!R1054+'5. GBP NCCF'!R1054+'6. Other(Incld) NCCF'!R1054</f>
        <v>0</v>
      </c>
      <c r="S1054" s="414">
        <f>'2. CAD NCCF'!S1054+'3. USD NCCF'!S1054+'4. EUR NCCF'!S1054+'5. GBP NCCF'!S1054+'6. Other(Incld) NCCF'!S1054</f>
        <v>0</v>
      </c>
      <c r="T1054" s="414">
        <f>'2. CAD NCCF'!T1054+'3. USD NCCF'!T1054+'4. EUR NCCF'!T1054+'5. GBP NCCF'!T1054+'6. Other(Incld) NCCF'!T1054</f>
        <v>0</v>
      </c>
      <c r="U1054" s="414">
        <f>'2. CAD NCCF'!U1054+'3. USD NCCF'!U1054+'4. EUR NCCF'!U1054+'5. GBP NCCF'!U1054+'6. Other(Incld) NCCF'!U1054</f>
        <v>0</v>
      </c>
      <c r="V1054" s="414">
        <f>'2. CAD NCCF'!V1054+'3. USD NCCF'!V1054+'4. EUR NCCF'!V1054+'5. GBP NCCF'!V1054+'6. Other(Incld) NCCF'!V1054</f>
        <v>0</v>
      </c>
      <c r="W1054" s="414">
        <f>'2. CAD NCCF'!W1054+'3. USD NCCF'!W1054+'4. EUR NCCF'!W1054+'5. GBP NCCF'!W1054+'6. Other(Incld) NCCF'!W1054</f>
        <v>0</v>
      </c>
      <c r="X1054" s="414">
        <f>'2. CAD NCCF'!X1054+'3. USD NCCF'!X1054+'4. EUR NCCF'!X1054+'5. GBP NCCF'!X1054+'6. Other(Incld) NCCF'!X1054</f>
        <v>0</v>
      </c>
      <c r="Y1054" s="414">
        <f>'2. CAD NCCF'!Y1054+'3. USD NCCF'!Y1054+'4. EUR NCCF'!Y1054+'5. GBP NCCF'!Y1054+'6. Other(Incld) NCCF'!Y1054</f>
        <v>0</v>
      </c>
      <c r="Z1054" s="414">
        <f>'2. CAD NCCF'!Z1054+'3. USD NCCF'!Z1054+'4. EUR NCCF'!Z1054+'5. GBP NCCF'!Z1054+'6. Other(Incld) NCCF'!Z1054</f>
        <v>0</v>
      </c>
      <c r="AA1054" s="414">
        <f>'2. CAD NCCF'!AA1054+'3. USD NCCF'!AA1054+'4. EUR NCCF'!AA1054+'5. GBP NCCF'!AA1054+'6. Other(Incld) NCCF'!AA1054</f>
        <v>0</v>
      </c>
      <c r="AB1054" s="414">
        <f>'2. CAD NCCF'!AB1054+'3. USD NCCF'!AB1054+'4. EUR NCCF'!AB1054+'5. GBP NCCF'!AB1054+'6. Other(Incld) NCCF'!AB1054</f>
        <v>0</v>
      </c>
      <c r="AC1054" s="400">
        <f>'2. CAD NCCF'!AC1054+'3. USD NCCF'!AC1054+'4. EUR NCCF'!AC1054+'5. GBP NCCF'!AC1054+'6. Other(Incld) NCCF'!AC1054</f>
        <v>0</v>
      </c>
      <c r="AD1054" s="909"/>
      <c r="AE1054" s="910"/>
      <c r="AF1054" s="911"/>
    </row>
    <row r="1055" spans="1:32" ht="15" customHeight="1" outlineLevel="1" x14ac:dyDescent="0.2">
      <c r="A1055" s="222">
        <v>373</v>
      </c>
      <c r="B1055" s="499"/>
      <c r="C1055" s="483"/>
      <c r="D1055" s="483"/>
      <c r="E1055" s="486"/>
      <c r="F1055" s="880" t="str">
        <f>'2. CAD NCCF'!F1055:L1055</f>
        <v>RSB uninsured, fixed term 1 year deposit</v>
      </c>
      <c r="G1055" s="881"/>
      <c r="H1055" s="881"/>
      <c r="I1055" s="881"/>
      <c r="J1055" s="881"/>
      <c r="K1055" s="881"/>
      <c r="L1055" s="882"/>
      <c r="M1055" s="400">
        <f>'2. CAD NCCF'!M1055+'3. USD NCCF'!M1055+'4. EUR NCCF'!M1055+'5. GBP NCCF'!M1055+'6. Other(Incld) NCCF'!M1055</f>
        <v>0</v>
      </c>
      <c r="N1055" s="411">
        <f>'2. CAD NCCF'!N1055+'3. USD NCCF'!N1055+'4. EUR NCCF'!N1055+'5. GBP NCCF'!N1055+'6. Other(Incld) NCCF'!N1055</f>
        <v>0</v>
      </c>
      <c r="O1055" s="414">
        <f>'2. CAD NCCF'!O1055+'3. USD NCCF'!O1055+'4. EUR NCCF'!O1055+'5. GBP NCCF'!O1055+'6. Other(Incld) NCCF'!O1055</f>
        <v>0</v>
      </c>
      <c r="P1055" s="414">
        <f>'2. CAD NCCF'!P1055+'3. USD NCCF'!P1055+'4. EUR NCCF'!P1055+'5. GBP NCCF'!P1055+'6. Other(Incld) NCCF'!P1055</f>
        <v>0</v>
      </c>
      <c r="Q1055" s="415">
        <f>'2. CAD NCCF'!Q1055+'3. USD NCCF'!Q1055+'4. EUR NCCF'!Q1055+'5. GBP NCCF'!Q1055+'6. Other(Incld) NCCF'!Q1055</f>
        <v>0</v>
      </c>
      <c r="R1055" s="411">
        <f>'2. CAD NCCF'!R1055+'3. USD NCCF'!R1055+'4. EUR NCCF'!R1055+'5. GBP NCCF'!R1055+'6. Other(Incld) NCCF'!R1055</f>
        <v>0</v>
      </c>
      <c r="S1055" s="414">
        <f>'2. CAD NCCF'!S1055+'3. USD NCCF'!S1055+'4. EUR NCCF'!S1055+'5. GBP NCCF'!S1055+'6. Other(Incld) NCCF'!S1055</f>
        <v>0</v>
      </c>
      <c r="T1055" s="414">
        <f>'2. CAD NCCF'!T1055+'3. USD NCCF'!T1055+'4. EUR NCCF'!T1055+'5. GBP NCCF'!T1055+'6. Other(Incld) NCCF'!T1055</f>
        <v>0</v>
      </c>
      <c r="U1055" s="414">
        <f>'2. CAD NCCF'!U1055+'3. USD NCCF'!U1055+'4. EUR NCCF'!U1055+'5. GBP NCCF'!U1055+'6. Other(Incld) NCCF'!U1055</f>
        <v>0</v>
      </c>
      <c r="V1055" s="414">
        <f>'2. CAD NCCF'!V1055+'3. USD NCCF'!V1055+'4. EUR NCCF'!V1055+'5. GBP NCCF'!V1055+'6. Other(Incld) NCCF'!V1055</f>
        <v>0</v>
      </c>
      <c r="W1055" s="414">
        <f>'2. CAD NCCF'!W1055+'3. USD NCCF'!W1055+'4. EUR NCCF'!W1055+'5. GBP NCCF'!W1055+'6. Other(Incld) NCCF'!W1055</f>
        <v>0</v>
      </c>
      <c r="X1055" s="414">
        <f>'2. CAD NCCF'!X1055+'3. USD NCCF'!X1055+'4. EUR NCCF'!X1055+'5. GBP NCCF'!X1055+'6. Other(Incld) NCCF'!X1055</f>
        <v>0</v>
      </c>
      <c r="Y1055" s="414">
        <f>'2. CAD NCCF'!Y1055+'3. USD NCCF'!Y1055+'4. EUR NCCF'!Y1055+'5. GBP NCCF'!Y1055+'6. Other(Incld) NCCF'!Y1055</f>
        <v>0</v>
      </c>
      <c r="Z1055" s="414">
        <f>'2. CAD NCCF'!Z1055+'3. USD NCCF'!Z1055+'4. EUR NCCF'!Z1055+'5. GBP NCCF'!Z1055+'6. Other(Incld) NCCF'!Z1055</f>
        <v>0</v>
      </c>
      <c r="AA1055" s="414">
        <f>'2. CAD NCCF'!AA1055+'3. USD NCCF'!AA1055+'4. EUR NCCF'!AA1055+'5. GBP NCCF'!AA1055+'6. Other(Incld) NCCF'!AA1055</f>
        <v>0</v>
      </c>
      <c r="AB1055" s="414">
        <f>'2. CAD NCCF'!AB1055+'3. USD NCCF'!AB1055+'4. EUR NCCF'!AB1055+'5. GBP NCCF'!AB1055+'6. Other(Incld) NCCF'!AB1055</f>
        <v>0</v>
      </c>
      <c r="AC1055" s="400">
        <f>'2. CAD NCCF'!AC1055+'3. USD NCCF'!AC1055+'4. EUR NCCF'!AC1055+'5. GBP NCCF'!AC1055+'6. Other(Incld) NCCF'!AC1055</f>
        <v>0</v>
      </c>
      <c r="AD1055" s="909"/>
      <c r="AE1055" s="910"/>
      <c r="AF1055" s="911"/>
    </row>
    <row r="1056" spans="1:32" ht="15" customHeight="1" outlineLevel="1" x14ac:dyDescent="0.2">
      <c r="A1056" s="222">
        <v>374</v>
      </c>
      <c r="B1056" s="468"/>
      <c r="C1056" s="614"/>
      <c r="D1056" s="614"/>
      <c r="E1056" s="615"/>
      <c r="F1056" s="880" t="str">
        <f>'2. CAD NCCF'!F1056:L1056</f>
        <v>RSB uninsured, fixed term &gt; 1 year deposit</v>
      </c>
      <c r="G1056" s="881"/>
      <c r="H1056" s="881"/>
      <c r="I1056" s="881"/>
      <c r="J1056" s="881"/>
      <c r="K1056" s="881"/>
      <c r="L1056" s="882"/>
      <c r="M1056" s="400">
        <f>'2. CAD NCCF'!M1056+'3. USD NCCF'!M1056+'4. EUR NCCF'!M1056+'5. GBP NCCF'!M1056+'6. Other(Incld) NCCF'!M1056</f>
        <v>0</v>
      </c>
      <c r="N1056" s="411">
        <f>'2. CAD NCCF'!N1056+'3. USD NCCF'!N1056+'4. EUR NCCF'!N1056+'5. GBP NCCF'!N1056+'6. Other(Incld) NCCF'!N1056</f>
        <v>0</v>
      </c>
      <c r="O1056" s="414">
        <f>'2. CAD NCCF'!O1056+'3. USD NCCF'!O1056+'4. EUR NCCF'!O1056+'5. GBP NCCF'!O1056+'6. Other(Incld) NCCF'!O1056</f>
        <v>0</v>
      </c>
      <c r="P1056" s="414">
        <f>'2. CAD NCCF'!P1056+'3. USD NCCF'!P1056+'4. EUR NCCF'!P1056+'5. GBP NCCF'!P1056+'6. Other(Incld) NCCF'!P1056</f>
        <v>0</v>
      </c>
      <c r="Q1056" s="415">
        <f>'2. CAD NCCF'!Q1056+'3. USD NCCF'!Q1056+'4. EUR NCCF'!Q1056+'5. GBP NCCF'!Q1056+'6. Other(Incld) NCCF'!Q1056</f>
        <v>0</v>
      </c>
      <c r="R1056" s="411">
        <f>'2. CAD NCCF'!R1056+'3. USD NCCF'!R1056+'4. EUR NCCF'!R1056+'5. GBP NCCF'!R1056+'6. Other(Incld) NCCF'!R1056</f>
        <v>0</v>
      </c>
      <c r="S1056" s="414">
        <f>'2. CAD NCCF'!S1056+'3. USD NCCF'!S1056+'4. EUR NCCF'!S1056+'5. GBP NCCF'!S1056+'6. Other(Incld) NCCF'!S1056</f>
        <v>0</v>
      </c>
      <c r="T1056" s="414">
        <f>'2. CAD NCCF'!T1056+'3. USD NCCF'!T1056+'4. EUR NCCF'!T1056+'5. GBP NCCF'!T1056+'6. Other(Incld) NCCF'!T1056</f>
        <v>0</v>
      </c>
      <c r="U1056" s="414">
        <f>'2. CAD NCCF'!U1056+'3. USD NCCF'!U1056+'4. EUR NCCF'!U1056+'5. GBP NCCF'!U1056+'6. Other(Incld) NCCF'!U1056</f>
        <v>0</v>
      </c>
      <c r="V1056" s="414">
        <f>'2. CAD NCCF'!V1056+'3. USD NCCF'!V1056+'4. EUR NCCF'!V1056+'5. GBP NCCF'!V1056+'6. Other(Incld) NCCF'!V1056</f>
        <v>0</v>
      </c>
      <c r="W1056" s="414">
        <f>'2. CAD NCCF'!W1056+'3. USD NCCF'!W1056+'4. EUR NCCF'!W1056+'5. GBP NCCF'!W1056+'6. Other(Incld) NCCF'!W1056</f>
        <v>0</v>
      </c>
      <c r="X1056" s="414">
        <f>'2. CAD NCCF'!X1056+'3. USD NCCF'!X1056+'4. EUR NCCF'!X1056+'5. GBP NCCF'!X1056+'6. Other(Incld) NCCF'!X1056</f>
        <v>0</v>
      </c>
      <c r="Y1056" s="414">
        <f>'2. CAD NCCF'!Y1056+'3. USD NCCF'!Y1056+'4. EUR NCCF'!Y1056+'5. GBP NCCF'!Y1056+'6. Other(Incld) NCCF'!Y1056</f>
        <v>0</v>
      </c>
      <c r="Z1056" s="414">
        <f>'2. CAD NCCF'!Z1056+'3. USD NCCF'!Z1056+'4. EUR NCCF'!Z1056+'5. GBP NCCF'!Z1056+'6. Other(Incld) NCCF'!Z1056</f>
        <v>0</v>
      </c>
      <c r="AA1056" s="414">
        <f>'2. CAD NCCF'!AA1056+'3. USD NCCF'!AA1056+'4. EUR NCCF'!AA1056+'5. GBP NCCF'!AA1056+'6. Other(Incld) NCCF'!AA1056</f>
        <v>0</v>
      </c>
      <c r="AB1056" s="414">
        <f>'2. CAD NCCF'!AB1056+'3. USD NCCF'!AB1056+'4. EUR NCCF'!AB1056+'5. GBP NCCF'!AB1056+'6. Other(Incld) NCCF'!AB1056</f>
        <v>0</v>
      </c>
      <c r="AC1056" s="400">
        <f>'2. CAD NCCF'!AC1056+'3. USD NCCF'!AC1056+'4. EUR NCCF'!AC1056+'5. GBP NCCF'!AC1056+'6. Other(Incld) NCCF'!AC1056</f>
        <v>0</v>
      </c>
      <c r="AD1056" s="912"/>
      <c r="AE1056" s="913"/>
      <c r="AF1056" s="914"/>
    </row>
    <row r="1057" spans="1:32" ht="15" customHeight="1" outlineLevel="1" x14ac:dyDescent="0.2">
      <c r="A1057" s="222">
        <v>375</v>
      </c>
      <c r="B1057" s="501"/>
      <c r="C1057" s="617"/>
      <c r="D1057" s="618"/>
      <c r="E1057" s="877" t="str">
        <f>'2. CAD NCCF'!E1057:L1057</f>
        <v>RSB fixed term deposits - Unaffiliated third-party sourced</v>
      </c>
      <c r="F1057" s="878"/>
      <c r="G1057" s="878"/>
      <c r="H1057" s="878"/>
      <c r="I1057" s="878"/>
      <c r="J1057" s="878"/>
      <c r="K1057" s="878"/>
      <c r="L1057" s="879"/>
      <c r="M1057" s="399">
        <f>SUBTOTAL(9,M1058:M1063)</f>
        <v>0</v>
      </c>
      <c r="N1057" s="402">
        <f t="shared" ref="N1057:AC1057" si="1436">SUBTOTAL(9,N1058:N1063)</f>
        <v>0</v>
      </c>
      <c r="O1057" s="406">
        <f t="shared" si="1436"/>
        <v>0</v>
      </c>
      <c r="P1057" s="405">
        <f t="shared" si="1436"/>
        <v>0</v>
      </c>
      <c r="Q1057" s="407">
        <f t="shared" si="1436"/>
        <v>0</v>
      </c>
      <c r="R1057" s="402">
        <f t="shared" si="1436"/>
        <v>0</v>
      </c>
      <c r="S1057" s="406">
        <f t="shared" si="1436"/>
        <v>0</v>
      </c>
      <c r="T1057" s="406">
        <f t="shared" si="1436"/>
        <v>0</v>
      </c>
      <c r="U1057" s="406">
        <f t="shared" si="1436"/>
        <v>0</v>
      </c>
      <c r="V1057" s="406">
        <f t="shared" si="1436"/>
        <v>0</v>
      </c>
      <c r="W1057" s="406">
        <f t="shared" si="1436"/>
        <v>0</v>
      </c>
      <c r="X1057" s="406">
        <f t="shared" si="1436"/>
        <v>0</v>
      </c>
      <c r="Y1057" s="406">
        <f t="shared" si="1436"/>
        <v>0</v>
      </c>
      <c r="Z1057" s="406">
        <f t="shared" si="1436"/>
        <v>0</v>
      </c>
      <c r="AA1057" s="406">
        <f t="shared" si="1436"/>
        <v>0</v>
      </c>
      <c r="AB1057" s="407">
        <f t="shared" si="1436"/>
        <v>0</v>
      </c>
      <c r="AC1057" s="407">
        <f t="shared" si="1436"/>
        <v>0</v>
      </c>
      <c r="AD1057" s="915"/>
      <c r="AE1057" s="916"/>
      <c r="AF1057" s="917"/>
    </row>
    <row r="1058" spans="1:32" ht="15" customHeight="1" outlineLevel="1" x14ac:dyDescent="0.2">
      <c r="A1058" s="222">
        <v>376</v>
      </c>
      <c r="B1058" s="499"/>
      <c r="C1058" s="483"/>
      <c r="D1058" s="483"/>
      <c r="E1058" s="486"/>
      <c r="F1058" s="880" t="str">
        <f>'2. CAD NCCF'!F1058:L1058</f>
        <v>RSB unaffiliated third-party sourced, fixed term 30 days deposit</v>
      </c>
      <c r="G1058" s="881"/>
      <c r="H1058" s="881"/>
      <c r="I1058" s="881"/>
      <c r="J1058" s="881"/>
      <c r="K1058" s="881"/>
      <c r="L1058" s="882"/>
      <c r="M1058" s="400">
        <f>'2. CAD NCCF'!M1058+'3. USD NCCF'!M1058+'4. EUR NCCF'!M1058+'5. GBP NCCF'!M1058+'6. Other(Incld) NCCF'!M1058</f>
        <v>0</v>
      </c>
      <c r="N1058" s="411">
        <f>'2. CAD NCCF'!N1058+'3. USD NCCF'!N1058+'4. EUR NCCF'!N1058+'5. GBP NCCF'!N1058+'6. Other(Incld) NCCF'!N1058</f>
        <v>0</v>
      </c>
      <c r="O1058" s="414">
        <f>'2. CAD NCCF'!O1058+'3. USD NCCF'!O1058+'4. EUR NCCF'!O1058+'5. GBP NCCF'!O1058+'6. Other(Incld) NCCF'!O1058</f>
        <v>0</v>
      </c>
      <c r="P1058" s="414">
        <f>'2. CAD NCCF'!P1058+'3. USD NCCF'!P1058+'4. EUR NCCF'!P1058+'5. GBP NCCF'!P1058+'6. Other(Incld) NCCF'!P1058</f>
        <v>0</v>
      </c>
      <c r="Q1058" s="415">
        <f>'2. CAD NCCF'!Q1058+'3. USD NCCF'!Q1058+'4. EUR NCCF'!Q1058+'5. GBP NCCF'!Q1058+'6. Other(Incld) NCCF'!Q1058</f>
        <v>0</v>
      </c>
      <c r="R1058" s="411">
        <f>'2. CAD NCCF'!R1058+'3. USD NCCF'!R1058+'4. EUR NCCF'!R1058+'5. GBP NCCF'!R1058+'6. Other(Incld) NCCF'!R1058</f>
        <v>0</v>
      </c>
      <c r="S1058" s="414">
        <f>'2. CAD NCCF'!S1058+'3. USD NCCF'!S1058+'4. EUR NCCF'!S1058+'5. GBP NCCF'!S1058+'6. Other(Incld) NCCF'!S1058</f>
        <v>0</v>
      </c>
      <c r="T1058" s="414">
        <f>'2. CAD NCCF'!T1058+'3. USD NCCF'!T1058+'4. EUR NCCF'!T1058+'5. GBP NCCF'!T1058+'6. Other(Incld) NCCF'!T1058</f>
        <v>0</v>
      </c>
      <c r="U1058" s="414">
        <f>'2. CAD NCCF'!U1058+'3. USD NCCF'!U1058+'4. EUR NCCF'!U1058+'5. GBP NCCF'!U1058+'6. Other(Incld) NCCF'!U1058</f>
        <v>0</v>
      </c>
      <c r="V1058" s="414">
        <f>'2. CAD NCCF'!V1058+'3. USD NCCF'!V1058+'4. EUR NCCF'!V1058+'5. GBP NCCF'!V1058+'6. Other(Incld) NCCF'!V1058</f>
        <v>0</v>
      </c>
      <c r="W1058" s="414">
        <f>'2. CAD NCCF'!W1058+'3. USD NCCF'!W1058+'4. EUR NCCF'!W1058+'5. GBP NCCF'!W1058+'6. Other(Incld) NCCF'!W1058</f>
        <v>0</v>
      </c>
      <c r="X1058" s="414">
        <f>'2. CAD NCCF'!X1058+'3. USD NCCF'!X1058+'4. EUR NCCF'!X1058+'5. GBP NCCF'!X1058+'6. Other(Incld) NCCF'!X1058</f>
        <v>0</v>
      </c>
      <c r="Y1058" s="414">
        <f>'2. CAD NCCF'!Y1058+'3. USD NCCF'!Y1058+'4. EUR NCCF'!Y1058+'5. GBP NCCF'!Y1058+'6. Other(Incld) NCCF'!Y1058</f>
        <v>0</v>
      </c>
      <c r="Z1058" s="414">
        <f>'2. CAD NCCF'!Z1058+'3. USD NCCF'!Z1058+'4. EUR NCCF'!Z1058+'5. GBP NCCF'!Z1058+'6. Other(Incld) NCCF'!Z1058</f>
        <v>0</v>
      </c>
      <c r="AA1058" s="414">
        <f>'2. CAD NCCF'!AA1058+'3. USD NCCF'!AA1058+'4. EUR NCCF'!AA1058+'5. GBP NCCF'!AA1058+'6. Other(Incld) NCCF'!AA1058</f>
        <v>0</v>
      </c>
      <c r="AB1058" s="414">
        <f>'2. CAD NCCF'!AB1058+'3. USD NCCF'!AB1058+'4. EUR NCCF'!AB1058+'5. GBP NCCF'!AB1058+'6. Other(Incld) NCCF'!AB1058</f>
        <v>0</v>
      </c>
      <c r="AC1058" s="400">
        <f>'2. CAD NCCF'!AC1058+'3. USD NCCF'!AC1058+'4. EUR NCCF'!AC1058+'5. GBP NCCF'!AC1058+'6. Other(Incld) NCCF'!AC1058</f>
        <v>0</v>
      </c>
      <c r="AD1058" s="918"/>
      <c r="AE1058" s="919"/>
      <c r="AF1058" s="920"/>
    </row>
    <row r="1059" spans="1:32" ht="15" customHeight="1" outlineLevel="1" x14ac:dyDescent="0.2">
      <c r="A1059" s="222">
        <v>377</v>
      </c>
      <c r="B1059" s="499"/>
      <c r="C1059" s="483"/>
      <c r="D1059" s="483"/>
      <c r="E1059" s="486"/>
      <c r="F1059" s="880" t="str">
        <f>'2. CAD NCCF'!F1059:L1059</f>
        <v>RSB unaffiliated third-party sourced, fixed term 60 days deposit</v>
      </c>
      <c r="G1059" s="881"/>
      <c r="H1059" s="881"/>
      <c r="I1059" s="881"/>
      <c r="J1059" s="881"/>
      <c r="K1059" s="881"/>
      <c r="L1059" s="882"/>
      <c r="M1059" s="400">
        <f>'2. CAD NCCF'!M1059+'3. USD NCCF'!M1059+'4. EUR NCCF'!M1059+'5. GBP NCCF'!M1059+'6. Other(Incld) NCCF'!M1059</f>
        <v>0</v>
      </c>
      <c r="N1059" s="411">
        <f>'2. CAD NCCF'!N1059+'3. USD NCCF'!N1059+'4. EUR NCCF'!N1059+'5. GBP NCCF'!N1059+'6. Other(Incld) NCCF'!N1059</f>
        <v>0</v>
      </c>
      <c r="O1059" s="414">
        <f>'2. CAD NCCF'!O1059+'3. USD NCCF'!O1059+'4. EUR NCCF'!O1059+'5. GBP NCCF'!O1059+'6. Other(Incld) NCCF'!O1059</f>
        <v>0</v>
      </c>
      <c r="P1059" s="414">
        <f>'2. CAD NCCF'!P1059+'3. USD NCCF'!P1059+'4. EUR NCCF'!P1059+'5. GBP NCCF'!P1059+'6. Other(Incld) NCCF'!P1059</f>
        <v>0</v>
      </c>
      <c r="Q1059" s="415">
        <f>'2. CAD NCCF'!Q1059+'3. USD NCCF'!Q1059+'4. EUR NCCF'!Q1059+'5. GBP NCCF'!Q1059+'6. Other(Incld) NCCF'!Q1059</f>
        <v>0</v>
      </c>
      <c r="R1059" s="411">
        <f>'2. CAD NCCF'!R1059+'3. USD NCCF'!R1059+'4. EUR NCCF'!R1059+'5. GBP NCCF'!R1059+'6. Other(Incld) NCCF'!R1059</f>
        <v>0</v>
      </c>
      <c r="S1059" s="414">
        <f>'2. CAD NCCF'!S1059+'3. USD NCCF'!S1059+'4. EUR NCCF'!S1059+'5. GBP NCCF'!S1059+'6. Other(Incld) NCCF'!S1059</f>
        <v>0</v>
      </c>
      <c r="T1059" s="414">
        <f>'2. CAD NCCF'!T1059+'3. USD NCCF'!T1059+'4. EUR NCCF'!T1059+'5. GBP NCCF'!T1059+'6. Other(Incld) NCCF'!T1059</f>
        <v>0</v>
      </c>
      <c r="U1059" s="414">
        <f>'2. CAD NCCF'!U1059+'3. USD NCCF'!U1059+'4. EUR NCCF'!U1059+'5. GBP NCCF'!U1059+'6. Other(Incld) NCCF'!U1059</f>
        <v>0</v>
      </c>
      <c r="V1059" s="414">
        <f>'2. CAD NCCF'!V1059+'3. USD NCCF'!V1059+'4. EUR NCCF'!V1059+'5. GBP NCCF'!V1059+'6. Other(Incld) NCCF'!V1059</f>
        <v>0</v>
      </c>
      <c r="W1059" s="414">
        <f>'2. CAD NCCF'!W1059+'3. USD NCCF'!W1059+'4. EUR NCCF'!W1059+'5. GBP NCCF'!W1059+'6. Other(Incld) NCCF'!W1059</f>
        <v>0</v>
      </c>
      <c r="X1059" s="414">
        <f>'2. CAD NCCF'!X1059+'3. USD NCCF'!X1059+'4. EUR NCCF'!X1059+'5. GBP NCCF'!X1059+'6. Other(Incld) NCCF'!X1059</f>
        <v>0</v>
      </c>
      <c r="Y1059" s="414">
        <f>'2. CAD NCCF'!Y1059+'3. USD NCCF'!Y1059+'4. EUR NCCF'!Y1059+'5. GBP NCCF'!Y1059+'6. Other(Incld) NCCF'!Y1059</f>
        <v>0</v>
      </c>
      <c r="Z1059" s="414">
        <f>'2. CAD NCCF'!Z1059+'3. USD NCCF'!Z1059+'4. EUR NCCF'!Z1059+'5. GBP NCCF'!Z1059+'6. Other(Incld) NCCF'!Z1059</f>
        <v>0</v>
      </c>
      <c r="AA1059" s="414">
        <f>'2. CAD NCCF'!AA1059+'3. USD NCCF'!AA1059+'4. EUR NCCF'!AA1059+'5. GBP NCCF'!AA1059+'6. Other(Incld) NCCF'!AA1059</f>
        <v>0</v>
      </c>
      <c r="AB1059" s="414">
        <f>'2. CAD NCCF'!AB1059+'3. USD NCCF'!AB1059+'4. EUR NCCF'!AB1059+'5. GBP NCCF'!AB1059+'6. Other(Incld) NCCF'!AB1059</f>
        <v>0</v>
      </c>
      <c r="AC1059" s="400">
        <f>'2. CAD NCCF'!AC1059+'3. USD NCCF'!AC1059+'4. EUR NCCF'!AC1059+'5. GBP NCCF'!AC1059+'6. Other(Incld) NCCF'!AC1059</f>
        <v>0</v>
      </c>
      <c r="AD1059" s="918"/>
      <c r="AE1059" s="919"/>
      <c r="AF1059" s="920"/>
    </row>
    <row r="1060" spans="1:32" ht="15" customHeight="1" outlineLevel="1" x14ac:dyDescent="0.2">
      <c r="A1060" s="222">
        <v>378</v>
      </c>
      <c r="B1060" s="499"/>
      <c r="C1060" s="483"/>
      <c r="D1060" s="483"/>
      <c r="E1060" s="486"/>
      <c r="F1060" s="880" t="str">
        <f>'2. CAD NCCF'!F1060:L1060</f>
        <v>RSB unaffiliated third-party sourced, fixed term 90 days deposit</v>
      </c>
      <c r="G1060" s="881"/>
      <c r="H1060" s="881"/>
      <c r="I1060" s="881"/>
      <c r="J1060" s="881"/>
      <c r="K1060" s="881"/>
      <c r="L1060" s="882"/>
      <c r="M1060" s="400">
        <f>'2. CAD NCCF'!M1060+'3. USD NCCF'!M1060+'4. EUR NCCF'!M1060+'5. GBP NCCF'!M1060+'6. Other(Incld) NCCF'!M1060</f>
        <v>0</v>
      </c>
      <c r="N1060" s="411">
        <f>'2. CAD NCCF'!N1060+'3. USD NCCF'!N1060+'4. EUR NCCF'!N1060+'5. GBP NCCF'!N1060+'6. Other(Incld) NCCF'!N1060</f>
        <v>0</v>
      </c>
      <c r="O1060" s="414">
        <f>'2. CAD NCCF'!O1060+'3. USD NCCF'!O1060+'4. EUR NCCF'!O1060+'5. GBP NCCF'!O1060+'6. Other(Incld) NCCF'!O1060</f>
        <v>0</v>
      </c>
      <c r="P1060" s="414">
        <f>'2. CAD NCCF'!P1060+'3. USD NCCF'!P1060+'4. EUR NCCF'!P1060+'5. GBP NCCF'!P1060+'6. Other(Incld) NCCF'!P1060</f>
        <v>0</v>
      </c>
      <c r="Q1060" s="415">
        <f>'2. CAD NCCF'!Q1060+'3. USD NCCF'!Q1060+'4. EUR NCCF'!Q1060+'5. GBP NCCF'!Q1060+'6. Other(Incld) NCCF'!Q1060</f>
        <v>0</v>
      </c>
      <c r="R1060" s="411">
        <f>'2. CAD NCCF'!R1060+'3. USD NCCF'!R1060+'4. EUR NCCF'!R1060+'5. GBP NCCF'!R1060+'6. Other(Incld) NCCF'!R1060</f>
        <v>0</v>
      </c>
      <c r="S1060" s="414">
        <f>'2. CAD NCCF'!S1060+'3. USD NCCF'!S1060+'4. EUR NCCF'!S1060+'5. GBP NCCF'!S1060+'6. Other(Incld) NCCF'!S1060</f>
        <v>0</v>
      </c>
      <c r="T1060" s="414">
        <f>'2. CAD NCCF'!T1060+'3. USD NCCF'!T1060+'4. EUR NCCF'!T1060+'5. GBP NCCF'!T1060+'6. Other(Incld) NCCF'!T1060</f>
        <v>0</v>
      </c>
      <c r="U1060" s="414">
        <f>'2. CAD NCCF'!U1060+'3. USD NCCF'!U1060+'4. EUR NCCF'!U1060+'5. GBP NCCF'!U1060+'6. Other(Incld) NCCF'!U1060</f>
        <v>0</v>
      </c>
      <c r="V1060" s="414">
        <f>'2. CAD NCCF'!V1060+'3. USD NCCF'!V1060+'4. EUR NCCF'!V1060+'5. GBP NCCF'!V1060+'6. Other(Incld) NCCF'!V1060</f>
        <v>0</v>
      </c>
      <c r="W1060" s="414">
        <f>'2. CAD NCCF'!W1060+'3. USD NCCF'!W1060+'4. EUR NCCF'!W1060+'5. GBP NCCF'!W1060+'6. Other(Incld) NCCF'!W1060</f>
        <v>0</v>
      </c>
      <c r="X1060" s="414">
        <f>'2. CAD NCCF'!X1060+'3. USD NCCF'!X1060+'4. EUR NCCF'!X1060+'5. GBP NCCF'!X1060+'6. Other(Incld) NCCF'!X1060</f>
        <v>0</v>
      </c>
      <c r="Y1060" s="414">
        <f>'2. CAD NCCF'!Y1060+'3. USD NCCF'!Y1060+'4. EUR NCCF'!Y1060+'5. GBP NCCF'!Y1060+'6. Other(Incld) NCCF'!Y1060</f>
        <v>0</v>
      </c>
      <c r="Z1060" s="414">
        <f>'2. CAD NCCF'!Z1060+'3. USD NCCF'!Z1060+'4. EUR NCCF'!Z1060+'5. GBP NCCF'!Z1060+'6. Other(Incld) NCCF'!Z1060</f>
        <v>0</v>
      </c>
      <c r="AA1060" s="414">
        <f>'2. CAD NCCF'!AA1060+'3. USD NCCF'!AA1060+'4. EUR NCCF'!AA1060+'5. GBP NCCF'!AA1060+'6. Other(Incld) NCCF'!AA1060</f>
        <v>0</v>
      </c>
      <c r="AB1060" s="414">
        <f>'2. CAD NCCF'!AB1060+'3. USD NCCF'!AB1060+'4. EUR NCCF'!AB1060+'5. GBP NCCF'!AB1060+'6. Other(Incld) NCCF'!AB1060</f>
        <v>0</v>
      </c>
      <c r="AC1060" s="400">
        <f>'2. CAD NCCF'!AC1060+'3. USD NCCF'!AC1060+'4. EUR NCCF'!AC1060+'5. GBP NCCF'!AC1060+'6. Other(Incld) NCCF'!AC1060</f>
        <v>0</v>
      </c>
      <c r="AD1060" s="918"/>
      <c r="AE1060" s="919"/>
      <c r="AF1060" s="920"/>
    </row>
    <row r="1061" spans="1:32" ht="15" customHeight="1" outlineLevel="1" x14ac:dyDescent="0.2">
      <c r="A1061" s="222">
        <v>379</v>
      </c>
      <c r="B1061" s="499"/>
      <c r="C1061" s="483"/>
      <c r="D1061" s="483"/>
      <c r="E1061" s="486"/>
      <c r="F1061" s="880" t="str">
        <f>'2. CAD NCCF'!F1061:L1061</f>
        <v>RSB unaffiliated third-party sourced, fixed term 180 days deposit</v>
      </c>
      <c r="G1061" s="881"/>
      <c r="H1061" s="881"/>
      <c r="I1061" s="881"/>
      <c r="J1061" s="881"/>
      <c r="K1061" s="881"/>
      <c r="L1061" s="882"/>
      <c r="M1061" s="400">
        <f>'2. CAD NCCF'!M1061+'3. USD NCCF'!M1061+'4. EUR NCCF'!M1061+'5. GBP NCCF'!M1061+'6. Other(Incld) NCCF'!M1061</f>
        <v>0</v>
      </c>
      <c r="N1061" s="411">
        <f>'2. CAD NCCF'!N1061+'3. USD NCCF'!N1061+'4. EUR NCCF'!N1061+'5. GBP NCCF'!N1061+'6. Other(Incld) NCCF'!N1061</f>
        <v>0</v>
      </c>
      <c r="O1061" s="414">
        <f>'2. CAD NCCF'!O1061+'3. USD NCCF'!O1061+'4. EUR NCCF'!O1061+'5. GBP NCCF'!O1061+'6. Other(Incld) NCCF'!O1061</f>
        <v>0</v>
      </c>
      <c r="P1061" s="414">
        <f>'2. CAD NCCF'!P1061+'3. USD NCCF'!P1061+'4. EUR NCCF'!P1061+'5. GBP NCCF'!P1061+'6. Other(Incld) NCCF'!P1061</f>
        <v>0</v>
      </c>
      <c r="Q1061" s="415">
        <f>'2. CAD NCCF'!Q1061+'3. USD NCCF'!Q1061+'4. EUR NCCF'!Q1061+'5. GBP NCCF'!Q1061+'6. Other(Incld) NCCF'!Q1061</f>
        <v>0</v>
      </c>
      <c r="R1061" s="411">
        <f>'2. CAD NCCF'!R1061+'3. USD NCCF'!R1061+'4. EUR NCCF'!R1061+'5. GBP NCCF'!R1061+'6. Other(Incld) NCCF'!R1061</f>
        <v>0</v>
      </c>
      <c r="S1061" s="414">
        <f>'2. CAD NCCF'!S1061+'3. USD NCCF'!S1061+'4. EUR NCCF'!S1061+'5. GBP NCCF'!S1061+'6. Other(Incld) NCCF'!S1061</f>
        <v>0</v>
      </c>
      <c r="T1061" s="414">
        <f>'2. CAD NCCF'!T1061+'3. USD NCCF'!T1061+'4. EUR NCCF'!T1061+'5. GBP NCCF'!T1061+'6. Other(Incld) NCCF'!T1061</f>
        <v>0</v>
      </c>
      <c r="U1061" s="414">
        <f>'2. CAD NCCF'!U1061+'3. USD NCCF'!U1061+'4. EUR NCCF'!U1061+'5. GBP NCCF'!U1061+'6. Other(Incld) NCCF'!U1061</f>
        <v>0</v>
      </c>
      <c r="V1061" s="414">
        <f>'2. CAD NCCF'!V1061+'3. USD NCCF'!V1061+'4. EUR NCCF'!V1061+'5. GBP NCCF'!V1061+'6. Other(Incld) NCCF'!V1061</f>
        <v>0</v>
      </c>
      <c r="W1061" s="414">
        <f>'2. CAD NCCF'!W1061+'3. USD NCCF'!W1061+'4. EUR NCCF'!W1061+'5. GBP NCCF'!W1061+'6. Other(Incld) NCCF'!W1061</f>
        <v>0</v>
      </c>
      <c r="X1061" s="414">
        <f>'2. CAD NCCF'!X1061+'3. USD NCCF'!X1061+'4. EUR NCCF'!X1061+'5. GBP NCCF'!X1061+'6. Other(Incld) NCCF'!X1061</f>
        <v>0</v>
      </c>
      <c r="Y1061" s="414">
        <f>'2. CAD NCCF'!Y1061+'3. USD NCCF'!Y1061+'4. EUR NCCF'!Y1061+'5. GBP NCCF'!Y1061+'6. Other(Incld) NCCF'!Y1061</f>
        <v>0</v>
      </c>
      <c r="Z1061" s="414">
        <f>'2. CAD NCCF'!Z1061+'3. USD NCCF'!Z1061+'4. EUR NCCF'!Z1061+'5. GBP NCCF'!Z1061+'6. Other(Incld) NCCF'!Z1061</f>
        <v>0</v>
      </c>
      <c r="AA1061" s="414">
        <f>'2. CAD NCCF'!AA1061+'3. USD NCCF'!AA1061+'4. EUR NCCF'!AA1061+'5. GBP NCCF'!AA1061+'6. Other(Incld) NCCF'!AA1061</f>
        <v>0</v>
      </c>
      <c r="AB1061" s="414">
        <f>'2. CAD NCCF'!AB1061+'3. USD NCCF'!AB1061+'4. EUR NCCF'!AB1061+'5. GBP NCCF'!AB1061+'6. Other(Incld) NCCF'!AB1061</f>
        <v>0</v>
      </c>
      <c r="AC1061" s="400">
        <f>'2. CAD NCCF'!AC1061+'3. USD NCCF'!AC1061+'4. EUR NCCF'!AC1061+'5. GBP NCCF'!AC1061+'6. Other(Incld) NCCF'!AC1061</f>
        <v>0</v>
      </c>
      <c r="AD1061" s="918"/>
      <c r="AE1061" s="919"/>
      <c r="AF1061" s="920"/>
    </row>
    <row r="1062" spans="1:32" ht="15" customHeight="1" outlineLevel="1" x14ac:dyDescent="0.2">
      <c r="A1062" s="222">
        <v>380</v>
      </c>
      <c r="B1062" s="499"/>
      <c r="C1062" s="483"/>
      <c r="D1062" s="483"/>
      <c r="E1062" s="486"/>
      <c r="F1062" s="880" t="str">
        <f>'2. CAD NCCF'!F1062:L1062</f>
        <v>RSB unaffiliated third-party sourced, fixed term 1 year deposit</v>
      </c>
      <c r="G1062" s="881"/>
      <c r="H1062" s="881"/>
      <c r="I1062" s="881"/>
      <c r="J1062" s="881"/>
      <c r="K1062" s="881"/>
      <c r="L1062" s="882"/>
      <c r="M1062" s="400">
        <f>'2. CAD NCCF'!M1062+'3. USD NCCF'!M1062+'4. EUR NCCF'!M1062+'5. GBP NCCF'!M1062+'6. Other(Incld) NCCF'!M1062</f>
        <v>0</v>
      </c>
      <c r="N1062" s="411">
        <f>'2. CAD NCCF'!N1062+'3. USD NCCF'!N1062+'4. EUR NCCF'!N1062+'5. GBP NCCF'!N1062+'6. Other(Incld) NCCF'!N1062</f>
        <v>0</v>
      </c>
      <c r="O1062" s="414">
        <f>'2. CAD NCCF'!O1062+'3. USD NCCF'!O1062+'4. EUR NCCF'!O1062+'5. GBP NCCF'!O1062+'6. Other(Incld) NCCF'!O1062</f>
        <v>0</v>
      </c>
      <c r="P1062" s="414">
        <f>'2. CAD NCCF'!P1062+'3. USD NCCF'!P1062+'4. EUR NCCF'!P1062+'5. GBP NCCF'!P1062+'6. Other(Incld) NCCF'!P1062</f>
        <v>0</v>
      </c>
      <c r="Q1062" s="415">
        <f>'2. CAD NCCF'!Q1062+'3. USD NCCF'!Q1062+'4. EUR NCCF'!Q1062+'5. GBP NCCF'!Q1062+'6. Other(Incld) NCCF'!Q1062</f>
        <v>0</v>
      </c>
      <c r="R1062" s="411">
        <f>'2. CAD NCCF'!R1062+'3. USD NCCF'!R1062+'4. EUR NCCF'!R1062+'5. GBP NCCF'!R1062+'6. Other(Incld) NCCF'!R1062</f>
        <v>0</v>
      </c>
      <c r="S1062" s="414">
        <f>'2. CAD NCCF'!S1062+'3. USD NCCF'!S1062+'4. EUR NCCF'!S1062+'5. GBP NCCF'!S1062+'6. Other(Incld) NCCF'!S1062</f>
        <v>0</v>
      </c>
      <c r="T1062" s="414">
        <f>'2. CAD NCCF'!T1062+'3. USD NCCF'!T1062+'4. EUR NCCF'!T1062+'5. GBP NCCF'!T1062+'6. Other(Incld) NCCF'!T1062</f>
        <v>0</v>
      </c>
      <c r="U1062" s="414">
        <f>'2. CAD NCCF'!U1062+'3. USD NCCF'!U1062+'4. EUR NCCF'!U1062+'5. GBP NCCF'!U1062+'6. Other(Incld) NCCF'!U1062</f>
        <v>0</v>
      </c>
      <c r="V1062" s="414">
        <f>'2. CAD NCCF'!V1062+'3. USD NCCF'!V1062+'4. EUR NCCF'!V1062+'5. GBP NCCF'!V1062+'6. Other(Incld) NCCF'!V1062</f>
        <v>0</v>
      </c>
      <c r="W1062" s="414">
        <f>'2. CAD NCCF'!W1062+'3. USD NCCF'!W1062+'4. EUR NCCF'!W1062+'5. GBP NCCF'!W1062+'6. Other(Incld) NCCF'!W1062</f>
        <v>0</v>
      </c>
      <c r="X1062" s="414">
        <f>'2. CAD NCCF'!X1062+'3. USD NCCF'!X1062+'4. EUR NCCF'!X1062+'5. GBP NCCF'!X1062+'6. Other(Incld) NCCF'!X1062</f>
        <v>0</v>
      </c>
      <c r="Y1062" s="414">
        <f>'2. CAD NCCF'!Y1062+'3. USD NCCF'!Y1062+'4. EUR NCCF'!Y1062+'5. GBP NCCF'!Y1062+'6. Other(Incld) NCCF'!Y1062</f>
        <v>0</v>
      </c>
      <c r="Z1062" s="414">
        <f>'2. CAD NCCF'!Z1062+'3. USD NCCF'!Z1062+'4. EUR NCCF'!Z1062+'5. GBP NCCF'!Z1062+'6. Other(Incld) NCCF'!Z1062</f>
        <v>0</v>
      </c>
      <c r="AA1062" s="414">
        <f>'2. CAD NCCF'!AA1062+'3. USD NCCF'!AA1062+'4. EUR NCCF'!AA1062+'5. GBP NCCF'!AA1062+'6. Other(Incld) NCCF'!AA1062</f>
        <v>0</v>
      </c>
      <c r="AB1062" s="414">
        <f>'2. CAD NCCF'!AB1062+'3. USD NCCF'!AB1062+'4. EUR NCCF'!AB1062+'5. GBP NCCF'!AB1062+'6. Other(Incld) NCCF'!AB1062</f>
        <v>0</v>
      </c>
      <c r="AC1062" s="400">
        <f>'2. CAD NCCF'!AC1062+'3. USD NCCF'!AC1062+'4. EUR NCCF'!AC1062+'5. GBP NCCF'!AC1062+'6. Other(Incld) NCCF'!AC1062</f>
        <v>0</v>
      </c>
      <c r="AD1062" s="918"/>
      <c r="AE1062" s="919"/>
      <c r="AF1062" s="920"/>
    </row>
    <row r="1063" spans="1:32" ht="15" customHeight="1" outlineLevel="1" x14ac:dyDescent="0.2">
      <c r="A1063" s="222">
        <v>381</v>
      </c>
      <c r="B1063" s="499"/>
      <c r="C1063" s="257"/>
      <c r="D1063" s="257"/>
      <c r="E1063" s="258"/>
      <c r="F1063" s="880" t="str">
        <f>'2. CAD NCCF'!F1063:L1063</f>
        <v>RSB unaffiliated third-party sourced, fixed term &gt; 1 year deposit</v>
      </c>
      <c r="G1063" s="881"/>
      <c r="H1063" s="881"/>
      <c r="I1063" s="881"/>
      <c r="J1063" s="881"/>
      <c r="K1063" s="881"/>
      <c r="L1063" s="882"/>
      <c r="M1063" s="400">
        <f>'2. CAD NCCF'!M1063+'3. USD NCCF'!M1063+'4. EUR NCCF'!M1063+'5. GBP NCCF'!M1063+'6. Other(Incld) NCCF'!M1063</f>
        <v>0</v>
      </c>
      <c r="N1063" s="411">
        <f>'2. CAD NCCF'!N1063+'3. USD NCCF'!N1063+'4. EUR NCCF'!N1063+'5. GBP NCCF'!N1063+'6. Other(Incld) NCCF'!N1063</f>
        <v>0</v>
      </c>
      <c r="O1063" s="414">
        <f>'2. CAD NCCF'!O1063+'3. USD NCCF'!O1063+'4. EUR NCCF'!O1063+'5. GBP NCCF'!O1063+'6. Other(Incld) NCCF'!O1063</f>
        <v>0</v>
      </c>
      <c r="P1063" s="414">
        <f>'2. CAD NCCF'!P1063+'3. USD NCCF'!P1063+'4. EUR NCCF'!P1063+'5. GBP NCCF'!P1063+'6. Other(Incld) NCCF'!P1063</f>
        <v>0</v>
      </c>
      <c r="Q1063" s="415">
        <f>'2. CAD NCCF'!Q1063+'3. USD NCCF'!Q1063+'4. EUR NCCF'!Q1063+'5. GBP NCCF'!Q1063+'6. Other(Incld) NCCF'!Q1063</f>
        <v>0</v>
      </c>
      <c r="R1063" s="411">
        <f>'2. CAD NCCF'!R1063+'3. USD NCCF'!R1063+'4. EUR NCCF'!R1063+'5. GBP NCCF'!R1063+'6. Other(Incld) NCCF'!R1063</f>
        <v>0</v>
      </c>
      <c r="S1063" s="414">
        <f>'2. CAD NCCF'!S1063+'3. USD NCCF'!S1063+'4. EUR NCCF'!S1063+'5. GBP NCCF'!S1063+'6. Other(Incld) NCCF'!S1063</f>
        <v>0</v>
      </c>
      <c r="T1063" s="414">
        <f>'2. CAD NCCF'!T1063+'3. USD NCCF'!T1063+'4. EUR NCCF'!T1063+'5. GBP NCCF'!T1063+'6. Other(Incld) NCCF'!T1063</f>
        <v>0</v>
      </c>
      <c r="U1063" s="414">
        <f>'2. CAD NCCF'!U1063+'3. USD NCCF'!U1063+'4. EUR NCCF'!U1063+'5. GBP NCCF'!U1063+'6. Other(Incld) NCCF'!U1063</f>
        <v>0</v>
      </c>
      <c r="V1063" s="414">
        <f>'2. CAD NCCF'!V1063+'3. USD NCCF'!V1063+'4. EUR NCCF'!V1063+'5. GBP NCCF'!V1063+'6. Other(Incld) NCCF'!V1063</f>
        <v>0</v>
      </c>
      <c r="W1063" s="414">
        <f>'2. CAD NCCF'!W1063+'3. USD NCCF'!W1063+'4. EUR NCCF'!W1063+'5. GBP NCCF'!W1063+'6. Other(Incld) NCCF'!W1063</f>
        <v>0</v>
      </c>
      <c r="X1063" s="414">
        <f>'2. CAD NCCF'!X1063+'3. USD NCCF'!X1063+'4. EUR NCCF'!X1063+'5. GBP NCCF'!X1063+'6. Other(Incld) NCCF'!X1063</f>
        <v>0</v>
      </c>
      <c r="Y1063" s="414">
        <f>'2. CAD NCCF'!Y1063+'3. USD NCCF'!Y1063+'4. EUR NCCF'!Y1063+'5. GBP NCCF'!Y1063+'6. Other(Incld) NCCF'!Y1063</f>
        <v>0</v>
      </c>
      <c r="Z1063" s="414">
        <f>'2. CAD NCCF'!Z1063+'3. USD NCCF'!Z1063+'4. EUR NCCF'!Z1063+'5. GBP NCCF'!Z1063+'6. Other(Incld) NCCF'!Z1063</f>
        <v>0</v>
      </c>
      <c r="AA1063" s="414">
        <f>'2. CAD NCCF'!AA1063+'3. USD NCCF'!AA1063+'4. EUR NCCF'!AA1063+'5. GBP NCCF'!AA1063+'6. Other(Incld) NCCF'!AA1063</f>
        <v>0</v>
      </c>
      <c r="AB1063" s="414">
        <f>'2. CAD NCCF'!AB1063+'3. USD NCCF'!AB1063+'4. EUR NCCF'!AB1063+'5. GBP NCCF'!AB1063+'6. Other(Incld) NCCF'!AB1063</f>
        <v>0</v>
      </c>
      <c r="AC1063" s="400">
        <f>'2. CAD NCCF'!AC1063+'3. USD NCCF'!AC1063+'4. EUR NCCF'!AC1063+'5. GBP NCCF'!AC1063+'6. Other(Incld) NCCF'!AC1063</f>
        <v>0</v>
      </c>
      <c r="AD1063" s="918"/>
      <c r="AE1063" s="919"/>
      <c r="AF1063" s="920"/>
    </row>
    <row r="1064" spans="1:32" ht="15" customHeight="1" outlineLevel="1" x14ac:dyDescent="0.2">
      <c r="A1064" s="222">
        <v>382</v>
      </c>
      <c r="B1064" s="499"/>
      <c r="C1064" s="257"/>
      <c r="D1064" s="265"/>
      <c r="E1064" s="877" t="str">
        <f>'2. CAD NCCF'!E1064:L1064</f>
        <v>Retail and small business structured notes (RSBSN)</v>
      </c>
      <c r="F1064" s="878"/>
      <c r="G1064" s="878"/>
      <c r="H1064" s="878"/>
      <c r="I1064" s="878"/>
      <c r="J1064" s="878"/>
      <c r="K1064" s="878"/>
      <c r="L1064" s="879"/>
      <c r="M1064" s="399">
        <f>SUBTOTAL(9,M1065:M1066)</f>
        <v>0</v>
      </c>
      <c r="N1064" s="402">
        <f t="shared" ref="N1064:AC1064" si="1437">SUBTOTAL(9,N1065:N1066)</f>
        <v>0</v>
      </c>
      <c r="O1064" s="406">
        <f t="shared" si="1437"/>
        <v>0</v>
      </c>
      <c r="P1064" s="405">
        <f t="shared" si="1437"/>
        <v>0</v>
      </c>
      <c r="Q1064" s="407">
        <f t="shared" si="1437"/>
        <v>0</v>
      </c>
      <c r="R1064" s="402">
        <f t="shared" si="1437"/>
        <v>0</v>
      </c>
      <c r="S1064" s="406">
        <f t="shared" si="1437"/>
        <v>0</v>
      </c>
      <c r="T1064" s="406">
        <f t="shared" si="1437"/>
        <v>0</v>
      </c>
      <c r="U1064" s="406">
        <f t="shared" si="1437"/>
        <v>0</v>
      </c>
      <c r="V1064" s="406">
        <f t="shared" si="1437"/>
        <v>0</v>
      </c>
      <c r="W1064" s="406">
        <f t="shared" si="1437"/>
        <v>0</v>
      </c>
      <c r="X1064" s="406">
        <f t="shared" si="1437"/>
        <v>0</v>
      </c>
      <c r="Y1064" s="406">
        <f t="shared" si="1437"/>
        <v>0</v>
      </c>
      <c r="Z1064" s="406">
        <f t="shared" si="1437"/>
        <v>0</v>
      </c>
      <c r="AA1064" s="406">
        <f t="shared" si="1437"/>
        <v>0</v>
      </c>
      <c r="AB1064" s="407">
        <f t="shared" si="1437"/>
        <v>0</v>
      </c>
      <c r="AC1064" s="407">
        <f t="shared" si="1437"/>
        <v>0</v>
      </c>
      <c r="AD1064" s="918"/>
      <c r="AE1064" s="919"/>
      <c r="AF1064" s="920"/>
    </row>
    <row r="1065" spans="1:32" ht="15" customHeight="1" outlineLevel="1" x14ac:dyDescent="0.2">
      <c r="A1065" s="222">
        <v>383</v>
      </c>
      <c r="B1065" s="499"/>
      <c r="C1065" s="483"/>
      <c r="D1065" s="483"/>
      <c r="E1065" s="486"/>
      <c r="F1065" s="880" t="str">
        <f>'2. CAD NCCF'!F1065:L1065</f>
        <v>RSBSN no cust call</v>
      </c>
      <c r="G1065" s="881"/>
      <c r="H1065" s="881"/>
      <c r="I1065" s="881"/>
      <c r="J1065" s="881"/>
      <c r="K1065" s="881"/>
      <c r="L1065" s="882"/>
      <c r="M1065" s="400">
        <f>'2. CAD NCCF'!M1065+'3. USD NCCF'!M1065+'4. EUR NCCF'!M1065+'5. GBP NCCF'!M1065+'6. Other(Incld) NCCF'!M1065</f>
        <v>0</v>
      </c>
      <c r="N1065" s="411">
        <f>'2. CAD NCCF'!N1065+'3. USD NCCF'!N1065+'4. EUR NCCF'!N1065+'5. GBP NCCF'!N1065+'6. Other(Incld) NCCF'!N1065</f>
        <v>0</v>
      </c>
      <c r="O1065" s="414">
        <f>'2. CAD NCCF'!O1065+'3. USD NCCF'!O1065+'4. EUR NCCF'!O1065+'5. GBP NCCF'!O1065+'6. Other(Incld) NCCF'!O1065</f>
        <v>0</v>
      </c>
      <c r="P1065" s="414">
        <f>'2. CAD NCCF'!P1065+'3. USD NCCF'!P1065+'4. EUR NCCF'!P1065+'5. GBP NCCF'!P1065+'6. Other(Incld) NCCF'!P1065</f>
        <v>0</v>
      </c>
      <c r="Q1065" s="415">
        <f>'2. CAD NCCF'!Q1065+'3. USD NCCF'!Q1065+'4. EUR NCCF'!Q1065+'5. GBP NCCF'!Q1065+'6. Other(Incld) NCCF'!Q1065</f>
        <v>0</v>
      </c>
      <c r="R1065" s="411">
        <f>'2. CAD NCCF'!R1065+'3. USD NCCF'!R1065+'4. EUR NCCF'!R1065+'5. GBP NCCF'!R1065+'6. Other(Incld) NCCF'!R1065</f>
        <v>0</v>
      </c>
      <c r="S1065" s="414">
        <f>'2. CAD NCCF'!S1065+'3. USD NCCF'!S1065+'4. EUR NCCF'!S1065+'5. GBP NCCF'!S1065+'6. Other(Incld) NCCF'!S1065</f>
        <v>0</v>
      </c>
      <c r="T1065" s="414">
        <f>'2. CAD NCCF'!T1065+'3. USD NCCF'!T1065+'4. EUR NCCF'!T1065+'5. GBP NCCF'!T1065+'6. Other(Incld) NCCF'!T1065</f>
        <v>0</v>
      </c>
      <c r="U1065" s="414">
        <f>'2. CAD NCCF'!U1065+'3. USD NCCF'!U1065+'4. EUR NCCF'!U1065+'5. GBP NCCF'!U1065+'6. Other(Incld) NCCF'!U1065</f>
        <v>0</v>
      </c>
      <c r="V1065" s="414">
        <f>'2. CAD NCCF'!V1065+'3. USD NCCF'!V1065+'4. EUR NCCF'!V1065+'5. GBP NCCF'!V1065+'6. Other(Incld) NCCF'!V1065</f>
        <v>0</v>
      </c>
      <c r="W1065" s="414">
        <f>'2. CAD NCCF'!W1065+'3. USD NCCF'!W1065+'4. EUR NCCF'!W1065+'5. GBP NCCF'!W1065+'6. Other(Incld) NCCF'!W1065</f>
        <v>0</v>
      </c>
      <c r="X1065" s="414">
        <f>'2. CAD NCCF'!X1065+'3. USD NCCF'!X1065+'4. EUR NCCF'!X1065+'5. GBP NCCF'!X1065+'6. Other(Incld) NCCF'!X1065</f>
        <v>0</v>
      </c>
      <c r="Y1065" s="414">
        <f>'2. CAD NCCF'!Y1065+'3. USD NCCF'!Y1065+'4. EUR NCCF'!Y1065+'5. GBP NCCF'!Y1065+'6. Other(Incld) NCCF'!Y1065</f>
        <v>0</v>
      </c>
      <c r="Z1065" s="414">
        <f>'2. CAD NCCF'!Z1065+'3. USD NCCF'!Z1065+'4. EUR NCCF'!Z1065+'5. GBP NCCF'!Z1065+'6. Other(Incld) NCCF'!Z1065</f>
        <v>0</v>
      </c>
      <c r="AA1065" s="414">
        <f>'2. CAD NCCF'!AA1065+'3. USD NCCF'!AA1065+'4. EUR NCCF'!AA1065+'5. GBP NCCF'!AA1065+'6. Other(Incld) NCCF'!AA1065</f>
        <v>0</v>
      </c>
      <c r="AB1065" s="414">
        <f>'2. CAD NCCF'!AB1065+'3. USD NCCF'!AB1065+'4. EUR NCCF'!AB1065+'5. GBP NCCF'!AB1065+'6. Other(Incld) NCCF'!AB1065</f>
        <v>0</v>
      </c>
      <c r="AC1065" s="400">
        <f>'2. CAD NCCF'!AC1065+'3. USD NCCF'!AC1065+'4. EUR NCCF'!AC1065+'5. GBP NCCF'!AC1065+'6. Other(Incld) NCCF'!AC1065</f>
        <v>0</v>
      </c>
      <c r="AD1065" s="918"/>
      <c r="AE1065" s="919"/>
      <c r="AF1065" s="920"/>
    </row>
    <row r="1066" spans="1:32" ht="15" customHeight="1" outlineLevel="1" x14ac:dyDescent="0.2">
      <c r="A1066" s="222">
        <v>384</v>
      </c>
      <c r="B1066" s="499"/>
      <c r="C1066" s="483"/>
      <c r="D1066" s="483"/>
      <c r="E1066" s="486"/>
      <c r="F1066" s="880" t="str">
        <f>'2. CAD NCCF'!F1066:L1066</f>
        <v>RSBSN cust call</v>
      </c>
      <c r="G1066" s="881"/>
      <c r="H1066" s="881"/>
      <c r="I1066" s="881"/>
      <c r="J1066" s="881"/>
      <c r="K1066" s="881"/>
      <c r="L1066" s="882"/>
      <c r="M1066" s="400">
        <f>'2. CAD NCCF'!M1066+'3. USD NCCF'!M1066+'4. EUR NCCF'!M1066+'5. GBP NCCF'!M1066+'6. Other(Incld) NCCF'!M1066</f>
        <v>0</v>
      </c>
      <c r="N1066" s="411">
        <f>'2. CAD NCCF'!N1066+'3. USD NCCF'!N1066+'4. EUR NCCF'!N1066+'5. GBP NCCF'!N1066+'6. Other(Incld) NCCF'!N1066</f>
        <v>0</v>
      </c>
      <c r="O1066" s="414">
        <f>'2. CAD NCCF'!O1066+'3. USD NCCF'!O1066+'4. EUR NCCF'!O1066+'5. GBP NCCF'!O1066+'6. Other(Incld) NCCF'!O1066</f>
        <v>0</v>
      </c>
      <c r="P1066" s="414">
        <f>'2. CAD NCCF'!P1066+'3. USD NCCF'!P1066+'4. EUR NCCF'!P1066+'5. GBP NCCF'!P1066+'6. Other(Incld) NCCF'!P1066</f>
        <v>0</v>
      </c>
      <c r="Q1066" s="415">
        <f>'2. CAD NCCF'!Q1066+'3. USD NCCF'!Q1066+'4. EUR NCCF'!Q1066+'5. GBP NCCF'!Q1066+'6. Other(Incld) NCCF'!Q1066</f>
        <v>0</v>
      </c>
      <c r="R1066" s="411">
        <f>'2. CAD NCCF'!R1066+'3. USD NCCF'!R1066+'4. EUR NCCF'!R1066+'5. GBP NCCF'!R1066+'6. Other(Incld) NCCF'!R1066</f>
        <v>0</v>
      </c>
      <c r="S1066" s="414">
        <f>'2. CAD NCCF'!S1066+'3. USD NCCF'!S1066+'4. EUR NCCF'!S1066+'5. GBP NCCF'!S1066+'6. Other(Incld) NCCF'!S1066</f>
        <v>0</v>
      </c>
      <c r="T1066" s="414">
        <f>'2. CAD NCCF'!T1066+'3. USD NCCF'!T1066+'4. EUR NCCF'!T1066+'5. GBP NCCF'!T1066+'6. Other(Incld) NCCF'!T1066</f>
        <v>0</v>
      </c>
      <c r="U1066" s="414">
        <f>'2. CAD NCCF'!U1066+'3. USD NCCF'!U1066+'4. EUR NCCF'!U1066+'5. GBP NCCF'!U1066+'6. Other(Incld) NCCF'!U1066</f>
        <v>0</v>
      </c>
      <c r="V1066" s="414">
        <f>'2. CAD NCCF'!V1066+'3. USD NCCF'!V1066+'4. EUR NCCF'!V1066+'5. GBP NCCF'!V1066+'6. Other(Incld) NCCF'!V1066</f>
        <v>0</v>
      </c>
      <c r="W1066" s="414">
        <f>'2. CAD NCCF'!W1066+'3. USD NCCF'!W1066+'4. EUR NCCF'!W1066+'5. GBP NCCF'!W1066+'6. Other(Incld) NCCF'!W1066</f>
        <v>0</v>
      </c>
      <c r="X1066" s="414">
        <f>'2. CAD NCCF'!X1066+'3. USD NCCF'!X1066+'4. EUR NCCF'!X1066+'5. GBP NCCF'!X1066+'6. Other(Incld) NCCF'!X1066</f>
        <v>0</v>
      </c>
      <c r="Y1066" s="414">
        <f>'2. CAD NCCF'!Y1066+'3. USD NCCF'!Y1066+'4. EUR NCCF'!Y1066+'5. GBP NCCF'!Y1066+'6. Other(Incld) NCCF'!Y1066</f>
        <v>0</v>
      </c>
      <c r="Z1066" s="414">
        <f>'2. CAD NCCF'!Z1066+'3. USD NCCF'!Z1066+'4. EUR NCCF'!Z1066+'5. GBP NCCF'!Z1066+'6. Other(Incld) NCCF'!Z1066</f>
        <v>0</v>
      </c>
      <c r="AA1066" s="414">
        <f>'2. CAD NCCF'!AA1066+'3. USD NCCF'!AA1066+'4. EUR NCCF'!AA1066+'5. GBP NCCF'!AA1066+'6. Other(Incld) NCCF'!AA1066</f>
        <v>0</v>
      </c>
      <c r="AB1066" s="414">
        <f>'2. CAD NCCF'!AB1066+'3. USD NCCF'!AB1066+'4. EUR NCCF'!AB1066+'5. GBP NCCF'!AB1066+'6. Other(Incld) NCCF'!AB1066</f>
        <v>0</v>
      </c>
      <c r="AC1066" s="400">
        <f>'2. CAD NCCF'!AC1066+'3. USD NCCF'!AC1066+'4. EUR NCCF'!AC1066+'5. GBP NCCF'!AC1066+'6. Other(Incld) NCCF'!AC1066</f>
        <v>0</v>
      </c>
      <c r="AD1066" s="921"/>
      <c r="AE1066" s="922"/>
      <c r="AF1066" s="923"/>
    </row>
    <row r="1067" spans="1:32" ht="15" customHeight="1" outlineLevel="1" x14ac:dyDescent="0.2">
      <c r="A1067" s="222">
        <v>385</v>
      </c>
      <c r="B1067" s="499"/>
      <c r="C1067" s="257"/>
      <c r="D1067" s="868" t="str">
        <f>'2. CAD NCCF'!D1067:AF1067</f>
        <v>Commercial, corporate and wholesale deposits (CCW)</v>
      </c>
      <c r="E1067" s="869"/>
      <c r="F1067" s="869"/>
      <c r="G1067" s="869"/>
      <c r="H1067" s="869"/>
      <c r="I1067" s="869"/>
      <c r="J1067" s="869"/>
      <c r="K1067" s="869"/>
      <c r="L1067" s="869"/>
      <c r="M1067" s="869"/>
      <c r="N1067" s="869"/>
      <c r="O1067" s="869"/>
      <c r="P1067" s="869"/>
      <c r="Q1067" s="869"/>
      <c r="R1067" s="869"/>
      <c r="S1067" s="869"/>
      <c r="T1067" s="869"/>
      <c r="U1067" s="869"/>
      <c r="V1067" s="869"/>
      <c r="W1067" s="869"/>
      <c r="X1067" s="869"/>
      <c r="Y1067" s="869"/>
      <c r="Z1067" s="869"/>
      <c r="AA1067" s="869"/>
      <c r="AB1067" s="869"/>
      <c r="AC1067" s="869"/>
      <c r="AD1067" s="936"/>
      <c r="AE1067" s="936"/>
      <c r="AF1067" s="937"/>
    </row>
    <row r="1068" spans="1:32" ht="15" customHeight="1" outlineLevel="1" x14ac:dyDescent="0.2">
      <c r="A1068" s="222">
        <v>386</v>
      </c>
      <c r="B1068" s="499"/>
      <c r="C1068" s="257"/>
      <c r="D1068" s="265"/>
      <c r="E1068" s="933" t="str">
        <f>'2. CAD NCCF'!E1068:L1068</f>
        <v>CCW demand - Operational</v>
      </c>
      <c r="F1068" s="934"/>
      <c r="G1068" s="934"/>
      <c r="H1068" s="934"/>
      <c r="I1068" s="934"/>
      <c r="J1068" s="934"/>
      <c r="K1068" s="934"/>
      <c r="L1068" s="935"/>
      <c r="M1068" s="399">
        <f>SUBTOTAL(9,M1069:M1071)</f>
        <v>0</v>
      </c>
      <c r="N1068" s="402">
        <f t="shared" ref="N1068:AC1068" si="1438">SUBTOTAL(9,N1069:N1071)</f>
        <v>0</v>
      </c>
      <c r="O1068" s="406">
        <f t="shared" si="1438"/>
        <v>0</v>
      </c>
      <c r="P1068" s="405">
        <f t="shared" si="1438"/>
        <v>0</v>
      </c>
      <c r="Q1068" s="407">
        <f t="shared" si="1438"/>
        <v>0</v>
      </c>
      <c r="R1068" s="402">
        <f t="shared" si="1438"/>
        <v>0</v>
      </c>
      <c r="S1068" s="406">
        <f t="shared" si="1438"/>
        <v>0</v>
      </c>
      <c r="T1068" s="406">
        <f t="shared" si="1438"/>
        <v>0</v>
      </c>
      <c r="U1068" s="406">
        <f t="shared" si="1438"/>
        <v>0</v>
      </c>
      <c r="V1068" s="406">
        <f t="shared" si="1438"/>
        <v>0</v>
      </c>
      <c r="W1068" s="406">
        <f t="shared" si="1438"/>
        <v>0</v>
      </c>
      <c r="X1068" s="406">
        <f t="shared" si="1438"/>
        <v>0</v>
      </c>
      <c r="Y1068" s="406">
        <f t="shared" si="1438"/>
        <v>0</v>
      </c>
      <c r="Z1068" s="406">
        <f t="shared" si="1438"/>
        <v>0</v>
      </c>
      <c r="AA1068" s="406">
        <f t="shared" si="1438"/>
        <v>0</v>
      </c>
      <c r="AB1068" s="407">
        <f t="shared" si="1438"/>
        <v>0</v>
      </c>
      <c r="AC1068" s="407">
        <f t="shared" si="1438"/>
        <v>0</v>
      </c>
      <c r="AD1068" s="851"/>
      <c r="AE1068" s="852"/>
      <c r="AF1068" s="853"/>
    </row>
    <row r="1069" spans="1:32" ht="15" customHeight="1" outlineLevel="1" x14ac:dyDescent="0.2">
      <c r="A1069" s="222">
        <v>387</v>
      </c>
      <c r="B1069" s="499"/>
      <c r="C1069" s="483"/>
      <c r="D1069" s="483"/>
      <c r="E1069" s="486"/>
      <c r="F1069" s="880" t="str">
        <f>'2. CAD NCCF'!F1069:L1069</f>
        <v>CCW operational, insured within approved jurisdiction</v>
      </c>
      <c r="G1069" s="881"/>
      <c r="H1069" s="881"/>
      <c r="I1069" s="881"/>
      <c r="J1069" s="881"/>
      <c r="K1069" s="881"/>
      <c r="L1069" s="882"/>
      <c r="M1069" s="400">
        <f>'2. CAD NCCF'!M1069+'3. USD NCCF'!M1069+'4. EUR NCCF'!M1069+'5. GBP NCCF'!M1069+'6. Other(Incld) NCCF'!M1069</f>
        <v>0</v>
      </c>
      <c r="N1069" s="411">
        <f>'2. CAD NCCF'!N1069+'3. USD NCCF'!N1069+'4. EUR NCCF'!N1069+'5. GBP NCCF'!N1069+'6. Other(Incld) NCCF'!N1069</f>
        <v>0</v>
      </c>
      <c r="O1069" s="414">
        <f>'2. CAD NCCF'!O1069+'3. USD NCCF'!O1069+'4. EUR NCCF'!O1069+'5. GBP NCCF'!O1069+'6. Other(Incld) NCCF'!O1069</f>
        <v>0</v>
      </c>
      <c r="P1069" s="414">
        <f>'2. CAD NCCF'!P1069+'3. USD NCCF'!P1069+'4. EUR NCCF'!P1069+'5. GBP NCCF'!P1069+'6. Other(Incld) NCCF'!P1069</f>
        <v>0</v>
      </c>
      <c r="Q1069" s="415">
        <f>'2. CAD NCCF'!Q1069+'3. USD NCCF'!Q1069+'4. EUR NCCF'!Q1069+'5. GBP NCCF'!Q1069+'6. Other(Incld) NCCF'!Q1069</f>
        <v>0</v>
      </c>
      <c r="R1069" s="411">
        <f>'2. CAD NCCF'!R1069+'3. USD NCCF'!R1069+'4. EUR NCCF'!R1069+'5. GBP NCCF'!R1069+'6. Other(Incld) NCCF'!R1069</f>
        <v>0</v>
      </c>
      <c r="S1069" s="414">
        <f>'2. CAD NCCF'!S1069+'3. USD NCCF'!S1069+'4. EUR NCCF'!S1069+'5. GBP NCCF'!S1069+'6. Other(Incld) NCCF'!S1069</f>
        <v>0</v>
      </c>
      <c r="T1069" s="414">
        <f>'2. CAD NCCF'!T1069+'3. USD NCCF'!T1069+'4. EUR NCCF'!T1069+'5. GBP NCCF'!T1069+'6. Other(Incld) NCCF'!T1069</f>
        <v>0</v>
      </c>
      <c r="U1069" s="414">
        <f>'2. CAD NCCF'!U1069+'3. USD NCCF'!U1069+'4. EUR NCCF'!U1069+'5. GBP NCCF'!U1069+'6. Other(Incld) NCCF'!U1069</f>
        <v>0</v>
      </c>
      <c r="V1069" s="414">
        <f>'2. CAD NCCF'!V1069+'3. USD NCCF'!V1069+'4. EUR NCCF'!V1069+'5. GBP NCCF'!V1069+'6. Other(Incld) NCCF'!V1069</f>
        <v>0</v>
      </c>
      <c r="W1069" s="414">
        <f>'2. CAD NCCF'!W1069+'3. USD NCCF'!W1069+'4. EUR NCCF'!W1069+'5. GBP NCCF'!W1069+'6. Other(Incld) NCCF'!W1069</f>
        <v>0</v>
      </c>
      <c r="X1069" s="414">
        <f>'2. CAD NCCF'!X1069+'3. USD NCCF'!X1069+'4. EUR NCCF'!X1069+'5. GBP NCCF'!X1069+'6. Other(Incld) NCCF'!X1069</f>
        <v>0</v>
      </c>
      <c r="Y1069" s="414">
        <f>'2. CAD NCCF'!Y1069+'3. USD NCCF'!Y1069+'4. EUR NCCF'!Y1069+'5. GBP NCCF'!Y1069+'6. Other(Incld) NCCF'!Y1069</f>
        <v>0</v>
      </c>
      <c r="Z1069" s="414">
        <f>'2. CAD NCCF'!Z1069+'3. USD NCCF'!Z1069+'4. EUR NCCF'!Z1069+'5. GBP NCCF'!Z1069+'6. Other(Incld) NCCF'!Z1069</f>
        <v>0</v>
      </c>
      <c r="AA1069" s="414">
        <f>'2. CAD NCCF'!AA1069+'3. USD NCCF'!AA1069+'4. EUR NCCF'!AA1069+'5. GBP NCCF'!AA1069+'6. Other(Incld) NCCF'!AA1069</f>
        <v>0</v>
      </c>
      <c r="AB1069" s="414">
        <f>'2. CAD NCCF'!AB1069+'3. USD NCCF'!AB1069+'4. EUR NCCF'!AB1069+'5. GBP NCCF'!AB1069+'6. Other(Incld) NCCF'!AB1069</f>
        <v>0</v>
      </c>
      <c r="AC1069" s="400">
        <f>'2. CAD NCCF'!AC1069+'3. USD NCCF'!AC1069+'4. EUR NCCF'!AC1069+'5. GBP NCCF'!AC1069+'6. Other(Incld) NCCF'!AC1069</f>
        <v>0</v>
      </c>
      <c r="AD1069" s="854"/>
      <c r="AE1069" s="855"/>
      <c r="AF1069" s="856"/>
    </row>
    <row r="1070" spans="1:32" ht="15" customHeight="1" outlineLevel="1" x14ac:dyDescent="0.2">
      <c r="A1070" s="222">
        <v>388</v>
      </c>
      <c r="B1070" s="499"/>
      <c r="C1070" s="483"/>
      <c r="D1070" s="483"/>
      <c r="E1070" s="486"/>
      <c r="F1070" s="880" t="str">
        <f>'2. CAD NCCF'!F1070:L1070</f>
        <v>CCW operational, insured outside of approved jurisdiction</v>
      </c>
      <c r="G1070" s="881"/>
      <c r="H1070" s="881"/>
      <c r="I1070" s="881"/>
      <c r="J1070" s="881"/>
      <c r="K1070" s="881"/>
      <c r="L1070" s="882"/>
      <c r="M1070" s="400">
        <f>'2. CAD NCCF'!M1070+'3. USD NCCF'!M1070+'4. EUR NCCF'!M1070+'5. GBP NCCF'!M1070+'6. Other(Incld) NCCF'!M1070</f>
        <v>0</v>
      </c>
      <c r="N1070" s="411">
        <f>'2. CAD NCCF'!N1070+'3. USD NCCF'!N1070+'4. EUR NCCF'!N1070+'5. GBP NCCF'!N1070+'6. Other(Incld) NCCF'!N1070</f>
        <v>0</v>
      </c>
      <c r="O1070" s="414">
        <f>'2. CAD NCCF'!O1070+'3. USD NCCF'!O1070+'4. EUR NCCF'!O1070+'5. GBP NCCF'!O1070+'6. Other(Incld) NCCF'!O1070</f>
        <v>0</v>
      </c>
      <c r="P1070" s="414">
        <f>'2. CAD NCCF'!P1070+'3. USD NCCF'!P1070+'4. EUR NCCF'!P1070+'5. GBP NCCF'!P1070+'6. Other(Incld) NCCF'!P1070</f>
        <v>0</v>
      </c>
      <c r="Q1070" s="415">
        <f>'2. CAD NCCF'!Q1070+'3. USD NCCF'!Q1070+'4. EUR NCCF'!Q1070+'5. GBP NCCF'!Q1070+'6. Other(Incld) NCCF'!Q1070</f>
        <v>0</v>
      </c>
      <c r="R1070" s="411">
        <f>'2. CAD NCCF'!R1070+'3. USD NCCF'!R1070+'4. EUR NCCF'!R1070+'5. GBP NCCF'!R1070+'6. Other(Incld) NCCF'!R1070</f>
        <v>0</v>
      </c>
      <c r="S1070" s="414">
        <f>'2. CAD NCCF'!S1070+'3. USD NCCF'!S1070+'4. EUR NCCF'!S1070+'5. GBP NCCF'!S1070+'6. Other(Incld) NCCF'!S1070</f>
        <v>0</v>
      </c>
      <c r="T1070" s="414">
        <f>'2. CAD NCCF'!T1070+'3. USD NCCF'!T1070+'4. EUR NCCF'!T1070+'5. GBP NCCF'!T1070+'6. Other(Incld) NCCF'!T1070</f>
        <v>0</v>
      </c>
      <c r="U1070" s="414">
        <f>'2. CAD NCCF'!U1070+'3. USD NCCF'!U1070+'4. EUR NCCF'!U1070+'5. GBP NCCF'!U1070+'6. Other(Incld) NCCF'!U1070</f>
        <v>0</v>
      </c>
      <c r="V1070" s="414">
        <f>'2. CAD NCCF'!V1070+'3. USD NCCF'!V1070+'4. EUR NCCF'!V1070+'5. GBP NCCF'!V1070+'6. Other(Incld) NCCF'!V1070</f>
        <v>0</v>
      </c>
      <c r="W1070" s="414">
        <f>'2. CAD NCCF'!W1070+'3. USD NCCF'!W1070+'4. EUR NCCF'!W1070+'5. GBP NCCF'!W1070+'6. Other(Incld) NCCF'!W1070</f>
        <v>0</v>
      </c>
      <c r="X1070" s="414">
        <f>'2. CAD NCCF'!X1070+'3. USD NCCF'!X1070+'4. EUR NCCF'!X1070+'5. GBP NCCF'!X1070+'6. Other(Incld) NCCF'!X1070</f>
        <v>0</v>
      </c>
      <c r="Y1070" s="414">
        <f>'2. CAD NCCF'!Y1070+'3. USD NCCF'!Y1070+'4. EUR NCCF'!Y1070+'5. GBP NCCF'!Y1070+'6. Other(Incld) NCCF'!Y1070</f>
        <v>0</v>
      </c>
      <c r="Z1070" s="414">
        <f>'2. CAD NCCF'!Z1070+'3. USD NCCF'!Z1070+'4. EUR NCCF'!Z1070+'5. GBP NCCF'!Z1070+'6. Other(Incld) NCCF'!Z1070</f>
        <v>0</v>
      </c>
      <c r="AA1070" s="414">
        <f>'2. CAD NCCF'!AA1070+'3. USD NCCF'!AA1070+'4. EUR NCCF'!AA1070+'5. GBP NCCF'!AA1070+'6. Other(Incld) NCCF'!AA1070</f>
        <v>0</v>
      </c>
      <c r="AB1070" s="414">
        <f>'2. CAD NCCF'!AB1070+'3. USD NCCF'!AB1070+'4. EUR NCCF'!AB1070+'5. GBP NCCF'!AB1070+'6. Other(Incld) NCCF'!AB1070</f>
        <v>0</v>
      </c>
      <c r="AC1070" s="400">
        <f>'2. CAD NCCF'!AC1070+'3. USD NCCF'!AC1070+'4. EUR NCCF'!AC1070+'5. GBP NCCF'!AC1070+'6. Other(Incld) NCCF'!AC1070</f>
        <v>0</v>
      </c>
      <c r="AD1070" s="854"/>
      <c r="AE1070" s="855"/>
      <c r="AF1070" s="856"/>
    </row>
    <row r="1071" spans="1:32" ht="15" customHeight="1" outlineLevel="1" x14ac:dyDescent="0.2">
      <c r="A1071" s="222">
        <v>389</v>
      </c>
      <c r="B1071" s="499"/>
      <c r="C1071" s="483"/>
      <c r="D1071" s="483"/>
      <c r="E1071" s="486"/>
      <c r="F1071" s="880" t="str">
        <f>'2. CAD NCCF'!F1071:L1071</f>
        <v>CCW operational, not insured</v>
      </c>
      <c r="G1071" s="881"/>
      <c r="H1071" s="881"/>
      <c r="I1071" s="881"/>
      <c r="J1071" s="881"/>
      <c r="K1071" s="881"/>
      <c r="L1071" s="882"/>
      <c r="M1071" s="400">
        <f>'2. CAD NCCF'!M1071+'3. USD NCCF'!M1071+'4. EUR NCCF'!M1071+'5. GBP NCCF'!M1071+'6. Other(Incld) NCCF'!M1071</f>
        <v>0</v>
      </c>
      <c r="N1071" s="411">
        <f>'2. CAD NCCF'!N1071+'3. USD NCCF'!N1071+'4. EUR NCCF'!N1071+'5. GBP NCCF'!N1071+'6. Other(Incld) NCCF'!N1071</f>
        <v>0</v>
      </c>
      <c r="O1071" s="414">
        <f>'2. CAD NCCF'!O1071+'3. USD NCCF'!O1071+'4. EUR NCCF'!O1071+'5. GBP NCCF'!O1071+'6. Other(Incld) NCCF'!O1071</f>
        <v>0</v>
      </c>
      <c r="P1071" s="414">
        <f>'2. CAD NCCF'!P1071+'3. USD NCCF'!P1071+'4. EUR NCCF'!P1071+'5. GBP NCCF'!P1071+'6. Other(Incld) NCCF'!P1071</f>
        <v>0</v>
      </c>
      <c r="Q1071" s="415">
        <f>'2. CAD NCCF'!Q1071+'3. USD NCCF'!Q1071+'4. EUR NCCF'!Q1071+'5. GBP NCCF'!Q1071+'6. Other(Incld) NCCF'!Q1071</f>
        <v>0</v>
      </c>
      <c r="R1071" s="411">
        <f>'2. CAD NCCF'!R1071+'3. USD NCCF'!R1071+'4. EUR NCCF'!R1071+'5. GBP NCCF'!R1071+'6. Other(Incld) NCCF'!R1071</f>
        <v>0</v>
      </c>
      <c r="S1071" s="414">
        <f>'2. CAD NCCF'!S1071+'3. USD NCCF'!S1071+'4. EUR NCCF'!S1071+'5. GBP NCCF'!S1071+'6. Other(Incld) NCCF'!S1071</f>
        <v>0</v>
      </c>
      <c r="T1071" s="414">
        <f>'2. CAD NCCF'!T1071+'3. USD NCCF'!T1071+'4. EUR NCCF'!T1071+'5. GBP NCCF'!T1071+'6. Other(Incld) NCCF'!T1071</f>
        <v>0</v>
      </c>
      <c r="U1071" s="414">
        <f>'2. CAD NCCF'!U1071+'3. USD NCCF'!U1071+'4. EUR NCCF'!U1071+'5. GBP NCCF'!U1071+'6. Other(Incld) NCCF'!U1071</f>
        <v>0</v>
      </c>
      <c r="V1071" s="414">
        <f>'2. CAD NCCF'!V1071+'3. USD NCCF'!V1071+'4. EUR NCCF'!V1071+'5. GBP NCCF'!V1071+'6. Other(Incld) NCCF'!V1071</f>
        <v>0</v>
      </c>
      <c r="W1071" s="414">
        <f>'2. CAD NCCF'!W1071+'3. USD NCCF'!W1071+'4. EUR NCCF'!W1071+'5. GBP NCCF'!W1071+'6. Other(Incld) NCCF'!W1071</f>
        <v>0</v>
      </c>
      <c r="X1071" s="414">
        <f>'2. CAD NCCF'!X1071+'3. USD NCCF'!X1071+'4. EUR NCCF'!X1071+'5. GBP NCCF'!X1071+'6. Other(Incld) NCCF'!X1071</f>
        <v>0</v>
      </c>
      <c r="Y1071" s="414">
        <f>'2. CAD NCCF'!Y1071+'3. USD NCCF'!Y1071+'4. EUR NCCF'!Y1071+'5. GBP NCCF'!Y1071+'6. Other(Incld) NCCF'!Y1071</f>
        <v>0</v>
      </c>
      <c r="Z1071" s="414">
        <f>'2. CAD NCCF'!Z1071+'3. USD NCCF'!Z1071+'4. EUR NCCF'!Z1071+'5. GBP NCCF'!Z1071+'6. Other(Incld) NCCF'!Z1071</f>
        <v>0</v>
      </c>
      <c r="AA1071" s="414">
        <f>'2. CAD NCCF'!AA1071+'3. USD NCCF'!AA1071+'4. EUR NCCF'!AA1071+'5. GBP NCCF'!AA1071+'6. Other(Incld) NCCF'!AA1071</f>
        <v>0</v>
      </c>
      <c r="AB1071" s="414">
        <f>'2. CAD NCCF'!AB1071+'3. USD NCCF'!AB1071+'4. EUR NCCF'!AB1071+'5. GBP NCCF'!AB1071+'6. Other(Incld) NCCF'!AB1071</f>
        <v>0</v>
      </c>
      <c r="AC1071" s="400">
        <f>'2. CAD NCCF'!AC1071+'3. USD NCCF'!AC1071+'4. EUR NCCF'!AC1071+'5. GBP NCCF'!AC1071+'6. Other(Incld) NCCF'!AC1071</f>
        <v>0</v>
      </c>
      <c r="AD1071" s="854"/>
      <c r="AE1071" s="855"/>
      <c r="AF1071" s="856"/>
    </row>
    <row r="1072" spans="1:32" ht="15" customHeight="1" outlineLevel="1" x14ac:dyDescent="0.2">
      <c r="A1072" s="222">
        <v>390</v>
      </c>
      <c r="B1072" s="499"/>
      <c r="C1072" s="257"/>
      <c r="D1072" s="265"/>
      <c r="E1072" s="1139" t="str">
        <f>'2. CAD NCCF'!E1072:L1072</f>
        <v>CCW demand - Non-operational</v>
      </c>
      <c r="F1072" s="878"/>
      <c r="G1072" s="878"/>
      <c r="H1072" s="878"/>
      <c r="I1072" s="878"/>
      <c r="J1072" s="878"/>
      <c r="K1072" s="878"/>
      <c r="L1072" s="879"/>
      <c r="M1072" s="399">
        <f>SUBTOTAL(9,M1073:M1076)</f>
        <v>0</v>
      </c>
      <c r="N1072" s="402">
        <f t="shared" ref="N1072:AC1072" si="1439">SUBTOTAL(9,N1073:N1076)</f>
        <v>0</v>
      </c>
      <c r="O1072" s="406">
        <f t="shared" si="1439"/>
        <v>0</v>
      </c>
      <c r="P1072" s="405">
        <f t="shared" si="1439"/>
        <v>0</v>
      </c>
      <c r="Q1072" s="407">
        <f t="shared" si="1439"/>
        <v>0</v>
      </c>
      <c r="R1072" s="402">
        <f t="shared" si="1439"/>
        <v>0</v>
      </c>
      <c r="S1072" s="406">
        <f t="shared" si="1439"/>
        <v>0</v>
      </c>
      <c r="T1072" s="406">
        <f t="shared" si="1439"/>
        <v>0</v>
      </c>
      <c r="U1072" s="406">
        <f t="shared" si="1439"/>
        <v>0</v>
      </c>
      <c r="V1072" s="406">
        <f t="shared" si="1439"/>
        <v>0</v>
      </c>
      <c r="W1072" s="406">
        <f t="shared" si="1439"/>
        <v>0</v>
      </c>
      <c r="X1072" s="406">
        <f t="shared" si="1439"/>
        <v>0</v>
      </c>
      <c r="Y1072" s="406">
        <f t="shared" si="1439"/>
        <v>0</v>
      </c>
      <c r="Z1072" s="406">
        <f t="shared" si="1439"/>
        <v>0</v>
      </c>
      <c r="AA1072" s="406">
        <f t="shared" si="1439"/>
        <v>0</v>
      </c>
      <c r="AB1072" s="407">
        <f t="shared" si="1439"/>
        <v>0</v>
      </c>
      <c r="AC1072" s="407">
        <f t="shared" si="1439"/>
        <v>0</v>
      </c>
      <c r="AD1072" s="854"/>
      <c r="AE1072" s="855"/>
      <c r="AF1072" s="856"/>
    </row>
    <row r="1073" spans="1:32" ht="15" customHeight="1" outlineLevel="1" x14ac:dyDescent="0.2">
      <c r="A1073" s="222">
        <v>391</v>
      </c>
      <c r="B1073" s="499"/>
      <c r="C1073" s="483"/>
      <c r="D1073" s="483"/>
      <c r="E1073" s="486"/>
      <c r="F1073" s="880" t="str">
        <f>'2. CAD NCCF'!F1073:L1073</f>
        <v>CCW non-operational insured FI</v>
      </c>
      <c r="G1073" s="881"/>
      <c r="H1073" s="881"/>
      <c r="I1073" s="881"/>
      <c r="J1073" s="881"/>
      <c r="K1073" s="881"/>
      <c r="L1073" s="882"/>
      <c r="M1073" s="400">
        <f>'2. CAD NCCF'!M1073+'3. USD NCCF'!M1073+'4. EUR NCCF'!M1073+'5. GBP NCCF'!M1073+'6. Other(Incld) NCCF'!M1073</f>
        <v>0</v>
      </c>
      <c r="N1073" s="411">
        <f>'2. CAD NCCF'!N1073+'3. USD NCCF'!N1073+'4. EUR NCCF'!N1073+'5. GBP NCCF'!N1073+'6. Other(Incld) NCCF'!N1073</f>
        <v>0</v>
      </c>
      <c r="O1073" s="414">
        <f>'2. CAD NCCF'!O1073+'3. USD NCCF'!O1073+'4. EUR NCCF'!O1073+'5. GBP NCCF'!O1073+'6. Other(Incld) NCCF'!O1073</f>
        <v>0</v>
      </c>
      <c r="P1073" s="414">
        <f>'2. CAD NCCF'!P1073+'3. USD NCCF'!P1073+'4. EUR NCCF'!P1073+'5. GBP NCCF'!P1073+'6. Other(Incld) NCCF'!P1073</f>
        <v>0</v>
      </c>
      <c r="Q1073" s="415">
        <f>'2. CAD NCCF'!Q1073+'3. USD NCCF'!Q1073+'4. EUR NCCF'!Q1073+'5. GBP NCCF'!Q1073+'6. Other(Incld) NCCF'!Q1073</f>
        <v>0</v>
      </c>
      <c r="R1073" s="491"/>
      <c r="S1073" s="492"/>
      <c r="T1073" s="492"/>
      <c r="U1073" s="492"/>
      <c r="V1073" s="492"/>
      <c r="W1073" s="492"/>
      <c r="X1073" s="492"/>
      <c r="Y1073" s="492"/>
      <c r="Z1073" s="492"/>
      <c r="AA1073" s="492"/>
      <c r="AB1073" s="493"/>
      <c r="AC1073" s="400">
        <f>'2. CAD NCCF'!AC1073+'3. USD NCCF'!AC1073+'4. EUR NCCF'!AC1073+'5. GBP NCCF'!AC1073+'6. Other(Incld) NCCF'!AC1073</f>
        <v>0</v>
      </c>
      <c r="AD1073" s="854"/>
      <c r="AE1073" s="855"/>
      <c r="AF1073" s="856"/>
    </row>
    <row r="1074" spans="1:32" ht="15" customHeight="1" outlineLevel="1" x14ac:dyDescent="0.2">
      <c r="A1074" s="222">
        <v>392</v>
      </c>
      <c r="B1074" s="499"/>
      <c r="C1074" s="483"/>
      <c r="D1074" s="483"/>
      <c r="E1074" s="486"/>
      <c r="F1074" s="880" t="str">
        <f>'2. CAD NCCF'!F1074:L1074</f>
        <v>CCW non-operational uninsured FI</v>
      </c>
      <c r="G1074" s="881"/>
      <c r="H1074" s="881"/>
      <c r="I1074" s="881"/>
      <c r="J1074" s="881"/>
      <c r="K1074" s="881"/>
      <c r="L1074" s="882"/>
      <c r="M1074" s="400">
        <f>'2. CAD NCCF'!M1074+'3. USD NCCF'!M1074+'4. EUR NCCF'!M1074+'5. GBP NCCF'!M1074+'6. Other(Incld) NCCF'!M1074</f>
        <v>0</v>
      </c>
      <c r="N1074" s="411">
        <f>'2. CAD NCCF'!N1074+'3. USD NCCF'!N1074+'4. EUR NCCF'!N1074+'5. GBP NCCF'!N1074+'6. Other(Incld) NCCF'!N1074</f>
        <v>0</v>
      </c>
      <c r="O1074" s="414">
        <f>'2. CAD NCCF'!O1074+'3. USD NCCF'!O1074+'4. EUR NCCF'!O1074+'5. GBP NCCF'!O1074+'6. Other(Incld) NCCF'!O1074</f>
        <v>0</v>
      </c>
      <c r="P1074" s="414">
        <f>'2. CAD NCCF'!P1074+'3. USD NCCF'!P1074+'4. EUR NCCF'!P1074+'5. GBP NCCF'!P1074+'6. Other(Incld) NCCF'!P1074</f>
        <v>0</v>
      </c>
      <c r="Q1074" s="415">
        <f>'2. CAD NCCF'!Q1074+'3. USD NCCF'!Q1074+'4. EUR NCCF'!Q1074+'5. GBP NCCF'!Q1074+'6. Other(Incld) NCCF'!Q1074</f>
        <v>0</v>
      </c>
      <c r="R1074" s="496"/>
      <c r="S1074" s="497"/>
      <c r="T1074" s="497"/>
      <c r="U1074" s="497"/>
      <c r="V1074" s="497"/>
      <c r="W1074" s="497"/>
      <c r="X1074" s="497"/>
      <c r="Y1074" s="497"/>
      <c r="Z1074" s="497"/>
      <c r="AA1074" s="497"/>
      <c r="AB1074" s="498"/>
      <c r="AC1074" s="400">
        <f>'2. CAD NCCF'!AC1074+'3. USD NCCF'!AC1074+'4. EUR NCCF'!AC1074+'5. GBP NCCF'!AC1074+'6. Other(Incld) NCCF'!AC1074</f>
        <v>0</v>
      </c>
      <c r="AD1074" s="854"/>
      <c r="AE1074" s="855"/>
      <c r="AF1074" s="856"/>
    </row>
    <row r="1075" spans="1:32" ht="27.75" customHeight="1" outlineLevel="1" x14ac:dyDescent="0.2">
      <c r="A1075" s="222">
        <v>393</v>
      </c>
      <c r="B1075" s="499"/>
      <c r="C1075" s="483"/>
      <c r="D1075" s="483"/>
      <c r="E1075" s="486" t="s">
        <v>6</v>
      </c>
      <c r="F1075" s="880" t="str">
        <f>'2. CAD NCCF'!F1075:L1075</f>
        <v xml:space="preserve">CCW non-operational insured (corp, sovereigns, central bank, PSE, MDB) </v>
      </c>
      <c r="G1075" s="881"/>
      <c r="H1075" s="881"/>
      <c r="I1075" s="881"/>
      <c r="J1075" s="881"/>
      <c r="K1075" s="881"/>
      <c r="L1075" s="882"/>
      <c r="M1075" s="400">
        <f>'2. CAD NCCF'!M1075+'3. USD NCCF'!M1075+'4. EUR NCCF'!M1075+'5. GBP NCCF'!M1075+'6. Other(Incld) NCCF'!M1075</f>
        <v>0</v>
      </c>
      <c r="N1075" s="411">
        <f>'2. CAD NCCF'!N1075+'3. USD NCCF'!N1075+'4. EUR NCCF'!N1075+'5. GBP NCCF'!N1075+'6. Other(Incld) NCCF'!N1075</f>
        <v>0</v>
      </c>
      <c r="O1075" s="414">
        <f>'2. CAD NCCF'!O1075+'3. USD NCCF'!O1075+'4. EUR NCCF'!O1075+'5. GBP NCCF'!O1075+'6. Other(Incld) NCCF'!O1075</f>
        <v>0</v>
      </c>
      <c r="P1075" s="414">
        <f>'2. CAD NCCF'!P1075+'3. USD NCCF'!P1075+'4. EUR NCCF'!P1075+'5. GBP NCCF'!P1075+'6. Other(Incld) NCCF'!P1075</f>
        <v>0</v>
      </c>
      <c r="Q1075" s="415">
        <f>'2. CAD NCCF'!Q1075+'3. USD NCCF'!Q1075+'4. EUR NCCF'!Q1075+'5. GBP NCCF'!Q1075+'6. Other(Incld) NCCF'!Q1075</f>
        <v>0</v>
      </c>
      <c r="R1075" s="411">
        <f>'2. CAD NCCF'!R1075+'3. USD NCCF'!R1075+'4. EUR NCCF'!R1075+'5. GBP NCCF'!R1075+'6. Other(Incld) NCCF'!R1075</f>
        <v>0</v>
      </c>
      <c r="S1075" s="413">
        <f>'2. CAD NCCF'!S1075+'3. USD NCCF'!S1075+'4. EUR NCCF'!S1075+'5. GBP NCCF'!S1075+'6. Other(Incld) NCCF'!S1075</f>
        <v>0</v>
      </c>
      <c r="T1075" s="413">
        <f>'2. CAD NCCF'!T1075+'3. USD NCCF'!T1075+'4. EUR NCCF'!T1075+'5. GBP NCCF'!T1075+'6. Other(Incld) NCCF'!T1075</f>
        <v>0</v>
      </c>
      <c r="U1075" s="413">
        <f>'2. CAD NCCF'!U1075+'3. USD NCCF'!U1075+'4. EUR NCCF'!U1075+'5. GBP NCCF'!U1075+'6. Other(Incld) NCCF'!U1075</f>
        <v>0</v>
      </c>
      <c r="V1075" s="413">
        <f>'2. CAD NCCF'!V1075+'3. USD NCCF'!V1075+'4. EUR NCCF'!V1075+'5. GBP NCCF'!V1075+'6. Other(Incld) NCCF'!V1075</f>
        <v>0</v>
      </c>
      <c r="W1075" s="413">
        <f>'2. CAD NCCF'!W1075+'3. USD NCCF'!W1075+'4. EUR NCCF'!W1075+'5. GBP NCCF'!W1075+'6. Other(Incld) NCCF'!W1075</f>
        <v>0</v>
      </c>
      <c r="X1075" s="414">
        <f>'2. CAD NCCF'!X1075+'3. USD NCCF'!X1075+'4. EUR NCCF'!X1075+'5. GBP NCCF'!X1075+'6. Other(Incld) NCCF'!X1075</f>
        <v>0</v>
      </c>
      <c r="Y1075" s="413">
        <f>'2. CAD NCCF'!Y1075+'3. USD NCCF'!Y1075+'4. EUR NCCF'!Y1075+'5. GBP NCCF'!Y1075+'6. Other(Incld) NCCF'!Y1075</f>
        <v>0</v>
      </c>
      <c r="Z1075" s="413">
        <f>'2. CAD NCCF'!Z1075+'3. USD NCCF'!Z1075+'4. EUR NCCF'!Z1075+'5. GBP NCCF'!Z1075+'6. Other(Incld) NCCF'!Z1075</f>
        <v>0</v>
      </c>
      <c r="AA1075" s="413">
        <f>'2. CAD NCCF'!AA1075+'3. USD NCCF'!AA1075+'4. EUR NCCF'!AA1075+'5. GBP NCCF'!AA1075+'6. Other(Incld) NCCF'!AA1075</f>
        <v>0</v>
      </c>
      <c r="AB1075" s="413">
        <f>'2. CAD NCCF'!AB1075+'3. USD NCCF'!AB1075+'4. EUR NCCF'!AB1075+'5. GBP NCCF'!AB1075+'6. Other(Incld) NCCF'!AB1075</f>
        <v>0</v>
      </c>
      <c r="AC1075" s="400">
        <f>'2. CAD NCCF'!AC1075+'3. USD NCCF'!AC1075+'4. EUR NCCF'!AC1075+'5. GBP NCCF'!AC1075+'6. Other(Incld) NCCF'!AC1075</f>
        <v>0</v>
      </c>
      <c r="AD1075" s="854"/>
      <c r="AE1075" s="855"/>
      <c r="AF1075" s="856"/>
    </row>
    <row r="1076" spans="1:32" ht="27.75" customHeight="1" outlineLevel="1" x14ac:dyDescent="0.2">
      <c r="A1076" s="222">
        <v>394</v>
      </c>
      <c r="B1076" s="499"/>
      <c r="C1076" s="467"/>
      <c r="D1076" s="467"/>
      <c r="E1076" s="467"/>
      <c r="F1076" s="880" t="str">
        <f>'2. CAD NCCF'!F1076:L1076</f>
        <v xml:space="preserve">CCW non-operational uninsured (corp, sovereigns, central bank, PSE, MDB) </v>
      </c>
      <c r="G1076" s="881"/>
      <c r="H1076" s="881"/>
      <c r="I1076" s="881"/>
      <c r="J1076" s="881"/>
      <c r="K1076" s="881"/>
      <c r="L1076" s="882"/>
      <c r="M1076" s="400">
        <f>'2. CAD NCCF'!M1076+'3. USD NCCF'!M1076+'4. EUR NCCF'!M1076+'5. GBP NCCF'!M1076+'6. Other(Incld) NCCF'!M1076</f>
        <v>0</v>
      </c>
      <c r="N1076" s="411">
        <f>'2. CAD NCCF'!N1076+'3. USD NCCF'!N1076+'4. EUR NCCF'!N1076+'5. GBP NCCF'!N1076+'6. Other(Incld) NCCF'!N1076</f>
        <v>0</v>
      </c>
      <c r="O1076" s="414">
        <f>'2. CAD NCCF'!O1076+'3. USD NCCF'!O1076+'4. EUR NCCF'!O1076+'5. GBP NCCF'!O1076+'6. Other(Incld) NCCF'!O1076</f>
        <v>0</v>
      </c>
      <c r="P1076" s="414">
        <f>'2. CAD NCCF'!P1076+'3. USD NCCF'!P1076+'4. EUR NCCF'!P1076+'5. GBP NCCF'!P1076+'6. Other(Incld) NCCF'!P1076</f>
        <v>0</v>
      </c>
      <c r="Q1076" s="415">
        <f>'2. CAD NCCF'!Q1076+'3. USD NCCF'!Q1076+'4. EUR NCCF'!Q1076+'5. GBP NCCF'!Q1076+'6. Other(Incld) NCCF'!Q1076</f>
        <v>0</v>
      </c>
      <c r="R1076" s="411">
        <f>'2. CAD NCCF'!R1076+'3. USD NCCF'!R1076+'4. EUR NCCF'!R1076+'5. GBP NCCF'!R1076+'6. Other(Incld) NCCF'!R1076</f>
        <v>0</v>
      </c>
      <c r="S1076" s="414">
        <f>'2. CAD NCCF'!S1076+'3. USD NCCF'!S1076+'4. EUR NCCF'!S1076+'5. GBP NCCF'!S1076+'6. Other(Incld) NCCF'!S1076</f>
        <v>0</v>
      </c>
      <c r="T1076" s="414">
        <f>'2. CAD NCCF'!T1076+'3. USD NCCF'!T1076+'4. EUR NCCF'!T1076+'5. GBP NCCF'!T1076+'6. Other(Incld) NCCF'!T1076</f>
        <v>0</v>
      </c>
      <c r="U1076" s="414">
        <f>'2. CAD NCCF'!U1076+'3. USD NCCF'!U1076+'4. EUR NCCF'!U1076+'5. GBP NCCF'!U1076+'6. Other(Incld) NCCF'!U1076</f>
        <v>0</v>
      </c>
      <c r="V1076" s="414">
        <f>'2. CAD NCCF'!V1076+'3. USD NCCF'!V1076+'4. EUR NCCF'!V1076+'5. GBP NCCF'!V1076+'6. Other(Incld) NCCF'!V1076</f>
        <v>0</v>
      </c>
      <c r="W1076" s="414">
        <f>'2. CAD NCCF'!W1076+'3. USD NCCF'!W1076+'4. EUR NCCF'!W1076+'5. GBP NCCF'!W1076+'6. Other(Incld) NCCF'!W1076</f>
        <v>0</v>
      </c>
      <c r="X1076" s="414">
        <f>'2. CAD NCCF'!X1076+'3. USD NCCF'!X1076+'4. EUR NCCF'!X1076+'5. GBP NCCF'!X1076+'6. Other(Incld) NCCF'!X1076</f>
        <v>0</v>
      </c>
      <c r="Y1076" s="414">
        <f>'2. CAD NCCF'!Y1076+'3. USD NCCF'!Y1076+'4. EUR NCCF'!Y1076+'5. GBP NCCF'!Y1076+'6. Other(Incld) NCCF'!Y1076</f>
        <v>0</v>
      </c>
      <c r="Z1076" s="414">
        <f>'2. CAD NCCF'!Z1076+'3. USD NCCF'!Z1076+'4. EUR NCCF'!Z1076+'5. GBP NCCF'!Z1076+'6. Other(Incld) NCCF'!Z1076</f>
        <v>0</v>
      </c>
      <c r="AA1076" s="414">
        <f>'2. CAD NCCF'!AA1076+'3. USD NCCF'!AA1076+'4. EUR NCCF'!AA1076+'5. GBP NCCF'!AA1076+'6. Other(Incld) NCCF'!AA1076</f>
        <v>0</v>
      </c>
      <c r="AB1076" s="414">
        <f>'2. CAD NCCF'!AB1076+'3. USD NCCF'!AB1076+'4. EUR NCCF'!AB1076+'5. GBP NCCF'!AB1076+'6. Other(Incld) NCCF'!AB1076</f>
        <v>0</v>
      </c>
      <c r="AC1076" s="400">
        <f>'2. CAD NCCF'!AC1076+'3. USD NCCF'!AC1076+'4. EUR NCCF'!AC1076+'5. GBP NCCF'!AC1076+'6. Other(Incld) NCCF'!AC1076</f>
        <v>0</v>
      </c>
      <c r="AD1076" s="854"/>
      <c r="AE1076" s="855"/>
      <c r="AF1076" s="856"/>
    </row>
    <row r="1077" spans="1:32" ht="15" customHeight="1" outlineLevel="1" x14ac:dyDescent="0.2">
      <c r="A1077" s="222">
        <v>395</v>
      </c>
      <c r="B1077" s="499"/>
      <c r="C1077" s="467"/>
      <c r="D1077" s="467"/>
      <c r="E1077" s="1139" t="str">
        <f>'2. CAD NCCF'!E1077:L1077</f>
        <v xml:space="preserve">CCW demand term deposit </v>
      </c>
      <c r="F1077" s="878"/>
      <c r="G1077" s="878"/>
      <c r="H1077" s="878"/>
      <c r="I1077" s="878"/>
      <c r="J1077" s="878"/>
      <c r="K1077" s="878"/>
      <c r="L1077" s="879"/>
      <c r="M1077" s="399">
        <f>SUBTOTAL(9,M1078:M1082)</f>
        <v>0</v>
      </c>
      <c r="N1077" s="402">
        <f t="shared" ref="N1077:AC1077" si="1440">SUBTOTAL(9,N1078:N1082)</f>
        <v>0</v>
      </c>
      <c r="O1077" s="406">
        <f t="shared" si="1440"/>
        <v>0</v>
      </c>
      <c r="P1077" s="405">
        <f t="shared" si="1440"/>
        <v>0</v>
      </c>
      <c r="Q1077" s="407">
        <f t="shared" si="1440"/>
        <v>0</v>
      </c>
      <c r="R1077" s="402">
        <f t="shared" si="1440"/>
        <v>0</v>
      </c>
      <c r="S1077" s="406">
        <f t="shared" si="1440"/>
        <v>0</v>
      </c>
      <c r="T1077" s="405">
        <f t="shared" si="1440"/>
        <v>0</v>
      </c>
      <c r="U1077" s="405">
        <f t="shared" si="1440"/>
        <v>0</v>
      </c>
      <c r="V1077" s="405">
        <f t="shared" si="1440"/>
        <v>0</v>
      </c>
      <c r="W1077" s="405">
        <f t="shared" si="1440"/>
        <v>0</v>
      </c>
      <c r="X1077" s="405">
        <f t="shared" si="1440"/>
        <v>0</v>
      </c>
      <c r="Y1077" s="405">
        <f t="shared" si="1440"/>
        <v>0</v>
      </c>
      <c r="Z1077" s="405">
        <f t="shared" si="1440"/>
        <v>0</v>
      </c>
      <c r="AA1077" s="405">
        <f t="shared" si="1440"/>
        <v>0</v>
      </c>
      <c r="AB1077" s="403">
        <f t="shared" si="1440"/>
        <v>0</v>
      </c>
      <c r="AC1077" s="407">
        <f t="shared" si="1440"/>
        <v>0</v>
      </c>
      <c r="AD1077" s="854"/>
      <c r="AE1077" s="855"/>
      <c r="AF1077" s="856"/>
    </row>
    <row r="1078" spans="1:32" ht="27.75" customHeight="1" outlineLevel="1" x14ac:dyDescent="0.2">
      <c r="A1078" s="222">
        <v>396</v>
      </c>
      <c r="B1078" s="499"/>
      <c r="C1078" s="483"/>
      <c r="D1078" s="483"/>
      <c r="E1078" s="486"/>
      <c r="F1078" s="880" t="str">
        <f>'2. CAD NCCF'!F1078:L1078</f>
        <v>CCW term, original term &lt;30 days, insured within approved jurisdiction</v>
      </c>
      <c r="G1078" s="881"/>
      <c r="H1078" s="881"/>
      <c r="I1078" s="881"/>
      <c r="J1078" s="881"/>
      <c r="K1078" s="881"/>
      <c r="L1078" s="882"/>
      <c r="M1078" s="400">
        <f>'2. CAD NCCF'!M1078+'3. USD NCCF'!M1078+'4. EUR NCCF'!M1078+'5. GBP NCCF'!M1078+'6. Other(Incld) NCCF'!M1078</f>
        <v>0</v>
      </c>
      <c r="N1078" s="411">
        <f>'2. CAD NCCF'!N1078+'3. USD NCCF'!N1078+'4. EUR NCCF'!N1078+'5. GBP NCCF'!N1078+'6. Other(Incld) NCCF'!N1078</f>
        <v>0</v>
      </c>
      <c r="O1078" s="414">
        <f>'2. CAD NCCF'!O1078+'3. USD NCCF'!O1078+'4. EUR NCCF'!O1078+'5. GBP NCCF'!O1078+'6. Other(Incld) NCCF'!O1078</f>
        <v>0</v>
      </c>
      <c r="P1078" s="414">
        <f>'2. CAD NCCF'!P1078+'3. USD NCCF'!P1078+'4. EUR NCCF'!P1078+'5. GBP NCCF'!P1078+'6. Other(Incld) NCCF'!P1078</f>
        <v>0</v>
      </c>
      <c r="Q1078" s="415">
        <f>'2. CAD NCCF'!Q1078+'3. USD NCCF'!Q1078+'4. EUR NCCF'!Q1078+'5. GBP NCCF'!Q1078+'6. Other(Incld) NCCF'!Q1078</f>
        <v>0</v>
      </c>
      <c r="R1078" s="411">
        <f>'2. CAD NCCF'!R1078+'3. USD NCCF'!R1078+'4. EUR NCCF'!R1078+'5. GBP NCCF'!R1078+'6. Other(Incld) NCCF'!R1078</f>
        <v>0</v>
      </c>
      <c r="S1078" s="413">
        <f>'2. CAD NCCF'!S1078+'3. USD NCCF'!S1078+'4. EUR NCCF'!S1078+'5. GBP NCCF'!S1078+'6. Other(Incld) NCCF'!S1078</f>
        <v>0</v>
      </c>
      <c r="T1078" s="413">
        <f>'2. CAD NCCF'!T1078+'3. USD NCCF'!T1078+'4. EUR NCCF'!T1078+'5. GBP NCCF'!T1078+'6. Other(Incld) NCCF'!T1078</f>
        <v>0</v>
      </c>
      <c r="U1078" s="413">
        <f>'2. CAD NCCF'!U1078+'3. USD NCCF'!U1078+'4. EUR NCCF'!U1078+'5. GBP NCCF'!U1078+'6. Other(Incld) NCCF'!U1078</f>
        <v>0</v>
      </c>
      <c r="V1078" s="413">
        <f>'2. CAD NCCF'!V1078+'3. USD NCCF'!V1078+'4. EUR NCCF'!V1078+'5. GBP NCCF'!V1078+'6. Other(Incld) NCCF'!V1078</f>
        <v>0</v>
      </c>
      <c r="W1078" s="413">
        <f>'2. CAD NCCF'!W1078+'3. USD NCCF'!W1078+'4. EUR NCCF'!W1078+'5. GBP NCCF'!W1078+'6. Other(Incld) NCCF'!W1078</f>
        <v>0</v>
      </c>
      <c r="X1078" s="414">
        <f>'2. CAD NCCF'!X1078+'3. USD NCCF'!X1078+'4. EUR NCCF'!X1078+'5. GBP NCCF'!X1078+'6. Other(Incld) NCCF'!X1078</f>
        <v>0</v>
      </c>
      <c r="Y1078" s="413">
        <f>'2. CAD NCCF'!Y1078+'3. USD NCCF'!Y1078+'4. EUR NCCF'!Y1078+'5. GBP NCCF'!Y1078+'6. Other(Incld) NCCF'!Y1078</f>
        <v>0</v>
      </c>
      <c r="Z1078" s="413">
        <f>'2. CAD NCCF'!Z1078+'3. USD NCCF'!Z1078+'4. EUR NCCF'!Z1078+'5. GBP NCCF'!Z1078+'6. Other(Incld) NCCF'!Z1078</f>
        <v>0</v>
      </c>
      <c r="AA1078" s="413">
        <f>'2. CAD NCCF'!AA1078+'3. USD NCCF'!AA1078+'4. EUR NCCF'!AA1078+'5. GBP NCCF'!AA1078+'6. Other(Incld) NCCF'!AA1078</f>
        <v>0</v>
      </c>
      <c r="AB1078" s="413">
        <f>'2. CAD NCCF'!AB1078+'3. USD NCCF'!AB1078+'4. EUR NCCF'!AB1078+'5. GBP NCCF'!AB1078+'6. Other(Incld) NCCF'!AB1078</f>
        <v>0</v>
      </c>
      <c r="AC1078" s="400">
        <f>'2. CAD NCCF'!AC1078+'3. USD NCCF'!AC1078+'4. EUR NCCF'!AC1078+'5. GBP NCCF'!AC1078+'6. Other(Incld) NCCF'!AC1078</f>
        <v>0</v>
      </c>
      <c r="AD1078" s="854"/>
      <c r="AE1078" s="855"/>
      <c r="AF1078" s="856"/>
    </row>
    <row r="1079" spans="1:32" ht="27.75" customHeight="1" outlineLevel="1" x14ac:dyDescent="0.2">
      <c r="A1079" s="222">
        <v>397</v>
      </c>
      <c r="B1079" s="499"/>
      <c r="C1079" s="483"/>
      <c r="D1079" s="483"/>
      <c r="E1079" s="486"/>
      <c r="F1079" s="880" t="str">
        <f>'2. CAD NCCF'!F1079:L1079</f>
        <v>CCW term, original term &lt;30 days, insured outside of approved jurisdiction</v>
      </c>
      <c r="G1079" s="881"/>
      <c r="H1079" s="881"/>
      <c r="I1079" s="881"/>
      <c r="J1079" s="881"/>
      <c r="K1079" s="881"/>
      <c r="L1079" s="882"/>
      <c r="M1079" s="400">
        <f>'2. CAD NCCF'!M1079+'3. USD NCCF'!M1079+'4. EUR NCCF'!M1079+'5. GBP NCCF'!M1079+'6. Other(Incld) NCCF'!M1079</f>
        <v>0</v>
      </c>
      <c r="N1079" s="411">
        <f>'2. CAD NCCF'!N1079+'3. USD NCCF'!N1079+'4. EUR NCCF'!N1079+'5. GBP NCCF'!N1079+'6. Other(Incld) NCCF'!N1079</f>
        <v>0</v>
      </c>
      <c r="O1079" s="414">
        <f>'2. CAD NCCF'!O1079+'3. USD NCCF'!O1079+'4. EUR NCCF'!O1079+'5. GBP NCCF'!O1079+'6. Other(Incld) NCCF'!O1079</f>
        <v>0</v>
      </c>
      <c r="P1079" s="414">
        <f>'2. CAD NCCF'!P1079+'3. USD NCCF'!P1079+'4. EUR NCCF'!P1079+'5. GBP NCCF'!P1079+'6. Other(Incld) NCCF'!P1079</f>
        <v>0</v>
      </c>
      <c r="Q1079" s="415">
        <f>'2. CAD NCCF'!Q1079+'3. USD NCCF'!Q1079+'4. EUR NCCF'!Q1079+'5. GBP NCCF'!Q1079+'6. Other(Incld) NCCF'!Q1079</f>
        <v>0</v>
      </c>
      <c r="R1079" s="411">
        <f>'2. CAD NCCF'!R1079+'3. USD NCCF'!R1079+'4. EUR NCCF'!R1079+'5. GBP NCCF'!R1079+'6. Other(Incld) NCCF'!R1079</f>
        <v>0</v>
      </c>
      <c r="S1079" s="414">
        <f>'2. CAD NCCF'!S1079+'3. USD NCCF'!S1079+'4. EUR NCCF'!S1079+'5. GBP NCCF'!S1079+'6. Other(Incld) NCCF'!S1079</f>
        <v>0</v>
      </c>
      <c r="T1079" s="414">
        <f>'2. CAD NCCF'!T1079+'3. USD NCCF'!T1079+'4. EUR NCCF'!T1079+'5. GBP NCCF'!T1079+'6. Other(Incld) NCCF'!T1079</f>
        <v>0</v>
      </c>
      <c r="U1079" s="414">
        <f>'2. CAD NCCF'!U1079+'3. USD NCCF'!U1079+'4. EUR NCCF'!U1079+'5. GBP NCCF'!U1079+'6. Other(Incld) NCCF'!U1079</f>
        <v>0</v>
      </c>
      <c r="V1079" s="414">
        <f>'2. CAD NCCF'!V1079+'3. USD NCCF'!V1079+'4. EUR NCCF'!V1079+'5. GBP NCCF'!V1079+'6. Other(Incld) NCCF'!V1079</f>
        <v>0</v>
      </c>
      <c r="W1079" s="414">
        <f>'2. CAD NCCF'!W1079+'3. USD NCCF'!W1079+'4. EUR NCCF'!W1079+'5. GBP NCCF'!W1079+'6. Other(Incld) NCCF'!W1079</f>
        <v>0</v>
      </c>
      <c r="X1079" s="414">
        <f>'2. CAD NCCF'!X1079+'3. USD NCCF'!X1079+'4. EUR NCCF'!X1079+'5. GBP NCCF'!X1079+'6. Other(Incld) NCCF'!X1079</f>
        <v>0</v>
      </c>
      <c r="Y1079" s="414">
        <f>'2. CAD NCCF'!Y1079+'3. USD NCCF'!Y1079+'4. EUR NCCF'!Y1079+'5. GBP NCCF'!Y1079+'6. Other(Incld) NCCF'!Y1079</f>
        <v>0</v>
      </c>
      <c r="Z1079" s="414">
        <f>'2. CAD NCCF'!Z1079+'3. USD NCCF'!Z1079+'4. EUR NCCF'!Z1079+'5. GBP NCCF'!Z1079+'6. Other(Incld) NCCF'!Z1079</f>
        <v>0</v>
      </c>
      <c r="AA1079" s="414">
        <f>'2. CAD NCCF'!AA1079+'3. USD NCCF'!AA1079+'4. EUR NCCF'!AA1079+'5. GBP NCCF'!AA1079+'6. Other(Incld) NCCF'!AA1079</f>
        <v>0</v>
      </c>
      <c r="AB1079" s="414">
        <f>'2. CAD NCCF'!AB1079+'3. USD NCCF'!AB1079+'4. EUR NCCF'!AB1079+'5. GBP NCCF'!AB1079+'6. Other(Incld) NCCF'!AB1079</f>
        <v>0</v>
      </c>
      <c r="AC1079" s="400">
        <f>'2. CAD NCCF'!AC1079+'3. USD NCCF'!AC1079+'4. EUR NCCF'!AC1079+'5. GBP NCCF'!AC1079+'6. Other(Incld) NCCF'!AC1079</f>
        <v>0</v>
      </c>
      <c r="AD1079" s="854"/>
      <c r="AE1079" s="855"/>
      <c r="AF1079" s="856"/>
    </row>
    <row r="1080" spans="1:32" ht="15" customHeight="1" outlineLevel="1" x14ac:dyDescent="0.2">
      <c r="A1080" s="222">
        <v>397</v>
      </c>
      <c r="B1080" s="499"/>
      <c r="C1080" s="483"/>
      <c r="D1080" s="483"/>
      <c r="E1080" s="486"/>
      <c r="F1080" s="880" t="str">
        <f>'2. CAD NCCF'!F1080:L1080</f>
        <v>CCW term, original term &lt;30 days, not insured</v>
      </c>
      <c r="G1080" s="881"/>
      <c r="H1080" s="881"/>
      <c r="I1080" s="881"/>
      <c r="J1080" s="881"/>
      <c r="K1080" s="881"/>
      <c r="L1080" s="882"/>
      <c r="M1080" s="400">
        <f>'2. CAD NCCF'!M1080+'3. USD NCCF'!M1080+'4. EUR NCCF'!M1080+'5. GBP NCCF'!M1080+'6. Other(Incld) NCCF'!M1080</f>
        <v>0</v>
      </c>
      <c r="N1080" s="411">
        <f>'2. CAD NCCF'!N1080+'3. USD NCCF'!N1080+'4. EUR NCCF'!N1080+'5. GBP NCCF'!N1080+'6. Other(Incld) NCCF'!N1080</f>
        <v>0</v>
      </c>
      <c r="O1080" s="414">
        <f>'2. CAD NCCF'!O1080+'3. USD NCCF'!O1080+'4. EUR NCCF'!O1080+'5. GBP NCCF'!O1080+'6. Other(Incld) NCCF'!O1080</f>
        <v>0</v>
      </c>
      <c r="P1080" s="414">
        <f>'2. CAD NCCF'!P1080+'3. USD NCCF'!P1080+'4. EUR NCCF'!P1080+'5. GBP NCCF'!P1080+'6. Other(Incld) NCCF'!P1080</f>
        <v>0</v>
      </c>
      <c r="Q1080" s="415">
        <f>'2. CAD NCCF'!Q1080+'3. USD NCCF'!Q1080+'4. EUR NCCF'!Q1080+'5. GBP NCCF'!Q1080+'6. Other(Incld) NCCF'!Q1080</f>
        <v>0</v>
      </c>
      <c r="R1080" s="411">
        <f>'2. CAD NCCF'!R1080+'3. USD NCCF'!R1080+'4. EUR NCCF'!R1080+'5. GBP NCCF'!R1080+'6. Other(Incld) NCCF'!R1080</f>
        <v>0</v>
      </c>
      <c r="S1080" s="414">
        <f>'2. CAD NCCF'!S1080+'3. USD NCCF'!S1080+'4. EUR NCCF'!S1080+'5. GBP NCCF'!S1080+'6. Other(Incld) NCCF'!S1080</f>
        <v>0</v>
      </c>
      <c r="T1080" s="414">
        <f>'2. CAD NCCF'!T1080+'3. USD NCCF'!T1080+'4. EUR NCCF'!T1080+'5. GBP NCCF'!T1080+'6. Other(Incld) NCCF'!T1080</f>
        <v>0</v>
      </c>
      <c r="U1080" s="414">
        <f>'2. CAD NCCF'!U1080+'3. USD NCCF'!U1080+'4. EUR NCCF'!U1080+'5. GBP NCCF'!U1080+'6. Other(Incld) NCCF'!U1080</f>
        <v>0</v>
      </c>
      <c r="V1080" s="414">
        <f>'2. CAD NCCF'!V1080+'3. USD NCCF'!V1080+'4. EUR NCCF'!V1080+'5. GBP NCCF'!V1080+'6. Other(Incld) NCCF'!V1080</f>
        <v>0</v>
      </c>
      <c r="W1080" s="414">
        <f>'2. CAD NCCF'!W1080+'3. USD NCCF'!W1080+'4. EUR NCCF'!W1080+'5. GBP NCCF'!W1080+'6. Other(Incld) NCCF'!W1080</f>
        <v>0</v>
      </c>
      <c r="X1080" s="414">
        <f>'2. CAD NCCF'!X1080+'3. USD NCCF'!X1080+'4. EUR NCCF'!X1080+'5. GBP NCCF'!X1080+'6. Other(Incld) NCCF'!X1080</f>
        <v>0</v>
      </c>
      <c r="Y1080" s="414">
        <f>'2. CAD NCCF'!Y1080+'3. USD NCCF'!Y1080+'4. EUR NCCF'!Y1080+'5. GBP NCCF'!Y1080+'6. Other(Incld) NCCF'!Y1080</f>
        <v>0</v>
      </c>
      <c r="Z1080" s="414">
        <f>'2. CAD NCCF'!Z1080+'3. USD NCCF'!Z1080+'4. EUR NCCF'!Z1080+'5. GBP NCCF'!Z1080+'6. Other(Incld) NCCF'!Z1080</f>
        <v>0</v>
      </c>
      <c r="AA1080" s="414">
        <f>'2. CAD NCCF'!AA1080+'3. USD NCCF'!AA1080+'4. EUR NCCF'!AA1080+'5. GBP NCCF'!AA1080+'6. Other(Incld) NCCF'!AA1080</f>
        <v>0</v>
      </c>
      <c r="AB1080" s="414">
        <f>'2. CAD NCCF'!AB1080+'3. USD NCCF'!AB1080+'4. EUR NCCF'!AB1080+'5. GBP NCCF'!AB1080+'6. Other(Incld) NCCF'!AB1080</f>
        <v>0</v>
      </c>
      <c r="AC1080" s="400">
        <f>'2. CAD NCCF'!AC1080+'3. USD NCCF'!AC1080+'4. EUR NCCF'!AC1080+'5. GBP NCCF'!AC1080+'6. Other(Incld) NCCF'!AC1080</f>
        <v>0</v>
      </c>
      <c r="AD1080" s="854"/>
      <c r="AE1080" s="855"/>
      <c r="AF1080" s="856"/>
    </row>
    <row r="1081" spans="1:32" ht="15" customHeight="1" outlineLevel="1" x14ac:dyDescent="0.2">
      <c r="A1081" s="222">
        <v>397</v>
      </c>
      <c r="B1081" s="499"/>
      <c r="C1081" s="483"/>
      <c r="D1081" s="483"/>
      <c r="E1081" s="486"/>
      <c r="F1081" s="880" t="str">
        <f>'2. CAD NCCF'!F1081:L1081</f>
        <v>CCW term, original term &gt;30 days and non-operational term</v>
      </c>
      <c r="G1081" s="881"/>
      <c r="H1081" s="881"/>
      <c r="I1081" s="881"/>
      <c r="J1081" s="881"/>
      <c r="K1081" s="881"/>
      <c r="L1081" s="882"/>
      <c r="M1081" s="400">
        <f>'2. CAD NCCF'!M1081+'3. USD NCCF'!M1081+'4. EUR NCCF'!M1081+'5. GBP NCCF'!M1081+'6. Other(Incld) NCCF'!M1081</f>
        <v>0</v>
      </c>
      <c r="N1081" s="411">
        <f>'2. CAD NCCF'!N1081+'3. USD NCCF'!N1081+'4. EUR NCCF'!N1081+'5. GBP NCCF'!N1081+'6. Other(Incld) NCCF'!N1081</f>
        <v>0</v>
      </c>
      <c r="O1081" s="414">
        <f>'2. CAD NCCF'!O1081+'3. USD NCCF'!O1081+'4. EUR NCCF'!O1081+'5. GBP NCCF'!O1081+'6. Other(Incld) NCCF'!O1081</f>
        <v>0</v>
      </c>
      <c r="P1081" s="414">
        <f>'2. CAD NCCF'!P1081+'3. USD NCCF'!P1081+'4. EUR NCCF'!P1081+'5. GBP NCCF'!P1081+'6. Other(Incld) NCCF'!P1081</f>
        <v>0</v>
      </c>
      <c r="Q1081" s="415">
        <f>'2. CAD NCCF'!Q1081+'3. USD NCCF'!Q1081+'4. EUR NCCF'!Q1081+'5. GBP NCCF'!Q1081+'6. Other(Incld) NCCF'!Q1081</f>
        <v>0</v>
      </c>
      <c r="R1081" s="411">
        <f>'2. CAD NCCF'!R1081+'3. USD NCCF'!R1081+'4. EUR NCCF'!R1081+'5. GBP NCCF'!R1081+'6. Other(Incld) NCCF'!R1081</f>
        <v>0</v>
      </c>
      <c r="S1081" s="414">
        <f>'2. CAD NCCF'!S1081+'3. USD NCCF'!S1081+'4. EUR NCCF'!S1081+'5. GBP NCCF'!S1081+'6. Other(Incld) NCCF'!S1081</f>
        <v>0</v>
      </c>
      <c r="T1081" s="414">
        <f>'2. CAD NCCF'!T1081+'3. USD NCCF'!T1081+'4. EUR NCCF'!T1081+'5. GBP NCCF'!T1081+'6. Other(Incld) NCCF'!T1081</f>
        <v>0</v>
      </c>
      <c r="U1081" s="414">
        <f>'2. CAD NCCF'!U1081+'3. USD NCCF'!U1081+'4. EUR NCCF'!U1081+'5. GBP NCCF'!U1081+'6. Other(Incld) NCCF'!U1081</f>
        <v>0</v>
      </c>
      <c r="V1081" s="414">
        <f>'2. CAD NCCF'!V1081+'3. USD NCCF'!V1081+'4. EUR NCCF'!V1081+'5. GBP NCCF'!V1081+'6. Other(Incld) NCCF'!V1081</f>
        <v>0</v>
      </c>
      <c r="W1081" s="414">
        <f>'2. CAD NCCF'!W1081+'3. USD NCCF'!W1081+'4. EUR NCCF'!W1081+'5. GBP NCCF'!W1081+'6. Other(Incld) NCCF'!W1081</f>
        <v>0</v>
      </c>
      <c r="X1081" s="414">
        <f>'2. CAD NCCF'!X1081+'3. USD NCCF'!X1081+'4. EUR NCCF'!X1081+'5. GBP NCCF'!X1081+'6. Other(Incld) NCCF'!X1081</f>
        <v>0</v>
      </c>
      <c r="Y1081" s="414">
        <f>'2. CAD NCCF'!Y1081+'3. USD NCCF'!Y1081+'4. EUR NCCF'!Y1081+'5. GBP NCCF'!Y1081+'6. Other(Incld) NCCF'!Y1081</f>
        <v>0</v>
      </c>
      <c r="Z1081" s="414">
        <f>'2. CAD NCCF'!Z1081+'3. USD NCCF'!Z1081+'4. EUR NCCF'!Z1081+'5. GBP NCCF'!Z1081+'6. Other(Incld) NCCF'!Z1081</f>
        <v>0</v>
      </c>
      <c r="AA1081" s="414">
        <f>'2. CAD NCCF'!AA1081+'3. USD NCCF'!AA1081+'4. EUR NCCF'!AA1081+'5. GBP NCCF'!AA1081+'6. Other(Incld) NCCF'!AA1081</f>
        <v>0</v>
      </c>
      <c r="AB1081" s="414">
        <f>'2. CAD NCCF'!AB1081+'3. USD NCCF'!AB1081+'4. EUR NCCF'!AB1081+'5. GBP NCCF'!AB1081+'6. Other(Incld) NCCF'!AB1081</f>
        <v>0</v>
      </c>
      <c r="AC1081" s="400">
        <f>'2. CAD NCCF'!AC1081+'3. USD NCCF'!AC1081+'4. EUR NCCF'!AC1081+'5. GBP NCCF'!AC1081+'6. Other(Incld) NCCF'!AC1081</f>
        <v>0</v>
      </c>
      <c r="AD1081" s="854"/>
      <c r="AE1081" s="855"/>
      <c r="AF1081" s="856"/>
    </row>
    <row r="1082" spans="1:32" ht="15" customHeight="1" outlineLevel="1" x14ac:dyDescent="0.2">
      <c r="A1082" s="222">
        <v>397</v>
      </c>
      <c r="B1082" s="499"/>
      <c r="C1082" s="483"/>
      <c r="D1082" s="483"/>
      <c r="E1082" s="486"/>
      <c r="F1082" s="880" t="str">
        <f>'2. CAD NCCF'!F1082:L1082</f>
        <v>Wholesale term</v>
      </c>
      <c r="G1082" s="881"/>
      <c r="H1082" s="881"/>
      <c r="I1082" s="881"/>
      <c r="J1082" s="881"/>
      <c r="K1082" s="881"/>
      <c r="L1082" s="882"/>
      <c r="M1082" s="400">
        <f>'2. CAD NCCF'!M1082+'3. USD NCCF'!M1082+'4. EUR NCCF'!M1082+'5. GBP NCCF'!M1082+'6. Other(Incld) NCCF'!M1082</f>
        <v>0</v>
      </c>
      <c r="N1082" s="411">
        <f>'2. CAD NCCF'!N1082+'3. USD NCCF'!N1082+'4. EUR NCCF'!N1082+'5. GBP NCCF'!N1082+'6. Other(Incld) NCCF'!N1082</f>
        <v>0</v>
      </c>
      <c r="O1082" s="414">
        <f>'2. CAD NCCF'!O1082+'3. USD NCCF'!O1082+'4. EUR NCCF'!O1082+'5. GBP NCCF'!O1082+'6. Other(Incld) NCCF'!O1082</f>
        <v>0</v>
      </c>
      <c r="P1082" s="414">
        <f>'2. CAD NCCF'!P1082+'3. USD NCCF'!P1082+'4. EUR NCCF'!P1082+'5. GBP NCCF'!P1082+'6. Other(Incld) NCCF'!P1082</f>
        <v>0</v>
      </c>
      <c r="Q1082" s="415">
        <f>'2. CAD NCCF'!Q1082+'3. USD NCCF'!Q1082+'4. EUR NCCF'!Q1082+'5. GBP NCCF'!Q1082+'6. Other(Incld) NCCF'!Q1082</f>
        <v>0</v>
      </c>
      <c r="R1082" s="411">
        <f>'2. CAD NCCF'!R1082+'3. USD NCCF'!R1082+'4. EUR NCCF'!R1082+'5. GBP NCCF'!R1082+'6. Other(Incld) NCCF'!R1082</f>
        <v>0</v>
      </c>
      <c r="S1082" s="414">
        <f>'2. CAD NCCF'!S1082+'3. USD NCCF'!S1082+'4. EUR NCCF'!S1082+'5. GBP NCCF'!S1082+'6. Other(Incld) NCCF'!S1082</f>
        <v>0</v>
      </c>
      <c r="T1082" s="414">
        <f>'2. CAD NCCF'!T1082+'3. USD NCCF'!T1082+'4. EUR NCCF'!T1082+'5. GBP NCCF'!T1082+'6. Other(Incld) NCCF'!T1082</f>
        <v>0</v>
      </c>
      <c r="U1082" s="414">
        <f>'2. CAD NCCF'!U1082+'3. USD NCCF'!U1082+'4. EUR NCCF'!U1082+'5. GBP NCCF'!U1082+'6. Other(Incld) NCCF'!U1082</f>
        <v>0</v>
      </c>
      <c r="V1082" s="414">
        <f>'2. CAD NCCF'!V1082+'3. USD NCCF'!V1082+'4. EUR NCCF'!V1082+'5. GBP NCCF'!V1082+'6. Other(Incld) NCCF'!V1082</f>
        <v>0</v>
      </c>
      <c r="W1082" s="414">
        <f>'2. CAD NCCF'!W1082+'3. USD NCCF'!W1082+'4. EUR NCCF'!W1082+'5. GBP NCCF'!W1082+'6. Other(Incld) NCCF'!W1082</f>
        <v>0</v>
      </c>
      <c r="X1082" s="414">
        <f>'2. CAD NCCF'!X1082+'3. USD NCCF'!X1082+'4. EUR NCCF'!X1082+'5. GBP NCCF'!X1082+'6. Other(Incld) NCCF'!X1082</f>
        <v>0</v>
      </c>
      <c r="Y1082" s="414">
        <f>'2. CAD NCCF'!Y1082+'3. USD NCCF'!Y1082+'4. EUR NCCF'!Y1082+'5. GBP NCCF'!Y1082+'6. Other(Incld) NCCF'!Y1082</f>
        <v>0</v>
      </c>
      <c r="Z1082" s="414">
        <f>'2. CAD NCCF'!Z1082+'3. USD NCCF'!Z1082+'4. EUR NCCF'!Z1082+'5. GBP NCCF'!Z1082+'6. Other(Incld) NCCF'!Z1082</f>
        <v>0</v>
      </c>
      <c r="AA1082" s="414">
        <f>'2. CAD NCCF'!AA1082+'3. USD NCCF'!AA1082+'4. EUR NCCF'!AA1082+'5. GBP NCCF'!AA1082+'6. Other(Incld) NCCF'!AA1082</f>
        <v>0</v>
      </c>
      <c r="AB1082" s="414">
        <f>'2. CAD NCCF'!AB1082+'3. USD NCCF'!AB1082+'4. EUR NCCF'!AB1082+'5. GBP NCCF'!AB1082+'6. Other(Incld) NCCF'!AB1082</f>
        <v>0</v>
      </c>
      <c r="AC1082" s="400">
        <f>'2. CAD NCCF'!AC1082+'3. USD NCCF'!AC1082+'4. EUR NCCF'!AC1082+'5. GBP NCCF'!AC1082+'6. Other(Incld) NCCF'!AC1082</f>
        <v>0</v>
      </c>
      <c r="AD1082" s="857"/>
      <c r="AE1082" s="858"/>
      <c r="AF1082" s="859"/>
    </row>
    <row r="1083" spans="1:32" ht="15" customHeight="1" outlineLevel="1" x14ac:dyDescent="0.2">
      <c r="A1083" s="222">
        <v>385</v>
      </c>
      <c r="B1083" s="499"/>
      <c r="C1083" s="257"/>
      <c r="D1083" s="868" t="str">
        <f>'2. CAD NCCF'!D1083:AF1083</f>
        <v>Other deposits/guarantees</v>
      </c>
      <c r="E1083" s="869"/>
      <c r="F1083" s="869"/>
      <c r="G1083" s="869"/>
      <c r="H1083" s="869"/>
      <c r="I1083" s="869"/>
      <c r="J1083" s="869"/>
      <c r="K1083" s="869"/>
      <c r="L1083" s="869"/>
      <c r="M1083" s="869"/>
      <c r="N1083" s="869"/>
      <c r="O1083" s="869"/>
      <c r="P1083" s="869"/>
      <c r="Q1083" s="869"/>
      <c r="R1083" s="869"/>
      <c r="S1083" s="869"/>
      <c r="T1083" s="869"/>
      <c r="U1083" s="869"/>
      <c r="V1083" s="869"/>
      <c r="W1083" s="869"/>
      <c r="X1083" s="869"/>
      <c r="Y1083" s="869"/>
      <c r="Z1083" s="869"/>
      <c r="AA1083" s="869"/>
      <c r="AB1083" s="869"/>
      <c r="AC1083" s="869"/>
      <c r="AD1083" s="936"/>
      <c r="AE1083" s="936"/>
      <c r="AF1083" s="937"/>
    </row>
    <row r="1084" spans="1:32" ht="15" customHeight="1" outlineLevel="1" x14ac:dyDescent="0.2">
      <c r="A1084" s="222">
        <v>386</v>
      </c>
      <c r="B1084" s="499"/>
      <c r="C1084" s="257"/>
      <c r="D1084" s="265"/>
      <c r="E1084" s="877" t="str">
        <f>'2. CAD NCCF'!E1084:L1084</f>
        <v>Customers' bank acceptances (BAs) issued</v>
      </c>
      <c r="F1084" s="878"/>
      <c r="G1084" s="878"/>
      <c r="H1084" s="878"/>
      <c r="I1084" s="878"/>
      <c r="J1084" s="878"/>
      <c r="K1084" s="878"/>
      <c r="L1084" s="879"/>
      <c r="M1084" s="399">
        <f>SUBTOTAL(9,M1085:M1087)</f>
        <v>0</v>
      </c>
      <c r="N1084" s="402">
        <f t="shared" ref="N1084:AC1084" si="1441">SUBTOTAL(9,N1085:N1087)</f>
        <v>0</v>
      </c>
      <c r="O1084" s="406">
        <f t="shared" si="1441"/>
        <v>0</v>
      </c>
      <c r="P1084" s="405">
        <f t="shared" si="1441"/>
        <v>0</v>
      </c>
      <c r="Q1084" s="407">
        <f t="shared" si="1441"/>
        <v>0</v>
      </c>
      <c r="R1084" s="402">
        <f t="shared" si="1441"/>
        <v>0</v>
      </c>
      <c r="S1084" s="406">
        <f t="shared" si="1441"/>
        <v>0</v>
      </c>
      <c r="T1084" s="405">
        <f t="shared" si="1441"/>
        <v>0</v>
      </c>
      <c r="U1084" s="405">
        <f t="shared" si="1441"/>
        <v>0</v>
      </c>
      <c r="V1084" s="405">
        <f t="shared" si="1441"/>
        <v>0</v>
      </c>
      <c r="W1084" s="405">
        <f t="shared" si="1441"/>
        <v>0</v>
      </c>
      <c r="X1084" s="405">
        <f t="shared" si="1441"/>
        <v>0</v>
      </c>
      <c r="Y1084" s="405">
        <f t="shared" si="1441"/>
        <v>0</v>
      </c>
      <c r="Z1084" s="405">
        <f t="shared" si="1441"/>
        <v>0</v>
      </c>
      <c r="AA1084" s="405">
        <f t="shared" si="1441"/>
        <v>0</v>
      </c>
      <c r="AB1084" s="403">
        <f t="shared" si="1441"/>
        <v>0</v>
      </c>
      <c r="AC1084" s="407">
        <f t="shared" si="1441"/>
        <v>0</v>
      </c>
      <c r="AD1084" s="851"/>
      <c r="AE1084" s="852"/>
      <c r="AF1084" s="853"/>
    </row>
    <row r="1085" spans="1:32" ht="15" customHeight="1" outlineLevel="1" x14ac:dyDescent="0.2">
      <c r="A1085" s="222">
        <v>387</v>
      </c>
      <c r="B1085" s="499"/>
      <c r="C1085" s="483"/>
      <c r="D1085" s="483"/>
      <c r="E1085" s="486"/>
      <c r="F1085" s="880" t="str">
        <f>'2. CAD NCCF'!F1085:L1085</f>
        <v>1 month bank acceptance issued</v>
      </c>
      <c r="G1085" s="881"/>
      <c r="H1085" s="881"/>
      <c r="I1085" s="881"/>
      <c r="J1085" s="881"/>
      <c r="K1085" s="881"/>
      <c r="L1085" s="882"/>
      <c r="M1085" s="400">
        <f>'2. CAD NCCF'!M1085+'3. USD NCCF'!M1085+'4. EUR NCCF'!M1085+'5. GBP NCCF'!M1085+'6. Other(Incld) NCCF'!M1085</f>
        <v>0</v>
      </c>
      <c r="N1085" s="411">
        <f>'2. CAD NCCF'!N1085+'3. USD NCCF'!N1085+'4. EUR NCCF'!N1085+'5. GBP NCCF'!N1085+'6. Other(Incld) NCCF'!N1085</f>
        <v>0</v>
      </c>
      <c r="O1085" s="414">
        <f>'2. CAD NCCF'!O1085+'3. USD NCCF'!O1085+'4. EUR NCCF'!O1085+'5. GBP NCCF'!O1085+'6. Other(Incld) NCCF'!O1085</f>
        <v>0</v>
      </c>
      <c r="P1085" s="414">
        <f>'2. CAD NCCF'!P1085+'3. USD NCCF'!P1085+'4. EUR NCCF'!P1085+'5. GBP NCCF'!P1085+'6. Other(Incld) NCCF'!P1085</f>
        <v>0</v>
      </c>
      <c r="Q1085" s="415">
        <f>'2. CAD NCCF'!Q1085+'3. USD NCCF'!Q1085+'4. EUR NCCF'!Q1085+'5. GBP NCCF'!Q1085+'6. Other(Incld) NCCF'!Q1085</f>
        <v>0</v>
      </c>
      <c r="R1085" s="411">
        <f>'2. CAD NCCF'!R1085+'3. USD NCCF'!R1085+'4. EUR NCCF'!R1085+'5. GBP NCCF'!R1085+'6. Other(Incld) NCCF'!R1085</f>
        <v>0</v>
      </c>
      <c r="S1085" s="413">
        <f>'2. CAD NCCF'!S1085+'3. USD NCCF'!S1085+'4. EUR NCCF'!S1085+'5. GBP NCCF'!S1085+'6. Other(Incld) NCCF'!S1085</f>
        <v>0</v>
      </c>
      <c r="T1085" s="413">
        <f>'2. CAD NCCF'!T1085+'3. USD NCCF'!T1085+'4. EUR NCCF'!T1085+'5. GBP NCCF'!T1085+'6. Other(Incld) NCCF'!T1085</f>
        <v>0</v>
      </c>
      <c r="U1085" s="413">
        <f>'2. CAD NCCF'!U1085+'3. USD NCCF'!U1085+'4. EUR NCCF'!U1085+'5. GBP NCCF'!U1085+'6. Other(Incld) NCCF'!U1085</f>
        <v>0</v>
      </c>
      <c r="V1085" s="413">
        <f>'2. CAD NCCF'!V1085+'3. USD NCCF'!V1085+'4. EUR NCCF'!V1085+'5. GBP NCCF'!V1085+'6. Other(Incld) NCCF'!V1085</f>
        <v>0</v>
      </c>
      <c r="W1085" s="413">
        <f>'2. CAD NCCF'!W1085+'3. USD NCCF'!W1085+'4. EUR NCCF'!W1085+'5. GBP NCCF'!W1085+'6. Other(Incld) NCCF'!W1085</f>
        <v>0</v>
      </c>
      <c r="X1085" s="414">
        <f>'2. CAD NCCF'!X1085+'3. USD NCCF'!X1085+'4. EUR NCCF'!X1085+'5. GBP NCCF'!X1085+'6. Other(Incld) NCCF'!X1085</f>
        <v>0</v>
      </c>
      <c r="Y1085" s="413">
        <f>'2. CAD NCCF'!Y1085+'3. USD NCCF'!Y1085+'4. EUR NCCF'!Y1085+'5. GBP NCCF'!Y1085+'6. Other(Incld) NCCF'!Y1085</f>
        <v>0</v>
      </c>
      <c r="Z1085" s="413">
        <f>'2. CAD NCCF'!Z1085+'3. USD NCCF'!Z1085+'4. EUR NCCF'!Z1085+'5. GBP NCCF'!Z1085+'6. Other(Incld) NCCF'!Z1085</f>
        <v>0</v>
      </c>
      <c r="AA1085" s="413">
        <f>'2. CAD NCCF'!AA1085+'3. USD NCCF'!AA1085+'4. EUR NCCF'!AA1085+'5. GBP NCCF'!AA1085+'6. Other(Incld) NCCF'!AA1085</f>
        <v>0</v>
      </c>
      <c r="AB1085" s="413">
        <f>'2. CAD NCCF'!AB1085+'3. USD NCCF'!AB1085+'4. EUR NCCF'!AB1085+'5. GBP NCCF'!AB1085+'6. Other(Incld) NCCF'!AB1085</f>
        <v>0</v>
      </c>
      <c r="AC1085" s="400">
        <f>'2. CAD NCCF'!AC1085+'3. USD NCCF'!AC1085+'4. EUR NCCF'!AC1085+'5. GBP NCCF'!AC1085+'6. Other(Incld) NCCF'!AC1085</f>
        <v>0</v>
      </c>
      <c r="AD1085" s="854"/>
      <c r="AE1085" s="855"/>
      <c r="AF1085" s="856"/>
    </row>
    <row r="1086" spans="1:32" ht="15" customHeight="1" outlineLevel="1" x14ac:dyDescent="0.2">
      <c r="A1086" s="222">
        <v>388</v>
      </c>
      <c r="B1086" s="499"/>
      <c r="C1086" s="483"/>
      <c r="D1086" s="483"/>
      <c r="E1086" s="486"/>
      <c r="F1086" s="880" t="str">
        <f>'2. CAD NCCF'!F1086:L1086</f>
        <v>2 month bank acceptance issued</v>
      </c>
      <c r="G1086" s="881"/>
      <c r="H1086" s="881"/>
      <c r="I1086" s="881"/>
      <c r="J1086" s="881"/>
      <c r="K1086" s="881"/>
      <c r="L1086" s="882"/>
      <c r="M1086" s="400">
        <f>'2. CAD NCCF'!M1086+'3. USD NCCF'!M1086+'4. EUR NCCF'!M1086+'5. GBP NCCF'!M1086+'6. Other(Incld) NCCF'!M1086</f>
        <v>0</v>
      </c>
      <c r="N1086" s="411">
        <f>'2. CAD NCCF'!N1086+'3. USD NCCF'!N1086+'4. EUR NCCF'!N1086+'5. GBP NCCF'!N1086+'6. Other(Incld) NCCF'!N1086</f>
        <v>0</v>
      </c>
      <c r="O1086" s="414">
        <f>'2. CAD NCCF'!O1086+'3. USD NCCF'!O1086+'4. EUR NCCF'!O1086+'5. GBP NCCF'!O1086+'6. Other(Incld) NCCF'!O1086</f>
        <v>0</v>
      </c>
      <c r="P1086" s="414">
        <f>'2. CAD NCCF'!P1086+'3. USD NCCF'!P1086+'4. EUR NCCF'!P1086+'5. GBP NCCF'!P1086+'6. Other(Incld) NCCF'!P1086</f>
        <v>0</v>
      </c>
      <c r="Q1086" s="415">
        <f>'2. CAD NCCF'!Q1086+'3. USD NCCF'!Q1086+'4. EUR NCCF'!Q1086+'5. GBP NCCF'!Q1086+'6. Other(Incld) NCCF'!Q1086</f>
        <v>0</v>
      </c>
      <c r="R1086" s="411">
        <f>'2. CAD NCCF'!R1086+'3. USD NCCF'!R1086+'4. EUR NCCF'!R1086+'5. GBP NCCF'!R1086+'6. Other(Incld) NCCF'!R1086</f>
        <v>0</v>
      </c>
      <c r="S1086" s="414">
        <f>'2. CAD NCCF'!S1086+'3. USD NCCF'!S1086+'4. EUR NCCF'!S1086+'5. GBP NCCF'!S1086+'6. Other(Incld) NCCF'!S1086</f>
        <v>0</v>
      </c>
      <c r="T1086" s="414">
        <f>'2. CAD NCCF'!T1086+'3. USD NCCF'!T1086+'4. EUR NCCF'!T1086+'5. GBP NCCF'!T1086+'6. Other(Incld) NCCF'!T1086</f>
        <v>0</v>
      </c>
      <c r="U1086" s="414">
        <f>'2. CAD NCCF'!U1086+'3. USD NCCF'!U1086+'4. EUR NCCF'!U1086+'5. GBP NCCF'!U1086+'6. Other(Incld) NCCF'!U1086</f>
        <v>0</v>
      </c>
      <c r="V1086" s="414">
        <f>'2. CAD NCCF'!V1086+'3. USD NCCF'!V1086+'4. EUR NCCF'!V1086+'5. GBP NCCF'!V1086+'6. Other(Incld) NCCF'!V1086</f>
        <v>0</v>
      </c>
      <c r="W1086" s="414">
        <f>'2. CAD NCCF'!W1086+'3. USD NCCF'!W1086+'4. EUR NCCF'!W1086+'5. GBP NCCF'!W1086+'6. Other(Incld) NCCF'!W1086</f>
        <v>0</v>
      </c>
      <c r="X1086" s="414">
        <f>'2. CAD NCCF'!X1086+'3. USD NCCF'!X1086+'4. EUR NCCF'!X1086+'5. GBP NCCF'!X1086+'6. Other(Incld) NCCF'!X1086</f>
        <v>0</v>
      </c>
      <c r="Y1086" s="414">
        <f>'2. CAD NCCF'!Y1086+'3. USD NCCF'!Y1086+'4. EUR NCCF'!Y1086+'5. GBP NCCF'!Y1086+'6. Other(Incld) NCCF'!Y1086</f>
        <v>0</v>
      </c>
      <c r="Z1086" s="414">
        <f>'2. CAD NCCF'!Z1086+'3. USD NCCF'!Z1086+'4. EUR NCCF'!Z1086+'5. GBP NCCF'!Z1086+'6. Other(Incld) NCCF'!Z1086</f>
        <v>0</v>
      </c>
      <c r="AA1086" s="414">
        <f>'2. CAD NCCF'!AA1086+'3. USD NCCF'!AA1086+'4. EUR NCCF'!AA1086+'5. GBP NCCF'!AA1086+'6. Other(Incld) NCCF'!AA1086</f>
        <v>0</v>
      </c>
      <c r="AB1086" s="414">
        <f>'2. CAD NCCF'!AB1086+'3. USD NCCF'!AB1086+'4. EUR NCCF'!AB1086+'5. GBP NCCF'!AB1086+'6. Other(Incld) NCCF'!AB1086</f>
        <v>0</v>
      </c>
      <c r="AC1086" s="400">
        <f>'2. CAD NCCF'!AC1086+'3. USD NCCF'!AC1086+'4. EUR NCCF'!AC1086+'5. GBP NCCF'!AC1086+'6. Other(Incld) NCCF'!AC1086</f>
        <v>0</v>
      </c>
      <c r="AD1086" s="854"/>
      <c r="AE1086" s="855"/>
      <c r="AF1086" s="856"/>
    </row>
    <row r="1087" spans="1:32" ht="15" customHeight="1" outlineLevel="1" x14ac:dyDescent="0.2">
      <c r="A1087" s="222">
        <v>389</v>
      </c>
      <c r="B1087" s="499"/>
      <c r="C1087" s="483"/>
      <c r="D1087" s="483"/>
      <c r="E1087" s="486"/>
      <c r="F1087" s="880" t="str">
        <f>'2. CAD NCCF'!F1087:L1087</f>
        <v>3 month bank acceptance issued</v>
      </c>
      <c r="G1087" s="881"/>
      <c r="H1087" s="881"/>
      <c r="I1087" s="881"/>
      <c r="J1087" s="881"/>
      <c r="K1087" s="881"/>
      <c r="L1087" s="882"/>
      <c r="M1087" s="400">
        <f>'2. CAD NCCF'!M1087+'3. USD NCCF'!M1087+'4. EUR NCCF'!M1087+'5. GBP NCCF'!M1087+'6. Other(Incld) NCCF'!M1087</f>
        <v>0</v>
      </c>
      <c r="N1087" s="411">
        <f>'2. CAD NCCF'!N1087+'3. USD NCCF'!N1087+'4. EUR NCCF'!N1087+'5. GBP NCCF'!N1087+'6. Other(Incld) NCCF'!N1087</f>
        <v>0</v>
      </c>
      <c r="O1087" s="414">
        <f>'2. CAD NCCF'!O1087+'3. USD NCCF'!O1087+'4. EUR NCCF'!O1087+'5. GBP NCCF'!O1087+'6. Other(Incld) NCCF'!O1087</f>
        <v>0</v>
      </c>
      <c r="P1087" s="414">
        <f>'2. CAD NCCF'!P1087+'3. USD NCCF'!P1087+'4. EUR NCCF'!P1087+'5. GBP NCCF'!P1087+'6. Other(Incld) NCCF'!P1087</f>
        <v>0</v>
      </c>
      <c r="Q1087" s="415">
        <f>'2. CAD NCCF'!Q1087+'3. USD NCCF'!Q1087+'4. EUR NCCF'!Q1087+'5. GBP NCCF'!Q1087+'6. Other(Incld) NCCF'!Q1087</f>
        <v>0</v>
      </c>
      <c r="R1087" s="411">
        <f>'2. CAD NCCF'!R1087+'3. USD NCCF'!R1087+'4. EUR NCCF'!R1087+'5. GBP NCCF'!R1087+'6. Other(Incld) NCCF'!R1087</f>
        <v>0</v>
      </c>
      <c r="S1087" s="414">
        <f>'2. CAD NCCF'!S1087+'3. USD NCCF'!S1087+'4. EUR NCCF'!S1087+'5. GBP NCCF'!S1087+'6. Other(Incld) NCCF'!S1087</f>
        <v>0</v>
      </c>
      <c r="T1087" s="414">
        <f>'2. CAD NCCF'!T1087+'3. USD NCCF'!T1087+'4. EUR NCCF'!T1087+'5. GBP NCCF'!T1087+'6. Other(Incld) NCCF'!T1087</f>
        <v>0</v>
      </c>
      <c r="U1087" s="414">
        <f>'2. CAD NCCF'!U1087+'3. USD NCCF'!U1087+'4. EUR NCCF'!U1087+'5. GBP NCCF'!U1087+'6. Other(Incld) NCCF'!U1087</f>
        <v>0</v>
      </c>
      <c r="V1087" s="414">
        <f>'2. CAD NCCF'!V1087+'3. USD NCCF'!V1087+'4. EUR NCCF'!V1087+'5. GBP NCCF'!V1087+'6. Other(Incld) NCCF'!V1087</f>
        <v>0</v>
      </c>
      <c r="W1087" s="414">
        <f>'2. CAD NCCF'!W1087+'3. USD NCCF'!W1087+'4. EUR NCCF'!W1087+'5. GBP NCCF'!W1087+'6. Other(Incld) NCCF'!W1087</f>
        <v>0</v>
      </c>
      <c r="X1087" s="414">
        <f>'2. CAD NCCF'!X1087+'3. USD NCCF'!X1087+'4. EUR NCCF'!X1087+'5. GBP NCCF'!X1087+'6. Other(Incld) NCCF'!X1087</f>
        <v>0</v>
      </c>
      <c r="Y1087" s="414">
        <f>'2. CAD NCCF'!Y1087+'3. USD NCCF'!Y1087+'4. EUR NCCF'!Y1087+'5. GBP NCCF'!Y1087+'6. Other(Incld) NCCF'!Y1087</f>
        <v>0</v>
      </c>
      <c r="Z1087" s="414">
        <f>'2. CAD NCCF'!Z1087+'3. USD NCCF'!Z1087+'4. EUR NCCF'!Z1087+'5. GBP NCCF'!Z1087+'6. Other(Incld) NCCF'!Z1087</f>
        <v>0</v>
      </c>
      <c r="AA1087" s="414">
        <f>'2. CAD NCCF'!AA1087+'3. USD NCCF'!AA1087+'4. EUR NCCF'!AA1087+'5. GBP NCCF'!AA1087+'6. Other(Incld) NCCF'!AA1087</f>
        <v>0</v>
      </c>
      <c r="AB1087" s="414">
        <f>'2. CAD NCCF'!AB1087+'3. USD NCCF'!AB1087+'4. EUR NCCF'!AB1087+'5. GBP NCCF'!AB1087+'6. Other(Incld) NCCF'!AB1087</f>
        <v>0</v>
      </c>
      <c r="AC1087" s="400">
        <f>'2. CAD NCCF'!AC1087+'3. USD NCCF'!AC1087+'4. EUR NCCF'!AC1087+'5. GBP NCCF'!AC1087+'6. Other(Incld) NCCF'!AC1087</f>
        <v>0</v>
      </c>
      <c r="AD1087" s="854"/>
      <c r="AE1087" s="855"/>
      <c r="AF1087" s="856"/>
    </row>
    <row r="1088" spans="1:32" ht="15" customHeight="1" outlineLevel="1" x14ac:dyDescent="0.2">
      <c r="A1088" s="222">
        <v>390</v>
      </c>
      <c r="B1088" s="499"/>
      <c r="C1088" s="257"/>
      <c r="D1088" s="265"/>
      <c r="E1088" s="877" t="str">
        <f>'2. CAD NCCF'!E1088:L1088</f>
        <v>Other deposits</v>
      </c>
      <c r="F1088" s="878"/>
      <c r="G1088" s="878"/>
      <c r="H1088" s="878"/>
      <c r="I1088" s="878"/>
      <c r="J1088" s="878"/>
      <c r="K1088" s="878"/>
      <c r="L1088" s="879"/>
      <c r="M1088" s="399">
        <f>SUBTOTAL(9,M1089:M1090)</f>
        <v>0</v>
      </c>
      <c r="N1088" s="402">
        <f t="shared" ref="N1088:AC1088" si="1442">SUBTOTAL(9,N1089:N1090)</f>
        <v>0</v>
      </c>
      <c r="O1088" s="406">
        <f t="shared" si="1442"/>
        <v>0</v>
      </c>
      <c r="P1088" s="405">
        <f t="shared" si="1442"/>
        <v>0</v>
      </c>
      <c r="Q1088" s="407">
        <f t="shared" si="1442"/>
        <v>0</v>
      </c>
      <c r="R1088" s="402">
        <f t="shared" si="1442"/>
        <v>0</v>
      </c>
      <c r="S1088" s="406">
        <f t="shared" si="1442"/>
        <v>0</v>
      </c>
      <c r="T1088" s="405">
        <f t="shared" si="1442"/>
        <v>0</v>
      </c>
      <c r="U1088" s="405">
        <f t="shared" si="1442"/>
        <v>0</v>
      </c>
      <c r="V1088" s="405">
        <f t="shared" si="1442"/>
        <v>0</v>
      </c>
      <c r="W1088" s="405">
        <f t="shared" si="1442"/>
        <v>0</v>
      </c>
      <c r="X1088" s="405">
        <f t="shared" si="1442"/>
        <v>0</v>
      </c>
      <c r="Y1088" s="405">
        <f t="shared" si="1442"/>
        <v>0</v>
      </c>
      <c r="Z1088" s="405">
        <f t="shared" si="1442"/>
        <v>0</v>
      </c>
      <c r="AA1088" s="405">
        <f t="shared" si="1442"/>
        <v>0</v>
      </c>
      <c r="AB1088" s="403">
        <f t="shared" si="1442"/>
        <v>0</v>
      </c>
      <c r="AC1088" s="407">
        <f t="shared" si="1442"/>
        <v>0</v>
      </c>
      <c r="AD1088" s="854"/>
      <c r="AE1088" s="855"/>
      <c r="AF1088" s="856"/>
    </row>
    <row r="1089" spans="1:32" ht="15" customHeight="1" outlineLevel="1" x14ac:dyDescent="0.2">
      <c r="A1089" s="222">
        <v>391</v>
      </c>
      <c r="B1089" s="499"/>
      <c r="C1089" s="483"/>
      <c r="D1089" s="483"/>
      <c r="E1089" s="486"/>
      <c r="F1089" s="880" t="str">
        <f>'2. CAD NCCF'!F1089:L1089</f>
        <v>Swapped intrabank deposits</v>
      </c>
      <c r="G1089" s="881"/>
      <c r="H1089" s="881"/>
      <c r="I1089" s="881"/>
      <c r="J1089" s="881"/>
      <c r="K1089" s="881"/>
      <c r="L1089" s="882"/>
      <c r="M1089" s="400">
        <f>'2. CAD NCCF'!M1089+'3. USD NCCF'!M1089+'4. EUR NCCF'!M1089+'5. GBP NCCF'!M1089+'6. Other(Incld) NCCF'!M1089</f>
        <v>0</v>
      </c>
      <c r="N1089" s="411">
        <f>'2. CAD NCCF'!N1089+'3. USD NCCF'!N1089+'4. EUR NCCF'!N1089+'5. GBP NCCF'!N1089+'6. Other(Incld) NCCF'!N1089</f>
        <v>0</v>
      </c>
      <c r="O1089" s="414">
        <f>'2. CAD NCCF'!O1089+'3. USD NCCF'!O1089+'4. EUR NCCF'!O1089+'5. GBP NCCF'!O1089+'6. Other(Incld) NCCF'!O1089</f>
        <v>0</v>
      </c>
      <c r="P1089" s="414">
        <f>'2. CAD NCCF'!P1089+'3. USD NCCF'!P1089+'4. EUR NCCF'!P1089+'5. GBP NCCF'!P1089+'6. Other(Incld) NCCF'!P1089</f>
        <v>0</v>
      </c>
      <c r="Q1089" s="415">
        <f>'2. CAD NCCF'!Q1089+'3. USD NCCF'!Q1089+'4. EUR NCCF'!Q1089+'5. GBP NCCF'!Q1089+'6. Other(Incld) NCCF'!Q1089</f>
        <v>0</v>
      </c>
      <c r="R1089" s="411">
        <f>'2. CAD NCCF'!R1089+'3. USD NCCF'!R1089+'4. EUR NCCF'!R1089+'5. GBP NCCF'!R1089+'6. Other(Incld) NCCF'!R1089</f>
        <v>0</v>
      </c>
      <c r="S1089" s="413">
        <f>'2. CAD NCCF'!S1089+'3. USD NCCF'!S1089+'4. EUR NCCF'!S1089+'5. GBP NCCF'!S1089+'6. Other(Incld) NCCF'!S1089</f>
        <v>0</v>
      </c>
      <c r="T1089" s="413">
        <f>'2. CAD NCCF'!T1089+'3. USD NCCF'!T1089+'4. EUR NCCF'!T1089+'5. GBP NCCF'!T1089+'6. Other(Incld) NCCF'!T1089</f>
        <v>0</v>
      </c>
      <c r="U1089" s="413">
        <f>'2. CAD NCCF'!U1089+'3. USD NCCF'!U1089+'4. EUR NCCF'!U1089+'5. GBP NCCF'!U1089+'6. Other(Incld) NCCF'!U1089</f>
        <v>0</v>
      </c>
      <c r="V1089" s="413">
        <f>'2. CAD NCCF'!V1089+'3. USD NCCF'!V1089+'4. EUR NCCF'!V1089+'5. GBP NCCF'!V1089+'6. Other(Incld) NCCF'!V1089</f>
        <v>0</v>
      </c>
      <c r="W1089" s="413">
        <f>'2. CAD NCCF'!W1089+'3. USD NCCF'!W1089+'4. EUR NCCF'!W1089+'5. GBP NCCF'!W1089+'6. Other(Incld) NCCF'!W1089</f>
        <v>0</v>
      </c>
      <c r="X1089" s="414">
        <f>'2. CAD NCCF'!X1089+'3. USD NCCF'!X1089+'4. EUR NCCF'!X1089+'5. GBP NCCF'!X1089+'6. Other(Incld) NCCF'!X1089</f>
        <v>0</v>
      </c>
      <c r="Y1089" s="413">
        <f>'2. CAD NCCF'!Y1089+'3. USD NCCF'!Y1089+'4. EUR NCCF'!Y1089+'5. GBP NCCF'!Y1089+'6. Other(Incld) NCCF'!Y1089</f>
        <v>0</v>
      </c>
      <c r="Z1089" s="413">
        <f>'2. CAD NCCF'!Z1089+'3. USD NCCF'!Z1089+'4. EUR NCCF'!Z1089+'5. GBP NCCF'!Z1089+'6. Other(Incld) NCCF'!Z1089</f>
        <v>0</v>
      </c>
      <c r="AA1089" s="413">
        <f>'2. CAD NCCF'!AA1089+'3. USD NCCF'!AA1089+'4. EUR NCCF'!AA1089+'5. GBP NCCF'!AA1089+'6. Other(Incld) NCCF'!AA1089</f>
        <v>0</v>
      </c>
      <c r="AB1089" s="413">
        <f>'2. CAD NCCF'!AB1089+'3. USD NCCF'!AB1089+'4. EUR NCCF'!AB1089+'5. GBP NCCF'!AB1089+'6. Other(Incld) NCCF'!AB1089</f>
        <v>0</v>
      </c>
      <c r="AC1089" s="400">
        <f>'2. CAD NCCF'!AC1089+'3. USD NCCF'!AC1089+'4. EUR NCCF'!AC1089+'5. GBP NCCF'!AC1089+'6. Other(Incld) NCCF'!AC1089</f>
        <v>0</v>
      </c>
      <c r="AD1089" s="854"/>
      <c r="AE1089" s="855"/>
      <c r="AF1089" s="856"/>
    </row>
    <row r="1090" spans="1:32" ht="15" customHeight="1" outlineLevel="1" x14ac:dyDescent="0.2">
      <c r="A1090" s="222">
        <v>392</v>
      </c>
      <c r="B1090" s="499"/>
      <c r="C1090" s="483"/>
      <c r="D1090" s="483"/>
      <c r="E1090" s="486"/>
      <c r="F1090" s="880" t="str">
        <f>'2. CAD NCCF'!F1090:L1090</f>
        <v>Deposits from affiliates</v>
      </c>
      <c r="G1090" s="881"/>
      <c r="H1090" s="881"/>
      <c r="I1090" s="881"/>
      <c r="J1090" s="881"/>
      <c r="K1090" s="881"/>
      <c r="L1090" s="882"/>
      <c r="M1090" s="400">
        <f>'2. CAD NCCF'!M1090+'3. USD NCCF'!M1090+'4. EUR NCCF'!M1090+'5. GBP NCCF'!M1090+'6. Other(Incld) NCCF'!M1090</f>
        <v>0</v>
      </c>
      <c r="N1090" s="411">
        <f>'2. CAD NCCF'!N1090+'3. USD NCCF'!N1090+'4. EUR NCCF'!N1090+'5. GBP NCCF'!N1090+'6. Other(Incld) NCCF'!N1090</f>
        <v>0</v>
      </c>
      <c r="O1090" s="414">
        <f>'2. CAD NCCF'!O1090+'3. USD NCCF'!O1090+'4. EUR NCCF'!O1090+'5. GBP NCCF'!O1090+'6. Other(Incld) NCCF'!O1090</f>
        <v>0</v>
      </c>
      <c r="P1090" s="414">
        <f>'2. CAD NCCF'!P1090+'3. USD NCCF'!P1090+'4. EUR NCCF'!P1090+'5. GBP NCCF'!P1090+'6. Other(Incld) NCCF'!P1090</f>
        <v>0</v>
      </c>
      <c r="Q1090" s="415">
        <f>'2. CAD NCCF'!Q1090+'3. USD NCCF'!Q1090+'4. EUR NCCF'!Q1090+'5. GBP NCCF'!Q1090+'6. Other(Incld) NCCF'!Q1090</f>
        <v>0</v>
      </c>
      <c r="R1090" s="411">
        <f>'2. CAD NCCF'!R1090+'3. USD NCCF'!R1090+'4. EUR NCCF'!R1090+'5. GBP NCCF'!R1090+'6. Other(Incld) NCCF'!R1090</f>
        <v>0</v>
      </c>
      <c r="S1090" s="413">
        <f>'2. CAD NCCF'!S1090+'3. USD NCCF'!S1090+'4. EUR NCCF'!S1090+'5. GBP NCCF'!S1090+'6. Other(Incld) NCCF'!S1090</f>
        <v>0</v>
      </c>
      <c r="T1090" s="413">
        <f>'2. CAD NCCF'!T1090+'3. USD NCCF'!T1090+'4. EUR NCCF'!T1090+'5. GBP NCCF'!T1090+'6. Other(Incld) NCCF'!T1090</f>
        <v>0</v>
      </c>
      <c r="U1090" s="413">
        <f>'2. CAD NCCF'!U1090+'3. USD NCCF'!U1090+'4. EUR NCCF'!U1090+'5. GBP NCCF'!U1090+'6. Other(Incld) NCCF'!U1090</f>
        <v>0</v>
      </c>
      <c r="V1090" s="413">
        <f>'2. CAD NCCF'!V1090+'3. USD NCCF'!V1090+'4. EUR NCCF'!V1090+'5. GBP NCCF'!V1090+'6. Other(Incld) NCCF'!V1090</f>
        <v>0</v>
      </c>
      <c r="W1090" s="413">
        <f>'2. CAD NCCF'!W1090+'3. USD NCCF'!W1090+'4. EUR NCCF'!W1090+'5. GBP NCCF'!W1090+'6. Other(Incld) NCCF'!W1090</f>
        <v>0</v>
      </c>
      <c r="X1090" s="414">
        <f>'2. CAD NCCF'!X1090+'3. USD NCCF'!X1090+'4. EUR NCCF'!X1090+'5. GBP NCCF'!X1090+'6. Other(Incld) NCCF'!X1090</f>
        <v>0</v>
      </c>
      <c r="Y1090" s="413">
        <f>'2. CAD NCCF'!Y1090+'3. USD NCCF'!Y1090+'4. EUR NCCF'!Y1090+'5. GBP NCCF'!Y1090+'6. Other(Incld) NCCF'!Y1090</f>
        <v>0</v>
      </c>
      <c r="Z1090" s="413">
        <f>'2. CAD NCCF'!Z1090+'3. USD NCCF'!Z1090+'4. EUR NCCF'!Z1090+'5. GBP NCCF'!Z1090+'6. Other(Incld) NCCF'!Z1090</f>
        <v>0</v>
      </c>
      <c r="AA1090" s="413">
        <f>'2. CAD NCCF'!AA1090+'3. USD NCCF'!AA1090+'4. EUR NCCF'!AA1090+'5. GBP NCCF'!AA1090+'6. Other(Incld) NCCF'!AA1090</f>
        <v>0</v>
      </c>
      <c r="AB1090" s="413">
        <f>'2. CAD NCCF'!AB1090+'3. USD NCCF'!AB1090+'4. EUR NCCF'!AB1090+'5. GBP NCCF'!AB1090+'6. Other(Incld) NCCF'!AB1090</f>
        <v>0</v>
      </c>
      <c r="AC1090" s="400">
        <f>'2. CAD NCCF'!AC1090+'3. USD NCCF'!AC1090+'4. EUR NCCF'!AC1090+'5. GBP NCCF'!AC1090+'6. Other(Incld) NCCF'!AC1090</f>
        <v>0</v>
      </c>
      <c r="AD1090" s="854"/>
      <c r="AE1090" s="855"/>
      <c r="AF1090" s="856"/>
    </row>
    <row r="1091" spans="1:32" ht="15" customHeight="1" outlineLevel="1" x14ac:dyDescent="0.2">
      <c r="A1091" s="222">
        <v>326</v>
      </c>
      <c r="B1091" s="499"/>
      <c r="C1091" s="862" t="str">
        <f>'2. CAD NCCF'!C1091:AF1091</f>
        <v>Wholesale Issuance</v>
      </c>
      <c r="D1091" s="863"/>
      <c r="E1091" s="863"/>
      <c r="F1091" s="863"/>
      <c r="G1091" s="863"/>
      <c r="H1091" s="863"/>
      <c r="I1091" s="863"/>
      <c r="J1091" s="863"/>
      <c r="K1091" s="863"/>
      <c r="L1091" s="863"/>
      <c r="M1091" s="863"/>
      <c r="N1091" s="863"/>
      <c r="O1091" s="863"/>
      <c r="P1091" s="863"/>
      <c r="Q1091" s="863"/>
      <c r="R1091" s="863"/>
      <c r="S1091" s="863"/>
      <c r="T1091" s="863"/>
      <c r="U1091" s="863"/>
      <c r="V1091" s="863"/>
      <c r="W1091" s="863"/>
      <c r="X1091" s="863"/>
      <c r="Y1091" s="863"/>
      <c r="Z1091" s="863"/>
      <c r="AA1091" s="863"/>
      <c r="AB1091" s="863"/>
      <c r="AC1091" s="863"/>
      <c r="AD1091" s="863"/>
      <c r="AE1091" s="863"/>
      <c r="AF1091" s="864"/>
    </row>
    <row r="1092" spans="1:32" ht="15" customHeight="1" outlineLevel="1" x14ac:dyDescent="0.2">
      <c r="A1092" s="222">
        <v>327</v>
      </c>
      <c r="B1092" s="499"/>
      <c r="C1092" s="257"/>
      <c r="D1092" s="868" t="str">
        <f>'2. CAD NCCF'!D1092:L1092</f>
        <v>Wholesale unsecured debt issuance</v>
      </c>
      <c r="E1092" s="869"/>
      <c r="F1092" s="869"/>
      <c r="G1092" s="869"/>
      <c r="H1092" s="869"/>
      <c r="I1092" s="869"/>
      <c r="J1092" s="869"/>
      <c r="K1092" s="869"/>
      <c r="L1092" s="870"/>
      <c r="M1092" s="399">
        <f>SUBTOTAL(9,M1093:M1098)</f>
        <v>0</v>
      </c>
      <c r="N1092" s="402">
        <f t="shared" ref="N1092:AC1092" si="1443">SUBTOTAL(9,N1093:N1098)</f>
        <v>0</v>
      </c>
      <c r="O1092" s="406">
        <f t="shared" si="1443"/>
        <v>0</v>
      </c>
      <c r="P1092" s="405">
        <f t="shared" si="1443"/>
        <v>0</v>
      </c>
      <c r="Q1092" s="407">
        <f t="shared" si="1443"/>
        <v>0</v>
      </c>
      <c r="R1092" s="402">
        <f t="shared" si="1443"/>
        <v>0</v>
      </c>
      <c r="S1092" s="406">
        <f t="shared" si="1443"/>
        <v>0</v>
      </c>
      <c r="T1092" s="405">
        <f t="shared" si="1443"/>
        <v>0</v>
      </c>
      <c r="U1092" s="405">
        <f t="shared" si="1443"/>
        <v>0</v>
      </c>
      <c r="V1092" s="405">
        <f t="shared" si="1443"/>
        <v>0</v>
      </c>
      <c r="W1092" s="405">
        <f t="shared" si="1443"/>
        <v>0</v>
      </c>
      <c r="X1092" s="405">
        <f t="shared" si="1443"/>
        <v>0</v>
      </c>
      <c r="Y1092" s="405">
        <f t="shared" si="1443"/>
        <v>0</v>
      </c>
      <c r="Z1092" s="405">
        <f t="shared" si="1443"/>
        <v>0</v>
      </c>
      <c r="AA1092" s="405">
        <f t="shared" si="1443"/>
        <v>0</v>
      </c>
      <c r="AB1092" s="403">
        <f t="shared" si="1443"/>
        <v>0</v>
      </c>
      <c r="AC1092" s="407">
        <f t="shared" si="1443"/>
        <v>0</v>
      </c>
      <c r="AD1092" s="936"/>
      <c r="AE1092" s="936"/>
      <c r="AF1092" s="937"/>
    </row>
    <row r="1093" spans="1:32" ht="15" customHeight="1" outlineLevel="1" x14ac:dyDescent="0.2">
      <c r="A1093" s="222">
        <v>328</v>
      </c>
      <c r="B1093" s="499"/>
      <c r="C1093" s="263"/>
      <c r="D1093" s="263"/>
      <c r="E1093" s="264"/>
      <c r="F1093" s="880" t="str">
        <f>'2. CAD NCCF'!F1093:L1093</f>
        <v>Bankers' acceptances (BAs)</v>
      </c>
      <c r="G1093" s="881"/>
      <c r="H1093" s="881"/>
      <c r="I1093" s="881"/>
      <c r="J1093" s="881"/>
      <c r="K1093" s="881"/>
      <c r="L1093" s="882"/>
      <c r="M1093" s="400">
        <f>'2. CAD NCCF'!M1093+'3. USD NCCF'!M1093+'4. EUR NCCF'!M1093+'5. GBP NCCF'!M1093+'6. Other(Incld) NCCF'!M1093</f>
        <v>0</v>
      </c>
      <c r="N1093" s="411">
        <f>'2. CAD NCCF'!N1093+'3. USD NCCF'!N1093+'4. EUR NCCF'!N1093+'5. GBP NCCF'!N1093+'6. Other(Incld) NCCF'!N1093</f>
        <v>0</v>
      </c>
      <c r="O1093" s="414">
        <f>'2. CAD NCCF'!O1093+'3. USD NCCF'!O1093+'4. EUR NCCF'!O1093+'5. GBP NCCF'!O1093+'6. Other(Incld) NCCF'!O1093</f>
        <v>0</v>
      </c>
      <c r="P1093" s="414">
        <f>'2. CAD NCCF'!P1093+'3. USD NCCF'!P1093+'4. EUR NCCF'!P1093+'5. GBP NCCF'!P1093+'6. Other(Incld) NCCF'!P1093</f>
        <v>0</v>
      </c>
      <c r="Q1093" s="415">
        <f>'2. CAD NCCF'!Q1093+'3. USD NCCF'!Q1093+'4. EUR NCCF'!Q1093+'5. GBP NCCF'!Q1093+'6. Other(Incld) NCCF'!Q1093</f>
        <v>0</v>
      </c>
      <c r="R1093" s="411">
        <f>'2. CAD NCCF'!R1093+'3. USD NCCF'!R1093+'4. EUR NCCF'!R1093+'5. GBP NCCF'!R1093+'6. Other(Incld) NCCF'!R1093</f>
        <v>0</v>
      </c>
      <c r="S1093" s="413">
        <f>'2. CAD NCCF'!S1093+'3. USD NCCF'!S1093+'4. EUR NCCF'!S1093+'5. GBP NCCF'!S1093+'6. Other(Incld) NCCF'!S1093</f>
        <v>0</v>
      </c>
      <c r="T1093" s="413">
        <f>'2. CAD NCCF'!T1093+'3. USD NCCF'!T1093+'4. EUR NCCF'!T1093+'5. GBP NCCF'!T1093+'6. Other(Incld) NCCF'!T1093</f>
        <v>0</v>
      </c>
      <c r="U1093" s="413">
        <f>'2. CAD NCCF'!U1093+'3. USD NCCF'!U1093+'4. EUR NCCF'!U1093+'5. GBP NCCF'!U1093+'6. Other(Incld) NCCF'!U1093</f>
        <v>0</v>
      </c>
      <c r="V1093" s="413">
        <f>'2. CAD NCCF'!V1093+'3. USD NCCF'!V1093+'4. EUR NCCF'!V1093+'5. GBP NCCF'!V1093+'6. Other(Incld) NCCF'!V1093</f>
        <v>0</v>
      </c>
      <c r="W1093" s="413">
        <f>'2. CAD NCCF'!W1093+'3. USD NCCF'!W1093+'4. EUR NCCF'!W1093+'5. GBP NCCF'!W1093+'6. Other(Incld) NCCF'!W1093</f>
        <v>0</v>
      </c>
      <c r="X1093" s="414">
        <f>'2. CAD NCCF'!X1093+'3. USD NCCF'!X1093+'4. EUR NCCF'!X1093+'5. GBP NCCF'!X1093+'6. Other(Incld) NCCF'!X1093</f>
        <v>0</v>
      </c>
      <c r="Y1093" s="413">
        <f>'2. CAD NCCF'!Y1093+'3. USD NCCF'!Y1093+'4. EUR NCCF'!Y1093+'5. GBP NCCF'!Y1093+'6. Other(Incld) NCCF'!Y1093</f>
        <v>0</v>
      </c>
      <c r="Z1093" s="413">
        <f>'2. CAD NCCF'!Z1093+'3. USD NCCF'!Z1093+'4. EUR NCCF'!Z1093+'5. GBP NCCF'!Z1093+'6. Other(Incld) NCCF'!Z1093</f>
        <v>0</v>
      </c>
      <c r="AA1093" s="413">
        <f>'2. CAD NCCF'!AA1093+'3. USD NCCF'!AA1093+'4. EUR NCCF'!AA1093+'5. GBP NCCF'!AA1093+'6. Other(Incld) NCCF'!AA1093</f>
        <v>0</v>
      </c>
      <c r="AB1093" s="413">
        <f>'2. CAD NCCF'!AB1093+'3. USD NCCF'!AB1093+'4. EUR NCCF'!AB1093+'5. GBP NCCF'!AB1093+'6. Other(Incld) NCCF'!AB1093</f>
        <v>0</v>
      </c>
      <c r="AC1093" s="400">
        <f>'2. CAD NCCF'!AC1093+'3. USD NCCF'!AC1093+'4. EUR NCCF'!AC1093+'5. GBP NCCF'!AC1093+'6. Other(Incld) NCCF'!AC1093</f>
        <v>0</v>
      </c>
      <c r="AD1093" s="851"/>
      <c r="AE1093" s="852"/>
      <c r="AF1093" s="853"/>
    </row>
    <row r="1094" spans="1:32" ht="15" customHeight="1" outlineLevel="1" x14ac:dyDescent="0.2">
      <c r="A1094" s="222">
        <v>329</v>
      </c>
      <c r="B1094" s="499"/>
      <c r="C1094" s="263"/>
      <c r="D1094" s="263"/>
      <c r="E1094" s="264"/>
      <c r="F1094" s="880" t="str">
        <f>'2. CAD NCCF'!F1094:L1094</f>
        <v>Commercial paper issued</v>
      </c>
      <c r="G1094" s="881"/>
      <c r="H1094" s="881"/>
      <c r="I1094" s="881"/>
      <c r="J1094" s="881"/>
      <c r="K1094" s="881"/>
      <c r="L1094" s="882"/>
      <c r="M1094" s="400">
        <f>'2. CAD NCCF'!M1094+'3. USD NCCF'!M1094+'4. EUR NCCF'!M1094+'5. GBP NCCF'!M1094+'6. Other(Incld) NCCF'!M1094</f>
        <v>0</v>
      </c>
      <c r="N1094" s="411">
        <f>'2. CAD NCCF'!N1094+'3. USD NCCF'!N1094+'4. EUR NCCF'!N1094+'5. GBP NCCF'!N1094+'6. Other(Incld) NCCF'!N1094</f>
        <v>0</v>
      </c>
      <c r="O1094" s="414">
        <f>'2. CAD NCCF'!O1094+'3. USD NCCF'!O1094+'4. EUR NCCF'!O1094+'5. GBP NCCF'!O1094+'6. Other(Incld) NCCF'!O1094</f>
        <v>0</v>
      </c>
      <c r="P1094" s="414">
        <f>'2. CAD NCCF'!P1094+'3. USD NCCF'!P1094+'4. EUR NCCF'!P1094+'5. GBP NCCF'!P1094+'6. Other(Incld) NCCF'!P1094</f>
        <v>0</v>
      </c>
      <c r="Q1094" s="415">
        <f>'2. CAD NCCF'!Q1094+'3. USD NCCF'!Q1094+'4. EUR NCCF'!Q1094+'5. GBP NCCF'!Q1094+'6. Other(Incld) NCCF'!Q1094</f>
        <v>0</v>
      </c>
      <c r="R1094" s="411">
        <f>'2. CAD NCCF'!R1094+'3. USD NCCF'!R1094+'4. EUR NCCF'!R1094+'5. GBP NCCF'!R1094+'6. Other(Incld) NCCF'!R1094</f>
        <v>0</v>
      </c>
      <c r="S1094" s="413">
        <f>'2. CAD NCCF'!S1094+'3. USD NCCF'!S1094+'4. EUR NCCF'!S1094+'5. GBP NCCF'!S1094+'6. Other(Incld) NCCF'!S1094</f>
        <v>0</v>
      </c>
      <c r="T1094" s="413">
        <f>'2. CAD NCCF'!T1094+'3. USD NCCF'!T1094+'4. EUR NCCF'!T1094+'5. GBP NCCF'!T1094+'6. Other(Incld) NCCF'!T1094</f>
        <v>0</v>
      </c>
      <c r="U1094" s="413">
        <f>'2. CAD NCCF'!U1094+'3. USD NCCF'!U1094+'4. EUR NCCF'!U1094+'5. GBP NCCF'!U1094+'6. Other(Incld) NCCF'!U1094</f>
        <v>0</v>
      </c>
      <c r="V1094" s="413">
        <f>'2. CAD NCCF'!V1094+'3. USD NCCF'!V1094+'4. EUR NCCF'!V1094+'5. GBP NCCF'!V1094+'6. Other(Incld) NCCF'!V1094</f>
        <v>0</v>
      </c>
      <c r="W1094" s="413">
        <f>'2. CAD NCCF'!W1094+'3. USD NCCF'!W1094+'4. EUR NCCF'!W1094+'5. GBP NCCF'!W1094+'6. Other(Incld) NCCF'!W1094</f>
        <v>0</v>
      </c>
      <c r="X1094" s="414">
        <f>'2. CAD NCCF'!X1094+'3. USD NCCF'!X1094+'4. EUR NCCF'!X1094+'5. GBP NCCF'!X1094+'6. Other(Incld) NCCF'!X1094</f>
        <v>0</v>
      </c>
      <c r="Y1094" s="413">
        <f>'2. CAD NCCF'!Y1094+'3. USD NCCF'!Y1094+'4. EUR NCCF'!Y1094+'5. GBP NCCF'!Y1094+'6. Other(Incld) NCCF'!Y1094</f>
        <v>0</v>
      </c>
      <c r="Z1094" s="413">
        <f>'2. CAD NCCF'!Z1094+'3. USD NCCF'!Z1094+'4. EUR NCCF'!Z1094+'5. GBP NCCF'!Z1094+'6. Other(Incld) NCCF'!Z1094</f>
        <v>0</v>
      </c>
      <c r="AA1094" s="413">
        <f>'2. CAD NCCF'!AA1094+'3. USD NCCF'!AA1094+'4. EUR NCCF'!AA1094+'5. GBP NCCF'!AA1094+'6. Other(Incld) NCCF'!AA1094</f>
        <v>0</v>
      </c>
      <c r="AB1094" s="413">
        <f>'2. CAD NCCF'!AB1094+'3. USD NCCF'!AB1094+'4. EUR NCCF'!AB1094+'5. GBP NCCF'!AB1094+'6. Other(Incld) NCCF'!AB1094</f>
        <v>0</v>
      </c>
      <c r="AC1094" s="400">
        <f>'2. CAD NCCF'!AC1094+'3. USD NCCF'!AC1094+'4. EUR NCCF'!AC1094+'5. GBP NCCF'!AC1094+'6. Other(Incld) NCCF'!AC1094</f>
        <v>0</v>
      </c>
      <c r="AD1094" s="854"/>
      <c r="AE1094" s="855"/>
      <c r="AF1094" s="856"/>
    </row>
    <row r="1095" spans="1:32" ht="15" customHeight="1" outlineLevel="1" x14ac:dyDescent="0.2">
      <c r="A1095" s="222">
        <v>330</v>
      </c>
      <c r="B1095" s="499"/>
      <c r="C1095" s="263"/>
      <c r="D1095" s="263"/>
      <c r="E1095" s="264"/>
      <c r="F1095" s="880" t="str">
        <f>'2. CAD NCCF'!F1095:L1095</f>
        <v>Certificates of deposit and bearer deposit notes issued</v>
      </c>
      <c r="G1095" s="881"/>
      <c r="H1095" s="881"/>
      <c r="I1095" s="881"/>
      <c r="J1095" s="881"/>
      <c r="K1095" s="881"/>
      <c r="L1095" s="882"/>
      <c r="M1095" s="400">
        <f>'2. CAD NCCF'!M1095+'3. USD NCCF'!M1095+'4. EUR NCCF'!M1095+'5. GBP NCCF'!M1095+'6. Other(Incld) NCCF'!M1095</f>
        <v>0</v>
      </c>
      <c r="N1095" s="411">
        <f>'2. CAD NCCF'!N1095+'3. USD NCCF'!N1095+'4. EUR NCCF'!N1095+'5. GBP NCCF'!N1095+'6. Other(Incld) NCCF'!N1095</f>
        <v>0</v>
      </c>
      <c r="O1095" s="414">
        <f>'2. CAD NCCF'!O1095+'3. USD NCCF'!O1095+'4. EUR NCCF'!O1095+'5. GBP NCCF'!O1095+'6. Other(Incld) NCCF'!O1095</f>
        <v>0</v>
      </c>
      <c r="P1095" s="414">
        <f>'2. CAD NCCF'!P1095+'3. USD NCCF'!P1095+'4. EUR NCCF'!P1095+'5. GBP NCCF'!P1095+'6. Other(Incld) NCCF'!P1095</f>
        <v>0</v>
      </c>
      <c r="Q1095" s="415">
        <f>'2. CAD NCCF'!Q1095+'3. USD NCCF'!Q1095+'4. EUR NCCF'!Q1095+'5. GBP NCCF'!Q1095+'6. Other(Incld) NCCF'!Q1095</f>
        <v>0</v>
      </c>
      <c r="R1095" s="411">
        <f>'2. CAD NCCF'!R1095+'3. USD NCCF'!R1095+'4. EUR NCCF'!R1095+'5. GBP NCCF'!R1095+'6. Other(Incld) NCCF'!R1095</f>
        <v>0</v>
      </c>
      <c r="S1095" s="413">
        <f>'2. CAD NCCF'!S1095+'3. USD NCCF'!S1095+'4. EUR NCCF'!S1095+'5. GBP NCCF'!S1095+'6. Other(Incld) NCCF'!S1095</f>
        <v>0</v>
      </c>
      <c r="T1095" s="413">
        <f>'2. CAD NCCF'!T1095+'3. USD NCCF'!T1095+'4. EUR NCCF'!T1095+'5. GBP NCCF'!T1095+'6. Other(Incld) NCCF'!T1095</f>
        <v>0</v>
      </c>
      <c r="U1095" s="413">
        <f>'2. CAD NCCF'!U1095+'3. USD NCCF'!U1095+'4. EUR NCCF'!U1095+'5. GBP NCCF'!U1095+'6. Other(Incld) NCCF'!U1095</f>
        <v>0</v>
      </c>
      <c r="V1095" s="413">
        <f>'2. CAD NCCF'!V1095+'3. USD NCCF'!V1095+'4. EUR NCCF'!V1095+'5. GBP NCCF'!V1095+'6. Other(Incld) NCCF'!V1095</f>
        <v>0</v>
      </c>
      <c r="W1095" s="413">
        <f>'2. CAD NCCF'!W1095+'3. USD NCCF'!W1095+'4. EUR NCCF'!W1095+'5. GBP NCCF'!W1095+'6. Other(Incld) NCCF'!W1095</f>
        <v>0</v>
      </c>
      <c r="X1095" s="414">
        <f>'2. CAD NCCF'!X1095+'3. USD NCCF'!X1095+'4. EUR NCCF'!X1095+'5. GBP NCCF'!X1095+'6. Other(Incld) NCCF'!X1095</f>
        <v>0</v>
      </c>
      <c r="Y1095" s="413">
        <f>'2. CAD NCCF'!Y1095+'3. USD NCCF'!Y1095+'4. EUR NCCF'!Y1095+'5. GBP NCCF'!Y1095+'6. Other(Incld) NCCF'!Y1095</f>
        <v>0</v>
      </c>
      <c r="Z1095" s="413">
        <f>'2. CAD NCCF'!Z1095+'3. USD NCCF'!Z1095+'4. EUR NCCF'!Z1095+'5. GBP NCCF'!Z1095+'6. Other(Incld) NCCF'!Z1095</f>
        <v>0</v>
      </c>
      <c r="AA1095" s="413">
        <f>'2. CAD NCCF'!AA1095+'3. USD NCCF'!AA1095+'4. EUR NCCF'!AA1095+'5. GBP NCCF'!AA1095+'6. Other(Incld) NCCF'!AA1095</f>
        <v>0</v>
      </c>
      <c r="AB1095" s="413">
        <f>'2. CAD NCCF'!AB1095+'3. USD NCCF'!AB1095+'4. EUR NCCF'!AB1095+'5. GBP NCCF'!AB1095+'6. Other(Incld) NCCF'!AB1095</f>
        <v>0</v>
      </c>
      <c r="AC1095" s="400">
        <f>'2. CAD NCCF'!AC1095+'3. USD NCCF'!AC1095+'4. EUR NCCF'!AC1095+'5. GBP NCCF'!AC1095+'6. Other(Incld) NCCF'!AC1095</f>
        <v>0</v>
      </c>
      <c r="AD1095" s="854"/>
      <c r="AE1095" s="855"/>
      <c r="AF1095" s="856"/>
    </row>
    <row r="1096" spans="1:32" ht="15" customHeight="1" outlineLevel="1" x14ac:dyDescent="0.2">
      <c r="A1096" s="222">
        <v>331</v>
      </c>
      <c r="B1096" s="499"/>
      <c r="C1096" s="263"/>
      <c r="D1096" s="263"/>
      <c r="E1096" s="264"/>
      <c r="F1096" s="880" t="str">
        <f>'2. CAD NCCF'!F1096:L1096</f>
        <v>Wholesale/commercial structured notes</v>
      </c>
      <c r="G1096" s="881"/>
      <c r="H1096" s="881"/>
      <c r="I1096" s="881"/>
      <c r="J1096" s="881"/>
      <c r="K1096" s="881"/>
      <c r="L1096" s="882"/>
      <c r="M1096" s="400">
        <f>'2. CAD NCCF'!M1096+'3. USD NCCF'!M1096+'4. EUR NCCF'!M1096+'5. GBP NCCF'!M1096+'6. Other(Incld) NCCF'!M1096</f>
        <v>0</v>
      </c>
      <c r="N1096" s="411">
        <f>'2. CAD NCCF'!N1096+'3. USD NCCF'!N1096+'4. EUR NCCF'!N1096+'5. GBP NCCF'!N1096+'6. Other(Incld) NCCF'!N1096</f>
        <v>0</v>
      </c>
      <c r="O1096" s="414">
        <f>'2. CAD NCCF'!O1096+'3. USD NCCF'!O1096+'4. EUR NCCF'!O1096+'5. GBP NCCF'!O1096+'6. Other(Incld) NCCF'!O1096</f>
        <v>0</v>
      </c>
      <c r="P1096" s="414">
        <f>'2. CAD NCCF'!P1096+'3. USD NCCF'!P1096+'4. EUR NCCF'!P1096+'5. GBP NCCF'!P1096+'6. Other(Incld) NCCF'!P1096</f>
        <v>0</v>
      </c>
      <c r="Q1096" s="415">
        <f>'2. CAD NCCF'!Q1096+'3. USD NCCF'!Q1096+'4. EUR NCCF'!Q1096+'5. GBP NCCF'!Q1096+'6. Other(Incld) NCCF'!Q1096</f>
        <v>0</v>
      </c>
      <c r="R1096" s="411">
        <f>'2. CAD NCCF'!R1096+'3. USD NCCF'!R1096+'4. EUR NCCF'!R1096+'5. GBP NCCF'!R1096+'6. Other(Incld) NCCF'!R1096</f>
        <v>0</v>
      </c>
      <c r="S1096" s="413">
        <f>'2. CAD NCCF'!S1096+'3. USD NCCF'!S1096+'4. EUR NCCF'!S1096+'5. GBP NCCF'!S1096+'6. Other(Incld) NCCF'!S1096</f>
        <v>0</v>
      </c>
      <c r="T1096" s="413">
        <f>'2. CAD NCCF'!T1096+'3. USD NCCF'!T1096+'4. EUR NCCF'!T1096+'5. GBP NCCF'!T1096+'6. Other(Incld) NCCF'!T1096</f>
        <v>0</v>
      </c>
      <c r="U1096" s="413">
        <f>'2. CAD NCCF'!U1096+'3. USD NCCF'!U1096+'4. EUR NCCF'!U1096+'5. GBP NCCF'!U1096+'6. Other(Incld) NCCF'!U1096</f>
        <v>0</v>
      </c>
      <c r="V1096" s="413">
        <f>'2. CAD NCCF'!V1096+'3. USD NCCF'!V1096+'4. EUR NCCF'!V1096+'5. GBP NCCF'!V1096+'6. Other(Incld) NCCF'!V1096</f>
        <v>0</v>
      </c>
      <c r="W1096" s="413">
        <f>'2. CAD NCCF'!W1096+'3. USD NCCF'!W1096+'4. EUR NCCF'!W1096+'5. GBP NCCF'!W1096+'6. Other(Incld) NCCF'!W1096</f>
        <v>0</v>
      </c>
      <c r="X1096" s="414">
        <f>'2. CAD NCCF'!X1096+'3. USD NCCF'!X1096+'4. EUR NCCF'!X1096+'5. GBP NCCF'!X1096+'6. Other(Incld) NCCF'!X1096</f>
        <v>0</v>
      </c>
      <c r="Y1096" s="413">
        <f>'2. CAD NCCF'!Y1096+'3. USD NCCF'!Y1096+'4. EUR NCCF'!Y1096+'5. GBP NCCF'!Y1096+'6. Other(Incld) NCCF'!Y1096</f>
        <v>0</v>
      </c>
      <c r="Z1096" s="413">
        <f>'2. CAD NCCF'!Z1096+'3. USD NCCF'!Z1096+'4. EUR NCCF'!Z1096+'5. GBP NCCF'!Z1096+'6. Other(Incld) NCCF'!Z1096</f>
        <v>0</v>
      </c>
      <c r="AA1096" s="413">
        <f>'2. CAD NCCF'!AA1096+'3. USD NCCF'!AA1096+'4. EUR NCCF'!AA1096+'5. GBP NCCF'!AA1096+'6. Other(Incld) NCCF'!AA1096</f>
        <v>0</v>
      </c>
      <c r="AB1096" s="413">
        <f>'2. CAD NCCF'!AB1096+'3. USD NCCF'!AB1096+'4. EUR NCCF'!AB1096+'5. GBP NCCF'!AB1096+'6. Other(Incld) NCCF'!AB1096</f>
        <v>0</v>
      </c>
      <c r="AC1096" s="400">
        <f>'2. CAD NCCF'!AC1096+'3. USD NCCF'!AC1096+'4. EUR NCCF'!AC1096+'5. GBP NCCF'!AC1096+'6. Other(Incld) NCCF'!AC1096</f>
        <v>0</v>
      </c>
      <c r="AD1096" s="854"/>
      <c r="AE1096" s="855"/>
      <c r="AF1096" s="856"/>
    </row>
    <row r="1097" spans="1:32" ht="15" customHeight="1" outlineLevel="1" x14ac:dyDescent="0.2">
      <c r="A1097" s="222">
        <v>331</v>
      </c>
      <c r="B1097" s="499"/>
      <c r="C1097" s="263"/>
      <c r="D1097" s="263"/>
      <c r="E1097" s="264"/>
      <c r="F1097" s="880" t="str">
        <f>'2. CAD NCCF'!F1097:L1097</f>
        <v>Senior unsecured debt issued</v>
      </c>
      <c r="G1097" s="881"/>
      <c r="H1097" s="881"/>
      <c r="I1097" s="881"/>
      <c r="J1097" s="881"/>
      <c r="K1097" s="881"/>
      <c r="L1097" s="882"/>
      <c r="M1097" s="400">
        <f>'2. CAD NCCF'!M1097+'3. USD NCCF'!M1097+'4. EUR NCCF'!M1097+'5. GBP NCCF'!M1097+'6. Other(Incld) NCCF'!M1097</f>
        <v>0</v>
      </c>
      <c r="N1097" s="411">
        <f>'2. CAD NCCF'!N1097+'3. USD NCCF'!N1097+'4. EUR NCCF'!N1097+'5. GBP NCCF'!N1097+'6. Other(Incld) NCCF'!N1097</f>
        <v>0</v>
      </c>
      <c r="O1097" s="414">
        <f>'2. CAD NCCF'!O1097+'3. USD NCCF'!O1097+'4. EUR NCCF'!O1097+'5. GBP NCCF'!O1097+'6. Other(Incld) NCCF'!O1097</f>
        <v>0</v>
      </c>
      <c r="P1097" s="414">
        <f>'2. CAD NCCF'!P1097+'3. USD NCCF'!P1097+'4. EUR NCCF'!P1097+'5. GBP NCCF'!P1097+'6. Other(Incld) NCCF'!P1097</f>
        <v>0</v>
      </c>
      <c r="Q1097" s="415">
        <f>'2. CAD NCCF'!Q1097+'3. USD NCCF'!Q1097+'4. EUR NCCF'!Q1097+'5. GBP NCCF'!Q1097+'6. Other(Incld) NCCF'!Q1097</f>
        <v>0</v>
      </c>
      <c r="R1097" s="411">
        <f>'2. CAD NCCF'!R1097+'3. USD NCCF'!R1097+'4. EUR NCCF'!R1097+'5. GBP NCCF'!R1097+'6. Other(Incld) NCCF'!R1097</f>
        <v>0</v>
      </c>
      <c r="S1097" s="413">
        <f>'2. CAD NCCF'!S1097+'3. USD NCCF'!S1097+'4. EUR NCCF'!S1097+'5. GBP NCCF'!S1097+'6. Other(Incld) NCCF'!S1097</f>
        <v>0</v>
      </c>
      <c r="T1097" s="413">
        <f>'2. CAD NCCF'!T1097+'3. USD NCCF'!T1097+'4. EUR NCCF'!T1097+'5. GBP NCCF'!T1097+'6. Other(Incld) NCCF'!T1097</f>
        <v>0</v>
      </c>
      <c r="U1097" s="413">
        <f>'2. CAD NCCF'!U1097+'3. USD NCCF'!U1097+'4. EUR NCCF'!U1097+'5. GBP NCCF'!U1097+'6. Other(Incld) NCCF'!U1097</f>
        <v>0</v>
      </c>
      <c r="V1097" s="413">
        <f>'2. CAD NCCF'!V1097+'3. USD NCCF'!V1097+'4. EUR NCCF'!V1097+'5. GBP NCCF'!V1097+'6. Other(Incld) NCCF'!V1097</f>
        <v>0</v>
      </c>
      <c r="W1097" s="413">
        <f>'2. CAD NCCF'!W1097+'3. USD NCCF'!W1097+'4. EUR NCCF'!W1097+'5. GBP NCCF'!W1097+'6. Other(Incld) NCCF'!W1097</f>
        <v>0</v>
      </c>
      <c r="X1097" s="414">
        <f>'2. CAD NCCF'!X1097+'3. USD NCCF'!X1097+'4. EUR NCCF'!X1097+'5. GBP NCCF'!X1097+'6. Other(Incld) NCCF'!X1097</f>
        <v>0</v>
      </c>
      <c r="Y1097" s="413">
        <f>'2. CAD NCCF'!Y1097+'3. USD NCCF'!Y1097+'4. EUR NCCF'!Y1097+'5. GBP NCCF'!Y1097+'6. Other(Incld) NCCF'!Y1097</f>
        <v>0</v>
      </c>
      <c r="Z1097" s="413">
        <f>'2. CAD NCCF'!Z1097+'3. USD NCCF'!Z1097+'4. EUR NCCF'!Z1097+'5. GBP NCCF'!Z1097+'6. Other(Incld) NCCF'!Z1097</f>
        <v>0</v>
      </c>
      <c r="AA1097" s="413">
        <f>'2. CAD NCCF'!AA1097+'3. USD NCCF'!AA1097+'4. EUR NCCF'!AA1097+'5. GBP NCCF'!AA1097+'6. Other(Incld) NCCF'!AA1097</f>
        <v>0</v>
      </c>
      <c r="AB1097" s="413">
        <f>'2. CAD NCCF'!AB1097+'3. USD NCCF'!AB1097+'4. EUR NCCF'!AB1097+'5. GBP NCCF'!AB1097+'6. Other(Incld) NCCF'!AB1097</f>
        <v>0</v>
      </c>
      <c r="AC1097" s="400">
        <f>'2. CAD NCCF'!AC1097+'3. USD NCCF'!AC1097+'4. EUR NCCF'!AC1097+'5. GBP NCCF'!AC1097+'6. Other(Incld) NCCF'!AC1097</f>
        <v>0</v>
      </c>
      <c r="AD1097" s="854"/>
      <c r="AE1097" s="855"/>
      <c r="AF1097" s="856"/>
    </row>
    <row r="1098" spans="1:32" ht="15" customHeight="1" outlineLevel="1" x14ac:dyDescent="0.2">
      <c r="A1098" s="222">
        <v>331</v>
      </c>
      <c r="B1098" s="468"/>
      <c r="C1098" s="622"/>
      <c r="D1098" s="622"/>
      <c r="E1098" s="623"/>
      <c r="F1098" s="880" t="str">
        <f>'2. CAD NCCF'!F1098:L1098</f>
        <v>Subordinated debt issued</v>
      </c>
      <c r="G1098" s="881"/>
      <c r="H1098" s="881"/>
      <c r="I1098" s="881"/>
      <c r="J1098" s="881"/>
      <c r="K1098" s="881"/>
      <c r="L1098" s="882"/>
      <c r="M1098" s="400">
        <f>'2. CAD NCCF'!M1098+'3. USD NCCF'!M1098+'4. EUR NCCF'!M1098+'5. GBP NCCF'!M1098+'6. Other(Incld) NCCF'!M1098</f>
        <v>0</v>
      </c>
      <c r="N1098" s="411">
        <f>'2. CAD NCCF'!N1098+'3. USD NCCF'!N1098+'4. EUR NCCF'!N1098+'5. GBP NCCF'!N1098+'6. Other(Incld) NCCF'!N1098</f>
        <v>0</v>
      </c>
      <c r="O1098" s="414">
        <f>'2. CAD NCCF'!O1098+'3. USD NCCF'!O1098+'4. EUR NCCF'!O1098+'5. GBP NCCF'!O1098+'6. Other(Incld) NCCF'!O1098</f>
        <v>0</v>
      </c>
      <c r="P1098" s="414">
        <f>'2. CAD NCCF'!P1098+'3. USD NCCF'!P1098+'4. EUR NCCF'!P1098+'5. GBP NCCF'!P1098+'6. Other(Incld) NCCF'!P1098</f>
        <v>0</v>
      </c>
      <c r="Q1098" s="415">
        <f>'2. CAD NCCF'!Q1098+'3. USD NCCF'!Q1098+'4. EUR NCCF'!Q1098+'5. GBP NCCF'!Q1098+'6. Other(Incld) NCCF'!Q1098</f>
        <v>0</v>
      </c>
      <c r="R1098" s="411">
        <f>'2. CAD NCCF'!R1098+'3. USD NCCF'!R1098+'4. EUR NCCF'!R1098+'5. GBP NCCF'!R1098+'6. Other(Incld) NCCF'!R1098</f>
        <v>0</v>
      </c>
      <c r="S1098" s="413">
        <f>'2. CAD NCCF'!S1098+'3. USD NCCF'!S1098+'4. EUR NCCF'!S1098+'5. GBP NCCF'!S1098+'6. Other(Incld) NCCF'!S1098</f>
        <v>0</v>
      </c>
      <c r="T1098" s="413">
        <f>'2. CAD NCCF'!T1098+'3. USD NCCF'!T1098+'4. EUR NCCF'!T1098+'5. GBP NCCF'!T1098+'6. Other(Incld) NCCF'!T1098</f>
        <v>0</v>
      </c>
      <c r="U1098" s="413">
        <f>'2. CAD NCCF'!U1098+'3. USD NCCF'!U1098+'4. EUR NCCF'!U1098+'5. GBP NCCF'!U1098+'6. Other(Incld) NCCF'!U1098</f>
        <v>0</v>
      </c>
      <c r="V1098" s="413">
        <f>'2. CAD NCCF'!V1098+'3. USD NCCF'!V1098+'4. EUR NCCF'!V1098+'5. GBP NCCF'!V1098+'6. Other(Incld) NCCF'!V1098</f>
        <v>0</v>
      </c>
      <c r="W1098" s="413">
        <f>'2. CAD NCCF'!W1098+'3. USD NCCF'!W1098+'4. EUR NCCF'!W1098+'5. GBP NCCF'!W1098+'6. Other(Incld) NCCF'!W1098</f>
        <v>0</v>
      </c>
      <c r="X1098" s="414">
        <f>'2. CAD NCCF'!X1098+'3. USD NCCF'!X1098+'4. EUR NCCF'!X1098+'5. GBP NCCF'!X1098+'6. Other(Incld) NCCF'!X1098</f>
        <v>0</v>
      </c>
      <c r="Y1098" s="413">
        <f>'2. CAD NCCF'!Y1098+'3. USD NCCF'!Y1098+'4. EUR NCCF'!Y1098+'5. GBP NCCF'!Y1098+'6. Other(Incld) NCCF'!Y1098</f>
        <v>0</v>
      </c>
      <c r="Z1098" s="413">
        <f>'2. CAD NCCF'!Z1098+'3. USD NCCF'!Z1098+'4. EUR NCCF'!Z1098+'5. GBP NCCF'!Z1098+'6. Other(Incld) NCCF'!Z1098</f>
        <v>0</v>
      </c>
      <c r="AA1098" s="413">
        <f>'2. CAD NCCF'!AA1098+'3. USD NCCF'!AA1098+'4. EUR NCCF'!AA1098+'5. GBP NCCF'!AA1098+'6. Other(Incld) NCCF'!AA1098</f>
        <v>0</v>
      </c>
      <c r="AB1098" s="413">
        <f>'2. CAD NCCF'!AB1098+'3. USD NCCF'!AB1098+'4. EUR NCCF'!AB1098+'5. GBP NCCF'!AB1098+'6. Other(Incld) NCCF'!AB1098</f>
        <v>0</v>
      </c>
      <c r="AC1098" s="400">
        <f>'2. CAD NCCF'!AC1098+'3. USD NCCF'!AC1098+'4. EUR NCCF'!AC1098+'5. GBP NCCF'!AC1098+'6. Other(Incld) NCCF'!AC1098</f>
        <v>0</v>
      </c>
      <c r="AD1098" s="857"/>
      <c r="AE1098" s="858"/>
      <c r="AF1098" s="859"/>
    </row>
    <row r="1099" spans="1:32" ht="15" customHeight="1" outlineLevel="1" x14ac:dyDescent="0.2">
      <c r="A1099" s="222">
        <v>327</v>
      </c>
      <c r="B1099" s="501"/>
      <c r="C1099" s="617"/>
      <c r="D1099" s="868" t="str">
        <f>'2. CAD NCCF'!D1099:L1099</f>
        <v>Wholesale secured debt issuance</v>
      </c>
      <c r="E1099" s="869"/>
      <c r="F1099" s="869"/>
      <c r="G1099" s="869"/>
      <c r="H1099" s="869"/>
      <c r="I1099" s="869"/>
      <c r="J1099" s="869"/>
      <c r="K1099" s="869"/>
      <c r="L1099" s="870"/>
      <c r="M1099" s="399">
        <f>SUBTOTAL(9,M1100:M1104)</f>
        <v>0</v>
      </c>
      <c r="N1099" s="402">
        <f t="shared" ref="N1099:AC1099" si="1444">SUBTOTAL(9,N1100:N1104)</f>
        <v>0</v>
      </c>
      <c r="O1099" s="406">
        <f t="shared" si="1444"/>
        <v>0</v>
      </c>
      <c r="P1099" s="405">
        <f t="shared" si="1444"/>
        <v>0</v>
      </c>
      <c r="Q1099" s="407">
        <f t="shared" si="1444"/>
        <v>0</v>
      </c>
      <c r="R1099" s="402">
        <f t="shared" si="1444"/>
        <v>0</v>
      </c>
      <c r="S1099" s="406">
        <f t="shared" si="1444"/>
        <v>0</v>
      </c>
      <c r="T1099" s="405">
        <f t="shared" si="1444"/>
        <v>0</v>
      </c>
      <c r="U1099" s="405">
        <f t="shared" si="1444"/>
        <v>0</v>
      </c>
      <c r="V1099" s="405">
        <f t="shared" si="1444"/>
        <v>0</v>
      </c>
      <c r="W1099" s="405">
        <f t="shared" si="1444"/>
        <v>0</v>
      </c>
      <c r="X1099" s="405">
        <f t="shared" si="1444"/>
        <v>0</v>
      </c>
      <c r="Y1099" s="405">
        <f t="shared" si="1444"/>
        <v>0</v>
      </c>
      <c r="Z1099" s="405">
        <f t="shared" si="1444"/>
        <v>0</v>
      </c>
      <c r="AA1099" s="405">
        <f t="shared" si="1444"/>
        <v>0</v>
      </c>
      <c r="AB1099" s="403">
        <f t="shared" si="1444"/>
        <v>0</v>
      </c>
      <c r="AC1099" s="407">
        <f t="shared" si="1444"/>
        <v>0</v>
      </c>
      <c r="AD1099" s="936"/>
      <c r="AE1099" s="936"/>
      <c r="AF1099" s="937"/>
    </row>
    <row r="1100" spans="1:32" ht="15" customHeight="1" outlineLevel="1" x14ac:dyDescent="0.2">
      <c r="A1100" s="222">
        <v>328</v>
      </c>
      <c r="B1100" s="499"/>
      <c r="C1100" s="263"/>
      <c r="D1100" s="263"/>
      <c r="E1100" s="264"/>
      <c r="F1100" s="880" t="str">
        <f>'2. CAD NCCF'!F1100:L1100</f>
        <v>FI's ABCP</v>
      </c>
      <c r="G1100" s="881"/>
      <c r="H1100" s="881"/>
      <c r="I1100" s="881"/>
      <c r="J1100" s="881"/>
      <c r="K1100" s="881"/>
      <c r="L1100" s="882"/>
      <c r="M1100" s="400">
        <f>'2. CAD NCCF'!M1100+'3. USD NCCF'!M1100+'4. EUR NCCF'!M1100+'5. GBP NCCF'!M1100+'6. Other(Incld) NCCF'!M1100</f>
        <v>0</v>
      </c>
      <c r="N1100" s="411">
        <f>'2. CAD NCCF'!N1100+'3. USD NCCF'!N1100+'4. EUR NCCF'!N1100+'5. GBP NCCF'!N1100+'6. Other(Incld) NCCF'!N1100</f>
        <v>0</v>
      </c>
      <c r="O1100" s="414">
        <f>'2. CAD NCCF'!O1100+'3. USD NCCF'!O1100+'4. EUR NCCF'!O1100+'5. GBP NCCF'!O1100+'6. Other(Incld) NCCF'!O1100</f>
        <v>0</v>
      </c>
      <c r="P1100" s="414">
        <f>'2. CAD NCCF'!P1100+'3. USD NCCF'!P1100+'4. EUR NCCF'!P1100+'5. GBP NCCF'!P1100+'6. Other(Incld) NCCF'!P1100</f>
        <v>0</v>
      </c>
      <c r="Q1100" s="415">
        <f>'2. CAD NCCF'!Q1100+'3. USD NCCF'!Q1100+'4. EUR NCCF'!Q1100+'5. GBP NCCF'!Q1100+'6. Other(Incld) NCCF'!Q1100</f>
        <v>0</v>
      </c>
      <c r="R1100" s="411">
        <f>'2. CAD NCCF'!R1100+'3. USD NCCF'!R1100+'4. EUR NCCF'!R1100+'5. GBP NCCF'!R1100+'6. Other(Incld) NCCF'!R1100</f>
        <v>0</v>
      </c>
      <c r="S1100" s="413">
        <f>'2. CAD NCCF'!S1100+'3. USD NCCF'!S1100+'4. EUR NCCF'!S1100+'5. GBP NCCF'!S1100+'6. Other(Incld) NCCF'!S1100</f>
        <v>0</v>
      </c>
      <c r="T1100" s="413">
        <f>'2. CAD NCCF'!T1100+'3. USD NCCF'!T1100+'4. EUR NCCF'!T1100+'5. GBP NCCF'!T1100+'6. Other(Incld) NCCF'!T1100</f>
        <v>0</v>
      </c>
      <c r="U1100" s="413">
        <f>'2. CAD NCCF'!U1100+'3. USD NCCF'!U1100+'4. EUR NCCF'!U1100+'5. GBP NCCF'!U1100+'6. Other(Incld) NCCF'!U1100</f>
        <v>0</v>
      </c>
      <c r="V1100" s="413">
        <f>'2. CAD NCCF'!V1100+'3. USD NCCF'!V1100+'4. EUR NCCF'!V1100+'5. GBP NCCF'!V1100+'6. Other(Incld) NCCF'!V1100</f>
        <v>0</v>
      </c>
      <c r="W1100" s="413">
        <f>'2. CAD NCCF'!W1100+'3. USD NCCF'!W1100+'4. EUR NCCF'!W1100+'5. GBP NCCF'!W1100+'6. Other(Incld) NCCF'!W1100</f>
        <v>0</v>
      </c>
      <c r="X1100" s="414">
        <f>'2. CAD NCCF'!X1100+'3. USD NCCF'!X1100+'4. EUR NCCF'!X1100+'5. GBP NCCF'!X1100+'6. Other(Incld) NCCF'!X1100</f>
        <v>0</v>
      </c>
      <c r="Y1100" s="413">
        <f>'2. CAD NCCF'!Y1100+'3. USD NCCF'!Y1100+'4. EUR NCCF'!Y1100+'5. GBP NCCF'!Y1100+'6. Other(Incld) NCCF'!Y1100</f>
        <v>0</v>
      </c>
      <c r="Z1100" s="413">
        <f>'2. CAD NCCF'!Z1100+'3. USD NCCF'!Z1100+'4. EUR NCCF'!Z1100+'5. GBP NCCF'!Z1100+'6. Other(Incld) NCCF'!Z1100</f>
        <v>0</v>
      </c>
      <c r="AA1100" s="413">
        <f>'2. CAD NCCF'!AA1100+'3. USD NCCF'!AA1100+'4. EUR NCCF'!AA1100+'5. GBP NCCF'!AA1100+'6. Other(Incld) NCCF'!AA1100</f>
        <v>0</v>
      </c>
      <c r="AB1100" s="413">
        <f>'2. CAD NCCF'!AB1100+'3. USD NCCF'!AB1100+'4. EUR NCCF'!AB1100+'5. GBP NCCF'!AB1100+'6. Other(Incld) NCCF'!AB1100</f>
        <v>0</v>
      </c>
      <c r="AC1100" s="400">
        <f>'2. CAD NCCF'!AC1100+'3. USD NCCF'!AC1100+'4. EUR NCCF'!AC1100+'5. GBP NCCF'!AC1100+'6. Other(Incld) NCCF'!AC1100</f>
        <v>0</v>
      </c>
      <c r="AD1100" s="851"/>
      <c r="AE1100" s="852"/>
      <c r="AF1100" s="853"/>
    </row>
    <row r="1101" spans="1:32" ht="15" customHeight="1" outlineLevel="1" x14ac:dyDescent="0.2">
      <c r="A1101" s="222">
        <v>329</v>
      </c>
      <c r="B1101" s="499"/>
      <c r="C1101" s="263"/>
      <c r="D1101" s="263"/>
      <c r="E1101" s="264"/>
      <c r="F1101" s="880" t="str">
        <f>'2. CAD NCCF'!F1101:L1101</f>
        <v>FI's covered bonds</v>
      </c>
      <c r="G1101" s="881"/>
      <c r="H1101" s="881"/>
      <c r="I1101" s="881"/>
      <c r="J1101" s="881"/>
      <c r="K1101" s="881"/>
      <c r="L1101" s="882"/>
      <c r="M1101" s="400">
        <f>'2. CAD NCCF'!M1101+'3. USD NCCF'!M1101+'4. EUR NCCF'!M1101+'5. GBP NCCF'!M1101+'6. Other(Incld) NCCF'!M1101</f>
        <v>0</v>
      </c>
      <c r="N1101" s="411">
        <f>'2. CAD NCCF'!N1101+'3. USD NCCF'!N1101+'4. EUR NCCF'!N1101+'5. GBP NCCF'!N1101+'6. Other(Incld) NCCF'!N1101</f>
        <v>0</v>
      </c>
      <c r="O1101" s="414">
        <f>'2. CAD NCCF'!O1101+'3. USD NCCF'!O1101+'4. EUR NCCF'!O1101+'5. GBP NCCF'!O1101+'6. Other(Incld) NCCF'!O1101</f>
        <v>0</v>
      </c>
      <c r="P1101" s="414">
        <f>'2. CAD NCCF'!P1101+'3. USD NCCF'!P1101+'4. EUR NCCF'!P1101+'5. GBP NCCF'!P1101+'6. Other(Incld) NCCF'!P1101</f>
        <v>0</v>
      </c>
      <c r="Q1101" s="415">
        <f>'2. CAD NCCF'!Q1101+'3. USD NCCF'!Q1101+'4. EUR NCCF'!Q1101+'5. GBP NCCF'!Q1101+'6. Other(Incld) NCCF'!Q1101</f>
        <v>0</v>
      </c>
      <c r="R1101" s="411">
        <f>'2. CAD NCCF'!R1101+'3. USD NCCF'!R1101+'4. EUR NCCF'!R1101+'5. GBP NCCF'!R1101+'6. Other(Incld) NCCF'!R1101</f>
        <v>0</v>
      </c>
      <c r="S1101" s="413">
        <f>'2. CAD NCCF'!S1101+'3. USD NCCF'!S1101+'4. EUR NCCF'!S1101+'5. GBP NCCF'!S1101+'6. Other(Incld) NCCF'!S1101</f>
        <v>0</v>
      </c>
      <c r="T1101" s="413">
        <f>'2. CAD NCCF'!T1101+'3. USD NCCF'!T1101+'4. EUR NCCF'!T1101+'5. GBP NCCF'!T1101+'6. Other(Incld) NCCF'!T1101</f>
        <v>0</v>
      </c>
      <c r="U1101" s="413">
        <f>'2. CAD NCCF'!U1101+'3. USD NCCF'!U1101+'4. EUR NCCF'!U1101+'5. GBP NCCF'!U1101+'6. Other(Incld) NCCF'!U1101</f>
        <v>0</v>
      </c>
      <c r="V1101" s="413">
        <f>'2. CAD NCCF'!V1101+'3. USD NCCF'!V1101+'4. EUR NCCF'!V1101+'5. GBP NCCF'!V1101+'6. Other(Incld) NCCF'!V1101</f>
        <v>0</v>
      </c>
      <c r="W1101" s="413">
        <f>'2. CAD NCCF'!W1101+'3. USD NCCF'!W1101+'4. EUR NCCF'!W1101+'5. GBP NCCF'!W1101+'6. Other(Incld) NCCF'!W1101</f>
        <v>0</v>
      </c>
      <c r="X1101" s="414">
        <f>'2. CAD NCCF'!X1101+'3. USD NCCF'!X1101+'4. EUR NCCF'!X1101+'5. GBP NCCF'!X1101+'6. Other(Incld) NCCF'!X1101</f>
        <v>0</v>
      </c>
      <c r="Y1101" s="413">
        <f>'2. CAD NCCF'!Y1101+'3. USD NCCF'!Y1101+'4. EUR NCCF'!Y1101+'5. GBP NCCF'!Y1101+'6. Other(Incld) NCCF'!Y1101</f>
        <v>0</v>
      </c>
      <c r="Z1101" s="413">
        <f>'2. CAD NCCF'!Z1101+'3. USD NCCF'!Z1101+'4. EUR NCCF'!Z1101+'5. GBP NCCF'!Z1101+'6. Other(Incld) NCCF'!Z1101</f>
        <v>0</v>
      </c>
      <c r="AA1101" s="413">
        <f>'2. CAD NCCF'!AA1101+'3. USD NCCF'!AA1101+'4. EUR NCCF'!AA1101+'5. GBP NCCF'!AA1101+'6. Other(Incld) NCCF'!AA1101</f>
        <v>0</v>
      </c>
      <c r="AB1101" s="413">
        <f>'2. CAD NCCF'!AB1101+'3. USD NCCF'!AB1101+'4. EUR NCCF'!AB1101+'5. GBP NCCF'!AB1101+'6. Other(Incld) NCCF'!AB1101</f>
        <v>0</v>
      </c>
      <c r="AC1101" s="400">
        <f>'2. CAD NCCF'!AC1101+'3. USD NCCF'!AC1101+'4. EUR NCCF'!AC1101+'5. GBP NCCF'!AC1101+'6. Other(Incld) NCCF'!AC1101</f>
        <v>0</v>
      </c>
      <c r="AD1101" s="854"/>
      <c r="AE1101" s="855"/>
      <c r="AF1101" s="856"/>
    </row>
    <row r="1102" spans="1:32" ht="15" customHeight="1" outlineLevel="1" x14ac:dyDescent="0.2">
      <c r="A1102" s="222">
        <v>330</v>
      </c>
      <c r="B1102" s="499"/>
      <c r="C1102" s="263"/>
      <c r="D1102" s="263"/>
      <c r="E1102" s="264"/>
      <c r="F1102" s="880" t="str">
        <f>'2. CAD NCCF'!F1102:L1102</f>
        <v>FI's ABS and MBS</v>
      </c>
      <c r="G1102" s="881"/>
      <c r="H1102" s="881"/>
      <c r="I1102" s="881"/>
      <c r="J1102" s="881"/>
      <c r="K1102" s="881"/>
      <c r="L1102" s="882"/>
      <c r="M1102" s="400">
        <f>'2. CAD NCCF'!M1102+'3. USD NCCF'!M1102+'4. EUR NCCF'!M1102+'5. GBP NCCF'!M1102+'6. Other(Incld) NCCF'!M1102</f>
        <v>0</v>
      </c>
      <c r="N1102" s="411">
        <f>'2. CAD NCCF'!N1102+'3. USD NCCF'!N1102+'4. EUR NCCF'!N1102+'5. GBP NCCF'!N1102+'6. Other(Incld) NCCF'!N1102</f>
        <v>0</v>
      </c>
      <c r="O1102" s="414">
        <f>'2. CAD NCCF'!O1102+'3. USD NCCF'!O1102+'4. EUR NCCF'!O1102+'5. GBP NCCF'!O1102+'6. Other(Incld) NCCF'!O1102</f>
        <v>0</v>
      </c>
      <c r="P1102" s="414">
        <f>'2. CAD NCCF'!P1102+'3. USD NCCF'!P1102+'4. EUR NCCF'!P1102+'5. GBP NCCF'!P1102+'6. Other(Incld) NCCF'!P1102</f>
        <v>0</v>
      </c>
      <c r="Q1102" s="415">
        <f>'2. CAD NCCF'!Q1102+'3. USD NCCF'!Q1102+'4. EUR NCCF'!Q1102+'5. GBP NCCF'!Q1102+'6. Other(Incld) NCCF'!Q1102</f>
        <v>0</v>
      </c>
      <c r="R1102" s="411">
        <f>'2. CAD NCCF'!R1102+'3. USD NCCF'!R1102+'4. EUR NCCF'!R1102+'5. GBP NCCF'!R1102+'6. Other(Incld) NCCF'!R1102</f>
        <v>0</v>
      </c>
      <c r="S1102" s="413">
        <f>'2. CAD NCCF'!S1102+'3. USD NCCF'!S1102+'4. EUR NCCF'!S1102+'5. GBP NCCF'!S1102+'6. Other(Incld) NCCF'!S1102</f>
        <v>0</v>
      </c>
      <c r="T1102" s="413">
        <f>'2. CAD NCCF'!T1102+'3. USD NCCF'!T1102+'4. EUR NCCF'!T1102+'5. GBP NCCF'!T1102+'6. Other(Incld) NCCF'!T1102</f>
        <v>0</v>
      </c>
      <c r="U1102" s="413">
        <f>'2. CAD NCCF'!U1102+'3. USD NCCF'!U1102+'4. EUR NCCF'!U1102+'5. GBP NCCF'!U1102+'6. Other(Incld) NCCF'!U1102</f>
        <v>0</v>
      </c>
      <c r="V1102" s="413">
        <f>'2. CAD NCCF'!V1102+'3. USD NCCF'!V1102+'4. EUR NCCF'!V1102+'5. GBP NCCF'!V1102+'6. Other(Incld) NCCF'!V1102</f>
        <v>0</v>
      </c>
      <c r="W1102" s="413">
        <f>'2. CAD NCCF'!W1102+'3. USD NCCF'!W1102+'4. EUR NCCF'!W1102+'5. GBP NCCF'!W1102+'6. Other(Incld) NCCF'!W1102</f>
        <v>0</v>
      </c>
      <c r="X1102" s="414">
        <f>'2. CAD NCCF'!X1102+'3. USD NCCF'!X1102+'4. EUR NCCF'!X1102+'5. GBP NCCF'!X1102+'6. Other(Incld) NCCF'!X1102</f>
        <v>0</v>
      </c>
      <c r="Y1102" s="413">
        <f>'2. CAD NCCF'!Y1102+'3. USD NCCF'!Y1102+'4. EUR NCCF'!Y1102+'5. GBP NCCF'!Y1102+'6. Other(Incld) NCCF'!Y1102</f>
        <v>0</v>
      </c>
      <c r="Z1102" s="413">
        <f>'2. CAD NCCF'!Z1102+'3. USD NCCF'!Z1102+'4. EUR NCCF'!Z1102+'5. GBP NCCF'!Z1102+'6. Other(Incld) NCCF'!Z1102</f>
        <v>0</v>
      </c>
      <c r="AA1102" s="413">
        <f>'2. CAD NCCF'!AA1102+'3. USD NCCF'!AA1102+'4. EUR NCCF'!AA1102+'5. GBP NCCF'!AA1102+'6. Other(Incld) NCCF'!AA1102</f>
        <v>0</v>
      </c>
      <c r="AB1102" s="413">
        <f>'2. CAD NCCF'!AB1102+'3. USD NCCF'!AB1102+'4. EUR NCCF'!AB1102+'5. GBP NCCF'!AB1102+'6. Other(Incld) NCCF'!AB1102</f>
        <v>0</v>
      </c>
      <c r="AC1102" s="400">
        <f>'2. CAD NCCF'!AC1102+'3. USD NCCF'!AC1102+'4. EUR NCCF'!AC1102+'5. GBP NCCF'!AC1102+'6. Other(Incld) NCCF'!AC1102</f>
        <v>0</v>
      </c>
      <c r="AD1102" s="854"/>
      <c r="AE1102" s="855"/>
      <c r="AF1102" s="856"/>
    </row>
    <row r="1103" spans="1:32" ht="15" customHeight="1" outlineLevel="1" x14ac:dyDescent="0.2">
      <c r="A1103" s="222">
        <v>331</v>
      </c>
      <c r="B1103" s="499"/>
      <c r="C1103" s="263"/>
      <c r="D1103" s="263"/>
      <c r="E1103" s="264"/>
      <c r="F1103" s="880" t="str">
        <f>'2. CAD NCCF'!F1103:L1103</f>
        <v>Agency MBS and bonds</v>
      </c>
      <c r="G1103" s="881"/>
      <c r="H1103" s="881"/>
      <c r="I1103" s="881"/>
      <c r="J1103" s="881"/>
      <c r="K1103" s="881"/>
      <c r="L1103" s="882"/>
      <c r="M1103" s="400">
        <f>'2. CAD NCCF'!M1103+'3. USD NCCF'!M1103+'4. EUR NCCF'!M1103+'5. GBP NCCF'!M1103+'6. Other(Incld) NCCF'!M1103</f>
        <v>0</v>
      </c>
      <c r="N1103" s="411">
        <f>'2. CAD NCCF'!N1103+'3. USD NCCF'!N1103+'4. EUR NCCF'!N1103+'5. GBP NCCF'!N1103+'6. Other(Incld) NCCF'!N1103</f>
        <v>0</v>
      </c>
      <c r="O1103" s="414">
        <f>'2. CAD NCCF'!O1103+'3. USD NCCF'!O1103+'4. EUR NCCF'!O1103+'5. GBP NCCF'!O1103+'6. Other(Incld) NCCF'!O1103</f>
        <v>0</v>
      </c>
      <c r="P1103" s="414">
        <f>'2. CAD NCCF'!P1103+'3. USD NCCF'!P1103+'4. EUR NCCF'!P1103+'5. GBP NCCF'!P1103+'6. Other(Incld) NCCF'!P1103</f>
        <v>0</v>
      </c>
      <c r="Q1103" s="415">
        <f>'2. CAD NCCF'!Q1103+'3. USD NCCF'!Q1103+'4. EUR NCCF'!Q1103+'5. GBP NCCF'!Q1103+'6. Other(Incld) NCCF'!Q1103</f>
        <v>0</v>
      </c>
      <c r="R1103" s="411">
        <f>'2. CAD NCCF'!R1103+'3. USD NCCF'!R1103+'4. EUR NCCF'!R1103+'5. GBP NCCF'!R1103+'6. Other(Incld) NCCF'!R1103</f>
        <v>0</v>
      </c>
      <c r="S1103" s="413">
        <f>'2. CAD NCCF'!S1103+'3. USD NCCF'!S1103+'4. EUR NCCF'!S1103+'5. GBP NCCF'!S1103+'6. Other(Incld) NCCF'!S1103</f>
        <v>0</v>
      </c>
      <c r="T1103" s="413">
        <f>'2. CAD NCCF'!T1103+'3. USD NCCF'!T1103+'4. EUR NCCF'!T1103+'5. GBP NCCF'!T1103+'6. Other(Incld) NCCF'!T1103</f>
        <v>0</v>
      </c>
      <c r="U1103" s="413">
        <f>'2. CAD NCCF'!U1103+'3. USD NCCF'!U1103+'4. EUR NCCF'!U1103+'5. GBP NCCF'!U1103+'6. Other(Incld) NCCF'!U1103</f>
        <v>0</v>
      </c>
      <c r="V1103" s="413">
        <f>'2. CAD NCCF'!V1103+'3. USD NCCF'!V1103+'4. EUR NCCF'!V1103+'5. GBP NCCF'!V1103+'6. Other(Incld) NCCF'!V1103</f>
        <v>0</v>
      </c>
      <c r="W1103" s="413">
        <f>'2. CAD NCCF'!W1103+'3. USD NCCF'!W1103+'4. EUR NCCF'!W1103+'5. GBP NCCF'!W1103+'6. Other(Incld) NCCF'!W1103</f>
        <v>0</v>
      </c>
      <c r="X1103" s="414">
        <f>'2. CAD NCCF'!X1103+'3. USD NCCF'!X1103+'4. EUR NCCF'!X1103+'5. GBP NCCF'!X1103+'6. Other(Incld) NCCF'!X1103</f>
        <v>0</v>
      </c>
      <c r="Y1103" s="413">
        <f>'2. CAD NCCF'!Y1103+'3. USD NCCF'!Y1103+'4. EUR NCCF'!Y1103+'5. GBP NCCF'!Y1103+'6. Other(Incld) NCCF'!Y1103</f>
        <v>0</v>
      </c>
      <c r="Z1103" s="413">
        <f>'2. CAD NCCF'!Z1103+'3. USD NCCF'!Z1103+'4. EUR NCCF'!Z1103+'5. GBP NCCF'!Z1103+'6. Other(Incld) NCCF'!Z1103</f>
        <v>0</v>
      </c>
      <c r="AA1103" s="413">
        <f>'2. CAD NCCF'!AA1103+'3. USD NCCF'!AA1103+'4. EUR NCCF'!AA1103+'5. GBP NCCF'!AA1103+'6. Other(Incld) NCCF'!AA1103</f>
        <v>0</v>
      </c>
      <c r="AB1103" s="413">
        <f>'2. CAD NCCF'!AB1103+'3. USD NCCF'!AB1103+'4. EUR NCCF'!AB1103+'5. GBP NCCF'!AB1103+'6. Other(Incld) NCCF'!AB1103</f>
        <v>0</v>
      </c>
      <c r="AC1103" s="400">
        <f>'2. CAD NCCF'!AC1103+'3. USD NCCF'!AC1103+'4. EUR NCCF'!AC1103+'5. GBP NCCF'!AC1103+'6. Other(Incld) NCCF'!AC1103</f>
        <v>0</v>
      </c>
      <c r="AD1103" s="854"/>
      <c r="AE1103" s="855"/>
      <c r="AF1103" s="856"/>
    </row>
    <row r="1104" spans="1:32" ht="15" customHeight="1" outlineLevel="1" x14ac:dyDescent="0.2">
      <c r="A1104" s="222">
        <v>331</v>
      </c>
      <c r="B1104" s="499"/>
      <c r="C1104" s="263"/>
      <c r="D1104" s="263"/>
      <c r="E1104" s="264"/>
      <c r="F1104" s="880" t="str">
        <f>'2. CAD NCCF'!F1104:L1104</f>
        <v>Other FI-owned securitizations</v>
      </c>
      <c r="G1104" s="881"/>
      <c r="H1104" s="881"/>
      <c r="I1104" s="881"/>
      <c r="J1104" s="881"/>
      <c r="K1104" s="881"/>
      <c r="L1104" s="882"/>
      <c r="M1104" s="400">
        <f>'2. CAD NCCF'!M1104+'3. USD NCCF'!M1104+'4. EUR NCCF'!M1104+'5. GBP NCCF'!M1104+'6. Other(Incld) NCCF'!M1104</f>
        <v>0</v>
      </c>
      <c r="N1104" s="411">
        <f>'2. CAD NCCF'!N1104+'3. USD NCCF'!N1104+'4. EUR NCCF'!N1104+'5. GBP NCCF'!N1104+'6. Other(Incld) NCCF'!N1104</f>
        <v>0</v>
      </c>
      <c r="O1104" s="414">
        <f>'2. CAD NCCF'!O1104+'3. USD NCCF'!O1104+'4. EUR NCCF'!O1104+'5. GBP NCCF'!O1104+'6. Other(Incld) NCCF'!O1104</f>
        <v>0</v>
      </c>
      <c r="P1104" s="414">
        <f>'2. CAD NCCF'!P1104+'3. USD NCCF'!P1104+'4. EUR NCCF'!P1104+'5. GBP NCCF'!P1104+'6. Other(Incld) NCCF'!P1104</f>
        <v>0</v>
      </c>
      <c r="Q1104" s="415">
        <f>'2. CAD NCCF'!Q1104+'3. USD NCCF'!Q1104+'4. EUR NCCF'!Q1104+'5. GBP NCCF'!Q1104+'6. Other(Incld) NCCF'!Q1104</f>
        <v>0</v>
      </c>
      <c r="R1104" s="411">
        <f>'2. CAD NCCF'!R1104+'3. USD NCCF'!R1104+'4. EUR NCCF'!R1104+'5. GBP NCCF'!R1104+'6. Other(Incld) NCCF'!R1104</f>
        <v>0</v>
      </c>
      <c r="S1104" s="413">
        <f>'2. CAD NCCF'!S1104+'3. USD NCCF'!S1104+'4. EUR NCCF'!S1104+'5. GBP NCCF'!S1104+'6. Other(Incld) NCCF'!S1104</f>
        <v>0</v>
      </c>
      <c r="T1104" s="413">
        <f>'2. CAD NCCF'!T1104+'3. USD NCCF'!T1104+'4. EUR NCCF'!T1104+'5. GBP NCCF'!T1104+'6. Other(Incld) NCCF'!T1104</f>
        <v>0</v>
      </c>
      <c r="U1104" s="413">
        <f>'2. CAD NCCF'!U1104+'3. USD NCCF'!U1104+'4. EUR NCCF'!U1104+'5. GBP NCCF'!U1104+'6. Other(Incld) NCCF'!U1104</f>
        <v>0</v>
      </c>
      <c r="V1104" s="413">
        <f>'2. CAD NCCF'!V1104+'3. USD NCCF'!V1104+'4. EUR NCCF'!V1104+'5. GBP NCCF'!V1104+'6. Other(Incld) NCCF'!V1104</f>
        <v>0</v>
      </c>
      <c r="W1104" s="413">
        <f>'2. CAD NCCF'!W1104+'3. USD NCCF'!W1104+'4. EUR NCCF'!W1104+'5. GBP NCCF'!W1104+'6. Other(Incld) NCCF'!W1104</f>
        <v>0</v>
      </c>
      <c r="X1104" s="414">
        <f>'2. CAD NCCF'!X1104+'3. USD NCCF'!X1104+'4. EUR NCCF'!X1104+'5. GBP NCCF'!X1104+'6. Other(Incld) NCCF'!X1104</f>
        <v>0</v>
      </c>
      <c r="Y1104" s="413">
        <f>'2. CAD NCCF'!Y1104+'3. USD NCCF'!Y1104+'4. EUR NCCF'!Y1104+'5. GBP NCCF'!Y1104+'6. Other(Incld) NCCF'!Y1104</f>
        <v>0</v>
      </c>
      <c r="Z1104" s="413">
        <f>'2. CAD NCCF'!Z1104+'3. USD NCCF'!Z1104+'4. EUR NCCF'!Z1104+'5. GBP NCCF'!Z1104+'6. Other(Incld) NCCF'!Z1104</f>
        <v>0</v>
      </c>
      <c r="AA1104" s="413">
        <f>'2. CAD NCCF'!AA1104+'3. USD NCCF'!AA1104+'4. EUR NCCF'!AA1104+'5. GBP NCCF'!AA1104+'6. Other(Incld) NCCF'!AA1104</f>
        <v>0</v>
      </c>
      <c r="AB1104" s="413">
        <f>'2. CAD NCCF'!AB1104+'3. USD NCCF'!AB1104+'4. EUR NCCF'!AB1104+'5. GBP NCCF'!AB1104+'6. Other(Incld) NCCF'!AB1104</f>
        <v>0</v>
      </c>
      <c r="AC1104" s="400">
        <f>'2. CAD NCCF'!AC1104+'3. USD NCCF'!AC1104+'4. EUR NCCF'!AC1104+'5. GBP NCCF'!AC1104+'6. Other(Incld) NCCF'!AC1104</f>
        <v>0</v>
      </c>
      <c r="AD1104" s="854"/>
      <c r="AE1104" s="855"/>
      <c r="AF1104" s="856"/>
    </row>
    <row r="1105" spans="1:32" ht="15" customHeight="1" outlineLevel="1" x14ac:dyDescent="0.2">
      <c r="A1105" s="222">
        <v>326</v>
      </c>
      <c r="B1105" s="499"/>
      <c r="C1105" s="865" t="str">
        <f>'2. CAD NCCF'!C1105:AF1105</f>
        <v xml:space="preserve">Repo and securities lent </v>
      </c>
      <c r="D1105" s="866"/>
      <c r="E1105" s="866"/>
      <c r="F1105" s="866"/>
      <c r="G1105" s="866"/>
      <c r="H1105" s="866"/>
      <c r="I1105" s="866"/>
      <c r="J1105" s="866"/>
      <c r="K1105" s="866"/>
      <c r="L1105" s="866"/>
      <c r="M1105" s="866"/>
      <c r="N1105" s="866"/>
      <c r="O1105" s="866"/>
      <c r="P1105" s="866"/>
      <c r="Q1105" s="866"/>
      <c r="R1105" s="866"/>
      <c r="S1105" s="866"/>
      <c r="T1105" s="866"/>
      <c r="U1105" s="866"/>
      <c r="V1105" s="866"/>
      <c r="W1105" s="866"/>
      <c r="X1105" s="866"/>
      <c r="Y1105" s="866"/>
      <c r="Z1105" s="866"/>
      <c r="AA1105" s="866"/>
      <c r="AB1105" s="866"/>
      <c r="AC1105" s="866"/>
      <c r="AD1105" s="866"/>
      <c r="AE1105" s="866"/>
      <c r="AF1105" s="867"/>
    </row>
    <row r="1106" spans="1:32" ht="15" outlineLevel="1" x14ac:dyDescent="0.2">
      <c r="A1106" s="222">
        <v>232</v>
      </c>
      <c r="B1106" s="499"/>
      <c r="C1106" s="244"/>
      <c r="D1106" s="874" t="str">
        <f>'2. CAD NCCF'!D1106:AF1106</f>
        <v>Government securities (GS)</v>
      </c>
      <c r="E1106" s="875"/>
      <c r="F1106" s="875"/>
      <c r="G1106" s="875"/>
      <c r="H1106" s="875"/>
      <c r="I1106" s="875"/>
      <c r="J1106" s="875"/>
      <c r="K1106" s="875"/>
      <c r="L1106" s="875"/>
      <c r="M1106" s="875"/>
      <c r="N1106" s="875"/>
      <c r="O1106" s="875"/>
      <c r="P1106" s="875"/>
      <c r="Q1106" s="875"/>
      <c r="R1106" s="875"/>
      <c r="S1106" s="875"/>
      <c r="T1106" s="875"/>
      <c r="U1106" s="875"/>
      <c r="V1106" s="875"/>
      <c r="W1106" s="875"/>
      <c r="X1106" s="875"/>
      <c r="Y1106" s="875"/>
      <c r="Z1106" s="875"/>
      <c r="AA1106" s="875"/>
      <c r="AB1106" s="875"/>
      <c r="AC1106" s="875"/>
      <c r="AD1106" s="936"/>
      <c r="AE1106" s="936"/>
      <c r="AF1106" s="937"/>
    </row>
    <row r="1107" spans="1:32" ht="15" outlineLevel="1" x14ac:dyDescent="0.2">
      <c r="A1107" s="222">
        <v>233</v>
      </c>
      <c r="B1107" s="499"/>
      <c r="C1107" s="244"/>
      <c r="D1107" s="467"/>
      <c r="E1107" s="877" t="str">
        <f>'2. CAD NCCF'!E1107:L1107</f>
        <v>High rated GS</v>
      </c>
      <c r="F1107" s="878"/>
      <c r="G1107" s="878"/>
      <c r="H1107" s="878"/>
      <c r="I1107" s="878"/>
      <c r="J1107" s="878"/>
      <c r="K1107" s="878"/>
      <c r="L1107" s="879"/>
      <c r="M1107" s="399">
        <f>SUBTOTAL(9,M1108:M1111)</f>
        <v>0</v>
      </c>
      <c r="N1107" s="402">
        <f t="shared" ref="N1107:AC1107" si="1445">SUBTOTAL(9,N1108:N1111)</f>
        <v>0</v>
      </c>
      <c r="O1107" s="406">
        <f t="shared" si="1445"/>
        <v>0</v>
      </c>
      <c r="P1107" s="405">
        <f t="shared" si="1445"/>
        <v>0</v>
      </c>
      <c r="Q1107" s="407">
        <f t="shared" si="1445"/>
        <v>0</v>
      </c>
      <c r="R1107" s="402">
        <f t="shared" si="1445"/>
        <v>0</v>
      </c>
      <c r="S1107" s="406">
        <f t="shared" si="1445"/>
        <v>0</v>
      </c>
      <c r="T1107" s="405">
        <f t="shared" si="1445"/>
        <v>0</v>
      </c>
      <c r="U1107" s="405">
        <f t="shared" si="1445"/>
        <v>0</v>
      </c>
      <c r="V1107" s="405">
        <f t="shared" si="1445"/>
        <v>0</v>
      </c>
      <c r="W1107" s="405">
        <f t="shared" si="1445"/>
        <v>0</v>
      </c>
      <c r="X1107" s="405">
        <f t="shared" si="1445"/>
        <v>0</v>
      </c>
      <c r="Y1107" s="405">
        <f t="shared" si="1445"/>
        <v>0</v>
      </c>
      <c r="Z1107" s="405">
        <f t="shared" si="1445"/>
        <v>0</v>
      </c>
      <c r="AA1107" s="405">
        <f t="shared" si="1445"/>
        <v>0</v>
      </c>
      <c r="AB1107" s="403">
        <f t="shared" si="1445"/>
        <v>0</v>
      </c>
      <c r="AC1107" s="407">
        <f t="shared" si="1445"/>
        <v>0</v>
      </c>
      <c r="AD1107" s="851"/>
      <c r="AE1107" s="852"/>
      <c r="AF1107" s="853"/>
    </row>
    <row r="1108" spans="1:32" ht="15" outlineLevel="1" x14ac:dyDescent="0.2">
      <c r="A1108" s="222">
        <v>234</v>
      </c>
      <c r="B1108" s="499"/>
      <c r="C1108" s="244"/>
      <c r="D1108" s="467"/>
      <c r="E1108" s="476"/>
      <c r="F1108" s="880" t="str">
        <f>'2. CAD NCCF'!F1108:L1108</f>
        <v xml:space="preserve">Sovereigh &amp; central bank GS </v>
      </c>
      <c r="G1108" s="881"/>
      <c r="H1108" s="881"/>
      <c r="I1108" s="881"/>
      <c r="J1108" s="881"/>
      <c r="K1108" s="881"/>
      <c r="L1108" s="882"/>
      <c r="M1108" s="400">
        <f>'2. CAD NCCF'!M1108+'3. USD NCCF'!M1108+'4. EUR NCCF'!M1108+'5. GBP NCCF'!M1108+'6. Other(Incld) NCCF'!M1108</f>
        <v>0</v>
      </c>
      <c r="N1108" s="411">
        <f>'2. CAD NCCF'!N1108+'3. USD NCCF'!N1108+'4. EUR NCCF'!N1108+'5. GBP NCCF'!N1108+'6. Other(Incld) NCCF'!N1108</f>
        <v>0</v>
      </c>
      <c r="O1108" s="414">
        <f>'2. CAD NCCF'!O1108+'3. USD NCCF'!O1108+'4. EUR NCCF'!O1108+'5. GBP NCCF'!O1108+'6. Other(Incld) NCCF'!O1108</f>
        <v>0</v>
      </c>
      <c r="P1108" s="414">
        <f>'2. CAD NCCF'!P1108+'3. USD NCCF'!P1108+'4. EUR NCCF'!P1108+'5. GBP NCCF'!P1108+'6. Other(Incld) NCCF'!P1108</f>
        <v>0</v>
      </c>
      <c r="Q1108" s="415">
        <f>'2. CAD NCCF'!Q1108+'3. USD NCCF'!Q1108+'4. EUR NCCF'!Q1108+'5. GBP NCCF'!Q1108+'6. Other(Incld) NCCF'!Q1108</f>
        <v>0</v>
      </c>
      <c r="R1108" s="411">
        <f>'2. CAD NCCF'!R1108+'3. USD NCCF'!R1108+'4. EUR NCCF'!R1108+'5. GBP NCCF'!R1108+'6. Other(Incld) NCCF'!R1108</f>
        <v>0</v>
      </c>
      <c r="S1108" s="413">
        <f>'2. CAD NCCF'!S1108+'3. USD NCCF'!S1108+'4. EUR NCCF'!S1108+'5. GBP NCCF'!S1108+'6. Other(Incld) NCCF'!S1108</f>
        <v>0</v>
      </c>
      <c r="T1108" s="413">
        <f>'2. CAD NCCF'!T1108+'3. USD NCCF'!T1108+'4. EUR NCCF'!T1108+'5. GBP NCCF'!T1108+'6. Other(Incld) NCCF'!T1108</f>
        <v>0</v>
      </c>
      <c r="U1108" s="413">
        <f>'2. CAD NCCF'!U1108+'3. USD NCCF'!U1108+'4. EUR NCCF'!U1108+'5. GBP NCCF'!U1108+'6. Other(Incld) NCCF'!U1108</f>
        <v>0</v>
      </c>
      <c r="V1108" s="413">
        <f>'2. CAD NCCF'!V1108+'3. USD NCCF'!V1108+'4. EUR NCCF'!V1108+'5. GBP NCCF'!V1108+'6. Other(Incld) NCCF'!V1108</f>
        <v>0</v>
      </c>
      <c r="W1108" s="413">
        <f>'2. CAD NCCF'!W1108+'3. USD NCCF'!W1108+'4. EUR NCCF'!W1108+'5. GBP NCCF'!W1108+'6. Other(Incld) NCCF'!W1108</f>
        <v>0</v>
      </c>
      <c r="X1108" s="414">
        <f>'2. CAD NCCF'!X1108+'3. USD NCCF'!X1108+'4. EUR NCCF'!X1108+'5. GBP NCCF'!X1108+'6. Other(Incld) NCCF'!X1108</f>
        <v>0</v>
      </c>
      <c r="Y1108" s="413">
        <f>'2. CAD NCCF'!Y1108+'3. USD NCCF'!Y1108+'4. EUR NCCF'!Y1108+'5. GBP NCCF'!Y1108+'6. Other(Incld) NCCF'!Y1108</f>
        <v>0</v>
      </c>
      <c r="Z1108" s="413">
        <f>'2. CAD NCCF'!Z1108+'3. USD NCCF'!Z1108+'4. EUR NCCF'!Z1108+'5. GBP NCCF'!Z1108+'6. Other(Incld) NCCF'!Z1108</f>
        <v>0</v>
      </c>
      <c r="AA1108" s="413">
        <f>'2. CAD NCCF'!AA1108+'3. USD NCCF'!AA1108+'4. EUR NCCF'!AA1108+'5. GBP NCCF'!AA1108+'6. Other(Incld) NCCF'!AA1108</f>
        <v>0</v>
      </c>
      <c r="AB1108" s="413">
        <f>'2. CAD NCCF'!AB1108+'3. USD NCCF'!AB1108+'4. EUR NCCF'!AB1108+'5. GBP NCCF'!AB1108+'6. Other(Incld) NCCF'!AB1108</f>
        <v>0</v>
      </c>
      <c r="AC1108" s="400">
        <f>'2. CAD NCCF'!AC1108+'3. USD NCCF'!AC1108+'4. EUR NCCF'!AC1108+'5. GBP NCCF'!AC1108+'6. Other(Incld) NCCF'!AC1108</f>
        <v>0</v>
      </c>
      <c r="AD1108" s="854"/>
      <c r="AE1108" s="855"/>
      <c r="AF1108" s="856"/>
    </row>
    <row r="1109" spans="1:32" ht="15" customHeight="1" outlineLevel="1" x14ac:dyDescent="0.2">
      <c r="A1109" s="222">
        <v>235</v>
      </c>
      <c r="B1109" s="499"/>
      <c r="C1109" s="244"/>
      <c r="D1109" s="467"/>
      <c r="E1109" s="476"/>
      <c r="F1109" s="880" t="str">
        <f>'2. CAD NCCF'!F1109:L1109</f>
        <v>State, provincial &amp; agency GS</v>
      </c>
      <c r="G1109" s="881"/>
      <c r="H1109" s="881"/>
      <c r="I1109" s="881"/>
      <c r="J1109" s="881"/>
      <c r="K1109" s="881"/>
      <c r="L1109" s="882"/>
      <c r="M1109" s="400">
        <f>'2. CAD NCCF'!M1109+'3. USD NCCF'!M1109+'4. EUR NCCF'!M1109+'5. GBP NCCF'!M1109+'6. Other(Incld) NCCF'!M1109</f>
        <v>0</v>
      </c>
      <c r="N1109" s="411">
        <f>'2. CAD NCCF'!N1109+'3. USD NCCF'!N1109+'4. EUR NCCF'!N1109+'5. GBP NCCF'!N1109+'6. Other(Incld) NCCF'!N1109</f>
        <v>0</v>
      </c>
      <c r="O1109" s="414">
        <f>'2. CAD NCCF'!O1109+'3. USD NCCF'!O1109+'4. EUR NCCF'!O1109+'5. GBP NCCF'!O1109+'6. Other(Incld) NCCF'!O1109</f>
        <v>0</v>
      </c>
      <c r="P1109" s="414">
        <f>'2. CAD NCCF'!P1109+'3. USD NCCF'!P1109+'4. EUR NCCF'!P1109+'5. GBP NCCF'!P1109+'6. Other(Incld) NCCF'!P1109</f>
        <v>0</v>
      </c>
      <c r="Q1109" s="415">
        <f>'2. CAD NCCF'!Q1109+'3. USD NCCF'!Q1109+'4. EUR NCCF'!Q1109+'5. GBP NCCF'!Q1109+'6. Other(Incld) NCCF'!Q1109</f>
        <v>0</v>
      </c>
      <c r="R1109" s="411">
        <f>'2. CAD NCCF'!R1109+'3. USD NCCF'!R1109+'4. EUR NCCF'!R1109+'5. GBP NCCF'!R1109+'6. Other(Incld) NCCF'!R1109</f>
        <v>0</v>
      </c>
      <c r="S1109" s="413">
        <f>'2. CAD NCCF'!S1109+'3. USD NCCF'!S1109+'4. EUR NCCF'!S1109+'5. GBP NCCF'!S1109+'6. Other(Incld) NCCF'!S1109</f>
        <v>0</v>
      </c>
      <c r="T1109" s="413">
        <f>'2. CAD NCCF'!T1109+'3. USD NCCF'!T1109+'4. EUR NCCF'!T1109+'5. GBP NCCF'!T1109+'6. Other(Incld) NCCF'!T1109</f>
        <v>0</v>
      </c>
      <c r="U1109" s="413">
        <f>'2. CAD NCCF'!U1109+'3. USD NCCF'!U1109+'4. EUR NCCF'!U1109+'5. GBP NCCF'!U1109+'6. Other(Incld) NCCF'!U1109</f>
        <v>0</v>
      </c>
      <c r="V1109" s="413">
        <f>'2. CAD NCCF'!V1109+'3. USD NCCF'!V1109+'4. EUR NCCF'!V1109+'5. GBP NCCF'!V1109+'6. Other(Incld) NCCF'!V1109</f>
        <v>0</v>
      </c>
      <c r="W1109" s="413">
        <f>'2. CAD NCCF'!W1109+'3. USD NCCF'!W1109+'4. EUR NCCF'!W1109+'5. GBP NCCF'!W1109+'6. Other(Incld) NCCF'!W1109</f>
        <v>0</v>
      </c>
      <c r="X1109" s="414">
        <f>'2. CAD NCCF'!X1109+'3. USD NCCF'!X1109+'4. EUR NCCF'!X1109+'5. GBP NCCF'!X1109+'6. Other(Incld) NCCF'!X1109</f>
        <v>0</v>
      </c>
      <c r="Y1109" s="413">
        <f>'2. CAD NCCF'!Y1109+'3. USD NCCF'!Y1109+'4. EUR NCCF'!Y1109+'5. GBP NCCF'!Y1109+'6. Other(Incld) NCCF'!Y1109</f>
        <v>0</v>
      </c>
      <c r="Z1109" s="413">
        <f>'2. CAD NCCF'!Z1109+'3. USD NCCF'!Z1109+'4. EUR NCCF'!Z1109+'5. GBP NCCF'!Z1109+'6. Other(Incld) NCCF'!Z1109</f>
        <v>0</v>
      </c>
      <c r="AA1109" s="413">
        <f>'2. CAD NCCF'!AA1109+'3. USD NCCF'!AA1109+'4. EUR NCCF'!AA1109+'5. GBP NCCF'!AA1109+'6. Other(Incld) NCCF'!AA1109</f>
        <v>0</v>
      </c>
      <c r="AB1109" s="413">
        <f>'2. CAD NCCF'!AB1109+'3. USD NCCF'!AB1109+'4. EUR NCCF'!AB1109+'5. GBP NCCF'!AB1109+'6. Other(Incld) NCCF'!AB1109</f>
        <v>0</v>
      </c>
      <c r="AC1109" s="400">
        <f>'2. CAD NCCF'!AC1109+'3. USD NCCF'!AC1109+'4. EUR NCCF'!AC1109+'5. GBP NCCF'!AC1109+'6. Other(Incld) NCCF'!AC1109</f>
        <v>0</v>
      </c>
      <c r="AD1109" s="854"/>
      <c r="AE1109" s="855"/>
      <c r="AF1109" s="856"/>
    </row>
    <row r="1110" spans="1:32" ht="15" customHeight="1" outlineLevel="1" x14ac:dyDescent="0.2">
      <c r="A1110" s="222">
        <v>236</v>
      </c>
      <c r="B1110" s="499"/>
      <c r="C1110" s="244"/>
      <c r="D1110" s="257"/>
      <c r="E1110" s="258"/>
      <c r="F1110" s="880" t="str">
        <f>'2. CAD NCCF'!F1110:L1110</f>
        <v>State municipal GS</v>
      </c>
      <c r="G1110" s="881"/>
      <c r="H1110" s="881"/>
      <c r="I1110" s="881"/>
      <c r="J1110" s="881"/>
      <c r="K1110" s="881"/>
      <c r="L1110" s="882"/>
      <c r="M1110" s="400">
        <f>'2. CAD NCCF'!M1110+'3. USD NCCF'!M1110+'4. EUR NCCF'!M1110+'5. GBP NCCF'!M1110+'6. Other(Incld) NCCF'!M1110</f>
        <v>0</v>
      </c>
      <c r="N1110" s="411">
        <f>'2. CAD NCCF'!N1110+'3. USD NCCF'!N1110+'4. EUR NCCF'!N1110+'5. GBP NCCF'!N1110+'6. Other(Incld) NCCF'!N1110</f>
        <v>0</v>
      </c>
      <c r="O1110" s="414">
        <f>'2. CAD NCCF'!O1110+'3. USD NCCF'!O1110+'4. EUR NCCF'!O1110+'5. GBP NCCF'!O1110+'6. Other(Incld) NCCF'!O1110</f>
        <v>0</v>
      </c>
      <c r="P1110" s="414">
        <f>'2. CAD NCCF'!P1110+'3. USD NCCF'!P1110+'4. EUR NCCF'!P1110+'5. GBP NCCF'!P1110+'6. Other(Incld) NCCF'!P1110</f>
        <v>0</v>
      </c>
      <c r="Q1110" s="415">
        <f>'2. CAD NCCF'!Q1110+'3. USD NCCF'!Q1110+'4. EUR NCCF'!Q1110+'5. GBP NCCF'!Q1110+'6. Other(Incld) NCCF'!Q1110</f>
        <v>0</v>
      </c>
      <c r="R1110" s="411">
        <f>'2. CAD NCCF'!R1110+'3. USD NCCF'!R1110+'4. EUR NCCF'!R1110+'5. GBP NCCF'!R1110+'6. Other(Incld) NCCF'!R1110</f>
        <v>0</v>
      </c>
      <c r="S1110" s="413">
        <f>'2. CAD NCCF'!S1110+'3. USD NCCF'!S1110+'4. EUR NCCF'!S1110+'5. GBP NCCF'!S1110+'6. Other(Incld) NCCF'!S1110</f>
        <v>0</v>
      </c>
      <c r="T1110" s="413">
        <f>'2. CAD NCCF'!T1110+'3. USD NCCF'!T1110+'4. EUR NCCF'!T1110+'5. GBP NCCF'!T1110+'6. Other(Incld) NCCF'!T1110</f>
        <v>0</v>
      </c>
      <c r="U1110" s="413">
        <f>'2. CAD NCCF'!U1110+'3. USD NCCF'!U1110+'4. EUR NCCF'!U1110+'5. GBP NCCF'!U1110+'6. Other(Incld) NCCF'!U1110</f>
        <v>0</v>
      </c>
      <c r="V1110" s="413">
        <f>'2. CAD NCCF'!V1110+'3. USD NCCF'!V1110+'4. EUR NCCF'!V1110+'5. GBP NCCF'!V1110+'6. Other(Incld) NCCF'!V1110</f>
        <v>0</v>
      </c>
      <c r="W1110" s="413">
        <f>'2. CAD NCCF'!W1110+'3. USD NCCF'!W1110+'4. EUR NCCF'!W1110+'5. GBP NCCF'!W1110+'6. Other(Incld) NCCF'!W1110</f>
        <v>0</v>
      </c>
      <c r="X1110" s="414">
        <f>'2. CAD NCCF'!X1110+'3. USD NCCF'!X1110+'4. EUR NCCF'!X1110+'5. GBP NCCF'!X1110+'6. Other(Incld) NCCF'!X1110</f>
        <v>0</v>
      </c>
      <c r="Y1110" s="413">
        <f>'2. CAD NCCF'!Y1110+'3. USD NCCF'!Y1110+'4. EUR NCCF'!Y1110+'5. GBP NCCF'!Y1110+'6. Other(Incld) NCCF'!Y1110</f>
        <v>0</v>
      </c>
      <c r="Z1110" s="413">
        <f>'2. CAD NCCF'!Z1110+'3. USD NCCF'!Z1110+'4. EUR NCCF'!Z1110+'5. GBP NCCF'!Z1110+'6. Other(Incld) NCCF'!Z1110</f>
        <v>0</v>
      </c>
      <c r="AA1110" s="413">
        <f>'2. CAD NCCF'!AA1110+'3. USD NCCF'!AA1110+'4. EUR NCCF'!AA1110+'5. GBP NCCF'!AA1110+'6. Other(Incld) NCCF'!AA1110</f>
        <v>0</v>
      </c>
      <c r="AB1110" s="413">
        <f>'2. CAD NCCF'!AB1110+'3. USD NCCF'!AB1110+'4. EUR NCCF'!AB1110+'5. GBP NCCF'!AB1110+'6. Other(Incld) NCCF'!AB1110</f>
        <v>0</v>
      </c>
      <c r="AC1110" s="400">
        <f>'2. CAD NCCF'!AC1110+'3. USD NCCF'!AC1110+'4. EUR NCCF'!AC1110+'5. GBP NCCF'!AC1110+'6. Other(Incld) NCCF'!AC1110</f>
        <v>0</v>
      </c>
      <c r="AD1110" s="854"/>
      <c r="AE1110" s="855"/>
      <c r="AF1110" s="856"/>
    </row>
    <row r="1111" spans="1:32" ht="15" customHeight="1" outlineLevel="1" x14ac:dyDescent="0.2">
      <c r="A1111" s="222">
        <v>237</v>
      </c>
      <c r="B1111" s="499"/>
      <c r="C1111" s="244"/>
      <c r="D1111" s="467"/>
      <c r="E1111" s="254"/>
      <c r="F1111" s="880" t="str">
        <f>'2. CAD NCCF'!F1111:L1111</f>
        <v>Supranational and multilateral development bank GS</v>
      </c>
      <c r="G1111" s="881"/>
      <c r="H1111" s="881"/>
      <c r="I1111" s="881"/>
      <c r="J1111" s="881"/>
      <c r="K1111" s="881"/>
      <c r="L1111" s="882"/>
      <c r="M1111" s="400">
        <f>'2. CAD NCCF'!M1111+'3. USD NCCF'!M1111+'4. EUR NCCF'!M1111+'5. GBP NCCF'!M1111+'6. Other(Incld) NCCF'!M1111</f>
        <v>0</v>
      </c>
      <c r="N1111" s="411">
        <f>'2. CAD NCCF'!N1111+'3. USD NCCF'!N1111+'4. EUR NCCF'!N1111+'5. GBP NCCF'!N1111+'6. Other(Incld) NCCF'!N1111</f>
        <v>0</v>
      </c>
      <c r="O1111" s="414">
        <f>'2. CAD NCCF'!O1111+'3. USD NCCF'!O1111+'4. EUR NCCF'!O1111+'5. GBP NCCF'!O1111+'6. Other(Incld) NCCF'!O1111</f>
        <v>0</v>
      </c>
      <c r="P1111" s="414">
        <f>'2. CAD NCCF'!P1111+'3. USD NCCF'!P1111+'4. EUR NCCF'!P1111+'5. GBP NCCF'!P1111+'6. Other(Incld) NCCF'!P1111</f>
        <v>0</v>
      </c>
      <c r="Q1111" s="415">
        <f>'2. CAD NCCF'!Q1111+'3. USD NCCF'!Q1111+'4. EUR NCCF'!Q1111+'5. GBP NCCF'!Q1111+'6. Other(Incld) NCCF'!Q1111</f>
        <v>0</v>
      </c>
      <c r="R1111" s="411">
        <f>'2. CAD NCCF'!R1111+'3. USD NCCF'!R1111+'4. EUR NCCF'!R1111+'5. GBP NCCF'!R1111+'6. Other(Incld) NCCF'!R1111</f>
        <v>0</v>
      </c>
      <c r="S1111" s="413">
        <f>'2. CAD NCCF'!S1111+'3. USD NCCF'!S1111+'4. EUR NCCF'!S1111+'5. GBP NCCF'!S1111+'6. Other(Incld) NCCF'!S1111</f>
        <v>0</v>
      </c>
      <c r="T1111" s="413">
        <f>'2. CAD NCCF'!T1111+'3. USD NCCF'!T1111+'4. EUR NCCF'!T1111+'5. GBP NCCF'!T1111+'6. Other(Incld) NCCF'!T1111</f>
        <v>0</v>
      </c>
      <c r="U1111" s="413">
        <f>'2. CAD NCCF'!U1111+'3. USD NCCF'!U1111+'4. EUR NCCF'!U1111+'5. GBP NCCF'!U1111+'6. Other(Incld) NCCF'!U1111</f>
        <v>0</v>
      </c>
      <c r="V1111" s="413">
        <f>'2. CAD NCCF'!V1111+'3. USD NCCF'!V1111+'4. EUR NCCF'!V1111+'5. GBP NCCF'!V1111+'6. Other(Incld) NCCF'!V1111</f>
        <v>0</v>
      </c>
      <c r="W1111" s="413">
        <f>'2. CAD NCCF'!W1111+'3. USD NCCF'!W1111+'4. EUR NCCF'!W1111+'5. GBP NCCF'!W1111+'6. Other(Incld) NCCF'!W1111</f>
        <v>0</v>
      </c>
      <c r="X1111" s="414">
        <f>'2. CAD NCCF'!X1111+'3. USD NCCF'!X1111+'4. EUR NCCF'!X1111+'5. GBP NCCF'!X1111+'6. Other(Incld) NCCF'!X1111</f>
        <v>0</v>
      </c>
      <c r="Y1111" s="413">
        <f>'2. CAD NCCF'!Y1111+'3. USD NCCF'!Y1111+'4. EUR NCCF'!Y1111+'5. GBP NCCF'!Y1111+'6. Other(Incld) NCCF'!Y1111</f>
        <v>0</v>
      </c>
      <c r="Z1111" s="413">
        <f>'2. CAD NCCF'!Z1111+'3. USD NCCF'!Z1111+'4. EUR NCCF'!Z1111+'5. GBP NCCF'!Z1111+'6. Other(Incld) NCCF'!Z1111</f>
        <v>0</v>
      </c>
      <c r="AA1111" s="413">
        <f>'2. CAD NCCF'!AA1111+'3. USD NCCF'!AA1111+'4. EUR NCCF'!AA1111+'5. GBP NCCF'!AA1111+'6. Other(Incld) NCCF'!AA1111</f>
        <v>0</v>
      </c>
      <c r="AB1111" s="413">
        <f>'2. CAD NCCF'!AB1111+'3. USD NCCF'!AB1111+'4. EUR NCCF'!AB1111+'5. GBP NCCF'!AB1111+'6. Other(Incld) NCCF'!AB1111</f>
        <v>0</v>
      </c>
      <c r="AC1111" s="400">
        <f>'2. CAD NCCF'!AC1111+'3. USD NCCF'!AC1111+'4. EUR NCCF'!AC1111+'5. GBP NCCF'!AC1111+'6. Other(Incld) NCCF'!AC1111</f>
        <v>0</v>
      </c>
      <c r="AD1111" s="854"/>
      <c r="AE1111" s="855"/>
      <c r="AF1111" s="856"/>
    </row>
    <row r="1112" spans="1:32" ht="15" outlineLevel="1" x14ac:dyDescent="0.2">
      <c r="A1112" s="222">
        <v>238</v>
      </c>
      <c r="B1112" s="499"/>
      <c r="C1112" s="244"/>
      <c r="D1112" s="475"/>
      <c r="E1112" s="877" t="str">
        <f>'2. CAD NCCF'!E1112:L1112</f>
        <v>Medium rated GS</v>
      </c>
      <c r="F1112" s="878"/>
      <c r="G1112" s="878"/>
      <c r="H1112" s="878"/>
      <c r="I1112" s="878"/>
      <c r="J1112" s="878"/>
      <c r="K1112" s="878"/>
      <c r="L1112" s="879"/>
      <c r="M1112" s="399">
        <f>SUBTOTAL(9,M1113:M1116)</f>
        <v>0</v>
      </c>
      <c r="N1112" s="402">
        <f t="shared" ref="N1112:AC1112" si="1446">SUBTOTAL(9,N1113:N1116)</f>
        <v>0</v>
      </c>
      <c r="O1112" s="406">
        <f t="shared" si="1446"/>
        <v>0</v>
      </c>
      <c r="P1112" s="405">
        <f t="shared" si="1446"/>
        <v>0</v>
      </c>
      <c r="Q1112" s="407">
        <f t="shared" si="1446"/>
        <v>0</v>
      </c>
      <c r="R1112" s="402">
        <f t="shared" si="1446"/>
        <v>0</v>
      </c>
      <c r="S1112" s="406">
        <f t="shared" si="1446"/>
        <v>0</v>
      </c>
      <c r="T1112" s="405">
        <f t="shared" si="1446"/>
        <v>0</v>
      </c>
      <c r="U1112" s="405">
        <f t="shared" si="1446"/>
        <v>0</v>
      </c>
      <c r="V1112" s="405">
        <f t="shared" si="1446"/>
        <v>0</v>
      </c>
      <c r="W1112" s="405">
        <f t="shared" si="1446"/>
        <v>0</v>
      </c>
      <c r="X1112" s="405">
        <f t="shared" si="1446"/>
        <v>0</v>
      </c>
      <c r="Y1112" s="405">
        <f t="shared" si="1446"/>
        <v>0</v>
      </c>
      <c r="Z1112" s="405">
        <f t="shared" si="1446"/>
        <v>0</v>
      </c>
      <c r="AA1112" s="405">
        <f t="shared" si="1446"/>
        <v>0</v>
      </c>
      <c r="AB1112" s="403">
        <f t="shared" si="1446"/>
        <v>0</v>
      </c>
      <c r="AC1112" s="407">
        <f t="shared" si="1446"/>
        <v>0</v>
      </c>
      <c r="AD1112" s="854"/>
      <c r="AE1112" s="855"/>
      <c r="AF1112" s="856"/>
    </row>
    <row r="1113" spans="1:32" ht="15" outlineLevel="1" x14ac:dyDescent="0.2">
      <c r="A1113" s="222">
        <v>239</v>
      </c>
      <c r="B1113" s="499"/>
      <c r="C1113" s="244"/>
      <c r="D1113" s="483"/>
      <c r="E1113" s="483"/>
      <c r="F1113" s="880" t="str">
        <f>'2. CAD NCCF'!F1113:L1113</f>
        <v xml:space="preserve">Sovereigh &amp; central bank GS </v>
      </c>
      <c r="G1113" s="881"/>
      <c r="H1113" s="881"/>
      <c r="I1113" s="881"/>
      <c r="J1113" s="881"/>
      <c r="K1113" s="881"/>
      <c r="L1113" s="882"/>
      <c r="M1113" s="400">
        <f>'2. CAD NCCF'!M1113+'3. USD NCCF'!M1113+'4. EUR NCCF'!M1113+'5. GBP NCCF'!M1113+'6. Other(Incld) NCCF'!M1113</f>
        <v>0</v>
      </c>
      <c r="N1113" s="411">
        <f>'2. CAD NCCF'!N1113+'3. USD NCCF'!N1113+'4. EUR NCCF'!N1113+'5. GBP NCCF'!N1113+'6. Other(Incld) NCCF'!N1113</f>
        <v>0</v>
      </c>
      <c r="O1113" s="414">
        <f>'2. CAD NCCF'!O1113+'3. USD NCCF'!O1113+'4. EUR NCCF'!O1113+'5. GBP NCCF'!O1113+'6. Other(Incld) NCCF'!O1113</f>
        <v>0</v>
      </c>
      <c r="P1113" s="414">
        <f>'2. CAD NCCF'!P1113+'3. USD NCCF'!P1113+'4. EUR NCCF'!P1113+'5. GBP NCCF'!P1113+'6. Other(Incld) NCCF'!P1113</f>
        <v>0</v>
      </c>
      <c r="Q1113" s="415">
        <f>'2. CAD NCCF'!Q1113+'3. USD NCCF'!Q1113+'4. EUR NCCF'!Q1113+'5. GBP NCCF'!Q1113+'6. Other(Incld) NCCF'!Q1113</f>
        <v>0</v>
      </c>
      <c r="R1113" s="411">
        <f>'2. CAD NCCF'!R1113+'3. USD NCCF'!R1113+'4. EUR NCCF'!R1113+'5. GBP NCCF'!R1113+'6. Other(Incld) NCCF'!R1113</f>
        <v>0</v>
      </c>
      <c r="S1113" s="413">
        <f>'2. CAD NCCF'!S1113+'3. USD NCCF'!S1113+'4. EUR NCCF'!S1113+'5. GBP NCCF'!S1113+'6. Other(Incld) NCCF'!S1113</f>
        <v>0</v>
      </c>
      <c r="T1113" s="413">
        <f>'2. CAD NCCF'!T1113+'3. USD NCCF'!T1113+'4. EUR NCCF'!T1113+'5. GBP NCCF'!T1113+'6. Other(Incld) NCCF'!T1113</f>
        <v>0</v>
      </c>
      <c r="U1113" s="413">
        <f>'2. CAD NCCF'!U1113+'3. USD NCCF'!U1113+'4. EUR NCCF'!U1113+'5. GBP NCCF'!U1113+'6. Other(Incld) NCCF'!U1113</f>
        <v>0</v>
      </c>
      <c r="V1113" s="413">
        <f>'2. CAD NCCF'!V1113+'3. USD NCCF'!V1113+'4. EUR NCCF'!V1113+'5. GBP NCCF'!V1113+'6. Other(Incld) NCCF'!V1113</f>
        <v>0</v>
      </c>
      <c r="W1113" s="413">
        <f>'2. CAD NCCF'!W1113+'3. USD NCCF'!W1113+'4. EUR NCCF'!W1113+'5. GBP NCCF'!W1113+'6. Other(Incld) NCCF'!W1113</f>
        <v>0</v>
      </c>
      <c r="X1113" s="414">
        <f>'2. CAD NCCF'!X1113+'3. USD NCCF'!X1113+'4. EUR NCCF'!X1113+'5. GBP NCCF'!X1113+'6. Other(Incld) NCCF'!X1113</f>
        <v>0</v>
      </c>
      <c r="Y1113" s="413">
        <f>'2. CAD NCCF'!Y1113+'3. USD NCCF'!Y1113+'4. EUR NCCF'!Y1113+'5. GBP NCCF'!Y1113+'6. Other(Incld) NCCF'!Y1113</f>
        <v>0</v>
      </c>
      <c r="Z1113" s="413">
        <f>'2. CAD NCCF'!Z1113+'3. USD NCCF'!Z1113+'4. EUR NCCF'!Z1113+'5. GBP NCCF'!Z1113+'6. Other(Incld) NCCF'!Z1113</f>
        <v>0</v>
      </c>
      <c r="AA1113" s="413">
        <f>'2. CAD NCCF'!AA1113+'3. USD NCCF'!AA1113+'4. EUR NCCF'!AA1113+'5. GBP NCCF'!AA1113+'6. Other(Incld) NCCF'!AA1113</f>
        <v>0</v>
      </c>
      <c r="AB1113" s="413">
        <f>'2. CAD NCCF'!AB1113+'3. USD NCCF'!AB1113+'4. EUR NCCF'!AB1113+'5. GBP NCCF'!AB1113+'6. Other(Incld) NCCF'!AB1113</f>
        <v>0</v>
      </c>
      <c r="AC1113" s="400">
        <f>'2. CAD NCCF'!AC1113+'3. USD NCCF'!AC1113+'4. EUR NCCF'!AC1113+'5. GBP NCCF'!AC1113+'6. Other(Incld) NCCF'!AC1113</f>
        <v>0</v>
      </c>
      <c r="AD1113" s="854"/>
      <c r="AE1113" s="855"/>
      <c r="AF1113" s="856"/>
    </row>
    <row r="1114" spans="1:32" ht="15" customHeight="1" outlineLevel="1" x14ac:dyDescent="0.2">
      <c r="A1114" s="222">
        <v>240</v>
      </c>
      <c r="B1114" s="499"/>
      <c r="C1114" s="244"/>
      <c r="D1114" s="483"/>
      <c r="E1114" s="483"/>
      <c r="F1114" s="880" t="str">
        <f>'2. CAD NCCF'!F1114:L1114</f>
        <v>State, provincial &amp; agency GS</v>
      </c>
      <c r="G1114" s="881"/>
      <c r="H1114" s="881"/>
      <c r="I1114" s="881"/>
      <c r="J1114" s="881"/>
      <c r="K1114" s="881"/>
      <c r="L1114" s="882"/>
      <c r="M1114" s="400">
        <f>'2. CAD NCCF'!M1114+'3. USD NCCF'!M1114+'4. EUR NCCF'!M1114+'5. GBP NCCF'!M1114+'6. Other(Incld) NCCF'!M1114</f>
        <v>0</v>
      </c>
      <c r="N1114" s="411">
        <f>'2. CAD NCCF'!N1114+'3. USD NCCF'!N1114+'4. EUR NCCF'!N1114+'5. GBP NCCF'!N1114+'6. Other(Incld) NCCF'!N1114</f>
        <v>0</v>
      </c>
      <c r="O1114" s="414">
        <f>'2. CAD NCCF'!O1114+'3. USD NCCF'!O1114+'4. EUR NCCF'!O1114+'5. GBP NCCF'!O1114+'6. Other(Incld) NCCF'!O1114</f>
        <v>0</v>
      </c>
      <c r="P1114" s="414">
        <f>'2. CAD NCCF'!P1114+'3. USD NCCF'!P1114+'4. EUR NCCF'!P1114+'5. GBP NCCF'!P1114+'6. Other(Incld) NCCF'!P1114</f>
        <v>0</v>
      </c>
      <c r="Q1114" s="415">
        <f>'2. CAD NCCF'!Q1114+'3. USD NCCF'!Q1114+'4. EUR NCCF'!Q1114+'5. GBP NCCF'!Q1114+'6. Other(Incld) NCCF'!Q1114</f>
        <v>0</v>
      </c>
      <c r="R1114" s="411">
        <f>'2. CAD NCCF'!R1114+'3. USD NCCF'!R1114+'4. EUR NCCF'!R1114+'5. GBP NCCF'!R1114+'6. Other(Incld) NCCF'!R1114</f>
        <v>0</v>
      </c>
      <c r="S1114" s="413">
        <f>'2. CAD NCCF'!S1114+'3. USD NCCF'!S1114+'4. EUR NCCF'!S1114+'5. GBP NCCF'!S1114+'6. Other(Incld) NCCF'!S1114</f>
        <v>0</v>
      </c>
      <c r="T1114" s="413">
        <f>'2. CAD NCCF'!T1114+'3. USD NCCF'!T1114+'4. EUR NCCF'!T1114+'5. GBP NCCF'!T1114+'6. Other(Incld) NCCF'!T1114</f>
        <v>0</v>
      </c>
      <c r="U1114" s="413">
        <f>'2. CAD NCCF'!U1114+'3. USD NCCF'!U1114+'4. EUR NCCF'!U1114+'5. GBP NCCF'!U1114+'6. Other(Incld) NCCF'!U1114</f>
        <v>0</v>
      </c>
      <c r="V1114" s="413">
        <f>'2. CAD NCCF'!V1114+'3. USD NCCF'!V1114+'4. EUR NCCF'!V1114+'5. GBP NCCF'!V1114+'6. Other(Incld) NCCF'!V1114</f>
        <v>0</v>
      </c>
      <c r="W1114" s="413">
        <f>'2. CAD NCCF'!W1114+'3. USD NCCF'!W1114+'4. EUR NCCF'!W1114+'5. GBP NCCF'!W1114+'6. Other(Incld) NCCF'!W1114</f>
        <v>0</v>
      </c>
      <c r="X1114" s="414">
        <f>'2. CAD NCCF'!X1114+'3. USD NCCF'!X1114+'4. EUR NCCF'!X1114+'5. GBP NCCF'!X1114+'6. Other(Incld) NCCF'!X1114</f>
        <v>0</v>
      </c>
      <c r="Y1114" s="413">
        <f>'2. CAD NCCF'!Y1114+'3. USD NCCF'!Y1114+'4. EUR NCCF'!Y1114+'5. GBP NCCF'!Y1114+'6. Other(Incld) NCCF'!Y1114</f>
        <v>0</v>
      </c>
      <c r="Z1114" s="413">
        <f>'2. CAD NCCF'!Z1114+'3. USD NCCF'!Z1114+'4. EUR NCCF'!Z1114+'5. GBP NCCF'!Z1114+'6. Other(Incld) NCCF'!Z1114</f>
        <v>0</v>
      </c>
      <c r="AA1114" s="413">
        <f>'2. CAD NCCF'!AA1114+'3. USD NCCF'!AA1114+'4. EUR NCCF'!AA1114+'5. GBP NCCF'!AA1114+'6. Other(Incld) NCCF'!AA1114</f>
        <v>0</v>
      </c>
      <c r="AB1114" s="413">
        <f>'2. CAD NCCF'!AB1114+'3. USD NCCF'!AB1114+'4. EUR NCCF'!AB1114+'5. GBP NCCF'!AB1114+'6. Other(Incld) NCCF'!AB1114</f>
        <v>0</v>
      </c>
      <c r="AC1114" s="400">
        <f>'2. CAD NCCF'!AC1114+'3. USD NCCF'!AC1114+'4. EUR NCCF'!AC1114+'5. GBP NCCF'!AC1114+'6. Other(Incld) NCCF'!AC1114</f>
        <v>0</v>
      </c>
      <c r="AD1114" s="854"/>
      <c r="AE1114" s="855"/>
      <c r="AF1114" s="856"/>
    </row>
    <row r="1115" spans="1:32" ht="15" customHeight="1" outlineLevel="1" x14ac:dyDescent="0.2">
      <c r="A1115" s="222">
        <v>241</v>
      </c>
      <c r="B1115" s="499"/>
      <c r="C1115" s="244"/>
      <c r="D1115" s="259"/>
      <c r="E1115" s="259"/>
      <c r="F1115" s="880" t="str">
        <f>'2. CAD NCCF'!F1115:L1115</f>
        <v>State municipal GS</v>
      </c>
      <c r="G1115" s="881"/>
      <c r="H1115" s="881"/>
      <c r="I1115" s="881"/>
      <c r="J1115" s="881"/>
      <c r="K1115" s="881"/>
      <c r="L1115" s="882"/>
      <c r="M1115" s="400">
        <f>'2. CAD NCCF'!M1115+'3. USD NCCF'!M1115+'4. EUR NCCF'!M1115+'5. GBP NCCF'!M1115+'6. Other(Incld) NCCF'!M1115</f>
        <v>0</v>
      </c>
      <c r="N1115" s="411">
        <f>'2. CAD NCCF'!N1115+'3. USD NCCF'!N1115+'4. EUR NCCF'!N1115+'5. GBP NCCF'!N1115+'6. Other(Incld) NCCF'!N1115</f>
        <v>0</v>
      </c>
      <c r="O1115" s="414">
        <f>'2. CAD NCCF'!O1115+'3. USD NCCF'!O1115+'4. EUR NCCF'!O1115+'5. GBP NCCF'!O1115+'6. Other(Incld) NCCF'!O1115</f>
        <v>0</v>
      </c>
      <c r="P1115" s="414">
        <f>'2. CAD NCCF'!P1115+'3. USD NCCF'!P1115+'4. EUR NCCF'!P1115+'5. GBP NCCF'!P1115+'6. Other(Incld) NCCF'!P1115</f>
        <v>0</v>
      </c>
      <c r="Q1115" s="415">
        <f>'2. CAD NCCF'!Q1115+'3. USD NCCF'!Q1115+'4. EUR NCCF'!Q1115+'5. GBP NCCF'!Q1115+'6. Other(Incld) NCCF'!Q1115</f>
        <v>0</v>
      </c>
      <c r="R1115" s="411">
        <f>'2. CAD NCCF'!R1115+'3. USD NCCF'!R1115+'4. EUR NCCF'!R1115+'5. GBP NCCF'!R1115+'6. Other(Incld) NCCF'!R1115</f>
        <v>0</v>
      </c>
      <c r="S1115" s="413">
        <f>'2. CAD NCCF'!S1115+'3. USD NCCF'!S1115+'4. EUR NCCF'!S1115+'5. GBP NCCF'!S1115+'6. Other(Incld) NCCF'!S1115</f>
        <v>0</v>
      </c>
      <c r="T1115" s="413">
        <f>'2. CAD NCCF'!T1115+'3. USD NCCF'!T1115+'4. EUR NCCF'!T1115+'5. GBP NCCF'!T1115+'6. Other(Incld) NCCF'!T1115</f>
        <v>0</v>
      </c>
      <c r="U1115" s="413">
        <f>'2. CAD NCCF'!U1115+'3. USD NCCF'!U1115+'4. EUR NCCF'!U1115+'5. GBP NCCF'!U1115+'6. Other(Incld) NCCF'!U1115</f>
        <v>0</v>
      </c>
      <c r="V1115" s="413">
        <f>'2. CAD NCCF'!V1115+'3. USD NCCF'!V1115+'4. EUR NCCF'!V1115+'5. GBP NCCF'!V1115+'6. Other(Incld) NCCF'!V1115</f>
        <v>0</v>
      </c>
      <c r="W1115" s="413">
        <f>'2. CAD NCCF'!W1115+'3. USD NCCF'!W1115+'4. EUR NCCF'!W1115+'5. GBP NCCF'!W1115+'6. Other(Incld) NCCF'!W1115</f>
        <v>0</v>
      </c>
      <c r="X1115" s="414">
        <f>'2. CAD NCCF'!X1115+'3. USD NCCF'!X1115+'4. EUR NCCF'!X1115+'5. GBP NCCF'!X1115+'6. Other(Incld) NCCF'!X1115</f>
        <v>0</v>
      </c>
      <c r="Y1115" s="413">
        <f>'2. CAD NCCF'!Y1115+'3. USD NCCF'!Y1115+'4. EUR NCCF'!Y1115+'5. GBP NCCF'!Y1115+'6. Other(Incld) NCCF'!Y1115</f>
        <v>0</v>
      </c>
      <c r="Z1115" s="413">
        <f>'2. CAD NCCF'!Z1115+'3. USD NCCF'!Z1115+'4. EUR NCCF'!Z1115+'5. GBP NCCF'!Z1115+'6. Other(Incld) NCCF'!Z1115</f>
        <v>0</v>
      </c>
      <c r="AA1115" s="413">
        <f>'2. CAD NCCF'!AA1115+'3. USD NCCF'!AA1115+'4. EUR NCCF'!AA1115+'5. GBP NCCF'!AA1115+'6. Other(Incld) NCCF'!AA1115</f>
        <v>0</v>
      </c>
      <c r="AB1115" s="413">
        <f>'2. CAD NCCF'!AB1115+'3. USD NCCF'!AB1115+'4. EUR NCCF'!AB1115+'5. GBP NCCF'!AB1115+'6. Other(Incld) NCCF'!AB1115</f>
        <v>0</v>
      </c>
      <c r="AC1115" s="400">
        <f>'2. CAD NCCF'!AC1115+'3. USD NCCF'!AC1115+'4. EUR NCCF'!AC1115+'5. GBP NCCF'!AC1115+'6. Other(Incld) NCCF'!AC1115</f>
        <v>0</v>
      </c>
      <c r="AD1115" s="854"/>
      <c r="AE1115" s="855"/>
      <c r="AF1115" s="856"/>
    </row>
    <row r="1116" spans="1:32" ht="15" customHeight="1" outlineLevel="1" x14ac:dyDescent="0.2">
      <c r="A1116" s="222">
        <v>242</v>
      </c>
      <c r="B1116" s="499"/>
      <c r="C1116" s="244"/>
      <c r="D1116" s="257"/>
      <c r="E1116" s="257"/>
      <c r="F1116" s="880" t="str">
        <f>'2. CAD NCCF'!F1116:L1116</f>
        <v>Supranational and multilateral development bank GS</v>
      </c>
      <c r="G1116" s="881"/>
      <c r="H1116" s="881"/>
      <c r="I1116" s="881"/>
      <c r="J1116" s="881"/>
      <c r="K1116" s="881"/>
      <c r="L1116" s="882"/>
      <c r="M1116" s="400">
        <f>'2. CAD NCCF'!M1116+'3. USD NCCF'!M1116+'4. EUR NCCF'!M1116+'5. GBP NCCF'!M1116+'6. Other(Incld) NCCF'!M1116</f>
        <v>0</v>
      </c>
      <c r="N1116" s="411">
        <f>'2. CAD NCCF'!N1116+'3. USD NCCF'!N1116+'4. EUR NCCF'!N1116+'5. GBP NCCF'!N1116+'6. Other(Incld) NCCF'!N1116</f>
        <v>0</v>
      </c>
      <c r="O1116" s="414">
        <f>'2. CAD NCCF'!O1116+'3. USD NCCF'!O1116+'4. EUR NCCF'!O1116+'5. GBP NCCF'!O1116+'6. Other(Incld) NCCF'!O1116</f>
        <v>0</v>
      </c>
      <c r="P1116" s="414">
        <f>'2. CAD NCCF'!P1116+'3. USD NCCF'!P1116+'4. EUR NCCF'!P1116+'5. GBP NCCF'!P1116+'6. Other(Incld) NCCF'!P1116</f>
        <v>0</v>
      </c>
      <c r="Q1116" s="415">
        <f>'2. CAD NCCF'!Q1116+'3. USD NCCF'!Q1116+'4. EUR NCCF'!Q1116+'5. GBP NCCF'!Q1116+'6. Other(Incld) NCCF'!Q1116</f>
        <v>0</v>
      </c>
      <c r="R1116" s="411">
        <f>'2. CAD NCCF'!R1116+'3. USD NCCF'!R1116+'4. EUR NCCF'!R1116+'5. GBP NCCF'!R1116+'6. Other(Incld) NCCF'!R1116</f>
        <v>0</v>
      </c>
      <c r="S1116" s="413">
        <f>'2. CAD NCCF'!S1116+'3. USD NCCF'!S1116+'4. EUR NCCF'!S1116+'5. GBP NCCF'!S1116+'6. Other(Incld) NCCF'!S1116</f>
        <v>0</v>
      </c>
      <c r="T1116" s="413">
        <f>'2. CAD NCCF'!T1116+'3. USD NCCF'!T1116+'4. EUR NCCF'!T1116+'5. GBP NCCF'!T1116+'6. Other(Incld) NCCF'!T1116</f>
        <v>0</v>
      </c>
      <c r="U1116" s="413">
        <f>'2. CAD NCCF'!U1116+'3. USD NCCF'!U1116+'4. EUR NCCF'!U1116+'5. GBP NCCF'!U1116+'6. Other(Incld) NCCF'!U1116</f>
        <v>0</v>
      </c>
      <c r="V1116" s="413">
        <f>'2. CAD NCCF'!V1116+'3. USD NCCF'!V1116+'4. EUR NCCF'!V1116+'5. GBP NCCF'!V1116+'6. Other(Incld) NCCF'!V1116</f>
        <v>0</v>
      </c>
      <c r="W1116" s="413">
        <f>'2. CAD NCCF'!W1116+'3. USD NCCF'!W1116+'4. EUR NCCF'!W1116+'5. GBP NCCF'!W1116+'6. Other(Incld) NCCF'!W1116</f>
        <v>0</v>
      </c>
      <c r="X1116" s="414">
        <f>'2. CAD NCCF'!X1116+'3. USD NCCF'!X1116+'4. EUR NCCF'!X1116+'5. GBP NCCF'!X1116+'6. Other(Incld) NCCF'!X1116</f>
        <v>0</v>
      </c>
      <c r="Y1116" s="413">
        <f>'2. CAD NCCF'!Y1116+'3. USD NCCF'!Y1116+'4. EUR NCCF'!Y1116+'5. GBP NCCF'!Y1116+'6. Other(Incld) NCCF'!Y1116</f>
        <v>0</v>
      </c>
      <c r="Z1116" s="413">
        <f>'2. CAD NCCF'!Z1116+'3. USD NCCF'!Z1116+'4. EUR NCCF'!Z1116+'5. GBP NCCF'!Z1116+'6. Other(Incld) NCCF'!Z1116</f>
        <v>0</v>
      </c>
      <c r="AA1116" s="413">
        <f>'2. CAD NCCF'!AA1116+'3. USD NCCF'!AA1116+'4. EUR NCCF'!AA1116+'5. GBP NCCF'!AA1116+'6. Other(Incld) NCCF'!AA1116</f>
        <v>0</v>
      </c>
      <c r="AB1116" s="413">
        <f>'2. CAD NCCF'!AB1116+'3. USD NCCF'!AB1116+'4. EUR NCCF'!AB1116+'5. GBP NCCF'!AB1116+'6. Other(Incld) NCCF'!AB1116</f>
        <v>0</v>
      </c>
      <c r="AC1116" s="400">
        <f>'2. CAD NCCF'!AC1116+'3. USD NCCF'!AC1116+'4. EUR NCCF'!AC1116+'5. GBP NCCF'!AC1116+'6. Other(Incld) NCCF'!AC1116</f>
        <v>0</v>
      </c>
      <c r="AD1116" s="854"/>
      <c r="AE1116" s="855"/>
      <c r="AF1116" s="856"/>
    </row>
    <row r="1117" spans="1:32" ht="15.75" customHeight="1" outlineLevel="1" x14ac:dyDescent="0.2">
      <c r="A1117" s="222">
        <v>243</v>
      </c>
      <c r="B1117" s="499"/>
      <c r="C1117" s="244"/>
      <c r="D1117" s="259"/>
      <c r="E1117" s="877" t="str">
        <f>'2. CAD NCCF'!E1117:L1117</f>
        <v>Low or not rated GS</v>
      </c>
      <c r="F1117" s="878"/>
      <c r="G1117" s="878"/>
      <c r="H1117" s="878"/>
      <c r="I1117" s="878"/>
      <c r="J1117" s="878"/>
      <c r="K1117" s="878"/>
      <c r="L1117" s="879"/>
      <c r="M1117" s="399">
        <f>SUBTOTAL(9,M1118:M1121)</f>
        <v>0</v>
      </c>
      <c r="N1117" s="402">
        <f t="shared" ref="N1117:AC1117" si="1447">SUBTOTAL(9,N1118:N1121)</f>
        <v>0</v>
      </c>
      <c r="O1117" s="406">
        <f t="shared" si="1447"/>
        <v>0</v>
      </c>
      <c r="P1117" s="405">
        <f t="shared" si="1447"/>
        <v>0</v>
      </c>
      <c r="Q1117" s="407">
        <f t="shared" si="1447"/>
        <v>0</v>
      </c>
      <c r="R1117" s="402">
        <f t="shared" si="1447"/>
        <v>0</v>
      </c>
      <c r="S1117" s="406">
        <f t="shared" si="1447"/>
        <v>0</v>
      </c>
      <c r="T1117" s="405">
        <f t="shared" si="1447"/>
        <v>0</v>
      </c>
      <c r="U1117" s="405">
        <f t="shared" si="1447"/>
        <v>0</v>
      </c>
      <c r="V1117" s="405">
        <f t="shared" si="1447"/>
        <v>0</v>
      </c>
      <c r="W1117" s="405">
        <f t="shared" si="1447"/>
        <v>0</v>
      </c>
      <c r="X1117" s="405">
        <f t="shared" si="1447"/>
        <v>0</v>
      </c>
      <c r="Y1117" s="405">
        <f t="shared" si="1447"/>
        <v>0</v>
      </c>
      <c r="Z1117" s="405">
        <f t="shared" si="1447"/>
        <v>0</v>
      </c>
      <c r="AA1117" s="405">
        <f t="shared" si="1447"/>
        <v>0</v>
      </c>
      <c r="AB1117" s="403">
        <f t="shared" si="1447"/>
        <v>0</v>
      </c>
      <c r="AC1117" s="407">
        <f t="shared" si="1447"/>
        <v>0</v>
      </c>
      <c r="AD1117" s="854"/>
      <c r="AE1117" s="855"/>
      <c r="AF1117" s="856"/>
    </row>
    <row r="1118" spans="1:32" ht="15" outlineLevel="1" x14ac:dyDescent="0.2">
      <c r="A1118" s="222">
        <v>244</v>
      </c>
      <c r="B1118" s="499"/>
      <c r="C1118" s="244"/>
      <c r="D1118" s="483"/>
      <c r="E1118" s="483"/>
      <c r="F1118" s="880" t="str">
        <f>'2. CAD NCCF'!F1118:L1118</f>
        <v xml:space="preserve">Sovereigh &amp; central bank GS </v>
      </c>
      <c r="G1118" s="881"/>
      <c r="H1118" s="881"/>
      <c r="I1118" s="881"/>
      <c r="J1118" s="881"/>
      <c r="K1118" s="881"/>
      <c r="L1118" s="882"/>
      <c r="M1118" s="400">
        <f>'2. CAD NCCF'!M1118+'3. USD NCCF'!M1118+'4. EUR NCCF'!M1118+'5. GBP NCCF'!M1118+'6. Other(Incld) NCCF'!M1118</f>
        <v>0</v>
      </c>
      <c r="N1118" s="411">
        <f>'2. CAD NCCF'!N1118+'3. USD NCCF'!N1118+'4. EUR NCCF'!N1118+'5. GBP NCCF'!N1118+'6. Other(Incld) NCCF'!N1118</f>
        <v>0</v>
      </c>
      <c r="O1118" s="414">
        <f>'2. CAD NCCF'!O1118+'3. USD NCCF'!O1118+'4. EUR NCCF'!O1118+'5. GBP NCCF'!O1118+'6. Other(Incld) NCCF'!O1118</f>
        <v>0</v>
      </c>
      <c r="P1118" s="414">
        <f>'2. CAD NCCF'!P1118+'3. USD NCCF'!P1118+'4. EUR NCCF'!P1118+'5. GBP NCCF'!P1118+'6. Other(Incld) NCCF'!P1118</f>
        <v>0</v>
      </c>
      <c r="Q1118" s="415">
        <f>'2. CAD NCCF'!Q1118+'3. USD NCCF'!Q1118+'4. EUR NCCF'!Q1118+'5. GBP NCCF'!Q1118+'6. Other(Incld) NCCF'!Q1118</f>
        <v>0</v>
      </c>
      <c r="R1118" s="411">
        <f>'2. CAD NCCF'!R1118+'3. USD NCCF'!R1118+'4. EUR NCCF'!R1118+'5. GBP NCCF'!R1118+'6. Other(Incld) NCCF'!R1118</f>
        <v>0</v>
      </c>
      <c r="S1118" s="413">
        <f>'2. CAD NCCF'!S1118+'3. USD NCCF'!S1118+'4. EUR NCCF'!S1118+'5. GBP NCCF'!S1118+'6. Other(Incld) NCCF'!S1118</f>
        <v>0</v>
      </c>
      <c r="T1118" s="413">
        <f>'2. CAD NCCF'!T1118+'3. USD NCCF'!T1118+'4. EUR NCCF'!T1118+'5. GBP NCCF'!T1118+'6. Other(Incld) NCCF'!T1118</f>
        <v>0</v>
      </c>
      <c r="U1118" s="413">
        <f>'2. CAD NCCF'!U1118+'3. USD NCCF'!U1118+'4. EUR NCCF'!U1118+'5. GBP NCCF'!U1118+'6. Other(Incld) NCCF'!U1118</f>
        <v>0</v>
      </c>
      <c r="V1118" s="413">
        <f>'2. CAD NCCF'!V1118+'3. USD NCCF'!V1118+'4. EUR NCCF'!V1118+'5. GBP NCCF'!V1118+'6. Other(Incld) NCCF'!V1118</f>
        <v>0</v>
      </c>
      <c r="W1118" s="413">
        <f>'2. CAD NCCF'!W1118+'3. USD NCCF'!W1118+'4. EUR NCCF'!W1118+'5. GBP NCCF'!W1118+'6. Other(Incld) NCCF'!W1118</f>
        <v>0</v>
      </c>
      <c r="X1118" s="414">
        <f>'2. CAD NCCF'!X1118+'3. USD NCCF'!X1118+'4. EUR NCCF'!X1118+'5. GBP NCCF'!X1118+'6. Other(Incld) NCCF'!X1118</f>
        <v>0</v>
      </c>
      <c r="Y1118" s="413">
        <f>'2. CAD NCCF'!Y1118+'3. USD NCCF'!Y1118+'4. EUR NCCF'!Y1118+'5. GBP NCCF'!Y1118+'6. Other(Incld) NCCF'!Y1118</f>
        <v>0</v>
      </c>
      <c r="Z1118" s="413">
        <f>'2. CAD NCCF'!Z1118+'3. USD NCCF'!Z1118+'4. EUR NCCF'!Z1118+'5. GBP NCCF'!Z1118+'6. Other(Incld) NCCF'!Z1118</f>
        <v>0</v>
      </c>
      <c r="AA1118" s="413">
        <f>'2. CAD NCCF'!AA1118+'3. USD NCCF'!AA1118+'4. EUR NCCF'!AA1118+'5. GBP NCCF'!AA1118+'6. Other(Incld) NCCF'!AA1118</f>
        <v>0</v>
      </c>
      <c r="AB1118" s="413">
        <f>'2. CAD NCCF'!AB1118+'3. USD NCCF'!AB1118+'4. EUR NCCF'!AB1118+'5. GBP NCCF'!AB1118+'6. Other(Incld) NCCF'!AB1118</f>
        <v>0</v>
      </c>
      <c r="AC1118" s="400">
        <f>'2. CAD NCCF'!AC1118+'3. USD NCCF'!AC1118+'4. EUR NCCF'!AC1118+'5. GBP NCCF'!AC1118+'6. Other(Incld) NCCF'!AC1118</f>
        <v>0</v>
      </c>
      <c r="AD1118" s="854"/>
      <c r="AE1118" s="855"/>
      <c r="AF1118" s="856"/>
    </row>
    <row r="1119" spans="1:32" ht="15" customHeight="1" outlineLevel="1" x14ac:dyDescent="0.2">
      <c r="A1119" s="222">
        <v>245</v>
      </c>
      <c r="B1119" s="499"/>
      <c r="C1119" s="244"/>
      <c r="D1119" s="260"/>
      <c r="E1119" s="260"/>
      <c r="F1119" s="880" t="str">
        <f>'2. CAD NCCF'!F1119:L1119</f>
        <v>State, provincial &amp; agency GS</v>
      </c>
      <c r="G1119" s="881"/>
      <c r="H1119" s="881"/>
      <c r="I1119" s="881"/>
      <c r="J1119" s="881"/>
      <c r="K1119" s="881"/>
      <c r="L1119" s="882"/>
      <c r="M1119" s="400">
        <f>'2. CAD NCCF'!M1119+'3. USD NCCF'!M1119+'4. EUR NCCF'!M1119+'5. GBP NCCF'!M1119+'6. Other(Incld) NCCF'!M1119</f>
        <v>0</v>
      </c>
      <c r="N1119" s="411">
        <f>'2. CAD NCCF'!N1119+'3. USD NCCF'!N1119+'4. EUR NCCF'!N1119+'5. GBP NCCF'!N1119+'6. Other(Incld) NCCF'!N1119</f>
        <v>0</v>
      </c>
      <c r="O1119" s="414">
        <f>'2. CAD NCCF'!O1119+'3. USD NCCF'!O1119+'4. EUR NCCF'!O1119+'5. GBP NCCF'!O1119+'6. Other(Incld) NCCF'!O1119</f>
        <v>0</v>
      </c>
      <c r="P1119" s="414">
        <f>'2. CAD NCCF'!P1119+'3. USD NCCF'!P1119+'4. EUR NCCF'!P1119+'5. GBP NCCF'!P1119+'6. Other(Incld) NCCF'!P1119</f>
        <v>0</v>
      </c>
      <c r="Q1119" s="415">
        <f>'2. CAD NCCF'!Q1119+'3. USD NCCF'!Q1119+'4. EUR NCCF'!Q1119+'5. GBP NCCF'!Q1119+'6. Other(Incld) NCCF'!Q1119</f>
        <v>0</v>
      </c>
      <c r="R1119" s="411">
        <f>'2. CAD NCCF'!R1119+'3. USD NCCF'!R1119+'4. EUR NCCF'!R1119+'5. GBP NCCF'!R1119+'6. Other(Incld) NCCF'!R1119</f>
        <v>0</v>
      </c>
      <c r="S1119" s="413">
        <f>'2. CAD NCCF'!S1119+'3. USD NCCF'!S1119+'4. EUR NCCF'!S1119+'5. GBP NCCF'!S1119+'6. Other(Incld) NCCF'!S1119</f>
        <v>0</v>
      </c>
      <c r="T1119" s="413">
        <f>'2. CAD NCCF'!T1119+'3. USD NCCF'!T1119+'4. EUR NCCF'!T1119+'5. GBP NCCF'!T1119+'6. Other(Incld) NCCF'!T1119</f>
        <v>0</v>
      </c>
      <c r="U1119" s="413">
        <f>'2. CAD NCCF'!U1119+'3. USD NCCF'!U1119+'4. EUR NCCF'!U1119+'5. GBP NCCF'!U1119+'6. Other(Incld) NCCF'!U1119</f>
        <v>0</v>
      </c>
      <c r="V1119" s="413">
        <f>'2. CAD NCCF'!V1119+'3. USD NCCF'!V1119+'4. EUR NCCF'!V1119+'5. GBP NCCF'!V1119+'6. Other(Incld) NCCF'!V1119</f>
        <v>0</v>
      </c>
      <c r="W1119" s="413">
        <f>'2. CAD NCCF'!W1119+'3. USD NCCF'!W1119+'4. EUR NCCF'!W1119+'5. GBP NCCF'!W1119+'6. Other(Incld) NCCF'!W1119</f>
        <v>0</v>
      </c>
      <c r="X1119" s="414">
        <f>'2. CAD NCCF'!X1119+'3. USD NCCF'!X1119+'4. EUR NCCF'!X1119+'5. GBP NCCF'!X1119+'6. Other(Incld) NCCF'!X1119</f>
        <v>0</v>
      </c>
      <c r="Y1119" s="413">
        <f>'2. CAD NCCF'!Y1119+'3. USD NCCF'!Y1119+'4. EUR NCCF'!Y1119+'5. GBP NCCF'!Y1119+'6. Other(Incld) NCCF'!Y1119</f>
        <v>0</v>
      </c>
      <c r="Z1119" s="413">
        <f>'2. CAD NCCF'!Z1119+'3. USD NCCF'!Z1119+'4. EUR NCCF'!Z1119+'5. GBP NCCF'!Z1119+'6. Other(Incld) NCCF'!Z1119</f>
        <v>0</v>
      </c>
      <c r="AA1119" s="413">
        <f>'2. CAD NCCF'!AA1119+'3. USD NCCF'!AA1119+'4. EUR NCCF'!AA1119+'5. GBP NCCF'!AA1119+'6. Other(Incld) NCCF'!AA1119</f>
        <v>0</v>
      </c>
      <c r="AB1119" s="413">
        <f>'2. CAD NCCF'!AB1119+'3. USD NCCF'!AB1119+'4. EUR NCCF'!AB1119+'5. GBP NCCF'!AB1119+'6. Other(Incld) NCCF'!AB1119</f>
        <v>0</v>
      </c>
      <c r="AC1119" s="400">
        <f>'2. CAD NCCF'!AC1119+'3. USD NCCF'!AC1119+'4. EUR NCCF'!AC1119+'5. GBP NCCF'!AC1119+'6. Other(Incld) NCCF'!AC1119</f>
        <v>0</v>
      </c>
      <c r="AD1119" s="854"/>
      <c r="AE1119" s="855"/>
      <c r="AF1119" s="856"/>
    </row>
    <row r="1120" spans="1:32" ht="15" customHeight="1" outlineLevel="1" x14ac:dyDescent="0.2">
      <c r="A1120" s="222">
        <v>246</v>
      </c>
      <c r="B1120" s="499"/>
      <c r="C1120" s="244"/>
      <c r="D1120" s="260"/>
      <c r="E1120" s="260"/>
      <c r="F1120" s="880" t="str">
        <f>'2. CAD NCCF'!F1120:L1120</f>
        <v>State municipal GS</v>
      </c>
      <c r="G1120" s="881"/>
      <c r="H1120" s="881"/>
      <c r="I1120" s="881"/>
      <c r="J1120" s="881"/>
      <c r="K1120" s="881"/>
      <c r="L1120" s="882"/>
      <c r="M1120" s="400">
        <f>'2. CAD NCCF'!M1120+'3. USD NCCF'!M1120+'4. EUR NCCF'!M1120+'5. GBP NCCF'!M1120+'6. Other(Incld) NCCF'!M1120</f>
        <v>0</v>
      </c>
      <c r="N1120" s="411">
        <f>'2. CAD NCCF'!N1120+'3. USD NCCF'!N1120+'4. EUR NCCF'!N1120+'5. GBP NCCF'!N1120+'6. Other(Incld) NCCF'!N1120</f>
        <v>0</v>
      </c>
      <c r="O1120" s="414">
        <f>'2. CAD NCCF'!O1120+'3. USD NCCF'!O1120+'4. EUR NCCF'!O1120+'5. GBP NCCF'!O1120+'6. Other(Incld) NCCF'!O1120</f>
        <v>0</v>
      </c>
      <c r="P1120" s="414">
        <f>'2. CAD NCCF'!P1120+'3. USD NCCF'!P1120+'4. EUR NCCF'!P1120+'5. GBP NCCF'!P1120+'6. Other(Incld) NCCF'!P1120</f>
        <v>0</v>
      </c>
      <c r="Q1120" s="415">
        <f>'2. CAD NCCF'!Q1120+'3. USD NCCF'!Q1120+'4. EUR NCCF'!Q1120+'5. GBP NCCF'!Q1120+'6. Other(Incld) NCCF'!Q1120</f>
        <v>0</v>
      </c>
      <c r="R1120" s="411">
        <f>'2. CAD NCCF'!R1120+'3. USD NCCF'!R1120+'4. EUR NCCF'!R1120+'5. GBP NCCF'!R1120+'6. Other(Incld) NCCF'!R1120</f>
        <v>0</v>
      </c>
      <c r="S1120" s="413">
        <f>'2. CAD NCCF'!S1120+'3. USD NCCF'!S1120+'4. EUR NCCF'!S1120+'5. GBP NCCF'!S1120+'6. Other(Incld) NCCF'!S1120</f>
        <v>0</v>
      </c>
      <c r="T1120" s="413">
        <f>'2. CAD NCCF'!T1120+'3. USD NCCF'!T1120+'4. EUR NCCF'!T1120+'5. GBP NCCF'!T1120+'6. Other(Incld) NCCF'!T1120</f>
        <v>0</v>
      </c>
      <c r="U1120" s="413">
        <f>'2. CAD NCCF'!U1120+'3. USD NCCF'!U1120+'4. EUR NCCF'!U1120+'5. GBP NCCF'!U1120+'6. Other(Incld) NCCF'!U1120</f>
        <v>0</v>
      </c>
      <c r="V1120" s="413">
        <f>'2. CAD NCCF'!V1120+'3. USD NCCF'!V1120+'4. EUR NCCF'!V1120+'5. GBP NCCF'!V1120+'6. Other(Incld) NCCF'!V1120</f>
        <v>0</v>
      </c>
      <c r="W1120" s="413">
        <f>'2. CAD NCCF'!W1120+'3. USD NCCF'!W1120+'4. EUR NCCF'!W1120+'5. GBP NCCF'!W1120+'6. Other(Incld) NCCF'!W1120</f>
        <v>0</v>
      </c>
      <c r="X1120" s="414">
        <f>'2. CAD NCCF'!X1120+'3. USD NCCF'!X1120+'4. EUR NCCF'!X1120+'5. GBP NCCF'!X1120+'6. Other(Incld) NCCF'!X1120</f>
        <v>0</v>
      </c>
      <c r="Y1120" s="413">
        <f>'2. CAD NCCF'!Y1120+'3. USD NCCF'!Y1120+'4. EUR NCCF'!Y1120+'5. GBP NCCF'!Y1120+'6. Other(Incld) NCCF'!Y1120</f>
        <v>0</v>
      </c>
      <c r="Z1120" s="413">
        <f>'2. CAD NCCF'!Z1120+'3. USD NCCF'!Z1120+'4. EUR NCCF'!Z1120+'5. GBP NCCF'!Z1120+'6. Other(Incld) NCCF'!Z1120</f>
        <v>0</v>
      </c>
      <c r="AA1120" s="413">
        <f>'2. CAD NCCF'!AA1120+'3. USD NCCF'!AA1120+'4. EUR NCCF'!AA1120+'5. GBP NCCF'!AA1120+'6. Other(Incld) NCCF'!AA1120</f>
        <v>0</v>
      </c>
      <c r="AB1120" s="413">
        <f>'2. CAD NCCF'!AB1120+'3. USD NCCF'!AB1120+'4. EUR NCCF'!AB1120+'5. GBP NCCF'!AB1120+'6. Other(Incld) NCCF'!AB1120</f>
        <v>0</v>
      </c>
      <c r="AC1120" s="400">
        <f>'2. CAD NCCF'!AC1120+'3. USD NCCF'!AC1120+'4. EUR NCCF'!AC1120+'5. GBP NCCF'!AC1120+'6. Other(Incld) NCCF'!AC1120</f>
        <v>0</v>
      </c>
      <c r="AD1120" s="854"/>
      <c r="AE1120" s="855"/>
      <c r="AF1120" s="856"/>
    </row>
    <row r="1121" spans="1:32" ht="15" customHeight="1" outlineLevel="1" x14ac:dyDescent="0.2">
      <c r="A1121" s="222">
        <v>247</v>
      </c>
      <c r="B1121" s="499"/>
      <c r="C1121" s="244"/>
      <c r="D1121" s="261"/>
      <c r="E1121" s="261"/>
      <c r="F1121" s="880" t="str">
        <f>'2. CAD NCCF'!F1121:L1121</f>
        <v>Supranational and multilateral development bank GS</v>
      </c>
      <c r="G1121" s="881"/>
      <c r="H1121" s="881"/>
      <c r="I1121" s="881"/>
      <c r="J1121" s="881"/>
      <c r="K1121" s="881"/>
      <c r="L1121" s="882"/>
      <c r="M1121" s="400">
        <f>'2. CAD NCCF'!M1121+'3. USD NCCF'!M1121+'4. EUR NCCF'!M1121+'5. GBP NCCF'!M1121+'6. Other(Incld) NCCF'!M1121</f>
        <v>0</v>
      </c>
      <c r="N1121" s="411">
        <f>'2. CAD NCCF'!N1121+'3. USD NCCF'!N1121+'4. EUR NCCF'!N1121+'5. GBP NCCF'!N1121+'6. Other(Incld) NCCF'!N1121</f>
        <v>0</v>
      </c>
      <c r="O1121" s="414">
        <f>'2. CAD NCCF'!O1121+'3. USD NCCF'!O1121+'4. EUR NCCF'!O1121+'5. GBP NCCF'!O1121+'6. Other(Incld) NCCF'!O1121</f>
        <v>0</v>
      </c>
      <c r="P1121" s="414">
        <f>'2. CAD NCCF'!P1121+'3. USD NCCF'!P1121+'4. EUR NCCF'!P1121+'5. GBP NCCF'!P1121+'6. Other(Incld) NCCF'!P1121</f>
        <v>0</v>
      </c>
      <c r="Q1121" s="415">
        <f>'2. CAD NCCF'!Q1121+'3. USD NCCF'!Q1121+'4. EUR NCCF'!Q1121+'5. GBP NCCF'!Q1121+'6. Other(Incld) NCCF'!Q1121</f>
        <v>0</v>
      </c>
      <c r="R1121" s="411">
        <f>'2. CAD NCCF'!R1121+'3. USD NCCF'!R1121+'4. EUR NCCF'!R1121+'5. GBP NCCF'!R1121+'6. Other(Incld) NCCF'!R1121</f>
        <v>0</v>
      </c>
      <c r="S1121" s="413">
        <f>'2. CAD NCCF'!S1121+'3. USD NCCF'!S1121+'4. EUR NCCF'!S1121+'5. GBP NCCF'!S1121+'6. Other(Incld) NCCF'!S1121</f>
        <v>0</v>
      </c>
      <c r="T1121" s="413">
        <f>'2. CAD NCCF'!T1121+'3. USD NCCF'!T1121+'4. EUR NCCF'!T1121+'5. GBP NCCF'!T1121+'6. Other(Incld) NCCF'!T1121</f>
        <v>0</v>
      </c>
      <c r="U1121" s="413">
        <f>'2. CAD NCCF'!U1121+'3. USD NCCF'!U1121+'4. EUR NCCF'!U1121+'5. GBP NCCF'!U1121+'6. Other(Incld) NCCF'!U1121</f>
        <v>0</v>
      </c>
      <c r="V1121" s="413">
        <f>'2. CAD NCCF'!V1121+'3. USD NCCF'!V1121+'4. EUR NCCF'!V1121+'5. GBP NCCF'!V1121+'6. Other(Incld) NCCF'!V1121</f>
        <v>0</v>
      </c>
      <c r="W1121" s="413">
        <f>'2. CAD NCCF'!W1121+'3. USD NCCF'!W1121+'4. EUR NCCF'!W1121+'5. GBP NCCF'!W1121+'6. Other(Incld) NCCF'!W1121</f>
        <v>0</v>
      </c>
      <c r="X1121" s="414">
        <f>'2. CAD NCCF'!X1121+'3. USD NCCF'!X1121+'4. EUR NCCF'!X1121+'5. GBP NCCF'!X1121+'6. Other(Incld) NCCF'!X1121</f>
        <v>0</v>
      </c>
      <c r="Y1121" s="413">
        <f>'2. CAD NCCF'!Y1121+'3. USD NCCF'!Y1121+'4. EUR NCCF'!Y1121+'5. GBP NCCF'!Y1121+'6. Other(Incld) NCCF'!Y1121</f>
        <v>0</v>
      </c>
      <c r="Z1121" s="413">
        <f>'2. CAD NCCF'!Z1121+'3. USD NCCF'!Z1121+'4. EUR NCCF'!Z1121+'5. GBP NCCF'!Z1121+'6. Other(Incld) NCCF'!Z1121</f>
        <v>0</v>
      </c>
      <c r="AA1121" s="413">
        <f>'2. CAD NCCF'!AA1121+'3. USD NCCF'!AA1121+'4. EUR NCCF'!AA1121+'5. GBP NCCF'!AA1121+'6. Other(Incld) NCCF'!AA1121</f>
        <v>0</v>
      </c>
      <c r="AB1121" s="413">
        <f>'2. CAD NCCF'!AB1121+'3. USD NCCF'!AB1121+'4. EUR NCCF'!AB1121+'5. GBP NCCF'!AB1121+'6. Other(Incld) NCCF'!AB1121</f>
        <v>0</v>
      </c>
      <c r="AC1121" s="400">
        <f>'2. CAD NCCF'!AC1121+'3. USD NCCF'!AC1121+'4. EUR NCCF'!AC1121+'5. GBP NCCF'!AC1121+'6. Other(Incld) NCCF'!AC1121</f>
        <v>0</v>
      </c>
      <c r="AD1121" s="857"/>
      <c r="AE1121" s="858"/>
      <c r="AF1121" s="859"/>
    </row>
    <row r="1122" spans="1:32" ht="15" customHeight="1" outlineLevel="1" x14ac:dyDescent="0.2">
      <c r="A1122" s="222">
        <v>129</v>
      </c>
      <c r="B1122" s="499"/>
      <c r="C1122" s="246"/>
      <c r="D1122" s="868" t="str">
        <f>'2. CAD NCCF'!D1122:AF1122</f>
        <v>Mortgage backed securities (MBS)</v>
      </c>
      <c r="E1122" s="869"/>
      <c r="F1122" s="869"/>
      <c r="G1122" s="869"/>
      <c r="H1122" s="869"/>
      <c r="I1122" s="869"/>
      <c r="J1122" s="869"/>
      <c r="K1122" s="869"/>
      <c r="L1122" s="869"/>
      <c r="M1122" s="869"/>
      <c r="N1122" s="869"/>
      <c r="O1122" s="869"/>
      <c r="P1122" s="869"/>
      <c r="Q1122" s="869"/>
      <c r="R1122" s="869"/>
      <c r="S1122" s="869"/>
      <c r="T1122" s="869"/>
      <c r="U1122" s="869"/>
      <c r="V1122" s="869"/>
      <c r="W1122" s="869"/>
      <c r="X1122" s="869"/>
      <c r="Y1122" s="869"/>
      <c r="Z1122" s="869"/>
      <c r="AA1122" s="869"/>
      <c r="AB1122" s="869"/>
      <c r="AC1122" s="869"/>
      <c r="AD1122" s="936"/>
      <c r="AE1122" s="936"/>
      <c r="AF1122" s="937"/>
    </row>
    <row r="1123" spans="1:32" ht="15" customHeight="1" outlineLevel="1" x14ac:dyDescent="0.2">
      <c r="A1123" s="222">
        <v>130</v>
      </c>
      <c r="B1123" s="499"/>
      <c r="C1123" s="246"/>
      <c r="D1123" s="261"/>
      <c r="E1123" s="877" t="str">
        <f>'2. CAD NCCF'!E1123:L1123</f>
        <v>Agency MBS</v>
      </c>
      <c r="F1123" s="878"/>
      <c r="G1123" s="878"/>
      <c r="H1123" s="878"/>
      <c r="I1123" s="878"/>
      <c r="J1123" s="878"/>
      <c r="K1123" s="878"/>
      <c r="L1123" s="879"/>
      <c r="M1123" s="399">
        <f>SUBTOTAL(9,M1124:M1127)</f>
        <v>0</v>
      </c>
      <c r="N1123" s="402">
        <f t="shared" ref="N1123:AC1123" si="1448">SUBTOTAL(9,N1124:N1127)</f>
        <v>0</v>
      </c>
      <c r="O1123" s="406">
        <f t="shared" si="1448"/>
        <v>0</v>
      </c>
      <c r="P1123" s="405">
        <f t="shared" si="1448"/>
        <v>0</v>
      </c>
      <c r="Q1123" s="407">
        <f t="shared" si="1448"/>
        <v>0</v>
      </c>
      <c r="R1123" s="402">
        <f t="shared" si="1448"/>
        <v>0</v>
      </c>
      <c r="S1123" s="406">
        <f t="shared" si="1448"/>
        <v>0</v>
      </c>
      <c r="T1123" s="405">
        <f t="shared" si="1448"/>
        <v>0</v>
      </c>
      <c r="U1123" s="405">
        <f t="shared" si="1448"/>
        <v>0</v>
      </c>
      <c r="V1123" s="405">
        <f t="shared" si="1448"/>
        <v>0</v>
      </c>
      <c r="W1123" s="405">
        <f t="shared" si="1448"/>
        <v>0</v>
      </c>
      <c r="X1123" s="405">
        <f t="shared" si="1448"/>
        <v>0</v>
      </c>
      <c r="Y1123" s="405">
        <f t="shared" si="1448"/>
        <v>0</v>
      </c>
      <c r="Z1123" s="405">
        <f t="shared" si="1448"/>
        <v>0</v>
      </c>
      <c r="AA1123" s="405">
        <f t="shared" si="1448"/>
        <v>0</v>
      </c>
      <c r="AB1123" s="403">
        <f t="shared" si="1448"/>
        <v>0</v>
      </c>
      <c r="AC1123" s="407">
        <f t="shared" si="1448"/>
        <v>0</v>
      </c>
      <c r="AD1123" s="851"/>
      <c r="AE1123" s="852"/>
      <c r="AF1123" s="853"/>
    </row>
    <row r="1124" spans="1:32" ht="15" customHeight="1" outlineLevel="1" x14ac:dyDescent="0.2">
      <c r="A1124" s="222">
        <v>131</v>
      </c>
      <c r="B1124" s="499"/>
      <c r="C1124" s="246"/>
      <c r="D1124" s="261"/>
      <c r="E1124" s="475"/>
      <c r="F1124" s="880" t="str">
        <f>'2. CAD NCCF'!F1124:L1124</f>
        <v>Agency MBS, high rated</v>
      </c>
      <c r="G1124" s="881"/>
      <c r="H1124" s="881"/>
      <c r="I1124" s="881"/>
      <c r="J1124" s="881"/>
      <c r="K1124" s="881"/>
      <c r="L1124" s="882"/>
      <c r="M1124" s="400">
        <f>'2. CAD NCCF'!M1124+'3. USD NCCF'!M1124+'4. EUR NCCF'!M1124+'5. GBP NCCF'!M1124+'6. Other(Incld) NCCF'!M1124</f>
        <v>0</v>
      </c>
      <c r="N1124" s="411">
        <f>'2. CAD NCCF'!N1124+'3. USD NCCF'!N1124+'4. EUR NCCF'!N1124+'5. GBP NCCF'!N1124+'6. Other(Incld) NCCF'!N1124</f>
        <v>0</v>
      </c>
      <c r="O1124" s="414">
        <f>'2. CAD NCCF'!O1124+'3. USD NCCF'!O1124+'4. EUR NCCF'!O1124+'5. GBP NCCF'!O1124+'6. Other(Incld) NCCF'!O1124</f>
        <v>0</v>
      </c>
      <c r="P1124" s="414">
        <f>'2. CAD NCCF'!P1124+'3. USD NCCF'!P1124+'4. EUR NCCF'!P1124+'5. GBP NCCF'!P1124+'6. Other(Incld) NCCF'!P1124</f>
        <v>0</v>
      </c>
      <c r="Q1124" s="415">
        <f>'2. CAD NCCF'!Q1124+'3. USD NCCF'!Q1124+'4. EUR NCCF'!Q1124+'5. GBP NCCF'!Q1124+'6. Other(Incld) NCCF'!Q1124</f>
        <v>0</v>
      </c>
      <c r="R1124" s="411">
        <f>'2. CAD NCCF'!R1124+'3. USD NCCF'!R1124+'4. EUR NCCF'!R1124+'5. GBP NCCF'!R1124+'6. Other(Incld) NCCF'!R1124</f>
        <v>0</v>
      </c>
      <c r="S1124" s="413">
        <f>'2. CAD NCCF'!S1124+'3. USD NCCF'!S1124+'4. EUR NCCF'!S1124+'5. GBP NCCF'!S1124+'6. Other(Incld) NCCF'!S1124</f>
        <v>0</v>
      </c>
      <c r="T1124" s="413">
        <f>'2. CAD NCCF'!T1124+'3. USD NCCF'!T1124+'4. EUR NCCF'!T1124+'5. GBP NCCF'!T1124+'6. Other(Incld) NCCF'!T1124</f>
        <v>0</v>
      </c>
      <c r="U1124" s="413">
        <f>'2. CAD NCCF'!U1124+'3. USD NCCF'!U1124+'4. EUR NCCF'!U1124+'5. GBP NCCF'!U1124+'6. Other(Incld) NCCF'!U1124</f>
        <v>0</v>
      </c>
      <c r="V1124" s="413">
        <f>'2. CAD NCCF'!V1124+'3. USD NCCF'!V1124+'4. EUR NCCF'!V1124+'5. GBP NCCF'!V1124+'6. Other(Incld) NCCF'!V1124</f>
        <v>0</v>
      </c>
      <c r="W1124" s="413">
        <f>'2. CAD NCCF'!W1124+'3. USD NCCF'!W1124+'4. EUR NCCF'!W1124+'5. GBP NCCF'!W1124+'6. Other(Incld) NCCF'!W1124</f>
        <v>0</v>
      </c>
      <c r="X1124" s="414">
        <f>'2. CAD NCCF'!X1124+'3. USD NCCF'!X1124+'4. EUR NCCF'!X1124+'5. GBP NCCF'!X1124+'6. Other(Incld) NCCF'!X1124</f>
        <v>0</v>
      </c>
      <c r="Y1124" s="413">
        <f>'2. CAD NCCF'!Y1124+'3. USD NCCF'!Y1124+'4. EUR NCCF'!Y1124+'5. GBP NCCF'!Y1124+'6. Other(Incld) NCCF'!Y1124</f>
        <v>0</v>
      </c>
      <c r="Z1124" s="413">
        <f>'2. CAD NCCF'!Z1124+'3. USD NCCF'!Z1124+'4. EUR NCCF'!Z1124+'5. GBP NCCF'!Z1124+'6. Other(Incld) NCCF'!Z1124</f>
        <v>0</v>
      </c>
      <c r="AA1124" s="413">
        <f>'2. CAD NCCF'!AA1124+'3. USD NCCF'!AA1124+'4. EUR NCCF'!AA1124+'5. GBP NCCF'!AA1124+'6. Other(Incld) NCCF'!AA1124</f>
        <v>0</v>
      </c>
      <c r="AB1124" s="413">
        <f>'2. CAD NCCF'!AB1124+'3. USD NCCF'!AB1124+'4. EUR NCCF'!AB1124+'5. GBP NCCF'!AB1124+'6. Other(Incld) NCCF'!AB1124</f>
        <v>0</v>
      </c>
      <c r="AC1124" s="400">
        <f>'2. CAD NCCF'!AC1124+'3. USD NCCF'!AC1124+'4. EUR NCCF'!AC1124+'5. GBP NCCF'!AC1124+'6. Other(Incld) NCCF'!AC1124</f>
        <v>0</v>
      </c>
      <c r="AD1124" s="854"/>
      <c r="AE1124" s="855"/>
      <c r="AF1124" s="856"/>
    </row>
    <row r="1125" spans="1:32" ht="15" customHeight="1" outlineLevel="1" x14ac:dyDescent="0.2">
      <c r="A1125" s="222">
        <v>132</v>
      </c>
      <c r="B1125" s="499"/>
      <c r="C1125" s="246"/>
      <c r="D1125" s="261"/>
      <c r="E1125" s="475"/>
      <c r="F1125" s="880" t="str">
        <f>'2. CAD NCCF'!F1125:L1125</f>
        <v>Agency MBS, medium rated</v>
      </c>
      <c r="G1125" s="881"/>
      <c r="H1125" s="881"/>
      <c r="I1125" s="881"/>
      <c r="J1125" s="881"/>
      <c r="K1125" s="881"/>
      <c r="L1125" s="882"/>
      <c r="M1125" s="400">
        <f>'2. CAD NCCF'!M1125+'3. USD NCCF'!M1125+'4. EUR NCCF'!M1125+'5. GBP NCCF'!M1125+'6. Other(Incld) NCCF'!M1125</f>
        <v>0</v>
      </c>
      <c r="N1125" s="411">
        <f>'2. CAD NCCF'!N1125+'3. USD NCCF'!N1125+'4. EUR NCCF'!N1125+'5. GBP NCCF'!N1125+'6. Other(Incld) NCCF'!N1125</f>
        <v>0</v>
      </c>
      <c r="O1125" s="414">
        <f>'2. CAD NCCF'!O1125+'3. USD NCCF'!O1125+'4. EUR NCCF'!O1125+'5. GBP NCCF'!O1125+'6. Other(Incld) NCCF'!O1125</f>
        <v>0</v>
      </c>
      <c r="P1125" s="414">
        <f>'2. CAD NCCF'!P1125+'3. USD NCCF'!P1125+'4. EUR NCCF'!P1125+'5. GBP NCCF'!P1125+'6. Other(Incld) NCCF'!P1125</f>
        <v>0</v>
      </c>
      <c r="Q1125" s="415">
        <f>'2. CAD NCCF'!Q1125+'3. USD NCCF'!Q1125+'4. EUR NCCF'!Q1125+'5. GBP NCCF'!Q1125+'6. Other(Incld) NCCF'!Q1125</f>
        <v>0</v>
      </c>
      <c r="R1125" s="411">
        <f>'2. CAD NCCF'!R1125+'3. USD NCCF'!R1125+'4. EUR NCCF'!R1125+'5. GBP NCCF'!R1125+'6. Other(Incld) NCCF'!R1125</f>
        <v>0</v>
      </c>
      <c r="S1125" s="413">
        <f>'2. CAD NCCF'!S1125+'3. USD NCCF'!S1125+'4. EUR NCCF'!S1125+'5. GBP NCCF'!S1125+'6. Other(Incld) NCCF'!S1125</f>
        <v>0</v>
      </c>
      <c r="T1125" s="413">
        <f>'2. CAD NCCF'!T1125+'3. USD NCCF'!T1125+'4. EUR NCCF'!T1125+'5. GBP NCCF'!T1125+'6. Other(Incld) NCCF'!T1125</f>
        <v>0</v>
      </c>
      <c r="U1125" s="413">
        <f>'2. CAD NCCF'!U1125+'3. USD NCCF'!U1125+'4. EUR NCCF'!U1125+'5. GBP NCCF'!U1125+'6. Other(Incld) NCCF'!U1125</f>
        <v>0</v>
      </c>
      <c r="V1125" s="413">
        <f>'2. CAD NCCF'!V1125+'3. USD NCCF'!V1125+'4. EUR NCCF'!V1125+'5. GBP NCCF'!V1125+'6. Other(Incld) NCCF'!V1125</f>
        <v>0</v>
      </c>
      <c r="W1125" s="413">
        <f>'2. CAD NCCF'!W1125+'3. USD NCCF'!W1125+'4. EUR NCCF'!W1125+'5. GBP NCCF'!W1125+'6. Other(Incld) NCCF'!W1125</f>
        <v>0</v>
      </c>
      <c r="X1125" s="414">
        <f>'2. CAD NCCF'!X1125+'3. USD NCCF'!X1125+'4. EUR NCCF'!X1125+'5. GBP NCCF'!X1125+'6. Other(Incld) NCCF'!X1125</f>
        <v>0</v>
      </c>
      <c r="Y1125" s="413">
        <f>'2. CAD NCCF'!Y1125+'3. USD NCCF'!Y1125+'4. EUR NCCF'!Y1125+'5. GBP NCCF'!Y1125+'6. Other(Incld) NCCF'!Y1125</f>
        <v>0</v>
      </c>
      <c r="Z1125" s="413">
        <f>'2. CAD NCCF'!Z1125+'3. USD NCCF'!Z1125+'4. EUR NCCF'!Z1125+'5. GBP NCCF'!Z1125+'6. Other(Incld) NCCF'!Z1125</f>
        <v>0</v>
      </c>
      <c r="AA1125" s="413">
        <f>'2. CAD NCCF'!AA1125+'3. USD NCCF'!AA1125+'4. EUR NCCF'!AA1125+'5. GBP NCCF'!AA1125+'6. Other(Incld) NCCF'!AA1125</f>
        <v>0</v>
      </c>
      <c r="AB1125" s="413">
        <f>'2. CAD NCCF'!AB1125+'3. USD NCCF'!AB1125+'4. EUR NCCF'!AB1125+'5. GBP NCCF'!AB1125+'6. Other(Incld) NCCF'!AB1125</f>
        <v>0</v>
      </c>
      <c r="AC1125" s="400">
        <f>'2. CAD NCCF'!AC1125+'3. USD NCCF'!AC1125+'4. EUR NCCF'!AC1125+'5. GBP NCCF'!AC1125+'6. Other(Incld) NCCF'!AC1125</f>
        <v>0</v>
      </c>
      <c r="AD1125" s="854"/>
      <c r="AE1125" s="855"/>
      <c r="AF1125" s="856"/>
    </row>
    <row r="1126" spans="1:32" ht="15" customHeight="1" outlineLevel="1" x14ac:dyDescent="0.2">
      <c r="A1126" s="222">
        <v>133</v>
      </c>
      <c r="B1126" s="499"/>
      <c r="C1126" s="246"/>
      <c r="D1126" s="261"/>
      <c r="E1126" s="475"/>
      <c r="F1126" s="880" t="str">
        <f>'2. CAD NCCF'!F1126:L1126</f>
        <v>Agency MBS, low or not rated</v>
      </c>
      <c r="G1126" s="881"/>
      <c r="H1126" s="881"/>
      <c r="I1126" s="881"/>
      <c r="J1126" s="881"/>
      <c r="K1126" s="881"/>
      <c r="L1126" s="882"/>
      <c r="M1126" s="400">
        <f>'2. CAD NCCF'!M1126+'3. USD NCCF'!M1126+'4. EUR NCCF'!M1126+'5. GBP NCCF'!M1126+'6. Other(Incld) NCCF'!M1126</f>
        <v>0</v>
      </c>
      <c r="N1126" s="411">
        <f>'2. CAD NCCF'!N1126+'3. USD NCCF'!N1126+'4. EUR NCCF'!N1126+'5. GBP NCCF'!N1126+'6. Other(Incld) NCCF'!N1126</f>
        <v>0</v>
      </c>
      <c r="O1126" s="414">
        <f>'2. CAD NCCF'!O1126+'3. USD NCCF'!O1126+'4. EUR NCCF'!O1126+'5. GBP NCCF'!O1126+'6. Other(Incld) NCCF'!O1126</f>
        <v>0</v>
      </c>
      <c r="P1126" s="414">
        <f>'2. CAD NCCF'!P1126+'3. USD NCCF'!P1126+'4. EUR NCCF'!P1126+'5. GBP NCCF'!P1126+'6. Other(Incld) NCCF'!P1126</f>
        <v>0</v>
      </c>
      <c r="Q1126" s="415">
        <f>'2. CAD NCCF'!Q1126+'3. USD NCCF'!Q1126+'4. EUR NCCF'!Q1126+'5. GBP NCCF'!Q1126+'6. Other(Incld) NCCF'!Q1126</f>
        <v>0</v>
      </c>
      <c r="R1126" s="411">
        <f>'2. CAD NCCF'!R1126+'3. USD NCCF'!R1126+'4. EUR NCCF'!R1126+'5. GBP NCCF'!R1126+'6. Other(Incld) NCCF'!R1126</f>
        <v>0</v>
      </c>
      <c r="S1126" s="413">
        <f>'2. CAD NCCF'!S1126+'3. USD NCCF'!S1126+'4. EUR NCCF'!S1126+'5. GBP NCCF'!S1126+'6. Other(Incld) NCCF'!S1126</f>
        <v>0</v>
      </c>
      <c r="T1126" s="413">
        <f>'2. CAD NCCF'!T1126+'3. USD NCCF'!T1126+'4. EUR NCCF'!T1126+'5. GBP NCCF'!T1126+'6. Other(Incld) NCCF'!T1126</f>
        <v>0</v>
      </c>
      <c r="U1126" s="413">
        <f>'2. CAD NCCF'!U1126+'3. USD NCCF'!U1126+'4. EUR NCCF'!U1126+'5. GBP NCCF'!U1126+'6. Other(Incld) NCCF'!U1126</f>
        <v>0</v>
      </c>
      <c r="V1126" s="413">
        <f>'2. CAD NCCF'!V1126+'3. USD NCCF'!V1126+'4. EUR NCCF'!V1126+'5. GBP NCCF'!V1126+'6. Other(Incld) NCCF'!V1126</f>
        <v>0</v>
      </c>
      <c r="W1126" s="413">
        <f>'2. CAD NCCF'!W1126+'3. USD NCCF'!W1126+'4. EUR NCCF'!W1126+'5. GBP NCCF'!W1126+'6. Other(Incld) NCCF'!W1126</f>
        <v>0</v>
      </c>
      <c r="X1126" s="414">
        <f>'2. CAD NCCF'!X1126+'3. USD NCCF'!X1126+'4. EUR NCCF'!X1126+'5. GBP NCCF'!X1126+'6. Other(Incld) NCCF'!X1126</f>
        <v>0</v>
      </c>
      <c r="Y1126" s="413">
        <f>'2. CAD NCCF'!Y1126+'3. USD NCCF'!Y1126+'4. EUR NCCF'!Y1126+'5. GBP NCCF'!Y1126+'6. Other(Incld) NCCF'!Y1126</f>
        <v>0</v>
      </c>
      <c r="Z1126" s="413">
        <f>'2. CAD NCCF'!Z1126+'3. USD NCCF'!Z1126+'4. EUR NCCF'!Z1126+'5. GBP NCCF'!Z1126+'6. Other(Incld) NCCF'!Z1126</f>
        <v>0</v>
      </c>
      <c r="AA1126" s="413">
        <f>'2. CAD NCCF'!AA1126+'3. USD NCCF'!AA1126+'4. EUR NCCF'!AA1126+'5. GBP NCCF'!AA1126+'6. Other(Incld) NCCF'!AA1126</f>
        <v>0</v>
      </c>
      <c r="AB1126" s="413">
        <f>'2. CAD NCCF'!AB1126+'3. USD NCCF'!AB1126+'4. EUR NCCF'!AB1126+'5. GBP NCCF'!AB1126+'6. Other(Incld) NCCF'!AB1126</f>
        <v>0</v>
      </c>
      <c r="AC1126" s="400">
        <f>'2. CAD NCCF'!AC1126+'3. USD NCCF'!AC1126+'4. EUR NCCF'!AC1126+'5. GBP NCCF'!AC1126+'6. Other(Incld) NCCF'!AC1126</f>
        <v>0</v>
      </c>
      <c r="AD1126" s="854"/>
      <c r="AE1126" s="855"/>
      <c r="AF1126" s="856"/>
    </row>
    <row r="1127" spans="1:32" ht="15" customHeight="1" outlineLevel="1" x14ac:dyDescent="0.2">
      <c r="A1127" s="222">
        <v>134</v>
      </c>
      <c r="B1127" s="499"/>
      <c r="C1127" s="246"/>
      <c r="D1127" s="261"/>
      <c r="E1127" s="877" t="str">
        <f>'2. CAD NCCF'!E1127:L1127</f>
        <v>Non-agency commercial MBS (CMBS)</v>
      </c>
      <c r="F1127" s="878"/>
      <c r="G1127" s="878"/>
      <c r="H1127" s="878"/>
      <c r="I1127" s="878"/>
      <c r="J1127" s="878"/>
      <c r="K1127" s="878"/>
      <c r="L1127" s="879"/>
      <c r="M1127" s="399">
        <f>SUBTOTAL(9,M1128:M1131)</f>
        <v>0</v>
      </c>
      <c r="N1127" s="402">
        <f t="shared" ref="N1127:AC1127" si="1449">SUBTOTAL(9,N1128:N1131)</f>
        <v>0</v>
      </c>
      <c r="O1127" s="406">
        <f t="shared" si="1449"/>
        <v>0</v>
      </c>
      <c r="P1127" s="405">
        <f t="shared" si="1449"/>
        <v>0</v>
      </c>
      <c r="Q1127" s="407">
        <f t="shared" si="1449"/>
        <v>0</v>
      </c>
      <c r="R1127" s="402">
        <f t="shared" si="1449"/>
        <v>0</v>
      </c>
      <c r="S1127" s="406">
        <f t="shared" si="1449"/>
        <v>0</v>
      </c>
      <c r="T1127" s="405">
        <f t="shared" si="1449"/>
        <v>0</v>
      </c>
      <c r="U1127" s="405">
        <f t="shared" si="1449"/>
        <v>0</v>
      </c>
      <c r="V1127" s="405">
        <f t="shared" si="1449"/>
        <v>0</v>
      </c>
      <c r="W1127" s="405">
        <f t="shared" si="1449"/>
        <v>0</v>
      </c>
      <c r="X1127" s="405">
        <f t="shared" si="1449"/>
        <v>0</v>
      </c>
      <c r="Y1127" s="405">
        <f t="shared" si="1449"/>
        <v>0</v>
      </c>
      <c r="Z1127" s="405">
        <f t="shared" si="1449"/>
        <v>0</v>
      </c>
      <c r="AA1127" s="405">
        <f t="shared" si="1449"/>
        <v>0</v>
      </c>
      <c r="AB1127" s="403">
        <f t="shared" si="1449"/>
        <v>0</v>
      </c>
      <c r="AC1127" s="407">
        <f t="shared" si="1449"/>
        <v>0</v>
      </c>
      <c r="AD1127" s="854"/>
      <c r="AE1127" s="855"/>
      <c r="AF1127" s="856"/>
    </row>
    <row r="1128" spans="1:32" ht="15" customHeight="1" outlineLevel="1" x14ac:dyDescent="0.2">
      <c r="A1128" s="222">
        <v>135</v>
      </c>
      <c r="B1128" s="499"/>
      <c r="C1128" s="246"/>
      <c r="D1128" s="261"/>
      <c r="E1128" s="475"/>
      <c r="F1128" s="880" t="str">
        <f>'2. CAD NCCF'!F1128:L1128</f>
        <v>Non-agency CMBS, high rated</v>
      </c>
      <c r="G1128" s="881"/>
      <c r="H1128" s="881"/>
      <c r="I1128" s="881"/>
      <c r="J1128" s="881"/>
      <c r="K1128" s="881"/>
      <c r="L1128" s="882"/>
      <c r="M1128" s="400">
        <f>'2. CAD NCCF'!M1128+'3. USD NCCF'!M1128+'4. EUR NCCF'!M1128+'5. GBP NCCF'!M1128+'6. Other(Incld) NCCF'!M1128</f>
        <v>0</v>
      </c>
      <c r="N1128" s="411">
        <f>'2. CAD NCCF'!N1128+'3. USD NCCF'!N1128+'4. EUR NCCF'!N1128+'5. GBP NCCF'!N1128+'6. Other(Incld) NCCF'!N1128</f>
        <v>0</v>
      </c>
      <c r="O1128" s="414">
        <f>'2. CAD NCCF'!O1128+'3. USD NCCF'!O1128+'4. EUR NCCF'!O1128+'5. GBP NCCF'!O1128+'6. Other(Incld) NCCF'!O1128</f>
        <v>0</v>
      </c>
      <c r="P1128" s="414">
        <f>'2. CAD NCCF'!P1128+'3. USD NCCF'!P1128+'4. EUR NCCF'!P1128+'5. GBP NCCF'!P1128+'6. Other(Incld) NCCF'!P1128</f>
        <v>0</v>
      </c>
      <c r="Q1128" s="415">
        <f>'2. CAD NCCF'!Q1128+'3. USD NCCF'!Q1128+'4. EUR NCCF'!Q1128+'5. GBP NCCF'!Q1128+'6. Other(Incld) NCCF'!Q1128</f>
        <v>0</v>
      </c>
      <c r="R1128" s="411">
        <f>'2. CAD NCCF'!R1128+'3. USD NCCF'!R1128+'4. EUR NCCF'!R1128+'5. GBP NCCF'!R1128+'6. Other(Incld) NCCF'!R1128</f>
        <v>0</v>
      </c>
      <c r="S1128" s="413">
        <f>'2. CAD NCCF'!S1128+'3. USD NCCF'!S1128+'4. EUR NCCF'!S1128+'5. GBP NCCF'!S1128+'6. Other(Incld) NCCF'!S1128</f>
        <v>0</v>
      </c>
      <c r="T1128" s="413">
        <f>'2. CAD NCCF'!T1128+'3. USD NCCF'!T1128+'4. EUR NCCF'!T1128+'5. GBP NCCF'!T1128+'6. Other(Incld) NCCF'!T1128</f>
        <v>0</v>
      </c>
      <c r="U1128" s="413">
        <f>'2. CAD NCCF'!U1128+'3. USD NCCF'!U1128+'4. EUR NCCF'!U1128+'5. GBP NCCF'!U1128+'6. Other(Incld) NCCF'!U1128</f>
        <v>0</v>
      </c>
      <c r="V1128" s="413">
        <f>'2. CAD NCCF'!V1128+'3. USD NCCF'!V1128+'4. EUR NCCF'!V1128+'5. GBP NCCF'!V1128+'6. Other(Incld) NCCF'!V1128</f>
        <v>0</v>
      </c>
      <c r="W1128" s="413">
        <f>'2. CAD NCCF'!W1128+'3. USD NCCF'!W1128+'4. EUR NCCF'!W1128+'5. GBP NCCF'!W1128+'6. Other(Incld) NCCF'!W1128</f>
        <v>0</v>
      </c>
      <c r="X1128" s="414">
        <f>'2. CAD NCCF'!X1128+'3. USD NCCF'!X1128+'4. EUR NCCF'!X1128+'5. GBP NCCF'!X1128+'6. Other(Incld) NCCF'!X1128</f>
        <v>0</v>
      </c>
      <c r="Y1128" s="413">
        <f>'2. CAD NCCF'!Y1128+'3. USD NCCF'!Y1128+'4. EUR NCCF'!Y1128+'5. GBP NCCF'!Y1128+'6. Other(Incld) NCCF'!Y1128</f>
        <v>0</v>
      </c>
      <c r="Z1128" s="413">
        <f>'2. CAD NCCF'!Z1128+'3. USD NCCF'!Z1128+'4. EUR NCCF'!Z1128+'5. GBP NCCF'!Z1128+'6. Other(Incld) NCCF'!Z1128</f>
        <v>0</v>
      </c>
      <c r="AA1128" s="413">
        <f>'2. CAD NCCF'!AA1128+'3. USD NCCF'!AA1128+'4. EUR NCCF'!AA1128+'5. GBP NCCF'!AA1128+'6. Other(Incld) NCCF'!AA1128</f>
        <v>0</v>
      </c>
      <c r="AB1128" s="413">
        <f>'2. CAD NCCF'!AB1128+'3. USD NCCF'!AB1128+'4. EUR NCCF'!AB1128+'5. GBP NCCF'!AB1128+'6. Other(Incld) NCCF'!AB1128</f>
        <v>0</v>
      </c>
      <c r="AC1128" s="400">
        <f>'2. CAD NCCF'!AC1128+'3. USD NCCF'!AC1128+'4. EUR NCCF'!AC1128+'5. GBP NCCF'!AC1128+'6. Other(Incld) NCCF'!AC1128</f>
        <v>0</v>
      </c>
      <c r="AD1128" s="854"/>
      <c r="AE1128" s="855"/>
      <c r="AF1128" s="856"/>
    </row>
    <row r="1129" spans="1:32" ht="15" customHeight="1" outlineLevel="1" x14ac:dyDescent="0.2">
      <c r="A1129" s="222">
        <v>136</v>
      </c>
      <c r="B1129" s="499"/>
      <c r="C1129" s="246"/>
      <c r="D1129" s="261"/>
      <c r="E1129" s="475"/>
      <c r="F1129" s="880" t="str">
        <f>'2. CAD NCCF'!F1129:L1129</f>
        <v>Non-agency CMBS, medium rated</v>
      </c>
      <c r="G1129" s="881"/>
      <c r="H1129" s="881"/>
      <c r="I1129" s="881"/>
      <c r="J1129" s="881"/>
      <c r="K1129" s="881"/>
      <c r="L1129" s="882"/>
      <c r="M1129" s="400">
        <f>'2. CAD NCCF'!M1129+'3. USD NCCF'!M1129+'4. EUR NCCF'!M1129+'5. GBP NCCF'!M1129+'6. Other(Incld) NCCF'!M1129</f>
        <v>0</v>
      </c>
      <c r="N1129" s="411">
        <f>'2. CAD NCCF'!N1129+'3. USD NCCF'!N1129+'4. EUR NCCF'!N1129+'5. GBP NCCF'!N1129+'6. Other(Incld) NCCF'!N1129</f>
        <v>0</v>
      </c>
      <c r="O1129" s="414">
        <f>'2. CAD NCCF'!O1129+'3. USD NCCF'!O1129+'4. EUR NCCF'!O1129+'5. GBP NCCF'!O1129+'6. Other(Incld) NCCF'!O1129</f>
        <v>0</v>
      </c>
      <c r="P1129" s="414">
        <f>'2. CAD NCCF'!P1129+'3. USD NCCF'!P1129+'4. EUR NCCF'!P1129+'5. GBP NCCF'!P1129+'6. Other(Incld) NCCF'!P1129</f>
        <v>0</v>
      </c>
      <c r="Q1129" s="415">
        <f>'2. CAD NCCF'!Q1129+'3. USD NCCF'!Q1129+'4. EUR NCCF'!Q1129+'5. GBP NCCF'!Q1129+'6. Other(Incld) NCCF'!Q1129</f>
        <v>0</v>
      </c>
      <c r="R1129" s="411">
        <f>'2. CAD NCCF'!R1129+'3. USD NCCF'!R1129+'4. EUR NCCF'!R1129+'5. GBP NCCF'!R1129+'6. Other(Incld) NCCF'!R1129</f>
        <v>0</v>
      </c>
      <c r="S1129" s="413">
        <f>'2. CAD NCCF'!S1129+'3. USD NCCF'!S1129+'4. EUR NCCF'!S1129+'5. GBP NCCF'!S1129+'6. Other(Incld) NCCF'!S1129</f>
        <v>0</v>
      </c>
      <c r="T1129" s="413">
        <f>'2. CAD NCCF'!T1129+'3. USD NCCF'!T1129+'4. EUR NCCF'!T1129+'5. GBP NCCF'!T1129+'6. Other(Incld) NCCF'!T1129</f>
        <v>0</v>
      </c>
      <c r="U1129" s="413">
        <f>'2. CAD NCCF'!U1129+'3. USD NCCF'!U1129+'4. EUR NCCF'!U1129+'5. GBP NCCF'!U1129+'6. Other(Incld) NCCF'!U1129</f>
        <v>0</v>
      </c>
      <c r="V1129" s="413">
        <f>'2. CAD NCCF'!V1129+'3. USD NCCF'!V1129+'4. EUR NCCF'!V1129+'5. GBP NCCF'!V1129+'6. Other(Incld) NCCF'!V1129</f>
        <v>0</v>
      </c>
      <c r="W1129" s="413">
        <f>'2. CAD NCCF'!W1129+'3. USD NCCF'!W1129+'4. EUR NCCF'!W1129+'5. GBP NCCF'!W1129+'6. Other(Incld) NCCF'!W1129</f>
        <v>0</v>
      </c>
      <c r="X1129" s="414">
        <f>'2. CAD NCCF'!X1129+'3. USD NCCF'!X1129+'4. EUR NCCF'!X1129+'5. GBP NCCF'!X1129+'6. Other(Incld) NCCF'!X1129</f>
        <v>0</v>
      </c>
      <c r="Y1129" s="413">
        <f>'2. CAD NCCF'!Y1129+'3. USD NCCF'!Y1129+'4. EUR NCCF'!Y1129+'5. GBP NCCF'!Y1129+'6. Other(Incld) NCCF'!Y1129</f>
        <v>0</v>
      </c>
      <c r="Z1129" s="413">
        <f>'2. CAD NCCF'!Z1129+'3. USD NCCF'!Z1129+'4. EUR NCCF'!Z1129+'5. GBP NCCF'!Z1129+'6. Other(Incld) NCCF'!Z1129</f>
        <v>0</v>
      </c>
      <c r="AA1129" s="413">
        <f>'2. CAD NCCF'!AA1129+'3. USD NCCF'!AA1129+'4. EUR NCCF'!AA1129+'5. GBP NCCF'!AA1129+'6. Other(Incld) NCCF'!AA1129</f>
        <v>0</v>
      </c>
      <c r="AB1129" s="413">
        <f>'2. CAD NCCF'!AB1129+'3. USD NCCF'!AB1129+'4. EUR NCCF'!AB1129+'5. GBP NCCF'!AB1129+'6. Other(Incld) NCCF'!AB1129</f>
        <v>0</v>
      </c>
      <c r="AC1129" s="400">
        <f>'2. CAD NCCF'!AC1129+'3. USD NCCF'!AC1129+'4. EUR NCCF'!AC1129+'5. GBP NCCF'!AC1129+'6. Other(Incld) NCCF'!AC1129</f>
        <v>0</v>
      </c>
      <c r="AD1129" s="854"/>
      <c r="AE1129" s="855"/>
      <c r="AF1129" s="856"/>
    </row>
    <row r="1130" spans="1:32" ht="15" customHeight="1" outlineLevel="1" x14ac:dyDescent="0.2">
      <c r="A1130" s="222">
        <v>137</v>
      </c>
      <c r="B1130" s="499"/>
      <c r="C1130" s="246"/>
      <c r="D1130" s="261"/>
      <c r="E1130" s="475"/>
      <c r="F1130" s="880" t="str">
        <f>'2. CAD NCCF'!F1130:L1130</f>
        <v>Non-agency CMBS, low or not rated</v>
      </c>
      <c r="G1130" s="881"/>
      <c r="H1130" s="881"/>
      <c r="I1130" s="881"/>
      <c r="J1130" s="881"/>
      <c r="K1130" s="881"/>
      <c r="L1130" s="882"/>
      <c r="M1130" s="400">
        <f>'2. CAD NCCF'!M1130+'3. USD NCCF'!M1130+'4. EUR NCCF'!M1130+'5. GBP NCCF'!M1130+'6. Other(Incld) NCCF'!M1130</f>
        <v>0</v>
      </c>
      <c r="N1130" s="411">
        <f>'2. CAD NCCF'!N1130+'3. USD NCCF'!N1130+'4. EUR NCCF'!N1130+'5. GBP NCCF'!N1130+'6. Other(Incld) NCCF'!N1130</f>
        <v>0</v>
      </c>
      <c r="O1130" s="414">
        <f>'2. CAD NCCF'!O1130+'3. USD NCCF'!O1130+'4. EUR NCCF'!O1130+'5. GBP NCCF'!O1130+'6. Other(Incld) NCCF'!O1130</f>
        <v>0</v>
      </c>
      <c r="P1130" s="414">
        <f>'2. CAD NCCF'!P1130+'3. USD NCCF'!P1130+'4. EUR NCCF'!P1130+'5. GBP NCCF'!P1130+'6. Other(Incld) NCCF'!P1130</f>
        <v>0</v>
      </c>
      <c r="Q1130" s="415">
        <f>'2. CAD NCCF'!Q1130+'3. USD NCCF'!Q1130+'4. EUR NCCF'!Q1130+'5. GBP NCCF'!Q1130+'6. Other(Incld) NCCF'!Q1130</f>
        <v>0</v>
      </c>
      <c r="R1130" s="411">
        <f>'2. CAD NCCF'!R1130+'3. USD NCCF'!R1130+'4. EUR NCCF'!R1130+'5. GBP NCCF'!R1130+'6. Other(Incld) NCCF'!R1130</f>
        <v>0</v>
      </c>
      <c r="S1130" s="413">
        <f>'2. CAD NCCF'!S1130+'3. USD NCCF'!S1130+'4. EUR NCCF'!S1130+'5. GBP NCCF'!S1130+'6. Other(Incld) NCCF'!S1130</f>
        <v>0</v>
      </c>
      <c r="T1130" s="413">
        <f>'2. CAD NCCF'!T1130+'3. USD NCCF'!T1130+'4. EUR NCCF'!T1130+'5. GBP NCCF'!T1130+'6. Other(Incld) NCCF'!T1130</f>
        <v>0</v>
      </c>
      <c r="U1130" s="413">
        <f>'2. CAD NCCF'!U1130+'3. USD NCCF'!U1130+'4. EUR NCCF'!U1130+'5. GBP NCCF'!U1130+'6. Other(Incld) NCCF'!U1130</f>
        <v>0</v>
      </c>
      <c r="V1130" s="413">
        <f>'2. CAD NCCF'!V1130+'3. USD NCCF'!V1130+'4. EUR NCCF'!V1130+'5. GBP NCCF'!V1130+'6. Other(Incld) NCCF'!V1130</f>
        <v>0</v>
      </c>
      <c r="W1130" s="413">
        <f>'2. CAD NCCF'!W1130+'3. USD NCCF'!W1130+'4. EUR NCCF'!W1130+'5. GBP NCCF'!W1130+'6. Other(Incld) NCCF'!W1130</f>
        <v>0</v>
      </c>
      <c r="X1130" s="414">
        <f>'2. CAD NCCF'!X1130+'3. USD NCCF'!X1130+'4. EUR NCCF'!X1130+'5. GBP NCCF'!X1130+'6. Other(Incld) NCCF'!X1130</f>
        <v>0</v>
      </c>
      <c r="Y1130" s="413">
        <f>'2. CAD NCCF'!Y1130+'3. USD NCCF'!Y1130+'4. EUR NCCF'!Y1130+'5. GBP NCCF'!Y1130+'6. Other(Incld) NCCF'!Y1130</f>
        <v>0</v>
      </c>
      <c r="Z1130" s="413">
        <f>'2. CAD NCCF'!Z1130+'3. USD NCCF'!Z1130+'4. EUR NCCF'!Z1130+'5. GBP NCCF'!Z1130+'6. Other(Incld) NCCF'!Z1130</f>
        <v>0</v>
      </c>
      <c r="AA1130" s="413">
        <f>'2. CAD NCCF'!AA1130+'3. USD NCCF'!AA1130+'4. EUR NCCF'!AA1130+'5. GBP NCCF'!AA1130+'6. Other(Incld) NCCF'!AA1130</f>
        <v>0</v>
      </c>
      <c r="AB1130" s="413">
        <f>'2. CAD NCCF'!AB1130+'3. USD NCCF'!AB1130+'4. EUR NCCF'!AB1130+'5. GBP NCCF'!AB1130+'6. Other(Incld) NCCF'!AB1130</f>
        <v>0</v>
      </c>
      <c r="AC1130" s="400">
        <f>'2. CAD NCCF'!AC1130+'3. USD NCCF'!AC1130+'4. EUR NCCF'!AC1130+'5. GBP NCCF'!AC1130+'6. Other(Incld) NCCF'!AC1130</f>
        <v>0</v>
      </c>
      <c r="AD1130" s="854"/>
      <c r="AE1130" s="855"/>
      <c r="AF1130" s="856"/>
    </row>
    <row r="1131" spans="1:32" ht="15" customHeight="1" outlineLevel="1" x14ac:dyDescent="0.2">
      <c r="A1131" s="222">
        <v>138</v>
      </c>
      <c r="B1131" s="499"/>
      <c r="C1131" s="246"/>
      <c r="D1131" s="261"/>
      <c r="E1131" s="877" t="str">
        <f>'2. CAD NCCF'!E1131:L1131</f>
        <v>Non-agency residential MBS (RMBS)</v>
      </c>
      <c r="F1131" s="878"/>
      <c r="G1131" s="878"/>
      <c r="H1131" s="878"/>
      <c r="I1131" s="878"/>
      <c r="J1131" s="878"/>
      <c r="K1131" s="878"/>
      <c r="L1131" s="879"/>
      <c r="M1131" s="399">
        <f>SUBTOTAL(9,M1132:M1134)</f>
        <v>0</v>
      </c>
      <c r="N1131" s="402">
        <f t="shared" ref="N1131:AC1131" si="1450">SUBTOTAL(9,N1132:N1135)</f>
        <v>0</v>
      </c>
      <c r="O1131" s="406">
        <f t="shared" si="1450"/>
        <v>0</v>
      </c>
      <c r="P1131" s="405">
        <f t="shared" si="1450"/>
        <v>0</v>
      </c>
      <c r="Q1131" s="407">
        <f t="shared" si="1450"/>
        <v>0</v>
      </c>
      <c r="R1131" s="402">
        <f t="shared" si="1450"/>
        <v>0</v>
      </c>
      <c r="S1131" s="406">
        <f t="shared" si="1450"/>
        <v>0</v>
      </c>
      <c r="T1131" s="405">
        <f t="shared" si="1450"/>
        <v>0</v>
      </c>
      <c r="U1131" s="405">
        <f t="shared" si="1450"/>
        <v>0</v>
      </c>
      <c r="V1131" s="405">
        <f t="shared" si="1450"/>
        <v>0</v>
      </c>
      <c r="W1131" s="405">
        <f t="shared" si="1450"/>
        <v>0</v>
      </c>
      <c r="X1131" s="405">
        <f t="shared" si="1450"/>
        <v>0</v>
      </c>
      <c r="Y1131" s="405">
        <f t="shared" si="1450"/>
        <v>0</v>
      </c>
      <c r="Z1131" s="405">
        <f t="shared" si="1450"/>
        <v>0</v>
      </c>
      <c r="AA1131" s="405">
        <f t="shared" si="1450"/>
        <v>0</v>
      </c>
      <c r="AB1131" s="403">
        <f t="shared" si="1450"/>
        <v>0</v>
      </c>
      <c r="AC1131" s="407">
        <f t="shared" si="1450"/>
        <v>0</v>
      </c>
      <c r="AD1131" s="854"/>
      <c r="AE1131" s="855"/>
      <c r="AF1131" s="856"/>
    </row>
    <row r="1132" spans="1:32" ht="15" customHeight="1" outlineLevel="1" x14ac:dyDescent="0.2">
      <c r="A1132" s="222">
        <v>139</v>
      </c>
      <c r="B1132" s="499"/>
      <c r="C1132" s="246"/>
      <c r="D1132" s="261"/>
      <c r="E1132" s="475"/>
      <c r="F1132" s="880" t="str">
        <f>'2. CAD NCCF'!F1132:L1132</f>
        <v>Non-agency RMBS, high rated</v>
      </c>
      <c r="G1132" s="881"/>
      <c r="H1132" s="881"/>
      <c r="I1132" s="881"/>
      <c r="J1132" s="881"/>
      <c r="K1132" s="881"/>
      <c r="L1132" s="882"/>
      <c r="M1132" s="400">
        <f>'2. CAD NCCF'!M1132+'3. USD NCCF'!M1132+'4. EUR NCCF'!M1132+'5. GBP NCCF'!M1132+'6. Other(Incld) NCCF'!M1132</f>
        <v>0</v>
      </c>
      <c r="N1132" s="411">
        <f>'2. CAD NCCF'!N1132+'3. USD NCCF'!N1132+'4. EUR NCCF'!N1132+'5. GBP NCCF'!N1132+'6. Other(Incld) NCCF'!N1132</f>
        <v>0</v>
      </c>
      <c r="O1132" s="414">
        <f>'2. CAD NCCF'!O1132+'3. USD NCCF'!O1132+'4. EUR NCCF'!O1132+'5. GBP NCCF'!O1132+'6. Other(Incld) NCCF'!O1132</f>
        <v>0</v>
      </c>
      <c r="P1132" s="414">
        <f>'2. CAD NCCF'!P1132+'3. USD NCCF'!P1132+'4. EUR NCCF'!P1132+'5. GBP NCCF'!P1132+'6. Other(Incld) NCCF'!P1132</f>
        <v>0</v>
      </c>
      <c r="Q1132" s="415">
        <f>'2. CAD NCCF'!Q1132+'3. USD NCCF'!Q1132+'4. EUR NCCF'!Q1132+'5. GBP NCCF'!Q1132+'6. Other(Incld) NCCF'!Q1132</f>
        <v>0</v>
      </c>
      <c r="R1132" s="411">
        <f>'2. CAD NCCF'!R1132+'3. USD NCCF'!R1132+'4. EUR NCCF'!R1132+'5. GBP NCCF'!R1132+'6. Other(Incld) NCCF'!R1132</f>
        <v>0</v>
      </c>
      <c r="S1132" s="413">
        <f>'2. CAD NCCF'!S1132+'3. USD NCCF'!S1132+'4. EUR NCCF'!S1132+'5. GBP NCCF'!S1132+'6. Other(Incld) NCCF'!S1132</f>
        <v>0</v>
      </c>
      <c r="T1132" s="413">
        <f>'2. CAD NCCF'!T1132+'3. USD NCCF'!T1132+'4. EUR NCCF'!T1132+'5. GBP NCCF'!T1132+'6. Other(Incld) NCCF'!T1132</f>
        <v>0</v>
      </c>
      <c r="U1132" s="413">
        <f>'2. CAD NCCF'!U1132+'3. USD NCCF'!U1132+'4. EUR NCCF'!U1132+'5. GBP NCCF'!U1132+'6. Other(Incld) NCCF'!U1132</f>
        <v>0</v>
      </c>
      <c r="V1132" s="413">
        <f>'2. CAD NCCF'!V1132+'3. USD NCCF'!V1132+'4. EUR NCCF'!V1132+'5. GBP NCCF'!V1132+'6. Other(Incld) NCCF'!V1132</f>
        <v>0</v>
      </c>
      <c r="W1132" s="413">
        <f>'2. CAD NCCF'!W1132+'3. USD NCCF'!W1132+'4. EUR NCCF'!W1132+'5. GBP NCCF'!W1132+'6. Other(Incld) NCCF'!W1132</f>
        <v>0</v>
      </c>
      <c r="X1132" s="414">
        <f>'2. CAD NCCF'!X1132+'3. USD NCCF'!X1132+'4. EUR NCCF'!X1132+'5. GBP NCCF'!X1132+'6. Other(Incld) NCCF'!X1132</f>
        <v>0</v>
      </c>
      <c r="Y1132" s="413">
        <f>'2. CAD NCCF'!Y1132+'3. USD NCCF'!Y1132+'4. EUR NCCF'!Y1132+'5. GBP NCCF'!Y1132+'6. Other(Incld) NCCF'!Y1132</f>
        <v>0</v>
      </c>
      <c r="Z1132" s="413">
        <f>'2. CAD NCCF'!Z1132+'3. USD NCCF'!Z1132+'4. EUR NCCF'!Z1132+'5. GBP NCCF'!Z1132+'6. Other(Incld) NCCF'!Z1132</f>
        <v>0</v>
      </c>
      <c r="AA1132" s="413">
        <f>'2. CAD NCCF'!AA1132+'3. USD NCCF'!AA1132+'4. EUR NCCF'!AA1132+'5. GBP NCCF'!AA1132+'6. Other(Incld) NCCF'!AA1132</f>
        <v>0</v>
      </c>
      <c r="AB1132" s="413">
        <f>'2. CAD NCCF'!AB1132+'3. USD NCCF'!AB1132+'4. EUR NCCF'!AB1132+'5. GBP NCCF'!AB1132+'6. Other(Incld) NCCF'!AB1132</f>
        <v>0</v>
      </c>
      <c r="AC1132" s="400">
        <f>'2. CAD NCCF'!AC1132+'3. USD NCCF'!AC1132+'4. EUR NCCF'!AC1132+'5. GBP NCCF'!AC1132+'6. Other(Incld) NCCF'!AC1132</f>
        <v>0</v>
      </c>
      <c r="AD1132" s="854"/>
      <c r="AE1132" s="855"/>
      <c r="AF1132" s="856"/>
    </row>
    <row r="1133" spans="1:32" ht="15" customHeight="1" outlineLevel="1" x14ac:dyDescent="0.2">
      <c r="A1133" s="222">
        <v>140</v>
      </c>
      <c r="B1133" s="499"/>
      <c r="C1133" s="246"/>
      <c r="D1133" s="261"/>
      <c r="E1133" s="475"/>
      <c r="F1133" s="880" t="str">
        <f>'2. CAD NCCF'!F1133:L1133</f>
        <v>Non-agency RMBS, medium rated</v>
      </c>
      <c r="G1133" s="881"/>
      <c r="H1133" s="881"/>
      <c r="I1133" s="881"/>
      <c r="J1133" s="881"/>
      <c r="K1133" s="881"/>
      <c r="L1133" s="882"/>
      <c r="M1133" s="400">
        <f>'2. CAD NCCF'!M1133+'3. USD NCCF'!M1133+'4. EUR NCCF'!M1133+'5. GBP NCCF'!M1133+'6. Other(Incld) NCCF'!M1133</f>
        <v>0</v>
      </c>
      <c r="N1133" s="411">
        <f>'2. CAD NCCF'!N1133+'3. USD NCCF'!N1133+'4. EUR NCCF'!N1133+'5. GBP NCCF'!N1133+'6. Other(Incld) NCCF'!N1133</f>
        <v>0</v>
      </c>
      <c r="O1133" s="414">
        <f>'2. CAD NCCF'!O1133+'3. USD NCCF'!O1133+'4. EUR NCCF'!O1133+'5. GBP NCCF'!O1133+'6. Other(Incld) NCCF'!O1133</f>
        <v>0</v>
      </c>
      <c r="P1133" s="414">
        <f>'2. CAD NCCF'!P1133+'3. USD NCCF'!P1133+'4. EUR NCCF'!P1133+'5. GBP NCCF'!P1133+'6. Other(Incld) NCCF'!P1133</f>
        <v>0</v>
      </c>
      <c r="Q1133" s="415">
        <f>'2. CAD NCCF'!Q1133+'3. USD NCCF'!Q1133+'4. EUR NCCF'!Q1133+'5. GBP NCCF'!Q1133+'6. Other(Incld) NCCF'!Q1133</f>
        <v>0</v>
      </c>
      <c r="R1133" s="411">
        <f>'2. CAD NCCF'!R1133+'3. USD NCCF'!R1133+'4. EUR NCCF'!R1133+'5. GBP NCCF'!R1133+'6. Other(Incld) NCCF'!R1133</f>
        <v>0</v>
      </c>
      <c r="S1133" s="413">
        <f>'2. CAD NCCF'!S1133+'3. USD NCCF'!S1133+'4. EUR NCCF'!S1133+'5. GBP NCCF'!S1133+'6. Other(Incld) NCCF'!S1133</f>
        <v>0</v>
      </c>
      <c r="T1133" s="413">
        <f>'2. CAD NCCF'!T1133+'3. USD NCCF'!T1133+'4. EUR NCCF'!T1133+'5. GBP NCCF'!T1133+'6. Other(Incld) NCCF'!T1133</f>
        <v>0</v>
      </c>
      <c r="U1133" s="413">
        <f>'2. CAD NCCF'!U1133+'3. USD NCCF'!U1133+'4. EUR NCCF'!U1133+'5. GBP NCCF'!U1133+'6. Other(Incld) NCCF'!U1133</f>
        <v>0</v>
      </c>
      <c r="V1133" s="413">
        <f>'2. CAD NCCF'!V1133+'3. USD NCCF'!V1133+'4. EUR NCCF'!V1133+'5. GBP NCCF'!V1133+'6. Other(Incld) NCCF'!V1133</f>
        <v>0</v>
      </c>
      <c r="W1133" s="413">
        <f>'2. CAD NCCF'!W1133+'3. USD NCCF'!W1133+'4. EUR NCCF'!W1133+'5. GBP NCCF'!W1133+'6. Other(Incld) NCCF'!W1133</f>
        <v>0</v>
      </c>
      <c r="X1133" s="414">
        <f>'2. CAD NCCF'!X1133+'3. USD NCCF'!X1133+'4. EUR NCCF'!X1133+'5. GBP NCCF'!X1133+'6. Other(Incld) NCCF'!X1133</f>
        <v>0</v>
      </c>
      <c r="Y1133" s="413">
        <f>'2. CAD NCCF'!Y1133+'3. USD NCCF'!Y1133+'4. EUR NCCF'!Y1133+'5. GBP NCCF'!Y1133+'6. Other(Incld) NCCF'!Y1133</f>
        <v>0</v>
      </c>
      <c r="Z1133" s="413">
        <f>'2. CAD NCCF'!Z1133+'3. USD NCCF'!Z1133+'4. EUR NCCF'!Z1133+'5. GBP NCCF'!Z1133+'6. Other(Incld) NCCF'!Z1133</f>
        <v>0</v>
      </c>
      <c r="AA1133" s="413">
        <f>'2. CAD NCCF'!AA1133+'3. USD NCCF'!AA1133+'4. EUR NCCF'!AA1133+'5. GBP NCCF'!AA1133+'6. Other(Incld) NCCF'!AA1133</f>
        <v>0</v>
      </c>
      <c r="AB1133" s="413">
        <f>'2. CAD NCCF'!AB1133+'3. USD NCCF'!AB1133+'4. EUR NCCF'!AB1133+'5. GBP NCCF'!AB1133+'6. Other(Incld) NCCF'!AB1133</f>
        <v>0</v>
      </c>
      <c r="AC1133" s="400">
        <f>'2. CAD NCCF'!AC1133+'3. USD NCCF'!AC1133+'4. EUR NCCF'!AC1133+'5. GBP NCCF'!AC1133+'6. Other(Incld) NCCF'!AC1133</f>
        <v>0</v>
      </c>
      <c r="AD1133" s="854"/>
      <c r="AE1133" s="855"/>
      <c r="AF1133" s="856"/>
    </row>
    <row r="1134" spans="1:32" ht="15" customHeight="1" outlineLevel="1" x14ac:dyDescent="0.2">
      <c r="A1134" s="222">
        <v>141</v>
      </c>
      <c r="B1134" s="499"/>
      <c r="C1134" s="246"/>
      <c r="D1134" s="261"/>
      <c r="E1134" s="475"/>
      <c r="F1134" s="880" t="str">
        <f>'2. CAD NCCF'!F1134:L1134</f>
        <v>Non-agency RMBS, low or not rated</v>
      </c>
      <c r="G1134" s="881"/>
      <c r="H1134" s="881"/>
      <c r="I1134" s="881"/>
      <c r="J1134" s="881"/>
      <c r="K1134" s="881"/>
      <c r="L1134" s="882"/>
      <c r="M1134" s="400">
        <f>'2. CAD NCCF'!M1134+'3. USD NCCF'!M1134+'4. EUR NCCF'!M1134+'5. GBP NCCF'!M1134+'6. Other(Incld) NCCF'!M1134</f>
        <v>0</v>
      </c>
      <c r="N1134" s="411">
        <f>'2. CAD NCCF'!N1134+'3. USD NCCF'!N1134+'4. EUR NCCF'!N1134+'5. GBP NCCF'!N1134+'6. Other(Incld) NCCF'!N1134</f>
        <v>0</v>
      </c>
      <c r="O1134" s="414">
        <f>'2. CAD NCCF'!O1134+'3. USD NCCF'!O1134+'4. EUR NCCF'!O1134+'5. GBP NCCF'!O1134+'6. Other(Incld) NCCF'!O1134</f>
        <v>0</v>
      </c>
      <c r="P1134" s="414">
        <f>'2. CAD NCCF'!P1134+'3. USD NCCF'!P1134+'4. EUR NCCF'!P1134+'5. GBP NCCF'!P1134+'6. Other(Incld) NCCF'!P1134</f>
        <v>0</v>
      </c>
      <c r="Q1134" s="415">
        <f>'2. CAD NCCF'!Q1134+'3. USD NCCF'!Q1134+'4. EUR NCCF'!Q1134+'5. GBP NCCF'!Q1134+'6. Other(Incld) NCCF'!Q1134</f>
        <v>0</v>
      </c>
      <c r="R1134" s="411">
        <f>'2. CAD NCCF'!R1134+'3. USD NCCF'!R1134+'4. EUR NCCF'!R1134+'5. GBP NCCF'!R1134+'6. Other(Incld) NCCF'!R1134</f>
        <v>0</v>
      </c>
      <c r="S1134" s="413">
        <f>'2. CAD NCCF'!S1134+'3. USD NCCF'!S1134+'4. EUR NCCF'!S1134+'5. GBP NCCF'!S1134+'6. Other(Incld) NCCF'!S1134</f>
        <v>0</v>
      </c>
      <c r="T1134" s="413">
        <f>'2. CAD NCCF'!T1134+'3. USD NCCF'!T1134+'4. EUR NCCF'!T1134+'5. GBP NCCF'!T1134+'6. Other(Incld) NCCF'!T1134</f>
        <v>0</v>
      </c>
      <c r="U1134" s="413">
        <f>'2. CAD NCCF'!U1134+'3. USD NCCF'!U1134+'4. EUR NCCF'!U1134+'5. GBP NCCF'!U1134+'6. Other(Incld) NCCF'!U1134</f>
        <v>0</v>
      </c>
      <c r="V1134" s="413">
        <f>'2. CAD NCCF'!V1134+'3. USD NCCF'!V1134+'4. EUR NCCF'!V1134+'5. GBP NCCF'!V1134+'6. Other(Incld) NCCF'!V1134</f>
        <v>0</v>
      </c>
      <c r="W1134" s="413">
        <f>'2. CAD NCCF'!W1134+'3. USD NCCF'!W1134+'4. EUR NCCF'!W1134+'5. GBP NCCF'!W1134+'6. Other(Incld) NCCF'!W1134</f>
        <v>0</v>
      </c>
      <c r="X1134" s="414">
        <f>'2. CAD NCCF'!X1134+'3. USD NCCF'!X1134+'4. EUR NCCF'!X1134+'5. GBP NCCF'!X1134+'6. Other(Incld) NCCF'!X1134</f>
        <v>0</v>
      </c>
      <c r="Y1134" s="413">
        <f>'2. CAD NCCF'!Y1134+'3. USD NCCF'!Y1134+'4. EUR NCCF'!Y1134+'5. GBP NCCF'!Y1134+'6. Other(Incld) NCCF'!Y1134</f>
        <v>0</v>
      </c>
      <c r="Z1134" s="413">
        <f>'2. CAD NCCF'!Z1134+'3. USD NCCF'!Z1134+'4. EUR NCCF'!Z1134+'5. GBP NCCF'!Z1134+'6. Other(Incld) NCCF'!Z1134</f>
        <v>0</v>
      </c>
      <c r="AA1134" s="413">
        <f>'2. CAD NCCF'!AA1134+'3. USD NCCF'!AA1134+'4. EUR NCCF'!AA1134+'5. GBP NCCF'!AA1134+'6. Other(Incld) NCCF'!AA1134</f>
        <v>0</v>
      </c>
      <c r="AB1134" s="413">
        <f>'2. CAD NCCF'!AB1134+'3. USD NCCF'!AB1134+'4. EUR NCCF'!AB1134+'5. GBP NCCF'!AB1134+'6. Other(Incld) NCCF'!AB1134</f>
        <v>0</v>
      </c>
      <c r="AC1134" s="400">
        <f>'2. CAD NCCF'!AC1134+'3. USD NCCF'!AC1134+'4. EUR NCCF'!AC1134+'5. GBP NCCF'!AC1134+'6. Other(Incld) NCCF'!AC1134</f>
        <v>0</v>
      </c>
      <c r="AD1134" s="857"/>
      <c r="AE1134" s="858"/>
      <c r="AF1134" s="859"/>
    </row>
    <row r="1135" spans="1:32" ht="15" customHeight="1" outlineLevel="1" x14ac:dyDescent="0.2">
      <c r="A1135" s="222">
        <v>142</v>
      </c>
      <c r="B1135" s="499"/>
      <c r="C1135" s="246"/>
      <c r="D1135" s="868" t="str">
        <f>'2. CAD NCCF'!D1135:AF1135</f>
        <v>Corporate bonds and paper (CBP)</v>
      </c>
      <c r="E1135" s="869"/>
      <c r="F1135" s="869"/>
      <c r="G1135" s="869"/>
      <c r="H1135" s="869"/>
      <c r="I1135" s="869"/>
      <c r="J1135" s="869"/>
      <c r="K1135" s="869"/>
      <c r="L1135" s="869"/>
      <c r="M1135" s="869"/>
      <c r="N1135" s="869"/>
      <c r="O1135" s="869"/>
      <c r="P1135" s="869"/>
      <c r="Q1135" s="869"/>
      <c r="R1135" s="869"/>
      <c r="S1135" s="869"/>
      <c r="T1135" s="869"/>
      <c r="U1135" s="869"/>
      <c r="V1135" s="869"/>
      <c r="W1135" s="869"/>
      <c r="X1135" s="869"/>
      <c r="Y1135" s="869"/>
      <c r="Z1135" s="869"/>
      <c r="AA1135" s="869"/>
      <c r="AB1135" s="869"/>
      <c r="AC1135" s="869"/>
      <c r="AD1135" s="936"/>
      <c r="AE1135" s="936"/>
      <c r="AF1135" s="937"/>
    </row>
    <row r="1136" spans="1:32" ht="15" customHeight="1" outlineLevel="1" x14ac:dyDescent="0.2">
      <c r="A1136" s="222">
        <v>143</v>
      </c>
      <c r="B1136" s="499"/>
      <c r="C1136" s="246"/>
      <c r="D1136" s="261"/>
      <c r="E1136" s="933" t="str">
        <f>'2. CAD NCCF'!E1136:L1136</f>
        <v>Non-FI issued CBP, high rated</v>
      </c>
      <c r="F1136" s="934"/>
      <c r="G1136" s="934"/>
      <c r="H1136" s="934"/>
      <c r="I1136" s="934"/>
      <c r="J1136" s="934"/>
      <c r="K1136" s="934"/>
      <c r="L1136" s="935"/>
      <c r="M1136" s="399">
        <f>SUBTOTAL(9,M1137:M1138)</f>
        <v>0</v>
      </c>
      <c r="N1136" s="402">
        <f t="shared" ref="N1136:AC1136" si="1451">SUBTOTAL(9,N1137:N1138)</f>
        <v>0</v>
      </c>
      <c r="O1136" s="406">
        <f t="shared" si="1451"/>
        <v>0</v>
      </c>
      <c r="P1136" s="405">
        <f t="shared" si="1451"/>
        <v>0</v>
      </c>
      <c r="Q1136" s="407">
        <f t="shared" si="1451"/>
        <v>0</v>
      </c>
      <c r="R1136" s="402">
        <f t="shared" si="1451"/>
        <v>0</v>
      </c>
      <c r="S1136" s="406">
        <f t="shared" si="1451"/>
        <v>0</v>
      </c>
      <c r="T1136" s="405">
        <f t="shared" si="1451"/>
        <v>0</v>
      </c>
      <c r="U1136" s="405">
        <f t="shared" si="1451"/>
        <v>0</v>
      </c>
      <c r="V1136" s="405">
        <f t="shared" si="1451"/>
        <v>0</v>
      </c>
      <c r="W1136" s="405">
        <f t="shared" si="1451"/>
        <v>0</v>
      </c>
      <c r="X1136" s="405">
        <f t="shared" si="1451"/>
        <v>0</v>
      </c>
      <c r="Y1136" s="405">
        <f t="shared" si="1451"/>
        <v>0</v>
      </c>
      <c r="Z1136" s="405">
        <f t="shared" si="1451"/>
        <v>0</v>
      </c>
      <c r="AA1136" s="405">
        <f t="shared" si="1451"/>
        <v>0</v>
      </c>
      <c r="AB1136" s="403">
        <f t="shared" si="1451"/>
        <v>0</v>
      </c>
      <c r="AC1136" s="407">
        <f t="shared" si="1451"/>
        <v>0</v>
      </c>
      <c r="AD1136" s="851"/>
      <c r="AE1136" s="861"/>
      <c r="AF1136" s="908"/>
    </row>
    <row r="1137" spans="1:32" ht="15" customHeight="1" outlineLevel="1" x14ac:dyDescent="0.2">
      <c r="A1137" s="222">
        <v>144</v>
      </c>
      <c r="B1137" s="499"/>
      <c r="C1137" s="246"/>
      <c r="D1137" s="261"/>
      <c r="E1137" s="475"/>
      <c r="F1137" s="880" t="str">
        <f>'2. CAD NCCF'!F1137:L1137</f>
        <v>Non-FI issued unsecured bond and paper, high rated</v>
      </c>
      <c r="G1137" s="881"/>
      <c r="H1137" s="881"/>
      <c r="I1137" s="881"/>
      <c r="J1137" s="881"/>
      <c r="K1137" s="881"/>
      <c r="L1137" s="882"/>
      <c r="M1137" s="400">
        <f>'2. CAD NCCF'!M1137+'3. USD NCCF'!M1137+'4. EUR NCCF'!M1137+'5. GBP NCCF'!M1137+'6. Other(Incld) NCCF'!M1137</f>
        <v>0</v>
      </c>
      <c r="N1137" s="411">
        <f>'2. CAD NCCF'!N1137+'3. USD NCCF'!N1137+'4. EUR NCCF'!N1137+'5. GBP NCCF'!N1137+'6. Other(Incld) NCCF'!N1137</f>
        <v>0</v>
      </c>
      <c r="O1137" s="414">
        <f>'2. CAD NCCF'!O1137+'3. USD NCCF'!O1137+'4. EUR NCCF'!O1137+'5. GBP NCCF'!O1137+'6. Other(Incld) NCCF'!O1137</f>
        <v>0</v>
      </c>
      <c r="P1137" s="414">
        <f>'2. CAD NCCF'!P1137+'3. USD NCCF'!P1137+'4. EUR NCCF'!P1137+'5. GBP NCCF'!P1137+'6. Other(Incld) NCCF'!P1137</f>
        <v>0</v>
      </c>
      <c r="Q1137" s="415">
        <f>'2. CAD NCCF'!Q1137+'3. USD NCCF'!Q1137+'4. EUR NCCF'!Q1137+'5. GBP NCCF'!Q1137+'6. Other(Incld) NCCF'!Q1137</f>
        <v>0</v>
      </c>
      <c r="R1137" s="411">
        <f>'2. CAD NCCF'!R1137+'3. USD NCCF'!R1137+'4. EUR NCCF'!R1137+'5. GBP NCCF'!R1137+'6. Other(Incld) NCCF'!R1137</f>
        <v>0</v>
      </c>
      <c r="S1137" s="413">
        <f>'2. CAD NCCF'!S1137+'3. USD NCCF'!S1137+'4. EUR NCCF'!S1137+'5. GBP NCCF'!S1137+'6. Other(Incld) NCCF'!S1137</f>
        <v>0</v>
      </c>
      <c r="T1137" s="413">
        <f>'2. CAD NCCF'!T1137+'3. USD NCCF'!T1137+'4. EUR NCCF'!T1137+'5. GBP NCCF'!T1137+'6. Other(Incld) NCCF'!T1137</f>
        <v>0</v>
      </c>
      <c r="U1137" s="413">
        <f>'2. CAD NCCF'!U1137+'3. USD NCCF'!U1137+'4. EUR NCCF'!U1137+'5. GBP NCCF'!U1137+'6. Other(Incld) NCCF'!U1137</f>
        <v>0</v>
      </c>
      <c r="V1137" s="413">
        <f>'2. CAD NCCF'!V1137+'3. USD NCCF'!V1137+'4. EUR NCCF'!V1137+'5. GBP NCCF'!V1137+'6. Other(Incld) NCCF'!V1137</f>
        <v>0</v>
      </c>
      <c r="W1137" s="413">
        <f>'2. CAD NCCF'!W1137+'3. USD NCCF'!W1137+'4. EUR NCCF'!W1137+'5. GBP NCCF'!W1137+'6. Other(Incld) NCCF'!W1137</f>
        <v>0</v>
      </c>
      <c r="X1137" s="414">
        <f>'2. CAD NCCF'!X1137+'3. USD NCCF'!X1137+'4. EUR NCCF'!X1137+'5. GBP NCCF'!X1137+'6. Other(Incld) NCCF'!X1137</f>
        <v>0</v>
      </c>
      <c r="Y1137" s="413">
        <f>'2. CAD NCCF'!Y1137+'3. USD NCCF'!Y1137+'4. EUR NCCF'!Y1137+'5. GBP NCCF'!Y1137+'6. Other(Incld) NCCF'!Y1137</f>
        <v>0</v>
      </c>
      <c r="Z1137" s="413">
        <f>'2. CAD NCCF'!Z1137+'3. USD NCCF'!Z1137+'4. EUR NCCF'!Z1137+'5. GBP NCCF'!Z1137+'6. Other(Incld) NCCF'!Z1137</f>
        <v>0</v>
      </c>
      <c r="AA1137" s="413">
        <f>'2. CAD NCCF'!AA1137+'3. USD NCCF'!AA1137+'4. EUR NCCF'!AA1137+'5. GBP NCCF'!AA1137+'6. Other(Incld) NCCF'!AA1137</f>
        <v>0</v>
      </c>
      <c r="AB1137" s="413">
        <f>'2. CAD NCCF'!AB1137+'3. USD NCCF'!AB1137+'4. EUR NCCF'!AB1137+'5. GBP NCCF'!AB1137+'6. Other(Incld) NCCF'!AB1137</f>
        <v>0</v>
      </c>
      <c r="AC1137" s="400">
        <f>'2. CAD NCCF'!AC1137+'3. USD NCCF'!AC1137+'4. EUR NCCF'!AC1137+'5. GBP NCCF'!AC1137+'6. Other(Incld) NCCF'!AC1137</f>
        <v>0</v>
      </c>
      <c r="AD1137" s="909"/>
      <c r="AE1137" s="910"/>
      <c r="AF1137" s="911"/>
    </row>
    <row r="1138" spans="1:32" ht="15" customHeight="1" outlineLevel="1" x14ac:dyDescent="0.2">
      <c r="A1138" s="222">
        <v>145</v>
      </c>
      <c r="B1138" s="499"/>
      <c r="C1138" s="246"/>
      <c r="D1138" s="261"/>
      <c r="E1138" s="475"/>
      <c r="F1138" s="880" t="str">
        <f>'2. CAD NCCF'!F1138:L1138</f>
        <v>Non-FI issued covered bonds, high rated</v>
      </c>
      <c r="G1138" s="881"/>
      <c r="H1138" s="881"/>
      <c r="I1138" s="881"/>
      <c r="J1138" s="881"/>
      <c r="K1138" s="881"/>
      <c r="L1138" s="882"/>
      <c r="M1138" s="400">
        <f>'2. CAD NCCF'!M1138+'3. USD NCCF'!M1138+'4. EUR NCCF'!M1138+'5. GBP NCCF'!M1138+'6. Other(Incld) NCCF'!M1138</f>
        <v>0</v>
      </c>
      <c r="N1138" s="411">
        <f>'2. CAD NCCF'!N1138+'3. USD NCCF'!N1138+'4. EUR NCCF'!N1138+'5. GBP NCCF'!N1138+'6. Other(Incld) NCCF'!N1138</f>
        <v>0</v>
      </c>
      <c r="O1138" s="414">
        <f>'2. CAD NCCF'!O1138+'3. USD NCCF'!O1138+'4. EUR NCCF'!O1138+'5. GBP NCCF'!O1138+'6. Other(Incld) NCCF'!O1138</f>
        <v>0</v>
      </c>
      <c r="P1138" s="414">
        <f>'2. CAD NCCF'!P1138+'3. USD NCCF'!P1138+'4. EUR NCCF'!P1138+'5. GBP NCCF'!P1138+'6. Other(Incld) NCCF'!P1138</f>
        <v>0</v>
      </c>
      <c r="Q1138" s="415">
        <f>'2. CAD NCCF'!Q1138+'3. USD NCCF'!Q1138+'4. EUR NCCF'!Q1138+'5. GBP NCCF'!Q1138+'6. Other(Incld) NCCF'!Q1138</f>
        <v>0</v>
      </c>
      <c r="R1138" s="411">
        <f>'2. CAD NCCF'!R1138+'3. USD NCCF'!R1138+'4. EUR NCCF'!R1138+'5. GBP NCCF'!R1138+'6. Other(Incld) NCCF'!R1138</f>
        <v>0</v>
      </c>
      <c r="S1138" s="413">
        <f>'2. CAD NCCF'!S1138+'3. USD NCCF'!S1138+'4. EUR NCCF'!S1138+'5. GBP NCCF'!S1138+'6. Other(Incld) NCCF'!S1138</f>
        <v>0</v>
      </c>
      <c r="T1138" s="413">
        <f>'2. CAD NCCF'!T1138+'3. USD NCCF'!T1138+'4. EUR NCCF'!T1138+'5. GBP NCCF'!T1138+'6. Other(Incld) NCCF'!T1138</f>
        <v>0</v>
      </c>
      <c r="U1138" s="413">
        <f>'2. CAD NCCF'!U1138+'3. USD NCCF'!U1138+'4. EUR NCCF'!U1138+'5. GBP NCCF'!U1138+'6. Other(Incld) NCCF'!U1138</f>
        <v>0</v>
      </c>
      <c r="V1138" s="413">
        <f>'2. CAD NCCF'!V1138+'3. USD NCCF'!V1138+'4. EUR NCCF'!V1138+'5. GBP NCCF'!V1138+'6. Other(Incld) NCCF'!V1138</f>
        <v>0</v>
      </c>
      <c r="W1138" s="413">
        <f>'2. CAD NCCF'!W1138+'3. USD NCCF'!W1138+'4. EUR NCCF'!W1138+'5. GBP NCCF'!W1138+'6. Other(Incld) NCCF'!W1138</f>
        <v>0</v>
      </c>
      <c r="X1138" s="414">
        <f>'2. CAD NCCF'!X1138+'3. USD NCCF'!X1138+'4. EUR NCCF'!X1138+'5. GBP NCCF'!X1138+'6. Other(Incld) NCCF'!X1138</f>
        <v>0</v>
      </c>
      <c r="Y1138" s="413">
        <f>'2. CAD NCCF'!Y1138+'3. USD NCCF'!Y1138+'4. EUR NCCF'!Y1138+'5. GBP NCCF'!Y1138+'6. Other(Incld) NCCF'!Y1138</f>
        <v>0</v>
      </c>
      <c r="Z1138" s="413">
        <f>'2. CAD NCCF'!Z1138+'3. USD NCCF'!Z1138+'4. EUR NCCF'!Z1138+'5. GBP NCCF'!Z1138+'6. Other(Incld) NCCF'!Z1138</f>
        <v>0</v>
      </c>
      <c r="AA1138" s="413">
        <f>'2. CAD NCCF'!AA1138+'3. USD NCCF'!AA1138+'4. EUR NCCF'!AA1138+'5. GBP NCCF'!AA1138+'6. Other(Incld) NCCF'!AA1138</f>
        <v>0</v>
      </c>
      <c r="AB1138" s="413">
        <f>'2. CAD NCCF'!AB1138+'3. USD NCCF'!AB1138+'4. EUR NCCF'!AB1138+'5. GBP NCCF'!AB1138+'6. Other(Incld) NCCF'!AB1138</f>
        <v>0</v>
      </c>
      <c r="AC1138" s="400">
        <f>'2. CAD NCCF'!AC1138+'3. USD NCCF'!AC1138+'4. EUR NCCF'!AC1138+'5. GBP NCCF'!AC1138+'6. Other(Incld) NCCF'!AC1138</f>
        <v>0</v>
      </c>
      <c r="AD1138" s="909"/>
      <c r="AE1138" s="910"/>
      <c r="AF1138" s="911"/>
    </row>
    <row r="1139" spans="1:32" ht="15" customHeight="1" outlineLevel="1" x14ac:dyDescent="0.2">
      <c r="A1139" s="222">
        <v>146</v>
      </c>
      <c r="B1139" s="499"/>
      <c r="C1139" s="246"/>
      <c r="D1139" s="261"/>
      <c r="E1139" s="877" t="str">
        <f>'2. CAD NCCF'!E1139:L1139</f>
        <v>FI issued CBP, high rated</v>
      </c>
      <c r="F1139" s="878"/>
      <c r="G1139" s="878"/>
      <c r="H1139" s="878"/>
      <c r="I1139" s="878"/>
      <c r="J1139" s="878"/>
      <c r="K1139" s="878"/>
      <c r="L1139" s="879"/>
      <c r="M1139" s="399">
        <f>SUBTOTAL(9,M1140:M1142)</f>
        <v>0</v>
      </c>
      <c r="N1139" s="402">
        <f t="shared" ref="N1139:AC1139" si="1452">SUBTOTAL(9,N1140:N1142)</f>
        <v>0</v>
      </c>
      <c r="O1139" s="406">
        <f t="shared" si="1452"/>
        <v>0</v>
      </c>
      <c r="P1139" s="405">
        <f t="shared" si="1452"/>
        <v>0</v>
      </c>
      <c r="Q1139" s="407">
        <f t="shared" si="1452"/>
        <v>0</v>
      </c>
      <c r="R1139" s="402">
        <f t="shared" si="1452"/>
        <v>0</v>
      </c>
      <c r="S1139" s="406">
        <f t="shared" si="1452"/>
        <v>0</v>
      </c>
      <c r="T1139" s="405">
        <f t="shared" si="1452"/>
        <v>0</v>
      </c>
      <c r="U1139" s="405">
        <f t="shared" si="1452"/>
        <v>0</v>
      </c>
      <c r="V1139" s="405">
        <f t="shared" si="1452"/>
        <v>0</v>
      </c>
      <c r="W1139" s="405">
        <f t="shared" si="1452"/>
        <v>0</v>
      </c>
      <c r="X1139" s="405">
        <f t="shared" si="1452"/>
        <v>0</v>
      </c>
      <c r="Y1139" s="405">
        <f t="shared" si="1452"/>
        <v>0</v>
      </c>
      <c r="Z1139" s="405">
        <f t="shared" si="1452"/>
        <v>0</v>
      </c>
      <c r="AA1139" s="405">
        <f t="shared" si="1452"/>
        <v>0</v>
      </c>
      <c r="AB1139" s="403">
        <f t="shared" si="1452"/>
        <v>0</v>
      </c>
      <c r="AC1139" s="407">
        <f t="shared" si="1452"/>
        <v>0</v>
      </c>
      <c r="AD1139" s="909"/>
      <c r="AE1139" s="910"/>
      <c r="AF1139" s="911"/>
    </row>
    <row r="1140" spans="1:32" ht="15" customHeight="1" outlineLevel="1" x14ac:dyDescent="0.2">
      <c r="A1140" s="222">
        <v>147</v>
      </c>
      <c r="B1140" s="499"/>
      <c r="C1140" s="246"/>
      <c r="D1140" s="261"/>
      <c r="E1140" s="475"/>
      <c r="F1140" s="880" t="str">
        <f>'2. CAD NCCF'!F1140:L1140</f>
        <v>FI issued unsecured bonds and paper, high rated</v>
      </c>
      <c r="G1140" s="881"/>
      <c r="H1140" s="881"/>
      <c r="I1140" s="881"/>
      <c r="J1140" s="881"/>
      <c r="K1140" s="881"/>
      <c r="L1140" s="882"/>
      <c r="M1140" s="400">
        <f>'2. CAD NCCF'!M1140+'3. USD NCCF'!M1140+'4. EUR NCCF'!M1140+'5. GBP NCCF'!M1140+'6. Other(Incld) NCCF'!M1140</f>
        <v>0</v>
      </c>
      <c r="N1140" s="411">
        <f>'2. CAD NCCF'!N1140+'3. USD NCCF'!N1140+'4. EUR NCCF'!N1140+'5. GBP NCCF'!N1140+'6. Other(Incld) NCCF'!N1140</f>
        <v>0</v>
      </c>
      <c r="O1140" s="414">
        <f>'2. CAD NCCF'!O1140+'3. USD NCCF'!O1140+'4. EUR NCCF'!O1140+'5. GBP NCCF'!O1140+'6. Other(Incld) NCCF'!O1140</f>
        <v>0</v>
      </c>
      <c r="P1140" s="414">
        <f>'2. CAD NCCF'!P1140+'3. USD NCCF'!P1140+'4. EUR NCCF'!P1140+'5. GBP NCCF'!P1140+'6. Other(Incld) NCCF'!P1140</f>
        <v>0</v>
      </c>
      <c r="Q1140" s="415">
        <f>'2. CAD NCCF'!Q1140+'3. USD NCCF'!Q1140+'4. EUR NCCF'!Q1140+'5. GBP NCCF'!Q1140+'6. Other(Incld) NCCF'!Q1140</f>
        <v>0</v>
      </c>
      <c r="R1140" s="411">
        <f>'2. CAD NCCF'!R1140+'3. USD NCCF'!R1140+'4. EUR NCCF'!R1140+'5. GBP NCCF'!R1140+'6. Other(Incld) NCCF'!R1140</f>
        <v>0</v>
      </c>
      <c r="S1140" s="413">
        <f>'2. CAD NCCF'!S1140+'3. USD NCCF'!S1140+'4. EUR NCCF'!S1140+'5. GBP NCCF'!S1140+'6. Other(Incld) NCCF'!S1140</f>
        <v>0</v>
      </c>
      <c r="T1140" s="413">
        <f>'2. CAD NCCF'!T1140+'3. USD NCCF'!T1140+'4. EUR NCCF'!T1140+'5. GBP NCCF'!T1140+'6. Other(Incld) NCCF'!T1140</f>
        <v>0</v>
      </c>
      <c r="U1140" s="413">
        <f>'2. CAD NCCF'!U1140+'3. USD NCCF'!U1140+'4. EUR NCCF'!U1140+'5. GBP NCCF'!U1140+'6. Other(Incld) NCCF'!U1140</f>
        <v>0</v>
      </c>
      <c r="V1140" s="413">
        <f>'2. CAD NCCF'!V1140+'3. USD NCCF'!V1140+'4. EUR NCCF'!V1140+'5. GBP NCCF'!V1140+'6. Other(Incld) NCCF'!V1140</f>
        <v>0</v>
      </c>
      <c r="W1140" s="413">
        <f>'2. CAD NCCF'!W1140+'3. USD NCCF'!W1140+'4. EUR NCCF'!W1140+'5. GBP NCCF'!W1140+'6. Other(Incld) NCCF'!W1140</f>
        <v>0</v>
      </c>
      <c r="X1140" s="414">
        <f>'2. CAD NCCF'!X1140+'3. USD NCCF'!X1140+'4. EUR NCCF'!X1140+'5. GBP NCCF'!X1140+'6. Other(Incld) NCCF'!X1140</f>
        <v>0</v>
      </c>
      <c r="Y1140" s="413">
        <f>'2. CAD NCCF'!Y1140+'3. USD NCCF'!Y1140+'4. EUR NCCF'!Y1140+'5. GBP NCCF'!Y1140+'6. Other(Incld) NCCF'!Y1140</f>
        <v>0</v>
      </c>
      <c r="Z1140" s="413">
        <f>'2. CAD NCCF'!Z1140+'3. USD NCCF'!Z1140+'4. EUR NCCF'!Z1140+'5. GBP NCCF'!Z1140+'6. Other(Incld) NCCF'!Z1140</f>
        <v>0</v>
      </c>
      <c r="AA1140" s="413">
        <f>'2. CAD NCCF'!AA1140+'3. USD NCCF'!AA1140+'4. EUR NCCF'!AA1140+'5. GBP NCCF'!AA1140+'6. Other(Incld) NCCF'!AA1140</f>
        <v>0</v>
      </c>
      <c r="AB1140" s="413">
        <f>'2. CAD NCCF'!AB1140+'3. USD NCCF'!AB1140+'4. EUR NCCF'!AB1140+'5. GBP NCCF'!AB1140+'6. Other(Incld) NCCF'!AB1140</f>
        <v>0</v>
      </c>
      <c r="AC1140" s="400">
        <f>'2. CAD NCCF'!AC1140+'3. USD NCCF'!AC1140+'4. EUR NCCF'!AC1140+'5. GBP NCCF'!AC1140+'6. Other(Incld) NCCF'!AC1140</f>
        <v>0</v>
      </c>
      <c r="AD1140" s="909"/>
      <c r="AE1140" s="910"/>
      <c r="AF1140" s="911"/>
    </row>
    <row r="1141" spans="1:32" ht="15" customHeight="1" outlineLevel="1" x14ac:dyDescent="0.2">
      <c r="A1141" s="222">
        <v>148</v>
      </c>
      <c r="B1141" s="499"/>
      <c r="C1141" s="246"/>
      <c r="D1141" s="261"/>
      <c r="E1141" s="475"/>
      <c r="F1141" s="880" t="str">
        <f>'2. CAD NCCF'!F1141:L1141</f>
        <v>FI issued covered bonds, high rated</v>
      </c>
      <c r="G1141" s="881"/>
      <c r="H1141" s="881"/>
      <c r="I1141" s="881"/>
      <c r="J1141" s="881"/>
      <c r="K1141" s="881"/>
      <c r="L1141" s="882"/>
      <c r="M1141" s="400">
        <f>'2. CAD NCCF'!M1141+'3. USD NCCF'!M1141+'4. EUR NCCF'!M1141+'5. GBP NCCF'!M1141+'6. Other(Incld) NCCF'!M1141</f>
        <v>0</v>
      </c>
      <c r="N1141" s="411">
        <f>'2. CAD NCCF'!N1141+'3. USD NCCF'!N1141+'4. EUR NCCF'!N1141+'5. GBP NCCF'!N1141+'6. Other(Incld) NCCF'!N1141</f>
        <v>0</v>
      </c>
      <c r="O1141" s="414">
        <f>'2. CAD NCCF'!O1141+'3. USD NCCF'!O1141+'4. EUR NCCF'!O1141+'5. GBP NCCF'!O1141+'6. Other(Incld) NCCF'!O1141</f>
        <v>0</v>
      </c>
      <c r="P1141" s="414">
        <f>'2. CAD NCCF'!P1141+'3. USD NCCF'!P1141+'4. EUR NCCF'!P1141+'5. GBP NCCF'!P1141+'6. Other(Incld) NCCF'!P1141</f>
        <v>0</v>
      </c>
      <c r="Q1141" s="415">
        <f>'2. CAD NCCF'!Q1141+'3. USD NCCF'!Q1141+'4. EUR NCCF'!Q1141+'5. GBP NCCF'!Q1141+'6. Other(Incld) NCCF'!Q1141</f>
        <v>0</v>
      </c>
      <c r="R1141" s="411">
        <f>'2. CAD NCCF'!R1141+'3. USD NCCF'!R1141+'4. EUR NCCF'!R1141+'5. GBP NCCF'!R1141+'6. Other(Incld) NCCF'!R1141</f>
        <v>0</v>
      </c>
      <c r="S1141" s="413">
        <f>'2. CAD NCCF'!S1141+'3. USD NCCF'!S1141+'4. EUR NCCF'!S1141+'5. GBP NCCF'!S1141+'6. Other(Incld) NCCF'!S1141</f>
        <v>0</v>
      </c>
      <c r="T1141" s="413">
        <f>'2. CAD NCCF'!T1141+'3. USD NCCF'!T1141+'4. EUR NCCF'!T1141+'5. GBP NCCF'!T1141+'6. Other(Incld) NCCF'!T1141</f>
        <v>0</v>
      </c>
      <c r="U1141" s="413">
        <f>'2. CAD NCCF'!U1141+'3. USD NCCF'!U1141+'4. EUR NCCF'!U1141+'5. GBP NCCF'!U1141+'6. Other(Incld) NCCF'!U1141</f>
        <v>0</v>
      </c>
      <c r="V1141" s="413">
        <f>'2. CAD NCCF'!V1141+'3. USD NCCF'!V1141+'4. EUR NCCF'!V1141+'5. GBP NCCF'!V1141+'6. Other(Incld) NCCF'!V1141</f>
        <v>0</v>
      </c>
      <c r="W1141" s="413">
        <f>'2. CAD NCCF'!W1141+'3. USD NCCF'!W1141+'4. EUR NCCF'!W1141+'5. GBP NCCF'!W1141+'6. Other(Incld) NCCF'!W1141</f>
        <v>0</v>
      </c>
      <c r="X1141" s="414">
        <f>'2. CAD NCCF'!X1141+'3. USD NCCF'!X1141+'4. EUR NCCF'!X1141+'5. GBP NCCF'!X1141+'6. Other(Incld) NCCF'!X1141</f>
        <v>0</v>
      </c>
      <c r="Y1141" s="413">
        <f>'2. CAD NCCF'!Y1141+'3. USD NCCF'!Y1141+'4. EUR NCCF'!Y1141+'5. GBP NCCF'!Y1141+'6. Other(Incld) NCCF'!Y1141</f>
        <v>0</v>
      </c>
      <c r="Z1141" s="413">
        <f>'2. CAD NCCF'!Z1141+'3. USD NCCF'!Z1141+'4. EUR NCCF'!Z1141+'5. GBP NCCF'!Z1141+'6. Other(Incld) NCCF'!Z1141</f>
        <v>0</v>
      </c>
      <c r="AA1141" s="413">
        <f>'2. CAD NCCF'!AA1141+'3. USD NCCF'!AA1141+'4. EUR NCCF'!AA1141+'5. GBP NCCF'!AA1141+'6. Other(Incld) NCCF'!AA1141</f>
        <v>0</v>
      </c>
      <c r="AB1141" s="413">
        <f>'2. CAD NCCF'!AB1141+'3. USD NCCF'!AB1141+'4. EUR NCCF'!AB1141+'5. GBP NCCF'!AB1141+'6. Other(Incld) NCCF'!AB1141</f>
        <v>0</v>
      </c>
      <c r="AC1141" s="400">
        <f>'2. CAD NCCF'!AC1141+'3. USD NCCF'!AC1141+'4. EUR NCCF'!AC1141+'5. GBP NCCF'!AC1141+'6. Other(Incld) NCCF'!AC1141</f>
        <v>0</v>
      </c>
      <c r="AD1141" s="909"/>
      <c r="AE1141" s="910"/>
      <c r="AF1141" s="911"/>
    </row>
    <row r="1142" spans="1:32" ht="15" customHeight="1" outlineLevel="1" x14ac:dyDescent="0.2">
      <c r="A1142" s="222">
        <v>149</v>
      </c>
      <c r="B1142" s="499"/>
      <c r="C1142" s="246"/>
      <c r="D1142" s="261"/>
      <c r="E1142" s="475"/>
      <c r="F1142" s="880" t="str">
        <f>'2. CAD NCCF'!F1142:L1142</f>
        <v>FI issued jumbo covered bonds, high rated</v>
      </c>
      <c r="G1142" s="881"/>
      <c r="H1142" s="881"/>
      <c r="I1142" s="881"/>
      <c r="J1142" s="881"/>
      <c r="K1142" s="881"/>
      <c r="L1142" s="882"/>
      <c r="M1142" s="400">
        <f>'2. CAD NCCF'!M1142+'3. USD NCCF'!M1142+'4. EUR NCCF'!M1142+'5. GBP NCCF'!M1142+'6. Other(Incld) NCCF'!M1142</f>
        <v>0</v>
      </c>
      <c r="N1142" s="411">
        <f>'2. CAD NCCF'!N1142+'3. USD NCCF'!N1142+'4. EUR NCCF'!N1142+'5. GBP NCCF'!N1142+'6. Other(Incld) NCCF'!N1142</f>
        <v>0</v>
      </c>
      <c r="O1142" s="414">
        <f>'2. CAD NCCF'!O1142+'3. USD NCCF'!O1142+'4. EUR NCCF'!O1142+'5. GBP NCCF'!O1142+'6. Other(Incld) NCCF'!O1142</f>
        <v>0</v>
      </c>
      <c r="P1142" s="414">
        <f>'2. CAD NCCF'!P1142+'3. USD NCCF'!P1142+'4. EUR NCCF'!P1142+'5. GBP NCCF'!P1142+'6. Other(Incld) NCCF'!P1142</f>
        <v>0</v>
      </c>
      <c r="Q1142" s="415">
        <f>'2. CAD NCCF'!Q1142+'3. USD NCCF'!Q1142+'4. EUR NCCF'!Q1142+'5. GBP NCCF'!Q1142+'6. Other(Incld) NCCF'!Q1142</f>
        <v>0</v>
      </c>
      <c r="R1142" s="411">
        <f>'2. CAD NCCF'!R1142+'3. USD NCCF'!R1142+'4. EUR NCCF'!R1142+'5. GBP NCCF'!R1142+'6. Other(Incld) NCCF'!R1142</f>
        <v>0</v>
      </c>
      <c r="S1142" s="413">
        <f>'2. CAD NCCF'!S1142+'3. USD NCCF'!S1142+'4. EUR NCCF'!S1142+'5. GBP NCCF'!S1142+'6. Other(Incld) NCCF'!S1142</f>
        <v>0</v>
      </c>
      <c r="T1142" s="413">
        <f>'2. CAD NCCF'!T1142+'3. USD NCCF'!T1142+'4. EUR NCCF'!T1142+'5. GBP NCCF'!T1142+'6. Other(Incld) NCCF'!T1142</f>
        <v>0</v>
      </c>
      <c r="U1142" s="413">
        <f>'2. CAD NCCF'!U1142+'3. USD NCCF'!U1142+'4. EUR NCCF'!U1142+'5. GBP NCCF'!U1142+'6. Other(Incld) NCCF'!U1142</f>
        <v>0</v>
      </c>
      <c r="V1142" s="413">
        <f>'2. CAD NCCF'!V1142+'3. USD NCCF'!V1142+'4. EUR NCCF'!V1142+'5. GBP NCCF'!V1142+'6. Other(Incld) NCCF'!V1142</f>
        <v>0</v>
      </c>
      <c r="W1142" s="413">
        <f>'2. CAD NCCF'!W1142+'3. USD NCCF'!W1142+'4. EUR NCCF'!W1142+'5. GBP NCCF'!W1142+'6. Other(Incld) NCCF'!W1142</f>
        <v>0</v>
      </c>
      <c r="X1142" s="414">
        <f>'2. CAD NCCF'!X1142+'3. USD NCCF'!X1142+'4. EUR NCCF'!X1142+'5. GBP NCCF'!X1142+'6. Other(Incld) NCCF'!X1142</f>
        <v>0</v>
      </c>
      <c r="Y1142" s="413">
        <f>'2. CAD NCCF'!Y1142+'3. USD NCCF'!Y1142+'4. EUR NCCF'!Y1142+'5. GBP NCCF'!Y1142+'6. Other(Incld) NCCF'!Y1142</f>
        <v>0</v>
      </c>
      <c r="Z1142" s="413">
        <f>'2. CAD NCCF'!Z1142+'3. USD NCCF'!Z1142+'4. EUR NCCF'!Z1142+'5. GBP NCCF'!Z1142+'6. Other(Incld) NCCF'!Z1142</f>
        <v>0</v>
      </c>
      <c r="AA1142" s="413">
        <f>'2. CAD NCCF'!AA1142+'3. USD NCCF'!AA1142+'4. EUR NCCF'!AA1142+'5. GBP NCCF'!AA1142+'6. Other(Incld) NCCF'!AA1142</f>
        <v>0</v>
      </c>
      <c r="AB1142" s="413">
        <f>'2. CAD NCCF'!AB1142+'3. USD NCCF'!AB1142+'4. EUR NCCF'!AB1142+'5. GBP NCCF'!AB1142+'6. Other(Incld) NCCF'!AB1142</f>
        <v>0</v>
      </c>
      <c r="AC1142" s="400">
        <f>'2. CAD NCCF'!AC1142+'3. USD NCCF'!AC1142+'4. EUR NCCF'!AC1142+'5. GBP NCCF'!AC1142+'6. Other(Incld) NCCF'!AC1142</f>
        <v>0</v>
      </c>
      <c r="AD1142" s="909"/>
      <c r="AE1142" s="910"/>
      <c r="AF1142" s="911"/>
    </row>
    <row r="1143" spans="1:32" ht="15" customHeight="1" outlineLevel="1" x14ac:dyDescent="0.2">
      <c r="A1143" s="222">
        <v>150</v>
      </c>
      <c r="B1143" s="499"/>
      <c r="C1143" s="246"/>
      <c r="D1143" s="261"/>
      <c r="E1143" s="877" t="str">
        <f>'2. CAD NCCF'!E1143:L1143</f>
        <v>Non-FI issued CBP, medium rated</v>
      </c>
      <c r="F1143" s="878"/>
      <c r="G1143" s="878"/>
      <c r="H1143" s="878"/>
      <c r="I1143" s="878"/>
      <c r="J1143" s="878"/>
      <c r="K1143" s="878"/>
      <c r="L1143" s="879"/>
      <c r="M1143" s="399">
        <f>SUBTOTAL(9,M1144:M1145)</f>
        <v>0</v>
      </c>
      <c r="N1143" s="402">
        <f t="shared" ref="N1143:AC1143" si="1453">SUBTOTAL(9,N1144:N1145)</f>
        <v>0</v>
      </c>
      <c r="O1143" s="406">
        <f t="shared" si="1453"/>
        <v>0</v>
      </c>
      <c r="P1143" s="405">
        <f t="shared" si="1453"/>
        <v>0</v>
      </c>
      <c r="Q1143" s="407">
        <f t="shared" si="1453"/>
        <v>0</v>
      </c>
      <c r="R1143" s="402">
        <f t="shared" si="1453"/>
        <v>0</v>
      </c>
      <c r="S1143" s="406">
        <f t="shared" si="1453"/>
        <v>0</v>
      </c>
      <c r="T1143" s="405">
        <f t="shared" si="1453"/>
        <v>0</v>
      </c>
      <c r="U1143" s="405">
        <f t="shared" si="1453"/>
        <v>0</v>
      </c>
      <c r="V1143" s="405">
        <f t="shared" si="1453"/>
        <v>0</v>
      </c>
      <c r="W1143" s="405">
        <f t="shared" si="1453"/>
        <v>0</v>
      </c>
      <c r="X1143" s="405">
        <f t="shared" si="1453"/>
        <v>0</v>
      </c>
      <c r="Y1143" s="405">
        <f t="shared" si="1453"/>
        <v>0</v>
      </c>
      <c r="Z1143" s="405">
        <f t="shared" si="1453"/>
        <v>0</v>
      </c>
      <c r="AA1143" s="405">
        <f t="shared" si="1453"/>
        <v>0</v>
      </c>
      <c r="AB1143" s="403">
        <f t="shared" si="1453"/>
        <v>0</v>
      </c>
      <c r="AC1143" s="407">
        <f t="shared" si="1453"/>
        <v>0</v>
      </c>
      <c r="AD1143" s="909"/>
      <c r="AE1143" s="910"/>
      <c r="AF1143" s="911"/>
    </row>
    <row r="1144" spans="1:32" ht="15" customHeight="1" outlineLevel="1" x14ac:dyDescent="0.2">
      <c r="A1144" s="222">
        <v>151</v>
      </c>
      <c r="B1144" s="499"/>
      <c r="C1144" s="246"/>
      <c r="D1144" s="261"/>
      <c r="E1144" s="475"/>
      <c r="F1144" s="880" t="str">
        <f>'2. CAD NCCF'!F1144:L1144</f>
        <v>Non-FI issued unsecured bonds and paper, medium rated</v>
      </c>
      <c r="G1144" s="881"/>
      <c r="H1144" s="881"/>
      <c r="I1144" s="881"/>
      <c r="J1144" s="881"/>
      <c r="K1144" s="881"/>
      <c r="L1144" s="882"/>
      <c r="M1144" s="400">
        <f>'2. CAD NCCF'!M1144+'3. USD NCCF'!M1144+'4. EUR NCCF'!M1144+'5. GBP NCCF'!M1144+'6. Other(Incld) NCCF'!M1144</f>
        <v>0</v>
      </c>
      <c r="N1144" s="411">
        <f>'2. CAD NCCF'!N1144+'3. USD NCCF'!N1144+'4. EUR NCCF'!N1144+'5. GBP NCCF'!N1144+'6. Other(Incld) NCCF'!N1144</f>
        <v>0</v>
      </c>
      <c r="O1144" s="414">
        <f>'2. CAD NCCF'!O1144+'3. USD NCCF'!O1144+'4. EUR NCCF'!O1144+'5. GBP NCCF'!O1144+'6. Other(Incld) NCCF'!O1144</f>
        <v>0</v>
      </c>
      <c r="P1144" s="414">
        <f>'2. CAD NCCF'!P1144+'3. USD NCCF'!P1144+'4. EUR NCCF'!P1144+'5. GBP NCCF'!P1144+'6. Other(Incld) NCCF'!P1144</f>
        <v>0</v>
      </c>
      <c r="Q1144" s="415">
        <f>'2. CAD NCCF'!Q1144+'3. USD NCCF'!Q1144+'4. EUR NCCF'!Q1144+'5. GBP NCCF'!Q1144+'6. Other(Incld) NCCF'!Q1144</f>
        <v>0</v>
      </c>
      <c r="R1144" s="411">
        <f>'2. CAD NCCF'!R1144+'3. USD NCCF'!R1144+'4. EUR NCCF'!R1144+'5. GBP NCCF'!R1144+'6. Other(Incld) NCCF'!R1144</f>
        <v>0</v>
      </c>
      <c r="S1144" s="413">
        <f>'2. CAD NCCF'!S1144+'3. USD NCCF'!S1144+'4. EUR NCCF'!S1144+'5. GBP NCCF'!S1144+'6. Other(Incld) NCCF'!S1144</f>
        <v>0</v>
      </c>
      <c r="T1144" s="413">
        <f>'2. CAD NCCF'!T1144+'3. USD NCCF'!T1144+'4. EUR NCCF'!T1144+'5. GBP NCCF'!T1144+'6. Other(Incld) NCCF'!T1144</f>
        <v>0</v>
      </c>
      <c r="U1144" s="413">
        <f>'2. CAD NCCF'!U1144+'3. USD NCCF'!U1144+'4. EUR NCCF'!U1144+'5. GBP NCCF'!U1144+'6. Other(Incld) NCCF'!U1144</f>
        <v>0</v>
      </c>
      <c r="V1144" s="413">
        <f>'2. CAD NCCF'!V1144+'3. USD NCCF'!V1144+'4. EUR NCCF'!V1144+'5. GBP NCCF'!V1144+'6. Other(Incld) NCCF'!V1144</f>
        <v>0</v>
      </c>
      <c r="W1144" s="413">
        <f>'2. CAD NCCF'!W1144+'3. USD NCCF'!W1144+'4. EUR NCCF'!W1144+'5. GBP NCCF'!W1144+'6. Other(Incld) NCCF'!W1144</f>
        <v>0</v>
      </c>
      <c r="X1144" s="414">
        <f>'2. CAD NCCF'!X1144+'3. USD NCCF'!X1144+'4. EUR NCCF'!X1144+'5. GBP NCCF'!X1144+'6. Other(Incld) NCCF'!X1144</f>
        <v>0</v>
      </c>
      <c r="Y1144" s="413">
        <f>'2. CAD NCCF'!Y1144+'3. USD NCCF'!Y1144+'4. EUR NCCF'!Y1144+'5. GBP NCCF'!Y1144+'6. Other(Incld) NCCF'!Y1144</f>
        <v>0</v>
      </c>
      <c r="Z1144" s="413">
        <f>'2. CAD NCCF'!Z1144+'3. USD NCCF'!Z1144+'4. EUR NCCF'!Z1144+'5. GBP NCCF'!Z1144+'6. Other(Incld) NCCF'!Z1144</f>
        <v>0</v>
      </c>
      <c r="AA1144" s="413">
        <f>'2. CAD NCCF'!AA1144+'3. USD NCCF'!AA1144+'4. EUR NCCF'!AA1144+'5. GBP NCCF'!AA1144+'6. Other(Incld) NCCF'!AA1144</f>
        <v>0</v>
      </c>
      <c r="AB1144" s="413">
        <f>'2. CAD NCCF'!AB1144+'3. USD NCCF'!AB1144+'4. EUR NCCF'!AB1144+'5. GBP NCCF'!AB1144+'6. Other(Incld) NCCF'!AB1144</f>
        <v>0</v>
      </c>
      <c r="AC1144" s="400">
        <f>'2. CAD NCCF'!AC1144+'3. USD NCCF'!AC1144+'4. EUR NCCF'!AC1144+'5. GBP NCCF'!AC1144+'6. Other(Incld) NCCF'!AC1144</f>
        <v>0</v>
      </c>
      <c r="AD1144" s="909"/>
      <c r="AE1144" s="910"/>
      <c r="AF1144" s="911"/>
    </row>
    <row r="1145" spans="1:32" ht="15" customHeight="1" outlineLevel="1" x14ac:dyDescent="0.2">
      <c r="A1145" s="222">
        <v>152</v>
      </c>
      <c r="B1145" s="468"/>
      <c r="C1145" s="624"/>
      <c r="D1145" s="612"/>
      <c r="E1145" s="477"/>
      <c r="F1145" s="880" t="str">
        <f>'2. CAD NCCF'!F1145:L1145</f>
        <v>Non-FI issued covered bonds, medium rated</v>
      </c>
      <c r="G1145" s="881"/>
      <c r="H1145" s="881"/>
      <c r="I1145" s="881"/>
      <c r="J1145" s="881"/>
      <c r="K1145" s="881"/>
      <c r="L1145" s="882"/>
      <c r="M1145" s="400">
        <f>'2. CAD NCCF'!M1145+'3. USD NCCF'!M1145+'4. EUR NCCF'!M1145+'5. GBP NCCF'!M1145+'6. Other(Incld) NCCF'!M1145</f>
        <v>0</v>
      </c>
      <c r="N1145" s="411">
        <f>'2. CAD NCCF'!N1145+'3. USD NCCF'!N1145+'4. EUR NCCF'!N1145+'5. GBP NCCF'!N1145+'6. Other(Incld) NCCF'!N1145</f>
        <v>0</v>
      </c>
      <c r="O1145" s="414">
        <f>'2. CAD NCCF'!O1145+'3. USD NCCF'!O1145+'4. EUR NCCF'!O1145+'5. GBP NCCF'!O1145+'6. Other(Incld) NCCF'!O1145</f>
        <v>0</v>
      </c>
      <c r="P1145" s="414">
        <f>'2. CAD NCCF'!P1145+'3. USD NCCF'!P1145+'4. EUR NCCF'!P1145+'5. GBP NCCF'!P1145+'6. Other(Incld) NCCF'!P1145</f>
        <v>0</v>
      </c>
      <c r="Q1145" s="415">
        <f>'2. CAD NCCF'!Q1145+'3. USD NCCF'!Q1145+'4. EUR NCCF'!Q1145+'5. GBP NCCF'!Q1145+'6. Other(Incld) NCCF'!Q1145</f>
        <v>0</v>
      </c>
      <c r="R1145" s="411">
        <f>'2. CAD NCCF'!R1145+'3. USD NCCF'!R1145+'4. EUR NCCF'!R1145+'5. GBP NCCF'!R1145+'6. Other(Incld) NCCF'!R1145</f>
        <v>0</v>
      </c>
      <c r="S1145" s="413">
        <f>'2. CAD NCCF'!S1145+'3. USD NCCF'!S1145+'4. EUR NCCF'!S1145+'5. GBP NCCF'!S1145+'6. Other(Incld) NCCF'!S1145</f>
        <v>0</v>
      </c>
      <c r="T1145" s="413">
        <f>'2. CAD NCCF'!T1145+'3. USD NCCF'!T1145+'4. EUR NCCF'!T1145+'5. GBP NCCF'!T1145+'6. Other(Incld) NCCF'!T1145</f>
        <v>0</v>
      </c>
      <c r="U1145" s="413">
        <f>'2. CAD NCCF'!U1145+'3. USD NCCF'!U1145+'4. EUR NCCF'!U1145+'5. GBP NCCF'!U1145+'6. Other(Incld) NCCF'!U1145</f>
        <v>0</v>
      </c>
      <c r="V1145" s="413">
        <f>'2. CAD NCCF'!V1145+'3. USD NCCF'!V1145+'4. EUR NCCF'!V1145+'5. GBP NCCF'!V1145+'6. Other(Incld) NCCF'!V1145</f>
        <v>0</v>
      </c>
      <c r="W1145" s="413">
        <f>'2. CAD NCCF'!W1145+'3. USD NCCF'!W1145+'4. EUR NCCF'!W1145+'5. GBP NCCF'!W1145+'6. Other(Incld) NCCF'!W1145</f>
        <v>0</v>
      </c>
      <c r="X1145" s="414">
        <f>'2. CAD NCCF'!X1145+'3. USD NCCF'!X1145+'4. EUR NCCF'!X1145+'5. GBP NCCF'!X1145+'6. Other(Incld) NCCF'!X1145</f>
        <v>0</v>
      </c>
      <c r="Y1145" s="413">
        <f>'2. CAD NCCF'!Y1145+'3. USD NCCF'!Y1145+'4. EUR NCCF'!Y1145+'5. GBP NCCF'!Y1145+'6. Other(Incld) NCCF'!Y1145</f>
        <v>0</v>
      </c>
      <c r="Z1145" s="413">
        <f>'2. CAD NCCF'!Z1145+'3. USD NCCF'!Z1145+'4. EUR NCCF'!Z1145+'5. GBP NCCF'!Z1145+'6. Other(Incld) NCCF'!Z1145</f>
        <v>0</v>
      </c>
      <c r="AA1145" s="413">
        <f>'2. CAD NCCF'!AA1145+'3. USD NCCF'!AA1145+'4. EUR NCCF'!AA1145+'5. GBP NCCF'!AA1145+'6. Other(Incld) NCCF'!AA1145</f>
        <v>0</v>
      </c>
      <c r="AB1145" s="413">
        <f>'2. CAD NCCF'!AB1145+'3. USD NCCF'!AB1145+'4. EUR NCCF'!AB1145+'5. GBP NCCF'!AB1145+'6. Other(Incld) NCCF'!AB1145</f>
        <v>0</v>
      </c>
      <c r="AC1145" s="400">
        <f>'2. CAD NCCF'!AC1145+'3. USD NCCF'!AC1145+'4. EUR NCCF'!AC1145+'5. GBP NCCF'!AC1145+'6. Other(Incld) NCCF'!AC1145</f>
        <v>0</v>
      </c>
      <c r="AD1145" s="912"/>
      <c r="AE1145" s="913"/>
      <c r="AF1145" s="914"/>
    </row>
    <row r="1146" spans="1:32" ht="15" customHeight="1" outlineLevel="1" x14ac:dyDescent="0.2">
      <c r="A1146" s="222">
        <v>153</v>
      </c>
      <c r="B1146" s="501"/>
      <c r="C1146" s="625"/>
      <c r="D1146" s="613"/>
      <c r="E1146" s="877" t="str">
        <f>'2. CAD NCCF'!E1146:L1146</f>
        <v>FI issued CBP, medium rated</v>
      </c>
      <c r="F1146" s="878"/>
      <c r="G1146" s="878"/>
      <c r="H1146" s="878"/>
      <c r="I1146" s="878"/>
      <c r="J1146" s="878"/>
      <c r="K1146" s="878"/>
      <c r="L1146" s="879"/>
      <c r="M1146" s="399">
        <f>SUBTOTAL(9,M1147:M1149)</f>
        <v>0</v>
      </c>
      <c r="N1146" s="402">
        <f t="shared" ref="N1146:AC1146" si="1454">SUBTOTAL(9,N1147:N1149)</f>
        <v>0</v>
      </c>
      <c r="O1146" s="406">
        <f t="shared" si="1454"/>
        <v>0</v>
      </c>
      <c r="P1146" s="405">
        <f t="shared" si="1454"/>
        <v>0</v>
      </c>
      <c r="Q1146" s="407">
        <f t="shared" si="1454"/>
        <v>0</v>
      </c>
      <c r="R1146" s="402">
        <f t="shared" si="1454"/>
        <v>0</v>
      </c>
      <c r="S1146" s="406">
        <f t="shared" si="1454"/>
        <v>0</v>
      </c>
      <c r="T1146" s="405">
        <f t="shared" si="1454"/>
        <v>0</v>
      </c>
      <c r="U1146" s="405">
        <f t="shared" si="1454"/>
        <v>0</v>
      </c>
      <c r="V1146" s="405">
        <f t="shared" si="1454"/>
        <v>0</v>
      </c>
      <c r="W1146" s="405">
        <f t="shared" si="1454"/>
        <v>0</v>
      </c>
      <c r="X1146" s="405">
        <f t="shared" si="1454"/>
        <v>0</v>
      </c>
      <c r="Y1146" s="405">
        <f t="shared" si="1454"/>
        <v>0</v>
      </c>
      <c r="Z1146" s="405">
        <f t="shared" si="1454"/>
        <v>0</v>
      </c>
      <c r="AA1146" s="405">
        <f t="shared" si="1454"/>
        <v>0</v>
      </c>
      <c r="AB1146" s="403">
        <f t="shared" si="1454"/>
        <v>0</v>
      </c>
      <c r="AC1146" s="407">
        <f t="shared" si="1454"/>
        <v>0</v>
      </c>
      <c r="AD1146" s="924"/>
      <c r="AE1146" s="925"/>
      <c r="AF1146" s="926"/>
    </row>
    <row r="1147" spans="1:32" ht="15" customHeight="1" outlineLevel="1" x14ac:dyDescent="0.2">
      <c r="A1147" s="222">
        <v>154</v>
      </c>
      <c r="B1147" s="499"/>
      <c r="C1147" s="246"/>
      <c r="D1147" s="261"/>
      <c r="E1147" s="475"/>
      <c r="F1147" s="880" t="str">
        <f>'2. CAD NCCF'!F1147:L1147</f>
        <v>FI issued unsecured bonds and paper, medium rated</v>
      </c>
      <c r="G1147" s="881"/>
      <c r="H1147" s="881"/>
      <c r="I1147" s="881"/>
      <c r="J1147" s="881"/>
      <c r="K1147" s="881"/>
      <c r="L1147" s="882"/>
      <c r="M1147" s="400">
        <f>'2. CAD NCCF'!M1147+'3. USD NCCF'!M1147+'4. EUR NCCF'!M1147+'5. GBP NCCF'!M1147+'6. Other(Incld) NCCF'!M1147</f>
        <v>0</v>
      </c>
      <c r="N1147" s="411">
        <f>'2. CAD NCCF'!N1147+'3. USD NCCF'!N1147+'4. EUR NCCF'!N1147+'5. GBP NCCF'!N1147+'6. Other(Incld) NCCF'!N1147</f>
        <v>0</v>
      </c>
      <c r="O1147" s="414">
        <f>'2. CAD NCCF'!O1147+'3. USD NCCF'!O1147+'4. EUR NCCF'!O1147+'5. GBP NCCF'!O1147+'6. Other(Incld) NCCF'!O1147</f>
        <v>0</v>
      </c>
      <c r="P1147" s="414">
        <f>'2. CAD NCCF'!P1147+'3. USD NCCF'!P1147+'4. EUR NCCF'!P1147+'5. GBP NCCF'!P1147+'6. Other(Incld) NCCF'!P1147</f>
        <v>0</v>
      </c>
      <c r="Q1147" s="415">
        <f>'2. CAD NCCF'!Q1147+'3. USD NCCF'!Q1147+'4. EUR NCCF'!Q1147+'5. GBP NCCF'!Q1147+'6. Other(Incld) NCCF'!Q1147</f>
        <v>0</v>
      </c>
      <c r="R1147" s="411">
        <f>'2. CAD NCCF'!R1147+'3. USD NCCF'!R1147+'4. EUR NCCF'!R1147+'5. GBP NCCF'!R1147+'6. Other(Incld) NCCF'!R1147</f>
        <v>0</v>
      </c>
      <c r="S1147" s="413">
        <f>'2. CAD NCCF'!S1147+'3. USD NCCF'!S1147+'4. EUR NCCF'!S1147+'5. GBP NCCF'!S1147+'6. Other(Incld) NCCF'!S1147</f>
        <v>0</v>
      </c>
      <c r="T1147" s="413">
        <f>'2. CAD NCCF'!T1147+'3. USD NCCF'!T1147+'4. EUR NCCF'!T1147+'5. GBP NCCF'!T1147+'6. Other(Incld) NCCF'!T1147</f>
        <v>0</v>
      </c>
      <c r="U1147" s="413">
        <f>'2. CAD NCCF'!U1147+'3. USD NCCF'!U1147+'4. EUR NCCF'!U1147+'5. GBP NCCF'!U1147+'6. Other(Incld) NCCF'!U1147</f>
        <v>0</v>
      </c>
      <c r="V1147" s="413">
        <f>'2. CAD NCCF'!V1147+'3. USD NCCF'!V1147+'4. EUR NCCF'!V1147+'5. GBP NCCF'!V1147+'6. Other(Incld) NCCF'!V1147</f>
        <v>0</v>
      </c>
      <c r="W1147" s="413">
        <f>'2. CAD NCCF'!W1147+'3. USD NCCF'!W1147+'4. EUR NCCF'!W1147+'5. GBP NCCF'!W1147+'6. Other(Incld) NCCF'!W1147</f>
        <v>0</v>
      </c>
      <c r="X1147" s="414">
        <f>'2. CAD NCCF'!X1147+'3. USD NCCF'!X1147+'4. EUR NCCF'!X1147+'5. GBP NCCF'!X1147+'6. Other(Incld) NCCF'!X1147</f>
        <v>0</v>
      </c>
      <c r="Y1147" s="413">
        <f>'2. CAD NCCF'!Y1147+'3. USD NCCF'!Y1147+'4. EUR NCCF'!Y1147+'5. GBP NCCF'!Y1147+'6. Other(Incld) NCCF'!Y1147</f>
        <v>0</v>
      </c>
      <c r="Z1147" s="413">
        <f>'2. CAD NCCF'!Z1147+'3. USD NCCF'!Z1147+'4. EUR NCCF'!Z1147+'5. GBP NCCF'!Z1147+'6. Other(Incld) NCCF'!Z1147</f>
        <v>0</v>
      </c>
      <c r="AA1147" s="413">
        <f>'2. CAD NCCF'!AA1147+'3. USD NCCF'!AA1147+'4. EUR NCCF'!AA1147+'5. GBP NCCF'!AA1147+'6. Other(Incld) NCCF'!AA1147</f>
        <v>0</v>
      </c>
      <c r="AB1147" s="413">
        <f>'2. CAD NCCF'!AB1147+'3. USD NCCF'!AB1147+'4. EUR NCCF'!AB1147+'5. GBP NCCF'!AB1147+'6. Other(Incld) NCCF'!AB1147</f>
        <v>0</v>
      </c>
      <c r="AC1147" s="400">
        <f>'2. CAD NCCF'!AC1147+'3. USD NCCF'!AC1147+'4. EUR NCCF'!AC1147+'5. GBP NCCF'!AC1147+'6. Other(Incld) NCCF'!AC1147</f>
        <v>0</v>
      </c>
      <c r="AD1147" s="927"/>
      <c r="AE1147" s="928"/>
      <c r="AF1147" s="929"/>
    </row>
    <row r="1148" spans="1:32" ht="15" customHeight="1" outlineLevel="1" x14ac:dyDescent="0.2">
      <c r="A1148" s="222">
        <v>155</v>
      </c>
      <c r="B1148" s="499"/>
      <c r="C1148" s="246"/>
      <c r="D1148" s="261"/>
      <c r="E1148" s="475"/>
      <c r="F1148" s="880" t="str">
        <f>'2. CAD NCCF'!F1148:L1148</f>
        <v>FI issued covered bonds, medium rated</v>
      </c>
      <c r="G1148" s="881"/>
      <c r="H1148" s="881"/>
      <c r="I1148" s="881"/>
      <c r="J1148" s="881"/>
      <c r="K1148" s="881"/>
      <c r="L1148" s="882"/>
      <c r="M1148" s="400">
        <f>'2. CAD NCCF'!M1148+'3. USD NCCF'!M1148+'4. EUR NCCF'!M1148+'5. GBP NCCF'!M1148+'6. Other(Incld) NCCF'!M1148</f>
        <v>0</v>
      </c>
      <c r="N1148" s="411">
        <f>'2. CAD NCCF'!N1148+'3. USD NCCF'!N1148+'4. EUR NCCF'!N1148+'5. GBP NCCF'!N1148+'6. Other(Incld) NCCF'!N1148</f>
        <v>0</v>
      </c>
      <c r="O1148" s="414">
        <f>'2. CAD NCCF'!O1148+'3. USD NCCF'!O1148+'4. EUR NCCF'!O1148+'5. GBP NCCF'!O1148+'6. Other(Incld) NCCF'!O1148</f>
        <v>0</v>
      </c>
      <c r="P1148" s="414">
        <f>'2. CAD NCCF'!P1148+'3. USD NCCF'!P1148+'4. EUR NCCF'!P1148+'5. GBP NCCF'!P1148+'6. Other(Incld) NCCF'!P1148</f>
        <v>0</v>
      </c>
      <c r="Q1148" s="415">
        <f>'2. CAD NCCF'!Q1148+'3. USD NCCF'!Q1148+'4. EUR NCCF'!Q1148+'5. GBP NCCF'!Q1148+'6. Other(Incld) NCCF'!Q1148</f>
        <v>0</v>
      </c>
      <c r="R1148" s="411">
        <f>'2. CAD NCCF'!R1148+'3. USD NCCF'!R1148+'4. EUR NCCF'!R1148+'5. GBP NCCF'!R1148+'6. Other(Incld) NCCF'!R1148</f>
        <v>0</v>
      </c>
      <c r="S1148" s="413">
        <f>'2. CAD NCCF'!S1148+'3. USD NCCF'!S1148+'4. EUR NCCF'!S1148+'5. GBP NCCF'!S1148+'6. Other(Incld) NCCF'!S1148</f>
        <v>0</v>
      </c>
      <c r="T1148" s="413">
        <f>'2. CAD NCCF'!T1148+'3. USD NCCF'!T1148+'4. EUR NCCF'!T1148+'5. GBP NCCF'!T1148+'6. Other(Incld) NCCF'!T1148</f>
        <v>0</v>
      </c>
      <c r="U1148" s="413">
        <f>'2. CAD NCCF'!U1148+'3. USD NCCF'!U1148+'4. EUR NCCF'!U1148+'5. GBP NCCF'!U1148+'6. Other(Incld) NCCF'!U1148</f>
        <v>0</v>
      </c>
      <c r="V1148" s="413">
        <f>'2. CAD NCCF'!V1148+'3. USD NCCF'!V1148+'4. EUR NCCF'!V1148+'5. GBP NCCF'!V1148+'6. Other(Incld) NCCF'!V1148</f>
        <v>0</v>
      </c>
      <c r="W1148" s="413">
        <f>'2. CAD NCCF'!W1148+'3. USD NCCF'!W1148+'4. EUR NCCF'!W1148+'5. GBP NCCF'!W1148+'6. Other(Incld) NCCF'!W1148</f>
        <v>0</v>
      </c>
      <c r="X1148" s="414">
        <f>'2. CAD NCCF'!X1148+'3. USD NCCF'!X1148+'4. EUR NCCF'!X1148+'5. GBP NCCF'!X1148+'6. Other(Incld) NCCF'!X1148</f>
        <v>0</v>
      </c>
      <c r="Y1148" s="413">
        <f>'2. CAD NCCF'!Y1148+'3. USD NCCF'!Y1148+'4. EUR NCCF'!Y1148+'5. GBP NCCF'!Y1148+'6. Other(Incld) NCCF'!Y1148</f>
        <v>0</v>
      </c>
      <c r="Z1148" s="413">
        <f>'2. CAD NCCF'!Z1148+'3. USD NCCF'!Z1148+'4. EUR NCCF'!Z1148+'5. GBP NCCF'!Z1148+'6. Other(Incld) NCCF'!Z1148</f>
        <v>0</v>
      </c>
      <c r="AA1148" s="413">
        <f>'2. CAD NCCF'!AA1148+'3. USD NCCF'!AA1148+'4. EUR NCCF'!AA1148+'5. GBP NCCF'!AA1148+'6. Other(Incld) NCCF'!AA1148</f>
        <v>0</v>
      </c>
      <c r="AB1148" s="413">
        <f>'2. CAD NCCF'!AB1148+'3. USD NCCF'!AB1148+'4. EUR NCCF'!AB1148+'5. GBP NCCF'!AB1148+'6. Other(Incld) NCCF'!AB1148</f>
        <v>0</v>
      </c>
      <c r="AC1148" s="400">
        <f>'2. CAD NCCF'!AC1148+'3. USD NCCF'!AC1148+'4. EUR NCCF'!AC1148+'5. GBP NCCF'!AC1148+'6. Other(Incld) NCCF'!AC1148</f>
        <v>0</v>
      </c>
      <c r="AD1148" s="927"/>
      <c r="AE1148" s="928"/>
      <c r="AF1148" s="929"/>
    </row>
    <row r="1149" spans="1:32" ht="15" customHeight="1" outlineLevel="1" x14ac:dyDescent="0.2">
      <c r="A1149" s="222">
        <v>156</v>
      </c>
      <c r="B1149" s="499"/>
      <c r="C1149" s="246"/>
      <c r="D1149" s="261"/>
      <c r="E1149" s="475"/>
      <c r="F1149" s="880" t="str">
        <f>'2. CAD NCCF'!F1149:L1149</f>
        <v>FI issued jumbo covered bonds, medium rated</v>
      </c>
      <c r="G1149" s="881"/>
      <c r="H1149" s="881"/>
      <c r="I1149" s="881"/>
      <c r="J1149" s="881"/>
      <c r="K1149" s="881"/>
      <c r="L1149" s="882"/>
      <c r="M1149" s="400">
        <f>'2. CAD NCCF'!M1149+'3. USD NCCF'!M1149+'4. EUR NCCF'!M1149+'5. GBP NCCF'!M1149+'6. Other(Incld) NCCF'!M1149</f>
        <v>0</v>
      </c>
      <c r="N1149" s="411">
        <f>'2. CAD NCCF'!N1149+'3. USD NCCF'!N1149+'4. EUR NCCF'!N1149+'5. GBP NCCF'!N1149+'6. Other(Incld) NCCF'!N1149</f>
        <v>0</v>
      </c>
      <c r="O1149" s="414">
        <f>'2. CAD NCCF'!O1149+'3. USD NCCF'!O1149+'4. EUR NCCF'!O1149+'5. GBP NCCF'!O1149+'6. Other(Incld) NCCF'!O1149</f>
        <v>0</v>
      </c>
      <c r="P1149" s="414">
        <f>'2. CAD NCCF'!P1149+'3. USD NCCF'!P1149+'4. EUR NCCF'!P1149+'5. GBP NCCF'!P1149+'6. Other(Incld) NCCF'!P1149</f>
        <v>0</v>
      </c>
      <c r="Q1149" s="415">
        <f>'2. CAD NCCF'!Q1149+'3. USD NCCF'!Q1149+'4. EUR NCCF'!Q1149+'5. GBP NCCF'!Q1149+'6. Other(Incld) NCCF'!Q1149</f>
        <v>0</v>
      </c>
      <c r="R1149" s="411">
        <f>'2. CAD NCCF'!R1149+'3. USD NCCF'!R1149+'4. EUR NCCF'!R1149+'5. GBP NCCF'!R1149+'6. Other(Incld) NCCF'!R1149</f>
        <v>0</v>
      </c>
      <c r="S1149" s="413">
        <f>'2. CAD NCCF'!S1149+'3. USD NCCF'!S1149+'4. EUR NCCF'!S1149+'5. GBP NCCF'!S1149+'6. Other(Incld) NCCF'!S1149</f>
        <v>0</v>
      </c>
      <c r="T1149" s="413">
        <f>'2. CAD NCCF'!T1149+'3. USD NCCF'!T1149+'4. EUR NCCF'!T1149+'5. GBP NCCF'!T1149+'6. Other(Incld) NCCF'!T1149</f>
        <v>0</v>
      </c>
      <c r="U1149" s="413">
        <f>'2. CAD NCCF'!U1149+'3. USD NCCF'!U1149+'4. EUR NCCF'!U1149+'5. GBP NCCF'!U1149+'6. Other(Incld) NCCF'!U1149</f>
        <v>0</v>
      </c>
      <c r="V1149" s="413">
        <f>'2. CAD NCCF'!V1149+'3. USD NCCF'!V1149+'4. EUR NCCF'!V1149+'5. GBP NCCF'!V1149+'6. Other(Incld) NCCF'!V1149</f>
        <v>0</v>
      </c>
      <c r="W1149" s="413">
        <f>'2. CAD NCCF'!W1149+'3. USD NCCF'!W1149+'4. EUR NCCF'!W1149+'5. GBP NCCF'!W1149+'6. Other(Incld) NCCF'!W1149</f>
        <v>0</v>
      </c>
      <c r="X1149" s="414">
        <f>'2. CAD NCCF'!X1149+'3. USD NCCF'!X1149+'4. EUR NCCF'!X1149+'5. GBP NCCF'!X1149+'6. Other(Incld) NCCF'!X1149</f>
        <v>0</v>
      </c>
      <c r="Y1149" s="413">
        <f>'2. CAD NCCF'!Y1149+'3. USD NCCF'!Y1149+'4. EUR NCCF'!Y1149+'5. GBP NCCF'!Y1149+'6. Other(Incld) NCCF'!Y1149</f>
        <v>0</v>
      </c>
      <c r="Z1149" s="413">
        <f>'2. CAD NCCF'!Z1149+'3. USD NCCF'!Z1149+'4. EUR NCCF'!Z1149+'5. GBP NCCF'!Z1149+'6. Other(Incld) NCCF'!Z1149</f>
        <v>0</v>
      </c>
      <c r="AA1149" s="413">
        <f>'2. CAD NCCF'!AA1149+'3. USD NCCF'!AA1149+'4. EUR NCCF'!AA1149+'5. GBP NCCF'!AA1149+'6. Other(Incld) NCCF'!AA1149</f>
        <v>0</v>
      </c>
      <c r="AB1149" s="413">
        <f>'2. CAD NCCF'!AB1149+'3. USD NCCF'!AB1149+'4. EUR NCCF'!AB1149+'5. GBP NCCF'!AB1149+'6. Other(Incld) NCCF'!AB1149</f>
        <v>0</v>
      </c>
      <c r="AC1149" s="400">
        <f>'2. CAD NCCF'!AC1149+'3. USD NCCF'!AC1149+'4. EUR NCCF'!AC1149+'5. GBP NCCF'!AC1149+'6. Other(Incld) NCCF'!AC1149</f>
        <v>0</v>
      </c>
      <c r="AD1149" s="927"/>
      <c r="AE1149" s="928"/>
      <c r="AF1149" s="929"/>
    </row>
    <row r="1150" spans="1:32" ht="15" customHeight="1" outlineLevel="1" x14ac:dyDescent="0.2">
      <c r="A1150" s="222">
        <v>157</v>
      </c>
      <c r="B1150" s="499"/>
      <c r="C1150" s="246"/>
      <c r="D1150" s="261"/>
      <c r="E1150" s="877" t="str">
        <f>'2. CAD NCCF'!E1150:L1150</f>
        <v>Non-FI issued CBP, low or not rated</v>
      </c>
      <c r="F1150" s="878"/>
      <c r="G1150" s="878"/>
      <c r="H1150" s="878"/>
      <c r="I1150" s="878"/>
      <c r="J1150" s="878"/>
      <c r="K1150" s="878"/>
      <c r="L1150" s="879"/>
      <c r="M1150" s="399">
        <f>SUBTOTAL(9,M1151:M1152)</f>
        <v>0</v>
      </c>
      <c r="N1150" s="402">
        <f t="shared" ref="N1150:AC1150" si="1455">SUBTOTAL(9,N1151:N1152)</f>
        <v>0</v>
      </c>
      <c r="O1150" s="406">
        <f t="shared" si="1455"/>
        <v>0</v>
      </c>
      <c r="P1150" s="405">
        <f t="shared" si="1455"/>
        <v>0</v>
      </c>
      <c r="Q1150" s="407">
        <f t="shared" si="1455"/>
        <v>0</v>
      </c>
      <c r="R1150" s="402">
        <f t="shared" si="1455"/>
        <v>0</v>
      </c>
      <c r="S1150" s="406">
        <f t="shared" si="1455"/>
        <v>0</v>
      </c>
      <c r="T1150" s="405">
        <f t="shared" si="1455"/>
        <v>0</v>
      </c>
      <c r="U1150" s="405">
        <f t="shared" si="1455"/>
        <v>0</v>
      </c>
      <c r="V1150" s="405">
        <f t="shared" si="1455"/>
        <v>0</v>
      </c>
      <c r="W1150" s="405">
        <f t="shared" si="1455"/>
        <v>0</v>
      </c>
      <c r="X1150" s="405">
        <f t="shared" si="1455"/>
        <v>0</v>
      </c>
      <c r="Y1150" s="405">
        <f t="shared" si="1455"/>
        <v>0</v>
      </c>
      <c r="Z1150" s="405">
        <f t="shared" si="1455"/>
        <v>0</v>
      </c>
      <c r="AA1150" s="405">
        <f t="shared" si="1455"/>
        <v>0</v>
      </c>
      <c r="AB1150" s="403">
        <f t="shared" si="1455"/>
        <v>0</v>
      </c>
      <c r="AC1150" s="407">
        <f t="shared" si="1455"/>
        <v>0</v>
      </c>
      <c r="AD1150" s="927"/>
      <c r="AE1150" s="928"/>
      <c r="AF1150" s="929"/>
    </row>
    <row r="1151" spans="1:32" ht="15" customHeight="1" outlineLevel="1" x14ac:dyDescent="0.2">
      <c r="A1151" s="222">
        <v>158</v>
      </c>
      <c r="B1151" s="499"/>
      <c r="C1151" s="246"/>
      <c r="D1151" s="261"/>
      <c r="E1151" s="475"/>
      <c r="F1151" s="880" t="str">
        <f>'2. CAD NCCF'!F1151:L1151</f>
        <v>Non-FI issued unsecured bonds and paper, low or not rated</v>
      </c>
      <c r="G1151" s="881"/>
      <c r="H1151" s="881"/>
      <c r="I1151" s="881"/>
      <c r="J1151" s="881"/>
      <c r="K1151" s="881"/>
      <c r="L1151" s="882"/>
      <c r="M1151" s="400">
        <f>'2. CAD NCCF'!M1151+'3. USD NCCF'!M1151+'4. EUR NCCF'!M1151+'5. GBP NCCF'!M1151+'6. Other(Incld) NCCF'!M1151</f>
        <v>0</v>
      </c>
      <c r="N1151" s="411">
        <f>'2. CAD NCCF'!N1151+'3. USD NCCF'!N1151+'4. EUR NCCF'!N1151+'5. GBP NCCF'!N1151+'6. Other(Incld) NCCF'!N1151</f>
        <v>0</v>
      </c>
      <c r="O1151" s="414">
        <f>'2. CAD NCCF'!O1151+'3. USD NCCF'!O1151+'4. EUR NCCF'!O1151+'5. GBP NCCF'!O1151+'6. Other(Incld) NCCF'!O1151</f>
        <v>0</v>
      </c>
      <c r="P1151" s="414">
        <f>'2. CAD NCCF'!P1151+'3. USD NCCF'!P1151+'4. EUR NCCF'!P1151+'5. GBP NCCF'!P1151+'6. Other(Incld) NCCF'!P1151</f>
        <v>0</v>
      </c>
      <c r="Q1151" s="415">
        <f>'2. CAD NCCF'!Q1151+'3. USD NCCF'!Q1151+'4. EUR NCCF'!Q1151+'5. GBP NCCF'!Q1151+'6. Other(Incld) NCCF'!Q1151</f>
        <v>0</v>
      </c>
      <c r="R1151" s="411">
        <f>'2. CAD NCCF'!R1151+'3. USD NCCF'!R1151+'4. EUR NCCF'!R1151+'5. GBP NCCF'!R1151+'6. Other(Incld) NCCF'!R1151</f>
        <v>0</v>
      </c>
      <c r="S1151" s="413">
        <f>'2. CAD NCCF'!S1151+'3. USD NCCF'!S1151+'4. EUR NCCF'!S1151+'5. GBP NCCF'!S1151+'6. Other(Incld) NCCF'!S1151</f>
        <v>0</v>
      </c>
      <c r="T1151" s="413">
        <f>'2. CAD NCCF'!T1151+'3. USD NCCF'!T1151+'4. EUR NCCF'!T1151+'5. GBP NCCF'!T1151+'6. Other(Incld) NCCF'!T1151</f>
        <v>0</v>
      </c>
      <c r="U1151" s="413">
        <f>'2. CAD NCCF'!U1151+'3. USD NCCF'!U1151+'4. EUR NCCF'!U1151+'5. GBP NCCF'!U1151+'6. Other(Incld) NCCF'!U1151</f>
        <v>0</v>
      </c>
      <c r="V1151" s="413">
        <f>'2. CAD NCCF'!V1151+'3. USD NCCF'!V1151+'4. EUR NCCF'!V1151+'5. GBP NCCF'!V1151+'6. Other(Incld) NCCF'!V1151</f>
        <v>0</v>
      </c>
      <c r="W1151" s="413">
        <f>'2. CAD NCCF'!W1151+'3. USD NCCF'!W1151+'4. EUR NCCF'!W1151+'5. GBP NCCF'!W1151+'6. Other(Incld) NCCF'!W1151</f>
        <v>0</v>
      </c>
      <c r="X1151" s="414">
        <f>'2. CAD NCCF'!X1151+'3. USD NCCF'!X1151+'4. EUR NCCF'!X1151+'5. GBP NCCF'!X1151+'6. Other(Incld) NCCF'!X1151</f>
        <v>0</v>
      </c>
      <c r="Y1151" s="413">
        <f>'2. CAD NCCF'!Y1151+'3. USD NCCF'!Y1151+'4. EUR NCCF'!Y1151+'5. GBP NCCF'!Y1151+'6. Other(Incld) NCCF'!Y1151</f>
        <v>0</v>
      </c>
      <c r="Z1151" s="413">
        <f>'2. CAD NCCF'!Z1151+'3. USD NCCF'!Z1151+'4. EUR NCCF'!Z1151+'5. GBP NCCF'!Z1151+'6. Other(Incld) NCCF'!Z1151</f>
        <v>0</v>
      </c>
      <c r="AA1151" s="413">
        <f>'2. CAD NCCF'!AA1151+'3. USD NCCF'!AA1151+'4. EUR NCCF'!AA1151+'5. GBP NCCF'!AA1151+'6. Other(Incld) NCCF'!AA1151</f>
        <v>0</v>
      </c>
      <c r="AB1151" s="413">
        <f>'2. CAD NCCF'!AB1151+'3. USD NCCF'!AB1151+'4. EUR NCCF'!AB1151+'5. GBP NCCF'!AB1151+'6. Other(Incld) NCCF'!AB1151</f>
        <v>0</v>
      </c>
      <c r="AC1151" s="400">
        <f>'2. CAD NCCF'!AC1151+'3. USD NCCF'!AC1151+'4. EUR NCCF'!AC1151+'5. GBP NCCF'!AC1151+'6. Other(Incld) NCCF'!AC1151</f>
        <v>0</v>
      </c>
      <c r="AD1151" s="927"/>
      <c r="AE1151" s="928"/>
      <c r="AF1151" s="929"/>
    </row>
    <row r="1152" spans="1:32" ht="15" customHeight="1" outlineLevel="1" x14ac:dyDescent="0.2">
      <c r="A1152" s="222">
        <v>159</v>
      </c>
      <c r="B1152" s="499"/>
      <c r="C1152" s="246"/>
      <c r="D1152" s="261"/>
      <c r="E1152" s="475"/>
      <c r="F1152" s="880" t="str">
        <f>'2. CAD NCCF'!F1152:L1152</f>
        <v>Non-FI issued covered bonds, low or not rated</v>
      </c>
      <c r="G1152" s="881"/>
      <c r="H1152" s="881"/>
      <c r="I1152" s="881"/>
      <c r="J1152" s="881"/>
      <c r="K1152" s="881"/>
      <c r="L1152" s="882"/>
      <c r="M1152" s="400">
        <f>'2. CAD NCCF'!M1152+'3. USD NCCF'!M1152+'4. EUR NCCF'!M1152+'5. GBP NCCF'!M1152+'6. Other(Incld) NCCF'!M1152</f>
        <v>0</v>
      </c>
      <c r="N1152" s="411">
        <f>'2. CAD NCCF'!N1152+'3. USD NCCF'!N1152+'4. EUR NCCF'!N1152+'5. GBP NCCF'!N1152+'6. Other(Incld) NCCF'!N1152</f>
        <v>0</v>
      </c>
      <c r="O1152" s="414">
        <f>'2. CAD NCCF'!O1152+'3. USD NCCF'!O1152+'4. EUR NCCF'!O1152+'5. GBP NCCF'!O1152+'6. Other(Incld) NCCF'!O1152</f>
        <v>0</v>
      </c>
      <c r="P1152" s="414">
        <f>'2. CAD NCCF'!P1152+'3. USD NCCF'!P1152+'4. EUR NCCF'!P1152+'5. GBP NCCF'!P1152+'6. Other(Incld) NCCF'!P1152</f>
        <v>0</v>
      </c>
      <c r="Q1152" s="415">
        <f>'2. CAD NCCF'!Q1152+'3. USD NCCF'!Q1152+'4. EUR NCCF'!Q1152+'5. GBP NCCF'!Q1152+'6. Other(Incld) NCCF'!Q1152</f>
        <v>0</v>
      </c>
      <c r="R1152" s="411">
        <f>'2. CAD NCCF'!R1152+'3. USD NCCF'!R1152+'4. EUR NCCF'!R1152+'5. GBP NCCF'!R1152+'6. Other(Incld) NCCF'!R1152</f>
        <v>0</v>
      </c>
      <c r="S1152" s="413">
        <f>'2. CAD NCCF'!S1152+'3. USD NCCF'!S1152+'4. EUR NCCF'!S1152+'5. GBP NCCF'!S1152+'6. Other(Incld) NCCF'!S1152</f>
        <v>0</v>
      </c>
      <c r="T1152" s="413">
        <f>'2. CAD NCCF'!T1152+'3. USD NCCF'!T1152+'4. EUR NCCF'!T1152+'5. GBP NCCF'!T1152+'6. Other(Incld) NCCF'!T1152</f>
        <v>0</v>
      </c>
      <c r="U1152" s="413">
        <f>'2. CAD NCCF'!U1152+'3. USD NCCF'!U1152+'4. EUR NCCF'!U1152+'5. GBP NCCF'!U1152+'6. Other(Incld) NCCF'!U1152</f>
        <v>0</v>
      </c>
      <c r="V1152" s="413">
        <f>'2. CAD NCCF'!V1152+'3. USD NCCF'!V1152+'4. EUR NCCF'!V1152+'5. GBP NCCF'!V1152+'6. Other(Incld) NCCF'!V1152</f>
        <v>0</v>
      </c>
      <c r="W1152" s="413">
        <f>'2. CAD NCCF'!W1152+'3. USD NCCF'!W1152+'4. EUR NCCF'!W1152+'5. GBP NCCF'!W1152+'6. Other(Incld) NCCF'!W1152</f>
        <v>0</v>
      </c>
      <c r="X1152" s="414">
        <f>'2. CAD NCCF'!X1152+'3. USD NCCF'!X1152+'4. EUR NCCF'!X1152+'5. GBP NCCF'!X1152+'6. Other(Incld) NCCF'!X1152</f>
        <v>0</v>
      </c>
      <c r="Y1152" s="413">
        <f>'2. CAD NCCF'!Y1152+'3. USD NCCF'!Y1152+'4. EUR NCCF'!Y1152+'5. GBP NCCF'!Y1152+'6. Other(Incld) NCCF'!Y1152</f>
        <v>0</v>
      </c>
      <c r="Z1152" s="413">
        <f>'2. CAD NCCF'!Z1152+'3. USD NCCF'!Z1152+'4. EUR NCCF'!Z1152+'5. GBP NCCF'!Z1152+'6. Other(Incld) NCCF'!Z1152</f>
        <v>0</v>
      </c>
      <c r="AA1152" s="413">
        <f>'2. CAD NCCF'!AA1152+'3. USD NCCF'!AA1152+'4. EUR NCCF'!AA1152+'5. GBP NCCF'!AA1152+'6. Other(Incld) NCCF'!AA1152</f>
        <v>0</v>
      </c>
      <c r="AB1152" s="413">
        <f>'2. CAD NCCF'!AB1152+'3. USD NCCF'!AB1152+'4. EUR NCCF'!AB1152+'5. GBP NCCF'!AB1152+'6. Other(Incld) NCCF'!AB1152</f>
        <v>0</v>
      </c>
      <c r="AC1152" s="400">
        <f>'2. CAD NCCF'!AC1152+'3. USD NCCF'!AC1152+'4. EUR NCCF'!AC1152+'5. GBP NCCF'!AC1152+'6. Other(Incld) NCCF'!AC1152</f>
        <v>0</v>
      </c>
      <c r="AD1152" s="927"/>
      <c r="AE1152" s="928"/>
      <c r="AF1152" s="929"/>
    </row>
    <row r="1153" spans="1:32" ht="15" customHeight="1" outlineLevel="1" x14ac:dyDescent="0.2">
      <c r="A1153" s="222">
        <v>160</v>
      </c>
      <c r="B1153" s="499"/>
      <c r="C1153" s="246"/>
      <c r="D1153" s="261"/>
      <c r="E1153" s="877" t="str">
        <f>'2. CAD NCCF'!E1153:L1153</f>
        <v>FI issued CBP, low or not rated</v>
      </c>
      <c r="F1153" s="878"/>
      <c r="G1153" s="878"/>
      <c r="H1153" s="878"/>
      <c r="I1153" s="878"/>
      <c r="J1153" s="878"/>
      <c r="K1153" s="878"/>
      <c r="L1153" s="879"/>
      <c r="M1153" s="399">
        <f>SUBTOTAL(9,M1154:M1156)</f>
        <v>0</v>
      </c>
      <c r="N1153" s="402">
        <f t="shared" ref="N1153:AC1153" si="1456">SUBTOTAL(9,N1154:N1156)</f>
        <v>0</v>
      </c>
      <c r="O1153" s="406">
        <f t="shared" si="1456"/>
        <v>0</v>
      </c>
      <c r="P1153" s="405">
        <f t="shared" si="1456"/>
        <v>0</v>
      </c>
      <c r="Q1153" s="407">
        <f t="shared" si="1456"/>
        <v>0</v>
      </c>
      <c r="R1153" s="402">
        <f t="shared" si="1456"/>
        <v>0</v>
      </c>
      <c r="S1153" s="406">
        <f t="shared" si="1456"/>
        <v>0</v>
      </c>
      <c r="T1153" s="405">
        <f t="shared" si="1456"/>
        <v>0</v>
      </c>
      <c r="U1153" s="405">
        <f t="shared" si="1456"/>
        <v>0</v>
      </c>
      <c r="V1153" s="405">
        <f t="shared" si="1456"/>
        <v>0</v>
      </c>
      <c r="W1153" s="405">
        <f t="shared" si="1456"/>
        <v>0</v>
      </c>
      <c r="X1153" s="405">
        <f t="shared" si="1456"/>
        <v>0</v>
      </c>
      <c r="Y1153" s="405">
        <f t="shared" si="1456"/>
        <v>0</v>
      </c>
      <c r="Z1153" s="405">
        <f t="shared" si="1456"/>
        <v>0</v>
      </c>
      <c r="AA1153" s="405">
        <f t="shared" si="1456"/>
        <v>0</v>
      </c>
      <c r="AB1153" s="403">
        <f t="shared" si="1456"/>
        <v>0</v>
      </c>
      <c r="AC1153" s="407">
        <f t="shared" si="1456"/>
        <v>0</v>
      </c>
      <c r="AD1153" s="927"/>
      <c r="AE1153" s="928"/>
      <c r="AF1153" s="929"/>
    </row>
    <row r="1154" spans="1:32" ht="15" customHeight="1" outlineLevel="1" x14ac:dyDescent="0.2">
      <c r="A1154" s="222">
        <v>161</v>
      </c>
      <c r="B1154" s="499"/>
      <c r="C1154" s="246"/>
      <c r="D1154" s="261"/>
      <c r="E1154" s="475"/>
      <c r="F1154" s="880" t="str">
        <f>'2. CAD NCCF'!F1154:L1154</f>
        <v>FI issued unsecured bonds and paper, low or not rated</v>
      </c>
      <c r="G1154" s="881"/>
      <c r="H1154" s="881"/>
      <c r="I1154" s="881"/>
      <c r="J1154" s="881"/>
      <c r="K1154" s="881"/>
      <c r="L1154" s="882"/>
      <c r="M1154" s="400">
        <f>'2. CAD NCCF'!M1154+'3. USD NCCF'!M1154+'4. EUR NCCF'!M1154+'5. GBP NCCF'!M1154+'6. Other(Incld) NCCF'!M1154</f>
        <v>0</v>
      </c>
      <c r="N1154" s="411">
        <f>'2. CAD NCCF'!N1154+'3. USD NCCF'!N1154+'4. EUR NCCF'!N1154+'5. GBP NCCF'!N1154+'6. Other(Incld) NCCF'!N1154</f>
        <v>0</v>
      </c>
      <c r="O1154" s="414">
        <f>'2. CAD NCCF'!O1154+'3. USD NCCF'!O1154+'4. EUR NCCF'!O1154+'5. GBP NCCF'!O1154+'6. Other(Incld) NCCF'!O1154</f>
        <v>0</v>
      </c>
      <c r="P1154" s="414">
        <f>'2. CAD NCCF'!P1154+'3. USD NCCF'!P1154+'4. EUR NCCF'!P1154+'5. GBP NCCF'!P1154+'6. Other(Incld) NCCF'!P1154</f>
        <v>0</v>
      </c>
      <c r="Q1154" s="415">
        <f>'2. CAD NCCF'!Q1154+'3. USD NCCF'!Q1154+'4. EUR NCCF'!Q1154+'5. GBP NCCF'!Q1154+'6. Other(Incld) NCCF'!Q1154</f>
        <v>0</v>
      </c>
      <c r="R1154" s="411">
        <f>'2. CAD NCCF'!R1154+'3. USD NCCF'!R1154+'4. EUR NCCF'!R1154+'5. GBP NCCF'!R1154+'6. Other(Incld) NCCF'!R1154</f>
        <v>0</v>
      </c>
      <c r="S1154" s="413">
        <f>'2. CAD NCCF'!S1154+'3. USD NCCF'!S1154+'4. EUR NCCF'!S1154+'5. GBP NCCF'!S1154+'6. Other(Incld) NCCF'!S1154</f>
        <v>0</v>
      </c>
      <c r="T1154" s="413">
        <f>'2. CAD NCCF'!T1154+'3. USD NCCF'!T1154+'4. EUR NCCF'!T1154+'5. GBP NCCF'!T1154+'6. Other(Incld) NCCF'!T1154</f>
        <v>0</v>
      </c>
      <c r="U1154" s="413">
        <f>'2. CAD NCCF'!U1154+'3. USD NCCF'!U1154+'4. EUR NCCF'!U1154+'5. GBP NCCF'!U1154+'6. Other(Incld) NCCF'!U1154</f>
        <v>0</v>
      </c>
      <c r="V1154" s="413">
        <f>'2. CAD NCCF'!V1154+'3. USD NCCF'!V1154+'4. EUR NCCF'!V1154+'5. GBP NCCF'!V1154+'6. Other(Incld) NCCF'!V1154</f>
        <v>0</v>
      </c>
      <c r="W1154" s="413">
        <f>'2. CAD NCCF'!W1154+'3. USD NCCF'!W1154+'4. EUR NCCF'!W1154+'5. GBP NCCF'!W1154+'6. Other(Incld) NCCF'!W1154</f>
        <v>0</v>
      </c>
      <c r="X1154" s="414">
        <f>'2. CAD NCCF'!X1154+'3. USD NCCF'!X1154+'4. EUR NCCF'!X1154+'5. GBP NCCF'!X1154+'6. Other(Incld) NCCF'!X1154</f>
        <v>0</v>
      </c>
      <c r="Y1154" s="413">
        <f>'2. CAD NCCF'!Y1154+'3. USD NCCF'!Y1154+'4. EUR NCCF'!Y1154+'5. GBP NCCF'!Y1154+'6. Other(Incld) NCCF'!Y1154</f>
        <v>0</v>
      </c>
      <c r="Z1154" s="413">
        <f>'2. CAD NCCF'!Z1154+'3. USD NCCF'!Z1154+'4. EUR NCCF'!Z1154+'5. GBP NCCF'!Z1154+'6. Other(Incld) NCCF'!Z1154</f>
        <v>0</v>
      </c>
      <c r="AA1154" s="413">
        <f>'2. CAD NCCF'!AA1154+'3. USD NCCF'!AA1154+'4. EUR NCCF'!AA1154+'5. GBP NCCF'!AA1154+'6. Other(Incld) NCCF'!AA1154</f>
        <v>0</v>
      </c>
      <c r="AB1154" s="413">
        <f>'2. CAD NCCF'!AB1154+'3. USD NCCF'!AB1154+'4. EUR NCCF'!AB1154+'5. GBP NCCF'!AB1154+'6. Other(Incld) NCCF'!AB1154</f>
        <v>0</v>
      </c>
      <c r="AC1154" s="400">
        <f>'2. CAD NCCF'!AC1154+'3. USD NCCF'!AC1154+'4. EUR NCCF'!AC1154+'5. GBP NCCF'!AC1154+'6. Other(Incld) NCCF'!AC1154</f>
        <v>0</v>
      </c>
      <c r="AD1154" s="927"/>
      <c r="AE1154" s="928"/>
      <c r="AF1154" s="929"/>
    </row>
    <row r="1155" spans="1:32" ht="15" customHeight="1" outlineLevel="1" x14ac:dyDescent="0.2">
      <c r="A1155" s="222">
        <v>162</v>
      </c>
      <c r="B1155" s="499"/>
      <c r="C1155" s="244"/>
      <c r="D1155" s="467"/>
      <c r="E1155" s="467"/>
      <c r="F1155" s="880" t="str">
        <f>'2. CAD NCCF'!F1155:L1155</f>
        <v>FI issued covered bonds, low or not rated</v>
      </c>
      <c r="G1155" s="881"/>
      <c r="H1155" s="881"/>
      <c r="I1155" s="881"/>
      <c r="J1155" s="881"/>
      <c r="K1155" s="881"/>
      <c r="L1155" s="882"/>
      <c r="M1155" s="400">
        <f>'2. CAD NCCF'!M1155+'3. USD NCCF'!M1155+'4. EUR NCCF'!M1155+'5. GBP NCCF'!M1155+'6. Other(Incld) NCCF'!M1155</f>
        <v>0</v>
      </c>
      <c r="N1155" s="411">
        <f>'2. CAD NCCF'!N1155+'3. USD NCCF'!N1155+'4. EUR NCCF'!N1155+'5. GBP NCCF'!N1155+'6. Other(Incld) NCCF'!N1155</f>
        <v>0</v>
      </c>
      <c r="O1155" s="414">
        <f>'2. CAD NCCF'!O1155+'3. USD NCCF'!O1155+'4. EUR NCCF'!O1155+'5. GBP NCCF'!O1155+'6. Other(Incld) NCCF'!O1155</f>
        <v>0</v>
      </c>
      <c r="P1155" s="414">
        <f>'2. CAD NCCF'!P1155+'3. USD NCCF'!P1155+'4. EUR NCCF'!P1155+'5. GBP NCCF'!P1155+'6. Other(Incld) NCCF'!P1155</f>
        <v>0</v>
      </c>
      <c r="Q1155" s="415">
        <f>'2. CAD NCCF'!Q1155+'3. USD NCCF'!Q1155+'4. EUR NCCF'!Q1155+'5. GBP NCCF'!Q1155+'6. Other(Incld) NCCF'!Q1155</f>
        <v>0</v>
      </c>
      <c r="R1155" s="411">
        <f>'2. CAD NCCF'!R1155+'3. USD NCCF'!R1155+'4. EUR NCCF'!R1155+'5. GBP NCCF'!R1155+'6. Other(Incld) NCCF'!R1155</f>
        <v>0</v>
      </c>
      <c r="S1155" s="413">
        <f>'2. CAD NCCF'!S1155+'3. USD NCCF'!S1155+'4. EUR NCCF'!S1155+'5. GBP NCCF'!S1155+'6. Other(Incld) NCCF'!S1155</f>
        <v>0</v>
      </c>
      <c r="T1155" s="413">
        <f>'2. CAD NCCF'!T1155+'3. USD NCCF'!T1155+'4. EUR NCCF'!T1155+'5. GBP NCCF'!T1155+'6. Other(Incld) NCCF'!T1155</f>
        <v>0</v>
      </c>
      <c r="U1155" s="413">
        <f>'2. CAD NCCF'!U1155+'3. USD NCCF'!U1155+'4. EUR NCCF'!U1155+'5. GBP NCCF'!U1155+'6. Other(Incld) NCCF'!U1155</f>
        <v>0</v>
      </c>
      <c r="V1155" s="413">
        <f>'2. CAD NCCF'!V1155+'3. USD NCCF'!V1155+'4. EUR NCCF'!V1155+'5. GBP NCCF'!V1155+'6. Other(Incld) NCCF'!V1155</f>
        <v>0</v>
      </c>
      <c r="W1155" s="413">
        <f>'2. CAD NCCF'!W1155+'3. USD NCCF'!W1155+'4. EUR NCCF'!W1155+'5. GBP NCCF'!W1155+'6. Other(Incld) NCCF'!W1155</f>
        <v>0</v>
      </c>
      <c r="X1155" s="414">
        <f>'2. CAD NCCF'!X1155+'3. USD NCCF'!X1155+'4. EUR NCCF'!X1155+'5. GBP NCCF'!X1155+'6. Other(Incld) NCCF'!X1155</f>
        <v>0</v>
      </c>
      <c r="Y1155" s="413">
        <f>'2. CAD NCCF'!Y1155+'3. USD NCCF'!Y1155+'4. EUR NCCF'!Y1155+'5. GBP NCCF'!Y1155+'6. Other(Incld) NCCF'!Y1155</f>
        <v>0</v>
      </c>
      <c r="Z1155" s="413">
        <f>'2. CAD NCCF'!Z1155+'3. USD NCCF'!Z1155+'4. EUR NCCF'!Z1155+'5. GBP NCCF'!Z1155+'6. Other(Incld) NCCF'!Z1155</f>
        <v>0</v>
      </c>
      <c r="AA1155" s="413">
        <f>'2. CAD NCCF'!AA1155+'3. USD NCCF'!AA1155+'4. EUR NCCF'!AA1155+'5. GBP NCCF'!AA1155+'6. Other(Incld) NCCF'!AA1155</f>
        <v>0</v>
      </c>
      <c r="AB1155" s="413">
        <f>'2. CAD NCCF'!AB1155+'3. USD NCCF'!AB1155+'4. EUR NCCF'!AB1155+'5. GBP NCCF'!AB1155+'6. Other(Incld) NCCF'!AB1155</f>
        <v>0</v>
      </c>
      <c r="AC1155" s="400">
        <f>'2. CAD NCCF'!AC1155+'3. USD NCCF'!AC1155+'4. EUR NCCF'!AC1155+'5. GBP NCCF'!AC1155+'6. Other(Incld) NCCF'!AC1155</f>
        <v>0</v>
      </c>
      <c r="AD1155" s="927"/>
      <c r="AE1155" s="928"/>
      <c r="AF1155" s="929"/>
    </row>
    <row r="1156" spans="1:32" ht="15" customHeight="1" outlineLevel="1" x14ac:dyDescent="0.2">
      <c r="A1156" s="222">
        <v>163</v>
      </c>
      <c r="B1156" s="499"/>
      <c r="C1156" s="244"/>
      <c r="D1156" s="467"/>
      <c r="E1156" s="467"/>
      <c r="F1156" s="880" t="str">
        <f>'2. CAD NCCF'!F1156:L1156</f>
        <v>FI issued jumbo covered bonds, low or not rated</v>
      </c>
      <c r="G1156" s="881"/>
      <c r="H1156" s="881"/>
      <c r="I1156" s="881"/>
      <c r="J1156" s="881"/>
      <c r="K1156" s="881"/>
      <c r="L1156" s="882"/>
      <c r="M1156" s="400">
        <f>'2. CAD NCCF'!M1156+'3. USD NCCF'!M1156+'4. EUR NCCF'!M1156+'5. GBP NCCF'!M1156+'6. Other(Incld) NCCF'!M1156</f>
        <v>0</v>
      </c>
      <c r="N1156" s="411">
        <f>'2. CAD NCCF'!N1156+'3. USD NCCF'!N1156+'4. EUR NCCF'!N1156+'5. GBP NCCF'!N1156+'6. Other(Incld) NCCF'!N1156</f>
        <v>0</v>
      </c>
      <c r="O1156" s="414">
        <f>'2. CAD NCCF'!O1156+'3. USD NCCF'!O1156+'4. EUR NCCF'!O1156+'5. GBP NCCF'!O1156+'6. Other(Incld) NCCF'!O1156</f>
        <v>0</v>
      </c>
      <c r="P1156" s="414">
        <f>'2. CAD NCCF'!P1156+'3. USD NCCF'!P1156+'4. EUR NCCF'!P1156+'5. GBP NCCF'!P1156+'6. Other(Incld) NCCF'!P1156</f>
        <v>0</v>
      </c>
      <c r="Q1156" s="415">
        <f>'2. CAD NCCF'!Q1156+'3. USD NCCF'!Q1156+'4. EUR NCCF'!Q1156+'5. GBP NCCF'!Q1156+'6. Other(Incld) NCCF'!Q1156</f>
        <v>0</v>
      </c>
      <c r="R1156" s="411">
        <f>'2. CAD NCCF'!R1156+'3. USD NCCF'!R1156+'4. EUR NCCF'!R1156+'5. GBP NCCF'!R1156+'6. Other(Incld) NCCF'!R1156</f>
        <v>0</v>
      </c>
      <c r="S1156" s="413">
        <f>'2. CAD NCCF'!S1156+'3. USD NCCF'!S1156+'4. EUR NCCF'!S1156+'5. GBP NCCF'!S1156+'6. Other(Incld) NCCF'!S1156</f>
        <v>0</v>
      </c>
      <c r="T1156" s="413">
        <f>'2. CAD NCCF'!T1156+'3. USD NCCF'!T1156+'4. EUR NCCF'!T1156+'5. GBP NCCF'!T1156+'6. Other(Incld) NCCF'!T1156</f>
        <v>0</v>
      </c>
      <c r="U1156" s="413">
        <f>'2. CAD NCCF'!U1156+'3. USD NCCF'!U1156+'4. EUR NCCF'!U1156+'5. GBP NCCF'!U1156+'6. Other(Incld) NCCF'!U1156</f>
        <v>0</v>
      </c>
      <c r="V1156" s="413">
        <f>'2. CAD NCCF'!V1156+'3. USD NCCF'!V1156+'4. EUR NCCF'!V1156+'5. GBP NCCF'!V1156+'6. Other(Incld) NCCF'!V1156</f>
        <v>0</v>
      </c>
      <c r="W1156" s="413">
        <f>'2. CAD NCCF'!W1156+'3. USD NCCF'!W1156+'4. EUR NCCF'!W1156+'5. GBP NCCF'!W1156+'6. Other(Incld) NCCF'!W1156</f>
        <v>0</v>
      </c>
      <c r="X1156" s="414">
        <f>'2. CAD NCCF'!X1156+'3. USD NCCF'!X1156+'4. EUR NCCF'!X1156+'5. GBP NCCF'!X1156+'6. Other(Incld) NCCF'!X1156</f>
        <v>0</v>
      </c>
      <c r="Y1156" s="413">
        <f>'2. CAD NCCF'!Y1156+'3. USD NCCF'!Y1156+'4. EUR NCCF'!Y1156+'5. GBP NCCF'!Y1156+'6. Other(Incld) NCCF'!Y1156</f>
        <v>0</v>
      </c>
      <c r="Z1156" s="413">
        <f>'2. CAD NCCF'!Z1156+'3. USD NCCF'!Z1156+'4. EUR NCCF'!Z1156+'5. GBP NCCF'!Z1156+'6. Other(Incld) NCCF'!Z1156</f>
        <v>0</v>
      </c>
      <c r="AA1156" s="413">
        <f>'2. CAD NCCF'!AA1156+'3. USD NCCF'!AA1156+'4. EUR NCCF'!AA1156+'5. GBP NCCF'!AA1156+'6. Other(Incld) NCCF'!AA1156</f>
        <v>0</v>
      </c>
      <c r="AB1156" s="413">
        <f>'2. CAD NCCF'!AB1156+'3. USD NCCF'!AB1156+'4. EUR NCCF'!AB1156+'5. GBP NCCF'!AB1156+'6. Other(Incld) NCCF'!AB1156</f>
        <v>0</v>
      </c>
      <c r="AC1156" s="400">
        <f>'2. CAD NCCF'!AC1156+'3. USD NCCF'!AC1156+'4. EUR NCCF'!AC1156+'5. GBP NCCF'!AC1156+'6. Other(Incld) NCCF'!AC1156</f>
        <v>0</v>
      </c>
      <c r="AD1156" s="930"/>
      <c r="AE1156" s="931"/>
      <c r="AF1156" s="932"/>
    </row>
    <row r="1157" spans="1:32" ht="15" outlineLevel="1" x14ac:dyDescent="0.2">
      <c r="A1157" s="222">
        <v>164</v>
      </c>
      <c r="B1157" s="499"/>
      <c r="C1157" s="244"/>
      <c r="D1157" s="868" t="str">
        <f>'2. CAD NCCF'!D1157:AF1157</f>
        <v>Asset backed securities (ABS) and Asset backed commercial paper (ABCP)</v>
      </c>
      <c r="E1157" s="869"/>
      <c r="F1157" s="869"/>
      <c r="G1157" s="869"/>
      <c r="H1157" s="869"/>
      <c r="I1157" s="869"/>
      <c r="J1157" s="869"/>
      <c r="K1157" s="869"/>
      <c r="L1157" s="869"/>
      <c r="M1157" s="869"/>
      <c r="N1157" s="869"/>
      <c r="O1157" s="869"/>
      <c r="P1157" s="869"/>
      <c r="Q1157" s="869"/>
      <c r="R1157" s="869"/>
      <c r="S1157" s="869"/>
      <c r="T1157" s="869"/>
      <c r="U1157" s="869"/>
      <c r="V1157" s="869"/>
      <c r="W1157" s="869"/>
      <c r="X1157" s="869"/>
      <c r="Y1157" s="869"/>
      <c r="Z1157" s="869"/>
      <c r="AA1157" s="869"/>
      <c r="AB1157" s="869"/>
      <c r="AC1157" s="869"/>
      <c r="AD1157" s="869"/>
      <c r="AE1157" s="869"/>
      <c r="AF1157" s="870"/>
    </row>
    <row r="1158" spans="1:32" ht="15" outlineLevel="1" x14ac:dyDescent="0.2">
      <c r="A1158" s="222">
        <v>165</v>
      </c>
      <c r="B1158" s="499"/>
      <c r="C1158" s="244"/>
      <c r="D1158" s="467"/>
      <c r="E1158" s="877" t="str">
        <f>'2. CAD NCCF'!E1158:L1158</f>
        <v>Non-FI issued ABS and ABCP, high rated</v>
      </c>
      <c r="F1158" s="878"/>
      <c r="G1158" s="878"/>
      <c r="H1158" s="878"/>
      <c r="I1158" s="878"/>
      <c r="J1158" s="878"/>
      <c r="K1158" s="878"/>
      <c r="L1158" s="879"/>
      <c r="M1158" s="399">
        <f>SUBTOTAL(9,M1159:M1160)</f>
        <v>0</v>
      </c>
      <c r="N1158" s="402">
        <f t="shared" ref="N1158:AC1158" si="1457">SUBTOTAL(9,N1159:N1160)</f>
        <v>0</v>
      </c>
      <c r="O1158" s="406">
        <f t="shared" si="1457"/>
        <v>0</v>
      </c>
      <c r="P1158" s="405">
        <f t="shared" si="1457"/>
        <v>0</v>
      </c>
      <c r="Q1158" s="407">
        <f t="shared" si="1457"/>
        <v>0</v>
      </c>
      <c r="R1158" s="402">
        <f t="shared" si="1457"/>
        <v>0</v>
      </c>
      <c r="S1158" s="406">
        <f t="shared" si="1457"/>
        <v>0</v>
      </c>
      <c r="T1158" s="405">
        <f t="shared" si="1457"/>
        <v>0</v>
      </c>
      <c r="U1158" s="405">
        <f t="shared" si="1457"/>
        <v>0</v>
      </c>
      <c r="V1158" s="405">
        <f t="shared" si="1457"/>
        <v>0</v>
      </c>
      <c r="W1158" s="405">
        <f t="shared" si="1457"/>
        <v>0</v>
      </c>
      <c r="X1158" s="405">
        <f t="shared" si="1457"/>
        <v>0</v>
      </c>
      <c r="Y1158" s="405">
        <f t="shared" si="1457"/>
        <v>0</v>
      </c>
      <c r="Z1158" s="405">
        <f t="shared" si="1457"/>
        <v>0</v>
      </c>
      <c r="AA1158" s="405">
        <f t="shared" si="1457"/>
        <v>0</v>
      </c>
      <c r="AB1158" s="403">
        <f t="shared" si="1457"/>
        <v>0</v>
      </c>
      <c r="AC1158" s="407">
        <f t="shared" si="1457"/>
        <v>0</v>
      </c>
      <c r="AD1158" s="851"/>
      <c r="AE1158" s="852"/>
      <c r="AF1158" s="853"/>
    </row>
    <row r="1159" spans="1:32" ht="15" outlineLevel="1" x14ac:dyDescent="0.2">
      <c r="A1159" s="222">
        <v>166</v>
      </c>
      <c r="B1159" s="499"/>
      <c r="C1159" s="244"/>
      <c r="D1159" s="467"/>
      <c r="E1159" s="467"/>
      <c r="F1159" s="880" t="str">
        <f>'2. CAD NCCF'!F1159:L1159</f>
        <v>Non-FI issued ABS, high rated</v>
      </c>
      <c r="G1159" s="881"/>
      <c r="H1159" s="881"/>
      <c r="I1159" s="881"/>
      <c r="J1159" s="881"/>
      <c r="K1159" s="881"/>
      <c r="L1159" s="882"/>
      <c r="M1159" s="400">
        <f>'2. CAD NCCF'!M1159+'3. USD NCCF'!M1159+'4. EUR NCCF'!M1159+'5. GBP NCCF'!M1159+'6. Other(Incld) NCCF'!M1159</f>
        <v>0</v>
      </c>
      <c r="N1159" s="411">
        <f>'2. CAD NCCF'!N1159+'3. USD NCCF'!N1159+'4. EUR NCCF'!N1159+'5. GBP NCCF'!N1159+'6. Other(Incld) NCCF'!N1159</f>
        <v>0</v>
      </c>
      <c r="O1159" s="414">
        <f>'2. CAD NCCF'!O1159+'3. USD NCCF'!O1159+'4. EUR NCCF'!O1159+'5. GBP NCCF'!O1159+'6. Other(Incld) NCCF'!O1159</f>
        <v>0</v>
      </c>
      <c r="P1159" s="414">
        <f>'2. CAD NCCF'!P1159+'3. USD NCCF'!P1159+'4. EUR NCCF'!P1159+'5. GBP NCCF'!P1159+'6. Other(Incld) NCCF'!P1159</f>
        <v>0</v>
      </c>
      <c r="Q1159" s="415">
        <f>'2. CAD NCCF'!Q1159+'3. USD NCCF'!Q1159+'4. EUR NCCF'!Q1159+'5. GBP NCCF'!Q1159+'6. Other(Incld) NCCF'!Q1159</f>
        <v>0</v>
      </c>
      <c r="R1159" s="411">
        <f>'2. CAD NCCF'!R1159+'3. USD NCCF'!R1159+'4. EUR NCCF'!R1159+'5. GBP NCCF'!R1159+'6. Other(Incld) NCCF'!R1159</f>
        <v>0</v>
      </c>
      <c r="S1159" s="413">
        <f>'2. CAD NCCF'!S1159+'3. USD NCCF'!S1159+'4. EUR NCCF'!S1159+'5. GBP NCCF'!S1159+'6. Other(Incld) NCCF'!S1159</f>
        <v>0</v>
      </c>
      <c r="T1159" s="413">
        <f>'2. CAD NCCF'!T1159+'3. USD NCCF'!T1159+'4. EUR NCCF'!T1159+'5. GBP NCCF'!T1159+'6. Other(Incld) NCCF'!T1159</f>
        <v>0</v>
      </c>
      <c r="U1159" s="413">
        <f>'2. CAD NCCF'!U1159+'3. USD NCCF'!U1159+'4. EUR NCCF'!U1159+'5. GBP NCCF'!U1159+'6. Other(Incld) NCCF'!U1159</f>
        <v>0</v>
      </c>
      <c r="V1159" s="413">
        <f>'2. CAD NCCF'!V1159+'3. USD NCCF'!V1159+'4. EUR NCCF'!V1159+'5. GBP NCCF'!V1159+'6. Other(Incld) NCCF'!V1159</f>
        <v>0</v>
      </c>
      <c r="W1159" s="413">
        <f>'2. CAD NCCF'!W1159+'3. USD NCCF'!W1159+'4. EUR NCCF'!W1159+'5. GBP NCCF'!W1159+'6. Other(Incld) NCCF'!W1159</f>
        <v>0</v>
      </c>
      <c r="X1159" s="414">
        <f>'2. CAD NCCF'!X1159+'3. USD NCCF'!X1159+'4. EUR NCCF'!X1159+'5. GBP NCCF'!X1159+'6. Other(Incld) NCCF'!X1159</f>
        <v>0</v>
      </c>
      <c r="Y1159" s="413">
        <f>'2. CAD NCCF'!Y1159+'3. USD NCCF'!Y1159+'4. EUR NCCF'!Y1159+'5. GBP NCCF'!Y1159+'6. Other(Incld) NCCF'!Y1159</f>
        <v>0</v>
      </c>
      <c r="Z1159" s="413">
        <f>'2. CAD NCCF'!Z1159+'3. USD NCCF'!Z1159+'4. EUR NCCF'!Z1159+'5. GBP NCCF'!Z1159+'6. Other(Incld) NCCF'!Z1159</f>
        <v>0</v>
      </c>
      <c r="AA1159" s="413">
        <f>'2. CAD NCCF'!AA1159+'3. USD NCCF'!AA1159+'4. EUR NCCF'!AA1159+'5. GBP NCCF'!AA1159+'6. Other(Incld) NCCF'!AA1159</f>
        <v>0</v>
      </c>
      <c r="AB1159" s="413">
        <f>'2. CAD NCCF'!AB1159+'3. USD NCCF'!AB1159+'4. EUR NCCF'!AB1159+'5. GBP NCCF'!AB1159+'6. Other(Incld) NCCF'!AB1159</f>
        <v>0</v>
      </c>
      <c r="AC1159" s="400">
        <f>'2. CAD NCCF'!AC1159+'3. USD NCCF'!AC1159+'4. EUR NCCF'!AC1159+'5. GBP NCCF'!AC1159+'6. Other(Incld) NCCF'!AC1159</f>
        <v>0</v>
      </c>
      <c r="AD1159" s="854"/>
      <c r="AE1159" s="855"/>
      <c r="AF1159" s="856"/>
    </row>
    <row r="1160" spans="1:32" ht="15" customHeight="1" outlineLevel="1" x14ac:dyDescent="0.2">
      <c r="A1160" s="222">
        <v>167</v>
      </c>
      <c r="B1160" s="499"/>
      <c r="C1160" s="244"/>
      <c r="D1160" s="467"/>
      <c r="E1160" s="467"/>
      <c r="F1160" s="880" t="str">
        <f>'2. CAD NCCF'!F1160:L1160</f>
        <v>Non-FI issued ABCP, high rated</v>
      </c>
      <c r="G1160" s="881"/>
      <c r="H1160" s="881"/>
      <c r="I1160" s="881"/>
      <c r="J1160" s="881"/>
      <c r="K1160" s="881"/>
      <c r="L1160" s="882"/>
      <c r="M1160" s="400">
        <f>'2. CAD NCCF'!M1160+'3. USD NCCF'!M1160+'4. EUR NCCF'!M1160+'5. GBP NCCF'!M1160+'6. Other(Incld) NCCF'!M1160</f>
        <v>0</v>
      </c>
      <c r="N1160" s="411">
        <f>'2. CAD NCCF'!N1160+'3. USD NCCF'!N1160+'4. EUR NCCF'!N1160+'5. GBP NCCF'!N1160+'6. Other(Incld) NCCF'!N1160</f>
        <v>0</v>
      </c>
      <c r="O1160" s="414">
        <f>'2. CAD NCCF'!O1160+'3. USD NCCF'!O1160+'4. EUR NCCF'!O1160+'5. GBP NCCF'!O1160+'6. Other(Incld) NCCF'!O1160</f>
        <v>0</v>
      </c>
      <c r="P1160" s="414">
        <f>'2. CAD NCCF'!P1160+'3. USD NCCF'!P1160+'4. EUR NCCF'!P1160+'5. GBP NCCF'!P1160+'6. Other(Incld) NCCF'!P1160</f>
        <v>0</v>
      </c>
      <c r="Q1160" s="415">
        <f>'2. CAD NCCF'!Q1160+'3. USD NCCF'!Q1160+'4. EUR NCCF'!Q1160+'5. GBP NCCF'!Q1160+'6. Other(Incld) NCCF'!Q1160</f>
        <v>0</v>
      </c>
      <c r="R1160" s="411">
        <f>'2. CAD NCCF'!R1160+'3. USD NCCF'!R1160+'4. EUR NCCF'!R1160+'5. GBP NCCF'!R1160+'6. Other(Incld) NCCF'!R1160</f>
        <v>0</v>
      </c>
      <c r="S1160" s="413">
        <f>'2. CAD NCCF'!S1160+'3. USD NCCF'!S1160+'4. EUR NCCF'!S1160+'5. GBP NCCF'!S1160+'6. Other(Incld) NCCF'!S1160</f>
        <v>0</v>
      </c>
      <c r="T1160" s="413">
        <f>'2. CAD NCCF'!T1160+'3. USD NCCF'!T1160+'4. EUR NCCF'!T1160+'5. GBP NCCF'!T1160+'6. Other(Incld) NCCF'!T1160</f>
        <v>0</v>
      </c>
      <c r="U1160" s="413">
        <f>'2. CAD NCCF'!U1160+'3. USD NCCF'!U1160+'4. EUR NCCF'!U1160+'5. GBP NCCF'!U1160+'6. Other(Incld) NCCF'!U1160</f>
        <v>0</v>
      </c>
      <c r="V1160" s="413">
        <f>'2. CAD NCCF'!V1160+'3. USD NCCF'!V1160+'4. EUR NCCF'!V1160+'5. GBP NCCF'!V1160+'6. Other(Incld) NCCF'!V1160</f>
        <v>0</v>
      </c>
      <c r="W1160" s="413">
        <f>'2. CAD NCCF'!W1160+'3. USD NCCF'!W1160+'4. EUR NCCF'!W1160+'5. GBP NCCF'!W1160+'6. Other(Incld) NCCF'!W1160</f>
        <v>0</v>
      </c>
      <c r="X1160" s="414">
        <f>'2. CAD NCCF'!X1160+'3. USD NCCF'!X1160+'4. EUR NCCF'!X1160+'5. GBP NCCF'!X1160+'6. Other(Incld) NCCF'!X1160</f>
        <v>0</v>
      </c>
      <c r="Y1160" s="413">
        <f>'2. CAD NCCF'!Y1160+'3. USD NCCF'!Y1160+'4. EUR NCCF'!Y1160+'5. GBP NCCF'!Y1160+'6. Other(Incld) NCCF'!Y1160</f>
        <v>0</v>
      </c>
      <c r="Z1160" s="413">
        <f>'2. CAD NCCF'!Z1160+'3. USD NCCF'!Z1160+'4. EUR NCCF'!Z1160+'5. GBP NCCF'!Z1160+'6. Other(Incld) NCCF'!Z1160</f>
        <v>0</v>
      </c>
      <c r="AA1160" s="413">
        <f>'2. CAD NCCF'!AA1160+'3. USD NCCF'!AA1160+'4. EUR NCCF'!AA1160+'5. GBP NCCF'!AA1160+'6. Other(Incld) NCCF'!AA1160</f>
        <v>0</v>
      </c>
      <c r="AB1160" s="413">
        <f>'2. CAD NCCF'!AB1160+'3. USD NCCF'!AB1160+'4. EUR NCCF'!AB1160+'5. GBP NCCF'!AB1160+'6. Other(Incld) NCCF'!AB1160</f>
        <v>0</v>
      </c>
      <c r="AC1160" s="400">
        <f>'2. CAD NCCF'!AC1160+'3. USD NCCF'!AC1160+'4. EUR NCCF'!AC1160+'5. GBP NCCF'!AC1160+'6. Other(Incld) NCCF'!AC1160</f>
        <v>0</v>
      </c>
      <c r="AD1160" s="854"/>
      <c r="AE1160" s="855"/>
      <c r="AF1160" s="856"/>
    </row>
    <row r="1161" spans="1:32" ht="15" outlineLevel="1" x14ac:dyDescent="0.2">
      <c r="A1161" s="222">
        <v>168</v>
      </c>
      <c r="B1161" s="499"/>
      <c r="C1161" s="244"/>
      <c r="D1161" s="467"/>
      <c r="E1161" s="877" t="str">
        <f>'2. CAD NCCF'!E1161:L1161</f>
        <v>FI issued ABS and ABCP, high rated</v>
      </c>
      <c r="F1161" s="878"/>
      <c r="G1161" s="878"/>
      <c r="H1161" s="878"/>
      <c r="I1161" s="878"/>
      <c r="J1161" s="878"/>
      <c r="K1161" s="878"/>
      <c r="L1161" s="879"/>
      <c r="M1161" s="399">
        <f>SUBTOTAL(9,M1162:M1163)</f>
        <v>0</v>
      </c>
      <c r="N1161" s="402">
        <f t="shared" ref="N1161:AC1161" si="1458">SUBTOTAL(9,N1162:N1163)</f>
        <v>0</v>
      </c>
      <c r="O1161" s="406">
        <f t="shared" si="1458"/>
        <v>0</v>
      </c>
      <c r="P1161" s="405">
        <f t="shared" si="1458"/>
        <v>0</v>
      </c>
      <c r="Q1161" s="407">
        <f t="shared" si="1458"/>
        <v>0</v>
      </c>
      <c r="R1161" s="402">
        <f t="shared" si="1458"/>
        <v>0</v>
      </c>
      <c r="S1161" s="406">
        <f t="shared" si="1458"/>
        <v>0</v>
      </c>
      <c r="T1161" s="405">
        <f t="shared" si="1458"/>
        <v>0</v>
      </c>
      <c r="U1161" s="405">
        <f t="shared" si="1458"/>
        <v>0</v>
      </c>
      <c r="V1161" s="405">
        <f t="shared" si="1458"/>
        <v>0</v>
      </c>
      <c r="W1161" s="405">
        <f t="shared" si="1458"/>
        <v>0</v>
      </c>
      <c r="X1161" s="405">
        <f t="shared" si="1458"/>
        <v>0</v>
      </c>
      <c r="Y1161" s="405">
        <f t="shared" si="1458"/>
        <v>0</v>
      </c>
      <c r="Z1161" s="405">
        <f t="shared" si="1458"/>
        <v>0</v>
      </c>
      <c r="AA1161" s="405">
        <f t="shared" si="1458"/>
        <v>0</v>
      </c>
      <c r="AB1161" s="403">
        <f t="shared" si="1458"/>
        <v>0</v>
      </c>
      <c r="AC1161" s="407">
        <f t="shared" si="1458"/>
        <v>0</v>
      </c>
      <c r="AD1161" s="854"/>
      <c r="AE1161" s="855"/>
      <c r="AF1161" s="856"/>
    </row>
    <row r="1162" spans="1:32" ht="15" outlineLevel="1" x14ac:dyDescent="0.2">
      <c r="A1162" s="222">
        <v>169</v>
      </c>
      <c r="B1162" s="499"/>
      <c r="C1162" s="244"/>
      <c r="D1162" s="467"/>
      <c r="E1162" s="467"/>
      <c r="F1162" s="880" t="str">
        <f>'2. CAD NCCF'!F1162:L1162</f>
        <v>FI issued ABS, high rated</v>
      </c>
      <c r="G1162" s="881"/>
      <c r="H1162" s="881"/>
      <c r="I1162" s="881"/>
      <c r="J1162" s="881"/>
      <c r="K1162" s="881"/>
      <c r="L1162" s="882"/>
      <c r="M1162" s="400">
        <f>'2. CAD NCCF'!M1162+'3. USD NCCF'!M1162+'4. EUR NCCF'!M1162+'5. GBP NCCF'!M1162+'6. Other(Incld) NCCF'!M1162</f>
        <v>0</v>
      </c>
      <c r="N1162" s="411">
        <f>'2. CAD NCCF'!N1162+'3. USD NCCF'!N1162+'4. EUR NCCF'!N1162+'5. GBP NCCF'!N1162+'6. Other(Incld) NCCF'!N1162</f>
        <v>0</v>
      </c>
      <c r="O1162" s="414">
        <f>'2. CAD NCCF'!O1162+'3. USD NCCF'!O1162+'4. EUR NCCF'!O1162+'5. GBP NCCF'!O1162+'6. Other(Incld) NCCF'!O1162</f>
        <v>0</v>
      </c>
      <c r="P1162" s="414">
        <f>'2. CAD NCCF'!P1162+'3. USD NCCF'!P1162+'4. EUR NCCF'!P1162+'5. GBP NCCF'!P1162+'6. Other(Incld) NCCF'!P1162</f>
        <v>0</v>
      </c>
      <c r="Q1162" s="415">
        <f>'2. CAD NCCF'!Q1162+'3. USD NCCF'!Q1162+'4. EUR NCCF'!Q1162+'5. GBP NCCF'!Q1162+'6. Other(Incld) NCCF'!Q1162</f>
        <v>0</v>
      </c>
      <c r="R1162" s="411">
        <f>'2. CAD NCCF'!R1162+'3. USD NCCF'!R1162+'4. EUR NCCF'!R1162+'5. GBP NCCF'!R1162+'6. Other(Incld) NCCF'!R1162</f>
        <v>0</v>
      </c>
      <c r="S1162" s="413">
        <f>'2. CAD NCCF'!S1162+'3. USD NCCF'!S1162+'4. EUR NCCF'!S1162+'5. GBP NCCF'!S1162+'6. Other(Incld) NCCF'!S1162</f>
        <v>0</v>
      </c>
      <c r="T1162" s="413">
        <f>'2. CAD NCCF'!T1162+'3. USD NCCF'!T1162+'4. EUR NCCF'!T1162+'5. GBP NCCF'!T1162+'6. Other(Incld) NCCF'!T1162</f>
        <v>0</v>
      </c>
      <c r="U1162" s="413">
        <f>'2. CAD NCCF'!U1162+'3. USD NCCF'!U1162+'4. EUR NCCF'!U1162+'5. GBP NCCF'!U1162+'6. Other(Incld) NCCF'!U1162</f>
        <v>0</v>
      </c>
      <c r="V1162" s="413">
        <f>'2. CAD NCCF'!V1162+'3. USD NCCF'!V1162+'4. EUR NCCF'!V1162+'5. GBP NCCF'!V1162+'6. Other(Incld) NCCF'!V1162</f>
        <v>0</v>
      </c>
      <c r="W1162" s="413">
        <f>'2. CAD NCCF'!W1162+'3. USD NCCF'!W1162+'4. EUR NCCF'!W1162+'5. GBP NCCF'!W1162+'6. Other(Incld) NCCF'!W1162</f>
        <v>0</v>
      </c>
      <c r="X1162" s="414">
        <f>'2. CAD NCCF'!X1162+'3. USD NCCF'!X1162+'4. EUR NCCF'!X1162+'5. GBP NCCF'!X1162+'6. Other(Incld) NCCF'!X1162</f>
        <v>0</v>
      </c>
      <c r="Y1162" s="413">
        <f>'2. CAD NCCF'!Y1162+'3. USD NCCF'!Y1162+'4. EUR NCCF'!Y1162+'5. GBP NCCF'!Y1162+'6. Other(Incld) NCCF'!Y1162</f>
        <v>0</v>
      </c>
      <c r="Z1162" s="413">
        <f>'2. CAD NCCF'!Z1162+'3. USD NCCF'!Z1162+'4. EUR NCCF'!Z1162+'5. GBP NCCF'!Z1162+'6. Other(Incld) NCCF'!Z1162</f>
        <v>0</v>
      </c>
      <c r="AA1162" s="413">
        <f>'2. CAD NCCF'!AA1162+'3. USD NCCF'!AA1162+'4. EUR NCCF'!AA1162+'5. GBP NCCF'!AA1162+'6. Other(Incld) NCCF'!AA1162</f>
        <v>0</v>
      </c>
      <c r="AB1162" s="413">
        <f>'2. CAD NCCF'!AB1162+'3. USD NCCF'!AB1162+'4. EUR NCCF'!AB1162+'5. GBP NCCF'!AB1162+'6. Other(Incld) NCCF'!AB1162</f>
        <v>0</v>
      </c>
      <c r="AC1162" s="400">
        <f>'2. CAD NCCF'!AC1162+'3. USD NCCF'!AC1162+'4. EUR NCCF'!AC1162+'5. GBP NCCF'!AC1162+'6. Other(Incld) NCCF'!AC1162</f>
        <v>0</v>
      </c>
      <c r="AD1162" s="854"/>
      <c r="AE1162" s="855"/>
      <c r="AF1162" s="856"/>
    </row>
    <row r="1163" spans="1:32" ht="15" customHeight="1" outlineLevel="1" x14ac:dyDescent="0.2">
      <c r="A1163" s="222">
        <v>170</v>
      </c>
      <c r="B1163" s="499"/>
      <c r="C1163" s="244"/>
      <c r="D1163" s="467"/>
      <c r="E1163" s="467"/>
      <c r="F1163" s="880" t="str">
        <f>'2. CAD NCCF'!F1163:L1163</f>
        <v>FI issued ABCP, high rated</v>
      </c>
      <c r="G1163" s="881"/>
      <c r="H1163" s="881"/>
      <c r="I1163" s="881"/>
      <c r="J1163" s="881"/>
      <c r="K1163" s="881"/>
      <c r="L1163" s="882"/>
      <c r="M1163" s="400">
        <f>'2. CAD NCCF'!M1163+'3. USD NCCF'!M1163+'4. EUR NCCF'!M1163+'5. GBP NCCF'!M1163+'6. Other(Incld) NCCF'!M1163</f>
        <v>0</v>
      </c>
      <c r="N1163" s="411">
        <f>'2. CAD NCCF'!N1163+'3. USD NCCF'!N1163+'4. EUR NCCF'!N1163+'5. GBP NCCF'!N1163+'6. Other(Incld) NCCF'!N1163</f>
        <v>0</v>
      </c>
      <c r="O1163" s="414">
        <f>'2. CAD NCCF'!O1163+'3. USD NCCF'!O1163+'4. EUR NCCF'!O1163+'5. GBP NCCF'!O1163+'6. Other(Incld) NCCF'!O1163</f>
        <v>0</v>
      </c>
      <c r="P1163" s="414">
        <f>'2. CAD NCCF'!P1163+'3. USD NCCF'!P1163+'4. EUR NCCF'!P1163+'5. GBP NCCF'!P1163+'6. Other(Incld) NCCF'!P1163</f>
        <v>0</v>
      </c>
      <c r="Q1163" s="415">
        <f>'2. CAD NCCF'!Q1163+'3. USD NCCF'!Q1163+'4. EUR NCCF'!Q1163+'5. GBP NCCF'!Q1163+'6. Other(Incld) NCCF'!Q1163</f>
        <v>0</v>
      </c>
      <c r="R1163" s="411">
        <f>'2. CAD NCCF'!R1163+'3. USD NCCF'!R1163+'4. EUR NCCF'!R1163+'5. GBP NCCF'!R1163+'6. Other(Incld) NCCF'!R1163</f>
        <v>0</v>
      </c>
      <c r="S1163" s="413">
        <f>'2. CAD NCCF'!S1163+'3. USD NCCF'!S1163+'4. EUR NCCF'!S1163+'5. GBP NCCF'!S1163+'6. Other(Incld) NCCF'!S1163</f>
        <v>0</v>
      </c>
      <c r="T1163" s="413">
        <f>'2. CAD NCCF'!T1163+'3. USD NCCF'!T1163+'4. EUR NCCF'!T1163+'5. GBP NCCF'!T1163+'6. Other(Incld) NCCF'!T1163</f>
        <v>0</v>
      </c>
      <c r="U1163" s="413">
        <f>'2. CAD NCCF'!U1163+'3. USD NCCF'!U1163+'4. EUR NCCF'!U1163+'5. GBP NCCF'!U1163+'6. Other(Incld) NCCF'!U1163</f>
        <v>0</v>
      </c>
      <c r="V1163" s="413">
        <f>'2. CAD NCCF'!V1163+'3. USD NCCF'!V1163+'4. EUR NCCF'!V1163+'5. GBP NCCF'!V1163+'6. Other(Incld) NCCF'!V1163</f>
        <v>0</v>
      </c>
      <c r="W1163" s="413">
        <f>'2. CAD NCCF'!W1163+'3. USD NCCF'!W1163+'4. EUR NCCF'!W1163+'5. GBP NCCF'!W1163+'6. Other(Incld) NCCF'!W1163</f>
        <v>0</v>
      </c>
      <c r="X1163" s="414">
        <f>'2. CAD NCCF'!X1163+'3. USD NCCF'!X1163+'4. EUR NCCF'!X1163+'5. GBP NCCF'!X1163+'6. Other(Incld) NCCF'!X1163</f>
        <v>0</v>
      </c>
      <c r="Y1163" s="413">
        <f>'2. CAD NCCF'!Y1163+'3. USD NCCF'!Y1163+'4. EUR NCCF'!Y1163+'5. GBP NCCF'!Y1163+'6. Other(Incld) NCCF'!Y1163</f>
        <v>0</v>
      </c>
      <c r="Z1163" s="413">
        <f>'2. CAD NCCF'!Z1163+'3. USD NCCF'!Z1163+'4. EUR NCCF'!Z1163+'5. GBP NCCF'!Z1163+'6. Other(Incld) NCCF'!Z1163</f>
        <v>0</v>
      </c>
      <c r="AA1163" s="413">
        <f>'2. CAD NCCF'!AA1163+'3. USD NCCF'!AA1163+'4. EUR NCCF'!AA1163+'5. GBP NCCF'!AA1163+'6. Other(Incld) NCCF'!AA1163</f>
        <v>0</v>
      </c>
      <c r="AB1163" s="413">
        <f>'2. CAD NCCF'!AB1163+'3. USD NCCF'!AB1163+'4. EUR NCCF'!AB1163+'5. GBP NCCF'!AB1163+'6. Other(Incld) NCCF'!AB1163</f>
        <v>0</v>
      </c>
      <c r="AC1163" s="400">
        <f>'2. CAD NCCF'!AC1163+'3. USD NCCF'!AC1163+'4. EUR NCCF'!AC1163+'5. GBP NCCF'!AC1163+'6. Other(Incld) NCCF'!AC1163</f>
        <v>0</v>
      </c>
      <c r="AD1163" s="854"/>
      <c r="AE1163" s="855"/>
      <c r="AF1163" s="856"/>
    </row>
    <row r="1164" spans="1:32" ht="15" outlineLevel="1" x14ac:dyDescent="0.2">
      <c r="A1164" s="222">
        <v>171</v>
      </c>
      <c r="B1164" s="499"/>
      <c r="C1164" s="244"/>
      <c r="D1164" s="467"/>
      <c r="E1164" s="877" t="str">
        <f>'2. CAD NCCF'!E1164:L1164</f>
        <v>Non-FI issued ABS and ABCP, medium rated</v>
      </c>
      <c r="F1164" s="878"/>
      <c r="G1164" s="878"/>
      <c r="H1164" s="878"/>
      <c r="I1164" s="878"/>
      <c r="J1164" s="878"/>
      <c r="K1164" s="878"/>
      <c r="L1164" s="879"/>
      <c r="M1164" s="399">
        <f>SUBTOTAL(9,M1165:M1166)</f>
        <v>0</v>
      </c>
      <c r="N1164" s="402">
        <f t="shared" ref="N1164:AC1164" si="1459">SUBTOTAL(9,N1165:N1166)</f>
        <v>0</v>
      </c>
      <c r="O1164" s="406">
        <f t="shared" si="1459"/>
        <v>0</v>
      </c>
      <c r="P1164" s="405">
        <f t="shared" si="1459"/>
        <v>0</v>
      </c>
      <c r="Q1164" s="407">
        <f t="shared" si="1459"/>
        <v>0</v>
      </c>
      <c r="R1164" s="402">
        <f t="shared" si="1459"/>
        <v>0</v>
      </c>
      <c r="S1164" s="406">
        <f t="shared" si="1459"/>
        <v>0</v>
      </c>
      <c r="T1164" s="405">
        <f t="shared" si="1459"/>
        <v>0</v>
      </c>
      <c r="U1164" s="405">
        <f t="shared" si="1459"/>
        <v>0</v>
      </c>
      <c r="V1164" s="405">
        <f t="shared" si="1459"/>
        <v>0</v>
      </c>
      <c r="W1164" s="405">
        <f t="shared" si="1459"/>
        <v>0</v>
      </c>
      <c r="X1164" s="405">
        <f t="shared" si="1459"/>
        <v>0</v>
      </c>
      <c r="Y1164" s="405">
        <f t="shared" si="1459"/>
        <v>0</v>
      </c>
      <c r="Z1164" s="405">
        <f t="shared" si="1459"/>
        <v>0</v>
      </c>
      <c r="AA1164" s="405">
        <f t="shared" si="1459"/>
        <v>0</v>
      </c>
      <c r="AB1164" s="403">
        <f t="shared" si="1459"/>
        <v>0</v>
      </c>
      <c r="AC1164" s="407">
        <f t="shared" si="1459"/>
        <v>0</v>
      </c>
      <c r="AD1164" s="854"/>
      <c r="AE1164" s="855"/>
      <c r="AF1164" s="856"/>
    </row>
    <row r="1165" spans="1:32" ht="15" outlineLevel="1" x14ac:dyDescent="0.2">
      <c r="A1165" s="222">
        <v>172</v>
      </c>
      <c r="B1165" s="499"/>
      <c r="C1165" s="244"/>
      <c r="D1165" s="467"/>
      <c r="E1165" s="467"/>
      <c r="F1165" s="880" t="str">
        <f>'2. CAD NCCF'!F1165:L1165</f>
        <v>Non-FI issued ABS, medium rated</v>
      </c>
      <c r="G1165" s="881"/>
      <c r="H1165" s="881"/>
      <c r="I1165" s="881"/>
      <c r="J1165" s="881"/>
      <c r="K1165" s="881"/>
      <c r="L1165" s="882"/>
      <c r="M1165" s="400">
        <f>'2. CAD NCCF'!M1165+'3. USD NCCF'!M1165+'4. EUR NCCF'!M1165+'5. GBP NCCF'!M1165+'6. Other(Incld) NCCF'!M1165</f>
        <v>0</v>
      </c>
      <c r="N1165" s="411">
        <f>'2. CAD NCCF'!N1165+'3. USD NCCF'!N1165+'4. EUR NCCF'!N1165+'5. GBP NCCF'!N1165+'6. Other(Incld) NCCF'!N1165</f>
        <v>0</v>
      </c>
      <c r="O1165" s="414">
        <f>'2. CAD NCCF'!O1165+'3. USD NCCF'!O1165+'4. EUR NCCF'!O1165+'5. GBP NCCF'!O1165+'6. Other(Incld) NCCF'!O1165</f>
        <v>0</v>
      </c>
      <c r="P1165" s="414">
        <f>'2. CAD NCCF'!P1165+'3. USD NCCF'!P1165+'4. EUR NCCF'!P1165+'5. GBP NCCF'!P1165+'6. Other(Incld) NCCF'!P1165</f>
        <v>0</v>
      </c>
      <c r="Q1165" s="415">
        <f>'2. CAD NCCF'!Q1165+'3. USD NCCF'!Q1165+'4. EUR NCCF'!Q1165+'5. GBP NCCF'!Q1165+'6. Other(Incld) NCCF'!Q1165</f>
        <v>0</v>
      </c>
      <c r="R1165" s="411">
        <f>'2. CAD NCCF'!R1165+'3. USD NCCF'!R1165+'4. EUR NCCF'!R1165+'5. GBP NCCF'!R1165+'6. Other(Incld) NCCF'!R1165</f>
        <v>0</v>
      </c>
      <c r="S1165" s="413">
        <f>'2. CAD NCCF'!S1165+'3. USD NCCF'!S1165+'4. EUR NCCF'!S1165+'5. GBP NCCF'!S1165+'6. Other(Incld) NCCF'!S1165</f>
        <v>0</v>
      </c>
      <c r="T1165" s="413">
        <f>'2. CAD NCCF'!T1165+'3. USD NCCF'!T1165+'4. EUR NCCF'!T1165+'5. GBP NCCF'!T1165+'6. Other(Incld) NCCF'!T1165</f>
        <v>0</v>
      </c>
      <c r="U1165" s="413">
        <f>'2. CAD NCCF'!U1165+'3. USD NCCF'!U1165+'4. EUR NCCF'!U1165+'5. GBP NCCF'!U1165+'6. Other(Incld) NCCF'!U1165</f>
        <v>0</v>
      </c>
      <c r="V1165" s="413">
        <f>'2. CAD NCCF'!V1165+'3. USD NCCF'!V1165+'4. EUR NCCF'!V1165+'5. GBP NCCF'!V1165+'6. Other(Incld) NCCF'!V1165</f>
        <v>0</v>
      </c>
      <c r="W1165" s="413">
        <f>'2. CAD NCCF'!W1165+'3. USD NCCF'!W1165+'4. EUR NCCF'!W1165+'5. GBP NCCF'!W1165+'6. Other(Incld) NCCF'!W1165</f>
        <v>0</v>
      </c>
      <c r="X1165" s="414">
        <f>'2. CAD NCCF'!X1165+'3. USD NCCF'!X1165+'4. EUR NCCF'!X1165+'5. GBP NCCF'!X1165+'6. Other(Incld) NCCF'!X1165</f>
        <v>0</v>
      </c>
      <c r="Y1165" s="413">
        <f>'2. CAD NCCF'!Y1165+'3. USD NCCF'!Y1165+'4. EUR NCCF'!Y1165+'5. GBP NCCF'!Y1165+'6. Other(Incld) NCCF'!Y1165</f>
        <v>0</v>
      </c>
      <c r="Z1165" s="413">
        <f>'2. CAD NCCF'!Z1165+'3. USD NCCF'!Z1165+'4. EUR NCCF'!Z1165+'5. GBP NCCF'!Z1165+'6. Other(Incld) NCCF'!Z1165</f>
        <v>0</v>
      </c>
      <c r="AA1165" s="413">
        <f>'2. CAD NCCF'!AA1165+'3. USD NCCF'!AA1165+'4. EUR NCCF'!AA1165+'5. GBP NCCF'!AA1165+'6. Other(Incld) NCCF'!AA1165</f>
        <v>0</v>
      </c>
      <c r="AB1165" s="413">
        <f>'2. CAD NCCF'!AB1165+'3. USD NCCF'!AB1165+'4. EUR NCCF'!AB1165+'5. GBP NCCF'!AB1165+'6. Other(Incld) NCCF'!AB1165</f>
        <v>0</v>
      </c>
      <c r="AC1165" s="400">
        <f>'2. CAD NCCF'!AC1165+'3. USD NCCF'!AC1165+'4. EUR NCCF'!AC1165+'5. GBP NCCF'!AC1165+'6. Other(Incld) NCCF'!AC1165</f>
        <v>0</v>
      </c>
      <c r="AD1165" s="854"/>
      <c r="AE1165" s="855"/>
      <c r="AF1165" s="856"/>
    </row>
    <row r="1166" spans="1:32" ht="15" customHeight="1" outlineLevel="1" x14ac:dyDescent="0.2">
      <c r="A1166" s="222">
        <v>173</v>
      </c>
      <c r="B1166" s="499"/>
      <c r="C1166" s="244"/>
      <c r="D1166" s="467"/>
      <c r="E1166" s="467"/>
      <c r="F1166" s="880" t="str">
        <f>'2. CAD NCCF'!F1166:L1166</f>
        <v>Non-FI issued ABCP, medium rated</v>
      </c>
      <c r="G1166" s="881"/>
      <c r="H1166" s="881"/>
      <c r="I1166" s="881"/>
      <c r="J1166" s="881"/>
      <c r="K1166" s="881"/>
      <c r="L1166" s="882"/>
      <c r="M1166" s="400">
        <f>'2. CAD NCCF'!M1166+'3. USD NCCF'!M1166+'4. EUR NCCF'!M1166+'5. GBP NCCF'!M1166+'6. Other(Incld) NCCF'!M1166</f>
        <v>0</v>
      </c>
      <c r="N1166" s="411">
        <f>'2. CAD NCCF'!N1166+'3. USD NCCF'!N1166+'4. EUR NCCF'!N1166+'5. GBP NCCF'!N1166+'6. Other(Incld) NCCF'!N1166</f>
        <v>0</v>
      </c>
      <c r="O1166" s="414">
        <f>'2. CAD NCCF'!O1166+'3. USD NCCF'!O1166+'4. EUR NCCF'!O1166+'5. GBP NCCF'!O1166+'6. Other(Incld) NCCF'!O1166</f>
        <v>0</v>
      </c>
      <c r="P1166" s="414">
        <f>'2. CAD NCCF'!P1166+'3. USD NCCF'!P1166+'4. EUR NCCF'!P1166+'5. GBP NCCF'!P1166+'6. Other(Incld) NCCF'!P1166</f>
        <v>0</v>
      </c>
      <c r="Q1166" s="415">
        <f>'2. CAD NCCF'!Q1166+'3. USD NCCF'!Q1166+'4. EUR NCCF'!Q1166+'5. GBP NCCF'!Q1166+'6. Other(Incld) NCCF'!Q1166</f>
        <v>0</v>
      </c>
      <c r="R1166" s="411">
        <f>'2. CAD NCCF'!R1166+'3. USD NCCF'!R1166+'4. EUR NCCF'!R1166+'5. GBP NCCF'!R1166+'6. Other(Incld) NCCF'!R1166</f>
        <v>0</v>
      </c>
      <c r="S1166" s="413">
        <f>'2. CAD NCCF'!S1166+'3. USD NCCF'!S1166+'4. EUR NCCF'!S1166+'5. GBP NCCF'!S1166+'6. Other(Incld) NCCF'!S1166</f>
        <v>0</v>
      </c>
      <c r="T1166" s="413">
        <f>'2. CAD NCCF'!T1166+'3. USD NCCF'!T1166+'4. EUR NCCF'!T1166+'5. GBP NCCF'!T1166+'6. Other(Incld) NCCF'!T1166</f>
        <v>0</v>
      </c>
      <c r="U1166" s="413">
        <f>'2. CAD NCCF'!U1166+'3. USD NCCF'!U1166+'4. EUR NCCF'!U1166+'5. GBP NCCF'!U1166+'6. Other(Incld) NCCF'!U1166</f>
        <v>0</v>
      </c>
      <c r="V1166" s="413">
        <f>'2. CAD NCCF'!V1166+'3. USD NCCF'!V1166+'4. EUR NCCF'!V1166+'5. GBP NCCF'!V1166+'6. Other(Incld) NCCF'!V1166</f>
        <v>0</v>
      </c>
      <c r="W1166" s="413">
        <f>'2. CAD NCCF'!W1166+'3. USD NCCF'!W1166+'4. EUR NCCF'!W1166+'5. GBP NCCF'!W1166+'6. Other(Incld) NCCF'!W1166</f>
        <v>0</v>
      </c>
      <c r="X1166" s="414">
        <f>'2. CAD NCCF'!X1166+'3. USD NCCF'!X1166+'4. EUR NCCF'!X1166+'5. GBP NCCF'!X1166+'6. Other(Incld) NCCF'!X1166</f>
        <v>0</v>
      </c>
      <c r="Y1166" s="413">
        <f>'2. CAD NCCF'!Y1166+'3. USD NCCF'!Y1166+'4. EUR NCCF'!Y1166+'5. GBP NCCF'!Y1166+'6. Other(Incld) NCCF'!Y1166</f>
        <v>0</v>
      </c>
      <c r="Z1166" s="413">
        <f>'2. CAD NCCF'!Z1166+'3. USD NCCF'!Z1166+'4. EUR NCCF'!Z1166+'5. GBP NCCF'!Z1166+'6. Other(Incld) NCCF'!Z1166</f>
        <v>0</v>
      </c>
      <c r="AA1166" s="413">
        <f>'2. CAD NCCF'!AA1166+'3. USD NCCF'!AA1166+'4. EUR NCCF'!AA1166+'5. GBP NCCF'!AA1166+'6. Other(Incld) NCCF'!AA1166</f>
        <v>0</v>
      </c>
      <c r="AB1166" s="413">
        <f>'2. CAD NCCF'!AB1166+'3. USD NCCF'!AB1166+'4. EUR NCCF'!AB1166+'5. GBP NCCF'!AB1166+'6. Other(Incld) NCCF'!AB1166</f>
        <v>0</v>
      </c>
      <c r="AC1166" s="400">
        <f>'2. CAD NCCF'!AC1166+'3. USD NCCF'!AC1166+'4. EUR NCCF'!AC1166+'5. GBP NCCF'!AC1166+'6. Other(Incld) NCCF'!AC1166</f>
        <v>0</v>
      </c>
      <c r="AD1166" s="854"/>
      <c r="AE1166" s="855"/>
      <c r="AF1166" s="856"/>
    </row>
    <row r="1167" spans="1:32" ht="15" outlineLevel="1" x14ac:dyDescent="0.2">
      <c r="A1167" s="222">
        <v>174</v>
      </c>
      <c r="B1167" s="499"/>
      <c r="C1167" s="244"/>
      <c r="D1167" s="467"/>
      <c r="E1167" s="877" t="str">
        <f>'2. CAD NCCF'!E1167:L1167</f>
        <v>FI issued ABS and ABCP, medium rated</v>
      </c>
      <c r="F1167" s="878"/>
      <c r="G1167" s="878"/>
      <c r="H1167" s="878"/>
      <c r="I1167" s="878"/>
      <c r="J1167" s="878"/>
      <c r="K1167" s="878"/>
      <c r="L1167" s="879"/>
      <c r="M1167" s="399">
        <f>SUBTOTAL(9,M1168:M1169)</f>
        <v>0</v>
      </c>
      <c r="N1167" s="402">
        <f t="shared" ref="N1167:AC1167" si="1460">SUBTOTAL(9,N1168:N1169)</f>
        <v>0</v>
      </c>
      <c r="O1167" s="406">
        <f t="shared" si="1460"/>
        <v>0</v>
      </c>
      <c r="P1167" s="405">
        <f t="shared" si="1460"/>
        <v>0</v>
      </c>
      <c r="Q1167" s="407">
        <f t="shared" si="1460"/>
        <v>0</v>
      </c>
      <c r="R1167" s="402">
        <f t="shared" si="1460"/>
        <v>0</v>
      </c>
      <c r="S1167" s="406">
        <f t="shared" si="1460"/>
        <v>0</v>
      </c>
      <c r="T1167" s="405">
        <f t="shared" si="1460"/>
        <v>0</v>
      </c>
      <c r="U1167" s="405">
        <f t="shared" si="1460"/>
        <v>0</v>
      </c>
      <c r="V1167" s="405">
        <f t="shared" si="1460"/>
        <v>0</v>
      </c>
      <c r="W1167" s="405">
        <f t="shared" si="1460"/>
        <v>0</v>
      </c>
      <c r="X1167" s="405">
        <f t="shared" si="1460"/>
        <v>0</v>
      </c>
      <c r="Y1167" s="405">
        <f t="shared" si="1460"/>
        <v>0</v>
      </c>
      <c r="Z1167" s="405">
        <f t="shared" si="1460"/>
        <v>0</v>
      </c>
      <c r="AA1167" s="405">
        <f t="shared" si="1460"/>
        <v>0</v>
      </c>
      <c r="AB1167" s="403">
        <f t="shared" si="1460"/>
        <v>0</v>
      </c>
      <c r="AC1167" s="407">
        <f t="shared" si="1460"/>
        <v>0</v>
      </c>
      <c r="AD1167" s="854"/>
      <c r="AE1167" s="855"/>
      <c r="AF1167" s="856"/>
    </row>
    <row r="1168" spans="1:32" ht="15" outlineLevel="1" x14ac:dyDescent="0.2">
      <c r="A1168" s="222">
        <v>175</v>
      </c>
      <c r="B1168" s="499"/>
      <c r="C1168" s="244"/>
      <c r="D1168" s="467"/>
      <c r="E1168" s="467"/>
      <c r="F1168" s="880" t="str">
        <f>'2. CAD NCCF'!F1168:L1168</f>
        <v>FI issued ABS, medium rated</v>
      </c>
      <c r="G1168" s="881"/>
      <c r="H1168" s="881"/>
      <c r="I1168" s="881"/>
      <c r="J1168" s="881"/>
      <c r="K1168" s="881"/>
      <c r="L1168" s="882"/>
      <c r="M1168" s="400">
        <f>'2. CAD NCCF'!M1168+'3. USD NCCF'!M1168+'4. EUR NCCF'!M1168+'5. GBP NCCF'!M1168+'6. Other(Incld) NCCF'!M1168</f>
        <v>0</v>
      </c>
      <c r="N1168" s="411">
        <f>'2. CAD NCCF'!N1168+'3. USD NCCF'!N1168+'4. EUR NCCF'!N1168+'5. GBP NCCF'!N1168+'6. Other(Incld) NCCF'!N1168</f>
        <v>0</v>
      </c>
      <c r="O1168" s="414">
        <f>'2. CAD NCCF'!O1168+'3. USD NCCF'!O1168+'4. EUR NCCF'!O1168+'5. GBP NCCF'!O1168+'6. Other(Incld) NCCF'!O1168</f>
        <v>0</v>
      </c>
      <c r="P1168" s="414">
        <f>'2. CAD NCCF'!P1168+'3. USD NCCF'!P1168+'4. EUR NCCF'!P1168+'5. GBP NCCF'!P1168+'6. Other(Incld) NCCF'!P1168</f>
        <v>0</v>
      </c>
      <c r="Q1168" s="415">
        <f>'2. CAD NCCF'!Q1168+'3. USD NCCF'!Q1168+'4. EUR NCCF'!Q1168+'5. GBP NCCF'!Q1168+'6. Other(Incld) NCCF'!Q1168</f>
        <v>0</v>
      </c>
      <c r="R1168" s="411">
        <f>'2. CAD NCCF'!R1168+'3. USD NCCF'!R1168+'4. EUR NCCF'!R1168+'5. GBP NCCF'!R1168+'6. Other(Incld) NCCF'!R1168</f>
        <v>0</v>
      </c>
      <c r="S1168" s="413">
        <f>'2. CAD NCCF'!S1168+'3. USD NCCF'!S1168+'4. EUR NCCF'!S1168+'5. GBP NCCF'!S1168+'6. Other(Incld) NCCF'!S1168</f>
        <v>0</v>
      </c>
      <c r="T1168" s="413">
        <f>'2. CAD NCCF'!T1168+'3. USD NCCF'!T1168+'4. EUR NCCF'!T1168+'5. GBP NCCF'!T1168+'6. Other(Incld) NCCF'!T1168</f>
        <v>0</v>
      </c>
      <c r="U1168" s="413">
        <f>'2. CAD NCCF'!U1168+'3. USD NCCF'!U1168+'4. EUR NCCF'!U1168+'5. GBP NCCF'!U1168+'6. Other(Incld) NCCF'!U1168</f>
        <v>0</v>
      </c>
      <c r="V1168" s="413">
        <f>'2. CAD NCCF'!V1168+'3. USD NCCF'!V1168+'4. EUR NCCF'!V1168+'5. GBP NCCF'!V1168+'6. Other(Incld) NCCF'!V1168</f>
        <v>0</v>
      </c>
      <c r="W1168" s="413">
        <f>'2. CAD NCCF'!W1168+'3. USD NCCF'!W1168+'4. EUR NCCF'!W1168+'5. GBP NCCF'!W1168+'6. Other(Incld) NCCF'!W1168</f>
        <v>0</v>
      </c>
      <c r="X1168" s="414">
        <f>'2. CAD NCCF'!X1168+'3. USD NCCF'!X1168+'4. EUR NCCF'!X1168+'5. GBP NCCF'!X1168+'6. Other(Incld) NCCF'!X1168</f>
        <v>0</v>
      </c>
      <c r="Y1168" s="413">
        <f>'2. CAD NCCF'!Y1168+'3. USD NCCF'!Y1168+'4. EUR NCCF'!Y1168+'5. GBP NCCF'!Y1168+'6. Other(Incld) NCCF'!Y1168</f>
        <v>0</v>
      </c>
      <c r="Z1168" s="413">
        <f>'2. CAD NCCF'!Z1168+'3. USD NCCF'!Z1168+'4. EUR NCCF'!Z1168+'5. GBP NCCF'!Z1168+'6. Other(Incld) NCCF'!Z1168</f>
        <v>0</v>
      </c>
      <c r="AA1168" s="413">
        <f>'2. CAD NCCF'!AA1168+'3. USD NCCF'!AA1168+'4. EUR NCCF'!AA1168+'5. GBP NCCF'!AA1168+'6. Other(Incld) NCCF'!AA1168</f>
        <v>0</v>
      </c>
      <c r="AB1168" s="413">
        <f>'2. CAD NCCF'!AB1168+'3. USD NCCF'!AB1168+'4. EUR NCCF'!AB1168+'5. GBP NCCF'!AB1168+'6. Other(Incld) NCCF'!AB1168</f>
        <v>0</v>
      </c>
      <c r="AC1168" s="400">
        <f>'2. CAD NCCF'!AC1168+'3. USD NCCF'!AC1168+'4. EUR NCCF'!AC1168+'5. GBP NCCF'!AC1168+'6. Other(Incld) NCCF'!AC1168</f>
        <v>0</v>
      </c>
      <c r="AD1168" s="854"/>
      <c r="AE1168" s="855"/>
      <c r="AF1168" s="856"/>
    </row>
    <row r="1169" spans="1:32" ht="15" customHeight="1" outlineLevel="1" x14ac:dyDescent="0.2">
      <c r="A1169" s="222">
        <v>176</v>
      </c>
      <c r="B1169" s="499"/>
      <c r="C1169" s="244"/>
      <c r="D1169" s="467"/>
      <c r="E1169" s="467"/>
      <c r="F1169" s="880" t="str">
        <f>'2. CAD NCCF'!F1169:L1169</f>
        <v>FI issued ABCP, medium rated</v>
      </c>
      <c r="G1169" s="881"/>
      <c r="H1169" s="881"/>
      <c r="I1169" s="881"/>
      <c r="J1169" s="881"/>
      <c r="K1169" s="881"/>
      <c r="L1169" s="882"/>
      <c r="M1169" s="400">
        <f>'2. CAD NCCF'!M1169+'3. USD NCCF'!M1169+'4. EUR NCCF'!M1169+'5. GBP NCCF'!M1169+'6. Other(Incld) NCCF'!M1169</f>
        <v>0</v>
      </c>
      <c r="N1169" s="411">
        <f>'2. CAD NCCF'!N1169+'3. USD NCCF'!N1169+'4. EUR NCCF'!N1169+'5. GBP NCCF'!N1169+'6. Other(Incld) NCCF'!N1169</f>
        <v>0</v>
      </c>
      <c r="O1169" s="414">
        <f>'2. CAD NCCF'!O1169+'3. USD NCCF'!O1169+'4. EUR NCCF'!O1169+'5. GBP NCCF'!O1169+'6. Other(Incld) NCCF'!O1169</f>
        <v>0</v>
      </c>
      <c r="P1169" s="414">
        <f>'2. CAD NCCF'!P1169+'3. USD NCCF'!P1169+'4. EUR NCCF'!P1169+'5. GBP NCCF'!P1169+'6. Other(Incld) NCCF'!P1169</f>
        <v>0</v>
      </c>
      <c r="Q1169" s="415">
        <f>'2. CAD NCCF'!Q1169+'3. USD NCCF'!Q1169+'4. EUR NCCF'!Q1169+'5. GBP NCCF'!Q1169+'6. Other(Incld) NCCF'!Q1169</f>
        <v>0</v>
      </c>
      <c r="R1169" s="411">
        <f>'2. CAD NCCF'!R1169+'3. USD NCCF'!R1169+'4. EUR NCCF'!R1169+'5. GBP NCCF'!R1169+'6. Other(Incld) NCCF'!R1169</f>
        <v>0</v>
      </c>
      <c r="S1169" s="413">
        <f>'2. CAD NCCF'!S1169+'3. USD NCCF'!S1169+'4. EUR NCCF'!S1169+'5. GBP NCCF'!S1169+'6. Other(Incld) NCCF'!S1169</f>
        <v>0</v>
      </c>
      <c r="T1169" s="413">
        <f>'2. CAD NCCF'!T1169+'3. USD NCCF'!T1169+'4. EUR NCCF'!T1169+'5. GBP NCCF'!T1169+'6. Other(Incld) NCCF'!T1169</f>
        <v>0</v>
      </c>
      <c r="U1169" s="413">
        <f>'2. CAD NCCF'!U1169+'3. USD NCCF'!U1169+'4. EUR NCCF'!U1169+'5. GBP NCCF'!U1169+'6. Other(Incld) NCCF'!U1169</f>
        <v>0</v>
      </c>
      <c r="V1169" s="413">
        <f>'2. CAD NCCF'!V1169+'3. USD NCCF'!V1169+'4. EUR NCCF'!V1169+'5. GBP NCCF'!V1169+'6. Other(Incld) NCCF'!V1169</f>
        <v>0</v>
      </c>
      <c r="W1169" s="413">
        <f>'2. CAD NCCF'!W1169+'3. USD NCCF'!W1169+'4. EUR NCCF'!W1169+'5. GBP NCCF'!W1169+'6. Other(Incld) NCCF'!W1169</f>
        <v>0</v>
      </c>
      <c r="X1169" s="414">
        <f>'2. CAD NCCF'!X1169+'3. USD NCCF'!X1169+'4. EUR NCCF'!X1169+'5. GBP NCCF'!X1169+'6. Other(Incld) NCCF'!X1169</f>
        <v>0</v>
      </c>
      <c r="Y1169" s="413">
        <f>'2. CAD NCCF'!Y1169+'3. USD NCCF'!Y1169+'4. EUR NCCF'!Y1169+'5. GBP NCCF'!Y1169+'6. Other(Incld) NCCF'!Y1169</f>
        <v>0</v>
      </c>
      <c r="Z1169" s="413">
        <f>'2. CAD NCCF'!Z1169+'3. USD NCCF'!Z1169+'4. EUR NCCF'!Z1169+'5. GBP NCCF'!Z1169+'6. Other(Incld) NCCF'!Z1169</f>
        <v>0</v>
      </c>
      <c r="AA1169" s="413">
        <f>'2. CAD NCCF'!AA1169+'3. USD NCCF'!AA1169+'4. EUR NCCF'!AA1169+'5. GBP NCCF'!AA1169+'6. Other(Incld) NCCF'!AA1169</f>
        <v>0</v>
      </c>
      <c r="AB1169" s="413">
        <f>'2. CAD NCCF'!AB1169+'3. USD NCCF'!AB1169+'4. EUR NCCF'!AB1169+'5. GBP NCCF'!AB1169+'6. Other(Incld) NCCF'!AB1169</f>
        <v>0</v>
      </c>
      <c r="AC1169" s="400">
        <f>'2. CAD NCCF'!AC1169+'3. USD NCCF'!AC1169+'4. EUR NCCF'!AC1169+'5. GBP NCCF'!AC1169+'6. Other(Incld) NCCF'!AC1169</f>
        <v>0</v>
      </c>
      <c r="AD1169" s="854"/>
      <c r="AE1169" s="855"/>
      <c r="AF1169" s="856"/>
    </row>
    <row r="1170" spans="1:32" ht="15" outlineLevel="1" x14ac:dyDescent="0.2">
      <c r="A1170" s="222">
        <v>177</v>
      </c>
      <c r="B1170" s="499"/>
      <c r="C1170" s="244"/>
      <c r="D1170" s="467"/>
      <c r="E1170" s="877" t="str">
        <f>'2. CAD NCCF'!E1170:L1170</f>
        <v>Non-FI issued ABS and ABCP, low or not rated</v>
      </c>
      <c r="F1170" s="878"/>
      <c r="G1170" s="878"/>
      <c r="H1170" s="878"/>
      <c r="I1170" s="878"/>
      <c r="J1170" s="878"/>
      <c r="K1170" s="878"/>
      <c r="L1170" s="879"/>
      <c r="M1170" s="399">
        <f>SUBTOTAL(9,M1171:M1172)</f>
        <v>0</v>
      </c>
      <c r="N1170" s="402">
        <f t="shared" ref="N1170:AC1170" si="1461">SUBTOTAL(9,N1171:N1172)</f>
        <v>0</v>
      </c>
      <c r="O1170" s="406">
        <f t="shared" si="1461"/>
        <v>0</v>
      </c>
      <c r="P1170" s="405">
        <f t="shared" si="1461"/>
        <v>0</v>
      </c>
      <c r="Q1170" s="407">
        <f t="shared" si="1461"/>
        <v>0</v>
      </c>
      <c r="R1170" s="402">
        <f t="shared" si="1461"/>
        <v>0</v>
      </c>
      <c r="S1170" s="406">
        <f t="shared" si="1461"/>
        <v>0</v>
      </c>
      <c r="T1170" s="405">
        <f t="shared" si="1461"/>
        <v>0</v>
      </c>
      <c r="U1170" s="405">
        <f t="shared" si="1461"/>
        <v>0</v>
      </c>
      <c r="V1170" s="405">
        <f t="shared" si="1461"/>
        <v>0</v>
      </c>
      <c r="W1170" s="405">
        <f t="shared" si="1461"/>
        <v>0</v>
      </c>
      <c r="X1170" s="405">
        <f t="shared" si="1461"/>
        <v>0</v>
      </c>
      <c r="Y1170" s="405">
        <f t="shared" si="1461"/>
        <v>0</v>
      </c>
      <c r="Z1170" s="405">
        <f t="shared" si="1461"/>
        <v>0</v>
      </c>
      <c r="AA1170" s="405">
        <f t="shared" si="1461"/>
        <v>0</v>
      </c>
      <c r="AB1170" s="403">
        <f t="shared" si="1461"/>
        <v>0</v>
      </c>
      <c r="AC1170" s="407">
        <f t="shared" si="1461"/>
        <v>0</v>
      </c>
      <c r="AD1170" s="854"/>
      <c r="AE1170" s="855"/>
      <c r="AF1170" s="856"/>
    </row>
    <row r="1171" spans="1:32" ht="15" outlineLevel="1" x14ac:dyDescent="0.2">
      <c r="A1171" s="222">
        <v>178</v>
      </c>
      <c r="B1171" s="499"/>
      <c r="C1171" s="244"/>
      <c r="D1171" s="467"/>
      <c r="E1171" s="467"/>
      <c r="F1171" s="880" t="str">
        <f>'2. CAD NCCF'!F1171:L1171</f>
        <v>Non-FI issued ABS, low or not rated</v>
      </c>
      <c r="G1171" s="881"/>
      <c r="H1171" s="881"/>
      <c r="I1171" s="881"/>
      <c r="J1171" s="881"/>
      <c r="K1171" s="881"/>
      <c r="L1171" s="882"/>
      <c r="M1171" s="400">
        <f>'2. CAD NCCF'!M1171+'3. USD NCCF'!M1171+'4. EUR NCCF'!M1171+'5. GBP NCCF'!M1171+'6. Other(Incld) NCCF'!M1171</f>
        <v>0</v>
      </c>
      <c r="N1171" s="411">
        <f>'2. CAD NCCF'!N1171+'3. USD NCCF'!N1171+'4. EUR NCCF'!N1171+'5. GBP NCCF'!N1171+'6. Other(Incld) NCCF'!N1171</f>
        <v>0</v>
      </c>
      <c r="O1171" s="414">
        <f>'2. CAD NCCF'!O1171+'3. USD NCCF'!O1171+'4. EUR NCCF'!O1171+'5. GBP NCCF'!O1171+'6. Other(Incld) NCCF'!O1171</f>
        <v>0</v>
      </c>
      <c r="P1171" s="414">
        <f>'2. CAD NCCF'!P1171+'3. USD NCCF'!P1171+'4. EUR NCCF'!P1171+'5. GBP NCCF'!P1171+'6. Other(Incld) NCCF'!P1171</f>
        <v>0</v>
      </c>
      <c r="Q1171" s="415">
        <f>'2. CAD NCCF'!Q1171+'3. USD NCCF'!Q1171+'4. EUR NCCF'!Q1171+'5. GBP NCCF'!Q1171+'6. Other(Incld) NCCF'!Q1171</f>
        <v>0</v>
      </c>
      <c r="R1171" s="411">
        <f>'2. CAD NCCF'!R1171+'3. USD NCCF'!R1171+'4. EUR NCCF'!R1171+'5. GBP NCCF'!R1171+'6. Other(Incld) NCCF'!R1171</f>
        <v>0</v>
      </c>
      <c r="S1171" s="413">
        <f>'2. CAD NCCF'!S1171+'3. USD NCCF'!S1171+'4. EUR NCCF'!S1171+'5. GBP NCCF'!S1171+'6. Other(Incld) NCCF'!S1171</f>
        <v>0</v>
      </c>
      <c r="T1171" s="413">
        <f>'2. CAD NCCF'!T1171+'3. USD NCCF'!T1171+'4. EUR NCCF'!T1171+'5. GBP NCCF'!T1171+'6. Other(Incld) NCCF'!T1171</f>
        <v>0</v>
      </c>
      <c r="U1171" s="413">
        <f>'2. CAD NCCF'!U1171+'3. USD NCCF'!U1171+'4. EUR NCCF'!U1171+'5. GBP NCCF'!U1171+'6. Other(Incld) NCCF'!U1171</f>
        <v>0</v>
      </c>
      <c r="V1171" s="413">
        <f>'2. CAD NCCF'!V1171+'3. USD NCCF'!V1171+'4. EUR NCCF'!V1171+'5. GBP NCCF'!V1171+'6. Other(Incld) NCCF'!V1171</f>
        <v>0</v>
      </c>
      <c r="W1171" s="413">
        <f>'2. CAD NCCF'!W1171+'3. USD NCCF'!W1171+'4. EUR NCCF'!W1171+'5. GBP NCCF'!W1171+'6. Other(Incld) NCCF'!W1171</f>
        <v>0</v>
      </c>
      <c r="X1171" s="414">
        <f>'2. CAD NCCF'!X1171+'3. USD NCCF'!X1171+'4. EUR NCCF'!X1171+'5. GBP NCCF'!X1171+'6. Other(Incld) NCCF'!X1171</f>
        <v>0</v>
      </c>
      <c r="Y1171" s="413">
        <f>'2. CAD NCCF'!Y1171+'3. USD NCCF'!Y1171+'4. EUR NCCF'!Y1171+'5. GBP NCCF'!Y1171+'6. Other(Incld) NCCF'!Y1171</f>
        <v>0</v>
      </c>
      <c r="Z1171" s="413">
        <f>'2. CAD NCCF'!Z1171+'3. USD NCCF'!Z1171+'4. EUR NCCF'!Z1171+'5. GBP NCCF'!Z1171+'6. Other(Incld) NCCF'!Z1171</f>
        <v>0</v>
      </c>
      <c r="AA1171" s="413">
        <f>'2. CAD NCCF'!AA1171+'3. USD NCCF'!AA1171+'4. EUR NCCF'!AA1171+'5. GBP NCCF'!AA1171+'6. Other(Incld) NCCF'!AA1171</f>
        <v>0</v>
      </c>
      <c r="AB1171" s="413">
        <f>'2. CAD NCCF'!AB1171+'3. USD NCCF'!AB1171+'4. EUR NCCF'!AB1171+'5. GBP NCCF'!AB1171+'6. Other(Incld) NCCF'!AB1171</f>
        <v>0</v>
      </c>
      <c r="AC1171" s="400">
        <f>'2. CAD NCCF'!AC1171+'3. USD NCCF'!AC1171+'4. EUR NCCF'!AC1171+'5. GBP NCCF'!AC1171+'6. Other(Incld) NCCF'!AC1171</f>
        <v>0</v>
      </c>
      <c r="AD1171" s="854"/>
      <c r="AE1171" s="855"/>
      <c r="AF1171" s="856"/>
    </row>
    <row r="1172" spans="1:32" ht="15" customHeight="1" outlineLevel="1" x14ac:dyDescent="0.2">
      <c r="A1172" s="222">
        <v>179</v>
      </c>
      <c r="B1172" s="499"/>
      <c r="C1172" s="244"/>
      <c r="D1172" s="467"/>
      <c r="E1172" s="467"/>
      <c r="F1172" s="880" t="str">
        <f>'2. CAD NCCF'!F1172:L1172</f>
        <v>Non-FI issued ABCP, low or not rated</v>
      </c>
      <c r="G1172" s="881"/>
      <c r="H1172" s="881"/>
      <c r="I1172" s="881"/>
      <c r="J1172" s="881"/>
      <c r="K1172" s="881"/>
      <c r="L1172" s="882"/>
      <c r="M1172" s="400">
        <f>'2. CAD NCCF'!M1172+'3. USD NCCF'!M1172+'4. EUR NCCF'!M1172+'5. GBP NCCF'!M1172+'6. Other(Incld) NCCF'!M1172</f>
        <v>0</v>
      </c>
      <c r="N1172" s="411">
        <f>'2. CAD NCCF'!N1172+'3. USD NCCF'!N1172+'4. EUR NCCF'!N1172+'5. GBP NCCF'!N1172+'6. Other(Incld) NCCF'!N1172</f>
        <v>0</v>
      </c>
      <c r="O1172" s="414">
        <f>'2. CAD NCCF'!O1172+'3. USD NCCF'!O1172+'4. EUR NCCF'!O1172+'5. GBP NCCF'!O1172+'6. Other(Incld) NCCF'!O1172</f>
        <v>0</v>
      </c>
      <c r="P1172" s="414">
        <f>'2. CAD NCCF'!P1172+'3. USD NCCF'!P1172+'4. EUR NCCF'!P1172+'5. GBP NCCF'!P1172+'6. Other(Incld) NCCF'!P1172</f>
        <v>0</v>
      </c>
      <c r="Q1172" s="415">
        <f>'2. CAD NCCF'!Q1172+'3. USD NCCF'!Q1172+'4. EUR NCCF'!Q1172+'5. GBP NCCF'!Q1172+'6. Other(Incld) NCCF'!Q1172</f>
        <v>0</v>
      </c>
      <c r="R1172" s="411">
        <f>'2. CAD NCCF'!R1172+'3. USD NCCF'!R1172+'4. EUR NCCF'!R1172+'5. GBP NCCF'!R1172+'6. Other(Incld) NCCF'!R1172</f>
        <v>0</v>
      </c>
      <c r="S1172" s="413">
        <f>'2. CAD NCCF'!S1172+'3. USD NCCF'!S1172+'4. EUR NCCF'!S1172+'5. GBP NCCF'!S1172+'6. Other(Incld) NCCF'!S1172</f>
        <v>0</v>
      </c>
      <c r="T1172" s="413">
        <f>'2. CAD NCCF'!T1172+'3. USD NCCF'!T1172+'4. EUR NCCF'!T1172+'5. GBP NCCF'!T1172+'6. Other(Incld) NCCF'!T1172</f>
        <v>0</v>
      </c>
      <c r="U1172" s="413">
        <f>'2. CAD NCCF'!U1172+'3. USD NCCF'!U1172+'4. EUR NCCF'!U1172+'5. GBP NCCF'!U1172+'6. Other(Incld) NCCF'!U1172</f>
        <v>0</v>
      </c>
      <c r="V1172" s="413">
        <f>'2. CAD NCCF'!V1172+'3. USD NCCF'!V1172+'4. EUR NCCF'!V1172+'5. GBP NCCF'!V1172+'6. Other(Incld) NCCF'!V1172</f>
        <v>0</v>
      </c>
      <c r="W1172" s="413">
        <f>'2. CAD NCCF'!W1172+'3. USD NCCF'!W1172+'4. EUR NCCF'!W1172+'5. GBP NCCF'!W1172+'6. Other(Incld) NCCF'!W1172</f>
        <v>0</v>
      </c>
      <c r="X1172" s="414">
        <f>'2. CAD NCCF'!X1172+'3. USD NCCF'!X1172+'4. EUR NCCF'!X1172+'5. GBP NCCF'!X1172+'6. Other(Incld) NCCF'!X1172</f>
        <v>0</v>
      </c>
      <c r="Y1172" s="413">
        <f>'2. CAD NCCF'!Y1172+'3. USD NCCF'!Y1172+'4. EUR NCCF'!Y1172+'5. GBP NCCF'!Y1172+'6. Other(Incld) NCCF'!Y1172</f>
        <v>0</v>
      </c>
      <c r="Z1172" s="413">
        <f>'2. CAD NCCF'!Z1172+'3. USD NCCF'!Z1172+'4. EUR NCCF'!Z1172+'5. GBP NCCF'!Z1172+'6. Other(Incld) NCCF'!Z1172</f>
        <v>0</v>
      </c>
      <c r="AA1172" s="413">
        <f>'2. CAD NCCF'!AA1172+'3. USD NCCF'!AA1172+'4. EUR NCCF'!AA1172+'5. GBP NCCF'!AA1172+'6. Other(Incld) NCCF'!AA1172</f>
        <v>0</v>
      </c>
      <c r="AB1172" s="413">
        <f>'2. CAD NCCF'!AB1172+'3. USD NCCF'!AB1172+'4. EUR NCCF'!AB1172+'5. GBP NCCF'!AB1172+'6. Other(Incld) NCCF'!AB1172</f>
        <v>0</v>
      </c>
      <c r="AC1172" s="400">
        <f>'2. CAD NCCF'!AC1172+'3. USD NCCF'!AC1172+'4. EUR NCCF'!AC1172+'5. GBP NCCF'!AC1172+'6. Other(Incld) NCCF'!AC1172</f>
        <v>0</v>
      </c>
      <c r="AD1172" s="854"/>
      <c r="AE1172" s="855"/>
      <c r="AF1172" s="856"/>
    </row>
    <row r="1173" spans="1:32" ht="15" outlineLevel="1" x14ac:dyDescent="0.2">
      <c r="A1173" s="222">
        <v>180</v>
      </c>
      <c r="B1173" s="499"/>
      <c r="C1173" s="244"/>
      <c r="D1173" s="467"/>
      <c r="E1173" s="877" t="str">
        <f>'2. CAD NCCF'!E1173:L1173</f>
        <v>FI issued ABS and ABCP, low or not rated</v>
      </c>
      <c r="F1173" s="878"/>
      <c r="G1173" s="878"/>
      <c r="H1173" s="878"/>
      <c r="I1173" s="878"/>
      <c r="J1173" s="878"/>
      <c r="K1173" s="878"/>
      <c r="L1173" s="879"/>
      <c r="M1173" s="399">
        <f>SUBTOTAL(9,M1174:M1175)</f>
        <v>0</v>
      </c>
      <c r="N1173" s="402">
        <f t="shared" ref="N1173:AC1173" si="1462">SUBTOTAL(9,N1174:N1175)</f>
        <v>0</v>
      </c>
      <c r="O1173" s="406">
        <f t="shared" si="1462"/>
        <v>0</v>
      </c>
      <c r="P1173" s="405">
        <f t="shared" si="1462"/>
        <v>0</v>
      </c>
      <c r="Q1173" s="407">
        <f t="shared" si="1462"/>
        <v>0</v>
      </c>
      <c r="R1173" s="402">
        <f t="shared" si="1462"/>
        <v>0</v>
      </c>
      <c r="S1173" s="406">
        <f t="shared" si="1462"/>
        <v>0</v>
      </c>
      <c r="T1173" s="405">
        <f t="shared" si="1462"/>
        <v>0</v>
      </c>
      <c r="U1173" s="405">
        <f t="shared" si="1462"/>
        <v>0</v>
      </c>
      <c r="V1173" s="405">
        <f t="shared" si="1462"/>
        <v>0</v>
      </c>
      <c r="W1173" s="405">
        <f t="shared" si="1462"/>
        <v>0</v>
      </c>
      <c r="X1173" s="405">
        <f t="shared" si="1462"/>
        <v>0</v>
      </c>
      <c r="Y1173" s="405">
        <f t="shared" si="1462"/>
        <v>0</v>
      </c>
      <c r="Z1173" s="405">
        <f t="shared" si="1462"/>
        <v>0</v>
      </c>
      <c r="AA1173" s="405">
        <f t="shared" si="1462"/>
        <v>0</v>
      </c>
      <c r="AB1173" s="403">
        <f t="shared" si="1462"/>
        <v>0</v>
      </c>
      <c r="AC1173" s="407">
        <f t="shared" si="1462"/>
        <v>0</v>
      </c>
      <c r="AD1173" s="854"/>
      <c r="AE1173" s="855"/>
      <c r="AF1173" s="856"/>
    </row>
    <row r="1174" spans="1:32" ht="15" outlineLevel="1" x14ac:dyDescent="0.2">
      <c r="A1174" s="222">
        <v>181</v>
      </c>
      <c r="B1174" s="499"/>
      <c r="C1174" s="244"/>
      <c r="D1174" s="467"/>
      <c r="E1174" s="467"/>
      <c r="F1174" s="880" t="str">
        <f>'2. CAD NCCF'!F1174:L1174</f>
        <v>FI issued ABS, low or not rated</v>
      </c>
      <c r="G1174" s="881"/>
      <c r="H1174" s="881"/>
      <c r="I1174" s="881"/>
      <c r="J1174" s="881"/>
      <c r="K1174" s="881"/>
      <c r="L1174" s="882"/>
      <c r="M1174" s="400">
        <f>'2. CAD NCCF'!M1174+'3. USD NCCF'!M1174+'4. EUR NCCF'!M1174+'5. GBP NCCF'!M1174+'6. Other(Incld) NCCF'!M1174</f>
        <v>0</v>
      </c>
      <c r="N1174" s="411">
        <f>'2. CAD NCCF'!N1174+'3. USD NCCF'!N1174+'4. EUR NCCF'!N1174+'5. GBP NCCF'!N1174+'6. Other(Incld) NCCF'!N1174</f>
        <v>0</v>
      </c>
      <c r="O1174" s="414">
        <f>'2. CAD NCCF'!O1174+'3. USD NCCF'!O1174+'4. EUR NCCF'!O1174+'5. GBP NCCF'!O1174+'6. Other(Incld) NCCF'!O1174</f>
        <v>0</v>
      </c>
      <c r="P1174" s="414">
        <f>'2. CAD NCCF'!P1174+'3. USD NCCF'!P1174+'4. EUR NCCF'!P1174+'5. GBP NCCF'!P1174+'6. Other(Incld) NCCF'!P1174</f>
        <v>0</v>
      </c>
      <c r="Q1174" s="415">
        <f>'2. CAD NCCF'!Q1174+'3. USD NCCF'!Q1174+'4. EUR NCCF'!Q1174+'5. GBP NCCF'!Q1174+'6. Other(Incld) NCCF'!Q1174</f>
        <v>0</v>
      </c>
      <c r="R1174" s="411">
        <f>'2. CAD NCCF'!R1174+'3. USD NCCF'!R1174+'4. EUR NCCF'!R1174+'5. GBP NCCF'!R1174+'6. Other(Incld) NCCF'!R1174</f>
        <v>0</v>
      </c>
      <c r="S1174" s="413">
        <f>'2. CAD NCCF'!S1174+'3. USD NCCF'!S1174+'4. EUR NCCF'!S1174+'5. GBP NCCF'!S1174+'6. Other(Incld) NCCF'!S1174</f>
        <v>0</v>
      </c>
      <c r="T1174" s="413">
        <f>'2. CAD NCCF'!T1174+'3. USD NCCF'!T1174+'4. EUR NCCF'!T1174+'5. GBP NCCF'!T1174+'6. Other(Incld) NCCF'!T1174</f>
        <v>0</v>
      </c>
      <c r="U1174" s="413">
        <f>'2. CAD NCCF'!U1174+'3. USD NCCF'!U1174+'4. EUR NCCF'!U1174+'5. GBP NCCF'!U1174+'6. Other(Incld) NCCF'!U1174</f>
        <v>0</v>
      </c>
      <c r="V1174" s="413">
        <f>'2. CAD NCCF'!V1174+'3. USD NCCF'!V1174+'4. EUR NCCF'!V1174+'5. GBP NCCF'!V1174+'6. Other(Incld) NCCF'!V1174</f>
        <v>0</v>
      </c>
      <c r="W1174" s="413">
        <f>'2. CAD NCCF'!W1174+'3. USD NCCF'!W1174+'4. EUR NCCF'!W1174+'5. GBP NCCF'!W1174+'6. Other(Incld) NCCF'!W1174</f>
        <v>0</v>
      </c>
      <c r="X1174" s="414">
        <f>'2. CAD NCCF'!X1174+'3. USD NCCF'!X1174+'4. EUR NCCF'!X1174+'5. GBP NCCF'!X1174+'6. Other(Incld) NCCF'!X1174</f>
        <v>0</v>
      </c>
      <c r="Y1174" s="413">
        <f>'2. CAD NCCF'!Y1174+'3. USD NCCF'!Y1174+'4. EUR NCCF'!Y1174+'5. GBP NCCF'!Y1174+'6. Other(Incld) NCCF'!Y1174</f>
        <v>0</v>
      </c>
      <c r="Z1174" s="413">
        <f>'2. CAD NCCF'!Z1174+'3. USD NCCF'!Z1174+'4. EUR NCCF'!Z1174+'5. GBP NCCF'!Z1174+'6. Other(Incld) NCCF'!Z1174</f>
        <v>0</v>
      </c>
      <c r="AA1174" s="413">
        <f>'2. CAD NCCF'!AA1174+'3. USD NCCF'!AA1174+'4. EUR NCCF'!AA1174+'5. GBP NCCF'!AA1174+'6. Other(Incld) NCCF'!AA1174</f>
        <v>0</v>
      </c>
      <c r="AB1174" s="413">
        <f>'2. CAD NCCF'!AB1174+'3. USD NCCF'!AB1174+'4. EUR NCCF'!AB1174+'5. GBP NCCF'!AB1174+'6. Other(Incld) NCCF'!AB1174</f>
        <v>0</v>
      </c>
      <c r="AC1174" s="400">
        <f>'2. CAD NCCF'!AC1174+'3. USD NCCF'!AC1174+'4. EUR NCCF'!AC1174+'5. GBP NCCF'!AC1174+'6. Other(Incld) NCCF'!AC1174</f>
        <v>0</v>
      </c>
      <c r="AD1174" s="854"/>
      <c r="AE1174" s="855"/>
      <c r="AF1174" s="856"/>
    </row>
    <row r="1175" spans="1:32" ht="15" customHeight="1" outlineLevel="1" x14ac:dyDescent="0.2">
      <c r="A1175" s="222">
        <v>182</v>
      </c>
      <c r="B1175" s="499"/>
      <c r="C1175" s="244"/>
      <c r="D1175" s="467"/>
      <c r="E1175" s="467"/>
      <c r="F1175" s="880" t="str">
        <f>'2. CAD NCCF'!F1175:L1175</f>
        <v>FI issued ABCP, low or not rated</v>
      </c>
      <c r="G1175" s="881"/>
      <c r="H1175" s="881"/>
      <c r="I1175" s="881"/>
      <c r="J1175" s="881"/>
      <c r="K1175" s="881"/>
      <c r="L1175" s="882"/>
      <c r="M1175" s="400">
        <f>'2. CAD NCCF'!M1175+'3. USD NCCF'!M1175+'4. EUR NCCF'!M1175+'5. GBP NCCF'!M1175+'6. Other(Incld) NCCF'!M1175</f>
        <v>0</v>
      </c>
      <c r="N1175" s="411">
        <f>'2. CAD NCCF'!N1175+'3. USD NCCF'!N1175+'4. EUR NCCF'!N1175+'5. GBP NCCF'!N1175+'6. Other(Incld) NCCF'!N1175</f>
        <v>0</v>
      </c>
      <c r="O1175" s="414">
        <f>'2. CAD NCCF'!O1175+'3. USD NCCF'!O1175+'4. EUR NCCF'!O1175+'5. GBP NCCF'!O1175+'6. Other(Incld) NCCF'!O1175</f>
        <v>0</v>
      </c>
      <c r="P1175" s="414">
        <f>'2. CAD NCCF'!P1175+'3. USD NCCF'!P1175+'4. EUR NCCF'!P1175+'5. GBP NCCF'!P1175+'6. Other(Incld) NCCF'!P1175</f>
        <v>0</v>
      </c>
      <c r="Q1175" s="415">
        <f>'2. CAD NCCF'!Q1175+'3. USD NCCF'!Q1175+'4. EUR NCCF'!Q1175+'5. GBP NCCF'!Q1175+'6. Other(Incld) NCCF'!Q1175</f>
        <v>0</v>
      </c>
      <c r="R1175" s="411">
        <f>'2. CAD NCCF'!R1175+'3. USD NCCF'!R1175+'4. EUR NCCF'!R1175+'5. GBP NCCF'!R1175+'6. Other(Incld) NCCF'!R1175</f>
        <v>0</v>
      </c>
      <c r="S1175" s="413">
        <f>'2. CAD NCCF'!S1175+'3. USD NCCF'!S1175+'4. EUR NCCF'!S1175+'5. GBP NCCF'!S1175+'6. Other(Incld) NCCF'!S1175</f>
        <v>0</v>
      </c>
      <c r="T1175" s="413">
        <f>'2. CAD NCCF'!T1175+'3. USD NCCF'!T1175+'4. EUR NCCF'!T1175+'5. GBP NCCF'!T1175+'6. Other(Incld) NCCF'!T1175</f>
        <v>0</v>
      </c>
      <c r="U1175" s="413">
        <f>'2. CAD NCCF'!U1175+'3. USD NCCF'!U1175+'4. EUR NCCF'!U1175+'5. GBP NCCF'!U1175+'6. Other(Incld) NCCF'!U1175</f>
        <v>0</v>
      </c>
      <c r="V1175" s="413">
        <f>'2. CAD NCCF'!V1175+'3. USD NCCF'!V1175+'4. EUR NCCF'!V1175+'5. GBP NCCF'!V1175+'6. Other(Incld) NCCF'!V1175</f>
        <v>0</v>
      </c>
      <c r="W1175" s="413">
        <f>'2. CAD NCCF'!W1175+'3. USD NCCF'!W1175+'4. EUR NCCF'!W1175+'5. GBP NCCF'!W1175+'6. Other(Incld) NCCF'!W1175</f>
        <v>0</v>
      </c>
      <c r="X1175" s="414">
        <f>'2. CAD NCCF'!X1175+'3. USD NCCF'!X1175+'4. EUR NCCF'!X1175+'5. GBP NCCF'!X1175+'6. Other(Incld) NCCF'!X1175</f>
        <v>0</v>
      </c>
      <c r="Y1175" s="413">
        <f>'2. CAD NCCF'!Y1175+'3. USD NCCF'!Y1175+'4. EUR NCCF'!Y1175+'5. GBP NCCF'!Y1175+'6. Other(Incld) NCCF'!Y1175</f>
        <v>0</v>
      </c>
      <c r="Z1175" s="413">
        <f>'2. CAD NCCF'!Z1175+'3. USD NCCF'!Z1175+'4. EUR NCCF'!Z1175+'5. GBP NCCF'!Z1175+'6. Other(Incld) NCCF'!Z1175</f>
        <v>0</v>
      </c>
      <c r="AA1175" s="413">
        <f>'2. CAD NCCF'!AA1175+'3. USD NCCF'!AA1175+'4. EUR NCCF'!AA1175+'5. GBP NCCF'!AA1175+'6. Other(Incld) NCCF'!AA1175</f>
        <v>0</v>
      </c>
      <c r="AB1175" s="413">
        <f>'2. CAD NCCF'!AB1175+'3. USD NCCF'!AB1175+'4. EUR NCCF'!AB1175+'5. GBP NCCF'!AB1175+'6. Other(Incld) NCCF'!AB1175</f>
        <v>0</v>
      </c>
      <c r="AC1175" s="400">
        <f>'2. CAD NCCF'!AC1175+'3. USD NCCF'!AC1175+'4. EUR NCCF'!AC1175+'5. GBP NCCF'!AC1175+'6. Other(Incld) NCCF'!AC1175</f>
        <v>0</v>
      </c>
      <c r="AD1175" s="857"/>
      <c r="AE1175" s="858"/>
      <c r="AF1175" s="859"/>
    </row>
    <row r="1176" spans="1:32" ht="15" outlineLevel="1" x14ac:dyDescent="0.2">
      <c r="A1176" s="222">
        <v>183</v>
      </c>
      <c r="B1176" s="499"/>
      <c r="C1176" s="244"/>
      <c r="D1176" s="868" t="str">
        <f>'2. CAD NCCF'!D1176:L1176</f>
        <v>Equities</v>
      </c>
      <c r="E1176" s="869"/>
      <c r="F1176" s="869"/>
      <c r="G1176" s="869"/>
      <c r="H1176" s="869"/>
      <c r="I1176" s="869"/>
      <c r="J1176" s="869"/>
      <c r="K1176" s="869"/>
      <c r="L1176" s="869"/>
      <c r="M1176" s="399">
        <f>SUBTOTAL(9,M1177:M1179)</f>
        <v>0</v>
      </c>
      <c r="N1176" s="402">
        <f t="shared" ref="N1176:AC1176" si="1463">SUBTOTAL(9,N1177:N1179)</f>
        <v>0</v>
      </c>
      <c r="O1176" s="406">
        <f t="shared" si="1463"/>
        <v>0</v>
      </c>
      <c r="P1176" s="405">
        <f t="shared" si="1463"/>
        <v>0</v>
      </c>
      <c r="Q1176" s="407">
        <f t="shared" si="1463"/>
        <v>0</v>
      </c>
      <c r="R1176" s="402">
        <f t="shared" si="1463"/>
        <v>0</v>
      </c>
      <c r="S1176" s="406">
        <f t="shared" si="1463"/>
        <v>0</v>
      </c>
      <c r="T1176" s="405">
        <f t="shared" si="1463"/>
        <v>0</v>
      </c>
      <c r="U1176" s="405">
        <f t="shared" si="1463"/>
        <v>0</v>
      </c>
      <c r="V1176" s="405">
        <f t="shared" si="1463"/>
        <v>0</v>
      </c>
      <c r="W1176" s="405">
        <f t="shared" si="1463"/>
        <v>0</v>
      </c>
      <c r="X1176" s="405">
        <f t="shared" si="1463"/>
        <v>0</v>
      </c>
      <c r="Y1176" s="405">
        <f t="shared" si="1463"/>
        <v>0</v>
      </c>
      <c r="Z1176" s="405">
        <f t="shared" si="1463"/>
        <v>0</v>
      </c>
      <c r="AA1176" s="405">
        <f t="shared" si="1463"/>
        <v>0</v>
      </c>
      <c r="AB1176" s="403">
        <f t="shared" si="1463"/>
        <v>0</v>
      </c>
      <c r="AC1176" s="407">
        <f t="shared" si="1463"/>
        <v>0</v>
      </c>
      <c r="AD1176" s="936"/>
      <c r="AE1176" s="936"/>
      <c r="AF1176" s="937"/>
    </row>
    <row r="1177" spans="1:32" ht="15" customHeight="1" outlineLevel="1" x14ac:dyDescent="0.2">
      <c r="A1177" s="222">
        <v>184</v>
      </c>
      <c r="B1177" s="499"/>
      <c r="C1177" s="244"/>
      <c r="D1177" s="467"/>
      <c r="E1177" s="467"/>
      <c r="F1177" s="880" t="str">
        <f>'2. CAD NCCF'!F1177:L1177</f>
        <v>Eligible non-financial common equity shares</v>
      </c>
      <c r="G1177" s="881"/>
      <c r="H1177" s="881"/>
      <c r="I1177" s="881"/>
      <c r="J1177" s="881"/>
      <c r="K1177" s="881"/>
      <c r="L1177" s="882"/>
      <c r="M1177" s="400">
        <f>'2. CAD NCCF'!M1177+'3. USD NCCF'!M1177+'4. EUR NCCF'!M1177+'5. GBP NCCF'!M1177+'6. Other(Incld) NCCF'!M1177</f>
        <v>0</v>
      </c>
      <c r="N1177" s="411">
        <f>'2. CAD NCCF'!N1177+'3. USD NCCF'!N1177+'4. EUR NCCF'!N1177+'5. GBP NCCF'!N1177+'6. Other(Incld) NCCF'!N1177</f>
        <v>0</v>
      </c>
      <c r="O1177" s="414">
        <f>'2. CAD NCCF'!O1177+'3. USD NCCF'!O1177+'4. EUR NCCF'!O1177+'5. GBP NCCF'!O1177+'6. Other(Incld) NCCF'!O1177</f>
        <v>0</v>
      </c>
      <c r="P1177" s="414">
        <f>'2. CAD NCCF'!P1177+'3. USD NCCF'!P1177+'4. EUR NCCF'!P1177+'5. GBP NCCF'!P1177+'6. Other(Incld) NCCF'!P1177</f>
        <v>0</v>
      </c>
      <c r="Q1177" s="415">
        <f>'2. CAD NCCF'!Q1177+'3. USD NCCF'!Q1177+'4. EUR NCCF'!Q1177+'5. GBP NCCF'!Q1177+'6. Other(Incld) NCCF'!Q1177</f>
        <v>0</v>
      </c>
      <c r="R1177" s="411">
        <f>'2. CAD NCCF'!R1177+'3. USD NCCF'!R1177+'4. EUR NCCF'!R1177+'5. GBP NCCF'!R1177+'6. Other(Incld) NCCF'!R1177</f>
        <v>0</v>
      </c>
      <c r="S1177" s="413">
        <f>'2. CAD NCCF'!S1177+'3. USD NCCF'!S1177+'4. EUR NCCF'!S1177+'5. GBP NCCF'!S1177+'6. Other(Incld) NCCF'!S1177</f>
        <v>0</v>
      </c>
      <c r="T1177" s="413">
        <f>'2. CAD NCCF'!T1177+'3. USD NCCF'!T1177+'4. EUR NCCF'!T1177+'5. GBP NCCF'!T1177+'6. Other(Incld) NCCF'!T1177</f>
        <v>0</v>
      </c>
      <c r="U1177" s="413">
        <f>'2. CAD NCCF'!U1177+'3. USD NCCF'!U1177+'4. EUR NCCF'!U1177+'5. GBP NCCF'!U1177+'6. Other(Incld) NCCF'!U1177</f>
        <v>0</v>
      </c>
      <c r="V1177" s="413">
        <f>'2. CAD NCCF'!V1177+'3. USD NCCF'!V1177+'4. EUR NCCF'!V1177+'5. GBP NCCF'!V1177+'6. Other(Incld) NCCF'!V1177</f>
        <v>0</v>
      </c>
      <c r="W1177" s="413">
        <f>'2. CAD NCCF'!W1177+'3. USD NCCF'!W1177+'4. EUR NCCF'!W1177+'5. GBP NCCF'!W1177+'6. Other(Incld) NCCF'!W1177</f>
        <v>0</v>
      </c>
      <c r="X1177" s="414">
        <f>'2. CAD NCCF'!X1177+'3. USD NCCF'!X1177+'4. EUR NCCF'!X1177+'5. GBP NCCF'!X1177+'6. Other(Incld) NCCF'!X1177</f>
        <v>0</v>
      </c>
      <c r="Y1177" s="413">
        <f>'2. CAD NCCF'!Y1177+'3. USD NCCF'!Y1177+'4. EUR NCCF'!Y1177+'5. GBP NCCF'!Y1177+'6. Other(Incld) NCCF'!Y1177</f>
        <v>0</v>
      </c>
      <c r="Z1177" s="413">
        <f>'2. CAD NCCF'!Z1177+'3. USD NCCF'!Z1177+'4. EUR NCCF'!Z1177+'5. GBP NCCF'!Z1177+'6. Other(Incld) NCCF'!Z1177</f>
        <v>0</v>
      </c>
      <c r="AA1177" s="413">
        <f>'2. CAD NCCF'!AA1177+'3. USD NCCF'!AA1177+'4. EUR NCCF'!AA1177+'5. GBP NCCF'!AA1177+'6. Other(Incld) NCCF'!AA1177</f>
        <v>0</v>
      </c>
      <c r="AB1177" s="413">
        <f>'2. CAD NCCF'!AB1177+'3. USD NCCF'!AB1177+'4. EUR NCCF'!AB1177+'5. GBP NCCF'!AB1177+'6. Other(Incld) NCCF'!AB1177</f>
        <v>0</v>
      </c>
      <c r="AC1177" s="400">
        <f>'2. CAD NCCF'!AC1177+'3. USD NCCF'!AC1177+'4. EUR NCCF'!AC1177+'5. GBP NCCF'!AC1177+'6. Other(Incld) NCCF'!AC1177</f>
        <v>0</v>
      </c>
      <c r="AD1177" s="851"/>
      <c r="AE1177" s="852"/>
      <c r="AF1177" s="853"/>
    </row>
    <row r="1178" spans="1:32" ht="15" customHeight="1" outlineLevel="1" x14ac:dyDescent="0.2">
      <c r="A1178" s="222">
        <v>185</v>
      </c>
      <c r="B1178" s="499"/>
      <c r="C1178" s="244"/>
      <c r="D1178" s="467"/>
      <c r="E1178" s="467"/>
      <c r="F1178" s="880" t="str">
        <f>'2. CAD NCCF'!F1178:L1178</f>
        <v>Eligible financial common equity</v>
      </c>
      <c r="G1178" s="881"/>
      <c r="H1178" s="881"/>
      <c r="I1178" s="881"/>
      <c r="J1178" s="881"/>
      <c r="K1178" s="881"/>
      <c r="L1178" s="882"/>
      <c r="M1178" s="400">
        <f>'2. CAD NCCF'!M1178+'3. USD NCCF'!M1178+'4. EUR NCCF'!M1178+'5. GBP NCCF'!M1178+'6. Other(Incld) NCCF'!M1178</f>
        <v>0</v>
      </c>
      <c r="N1178" s="411">
        <f>'2. CAD NCCF'!N1178+'3. USD NCCF'!N1178+'4. EUR NCCF'!N1178+'5. GBP NCCF'!N1178+'6. Other(Incld) NCCF'!N1178</f>
        <v>0</v>
      </c>
      <c r="O1178" s="414">
        <f>'2. CAD NCCF'!O1178+'3. USD NCCF'!O1178+'4. EUR NCCF'!O1178+'5. GBP NCCF'!O1178+'6. Other(Incld) NCCF'!O1178</f>
        <v>0</v>
      </c>
      <c r="P1178" s="414">
        <f>'2. CAD NCCF'!P1178+'3. USD NCCF'!P1178+'4. EUR NCCF'!P1178+'5. GBP NCCF'!P1178+'6. Other(Incld) NCCF'!P1178</f>
        <v>0</v>
      </c>
      <c r="Q1178" s="415">
        <f>'2. CAD NCCF'!Q1178+'3. USD NCCF'!Q1178+'4. EUR NCCF'!Q1178+'5. GBP NCCF'!Q1178+'6. Other(Incld) NCCF'!Q1178</f>
        <v>0</v>
      </c>
      <c r="R1178" s="411">
        <f>'2. CAD NCCF'!R1178+'3. USD NCCF'!R1178+'4. EUR NCCF'!R1178+'5. GBP NCCF'!R1178+'6. Other(Incld) NCCF'!R1178</f>
        <v>0</v>
      </c>
      <c r="S1178" s="413">
        <f>'2. CAD NCCF'!S1178+'3. USD NCCF'!S1178+'4. EUR NCCF'!S1178+'5. GBP NCCF'!S1178+'6. Other(Incld) NCCF'!S1178</f>
        <v>0</v>
      </c>
      <c r="T1178" s="413">
        <f>'2. CAD NCCF'!T1178+'3. USD NCCF'!T1178+'4. EUR NCCF'!T1178+'5. GBP NCCF'!T1178+'6. Other(Incld) NCCF'!T1178</f>
        <v>0</v>
      </c>
      <c r="U1178" s="413">
        <f>'2. CAD NCCF'!U1178+'3. USD NCCF'!U1178+'4. EUR NCCF'!U1178+'5. GBP NCCF'!U1178+'6. Other(Incld) NCCF'!U1178</f>
        <v>0</v>
      </c>
      <c r="V1178" s="413">
        <f>'2. CAD NCCF'!V1178+'3. USD NCCF'!V1178+'4. EUR NCCF'!V1178+'5. GBP NCCF'!V1178+'6. Other(Incld) NCCF'!V1178</f>
        <v>0</v>
      </c>
      <c r="W1178" s="413">
        <f>'2. CAD NCCF'!W1178+'3. USD NCCF'!W1178+'4. EUR NCCF'!W1178+'5. GBP NCCF'!W1178+'6. Other(Incld) NCCF'!W1178</f>
        <v>0</v>
      </c>
      <c r="X1178" s="414">
        <f>'2. CAD NCCF'!X1178+'3. USD NCCF'!X1178+'4. EUR NCCF'!X1178+'5. GBP NCCF'!X1178+'6. Other(Incld) NCCF'!X1178</f>
        <v>0</v>
      </c>
      <c r="Y1178" s="413">
        <f>'2. CAD NCCF'!Y1178+'3. USD NCCF'!Y1178+'4. EUR NCCF'!Y1178+'5. GBP NCCF'!Y1178+'6. Other(Incld) NCCF'!Y1178</f>
        <v>0</v>
      </c>
      <c r="Z1178" s="413">
        <f>'2. CAD NCCF'!Z1178+'3. USD NCCF'!Z1178+'4. EUR NCCF'!Z1178+'5. GBP NCCF'!Z1178+'6. Other(Incld) NCCF'!Z1178</f>
        <v>0</v>
      </c>
      <c r="AA1178" s="413">
        <f>'2. CAD NCCF'!AA1178+'3. USD NCCF'!AA1178+'4. EUR NCCF'!AA1178+'5. GBP NCCF'!AA1178+'6. Other(Incld) NCCF'!AA1178</f>
        <v>0</v>
      </c>
      <c r="AB1178" s="413">
        <f>'2. CAD NCCF'!AB1178+'3. USD NCCF'!AB1178+'4. EUR NCCF'!AB1178+'5. GBP NCCF'!AB1178+'6. Other(Incld) NCCF'!AB1178</f>
        <v>0</v>
      </c>
      <c r="AC1178" s="400">
        <f>'2. CAD NCCF'!AC1178+'3. USD NCCF'!AC1178+'4. EUR NCCF'!AC1178+'5. GBP NCCF'!AC1178+'6. Other(Incld) NCCF'!AC1178</f>
        <v>0</v>
      </c>
      <c r="AD1178" s="854"/>
      <c r="AE1178" s="855"/>
      <c r="AF1178" s="856"/>
    </row>
    <row r="1179" spans="1:32" ht="15" customHeight="1" outlineLevel="1" x14ac:dyDescent="0.2">
      <c r="A1179" s="222">
        <v>186</v>
      </c>
      <c r="B1179" s="499"/>
      <c r="C1179" s="244"/>
      <c r="D1179" s="467"/>
      <c r="E1179" s="467"/>
      <c r="F1179" s="880" t="str">
        <f>'2. CAD NCCF'!F1179:L1179</f>
        <v>Other equities</v>
      </c>
      <c r="G1179" s="881"/>
      <c r="H1179" s="881"/>
      <c r="I1179" s="881"/>
      <c r="J1179" s="881"/>
      <c r="K1179" s="881"/>
      <c r="L1179" s="882"/>
      <c r="M1179" s="400">
        <f>'2. CAD NCCF'!M1179+'3. USD NCCF'!M1179+'4. EUR NCCF'!M1179+'5. GBP NCCF'!M1179+'6. Other(Incld) NCCF'!M1179</f>
        <v>0</v>
      </c>
      <c r="N1179" s="411">
        <f>'2. CAD NCCF'!N1179+'3. USD NCCF'!N1179+'4. EUR NCCF'!N1179+'5. GBP NCCF'!N1179+'6. Other(Incld) NCCF'!N1179</f>
        <v>0</v>
      </c>
      <c r="O1179" s="414">
        <f>'2. CAD NCCF'!O1179+'3. USD NCCF'!O1179+'4. EUR NCCF'!O1179+'5. GBP NCCF'!O1179+'6. Other(Incld) NCCF'!O1179</f>
        <v>0</v>
      </c>
      <c r="P1179" s="414">
        <f>'2. CAD NCCF'!P1179+'3. USD NCCF'!P1179+'4. EUR NCCF'!P1179+'5. GBP NCCF'!P1179+'6. Other(Incld) NCCF'!P1179</f>
        <v>0</v>
      </c>
      <c r="Q1179" s="415">
        <f>'2. CAD NCCF'!Q1179+'3. USD NCCF'!Q1179+'4. EUR NCCF'!Q1179+'5. GBP NCCF'!Q1179+'6. Other(Incld) NCCF'!Q1179</f>
        <v>0</v>
      </c>
      <c r="R1179" s="411">
        <f>'2. CAD NCCF'!R1179+'3. USD NCCF'!R1179+'4. EUR NCCF'!R1179+'5. GBP NCCF'!R1179+'6. Other(Incld) NCCF'!R1179</f>
        <v>0</v>
      </c>
      <c r="S1179" s="413">
        <f>'2. CAD NCCF'!S1179+'3. USD NCCF'!S1179+'4. EUR NCCF'!S1179+'5. GBP NCCF'!S1179+'6. Other(Incld) NCCF'!S1179</f>
        <v>0</v>
      </c>
      <c r="T1179" s="413">
        <f>'2. CAD NCCF'!T1179+'3. USD NCCF'!T1179+'4. EUR NCCF'!T1179+'5. GBP NCCF'!T1179+'6. Other(Incld) NCCF'!T1179</f>
        <v>0</v>
      </c>
      <c r="U1179" s="413">
        <f>'2. CAD NCCF'!U1179+'3. USD NCCF'!U1179+'4. EUR NCCF'!U1179+'5. GBP NCCF'!U1179+'6. Other(Incld) NCCF'!U1179</f>
        <v>0</v>
      </c>
      <c r="V1179" s="413">
        <f>'2. CAD NCCF'!V1179+'3. USD NCCF'!V1179+'4. EUR NCCF'!V1179+'5. GBP NCCF'!V1179+'6. Other(Incld) NCCF'!V1179</f>
        <v>0</v>
      </c>
      <c r="W1179" s="413">
        <f>'2. CAD NCCF'!W1179+'3. USD NCCF'!W1179+'4. EUR NCCF'!W1179+'5. GBP NCCF'!W1179+'6. Other(Incld) NCCF'!W1179</f>
        <v>0</v>
      </c>
      <c r="X1179" s="414">
        <f>'2. CAD NCCF'!X1179+'3. USD NCCF'!X1179+'4. EUR NCCF'!X1179+'5. GBP NCCF'!X1179+'6. Other(Incld) NCCF'!X1179</f>
        <v>0</v>
      </c>
      <c r="Y1179" s="413">
        <f>'2. CAD NCCF'!Y1179+'3. USD NCCF'!Y1179+'4. EUR NCCF'!Y1179+'5. GBP NCCF'!Y1179+'6. Other(Incld) NCCF'!Y1179</f>
        <v>0</v>
      </c>
      <c r="Z1179" s="413">
        <f>'2. CAD NCCF'!Z1179+'3. USD NCCF'!Z1179+'4. EUR NCCF'!Z1179+'5. GBP NCCF'!Z1179+'6. Other(Incld) NCCF'!Z1179</f>
        <v>0</v>
      </c>
      <c r="AA1179" s="413">
        <f>'2. CAD NCCF'!AA1179+'3. USD NCCF'!AA1179+'4. EUR NCCF'!AA1179+'5. GBP NCCF'!AA1179+'6. Other(Incld) NCCF'!AA1179</f>
        <v>0</v>
      </c>
      <c r="AB1179" s="413">
        <f>'2. CAD NCCF'!AB1179+'3. USD NCCF'!AB1179+'4. EUR NCCF'!AB1179+'5. GBP NCCF'!AB1179+'6. Other(Incld) NCCF'!AB1179</f>
        <v>0</v>
      </c>
      <c r="AC1179" s="400">
        <f>'2. CAD NCCF'!AC1179+'3. USD NCCF'!AC1179+'4. EUR NCCF'!AC1179+'5. GBP NCCF'!AC1179+'6. Other(Incld) NCCF'!AC1179</f>
        <v>0</v>
      </c>
      <c r="AD1179" s="857"/>
      <c r="AE1179" s="858"/>
      <c r="AF1179" s="859"/>
    </row>
    <row r="1180" spans="1:32" ht="15" outlineLevel="1" x14ac:dyDescent="0.2">
      <c r="A1180" s="222">
        <v>187</v>
      </c>
      <c r="B1180" s="499"/>
      <c r="C1180" s="244"/>
      <c r="D1180" s="868" t="str">
        <f>'2. CAD NCCF'!D1180:L1180</f>
        <v>FI's own securities - Not eliminated</v>
      </c>
      <c r="E1180" s="869"/>
      <c r="F1180" s="869"/>
      <c r="G1180" s="869"/>
      <c r="H1180" s="869"/>
      <c r="I1180" s="869"/>
      <c r="J1180" s="869"/>
      <c r="K1180" s="869"/>
      <c r="L1180" s="869"/>
      <c r="M1180" s="399">
        <f>SUBTOTAL(9,M1181:M1182)</f>
        <v>0</v>
      </c>
      <c r="N1180" s="402">
        <f t="shared" ref="N1180:AC1180" si="1464">SUBTOTAL(9,N1181:N1182)</f>
        <v>0</v>
      </c>
      <c r="O1180" s="406">
        <f t="shared" si="1464"/>
        <v>0</v>
      </c>
      <c r="P1180" s="405">
        <f t="shared" si="1464"/>
        <v>0</v>
      </c>
      <c r="Q1180" s="407">
        <f t="shared" si="1464"/>
        <v>0</v>
      </c>
      <c r="R1180" s="402">
        <f t="shared" si="1464"/>
        <v>0</v>
      </c>
      <c r="S1180" s="406">
        <f t="shared" si="1464"/>
        <v>0</v>
      </c>
      <c r="T1180" s="405">
        <f t="shared" si="1464"/>
        <v>0</v>
      </c>
      <c r="U1180" s="405">
        <f t="shared" si="1464"/>
        <v>0</v>
      </c>
      <c r="V1180" s="405">
        <f t="shared" si="1464"/>
        <v>0</v>
      </c>
      <c r="W1180" s="405">
        <f t="shared" si="1464"/>
        <v>0</v>
      </c>
      <c r="X1180" s="405">
        <f t="shared" si="1464"/>
        <v>0</v>
      </c>
      <c r="Y1180" s="405">
        <f t="shared" si="1464"/>
        <v>0</v>
      </c>
      <c r="Z1180" s="405">
        <f t="shared" si="1464"/>
        <v>0</v>
      </c>
      <c r="AA1180" s="405">
        <f t="shared" si="1464"/>
        <v>0</v>
      </c>
      <c r="AB1180" s="403">
        <f t="shared" si="1464"/>
        <v>0</v>
      </c>
      <c r="AC1180" s="407">
        <f t="shared" si="1464"/>
        <v>0</v>
      </c>
      <c r="AD1180" s="936"/>
      <c r="AE1180" s="936"/>
      <c r="AF1180" s="937"/>
    </row>
    <row r="1181" spans="1:32" ht="15" outlineLevel="1" x14ac:dyDescent="0.2">
      <c r="A1181" s="222">
        <v>188</v>
      </c>
      <c r="B1181" s="499"/>
      <c r="C1181" s="244"/>
      <c r="D1181" s="467"/>
      <c r="E1181" s="467"/>
      <c r="F1181" s="1045" t="str">
        <f>'2. CAD NCCF'!F1181:L1181</f>
        <v>FI's own debt not eliminated</v>
      </c>
      <c r="G1181" s="1046"/>
      <c r="H1181" s="1046"/>
      <c r="I1181" s="1046"/>
      <c r="J1181" s="1046"/>
      <c r="K1181" s="1046"/>
      <c r="L1181" s="1047"/>
      <c r="M1181" s="400">
        <f>'2. CAD NCCF'!M1181+'3. USD NCCF'!M1181+'4. EUR NCCF'!M1181+'5. GBP NCCF'!M1181+'6. Other(Incld) NCCF'!M1181</f>
        <v>0</v>
      </c>
      <c r="N1181" s="411">
        <f>'2. CAD NCCF'!N1181+'3. USD NCCF'!N1181+'4. EUR NCCF'!N1181+'5. GBP NCCF'!N1181+'6. Other(Incld) NCCF'!N1181</f>
        <v>0</v>
      </c>
      <c r="O1181" s="414">
        <f>'2. CAD NCCF'!O1181+'3. USD NCCF'!O1181+'4. EUR NCCF'!O1181+'5. GBP NCCF'!O1181+'6. Other(Incld) NCCF'!O1181</f>
        <v>0</v>
      </c>
      <c r="P1181" s="414">
        <f>'2. CAD NCCF'!P1181+'3. USD NCCF'!P1181+'4. EUR NCCF'!P1181+'5. GBP NCCF'!P1181+'6. Other(Incld) NCCF'!P1181</f>
        <v>0</v>
      </c>
      <c r="Q1181" s="415">
        <f>'2. CAD NCCF'!Q1181+'3. USD NCCF'!Q1181+'4. EUR NCCF'!Q1181+'5. GBP NCCF'!Q1181+'6. Other(Incld) NCCF'!Q1181</f>
        <v>0</v>
      </c>
      <c r="R1181" s="411">
        <f>'2. CAD NCCF'!R1181+'3. USD NCCF'!R1181+'4. EUR NCCF'!R1181+'5. GBP NCCF'!R1181+'6. Other(Incld) NCCF'!R1181</f>
        <v>0</v>
      </c>
      <c r="S1181" s="413">
        <f>'2. CAD NCCF'!S1181+'3. USD NCCF'!S1181+'4. EUR NCCF'!S1181+'5. GBP NCCF'!S1181+'6. Other(Incld) NCCF'!S1181</f>
        <v>0</v>
      </c>
      <c r="T1181" s="413">
        <f>'2. CAD NCCF'!T1181+'3. USD NCCF'!T1181+'4. EUR NCCF'!T1181+'5. GBP NCCF'!T1181+'6. Other(Incld) NCCF'!T1181</f>
        <v>0</v>
      </c>
      <c r="U1181" s="413">
        <f>'2. CAD NCCF'!U1181+'3. USD NCCF'!U1181+'4. EUR NCCF'!U1181+'5. GBP NCCF'!U1181+'6. Other(Incld) NCCF'!U1181</f>
        <v>0</v>
      </c>
      <c r="V1181" s="413">
        <f>'2. CAD NCCF'!V1181+'3. USD NCCF'!V1181+'4. EUR NCCF'!V1181+'5. GBP NCCF'!V1181+'6. Other(Incld) NCCF'!V1181</f>
        <v>0</v>
      </c>
      <c r="W1181" s="413">
        <f>'2. CAD NCCF'!W1181+'3. USD NCCF'!W1181+'4. EUR NCCF'!W1181+'5. GBP NCCF'!W1181+'6. Other(Incld) NCCF'!W1181</f>
        <v>0</v>
      </c>
      <c r="X1181" s="414">
        <f>'2. CAD NCCF'!X1181+'3. USD NCCF'!X1181+'4. EUR NCCF'!X1181+'5. GBP NCCF'!X1181+'6. Other(Incld) NCCF'!X1181</f>
        <v>0</v>
      </c>
      <c r="Y1181" s="413">
        <f>'2. CAD NCCF'!Y1181+'3. USD NCCF'!Y1181+'4. EUR NCCF'!Y1181+'5. GBP NCCF'!Y1181+'6. Other(Incld) NCCF'!Y1181</f>
        <v>0</v>
      </c>
      <c r="Z1181" s="413">
        <f>'2. CAD NCCF'!Z1181+'3. USD NCCF'!Z1181+'4. EUR NCCF'!Z1181+'5. GBP NCCF'!Z1181+'6. Other(Incld) NCCF'!Z1181</f>
        <v>0</v>
      </c>
      <c r="AA1181" s="413">
        <f>'2. CAD NCCF'!AA1181+'3. USD NCCF'!AA1181+'4. EUR NCCF'!AA1181+'5. GBP NCCF'!AA1181+'6. Other(Incld) NCCF'!AA1181</f>
        <v>0</v>
      </c>
      <c r="AB1181" s="413">
        <f>'2. CAD NCCF'!AB1181+'3. USD NCCF'!AB1181+'4. EUR NCCF'!AB1181+'5. GBP NCCF'!AB1181+'6. Other(Incld) NCCF'!AB1181</f>
        <v>0</v>
      </c>
      <c r="AC1181" s="400">
        <f>'2. CAD NCCF'!AC1181+'3. USD NCCF'!AC1181+'4. EUR NCCF'!AC1181+'5. GBP NCCF'!AC1181+'6. Other(Incld) NCCF'!AC1181</f>
        <v>0</v>
      </c>
      <c r="AD1181" s="851"/>
      <c r="AE1181" s="852"/>
      <c r="AF1181" s="853"/>
    </row>
    <row r="1182" spans="1:32" ht="15" customHeight="1" outlineLevel="1" x14ac:dyDescent="0.2">
      <c r="A1182" s="222">
        <v>189</v>
      </c>
      <c r="B1182" s="533"/>
      <c r="C1182" s="504"/>
      <c r="D1182" s="489"/>
      <c r="E1182" s="489"/>
      <c r="F1182" s="1045" t="str">
        <f>'2. CAD NCCF'!F1182:L1182</f>
        <v>FI's own equity not eliminated</v>
      </c>
      <c r="G1182" s="1046"/>
      <c r="H1182" s="1046"/>
      <c r="I1182" s="1046"/>
      <c r="J1182" s="1046"/>
      <c r="K1182" s="1046"/>
      <c r="L1182" s="1047"/>
      <c r="M1182" s="400">
        <f>'2. CAD NCCF'!M1182+'3. USD NCCF'!M1182+'4. EUR NCCF'!M1182+'5. GBP NCCF'!M1182+'6. Other(Incld) NCCF'!M1182</f>
        <v>0</v>
      </c>
      <c r="N1182" s="411">
        <f>'2. CAD NCCF'!N1182+'3. USD NCCF'!N1182+'4. EUR NCCF'!N1182+'5. GBP NCCF'!N1182+'6. Other(Incld) NCCF'!N1182</f>
        <v>0</v>
      </c>
      <c r="O1182" s="414">
        <f>'2. CAD NCCF'!O1182+'3. USD NCCF'!O1182+'4. EUR NCCF'!O1182+'5. GBP NCCF'!O1182+'6. Other(Incld) NCCF'!O1182</f>
        <v>0</v>
      </c>
      <c r="P1182" s="414">
        <f>'2. CAD NCCF'!P1182+'3. USD NCCF'!P1182+'4. EUR NCCF'!P1182+'5. GBP NCCF'!P1182+'6. Other(Incld) NCCF'!P1182</f>
        <v>0</v>
      </c>
      <c r="Q1182" s="415">
        <f>'2. CAD NCCF'!Q1182+'3. USD NCCF'!Q1182+'4. EUR NCCF'!Q1182+'5. GBP NCCF'!Q1182+'6. Other(Incld) NCCF'!Q1182</f>
        <v>0</v>
      </c>
      <c r="R1182" s="411">
        <f>'2. CAD NCCF'!R1182+'3. USD NCCF'!R1182+'4. EUR NCCF'!R1182+'5. GBP NCCF'!R1182+'6. Other(Incld) NCCF'!R1182</f>
        <v>0</v>
      </c>
      <c r="S1182" s="413">
        <f>'2. CAD NCCF'!S1182+'3. USD NCCF'!S1182+'4. EUR NCCF'!S1182+'5. GBP NCCF'!S1182+'6. Other(Incld) NCCF'!S1182</f>
        <v>0</v>
      </c>
      <c r="T1182" s="413">
        <f>'2. CAD NCCF'!T1182+'3. USD NCCF'!T1182+'4. EUR NCCF'!T1182+'5. GBP NCCF'!T1182+'6. Other(Incld) NCCF'!T1182</f>
        <v>0</v>
      </c>
      <c r="U1182" s="413">
        <f>'2. CAD NCCF'!U1182+'3. USD NCCF'!U1182+'4. EUR NCCF'!U1182+'5. GBP NCCF'!U1182+'6. Other(Incld) NCCF'!U1182</f>
        <v>0</v>
      </c>
      <c r="V1182" s="413">
        <f>'2. CAD NCCF'!V1182+'3. USD NCCF'!V1182+'4. EUR NCCF'!V1182+'5. GBP NCCF'!V1182+'6. Other(Incld) NCCF'!V1182</f>
        <v>0</v>
      </c>
      <c r="W1182" s="413">
        <f>'2. CAD NCCF'!W1182+'3. USD NCCF'!W1182+'4. EUR NCCF'!W1182+'5. GBP NCCF'!W1182+'6. Other(Incld) NCCF'!W1182</f>
        <v>0</v>
      </c>
      <c r="X1182" s="414">
        <f>'2. CAD NCCF'!X1182+'3. USD NCCF'!X1182+'4. EUR NCCF'!X1182+'5. GBP NCCF'!X1182+'6. Other(Incld) NCCF'!X1182</f>
        <v>0</v>
      </c>
      <c r="Y1182" s="413">
        <f>'2. CAD NCCF'!Y1182+'3. USD NCCF'!Y1182+'4. EUR NCCF'!Y1182+'5. GBP NCCF'!Y1182+'6. Other(Incld) NCCF'!Y1182</f>
        <v>0</v>
      </c>
      <c r="Z1182" s="413">
        <f>'2. CAD NCCF'!Z1182+'3. USD NCCF'!Z1182+'4. EUR NCCF'!Z1182+'5. GBP NCCF'!Z1182+'6. Other(Incld) NCCF'!Z1182</f>
        <v>0</v>
      </c>
      <c r="AA1182" s="413">
        <f>'2. CAD NCCF'!AA1182+'3. USD NCCF'!AA1182+'4. EUR NCCF'!AA1182+'5. GBP NCCF'!AA1182+'6. Other(Incld) NCCF'!AA1182</f>
        <v>0</v>
      </c>
      <c r="AB1182" s="413">
        <f>'2. CAD NCCF'!AB1182+'3. USD NCCF'!AB1182+'4. EUR NCCF'!AB1182+'5. GBP NCCF'!AB1182+'6. Other(Incld) NCCF'!AB1182</f>
        <v>0</v>
      </c>
      <c r="AC1182" s="400">
        <f>'2. CAD NCCF'!AC1182+'3. USD NCCF'!AC1182+'4. EUR NCCF'!AC1182+'5. GBP NCCF'!AC1182+'6. Other(Incld) NCCF'!AC1182</f>
        <v>0</v>
      </c>
      <c r="AD1182" s="857"/>
      <c r="AE1182" s="858"/>
      <c r="AF1182" s="859"/>
    </row>
    <row r="1183" spans="1:32" ht="15" customHeight="1" outlineLevel="1" x14ac:dyDescent="0.2">
      <c r="A1183" s="222">
        <v>326</v>
      </c>
      <c r="B1183" s="721"/>
      <c r="C1183" s="871" t="str">
        <f>'2. CAD NCCF'!C1183:AF1183</f>
        <v>Securities sold short</v>
      </c>
      <c r="D1183" s="872"/>
      <c r="E1183" s="872"/>
      <c r="F1183" s="872"/>
      <c r="G1183" s="872"/>
      <c r="H1183" s="872"/>
      <c r="I1183" s="872"/>
      <c r="J1183" s="872"/>
      <c r="K1183" s="872"/>
      <c r="L1183" s="872"/>
      <c r="M1183" s="872"/>
      <c r="N1183" s="872"/>
      <c r="O1183" s="872"/>
      <c r="P1183" s="872"/>
      <c r="Q1183" s="872"/>
      <c r="R1183" s="872"/>
      <c r="S1183" s="872"/>
      <c r="T1183" s="872"/>
      <c r="U1183" s="872"/>
      <c r="V1183" s="872"/>
      <c r="W1183" s="872"/>
      <c r="X1183" s="872"/>
      <c r="Y1183" s="872"/>
      <c r="Z1183" s="872"/>
      <c r="AA1183" s="872"/>
      <c r="AB1183" s="872"/>
      <c r="AC1183" s="872"/>
      <c r="AD1183" s="872"/>
      <c r="AE1183" s="872"/>
      <c r="AF1183" s="873"/>
    </row>
    <row r="1184" spans="1:32" ht="15" outlineLevel="1" x14ac:dyDescent="0.2">
      <c r="A1184" s="222">
        <v>232</v>
      </c>
      <c r="B1184" s="499"/>
      <c r="C1184" s="244"/>
      <c r="D1184" s="874" t="str">
        <f>'2. CAD NCCF'!D1184:AF1184</f>
        <v>Government securities (GS)</v>
      </c>
      <c r="E1184" s="875"/>
      <c r="F1184" s="875"/>
      <c r="G1184" s="875"/>
      <c r="H1184" s="875"/>
      <c r="I1184" s="875"/>
      <c r="J1184" s="875"/>
      <c r="K1184" s="875"/>
      <c r="L1184" s="875"/>
      <c r="M1184" s="875"/>
      <c r="N1184" s="875"/>
      <c r="O1184" s="875"/>
      <c r="P1184" s="875"/>
      <c r="Q1184" s="875"/>
      <c r="R1184" s="875"/>
      <c r="S1184" s="875"/>
      <c r="T1184" s="875"/>
      <c r="U1184" s="875"/>
      <c r="V1184" s="875"/>
      <c r="W1184" s="875"/>
      <c r="X1184" s="875"/>
      <c r="Y1184" s="875"/>
      <c r="Z1184" s="875"/>
      <c r="AA1184" s="875"/>
      <c r="AB1184" s="875"/>
      <c r="AC1184" s="875"/>
      <c r="AD1184" s="875"/>
      <c r="AE1184" s="875"/>
      <c r="AF1184" s="876"/>
    </row>
    <row r="1185" spans="1:32" ht="15" outlineLevel="1" x14ac:dyDescent="0.2">
      <c r="A1185" s="222">
        <v>233</v>
      </c>
      <c r="B1185" s="533"/>
      <c r="C1185" s="244"/>
      <c r="D1185" s="538"/>
      <c r="E1185" s="933" t="str">
        <f>'2. CAD NCCF'!E1185:L1185</f>
        <v>High rated GS</v>
      </c>
      <c r="F1185" s="934"/>
      <c r="G1185" s="934"/>
      <c r="H1185" s="934"/>
      <c r="I1185" s="934"/>
      <c r="J1185" s="934"/>
      <c r="K1185" s="934"/>
      <c r="L1185" s="935"/>
      <c r="M1185" s="399">
        <f>SUBTOTAL(9,M1186:M1189)</f>
        <v>0</v>
      </c>
      <c r="N1185" s="402">
        <f t="shared" ref="N1185:AC1185" si="1465">SUBTOTAL(9,N1186:N1189)</f>
        <v>0</v>
      </c>
      <c r="O1185" s="1009"/>
      <c r="P1185" s="1084"/>
      <c r="Q1185" s="1084"/>
      <c r="R1185" s="1084"/>
      <c r="S1185" s="1084"/>
      <c r="T1185" s="1084"/>
      <c r="U1185" s="1084"/>
      <c r="V1185" s="1084"/>
      <c r="W1185" s="1084"/>
      <c r="X1185" s="1084"/>
      <c r="Y1185" s="1084"/>
      <c r="Z1185" s="1084"/>
      <c r="AA1185" s="1084"/>
      <c r="AB1185" s="1085"/>
      <c r="AC1185" s="399">
        <f t="shared" si="1465"/>
        <v>0</v>
      </c>
      <c r="AD1185" s="851"/>
      <c r="AE1185" s="861"/>
      <c r="AF1185" s="908"/>
    </row>
    <row r="1186" spans="1:32" ht="15" outlineLevel="1" x14ac:dyDescent="0.2">
      <c r="A1186" s="222">
        <v>234</v>
      </c>
      <c r="B1186" s="533"/>
      <c r="C1186" s="244"/>
      <c r="D1186" s="538"/>
      <c r="E1186" s="547"/>
      <c r="F1186" s="880" t="str">
        <f>'2. CAD NCCF'!F1186:L1186</f>
        <v xml:space="preserve">Sovereigh &amp; central bank GS </v>
      </c>
      <c r="G1186" s="881"/>
      <c r="H1186" s="881"/>
      <c r="I1186" s="881"/>
      <c r="J1186" s="881"/>
      <c r="K1186" s="881"/>
      <c r="L1186" s="882"/>
      <c r="M1186" s="400">
        <f>'2. CAD NCCF'!M1186+'3. USD NCCF'!M1186+'4. EUR NCCF'!M1186+'5. GBP NCCF'!M1186+'6. Other(Incld) NCCF'!M1186</f>
        <v>0</v>
      </c>
      <c r="N1186" s="411">
        <f>'2. CAD NCCF'!N1186+'3. USD NCCF'!N1186+'4. EUR NCCF'!N1186+'5. GBP NCCF'!N1186+'6. Other(Incld) NCCF'!N1186</f>
        <v>0</v>
      </c>
      <c r="O1186" s="1086"/>
      <c r="P1186" s="1087"/>
      <c r="Q1186" s="1087"/>
      <c r="R1186" s="1087"/>
      <c r="S1186" s="1087"/>
      <c r="T1186" s="1087"/>
      <c r="U1186" s="1087"/>
      <c r="V1186" s="1087"/>
      <c r="W1186" s="1087"/>
      <c r="X1186" s="1087"/>
      <c r="Y1186" s="1087"/>
      <c r="Z1186" s="1087"/>
      <c r="AA1186" s="1087"/>
      <c r="AB1186" s="1088"/>
      <c r="AC1186" s="400">
        <f>'2. CAD NCCF'!AC1186+'3. USD NCCF'!AC1186+'4. EUR NCCF'!AC1186+'5. GBP NCCF'!AC1186+'6. Other(Incld) NCCF'!AC1186</f>
        <v>0</v>
      </c>
      <c r="AD1186" s="909"/>
      <c r="AE1186" s="910"/>
      <c r="AF1186" s="911"/>
    </row>
    <row r="1187" spans="1:32" ht="15" customHeight="1" outlineLevel="1" x14ac:dyDescent="0.2">
      <c r="A1187" s="222">
        <v>235</v>
      </c>
      <c r="B1187" s="533"/>
      <c r="C1187" s="244"/>
      <c r="D1187" s="538"/>
      <c r="E1187" s="547"/>
      <c r="F1187" s="880" t="str">
        <f>'2. CAD NCCF'!F1187:L1187</f>
        <v>State, provincial &amp; agency GS</v>
      </c>
      <c r="G1187" s="881"/>
      <c r="H1187" s="881"/>
      <c r="I1187" s="881"/>
      <c r="J1187" s="881"/>
      <c r="K1187" s="881"/>
      <c r="L1187" s="882"/>
      <c r="M1187" s="400">
        <f>'2. CAD NCCF'!M1187+'3. USD NCCF'!M1187+'4. EUR NCCF'!M1187+'5. GBP NCCF'!M1187+'6. Other(Incld) NCCF'!M1187</f>
        <v>0</v>
      </c>
      <c r="N1187" s="411">
        <f>'2. CAD NCCF'!N1187+'3. USD NCCF'!N1187+'4. EUR NCCF'!N1187+'5. GBP NCCF'!N1187+'6. Other(Incld) NCCF'!N1187</f>
        <v>0</v>
      </c>
      <c r="O1187" s="1086"/>
      <c r="P1187" s="1087"/>
      <c r="Q1187" s="1087"/>
      <c r="R1187" s="1087"/>
      <c r="S1187" s="1087"/>
      <c r="T1187" s="1087"/>
      <c r="U1187" s="1087"/>
      <c r="V1187" s="1087"/>
      <c r="W1187" s="1087"/>
      <c r="X1187" s="1087"/>
      <c r="Y1187" s="1087"/>
      <c r="Z1187" s="1087"/>
      <c r="AA1187" s="1087"/>
      <c r="AB1187" s="1088"/>
      <c r="AC1187" s="400">
        <f>'2. CAD NCCF'!AC1187+'3. USD NCCF'!AC1187+'4. EUR NCCF'!AC1187+'5. GBP NCCF'!AC1187+'6. Other(Incld) NCCF'!AC1187</f>
        <v>0</v>
      </c>
      <c r="AD1187" s="909"/>
      <c r="AE1187" s="910"/>
      <c r="AF1187" s="911"/>
    </row>
    <row r="1188" spans="1:32" ht="15" customHeight="1" outlineLevel="1" x14ac:dyDescent="0.2">
      <c r="A1188" s="222">
        <v>236</v>
      </c>
      <c r="B1188" s="533"/>
      <c r="C1188" s="244"/>
      <c r="D1188" s="257"/>
      <c r="E1188" s="258"/>
      <c r="F1188" s="880" t="str">
        <f>'2. CAD NCCF'!F1188:L1188</f>
        <v>State municipal GS</v>
      </c>
      <c r="G1188" s="881"/>
      <c r="H1188" s="881"/>
      <c r="I1188" s="881"/>
      <c r="J1188" s="881"/>
      <c r="K1188" s="881"/>
      <c r="L1188" s="882"/>
      <c r="M1188" s="400">
        <f>'2. CAD NCCF'!M1188+'3. USD NCCF'!M1188+'4. EUR NCCF'!M1188+'5. GBP NCCF'!M1188+'6. Other(Incld) NCCF'!M1188</f>
        <v>0</v>
      </c>
      <c r="N1188" s="411">
        <f>'2. CAD NCCF'!N1188+'3. USD NCCF'!N1188+'4. EUR NCCF'!N1188+'5. GBP NCCF'!N1188+'6. Other(Incld) NCCF'!N1188</f>
        <v>0</v>
      </c>
      <c r="O1188" s="1086"/>
      <c r="P1188" s="1087"/>
      <c r="Q1188" s="1087"/>
      <c r="R1188" s="1087"/>
      <c r="S1188" s="1087"/>
      <c r="T1188" s="1087"/>
      <c r="U1188" s="1087"/>
      <c r="V1188" s="1087"/>
      <c r="W1188" s="1087"/>
      <c r="X1188" s="1087"/>
      <c r="Y1188" s="1087"/>
      <c r="Z1188" s="1087"/>
      <c r="AA1188" s="1087"/>
      <c r="AB1188" s="1088"/>
      <c r="AC1188" s="400">
        <f>'2. CAD NCCF'!AC1188+'3. USD NCCF'!AC1188+'4. EUR NCCF'!AC1188+'5. GBP NCCF'!AC1188+'6. Other(Incld) NCCF'!AC1188</f>
        <v>0</v>
      </c>
      <c r="AD1188" s="909"/>
      <c r="AE1188" s="910"/>
      <c r="AF1188" s="911"/>
    </row>
    <row r="1189" spans="1:32" ht="15" customHeight="1" outlineLevel="1" x14ac:dyDescent="0.2">
      <c r="A1189" s="222">
        <v>237</v>
      </c>
      <c r="B1189" s="532"/>
      <c r="C1189" s="539"/>
      <c r="D1189" s="535"/>
      <c r="E1189" s="536"/>
      <c r="F1189" s="880" t="str">
        <f>'2. CAD NCCF'!F1189:L1189</f>
        <v>Supranational and multilateral development bank GS</v>
      </c>
      <c r="G1189" s="881"/>
      <c r="H1189" s="881"/>
      <c r="I1189" s="881"/>
      <c r="J1189" s="881"/>
      <c r="K1189" s="881"/>
      <c r="L1189" s="882"/>
      <c r="M1189" s="400">
        <f>'2. CAD NCCF'!M1189+'3. USD NCCF'!M1189+'4. EUR NCCF'!M1189+'5. GBP NCCF'!M1189+'6. Other(Incld) NCCF'!M1189</f>
        <v>0</v>
      </c>
      <c r="N1189" s="411">
        <f>'2. CAD NCCF'!N1189+'3. USD NCCF'!N1189+'4. EUR NCCF'!N1189+'5. GBP NCCF'!N1189+'6. Other(Incld) NCCF'!N1189</f>
        <v>0</v>
      </c>
      <c r="O1189" s="1089"/>
      <c r="P1189" s="1090"/>
      <c r="Q1189" s="1090"/>
      <c r="R1189" s="1090"/>
      <c r="S1189" s="1090"/>
      <c r="T1189" s="1090"/>
      <c r="U1189" s="1090"/>
      <c r="V1189" s="1090"/>
      <c r="W1189" s="1090"/>
      <c r="X1189" s="1090"/>
      <c r="Y1189" s="1090"/>
      <c r="Z1189" s="1090"/>
      <c r="AA1189" s="1090"/>
      <c r="AB1189" s="1091"/>
      <c r="AC1189" s="400">
        <f>'2. CAD NCCF'!AC1189+'3. USD NCCF'!AC1189+'4. EUR NCCF'!AC1189+'5. GBP NCCF'!AC1189+'6. Other(Incld) NCCF'!AC1189</f>
        <v>0</v>
      </c>
      <c r="AD1189" s="912"/>
      <c r="AE1189" s="913"/>
      <c r="AF1189" s="914"/>
    </row>
    <row r="1190" spans="1:32" ht="15" outlineLevel="1" x14ac:dyDescent="0.2">
      <c r="A1190" s="222">
        <v>238</v>
      </c>
      <c r="B1190" s="499"/>
      <c r="C1190" s="244"/>
      <c r="D1190" s="475"/>
      <c r="E1190" s="933" t="str">
        <f>'2. CAD NCCF'!E1190:L1190</f>
        <v>Medium rated GS</v>
      </c>
      <c r="F1190" s="934"/>
      <c r="G1190" s="934"/>
      <c r="H1190" s="934"/>
      <c r="I1190" s="934"/>
      <c r="J1190" s="934"/>
      <c r="K1190" s="934"/>
      <c r="L1190" s="935"/>
      <c r="M1190" s="444">
        <f>SUBTOTAL(9,M1191:M1194)</f>
        <v>0</v>
      </c>
      <c r="N1190" s="445">
        <f t="shared" ref="N1190:AC1190" si="1466">SUBTOTAL(9,N1191:N1194)</f>
        <v>0</v>
      </c>
      <c r="O1190" s="1086"/>
      <c r="P1190" s="1087"/>
      <c r="Q1190" s="1087"/>
      <c r="R1190" s="1087"/>
      <c r="S1190" s="1087"/>
      <c r="T1190" s="1087"/>
      <c r="U1190" s="1087"/>
      <c r="V1190" s="1087"/>
      <c r="W1190" s="1087"/>
      <c r="X1190" s="1087"/>
      <c r="Y1190" s="1087"/>
      <c r="Z1190" s="1087"/>
      <c r="AA1190" s="1087"/>
      <c r="AB1190" s="1088"/>
      <c r="AC1190" s="444">
        <f t="shared" si="1466"/>
        <v>0</v>
      </c>
      <c r="AD1190" s="909"/>
      <c r="AE1190" s="910"/>
      <c r="AF1190" s="911"/>
    </row>
    <row r="1191" spans="1:32" ht="15" outlineLevel="1" x14ac:dyDescent="0.2">
      <c r="A1191" s="222">
        <v>239</v>
      </c>
      <c r="B1191" s="499"/>
      <c r="C1191" s="244"/>
      <c r="D1191" s="483"/>
      <c r="E1191" s="483"/>
      <c r="F1191" s="880" t="str">
        <f>'2. CAD NCCF'!F1191:L1191</f>
        <v xml:space="preserve">Sovereigh &amp; central bank GS </v>
      </c>
      <c r="G1191" s="881"/>
      <c r="H1191" s="881"/>
      <c r="I1191" s="881"/>
      <c r="J1191" s="881"/>
      <c r="K1191" s="881"/>
      <c r="L1191" s="882"/>
      <c r="M1191" s="400">
        <f>'2. CAD NCCF'!M1191+'3. USD NCCF'!M1191+'4. EUR NCCF'!M1191+'5. GBP NCCF'!M1191+'6. Other(Incld) NCCF'!M1191</f>
        <v>0</v>
      </c>
      <c r="N1191" s="411">
        <f>'2. CAD NCCF'!N1191+'3. USD NCCF'!N1191+'4. EUR NCCF'!N1191+'5. GBP NCCF'!N1191+'6. Other(Incld) NCCF'!N1191</f>
        <v>0</v>
      </c>
      <c r="O1191" s="1086"/>
      <c r="P1191" s="1087"/>
      <c r="Q1191" s="1087"/>
      <c r="R1191" s="1087"/>
      <c r="S1191" s="1087"/>
      <c r="T1191" s="1087"/>
      <c r="U1191" s="1087"/>
      <c r="V1191" s="1087"/>
      <c r="W1191" s="1087"/>
      <c r="X1191" s="1087"/>
      <c r="Y1191" s="1087"/>
      <c r="Z1191" s="1087"/>
      <c r="AA1191" s="1087"/>
      <c r="AB1191" s="1088"/>
      <c r="AC1191" s="400">
        <f>'2. CAD NCCF'!AC1191+'3. USD NCCF'!AC1191+'4. EUR NCCF'!AC1191+'5. GBP NCCF'!AC1191+'6. Other(Incld) NCCF'!AC1191</f>
        <v>0</v>
      </c>
      <c r="AD1191" s="909"/>
      <c r="AE1191" s="910"/>
      <c r="AF1191" s="911"/>
    </row>
    <row r="1192" spans="1:32" ht="15" customHeight="1" outlineLevel="1" x14ac:dyDescent="0.2">
      <c r="A1192" s="222">
        <v>240</v>
      </c>
      <c r="B1192" s="499"/>
      <c r="C1192" s="244"/>
      <c r="D1192" s="483"/>
      <c r="E1192" s="483"/>
      <c r="F1192" s="880" t="str">
        <f>'2. CAD NCCF'!F1192:L1192</f>
        <v>State, provincial &amp; agency GS</v>
      </c>
      <c r="G1192" s="881"/>
      <c r="H1192" s="881"/>
      <c r="I1192" s="881"/>
      <c r="J1192" s="881"/>
      <c r="K1192" s="881"/>
      <c r="L1192" s="882"/>
      <c r="M1192" s="400">
        <f>'2. CAD NCCF'!M1192+'3. USD NCCF'!M1192+'4. EUR NCCF'!M1192+'5. GBP NCCF'!M1192+'6. Other(Incld) NCCF'!M1192</f>
        <v>0</v>
      </c>
      <c r="N1192" s="411">
        <f>'2. CAD NCCF'!N1192+'3. USD NCCF'!N1192+'4. EUR NCCF'!N1192+'5. GBP NCCF'!N1192+'6. Other(Incld) NCCF'!N1192</f>
        <v>0</v>
      </c>
      <c r="O1192" s="1086"/>
      <c r="P1192" s="1087"/>
      <c r="Q1192" s="1087"/>
      <c r="R1192" s="1087"/>
      <c r="S1192" s="1087"/>
      <c r="T1192" s="1087"/>
      <c r="U1192" s="1087"/>
      <c r="V1192" s="1087"/>
      <c r="W1192" s="1087"/>
      <c r="X1192" s="1087"/>
      <c r="Y1192" s="1087"/>
      <c r="Z1192" s="1087"/>
      <c r="AA1192" s="1087"/>
      <c r="AB1192" s="1088"/>
      <c r="AC1192" s="400">
        <f>'2. CAD NCCF'!AC1192+'3. USD NCCF'!AC1192+'4. EUR NCCF'!AC1192+'5. GBP NCCF'!AC1192+'6. Other(Incld) NCCF'!AC1192</f>
        <v>0</v>
      </c>
      <c r="AD1192" s="909"/>
      <c r="AE1192" s="910"/>
      <c r="AF1192" s="911"/>
    </row>
    <row r="1193" spans="1:32" ht="15" customHeight="1" outlineLevel="1" x14ac:dyDescent="0.2">
      <c r="A1193" s="222">
        <v>241</v>
      </c>
      <c r="B1193" s="499"/>
      <c r="C1193" s="244"/>
      <c r="D1193" s="259"/>
      <c r="E1193" s="259"/>
      <c r="F1193" s="880" t="str">
        <f>'2. CAD NCCF'!F1193:L1193</f>
        <v>State municipal GS</v>
      </c>
      <c r="G1193" s="881"/>
      <c r="H1193" s="881"/>
      <c r="I1193" s="881"/>
      <c r="J1193" s="881"/>
      <c r="K1193" s="881"/>
      <c r="L1193" s="882"/>
      <c r="M1193" s="400">
        <f>'2. CAD NCCF'!M1193+'3. USD NCCF'!M1193+'4. EUR NCCF'!M1193+'5. GBP NCCF'!M1193+'6. Other(Incld) NCCF'!M1193</f>
        <v>0</v>
      </c>
      <c r="N1193" s="411">
        <f>'2. CAD NCCF'!N1193+'3. USD NCCF'!N1193+'4. EUR NCCF'!N1193+'5. GBP NCCF'!N1193+'6. Other(Incld) NCCF'!N1193</f>
        <v>0</v>
      </c>
      <c r="O1193" s="1086"/>
      <c r="P1193" s="1087"/>
      <c r="Q1193" s="1087"/>
      <c r="R1193" s="1087"/>
      <c r="S1193" s="1087"/>
      <c r="T1193" s="1087"/>
      <c r="U1193" s="1087"/>
      <c r="V1193" s="1087"/>
      <c r="W1193" s="1087"/>
      <c r="X1193" s="1087"/>
      <c r="Y1193" s="1087"/>
      <c r="Z1193" s="1087"/>
      <c r="AA1193" s="1087"/>
      <c r="AB1193" s="1088"/>
      <c r="AC1193" s="400">
        <f>'2. CAD NCCF'!AC1193+'3. USD NCCF'!AC1193+'4. EUR NCCF'!AC1193+'5. GBP NCCF'!AC1193+'6. Other(Incld) NCCF'!AC1193</f>
        <v>0</v>
      </c>
      <c r="AD1193" s="909"/>
      <c r="AE1193" s="910"/>
      <c r="AF1193" s="911"/>
    </row>
    <row r="1194" spans="1:32" ht="15" customHeight="1" outlineLevel="1" x14ac:dyDescent="0.2">
      <c r="A1194" s="222">
        <v>242</v>
      </c>
      <c r="B1194" s="499"/>
      <c r="C1194" s="244"/>
      <c r="D1194" s="257"/>
      <c r="E1194" s="257"/>
      <c r="F1194" s="880" t="str">
        <f>'2. CAD NCCF'!F1194:L1194</f>
        <v>Supranational and multilateral development bank GS</v>
      </c>
      <c r="G1194" s="881"/>
      <c r="H1194" s="881"/>
      <c r="I1194" s="881"/>
      <c r="J1194" s="881"/>
      <c r="K1194" s="881"/>
      <c r="L1194" s="882"/>
      <c r="M1194" s="400">
        <f>'2. CAD NCCF'!M1194+'3. USD NCCF'!M1194+'4. EUR NCCF'!M1194+'5. GBP NCCF'!M1194+'6. Other(Incld) NCCF'!M1194</f>
        <v>0</v>
      </c>
      <c r="N1194" s="411">
        <f>'2. CAD NCCF'!N1194+'3. USD NCCF'!N1194+'4. EUR NCCF'!N1194+'5. GBP NCCF'!N1194+'6. Other(Incld) NCCF'!N1194</f>
        <v>0</v>
      </c>
      <c r="O1194" s="1086"/>
      <c r="P1194" s="1087"/>
      <c r="Q1194" s="1087"/>
      <c r="R1194" s="1087"/>
      <c r="S1194" s="1087"/>
      <c r="T1194" s="1087"/>
      <c r="U1194" s="1087"/>
      <c r="V1194" s="1087"/>
      <c r="W1194" s="1087"/>
      <c r="X1194" s="1087"/>
      <c r="Y1194" s="1087"/>
      <c r="Z1194" s="1087"/>
      <c r="AA1194" s="1087"/>
      <c r="AB1194" s="1088"/>
      <c r="AC1194" s="400">
        <f>'2. CAD NCCF'!AC1194+'3. USD NCCF'!AC1194+'4. EUR NCCF'!AC1194+'5. GBP NCCF'!AC1194+'6. Other(Incld) NCCF'!AC1194</f>
        <v>0</v>
      </c>
      <c r="AD1194" s="909"/>
      <c r="AE1194" s="910"/>
      <c r="AF1194" s="911"/>
    </row>
    <row r="1195" spans="1:32" ht="15.75" customHeight="1" outlineLevel="1" x14ac:dyDescent="0.2">
      <c r="A1195" s="222">
        <v>243</v>
      </c>
      <c r="B1195" s="499"/>
      <c r="C1195" s="244"/>
      <c r="D1195" s="259"/>
      <c r="E1195" s="877" t="str">
        <f>'2. CAD NCCF'!E1195:L1195</f>
        <v>Low or not rated GS</v>
      </c>
      <c r="F1195" s="878"/>
      <c r="G1195" s="878"/>
      <c r="H1195" s="878"/>
      <c r="I1195" s="878"/>
      <c r="J1195" s="878"/>
      <c r="K1195" s="878"/>
      <c r="L1195" s="879"/>
      <c r="M1195" s="399">
        <f>SUBTOTAL(9,M1196:M1199)</f>
        <v>0</v>
      </c>
      <c r="N1195" s="402">
        <f t="shared" ref="N1195:AC1195" si="1467">SUBTOTAL(9,N1196:N1199)</f>
        <v>0</v>
      </c>
      <c r="O1195" s="1086"/>
      <c r="P1195" s="1087"/>
      <c r="Q1195" s="1087"/>
      <c r="R1195" s="1087"/>
      <c r="S1195" s="1087"/>
      <c r="T1195" s="1087"/>
      <c r="U1195" s="1087"/>
      <c r="V1195" s="1087"/>
      <c r="W1195" s="1087"/>
      <c r="X1195" s="1087"/>
      <c r="Y1195" s="1087"/>
      <c r="Z1195" s="1087"/>
      <c r="AA1195" s="1087"/>
      <c r="AB1195" s="1088"/>
      <c r="AC1195" s="399">
        <f t="shared" si="1467"/>
        <v>0</v>
      </c>
      <c r="AD1195" s="854"/>
      <c r="AE1195" s="1083"/>
      <c r="AF1195" s="856"/>
    </row>
    <row r="1196" spans="1:32" ht="15" outlineLevel="1" x14ac:dyDescent="0.2">
      <c r="A1196" s="222">
        <v>244</v>
      </c>
      <c r="B1196" s="499"/>
      <c r="C1196" s="244"/>
      <c r="D1196" s="483"/>
      <c r="E1196" s="483"/>
      <c r="F1196" s="880" t="str">
        <f>'2. CAD NCCF'!F1196:L1196</f>
        <v xml:space="preserve">Sovereigh &amp; central bank GS </v>
      </c>
      <c r="G1196" s="881"/>
      <c r="H1196" s="881"/>
      <c r="I1196" s="881"/>
      <c r="J1196" s="881"/>
      <c r="K1196" s="881"/>
      <c r="L1196" s="882"/>
      <c r="M1196" s="400">
        <f>'2. CAD NCCF'!M1196+'3. USD NCCF'!M1196+'4. EUR NCCF'!M1196+'5. GBP NCCF'!M1196+'6. Other(Incld) NCCF'!M1196</f>
        <v>0</v>
      </c>
      <c r="N1196" s="411">
        <f>'2. CAD NCCF'!N1196+'3. USD NCCF'!N1196+'4. EUR NCCF'!N1196+'5. GBP NCCF'!N1196+'6. Other(Incld) NCCF'!N1196</f>
        <v>0</v>
      </c>
      <c r="O1196" s="1086"/>
      <c r="P1196" s="1087"/>
      <c r="Q1196" s="1087"/>
      <c r="R1196" s="1087"/>
      <c r="S1196" s="1087"/>
      <c r="T1196" s="1087"/>
      <c r="U1196" s="1087"/>
      <c r="V1196" s="1087"/>
      <c r="W1196" s="1087"/>
      <c r="X1196" s="1087"/>
      <c r="Y1196" s="1087"/>
      <c r="Z1196" s="1087"/>
      <c r="AA1196" s="1087"/>
      <c r="AB1196" s="1088"/>
      <c r="AC1196" s="400">
        <f>'2. CAD NCCF'!AC1196+'3. USD NCCF'!AC1196+'4. EUR NCCF'!AC1196+'5. GBP NCCF'!AC1196+'6. Other(Incld) NCCF'!AC1196</f>
        <v>0</v>
      </c>
      <c r="AD1196" s="854"/>
      <c r="AE1196" s="1083"/>
      <c r="AF1196" s="856"/>
    </row>
    <row r="1197" spans="1:32" ht="15" customHeight="1" outlineLevel="1" x14ac:dyDescent="0.2">
      <c r="A1197" s="222">
        <v>245</v>
      </c>
      <c r="B1197" s="499"/>
      <c r="C1197" s="244"/>
      <c r="D1197" s="260"/>
      <c r="E1197" s="260"/>
      <c r="F1197" s="880" t="str">
        <f>'2. CAD NCCF'!F1197:L1197</f>
        <v>State, provincial &amp; agency GS</v>
      </c>
      <c r="G1197" s="881"/>
      <c r="H1197" s="881"/>
      <c r="I1197" s="881"/>
      <c r="J1197" s="881"/>
      <c r="K1197" s="881"/>
      <c r="L1197" s="882"/>
      <c r="M1197" s="400">
        <f>'2. CAD NCCF'!M1197+'3. USD NCCF'!M1197+'4. EUR NCCF'!M1197+'5. GBP NCCF'!M1197+'6. Other(Incld) NCCF'!M1197</f>
        <v>0</v>
      </c>
      <c r="N1197" s="411">
        <f>'2. CAD NCCF'!N1197+'3. USD NCCF'!N1197+'4. EUR NCCF'!N1197+'5. GBP NCCF'!N1197+'6. Other(Incld) NCCF'!N1197</f>
        <v>0</v>
      </c>
      <c r="O1197" s="1086"/>
      <c r="P1197" s="1087"/>
      <c r="Q1197" s="1087"/>
      <c r="R1197" s="1087"/>
      <c r="S1197" s="1087"/>
      <c r="T1197" s="1087"/>
      <c r="U1197" s="1087"/>
      <c r="V1197" s="1087"/>
      <c r="W1197" s="1087"/>
      <c r="X1197" s="1087"/>
      <c r="Y1197" s="1087"/>
      <c r="Z1197" s="1087"/>
      <c r="AA1197" s="1087"/>
      <c r="AB1197" s="1088"/>
      <c r="AC1197" s="400">
        <f>'2. CAD NCCF'!AC1197+'3. USD NCCF'!AC1197+'4. EUR NCCF'!AC1197+'5. GBP NCCF'!AC1197+'6. Other(Incld) NCCF'!AC1197</f>
        <v>0</v>
      </c>
      <c r="AD1197" s="854"/>
      <c r="AE1197" s="1083"/>
      <c r="AF1197" s="856"/>
    </row>
    <row r="1198" spans="1:32" ht="15" customHeight="1" outlineLevel="1" x14ac:dyDescent="0.2">
      <c r="A1198" s="222">
        <v>246</v>
      </c>
      <c r="B1198" s="499"/>
      <c r="C1198" s="244"/>
      <c r="D1198" s="260"/>
      <c r="E1198" s="260"/>
      <c r="F1198" s="880" t="str">
        <f>'2. CAD NCCF'!F1198:L1198</f>
        <v>State municipal GS</v>
      </c>
      <c r="G1198" s="881"/>
      <c r="H1198" s="881"/>
      <c r="I1198" s="881"/>
      <c r="J1198" s="881"/>
      <c r="K1198" s="881"/>
      <c r="L1198" s="882"/>
      <c r="M1198" s="400">
        <f>'2. CAD NCCF'!M1198+'3. USD NCCF'!M1198+'4. EUR NCCF'!M1198+'5. GBP NCCF'!M1198+'6. Other(Incld) NCCF'!M1198</f>
        <v>0</v>
      </c>
      <c r="N1198" s="411">
        <f>'2. CAD NCCF'!N1198+'3. USD NCCF'!N1198+'4. EUR NCCF'!N1198+'5. GBP NCCF'!N1198+'6. Other(Incld) NCCF'!N1198</f>
        <v>0</v>
      </c>
      <c r="O1198" s="1086"/>
      <c r="P1198" s="1087"/>
      <c r="Q1198" s="1087"/>
      <c r="R1198" s="1087"/>
      <c r="S1198" s="1087"/>
      <c r="T1198" s="1087"/>
      <c r="U1198" s="1087"/>
      <c r="V1198" s="1087"/>
      <c r="W1198" s="1087"/>
      <c r="X1198" s="1087"/>
      <c r="Y1198" s="1087"/>
      <c r="Z1198" s="1087"/>
      <c r="AA1198" s="1087"/>
      <c r="AB1198" s="1088"/>
      <c r="AC1198" s="400">
        <f>'2. CAD NCCF'!AC1198+'3. USD NCCF'!AC1198+'4. EUR NCCF'!AC1198+'5. GBP NCCF'!AC1198+'6. Other(Incld) NCCF'!AC1198</f>
        <v>0</v>
      </c>
      <c r="AD1198" s="854"/>
      <c r="AE1198" s="1083"/>
      <c r="AF1198" s="856"/>
    </row>
    <row r="1199" spans="1:32" ht="15" customHeight="1" outlineLevel="1" x14ac:dyDescent="0.2">
      <c r="A1199" s="222">
        <v>247</v>
      </c>
      <c r="B1199" s="499"/>
      <c r="C1199" s="244"/>
      <c r="D1199" s="261"/>
      <c r="E1199" s="261"/>
      <c r="F1199" s="880" t="str">
        <f>'2. CAD NCCF'!F1199:L1199</f>
        <v>Supranational and multilateral development bank GS</v>
      </c>
      <c r="G1199" s="881"/>
      <c r="H1199" s="881"/>
      <c r="I1199" s="881"/>
      <c r="J1199" s="881"/>
      <c r="K1199" s="881"/>
      <c r="L1199" s="882"/>
      <c r="M1199" s="400">
        <f>'2. CAD NCCF'!M1199+'3. USD NCCF'!M1199+'4. EUR NCCF'!M1199+'5. GBP NCCF'!M1199+'6. Other(Incld) NCCF'!M1199</f>
        <v>0</v>
      </c>
      <c r="N1199" s="411">
        <f>'2. CAD NCCF'!N1199+'3. USD NCCF'!N1199+'4. EUR NCCF'!N1199+'5. GBP NCCF'!N1199+'6. Other(Incld) NCCF'!N1199</f>
        <v>0</v>
      </c>
      <c r="O1199" s="1089"/>
      <c r="P1199" s="1090"/>
      <c r="Q1199" s="1090"/>
      <c r="R1199" s="1090"/>
      <c r="S1199" s="1090"/>
      <c r="T1199" s="1090"/>
      <c r="U1199" s="1090"/>
      <c r="V1199" s="1090"/>
      <c r="W1199" s="1090"/>
      <c r="X1199" s="1090"/>
      <c r="Y1199" s="1090"/>
      <c r="Z1199" s="1090"/>
      <c r="AA1199" s="1090"/>
      <c r="AB1199" s="1091"/>
      <c r="AC1199" s="400">
        <f>'2. CAD NCCF'!AC1199+'3. USD NCCF'!AC1199+'4. EUR NCCF'!AC1199+'5. GBP NCCF'!AC1199+'6. Other(Incld) NCCF'!AC1199</f>
        <v>0</v>
      </c>
      <c r="AD1199" s="857"/>
      <c r="AE1199" s="858"/>
      <c r="AF1199" s="859"/>
    </row>
    <row r="1200" spans="1:32" ht="15" customHeight="1" outlineLevel="1" x14ac:dyDescent="0.2">
      <c r="A1200" s="222">
        <v>129</v>
      </c>
      <c r="B1200" s="499"/>
      <c r="C1200" s="246"/>
      <c r="D1200" s="868" t="str">
        <f>'2. CAD NCCF'!D1200:AF1200</f>
        <v>Mortgage backed securities (MBS)</v>
      </c>
      <c r="E1200" s="869"/>
      <c r="F1200" s="869"/>
      <c r="G1200" s="869"/>
      <c r="H1200" s="869"/>
      <c r="I1200" s="869"/>
      <c r="J1200" s="869"/>
      <c r="K1200" s="869"/>
      <c r="L1200" s="869"/>
      <c r="M1200" s="869"/>
      <c r="N1200" s="869"/>
      <c r="O1200" s="869"/>
      <c r="P1200" s="869"/>
      <c r="Q1200" s="869"/>
      <c r="R1200" s="869"/>
      <c r="S1200" s="869"/>
      <c r="T1200" s="869"/>
      <c r="U1200" s="869"/>
      <c r="V1200" s="869"/>
      <c r="W1200" s="869"/>
      <c r="X1200" s="869"/>
      <c r="Y1200" s="869"/>
      <c r="Z1200" s="869"/>
      <c r="AA1200" s="869"/>
      <c r="AB1200" s="869"/>
      <c r="AC1200" s="869"/>
      <c r="AD1200" s="869"/>
      <c r="AE1200" s="869"/>
      <c r="AF1200" s="870"/>
    </row>
    <row r="1201" spans="1:32" ht="15" customHeight="1" outlineLevel="1" x14ac:dyDescent="0.2">
      <c r="A1201" s="222">
        <v>130</v>
      </c>
      <c r="B1201" s="499"/>
      <c r="C1201" s="246"/>
      <c r="D1201" s="261"/>
      <c r="E1201" s="933" t="str">
        <f>'2. CAD NCCF'!E1201:L1201</f>
        <v>Agency MBS</v>
      </c>
      <c r="F1201" s="934"/>
      <c r="G1201" s="934"/>
      <c r="H1201" s="934"/>
      <c r="I1201" s="934"/>
      <c r="J1201" s="934"/>
      <c r="K1201" s="934"/>
      <c r="L1201" s="935"/>
      <c r="M1201" s="399">
        <f>SUBTOTAL(9,M1202:M1204)</f>
        <v>0</v>
      </c>
      <c r="N1201" s="402">
        <f t="shared" ref="N1201:AC1201" si="1468">SUBTOTAL(9,N1202:N1204)</f>
        <v>0</v>
      </c>
      <c r="O1201" s="525"/>
      <c r="P1201" s="526"/>
      <c r="Q1201" s="526"/>
      <c r="R1201" s="526"/>
      <c r="S1201" s="526"/>
      <c r="T1201" s="526"/>
      <c r="U1201" s="526"/>
      <c r="V1201" s="526"/>
      <c r="W1201" s="526"/>
      <c r="X1201" s="526"/>
      <c r="Y1201" s="526"/>
      <c r="Z1201" s="526"/>
      <c r="AA1201" s="526"/>
      <c r="AB1201" s="256"/>
      <c r="AC1201" s="399">
        <f t="shared" si="1468"/>
        <v>0</v>
      </c>
      <c r="AD1201" s="851"/>
      <c r="AE1201" s="852"/>
      <c r="AF1201" s="853"/>
    </row>
    <row r="1202" spans="1:32" ht="15" customHeight="1" outlineLevel="1" x14ac:dyDescent="0.2">
      <c r="A1202" s="222">
        <v>131</v>
      </c>
      <c r="B1202" s="499"/>
      <c r="C1202" s="246"/>
      <c r="D1202" s="261"/>
      <c r="E1202" s="475"/>
      <c r="F1202" s="880" t="str">
        <f>'2. CAD NCCF'!F1202:L1202</f>
        <v>Agency MBS, high rated</v>
      </c>
      <c r="G1202" s="881"/>
      <c r="H1202" s="881"/>
      <c r="I1202" s="881"/>
      <c r="J1202" s="881"/>
      <c r="K1202" s="881"/>
      <c r="L1202" s="882"/>
      <c r="M1202" s="400">
        <f>'2. CAD NCCF'!M1202+'3. USD NCCF'!M1202+'4. EUR NCCF'!M1202+'5. GBP NCCF'!M1202+'6. Other(Incld) NCCF'!M1202</f>
        <v>0</v>
      </c>
      <c r="N1202" s="411">
        <f>'2. CAD NCCF'!N1202+'3. USD NCCF'!N1202+'4. EUR NCCF'!N1202+'5. GBP NCCF'!N1202+'6. Other(Incld) NCCF'!N1202</f>
        <v>0</v>
      </c>
      <c r="O1202" s="525"/>
      <c r="P1202" s="526"/>
      <c r="Q1202" s="526"/>
      <c r="R1202" s="526"/>
      <c r="S1202" s="526"/>
      <c r="T1202" s="526"/>
      <c r="U1202" s="526"/>
      <c r="V1202" s="526"/>
      <c r="W1202" s="526"/>
      <c r="X1202" s="526"/>
      <c r="Y1202" s="526"/>
      <c r="Z1202" s="526"/>
      <c r="AA1202" s="526"/>
      <c r="AB1202" s="256"/>
      <c r="AC1202" s="400">
        <f>'2. CAD NCCF'!AC1202+'3. USD NCCF'!AC1202+'4. EUR NCCF'!AC1202+'5. GBP NCCF'!AC1202+'6. Other(Incld) NCCF'!AC1202</f>
        <v>0</v>
      </c>
      <c r="AD1202" s="854"/>
      <c r="AE1202" s="855"/>
      <c r="AF1202" s="856"/>
    </row>
    <row r="1203" spans="1:32" ht="15" customHeight="1" outlineLevel="1" x14ac:dyDescent="0.2">
      <c r="A1203" s="222">
        <v>132</v>
      </c>
      <c r="B1203" s="499"/>
      <c r="C1203" s="246"/>
      <c r="D1203" s="261"/>
      <c r="E1203" s="475"/>
      <c r="F1203" s="880" t="str">
        <f>'2. CAD NCCF'!F1203:L1203</f>
        <v>Agency MBS, medium rated</v>
      </c>
      <c r="G1203" s="881"/>
      <c r="H1203" s="881"/>
      <c r="I1203" s="881"/>
      <c r="J1203" s="881"/>
      <c r="K1203" s="881"/>
      <c r="L1203" s="882"/>
      <c r="M1203" s="400">
        <f>'2. CAD NCCF'!M1203+'3. USD NCCF'!M1203+'4. EUR NCCF'!M1203+'5. GBP NCCF'!M1203+'6. Other(Incld) NCCF'!M1203</f>
        <v>0</v>
      </c>
      <c r="N1203" s="411">
        <f>'2. CAD NCCF'!N1203+'3. USD NCCF'!N1203+'4. EUR NCCF'!N1203+'5. GBP NCCF'!N1203+'6. Other(Incld) NCCF'!N1203</f>
        <v>0</v>
      </c>
      <c r="O1203" s="525"/>
      <c r="P1203" s="526"/>
      <c r="Q1203" s="526"/>
      <c r="R1203" s="526"/>
      <c r="S1203" s="526"/>
      <c r="T1203" s="526"/>
      <c r="U1203" s="526"/>
      <c r="V1203" s="526"/>
      <c r="W1203" s="526"/>
      <c r="X1203" s="526"/>
      <c r="Y1203" s="526"/>
      <c r="Z1203" s="526"/>
      <c r="AA1203" s="526"/>
      <c r="AB1203" s="256"/>
      <c r="AC1203" s="400">
        <f>'2. CAD NCCF'!AC1203+'3. USD NCCF'!AC1203+'4. EUR NCCF'!AC1203+'5. GBP NCCF'!AC1203+'6. Other(Incld) NCCF'!AC1203</f>
        <v>0</v>
      </c>
      <c r="AD1203" s="854"/>
      <c r="AE1203" s="855"/>
      <c r="AF1203" s="856"/>
    </row>
    <row r="1204" spans="1:32" ht="15" customHeight="1" outlineLevel="1" x14ac:dyDescent="0.2">
      <c r="A1204" s="222">
        <v>133</v>
      </c>
      <c r="B1204" s="499"/>
      <c r="C1204" s="246"/>
      <c r="D1204" s="261"/>
      <c r="E1204" s="475"/>
      <c r="F1204" s="880" t="str">
        <f>'2. CAD NCCF'!F1204:L1204</f>
        <v>Agency MBS, low or not rated</v>
      </c>
      <c r="G1204" s="881"/>
      <c r="H1204" s="881"/>
      <c r="I1204" s="881"/>
      <c r="J1204" s="881"/>
      <c r="K1204" s="881"/>
      <c r="L1204" s="882"/>
      <c r="M1204" s="400">
        <f>'2. CAD NCCF'!M1204+'3. USD NCCF'!M1204+'4. EUR NCCF'!M1204+'5. GBP NCCF'!M1204+'6. Other(Incld) NCCF'!M1204</f>
        <v>0</v>
      </c>
      <c r="N1204" s="411">
        <f>'2. CAD NCCF'!N1204+'3. USD NCCF'!N1204+'4. EUR NCCF'!N1204+'5. GBP NCCF'!N1204+'6. Other(Incld) NCCF'!N1204</f>
        <v>0</v>
      </c>
      <c r="O1204" s="525"/>
      <c r="P1204" s="526"/>
      <c r="Q1204" s="526"/>
      <c r="R1204" s="526"/>
      <c r="S1204" s="526"/>
      <c r="T1204" s="526"/>
      <c r="U1204" s="526"/>
      <c r="V1204" s="526"/>
      <c r="W1204" s="526"/>
      <c r="X1204" s="526"/>
      <c r="Y1204" s="526"/>
      <c r="Z1204" s="526"/>
      <c r="AA1204" s="526"/>
      <c r="AB1204" s="256"/>
      <c r="AC1204" s="400">
        <f>'2. CAD NCCF'!AC1204+'3. USD NCCF'!AC1204+'4. EUR NCCF'!AC1204+'5. GBP NCCF'!AC1204+'6. Other(Incld) NCCF'!AC1204</f>
        <v>0</v>
      </c>
      <c r="AD1204" s="854"/>
      <c r="AE1204" s="855"/>
      <c r="AF1204" s="856"/>
    </row>
    <row r="1205" spans="1:32" ht="15" customHeight="1" outlineLevel="1" x14ac:dyDescent="0.2">
      <c r="A1205" s="222">
        <v>134</v>
      </c>
      <c r="B1205" s="499"/>
      <c r="C1205" s="246"/>
      <c r="D1205" s="261"/>
      <c r="E1205" s="877" t="str">
        <f>'2. CAD NCCF'!E1205:L1205</f>
        <v>Non-agency commercial MBS (CMBS)</v>
      </c>
      <c r="F1205" s="878"/>
      <c r="G1205" s="878"/>
      <c r="H1205" s="878"/>
      <c r="I1205" s="878"/>
      <c r="J1205" s="878"/>
      <c r="K1205" s="878"/>
      <c r="L1205" s="879"/>
      <c r="M1205" s="399">
        <f>SUBTOTAL(9,M1206:M1208)</f>
        <v>0</v>
      </c>
      <c r="N1205" s="402">
        <f t="shared" ref="N1205:AC1205" si="1469">SUBTOTAL(9,N1206:N1208)</f>
        <v>0</v>
      </c>
      <c r="O1205" s="525"/>
      <c r="P1205" s="526"/>
      <c r="Q1205" s="526"/>
      <c r="R1205" s="526"/>
      <c r="S1205" s="526"/>
      <c r="T1205" s="526"/>
      <c r="U1205" s="526"/>
      <c r="V1205" s="526"/>
      <c r="W1205" s="526"/>
      <c r="X1205" s="526"/>
      <c r="Y1205" s="526"/>
      <c r="Z1205" s="526"/>
      <c r="AA1205" s="526"/>
      <c r="AB1205" s="256"/>
      <c r="AC1205" s="399">
        <f t="shared" si="1469"/>
        <v>0</v>
      </c>
      <c r="AD1205" s="854"/>
      <c r="AE1205" s="855"/>
      <c r="AF1205" s="856"/>
    </row>
    <row r="1206" spans="1:32" ht="15" customHeight="1" outlineLevel="1" x14ac:dyDescent="0.2">
      <c r="A1206" s="222">
        <v>135</v>
      </c>
      <c r="B1206" s="499"/>
      <c r="C1206" s="246"/>
      <c r="D1206" s="261"/>
      <c r="E1206" s="475"/>
      <c r="F1206" s="880" t="str">
        <f>'2. CAD NCCF'!F1206:L1206</f>
        <v>Non-agency CMBS, high rated</v>
      </c>
      <c r="G1206" s="881"/>
      <c r="H1206" s="881"/>
      <c r="I1206" s="881"/>
      <c r="J1206" s="881"/>
      <c r="K1206" s="881"/>
      <c r="L1206" s="882"/>
      <c r="M1206" s="400">
        <f>'2. CAD NCCF'!M1206+'3. USD NCCF'!M1206+'4. EUR NCCF'!M1206+'5. GBP NCCF'!M1206+'6. Other(Incld) NCCF'!M1206</f>
        <v>0</v>
      </c>
      <c r="N1206" s="411">
        <f>'2. CAD NCCF'!N1206+'3. USD NCCF'!N1206+'4. EUR NCCF'!N1206+'5. GBP NCCF'!N1206+'6. Other(Incld) NCCF'!N1206</f>
        <v>0</v>
      </c>
      <c r="O1206" s="525"/>
      <c r="P1206" s="526"/>
      <c r="Q1206" s="526"/>
      <c r="R1206" s="526"/>
      <c r="S1206" s="526"/>
      <c r="T1206" s="526"/>
      <c r="U1206" s="526"/>
      <c r="V1206" s="526"/>
      <c r="W1206" s="526"/>
      <c r="X1206" s="526"/>
      <c r="Y1206" s="526"/>
      <c r="Z1206" s="526"/>
      <c r="AA1206" s="526"/>
      <c r="AB1206" s="256"/>
      <c r="AC1206" s="400">
        <f>'2. CAD NCCF'!AC1206+'3. USD NCCF'!AC1206+'4. EUR NCCF'!AC1206+'5. GBP NCCF'!AC1206+'6. Other(Incld) NCCF'!AC1206</f>
        <v>0</v>
      </c>
      <c r="AD1206" s="854"/>
      <c r="AE1206" s="855"/>
      <c r="AF1206" s="856"/>
    </row>
    <row r="1207" spans="1:32" ht="15" customHeight="1" outlineLevel="1" x14ac:dyDescent="0.2">
      <c r="A1207" s="222">
        <v>136</v>
      </c>
      <c r="B1207" s="499"/>
      <c r="C1207" s="246"/>
      <c r="D1207" s="261"/>
      <c r="E1207" s="475"/>
      <c r="F1207" s="880" t="str">
        <f>'2. CAD NCCF'!F1207:L1207</f>
        <v>Non-agency CMBS, medium rated</v>
      </c>
      <c r="G1207" s="881"/>
      <c r="H1207" s="881"/>
      <c r="I1207" s="881"/>
      <c r="J1207" s="881"/>
      <c r="K1207" s="881"/>
      <c r="L1207" s="882"/>
      <c r="M1207" s="400">
        <f>'2. CAD NCCF'!M1207+'3. USD NCCF'!M1207+'4. EUR NCCF'!M1207+'5. GBP NCCF'!M1207+'6. Other(Incld) NCCF'!M1207</f>
        <v>0</v>
      </c>
      <c r="N1207" s="411">
        <f>'2. CAD NCCF'!N1207+'3. USD NCCF'!N1207+'4. EUR NCCF'!N1207+'5. GBP NCCF'!N1207+'6. Other(Incld) NCCF'!N1207</f>
        <v>0</v>
      </c>
      <c r="O1207" s="525"/>
      <c r="P1207" s="526"/>
      <c r="Q1207" s="526"/>
      <c r="R1207" s="526"/>
      <c r="S1207" s="526"/>
      <c r="T1207" s="526"/>
      <c r="U1207" s="526"/>
      <c r="V1207" s="526"/>
      <c r="W1207" s="526"/>
      <c r="X1207" s="526"/>
      <c r="Y1207" s="526"/>
      <c r="Z1207" s="526"/>
      <c r="AA1207" s="526"/>
      <c r="AB1207" s="256"/>
      <c r="AC1207" s="400">
        <f>'2. CAD NCCF'!AC1207+'3. USD NCCF'!AC1207+'4. EUR NCCF'!AC1207+'5. GBP NCCF'!AC1207+'6. Other(Incld) NCCF'!AC1207</f>
        <v>0</v>
      </c>
      <c r="AD1207" s="854"/>
      <c r="AE1207" s="855"/>
      <c r="AF1207" s="856"/>
    </row>
    <row r="1208" spans="1:32" ht="15" customHeight="1" outlineLevel="1" x14ac:dyDescent="0.2">
      <c r="A1208" s="222">
        <v>137</v>
      </c>
      <c r="B1208" s="499"/>
      <c r="C1208" s="246"/>
      <c r="D1208" s="261"/>
      <c r="E1208" s="475"/>
      <c r="F1208" s="880" t="str">
        <f>'2. CAD NCCF'!F1208:L1208</f>
        <v>Non-agency CMBS, low or not rated</v>
      </c>
      <c r="G1208" s="881"/>
      <c r="H1208" s="881"/>
      <c r="I1208" s="881"/>
      <c r="J1208" s="881"/>
      <c r="K1208" s="881"/>
      <c r="L1208" s="882"/>
      <c r="M1208" s="400">
        <f>'2. CAD NCCF'!M1208+'3. USD NCCF'!M1208+'4. EUR NCCF'!M1208+'5. GBP NCCF'!M1208+'6. Other(Incld) NCCF'!M1208</f>
        <v>0</v>
      </c>
      <c r="N1208" s="411">
        <f>'2. CAD NCCF'!N1208+'3. USD NCCF'!N1208+'4. EUR NCCF'!N1208+'5. GBP NCCF'!N1208+'6. Other(Incld) NCCF'!N1208</f>
        <v>0</v>
      </c>
      <c r="O1208" s="525"/>
      <c r="P1208" s="526"/>
      <c r="Q1208" s="526"/>
      <c r="R1208" s="526"/>
      <c r="S1208" s="526"/>
      <c r="T1208" s="526"/>
      <c r="U1208" s="526"/>
      <c r="V1208" s="526"/>
      <c r="W1208" s="526"/>
      <c r="X1208" s="526"/>
      <c r="Y1208" s="526"/>
      <c r="Z1208" s="526"/>
      <c r="AA1208" s="526"/>
      <c r="AB1208" s="256"/>
      <c r="AC1208" s="400">
        <f>'2. CAD NCCF'!AC1208+'3. USD NCCF'!AC1208+'4. EUR NCCF'!AC1208+'5. GBP NCCF'!AC1208+'6. Other(Incld) NCCF'!AC1208</f>
        <v>0</v>
      </c>
      <c r="AD1208" s="854"/>
      <c r="AE1208" s="855"/>
      <c r="AF1208" s="856"/>
    </row>
    <row r="1209" spans="1:32" ht="15" customHeight="1" outlineLevel="1" x14ac:dyDescent="0.2">
      <c r="A1209" s="222">
        <v>138</v>
      </c>
      <c r="B1209" s="499"/>
      <c r="C1209" s="246"/>
      <c r="D1209" s="261"/>
      <c r="E1209" s="877" t="str">
        <f>'2. CAD NCCF'!E1209:L1209</f>
        <v>Non-agency residential MBS (RMBS)</v>
      </c>
      <c r="F1209" s="878"/>
      <c r="G1209" s="878"/>
      <c r="H1209" s="878"/>
      <c r="I1209" s="878"/>
      <c r="J1209" s="878"/>
      <c r="K1209" s="878"/>
      <c r="L1209" s="879"/>
      <c r="M1209" s="399">
        <f>SUBTOTAL(9,M1210:M1212)</f>
        <v>0</v>
      </c>
      <c r="N1209" s="402">
        <f t="shared" ref="N1209:AC1209" si="1470">SUBTOTAL(9,N1210:N1212)</f>
        <v>0</v>
      </c>
      <c r="O1209" s="525"/>
      <c r="P1209" s="526"/>
      <c r="Q1209" s="526"/>
      <c r="R1209" s="526"/>
      <c r="S1209" s="526"/>
      <c r="T1209" s="526"/>
      <c r="U1209" s="526"/>
      <c r="V1209" s="526"/>
      <c r="W1209" s="526"/>
      <c r="X1209" s="526"/>
      <c r="Y1209" s="526"/>
      <c r="Z1209" s="526"/>
      <c r="AA1209" s="526"/>
      <c r="AB1209" s="256"/>
      <c r="AC1209" s="399">
        <f t="shared" si="1470"/>
        <v>0</v>
      </c>
      <c r="AD1209" s="854"/>
      <c r="AE1209" s="855"/>
      <c r="AF1209" s="856"/>
    </row>
    <row r="1210" spans="1:32" ht="15" customHeight="1" outlineLevel="1" x14ac:dyDescent="0.2">
      <c r="A1210" s="222">
        <v>139</v>
      </c>
      <c r="B1210" s="499"/>
      <c r="C1210" s="246"/>
      <c r="D1210" s="261"/>
      <c r="E1210" s="475"/>
      <c r="F1210" s="880" t="str">
        <f>'2. CAD NCCF'!F1210:L1210</f>
        <v>Non-agency RMBS, high rated</v>
      </c>
      <c r="G1210" s="881"/>
      <c r="H1210" s="881"/>
      <c r="I1210" s="881"/>
      <c r="J1210" s="881"/>
      <c r="K1210" s="881"/>
      <c r="L1210" s="882"/>
      <c r="M1210" s="400">
        <f>'2. CAD NCCF'!M1210+'3. USD NCCF'!M1210+'4. EUR NCCF'!M1210+'5. GBP NCCF'!M1210+'6. Other(Incld) NCCF'!M1210</f>
        <v>0</v>
      </c>
      <c r="N1210" s="411">
        <f>'2. CAD NCCF'!N1210+'3. USD NCCF'!N1210+'4. EUR NCCF'!N1210+'5. GBP NCCF'!N1210+'6. Other(Incld) NCCF'!N1210</f>
        <v>0</v>
      </c>
      <c r="O1210" s="525"/>
      <c r="P1210" s="526"/>
      <c r="Q1210" s="526"/>
      <c r="R1210" s="526"/>
      <c r="S1210" s="526"/>
      <c r="T1210" s="526"/>
      <c r="U1210" s="526"/>
      <c r="V1210" s="526"/>
      <c r="W1210" s="526"/>
      <c r="X1210" s="526"/>
      <c r="Y1210" s="526"/>
      <c r="Z1210" s="526"/>
      <c r="AA1210" s="526"/>
      <c r="AB1210" s="256"/>
      <c r="AC1210" s="400">
        <f>'2. CAD NCCF'!AC1210+'3. USD NCCF'!AC1210+'4. EUR NCCF'!AC1210+'5. GBP NCCF'!AC1210+'6. Other(Incld) NCCF'!AC1210</f>
        <v>0</v>
      </c>
      <c r="AD1210" s="854"/>
      <c r="AE1210" s="855"/>
      <c r="AF1210" s="856"/>
    </row>
    <row r="1211" spans="1:32" ht="15" customHeight="1" outlineLevel="1" x14ac:dyDescent="0.2">
      <c r="A1211" s="222">
        <v>140</v>
      </c>
      <c r="B1211" s="499"/>
      <c r="C1211" s="246"/>
      <c r="D1211" s="261"/>
      <c r="E1211" s="475"/>
      <c r="F1211" s="880" t="str">
        <f>'2. CAD NCCF'!F1211:L1211</f>
        <v>Non-agency RMBS, medium rated</v>
      </c>
      <c r="G1211" s="881"/>
      <c r="H1211" s="881"/>
      <c r="I1211" s="881"/>
      <c r="J1211" s="881"/>
      <c r="K1211" s="881"/>
      <c r="L1211" s="882"/>
      <c r="M1211" s="400">
        <f>'2. CAD NCCF'!M1211+'3. USD NCCF'!M1211+'4. EUR NCCF'!M1211+'5. GBP NCCF'!M1211+'6. Other(Incld) NCCF'!M1211</f>
        <v>0</v>
      </c>
      <c r="N1211" s="411">
        <f>'2. CAD NCCF'!N1211+'3. USD NCCF'!N1211+'4. EUR NCCF'!N1211+'5. GBP NCCF'!N1211+'6. Other(Incld) NCCF'!N1211</f>
        <v>0</v>
      </c>
      <c r="O1211" s="525"/>
      <c r="P1211" s="526"/>
      <c r="Q1211" s="526"/>
      <c r="R1211" s="526"/>
      <c r="S1211" s="526"/>
      <c r="T1211" s="526"/>
      <c r="U1211" s="526"/>
      <c r="V1211" s="526"/>
      <c r="W1211" s="526"/>
      <c r="X1211" s="526"/>
      <c r="Y1211" s="526"/>
      <c r="Z1211" s="526"/>
      <c r="AA1211" s="526"/>
      <c r="AB1211" s="256"/>
      <c r="AC1211" s="400">
        <f>'2. CAD NCCF'!AC1211+'3. USD NCCF'!AC1211+'4. EUR NCCF'!AC1211+'5. GBP NCCF'!AC1211+'6. Other(Incld) NCCF'!AC1211</f>
        <v>0</v>
      </c>
      <c r="AD1211" s="854"/>
      <c r="AE1211" s="855"/>
      <c r="AF1211" s="856"/>
    </row>
    <row r="1212" spans="1:32" ht="15" customHeight="1" outlineLevel="1" x14ac:dyDescent="0.2">
      <c r="A1212" s="222">
        <v>141</v>
      </c>
      <c r="B1212" s="499"/>
      <c r="C1212" s="246"/>
      <c r="D1212" s="261"/>
      <c r="E1212" s="475"/>
      <c r="F1212" s="880" t="str">
        <f>'2. CAD NCCF'!F1212:L1212</f>
        <v>Non-agency RMBS, low or not rated</v>
      </c>
      <c r="G1212" s="881"/>
      <c r="H1212" s="881"/>
      <c r="I1212" s="881"/>
      <c r="J1212" s="881"/>
      <c r="K1212" s="881"/>
      <c r="L1212" s="882"/>
      <c r="M1212" s="400">
        <f>'2. CAD NCCF'!M1212+'3. USD NCCF'!M1212+'4. EUR NCCF'!M1212+'5. GBP NCCF'!M1212+'6. Other(Incld) NCCF'!M1212</f>
        <v>0</v>
      </c>
      <c r="N1212" s="411">
        <f>'2. CAD NCCF'!N1212+'3. USD NCCF'!N1212+'4. EUR NCCF'!N1212+'5. GBP NCCF'!N1212+'6. Other(Incld) NCCF'!N1212</f>
        <v>0</v>
      </c>
      <c r="O1212" s="525"/>
      <c r="P1212" s="526"/>
      <c r="Q1212" s="526"/>
      <c r="R1212" s="526"/>
      <c r="S1212" s="526"/>
      <c r="T1212" s="526"/>
      <c r="U1212" s="526"/>
      <c r="V1212" s="526"/>
      <c r="W1212" s="526"/>
      <c r="X1212" s="526"/>
      <c r="Y1212" s="526"/>
      <c r="Z1212" s="526"/>
      <c r="AA1212" s="526"/>
      <c r="AB1212" s="256"/>
      <c r="AC1212" s="400">
        <f>'2. CAD NCCF'!AC1212+'3. USD NCCF'!AC1212+'4. EUR NCCF'!AC1212+'5. GBP NCCF'!AC1212+'6. Other(Incld) NCCF'!AC1212</f>
        <v>0</v>
      </c>
      <c r="AD1212" s="857"/>
      <c r="AE1212" s="858"/>
      <c r="AF1212" s="859"/>
    </row>
    <row r="1213" spans="1:32" ht="15" customHeight="1" outlineLevel="1" x14ac:dyDescent="0.2">
      <c r="A1213" s="222">
        <v>142</v>
      </c>
      <c r="B1213" s="499"/>
      <c r="C1213" s="246"/>
      <c r="D1213" s="868" t="str">
        <f>'2. CAD NCCF'!D1213:AF1213</f>
        <v>Corporate bonds and paper (CBP)</v>
      </c>
      <c r="E1213" s="869"/>
      <c r="F1213" s="869"/>
      <c r="G1213" s="869"/>
      <c r="H1213" s="869"/>
      <c r="I1213" s="869"/>
      <c r="J1213" s="869"/>
      <c r="K1213" s="869"/>
      <c r="L1213" s="869"/>
      <c r="M1213" s="869"/>
      <c r="N1213" s="869"/>
      <c r="O1213" s="869"/>
      <c r="P1213" s="869"/>
      <c r="Q1213" s="869"/>
      <c r="R1213" s="869"/>
      <c r="S1213" s="869"/>
      <c r="T1213" s="869"/>
      <c r="U1213" s="869"/>
      <c r="V1213" s="869"/>
      <c r="W1213" s="869"/>
      <c r="X1213" s="869"/>
      <c r="Y1213" s="869"/>
      <c r="Z1213" s="869"/>
      <c r="AA1213" s="869"/>
      <c r="AB1213" s="869"/>
      <c r="AC1213" s="869"/>
      <c r="AD1213" s="869"/>
      <c r="AE1213" s="869"/>
      <c r="AF1213" s="870"/>
    </row>
    <row r="1214" spans="1:32" ht="15" customHeight="1" outlineLevel="1" x14ac:dyDescent="0.2">
      <c r="A1214" s="222">
        <v>143</v>
      </c>
      <c r="B1214" s="499"/>
      <c r="C1214" s="246"/>
      <c r="D1214" s="261"/>
      <c r="E1214" s="933" t="str">
        <f>'2. CAD NCCF'!E1214:L1214</f>
        <v>Non-FI issued CBP, high rated</v>
      </c>
      <c r="F1214" s="934"/>
      <c r="G1214" s="934"/>
      <c r="H1214" s="934"/>
      <c r="I1214" s="934"/>
      <c r="J1214" s="934"/>
      <c r="K1214" s="934"/>
      <c r="L1214" s="935"/>
      <c r="M1214" s="399">
        <f>SUBTOTAL(9,M1215:M1216)</f>
        <v>0</v>
      </c>
      <c r="N1214" s="402">
        <f t="shared" ref="N1214:AC1214" si="1471">SUBTOTAL(9,N1215:N1216)</f>
        <v>0</v>
      </c>
      <c r="O1214" s="525"/>
      <c r="P1214" s="526"/>
      <c r="Q1214" s="526"/>
      <c r="R1214" s="526"/>
      <c r="S1214" s="526"/>
      <c r="T1214" s="526"/>
      <c r="U1214" s="526"/>
      <c r="V1214" s="526"/>
      <c r="W1214" s="526"/>
      <c r="X1214" s="526"/>
      <c r="Y1214" s="526"/>
      <c r="Z1214" s="526"/>
      <c r="AA1214" s="526"/>
      <c r="AB1214" s="256"/>
      <c r="AC1214" s="399">
        <f t="shared" si="1471"/>
        <v>0</v>
      </c>
      <c r="AD1214" s="851"/>
      <c r="AE1214" s="852"/>
      <c r="AF1214" s="853"/>
    </row>
    <row r="1215" spans="1:32" ht="15" customHeight="1" outlineLevel="1" x14ac:dyDescent="0.2">
      <c r="A1215" s="222">
        <v>144</v>
      </c>
      <c r="B1215" s="499"/>
      <c r="C1215" s="246"/>
      <c r="D1215" s="261"/>
      <c r="E1215" s="475"/>
      <c r="F1215" s="880" t="str">
        <f>'2. CAD NCCF'!F1215:L1215</f>
        <v>Non-FI issued unsecured bond and paper, high rated</v>
      </c>
      <c r="G1215" s="881"/>
      <c r="H1215" s="881"/>
      <c r="I1215" s="881"/>
      <c r="J1215" s="881"/>
      <c r="K1215" s="881"/>
      <c r="L1215" s="882"/>
      <c r="M1215" s="400">
        <f>'2. CAD NCCF'!M1215+'3. USD NCCF'!M1215+'4. EUR NCCF'!M1215+'5. GBP NCCF'!M1215+'6. Other(Incld) NCCF'!M1215</f>
        <v>0</v>
      </c>
      <c r="N1215" s="411">
        <f>'2. CAD NCCF'!N1215+'3. USD NCCF'!N1215+'4. EUR NCCF'!N1215+'5. GBP NCCF'!N1215+'6. Other(Incld) NCCF'!N1215</f>
        <v>0</v>
      </c>
      <c r="O1215" s="481"/>
      <c r="P1215" s="465"/>
      <c r="Q1215" s="465"/>
      <c r="R1215" s="465"/>
      <c r="S1215" s="465"/>
      <c r="T1215" s="465"/>
      <c r="U1215" s="465"/>
      <c r="V1215" s="465"/>
      <c r="W1215" s="465"/>
      <c r="X1215" s="465"/>
      <c r="Y1215" s="465"/>
      <c r="Z1215" s="465"/>
      <c r="AA1215" s="465"/>
      <c r="AB1215" s="482"/>
      <c r="AC1215" s="400">
        <f>'2. CAD NCCF'!AC1215+'3. USD NCCF'!AC1215+'4. EUR NCCF'!AC1215+'5. GBP NCCF'!AC1215+'6. Other(Incld) NCCF'!AC1215</f>
        <v>0</v>
      </c>
      <c r="AD1215" s="854"/>
      <c r="AE1215" s="855"/>
      <c r="AF1215" s="856"/>
    </row>
    <row r="1216" spans="1:32" ht="15" customHeight="1" outlineLevel="1" x14ac:dyDescent="0.2">
      <c r="A1216" s="222">
        <v>145</v>
      </c>
      <c r="B1216" s="499"/>
      <c r="C1216" s="246"/>
      <c r="D1216" s="261"/>
      <c r="E1216" s="475"/>
      <c r="F1216" s="880" t="str">
        <f>'2. CAD NCCF'!F1216:L1216</f>
        <v>Non-FI issued covered bonds, high rated</v>
      </c>
      <c r="G1216" s="881"/>
      <c r="H1216" s="881"/>
      <c r="I1216" s="881"/>
      <c r="J1216" s="881"/>
      <c r="K1216" s="881"/>
      <c r="L1216" s="882"/>
      <c r="M1216" s="400">
        <f>'2. CAD NCCF'!M1216+'3. USD NCCF'!M1216+'4. EUR NCCF'!M1216+'5. GBP NCCF'!M1216+'6. Other(Incld) NCCF'!M1216</f>
        <v>0</v>
      </c>
      <c r="N1216" s="411">
        <f>'2. CAD NCCF'!N1216+'3. USD NCCF'!N1216+'4. EUR NCCF'!N1216+'5. GBP NCCF'!N1216+'6. Other(Incld) NCCF'!N1216</f>
        <v>0</v>
      </c>
      <c r="O1216" s="481"/>
      <c r="P1216" s="465"/>
      <c r="Q1216" s="465"/>
      <c r="R1216" s="465"/>
      <c r="S1216" s="465"/>
      <c r="T1216" s="465"/>
      <c r="U1216" s="465"/>
      <c r="V1216" s="465"/>
      <c r="W1216" s="465"/>
      <c r="X1216" s="465"/>
      <c r="Y1216" s="465"/>
      <c r="Z1216" s="465"/>
      <c r="AA1216" s="465"/>
      <c r="AB1216" s="482"/>
      <c r="AC1216" s="400">
        <f>'2. CAD NCCF'!AC1216+'3. USD NCCF'!AC1216+'4. EUR NCCF'!AC1216+'5. GBP NCCF'!AC1216+'6. Other(Incld) NCCF'!AC1216</f>
        <v>0</v>
      </c>
      <c r="AD1216" s="854"/>
      <c r="AE1216" s="855"/>
      <c r="AF1216" s="856"/>
    </row>
    <row r="1217" spans="1:32" ht="15" customHeight="1" outlineLevel="1" x14ac:dyDescent="0.2">
      <c r="A1217" s="222">
        <v>146</v>
      </c>
      <c r="B1217" s="499"/>
      <c r="C1217" s="246"/>
      <c r="D1217" s="261"/>
      <c r="E1217" s="877" t="str">
        <f>'2. CAD NCCF'!E1217:L1217</f>
        <v>FI issued CBP, high rated</v>
      </c>
      <c r="F1217" s="878"/>
      <c r="G1217" s="878"/>
      <c r="H1217" s="878"/>
      <c r="I1217" s="878"/>
      <c r="J1217" s="878"/>
      <c r="K1217" s="878"/>
      <c r="L1217" s="879"/>
      <c r="M1217" s="399">
        <f>SUBTOTAL(9,M1218:M1220)</f>
        <v>0</v>
      </c>
      <c r="N1217" s="402">
        <f>SUBTOTAL(9,N1218:N1220)</f>
        <v>0</v>
      </c>
      <c r="O1217" s="525"/>
      <c r="P1217" s="526"/>
      <c r="Q1217" s="526"/>
      <c r="R1217" s="526"/>
      <c r="S1217" s="526"/>
      <c r="T1217" s="526"/>
      <c r="U1217" s="526"/>
      <c r="V1217" s="526"/>
      <c r="W1217" s="526"/>
      <c r="X1217" s="526"/>
      <c r="Y1217" s="526"/>
      <c r="Z1217" s="526"/>
      <c r="AA1217" s="526"/>
      <c r="AB1217" s="256"/>
      <c r="AC1217" s="399">
        <f t="shared" ref="AC1217" si="1472">SUBTOTAL(9,AC1218:AC1220)</f>
        <v>0</v>
      </c>
      <c r="AD1217" s="854"/>
      <c r="AE1217" s="855"/>
      <c r="AF1217" s="856"/>
    </row>
    <row r="1218" spans="1:32" ht="15" customHeight="1" outlineLevel="1" x14ac:dyDescent="0.2">
      <c r="A1218" s="222">
        <v>147</v>
      </c>
      <c r="B1218" s="499"/>
      <c r="C1218" s="246"/>
      <c r="D1218" s="261"/>
      <c r="E1218" s="475"/>
      <c r="F1218" s="880" t="str">
        <f>'2. CAD NCCF'!F1218:L1218</f>
        <v>FI issued unsecured bonds and paper, high rated</v>
      </c>
      <c r="G1218" s="881"/>
      <c r="H1218" s="881"/>
      <c r="I1218" s="881"/>
      <c r="J1218" s="881"/>
      <c r="K1218" s="881"/>
      <c r="L1218" s="882"/>
      <c r="M1218" s="400">
        <f>'2. CAD NCCF'!M1218+'3. USD NCCF'!M1218+'4. EUR NCCF'!M1218+'5. GBP NCCF'!M1218+'6. Other(Incld) NCCF'!M1218</f>
        <v>0</v>
      </c>
      <c r="N1218" s="411">
        <f>'2. CAD NCCF'!N1218+'3. USD NCCF'!N1218+'4. EUR NCCF'!N1218+'5. GBP NCCF'!N1218+'6. Other(Incld) NCCF'!N1218</f>
        <v>0</v>
      </c>
      <c r="O1218" s="481"/>
      <c r="P1218" s="465"/>
      <c r="Q1218" s="465"/>
      <c r="R1218" s="465"/>
      <c r="S1218" s="465"/>
      <c r="T1218" s="465"/>
      <c r="U1218" s="465"/>
      <c r="V1218" s="465"/>
      <c r="W1218" s="465"/>
      <c r="X1218" s="465"/>
      <c r="Y1218" s="465"/>
      <c r="Z1218" s="465"/>
      <c r="AA1218" s="465"/>
      <c r="AB1218" s="482"/>
      <c r="AC1218" s="400">
        <f>'2. CAD NCCF'!AC1218+'3. USD NCCF'!AC1218+'4. EUR NCCF'!AC1218+'5. GBP NCCF'!AC1218+'6. Other(Incld) NCCF'!AC1218</f>
        <v>0</v>
      </c>
      <c r="AD1218" s="854"/>
      <c r="AE1218" s="855"/>
      <c r="AF1218" s="856"/>
    </row>
    <row r="1219" spans="1:32" ht="15" customHeight="1" outlineLevel="1" x14ac:dyDescent="0.2">
      <c r="A1219" s="222">
        <v>148</v>
      </c>
      <c r="B1219" s="499"/>
      <c r="C1219" s="246"/>
      <c r="D1219" s="261"/>
      <c r="E1219" s="475"/>
      <c r="F1219" s="880" t="str">
        <f>'2. CAD NCCF'!F1219:L1219</f>
        <v>FI issued covered bonds, high rated</v>
      </c>
      <c r="G1219" s="881"/>
      <c r="H1219" s="881"/>
      <c r="I1219" s="881"/>
      <c r="J1219" s="881"/>
      <c r="K1219" s="881"/>
      <c r="L1219" s="882"/>
      <c r="M1219" s="400">
        <f>'2. CAD NCCF'!M1219+'3. USD NCCF'!M1219+'4. EUR NCCF'!M1219+'5. GBP NCCF'!M1219+'6. Other(Incld) NCCF'!M1219</f>
        <v>0</v>
      </c>
      <c r="N1219" s="411">
        <f>'2. CAD NCCF'!N1219+'3. USD NCCF'!N1219+'4. EUR NCCF'!N1219+'5. GBP NCCF'!N1219+'6. Other(Incld) NCCF'!N1219</f>
        <v>0</v>
      </c>
      <c r="O1219" s="481"/>
      <c r="P1219" s="465"/>
      <c r="Q1219" s="465"/>
      <c r="R1219" s="465"/>
      <c r="S1219" s="465"/>
      <c r="T1219" s="465"/>
      <c r="U1219" s="465"/>
      <c r="V1219" s="465"/>
      <c r="W1219" s="465"/>
      <c r="X1219" s="465"/>
      <c r="Y1219" s="465"/>
      <c r="Z1219" s="465"/>
      <c r="AA1219" s="465"/>
      <c r="AB1219" s="482"/>
      <c r="AC1219" s="400">
        <f>'2. CAD NCCF'!AC1219+'3. USD NCCF'!AC1219+'4. EUR NCCF'!AC1219+'5. GBP NCCF'!AC1219+'6. Other(Incld) NCCF'!AC1219</f>
        <v>0</v>
      </c>
      <c r="AD1219" s="854"/>
      <c r="AE1219" s="855"/>
      <c r="AF1219" s="856"/>
    </row>
    <row r="1220" spans="1:32" ht="15" customHeight="1" outlineLevel="1" x14ac:dyDescent="0.2">
      <c r="A1220" s="222">
        <v>149</v>
      </c>
      <c r="B1220" s="499"/>
      <c r="C1220" s="246"/>
      <c r="D1220" s="261"/>
      <c r="E1220" s="475"/>
      <c r="F1220" s="880" t="str">
        <f>'2. CAD NCCF'!F1220:L1220</f>
        <v>FI issued jumbo covered bonds, high rated</v>
      </c>
      <c r="G1220" s="881"/>
      <c r="H1220" s="881"/>
      <c r="I1220" s="881"/>
      <c r="J1220" s="881"/>
      <c r="K1220" s="881"/>
      <c r="L1220" s="882"/>
      <c r="M1220" s="400">
        <f>'2. CAD NCCF'!M1220+'3. USD NCCF'!M1220+'4. EUR NCCF'!M1220+'5. GBP NCCF'!M1220+'6. Other(Incld) NCCF'!M1220</f>
        <v>0</v>
      </c>
      <c r="N1220" s="411">
        <f>'2. CAD NCCF'!N1220+'3. USD NCCF'!N1220+'4. EUR NCCF'!N1220+'5. GBP NCCF'!N1220+'6. Other(Incld) NCCF'!N1220</f>
        <v>0</v>
      </c>
      <c r="O1220" s="481"/>
      <c r="P1220" s="465"/>
      <c r="Q1220" s="465"/>
      <c r="R1220" s="465"/>
      <c r="S1220" s="465"/>
      <c r="T1220" s="465"/>
      <c r="U1220" s="465"/>
      <c r="V1220" s="465"/>
      <c r="W1220" s="465"/>
      <c r="X1220" s="465"/>
      <c r="Y1220" s="465"/>
      <c r="Z1220" s="465"/>
      <c r="AA1220" s="465"/>
      <c r="AB1220" s="482"/>
      <c r="AC1220" s="400">
        <f>'2. CAD NCCF'!AC1220+'3. USD NCCF'!AC1220+'4. EUR NCCF'!AC1220+'5. GBP NCCF'!AC1220+'6. Other(Incld) NCCF'!AC1220</f>
        <v>0</v>
      </c>
      <c r="AD1220" s="854"/>
      <c r="AE1220" s="855"/>
      <c r="AF1220" s="856"/>
    </row>
    <row r="1221" spans="1:32" ht="15" customHeight="1" outlineLevel="1" x14ac:dyDescent="0.2">
      <c r="A1221" s="222">
        <v>150</v>
      </c>
      <c r="B1221" s="499"/>
      <c r="C1221" s="246"/>
      <c r="D1221" s="261"/>
      <c r="E1221" s="877" t="str">
        <f>'2. CAD NCCF'!E1221:L1221</f>
        <v>Non-FI issued CBP, medium rated</v>
      </c>
      <c r="F1221" s="878"/>
      <c r="G1221" s="878"/>
      <c r="H1221" s="878"/>
      <c r="I1221" s="878"/>
      <c r="J1221" s="878"/>
      <c r="K1221" s="878"/>
      <c r="L1221" s="879"/>
      <c r="M1221" s="399">
        <f>SUBTOTAL(9,M1222:M1223)</f>
        <v>0</v>
      </c>
      <c r="N1221" s="402">
        <f t="shared" ref="N1221:AC1221" si="1473">SUBTOTAL(9,N1222:N1223)</f>
        <v>0</v>
      </c>
      <c r="O1221" s="525"/>
      <c r="P1221" s="526"/>
      <c r="Q1221" s="526"/>
      <c r="R1221" s="526"/>
      <c r="S1221" s="526"/>
      <c r="T1221" s="526"/>
      <c r="U1221" s="526"/>
      <c r="V1221" s="526"/>
      <c r="W1221" s="526"/>
      <c r="X1221" s="526"/>
      <c r="Y1221" s="526"/>
      <c r="Z1221" s="526"/>
      <c r="AA1221" s="526"/>
      <c r="AB1221" s="256"/>
      <c r="AC1221" s="399">
        <f t="shared" si="1473"/>
        <v>0</v>
      </c>
      <c r="AD1221" s="854"/>
      <c r="AE1221" s="855"/>
      <c r="AF1221" s="856"/>
    </row>
    <row r="1222" spans="1:32" ht="15" customHeight="1" outlineLevel="1" x14ac:dyDescent="0.2">
      <c r="A1222" s="222">
        <v>151</v>
      </c>
      <c r="B1222" s="499"/>
      <c r="C1222" s="246"/>
      <c r="D1222" s="261"/>
      <c r="E1222" s="475"/>
      <c r="F1222" s="880" t="str">
        <f>'2. CAD NCCF'!F1222:L1222</f>
        <v>Non-FI issued unsecured bonds and paper, medium rated</v>
      </c>
      <c r="G1222" s="881"/>
      <c r="H1222" s="881"/>
      <c r="I1222" s="881"/>
      <c r="J1222" s="881"/>
      <c r="K1222" s="881"/>
      <c r="L1222" s="882"/>
      <c r="M1222" s="400">
        <f>'2. CAD NCCF'!M1222+'3. USD NCCF'!M1222+'4. EUR NCCF'!M1222+'5. GBP NCCF'!M1222+'6. Other(Incld) NCCF'!M1222</f>
        <v>0</v>
      </c>
      <c r="N1222" s="411">
        <f>'2. CAD NCCF'!N1222+'3. USD NCCF'!N1222+'4. EUR NCCF'!N1222+'5. GBP NCCF'!N1222+'6. Other(Incld) NCCF'!N1222</f>
        <v>0</v>
      </c>
      <c r="O1222" s="481"/>
      <c r="P1222" s="465"/>
      <c r="Q1222" s="465"/>
      <c r="R1222" s="465"/>
      <c r="S1222" s="465"/>
      <c r="T1222" s="465"/>
      <c r="U1222" s="465"/>
      <c r="V1222" s="465"/>
      <c r="W1222" s="465"/>
      <c r="X1222" s="465"/>
      <c r="Y1222" s="465"/>
      <c r="Z1222" s="465"/>
      <c r="AA1222" s="465"/>
      <c r="AB1222" s="482"/>
      <c r="AC1222" s="400">
        <f>'2. CAD NCCF'!AC1222+'3. USD NCCF'!AC1222+'4. EUR NCCF'!AC1222+'5. GBP NCCF'!AC1222+'6. Other(Incld) NCCF'!AC1222</f>
        <v>0</v>
      </c>
      <c r="AD1222" s="854"/>
      <c r="AE1222" s="855"/>
      <c r="AF1222" s="856"/>
    </row>
    <row r="1223" spans="1:32" ht="15" customHeight="1" outlineLevel="1" x14ac:dyDescent="0.2">
      <c r="A1223" s="222">
        <v>152</v>
      </c>
      <c r="B1223" s="499"/>
      <c r="C1223" s="246"/>
      <c r="D1223" s="261"/>
      <c r="E1223" s="475"/>
      <c r="F1223" s="880" t="str">
        <f>'2. CAD NCCF'!F1223:L1223</f>
        <v>Non-FI issued covered bonds, medium rated</v>
      </c>
      <c r="G1223" s="881"/>
      <c r="H1223" s="881"/>
      <c r="I1223" s="881"/>
      <c r="J1223" s="881"/>
      <c r="K1223" s="881"/>
      <c r="L1223" s="882"/>
      <c r="M1223" s="400">
        <f>'2. CAD NCCF'!M1223+'3. USD NCCF'!M1223+'4. EUR NCCF'!M1223+'5. GBP NCCF'!M1223+'6. Other(Incld) NCCF'!M1223</f>
        <v>0</v>
      </c>
      <c r="N1223" s="411">
        <f>'2. CAD NCCF'!N1223+'3. USD NCCF'!N1223+'4. EUR NCCF'!N1223+'5. GBP NCCF'!N1223+'6. Other(Incld) NCCF'!N1223</f>
        <v>0</v>
      </c>
      <c r="O1223" s="481"/>
      <c r="P1223" s="465"/>
      <c r="Q1223" s="465"/>
      <c r="R1223" s="465"/>
      <c r="S1223" s="465"/>
      <c r="T1223" s="465"/>
      <c r="U1223" s="465"/>
      <c r="V1223" s="465"/>
      <c r="W1223" s="465"/>
      <c r="X1223" s="465"/>
      <c r="Y1223" s="465"/>
      <c r="Z1223" s="465"/>
      <c r="AA1223" s="465"/>
      <c r="AB1223" s="482"/>
      <c r="AC1223" s="400">
        <f>'2. CAD NCCF'!AC1223+'3. USD NCCF'!AC1223+'4. EUR NCCF'!AC1223+'5. GBP NCCF'!AC1223+'6. Other(Incld) NCCF'!AC1223</f>
        <v>0</v>
      </c>
      <c r="AD1223" s="854"/>
      <c r="AE1223" s="855"/>
      <c r="AF1223" s="856"/>
    </row>
    <row r="1224" spans="1:32" ht="15" customHeight="1" outlineLevel="1" x14ac:dyDescent="0.2">
      <c r="A1224" s="222">
        <v>153</v>
      </c>
      <c r="B1224" s="499"/>
      <c r="C1224" s="246"/>
      <c r="D1224" s="261"/>
      <c r="E1224" s="877" t="str">
        <f>'2. CAD NCCF'!E1224:L1224</f>
        <v>FI issued CBP, medium rated</v>
      </c>
      <c r="F1224" s="878"/>
      <c r="G1224" s="878"/>
      <c r="H1224" s="878"/>
      <c r="I1224" s="878"/>
      <c r="J1224" s="878"/>
      <c r="K1224" s="878"/>
      <c r="L1224" s="879"/>
      <c r="M1224" s="399">
        <f>SUBTOTAL(9,M1225:M1227)</f>
        <v>0</v>
      </c>
      <c r="N1224" s="402">
        <f t="shared" ref="N1224:AC1224" si="1474">SUBTOTAL(9,N1225:N1227)</f>
        <v>0</v>
      </c>
      <c r="O1224" s="525"/>
      <c r="P1224" s="526"/>
      <c r="Q1224" s="526"/>
      <c r="R1224" s="526"/>
      <c r="S1224" s="526"/>
      <c r="T1224" s="526"/>
      <c r="U1224" s="526"/>
      <c r="V1224" s="526"/>
      <c r="W1224" s="526"/>
      <c r="X1224" s="526"/>
      <c r="Y1224" s="526"/>
      <c r="Z1224" s="526"/>
      <c r="AA1224" s="526"/>
      <c r="AB1224" s="256"/>
      <c r="AC1224" s="399">
        <f t="shared" si="1474"/>
        <v>0</v>
      </c>
      <c r="AD1224" s="854"/>
      <c r="AE1224" s="855"/>
      <c r="AF1224" s="856"/>
    </row>
    <row r="1225" spans="1:32" ht="15" customHeight="1" outlineLevel="1" x14ac:dyDescent="0.2">
      <c r="A1225" s="222">
        <v>154</v>
      </c>
      <c r="B1225" s="499"/>
      <c r="C1225" s="246"/>
      <c r="D1225" s="261"/>
      <c r="E1225" s="475"/>
      <c r="F1225" s="880" t="str">
        <f>'2. CAD NCCF'!F1225:L1225</f>
        <v>FI issued unsecured bonds and paper, medium rated</v>
      </c>
      <c r="G1225" s="881"/>
      <c r="H1225" s="881"/>
      <c r="I1225" s="881"/>
      <c r="J1225" s="881"/>
      <c r="K1225" s="881"/>
      <c r="L1225" s="882"/>
      <c r="M1225" s="400">
        <f>'2. CAD NCCF'!M1225+'3. USD NCCF'!M1225+'4. EUR NCCF'!M1225+'5. GBP NCCF'!M1225+'6. Other(Incld) NCCF'!M1225</f>
        <v>0</v>
      </c>
      <c r="N1225" s="411">
        <f>'2. CAD NCCF'!N1225+'3. USD NCCF'!N1225+'4. EUR NCCF'!N1225+'5. GBP NCCF'!N1225+'6. Other(Incld) NCCF'!N1225</f>
        <v>0</v>
      </c>
      <c r="O1225" s="481"/>
      <c r="P1225" s="465"/>
      <c r="Q1225" s="465"/>
      <c r="R1225" s="465"/>
      <c r="S1225" s="465"/>
      <c r="T1225" s="465"/>
      <c r="U1225" s="465"/>
      <c r="V1225" s="465"/>
      <c r="W1225" s="465"/>
      <c r="X1225" s="465"/>
      <c r="Y1225" s="465"/>
      <c r="Z1225" s="465"/>
      <c r="AA1225" s="465"/>
      <c r="AB1225" s="482"/>
      <c r="AC1225" s="400">
        <f>'2. CAD NCCF'!AC1225+'3. USD NCCF'!AC1225+'4. EUR NCCF'!AC1225+'5. GBP NCCF'!AC1225+'6. Other(Incld) NCCF'!AC1225</f>
        <v>0</v>
      </c>
      <c r="AD1225" s="854"/>
      <c r="AE1225" s="855"/>
      <c r="AF1225" s="856"/>
    </row>
    <row r="1226" spans="1:32" ht="15" customHeight="1" outlineLevel="1" x14ac:dyDescent="0.2">
      <c r="A1226" s="222">
        <v>155</v>
      </c>
      <c r="B1226" s="499"/>
      <c r="C1226" s="246"/>
      <c r="D1226" s="261"/>
      <c r="E1226" s="475"/>
      <c r="F1226" s="880" t="str">
        <f>'2. CAD NCCF'!F1226:L1226</f>
        <v>FI issued covered bonds, medium rated</v>
      </c>
      <c r="G1226" s="881"/>
      <c r="H1226" s="881"/>
      <c r="I1226" s="881"/>
      <c r="J1226" s="881"/>
      <c r="K1226" s="881"/>
      <c r="L1226" s="882"/>
      <c r="M1226" s="400">
        <f>'2. CAD NCCF'!M1226+'3. USD NCCF'!M1226+'4. EUR NCCF'!M1226+'5. GBP NCCF'!M1226+'6. Other(Incld) NCCF'!M1226</f>
        <v>0</v>
      </c>
      <c r="N1226" s="411">
        <f>'2. CAD NCCF'!N1226+'3. USD NCCF'!N1226+'4. EUR NCCF'!N1226+'5. GBP NCCF'!N1226+'6. Other(Incld) NCCF'!N1226</f>
        <v>0</v>
      </c>
      <c r="O1226" s="481"/>
      <c r="P1226" s="465"/>
      <c r="Q1226" s="465"/>
      <c r="R1226" s="465"/>
      <c r="S1226" s="465"/>
      <c r="T1226" s="465"/>
      <c r="U1226" s="465"/>
      <c r="V1226" s="465"/>
      <c r="W1226" s="465"/>
      <c r="X1226" s="465"/>
      <c r="Y1226" s="465"/>
      <c r="Z1226" s="465"/>
      <c r="AA1226" s="465"/>
      <c r="AB1226" s="482"/>
      <c r="AC1226" s="400">
        <f>'2. CAD NCCF'!AC1226+'3. USD NCCF'!AC1226+'4. EUR NCCF'!AC1226+'5. GBP NCCF'!AC1226+'6. Other(Incld) NCCF'!AC1226</f>
        <v>0</v>
      </c>
      <c r="AD1226" s="854"/>
      <c r="AE1226" s="855"/>
      <c r="AF1226" s="856"/>
    </row>
    <row r="1227" spans="1:32" ht="15" customHeight="1" outlineLevel="1" x14ac:dyDescent="0.2">
      <c r="A1227" s="222">
        <v>156</v>
      </c>
      <c r="B1227" s="533"/>
      <c r="C1227" s="246"/>
      <c r="D1227" s="261"/>
      <c r="E1227" s="477"/>
      <c r="F1227" s="880" t="str">
        <f>'2. CAD NCCF'!F1227:L1227</f>
        <v>FI issued jumbo covered bonds, medium rated</v>
      </c>
      <c r="G1227" s="881"/>
      <c r="H1227" s="881"/>
      <c r="I1227" s="881"/>
      <c r="J1227" s="881"/>
      <c r="K1227" s="881"/>
      <c r="L1227" s="882"/>
      <c r="M1227" s="400">
        <f>'2. CAD NCCF'!M1227+'3. USD NCCF'!M1227+'4. EUR NCCF'!M1227+'5. GBP NCCF'!M1227+'6. Other(Incld) NCCF'!M1227</f>
        <v>0</v>
      </c>
      <c r="N1227" s="411">
        <f>'2. CAD NCCF'!N1227+'3. USD NCCF'!N1227+'4. EUR NCCF'!N1227+'5. GBP NCCF'!N1227+'6. Other(Incld) NCCF'!N1227</f>
        <v>0</v>
      </c>
      <c r="O1227" s="543"/>
      <c r="P1227" s="544"/>
      <c r="Q1227" s="544"/>
      <c r="R1227" s="544"/>
      <c r="S1227" s="544"/>
      <c r="T1227" s="544"/>
      <c r="U1227" s="544"/>
      <c r="V1227" s="544"/>
      <c r="W1227" s="544"/>
      <c r="X1227" s="544"/>
      <c r="Y1227" s="544"/>
      <c r="Z1227" s="544"/>
      <c r="AA1227" s="544"/>
      <c r="AB1227" s="572"/>
      <c r="AC1227" s="400">
        <f>'2. CAD NCCF'!AC1227+'3. USD NCCF'!AC1227+'4. EUR NCCF'!AC1227+'5. GBP NCCF'!AC1227+'6. Other(Incld) NCCF'!AC1227</f>
        <v>0</v>
      </c>
      <c r="AD1227" s="854"/>
      <c r="AE1227" s="855"/>
      <c r="AF1227" s="856"/>
    </row>
    <row r="1228" spans="1:32" ht="15" customHeight="1" outlineLevel="1" x14ac:dyDescent="0.2">
      <c r="A1228" s="222">
        <v>157</v>
      </c>
      <c r="B1228" s="533"/>
      <c r="C1228" s="246"/>
      <c r="D1228" s="719"/>
      <c r="E1228" s="877" t="str">
        <f>'2. CAD NCCF'!E1228:L1228</f>
        <v>Non-FI issued CBP, low or not rated</v>
      </c>
      <c r="F1228" s="878"/>
      <c r="G1228" s="878"/>
      <c r="H1228" s="878"/>
      <c r="I1228" s="878"/>
      <c r="J1228" s="878"/>
      <c r="K1228" s="878"/>
      <c r="L1228" s="879"/>
      <c r="M1228" s="399">
        <f>SUBTOTAL(9,M1229:M1230)</f>
        <v>0</v>
      </c>
      <c r="N1228" s="402">
        <f t="shared" ref="N1228:AC1228" si="1475">SUBTOTAL(9,N1229:N1230)</f>
        <v>0</v>
      </c>
      <c r="O1228" s="557"/>
      <c r="P1228" s="558"/>
      <c r="Q1228" s="558"/>
      <c r="R1228" s="558"/>
      <c r="S1228" s="558"/>
      <c r="T1228" s="558"/>
      <c r="U1228" s="558"/>
      <c r="V1228" s="558"/>
      <c r="W1228" s="558"/>
      <c r="X1228" s="558"/>
      <c r="Y1228" s="558"/>
      <c r="Z1228" s="558"/>
      <c r="AA1228" s="558"/>
      <c r="AB1228" s="722"/>
      <c r="AC1228" s="399">
        <f t="shared" si="1475"/>
        <v>0</v>
      </c>
      <c r="AD1228" s="854"/>
      <c r="AE1228" s="855"/>
      <c r="AF1228" s="856"/>
    </row>
    <row r="1229" spans="1:32" ht="15" customHeight="1" outlineLevel="1" x14ac:dyDescent="0.2">
      <c r="A1229" s="222">
        <v>158</v>
      </c>
      <c r="B1229" s="533"/>
      <c r="C1229" s="246"/>
      <c r="D1229" s="261"/>
      <c r="E1229" s="546"/>
      <c r="F1229" s="880" t="str">
        <f>'2. CAD NCCF'!F1229:L1229</f>
        <v>Non-FI issued unsecured bonds and paper, low or not rated</v>
      </c>
      <c r="G1229" s="881"/>
      <c r="H1229" s="881"/>
      <c r="I1229" s="881"/>
      <c r="J1229" s="881"/>
      <c r="K1229" s="881"/>
      <c r="L1229" s="882"/>
      <c r="M1229" s="400">
        <f>'2. CAD NCCF'!M1229+'3. USD NCCF'!M1229+'4. EUR NCCF'!M1229+'5. GBP NCCF'!M1229+'6. Other(Incld) NCCF'!M1229</f>
        <v>0</v>
      </c>
      <c r="N1229" s="411">
        <f>'2. CAD NCCF'!N1229+'3. USD NCCF'!N1229+'4. EUR NCCF'!N1229+'5. GBP NCCF'!N1229+'6. Other(Incld) NCCF'!N1229</f>
        <v>0</v>
      </c>
      <c r="O1229" s="543"/>
      <c r="P1229" s="544"/>
      <c r="Q1229" s="544"/>
      <c r="R1229" s="544"/>
      <c r="S1229" s="544"/>
      <c r="T1229" s="544"/>
      <c r="U1229" s="544"/>
      <c r="V1229" s="544"/>
      <c r="W1229" s="544"/>
      <c r="X1229" s="544"/>
      <c r="Y1229" s="544"/>
      <c r="Z1229" s="544"/>
      <c r="AA1229" s="544"/>
      <c r="AB1229" s="572"/>
      <c r="AC1229" s="400">
        <f>'2. CAD NCCF'!AC1229+'3. USD NCCF'!AC1229+'4. EUR NCCF'!AC1229+'5. GBP NCCF'!AC1229+'6. Other(Incld) NCCF'!AC1229</f>
        <v>0</v>
      </c>
      <c r="AD1229" s="854"/>
      <c r="AE1229" s="855"/>
      <c r="AF1229" s="856"/>
    </row>
    <row r="1230" spans="1:32" ht="15" customHeight="1" outlineLevel="1" x14ac:dyDescent="0.2">
      <c r="A1230" s="222">
        <v>159</v>
      </c>
      <c r="B1230" s="533"/>
      <c r="C1230" s="246"/>
      <c r="D1230" s="261"/>
      <c r="E1230" s="546"/>
      <c r="F1230" s="880" t="str">
        <f>'2. CAD NCCF'!F1230:L1230</f>
        <v>Non-FI issued covered bonds, low or not rated</v>
      </c>
      <c r="G1230" s="881"/>
      <c r="H1230" s="881"/>
      <c r="I1230" s="881"/>
      <c r="J1230" s="881"/>
      <c r="K1230" s="881"/>
      <c r="L1230" s="882"/>
      <c r="M1230" s="400">
        <f>'2. CAD NCCF'!M1230+'3. USD NCCF'!M1230+'4. EUR NCCF'!M1230+'5. GBP NCCF'!M1230+'6. Other(Incld) NCCF'!M1230</f>
        <v>0</v>
      </c>
      <c r="N1230" s="411">
        <f>'2. CAD NCCF'!N1230+'3. USD NCCF'!N1230+'4. EUR NCCF'!N1230+'5. GBP NCCF'!N1230+'6. Other(Incld) NCCF'!N1230</f>
        <v>0</v>
      </c>
      <c r="O1230" s="543"/>
      <c r="P1230" s="544"/>
      <c r="Q1230" s="544"/>
      <c r="R1230" s="544"/>
      <c r="S1230" s="544"/>
      <c r="T1230" s="544"/>
      <c r="U1230" s="544"/>
      <c r="V1230" s="544"/>
      <c r="W1230" s="544"/>
      <c r="X1230" s="544"/>
      <c r="Y1230" s="544"/>
      <c r="Z1230" s="544"/>
      <c r="AA1230" s="544"/>
      <c r="AB1230" s="572"/>
      <c r="AC1230" s="400">
        <f>'2. CAD NCCF'!AC1230+'3. USD NCCF'!AC1230+'4. EUR NCCF'!AC1230+'5. GBP NCCF'!AC1230+'6. Other(Incld) NCCF'!AC1230</f>
        <v>0</v>
      </c>
      <c r="AD1230" s="854"/>
      <c r="AE1230" s="855"/>
      <c r="AF1230" s="856"/>
    </row>
    <row r="1231" spans="1:32" ht="15" customHeight="1" outlineLevel="1" x14ac:dyDescent="0.2">
      <c r="A1231" s="222">
        <v>160</v>
      </c>
      <c r="B1231" s="533"/>
      <c r="C1231" s="246"/>
      <c r="D1231" s="261"/>
      <c r="E1231" s="877" t="str">
        <f>'2. CAD NCCF'!E1231:L1231</f>
        <v>FI issued CBP, low or not rated</v>
      </c>
      <c r="F1231" s="878"/>
      <c r="G1231" s="878"/>
      <c r="H1231" s="878"/>
      <c r="I1231" s="878"/>
      <c r="J1231" s="878"/>
      <c r="K1231" s="878"/>
      <c r="L1231" s="879"/>
      <c r="M1231" s="399">
        <f>SUBTOTAL(9,M1232:M1234)</f>
        <v>0</v>
      </c>
      <c r="N1231" s="402">
        <f t="shared" ref="N1231:AC1231" si="1476">SUBTOTAL(9,N1232:N1234)</f>
        <v>0</v>
      </c>
      <c r="O1231" s="557"/>
      <c r="P1231" s="558"/>
      <c r="Q1231" s="558"/>
      <c r="R1231" s="558"/>
      <c r="S1231" s="558"/>
      <c r="T1231" s="558"/>
      <c r="U1231" s="558"/>
      <c r="V1231" s="558"/>
      <c r="W1231" s="558"/>
      <c r="X1231" s="558"/>
      <c r="Y1231" s="558"/>
      <c r="Z1231" s="558"/>
      <c r="AA1231" s="558"/>
      <c r="AB1231" s="722"/>
      <c r="AC1231" s="399">
        <f t="shared" si="1476"/>
        <v>0</v>
      </c>
      <c r="AD1231" s="854"/>
      <c r="AE1231" s="855"/>
      <c r="AF1231" s="856"/>
    </row>
    <row r="1232" spans="1:32" ht="15" customHeight="1" outlineLevel="1" x14ac:dyDescent="0.2">
      <c r="A1232" s="222">
        <v>161</v>
      </c>
      <c r="B1232" s="533"/>
      <c r="C1232" s="246"/>
      <c r="D1232" s="261"/>
      <c r="E1232" s="546"/>
      <c r="F1232" s="880" t="str">
        <f>'2. CAD NCCF'!F1232:L1232</f>
        <v>FI issued unsecured bonds and paper, low or not rated</v>
      </c>
      <c r="G1232" s="881"/>
      <c r="H1232" s="881"/>
      <c r="I1232" s="881"/>
      <c r="J1232" s="881"/>
      <c r="K1232" s="881"/>
      <c r="L1232" s="882"/>
      <c r="M1232" s="400">
        <f>'2. CAD NCCF'!M1232+'3. USD NCCF'!M1232+'4. EUR NCCF'!M1232+'5. GBP NCCF'!M1232+'6. Other(Incld) NCCF'!M1232</f>
        <v>0</v>
      </c>
      <c r="N1232" s="411">
        <f>'2. CAD NCCF'!N1232+'3. USD NCCF'!N1232+'4. EUR NCCF'!N1232+'5. GBP NCCF'!N1232+'6. Other(Incld) NCCF'!N1232</f>
        <v>0</v>
      </c>
      <c r="O1232" s="543"/>
      <c r="P1232" s="544"/>
      <c r="Q1232" s="544"/>
      <c r="R1232" s="544"/>
      <c r="S1232" s="544"/>
      <c r="T1232" s="544"/>
      <c r="U1232" s="544"/>
      <c r="V1232" s="544"/>
      <c r="W1232" s="544"/>
      <c r="X1232" s="544"/>
      <c r="Y1232" s="544"/>
      <c r="Z1232" s="544"/>
      <c r="AA1232" s="544"/>
      <c r="AB1232" s="545"/>
      <c r="AC1232" s="400">
        <f>'2. CAD NCCF'!AC1232+'3. USD NCCF'!AC1232+'4. EUR NCCF'!AC1232+'5. GBP NCCF'!AC1232+'6. Other(Incld) NCCF'!AC1232</f>
        <v>0</v>
      </c>
      <c r="AD1232" s="854"/>
      <c r="AE1232" s="855"/>
      <c r="AF1232" s="856"/>
    </row>
    <row r="1233" spans="1:32" ht="15" customHeight="1" outlineLevel="1" x14ac:dyDescent="0.2">
      <c r="A1233" s="222">
        <v>162</v>
      </c>
      <c r="B1233" s="533"/>
      <c r="C1233" s="244"/>
      <c r="D1233" s="538"/>
      <c r="E1233" s="538"/>
      <c r="F1233" s="880" t="str">
        <f>'2. CAD NCCF'!F1233:L1233</f>
        <v>FI issued covered bonds, low or not rated</v>
      </c>
      <c r="G1233" s="881"/>
      <c r="H1233" s="881"/>
      <c r="I1233" s="881"/>
      <c r="J1233" s="881"/>
      <c r="K1233" s="881"/>
      <c r="L1233" s="882"/>
      <c r="M1233" s="400">
        <f>'2. CAD NCCF'!M1233+'3. USD NCCF'!M1233+'4. EUR NCCF'!M1233+'5. GBP NCCF'!M1233+'6. Other(Incld) NCCF'!M1233</f>
        <v>0</v>
      </c>
      <c r="N1233" s="411">
        <f>'2. CAD NCCF'!N1233+'3. USD NCCF'!N1233+'4. EUR NCCF'!N1233+'5. GBP NCCF'!N1233+'6. Other(Incld) NCCF'!N1233</f>
        <v>0</v>
      </c>
      <c r="O1233" s="543"/>
      <c r="P1233" s="544"/>
      <c r="Q1233" s="544"/>
      <c r="R1233" s="544"/>
      <c r="S1233" s="544"/>
      <c r="T1233" s="544"/>
      <c r="U1233" s="544"/>
      <c r="V1233" s="544"/>
      <c r="W1233" s="544"/>
      <c r="X1233" s="544"/>
      <c r="Y1233" s="544"/>
      <c r="Z1233" s="544"/>
      <c r="AA1233" s="544"/>
      <c r="AB1233" s="545"/>
      <c r="AC1233" s="400">
        <f>'2. CAD NCCF'!AC1233+'3. USD NCCF'!AC1233+'4. EUR NCCF'!AC1233+'5. GBP NCCF'!AC1233+'6. Other(Incld) NCCF'!AC1233</f>
        <v>0</v>
      </c>
      <c r="AD1233" s="854"/>
      <c r="AE1233" s="855"/>
      <c r="AF1233" s="856"/>
    </row>
    <row r="1234" spans="1:32" ht="15" customHeight="1" outlineLevel="1" x14ac:dyDescent="0.2">
      <c r="A1234" s="222">
        <v>163</v>
      </c>
      <c r="B1234" s="532"/>
      <c r="C1234" s="539"/>
      <c r="D1234" s="535"/>
      <c r="E1234" s="535"/>
      <c r="F1234" s="880" t="str">
        <f>'2. CAD NCCF'!F1234:L1234</f>
        <v>FI issued jumbo covered bonds, low or not rated</v>
      </c>
      <c r="G1234" s="881"/>
      <c r="H1234" s="881"/>
      <c r="I1234" s="881"/>
      <c r="J1234" s="881"/>
      <c r="K1234" s="881"/>
      <c r="L1234" s="882"/>
      <c r="M1234" s="400">
        <f>'2. CAD NCCF'!M1234+'3. USD NCCF'!M1234+'4. EUR NCCF'!M1234+'5. GBP NCCF'!M1234+'6. Other(Incld) NCCF'!M1234</f>
        <v>0</v>
      </c>
      <c r="N1234" s="411">
        <f>'2. CAD NCCF'!N1234+'3. USD NCCF'!N1234+'4. EUR NCCF'!N1234+'5. GBP NCCF'!N1234+'6. Other(Incld) NCCF'!N1234</f>
        <v>0</v>
      </c>
      <c r="O1234" s="550"/>
      <c r="P1234" s="551"/>
      <c r="Q1234" s="551"/>
      <c r="R1234" s="551"/>
      <c r="S1234" s="551"/>
      <c r="T1234" s="551"/>
      <c r="U1234" s="551"/>
      <c r="V1234" s="551"/>
      <c r="W1234" s="551"/>
      <c r="X1234" s="551"/>
      <c r="Y1234" s="551"/>
      <c r="Z1234" s="551"/>
      <c r="AA1234" s="551"/>
      <c r="AB1234" s="603"/>
      <c r="AC1234" s="400">
        <f>'2. CAD NCCF'!AC1234+'3. USD NCCF'!AC1234+'4. EUR NCCF'!AC1234+'5. GBP NCCF'!AC1234+'6. Other(Incld) NCCF'!AC1234</f>
        <v>0</v>
      </c>
      <c r="AD1234" s="857"/>
      <c r="AE1234" s="858"/>
      <c r="AF1234" s="859"/>
    </row>
    <row r="1235" spans="1:32" ht="15" outlineLevel="1" x14ac:dyDescent="0.2">
      <c r="A1235" s="222">
        <v>164</v>
      </c>
      <c r="B1235" s="499"/>
      <c r="C1235" s="244"/>
      <c r="D1235" s="1080" t="str">
        <f>'2. CAD NCCF'!D1235:AF1235</f>
        <v>Asset backed securities (ABS) and Asset backed commercial paper (ABCP)</v>
      </c>
      <c r="E1235" s="1081"/>
      <c r="F1235" s="1081"/>
      <c r="G1235" s="1081"/>
      <c r="H1235" s="1081"/>
      <c r="I1235" s="1081"/>
      <c r="J1235" s="1081"/>
      <c r="K1235" s="1081"/>
      <c r="L1235" s="1081"/>
      <c r="M1235" s="1081"/>
      <c r="N1235" s="1081"/>
      <c r="O1235" s="1081"/>
      <c r="P1235" s="1081"/>
      <c r="Q1235" s="1081"/>
      <c r="R1235" s="1081"/>
      <c r="S1235" s="1081"/>
      <c r="T1235" s="1081"/>
      <c r="U1235" s="1081"/>
      <c r="V1235" s="1081"/>
      <c r="W1235" s="1081"/>
      <c r="X1235" s="1081"/>
      <c r="Y1235" s="1081"/>
      <c r="Z1235" s="1081"/>
      <c r="AA1235" s="1081"/>
      <c r="AB1235" s="1081"/>
      <c r="AC1235" s="1081"/>
      <c r="AD1235" s="1081"/>
      <c r="AE1235" s="1081"/>
      <c r="AF1235" s="1092"/>
    </row>
    <row r="1236" spans="1:32" ht="15" outlineLevel="1" x14ac:dyDescent="0.2">
      <c r="A1236" s="222">
        <v>165</v>
      </c>
      <c r="B1236" s="499"/>
      <c r="C1236" s="244"/>
      <c r="D1236" s="467"/>
      <c r="E1236" s="933" t="str">
        <f>'2. CAD NCCF'!E1236:L1236</f>
        <v>Non-FI issued ABS and ABCP, high rated</v>
      </c>
      <c r="F1236" s="934"/>
      <c r="G1236" s="934"/>
      <c r="H1236" s="934"/>
      <c r="I1236" s="934"/>
      <c r="J1236" s="934"/>
      <c r="K1236" s="934"/>
      <c r="L1236" s="935"/>
      <c r="M1236" s="399">
        <f>SUBTOTAL(9,M1237:M1238)</f>
        <v>0</v>
      </c>
      <c r="N1236" s="402">
        <f t="shared" ref="N1236:AC1236" si="1477">SUBTOTAL(9,N1237:N1238)</f>
        <v>0</v>
      </c>
      <c r="O1236" s="525"/>
      <c r="P1236" s="526"/>
      <c r="Q1236" s="526"/>
      <c r="R1236" s="526"/>
      <c r="S1236" s="526"/>
      <c r="T1236" s="526"/>
      <c r="U1236" s="526"/>
      <c r="V1236" s="526"/>
      <c r="W1236" s="526"/>
      <c r="X1236" s="526"/>
      <c r="Y1236" s="526"/>
      <c r="Z1236" s="526"/>
      <c r="AA1236" s="526"/>
      <c r="AB1236" s="256"/>
      <c r="AC1236" s="399">
        <f t="shared" si="1477"/>
        <v>0</v>
      </c>
      <c r="AD1236" s="851"/>
      <c r="AE1236" s="852"/>
      <c r="AF1236" s="853"/>
    </row>
    <row r="1237" spans="1:32" ht="15" outlineLevel="1" x14ac:dyDescent="0.2">
      <c r="A1237" s="222">
        <v>166</v>
      </c>
      <c r="B1237" s="499"/>
      <c r="C1237" s="244"/>
      <c r="D1237" s="467"/>
      <c r="E1237" s="467"/>
      <c r="F1237" s="880" t="str">
        <f>'2. CAD NCCF'!F1237:L1237</f>
        <v>Non-FI issued ABS, high rated</v>
      </c>
      <c r="G1237" s="881"/>
      <c r="H1237" s="881"/>
      <c r="I1237" s="881"/>
      <c r="J1237" s="881"/>
      <c r="K1237" s="881"/>
      <c r="L1237" s="882"/>
      <c r="M1237" s="400">
        <f>'2. CAD NCCF'!M1237+'3. USD NCCF'!M1237+'4. EUR NCCF'!M1237+'5. GBP NCCF'!M1237+'6. Other(Incld) NCCF'!M1237</f>
        <v>0</v>
      </c>
      <c r="N1237" s="411">
        <f>'2. CAD NCCF'!N1237+'3. USD NCCF'!N1237+'4. EUR NCCF'!N1237+'5. GBP NCCF'!N1237+'6. Other(Incld) NCCF'!N1237</f>
        <v>0</v>
      </c>
      <c r="O1237" s="481"/>
      <c r="P1237" s="465"/>
      <c r="Q1237" s="465"/>
      <c r="R1237" s="465"/>
      <c r="S1237" s="465"/>
      <c r="T1237" s="465"/>
      <c r="U1237" s="465"/>
      <c r="V1237" s="465"/>
      <c r="W1237" s="465"/>
      <c r="X1237" s="465"/>
      <c r="Y1237" s="465"/>
      <c r="Z1237" s="465"/>
      <c r="AA1237" s="465"/>
      <c r="AB1237" s="482"/>
      <c r="AC1237" s="400">
        <f>'2. CAD NCCF'!AC1237+'3. USD NCCF'!AC1237+'4. EUR NCCF'!AC1237+'5. GBP NCCF'!AC1237+'6. Other(Incld) NCCF'!AC1237</f>
        <v>0</v>
      </c>
      <c r="AD1237" s="854"/>
      <c r="AE1237" s="855"/>
      <c r="AF1237" s="856"/>
    </row>
    <row r="1238" spans="1:32" ht="15" customHeight="1" outlineLevel="1" x14ac:dyDescent="0.2">
      <c r="A1238" s="222">
        <v>167</v>
      </c>
      <c r="B1238" s="499"/>
      <c r="C1238" s="244"/>
      <c r="D1238" s="467"/>
      <c r="E1238" s="467"/>
      <c r="F1238" s="880" t="str">
        <f>'2. CAD NCCF'!F1238:L1238</f>
        <v>Non-FI issued ABCP, high rated</v>
      </c>
      <c r="G1238" s="881"/>
      <c r="H1238" s="881"/>
      <c r="I1238" s="881"/>
      <c r="J1238" s="881"/>
      <c r="K1238" s="881"/>
      <c r="L1238" s="882"/>
      <c r="M1238" s="400">
        <f>'2. CAD NCCF'!M1238+'3. USD NCCF'!M1238+'4. EUR NCCF'!M1238+'5. GBP NCCF'!M1238+'6. Other(Incld) NCCF'!M1238</f>
        <v>0</v>
      </c>
      <c r="N1238" s="411">
        <f>'2. CAD NCCF'!N1238+'3. USD NCCF'!N1238+'4. EUR NCCF'!N1238+'5. GBP NCCF'!N1238+'6. Other(Incld) NCCF'!N1238</f>
        <v>0</v>
      </c>
      <c r="O1238" s="481"/>
      <c r="P1238" s="465"/>
      <c r="Q1238" s="465"/>
      <c r="R1238" s="465"/>
      <c r="S1238" s="465"/>
      <c r="T1238" s="465"/>
      <c r="U1238" s="465"/>
      <c r="V1238" s="465"/>
      <c r="W1238" s="465"/>
      <c r="X1238" s="465"/>
      <c r="Y1238" s="465"/>
      <c r="Z1238" s="465"/>
      <c r="AA1238" s="465"/>
      <c r="AB1238" s="482"/>
      <c r="AC1238" s="400">
        <f>'2. CAD NCCF'!AC1238+'3. USD NCCF'!AC1238+'4. EUR NCCF'!AC1238+'5. GBP NCCF'!AC1238+'6. Other(Incld) NCCF'!AC1238</f>
        <v>0</v>
      </c>
      <c r="AD1238" s="854"/>
      <c r="AE1238" s="855"/>
      <c r="AF1238" s="856"/>
    </row>
    <row r="1239" spans="1:32" ht="15" outlineLevel="1" x14ac:dyDescent="0.2">
      <c r="A1239" s="222">
        <v>168</v>
      </c>
      <c r="B1239" s="499"/>
      <c r="C1239" s="244"/>
      <c r="D1239" s="467"/>
      <c r="E1239" s="877" t="str">
        <f>'2. CAD NCCF'!E1239:L1239</f>
        <v>FI issued ABS and ABCP, high rated</v>
      </c>
      <c r="F1239" s="878"/>
      <c r="G1239" s="878"/>
      <c r="H1239" s="878"/>
      <c r="I1239" s="878"/>
      <c r="J1239" s="878"/>
      <c r="K1239" s="878"/>
      <c r="L1239" s="879"/>
      <c r="M1239" s="399">
        <f>SUBTOTAL(9,M1240:M1241)</f>
        <v>0</v>
      </c>
      <c r="N1239" s="402">
        <f t="shared" ref="N1239:AC1239" si="1478">SUBTOTAL(9,N1240:N1241)</f>
        <v>0</v>
      </c>
      <c r="O1239" s="525"/>
      <c r="P1239" s="526"/>
      <c r="Q1239" s="526"/>
      <c r="R1239" s="526"/>
      <c r="S1239" s="526"/>
      <c r="T1239" s="526"/>
      <c r="U1239" s="526"/>
      <c r="V1239" s="526"/>
      <c r="W1239" s="526"/>
      <c r="X1239" s="526"/>
      <c r="Y1239" s="526"/>
      <c r="Z1239" s="526"/>
      <c r="AA1239" s="526"/>
      <c r="AB1239" s="256"/>
      <c r="AC1239" s="399">
        <f t="shared" si="1478"/>
        <v>0</v>
      </c>
      <c r="AD1239" s="854"/>
      <c r="AE1239" s="855"/>
      <c r="AF1239" s="856"/>
    </row>
    <row r="1240" spans="1:32" ht="15" outlineLevel="1" x14ac:dyDescent="0.2">
      <c r="A1240" s="222">
        <v>169</v>
      </c>
      <c r="B1240" s="499"/>
      <c r="C1240" s="244"/>
      <c r="D1240" s="467"/>
      <c r="E1240" s="467"/>
      <c r="F1240" s="880" t="str">
        <f>'2. CAD NCCF'!F1240:L1240</f>
        <v>FI issued ABS, high rated</v>
      </c>
      <c r="G1240" s="881"/>
      <c r="H1240" s="881"/>
      <c r="I1240" s="881"/>
      <c r="J1240" s="881"/>
      <c r="K1240" s="881"/>
      <c r="L1240" s="882"/>
      <c r="M1240" s="400">
        <f>'2. CAD NCCF'!M1240+'3. USD NCCF'!M1240+'4. EUR NCCF'!M1240+'5. GBP NCCF'!M1240+'6. Other(Incld) NCCF'!M1240</f>
        <v>0</v>
      </c>
      <c r="N1240" s="411">
        <f>'2. CAD NCCF'!N1240+'3. USD NCCF'!N1240+'4. EUR NCCF'!N1240+'5. GBP NCCF'!N1240+'6. Other(Incld) NCCF'!N1240</f>
        <v>0</v>
      </c>
      <c r="O1240" s="481"/>
      <c r="P1240" s="465"/>
      <c r="Q1240" s="465"/>
      <c r="R1240" s="465"/>
      <c r="S1240" s="465"/>
      <c r="T1240" s="465"/>
      <c r="U1240" s="465"/>
      <c r="V1240" s="465"/>
      <c r="W1240" s="465"/>
      <c r="X1240" s="465"/>
      <c r="Y1240" s="465"/>
      <c r="Z1240" s="465"/>
      <c r="AA1240" s="465"/>
      <c r="AB1240" s="482"/>
      <c r="AC1240" s="400">
        <f>'2. CAD NCCF'!AC1240+'3. USD NCCF'!AC1240+'4. EUR NCCF'!AC1240+'5. GBP NCCF'!AC1240+'6. Other(Incld) NCCF'!AC1240</f>
        <v>0</v>
      </c>
      <c r="AD1240" s="854"/>
      <c r="AE1240" s="855"/>
      <c r="AF1240" s="856"/>
    </row>
    <row r="1241" spans="1:32" ht="15" customHeight="1" outlineLevel="1" x14ac:dyDescent="0.2">
      <c r="A1241" s="222">
        <v>170</v>
      </c>
      <c r="B1241" s="499"/>
      <c r="C1241" s="244"/>
      <c r="D1241" s="467"/>
      <c r="E1241" s="467"/>
      <c r="F1241" s="880" t="str">
        <f>'2. CAD NCCF'!F1241:L1241</f>
        <v>FI issued ABCP, high rated</v>
      </c>
      <c r="G1241" s="881"/>
      <c r="H1241" s="881"/>
      <c r="I1241" s="881"/>
      <c r="J1241" s="881"/>
      <c r="K1241" s="881"/>
      <c r="L1241" s="882"/>
      <c r="M1241" s="400">
        <f>'2. CAD NCCF'!M1241+'3. USD NCCF'!M1241+'4. EUR NCCF'!M1241+'5. GBP NCCF'!M1241+'6. Other(Incld) NCCF'!M1241</f>
        <v>0</v>
      </c>
      <c r="N1241" s="411">
        <f>'2. CAD NCCF'!N1241+'3. USD NCCF'!N1241+'4. EUR NCCF'!N1241+'5. GBP NCCF'!N1241+'6. Other(Incld) NCCF'!N1241</f>
        <v>0</v>
      </c>
      <c r="O1241" s="481"/>
      <c r="P1241" s="465"/>
      <c r="Q1241" s="465"/>
      <c r="R1241" s="465"/>
      <c r="S1241" s="465"/>
      <c r="T1241" s="465"/>
      <c r="U1241" s="465"/>
      <c r="V1241" s="465"/>
      <c r="W1241" s="465"/>
      <c r="X1241" s="465"/>
      <c r="Y1241" s="465"/>
      <c r="Z1241" s="465"/>
      <c r="AA1241" s="465"/>
      <c r="AB1241" s="482"/>
      <c r="AC1241" s="400">
        <f>'2. CAD NCCF'!AC1241+'3. USD NCCF'!AC1241+'4. EUR NCCF'!AC1241+'5. GBP NCCF'!AC1241+'6. Other(Incld) NCCF'!AC1241</f>
        <v>0</v>
      </c>
      <c r="AD1241" s="854"/>
      <c r="AE1241" s="855"/>
      <c r="AF1241" s="856"/>
    </row>
    <row r="1242" spans="1:32" ht="15" outlineLevel="1" x14ac:dyDescent="0.2">
      <c r="A1242" s="222">
        <v>171</v>
      </c>
      <c r="B1242" s="499"/>
      <c r="C1242" s="244"/>
      <c r="D1242" s="467"/>
      <c r="E1242" s="877" t="str">
        <f>'2. CAD NCCF'!E1242:L1242</f>
        <v>Non-FI issued ABS and ABCP, medium rated</v>
      </c>
      <c r="F1242" s="878"/>
      <c r="G1242" s="878"/>
      <c r="H1242" s="878"/>
      <c r="I1242" s="878"/>
      <c r="J1242" s="878"/>
      <c r="K1242" s="878"/>
      <c r="L1242" s="879"/>
      <c r="M1242" s="399">
        <f>SUBTOTAL(9,M1243:M1244)</f>
        <v>0</v>
      </c>
      <c r="N1242" s="402">
        <f t="shared" ref="N1242:AC1242" si="1479">SUBTOTAL(9,N1243:N1244)</f>
        <v>0</v>
      </c>
      <c r="O1242" s="525"/>
      <c r="P1242" s="526"/>
      <c r="Q1242" s="526"/>
      <c r="R1242" s="526"/>
      <c r="S1242" s="526"/>
      <c r="T1242" s="526"/>
      <c r="U1242" s="526"/>
      <c r="V1242" s="526"/>
      <c r="W1242" s="526"/>
      <c r="X1242" s="526"/>
      <c r="Y1242" s="526"/>
      <c r="Z1242" s="526"/>
      <c r="AA1242" s="526"/>
      <c r="AB1242" s="256"/>
      <c r="AC1242" s="399">
        <f t="shared" si="1479"/>
        <v>0</v>
      </c>
      <c r="AD1242" s="854"/>
      <c r="AE1242" s="855"/>
      <c r="AF1242" s="856"/>
    </row>
    <row r="1243" spans="1:32" ht="15" outlineLevel="1" x14ac:dyDescent="0.2">
      <c r="A1243" s="222">
        <v>172</v>
      </c>
      <c r="B1243" s="499"/>
      <c r="C1243" s="244"/>
      <c r="D1243" s="467"/>
      <c r="E1243" s="262"/>
      <c r="F1243" s="880" t="str">
        <f>'2. CAD NCCF'!F1243:L1243</f>
        <v>Non-FI issued ABS, medium rated</v>
      </c>
      <c r="G1243" s="881"/>
      <c r="H1243" s="881"/>
      <c r="I1243" s="881"/>
      <c r="J1243" s="881"/>
      <c r="K1243" s="881"/>
      <c r="L1243" s="882"/>
      <c r="M1243" s="400">
        <f>'2. CAD NCCF'!M1243+'3. USD NCCF'!M1243+'4. EUR NCCF'!M1243+'5. GBP NCCF'!M1243+'6. Other(Incld) NCCF'!M1243</f>
        <v>0</v>
      </c>
      <c r="N1243" s="411">
        <f>'2. CAD NCCF'!N1243+'3. USD NCCF'!N1243+'4. EUR NCCF'!N1243+'5. GBP NCCF'!N1243+'6. Other(Incld) NCCF'!N1243</f>
        <v>0</v>
      </c>
      <c r="O1243" s="481"/>
      <c r="P1243" s="465"/>
      <c r="Q1243" s="465"/>
      <c r="R1243" s="465"/>
      <c r="S1243" s="465"/>
      <c r="T1243" s="465"/>
      <c r="U1243" s="465"/>
      <c r="V1243" s="465"/>
      <c r="W1243" s="465"/>
      <c r="X1243" s="465"/>
      <c r="Y1243" s="465"/>
      <c r="Z1243" s="465"/>
      <c r="AA1243" s="465"/>
      <c r="AB1243" s="482"/>
      <c r="AC1243" s="400">
        <f>'2. CAD NCCF'!AC1243+'3. USD NCCF'!AC1243+'4. EUR NCCF'!AC1243+'5. GBP NCCF'!AC1243+'6. Other(Incld) NCCF'!AC1243</f>
        <v>0</v>
      </c>
      <c r="AD1243" s="854"/>
      <c r="AE1243" s="855"/>
      <c r="AF1243" s="856"/>
    </row>
    <row r="1244" spans="1:32" ht="15" customHeight="1" outlineLevel="1" x14ac:dyDescent="0.2">
      <c r="A1244" s="222">
        <v>173</v>
      </c>
      <c r="B1244" s="499"/>
      <c r="C1244" s="244"/>
      <c r="D1244" s="467"/>
      <c r="E1244" s="467"/>
      <c r="F1244" s="880" t="str">
        <f>'2. CAD NCCF'!F1244:L1244</f>
        <v>Non-FI issued ABCP, medium rated</v>
      </c>
      <c r="G1244" s="881"/>
      <c r="H1244" s="881"/>
      <c r="I1244" s="881"/>
      <c r="J1244" s="881"/>
      <c r="K1244" s="881"/>
      <c r="L1244" s="882"/>
      <c r="M1244" s="400">
        <f>'2. CAD NCCF'!M1244+'3. USD NCCF'!M1244+'4. EUR NCCF'!M1244+'5. GBP NCCF'!M1244+'6. Other(Incld) NCCF'!M1244</f>
        <v>0</v>
      </c>
      <c r="N1244" s="411">
        <f>'2. CAD NCCF'!N1244+'3. USD NCCF'!N1244+'4. EUR NCCF'!N1244+'5. GBP NCCF'!N1244+'6. Other(Incld) NCCF'!N1244</f>
        <v>0</v>
      </c>
      <c r="O1244" s="481"/>
      <c r="P1244" s="465"/>
      <c r="Q1244" s="465"/>
      <c r="R1244" s="465"/>
      <c r="S1244" s="465"/>
      <c r="T1244" s="465"/>
      <c r="U1244" s="465"/>
      <c r="V1244" s="465"/>
      <c r="W1244" s="465"/>
      <c r="X1244" s="465"/>
      <c r="Y1244" s="465"/>
      <c r="Z1244" s="465"/>
      <c r="AA1244" s="465"/>
      <c r="AB1244" s="482"/>
      <c r="AC1244" s="400">
        <f>'2. CAD NCCF'!AC1244+'3. USD NCCF'!AC1244+'4. EUR NCCF'!AC1244+'5. GBP NCCF'!AC1244+'6. Other(Incld) NCCF'!AC1244</f>
        <v>0</v>
      </c>
      <c r="AD1244" s="854"/>
      <c r="AE1244" s="855"/>
      <c r="AF1244" s="856"/>
    </row>
    <row r="1245" spans="1:32" ht="15" outlineLevel="1" x14ac:dyDescent="0.2">
      <c r="A1245" s="222">
        <v>174</v>
      </c>
      <c r="B1245" s="499"/>
      <c r="C1245" s="244"/>
      <c r="D1245" s="467"/>
      <c r="E1245" s="877" t="str">
        <f>'2. CAD NCCF'!E1245:L1245</f>
        <v>FI issued ABS and ABCP, medium rated</v>
      </c>
      <c r="F1245" s="878"/>
      <c r="G1245" s="878"/>
      <c r="H1245" s="878"/>
      <c r="I1245" s="878"/>
      <c r="J1245" s="878"/>
      <c r="K1245" s="878"/>
      <c r="L1245" s="879"/>
      <c r="M1245" s="399">
        <f>SUBTOTAL(9,M1246:M1247)</f>
        <v>0</v>
      </c>
      <c r="N1245" s="402">
        <f t="shared" ref="N1245:AC1245" si="1480">SUBTOTAL(9,N1246:N1247)</f>
        <v>0</v>
      </c>
      <c r="O1245" s="525"/>
      <c r="P1245" s="526"/>
      <c r="Q1245" s="526"/>
      <c r="R1245" s="526"/>
      <c r="S1245" s="526"/>
      <c r="T1245" s="526"/>
      <c r="U1245" s="526"/>
      <c r="V1245" s="526"/>
      <c r="W1245" s="526"/>
      <c r="X1245" s="526"/>
      <c r="Y1245" s="526"/>
      <c r="Z1245" s="526"/>
      <c r="AA1245" s="526"/>
      <c r="AB1245" s="256"/>
      <c r="AC1245" s="399">
        <f t="shared" si="1480"/>
        <v>0</v>
      </c>
      <c r="AD1245" s="854"/>
      <c r="AE1245" s="855"/>
      <c r="AF1245" s="856"/>
    </row>
    <row r="1246" spans="1:32" ht="15" outlineLevel="1" x14ac:dyDescent="0.2">
      <c r="A1246" s="222">
        <v>175</v>
      </c>
      <c r="B1246" s="499"/>
      <c r="C1246" s="244"/>
      <c r="D1246" s="467"/>
      <c r="E1246" s="467"/>
      <c r="F1246" s="880" t="str">
        <f>'2. CAD NCCF'!F1246:L1246</f>
        <v>FI issued ABS, medium rated</v>
      </c>
      <c r="G1246" s="881"/>
      <c r="H1246" s="881"/>
      <c r="I1246" s="881"/>
      <c r="J1246" s="881"/>
      <c r="K1246" s="881"/>
      <c r="L1246" s="882"/>
      <c r="M1246" s="400">
        <f>'2. CAD NCCF'!M1246+'3. USD NCCF'!M1246+'4. EUR NCCF'!M1246+'5. GBP NCCF'!M1246+'6. Other(Incld) NCCF'!M1246</f>
        <v>0</v>
      </c>
      <c r="N1246" s="411">
        <f>'2. CAD NCCF'!N1246+'3. USD NCCF'!N1246+'4. EUR NCCF'!N1246+'5. GBP NCCF'!N1246+'6. Other(Incld) NCCF'!N1246</f>
        <v>0</v>
      </c>
      <c r="O1246" s="481"/>
      <c r="P1246" s="465"/>
      <c r="Q1246" s="465"/>
      <c r="R1246" s="465"/>
      <c r="S1246" s="465"/>
      <c r="T1246" s="465"/>
      <c r="U1246" s="465"/>
      <c r="V1246" s="465"/>
      <c r="W1246" s="465"/>
      <c r="X1246" s="465"/>
      <c r="Y1246" s="465"/>
      <c r="Z1246" s="465"/>
      <c r="AA1246" s="465"/>
      <c r="AB1246" s="482"/>
      <c r="AC1246" s="400">
        <f>'2. CAD NCCF'!AC1246+'3. USD NCCF'!AC1246+'4. EUR NCCF'!AC1246+'5. GBP NCCF'!AC1246+'6. Other(Incld) NCCF'!AC1246</f>
        <v>0</v>
      </c>
      <c r="AD1246" s="854"/>
      <c r="AE1246" s="855"/>
      <c r="AF1246" s="856"/>
    </row>
    <row r="1247" spans="1:32" ht="15" customHeight="1" outlineLevel="1" x14ac:dyDescent="0.2">
      <c r="A1247" s="222">
        <v>176</v>
      </c>
      <c r="B1247" s="499"/>
      <c r="C1247" s="244"/>
      <c r="D1247" s="467"/>
      <c r="E1247" s="467"/>
      <c r="F1247" s="880" t="str">
        <f>'2. CAD NCCF'!F1247:L1247</f>
        <v>FI issued ABCP, medium rated</v>
      </c>
      <c r="G1247" s="881"/>
      <c r="H1247" s="881"/>
      <c r="I1247" s="881"/>
      <c r="J1247" s="881"/>
      <c r="K1247" s="881"/>
      <c r="L1247" s="882"/>
      <c r="M1247" s="400">
        <f>'2. CAD NCCF'!M1247+'3. USD NCCF'!M1247+'4. EUR NCCF'!M1247+'5. GBP NCCF'!M1247+'6. Other(Incld) NCCF'!M1247</f>
        <v>0</v>
      </c>
      <c r="N1247" s="411">
        <f>'2. CAD NCCF'!N1247+'3. USD NCCF'!N1247+'4. EUR NCCF'!N1247+'5. GBP NCCF'!N1247+'6. Other(Incld) NCCF'!N1247</f>
        <v>0</v>
      </c>
      <c r="O1247" s="481"/>
      <c r="P1247" s="465"/>
      <c r="Q1247" s="465"/>
      <c r="R1247" s="465"/>
      <c r="S1247" s="465"/>
      <c r="T1247" s="465"/>
      <c r="U1247" s="465"/>
      <c r="V1247" s="465"/>
      <c r="W1247" s="465"/>
      <c r="X1247" s="465"/>
      <c r="Y1247" s="465"/>
      <c r="Z1247" s="465"/>
      <c r="AA1247" s="465"/>
      <c r="AB1247" s="482"/>
      <c r="AC1247" s="400">
        <f>'2. CAD NCCF'!AC1247+'3. USD NCCF'!AC1247+'4. EUR NCCF'!AC1247+'5. GBP NCCF'!AC1247+'6. Other(Incld) NCCF'!AC1247</f>
        <v>0</v>
      </c>
      <c r="AD1247" s="854"/>
      <c r="AE1247" s="855"/>
      <c r="AF1247" s="856"/>
    </row>
    <row r="1248" spans="1:32" ht="15" outlineLevel="1" x14ac:dyDescent="0.2">
      <c r="A1248" s="222">
        <v>177</v>
      </c>
      <c r="B1248" s="499"/>
      <c r="C1248" s="244"/>
      <c r="D1248" s="467"/>
      <c r="E1248" s="877" t="str">
        <f>'2. CAD NCCF'!E1248:L1248</f>
        <v>Non-FI issued ABS and ABCP, low or not rated</v>
      </c>
      <c r="F1248" s="878"/>
      <c r="G1248" s="878"/>
      <c r="H1248" s="878"/>
      <c r="I1248" s="878"/>
      <c r="J1248" s="878"/>
      <c r="K1248" s="878"/>
      <c r="L1248" s="879"/>
      <c r="M1248" s="399">
        <f>SUBTOTAL(9,M1249:M1250)</f>
        <v>0</v>
      </c>
      <c r="N1248" s="402">
        <f t="shared" ref="N1248:AC1248" si="1481">SUBTOTAL(9,N1249:N1250)</f>
        <v>0</v>
      </c>
      <c r="O1248" s="525"/>
      <c r="P1248" s="526"/>
      <c r="Q1248" s="526"/>
      <c r="R1248" s="526"/>
      <c r="S1248" s="526"/>
      <c r="T1248" s="526"/>
      <c r="U1248" s="526"/>
      <c r="V1248" s="526"/>
      <c r="W1248" s="526"/>
      <c r="X1248" s="526"/>
      <c r="Y1248" s="526"/>
      <c r="Z1248" s="526"/>
      <c r="AA1248" s="526"/>
      <c r="AB1248" s="256"/>
      <c r="AC1248" s="399">
        <f t="shared" si="1481"/>
        <v>0</v>
      </c>
      <c r="AD1248" s="854"/>
      <c r="AE1248" s="855"/>
      <c r="AF1248" s="856"/>
    </row>
    <row r="1249" spans="1:32" ht="15" outlineLevel="1" x14ac:dyDescent="0.2">
      <c r="A1249" s="222">
        <v>178</v>
      </c>
      <c r="B1249" s="499"/>
      <c r="C1249" s="244"/>
      <c r="D1249" s="467"/>
      <c r="E1249" s="467"/>
      <c r="F1249" s="880" t="str">
        <f>'2. CAD NCCF'!F1249:L1249</f>
        <v>Non-FI issued ABS, low or not rated</v>
      </c>
      <c r="G1249" s="881"/>
      <c r="H1249" s="881"/>
      <c r="I1249" s="881"/>
      <c r="J1249" s="881"/>
      <c r="K1249" s="881"/>
      <c r="L1249" s="882"/>
      <c r="M1249" s="400">
        <f>'2. CAD NCCF'!M1249+'3. USD NCCF'!M1249+'4. EUR NCCF'!M1249+'5. GBP NCCF'!M1249+'6. Other(Incld) NCCF'!M1249</f>
        <v>0</v>
      </c>
      <c r="N1249" s="411">
        <f>'2. CAD NCCF'!N1249+'3. USD NCCF'!N1249+'4. EUR NCCF'!N1249+'5. GBP NCCF'!N1249+'6. Other(Incld) NCCF'!N1249</f>
        <v>0</v>
      </c>
      <c r="O1249" s="481"/>
      <c r="P1249" s="465"/>
      <c r="Q1249" s="465"/>
      <c r="R1249" s="465"/>
      <c r="S1249" s="465"/>
      <c r="T1249" s="465"/>
      <c r="U1249" s="465"/>
      <c r="V1249" s="465"/>
      <c r="W1249" s="465"/>
      <c r="X1249" s="465"/>
      <c r="Y1249" s="465"/>
      <c r="Z1249" s="465"/>
      <c r="AA1249" s="465"/>
      <c r="AB1249" s="482"/>
      <c r="AC1249" s="400">
        <f>'2. CAD NCCF'!AC1249+'3. USD NCCF'!AC1249+'4. EUR NCCF'!AC1249+'5. GBP NCCF'!AC1249+'6. Other(Incld) NCCF'!AC1249</f>
        <v>0</v>
      </c>
      <c r="AD1249" s="854"/>
      <c r="AE1249" s="855"/>
      <c r="AF1249" s="856"/>
    </row>
    <row r="1250" spans="1:32" ht="15" customHeight="1" outlineLevel="1" x14ac:dyDescent="0.2">
      <c r="A1250" s="222">
        <v>179</v>
      </c>
      <c r="B1250" s="499"/>
      <c r="C1250" s="244"/>
      <c r="D1250" s="467"/>
      <c r="E1250" s="467"/>
      <c r="F1250" s="880" t="str">
        <f>'2. CAD NCCF'!F1250:L1250</f>
        <v>Non-FI issued ABCP, low or not rated</v>
      </c>
      <c r="G1250" s="881"/>
      <c r="H1250" s="881"/>
      <c r="I1250" s="881"/>
      <c r="J1250" s="881"/>
      <c r="K1250" s="881"/>
      <c r="L1250" s="882"/>
      <c r="M1250" s="400">
        <f>'2. CAD NCCF'!M1250+'3. USD NCCF'!M1250+'4. EUR NCCF'!M1250+'5. GBP NCCF'!M1250+'6. Other(Incld) NCCF'!M1250</f>
        <v>0</v>
      </c>
      <c r="N1250" s="411">
        <f>'2. CAD NCCF'!N1250+'3. USD NCCF'!N1250+'4. EUR NCCF'!N1250+'5. GBP NCCF'!N1250+'6. Other(Incld) NCCF'!N1250</f>
        <v>0</v>
      </c>
      <c r="O1250" s="481"/>
      <c r="P1250" s="465"/>
      <c r="Q1250" s="465"/>
      <c r="R1250" s="465"/>
      <c r="S1250" s="465"/>
      <c r="T1250" s="465"/>
      <c r="U1250" s="465"/>
      <c r="V1250" s="465"/>
      <c r="W1250" s="465"/>
      <c r="X1250" s="465"/>
      <c r="Y1250" s="465"/>
      <c r="Z1250" s="465"/>
      <c r="AA1250" s="465"/>
      <c r="AB1250" s="482"/>
      <c r="AC1250" s="400">
        <f>'2. CAD NCCF'!AC1250+'3. USD NCCF'!AC1250+'4. EUR NCCF'!AC1250+'5. GBP NCCF'!AC1250+'6. Other(Incld) NCCF'!AC1250</f>
        <v>0</v>
      </c>
      <c r="AD1250" s="854"/>
      <c r="AE1250" s="855"/>
      <c r="AF1250" s="856"/>
    </row>
    <row r="1251" spans="1:32" ht="15" outlineLevel="1" x14ac:dyDescent="0.2">
      <c r="A1251" s="222">
        <v>180</v>
      </c>
      <c r="B1251" s="499"/>
      <c r="C1251" s="244"/>
      <c r="D1251" s="467"/>
      <c r="E1251" s="877" t="str">
        <f>'2. CAD NCCF'!E1251:L1251</f>
        <v>FI issued ABS and ABCP, low or not rated</v>
      </c>
      <c r="F1251" s="878"/>
      <c r="G1251" s="878"/>
      <c r="H1251" s="878"/>
      <c r="I1251" s="878"/>
      <c r="J1251" s="878"/>
      <c r="K1251" s="878"/>
      <c r="L1251" s="879"/>
      <c r="M1251" s="399">
        <f>SUBTOTAL(9,M1252:M1253)</f>
        <v>0</v>
      </c>
      <c r="N1251" s="402">
        <f t="shared" ref="N1251:AC1251" si="1482">SUBTOTAL(9,N1252:N1253)</f>
        <v>0</v>
      </c>
      <c r="O1251" s="525"/>
      <c r="P1251" s="526"/>
      <c r="Q1251" s="526"/>
      <c r="R1251" s="526"/>
      <c r="S1251" s="526"/>
      <c r="T1251" s="526"/>
      <c r="U1251" s="526"/>
      <c r="V1251" s="526"/>
      <c r="W1251" s="526"/>
      <c r="X1251" s="526"/>
      <c r="Y1251" s="526"/>
      <c r="Z1251" s="526"/>
      <c r="AA1251" s="526"/>
      <c r="AB1251" s="256"/>
      <c r="AC1251" s="399">
        <f t="shared" si="1482"/>
        <v>0</v>
      </c>
      <c r="AD1251" s="854"/>
      <c r="AE1251" s="855"/>
      <c r="AF1251" s="856"/>
    </row>
    <row r="1252" spans="1:32" ht="15" outlineLevel="1" x14ac:dyDescent="0.2">
      <c r="A1252" s="222">
        <v>181</v>
      </c>
      <c r="B1252" s="499"/>
      <c r="C1252" s="244"/>
      <c r="D1252" s="467"/>
      <c r="E1252" s="467"/>
      <c r="F1252" s="880" t="str">
        <f>'2. CAD NCCF'!F1252:L1252</f>
        <v>FI issued ABS, low or not rated</v>
      </c>
      <c r="G1252" s="881"/>
      <c r="H1252" s="881"/>
      <c r="I1252" s="881"/>
      <c r="J1252" s="881"/>
      <c r="K1252" s="881"/>
      <c r="L1252" s="882"/>
      <c r="M1252" s="400">
        <f>'2. CAD NCCF'!M1252+'3. USD NCCF'!M1252+'4. EUR NCCF'!M1252+'5. GBP NCCF'!M1252+'6. Other(Incld) NCCF'!M1252</f>
        <v>0</v>
      </c>
      <c r="N1252" s="411">
        <f>'2. CAD NCCF'!N1252+'3. USD NCCF'!N1252+'4. EUR NCCF'!N1252+'5. GBP NCCF'!N1252+'6. Other(Incld) NCCF'!N1252</f>
        <v>0</v>
      </c>
      <c r="O1252" s="481"/>
      <c r="P1252" s="465"/>
      <c r="Q1252" s="465"/>
      <c r="R1252" s="465"/>
      <c r="S1252" s="465"/>
      <c r="T1252" s="465"/>
      <c r="U1252" s="465"/>
      <c r="V1252" s="465"/>
      <c r="W1252" s="465"/>
      <c r="X1252" s="465"/>
      <c r="Y1252" s="465"/>
      <c r="Z1252" s="465"/>
      <c r="AA1252" s="465"/>
      <c r="AB1252" s="482"/>
      <c r="AC1252" s="400">
        <f>'2. CAD NCCF'!AC1252+'3. USD NCCF'!AC1252+'4. EUR NCCF'!AC1252+'5. GBP NCCF'!AC1252+'6. Other(Incld) NCCF'!AC1252</f>
        <v>0</v>
      </c>
      <c r="AD1252" s="854"/>
      <c r="AE1252" s="855"/>
      <c r="AF1252" s="856"/>
    </row>
    <row r="1253" spans="1:32" ht="15" customHeight="1" outlineLevel="1" x14ac:dyDescent="0.2">
      <c r="A1253" s="222">
        <v>182</v>
      </c>
      <c r="B1253" s="499"/>
      <c r="C1253" s="244"/>
      <c r="D1253" s="467"/>
      <c r="E1253" s="467"/>
      <c r="F1253" s="880" t="str">
        <f>'2. CAD NCCF'!F1253:L1253</f>
        <v>FI issued ABCP, low or not rated</v>
      </c>
      <c r="G1253" s="881"/>
      <c r="H1253" s="881"/>
      <c r="I1253" s="881"/>
      <c r="J1253" s="881"/>
      <c r="K1253" s="881"/>
      <c r="L1253" s="882"/>
      <c r="M1253" s="400">
        <f>'2. CAD NCCF'!M1253+'3. USD NCCF'!M1253+'4. EUR NCCF'!M1253+'5. GBP NCCF'!M1253+'6. Other(Incld) NCCF'!M1253</f>
        <v>0</v>
      </c>
      <c r="N1253" s="411">
        <f>'2. CAD NCCF'!N1253+'3. USD NCCF'!N1253+'4. EUR NCCF'!N1253+'5. GBP NCCF'!N1253+'6. Other(Incld) NCCF'!N1253</f>
        <v>0</v>
      </c>
      <c r="O1253" s="481"/>
      <c r="P1253" s="465"/>
      <c r="Q1253" s="465"/>
      <c r="R1253" s="465"/>
      <c r="S1253" s="465"/>
      <c r="T1253" s="465"/>
      <c r="U1253" s="465"/>
      <c r="V1253" s="465"/>
      <c r="W1253" s="465"/>
      <c r="X1253" s="465"/>
      <c r="Y1253" s="465"/>
      <c r="Z1253" s="465"/>
      <c r="AA1253" s="465"/>
      <c r="AB1253" s="482"/>
      <c r="AC1253" s="400">
        <f>'2. CAD NCCF'!AC1253+'3. USD NCCF'!AC1253+'4. EUR NCCF'!AC1253+'5. GBP NCCF'!AC1253+'6. Other(Incld) NCCF'!AC1253</f>
        <v>0</v>
      </c>
      <c r="AD1253" s="857"/>
      <c r="AE1253" s="858"/>
      <c r="AF1253" s="859"/>
    </row>
    <row r="1254" spans="1:32" ht="15" outlineLevel="1" x14ac:dyDescent="0.2">
      <c r="A1254" s="222">
        <v>183</v>
      </c>
      <c r="B1254" s="499"/>
      <c r="C1254" s="244"/>
      <c r="D1254" s="868" t="str">
        <f>'2. CAD NCCF'!D1254:L1254</f>
        <v>Equities</v>
      </c>
      <c r="E1254" s="869"/>
      <c r="F1254" s="869"/>
      <c r="G1254" s="869"/>
      <c r="H1254" s="869"/>
      <c r="I1254" s="869"/>
      <c r="J1254" s="869"/>
      <c r="K1254" s="869"/>
      <c r="L1254" s="869"/>
      <c r="M1254" s="399">
        <f>SUBTOTAL(9,M1255:M1257)</f>
        <v>0</v>
      </c>
      <c r="N1254" s="402">
        <f t="shared" ref="N1254:AC1254" si="1483">SUBTOTAL(9,N1255:N1257)</f>
        <v>0</v>
      </c>
      <c r="O1254" s="525"/>
      <c r="P1254" s="526"/>
      <c r="Q1254" s="526"/>
      <c r="R1254" s="526"/>
      <c r="S1254" s="526"/>
      <c r="T1254" s="526"/>
      <c r="U1254" s="526"/>
      <c r="V1254" s="526"/>
      <c r="W1254" s="526"/>
      <c r="X1254" s="526"/>
      <c r="Y1254" s="526"/>
      <c r="Z1254" s="526"/>
      <c r="AA1254" s="526"/>
      <c r="AB1254" s="526"/>
      <c r="AC1254" s="399">
        <f t="shared" si="1483"/>
        <v>0</v>
      </c>
      <c r="AD1254" s="936"/>
      <c r="AE1254" s="936"/>
      <c r="AF1254" s="937"/>
    </row>
    <row r="1255" spans="1:32" ht="15" customHeight="1" outlineLevel="1" x14ac:dyDescent="0.2">
      <c r="A1255" s="222">
        <v>184</v>
      </c>
      <c r="B1255" s="499"/>
      <c r="C1255" s="244"/>
      <c r="D1255" s="467"/>
      <c r="E1255" s="467"/>
      <c r="F1255" s="880" t="str">
        <f>'2. CAD NCCF'!F1255:L1255</f>
        <v>Eligible non-financial common equity shares</v>
      </c>
      <c r="G1255" s="881"/>
      <c r="H1255" s="881"/>
      <c r="I1255" s="881"/>
      <c r="J1255" s="881"/>
      <c r="K1255" s="881"/>
      <c r="L1255" s="882"/>
      <c r="M1255" s="400">
        <f>'2. CAD NCCF'!M1255+'3. USD NCCF'!M1255+'4. EUR NCCF'!M1255+'5. GBP NCCF'!M1255+'6. Other(Incld) NCCF'!M1255</f>
        <v>0</v>
      </c>
      <c r="N1255" s="411">
        <f>'2. CAD NCCF'!N1255+'3. USD NCCF'!N1255+'4. EUR NCCF'!N1255+'5. GBP NCCF'!N1255+'6. Other(Incld) NCCF'!N1255</f>
        <v>0</v>
      </c>
      <c r="O1255" s="481"/>
      <c r="P1255" s="465"/>
      <c r="Q1255" s="465"/>
      <c r="R1255" s="465"/>
      <c r="S1255" s="465"/>
      <c r="T1255" s="465"/>
      <c r="U1255" s="465"/>
      <c r="V1255" s="465"/>
      <c r="W1255" s="465"/>
      <c r="X1255" s="465"/>
      <c r="Y1255" s="465"/>
      <c r="Z1255" s="465"/>
      <c r="AA1255" s="465"/>
      <c r="AB1255" s="482"/>
      <c r="AC1255" s="400">
        <f>'2. CAD NCCF'!AC1255+'3. USD NCCF'!AC1255+'4. EUR NCCF'!AC1255+'5. GBP NCCF'!AC1255+'6. Other(Incld) NCCF'!AC1255</f>
        <v>0</v>
      </c>
      <c r="AD1255" s="851"/>
      <c r="AE1255" s="852"/>
      <c r="AF1255" s="853"/>
    </row>
    <row r="1256" spans="1:32" ht="15" customHeight="1" outlineLevel="1" x14ac:dyDescent="0.2">
      <c r="A1256" s="222">
        <v>185</v>
      </c>
      <c r="B1256" s="499"/>
      <c r="C1256" s="244"/>
      <c r="D1256" s="467"/>
      <c r="E1256" s="467"/>
      <c r="F1256" s="880" t="str">
        <f>'2. CAD NCCF'!F1256:L1256</f>
        <v>Eligible financial common equity</v>
      </c>
      <c r="G1256" s="881"/>
      <c r="H1256" s="881"/>
      <c r="I1256" s="881"/>
      <c r="J1256" s="881"/>
      <c r="K1256" s="881"/>
      <c r="L1256" s="882"/>
      <c r="M1256" s="400">
        <f>'2. CAD NCCF'!M1256+'3. USD NCCF'!M1256+'4. EUR NCCF'!M1256+'5. GBP NCCF'!M1256+'6. Other(Incld) NCCF'!M1256</f>
        <v>0</v>
      </c>
      <c r="N1256" s="411">
        <f>'2. CAD NCCF'!N1256+'3. USD NCCF'!N1256+'4. EUR NCCF'!N1256+'5. GBP NCCF'!N1256+'6. Other(Incld) NCCF'!N1256</f>
        <v>0</v>
      </c>
      <c r="O1256" s="481"/>
      <c r="P1256" s="465"/>
      <c r="Q1256" s="465"/>
      <c r="R1256" s="465"/>
      <c r="S1256" s="465"/>
      <c r="T1256" s="465"/>
      <c r="U1256" s="465"/>
      <c r="V1256" s="465"/>
      <c r="W1256" s="465"/>
      <c r="X1256" s="465"/>
      <c r="Y1256" s="465"/>
      <c r="Z1256" s="465"/>
      <c r="AA1256" s="465"/>
      <c r="AB1256" s="482"/>
      <c r="AC1256" s="400">
        <f>'2. CAD NCCF'!AC1256+'3. USD NCCF'!AC1256+'4. EUR NCCF'!AC1256+'5. GBP NCCF'!AC1256+'6. Other(Incld) NCCF'!AC1256</f>
        <v>0</v>
      </c>
      <c r="AD1256" s="854"/>
      <c r="AE1256" s="855"/>
      <c r="AF1256" s="856"/>
    </row>
    <row r="1257" spans="1:32" ht="15" customHeight="1" outlineLevel="1" x14ac:dyDescent="0.2">
      <c r="A1257" s="222">
        <v>186</v>
      </c>
      <c r="B1257" s="499"/>
      <c r="C1257" s="244"/>
      <c r="D1257" s="467"/>
      <c r="E1257" s="467"/>
      <c r="F1257" s="880" t="str">
        <f>'2. CAD NCCF'!F1257:L1257</f>
        <v>Other equities</v>
      </c>
      <c r="G1257" s="881"/>
      <c r="H1257" s="881"/>
      <c r="I1257" s="881"/>
      <c r="J1257" s="881"/>
      <c r="K1257" s="881"/>
      <c r="L1257" s="882"/>
      <c r="M1257" s="400">
        <f>'2. CAD NCCF'!M1257+'3. USD NCCF'!M1257+'4. EUR NCCF'!M1257+'5. GBP NCCF'!M1257+'6. Other(Incld) NCCF'!M1257</f>
        <v>0</v>
      </c>
      <c r="N1257" s="411">
        <f>'2. CAD NCCF'!N1257+'3. USD NCCF'!N1257+'4. EUR NCCF'!N1257+'5. GBP NCCF'!N1257+'6. Other(Incld) NCCF'!N1257</f>
        <v>0</v>
      </c>
      <c r="O1257" s="481"/>
      <c r="P1257" s="465"/>
      <c r="Q1257" s="465"/>
      <c r="R1257" s="465"/>
      <c r="S1257" s="465"/>
      <c r="T1257" s="465"/>
      <c r="U1257" s="465"/>
      <c r="V1257" s="465"/>
      <c r="W1257" s="465"/>
      <c r="X1257" s="465"/>
      <c r="Y1257" s="465"/>
      <c r="Z1257" s="465"/>
      <c r="AA1257" s="465"/>
      <c r="AB1257" s="482"/>
      <c r="AC1257" s="400">
        <f>'2. CAD NCCF'!AC1257+'3. USD NCCF'!AC1257+'4. EUR NCCF'!AC1257+'5. GBP NCCF'!AC1257+'6. Other(Incld) NCCF'!AC1257</f>
        <v>0</v>
      </c>
      <c r="AD1257" s="857"/>
      <c r="AE1257" s="858"/>
      <c r="AF1257" s="859"/>
    </row>
    <row r="1258" spans="1:32" ht="15" outlineLevel="1" x14ac:dyDescent="0.2">
      <c r="A1258" s="222">
        <v>187</v>
      </c>
      <c r="B1258" s="499"/>
      <c r="C1258" s="244"/>
      <c r="D1258" s="868" t="str">
        <f>'2. CAD NCCF'!D1258:L1258</f>
        <v>FI's own securities - Not eliminated</v>
      </c>
      <c r="E1258" s="869"/>
      <c r="F1258" s="869"/>
      <c r="G1258" s="869"/>
      <c r="H1258" s="869"/>
      <c r="I1258" s="869"/>
      <c r="J1258" s="869"/>
      <c r="K1258" s="869"/>
      <c r="L1258" s="869"/>
      <c r="M1258" s="399">
        <f>SUBTOTAL(9,M1259:M1260)</f>
        <v>0</v>
      </c>
      <c r="N1258" s="402">
        <f t="shared" ref="N1258:AC1258" si="1484">SUBTOTAL(9,N1259:N1260)</f>
        <v>0</v>
      </c>
      <c r="O1258" s="525"/>
      <c r="P1258" s="526"/>
      <c r="Q1258" s="526"/>
      <c r="R1258" s="526"/>
      <c r="S1258" s="526"/>
      <c r="T1258" s="526"/>
      <c r="U1258" s="526"/>
      <c r="V1258" s="526"/>
      <c r="W1258" s="526"/>
      <c r="X1258" s="526"/>
      <c r="Y1258" s="526"/>
      <c r="Z1258" s="526"/>
      <c r="AA1258" s="526"/>
      <c r="AB1258" s="256"/>
      <c r="AC1258" s="399">
        <f t="shared" si="1484"/>
        <v>0</v>
      </c>
      <c r="AD1258" s="936"/>
      <c r="AE1258" s="936"/>
      <c r="AF1258" s="937"/>
    </row>
    <row r="1259" spans="1:32" ht="15" outlineLevel="1" x14ac:dyDescent="0.2">
      <c r="A1259" s="222">
        <v>188</v>
      </c>
      <c r="B1259" s="499"/>
      <c r="C1259" s="244"/>
      <c r="D1259" s="467"/>
      <c r="E1259" s="467"/>
      <c r="F1259" s="880" t="str">
        <f>'2. CAD NCCF'!F1259:L1259</f>
        <v>FI's own debt not eliminated</v>
      </c>
      <c r="G1259" s="881"/>
      <c r="H1259" s="881"/>
      <c r="I1259" s="881"/>
      <c r="J1259" s="881"/>
      <c r="K1259" s="881"/>
      <c r="L1259" s="882"/>
      <c r="M1259" s="400">
        <f>'2. CAD NCCF'!M1259+'3. USD NCCF'!M1259+'4. EUR NCCF'!M1259+'5. GBP NCCF'!M1259+'6. Other(Incld) NCCF'!M1259</f>
        <v>0</v>
      </c>
      <c r="N1259" s="411">
        <f>'2. CAD NCCF'!N1259+'3. USD NCCF'!N1259+'4. EUR NCCF'!N1259+'5. GBP NCCF'!N1259+'6. Other(Incld) NCCF'!N1259</f>
        <v>0</v>
      </c>
      <c r="O1259" s="481"/>
      <c r="P1259" s="465"/>
      <c r="Q1259" s="465"/>
      <c r="R1259" s="465"/>
      <c r="S1259" s="465"/>
      <c r="T1259" s="465"/>
      <c r="U1259" s="465"/>
      <c r="V1259" s="465"/>
      <c r="W1259" s="465"/>
      <c r="X1259" s="465"/>
      <c r="Y1259" s="465"/>
      <c r="Z1259" s="465"/>
      <c r="AA1259" s="465"/>
      <c r="AB1259" s="482"/>
      <c r="AC1259" s="400">
        <f>'2. CAD NCCF'!AC1259+'3. USD NCCF'!AC1259+'4. EUR NCCF'!AC1259+'5. GBP NCCF'!AC1259+'6. Other(Incld) NCCF'!AC1259</f>
        <v>0</v>
      </c>
      <c r="AD1259" s="851"/>
      <c r="AE1259" s="852"/>
      <c r="AF1259" s="853"/>
    </row>
    <row r="1260" spans="1:32" ht="15" customHeight="1" outlineLevel="1" x14ac:dyDescent="0.2">
      <c r="A1260" s="222">
        <v>189</v>
      </c>
      <c r="B1260" s="499"/>
      <c r="C1260" s="244"/>
      <c r="D1260" s="467"/>
      <c r="E1260" s="467"/>
      <c r="F1260" s="880" t="str">
        <f>'2. CAD NCCF'!F1260:L1260</f>
        <v>FI's own equity not eliminated</v>
      </c>
      <c r="G1260" s="881"/>
      <c r="H1260" s="881"/>
      <c r="I1260" s="881"/>
      <c r="J1260" s="881"/>
      <c r="K1260" s="881"/>
      <c r="L1260" s="882"/>
      <c r="M1260" s="400">
        <f>'2. CAD NCCF'!M1260+'3. USD NCCF'!M1260+'4. EUR NCCF'!M1260+'5. GBP NCCF'!M1260+'6. Other(Incld) NCCF'!M1260</f>
        <v>0</v>
      </c>
      <c r="N1260" s="411">
        <f>'2. CAD NCCF'!N1260+'3. USD NCCF'!N1260+'4. EUR NCCF'!N1260+'5. GBP NCCF'!N1260+'6. Other(Incld) NCCF'!N1260</f>
        <v>0</v>
      </c>
      <c r="O1260" s="481"/>
      <c r="P1260" s="465"/>
      <c r="Q1260" s="465"/>
      <c r="R1260" s="465"/>
      <c r="S1260" s="465"/>
      <c r="T1260" s="465"/>
      <c r="U1260" s="465"/>
      <c r="V1260" s="465"/>
      <c r="W1260" s="465"/>
      <c r="X1260" s="465"/>
      <c r="Y1260" s="465"/>
      <c r="Z1260" s="465"/>
      <c r="AA1260" s="465"/>
      <c r="AB1260" s="482"/>
      <c r="AC1260" s="400">
        <f>'2. CAD NCCF'!AC1260+'3. USD NCCF'!AC1260+'4. EUR NCCF'!AC1260+'5. GBP NCCF'!AC1260+'6. Other(Incld) NCCF'!AC1260</f>
        <v>0</v>
      </c>
      <c r="AD1260" s="854"/>
      <c r="AE1260" s="855"/>
      <c r="AF1260" s="856"/>
    </row>
    <row r="1261" spans="1:32" ht="15" customHeight="1" outlineLevel="1" x14ac:dyDescent="0.2">
      <c r="A1261" s="222">
        <v>326</v>
      </c>
      <c r="B1261" s="499"/>
      <c r="C1261" s="1093" t="str">
        <f>'2. CAD NCCF'!C1261:AF1261</f>
        <v>Other liabilities</v>
      </c>
      <c r="D1261" s="1094"/>
      <c r="E1261" s="1094"/>
      <c r="F1261" s="1094"/>
      <c r="G1261" s="1094"/>
      <c r="H1261" s="1094"/>
      <c r="I1261" s="1094"/>
      <c r="J1261" s="1094"/>
      <c r="K1261" s="1094"/>
      <c r="L1261" s="1094"/>
      <c r="M1261" s="1094"/>
      <c r="N1261" s="1094"/>
      <c r="O1261" s="1094"/>
      <c r="P1261" s="1094"/>
      <c r="Q1261" s="1094"/>
      <c r="R1261" s="1094"/>
      <c r="S1261" s="1094"/>
      <c r="T1261" s="1094"/>
      <c r="U1261" s="1094"/>
      <c r="V1261" s="1094"/>
      <c r="W1261" s="1094"/>
      <c r="X1261" s="1094"/>
      <c r="Y1261" s="1094"/>
      <c r="Z1261" s="1094"/>
      <c r="AA1261" s="1094"/>
      <c r="AB1261" s="1094"/>
      <c r="AC1261" s="1094"/>
      <c r="AD1261" s="1094"/>
      <c r="AE1261" s="1094"/>
      <c r="AF1261" s="1095"/>
    </row>
    <row r="1262" spans="1:32" ht="15" outlineLevel="1" x14ac:dyDescent="0.2">
      <c r="A1262" s="222">
        <v>232</v>
      </c>
      <c r="B1262" s="499"/>
      <c r="C1262" s="244"/>
      <c r="D1262" s="874" t="str">
        <f>'2. CAD NCCF'!D1262:L1262</f>
        <v>Derivative related liabilities (DRL)</v>
      </c>
      <c r="E1262" s="875"/>
      <c r="F1262" s="875"/>
      <c r="G1262" s="875"/>
      <c r="H1262" s="875"/>
      <c r="I1262" s="875"/>
      <c r="J1262" s="875"/>
      <c r="K1262" s="875"/>
      <c r="L1262" s="875"/>
      <c r="M1262" s="399">
        <f>SUBTOTAL(9,M1263:M1264)</f>
        <v>0</v>
      </c>
      <c r="N1262" s="402">
        <f t="shared" ref="N1262:AC1262" si="1485">SUBTOTAL(9,N1263:N1264)</f>
        <v>0</v>
      </c>
      <c r="O1262" s="406">
        <f t="shared" si="1485"/>
        <v>0</v>
      </c>
      <c r="P1262" s="406">
        <f t="shared" si="1485"/>
        <v>0</v>
      </c>
      <c r="Q1262" s="407">
        <f t="shared" si="1485"/>
        <v>0</v>
      </c>
      <c r="R1262" s="402">
        <f t="shared" si="1485"/>
        <v>0</v>
      </c>
      <c r="S1262" s="406">
        <f t="shared" si="1485"/>
        <v>0</v>
      </c>
      <c r="T1262" s="405">
        <f t="shared" si="1485"/>
        <v>0</v>
      </c>
      <c r="U1262" s="405">
        <f t="shared" si="1485"/>
        <v>0</v>
      </c>
      <c r="V1262" s="405">
        <f t="shared" si="1485"/>
        <v>0</v>
      </c>
      <c r="W1262" s="405">
        <f t="shared" si="1485"/>
        <v>0</v>
      </c>
      <c r="X1262" s="405">
        <f t="shared" si="1485"/>
        <v>0</v>
      </c>
      <c r="Y1262" s="405">
        <f t="shared" si="1485"/>
        <v>0</v>
      </c>
      <c r="Z1262" s="405">
        <f t="shared" si="1485"/>
        <v>0</v>
      </c>
      <c r="AA1262" s="405">
        <f t="shared" si="1485"/>
        <v>0</v>
      </c>
      <c r="AB1262" s="403">
        <f t="shared" si="1485"/>
        <v>0</v>
      </c>
      <c r="AC1262" s="399">
        <f t="shared" si="1485"/>
        <v>0</v>
      </c>
      <c r="AD1262" s="936"/>
      <c r="AE1262" s="936"/>
      <c r="AF1262" s="937"/>
    </row>
    <row r="1263" spans="1:32" ht="15" outlineLevel="1" x14ac:dyDescent="0.2">
      <c r="A1263" s="222">
        <v>188</v>
      </c>
      <c r="B1263" s="499"/>
      <c r="C1263" s="244"/>
      <c r="D1263" s="244"/>
      <c r="E1263" s="244"/>
      <c r="F1263" s="892" t="str">
        <f>'2. CAD NCCF'!F1263:L1263</f>
        <v>FX and cross currency swap liabilities</v>
      </c>
      <c r="G1263" s="893"/>
      <c r="H1263" s="893"/>
      <c r="I1263" s="893"/>
      <c r="J1263" s="893"/>
      <c r="K1263" s="893"/>
      <c r="L1263" s="894"/>
      <c r="M1263" s="400">
        <f>'2. CAD NCCF'!M1263+'3. USD NCCF'!M1263+'4. EUR NCCF'!M1263+'5. GBP NCCF'!M1263+'6. Other(Incld) NCCF'!M1263</f>
        <v>0</v>
      </c>
      <c r="N1263" s="964"/>
      <c r="O1263" s="965"/>
      <c r="P1263" s="965"/>
      <c r="Q1263" s="965"/>
      <c r="R1263" s="965"/>
      <c r="S1263" s="965"/>
      <c r="T1263" s="965"/>
      <c r="U1263" s="965"/>
      <c r="V1263" s="965"/>
      <c r="W1263" s="965"/>
      <c r="X1263" s="965"/>
      <c r="Y1263" s="965"/>
      <c r="Z1263" s="965"/>
      <c r="AA1263" s="965"/>
      <c r="AB1263" s="966"/>
      <c r="AC1263" s="400">
        <f>'2. CAD NCCF'!AC1263+'3. USD NCCF'!AC1263+'4. EUR NCCF'!AC1263+'5. GBP NCCF'!AC1263+'6. Other(Incld) NCCF'!AC1263</f>
        <v>0</v>
      </c>
      <c r="AD1263" s="851"/>
      <c r="AE1263" s="852"/>
      <c r="AF1263" s="853"/>
    </row>
    <row r="1264" spans="1:32" ht="15" customHeight="1" outlineLevel="1" x14ac:dyDescent="0.2">
      <c r="A1264" s="222">
        <v>189</v>
      </c>
      <c r="B1264" s="499"/>
      <c r="C1264" s="244"/>
      <c r="D1264" s="244"/>
      <c r="E1264" s="244"/>
      <c r="F1264" s="892" t="str">
        <f>'2. CAD NCCF'!F1264:L1264</f>
        <v>Other DRL</v>
      </c>
      <c r="G1264" s="893"/>
      <c r="H1264" s="893"/>
      <c r="I1264" s="893"/>
      <c r="J1264" s="893"/>
      <c r="K1264" s="893"/>
      <c r="L1264" s="894"/>
      <c r="M1264" s="400">
        <f>'2. CAD NCCF'!M1264+'3. USD NCCF'!M1264+'4. EUR NCCF'!M1264+'5. GBP NCCF'!M1264+'6. Other(Incld) NCCF'!M1264</f>
        <v>0</v>
      </c>
      <c r="N1264" s="411">
        <f>'2. CAD NCCF'!N1264+'3. USD NCCF'!N1264+'4. EUR NCCF'!N1264+'5. GBP NCCF'!N1264+'6. Other(Incld) NCCF'!N1264</f>
        <v>0</v>
      </c>
      <c r="O1264" s="414">
        <f>'2. CAD NCCF'!O1264+'3. USD NCCF'!O1264+'4. EUR NCCF'!O1264+'5. GBP NCCF'!O1264+'6. Other(Incld) NCCF'!O1264</f>
        <v>0</v>
      </c>
      <c r="P1264" s="414">
        <f>'2. CAD NCCF'!P1264+'3. USD NCCF'!P1264+'4. EUR NCCF'!P1264+'5. GBP NCCF'!P1264+'6. Other(Incld) NCCF'!P1264</f>
        <v>0</v>
      </c>
      <c r="Q1264" s="415">
        <f>'2. CAD NCCF'!Q1264+'3. USD NCCF'!Q1264+'4. EUR NCCF'!Q1264+'5. GBP NCCF'!Q1264+'6. Other(Incld) NCCF'!Q1264</f>
        <v>0</v>
      </c>
      <c r="R1264" s="411">
        <f>'2. CAD NCCF'!R1264+'3. USD NCCF'!R1264+'4. EUR NCCF'!R1264+'5. GBP NCCF'!R1264+'6. Other(Incld) NCCF'!R1264</f>
        <v>0</v>
      </c>
      <c r="S1264" s="413">
        <f>'2. CAD NCCF'!S1264+'3. USD NCCF'!S1264+'4. EUR NCCF'!S1264+'5. GBP NCCF'!S1264+'6. Other(Incld) NCCF'!S1264</f>
        <v>0</v>
      </c>
      <c r="T1264" s="413">
        <f>'2. CAD NCCF'!T1264+'3. USD NCCF'!T1264+'4. EUR NCCF'!T1264+'5. GBP NCCF'!T1264+'6. Other(Incld) NCCF'!T1264</f>
        <v>0</v>
      </c>
      <c r="U1264" s="413">
        <f>'2. CAD NCCF'!U1264+'3. USD NCCF'!U1264+'4. EUR NCCF'!U1264+'5. GBP NCCF'!U1264+'6. Other(Incld) NCCF'!U1264</f>
        <v>0</v>
      </c>
      <c r="V1264" s="413">
        <f>'2. CAD NCCF'!V1264+'3. USD NCCF'!V1264+'4. EUR NCCF'!V1264+'5. GBP NCCF'!V1264+'6. Other(Incld) NCCF'!V1264</f>
        <v>0</v>
      </c>
      <c r="W1264" s="413">
        <f>'2. CAD NCCF'!W1264+'3. USD NCCF'!W1264+'4. EUR NCCF'!W1264+'5. GBP NCCF'!W1264+'6. Other(Incld) NCCF'!W1264</f>
        <v>0</v>
      </c>
      <c r="X1264" s="414">
        <f>'2. CAD NCCF'!X1264+'3. USD NCCF'!X1264+'4. EUR NCCF'!X1264+'5. GBP NCCF'!X1264+'6. Other(Incld) NCCF'!X1264</f>
        <v>0</v>
      </c>
      <c r="Y1264" s="413">
        <f>'2. CAD NCCF'!Y1264+'3. USD NCCF'!Y1264+'4. EUR NCCF'!Y1264+'5. GBP NCCF'!Y1264+'6. Other(Incld) NCCF'!Y1264</f>
        <v>0</v>
      </c>
      <c r="Z1264" s="413">
        <f>'2. CAD NCCF'!Z1264+'3. USD NCCF'!Z1264+'4. EUR NCCF'!Z1264+'5. GBP NCCF'!Z1264+'6. Other(Incld) NCCF'!Z1264</f>
        <v>0</v>
      </c>
      <c r="AA1264" s="413">
        <f>'2. CAD NCCF'!AA1264+'3. USD NCCF'!AA1264+'4. EUR NCCF'!AA1264+'5. GBP NCCF'!AA1264+'6. Other(Incld) NCCF'!AA1264</f>
        <v>0</v>
      </c>
      <c r="AB1264" s="413">
        <f>'2. CAD NCCF'!AB1264+'3. USD NCCF'!AB1264+'4. EUR NCCF'!AB1264+'5. GBP NCCF'!AB1264+'6. Other(Incld) NCCF'!AB1264</f>
        <v>0</v>
      </c>
      <c r="AC1264" s="400">
        <f>'2. CAD NCCF'!AC1264+'3. USD NCCF'!AC1264+'4. EUR NCCF'!AC1264+'5. GBP NCCF'!AC1264+'6. Other(Incld) NCCF'!AC1264</f>
        <v>0</v>
      </c>
      <c r="AD1264" s="857"/>
      <c r="AE1264" s="858"/>
      <c r="AF1264" s="859"/>
    </row>
    <row r="1265" spans="1:39" ht="15" outlineLevel="1" x14ac:dyDescent="0.2">
      <c r="A1265" s="222">
        <v>232</v>
      </c>
      <c r="B1265" s="499"/>
      <c r="C1265" s="244"/>
      <c r="D1265" s="874" t="str">
        <f>'2. CAD NCCF'!D1265:L1265</f>
        <v>Cash collateral received (CCR)</v>
      </c>
      <c r="E1265" s="875"/>
      <c r="F1265" s="875"/>
      <c r="G1265" s="875"/>
      <c r="H1265" s="875"/>
      <c r="I1265" s="875"/>
      <c r="J1265" s="875"/>
      <c r="K1265" s="875"/>
      <c r="L1265" s="875"/>
      <c r="M1265" s="399">
        <f>SUBTOTAL(9,M1266:M1268)</f>
        <v>0</v>
      </c>
      <c r="N1265" s="402">
        <f>SUBTOTAL(9,N1266:N1268)</f>
        <v>0</v>
      </c>
      <c r="O1265" s="406">
        <f t="shared" ref="O1265:AC1265" si="1486">SUBTOTAL(9,O1266:O1268)</f>
        <v>0</v>
      </c>
      <c r="P1265" s="406">
        <f t="shared" si="1486"/>
        <v>0</v>
      </c>
      <c r="Q1265" s="407">
        <f t="shared" si="1486"/>
        <v>0</v>
      </c>
      <c r="R1265" s="402">
        <f t="shared" si="1486"/>
        <v>0</v>
      </c>
      <c r="S1265" s="406">
        <f t="shared" si="1486"/>
        <v>0</v>
      </c>
      <c r="T1265" s="405">
        <f t="shared" si="1486"/>
        <v>0</v>
      </c>
      <c r="U1265" s="405">
        <f t="shared" si="1486"/>
        <v>0</v>
      </c>
      <c r="V1265" s="405">
        <f t="shared" si="1486"/>
        <v>0</v>
      </c>
      <c r="W1265" s="405">
        <f t="shared" si="1486"/>
        <v>0</v>
      </c>
      <c r="X1265" s="405">
        <f t="shared" si="1486"/>
        <v>0</v>
      </c>
      <c r="Y1265" s="405">
        <f t="shared" si="1486"/>
        <v>0</v>
      </c>
      <c r="Z1265" s="405">
        <f t="shared" si="1486"/>
        <v>0</v>
      </c>
      <c r="AA1265" s="405">
        <f t="shared" si="1486"/>
        <v>0</v>
      </c>
      <c r="AB1265" s="403">
        <f t="shared" si="1486"/>
        <v>0</v>
      </c>
      <c r="AC1265" s="404">
        <f t="shared" si="1486"/>
        <v>0</v>
      </c>
      <c r="AD1265" s="940"/>
      <c r="AE1265" s="936"/>
      <c r="AF1265" s="937"/>
    </row>
    <row r="1266" spans="1:39" ht="15" outlineLevel="1" x14ac:dyDescent="0.2">
      <c r="A1266" s="222">
        <v>188</v>
      </c>
      <c r="B1266" s="499"/>
      <c r="C1266" s="244"/>
      <c r="D1266" s="244"/>
      <c r="E1266" s="244"/>
      <c r="F1266" s="892" t="str">
        <f>'2. CAD NCCF'!F1266:L1266</f>
        <v>CCR for exchange-traded derivatives</v>
      </c>
      <c r="G1266" s="893"/>
      <c r="H1266" s="893"/>
      <c r="I1266" s="893"/>
      <c r="J1266" s="893"/>
      <c r="K1266" s="893"/>
      <c r="L1266" s="894"/>
      <c r="M1266" s="400">
        <f>'2. CAD NCCF'!M1266+'3. USD NCCF'!M1266+'4. EUR NCCF'!M1266+'5. GBP NCCF'!M1266+'6. Other(Incld) NCCF'!M1266</f>
        <v>0</v>
      </c>
      <c r="N1266" s="411">
        <f>'2. CAD NCCF'!N1266+'3. USD NCCF'!N1266+'4. EUR NCCF'!N1266+'5. GBP NCCF'!N1266+'6. Other(Incld) NCCF'!N1266</f>
        <v>0</v>
      </c>
      <c r="O1266" s="414">
        <f>'2. CAD NCCF'!O1266+'3. USD NCCF'!O1266+'4. EUR NCCF'!O1266+'5. GBP NCCF'!O1266+'6. Other(Incld) NCCF'!O1266</f>
        <v>0</v>
      </c>
      <c r="P1266" s="414">
        <f>'2. CAD NCCF'!P1266+'3. USD NCCF'!P1266+'4. EUR NCCF'!P1266+'5. GBP NCCF'!P1266+'6. Other(Incld) NCCF'!P1266</f>
        <v>0</v>
      </c>
      <c r="Q1266" s="415">
        <f>'2. CAD NCCF'!Q1266+'3. USD NCCF'!Q1266+'4. EUR NCCF'!Q1266+'5. GBP NCCF'!Q1266+'6. Other(Incld) NCCF'!Q1266</f>
        <v>0</v>
      </c>
      <c r="R1266" s="411">
        <f>'2. CAD NCCF'!R1266+'3. USD NCCF'!R1266+'4. EUR NCCF'!R1266+'5. GBP NCCF'!R1266+'6. Other(Incld) NCCF'!R1266</f>
        <v>0</v>
      </c>
      <c r="S1266" s="413">
        <f>'2. CAD NCCF'!S1266+'3. USD NCCF'!S1266+'4. EUR NCCF'!S1266+'5. GBP NCCF'!S1266+'6. Other(Incld) NCCF'!S1266</f>
        <v>0</v>
      </c>
      <c r="T1266" s="413">
        <f>'2. CAD NCCF'!T1266+'3. USD NCCF'!T1266+'4. EUR NCCF'!T1266+'5. GBP NCCF'!T1266+'6. Other(Incld) NCCF'!T1266</f>
        <v>0</v>
      </c>
      <c r="U1266" s="413">
        <f>'2. CAD NCCF'!U1266+'3. USD NCCF'!U1266+'4. EUR NCCF'!U1266+'5. GBP NCCF'!U1266+'6. Other(Incld) NCCF'!U1266</f>
        <v>0</v>
      </c>
      <c r="V1266" s="413">
        <f>'2. CAD NCCF'!V1266+'3. USD NCCF'!V1266+'4. EUR NCCF'!V1266+'5. GBP NCCF'!V1266+'6. Other(Incld) NCCF'!V1266</f>
        <v>0</v>
      </c>
      <c r="W1266" s="413">
        <f>'2. CAD NCCF'!W1266+'3. USD NCCF'!W1266+'4. EUR NCCF'!W1266+'5. GBP NCCF'!W1266+'6. Other(Incld) NCCF'!W1266</f>
        <v>0</v>
      </c>
      <c r="X1266" s="414">
        <f>'2. CAD NCCF'!X1266+'3. USD NCCF'!X1266+'4. EUR NCCF'!X1266+'5. GBP NCCF'!X1266+'6. Other(Incld) NCCF'!X1266</f>
        <v>0</v>
      </c>
      <c r="Y1266" s="413">
        <f>'2. CAD NCCF'!Y1266+'3. USD NCCF'!Y1266+'4. EUR NCCF'!Y1266+'5. GBP NCCF'!Y1266+'6. Other(Incld) NCCF'!Y1266</f>
        <v>0</v>
      </c>
      <c r="Z1266" s="413">
        <f>'2. CAD NCCF'!Z1266+'3. USD NCCF'!Z1266+'4. EUR NCCF'!Z1266+'5. GBP NCCF'!Z1266+'6. Other(Incld) NCCF'!Z1266</f>
        <v>0</v>
      </c>
      <c r="AA1266" s="413">
        <f>'2. CAD NCCF'!AA1266+'3. USD NCCF'!AA1266+'4. EUR NCCF'!AA1266+'5. GBP NCCF'!AA1266+'6. Other(Incld) NCCF'!AA1266</f>
        <v>0</v>
      </c>
      <c r="AB1266" s="413">
        <f>'2. CAD NCCF'!AB1266+'3. USD NCCF'!AB1266+'4. EUR NCCF'!AB1266+'5. GBP NCCF'!AB1266+'6. Other(Incld) NCCF'!AB1266</f>
        <v>0</v>
      </c>
      <c r="AC1266" s="400">
        <f>'2. CAD NCCF'!AC1266+'3. USD NCCF'!AC1266+'4. EUR NCCF'!AC1266+'5. GBP NCCF'!AC1266+'6. Other(Incld) NCCF'!AC1266</f>
        <v>0</v>
      </c>
      <c r="AD1266" s="851"/>
      <c r="AE1266" s="852"/>
      <c r="AF1266" s="853"/>
    </row>
    <row r="1267" spans="1:39" ht="15" customHeight="1" outlineLevel="1" x14ac:dyDescent="0.2">
      <c r="A1267" s="222">
        <v>189</v>
      </c>
      <c r="B1267" s="499"/>
      <c r="C1267" s="244"/>
      <c r="D1267" s="244"/>
      <c r="E1267" s="244"/>
      <c r="F1267" s="892" t="str">
        <f>'2. CAD NCCF'!F1267:L1267</f>
        <v>CCR for OTC derivatives</v>
      </c>
      <c r="G1267" s="893"/>
      <c r="H1267" s="893"/>
      <c r="I1267" s="893"/>
      <c r="J1267" s="893"/>
      <c r="K1267" s="893"/>
      <c r="L1267" s="894"/>
      <c r="M1267" s="400">
        <f>'2. CAD NCCF'!M1267+'3. USD NCCF'!M1267+'4. EUR NCCF'!M1267+'5. GBP NCCF'!M1267+'6. Other(Incld) NCCF'!M1267</f>
        <v>0</v>
      </c>
      <c r="N1267" s="411">
        <f>'2. CAD NCCF'!N1267+'3. USD NCCF'!N1267+'4. EUR NCCF'!N1267+'5. GBP NCCF'!N1267+'6. Other(Incld) NCCF'!N1267</f>
        <v>0</v>
      </c>
      <c r="O1267" s="414">
        <f>'2. CAD NCCF'!O1267+'3. USD NCCF'!O1267+'4. EUR NCCF'!O1267+'5. GBP NCCF'!O1267+'6. Other(Incld) NCCF'!O1267</f>
        <v>0</v>
      </c>
      <c r="P1267" s="414">
        <f>'2. CAD NCCF'!P1267+'3. USD NCCF'!P1267+'4. EUR NCCF'!P1267+'5. GBP NCCF'!P1267+'6. Other(Incld) NCCF'!P1267</f>
        <v>0</v>
      </c>
      <c r="Q1267" s="415">
        <f>'2. CAD NCCF'!Q1267+'3. USD NCCF'!Q1267+'4. EUR NCCF'!Q1267+'5. GBP NCCF'!Q1267+'6. Other(Incld) NCCF'!Q1267</f>
        <v>0</v>
      </c>
      <c r="R1267" s="411">
        <f>'2. CAD NCCF'!R1267+'3. USD NCCF'!R1267+'4. EUR NCCF'!R1267+'5. GBP NCCF'!R1267+'6. Other(Incld) NCCF'!R1267</f>
        <v>0</v>
      </c>
      <c r="S1267" s="413">
        <f>'2. CAD NCCF'!S1267+'3. USD NCCF'!S1267+'4. EUR NCCF'!S1267+'5. GBP NCCF'!S1267+'6. Other(Incld) NCCF'!S1267</f>
        <v>0</v>
      </c>
      <c r="T1267" s="413">
        <f>'2. CAD NCCF'!T1267+'3. USD NCCF'!T1267+'4. EUR NCCF'!T1267+'5. GBP NCCF'!T1267+'6. Other(Incld) NCCF'!T1267</f>
        <v>0</v>
      </c>
      <c r="U1267" s="413">
        <f>'2. CAD NCCF'!U1267+'3. USD NCCF'!U1267+'4. EUR NCCF'!U1267+'5. GBP NCCF'!U1267+'6. Other(Incld) NCCF'!U1267</f>
        <v>0</v>
      </c>
      <c r="V1267" s="413">
        <f>'2. CAD NCCF'!V1267+'3. USD NCCF'!V1267+'4. EUR NCCF'!V1267+'5. GBP NCCF'!V1267+'6. Other(Incld) NCCF'!V1267</f>
        <v>0</v>
      </c>
      <c r="W1267" s="413">
        <f>'2. CAD NCCF'!W1267+'3. USD NCCF'!W1267+'4. EUR NCCF'!W1267+'5. GBP NCCF'!W1267+'6. Other(Incld) NCCF'!W1267</f>
        <v>0</v>
      </c>
      <c r="X1267" s="414">
        <f>'2. CAD NCCF'!X1267+'3. USD NCCF'!X1267+'4. EUR NCCF'!X1267+'5. GBP NCCF'!X1267+'6. Other(Incld) NCCF'!X1267</f>
        <v>0</v>
      </c>
      <c r="Y1267" s="413">
        <f>'2. CAD NCCF'!Y1267+'3. USD NCCF'!Y1267+'4. EUR NCCF'!Y1267+'5. GBP NCCF'!Y1267+'6. Other(Incld) NCCF'!Y1267</f>
        <v>0</v>
      </c>
      <c r="Z1267" s="413">
        <f>'2. CAD NCCF'!Z1267+'3. USD NCCF'!Z1267+'4. EUR NCCF'!Z1267+'5. GBP NCCF'!Z1267+'6. Other(Incld) NCCF'!Z1267</f>
        <v>0</v>
      </c>
      <c r="AA1267" s="413">
        <f>'2. CAD NCCF'!AA1267+'3. USD NCCF'!AA1267+'4. EUR NCCF'!AA1267+'5. GBP NCCF'!AA1267+'6. Other(Incld) NCCF'!AA1267</f>
        <v>0</v>
      </c>
      <c r="AB1267" s="413">
        <f>'2. CAD NCCF'!AB1267+'3. USD NCCF'!AB1267+'4. EUR NCCF'!AB1267+'5. GBP NCCF'!AB1267+'6. Other(Incld) NCCF'!AB1267</f>
        <v>0</v>
      </c>
      <c r="AC1267" s="400">
        <f>'2. CAD NCCF'!AC1267+'3. USD NCCF'!AC1267+'4. EUR NCCF'!AC1267+'5. GBP NCCF'!AC1267+'6. Other(Incld) NCCF'!AC1267</f>
        <v>0</v>
      </c>
      <c r="AD1267" s="854"/>
      <c r="AE1267" s="855"/>
      <c r="AF1267" s="856"/>
    </row>
    <row r="1268" spans="1:39" ht="15" outlineLevel="1" x14ac:dyDescent="0.2">
      <c r="A1268" s="222">
        <v>189</v>
      </c>
      <c r="B1268" s="499"/>
      <c r="C1268" s="244"/>
      <c r="D1268" s="244"/>
      <c r="E1268" s="244"/>
      <c r="F1268" s="892" t="str">
        <f>'2. CAD NCCF'!F1268:L1268</f>
        <v>CCR</v>
      </c>
      <c r="G1268" s="893"/>
      <c r="H1268" s="893"/>
      <c r="I1268" s="893"/>
      <c r="J1268" s="893"/>
      <c r="K1268" s="893"/>
      <c r="L1268" s="894"/>
      <c r="M1268" s="400">
        <f>'2. CAD NCCF'!M1268+'3. USD NCCF'!M1268+'4. EUR NCCF'!M1268+'5. GBP NCCF'!M1268+'6. Other(Incld) NCCF'!M1268</f>
        <v>0</v>
      </c>
      <c r="N1268" s="951"/>
      <c r="O1268" s="952"/>
      <c r="P1268" s="952"/>
      <c r="Q1268" s="952"/>
      <c r="R1268" s="952"/>
      <c r="S1268" s="952"/>
      <c r="T1268" s="952"/>
      <c r="U1268" s="952"/>
      <c r="V1268" s="952"/>
      <c r="W1268" s="952"/>
      <c r="X1268" s="952"/>
      <c r="Y1268" s="952"/>
      <c r="Z1268" s="952"/>
      <c r="AA1268" s="952"/>
      <c r="AB1268" s="953"/>
      <c r="AC1268" s="400">
        <f>'2. CAD NCCF'!AC1268+'3. USD NCCF'!AC1268+'4. EUR NCCF'!AC1268+'5. GBP NCCF'!AC1268+'6. Other(Incld) NCCF'!AC1268</f>
        <v>0</v>
      </c>
      <c r="AD1268" s="857"/>
      <c r="AE1268" s="858"/>
      <c r="AF1268" s="859"/>
    </row>
    <row r="1269" spans="1:39" ht="15" outlineLevel="1" x14ac:dyDescent="0.2">
      <c r="A1269" s="222">
        <v>232</v>
      </c>
      <c r="B1269" s="499"/>
      <c r="C1269" s="244"/>
      <c r="D1269" s="874" t="str">
        <f>'2. CAD NCCF'!D1269:L1269</f>
        <v>Commodities Short</v>
      </c>
      <c r="E1269" s="875"/>
      <c r="F1269" s="875"/>
      <c r="G1269" s="875"/>
      <c r="H1269" s="875"/>
      <c r="I1269" s="875"/>
      <c r="J1269" s="875"/>
      <c r="K1269" s="875"/>
      <c r="L1269" s="875"/>
      <c r="M1269" s="399">
        <f>SUBTOTAL(9,M1270:M1272)</f>
        <v>0</v>
      </c>
      <c r="N1269" s="954"/>
      <c r="O1269" s="955"/>
      <c r="P1269" s="955"/>
      <c r="Q1269" s="955"/>
      <c r="R1269" s="955"/>
      <c r="S1269" s="955"/>
      <c r="T1269" s="955"/>
      <c r="U1269" s="955"/>
      <c r="V1269" s="955"/>
      <c r="W1269" s="955"/>
      <c r="X1269" s="955"/>
      <c r="Y1269" s="955"/>
      <c r="Z1269" s="955"/>
      <c r="AA1269" s="955"/>
      <c r="AB1269" s="956"/>
      <c r="AC1269" s="404">
        <f>SUBTOTAL(9,AC1270:AC1272)</f>
        <v>0</v>
      </c>
      <c r="AD1269" s="940"/>
      <c r="AE1269" s="936"/>
      <c r="AF1269" s="937"/>
    </row>
    <row r="1270" spans="1:39" ht="15" outlineLevel="1" x14ac:dyDescent="0.2">
      <c r="A1270" s="222">
        <v>188</v>
      </c>
      <c r="B1270" s="499"/>
      <c r="C1270" s="244"/>
      <c r="D1270" s="244"/>
      <c r="E1270" s="244"/>
      <c r="F1270" s="892" t="str">
        <f>'2. CAD NCCF'!F1270:L1270</f>
        <v>Precious metal short</v>
      </c>
      <c r="G1270" s="893"/>
      <c r="H1270" s="893"/>
      <c r="I1270" s="893"/>
      <c r="J1270" s="893"/>
      <c r="K1270" s="893"/>
      <c r="L1270" s="894"/>
      <c r="M1270" s="400">
        <f>'2. CAD NCCF'!M1270+'3. USD NCCF'!M1270+'4. EUR NCCF'!M1270+'5. GBP NCCF'!M1270+'6. Other(Incld) NCCF'!M1270</f>
        <v>0</v>
      </c>
      <c r="N1270" s="954"/>
      <c r="O1270" s="955"/>
      <c r="P1270" s="955"/>
      <c r="Q1270" s="955"/>
      <c r="R1270" s="955"/>
      <c r="S1270" s="955"/>
      <c r="T1270" s="955"/>
      <c r="U1270" s="955"/>
      <c r="V1270" s="955"/>
      <c r="W1270" s="955"/>
      <c r="X1270" s="955"/>
      <c r="Y1270" s="955"/>
      <c r="Z1270" s="955"/>
      <c r="AA1270" s="955"/>
      <c r="AB1270" s="956"/>
      <c r="AC1270" s="400">
        <f>'2. CAD NCCF'!AC1270+'3. USD NCCF'!AC1270+'4. EUR NCCF'!AC1270+'5. GBP NCCF'!AC1270+'6. Other(Incld) NCCF'!AC1270</f>
        <v>0</v>
      </c>
      <c r="AD1270" s="957"/>
      <c r="AE1270" s="852"/>
      <c r="AF1270" s="853"/>
    </row>
    <row r="1271" spans="1:39" ht="15" customHeight="1" outlineLevel="1" x14ac:dyDescent="0.2">
      <c r="A1271" s="222">
        <v>189</v>
      </c>
      <c r="B1271" s="499" t="s">
        <v>6</v>
      </c>
      <c r="C1271" s="244"/>
      <c r="D1271" s="244"/>
      <c r="E1271" s="244"/>
      <c r="F1271" s="892" t="str">
        <f>'2. CAD NCCF'!F1271:L1271</f>
        <v>Precious metal deposits</v>
      </c>
      <c r="G1271" s="893"/>
      <c r="H1271" s="893"/>
      <c r="I1271" s="893"/>
      <c r="J1271" s="893"/>
      <c r="K1271" s="893"/>
      <c r="L1271" s="894"/>
      <c r="M1271" s="400">
        <f>'2. CAD NCCF'!M1271+'3. USD NCCF'!M1271+'4. EUR NCCF'!M1271+'5. GBP NCCF'!M1271+'6. Other(Incld) NCCF'!M1271</f>
        <v>0</v>
      </c>
      <c r="N1271" s="954"/>
      <c r="O1271" s="955"/>
      <c r="P1271" s="955"/>
      <c r="Q1271" s="955"/>
      <c r="R1271" s="955"/>
      <c r="S1271" s="955"/>
      <c r="T1271" s="955"/>
      <c r="U1271" s="955"/>
      <c r="V1271" s="955"/>
      <c r="W1271" s="955"/>
      <c r="X1271" s="955"/>
      <c r="Y1271" s="955"/>
      <c r="Z1271" s="955"/>
      <c r="AA1271" s="955"/>
      <c r="AB1271" s="956"/>
      <c r="AC1271" s="400">
        <f>'2. CAD NCCF'!AC1271+'3. USD NCCF'!AC1271+'4. EUR NCCF'!AC1271+'5. GBP NCCF'!AC1271+'6. Other(Incld) NCCF'!AC1271</f>
        <v>0</v>
      </c>
      <c r="AD1271" s="854"/>
      <c r="AE1271" s="855"/>
      <c r="AF1271" s="856"/>
    </row>
    <row r="1272" spans="1:39" ht="15" customHeight="1" outlineLevel="1" x14ac:dyDescent="0.2">
      <c r="A1272" s="222">
        <v>189</v>
      </c>
      <c r="B1272" s="499"/>
      <c r="C1272" s="244"/>
      <c r="D1272" s="244"/>
      <c r="E1272" s="244"/>
      <c r="F1272" s="892" t="str">
        <f>'2. CAD NCCF'!F1272:L1272</f>
        <v>Other commodities short</v>
      </c>
      <c r="G1272" s="893"/>
      <c r="H1272" s="893"/>
      <c r="I1272" s="893"/>
      <c r="J1272" s="893"/>
      <c r="K1272" s="893"/>
      <c r="L1272" s="894"/>
      <c r="M1272" s="400">
        <f>'2. CAD NCCF'!M1272+'3. USD NCCF'!M1272+'4. EUR NCCF'!M1272+'5. GBP NCCF'!M1272+'6. Other(Incld) NCCF'!M1272</f>
        <v>0</v>
      </c>
      <c r="N1272" s="954"/>
      <c r="O1272" s="955"/>
      <c r="P1272" s="955"/>
      <c r="Q1272" s="955"/>
      <c r="R1272" s="955"/>
      <c r="S1272" s="955"/>
      <c r="T1272" s="955"/>
      <c r="U1272" s="955"/>
      <c r="V1272" s="955"/>
      <c r="W1272" s="955"/>
      <c r="X1272" s="955"/>
      <c r="Y1272" s="955"/>
      <c r="Z1272" s="955"/>
      <c r="AA1272" s="955"/>
      <c r="AB1272" s="956"/>
      <c r="AC1272" s="400">
        <f>'2. CAD NCCF'!AC1272+'3. USD NCCF'!AC1272+'4. EUR NCCF'!AC1272+'5. GBP NCCF'!AC1272+'6. Other(Incld) NCCF'!AC1272</f>
        <v>0</v>
      </c>
      <c r="AD1272" s="857"/>
      <c r="AE1272" s="858"/>
      <c r="AF1272" s="859"/>
    </row>
    <row r="1273" spans="1:39" ht="15" outlineLevel="1" x14ac:dyDescent="0.2">
      <c r="A1273" s="222">
        <v>232</v>
      </c>
      <c r="B1273" s="499"/>
      <c r="C1273" s="244"/>
      <c r="D1273" s="874" t="str">
        <f>'2. CAD NCCF'!D1273:L1273</f>
        <v>Other liabilities</v>
      </c>
      <c r="E1273" s="875"/>
      <c r="F1273" s="875"/>
      <c r="G1273" s="875"/>
      <c r="H1273" s="875"/>
      <c r="I1273" s="875"/>
      <c r="J1273" s="875"/>
      <c r="K1273" s="875"/>
      <c r="L1273" s="875"/>
      <c r="M1273" s="399">
        <f>SUBTOTAL(9,M1274)</f>
        <v>0</v>
      </c>
      <c r="N1273" s="954"/>
      <c r="O1273" s="955"/>
      <c r="P1273" s="955"/>
      <c r="Q1273" s="955"/>
      <c r="R1273" s="955"/>
      <c r="S1273" s="955"/>
      <c r="T1273" s="955"/>
      <c r="U1273" s="955"/>
      <c r="V1273" s="955"/>
      <c r="W1273" s="955"/>
      <c r="X1273" s="955"/>
      <c r="Y1273" s="955"/>
      <c r="Z1273" s="955"/>
      <c r="AA1273" s="955"/>
      <c r="AB1273" s="956"/>
      <c r="AC1273" s="404">
        <f t="shared" ref="AC1273" si="1487">SUBTOTAL(9,AC1274)</f>
        <v>0</v>
      </c>
      <c r="AD1273" s="940"/>
      <c r="AE1273" s="936"/>
      <c r="AF1273" s="937"/>
    </row>
    <row r="1274" spans="1:39" ht="15" outlineLevel="1" x14ac:dyDescent="0.2">
      <c r="A1274" s="222">
        <v>188</v>
      </c>
      <c r="B1274" s="468"/>
      <c r="C1274" s="504"/>
      <c r="D1274" s="504"/>
      <c r="E1274" s="505"/>
      <c r="F1274" s="892" t="str">
        <f>'2. CAD NCCF'!F1274:L1274</f>
        <v>Other liabilities</v>
      </c>
      <c r="G1274" s="893"/>
      <c r="H1274" s="893"/>
      <c r="I1274" s="893"/>
      <c r="J1274" s="893"/>
      <c r="K1274" s="893"/>
      <c r="L1274" s="894"/>
      <c r="M1274" s="400">
        <f>'2. CAD NCCF'!M1274+'3. USD NCCF'!M1274+'4. EUR NCCF'!M1274+'5. GBP NCCF'!M1274+'6. Other(Incld) NCCF'!M1274</f>
        <v>0</v>
      </c>
      <c r="N1274" s="904"/>
      <c r="O1274" s="905"/>
      <c r="P1274" s="905"/>
      <c r="Q1274" s="905"/>
      <c r="R1274" s="905"/>
      <c r="S1274" s="905"/>
      <c r="T1274" s="905"/>
      <c r="U1274" s="905"/>
      <c r="V1274" s="905"/>
      <c r="W1274" s="905"/>
      <c r="X1274" s="905"/>
      <c r="Y1274" s="905"/>
      <c r="Z1274" s="905"/>
      <c r="AA1274" s="905"/>
      <c r="AB1274" s="906"/>
      <c r="AC1274" s="400">
        <f>'2. CAD NCCF'!AC1274+'3. USD NCCF'!AC1274+'4. EUR NCCF'!AC1274+'5. GBP NCCF'!AC1274+'6. Other(Incld) NCCF'!AC1274</f>
        <v>0</v>
      </c>
      <c r="AD1274" s="958"/>
      <c r="AE1274" s="959"/>
      <c r="AF1274" s="960"/>
    </row>
    <row r="1275" spans="1:39" ht="7.5" hidden="1" customHeight="1" outlineLevel="1" x14ac:dyDescent="0.2">
      <c r="A1275" s="222"/>
      <c r="B1275" s="1000"/>
      <c r="C1275" s="1001"/>
      <c r="D1275" s="1001"/>
      <c r="E1275" s="1001"/>
      <c r="F1275" s="1001"/>
      <c r="G1275" s="1001"/>
      <c r="H1275" s="1001"/>
      <c r="I1275" s="1001"/>
      <c r="J1275" s="1001"/>
      <c r="K1275" s="1001"/>
      <c r="L1275" s="1001"/>
      <c r="M1275" s="1001"/>
      <c r="N1275" s="1001"/>
      <c r="O1275" s="1001"/>
      <c r="P1275" s="1001"/>
      <c r="Q1275" s="1001"/>
      <c r="R1275" s="1001"/>
      <c r="S1275" s="1001"/>
      <c r="T1275" s="1001"/>
      <c r="U1275" s="1001"/>
      <c r="V1275" s="1001"/>
      <c r="W1275" s="1001"/>
      <c r="X1275" s="1001"/>
      <c r="Y1275" s="1001"/>
      <c r="Z1275" s="1001"/>
      <c r="AA1275" s="1001"/>
      <c r="AB1275" s="1001"/>
      <c r="AC1275" s="1001"/>
      <c r="AD1275" s="1001"/>
      <c r="AE1275" s="1001"/>
      <c r="AF1275" s="1002"/>
    </row>
    <row r="1276" spans="1:39" ht="21.75" customHeight="1" outlineLevel="1" x14ac:dyDescent="0.2">
      <c r="A1276" s="222">
        <v>323</v>
      </c>
      <c r="B1276" s="991" t="str">
        <f>'2. CAD NCCF'!B1276:L1276</f>
        <v>Cash outflows from liabilities</v>
      </c>
      <c r="C1276" s="992"/>
      <c r="D1276" s="992"/>
      <c r="E1276" s="992"/>
      <c r="F1276" s="992"/>
      <c r="G1276" s="992"/>
      <c r="H1276" s="992"/>
      <c r="I1276" s="992"/>
      <c r="J1276" s="992"/>
      <c r="K1276" s="992"/>
      <c r="L1276" s="992"/>
      <c r="M1276" s="399">
        <f>SUBTOTAL(9,M1008:M1274)</f>
        <v>0</v>
      </c>
      <c r="N1276" s="402">
        <f t="shared" ref="N1276:AC1276" si="1488">SUBTOTAL(9,N1008:N1274)</f>
        <v>0</v>
      </c>
      <c r="O1276" s="406">
        <f t="shared" si="1488"/>
        <v>0</v>
      </c>
      <c r="P1276" s="406">
        <f t="shared" si="1488"/>
        <v>0</v>
      </c>
      <c r="Q1276" s="407">
        <f t="shared" si="1488"/>
        <v>0</v>
      </c>
      <c r="R1276" s="402">
        <f t="shared" si="1488"/>
        <v>0</v>
      </c>
      <c r="S1276" s="406">
        <f t="shared" si="1488"/>
        <v>0</v>
      </c>
      <c r="T1276" s="405">
        <f t="shared" si="1488"/>
        <v>0</v>
      </c>
      <c r="U1276" s="405">
        <f t="shared" si="1488"/>
        <v>0</v>
      </c>
      <c r="V1276" s="405">
        <f t="shared" si="1488"/>
        <v>0</v>
      </c>
      <c r="W1276" s="405">
        <f t="shared" si="1488"/>
        <v>0</v>
      </c>
      <c r="X1276" s="405">
        <f t="shared" si="1488"/>
        <v>0</v>
      </c>
      <c r="Y1276" s="405">
        <f t="shared" si="1488"/>
        <v>0</v>
      </c>
      <c r="Z1276" s="405">
        <f t="shared" si="1488"/>
        <v>0</v>
      </c>
      <c r="AA1276" s="405">
        <f t="shared" si="1488"/>
        <v>0</v>
      </c>
      <c r="AB1276" s="403">
        <f t="shared" si="1488"/>
        <v>0</v>
      </c>
      <c r="AC1276" s="399">
        <f t="shared" si="1488"/>
        <v>0</v>
      </c>
      <c r="AD1276" s="938"/>
      <c r="AE1276" s="938"/>
      <c r="AF1276" s="939"/>
    </row>
    <row r="1277" spans="1:39" ht="7.5" hidden="1" customHeight="1" outlineLevel="1" x14ac:dyDescent="0.2">
      <c r="A1277" s="223"/>
      <c r="B1277" s="948"/>
      <c r="C1277" s="949"/>
      <c r="D1277" s="949"/>
      <c r="E1277" s="949"/>
      <c r="F1277" s="949"/>
      <c r="G1277" s="949"/>
      <c r="H1277" s="949"/>
      <c r="I1277" s="949"/>
      <c r="J1277" s="949"/>
      <c r="K1277" s="949"/>
      <c r="L1277" s="949"/>
      <c r="M1277" s="949"/>
      <c r="N1277" s="949"/>
      <c r="O1277" s="949"/>
      <c r="P1277" s="949"/>
      <c r="Q1277" s="949"/>
      <c r="R1277" s="949"/>
      <c r="S1277" s="949"/>
      <c r="T1277" s="949"/>
      <c r="U1277" s="949"/>
      <c r="V1277" s="949"/>
      <c r="W1277" s="949"/>
      <c r="X1277" s="949"/>
      <c r="Y1277" s="949"/>
      <c r="Z1277" s="949"/>
      <c r="AA1277" s="949"/>
      <c r="AB1277" s="949"/>
      <c r="AC1277" s="949"/>
      <c r="AD1277" s="949"/>
      <c r="AE1277" s="949"/>
      <c r="AF1277" s="950"/>
      <c r="AG1277" s="224"/>
      <c r="AH1277" s="224"/>
      <c r="AI1277" s="224"/>
      <c r="AJ1277" s="224"/>
      <c r="AK1277" s="224"/>
      <c r="AL1277" s="224"/>
    </row>
    <row r="1278" spans="1:39" ht="21.75" customHeight="1" outlineLevel="1" x14ac:dyDescent="0.2">
      <c r="A1278" s="222">
        <v>323</v>
      </c>
      <c r="B1278" s="991" t="str">
        <f>'2. CAD NCCF'!B1278:L1278</f>
        <v>Total shareholders' equity</v>
      </c>
      <c r="C1278" s="992"/>
      <c r="D1278" s="992"/>
      <c r="E1278" s="992"/>
      <c r="F1278" s="992"/>
      <c r="G1278" s="992"/>
      <c r="H1278" s="992"/>
      <c r="I1278" s="992"/>
      <c r="J1278" s="992"/>
      <c r="K1278" s="992"/>
      <c r="L1278" s="1096"/>
      <c r="M1278" s="401">
        <f>M502</f>
        <v>0</v>
      </c>
      <c r="N1278" s="997"/>
      <c r="O1278" s="998"/>
      <c r="P1278" s="998"/>
      <c r="Q1278" s="998"/>
      <c r="R1278" s="998"/>
      <c r="S1278" s="998"/>
      <c r="T1278" s="998"/>
      <c r="U1278" s="998"/>
      <c r="V1278" s="998"/>
      <c r="W1278" s="998"/>
      <c r="X1278" s="998"/>
      <c r="Y1278" s="998"/>
      <c r="Z1278" s="998"/>
      <c r="AA1278" s="998"/>
      <c r="AB1278" s="999"/>
      <c r="AC1278" s="450">
        <f>'2. CAD NCCF'!AC1278+'3. USD NCCF'!AC1278+'4. EUR NCCF'!AC1278+'5. GBP NCCF'!AC1278+'6. Other(Incld) NCCF'!AC1278</f>
        <v>0</v>
      </c>
      <c r="AD1278" s="987"/>
      <c r="AE1278" s="938"/>
      <c r="AF1278" s="939"/>
      <c r="AG1278" s="224"/>
      <c r="AH1278" s="224"/>
      <c r="AI1278" s="224"/>
      <c r="AJ1278" s="224"/>
      <c r="AK1278" s="224"/>
      <c r="AL1278" s="224"/>
      <c r="AM1278" s="502"/>
    </row>
    <row r="1279" spans="1:39" ht="7.5" hidden="1" customHeight="1" outlineLevel="1" x14ac:dyDescent="0.2">
      <c r="A1279" s="223"/>
      <c r="B1279" s="948"/>
      <c r="C1279" s="949"/>
      <c r="D1279" s="949"/>
      <c r="E1279" s="949"/>
      <c r="F1279" s="949"/>
      <c r="G1279" s="949"/>
      <c r="H1279" s="949"/>
      <c r="I1279" s="949"/>
      <c r="J1279" s="949"/>
      <c r="K1279" s="949"/>
      <c r="L1279" s="949"/>
      <c r="M1279" s="949"/>
      <c r="N1279" s="949"/>
      <c r="O1279" s="949"/>
      <c r="P1279" s="949"/>
      <c r="Q1279" s="949"/>
      <c r="R1279" s="949"/>
      <c r="S1279" s="949"/>
      <c r="T1279" s="949"/>
      <c r="U1279" s="949"/>
      <c r="V1279" s="949"/>
      <c r="W1279" s="949"/>
      <c r="X1279" s="949"/>
      <c r="Y1279" s="949"/>
      <c r="Z1279" s="949"/>
      <c r="AA1279" s="949"/>
      <c r="AB1279" s="949"/>
      <c r="AC1279" s="949"/>
      <c r="AD1279" s="949"/>
      <c r="AE1279" s="949"/>
      <c r="AF1279" s="950"/>
      <c r="AG1279" s="530"/>
      <c r="AH1279" s="530"/>
      <c r="AI1279" s="530"/>
      <c r="AJ1279" s="530"/>
      <c r="AK1279" s="530"/>
      <c r="AL1279" s="530"/>
      <c r="AM1279" s="502"/>
    </row>
    <row r="1280" spans="1:39" ht="21.75" customHeight="1" outlineLevel="1" x14ac:dyDescent="0.2">
      <c r="A1280" s="222">
        <v>323</v>
      </c>
      <c r="B1280" s="991" t="str">
        <f>'2. CAD NCCF'!B1280:L1280</f>
        <v>CASH OUTFLOWS FROM TOTAL AND SHAREHOLDERS' EQUITY</v>
      </c>
      <c r="C1280" s="992"/>
      <c r="D1280" s="992"/>
      <c r="E1280" s="992"/>
      <c r="F1280" s="992"/>
      <c r="G1280" s="992"/>
      <c r="H1280" s="992"/>
      <c r="I1280" s="992"/>
      <c r="J1280" s="992"/>
      <c r="K1280" s="992"/>
      <c r="L1280" s="1096"/>
      <c r="M1280" s="399">
        <f>SUM(M1276,M1278)</f>
        <v>0</v>
      </c>
      <c r="N1280" s="402">
        <f t="shared" ref="N1280:AC1280" si="1489">SUM(N1276,N1278)</f>
        <v>0</v>
      </c>
      <c r="O1280" s="406">
        <f t="shared" si="1489"/>
        <v>0</v>
      </c>
      <c r="P1280" s="406">
        <f t="shared" si="1489"/>
        <v>0</v>
      </c>
      <c r="Q1280" s="407">
        <f t="shared" si="1489"/>
        <v>0</v>
      </c>
      <c r="R1280" s="402">
        <f t="shared" si="1489"/>
        <v>0</v>
      </c>
      <c r="S1280" s="406">
        <f t="shared" si="1489"/>
        <v>0</v>
      </c>
      <c r="T1280" s="405">
        <f t="shared" si="1489"/>
        <v>0</v>
      </c>
      <c r="U1280" s="405">
        <f t="shared" si="1489"/>
        <v>0</v>
      </c>
      <c r="V1280" s="405">
        <f t="shared" si="1489"/>
        <v>0</v>
      </c>
      <c r="W1280" s="405">
        <f t="shared" si="1489"/>
        <v>0</v>
      </c>
      <c r="X1280" s="405">
        <f t="shared" si="1489"/>
        <v>0</v>
      </c>
      <c r="Y1280" s="405">
        <f t="shared" si="1489"/>
        <v>0</v>
      </c>
      <c r="Z1280" s="405">
        <f t="shared" si="1489"/>
        <v>0</v>
      </c>
      <c r="AA1280" s="405">
        <f t="shared" si="1489"/>
        <v>0</v>
      </c>
      <c r="AB1280" s="403">
        <f t="shared" si="1489"/>
        <v>0</v>
      </c>
      <c r="AC1280" s="404">
        <f t="shared" si="1489"/>
        <v>0</v>
      </c>
      <c r="AD1280" s="987"/>
      <c r="AE1280" s="938"/>
      <c r="AF1280" s="939"/>
      <c r="AG1280" s="224"/>
      <c r="AH1280" s="224"/>
      <c r="AI1280" s="224"/>
      <c r="AJ1280" s="224"/>
      <c r="AK1280" s="224"/>
      <c r="AL1280" s="224"/>
      <c r="AM1280" s="502"/>
    </row>
    <row r="1281" spans="1:39" ht="7.5" customHeight="1" outlineLevel="1" x14ac:dyDescent="0.2">
      <c r="A1281" s="223"/>
      <c r="B1281" s="860"/>
      <c r="C1281" s="860"/>
      <c r="D1281" s="860"/>
      <c r="E1281" s="860"/>
      <c r="F1281" s="860"/>
      <c r="G1281" s="860"/>
      <c r="H1281" s="860"/>
      <c r="I1281" s="860"/>
      <c r="J1281" s="860"/>
      <c r="K1281" s="860"/>
      <c r="L1281" s="860"/>
      <c r="M1281" s="860"/>
      <c r="N1281" s="860"/>
      <c r="O1281" s="860"/>
      <c r="P1281" s="860"/>
      <c r="Q1281" s="860"/>
      <c r="R1281" s="860"/>
      <c r="S1281" s="860"/>
      <c r="T1281" s="860"/>
      <c r="U1281" s="860"/>
      <c r="V1281" s="860"/>
      <c r="W1281" s="860"/>
      <c r="X1281" s="860"/>
      <c r="Y1281" s="860"/>
      <c r="Z1281" s="860"/>
      <c r="AA1281" s="860"/>
      <c r="AB1281" s="860"/>
      <c r="AC1281" s="860"/>
      <c r="AD1281" s="860"/>
      <c r="AE1281" s="860"/>
      <c r="AF1281" s="860"/>
      <c r="AG1281" s="530"/>
      <c r="AH1281" s="530"/>
      <c r="AI1281" s="530"/>
      <c r="AJ1281" s="530"/>
      <c r="AK1281" s="530"/>
      <c r="AL1281" s="530"/>
      <c r="AM1281" s="502"/>
    </row>
    <row r="1282" spans="1:39" ht="22.5" customHeight="1" outlineLevel="2" x14ac:dyDescent="0.2">
      <c r="A1282" s="222">
        <v>103</v>
      </c>
      <c r="B1282" s="969" t="str">
        <f>'2. CAD NCCF'!B1282:AF1282</f>
        <v>COLLATERAL</v>
      </c>
      <c r="C1282" s="962"/>
      <c r="D1282" s="962"/>
      <c r="E1282" s="962"/>
      <c r="F1282" s="962"/>
      <c r="G1282" s="962"/>
      <c r="H1282" s="962"/>
      <c r="I1282" s="962"/>
      <c r="J1282" s="962"/>
      <c r="K1282" s="962"/>
      <c r="L1282" s="962"/>
      <c r="M1282" s="962"/>
      <c r="N1282" s="962"/>
      <c r="O1282" s="962"/>
      <c r="P1282" s="962"/>
      <c r="Q1282" s="962"/>
      <c r="R1282" s="962"/>
      <c r="S1282" s="962"/>
      <c r="T1282" s="962"/>
      <c r="U1282" s="962"/>
      <c r="V1282" s="962"/>
      <c r="W1282" s="962"/>
      <c r="X1282" s="962"/>
      <c r="Y1282" s="962"/>
      <c r="Z1282" s="962"/>
      <c r="AA1282" s="962"/>
      <c r="AB1282" s="962"/>
      <c r="AC1282" s="962"/>
      <c r="AD1282" s="962"/>
      <c r="AE1282" s="962"/>
      <c r="AF1282" s="963"/>
      <c r="AG1282" s="224"/>
      <c r="AH1282" s="224"/>
      <c r="AI1282" s="224"/>
      <c r="AJ1282" s="224"/>
      <c r="AK1282" s="224"/>
      <c r="AL1282" s="224"/>
      <c r="AM1282" s="502"/>
    </row>
    <row r="1283" spans="1:39" ht="15" customHeight="1" outlineLevel="1" x14ac:dyDescent="0.2">
      <c r="A1283" s="222">
        <v>326</v>
      </c>
      <c r="B1283" s="499"/>
      <c r="C1283" s="970" t="str">
        <f>'2. CAD NCCF'!C1283:AF1283</f>
        <v>Pledging and encumbrances - Derivative and clearing</v>
      </c>
      <c r="D1283" s="971"/>
      <c r="E1283" s="971"/>
      <c r="F1283" s="971"/>
      <c r="G1283" s="971"/>
      <c r="H1283" s="971"/>
      <c r="I1283" s="971"/>
      <c r="J1283" s="971"/>
      <c r="K1283" s="971"/>
      <c r="L1283" s="971"/>
      <c r="M1283" s="971"/>
      <c r="N1283" s="971"/>
      <c r="O1283" s="971"/>
      <c r="P1283" s="971"/>
      <c r="Q1283" s="971"/>
      <c r="R1283" s="971"/>
      <c r="S1283" s="971"/>
      <c r="T1283" s="971"/>
      <c r="U1283" s="971"/>
      <c r="V1283" s="971"/>
      <c r="W1283" s="971"/>
      <c r="X1283" s="971"/>
      <c r="Y1283" s="971"/>
      <c r="Z1283" s="971"/>
      <c r="AA1283" s="971"/>
      <c r="AB1283" s="971"/>
      <c r="AC1283" s="971"/>
      <c r="AD1283" s="971"/>
      <c r="AE1283" s="971"/>
      <c r="AF1283" s="972"/>
    </row>
    <row r="1284" spans="1:39" ht="15" outlineLevel="1" x14ac:dyDescent="0.2">
      <c r="A1284" s="222">
        <v>232</v>
      </c>
      <c r="B1284" s="499"/>
      <c r="C1284" s="500"/>
      <c r="D1284" s="973" t="str">
        <f>'2. CAD NCCF'!D1284:AF1284</f>
        <v>Government securities (GS)</v>
      </c>
      <c r="E1284" s="974"/>
      <c r="F1284" s="974"/>
      <c r="G1284" s="974"/>
      <c r="H1284" s="974"/>
      <c r="I1284" s="974"/>
      <c r="J1284" s="974"/>
      <c r="K1284" s="974"/>
      <c r="L1284" s="974"/>
      <c r="M1284" s="974"/>
      <c r="N1284" s="974"/>
      <c r="O1284" s="974"/>
      <c r="P1284" s="974"/>
      <c r="Q1284" s="974"/>
      <c r="R1284" s="974"/>
      <c r="S1284" s="974"/>
      <c r="T1284" s="974"/>
      <c r="U1284" s="974"/>
      <c r="V1284" s="974"/>
      <c r="W1284" s="974"/>
      <c r="X1284" s="974"/>
      <c r="Y1284" s="974"/>
      <c r="Z1284" s="974"/>
      <c r="AA1284" s="974"/>
      <c r="AB1284" s="974"/>
      <c r="AC1284" s="974"/>
      <c r="AD1284" s="974"/>
      <c r="AE1284" s="974"/>
      <c r="AF1284" s="975"/>
    </row>
    <row r="1285" spans="1:39" ht="15" outlineLevel="1" x14ac:dyDescent="0.2">
      <c r="A1285" s="222">
        <v>233</v>
      </c>
      <c r="B1285" s="499"/>
      <c r="C1285" s="500"/>
      <c r="D1285" s="467"/>
      <c r="E1285" s="933" t="str">
        <f>'2. CAD NCCF'!E1285:L1285</f>
        <v>High rated GS</v>
      </c>
      <c r="F1285" s="934"/>
      <c r="G1285" s="934"/>
      <c r="H1285" s="934"/>
      <c r="I1285" s="934"/>
      <c r="J1285" s="934"/>
      <c r="K1285" s="934"/>
      <c r="L1285" s="935"/>
      <c r="M1285" s="399">
        <f>SUBTOTAL(9,M1286:M1289)</f>
        <v>0</v>
      </c>
      <c r="N1285" s="402">
        <f t="shared" ref="N1285:AC1285" si="1490">SUBTOTAL(9,N1286:N1289)</f>
        <v>0</v>
      </c>
      <c r="O1285" s="406">
        <f t="shared" si="1490"/>
        <v>0</v>
      </c>
      <c r="P1285" s="406">
        <f t="shared" si="1490"/>
        <v>0</v>
      </c>
      <c r="Q1285" s="407">
        <f t="shared" si="1490"/>
        <v>0</v>
      </c>
      <c r="R1285" s="402">
        <f t="shared" si="1490"/>
        <v>0</v>
      </c>
      <c r="S1285" s="406">
        <f t="shared" si="1490"/>
        <v>0</v>
      </c>
      <c r="T1285" s="405">
        <f t="shared" si="1490"/>
        <v>0</v>
      </c>
      <c r="U1285" s="405">
        <f t="shared" si="1490"/>
        <v>0</v>
      </c>
      <c r="V1285" s="405">
        <f t="shared" si="1490"/>
        <v>0</v>
      </c>
      <c r="W1285" s="405">
        <f t="shared" si="1490"/>
        <v>0</v>
      </c>
      <c r="X1285" s="405">
        <f t="shared" si="1490"/>
        <v>0</v>
      </c>
      <c r="Y1285" s="405">
        <f t="shared" si="1490"/>
        <v>0</v>
      </c>
      <c r="Z1285" s="405">
        <f t="shared" si="1490"/>
        <v>0</v>
      </c>
      <c r="AA1285" s="405">
        <f t="shared" si="1490"/>
        <v>0</v>
      </c>
      <c r="AB1285" s="403">
        <f t="shared" si="1490"/>
        <v>0</v>
      </c>
      <c r="AC1285" s="399">
        <f t="shared" si="1490"/>
        <v>0</v>
      </c>
      <c r="AD1285" s="234"/>
      <c r="AE1285" s="460"/>
      <c r="AF1285" s="560"/>
    </row>
    <row r="1286" spans="1:39" ht="15" outlineLevel="1" x14ac:dyDescent="0.2">
      <c r="A1286" s="222">
        <v>234</v>
      </c>
      <c r="B1286" s="499"/>
      <c r="C1286" s="500"/>
      <c r="D1286" s="467"/>
      <c r="E1286" s="476"/>
      <c r="F1286" s="880" t="str">
        <f>'2. CAD NCCF'!F1286:L1286</f>
        <v xml:space="preserve">Sovereigh &amp; central bank GS </v>
      </c>
      <c r="G1286" s="881"/>
      <c r="H1286" s="881"/>
      <c r="I1286" s="881"/>
      <c r="J1286" s="881"/>
      <c r="K1286" s="881"/>
      <c r="L1286" s="882"/>
      <c r="M1286" s="400">
        <f>'2. CAD NCCF'!M1286+'3. USD NCCF'!M1286+'4. EUR NCCF'!M1286+'5. GBP NCCF'!M1286+'6. Other(Incld) NCCF'!M1286</f>
        <v>0</v>
      </c>
      <c r="N1286" s="411">
        <f>'2. CAD NCCF'!N1286+'3. USD NCCF'!N1286+'4. EUR NCCF'!N1286+'5. GBP NCCF'!N1286+'6. Other(Incld) NCCF'!N1286</f>
        <v>0</v>
      </c>
      <c r="O1286" s="414">
        <f>'2. CAD NCCF'!O1286+'3. USD NCCF'!O1286+'4. EUR NCCF'!O1286+'5. GBP NCCF'!O1286+'6. Other(Incld) NCCF'!O1286</f>
        <v>0</v>
      </c>
      <c r="P1286" s="414">
        <f>'2. CAD NCCF'!P1286+'3. USD NCCF'!P1286+'4. EUR NCCF'!P1286+'5. GBP NCCF'!P1286+'6. Other(Incld) NCCF'!P1286</f>
        <v>0</v>
      </c>
      <c r="Q1286" s="415">
        <f>'2. CAD NCCF'!Q1286+'3. USD NCCF'!Q1286+'4. EUR NCCF'!Q1286+'5. GBP NCCF'!Q1286+'6. Other(Incld) NCCF'!Q1286</f>
        <v>0</v>
      </c>
      <c r="R1286" s="411">
        <f>'2. CAD NCCF'!R1286+'3. USD NCCF'!R1286+'4. EUR NCCF'!R1286+'5. GBP NCCF'!R1286+'6. Other(Incld) NCCF'!R1286</f>
        <v>0</v>
      </c>
      <c r="S1286" s="413">
        <f>'2. CAD NCCF'!S1286+'3. USD NCCF'!S1286+'4. EUR NCCF'!S1286+'5. GBP NCCF'!S1286+'6. Other(Incld) NCCF'!S1286</f>
        <v>0</v>
      </c>
      <c r="T1286" s="413">
        <f>'2. CAD NCCF'!T1286+'3. USD NCCF'!T1286+'4. EUR NCCF'!T1286+'5. GBP NCCF'!T1286+'6. Other(Incld) NCCF'!T1286</f>
        <v>0</v>
      </c>
      <c r="U1286" s="413">
        <f>'2. CAD NCCF'!U1286+'3. USD NCCF'!U1286+'4. EUR NCCF'!U1286+'5. GBP NCCF'!U1286+'6. Other(Incld) NCCF'!U1286</f>
        <v>0</v>
      </c>
      <c r="V1286" s="413">
        <f>'2. CAD NCCF'!V1286+'3. USD NCCF'!V1286+'4. EUR NCCF'!V1286+'5. GBP NCCF'!V1286+'6. Other(Incld) NCCF'!V1286</f>
        <v>0</v>
      </c>
      <c r="W1286" s="413">
        <f>'2. CAD NCCF'!W1286+'3. USD NCCF'!W1286+'4. EUR NCCF'!W1286+'5. GBP NCCF'!W1286+'6. Other(Incld) NCCF'!W1286</f>
        <v>0</v>
      </c>
      <c r="X1286" s="414">
        <f>'2. CAD NCCF'!X1286+'3. USD NCCF'!X1286+'4. EUR NCCF'!X1286+'5. GBP NCCF'!X1286+'6. Other(Incld) NCCF'!X1286</f>
        <v>0</v>
      </c>
      <c r="Y1286" s="413">
        <f>'2. CAD NCCF'!Y1286+'3. USD NCCF'!Y1286+'4. EUR NCCF'!Y1286+'5. GBP NCCF'!Y1286+'6. Other(Incld) NCCF'!Y1286</f>
        <v>0</v>
      </c>
      <c r="Z1286" s="413">
        <f>'2. CAD NCCF'!Z1286+'3. USD NCCF'!Z1286+'4. EUR NCCF'!Z1286+'5. GBP NCCF'!Z1286+'6. Other(Incld) NCCF'!Z1286</f>
        <v>0</v>
      </c>
      <c r="AA1286" s="413">
        <f>'2. CAD NCCF'!AA1286+'3. USD NCCF'!AA1286+'4. EUR NCCF'!AA1286+'5. GBP NCCF'!AA1286+'6. Other(Incld) NCCF'!AA1286</f>
        <v>0</v>
      </c>
      <c r="AB1286" s="413">
        <f>'2. CAD NCCF'!AB1286+'3. USD NCCF'!AB1286+'4. EUR NCCF'!AB1286+'5. GBP NCCF'!AB1286+'6. Other(Incld) NCCF'!AB1286</f>
        <v>0</v>
      </c>
      <c r="AC1286" s="400">
        <f>'2. CAD NCCF'!AC1286+'3. USD NCCF'!AC1286+'4. EUR NCCF'!AC1286+'5. GBP NCCF'!AC1286+'6. Other(Incld) NCCF'!AC1286</f>
        <v>0</v>
      </c>
      <c r="AD1286" s="234"/>
      <c r="AE1286" s="460"/>
      <c r="AF1286" s="560"/>
    </row>
    <row r="1287" spans="1:39" ht="15" customHeight="1" outlineLevel="1" x14ac:dyDescent="0.2">
      <c r="A1287" s="222">
        <v>235</v>
      </c>
      <c r="B1287" s="499"/>
      <c r="C1287" s="500"/>
      <c r="D1287" s="467"/>
      <c r="E1287" s="476"/>
      <c r="F1287" s="880" t="str">
        <f>'2. CAD NCCF'!F1287:L1287</f>
        <v>State, provincial &amp; agency GS</v>
      </c>
      <c r="G1287" s="881"/>
      <c r="H1287" s="881"/>
      <c r="I1287" s="881"/>
      <c r="J1287" s="881"/>
      <c r="K1287" s="881"/>
      <c r="L1287" s="882"/>
      <c r="M1287" s="400">
        <f>'2. CAD NCCF'!M1287+'3. USD NCCF'!M1287+'4. EUR NCCF'!M1287+'5. GBP NCCF'!M1287+'6. Other(Incld) NCCF'!M1287</f>
        <v>0</v>
      </c>
      <c r="N1287" s="411">
        <f>'2. CAD NCCF'!N1287+'3. USD NCCF'!N1287+'4. EUR NCCF'!N1287+'5. GBP NCCF'!N1287+'6. Other(Incld) NCCF'!N1287</f>
        <v>0</v>
      </c>
      <c r="O1287" s="414">
        <f>'2. CAD NCCF'!O1287+'3. USD NCCF'!O1287+'4. EUR NCCF'!O1287+'5. GBP NCCF'!O1287+'6. Other(Incld) NCCF'!O1287</f>
        <v>0</v>
      </c>
      <c r="P1287" s="414">
        <f>'2. CAD NCCF'!P1287+'3. USD NCCF'!P1287+'4. EUR NCCF'!P1287+'5. GBP NCCF'!P1287+'6. Other(Incld) NCCF'!P1287</f>
        <v>0</v>
      </c>
      <c r="Q1287" s="415">
        <f>'2. CAD NCCF'!Q1287+'3. USD NCCF'!Q1287+'4. EUR NCCF'!Q1287+'5. GBP NCCF'!Q1287+'6. Other(Incld) NCCF'!Q1287</f>
        <v>0</v>
      </c>
      <c r="R1287" s="411">
        <f>'2. CAD NCCF'!R1287+'3. USD NCCF'!R1287+'4. EUR NCCF'!R1287+'5. GBP NCCF'!R1287+'6. Other(Incld) NCCF'!R1287</f>
        <v>0</v>
      </c>
      <c r="S1287" s="413">
        <f>'2. CAD NCCF'!S1287+'3. USD NCCF'!S1287+'4. EUR NCCF'!S1287+'5. GBP NCCF'!S1287+'6. Other(Incld) NCCF'!S1287</f>
        <v>0</v>
      </c>
      <c r="T1287" s="413">
        <f>'2. CAD NCCF'!T1287+'3. USD NCCF'!T1287+'4. EUR NCCF'!T1287+'5. GBP NCCF'!T1287+'6. Other(Incld) NCCF'!T1287</f>
        <v>0</v>
      </c>
      <c r="U1287" s="413">
        <f>'2. CAD NCCF'!U1287+'3. USD NCCF'!U1287+'4. EUR NCCF'!U1287+'5. GBP NCCF'!U1287+'6. Other(Incld) NCCF'!U1287</f>
        <v>0</v>
      </c>
      <c r="V1287" s="413">
        <f>'2. CAD NCCF'!V1287+'3. USD NCCF'!V1287+'4. EUR NCCF'!V1287+'5. GBP NCCF'!V1287+'6. Other(Incld) NCCF'!V1287</f>
        <v>0</v>
      </c>
      <c r="W1287" s="413">
        <f>'2. CAD NCCF'!W1287+'3. USD NCCF'!W1287+'4. EUR NCCF'!W1287+'5. GBP NCCF'!W1287+'6. Other(Incld) NCCF'!W1287</f>
        <v>0</v>
      </c>
      <c r="X1287" s="414">
        <f>'2. CAD NCCF'!X1287+'3. USD NCCF'!X1287+'4. EUR NCCF'!X1287+'5. GBP NCCF'!X1287+'6. Other(Incld) NCCF'!X1287</f>
        <v>0</v>
      </c>
      <c r="Y1287" s="413">
        <f>'2. CAD NCCF'!Y1287+'3. USD NCCF'!Y1287+'4. EUR NCCF'!Y1287+'5. GBP NCCF'!Y1287+'6. Other(Incld) NCCF'!Y1287</f>
        <v>0</v>
      </c>
      <c r="Z1287" s="413">
        <f>'2. CAD NCCF'!Z1287+'3. USD NCCF'!Z1287+'4. EUR NCCF'!Z1287+'5. GBP NCCF'!Z1287+'6. Other(Incld) NCCF'!Z1287</f>
        <v>0</v>
      </c>
      <c r="AA1287" s="413">
        <f>'2. CAD NCCF'!AA1287+'3. USD NCCF'!AA1287+'4. EUR NCCF'!AA1287+'5. GBP NCCF'!AA1287+'6. Other(Incld) NCCF'!AA1287</f>
        <v>0</v>
      </c>
      <c r="AB1287" s="413">
        <f>'2. CAD NCCF'!AB1287+'3. USD NCCF'!AB1287+'4. EUR NCCF'!AB1287+'5. GBP NCCF'!AB1287+'6. Other(Incld) NCCF'!AB1287</f>
        <v>0</v>
      </c>
      <c r="AC1287" s="400">
        <f>'2. CAD NCCF'!AC1287+'3. USD NCCF'!AC1287+'4. EUR NCCF'!AC1287+'5. GBP NCCF'!AC1287+'6. Other(Incld) NCCF'!AC1287</f>
        <v>0</v>
      </c>
      <c r="AD1287" s="234"/>
      <c r="AE1287" s="460"/>
      <c r="AF1287" s="560"/>
    </row>
    <row r="1288" spans="1:39" ht="15" customHeight="1" outlineLevel="1" x14ac:dyDescent="0.2">
      <c r="A1288" s="222">
        <v>236</v>
      </c>
      <c r="B1288" s="499"/>
      <c r="C1288" s="500"/>
      <c r="D1288" s="257"/>
      <c r="E1288" s="258"/>
      <c r="F1288" s="880" t="str">
        <f>'2. CAD NCCF'!F1288:L1288</f>
        <v>State municipal GS</v>
      </c>
      <c r="G1288" s="881"/>
      <c r="H1288" s="881"/>
      <c r="I1288" s="881"/>
      <c r="J1288" s="881"/>
      <c r="K1288" s="881"/>
      <c r="L1288" s="882"/>
      <c r="M1288" s="400">
        <f>'2. CAD NCCF'!M1288+'3. USD NCCF'!M1288+'4. EUR NCCF'!M1288+'5. GBP NCCF'!M1288+'6. Other(Incld) NCCF'!M1288</f>
        <v>0</v>
      </c>
      <c r="N1288" s="411">
        <f>'2. CAD NCCF'!N1288+'3. USD NCCF'!N1288+'4. EUR NCCF'!N1288+'5. GBP NCCF'!N1288+'6. Other(Incld) NCCF'!N1288</f>
        <v>0</v>
      </c>
      <c r="O1288" s="414">
        <f>'2. CAD NCCF'!O1288+'3. USD NCCF'!O1288+'4. EUR NCCF'!O1288+'5. GBP NCCF'!O1288+'6. Other(Incld) NCCF'!O1288</f>
        <v>0</v>
      </c>
      <c r="P1288" s="414">
        <f>'2. CAD NCCF'!P1288+'3. USD NCCF'!P1288+'4. EUR NCCF'!P1288+'5. GBP NCCF'!P1288+'6. Other(Incld) NCCF'!P1288</f>
        <v>0</v>
      </c>
      <c r="Q1288" s="415">
        <f>'2. CAD NCCF'!Q1288+'3. USD NCCF'!Q1288+'4. EUR NCCF'!Q1288+'5. GBP NCCF'!Q1288+'6. Other(Incld) NCCF'!Q1288</f>
        <v>0</v>
      </c>
      <c r="R1288" s="411">
        <f>'2. CAD NCCF'!R1288+'3. USD NCCF'!R1288+'4. EUR NCCF'!R1288+'5. GBP NCCF'!R1288+'6. Other(Incld) NCCF'!R1288</f>
        <v>0</v>
      </c>
      <c r="S1288" s="413">
        <f>'2. CAD NCCF'!S1288+'3. USD NCCF'!S1288+'4. EUR NCCF'!S1288+'5. GBP NCCF'!S1288+'6. Other(Incld) NCCF'!S1288</f>
        <v>0</v>
      </c>
      <c r="T1288" s="413">
        <f>'2. CAD NCCF'!T1288+'3. USD NCCF'!T1288+'4. EUR NCCF'!T1288+'5. GBP NCCF'!T1288+'6. Other(Incld) NCCF'!T1288</f>
        <v>0</v>
      </c>
      <c r="U1288" s="413">
        <f>'2. CAD NCCF'!U1288+'3. USD NCCF'!U1288+'4. EUR NCCF'!U1288+'5. GBP NCCF'!U1288+'6. Other(Incld) NCCF'!U1288</f>
        <v>0</v>
      </c>
      <c r="V1288" s="413">
        <f>'2. CAD NCCF'!V1288+'3. USD NCCF'!V1288+'4. EUR NCCF'!V1288+'5. GBP NCCF'!V1288+'6. Other(Incld) NCCF'!V1288</f>
        <v>0</v>
      </c>
      <c r="W1288" s="413">
        <f>'2. CAD NCCF'!W1288+'3. USD NCCF'!W1288+'4. EUR NCCF'!W1288+'5. GBP NCCF'!W1288+'6. Other(Incld) NCCF'!W1288</f>
        <v>0</v>
      </c>
      <c r="X1288" s="414">
        <f>'2. CAD NCCF'!X1288+'3. USD NCCF'!X1288+'4. EUR NCCF'!X1288+'5. GBP NCCF'!X1288+'6. Other(Incld) NCCF'!X1288</f>
        <v>0</v>
      </c>
      <c r="Y1288" s="413">
        <f>'2. CAD NCCF'!Y1288+'3. USD NCCF'!Y1288+'4. EUR NCCF'!Y1288+'5. GBP NCCF'!Y1288+'6. Other(Incld) NCCF'!Y1288</f>
        <v>0</v>
      </c>
      <c r="Z1288" s="413">
        <f>'2. CAD NCCF'!Z1288+'3. USD NCCF'!Z1288+'4. EUR NCCF'!Z1288+'5. GBP NCCF'!Z1288+'6. Other(Incld) NCCF'!Z1288</f>
        <v>0</v>
      </c>
      <c r="AA1288" s="413">
        <f>'2. CAD NCCF'!AA1288+'3. USD NCCF'!AA1288+'4. EUR NCCF'!AA1288+'5. GBP NCCF'!AA1288+'6. Other(Incld) NCCF'!AA1288</f>
        <v>0</v>
      </c>
      <c r="AB1288" s="413">
        <f>'2. CAD NCCF'!AB1288+'3. USD NCCF'!AB1288+'4. EUR NCCF'!AB1288+'5. GBP NCCF'!AB1288+'6. Other(Incld) NCCF'!AB1288</f>
        <v>0</v>
      </c>
      <c r="AC1288" s="400">
        <f>'2. CAD NCCF'!AC1288+'3. USD NCCF'!AC1288+'4. EUR NCCF'!AC1288+'5. GBP NCCF'!AC1288+'6. Other(Incld) NCCF'!AC1288</f>
        <v>0</v>
      </c>
      <c r="AD1288" s="234"/>
      <c r="AE1288" s="460"/>
      <c r="AF1288" s="560"/>
    </row>
    <row r="1289" spans="1:39" ht="15" customHeight="1" outlineLevel="1" x14ac:dyDescent="0.2">
      <c r="A1289" s="222">
        <v>237</v>
      </c>
      <c r="B1289" s="499"/>
      <c r="C1289" s="500"/>
      <c r="D1289" s="467"/>
      <c r="E1289" s="254"/>
      <c r="F1289" s="880" t="str">
        <f>'2. CAD NCCF'!F1289:L1289</f>
        <v>Supranational and multilateral development bank GS</v>
      </c>
      <c r="G1289" s="881"/>
      <c r="H1289" s="881"/>
      <c r="I1289" s="881"/>
      <c r="J1289" s="881"/>
      <c r="K1289" s="881"/>
      <c r="L1289" s="882"/>
      <c r="M1289" s="400">
        <f>'2. CAD NCCF'!M1289+'3. USD NCCF'!M1289+'4. EUR NCCF'!M1289+'5. GBP NCCF'!M1289+'6. Other(Incld) NCCF'!M1289</f>
        <v>0</v>
      </c>
      <c r="N1289" s="411">
        <f>'2. CAD NCCF'!N1289+'3. USD NCCF'!N1289+'4. EUR NCCF'!N1289+'5. GBP NCCF'!N1289+'6. Other(Incld) NCCF'!N1289</f>
        <v>0</v>
      </c>
      <c r="O1289" s="414">
        <f>'2. CAD NCCF'!O1289+'3. USD NCCF'!O1289+'4. EUR NCCF'!O1289+'5. GBP NCCF'!O1289+'6. Other(Incld) NCCF'!O1289</f>
        <v>0</v>
      </c>
      <c r="P1289" s="414">
        <f>'2. CAD NCCF'!P1289+'3. USD NCCF'!P1289+'4. EUR NCCF'!P1289+'5. GBP NCCF'!P1289+'6. Other(Incld) NCCF'!P1289</f>
        <v>0</v>
      </c>
      <c r="Q1289" s="415">
        <f>'2. CAD NCCF'!Q1289+'3. USD NCCF'!Q1289+'4. EUR NCCF'!Q1289+'5. GBP NCCF'!Q1289+'6. Other(Incld) NCCF'!Q1289</f>
        <v>0</v>
      </c>
      <c r="R1289" s="411">
        <f>'2. CAD NCCF'!R1289+'3. USD NCCF'!R1289+'4. EUR NCCF'!R1289+'5. GBP NCCF'!R1289+'6. Other(Incld) NCCF'!R1289</f>
        <v>0</v>
      </c>
      <c r="S1289" s="413">
        <f>'2. CAD NCCF'!S1289+'3. USD NCCF'!S1289+'4. EUR NCCF'!S1289+'5. GBP NCCF'!S1289+'6. Other(Incld) NCCF'!S1289</f>
        <v>0</v>
      </c>
      <c r="T1289" s="413">
        <f>'2. CAD NCCF'!T1289+'3. USD NCCF'!T1289+'4. EUR NCCF'!T1289+'5. GBP NCCF'!T1289+'6. Other(Incld) NCCF'!T1289</f>
        <v>0</v>
      </c>
      <c r="U1289" s="413">
        <f>'2. CAD NCCF'!U1289+'3. USD NCCF'!U1289+'4. EUR NCCF'!U1289+'5. GBP NCCF'!U1289+'6. Other(Incld) NCCF'!U1289</f>
        <v>0</v>
      </c>
      <c r="V1289" s="413">
        <f>'2. CAD NCCF'!V1289+'3. USD NCCF'!V1289+'4. EUR NCCF'!V1289+'5. GBP NCCF'!V1289+'6. Other(Incld) NCCF'!V1289</f>
        <v>0</v>
      </c>
      <c r="W1289" s="413">
        <f>'2. CAD NCCF'!W1289+'3. USD NCCF'!W1289+'4. EUR NCCF'!W1289+'5. GBP NCCF'!W1289+'6. Other(Incld) NCCF'!W1289</f>
        <v>0</v>
      </c>
      <c r="X1289" s="414">
        <f>'2. CAD NCCF'!X1289+'3. USD NCCF'!X1289+'4. EUR NCCF'!X1289+'5. GBP NCCF'!X1289+'6. Other(Incld) NCCF'!X1289</f>
        <v>0</v>
      </c>
      <c r="Y1289" s="413">
        <f>'2. CAD NCCF'!Y1289+'3. USD NCCF'!Y1289+'4. EUR NCCF'!Y1289+'5. GBP NCCF'!Y1289+'6. Other(Incld) NCCF'!Y1289</f>
        <v>0</v>
      </c>
      <c r="Z1289" s="413">
        <f>'2. CAD NCCF'!Z1289+'3. USD NCCF'!Z1289+'4. EUR NCCF'!Z1289+'5. GBP NCCF'!Z1289+'6. Other(Incld) NCCF'!Z1289</f>
        <v>0</v>
      </c>
      <c r="AA1289" s="413">
        <f>'2. CAD NCCF'!AA1289+'3. USD NCCF'!AA1289+'4. EUR NCCF'!AA1289+'5. GBP NCCF'!AA1289+'6. Other(Incld) NCCF'!AA1289</f>
        <v>0</v>
      </c>
      <c r="AB1289" s="413">
        <f>'2. CAD NCCF'!AB1289+'3. USD NCCF'!AB1289+'4. EUR NCCF'!AB1289+'5. GBP NCCF'!AB1289+'6. Other(Incld) NCCF'!AB1289</f>
        <v>0</v>
      </c>
      <c r="AC1289" s="400">
        <f>'2. CAD NCCF'!AC1289+'3. USD NCCF'!AC1289+'4. EUR NCCF'!AC1289+'5. GBP NCCF'!AC1289+'6. Other(Incld) NCCF'!AC1289</f>
        <v>0</v>
      </c>
      <c r="AD1289" s="234"/>
      <c r="AE1289" s="460"/>
      <c r="AF1289" s="560"/>
    </row>
    <row r="1290" spans="1:39" ht="15" outlineLevel="1" x14ac:dyDescent="0.2">
      <c r="A1290" s="222">
        <v>238</v>
      </c>
      <c r="B1290" s="499"/>
      <c r="C1290" s="500"/>
      <c r="D1290" s="475"/>
      <c r="E1290" s="877" t="str">
        <f>'2. CAD NCCF'!E1290:L1290</f>
        <v>Medium rated GS</v>
      </c>
      <c r="F1290" s="878"/>
      <c r="G1290" s="878"/>
      <c r="H1290" s="878"/>
      <c r="I1290" s="878"/>
      <c r="J1290" s="878"/>
      <c r="K1290" s="878"/>
      <c r="L1290" s="879"/>
      <c r="M1290" s="399">
        <f>SUBTOTAL(9,M1291:M1294)</f>
        <v>0</v>
      </c>
      <c r="N1290" s="402">
        <f t="shared" ref="N1290:AC1290" si="1491">SUBTOTAL(9,N1291:N1294)</f>
        <v>0</v>
      </c>
      <c r="O1290" s="406">
        <f t="shared" si="1491"/>
        <v>0</v>
      </c>
      <c r="P1290" s="406">
        <f t="shared" si="1491"/>
        <v>0</v>
      </c>
      <c r="Q1290" s="407">
        <f t="shared" si="1491"/>
        <v>0</v>
      </c>
      <c r="R1290" s="402">
        <f t="shared" si="1491"/>
        <v>0</v>
      </c>
      <c r="S1290" s="406">
        <f t="shared" si="1491"/>
        <v>0</v>
      </c>
      <c r="T1290" s="405">
        <f t="shared" si="1491"/>
        <v>0</v>
      </c>
      <c r="U1290" s="405">
        <f t="shared" si="1491"/>
        <v>0</v>
      </c>
      <c r="V1290" s="405">
        <f t="shared" si="1491"/>
        <v>0</v>
      </c>
      <c r="W1290" s="405">
        <f t="shared" si="1491"/>
        <v>0</v>
      </c>
      <c r="X1290" s="405">
        <f t="shared" si="1491"/>
        <v>0</v>
      </c>
      <c r="Y1290" s="405">
        <f t="shared" si="1491"/>
        <v>0</v>
      </c>
      <c r="Z1290" s="405">
        <f t="shared" si="1491"/>
        <v>0</v>
      </c>
      <c r="AA1290" s="405">
        <f t="shared" si="1491"/>
        <v>0</v>
      </c>
      <c r="AB1290" s="403">
        <f t="shared" si="1491"/>
        <v>0</v>
      </c>
      <c r="AC1290" s="399">
        <f t="shared" si="1491"/>
        <v>0</v>
      </c>
      <c r="AD1290" s="234"/>
      <c r="AE1290" s="460"/>
      <c r="AF1290" s="560"/>
    </row>
    <row r="1291" spans="1:39" ht="15" outlineLevel="1" x14ac:dyDescent="0.2">
      <c r="A1291" s="222">
        <v>239</v>
      </c>
      <c r="B1291" s="499"/>
      <c r="C1291" s="500"/>
      <c r="D1291" s="483"/>
      <c r="E1291" s="483"/>
      <c r="F1291" s="880" t="str">
        <f>'2. CAD NCCF'!F1291:L1291</f>
        <v xml:space="preserve">Sovereigh &amp; central bank GS </v>
      </c>
      <c r="G1291" s="881"/>
      <c r="H1291" s="881"/>
      <c r="I1291" s="881"/>
      <c r="J1291" s="881"/>
      <c r="K1291" s="881"/>
      <c r="L1291" s="882"/>
      <c r="M1291" s="400">
        <f>'2. CAD NCCF'!M1291+'3. USD NCCF'!M1291+'4. EUR NCCF'!M1291+'5. GBP NCCF'!M1291+'6. Other(Incld) NCCF'!M1291</f>
        <v>0</v>
      </c>
      <c r="N1291" s="411">
        <f>'2. CAD NCCF'!N1291+'3. USD NCCF'!N1291+'4. EUR NCCF'!N1291+'5. GBP NCCF'!N1291+'6. Other(Incld) NCCF'!N1291</f>
        <v>0</v>
      </c>
      <c r="O1291" s="414">
        <f>'2. CAD NCCF'!O1291+'3. USD NCCF'!O1291+'4. EUR NCCF'!O1291+'5. GBP NCCF'!O1291+'6. Other(Incld) NCCF'!O1291</f>
        <v>0</v>
      </c>
      <c r="P1291" s="414">
        <f>'2. CAD NCCF'!P1291+'3. USD NCCF'!P1291+'4. EUR NCCF'!P1291+'5. GBP NCCF'!P1291+'6. Other(Incld) NCCF'!P1291</f>
        <v>0</v>
      </c>
      <c r="Q1291" s="415">
        <f>'2. CAD NCCF'!Q1291+'3. USD NCCF'!Q1291+'4. EUR NCCF'!Q1291+'5. GBP NCCF'!Q1291+'6. Other(Incld) NCCF'!Q1291</f>
        <v>0</v>
      </c>
      <c r="R1291" s="411">
        <f>'2. CAD NCCF'!R1291+'3. USD NCCF'!R1291+'4. EUR NCCF'!R1291+'5. GBP NCCF'!R1291+'6. Other(Incld) NCCF'!R1291</f>
        <v>0</v>
      </c>
      <c r="S1291" s="413">
        <f>'2. CAD NCCF'!S1291+'3. USD NCCF'!S1291+'4. EUR NCCF'!S1291+'5. GBP NCCF'!S1291+'6. Other(Incld) NCCF'!S1291</f>
        <v>0</v>
      </c>
      <c r="T1291" s="413">
        <f>'2. CAD NCCF'!T1291+'3. USD NCCF'!T1291+'4. EUR NCCF'!T1291+'5. GBP NCCF'!T1291+'6. Other(Incld) NCCF'!T1291</f>
        <v>0</v>
      </c>
      <c r="U1291" s="413">
        <f>'2. CAD NCCF'!U1291+'3. USD NCCF'!U1291+'4. EUR NCCF'!U1291+'5. GBP NCCF'!U1291+'6. Other(Incld) NCCF'!U1291</f>
        <v>0</v>
      </c>
      <c r="V1291" s="413">
        <f>'2. CAD NCCF'!V1291+'3. USD NCCF'!V1291+'4. EUR NCCF'!V1291+'5. GBP NCCF'!V1291+'6. Other(Incld) NCCF'!V1291</f>
        <v>0</v>
      </c>
      <c r="W1291" s="413">
        <f>'2. CAD NCCF'!W1291+'3. USD NCCF'!W1291+'4. EUR NCCF'!W1291+'5. GBP NCCF'!W1291+'6. Other(Incld) NCCF'!W1291</f>
        <v>0</v>
      </c>
      <c r="X1291" s="414">
        <f>'2. CAD NCCF'!X1291+'3. USD NCCF'!X1291+'4. EUR NCCF'!X1291+'5. GBP NCCF'!X1291+'6. Other(Incld) NCCF'!X1291</f>
        <v>0</v>
      </c>
      <c r="Y1291" s="413">
        <f>'2. CAD NCCF'!Y1291+'3. USD NCCF'!Y1291+'4. EUR NCCF'!Y1291+'5. GBP NCCF'!Y1291+'6. Other(Incld) NCCF'!Y1291</f>
        <v>0</v>
      </c>
      <c r="Z1291" s="413">
        <f>'2. CAD NCCF'!Z1291+'3. USD NCCF'!Z1291+'4. EUR NCCF'!Z1291+'5. GBP NCCF'!Z1291+'6. Other(Incld) NCCF'!Z1291</f>
        <v>0</v>
      </c>
      <c r="AA1291" s="413">
        <f>'2. CAD NCCF'!AA1291+'3. USD NCCF'!AA1291+'4. EUR NCCF'!AA1291+'5. GBP NCCF'!AA1291+'6. Other(Incld) NCCF'!AA1291</f>
        <v>0</v>
      </c>
      <c r="AB1291" s="413">
        <f>'2. CAD NCCF'!AB1291+'3. USD NCCF'!AB1291+'4. EUR NCCF'!AB1291+'5. GBP NCCF'!AB1291+'6. Other(Incld) NCCF'!AB1291</f>
        <v>0</v>
      </c>
      <c r="AC1291" s="400">
        <f>'2. CAD NCCF'!AC1291+'3. USD NCCF'!AC1291+'4. EUR NCCF'!AC1291+'5. GBP NCCF'!AC1291+'6. Other(Incld) NCCF'!AC1291</f>
        <v>0</v>
      </c>
      <c r="AD1291" s="234"/>
      <c r="AE1291" s="460"/>
      <c r="AF1291" s="560"/>
    </row>
    <row r="1292" spans="1:39" ht="15" customHeight="1" outlineLevel="1" x14ac:dyDescent="0.2">
      <c r="A1292" s="222">
        <v>240</v>
      </c>
      <c r="B1292" s="499"/>
      <c r="C1292" s="500"/>
      <c r="D1292" s="483"/>
      <c r="E1292" s="483"/>
      <c r="F1292" s="880" t="str">
        <f>'2. CAD NCCF'!F1292:L1292</f>
        <v>State, provincial &amp; agency GS</v>
      </c>
      <c r="G1292" s="881"/>
      <c r="H1292" s="881"/>
      <c r="I1292" s="881"/>
      <c r="J1292" s="881"/>
      <c r="K1292" s="881"/>
      <c r="L1292" s="882"/>
      <c r="M1292" s="400">
        <f>'2. CAD NCCF'!M1292+'3. USD NCCF'!M1292+'4. EUR NCCF'!M1292+'5. GBP NCCF'!M1292+'6. Other(Incld) NCCF'!M1292</f>
        <v>0</v>
      </c>
      <c r="N1292" s="411">
        <f>'2. CAD NCCF'!N1292+'3. USD NCCF'!N1292+'4. EUR NCCF'!N1292+'5. GBP NCCF'!N1292+'6. Other(Incld) NCCF'!N1292</f>
        <v>0</v>
      </c>
      <c r="O1292" s="414">
        <f>'2. CAD NCCF'!O1292+'3. USD NCCF'!O1292+'4. EUR NCCF'!O1292+'5. GBP NCCF'!O1292+'6. Other(Incld) NCCF'!O1292</f>
        <v>0</v>
      </c>
      <c r="P1292" s="414">
        <f>'2. CAD NCCF'!P1292+'3. USD NCCF'!P1292+'4. EUR NCCF'!P1292+'5. GBP NCCF'!P1292+'6. Other(Incld) NCCF'!P1292</f>
        <v>0</v>
      </c>
      <c r="Q1292" s="415">
        <f>'2. CAD NCCF'!Q1292+'3. USD NCCF'!Q1292+'4. EUR NCCF'!Q1292+'5. GBP NCCF'!Q1292+'6. Other(Incld) NCCF'!Q1292</f>
        <v>0</v>
      </c>
      <c r="R1292" s="411">
        <f>'2. CAD NCCF'!R1292+'3. USD NCCF'!R1292+'4. EUR NCCF'!R1292+'5. GBP NCCF'!R1292+'6. Other(Incld) NCCF'!R1292</f>
        <v>0</v>
      </c>
      <c r="S1292" s="413">
        <f>'2. CAD NCCF'!S1292+'3. USD NCCF'!S1292+'4. EUR NCCF'!S1292+'5. GBP NCCF'!S1292+'6. Other(Incld) NCCF'!S1292</f>
        <v>0</v>
      </c>
      <c r="T1292" s="413">
        <f>'2. CAD NCCF'!T1292+'3. USD NCCF'!T1292+'4. EUR NCCF'!T1292+'5. GBP NCCF'!T1292+'6. Other(Incld) NCCF'!T1292</f>
        <v>0</v>
      </c>
      <c r="U1292" s="413">
        <f>'2. CAD NCCF'!U1292+'3. USD NCCF'!U1292+'4. EUR NCCF'!U1292+'5. GBP NCCF'!U1292+'6. Other(Incld) NCCF'!U1292</f>
        <v>0</v>
      </c>
      <c r="V1292" s="413">
        <f>'2. CAD NCCF'!V1292+'3. USD NCCF'!V1292+'4. EUR NCCF'!V1292+'5. GBP NCCF'!V1292+'6. Other(Incld) NCCF'!V1292</f>
        <v>0</v>
      </c>
      <c r="W1292" s="413">
        <f>'2. CAD NCCF'!W1292+'3. USD NCCF'!W1292+'4. EUR NCCF'!W1292+'5. GBP NCCF'!W1292+'6. Other(Incld) NCCF'!W1292</f>
        <v>0</v>
      </c>
      <c r="X1292" s="414">
        <f>'2. CAD NCCF'!X1292+'3. USD NCCF'!X1292+'4. EUR NCCF'!X1292+'5. GBP NCCF'!X1292+'6. Other(Incld) NCCF'!X1292</f>
        <v>0</v>
      </c>
      <c r="Y1292" s="413">
        <f>'2. CAD NCCF'!Y1292+'3. USD NCCF'!Y1292+'4. EUR NCCF'!Y1292+'5. GBP NCCF'!Y1292+'6. Other(Incld) NCCF'!Y1292</f>
        <v>0</v>
      </c>
      <c r="Z1292" s="413">
        <f>'2. CAD NCCF'!Z1292+'3. USD NCCF'!Z1292+'4. EUR NCCF'!Z1292+'5. GBP NCCF'!Z1292+'6. Other(Incld) NCCF'!Z1292</f>
        <v>0</v>
      </c>
      <c r="AA1292" s="413">
        <f>'2. CAD NCCF'!AA1292+'3. USD NCCF'!AA1292+'4. EUR NCCF'!AA1292+'5. GBP NCCF'!AA1292+'6. Other(Incld) NCCF'!AA1292</f>
        <v>0</v>
      </c>
      <c r="AB1292" s="413">
        <f>'2. CAD NCCF'!AB1292+'3. USD NCCF'!AB1292+'4. EUR NCCF'!AB1292+'5. GBP NCCF'!AB1292+'6. Other(Incld) NCCF'!AB1292</f>
        <v>0</v>
      </c>
      <c r="AC1292" s="400">
        <f>'2. CAD NCCF'!AC1292+'3. USD NCCF'!AC1292+'4. EUR NCCF'!AC1292+'5. GBP NCCF'!AC1292+'6. Other(Incld) NCCF'!AC1292</f>
        <v>0</v>
      </c>
      <c r="AD1292" s="234"/>
      <c r="AE1292" s="460"/>
      <c r="AF1292" s="560"/>
    </row>
    <row r="1293" spans="1:39" ht="15" customHeight="1" outlineLevel="1" x14ac:dyDescent="0.2">
      <c r="A1293" s="222">
        <v>241</v>
      </c>
      <c r="B1293" s="499"/>
      <c r="C1293" s="500"/>
      <c r="D1293" s="259"/>
      <c r="E1293" s="259"/>
      <c r="F1293" s="880" t="str">
        <f>'2. CAD NCCF'!F1293:L1293</f>
        <v>State municipal GS</v>
      </c>
      <c r="G1293" s="881"/>
      <c r="H1293" s="881"/>
      <c r="I1293" s="881"/>
      <c r="J1293" s="881"/>
      <c r="K1293" s="881"/>
      <c r="L1293" s="882"/>
      <c r="M1293" s="400">
        <f>'2. CAD NCCF'!M1293+'3. USD NCCF'!M1293+'4. EUR NCCF'!M1293+'5. GBP NCCF'!M1293+'6. Other(Incld) NCCF'!M1293</f>
        <v>0</v>
      </c>
      <c r="N1293" s="411">
        <f>'2. CAD NCCF'!N1293+'3. USD NCCF'!N1293+'4. EUR NCCF'!N1293+'5. GBP NCCF'!N1293+'6. Other(Incld) NCCF'!N1293</f>
        <v>0</v>
      </c>
      <c r="O1293" s="414">
        <f>'2. CAD NCCF'!O1293+'3. USD NCCF'!O1293+'4. EUR NCCF'!O1293+'5. GBP NCCF'!O1293+'6. Other(Incld) NCCF'!O1293</f>
        <v>0</v>
      </c>
      <c r="P1293" s="414">
        <f>'2. CAD NCCF'!P1293+'3. USD NCCF'!P1293+'4. EUR NCCF'!P1293+'5. GBP NCCF'!P1293+'6. Other(Incld) NCCF'!P1293</f>
        <v>0</v>
      </c>
      <c r="Q1293" s="415">
        <f>'2. CAD NCCF'!Q1293+'3. USD NCCF'!Q1293+'4. EUR NCCF'!Q1293+'5. GBP NCCF'!Q1293+'6. Other(Incld) NCCF'!Q1293</f>
        <v>0</v>
      </c>
      <c r="R1293" s="411">
        <f>'2. CAD NCCF'!R1293+'3. USD NCCF'!R1293+'4. EUR NCCF'!R1293+'5. GBP NCCF'!R1293+'6. Other(Incld) NCCF'!R1293</f>
        <v>0</v>
      </c>
      <c r="S1293" s="413">
        <f>'2. CAD NCCF'!S1293+'3. USD NCCF'!S1293+'4. EUR NCCF'!S1293+'5. GBP NCCF'!S1293+'6. Other(Incld) NCCF'!S1293</f>
        <v>0</v>
      </c>
      <c r="T1293" s="413">
        <f>'2. CAD NCCF'!T1293+'3. USD NCCF'!T1293+'4. EUR NCCF'!T1293+'5. GBP NCCF'!T1293+'6. Other(Incld) NCCF'!T1293</f>
        <v>0</v>
      </c>
      <c r="U1293" s="413">
        <f>'2. CAD NCCF'!U1293+'3. USD NCCF'!U1293+'4. EUR NCCF'!U1293+'5. GBP NCCF'!U1293+'6. Other(Incld) NCCF'!U1293</f>
        <v>0</v>
      </c>
      <c r="V1293" s="413">
        <f>'2. CAD NCCF'!V1293+'3. USD NCCF'!V1293+'4. EUR NCCF'!V1293+'5. GBP NCCF'!V1293+'6. Other(Incld) NCCF'!V1293</f>
        <v>0</v>
      </c>
      <c r="W1293" s="413">
        <f>'2. CAD NCCF'!W1293+'3. USD NCCF'!W1293+'4. EUR NCCF'!W1293+'5. GBP NCCF'!W1293+'6. Other(Incld) NCCF'!W1293</f>
        <v>0</v>
      </c>
      <c r="X1293" s="414">
        <f>'2. CAD NCCF'!X1293+'3. USD NCCF'!X1293+'4. EUR NCCF'!X1293+'5. GBP NCCF'!X1293+'6. Other(Incld) NCCF'!X1293</f>
        <v>0</v>
      </c>
      <c r="Y1293" s="413">
        <f>'2. CAD NCCF'!Y1293+'3. USD NCCF'!Y1293+'4. EUR NCCF'!Y1293+'5. GBP NCCF'!Y1293+'6. Other(Incld) NCCF'!Y1293</f>
        <v>0</v>
      </c>
      <c r="Z1293" s="413">
        <f>'2. CAD NCCF'!Z1293+'3. USD NCCF'!Z1293+'4. EUR NCCF'!Z1293+'5. GBP NCCF'!Z1293+'6. Other(Incld) NCCF'!Z1293</f>
        <v>0</v>
      </c>
      <c r="AA1293" s="413">
        <f>'2. CAD NCCF'!AA1293+'3. USD NCCF'!AA1293+'4. EUR NCCF'!AA1293+'5. GBP NCCF'!AA1293+'6. Other(Incld) NCCF'!AA1293</f>
        <v>0</v>
      </c>
      <c r="AB1293" s="413">
        <f>'2. CAD NCCF'!AB1293+'3. USD NCCF'!AB1293+'4. EUR NCCF'!AB1293+'5. GBP NCCF'!AB1293+'6. Other(Incld) NCCF'!AB1293</f>
        <v>0</v>
      </c>
      <c r="AC1293" s="400">
        <f>'2. CAD NCCF'!AC1293+'3. USD NCCF'!AC1293+'4. EUR NCCF'!AC1293+'5. GBP NCCF'!AC1293+'6. Other(Incld) NCCF'!AC1293</f>
        <v>0</v>
      </c>
      <c r="AD1293" s="234"/>
      <c r="AE1293" s="460"/>
      <c r="AF1293" s="560"/>
    </row>
    <row r="1294" spans="1:39" ht="15" customHeight="1" outlineLevel="1" x14ac:dyDescent="0.2">
      <c r="A1294" s="222">
        <v>242</v>
      </c>
      <c r="B1294" s="499"/>
      <c r="C1294" s="500"/>
      <c r="D1294" s="257"/>
      <c r="E1294" s="257"/>
      <c r="F1294" s="880" t="str">
        <f>'2. CAD NCCF'!F1294:L1294</f>
        <v>Supranational and multilateral development bank GS</v>
      </c>
      <c r="G1294" s="881"/>
      <c r="H1294" s="881"/>
      <c r="I1294" s="881"/>
      <c r="J1294" s="881"/>
      <c r="K1294" s="881"/>
      <c r="L1294" s="882"/>
      <c r="M1294" s="400">
        <f>'2. CAD NCCF'!M1294+'3. USD NCCF'!M1294+'4. EUR NCCF'!M1294+'5. GBP NCCF'!M1294+'6. Other(Incld) NCCF'!M1294</f>
        <v>0</v>
      </c>
      <c r="N1294" s="411">
        <f>'2. CAD NCCF'!N1294+'3. USD NCCF'!N1294+'4. EUR NCCF'!N1294+'5. GBP NCCF'!N1294+'6. Other(Incld) NCCF'!N1294</f>
        <v>0</v>
      </c>
      <c r="O1294" s="414">
        <f>'2. CAD NCCF'!O1294+'3. USD NCCF'!O1294+'4. EUR NCCF'!O1294+'5. GBP NCCF'!O1294+'6. Other(Incld) NCCF'!O1294</f>
        <v>0</v>
      </c>
      <c r="P1294" s="414">
        <f>'2. CAD NCCF'!P1294+'3. USD NCCF'!P1294+'4. EUR NCCF'!P1294+'5. GBP NCCF'!P1294+'6. Other(Incld) NCCF'!P1294</f>
        <v>0</v>
      </c>
      <c r="Q1294" s="415">
        <f>'2. CAD NCCF'!Q1294+'3. USD NCCF'!Q1294+'4. EUR NCCF'!Q1294+'5. GBP NCCF'!Q1294+'6. Other(Incld) NCCF'!Q1294</f>
        <v>0</v>
      </c>
      <c r="R1294" s="411">
        <f>'2. CAD NCCF'!R1294+'3. USD NCCF'!R1294+'4. EUR NCCF'!R1294+'5. GBP NCCF'!R1294+'6. Other(Incld) NCCF'!R1294</f>
        <v>0</v>
      </c>
      <c r="S1294" s="413">
        <f>'2. CAD NCCF'!S1294+'3. USD NCCF'!S1294+'4. EUR NCCF'!S1294+'5. GBP NCCF'!S1294+'6. Other(Incld) NCCF'!S1294</f>
        <v>0</v>
      </c>
      <c r="T1294" s="413">
        <f>'2. CAD NCCF'!T1294+'3. USD NCCF'!T1294+'4. EUR NCCF'!T1294+'5. GBP NCCF'!T1294+'6. Other(Incld) NCCF'!T1294</f>
        <v>0</v>
      </c>
      <c r="U1294" s="413">
        <f>'2. CAD NCCF'!U1294+'3. USD NCCF'!U1294+'4. EUR NCCF'!U1294+'5. GBP NCCF'!U1294+'6. Other(Incld) NCCF'!U1294</f>
        <v>0</v>
      </c>
      <c r="V1294" s="413">
        <f>'2. CAD NCCF'!V1294+'3. USD NCCF'!V1294+'4. EUR NCCF'!V1294+'5. GBP NCCF'!V1294+'6. Other(Incld) NCCF'!V1294</f>
        <v>0</v>
      </c>
      <c r="W1294" s="413">
        <f>'2. CAD NCCF'!W1294+'3. USD NCCF'!W1294+'4. EUR NCCF'!W1294+'5. GBP NCCF'!W1294+'6. Other(Incld) NCCF'!W1294</f>
        <v>0</v>
      </c>
      <c r="X1294" s="414">
        <f>'2. CAD NCCF'!X1294+'3. USD NCCF'!X1294+'4. EUR NCCF'!X1294+'5. GBP NCCF'!X1294+'6. Other(Incld) NCCF'!X1294</f>
        <v>0</v>
      </c>
      <c r="Y1294" s="413">
        <f>'2. CAD NCCF'!Y1294+'3. USD NCCF'!Y1294+'4. EUR NCCF'!Y1294+'5. GBP NCCF'!Y1294+'6. Other(Incld) NCCF'!Y1294</f>
        <v>0</v>
      </c>
      <c r="Z1294" s="413">
        <f>'2. CAD NCCF'!Z1294+'3. USD NCCF'!Z1294+'4. EUR NCCF'!Z1294+'5. GBP NCCF'!Z1294+'6. Other(Incld) NCCF'!Z1294</f>
        <v>0</v>
      </c>
      <c r="AA1294" s="413">
        <f>'2. CAD NCCF'!AA1294+'3. USD NCCF'!AA1294+'4. EUR NCCF'!AA1294+'5. GBP NCCF'!AA1294+'6. Other(Incld) NCCF'!AA1294</f>
        <v>0</v>
      </c>
      <c r="AB1294" s="413">
        <f>'2. CAD NCCF'!AB1294+'3. USD NCCF'!AB1294+'4. EUR NCCF'!AB1294+'5. GBP NCCF'!AB1294+'6. Other(Incld) NCCF'!AB1294</f>
        <v>0</v>
      </c>
      <c r="AC1294" s="400">
        <f>'2. CAD NCCF'!AC1294+'3. USD NCCF'!AC1294+'4. EUR NCCF'!AC1294+'5. GBP NCCF'!AC1294+'6. Other(Incld) NCCF'!AC1294</f>
        <v>0</v>
      </c>
      <c r="AD1294" s="234"/>
      <c r="AE1294" s="460"/>
      <c r="AF1294" s="560"/>
    </row>
    <row r="1295" spans="1:39" ht="15.75" customHeight="1" outlineLevel="1" x14ac:dyDescent="0.2">
      <c r="A1295" s="222">
        <v>243</v>
      </c>
      <c r="B1295" s="499"/>
      <c r="C1295" s="500"/>
      <c r="D1295" s="259"/>
      <c r="E1295" s="877" t="str">
        <f>'2. CAD NCCF'!E1295:L1295</f>
        <v>Low or not rated GS</v>
      </c>
      <c r="F1295" s="878"/>
      <c r="G1295" s="878"/>
      <c r="H1295" s="878"/>
      <c r="I1295" s="878"/>
      <c r="J1295" s="878"/>
      <c r="K1295" s="878"/>
      <c r="L1295" s="879"/>
      <c r="M1295" s="399">
        <f>SUBTOTAL(9,M1296:M1299)</f>
        <v>0</v>
      </c>
      <c r="N1295" s="402">
        <f t="shared" ref="N1295:AC1295" si="1492">SUBTOTAL(9,N1296:N1299)</f>
        <v>0</v>
      </c>
      <c r="O1295" s="406">
        <f t="shared" si="1492"/>
        <v>0</v>
      </c>
      <c r="P1295" s="406">
        <f t="shared" si="1492"/>
        <v>0</v>
      </c>
      <c r="Q1295" s="407">
        <f t="shared" si="1492"/>
        <v>0</v>
      </c>
      <c r="R1295" s="402">
        <f t="shared" si="1492"/>
        <v>0</v>
      </c>
      <c r="S1295" s="406">
        <f t="shared" si="1492"/>
        <v>0</v>
      </c>
      <c r="T1295" s="405">
        <f t="shared" si="1492"/>
        <v>0</v>
      </c>
      <c r="U1295" s="405">
        <f t="shared" si="1492"/>
        <v>0</v>
      </c>
      <c r="V1295" s="405">
        <f t="shared" si="1492"/>
        <v>0</v>
      </c>
      <c r="W1295" s="405">
        <f t="shared" si="1492"/>
        <v>0</v>
      </c>
      <c r="X1295" s="405">
        <f t="shared" si="1492"/>
        <v>0</v>
      </c>
      <c r="Y1295" s="405">
        <f t="shared" si="1492"/>
        <v>0</v>
      </c>
      <c r="Z1295" s="405">
        <f t="shared" si="1492"/>
        <v>0</v>
      </c>
      <c r="AA1295" s="405">
        <f t="shared" si="1492"/>
        <v>0</v>
      </c>
      <c r="AB1295" s="403">
        <f t="shared" si="1492"/>
        <v>0</v>
      </c>
      <c r="AC1295" s="399">
        <f t="shared" si="1492"/>
        <v>0</v>
      </c>
      <c r="AD1295" s="234"/>
      <c r="AE1295" s="460"/>
      <c r="AF1295" s="560"/>
    </row>
    <row r="1296" spans="1:39" ht="15" outlineLevel="1" x14ac:dyDescent="0.2">
      <c r="A1296" s="222">
        <v>244</v>
      </c>
      <c r="B1296" s="499"/>
      <c r="C1296" s="500"/>
      <c r="D1296" s="483"/>
      <c r="E1296" s="483"/>
      <c r="F1296" s="880" t="str">
        <f>'2. CAD NCCF'!F1296:L1296</f>
        <v xml:space="preserve">Sovereigh &amp; central bank GS </v>
      </c>
      <c r="G1296" s="881"/>
      <c r="H1296" s="881"/>
      <c r="I1296" s="881"/>
      <c r="J1296" s="881"/>
      <c r="K1296" s="881"/>
      <c r="L1296" s="882"/>
      <c r="M1296" s="400">
        <f>'2. CAD NCCF'!M1296+'3. USD NCCF'!M1296+'4. EUR NCCF'!M1296+'5. GBP NCCF'!M1296+'6. Other(Incld) NCCF'!M1296</f>
        <v>0</v>
      </c>
      <c r="N1296" s="411">
        <f>'2. CAD NCCF'!N1296+'3. USD NCCF'!N1296+'4. EUR NCCF'!N1296+'5. GBP NCCF'!N1296+'6. Other(Incld) NCCF'!N1296</f>
        <v>0</v>
      </c>
      <c r="O1296" s="414">
        <f>'2. CAD NCCF'!O1296+'3. USD NCCF'!O1296+'4. EUR NCCF'!O1296+'5. GBP NCCF'!O1296+'6. Other(Incld) NCCF'!O1296</f>
        <v>0</v>
      </c>
      <c r="P1296" s="414">
        <f>'2. CAD NCCF'!P1296+'3. USD NCCF'!P1296+'4. EUR NCCF'!P1296+'5. GBP NCCF'!P1296+'6. Other(Incld) NCCF'!P1296</f>
        <v>0</v>
      </c>
      <c r="Q1296" s="415">
        <f>'2. CAD NCCF'!Q1296+'3. USD NCCF'!Q1296+'4. EUR NCCF'!Q1296+'5. GBP NCCF'!Q1296+'6. Other(Incld) NCCF'!Q1296</f>
        <v>0</v>
      </c>
      <c r="R1296" s="411">
        <f>'2. CAD NCCF'!R1296+'3. USD NCCF'!R1296+'4. EUR NCCF'!R1296+'5. GBP NCCF'!R1296+'6. Other(Incld) NCCF'!R1296</f>
        <v>0</v>
      </c>
      <c r="S1296" s="413">
        <f>'2. CAD NCCF'!S1296+'3. USD NCCF'!S1296+'4. EUR NCCF'!S1296+'5. GBP NCCF'!S1296+'6. Other(Incld) NCCF'!S1296</f>
        <v>0</v>
      </c>
      <c r="T1296" s="413">
        <f>'2. CAD NCCF'!T1296+'3. USD NCCF'!T1296+'4. EUR NCCF'!T1296+'5. GBP NCCF'!T1296+'6. Other(Incld) NCCF'!T1296</f>
        <v>0</v>
      </c>
      <c r="U1296" s="413">
        <f>'2. CAD NCCF'!U1296+'3. USD NCCF'!U1296+'4. EUR NCCF'!U1296+'5. GBP NCCF'!U1296+'6. Other(Incld) NCCF'!U1296</f>
        <v>0</v>
      </c>
      <c r="V1296" s="413">
        <f>'2. CAD NCCF'!V1296+'3. USD NCCF'!V1296+'4. EUR NCCF'!V1296+'5. GBP NCCF'!V1296+'6. Other(Incld) NCCF'!V1296</f>
        <v>0</v>
      </c>
      <c r="W1296" s="413">
        <f>'2. CAD NCCF'!W1296+'3. USD NCCF'!W1296+'4. EUR NCCF'!W1296+'5. GBP NCCF'!W1296+'6. Other(Incld) NCCF'!W1296</f>
        <v>0</v>
      </c>
      <c r="X1296" s="414">
        <f>'2. CAD NCCF'!X1296+'3. USD NCCF'!X1296+'4. EUR NCCF'!X1296+'5. GBP NCCF'!X1296+'6. Other(Incld) NCCF'!X1296</f>
        <v>0</v>
      </c>
      <c r="Y1296" s="413">
        <f>'2. CAD NCCF'!Y1296+'3. USD NCCF'!Y1296+'4. EUR NCCF'!Y1296+'5. GBP NCCF'!Y1296+'6. Other(Incld) NCCF'!Y1296</f>
        <v>0</v>
      </c>
      <c r="Z1296" s="413">
        <f>'2. CAD NCCF'!Z1296+'3. USD NCCF'!Z1296+'4. EUR NCCF'!Z1296+'5. GBP NCCF'!Z1296+'6. Other(Incld) NCCF'!Z1296</f>
        <v>0</v>
      </c>
      <c r="AA1296" s="413">
        <f>'2. CAD NCCF'!AA1296+'3. USD NCCF'!AA1296+'4. EUR NCCF'!AA1296+'5. GBP NCCF'!AA1296+'6. Other(Incld) NCCF'!AA1296</f>
        <v>0</v>
      </c>
      <c r="AB1296" s="413">
        <f>'2. CAD NCCF'!AB1296+'3. USD NCCF'!AB1296+'4. EUR NCCF'!AB1296+'5. GBP NCCF'!AB1296+'6. Other(Incld) NCCF'!AB1296</f>
        <v>0</v>
      </c>
      <c r="AC1296" s="400">
        <f>'2. CAD NCCF'!AC1296+'3. USD NCCF'!AC1296+'4. EUR NCCF'!AC1296+'5. GBP NCCF'!AC1296+'6. Other(Incld) NCCF'!AC1296</f>
        <v>0</v>
      </c>
      <c r="AD1296" s="234"/>
      <c r="AE1296" s="460"/>
      <c r="AF1296" s="560"/>
    </row>
    <row r="1297" spans="1:32" ht="15" customHeight="1" outlineLevel="1" x14ac:dyDescent="0.2">
      <c r="A1297" s="222">
        <v>245</v>
      </c>
      <c r="B1297" s="499"/>
      <c r="C1297" s="500"/>
      <c r="D1297" s="260"/>
      <c r="E1297" s="260"/>
      <c r="F1297" s="880" t="str">
        <f>'2. CAD NCCF'!F1297:L1297</f>
        <v>State, provincial &amp; agency GS</v>
      </c>
      <c r="G1297" s="881"/>
      <c r="H1297" s="881"/>
      <c r="I1297" s="881"/>
      <c r="J1297" s="881"/>
      <c r="K1297" s="881"/>
      <c r="L1297" s="882"/>
      <c r="M1297" s="400">
        <f>'2. CAD NCCF'!M1297+'3. USD NCCF'!M1297+'4. EUR NCCF'!M1297+'5. GBP NCCF'!M1297+'6. Other(Incld) NCCF'!M1297</f>
        <v>0</v>
      </c>
      <c r="N1297" s="411">
        <f>'2. CAD NCCF'!N1297+'3. USD NCCF'!N1297+'4. EUR NCCF'!N1297+'5. GBP NCCF'!N1297+'6. Other(Incld) NCCF'!N1297</f>
        <v>0</v>
      </c>
      <c r="O1297" s="414">
        <f>'2. CAD NCCF'!O1297+'3. USD NCCF'!O1297+'4. EUR NCCF'!O1297+'5. GBP NCCF'!O1297+'6. Other(Incld) NCCF'!O1297</f>
        <v>0</v>
      </c>
      <c r="P1297" s="414">
        <f>'2. CAD NCCF'!P1297+'3. USD NCCF'!P1297+'4. EUR NCCF'!P1297+'5. GBP NCCF'!P1297+'6. Other(Incld) NCCF'!P1297</f>
        <v>0</v>
      </c>
      <c r="Q1297" s="415">
        <f>'2. CAD NCCF'!Q1297+'3. USD NCCF'!Q1297+'4. EUR NCCF'!Q1297+'5. GBP NCCF'!Q1297+'6. Other(Incld) NCCF'!Q1297</f>
        <v>0</v>
      </c>
      <c r="R1297" s="411">
        <f>'2. CAD NCCF'!R1297+'3. USD NCCF'!R1297+'4. EUR NCCF'!R1297+'5. GBP NCCF'!R1297+'6. Other(Incld) NCCF'!R1297</f>
        <v>0</v>
      </c>
      <c r="S1297" s="413">
        <f>'2. CAD NCCF'!S1297+'3. USD NCCF'!S1297+'4. EUR NCCF'!S1297+'5. GBP NCCF'!S1297+'6. Other(Incld) NCCF'!S1297</f>
        <v>0</v>
      </c>
      <c r="T1297" s="413">
        <f>'2. CAD NCCF'!T1297+'3. USD NCCF'!T1297+'4. EUR NCCF'!T1297+'5. GBP NCCF'!T1297+'6. Other(Incld) NCCF'!T1297</f>
        <v>0</v>
      </c>
      <c r="U1297" s="413">
        <f>'2. CAD NCCF'!U1297+'3. USD NCCF'!U1297+'4. EUR NCCF'!U1297+'5. GBP NCCF'!U1297+'6. Other(Incld) NCCF'!U1297</f>
        <v>0</v>
      </c>
      <c r="V1297" s="413">
        <f>'2. CAD NCCF'!V1297+'3. USD NCCF'!V1297+'4. EUR NCCF'!V1297+'5. GBP NCCF'!V1297+'6. Other(Incld) NCCF'!V1297</f>
        <v>0</v>
      </c>
      <c r="W1297" s="413">
        <f>'2. CAD NCCF'!W1297+'3. USD NCCF'!W1297+'4. EUR NCCF'!W1297+'5. GBP NCCF'!W1297+'6. Other(Incld) NCCF'!W1297</f>
        <v>0</v>
      </c>
      <c r="X1297" s="414">
        <f>'2. CAD NCCF'!X1297+'3. USD NCCF'!X1297+'4. EUR NCCF'!X1297+'5. GBP NCCF'!X1297+'6. Other(Incld) NCCF'!X1297</f>
        <v>0</v>
      </c>
      <c r="Y1297" s="413">
        <f>'2. CAD NCCF'!Y1297+'3. USD NCCF'!Y1297+'4. EUR NCCF'!Y1297+'5. GBP NCCF'!Y1297+'6. Other(Incld) NCCF'!Y1297</f>
        <v>0</v>
      </c>
      <c r="Z1297" s="413">
        <f>'2. CAD NCCF'!Z1297+'3. USD NCCF'!Z1297+'4. EUR NCCF'!Z1297+'5. GBP NCCF'!Z1297+'6. Other(Incld) NCCF'!Z1297</f>
        <v>0</v>
      </c>
      <c r="AA1297" s="413">
        <f>'2. CAD NCCF'!AA1297+'3. USD NCCF'!AA1297+'4. EUR NCCF'!AA1297+'5. GBP NCCF'!AA1297+'6. Other(Incld) NCCF'!AA1297</f>
        <v>0</v>
      </c>
      <c r="AB1297" s="413">
        <f>'2. CAD NCCF'!AB1297+'3. USD NCCF'!AB1297+'4. EUR NCCF'!AB1297+'5. GBP NCCF'!AB1297+'6. Other(Incld) NCCF'!AB1297</f>
        <v>0</v>
      </c>
      <c r="AC1297" s="400">
        <f>'2. CAD NCCF'!AC1297+'3. USD NCCF'!AC1297+'4. EUR NCCF'!AC1297+'5. GBP NCCF'!AC1297+'6. Other(Incld) NCCF'!AC1297</f>
        <v>0</v>
      </c>
      <c r="AD1297" s="234"/>
      <c r="AE1297" s="460"/>
      <c r="AF1297" s="560"/>
    </row>
    <row r="1298" spans="1:32" ht="15" customHeight="1" outlineLevel="1" x14ac:dyDescent="0.2">
      <c r="A1298" s="222">
        <v>246</v>
      </c>
      <c r="B1298" s="499"/>
      <c r="C1298" s="500"/>
      <c r="D1298" s="260"/>
      <c r="E1298" s="260"/>
      <c r="F1298" s="880" t="str">
        <f>'2. CAD NCCF'!F1298:L1298</f>
        <v>State municipal GS</v>
      </c>
      <c r="G1298" s="881"/>
      <c r="H1298" s="881"/>
      <c r="I1298" s="881"/>
      <c r="J1298" s="881"/>
      <c r="K1298" s="881"/>
      <c r="L1298" s="882"/>
      <c r="M1298" s="400">
        <f>'2. CAD NCCF'!M1298+'3. USD NCCF'!M1298+'4. EUR NCCF'!M1298+'5. GBP NCCF'!M1298+'6. Other(Incld) NCCF'!M1298</f>
        <v>0</v>
      </c>
      <c r="N1298" s="411">
        <f>'2. CAD NCCF'!N1298+'3. USD NCCF'!N1298+'4. EUR NCCF'!N1298+'5. GBP NCCF'!N1298+'6. Other(Incld) NCCF'!N1298</f>
        <v>0</v>
      </c>
      <c r="O1298" s="414">
        <f>'2. CAD NCCF'!O1298+'3. USD NCCF'!O1298+'4. EUR NCCF'!O1298+'5. GBP NCCF'!O1298+'6. Other(Incld) NCCF'!O1298</f>
        <v>0</v>
      </c>
      <c r="P1298" s="414">
        <f>'2. CAD NCCF'!P1298+'3. USD NCCF'!P1298+'4. EUR NCCF'!P1298+'5. GBP NCCF'!P1298+'6. Other(Incld) NCCF'!P1298</f>
        <v>0</v>
      </c>
      <c r="Q1298" s="415">
        <f>'2. CAD NCCF'!Q1298+'3. USD NCCF'!Q1298+'4. EUR NCCF'!Q1298+'5. GBP NCCF'!Q1298+'6. Other(Incld) NCCF'!Q1298</f>
        <v>0</v>
      </c>
      <c r="R1298" s="411">
        <f>'2. CAD NCCF'!R1298+'3. USD NCCF'!R1298+'4. EUR NCCF'!R1298+'5. GBP NCCF'!R1298+'6. Other(Incld) NCCF'!R1298</f>
        <v>0</v>
      </c>
      <c r="S1298" s="413">
        <f>'2. CAD NCCF'!S1298+'3. USD NCCF'!S1298+'4. EUR NCCF'!S1298+'5. GBP NCCF'!S1298+'6. Other(Incld) NCCF'!S1298</f>
        <v>0</v>
      </c>
      <c r="T1298" s="413">
        <f>'2. CAD NCCF'!T1298+'3. USD NCCF'!T1298+'4. EUR NCCF'!T1298+'5. GBP NCCF'!T1298+'6. Other(Incld) NCCF'!T1298</f>
        <v>0</v>
      </c>
      <c r="U1298" s="413">
        <f>'2. CAD NCCF'!U1298+'3. USD NCCF'!U1298+'4. EUR NCCF'!U1298+'5. GBP NCCF'!U1298+'6. Other(Incld) NCCF'!U1298</f>
        <v>0</v>
      </c>
      <c r="V1298" s="413">
        <f>'2. CAD NCCF'!V1298+'3. USD NCCF'!V1298+'4. EUR NCCF'!V1298+'5. GBP NCCF'!V1298+'6. Other(Incld) NCCF'!V1298</f>
        <v>0</v>
      </c>
      <c r="W1298" s="413">
        <f>'2. CAD NCCF'!W1298+'3. USD NCCF'!W1298+'4. EUR NCCF'!W1298+'5. GBP NCCF'!W1298+'6. Other(Incld) NCCF'!W1298</f>
        <v>0</v>
      </c>
      <c r="X1298" s="414">
        <f>'2. CAD NCCF'!X1298+'3. USD NCCF'!X1298+'4. EUR NCCF'!X1298+'5. GBP NCCF'!X1298+'6. Other(Incld) NCCF'!X1298</f>
        <v>0</v>
      </c>
      <c r="Y1298" s="413">
        <f>'2. CAD NCCF'!Y1298+'3. USD NCCF'!Y1298+'4. EUR NCCF'!Y1298+'5. GBP NCCF'!Y1298+'6. Other(Incld) NCCF'!Y1298</f>
        <v>0</v>
      </c>
      <c r="Z1298" s="413">
        <f>'2. CAD NCCF'!Z1298+'3. USD NCCF'!Z1298+'4. EUR NCCF'!Z1298+'5. GBP NCCF'!Z1298+'6. Other(Incld) NCCF'!Z1298</f>
        <v>0</v>
      </c>
      <c r="AA1298" s="413">
        <f>'2. CAD NCCF'!AA1298+'3. USD NCCF'!AA1298+'4. EUR NCCF'!AA1298+'5. GBP NCCF'!AA1298+'6. Other(Incld) NCCF'!AA1298</f>
        <v>0</v>
      </c>
      <c r="AB1298" s="413">
        <f>'2. CAD NCCF'!AB1298+'3. USD NCCF'!AB1298+'4. EUR NCCF'!AB1298+'5. GBP NCCF'!AB1298+'6. Other(Incld) NCCF'!AB1298</f>
        <v>0</v>
      </c>
      <c r="AC1298" s="400">
        <f>'2. CAD NCCF'!AC1298+'3. USD NCCF'!AC1298+'4. EUR NCCF'!AC1298+'5. GBP NCCF'!AC1298+'6. Other(Incld) NCCF'!AC1298</f>
        <v>0</v>
      </c>
      <c r="AD1298" s="234"/>
      <c r="AE1298" s="460"/>
      <c r="AF1298" s="560"/>
    </row>
    <row r="1299" spans="1:32" ht="15" customHeight="1" outlineLevel="1" x14ac:dyDescent="0.2">
      <c r="A1299" s="222">
        <v>247</v>
      </c>
      <c r="B1299" s="499"/>
      <c r="C1299" s="500"/>
      <c r="D1299" s="261"/>
      <c r="E1299" s="261"/>
      <c r="F1299" s="880" t="str">
        <f>'2. CAD NCCF'!F1299:L1299</f>
        <v>Supranational and multilateral development bank GS</v>
      </c>
      <c r="G1299" s="881"/>
      <c r="H1299" s="881"/>
      <c r="I1299" s="881"/>
      <c r="J1299" s="881"/>
      <c r="K1299" s="881"/>
      <c r="L1299" s="882"/>
      <c r="M1299" s="440">
        <f>'2. CAD NCCF'!M1299+'3. USD NCCF'!M1299+'4. EUR NCCF'!M1299+'5. GBP NCCF'!M1299+'6. Other(Incld) NCCF'!M1299</f>
        <v>0</v>
      </c>
      <c r="N1299" s="441">
        <f>'2. CAD NCCF'!N1299+'3. USD NCCF'!N1299+'4. EUR NCCF'!N1299+'5. GBP NCCF'!N1299+'6. Other(Incld) NCCF'!N1299</f>
        <v>0</v>
      </c>
      <c r="O1299" s="442">
        <f>'2. CAD NCCF'!O1299+'3. USD NCCF'!O1299+'4. EUR NCCF'!O1299+'5. GBP NCCF'!O1299+'6. Other(Incld) NCCF'!O1299</f>
        <v>0</v>
      </c>
      <c r="P1299" s="442">
        <f>'2. CAD NCCF'!P1299+'3. USD NCCF'!P1299+'4. EUR NCCF'!P1299+'5. GBP NCCF'!P1299+'6. Other(Incld) NCCF'!P1299</f>
        <v>0</v>
      </c>
      <c r="Q1299" s="443">
        <f>'2. CAD NCCF'!Q1299+'3. USD NCCF'!Q1299+'4. EUR NCCF'!Q1299+'5. GBP NCCF'!Q1299+'6. Other(Incld) NCCF'!Q1299</f>
        <v>0</v>
      </c>
      <c r="R1299" s="441">
        <f>'2. CAD NCCF'!R1299+'3. USD NCCF'!R1299+'4. EUR NCCF'!R1299+'5. GBP NCCF'!R1299+'6. Other(Incld) NCCF'!R1299</f>
        <v>0</v>
      </c>
      <c r="S1299" s="571">
        <f>'2. CAD NCCF'!S1299+'3. USD NCCF'!S1299+'4. EUR NCCF'!S1299+'5. GBP NCCF'!S1299+'6. Other(Incld) NCCF'!S1299</f>
        <v>0</v>
      </c>
      <c r="T1299" s="571">
        <f>'2. CAD NCCF'!T1299+'3. USD NCCF'!T1299+'4. EUR NCCF'!T1299+'5. GBP NCCF'!T1299+'6. Other(Incld) NCCF'!T1299</f>
        <v>0</v>
      </c>
      <c r="U1299" s="571">
        <f>'2. CAD NCCF'!U1299+'3. USD NCCF'!U1299+'4. EUR NCCF'!U1299+'5. GBP NCCF'!U1299+'6. Other(Incld) NCCF'!U1299</f>
        <v>0</v>
      </c>
      <c r="V1299" s="571">
        <f>'2. CAD NCCF'!V1299+'3. USD NCCF'!V1299+'4. EUR NCCF'!V1299+'5. GBP NCCF'!V1299+'6. Other(Incld) NCCF'!V1299</f>
        <v>0</v>
      </c>
      <c r="W1299" s="571">
        <f>'2. CAD NCCF'!W1299+'3. USD NCCF'!W1299+'4. EUR NCCF'!W1299+'5. GBP NCCF'!W1299+'6. Other(Incld) NCCF'!W1299</f>
        <v>0</v>
      </c>
      <c r="X1299" s="442">
        <f>'2. CAD NCCF'!X1299+'3. USD NCCF'!X1299+'4. EUR NCCF'!X1299+'5. GBP NCCF'!X1299+'6. Other(Incld) NCCF'!X1299</f>
        <v>0</v>
      </c>
      <c r="Y1299" s="571">
        <f>'2. CAD NCCF'!Y1299+'3. USD NCCF'!Y1299+'4. EUR NCCF'!Y1299+'5. GBP NCCF'!Y1299+'6. Other(Incld) NCCF'!Y1299</f>
        <v>0</v>
      </c>
      <c r="Z1299" s="571">
        <f>'2. CAD NCCF'!Z1299+'3. USD NCCF'!Z1299+'4. EUR NCCF'!Z1299+'5. GBP NCCF'!Z1299+'6. Other(Incld) NCCF'!Z1299</f>
        <v>0</v>
      </c>
      <c r="AA1299" s="571">
        <f>'2. CAD NCCF'!AA1299+'3. USD NCCF'!AA1299+'4. EUR NCCF'!AA1299+'5. GBP NCCF'!AA1299+'6. Other(Incld) NCCF'!AA1299</f>
        <v>0</v>
      </c>
      <c r="AB1299" s="571">
        <f>'2. CAD NCCF'!AB1299+'3. USD NCCF'!AB1299+'4. EUR NCCF'!AB1299+'5. GBP NCCF'!AB1299+'6. Other(Incld) NCCF'!AB1299</f>
        <v>0</v>
      </c>
      <c r="AC1299" s="440">
        <f>'2. CAD NCCF'!AC1299+'3. USD NCCF'!AC1299+'4. EUR NCCF'!AC1299+'5. GBP NCCF'!AC1299+'6. Other(Incld) NCCF'!AC1299</f>
        <v>0</v>
      </c>
      <c r="AD1299" s="234"/>
      <c r="AE1299" s="460"/>
      <c r="AF1299" s="560"/>
    </row>
    <row r="1300" spans="1:32" ht="15" customHeight="1" outlineLevel="1" x14ac:dyDescent="0.2">
      <c r="A1300" s="222">
        <v>129</v>
      </c>
      <c r="B1300" s="533"/>
      <c r="C1300" s="720"/>
      <c r="D1300" s="868" t="str">
        <f>'2. CAD NCCF'!D1300:AF1300</f>
        <v>Mortgage backed securities (MBS)</v>
      </c>
      <c r="E1300" s="869"/>
      <c r="F1300" s="869"/>
      <c r="G1300" s="869"/>
      <c r="H1300" s="869"/>
      <c r="I1300" s="869"/>
      <c r="J1300" s="869"/>
      <c r="K1300" s="869"/>
      <c r="L1300" s="869"/>
      <c r="M1300" s="869"/>
      <c r="N1300" s="869"/>
      <c r="O1300" s="869"/>
      <c r="P1300" s="869"/>
      <c r="Q1300" s="869"/>
      <c r="R1300" s="869"/>
      <c r="S1300" s="869"/>
      <c r="T1300" s="869"/>
      <c r="U1300" s="869"/>
      <c r="V1300" s="869"/>
      <c r="W1300" s="869"/>
      <c r="X1300" s="869"/>
      <c r="Y1300" s="869"/>
      <c r="Z1300" s="869"/>
      <c r="AA1300" s="869"/>
      <c r="AB1300" s="869"/>
      <c r="AC1300" s="869"/>
      <c r="AD1300" s="869"/>
      <c r="AE1300" s="869"/>
      <c r="AF1300" s="870"/>
    </row>
    <row r="1301" spans="1:32" ht="15" customHeight="1" outlineLevel="1" x14ac:dyDescent="0.2">
      <c r="A1301" s="222">
        <v>130</v>
      </c>
      <c r="B1301" s="499"/>
      <c r="C1301" s="225"/>
      <c r="D1301" s="261"/>
      <c r="E1301" s="933" t="str">
        <f>'2. CAD NCCF'!E1301:L1301</f>
        <v>Agency MBS</v>
      </c>
      <c r="F1301" s="934"/>
      <c r="G1301" s="934"/>
      <c r="H1301" s="934"/>
      <c r="I1301" s="934"/>
      <c r="J1301" s="934"/>
      <c r="K1301" s="934"/>
      <c r="L1301" s="935"/>
      <c r="M1301" s="399">
        <f>SUBTOTAL(9,M1302:M1304)</f>
        <v>0</v>
      </c>
      <c r="N1301" s="402">
        <f t="shared" ref="N1301:AC1301" si="1493">SUBTOTAL(9,N1302:N1304)</f>
        <v>0</v>
      </c>
      <c r="O1301" s="406">
        <f t="shared" si="1493"/>
        <v>0</v>
      </c>
      <c r="P1301" s="406">
        <f t="shared" si="1493"/>
        <v>0</v>
      </c>
      <c r="Q1301" s="407">
        <f t="shared" si="1493"/>
        <v>0</v>
      </c>
      <c r="R1301" s="402">
        <f t="shared" si="1493"/>
        <v>0</v>
      </c>
      <c r="S1301" s="406">
        <f t="shared" si="1493"/>
        <v>0</v>
      </c>
      <c r="T1301" s="405">
        <f t="shared" si="1493"/>
        <v>0</v>
      </c>
      <c r="U1301" s="405">
        <f t="shared" si="1493"/>
        <v>0</v>
      </c>
      <c r="V1301" s="405">
        <f t="shared" si="1493"/>
        <v>0</v>
      </c>
      <c r="W1301" s="405">
        <f t="shared" si="1493"/>
        <v>0</v>
      </c>
      <c r="X1301" s="405">
        <f t="shared" si="1493"/>
        <v>0</v>
      </c>
      <c r="Y1301" s="405">
        <f t="shared" si="1493"/>
        <v>0</v>
      </c>
      <c r="Z1301" s="405">
        <f t="shared" si="1493"/>
        <v>0</v>
      </c>
      <c r="AA1301" s="405">
        <f t="shared" si="1493"/>
        <v>0</v>
      </c>
      <c r="AB1301" s="403">
        <f t="shared" si="1493"/>
        <v>0</v>
      </c>
      <c r="AC1301" s="399">
        <f t="shared" si="1493"/>
        <v>0</v>
      </c>
      <c r="AD1301" s="234"/>
      <c r="AE1301" s="460"/>
      <c r="AF1301" s="560"/>
    </row>
    <row r="1302" spans="1:32" ht="15" customHeight="1" outlineLevel="1" x14ac:dyDescent="0.2">
      <c r="A1302" s="222">
        <v>131</v>
      </c>
      <c r="B1302" s="499"/>
      <c r="C1302" s="225"/>
      <c r="D1302" s="261"/>
      <c r="E1302" s="475"/>
      <c r="F1302" s="880" t="str">
        <f>'2. CAD NCCF'!F1302:L1302</f>
        <v>Agency MBS, high rated</v>
      </c>
      <c r="G1302" s="881"/>
      <c r="H1302" s="881"/>
      <c r="I1302" s="881"/>
      <c r="J1302" s="881"/>
      <c r="K1302" s="881"/>
      <c r="L1302" s="882"/>
      <c r="M1302" s="400">
        <f>'2. CAD NCCF'!M1302+'3. USD NCCF'!M1302+'4. EUR NCCF'!M1302+'5. GBP NCCF'!M1302+'6. Other(Incld) NCCF'!M1302</f>
        <v>0</v>
      </c>
      <c r="N1302" s="411">
        <f>'2. CAD NCCF'!N1302+'3. USD NCCF'!N1302+'4. EUR NCCF'!N1302+'5. GBP NCCF'!N1302+'6. Other(Incld) NCCF'!N1302</f>
        <v>0</v>
      </c>
      <c r="O1302" s="414">
        <f>'2. CAD NCCF'!O1302+'3. USD NCCF'!O1302+'4. EUR NCCF'!O1302+'5. GBP NCCF'!O1302+'6. Other(Incld) NCCF'!O1302</f>
        <v>0</v>
      </c>
      <c r="P1302" s="414">
        <f>'2. CAD NCCF'!P1302+'3. USD NCCF'!P1302+'4. EUR NCCF'!P1302+'5. GBP NCCF'!P1302+'6. Other(Incld) NCCF'!P1302</f>
        <v>0</v>
      </c>
      <c r="Q1302" s="415">
        <f>'2. CAD NCCF'!Q1302+'3. USD NCCF'!Q1302+'4. EUR NCCF'!Q1302+'5. GBP NCCF'!Q1302+'6. Other(Incld) NCCF'!Q1302</f>
        <v>0</v>
      </c>
      <c r="R1302" s="411">
        <f>'2. CAD NCCF'!R1302+'3. USD NCCF'!R1302+'4. EUR NCCF'!R1302+'5. GBP NCCF'!R1302+'6. Other(Incld) NCCF'!R1302</f>
        <v>0</v>
      </c>
      <c r="S1302" s="413">
        <f>'2. CAD NCCF'!S1302+'3. USD NCCF'!S1302+'4. EUR NCCF'!S1302+'5. GBP NCCF'!S1302+'6. Other(Incld) NCCF'!S1302</f>
        <v>0</v>
      </c>
      <c r="T1302" s="413">
        <f>'2. CAD NCCF'!T1302+'3. USD NCCF'!T1302+'4. EUR NCCF'!T1302+'5. GBP NCCF'!T1302+'6. Other(Incld) NCCF'!T1302</f>
        <v>0</v>
      </c>
      <c r="U1302" s="413">
        <f>'2. CAD NCCF'!U1302+'3. USD NCCF'!U1302+'4. EUR NCCF'!U1302+'5. GBP NCCF'!U1302+'6. Other(Incld) NCCF'!U1302</f>
        <v>0</v>
      </c>
      <c r="V1302" s="413">
        <f>'2. CAD NCCF'!V1302+'3. USD NCCF'!V1302+'4. EUR NCCF'!V1302+'5. GBP NCCF'!V1302+'6. Other(Incld) NCCF'!V1302</f>
        <v>0</v>
      </c>
      <c r="W1302" s="413">
        <f>'2. CAD NCCF'!W1302+'3. USD NCCF'!W1302+'4. EUR NCCF'!W1302+'5. GBP NCCF'!W1302+'6. Other(Incld) NCCF'!W1302</f>
        <v>0</v>
      </c>
      <c r="X1302" s="414">
        <f>'2. CAD NCCF'!X1302+'3. USD NCCF'!X1302+'4. EUR NCCF'!X1302+'5. GBP NCCF'!X1302+'6. Other(Incld) NCCF'!X1302</f>
        <v>0</v>
      </c>
      <c r="Y1302" s="413">
        <f>'2. CAD NCCF'!Y1302+'3. USD NCCF'!Y1302+'4. EUR NCCF'!Y1302+'5. GBP NCCF'!Y1302+'6. Other(Incld) NCCF'!Y1302</f>
        <v>0</v>
      </c>
      <c r="Z1302" s="413">
        <f>'2. CAD NCCF'!Z1302+'3. USD NCCF'!Z1302+'4. EUR NCCF'!Z1302+'5. GBP NCCF'!Z1302+'6. Other(Incld) NCCF'!Z1302</f>
        <v>0</v>
      </c>
      <c r="AA1302" s="413">
        <f>'2. CAD NCCF'!AA1302+'3. USD NCCF'!AA1302+'4. EUR NCCF'!AA1302+'5. GBP NCCF'!AA1302+'6. Other(Incld) NCCF'!AA1302</f>
        <v>0</v>
      </c>
      <c r="AB1302" s="413">
        <f>'2. CAD NCCF'!AB1302+'3. USD NCCF'!AB1302+'4. EUR NCCF'!AB1302+'5. GBP NCCF'!AB1302+'6. Other(Incld) NCCF'!AB1302</f>
        <v>0</v>
      </c>
      <c r="AC1302" s="400">
        <f>'2. CAD NCCF'!AC1302+'3. USD NCCF'!AC1302+'4. EUR NCCF'!AC1302+'5. GBP NCCF'!AC1302+'6. Other(Incld) NCCF'!AC1302</f>
        <v>0</v>
      </c>
      <c r="AD1302" s="234"/>
      <c r="AE1302" s="460"/>
      <c r="AF1302" s="560"/>
    </row>
    <row r="1303" spans="1:32" ht="15" customHeight="1" outlineLevel="1" x14ac:dyDescent="0.2">
      <c r="A1303" s="222">
        <v>132</v>
      </c>
      <c r="B1303" s="499"/>
      <c r="C1303" s="225"/>
      <c r="D1303" s="261"/>
      <c r="E1303" s="475"/>
      <c r="F1303" s="880" t="str">
        <f>'2. CAD NCCF'!F1303:L1303</f>
        <v>Agency MBS, medium rated</v>
      </c>
      <c r="G1303" s="881"/>
      <c r="H1303" s="881"/>
      <c r="I1303" s="881"/>
      <c r="J1303" s="881"/>
      <c r="K1303" s="881"/>
      <c r="L1303" s="882"/>
      <c r="M1303" s="400">
        <f>'2. CAD NCCF'!M1303+'3. USD NCCF'!M1303+'4. EUR NCCF'!M1303+'5. GBP NCCF'!M1303+'6. Other(Incld) NCCF'!M1303</f>
        <v>0</v>
      </c>
      <c r="N1303" s="411">
        <f>'2. CAD NCCF'!N1303+'3. USD NCCF'!N1303+'4. EUR NCCF'!N1303+'5. GBP NCCF'!N1303+'6. Other(Incld) NCCF'!N1303</f>
        <v>0</v>
      </c>
      <c r="O1303" s="414">
        <f>'2. CAD NCCF'!O1303+'3. USD NCCF'!O1303+'4. EUR NCCF'!O1303+'5. GBP NCCF'!O1303+'6. Other(Incld) NCCF'!O1303</f>
        <v>0</v>
      </c>
      <c r="P1303" s="414">
        <f>'2. CAD NCCF'!P1303+'3. USD NCCF'!P1303+'4. EUR NCCF'!P1303+'5. GBP NCCF'!P1303+'6. Other(Incld) NCCF'!P1303</f>
        <v>0</v>
      </c>
      <c r="Q1303" s="415">
        <f>'2. CAD NCCF'!Q1303+'3. USD NCCF'!Q1303+'4. EUR NCCF'!Q1303+'5. GBP NCCF'!Q1303+'6. Other(Incld) NCCF'!Q1303</f>
        <v>0</v>
      </c>
      <c r="R1303" s="411">
        <f>'2. CAD NCCF'!R1303+'3. USD NCCF'!R1303+'4. EUR NCCF'!R1303+'5. GBP NCCF'!R1303+'6. Other(Incld) NCCF'!R1303</f>
        <v>0</v>
      </c>
      <c r="S1303" s="413">
        <f>'2. CAD NCCF'!S1303+'3. USD NCCF'!S1303+'4. EUR NCCF'!S1303+'5. GBP NCCF'!S1303+'6. Other(Incld) NCCF'!S1303</f>
        <v>0</v>
      </c>
      <c r="T1303" s="413">
        <f>'2. CAD NCCF'!T1303+'3. USD NCCF'!T1303+'4. EUR NCCF'!T1303+'5. GBP NCCF'!T1303+'6. Other(Incld) NCCF'!T1303</f>
        <v>0</v>
      </c>
      <c r="U1303" s="413">
        <f>'2. CAD NCCF'!U1303+'3. USD NCCF'!U1303+'4. EUR NCCF'!U1303+'5. GBP NCCF'!U1303+'6. Other(Incld) NCCF'!U1303</f>
        <v>0</v>
      </c>
      <c r="V1303" s="413">
        <f>'2. CAD NCCF'!V1303+'3. USD NCCF'!V1303+'4. EUR NCCF'!V1303+'5. GBP NCCF'!V1303+'6. Other(Incld) NCCF'!V1303</f>
        <v>0</v>
      </c>
      <c r="W1303" s="413">
        <f>'2. CAD NCCF'!W1303+'3. USD NCCF'!W1303+'4. EUR NCCF'!W1303+'5. GBP NCCF'!W1303+'6. Other(Incld) NCCF'!W1303</f>
        <v>0</v>
      </c>
      <c r="X1303" s="414">
        <f>'2. CAD NCCF'!X1303+'3. USD NCCF'!X1303+'4. EUR NCCF'!X1303+'5. GBP NCCF'!X1303+'6. Other(Incld) NCCF'!X1303</f>
        <v>0</v>
      </c>
      <c r="Y1303" s="413">
        <f>'2. CAD NCCF'!Y1303+'3. USD NCCF'!Y1303+'4. EUR NCCF'!Y1303+'5. GBP NCCF'!Y1303+'6. Other(Incld) NCCF'!Y1303</f>
        <v>0</v>
      </c>
      <c r="Z1303" s="413">
        <f>'2. CAD NCCF'!Z1303+'3. USD NCCF'!Z1303+'4. EUR NCCF'!Z1303+'5. GBP NCCF'!Z1303+'6. Other(Incld) NCCF'!Z1303</f>
        <v>0</v>
      </c>
      <c r="AA1303" s="413">
        <f>'2. CAD NCCF'!AA1303+'3. USD NCCF'!AA1303+'4. EUR NCCF'!AA1303+'5. GBP NCCF'!AA1303+'6. Other(Incld) NCCF'!AA1303</f>
        <v>0</v>
      </c>
      <c r="AB1303" s="413">
        <f>'2. CAD NCCF'!AB1303+'3. USD NCCF'!AB1303+'4. EUR NCCF'!AB1303+'5. GBP NCCF'!AB1303+'6. Other(Incld) NCCF'!AB1303</f>
        <v>0</v>
      </c>
      <c r="AC1303" s="400">
        <f>'2. CAD NCCF'!AC1303+'3. USD NCCF'!AC1303+'4. EUR NCCF'!AC1303+'5. GBP NCCF'!AC1303+'6. Other(Incld) NCCF'!AC1303</f>
        <v>0</v>
      </c>
      <c r="AD1303" s="234"/>
      <c r="AE1303" s="460"/>
      <c r="AF1303" s="560"/>
    </row>
    <row r="1304" spans="1:32" ht="15" customHeight="1" outlineLevel="1" x14ac:dyDescent="0.2">
      <c r="A1304" s="222">
        <v>133</v>
      </c>
      <c r="B1304" s="499"/>
      <c r="C1304" s="225"/>
      <c r="D1304" s="261"/>
      <c r="E1304" s="475"/>
      <c r="F1304" s="880" t="str">
        <f>'2. CAD NCCF'!F1304:L1304</f>
        <v>Agency MBS, low or not rated</v>
      </c>
      <c r="G1304" s="881"/>
      <c r="H1304" s="881"/>
      <c r="I1304" s="881"/>
      <c r="J1304" s="881"/>
      <c r="K1304" s="881"/>
      <c r="L1304" s="882"/>
      <c r="M1304" s="400">
        <f>'2. CAD NCCF'!M1304+'3. USD NCCF'!M1304+'4. EUR NCCF'!M1304+'5. GBP NCCF'!M1304+'6. Other(Incld) NCCF'!M1304</f>
        <v>0</v>
      </c>
      <c r="N1304" s="411">
        <f>'2. CAD NCCF'!N1304+'3. USD NCCF'!N1304+'4. EUR NCCF'!N1304+'5. GBP NCCF'!N1304+'6. Other(Incld) NCCF'!N1304</f>
        <v>0</v>
      </c>
      <c r="O1304" s="414">
        <f>'2. CAD NCCF'!O1304+'3. USD NCCF'!O1304+'4. EUR NCCF'!O1304+'5. GBP NCCF'!O1304+'6. Other(Incld) NCCF'!O1304</f>
        <v>0</v>
      </c>
      <c r="P1304" s="414">
        <f>'2. CAD NCCF'!P1304+'3. USD NCCF'!P1304+'4. EUR NCCF'!P1304+'5. GBP NCCF'!P1304+'6. Other(Incld) NCCF'!P1304</f>
        <v>0</v>
      </c>
      <c r="Q1304" s="415">
        <f>'2. CAD NCCF'!Q1304+'3. USD NCCF'!Q1304+'4. EUR NCCF'!Q1304+'5. GBP NCCF'!Q1304+'6. Other(Incld) NCCF'!Q1304</f>
        <v>0</v>
      </c>
      <c r="R1304" s="411">
        <f>'2. CAD NCCF'!R1304+'3. USD NCCF'!R1304+'4. EUR NCCF'!R1304+'5. GBP NCCF'!R1304+'6. Other(Incld) NCCF'!R1304</f>
        <v>0</v>
      </c>
      <c r="S1304" s="413">
        <f>'2. CAD NCCF'!S1304+'3. USD NCCF'!S1304+'4. EUR NCCF'!S1304+'5. GBP NCCF'!S1304+'6. Other(Incld) NCCF'!S1304</f>
        <v>0</v>
      </c>
      <c r="T1304" s="413">
        <f>'2. CAD NCCF'!T1304+'3. USD NCCF'!T1304+'4. EUR NCCF'!T1304+'5. GBP NCCF'!T1304+'6. Other(Incld) NCCF'!T1304</f>
        <v>0</v>
      </c>
      <c r="U1304" s="413">
        <f>'2. CAD NCCF'!U1304+'3. USD NCCF'!U1304+'4. EUR NCCF'!U1304+'5. GBP NCCF'!U1304+'6. Other(Incld) NCCF'!U1304</f>
        <v>0</v>
      </c>
      <c r="V1304" s="413">
        <f>'2. CAD NCCF'!V1304+'3. USD NCCF'!V1304+'4. EUR NCCF'!V1304+'5. GBP NCCF'!V1304+'6. Other(Incld) NCCF'!V1304</f>
        <v>0</v>
      </c>
      <c r="W1304" s="413">
        <f>'2. CAD NCCF'!W1304+'3. USD NCCF'!W1304+'4. EUR NCCF'!W1304+'5. GBP NCCF'!W1304+'6. Other(Incld) NCCF'!W1304</f>
        <v>0</v>
      </c>
      <c r="X1304" s="414">
        <f>'2. CAD NCCF'!X1304+'3. USD NCCF'!X1304+'4. EUR NCCF'!X1304+'5. GBP NCCF'!X1304+'6. Other(Incld) NCCF'!X1304</f>
        <v>0</v>
      </c>
      <c r="Y1304" s="413">
        <f>'2. CAD NCCF'!Y1304+'3. USD NCCF'!Y1304+'4. EUR NCCF'!Y1304+'5. GBP NCCF'!Y1304+'6. Other(Incld) NCCF'!Y1304</f>
        <v>0</v>
      </c>
      <c r="Z1304" s="413">
        <f>'2. CAD NCCF'!Z1304+'3. USD NCCF'!Z1304+'4. EUR NCCF'!Z1304+'5. GBP NCCF'!Z1304+'6. Other(Incld) NCCF'!Z1304</f>
        <v>0</v>
      </c>
      <c r="AA1304" s="413">
        <f>'2. CAD NCCF'!AA1304+'3. USD NCCF'!AA1304+'4. EUR NCCF'!AA1304+'5. GBP NCCF'!AA1304+'6. Other(Incld) NCCF'!AA1304</f>
        <v>0</v>
      </c>
      <c r="AB1304" s="413">
        <f>'2. CAD NCCF'!AB1304+'3. USD NCCF'!AB1304+'4. EUR NCCF'!AB1304+'5. GBP NCCF'!AB1304+'6. Other(Incld) NCCF'!AB1304</f>
        <v>0</v>
      </c>
      <c r="AC1304" s="400">
        <f>'2. CAD NCCF'!AC1304+'3. USD NCCF'!AC1304+'4. EUR NCCF'!AC1304+'5. GBP NCCF'!AC1304+'6. Other(Incld) NCCF'!AC1304</f>
        <v>0</v>
      </c>
      <c r="AD1304" s="234"/>
      <c r="AE1304" s="460"/>
      <c r="AF1304" s="560"/>
    </row>
    <row r="1305" spans="1:32" ht="15" customHeight="1" outlineLevel="1" x14ac:dyDescent="0.2">
      <c r="A1305" s="222">
        <v>134</v>
      </c>
      <c r="B1305" s="499"/>
      <c r="C1305" s="225"/>
      <c r="D1305" s="261"/>
      <c r="E1305" s="877" t="str">
        <f>'2. CAD NCCF'!E1305:L1305</f>
        <v>Non-agency commercial MBS (CMBS)</v>
      </c>
      <c r="F1305" s="878"/>
      <c r="G1305" s="878"/>
      <c r="H1305" s="878"/>
      <c r="I1305" s="878"/>
      <c r="J1305" s="878"/>
      <c r="K1305" s="878"/>
      <c r="L1305" s="879"/>
      <c r="M1305" s="399">
        <f>SUBTOTAL(9,M1306:M1308)</f>
        <v>0</v>
      </c>
      <c r="N1305" s="402">
        <f t="shared" ref="N1305:AC1305" si="1494">SUBTOTAL(9,N1306:N1308)</f>
        <v>0</v>
      </c>
      <c r="O1305" s="406">
        <f t="shared" si="1494"/>
        <v>0</v>
      </c>
      <c r="P1305" s="406">
        <f t="shared" si="1494"/>
        <v>0</v>
      </c>
      <c r="Q1305" s="407">
        <f t="shared" si="1494"/>
        <v>0</v>
      </c>
      <c r="R1305" s="402">
        <f t="shared" si="1494"/>
        <v>0</v>
      </c>
      <c r="S1305" s="406">
        <f t="shared" si="1494"/>
        <v>0</v>
      </c>
      <c r="T1305" s="405">
        <f t="shared" si="1494"/>
        <v>0</v>
      </c>
      <c r="U1305" s="405">
        <f t="shared" si="1494"/>
        <v>0</v>
      </c>
      <c r="V1305" s="405">
        <f t="shared" si="1494"/>
        <v>0</v>
      </c>
      <c r="W1305" s="405">
        <f t="shared" si="1494"/>
        <v>0</v>
      </c>
      <c r="X1305" s="405">
        <f t="shared" si="1494"/>
        <v>0</v>
      </c>
      <c r="Y1305" s="405">
        <f t="shared" si="1494"/>
        <v>0</v>
      </c>
      <c r="Z1305" s="405">
        <f t="shared" si="1494"/>
        <v>0</v>
      </c>
      <c r="AA1305" s="405">
        <f t="shared" si="1494"/>
        <v>0</v>
      </c>
      <c r="AB1305" s="403">
        <f t="shared" si="1494"/>
        <v>0</v>
      </c>
      <c r="AC1305" s="399">
        <f t="shared" si="1494"/>
        <v>0</v>
      </c>
      <c r="AD1305" s="234"/>
      <c r="AE1305" s="460"/>
      <c r="AF1305" s="560"/>
    </row>
    <row r="1306" spans="1:32" ht="15" customHeight="1" outlineLevel="1" x14ac:dyDescent="0.2">
      <c r="A1306" s="222">
        <v>135</v>
      </c>
      <c r="B1306" s="499"/>
      <c r="C1306" s="225"/>
      <c r="D1306" s="261"/>
      <c r="E1306" s="475"/>
      <c r="F1306" s="880" t="str">
        <f>'2. CAD NCCF'!F1306:L1306</f>
        <v>Non-agency CMBS, high rated</v>
      </c>
      <c r="G1306" s="881"/>
      <c r="H1306" s="881"/>
      <c r="I1306" s="881"/>
      <c r="J1306" s="881"/>
      <c r="K1306" s="881"/>
      <c r="L1306" s="882"/>
      <c r="M1306" s="400">
        <f>'2. CAD NCCF'!M1306+'3. USD NCCF'!M1306+'4. EUR NCCF'!M1306+'5. GBP NCCF'!M1306+'6. Other(Incld) NCCF'!M1306</f>
        <v>0</v>
      </c>
      <c r="N1306" s="411">
        <f>'2. CAD NCCF'!N1306+'3. USD NCCF'!N1306+'4. EUR NCCF'!N1306+'5. GBP NCCF'!N1306+'6. Other(Incld) NCCF'!N1306</f>
        <v>0</v>
      </c>
      <c r="O1306" s="414">
        <f>'2. CAD NCCF'!O1306+'3. USD NCCF'!O1306+'4. EUR NCCF'!O1306+'5. GBP NCCF'!O1306+'6. Other(Incld) NCCF'!O1306</f>
        <v>0</v>
      </c>
      <c r="P1306" s="414">
        <f>'2. CAD NCCF'!P1306+'3. USD NCCF'!P1306+'4. EUR NCCF'!P1306+'5. GBP NCCF'!P1306+'6. Other(Incld) NCCF'!P1306</f>
        <v>0</v>
      </c>
      <c r="Q1306" s="415">
        <f>'2. CAD NCCF'!Q1306+'3. USD NCCF'!Q1306+'4. EUR NCCF'!Q1306+'5. GBP NCCF'!Q1306+'6. Other(Incld) NCCF'!Q1306</f>
        <v>0</v>
      </c>
      <c r="R1306" s="411">
        <f>'2. CAD NCCF'!R1306+'3. USD NCCF'!R1306+'4. EUR NCCF'!R1306+'5. GBP NCCF'!R1306+'6. Other(Incld) NCCF'!R1306</f>
        <v>0</v>
      </c>
      <c r="S1306" s="413">
        <f>'2. CAD NCCF'!S1306+'3. USD NCCF'!S1306+'4. EUR NCCF'!S1306+'5. GBP NCCF'!S1306+'6. Other(Incld) NCCF'!S1306</f>
        <v>0</v>
      </c>
      <c r="T1306" s="413">
        <f>'2. CAD NCCF'!T1306+'3. USD NCCF'!T1306+'4. EUR NCCF'!T1306+'5. GBP NCCF'!T1306+'6. Other(Incld) NCCF'!T1306</f>
        <v>0</v>
      </c>
      <c r="U1306" s="413">
        <f>'2. CAD NCCF'!U1306+'3. USD NCCF'!U1306+'4. EUR NCCF'!U1306+'5. GBP NCCF'!U1306+'6. Other(Incld) NCCF'!U1306</f>
        <v>0</v>
      </c>
      <c r="V1306" s="413">
        <f>'2. CAD NCCF'!V1306+'3. USD NCCF'!V1306+'4. EUR NCCF'!V1306+'5. GBP NCCF'!V1306+'6. Other(Incld) NCCF'!V1306</f>
        <v>0</v>
      </c>
      <c r="W1306" s="413">
        <f>'2. CAD NCCF'!W1306+'3. USD NCCF'!W1306+'4. EUR NCCF'!W1306+'5. GBP NCCF'!W1306+'6. Other(Incld) NCCF'!W1306</f>
        <v>0</v>
      </c>
      <c r="X1306" s="414">
        <f>'2. CAD NCCF'!X1306+'3. USD NCCF'!X1306+'4. EUR NCCF'!X1306+'5. GBP NCCF'!X1306+'6. Other(Incld) NCCF'!X1306</f>
        <v>0</v>
      </c>
      <c r="Y1306" s="413">
        <f>'2. CAD NCCF'!Y1306+'3. USD NCCF'!Y1306+'4. EUR NCCF'!Y1306+'5. GBP NCCF'!Y1306+'6. Other(Incld) NCCF'!Y1306</f>
        <v>0</v>
      </c>
      <c r="Z1306" s="413">
        <f>'2. CAD NCCF'!Z1306+'3. USD NCCF'!Z1306+'4. EUR NCCF'!Z1306+'5. GBP NCCF'!Z1306+'6. Other(Incld) NCCF'!Z1306</f>
        <v>0</v>
      </c>
      <c r="AA1306" s="413">
        <f>'2. CAD NCCF'!AA1306+'3. USD NCCF'!AA1306+'4. EUR NCCF'!AA1306+'5. GBP NCCF'!AA1306+'6. Other(Incld) NCCF'!AA1306</f>
        <v>0</v>
      </c>
      <c r="AB1306" s="413">
        <f>'2. CAD NCCF'!AB1306+'3. USD NCCF'!AB1306+'4. EUR NCCF'!AB1306+'5. GBP NCCF'!AB1306+'6. Other(Incld) NCCF'!AB1306</f>
        <v>0</v>
      </c>
      <c r="AC1306" s="400">
        <f>'2. CAD NCCF'!AC1306+'3. USD NCCF'!AC1306+'4. EUR NCCF'!AC1306+'5. GBP NCCF'!AC1306+'6. Other(Incld) NCCF'!AC1306</f>
        <v>0</v>
      </c>
      <c r="AD1306" s="234"/>
      <c r="AE1306" s="460"/>
      <c r="AF1306" s="560"/>
    </row>
    <row r="1307" spans="1:32" ht="15" customHeight="1" outlineLevel="1" x14ac:dyDescent="0.2">
      <c r="A1307" s="222">
        <v>136</v>
      </c>
      <c r="B1307" s="499"/>
      <c r="C1307" s="225"/>
      <c r="D1307" s="261"/>
      <c r="E1307" s="475"/>
      <c r="F1307" s="880" t="str">
        <f>'2. CAD NCCF'!F1307:L1307</f>
        <v>Non-agency CMBS, medium rated</v>
      </c>
      <c r="G1307" s="881"/>
      <c r="H1307" s="881"/>
      <c r="I1307" s="881"/>
      <c r="J1307" s="881"/>
      <c r="K1307" s="881"/>
      <c r="L1307" s="882"/>
      <c r="M1307" s="400">
        <f>'2. CAD NCCF'!M1307+'3. USD NCCF'!M1307+'4. EUR NCCF'!M1307+'5. GBP NCCF'!M1307+'6. Other(Incld) NCCF'!M1307</f>
        <v>0</v>
      </c>
      <c r="N1307" s="411">
        <f>'2. CAD NCCF'!N1307+'3. USD NCCF'!N1307+'4. EUR NCCF'!N1307+'5. GBP NCCF'!N1307+'6. Other(Incld) NCCF'!N1307</f>
        <v>0</v>
      </c>
      <c r="O1307" s="414">
        <f>'2. CAD NCCF'!O1307+'3. USD NCCF'!O1307+'4. EUR NCCF'!O1307+'5. GBP NCCF'!O1307+'6. Other(Incld) NCCF'!O1307</f>
        <v>0</v>
      </c>
      <c r="P1307" s="414">
        <f>'2. CAD NCCF'!P1307+'3. USD NCCF'!P1307+'4. EUR NCCF'!P1307+'5. GBP NCCF'!P1307+'6. Other(Incld) NCCF'!P1307</f>
        <v>0</v>
      </c>
      <c r="Q1307" s="415">
        <f>'2. CAD NCCF'!Q1307+'3. USD NCCF'!Q1307+'4. EUR NCCF'!Q1307+'5. GBP NCCF'!Q1307+'6. Other(Incld) NCCF'!Q1307</f>
        <v>0</v>
      </c>
      <c r="R1307" s="411">
        <f>'2. CAD NCCF'!R1307+'3. USD NCCF'!R1307+'4. EUR NCCF'!R1307+'5. GBP NCCF'!R1307+'6. Other(Incld) NCCF'!R1307</f>
        <v>0</v>
      </c>
      <c r="S1307" s="413">
        <f>'2. CAD NCCF'!S1307+'3. USD NCCF'!S1307+'4. EUR NCCF'!S1307+'5. GBP NCCF'!S1307+'6. Other(Incld) NCCF'!S1307</f>
        <v>0</v>
      </c>
      <c r="T1307" s="413">
        <f>'2. CAD NCCF'!T1307+'3. USD NCCF'!T1307+'4. EUR NCCF'!T1307+'5. GBP NCCF'!T1307+'6. Other(Incld) NCCF'!T1307</f>
        <v>0</v>
      </c>
      <c r="U1307" s="413">
        <f>'2. CAD NCCF'!U1307+'3. USD NCCF'!U1307+'4. EUR NCCF'!U1307+'5. GBP NCCF'!U1307+'6. Other(Incld) NCCF'!U1307</f>
        <v>0</v>
      </c>
      <c r="V1307" s="413">
        <f>'2. CAD NCCF'!V1307+'3. USD NCCF'!V1307+'4. EUR NCCF'!V1307+'5. GBP NCCF'!V1307+'6. Other(Incld) NCCF'!V1307</f>
        <v>0</v>
      </c>
      <c r="W1307" s="413">
        <f>'2. CAD NCCF'!W1307+'3. USD NCCF'!W1307+'4. EUR NCCF'!W1307+'5. GBP NCCF'!W1307+'6. Other(Incld) NCCF'!W1307</f>
        <v>0</v>
      </c>
      <c r="X1307" s="414">
        <f>'2. CAD NCCF'!X1307+'3. USD NCCF'!X1307+'4. EUR NCCF'!X1307+'5. GBP NCCF'!X1307+'6. Other(Incld) NCCF'!X1307</f>
        <v>0</v>
      </c>
      <c r="Y1307" s="413">
        <f>'2. CAD NCCF'!Y1307+'3. USD NCCF'!Y1307+'4. EUR NCCF'!Y1307+'5. GBP NCCF'!Y1307+'6. Other(Incld) NCCF'!Y1307</f>
        <v>0</v>
      </c>
      <c r="Z1307" s="413">
        <f>'2. CAD NCCF'!Z1307+'3. USD NCCF'!Z1307+'4. EUR NCCF'!Z1307+'5. GBP NCCF'!Z1307+'6. Other(Incld) NCCF'!Z1307</f>
        <v>0</v>
      </c>
      <c r="AA1307" s="413">
        <f>'2. CAD NCCF'!AA1307+'3. USD NCCF'!AA1307+'4. EUR NCCF'!AA1307+'5. GBP NCCF'!AA1307+'6. Other(Incld) NCCF'!AA1307</f>
        <v>0</v>
      </c>
      <c r="AB1307" s="413">
        <f>'2. CAD NCCF'!AB1307+'3. USD NCCF'!AB1307+'4. EUR NCCF'!AB1307+'5. GBP NCCF'!AB1307+'6. Other(Incld) NCCF'!AB1307</f>
        <v>0</v>
      </c>
      <c r="AC1307" s="400">
        <f>'2. CAD NCCF'!AC1307+'3. USD NCCF'!AC1307+'4. EUR NCCF'!AC1307+'5. GBP NCCF'!AC1307+'6. Other(Incld) NCCF'!AC1307</f>
        <v>0</v>
      </c>
      <c r="AD1307" s="234"/>
      <c r="AE1307" s="460"/>
      <c r="AF1307" s="560"/>
    </row>
    <row r="1308" spans="1:32" ht="15" customHeight="1" outlineLevel="1" x14ac:dyDescent="0.2">
      <c r="A1308" s="222">
        <v>137</v>
      </c>
      <c r="B1308" s="499"/>
      <c r="C1308" s="225"/>
      <c r="D1308" s="261"/>
      <c r="E1308" s="475"/>
      <c r="F1308" s="880" t="str">
        <f>'2. CAD NCCF'!F1308:L1308</f>
        <v>Non-agency CMBS, low or not rated</v>
      </c>
      <c r="G1308" s="881"/>
      <c r="H1308" s="881"/>
      <c r="I1308" s="881"/>
      <c r="J1308" s="881"/>
      <c r="K1308" s="881"/>
      <c r="L1308" s="882"/>
      <c r="M1308" s="400">
        <f>'2. CAD NCCF'!M1308+'3. USD NCCF'!M1308+'4. EUR NCCF'!M1308+'5. GBP NCCF'!M1308+'6. Other(Incld) NCCF'!M1308</f>
        <v>0</v>
      </c>
      <c r="N1308" s="411">
        <f>'2. CAD NCCF'!N1308+'3. USD NCCF'!N1308+'4. EUR NCCF'!N1308+'5. GBP NCCF'!N1308+'6. Other(Incld) NCCF'!N1308</f>
        <v>0</v>
      </c>
      <c r="O1308" s="414">
        <f>'2. CAD NCCF'!O1308+'3. USD NCCF'!O1308+'4. EUR NCCF'!O1308+'5. GBP NCCF'!O1308+'6. Other(Incld) NCCF'!O1308</f>
        <v>0</v>
      </c>
      <c r="P1308" s="414">
        <f>'2. CAD NCCF'!P1308+'3. USD NCCF'!P1308+'4. EUR NCCF'!P1308+'5. GBP NCCF'!P1308+'6. Other(Incld) NCCF'!P1308</f>
        <v>0</v>
      </c>
      <c r="Q1308" s="415">
        <f>'2. CAD NCCF'!Q1308+'3. USD NCCF'!Q1308+'4. EUR NCCF'!Q1308+'5. GBP NCCF'!Q1308+'6. Other(Incld) NCCF'!Q1308</f>
        <v>0</v>
      </c>
      <c r="R1308" s="411">
        <f>'2. CAD NCCF'!R1308+'3. USD NCCF'!R1308+'4. EUR NCCF'!R1308+'5. GBP NCCF'!R1308+'6. Other(Incld) NCCF'!R1308</f>
        <v>0</v>
      </c>
      <c r="S1308" s="413">
        <f>'2. CAD NCCF'!S1308+'3. USD NCCF'!S1308+'4. EUR NCCF'!S1308+'5. GBP NCCF'!S1308+'6. Other(Incld) NCCF'!S1308</f>
        <v>0</v>
      </c>
      <c r="T1308" s="413">
        <f>'2. CAD NCCF'!T1308+'3. USD NCCF'!T1308+'4. EUR NCCF'!T1308+'5. GBP NCCF'!T1308+'6. Other(Incld) NCCF'!T1308</f>
        <v>0</v>
      </c>
      <c r="U1308" s="413">
        <f>'2. CAD NCCF'!U1308+'3. USD NCCF'!U1308+'4. EUR NCCF'!U1308+'5. GBP NCCF'!U1308+'6. Other(Incld) NCCF'!U1308</f>
        <v>0</v>
      </c>
      <c r="V1308" s="413">
        <f>'2. CAD NCCF'!V1308+'3. USD NCCF'!V1308+'4. EUR NCCF'!V1308+'5. GBP NCCF'!V1308+'6. Other(Incld) NCCF'!V1308</f>
        <v>0</v>
      </c>
      <c r="W1308" s="413">
        <f>'2. CAD NCCF'!W1308+'3. USD NCCF'!W1308+'4. EUR NCCF'!W1308+'5. GBP NCCF'!W1308+'6. Other(Incld) NCCF'!W1308</f>
        <v>0</v>
      </c>
      <c r="X1308" s="414">
        <f>'2. CAD NCCF'!X1308+'3. USD NCCF'!X1308+'4. EUR NCCF'!X1308+'5. GBP NCCF'!X1308+'6. Other(Incld) NCCF'!X1308</f>
        <v>0</v>
      </c>
      <c r="Y1308" s="413">
        <f>'2. CAD NCCF'!Y1308+'3. USD NCCF'!Y1308+'4. EUR NCCF'!Y1308+'5. GBP NCCF'!Y1308+'6. Other(Incld) NCCF'!Y1308</f>
        <v>0</v>
      </c>
      <c r="Z1308" s="413">
        <f>'2. CAD NCCF'!Z1308+'3. USD NCCF'!Z1308+'4. EUR NCCF'!Z1308+'5. GBP NCCF'!Z1308+'6. Other(Incld) NCCF'!Z1308</f>
        <v>0</v>
      </c>
      <c r="AA1308" s="413">
        <f>'2. CAD NCCF'!AA1308+'3. USD NCCF'!AA1308+'4. EUR NCCF'!AA1308+'5. GBP NCCF'!AA1308+'6. Other(Incld) NCCF'!AA1308</f>
        <v>0</v>
      </c>
      <c r="AB1308" s="413">
        <f>'2. CAD NCCF'!AB1308+'3. USD NCCF'!AB1308+'4. EUR NCCF'!AB1308+'5. GBP NCCF'!AB1308+'6. Other(Incld) NCCF'!AB1308</f>
        <v>0</v>
      </c>
      <c r="AC1308" s="400">
        <f>'2. CAD NCCF'!AC1308+'3. USD NCCF'!AC1308+'4. EUR NCCF'!AC1308+'5. GBP NCCF'!AC1308+'6. Other(Incld) NCCF'!AC1308</f>
        <v>0</v>
      </c>
      <c r="AD1308" s="234"/>
      <c r="AE1308" s="460"/>
      <c r="AF1308" s="560"/>
    </row>
    <row r="1309" spans="1:32" ht="15" customHeight="1" outlineLevel="1" x14ac:dyDescent="0.2">
      <c r="A1309" s="222">
        <v>138</v>
      </c>
      <c r="B1309" s="499"/>
      <c r="C1309" s="225"/>
      <c r="D1309" s="261"/>
      <c r="E1309" s="877" t="str">
        <f>'2. CAD NCCF'!E1309:L1309</f>
        <v>Non-agency residential MBS (RMBS)</v>
      </c>
      <c r="F1309" s="878"/>
      <c r="G1309" s="878"/>
      <c r="H1309" s="878"/>
      <c r="I1309" s="878"/>
      <c r="J1309" s="878"/>
      <c r="K1309" s="878"/>
      <c r="L1309" s="879"/>
      <c r="M1309" s="399">
        <f>SUBTOTAL(9,M1310:M1312)</f>
        <v>0</v>
      </c>
      <c r="N1309" s="402">
        <f t="shared" ref="N1309:AC1309" si="1495">SUBTOTAL(9,N1310:N1312)</f>
        <v>0</v>
      </c>
      <c r="O1309" s="406">
        <f t="shared" si="1495"/>
        <v>0</v>
      </c>
      <c r="P1309" s="406">
        <f t="shared" si="1495"/>
        <v>0</v>
      </c>
      <c r="Q1309" s="407">
        <f t="shared" si="1495"/>
        <v>0</v>
      </c>
      <c r="R1309" s="402">
        <f t="shared" si="1495"/>
        <v>0</v>
      </c>
      <c r="S1309" s="406">
        <f t="shared" si="1495"/>
        <v>0</v>
      </c>
      <c r="T1309" s="405">
        <f t="shared" si="1495"/>
        <v>0</v>
      </c>
      <c r="U1309" s="405">
        <f t="shared" si="1495"/>
        <v>0</v>
      </c>
      <c r="V1309" s="405">
        <f t="shared" si="1495"/>
        <v>0</v>
      </c>
      <c r="W1309" s="405">
        <f t="shared" si="1495"/>
        <v>0</v>
      </c>
      <c r="X1309" s="405">
        <f t="shared" si="1495"/>
        <v>0</v>
      </c>
      <c r="Y1309" s="405">
        <f t="shared" si="1495"/>
        <v>0</v>
      </c>
      <c r="Z1309" s="405">
        <f t="shared" si="1495"/>
        <v>0</v>
      </c>
      <c r="AA1309" s="405">
        <f t="shared" si="1495"/>
        <v>0</v>
      </c>
      <c r="AB1309" s="403">
        <f t="shared" si="1495"/>
        <v>0</v>
      </c>
      <c r="AC1309" s="399">
        <f t="shared" si="1495"/>
        <v>0</v>
      </c>
      <c r="AD1309" s="234"/>
      <c r="AE1309" s="460"/>
      <c r="AF1309" s="560"/>
    </row>
    <row r="1310" spans="1:32" ht="15" customHeight="1" outlineLevel="1" x14ac:dyDescent="0.2">
      <c r="A1310" s="222">
        <v>139</v>
      </c>
      <c r="B1310" s="499"/>
      <c r="C1310" s="225"/>
      <c r="D1310" s="261"/>
      <c r="E1310" s="475"/>
      <c r="F1310" s="880" t="str">
        <f>'2. CAD NCCF'!F1310:L1310</f>
        <v>Non-agency RMBS, high rated</v>
      </c>
      <c r="G1310" s="881"/>
      <c r="H1310" s="881"/>
      <c r="I1310" s="881"/>
      <c r="J1310" s="881"/>
      <c r="K1310" s="881"/>
      <c r="L1310" s="882"/>
      <c r="M1310" s="400">
        <f>'2. CAD NCCF'!M1310+'3. USD NCCF'!M1310+'4. EUR NCCF'!M1310+'5. GBP NCCF'!M1310+'6. Other(Incld) NCCF'!M1310</f>
        <v>0</v>
      </c>
      <c r="N1310" s="411">
        <f>'2. CAD NCCF'!N1310+'3. USD NCCF'!N1310+'4. EUR NCCF'!N1310+'5. GBP NCCF'!N1310+'6. Other(Incld) NCCF'!N1310</f>
        <v>0</v>
      </c>
      <c r="O1310" s="414">
        <f>'2. CAD NCCF'!O1310+'3. USD NCCF'!O1310+'4. EUR NCCF'!O1310+'5. GBP NCCF'!O1310+'6. Other(Incld) NCCF'!O1310</f>
        <v>0</v>
      </c>
      <c r="P1310" s="414">
        <f>'2. CAD NCCF'!P1310+'3. USD NCCF'!P1310+'4. EUR NCCF'!P1310+'5. GBP NCCF'!P1310+'6. Other(Incld) NCCF'!P1310</f>
        <v>0</v>
      </c>
      <c r="Q1310" s="415">
        <f>'2. CAD NCCF'!Q1310+'3. USD NCCF'!Q1310+'4. EUR NCCF'!Q1310+'5. GBP NCCF'!Q1310+'6. Other(Incld) NCCF'!Q1310</f>
        <v>0</v>
      </c>
      <c r="R1310" s="411">
        <f>'2. CAD NCCF'!R1310+'3. USD NCCF'!R1310+'4. EUR NCCF'!R1310+'5. GBP NCCF'!R1310+'6. Other(Incld) NCCF'!R1310</f>
        <v>0</v>
      </c>
      <c r="S1310" s="413">
        <f>'2. CAD NCCF'!S1310+'3. USD NCCF'!S1310+'4. EUR NCCF'!S1310+'5. GBP NCCF'!S1310+'6. Other(Incld) NCCF'!S1310</f>
        <v>0</v>
      </c>
      <c r="T1310" s="413">
        <f>'2. CAD NCCF'!T1310+'3. USD NCCF'!T1310+'4. EUR NCCF'!T1310+'5. GBP NCCF'!T1310+'6. Other(Incld) NCCF'!T1310</f>
        <v>0</v>
      </c>
      <c r="U1310" s="413">
        <f>'2. CAD NCCF'!U1310+'3. USD NCCF'!U1310+'4. EUR NCCF'!U1310+'5. GBP NCCF'!U1310+'6. Other(Incld) NCCF'!U1310</f>
        <v>0</v>
      </c>
      <c r="V1310" s="413">
        <f>'2. CAD NCCF'!V1310+'3. USD NCCF'!V1310+'4. EUR NCCF'!V1310+'5. GBP NCCF'!V1310+'6. Other(Incld) NCCF'!V1310</f>
        <v>0</v>
      </c>
      <c r="W1310" s="413">
        <f>'2. CAD NCCF'!W1310+'3. USD NCCF'!W1310+'4. EUR NCCF'!W1310+'5. GBP NCCF'!W1310+'6. Other(Incld) NCCF'!W1310</f>
        <v>0</v>
      </c>
      <c r="X1310" s="414">
        <f>'2. CAD NCCF'!X1310+'3. USD NCCF'!X1310+'4. EUR NCCF'!X1310+'5. GBP NCCF'!X1310+'6. Other(Incld) NCCF'!X1310</f>
        <v>0</v>
      </c>
      <c r="Y1310" s="413">
        <f>'2. CAD NCCF'!Y1310+'3. USD NCCF'!Y1310+'4. EUR NCCF'!Y1310+'5. GBP NCCF'!Y1310+'6. Other(Incld) NCCF'!Y1310</f>
        <v>0</v>
      </c>
      <c r="Z1310" s="413">
        <f>'2. CAD NCCF'!Z1310+'3. USD NCCF'!Z1310+'4. EUR NCCF'!Z1310+'5. GBP NCCF'!Z1310+'6. Other(Incld) NCCF'!Z1310</f>
        <v>0</v>
      </c>
      <c r="AA1310" s="413">
        <f>'2. CAD NCCF'!AA1310+'3. USD NCCF'!AA1310+'4. EUR NCCF'!AA1310+'5. GBP NCCF'!AA1310+'6. Other(Incld) NCCF'!AA1310</f>
        <v>0</v>
      </c>
      <c r="AB1310" s="413">
        <f>'2. CAD NCCF'!AB1310+'3. USD NCCF'!AB1310+'4. EUR NCCF'!AB1310+'5. GBP NCCF'!AB1310+'6. Other(Incld) NCCF'!AB1310</f>
        <v>0</v>
      </c>
      <c r="AC1310" s="400">
        <f>'2. CAD NCCF'!AC1310+'3. USD NCCF'!AC1310+'4. EUR NCCF'!AC1310+'5. GBP NCCF'!AC1310+'6. Other(Incld) NCCF'!AC1310</f>
        <v>0</v>
      </c>
      <c r="AD1310" s="234"/>
      <c r="AE1310" s="460"/>
      <c r="AF1310" s="560"/>
    </row>
    <row r="1311" spans="1:32" ht="15" customHeight="1" outlineLevel="1" x14ac:dyDescent="0.2">
      <c r="A1311" s="222">
        <v>140</v>
      </c>
      <c r="B1311" s="499"/>
      <c r="C1311" s="225"/>
      <c r="D1311" s="261"/>
      <c r="E1311" s="475"/>
      <c r="F1311" s="880" t="str">
        <f>'2. CAD NCCF'!F1311:L1311</f>
        <v>Non-agency RMBS, medium rated</v>
      </c>
      <c r="G1311" s="881"/>
      <c r="H1311" s="881"/>
      <c r="I1311" s="881"/>
      <c r="J1311" s="881"/>
      <c r="K1311" s="881"/>
      <c r="L1311" s="882"/>
      <c r="M1311" s="400">
        <f>'2. CAD NCCF'!M1311+'3. USD NCCF'!M1311+'4. EUR NCCF'!M1311+'5. GBP NCCF'!M1311+'6. Other(Incld) NCCF'!M1311</f>
        <v>0</v>
      </c>
      <c r="N1311" s="411">
        <f>'2. CAD NCCF'!N1311+'3. USD NCCF'!N1311+'4. EUR NCCF'!N1311+'5. GBP NCCF'!N1311+'6. Other(Incld) NCCF'!N1311</f>
        <v>0</v>
      </c>
      <c r="O1311" s="414">
        <f>'2. CAD NCCF'!O1311+'3. USD NCCF'!O1311+'4. EUR NCCF'!O1311+'5. GBP NCCF'!O1311+'6. Other(Incld) NCCF'!O1311</f>
        <v>0</v>
      </c>
      <c r="P1311" s="414">
        <f>'2. CAD NCCF'!P1311+'3. USD NCCF'!P1311+'4. EUR NCCF'!P1311+'5. GBP NCCF'!P1311+'6. Other(Incld) NCCF'!P1311</f>
        <v>0</v>
      </c>
      <c r="Q1311" s="415">
        <f>'2. CAD NCCF'!Q1311+'3. USD NCCF'!Q1311+'4. EUR NCCF'!Q1311+'5. GBP NCCF'!Q1311+'6. Other(Incld) NCCF'!Q1311</f>
        <v>0</v>
      </c>
      <c r="R1311" s="411">
        <f>'2. CAD NCCF'!R1311+'3. USD NCCF'!R1311+'4. EUR NCCF'!R1311+'5. GBP NCCF'!R1311+'6. Other(Incld) NCCF'!R1311</f>
        <v>0</v>
      </c>
      <c r="S1311" s="413">
        <f>'2. CAD NCCF'!S1311+'3. USD NCCF'!S1311+'4. EUR NCCF'!S1311+'5. GBP NCCF'!S1311+'6. Other(Incld) NCCF'!S1311</f>
        <v>0</v>
      </c>
      <c r="T1311" s="413">
        <f>'2. CAD NCCF'!T1311+'3. USD NCCF'!T1311+'4. EUR NCCF'!T1311+'5. GBP NCCF'!T1311+'6. Other(Incld) NCCF'!T1311</f>
        <v>0</v>
      </c>
      <c r="U1311" s="413">
        <f>'2. CAD NCCF'!U1311+'3. USD NCCF'!U1311+'4. EUR NCCF'!U1311+'5. GBP NCCF'!U1311+'6. Other(Incld) NCCF'!U1311</f>
        <v>0</v>
      </c>
      <c r="V1311" s="413">
        <f>'2. CAD NCCF'!V1311+'3. USD NCCF'!V1311+'4. EUR NCCF'!V1311+'5. GBP NCCF'!V1311+'6. Other(Incld) NCCF'!V1311</f>
        <v>0</v>
      </c>
      <c r="W1311" s="413">
        <f>'2. CAD NCCF'!W1311+'3. USD NCCF'!W1311+'4. EUR NCCF'!W1311+'5. GBP NCCF'!W1311+'6. Other(Incld) NCCF'!W1311</f>
        <v>0</v>
      </c>
      <c r="X1311" s="414">
        <f>'2. CAD NCCF'!X1311+'3. USD NCCF'!X1311+'4. EUR NCCF'!X1311+'5. GBP NCCF'!X1311+'6. Other(Incld) NCCF'!X1311</f>
        <v>0</v>
      </c>
      <c r="Y1311" s="413">
        <f>'2. CAD NCCF'!Y1311+'3. USD NCCF'!Y1311+'4. EUR NCCF'!Y1311+'5. GBP NCCF'!Y1311+'6. Other(Incld) NCCF'!Y1311</f>
        <v>0</v>
      </c>
      <c r="Z1311" s="413">
        <f>'2. CAD NCCF'!Z1311+'3. USD NCCF'!Z1311+'4. EUR NCCF'!Z1311+'5. GBP NCCF'!Z1311+'6. Other(Incld) NCCF'!Z1311</f>
        <v>0</v>
      </c>
      <c r="AA1311" s="413">
        <f>'2. CAD NCCF'!AA1311+'3. USD NCCF'!AA1311+'4. EUR NCCF'!AA1311+'5. GBP NCCF'!AA1311+'6. Other(Incld) NCCF'!AA1311</f>
        <v>0</v>
      </c>
      <c r="AB1311" s="413">
        <f>'2. CAD NCCF'!AB1311+'3. USD NCCF'!AB1311+'4. EUR NCCF'!AB1311+'5. GBP NCCF'!AB1311+'6. Other(Incld) NCCF'!AB1311</f>
        <v>0</v>
      </c>
      <c r="AC1311" s="400">
        <f>'2. CAD NCCF'!AC1311+'3. USD NCCF'!AC1311+'4. EUR NCCF'!AC1311+'5. GBP NCCF'!AC1311+'6. Other(Incld) NCCF'!AC1311</f>
        <v>0</v>
      </c>
      <c r="AD1311" s="234"/>
      <c r="AE1311" s="460"/>
      <c r="AF1311" s="560"/>
    </row>
    <row r="1312" spans="1:32" ht="15" customHeight="1" outlineLevel="1" x14ac:dyDescent="0.2">
      <c r="A1312" s="222">
        <v>141</v>
      </c>
      <c r="B1312" s="499"/>
      <c r="C1312" s="225"/>
      <c r="D1312" s="261"/>
      <c r="E1312" s="475"/>
      <c r="F1312" s="880" t="str">
        <f>'2. CAD NCCF'!F1312:L1312</f>
        <v>Non-agency RMBS, low or not rated</v>
      </c>
      <c r="G1312" s="881"/>
      <c r="H1312" s="881"/>
      <c r="I1312" s="881"/>
      <c r="J1312" s="881"/>
      <c r="K1312" s="881"/>
      <c r="L1312" s="882"/>
      <c r="M1312" s="400">
        <f>'2. CAD NCCF'!M1312+'3. USD NCCF'!M1312+'4. EUR NCCF'!M1312+'5. GBP NCCF'!M1312+'6. Other(Incld) NCCF'!M1312</f>
        <v>0</v>
      </c>
      <c r="N1312" s="411">
        <f>'2. CAD NCCF'!N1312+'3. USD NCCF'!N1312+'4. EUR NCCF'!N1312+'5. GBP NCCF'!N1312+'6. Other(Incld) NCCF'!N1312</f>
        <v>0</v>
      </c>
      <c r="O1312" s="414">
        <f>'2. CAD NCCF'!O1312+'3. USD NCCF'!O1312+'4. EUR NCCF'!O1312+'5. GBP NCCF'!O1312+'6. Other(Incld) NCCF'!O1312</f>
        <v>0</v>
      </c>
      <c r="P1312" s="414">
        <f>'2. CAD NCCF'!P1312+'3. USD NCCF'!P1312+'4. EUR NCCF'!P1312+'5. GBP NCCF'!P1312+'6. Other(Incld) NCCF'!P1312</f>
        <v>0</v>
      </c>
      <c r="Q1312" s="415">
        <f>'2. CAD NCCF'!Q1312+'3. USD NCCF'!Q1312+'4. EUR NCCF'!Q1312+'5. GBP NCCF'!Q1312+'6. Other(Incld) NCCF'!Q1312</f>
        <v>0</v>
      </c>
      <c r="R1312" s="411">
        <f>'2. CAD NCCF'!R1312+'3. USD NCCF'!R1312+'4. EUR NCCF'!R1312+'5. GBP NCCF'!R1312+'6. Other(Incld) NCCF'!R1312</f>
        <v>0</v>
      </c>
      <c r="S1312" s="413">
        <f>'2. CAD NCCF'!S1312+'3. USD NCCF'!S1312+'4. EUR NCCF'!S1312+'5. GBP NCCF'!S1312+'6. Other(Incld) NCCF'!S1312</f>
        <v>0</v>
      </c>
      <c r="T1312" s="413">
        <f>'2. CAD NCCF'!T1312+'3. USD NCCF'!T1312+'4. EUR NCCF'!T1312+'5. GBP NCCF'!T1312+'6. Other(Incld) NCCF'!T1312</f>
        <v>0</v>
      </c>
      <c r="U1312" s="413">
        <f>'2. CAD NCCF'!U1312+'3. USD NCCF'!U1312+'4. EUR NCCF'!U1312+'5. GBP NCCF'!U1312+'6. Other(Incld) NCCF'!U1312</f>
        <v>0</v>
      </c>
      <c r="V1312" s="413">
        <f>'2. CAD NCCF'!V1312+'3. USD NCCF'!V1312+'4. EUR NCCF'!V1312+'5. GBP NCCF'!V1312+'6. Other(Incld) NCCF'!V1312</f>
        <v>0</v>
      </c>
      <c r="W1312" s="413">
        <f>'2. CAD NCCF'!W1312+'3. USD NCCF'!W1312+'4. EUR NCCF'!W1312+'5. GBP NCCF'!W1312+'6. Other(Incld) NCCF'!W1312</f>
        <v>0</v>
      </c>
      <c r="X1312" s="414">
        <f>'2. CAD NCCF'!X1312+'3. USD NCCF'!X1312+'4. EUR NCCF'!X1312+'5. GBP NCCF'!X1312+'6. Other(Incld) NCCF'!X1312</f>
        <v>0</v>
      </c>
      <c r="Y1312" s="413">
        <f>'2. CAD NCCF'!Y1312+'3. USD NCCF'!Y1312+'4. EUR NCCF'!Y1312+'5. GBP NCCF'!Y1312+'6. Other(Incld) NCCF'!Y1312</f>
        <v>0</v>
      </c>
      <c r="Z1312" s="413">
        <f>'2. CAD NCCF'!Z1312+'3. USD NCCF'!Z1312+'4. EUR NCCF'!Z1312+'5. GBP NCCF'!Z1312+'6. Other(Incld) NCCF'!Z1312</f>
        <v>0</v>
      </c>
      <c r="AA1312" s="413">
        <f>'2. CAD NCCF'!AA1312+'3. USD NCCF'!AA1312+'4. EUR NCCF'!AA1312+'5. GBP NCCF'!AA1312+'6. Other(Incld) NCCF'!AA1312</f>
        <v>0</v>
      </c>
      <c r="AB1312" s="413">
        <f>'2. CAD NCCF'!AB1312+'3. USD NCCF'!AB1312+'4. EUR NCCF'!AB1312+'5. GBP NCCF'!AB1312+'6. Other(Incld) NCCF'!AB1312</f>
        <v>0</v>
      </c>
      <c r="AC1312" s="400">
        <f>'2. CAD NCCF'!AC1312+'3. USD NCCF'!AC1312+'4. EUR NCCF'!AC1312+'5. GBP NCCF'!AC1312+'6. Other(Incld) NCCF'!AC1312</f>
        <v>0</v>
      </c>
      <c r="AD1312" s="234"/>
      <c r="AE1312" s="460"/>
      <c r="AF1312" s="560"/>
    </row>
    <row r="1313" spans="1:32" ht="15" customHeight="1" outlineLevel="1" x14ac:dyDescent="0.2">
      <c r="A1313" s="222">
        <v>142</v>
      </c>
      <c r="B1313" s="499"/>
      <c r="C1313" s="225"/>
      <c r="D1313" s="868" t="str">
        <f>'2. CAD NCCF'!D1313:AF1313</f>
        <v>Corporate bonds and paper (CBP)</v>
      </c>
      <c r="E1313" s="869"/>
      <c r="F1313" s="869"/>
      <c r="G1313" s="869"/>
      <c r="H1313" s="869"/>
      <c r="I1313" s="869"/>
      <c r="J1313" s="869"/>
      <c r="K1313" s="869"/>
      <c r="L1313" s="869"/>
      <c r="M1313" s="869"/>
      <c r="N1313" s="869"/>
      <c r="O1313" s="869"/>
      <c r="P1313" s="869"/>
      <c r="Q1313" s="869"/>
      <c r="R1313" s="869"/>
      <c r="S1313" s="869"/>
      <c r="T1313" s="869"/>
      <c r="U1313" s="869"/>
      <c r="V1313" s="869"/>
      <c r="W1313" s="869"/>
      <c r="X1313" s="869"/>
      <c r="Y1313" s="869"/>
      <c r="Z1313" s="869"/>
      <c r="AA1313" s="869"/>
      <c r="AB1313" s="869"/>
      <c r="AC1313" s="869"/>
      <c r="AD1313" s="869"/>
      <c r="AE1313" s="869"/>
      <c r="AF1313" s="870"/>
    </row>
    <row r="1314" spans="1:32" ht="15" customHeight="1" outlineLevel="1" x14ac:dyDescent="0.2">
      <c r="A1314" s="222">
        <v>143</v>
      </c>
      <c r="B1314" s="499"/>
      <c r="C1314" s="225"/>
      <c r="D1314" s="261"/>
      <c r="E1314" s="933" t="str">
        <f>'2. CAD NCCF'!E1314:L1314</f>
        <v>Non-FI issued CBP, high rated</v>
      </c>
      <c r="F1314" s="934"/>
      <c r="G1314" s="934"/>
      <c r="H1314" s="934"/>
      <c r="I1314" s="934"/>
      <c r="J1314" s="934"/>
      <c r="K1314" s="934"/>
      <c r="L1314" s="935"/>
      <c r="M1314" s="399">
        <f>SUBTOTAL(9,M1315:M1316)</f>
        <v>0</v>
      </c>
      <c r="N1314" s="402">
        <f t="shared" ref="N1314:AC1314" si="1496">SUBTOTAL(9,N1315:N1316)</f>
        <v>0</v>
      </c>
      <c r="O1314" s="406">
        <f t="shared" si="1496"/>
        <v>0</v>
      </c>
      <c r="P1314" s="406">
        <f t="shared" si="1496"/>
        <v>0</v>
      </c>
      <c r="Q1314" s="407">
        <f t="shared" si="1496"/>
        <v>0</v>
      </c>
      <c r="R1314" s="402">
        <f t="shared" si="1496"/>
        <v>0</v>
      </c>
      <c r="S1314" s="406">
        <f t="shared" si="1496"/>
        <v>0</v>
      </c>
      <c r="T1314" s="405">
        <f t="shared" si="1496"/>
        <v>0</v>
      </c>
      <c r="U1314" s="405">
        <f t="shared" si="1496"/>
        <v>0</v>
      </c>
      <c r="V1314" s="405">
        <f t="shared" si="1496"/>
        <v>0</v>
      </c>
      <c r="W1314" s="405">
        <f t="shared" si="1496"/>
        <v>0</v>
      </c>
      <c r="X1314" s="405">
        <f t="shared" si="1496"/>
        <v>0</v>
      </c>
      <c r="Y1314" s="405">
        <f t="shared" si="1496"/>
        <v>0</v>
      </c>
      <c r="Z1314" s="405">
        <f t="shared" si="1496"/>
        <v>0</v>
      </c>
      <c r="AA1314" s="405">
        <f t="shared" si="1496"/>
        <v>0</v>
      </c>
      <c r="AB1314" s="403">
        <f t="shared" si="1496"/>
        <v>0</v>
      </c>
      <c r="AC1314" s="399">
        <f t="shared" si="1496"/>
        <v>0</v>
      </c>
      <c r="AD1314" s="883"/>
      <c r="AE1314" s="884"/>
      <c r="AF1314" s="885"/>
    </row>
    <row r="1315" spans="1:32" ht="15" customHeight="1" outlineLevel="1" x14ac:dyDescent="0.2">
      <c r="A1315" s="222">
        <v>144</v>
      </c>
      <c r="B1315" s="499"/>
      <c r="C1315" s="225"/>
      <c r="D1315" s="261"/>
      <c r="E1315" s="475"/>
      <c r="F1315" s="880" t="str">
        <f>'2. CAD NCCF'!F1315:L1315</f>
        <v>Non-FI issued unsecured bond and paper, high rated</v>
      </c>
      <c r="G1315" s="881"/>
      <c r="H1315" s="881"/>
      <c r="I1315" s="881"/>
      <c r="J1315" s="881"/>
      <c r="K1315" s="881"/>
      <c r="L1315" s="882"/>
      <c r="M1315" s="400">
        <f>'2. CAD NCCF'!M1315+'3. USD NCCF'!M1315+'4. EUR NCCF'!M1315+'5. GBP NCCF'!M1315+'6. Other(Incld) NCCF'!M1315</f>
        <v>0</v>
      </c>
      <c r="N1315" s="411">
        <f>'2. CAD NCCF'!N1315+'3. USD NCCF'!N1315+'4. EUR NCCF'!N1315+'5. GBP NCCF'!N1315+'6. Other(Incld) NCCF'!N1315</f>
        <v>0</v>
      </c>
      <c r="O1315" s="414">
        <f>'2. CAD NCCF'!O1315+'3. USD NCCF'!O1315+'4. EUR NCCF'!O1315+'5. GBP NCCF'!O1315+'6. Other(Incld) NCCF'!O1315</f>
        <v>0</v>
      </c>
      <c r="P1315" s="414">
        <f>'2. CAD NCCF'!P1315+'3. USD NCCF'!P1315+'4. EUR NCCF'!P1315+'5. GBP NCCF'!P1315+'6. Other(Incld) NCCF'!P1315</f>
        <v>0</v>
      </c>
      <c r="Q1315" s="415">
        <f>'2. CAD NCCF'!Q1315+'3. USD NCCF'!Q1315+'4. EUR NCCF'!Q1315+'5. GBP NCCF'!Q1315+'6. Other(Incld) NCCF'!Q1315</f>
        <v>0</v>
      </c>
      <c r="R1315" s="411">
        <f>'2. CAD NCCF'!R1315+'3. USD NCCF'!R1315+'4. EUR NCCF'!R1315+'5. GBP NCCF'!R1315+'6. Other(Incld) NCCF'!R1315</f>
        <v>0</v>
      </c>
      <c r="S1315" s="413">
        <f>'2. CAD NCCF'!S1315+'3. USD NCCF'!S1315+'4. EUR NCCF'!S1315+'5. GBP NCCF'!S1315+'6. Other(Incld) NCCF'!S1315</f>
        <v>0</v>
      </c>
      <c r="T1315" s="413">
        <f>'2. CAD NCCF'!T1315+'3. USD NCCF'!T1315+'4. EUR NCCF'!T1315+'5. GBP NCCF'!T1315+'6. Other(Incld) NCCF'!T1315</f>
        <v>0</v>
      </c>
      <c r="U1315" s="413">
        <f>'2. CAD NCCF'!U1315+'3. USD NCCF'!U1315+'4. EUR NCCF'!U1315+'5. GBP NCCF'!U1315+'6. Other(Incld) NCCF'!U1315</f>
        <v>0</v>
      </c>
      <c r="V1315" s="413">
        <f>'2. CAD NCCF'!V1315+'3. USD NCCF'!V1315+'4. EUR NCCF'!V1315+'5. GBP NCCF'!V1315+'6. Other(Incld) NCCF'!V1315</f>
        <v>0</v>
      </c>
      <c r="W1315" s="413">
        <f>'2. CAD NCCF'!W1315+'3. USD NCCF'!W1315+'4. EUR NCCF'!W1315+'5. GBP NCCF'!W1315+'6. Other(Incld) NCCF'!W1315</f>
        <v>0</v>
      </c>
      <c r="X1315" s="414">
        <f>'2. CAD NCCF'!X1315+'3. USD NCCF'!X1315+'4. EUR NCCF'!X1315+'5. GBP NCCF'!X1315+'6. Other(Incld) NCCF'!X1315</f>
        <v>0</v>
      </c>
      <c r="Y1315" s="413">
        <f>'2. CAD NCCF'!Y1315+'3. USD NCCF'!Y1315+'4. EUR NCCF'!Y1315+'5. GBP NCCF'!Y1315+'6. Other(Incld) NCCF'!Y1315</f>
        <v>0</v>
      </c>
      <c r="Z1315" s="413">
        <f>'2. CAD NCCF'!Z1315+'3. USD NCCF'!Z1315+'4. EUR NCCF'!Z1315+'5. GBP NCCF'!Z1315+'6. Other(Incld) NCCF'!Z1315</f>
        <v>0</v>
      </c>
      <c r="AA1315" s="413">
        <f>'2. CAD NCCF'!AA1315+'3. USD NCCF'!AA1315+'4. EUR NCCF'!AA1315+'5. GBP NCCF'!AA1315+'6. Other(Incld) NCCF'!AA1315</f>
        <v>0</v>
      </c>
      <c r="AB1315" s="413">
        <f>'2. CAD NCCF'!AB1315+'3. USD NCCF'!AB1315+'4. EUR NCCF'!AB1315+'5. GBP NCCF'!AB1315+'6. Other(Incld) NCCF'!AB1315</f>
        <v>0</v>
      </c>
      <c r="AC1315" s="400">
        <f>'2. CAD NCCF'!AC1315+'3. USD NCCF'!AC1315+'4. EUR NCCF'!AC1315+'5. GBP NCCF'!AC1315+'6. Other(Incld) NCCF'!AC1315</f>
        <v>0</v>
      </c>
      <c r="AD1315" s="891"/>
      <c r="AE1315" s="889"/>
      <c r="AF1315" s="890"/>
    </row>
    <row r="1316" spans="1:32" ht="15" customHeight="1" outlineLevel="1" x14ac:dyDescent="0.2">
      <c r="A1316" s="222">
        <v>145</v>
      </c>
      <c r="B1316" s="499"/>
      <c r="C1316" s="225"/>
      <c r="D1316" s="261"/>
      <c r="E1316" s="475"/>
      <c r="F1316" s="880" t="str">
        <f>'2. CAD NCCF'!F1316:L1316</f>
        <v>Non-FI issued covered bonds, high rated</v>
      </c>
      <c r="G1316" s="881"/>
      <c r="H1316" s="881"/>
      <c r="I1316" s="881"/>
      <c r="J1316" s="881"/>
      <c r="K1316" s="881"/>
      <c r="L1316" s="882"/>
      <c r="M1316" s="400">
        <f>'2. CAD NCCF'!M1316+'3. USD NCCF'!M1316+'4. EUR NCCF'!M1316+'5. GBP NCCF'!M1316+'6. Other(Incld) NCCF'!M1316</f>
        <v>0</v>
      </c>
      <c r="N1316" s="411">
        <f>'2. CAD NCCF'!N1316+'3. USD NCCF'!N1316+'4. EUR NCCF'!N1316+'5. GBP NCCF'!N1316+'6. Other(Incld) NCCF'!N1316</f>
        <v>0</v>
      </c>
      <c r="O1316" s="414">
        <f>'2. CAD NCCF'!O1316+'3. USD NCCF'!O1316+'4. EUR NCCF'!O1316+'5. GBP NCCF'!O1316+'6. Other(Incld) NCCF'!O1316</f>
        <v>0</v>
      </c>
      <c r="P1316" s="414">
        <f>'2. CAD NCCF'!P1316+'3. USD NCCF'!P1316+'4. EUR NCCF'!P1316+'5. GBP NCCF'!P1316+'6. Other(Incld) NCCF'!P1316</f>
        <v>0</v>
      </c>
      <c r="Q1316" s="415">
        <f>'2. CAD NCCF'!Q1316+'3. USD NCCF'!Q1316+'4. EUR NCCF'!Q1316+'5. GBP NCCF'!Q1316+'6. Other(Incld) NCCF'!Q1316</f>
        <v>0</v>
      </c>
      <c r="R1316" s="411">
        <f>'2. CAD NCCF'!R1316+'3. USD NCCF'!R1316+'4. EUR NCCF'!R1316+'5. GBP NCCF'!R1316+'6. Other(Incld) NCCF'!R1316</f>
        <v>0</v>
      </c>
      <c r="S1316" s="413">
        <f>'2. CAD NCCF'!S1316+'3. USD NCCF'!S1316+'4. EUR NCCF'!S1316+'5. GBP NCCF'!S1316+'6. Other(Incld) NCCF'!S1316</f>
        <v>0</v>
      </c>
      <c r="T1316" s="413">
        <f>'2. CAD NCCF'!T1316+'3. USD NCCF'!T1316+'4. EUR NCCF'!T1316+'5. GBP NCCF'!T1316+'6. Other(Incld) NCCF'!T1316</f>
        <v>0</v>
      </c>
      <c r="U1316" s="413">
        <f>'2. CAD NCCF'!U1316+'3. USD NCCF'!U1316+'4. EUR NCCF'!U1316+'5. GBP NCCF'!U1316+'6. Other(Incld) NCCF'!U1316</f>
        <v>0</v>
      </c>
      <c r="V1316" s="413">
        <f>'2. CAD NCCF'!V1316+'3. USD NCCF'!V1316+'4. EUR NCCF'!V1316+'5. GBP NCCF'!V1316+'6. Other(Incld) NCCF'!V1316</f>
        <v>0</v>
      </c>
      <c r="W1316" s="413">
        <f>'2. CAD NCCF'!W1316+'3. USD NCCF'!W1316+'4. EUR NCCF'!W1316+'5. GBP NCCF'!W1316+'6. Other(Incld) NCCF'!W1316</f>
        <v>0</v>
      </c>
      <c r="X1316" s="414">
        <f>'2. CAD NCCF'!X1316+'3. USD NCCF'!X1316+'4. EUR NCCF'!X1316+'5. GBP NCCF'!X1316+'6. Other(Incld) NCCF'!X1316</f>
        <v>0</v>
      </c>
      <c r="Y1316" s="413">
        <f>'2. CAD NCCF'!Y1316+'3. USD NCCF'!Y1316+'4. EUR NCCF'!Y1316+'5. GBP NCCF'!Y1316+'6. Other(Incld) NCCF'!Y1316</f>
        <v>0</v>
      </c>
      <c r="Z1316" s="413">
        <f>'2. CAD NCCF'!Z1316+'3. USD NCCF'!Z1316+'4. EUR NCCF'!Z1316+'5. GBP NCCF'!Z1316+'6. Other(Incld) NCCF'!Z1316</f>
        <v>0</v>
      </c>
      <c r="AA1316" s="413">
        <f>'2. CAD NCCF'!AA1316+'3. USD NCCF'!AA1316+'4. EUR NCCF'!AA1316+'5. GBP NCCF'!AA1316+'6. Other(Incld) NCCF'!AA1316</f>
        <v>0</v>
      </c>
      <c r="AB1316" s="413">
        <f>'2. CAD NCCF'!AB1316+'3. USD NCCF'!AB1316+'4. EUR NCCF'!AB1316+'5. GBP NCCF'!AB1316+'6. Other(Incld) NCCF'!AB1316</f>
        <v>0</v>
      </c>
      <c r="AC1316" s="400">
        <f>'2. CAD NCCF'!AC1316+'3. USD NCCF'!AC1316+'4. EUR NCCF'!AC1316+'5. GBP NCCF'!AC1316+'6. Other(Incld) NCCF'!AC1316</f>
        <v>0</v>
      </c>
      <c r="AD1316" s="891"/>
      <c r="AE1316" s="889"/>
      <c r="AF1316" s="890"/>
    </row>
    <row r="1317" spans="1:32" ht="15" customHeight="1" outlineLevel="1" x14ac:dyDescent="0.2">
      <c r="A1317" s="222">
        <v>146</v>
      </c>
      <c r="B1317" s="499"/>
      <c r="C1317" s="225"/>
      <c r="D1317" s="261"/>
      <c r="E1317" s="877" t="str">
        <f>'2. CAD NCCF'!E1317:L1317</f>
        <v>FI issued CBP, high rated</v>
      </c>
      <c r="F1317" s="878"/>
      <c r="G1317" s="878"/>
      <c r="H1317" s="878"/>
      <c r="I1317" s="878"/>
      <c r="J1317" s="878"/>
      <c r="K1317" s="878"/>
      <c r="L1317" s="879"/>
      <c r="M1317" s="399">
        <f>SUBTOTAL(9,M1318:M1320)</f>
        <v>0</v>
      </c>
      <c r="N1317" s="402">
        <f t="shared" ref="N1317:AC1317" si="1497">SUBTOTAL(9,N1318:N1320)</f>
        <v>0</v>
      </c>
      <c r="O1317" s="406">
        <f t="shared" si="1497"/>
        <v>0</v>
      </c>
      <c r="P1317" s="406">
        <f t="shared" si="1497"/>
        <v>0</v>
      </c>
      <c r="Q1317" s="407">
        <f t="shared" si="1497"/>
        <v>0</v>
      </c>
      <c r="R1317" s="402">
        <f t="shared" si="1497"/>
        <v>0</v>
      </c>
      <c r="S1317" s="406">
        <f t="shared" si="1497"/>
        <v>0</v>
      </c>
      <c r="T1317" s="405">
        <f t="shared" si="1497"/>
        <v>0</v>
      </c>
      <c r="U1317" s="405">
        <f t="shared" si="1497"/>
        <v>0</v>
      </c>
      <c r="V1317" s="405">
        <f t="shared" si="1497"/>
        <v>0</v>
      </c>
      <c r="W1317" s="405">
        <f t="shared" si="1497"/>
        <v>0</v>
      </c>
      <c r="X1317" s="405">
        <f t="shared" si="1497"/>
        <v>0</v>
      </c>
      <c r="Y1317" s="405">
        <f t="shared" si="1497"/>
        <v>0</v>
      </c>
      <c r="Z1317" s="405">
        <f t="shared" si="1497"/>
        <v>0</v>
      </c>
      <c r="AA1317" s="405">
        <f t="shared" si="1497"/>
        <v>0</v>
      </c>
      <c r="AB1317" s="403">
        <f t="shared" si="1497"/>
        <v>0</v>
      </c>
      <c r="AC1317" s="399">
        <f t="shared" si="1497"/>
        <v>0</v>
      </c>
      <c r="AD1317" s="891"/>
      <c r="AE1317" s="889"/>
      <c r="AF1317" s="890"/>
    </row>
    <row r="1318" spans="1:32" ht="15" customHeight="1" outlineLevel="1" x14ac:dyDescent="0.2">
      <c r="A1318" s="222">
        <v>147</v>
      </c>
      <c r="B1318" s="499"/>
      <c r="C1318" s="225"/>
      <c r="D1318" s="261"/>
      <c r="E1318" s="475"/>
      <c r="F1318" s="880" t="str">
        <f>'2. CAD NCCF'!F1318:L1318</f>
        <v>FI issued unsecured bonds and paper, high rated</v>
      </c>
      <c r="G1318" s="881"/>
      <c r="H1318" s="881"/>
      <c r="I1318" s="881"/>
      <c r="J1318" s="881"/>
      <c r="K1318" s="881"/>
      <c r="L1318" s="882"/>
      <c r="M1318" s="400">
        <f>'2. CAD NCCF'!M1318+'3. USD NCCF'!M1318+'4. EUR NCCF'!M1318+'5. GBP NCCF'!M1318+'6. Other(Incld) NCCF'!M1318</f>
        <v>0</v>
      </c>
      <c r="N1318" s="411">
        <f>'2. CAD NCCF'!N1318+'3. USD NCCF'!N1318+'4. EUR NCCF'!N1318+'5. GBP NCCF'!N1318+'6. Other(Incld) NCCF'!N1318</f>
        <v>0</v>
      </c>
      <c r="O1318" s="414">
        <f>'2. CAD NCCF'!O1318+'3. USD NCCF'!O1318+'4. EUR NCCF'!O1318+'5. GBP NCCF'!O1318+'6. Other(Incld) NCCF'!O1318</f>
        <v>0</v>
      </c>
      <c r="P1318" s="414">
        <f>'2. CAD NCCF'!P1318+'3. USD NCCF'!P1318+'4. EUR NCCF'!P1318+'5. GBP NCCF'!P1318+'6. Other(Incld) NCCF'!P1318</f>
        <v>0</v>
      </c>
      <c r="Q1318" s="415">
        <f>'2. CAD NCCF'!Q1318+'3. USD NCCF'!Q1318+'4. EUR NCCF'!Q1318+'5. GBP NCCF'!Q1318+'6. Other(Incld) NCCF'!Q1318</f>
        <v>0</v>
      </c>
      <c r="R1318" s="411">
        <f>'2. CAD NCCF'!R1318+'3. USD NCCF'!R1318+'4. EUR NCCF'!R1318+'5. GBP NCCF'!R1318+'6. Other(Incld) NCCF'!R1318</f>
        <v>0</v>
      </c>
      <c r="S1318" s="413">
        <f>'2. CAD NCCF'!S1318+'3. USD NCCF'!S1318+'4. EUR NCCF'!S1318+'5. GBP NCCF'!S1318+'6. Other(Incld) NCCF'!S1318</f>
        <v>0</v>
      </c>
      <c r="T1318" s="413">
        <f>'2. CAD NCCF'!T1318+'3. USD NCCF'!T1318+'4. EUR NCCF'!T1318+'5. GBP NCCF'!T1318+'6. Other(Incld) NCCF'!T1318</f>
        <v>0</v>
      </c>
      <c r="U1318" s="413">
        <f>'2. CAD NCCF'!U1318+'3. USD NCCF'!U1318+'4. EUR NCCF'!U1318+'5. GBP NCCF'!U1318+'6. Other(Incld) NCCF'!U1318</f>
        <v>0</v>
      </c>
      <c r="V1318" s="413">
        <f>'2. CAD NCCF'!V1318+'3. USD NCCF'!V1318+'4. EUR NCCF'!V1318+'5. GBP NCCF'!V1318+'6. Other(Incld) NCCF'!V1318</f>
        <v>0</v>
      </c>
      <c r="W1318" s="413">
        <f>'2. CAD NCCF'!W1318+'3. USD NCCF'!W1318+'4. EUR NCCF'!W1318+'5. GBP NCCF'!W1318+'6. Other(Incld) NCCF'!W1318</f>
        <v>0</v>
      </c>
      <c r="X1318" s="414">
        <f>'2. CAD NCCF'!X1318+'3. USD NCCF'!X1318+'4. EUR NCCF'!X1318+'5. GBP NCCF'!X1318+'6. Other(Incld) NCCF'!X1318</f>
        <v>0</v>
      </c>
      <c r="Y1318" s="413">
        <f>'2. CAD NCCF'!Y1318+'3. USD NCCF'!Y1318+'4. EUR NCCF'!Y1318+'5. GBP NCCF'!Y1318+'6. Other(Incld) NCCF'!Y1318</f>
        <v>0</v>
      </c>
      <c r="Z1318" s="413">
        <f>'2. CAD NCCF'!Z1318+'3. USD NCCF'!Z1318+'4. EUR NCCF'!Z1318+'5. GBP NCCF'!Z1318+'6. Other(Incld) NCCF'!Z1318</f>
        <v>0</v>
      </c>
      <c r="AA1318" s="413">
        <f>'2. CAD NCCF'!AA1318+'3. USD NCCF'!AA1318+'4. EUR NCCF'!AA1318+'5. GBP NCCF'!AA1318+'6. Other(Incld) NCCF'!AA1318</f>
        <v>0</v>
      </c>
      <c r="AB1318" s="413">
        <f>'2. CAD NCCF'!AB1318+'3. USD NCCF'!AB1318+'4. EUR NCCF'!AB1318+'5. GBP NCCF'!AB1318+'6. Other(Incld) NCCF'!AB1318</f>
        <v>0</v>
      </c>
      <c r="AC1318" s="400">
        <f>'2. CAD NCCF'!AC1318+'3. USD NCCF'!AC1318+'4. EUR NCCF'!AC1318+'5. GBP NCCF'!AC1318+'6. Other(Incld) NCCF'!AC1318</f>
        <v>0</v>
      </c>
      <c r="AD1318" s="891"/>
      <c r="AE1318" s="889"/>
      <c r="AF1318" s="890"/>
    </row>
    <row r="1319" spans="1:32" ht="15" customHeight="1" outlineLevel="1" x14ac:dyDescent="0.2">
      <c r="A1319" s="222">
        <v>148</v>
      </c>
      <c r="B1319" s="499"/>
      <c r="C1319" s="225"/>
      <c r="D1319" s="261"/>
      <c r="E1319" s="475"/>
      <c r="F1319" s="880" t="str">
        <f>'2. CAD NCCF'!F1319:L1319</f>
        <v>FI issued covered bonds, high rated</v>
      </c>
      <c r="G1319" s="881"/>
      <c r="H1319" s="881"/>
      <c r="I1319" s="881"/>
      <c r="J1319" s="881"/>
      <c r="K1319" s="881"/>
      <c r="L1319" s="882"/>
      <c r="M1319" s="400">
        <f>'2. CAD NCCF'!M1319+'3. USD NCCF'!M1319+'4. EUR NCCF'!M1319+'5. GBP NCCF'!M1319+'6. Other(Incld) NCCF'!M1319</f>
        <v>0</v>
      </c>
      <c r="N1319" s="411">
        <f>'2. CAD NCCF'!N1319+'3. USD NCCF'!N1319+'4. EUR NCCF'!N1319+'5. GBP NCCF'!N1319+'6. Other(Incld) NCCF'!N1319</f>
        <v>0</v>
      </c>
      <c r="O1319" s="414">
        <f>'2. CAD NCCF'!O1319+'3. USD NCCF'!O1319+'4. EUR NCCF'!O1319+'5. GBP NCCF'!O1319+'6. Other(Incld) NCCF'!O1319</f>
        <v>0</v>
      </c>
      <c r="P1319" s="414">
        <f>'2. CAD NCCF'!P1319+'3. USD NCCF'!P1319+'4. EUR NCCF'!P1319+'5. GBP NCCF'!P1319+'6. Other(Incld) NCCF'!P1319</f>
        <v>0</v>
      </c>
      <c r="Q1319" s="415">
        <f>'2. CAD NCCF'!Q1319+'3. USD NCCF'!Q1319+'4. EUR NCCF'!Q1319+'5. GBP NCCF'!Q1319+'6. Other(Incld) NCCF'!Q1319</f>
        <v>0</v>
      </c>
      <c r="R1319" s="411">
        <f>'2. CAD NCCF'!R1319+'3. USD NCCF'!R1319+'4. EUR NCCF'!R1319+'5. GBP NCCF'!R1319+'6. Other(Incld) NCCF'!R1319</f>
        <v>0</v>
      </c>
      <c r="S1319" s="413">
        <f>'2. CAD NCCF'!S1319+'3. USD NCCF'!S1319+'4. EUR NCCF'!S1319+'5. GBP NCCF'!S1319+'6. Other(Incld) NCCF'!S1319</f>
        <v>0</v>
      </c>
      <c r="T1319" s="413">
        <f>'2. CAD NCCF'!T1319+'3. USD NCCF'!T1319+'4. EUR NCCF'!T1319+'5. GBP NCCF'!T1319+'6. Other(Incld) NCCF'!T1319</f>
        <v>0</v>
      </c>
      <c r="U1319" s="413">
        <f>'2. CAD NCCF'!U1319+'3. USD NCCF'!U1319+'4. EUR NCCF'!U1319+'5. GBP NCCF'!U1319+'6. Other(Incld) NCCF'!U1319</f>
        <v>0</v>
      </c>
      <c r="V1319" s="413">
        <f>'2. CAD NCCF'!V1319+'3. USD NCCF'!V1319+'4. EUR NCCF'!V1319+'5. GBP NCCF'!V1319+'6. Other(Incld) NCCF'!V1319</f>
        <v>0</v>
      </c>
      <c r="W1319" s="413">
        <f>'2. CAD NCCF'!W1319+'3. USD NCCF'!W1319+'4. EUR NCCF'!W1319+'5. GBP NCCF'!W1319+'6. Other(Incld) NCCF'!W1319</f>
        <v>0</v>
      </c>
      <c r="X1319" s="414">
        <f>'2. CAD NCCF'!X1319+'3. USD NCCF'!X1319+'4. EUR NCCF'!X1319+'5. GBP NCCF'!X1319+'6. Other(Incld) NCCF'!X1319</f>
        <v>0</v>
      </c>
      <c r="Y1319" s="413">
        <f>'2. CAD NCCF'!Y1319+'3. USD NCCF'!Y1319+'4. EUR NCCF'!Y1319+'5. GBP NCCF'!Y1319+'6. Other(Incld) NCCF'!Y1319</f>
        <v>0</v>
      </c>
      <c r="Z1319" s="413">
        <f>'2. CAD NCCF'!Z1319+'3. USD NCCF'!Z1319+'4. EUR NCCF'!Z1319+'5. GBP NCCF'!Z1319+'6. Other(Incld) NCCF'!Z1319</f>
        <v>0</v>
      </c>
      <c r="AA1319" s="413">
        <f>'2. CAD NCCF'!AA1319+'3. USD NCCF'!AA1319+'4. EUR NCCF'!AA1319+'5. GBP NCCF'!AA1319+'6. Other(Incld) NCCF'!AA1319</f>
        <v>0</v>
      </c>
      <c r="AB1319" s="413">
        <f>'2. CAD NCCF'!AB1319+'3. USD NCCF'!AB1319+'4. EUR NCCF'!AB1319+'5. GBP NCCF'!AB1319+'6. Other(Incld) NCCF'!AB1319</f>
        <v>0</v>
      </c>
      <c r="AC1319" s="400">
        <f>'2. CAD NCCF'!AC1319+'3. USD NCCF'!AC1319+'4. EUR NCCF'!AC1319+'5. GBP NCCF'!AC1319+'6. Other(Incld) NCCF'!AC1319</f>
        <v>0</v>
      </c>
      <c r="AD1319" s="891"/>
      <c r="AE1319" s="889"/>
      <c r="AF1319" s="890"/>
    </row>
    <row r="1320" spans="1:32" ht="15" customHeight="1" outlineLevel="1" x14ac:dyDescent="0.2">
      <c r="A1320" s="222">
        <v>149</v>
      </c>
      <c r="B1320" s="499"/>
      <c r="C1320" s="225"/>
      <c r="D1320" s="261"/>
      <c r="E1320" s="475"/>
      <c r="F1320" s="880" t="str">
        <f>'2. CAD NCCF'!F1320:L1320</f>
        <v>FI issued jumbo covered bonds, high rated</v>
      </c>
      <c r="G1320" s="881"/>
      <c r="H1320" s="881"/>
      <c r="I1320" s="881"/>
      <c r="J1320" s="881"/>
      <c r="K1320" s="881"/>
      <c r="L1320" s="882"/>
      <c r="M1320" s="400">
        <f>'2. CAD NCCF'!M1320+'3. USD NCCF'!M1320+'4. EUR NCCF'!M1320+'5. GBP NCCF'!M1320+'6. Other(Incld) NCCF'!M1320</f>
        <v>0</v>
      </c>
      <c r="N1320" s="411">
        <f>'2. CAD NCCF'!N1320+'3. USD NCCF'!N1320+'4. EUR NCCF'!N1320+'5. GBP NCCF'!N1320+'6. Other(Incld) NCCF'!N1320</f>
        <v>0</v>
      </c>
      <c r="O1320" s="414">
        <f>'2. CAD NCCF'!O1320+'3. USD NCCF'!O1320+'4. EUR NCCF'!O1320+'5. GBP NCCF'!O1320+'6. Other(Incld) NCCF'!O1320</f>
        <v>0</v>
      </c>
      <c r="P1320" s="414">
        <f>'2. CAD NCCF'!P1320+'3. USD NCCF'!P1320+'4. EUR NCCF'!P1320+'5. GBP NCCF'!P1320+'6. Other(Incld) NCCF'!P1320</f>
        <v>0</v>
      </c>
      <c r="Q1320" s="415">
        <f>'2. CAD NCCF'!Q1320+'3. USD NCCF'!Q1320+'4. EUR NCCF'!Q1320+'5. GBP NCCF'!Q1320+'6. Other(Incld) NCCF'!Q1320</f>
        <v>0</v>
      </c>
      <c r="R1320" s="411">
        <f>'2. CAD NCCF'!R1320+'3. USD NCCF'!R1320+'4. EUR NCCF'!R1320+'5. GBP NCCF'!R1320+'6. Other(Incld) NCCF'!R1320</f>
        <v>0</v>
      </c>
      <c r="S1320" s="413">
        <f>'2. CAD NCCF'!S1320+'3. USD NCCF'!S1320+'4. EUR NCCF'!S1320+'5. GBP NCCF'!S1320+'6. Other(Incld) NCCF'!S1320</f>
        <v>0</v>
      </c>
      <c r="T1320" s="413">
        <f>'2. CAD NCCF'!T1320+'3. USD NCCF'!T1320+'4. EUR NCCF'!T1320+'5. GBP NCCF'!T1320+'6. Other(Incld) NCCF'!T1320</f>
        <v>0</v>
      </c>
      <c r="U1320" s="413">
        <f>'2. CAD NCCF'!U1320+'3. USD NCCF'!U1320+'4. EUR NCCF'!U1320+'5. GBP NCCF'!U1320+'6. Other(Incld) NCCF'!U1320</f>
        <v>0</v>
      </c>
      <c r="V1320" s="413">
        <f>'2. CAD NCCF'!V1320+'3. USD NCCF'!V1320+'4. EUR NCCF'!V1320+'5. GBP NCCF'!V1320+'6. Other(Incld) NCCF'!V1320</f>
        <v>0</v>
      </c>
      <c r="W1320" s="413">
        <f>'2. CAD NCCF'!W1320+'3. USD NCCF'!W1320+'4. EUR NCCF'!W1320+'5. GBP NCCF'!W1320+'6. Other(Incld) NCCF'!W1320</f>
        <v>0</v>
      </c>
      <c r="X1320" s="414">
        <f>'2. CAD NCCF'!X1320+'3. USD NCCF'!X1320+'4. EUR NCCF'!X1320+'5. GBP NCCF'!X1320+'6. Other(Incld) NCCF'!X1320</f>
        <v>0</v>
      </c>
      <c r="Y1320" s="413">
        <f>'2. CAD NCCF'!Y1320+'3. USD NCCF'!Y1320+'4. EUR NCCF'!Y1320+'5. GBP NCCF'!Y1320+'6. Other(Incld) NCCF'!Y1320</f>
        <v>0</v>
      </c>
      <c r="Z1320" s="413">
        <f>'2. CAD NCCF'!Z1320+'3. USD NCCF'!Z1320+'4. EUR NCCF'!Z1320+'5. GBP NCCF'!Z1320+'6. Other(Incld) NCCF'!Z1320</f>
        <v>0</v>
      </c>
      <c r="AA1320" s="413">
        <f>'2. CAD NCCF'!AA1320+'3. USD NCCF'!AA1320+'4. EUR NCCF'!AA1320+'5. GBP NCCF'!AA1320+'6. Other(Incld) NCCF'!AA1320</f>
        <v>0</v>
      </c>
      <c r="AB1320" s="413">
        <f>'2. CAD NCCF'!AB1320+'3. USD NCCF'!AB1320+'4. EUR NCCF'!AB1320+'5. GBP NCCF'!AB1320+'6. Other(Incld) NCCF'!AB1320</f>
        <v>0</v>
      </c>
      <c r="AC1320" s="400">
        <f>'2. CAD NCCF'!AC1320+'3. USD NCCF'!AC1320+'4. EUR NCCF'!AC1320+'5. GBP NCCF'!AC1320+'6. Other(Incld) NCCF'!AC1320</f>
        <v>0</v>
      </c>
      <c r="AD1320" s="891"/>
      <c r="AE1320" s="889"/>
      <c r="AF1320" s="890"/>
    </row>
    <row r="1321" spans="1:32" ht="15" customHeight="1" outlineLevel="1" x14ac:dyDescent="0.2">
      <c r="A1321" s="222">
        <v>150</v>
      </c>
      <c r="B1321" s="499"/>
      <c r="C1321" s="225"/>
      <c r="D1321" s="261"/>
      <c r="E1321" s="877" t="str">
        <f>'2. CAD NCCF'!E1321:L1321</f>
        <v>Non-FI issued CBP, medium rated</v>
      </c>
      <c r="F1321" s="878"/>
      <c r="G1321" s="878"/>
      <c r="H1321" s="878"/>
      <c r="I1321" s="878"/>
      <c r="J1321" s="878"/>
      <c r="K1321" s="878"/>
      <c r="L1321" s="879"/>
      <c r="M1321" s="399">
        <f>SUBTOTAL(9,M1322:M1323)</f>
        <v>0</v>
      </c>
      <c r="N1321" s="402">
        <f t="shared" ref="N1321:AC1321" si="1498">SUBTOTAL(9,N1322:N1323)</f>
        <v>0</v>
      </c>
      <c r="O1321" s="406">
        <f t="shared" si="1498"/>
        <v>0</v>
      </c>
      <c r="P1321" s="406">
        <f t="shared" si="1498"/>
        <v>0</v>
      </c>
      <c r="Q1321" s="407">
        <f t="shared" si="1498"/>
        <v>0</v>
      </c>
      <c r="R1321" s="402">
        <f t="shared" si="1498"/>
        <v>0</v>
      </c>
      <c r="S1321" s="406">
        <f t="shared" si="1498"/>
        <v>0</v>
      </c>
      <c r="T1321" s="405">
        <f t="shared" si="1498"/>
        <v>0</v>
      </c>
      <c r="U1321" s="405">
        <f t="shared" si="1498"/>
        <v>0</v>
      </c>
      <c r="V1321" s="405">
        <f t="shared" si="1498"/>
        <v>0</v>
      </c>
      <c r="W1321" s="405">
        <f t="shared" si="1498"/>
        <v>0</v>
      </c>
      <c r="X1321" s="405">
        <f t="shared" si="1498"/>
        <v>0</v>
      </c>
      <c r="Y1321" s="405">
        <f t="shared" si="1498"/>
        <v>0</v>
      </c>
      <c r="Z1321" s="405">
        <f t="shared" si="1498"/>
        <v>0</v>
      </c>
      <c r="AA1321" s="405">
        <f t="shared" si="1498"/>
        <v>0</v>
      </c>
      <c r="AB1321" s="403">
        <f t="shared" si="1498"/>
        <v>0</v>
      </c>
      <c r="AC1321" s="399">
        <f t="shared" si="1498"/>
        <v>0</v>
      </c>
      <c r="AD1321" s="891"/>
      <c r="AE1321" s="889"/>
      <c r="AF1321" s="890"/>
    </row>
    <row r="1322" spans="1:32" ht="15" customHeight="1" outlineLevel="1" x14ac:dyDescent="0.2">
      <c r="A1322" s="222">
        <v>151</v>
      </c>
      <c r="B1322" s="499"/>
      <c r="C1322" s="225"/>
      <c r="D1322" s="261"/>
      <c r="E1322" s="475"/>
      <c r="F1322" s="880" t="str">
        <f>'2. CAD NCCF'!F1322:L1322</f>
        <v>Non-FI issued unsecured bonds and paper, medium rated</v>
      </c>
      <c r="G1322" s="881"/>
      <c r="H1322" s="881"/>
      <c r="I1322" s="881"/>
      <c r="J1322" s="881"/>
      <c r="K1322" s="881"/>
      <c r="L1322" s="882"/>
      <c r="M1322" s="400">
        <f>'2. CAD NCCF'!M1322+'3. USD NCCF'!M1322+'4. EUR NCCF'!M1322+'5. GBP NCCF'!M1322+'6. Other(Incld) NCCF'!M1322</f>
        <v>0</v>
      </c>
      <c r="N1322" s="411">
        <f>'2. CAD NCCF'!N1322+'3. USD NCCF'!N1322+'4. EUR NCCF'!N1322+'5. GBP NCCF'!N1322+'6. Other(Incld) NCCF'!N1322</f>
        <v>0</v>
      </c>
      <c r="O1322" s="414">
        <f>'2. CAD NCCF'!O1322+'3. USD NCCF'!O1322+'4. EUR NCCF'!O1322+'5. GBP NCCF'!O1322+'6. Other(Incld) NCCF'!O1322</f>
        <v>0</v>
      </c>
      <c r="P1322" s="414">
        <f>'2. CAD NCCF'!P1322+'3. USD NCCF'!P1322+'4. EUR NCCF'!P1322+'5. GBP NCCF'!P1322+'6. Other(Incld) NCCF'!P1322</f>
        <v>0</v>
      </c>
      <c r="Q1322" s="415">
        <f>'2. CAD NCCF'!Q1322+'3. USD NCCF'!Q1322+'4. EUR NCCF'!Q1322+'5. GBP NCCF'!Q1322+'6. Other(Incld) NCCF'!Q1322</f>
        <v>0</v>
      </c>
      <c r="R1322" s="411">
        <f>'2. CAD NCCF'!R1322+'3. USD NCCF'!R1322+'4. EUR NCCF'!R1322+'5. GBP NCCF'!R1322+'6. Other(Incld) NCCF'!R1322</f>
        <v>0</v>
      </c>
      <c r="S1322" s="413">
        <f>'2. CAD NCCF'!S1322+'3. USD NCCF'!S1322+'4. EUR NCCF'!S1322+'5. GBP NCCF'!S1322+'6. Other(Incld) NCCF'!S1322</f>
        <v>0</v>
      </c>
      <c r="T1322" s="413">
        <f>'2. CAD NCCF'!T1322+'3. USD NCCF'!T1322+'4. EUR NCCF'!T1322+'5. GBP NCCF'!T1322+'6. Other(Incld) NCCF'!T1322</f>
        <v>0</v>
      </c>
      <c r="U1322" s="413">
        <f>'2. CAD NCCF'!U1322+'3. USD NCCF'!U1322+'4. EUR NCCF'!U1322+'5. GBP NCCF'!U1322+'6. Other(Incld) NCCF'!U1322</f>
        <v>0</v>
      </c>
      <c r="V1322" s="413">
        <f>'2. CAD NCCF'!V1322+'3. USD NCCF'!V1322+'4. EUR NCCF'!V1322+'5. GBP NCCF'!V1322+'6. Other(Incld) NCCF'!V1322</f>
        <v>0</v>
      </c>
      <c r="W1322" s="413">
        <f>'2. CAD NCCF'!W1322+'3. USD NCCF'!W1322+'4. EUR NCCF'!W1322+'5. GBP NCCF'!W1322+'6. Other(Incld) NCCF'!W1322</f>
        <v>0</v>
      </c>
      <c r="X1322" s="414">
        <f>'2. CAD NCCF'!X1322+'3. USD NCCF'!X1322+'4. EUR NCCF'!X1322+'5. GBP NCCF'!X1322+'6. Other(Incld) NCCF'!X1322</f>
        <v>0</v>
      </c>
      <c r="Y1322" s="413">
        <f>'2. CAD NCCF'!Y1322+'3. USD NCCF'!Y1322+'4. EUR NCCF'!Y1322+'5. GBP NCCF'!Y1322+'6. Other(Incld) NCCF'!Y1322</f>
        <v>0</v>
      </c>
      <c r="Z1322" s="413">
        <f>'2. CAD NCCF'!Z1322+'3. USD NCCF'!Z1322+'4. EUR NCCF'!Z1322+'5. GBP NCCF'!Z1322+'6. Other(Incld) NCCF'!Z1322</f>
        <v>0</v>
      </c>
      <c r="AA1322" s="413">
        <f>'2. CAD NCCF'!AA1322+'3. USD NCCF'!AA1322+'4. EUR NCCF'!AA1322+'5. GBP NCCF'!AA1322+'6. Other(Incld) NCCF'!AA1322</f>
        <v>0</v>
      </c>
      <c r="AB1322" s="413">
        <f>'2. CAD NCCF'!AB1322+'3. USD NCCF'!AB1322+'4. EUR NCCF'!AB1322+'5. GBP NCCF'!AB1322+'6. Other(Incld) NCCF'!AB1322</f>
        <v>0</v>
      </c>
      <c r="AC1322" s="400">
        <f>'2. CAD NCCF'!AC1322+'3. USD NCCF'!AC1322+'4. EUR NCCF'!AC1322+'5. GBP NCCF'!AC1322+'6. Other(Incld) NCCF'!AC1322</f>
        <v>0</v>
      </c>
      <c r="AD1322" s="891"/>
      <c r="AE1322" s="889"/>
      <c r="AF1322" s="890"/>
    </row>
    <row r="1323" spans="1:32" ht="15" customHeight="1" outlineLevel="1" x14ac:dyDescent="0.2">
      <c r="A1323" s="222">
        <v>152</v>
      </c>
      <c r="B1323" s="499"/>
      <c r="C1323" s="225"/>
      <c r="D1323" s="261"/>
      <c r="E1323" s="475"/>
      <c r="F1323" s="880" t="str">
        <f>'2. CAD NCCF'!F1323:L1323</f>
        <v>Non-FI issued covered bonds, medium rated</v>
      </c>
      <c r="G1323" s="881"/>
      <c r="H1323" s="881"/>
      <c r="I1323" s="881"/>
      <c r="J1323" s="881"/>
      <c r="K1323" s="881"/>
      <c r="L1323" s="882"/>
      <c r="M1323" s="400">
        <f>'2. CAD NCCF'!M1323+'3. USD NCCF'!M1323+'4. EUR NCCF'!M1323+'5. GBP NCCF'!M1323+'6. Other(Incld) NCCF'!M1323</f>
        <v>0</v>
      </c>
      <c r="N1323" s="411">
        <f>'2. CAD NCCF'!N1323+'3. USD NCCF'!N1323+'4. EUR NCCF'!N1323+'5. GBP NCCF'!N1323+'6. Other(Incld) NCCF'!N1323</f>
        <v>0</v>
      </c>
      <c r="O1323" s="414">
        <f>'2. CAD NCCF'!O1323+'3. USD NCCF'!O1323+'4. EUR NCCF'!O1323+'5. GBP NCCF'!O1323+'6. Other(Incld) NCCF'!O1323</f>
        <v>0</v>
      </c>
      <c r="P1323" s="414">
        <f>'2. CAD NCCF'!P1323+'3. USD NCCF'!P1323+'4. EUR NCCF'!P1323+'5. GBP NCCF'!P1323+'6. Other(Incld) NCCF'!P1323</f>
        <v>0</v>
      </c>
      <c r="Q1323" s="415">
        <f>'2. CAD NCCF'!Q1323+'3. USD NCCF'!Q1323+'4. EUR NCCF'!Q1323+'5. GBP NCCF'!Q1323+'6. Other(Incld) NCCF'!Q1323</f>
        <v>0</v>
      </c>
      <c r="R1323" s="411">
        <f>'2. CAD NCCF'!R1323+'3. USD NCCF'!R1323+'4. EUR NCCF'!R1323+'5. GBP NCCF'!R1323+'6. Other(Incld) NCCF'!R1323</f>
        <v>0</v>
      </c>
      <c r="S1323" s="413">
        <f>'2. CAD NCCF'!S1323+'3. USD NCCF'!S1323+'4. EUR NCCF'!S1323+'5. GBP NCCF'!S1323+'6. Other(Incld) NCCF'!S1323</f>
        <v>0</v>
      </c>
      <c r="T1323" s="413">
        <f>'2. CAD NCCF'!T1323+'3. USD NCCF'!T1323+'4. EUR NCCF'!T1323+'5. GBP NCCF'!T1323+'6. Other(Incld) NCCF'!T1323</f>
        <v>0</v>
      </c>
      <c r="U1323" s="413">
        <f>'2. CAD NCCF'!U1323+'3. USD NCCF'!U1323+'4. EUR NCCF'!U1323+'5. GBP NCCF'!U1323+'6. Other(Incld) NCCF'!U1323</f>
        <v>0</v>
      </c>
      <c r="V1323" s="413">
        <f>'2. CAD NCCF'!V1323+'3. USD NCCF'!V1323+'4. EUR NCCF'!V1323+'5. GBP NCCF'!V1323+'6. Other(Incld) NCCF'!V1323</f>
        <v>0</v>
      </c>
      <c r="W1323" s="413">
        <f>'2. CAD NCCF'!W1323+'3. USD NCCF'!W1323+'4. EUR NCCF'!W1323+'5. GBP NCCF'!W1323+'6. Other(Incld) NCCF'!W1323</f>
        <v>0</v>
      </c>
      <c r="X1323" s="414">
        <f>'2. CAD NCCF'!X1323+'3. USD NCCF'!X1323+'4. EUR NCCF'!X1323+'5. GBP NCCF'!X1323+'6. Other(Incld) NCCF'!X1323</f>
        <v>0</v>
      </c>
      <c r="Y1323" s="413">
        <f>'2. CAD NCCF'!Y1323+'3. USD NCCF'!Y1323+'4. EUR NCCF'!Y1323+'5. GBP NCCF'!Y1323+'6. Other(Incld) NCCF'!Y1323</f>
        <v>0</v>
      </c>
      <c r="Z1323" s="413">
        <f>'2. CAD NCCF'!Z1323+'3. USD NCCF'!Z1323+'4. EUR NCCF'!Z1323+'5. GBP NCCF'!Z1323+'6. Other(Incld) NCCF'!Z1323</f>
        <v>0</v>
      </c>
      <c r="AA1323" s="413">
        <f>'2. CAD NCCF'!AA1323+'3. USD NCCF'!AA1323+'4. EUR NCCF'!AA1323+'5. GBP NCCF'!AA1323+'6. Other(Incld) NCCF'!AA1323</f>
        <v>0</v>
      </c>
      <c r="AB1323" s="413">
        <f>'2. CAD NCCF'!AB1323+'3. USD NCCF'!AB1323+'4. EUR NCCF'!AB1323+'5. GBP NCCF'!AB1323+'6. Other(Incld) NCCF'!AB1323</f>
        <v>0</v>
      </c>
      <c r="AC1323" s="400">
        <f>'2. CAD NCCF'!AC1323+'3. USD NCCF'!AC1323+'4. EUR NCCF'!AC1323+'5. GBP NCCF'!AC1323+'6. Other(Incld) NCCF'!AC1323</f>
        <v>0</v>
      </c>
      <c r="AD1323" s="891"/>
      <c r="AE1323" s="889"/>
      <c r="AF1323" s="890"/>
    </row>
    <row r="1324" spans="1:32" ht="15" customHeight="1" outlineLevel="1" x14ac:dyDescent="0.2">
      <c r="A1324" s="222">
        <v>153</v>
      </c>
      <c r="B1324" s="499"/>
      <c r="C1324" s="225"/>
      <c r="D1324" s="261"/>
      <c r="E1324" s="877" t="str">
        <f>'2. CAD NCCF'!E1324:L1324</f>
        <v>FI issued CBP, medium rated</v>
      </c>
      <c r="F1324" s="878"/>
      <c r="G1324" s="878"/>
      <c r="H1324" s="878"/>
      <c r="I1324" s="878"/>
      <c r="J1324" s="878"/>
      <c r="K1324" s="878"/>
      <c r="L1324" s="879"/>
      <c r="M1324" s="399">
        <f>SUBTOTAL(9,M1325:M1327)</f>
        <v>0</v>
      </c>
      <c r="N1324" s="402">
        <f t="shared" ref="N1324:AC1324" si="1499">SUBTOTAL(9,N1325:N1327)</f>
        <v>0</v>
      </c>
      <c r="O1324" s="406">
        <f t="shared" si="1499"/>
        <v>0</v>
      </c>
      <c r="P1324" s="406">
        <f t="shared" si="1499"/>
        <v>0</v>
      </c>
      <c r="Q1324" s="407">
        <f t="shared" si="1499"/>
        <v>0</v>
      </c>
      <c r="R1324" s="402">
        <f t="shared" si="1499"/>
        <v>0</v>
      </c>
      <c r="S1324" s="406">
        <f t="shared" si="1499"/>
        <v>0</v>
      </c>
      <c r="T1324" s="405">
        <f t="shared" si="1499"/>
        <v>0</v>
      </c>
      <c r="U1324" s="405">
        <f t="shared" si="1499"/>
        <v>0</v>
      </c>
      <c r="V1324" s="405">
        <f t="shared" si="1499"/>
        <v>0</v>
      </c>
      <c r="W1324" s="405">
        <f t="shared" si="1499"/>
        <v>0</v>
      </c>
      <c r="X1324" s="405">
        <f t="shared" si="1499"/>
        <v>0</v>
      </c>
      <c r="Y1324" s="405">
        <f t="shared" si="1499"/>
        <v>0</v>
      </c>
      <c r="Z1324" s="405">
        <f t="shared" si="1499"/>
        <v>0</v>
      </c>
      <c r="AA1324" s="405">
        <f t="shared" si="1499"/>
        <v>0</v>
      </c>
      <c r="AB1324" s="403">
        <f t="shared" si="1499"/>
        <v>0</v>
      </c>
      <c r="AC1324" s="399">
        <f t="shared" si="1499"/>
        <v>0</v>
      </c>
      <c r="AD1324" s="891"/>
      <c r="AE1324" s="889"/>
      <c r="AF1324" s="890"/>
    </row>
    <row r="1325" spans="1:32" ht="15" customHeight="1" outlineLevel="1" x14ac:dyDescent="0.2">
      <c r="A1325" s="222">
        <v>154</v>
      </c>
      <c r="B1325" s="499"/>
      <c r="C1325" s="225"/>
      <c r="D1325" s="261"/>
      <c r="E1325" s="475"/>
      <c r="F1325" s="880" t="str">
        <f>'2. CAD NCCF'!F1325:L1325</f>
        <v>FI issued unsecured bonds and paper, medium rated</v>
      </c>
      <c r="G1325" s="881"/>
      <c r="H1325" s="881"/>
      <c r="I1325" s="881"/>
      <c r="J1325" s="881"/>
      <c r="K1325" s="881"/>
      <c r="L1325" s="882"/>
      <c r="M1325" s="400">
        <f>'2. CAD NCCF'!M1325+'3. USD NCCF'!M1325+'4. EUR NCCF'!M1325+'5. GBP NCCF'!M1325+'6. Other(Incld) NCCF'!M1325</f>
        <v>0</v>
      </c>
      <c r="N1325" s="411">
        <f>'2. CAD NCCF'!N1325+'3. USD NCCF'!N1325+'4. EUR NCCF'!N1325+'5. GBP NCCF'!N1325+'6. Other(Incld) NCCF'!N1325</f>
        <v>0</v>
      </c>
      <c r="O1325" s="414">
        <f>'2. CAD NCCF'!O1325+'3. USD NCCF'!O1325+'4. EUR NCCF'!O1325+'5. GBP NCCF'!O1325+'6. Other(Incld) NCCF'!O1325</f>
        <v>0</v>
      </c>
      <c r="P1325" s="414">
        <f>'2. CAD NCCF'!P1325+'3. USD NCCF'!P1325+'4. EUR NCCF'!P1325+'5. GBP NCCF'!P1325+'6. Other(Incld) NCCF'!P1325</f>
        <v>0</v>
      </c>
      <c r="Q1325" s="415">
        <f>'2. CAD NCCF'!Q1325+'3. USD NCCF'!Q1325+'4. EUR NCCF'!Q1325+'5. GBP NCCF'!Q1325+'6. Other(Incld) NCCF'!Q1325</f>
        <v>0</v>
      </c>
      <c r="R1325" s="411">
        <f>'2. CAD NCCF'!R1325+'3. USD NCCF'!R1325+'4. EUR NCCF'!R1325+'5. GBP NCCF'!R1325+'6. Other(Incld) NCCF'!R1325</f>
        <v>0</v>
      </c>
      <c r="S1325" s="413">
        <f>'2. CAD NCCF'!S1325+'3. USD NCCF'!S1325+'4. EUR NCCF'!S1325+'5. GBP NCCF'!S1325+'6. Other(Incld) NCCF'!S1325</f>
        <v>0</v>
      </c>
      <c r="T1325" s="413">
        <f>'2. CAD NCCF'!T1325+'3. USD NCCF'!T1325+'4. EUR NCCF'!T1325+'5. GBP NCCF'!T1325+'6. Other(Incld) NCCF'!T1325</f>
        <v>0</v>
      </c>
      <c r="U1325" s="413">
        <f>'2. CAD NCCF'!U1325+'3. USD NCCF'!U1325+'4. EUR NCCF'!U1325+'5. GBP NCCF'!U1325+'6. Other(Incld) NCCF'!U1325</f>
        <v>0</v>
      </c>
      <c r="V1325" s="413">
        <f>'2. CAD NCCF'!V1325+'3. USD NCCF'!V1325+'4. EUR NCCF'!V1325+'5. GBP NCCF'!V1325+'6. Other(Incld) NCCF'!V1325</f>
        <v>0</v>
      </c>
      <c r="W1325" s="413">
        <f>'2. CAD NCCF'!W1325+'3. USD NCCF'!W1325+'4. EUR NCCF'!W1325+'5. GBP NCCF'!W1325+'6. Other(Incld) NCCF'!W1325</f>
        <v>0</v>
      </c>
      <c r="X1325" s="414">
        <f>'2. CAD NCCF'!X1325+'3. USD NCCF'!X1325+'4. EUR NCCF'!X1325+'5. GBP NCCF'!X1325+'6. Other(Incld) NCCF'!X1325</f>
        <v>0</v>
      </c>
      <c r="Y1325" s="413">
        <f>'2. CAD NCCF'!Y1325+'3. USD NCCF'!Y1325+'4. EUR NCCF'!Y1325+'5. GBP NCCF'!Y1325+'6. Other(Incld) NCCF'!Y1325</f>
        <v>0</v>
      </c>
      <c r="Z1325" s="413">
        <f>'2. CAD NCCF'!Z1325+'3. USD NCCF'!Z1325+'4. EUR NCCF'!Z1325+'5. GBP NCCF'!Z1325+'6. Other(Incld) NCCF'!Z1325</f>
        <v>0</v>
      </c>
      <c r="AA1325" s="413">
        <f>'2. CAD NCCF'!AA1325+'3. USD NCCF'!AA1325+'4. EUR NCCF'!AA1325+'5. GBP NCCF'!AA1325+'6. Other(Incld) NCCF'!AA1325</f>
        <v>0</v>
      </c>
      <c r="AB1325" s="413">
        <f>'2. CAD NCCF'!AB1325+'3. USD NCCF'!AB1325+'4. EUR NCCF'!AB1325+'5. GBP NCCF'!AB1325+'6. Other(Incld) NCCF'!AB1325</f>
        <v>0</v>
      </c>
      <c r="AC1325" s="400">
        <f>'2. CAD NCCF'!AC1325+'3. USD NCCF'!AC1325+'4. EUR NCCF'!AC1325+'5. GBP NCCF'!AC1325+'6. Other(Incld) NCCF'!AC1325</f>
        <v>0</v>
      </c>
      <c r="AD1325" s="891"/>
      <c r="AE1325" s="889"/>
      <c r="AF1325" s="890"/>
    </row>
    <row r="1326" spans="1:32" ht="15" customHeight="1" outlineLevel="1" x14ac:dyDescent="0.2">
      <c r="A1326" s="222">
        <v>155</v>
      </c>
      <c r="B1326" s="499"/>
      <c r="C1326" s="225"/>
      <c r="D1326" s="261"/>
      <c r="E1326" s="475"/>
      <c r="F1326" s="880" t="str">
        <f>'2. CAD NCCF'!F1326:L1326</f>
        <v>FI issued covered bonds, medium rated</v>
      </c>
      <c r="G1326" s="881"/>
      <c r="H1326" s="881"/>
      <c r="I1326" s="881"/>
      <c r="J1326" s="881"/>
      <c r="K1326" s="881"/>
      <c r="L1326" s="882"/>
      <c r="M1326" s="400">
        <f>'2. CAD NCCF'!M1326+'3. USD NCCF'!M1326+'4. EUR NCCF'!M1326+'5. GBP NCCF'!M1326+'6. Other(Incld) NCCF'!M1326</f>
        <v>0</v>
      </c>
      <c r="N1326" s="411">
        <f>'2. CAD NCCF'!N1326+'3. USD NCCF'!N1326+'4. EUR NCCF'!N1326+'5. GBP NCCF'!N1326+'6. Other(Incld) NCCF'!N1326</f>
        <v>0</v>
      </c>
      <c r="O1326" s="414">
        <f>'2. CAD NCCF'!O1326+'3. USD NCCF'!O1326+'4. EUR NCCF'!O1326+'5. GBP NCCF'!O1326+'6. Other(Incld) NCCF'!O1326</f>
        <v>0</v>
      </c>
      <c r="P1326" s="414">
        <f>'2. CAD NCCF'!P1326+'3. USD NCCF'!P1326+'4. EUR NCCF'!P1326+'5. GBP NCCF'!P1326+'6. Other(Incld) NCCF'!P1326</f>
        <v>0</v>
      </c>
      <c r="Q1326" s="415">
        <f>'2. CAD NCCF'!Q1326+'3. USD NCCF'!Q1326+'4. EUR NCCF'!Q1326+'5. GBP NCCF'!Q1326+'6. Other(Incld) NCCF'!Q1326</f>
        <v>0</v>
      </c>
      <c r="R1326" s="411">
        <f>'2. CAD NCCF'!R1326+'3. USD NCCF'!R1326+'4. EUR NCCF'!R1326+'5. GBP NCCF'!R1326+'6. Other(Incld) NCCF'!R1326</f>
        <v>0</v>
      </c>
      <c r="S1326" s="413">
        <f>'2. CAD NCCF'!S1326+'3. USD NCCF'!S1326+'4. EUR NCCF'!S1326+'5. GBP NCCF'!S1326+'6. Other(Incld) NCCF'!S1326</f>
        <v>0</v>
      </c>
      <c r="T1326" s="413">
        <f>'2. CAD NCCF'!T1326+'3. USD NCCF'!T1326+'4. EUR NCCF'!T1326+'5. GBP NCCF'!T1326+'6. Other(Incld) NCCF'!T1326</f>
        <v>0</v>
      </c>
      <c r="U1326" s="413">
        <f>'2. CAD NCCF'!U1326+'3. USD NCCF'!U1326+'4. EUR NCCF'!U1326+'5. GBP NCCF'!U1326+'6. Other(Incld) NCCF'!U1326</f>
        <v>0</v>
      </c>
      <c r="V1326" s="413">
        <f>'2. CAD NCCF'!V1326+'3. USD NCCF'!V1326+'4. EUR NCCF'!V1326+'5. GBP NCCF'!V1326+'6. Other(Incld) NCCF'!V1326</f>
        <v>0</v>
      </c>
      <c r="W1326" s="413">
        <f>'2. CAD NCCF'!W1326+'3. USD NCCF'!W1326+'4. EUR NCCF'!W1326+'5. GBP NCCF'!W1326+'6. Other(Incld) NCCF'!W1326</f>
        <v>0</v>
      </c>
      <c r="X1326" s="414">
        <f>'2. CAD NCCF'!X1326+'3. USD NCCF'!X1326+'4. EUR NCCF'!X1326+'5. GBP NCCF'!X1326+'6. Other(Incld) NCCF'!X1326</f>
        <v>0</v>
      </c>
      <c r="Y1326" s="413">
        <f>'2. CAD NCCF'!Y1326+'3. USD NCCF'!Y1326+'4. EUR NCCF'!Y1326+'5. GBP NCCF'!Y1326+'6. Other(Incld) NCCF'!Y1326</f>
        <v>0</v>
      </c>
      <c r="Z1326" s="413">
        <f>'2. CAD NCCF'!Z1326+'3. USD NCCF'!Z1326+'4. EUR NCCF'!Z1326+'5. GBP NCCF'!Z1326+'6. Other(Incld) NCCF'!Z1326</f>
        <v>0</v>
      </c>
      <c r="AA1326" s="413">
        <f>'2. CAD NCCF'!AA1326+'3. USD NCCF'!AA1326+'4. EUR NCCF'!AA1326+'5. GBP NCCF'!AA1326+'6. Other(Incld) NCCF'!AA1326</f>
        <v>0</v>
      </c>
      <c r="AB1326" s="413">
        <f>'2. CAD NCCF'!AB1326+'3. USD NCCF'!AB1326+'4. EUR NCCF'!AB1326+'5. GBP NCCF'!AB1326+'6. Other(Incld) NCCF'!AB1326</f>
        <v>0</v>
      </c>
      <c r="AC1326" s="400">
        <f>'2. CAD NCCF'!AC1326+'3. USD NCCF'!AC1326+'4. EUR NCCF'!AC1326+'5. GBP NCCF'!AC1326+'6. Other(Incld) NCCF'!AC1326</f>
        <v>0</v>
      </c>
      <c r="AD1326" s="891"/>
      <c r="AE1326" s="889"/>
      <c r="AF1326" s="890"/>
    </row>
    <row r="1327" spans="1:32" ht="15" customHeight="1" outlineLevel="1" x14ac:dyDescent="0.2">
      <c r="A1327" s="222">
        <v>156</v>
      </c>
      <c r="B1327" s="499"/>
      <c r="C1327" s="225"/>
      <c r="D1327" s="261"/>
      <c r="E1327" s="475"/>
      <c r="F1327" s="880" t="str">
        <f>'2. CAD NCCF'!F1327:L1327</f>
        <v>FI issued jumbo covered bonds, medium rated</v>
      </c>
      <c r="G1327" s="881"/>
      <c r="H1327" s="881"/>
      <c r="I1327" s="881"/>
      <c r="J1327" s="881"/>
      <c r="K1327" s="881"/>
      <c r="L1327" s="882"/>
      <c r="M1327" s="400">
        <f>'2. CAD NCCF'!M1327+'3. USD NCCF'!M1327+'4. EUR NCCF'!M1327+'5. GBP NCCF'!M1327+'6. Other(Incld) NCCF'!M1327</f>
        <v>0</v>
      </c>
      <c r="N1327" s="411">
        <f>'2. CAD NCCF'!N1327+'3. USD NCCF'!N1327+'4. EUR NCCF'!N1327+'5. GBP NCCF'!N1327+'6. Other(Incld) NCCF'!N1327</f>
        <v>0</v>
      </c>
      <c r="O1327" s="414">
        <f>'2. CAD NCCF'!O1327+'3. USD NCCF'!O1327+'4. EUR NCCF'!O1327+'5. GBP NCCF'!O1327+'6. Other(Incld) NCCF'!O1327</f>
        <v>0</v>
      </c>
      <c r="P1327" s="414">
        <f>'2. CAD NCCF'!P1327+'3. USD NCCF'!P1327+'4. EUR NCCF'!P1327+'5. GBP NCCF'!P1327+'6. Other(Incld) NCCF'!P1327</f>
        <v>0</v>
      </c>
      <c r="Q1327" s="415">
        <f>'2. CAD NCCF'!Q1327+'3. USD NCCF'!Q1327+'4. EUR NCCF'!Q1327+'5. GBP NCCF'!Q1327+'6. Other(Incld) NCCF'!Q1327</f>
        <v>0</v>
      </c>
      <c r="R1327" s="411">
        <f>'2. CAD NCCF'!R1327+'3. USD NCCF'!R1327+'4. EUR NCCF'!R1327+'5. GBP NCCF'!R1327+'6. Other(Incld) NCCF'!R1327</f>
        <v>0</v>
      </c>
      <c r="S1327" s="413">
        <f>'2. CAD NCCF'!S1327+'3. USD NCCF'!S1327+'4. EUR NCCF'!S1327+'5. GBP NCCF'!S1327+'6. Other(Incld) NCCF'!S1327</f>
        <v>0</v>
      </c>
      <c r="T1327" s="413">
        <f>'2. CAD NCCF'!T1327+'3. USD NCCF'!T1327+'4. EUR NCCF'!T1327+'5. GBP NCCF'!T1327+'6. Other(Incld) NCCF'!T1327</f>
        <v>0</v>
      </c>
      <c r="U1327" s="413">
        <f>'2. CAD NCCF'!U1327+'3. USD NCCF'!U1327+'4. EUR NCCF'!U1327+'5. GBP NCCF'!U1327+'6. Other(Incld) NCCF'!U1327</f>
        <v>0</v>
      </c>
      <c r="V1327" s="413">
        <f>'2. CAD NCCF'!V1327+'3. USD NCCF'!V1327+'4. EUR NCCF'!V1327+'5. GBP NCCF'!V1327+'6. Other(Incld) NCCF'!V1327</f>
        <v>0</v>
      </c>
      <c r="W1327" s="413">
        <f>'2. CAD NCCF'!W1327+'3. USD NCCF'!W1327+'4. EUR NCCF'!W1327+'5. GBP NCCF'!W1327+'6. Other(Incld) NCCF'!W1327</f>
        <v>0</v>
      </c>
      <c r="X1327" s="414">
        <f>'2. CAD NCCF'!X1327+'3. USD NCCF'!X1327+'4. EUR NCCF'!X1327+'5. GBP NCCF'!X1327+'6. Other(Incld) NCCF'!X1327</f>
        <v>0</v>
      </c>
      <c r="Y1327" s="413">
        <f>'2. CAD NCCF'!Y1327+'3. USD NCCF'!Y1327+'4. EUR NCCF'!Y1327+'5. GBP NCCF'!Y1327+'6. Other(Incld) NCCF'!Y1327</f>
        <v>0</v>
      </c>
      <c r="Z1327" s="413">
        <f>'2. CAD NCCF'!Z1327+'3. USD NCCF'!Z1327+'4. EUR NCCF'!Z1327+'5. GBP NCCF'!Z1327+'6. Other(Incld) NCCF'!Z1327</f>
        <v>0</v>
      </c>
      <c r="AA1327" s="413">
        <f>'2. CAD NCCF'!AA1327+'3. USD NCCF'!AA1327+'4. EUR NCCF'!AA1327+'5. GBP NCCF'!AA1327+'6. Other(Incld) NCCF'!AA1327</f>
        <v>0</v>
      </c>
      <c r="AB1327" s="413">
        <f>'2. CAD NCCF'!AB1327+'3. USD NCCF'!AB1327+'4. EUR NCCF'!AB1327+'5. GBP NCCF'!AB1327+'6. Other(Incld) NCCF'!AB1327</f>
        <v>0</v>
      </c>
      <c r="AC1327" s="400">
        <f>'2. CAD NCCF'!AC1327+'3. USD NCCF'!AC1327+'4. EUR NCCF'!AC1327+'5. GBP NCCF'!AC1327+'6. Other(Incld) NCCF'!AC1327</f>
        <v>0</v>
      </c>
      <c r="AD1327" s="891"/>
      <c r="AE1327" s="889"/>
      <c r="AF1327" s="890"/>
    </row>
    <row r="1328" spans="1:32" ht="15" customHeight="1" outlineLevel="1" x14ac:dyDescent="0.2">
      <c r="A1328" s="222">
        <v>157</v>
      </c>
      <c r="B1328" s="499"/>
      <c r="C1328" s="225"/>
      <c r="D1328" s="261"/>
      <c r="E1328" s="877" t="str">
        <f>'2. CAD NCCF'!E1328:L1328</f>
        <v>Non-FI issued CBP, low or not rated</v>
      </c>
      <c r="F1328" s="878"/>
      <c r="G1328" s="878"/>
      <c r="H1328" s="878"/>
      <c r="I1328" s="878"/>
      <c r="J1328" s="878"/>
      <c r="K1328" s="878"/>
      <c r="L1328" s="879"/>
      <c r="M1328" s="399">
        <f>SUBTOTAL(9,M1329:M1330)</f>
        <v>0</v>
      </c>
      <c r="N1328" s="402">
        <f t="shared" ref="N1328:AC1328" si="1500">SUBTOTAL(9,N1329:N1330)</f>
        <v>0</v>
      </c>
      <c r="O1328" s="406">
        <f t="shared" si="1500"/>
        <v>0</v>
      </c>
      <c r="P1328" s="406">
        <f t="shared" si="1500"/>
        <v>0</v>
      </c>
      <c r="Q1328" s="407">
        <f t="shared" si="1500"/>
        <v>0</v>
      </c>
      <c r="R1328" s="402">
        <f t="shared" si="1500"/>
        <v>0</v>
      </c>
      <c r="S1328" s="406">
        <f t="shared" si="1500"/>
        <v>0</v>
      </c>
      <c r="T1328" s="405">
        <f t="shared" si="1500"/>
        <v>0</v>
      </c>
      <c r="U1328" s="405">
        <f t="shared" si="1500"/>
        <v>0</v>
      </c>
      <c r="V1328" s="405">
        <f t="shared" si="1500"/>
        <v>0</v>
      </c>
      <c r="W1328" s="405">
        <f t="shared" si="1500"/>
        <v>0</v>
      </c>
      <c r="X1328" s="405">
        <f t="shared" si="1500"/>
        <v>0</v>
      </c>
      <c r="Y1328" s="405">
        <f t="shared" si="1500"/>
        <v>0</v>
      </c>
      <c r="Z1328" s="405">
        <f t="shared" si="1500"/>
        <v>0</v>
      </c>
      <c r="AA1328" s="405">
        <f t="shared" si="1500"/>
        <v>0</v>
      </c>
      <c r="AB1328" s="403">
        <f t="shared" si="1500"/>
        <v>0</v>
      </c>
      <c r="AC1328" s="399">
        <f t="shared" si="1500"/>
        <v>0</v>
      </c>
      <c r="AD1328" s="891"/>
      <c r="AE1328" s="889"/>
      <c r="AF1328" s="890"/>
    </row>
    <row r="1329" spans="1:32" ht="15" customHeight="1" outlineLevel="1" x14ac:dyDescent="0.2">
      <c r="A1329" s="222">
        <v>158</v>
      </c>
      <c r="B1329" s="532"/>
      <c r="C1329" s="728"/>
      <c r="D1329" s="612"/>
      <c r="E1329" s="542"/>
      <c r="F1329" s="880" t="str">
        <f>'2. CAD NCCF'!F1329:L1329</f>
        <v>Non-FI issued unsecured bonds and paper, low or not rated</v>
      </c>
      <c r="G1329" s="881"/>
      <c r="H1329" s="881"/>
      <c r="I1329" s="881"/>
      <c r="J1329" s="881"/>
      <c r="K1329" s="881"/>
      <c r="L1329" s="882"/>
      <c r="M1329" s="400">
        <f>'2. CAD NCCF'!M1329+'3. USD NCCF'!M1329+'4. EUR NCCF'!M1329+'5. GBP NCCF'!M1329+'6. Other(Incld) NCCF'!M1329</f>
        <v>0</v>
      </c>
      <c r="N1329" s="411">
        <f>'2. CAD NCCF'!N1329+'3. USD NCCF'!N1329+'4. EUR NCCF'!N1329+'5. GBP NCCF'!N1329+'6. Other(Incld) NCCF'!N1329</f>
        <v>0</v>
      </c>
      <c r="O1329" s="414">
        <f>'2. CAD NCCF'!O1329+'3. USD NCCF'!O1329+'4. EUR NCCF'!O1329+'5. GBP NCCF'!O1329+'6. Other(Incld) NCCF'!O1329</f>
        <v>0</v>
      </c>
      <c r="P1329" s="414">
        <f>'2. CAD NCCF'!P1329+'3. USD NCCF'!P1329+'4. EUR NCCF'!P1329+'5. GBP NCCF'!P1329+'6. Other(Incld) NCCF'!P1329</f>
        <v>0</v>
      </c>
      <c r="Q1329" s="415">
        <f>'2. CAD NCCF'!Q1329+'3. USD NCCF'!Q1329+'4. EUR NCCF'!Q1329+'5. GBP NCCF'!Q1329+'6. Other(Incld) NCCF'!Q1329</f>
        <v>0</v>
      </c>
      <c r="R1329" s="411">
        <f>'2. CAD NCCF'!R1329+'3. USD NCCF'!R1329+'4. EUR NCCF'!R1329+'5. GBP NCCF'!R1329+'6. Other(Incld) NCCF'!R1329</f>
        <v>0</v>
      </c>
      <c r="S1329" s="413">
        <f>'2. CAD NCCF'!S1329+'3. USD NCCF'!S1329+'4. EUR NCCF'!S1329+'5. GBP NCCF'!S1329+'6. Other(Incld) NCCF'!S1329</f>
        <v>0</v>
      </c>
      <c r="T1329" s="413">
        <f>'2. CAD NCCF'!T1329+'3. USD NCCF'!T1329+'4. EUR NCCF'!T1329+'5. GBP NCCF'!T1329+'6. Other(Incld) NCCF'!T1329</f>
        <v>0</v>
      </c>
      <c r="U1329" s="413">
        <f>'2. CAD NCCF'!U1329+'3. USD NCCF'!U1329+'4. EUR NCCF'!U1329+'5. GBP NCCF'!U1329+'6. Other(Incld) NCCF'!U1329</f>
        <v>0</v>
      </c>
      <c r="V1329" s="413">
        <f>'2. CAD NCCF'!V1329+'3. USD NCCF'!V1329+'4. EUR NCCF'!V1329+'5. GBP NCCF'!V1329+'6. Other(Incld) NCCF'!V1329</f>
        <v>0</v>
      </c>
      <c r="W1329" s="413">
        <f>'2. CAD NCCF'!W1329+'3. USD NCCF'!W1329+'4. EUR NCCF'!W1329+'5. GBP NCCF'!W1329+'6. Other(Incld) NCCF'!W1329</f>
        <v>0</v>
      </c>
      <c r="X1329" s="414">
        <f>'2. CAD NCCF'!X1329+'3. USD NCCF'!X1329+'4. EUR NCCF'!X1329+'5. GBP NCCF'!X1329+'6. Other(Incld) NCCF'!X1329</f>
        <v>0</v>
      </c>
      <c r="Y1329" s="413">
        <f>'2. CAD NCCF'!Y1329+'3. USD NCCF'!Y1329+'4. EUR NCCF'!Y1329+'5. GBP NCCF'!Y1329+'6. Other(Incld) NCCF'!Y1329</f>
        <v>0</v>
      </c>
      <c r="Z1329" s="413">
        <f>'2. CAD NCCF'!Z1329+'3. USD NCCF'!Z1329+'4. EUR NCCF'!Z1329+'5. GBP NCCF'!Z1329+'6. Other(Incld) NCCF'!Z1329</f>
        <v>0</v>
      </c>
      <c r="AA1329" s="413">
        <f>'2. CAD NCCF'!AA1329+'3. USD NCCF'!AA1329+'4. EUR NCCF'!AA1329+'5. GBP NCCF'!AA1329+'6. Other(Incld) NCCF'!AA1329</f>
        <v>0</v>
      </c>
      <c r="AB1329" s="413">
        <f>'2. CAD NCCF'!AB1329+'3. USD NCCF'!AB1329+'4. EUR NCCF'!AB1329+'5. GBP NCCF'!AB1329+'6. Other(Incld) NCCF'!AB1329</f>
        <v>0</v>
      </c>
      <c r="AC1329" s="400">
        <f>'2. CAD NCCF'!AC1329+'3. USD NCCF'!AC1329+'4. EUR NCCF'!AC1329+'5. GBP NCCF'!AC1329+'6. Other(Incld) NCCF'!AC1329</f>
        <v>0</v>
      </c>
      <c r="AD1329" s="886"/>
      <c r="AE1329" s="887"/>
      <c r="AF1329" s="888"/>
    </row>
    <row r="1330" spans="1:32" ht="15" customHeight="1" outlineLevel="1" x14ac:dyDescent="0.2">
      <c r="A1330" s="222">
        <v>159</v>
      </c>
      <c r="B1330" s="499"/>
      <c r="C1330" s="225"/>
      <c r="D1330" s="261"/>
      <c r="E1330" s="475"/>
      <c r="F1330" s="1032" t="str">
        <f>'2. CAD NCCF'!F1330:L1330</f>
        <v>Non-FI issued covered bonds, low or not rated</v>
      </c>
      <c r="G1330" s="1033"/>
      <c r="H1330" s="1033"/>
      <c r="I1330" s="1033"/>
      <c r="J1330" s="1033"/>
      <c r="K1330" s="1033"/>
      <c r="L1330" s="1064"/>
      <c r="M1330" s="723">
        <f>'2. CAD NCCF'!M1330+'3. USD NCCF'!M1330+'4. EUR NCCF'!M1330+'5. GBP NCCF'!M1330+'6. Other(Incld) NCCF'!M1330</f>
        <v>0</v>
      </c>
      <c r="N1330" s="724">
        <f>'2. CAD NCCF'!N1330+'3. USD NCCF'!N1330+'4. EUR NCCF'!N1330+'5. GBP NCCF'!N1330+'6. Other(Incld) NCCF'!N1330</f>
        <v>0</v>
      </c>
      <c r="O1330" s="725">
        <f>'2. CAD NCCF'!O1330+'3. USD NCCF'!O1330+'4. EUR NCCF'!O1330+'5. GBP NCCF'!O1330+'6. Other(Incld) NCCF'!O1330</f>
        <v>0</v>
      </c>
      <c r="P1330" s="725">
        <f>'2. CAD NCCF'!P1330+'3. USD NCCF'!P1330+'4. EUR NCCF'!P1330+'5. GBP NCCF'!P1330+'6. Other(Incld) NCCF'!P1330</f>
        <v>0</v>
      </c>
      <c r="Q1330" s="726">
        <f>'2. CAD NCCF'!Q1330+'3. USD NCCF'!Q1330+'4. EUR NCCF'!Q1330+'5. GBP NCCF'!Q1330+'6. Other(Incld) NCCF'!Q1330</f>
        <v>0</v>
      </c>
      <c r="R1330" s="724">
        <f>'2. CAD NCCF'!R1330+'3. USD NCCF'!R1330+'4. EUR NCCF'!R1330+'5. GBP NCCF'!R1330+'6. Other(Incld) NCCF'!R1330</f>
        <v>0</v>
      </c>
      <c r="S1330" s="727">
        <f>'2. CAD NCCF'!S1330+'3. USD NCCF'!S1330+'4. EUR NCCF'!S1330+'5. GBP NCCF'!S1330+'6. Other(Incld) NCCF'!S1330</f>
        <v>0</v>
      </c>
      <c r="T1330" s="727">
        <f>'2. CAD NCCF'!T1330+'3. USD NCCF'!T1330+'4. EUR NCCF'!T1330+'5. GBP NCCF'!T1330+'6. Other(Incld) NCCF'!T1330</f>
        <v>0</v>
      </c>
      <c r="U1330" s="727">
        <f>'2. CAD NCCF'!U1330+'3. USD NCCF'!U1330+'4. EUR NCCF'!U1330+'5. GBP NCCF'!U1330+'6. Other(Incld) NCCF'!U1330</f>
        <v>0</v>
      </c>
      <c r="V1330" s="727">
        <f>'2. CAD NCCF'!V1330+'3. USD NCCF'!V1330+'4. EUR NCCF'!V1330+'5. GBP NCCF'!V1330+'6. Other(Incld) NCCF'!V1330</f>
        <v>0</v>
      </c>
      <c r="W1330" s="727">
        <f>'2. CAD NCCF'!W1330+'3. USD NCCF'!W1330+'4. EUR NCCF'!W1330+'5. GBP NCCF'!W1330+'6. Other(Incld) NCCF'!W1330</f>
        <v>0</v>
      </c>
      <c r="X1330" s="725">
        <f>'2. CAD NCCF'!X1330+'3. USD NCCF'!X1330+'4. EUR NCCF'!X1330+'5. GBP NCCF'!X1330+'6. Other(Incld) NCCF'!X1330</f>
        <v>0</v>
      </c>
      <c r="Y1330" s="727">
        <f>'2. CAD NCCF'!Y1330+'3. USD NCCF'!Y1330+'4. EUR NCCF'!Y1330+'5. GBP NCCF'!Y1330+'6. Other(Incld) NCCF'!Y1330</f>
        <v>0</v>
      </c>
      <c r="Z1330" s="727">
        <f>'2. CAD NCCF'!Z1330+'3. USD NCCF'!Z1330+'4. EUR NCCF'!Z1330+'5. GBP NCCF'!Z1330+'6. Other(Incld) NCCF'!Z1330</f>
        <v>0</v>
      </c>
      <c r="AA1330" s="727">
        <f>'2. CAD NCCF'!AA1330+'3. USD NCCF'!AA1330+'4. EUR NCCF'!AA1330+'5. GBP NCCF'!AA1330+'6. Other(Incld) NCCF'!AA1330</f>
        <v>0</v>
      </c>
      <c r="AB1330" s="727">
        <f>'2. CAD NCCF'!AB1330+'3. USD NCCF'!AB1330+'4. EUR NCCF'!AB1330+'5. GBP NCCF'!AB1330+'6. Other(Incld) NCCF'!AB1330</f>
        <v>0</v>
      </c>
      <c r="AC1330" s="723">
        <f>'2. CAD NCCF'!AC1330+'3. USD NCCF'!AC1330+'4. EUR NCCF'!AC1330+'5. GBP NCCF'!AC1330+'6. Other(Incld) NCCF'!AC1330</f>
        <v>0</v>
      </c>
      <c r="AD1330" s="883"/>
      <c r="AE1330" s="884"/>
      <c r="AF1330" s="885"/>
    </row>
    <row r="1331" spans="1:32" ht="15" customHeight="1" outlineLevel="1" x14ac:dyDescent="0.2">
      <c r="A1331" s="222">
        <v>160</v>
      </c>
      <c r="B1331" s="499"/>
      <c r="C1331" s="225"/>
      <c r="D1331" s="261"/>
      <c r="E1331" s="877" t="str">
        <f>'2. CAD NCCF'!E1331:L1331</f>
        <v>FI issued CBP, low or not rated</v>
      </c>
      <c r="F1331" s="878"/>
      <c r="G1331" s="878"/>
      <c r="H1331" s="878"/>
      <c r="I1331" s="878"/>
      <c r="J1331" s="878"/>
      <c r="K1331" s="878"/>
      <c r="L1331" s="879"/>
      <c r="M1331" s="399">
        <f>SUBTOTAL(9,M1332:M1334)</f>
        <v>0</v>
      </c>
      <c r="N1331" s="402">
        <f t="shared" ref="N1331:AC1331" si="1501">SUBTOTAL(9,N1332:N1334)</f>
        <v>0</v>
      </c>
      <c r="O1331" s="406">
        <f t="shared" si="1501"/>
        <v>0</v>
      </c>
      <c r="P1331" s="406">
        <f t="shared" si="1501"/>
        <v>0</v>
      </c>
      <c r="Q1331" s="407">
        <f t="shared" si="1501"/>
        <v>0</v>
      </c>
      <c r="R1331" s="402">
        <f t="shared" si="1501"/>
        <v>0</v>
      </c>
      <c r="S1331" s="406">
        <f t="shared" si="1501"/>
        <v>0</v>
      </c>
      <c r="T1331" s="405">
        <f t="shared" si="1501"/>
        <v>0</v>
      </c>
      <c r="U1331" s="405">
        <f t="shared" si="1501"/>
        <v>0</v>
      </c>
      <c r="V1331" s="405">
        <f t="shared" si="1501"/>
        <v>0</v>
      </c>
      <c r="W1331" s="405">
        <f t="shared" si="1501"/>
        <v>0</v>
      </c>
      <c r="X1331" s="405">
        <f t="shared" si="1501"/>
        <v>0</v>
      </c>
      <c r="Y1331" s="405">
        <f t="shared" si="1501"/>
        <v>0</v>
      </c>
      <c r="Z1331" s="405">
        <f t="shared" si="1501"/>
        <v>0</v>
      </c>
      <c r="AA1331" s="405">
        <f t="shared" si="1501"/>
        <v>0</v>
      </c>
      <c r="AB1331" s="403">
        <f t="shared" si="1501"/>
        <v>0</v>
      </c>
      <c r="AC1331" s="399">
        <f t="shared" si="1501"/>
        <v>0</v>
      </c>
      <c r="AD1331" s="891"/>
      <c r="AE1331" s="889"/>
      <c r="AF1331" s="890"/>
    </row>
    <row r="1332" spans="1:32" ht="15" customHeight="1" outlineLevel="1" x14ac:dyDescent="0.2">
      <c r="A1332" s="222">
        <v>161</v>
      </c>
      <c r="B1332" s="499"/>
      <c r="C1332" s="225"/>
      <c r="D1332" s="261"/>
      <c r="E1332" s="475"/>
      <c r="F1332" s="880" t="str">
        <f>'2. CAD NCCF'!F1332:L1332</f>
        <v>FI issued unsecured bonds and paper, low or not rated</v>
      </c>
      <c r="G1332" s="881"/>
      <c r="H1332" s="881"/>
      <c r="I1332" s="881"/>
      <c r="J1332" s="881"/>
      <c r="K1332" s="881"/>
      <c r="L1332" s="882"/>
      <c r="M1332" s="400">
        <f>'2. CAD NCCF'!M1332+'3. USD NCCF'!M1332+'4. EUR NCCF'!M1332+'5. GBP NCCF'!M1332+'6. Other(Incld) NCCF'!M1332</f>
        <v>0</v>
      </c>
      <c r="N1332" s="411">
        <f>'2. CAD NCCF'!N1332+'3. USD NCCF'!N1332+'4. EUR NCCF'!N1332+'5. GBP NCCF'!N1332+'6. Other(Incld) NCCF'!N1332</f>
        <v>0</v>
      </c>
      <c r="O1332" s="414">
        <f>'2. CAD NCCF'!O1332+'3. USD NCCF'!O1332+'4. EUR NCCF'!O1332+'5. GBP NCCF'!O1332+'6. Other(Incld) NCCF'!O1332</f>
        <v>0</v>
      </c>
      <c r="P1332" s="414">
        <f>'2. CAD NCCF'!P1332+'3. USD NCCF'!P1332+'4. EUR NCCF'!P1332+'5. GBP NCCF'!P1332+'6. Other(Incld) NCCF'!P1332</f>
        <v>0</v>
      </c>
      <c r="Q1332" s="415">
        <f>'2. CAD NCCF'!Q1332+'3. USD NCCF'!Q1332+'4. EUR NCCF'!Q1332+'5. GBP NCCF'!Q1332+'6. Other(Incld) NCCF'!Q1332</f>
        <v>0</v>
      </c>
      <c r="R1332" s="411">
        <f>'2. CAD NCCF'!R1332+'3. USD NCCF'!R1332+'4. EUR NCCF'!R1332+'5. GBP NCCF'!R1332+'6. Other(Incld) NCCF'!R1332</f>
        <v>0</v>
      </c>
      <c r="S1332" s="413">
        <f>'2. CAD NCCF'!S1332+'3. USD NCCF'!S1332+'4. EUR NCCF'!S1332+'5. GBP NCCF'!S1332+'6. Other(Incld) NCCF'!S1332</f>
        <v>0</v>
      </c>
      <c r="T1332" s="413">
        <f>'2. CAD NCCF'!T1332+'3. USD NCCF'!T1332+'4. EUR NCCF'!T1332+'5. GBP NCCF'!T1332+'6. Other(Incld) NCCF'!T1332</f>
        <v>0</v>
      </c>
      <c r="U1332" s="413">
        <f>'2. CAD NCCF'!U1332+'3. USD NCCF'!U1332+'4. EUR NCCF'!U1332+'5. GBP NCCF'!U1332+'6. Other(Incld) NCCF'!U1332</f>
        <v>0</v>
      </c>
      <c r="V1332" s="413">
        <f>'2. CAD NCCF'!V1332+'3. USD NCCF'!V1332+'4. EUR NCCF'!V1332+'5. GBP NCCF'!V1332+'6. Other(Incld) NCCF'!V1332</f>
        <v>0</v>
      </c>
      <c r="W1332" s="413">
        <f>'2. CAD NCCF'!W1332+'3. USD NCCF'!W1332+'4. EUR NCCF'!W1332+'5. GBP NCCF'!W1332+'6. Other(Incld) NCCF'!W1332</f>
        <v>0</v>
      </c>
      <c r="X1332" s="414">
        <f>'2. CAD NCCF'!X1332+'3. USD NCCF'!X1332+'4. EUR NCCF'!X1332+'5. GBP NCCF'!X1332+'6. Other(Incld) NCCF'!X1332</f>
        <v>0</v>
      </c>
      <c r="Y1332" s="413">
        <f>'2. CAD NCCF'!Y1332+'3. USD NCCF'!Y1332+'4. EUR NCCF'!Y1332+'5. GBP NCCF'!Y1332+'6. Other(Incld) NCCF'!Y1332</f>
        <v>0</v>
      </c>
      <c r="Z1332" s="413">
        <f>'2. CAD NCCF'!Z1332+'3. USD NCCF'!Z1332+'4. EUR NCCF'!Z1332+'5. GBP NCCF'!Z1332+'6. Other(Incld) NCCF'!Z1332</f>
        <v>0</v>
      </c>
      <c r="AA1332" s="413">
        <f>'2. CAD NCCF'!AA1332+'3. USD NCCF'!AA1332+'4. EUR NCCF'!AA1332+'5. GBP NCCF'!AA1332+'6. Other(Incld) NCCF'!AA1332</f>
        <v>0</v>
      </c>
      <c r="AB1332" s="413">
        <f>'2. CAD NCCF'!AB1332+'3. USD NCCF'!AB1332+'4. EUR NCCF'!AB1332+'5. GBP NCCF'!AB1332+'6. Other(Incld) NCCF'!AB1332</f>
        <v>0</v>
      </c>
      <c r="AC1332" s="400">
        <f>'2. CAD NCCF'!AC1332+'3. USD NCCF'!AC1332+'4. EUR NCCF'!AC1332+'5. GBP NCCF'!AC1332+'6. Other(Incld) NCCF'!AC1332</f>
        <v>0</v>
      </c>
      <c r="AD1332" s="891"/>
      <c r="AE1332" s="889"/>
      <c r="AF1332" s="890"/>
    </row>
    <row r="1333" spans="1:32" ht="15" customHeight="1" outlineLevel="1" x14ac:dyDescent="0.2">
      <c r="A1333" s="222">
        <v>162</v>
      </c>
      <c r="B1333" s="499"/>
      <c r="C1333" s="500"/>
      <c r="D1333" s="467"/>
      <c r="E1333" s="467"/>
      <c r="F1333" s="880" t="str">
        <f>'2. CAD NCCF'!F1333:L1333</f>
        <v>FI issued covered bonds, low or not rated</v>
      </c>
      <c r="G1333" s="881"/>
      <c r="H1333" s="881"/>
      <c r="I1333" s="881"/>
      <c r="J1333" s="881"/>
      <c r="K1333" s="881"/>
      <c r="L1333" s="882"/>
      <c r="M1333" s="400">
        <f>'2. CAD NCCF'!M1333+'3. USD NCCF'!M1333+'4. EUR NCCF'!M1333+'5. GBP NCCF'!M1333+'6. Other(Incld) NCCF'!M1333</f>
        <v>0</v>
      </c>
      <c r="N1333" s="411">
        <f>'2. CAD NCCF'!N1333+'3. USD NCCF'!N1333+'4. EUR NCCF'!N1333+'5. GBP NCCF'!N1333+'6. Other(Incld) NCCF'!N1333</f>
        <v>0</v>
      </c>
      <c r="O1333" s="414">
        <f>'2. CAD NCCF'!O1333+'3. USD NCCF'!O1333+'4. EUR NCCF'!O1333+'5. GBP NCCF'!O1333+'6. Other(Incld) NCCF'!O1333</f>
        <v>0</v>
      </c>
      <c r="P1333" s="414">
        <f>'2. CAD NCCF'!P1333+'3. USD NCCF'!P1333+'4. EUR NCCF'!P1333+'5. GBP NCCF'!P1333+'6. Other(Incld) NCCF'!P1333</f>
        <v>0</v>
      </c>
      <c r="Q1333" s="415">
        <f>'2. CAD NCCF'!Q1333+'3. USD NCCF'!Q1333+'4. EUR NCCF'!Q1333+'5. GBP NCCF'!Q1333+'6. Other(Incld) NCCF'!Q1333</f>
        <v>0</v>
      </c>
      <c r="R1333" s="411">
        <f>'2. CAD NCCF'!R1333+'3. USD NCCF'!R1333+'4. EUR NCCF'!R1333+'5. GBP NCCF'!R1333+'6. Other(Incld) NCCF'!R1333</f>
        <v>0</v>
      </c>
      <c r="S1333" s="413">
        <f>'2. CAD NCCF'!S1333+'3. USD NCCF'!S1333+'4. EUR NCCF'!S1333+'5. GBP NCCF'!S1333+'6. Other(Incld) NCCF'!S1333</f>
        <v>0</v>
      </c>
      <c r="T1333" s="413">
        <f>'2. CAD NCCF'!T1333+'3. USD NCCF'!T1333+'4. EUR NCCF'!T1333+'5. GBP NCCF'!T1333+'6. Other(Incld) NCCF'!T1333</f>
        <v>0</v>
      </c>
      <c r="U1333" s="413">
        <f>'2. CAD NCCF'!U1333+'3. USD NCCF'!U1333+'4. EUR NCCF'!U1333+'5. GBP NCCF'!U1333+'6. Other(Incld) NCCF'!U1333</f>
        <v>0</v>
      </c>
      <c r="V1333" s="413">
        <f>'2. CAD NCCF'!V1333+'3. USD NCCF'!V1333+'4. EUR NCCF'!V1333+'5. GBP NCCF'!V1333+'6. Other(Incld) NCCF'!V1333</f>
        <v>0</v>
      </c>
      <c r="W1333" s="413">
        <f>'2. CAD NCCF'!W1333+'3. USD NCCF'!W1333+'4. EUR NCCF'!W1333+'5. GBP NCCF'!W1333+'6. Other(Incld) NCCF'!W1333</f>
        <v>0</v>
      </c>
      <c r="X1333" s="414">
        <f>'2. CAD NCCF'!X1333+'3. USD NCCF'!X1333+'4. EUR NCCF'!X1333+'5. GBP NCCF'!X1333+'6. Other(Incld) NCCF'!X1333</f>
        <v>0</v>
      </c>
      <c r="Y1333" s="413">
        <f>'2. CAD NCCF'!Y1333+'3. USD NCCF'!Y1333+'4. EUR NCCF'!Y1333+'5. GBP NCCF'!Y1333+'6. Other(Incld) NCCF'!Y1333</f>
        <v>0</v>
      </c>
      <c r="Z1333" s="413">
        <f>'2. CAD NCCF'!Z1333+'3. USD NCCF'!Z1333+'4. EUR NCCF'!Z1333+'5. GBP NCCF'!Z1333+'6. Other(Incld) NCCF'!Z1333</f>
        <v>0</v>
      </c>
      <c r="AA1333" s="413">
        <f>'2. CAD NCCF'!AA1333+'3. USD NCCF'!AA1333+'4. EUR NCCF'!AA1333+'5. GBP NCCF'!AA1333+'6. Other(Incld) NCCF'!AA1333</f>
        <v>0</v>
      </c>
      <c r="AB1333" s="413">
        <f>'2. CAD NCCF'!AB1333+'3. USD NCCF'!AB1333+'4. EUR NCCF'!AB1333+'5. GBP NCCF'!AB1333+'6. Other(Incld) NCCF'!AB1333</f>
        <v>0</v>
      </c>
      <c r="AC1333" s="400">
        <f>'2. CAD NCCF'!AC1333+'3. USD NCCF'!AC1333+'4. EUR NCCF'!AC1333+'5. GBP NCCF'!AC1333+'6. Other(Incld) NCCF'!AC1333</f>
        <v>0</v>
      </c>
      <c r="AD1333" s="891"/>
      <c r="AE1333" s="889"/>
      <c r="AF1333" s="890"/>
    </row>
    <row r="1334" spans="1:32" ht="15" customHeight="1" outlineLevel="1" x14ac:dyDescent="0.2">
      <c r="A1334" s="222">
        <v>163</v>
      </c>
      <c r="B1334" s="499"/>
      <c r="C1334" s="500"/>
      <c r="D1334" s="467"/>
      <c r="E1334" s="467"/>
      <c r="F1334" s="880" t="str">
        <f>'2. CAD NCCF'!F1334:L1334</f>
        <v>FI issued jumbo covered bonds, low or not rated</v>
      </c>
      <c r="G1334" s="881"/>
      <c r="H1334" s="881"/>
      <c r="I1334" s="881"/>
      <c r="J1334" s="881"/>
      <c r="K1334" s="881"/>
      <c r="L1334" s="882"/>
      <c r="M1334" s="400">
        <f>'2. CAD NCCF'!M1334+'3. USD NCCF'!M1334+'4. EUR NCCF'!M1334+'5. GBP NCCF'!M1334+'6. Other(Incld) NCCF'!M1334</f>
        <v>0</v>
      </c>
      <c r="N1334" s="411">
        <f>'2. CAD NCCF'!N1334+'3. USD NCCF'!N1334+'4. EUR NCCF'!N1334+'5. GBP NCCF'!N1334+'6. Other(Incld) NCCF'!N1334</f>
        <v>0</v>
      </c>
      <c r="O1334" s="414">
        <f>'2. CAD NCCF'!O1334+'3. USD NCCF'!O1334+'4. EUR NCCF'!O1334+'5. GBP NCCF'!O1334+'6. Other(Incld) NCCF'!O1334</f>
        <v>0</v>
      </c>
      <c r="P1334" s="414">
        <f>'2. CAD NCCF'!P1334+'3. USD NCCF'!P1334+'4. EUR NCCF'!P1334+'5. GBP NCCF'!P1334+'6. Other(Incld) NCCF'!P1334</f>
        <v>0</v>
      </c>
      <c r="Q1334" s="415">
        <f>'2. CAD NCCF'!Q1334+'3. USD NCCF'!Q1334+'4. EUR NCCF'!Q1334+'5. GBP NCCF'!Q1334+'6. Other(Incld) NCCF'!Q1334</f>
        <v>0</v>
      </c>
      <c r="R1334" s="411">
        <f>'2. CAD NCCF'!R1334+'3. USD NCCF'!R1334+'4. EUR NCCF'!R1334+'5. GBP NCCF'!R1334+'6. Other(Incld) NCCF'!R1334</f>
        <v>0</v>
      </c>
      <c r="S1334" s="413">
        <f>'2. CAD NCCF'!S1334+'3. USD NCCF'!S1334+'4. EUR NCCF'!S1334+'5. GBP NCCF'!S1334+'6. Other(Incld) NCCF'!S1334</f>
        <v>0</v>
      </c>
      <c r="T1334" s="413">
        <f>'2. CAD NCCF'!T1334+'3. USD NCCF'!T1334+'4. EUR NCCF'!T1334+'5. GBP NCCF'!T1334+'6. Other(Incld) NCCF'!T1334</f>
        <v>0</v>
      </c>
      <c r="U1334" s="413">
        <f>'2. CAD NCCF'!U1334+'3. USD NCCF'!U1334+'4. EUR NCCF'!U1334+'5. GBP NCCF'!U1334+'6. Other(Incld) NCCF'!U1334</f>
        <v>0</v>
      </c>
      <c r="V1334" s="413">
        <f>'2. CAD NCCF'!V1334+'3. USD NCCF'!V1334+'4. EUR NCCF'!V1334+'5. GBP NCCF'!V1334+'6. Other(Incld) NCCF'!V1334</f>
        <v>0</v>
      </c>
      <c r="W1334" s="413">
        <f>'2. CAD NCCF'!W1334+'3. USD NCCF'!W1334+'4. EUR NCCF'!W1334+'5. GBP NCCF'!W1334+'6. Other(Incld) NCCF'!W1334</f>
        <v>0</v>
      </c>
      <c r="X1334" s="414">
        <f>'2. CAD NCCF'!X1334+'3. USD NCCF'!X1334+'4. EUR NCCF'!X1334+'5. GBP NCCF'!X1334+'6. Other(Incld) NCCF'!X1334</f>
        <v>0</v>
      </c>
      <c r="Y1334" s="413">
        <f>'2. CAD NCCF'!Y1334+'3. USD NCCF'!Y1334+'4. EUR NCCF'!Y1334+'5. GBP NCCF'!Y1334+'6. Other(Incld) NCCF'!Y1334</f>
        <v>0</v>
      </c>
      <c r="Z1334" s="413">
        <f>'2. CAD NCCF'!Z1334+'3. USD NCCF'!Z1334+'4. EUR NCCF'!Z1334+'5. GBP NCCF'!Z1334+'6. Other(Incld) NCCF'!Z1334</f>
        <v>0</v>
      </c>
      <c r="AA1334" s="413">
        <f>'2. CAD NCCF'!AA1334+'3. USD NCCF'!AA1334+'4. EUR NCCF'!AA1334+'5. GBP NCCF'!AA1334+'6. Other(Incld) NCCF'!AA1334</f>
        <v>0</v>
      </c>
      <c r="AB1334" s="413">
        <f>'2. CAD NCCF'!AB1334+'3. USD NCCF'!AB1334+'4. EUR NCCF'!AB1334+'5. GBP NCCF'!AB1334+'6. Other(Incld) NCCF'!AB1334</f>
        <v>0</v>
      </c>
      <c r="AC1334" s="400">
        <f>'2. CAD NCCF'!AC1334+'3. USD NCCF'!AC1334+'4. EUR NCCF'!AC1334+'5. GBP NCCF'!AC1334+'6. Other(Incld) NCCF'!AC1334</f>
        <v>0</v>
      </c>
      <c r="AD1334" s="886"/>
      <c r="AE1334" s="887"/>
      <c r="AF1334" s="888"/>
    </row>
    <row r="1335" spans="1:32" ht="15" outlineLevel="1" x14ac:dyDescent="0.2">
      <c r="A1335" s="222">
        <v>164</v>
      </c>
      <c r="B1335" s="499"/>
      <c r="C1335" s="500"/>
      <c r="D1335" s="1103" t="str">
        <f>'2. CAD NCCF'!D1335:AF1335</f>
        <v>Asset backed securities (ABS) and Asset backed commercial paper (ABCP)</v>
      </c>
      <c r="E1335" s="1104"/>
      <c r="F1335" s="1104"/>
      <c r="G1335" s="1104"/>
      <c r="H1335" s="1104"/>
      <c r="I1335" s="1104"/>
      <c r="J1335" s="1104"/>
      <c r="K1335" s="1104"/>
      <c r="L1335" s="1104"/>
      <c r="M1335" s="1104"/>
      <c r="N1335" s="1104"/>
      <c r="O1335" s="1104"/>
      <c r="P1335" s="1104"/>
      <c r="Q1335" s="1104"/>
      <c r="R1335" s="1104"/>
      <c r="S1335" s="1104"/>
      <c r="T1335" s="1104"/>
      <c r="U1335" s="1104"/>
      <c r="V1335" s="1104"/>
      <c r="W1335" s="1104"/>
      <c r="X1335" s="1104"/>
      <c r="Y1335" s="1104"/>
      <c r="Z1335" s="1104"/>
      <c r="AA1335" s="1104"/>
      <c r="AB1335" s="1104"/>
      <c r="AC1335" s="1104"/>
      <c r="AD1335" s="1104"/>
      <c r="AE1335" s="1104"/>
      <c r="AF1335" s="1105"/>
    </row>
    <row r="1336" spans="1:32" ht="15" outlineLevel="1" x14ac:dyDescent="0.2">
      <c r="A1336" s="222">
        <v>165</v>
      </c>
      <c r="B1336" s="499"/>
      <c r="C1336" s="500"/>
      <c r="D1336" s="500"/>
      <c r="E1336" s="1097" t="str">
        <f>'2. CAD NCCF'!E1336:L1336</f>
        <v>Non-FI issued ABS and ABCP, high rated</v>
      </c>
      <c r="F1336" s="1098"/>
      <c r="G1336" s="1098"/>
      <c r="H1336" s="1098"/>
      <c r="I1336" s="1098"/>
      <c r="J1336" s="1098"/>
      <c r="K1336" s="1098"/>
      <c r="L1336" s="1099"/>
      <c r="M1336" s="399">
        <f>SUBTOTAL(9,M1337:M1338)</f>
        <v>0</v>
      </c>
      <c r="N1336" s="402">
        <f t="shared" ref="N1336:AC1336" si="1502">SUBTOTAL(9,N1337:N1338)</f>
        <v>0</v>
      </c>
      <c r="O1336" s="406">
        <f t="shared" si="1502"/>
        <v>0</v>
      </c>
      <c r="P1336" s="406">
        <f t="shared" si="1502"/>
        <v>0</v>
      </c>
      <c r="Q1336" s="407">
        <f t="shared" si="1502"/>
        <v>0</v>
      </c>
      <c r="R1336" s="402">
        <f t="shared" si="1502"/>
        <v>0</v>
      </c>
      <c r="S1336" s="406">
        <f t="shared" si="1502"/>
        <v>0</v>
      </c>
      <c r="T1336" s="405">
        <f t="shared" si="1502"/>
        <v>0</v>
      </c>
      <c r="U1336" s="405">
        <f t="shared" si="1502"/>
        <v>0</v>
      </c>
      <c r="V1336" s="405">
        <f t="shared" si="1502"/>
        <v>0</v>
      </c>
      <c r="W1336" s="405">
        <f t="shared" si="1502"/>
        <v>0</v>
      </c>
      <c r="X1336" s="405">
        <f t="shared" si="1502"/>
        <v>0</v>
      </c>
      <c r="Y1336" s="405">
        <f t="shared" si="1502"/>
        <v>0</v>
      </c>
      <c r="Z1336" s="405">
        <f t="shared" si="1502"/>
        <v>0</v>
      </c>
      <c r="AA1336" s="405">
        <f t="shared" si="1502"/>
        <v>0</v>
      </c>
      <c r="AB1336" s="403">
        <f t="shared" si="1502"/>
        <v>0</v>
      </c>
      <c r="AC1336" s="399">
        <f t="shared" si="1502"/>
        <v>0</v>
      </c>
      <c r="AD1336" s="883"/>
      <c r="AE1336" s="884"/>
      <c r="AF1336" s="885"/>
    </row>
    <row r="1337" spans="1:32" ht="15" outlineLevel="1" x14ac:dyDescent="0.2">
      <c r="A1337" s="222">
        <v>166</v>
      </c>
      <c r="B1337" s="499"/>
      <c r="C1337" s="500"/>
      <c r="D1337" s="500"/>
      <c r="E1337" s="500"/>
      <c r="F1337" s="1106" t="str">
        <f>'2. CAD NCCF'!F1337:L1337</f>
        <v>Non-FI issued ABS, high rated</v>
      </c>
      <c r="G1337" s="1107"/>
      <c r="H1337" s="1107"/>
      <c r="I1337" s="1107"/>
      <c r="J1337" s="1107"/>
      <c r="K1337" s="1107"/>
      <c r="L1337" s="1108"/>
      <c r="M1337" s="400">
        <f>'2. CAD NCCF'!M1337+'3. USD NCCF'!M1337+'4. EUR NCCF'!M1337+'5. GBP NCCF'!M1337+'6. Other(Incld) NCCF'!M1337</f>
        <v>0</v>
      </c>
      <c r="N1337" s="411">
        <f>'2. CAD NCCF'!N1337+'3. USD NCCF'!N1337+'4. EUR NCCF'!N1337+'5. GBP NCCF'!N1337+'6. Other(Incld) NCCF'!N1337</f>
        <v>0</v>
      </c>
      <c r="O1337" s="414">
        <f>'2. CAD NCCF'!O1337+'3. USD NCCF'!O1337+'4. EUR NCCF'!O1337+'5. GBP NCCF'!O1337+'6. Other(Incld) NCCF'!O1337</f>
        <v>0</v>
      </c>
      <c r="P1337" s="414">
        <f>'2. CAD NCCF'!P1337+'3. USD NCCF'!P1337+'4. EUR NCCF'!P1337+'5. GBP NCCF'!P1337+'6. Other(Incld) NCCF'!P1337</f>
        <v>0</v>
      </c>
      <c r="Q1337" s="415">
        <f>'2. CAD NCCF'!Q1337+'3. USD NCCF'!Q1337+'4. EUR NCCF'!Q1337+'5. GBP NCCF'!Q1337+'6. Other(Incld) NCCF'!Q1337</f>
        <v>0</v>
      </c>
      <c r="R1337" s="411">
        <f>'2. CAD NCCF'!R1337+'3. USD NCCF'!R1337+'4. EUR NCCF'!R1337+'5. GBP NCCF'!R1337+'6. Other(Incld) NCCF'!R1337</f>
        <v>0</v>
      </c>
      <c r="S1337" s="413">
        <f>'2. CAD NCCF'!S1337+'3. USD NCCF'!S1337+'4. EUR NCCF'!S1337+'5. GBP NCCF'!S1337+'6. Other(Incld) NCCF'!S1337</f>
        <v>0</v>
      </c>
      <c r="T1337" s="413">
        <f>'2. CAD NCCF'!T1337+'3. USD NCCF'!T1337+'4. EUR NCCF'!T1337+'5. GBP NCCF'!T1337+'6. Other(Incld) NCCF'!T1337</f>
        <v>0</v>
      </c>
      <c r="U1337" s="413">
        <f>'2. CAD NCCF'!U1337+'3. USD NCCF'!U1337+'4. EUR NCCF'!U1337+'5. GBP NCCF'!U1337+'6. Other(Incld) NCCF'!U1337</f>
        <v>0</v>
      </c>
      <c r="V1337" s="413">
        <f>'2. CAD NCCF'!V1337+'3. USD NCCF'!V1337+'4. EUR NCCF'!V1337+'5. GBP NCCF'!V1337+'6. Other(Incld) NCCF'!V1337</f>
        <v>0</v>
      </c>
      <c r="W1337" s="413">
        <f>'2. CAD NCCF'!W1337+'3. USD NCCF'!W1337+'4. EUR NCCF'!W1337+'5. GBP NCCF'!W1337+'6. Other(Incld) NCCF'!W1337</f>
        <v>0</v>
      </c>
      <c r="X1337" s="414">
        <f>'2. CAD NCCF'!X1337+'3. USD NCCF'!X1337+'4. EUR NCCF'!X1337+'5. GBP NCCF'!X1337+'6. Other(Incld) NCCF'!X1337</f>
        <v>0</v>
      </c>
      <c r="Y1337" s="413">
        <f>'2. CAD NCCF'!Y1337+'3. USD NCCF'!Y1337+'4. EUR NCCF'!Y1337+'5. GBP NCCF'!Y1337+'6. Other(Incld) NCCF'!Y1337</f>
        <v>0</v>
      </c>
      <c r="Z1337" s="413">
        <f>'2. CAD NCCF'!Z1337+'3. USD NCCF'!Z1337+'4. EUR NCCF'!Z1337+'5. GBP NCCF'!Z1337+'6. Other(Incld) NCCF'!Z1337</f>
        <v>0</v>
      </c>
      <c r="AA1337" s="413">
        <f>'2. CAD NCCF'!AA1337+'3. USD NCCF'!AA1337+'4. EUR NCCF'!AA1337+'5. GBP NCCF'!AA1337+'6. Other(Incld) NCCF'!AA1337</f>
        <v>0</v>
      </c>
      <c r="AB1337" s="413">
        <f>'2. CAD NCCF'!AB1337+'3. USD NCCF'!AB1337+'4. EUR NCCF'!AB1337+'5. GBP NCCF'!AB1337+'6. Other(Incld) NCCF'!AB1337</f>
        <v>0</v>
      </c>
      <c r="AC1337" s="400">
        <f>'2. CAD NCCF'!AC1337+'3. USD NCCF'!AC1337+'4. EUR NCCF'!AC1337+'5. GBP NCCF'!AC1337+'6. Other(Incld) NCCF'!AC1337</f>
        <v>0</v>
      </c>
      <c r="AD1337" s="891"/>
      <c r="AE1337" s="889"/>
      <c r="AF1337" s="890"/>
    </row>
    <row r="1338" spans="1:32" ht="15" customHeight="1" outlineLevel="1" x14ac:dyDescent="0.2">
      <c r="A1338" s="222">
        <v>167</v>
      </c>
      <c r="B1338" s="499"/>
      <c r="C1338" s="500"/>
      <c r="D1338" s="500"/>
      <c r="E1338" s="500"/>
      <c r="F1338" s="1106" t="str">
        <f>'2. CAD NCCF'!F1338:L1338</f>
        <v>Non-FI issued ABCP, high rated</v>
      </c>
      <c r="G1338" s="1107"/>
      <c r="H1338" s="1107"/>
      <c r="I1338" s="1107"/>
      <c r="J1338" s="1107"/>
      <c r="K1338" s="1107"/>
      <c r="L1338" s="1108"/>
      <c r="M1338" s="400">
        <f>'2. CAD NCCF'!M1338+'3. USD NCCF'!M1338+'4. EUR NCCF'!M1338+'5. GBP NCCF'!M1338+'6. Other(Incld) NCCF'!M1338</f>
        <v>0</v>
      </c>
      <c r="N1338" s="411">
        <f>'2. CAD NCCF'!N1338+'3. USD NCCF'!N1338+'4. EUR NCCF'!N1338+'5. GBP NCCF'!N1338+'6. Other(Incld) NCCF'!N1338</f>
        <v>0</v>
      </c>
      <c r="O1338" s="414">
        <f>'2. CAD NCCF'!O1338+'3. USD NCCF'!O1338+'4. EUR NCCF'!O1338+'5. GBP NCCF'!O1338+'6. Other(Incld) NCCF'!O1338</f>
        <v>0</v>
      </c>
      <c r="P1338" s="414">
        <f>'2. CAD NCCF'!P1338+'3. USD NCCF'!P1338+'4. EUR NCCF'!P1338+'5. GBP NCCF'!P1338+'6. Other(Incld) NCCF'!P1338</f>
        <v>0</v>
      </c>
      <c r="Q1338" s="415">
        <f>'2. CAD NCCF'!Q1338+'3. USD NCCF'!Q1338+'4. EUR NCCF'!Q1338+'5. GBP NCCF'!Q1338+'6. Other(Incld) NCCF'!Q1338</f>
        <v>0</v>
      </c>
      <c r="R1338" s="411">
        <f>'2. CAD NCCF'!R1338+'3. USD NCCF'!R1338+'4. EUR NCCF'!R1338+'5. GBP NCCF'!R1338+'6. Other(Incld) NCCF'!R1338</f>
        <v>0</v>
      </c>
      <c r="S1338" s="413">
        <f>'2. CAD NCCF'!S1338+'3. USD NCCF'!S1338+'4. EUR NCCF'!S1338+'5. GBP NCCF'!S1338+'6. Other(Incld) NCCF'!S1338</f>
        <v>0</v>
      </c>
      <c r="T1338" s="413">
        <f>'2. CAD NCCF'!T1338+'3. USD NCCF'!T1338+'4. EUR NCCF'!T1338+'5. GBP NCCF'!T1338+'6. Other(Incld) NCCF'!T1338</f>
        <v>0</v>
      </c>
      <c r="U1338" s="413">
        <f>'2. CAD NCCF'!U1338+'3. USD NCCF'!U1338+'4. EUR NCCF'!U1338+'5. GBP NCCF'!U1338+'6. Other(Incld) NCCF'!U1338</f>
        <v>0</v>
      </c>
      <c r="V1338" s="413">
        <f>'2. CAD NCCF'!V1338+'3. USD NCCF'!V1338+'4. EUR NCCF'!V1338+'5. GBP NCCF'!V1338+'6. Other(Incld) NCCF'!V1338</f>
        <v>0</v>
      </c>
      <c r="W1338" s="413">
        <f>'2. CAD NCCF'!W1338+'3. USD NCCF'!W1338+'4. EUR NCCF'!W1338+'5. GBP NCCF'!W1338+'6. Other(Incld) NCCF'!W1338</f>
        <v>0</v>
      </c>
      <c r="X1338" s="414">
        <f>'2. CAD NCCF'!X1338+'3. USD NCCF'!X1338+'4. EUR NCCF'!X1338+'5. GBP NCCF'!X1338+'6. Other(Incld) NCCF'!X1338</f>
        <v>0</v>
      </c>
      <c r="Y1338" s="413">
        <f>'2. CAD NCCF'!Y1338+'3. USD NCCF'!Y1338+'4. EUR NCCF'!Y1338+'5. GBP NCCF'!Y1338+'6. Other(Incld) NCCF'!Y1338</f>
        <v>0</v>
      </c>
      <c r="Z1338" s="413">
        <f>'2. CAD NCCF'!Z1338+'3. USD NCCF'!Z1338+'4. EUR NCCF'!Z1338+'5. GBP NCCF'!Z1338+'6. Other(Incld) NCCF'!Z1338</f>
        <v>0</v>
      </c>
      <c r="AA1338" s="413">
        <f>'2. CAD NCCF'!AA1338+'3. USD NCCF'!AA1338+'4. EUR NCCF'!AA1338+'5. GBP NCCF'!AA1338+'6. Other(Incld) NCCF'!AA1338</f>
        <v>0</v>
      </c>
      <c r="AB1338" s="413">
        <f>'2. CAD NCCF'!AB1338+'3. USD NCCF'!AB1338+'4. EUR NCCF'!AB1338+'5. GBP NCCF'!AB1338+'6. Other(Incld) NCCF'!AB1338</f>
        <v>0</v>
      </c>
      <c r="AC1338" s="400">
        <f>'2. CAD NCCF'!AC1338+'3. USD NCCF'!AC1338+'4. EUR NCCF'!AC1338+'5. GBP NCCF'!AC1338+'6. Other(Incld) NCCF'!AC1338</f>
        <v>0</v>
      </c>
      <c r="AD1338" s="891"/>
      <c r="AE1338" s="889"/>
      <c r="AF1338" s="890"/>
    </row>
    <row r="1339" spans="1:32" ht="15" outlineLevel="1" x14ac:dyDescent="0.2">
      <c r="A1339" s="222">
        <v>168</v>
      </c>
      <c r="B1339" s="499"/>
      <c r="C1339" s="500"/>
      <c r="D1339" s="500"/>
      <c r="E1339" s="1100" t="str">
        <f>'2. CAD NCCF'!E1339:L1339</f>
        <v>FI issued ABS and ABCP, high rated</v>
      </c>
      <c r="F1339" s="1101"/>
      <c r="G1339" s="1101"/>
      <c r="H1339" s="1101"/>
      <c r="I1339" s="1101"/>
      <c r="J1339" s="1101"/>
      <c r="K1339" s="1101"/>
      <c r="L1339" s="1102"/>
      <c r="M1339" s="399">
        <f>SUBTOTAL(9,M1340:M1341)</f>
        <v>0</v>
      </c>
      <c r="N1339" s="402">
        <f t="shared" ref="N1339:AC1339" si="1503">SUBTOTAL(9,N1340:N1341)</f>
        <v>0</v>
      </c>
      <c r="O1339" s="406">
        <f t="shared" si="1503"/>
        <v>0</v>
      </c>
      <c r="P1339" s="406">
        <f t="shared" si="1503"/>
        <v>0</v>
      </c>
      <c r="Q1339" s="407">
        <f t="shared" si="1503"/>
        <v>0</v>
      </c>
      <c r="R1339" s="402">
        <f t="shared" si="1503"/>
        <v>0</v>
      </c>
      <c r="S1339" s="406">
        <f t="shared" si="1503"/>
        <v>0</v>
      </c>
      <c r="T1339" s="405">
        <f t="shared" si="1503"/>
        <v>0</v>
      </c>
      <c r="U1339" s="405">
        <f t="shared" si="1503"/>
        <v>0</v>
      </c>
      <c r="V1339" s="405">
        <f t="shared" si="1503"/>
        <v>0</v>
      </c>
      <c r="W1339" s="405">
        <f t="shared" si="1503"/>
        <v>0</v>
      </c>
      <c r="X1339" s="405">
        <f t="shared" si="1503"/>
        <v>0</v>
      </c>
      <c r="Y1339" s="405">
        <f t="shared" si="1503"/>
        <v>0</v>
      </c>
      <c r="Z1339" s="405">
        <f t="shared" si="1503"/>
        <v>0</v>
      </c>
      <c r="AA1339" s="405">
        <f t="shared" si="1503"/>
        <v>0</v>
      </c>
      <c r="AB1339" s="403">
        <f t="shared" si="1503"/>
        <v>0</v>
      </c>
      <c r="AC1339" s="399">
        <f t="shared" si="1503"/>
        <v>0</v>
      </c>
      <c r="AD1339" s="891"/>
      <c r="AE1339" s="889"/>
      <c r="AF1339" s="890"/>
    </row>
    <row r="1340" spans="1:32" ht="15" outlineLevel="1" x14ac:dyDescent="0.2">
      <c r="A1340" s="222">
        <v>169</v>
      </c>
      <c r="B1340" s="499"/>
      <c r="C1340" s="500"/>
      <c r="D1340" s="500"/>
      <c r="E1340" s="500"/>
      <c r="F1340" s="1106" t="str">
        <f>'2. CAD NCCF'!F1340:L1340</f>
        <v>FI issued ABS, high rated</v>
      </c>
      <c r="G1340" s="1107"/>
      <c r="H1340" s="1107"/>
      <c r="I1340" s="1107"/>
      <c r="J1340" s="1107"/>
      <c r="K1340" s="1107"/>
      <c r="L1340" s="1108"/>
      <c r="M1340" s="400">
        <f>'2. CAD NCCF'!M1340+'3. USD NCCF'!M1340+'4. EUR NCCF'!M1340+'5. GBP NCCF'!M1340+'6. Other(Incld) NCCF'!M1340</f>
        <v>0</v>
      </c>
      <c r="N1340" s="411">
        <f>'2. CAD NCCF'!N1340+'3. USD NCCF'!N1340+'4. EUR NCCF'!N1340+'5. GBP NCCF'!N1340+'6. Other(Incld) NCCF'!N1340</f>
        <v>0</v>
      </c>
      <c r="O1340" s="414">
        <f>'2. CAD NCCF'!O1340+'3. USD NCCF'!O1340+'4. EUR NCCF'!O1340+'5. GBP NCCF'!O1340+'6. Other(Incld) NCCF'!O1340</f>
        <v>0</v>
      </c>
      <c r="P1340" s="414">
        <f>'2. CAD NCCF'!P1340+'3. USD NCCF'!P1340+'4. EUR NCCF'!P1340+'5. GBP NCCF'!P1340+'6. Other(Incld) NCCF'!P1340</f>
        <v>0</v>
      </c>
      <c r="Q1340" s="415">
        <f>'2. CAD NCCF'!Q1340+'3. USD NCCF'!Q1340+'4. EUR NCCF'!Q1340+'5. GBP NCCF'!Q1340+'6. Other(Incld) NCCF'!Q1340</f>
        <v>0</v>
      </c>
      <c r="R1340" s="411">
        <f>'2. CAD NCCF'!R1340+'3. USD NCCF'!R1340+'4. EUR NCCF'!R1340+'5. GBP NCCF'!R1340+'6. Other(Incld) NCCF'!R1340</f>
        <v>0</v>
      </c>
      <c r="S1340" s="413">
        <f>'2. CAD NCCF'!S1340+'3. USD NCCF'!S1340+'4. EUR NCCF'!S1340+'5. GBP NCCF'!S1340+'6. Other(Incld) NCCF'!S1340</f>
        <v>0</v>
      </c>
      <c r="T1340" s="413">
        <f>'2. CAD NCCF'!T1340+'3. USD NCCF'!T1340+'4. EUR NCCF'!T1340+'5. GBP NCCF'!T1340+'6. Other(Incld) NCCF'!T1340</f>
        <v>0</v>
      </c>
      <c r="U1340" s="413">
        <f>'2. CAD NCCF'!U1340+'3. USD NCCF'!U1340+'4. EUR NCCF'!U1340+'5. GBP NCCF'!U1340+'6. Other(Incld) NCCF'!U1340</f>
        <v>0</v>
      </c>
      <c r="V1340" s="413">
        <f>'2. CAD NCCF'!V1340+'3. USD NCCF'!V1340+'4. EUR NCCF'!V1340+'5. GBP NCCF'!V1340+'6. Other(Incld) NCCF'!V1340</f>
        <v>0</v>
      </c>
      <c r="W1340" s="413">
        <f>'2. CAD NCCF'!W1340+'3. USD NCCF'!W1340+'4. EUR NCCF'!W1340+'5. GBP NCCF'!W1340+'6. Other(Incld) NCCF'!W1340</f>
        <v>0</v>
      </c>
      <c r="X1340" s="414">
        <f>'2. CAD NCCF'!X1340+'3. USD NCCF'!X1340+'4. EUR NCCF'!X1340+'5. GBP NCCF'!X1340+'6. Other(Incld) NCCF'!X1340</f>
        <v>0</v>
      </c>
      <c r="Y1340" s="413">
        <f>'2. CAD NCCF'!Y1340+'3. USD NCCF'!Y1340+'4. EUR NCCF'!Y1340+'5. GBP NCCF'!Y1340+'6. Other(Incld) NCCF'!Y1340</f>
        <v>0</v>
      </c>
      <c r="Z1340" s="413">
        <f>'2. CAD NCCF'!Z1340+'3. USD NCCF'!Z1340+'4. EUR NCCF'!Z1340+'5. GBP NCCF'!Z1340+'6. Other(Incld) NCCF'!Z1340</f>
        <v>0</v>
      </c>
      <c r="AA1340" s="413">
        <f>'2. CAD NCCF'!AA1340+'3. USD NCCF'!AA1340+'4. EUR NCCF'!AA1340+'5. GBP NCCF'!AA1340+'6. Other(Incld) NCCF'!AA1340</f>
        <v>0</v>
      </c>
      <c r="AB1340" s="413">
        <f>'2. CAD NCCF'!AB1340+'3. USD NCCF'!AB1340+'4. EUR NCCF'!AB1340+'5. GBP NCCF'!AB1340+'6. Other(Incld) NCCF'!AB1340</f>
        <v>0</v>
      </c>
      <c r="AC1340" s="400">
        <f>'2. CAD NCCF'!AC1340+'3. USD NCCF'!AC1340+'4. EUR NCCF'!AC1340+'5. GBP NCCF'!AC1340+'6. Other(Incld) NCCF'!AC1340</f>
        <v>0</v>
      </c>
      <c r="AD1340" s="891"/>
      <c r="AE1340" s="889"/>
      <c r="AF1340" s="890"/>
    </row>
    <row r="1341" spans="1:32" ht="15" customHeight="1" outlineLevel="1" x14ac:dyDescent="0.2">
      <c r="A1341" s="222">
        <v>170</v>
      </c>
      <c r="B1341" s="499"/>
      <c r="C1341" s="500"/>
      <c r="D1341" s="500"/>
      <c r="E1341" s="500"/>
      <c r="F1341" s="1106" t="str">
        <f>'2. CAD NCCF'!F1341:L1341</f>
        <v>FI issued ABCP, high rated</v>
      </c>
      <c r="G1341" s="1107"/>
      <c r="H1341" s="1107"/>
      <c r="I1341" s="1107"/>
      <c r="J1341" s="1107"/>
      <c r="K1341" s="1107"/>
      <c r="L1341" s="1108"/>
      <c r="M1341" s="400">
        <f>'2. CAD NCCF'!M1341+'3. USD NCCF'!M1341+'4. EUR NCCF'!M1341+'5. GBP NCCF'!M1341+'6. Other(Incld) NCCF'!M1341</f>
        <v>0</v>
      </c>
      <c r="N1341" s="411">
        <f>'2. CAD NCCF'!N1341+'3. USD NCCF'!N1341+'4. EUR NCCF'!N1341+'5. GBP NCCF'!N1341+'6. Other(Incld) NCCF'!N1341</f>
        <v>0</v>
      </c>
      <c r="O1341" s="414">
        <f>'2. CAD NCCF'!O1341+'3. USD NCCF'!O1341+'4. EUR NCCF'!O1341+'5. GBP NCCF'!O1341+'6. Other(Incld) NCCF'!O1341</f>
        <v>0</v>
      </c>
      <c r="P1341" s="414">
        <f>'2. CAD NCCF'!P1341+'3. USD NCCF'!P1341+'4. EUR NCCF'!P1341+'5. GBP NCCF'!P1341+'6. Other(Incld) NCCF'!P1341</f>
        <v>0</v>
      </c>
      <c r="Q1341" s="415">
        <f>'2. CAD NCCF'!Q1341+'3. USD NCCF'!Q1341+'4. EUR NCCF'!Q1341+'5. GBP NCCF'!Q1341+'6. Other(Incld) NCCF'!Q1341</f>
        <v>0</v>
      </c>
      <c r="R1341" s="411">
        <f>'2. CAD NCCF'!R1341+'3. USD NCCF'!R1341+'4. EUR NCCF'!R1341+'5. GBP NCCF'!R1341+'6. Other(Incld) NCCF'!R1341</f>
        <v>0</v>
      </c>
      <c r="S1341" s="413">
        <f>'2. CAD NCCF'!S1341+'3. USD NCCF'!S1341+'4. EUR NCCF'!S1341+'5. GBP NCCF'!S1341+'6. Other(Incld) NCCF'!S1341</f>
        <v>0</v>
      </c>
      <c r="T1341" s="413">
        <f>'2. CAD NCCF'!T1341+'3. USD NCCF'!T1341+'4. EUR NCCF'!T1341+'5. GBP NCCF'!T1341+'6. Other(Incld) NCCF'!T1341</f>
        <v>0</v>
      </c>
      <c r="U1341" s="413">
        <f>'2. CAD NCCF'!U1341+'3. USD NCCF'!U1341+'4. EUR NCCF'!U1341+'5. GBP NCCF'!U1341+'6. Other(Incld) NCCF'!U1341</f>
        <v>0</v>
      </c>
      <c r="V1341" s="413">
        <f>'2. CAD NCCF'!V1341+'3. USD NCCF'!V1341+'4. EUR NCCF'!V1341+'5. GBP NCCF'!V1341+'6. Other(Incld) NCCF'!V1341</f>
        <v>0</v>
      </c>
      <c r="W1341" s="413">
        <f>'2. CAD NCCF'!W1341+'3. USD NCCF'!W1341+'4. EUR NCCF'!W1341+'5. GBP NCCF'!W1341+'6. Other(Incld) NCCF'!W1341</f>
        <v>0</v>
      </c>
      <c r="X1341" s="414">
        <f>'2. CAD NCCF'!X1341+'3. USD NCCF'!X1341+'4. EUR NCCF'!X1341+'5. GBP NCCF'!X1341+'6. Other(Incld) NCCF'!X1341</f>
        <v>0</v>
      </c>
      <c r="Y1341" s="413">
        <f>'2. CAD NCCF'!Y1341+'3. USD NCCF'!Y1341+'4. EUR NCCF'!Y1341+'5. GBP NCCF'!Y1341+'6. Other(Incld) NCCF'!Y1341</f>
        <v>0</v>
      </c>
      <c r="Z1341" s="413">
        <f>'2. CAD NCCF'!Z1341+'3. USD NCCF'!Z1341+'4. EUR NCCF'!Z1341+'5. GBP NCCF'!Z1341+'6. Other(Incld) NCCF'!Z1341</f>
        <v>0</v>
      </c>
      <c r="AA1341" s="413">
        <f>'2. CAD NCCF'!AA1341+'3. USD NCCF'!AA1341+'4. EUR NCCF'!AA1341+'5. GBP NCCF'!AA1341+'6. Other(Incld) NCCF'!AA1341</f>
        <v>0</v>
      </c>
      <c r="AB1341" s="413">
        <f>'2. CAD NCCF'!AB1341+'3. USD NCCF'!AB1341+'4. EUR NCCF'!AB1341+'5. GBP NCCF'!AB1341+'6. Other(Incld) NCCF'!AB1341</f>
        <v>0</v>
      </c>
      <c r="AC1341" s="400">
        <f>'2. CAD NCCF'!AC1341+'3. USD NCCF'!AC1341+'4. EUR NCCF'!AC1341+'5. GBP NCCF'!AC1341+'6. Other(Incld) NCCF'!AC1341</f>
        <v>0</v>
      </c>
      <c r="AD1341" s="891"/>
      <c r="AE1341" s="889"/>
      <c r="AF1341" s="890"/>
    </row>
    <row r="1342" spans="1:32" ht="15" outlineLevel="1" x14ac:dyDescent="0.2">
      <c r="A1342" s="222">
        <v>171</v>
      </c>
      <c r="B1342" s="499"/>
      <c r="C1342" s="500"/>
      <c r="D1342" s="500"/>
      <c r="E1342" s="1100" t="str">
        <f>'2. CAD NCCF'!E1342:L1342</f>
        <v>Non-FI issued ABS and ABCP, medium rated</v>
      </c>
      <c r="F1342" s="1101"/>
      <c r="G1342" s="1101"/>
      <c r="H1342" s="1101"/>
      <c r="I1342" s="1101"/>
      <c r="J1342" s="1101"/>
      <c r="K1342" s="1101"/>
      <c r="L1342" s="1102"/>
      <c r="M1342" s="399">
        <f>SUBTOTAL(9,M1343:M1344)</f>
        <v>0</v>
      </c>
      <c r="N1342" s="402">
        <f t="shared" ref="N1342:AC1342" si="1504">SUBTOTAL(9,N1343:N1344)</f>
        <v>0</v>
      </c>
      <c r="O1342" s="406">
        <f t="shared" si="1504"/>
        <v>0</v>
      </c>
      <c r="P1342" s="406">
        <f t="shared" si="1504"/>
        <v>0</v>
      </c>
      <c r="Q1342" s="407">
        <f t="shared" si="1504"/>
        <v>0</v>
      </c>
      <c r="R1342" s="402">
        <f t="shared" si="1504"/>
        <v>0</v>
      </c>
      <c r="S1342" s="406">
        <f t="shared" si="1504"/>
        <v>0</v>
      </c>
      <c r="T1342" s="405">
        <f t="shared" si="1504"/>
        <v>0</v>
      </c>
      <c r="U1342" s="405">
        <f t="shared" si="1504"/>
        <v>0</v>
      </c>
      <c r="V1342" s="405">
        <f t="shared" si="1504"/>
        <v>0</v>
      </c>
      <c r="W1342" s="405">
        <f t="shared" si="1504"/>
        <v>0</v>
      </c>
      <c r="X1342" s="405">
        <f t="shared" si="1504"/>
        <v>0</v>
      </c>
      <c r="Y1342" s="405">
        <f t="shared" si="1504"/>
        <v>0</v>
      </c>
      <c r="Z1342" s="405">
        <f t="shared" si="1504"/>
        <v>0</v>
      </c>
      <c r="AA1342" s="405">
        <f t="shared" si="1504"/>
        <v>0</v>
      </c>
      <c r="AB1342" s="403">
        <f t="shared" si="1504"/>
        <v>0</v>
      </c>
      <c r="AC1342" s="399">
        <f t="shared" si="1504"/>
        <v>0</v>
      </c>
      <c r="AD1342" s="891"/>
      <c r="AE1342" s="889"/>
      <c r="AF1342" s="890"/>
    </row>
    <row r="1343" spans="1:32" ht="15" outlineLevel="1" x14ac:dyDescent="0.2">
      <c r="A1343" s="222">
        <v>172</v>
      </c>
      <c r="B1343" s="499"/>
      <c r="C1343" s="500"/>
      <c r="D1343" s="500"/>
      <c r="E1343" s="500"/>
      <c r="F1343" s="1106" t="str">
        <f>'2. CAD NCCF'!F1343:L1343</f>
        <v>Non-FI issued ABS, medium rated</v>
      </c>
      <c r="G1343" s="1107"/>
      <c r="H1343" s="1107"/>
      <c r="I1343" s="1107"/>
      <c r="J1343" s="1107"/>
      <c r="K1343" s="1107"/>
      <c r="L1343" s="1108"/>
      <c r="M1343" s="400">
        <f>'2. CAD NCCF'!M1343+'3. USD NCCF'!M1343+'4. EUR NCCF'!M1343+'5. GBP NCCF'!M1343+'6. Other(Incld) NCCF'!M1343</f>
        <v>0</v>
      </c>
      <c r="N1343" s="411">
        <f>'2. CAD NCCF'!N1343+'3. USD NCCF'!N1343+'4. EUR NCCF'!N1343+'5. GBP NCCF'!N1343+'6. Other(Incld) NCCF'!N1343</f>
        <v>0</v>
      </c>
      <c r="O1343" s="414">
        <f>'2. CAD NCCF'!O1343+'3. USD NCCF'!O1343+'4. EUR NCCF'!O1343+'5. GBP NCCF'!O1343+'6. Other(Incld) NCCF'!O1343</f>
        <v>0</v>
      </c>
      <c r="P1343" s="414">
        <f>'2. CAD NCCF'!P1343+'3. USD NCCF'!P1343+'4. EUR NCCF'!P1343+'5. GBP NCCF'!P1343+'6. Other(Incld) NCCF'!P1343</f>
        <v>0</v>
      </c>
      <c r="Q1343" s="415">
        <f>'2. CAD NCCF'!Q1343+'3. USD NCCF'!Q1343+'4. EUR NCCF'!Q1343+'5. GBP NCCF'!Q1343+'6. Other(Incld) NCCF'!Q1343</f>
        <v>0</v>
      </c>
      <c r="R1343" s="411">
        <f>'2. CAD NCCF'!R1343+'3. USD NCCF'!R1343+'4. EUR NCCF'!R1343+'5. GBP NCCF'!R1343+'6. Other(Incld) NCCF'!R1343</f>
        <v>0</v>
      </c>
      <c r="S1343" s="413">
        <f>'2. CAD NCCF'!S1343+'3. USD NCCF'!S1343+'4. EUR NCCF'!S1343+'5. GBP NCCF'!S1343+'6. Other(Incld) NCCF'!S1343</f>
        <v>0</v>
      </c>
      <c r="T1343" s="413">
        <f>'2. CAD NCCF'!T1343+'3. USD NCCF'!T1343+'4. EUR NCCF'!T1343+'5. GBP NCCF'!T1343+'6. Other(Incld) NCCF'!T1343</f>
        <v>0</v>
      </c>
      <c r="U1343" s="413">
        <f>'2. CAD NCCF'!U1343+'3. USD NCCF'!U1343+'4. EUR NCCF'!U1343+'5. GBP NCCF'!U1343+'6. Other(Incld) NCCF'!U1343</f>
        <v>0</v>
      </c>
      <c r="V1343" s="413">
        <f>'2. CAD NCCF'!V1343+'3. USD NCCF'!V1343+'4. EUR NCCF'!V1343+'5. GBP NCCF'!V1343+'6. Other(Incld) NCCF'!V1343</f>
        <v>0</v>
      </c>
      <c r="W1343" s="413">
        <f>'2. CAD NCCF'!W1343+'3. USD NCCF'!W1343+'4. EUR NCCF'!W1343+'5. GBP NCCF'!W1343+'6. Other(Incld) NCCF'!W1343</f>
        <v>0</v>
      </c>
      <c r="X1343" s="414">
        <f>'2. CAD NCCF'!X1343+'3. USD NCCF'!X1343+'4. EUR NCCF'!X1343+'5. GBP NCCF'!X1343+'6. Other(Incld) NCCF'!X1343</f>
        <v>0</v>
      </c>
      <c r="Y1343" s="413">
        <f>'2. CAD NCCF'!Y1343+'3. USD NCCF'!Y1343+'4. EUR NCCF'!Y1343+'5. GBP NCCF'!Y1343+'6. Other(Incld) NCCF'!Y1343</f>
        <v>0</v>
      </c>
      <c r="Z1343" s="413">
        <f>'2. CAD NCCF'!Z1343+'3. USD NCCF'!Z1343+'4. EUR NCCF'!Z1343+'5. GBP NCCF'!Z1343+'6. Other(Incld) NCCF'!Z1343</f>
        <v>0</v>
      </c>
      <c r="AA1343" s="413">
        <f>'2. CAD NCCF'!AA1343+'3. USD NCCF'!AA1343+'4. EUR NCCF'!AA1343+'5. GBP NCCF'!AA1343+'6. Other(Incld) NCCF'!AA1343</f>
        <v>0</v>
      </c>
      <c r="AB1343" s="413">
        <f>'2. CAD NCCF'!AB1343+'3. USD NCCF'!AB1343+'4. EUR NCCF'!AB1343+'5. GBP NCCF'!AB1343+'6. Other(Incld) NCCF'!AB1343</f>
        <v>0</v>
      </c>
      <c r="AC1343" s="400">
        <f>'2. CAD NCCF'!AC1343+'3. USD NCCF'!AC1343+'4. EUR NCCF'!AC1343+'5. GBP NCCF'!AC1343+'6. Other(Incld) NCCF'!AC1343</f>
        <v>0</v>
      </c>
      <c r="AD1343" s="891"/>
      <c r="AE1343" s="889"/>
      <c r="AF1343" s="890"/>
    </row>
    <row r="1344" spans="1:32" ht="15" customHeight="1" outlineLevel="1" x14ac:dyDescent="0.2">
      <c r="A1344" s="222">
        <v>173</v>
      </c>
      <c r="B1344" s="499"/>
      <c r="C1344" s="500"/>
      <c r="D1344" s="500"/>
      <c r="E1344" s="500"/>
      <c r="F1344" s="1106" t="str">
        <f>'2. CAD NCCF'!F1344:L1344</f>
        <v>Non-FI issued ABCP, medium rated</v>
      </c>
      <c r="G1344" s="1107"/>
      <c r="H1344" s="1107"/>
      <c r="I1344" s="1107"/>
      <c r="J1344" s="1107"/>
      <c r="K1344" s="1107"/>
      <c r="L1344" s="1108"/>
      <c r="M1344" s="400">
        <f>'2. CAD NCCF'!M1344+'3. USD NCCF'!M1344+'4. EUR NCCF'!M1344+'5. GBP NCCF'!M1344+'6. Other(Incld) NCCF'!M1344</f>
        <v>0</v>
      </c>
      <c r="N1344" s="411">
        <f>'2. CAD NCCF'!N1344+'3. USD NCCF'!N1344+'4. EUR NCCF'!N1344+'5. GBP NCCF'!N1344+'6. Other(Incld) NCCF'!N1344</f>
        <v>0</v>
      </c>
      <c r="O1344" s="414">
        <f>'2. CAD NCCF'!O1344+'3. USD NCCF'!O1344+'4. EUR NCCF'!O1344+'5. GBP NCCF'!O1344+'6. Other(Incld) NCCF'!O1344</f>
        <v>0</v>
      </c>
      <c r="P1344" s="414">
        <f>'2. CAD NCCF'!P1344+'3. USD NCCF'!P1344+'4. EUR NCCF'!P1344+'5. GBP NCCF'!P1344+'6. Other(Incld) NCCF'!P1344</f>
        <v>0</v>
      </c>
      <c r="Q1344" s="415">
        <f>'2. CAD NCCF'!Q1344+'3. USD NCCF'!Q1344+'4. EUR NCCF'!Q1344+'5. GBP NCCF'!Q1344+'6. Other(Incld) NCCF'!Q1344</f>
        <v>0</v>
      </c>
      <c r="R1344" s="411">
        <f>'2. CAD NCCF'!R1344+'3. USD NCCF'!R1344+'4. EUR NCCF'!R1344+'5. GBP NCCF'!R1344+'6. Other(Incld) NCCF'!R1344</f>
        <v>0</v>
      </c>
      <c r="S1344" s="413">
        <f>'2. CAD NCCF'!S1344+'3. USD NCCF'!S1344+'4. EUR NCCF'!S1344+'5. GBP NCCF'!S1344+'6. Other(Incld) NCCF'!S1344</f>
        <v>0</v>
      </c>
      <c r="T1344" s="413">
        <f>'2. CAD NCCF'!T1344+'3. USD NCCF'!T1344+'4. EUR NCCF'!T1344+'5. GBP NCCF'!T1344+'6. Other(Incld) NCCF'!T1344</f>
        <v>0</v>
      </c>
      <c r="U1344" s="413">
        <f>'2. CAD NCCF'!U1344+'3. USD NCCF'!U1344+'4. EUR NCCF'!U1344+'5. GBP NCCF'!U1344+'6. Other(Incld) NCCF'!U1344</f>
        <v>0</v>
      </c>
      <c r="V1344" s="413">
        <f>'2. CAD NCCF'!V1344+'3. USD NCCF'!V1344+'4. EUR NCCF'!V1344+'5. GBP NCCF'!V1344+'6. Other(Incld) NCCF'!V1344</f>
        <v>0</v>
      </c>
      <c r="W1344" s="413">
        <f>'2. CAD NCCF'!W1344+'3. USD NCCF'!W1344+'4. EUR NCCF'!W1344+'5. GBP NCCF'!W1344+'6. Other(Incld) NCCF'!W1344</f>
        <v>0</v>
      </c>
      <c r="X1344" s="414">
        <f>'2. CAD NCCF'!X1344+'3. USD NCCF'!X1344+'4. EUR NCCF'!X1344+'5. GBP NCCF'!X1344+'6. Other(Incld) NCCF'!X1344</f>
        <v>0</v>
      </c>
      <c r="Y1344" s="413">
        <f>'2. CAD NCCF'!Y1344+'3. USD NCCF'!Y1344+'4. EUR NCCF'!Y1344+'5. GBP NCCF'!Y1344+'6. Other(Incld) NCCF'!Y1344</f>
        <v>0</v>
      </c>
      <c r="Z1344" s="413">
        <f>'2. CAD NCCF'!Z1344+'3. USD NCCF'!Z1344+'4. EUR NCCF'!Z1344+'5. GBP NCCF'!Z1344+'6. Other(Incld) NCCF'!Z1344</f>
        <v>0</v>
      </c>
      <c r="AA1344" s="413">
        <f>'2. CAD NCCF'!AA1344+'3. USD NCCF'!AA1344+'4. EUR NCCF'!AA1344+'5. GBP NCCF'!AA1344+'6. Other(Incld) NCCF'!AA1344</f>
        <v>0</v>
      </c>
      <c r="AB1344" s="413">
        <f>'2. CAD NCCF'!AB1344+'3. USD NCCF'!AB1344+'4. EUR NCCF'!AB1344+'5. GBP NCCF'!AB1344+'6. Other(Incld) NCCF'!AB1344</f>
        <v>0</v>
      </c>
      <c r="AC1344" s="400">
        <f>'2. CAD NCCF'!AC1344+'3. USD NCCF'!AC1344+'4. EUR NCCF'!AC1344+'5. GBP NCCF'!AC1344+'6. Other(Incld) NCCF'!AC1344</f>
        <v>0</v>
      </c>
      <c r="AD1344" s="891"/>
      <c r="AE1344" s="889"/>
      <c r="AF1344" s="890"/>
    </row>
    <row r="1345" spans="1:32" ht="15" outlineLevel="1" x14ac:dyDescent="0.2">
      <c r="A1345" s="222">
        <v>174</v>
      </c>
      <c r="B1345" s="499"/>
      <c r="C1345" s="500"/>
      <c r="D1345" s="500"/>
      <c r="E1345" s="1100" t="str">
        <f>'2. CAD NCCF'!E1345:L1345</f>
        <v>FI issued ABS and ABCP, medium rated</v>
      </c>
      <c r="F1345" s="1101"/>
      <c r="G1345" s="1101"/>
      <c r="H1345" s="1101"/>
      <c r="I1345" s="1101"/>
      <c r="J1345" s="1101"/>
      <c r="K1345" s="1101"/>
      <c r="L1345" s="1102"/>
      <c r="M1345" s="399">
        <f>SUBTOTAL(9,M1346:M1347)</f>
        <v>0</v>
      </c>
      <c r="N1345" s="402">
        <f t="shared" ref="N1345:AC1345" si="1505">SUBTOTAL(9,N1346:N1347)</f>
        <v>0</v>
      </c>
      <c r="O1345" s="406">
        <f t="shared" si="1505"/>
        <v>0</v>
      </c>
      <c r="P1345" s="406">
        <f t="shared" si="1505"/>
        <v>0</v>
      </c>
      <c r="Q1345" s="407">
        <f t="shared" si="1505"/>
        <v>0</v>
      </c>
      <c r="R1345" s="402">
        <f t="shared" si="1505"/>
        <v>0</v>
      </c>
      <c r="S1345" s="406">
        <f t="shared" si="1505"/>
        <v>0</v>
      </c>
      <c r="T1345" s="405">
        <f t="shared" si="1505"/>
        <v>0</v>
      </c>
      <c r="U1345" s="405">
        <f t="shared" si="1505"/>
        <v>0</v>
      </c>
      <c r="V1345" s="405">
        <f t="shared" si="1505"/>
        <v>0</v>
      </c>
      <c r="W1345" s="405">
        <f t="shared" si="1505"/>
        <v>0</v>
      </c>
      <c r="X1345" s="405">
        <f t="shared" si="1505"/>
        <v>0</v>
      </c>
      <c r="Y1345" s="405">
        <f t="shared" si="1505"/>
        <v>0</v>
      </c>
      <c r="Z1345" s="405">
        <f t="shared" si="1505"/>
        <v>0</v>
      </c>
      <c r="AA1345" s="405">
        <f t="shared" si="1505"/>
        <v>0</v>
      </c>
      <c r="AB1345" s="403">
        <f t="shared" si="1505"/>
        <v>0</v>
      </c>
      <c r="AC1345" s="399">
        <f t="shared" si="1505"/>
        <v>0</v>
      </c>
      <c r="AD1345" s="891"/>
      <c r="AE1345" s="889"/>
      <c r="AF1345" s="890"/>
    </row>
    <row r="1346" spans="1:32" ht="15" outlineLevel="1" x14ac:dyDescent="0.2">
      <c r="A1346" s="222">
        <v>175</v>
      </c>
      <c r="B1346" s="499"/>
      <c r="C1346" s="500"/>
      <c r="D1346" s="500"/>
      <c r="E1346" s="500"/>
      <c r="F1346" s="1106" t="str">
        <f>'2. CAD NCCF'!F1346:L1346</f>
        <v>FI issued ABS, medium rated</v>
      </c>
      <c r="G1346" s="1107"/>
      <c r="H1346" s="1107"/>
      <c r="I1346" s="1107"/>
      <c r="J1346" s="1107"/>
      <c r="K1346" s="1107"/>
      <c r="L1346" s="1108"/>
      <c r="M1346" s="400">
        <f>'2. CAD NCCF'!M1346+'3. USD NCCF'!M1346+'4. EUR NCCF'!M1346+'5. GBP NCCF'!M1346+'6. Other(Incld) NCCF'!M1346</f>
        <v>0</v>
      </c>
      <c r="N1346" s="411">
        <f>'2. CAD NCCF'!N1346+'3. USD NCCF'!N1346+'4. EUR NCCF'!N1346+'5. GBP NCCF'!N1346+'6. Other(Incld) NCCF'!N1346</f>
        <v>0</v>
      </c>
      <c r="O1346" s="414">
        <f>'2. CAD NCCF'!O1346+'3. USD NCCF'!O1346+'4. EUR NCCF'!O1346+'5. GBP NCCF'!O1346+'6. Other(Incld) NCCF'!O1346</f>
        <v>0</v>
      </c>
      <c r="P1346" s="414">
        <f>'2. CAD NCCF'!P1346+'3. USD NCCF'!P1346+'4. EUR NCCF'!P1346+'5. GBP NCCF'!P1346+'6. Other(Incld) NCCF'!P1346</f>
        <v>0</v>
      </c>
      <c r="Q1346" s="415">
        <f>'2. CAD NCCF'!Q1346+'3. USD NCCF'!Q1346+'4. EUR NCCF'!Q1346+'5. GBP NCCF'!Q1346+'6. Other(Incld) NCCF'!Q1346</f>
        <v>0</v>
      </c>
      <c r="R1346" s="411">
        <f>'2. CAD NCCF'!R1346+'3. USD NCCF'!R1346+'4. EUR NCCF'!R1346+'5. GBP NCCF'!R1346+'6. Other(Incld) NCCF'!R1346</f>
        <v>0</v>
      </c>
      <c r="S1346" s="413">
        <f>'2. CAD NCCF'!S1346+'3. USD NCCF'!S1346+'4. EUR NCCF'!S1346+'5. GBP NCCF'!S1346+'6. Other(Incld) NCCF'!S1346</f>
        <v>0</v>
      </c>
      <c r="T1346" s="413">
        <f>'2. CAD NCCF'!T1346+'3. USD NCCF'!T1346+'4. EUR NCCF'!T1346+'5. GBP NCCF'!T1346+'6. Other(Incld) NCCF'!T1346</f>
        <v>0</v>
      </c>
      <c r="U1346" s="413">
        <f>'2. CAD NCCF'!U1346+'3. USD NCCF'!U1346+'4. EUR NCCF'!U1346+'5. GBP NCCF'!U1346+'6. Other(Incld) NCCF'!U1346</f>
        <v>0</v>
      </c>
      <c r="V1346" s="413">
        <f>'2. CAD NCCF'!V1346+'3. USD NCCF'!V1346+'4. EUR NCCF'!V1346+'5. GBP NCCF'!V1346+'6. Other(Incld) NCCF'!V1346</f>
        <v>0</v>
      </c>
      <c r="W1346" s="413">
        <f>'2. CAD NCCF'!W1346+'3. USD NCCF'!W1346+'4. EUR NCCF'!W1346+'5. GBP NCCF'!W1346+'6. Other(Incld) NCCF'!W1346</f>
        <v>0</v>
      </c>
      <c r="X1346" s="414">
        <f>'2. CAD NCCF'!X1346+'3. USD NCCF'!X1346+'4. EUR NCCF'!X1346+'5. GBP NCCF'!X1346+'6. Other(Incld) NCCF'!X1346</f>
        <v>0</v>
      </c>
      <c r="Y1346" s="413">
        <f>'2. CAD NCCF'!Y1346+'3. USD NCCF'!Y1346+'4. EUR NCCF'!Y1346+'5. GBP NCCF'!Y1346+'6. Other(Incld) NCCF'!Y1346</f>
        <v>0</v>
      </c>
      <c r="Z1346" s="413">
        <f>'2. CAD NCCF'!Z1346+'3. USD NCCF'!Z1346+'4. EUR NCCF'!Z1346+'5. GBP NCCF'!Z1346+'6. Other(Incld) NCCF'!Z1346</f>
        <v>0</v>
      </c>
      <c r="AA1346" s="413">
        <f>'2. CAD NCCF'!AA1346+'3. USD NCCF'!AA1346+'4. EUR NCCF'!AA1346+'5. GBP NCCF'!AA1346+'6. Other(Incld) NCCF'!AA1346</f>
        <v>0</v>
      </c>
      <c r="AB1346" s="413">
        <f>'2. CAD NCCF'!AB1346+'3. USD NCCF'!AB1346+'4. EUR NCCF'!AB1346+'5. GBP NCCF'!AB1346+'6. Other(Incld) NCCF'!AB1346</f>
        <v>0</v>
      </c>
      <c r="AC1346" s="400">
        <f>'2. CAD NCCF'!AC1346+'3. USD NCCF'!AC1346+'4. EUR NCCF'!AC1346+'5. GBP NCCF'!AC1346+'6. Other(Incld) NCCF'!AC1346</f>
        <v>0</v>
      </c>
      <c r="AD1346" s="891"/>
      <c r="AE1346" s="889"/>
      <c r="AF1346" s="890"/>
    </row>
    <row r="1347" spans="1:32" ht="15" customHeight="1" outlineLevel="1" x14ac:dyDescent="0.2">
      <c r="A1347" s="222">
        <v>176</v>
      </c>
      <c r="B1347" s="533"/>
      <c r="C1347" s="534"/>
      <c r="D1347" s="534"/>
      <c r="E1347" s="469"/>
      <c r="F1347" s="1106" t="str">
        <f>'2. CAD NCCF'!F1347:L1347</f>
        <v>FI issued ABCP, medium rated</v>
      </c>
      <c r="G1347" s="1107"/>
      <c r="H1347" s="1107"/>
      <c r="I1347" s="1107"/>
      <c r="J1347" s="1107"/>
      <c r="K1347" s="1107"/>
      <c r="L1347" s="1108"/>
      <c r="M1347" s="400">
        <f>'2. CAD NCCF'!M1347+'3. USD NCCF'!M1347+'4. EUR NCCF'!M1347+'5. GBP NCCF'!M1347+'6. Other(Incld) NCCF'!M1347</f>
        <v>0</v>
      </c>
      <c r="N1347" s="411">
        <f>'2. CAD NCCF'!N1347+'3. USD NCCF'!N1347+'4. EUR NCCF'!N1347+'5. GBP NCCF'!N1347+'6. Other(Incld) NCCF'!N1347</f>
        <v>0</v>
      </c>
      <c r="O1347" s="414">
        <f>'2. CAD NCCF'!O1347+'3. USD NCCF'!O1347+'4. EUR NCCF'!O1347+'5. GBP NCCF'!O1347+'6. Other(Incld) NCCF'!O1347</f>
        <v>0</v>
      </c>
      <c r="P1347" s="414">
        <f>'2. CAD NCCF'!P1347+'3. USD NCCF'!P1347+'4. EUR NCCF'!P1347+'5. GBP NCCF'!P1347+'6. Other(Incld) NCCF'!P1347</f>
        <v>0</v>
      </c>
      <c r="Q1347" s="415">
        <f>'2. CAD NCCF'!Q1347+'3. USD NCCF'!Q1347+'4. EUR NCCF'!Q1347+'5. GBP NCCF'!Q1347+'6. Other(Incld) NCCF'!Q1347</f>
        <v>0</v>
      </c>
      <c r="R1347" s="411">
        <f>'2. CAD NCCF'!R1347+'3. USD NCCF'!R1347+'4. EUR NCCF'!R1347+'5. GBP NCCF'!R1347+'6. Other(Incld) NCCF'!R1347</f>
        <v>0</v>
      </c>
      <c r="S1347" s="413">
        <f>'2. CAD NCCF'!S1347+'3. USD NCCF'!S1347+'4. EUR NCCF'!S1347+'5. GBP NCCF'!S1347+'6. Other(Incld) NCCF'!S1347</f>
        <v>0</v>
      </c>
      <c r="T1347" s="413">
        <f>'2. CAD NCCF'!T1347+'3. USD NCCF'!T1347+'4. EUR NCCF'!T1347+'5. GBP NCCF'!T1347+'6. Other(Incld) NCCF'!T1347</f>
        <v>0</v>
      </c>
      <c r="U1347" s="413">
        <f>'2. CAD NCCF'!U1347+'3. USD NCCF'!U1347+'4. EUR NCCF'!U1347+'5. GBP NCCF'!U1347+'6. Other(Incld) NCCF'!U1347</f>
        <v>0</v>
      </c>
      <c r="V1347" s="413">
        <f>'2. CAD NCCF'!V1347+'3. USD NCCF'!V1347+'4. EUR NCCF'!V1347+'5. GBP NCCF'!V1347+'6. Other(Incld) NCCF'!V1347</f>
        <v>0</v>
      </c>
      <c r="W1347" s="413">
        <f>'2. CAD NCCF'!W1347+'3. USD NCCF'!W1347+'4. EUR NCCF'!W1347+'5. GBP NCCF'!W1347+'6. Other(Incld) NCCF'!W1347</f>
        <v>0</v>
      </c>
      <c r="X1347" s="414">
        <f>'2. CAD NCCF'!X1347+'3. USD NCCF'!X1347+'4. EUR NCCF'!X1347+'5. GBP NCCF'!X1347+'6. Other(Incld) NCCF'!X1347</f>
        <v>0</v>
      </c>
      <c r="Y1347" s="413">
        <f>'2. CAD NCCF'!Y1347+'3. USD NCCF'!Y1347+'4. EUR NCCF'!Y1347+'5. GBP NCCF'!Y1347+'6. Other(Incld) NCCF'!Y1347</f>
        <v>0</v>
      </c>
      <c r="Z1347" s="413">
        <f>'2. CAD NCCF'!Z1347+'3. USD NCCF'!Z1347+'4. EUR NCCF'!Z1347+'5. GBP NCCF'!Z1347+'6. Other(Incld) NCCF'!Z1347</f>
        <v>0</v>
      </c>
      <c r="AA1347" s="413">
        <f>'2. CAD NCCF'!AA1347+'3. USD NCCF'!AA1347+'4. EUR NCCF'!AA1347+'5. GBP NCCF'!AA1347+'6. Other(Incld) NCCF'!AA1347</f>
        <v>0</v>
      </c>
      <c r="AB1347" s="413">
        <f>'2. CAD NCCF'!AB1347+'3. USD NCCF'!AB1347+'4. EUR NCCF'!AB1347+'5. GBP NCCF'!AB1347+'6. Other(Incld) NCCF'!AB1347</f>
        <v>0</v>
      </c>
      <c r="AC1347" s="400">
        <f>'2. CAD NCCF'!AC1347+'3. USD NCCF'!AC1347+'4. EUR NCCF'!AC1347+'5. GBP NCCF'!AC1347+'6. Other(Incld) NCCF'!AC1347</f>
        <v>0</v>
      </c>
      <c r="AD1347" s="886"/>
      <c r="AE1347" s="887"/>
      <c r="AF1347" s="888"/>
    </row>
    <row r="1348" spans="1:32" ht="15" outlineLevel="1" x14ac:dyDescent="0.2">
      <c r="A1348" s="222">
        <v>177</v>
      </c>
      <c r="B1348" s="533"/>
      <c r="C1348" s="534"/>
      <c r="D1348" s="609"/>
      <c r="E1348" s="1100" t="str">
        <f>'2. CAD NCCF'!E1348:L1348</f>
        <v>Non-FI issued ABS and ABCP, low or not rated</v>
      </c>
      <c r="F1348" s="1101"/>
      <c r="G1348" s="1101"/>
      <c r="H1348" s="1101"/>
      <c r="I1348" s="1101"/>
      <c r="J1348" s="1101"/>
      <c r="K1348" s="1101"/>
      <c r="L1348" s="1102"/>
      <c r="M1348" s="399">
        <f>SUBTOTAL(9,M1349:M1350)</f>
        <v>0</v>
      </c>
      <c r="N1348" s="402">
        <f t="shared" ref="N1348:AC1348" si="1506">SUBTOTAL(9,N1349:N1350)</f>
        <v>0</v>
      </c>
      <c r="O1348" s="406">
        <f t="shared" si="1506"/>
        <v>0</v>
      </c>
      <c r="P1348" s="406">
        <f t="shared" si="1506"/>
        <v>0</v>
      </c>
      <c r="Q1348" s="407">
        <f t="shared" si="1506"/>
        <v>0</v>
      </c>
      <c r="R1348" s="402">
        <f t="shared" si="1506"/>
        <v>0</v>
      </c>
      <c r="S1348" s="406">
        <f t="shared" si="1506"/>
        <v>0</v>
      </c>
      <c r="T1348" s="405">
        <f t="shared" si="1506"/>
        <v>0</v>
      </c>
      <c r="U1348" s="405">
        <f t="shared" si="1506"/>
        <v>0</v>
      </c>
      <c r="V1348" s="405">
        <f t="shared" si="1506"/>
        <v>0</v>
      </c>
      <c r="W1348" s="405">
        <f t="shared" si="1506"/>
        <v>0</v>
      </c>
      <c r="X1348" s="405">
        <f t="shared" si="1506"/>
        <v>0</v>
      </c>
      <c r="Y1348" s="405">
        <f t="shared" si="1506"/>
        <v>0</v>
      </c>
      <c r="Z1348" s="405">
        <f t="shared" si="1506"/>
        <v>0</v>
      </c>
      <c r="AA1348" s="405">
        <f t="shared" si="1506"/>
        <v>0</v>
      </c>
      <c r="AB1348" s="403">
        <f t="shared" si="1506"/>
        <v>0</v>
      </c>
      <c r="AC1348" s="399">
        <f t="shared" si="1506"/>
        <v>0</v>
      </c>
      <c r="AD1348" s="883"/>
      <c r="AE1348" s="884"/>
      <c r="AF1348" s="885"/>
    </row>
    <row r="1349" spans="1:32" ht="15" outlineLevel="1" x14ac:dyDescent="0.2">
      <c r="A1349" s="222">
        <v>178</v>
      </c>
      <c r="B1349" s="499"/>
      <c r="C1349" s="500"/>
      <c r="D1349" s="500"/>
      <c r="E1349" s="500"/>
      <c r="F1349" s="1106" t="str">
        <f>'2. CAD NCCF'!F1349:L1349</f>
        <v>Non-FI issued ABS, low or not rated</v>
      </c>
      <c r="G1349" s="1107"/>
      <c r="H1349" s="1107"/>
      <c r="I1349" s="1107"/>
      <c r="J1349" s="1107"/>
      <c r="K1349" s="1107"/>
      <c r="L1349" s="1108"/>
      <c r="M1349" s="400">
        <f>'2. CAD NCCF'!M1349+'3. USD NCCF'!M1349+'4. EUR NCCF'!M1349+'5. GBP NCCF'!M1349+'6. Other(Incld) NCCF'!M1349</f>
        <v>0</v>
      </c>
      <c r="N1349" s="411">
        <f>'2. CAD NCCF'!N1349+'3. USD NCCF'!N1349+'4. EUR NCCF'!N1349+'5. GBP NCCF'!N1349+'6. Other(Incld) NCCF'!N1349</f>
        <v>0</v>
      </c>
      <c r="O1349" s="414">
        <f>'2. CAD NCCF'!O1349+'3. USD NCCF'!O1349+'4. EUR NCCF'!O1349+'5. GBP NCCF'!O1349+'6. Other(Incld) NCCF'!O1349</f>
        <v>0</v>
      </c>
      <c r="P1349" s="414">
        <f>'2. CAD NCCF'!P1349+'3. USD NCCF'!P1349+'4. EUR NCCF'!P1349+'5. GBP NCCF'!P1349+'6. Other(Incld) NCCF'!P1349</f>
        <v>0</v>
      </c>
      <c r="Q1349" s="415">
        <f>'2. CAD NCCF'!Q1349+'3. USD NCCF'!Q1349+'4. EUR NCCF'!Q1349+'5. GBP NCCF'!Q1349+'6. Other(Incld) NCCF'!Q1349</f>
        <v>0</v>
      </c>
      <c r="R1349" s="411">
        <f>'2. CAD NCCF'!R1349+'3. USD NCCF'!R1349+'4. EUR NCCF'!R1349+'5. GBP NCCF'!R1349+'6. Other(Incld) NCCF'!R1349</f>
        <v>0</v>
      </c>
      <c r="S1349" s="413">
        <f>'2. CAD NCCF'!S1349+'3. USD NCCF'!S1349+'4. EUR NCCF'!S1349+'5. GBP NCCF'!S1349+'6. Other(Incld) NCCF'!S1349</f>
        <v>0</v>
      </c>
      <c r="T1349" s="413">
        <f>'2. CAD NCCF'!T1349+'3. USD NCCF'!T1349+'4. EUR NCCF'!T1349+'5. GBP NCCF'!T1349+'6. Other(Incld) NCCF'!T1349</f>
        <v>0</v>
      </c>
      <c r="U1349" s="413">
        <f>'2. CAD NCCF'!U1349+'3. USD NCCF'!U1349+'4. EUR NCCF'!U1349+'5. GBP NCCF'!U1349+'6. Other(Incld) NCCF'!U1349</f>
        <v>0</v>
      </c>
      <c r="V1349" s="413">
        <f>'2. CAD NCCF'!V1349+'3. USD NCCF'!V1349+'4. EUR NCCF'!V1349+'5. GBP NCCF'!V1349+'6. Other(Incld) NCCF'!V1349</f>
        <v>0</v>
      </c>
      <c r="W1349" s="413">
        <f>'2. CAD NCCF'!W1349+'3. USD NCCF'!W1349+'4. EUR NCCF'!W1349+'5. GBP NCCF'!W1349+'6. Other(Incld) NCCF'!W1349</f>
        <v>0</v>
      </c>
      <c r="X1349" s="414">
        <f>'2. CAD NCCF'!X1349+'3. USD NCCF'!X1349+'4. EUR NCCF'!X1349+'5. GBP NCCF'!X1349+'6. Other(Incld) NCCF'!X1349</f>
        <v>0</v>
      </c>
      <c r="Y1349" s="413">
        <f>'2. CAD NCCF'!Y1349+'3. USD NCCF'!Y1349+'4. EUR NCCF'!Y1349+'5. GBP NCCF'!Y1349+'6. Other(Incld) NCCF'!Y1349</f>
        <v>0</v>
      </c>
      <c r="Z1349" s="413">
        <f>'2. CAD NCCF'!Z1349+'3. USD NCCF'!Z1349+'4. EUR NCCF'!Z1349+'5. GBP NCCF'!Z1349+'6. Other(Incld) NCCF'!Z1349</f>
        <v>0</v>
      </c>
      <c r="AA1349" s="413">
        <f>'2. CAD NCCF'!AA1349+'3. USD NCCF'!AA1349+'4. EUR NCCF'!AA1349+'5. GBP NCCF'!AA1349+'6. Other(Incld) NCCF'!AA1349</f>
        <v>0</v>
      </c>
      <c r="AB1349" s="413">
        <f>'2. CAD NCCF'!AB1349+'3. USD NCCF'!AB1349+'4. EUR NCCF'!AB1349+'5. GBP NCCF'!AB1349+'6. Other(Incld) NCCF'!AB1349</f>
        <v>0</v>
      </c>
      <c r="AC1349" s="400">
        <f>'2. CAD NCCF'!AC1349+'3. USD NCCF'!AC1349+'4. EUR NCCF'!AC1349+'5. GBP NCCF'!AC1349+'6. Other(Incld) NCCF'!AC1349</f>
        <v>0</v>
      </c>
      <c r="AD1349" s="891"/>
      <c r="AE1349" s="889"/>
      <c r="AF1349" s="890"/>
    </row>
    <row r="1350" spans="1:32" ht="15" customHeight="1" outlineLevel="1" x14ac:dyDescent="0.2">
      <c r="A1350" s="222">
        <v>179</v>
      </c>
      <c r="B1350" s="499"/>
      <c r="C1350" s="500"/>
      <c r="D1350" s="500"/>
      <c r="E1350" s="500"/>
      <c r="F1350" s="1106" t="str">
        <f>'2. CAD NCCF'!F1350:L1350</f>
        <v>Non-FI issued ABCP, low or not rated</v>
      </c>
      <c r="G1350" s="1107"/>
      <c r="H1350" s="1107"/>
      <c r="I1350" s="1107"/>
      <c r="J1350" s="1107"/>
      <c r="K1350" s="1107"/>
      <c r="L1350" s="1108"/>
      <c r="M1350" s="400">
        <f>'2. CAD NCCF'!M1350+'3. USD NCCF'!M1350+'4. EUR NCCF'!M1350+'5. GBP NCCF'!M1350+'6. Other(Incld) NCCF'!M1350</f>
        <v>0</v>
      </c>
      <c r="N1350" s="411">
        <f>'2. CAD NCCF'!N1350+'3. USD NCCF'!N1350+'4. EUR NCCF'!N1350+'5. GBP NCCF'!N1350+'6. Other(Incld) NCCF'!N1350</f>
        <v>0</v>
      </c>
      <c r="O1350" s="414">
        <f>'2. CAD NCCF'!O1350+'3. USD NCCF'!O1350+'4. EUR NCCF'!O1350+'5. GBP NCCF'!O1350+'6. Other(Incld) NCCF'!O1350</f>
        <v>0</v>
      </c>
      <c r="P1350" s="414">
        <f>'2. CAD NCCF'!P1350+'3. USD NCCF'!P1350+'4. EUR NCCF'!P1350+'5. GBP NCCF'!P1350+'6. Other(Incld) NCCF'!P1350</f>
        <v>0</v>
      </c>
      <c r="Q1350" s="415">
        <f>'2. CAD NCCF'!Q1350+'3. USD NCCF'!Q1350+'4. EUR NCCF'!Q1350+'5. GBP NCCF'!Q1350+'6. Other(Incld) NCCF'!Q1350</f>
        <v>0</v>
      </c>
      <c r="R1350" s="411">
        <f>'2. CAD NCCF'!R1350+'3. USD NCCF'!R1350+'4. EUR NCCF'!R1350+'5. GBP NCCF'!R1350+'6. Other(Incld) NCCF'!R1350</f>
        <v>0</v>
      </c>
      <c r="S1350" s="413">
        <f>'2. CAD NCCF'!S1350+'3. USD NCCF'!S1350+'4. EUR NCCF'!S1350+'5. GBP NCCF'!S1350+'6. Other(Incld) NCCF'!S1350</f>
        <v>0</v>
      </c>
      <c r="T1350" s="413">
        <f>'2. CAD NCCF'!T1350+'3. USD NCCF'!T1350+'4. EUR NCCF'!T1350+'5. GBP NCCF'!T1350+'6. Other(Incld) NCCF'!T1350</f>
        <v>0</v>
      </c>
      <c r="U1350" s="413">
        <f>'2. CAD NCCF'!U1350+'3. USD NCCF'!U1350+'4. EUR NCCF'!U1350+'5. GBP NCCF'!U1350+'6. Other(Incld) NCCF'!U1350</f>
        <v>0</v>
      </c>
      <c r="V1350" s="413">
        <f>'2. CAD NCCF'!V1350+'3. USD NCCF'!V1350+'4. EUR NCCF'!V1350+'5. GBP NCCF'!V1350+'6. Other(Incld) NCCF'!V1350</f>
        <v>0</v>
      </c>
      <c r="W1350" s="413">
        <f>'2. CAD NCCF'!W1350+'3. USD NCCF'!W1350+'4. EUR NCCF'!W1350+'5. GBP NCCF'!W1350+'6. Other(Incld) NCCF'!W1350</f>
        <v>0</v>
      </c>
      <c r="X1350" s="414">
        <f>'2. CAD NCCF'!X1350+'3. USD NCCF'!X1350+'4. EUR NCCF'!X1350+'5. GBP NCCF'!X1350+'6. Other(Incld) NCCF'!X1350</f>
        <v>0</v>
      </c>
      <c r="Y1350" s="413">
        <f>'2. CAD NCCF'!Y1350+'3. USD NCCF'!Y1350+'4. EUR NCCF'!Y1350+'5. GBP NCCF'!Y1350+'6. Other(Incld) NCCF'!Y1350</f>
        <v>0</v>
      </c>
      <c r="Z1350" s="413">
        <f>'2. CAD NCCF'!Z1350+'3. USD NCCF'!Z1350+'4. EUR NCCF'!Z1350+'5. GBP NCCF'!Z1350+'6. Other(Incld) NCCF'!Z1350</f>
        <v>0</v>
      </c>
      <c r="AA1350" s="413">
        <f>'2. CAD NCCF'!AA1350+'3. USD NCCF'!AA1350+'4. EUR NCCF'!AA1350+'5. GBP NCCF'!AA1350+'6. Other(Incld) NCCF'!AA1350</f>
        <v>0</v>
      </c>
      <c r="AB1350" s="413">
        <f>'2. CAD NCCF'!AB1350+'3. USD NCCF'!AB1350+'4. EUR NCCF'!AB1350+'5. GBP NCCF'!AB1350+'6. Other(Incld) NCCF'!AB1350</f>
        <v>0</v>
      </c>
      <c r="AC1350" s="400">
        <f>'2. CAD NCCF'!AC1350+'3. USD NCCF'!AC1350+'4. EUR NCCF'!AC1350+'5. GBP NCCF'!AC1350+'6. Other(Incld) NCCF'!AC1350</f>
        <v>0</v>
      </c>
      <c r="AD1350" s="891"/>
      <c r="AE1350" s="889"/>
      <c r="AF1350" s="890"/>
    </row>
    <row r="1351" spans="1:32" ht="15" outlineLevel="1" x14ac:dyDescent="0.2">
      <c r="A1351" s="222">
        <v>180</v>
      </c>
      <c r="B1351" s="499"/>
      <c r="C1351" s="500"/>
      <c r="D1351" s="500"/>
      <c r="E1351" s="1100" t="str">
        <f>'2. CAD NCCF'!E1351:L1351</f>
        <v>FI issued ABS and ABCP, low or not rated</v>
      </c>
      <c r="F1351" s="1101"/>
      <c r="G1351" s="1101"/>
      <c r="H1351" s="1101"/>
      <c r="I1351" s="1101"/>
      <c r="J1351" s="1101"/>
      <c r="K1351" s="1101"/>
      <c r="L1351" s="1102"/>
      <c r="M1351" s="399">
        <f>SUBTOTAL(9,M1352:M1353)</f>
        <v>0</v>
      </c>
      <c r="N1351" s="402">
        <f t="shared" ref="N1351:AC1351" si="1507">SUBTOTAL(9,N1352:N1353)</f>
        <v>0</v>
      </c>
      <c r="O1351" s="406">
        <f t="shared" si="1507"/>
        <v>0</v>
      </c>
      <c r="P1351" s="406">
        <f t="shared" si="1507"/>
        <v>0</v>
      </c>
      <c r="Q1351" s="407">
        <f t="shared" si="1507"/>
        <v>0</v>
      </c>
      <c r="R1351" s="402">
        <f t="shared" si="1507"/>
        <v>0</v>
      </c>
      <c r="S1351" s="406">
        <f t="shared" si="1507"/>
        <v>0</v>
      </c>
      <c r="T1351" s="405">
        <f t="shared" si="1507"/>
        <v>0</v>
      </c>
      <c r="U1351" s="405">
        <f t="shared" si="1507"/>
        <v>0</v>
      </c>
      <c r="V1351" s="405">
        <f t="shared" si="1507"/>
        <v>0</v>
      </c>
      <c r="W1351" s="405">
        <f t="shared" si="1507"/>
        <v>0</v>
      </c>
      <c r="X1351" s="405">
        <f t="shared" si="1507"/>
        <v>0</v>
      </c>
      <c r="Y1351" s="405">
        <f t="shared" si="1507"/>
        <v>0</v>
      </c>
      <c r="Z1351" s="405">
        <f t="shared" si="1507"/>
        <v>0</v>
      </c>
      <c r="AA1351" s="405">
        <f t="shared" si="1507"/>
        <v>0</v>
      </c>
      <c r="AB1351" s="403">
        <f t="shared" si="1507"/>
        <v>0</v>
      </c>
      <c r="AC1351" s="399">
        <f t="shared" si="1507"/>
        <v>0</v>
      </c>
      <c r="AD1351" s="891"/>
      <c r="AE1351" s="889"/>
      <c r="AF1351" s="890"/>
    </row>
    <row r="1352" spans="1:32" ht="15" outlineLevel="1" x14ac:dyDescent="0.2">
      <c r="A1352" s="222">
        <v>181</v>
      </c>
      <c r="B1352" s="499"/>
      <c r="C1352" s="500"/>
      <c r="D1352" s="500"/>
      <c r="E1352" s="500"/>
      <c r="F1352" s="1106" t="str">
        <f>'2. CAD NCCF'!F1352:L1352</f>
        <v>FI issued ABS, low or not rated</v>
      </c>
      <c r="G1352" s="1107"/>
      <c r="H1352" s="1107"/>
      <c r="I1352" s="1107"/>
      <c r="J1352" s="1107"/>
      <c r="K1352" s="1107"/>
      <c r="L1352" s="1108"/>
      <c r="M1352" s="400">
        <f>'2. CAD NCCF'!M1352+'3. USD NCCF'!M1352+'4. EUR NCCF'!M1352+'5. GBP NCCF'!M1352+'6. Other(Incld) NCCF'!M1352</f>
        <v>0</v>
      </c>
      <c r="N1352" s="411">
        <f>'2. CAD NCCF'!N1352+'3. USD NCCF'!N1352+'4. EUR NCCF'!N1352+'5. GBP NCCF'!N1352+'6. Other(Incld) NCCF'!N1352</f>
        <v>0</v>
      </c>
      <c r="O1352" s="414">
        <f>'2. CAD NCCF'!O1352+'3. USD NCCF'!O1352+'4. EUR NCCF'!O1352+'5. GBP NCCF'!O1352+'6. Other(Incld) NCCF'!O1352</f>
        <v>0</v>
      </c>
      <c r="P1352" s="414">
        <f>'2. CAD NCCF'!P1352+'3. USD NCCF'!P1352+'4. EUR NCCF'!P1352+'5. GBP NCCF'!P1352+'6. Other(Incld) NCCF'!P1352</f>
        <v>0</v>
      </c>
      <c r="Q1352" s="415">
        <f>'2. CAD NCCF'!Q1352+'3. USD NCCF'!Q1352+'4. EUR NCCF'!Q1352+'5. GBP NCCF'!Q1352+'6. Other(Incld) NCCF'!Q1352</f>
        <v>0</v>
      </c>
      <c r="R1352" s="411">
        <f>'2. CAD NCCF'!R1352+'3. USD NCCF'!R1352+'4. EUR NCCF'!R1352+'5. GBP NCCF'!R1352+'6. Other(Incld) NCCF'!R1352</f>
        <v>0</v>
      </c>
      <c r="S1352" s="413">
        <f>'2. CAD NCCF'!S1352+'3. USD NCCF'!S1352+'4. EUR NCCF'!S1352+'5. GBP NCCF'!S1352+'6. Other(Incld) NCCF'!S1352</f>
        <v>0</v>
      </c>
      <c r="T1352" s="413">
        <f>'2. CAD NCCF'!T1352+'3. USD NCCF'!T1352+'4. EUR NCCF'!T1352+'5. GBP NCCF'!T1352+'6. Other(Incld) NCCF'!T1352</f>
        <v>0</v>
      </c>
      <c r="U1352" s="413">
        <f>'2. CAD NCCF'!U1352+'3. USD NCCF'!U1352+'4. EUR NCCF'!U1352+'5. GBP NCCF'!U1352+'6. Other(Incld) NCCF'!U1352</f>
        <v>0</v>
      </c>
      <c r="V1352" s="413">
        <f>'2. CAD NCCF'!V1352+'3. USD NCCF'!V1352+'4. EUR NCCF'!V1352+'5. GBP NCCF'!V1352+'6. Other(Incld) NCCF'!V1352</f>
        <v>0</v>
      </c>
      <c r="W1352" s="413">
        <f>'2. CAD NCCF'!W1352+'3. USD NCCF'!W1352+'4. EUR NCCF'!W1352+'5. GBP NCCF'!W1352+'6. Other(Incld) NCCF'!W1352</f>
        <v>0</v>
      </c>
      <c r="X1352" s="414">
        <f>'2. CAD NCCF'!X1352+'3. USD NCCF'!X1352+'4. EUR NCCF'!X1352+'5. GBP NCCF'!X1352+'6. Other(Incld) NCCF'!X1352</f>
        <v>0</v>
      </c>
      <c r="Y1352" s="413">
        <f>'2. CAD NCCF'!Y1352+'3. USD NCCF'!Y1352+'4. EUR NCCF'!Y1352+'5. GBP NCCF'!Y1352+'6. Other(Incld) NCCF'!Y1352</f>
        <v>0</v>
      </c>
      <c r="Z1352" s="413">
        <f>'2. CAD NCCF'!Z1352+'3. USD NCCF'!Z1352+'4. EUR NCCF'!Z1352+'5. GBP NCCF'!Z1352+'6. Other(Incld) NCCF'!Z1352</f>
        <v>0</v>
      </c>
      <c r="AA1352" s="413">
        <f>'2. CAD NCCF'!AA1352+'3. USD NCCF'!AA1352+'4. EUR NCCF'!AA1352+'5. GBP NCCF'!AA1352+'6. Other(Incld) NCCF'!AA1352</f>
        <v>0</v>
      </c>
      <c r="AB1352" s="413">
        <f>'2. CAD NCCF'!AB1352+'3. USD NCCF'!AB1352+'4. EUR NCCF'!AB1352+'5. GBP NCCF'!AB1352+'6. Other(Incld) NCCF'!AB1352</f>
        <v>0</v>
      </c>
      <c r="AC1352" s="400">
        <f>'2. CAD NCCF'!AC1352+'3. USD NCCF'!AC1352+'4. EUR NCCF'!AC1352+'5. GBP NCCF'!AC1352+'6. Other(Incld) NCCF'!AC1352</f>
        <v>0</v>
      </c>
      <c r="AD1352" s="891"/>
      <c r="AE1352" s="889"/>
      <c r="AF1352" s="890"/>
    </row>
    <row r="1353" spans="1:32" ht="15" customHeight="1" outlineLevel="1" x14ac:dyDescent="0.2">
      <c r="A1353" s="222">
        <v>182</v>
      </c>
      <c r="B1353" s="499"/>
      <c r="C1353" s="500"/>
      <c r="D1353" s="500"/>
      <c r="E1353" s="500"/>
      <c r="F1353" s="1106" t="str">
        <f>'2. CAD NCCF'!F1353:L1353</f>
        <v>FI issued ABCP, low or not rated</v>
      </c>
      <c r="G1353" s="1107"/>
      <c r="H1353" s="1107"/>
      <c r="I1353" s="1107"/>
      <c r="J1353" s="1107"/>
      <c r="K1353" s="1107"/>
      <c r="L1353" s="1108"/>
      <c r="M1353" s="400">
        <f>'2. CAD NCCF'!M1353+'3. USD NCCF'!M1353+'4. EUR NCCF'!M1353+'5. GBP NCCF'!M1353+'6. Other(Incld) NCCF'!M1353</f>
        <v>0</v>
      </c>
      <c r="N1353" s="411">
        <f>'2. CAD NCCF'!N1353+'3. USD NCCF'!N1353+'4. EUR NCCF'!N1353+'5. GBP NCCF'!N1353+'6. Other(Incld) NCCF'!N1353</f>
        <v>0</v>
      </c>
      <c r="O1353" s="414">
        <f>'2. CAD NCCF'!O1353+'3. USD NCCF'!O1353+'4. EUR NCCF'!O1353+'5. GBP NCCF'!O1353+'6. Other(Incld) NCCF'!O1353</f>
        <v>0</v>
      </c>
      <c r="P1353" s="414">
        <f>'2. CAD NCCF'!P1353+'3. USD NCCF'!P1353+'4. EUR NCCF'!P1353+'5. GBP NCCF'!P1353+'6. Other(Incld) NCCF'!P1353</f>
        <v>0</v>
      </c>
      <c r="Q1353" s="415">
        <f>'2. CAD NCCF'!Q1353+'3. USD NCCF'!Q1353+'4. EUR NCCF'!Q1353+'5. GBP NCCF'!Q1353+'6. Other(Incld) NCCF'!Q1353</f>
        <v>0</v>
      </c>
      <c r="R1353" s="411">
        <f>'2. CAD NCCF'!R1353+'3. USD NCCF'!R1353+'4. EUR NCCF'!R1353+'5. GBP NCCF'!R1353+'6. Other(Incld) NCCF'!R1353</f>
        <v>0</v>
      </c>
      <c r="S1353" s="413">
        <f>'2. CAD NCCF'!S1353+'3. USD NCCF'!S1353+'4. EUR NCCF'!S1353+'5. GBP NCCF'!S1353+'6. Other(Incld) NCCF'!S1353</f>
        <v>0</v>
      </c>
      <c r="T1353" s="413">
        <f>'2. CAD NCCF'!T1353+'3. USD NCCF'!T1353+'4. EUR NCCF'!T1353+'5. GBP NCCF'!T1353+'6. Other(Incld) NCCF'!T1353</f>
        <v>0</v>
      </c>
      <c r="U1353" s="413">
        <f>'2. CAD NCCF'!U1353+'3. USD NCCF'!U1353+'4. EUR NCCF'!U1353+'5. GBP NCCF'!U1353+'6. Other(Incld) NCCF'!U1353</f>
        <v>0</v>
      </c>
      <c r="V1353" s="413">
        <f>'2. CAD NCCF'!V1353+'3. USD NCCF'!V1353+'4. EUR NCCF'!V1353+'5. GBP NCCF'!V1353+'6. Other(Incld) NCCF'!V1353</f>
        <v>0</v>
      </c>
      <c r="W1353" s="413">
        <f>'2. CAD NCCF'!W1353+'3. USD NCCF'!W1353+'4. EUR NCCF'!W1353+'5. GBP NCCF'!W1353+'6. Other(Incld) NCCF'!W1353</f>
        <v>0</v>
      </c>
      <c r="X1353" s="414">
        <f>'2. CAD NCCF'!X1353+'3. USD NCCF'!X1353+'4. EUR NCCF'!X1353+'5. GBP NCCF'!X1353+'6. Other(Incld) NCCF'!X1353</f>
        <v>0</v>
      </c>
      <c r="Y1353" s="413">
        <f>'2. CAD NCCF'!Y1353+'3. USD NCCF'!Y1353+'4. EUR NCCF'!Y1353+'5. GBP NCCF'!Y1353+'6. Other(Incld) NCCF'!Y1353</f>
        <v>0</v>
      </c>
      <c r="Z1353" s="413">
        <f>'2. CAD NCCF'!Z1353+'3. USD NCCF'!Z1353+'4. EUR NCCF'!Z1353+'5. GBP NCCF'!Z1353+'6. Other(Incld) NCCF'!Z1353</f>
        <v>0</v>
      </c>
      <c r="AA1353" s="413">
        <f>'2. CAD NCCF'!AA1353+'3. USD NCCF'!AA1353+'4. EUR NCCF'!AA1353+'5. GBP NCCF'!AA1353+'6. Other(Incld) NCCF'!AA1353</f>
        <v>0</v>
      </c>
      <c r="AB1353" s="413">
        <f>'2. CAD NCCF'!AB1353+'3. USD NCCF'!AB1353+'4. EUR NCCF'!AB1353+'5. GBP NCCF'!AB1353+'6. Other(Incld) NCCF'!AB1353</f>
        <v>0</v>
      </c>
      <c r="AC1353" s="400">
        <f>'2. CAD NCCF'!AC1353+'3. USD NCCF'!AC1353+'4. EUR NCCF'!AC1353+'5. GBP NCCF'!AC1353+'6. Other(Incld) NCCF'!AC1353</f>
        <v>0</v>
      </c>
      <c r="AD1353" s="886"/>
      <c r="AE1353" s="887"/>
      <c r="AF1353" s="888"/>
    </row>
    <row r="1354" spans="1:32" ht="15" outlineLevel="1" x14ac:dyDescent="0.2">
      <c r="A1354" s="222">
        <v>183</v>
      </c>
      <c r="B1354" s="499"/>
      <c r="C1354" s="500"/>
      <c r="D1354" s="1103" t="str">
        <f>'2. CAD NCCF'!D1354:L1354</f>
        <v>Equities</v>
      </c>
      <c r="E1354" s="1104"/>
      <c r="F1354" s="1104"/>
      <c r="G1354" s="1104"/>
      <c r="H1354" s="1104"/>
      <c r="I1354" s="1104"/>
      <c r="J1354" s="1104"/>
      <c r="K1354" s="1104"/>
      <c r="L1354" s="1104"/>
      <c r="M1354" s="399">
        <f>SUBTOTAL(9,M1355:M1357)</f>
        <v>0</v>
      </c>
      <c r="N1354" s="907"/>
      <c r="O1354" s="1084"/>
      <c r="P1354" s="1084"/>
      <c r="Q1354" s="407">
        <f t="shared" ref="Q1354:AC1354" si="1508">SUBTOTAL(9,Q1355:Q1357)</f>
        <v>0</v>
      </c>
      <c r="R1354" s="402">
        <f t="shared" si="1508"/>
        <v>0</v>
      </c>
      <c r="S1354" s="406">
        <f t="shared" si="1508"/>
        <v>0</v>
      </c>
      <c r="T1354" s="405">
        <f t="shared" si="1508"/>
        <v>0</v>
      </c>
      <c r="U1354" s="405">
        <f t="shared" si="1508"/>
        <v>0</v>
      </c>
      <c r="V1354" s="405">
        <f t="shared" si="1508"/>
        <v>0</v>
      </c>
      <c r="W1354" s="405">
        <f t="shared" si="1508"/>
        <v>0</v>
      </c>
      <c r="X1354" s="405">
        <f t="shared" si="1508"/>
        <v>0</v>
      </c>
      <c r="Y1354" s="405">
        <f t="shared" si="1508"/>
        <v>0</v>
      </c>
      <c r="Z1354" s="405">
        <f t="shared" si="1508"/>
        <v>0</v>
      </c>
      <c r="AA1354" s="405">
        <f t="shared" si="1508"/>
        <v>0</v>
      </c>
      <c r="AB1354" s="403">
        <f t="shared" si="1508"/>
        <v>0</v>
      </c>
      <c r="AC1354" s="399">
        <f t="shared" si="1508"/>
        <v>0</v>
      </c>
      <c r="AD1354" s="936"/>
      <c r="AE1354" s="936"/>
      <c r="AF1354" s="937"/>
    </row>
    <row r="1355" spans="1:32" ht="15" customHeight="1" outlineLevel="1" x14ac:dyDescent="0.2">
      <c r="A1355" s="222">
        <v>184</v>
      </c>
      <c r="B1355" s="499"/>
      <c r="C1355" s="500"/>
      <c r="D1355" s="500"/>
      <c r="E1355" s="500"/>
      <c r="F1355" s="1106" t="str">
        <f>'2. CAD NCCF'!F1355:L1355</f>
        <v>Eligible non-financial common equity shares</v>
      </c>
      <c r="G1355" s="1107"/>
      <c r="H1355" s="1107"/>
      <c r="I1355" s="1107"/>
      <c r="J1355" s="1107"/>
      <c r="K1355" s="1107"/>
      <c r="L1355" s="1108"/>
      <c r="M1355" s="400">
        <f>'2. CAD NCCF'!M1355+'3. USD NCCF'!M1355+'4. EUR NCCF'!M1355+'5. GBP NCCF'!M1355+'6. Other(Incld) NCCF'!M1355</f>
        <v>0</v>
      </c>
      <c r="N1355" s="1109"/>
      <c r="O1355" s="1087"/>
      <c r="P1355" s="1087"/>
      <c r="Q1355" s="415">
        <f>'2. CAD NCCF'!Q1355+'3. USD NCCF'!Q1355+'4. EUR NCCF'!Q1355+'5. GBP NCCF'!Q1355+'6. Other(Incld) NCCF'!Q1355</f>
        <v>0</v>
      </c>
      <c r="R1355" s="411">
        <f>'2. CAD NCCF'!R1355+'3. USD NCCF'!R1355+'4. EUR NCCF'!R1355+'5. GBP NCCF'!R1355+'6. Other(Incld) NCCF'!R1355</f>
        <v>0</v>
      </c>
      <c r="S1355" s="413">
        <f>'2. CAD NCCF'!S1355+'3. USD NCCF'!S1355+'4. EUR NCCF'!S1355+'5. GBP NCCF'!S1355+'6. Other(Incld) NCCF'!S1355</f>
        <v>0</v>
      </c>
      <c r="T1355" s="413">
        <f>'2. CAD NCCF'!T1355+'3. USD NCCF'!T1355+'4. EUR NCCF'!T1355+'5. GBP NCCF'!T1355+'6. Other(Incld) NCCF'!T1355</f>
        <v>0</v>
      </c>
      <c r="U1355" s="413">
        <f>'2. CAD NCCF'!U1355+'3. USD NCCF'!U1355+'4. EUR NCCF'!U1355+'5. GBP NCCF'!U1355+'6. Other(Incld) NCCF'!U1355</f>
        <v>0</v>
      </c>
      <c r="V1355" s="413">
        <f>'2. CAD NCCF'!V1355+'3. USD NCCF'!V1355+'4. EUR NCCF'!V1355+'5. GBP NCCF'!V1355+'6. Other(Incld) NCCF'!V1355</f>
        <v>0</v>
      </c>
      <c r="W1355" s="413">
        <f>'2. CAD NCCF'!W1355+'3. USD NCCF'!W1355+'4. EUR NCCF'!W1355+'5. GBP NCCF'!W1355+'6. Other(Incld) NCCF'!W1355</f>
        <v>0</v>
      </c>
      <c r="X1355" s="414">
        <f>'2. CAD NCCF'!X1355+'3. USD NCCF'!X1355+'4. EUR NCCF'!X1355+'5. GBP NCCF'!X1355+'6. Other(Incld) NCCF'!X1355</f>
        <v>0</v>
      </c>
      <c r="Y1355" s="413">
        <f>'2. CAD NCCF'!Y1355+'3. USD NCCF'!Y1355+'4. EUR NCCF'!Y1355+'5. GBP NCCF'!Y1355+'6. Other(Incld) NCCF'!Y1355</f>
        <v>0</v>
      </c>
      <c r="Z1355" s="413">
        <f>'2. CAD NCCF'!Z1355+'3. USD NCCF'!Z1355+'4. EUR NCCF'!Z1355+'5. GBP NCCF'!Z1355+'6. Other(Incld) NCCF'!Z1355</f>
        <v>0</v>
      </c>
      <c r="AA1355" s="413">
        <f>'2. CAD NCCF'!AA1355+'3. USD NCCF'!AA1355+'4. EUR NCCF'!AA1355+'5. GBP NCCF'!AA1355+'6. Other(Incld) NCCF'!AA1355</f>
        <v>0</v>
      </c>
      <c r="AB1355" s="413">
        <f>'2. CAD NCCF'!AB1355+'3. USD NCCF'!AB1355+'4. EUR NCCF'!AB1355+'5. GBP NCCF'!AB1355+'6. Other(Incld) NCCF'!AB1355</f>
        <v>0</v>
      </c>
      <c r="AC1355" s="400">
        <f>'2. CAD NCCF'!AC1355+'3. USD NCCF'!AC1355+'4. EUR NCCF'!AC1355+'5. GBP NCCF'!AC1355+'6. Other(Incld) NCCF'!AC1355</f>
        <v>0</v>
      </c>
      <c r="AD1355" s="234"/>
      <c r="AE1355" s="460"/>
      <c r="AF1355" s="560"/>
    </row>
    <row r="1356" spans="1:32" ht="15" customHeight="1" outlineLevel="1" x14ac:dyDescent="0.2">
      <c r="A1356" s="222">
        <v>185</v>
      </c>
      <c r="B1356" s="499"/>
      <c r="C1356" s="500"/>
      <c r="D1356" s="500"/>
      <c r="E1356" s="500"/>
      <c r="F1356" s="1106" t="str">
        <f>'2. CAD NCCF'!F1356:L1356</f>
        <v>Eligible financial common equity</v>
      </c>
      <c r="G1356" s="1107"/>
      <c r="H1356" s="1107"/>
      <c r="I1356" s="1107"/>
      <c r="J1356" s="1107"/>
      <c r="K1356" s="1107"/>
      <c r="L1356" s="1108"/>
      <c r="M1356" s="400">
        <f>'2. CAD NCCF'!M1356+'3. USD NCCF'!M1356+'4. EUR NCCF'!M1356+'5. GBP NCCF'!M1356+'6. Other(Incld) NCCF'!M1356</f>
        <v>0</v>
      </c>
      <c r="N1356" s="1109"/>
      <c r="O1356" s="1087"/>
      <c r="P1356" s="1087"/>
      <c r="Q1356" s="952"/>
      <c r="R1356" s="411">
        <f>'2. CAD NCCF'!R1356+'3. USD NCCF'!R1356+'4. EUR NCCF'!R1356+'5. GBP NCCF'!R1356+'6. Other(Incld) NCCF'!R1356</f>
        <v>0</v>
      </c>
      <c r="S1356" s="413">
        <f>'2. CAD NCCF'!S1356+'3. USD NCCF'!S1356+'4. EUR NCCF'!S1356+'5. GBP NCCF'!S1356+'6. Other(Incld) NCCF'!S1356</f>
        <v>0</v>
      </c>
      <c r="T1356" s="413">
        <f>'2. CAD NCCF'!T1356+'3. USD NCCF'!T1356+'4. EUR NCCF'!T1356+'5. GBP NCCF'!T1356+'6. Other(Incld) NCCF'!T1356</f>
        <v>0</v>
      </c>
      <c r="U1356" s="413">
        <f>'2. CAD NCCF'!U1356+'3. USD NCCF'!U1356+'4. EUR NCCF'!U1356+'5. GBP NCCF'!U1356+'6. Other(Incld) NCCF'!U1356</f>
        <v>0</v>
      </c>
      <c r="V1356" s="413">
        <f>'2. CAD NCCF'!V1356+'3. USD NCCF'!V1356+'4. EUR NCCF'!V1356+'5. GBP NCCF'!V1356+'6. Other(Incld) NCCF'!V1356</f>
        <v>0</v>
      </c>
      <c r="W1356" s="413">
        <f>'2. CAD NCCF'!W1356+'3. USD NCCF'!W1356+'4. EUR NCCF'!W1356+'5. GBP NCCF'!W1356+'6. Other(Incld) NCCF'!W1356</f>
        <v>0</v>
      </c>
      <c r="X1356" s="414">
        <f>'2. CAD NCCF'!X1356+'3. USD NCCF'!X1356+'4. EUR NCCF'!X1356+'5. GBP NCCF'!X1356+'6. Other(Incld) NCCF'!X1356</f>
        <v>0</v>
      </c>
      <c r="Y1356" s="413">
        <f>'2. CAD NCCF'!Y1356+'3. USD NCCF'!Y1356+'4. EUR NCCF'!Y1356+'5. GBP NCCF'!Y1356+'6. Other(Incld) NCCF'!Y1356</f>
        <v>0</v>
      </c>
      <c r="Z1356" s="413">
        <f>'2. CAD NCCF'!Z1356+'3. USD NCCF'!Z1356+'4. EUR NCCF'!Z1356+'5. GBP NCCF'!Z1356+'6. Other(Incld) NCCF'!Z1356</f>
        <v>0</v>
      </c>
      <c r="AA1356" s="413">
        <f>'2. CAD NCCF'!AA1356+'3. USD NCCF'!AA1356+'4. EUR NCCF'!AA1356+'5. GBP NCCF'!AA1356+'6. Other(Incld) NCCF'!AA1356</f>
        <v>0</v>
      </c>
      <c r="AB1356" s="413">
        <f>'2. CAD NCCF'!AB1356+'3. USD NCCF'!AB1356+'4. EUR NCCF'!AB1356+'5. GBP NCCF'!AB1356+'6. Other(Incld) NCCF'!AB1356</f>
        <v>0</v>
      </c>
      <c r="AC1356" s="400">
        <f>'2. CAD NCCF'!AC1356+'3. USD NCCF'!AC1356+'4. EUR NCCF'!AC1356+'5. GBP NCCF'!AC1356+'6. Other(Incld) NCCF'!AC1356</f>
        <v>0</v>
      </c>
      <c r="AD1356" s="234"/>
      <c r="AE1356" s="460"/>
      <c r="AF1356" s="560"/>
    </row>
    <row r="1357" spans="1:32" ht="15" customHeight="1" outlineLevel="1" x14ac:dyDescent="0.2">
      <c r="A1357" s="222">
        <v>186</v>
      </c>
      <c r="B1357" s="499"/>
      <c r="C1357" s="500"/>
      <c r="D1357" s="500"/>
      <c r="E1357" s="500"/>
      <c r="F1357" s="1106" t="str">
        <f>'2. CAD NCCF'!F1357:L1357</f>
        <v>Other equities</v>
      </c>
      <c r="G1357" s="1107"/>
      <c r="H1357" s="1107"/>
      <c r="I1357" s="1107"/>
      <c r="J1357" s="1107"/>
      <c r="K1357" s="1107"/>
      <c r="L1357" s="1108"/>
      <c r="M1357" s="400">
        <f>'2. CAD NCCF'!M1357+'3. USD NCCF'!M1357+'4. EUR NCCF'!M1357+'5. GBP NCCF'!M1357+'6. Other(Incld) NCCF'!M1357</f>
        <v>0</v>
      </c>
      <c r="N1357" s="1110"/>
      <c r="O1357" s="1090"/>
      <c r="P1357" s="1090"/>
      <c r="Q1357" s="905"/>
      <c r="R1357" s="1111"/>
      <c r="S1357" s="1111"/>
      <c r="T1357" s="1111"/>
      <c r="U1357" s="1111"/>
      <c r="V1357" s="1111"/>
      <c r="W1357" s="1111"/>
      <c r="X1357" s="1111"/>
      <c r="Y1357" s="1111"/>
      <c r="Z1357" s="1111"/>
      <c r="AA1357" s="1111"/>
      <c r="AB1357" s="1112"/>
      <c r="AC1357" s="400">
        <f>'2. CAD NCCF'!AC1357+'3. USD NCCF'!AC1357+'4. EUR NCCF'!AC1357+'5. GBP NCCF'!AC1357+'6. Other(Incld) NCCF'!AC1357</f>
        <v>0</v>
      </c>
      <c r="AD1357" s="234"/>
      <c r="AE1357" s="460"/>
      <c r="AF1357" s="560"/>
    </row>
    <row r="1358" spans="1:32" ht="15" outlineLevel="1" x14ac:dyDescent="0.2">
      <c r="A1358" s="222">
        <v>187</v>
      </c>
      <c r="B1358" s="499"/>
      <c r="C1358" s="500"/>
      <c r="D1358" s="1103" t="str">
        <f>'2. CAD NCCF'!D1358:L1358</f>
        <v>FI's own securities - Not eliminated</v>
      </c>
      <c r="E1358" s="1104"/>
      <c r="F1358" s="1104"/>
      <c r="G1358" s="1104"/>
      <c r="H1358" s="1104"/>
      <c r="I1358" s="1104"/>
      <c r="J1358" s="1104"/>
      <c r="K1358" s="1104"/>
      <c r="L1358" s="1104"/>
      <c r="M1358" s="399">
        <f>SUBTOTAL(9,M1359:M1360)</f>
        <v>0</v>
      </c>
      <c r="N1358" s="1113"/>
      <c r="O1358" s="1114"/>
      <c r="P1358" s="1114"/>
      <c r="Q1358" s="1114"/>
      <c r="R1358" s="1114"/>
      <c r="S1358" s="1114"/>
      <c r="T1358" s="1114"/>
      <c r="U1358" s="1114"/>
      <c r="V1358" s="1114"/>
      <c r="W1358" s="1114"/>
      <c r="X1358" s="1114"/>
      <c r="Y1358" s="1114"/>
      <c r="Z1358" s="1114"/>
      <c r="AA1358" s="1114"/>
      <c r="AB1358" s="1114"/>
      <c r="AC1358" s="399">
        <f>SUBTOTAL(9,AC1359:AC1360)</f>
        <v>0</v>
      </c>
      <c r="AD1358" s="552"/>
      <c r="AE1358" s="552"/>
      <c r="AF1358" s="553"/>
    </row>
    <row r="1359" spans="1:32" ht="15" customHeight="1" outlineLevel="1" x14ac:dyDescent="0.2">
      <c r="A1359" s="222">
        <v>188</v>
      </c>
      <c r="B1359" s="499"/>
      <c r="C1359" s="500"/>
      <c r="D1359" s="500"/>
      <c r="E1359" s="500"/>
      <c r="F1359" s="1106" t="str">
        <f>'2. CAD NCCF'!F1359:L1359</f>
        <v>FI's own debt not eliminated</v>
      </c>
      <c r="G1359" s="1107"/>
      <c r="H1359" s="1107"/>
      <c r="I1359" s="1107"/>
      <c r="J1359" s="1107"/>
      <c r="K1359" s="1107"/>
      <c r="L1359" s="1108"/>
      <c r="M1359" s="412">
        <f>'2. CAD NCCF'!M1359+'3. USD NCCF'!M1359+'4. EUR NCCF'!M1359+'5. GBP NCCF'!M1359+'6. Other(Incld) NCCF'!M1359</f>
        <v>0</v>
      </c>
      <c r="N1359" s="554"/>
      <c r="O1359" s="549"/>
      <c r="P1359" s="549"/>
      <c r="Q1359" s="549"/>
      <c r="R1359" s="549"/>
      <c r="S1359" s="549"/>
      <c r="T1359" s="549"/>
      <c r="U1359" s="549"/>
      <c r="V1359" s="549"/>
      <c r="W1359" s="549"/>
      <c r="X1359" s="549"/>
      <c r="Y1359" s="549"/>
      <c r="Z1359" s="549"/>
      <c r="AA1359" s="549"/>
      <c r="AB1359" s="549"/>
      <c r="AC1359" s="400">
        <f>'2. CAD NCCF'!AC1359+'3. USD NCCF'!AC1359+'4. EUR NCCF'!AC1359+'5. GBP NCCF'!AC1359+'6. Other(Incld) NCCF'!AC1359</f>
        <v>0</v>
      </c>
      <c r="AD1359" s="549"/>
      <c r="AE1359" s="549"/>
      <c r="AF1359" s="602"/>
    </row>
    <row r="1360" spans="1:32" ht="15" customHeight="1" outlineLevel="1" x14ac:dyDescent="0.2">
      <c r="A1360" s="222">
        <v>189</v>
      </c>
      <c r="B1360" s="499"/>
      <c r="C1360" s="500"/>
      <c r="D1360" s="500"/>
      <c r="E1360" s="500"/>
      <c r="F1360" s="1106" t="str">
        <f>'2. CAD NCCF'!F1360:L1360</f>
        <v>FI's own equity not eliminated</v>
      </c>
      <c r="G1360" s="1107"/>
      <c r="H1360" s="1107"/>
      <c r="I1360" s="1107"/>
      <c r="J1360" s="1107"/>
      <c r="K1360" s="1107"/>
      <c r="L1360" s="1108"/>
      <c r="M1360" s="412">
        <f>'2. CAD NCCF'!M1360+'3. USD NCCF'!M1360+'4. EUR NCCF'!M1360+'5. GBP NCCF'!M1360+'6. Other(Incld) NCCF'!M1360</f>
        <v>0</v>
      </c>
      <c r="N1360" s="550"/>
      <c r="O1360" s="551"/>
      <c r="P1360" s="551"/>
      <c r="Q1360" s="551"/>
      <c r="R1360" s="551"/>
      <c r="S1360" s="551"/>
      <c r="T1360" s="551"/>
      <c r="U1360" s="551"/>
      <c r="V1360" s="551"/>
      <c r="W1360" s="551"/>
      <c r="X1360" s="551"/>
      <c r="Y1360" s="551"/>
      <c r="Z1360" s="551"/>
      <c r="AA1360" s="551"/>
      <c r="AB1360" s="551"/>
      <c r="AC1360" s="400">
        <f>'2. CAD NCCF'!AC1360+'3. USD NCCF'!AC1360+'4. EUR NCCF'!AC1360+'5. GBP NCCF'!AC1360+'6. Other(Incld) NCCF'!AC1360</f>
        <v>0</v>
      </c>
      <c r="AD1360" s="551"/>
      <c r="AE1360" s="551"/>
      <c r="AF1360" s="603"/>
    </row>
    <row r="1361" spans="1:32" ht="15" customHeight="1" outlineLevel="1" x14ac:dyDescent="0.2">
      <c r="A1361" s="222">
        <v>326</v>
      </c>
      <c r="B1361" s="499"/>
      <c r="C1361" s="1003" t="str">
        <f>'2. CAD NCCF'!C1361:AF1361</f>
        <v>Reverse repo collateral in</v>
      </c>
      <c r="D1361" s="1004"/>
      <c r="E1361" s="1004"/>
      <c r="F1361" s="1004"/>
      <c r="G1361" s="1004"/>
      <c r="H1361" s="1004"/>
      <c r="I1361" s="1004"/>
      <c r="J1361" s="1004"/>
      <c r="K1361" s="1004"/>
      <c r="L1361" s="1004"/>
      <c r="M1361" s="1004"/>
      <c r="N1361" s="1004"/>
      <c r="O1361" s="1004"/>
      <c r="P1361" s="1004"/>
      <c r="Q1361" s="1004"/>
      <c r="R1361" s="1004"/>
      <c r="S1361" s="1004"/>
      <c r="T1361" s="1004"/>
      <c r="U1361" s="1004"/>
      <c r="V1361" s="1004"/>
      <c r="W1361" s="1004"/>
      <c r="X1361" s="1004"/>
      <c r="Y1361" s="1004"/>
      <c r="Z1361" s="1004"/>
      <c r="AA1361" s="1004"/>
      <c r="AB1361" s="1004"/>
      <c r="AC1361" s="1004"/>
      <c r="AD1361" s="1004"/>
      <c r="AE1361" s="1004"/>
      <c r="AF1361" s="1005"/>
    </row>
    <row r="1362" spans="1:32" ht="15" outlineLevel="1" x14ac:dyDescent="0.2">
      <c r="A1362" s="222">
        <v>232</v>
      </c>
      <c r="B1362" s="499"/>
      <c r="C1362" s="500"/>
      <c r="D1362" s="1103" t="str">
        <f>'2. CAD NCCF'!D1362:AF1362</f>
        <v>Government securities (GS)</v>
      </c>
      <c r="E1362" s="1104"/>
      <c r="F1362" s="1104"/>
      <c r="G1362" s="1104"/>
      <c r="H1362" s="1104"/>
      <c r="I1362" s="1104"/>
      <c r="J1362" s="1104"/>
      <c r="K1362" s="1104"/>
      <c r="L1362" s="1104"/>
      <c r="M1362" s="1104"/>
      <c r="N1362" s="1104"/>
      <c r="O1362" s="1104"/>
      <c r="P1362" s="1104"/>
      <c r="Q1362" s="1104"/>
      <c r="R1362" s="1104"/>
      <c r="S1362" s="1104"/>
      <c r="T1362" s="1104"/>
      <c r="U1362" s="1104"/>
      <c r="V1362" s="1104"/>
      <c r="W1362" s="1104"/>
      <c r="X1362" s="1104"/>
      <c r="Y1362" s="1104"/>
      <c r="Z1362" s="1104"/>
      <c r="AA1362" s="1104"/>
      <c r="AB1362" s="1104"/>
      <c r="AC1362" s="1104"/>
      <c r="AD1362" s="1104"/>
      <c r="AE1362" s="1104"/>
      <c r="AF1362" s="1105"/>
    </row>
    <row r="1363" spans="1:32" ht="15" outlineLevel="1" x14ac:dyDescent="0.2">
      <c r="A1363" s="222">
        <v>233</v>
      </c>
      <c r="B1363" s="499"/>
      <c r="C1363" s="467"/>
      <c r="D1363" s="467"/>
      <c r="E1363" s="933" t="str">
        <f>'2. CAD NCCF'!E1363:L1363</f>
        <v>High rated GS</v>
      </c>
      <c r="F1363" s="934"/>
      <c r="G1363" s="934"/>
      <c r="H1363" s="934"/>
      <c r="I1363" s="934"/>
      <c r="J1363" s="934"/>
      <c r="K1363" s="934"/>
      <c r="L1363" s="935"/>
      <c r="M1363" s="399">
        <f>SUBTOTAL(9,M1364:M1367)</f>
        <v>0</v>
      </c>
      <c r="N1363" s="402">
        <f t="shared" ref="N1363:AC1363" si="1509">SUBTOTAL(9,N1364:N1367)</f>
        <v>0</v>
      </c>
      <c r="O1363" s="406">
        <f t="shared" si="1509"/>
        <v>0</v>
      </c>
      <c r="P1363" s="406">
        <f t="shared" si="1509"/>
        <v>0</v>
      </c>
      <c r="Q1363" s="407">
        <f t="shared" si="1509"/>
        <v>0</v>
      </c>
      <c r="R1363" s="402">
        <f t="shared" si="1509"/>
        <v>0</v>
      </c>
      <c r="S1363" s="406">
        <f t="shared" si="1509"/>
        <v>0</v>
      </c>
      <c r="T1363" s="405">
        <f t="shared" si="1509"/>
        <v>0</v>
      </c>
      <c r="U1363" s="405">
        <f t="shared" si="1509"/>
        <v>0</v>
      </c>
      <c r="V1363" s="405">
        <f t="shared" si="1509"/>
        <v>0</v>
      </c>
      <c r="W1363" s="405">
        <f t="shared" si="1509"/>
        <v>0</v>
      </c>
      <c r="X1363" s="405">
        <f t="shared" si="1509"/>
        <v>0</v>
      </c>
      <c r="Y1363" s="405">
        <f t="shared" si="1509"/>
        <v>0</v>
      </c>
      <c r="Z1363" s="405">
        <f t="shared" si="1509"/>
        <v>0</v>
      </c>
      <c r="AA1363" s="405">
        <f t="shared" si="1509"/>
        <v>0</v>
      </c>
      <c r="AB1363" s="403">
        <f t="shared" si="1509"/>
        <v>0</v>
      </c>
      <c r="AC1363" s="399">
        <f t="shared" si="1509"/>
        <v>0</v>
      </c>
      <c r="AD1363" s="883"/>
      <c r="AE1363" s="884"/>
      <c r="AF1363" s="885"/>
    </row>
    <row r="1364" spans="1:32" ht="15" outlineLevel="1" x14ac:dyDescent="0.2">
      <c r="A1364" s="222">
        <v>234</v>
      </c>
      <c r="B1364" s="499"/>
      <c r="C1364" s="467"/>
      <c r="D1364" s="467"/>
      <c r="E1364" s="476"/>
      <c r="F1364" s="880" t="str">
        <f>'2. CAD NCCF'!F1364:L1364</f>
        <v xml:space="preserve">Sovereigh &amp; central bank GS </v>
      </c>
      <c r="G1364" s="881"/>
      <c r="H1364" s="881"/>
      <c r="I1364" s="881"/>
      <c r="J1364" s="881"/>
      <c r="K1364" s="881"/>
      <c r="L1364" s="882"/>
      <c r="M1364" s="400">
        <f>'2. CAD NCCF'!M1364+'3. USD NCCF'!M1364+'4. EUR NCCF'!M1364+'5. GBP NCCF'!M1364+'6. Other(Incld) NCCF'!M1364</f>
        <v>0</v>
      </c>
      <c r="N1364" s="411">
        <f>'2. CAD NCCF'!N1364+'3. USD NCCF'!N1364+'4. EUR NCCF'!N1364+'5. GBP NCCF'!N1364+'6. Other(Incld) NCCF'!N1364</f>
        <v>0</v>
      </c>
      <c r="O1364" s="414">
        <f>'2. CAD NCCF'!O1364+'3. USD NCCF'!O1364+'4. EUR NCCF'!O1364+'5. GBP NCCF'!O1364+'6. Other(Incld) NCCF'!O1364</f>
        <v>0</v>
      </c>
      <c r="P1364" s="414">
        <f>'2. CAD NCCF'!P1364+'3. USD NCCF'!P1364+'4. EUR NCCF'!P1364+'5. GBP NCCF'!P1364+'6. Other(Incld) NCCF'!P1364</f>
        <v>0</v>
      </c>
      <c r="Q1364" s="415">
        <f>'2. CAD NCCF'!Q1364+'3. USD NCCF'!Q1364+'4. EUR NCCF'!Q1364+'5. GBP NCCF'!Q1364+'6. Other(Incld) NCCF'!Q1364</f>
        <v>0</v>
      </c>
      <c r="R1364" s="411">
        <f>'2. CAD NCCF'!R1364+'3. USD NCCF'!R1364+'4. EUR NCCF'!R1364+'5. GBP NCCF'!R1364+'6. Other(Incld) NCCF'!R1364</f>
        <v>0</v>
      </c>
      <c r="S1364" s="413">
        <f>'2. CAD NCCF'!S1364+'3. USD NCCF'!S1364+'4. EUR NCCF'!S1364+'5. GBP NCCF'!S1364+'6. Other(Incld) NCCF'!S1364</f>
        <v>0</v>
      </c>
      <c r="T1364" s="413">
        <f>'2. CAD NCCF'!T1364+'3. USD NCCF'!T1364+'4. EUR NCCF'!T1364+'5. GBP NCCF'!T1364+'6. Other(Incld) NCCF'!T1364</f>
        <v>0</v>
      </c>
      <c r="U1364" s="413">
        <f>'2. CAD NCCF'!U1364+'3. USD NCCF'!U1364+'4. EUR NCCF'!U1364+'5. GBP NCCF'!U1364+'6. Other(Incld) NCCF'!U1364</f>
        <v>0</v>
      </c>
      <c r="V1364" s="413">
        <f>'2. CAD NCCF'!V1364+'3. USD NCCF'!V1364+'4. EUR NCCF'!V1364+'5. GBP NCCF'!V1364+'6. Other(Incld) NCCF'!V1364</f>
        <v>0</v>
      </c>
      <c r="W1364" s="413">
        <f>'2. CAD NCCF'!W1364+'3. USD NCCF'!W1364+'4. EUR NCCF'!W1364+'5. GBP NCCF'!W1364+'6. Other(Incld) NCCF'!W1364</f>
        <v>0</v>
      </c>
      <c r="X1364" s="414">
        <f>'2. CAD NCCF'!X1364+'3. USD NCCF'!X1364+'4. EUR NCCF'!X1364+'5. GBP NCCF'!X1364+'6. Other(Incld) NCCF'!X1364</f>
        <v>0</v>
      </c>
      <c r="Y1364" s="413">
        <f>'2. CAD NCCF'!Y1364+'3. USD NCCF'!Y1364+'4. EUR NCCF'!Y1364+'5. GBP NCCF'!Y1364+'6. Other(Incld) NCCF'!Y1364</f>
        <v>0</v>
      </c>
      <c r="Z1364" s="413">
        <f>'2. CAD NCCF'!Z1364+'3. USD NCCF'!Z1364+'4. EUR NCCF'!Z1364+'5. GBP NCCF'!Z1364+'6. Other(Incld) NCCF'!Z1364</f>
        <v>0</v>
      </c>
      <c r="AA1364" s="413">
        <f>'2. CAD NCCF'!AA1364+'3. USD NCCF'!AA1364+'4. EUR NCCF'!AA1364+'5. GBP NCCF'!AA1364+'6. Other(Incld) NCCF'!AA1364</f>
        <v>0</v>
      </c>
      <c r="AB1364" s="413">
        <f>'2. CAD NCCF'!AB1364+'3. USD NCCF'!AB1364+'4. EUR NCCF'!AB1364+'5. GBP NCCF'!AB1364+'6. Other(Incld) NCCF'!AB1364</f>
        <v>0</v>
      </c>
      <c r="AC1364" s="400">
        <f>'2. CAD NCCF'!AC1364+'3. USD NCCF'!AC1364+'4. EUR NCCF'!AC1364+'5. GBP NCCF'!AC1364+'6. Other(Incld) NCCF'!AC1364</f>
        <v>0</v>
      </c>
      <c r="AD1364" s="891"/>
      <c r="AE1364" s="889"/>
      <c r="AF1364" s="890"/>
    </row>
    <row r="1365" spans="1:32" ht="15" customHeight="1" outlineLevel="1" x14ac:dyDescent="0.2">
      <c r="A1365" s="222">
        <v>235</v>
      </c>
      <c r="B1365" s="499"/>
      <c r="C1365" s="467"/>
      <c r="D1365" s="467"/>
      <c r="E1365" s="476"/>
      <c r="F1365" s="880" t="str">
        <f>'2. CAD NCCF'!F1365:L1365</f>
        <v>State, provincial &amp; agency GS</v>
      </c>
      <c r="G1365" s="881"/>
      <c r="H1365" s="881"/>
      <c r="I1365" s="881"/>
      <c r="J1365" s="881"/>
      <c r="K1365" s="881"/>
      <c r="L1365" s="882"/>
      <c r="M1365" s="400">
        <f>'2. CAD NCCF'!M1365+'3. USD NCCF'!M1365+'4. EUR NCCF'!M1365+'5. GBP NCCF'!M1365+'6. Other(Incld) NCCF'!M1365</f>
        <v>0</v>
      </c>
      <c r="N1365" s="411">
        <f>'2. CAD NCCF'!N1365+'3. USD NCCF'!N1365+'4. EUR NCCF'!N1365+'5. GBP NCCF'!N1365+'6. Other(Incld) NCCF'!N1365</f>
        <v>0</v>
      </c>
      <c r="O1365" s="414">
        <f>'2. CAD NCCF'!O1365+'3. USD NCCF'!O1365+'4. EUR NCCF'!O1365+'5. GBP NCCF'!O1365+'6. Other(Incld) NCCF'!O1365</f>
        <v>0</v>
      </c>
      <c r="P1365" s="414">
        <f>'2. CAD NCCF'!P1365+'3. USD NCCF'!P1365+'4. EUR NCCF'!P1365+'5. GBP NCCF'!P1365+'6. Other(Incld) NCCF'!P1365</f>
        <v>0</v>
      </c>
      <c r="Q1365" s="415">
        <f>'2. CAD NCCF'!Q1365+'3. USD NCCF'!Q1365+'4. EUR NCCF'!Q1365+'5. GBP NCCF'!Q1365+'6. Other(Incld) NCCF'!Q1365</f>
        <v>0</v>
      </c>
      <c r="R1365" s="411">
        <f>'2. CAD NCCF'!R1365+'3. USD NCCF'!R1365+'4. EUR NCCF'!R1365+'5. GBP NCCF'!R1365+'6. Other(Incld) NCCF'!R1365</f>
        <v>0</v>
      </c>
      <c r="S1365" s="413">
        <f>'2. CAD NCCF'!S1365+'3. USD NCCF'!S1365+'4. EUR NCCF'!S1365+'5. GBP NCCF'!S1365+'6. Other(Incld) NCCF'!S1365</f>
        <v>0</v>
      </c>
      <c r="T1365" s="413">
        <f>'2. CAD NCCF'!T1365+'3. USD NCCF'!T1365+'4. EUR NCCF'!T1365+'5. GBP NCCF'!T1365+'6. Other(Incld) NCCF'!T1365</f>
        <v>0</v>
      </c>
      <c r="U1365" s="413">
        <f>'2. CAD NCCF'!U1365+'3. USD NCCF'!U1365+'4. EUR NCCF'!U1365+'5. GBP NCCF'!U1365+'6. Other(Incld) NCCF'!U1365</f>
        <v>0</v>
      </c>
      <c r="V1365" s="413">
        <f>'2. CAD NCCF'!V1365+'3. USD NCCF'!V1365+'4. EUR NCCF'!V1365+'5. GBP NCCF'!V1365+'6. Other(Incld) NCCF'!V1365</f>
        <v>0</v>
      </c>
      <c r="W1365" s="413">
        <f>'2. CAD NCCF'!W1365+'3. USD NCCF'!W1365+'4. EUR NCCF'!W1365+'5. GBP NCCF'!W1365+'6. Other(Incld) NCCF'!W1365</f>
        <v>0</v>
      </c>
      <c r="X1365" s="414">
        <f>'2. CAD NCCF'!X1365+'3. USD NCCF'!X1365+'4. EUR NCCF'!X1365+'5. GBP NCCF'!X1365+'6. Other(Incld) NCCF'!X1365</f>
        <v>0</v>
      </c>
      <c r="Y1365" s="413">
        <f>'2. CAD NCCF'!Y1365+'3. USD NCCF'!Y1365+'4. EUR NCCF'!Y1365+'5. GBP NCCF'!Y1365+'6. Other(Incld) NCCF'!Y1365</f>
        <v>0</v>
      </c>
      <c r="Z1365" s="413">
        <f>'2. CAD NCCF'!Z1365+'3. USD NCCF'!Z1365+'4. EUR NCCF'!Z1365+'5. GBP NCCF'!Z1365+'6. Other(Incld) NCCF'!Z1365</f>
        <v>0</v>
      </c>
      <c r="AA1365" s="413">
        <f>'2. CAD NCCF'!AA1365+'3. USD NCCF'!AA1365+'4. EUR NCCF'!AA1365+'5. GBP NCCF'!AA1365+'6. Other(Incld) NCCF'!AA1365</f>
        <v>0</v>
      </c>
      <c r="AB1365" s="413">
        <f>'2. CAD NCCF'!AB1365+'3. USD NCCF'!AB1365+'4. EUR NCCF'!AB1365+'5. GBP NCCF'!AB1365+'6. Other(Incld) NCCF'!AB1365</f>
        <v>0</v>
      </c>
      <c r="AC1365" s="400">
        <f>'2. CAD NCCF'!AC1365+'3. USD NCCF'!AC1365+'4. EUR NCCF'!AC1365+'5. GBP NCCF'!AC1365+'6. Other(Incld) NCCF'!AC1365</f>
        <v>0</v>
      </c>
      <c r="AD1365" s="891"/>
      <c r="AE1365" s="889"/>
      <c r="AF1365" s="890"/>
    </row>
    <row r="1366" spans="1:32" ht="15" customHeight="1" outlineLevel="1" x14ac:dyDescent="0.2">
      <c r="A1366" s="222">
        <v>236</v>
      </c>
      <c r="B1366" s="499"/>
      <c r="C1366" s="467"/>
      <c r="D1366" s="257"/>
      <c r="E1366" s="258"/>
      <c r="F1366" s="880" t="str">
        <f>'2. CAD NCCF'!F1366:L1366</f>
        <v>State municipal GS</v>
      </c>
      <c r="G1366" s="881"/>
      <c r="H1366" s="881"/>
      <c r="I1366" s="881"/>
      <c r="J1366" s="881"/>
      <c r="K1366" s="881"/>
      <c r="L1366" s="882"/>
      <c r="M1366" s="400">
        <f>'2. CAD NCCF'!M1366+'3. USD NCCF'!M1366+'4. EUR NCCF'!M1366+'5. GBP NCCF'!M1366+'6. Other(Incld) NCCF'!M1366</f>
        <v>0</v>
      </c>
      <c r="N1366" s="411">
        <f>'2. CAD NCCF'!N1366+'3. USD NCCF'!N1366+'4. EUR NCCF'!N1366+'5. GBP NCCF'!N1366+'6. Other(Incld) NCCF'!N1366</f>
        <v>0</v>
      </c>
      <c r="O1366" s="414">
        <f>'2. CAD NCCF'!O1366+'3. USD NCCF'!O1366+'4. EUR NCCF'!O1366+'5. GBP NCCF'!O1366+'6. Other(Incld) NCCF'!O1366</f>
        <v>0</v>
      </c>
      <c r="P1366" s="414">
        <f>'2. CAD NCCF'!P1366+'3. USD NCCF'!P1366+'4. EUR NCCF'!P1366+'5. GBP NCCF'!P1366+'6. Other(Incld) NCCF'!P1366</f>
        <v>0</v>
      </c>
      <c r="Q1366" s="415">
        <f>'2. CAD NCCF'!Q1366+'3. USD NCCF'!Q1366+'4. EUR NCCF'!Q1366+'5. GBP NCCF'!Q1366+'6. Other(Incld) NCCF'!Q1366</f>
        <v>0</v>
      </c>
      <c r="R1366" s="411">
        <f>'2. CAD NCCF'!R1366+'3. USD NCCF'!R1366+'4. EUR NCCF'!R1366+'5. GBP NCCF'!R1366+'6. Other(Incld) NCCF'!R1366</f>
        <v>0</v>
      </c>
      <c r="S1366" s="413">
        <f>'2. CAD NCCF'!S1366+'3. USD NCCF'!S1366+'4. EUR NCCF'!S1366+'5. GBP NCCF'!S1366+'6. Other(Incld) NCCF'!S1366</f>
        <v>0</v>
      </c>
      <c r="T1366" s="413">
        <f>'2. CAD NCCF'!T1366+'3. USD NCCF'!T1366+'4. EUR NCCF'!T1366+'5. GBP NCCF'!T1366+'6. Other(Incld) NCCF'!T1366</f>
        <v>0</v>
      </c>
      <c r="U1366" s="413">
        <f>'2. CAD NCCF'!U1366+'3. USD NCCF'!U1366+'4. EUR NCCF'!U1366+'5. GBP NCCF'!U1366+'6. Other(Incld) NCCF'!U1366</f>
        <v>0</v>
      </c>
      <c r="V1366" s="413">
        <f>'2. CAD NCCF'!V1366+'3. USD NCCF'!V1366+'4. EUR NCCF'!V1366+'5. GBP NCCF'!V1366+'6. Other(Incld) NCCF'!V1366</f>
        <v>0</v>
      </c>
      <c r="W1366" s="413">
        <f>'2. CAD NCCF'!W1366+'3. USD NCCF'!W1366+'4. EUR NCCF'!W1366+'5. GBP NCCF'!W1366+'6. Other(Incld) NCCF'!W1366</f>
        <v>0</v>
      </c>
      <c r="X1366" s="414">
        <f>'2. CAD NCCF'!X1366+'3. USD NCCF'!X1366+'4. EUR NCCF'!X1366+'5. GBP NCCF'!X1366+'6. Other(Incld) NCCF'!X1366</f>
        <v>0</v>
      </c>
      <c r="Y1366" s="413">
        <f>'2. CAD NCCF'!Y1366+'3. USD NCCF'!Y1366+'4. EUR NCCF'!Y1366+'5. GBP NCCF'!Y1366+'6. Other(Incld) NCCF'!Y1366</f>
        <v>0</v>
      </c>
      <c r="Z1366" s="413">
        <f>'2. CAD NCCF'!Z1366+'3. USD NCCF'!Z1366+'4. EUR NCCF'!Z1366+'5. GBP NCCF'!Z1366+'6. Other(Incld) NCCF'!Z1366</f>
        <v>0</v>
      </c>
      <c r="AA1366" s="413">
        <f>'2. CAD NCCF'!AA1366+'3. USD NCCF'!AA1366+'4. EUR NCCF'!AA1366+'5. GBP NCCF'!AA1366+'6. Other(Incld) NCCF'!AA1366</f>
        <v>0</v>
      </c>
      <c r="AB1366" s="413">
        <f>'2. CAD NCCF'!AB1366+'3. USD NCCF'!AB1366+'4. EUR NCCF'!AB1366+'5. GBP NCCF'!AB1366+'6. Other(Incld) NCCF'!AB1366</f>
        <v>0</v>
      </c>
      <c r="AC1366" s="400">
        <f>'2. CAD NCCF'!AC1366+'3. USD NCCF'!AC1366+'4. EUR NCCF'!AC1366+'5. GBP NCCF'!AC1366+'6. Other(Incld) NCCF'!AC1366</f>
        <v>0</v>
      </c>
      <c r="AD1366" s="891"/>
      <c r="AE1366" s="889"/>
      <c r="AF1366" s="890"/>
    </row>
    <row r="1367" spans="1:32" ht="15" customHeight="1" outlineLevel="1" x14ac:dyDescent="0.2">
      <c r="A1367" s="222">
        <v>237</v>
      </c>
      <c r="B1367" s="499"/>
      <c r="C1367" s="467"/>
      <c r="D1367" s="467"/>
      <c r="E1367" s="254"/>
      <c r="F1367" s="880" t="str">
        <f>'2. CAD NCCF'!F1367:L1367</f>
        <v>Supranational and multilateral development bank GS</v>
      </c>
      <c r="G1367" s="881"/>
      <c r="H1367" s="881"/>
      <c r="I1367" s="881"/>
      <c r="J1367" s="881"/>
      <c r="K1367" s="881"/>
      <c r="L1367" s="882"/>
      <c r="M1367" s="400">
        <f>'2. CAD NCCF'!M1367+'3. USD NCCF'!M1367+'4. EUR NCCF'!M1367+'5. GBP NCCF'!M1367+'6. Other(Incld) NCCF'!M1367</f>
        <v>0</v>
      </c>
      <c r="N1367" s="411">
        <f>'2. CAD NCCF'!N1367+'3. USD NCCF'!N1367+'4. EUR NCCF'!N1367+'5. GBP NCCF'!N1367+'6. Other(Incld) NCCF'!N1367</f>
        <v>0</v>
      </c>
      <c r="O1367" s="414">
        <f>'2. CAD NCCF'!O1367+'3. USD NCCF'!O1367+'4. EUR NCCF'!O1367+'5. GBP NCCF'!O1367+'6. Other(Incld) NCCF'!O1367</f>
        <v>0</v>
      </c>
      <c r="P1367" s="414">
        <f>'2. CAD NCCF'!P1367+'3. USD NCCF'!P1367+'4. EUR NCCF'!P1367+'5. GBP NCCF'!P1367+'6. Other(Incld) NCCF'!P1367</f>
        <v>0</v>
      </c>
      <c r="Q1367" s="415">
        <f>'2. CAD NCCF'!Q1367+'3. USD NCCF'!Q1367+'4. EUR NCCF'!Q1367+'5. GBP NCCF'!Q1367+'6. Other(Incld) NCCF'!Q1367</f>
        <v>0</v>
      </c>
      <c r="R1367" s="411">
        <f>'2. CAD NCCF'!R1367+'3. USD NCCF'!R1367+'4. EUR NCCF'!R1367+'5. GBP NCCF'!R1367+'6. Other(Incld) NCCF'!R1367</f>
        <v>0</v>
      </c>
      <c r="S1367" s="413">
        <f>'2. CAD NCCF'!S1367+'3. USD NCCF'!S1367+'4. EUR NCCF'!S1367+'5. GBP NCCF'!S1367+'6. Other(Incld) NCCF'!S1367</f>
        <v>0</v>
      </c>
      <c r="T1367" s="413">
        <f>'2. CAD NCCF'!T1367+'3. USD NCCF'!T1367+'4. EUR NCCF'!T1367+'5. GBP NCCF'!T1367+'6. Other(Incld) NCCF'!T1367</f>
        <v>0</v>
      </c>
      <c r="U1367" s="413">
        <f>'2. CAD NCCF'!U1367+'3. USD NCCF'!U1367+'4. EUR NCCF'!U1367+'5. GBP NCCF'!U1367+'6. Other(Incld) NCCF'!U1367</f>
        <v>0</v>
      </c>
      <c r="V1367" s="413">
        <f>'2. CAD NCCF'!V1367+'3. USD NCCF'!V1367+'4. EUR NCCF'!V1367+'5. GBP NCCF'!V1367+'6. Other(Incld) NCCF'!V1367</f>
        <v>0</v>
      </c>
      <c r="W1367" s="413">
        <f>'2. CAD NCCF'!W1367+'3. USD NCCF'!W1367+'4. EUR NCCF'!W1367+'5. GBP NCCF'!W1367+'6. Other(Incld) NCCF'!W1367</f>
        <v>0</v>
      </c>
      <c r="X1367" s="414">
        <f>'2. CAD NCCF'!X1367+'3. USD NCCF'!X1367+'4. EUR NCCF'!X1367+'5. GBP NCCF'!X1367+'6. Other(Incld) NCCF'!X1367</f>
        <v>0</v>
      </c>
      <c r="Y1367" s="413">
        <f>'2. CAD NCCF'!Y1367+'3. USD NCCF'!Y1367+'4. EUR NCCF'!Y1367+'5. GBP NCCF'!Y1367+'6. Other(Incld) NCCF'!Y1367</f>
        <v>0</v>
      </c>
      <c r="Z1367" s="413">
        <f>'2. CAD NCCF'!Z1367+'3. USD NCCF'!Z1367+'4. EUR NCCF'!Z1367+'5. GBP NCCF'!Z1367+'6. Other(Incld) NCCF'!Z1367</f>
        <v>0</v>
      </c>
      <c r="AA1367" s="413">
        <f>'2. CAD NCCF'!AA1367+'3. USD NCCF'!AA1367+'4. EUR NCCF'!AA1367+'5. GBP NCCF'!AA1367+'6. Other(Incld) NCCF'!AA1367</f>
        <v>0</v>
      </c>
      <c r="AB1367" s="413">
        <f>'2. CAD NCCF'!AB1367+'3. USD NCCF'!AB1367+'4. EUR NCCF'!AB1367+'5. GBP NCCF'!AB1367+'6. Other(Incld) NCCF'!AB1367</f>
        <v>0</v>
      </c>
      <c r="AC1367" s="400">
        <f>'2. CAD NCCF'!AC1367+'3. USD NCCF'!AC1367+'4. EUR NCCF'!AC1367+'5. GBP NCCF'!AC1367+'6. Other(Incld) NCCF'!AC1367</f>
        <v>0</v>
      </c>
      <c r="AD1367" s="891"/>
      <c r="AE1367" s="889"/>
      <c r="AF1367" s="890"/>
    </row>
    <row r="1368" spans="1:32" ht="15" outlineLevel="1" x14ac:dyDescent="0.2">
      <c r="A1368" s="222">
        <v>238</v>
      </c>
      <c r="B1368" s="499"/>
      <c r="C1368" s="467"/>
      <c r="D1368" s="475"/>
      <c r="E1368" s="877" t="str">
        <f>'2. CAD NCCF'!E1368:L1368</f>
        <v>Medium rated GS</v>
      </c>
      <c r="F1368" s="878"/>
      <c r="G1368" s="878"/>
      <c r="H1368" s="878"/>
      <c r="I1368" s="878"/>
      <c r="J1368" s="878"/>
      <c r="K1368" s="878"/>
      <c r="L1368" s="879"/>
      <c r="M1368" s="399">
        <f>SUBTOTAL(9,M1369:M1372)</f>
        <v>0</v>
      </c>
      <c r="N1368" s="402">
        <f t="shared" ref="N1368:AC1368" si="1510">SUBTOTAL(9,N1369:N1372)</f>
        <v>0</v>
      </c>
      <c r="O1368" s="406">
        <f t="shared" si="1510"/>
        <v>0</v>
      </c>
      <c r="P1368" s="406">
        <f t="shared" si="1510"/>
        <v>0</v>
      </c>
      <c r="Q1368" s="407">
        <f t="shared" si="1510"/>
        <v>0</v>
      </c>
      <c r="R1368" s="402">
        <f t="shared" si="1510"/>
        <v>0</v>
      </c>
      <c r="S1368" s="406">
        <f t="shared" si="1510"/>
        <v>0</v>
      </c>
      <c r="T1368" s="405">
        <f t="shared" si="1510"/>
        <v>0</v>
      </c>
      <c r="U1368" s="405">
        <f t="shared" si="1510"/>
        <v>0</v>
      </c>
      <c r="V1368" s="405">
        <f t="shared" si="1510"/>
        <v>0</v>
      </c>
      <c r="W1368" s="405">
        <f t="shared" si="1510"/>
        <v>0</v>
      </c>
      <c r="X1368" s="405">
        <f t="shared" si="1510"/>
        <v>0</v>
      </c>
      <c r="Y1368" s="405">
        <f t="shared" si="1510"/>
        <v>0</v>
      </c>
      <c r="Z1368" s="405">
        <f t="shared" si="1510"/>
        <v>0</v>
      </c>
      <c r="AA1368" s="405">
        <f t="shared" si="1510"/>
        <v>0</v>
      </c>
      <c r="AB1368" s="403">
        <f t="shared" si="1510"/>
        <v>0</v>
      </c>
      <c r="AC1368" s="399">
        <f t="shared" si="1510"/>
        <v>0</v>
      </c>
      <c r="AD1368" s="891"/>
      <c r="AE1368" s="889"/>
      <c r="AF1368" s="890"/>
    </row>
    <row r="1369" spans="1:32" ht="15" outlineLevel="1" x14ac:dyDescent="0.2">
      <c r="A1369" s="222">
        <v>239</v>
      </c>
      <c r="B1369" s="499"/>
      <c r="C1369" s="467"/>
      <c r="D1369" s="483"/>
      <c r="E1369" s="483"/>
      <c r="F1369" s="880" t="str">
        <f>'2. CAD NCCF'!F1369:L1369</f>
        <v xml:space="preserve">Sovereigh &amp; central bank GS </v>
      </c>
      <c r="G1369" s="881"/>
      <c r="H1369" s="881"/>
      <c r="I1369" s="881"/>
      <c r="J1369" s="881"/>
      <c r="K1369" s="881"/>
      <c r="L1369" s="882"/>
      <c r="M1369" s="400">
        <f>'2. CAD NCCF'!M1369+'3. USD NCCF'!M1369+'4. EUR NCCF'!M1369+'5. GBP NCCF'!M1369+'6. Other(Incld) NCCF'!M1369</f>
        <v>0</v>
      </c>
      <c r="N1369" s="411">
        <f>'2. CAD NCCF'!N1369+'3. USD NCCF'!N1369+'4. EUR NCCF'!N1369+'5. GBP NCCF'!N1369+'6. Other(Incld) NCCF'!N1369</f>
        <v>0</v>
      </c>
      <c r="O1369" s="414">
        <f>'2. CAD NCCF'!O1369+'3. USD NCCF'!O1369+'4. EUR NCCF'!O1369+'5. GBP NCCF'!O1369+'6. Other(Incld) NCCF'!O1369</f>
        <v>0</v>
      </c>
      <c r="P1369" s="414">
        <f>'2. CAD NCCF'!P1369+'3. USD NCCF'!P1369+'4. EUR NCCF'!P1369+'5. GBP NCCF'!P1369+'6. Other(Incld) NCCF'!P1369</f>
        <v>0</v>
      </c>
      <c r="Q1369" s="415">
        <f>'2. CAD NCCF'!Q1369+'3. USD NCCF'!Q1369+'4. EUR NCCF'!Q1369+'5. GBP NCCF'!Q1369+'6. Other(Incld) NCCF'!Q1369</f>
        <v>0</v>
      </c>
      <c r="R1369" s="411">
        <f>'2. CAD NCCF'!R1369+'3. USD NCCF'!R1369+'4. EUR NCCF'!R1369+'5. GBP NCCF'!R1369+'6. Other(Incld) NCCF'!R1369</f>
        <v>0</v>
      </c>
      <c r="S1369" s="413">
        <f>'2. CAD NCCF'!S1369+'3. USD NCCF'!S1369+'4. EUR NCCF'!S1369+'5. GBP NCCF'!S1369+'6. Other(Incld) NCCF'!S1369</f>
        <v>0</v>
      </c>
      <c r="T1369" s="413">
        <f>'2. CAD NCCF'!T1369+'3. USD NCCF'!T1369+'4. EUR NCCF'!T1369+'5. GBP NCCF'!T1369+'6. Other(Incld) NCCF'!T1369</f>
        <v>0</v>
      </c>
      <c r="U1369" s="413">
        <f>'2. CAD NCCF'!U1369+'3. USD NCCF'!U1369+'4. EUR NCCF'!U1369+'5. GBP NCCF'!U1369+'6. Other(Incld) NCCF'!U1369</f>
        <v>0</v>
      </c>
      <c r="V1369" s="413">
        <f>'2. CAD NCCF'!V1369+'3. USD NCCF'!V1369+'4. EUR NCCF'!V1369+'5. GBP NCCF'!V1369+'6. Other(Incld) NCCF'!V1369</f>
        <v>0</v>
      </c>
      <c r="W1369" s="413">
        <f>'2. CAD NCCF'!W1369+'3. USD NCCF'!W1369+'4. EUR NCCF'!W1369+'5. GBP NCCF'!W1369+'6. Other(Incld) NCCF'!W1369</f>
        <v>0</v>
      </c>
      <c r="X1369" s="414">
        <f>'2. CAD NCCF'!X1369+'3. USD NCCF'!X1369+'4. EUR NCCF'!X1369+'5. GBP NCCF'!X1369+'6. Other(Incld) NCCF'!X1369</f>
        <v>0</v>
      </c>
      <c r="Y1369" s="413">
        <f>'2. CAD NCCF'!Y1369+'3. USD NCCF'!Y1369+'4. EUR NCCF'!Y1369+'5. GBP NCCF'!Y1369+'6. Other(Incld) NCCF'!Y1369</f>
        <v>0</v>
      </c>
      <c r="Z1369" s="413">
        <f>'2. CAD NCCF'!Z1369+'3. USD NCCF'!Z1369+'4. EUR NCCF'!Z1369+'5. GBP NCCF'!Z1369+'6. Other(Incld) NCCF'!Z1369</f>
        <v>0</v>
      </c>
      <c r="AA1369" s="413">
        <f>'2. CAD NCCF'!AA1369+'3. USD NCCF'!AA1369+'4. EUR NCCF'!AA1369+'5. GBP NCCF'!AA1369+'6. Other(Incld) NCCF'!AA1369</f>
        <v>0</v>
      </c>
      <c r="AB1369" s="413">
        <f>'2. CAD NCCF'!AB1369+'3. USD NCCF'!AB1369+'4. EUR NCCF'!AB1369+'5. GBP NCCF'!AB1369+'6. Other(Incld) NCCF'!AB1369</f>
        <v>0</v>
      </c>
      <c r="AC1369" s="400">
        <f>'2. CAD NCCF'!AC1369+'3. USD NCCF'!AC1369+'4. EUR NCCF'!AC1369+'5. GBP NCCF'!AC1369+'6. Other(Incld) NCCF'!AC1369</f>
        <v>0</v>
      </c>
      <c r="AD1369" s="891"/>
      <c r="AE1369" s="889"/>
      <c r="AF1369" s="890"/>
    </row>
    <row r="1370" spans="1:32" ht="15" customHeight="1" outlineLevel="1" x14ac:dyDescent="0.2">
      <c r="A1370" s="222">
        <v>240</v>
      </c>
      <c r="B1370" s="499"/>
      <c r="C1370" s="467"/>
      <c r="D1370" s="483"/>
      <c r="E1370" s="483"/>
      <c r="F1370" s="880" t="str">
        <f>'2. CAD NCCF'!F1370:L1370</f>
        <v>State, provincial &amp; agency GS</v>
      </c>
      <c r="G1370" s="881"/>
      <c r="H1370" s="881"/>
      <c r="I1370" s="881"/>
      <c r="J1370" s="881"/>
      <c r="K1370" s="881"/>
      <c r="L1370" s="882"/>
      <c r="M1370" s="400">
        <f>'2. CAD NCCF'!M1370+'3. USD NCCF'!M1370+'4. EUR NCCF'!M1370+'5. GBP NCCF'!M1370+'6. Other(Incld) NCCF'!M1370</f>
        <v>0</v>
      </c>
      <c r="N1370" s="411">
        <f>'2. CAD NCCF'!N1370+'3. USD NCCF'!N1370+'4. EUR NCCF'!N1370+'5. GBP NCCF'!N1370+'6. Other(Incld) NCCF'!N1370</f>
        <v>0</v>
      </c>
      <c r="O1370" s="414">
        <f>'2. CAD NCCF'!O1370+'3. USD NCCF'!O1370+'4. EUR NCCF'!O1370+'5. GBP NCCF'!O1370+'6. Other(Incld) NCCF'!O1370</f>
        <v>0</v>
      </c>
      <c r="P1370" s="414">
        <f>'2. CAD NCCF'!P1370+'3. USD NCCF'!P1370+'4. EUR NCCF'!P1370+'5. GBP NCCF'!P1370+'6. Other(Incld) NCCF'!P1370</f>
        <v>0</v>
      </c>
      <c r="Q1370" s="415">
        <f>'2. CAD NCCF'!Q1370+'3. USD NCCF'!Q1370+'4. EUR NCCF'!Q1370+'5. GBP NCCF'!Q1370+'6. Other(Incld) NCCF'!Q1370</f>
        <v>0</v>
      </c>
      <c r="R1370" s="411">
        <f>'2. CAD NCCF'!R1370+'3. USD NCCF'!R1370+'4. EUR NCCF'!R1370+'5. GBP NCCF'!R1370+'6. Other(Incld) NCCF'!R1370</f>
        <v>0</v>
      </c>
      <c r="S1370" s="413">
        <f>'2. CAD NCCF'!S1370+'3. USD NCCF'!S1370+'4. EUR NCCF'!S1370+'5. GBP NCCF'!S1370+'6. Other(Incld) NCCF'!S1370</f>
        <v>0</v>
      </c>
      <c r="T1370" s="413">
        <f>'2. CAD NCCF'!T1370+'3. USD NCCF'!T1370+'4. EUR NCCF'!T1370+'5. GBP NCCF'!T1370+'6. Other(Incld) NCCF'!T1370</f>
        <v>0</v>
      </c>
      <c r="U1370" s="413">
        <f>'2. CAD NCCF'!U1370+'3. USD NCCF'!U1370+'4. EUR NCCF'!U1370+'5. GBP NCCF'!U1370+'6. Other(Incld) NCCF'!U1370</f>
        <v>0</v>
      </c>
      <c r="V1370" s="413">
        <f>'2. CAD NCCF'!V1370+'3. USD NCCF'!V1370+'4. EUR NCCF'!V1370+'5. GBP NCCF'!V1370+'6. Other(Incld) NCCF'!V1370</f>
        <v>0</v>
      </c>
      <c r="W1370" s="413">
        <f>'2. CAD NCCF'!W1370+'3. USD NCCF'!W1370+'4. EUR NCCF'!W1370+'5. GBP NCCF'!W1370+'6. Other(Incld) NCCF'!W1370</f>
        <v>0</v>
      </c>
      <c r="X1370" s="414">
        <f>'2. CAD NCCF'!X1370+'3. USD NCCF'!X1370+'4. EUR NCCF'!X1370+'5. GBP NCCF'!X1370+'6. Other(Incld) NCCF'!X1370</f>
        <v>0</v>
      </c>
      <c r="Y1370" s="413">
        <f>'2. CAD NCCF'!Y1370+'3. USD NCCF'!Y1370+'4. EUR NCCF'!Y1370+'5. GBP NCCF'!Y1370+'6. Other(Incld) NCCF'!Y1370</f>
        <v>0</v>
      </c>
      <c r="Z1370" s="413">
        <f>'2. CAD NCCF'!Z1370+'3. USD NCCF'!Z1370+'4. EUR NCCF'!Z1370+'5. GBP NCCF'!Z1370+'6. Other(Incld) NCCF'!Z1370</f>
        <v>0</v>
      </c>
      <c r="AA1370" s="413">
        <f>'2. CAD NCCF'!AA1370+'3. USD NCCF'!AA1370+'4. EUR NCCF'!AA1370+'5. GBP NCCF'!AA1370+'6. Other(Incld) NCCF'!AA1370</f>
        <v>0</v>
      </c>
      <c r="AB1370" s="413">
        <f>'2. CAD NCCF'!AB1370+'3. USD NCCF'!AB1370+'4. EUR NCCF'!AB1370+'5. GBP NCCF'!AB1370+'6. Other(Incld) NCCF'!AB1370</f>
        <v>0</v>
      </c>
      <c r="AC1370" s="400">
        <f>'2. CAD NCCF'!AC1370+'3. USD NCCF'!AC1370+'4. EUR NCCF'!AC1370+'5. GBP NCCF'!AC1370+'6. Other(Incld) NCCF'!AC1370</f>
        <v>0</v>
      </c>
      <c r="AD1370" s="891"/>
      <c r="AE1370" s="889"/>
      <c r="AF1370" s="890"/>
    </row>
    <row r="1371" spans="1:32" ht="15" customHeight="1" outlineLevel="1" x14ac:dyDescent="0.2">
      <c r="A1371" s="222">
        <v>241</v>
      </c>
      <c r="B1371" s="499"/>
      <c r="C1371" s="467"/>
      <c r="D1371" s="259"/>
      <c r="E1371" s="259"/>
      <c r="F1371" s="880" t="str">
        <f>'2. CAD NCCF'!F1371:L1371</f>
        <v>State municipal GS</v>
      </c>
      <c r="G1371" s="881"/>
      <c r="H1371" s="881"/>
      <c r="I1371" s="881"/>
      <c r="J1371" s="881"/>
      <c r="K1371" s="881"/>
      <c r="L1371" s="882"/>
      <c r="M1371" s="400">
        <f>'2. CAD NCCF'!M1371+'3. USD NCCF'!M1371+'4. EUR NCCF'!M1371+'5. GBP NCCF'!M1371+'6. Other(Incld) NCCF'!M1371</f>
        <v>0</v>
      </c>
      <c r="N1371" s="411">
        <f>'2. CAD NCCF'!N1371+'3. USD NCCF'!N1371+'4. EUR NCCF'!N1371+'5. GBP NCCF'!N1371+'6. Other(Incld) NCCF'!N1371</f>
        <v>0</v>
      </c>
      <c r="O1371" s="414">
        <f>'2. CAD NCCF'!O1371+'3. USD NCCF'!O1371+'4. EUR NCCF'!O1371+'5. GBP NCCF'!O1371+'6. Other(Incld) NCCF'!O1371</f>
        <v>0</v>
      </c>
      <c r="P1371" s="414">
        <f>'2. CAD NCCF'!P1371+'3. USD NCCF'!P1371+'4. EUR NCCF'!P1371+'5. GBP NCCF'!P1371+'6. Other(Incld) NCCF'!P1371</f>
        <v>0</v>
      </c>
      <c r="Q1371" s="415">
        <f>'2. CAD NCCF'!Q1371+'3. USD NCCF'!Q1371+'4. EUR NCCF'!Q1371+'5. GBP NCCF'!Q1371+'6. Other(Incld) NCCF'!Q1371</f>
        <v>0</v>
      </c>
      <c r="R1371" s="411">
        <f>'2. CAD NCCF'!R1371+'3. USD NCCF'!R1371+'4. EUR NCCF'!R1371+'5. GBP NCCF'!R1371+'6. Other(Incld) NCCF'!R1371</f>
        <v>0</v>
      </c>
      <c r="S1371" s="413">
        <f>'2. CAD NCCF'!S1371+'3. USD NCCF'!S1371+'4. EUR NCCF'!S1371+'5. GBP NCCF'!S1371+'6. Other(Incld) NCCF'!S1371</f>
        <v>0</v>
      </c>
      <c r="T1371" s="413">
        <f>'2. CAD NCCF'!T1371+'3. USD NCCF'!T1371+'4. EUR NCCF'!T1371+'5. GBP NCCF'!T1371+'6. Other(Incld) NCCF'!T1371</f>
        <v>0</v>
      </c>
      <c r="U1371" s="413">
        <f>'2. CAD NCCF'!U1371+'3. USD NCCF'!U1371+'4. EUR NCCF'!U1371+'5. GBP NCCF'!U1371+'6. Other(Incld) NCCF'!U1371</f>
        <v>0</v>
      </c>
      <c r="V1371" s="413">
        <f>'2. CAD NCCF'!V1371+'3. USD NCCF'!V1371+'4. EUR NCCF'!V1371+'5. GBP NCCF'!V1371+'6. Other(Incld) NCCF'!V1371</f>
        <v>0</v>
      </c>
      <c r="W1371" s="413">
        <f>'2. CAD NCCF'!W1371+'3. USD NCCF'!W1371+'4. EUR NCCF'!W1371+'5. GBP NCCF'!W1371+'6. Other(Incld) NCCF'!W1371</f>
        <v>0</v>
      </c>
      <c r="X1371" s="414">
        <f>'2. CAD NCCF'!X1371+'3. USD NCCF'!X1371+'4. EUR NCCF'!X1371+'5. GBP NCCF'!X1371+'6. Other(Incld) NCCF'!X1371</f>
        <v>0</v>
      </c>
      <c r="Y1371" s="413">
        <f>'2. CAD NCCF'!Y1371+'3. USD NCCF'!Y1371+'4. EUR NCCF'!Y1371+'5. GBP NCCF'!Y1371+'6. Other(Incld) NCCF'!Y1371</f>
        <v>0</v>
      </c>
      <c r="Z1371" s="413">
        <f>'2. CAD NCCF'!Z1371+'3. USD NCCF'!Z1371+'4. EUR NCCF'!Z1371+'5. GBP NCCF'!Z1371+'6. Other(Incld) NCCF'!Z1371</f>
        <v>0</v>
      </c>
      <c r="AA1371" s="413">
        <f>'2. CAD NCCF'!AA1371+'3. USD NCCF'!AA1371+'4. EUR NCCF'!AA1371+'5. GBP NCCF'!AA1371+'6. Other(Incld) NCCF'!AA1371</f>
        <v>0</v>
      </c>
      <c r="AB1371" s="413">
        <f>'2. CAD NCCF'!AB1371+'3. USD NCCF'!AB1371+'4. EUR NCCF'!AB1371+'5. GBP NCCF'!AB1371+'6. Other(Incld) NCCF'!AB1371</f>
        <v>0</v>
      </c>
      <c r="AC1371" s="400">
        <f>'2. CAD NCCF'!AC1371+'3. USD NCCF'!AC1371+'4. EUR NCCF'!AC1371+'5. GBP NCCF'!AC1371+'6. Other(Incld) NCCF'!AC1371</f>
        <v>0</v>
      </c>
      <c r="AD1371" s="891"/>
      <c r="AE1371" s="889"/>
      <c r="AF1371" s="890"/>
    </row>
    <row r="1372" spans="1:32" ht="15" customHeight="1" outlineLevel="1" x14ac:dyDescent="0.2">
      <c r="A1372" s="222">
        <v>242</v>
      </c>
      <c r="B1372" s="499"/>
      <c r="C1372" s="467"/>
      <c r="D1372" s="257"/>
      <c r="E1372" s="257"/>
      <c r="F1372" s="880" t="str">
        <f>'2. CAD NCCF'!F1372:L1372</f>
        <v>Supranational and multilateral development bank GS</v>
      </c>
      <c r="G1372" s="881"/>
      <c r="H1372" s="881"/>
      <c r="I1372" s="881"/>
      <c r="J1372" s="881"/>
      <c r="K1372" s="881"/>
      <c r="L1372" s="882"/>
      <c r="M1372" s="400">
        <f>'2. CAD NCCF'!M1372+'3. USD NCCF'!M1372+'4. EUR NCCF'!M1372+'5. GBP NCCF'!M1372+'6. Other(Incld) NCCF'!M1372</f>
        <v>0</v>
      </c>
      <c r="N1372" s="411">
        <f>'2. CAD NCCF'!N1372+'3. USD NCCF'!N1372+'4. EUR NCCF'!N1372+'5. GBP NCCF'!N1372+'6. Other(Incld) NCCF'!N1372</f>
        <v>0</v>
      </c>
      <c r="O1372" s="414">
        <f>'2. CAD NCCF'!O1372+'3. USD NCCF'!O1372+'4. EUR NCCF'!O1372+'5. GBP NCCF'!O1372+'6. Other(Incld) NCCF'!O1372</f>
        <v>0</v>
      </c>
      <c r="P1372" s="414">
        <f>'2. CAD NCCF'!P1372+'3. USD NCCF'!P1372+'4. EUR NCCF'!P1372+'5. GBP NCCF'!P1372+'6. Other(Incld) NCCF'!P1372</f>
        <v>0</v>
      </c>
      <c r="Q1372" s="415">
        <f>'2. CAD NCCF'!Q1372+'3. USD NCCF'!Q1372+'4. EUR NCCF'!Q1372+'5. GBP NCCF'!Q1372+'6. Other(Incld) NCCF'!Q1372</f>
        <v>0</v>
      </c>
      <c r="R1372" s="411">
        <f>'2. CAD NCCF'!R1372+'3. USD NCCF'!R1372+'4. EUR NCCF'!R1372+'5. GBP NCCF'!R1372+'6. Other(Incld) NCCF'!R1372</f>
        <v>0</v>
      </c>
      <c r="S1372" s="413">
        <f>'2. CAD NCCF'!S1372+'3. USD NCCF'!S1372+'4. EUR NCCF'!S1372+'5. GBP NCCF'!S1372+'6. Other(Incld) NCCF'!S1372</f>
        <v>0</v>
      </c>
      <c r="T1372" s="413">
        <f>'2. CAD NCCF'!T1372+'3. USD NCCF'!T1372+'4. EUR NCCF'!T1372+'5. GBP NCCF'!T1372+'6. Other(Incld) NCCF'!T1372</f>
        <v>0</v>
      </c>
      <c r="U1372" s="413">
        <f>'2. CAD NCCF'!U1372+'3. USD NCCF'!U1372+'4. EUR NCCF'!U1372+'5. GBP NCCF'!U1372+'6. Other(Incld) NCCF'!U1372</f>
        <v>0</v>
      </c>
      <c r="V1372" s="413">
        <f>'2. CAD NCCF'!V1372+'3. USD NCCF'!V1372+'4. EUR NCCF'!V1372+'5. GBP NCCF'!V1372+'6. Other(Incld) NCCF'!V1372</f>
        <v>0</v>
      </c>
      <c r="W1372" s="413">
        <f>'2. CAD NCCF'!W1372+'3. USD NCCF'!W1372+'4. EUR NCCF'!W1372+'5. GBP NCCF'!W1372+'6. Other(Incld) NCCF'!W1372</f>
        <v>0</v>
      </c>
      <c r="X1372" s="414">
        <f>'2. CAD NCCF'!X1372+'3. USD NCCF'!X1372+'4. EUR NCCF'!X1372+'5. GBP NCCF'!X1372+'6. Other(Incld) NCCF'!X1372</f>
        <v>0</v>
      </c>
      <c r="Y1372" s="413">
        <f>'2. CAD NCCF'!Y1372+'3. USD NCCF'!Y1372+'4. EUR NCCF'!Y1372+'5. GBP NCCF'!Y1372+'6. Other(Incld) NCCF'!Y1372</f>
        <v>0</v>
      </c>
      <c r="Z1372" s="413">
        <f>'2. CAD NCCF'!Z1372+'3. USD NCCF'!Z1372+'4. EUR NCCF'!Z1372+'5. GBP NCCF'!Z1372+'6. Other(Incld) NCCF'!Z1372</f>
        <v>0</v>
      </c>
      <c r="AA1372" s="413">
        <f>'2. CAD NCCF'!AA1372+'3. USD NCCF'!AA1372+'4. EUR NCCF'!AA1372+'5. GBP NCCF'!AA1372+'6. Other(Incld) NCCF'!AA1372</f>
        <v>0</v>
      </c>
      <c r="AB1372" s="413">
        <f>'2. CAD NCCF'!AB1372+'3. USD NCCF'!AB1372+'4. EUR NCCF'!AB1372+'5. GBP NCCF'!AB1372+'6. Other(Incld) NCCF'!AB1372</f>
        <v>0</v>
      </c>
      <c r="AC1372" s="400">
        <f>'2. CAD NCCF'!AC1372+'3. USD NCCF'!AC1372+'4. EUR NCCF'!AC1372+'5. GBP NCCF'!AC1372+'6. Other(Incld) NCCF'!AC1372</f>
        <v>0</v>
      </c>
      <c r="AD1372" s="891"/>
      <c r="AE1372" s="889"/>
      <c r="AF1372" s="890"/>
    </row>
    <row r="1373" spans="1:32" ht="15.75" customHeight="1" outlineLevel="1" x14ac:dyDescent="0.2">
      <c r="A1373" s="222">
        <v>243</v>
      </c>
      <c r="B1373" s="499"/>
      <c r="C1373" s="467"/>
      <c r="D1373" s="259"/>
      <c r="E1373" s="877" t="str">
        <f>'2. CAD NCCF'!E1373:L1373</f>
        <v>Low or not rated GS</v>
      </c>
      <c r="F1373" s="878"/>
      <c r="G1373" s="878"/>
      <c r="H1373" s="878"/>
      <c r="I1373" s="878"/>
      <c r="J1373" s="878"/>
      <c r="K1373" s="878"/>
      <c r="L1373" s="879"/>
      <c r="M1373" s="399">
        <f>SUBTOTAL(9,M1374:M1377)</f>
        <v>0</v>
      </c>
      <c r="N1373" s="402">
        <f t="shared" ref="N1373:AC1373" si="1511">SUBTOTAL(9,N1374:N1377)</f>
        <v>0</v>
      </c>
      <c r="O1373" s="406">
        <f t="shared" si="1511"/>
        <v>0</v>
      </c>
      <c r="P1373" s="406">
        <f t="shared" si="1511"/>
        <v>0</v>
      </c>
      <c r="Q1373" s="407">
        <f t="shared" si="1511"/>
        <v>0</v>
      </c>
      <c r="R1373" s="402">
        <f t="shared" si="1511"/>
        <v>0</v>
      </c>
      <c r="S1373" s="406">
        <f t="shared" si="1511"/>
        <v>0</v>
      </c>
      <c r="T1373" s="405">
        <f t="shared" si="1511"/>
        <v>0</v>
      </c>
      <c r="U1373" s="405">
        <f t="shared" si="1511"/>
        <v>0</v>
      </c>
      <c r="V1373" s="405">
        <f t="shared" si="1511"/>
        <v>0</v>
      </c>
      <c r="W1373" s="405">
        <f t="shared" si="1511"/>
        <v>0</v>
      </c>
      <c r="X1373" s="405">
        <f t="shared" si="1511"/>
        <v>0</v>
      </c>
      <c r="Y1373" s="405">
        <f t="shared" si="1511"/>
        <v>0</v>
      </c>
      <c r="Z1373" s="405">
        <f t="shared" si="1511"/>
        <v>0</v>
      </c>
      <c r="AA1373" s="405">
        <f t="shared" si="1511"/>
        <v>0</v>
      </c>
      <c r="AB1373" s="403">
        <f t="shared" si="1511"/>
        <v>0</v>
      </c>
      <c r="AC1373" s="399">
        <f t="shared" si="1511"/>
        <v>0</v>
      </c>
      <c r="AD1373" s="891"/>
      <c r="AE1373" s="889"/>
      <c r="AF1373" s="890"/>
    </row>
    <row r="1374" spans="1:32" ht="15" outlineLevel="1" x14ac:dyDescent="0.2">
      <c r="A1374" s="222">
        <v>244</v>
      </c>
      <c r="B1374" s="499"/>
      <c r="C1374" s="467"/>
      <c r="D1374" s="483"/>
      <c r="E1374" s="483"/>
      <c r="F1374" s="880" t="str">
        <f>'2. CAD NCCF'!F1374:L1374</f>
        <v xml:space="preserve">Sovereigh &amp; central bank GS </v>
      </c>
      <c r="G1374" s="881"/>
      <c r="H1374" s="881"/>
      <c r="I1374" s="881"/>
      <c r="J1374" s="881"/>
      <c r="K1374" s="881"/>
      <c r="L1374" s="882"/>
      <c r="M1374" s="400">
        <f>'2. CAD NCCF'!M1374+'3. USD NCCF'!M1374+'4. EUR NCCF'!M1374+'5. GBP NCCF'!M1374+'6. Other(Incld) NCCF'!M1374</f>
        <v>0</v>
      </c>
      <c r="N1374" s="411">
        <f>'2. CAD NCCF'!N1374+'3. USD NCCF'!N1374+'4. EUR NCCF'!N1374+'5. GBP NCCF'!N1374+'6. Other(Incld) NCCF'!N1374</f>
        <v>0</v>
      </c>
      <c r="O1374" s="414">
        <f>'2. CAD NCCF'!O1374+'3. USD NCCF'!O1374+'4. EUR NCCF'!O1374+'5. GBP NCCF'!O1374+'6. Other(Incld) NCCF'!O1374</f>
        <v>0</v>
      </c>
      <c r="P1374" s="414">
        <f>'2. CAD NCCF'!P1374+'3. USD NCCF'!P1374+'4. EUR NCCF'!P1374+'5. GBP NCCF'!P1374+'6. Other(Incld) NCCF'!P1374</f>
        <v>0</v>
      </c>
      <c r="Q1374" s="415">
        <f>'2. CAD NCCF'!Q1374+'3. USD NCCF'!Q1374+'4. EUR NCCF'!Q1374+'5. GBP NCCF'!Q1374+'6. Other(Incld) NCCF'!Q1374</f>
        <v>0</v>
      </c>
      <c r="R1374" s="411">
        <f>'2. CAD NCCF'!R1374+'3. USD NCCF'!R1374+'4. EUR NCCF'!R1374+'5. GBP NCCF'!R1374+'6. Other(Incld) NCCF'!R1374</f>
        <v>0</v>
      </c>
      <c r="S1374" s="413">
        <f>'2. CAD NCCF'!S1374+'3. USD NCCF'!S1374+'4. EUR NCCF'!S1374+'5. GBP NCCF'!S1374+'6. Other(Incld) NCCF'!S1374</f>
        <v>0</v>
      </c>
      <c r="T1374" s="413">
        <f>'2. CAD NCCF'!T1374+'3. USD NCCF'!T1374+'4. EUR NCCF'!T1374+'5. GBP NCCF'!T1374+'6. Other(Incld) NCCF'!T1374</f>
        <v>0</v>
      </c>
      <c r="U1374" s="413">
        <f>'2. CAD NCCF'!U1374+'3. USD NCCF'!U1374+'4. EUR NCCF'!U1374+'5. GBP NCCF'!U1374+'6. Other(Incld) NCCF'!U1374</f>
        <v>0</v>
      </c>
      <c r="V1374" s="413">
        <f>'2. CAD NCCF'!V1374+'3. USD NCCF'!V1374+'4. EUR NCCF'!V1374+'5. GBP NCCF'!V1374+'6. Other(Incld) NCCF'!V1374</f>
        <v>0</v>
      </c>
      <c r="W1374" s="413">
        <f>'2. CAD NCCF'!W1374+'3. USD NCCF'!W1374+'4. EUR NCCF'!W1374+'5. GBP NCCF'!W1374+'6. Other(Incld) NCCF'!W1374</f>
        <v>0</v>
      </c>
      <c r="X1374" s="414">
        <f>'2. CAD NCCF'!X1374+'3. USD NCCF'!X1374+'4. EUR NCCF'!X1374+'5. GBP NCCF'!X1374+'6. Other(Incld) NCCF'!X1374</f>
        <v>0</v>
      </c>
      <c r="Y1374" s="413">
        <f>'2. CAD NCCF'!Y1374+'3. USD NCCF'!Y1374+'4. EUR NCCF'!Y1374+'5. GBP NCCF'!Y1374+'6. Other(Incld) NCCF'!Y1374</f>
        <v>0</v>
      </c>
      <c r="Z1374" s="413">
        <f>'2. CAD NCCF'!Z1374+'3. USD NCCF'!Z1374+'4. EUR NCCF'!Z1374+'5. GBP NCCF'!Z1374+'6. Other(Incld) NCCF'!Z1374</f>
        <v>0</v>
      </c>
      <c r="AA1374" s="413">
        <f>'2. CAD NCCF'!AA1374+'3. USD NCCF'!AA1374+'4. EUR NCCF'!AA1374+'5. GBP NCCF'!AA1374+'6. Other(Incld) NCCF'!AA1374</f>
        <v>0</v>
      </c>
      <c r="AB1374" s="413">
        <f>'2. CAD NCCF'!AB1374+'3. USD NCCF'!AB1374+'4. EUR NCCF'!AB1374+'5. GBP NCCF'!AB1374+'6. Other(Incld) NCCF'!AB1374</f>
        <v>0</v>
      </c>
      <c r="AC1374" s="400">
        <f>'2. CAD NCCF'!AC1374+'3. USD NCCF'!AC1374+'4. EUR NCCF'!AC1374+'5. GBP NCCF'!AC1374+'6. Other(Incld) NCCF'!AC1374</f>
        <v>0</v>
      </c>
      <c r="AD1374" s="891"/>
      <c r="AE1374" s="889"/>
      <c r="AF1374" s="890"/>
    </row>
    <row r="1375" spans="1:32" ht="15" customHeight="1" outlineLevel="1" x14ac:dyDescent="0.2">
      <c r="A1375" s="222">
        <v>245</v>
      </c>
      <c r="B1375" s="499"/>
      <c r="C1375" s="467"/>
      <c r="D1375" s="260"/>
      <c r="E1375" s="260"/>
      <c r="F1375" s="880" t="str">
        <f>'2. CAD NCCF'!F1375:L1375</f>
        <v>State, provincial &amp; agency GS</v>
      </c>
      <c r="G1375" s="881"/>
      <c r="H1375" s="881"/>
      <c r="I1375" s="881"/>
      <c r="J1375" s="881"/>
      <c r="K1375" s="881"/>
      <c r="L1375" s="882"/>
      <c r="M1375" s="400">
        <f>'2. CAD NCCF'!M1375+'3. USD NCCF'!M1375+'4. EUR NCCF'!M1375+'5. GBP NCCF'!M1375+'6. Other(Incld) NCCF'!M1375</f>
        <v>0</v>
      </c>
      <c r="N1375" s="411">
        <f>'2. CAD NCCF'!N1375+'3. USD NCCF'!N1375+'4. EUR NCCF'!N1375+'5. GBP NCCF'!N1375+'6. Other(Incld) NCCF'!N1375</f>
        <v>0</v>
      </c>
      <c r="O1375" s="414">
        <f>'2. CAD NCCF'!O1375+'3. USD NCCF'!O1375+'4. EUR NCCF'!O1375+'5. GBP NCCF'!O1375+'6. Other(Incld) NCCF'!O1375</f>
        <v>0</v>
      </c>
      <c r="P1375" s="414">
        <f>'2. CAD NCCF'!P1375+'3. USD NCCF'!P1375+'4. EUR NCCF'!P1375+'5. GBP NCCF'!P1375+'6. Other(Incld) NCCF'!P1375</f>
        <v>0</v>
      </c>
      <c r="Q1375" s="415">
        <f>'2. CAD NCCF'!Q1375+'3. USD NCCF'!Q1375+'4. EUR NCCF'!Q1375+'5. GBP NCCF'!Q1375+'6. Other(Incld) NCCF'!Q1375</f>
        <v>0</v>
      </c>
      <c r="R1375" s="411">
        <f>'2. CAD NCCF'!R1375+'3. USD NCCF'!R1375+'4. EUR NCCF'!R1375+'5. GBP NCCF'!R1375+'6. Other(Incld) NCCF'!R1375</f>
        <v>0</v>
      </c>
      <c r="S1375" s="413">
        <f>'2. CAD NCCF'!S1375+'3. USD NCCF'!S1375+'4. EUR NCCF'!S1375+'5. GBP NCCF'!S1375+'6. Other(Incld) NCCF'!S1375</f>
        <v>0</v>
      </c>
      <c r="T1375" s="413">
        <f>'2. CAD NCCF'!T1375+'3. USD NCCF'!T1375+'4. EUR NCCF'!T1375+'5. GBP NCCF'!T1375+'6. Other(Incld) NCCF'!T1375</f>
        <v>0</v>
      </c>
      <c r="U1375" s="413">
        <f>'2. CAD NCCF'!U1375+'3. USD NCCF'!U1375+'4. EUR NCCF'!U1375+'5. GBP NCCF'!U1375+'6. Other(Incld) NCCF'!U1375</f>
        <v>0</v>
      </c>
      <c r="V1375" s="413">
        <f>'2. CAD NCCF'!V1375+'3. USD NCCF'!V1375+'4. EUR NCCF'!V1375+'5. GBP NCCF'!V1375+'6. Other(Incld) NCCF'!V1375</f>
        <v>0</v>
      </c>
      <c r="W1375" s="413">
        <f>'2. CAD NCCF'!W1375+'3. USD NCCF'!W1375+'4. EUR NCCF'!W1375+'5. GBP NCCF'!W1375+'6. Other(Incld) NCCF'!W1375</f>
        <v>0</v>
      </c>
      <c r="X1375" s="414">
        <f>'2. CAD NCCF'!X1375+'3. USD NCCF'!X1375+'4. EUR NCCF'!X1375+'5. GBP NCCF'!X1375+'6. Other(Incld) NCCF'!X1375</f>
        <v>0</v>
      </c>
      <c r="Y1375" s="413">
        <f>'2. CAD NCCF'!Y1375+'3. USD NCCF'!Y1375+'4. EUR NCCF'!Y1375+'5. GBP NCCF'!Y1375+'6. Other(Incld) NCCF'!Y1375</f>
        <v>0</v>
      </c>
      <c r="Z1375" s="413">
        <f>'2. CAD NCCF'!Z1375+'3. USD NCCF'!Z1375+'4. EUR NCCF'!Z1375+'5. GBP NCCF'!Z1375+'6. Other(Incld) NCCF'!Z1375</f>
        <v>0</v>
      </c>
      <c r="AA1375" s="413">
        <f>'2. CAD NCCF'!AA1375+'3. USD NCCF'!AA1375+'4. EUR NCCF'!AA1375+'5. GBP NCCF'!AA1375+'6. Other(Incld) NCCF'!AA1375</f>
        <v>0</v>
      </c>
      <c r="AB1375" s="413">
        <f>'2. CAD NCCF'!AB1375+'3. USD NCCF'!AB1375+'4. EUR NCCF'!AB1375+'5. GBP NCCF'!AB1375+'6. Other(Incld) NCCF'!AB1375</f>
        <v>0</v>
      </c>
      <c r="AC1375" s="400">
        <f>'2. CAD NCCF'!AC1375+'3. USD NCCF'!AC1375+'4. EUR NCCF'!AC1375+'5. GBP NCCF'!AC1375+'6. Other(Incld) NCCF'!AC1375</f>
        <v>0</v>
      </c>
      <c r="AD1375" s="891"/>
      <c r="AE1375" s="889"/>
      <c r="AF1375" s="890"/>
    </row>
    <row r="1376" spans="1:32" ht="15" customHeight="1" outlineLevel="1" x14ac:dyDescent="0.2">
      <c r="A1376" s="222">
        <v>246</v>
      </c>
      <c r="B1376" s="499"/>
      <c r="C1376" s="467"/>
      <c r="D1376" s="260"/>
      <c r="E1376" s="260"/>
      <c r="F1376" s="880" t="str">
        <f>'2. CAD NCCF'!F1376:L1376</f>
        <v>State municipal GS</v>
      </c>
      <c r="G1376" s="881"/>
      <c r="H1376" s="881"/>
      <c r="I1376" s="881"/>
      <c r="J1376" s="881"/>
      <c r="K1376" s="881"/>
      <c r="L1376" s="882"/>
      <c r="M1376" s="400">
        <f>'2. CAD NCCF'!M1376+'3. USD NCCF'!M1376+'4. EUR NCCF'!M1376+'5. GBP NCCF'!M1376+'6. Other(Incld) NCCF'!M1376</f>
        <v>0</v>
      </c>
      <c r="N1376" s="411">
        <f>'2. CAD NCCF'!N1376+'3. USD NCCF'!N1376+'4. EUR NCCF'!N1376+'5. GBP NCCF'!N1376+'6. Other(Incld) NCCF'!N1376</f>
        <v>0</v>
      </c>
      <c r="O1376" s="414">
        <f>'2. CAD NCCF'!O1376+'3. USD NCCF'!O1376+'4. EUR NCCF'!O1376+'5. GBP NCCF'!O1376+'6. Other(Incld) NCCF'!O1376</f>
        <v>0</v>
      </c>
      <c r="P1376" s="414">
        <f>'2. CAD NCCF'!P1376+'3. USD NCCF'!P1376+'4. EUR NCCF'!P1376+'5. GBP NCCF'!P1376+'6. Other(Incld) NCCF'!P1376</f>
        <v>0</v>
      </c>
      <c r="Q1376" s="415">
        <f>'2. CAD NCCF'!Q1376+'3. USD NCCF'!Q1376+'4. EUR NCCF'!Q1376+'5. GBP NCCF'!Q1376+'6. Other(Incld) NCCF'!Q1376</f>
        <v>0</v>
      </c>
      <c r="R1376" s="411">
        <f>'2. CAD NCCF'!R1376+'3. USD NCCF'!R1376+'4. EUR NCCF'!R1376+'5. GBP NCCF'!R1376+'6. Other(Incld) NCCF'!R1376</f>
        <v>0</v>
      </c>
      <c r="S1376" s="413">
        <f>'2. CAD NCCF'!S1376+'3. USD NCCF'!S1376+'4. EUR NCCF'!S1376+'5. GBP NCCF'!S1376+'6. Other(Incld) NCCF'!S1376</f>
        <v>0</v>
      </c>
      <c r="T1376" s="413">
        <f>'2. CAD NCCF'!T1376+'3. USD NCCF'!T1376+'4. EUR NCCF'!T1376+'5. GBP NCCF'!T1376+'6. Other(Incld) NCCF'!T1376</f>
        <v>0</v>
      </c>
      <c r="U1376" s="413">
        <f>'2. CAD NCCF'!U1376+'3. USD NCCF'!U1376+'4. EUR NCCF'!U1376+'5. GBP NCCF'!U1376+'6. Other(Incld) NCCF'!U1376</f>
        <v>0</v>
      </c>
      <c r="V1376" s="413">
        <f>'2. CAD NCCF'!V1376+'3. USD NCCF'!V1376+'4. EUR NCCF'!V1376+'5. GBP NCCF'!V1376+'6. Other(Incld) NCCF'!V1376</f>
        <v>0</v>
      </c>
      <c r="W1376" s="413">
        <f>'2. CAD NCCF'!W1376+'3. USD NCCF'!W1376+'4. EUR NCCF'!W1376+'5. GBP NCCF'!W1376+'6. Other(Incld) NCCF'!W1376</f>
        <v>0</v>
      </c>
      <c r="X1376" s="414">
        <f>'2. CAD NCCF'!X1376+'3. USD NCCF'!X1376+'4. EUR NCCF'!X1376+'5. GBP NCCF'!X1376+'6. Other(Incld) NCCF'!X1376</f>
        <v>0</v>
      </c>
      <c r="Y1376" s="413">
        <f>'2. CAD NCCF'!Y1376+'3. USD NCCF'!Y1376+'4. EUR NCCF'!Y1376+'5. GBP NCCF'!Y1376+'6. Other(Incld) NCCF'!Y1376</f>
        <v>0</v>
      </c>
      <c r="Z1376" s="413">
        <f>'2. CAD NCCF'!Z1376+'3. USD NCCF'!Z1376+'4. EUR NCCF'!Z1376+'5. GBP NCCF'!Z1376+'6. Other(Incld) NCCF'!Z1376</f>
        <v>0</v>
      </c>
      <c r="AA1376" s="413">
        <f>'2. CAD NCCF'!AA1376+'3. USD NCCF'!AA1376+'4. EUR NCCF'!AA1376+'5. GBP NCCF'!AA1376+'6. Other(Incld) NCCF'!AA1376</f>
        <v>0</v>
      </c>
      <c r="AB1376" s="413">
        <f>'2. CAD NCCF'!AB1376+'3. USD NCCF'!AB1376+'4. EUR NCCF'!AB1376+'5. GBP NCCF'!AB1376+'6. Other(Incld) NCCF'!AB1376</f>
        <v>0</v>
      </c>
      <c r="AC1376" s="400">
        <f>'2. CAD NCCF'!AC1376+'3. USD NCCF'!AC1376+'4. EUR NCCF'!AC1376+'5. GBP NCCF'!AC1376+'6. Other(Incld) NCCF'!AC1376</f>
        <v>0</v>
      </c>
      <c r="AD1376" s="891"/>
      <c r="AE1376" s="889"/>
      <c r="AF1376" s="890"/>
    </row>
    <row r="1377" spans="1:32" ht="15" customHeight="1" outlineLevel="1" x14ac:dyDescent="0.2">
      <c r="A1377" s="222">
        <v>247</v>
      </c>
      <c r="B1377" s="532"/>
      <c r="C1377" s="535"/>
      <c r="D1377" s="612"/>
      <c r="E1377" s="612"/>
      <c r="F1377" s="880" t="str">
        <f>'2. CAD NCCF'!F1377:L1377</f>
        <v>Supranational and multilateral development bank GS</v>
      </c>
      <c r="G1377" s="881"/>
      <c r="H1377" s="881"/>
      <c r="I1377" s="881"/>
      <c r="J1377" s="881"/>
      <c r="K1377" s="881"/>
      <c r="L1377" s="882"/>
      <c r="M1377" s="400">
        <f>'2. CAD NCCF'!M1377+'3. USD NCCF'!M1377+'4. EUR NCCF'!M1377+'5. GBP NCCF'!M1377+'6. Other(Incld) NCCF'!M1377</f>
        <v>0</v>
      </c>
      <c r="N1377" s="411">
        <f>'2. CAD NCCF'!N1377+'3. USD NCCF'!N1377+'4. EUR NCCF'!N1377+'5. GBP NCCF'!N1377+'6. Other(Incld) NCCF'!N1377</f>
        <v>0</v>
      </c>
      <c r="O1377" s="414">
        <f>'2. CAD NCCF'!O1377+'3. USD NCCF'!O1377+'4. EUR NCCF'!O1377+'5. GBP NCCF'!O1377+'6. Other(Incld) NCCF'!O1377</f>
        <v>0</v>
      </c>
      <c r="P1377" s="414">
        <f>'2. CAD NCCF'!P1377+'3. USD NCCF'!P1377+'4. EUR NCCF'!P1377+'5. GBP NCCF'!P1377+'6. Other(Incld) NCCF'!P1377</f>
        <v>0</v>
      </c>
      <c r="Q1377" s="415">
        <f>'2. CAD NCCF'!Q1377+'3. USD NCCF'!Q1377+'4. EUR NCCF'!Q1377+'5. GBP NCCF'!Q1377+'6. Other(Incld) NCCF'!Q1377</f>
        <v>0</v>
      </c>
      <c r="R1377" s="411">
        <f>'2. CAD NCCF'!R1377+'3. USD NCCF'!R1377+'4. EUR NCCF'!R1377+'5. GBP NCCF'!R1377+'6. Other(Incld) NCCF'!R1377</f>
        <v>0</v>
      </c>
      <c r="S1377" s="413">
        <f>'2. CAD NCCF'!S1377+'3. USD NCCF'!S1377+'4. EUR NCCF'!S1377+'5. GBP NCCF'!S1377+'6. Other(Incld) NCCF'!S1377</f>
        <v>0</v>
      </c>
      <c r="T1377" s="413">
        <f>'2. CAD NCCF'!T1377+'3. USD NCCF'!T1377+'4. EUR NCCF'!T1377+'5. GBP NCCF'!T1377+'6. Other(Incld) NCCF'!T1377</f>
        <v>0</v>
      </c>
      <c r="U1377" s="413">
        <f>'2. CAD NCCF'!U1377+'3. USD NCCF'!U1377+'4. EUR NCCF'!U1377+'5. GBP NCCF'!U1377+'6. Other(Incld) NCCF'!U1377</f>
        <v>0</v>
      </c>
      <c r="V1377" s="413">
        <f>'2. CAD NCCF'!V1377+'3. USD NCCF'!V1377+'4. EUR NCCF'!V1377+'5. GBP NCCF'!V1377+'6. Other(Incld) NCCF'!V1377</f>
        <v>0</v>
      </c>
      <c r="W1377" s="413">
        <f>'2. CAD NCCF'!W1377+'3. USD NCCF'!W1377+'4. EUR NCCF'!W1377+'5. GBP NCCF'!W1377+'6. Other(Incld) NCCF'!W1377</f>
        <v>0</v>
      </c>
      <c r="X1377" s="414">
        <f>'2. CAD NCCF'!X1377+'3. USD NCCF'!X1377+'4. EUR NCCF'!X1377+'5. GBP NCCF'!X1377+'6. Other(Incld) NCCF'!X1377</f>
        <v>0</v>
      </c>
      <c r="Y1377" s="413">
        <f>'2. CAD NCCF'!Y1377+'3. USD NCCF'!Y1377+'4. EUR NCCF'!Y1377+'5. GBP NCCF'!Y1377+'6. Other(Incld) NCCF'!Y1377</f>
        <v>0</v>
      </c>
      <c r="Z1377" s="413">
        <f>'2. CAD NCCF'!Z1377+'3. USD NCCF'!Z1377+'4. EUR NCCF'!Z1377+'5. GBP NCCF'!Z1377+'6. Other(Incld) NCCF'!Z1377</f>
        <v>0</v>
      </c>
      <c r="AA1377" s="413">
        <f>'2. CAD NCCF'!AA1377+'3. USD NCCF'!AA1377+'4. EUR NCCF'!AA1377+'5. GBP NCCF'!AA1377+'6. Other(Incld) NCCF'!AA1377</f>
        <v>0</v>
      </c>
      <c r="AB1377" s="413">
        <f>'2. CAD NCCF'!AB1377+'3. USD NCCF'!AB1377+'4. EUR NCCF'!AB1377+'5. GBP NCCF'!AB1377+'6. Other(Incld) NCCF'!AB1377</f>
        <v>0</v>
      </c>
      <c r="AC1377" s="400">
        <f>'2. CAD NCCF'!AC1377+'3. USD NCCF'!AC1377+'4. EUR NCCF'!AC1377+'5. GBP NCCF'!AC1377+'6. Other(Incld) NCCF'!AC1377</f>
        <v>0</v>
      </c>
      <c r="AD1377" s="886"/>
      <c r="AE1377" s="887"/>
      <c r="AF1377" s="888"/>
    </row>
    <row r="1378" spans="1:32" ht="15" customHeight="1" outlineLevel="1" x14ac:dyDescent="0.2">
      <c r="A1378" s="222">
        <v>129</v>
      </c>
      <c r="B1378" s="499"/>
      <c r="C1378" s="261"/>
      <c r="D1378" s="1080" t="str">
        <f>'2. CAD NCCF'!D1378:AF1378</f>
        <v>Mortgage backed securities (MBS)</v>
      </c>
      <c r="E1378" s="1081"/>
      <c r="F1378" s="1081"/>
      <c r="G1378" s="1081"/>
      <c r="H1378" s="1081"/>
      <c r="I1378" s="1081"/>
      <c r="J1378" s="1081"/>
      <c r="K1378" s="1081"/>
      <c r="L1378" s="1081"/>
      <c r="M1378" s="1081"/>
      <c r="N1378" s="1081"/>
      <c r="O1378" s="1081"/>
      <c r="P1378" s="1081"/>
      <c r="Q1378" s="1081"/>
      <c r="R1378" s="1081"/>
      <c r="S1378" s="1081"/>
      <c r="T1378" s="1081"/>
      <c r="U1378" s="1081"/>
      <c r="V1378" s="1081"/>
      <c r="W1378" s="1081"/>
      <c r="X1378" s="1081"/>
      <c r="Y1378" s="1081"/>
      <c r="Z1378" s="1081"/>
      <c r="AA1378" s="1081"/>
      <c r="AB1378" s="1081"/>
      <c r="AC1378" s="1081"/>
      <c r="AD1378" s="1081"/>
      <c r="AE1378" s="1081"/>
      <c r="AF1378" s="1092"/>
    </row>
    <row r="1379" spans="1:32" ht="15" customHeight="1" outlineLevel="1" x14ac:dyDescent="0.2">
      <c r="A1379" s="222">
        <v>130</v>
      </c>
      <c r="B1379" s="499"/>
      <c r="C1379" s="261"/>
      <c r="D1379" s="261"/>
      <c r="E1379" s="933" t="str">
        <f>'2. CAD NCCF'!E1379:L1379</f>
        <v>Agency MBS</v>
      </c>
      <c r="F1379" s="934"/>
      <c r="G1379" s="934"/>
      <c r="H1379" s="934"/>
      <c r="I1379" s="934"/>
      <c r="J1379" s="934"/>
      <c r="K1379" s="934"/>
      <c r="L1379" s="935"/>
      <c r="M1379" s="399">
        <f>SUBTOTAL(9,M1380:M1382)</f>
        <v>0</v>
      </c>
      <c r="N1379" s="402">
        <f t="shared" ref="N1379:AC1379" si="1512">SUBTOTAL(9,N1380:N1382)</f>
        <v>0</v>
      </c>
      <c r="O1379" s="406">
        <f t="shared" si="1512"/>
        <v>0</v>
      </c>
      <c r="P1379" s="406">
        <f t="shared" si="1512"/>
        <v>0</v>
      </c>
      <c r="Q1379" s="407">
        <f t="shared" si="1512"/>
        <v>0</v>
      </c>
      <c r="R1379" s="402">
        <f t="shared" si="1512"/>
        <v>0</v>
      </c>
      <c r="S1379" s="406">
        <f t="shared" si="1512"/>
        <v>0</v>
      </c>
      <c r="T1379" s="405">
        <f t="shared" si="1512"/>
        <v>0</v>
      </c>
      <c r="U1379" s="405">
        <f t="shared" si="1512"/>
        <v>0</v>
      </c>
      <c r="V1379" s="405">
        <f t="shared" si="1512"/>
        <v>0</v>
      </c>
      <c r="W1379" s="405">
        <f t="shared" si="1512"/>
        <v>0</v>
      </c>
      <c r="X1379" s="405">
        <f t="shared" si="1512"/>
        <v>0</v>
      </c>
      <c r="Y1379" s="405">
        <f t="shared" si="1512"/>
        <v>0</v>
      </c>
      <c r="Z1379" s="405">
        <f t="shared" si="1512"/>
        <v>0</v>
      </c>
      <c r="AA1379" s="405">
        <f t="shared" si="1512"/>
        <v>0</v>
      </c>
      <c r="AB1379" s="403">
        <f t="shared" si="1512"/>
        <v>0</v>
      </c>
      <c r="AC1379" s="399">
        <f t="shared" si="1512"/>
        <v>0</v>
      </c>
      <c r="AD1379" s="234"/>
      <c r="AE1379" s="460"/>
      <c r="AF1379" s="560"/>
    </row>
    <row r="1380" spans="1:32" ht="15" customHeight="1" outlineLevel="1" x14ac:dyDescent="0.2">
      <c r="A1380" s="222">
        <v>131</v>
      </c>
      <c r="B1380" s="499"/>
      <c r="C1380" s="261"/>
      <c r="D1380" s="261"/>
      <c r="E1380" s="475"/>
      <c r="F1380" s="880" t="str">
        <f>'2. CAD NCCF'!F1380:L1380</f>
        <v>Agency MBS, high rated</v>
      </c>
      <c r="G1380" s="881"/>
      <c r="H1380" s="881"/>
      <c r="I1380" s="881"/>
      <c r="J1380" s="881"/>
      <c r="K1380" s="881"/>
      <c r="L1380" s="882"/>
      <c r="M1380" s="400">
        <f>'2. CAD NCCF'!M1380+'3. USD NCCF'!M1380+'4. EUR NCCF'!M1380+'5. GBP NCCF'!M1380+'6. Other(Incld) NCCF'!M1380</f>
        <v>0</v>
      </c>
      <c r="N1380" s="411">
        <f>'2. CAD NCCF'!N1380+'3. USD NCCF'!N1380+'4. EUR NCCF'!N1380+'5. GBP NCCF'!N1380+'6. Other(Incld) NCCF'!N1380</f>
        <v>0</v>
      </c>
      <c r="O1380" s="414">
        <f>'2. CAD NCCF'!O1380+'3. USD NCCF'!O1380+'4. EUR NCCF'!O1380+'5. GBP NCCF'!O1380+'6. Other(Incld) NCCF'!O1380</f>
        <v>0</v>
      </c>
      <c r="P1380" s="414">
        <f>'2. CAD NCCF'!P1380+'3. USD NCCF'!P1380+'4. EUR NCCF'!P1380+'5. GBP NCCF'!P1380+'6. Other(Incld) NCCF'!P1380</f>
        <v>0</v>
      </c>
      <c r="Q1380" s="415">
        <f>'2. CAD NCCF'!Q1380+'3. USD NCCF'!Q1380+'4. EUR NCCF'!Q1380+'5. GBP NCCF'!Q1380+'6. Other(Incld) NCCF'!Q1380</f>
        <v>0</v>
      </c>
      <c r="R1380" s="411">
        <f>'2. CAD NCCF'!R1380+'3. USD NCCF'!R1380+'4. EUR NCCF'!R1380+'5. GBP NCCF'!R1380+'6. Other(Incld) NCCF'!R1380</f>
        <v>0</v>
      </c>
      <c r="S1380" s="413">
        <f>'2. CAD NCCF'!S1380+'3. USD NCCF'!S1380+'4. EUR NCCF'!S1380+'5. GBP NCCF'!S1380+'6. Other(Incld) NCCF'!S1380</f>
        <v>0</v>
      </c>
      <c r="T1380" s="413">
        <f>'2. CAD NCCF'!T1380+'3. USD NCCF'!T1380+'4. EUR NCCF'!T1380+'5. GBP NCCF'!T1380+'6. Other(Incld) NCCF'!T1380</f>
        <v>0</v>
      </c>
      <c r="U1380" s="413">
        <f>'2. CAD NCCF'!U1380+'3. USD NCCF'!U1380+'4. EUR NCCF'!U1380+'5. GBP NCCF'!U1380+'6. Other(Incld) NCCF'!U1380</f>
        <v>0</v>
      </c>
      <c r="V1380" s="413">
        <f>'2. CAD NCCF'!V1380+'3. USD NCCF'!V1380+'4. EUR NCCF'!V1380+'5. GBP NCCF'!V1380+'6. Other(Incld) NCCF'!V1380</f>
        <v>0</v>
      </c>
      <c r="W1380" s="413">
        <f>'2. CAD NCCF'!W1380+'3. USD NCCF'!W1380+'4. EUR NCCF'!W1380+'5. GBP NCCF'!W1380+'6. Other(Incld) NCCF'!W1380</f>
        <v>0</v>
      </c>
      <c r="X1380" s="414">
        <f>'2. CAD NCCF'!X1380+'3. USD NCCF'!X1380+'4. EUR NCCF'!X1380+'5. GBP NCCF'!X1380+'6. Other(Incld) NCCF'!X1380</f>
        <v>0</v>
      </c>
      <c r="Y1380" s="413">
        <f>'2. CAD NCCF'!Y1380+'3. USD NCCF'!Y1380+'4. EUR NCCF'!Y1380+'5. GBP NCCF'!Y1380+'6. Other(Incld) NCCF'!Y1380</f>
        <v>0</v>
      </c>
      <c r="Z1380" s="413">
        <f>'2. CAD NCCF'!Z1380+'3. USD NCCF'!Z1380+'4. EUR NCCF'!Z1380+'5. GBP NCCF'!Z1380+'6. Other(Incld) NCCF'!Z1380</f>
        <v>0</v>
      </c>
      <c r="AA1380" s="413">
        <f>'2. CAD NCCF'!AA1380+'3. USD NCCF'!AA1380+'4. EUR NCCF'!AA1380+'5. GBP NCCF'!AA1380+'6. Other(Incld) NCCF'!AA1380</f>
        <v>0</v>
      </c>
      <c r="AB1380" s="413">
        <f>'2. CAD NCCF'!AB1380+'3. USD NCCF'!AB1380+'4. EUR NCCF'!AB1380+'5. GBP NCCF'!AB1380+'6. Other(Incld) NCCF'!AB1380</f>
        <v>0</v>
      </c>
      <c r="AC1380" s="400">
        <f>'2. CAD NCCF'!AC1380+'3. USD NCCF'!AC1380+'4. EUR NCCF'!AC1380+'5. GBP NCCF'!AC1380+'6. Other(Incld) NCCF'!AC1380</f>
        <v>0</v>
      </c>
      <c r="AD1380" s="234"/>
      <c r="AE1380" s="460"/>
      <c r="AF1380" s="560"/>
    </row>
    <row r="1381" spans="1:32" ht="15" customHeight="1" outlineLevel="1" x14ac:dyDescent="0.2">
      <c r="A1381" s="222">
        <v>132</v>
      </c>
      <c r="B1381" s="499"/>
      <c r="C1381" s="261"/>
      <c r="D1381" s="261"/>
      <c r="E1381" s="475"/>
      <c r="F1381" s="880" t="str">
        <f>'2. CAD NCCF'!F1381:L1381</f>
        <v>Agency MBS, medium rated</v>
      </c>
      <c r="G1381" s="881"/>
      <c r="H1381" s="881"/>
      <c r="I1381" s="881"/>
      <c r="J1381" s="881"/>
      <c r="K1381" s="881"/>
      <c r="L1381" s="882"/>
      <c r="M1381" s="400">
        <f>'2. CAD NCCF'!M1381+'3. USD NCCF'!M1381+'4. EUR NCCF'!M1381+'5. GBP NCCF'!M1381+'6. Other(Incld) NCCF'!M1381</f>
        <v>0</v>
      </c>
      <c r="N1381" s="411">
        <f>'2. CAD NCCF'!N1381+'3. USD NCCF'!N1381+'4. EUR NCCF'!N1381+'5. GBP NCCF'!N1381+'6. Other(Incld) NCCF'!N1381</f>
        <v>0</v>
      </c>
      <c r="O1381" s="414">
        <f>'2. CAD NCCF'!O1381+'3. USD NCCF'!O1381+'4. EUR NCCF'!O1381+'5. GBP NCCF'!O1381+'6. Other(Incld) NCCF'!O1381</f>
        <v>0</v>
      </c>
      <c r="P1381" s="414">
        <f>'2. CAD NCCF'!P1381+'3. USD NCCF'!P1381+'4. EUR NCCF'!P1381+'5. GBP NCCF'!P1381+'6. Other(Incld) NCCF'!P1381</f>
        <v>0</v>
      </c>
      <c r="Q1381" s="415">
        <f>'2. CAD NCCF'!Q1381+'3. USD NCCF'!Q1381+'4. EUR NCCF'!Q1381+'5. GBP NCCF'!Q1381+'6. Other(Incld) NCCF'!Q1381</f>
        <v>0</v>
      </c>
      <c r="R1381" s="411">
        <f>'2. CAD NCCF'!R1381+'3. USD NCCF'!R1381+'4. EUR NCCF'!R1381+'5. GBP NCCF'!R1381+'6. Other(Incld) NCCF'!R1381</f>
        <v>0</v>
      </c>
      <c r="S1381" s="413">
        <f>'2. CAD NCCF'!S1381+'3. USD NCCF'!S1381+'4. EUR NCCF'!S1381+'5. GBP NCCF'!S1381+'6. Other(Incld) NCCF'!S1381</f>
        <v>0</v>
      </c>
      <c r="T1381" s="413">
        <f>'2. CAD NCCF'!T1381+'3. USD NCCF'!T1381+'4. EUR NCCF'!T1381+'5. GBP NCCF'!T1381+'6. Other(Incld) NCCF'!T1381</f>
        <v>0</v>
      </c>
      <c r="U1381" s="413">
        <f>'2. CAD NCCF'!U1381+'3. USD NCCF'!U1381+'4. EUR NCCF'!U1381+'5. GBP NCCF'!U1381+'6. Other(Incld) NCCF'!U1381</f>
        <v>0</v>
      </c>
      <c r="V1381" s="413">
        <f>'2. CAD NCCF'!V1381+'3. USD NCCF'!V1381+'4. EUR NCCF'!V1381+'5. GBP NCCF'!V1381+'6. Other(Incld) NCCF'!V1381</f>
        <v>0</v>
      </c>
      <c r="W1381" s="413">
        <f>'2. CAD NCCF'!W1381+'3. USD NCCF'!W1381+'4. EUR NCCF'!W1381+'5. GBP NCCF'!W1381+'6. Other(Incld) NCCF'!W1381</f>
        <v>0</v>
      </c>
      <c r="X1381" s="414">
        <f>'2. CAD NCCF'!X1381+'3. USD NCCF'!X1381+'4. EUR NCCF'!X1381+'5. GBP NCCF'!X1381+'6. Other(Incld) NCCF'!X1381</f>
        <v>0</v>
      </c>
      <c r="Y1381" s="413">
        <f>'2. CAD NCCF'!Y1381+'3. USD NCCF'!Y1381+'4. EUR NCCF'!Y1381+'5. GBP NCCF'!Y1381+'6. Other(Incld) NCCF'!Y1381</f>
        <v>0</v>
      </c>
      <c r="Z1381" s="413">
        <f>'2. CAD NCCF'!Z1381+'3. USD NCCF'!Z1381+'4. EUR NCCF'!Z1381+'5. GBP NCCF'!Z1381+'6. Other(Incld) NCCF'!Z1381</f>
        <v>0</v>
      </c>
      <c r="AA1381" s="413">
        <f>'2. CAD NCCF'!AA1381+'3. USD NCCF'!AA1381+'4. EUR NCCF'!AA1381+'5. GBP NCCF'!AA1381+'6. Other(Incld) NCCF'!AA1381</f>
        <v>0</v>
      </c>
      <c r="AB1381" s="413">
        <f>'2. CAD NCCF'!AB1381+'3. USD NCCF'!AB1381+'4. EUR NCCF'!AB1381+'5. GBP NCCF'!AB1381+'6. Other(Incld) NCCF'!AB1381</f>
        <v>0</v>
      </c>
      <c r="AC1381" s="400">
        <f>'2. CAD NCCF'!AC1381+'3. USD NCCF'!AC1381+'4. EUR NCCF'!AC1381+'5. GBP NCCF'!AC1381+'6. Other(Incld) NCCF'!AC1381</f>
        <v>0</v>
      </c>
      <c r="AD1381" s="234"/>
      <c r="AE1381" s="460"/>
      <c r="AF1381" s="560"/>
    </row>
    <row r="1382" spans="1:32" ht="15" customHeight="1" outlineLevel="1" x14ac:dyDescent="0.2">
      <c r="A1382" s="222">
        <v>133</v>
      </c>
      <c r="B1382" s="499"/>
      <c r="C1382" s="261"/>
      <c r="D1382" s="261"/>
      <c r="E1382" s="475"/>
      <c r="F1382" s="880" t="str">
        <f>'2. CAD NCCF'!F1382:L1382</f>
        <v>Agency MBS, low or not rated</v>
      </c>
      <c r="G1382" s="881"/>
      <c r="H1382" s="881"/>
      <c r="I1382" s="881"/>
      <c r="J1382" s="881"/>
      <c r="K1382" s="881"/>
      <c r="L1382" s="882"/>
      <c r="M1382" s="400">
        <f>'2. CAD NCCF'!M1382+'3. USD NCCF'!M1382+'4. EUR NCCF'!M1382+'5. GBP NCCF'!M1382+'6. Other(Incld) NCCF'!M1382</f>
        <v>0</v>
      </c>
      <c r="N1382" s="411">
        <f>'2. CAD NCCF'!N1382+'3. USD NCCF'!N1382+'4. EUR NCCF'!N1382+'5. GBP NCCF'!N1382+'6. Other(Incld) NCCF'!N1382</f>
        <v>0</v>
      </c>
      <c r="O1382" s="414">
        <f>'2. CAD NCCF'!O1382+'3. USD NCCF'!O1382+'4. EUR NCCF'!O1382+'5. GBP NCCF'!O1382+'6. Other(Incld) NCCF'!O1382</f>
        <v>0</v>
      </c>
      <c r="P1382" s="414">
        <f>'2. CAD NCCF'!P1382+'3. USD NCCF'!P1382+'4. EUR NCCF'!P1382+'5. GBP NCCF'!P1382+'6. Other(Incld) NCCF'!P1382</f>
        <v>0</v>
      </c>
      <c r="Q1382" s="415">
        <f>'2. CAD NCCF'!Q1382+'3. USD NCCF'!Q1382+'4. EUR NCCF'!Q1382+'5. GBP NCCF'!Q1382+'6. Other(Incld) NCCF'!Q1382</f>
        <v>0</v>
      </c>
      <c r="R1382" s="411">
        <f>'2. CAD NCCF'!R1382+'3. USD NCCF'!R1382+'4. EUR NCCF'!R1382+'5. GBP NCCF'!R1382+'6. Other(Incld) NCCF'!R1382</f>
        <v>0</v>
      </c>
      <c r="S1382" s="413">
        <f>'2. CAD NCCF'!S1382+'3. USD NCCF'!S1382+'4. EUR NCCF'!S1382+'5. GBP NCCF'!S1382+'6. Other(Incld) NCCF'!S1382</f>
        <v>0</v>
      </c>
      <c r="T1382" s="413">
        <f>'2. CAD NCCF'!T1382+'3. USD NCCF'!T1382+'4. EUR NCCF'!T1382+'5. GBP NCCF'!T1382+'6. Other(Incld) NCCF'!T1382</f>
        <v>0</v>
      </c>
      <c r="U1382" s="413">
        <f>'2. CAD NCCF'!U1382+'3. USD NCCF'!U1382+'4. EUR NCCF'!U1382+'5. GBP NCCF'!U1382+'6. Other(Incld) NCCF'!U1382</f>
        <v>0</v>
      </c>
      <c r="V1382" s="413">
        <f>'2. CAD NCCF'!V1382+'3. USD NCCF'!V1382+'4. EUR NCCF'!V1382+'5. GBP NCCF'!V1382+'6. Other(Incld) NCCF'!V1382</f>
        <v>0</v>
      </c>
      <c r="W1382" s="413">
        <f>'2. CAD NCCF'!W1382+'3. USD NCCF'!W1382+'4. EUR NCCF'!W1382+'5. GBP NCCF'!W1382+'6. Other(Incld) NCCF'!W1382</f>
        <v>0</v>
      </c>
      <c r="X1382" s="414">
        <f>'2. CAD NCCF'!X1382+'3. USD NCCF'!X1382+'4. EUR NCCF'!X1382+'5. GBP NCCF'!X1382+'6. Other(Incld) NCCF'!X1382</f>
        <v>0</v>
      </c>
      <c r="Y1382" s="413">
        <f>'2. CAD NCCF'!Y1382+'3. USD NCCF'!Y1382+'4. EUR NCCF'!Y1382+'5. GBP NCCF'!Y1382+'6. Other(Incld) NCCF'!Y1382</f>
        <v>0</v>
      </c>
      <c r="Z1382" s="413">
        <f>'2. CAD NCCF'!Z1382+'3. USD NCCF'!Z1382+'4. EUR NCCF'!Z1382+'5. GBP NCCF'!Z1382+'6. Other(Incld) NCCF'!Z1382</f>
        <v>0</v>
      </c>
      <c r="AA1382" s="413">
        <f>'2. CAD NCCF'!AA1382+'3. USD NCCF'!AA1382+'4. EUR NCCF'!AA1382+'5. GBP NCCF'!AA1382+'6. Other(Incld) NCCF'!AA1382</f>
        <v>0</v>
      </c>
      <c r="AB1382" s="413">
        <f>'2. CAD NCCF'!AB1382+'3. USD NCCF'!AB1382+'4. EUR NCCF'!AB1382+'5. GBP NCCF'!AB1382+'6. Other(Incld) NCCF'!AB1382</f>
        <v>0</v>
      </c>
      <c r="AC1382" s="400">
        <f>'2. CAD NCCF'!AC1382+'3. USD NCCF'!AC1382+'4. EUR NCCF'!AC1382+'5. GBP NCCF'!AC1382+'6. Other(Incld) NCCF'!AC1382</f>
        <v>0</v>
      </c>
      <c r="AD1382" s="234"/>
      <c r="AE1382" s="460"/>
      <c r="AF1382" s="560"/>
    </row>
    <row r="1383" spans="1:32" ht="15" customHeight="1" outlineLevel="1" x14ac:dyDescent="0.2">
      <c r="A1383" s="222">
        <v>134</v>
      </c>
      <c r="B1383" s="499"/>
      <c r="C1383" s="261"/>
      <c r="D1383" s="261"/>
      <c r="E1383" s="877" t="str">
        <f>'2. CAD NCCF'!E1383:L1383</f>
        <v>Non-agency commercial MBS (CMBS)</v>
      </c>
      <c r="F1383" s="878"/>
      <c r="G1383" s="878"/>
      <c r="H1383" s="878"/>
      <c r="I1383" s="878"/>
      <c r="J1383" s="878"/>
      <c r="K1383" s="878"/>
      <c r="L1383" s="879"/>
      <c r="M1383" s="399">
        <f>SUBTOTAL(9,M1384:M1386)</f>
        <v>0</v>
      </c>
      <c r="N1383" s="402">
        <f t="shared" ref="N1383:AC1383" si="1513">SUBTOTAL(9,N1384:N1386)</f>
        <v>0</v>
      </c>
      <c r="O1383" s="406">
        <f t="shared" si="1513"/>
        <v>0</v>
      </c>
      <c r="P1383" s="406">
        <f t="shared" si="1513"/>
        <v>0</v>
      </c>
      <c r="Q1383" s="407">
        <f t="shared" si="1513"/>
        <v>0</v>
      </c>
      <c r="R1383" s="402">
        <f t="shared" si="1513"/>
        <v>0</v>
      </c>
      <c r="S1383" s="406">
        <f t="shared" si="1513"/>
        <v>0</v>
      </c>
      <c r="T1383" s="405">
        <f t="shared" si="1513"/>
        <v>0</v>
      </c>
      <c r="U1383" s="405">
        <f t="shared" si="1513"/>
        <v>0</v>
      </c>
      <c r="V1383" s="405">
        <f t="shared" si="1513"/>
        <v>0</v>
      </c>
      <c r="W1383" s="405">
        <f t="shared" si="1513"/>
        <v>0</v>
      </c>
      <c r="X1383" s="405">
        <f t="shared" si="1513"/>
        <v>0</v>
      </c>
      <c r="Y1383" s="405">
        <f t="shared" si="1513"/>
        <v>0</v>
      </c>
      <c r="Z1383" s="405">
        <f t="shared" si="1513"/>
        <v>0</v>
      </c>
      <c r="AA1383" s="405">
        <f t="shared" si="1513"/>
        <v>0</v>
      </c>
      <c r="AB1383" s="403">
        <f t="shared" si="1513"/>
        <v>0</v>
      </c>
      <c r="AC1383" s="399">
        <f t="shared" si="1513"/>
        <v>0</v>
      </c>
      <c r="AD1383" s="234"/>
      <c r="AE1383" s="460"/>
      <c r="AF1383" s="560"/>
    </row>
    <row r="1384" spans="1:32" ht="15" customHeight="1" outlineLevel="1" x14ac:dyDescent="0.2">
      <c r="A1384" s="222">
        <v>135</v>
      </c>
      <c r="B1384" s="499"/>
      <c r="C1384" s="261"/>
      <c r="D1384" s="261"/>
      <c r="E1384" s="475"/>
      <c r="F1384" s="880" t="str">
        <f>'2. CAD NCCF'!F1384:L1384</f>
        <v>Non-agency CMBS, high rated</v>
      </c>
      <c r="G1384" s="881"/>
      <c r="H1384" s="881"/>
      <c r="I1384" s="881"/>
      <c r="J1384" s="881"/>
      <c r="K1384" s="881"/>
      <c r="L1384" s="882"/>
      <c r="M1384" s="400">
        <f>'2. CAD NCCF'!M1384+'3. USD NCCF'!M1384+'4. EUR NCCF'!M1384+'5. GBP NCCF'!M1384+'6. Other(Incld) NCCF'!M1384</f>
        <v>0</v>
      </c>
      <c r="N1384" s="411">
        <f>'2. CAD NCCF'!N1384+'3. USD NCCF'!N1384+'4. EUR NCCF'!N1384+'5. GBP NCCF'!N1384+'6. Other(Incld) NCCF'!N1384</f>
        <v>0</v>
      </c>
      <c r="O1384" s="414">
        <f>'2. CAD NCCF'!O1384+'3. USD NCCF'!O1384+'4. EUR NCCF'!O1384+'5. GBP NCCF'!O1384+'6. Other(Incld) NCCF'!O1384</f>
        <v>0</v>
      </c>
      <c r="P1384" s="414">
        <f>'2. CAD NCCF'!P1384+'3. USD NCCF'!P1384+'4. EUR NCCF'!P1384+'5. GBP NCCF'!P1384+'6. Other(Incld) NCCF'!P1384</f>
        <v>0</v>
      </c>
      <c r="Q1384" s="415">
        <f>'2. CAD NCCF'!Q1384+'3. USD NCCF'!Q1384+'4. EUR NCCF'!Q1384+'5. GBP NCCF'!Q1384+'6. Other(Incld) NCCF'!Q1384</f>
        <v>0</v>
      </c>
      <c r="R1384" s="411">
        <f>'2. CAD NCCF'!R1384+'3. USD NCCF'!R1384+'4. EUR NCCF'!R1384+'5. GBP NCCF'!R1384+'6. Other(Incld) NCCF'!R1384</f>
        <v>0</v>
      </c>
      <c r="S1384" s="413">
        <f>'2. CAD NCCF'!S1384+'3. USD NCCF'!S1384+'4. EUR NCCF'!S1384+'5. GBP NCCF'!S1384+'6. Other(Incld) NCCF'!S1384</f>
        <v>0</v>
      </c>
      <c r="T1384" s="413">
        <f>'2. CAD NCCF'!T1384+'3. USD NCCF'!T1384+'4. EUR NCCF'!T1384+'5. GBP NCCF'!T1384+'6. Other(Incld) NCCF'!T1384</f>
        <v>0</v>
      </c>
      <c r="U1384" s="413">
        <f>'2. CAD NCCF'!U1384+'3. USD NCCF'!U1384+'4. EUR NCCF'!U1384+'5. GBP NCCF'!U1384+'6. Other(Incld) NCCF'!U1384</f>
        <v>0</v>
      </c>
      <c r="V1384" s="413">
        <f>'2. CAD NCCF'!V1384+'3. USD NCCF'!V1384+'4. EUR NCCF'!V1384+'5. GBP NCCF'!V1384+'6. Other(Incld) NCCF'!V1384</f>
        <v>0</v>
      </c>
      <c r="W1384" s="413">
        <f>'2. CAD NCCF'!W1384+'3. USD NCCF'!W1384+'4. EUR NCCF'!W1384+'5. GBP NCCF'!W1384+'6. Other(Incld) NCCF'!W1384</f>
        <v>0</v>
      </c>
      <c r="X1384" s="414">
        <f>'2. CAD NCCF'!X1384+'3. USD NCCF'!X1384+'4. EUR NCCF'!X1384+'5. GBP NCCF'!X1384+'6. Other(Incld) NCCF'!X1384</f>
        <v>0</v>
      </c>
      <c r="Y1384" s="413">
        <f>'2. CAD NCCF'!Y1384+'3. USD NCCF'!Y1384+'4. EUR NCCF'!Y1384+'5. GBP NCCF'!Y1384+'6. Other(Incld) NCCF'!Y1384</f>
        <v>0</v>
      </c>
      <c r="Z1384" s="413">
        <f>'2. CAD NCCF'!Z1384+'3. USD NCCF'!Z1384+'4. EUR NCCF'!Z1384+'5. GBP NCCF'!Z1384+'6. Other(Incld) NCCF'!Z1384</f>
        <v>0</v>
      </c>
      <c r="AA1384" s="413">
        <f>'2. CAD NCCF'!AA1384+'3. USD NCCF'!AA1384+'4. EUR NCCF'!AA1384+'5. GBP NCCF'!AA1384+'6. Other(Incld) NCCF'!AA1384</f>
        <v>0</v>
      </c>
      <c r="AB1384" s="413">
        <f>'2. CAD NCCF'!AB1384+'3. USD NCCF'!AB1384+'4. EUR NCCF'!AB1384+'5. GBP NCCF'!AB1384+'6. Other(Incld) NCCF'!AB1384</f>
        <v>0</v>
      </c>
      <c r="AC1384" s="400">
        <f>'2. CAD NCCF'!AC1384+'3. USD NCCF'!AC1384+'4. EUR NCCF'!AC1384+'5. GBP NCCF'!AC1384+'6. Other(Incld) NCCF'!AC1384</f>
        <v>0</v>
      </c>
      <c r="AD1384" s="234"/>
      <c r="AE1384" s="460"/>
      <c r="AF1384" s="560"/>
    </row>
    <row r="1385" spans="1:32" ht="15" customHeight="1" outlineLevel="1" x14ac:dyDescent="0.2">
      <c r="A1385" s="222">
        <v>136</v>
      </c>
      <c r="B1385" s="499"/>
      <c r="C1385" s="261"/>
      <c r="D1385" s="261"/>
      <c r="E1385" s="475"/>
      <c r="F1385" s="880" t="str">
        <f>'2. CAD NCCF'!F1385:L1385</f>
        <v>Non-agency CMBS, medium rated</v>
      </c>
      <c r="G1385" s="881"/>
      <c r="H1385" s="881"/>
      <c r="I1385" s="881"/>
      <c r="J1385" s="881"/>
      <c r="K1385" s="881"/>
      <c r="L1385" s="882"/>
      <c r="M1385" s="400">
        <f>'2. CAD NCCF'!M1385+'3. USD NCCF'!M1385+'4. EUR NCCF'!M1385+'5. GBP NCCF'!M1385+'6. Other(Incld) NCCF'!M1385</f>
        <v>0</v>
      </c>
      <c r="N1385" s="411">
        <f>'2. CAD NCCF'!N1385+'3. USD NCCF'!N1385+'4. EUR NCCF'!N1385+'5. GBP NCCF'!N1385+'6. Other(Incld) NCCF'!N1385</f>
        <v>0</v>
      </c>
      <c r="O1385" s="414">
        <f>'2. CAD NCCF'!O1385+'3. USD NCCF'!O1385+'4. EUR NCCF'!O1385+'5. GBP NCCF'!O1385+'6. Other(Incld) NCCF'!O1385</f>
        <v>0</v>
      </c>
      <c r="P1385" s="414">
        <f>'2. CAD NCCF'!P1385+'3. USD NCCF'!P1385+'4. EUR NCCF'!P1385+'5. GBP NCCF'!P1385+'6. Other(Incld) NCCF'!P1385</f>
        <v>0</v>
      </c>
      <c r="Q1385" s="415">
        <f>'2. CAD NCCF'!Q1385+'3. USD NCCF'!Q1385+'4. EUR NCCF'!Q1385+'5. GBP NCCF'!Q1385+'6. Other(Incld) NCCF'!Q1385</f>
        <v>0</v>
      </c>
      <c r="R1385" s="411">
        <f>'2. CAD NCCF'!R1385+'3. USD NCCF'!R1385+'4. EUR NCCF'!R1385+'5. GBP NCCF'!R1385+'6. Other(Incld) NCCF'!R1385</f>
        <v>0</v>
      </c>
      <c r="S1385" s="413">
        <f>'2. CAD NCCF'!S1385+'3. USD NCCF'!S1385+'4. EUR NCCF'!S1385+'5. GBP NCCF'!S1385+'6. Other(Incld) NCCF'!S1385</f>
        <v>0</v>
      </c>
      <c r="T1385" s="413">
        <f>'2. CAD NCCF'!T1385+'3. USD NCCF'!T1385+'4. EUR NCCF'!T1385+'5. GBP NCCF'!T1385+'6. Other(Incld) NCCF'!T1385</f>
        <v>0</v>
      </c>
      <c r="U1385" s="413">
        <f>'2. CAD NCCF'!U1385+'3. USD NCCF'!U1385+'4. EUR NCCF'!U1385+'5. GBP NCCF'!U1385+'6. Other(Incld) NCCF'!U1385</f>
        <v>0</v>
      </c>
      <c r="V1385" s="413">
        <f>'2. CAD NCCF'!V1385+'3. USD NCCF'!V1385+'4. EUR NCCF'!V1385+'5. GBP NCCF'!V1385+'6. Other(Incld) NCCF'!V1385</f>
        <v>0</v>
      </c>
      <c r="W1385" s="413">
        <f>'2. CAD NCCF'!W1385+'3. USD NCCF'!W1385+'4. EUR NCCF'!W1385+'5. GBP NCCF'!W1385+'6. Other(Incld) NCCF'!W1385</f>
        <v>0</v>
      </c>
      <c r="X1385" s="414">
        <f>'2. CAD NCCF'!X1385+'3. USD NCCF'!X1385+'4. EUR NCCF'!X1385+'5. GBP NCCF'!X1385+'6. Other(Incld) NCCF'!X1385</f>
        <v>0</v>
      </c>
      <c r="Y1385" s="413">
        <f>'2. CAD NCCF'!Y1385+'3. USD NCCF'!Y1385+'4. EUR NCCF'!Y1385+'5. GBP NCCF'!Y1385+'6. Other(Incld) NCCF'!Y1385</f>
        <v>0</v>
      </c>
      <c r="Z1385" s="413">
        <f>'2. CAD NCCF'!Z1385+'3. USD NCCF'!Z1385+'4. EUR NCCF'!Z1385+'5. GBP NCCF'!Z1385+'6. Other(Incld) NCCF'!Z1385</f>
        <v>0</v>
      </c>
      <c r="AA1385" s="413">
        <f>'2. CAD NCCF'!AA1385+'3. USD NCCF'!AA1385+'4. EUR NCCF'!AA1385+'5. GBP NCCF'!AA1385+'6. Other(Incld) NCCF'!AA1385</f>
        <v>0</v>
      </c>
      <c r="AB1385" s="413">
        <f>'2. CAD NCCF'!AB1385+'3. USD NCCF'!AB1385+'4. EUR NCCF'!AB1385+'5. GBP NCCF'!AB1385+'6. Other(Incld) NCCF'!AB1385</f>
        <v>0</v>
      </c>
      <c r="AC1385" s="400">
        <f>'2. CAD NCCF'!AC1385+'3. USD NCCF'!AC1385+'4. EUR NCCF'!AC1385+'5. GBP NCCF'!AC1385+'6. Other(Incld) NCCF'!AC1385</f>
        <v>0</v>
      </c>
      <c r="AD1385" s="234"/>
      <c r="AE1385" s="460"/>
      <c r="AF1385" s="560"/>
    </row>
    <row r="1386" spans="1:32" ht="15" customHeight="1" outlineLevel="1" x14ac:dyDescent="0.2">
      <c r="A1386" s="222">
        <v>137</v>
      </c>
      <c r="B1386" s="499"/>
      <c r="C1386" s="261"/>
      <c r="D1386" s="261"/>
      <c r="E1386" s="475"/>
      <c r="F1386" s="880" t="str">
        <f>'2. CAD NCCF'!F1386:L1386</f>
        <v>Non-agency CMBS, low or not rated</v>
      </c>
      <c r="G1386" s="881"/>
      <c r="H1386" s="881"/>
      <c r="I1386" s="881"/>
      <c r="J1386" s="881"/>
      <c r="K1386" s="881"/>
      <c r="L1386" s="882"/>
      <c r="M1386" s="400">
        <f>'2. CAD NCCF'!M1386+'3. USD NCCF'!M1386+'4. EUR NCCF'!M1386+'5. GBP NCCF'!M1386+'6. Other(Incld) NCCF'!M1386</f>
        <v>0</v>
      </c>
      <c r="N1386" s="411">
        <f>'2. CAD NCCF'!N1386+'3. USD NCCF'!N1386+'4. EUR NCCF'!N1386+'5. GBP NCCF'!N1386+'6. Other(Incld) NCCF'!N1386</f>
        <v>0</v>
      </c>
      <c r="O1386" s="414">
        <f>'2. CAD NCCF'!O1386+'3. USD NCCF'!O1386+'4. EUR NCCF'!O1386+'5. GBP NCCF'!O1386+'6. Other(Incld) NCCF'!O1386</f>
        <v>0</v>
      </c>
      <c r="P1386" s="414">
        <f>'2. CAD NCCF'!P1386+'3. USD NCCF'!P1386+'4. EUR NCCF'!P1386+'5. GBP NCCF'!P1386+'6. Other(Incld) NCCF'!P1386</f>
        <v>0</v>
      </c>
      <c r="Q1386" s="415">
        <f>'2. CAD NCCF'!Q1386+'3. USD NCCF'!Q1386+'4. EUR NCCF'!Q1386+'5. GBP NCCF'!Q1386+'6. Other(Incld) NCCF'!Q1386</f>
        <v>0</v>
      </c>
      <c r="R1386" s="411">
        <f>'2. CAD NCCF'!R1386+'3. USD NCCF'!R1386+'4. EUR NCCF'!R1386+'5. GBP NCCF'!R1386+'6. Other(Incld) NCCF'!R1386</f>
        <v>0</v>
      </c>
      <c r="S1386" s="413">
        <f>'2. CAD NCCF'!S1386+'3. USD NCCF'!S1386+'4. EUR NCCF'!S1386+'5. GBP NCCF'!S1386+'6. Other(Incld) NCCF'!S1386</f>
        <v>0</v>
      </c>
      <c r="T1386" s="413">
        <f>'2. CAD NCCF'!T1386+'3. USD NCCF'!T1386+'4. EUR NCCF'!T1386+'5. GBP NCCF'!T1386+'6. Other(Incld) NCCF'!T1386</f>
        <v>0</v>
      </c>
      <c r="U1386" s="413">
        <f>'2. CAD NCCF'!U1386+'3. USD NCCF'!U1386+'4. EUR NCCF'!U1386+'5. GBP NCCF'!U1386+'6. Other(Incld) NCCF'!U1386</f>
        <v>0</v>
      </c>
      <c r="V1386" s="413">
        <f>'2. CAD NCCF'!V1386+'3. USD NCCF'!V1386+'4. EUR NCCF'!V1386+'5. GBP NCCF'!V1386+'6. Other(Incld) NCCF'!V1386</f>
        <v>0</v>
      </c>
      <c r="W1386" s="413">
        <f>'2. CAD NCCF'!W1386+'3. USD NCCF'!W1386+'4. EUR NCCF'!W1386+'5. GBP NCCF'!W1386+'6. Other(Incld) NCCF'!W1386</f>
        <v>0</v>
      </c>
      <c r="X1386" s="414">
        <f>'2. CAD NCCF'!X1386+'3. USD NCCF'!X1386+'4. EUR NCCF'!X1386+'5. GBP NCCF'!X1386+'6. Other(Incld) NCCF'!X1386</f>
        <v>0</v>
      </c>
      <c r="Y1386" s="413">
        <f>'2. CAD NCCF'!Y1386+'3. USD NCCF'!Y1386+'4. EUR NCCF'!Y1386+'5. GBP NCCF'!Y1386+'6. Other(Incld) NCCF'!Y1386</f>
        <v>0</v>
      </c>
      <c r="Z1386" s="413">
        <f>'2. CAD NCCF'!Z1386+'3. USD NCCF'!Z1386+'4. EUR NCCF'!Z1386+'5. GBP NCCF'!Z1386+'6. Other(Incld) NCCF'!Z1386</f>
        <v>0</v>
      </c>
      <c r="AA1386" s="413">
        <f>'2. CAD NCCF'!AA1386+'3. USD NCCF'!AA1386+'4. EUR NCCF'!AA1386+'5. GBP NCCF'!AA1386+'6. Other(Incld) NCCF'!AA1386</f>
        <v>0</v>
      </c>
      <c r="AB1386" s="413">
        <f>'2. CAD NCCF'!AB1386+'3. USD NCCF'!AB1386+'4. EUR NCCF'!AB1386+'5. GBP NCCF'!AB1386+'6. Other(Incld) NCCF'!AB1386</f>
        <v>0</v>
      </c>
      <c r="AC1386" s="400">
        <f>'2. CAD NCCF'!AC1386+'3. USD NCCF'!AC1386+'4. EUR NCCF'!AC1386+'5. GBP NCCF'!AC1386+'6. Other(Incld) NCCF'!AC1386</f>
        <v>0</v>
      </c>
      <c r="AD1386" s="234"/>
      <c r="AE1386" s="460"/>
      <c r="AF1386" s="560"/>
    </row>
    <row r="1387" spans="1:32" ht="15" customHeight="1" outlineLevel="1" x14ac:dyDescent="0.2">
      <c r="A1387" s="222">
        <v>138</v>
      </c>
      <c r="B1387" s="499"/>
      <c r="C1387" s="261"/>
      <c r="D1387" s="261"/>
      <c r="E1387" s="877" t="str">
        <f>'2. CAD NCCF'!E1387:L1387</f>
        <v>Non-agency residential MBS (RMBS)</v>
      </c>
      <c r="F1387" s="878"/>
      <c r="G1387" s="878"/>
      <c r="H1387" s="878"/>
      <c r="I1387" s="878"/>
      <c r="J1387" s="878"/>
      <c r="K1387" s="878"/>
      <c r="L1387" s="879"/>
      <c r="M1387" s="399">
        <f>SUBTOTAL(9,M1388:M1390)</f>
        <v>0</v>
      </c>
      <c r="N1387" s="402">
        <f t="shared" ref="N1387:AC1387" si="1514">SUBTOTAL(9,N1388:N1390)</f>
        <v>0</v>
      </c>
      <c r="O1387" s="406">
        <f t="shared" si="1514"/>
        <v>0</v>
      </c>
      <c r="P1387" s="406">
        <f t="shared" si="1514"/>
        <v>0</v>
      </c>
      <c r="Q1387" s="407">
        <f t="shared" si="1514"/>
        <v>0</v>
      </c>
      <c r="R1387" s="402">
        <f t="shared" si="1514"/>
        <v>0</v>
      </c>
      <c r="S1387" s="406">
        <f t="shared" si="1514"/>
        <v>0</v>
      </c>
      <c r="T1387" s="405">
        <f t="shared" si="1514"/>
        <v>0</v>
      </c>
      <c r="U1387" s="405">
        <f t="shared" si="1514"/>
        <v>0</v>
      </c>
      <c r="V1387" s="405">
        <f t="shared" si="1514"/>
        <v>0</v>
      </c>
      <c r="W1387" s="405">
        <f t="shared" si="1514"/>
        <v>0</v>
      </c>
      <c r="X1387" s="405">
        <f t="shared" si="1514"/>
        <v>0</v>
      </c>
      <c r="Y1387" s="405">
        <f t="shared" si="1514"/>
        <v>0</v>
      </c>
      <c r="Z1387" s="405">
        <f t="shared" si="1514"/>
        <v>0</v>
      </c>
      <c r="AA1387" s="405">
        <f t="shared" si="1514"/>
        <v>0</v>
      </c>
      <c r="AB1387" s="403">
        <f t="shared" si="1514"/>
        <v>0</v>
      </c>
      <c r="AC1387" s="399">
        <f t="shared" si="1514"/>
        <v>0</v>
      </c>
      <c r="AD1387" s="234"/>
      <c r="AE1387" s="460"/>
      <c r="AF1387" s="560"/>
    </row>
    <row r="1388" spans="1:32" ht="15" customHeight="1" outlineLevel="1" x14ac:dyDescent="0.2">
      <c r="A1388" s="222">
        <v>139</v>
      </c>
      <c r="B1388" s="499"/>
      <c r="C1388" s="261"/>
      <c r="D1388" s="261"/>
      <c r="E1388" s="475"/>
      <c r="F1388" s="880" t="str">
        <f>'2. CAD NCCF'!F1388:L1388</f>
        <v>Non-agency RMBS, high rated</v>
      </c>
      <c r="G1388" s="881"/>
      <c r="H1388" s="881"/>
      <c r="I1388" s="881"/>
      <c r="J1388" s="881"/>
      <c r="K1388" s="881"/>
      <c r="L1388" s="882"/>
      <c r="M1388" s="400">
        <f>'2. CAD NCCF'!M1388+'3. USD NCCF'!M1388+'4. EUR NCCF'!M1388+'5. GBP NCCF'!M1388+'6. Other(Incld) NCCF'!M1388</f>
        <v>0</v>
      </c>
      <c r="N1388" s="411">
        <f>'2. CAD NCCF'!N1388+'3. USD NCCF'!N1388+'4. EUR NCCF'!N1388+'5. GBP NCCF'!N1388+'6. Other(Incld) NCCF'!N1388</f>
        <v>0</v>
      </c>
      <c r="O1388" s="414">
        <f>'2. CAD NCCF'!O1388+'3. USD NCCF'!O1388+'4. EUR NCCF'!O1388+'5. GBP NCCF'!O1388+'6. Other(Incld) NCCF'!O1388</f>
        <v>0</v>
      </c>
      <c r="P1388" s="414">
        <f>'2. CAD NCCF'!P1388+'3. USD NCCF'!P1388+'4. EUR NCCF'!P1388+'5. GBP NCCF'!P1388+'6. Other(Incld) NCCF'!P1388</f>
        <v>0</v>
      </c>
      <c r="Q1388" s="415">
        <f>'2. CAD NCCF'!Q1388+'3. USD NCCF'!Q1388+'4. EUR NCCF'!Q1388+'5. GBP NCCF'!Q1388+'6. Other(Incld) NCCF'!Q1388</f>
        <v>0</v>
      </c>
      <c r="R1388" s="411">
        <f>'2. CAD NCCF'!R1388+'3. USD NCCF'!R1388+'4. EUR NCCF'!R1388+'5. GBP NCCF'!R1388+'6. Other(Incld) NCCF'!R1388</f>
        <v>0</v>
      </c>
      <c r="S1388" s="413">
        <f>'2. CAD NCCF'!S1388+'3. USD NCCF'!S1388+'4. EUR NCCF'!S1388+'5. GBP NCCF'!S1388+'6. Other(Incld) NCCF'!S1388</f>
        <v>0</v>
      </c>
      <c r="T1388" s="413">
        <f>'2. CAD NCCF'!T1388+'3. USD NCCF'!T1388+'4. EUR NCCF'!T1388+'5. GBP NCCF'!T1388+'6. Other(Incld) NCCF'!T1388</f>
        <v>0</v>
      </c>
      <c r="U1388" s="413">
        <f>'2. CAD NCCF'!U1388+'3. USD NCCF'!U1388+'4. EUR NCCF'!U1388+'5. GBP NCCF'!U1388+'6. Other(Incld) NCCF'!U1388</f>
        <v>0</v>
      </c>
      <c r="V1388" s="413">
        <f>'2. CAD NCCF'!V1388+'3. USD NCCF'!V1388+'4. EUR NCCF'!V1388+'5. GBP NCCF'!V1388+'6. Other(Incld) NCCF'!V1388</f>
        <v>0</v>
      </c>
      <c r="W1388" s="413">
        <f>'2. CAD NCCF'!W1388+'3. USD NCCF'!W1388+'4. EUR NCCF'!W1388+'5. GBP NCCF'!W1388+'6. Other(Incld) NCCF'!W1388</f>
        <v>0</v>
      </c>
      <c r="X1388" s="414">
        <f>'2. CAD NCCF'!X1388+'3. USD NCCF'!X1388+'4. EUR NCCF'!X1388+'5. GBP NCCF'!X1388+'6. Other(Incld) NCCF'!X1388</f>
        <v>0</v>
      </c>
      <c r="Y1388" s="413">
        <f>'2. CAD NCCF'!Y1388+'3. USD NCCF'!Y1388+'4. EUR NCCF'!Y1388+'5. GBP NCCF'!Y1388+'6. Other(Incld) NCCF'!Y1388</f>
        <v>0</v>
      </c>
      <c r="Z1388" s="413">
        <f>'2. CAD NCCF'!Z1388+'3. USD NCCF'!Z1388+'4. EUR NCCF'!Z1388+'5. GBP NCCF'!Z1388+'6. Other(Incld) NCCF'!Z1388</f>
        <v>0</v>
      </c>
      <c r="AA1388" s="413">
        <f>'2. CAD NCCF'!AA1388+'3. USD NCCF'!AA1388+'4. EUR NCCF'!AA1388+'5. GBP NCCF'!AA1388+'6. Other(Incld) NCCF'!AA1388</f>
        <v>0</v>
      </c>
      <c r="AB1388" s="413">
        <f>'2. CAD NCCF'!AB1388+'3. USD NCCF'!AB1388+'4. EUR NCCF'!AB1388+'5. GBP NCCF'!AB1388+'6. Other(Incld) NCCF'!AB1388</f>
        <v>0</v>
      </c>
      <c r="AC1388" s="400">
        <f>'2. CAD NCCF'!AC1388+'3. USD NCCF'!AC1388+'4. EUR NCCF'!AC1388+'5. GBP NCCF'!AC1388+'6. Other(Incld) NCCF'!AC1388</f>
        <v>0</v>
      </c>
      <c r="AD1388" s="234"/>
      <c r="AE1388" s="460"/>
      <c r="AF1388" s="560"/>
    </row>
    <row r="1389" spans="1:32" ht="15" customHeight="1" outlineLevel="1" x14ac:dyDescent="0.2">
      <c r="A1389" s="222">
        <v>140</v>
      </c>
      <c r="B1389" s="499"/>
      <c r="C1389" s="261"/>
      <c r="D1389" s="261"/>
      <c r="E1389" s="475"/>
      <c r="F1389" s="880" t="str">
        <f>'2. CAD NCCF'!F1389:L1389</f>
        <v>Non-agency RMBS, medium rated</v>
      </c>
      <c r="G1389" s="881"/>
      <c r="H1389" s="881"/>
      <c r="I1389" s="881"/>
      <c r="J1389" s="881"/>
      <c r="K1389" s="881"/>
      <c r="L1389" s="882"/>
      <c r="M1389" s="400">
        <f>'2. CAD NCCF'!M1389+'3. USD NCCF'!M1389+'4. EUR NCCF'!M1389+'5. GBP NCCF'!M1389+'6. Other(Incld) NCCF'!M1389</f>
        <v>0</v>
      </c>
      <c r="N1389" s="411">
        <f>'2. CAD NCCF'!N1389+'3. USD NCCF'!N1389+'4. EUR NCCF'!N1389+'5. GBP NCCF'!N1389+'6. Other(Incld) NCCF'!N1389</f>
        <v>0</v>
      </c>
      <c r="O1389" s="414">
        <f>'2. CAD NCCF'!O1389+'3. USD NCCF'!O1389+'4. EUR NCCF'!O1389+'5. GBP NCCF'!O1389+'6. Other(Incld) NCCF'!O1389</f>
        <v>0</v>
      </c>
      <c r="P1389" s="414">
        <f>'2. CAD NCCF'!P1389+'3. USD NCCF'!P1389+'4. EUR NCCF'!P1389+'5. GBP NCCF'!P1389+'6. Other(Incld) NCCF'!P1389</f>
        <v>0</v>
      </c>
      <c r="Q1389" s="415">
        <f>'2. CAD NCCF'!Q1389+'3. USD NCCF'!Q1389+'4. EUR NCCF'!Q1389+'5. GBP NCCF'!Q1389+'6. Other(Incld) NCCF'!Q1389</f>
        <v>0</v>
      </c>
      <c r="R1389" s="411">
        <f>'2. CAD NCCF'!R1389+'3. USD NCCF'!R1389+'4. EUR NCCF'!R1389+'5. GBP NCCF'!R1389+'6. Other(Incld) NCCF'!R1389</f>
        <v>0</v>
      </c>
      <c r="S1389" s="413">
        <f>'2. CAD NCCF'!S1389+'3. USD NCCF'!S1389+'4. EUR NCCF'!S1389+'5. GBP NCCF'!S1389+'6. Other(Incld) NCCF'!S1389</f>
        <v>0</v>
      </c>
      <c r="T1389" s="413">
        <f>'2. CAD NCCF'!T1389+'3. USD NCCF'!T1389+'4. EUR NCCF'!T1389+'5. GBP NCCF'!T1389+'6. Other(Incld) NCCF'!T1389</f>
        <v>0</v>
      </c>
      <c r="U1389" s="413">
        <f>'2. CAD NCCF'!U1389+'3. USD NCCF'!U1389+'4. EUR NCCF'!U1389+'5. GBP NCCF'!U1389+'6. Other(Incld) NCCF'!U1389</f>
        <v>0</v>
      </c>
      <c r="V1389" s="413">
        <f>'2. CAD NCCF'!V1389+'3. USD NCCF'!V1389+'4. EUR NCCF'!V1389+'5. GBP NCCF'!V1389+'6. Other(Incld) NCCF'!V1389</f>
        <v>0</v>
      </c>
      <c r="W1389" s="413">
        <f>'2. CAD NCCF'!W1389+'3. USD NCCF'!W1389+'4. EUR NCCF'!W1389+'5. GBP NCCF'!W1389+'6. Other(Incld) NCCF'!W1389</f>
        <v>0</v>
      </c>
      <c r="X1389" s="414">
        <f>'2. CAD NCCF'!X1389+'3. USD NCCF'!X1389+'4. EUR NCCF'!X1389+'5. GBP NCCF'!X1389+'6. Other(Incld) NCCF'!X1389</f>
        <v>0</v>
      </c>
      <c r="Y1389" s="413">
        <f>'2. CAD NCCF'!Y1389+'3. USD NCCF'!Y1389+'4. EUR NCCF'!Y1389+'5. GBP NCCF'!Y1389+'6. Other(Incld) NCCF'!Y1389</f>
        <v>0</v>
      </c>
      <c r="Z1389" s="413">
        <f>'2. CAD NCCF'!Z1389+'3. USD NCCF'!Z1389+'4. EUR NCCF'!Z1389+'5. GBP NCCF'!Z1389+'6. Other(Incld) NCCF'!Z1389</f>
        <v>0</v>
      </c>
      <c r="AA1389" s="413">
        <f>'2. CAD NCCF'!AA1389+'3. USD NCCF'!AA1389+'4. EUR NCCF'!AA1389+'5. GBP NCCF'!AA1389+'6. Other(Incld) NCCF'!AA1389</f>
        <v>0</v>
      </c>
      <c r="AB1389" s="413">
        <f>'2. CAD NCCF'!AB1389+'3. USD NCCF'!AB1389+'4. EUR NCCF'!AB1389+'5. GBP NCCF'!AB1389+'6. Other(Incld) NCCF'!AB1389</f>
        <v>0</v>
      </c>
      <c r="AC1389" s="400">
        <f>'2. CAD NCCF'!AC1389+'3. USD NCCF'!AC1389+'4. EUR NCCF'!AC1389+'5. GBP NCCF'!AC1389+'6. Other(Incld) NCCF'!AC1389</f>
        <v>0</v>
      </c>
      <c r="AD1389" s="234"/>
      <c r="AE1389" s="460"/>
      <c r="AF1389" s="560"/>
    </row>
    <row r="1390" spans="1:32" ht="15" customHeight="1" outlineLevel="1" x14ac:dyDescent="0.2">
      <c r="A1390" s="222">
        <v>141</v>
      </c>
      <c r="B1390" s="533"/>
      <c r="C1390" s="261"/>
      <c r="D1390" s="612"/>
      <c r="E1390" s="477"/>
      <c r="F1390" s="880" t="str">
        <f>'2. CAD NCCF'!F1390:L1390</f>
        <v>Non-agency RMBS, low or not rated</v>
      </c>
      <c r="G1390" s="881"/>
      <c r="H1390" s="881"/>
      <c r="I1390" s="881"/>
      <c r="J1390" s="881"/>
      <c r="K1390" s="881"/>
      <c r="L1390" s="882"/>
      <c r="M1390" s="400">
        <f>'2. CAD NCCF'!M1390+'3. USD NCCF'!M1390+'4. EUR NCCF'!M1390+'5. GBP NCCF'!M1390+'6. Other(Incld) NCCF'!M1390</f>
        <v>0</v>
      </c>
      <c r="N1390" s="411">
        <f>'2. CAD NCCF'!N1390+'3. USD NCCF'!N1390+'4. EUR NCCF'!N1390+'5. GBP NCCF'!N1390+'6. Other(Incld) NCCF'!N1390</f>
        <v>0</v>
      </c>
      <c r="O1390" s="414">
        <f>'2. CAD NCCF'!O1390+'3. USD NCCF'!O1390+'4. EUR NCCF'!O1390+'5. GBP NCCF'!O1390+'6. Other(Incld) NCCF'!O1390</f>
        <v>0</v>
      </c>
      <c r="P1390" s="414">
        <f>'2. CAD NCCF'!P1390+'3. USD NCCF'!P1390+'4. EUR NCCF'!P1390+'5. GBP NCCF'!P1390+'6. Other(Incld) NCCF'!P1390</f>
        <v>0</v>
      </c>
      <c r="Q1390" s="415">
        <f>'2. CAD NCCF'!Q1390+'3. USD NCCF'!Q1390+'4. EUR NCCF'!Q1390+'5. GBP NCCF'!Q1390+'6. Other(Incld) NCCF'!Q1390</f>
        <v>0</v>
      </c>
      <c r="R1390" s="411">
        <f>'2. CAD NCCF'!R1390+'3. USD NCCF'!R1390+'4. EUR NCCF'!R1390+'5. GBP NCCF'!R1390+'6. Other(Incld) NCCF'!R1390</f>
        <v>0</v>
      </c>
      <c r="S1390" s="413">
        <f>'2. CAD NCCF'!S1390+'3. USD NCCF'!S1390+'4. EUR NCCF'!S1390+'5. GBP NCCF'!S1390+'6. Other(Incld) NCCF'!S1390</f>
        <v>0</v>
      </c>
      <c r="T1390" s="413">
        <f>'2. CAD NCCF'!T1390+'3. USD NCCF'!T1390+'4. EUR NCCF'!T1390+'5. GBP NCCF'!T1390+'6. Other(Incld) NCCF'!T1390</f>
        <v>0</v>
      </c>
      <c r="U1390" s="413">
        <f>'2. CAD NCCF'!U1390+'3. USD NCCF'!U1390+'4. EUR NCCF'!U1390+'5. GBP NCCF'!U1390+'6. Other(Incld) NCCF'!U1390</f>
        <v>0</v>
      </c>
      <c r="V1390" s="413">
        <f>'2. CAD NCCF'!V1390+'3. USD NCCF'!V1390+'4. EUR NCCF'!V1390+'5. GBP NCCF'!V1390+'6. Other(Incld) NCCF'!V1390</f>
        <v>0</v>
      </c>
      <c r="W1390" s="413">
        <f>'2. CAD NCCF'!W1390+'3. USD NCCF'!W1390+'4. EUR NCCF'!W1390+'5. GBP NCCF'!W1390+'6. Other(Incld) NCCF'!W1390</f>
        <v>0</v>
      </c>
      <c r="X1390" s="414">
        <f>'2. CAD NCCF'!X1390+'3. USD NCCF'!X1390+'4. EUR NCCF'!X1390+'5. GBP NCCF'!X1390+'6. Other(Incld) NCCF'!X1390</f>
        <v>0</v>
      </c>
      <c r="Y1390" s="413">
        <f>'2. CAD NCCF'!Y1390+'3. USD NCCF'!Y1390+'4. EUR NCCF'!Y1390+'5. GBP NCCF'!Y1390+'6. Other(Incld) NCCF'!Y1390</f>
        <v>0</v>
      </c>
      <c r="Z1390" s="413">
        <f>'2. CAD NCCF'!Z1390+'3. USD NCCF'!Z1390+'4. EUR NCCF'!Z1390+'5. GBP NCCF'!Z1390+'6. Other(Incld) NCCF'!Z1390</f>
        <v>0</v>
      </c>
      <c r="AA1390" s="413">
        <f>'2. CAD NCCF'!AA1390+'3. USD NCCF'!AA1390+'4. EUR NCCF'!AA1390+'5. GBP NCCF'!AA1390+'6. Other(Incld) NCCF'!AA1390</f>
        <v>0</v>
      </c>
      <c r="AB1390" s="413">
        <f>'2. CAD NCCF'!AB1390+'3. USD NCCF'!AB1390+'4. EUR NCCF'!AB1390+'5. GBP NCCF'!AB1390+'6. Other(Incld) NCCF'!AB1390</f>
        <v>0</v>
      </c>
      <c r="AC1390" s="400">
        <f>'2. CAD NCCF'!AC1390+'3. USD NCCF'!AC1390+'4. EUR NCCF'!AC1390+'5. GBP NCCF'!AC1390+'6. Other(Incld) NCCF'!AC1390</f>
        <v>0</v>
      </c>
      <c r="AD1390" s="561"/>
      <c r="AE1390" s="459"/>
      <c r="AF1390" s="562"/>
    </row>
    <row r="1391" spans="1:32" ht="15" customHeight="1" outlineLevel="1" x14ac:dyDescent="0.2">
      <c r="A1391" s="222">
        <v>142</v>
      </c>
      <c r="B1391" s="533"/>
      <c r="C1391" s="719"/>
      <c r="D1391" s="868" t="str">
        <f>'2. CAD NCCF'!D1391:AF1391</f>
        <v>Corporate bonds and paper (CBP)</v>
      </c>
      <c r="E1391" s="869"/>
      <c r="F1391" s="869"/>
      <c r="G1391" s="869"/>
      <c r="H1391" s="869"/>
      <c r="I1391" s="869"/>
      <c r="J1391" s="869"/>
      <c r="K1391" s="869"/>
      <c r="L1391" s="869"/>
      <c r="M1391" s="869"/>
      <c r="N1391" s="869"/>
      <c r="O1391" s="869"/>
      <c r="P1391" s="869"/>
      <c r="Q1391" s="869"/>
      <c r="R1391" s="869"/>
      <c r="S1391" s="869"/>
      <c r="T1391" s="869"/>
      <c r="U1391" s="869"/>
      <c r="V1391" s="869"/>
      <c r="W1391" s="869"/>
      <c r="X1391" s="869"/>
      <c r="Y1391" s="869"/>
      <c r="Z1391" s="869"/>
      <c r="AA1391" s="869"/>
      <c r="AB1391" s="869"/>
      <c r="AC1391" s="869"/>
      <c r="AD1391" s="869"/>
      <c r="AE1391" s="869"/>
      <c r="AF1391" s="870"/>
    </row>
    <row r="1392" spans="1:32" ht="15" customHeight="1" outlineLevel="1" x14ac:dyDescent="0.2">
      <c r="A1392" s="222">
        <v>143</v>
      </c>
      <c r="B1392" s="499"/>
      <c r="C1392" s="261"/>
      <c r="D1392" s="261"/>
      <c r="E1392" s="933" t="str">
        <f>'2. CAD NCCF'!E1392:L1392</f>
        <v>Non-FI issued CBP, high rated</v>
      </c>
      <c r="F1392" s="934"/>
      <c r="G1392" s="934"/>
      <c r="H1392" s="934"/>
      <c r="I1392" s="934"/>
      <c r="J1392" s="934"/>
      <c r="K1392" s="934"/>
      <c r="L1392" s="935"/>
      <c r="M1392" s="399">
        <f>SUBTOTAL(9,M1393:M1394)</f>
        <v>0</v>
      </c>
      <c r="N1392" s="402">
        <f t="shared" ref="N1392:AC1392" si="1515">SUBTOTAL(9,N1393:N1394)</f>
        <v>0</v>
      </c>
      <c r="O1392" s="406">
        <f t="shared" si="1515"/>
        <v>0</v>
      </c>
      <c r="P1392" s="406">
        <f t="shared" si="1515"/>
        <v>0</v>
      </c>
      <c r="Q1392" s="407">
        <f t="shared" si="1515"/>
        <v>0</v>
      </c>
      <c r="R1392" s="402">
        <f t="shared" si="1515"/>
        <v>0</v>
      </c>
      <c r="S1392" s="406">
        <f t="shared" si="1515"/>
        <v>0</v>
      </c>
      <c r="T1392" s="405">
        <f t="shared" si="1515"/>
        <v>0</v>
      </c>
      <c r="U1392" s="405">
        <f t="shared" si="1515"/>
        <v>0</v>
      </c>
      <c r="V1392" s="405">
        <f t="shared" si="1515"/>
        <v>0</v>
      </c>
      <c r="W1392" s="405">
        <f t="shared" si="1515"/>
        <v>0</v>
      </c>
      <c r="X1392" s="405">
        <f t="shared" si="1515"/>
        <v>0</v>
      </c>
      <c r="Y1392" s="405">
        <f t="shared" si="1515"/>
        <v>0</v>
      </c>
      <c r="Z1392" s="405">
        <f t="shared" si="1515"/>
        <v>0</v>
      </c>
      <c r="AA1392" s="405">
        <f t="shared" si="1515"/>
        <v>0</v>
      </c>
      <c r="AB1392" s="403">
        <f t="shared" si="1515"/>
        <v>0</v>
      </c>
      <c r="AC1392" s="399">
        <f t="shared" si="1515"/>
        <v>0</v>
      </c>
      <c r="AD1392" s="234"/>
      <c r="AE1392" s="460"/>
      <c r="AF1392" s="560"/>
    </row>
    <row r="1393" spans="1:32" ht="15" customHeight="1" outlineLevel="1" x14ac:dyDescent="0.2">
      <c r="A1393" s="222">
        <v>144</v>
      </c>
      <c r="B1393" s="499"/>
      <c r="C1393" s="261"/>
      <c r="D1393" s="261"/>
      <c r="E1393" s="475"/>
      <c r="F1393" s="880" t="str">
        <f>'2. CAD NCCF'!F1393:L1393</f>
        <v>Non-FI issued unsecured bond and paper, high rated</v>
      </c>
      <c r="G1393" s="881"/>
      <c r="H1393" s="881"/>
      <c r="I1393" s="881"/>
      <c r="J1393" s="881"/>
      <c r="K1393" s="881"/>
      <c r="L1393" s="882"/>
      <c r="M1393" s="400">
        <f>'2. CAD NCCF'!M1393+'3. USD NCCF'!M1393+'4. EUR NCCF'!M1393+'5. GBP NCCF'!M1393+'6. Other(Incld) NCCF'!M1393</f>
        <v>0</v>
      </c>
      <c r="N1393" s="411">
        <f>'2. CAD NCCF'!N1393+'3. USD NCCF'!N1393+'4. EUR NCCF'!N1393+'5. GBP NCCF'!N1393+'6. Other(Incld) NCCF'!N1393</f>
        <v>0</v>
      </c>
      <c r="O1393" s="414">
        <f>'2. CAD NCCF'!O1393+'3. USD NCCF'!O1393+'4. EUR NCCF'!O1393+'5. GBP NCCF'!O1393+'6. Other(Incld) NCCF'!O1393</f>
        <v>0</v>
      </c>
      <c r="P1393" s="414">
        <f>'2. CAD NCCF'!P1393+'3. USD NCCF'!P1393+'4. EUR NCCF'!P1393+'5. GBP NCCF'!P1393+'6. Other(Incld) NCCF'!P1393</f>
        <v>0</v>
      </c>
      <c r="Q1393" s="415">
        <f>'2. CAD NCCF'!Q1393+'3. USD NCCF'!Q1393+'4. EUR NCCF'!Q1393+'5. GBP NCCF'!Q1393+'6. Other(Incld) NCCF'!Q1393</f>
        <v>0</v>
      </c>
      <c r="R1393" s="411">
        <f>'2. CAD NCCF'!R1393+'3. USD NCCF'!R1393+'4. EUR NCCF'!R1393+'5. GBP NCCF'!R1393+'6. Other(Incld) NCCF'!R1393</f>
        <v>0</v>
      </c>
      <c r="S1393" s="413">
        <f>'2. CAD NCCF'!S1393+'3. USD NCCF'!S1393+'4. EUR NCCF'!S1393+'5. GBP NCCF'!S1393+'6. Other(Incld) NCCF'!S1393</f>
        <v>0</v>
      </c>
      <c r="T1393" s="413">
        <f>'2. CAD NCCF'!T1393+'3. USD NCCF'!T1393+'4. EUR NCCF'!T1393+'5. GBP NCCF'!T1393+'6. Other(Incld) NCCF'!T1393</f>
        <v>0</v>
      </c>
      <c r="U1393" s="413">
        <f>'2. CAD NCCF'!U1393+'3. USD NCCF'!U1393+'4. EUR NCCF'!U1393+'5. GBP NCCF'!U1393+'6. Other(Incld) NCCF'!U1393</f>
        <v>0</v>
      </c>
      <c r="V1393" s="413">
        <f>'2. CAD NCCF'!V1393+'3. USD NCCF'!V1393+'4. EUR NCCF'!V1393+'5. GBP NCCF'!V1393+'6. Other(Incld) NCCF'!V1393</f>
        <v>0</v>
      </c>
      <c r="W1393" s="413">
        <f>'2. CAD NCCF'!W1393+'3. USD NCCF'!W1393+'4. EUR NCCF'!W1393+'5. GBP NCCF'!W1393+'6. Other(Incld) NCCF'!W1393</f>
        <v>0</v>
      </c>
      <c r="X1393" s="414">
        <f>'2. CAD NCCF'!X1393+'3. USD NCCF'!X1393+'4. EUR NCCF'!X1393+'5. GBP NCCF'!X1393+'6. Other(Incld) NCCF'!X1393</f>
        <v>0</v>
      </c>
      <c r="Y1393" s="413">
        <f>'2. CAD NCCF'!Y1393+'3. USD NCCF'!Y1393+'4. EUR NCCF'!Y1393+'5. GBP NCCF'!Y1393+'6. Other(Incld) NCCF'!Y1393</f>
        <v>0</v>
      </c>
      <c r="Z1393" s="413">
        <f>'2. CAD NCCF'!Z1393+'3. USD NCCF'!Z1393+'4. EUR NCCF'!Z1393+'5. GBP NCCF'!Z1393+'6. Other(Incld) NCCF'!Z1393</f>
        <v>0</v>
      </c>
      <c r="AA1393" s="413">
        <f>'2. CAD NCCF'!AA1393+'3. USD NCCF'!AA1393+'4. EUR NCCF'!AA1393+'5. GBP NCCF'!AA1393+'6. Other(Incld) NCCF'!AA1393</f>
        <v>0</v>
      </c>
      <c r="AB1393" s="413">
        <f>'2. CAD NCCF'!AB1393+'3. USD NCCF'!AB1393+'4. EUR NCCF'!AB1393+'5. GBP NCCF'!AB1393+'6. Other(Incld) NCCF'!AB1393</f>
        <v>0</v>
      </c>
      <c r="AC1393" s="400">
        <f>'2. CAD NCCF'!AC1393+'3. USD NCCF'!AC1393+'4. EUR NCCF'!AC1393+'5. GBP NCCF'!AC1393+'6. Other(Incld) NCCF'!AC1393</f>
        <v>0</v>
      </c>
      <c r="AD1393" s="234"/>
      <c r="AE1393" s="460"/>
      <c r="AF1393" s="560"/>
    </row>
    <row r="1394" spans="1:32" ht="15" customHeight="1" outlineLevel="1" x14ac:dyDescent="0.2">
      <c r="A1394" s="222">
        <v>145</v>
      </c>
      <c r="B1394" s="499"/>
      <c r="C1394" s="261"/>
      <c r="D1394" s="261"/>
      <c r="E1394" s="475"/>
      <c r="F1394" s="880" t="str">
        <f>'2. CAD NCCF'!F1394:L1394</f>
        <v>Non-FI issued covered bonds, high rated</v>
      </c>
      <c r="G1394" s="881"/>
      <c r="H1394" s="881"/>
      <c r="I1394" s="881"/>
      <c r="J1394" s="881"/>
      <c r="K1394" s="881"/>
      <c r="L1394" s="882"/>
      <c r="M1394" s="400">
        <f>'2. CAD NCCF'!M1394+'3. USD NCCF'!M1394+'4. EUR NCCF'!M1394+'5. GBP NCCF'!M1394+'6. Other(Incld) NCCF'!M1394</f>
        <v>0</v>
      </c>
      <c r="N1394" s="411">
        <f>'2. CAD NCCF'!N1394+'3. USD NCCF'!N1394+'4. EUR NCCF'!N1394+'5. GBP NCCF'!N1394+'6. Other(Incld) NCCF'!N1394</f>
        <v>0</v>
      </c>
      <c r="O1394" s="414">
        <f>'2. CAD NCCF'!O1394+'3. USD NCCF'!O1394+'4. EUR NCCF'!O1394+'5. GBP NCCF'!O1394+'6. Other(Incld) NCCF'!O1394</f>
        <v>0</v>
      </c>
      <c r="P1394" s="414">
        <f>'2. CAD NCCF'!P1394+'3. USD NCCF'!P1394+'4. EUR NCCF'!P1394+'5. GBP NCCF'!P1394+'6. Other(Incld) NCCF'!P1394</f>
        <v>0</v>
      </c>
      <c r="Q1394" s="415">
        <f>'2. CAD NCCF'!Q1394+'3. USD NCCF'!Q1394+'4. EUR NCCF'!Q1394+'5. GBP NCCF'!Q1394+'6. Other(Incld) NCCF'!Q1394</f>
        <v>0</v>
      </c>
      <c r="R1394" s="411">
        <f>'2. CAD NCCF'!R1394+'3. USD NCCF'!R1394+'4. EUR NCCF'!R1394+'5. GBP NCCF'!R1394+'6. Other(Incld) NCCF'!R1394</f>
        <v>0</v>
      </c>
      <c r="S1394" s="413">
        <f>'2. CAD NCCF'!S1394+'3. USD NCCF'!S1394+'4. EUR NCCF'!S1394+'5. GBP NCCF'!S1394+'6. Other(Incld) NCCF'!S1394</f>
        <v>0</v>
      </c>
      <c r="T1394" s="413">
        <f>'2. CAD NCCF'!T1394+'3. USD NCCF'!T1394+'4. EUR NCCF'!T1394+'5. GBP NCCF'!T1394+'6. Other(Incld) NCCF'!T1394</f>
        <v>0</v>
      </c>
      <c r="U1394" s="413">
        <f>'2. CAD NCCF'!U1394+'3. USD NCCF'!U1394+'4. EUR NCCF'!U1394+'5. GBP NCCF'!U1394+'6. Other(Incld) NCCF'!U1394</f>
        <v>0</v>
      </c>
      <c r="V1394" s="413">
        <f>'2. CAD NCCF'!V1394+'3. USD NCCF'!V1394+'4. EUR NCCF'!V1394+'5. GBP NCCF'!V1394+'6. Other(Incld) NCCF'!V1394</f>
        <v>0</v>
      </c>
      <c r="W1394" s="413">
        <f>'2. CAD NCCF'!W1394+'3. USD NCCF'!W1394+'4. EUR NCCF'!W1394+'5. GBP NCCF'!W1394+'6. Other(Incld) NCCF'!W1394</f>
        <v>0</v>
      </c>
      <c r="X1394" s="414">
        <f>'2. CAD NCCF'!X1394+'3. USD NCCF'!X1394+'4. EUR NCCF'!X1394+'5. GBP NCCF'!X1394+'6. Other(Incld) NCCF'!X1394</f>
        <v>0</v>
      </c>
      <c r="Y1394" s="413">
        <f>'2. CAD NCCF'!Y1394+'3. USD NCCF'!Y1394+'4. EUR NCCF'!Y1394+'5. GBP NCCF'!Y1394+'6. Other(Incld) NCCF'!Y1394</f>
        <v>0</v>
      </c>
      <c r="Z1394" s="413">
        <f>'2. CAD NCCF'!Z1394+'3. USD NCCF'!Z1394+'4. EUR NCCF'!Z1394+'5. GBP NCCF'!Z1394+'6. Other(Incld) NCCF'!Z1394</f>
        <v>0</v>
      </c>
      <c r="AA1394" s="413">
        <f>'2. CAD NCCF'!AA1394+'3. USD NCCF'!AA1394+'4. EUR NCCF'!AA1394+'5. GBP NCCF'!AA1394+'6. Other(Incld) NCCF'!AA1394</f>
        <v>0</v>
      </c>
      <c r="AB1394" s="413">
        <f>'2. CAD NCCF'!AB1394+'3. USD NCCF'!AB1394+'4. EUR NCCF'!AB1394+'5. GBP NCCF'!AB1394+'6. Other(Incld) NCCF'!AB1394</f>
        <v>0</v>
      </c>
      <c r="AC1394" s="400">
        <f>'2. CAD NCCF'!AC1394+'3. USD NCCF'!AC1394+'4. EUR NCCF'!AC1394+'5. GBP NCCF'!AC1394+'6. Other(Incld) NCCF'!AC1394</f>
        <v>0</v>
      </c>
      <c r="AD1394" s="234"/>
      <c r="AE1394" s="460"/>
      <c r="AF1394" s="560"/>
    </row>
    <row r="1395" spans="1:32" ht="15" customHeight="1" outlineLevel="1" x14ac:dyDescent="0.2">
      <c r="A1395" s="222">
        <v>146</v>
      </c>
      <c r="B1395" s="499"/>
      <c r="C1395" s="261"/>
      <c r="D1395" s="261"/>
      <c r="E1395" s="877" t="str">
        <f>'2. CAD NCCF'!E1395:L1395</f>
        <v>FI issued CBP, high rated</v>
      </c>
      <c r="F1395" s="878"/>
      <c r="G1395" s="878"/>
      <c r="H1395" s="878"/>
      <c r="I1395" s="878"/>
      <c r="J1395" s="878"/>
      <c r="K1395" s="878"/>
      <c r="L1395" s="879"/>
      <c r="M1395" s="399">
        <f>SUBTOTAL(9,M1396:M1398)</f>
        <v>0</v>
      </c>
      <c r="N1395" s="402">
        <f t="shared" ref="N1395:AC1395" si="1516">SUBTOTAL(9,N1396:N1398)</f>
        <v>0</v>
      </c>
      <c r="O1395" s="406">
        <f t="shared" si="1516"/>
        <v>0</v>
      </c>
      <c r="P1395" s="406">
        <f t="shared" si="1516"/>
        <v>0</v>
      </c>
      <c r="Q1395" s="407">
        <f t="shared" si="1516"/>
        <v>0</v>
      </c>
      <c r="R1395" s="402">
        <f t="shared" si="1516"/>
        <v>0</v>
      </c>
      <c r="S1395" s="406">
        <f t="shared" si="1516"/>
        <v>0</v>
      </c>
      <c r="T1395" s="405">
        <f t="shared" si="1516"/>
        <v>0</v>
      </c>
      <c r="U1395" s="405">
        <f t="shared" si="1516"/>
        <v>0</v>
      </c>
      <c r="V1395" s="405">
        <f t="shared" si="1516"/>
        <v>0</v>
      </c>
      <c r="W1395" s="405">
        <f t="shared" si="1516"/>
        <v>0</v>
      </c>
      <c r="X1395" s="405">
        <f t="shared" si="1516"/>
        <v>0</v>
      </c>
      <c r="Y1395" s="405">
        <f t="shared" si="1516"/>
        <v>0</v>
      </c>
      <c r="Z1395" s="405">
        <f t="shared" si="1516"/>
        <v>0</v>
      </c>
      <c r="AA1395" s="405">
        <f t="shared" si="1516"/>
        <v>0</v>
      </c>
      <c r="AB1395" s="403">
        <f t="shared" si="1516"/>
        <v>0</v>
      </c>
      <c r="AC1395" s="399">
        <f t="shared" si="1516"/>
        <v>0</v>
      </c>
      <c r="AD1395" s="234"/>
      <c r="AE1395" s="460"/>
      <c r="AF1395" s="560"/>
    </row>
    <row r="1396" spans="1:32" ht="15" customHeight="1" outlineLevel="1" x14ac:dyDescent="0.2">
      <c r="A1396" s="222">
        <v>147</v>
      </c>
      <c r="B1396" s="499"/>
      <c r="C1396" s="261"/>
      <c r="D1396" s="261"/>
      <c r="E1396" s="475"/>
      <c r="F1396" s="880" t="str">
        <f>'2. CAD NCCF'!F1396:L1396</f>
        <v>FI issued unsecured bonds and paper, high rated</v>
      </c>
      <c r="G1396" s="881"/>
      <c r="H1396" s="881"/>
      <c r="I1396" s="881"/>
      <c r="J1396" s="881"/>
      <c r="K1396" s="881"/>
      <c r="L1396" s="882"/>
      <c r="M1396" s="400">
        <f>'2. CAD NCCF'!M1396+'3. USD NCCF'!M1396+'4. EUR NCCF'!M1396+'5. GBP NCCF'!M1396+'6. Other(Incld) NCCF'!M1396</f>
        <v>0</v>
      </c>
      <c r="N1396" s="411">
        <f>'2. CAD NCCF'!N1396+'3. USD NCCF'!N1396+'4. EUR NCCF'!N1396+'5. GBP NCCF'!N1396+'6. Other(Incld) NCCF'!N1396</f>
        <v>0</v>
      </c>
      <c r="O1396" s="414">
        <f>'2. CAD NCCF'!O1396+'3. USD NCCF'!O1396+'4. EUR NCCF'!O1396+'5. GBP NCCF'!O1396+'6. Other(Incld) NCCF'!O1396</f>
        <v>0</v>
      </c>
      <c r="P1396" s="414">
        <f>'2. CAD NCCF'!P1396+'3. USD NCCF'!P1396+'4. EUR NCCF'!P1396+'5. GBP NCCF'!P1396+'6. Other(Incld) NCCF'!P1396</f>
        <v>0</v>
      </c>
      <c r="Q1396" s="415">
        <f>'2. CAD NCCF'!Q1396+'3. USD NCCF'!Q1396+'4. EUR NCCF'!Q1396+'5. GBP NCCF'!Q1396+'6. Other(Incld) NCCF'!Q1396</f>
        <v>0</v>
      </c>
      <c r="R1396" s="411">
        <f>'2. CAD NCCF'!R1396+'3. USD NCCF'!R1396+'4. EUR NCCF'!R1396+'5. GBP NCCF'!R1396+'6. Other(Incld) NCCF'!R1396</f>
        <v>0</v>
      </c>
      <c r="S1396" s="413">
        <f>'2. CAD NCCF'!S1396+'3. USD NCCF'!S1396+'4. EUR NCCF'!S1396+'5. GBP NCCF'!S1396+'6. Other(Incld) NCCF'!S1396</f>
        <v>0</v>
      </c>
      <c r="T1396" s="413">
        <f>'2. CAD NCCF'!T1396+'3. USD NCCF'!T1396+'4. EUR NCCF'!T1396+'5. GBP NCCF'!T1396+'6. Other(Incld) NCCF'!T1396</f>
        <v>0</v>
      </c>
      <c r="U1396" s="413">
        <f>'2. CAD NCCF'!U1396+'3. USD NCCF'!U1396+'4. EUR NCCF'!U1396+'5. GBP NCCF'!U1396+'6. Other(Incld) NCCF'!U1396</f>
        <v>0</v>
      </c>
      <c r="V1396" s="413">
        <f>'2. CAD NCCF'!V1396+'3. USD NCCF'!V1396+'4. EUR NCCF'!V1396+'5. GBP NCCF'!V1396+'6. Other(Incld) NCCF'!V1396</f>
        <v>0</v>
      </c>
      <c r="W1396" s="413">
        <f>'2. CAD NCCF'!W1396+'3. USD NCCF'!W1396+'4. EUR NCCF'!W1396+'5. GBP NCCF'!W1396+'6. Other(Incld) NCCF'!W1396</f>
        <v>0</v>
      </c>
      <c r="X1396" s="414">
        <f>'2. CAD NCCF'!X1396+'3. USD NCCF'!X1396+'4. EUR NCCF'!X1396+'5. GBP NCCF'!X1396+'6. Other(Incld) NCCF'!X1396</f>
        <v>0</v>
      </c>
      <c r="Y1396" s="413">
        <f>'2. CAD NCCF'!Y1396+'3. USD NCCF'!Y1396+'4. EUR NCCF'!Y1396+'5. GBP NCCF'!Y1396+'6. Other(Incld) NCCF'!Y1396</f>
        <v>0</v>
      </c>
      <c r="Z1396" s="413">
        <f>'2. CAD NCCF'!Z1396+'3. USD NCCF'!Z1396+'4. EUR NCCF'!Z1396+'5. GBP NCCF'!Z1396+'6. Other(Incld) NCCF'!Z1396</f>
        <v>0</v>
      </c>
      <c r="AA1396" s="413">
        <f>'2. CAD NCCF'!AA1396+'3. USD NCCF'!AA1396+'4. EUR NCCF'!AA1396+'5. GBP NCCF'!AA1396+'6. Other(Incld) NCCF'!AA1396</f>
        <v>0</v>
      </c>
      <c r="AB1396" s="413">
        <f>'2. CAD NCCF'!AB1396+'3. USD NCCF'!AB1396+'4. EUR NCCF'!AB1396+'5. GBP NCCF'!AB1396+'6. Other(Incld) NCCF'!AB1396</f>
        <v>0</v>
      </c>
      <c r="AC1396" s="400">
        <f>'2. CAD NCCF'!AC1396+'3. USD NCCF'!AC1396+'4. EUR NCCF'!AC1396+'5. GBP NCCF'!AC1396+'6. Other(Incld) NCCF'!AC1396</f>
        <v>0</v>
      </c>
      <c r="AD1396" s="234"/>
      <c r="AE1396" s="460"/>
      <c r="AF1396" s="560"/>
    </row>
    <row r="1397" spans="1:32" ht="15" customHeight="1" outlineLevel="1" x14ac:dyDescent="0.2">
      <c r="A1397" s="222">
        <v>148</v>
      </c>
      <c r="B1397" s="499"/>
      <c r="C1397" s="261"/>
      <c r="D1397" s="261"/>
      <c r="E1397" s="475"/>
      <c r="F1397" s="880" t="str">
        <f>'2. CAD NCCF'!F1397:L1397</f>
        <v>FI issued covered bonds, high rated</v>
      </c>
      <c r="G1397" s="881"/>
      <c r="H1397" s="881"/>
      <c r="I1397" s="881"/>
      <c r="J1397" s="881"/>
      <c r="K1397" s="881"/>
      <c r="L1397" s="882"/>
      <c r="M1397" s="400">
        <f>'2. CAD NCCF'!M1397+'3. USD NCCF'!M1397+'4. EUR NCCF'!M1397+'5. GBP NCCF'!M1397+'6. Other(Incld) NCCF'!M1397</f>
        <v>0</v>
      </c>
      <c r="N1397" s="411">
        <f>'2. CAD NCCF'!N1397+'3. USD NCCF'!N1397+'4. EUR NCCF'!N1397+'5. GBP NCCF'!N1397+'6. Other(Incld) NCCF'!N1397</f>
        <v>0</v>
      </c>
      <c r="O1397" s="414">
        <f>'2. CAD NCCF'!O1397+'3. USD NCCF'!O1397+'4. EUR NCCF'!O1397+'5. GBP NCCF'!O1397+'6. Other(Incld) NCCF'!O1397</f>
        <v>0</v>
      </c>
      <c r="P1397" s="414">
        <f>'2. CAD NCCF'!P1397+'3. USD NCCF'!P1397+'4. EUR NCCF'!P1397+'5. GBP NCCF'!P1397+'6. Other(Incld) NCCF'!P1397</f>
        <v>0</v>
      </c>
      <c r="Q1397" s="415">
        <f>'2. CAD NCCF'!Q1397+'3. USD NCCF'!Q1397+'4. EUR NCCF'!Q1397+'5. GBP NCCF'!Q1397+'6. Other(Incld) NCCF'!Q1397</f>
        <v>0</v>
      </c>
      <c r="R1397" s="411">
        <f>'2. CAD NCCF'!R1397+'3. USD NCCF'!R1397+'4. EUR NCCF'!R1397+'5. GBP NCCF'!R1397+'6. Other(Incld) NCCF'!R1397</f>
        <v>0</v>
      </c>
      <c r="S1397" s="413">
        <f>'2. CAD NCCF'!S1397+'3. USD NCCF'!S1397+'4. EUR NCCF'!S1397+'5. GBP NCCF'!S1397+'6. Other(Incld) NCCF'!S1397</f>
        <v>0</v>
      </c>
      <c r="T1397" s="413">
        <f>'2. CAD NCCF'!T1397+'3. USD NCCF'!T1397+'4. EUR NCCF'!T1397+'5. GBP NCCF'!T1397+'6. Other(Incld) NCCF'!T1397</f>
        <v>0</v>
      </c>
      <c r="U1397" s="413">
        <f>'2. CAD NCCF'!U1397+'3. USD NCCF'!U1397+'4. EUR NCCF'!U1397+'5. GBP NCCF'!U1397+'6. Other(Incld) NCCF'!U1397</f>
        <v>0</v>
      </c>
      <c r="V1397" s="413">
        <f>'2. CAD NCCF'!V1397+'3. USD NCCF'!V1397+'4. EUR NCCF'!V1397+'5. GBP NCCF'!V1397+'6. Other(Incld) NCCF'!V1397</f>
        <v>0</v>
      </c>
      <c r="W1397" s="413">
        <f>'2. CAD NCCF'!W1397+'3. USD NCCF'!W1397+'4. EUR NCCF'!W1397+'5. GBP NCCF'!W1397+'6. Other(Incld) NCCF'!W1397</f>
        <v>0</v>
      </c>
      <c r="X1397" s="414">
        <f>'2. CAD NCCF'!X1397+'3. USD NCCF'!X1397+'4. EUR NCCF'!X1397+'5. GBP NCCF'!X1397+'6. Other(Incld) NCCF'!X1397</f>
        <v>0</v>
      </c>
      <c r="Y1397" s="413">
        <f>'2. CAD NCCF'!Y1397+'3. USD NCCF'!Y1397+'4. EUR NCCF'!Y1397+'5. GBP NCCF'!Y1397+'6. Other(Incld) NCCF'!Y1397</f>
        <v>0</v>
      </c>
      <c r="Z1397" s="413">
        <f>'2. CAD NCCF'!Z1397+'3. USD NCCF'!Z1397+'4. EUR NCCF'!Z1397+'5. GBP NCCF'!Z1397+'6. Other(Incld) NCCF'!Z1397</f>
        <v>0</v>
      </c>
      <c r="AA1397" s="413">
        <f>'2. CAD NCCF'!AA1397+'3. USD NCCF'!AA1397+'4. EUR NCCF'!AA1397+'5. GBP NCCF'!AA1397+'6. Other(Incld) NCCF'!AA1397</f>
        <v>0</v>
      </c>
      <c r="AB1397" s="413">
        <f>'2. CAD NCCF'!AB1397+'3. USD NCCF'!AB1397+'4. EUR NCCF'!AB1397+'5. GBP NCCF'!AB1397+'6. Other(Incld) NCCF'!AB1397</f>
        <v>0</v>
      </c>
      <c r="AC1397" s="400">
        <f>'2. CAD NCCF'!AC1397+'3. USD NCCF'!AC1397+'4. EUR NCCF'!AC1397+'5. GBP NCCF'!AC1397+'6. Other(Incld) NCCF'!AC1397</f>
        <v>0</v>
      </c>
      <c r="AD1397" s="234"/>
      <c r="AE1397" s="460"/>
      <c r="AF1397" s="560"/>
    </row>
    <row r="1398" spans="1:32" ht="15" customHeight="1" outlineLevel="1" x14ac:dyDescent="0.2">
      <c r="A1398" s="222">
        <v>149</v>
      </c>
      <c r="B1398" s="499"/>
      <c r="C1398" s="261"/>
      <c r="D1398" s="261"/>
      <c r="E1398" s="475"/>
      <c r="F1398" s="880" t="str">
        <f>'2. CAD NCCF'!F1398:L1398</f>
        <v>FI issued jumbo covered bonds, high rated</v>
      </c>
      <c r="G1398" s="881"/>
      <c r="H1398" s="881"/>
      <c r="I1398" s="881"/>
      <c r="J1398" s="881"/>
      <c r="K1398" s="881"/>
      <c r="L1398" s="882"/>
      <c r="M1398" s="400">
        <f>'2. CAD NCCF'!M1398+'3. USD NCCF'!M1398+'4. EUR NCCF'!M1398+'5. GBP NCCF'!M1398+'6. Other(Incld) NCCF'!M1398</f>
        <v>0</v>
      </c>
      <c r="N1398" s="411">
        <f>'2. CAD NCCF'!N1398+'3. USD NCCF'!N1398+'4. EUR NCCF'!N1398+'5. GBP NCCF'!N1398+'6. Other(Incld) NCCF'!N1398</f>
        <v>0</v>
      </c>
      <c r="O1398" s="414">
        <f>'2. CAD NCCF'!O1398+'3. USD NCCF'!O1398+'4. EUR NCCF'!O1398+'5. GBP NCCF'!O1398+'6. Other(Incld) NCCF'!O1398</f>
        <v>0</v>
      </c>
      <c r="P1398" s="414">
        <f>'2. CAD NCCF'!P1398+'3. USD NCCF'!P1398+'4. EUR NCCF'!P1398+'5. GBP NCCF'!P1398+'6. Other(Incld) NCCF'!P1398</f>
        <v>0</v>
      </c>
      <c r="Q1398" s="415">
        <f>'2. CAD NCCF'!Q1398+'3. USD NCCF'!Q1398+'4. EUR NCCF'!Q1398+'5. GBP NCCF'!Q1398+'6. Other(Incld) NCCF'!Q1398</f>
        <v>0</v>
      </c>
      <c r="R1398" s="411">
        <f>'2. CAD NCCF'!R1398+'3. USD NCCF'!R1398+'4. EUR NCCF'!R1398+'5. GBP NCCF'!R1398+'6. Other(Incld) NCCF'!R1398</f>
        <v>0</v>
      </c>
      <c r="S1398" s="413">
        <f>'2. CAD NCCF'!S1398+'3. USD NCCF'!S1398+'4. EUR NCCF'!S1398+'5. GBP NCCF'!S1398+'6. Other(Incld) NCCF'!S1398</f>
        <v>0</v>
      </c>
      <c r="T1398" s="413">
        <f>'2. CAD NCCF'!T1398+'3. USD NCCF'!T1398+'4. EUR NCCF'!T1398+'5. GBP NCCF'!T1398+'6. Other(Incld) NCCF'!T1398</f>
        <v>0</v>
      </c>
      <c r="U1398" s="413">
        <f>'2. CAD NCCF'!U1398+'3. USD NCCF'!U1398+'4. EUR NCCF'!U1398+'5. GBP NCCF'!U1398+'6. Other(Incld) NCCF'!U1398</f>
        <v>0</v>
      </c>
      <c r="V1398" s="413">
        <f>'2. CAD NCCF'!V1398+'3. USD NCCF'!V1398+'4. EUR NCCF'!V1398+'5. GBP NCCF'!V1398+'6. Other(Incld) NCCF'!V1398</f>
        <v>0</v>
      </c>
      <c r="W1398" s="413">
        <f>'2. CAD NCCF'!W1398+'3. USD NCCF'!W1398+'4. EUR NCCF'!W1398+'5. GBP NCCF'!W1398+'6. Other(Incld) NCCF'!W1398</f>
        <v>0</v>
      </c>
      <c r="X1398" s="414">
        <f>'2. CAD NCCF'!X1398+'3. USD NCCF'!X1398+'4. EUR NCCF'!X1398+'5. GBP NCCF'!X1398+'6. Other(Incld) NCCF'!X1398</f>
        <v>0</v>
      </c>
      <c r="Y1398" s="413">
        <f>'2. CAD NCCF'!Y1398+'3. USD NCCF'!Y1398+'4. EUR NCCF'!Y1398+'5. GBP NCCF'!Y1398+'6. Other(Incld) NCCF'!Y1398</f>
        <v>0</v>
      </c>
      <c r="Z1398" s="413">
        <f>'2. CAD NCCF'!Z1398+'3. USD NCCF'!Z1398+'4. EUR NCCF'!Z1398+'5. GBP NCCF'!Z1398+'6. Other(Incld) NCCF'!Z1398</f>
        <v>0</v>
      </c>
      <c r="AA1398" s="413">
        <f>'2. CAD NCCF'!AA1398+'3. USD NCCF'!AA1398+'4. EUR NCCF'!AA1398+'5. GBP NCCF'!AA1398+'6. Other(Incld) NCCF'!AA1398</f>
        <v>0</v>
      </c>
      <c r="AB1398" s="413">
        <f>'2. CAD NCCF'!AB1398+'3. USD NCCF'!AB1398+'4. EUR NCCF'!AB1398+'5. GBP NCCF'!AB1398+'6. Other(Incld) NCCF'!AB1398</f>
        <v>0</v>
      </c>
      <c r="AC1398" s="400">
        <f>'2. CAD NCCF'!AC1398+'3. USD NCCF'!AC1398+'4. EUR NCCF'!AC1398+'5. GBP NCCF'!AC1398+'6. Other(Incld) NCCF'!AC1398</f>
        <v>0</v>
      </c>
      <c r="AD1398" s="234"/>
      <c r="AE1398" s="460"/>
      <c r="AF1398" s="560"/>
    </row>
    <row r="1399" spans="1:32" ht="15" customHeight="1" outlineLevel="1" x14ac:dyDescent="0.2">
      <c r="A1399" s="222">
        <v>150</v>
      </c>
      <c r="B1399" s="499"/>
      <c r="C1399" s="261"/>
      <c r="D1399" s="261"/>
      <c r="E1399" s="877" t="str">
        <f>'2. CAD NCCF'!E1399:L1399</f>
        <v>Non-FI issued CBP, medium rated</v>
      </c>
      <c r="F1399" s="878"/>
      <c r="G1399" s="878"/>
      <c r="H1399" s="878"/>
      <c r="I1399" s="878"/>
      <c r="J1399" s="878"/>
      <c r="K1399" s="878"/>
      <c r="L1399" s="879"/>
      <c r="M1399" s="399">
        <f>SUBTOTAL(9,M1400:M1401)</f>
        <v>0</v>
      </c>
      <c r="N1399" s="402">
        <f t="shared" ref="N1399:AC1399" si="1517">SUBTOTAL(9,N1400:N1401)</f>
        <v>0</v>
      </c>
      <c r="O1399" s="406">
        <f t="shared" si="1517"/>
        <v>0</v>
      </c>
      <c r="P1399" s="406">
        <f t="shared" si="1517"/>
        <v>0</v>
      </c>
      <c r="Q1399" s="407">
        <f t="shared" si="1517"/>
        <v>0</v>
      </c>
      <c r="R1399" s="402">
        <f t="shared" si="1517"/>
        <v>0</v>
      </c>
      <c r="S1399" s="406">
        <f t="shared" si="1517"/>
        <v>0</v>
      </c>
      <c r="T1399" s="405">
        <f t="shared" si="1517"/>
        <v>0</v>
      </c>
      <c r="U1399" s="405">
        <f t="shared" si="1517"/>
        <v>0</v>
      </c>
      <c r="V1399" s="405">
        <f t="shared" si="1517"/>
        <v>0</v>
      </c>
      <c r="W1399" s="405">
        <f t="shared" si="1517"/>
        <v>0</v>
      </c>
      <c r="X1399" s="405">
        <f t="shared" si="1517"/>
        <v>0</v>
      </c>
      <c r="Y1399" s="405">
        <f t="shared" si="1517"/>
        <v>0</v>
      </c>
      <c r="Z1399" s="405">
        <f t="shared" si="1517"/>
        <v>0</v>
      </c>
      <c r="AA1399" s="405">
        <f t="shared" si="1517"/>
        <v>0</v>
      </c>
      <c r="AB1399" s="403">
        <f t="shared" si="1517"/>
        <v>0</v>
      </c>
      <c r="AC1399" s="399">
        <f t="shared" si="1517"/>
        <v>0</v>
      </c>
      <c r="AD1399" s="234"/>
      <c r="AE1399" s="460"/>
      <c r="AF1399" s="560"/>
    </row>
    <row r="1400" spans="1:32" ht="15" customHeight="1" outlineLevel="1" x14ac:dyDescent="0.2">
      <c r="A1400" s="222">
        <v>151</v>
      </c>
      <c r="B1400" s="499"/>
      <c r="C1400" s="261"/>
      <c r="D1400" s="261"/>
      <c r="E1400" s="475"/>
      <c r="F1400" s="880" t="str">
        <f>'2. CAD NCCF'!F1400:L1400</f>
        <v>Non-FI issued unsecured bonds and paper, medium rated</v>
      </c>
      <c r="G1400" s="881"/>
      <c r="H1400" s="881"/>
      <c r="I1400" s="881"/>
      <c r="J1400" s="881"/>
      <c r="K1400" s="881"/>
      <c r="L1400" s="882"/>
      <c r="M1400" s="400">
        <f>'2. CAD NCCF'!M1400+'3. USD NCCF'!M1400+'4. EUR NCCF'!M1400+'5. GBP NCCF'!M1400+'6. Other(Incld) NCCF'!M1400</f>
        <v>0</v>
      </c>
      <c r="N1400" s="411">
        <f>'2. CAD NCCF'!N1400+'3. USD NCCF'!N1400+'4. EUR NCCF'!N1400+'5. GBP NCCF'!N1400+'6. Other(Incld) NCCF'!N1400</f>
        <v>0</v>
      </c>
      <c r="O1400" s="414">
        <f>'2. CAD NCCF'!O1400+'3. USD NCCF'!O1400+'4. EUR NCCF'!O1400+'5. GBP NCCF'!O1400+'6. Other(Incld) NCCF'!O1400</f>
        <v>0</v>
      </c>
      <c r="P1400" s="414">
        <f>'2. CAD NCCF'!P1400+'3. USD NCCF'!P1400+'4. EUR NCCF'!P1400+'5. GBP NCCF'!P1400+'6. Other(Incld) NCCF'!P1400</f>
        <v>0</v>
      </c>
      <c r="Q1400" s="415">
        <f>'2. CAD NCCF'!Q1400+'3. USD NCCF'!Q1400+'4. EUR NCCF'!Q1400+'5. GBP NCCF'!Q1400+'6. Other(Incld) NCCF'!Q1400</f>
        <v>0</v>
      </c>
      <c r="R1400" s="411">
        <f>'2. CAD NCCF'!R1400+'3. USD NCCF'!R1400+'4. EUR NCCF'!R1400+'5. GBP NCCF'!R1400+'6. Other(Incld) NCCF'!R1400</f>
        <v>0</v>
      </c>
      <c r="S1400" s="413">
        <f>'2. CAD NCCF'!S1400+'3. USD NCCF'!S1400+'4. EUR NCCF'!S1400+'5. GBP NCCF'!S1400+'6. Other(Incld) NCCF'!S1400</f>
        <v>0</v>
      </c>
      <c r="T1400" s="413">
        <f>'2. CAD NCCF'!T1400+'3. USD NCCF'!T1400+'4. EUR NCCF'!T1400+'5. GBP NCCF'!T1400+'6. Other(Incld) NCCF'!T1400</f>
        <v>0</v>
      </c>
      <c r="U1400" s="413">
        <f>'2. CAD NCCF'!U1400+'3. USD NCCF'!U1400+'4. EUR NCCF'!U1400+'5. GBP NCCF'!U1400+'6. Other(Incld) NCCF'!U1400</f>
        <v>0</v>
      </c>
      <c r="V1400" s="413">
        <f>'2. CAD NCCF'!V1400+'3. USD NCCF'!V1400+'4. EUR NCCF'!V1400+'5. GBP NCCF'!V1400+'6. Other(Incld) NCCF'!V1400</f>
        <v>0</v>
      </c>
      <c r="W1400" s="413">
        <f>'2. CAD NCCF'!W1400+'3. USD NCCF'!W1400+'4. EUR NCCF'!W1400+'5. GBP NCCF'!W1400+'6. Other(Incld) NCCF'!W1400</f>
        <v>0</v>
      </c>
      <c r="X1400" s="414">
        <f>'2. CAD NCCF'!X1400+'3. USD NCCF'!X1400+'4. EUR NCCF'!X1400+'5. GBP NCCF'!X1400+'6. Other(Incld) NCCF'!X1400</f>
        <v>0</v>
      </c>
      <c r="Y1400" s="413">
        <f>'2. CAD NCCF'!Y1400+'3. USD NCCF'!Y1400+'4. EUR NCCF'!Y1400+'5. GBP NCCF'!Y1400+'6. Other(Incld) NCCF'!Y1400</f>
        <v>0</v>
      </c>
      <c r="Z1400" s="413">
        <f>'2. CAD NCCF'!Z1400+'3. USD NCCF'!Z1400+'4. EUR NCCF'!Z1400+'5. GBP NCCF'!Z1400+'6. Other(Incld) NCCF'!Z1400</f>
        <v>0</v>
      </c>
      <c r="AA1400" s="413">
        <f>'2. CAD NCCF'!AA1400+'3. USD NCCF'!AA1400+'4. EUR NCCF'!AA1400+'5. GBP NCCF'!AA1400+'6. Other(Incld) NCCF'!AA1400</f>
        <v>0</v>
      </c>
      <c r="AB1400" s="413">
        <f>'2. CAD NCCF'!AB1400+'3. USD NCCF'!AB1400+'4. EUR NCCF'!AB1400+'5. GBP NCCF'!AB1400+'6. Other(Incld) NCCF'!AB1400</f>
        <v>0</v>
      </c>
      <c r="AC1400" s="400">
        <f>'2. CAD NCCF'!AC1400+'3. USD NCCF'!AC1400+'4. EUR NCCF'!AC1400+'5. GBP NCCF'!AC1400+'6. Other(Incld) NCCF'!AC1400</f>
        <v>0</v>
      </c>
      <c r="AD1400" s="234"/>
      <c r="AE1400" s="460"/>
      <c r="AF1400" s="560"/>
    </row>
    <row r="1401" spans="1:32" ht="15" customHeight="1" outlineLevel="1" x14ac:dyDescent="0.2">
      <c r="A1401" s="222">
        <v>152</v>
      </c>
      <c r="B1401" s="499"/>
      <c r="C1401" s="261"/>
      <c r="D1401" s="261"/>
      <c r="E1401" s="475"/>
      <c r="F1401" s="880" t="str">
        <f>'2. CAD NCCF'!F1401:L1401</f>
        <v>Non-FI issued covered bonds, medium rated</v>
      </c>
      <c r="G1401" s="881"/>
      <c r="H1401" s="881"/>
      <c r="I1401" s="881"/>
      <c r="J1401" s="881"/>
      <c r="K1401" s="881"/>
      <c r="L1401" s="882"/>
      <c r="M1401" s="400">
        <f>'2. CAD NCCF'!M1401+'3. USD NCCF'!M1401+'4. EUR NCCF'!M1401+'5. GBP NCCF'!M1401+'6. Other(Incld) NCCF'!M1401</f>
        <v>0</v>
      </c>
      <c r="N1401" s="411">
        <f>'2. CAD NCCF'!N1401+'3. USD NCCF'!N1401+'4. EUR NCCF'!N1401+'5. GBP NCCF'!N1401+'6. Other(Incld) NCCF'!N1401</f>
        <v>0</v>
      </c>
      <c r="O1401" s="414">
        <f>'2. CAD NCCF'!O1401+'3. USD NCCF'!O1401+'4. EUR NCCF'!O1401+'5. GBP NCCF'!O1401+'6. Other(Incld) NCCF'!O1401</f>
        <v>0</v>
      </c>
      <c r="P1401" s="414">
        <f>'2. CAD NCCF'!P1401+'3. USD NCCF'!P1401+'4. EUR NCCF'!P1401+'5. GBP NCCF'!P1401+'6. Other(Incld) NCCF'!P1401</f>
        <v>0</v>
      </c>
      <c r="Q1401" s="415">
        <f>'2. CAD NCCF'!Q1401+'3. USD NCCF'!Q1401+'4. EUR NCCF'!Q1401+'5. GBP NCCF'!Q1401+'6. Other(Incld) NCCF'!Q1401</f>
        <v>0</v>
      </c>
      <c r="R1401" s="411">
        <f>'2. CAD NCCF'!R1401+'3. USD NCCF'!R1401+'4. EUR NCCF'!R1401+'5. GBP NCCF'!R1401+'6. Other(Incld) NCCF'!R1401</f>
        <v>0</v>
      </c>
      <c r="S1401" s="413">
        <f>'2. CAD NCCF'!S1401+'3. USD NCCF'!S1401+'4. EUR NCCF'!S1401+'5. GBP NCCF'!S1401+'6. Other(Incld) NCCF'!S1401</f>
        <v>0</v>
      </c>
      <c r="T1401" s="413">
        <f>'2. CAD NCCF'!T1401+'3. USD NCCF'!T1401+'4. EUR NCCF'!T1401+'5. GBP NCCF'!T1401+'6. Other(Incld) NCCF'!T1401</f>
        <v>0</v>
      </c>
      <c r="U1401" s="413">
        <f>'2. CAD NCCF'!U1401+'3. USD NCCF'!U1401+'4. EUR NCCF'!U1401+'5. GBP NCCF'!U1401+'6. Other(Incld) NCCF'!U1401</f>
        <v>0</v>
      </c>
      <c r="V1401" s="413">
        <f>'2. CAD NCCF'!V1401+'3. USD NCCF'!V1401+'4. EUR NCCF'!V1401+'5. GBP NCCF'!V1401+'6. Other(Incld) NCCF'!V1401</f>
        <v>0</v>
      </c>
      <c r="W1401" s="413">
        <f>'2. CAD NCCF'!W1401+'3. USD NCCF'!W1401+'4. EUR NCCF'!W1401+'5. GBP NCCF'!W1401+'6. Other(Incld) NCCF'!W1401</f>
        <v>0</v>
      </c>
      <c r="X1401" s="414">
        <f>'2. CAD NCCF'!X1401+'3. USD NCCF'!X1401+'4. EUR NCCF'!X1401+'5. GBP NCCF'!X1401+'6. Other(Incld) NCCF'!X1401</f>
        <v>0</v>
      </c>
      <c r="Y1401" s="413">
        <f>'2. CAD NCCF'!Y1401+'3. USD NCCF'!Y1401+'4. EUR NCCF'!Y1401+'5. GBP NCCF'!Y1401+'6. Other(Incld) NCCF'!Y1401</f>
        <v>0</v>
      </c>
      <c r="Z1401" s="413">
        <f>'2. CAD NCCF'!Z1401+'3. USD NCCF'!Z1401+'4. EUR NCCF'!Z1401+'5. GBP NCCF'!Z1401+'6. Other(Incld) NCCF'!Z1401</f>
        <v>0</v>
      </c>
      <c r="AA1401" s="413">
        <f>'2. CAD NCCF'!AA1401+'3. USD NCCF'!AA1401+'4. EUR NCCF'!AA1401+'5. GBP NCCF'!AA1401+'6. Other(Incld) NCCF'!AA1401</f>
        <v>0</v>
      </c>
      <c r="AB1401" s="413">
        <f>'2. CAD NCCF'!AB1401+'3. USD NCCF'!AB1401+'4. EUR NCCF'!AB1401+'5. GBP NCCF'!AB1401+'6. Other(Incld) NCCF'!AB1401</f>
        <v>0</v>
      </c>
      <c r="AC1401" s="400">
        <f>'2. CAD NCCF'!AC1401+'3. USD NCCF'!AC1401+'4. EUR NCCF'!AC1401+'5. GBP NCCF'!AC1401+'6. Other(Incld) NCCF'!AC1401</f>
        <v>0</v>
      </c>
      <c r="AD1401" s="234"/>
      <c r="AE1401" s="460"/>
      <c r="AF1401" s="560"/>
    </row>
    <row r="1402" spans="1:32" ht="15" customHeight="1" outlineLevel="1" x14ac:dyDescent="0.2">
      <c r="A1402" s="222">
        <v>153</v>
      </c>
      <c r="B1402" s="499"/>
      <c r="C1402" s="261"/>
      <c r="D1402" s="261"/>
      <c r="E1402" s="877" t="str">
        <f>'2. CAD NCCF'!E1402:L1402</f>
        <v>FI issued CBP, medium rated</v>
      </c>
      <c r="F1402" s="878"/>
      <c r="G1402" s="878"/>
      <c r="H1402" s="878"/>
      <c r="I1402" s="878"/>
      <c r="J1402" s="878"/>
      <c r="K1402" s="878"/>
      <c r="L1402" s="879"/>
      <c r="M1402" s="399">
        <f>SUBTOTAL(9,M1403:M1405)</f>
        <v>0</v>
      </c>
      <c r="N1402" s="402">
        <f t="shared" ref="N1402:AC1402" si="1518">SUBTOTAL(9,N1403:N1405)</f>
        <v>0</v>
      </c>
      <c r="O1402" s="406">
        <f t="shared" si="1518"/>
        <v>0</v>
      </c>
      <c r="P1402" s="406">
        <f t="shared" si="1518"/>
        <v>0</v>
      </c>
      <c r="Q1402" s="407">
        <f t="shared" si="1518"/>
        <v>0</v>
      </c>
      <c r="R1402" s="402">
        <f t="shared" si="1518"/>
        <v>0</v>
      </c>
      <c r="S1402" s="406">
        <f t="shared" si="1518"/>
        <v>0</v>
      </c>
      <c r="T1402" s="405">
        <f t="shared" si="1518"/>
        <v>0</v>
      </c>
      <c r="U1402" s="405">
        <f t="shared" si="1518"/>
        <v>0</v>
      </c>
      <c r="V1402" s="405">
        <f t="shared" si="1518"/>
        <v>0</v>
      </c>
      <c r="W1402" s="405">
        <f t="shared" si="1518"/>
        <v>0</v>
      </c>
      <c r="X1402" s="405">
        <f t="shared" si="1518"/>
        <v>0</v>
      </c>
      <c r="Y1402" s="405">
        <f t="shared" si="1518"/>
        <v>0</v>
      </c>
      <c r="Z1402" s="405">
        <f t="shared" si="1518"/>
        <v>0</v>
      </c>
      <c r="AA1402" s="405">
        <f t="shared" si="1518"/>
        <v>0</v>
      </c>
      <c r="AB1402" s="403">
        <f t="shared" si="1518"/>
        <v>0</v>
      </c>
      <c r="AC1402" s="399">
        <f t="shared" si="1518"/>
        <v>0</v>
      </c>
      <c r="AD1402" s="234"/>
      <c r="AE1402" s="460"/>
      <c r="AF1402" s="560"/>
    </row>
    <row r="1403" spans="1:32" ht="15" customHeight="1" outlineLevel="1" x14ac:dyDescent="0.2">
      <c r="A1403" s="222">
        <v>154</v>
      </c>
      <c r="B1403" s="499"/>
      <c r="C1403" s="261"/>
      <c r="D1403" s="261"/>
      <c r="E1403" s="475"/>
      <c r="F1403" s="880" t="str">
        <f>'2. CAD NCCF'!F1403:L1403</f>
        <v>FI issued unsecured bonds and paper, medium rated</v>
      </c>
      <c r="G1403" s="881"/>
      <c r="H1403" s="881"/>
      <c r="I1403" s="881"/>
      <c r="J1403" s="881"/>
      <c r="K1403" s="881"/>
      <c r="L1403" s="882"/>
      <c r="M1403" s="400">
        <f>'2. CAD NCCF'!M1403+'3. USD NCCF'!M1403+'4. EUR NCCF'!M1403+'5. GBP NCCF'!M1403+'6. Other(Incld) NCCF'!M1403</f>
        <v>0</v>
      </c>
      <c r="N1403" s="411">
        <f>'2. CAD NCCF'!N1403+'3. USD NCCF'!N1403+'4. EUR NCCF'!N1403+'5. GBP NCCF'!N1403+'6. Other(Incld) NCCF'!N1403</f>
        <v>0</v>
      </c>
      <c r="O1403" s="414">
        <f>'2. CAD NCCF'!O1403+'3. USD NCCF'!O1403+'4. EUR NCCF'!O1403+'5. GBP NCCF'!O1403+'6. Other(Incld) NCCF'!O1403</f>
        <v>0</v>
      </c>
      <c r="P1403" s="414">
        <f>'2. CAD NCCF'!P1403+'3. USD NCCF'!P1403+'4. EUR NCCF'!P1403+'5. GBP NCCF'!P1403+'6. Other(Incld) NCCF'!P1403</f>
        <v>0</v>
      </c>
      <c r="Q1403" s="415">
        <f>'2. CAD NCCF'!Q1403+'3. USD NCCF'!Q1403+'4. EUR NCCF'!Q1403+'5. GBP NCCF'!Q1403+'6. Other(Incld) NCCF'!Q1403</f>
        <v>0</v>
      </c>
      <c r="R1403" s="411">
        <f>'2. CAD NCCF'!R1403+'3. USD NCCF'!R1403+'4. EUR NCCF'!R1403+'5. GBP NCCF'!R1403+'6. Other(Incld) NCCF'!R1403</f>
        <v>0</v>
      </c>
      <c r="S1403" s="413">
        <f>'2. CAD NCCF'!S1403+'3. USD NCCF'!S1403+'4. EUR NCCF'!S1403+'5. GBP NCCF'!S1403+'6. Other(Incld) NCCF'!S1403</f>
        <v>0</v>
      </c>
      <c r="T1403" s="413">
        <f>'2. CAD NCCF'!T1403+'3. USD NCCF'!T1403+'4. EUR NCCF'!T1403+'5. GBP NCCF'!T1403+'6. Other(Incld) NCCF'!T1403</f>
        <v>0</v>
      </c>
      <c r="U1403" s="413">
        <f>'2. CAD NCCF'!U1403+'3. USD NCCF'!U1403+'4. EUR NCCF'!U1403+'5. GBP NCCF'!U1403+'6. Other(Incld) NCCF'!U1403</f>
        <v>0</v>
      </c>
      <c r="V1403" s="413">
        <f>'2. CAD NCCF'!V1403+'3. USD NCCF'!V1403+'4. EUR NCCF'!V1403+'5. GBP NCCF'!V1403+'6. Other(Incld) NCCF'!V1403</f>
        <v>0</v>
      </c>
      <c r="W1403" s="413">
        <f>'2. CAD NCCF'!W1403+'3. USD NCCF'!W1403+'4. EUR NCCF'!W1403+'5. GBP NCCF'!W1403+'6. Other(Incld) NCCF'!W1403</f>
        <v>0</v>
      </c>
      <c r="X1403" s="414">
        <f>'2. CAD NCCF'!X1403+'3. USD NCCF'!X1403+'4. EUR NCCF'!X1403+'5. GBP NCCF'!X1403+'6. Other(Incld) NCCF'!X1403</f>
        <v>0</v>
      </c>
      <c r="Y1403" s="413">
        <f>'2. CAD NCCF'!Y1403+'3. USD NCCF'!Y1403+'4. EUR NCCF'!Y1403+'5. GBP NCCF'!Y1403+'6. Other(Incld) NCCF'!Y1403</f>
        <v>0</v>
      </c>
      <c r="Z1403" s="413">
        <f>'2. CAD NCCF'!Z1403+'3. USD NCCF'!Z1403+'4. EUR NCCF'!Z1403+'5. GBP NCCF'!Z1403+'6. Other(Incld) NCCF'!Z1403</f>
        <v>0</v>
      </c>
      <c r="AA1403" s="413">
        <f>'2. CAD NCCF'!AA1403+'3. USD NCCF'!AA1403+'4. EUR NCCF'!AA1403+'5. GBP NCCF'!AA1403+'6. Other(Incld) NCCF'!AA1403</f>
        <v>0</v>
      </c>
      <c r="AB1403" s="413">
        <f>'2. CAD NCCF'!AB1403+'3. USD NCCF'!AB1403+'4. EUR NCCF'!AB1403+'5. GBP NCCF'!AB1403+'6. Other(Incld) NCCF'!AB1403</f>
        <v>0</v>
      </c>
      <c r="AC1403" s="400">
        <f>'2. CAD NCCF'!AC1403+'3. USD NCCF'!AC1403+'4. EUR NCCF'!AC1403+'5. GBP NCCF'!AC1403+'6. Other(Incld) NCCF'!AC1403</f>
        <v>0</v>
      </c>
      <c r="AD1403" s="234"/>
      <c r="AE1403" s="460"/>
      <c r="AF1403" s="560"/>
    </row>
    <row r="1404" spans="1:32" ht="15" customHeight="1" outlineLevel="1" x14ac:dyDescent="0.2">
      <c r="A1404" s="222">
        <v>155</v>
      </c>
      <c r="B1404" s="499"/>
      <c r="C1404" s="261"/>
      <c r="D1404" s="261"/>
      <c r="E1404" s="475"/>
      <c r="F1404" s="880" t="str">
        <f>'2. CAD NCCF'!F1404:L1404</f>
        <v>FI issued covered bonds, medium rated</v>
      </c>
      <c r="G1404" s="881"/>
      <c r="H1404" s="881"/>
      <c r="I1404" s="881"/>
      <c r="J1404" s="881"/>
      <c r="K1404" s="881"/>
      <c r="L1404" s="882"/>
      <c r="M1404" s="400">
        <f>'2. CAD NCCF'!M1404+'3. USD NCCF'!M1404+'4. EUR NCCF'!M1404+'5. GBP NCCF'!M1404+'6. Other(Incld) NCCF'!M1404</f>
        <v>0</v>
      </c>
      <c r="N1404" s="411">
        <f>'2. CAD NCCF'!N1404+'3. USD NCCF'!N1404+'4. EUR NCCF'!N1404+'5. GBP NCCF'!N1404+'6. Other(Incld) NCCF'!N1404</f>
        <v>0</v>
      </c>
      <c r="O1404" s="414">
        <f>'2. CAD NCCF'!O1404+'3. USD NCCF'!O1404+'4. EUR NCCF'!O1404+'5. GBP NCCF'!O1404+'6. Other(Incld) NCCF'!O1404</f>
        <v>0</v>
      </c>
      <c r="P1404" s="414">
        <f>'2. CAD NCCF'!P1404+'3. USD NCCF'!P1404+'4. EUR NCCF'!P1404+'5. GBP NCCF'!P1404+'6. Other(Incld) NCCF'!P1404</f>
        <v>0</v>
      </c>
      <c r="Q1404" s="415">
        <f>'2. CAD NCCF'!Q1404+'3. USD NCCF'!Q1404+'4. EUR NCCF'!Q1404+'5. GBP NCCF'!Q1404+'6. Other(Incld) NCCF'!Q1404</f>
        <v>0</v>
      </c>
      <c r="R1404" s="411">
        <f>'2. CAD NCCF'!R1404+'3. USD NCCF'!R1404+'4. EUR NCCF'!R1404+'5. GBP NCCF'!R1404+'6. Other(Incld) NCCF'!R1404</f>
        <v>0</v>
      </c>
      <c r="S1404" s="413">
        <f>'2. CAD NCCF'!S1404+'3. USD NCCF'!S1404+'4. EUR NCCF'!S1404+'5. GBP NCCF'!S1404+'6. Other(Incld) NCCF'!S1404</f>
        <v>0</v>
      </c>
      <c r="T1404" s="413">
        <f>'2. CAD NCCF'!T1404+'3. USD NCCF'!T1404+'4. EUR NCCF'!T1404+'5. GBP NCCF'!T1404+'6. Other(Incld) NCCF'!T1404</f>
        <v>0</v>
      </c>
      <c r="U1404" s="413">
        <f>'2. CAD NCCF'!U1404+'3. USD NCCF'!U1404+'4. EUR NCCF'!U1404+'5. GBP NCCF'!U1404+'6. Other(Incld) NCCF'!U1404</f>
        <v>0</v>
      </c>
      <c r="V1404" s="413">
        <f>'2. CAD NCCF'!V1404+'3. USD NCCF'!V1404+'4. EUR NCCF'!V1404+'5. GBP NCCF'!V1404+'6. Other(Incld) NCCF'!V1404</f>
        <v>0</v>
      </c>
      <c r="W1404" s="413">
        <f>'2. CAD NCCF'!W1404+'3. USD NCCF'!W1404+'4. EUR NCCF'!W1404+'5. GBP NCCF'!W1404+'6. Other(Incld) NCCF'!W1404</f>
        <v>0</v>
      </c>
      <c r="X1404" s="414">
        <f>'2. CAD NCCF'!X1404+'3. USD NCCF'!X1404+'4. EUR NCCF'!X1404+'5. GBP NCCF'!X1404+'6. Other(Incld) NCCF'!X1404</f>
        <v>0</v>
      </c>
      <c r="Y1404" s="413">
        <f>'2. CAD NCCF'!Y1404+'3. USD NCCF'!Y1404+'4. EUR NCCF'!Y1404+'5. GBP NCCF'!Y1404+'6. Other(Incld) NCCF'!Y1404</f>
        <v>0</v>
      </c>
      <c r="Z1404" s="413">
        <f>'2. CAD NCCF'!Z1404+'3. USD NCCF'!Z1404+'4. EUR NCCF'!Z1404+'5. GBP NCCF'!Z1404+'6. Other(Incld) NCCF'!Z1404</f>
        <v>0</v>
      </c>
      <c r="AA1404" s="413">
        <f>'2. CAD NCCF'!AA1404+'3. USD NCCF'!AA1404+'4. EUR NCCF'!AA1404+'5. GBP NCCF'!AA1404+'6. Other(Incld) NCCF'!AA1404</f>
        <v>0</v>
      </c>
      <c r="AB1404" s="413">
        <f>'2. CAD NCCF'!AB1404+'3. USD NCCF'!AB1404+'4. EUR NCCF'!AB1404+'5. GBP NCCF'!AB1404+'6. Other(Incld) NCCF'!AB1404</f>
        <v>0</v>
      </c>
      <c r="AC1404" s="400">
        <f>'2. CAD NCCF'!AC1404+'3. USD NCCF'!AC1404+'4. EUR NCCF'!AC1404+'5. GBP NCCF'!AC1404+'6. Other(Incld) NCCF'!AC1404</f>
        <v>0</v>
      </c>
      <c r="AD1404" s="234"/>
      <c r="AE1404" s="460"/>
      <c r="AF1404" s="560"/>
    </row>
    <row r="1405" spans="1:32" ht="15" customHeight="1" outlineLevel="1" x14ac:dyDescent="0.2">
      <c r="A1405" s="222">
        <v>156</v>
      </c>
      <c r="B1405" s="499"/>
      <c r="C1405" s="261"/>
      <c r="D1405" s="261"/>
      <c r="E1405" s="475"/>
      <c r="F1405" s="880" t="str">
        <f>'2. CAD NCCF'!F1405:L1405</f>
        <v>FI issued jumbo covered bonds, medium rated</v>
      </c>
      <c r="G1405" s="881"/>
      <c r="H1405" s="881"/>
      <c r="I1405" s="881"/>
      <c r="J1405" s="881"/>
      <c r="K1405" s="881"/>
      <c r="L1405" s="882"/>
      <c r="M1405" s="400">
        <f>'2. CAD NCCF'!M1405+'3. USD NCCF'!M1405+'4. EUR NCCF'!M1405+'5. GBP NCCF'!M1405+'6. Other(Incld) NCCF'!M1405</f>
        <v>0</v>
      </c>
      <c r="N1405" s="411">
        <f>'2. CAD NCCF'!N1405+'3. USD NCCF'!N1405+'4. EUR NCCF'!N1405+'5. GBP NCCF'!N1405+'6. Other(Incld) NCCF'!N1405</f>
        <v>0</v>
      </c>
      <c r="O1405" s="414">
        <f>'2. CAD NCCF'!O1405+'3. USD NCCF'!O1405+'4. EUR NCCF'!O1405+'5. GBP NCCF'!O1405+'6. Other(Incld) NCCF'!O1405</f>
        <v>0</v>
      </c>
      <c r="P1405" s="414">
        <f>'2. CAD NCCF'!P1405+'3. USD NCCF'!P1405+'4. EUR NCCF'!P1405+'5. GBP NCCF'!P1405+'6. Other(Incld) NCCF'!P1405</f>
        <v>0</v>
      </c>
      <c r="Q1405" s="415">
        <f>'2. CAD NCCF'!Q1405+'3. USD NCCF'!Q1405+'4. EUR NCCF'!Q1405+'5. GBP NCCF'!Q1405+'6. Other(Incld) NCCF'!Q1405</f>
        <v>0</v>
      </c>
      <c r="R1405" s="411">
        <f>'2. CAD NCCF'!R1405+'3. USD NCCF'!R1405+'4. EUR NCCF'!R1405+'5. GBP NCCF'!R1405+'6. Other(Incld) NCCF'!R1405</f>
        <v>0</v>
      </c>
      <c r="S1405" s="413">
        <f>'2. CAD NCCF'!S1405+'3. USD NCCF'!S1405+'4. EUR NCCF'!S1405+'5. GBP NCCF'!S1405+'6. Other(Incld) NCCF'!S1405</f>
        <v>0</v>
      </c>
      <c r="T1405" s="413">
        <f>'2. CAD NCCF'!T1405+'3. USD NCCF'!T1405+'4. EUR NCCF'!T1405+'5. GBP NCCF'!T1405+'6. Other(Incld) NCCF'!T1405</f>
        <v>0</v>
      </c>
      <c r="U1405" s="413">
        <f>'2. CAD NCCF'!U1405+'3. USD NCCF'!U1405+'4. EUR NCCF'!U1405+'5. GBP NCCF'!U1405+'6. Other(Incld) NCCF'!U1405</f>
        <v>0</v>
      </c>
      <c r="V1405" s="413">
        <f>'2. CAD NCCF'!V1405+'3. USD NCCF'!V1405+'4. EUR NCCF'!V1405+'5. GBP NCCF'!V1405+'6. Other(Incld) NCCF'!V1405</f>
        <v>0</v>
      </c>
      <c r="W1405" s="413">
        <f>'2. CAD NCCF'!W1405+'3. USD NCCF'!W1405+'4. EUR NCCF'!W1405+'5. GBP NCCF'!W1405+'6. Other(Incld) NCCF'!W1405</f>
        <v>0</v>
      </c>
      <c r="X1405" s="414">
        <f>'2. CAD NCCF'!X1405+'3. USD NCCF'!X1405+'4. EUR NCCF'!X1405+'5. GBP NCCF'!X1405+'6. Other(Incld) NCCF'!X1405</f>
        <v>0</v>
      </c>
      <c r="Y1405" s="413">
        <f>'2. CAD NCCF'!Y1405+'3. USD NCCF'!Y1405+'4. EUR NCCF'!Y1405+'5. GBP NCCF'!Y1405+'6. Other(Incld) NCCF'!Y1405</f>
        <v>0</v>
      </c>
      <c r="Z1405" s="413">
        <f>'2. CAD NCCF'!Z1405+'3. USD NCCF'!Z1405+'4. EUR NCCF'!Z1405+'5. GBP NCCF'!Z1405+'6. Other(Incld) NCCF'!Z1405</f>
        <v>0</v>
      </c>
      <c r="AA1405" s="413">
        <f>'2. CAD NCCF'!AA1405+'3. USD NCCF'!AA1405+'4. EUR NCCF'!AA1405+'5. GBP NCCF'!AA1405+'6. Other(Incld) NCCF'!AA1405</f>
        <v>0</v>
      </c>
      <c r="AB1405" s="413">
        <f>'2. CAD NCCF'!AB1405+'3. USD NCCF'!AB1405+'4. EUR NCCF'!AB1405+'5. GBP NCCF'!AB1405+'6. Other(Incld) NCCF'!AB1405</f>
        <v>0</v>
      </c>
      <c r="AC1405" s="400">
        <f>'2. CAD NCCF'!AC1405+'3. USD NCCF'!AC1405+'4. EUR NCCF'!AC1405+'5. GBP NCCF'!AC1405+'6. Other(Incld) NCCF'!AC1405</f>
        <v>0</v>
      </c>
      <c r="AD1405" s="234"/>
      <c r="AE1405" s="460"/>
      <c r="AF1405" s="560"/>
    </row>
    <row r="1406" spans="1:32" ht="15" customHeight="1" outlineLevel="1" x14ac:dyDescent="0.2">
      <c r="A1406" s="222">
        <v>157</v>
      </c>
      <c r="B1406" s="499"/>
      <c r="C1406" s="261"/>
      <c r="D1406" s="261"/>
      <c r="E1406" s="877" t="str">
        <f>'2. CAD NCCF'!E1406:L1406</f>
        <v>Non-FI issued CBP, low or not rated</v>
      </c>
      <c r="F1406" s="878"/>
      <c r="G1406" s="878"/>
      <c r="H1406" s="878"/>
      <c r="I1406" s="878"/>
      <c r="J1406" s="878"/>
      <c r="K1406" s="878"/>
      <c r="L1406" s="879"/>
      <c r="M1406" s="399">
        <f>SUBTOTAL(9,M1407:M1408)</f>
        <v>0</v>
      </c>
      <c r="N1406" s="402">
        <f t="shared" ref="N1406:AC1406" si="1519">SUBTOTAL(9,N1407:N1408)</f>
        <v>0</v>
      </c>
      <c r="O1406" s="406">
        <f t="shared" si="1519"/>
        <v>0</v>
      </c>
      <c r="P1406" s="406">
        <f t="shared" si="1519"/>
        <v>0</v>
      </c>
      <c r="Q1406" s="407">
        <f t="shared" si="1519"/>
        <v>0</v>
      </c>
      <c r="R1406" s="402">
        <f t="shared" si="1519"/>
        <v>0</v>
      </c>
      <c r="S1406" s="406">
        <f t="shared" si="1519"/>
        <v>0</v>
      </c>
      <c r="T1406" s="405">
        <f t="shared" si="1519"/>
        <v>0</v>
      </c>
      <c r="U1406" s="405">
        <f t="shared" si="1519"/>
        <v>0</v>
      </c>
      <c r="V1406" s="405">
        <f t="shared" si="1519"/>
        <v>0</v>
      </c>
      <c r="W1406" s="405">
        <f t="shared" si="1519"/>
        <v>0</v>
      </c>
      <c r="X1406" s="405">
        <f t="shared" si="1519"/>
        <v>0</v>
      </c>
      <c r="Y1406" s="405">
        <f t="shared" si="1519"/>
        <v>0</v>
      </c>
      <c r="Z1406" s="405">
        <f t="shared" si="1519"/>
        <v>0</v>
      </c>
      <c r="AA1406" s="405">
        <f t="shared" si="1519"/>
        <v>0</v>
      </c>
      <c r="AB1406" s="403">
        <f t="shared" si="1519"/>
        <v>0</v>
      </c>
      <c r="AC1406" s="399">
        <f t="shared" si="1519"/>
        <v>0</v>
      </c>
      <c r="AD1406" s="234"/>
      <c r="AE1406" s="460"/>
      <c r="AF1406" s="560"/>
    </row>
    <row r="1407" spans="1:32" ht="15" customHeight="1" outlineLevel="1" x14ac:dyDescent="0.2">
      <c r="A1407" s="222">
        <v>158</v>
      </c>
      <c r="B1407" s="499"/>
      <c r="C1407" s="261"/>
      <c r="D1407" s="261"/>
      <c r="E1407" s="475"/>
      <c r="F1407" s="880" t="str">
        <f>'2. CAD NCCF'!F1407:L1407</f>
        <v>Non-FI issued unsecured bonds and paper, low or not rated</v>
      </c>
      <c r="G1407" s="881"/>
      <c r="H1407" s="881"/>
      <c r="I1407" s="881"/>
      <c r="J1407" s="881"/>
      <c r="K1407" s="881"/>
      <c r="L1407" s="882"/>
      <c r="M1407" s="400">
        <f>'2. CAD NCCF'!M1407+'3. USD NCCF'!M1407+'4. EUR NCCF'!M1407+'5. GBP NCCF'!M1407+'6. Other(Incld) NCCF'!M1407</f>
        <v>0</v>
      </c>
      <c r="N1407" s="411">
        <f>'2. CAD NCCF'!N1407+'3. USD NCCF'!N1407+'4. EUR NCCF'!N1407+'5. GBP NCCF'!N1407+'6. Other(Incld) NCCF'!N1407</f>
        <v>0</v>
      </c>
      <c r="O1407" s="414">
        <f>'2. CAD NCCF'!O1407+'3. USD NCCF'!O1407+'4. EUR NCCF'!O1407+'5. GBP NCCF'!O1407+'6. Other(Incld) NCCF'!O1407</f>
        <v>0</v>
      </c>
      <c r="P1407" s="414">
        <f>'2. CAD NCCF'!P1407+'3. USD NCCF'!P1407+'4. EUR NCCF'!P1407+'5. GBP NCCF'!P1407+'6. Other(Incld) NCCF'!P1407</f>
        <v>0</v>
      </c>
      <c r="Q1407" s="415">
        <f>'2. CAD NCCF'!Q1407+'3. USD NCCF'!Q1407+'4. EUR NCCF'!Q1407+'5. GBP NCCF'!Q1407+'6. Other(Incld) NCCF'!Q1407</f>
        <v>0</v>
      </c>
      <c r="R1407" s="411">
        <f>'2. CAD NCCF'!R1407+'3. USD NCCF'!R1407+'4. EUR NCCF'!R1407+'5. GBP NCCF'!R1407+'6. Other(Incld) NCCF'!R1407</f>
        <v>0</v>
      </c>
      <c r="S1407" s="413">
        <f>'2. CAD NCCF'!S1407+'3. USD NCCF'!S1407+'4. EUR NCCF'!S1407+'5. GBP NCCF'!S1407+'6. Other(Incld) NCCF'!S1407</f>
        <v>0</v>
      </c>
      <c r="T1407" s="413">
        <f>'2. CAD NCCF'!T1407+'3. USD NCCF'!T1407+'4. EUR NCCF'!T1407+'5. GBP NCCF'!T1407+'6. Other(Incld) NCCF'!T1407</f>
        <v>0</v>
      </c>
      <c r="U1407" s="413">
        <f>'2. CAD NCCF'!U1407+'3. USD NCCF'!U1407+'4. EUR NCCF'!U1407+'5. GBP NCCF'!U1407+'6. Other(Incld) NCCF'!U1407</f>
        <v>0</v>
      </c>
      <c r="V1407" s="413">
        <f>'2. CAD NCCF'!V1407+'3. USD NCCF'!V1407+'4. EUR NCCF'!V1407+'5. GBP NCCF'!V1407+'6. Other(Incld) NCCF'!V1407</f>
        <v>0</v>
      </c>
      <c r="W1407" s="413">
        <f>'2. CAD NCCF'!W1407+'3. USD NCCF'!W1407+'4. EUR NCCF'!W1407+'5. GBP NCCF'!W1407+'6. Other(Incld) NCCF'!W1407</f>
        <v>0</v>
      </c>
      <c r="X1407" s="414">
        <f>'2. CAD NCCF'!X1407+'3. USD NCCF'!X1407+'4. EUR NCCF'!X1407+'5. GBP NCCF'!X1407+'6. Other(Incld) NCCF'!X1407</f>
        <v>0</v>
      </c>
      <c r="Y1407" s="413">
        <f>'2. CAD NCCF'!Y1407+'3. USD NCCF'!Y1407+'4. EUR NCCF'!Y1407+'5. GBP NCCF'!Y1407+'6. Other(Incld) NCCF'!Y1407</f>
        <v>0</v>
      </c>
      <c r="Z1407" s="413">
        <f>'2. CAD NCCF'!Z1407+'3. USD NCCF'!Z1407+'4. EUR NCCF'!Z1407+'5. GBP NCCF'!Z1407+'6. Other(Incld) NCCF'!Z1407</f>
        <v>0</v>
      </c>
      <c r="AA1407" s="413">
        <f>'2. CAD NCCF'!AA1407+'3. USD NCCF'!AA1407+'4. EUR NCCF'!AA1407+'5. GBP NCCF'!AA1407+'6. Other(Incld) NCCF'!AA1407</f>
        <v>0</v>
      </c>
      <c r="AB1407" s="413">
        <f>'2. CAD NCCF'!AB1407+'3. USD NCCF'!AB1407+'4. EUR NCCF'!AB1407+'5. GBP NCCF'!AB1407+'6. Other(Incld) NCCF'!AB1407</f>
        <v>0</v>
      </c>
      <c r="AC1407" s="400">
        <f>'2. CAD NCCF'!AC1407+'3. USD NCCF'!AC1407+'4. EUR NCCF'!AC1407+'5. GBP NCCF'!AC1407+'6. Other(Incld) NCCF'!AC1407</f>
        <v>0</v>
      </c>
      <c r="AD1407" s="234"/>
      <c r="AE1407" s="460"/>
      <c r="AF1407" s="560"/>
    </row>
    <row r="1408" spans="1:32" ht="15" customHeight="1" outlineLevel="1" x14ac:dyDescent="0.2">
      <c r="A1408" s="222">
        <v>159</v>
      </c>
      <c r="B1408" s="499"/>
      <c r="C1408" s="261"/>
      <c r="D1408" s="261"/>
      <c r="E1408" s="475"/>
      <c r="F1408" s="880" t="str">
        <f>'2. CAD NCCF'!F1408:L1408</f>
        <v>Non-FI issued covered bonds, low or not rated</v>
      </c>
      <c r="G1408" s="881"/>
      <c r="H1408" s="881"/>
      <c r="I1408" s="881"/>
      <c r="J1408" s="881"/>
      <c r="K1408" s="881"/>
      <c r="L1408" s="882"/>
      <c r="M1408" s="400">
        <f>'2. CAD NCCF'!M1408+'3. USD NCCF'!M1408+'4. EUR NCCF'!M1408+'5. GBP NCCF'!M1408+'6. Other(Incld) NCCF'!M1408</f>
        <v>0</v>
      </c>
      <c r="N1408" s="411">
        <f>'2. CAD NCCF'!N1408+'3. USD NCCF'!N1408+'4. EUR NCCF'!N1408+'5. GBP NCCF'!N1408+'6. Other(Incld) NCCF'!N1408</f>
        <v>0</v>
      </c>
      <c r="O1408" s="414">
        <f>'2. CAD NCCF'!O1408+'3. USD NCCF'!O1408+'4. EUR NCCF'!O1408+'5. GBP NCCF'!O1408+'6. Other(Incld) NCCF'!O1408</f>
        <v>0</v>
      </c>
      <c r="P1408" s="414">
        <f>'2. CAD NCCF'!P1408+'3. USD NCCF'!P1408+'4. EUR NCCF'!P1408+'5. GBP NCCF'!P1408+'6. Other(Incld) NCCF'!P1408</f>
        <v>0</v>
      </c>
      <c r="Q1408" s="415">
        <f>'2. CAD NCCF'!Q1408+'3. USD NCCF'!Q1408+'4. EUR NCCF'!Q1408+'5. GBP NCCF'!Q1408+'6. Other(Incld) NCCF'!Q1408</f>
        <v>0</v>
      </c>
      <c r="R1408" s="411">
        <f>'2. CAD NCCF'!R1408+'3. USD NCCF'!R1408+'4. EUR NCCF'!R1408+'5. GBP NCCF'!R1408+'6. Other(Incld) NCCF'!R1408</f>
        <v>0</v>
      </c>
      <c r="S1408" s="413">
        <f>'2. CAD NCCF'!S1408+'3. USD NCCF'!S1408+'4. EUR NCCF'!S1408+'5. GBP NCCF'!S1408+'6. Other(Incld) NCCF'!S1408</f>
        <v>0</v>
      </c>
      <c r="T1408" s="413">
        <f>'2. CAD NCCF'!T1408+'3. USD NCCF'!T1408+'4. EUR NCCF'!T1408+'5. GBP NCCF'!T1408+'6. Other(Incld) NCCF'!T1408</f>
        <v>0</v>
      </c>
      <c r="U1408" s="413">
        <f>'2. CAD NCCF'!U1408+'3. USD NCCF'!U1408+'4. EUR NCCF'!U1408+'5. GBP NCCF'!U1408+'6. Other(Incld) NCCF'!U1408</f>
        <v>0</v>
      </c>
      <c r="V1408" s="413">
        <f>'2. CAD NCCF'!V1408+'3. USD NCCF'!V1408+'4. EUR NCCF'!V1408+'5. GBP NCCF'!V1408+'6. Other(Incld) NCCF'!V1408</f>
        <v>0</v>
      </c>
      <c r="W1408" s="413">
        <f>'2. CAD NCCF'!W1408+'3. USD NCCF'!W1408+'4. EUR NCCF'!W1408+'5. GBP NCCF'!W1408+'6. Other(Incld) NCCF'!W1408</f>
        <v>0</v>
      </c>
      <c r="X1408" s="414">
        <f>'2. CAD NCCF'!X1408+'3. USD NCCF'!X1408+'4. EUR NCCF'!X1408+'5. GBP NCCF'!X1408+'6. Other(Incld) NCCF'!X1408</f>
        <v>0</v>
      </c>
      <c r="Y1408" s="413">
        <f>'2. CAD NCCF'!Y1408+'3. USD NCCF'!Y1408+'4. EUR NCCF'!Y1408+'5. GBP NCCF'!Y1408+'6. Other(Incld) NCCF'!Y1408</f>
        <v>0</v>
      </c>
      <c r="Z1408" s="413">
        <f>'2. CAD NCCF'!Z1408+'3. USD NCCF'!Z1408+'4. EUR NCCF'!Z1408+'5. GBP NCCF'!Z1408+'6. Other(Incld) NCCF'!Z1408</f>
        <v>0</v>
      </c>
      <c r="AA1408" s="413">
        <f>'2. CAD NCCF'!AA1408+'3. USD NCCF'!AA1408+'4. EUR NCCF'!AA1408+'5. GBP NCCF'!AA1408+'6. Other(Incld) NCCF'!AA1408</f>
        <v>0</v>
      </c>
      <c r="AB1408" s="413">
        <f>'2. CAD NCCF'!AB1408+'3. USD NCCF'!AB1408+'4. EUR NCCF'!AB1408+'5. GBP NCCF'!AB1408+'6. Other(Incld) NCCF'!AB1408</f>
        <v>0</v>
      </c>
      <c r="AC1408" s="400">
        <f>'2. CAD NCCF'!AC1408+'3. USD NCCF'!AC1408+'4. EUR NCCF'!AC1408+'5. GBP NCCF'!AC1408+'6. Other(Incld) NCCF'!AC1408</f>
        <v>0</v>
      </c>
      <c r="AD1408" s="234"/>
      <c r="AE1408" s="460"/>
      <c r="AF1408" s="560"/>
    </row>
    <row r="1409" spans="1:32" ht="15" customHeight="1" outlineLevel="1" x14ac:dyDescent="0.2">
      <c r="A1409" s="222">
        <v>160</v>
      </c>
      <c r="B1409" s="499"/>
      <c r="C1409" s="261"/>
      <c r="D1409" s="261"/>
      <c r="E1409" s="877" t="str">
        <f>'2. CAD NCCF'!E1409:L1409</f>
        <v>FI issued CBP, low or not rated</v>
      </c>
      <c r="F1409" s="878"/>
      <c r="G1409" s="878"/>
      <c r="H1409" s="878"/>
      <c r="I1409" s="878"/>
      <c r="J1409" s="878"/>
      <c r="K1409" s="878"/>
      <c r="L1409" s="879"/>
      <c r="M1409" s="399">
        <f>SUBTOTAL(9,M1410:M1412)</f>
        <v>0</v>
      </c>
      <c r="N1409" s="402">
        <f t="shared" ref="N1409:AC1409" si="1520">SUBTOTAL(9,N1410:N1412)</f>
        <v>0</v>
      </c>
      <c r="O1409" s="406">
        <f t="shared" si="1520"/>
        <v>0</v>
      </c>
      <c r="P1409" s="406">
        <f t="shared" si="1520"/>
        <v>0</v>
      </c>
      <c r="Q1409" s="407">
        <f t="shared" si="1520"/>
        <v>0</v>
      </c>
      <c r="R1409" s="402">
        <f t="shared" si="1520"/>
        <v>0</v>
      </c>
      <c r="S1409" s="406">
        <f t="shared" si="1520"/>
        <v>0</v>
      </c>
      <c r="T1409" s="405">
        <f t="shared" si="1520"/>
        <v>0</v>
      </c>
      <c r="U1409" s="405">
        <f t="shared" si="1520"/>
        <v>0</v>
      </c>
      <c r="V1409" s="405">
        <f t="shared" si="1520"/>
        <v>0</v>
      </c>
      <c r="W1409" s="405">
        <f t="shared" si="1520"/>
        <v>0</v>
      </c>
      <c r="X1409" s="405">
        <f t="shared" si="1520"/>
        <v>0</v>
      </c>
      <c r="Y1409" s="405">
        <f t="shared" si="1520"/>
        <v>0</v>
      </c>
      <c r="Z1409" s="405">
        <f t="shared" si="1520"/>
        <v>0</v>
      </c>
      <c r="AA1409" s="405">
        <f t="shared" si="1520"/>
        <v>0</v>
      </c>
      <c r="AB1409" s="403">
        <f t="shared" si="1520"/>
        <v>0</v>
      </c>
      <c r="AC1409" s="399">
        <f t="shared" si="1520"/>
        <v>0</v>
      </c>
      <c r="AD1409" s="234"/>
      <c r="AE1409" s="460"/>
      <c r="AF1409" s="560"/>
    </row>
    <row r="1410" spans="1:32" ht="15" customHeight="1" outlineLevel="1" x14ac:dyDescent="0.2">
      <c r="A1410" s="222">
        <v>161</v>
      </c>
      <c r="B1410" s="499"/>
      <c r="C1410" s="261"/>
      <c r="D1410" s="261"/>
      <c r="E1410" s="475"/>
      <c r="F1410" s="880" t="str">
        <f>'2. CAD NCCF'!F1410:L1410</f>
        <v>FI issued unsecured bonds and paper, low or not rated</v>
      </c>
      <c r="G1410" s="881"/>
      <c r="H1410" s="881"/>
      <c r="I1410" s="881"/>
      <c r="J1410" s="881"/>
      <c r="K1410" s="881"/>
      <c r="L1410" s="882"/>
      <c r="M1410" s="400">
        <f>'2. CAD NCCF'!M1410+'3. USD NCCF'!M1410+'4. EUR NCCF'!M1410+'5. GBP NCCF'!M1410+'6. Other(Incld) NCCF'!M1410</f>
        <v>0</v>
      </c>
      <c r="N1410" s="411">
        <f>'2. CAD NCCF'!N1410+'3. USD NCCF'!N1410+'4. EUR NCCF'!N1410+'5. GBP NCCF'!N1410+'6. Other(Incld) NCCF'!N1410</f>
        <v>0</v>
      </c>
      <c r="O1410" s="414">
        <f>'2. CAD NCCF'!O1410+'3. USD NCCF'!O1410+'4. EUR NCCF'!O1410+'5. GBP NCCF'!O1410+'6. Other(Incld) NCCF'!O1410</f>
        <v>0</v>
      </c>
      <c r="P1410" s="414">
        <f>'2. CAD NCCF'!P1410+'3. USD NCCF'!P1410+'4. EUR NCCF'!P1410+'5. GBP NCCF'!P1410+'6. Other(Incld) NCCF'!P1410</f>
        <v>0</v>
      </c>
      <c r="Q1410" s="415">
        <f>'2. CAD NCCF'!Q1410+'3. USD NCCF'!Q1410+'4. EUR NCCF'!Q1410+'5. GBP NCCF'!Q1410+'6. Other(Incld) NCCF'!Q1410</f>
        <v>0</v>
      </c>
      <c r="R1410" s="411">
        <f>'2. CAD NCCF'!R1410+'3. USD NCCF'!R1410+'4. EUR NCCF'!R1410+'5. GBP NCCF'!R1410+'6. Other(Incld) NCCF'!R1410</f>
        <v>0</v>
      </c>
      <c r="S1410" s="413">
        <f>'2. CAD NCCF'!S1410+'3. USD NCCF'!S1410+'4. EUR NCCF'!S1410+'5. GBP NCCF'!S1410+'6. Other(Incld) NCCF'!S1410</f>
        <v>0</v>
      </c>
      <c r="T1410" s="413">
        <f>'2. CAD NCCF'!T1410+'3. USD NCCF'!T1410+'4. EUR NCCF'!T1410+'5. GBP NCCF'!T1410+'6. Other(Incld) NCCF'!T1410</f>
        <v>0</v>
      </c>
      <c r="U1410" s="413">
        <f>'2. CAD NCCF'!U1410+'3. USD NCCF'!U1410+'4. EUR NCCF'!U1410+'5. GBP NCCF'!U1410+'6. Other(Incld) NCCF'!U1410</f>
        <v>0</v>
      </c>
      <c r="V1410" s="413">
        <f>'2. CAD NCCF'!V1410+'3. USD NCCF'!V1410+'4. EUR NCCF'!V1410+'5. GBP NCCF'!V1410+'6. Other(Incld) NCCF'!V1410</f>
        <v>0</v>
      </c>
      <c r="W1410" s="413">
        <f>'2. CAD NCCF'!W1410+'3. USD NCCF'!W1410+'4. EUR NCCF'!W1410+'5. GBP NCCF'!W1410+'6. Other(Incld) NCCF'!W1410</f>
        <v>0</v>
      </c>
      <c r="X1410" s="414">
        <f>'2. CAD NCCF'!X1410+'3. USD NCCF'!X1410+'4. EUR NCCF'!X1410+'5. GBP NCCF'!X1410+'6. Other(Incld) NCCF'!X1410</f>
        <v>0</v>
      </c>
      <c r="Y1410" s="413">
        <f>'2. CAD NCCF'!Y1410+'3. USD NCCF'!Y1410+'4. EUR NCCF'!Y1410+'5. GBP NCCF'!Y1410+'6. Other(Incld) NCCF'!Y1410</f>
        <v>0</v>
      </c>
      <c r="Z1410" s="413">
        <f>'2. CAD NCCF'!Z1410+'3. USD NCCF'!Z1410+'4. EUR NCCF'!Z1410+'5. GBP NCCF'!Z1410+'6. Other(Incld) NCCF'!Z1410</f>
        <v>0</v>
      </c>
      <c r="AA1410" s="413">
        <f>'2. CAD NCCF'!AA1410+'3. USD NCCF'!AA1410+'4. EUR NCCF'!AA1410+'5. GBP NCCF'!AA1410+'6. Other(Incld) NCCF'!AA1410</f>
        <v>0</v>
      </c>
      <c r="AB1410" s="413">
        <f>'2. CAD NCCF'!AB1410+'3. USD NCCF'!AB1410+'4. EUR NCCF'!AB1410+'5. GBP NCCF'!AB1410+'6. Other(Incld) NCCF'!AB1410</f>
        <v>0</v>
      </c>
      <c r="AC1410" s="400">
        <f>'2. CAD NCCF'!AC1410+'3. USD NCCF'!AC1410+'4. EUR NCCF'!AC1410+'5. GBP NCCF'!AC1410+'6. Other(Incld) NCCF'!AC1410</f>
        <v>0</v>
      </c>
      <c r="AD1410" s="234"/>
      <c r="AE1410" s="460"/>
      <c r="AF1410" s="560"/>
    </row>
    <row r="1411" spans="1:32" ht="15" customHeight="1" outlineLevel="1" x14ac:dyDescent="0.2">
      <c r="A1411" s="222">
        <v>162</v>
      </c>
      <c r="B1411" s="499"/>
      <c r="C1411" s="467"/>
      <c r="D1411" s="467"/>
      <c r="E1411" s="467"/>
      <c r="F1411" s="880" t="str">
        <f>'2. CAD NCCF'!F1411:L1411</f>
        <v>FI issued covered bonds, low or not rated</v>
      </c>
      <c r="G1411" s="881"/>
      <c r="H1411" s="881"/>
      <c r="I1411" s="881"/>
      <c r="J1411" s="881"/>
      <c r="K1411" s="881"/>
      <c r="L1411" s="882"/>
      <c r="M1411" s="400">
        <f>'2. CAD NCCF'!M1411+'3. USD NCCF'!M1411+'4. EUR NCCF'!M1411+'5. GBP NCCF'!M1411+'6. Other(Incld) NCCF'!M1411</f>
        <v>0</v>
      </c>
      <c r="N1411" s="411">
        <f>'2. CAD NCCF'!N1411+'3. USD NCCF'!N1411+'4. EUR NCCF'!N1411+'5. GBP NCCF'!N1411+'6. Other(Incld) NCCF'!N1411</f>
        <v>0</v>
      </c>
      <c r="O1411" s="414">
        <f>'2. CAD NCCF'!O1411+'3. USD NCCF'!O1411+'4. EUR NCCF'!O1411+'5. GBP NCCF'!O1411+'6. Other(Incld) NCCF'!O1411</f>
        <v>0</v>
      </c>
      <c r="P1411" s="414">
        <f>'2. CAD NCCF'!P1411+'3. USD NCCF'!P1411+'4. EUR NCCF'!P1411+'5. GBP NCCF'!P1411+'6. Other(Incld) NCCF'!P1411</f>
        <v>0</v>
      </c>
      <c r="Q1411" s="415">
        <f>'2. CAD NCCF'!Q1411+'3. USD NCCF'!Q1411+'4. EUR NCCF'!Q1411+'5. GBP NCCF'!Q1411+'6. Other(Incld) NCCF'!Q1411</f>
        <v>0</v>
      </c>
      <c r="R1411" s="411">
        <f>'2. CAD NCCF'!R1411+'3. USD NCCF'!R1411+'4. EUR NCCF'!R1411+'5. GBP NCCF'!R1411+'6. Other(Incld) NCCF'!R1411</f>
        <v>0</v>
      </c>
      <c r="S1411" s="413">
        <f>'2. CAD NCCF'!S1411+'3. USD NCCF'!S1411+'4. EUR NCCF'!S1411+'5. GBP NCCF'!S1411+'6. Other(Incld) NCCF'!S1411</f>
        <v>0</v>
      </c>
      <c r="T1411" s="413">
        <f>'2. CAD NCCF'!T1411+'3. USD NCCF'!T1411+'4. EUR NCCF'!T1411+'5. GBP NCCF'!T1411+'6. Other(Incld) NCCF'!T1411</f>
        <v>0</v>
      </c>
      <c r="U1411" s="413">
        <f>'2. CAD NCCF'!U1411+'3. USD NCCF'!U1411+'4. EUR NCCF'!U1411+'5. GBP NCCF'!U1411+'6. Other(Incld) NCCF'!U1411</f>
        <v>0</v>
      </c>
      <c r="V1411" s="413">
        <f>'2. CAD NCCF'!V1411+'3. USD NCCF'!V1411+'4. EUR NCCF'!V1411+'5. GBP NCCF'!V1411+'6. Other(Incld) NCCF'!V1411</f>
        <v>0</v>
      </c>
      <c r="W1411" s="413">
        <f>'2. CAD NCCF'!W1411+'3. USD NCCF'!W1411+'4. EUR NCCF'!W1411+'5. GBP NCCF'!W1411+'6. Other(Incld) NCCF'!W1411</f>
        <v>0</v>
      </c>
      <c r="X1411" s="414">
        <f>'2. CAD NCCF'!X1411+'3. USD NCCF'!X1411+'4. EUR NCCF'!X1411+'5. GBP NCCF'!X1411+'6. Other(Incld) NCCF'!X1411</f>
        <v>0</v>
      </c>
      <c r="Y1411" s="413">
        <f>'2. CAD NCCF'!Y1411+'3. USD NCCF'!Y1411+'4. EUR NCCF'!Y1411+'5. GBP NCCF'!Y1411+'6. Other(Incld) NCCF'!Y1411</f>
        <v>0</v>
      </c>
      <c r="Z1411" s="413">
        <f>'2. CAD NCCF'!Z1411+'3. USD NCCF'!Z1411+'4. EUR NCCF'!Z1411+'5. GBP NCCF'!Z1411+'6. Other(Incld) NCCF'!Z1411</f>
        <v>0</v>
      </c>
      <c r="AA1411" s="413">
        <f>'2. CAD NCCF'!AA1411+'3. USD NCCF'!AA1411+'4. EUR NCCF'!AA1411+'5. GBP NCCF'!AA1411+'6. Other(Incld) NCCF'!AA1411</f>
        <v>0</v>
      </c>
      <c r="AB1411" s="413">
        <f>'2. CAD NCCF'!AB1411+'3. USD NCCF'!AB1411+'4. EUR NCCF'!AB1411+'5. GBP NCCF'!AB1411+'6. Other(Incld) NCCF'!AB1411</f>
        <v>0</v>
      </c>
      <c r="AC1411" s="400">
        <f>'2. CAD NCCF'!AC1411+'3. USD NCCF'!AC1411+'4. EUR NCCF'!AC1411+'5. GBP NCCF'!AC1411+'6. Other(Incld) NCCF'!AC1411</f>
        <v>0</v>
      </c>
      <c r="AD1411" s="234"/>
      <c r="AE1411" s="460"/>
      <c r="AF1411" s="560"/>
    </row>
    <row r="1412" spans="1:32" ht="15" customHeight="1" outlineLevel="1" x14ac:dyDescent="0.2">
      <c r="A1412" s="222">
        <v>163</v>
      </c>
      <c r="B1412" s="499"/>
      <c r="C1412" s="467"/>
      <c r="D1412" s="467"/>
      <c r="E1412" s="467"/>
      <c r="F1412" s="880" t="str">
        <f>'2. CAD NCCF'!F1412:L1412</f>
        <v>FI issued jumbo covered bonds, low or not rated</v>
      </c>
      <c r="G1412" s="881"/>
      <c r="H1412" s="881"/>
      <c r="I1412" s="881"/>
      <c r="J1412" s="881"/>
      <c r="K1412" s="881"/>
      <c r="L1412" s="882"/>
      <c r="M1412" s="400">
        <f>'2. CAD NCCF'!M1412+'3. USD NCCF'!M1412+'4. EUR NCCF'!M1412+'5. GBP NCCF'!M1412+'6. Other(Incld) NCCF'!M1412</f>
        <v>0</v>
      </c>
      <c r="N1412" s="411">
        <f>'2. CAD NCCF'!N1412+'3. USD NCCF'!N1412+'4. EUR NCCF'!N1412+'5. GBP NCCF'!N1412+'6. Other(Incld) NCCF'!N1412</f>
        <v>0</v>
      </c>
      <c r="O1412" s="414">
        <f>'2. CAD NCCF'!O1412+'3. USD NCCF'!O1412+'4. EUR NCCF'!O1412+'5. GBP NCCF'!O1412+'6. Other(Incld) NCCF'!O1412</f>
        <v>0</v>
      </c>
      <c r="P1412" s="414">
        <f>'2. CAD NCCF'!P1412+'3. USD NCCF'!P1412+'4. EUR NCCF'!P1412+'5. GBP NCCF'!P1412+'6. Other(Incld) NCCF'!P1412</f>
        <v>0</v>
      </c>
      <c r="Q1412" s="415">
        <f>'2. CAD NCCF'!Q1412+'3. USD NCCF'!Q1412+'4. EUR NCCF'!Q1412+'5. GBP NCCF'!Q1412+'6. Other(Incld) NCCF'!Q1412</f>
        <v>0</v>
      </c>
      <c r="R1412" s="411">
        <f>'2. CAD NCCF'!R1412+'3. USD NCCF'!R1412+'4. EUR NCCF'!R1412+'5. GBP NCCF'!R1412+'6. Other(Incld) NCCF'!R1412</f>
        <v>0</v>
      </c>
      <c r="S1412" s="413">
        <f>'2. CAD NCCF'!S1412+'3. USD NCCF'!S1412+'4. EUR NCCF'!S1412+'5. GBP NCCF'!S1412+'6. Other(Incld) NCCF'!S1412</f>
        <v>0</v>
      </c>
      <c r="T1412" s="413">
        <f>'2. CAD NCCF'!T1412+'3. USD NCCF'!T1412+'4. EUR NCCF'!T1412+'5. GBP NCCF'!T1412+'6. Other(Incld) NCCF'!T1412</f>
        <v>0</v>
      </c>
      <c r="U1412" s="413">
        <f>'2. CAD NCCF'!U1412+'3. USD NCCF'!U1412+'4. EUR NCCF'!U1412+'5. GBP NCCF'!U1412+'6. Other(Incld) NCCF'!U1412</f>
        <v>0</v>
      </c>
      <c r="V1412" s="413">
        <f>'2. CAD NCCF'!V1412+'3. USD NCCF'!V1412+'4. EUR NCCF'!V1412+'5. GBP NCCF'!V1412+'6. Other(Incld) NCCF'!V1412</f>
        <v>0</v>
      </c>
      <c r="W1412" s="413">
        <f>'2. CAD NCCF'!W1412+'3. USD NCCF'!W1412+'4. EUR NCCF'!W1412+'5. GBP NCCF'!W1412+'6. Other(Incld) NCCF'!W1412</f>
        <v>0</v>
      </c>
      <c r="X1412" s="414">
        <f>'2. CAD NCCF'!X1412+'3. USD NCCF'!X1412+'4. EUR NCCF'!X1412+'5. GBP NCCF'!X1412+'6. Other(Incld) NCCF'!X1412</f>
        <v>0</v>
      </c>
      <c r="Y1412" s="413">
        <f>'2. CAD NCCF'!Y1412+'3. USD NCCF'!Y1412+'4. EUR NCCF'!Y1412+'5. GBP NCCF'!Y1412+'6. Other(Incld) NCCF'!Y1412</f>
        <v>0</v>
      </c>
      <c r="Z1412" s="413">
        <f>'2. CAD NCCF'!Z1412+'3. USD NCCF'!Z1412+'4. EUR NCCF'!Z1412+'5. GBP NCCF'!Z1412+'6. Other(Incld) NCCF'!Z1412</f>
        <v>0</v>
      </c>
      <c r="AA1412" s="413">
        <f>'2. CAD NCCF'!AA1412+'3. USD NCCF'!AA1412+'4. EUR NCCF'!AA1412+'5. GBP NCCF'!AA1412+'6. Other(Incld) NCCF'!AA1412</f>
        <v>0</v>
      </c>
      <c r="AB1412" s="413">
        <f>'2. CAD NCCF'!AB1412+'3. USD NCCF'!AB1412+'4. EUR NCCF'!AB1412+'5. GBP NCCF'!AB1412+'6. Other(Incld) NCCF'!AB1412</f>
        <v>0</v>
      </c>
      <c r="AC1412" s="400">
        <f>'2. CAD NCCF'!AC1412+'3. USD NCCF'!AC1412+'4. EUR NCCF'!AC1412+'5. GBP NCCF'!AC1412+'6. Other(Incld) NCCF'!AC1412</f>
        <v>0</v>
      </c>
      <c r="AD1412" s="234"/>
      <c r="AE1412" s="460"/>
      <c r="AF1412" s="560"/>
    </row>
    <row r="1413" spans="1:32" ht="15" outlineLevel="1" x14ac:dyDescent="0.2">
      <c r="A1413" s="222">
        <v>164</v>
      </c>
      <c r="B1413" s="499"/>
      <c r="C1413" s="467"/>
      <c r="D1413" s="868" t="str">
        <f>'2. CAD NCCF'!D1413:AF1413</f>
        <v>Asset backed securities (ABS) and asset backed commercial paper (ABCP)</v>
      </c>
      <c r="E1413" s="869"/>
      <c r="F1413" s="869"/>
      <c r="G1413" s="869"/>
      <c r="H1413" s="869"/>
      <c r="I1413" s="869"/>
      <c r="J1413" s="869"/>
      <c r="K1413" s="869"/>
      <c r="L1413" s="869"/>
      <c r="M1413" s="869"/>
      <c r="N1413" s="869"/>
      <c r="O1413" s="869"/>
      <c r="P1413" s="869"/>
      <c r="Q1413" s="869"/>
      <c r="R1413" s="869"/>
      <c r="S1413" s="869"/>
      <c r="T1413" s="869"/>
      <c r="U1413" s="869"/>
      <c r="V1413" s="869"/>
      <c r="W1413" s="869"/>
      <c r="X1413" s="869"/>
      <c r="Y1413" s="869"/>
      <c r="Z1413" s="869"/>
      <c r="AA1413" s="869"/>
      <c r="AB1413" s="869"/>
      <c r="AC1413" s="869"/>
      <c r="AD1413" s="869"/>
      <c r="AE1413" s="869"/>
      <c r="AF1413" s="870"/>
    </row>
    <row r="1414" spans="1:32" ht="15" outlineLevel="1" x14ac:dyDescent="0.2">
      <c r="A1414" s="222">
        <v>165</v>
      </c>
      <c r="B1414" s="499"/>
      <c r="C1414" s="467"/>
      <c r="D1414" s="467"/>
      <c r="E1414" s="933" t="str">
        <f>'2. CAD NCCF'!E1414:L1414</f>
        <v>Non-FI issued ABS and ABCP, high rated</v>
      </c>
      <c r="F1414" s="934"/>
      <c r="G1414" s="934"/>
      <c r="H1414" s="934"/>
      <c r="I1414" s="934"/>
      <c r="J1414" s="934"/>
      <c r="K1414" s="934"/>
      <c r="L1414" s="935"/>
      <c r="M1414" s="399">
        <f>SUBTOTAL(9,M1415:M1416)</f>
        <v>0</v>
      </c>
      <c r="N1414" s="402">
        <f t="shared" ref="N1414:AC1414" si="1521">SUBTOTAL(9,N1415:N1416)</f>
        <v>0</v>
      </c>
      <c r="O1414" s="406">
        <f t="shared" si="1521"/>
        <v>0</v>
      </c>
      <c r="P1414" s="406">
        <f t="shared" si="1521"/>
        <v>0</v>
      </c>
      <c r="Q1414" s="407">
        <f t="shared" si="1521"/>
        <v>0</v>
      </c>
      <c r="R1414" s="402">
        <f t="shared" si="1521"/>
        <v>0</v>
      </c>
      <c r="S1414" s="406">
        <f t="shared" si="1521"/>
        <v>0</v>
      </c>
      <c r="T1414" s="405">
        <f t="shared" si="1521"/>
        <v>0</v>
      </c>
      <c r="U1414" s="405">
        <f t="shared" si="1521"/>
        <v>0</v>
      </c>
      <c r="V1414" s="405">
        <f t="shared" si="1521"/>
        <v>0</v>
      </c>
      <c r="W1414" s="405">
        <f t="shared" si="1521"/>
        <v>0</v>
      </c>
      <c r="X1414" s="405">
        <f t="shared" si="1521"/>
        <v>0</v>
      </c>
      <c r="Y1414" s="405">
        <f t="shared" si="1521"/>
        <v>0</v>
      </c>
      <c r="Z1414" s="405">
        <f t="shared" si="1521"/>
        <v>0</v>
      </c>
      <c r="AA1414" s="405">
        <f t="shared" si="1521"/>
        <v>0</v>
      </c>
      <c r="AB1414" s="403">
        <f t="shared" si="1521"/>
        <v>0</v>
      </c>
      <c r="AC1414" s="399">
        <f t="shared" si="1521"/>
        <v>0</v>
      </c>
      <c r="AD1414" s="234"/>
      <c r="AE1414" s="460"/>
      <c r="AF1414" s="560"/>
    </row>
    <row r="1415" spans="1:32" ht="15" outlineLevel="1" x14ac:dyDescent="0.2">
      <c r="A1415" s="222">
        <v>166</v>
      </c>
      <c r="B1415" s="499"/>
      <c r="C1415" s="467"/>
      <c r="D1415" s="467"/>
      <c r="E1415" s="467"/>
      <c r="F1415" s="880" t="str">
        <f>'2. CAD NCCF'!F1415:L1415</f>
        <v>Non-FI issued ABS, high rated</v>
      </c>
      <c r="G1415" s="881"/>
      <c r="H1415" s="881"/>
      <c r="I1415" s="881"/>
      <c r="J1415" s="881"/>
      <c r="K1415" s="881"/>
      <c r="L1415" s="882"/>
      <c r="M1415" s="400">
        <f>'2. CAD NCCF'!M1415+'3. USD NCCF'!M1415+'4. EUR NCCF'!M1415+'5. GBP NCCF'!M1415+'6. Other(Incld) NCCF'!M1415</f>
        <v>0</v>
      </c>
      <c r="N1415" s="411">
        <f>'2. CAD NCCF'!N1415+'3. USD NCCF'!N1415+'4. EUR NCCF'!N1415+'5. GBP NCCF'!N1415+'6. Other(Incld) NCCF'!N1415</f>
        <v>0</v>
      </c>
      <c r="O1415" s="414">
        <f>'2. CAD NCCF'!O1415+'3. USD NCCF'!O1415+'4. EUR NCCF'!O1415+'5. GBP NCCF'!O1415+'6. Other(Incld) NCCF'!O1415</f>
        <v>0</v>
      </c>
      <c r="P1415" s="414">
        <f>'2. CAD NCCF'!P1415+'3. USD NCCF'!P1415+'4. EUR NCCF'!P1415+'5. GBP NCCF'!P1415+'6. Other(Incld) NCCF'!P1415</f>
        <v>0</v>
      </c>
      <c r="Q1415" s="415">
        <f>'2. CAD NCCF'!Q1415+'3. USD NCCF'!Q1415+'4. EUR NCCF'!Q1415+'5. GBP NCCF'!Q1415+'6. Other(Incld) NCCF'!Q1415</f>
        <v>0</v>
      </c>
      <c r="R1415" s="411">
        <f>'2. CAD NCCF'!R1415+'3. USD NCCF'!R1415+'4. EUR NCCF'!R1415+'5. GBP NCCF'!R1415+'6. Other(Incld) NCCF'!R1415</f>
        <v>0</v>
      </c>
      <c r="S1415" s="413">
        <f>'2. CAD NCCF'!S1415+'3. USD NCCF'!S1415+'4. EUR NCCF'!S1415+'5. GBP NCCF'!S1415+'6. Other(Incld) NCCF'!S1415</f>
        <v>0</v>
      </c>
      <c r="T1415" s="413">
        <f>'2. CAD NCCF'!T1415+'3. USD NCCF'!T1415+'4. EUR NCCF'!T1415+'5. GBP NCCF'!T1415+'6. Other(Incld) NCCF'!T1415</f>
        <v>0</v>
      </c>
      <c r="U1415" s="413">
        <f>'2. CAD NCCF'!U1415+'3. USD NCCF'!U1415+'4. EUR NCCF'!U1415+'5. GBP NCCF'!U1415+'6. Other(Incld) NCCF'!U1415</f>
        <v>0</v>
      </c>
      <c r="V1415" s="413">
        <f>'2. CAD NCCF'!V1415+'3. USD NCCF'!V1415+'4. EUR NCCF'!V1415+'5. GBP NCCF'!V1415+'6. Other(Incld) NCCF'!V1415</f>
        <v>0</v>
      </c>
      <c r="W1415" s="413">
        <f>'2. CAD NCCF'!W1415+'3. USD NCCF'!W1415+'4. EUR NCCF'!W1415+'5. GBP NCCF'!W1415+'6. Other(Incld) NCCF'!W1415</f>
        <v>0</v>
      </c>
      <c r="X1415" s="414">
        <f>'2. CAD NCCF'!X1415+'3. USD NCCF'!X1415+'4. EUR NCCF'!X1415+'5. GBP NCCF'!X1415+'6. Other(Incld) NCCF'!X1415</f>
        <v>0</v>
      </c>
      <c r="Y1415" s="413">
        <f>'2. CAD NCCF'!Y1415+'3. USD NCCF'!Y1415+'4. EUR NCCF'!Y1415+'5. GBP NCCF'!Y1415+'6. Other(Incld) NCCF'!Y1415</f>
        <v>0</v>
      </c>
      <c r="Z1415" s="413">
        <f>'2. CAD NCCF'!Z1415+'3. USD NCCF'!Z1415+'4. EUR NCCF'!Z1415+'5. GBP NCCF'!Z1415+'6. Other(Incld) NCCF'!Z1415</f>
        <v>0</v>
      </c>
      <c r="AA1415" s="413">
        <f>'2. CAD NCCF'!AA1415+'3. USD NCCF'!AA1415+'4. EUR NCCF'!AA1415+'5. GBP NCCF'!AA1415+'6. Other(Incld) NCCF'!AA1415</f>
        <v>0</v>
      </c>
      <c r="AB1415" s="413">
        <f>'2. CAD NCCF'!AB1415+'3. USD NCCF'!AB1415+'4. EUR NCCF'!AB1415+'5. GBP NCCF'!AB1415+'6. Other(Incld) NCCF'!AB1415</f>
        <v>0</v>
      </c>
      <c r="AC1415" s="400">
        <f>'2. CAD NCCF'!AC1415+'3. USD NCCF'!AC1415+'4. EUR NCCF'!AC1415+'5. GBP NCCF'!AC1415+'6. Other(Incld) NCCF'!AC1415</f>
        <v>0</v>
      </c>
      <c r="AD1415" s="234"/>
      <c r="AE1415" s="460"/>
      <c r="AF1415" s="560"/>
    </row>
    <row r="1416" spans="1:32" ht="15" customHeight="1" outlineLevel="1" x14ac:dyDescent="0.2">
      <c r="A1416" s="222">
        <v>167</v>
      </c>
      <c r="B1416" s="499"/>
      <c r="C1416" s="467"/>
      <c r="D1416" s="467"/>
      <c r="E1416" s="467"/>
      <c r="F1416" s="880" t="str">
        <f>'2. CAD NCCF'!F1416:L1416</f>
        <v>Non-FI issued ABCP, high rated</v>
      </c>
      <c r="G1416" s="881"/>
      <c r="H1416" s="881"/>
      <c r="I1416" s="881"/>
      <c r="J1416" s="881"/>
      <c r="K1416" s="881"/>
      <c r="L1416" s="882"/>
      <c r="M1416" s="400">
        <f>'2. CAD NCCF'!M1416+'3. USD NCCF'!M1416+'4. EUR NCCF'!M1416+'5. GBP NCCF'!M1416+'6. Other(Incld) NCCF'!M1416</f>
        <v>0</v>
      </c>
      <c r="N1416" s="411">
        <f>'2. CAD NCCF'!N1416+'3. USD NCCF'!N1416+'4. EUR NCCF'!N1416+'5. GBP NCCF'!N1416+'6. Other(Incld) NCCF'!N1416</f>
        <v>0</v>
      </c>
      <c r="O1416" s="414">
        <f>'2. CAD NCCF'!O1416+'3. USD NCCF'!O1416+'4. EUR NCCF'!O1416+'5. GBP NCCF'!O1416+'6. Other(Incld) NCCF'!O1416</f>
        <v>0</v>
      </c>
      <c r="P1416" s="414">
        <f>'2. CAD NCCF'!P1416+'3. USD NCCF'!P1416+'4. EUR NCCF'!P1416+'5. GBP NCCF'!P1416+'6. Other(Incld) NCCF'!P1416</f>
        <v>0</v>
      </c>
      <c r="Q1416" s="415">
        <f>'2. CAD NCCF'!Q1416+'3. USD NCCF'!Q1416+'4. EUR NCCF'!Q1416+'5. GBP NCCF'!Q1416+'6. Other(Incld) NCCF'!Q1416</f>
        <v>0</v>
      </c>
      <c r="R1416" s="411">
        <f>'2. CAD NCCF'!R1416+'3. USD NCCF'!R1416+'4. EUR NCCF'!R1416+'5. GBP NCCF'!R1416+'6. Other(Incld) NCCF'!R1416</f>
        <v>0</v>
      </c>
      <c r="S1416" s="413">
        <f>'2. CAD NCCF'!S1416+'3. USD NCCF'!S1416+'4. EUR NCCF'!S1416+'5. GBP NCCF'!S1416+'6. Other(Incld) NCCF'!S1416</f>
        <v>0</v>
      </c>
      <c r="T1416" s="413">
        <f>'2. CAD NCCF'!T1416+'3. USD NCCF'!T1416+'4. EUR NCCF'!T1416+'5. GBP NCCF'!T1416+'6. Other(Incld) NCCF'!T1416</f>
        <v>0</v>
      </c>
      <c r="U1416" s="413">
        <f>'2. CAD NCCF'!U1416+'3. USD NCCF'!U1416+'4. EUR NCCF'!U1416+'5. GBP NCCF'!U1416+'6. Other(Incld) NCCF'!U1416</f>
        <v>0</v>
      </c>
      <c r="V1416" s="413">
        <f>'2. CAD NCCF'!V1416+'3. USD NCCF'!V1416+'4. EUR NCCF'!V1416+'5. GBP NCCF'!V1416+'6. Other(Incld) NCCF'!V1416</f>
        <v>0</v>
      </c>
      <c r="W1416" s="413">
        <f>'2. CAD NCCF'!W1416+'3. USD NCCF'!W1416+'4. EUR NCCF'!W1416+'5. GBP NCCF'!W1416+'6. Other(Incld) NCCF'!W1416</f>
        <v>0</v>
      </c>
      <c r="X1416" s="414">
        <f>'2. CAD NCCF'!X1416+'3. USD NCCF'!X1416+'4. EUR NCCF'!X1416+'5. GBP NCCF'!X1416+'6. Other(Incld) NCCF'!X1416</f>
        <v>0</v>
      </c>
      <c r="Y1416" s="413">
        <f>'2. CAD NCCF'!Y1416+'3. USD NCCF'!Y1416+'4. EUR NCCF'!Y1416+'5. GBP NCCF'!Y1416+'6. Other(Incld) NCCF'!Y1416</f>
        <v>0</v>
      </c>
      <c r="Z1416" s="413">
        <f>'2. CAD NCCF'!Z1416+'3. USD NCCF'!Z1416+'4. EUR NCCF'!Z1416+'5. GBP NCCF'!Z1416+'6. Other(Incld) NCCF'!Z1416</f>
        <v>0</v>
      </c>
      <c r="AA1416" s="413">
        <f>'2. CAD NCCF'!AA1416+'3. USD NCCF'!AA1416+'4. EUR NCCF'!AA1416+'5. GBP NCCF'!AA1416+'6. Other(Incld) NCCF'!AA1416</f>
        <v>0</v>
      </c>
      <c r="AB1416" s="413">
        <f>'2. CAD NCCF'!AB1416+'3. USD NCCF'!AB1416+'4. EUR NCCF'!AB1416+'5. GBP NCCF'!AB1416+'6. Other(Incld) NCCF'!AB1416</f>
        <v>0</v>
      </c>
      <c r="AC1416" s="400">
        <f>'2. CAD NCCF'!AC1416+'3. USD NCCF'!AC1416+'4. EUR NCCF'!AC1416+'5. GBP NCCF'!AC1416+'6. Other(Incld) NCCF'!AC1416</f>
        <v>0</v>
      </c>
      <c r="AD1416" s="234"/>
      <c r="AE1416" s="460"/>
      <c r="AF1416" s="560"/>
    </row>
    <row r="1417" spans="1:32" ht="15" outlineLevel="1" x14ac:dyDescent="0.2">
      <c r="A1417" s="222">
        <v>168</v>
      </c>
      <c r="B1417" s="499"/>
      <c r="C1417" s="467"/>
      <c r="D1417" s="467"/>
      <c r="E1417" s="877" t="str">
        <f>'2. CAD NCCF'!E1417:L1417</f>
        <v>FI issued ABS and ABCP, high rated</v>
      </c>
      <c r="F1417" s="878"/>
      <c r="G1417" s="878"/>
      <c r="H1417" s="878"/>
      <c r="I1417" s="878"/>
      <c r="J1417" s="878"/>
      <c r="K1417" s="878"/>
      <c r="L1417" s="879"/>
      <c r="M1417" s="399">
        <f>SUBTOTAL(9,M1418:M1419)</f>
        <v>0</v>
      </c>
      <c r="N1417" s="402">
        <f t="shared" ref="N1417:AC1417" si="1522">SUBTOTAL(9,N1418:N1419)</f>
        <v>0</v>
      </c>
      <c r="O1417" s="406">
        <f t="shared" si="1522"/>
        <v>0</v>
      </c>
      <c r="P1417" s="406">
        <f t="shared" si="1522"/>
        <v>0</v>
      </c>
      <c r="Q1417" s="407">
        <f t="shared" si="1522"/>
        <v>0</v>
      </c>
      <c r="R1417" s="402">
        <f t="shared" si="1522"/>
        <v>0</v>
      </c>
      <c r="S1417" s="406">
        <f t="shared" si="1522"/>
        <v>0</v>
      </c>
      <c r="T1417" s="405">
        <f t="shared" si="1522"/>
        <v>0</v>
      </c>
      <c r="U1417" s="405">
        <f t="shared" si="1522"/>
        <v>0</v>
      </c>
      <c r="V1417" s="405">
        <f t="shared" si="1522"/>
        <v>0</v>
      </c>
      <c r="W1417" s="405">
        <f t="shared" si="1522"/>
        <v>0</v>
      </c>
      <c r="X1417" s="405">
        <f t="shared" si="1522"/>
        <v>0</v>
      </c>
      <c r="Y1417" s="405">
        <f t="shared" si="1522"/>
        <v>0</v>
      </c>
      <c r="Z1417" s="405">
        <f t="shared" si="1522"/>
        <v>0</v>
      </c>
      <c r="AA1417" s="405">
        <f t="shared" si="1522"/>
        <v>0</v>
      </c>
      <c r="AB1417" s="403">
        <f t="shared" si="1522"/>
        <v>0</v>
      </c>
      <c r="AC1417" s="399">
        <f t="shared" si="1522"/>
        <v>0</v>
      </c>
      <c r="AD1417" s="234"/>
      <c r="AE1417" s="460"/>
      <c r="AF1417" s="560"/>
    </row>
    <row r="1418" spans="1:32" ht="15" outlineLevel="1" x14ac:dyDescent="0.2">
      <c r="A1418" s="222">
        <v>169</v>
      </c>
      <c r="B1418" s="499"/>
      <c r="C1418" s="467"/>
      <c r="D1418" s="467"/>
      <c r="E1418" s="467"/>
      <c r="F1418" s="880" t="str">
        <f>'2. CAD NCCF'!F1418:L1418</f>
        <v>FI issued ABS, high rated</v>
      </c>
      <c r="G1418" s="881"/>
      <c r="H1418" s="881"/>
      <c r="I1418" s="881"/>
      <c r="J1418" s="881"/>
      <c r="K1418" s="881"/>
      <c r="L1418" s="882"/>
      <c r="M1418" s="400">
        <f>'2. CAD NCCF'!M1418+'3. USD NCCF'!M1418+'4. EUR NCCF'!M1418+'5. GBP NCCF'!M1418+'6. Other(Incld) NCCF'!M1418</f>
        <v>0</v>
      </c>
      <c r="N1418" s="411">
        <f>'2. CAD NCCF'!N1418+'3. USD NCCF'!N1418+'4. EUR NCCF'!N1418+'5. GBP NCCF'!N1418+'6. Other(Incld) NCCF'!N1418</f>
        <v>0</v>
      </c>
      <c r="O1418" s="414">
        <f>'2. CAD NCCF'!O1418+'3. USD NCCF'!O1418+'4. EUR NCCF'!O1418+'5. GBP NCCF'!O1418+'6. Other(Incld) NCCF'!O1418</f>
        <v>0</v>
      </c>
      <c r="P1418" s="414">
        <f>'2. CAD NCCF'!P1418+'3. USD NCCF'!P1418+'4. EUR NCCF'!P1418+'5. GBP NCCF'!P1418+'6. Other(Incld) NCCF'!P1418</f>
        <v>0</v>
      </c>
      <c r="Q1418" s="415">
        <f>'2. CAD NCCF'!Q1418+'3. USD NCCF'!Q1418+'4. EUR NCCF'!Q1418+'5. GBP NCCF'!Q1418+'6. Other(Incld) NCCF'!Q1418</f>
        <v>0</v>
      </c>
      <c r="R1418" s="411">
        <f>'2. CAD NCCF'!R1418+'3. USD NCCF'!R1418+'4. EUR NCCF'!R1418+'5. GBP NCCF'!R1418+'6. Other(Incld) NCCF'!R1418</f>
        <v>0</v>
      </c>
      <c r="S1418" s="413">
        <f>'2. CAD NCCF'!S1418+'3. USD NCCF'!S1418+'4. EUR NCCF'!S1418+'5. GBP NCCF'!S1418+'6. Other(Incld) NCCF'!S1418</f>
        <v>0</v>
      </c>
      <c r="T1418" s="413">
        <f>'2. CAD NCCF'!T1418+'3. USD NCCF'!T1418+'4. EUR NCCF'!T1418+'5. GBP NCCF'!T1418+'6. Other(Incld) NCCF'!T1418</f>
        <v>0</v>
      </c>
      <c r="U1418" s="413">
        <f>'2. CAD NCCF'!U1418+'3. USD NCCF'!U1418+'4. EUR NCCF'!U1418+'5. GBP NCCF'!U1418+'6. Other(Incld) NCCF'!U1418</f>
        <v>0</v>
      </c>
      <c r="V1418" s="413">
        <f>'2. CAD NCCF'!V1418+'3. USD NCCF'!V1418+'4. EUR NCCF'!V1418+'5. GBP NCCF'!V1418+'6. Other(Incld) NCCF'!V1418</f>
        <v>0</v>
      </c>
      <c r="W1418" s="413">
        <f>'2. CAD NCCF'!W1418+'3. USD NCCF'!W1418+'4. EUR NCCF'!W1418+'5. GBP NCCF'!W1418+'6. Other(Incld) NCCF'!W1418</f>
        <v>0</v>
      </c>
      <c r="X1418" s="414">
        <f>'2. CAD NCCF'!X1418+'3. USD NCCF'!X1418+'4. EUR NCCF'!X1418+'5. GBP NCCF'!X1418+'6. Other(Incld) NCCF'!X1418</f>
        <v>0</v>
      </c>
      <c r="Y1418" s="413">
        <f>'2. CAD NCCF'!Y1418+'3. USD NCCF'!Y1418+'4. EUR NCCF'!Y1418+'5. GBP NCCF'!Y1418+'6. Other(Incld) NCCF'!Y1418</f>
        <v>0</v>
      </c>
      <c r="Z1418" s="413">
        <f>'2. CAD NCCF'!Z1418+'3. USD NCCF'!Z1418+'4. EUR NCCF'!Z1418+'5. GBP NCCF'!Z1418+'6. Other(Incld) NCCF'!Z1418</f>
        <v>0</v>
      </c>
      <c r="AA1418" s="413">
        <f>'2. CAD NCCF'!AA1418+'3. USD NCCF'!AA1418+'4. EUR NCCF'!AA1418+'5. GBP NCCF'!AA1418+'6. Other(Incld) NCCF'!AA1418</f>
        <v>0</v>
      </c>
      <c r="AB1418" s="413">
        <f>'2. CAD NCCF'!AB1418+'3. USD NCCF'!AB1418+'4. EUR NCCF'!AB1418+'5. GBP NCCF'!AB1418+'6. Other(Incld) NCCF'!AB1418</f>
        <v>0</v>
      </c>
      <c r="AC1418" s="400">
        <f>'2. CAD NCCF'!AC1418+'3. USD NCCF'!AC1418+'4. EUR NCCF'!AC1418+'5. GBP NCCF'!AC1418+'6. Other(Incld) NCCF'!AC1418</f>
        <v>0</v>
      </c>
      <c r="AD1418" s="234"/>
      <c r="AE1418" s="460"/>
      <c r="AF1418" s="560"/>
    </row>
    <row r="1419" spans="1:32" ht="15" customHeight="1" outlineLevel="1" x14ac:dyDescent="0.2">
      <c r="A1419" s="222">
        <v>170</v>
      </c>
      <c r="B1419" s="499"/>
      <c r="C1419" s="467"/>
      <c r="D1419" s="467"/>
      <c r="E1419" s="467"/>
      <c r="F1419" s="880" t="str">
        <f>'2. CAD NCCF'!F1419:L1419</f>
        <v>FI issued ABCP, high rated</v>
      </c>
      <c r="G1419" s="881"/>
      <c r="H1419" s="881"/>
      <c r="I1419" s="881"/>
      <c r="J1419" s="881"/>
      <c r="K1419" s="881"/>
      <c r="L1419" s="882"/>
      <c r="M1419" s="400">
        <f>'2. CAD NCCF'!M1419+'3. USD NCCF'!M1419+'4. EUR NCCF'!M1419+'5. GBP NCCF'!M1419+'6. Other(Incld) NCCF'!M1419</f>
        <v>0</v>
      </c>
      <c r="N1419" s="411">
        <f>'2. CAD NCCF'!N1419+'3. USD NCCF'!N1419+'4. EUR NCCF'!N1419+'5. GBP NCCF'!N1419+'6. Other(Incld) NCCF'!N1419</f>
        <v>0</v>
      </c>
      <c r="O1419" s="414">
        <f>'2. CAD NCCF'!O1419+'3. USD NCCF'!O1419+'4. EUR NCCF'!O1419+'5. GBP NCCF'!O1419+'6. Other(Incld) NCCF'!O1419</f>
        <v>0</v>
      </c>
      <c r="P1419" s="414">
        <f>'2. CAD NCCF'!P1419+'3. USD NCCF'!P1419+'4. EUR NCCF'!P1419+'5. GBP NCCF'!P1419+'6. Other(Incld) NCCF'!P1419</f>
        <v>0</v>
      </c>
      <c r="Q1419" s="415">
        <f>'2. CAD NCCF'!Q1419+'3. USD NCCF'!Q1419+'4. EUR NCCF'!Q1419+'5. GBP NCCF'!Q1419+'6. Other(Incld) NCCF'!Q1419</f>
        <v>0</v>
      </c>
      <c r="R1419" s="411">
        <f>'2. CAD NCCF'!R1419+'3. USD NCCF'!R1419+'4. EUR NCCF'!R1419+'5. GBP NCCF'!R1419+'6. Other(Incld) NCCF'!R1419</f>
        <v>0</v>
      </c>
      <c r="S1419" s="413">
        <f>'2. CAD NCCF'!S1419+'3. USD NCCF'!S1419+'4. EUR NCCF'!S1419+'5. GBP NCCF'!S1419+'6. Other(Incld) NCCF'!S1419</f>
        <v>0</v>
      </c>
      <c r="T1419" s="413">
        <f>'2. CAD NCCF'!T1419+'3. USD NCCF'!T1419+'4. EUR NCCF'!T1419+'5. GBP NCCF'!T1419+'6. Other(Incld) NCCF'!T1419</f>
        <v>0</v>
      </c>
      <c r="U1419" s="413">
        <f>'2. CAD NCCF'!U1419+'3. USD NCCF'!U1419+'4. EUR NCCF'!U1419+'5. GBP NCCF'!U1419+'6. Other(Incld) NCCF'!U1419</f>
        <v>0</v>
      </c>
      <c r="V1419" s="413">
        <f>'2. CAD NCCF'!V1419+'3. USD NCCF'!V1419+'4. EUR NCCF'!V1419+'5. GBP NCCF'!V1419+'6. Other(Incld) NCCF'!V1419</f>
        <v>0</v>
      </c>
      <c r="W1419" s="413">
        <f>'2. CAD NCCF'!W1419+'3. USD NCCF'!W1419+'4. EUR NCCF'!W1419+'5. GBP NCCF'!W1419+'6. Other(Incld) NCCF'!W1419</f>
        <v>0</v>
      </c>
      <c r="X1419" s="414">
        <f>'2. CAD NCCF'!X1419+'3. USD NCCF'!X1419+'4. EUR NCCF'!X1419+'5. GBP NCCF'!X1419+'6. Other(Incld) NCCF'!X1419</f>
        <v>0</v>
      </c>
      <c r="Y1419" s="413">
        <f>'2. CAD NCCF'!Y1419+'3. USD NCCF'!Y1419+'4. EUR NCCF'!Y1419+'5. GBP NCCF'!Y1419+'6. Other(Incld) NCCF'!Y1419</f>
        <v>0</v>
      </c>
      <c r="Z1419" s="413">
        <f>'2. CAD NCCF'!Z1419+'3. USD NCCF'!Z1419+'4. EUR NCCF'!Z1419+'5. GBP NCCF'!Z1419+'6. Other(Incld) NCCF'!Z1419</f>
        <v>0</v>
      </c>
      <c r="AA1419" s="413">
        <f>'2. CAD NCCF'!AA1419+'3. USD NCCF'!AA1419+'4. EUR NCCF'!AA1419+'5. GBP NCCF'!AA1419+'6. Other(Incld) NCCF'!AA1419</f>
        <v>0</v>
      </c>
      <c r="AB1419" s="413">
        <f>'2. CAD NCCF'!AB1419+'3. USD NCCF'!AB1419+'4. EUR NCCF'!AB1419+'5. GBP NCCF'!AB1419+'6. Other(Incld) NCCF'!AB1419</f>
        <v>0</v>
      </c>
      <c r="AC1419" s="400">
        <f>'2. CAD NCCF'!AC1419+'3. USD NCCF'!AC1419+'4. EUR NCCF'!AC1419+'5. GBP NCCF'!AC1419+'6. Other(Incld) NCCF'!AC1419</f>
        <v>0</v>
      </c>
      <c r="AD1419" s="234"/>
      <c r="AE1419" s="460"/>
      <c r="AF1419" s="560"/>
    </row>
    <row r="1420" spans="1:32" ht="15" outlineLevel="1" x14ac:dyDescent="0.2">
      <c r="A1420" s="222">
        <v>171</v>
      </c>
      <c r="B1420" s="499"/>
      <c r="C1420" s="467"/>
      <c r="D1420" s="467"/>
      <c r="E1420" s="877" t="str">
        <f>'2. CAD NCCF'!E1420:L1420</f>
        <v>Non-FI issued ABS and ABCP, medium rated</v>
      </c>
      <c r="F1420" s="878"/>
      <c r="G1420" s="878"/>
      <c r="H1420" s="878"/>
      <c r="I1420" s="878"/>
      <c r="J1420" s="878"/>
      <c r="K1420" s="878"/>
      <c r="L1420" s="879"/>
      <c r="M1420" s="399">
        <f>SUBTOTAL(9,M1421:M1422)</f>
        <v>0</v>
      </c>
      <c r="N1420" s="402">
        <f t="shared" ref="N1420:AC1420" si="1523">SUBTOTAL(9,N1421:N1422)</f>
        <v>0</v>
      </c>
      <c r="O1420" s="406">
        <f t="shared" si="1523"/>
        <v>0</v>
      </c>
      <c r="P1420" s="406">
        <f t="shared" si="1523"/>
        <v>0</v>
      </c>
      <c r="Q1420" s="407">
        <f t="shared" si="1523"/>
        <v>0</v>
      </c>
      <c r="R1420" s="402">
        <f t="shared" si="1523"/>
        <v>0</v>
      </c>
      <c r="S1420" s="406">
        <f t="shared" si="1523"/>
        <v>0</v>
      </c>
      <c r="T1420" s="405">
        <f t="shared" si="1523"/>
        <v>0</v>
      </c>
      <c r="U1420" s="405">
        <f t="shared" si="1523"/>
        <v>0</v>
      </c>
      <c r="V1420" s="405">
        <f t="shared" si="1523"/>
        <v>0</v>
      </c>
      <c r="W1420" s="405">
        <f t="shared" si="1523"/>
        <v>0</v>
      </c>
      <c r="X1420" s="405">
        <f t="shared" si="1523"/>
        <v>0</v>
      </c>
      <c r="Y1420" s="405">
        <f t="shared" si="1523"/>
        <v>0</v>
      </c>
      <c r="Z1420" s="405">
        <f t="shared" si="1523"/>
        <v>0</v>
      </c>
      <c r="AA1420" s="405">
        <f t="shared" si="1523"/>
        <v>0</v>
      </c>
      <c r="AB1420" s="403">
        <f t="shared" si="1523"/>
        <v>0</v>
      </c>
      <c r="AC1420" s="399">
        <f t="shared" si="1523"/>
        <v>0</v>
      </c>
      <c r="AD1420" s="234"/>
      <c r="AE1420" s="460"/>
      <c r="AF1420" s="560"/>
    </row>
    <row r="1421" spans="1:32" ht="15" outlineLevel="1" x14ac:dyDescent="0.2">
      <c r="A1421" s="222">
        <v>172</v>
      </c>
      <c r="B1421" s="499"/>
      <c r="C1421" s="467"/>
      <c r="D1421" s="467"/>
      <c r="E1421" s="467"/>
      <c r="F1421" s="880" t="str">
        <f>'2. CAD NCCF'!F1421:L1421</f>
        <v>Non-FI issued ABS, medium rated</v>
      </c>
      <c r="G1421" s="881"/>
      <c r="H1421" s="881"/>
      <c r="I1421" s="881"/>
      <c r="J1421" s="881"/>
      <c r="K1421" s="881"/>
      <c r="L1421" s="882"/>
      <c r="M1421" s="400">
        <f>'2. CAD NCCF'!M1421+'3. USD NCCF'!M1421+'4. EUR NCCF'!M1421+'5. GBP NCCF'!M1421+'6. Other(Incld) NCCF'!M1421</f>
        <v>0</v>
      </c>
      <c r="N1421" s="411">
        <f>'2. CAD NCCF'!N1421+'3. USD NCCF'!N1421+'4. EUR NCCF'!N1421+'5. GBP NCCF'!N1421+'6. Other(Incld) NCCF'!N1421</f>
        <v>0</v>
      </c>
      <c r="O1421" s="414">
        <f>'2. CAD NCCF'!O1421+'3. USD NCCF'!O1421+'4. EUR NCCF'!O1421+'5. GBP NCCF'!O1421+'6. Other(Incld) NCCF'!O1421</f>
        <v>0</v>
      </c>
      <c r="P1421" s="414">
        <f>'2. CAD NCCF'!P1421+'3. USD NCCF'!P1421+'4. EUR NCCF'!P1421+'5. GBP NCCF'!P1421+'6. Other(Incld) NCCF'!P1421</f>
        <v>0</v>
      </c>
      <c r="Q1421" s="415">
        <f>'2. CAD NCCF'!Q1421+'3. USD NCCF'!Q1421+'4. EUR NCCF'!Q1421+'5. GBP NCCF'!Q1421+'6. Other(Incld) NCCF'!Q1421</f>
        <v>0</v>
      </c>
      <c r="R1421" s="411">
        <f>'2. CAD NCCF'!R1421+'3. USD NCCF'!R1421+'4. EUR NCCF'!R1421+'5. GBP NCCF'!R1421+'6. Other(Incld) NCCF'!R1421</f>
        <v>0</v>
      </c>
      <c r="S1421" s="413">
        <f>'2. CAD NCCF'!S1421+'3. USD NCCF'!S1421+'4. EUR NCCF'!S1421+'5. GBP NCCF'!S1421+'6. Other(Incld) NCCF'!S1421</f>
        <v>0</v>
      </c>
      <c r="T1421" s="413">
        <f>'2. CAD NCCF'!T1421+'3. USD NCCF'!T1421+'4. EUR NCCF'!T1421+'5. GBP NCCF'!T1421+'6. Other(Incld) NCCF'!T1421</f>
        <v>0</v>
      </c>
      <c r="U1421" s="413">
        <f>'2. CAD NCCF'!U1421+'3. USD NCCF'!U1421+'4. EUR NCCF'!U1421+'5. GBP NCCF'!U1421+'6. Other(Incld) NCCF'!U1421</f>
        <v>0</v>
      </c>
      <c r="V1421" s="413">
        <f>'2. CAD NCCF'!V1421+'3. USD NCCF'!V1421+'4. EUR NCCF'!V1421+'5. GBP NCCF'!V1421+'6. Other(Incld) NCCF'!V1421</f>
        <v>0</v>
      </c>
      <c r="W1421" s="413">
        <f>'2. CAD NCCF'!W1421+'3. USD NCCF'!W1421+'4. EUR NCCF'!W1421+'5. GBP NCCF'!W1421+'6. Other(Incld) NCCF'!W1421</f>
        <v>0</v>
      </c>
      <c r="X1421" s="414">
        <f>'2. CAD NCCF'!X1421+'3. USD NCCF'!X1421+'4. EUR NCCF'!X1421+'5. GBP NCCF'!X1421+'6. Other(Incld) NCCF'!X1421</f>
        <v>0</v>
      </c>
      <c r="Y1421" s="413">
        <f>'2. CAD NCCF'!Y1421+'3. USD NCCF'!Y1421+'4. EUR NCCF'!Y1421+'5. GBP NCCF'!Y1421+'6. Other(Incld) NCCF'!Y1421</f>
        <v>0</v>
      </c>
      <c r="Z1421" s="413">
        <f>'2. CAD NCCF'!Z1421+'3. USD NCCF'!Z1421+'4. EUR NCCF'!Z1421+'5. GBP NCCF'!Z1421+'6. Other(Incld) NCCF'!Z1421</f>
        <v>0</v>
      </c>
      <c r="AA1421" s="413">
        <f>'2. CAD NCCF'!AA1421+'3. USD NCCF'!AA1421+'4. EUR NCCF'!AA1421+'5. GBP NCCF'!AA1421+'6. Other(Incld) NCCF'!AA1421</f>
        <v>0</v>
      </c>
      <c r="AB1421" s="413">
        <f>'2. CAD NCCF'!AB1421+'3. USD NCCF'!AB1421+'4. EUR NCCF'!AB1421+'5. GBP NCCF'!AB1421+'6. Other(Incld) NCCF'!AB1421</f>
        <v>0</v>
      </c>
      <c r="AC1421" s="400">
        <f>'2. CAD NCCF'!AC1421+'3. USD NCCF'!AC1421+'4. EUR NCCF'!AC1421+'5. GBP NCCF'!AC1421+'6. Other(Incld) NCCF'!AC1421</f>
        <v>0</v>
      </c>
      <c r="AD1421" s="234"/>
      <c r="AE1421" s="460"/>
      <c r="AF1421" s="560"/>
    </row>
    <row r="1422" spans="1:32" ht="15" customHeight="1" outlineLevel="1" x14ac:dyDescent="0.2">
      <c r="A1422" s="222">
        <v>173</v>
      </c>
      <c r="B1422" s="499"/>
      <c r="C1422" s="467"/>
      <c r="D1422" s="467"/>
      <c r="E1422" s="467"/>
      <c r="F1422" s="880" t="str">
        <f>'2. CAD NCCF'!F1422:L1422</f>
        <v>Non-FI issued ABCP, medium rated</v>
      </c>
      <c r="G1422" s="881"/>
      <c r="H1422" s="881"/>
      <c r="I1422" s="881"/>
      <c r="J1422" s="881"/>
      <c r="K1422" s="881"/>
      <c r="L1422" s="882"/>
      <c r="M1422" s="400">
        <f>'2. CAD NCCF'!M1422+'3. USD NCCF'!M1422+'4. EUR NCCF'!M1422+'5. GBP NCCF'!M1422+'6. Other(Incld) NCCF'!M1422</f>
        <v>0</v>
      </c>
      <c r="N1422" s="411">
        <f>'2. CAD NCCF'!N1422+'3. USD NCCF'!N1422+'4. EUR NCCF'!N1422+'5. GBP NCCF'!N1422+'6. Other(Incld) NCCF'!N1422</f>
        <v>0</v>
      </c>
      <c r="O1422" s="414">
        <f>'2. CAD NCCF'!O1422+'3. USD NCCF'!O1422+'4. EUR NCCF'!O1422+'5. GBP NCCF'!O1422+'6. Other(Incld) NCCF'!O1422</f>
        <v>0</v>
      </c>
      <c r="P1422" s="414">
        <f>'2. CAD NCCF'!P1422+'3. USD NCCF'!P1422+'4. EUR NCCF'!P1422+'5. GBP NCCF'!P1422+'6. Other(Incld) NCCF'!P1422</f>
        <v>0</v>
      </c>
      <c r="Q1422" s="415">
        <f>'2. CAD NCCF'!Q1422+'3. USD NCCF'!Q1422+'4. EUR NCCF'!Q1422+'5. GBP NCCF'!Q1422+'6. Other(Incld) NCCF'!Q1422</f>
        <v>0</v>
      </c>
      <c r="R1422" s="411">
        <f>'2. CAD NCCF'!R1422+'3. USD NCCF'!R1422+'4. EUR NCCF'!R1422+'5. GBP NCCF'!R1422+'6. Other(Incld) NCCF'!R1422</f>
        <v>0</v>
      </c>
      <c r="S1422" s="413">
        <f>'2. CAD NCCF'!S1422+'3. USD NCCF'!S1422+'4. EUR NCCF'!S1422+'5. GBP NCCF'!S1422+'6. Other(Incld) NCCF'!S1422</f>
        <v>0</v>
      </c>
      <c r="T1422" s="413">
        <f>'2. CAD NCCF'!T1422+'3. USD NCCF'!T1422+'4. EUR NCCF'!T1422+'5. GBP NCCF'!T1422+'6. Other(Incld) NCCF'!T1422</f>
        <v>0</v>
      </c>
      <c r="U1422" s="413">
        <f>'2. CAD NCCF'!U1422+'3. USD NCCF'!U1422+'4. EUR NCCF'!U1422+'5. GBP NCCF'!U1422+'6. Other(Incld) NCCF'!U1422</f>
        <v>0</v>
      </c>
      <c r="V1422" s="413">
        <f>'2. CAD NCCF'!V1422+'3. USD NCCF'!V1422+'4. EUR NCCF'!V1422+'5. GBP NCCF'!V1422+'6. Other(Incld) NCCF'!V1422</f>
        <v>0</v>
      </c>
      <c r="W1422" s="413">
        <f>'2. CAD NCCF'!W1422+'3. USD NCCF'!W1422+'4. EUR NCCF'!W1422+'5. GBP NCCF'!W1422+'6. Other(Incld) NCCF'!W1422</f>
        <v>0</v>
      </c>
      <c r="X1422" s="414">
        <f>'2. CAD NCCF'!X1422+'3. USD NCCF'!X1422+'4. EUR NCCF'!X1422+'5. GBP NCCF'!X1422+'6. Other(Incld) NCCF'!X1422</f>
        <v>0</v>
      </c>
      <c r="Y1422" s="413">
        <f>'2. CAD NCCF'!Y1422+'3. USD NCCF'!Y1422+'4. EUR NCCF'!Y1422+'5. GBP NCCF'!Y1422+'6. Other(Incld) NCCF'!Y1422</f>
        <v>0</v>
      </c>
      <c r="Z1422" s="413">
        <f>'2. CAD NCCF'!Z1422+'3. USD NCCF'!Z1422+'4. EUR NCCF'!Z1422+'5. GBP NCCF'!Z1422+'6. Other(Incld) NCCF'!Z1422</f>
        <v>0</v>
      </c>
      <c r="AA1422" s="413">
        <f>'2. CAD NCCF'!AA1422+'3. USD NCCF'!AA1422+'4. EUR NCCF'!AA1422+'5. GBP NCCF'!AA1422+'6. Other(Incld) NCCF'!AA1422</f>
        <v>0</v>
      </c>
      <c r="AB1422" s="413">
        <f>'2. CAD NCCF'!AB1422+'3. USD NCCF'!AB1422+'4. EUR NCCF'!AB1422+'5. GBP NCCF'!AB1422+'6. Other(Incld) NCCF'!AB1422</f>
        <v>0</v>
      </c>
      <c r="AC1422" s="400">
        <f>'2. CAD NCCF'!AC1422+'3. USD NCCF'!AC1422+'4. EUR NCCF'!AC1422+'5. GBP NCCF'!AC1422+'6. Other(Incld) NCCF'!AC1422</f>
        <v>0</v>
      </c>
      <c r="AD1422" s="234"/>
      <c r="AE1422" s="460"/>
      <c r="AF1422" s="560"/>
    </row>
    <row r="1423" spans="1:32" ht="15" outlineLevel="1" x14ac:dyDescent="0.2">
      <c r="A1423" s="222">
        <v>174</v>
      </c>
      <c r="B1423" s="499"/>
      <c r="C1423" s="467"/>
      <c r="D1423" s="467"/>
      <c r="E1423" s="877" t="str">
        <f>'2. CAD NCCF'!E1423:L1423</f>
        <v>FI issued ABS and ABCP, medium rated</v>
      </c>
      <c r="F1423" s="878"/>
      <c r="G1423" s="878"/>
      <c r="H1423" s="878"/>
      <c r="I1423" s="878"/>
      <c r="J1423" s="878"/>
      <c r="K1423" s="878"/>
      <c r="L1423" s="879"/>
      <c r="M1423" s="399">
        <f>SUBTOTAL(9,M1424:M1425)</f>
        <v>0</v>
      </c>
      <c r="N1423" s="402">
        <f t="shared" ref="N1423:AC1423" si="1524">SUBTOTAL(9,N1424:N1425)</f>
        <v>0</v>
      </c>
      <c r="O1423" s="406">
        <f t="shared" si="1524"/>
        <v>0</v>
      </c>
      <c r="P1423" s="406">
        <f t="shared" si="1524"/>
        <v>0</v>
      </c>
      <c r="Q1423" s="407">
        <f t="shared" si="1524"/>
        <v>0</v>
      </c>
      <c r="R1423" s="402">
        <f t="shared" si="1524"/>
        <v>0</v>
      </c>
      <c r="S1423" s="406">
        <f t="shared" si="1524"/>
        <v>0</v>
      </c>
      <c r="T1423" s="405">
        <f t="shared" si="1524"/>
        <v>0</v>
      </c>
      <c r="U1423" s="405">
        <f t="shared" si="1524"/>
        <v>0</v>
      </c>
      <c r="V1423" s="405">
        <f t="shared" si="1524"/>
        <v>0</v>
      </c>
      <c r="W1423" s="405">
        <f t="shared" si="1524"/>
        <v>0</v>
      </c>
      <c r="X1423" s="405">
        <f t="shared" si="1524"/>
        <v>0</v>
      </c>
      <c r="Y1423" s="405">
        <f t="shared" si="1524"/>
        <v>0</v>
      </c>
      <c r="Z1423" s="405">
        <f t="shared" si="1524"/>
        <v>0</v>
      </c>
      <c r="AA1423" s="405">
        <f t="shared" si="1524"/>
        <v>0</v>
      </c>
      <c r="AB1423" s="403">
        <f t="shared" si="1524"/>
        <v>0</v>
      </c>
      <c r="AC1423" s="399">
        <f t="shared" si="1524"/>
        <v>0</v>
      </c>
      <c r="AD1423" s="234"/>
      <c r="AE1423" s="460"/>
      <c r="AF1423" s="560"/>
    </row>
    <row r="1424" spans="1:32" ht="15" outlineLevel="1" x14ac:dyDescent="0.2">
      <c r="A1424" s="222">
        <v>175</v>
      </c>
      <c r="B1424" s="499"/>
      <c r="C1424" s="467"/>
      <c r="D1424" s="467"/>
      <c r="E1424" s="467"/>
      <c r="F1424" s="880" t="str">
        <f>'2. CAD NCCF'!F1424:L1424</f>
        <v>FI issued ABS, medium rated</v>
      </c>
      <c r="G1424" s="881"/>
      <c r="H1424" s="881"/>
      <c r="I1424" s="881"/>
      <c r="J1424" s="881"/>
      <c r="K1424" s="881"/>
      <c r="L1424" s="882"/>
      <c r="M1424" s="400">
        <f>'2. CAD NCCF'!M1424+'3. USD NCCF'!M1424+'4. EUR NCCF'!M1424+'5. GBP NCCF'!M1424+'6. Other(Incld) NCCF'!M1424</f>
        <v>0</v>
      </c>
      <c r="N1424" s="411">
        <f>'2. CAD NCCF'!N1424+'3. USD NCCF'!N1424+'4. EUR NCCF'!N1424+'5. GBP NCCF'!N1424+'6. Other(Incld) NCCF'!N1424</f>
        <v>0</v>
      </c>
      <c r="O1424" s="414">
        <f>'2. CAD NCCF'!O1424+'3. USD NCCF'!O1424+'4. EUR NCCF'!O1424+'5. GBP NCCF'!O1424+'6. Other(Incld) NCCF'!O1424</f>
        <v>0</v>
      </c>
      <c r="P1424" s="414">
        <f>'2. CAD NCCF'!P1424+'3. USD NCCF'!P1424+'4. EUR NCCF'!P1424+'5. GBP NCCF'!P1424+'6. Other(Incld) NCCF'!P1424</f>
        <v>0</v>
      </c>
      <c r="Q1424" s="415">
        <f>'2. CAD NCCF'!Q1424+'3. USD NCCF'!Q1424+'4. EUR NCCF'!Q1424+'5. GBP NCCF'!Q1424+'6. Other(Incld) NCCF'!Q1424</f>
        <v>0</v>
      </c>
      <c r="R1424" s="411">
        <f>'2. CAD NCCF'!R1424+'3. USD NCCF'!R1424+'4. EUR NCCF'!R1424+'5. GBP NCCF'!R1424+'6. Other(Incld) NCCF'!R1424</f>
        <v>0</v>
      </c>
      <c r="S1424" s="413">
        <f>'2. CAD NCCF'!S1424+'3. USD NCCF'!S1424+'4. EUR NCCF'!S1424+'5. GBP NCCF'!S1424+'6. Other(Incld) NCCF'!S1424</f>
        <v>0</v>
      </c>
      <c r="T1424" s="413">
        <f>'2. CAD NCCF'!T1424+'3. USD NCCF'!T1424+'4. EUR NCCF'!T1424+'5. GBP NCCF'!T1424+'6. Other(Incld) NCCF'!T1424</f>
        <v>0</v>
      </c>
      <c r="U1424" s="413">
        <f>'2. CAD NCCF'!U1424+'3. USD NCCF'!U1424+'4. EUR NCCF'!U1424+'5. GBP NCCF'!U1424+'6. Other(Incld) NCCF'!U1424</f>
        <v>0</v>
      </c>
      <c r="V1424" s="413">
        <f>'2. CAD NCCF'!V1424+'3. USD NCCF'!V1424+'4. EUR NCCF'!V1424+'5. GBP NCCF'!V1424+'6. Other(Incld) NCCF'!V1424</f>
        <v>0</v>
      </c>
      <c r="W1424" s="413">
        <f>'2. CAD NCCF'!W1424+'3. USD NCCF'!W1424+'4. EUR NCCF'!W1424+'5. GBP NCCF'!W1424+'6. Other(Incld) NCCF'!W1424</f>
        <v>0</v>
      </c>
      <c r="X1424" s="414">
        <f>'2. CAD NCCF'!X1424+'3. USD NCCF'!X1424+'4. EUR NCCF'!X1424+'5. GBP NCCF'!X1424+'6. Other(Incld) NCCF'!X1424</f>
        <v>0</v>
      </c>
      <c r="Y1424" s="413">
        <f>'2. CAD NCCF'!Y1424+'3. USD NCCF'!Y1424+'4. EUR NCCF'!Y1424+'5. GBP NCCF'!Y1424+'6. Other(Incld) NCCF'!Y1424</f>
        <v>0</v>
      </c>
      <c r="Z1424" s="413">
        <f>'2. CAD NCCF'!Z1424+'3. USD NCCF'!Z1424+'4. EUR NCCF'!Z1424+'5. GBP NCCF'!Z1424+'6. Other(Incld) NCCF'!Z1424</f>
        <v>0</v>
      </c>
      <c r="AA1424" s="413">
        <f>'2. CAD NCCF'!AA1424+'3. USD NCCF'!AA1424+'4. EUR NCCF'!AA1424+'5. GBP NCCF'!AA1424+'6. Other(Incld) NCCF'!AA1424</f>
        <v>0</v>
      </c>
      <c r="AB1424" s="413">
        <f>'2. CAD NCCF'!AB1424+'3. USD NCCF'!AB1424+'4. EUR NCCF'!AB1424+'5. GBP NCCF'!AB1424+'6. Other(Incld) NCCF'!AB1424</f>
        <v>0</v>
      </c>
      <c r="AC1424" s="400">
        <f>'2. CAD NCCF'!AC1424+'3. USD NCCF'!AC1424+'4. EUR NCCF'!AC1424+'5. GBP NCCF'!AC1424+'6. Other(Incld) NCCF'!AC1424</f>
        <v>0</v>
      </c>
      <c r="AD1424" s="234"/>
      <c r="AE1424" s="460"/>
      <c r="AF1424" s="560"/>
    </row>
    <row r="1425" spans="1:32" ht="15" customHeight="1" outlineLevel="1" x14ac:dyDescent="0.2">
      <c r="A1425" s="222">
        <v>176</v>
      </c>
      <c r="B1425" s="638"/>
      <c r="C1425" s="633"/>
      <c r="D1425" s="633"/>
      <c r="E1425" s="633"/>
      <c r="F1425" s="880" t="str">
        <f>'2. CAD NCCF'!F1425:L1425</f>
        <v>FI issued ABCP, medium rated</v>
      </c>
      <c r="G1425" s="881"/>
      <c r="H1425" s="881"/>
      <c r="I1425" s="881"/>
      <c r="J1425" s="881"/>
      <c r="K1425" s="881"/>
      <c r="L1425" s="882"/>
      <c r="M1425" s="400">
        <f>'2. CAD NCCF'!M1425+'3. USD NCCF'!M1425+'4. EUR NCCF'!M1425+'5. GBP NCCF'!M1425+'6. Other(Incld) NCCF'!M1425</f>
        <v>0</v>
      </c>
      <c r="N1425" s="411">
        <f>'2. CAD NCCF'!N1425+'3. USD NCCF'!N1425+'4. EUR NCCF'!N1425+'5. GBP NCCF'!N1425+'6. Other(Incld) NCCF'!N1425</f>
        <v>0</v>
      </c>
      <c r="O1425" s="414">
        <f>'2. CAD NCCF'!O1425+'3. USD NCCF'!O1425+'4. EUR NCCF'!O1425+'5. GBP NCCF'!O1425+'6. Other(Incld) NCCF'!O1425</f>
        <v>0</v>
      </c>
      <c r="P1425" s="414">
        <f>'2. CAD NCCF'!P1425+'3. USD NCCF'!P1425+'4. EUR NCCF'!P1425+'5. GBP NCCF'!P1425+'6. Other(Incld) NCCF'!P1425</f>
        <v>0</v>
      </c>
      <c r="Q1425" s="415">
        <f>'2. CAD NCCF'!Q1425+'3. USD NCCF'!Q1425+'4. EUR NCCF'!Q1425+'5. GBP NCCF'!Q1425+'6. Other(Incld) NCCF'!Q1425</f>
        <v>0</v>
      </c>
      <c r="R1425" s="411">
        <f>'2. CAD NCCF'!R1425+'3. USD NCCF'!R1425+'4. EUR NCCF'!R1425+'5. GBP NCCF'!R1425+'6. Other(Incld) NCCF'!R1425</f>
        <v>0</v>
      </c>
      <c r="S1425" s="413">
        <f>'2. CAD NCCF'!S1425+'3. USD NCCF'!S1425+'4. EUR NCCF'!S1425+'5. GBP NCCF'!S1425+'6. Other(Incld) NCCF'!S1425</f>
        <v>0</v>
      </c>
      <c r="T1425" s="413">
        <f>'2. CAD NCCF'!T1425+'3. USD NCCF'!T1425+'4. EUR NCCF'!T1425+'5. GBP NCCF'!T1425+'6. Other(Incld) NCCF'!T1425</f>
        <v>0</v>
      </c>
      <c r="U1425" s="413">
        <f>'2. CAD NCCF'!U1425+'3. USD NCCF'!U1425+'4. EUR NCCF'!U1425+'5. GBP NCCF'!U1425+'6. Other(Incld) NCCF'!U1425</f>
        <v>0</v>
      </c>
      <c r="V1425" s="413">
        <f>'2. CAD NCCF'!V1425+'3. USD NCCF'!V1425+'4. EUR NCCF'!V1425+'5. GBP NCCF'!V1425+'6. Other(Incld) NCCF'!V1425</f>
        <v>0</v>
      </c>
      <c r="W1425" s="413">
        <f>'2. CAD NCCF'!W1425+'3. USD NCCF'!W1425+'4. EUR NCCF'!W1425+'5. GBP NCCF'!W1425+'6. Other(Incld) NCCF'!W1425</f>
        <v>0</v>
      </c>
      <c r="X1425" s="414">
        <f>'2. CAD NCCF'!X1425+'3. USD NCCF'!X1425+'4. EUR NCCF'!X1425+'5. GBP NCCF'!X1425+'6. Other(Incld) NCCF'!X1425</f>
        <v>0</v>
      </c>
      <c r="Y1425" s="413">
        <f>'2. CAD NCCF'!Y1425+'3. USD NCCF'!Y1425+'4. EUR NCCF'!Y1425+'5. GBP NCCF'!Y1425+'6. Other(Incld) NCCF'!Y1425</f>
        <v>0</v>
      </c>
      <c r="Z1425" s="413">
        <f>'2. CAD NCCF'!Z1425+'3. USD NCCF'!Z1425+'4. EUR NCCF'!Z1425+'5. GBP NCCF'!Z1425+'6. Other(Incld) NCCF'!Z1425</f>
        <v>0</v>
      </c>
      <c r="AA1425" s="413">
        <f>'2. CAD NCCF'!AA1425+'3. USD NCCF'!AA1425+'4. EUR NCCF'!AA1425+'5. GBP NCCF'!AA1425+'6. Other(Incld) NCCF'!AA1425</f>
        <v>0</v>
      </c>
      <c r="AB1425" s="413">
        <f>'2. CAD NCCF'!AB1425+'3. USD NCCF'!AB1425+'4. EUR NCCF'!AB1425+'5. GBP NCCF'!AB1425+'6. Other(Incld) NCCF'!AB1425</f>
        <v>0</v>
      </c>
      <c r="AC1425" s="400">
        <f>'2. CAD NCCF'!AC1425+'3. USD NCCF'!AC1425+'4. EUR NCCF'!AC1425+'5. GBP NCCF'!AC1425+'6. Other(Incld) NCCF'!AC1425</f>
        <v>0</v>
      </c>
      <c r="AD1425" s="234"/>
      <c r="AE1425" s="460"/>
      <c r="AF1425" s="560"/>
    </row>
    <row r="1426" spans="1:32" ht="15" outlineLevel="1" x14ac:dyDescent="0.2">
      <c r="A1426" s="222">
        <v>177</v>
      </c>
      <c r="B1426" s="499"/>
      <c r="C1426" s="467"/>
      <c r="D1426" s="467"/>
      <c r="E1426" s="933" t="str">
        <f>'2. CAD NCCF'!E1426:L1426</f>
        <v>Non-FI issued ABS and ABCP, low or not rated</v>
      </c>
      <c r="F1426" s="934"/>
      <c r="G1426" s="934"/>
      <c r="H1426" s="934"/>
      <c r="I1426" s="934"/>
      <c r="J1426" s="934"/>
      <c r="K1426" s="934"/>
      <c r="L1426" s="935"/>
      <c r="M1426" s="399">
        <f>SUBTOTAL(9,M1427:M1428)</f>
        <v>0</v>
      </c>
      <c r="N1426" s="402">
        <f t="shared" ref="N1426:AC1426" si="1525">SUBTOTAL(9,N1427:N1428)</f>
        <v>0</v>
      </c>
      <c r="O1426" s="406">
        <f t="shared" si="1525"/>
        <v>0</v>
      </c>
      <c r="P1426" s="406">
        <f t="shared" si="1525"/>
        <v>0</v>
      </c>
      <c r="Q1426" s="407">
        <f t="shared" si="1525"/>
        <v>0</v>
      </c>
      <c r="R1426" s="402">
        <f t="shared" si="1525"/>
        <v>0</v>
      </c>
      <c r="S1426" s="406">
        <f t="shared" si="1525"/>
        <v>0</v>
      </c>
      <c r="T1426" s="405">
        <f t="shared" si="1525"/>
        <v>0</v>
      </c>
      <c r="U1426" s="405">
        <f t="shared" si="1525"/>
        <v>0</v>
      </c>
      <c r="V1426" s="405">
        <f t="shared" si="1525"/>
        <v>0</v>
      </c>
      <c r="W1426" s="405">
        <f t="shared" si="1525"/>
        <v>0</v>
      </c>
      <c r="X1426" s="405">
        <f t="shared" si="1525"/>
        <v>0</v>
      </c>
      <c r="Y1426" s="405">
        <f t="shared" si="1525"/>
        <v>0</v>
      </c>
      <c r="Z1426" s="405">
        <f t="shared" si="1525"/>
        <v>0</v>
      </c>
      <c r="AA1426" s="405">
        <f t="shared" si="1525"/>
        <v>0</v>
      </c>
      <c r="AB1426" s="403">
        <f t="shared" si="1525"/>
        <v>0</v>
      </c>
      <c r="AC1426" s="399">
        <f t="shared" si="1525"/>
        <v>0</v>
      </c>
      <c r="AD1426" s="234"/>
      <c r="AE1426" s="460"/>
      <c r="AF1426" s="560"/>
    </row>
    <row r="1427" spans="1:32" ht="15" outlineLevel="1" x14ac:dyDescent="0.2">
      <c r="A1427" s="222">
        <v>178</v>
      </c>
      <c r="B1427" s="499"/>
      <c r="C1427" s="467"/>
      <c r="D1427" s="467"/>
      <c r="E1427" s="467"/>
      <c r="F1427" s="880" t="str">
        <f>'2. CAD NCCF'!F1427:L1427</f>
        <v>Non-FI issued ABS, low or not rated</v>
      </c>
      <c r="G1427" s="881"/>
      <c r="H1427" s="881"/>
      <c r="I1427" s="881"/>
      <c r="J1427" s="881"/>
      <c r="K1427" s="881"/>
      <c r="L1427" s="882"/>
      <c r="M1427" s="400">
        <f>'2. CAD NCCF'!M1427+'3. USD NCCF'!M1427+'4. EUR NCCF'!M1427+'5. GBP NCCF'!M1427+'6. Other(Incld) NCCF'!M1427</f>
        <v>0</v>
      </c>
      <c r="N1427" s="411">
        <f>'2. CAD NCCF'!N1427+'3. USD NCCF'!N1427+'4. EUR NCCF'!N1427+'5. GBP NCCF'!N1427+'6. Other(Incld) NCCF'!N1427</f>
        <v>0</v>
      </c>
      <c r="O1427" s="414">
        <f>'2. CAD NCCF'!O1427+'3. USD NCCF'!O1427+'4. EUR NCCF'!O1427+'5. GBP NCCF'!O1427+'6. Other(Incld) NCCF'!O1427</f>
        <v>0</v>
      </c>
      <c r="P1427" s="414">
        <f>'2. CAD NCCF'!P1427+'3. USD NCCF'!P1427+'4. EUR NCCF'!P1427+'5. GBP NCCF'!P1427+'6. Other(Incld) NCCF'!P1427</f>
        <v>0</v>
      </c>
      <c r="Q1427" s="415">
        <f>'2. CAD NCCF'!Q1427+'3. USD NCCF'!Q1427+'4. EUR NCCF'!Q1427+'5. GBP NCCF'!Q1427+'6. Other(Incld) NCCF'!Q1427</f>
        <v>0</v>
      </c>
      <c r="R1427" s="411">
        <f>'2. CAD NCCF'!R1427+'3. USD NCCF'!R1427+'4. EUR NCCF'!R1427+'5. GBP NCCF'!R1427+'6. Other(Incld) NCCF'!R1427</f>
        <v>0</v>
      </c>
      <c r="S1427" s="413">
        <f>'2. CAD NCCF'!S1427+'3. USD NCCF'!S1427+'4. EUR NCCF'!S1427+'5. GBP NCCF'!S1427+'6. Other(Incld) NCCF'!S1427</f>
        <v>0</v>
      </c>
      <c r="T1427" s="413">
        <f>'2. CAD NCCF'!T1427+'3. USD NCCF'!T1427+'4. EUR NCCF'!T1427+'5. GBP NCCF'!T1427+'6. Other(Incld) NCCF'!T1427</f>
        <v>0</v>
      </c>
      <c r="U1427" s="413">
        <f>'2. CAD NCCF'!U1427+'3. USD NCCF'!U1427+'4. EUR NCCF'!U1427+'5. GBP NCCF'!U1427+'6. Other(Incld) NCCF'!U1427</f>
        <v>0</v>
      </c>
      <c r="V1427" s="413">
        <f>'2. CAD NCCF'!V1427+'3. USD NCCF'!V1427+'4. EUR NCCF'!V1427+'5. GBP NCCF'!V1427+'6. Other(Incld) NCCF'!V1427</f>
        <v>0</v>
      </c>
      <c r="W1427" s="413">
        <f>'2. CAD NCCF'!W1427+'3. USD NCCF'!W1427+'4. EUR NCCF'!W1427+'5. GBP NCCF'!W1427+'6. Other(Incld) NCCF'!W1427</f>
        <v>0</v>
      </c>
      <c r="X1427" s="414">
        <f>'2. CAD NCCF'!X1427+'3. USD NCCF'!X1427+'4. EUR NCCF'!X1427+'5. GBP NCCF'!X1427+'6. Other(Incld) NCCF'!X1427</f>
        <v>0</v>
      </c>
      <c r="Y1427" s="413">
        <f>'2. CAD NCCF'!Y1427+'3. USD NCCF'!Y1427+'4. EUR NCCF'!Y1427+'5. GBP NCCF'!Y1427+'6. Other(Incld) NCCF'!Y1427</f>
        <v>0</v>
      </c>
      <c r="Z1427" s="413">
        <f>'2. CAD NCCF'!Z1427+'3. USD NCCF'!Z1427+'4. EUR NCCF'!Z1427+'5. GBP NCCF'!Z1427+'6. Other(Incld) NCCF'!Z1427</f>
        <v>0</v>
      </c>
      <c r="AA1427" s="413">
        <f>'2. CAD NCCF'!AA1427+'3. USD NCCF'!AA1427+'4. EUR NCCF'!AA1427+'5. GBP NCCF'!AA1427+'6. Other(Incld) NCCF'!AA1427</f>
        <v>0</v>
      </c>
      <c r="AB1427" s="413">
        <f>'2. CAD NCCF'!AB1427+'3. USD NCCF'!AB1427+'4. EUR NCCF'!AB1427+'5. GBP NCCF'!AB1427+'6. Other(Incld) NCCF'!AB1427</f>
        <v>0</v>
      </c>
      <c r="AC1427" s="400">
        <f>'2. CAD NCCF'!AC1427+'3. USD NCCF'!AC1427+'4. EUR NCCF'!AC1427+'5. GBP NCCF'!AC1427+'6. Other(Incld) NCCF'!AC1427</f>
        <v>0</v>
      </c>
      <c r="AD1427" s="234"/>
      <c r="AE1427" s="460"/>
      <c r="AF1427" s="560"/>
    </row>
    <row r="1428" spans="1:32" ht="15" customHeight="1" outlineLevel="1" x14ac:dyDescent="0.2">
      <c r="A1428" s="222">
        <v>179</v>
      </c>
      <c r="B1428" s="499"/>
      <c r="C1428" s="467"/>
      <c r="D1428" s="467"/>
      <c r="E1428" s="467"/>
      <c r="F1428" s="880" t="str">
        <f>'2. CAD NCCF'!F1428:L1428</f>
        <v>Non-FI issued ABCP, low or not rated</v>
      </c>
      <c r="G1428" s="881"/>
      <c r="H1428" s="881"/>
      <c r="I1428" s="881"/>
      <c r="J1428" s="881"/>
      <c r="K1428" s="881"/>
      <c r="L1428" s="882"/>
      <c r="M1428" s="400">
        <f>'2. CAD NCCF'!M1428+'3. USD NCCF'!M1428+'4. EUR NCCF'!M1428+'5. GBP NCCF'!M1428+'6. Other(Incld) NCCF'!M1428</f>
        <v>0</v>
      </c>
      <c r="N1428" s="411">
        <f>'2. CAD NCCF'!N1428+'3. USD NCCF'!N1428+'4. EUR NCCF'!N1428+'5. GBP NCCF'!N1428+'6. Other(Incld) NCCF'!N1428</f>
        <v>0</v>
      </c>
      <c r="O1428" s="414">
        <f>'2. CAD NCCF'!O1428+'3. USD NCCF'!O1428+'4. EUR NCCF'!O1428+'5. GBP NCCF'!O1428+'6. Other(Incld) NCCF'!O1428</f>
        <v>0</v>
      </c>
      <c r="P1428" s="414">
        <f>'2. CAD NCCF'!P1428+'3. USD NCCF'!P1428+'4. EUR NCCF'!P1428+'5. GBP NCCF'!P1428+'6. Other(Incld) NCCF'!P1428</f>
        <v>0</v>
      </c>
      <c r="Q1428" s="415">
        <f>'2. CAD NCCF'!Q1428+'3. USD NCCF'!Q1428+'4. EUR NCCF'!Q1428+'5. GBP NCCF'!Q1428+'6. Other(Incld) NCCF'!Q1428</f>
        <v>0</v>
      </c>
      <c r="R1428" s="411">
        <f>'2. CAD NCCF'!R1428+'3. USD NCCF'!R1428+'4. EUR NCCF'!R1428+'5. GBP NCCF'!R1428+'6. Other(Incld) NCCF'!R1428</f>
        <v>0</v>
      </c>
      <c r="S1428" s="413">
        <f>'2. CAD NCCF'!S1428+'3. USD NCCF'!S1428+'4. EUR NCCF'!S1428+'5. GBP NCCF'!S1428+'6. Other(Incld) NCCF'!S1428</f>
        <v>0</v>
      </c>
      <c r="T1428" s="413">
        <f>'2. CAD NCCF'!T1428+'3. USD NCCF'!T1428+'4. EUR NCCF'!T1428+'5. GBP NCCF'!T1428+'6. Other(Incld) NCCF'!T1428</f>
        <v>0</v>
      </c>
      <c r="U1428" s="413">
        <f>'2. CAD NCCF'!U1428+'3. USD NCCF'!U1428+'4. EUR NCCF'!U1428+'5. GBP NCCF'!U1428+'6. Other(Incld) NCCF'!U1428</f>
        <v>0</v>
      </c>
      <c r="V1428" s="413">
        <f>'2. CAD NCCF'!V1428+'3. USD NCCF'!V1428+'4. EUR NCCF'!V1428+'5. GBP NCCF'!V1428+'6. Other(Incld) NCCF'!V1428</f>
        <v>0</v>
      </c>
      <c r="W1428" s="413">
        <f>'2. CAD NCCF'!W1428+'3. USD NCCF'!W1428+'4. EUR NCCF'!W1428+'5. GBP NCCF'!W1428+'6. Other(Incld) NCCF'!W1428</f>
        <v>0</v>
      </c>
      <c r="X1428" s="414">
        <f>'2. CAD NCCF'!X1428+'3. USD NCCF'!X1428+'4. EUR NCCF'!X1428+'5. GBP NCCF'!X1428+'6. Other(Incld) NCCF'!X1428</f>
        <v>0</v>
      </c>
      <c r="Y1428" s="413">
        <f>'2. CAD NCCF'!Y1428+'3. USD NCCF'!Y1428+'4. EUR NCCF'!Y1428+'5. GBP NCCF'!Y1428+'6. Other(Incld) NCCF'!Y1428</f>
        <v>0</v>
      </c>
      <c r="Z1428" s="413">
        <f>'2. CAD NCCF'!Z1428+'3. USD NCCF'!Z1428+'4. EUR NCCF'!Z1428+'5. GBP NCCF'!Z1428+'6. Other(Incld) NCCF'!Z1428</f>
        <v>0</v>
      </c>
      <c r="AA1428" s="413">
        <f>'2. CAD NCCF'!AA1428+'3. USD NCCF'!AA1428+'4. EUR NCCF'!AA1428+'5. GBP NCCF'!AA1428+'6. Other(Incld) NCCF'!AA1428</f>
        <v>0</v>
      </c>
      <c r="AB1428" s="413">
        <f>'2. CAD NCCF'!AB1428+'3. USD NCCF'!AB1428+'4. EUR NCCF'!AB1428+'5. GBP NCCF'!AB1428+'6. Other(Incld) NCCF'!AB1428</f>
        <v>0</v>
      </c>
      <c r="AC1428" s="400">
        <f>'2. CAD NCCF'!AC1428+'3. USD NCCF'!AC1428+'4. EUR NCCF'!AC1428+'5. GBP NCCF'!AC1428+'6. Other(Incld) NCCF'!AC1428</f>
        <v>0</v>
      </c>
      <c r="AD1428" s="234"/>
      <c r="AE1428" s="460"/>
      <c r="AF1428" s="560"/>
    </row>
    <row r="1429" spans="1:32" ht="15" outlineLevel="1" x14ac:dyDescent="0.2">
      <c r="A1429" s="222">
        <v>180</v>
      </c>
      <c r="B1429" s="499"/>
      <c r="C1429" s="467"/>
      <c r="D1429" s="467"/>
      <c r="E1429" s="877" t="str">
        <f>'2. CAD NCCF'!E1429:L1429</f>
        <v>FI issued ABS and ABCP, low or not rated</v>
      </c>
      <c r="F1429" s="878"/>
      <c r="G1429" s="878"/>
      <c r="H1429" s="878"/>
      <c r="I1429" s="878"/>
      <c r="J1429" s="878"/>
      <c r="K1429" s="878"/>
      <c r="L1429" s="879"/>
      <c r="M1429" s="399">
        <f>SUBTOTAL(9,M1430:M1431)</f>
        <v>0</v>
      </c>
      <c r="N1429" s="402">
        <f t="shared" ref="N1429:AC1429" si="1526">SUBTOTAL(9,N1430:N1431)</f>
        <v>0</v>
      </c>
      <c r="O1429" s="406">
        <f t="shared" si="1526"/>
        <v>0</v>
      </c>
      <c r="P1429" s="406">
        <f t="shared" si="1526"/>
        <v>0</v>
      </c>
      <c r="Q1429" s="407">
        <f t="shared" si="1526"/>
        <v>0</v>
      </c>
      <c r="R1429" s="402">
        <f t="shared" si="1526"/>
        <v>0</v>
      </c>
      <c r="S1429" s="406">
        <f t="shared" si="1526"/>
        <v>0</v>
      </c>
      <c r="T1429" s="405">
        <f t="shared" si="1526"/>
        <v>0</v>
      </c>
      <c r="U1429" s="405">
        <f t="shared" si="1526"/>
        <v>0</v>
      </c>
      <c r="V1429" s="405">
        <f t="shared" si="1526"/>
        <v>0</v>
      </c>
      <c r="W1429" s="405">
        <f t="shared" si="1526"/>
        <v>0</v>
      </c>
      <c r="X1429" s="405">
        <f t="shared" si="1526"/>
        <v>0</v>
      </c>
      <c r="Y1429" s="405">
        <f t="shared" si="1526"/>
        <v>0</v>
      </c>
      <c r="Z1429" s="405">
        <f t="shared" si="1526"/>
        <v>0</v>
      </c>
      <c r="AA1429" s="405">
        <f t="shared" si="1526"/>
        <v>0</v>
      </c>
      <c r="AB1429" s="403">
        <f t="shared" si="1526"/>
        <v>0</v>
      </c>
      <c r="AC1429" s="399">
        <f t="shared" si="1526"/>
        <v>0</v>
      </c>
      <c r="AD1429" s="234"/>
      <c r="AE1429" s="460"/>
      <c r="AF1429" s="560"/>
    </row>
    <row r="1430" spans="1:32" ht="15" outlineLevel="1" x14ac:dyDescent="0.2">
      <c r="A1430" s="222">
        <v>181</v>
      </c>
      <c r="B1430" s="499"/>
      <c r="C1430" s="467"/>
      <c r="D1430" s="467"/>
      <c r="E1430" s="467"/>
      <c r="F1430" s="880" t="str">
        <f>'2. CAD NCCF'!F1430:L1430</f>
        <v>FI issued ABS, low or not rated</v>
      </c>
      <c r="G1430" s="881"/>
      <c r="H1430" s="881"/>
      <c r="I1430" s="881"/>
      <c r="J1430" s="881"/>
      <c r="K1430" s="881"/>
      <c r="L1430" s="882"/>
      <c r="M1430" s="400">
        <f>'2. CAD NCCF'!M1430+'3. USD NCCF'!M1430+'4. EUR NCCF'!M1430+'5. GBP NCCF'!M1430+'6. Other(Incld) NCCF'!M1430</f>
        <v>0</v>
      </c>
      <c r="N1430" s="411">
        <f>'2. CAD NCCF'!N1430+'3. USD NCCF'!N1430+'4. EUR NCCF'!N1430+'5. GBP NCCF'!N1430+'6. Other(Incld) NCCF'!N1430</f>
        <v>0</v>
      </c>
      <c r="O1430" s="414">
        <f>'2. CAD NCCF'!O1430+'3. USD NCCF'!O1430+'4. EUR NCCF'!O1430+'5. GBP NCCF'!O1430+'6. Other(Incld) NCCF'!O1430</f>
        <v>0</v>
      </c>
      <c r="P1430" s="414">
        <f>'2. CAD NCCF'!P1430+'3. USD NCCF'!P1430+'4. EUR NCCF'!P1430+'5. GBP NCCF'!P1430+'6. Other(Incld) NCCF'!P1430</f>
        <v>0</v>
      </c>
      <c r="Q1430" s="415">
        <f>'2. CAD NCCF'!Q1430+'3. USD NCCF'!Q1430+'4. EUR NCCF'!Q1430+'5. GBP NCCF'!Q1430+'6. Other(Incld) NCCF'!Q1430</f>
        <v>0</v>
      </c>
      <c r="R1430" s="411">
        <f>'2. CAD NCCF'!R1430+'3. USD NCCF'!R1430+'4. EUR NCCF'!R1430+'5. GBP NCCF'!R1430+'6. Other(Incld) NCCF'!R1430</f>
        <v>0</v>
      </c>
      <c r="S1430" s="413">
        <f>'2. CAD NCCF'!S1430+'3. USD NCCF'!S1430+'4. EUR NCCF'!S1430+'5. GBP NCCF'!S1430+'6. Other(Incld) NCCF'!S1430</f>
        <v>0</v>
      </c>
      <c r="T1430" s="413">
        <f>'2. CAD NCCF'!T1430+'3. USD NCCF'!T1430+'4. EUR NCCF'!T1430+'5. GBP NCCF'!T1430+'6. Other(Incld) NCCF'!T1430</f>
        <v>0</v>
      </c>
      <c r="U1430" s="413">
        <f>'2. CAD NCCF'!U1430+'3. USD NCCF'!U1430+'4. EUR NCCF'!U1430+'5. GBP NCCF'!U1430+'6. Other(Incld) NCCF'!U1430</f>
        <v>0</v>
      </c>
      <c r="V1430" s="413">
        <f>'2. CAD NCCF'!V1430+'3. USD NCCF'!V1430+'4. EUR NCCF'!V1430+'5. GBP NCCF'!V1430+'6. Other(Incld) NCCF'!V1430</f>
        <v>0</v>
      </c>
      <c r="W1430" s="413">
        <f>'2. CAD NCCF'!W1430+'3. USD NCCF'!W1430+'4. EUR NCCF'!W1430+'5. GBP NCCF'!W1430+'6. Other(Incld) NCCF'!W1430</f>
        <v>0</v>
      </c>
      <c r="X1430" s="414">
        <f>'2. CAD NCCF'!X1430+'3. USD NCCF'!X1430+'4. EUR NCCF'!X1430+'5. GBP NCCF'!X1430+'6. Other(Incld) NCCF'!X1430</f>
        <v>0</v>
      </c>
      <c r="Y1430" s="413">
        <f>'2. CAD NCCF'!Y1430+'3. USD NCCF'!Y1430+'4. EUR NCCF'!Y1430+'5. GBP NCCF'!Y1430+'6. Other(Incld) NCCF'!Y1430</f>
        <v>0</v>
      </c>
      <c r="Z1430" s="413">
        <f>'2. CAD NCCF'!Z1430+'3. USD NCCF'!Z1430+'4. EUR NCCF'!Z1430+'5. GBP NCCF'!Z1430+'6. Other(Incld) NCCF'!Z1430</f>
        <v>0</v>
      </c>
      <c r="AA1430" s="413">
        <f>'2. CAD NCCF'!AA1430+'3. USD NCCF'!AA1430+'4. EUR NCCF'!AA1430+'5. GBP NCCF'!AA1430+'6. Other(Incld) NCCF'!AA1430</f>
        <v>0</v>
      </c>
      <c r="AB1430" s="413">
        <f>'2. CAD NCCF'!AB1430+'3. USD NCCF'!AB1430+'4. EUR NCCF'!AB1430+'5. GBP NCCF'!AB1430+'6. Other(Incld) NCCF'!AB1430</f>
        <v>0</v>
      </c>
      <c r="AC1430" s="400">
        <f>'2. CAD NCCF'!AC1430+'3. USD NCCF'!AC1430+'4. EUR NCCF'!AC1430+'5. GBP NCCF'!AC1430+'6. Other(Incld) NCCF'!AC1430</f>
        <v>0</v>
      </c>
      <c r="AD1430" s="234"/>
      <c r="AE1430" s="460"/>
      <c r="AF1430" s="560"/>
    </row>
    <row r="1431" spans="1:32" ht="15" customHeight="1" outlineLevel="1" x14ac:dyDescent="0.2">
      <c r="A1431" s="222">
        <v>182</v>
      </c>
      <c r="B1431" s="499"/>
      <c r="C1431" s="467"/>
      <c r="D1431" s="467"/>
      <c r="E1431" s="467"/>
      <c r="F1431" s="880" t="str">
        <f>'2. CAD NCCF'!F1431:L1431</f>
        <v>FI issued ABCP, low or not rated</v>
      </c>
      <c r="G1431" s="881"/>
      <c r="H1431" s="881"/>
      <c r="I1431" s="881"/>
      <c r="J1431" s="881"/>
      <c r="K1431" s="881"/>
      <c r="L1431" s="882"/>
      <c r="M1431" s="400">
        <f>'2. CAD NCCF'!M1431+'3. USD NCCF'!M1431+'4. EUR NCCF'!M1431+'5. GBP NCCF'!M1431+'6. Other(Incld) NCCF'!M1431</f>
        <v>0</v>
      </c>
      <c r="N1431" s="411">
        <f>'2. CAD NCCF'!N1431+'3. USD NCCF'!N1431+'4. EUR NCCF'!N1431+'5. GBP NCCF'!N1431+'6. Other(Incld) NCCF'!N1431</f>
        <v>0</v>
      </c>
      <c r="O1431" s="414">
        <f>'2. CAD NCCF'!O1431+'3. USD NCCF'!O1431+'4. EUR NCCF'!O1431+'5. GBP NCCF'!O1431+'6. Other(Incld) NCCF'!O1431</f>
        <v>0</v>
      </c>
      <c r="P1431" s="414">
        <f>'2. CAD NCCF'!P1431+'3. USD NCCF'!P1431+'4. EUR NCCF'!P1431+'5. GBP NCCF'!P1431+'6. Other(Incld) NCCF'!P1431</f>
        <v>0</v>
      </c>
      <c r="Q1431" s="415">
        <f>'2. CAD NCCF'!Q1431+'3. USD NCCF'!Q1431+'4. EUR NCCF'!Q1431+'5. GBP NCCF'!Q1431+'6. Other(Incld) NCCF'!Q1431</f>
        <v>0</v>
      </c>
      <c r="R1431" s="411">
        <f>'2. CAD NCCF'!R1431+'3. USD NCCF'!R1431+'4. EUR NCCF'!R1431+'5. GBP NCCF'!R1431+'6. Other(Incld) NCCF'!R1431</f>
        <v>0</v>
      </c>
      <c r="S1431" s="413">
        <f>'2. CAD NCCF'!S1431+'3. USD NCCF'!S1431+'4. EUR NCCF'!S1431+'5. GBP NCCF'!S1431+'6. Other(Incld) NCCF'!S1431</f>
        <v>0</v>
      </c>
      <c r="T1431" s="413">
        <f>'2. CAD NCCF'!T1431+'3. USD NCCF'!T1431+'4. EUR NCCF'!T1431+'5. GBP NCCF'!T1431+'6. Other(Incld) NCCF'!T1431</f>
        <v>0</v>
      </c>
      <c r="U1431" s="413">
        <f>'2. CAD NCCF'!U1431+'3. USD NCCF'!U1431+'4. EUR NCCF'!U1431+'5. GBP NCCF'!U1431+'6. Other(Incld) NCCF'!U1431</f>
        <v>0</v>
      </c>
      <c r="V1431" s="413">
        <f>'2. CAD NCCF'!V1431+'3. USD NCCF'!V1431+'4. EUR NCCF'!V1431+'5. GBP NCCF'!V1431+'6. Other(Incld) NCCF'!V1431</f>
        <v>0</v>
      </c>
      <c r="W1431" s="413">
        <f>'2. CAD NCCF'!W1431+'3. USD NCCF'!W1431+'4. EUR NCCF'!W1431+'5. GBP NCCF'!W1431+'6. Other(Incld) NCCF'!W1431</f>
        <v>0</v>
      </c>
      <c r="X1431" s="414">
        <f>'2. CAD NCCF'!X1431+'3. USD NCCF'!X1431+'4. EUR NCCF'!X1431+'5. GBP NCCF'!X1431+'6. Other(Incld) NCCF'!X1431</f>
        <v>0</v>
      </c>
      <c r="Y1431" s="413">
        <f>'2. CAD NCCF'!Y1431+'3. USD NCCF'!Y1431+'4. EUR NCCF'!Y1431+'5. GBP NCCF'!Y1431+'6. Other(Incld) NCCF'!Y1431</f>
        <v>0</v>
      </c>
      <c r="Z1431" s="413">
        <f>'2. CAD NCCF'!Z1431+'3. USD NCCF'!Z1431+'4. EUR NCCF'!Z1431+'5. GBP NCCF'!Z1431+'6. Other(Incld) NCCF'!Z1431</f>
        <v>0</v>
      </c>
      <c r="AA1431" s="413">
        <f>'2. CAD NCCF'!AA1431+'3. USD NCCF'!AA1431+'4. EUR NCCF'!AA1431+'5. GBP NCCF'!AA1431+'6. Other(Incld) NCCF'!AA1431</f>
        <v>0</v>
      </c>
      <c r="AB1431" s="413">
        <f>'2. CAD NCCF'!AB1431+'3. USD NCCF'!AB1431+'4. EUR NCCF'!AB1431+'5. GBP NCCF'!AB1431+'6. Other(Incld) NCCF'!AB1431</f>
        <v>0</v>
      </c>
      <c r="AC1431" s="400">
        <f>'2. CAD NCCF'!AC1431+'3. USD NCCF'!AC1431+'4. EUR NCCF'!AC1431+'5. GBP NCCF'!AC1431+'6. Other(Incld) NCCF'!AC1431</f>
        <v>0</v>
      </c>
      <c r="AD1431" s="234"/>
      <c r="AE1431" s="460"/>
      <c r="AF1431" s="560"/>
    </row>
    <row r="1432" spans="1:32" ht="15" outlineLevel="1" x14ac:dyDescent="0.2">
      <c r="A1432" s="222">
        <v>183</v>
      </c>
      <c r="B1432" s="499"/>
      <c r="C1432" s="467"/>
      <c r="D1432" s="868" t="str">
        <f>'2. CAD NCCF'!D1432:L1432</f>
        <v>Equities</v>
      </c>
      <c r="E1432" s="869"/>
      <c r="F1432" s="869"/>
      <c r="G1432" s="869"/>
      <c r="H1432" s="869"/>
      <c r="I1432" s="869"/>
      <c r="J1432" s="869"/>
      <c r="K1432" s="869"/>
      <c r="L1432" s="870"/>
      <c r="M1432" s="399">
        <f>SUBTOTAL(9,M1433:M1435)</f>
        <v>0</v>
      </c>
      <c r="N1432" s="480"/>
      <c r="O1432" s="522"/>
      <c r="P1432" s="255"/>
      <c r="Q1432" s="407">
        <f t="shared" ref="Q1432:AC1432" si="1527">SUBTOTAL(9,Q1433:Q1435)</f>
        <v>0</v>
      </c>
      <c r="R1432" s="402">
        <f t="shared" si="1527"/>
        <v>0</v>
      </c>
      <c r="S1432" s="406">
        <f t="shared" si="1527"/>
        <v>0</v>
      </c>
      <c r="T1432" s="405">
        <f t="shared" si="1527"/>
        <v>0</v>
      </c>
      <c r="U1432" s="405">
        <f t="shared" si="1527"/>
        <v>0</v>
      </c>
      <c r="V1432" s="405">
        <f t="shared" si="1527"/>
        <v>0</v>
      </c>
      <c r="W1432" s="405">
        <f t="shared" si="1527"/>
        <v>0</v>
      </c>
      <c r="X1432" s="405">
        <f t="shared" si="1527"/>
        <v>0</v>
      </c>
      <c r="Y1432" s="405">
        <f t="shared" si="1527"/>
        <v>0</v>
      </c>
      <c r="Z1432" s="405">
        <f t="shared" si="1527"/>
        <v>0</v>
      </c>
      <c r="AA1432" s="405">
        <f t="shared" si="1527"/>
        <v>0</v>
      </c>
      <c r="AB1432" s="403">
        <f t="shared" si="1527"/>
        <v>0</v>
      </c>
      <c r="AC1432" s="399">
        <f t="shared" si="1527"/>
        <v>0</v>
      </c>
      <c r="AD1432" s="936"/>
      <c r="AE1432" s="936"/>
      <c r="AF1432" s="937"/>
    </row>
    <row r="1433" spans="1:32" ht="15" customHeight="1" outlineLevel="1" x14ac:dyDescent="0.2">
      <c r="A1433" s="222">
        <v>184</v>
      </c>
      <c r="B1433" s="499"/>
      <c r="C1433" s="467"/>
      <c r="D1433" s="467"/>
      <c r="E1433" s="467"/>
      <c r="F1433" s="880" t="str">
        <f>'2. CAD NCCF'!F1433:L1433</f>
        <v>Eligible non-financial common equity shares</v>
      </c>
      <c r="G1433" s="881"/>
      <c r="H1433" s="881"/>
      <c r="I1433" s="881"/>
      <c r="J1433" s="881"/>
      <c r="K1433" s="881"/>
      <c r="L1433" s="881"/>
      <c r="M1433" s="400">
        <f>'2. CAD NCCF'!M1433+'3. USD NCCF'!M1433+'4. EUR NCCF'!M1433+'5. GBP NCCF'!M1433+'6. Other(Incld) NCCF'!M1433</f>
        <v>0</v>
      </c>
      <c r="N1433" s="481"/>
      <c r="O1433" s="465"/>
      <c r="P1433" s="482"/>
      <c r="Q1433" s="415">
        <f>'2. CAD NCCF'!Q1433+'3. USD NCCF'!Q1433+'4. EUR NCCF'!Q1433+'5. GBP NCCF'!Q1433+'6. Other(Incld) NCCF'!Q1433</f>
        <v>0</v>
      </c>
      <c r="R1433" s="411">
        <f>'2. CAD NCCF'!R1433+'3. USD NCCF'!R1433+'4. EUR NCCF'!R1433+'5. GBP NCCF'!R1433+'6. Other(Incld) NCCF'!R1433</f>
        <v>0</v>
      </c>
      <c r="S1433" s="413">
        <f>'2. CAD NCCF'!S1433+'3. USD NCCF'!S1433+'4. EUR NCCF'!S1433+'5. GBP NCCF'!S1433+'6. Other(Incld) NCCF'!S1433</f>
        <v>0</v>
      </c>
      <c r="T1433" s="413">
        <f>'2. CAD NCCF'!T1433+'3. USD NCCF'!T1433+'4. EUR NCCF'!T1433+'5. GBP NCCF'!T1433+'6. Other(Incld) NCCF'!T1433</f>
        <v>0</v>
      </c>
      <c r="U1433" s="413">
        <f>'2. CAD NCCF'!U1433+'3. USD NCCF'!U1433+'4. EUR NCCF'!U1433+'5. GBP NCCF'!U1433+'6. Other(Incld) NCCF'!U1433</f>
        <v>0</v>
      </c>
      <c r="V1433" s="413">
        <f>'2. CAD NCCF'!V1433+'3. USD NCCF'!V1433+'4. EUR NCCF'!V1433+'5. GBP NCCF'!V1433+'6. Other(Incld) NCCF'!V1433</f>
        <v>0</v>
      </c>
      <c r="W1433" s="413">
        <f>'2. CAD NCCF'!W1433+'3. USD NCCF'!W1433+'4. EUR NCCF'!W1433+'5. GBP NCCF'!W1433+'6. Other(Incld) NCCF'!W1433</f>
        <v>0</v>
      </c>
      <c r="X1433" s="414">
        <f>'2. CAD NCCF'!X1433+'3. USD NCCF'!X1433+'4. EUR NCCF'!X1433+'5. GBP NCCF'!X1433+'6. Other(Incld) NCCF'!X1433</f>
        <v>0</v>
      </c>
      <c r="Y1433" s="413">
        <f>'2. CAD NCCF'!Y1433+'3. USD NCCF'!Y1433+'4. EUR NCCF'!Y1433+'5. GBP NCCF'!Y1433+'6. Other(Incld) NCCF'!Y1433</f>
        <v>0</v>
      </c>
      <c r="Z1433" s="413">
        <f>'2. CAD NCCF'!Z1433+'3. USD NCCF'!Z1433+'4. EUR NCCF'!Z1433+'5. GBP NCCF'!Z1433+'6. Other(Incld) NCCF'!Z1433</f>
        <v>0</v>
      </c>
      <c r="AA1433" s="413">
        <f>'2. CAD NCCF'!AA1433+'3. USD NCCF'!AA1433+'4. EUR NCCF'!AA1433+'5. GBP NCCF'!AA1433+'6. Other(Incld) NCCF'!AA1433</f>
        <v>0</v>
      </c>
      <c r="AB1433" s="413">
        <f>'2. CAD NCCF'!AB1433+'3. USD NCCF'!AB1433+'4. EUR NCCF'!AB1433+'5. GBP NCCF'!AB1433+'6. Other(Incld) NCCF'!AB1433</f>
        <v>0</v>
      </c>
      <c r="AC1433" s="400">
        <f>'2. CAD NCCF'!AC1433+'3. USD NCCF'!AC1433+'4. EUR NCCF'!AC1433+'5. GBP NCCF'!AC1433+'6. Other(Incld) NCCF'!AC1433</f>
        <v>0</v>
      </c>
      <c r="AD1433" s="234"/>
      <c r="AE1433" s="460"/>
      <c r="AF1433" s="560"/>
    </row>
    <row r="1434" spans="1:32" ht="15" customHeight="1" outlineLevel="1" x14ac:dyDescent="0.2">
      <c r="A1434" s="222">
        <v>185</v>
      </c>
      <c r="B1434" s="499"/>
      <c r="C1434" s="467"/>
      <c r="D1434" s="467"/>
      <c r="E1434" s="467"/>
      <c r="F1434" s="880" t="str">
        <f>'2. CAD NCCF'!F1434:L1434</f>
        <v>Eligible financial common equity</v>
      </c>
      <c r="G1434" s="881"/>
      <c r="H1434" s="881"/>
      <c r="I1434" s="881"/>
      <c r="J1434" s="881"/>
      <c r="K1434" s="881"/>
      <c r="L1434" s="881"/>
      <c r="M1434" s="400">
        <f>'2. CAD NCCF'!M1434+'3. USD NCCF'!M1434+'4. EUR NCCF'!M1434+'5. GBP NCCF'!M1434+'6. Other(Incld) NCCF'!M1434</f>
        <v>0</v>
      </c>
      <c r="N1434" s="967"/>
      <c r="O1434" s="955"/>
      <c r="P1434" s="955"/>
      <c r="Q1434" s="968"/>
      <c r="R1434" s="411">
        <f>'2. CAD NCCF'!R1434+'3. USD NCCF'!R1434+'4. EUR NCCF'!R1434+'5. GBP NCCF'!R1434+'6. Other(Incld) NCCF'!R1434</f>
        <v>0</v>
      </c>
      <c r="S1434" s="413">
        <f>'2. CAD NCCF'!S1434+'3. USD NCCF'!S1434+'4. EUR NCCF'!S1434+'5. GBP NCCF'!S1434+'6. Other(Incld) NCCF'!S1434</f>
        <v>0</v>
      </c>
      <c r="T1434" s="413">
        <f>'2. CAD NCCF'!T1434+'3. USD NCCF'!T1434+'4. EUR NCCF'!T1434+'5. GBP NCCF'!T1434+'6. Other(Incld) NCCF'!T1434</f>
        <v>0</v>
      </c>
      <c r="U1434" s="413">
        <f>'2. CAD NCCF'!U1434+'3. USD NCCF'!U1434+'4. EUR NCCF'!U1434+'5. GBP NCCF'!U1434+'6. Other(Incld) NCCF'!U1434</f>
        <v>0</v>
      </c>
      <c r="V1434" s="413">
        <f>'2. CAD NCCF'!V1434+'3. USD NCCF'!V1434+'4. EUR NCCF'!V1434+'5. GBP NCCF'!V1434+'6. Other(Incld) NCCF'!V1434</f>
        <v>0</v>
      </c>
      <c r="W1434" s="413">
        <f>'2. CAD NCCF'!W1434+'3. USD NCCF'!W1434+'4. EUR NCCF'!W1434+'5. GBP NCCF'!W1434+'6. Other(Incld) NCCF'!W1434</f>
        <v>0</v>
      </c>
      <c r="X1434" s="414">
        <f>'2. CAD NCCF'!X1434+'3. USD NCCF'!X1434+'4. EUR NCCF'!X1434+'5. GBP NCCF'!X1434+'6. Other(Incld) NCCF'!X1434</f>
        <v>0</v>
      </c>
      <c r="Y1434" s="413">
        <f>'2. CAD NCCF'!Y1434+'3. USD NCCF'!Y1434+'4. EUR NCCF'!Y1434+'5. GBP NCCF'!Y1434+'6. Other(Incld) NCCF'!Y1434</f>
        <v>0</v>
      </c>
      <c r="Z1434" s="413">
        <f>'2. CAD NCCF'!Z1434+'3. USD NCCF'!Z1434+'4. EUR NCCF'!Z1434+'5. GBP NCCF'!Z1434+'6. Other(Incld) NCCF'!Z1434</f>
        <v>0</v>
      </c>
      <c r="AA1434" s="413">
        <f>'2. CAD NCCF'!AA1434+'3. USD NCCF'!AA1434+'4. EUR NCCF'!AA1434+'5. GBP NCCF'!AA1434+'6. Other(Incld) NCCF'!AA1434</f>
        <v>0</v>
      </c>
      <c r="AB1434" s="413">
        <f>'2. CAD NCCF'!AB1434+'3. USD NCCF'!AB1434+'4. EUR NCCF'!AB1434+'5. GBP NCCF'!AB1434+'6. Other(Incld) NCCF'!AB1434</f>
        <v>0</v>
      </c>
      <c r="AC1434" s="400">
        <f>'2. CAD NCCF'!AC1434+'3. USD NCCF'!AC1434+'4. EUR NCCF'!AC1434+'5. GBP NCCF'!AC1434+'6. Other(Incld) NCCF'!AC1434</f>
        <v>0</v>
      </c>
      <c r="AD1434" s="234"/>
      <c r="AE1434" s="460"/>
      <c r="AF1434" s="560"/>
    </row>
    <row r="1435" spans="1:32" ht="15" customHeight="1" outlineLevel="1" x14ac:dyDescent="0.2">
      <c r="A1435" s="222">
        <v>186</v>
      </c>
      <c r="B1435" s="499"/>
      <c r="C1435" s="467"/>
      <c r="D1435" s="467"/>
      <c r="E1435" s="467"/>
      <c r="F1435" s="880" t="str">
        <f>'2. CAD NCCF'!F1435:L1435</f>
        <v>Other equities</v>
      </c>
      <c r="G1435" s="881"/>
      <c r="H1435" s="881"/>
      <c r="I1435" s="881"/>
      <c r="J1435" s="881"/>
      <c r="K1435" s="881"/>
      <c r="L1435" s="881"/>
      <c r="M1435" s="400">
        <f>'2. CAD NCCF'!M1435+'3. USD NCCF'!M1435+'4. EUR NCCF'!M1435+'5. GBP NCCF'!M1435+'6. Other(Incld) NCCF'!M1435</f>
        <v>0</v>
      </c>
      <c r="N1435" s="465"/>
      <c r="O1435" s="465"/>
      <c r="P1435" s="465"/>
      <c r="Q1435" s="465"/>
      <c r="R1435" s="465"/>
      <c r="S1435" s="465"/>
      <c r="T1435" s="465"/>
      <c r="U1435" s="465"/>
      <c r="V1435" s="465"/>
      <c r="W1435" s="465"/>
      <c r="X1435" s="465"/>
      <c r="Y1435" s="465"/>
      <c r="Z1435" s="465"/>
      <c r="AA1435" s="465"/>
      <c r="AB1435" s="465"/>
      <c r="AC1435" s="400">
        <f>'2. CAD NCCF'!AC1435+'3. USD NCCF'!AC1435+'4. EUR NCCF'!AC1435+'5. GBP NCCF'!AC1435+'6. Other(Incld) NCCF'!AC1435</f>
        <v>0</v>
      </c>
      <c r="AD1435" s="234"/>
      <c r="AE1435" s="460"/>
      <c r="AF1435" s="560"/>
    </row>
    <row r="1436" spans="1:32" ht="15" outlineLevel="1" x14ac:dyDescent="0.2">
      <c r="A1436" s="222">
        <v>187</v>
      </c>
      <c r="B1436" s="499"/>
      <c r="C1436" s="467"/>
      <c r="D1436" s="868" t="str">
        <f>'2. CAD NCCF'!D1436:L1436</f>
        <v>FI's own securities - Not eliminated</v>
      </c>
      <c r="E1436" s="869"/>
      <c r="F1436" s="869"/>
      <c r="G1436" s="869"/>
      <c r="H1436" s="869"/>
      <c r="I1436" s="869"/>
      <c r="J1436" s="869"/>
      <c r="K1436" s="869"/>
      <c r="L1436" s="870"/>
      <c r="M1436" s="399">
        <f>SUBTOTAL(9,M1437:M1438)</f>
        <v>0</v>
      </c>
      <c r="N1436" s="555"/>
      <c r="O1436" s="555"/>
      <c r="P1436" s="555"/>
      <c r="Q1436" s="555"/>
      <c r="R1436" s="555"/>
      <c r="S1436" s="555"/>
      <c r="T1436" s="555"/>
      <c r="U1436" s="555"/>
      <c r="V1436" s="555"/>
      <c r="W1436" s="555"/>
      <c r="X1436" s="555"/>
      <c r="Y1436" s="555"/>
      <c r="Z1436" s="555"/>
      <c r="AA1436" s="555"/>
      <c r="AB1436" s="555"/>
      <c r="AC1436" s="399">
        <f>SUBTOTAL(9,AC1437:AC1438)</f>
        <v>0</v>
      </c>
      <c r="AD1436" s="555"/>
      <c r="AE1436" s="555"/>
      <c r="AF1436" s="556"/>
    </row>
    <row r="1437" spans="1:32" ht="15" outlineLevel="1" x14ac:dyDescent="0.2">
      <c r="A1437" s="222">
        <v>188</v>
      </c>
      <c r="B1437" s="499"/>
      <c r="C1437" s="467"/>
      <c r="D1437" s="467"/>
      <c r="E1437" s="467"/>
      <c r="F1437" s="880" t="str">
        <f>'2. CAD NCCF'!F1437:L1437</f>
        <v>FI's own debt not eliminated</v>
      </c>
      <c r="G1437" s="881"/>
      <c r="H1437" s="881"/>
      <c r="I1437" s="881"/>
      <c r="J1437" s="881"/>
      <c r="K1437" s="881"/>
      <c r="L1437" s="881"/>
      <c r="M1437" s="400">
        <f>'2. CAD NCCF'!M1437+'3. USD NCCF'!M1437+'4. EUR NCCF'!M1437+'5. GBP NCCF'!M1437+'6. Other(Incld) NCCF'!M1437</f>
        <v>0</v>
      </c>
      <c r="N1437" s="548"/>
      <c r="O1437" s="549"/>
      <c r="P1437" s="549"/>
      <c r="Q1437" s="549"/>
      <c r="R1437" s="549"/>
      <c r="S1437" s="549"/>
      <c r="T1437" s="549"/>
      <c r="U1437" s="549"/>
      <c r="V1437" s="549"/>
      <c r="W1437" s="549"/>
      <c r="X1437" s="549"/>
      <c r="Y1437" s="549"/>
      <c r="Z1437" s="549"/>
      <c r="AA1437" s="549"/>
      <c r="AB1437" s="549"/>
      <c r="AC1437" s="400">
        <f>'2. CAD NCCF'!AC1437+'3. USD NCCF'!AC1437+'4. EUR NCCF'!AC1437+'5. GBP NCCF'!AC1437+'6. Other(Incld) NCCF'!AC1437</f>
        <v>0</v>
      </c>
      <c r="AD1437" s="549"/>
      <c r="AE1437" s="549"/>
      <c r="AF1437" s="602"/>
    </row>
    <row r="1438" spans="1:32" ht="15" customHeight="1" outlineLevel="1" x14ac:dyDescent="0.2">
      <c r="A1438" s="222">
        <v>189</v>
      </c>
      <c r="B1438" s="533"/>
      <c r="C1438" s="489"/>
      <c r="D1438" s="489"/>
      <c r="E1438" s="489"/>
      <c r="F1438" s="880" t="str">
        <f>'2. CAD NCCF'!F1438:L1438</f>
        <v>FI's own equity not eliminated</v>
      </c>
      <c r="G1438" s="881"/>
      <c r="H1438" s="881"/>
      <c r="I1438" s="881"/>
      <c r="J1438" s="881"/>
      <c r="K1438" s="881"/>
      <c r="L1438" s="881"/>
      <c r="M1438" s="400">
        <f>'2. CAD NCCF'!M1438+'3. USD NCCF'!M1438+'4. EUR NCCF'!M1438+'5. GBP NCCF'!M1438+'6. Other(Incld) NCCF'!M1438</f>
        <v>0</v>
      </c>
      <c r="N1438" s="573"/>
      <c r="O1438" s="551"/>
      <c r="P1438" s="551"/>
      <c r="Q1438" s="551"/>
      <c r="R1438" s="551"/>
      <c r="S1438" s="551"/>
      <c r="T1438" s="551"/>
      <c r="U1438" s="551"/>
      <c r="V1438" s="551"/>
      <c r="W1438" s="551"/>
      <c r="X1438" s="551"/>
      <c r="Y1438" s="551"/>
      <c r="Z1438" s="551"/>
      <c r="AA1438" s="551"/>
      <c r="AB1438" s="551"/>
      <c r="AC1438" s="400">
        <f>'2. CAD NCCF'!AC1438+'3. USD NCCF'!AC1438+'4. EUR NCCF'!AC1438+'5. GBP NCCF'!AC1438+'6. Other(Incld) NCCF'!AC1438</f>
        <v>0</v>
      </c>
      <c r="AD1438" s="551"/>
      <c r="AE1438" s="551"/>
      <c r="AF1438" s="603"/>
    </row>
    <row r="1439" spans="1:32" ht="15" customHeight="1" outlineLevel="1" x14ac:dyDescent="0.2">
      <c r="A1439" s="222">
        <v>326</v>
      </c>
      <c r="B1439" s="721"/>
      <c r="C1439" s="988" t="str">
        <f>'2. CAD NCCF'!C1439:AF1439</f>
        <v>Repo collateral out</v>
      </c>
      <c r="D1439" s="989"/>
      <c r="E1439" s="989"/>
      <c r="F1439" s="989"/>
      <c r="G1439" s="989"/>
      <c r="H1439" s="989"/>
      <c r="I1439" s="989"/>
      <c r="J1439" s="989"/>
      <c r="K1439" s="989"/>
      <c r="L1439" s="989"/>
      <c r="M1439" s="989"/>
      <c r="N1439" s="989"/>
      <c r="O1439" s="989"/>
      <c r="P1439" s="989"/>
      <c r="Q1439" s="989"/>
      <c r="R1439" s="989"/>
      <c r="S1439" s="989"/>
      <c r="T1439" s="989"/>
      <c r="U1439" s="989"/>
      <c r="V1439" s="989"/>
      <c r="W1439" s="989"/>
      <c r="X1439" s="989"/>
      <c r="Y1439" s="989"/>
      <c r="Z1439" s="989"/>
      <c r="AA1439" s="989"/>
      <c r="AB1439" s="989"/>
      <c r="AC1439" s="989"/>
      <c r="AD1439" s="989"/>
      <c r="AE1439" s="989"/>
      <c r="AF1439" s="990"/>
    </row>
    <row r="1440" spans="1:32" ht="15" outlineLevel="1" x14ac:dyDescent="0.2">
      <c r="A1440" s="222">
        <v>232</v>
      </c>
      <c r="B1440" s="499"/>
      <c r="C1440" s="467"/>
      <c r="D1440" s="868" t="str">
        <f>'2. CAD NCCF'!D1440:AF1440</f>
        <v>Government securities (GS)</v>
      </c>
      <c r="E1440" s="869"/>
      <c r="F1440" s="869"/>
      <c r="G1440" s="869"/>
      <c r="H1440" s="869"/>
      <c r="I1440" s="869"/>
      <c r="J1440" s="869"/>
      <c r="K1440" s="869"/>
      <c r="L1440" s="869"/>
      <c r="M1440" s="869"/>
      <c r="N1440" s="869"/>
      <c r="O1440" s="869"/>
      <c r="P1440" s="869"/>
      <c r="Q1440" s="869"/>
      <c r="R1440" s="869"/>
      <c r="S1440" s="869"/>
      <c r="T1440" s="869"/>
      <c r="U1440" s="869"/>
      <c r="V1440" s="869"/>
      <c r="W1440" s="869"/>
      <c r="X1440" s="869"/>
      <c r="Y1440" s="869"/>
      <c r="Z1440" s="869"/>
      <c r="AA1440" s="869"/>
      <c r="AB1440" s="869"/>
      <c r="AC1440" s="869"/>
      <c r="AD1440" s="869"/>
      <c r="AE1440" s="869"/>
      <c r="AF1440" s="870"/>
    </row>
    <row r="1441" spans="1:32" ht="15" outlineLevel="1" x14ac:dyDescent="0.2">
      <c r="A1441" s="222">
        <v>233</v>
      </c>
      <c r="B1441" s="499"/>
      <c r="C1441" s="467"/>
      <c r="D1441" s="467"/>
      <c r="E1441" s="933" t="str">
        <f>'2. CAD NCCF'!E1441:L1441</f>
        <v>High rated GS</v>
      </c>
      <c r="F1441" s="934"/>
      <c r="G1441" s="934"/>
      <c r="H1441" s="934"/>
      <c r="I1441" s="934"/>
      <c r="J1441" s="934"/>
      <c r="K1441" s="934"/>
      <c r="L1441" s="935"/>
      <c r="M1441" s="399">
        <f>SUBTOTAL(9,M1442:M1445)</f>
        <v>0</v>
      </c>
      <c r="N1441" s="402">
        <f t="shared" ref="N1441:AC1441" si="1528">SUBTOTAL(9,N1442:N1445)</f>
        <v>0</v>
      </c>
      <c r="O1441" s="406">
        <f t="shared" si="1528"/>
        <v>0</v>
      </c>
      <c r="P1441" s="406">
        <f t="shared" si="1528"/>
        <v>0</v>
      </c>
      <c r="Q1441" s="407">
        <f t="shared" si="1528"/>
        <v>0</v>
      </c>
      <c r="R1441" s="402">
        <f t="shared" si="1528"/>
        <v>0</v>
      </c>
      <c r="S1441" s="406">
        <f t="shared" si="1528"/>
        <v>0</v>
      </c>
      <c r="T1441" s="405">
        <f t="shared" si="1528"/>
        <v>0</v>
      </c>
      <c r="U1441" s="405">
        <f t="shared" si="1528"/>
        <v>0</v>
      </c>
      <c r="V1441" s="405">
        <f t="shared" si="1528"/>
        <v>0</v>
      </c>
      <c r="W1441" s="405">
        <f t="shared" si="1528"/>
        <v>0</v>
      </c>
      <c r="X1441" s="405">
        <f t="shared" si="1528"/>
        <v>0</v>
      </c>
      <c r="Y1441" s="405">
        <f t="shared" si="1528"/>
        <v>0</v>
      </c>
      <c r="Z1441" s="405">
        <f t="shared" si="1528"/>
        <v>0</v>
      </c>
      <c r="AA1441" s="405">
        <f t="shared" si="1528"/>
        <v>0</v>
      </c>
      <c r="AB1441" s="403">
        <f t="shared" si="1528"/>
        <v>0</v>
      </c>
      <c r="AC1441" s="399">
        <f t="shared" si="1528"/>
        <v>0</v>
      </c>
      <c r="AD1441" s="234"/>
      <c r="AE1441" s="460"/>
      <c r="AF1441" s="560"/>
    </row>
    <row r="1442" spans="1:32" ht="15" outlineLevel="1" x14ac:dyDescent="0.2">
      <c r="A1442" s="222">
        <v>234</v>
      </c>
      <c r="B1442" s="499"/>
      <c r="C1442" s="467"/>
      <c r="D1442" s="467"/>
      <c r="E1442" s="476"/>
      <c r="F1442" s="880" t="str">
        <f>'2. CAD NCCF'!F1442:L1442</f>
        <v xml:space="preserve">Sovereigh &amp; central bank GS </v>
      </c>
      <c r="G1442" s="881"/>
      <c r="H1442" s="881"/>
      <c r="I1442" s="881"/>
      <c r="J1442" s="881"/>
      <c r="K1442" s="881"/>
      <c r="L1442" s="882"/>
      <c r="M1442" s="400">
        <f>'2. CAD NCCF'!M1442+'3. USD NCCF'!M1442+'4. EUR NCCF'!M1442+'5. GBP NCCF'!M1442+'6. Other(Incld) NCCF'!M1442</f>
        <v>0</v>
      </c>
      <c r="N1442" s="411">
        <f>'2. CAD NCCF'!N1442+'3. USD NCCF'!N1442+'4. EUR NCCF'!N1442+'5. GBP NCCF'!N1442+'6. Other(Incld) NCCF'!N1442</f>
        <v>0</v>
      </c>
      <c r="O1442" s="414">
        <f>'2. CAD NCCF'!O1442+'3. USD NCCF'!O1442+'4. EUR NCCF'!O1442+'5. GBP NCCF'!O1442+'6. Other(Incld) NCCF'!O1442</f>
        <v>0</v>
      </c>
      <c r="P1442" s="414">
        <f>'2. CAD NCCF'!P1442+'3. USD NCCF'!P1442+'4. EUR NCCF'!P1442+'5. GBP NCCF'!P1442+'6. Other(Incld) NCCF'!P1442</f>
        <v>0</v>
      </c>
      <c r="Q1442" s="415">
        <f>'2. CAD NCCF'!Q1442+'3. USD NCCF'!Q1442+'4. EUR NCCF'!Q1442+'5. GBP NCCF'!Q1442+'6. Other(Incld) NCCF'!Q1442</f>
        <v>0</v>
      </c>
      <c r="R1442" s="411">
        <f>'2. CAD NCCF'!R1442+'3. USD NCCF'!R1442+'4. EUR NCCF'!R1442+'5. GBP NCCF'!R1442+'6. Other(Incld) NCCF'!R1442</f>
        <v>0</v>
      </c>
      <c r="S1442" s="413">
        <f>'2. CAD NCCF'!S1442+'3. USD NCCF'!S1442+'4. EUR NCCF'!S1442+'5. GBP NCCF'!S1442+'6. Other(Incld) NCCF'!S1442</f>
        <v>0</v>
      </c>
      <c r="T1442" s="413">
        <f>'2. CAD NCCF'!T1442+'3. USD NCCF'!T1442+'4. EUR NCCF'!T1442+'5. GBP NCCF'!T1442+'6. Other(Incld) NCCF'!T1442</f>
        <v>0</v>
      </c>
      <c r="U1442" s="413">
        <f>'2. CAD NCCF'!U1442+'3. USD NCCF'!U1442+'4. EUR NCCF'!U1442+'5. GBP NCCF'!U1442+'6. Other(Incld) NCCF'!U1442</f>
        <v>0</v>
      </c>
      <c r="V1442" s="413">
        <f>'2. CAD NCCF'!V1442+'3. USD NCCF'!V1442+'4. EUR NCCF'!V1442+'5. GBP NCCF'!V1442+'6. Other(Incld) NCCF'!V1442</f>
        <v>0</v>
      </c>
      <c r="W1442" s="413">
        <f>'2. CAD NCCF'!W1442+'3. USD NCCF'!W1442+'4. EUR NCCF'!W1442+'5. GBP NCCF'!W1442+'6. Other(Incld) NCCF'!W1442</f>
        <v>0</v>
      </c>
      <c r="X1442" s="414">
        <f>'2. CAD NCCF'!X1442+'3. USD NCCF'!X1442+'4. EUR NCCF'!X1442+'5. GBP NCCF'!X1442+'6. Other(Incld) NCCF'!X1442</f>
        <v>0</v>
      </c>
      <c r="Y1442" s="413">
        <f>'2. CAD NCCF'!Y1442+'3. USD NCCF'!Y1442+'4. EUR NCCF'!Y1442+'5. GBP NCCF'!Y1442+'6. Other(Incld) NCCF'!Y1442</f>
        <v>0</v>
      </c>
      <c r="Z1442" s="413">
        <f>'2. CAD NCCF'!Z1442+'3. USD NCCF'!Z1442+'4. EUR NCCF'!Z1442+'5. GBP NCCF'!Z1442+'6. Other(Incld) NCCF'!Z1442</f>
        <v>0</v>
      </c>
      <c r="AA1442" s="413">
        <f>'2. CAD NCCF'!AA1442+'3. USD NCCF'!AA1442+'4. EUR NCCF'!AA1442+'5. GBP NCCF'!AA1442+'6. Other(Incld) NCCF'!AA1442</f>
        <v>0</v>
      </c>
      <c r="AB1442" s="413">
        <f>'2. CAD NCCF'!AB1442+'3. USD NCCF'!AB1442+'4. EUR NCCF'!AB1442+'5. GBP NCCF'!AB1442+'6. Other(Incld) NCCF'!AB1442</f>
        <v>0</v>
      </c>
      <c r="AC1442" s="400">
        <f>'2. CAD NCCF'!AC1442+'3. USD NCCF'!AC1442+'4. EUR NCCF'!AC1442+'5. GBP NCCF'!AC1442+'6. Other(Incld) NCCF'!AC1442</f>
        <v>0</v>
      </c>
      <c r="AD1442" s="234"/>
      <c r="AE1442" s="460"/>
      <c r="AF1442" s="560"/>
    </row>
    <row r="1443" spans="1:32" ht="15" customHeight="1" outlineLevel="1" x14ac:dyDescent="0.2">
      <c r="A1443" s="222">
        <v>235</v>
      </c>
      <c r="B1443" s="499"/>
      <c r="C1443" s="467"/>
      <c r="D1443" s="467"/>
      <c r="E1443" s="476"/>
      <c r="F1443" s="880" t="str">
        <f>'2. CAD NCCF'!F1443:L1443</f>
        <v>State, provincial &amp; agency GS</v>
      </c>
      <c r="G1443" s="881"/>
      <c r="H1443" s="881"/>
      <c r="I1443" s="881"/>
      <c r="J1443" s="881"/>
      <c r="K1443" s="881"/>
      <c r="L1443" s="882"/>
      <c r="M1443" s="400">
        <f>'2. CAD NCCF'!M1443+'3. USD NCCF'!M1443+'4. EUR NCCF'!M1443+'5. GBP NCCF'!M1443+'6. Other(Incld) NCCF'!M1443</f>
        <v>0</v>
      </c>
      <c r="N1443" s="411">
        <f>'2. CAD NCCF'!N1443+'3. USD NCCF'!N1443+'4. EUR NCCF'!N1443+'5. GBP NCCF'!N1443+'6. Other(Incld) NCCF'!N1443</f>
        <v>0</v>
      </c>
      <c r="O1443" s="414">
        <f>'2. CAD NCCF'!O1443+'3. USD NCCF'!O1443+'4. EUR NCCF'!O1443+'5. GBP NCCF'!O1443+'6. Other(Incld) NCCF'!O1443</f>
        <v>0</v>
      </c>
      <c r="P1443" s="414">
        <f>'2. CAD NCCF'!P1443+'3. USD NCCF'!P1443+'4. EUR NCCF'!P1443+'5. GBP NCCF'!P1443+'6. Other(Incld) NCCF'!P1443</f>
        <v>0</v>
      </c>
      <c r="Q1443" s="415">
        <f>'2. CAD NCCF'!Q1443+'3. USD NCCF'!Q1443+'4. EUR NCCF'!Q1443+'5. GBP NCCF'!Q1443+'6. Other(Incld) NCCF'!Q1443</f>
        <v>0</v>
      </c>
      <c r="R1443" s="411">
        <f>'2. CAD NCCF'!R1443+'3. USD NCCF'!R1443+'4. EUR NCCF'!R1443+'5. GBP NCCF'!R1443+'6. Other(Incld) NCCF'!R1443</f>
        <v>0</v>
      </c>
      <c r="S1443" s="413">
        <f>'2. CAD NCCF'!S1443+'3. USD NCCF'!S1443+'4. EUR NCCF'!S1443+'5. GBP NCCF'!S1443+'6. Other(Incld) NCCF'!S1443</f>
        <v>0</v>
      </c>
      <c r="T1443" s="413">
        <f>'2. CAD NCCF'!T1443+'3. USD NCCF'!T1443+'4. EUR NCCF'!T1443+'5. GBP NCCF'!T1443+'6. Other(Incld) NCCF'!T1443</f>
        <v>0</v>
      </c>
      <c r="U1443" s="413">
        <f>'2. CAD NCCF'!U1443+'3. USD NCCF'!U1443+'4. EUR NCCF'!U1443+'5. GBP NCCF'!U1443+'6. Other(Incld) NCCF'!U1443</f>
        <v>0</v>
      </c>
      <c r="V1443" s="413">
        <f>'2. CAD NCCF'!V1443+'3. USD NCCF'!V1443+'4. EUR NCCF'!V1443+'5. GBP NCCF'!V1443+'6. Other(Incld) NCCF'!V1443</f>
        <v>0</v>
      </c>
      <c r="W1443" s="413">
        <f>'2. CAD NCCF'!W1443+'3. USD NCCF'!W1443+'4. EUR NCCF'!W1443+'5. GBP NCCF'!W1443+'6. Other(Incld) NCCF'!W1443</f>
        <v>0</v>
      </c>
      <c r="X1443" s="414">
        <f>'2. CAD NCCF'!X1443+'3. USD NCCF'!X1443+'4. EUR NCCF'!X1443+'5. GBP NCCF'!X1443+'6. Other(Incld) NCCF'!X1443</f>
        <v>0</v>
      </c>
      <c r="Y1443" s="413">
        <f>'2. CAD NCCF'!Y1443+'3. USD NCCF'!Y1443+'4. EUR NCCF'!Y1443+'5. GBP NCCF'!Y1443+'6. Other(Incld) NCCF'!Y1443</f>
        <v>0</v>
      </c>
      <c r="Z1443" s="413">
        <f>'2. CAD NCCF'!Z1443+'3. USD NCCF'!Z1443+'4. EUR NCCF'!Z1443+'5. GBP NCCF'!Z1443+'6. Other(Incld) NCCF'!Z1443</f>
        <v>0</v>
      </c>
      <c r="AA1443" s="413">
        <f>'2. CAD NCCF'!AA1443+'3. USD NCCF'!AA1443+'4. EUR NCCF'!AA1443+'5. GBP NCCF'!AA1443+'6. Other(Incld) NCCF'!AA1443</f>
        <v>0</v>
      </c>
      <c r="AB1443" s="413">
        <f>'2. CAD NCCF'!AB1443+'3. USD NCCF'!AB1443+'4. EUR NCCF'!AB1443+'5. GBP NCCF'!AB1443+'6. Other(Incld) NCCF'!AB1443</f>
        <v>0</v>
      </c>
      <c r="AC1443" s="400">
        <f>'2. CAD NCCF'!AC1443+'3. USD NCCF'!AC1443+'4. EUR NCCF'!AC1443+'5. GBP NCCF'!AC1443+'6. Other(Incld) NCCF'!AC1443</f>
        <v>0</v>
      </c>
      <c r="AD1443" s="234"/>
      <c r="AE1443" s="460"/>
      <c r="AF1443" s="560"/>
    </row>
    <row r="1444" spans="1:32" ht="15" customHeight="1" outlineLevel="1" x14ac:dyDescent="0.2">
      <c r="A1444" s="222">
        <v>236</v>
      </c>
      <c r="B1444" s="499"/>
      <c r="C1444" s="467"/>
      <c r="D1444" s="257"/>
      <c r="E1444" s="258"/>
      <c r="F1444" s="880" t="str">
        <f>'2. CAD NCCF'!F1444:L1444</f>
        <v>State municipal GS</v>
      </c>
      <c r="G1444" s="881"/>
      <c r="H1444" s="881"/>
      <c r="I1444" s="881"/>
      <c r="J1444" s="881"/>
      <c r="K1444" s="881"/>
      <c r="L1444" s="882"/>
      <c r="M1444" s="400">
        <f>'2. CAD NCCF'!M1444+'3. USD NCCF'!M1444+'4. EUR NCCF'!M1444+'5. GBP NCCF'!M1444+'6. Other(Incld) NCCF'!M1444</f>
        <v>0</v>
      </c>
      <c r="N1444" s="411">
        <f>'2. CAD NCCF'!N1444+'3. USD NCCF'!N1444+'4. EUR NCCF'!N1444+'5. GBP NCCF'!N1444+'6. Other(Incld) NCCF'!N1444</f>
        <v>0</v>
      </c>
      <c r="O1444" s="414">
        <f>'2. CAD NCCF'!O1444+'3. USD NCCF'!O1444+'4. EUR NCCF'!O1444+'5. GBP NCCF'!O1444+'6. Other(Incld) NCCF'!O1444</f>
        <v>0</v>
      </c>
      <c r="P1444" s="414">
        <f>'2. CAD NCCF'!P1444+'3. USD NCCF'!P1444+'4. EUR NCCF'!P1444+'5. GBP NCCF'!P1444+'6. Other(Incld) NCCF'!P1444</f>
        <v>0</v>
      </c>
      <c r="Q1444" s="415">
        <f>'2. CAD NCCF'!Q1444+'3. USD NCCF'!Q1444+'4. EUR NCCF'!Q1444+'5. GBP NCCF'!Q1444+'6. Other(Incld) NCCF'!Q1444</f>
        <v>0</v>
      </c>
      <c r="R1444" s="411">
        <f>'2. CAD NCCF'!R1444+'3. USD NCCF'!R1444+'4. EUR NCCF'!R1444+'5. GBP NCCF'!R1444+'6. Other(Incld) NCCF'!R1444</f>
        <v>0</v>
      </c>
      <c r="S1444" s="413">
        <f>'2. CAD NCCF'!S1444+'3. USD NCCF'!S1444+'4. EUR NCCF'!S1444+'5. GBP NCCF'!S1444+'6. Other(Incld) NCCF'!S1444</f>
        <v>0</v>
      </c>
      <c r="T1444" s="413">
        <f>'2. CAD NCCF'!T1444+'3. USD NCCF'!T1444+'4. EUR NCCF'!T1444+'5. GBP NCCF'!T1444+'6. Other(Incld) NCCF'!T1444</f>
        <v>0</v>
      </c>
      <c r="U1444" s="413">
        <f>'2. CAD NCCF'!U1444+'3. USD NCCF'!U1444+'4. EUR NCCF'!U1444+'5. GBP NCCF'!U1444+'6. Other(Incld) NCCF'!U1444</f>
        <v>0</v>
      </c>
      <c r="V1444" s="413">
        <f>'2. CAD NCCF'!V1444+'3. USD NCCF'!V1444+'4. EUR NCCF'!V1444+'5. GBP NCCF'!V1444+'6. Other(Incld) NCCF'!V1444</f>
        <v>0</v>
      </c>
      <c r="W1444" s="413">
        <f>'2. CAD NCCF'!W1444+'3. USD NCCF'!W1444+'4. EUR NCCF'!W1444+'5. GBP NCCF'!W1444+'6. Other(Incld) NCCF'!W1444</f>
        <v>0</v>
      </c>
      <c r="X1444" s="414">
        <f>'2. CAD NCCF'!X1444+'3. USD NCCF'!X1444+'4. EUR NCCF'!X1444+'5. GBP NCCF'!X1444+'6. Other(Incld) NCCF'!X1444</f>
        <v>0</v>
      </c>
      <c r="Y1444" s="413">
        <f>'2. CAD NCCF'!Y1444+'3. USD NCCF'!Y1444+'4. EUR NCCF'!Y1444+'5. GBP NCCF'!Y1444+'6. Other(Incld) NCCF'!Y1444</f>
        <v>0</v>
      </c>
      <c r="Z1444" s="413">
        <f>'2. CAD NCCF'!Z1444+'3. USD NCCF'!Z1444+'4. EUR NCCF'!Z1444+'5. GBP NCCF'!Z1444+'6. Other(Incld) NCCF'!Z1444</f>
        <v>0</v>
      </c>
      <c r="AA1444" s="413">
        <f>'2. CAD NCCF'!AA1444+'3. USD NCCF'!AA1444+'4. EUR NCCF'!AA1444+'5. GBP NCCF'!AA1444+'6. Other(Incld) NCCF'!AA1444</f>
        <v>0</v>
      </c>
      <c r="AB1444" s="413">
        <f>'2. CAD NCCF'!AB1444+'3. USD NCCF'!AB1444+'4. EUR NCCF'!AB1444+'5. GBP NCCF'!AB1444+'6. Other(Incld) NCCF'!AB1444</f>
        <v>0</v>
      </c>
      <c r="AC1444" s="400">
        <f>'2. CAD NCCF'!AC1444+'3. USD NCCF'!AC1444+'4. EUR NCCF'!AC1444+'5. GBP NCCF'!AC1444+'6. Other(Incld) NCCF'!AC1444</f>
        <v>0</v>
      </c>
      <c r="AD1444" s="234"/>
      <c r="AE1444" s="460"/>
      <c r="AF1444" s="560"/>
    </row>
    <row r="1445" spans="1:32" ht="15" customHeight="1" outlineLevel="1" x14ac:dyDescent="0.2">
      <c r="A1445" s="222">
        <v>237</v>
      </c>
      <c r="B1445" s="499"/>
      <c r="C1445" s="467"/>
      <c r="D1445" s="467"/>
      <c r="E1445" s="254"/>
      <c r="F1445" s="880" t="str">
        <f>'2. CAD NCCF'!F1445:L1445</f>
        <v>Supranational and multilateral development bank GS</v>
      </c>
      <c r="G1445" s="881"/>
      <c r="H1445" s="881"/>
      <c r="I1445" s="881"/>
      <c r="J1445" s="881"/>
      <c r="K1445" s="881"/>
      <c r="L1445" s="882"/>
      <c r="M1445" s="400">
        <f>'2. CAD NCCF'!M1445+'3. USD NCCF'!M1445+'4. EUR NCCF'!M1445+'5. GBP NCCF'!M1445+'6. Other(Incld) NCCF'!M1445</f>
        <v>0</v>
      </c>
      <c r="N1445" s="411">
        <f>'2. CAD NCCF'!N1445+'3. USD NCCF'!N1445+'4. EUR NCCF'!N1445+'5. GBP NCCF'!N1445+'6. Other(Incld) NCCF'!N1445</f>
        <v>0</v>
      </c>
      <c r="O1445" s="414">
        <f>'2. CAD NCCF'!O1445+'3. USD NCCF'!O1445+'4. EUR NCCF'!O1445+'5. GBP NCCF'!O1445+'6. Other(Incld) NCCF'!O1445</f>
        <v>0</v>
      </c>
      <c r="P1445" s="414">
        <f>'2. CAD NCCF'!P1445+'3. USD NCCF'!P1445+'4. EUR NCCF'!P1445+'5. GBP NCCF'!P1445+'6. Other(Incld) NCCF'!P1445</f>
        <v>0</v>
      </c>
      <c r="Q1445" s="415">
        <f>'2. CAD NCCF'!Q1445+'3. USD NCCF'!Q1445+'4. EUR NCCF'!Q1445+'5. GBP NCCF'!Q1445+'6. Other(Incld) NCCF'!Q1445</f>
        <v>0</v>
      </c>
      <c r="R1445" s="411">
        <f>'2. CAD NCCF'!R1445+'3. USD NCCF'!R1445+'4. EUR NCCF'!R1445+'5. GBP NCCF'!R1445+'6. Other(Incld) NCCF'!R1445</f>
        <v>0</v>
      </c>
      <c r="S1445" s="413">
        <f>'2. CAD NCCF'!S1445+'3. USD NCCF'!S1445+'4. EUR NCCF'!S1445+'5. GBP NCCF'!S1445+'6. Other(Incld) NCCF'!S1445</f>
        <v>0</v>
      </c>
      <c r="T1445" s="413">
        <f>'2. CAD NCCF'!T1445+'3. USD NCCF'!T1445+'4. EUR NCCF'!T1445+'5. GBP NCCF'!T1445+'6. Other(Incld) NCCF'!T1445</f>
        <v>0</v>
      </c>
      <c r="U1445" s="413">
        <f>'2. CAD NCCF'!U1445+'3. USD NCCF'!U1445+'4. EUR NCCF'!U1445+'5. GBP NCCF'!U1445+'6. Other(Incld) NCCF'!U1445</f>
        <v>0</v>
      </c>
      <c r="V1445" s="413">
        <f>'2. CAD NCCF'!V1445+'3. USD NCCF'!V1445+'4. EUR NCCF'!V1445+'5. GBP NCCF'!V1445+'6. Other(Incld) NCCF'!V1445</f>
        <v>0</v>
      </c>
      <c r="W1445" s="413">
        <f>'2. CAD NCCF'!W1445+'3. USD NCCF'!W1445+'4. EUR NCCF'!W1445+'5. GBP NCCF'!W1445+'6. Other(Incld) NCCF'!W1445</f>
        <v>0</v>
      </c>
      <c r="X1445" s="414">
        <f>'2. CAD NCCF'!X1445+'3. USD NCCF'!X1445+'4. EUR NCCF'!X1445+'5. GBP NCCF'!X1445+'6. Other(Incld) NCCF'!X1445</f>
        <v>0</v>
      </c>
      <c r="Y1445" s="413">
        <f>'2. CAD NCCF'!Y1445+'3. USD NCCF'!Y1445+'4. EUR NCCF'!Y1445+'5. GBP NCCF'!Y1445+'6. Other(Incld) NCCF'!Y1445</f>
        <v>0</v>
      </c>
      <c r="Z1445" s="413">
        <f>'2. CAD NCCF'!Z1445+'3. USD NCCF'!Z1445+'4. EUR NCCF'!Z1445+'5. GBP NCCF'!Z1445+'6. Other(Incld) NCCF'!Z1445</f>
        <v>0</v>
      </c>
      <c r="AA1445" s="413">
        <f>'2. CAD NCCF'!AA1445+'3. USD NCCF'!AA1445+'4. EUR NCCF'!AA1445+'5. GBP NCCF'!AA1445+'6. Other(Incld) NCCF'!AA1445</f>
        <v>0</v>
      </c>
      <c r="AB1445" s="413">
        <f>'2. CAD NCCF'!AB1445+'3. USD NCCF'!AB1445+'4. EUR NCCF'!AB1445+'5. GBP NCCF'!AB1445+'6. Other(Incld) NCCF'!AB1445</f>
        <v>0</v>
      </c>
      <c r="AC1445" s="400">
        <f>'2. CAD NCCF'!AC1445+'3. USD NCCF'!AC1445+'4. EUR NCCF'!AC1445+'5. GBP NCCF'!AC1445+'6. Other(Incld) NCCF'!AC1445</f>
        <v>0</v>
      </c>
      <c r="AD1445" s="234"/>
      <c r="AE1445" s="460"/>
      <c r="AF1445" s="560"/>
    </row>
    <row r="1446" spans="1:32" ht="15" outlineLevel="1" x14ac:dyDescent="0.2">
      <c r="A1446" s="222">
        <v>238</v>
      </c>
      <c r="B1446" s="499"/>
      <c r="C1446" s="467"/>
      <c r="D1446" s="475"/>
      <c r="E1446" s="877" t="str">
        <f>'2. CAD NCCF'!E1446:L1446</f>
        <v>Medium rated GS</v>
      </c>
      <c r="F1446" s="878"/>
      <c r="G1446" s="878"/>
      <c r="H1446" s="878"/>
      <c r="I1446" s="878"/>
      <c r="J1446" s="878"/>
      <c r="K1446" s="878"/>
      <c r="L1446" s="879"/>
      <c r="M1446" s="399">
        <f>SUBTOTAL(9,M1447:M1450)</f>
        <v>0</v>
      </c>
      <c r="N1446" s="402">
        <f t="shared" ref="N1446:AC1446" si="1529">SUBTOTAL(9,N1447:N1450)</f>
        <v>0</v>
      </c>
      <c r="O1446" s="406">
        <f t="shared" si="1529"/>
        <v>0</v>
      </c>
      <c r="P1446" s="406">
        <f t="shared" si="1529"/>
        <v>0</v>
      </c>
      <c r="Q1446" s="407">
        <f t="shared" si="1529"/>
        <v>0</v>
      </c>
      <c r="R1446" s="402">
        <f t="shared" si="1529"/>
        <v>0</v>
      </c>
      <c r="S1446" s="406">
        <f t="shared" si="1529"/>
        <v>0</v>
      </c>
      <c r="T1446" s="405">
        <f t="shared" si="1529"/>
        <v>0</v>
      </c>
      <c r="U1446" s="405">
        <f t="shared" si="1529"/>
        <v>0</v>
      </c>
      <c r="V1446" s="405">
        <f t="shared" si="1529"/>
        <v>0</v>
      </c>
      <c r="W1446" s="405">
        <f t="shared" si="1529"/>
        <v>0</v>
      </c>
      <c r="X1446" s="405">
        <f t="shared" si="1529"/>
        <v>0</v>
      </c>
      <c r="Y1446" s="405">
        <f t="shared" si="1529"/>
        <v>0</v>
      </c>
      <c r="Z1446" s="405">
        <f t="shared" si="1529"/>
        <v>0</v>
      </c>
      <c r="AA1446" s="405">
        <f t="shared" si="1529"/>
        <v>0</v>
      </c>
      <c r="AB1446" s="403">
        <f t="shared" si="1529"/>
        <v>0</v>
      </c>
      <c r="AC1446" s="399">
        <f t="shared" si="1529"/>
        <v>0</v>
      </c>
      <c r="AD1446" s="234"/>
      <c r="AE1446" s="460"/>
      <c r="AF1446" s="560"/>
    </row>
    <row r="1447" spans="1:32" ht="15" outlineLevel="1" x14ac:dyDescent="0.2">
      <c r="A1447" s="222">
        <v>239</v>
      </c>
      <c r="B1447" s="499"/>
      <c r="C1447" s="467"/>
      <c r="D1447" s="483"/>
      <c r="E1447" s="483"/>
      <c r="F1447" s="880" t="str">
        <f>'2. CAD NCCF'!F1447:L1447</f>
        <v xml:space="preserve">Sovereigh &amp; central bank GS </v>
      </c>
      <c r="G1447" s="881"/>
      <c r="H1447" s="881"/>
      <c r="I1447" s="881"/>
      <c r="J1447" s="881"/>
      <c r="K1447" s="881"/>
      <c r="L1447" s="882"/>
      <c r="M1447" s="400">
        <f>'2. CAD NCCF'!M1447+'3. USD NCCF'!M1447+'4. EUR NCCF'!M1447+'5. GBP NCCF'!M1447+'6. Other(Incld) NCCF'!M1447</f>
        <v>0</v>
      </c>
      <c r="N1447" s="411">
        <f>'2. CAD NCCF'!N1447+'3. USD NCCF'!N1447+'4. EUR NCCF'!N1447+'5. GBP NCCF'!N1447+'6. Other(Incld) NCCF'!N1447</f>
        <v>0</v>
      </c>
      <c r="O1447" s="414">
        <f>'2. CAD NCCF'!O1447+'3. USD NCCF'!O1447+'4. EUR NCCF'!O1447+'5. GBP NCCF'!O1447+'6. Other(Incld) NCCF'!O1447</f>
        <v>0</v>
      </c>
      <c r="P1447" s="414">
        <f>'2. CAD NCCF'!P1447+'3. USD NCCF'!P1447+'4. EUR NCCF'!P1447+'5. GBP NCCF'!P1447+'6. Other(Incld) NCCF'!P1447</f>
        <v>0</v>
      </c>
      <c r="Q1447" s="415">
        <f>'2. CAD NCCF'!Q1447+'3. USD NCCF'!Q1447+'4. EUR NCCF'!Q1447+'5. GBP NCCF'!Q1447+'6. Other(Incld) NCCF'!Q1447</f>
        <v>0</v>
      </c>
      <c r="R1447" s="411">
        <f>'2. CAD NCCF'!R1447+'3. USD NCCF'!R1447+'4. EUR NCCF'!R1447+'5. GBP NCCF'!R1447+'6. Other(Incld) NCCF'!R1447</f>
        <v>0</v>
      </c>
      <c r="S1447" s="413">
        <f>'2. CAD NCCF'!S1447+'3. USD NCCF'!S1447+'4. EUR NCCF'!S1447+'5. GBP NCCF'!S1447+'6. Other(Incld) NCCF'!S1447</f>
        <v>0</v>
      </c>
      <c r="T1447" s="413">
        <f>'2. CAD NCCF'!T1447+'3. USD NCCF'!T1447+'4. EUR NCCF'!T1447+'5. GBP NCCF'!T1447+'6. Other(Incld) NCCF'!T1447</f>
        <v>0</v>
      </c>
      <c r="U1447" s="413">
        <f>'2. CAD NCCF'!U1447+'3. USD NCCF'!U1447+'4. EUR NCCF'!U1447+'5. GBP NCCF'!U1447+'6. Other(Incld) NCCF'!U1447</f>
        <v>0</v>
      </c>
      <c r="V1447" s="413">
        <f>'2. CAD NCCF'!V1447+'3. USD NCCF'!V1447+'4. EUR NCCF'!V1447+'5. GBP NCCF'!V1447+'6. Other(Incld) NCCF'!V1447</f>
        <v>0</v>
      </c>
      <c r="W1447" s="413">
        <f>'2. CAD NCCF'!W1447+'3. USD NCCF'!W1447+'4. EUR NCCF'!W1447+'5. GBP NCCF'!W1447+'6. Other(Incld) NCCF'!W1447</f>
        <v>0</v>
      </c>
      <c r="X1447" s="414">
        <f>'2. CAD NCCF'!X1447+'3. USD NCCF'!X1447+'4. EUR NCCF'!X1447+'5. GBP NCCF'!X1447+'6. Other(Incld) NCCF'!X1447</f>
        <v>0</v>
      </c>
      <c r="Y1447" s="413">
        <f>'2. CAD NCCF'!Y1447+'3. USD NCCF'!Y1447+'4. EUR NCCF'!Y1447+'5. GBP NCCF'!Y1447+'6. Other(Incld) NCCF'!Y1447</f>
        <v>0</v>
      </c>
      <c r="Z1447" s="413">
        <f>'2. CAD NCCF'!Z1447+'3. USD NCCF'!Z1447+'4. EUR NCCF'!Z1447+'5. GBP NCCF'!Z1447+'6. Other(Incld) NCCF'!Z1447</f>
        <v>0</v>
      </c>
      <c r="AA1447" s="413">
        <f>'2. CAD NCCF'!AA1447+'3. USD NCCF'!AA1447+'4. EUR NCCF'!AA1447+'5. GBP NCCF'!AA1447+'6. Other(Incld) NCCF'!AA1447</f>
        <v>0</v>
      </c>
      <c r="AB1447" s="413">
        <f>'2. CAD NCCF'!AB1447+'3. USD NCCF'!AB1447+'4. EUR NCCF'!AB1447+'5. GBP NCCF'!AB1447+'6. Other(Incld) NCCF'!AB1447</f>
        <v>0</v>
      </c>
      <c r="AC1447" s="400">
        <f>'2. CAD NCCF'!AC1447+'3. USD NCCF'!AC1447+'4. EUR NCCF'!AC1447+'5. GBP NCCF'!AC1447+'6. Other(Incld) NCCF'!AC1447</f>
        <v>0</v>
      </c>
      <c r="AD1447" s="234"/>
      <c r="AE1447" s="460"/>
      <c r="AF1447" s="560"/>
    </row>
    <row r="1448" spans="1:32" ht="15" customHeight="1" outlineLevel="1" x14ac:dyDescent="0.2">
      <c r="A1448" s="222">
        <v>240</v>
      </c>
      <c r="B1448" s="499"/>
      <c r="C1448" s="467"/>
      <c r="D1448" s="483"/>
      <c r="E1448" s="483"/>
      <c r="F1448" s="880" t="str">
        <f>'2. CAD NCCF'!F1448:L1448</f>
        <v>State, provincial &amp; agency GS</v>
      </c>
      <c r="G1448" s="881"/>
      <c r="H1448" s="881"/>
      <c r="I1448" s="881"/>
      <c r="J1448" s="881"/>
      <c r="K1448" s="881"/>
      <c r="L1448" s="882"/>
      <c r="M1448" s="400">
        <f>'2. CAD NCCF'!M1448+'3. USD NCCF'!M1448+'4. EUR NCCF'!M1448+'5. GBP NCCF'!M1448+'6. Other(Incld) NCCF'!M1448</f>
        <v>0</v>
      </c>
      <c r="N1448" s="411">
        <f>'2. CAD NCCF'!N1448+'3. USD NCCF'!N1448+'4. EUR NCCF'!N1448+'5. GBP NCCF'!N1448+'6. Other(Incld) NCCF'!N1448</f>
        <v>0</v>
      </c>
      <c r="O1448" s="414">
        <f>'2. CAD NCCF'!O1448+'3. USD NCCF'!O1448+'4. EUR NCCF'!O1448+'5. GBP NCCF'!O1448+'6. Other(Incld) NCCF'!O1448</f>
        <v>0</v>
      </c>
      <c r="P1448" s="414">
        <f>'2. CAD NCCF'!P1448+'3. USD NCCF'!P1448+'4. EUR NCCF'!P1448+'5. GBP NCCF'!P1448+'6. Other(Incld) NCCF'!P1448</f>
        <v>0</v>
      </c>
      <c r="Q1448" s="415">
        <f>'2. CAD NCCF'!Q1448+'3. USD NCCF'!Q1448+'4. EUR NCCF'!Q1448+'5. GBP NCCF'!Q1448+'6. Other(Incld) NCCF'!Q1448</f>
        <v>0</v>
      </c>
      <c r="R1448" s="411">
        <f>'2. CAD NCCF'!R1448+'3. USD NCCF'!R1448+'4. EUR NCCF'!R1448+'5. GBP NCCF'!R1448+'6. Other(Incld) NCCF'!R1448</f>
        <v>0</v>
      </c>
      <c r="S1448" s="413">
        <f>'2. CAD NCCF'!S1448+'3. USD NCCF'!S1448+'4. EUR NCCF'!S1448+'5. GBP NCCF'!S1448+'6. Other(Incld) NCCF'!S1448</f>
        <v>0</v>
      </c>
      <c r="T1448" s="413">
        <f>'2. CAD NCCF'!T1448+'3. USD NCCF'!T1448+'4. EUR NCCF'!T1448+'5. GBP NCCF'!T1448+'6. Other(Incld) NCCF'!T1448</f>
        <v>0</v>
      </c>
      <c r="U1448" s="413">
        <f>'2. CAD NCCF'!U1448+'3. USD NCCF'!U1448+'4. EUR NCCF'!U1448+'5. GBP NCCF'!U1448+'6. Other(Incld) NCCF'!U1448</f>
        <v>0</v>
      </c>
      <c r="V1448" s="413">
        <f>'2. CAD NCCF'!V1448+'3. USD NCCF'!V1448+'4. EUR NCCF'!V1448+'5. GBP NCCF'!V1448+'6. Other(Incld) NCCF'!V1448</f>
        <v>0</v>
      </c>
      <c r="W1448" s="413">
        <f>'2. CAD NCCF'!W1448+'3. USD NCCF'!W1448+'4. EUR NCCF'!W1448+'5. GBP NCCF'!W1448+'6. Other(Incld) NCCF'!W1448</f>
        <v>0</v>
      </c>
      <c r="X1448" s="414">
        <f>'2. CAD NCCF'!X1448+'3. USD NCCF'!X1448+'4. EUR NCCF'!X1448+'5. GBP NCCF'!X1448+'6. Other(Incld) NCCF'!X1448</f>
        <v>0</v>
      </c>
      <c r="Y1448" s="413">
        <f>'2. CAD NCCF'!Y1448+'3. USD NCCF'!Y1448+'4. EUR NCCF'!Y1448+'5. GBP NCCF'!Y1448+'6. Other(Incld) NCCF'!Y1448</f>
        <v>0</v>
      </c>
      <c r="Z1448" s="413">
        <f>'2. CAD NCCF'!Z1448+'3. USD NCCF'!Z1448+'4. EUR NCCF'!Z1448+'5. GBP NCCF'!Z1448+'6. Other(Incld) NCCF'!Z1448</f>
        <v>0</v>
      </c>
      <c r="AA1448" s="413">
        <f>'2. CAD NCCF'!AA1448+'3. USD NCCF'!AA1448+'4. EUR NCCF'!AA1448+'5. GBP NCCF'!AA1448+'6. Other(Incld) NCCF'!AA1448</f>
        <v>0</v>
      </c>
      <c r="AB1448" s="413">
        <f>'2. CAD NCCF'!AB1448+'3. USD NCCF'!AB1448+'4. EUR NCCF'!AB1448+'5. GBP NCCF'!AB1448+'6. Other(Incld) NCCF'!AB1448</f>
        <v>0</v>
      </c>
      <c r="AC1448" s="400">
        <f>'2. CAD NCCF'!AC1448+'3. USD NCCF'!AC1448+'4. EUR NCCF'!AC1448+'5. GBP NCCF'!AC1448+'6. Other(Incld) NCCF'!AC1448</f>
        <v>0</v>
      </c>
      <c r="AD1448" s="234"/>
      <c r="AE1448" s="460"/>
      <c r="AF1448" s="560"/>
    </row>
    <row r="1449" spans="1:32" ht="15" customHeight="1" outlineLevel="1" x14ac:dyDescent="0.2">
      <c r="A1449" s="222">
        <v>241</v>
      </c>
      <c r="B1449" s="499"/>
      <c r="C1449" s="467"/>
      <c r="D1449" s="259"/>
      <c r="E1449" s="259"/>
      <c r="F1449" s="880" t="str">
        <f>'2. CAD NCCF'!F1449:L1449</f>
        <v>State municipal GS</v>
      </c>
      <c r="G1449" s="881"/>
      <c r="H1449" s="881"/>
      <c r="I1449" s="881"/>
      <c r="J1449" s="881"/>
      <c r="K1449" s="881"/>
      <c r="L1449" s="882"/>
      <c r="M1449" s="400">
        <f>'2. CAD NCCF'!M1449+'3. USD NCCF'!M1449+'4. EUR NCCF'!M1449+'5. GBP NCCF'!M1449+'6. Other(Incld) NCCF'!M1449</f>
        <v>0</v>
      </c>
      <c r="N1449" s="411">
        <f>'2. CAD NCCF'!N1449+'3. USD NCCF'!N1449+'4. EUR NCCF'!N1449+'5. GBP NCCF'!N1449+'6. Other(Incld) NCCF'!N1449</f>
        <v>0</v>
      </c>
      <c r="O1449" s="414">
        <f>'2. CAD NCCF'!O1449+'3. USD NCCF'!O1449+'4. EUR NCCF'!O1449+'5. GBP NCCF'!O1449+'6. Other(Incld) NCCF'!O1449</f>
        <v>0</v>
      </c>
      <c r="P1449" s="414">
        <f>'2. CAD NCCF'!P1449+'3. USD NCCF'!P1449+'4. EUR NCCF'!P1449+'5. GBP NCCF'!P1449+'6. Other(Incld) NCCF'!P1449</f>
        <v>0</v>
      </c>
      <c r="Q1449" s="415">
        <f>'2. CAD NCCF'!Q1449+'3. USD NCCF'!Q1449+'4. EUR NCCF'!Q1449+'5. GBP NCCF'!Q1449+'6. Other(Incld) NCCF'!Q1449</f>
        <v>0</v>
      </c>
      <c r="R1449" s="411">
        <f>'2. CAD NCCF'!R1449+'3. USD NCCF'!R1449+'4. EUR NCCF'!R1449+'5. GBP NCCF'!R1449+'6. Other(Incld) NCCF'!R1449</f>
        <v>0</v>
      </c>
      <c r="S1449" s="413">
        <f>'2. CAD NCCF'!S1449+'3. USD NCCF'!S1449+'4. EUR NCCF'!S1449+'5. GBP NCCF'!S1449+'6. Other(Incld) NCCF'!S1449</f>
        <v>0</v>
      </c>
      <c r="T1449" s="413">
        <f>'2. CAD NCCF'!T1449+'3. USD NCCF'!T1449+'4. EUR NCCF'!T1449+'5. GBP NCCF'!T1449+'6. Other(Incld) NCCF'!T1449</f>
        <v>0</v>
      </c>
      <c r="U1449" s="413">
        <f>'2. CAD NCCF'!U1449+'3. USD NCCF'!U1449+'4. EUR NCCF'!U1449+'5. GBP NCCF'!U1449+'6. Other(Incld) NCCF'!U1449</f>
        <v>0</v>
      </c>
      <c r="V1449" s="413">
        <f>'2. CAD NCCF'!V1449+'3. USD NCCF'!V1449+'4. EUR NCCF'!V1449+'5. GBP NCCF'!V1449+'6. Other(Incld) NCCF'!V1449</f>
        <v>0</v>
      </c>
      <c r="W1449" s="413">
        <f>'2. CAD NCCF'!W1449+'3. USD NCCF'!W1449+'4. EUR NCCF'!W1449+'5. GBP NCCF'!W1449+'6. Other(Incld) NCCF'!W1449</f>
        <v>0</v>
      </c>
      <c r="X1449" s="414">
        <f>'2. CAD NCCF'!X1449+'3. USD NCCF'!X1449+'4. EUR NCCF'!X1449+'5. GBP NCCF'!X1449+'6. Other(Incld) NCCF'!X1449</f>
        <v>0</v>
      </c>
      <c r="Y1449" s="413">
        <f>'2. CAD NCCF'!Y1449+'3. USD NCCF'!Y1449+'4. EUR NCCF'!Y1449+'5. GBP NCCF'!Y1449+'6. Other(Incld) NCCF'!Y1449</f>
        <v>0</v>
      </c>
      <c r="Z1449" s="413">
        <f>'2. CAD NCCF'!Z1449+'3. USD NCCF'!Z1449+'4. EUR NCCF'!Z1449+'5. GBP NCCF'!Z1449+'6. Other(Incld) NCCF'!Z1449</f>
        <v>0</v>
      </c>
      <c r="AA1449" s="413">
        <f>'2. CAD NCCF'!AA1449+'3. USD NCCF'!AA1449+'4. EUR NCCF'!AA1449+'5. GBP NCCF'!AA1449+'6. Other(Incld) NCCF'!AA1449</f>
        <v>0</v>
      </c>
      <c r="AB1449" s="413">
        <f>'2. CAD NCCF'!AB1449+'3. USD NCCF'!AB1449+'4. EUR NCCF'!AB1449+'5. GBP NCCF'!AB1449+'6. Other(Incld) NCCF'!AB1449</f>
        <v>0</v>
      </c>
      <c r="AC1449" s="400">
        <f>'2. CAD NCCF'!AC1449+'3. USD NCCF'!AC1449+'4. EUR NCCF'!AC1449+'5. GBP NCCF'!AC1449+'6. Other(Incld) NCCF'!AC1449</f>
        <v>0</v>
      </c>
      <c r="AD1449" s="234"/>
      <c r="AE1449" s="460"/>
      <c r="AF1449" s="560"/>
    </row>
    <row r="1450" spans="1:32" ht="15" customHeight="1" outlineLevel="1" x14ac:dyDescent="0.2">
      <c r="A1450" s="222">
        <v>242</v>
      </c>
      <c r="B1450" s="499"/>
      <c r="C1450" s="467"/>
      <c r="D1450" s="257"/>
      <c r="E1450" s="257"/>
      <c r="F1450" s="880" t="str">
        <f>'2. CAD NCCF'!F1450:L1450</f>
        <v>Supranational and multilateral development bank GS</v>
      </c>
      <c r="G1450" s="881"/>
      <c r="H1450" s="881"/>
      <c r="I1450" s="881"/>
      <c r="J1450" s="881"/>
      <c r="K1450" s="881"/>
      <c r="L1450" s="882"/>
      <c r="M1450" s="400">
        <f>'2. CAD NCCF'!M1450+'3. USD NCCF'!M1450+'4. EUR NCCF'!M1450+'5. GBP NCCF'!M1450+'6. Other(Incld) NCCF'!M1450</f>
        <v>0</v>
      </c>
      <c r="N1450" s="411">
        <f>'2. CAD NCCF'!N1450+'3. USD NCCF'!N1450+'4. EUR NCCF'!N1450+'5. GBP NCCF'!N1450+'6. Other(Incld) NCCF'!N1450</f>
        <v>0</v>
      </c>
      <c r="O1450" s="414">
        <f>'2. CAD NCCF'!O1450+'3. USD NCCF'!O1450+'4. EUR NCCF'!O1450+'5. GBP NCCF'!O1450+'6. Other(Incld) NCCF'!O1450</f>
        <v>0</v>
      </c>
      <c r="P1450" s="414">
        <f>'2. CAD NCCF'!P1450+'3. USD NCCF'!P1450+'4. EUR NCCF'!P1450+'5. GBP NCCF'!P1450+'6. Other(Incld) NCCF'!P1450</f>
        <v>0</v>
      </c>
      <c r="Q1450" s="415">
        <f>'2. CAD NCCF'!Q1450+'3. USD NCCF'!Q1450+'4. EUR NCCF'!Q1450+'5. GBP NCCF'!Q1450+'6. Other(Incld) NCCF'!Q1450</f>
        <v>0</v>
      </c>
      <c r="R1450" s="411">
        <f>'2. CAD NCCF'!R1450+'3. USD NCCF'!R1450+'4. EUR NCCF'!R1450+'5. GBP NCCF'!R1450+'6. Other(Incld) NCCF'!R1450</f>
        <v>0</v>
      </c>
      <c r="S1450" s="413">
        <f>'2. CAD NCCF'!S1450+'3. USD NCCF'!S1450+'4. EUR NCCF'!S1450+'5. GBP NCCF'!S1450+'6. Other(Incld) NCCF'!S1450</f>
        <v>0</v>
      </c>
      <c r="T1450" s="413">
        <f>'2. CAD NCCF'!T1450+'3. USD NCCF'!T1450+'4. EUR NCCF'!T1450+'5. GBP NCCF'!T1450+'6. Other(Incld) NCCF'!T1450</f>
        <v>0</v>
      </c>
      <c r="U1450" s="413">
        <f>'2. CAD NCCF'!U1450+'3. USD NCCF'!U1450+'4. EUR NCCF'!U1450+'5. GBP NCCF'!U1450+'6. Other(Incld) NCCF'!U1450</f>
        <v>0</v>
      </c>
      <c r="V1450" s="413">
        <f>'2. CAD NCCF'!V1450+'3. USD NCCF'!V1450+'4. EUR NCCF'!V1450+'5. GBP NCCF'!V1450+'6. Other(Incld) NCCF'!V1450</f>
        <v>0</v>
      </c>
      <c r="W1450" s="413">
        <f>'2. CAD NCCF'!W1450+'3. USD NCCF'!W1450+'4. EUR NCCF'!W1450+'5. GBP NCCF'!W1450+'6. Other(Incld) NCCF'!W1450</f>
        <v>0</v>
      </c>
      <c r="X1450" s="414">
        <f>'2. CAD NCCF'!X1450+'3. USD NCCF'!X1450+'4. EUR NCCF'!X1450+'5. GBP NCCF'!X1450+'6. Other(Incld) NCCF'!X1450</f>
        <v>0</v>
      </c>
      <c r="Y1450" s="413">
        <f>'2. CAD NCCF'!Y1450+'3. USD NCCF'!Y1450+'4. EUR NCCF'!Y1450+'5. GBP NCCF'!Y1450+'6. Other(Incld) NCCF'!Y1450</f>
        <v>0</v>
      </c>
      <c r="Z1450" s="413">
        <f>'2. CAD NCCF'!Z1450+'3. USD NCCF'!Z1450+'4. EUR NCCF'!Z1450+'5. GBP NCCF'!Z1450+'6. Other(Incld) NCCF'!Z1450</f>
        <v>0</v>
      </c>
      <c r="AA1450" s="413">
        <f>'2. CAD NCCF'!AA1450+'3. USD NCCF'!AA1450+'4. EUR NCCF'!AA1450+'5. GBP NCCF'!AA1450+'6. Other(Incld) NCCF'!AA1450</f>
        <v>0</v>
      </c>
      <c r="AB1450" s="413">
        <f>'2. CAD NCCF'!AB1450+'3. USD NCCF'!AB1450+'4. EUR NCCF'!AB1450+'5. GBP NCCF'!AB1450+'6. Other(Incld) NCCF'!AB1450</f>
        <v>0</v>
      </c>
      <c r="AC1450" s="400">
        <f>'2. CAD NCCF'!AC1450+'3. USD NCCF'!AC1450+'4. EUR NCCF'!AC1450+'5. GBP NCCF'!AC1450+'6. Other(Incld) NCCF'!AC1450</f>
        <v>0</v>
      </c>
      <c r="AD1450" s="234"/>
      <c r="AE1450" s="460"/>
      <c r="AF1450" s="560"/>
    </row>
    <row r="1451" spans="1:32" ht="15.75" customHeight="1" outlineLevel="1" x14ac:dyDescent="0.2">
      <c r="A1451" s="222">
        <v>243</v>
      </c>
      <c r="B1451" s="499"/>
      <c r="C1451" s="467"/>
      <c r="D1451" s="259"/>
      <c r="E1451" s="877" t="str">
        <f>'2. CAD NCCF'!E1451:L1451</f>
        <v>Low or not rated GS</v>
      </c>
      <c r="F1451" s="878"/>
      <c r="G1451" s="878"/>
      <c r="H1451" s="878"/>
      <c r="I1451" s="878"/>
      <c r="J1451" s="878"/>
      <c r="K1451" s="878"/>
      <c r="L1451" s="879"/>
      <c r="M1451" s="399">
        <f>SUBTOTAL(9,M1452:M1455)</f>
        <v>0</v>
      </c>
      <c r="N1451" s="402">
        <f t="shared" ref="N1451:AC1451" si="1530">SUBTOTAL(9,N1452:N1455)</f>
        <v>0</v>
      </c>
      <c r="O1451" s="406">
        <f t="shared" si="1530"/>
        <v>0</v>
      </c>
      <c r="P1451" s="406">
        <f t="shared" si="1530"/>
        <v>0</v>
      </c>
      <c r="Q1451" s="407">
        <f t="shared" si="1530"/>
        <v>0</v>
      </c>
      <c r="R1451" s="402">
        <f t="shared" si="1530"/>
        <v>0</v>
      </c>
      <c r="S1451" s="406">
        <f t="shared" si="1530"/>
        <v>0</v>
      </c>
      <c r="T1451" s="405">
        <f t="shared" si="1530"/>
        <v>0</v>
      </c>
      <c r="U1451" s="405">
        <f t="shared" si="1530"/>
        <v>0</v>
      </c>
      <c r="V1451" s="405">
        <f t="shared" si="1530"/>
        <v>0</v>
      </c>
      <c r="W1451" s="405">
        <f t="shared" si="1530"/>
        <v>0</v>
      </c>
      <c r="X1451" s="405">
        <f t="shared" si="1530"/>
        <v>0</v>
      </c>
      <c r="Y1451" s="405">
        <f t="shared" si="1530"/>
        <v>0</v>
      </c>
      <c r="Z1451" s="405">
        <f t="shared" si="1530"/>
        <v>0</v>
      </c>
      <c r="AA1451" s="405">
        <f t="shared" si="1530"/>
        <v>0</v>
      </c>
      <c r="AB1451" s="403">
        <f t="shared" si="1530"/>
        <v>0</v>
      </c>
      <c r="AC1451" s="399">
        <f t="shared" si="1530"/>
        <v>0</v>
      </c>
      <c r="AD1451" s="234"/>
      <c r="AE1451" s="460"/>
      <c r="AF1451" s="560"/>
    </row>
    <row r="1452" spans="1:32" ht="15" outlineLevel="1" x14ac:dyDescent="0.2">
      <c r="A1452" s="222">
        <v>244</v>
      </c>
      <c r="B1452" s="499"/>
      <c r="C1452" s="467"/>
      <c r="D1452" s="483"/>
      <c r="E1452" s="483"/>
      <c r="F1452" s="880" t="str">
        <f>'2. CAD NCCF'!F1452:L1452</f>
        <v xml:space="preserve">Sovereigh &amp; central bank GS </v>
      </c>
      <c r="G1452" s="881"/>
      <c r="H1452" s="881"/>
      <c r="I1452" s="881"/>
      <c r="J1452" s="881"/>
      <c r="K1452" s="881"/>
      <c r="L1452" s="882"/>
      <c r="M1452" s="400">
        <f>'2. CAD NCCF'!M1452+'3. USD NCCF'!M1452+'4. EUR NCCF'!M1452+'5. GBP NCCF'!M1452+'6. Other(Incld) NCCF'!M1452</f>
        <v>0</v>
      </c>
      <c r="N1452" s="411">
        <f>'2. CAD NCCF'!N1452+'3. USD NCCF'!N1452+'4. EUR NCCF'!N1452+'5. GBP NCCF'!N1452+'6. Other(Incld) NCCF'!N1452</f>
        <v>0</v>
      </c>
      <c r="O1452" s="414">
        <f>'2. CAD NCCF'!O1452+'3. USD NCCF'!O1452+'4. EUR NCCF'!O1452+'5. GBP NCCF'!O1452+'6. Other(Incld) NCCF'!O1452</f>
        <v>0</v>
      </c>
      <c r="P1452" s="414">
        <f>'2. CAD NCCF'!P1452+'3. USD NCCF'!P1452+'4. EUR NCCF'!P1452+'5. GBP NCCF'!P1452+'6. Other(Incld) NCCF'!P1452</f>
        <v>0</v>
      </c>
      <c r="Q1452" s="415">
        <f>'2. CAD NCCF'!Q1452+'3. USD NCCF'!Q1452+'4. EUR NCCF'!Q1452+'5. GBP NCCF'!Q1452+'6. Other(Incld) NCCF'!Q1452</f>
        <v>0</v>
      </c>
      <c r="R1452" s="411">
        <f>'2. CAD NCCF'!R1452+'3. USD NCCF'!R1452+'4. EUR NCCF'!R1452+'5. GBP NCCF'!R1452+'6. Other(Incld) NCCF'!R1452</f>
        <v>0</v>
      </c>
      <c r="S1452" s="413">
        <f>'2. CAD NCCF'!S1452+'3. USD NCCF'!S1452+'4. EUR NCCF'!S1452+'5. GBP NCCF'!S1452+'6. Other(Incld) NCCF'!S1452</f>
        <v>0</v>
      </c>
      <c r="T1452" s="413">
        <f>'2. CAD NCCF'!T1452+'3. USD NCCF'!T1452+'4. EUR NCCF'!T1452+'5. GBP NCCF'!T1452+'6. Other(Incld) NCCF'!T1452</f>
        <v>0</v>
      </c>
      <c r="U1452" s="413">
        <f>'2. CAD NCCF'!U1452+'3. USD NCCF'!U1452+'4. EUR NCCF'!U1452+'5. GBP NCCF'!U1452+'6. Other(Incld) NCCF'!U1452</f>
        <v>0</v>
      </c>
      <c r="V1452" s="413">
        <f>'2. CAD NCCF'!V1452+'3. USD NCCF'!V1452+'4. EUR NCCF'!V1452+'5. GBP NCCF'!V1452+'6. Other(Incld) NCCF'!V1452</f>
        <v>0</v>
      </c>
      <c r="W1452" s="413">
        <f>'2. CAD NCCF'!W1452+'3. USD NCCF'!W1452+'4. EUR NCCF'!W1452+'5. GBP NCCF'!W1452+'6. Other(Incld) NCCF'!W1452</f>
        <v>0</v>
      </c>
      <c r="X1452" s="414">
        <f>'2. CAD NCCF'!X1452+'3. USD NCCF'!X1452+'4. EUR NCCF'!X1452+'5. GBP NCCF'!X1452+'6. Other(Incld) NCCF'!X1452</f>
        <v>0</v>
      </c>
      <c r="Y1452" s="413">
        <f>'2. CAD NCCF'!Y1452+'3. USD NCCF'!Y1452+'4. EUR NCCF'!Y1452+'5. GBP NCCF'!Y1452+'6. Other(Incld) NCCF'!Y1452</f>
        <v>0</v>
      </c>
      <c r="Z1452" s="413">
        <f>'2. CAD NCCF'!Z1452+'3. USD NCCF'!Z1452+'4. EUR NCCF'!Z1452+'5. GBP NCCF'!Z1452+'6. Other(Incld) NCCF'!Z1452</f>
        <v>0</v>
      </c>
      <c r="AA1452" s="413">
        <f>'2. CAD NCCF'!AA1452+'3. USD NCCF'!AA1452+'4. EUR NCCF'!AA1452+'5. GBP NCCF'!AA1452+'6. Other(Incld) NCCF'!AA1452</f>
        <v>0</v>
      </c>
      <c r="AB1452" s="413">
        <f>'2. CAD NCCF'!AB1452+'3. USD NCCF'!AB1452+'4. EUR NCCF'!AB1452+'5. GBP NCCF'!AB1452+'6. Other(Incld) NCCF'!AB1452</f>
        <v>0</v>
      </c>
      <c r="AC1452" s="400">
        <f>'2. CAD NCCF'!AC1452+'3. USD NCCF'!AC1452+'4. EUR NCCF'!AC1452+'5. GBP NCCF'!AC1452+'6. Other(Incld) NCCF'!AC1452</f>
        <v>0</v>
      </c>
      <c r="AD1452" s="234"/>
      <c r="AE1452" s="460"/>
      <c r="AF1452" s="560"/>
    </row>
    <row r="1453" spans="1:32" ht="15" customHeight="1" outlineLevel="1" x14ac:dyDescent="0.2">
      <c r="A1453" s="222">
        <v>245</v>
      </c>
      <c r="B1453" s="499"/>
      <c r="C1453" s="467"/>
      <c r="D1453" s="260"/>
      <c r="E1453" s="260"/>
      <c r="F1453" s="880" t="str">
        <f>'2. CAD NCCF'!F1453:L1453</f>
        <v>State, provincial &amp; agency GS</v>
      </c>
      <c r="G1453" s="881"/>
      <c r="H1453" s="881"/>
      <c r="I1453" s="881"/>
      <c r="J1453" s="881"/>
      <c r="K1453" s="881"/>
      <c r="L1453" s="882"/>
      <c r="M1453" s="400">
        <f>'2. CAD NCCF'!M1453+'3. USD NCCF'!M1453+'4. EUR NCCF'!M1453+'5. GBP NCCF'!M1453+'6. Other(Incld) NCCF'!M1453</f>
        <v>0</v>
      </c>
      <c r="N1453" s="411">
        <f>'2. CAD NCCF'!N1453+'3. USD NCCF'!N1453+'4. EUR NCCF'!N1453+'5. GBP NCCF'!N1453+'6. Other(Incld) NCCF'!N1453</f>
        <v>0</v>
      </c>
      <c r="O1453" s="414">
        <f>'2. CAD NCCF'!O1453+'3. USD NCCF'!O1453+'4. EUR NCCF'!O1453+'5. GBP NCCF'!O1453+'6. Other(Incld) NCCF'!O1453</f>
        <v>0</v>
      </c>
      <c r="P1453" s="414">
        <f>'2. CAD NCCF'!P1453+'3. USD NCCF'!P1453+'4. EUR NCCF'!P1453+'5. GBP NCCF'!P1453+'6. Other(Incld) NCCF'!P1453</f>
        <v>0</v>
      </c>
      <c r="Q1453" s="415">
        <f>'2. CAD NCCF'!Q1453+'3. USD NCCF'!Q1453+'4. EUR NCCF'!Q1453+'5. GBP NCCF'!Q1453+'6. Other(Incld) NCCF'!Q1453</f>
        <v>0</v>
      </c>
      <c r="R1453" s="411">
        <f>'2. CAD NCCF'!R1453+'3. USD NCCF'!R1453+'4. EUR NCCF'!R1453+'5. GBP NCCF'!R1453+'6. Other(Incld) NCCF'!R1453</f>
        <v>0</v>
      </c>
      <c r="S1453" s="413">
        <f>'2. CAD NCCF'!S1453+'3. USD NCCF'!S1453+'4. EUR NCCF'!S1453+'5. GBP NCCF'!S1453+'6. Other(Incld) NCCF'!S1453</f>
        <v>0</v>
      </c>
      <c r="T1453" s="413">
        <f>'2. CAD NCCF'!T1453+'3. USD NCCF'!T1453+'4. EUR NCCF'!T1453+'5. GBP NCCF'!T1453+'6. Other(Incld) NCCF'!T1453</f>
        <v>0</v>
      </c>
      <c r="U1453" s="413">
        <f>'2. CAD NCCF'!U1453+'3. USD NCCF'!U1453+'4. EUR NCCF'!U1453+'5. GBP NCCF'!U1453+'6. Other(Incld) NCCF'!U1453</f>
        <v>0</v>
      </c>
      <c r="V1453" s="413">
        <f>'2. CAD NCCF'!V1453+'3. USD NCCF'!V1453+'4. EUR NCCF'!V1453+'5. GBP NCCF'!V1453+'6. Other(Incld) NCCF'!V1453</f>
        <v>0</v>
      </c>
      <c r="W1453" s="413">
        <f>'2. CAD NCCF'!W1453+'3. USD NCCF'!W1453+'4. EUR NCCF'!W1453+'5. GBP NCCF'!W1453+'6. Other(Incld) NCCF'!W1453</f>
        <v>0</v>
      </c>
      <c r="X1453" s="414">
        <f>'2. CAD NCCF'!X1453+'3. USD NCCF'!X1453+'4. EUR NCCF'!X1453+'5. GBP NCCF'!X1453+'6. Other(Incld) NCCF'!X1453</f>
        <v>0</v>
      </c>
      <c r="Y1453" s="413">
        <f>'2. CAD NCCF'!Y1453+'3. USD NCCF'!Y1453+'4. EUR NCCF'!Y1453+'5. GBP NCCF'!Y1453+'6. Other(Incld) NCCF'!Y1453</f>
        <v>0</v>
      </c>
      <c r="Z1453" s="413">
        <f>'2. CAD NCCF'!Z1453+'3. USD NCCF'!Z1453+'4. EUR NCCF'!Z1453+'5. GBP NCCF'!Z1453+'6. Other(Incld) NCCF'!Z1453</f>
        <v>0</v>
      </c>
      <c r="AA1453" s="413">
        <f>'2. CAD NCCF'!AA1453+'3. USD NCCF'!AA1453+'4. EUR NCCF'!AA1453+'5. GBP NCCF'!AA1453+'6. Other(Incld) NCCF'!AA1453</f>
        <v>0</v>
      </c>
      <c r="AB1453" s="413">
        <f>'2. CAD NCCF'!AB1453+'3. USD NCCF'!AB1453+'4. EUR NCCF'!AB1453+'5. GBP NCCF'!AB1453+'6. Other(Incld) NCCF'!AB1453</f>
        <v>0</v>
      </c>
      <c r="AC1453" s="400">
        <f>'2. CAD NCCF'!AC1453+'3. USD NCCF'!AC1453+'4. EUR NCCF'!AC1453+'5. GBP NCCF'!AC1453+'6. Other(Incld) NCCF'!AC1453</f>
        <v>0</v>
      </c>
      <c r="AD1453" s="234"/>
      <c r="AE1453" s="460"/>
      <c r="AF1453" s="560"/>
    </row>
    <row r="1454" spans="1:32" ht="15" customHeight="1" outlineLevel="1" x14ac:dyDescent="0.2">
      <c r="A1454" s="222">
        <v>246</v>
      </c>
      <c r="B1454" s="499"/>
      <c r="C1454" s="467"/>
      <c r="D1454" s="260"/>
      <c r="E1454" s="260"/>
      <c r="F1454" s="880" t="str">
        <f>'2. CAD NCCF'!F1454:L1454</f>
        <v>State municipal GS</v>
      </c>
      <c r="G1454" s="881"/>
      <c r="H1454" s="881"/>
      <c r="I1454" s="881"/>
      <c r="J1454" s="881"/>
      <c r="K1454" s="881"/>
      <c r="L1454" s="882"/>
      <c r="M1454" s="400">
        <f>'2. CAD NCCF'!M1454+'3. USD NCCF'!M1454+'4. EUR NCCF'!M1454+'5. GBP NCCF'!M1454+'6. Other(Incld) NCCF'!M1454</f>
        <v>0</v>
      </c>
      <c r="N1454" s="411">
        <f>'2. CAD NCCF'!N1454+'3. USD NCCF'!N1454+'4. EUR NCCF'!N1454+'5. GBP NCCF'!N1454+'6. Other(Incld) NCCF'!N1454</f>
        <v>0</v>
      </c>
      <c r="O1454" s="414">
        <f>'2. CAD NCCF'!O1454+'3. USD NCCF'!O1454+'4. EUR NCCF'!O1454+'5. GBP NCCF'!O1454+'6. Other(Incld) NCCF'!O1454</f>
        <v>0</v>
      </c>
      <c r="P1454" s="414">
        <f>'2. CAD NCCF'!P1454+'3. USD NCCF'!P1454+'4. EUR NCCF'!P1454+'5. GBP NCCF'!P1454+'6. Other(Incld) NCCF'!P1454</f>
        <v>0</v>
      </c>
      <c r="Q1454" s="415">
        <f>'2. CAD NCCF'!Q1454+'3. USD NCCF'!Q1454+'4. EUR NCCF'!Q1454+'5. GBP NCCF'!Q1454+'6. Other(Incld) NCCF'!Q1454</f>
        <v>0</v>
      </c>
      <c r="R1454" s="411">
        <f>'2. CAD NCCF'!R1454+'3. USD NCCF'!R1454+'4. EUR NCCF'!R1454+'5. GBP NCCF'!R1454+'6. Other(Incld) NCCF'!R1454</f>
        <v>0</v>
      </c>
      <c r="S1454" s="413">
        <f>'2. CAD NCCF'!S1454+'3. USD NCCF'!S1454+'4. EUR NCCF'!S1454+'5. GBP NCCF'!S1454+'6. Other(Incld) NCCF'!S1454</f>
        <v>0</v>
      </c>
      <c r="T1454" s="413">
        <f>'2. CAD NCCF'!T1454+'3. USD NCCF'!T1454+'4. EUR NCCF'!T1454+'5. GBP NCCF'!T1454+'6. Other(Incld) NCCF'!T1454</f>
        <v>0</v>
      </c>
      <c r="U1454" s="413">
        <f>'2. CAD NCCF'!U1454+'3. USD NCCF'!U1454+'4. EUR NCCF'!U1454+'5. GBP NCCF'!U1454+'6. Other(Incld) NCCF'!U1454</f>
        <v>0</v>
      </c>
      <c r="V1454" s="413">
        <f>'2. CAD NCCF'!V1454+'3. USD NCCF'!V1454+'4. EUR NCCF'!V1454+'5. GBP NCCF'!V1454+'6. Other(Incld) NCCF'!V1454</f>
        <v>0</v>
      </c>
      <c r="W1454" s="413">
        <f>'2. CAD NCCF'!W1454+'3. USD NCCF'!W1454+'4. EUR NCCF'!W1454+'5. GBP NCCF'!W1454+'6. Other(Incld) NCCF'!W1454</f>
        <v>0</v>
      </c>
      <c r="X1454" s="414">
        <f>'2. CAD NCCF'!X1454+'3. USD NCCF'!X1454+'4. EUR NCCF'!X1454+'5. GBP NCCF'!X1454+'6. Other(Incld) NCCF'!X1454</f>
        <v>0</v>
      </c>
      <c r="Y1454" s="413">
        <f>'2. CAD NCCF'!Y1454+'3. USD NCCF'!Y1454+'4. EUR NCCF'!Y1454+'5. GBP NCCF'!Y1454+'6. Other(Incld) NCCF'!Y1454</f>
        <v>0</v>
      </c>
      <c r="Z1454" s="413">
        <f>'2. CAD NCCF'!Z1454+'3. USD NCCF'!Z1454+'4. EUR NCCF'!Z1454+'5. GBP NCCF'!Z1454+'6. Other(Incld) NCCF'!Z1454</f>
        <v>0</v>
      </c>
      <c r="AA1454" s="413">
        <f>'2. CAD NCCF'!AA1454+'3. USD NCCF'!AA1454+'4. EUR NCCF'!AA1454+'5. GBP NCCF'!AA1454+'6. Other(Incld) NCCF'!AA1454</f>
        <v>0</v>
      </c>
      <c r="AB1454" s="413">
        <f>'2. CAD NCCF'!AB1454+'3. USD NCCF'!AB1454+'4. EUR NCCF'!AB1454+'5. GBP NCCF'!AB1454+'6. Other(Incld) NCCF'!AB1454</f>
        <v>0</v>
      </c>
      <c r="AC1454" s="400">
        <f>'2. CAD NCCF'!AC1454+'3. USD NCCF'!AC1454+'4. EUR NCCF'!AC1454+'5. GBP NCCF'!AC1454+'6. Other(Incld) NCCF'!AC1454</f>
        <v>0</v>
      </c>
      <c r="AD1454" s="234"/>
      <c r="AE1454" s="460"/>
      <c r="AF1454" s="560"/>
    </row>
    <row r="1455" spans="1:32" ht="15" customHeight="1" outlineLevel="1" x14ac:dyDescent="0.2">
      <c r="A1455" s="222">
        <v>247</v>
      </c>
      <c r="B1455" s="499"/>
      <c r="C1455" s="467"/>
      <c r="D1455" s="261"/>
      <c r="E1455" s="261"/>
      <c r="F1455" s="880" t="str">
        <f>'2. CAD NCCF'!F1455:L1455</f>
        <v>Supranational and multilateral development bank GS</v>
      </c>
      <c r="G1455" s="881"/>
      <c r="H1455" s="881"/>
      <c r="I1455" s="881"/>
      <c r="J1455" s="881"/>
      <c r="K1455" s="881"/>
      <c r="L1455" s="882"/>
      <c r="M1455" s="400">
        <f>'2. CAD NCCF'!M1455+'3. USD NCCF'!M1455+'4. EUR NCCF'!M1455+'5. GBP NCCF'!M1455+'6. Other(Incld) NCCF'!M1455</f>
        <v>0</v>
      </c>
      <c r="N1455" s="411">
        <f>'2. CAD NCCF'!N1455+'3. USD NCCF'!N1455+'4. EUR NCCF'!N1455+'5. GBP NCCF'!N1455+'6. Other(Incld) NCCF'!N1455</f>
        <v>0</v>
      </c>
      <c r="O1455" s="414">
        <f>'2. CAD NCCF'!O1455+'3. USD NCCF'!O1455+'4. EUR NCCF'!O1455+'5. GBP NCCF'!O1455+'6. Other(Incld) NCCF'!O1455</f>
        <v>0</v>
      </c>
      <c r="P1455" s="414">
        <f>'2. CAD NCCF'!P1455+'3. USD NCCF'!P1455+'4. EUR NCCF'!P1455+'5. GBP NCCF'!P1455+'6. Other(Incld) NCCF'!P1455</f>
        <v>0</v>
      </c>
      <c r="Q1455" s="415">
        <f>'2. CAD NCCF'!Q1455+'3. USD NCCF'!Q1455+'4. EUR NCCF'!Q1455+'5. GBP NCCF'!Q1455+'6. Other(Incld) NCCF'!Q1455</f>
        <v>0</v>
      </c>
      <c r="R1455" s="411">
        <f>'2. CAD NCCF'!R1455+'3. USD NCCF'!R1455+'4. EUR NCCF'!R1455+'5. GBP NCCF'!R1455+'6. Other(Incld) NCCF'!R1455</f>
        <v>0</v>
      </c>
      <c r="S1455" s="413">
        <f>'2. CAD NCCF'!S1455+'3. USD NCCF'!S1455+'4. EUR NCCF'!S1455+'5. GBP NCCF'!S1455+'6. Other(Incld) NCCF'!S1455</f>
        <v>0</v>
      </c>
      <c r="T1455" s="413">
        <f>'2. CAD NCCF'!T1455+'3. USD NCCF'!T1455+'4. EUR NCCF'!T1455+'5. GBP NCCF'!T1455+'6. Other(Incld) NCCF'!T1455</f>
        <v>0</v>
      </c>
      <c r="U1455" s="413">
        <f>'2. CAD NCCF'!U1455+'3. USD NCCF'!U1455+'4. EUR NCCF'!U1455+'5. GBP NCCF'!U1455+'6. Other(Incld) NCCF'!U1455</f>
        <v>0</v>
      </c>
      <c r="V1455" s="413">
        <f>'2. CAD NCCF'!V1455+'3. USD NCCF'!V1455+'4. EUR NCCF'!V1455+'5. GBP NCCF'!V1455+'6. Other(Incld) NCCF'!V1455</f>
        <v>0</v>
      </c>
      <c r="W1455" s="413">
        <f>'2. CAD NCCF'!W1455+'3. USD NCCF'!W1455+'4. EUR NCCF'!W1455+'5. GBP NCCF'!W1455+'6. Other(Incld) NCCF'!W1455</f>
        <v>0</v>
      </c>
      <c r="X1455" s="414">
        <f>'2. CAD NCCF'!X1455+'3. USD NCCF'!X1455+'4. EUR NCCF'!X1455+'5. GBP NCCF'!X1455+'6. Other(Incld) NCCF'!X1455</f>
        <v>0</v>
      </c>
      <c r="Y1455" s="413">
        <f>'2. CAD NCCF'!Y1455+'3. USD NCCF'!Y1455+'4. EUR NCCF'!Y1455+'5. GBP NCCF'!Y1455+'6. Other(Incld) NCCF'!Y1455</f>
        <v>0</v>
      </c>
      <c r="Z1455" s="413">
        <f>'2. CAD NCCF'!Z1455+'3. USD NCCF'!Z1455+'4. EUR NCCF'!Z1455+'5. GBP NCCF'!Z1455+'6. Other(Incld) NCCF'!Z1455</f>
        <v>0</v>
      </c>
      <c r="AA1455" s="413">
        <f>'2. CAD NCCF'!AA1455+'3. USD NCCF'!AA1455+'4. EUR NCCF'!AA1455+'5. GBP NCCF'!AA1455+'6. Other(Incld) NCCF'!AA1455</f>
        <v>0</v>
      </c>
      <c r="AB1455" s="413">
        <f>'2. CAD NCCF'!AB1455+'3. USD NCCF'!AB1455+'4. EUR NCCF'!AB1455+'5. GBP NCCF'!AB1455+'6. Other(Incld) NCCF'!AB1455</f>
        <v>0</v>
      </c>
      <c r="AC1455" s="400">
        <f>'2. CAD NCCF'!AC1455+'3. USD NCCF'!AC1455+'4. EUR NCCF'!AC1455+'5. GBP NCCF'!AC1455+'6. Other(Incld) NCCF'!AC1455</f>
        <v>0</v>
      </c>
      <c r="AD1455" s="234"/>
      <c r="AE1455" s="460"/>
      <c r="AF1455" s="560"/>
    </row>
    <row r="1456" spans="1:32" ht="15" customHeight="1" outlineLevel="1" x14ac:dyDescent="0.2">
      <c r="A1456" s="222">
        <v>129</v>
      </c>
      <c r="B1456" s="499"/>
      <c r="C1456" s="261"/>
      <c r="D1456" s="868" t="str">
        <f>'2. CAD NCCF'!D1456:AF1456</f>
        <v>Mortgage backed securities (MBS)</v>
      </c>
      <c r="E1456" s="869"/>
      <c r="F1456" s="869"/>
      <c r="G1456" s="869"/>
      <c r="H1456" s="869"/>
      <c r="I1456" s="869"/>
      <c r="J1456" s="869"/>
      <c r="K1456" s="869"/>
      <c r="L1456" s="869"/>
      <c r="M1456" s="869"/>
      <c r="N1456" s="869"/>
      <c r="O1456" s="869"/>
      <c r="P1456" s="869"/>
      <c r="Q1456" s="869"/>
      <c r="R1456" s="869"/>
      <c r="S1456" s="869"/>
      <c r="T1456" s="869"/>
      <c r="U1456" s="869"/>
      <c r="V1456" s="869"/>
      <c r="W1456" s="869"/>
      <c r="X1456" s="869"/>
      <c r="Y1456" s="869"/>
      <c r="Z1456" s="869"/>
      <c r="AA1456" s="869"/>
      <c r="AB1456" s="869"/>
      <c r="AC1456" s="869"/>
      <c r="AD1456" s="869"/>
      <c r="AE1456" s="869"/>
      <c r="AF1456" s="870"/>
    </row>
    <row r="1457" spans="1:32" ht="15" customHeight="1" outlineLevel="1" x14ac:dyDescent="0.2">
      <c r="A1457" s="222">
        <v>130</v>
      </c>
      <c r="B1457" s="499"/>
      <c r="C1457" s="261"/>
      <c r="D1457" s="261"/>
      <c r="E1457" s="933" t="str">
        <f>'2. CAD NCCF'!E1457:L1457</f>
        <v>Agency MBS</v>
      </c>
      <c r="F1457" s="934"/>
      <c r="G1457" s="934"/>
      <c r="H1457" s="934"/>
      <c r="I1457" s="934"/>
      <c r="J1457" s="934"/>
      <c r="K1457" s="934"/>
      <c r="L1457" s="935"/>
      <c r="M1457" s="399">
        <f>SUBTOTAL(9,M1458:M1460)</f>
        <v>0</v>
      </c>
      <c r="N1457" s="402">
        <f t="shared" ref="N1457:AC1457" si="1531">SUBTOTAL(9,N1458:N1460)</f>
        <v>0</v>
      </c>
      <c r="O1457" s="406">
        <f t="shared" si="1531"/>
        <v>0</v>
      </c>
      <c r="P1457" s="406">
        <f t="shared" si="1531"/>
        <v>0</v>
      </c>
      <c r="Q1457" s="407">
        <f t="shared" si="1531"/>
        <v>0</v>
      </c>
      <c r="R1457" s="402">
        <f t="shared" si="1531"/>
        <v>0</v>
      </c>
      <c r="S1457" s="406">
        <f t="shared" si="1531"/>
        <v>0</v>
      </c>
      <c r="T1457" s="405">
        <f t="shared" si="1531"/>
        <v>0</v>
      </c>
      <c r="U1457" s="405">
        <f t="shared" si="1531"/>
        <v>0</v>
      </c>
      <c r="V1457" s="405">
        <f t="shared" si="1531"/>
        <v>0</v>
      </c>
      <c r="W1457" s="405">
        <f t="shared" si="1531"/>
        <v>0</v>
      </c>
      <c r="X1457" s="405">
        <f t="shared" si="1531"/>
        <v>0</v>
      </c>
      <c r="Y1457" s="405">
        <f t="shared" si="1531"/>
        <v>0</v>
      </c>
      <c r="Z1457" s="405">
        <f t="shared" si="1531"/>
        <v>0</v>
      </c>
      <c r="AA1457" s="405">
        <f t="shared" si="1531"/>
        <v>0</v>
      </c>
      <c r="AB1457" s="403">
        <f t="shared" si="1531"/>
        <v>0</v>
      </c>
      <c r="AC1457" s="399">
        <f t="shared" si="1531"/>
        <v>0</v>
      </c>
      <c r="AD1457" s="234"/>
      <c r="AE1457" s="460"/>
      <c r="AF1457" s="560"/>
    </row>
    <row r="1458" spans="1:32" ht="15" customHeight="1" outlineLevel="1" x14ac:dyDescent="0.2">
      <c r="A1458" s="222">
        <v>131</v>
      </c>
      <c r="B1458" s="499"/>
      <c r="C1458" s="261"/>
      <c r="D1458" s="261"/>
      <c r="E1458" s="475"/>
      <c r="F1458" s="880" t="str">
        <f>'2. CAD NCCF'!F1458:L1458</f>
        <v>Agency MBS, high rated</v>
      </c>
      <c r="G1458" s="881"/>
      <c r="H1458" s="881"/>
      <c r="I1458" s="881"/>
      <c r="J1458" s="881"/>
      <c r="K1458" s="881"/>
      <c r="L1458" s="882"/>
      <c r="M1458" s="400">
        <f>'2. CAD NCCF'!M1458+'3. USD NCCF'!M1458+'4. EUR NCCF'!M1458+'5. GBP NCCF'!M1458+'6. Other(Incld) NCCF'!M1458</f>
        <v>0</v>
      </c>
      <c r="N1458" s="411">
        <f>'2. CAD NCCF'!N1458+'3. USD NCCF'!N1458+'4. EUR NCCF'!N1458+'5. GBP NCCF'!N1458+'6. Other(Incld) NCCF'!N1458</f>
        <v>0</v>
      </c>
      <c r="O1458" s="414">
        <f>'2. CAD NCCF'!O1458+'3. USD NCCF'!O1458+'4. EUR NCCF'!O1458+'5. GBP NCCF'!O1458+'6. Other(Incld) NCCF'!O1458</f>
        <v>0</v>
      </c>
      <c r="P1458" s="414">
        <f>'2. CAD NCCF'!P1458+'3. USD NCCF'!P1458+'4. EUR NCCF'!P1458+'5. GBP NCCF'!P1458+'6. Other(Incld) NCCF'!P1458</f>
        <v>0</v>
      </c>
      <c r="Q1458" s="415">
        <f>'2. CAD NCCF'!Q1458+'3. USD NCCF'!Q1458+'4. EUR NCCF'!Q1458+'5. GBP NCCF'!Q1458+'6. Other(Incld) NCCF'!Q1458</f>
        <v>0</v>
      </c>
      <c r="R1458" s="411">
        <f>'2. CAD NCCF'!R1458+'3. USD NCCF'!R1458+'4. EUR NCCF'!R1458+'5. GBP NCCF'!R1458+'6. Other(Incld) NCCF'!R1458</f>
        <v>0</v>
      </c>
      <c r="S1458" s="413">
        <f>'2. CAD NCCF'!S1458+'3. USD NCCF'!S1458+'4. EUR NCCF'!S1458+'5. GBP NCCF'!S1458+'6. Other(Incld) NCCF'!S1458</f>
        <v>0</v>
      </c>
      <c r="T1458" s="413">
        <f>'2. CAD NCCF'!T1458+'3. USD NCCF'!T1458+'4. EUR NCCF'!T1458+'5. GBP NCCF'!T1458+'6. Other(Incld) NCCF'!T1458</f>
        <v>0</v>
      </c>
      <c r="U1458" s="413">
        <f>'2. CAD NCCF'!U1458+'3. USD NCCF'!U1458+'4. EUR NCCF'!U1458+'5. GBP NCCF'!U1458+'6. Other(Incld) NCCF'!U1458</f>
        <v>0</v>
      </c>
      <c r="V1458" s="413">
        <f>'2. CAD NCCF'!V1458+'3. USD NCCF'!V1458+'4. EUR NCCF'!V1458+'5. GBP NCCF'!V1458+'6. Other(Incld) NCCF'!V1458</f>
        <v>0</v>
      </c>
      <c r="W1458" s="413">
        <f>'2. CAD NCCF'!W1458+'3. USD NCCF'!W1458+'4. EUR NCCF'!W1458+'5. GBP NCCF'!W1458+'6. Other(Incld) NCCF'!W1458</f>
        <v>0</v>
      </c>
      <c r="X1458" s="414">
        <f>'2. CAD NCCF'!X1458+'3. USD NCCF'!X1458+'4. EUR NCCF'!X1458+'5. GBP NCCF'!X1458+'6. Other(Incld) NCCF'!X1458</f>
        <v>0</v>
      </c>
      <c r="Y1458" s="413">
        <f>'2. CAD NCCF'!Y1458+'3. USD NCCF'!Y1458+'4. EUR NCCF'!Y1458+'5. GBP NCCF'!Y1458+'6. Other(Incld) NCCF'!Y1458</f>
        <v>0</v>
      </c>
      <c r="Z1458" s="413">
        <f>'2. CAD NCCF'!Z1458+'3. USD NCCF'!Z1458+'4. EUR NCCF'!Z1458+'5. GBP NCCF'!Z1458+'6. Other(Incld) NCCF'!Z1458</f>
        <v>0</v>
      </c>
      <c r="AA1458" s="413">
        <f>'2. CAD NCCF'!AA1458+'3. USD NCCF'!AA1458+'4. EUR NCCF'!AA1458+'5. GBP NCCF'!AA1458+'6. Other(Incld) NCCF'!AA1458</f>
        <v>0</v>
      </c>
      <c r="AB1458" s="413">
        <f>'2. CAD NCCF'!AB1458+'3. USD NCCF'!AB1458+'4. EUR NCCF'!AB1458+'5. GBP NCCF'!AB1458+'6. Other(Incld) NCCF'!AB1458</f>
        <v>0</v>
      </c>
      <c r="AC1458" s="400">
        <f>'2. CAD NCCF'!AC1458+'3. USD NCCF'!AC1458+'4. EUR NCCF'!AC1458+'5. GBP NCCF'!AC1458+'6. Other(Incld) NCCF'!AC1458</f>
        <v>0</v>
      </c>
      <c r="AD1458" s="234"/>
      <c r="AE1458" s="460"/>
      <c r="AF1458" s="560"/>
    </row>
    <row r="1459" spans="1:32" ht="15" customHeight="1" outlineLevel="1" x14ac:dyDescent="0.2">
      <c r="A1459" s="222">
        <v>132</v>
      </c>
      <c r="B1459" s="499"/>
      <c r="C1459" s="261"/>
      <c r="D1459" s="261"/>
      <c r="E1459" s="475"/>
      <c r="F1459" s="880" t="str">
        <f>'2. CAD NCCF'!F1459:L1459</f>
        <v>Agency MBS, medium rated</v>
      </c>
      <c r="G1459" s="881"/>
      <c r="H1459" s="881"/>
      <c r="I1459" s="881"/>
      <c r="J1459" s="881"/>
      <c r="K1459" s="881"/>
      <c r="L1459" s="882"/>
      <c r="M1459" s="400">
        <f>'2. CAD NCCF'!M1459+'3. USD NCCF'!M1459+'4. EUR NCCF'!M1459+'5. GBP NCCF'!M1459+'6. Other(Incld) NCCF'!M1459</f>
        <v>0</v>
      </c>
      <c r="N1459" s="411">
        <f>'2. CAD NCCF'!N1459+'3. USD NCCF'!N1459+'4. EUR NCCF'!N1459+'5. GBP NCCF'!N1459+'6. Other(Incld) NCCF'!N1459</f>
        <v>0</v>
      </c>
      <c r="O1459" s="414">
        <f>'2. CAD NCCF'!O1459+'3. USD NCCF'!O1459+'4. EUR NCCF'!O1459+'5. GBP NCCF'!O1459+'6. Other(Incld) NCCF'!O1459</f>
        <v>0</v>
      </c>
      <c r="P1459" s="414">
        <f>'2. CAD NCCF'!P1459+'3. USD NCCF'!P1459+'4. EUR NCCF'!P1459+'5. GBP NCCF'!P1459+'6. Other(Incld) NCCF'!P1459</f>
        <v>0</v>
      </c>
      <c r="Q1459" s="415">
        <f>'2. CAD NCCF'!Q1459+'3. USD NCCF'!Q1459+'4. EUR NCCF'!Q1459+'5. GBP NCCF'!Q1459+'6. Other(Incld) NCCF'!Q1459</f>
        <v>0</v>
      </c>
      <c r="R1459" s="411">
        <f>'2. CAD NCCF'!R1459+'3. USD NCCF'!R1459+'4. EUR NCCF'!R1459+'5. GBP NCCF'!R1459+'6. Other(Incld) NCCF'!R1459</f>
        <v>0</v>
      </c>
      <c r="S1459" s="413">
        <f>'2. CAD NCCF'!S1459+'3. USD NCCF'!S1459+'4. EUR NCCF'!S1459+'5. GBP NCCF'!S1459+'6. Other(Incld) NCCF'!S1459</f>
        <v>0</v>
      </c>
      <c r="T1459" s="413">
        <f>'2. CAD NCCF'!T1459+'3. USD NCCF'!T1459+'4. EUR NCCF'!T1459+'5. GBP NCCF'!T1459+'6. Other(Incld) NCCF'!T1459</f>
        <v>0</v>
      </c>
      <c r="U1459" s="413">
        <f>'2. CAD NCCF'!U1459+'3. USD NCCF'!U1459+'4. EUR NCCF'!U1459+'5. GBP NCCF'!U1459+'6. Other(Incld) NCCF'!U1459</f>
        <v>0</v>
      </c>
      <c r="V1459" s="413">
        <f>'2. CAD NCCF'!V1459+'3. USD NCCF'!V1459+'4. EUR NCCF'!V1459+'5. GBP NCCF'!V1459+'6. Other(Incld) NCCF'!V1459</f>
        <v>0</v>
      </c>
      <c r="W1459" s="413">
        <f>'2. CAD NCCF'!W1459+'3. USD NCCF'!W1459+'4. EUR NCCF'!W1459+'5. GBP NCCF'!W1459+'6. Other(Incld) NCCF'!W1459</f>
        <v>0</v>
      </c>
      <c r="X1459" s="414">
        <f>'2. CAD NCCF'!X1459+'3. USD NCCF'!X1459+'4. EUR NCCF'!X1459+'5. GBP NCCF'!X1459+'6. Other(Incld) NCCF'!X1459</f>
        <v>0</v>
      </c>
      <c r="Y1459" s="413">
        <f>'2. CAD NCCF'!Y1459+'3. USD NCCF'!Y1459+'4. EUR NCCF'!Y1459+'5. GBP NCCF'!Y1459+'6. Other(Incld) NCCF'!Y1459</f>
        <v>0</v>
      </c>
      <c r="Z1459" s="413">
        <f>'2. CAD NCCF'!Z1459+'3. USD NCCF'!Z1459+'4. EUR NCCF'!Z1459+'5. GBP NCCF'!Z1459+'6. Other(Incld) NCCF'!Z1459</f>
        <v>0</v>
      </c>
      <c r="AA1459" s="413">
        <f>'2. CAD NCCF'!AA1459+'3. USD NCCF'!AA1459+'4. EUR NCCF'!AA1459+'5. GBP NCCF'!AA1459+'6. Other(Incld) NCCF'!AA1459</f>
        <v>0</v>
      </c>
      <c r="AB1459" s="413">
        <f>'2. CAD NCCF'!AB1459+'3. USD NCCF'!AB1459+'4. EUR NCCF'!AB1459+'5. GBP NCCF'!AB1459+'6. Other(Incld) NCCF'!AB1459</f>
        <v>0</v>
      </c>
      <c r="AC1459" s="400">
        <f>'2. CAD NCCF'!AC1459+'3. USD NCCF'!AC1459+'4. EUR NCCF'!AC1459+'5. GBP NCCF'!AC1459+'6. Other(Incld) NCCF'!AC1459</f>
        <v>0</v>
      </c>
      <c r="AD1459" s="234"/>
      <c r="AE1459" s="460"/>
      <c r="AF1459" s="560"/>
    </row>
    <row r="1460" spans="1:32" ht="15" customHeight="1" outlineLevel="1" x14ac:dyDescent="0.2">
      <c r="A1460" s="222">
        <v>133</v>
      </c>
      <c r="B1460" s="499"/>
      <c r="C1460" s="261"/>
      <c r="D1460" s="261"/>
      <c r="E1460" s="475"/>
      <c r="F1460" s="880" t="str">
        <f>'2. CAD NCCF'!F1460:L1460</f>
        <v>Agency MBS, low or not rated</v>
      </c>
      <c r="G1460" s="881"/>
      <c r="H1460" s="881"/>
      <c r="I1460" s="881"/>
      <c r="J1460" s="881"/>
      <c r="K1460" s="881"/>
      <c r="L1460" s="882"/>
      <c r="M1460" s="400">
        <f>'2. CAD NCCF'!M1460+'3. USD NCCF'!M1460+'4. EUR NCCF'!M1460+'5. GBP NCCF'!M1460+'6. Other(Incld) NCCF'!M1460</f>
        <v>0</v>
      </c>
      <c r="N1460" s="411">
        <f>'2. CAD NCCF'!N1460+'3. USD NCCF'!N1460+'4. EUR NCCF'!N1460+'5. GBP NCCF'!N1460+'6. Other(Incld) NCCF'!N1460</f>
        <v>0</v>
      </c>
      <c r="O1460" s="414">
        <f>'2. CAD NCCF'!O1460+'3. USD NCCF'!O1460+'4. EUR NCCF'!O1460+'5. GBP NCCF'!O1460+'6. Other(Incld) NCCF'!O1460</f>
        <v>0</v>
      </c>
      <c r="P1460" s="414">
        <f>'2. CAD NCCF'!P1460+'3. USD NCCF'!P1460+'4. EUR NCCF'!P1460+'5. GBP NCCF'!P1460+'6. Other(Incld) NCCF'!P1460</f>
        <v>0</v>
      </c>
      <c r="Q1460" s="415">
        <f>'2. CAD NCCF'!Q1460+'3. USD NCCF'!Q1460+'4. EUR NCCF'!Q1460+'5. GBP NCCF'!Q1460+'6. Other(Incld) NCCF'!Q1460</f>
        <v>0</v>
      </c>
      <c r="R1460" s="411">
        <f>'2. CAD NCCF'!R1460+'3. USD NCCF'!R1460+'4. EUR NCCF'!R1460+'5. GBP NCCF'!R1460+'6. Other(Incld) NCCF'!R1460</f>
        <v>0</v>
      </c>
      <c r="S1460" s="413">
        <f>'2. CAD NCCF'!S1460+'3. USD NCCF'!S1460+'4. EUR NCCF'!S1460+'5. GBP NCCF'!S1460+'6. Other(Incld) NCCF'!S1460</f>
        <v>0</v>
      </c>
      <c r="T1460" s="413">
        <f>'2. CAD NCCF'!T1460+'3. USD NCCF'!T1460+'4. EUR NCCF'!T1460+'5. GBP NCCF'!T1460+'6. Other(Incld) NCCF'!T1460</f>
        <v>0</v>
      </c>
      <c r="U1460" s="413">
        <f>'2. CAD NCCF'!U1460+'3. USD NCCF'!U1460+'4. EUR NCCF'!U1460+'5. GBP NCCF'!U1460+'6. Other(Incld) NCCF'!U1460</f>
        <v>0</v>
      </c>
      <c r="V1460" s="413">
        <f>'2. CAD NCCF'!V1460+'3. USD NCCF'!V1460+'4. EUR NCCF'!V1460+'5. GBP NCCF'!V1460+'6. Other(Incld) NCCF'!V1460</f>
        <v>0</v>
      </c>
      <c r="W1460" s="413">
        <f>'2. CAD NCCF'!W1460+'3. USD NCCF'!W1460+'4. EUR NCCF'!W1460+'5. GBP NCCF'!W1460+'6. Other(Incld) NCCF'!W1460</f>
        <v>0</v>
      </c>
      <c r="X1460" s="414">
        <f>'2. CAD NCCF'!X1460+'3. USD NCCF'!X1460+'4. EUR NCCF'!X1460+'5. GBP NCCF'!X1460+'6. Other(Incld) NCCF'!X1460</f>
        <v>0</v>
      </c>
      <c r="Y1460" s="413">
        <f>'2. CAD NCCF'!Y1460+'3. USD NCCF'!Y1460+'4. EUR NCCF'!Y1460+'5. GBP NCCF'!Y1460+'6. Other(Incld) NCCF'!Y1460</f>
        <v>0</v>
      </c>
      <c r="Z1460" s="413">
        <f>'2. CAD NCCF'!Z1460+'3. USD NCCF'!Z1460+'4. EUR NCCF'!Z1460+'5. GBP NCCF'!Z1460+'6. Other(Incld) NCCF'!Z1460</f>
        <v>0</v>
      </c>
      <c r="AA1460" s="413">
        <f>'2. CAD NCCF'!AA1460+'3. USD NCCF'!AA1460+'4. EUR NCCF'!AA1460+'5. GBP NCCF'!AA1460+'6. Other(Incld) NCCF'!AA1460</f>
        <v>0</v>
      </c>
      <c r="AB1460" s="413">
        <f>'2. CAD NCCF'!AB1460+'3. USD NCCF'!AB1460+'4. EUR NCCF'!AB1460+'5. GBP NCCF'!AB1460+'6. Other(Incld) NCCF'!AB1460</f>
        <v>0</v>
      </c>
      <c r="AC1460" s="400">
        <f>'2. CAD NCCF'!AC1460+'3. USD NCCF'!AC1460+'4. EUR NCCF'!AC1460+'5. GBP NCCF'!AC1460+'6. Other(Incld) NCCF'!AC1460</f>
        <v>0</v>
      </c>
      <c r="AD1460" s="234"/>
      <c r="AE1460" s="460"/>
      <c r="AF1460" s="560"/>
    </row>
    <row r="1461" spans="1:32" ht="15" customHeight="1" outlineLevel="1" x14ac:dyDescent="0.2">
      <c r="A1461" s="222">
        <v>134</v>
      </c>
      <c r="B1461" s="499"/>
      <c r="C1461" s="261"/>
      <c r="D1461" s="261"/>
      <c r="E1461" s="877" t="str">
        <f>'2. CAD NCCF'!E1461:L1461</f>
        <v>Non-agency commercial MBS (CMBS)</v>
      </c>
      <c r="F1461" s="878"/>
      <c r="G1461" s="878"/>
      <c r="H1461" s="878"/>
      <c r="I1461" s="878"/>
      <c r="J1461" s="878"/>
      <c r="K1461" s="878"/>
      <c r="L1461" s="879"/>
      <c r="M1461" s="399">
        <f>SUBTOTAL(9,M1462:M1464)</f>
        <v>0</v>
      </c>
      <c r="N1461" s="402">
        <f t="shared" ref="N1461:AC1461" si="1532">SUBTOTAL(9,N1462:N1464)</f>
        <v>0</v>
      </c>
      <c r="O1461" s="406">
        <f t="shared" si="1532"/>
        <v>0</v>
      </c>
      <c r="P1461" s="406">
        <f t="shared" si="1532"/>
        <v>0</v>
      </c>
      <c r="Q1461" s="407">
        <f t="shared" si="1532"/>
        <v>0</v>
      </c>
      <c r="R1461" s="402">
        <f t="shared" si="1532"/>
        <v>0</v>
      </c>
      <c r="S1461" s="406">
        <f t="shared" si="1532"/>
        <v>0</v>
      </c>
      <c r="T1461" s="405">
        <f t="shared" si="1532"/>
        <v>0</v>
      </c>
      <c r="U1461" s="405">
        <f t="shared" si="1532"/>
        <v>0</v>
      </c>
      <c r="V1461" s="405">
        <f t="shared" si="1532"/>
        <v>0</v>
      </c>
      <c r="W1461" s="405">
        <f t="shared" si="1532"/>
        <v>0</v>
      </c>
      <c r="X1461" s="405">
        <f t="shared" si="1532"/>
        <v>0</v>
      </c>
      <c r="Y1461" s="405">
        <f t="shared" si="1532"/>
        <v>0</v>
      </c>
      <c r="Z1461" s="405">
        <f t="shared" si="1532"/>
        <v>0</v>
      </c>
      <c r="AA1461" s="405">
        <f t="shared" si="1532"/>
        <v>0</v>
      </c>
      <c r="AB1461" s="403">
        <f t="shared" si="1532"/>
        <v>0</v>
      </c>
      <c r="AC1461" s="399">
        <f t="shared" si="1532"/>
        <v>0</v>
      </c>
      <c r="AD1461" s="234"/>
      <c r="AE1461" s="460"/>
      <c r="AF1461" s="560"/>
    </row>
    <row r="1462" spans="1:32" ht="15" customHeight="1" outlineLevel="1" x14ac:dyDescent="0.2">
      <c r="A1462" s="222">
        <v>135</v>
      </c>
      <c r="B1462" s="499"/>
      <c r="C1462" s="261"/>
      <c r="D1462" s="261"/>
      <c r="E1462" s="475"/>
      <c r="F1462" s="880" t="str">
        <f>'2. CAD NCCF'!F1462:L1462</f>
        <v>Non-agency CMBS, high rated</v>
      </c>
      <c r="G1462" s="881"/>
      <c r="H1462" s="881"/>
      <c r="I1462" s="881"/>
      <c r="J1462" s="881"/>
      <c r="K1462" s="881"/>
      <c r="L1462" s="882"/>
      <c r="M1462" s="400">
        <f>'2. CAD NCCF'!M1462+'3. USD NCCF'!M1462+'4. EUR NCCF'!M1462+'5. GBP NCCF'!M1462+'6. Other(Incld) NCCF'!M1462</f>
        <v>0</v>
      </c>
      <c r="N1462" s="411">
        <f>'2. CAD NCCF'!N1462+'3. USD NCCF'!N1462+'4. EUR NCCF'!N1462+'5. GBP NCCF'!N1462+'6. Other(Incld) NCCF'!N1462</f>
        <v>0</v>
      </c>
      <c r="O1462" s="414">
        <f>'2. CAD NCCF'!O1462+'3. USD NCCF'!O1462+'4. EUR NCCF'!O1462+'5. GBP NCCF'!O1462+'6. Other(Incld) NCCF'!O1462</f>
        <v>0</v>
      </c>
      <c r="P1462" s="414">
        <f>'2. CAD NCCF'!P1462+'3. USD NCCF'!P1462+'4. EUR NCCF'!P1462+'5. GBP NCCF'!P1462+'6. Other(Incld) NCCF'!P1462</f>
        <v>0</v>
      </c>
      <c r="Q1462" s="415">
        <f>'2. CAD NCCF'!Q1462+'3. USD NCCF'!Q1462+'4. EUR NCCF'!Q1462+'5. GBP NCCF'!Q1462+'6. Other(Incld) NCCF'!Q1462</f>
        <v>0</v>
      </c>
      <c r="R1462" s="411">
        <f>'2. CAD NCCF'!R1462+'3. USD NCCF'!R1462+'4. EUR NCCF'!R1462+'5. GBP NCCF'!R1462+'6. Other(Incld) NCCF'!R1462</f>
        <v>0</v>
      </c>
      <c r="S1462" s="413">
        <f>'2. CAD NCCF'!S1462+'3. USD NCCF'!S1462+'4. EUR NCCF'!S1462+'5. GBP NCCF'!S1462+'6. Other(Incld) NCCF'!S1462</f>
        <v>0</v>
      </c>
      <c r="T1462" s="413">
        <f>'2. CAD NCCF'!T1462+'3. USD NCCF'!T1462+'4. EUR NCCF'!T1462+'5. GBP NCCF'!T1462+'6. Other(Incld) NCCF'!T1462</f>
        <v>0</v>
      </c>
      <c r="U1462" s="413">
        <f>'2. CAD NCCF'!U1462+'3. USD NCCF'!U1462+'4. EUR NCCF'!U1462+'5. GBP NCCF'!U1462+'6. Other(Incld) NCCF'!U1462</f>
        <v>0</v>
      </c>
      <c r="V1462" s="413">
        <f>'2. CAD NCCF'!V1462+'3. USD NCCF'!V1462+'4. EUR NCCF'!V1462+'5. GBP NCCF'!V1462+'6. Other(Incld) NCCF'!V1462</f>
        <v>0</v>
      </c>
      <c r="W1462" s="413">
        <f>'2. CAD NCCF'!W1462+'3. USD NCCF'!W1462+'4. EUR NCCF'!W1462+'5. GBP NCCF'!W1462+'6. Other(Incld) NCCF'!W1462</f>
        <v>0</v>
      </c>
      <c r="X1462" s="414">
        <f>'2. CAD NCCF'!X1462+'3. USD NCCF'!X1462+'4. EUR NCCF'!X1462+'5. GBP NCCF'!X1462+'6. Other(Incld) NCCF'!X1462</f>
        <v>0</v>
      </c>
      <c r="Y1462" s="413">
        <f>'2. CAD NCCF'!Y1462+'3. USD NCCF'!Y1462+'4. EUR NCCF'!Y1462+'5. GBP NCCF'!Y1462+'6. Other(Incld) NCCF'!Y1462</f>
        <v>0</v>
      </c>
      <c r="Z1462" s="413">
        <f>'2. CAD NCCF'!Z1462+'3. USD NCCF'!Z1462+'4. EUR NCCF'!Z1462+'5. GBP NCCF'!Z1462+'6. Other(Incld) NCCF'!Z1462</f>
        <v>0</v>
      </c>
      <c r="AA1462" s="413">
        <f>'2. CAD NCCF'!AA1462+'3. USD NCCF'!AA1462+'4. EUR NCCF'!AA1462+'5. GBP NCCF'!AA1462+'6. Other(Incld) NCCF'!AA1462</f>
        <v>0</v>
      </c>
      <c r="AB1462" s="413">
        <f>'2. CAD NCCF'!AB1462+'3. USD NCCF'!AB1462+'4. EUR NCCF'!AB1462+'5. GBP NCCF'!AB1462+'6. Other(Incld) NCCF'!AB1462</f>
        <v>0</v>
      </c>
      <c r="AC1462" s="400">
        <f>'2. CAD NCCF'!AC1462+'3. USD NCCF'!AC1462+'4. EUR NCCF'!AC1462+'5. GBP NCCF'!AC1462+'6. Other(Incld) NCCF'!AC1462</f>
        <v>0</v>
      </c>
      <c r="AD1462" s="234"/>
      <c r="AE1462" s="460"/>
      <c r="AF1462" s="560"/>
    </row>
    <row r="1463" spans="1:32" ht="15" customHeight="1" outlineLevel="1" x14ac:dyDescent="0.2">
      <c r="A1463" s="222">
        <v>136</v>
      </c>
      <c r="B1463" s="499"/>
      <c r="C1463" s="261"/>
      <c r="D1463" s="261"/>
      <c r="E1463" s="475"/>
      <c r="F1463" s="880" t="str">
        <f>'2. CAD NCCF'!F1463:L1463</f>
        <v>Non-agency CMBS, medium rated</v>
      </c>
      <c r="G1463" s="881"/>
      <c r="H1463" s="881"/>
      <c r="I1463" s="881"/>
      <c r="J1463" s="881"/>
      <c r="K1463" s="881"/>
      <c r="L1463" s="882"/>
      <c r="M1463" s="400">
        <f>'2. CAD NCCF'!M1463+'3. USD NCCF'!M1463+'4. EUR NCCF'!M1463+'5. GBP NCCF'!M1463+'6. Other(Incld) NCCF'!M1463</f>
        <v>0</v>
      </c>
      <c r="N1463" s="411">
        <f>'2. CAD NCCF'!N1463+'3. USD NCCF'!N1463+'4. EUR NCCF'!N1463+'5. GBP NCCF'!N1463+'6. Other(Incld) NCCF'!N1463</f>
        <v>0</v>
      </c>
      <c r="O1463" s="414">
        <f>'2. CAD NCCF'!O1463+'3. USD NCCF'!O1463+'4. EUR NCCF'!O1463+'5. GBP NCCF'!O1463+'6. Other(Incld) NCCF'!O1463</f>
        <v>0</v>
      </c>
      <c r="P1463" s="414">
        <f>'2. CAD NCCF'!P1463+'3. USD NCCF'!P1463+'4. EUR NCCF'!P1463+'5. GBP NCCF'!P1463+'6. Other(Incld) NCCF'!P1463</f>
        <v>0</v>
      </c>
      <c r="Q1463" s="415">
        <f>'2. CAD NCCF'!Q1463+'3. USD NCCF'!Q1463+'4. EUR NCCF'!Q1463+'5. GBP NCCF'!Q1463+'6. Other(Incld) NCCF'!Q1463</f>
        <v>0</v>
      </c>
      <c r="R1463" s="411">
        <f>'2. CAD NCCF'!R1463+'3. USD NCCF'!R1463+'4. EUR NCCF'!R1463+'5. GBP NCCF'!R1463+'6. Other(Incld) NCCF'!R1463</f>
        <v>0</v>
      </c>
      <c r="S1463" s="413">
        <f>'2. CAD NCCF'!S1463+'3. USD NCCF'!S1463+'4. EUR NCCF'!S1463+'5. GBP NCCF'!S1463+'6. Other(Incld) NCCF'!S1463</f>
        <v>0</v>
      </c>
      <c r="T1463" s="413">
        <f>'2. CAD NCCF'!T1463+'3. USD NCCF'!T1463+'4. EUR NCCF'!T1463+'5. GBP NCCF'!T1463+'6. Other(Incld) NCCF'!T1463</f>
        <v>0</v>
      </c>
      <c r="U1463" s="413">
        <f>'2. CAD NCCF'!U1463+'3. USD NCCF'!U1463+'4. EUR NCCF'!U1463+'5. GBP NCCF'!U1463+'6. Other(Incld) NCCF'!U1463</f>
        <v>0</v>
      </c>
      <c r="V1463" s="413">
        <f>'2. CAD NCCF'!V1463+'3. USD NCCF'!V1463+'4. EUR NCCF'!V1463+'5. GBP NCCF'!V1463+'6. Other(Incld) NCCF'!V1463</f>
        <v>0</v>
      </c>
      <c r="W1463" s="413">
        <f>'2. CAD NCCF'!W1463+'3. USD NCCF'!W1463+'4. EUR NCCF'!W1463+'5. GBP NCCF'!W1463+'6. Other(Incld) NCCF'!W1463</f>
        <v>0</v>
      </c>
      <c r="X1463" s="414">
        <f>'2. CAD NCCF'!X1463+'3. USD NCCF'!X1463+'4. EUR NCCF'!X1463+'5. GBP NCCF'!X1463+'6. Other(Incld) NCCF'!X1463</f>
        <v>0</v>
      </c>
      <c r="Y1463" s="413">
        <f>'2. CAD NCCF'!Y1463+'3. USD NCCF'!Y1463+'4. EUR NCCF'!Y1463+'5. GBP NCCF'!Y1463+'6. Other(Incld) NCCF'!Y1463</f>
        <v>0</v>
      </c>
      <c r="Z1463" s="413">
        <f>'2. CAD NCCF'!Z1463+'3. USD NCCF'!Z1463+'4. EUR NCCF'!Z1463+'5. GBP NCCF'!Z1463+'6. Other(Incld) NCCF'!Z1463</f>
        <v>0</v>
      </c>
      <c r="AA1463" s="413">
        <f>'2. CAD NCCF'!AA1463+'3. USD NCCF'!AA1463+'4. EUR NCCF'!AA1463+'5. GBP NCCF'!AA1463+'6. Other(Incld) NCCF'!AA1463</f>
        <v>0</v>
      </c>
      <c r="AB1463" s="413">
        <f>'2. CAD NCCF'!AB1463+'3. USD NCCF'!AB1463+'4. EUR NCCF'!AB1463+'5. GBP NCCF'!AB1463+'6. Other(Incld) NCCF'!AB1463</f>
        <v>0</v>
      </c>
      <c r="AC1463" s="400">
        <f>'2. CAD NCCF'!AC1463+'3. USD NCCF'!AC1463+'4. EUR NCCF'!AC1463+'5. GBP NCCF'!AC1463+'6. Other(Incld) NCCF'!AC1463</f>
        <v>0</v>
      </c>
      <c r="AD1463" s="234"/>
      <c r="AE1463" s="460"/>
      <c r="AF1463" s="560"/>
    </row>
    <row r="1464" spans="1:32" ht="15" customHeight="1" outlineLevel="1" x14ac:dyDescent="0.2">
      <c r="A1464" s="222">
        <v>137</v>
      </c>
      <c r="B1464" s="499"/>
      <c r="C1464" s="261"/>
      <c r="D1464" s="261"/>
      <c r="E1464" s="475"/>
      <c r="F1464" s="880" t="str">
        <f>'2. CAD NCCF'!F1464:L1464</f>
        <v>Non-agency CMBS, low or not rated</v>
      </c>
      <c r="G1464" s="881"/>
      <c r="H1464" s="881"/>
      <c r="I1464" s="881"/>
      <c r="J1464" s="881"/>
      <c r="K1464" s="881"/>
      <c r="L1464" s="882"/>
      <c r="M1464" s="400">
        <f>'2. CAD NCCF'!M1464+'3. USD NCCF'!M1464+'4. EUR NCCF'!M1464+'5. GBP NCCF'!M1464+'6. Other(Incld) NCCF'!M1464</f>
        <v>0</v>
      </c>
      <c r="N1464" s="411">
        <f>'2. CAD NCCF'!N1464+'3. USD NCCF'!N1464+'4. EUR NCCF'!N1464+'5. GBP NCCF'!N1464+'6. Other(Incld) NCCF'!N1464</f>
        <v>0</v>
      </c>
      <c r="O1464" s="414">
        <f>'2. CAD NCCF'!O1464+'3. USD NCCF'!O1464+'4. EUR NCCF'!O1464+'5. GBP NCCF'!O1464+'6. Other(Incld) NCCF'!O1464</f>
        <v>0</v>
      </c>
      <c r="P1464" s="414">
        <f>'2. CAD NCCF'!P1464+'3. USD NCCF'!P1464+'4. EUR NCCF'!P1464+'5. GBP NCCF'!P1464+'6. Other(Incld) NCCF'!P1464</f>
        <v>0</v>
      </c>
      <c r="Q1464" s="415">
        <f>'2. CAD NCCF'!Q1464+'3. USD NCCF'!Q1464+'4. EUR NCCF'!Q1464+'5. GBP NCCF'!Q1464+'6. Other(Incld) NCCF'!Q1464</f>
        <v>0</v>
      </c>
      <c r="R1464" s="411">
        <f>'2. CAD NCCF'!R1464+'3. USD NCCF'!R1464+'4. EUR NCCF'!R1464+'5. GBP NCCF'!R1464+'6. Other(Incld) NCCF'!R1464</f>
        <v>0</v>
      </c>
      <c r="S1464" s="413">
        <f>'2. CAD NCCF'!S1464+'3. USD NCCF'!S1464+'4. EUR NCCF'!S1464+'5. GBP NCCF'!S1464+'6. Other(Incld) NCCF'!S1464</f>
        <v>0</v>
      </c>
      <c r="T1464" s="413">
        <f>'2. CAD NCCF'!T1464+'3. USD NCCF'!T1464+'4. EUR NCCF'!T1464+'5. GBP NCCF'!T1464+'6. Other(Incld) NCCF'!T1464</f>
        <v>0</v>
      </c>
      <c r="U1464" s="413">
        <f>'2. CAD NCCF'!U1464+'3. USD NCCF'!U1464+'4. EUR NCCF'!U1464+'5. GBP NCCF'!U1464+'6. Other(Incld) NCCF'!U1464</f>
        <v>0</v>
      </c>
      <c r="V1464" s="413">
        <f>'2. CAD NCCF'!V1464+'3. USD NCCF'!V1464+'4. EUR NCCF'!V1464+'5. GBP NCCF'!V1464+'6. Other(Incld) NCCF'!V1464</f>
        <v>0</v>
      </c>
      <c r="W1464" s="413">
        <f>'2. CAD NCCF'!W1464+'3. USD NCCF'!W1464+'4. EUR NCCF'!W1464+'5. GBP NCCF'!W1464+'6. Other(Incld) NCCF'!W1464</f>
        <v>0</v>
      </c>
      <c r="X1464" s="414">
        <f>'2. CAD NCCF'!X1464+'3. USD NCCF'!X1464+'4. EUR NCCF'!X1464+'5. GBP NCCF'!X1464+'6. Other(Incld) NCCF'!X1464</f>
        <v>0</v>
      </c>
      <c r="Y1464" s="413">
        <f>'2. CAD NCCF'!Y1464+'3. USD NCCF'!Y1464+'4. EUR NCCF'!Y1464+'5. GBP NCCF'!Y1464+'6. Other(Incld) NCCF'!Y1464</f>
        <v>0</v>
      </c>
      <c r="Z1464" s="413">
        <f>'2. CAD NCCF'!Z1464+'3. USD NCCF'!Z1464+'4. EUR NCCF'!Z1464+'5. GBP NCCF'!Z1464+'6. Other(Incld) NCCF'!Z1464</f>
        <v>0</v>
      </c>
      <c r="AA1464" s="413">
        <f>'2. CAD NCCF'!AA1464+'3. USD NCCF'!AA1464+'4. EUR NCCF'!AA1464+'5. GBP NCCF'!AA1464+'6. Other(Incld) NCCF'!AA1464</f>
        <v>0</v>
      </c>
      <c r="AB1464" s="413">
        <f>'2. CAD NCCF'!AB1464+'3. USD NCCF'!AB1464+'4. EUR NCCF'!AB1464+'5. GBP NCCF'!AB1464+'6. Other(Incld) NCCF'!AB1464</f>
        <v>0</v>
      </c>
      <c r="AC1464" s="400">
        <f>'2. CAD NCCF'!AC1464+'3. USD NCCF'!AC1464+'4. EUR NCCF'!AC1464+'5. GBP NCCF'!AC1464+'6. Other(Incld) NCCF'!AC1464</f>
        <v>0</v>
      </c>
      <c r="AD1464" s="234"/>
      <c r="AE1464" s="460"/>
      <c r="AF1464" s="560"/>
    </row>
    <row r="1465" spans="1:32" ht="15" customHeight="1" outlineLevel="1" x14ac:dyDescent="0.2">
      <c r="A1465" s="222">
        <v>138</v>
      </c>
      <c r="B1465" s="499"/>
      <c r="C1465" s="261"/>
      <c r="D1465" s="261"/>
      <c r="E1465" s="877" t="str">
        <f>'2. CAD NCCF'!E1465:L1465</f>
        <v>Non-agency residential MBS (RMBS)</v>
      </c>
      <c r="F1465" s="878"/>
      <c r="G1465" s="878"/>
      <c r="H1465" s="878"/>
      <c r="I1465" s="878"/>
      <c r="J1465" s="878"/>
      <c r="K1465" s="878"/>
      <c r="L1465" s="879"/>
      <c r="M1465" s="399">
        <f>SUBTOTAL(9,M1466:M1468)</f>
        <v>0</v>
      </c>
      <c r="N1465" s="402">
        <f t="shared" ref="N1465:AC1465" si="1533">SUBTOTAL(9,N1466:N1468)</f>
        <v>0</v>
      </c>
      <c r="O1465" s="406">
        <f t="shared" si="1533"/>
        <v>0</v>
      </c>
      <c r="P1465" s="406">
        <f t="shared" si="1533"/>
        <v>0</v>
      </c>
      <c r="Q1465" s="407">
        <f t="shared" si="1533"/>
        <v>0</v>
      </c>
      <c r="R1465" s="402">
        <f t="shared" si="1533"/>
        <v>0</v>
      </c>
      <c r="S1465" s="406">
        <f t="shared" si="1533"/>
        <v>0</v>
      </c>
      <c r="T1465" s="405">
        <f t="shared" si="1533"/>
        <v>0</v>
      </c>
      <c r="U1465" s="405">
        <f t="shared" si="1533"/>
        <v>0</v>
      </c>
      <c r="V1465" s="405">
        <f t="shared" si="1533"/>
        <v>0</v>
      </c>
      <c r="W1465" s="405">
        <f t="shared" si="1533"/>
        <v>0</v>
      </c>
      <c r="X1465" s="405">
        <f t="shared" si="1533"/>
        <v>0</v>
      </c>
      <c r="Y1465" s="405">
        <f t="shared" si="1533"/>
        <v>0</v>
      </c>
      <c r="Z1465" s="405">
        <f t="shared" si="1533"/>
        <v>0</v>
      </c>
      <c r="AA1465" s="405">
        <f t="shared" si="1533"/>
        <v>0</v>
      </c>
      <c r="AB1465" s="403">
        <f t="shared" si="1533"/>
        <v>0</v>
      </c>
      <c r="AC1465" s="399">
        <f t="shared" si="1533"/>
        <v>0</v>
      </c>
      <c r="AD1465" s="234"/>
      <c r="AE1465" s="460"/>
      <c r="AF1465" s="560"/>
    </row>
    <row r="1466" spans="1:32" ht="15" customHeight="1" outlineLevel="1" x14ac:dyDescent="0.2">
      <c r="A1466" s="222">
        <v>139</v>
      </c>
      <c r="B1466" s="499"/>
      <c r="C1466" s="261"/>
      <c r="D1466" s="261"/>
      <c r="E1466" s="475"/>
      <c r="F1466" s="880" t="str">
        <f>'2. CAD NCCF'!F1466:L1466</f>
        <v>Non-agency RMBS, high rated</v>
      </c>
      <c r="G1466" s="881"/>
      <c r="H1466" s="881"/>
      <c r="I1466" s="881"/>
      <c r="J1466" s="881"/>
      <c r="K1466" s="881"/>
      <c r="L1466" s="882"/>
      <c r="M1466" s="400">
        <f>'2. CAD NCCF'!M1466+'3. USD NCCF'!M1466+'4. EUR NCCF'!M1466+'5. GBP NCCF'!M1466+'6. Other(Incld) NCCF'!M1466</f>
        <v>0</v>
      </c>
      <c r="N1466" s="411">
        <f>'2. CAD NCCF'!N1466+'3. USD NCCF'!N1466+'4. EUR NCCF'!N1466+'5. GBP NCCF'!N1466+'6. Other(Incld) NCCF'!N1466</f>
        <v>0</v>
      </c>
      <c r="O1466" s="414">
        <f>'2. CAD NCCF'!O1466+'3. USD NCCF'!O1466+'4. EUR NCCF'!O1466+'5. GBP NCCF'!O1466+'6. Other(Incld) NCCF'!O1466</f>
        <v>0</v>
      </c>
      <c r="P1466" s="414">
        <f>'2. CAD NCCF'!P1466+'3. USD NCCF'!P1466+'4. EUR NCCF'!P1466+'5. GBP NCCF'!P1466+'6. Other(Incld) NCCF'!P1466</f>
        <v>0</v>
      </c>
      <c r="Q1466" s="415">
        <f>'2. CAD NCCF'!Q1466+'3. USD NCCF'!Q1466+'4. EUR NCCF'!Q1466+'5. GBP NCCF'!Q1466+'6. Other(Incld) NCCF'!Q1466</f>
        <v>0</v>
      </c>
      <c r="R1466" s="411">
        <f>'2. CAD NCCF'!R1466+'3. USD NCCF'!R1466+'4. EUR NCCF'!R1466+'5. GBP NCCF'!R1466+'6. Other(Incld) NCCF'!R1466</f>
        <v>0</v>
      </c>
      <c r="S1466" s="413">
        <f>'2. CAD NCCF'!S1466+'3. USD NCCF'!S1466+'4. EUR NCCF'!S1466+'5. GBP NCCF'!S1466+'6. Other(Incld) NCCF'!S1466</f>
        <v>0</v>
      </c>
      <c r="T1466" s="413">
        <f>'2. CAD NCCF'!T1466+'3. USD NCCF'!T1466+'4. EUR NCCF'!T1466+'5. GBP NCCF'!T1466+'6. Other(Incld) NCCF'!T1466</f>
        <v>0</v>
      </c>
      <c r="U1466" s="413">
        <f>'2. CAD NCCF'!U1466+'3. USD NCCF'!U1466+'4. EUR NCCF'!U1466+'5. GBP NCCF'!U1466+'6. Other(Incld) NCCF'!U1466</f>
        <v>0</v>
      </c>
      <c r="V1466" s="413">
        <f>'2. CAD NCCF'!V1466+'3. USD NCCF'!V1466+'4. EUR NCCF'!V1466+'5. GBP NCCF'!V1466+'6. Other(Incld) NCCF'!V1466</f>
        <v>0</v>
      </c>
      <c r="W1466" s="413">
        <f>'2. CAD NCCF'!W1466+'3. USD NCCF'!W1466+'4. EUR NCCF'!W1466+'5. GBP NCCF'!W1466+'6. Other(Incld) NCCF'!W1466</f>
        <v>0</v>
      </c>
      <c r="X1466" s="414">
        <f>'2. CAD NCCF'!X1466+'3. USD NCCF'!X1466+'4. EUR NCCF'!X1466+'5. GBP NCCF'!X1466+'6. Other(Incld) NCCF'!X1466</f>
        <v>0</v>
      </c>
      <c r="Y1466" s="413">
        <f>'2. CAD NCCF'!Y1466+'3. USD NCCF'!Y1466+'4. EUR NCCF'!Y1466+'5. GBP NCCF'!Y1466+'6. Other(Incld) NCCF'!Y1466</f>
        <v>0</v>
      </c>
      <c r="Z1466" s="413">
        <f>'2. CAD NCCF'!Z1466+'3. USD NCCF'!Z1466+'4. EUR NCCF'!Z1466+'5. GBP NCCF'!Z1466+'6. Other(Incld) NCCF'!Z1466</f>
        <v>0</v>
      </c>
      <c r="AA1466" s="413">
        <f>'2. CAD NCCF'!AA1466+'3. USD NCCF'!AA1466+'4. EUR NCCF'!AA1466+'5. GBP NCCF'!AA1466+'6. Other(Incld) NCCF'!AA1466</f>
        <v>0</v>
      </c>
      <c r="AB1466" s="413">
        <f>'2. CAD NCCF'!AB1466+'3. USD NCCF'!AB1466+'4. EUR NCCF'!AB1466+'5. GBP NCCF'!AB1466+'6. Other(Incld) NCCF'!AB1466</f>
        <v>0</v>
      </c>
      <c r="AC1466" s="400">
        <f>'2. CAD NCCF'!AC1466+'3. USD NCCF'!AC1466+'4. EUR NCCF'!AC1466+'5. GBP NCCF'!AC1466+'6. Other(Incld) NCCF'!AC1466</f>
        <v>0</v>
      </c>
      <c r="AD1466" s="234"/>
      <c r="AE1466" s="460"/>
      <c r="AF1466" s="560"/>
    </row>
    <row r="1467" spans="1:32" ht="15" customHeight="1" outlineLevel="1" x14ac:dyDescent="0.2">
      <c r="A1467" s="222">
        <v>140</v>
      </c>
      <c r="B1467" s="499"/>
      <c r="C1467" s="261"/>
      <c r="D1467" s="261"/>
      <c r="E1467" s="475"/>
      <c r="F1467" s="880" t="str">
        <f>'2. CAD NCCF'!F1467:L1467</f>
        <v>Non-agency RMBS, medium rated</v>
      </c>
      <c r="G1467" s="881"/>
      <c r="H1467" s="881"/>
      <c r="I1467" s="881"/>
      <c r="J1467" s="881"/>
      <c r="K1467" s="881"/>
      <c r="L1467" s="882"/>
      <c r="M1467" s="400">
        <f>'2. CAD NCCF'!M1467+'3. USD NCCF'!M1467+'4. EUR NCCF'!M1467+'5. GBP NCCF'!M1467+'6. Other(Incld) NCCF'!M1467</f>
        <v>0</v>
      </c>
      <c r="N1467" s="411">
        <f>'2. CAD NCCF'!N1467+'3. USD NCCF'!N1467+'4. EUR NCCF'!N1467+'5. GBP NCCF'!N1467+'6. Other(Incld) NCCF'!N1467</f>
        <v>0</v>
      </c>
      <c r="O1467" s="414">
        <f>'2. CAD NCCF'!O1467+'3. USD NCCF'!O1467+'4. EUR NCCF'!O1467+'5. GBP NCCF'!O1467+'6. Other(Incld) NCCF'!O1467</f>
        <v>0</v>
      </c>
      <c r="P1467" s="414">
        <f>'2. CAD NCCF'!P1467+'3. USD NCCF'!P1467+'4. EUR NCCF'!P1467+'5. GBP NCCF'!P1467+'6. Other(Incld) NCCF'!P1467</f>
        <v>0</v>
      </c>
      <c r="Q1467" s="415">
        <f>'2. CAD NCCF'!Q1467+'3. USD NCCF'!Q1467+'4. EUR NCCF'!Q1467+'5. GBP NCCF'!Q1467+'6. Other(Incld) NCCF'!Q1467</f>
        <v>0</v>
      </c>
      <c r="R1467" s="411">
        <f>'2. CAD NCCF'!R1467+'3. USD NCCF'!R1467+'4. EUR NCCF'!R1467+'5. GBP NCCF'!R1467+'6. Other(Incld) NCCF'!R1467</f>
        <v>0</v>
      </c>
      <c r="S1467" s="413">
        <f>'2. CAD NCCF'!S1467+'3. USD NCCF'!S1467+'4. EUR NCCF'!S1467+'5. GBP NCCF'!S1467+'6. Other(Incld) NCCF'!S1467</f>
        <v>0</v>
      </c>
      <c r="T1467" s="413">
        <f>'2. CAD NCCF'!T1467+'3. USD NCCF'!T1467+'4. EUR NCCF'!T1467+'5. GBP NCCF'!T1467+'6. Other(Incld) NCCF'!T1467</f>
        <v>0</v>
      </c>
      <c r="U1467" s="413">
        <f>'2. CAD NCCF'!U1467+'3. USD NCCF'!U1467+'4. EUR NCCF'!U1467+'5. GBP NCCF'!U1467+'6. Other(Incld) NCCF'!U1467</f>
        <v>0</v>
      </c>
      <c r="V1467" s="413">
        <f>'2. CAD NCCF'!V1467+'3. USD NCCF'!V1467+'4. EUR NCCF'!V1467+'5. GBP NCCF'!V1467+'6. Other(Incld) NCCF'!V1467</f>
        <v>0</v>
      </c>
      <c r="W1467" s="413">
        <f>'2. CAD NCCF'!W1467+'3. USD NCCF'!W1467+'4. EUR NCCF'!W1467+'5. GBP NCCF'!W1467+'6. Other(Incld) NCCF'!W1467</f>
        <v>0</v>
      </c>
      <c r="X1467" s="414">
        <f>'2. CAD NCCF'!X1467+'3. USD NCCF'!X1467+'4. EUR NCCF'!X1467+'5. GBP NCCF'!X1467+'6. Other(Incld) NCCF'!X1467</f>
        <v>0</v>
      </c>
      <c r="Y1467" s="413">
        <f>'2. CAD NCCF'!Y1467+'3. USD NCCF'!Y1467+'4. EUR NCCF'!Y1467+'5. GBP NCCF'!Y1467+'6. Other(Incld) NCCF'!Y1467</f>
        <v>0</v>
      </c>
      <c r="Z1467" s="413">
        <f>'2. CAD NCCF'!Z1467+'3. USD NCCF'!Z1467+'4. EUR NCCF'!Z1467+'5. GBP NCCF'!Z1467+'6. Other(Incld) NCCF'!Z1467</f>
        <v>0</v>
      </c>
      <c r="AA1467" s="413">
        <f>'2. CAD NCCF'!AA1467+'3. USD NCCF'!AA1467+'4. EUR NCCF'!AA1467+'5. GBP NCCF'!AA1467+'6. Other(Incld) NCCF'!AA1467</f>
        <v>0</v>
      </c>
      <c r="AB1467" s="413">
        <f>'2. CAD NCCF'!AB1467+'3. USD NCCF'!AB1467+'4. EUR NCCF'!AB1467+'5. GBP NCCF'!AB1467+'6. Other(Incld) NCCF'!AB1467</f>
        <v>0</v>
      </c>
      <c r="AC1467" s="400">
        <f>'2. CAD NCCF'!AC1467+'3. USD NCCF'!AC1467+'4. EUR NCCF'!AC1467+'5. GBP NCCF'!AC1467+'6. Other(Incld) NCCF'!AC1467</f>
        <v>0</v>
      </c>
      <c r="AD1467" s="234"/>
      <c r="AE1467" s="460"/>
      <c r="AF1467" s="560"/>
    </row>
    <row r="1468" spans="1:32" ht="15" customHeight="1" outlineLevel="1" x14ac:dyDescent="0.2">
      <c r="A1468" s="222">
        <v>141</v>
      </c>
      <c r="B1468" s="499"/>
      <c r="C1468" s="261"/>
      <c r="D1468" s="261"/>
      <c r="E1468" s="475"/>
      <c r="F1468" s="880" t="str">
        <f>'2. CAD NCCF'!F1468:L1468</f>
        <v>Non-agency RMBS, low or not rated</v>
      </c>
      <c r="G1468" s="881"/>
      <c r="H1468" s="881"/>
      <c r="I1468" s="881"/>
      <c r="J1468" s="881"/>
      <c r="K1468" s="881"/>
      <c r="L1468" s="882"/>
      <c r="M1468" s="400">
        <f>'2. CAD NCCF'!M1468+'3. USD NCCF'!M1468+'4. EUR NCCF'!M1468+'5. GBP NCCF'!M1468+'6. Other(Incld) NCCF'!M1468</f>
        <v>0</v>
      </c>
      <c r="N1468" s="411">
        <f>'2. CAD NCCF'!N1468+'3. USD NCCF'!N1468+'4. EUR NCCF'!N1468+'5. GBP NCCF'!N1468+'6. Other(Incld) NCCF'!N1468</f>
        <v>0</v>
      </c>
      <c r="O1468" s="414">
        <f>'2. CAD NCCF'!O1468+'3. USD NCCF'!O1468+'4. EUR NCCF'!O1468+'5. GBP NCCF'!O1468+'6. Other(Incld) NCCF'!O1468</f>
        <v>0</v>
      </c>
      <c r="P1468" s="414">
        <f>'2. CAD NCCF'!P1468+'3. USD NCCF'!P1468+'4. EUR NCCF'!P1468+'5. GBP NCCF'!P1468+'6. Other(Incld) NCCF'!P1468</f>
        <v>0</v>
      </c>
      <c r="Q1468" s="415">
        <f>'2. CAD NCCF'!Q1468+'3. USD NCCF'!Q1468+'4. EUR NCCF'!Q1468+'5. GBP NCCF'!Q1468+'6. Other(Incld) NCCF'!Q1468</f>
        <v>0</v>
      </c>
      <c r="R1468" s="411">
        <f>'2. CAD NCCF'!R1468+'3. USD NCCF'!R1468+'4. EUR NCCF'!R1468+'5. GBP NCCF'!R1468+'6. Other(Incld) NCCF'!R1468</f>
        <v>0</v>
      </c>
      <c r="S1468" s="413">
        <f>'2. CAD NCCF'!S1468+'3. USD NCCF'!S1468+'4. EUR NCCF'!S1468+'5. GBP NCCF'!S1468+'6. Other(Incld) NCCF'!S1468</f>
        <v>0</v>
      </c>
      <c r="T1468" s="413">
        <f>'2. CAD NCCF'!T1468+'3. USD NCCF'!T1468+'4. EUR NCCF'!T1468+'5. GBP NCCF'!T1468+'6. Other(Incld) NCCF'!T1468</f>
        <v>0</v>
      </c>
      <c r="U1468" s="413">
        <f>'2. CAD NCCF'!U1468+'3. USD NCCF'!U1468+'4. EUR NCCF'!U1468+'5. GBP NCCF'!U1468+'6. Other(Incld) NCCF'!U1468</f>
        <v>0</v>
      </c>
      <c r="V1468" s="413">
        <f>'2. CAD NCCF'!V1468+'3. USD NCCF'!V1468+'4. EUR NCCF'!V1468+'5. GBP NCCF'!V1468+'6. Other(Incld) NCCF'!V1468</f>
        <v>0</v>
      </c>
      <c r="W1468" s="413">
        <f>'2. CAD NCCF'!W1468+'3. USD NCCF'!W1468+'4. EUR NCCF'!W1468+'5. GBP NCCF'!W1468+'6. Other(Incld) NCCF'!W1468</f>
        <v>0</v>
      </c>
      <c r="X1468" s="414">
        <f>'2. CAD NCCF'!X1468+'3. USD NCCF'!X1468+'4. EUR NCCF'!X1468+'5. GBP NCCF'!X1468+'6. Other(Incld) NCCF'!X1468</f>
        <v>0</v>
      </c>
      <c r="Y1468" s="413">
        <f>'2. CAD NCCF'!Y1468+'3. USD NCCF'!Y1468+'4. EUR NCCF'!Y1468+'5. GBP NCCF'!Y1468+'6. Other(Incld) NCCF'!Y1468</f>
        <v>0</v>
      </c>
      <c r="Z1468" s="413">
        <f>'2. CAD NCCF'!Z1468+'3. USD NCCF'!Z1468+'4. EUR NCCF'!Z1468+'5. GBP NCCF'!Z1468+'6. Other(Incld) NCCF'!Z1468</f>
        <v>0</v>
      </c>
      <c r="AA1468" s="413">
        <f>'2. CAD NCCF'!AA1468+'3. USD NCCF'!AA1468+'4. EUR NCCF'!AA1468+'5. GBP NCCF'!AA1468+'6. Other(Incld) NCCF'!AA1468</f>
        <v>0</v>
      </c>
      <c r="AB1468" s="413">
        <f>'2. CAD NCCF'!AB1468+'3. USD NCCF'!AB1468+'4. EUR NCCF'!AB1468+'5. GBP NCCF'!AB1468+'6. Other(Incld) NCCF'!AB1468</f>
        <v>0</v>
      </c>
      <c r="AC1468" s="400">
        <f>'2. CAD NCCF'!AC1468+'3. USD NCCF'!AC1468+'4. EUR NCCF'!AC1468+'5. GBP NCCF'!AC1468+'6. Other(Incld) NCCF'!AC1468</f>
        <v>0</v>
      </c>
      <c r="AD1468" s="234"/>
      <c r="AE1468" s="460"/>
      <c r="AF1468" s="560"/>
    </row>
    <row r="1469" spans="1:32" ht="15" customHeight="1" outlineLevel="1" x14ac:dyDescent="0.2">
      <c r="A1469" s="222">
        <v>142</v>
      </c>
      <c r="B1469" s="499"/>
      <c r="C1469" s="261"/>
      <c r="D1469" s="868" t="str">
        <f>'2. CAD NCCF'!D1469:AF1469</f>
        <v>Corporate bonds and paper (CBP)</v>
      </c>
      <c r="E1469" s="869"/>
      <c r="F1469" s="869"/>
      <c r="G1469" s="869"/>
      <c r="H1469" s="869"/>
      <c r="I1469" s="869"/>
      <c r="J1469" s="869"/>
      <c r="K1469" s="869"/>
      <c r="L1469" s="869"/>
      <c r="M1469" s="869"/>
      <c r="N1469" s="869"/>
      <c r="O1469" s="869"/>
      <c r="P1469" s="869"/>
      <c r="Q1469" s="869"/>
      <c r="R1469" s="869"/>
      <c r="S1469" s="869"/>
      <c r="T1469" s="869"/>
      <c r="U1469" s="869"/>
      <c r="V1469" s="869"/>
      <c r="W1469" s="869"/>
      <c r="X1469" s="869"/>
      <c r="Y1469" s="869"/>
      <c r="Z1469" s="869"/>
      <c r="AA1469" s="869"/>
      <c r="AB1469" s="869"/>
      <c r="AC1469" s="869"/>
      <c r="AD1469" s="869"/>
      <c r="AE1469" s="869"/>
      <c r="AF1469" s="870"/>
    </row>
    <row r="1470" spans="1:32" ht="15" customHeight="1" outlineLevel="1" x14ac:dyDescent="0.2">
      <c r="A1470" s="222">
        <v>143</v>
      </c>
      <c r="B1470" s="499"/>
      <c r="C1470" s="261"/>
      <c r="D1470" s="261"/>
      <c r="E1470" s="933" t="str">
        <f>'2. CAD NCCF'!E1470:L1470</f>
        <v>Non-FI issued CBP, high rated</v>
      </c>
      <c r="F1470" s="934"/>
      <c r="G1470" s="934"/>
      <c r="H1470" s="934"/>
      <c r="I1470" s="934"/>
      <c r="J1470" s="934"/>
      <c r="K1470" s="934"/>
      <c r="L1470" s="935"/>
      <c r="M1470" s="399">
        <f>SUBTOTAL(9,M1471:M1472)</f>
        <v>0</v>
      </c>
      <c r="N1470" s="402">
        <f t="shared" ref="N1470:AC1470" si="1534">SUBTOTAL(9,N1471:N1472)</f>
        <v>0</v>
      </c>
      <c r="O1470" s="406">
        <f t="shared" si="1534"/>
        <v>0</v>
      </c>
      <c r="P1470" s="406">
        <f t="shared" si="1534"/>
        <v>0</v>
      </c>
      <c r="Q1470" s="407">
        <f t="shared" si="1534"/>
        <v>0</v>
      </c>
      <c r="R1470" s="402">
        <f t="shared" si="1534"/>
        <v>0</v>
      </c>
      <c r="S1470" s="406">
        <f t="shared" si="1534"/>
        <v>0</v>
      </c>
      <c r="T1470" s="405">
        <f t="shared" si="1534"/>
        <v>0</v>
      </c>
      <c r="U1470" s="405">
        <f t="shared" si="1534"/>
        <v>0</v>
      </c>
      <c r="V1470" s="405">
        <f t="shared" si="1534"/>
        <v>0</v>
      </c>
      <c r="W1470" s="405">
        <f t="shared" si="1534"/>
        <v>0</v>
      </c>
      <c r="X1470" s="405">
        <f t="shared" si="1534"/>
        <v>0</v>
      </c>
      <c r="Y1470" s="405">
        <f t="shared" si="1534"/>
        <v>0</v>
      </c>
      <c r="Z1470" s="405">
        <f t="shared" si="1534"/>
        <v>0</v>
      </c>
      <c r="AA1470" s="405">
        <f t="shared" si="1534"/>
        <v>0</v>
      </c>
      <c r="AB1470" s="403">
        <f t="shared" si="1534"/>
        <v>0</v>
      </c>
      <c r="AC1470" s="399">
        <f t="shared" si="1534"/>
        <v>0</v>
      </c>
      <c r="AD1470" s="883"/>
      <c r="AE1470" s="884"/>
      <c r="AF1470" s="885"/>
    </row>
    <row r="1471" spans="1:32" ht="15" customHeight="1" outlineLevel="1" x14ac:dyDescent="0.2">
      <c r="A1471" s="222">
        <v>144</v>
      </c>
      <c r="B1471" s="499"/>
      <c r="C1471" s="261"/>
      <c r="D1471" s="261"/>
      <c r="E1471" s="475"/>
      <c r="F1471" s="880" t="str">
        <f>'2. CAD NCCF'!F1471:L1471</f>
        <v>Non-FI issued unsecured bond and paper, high rated</v>
      </c>
      <c r="G1471" s="881"/>
      <c r="H1471" s="881"/>
      <c r="I1471" s="881"/>
      <c r="J1471" s="881"/>
      <c r="K1471" s="881"/>
      <c r="L1471" s="882"/>
      <c r="M1471" s="400">
        <f>'2. CAD NCCF'!M1471+'3. USD NCCF'!M1471+'4. EUR NCCF'!M1471+'5. GBP NCCF'!M1471+'6. Other(Incld) NCCF'!M1471</f>
        <v>0</v>
      </c>
      <c r="N1471" s="411">
        <f>'2. CAD NCCF'!N1471+'3. USD NCCF'!N1471+'4. EUR NCCF'!N1471+'5. GBP NCCF'!N1471+'6. Other(Incld) NCCF'!N1471</f>
        <v>0</v>
      </c>
      <c r="O1471" s="414">
        <f>'2. CAD NCCF'!O1471+'3. USD NCCF'!O1471+'4. EUR NCCF'!O1471+'5. GBP NCCF'!O1471+'6. Other(Incld) NCCF'!O1471</f>
        <v>0</v>
      </c>
      <c r="P1471" s="414">
        <f>'2. CAD NCCF'!P1471+'3. USD NCCF'!P1471+'4. EUR NCCF'!P1471+'5. GBP NCCF'!P1471+'6. Other(Incld) NCCF'!P1471</f>
        <v>0</v>
      </c>
      <c r="Q1471" s="415">
        <f>'2. CAD NCCF'!Q1471+'3. USD NCCF'!Q1471+'4. EUR NCCF'!Q1471+'5. GBP NCCF'!Q1471+'6. Other(Incld) NCCF'!Q1471</f>
        <v>0</v>
      </c>
      <c r="R1471" s="411">
        <f>'2. CAD NCCF'!R1471+'3. USD NCCF'!R1471+'4. EUR NCCF'!R1471+'5. GBP NCCF'!R1471+'6. Other(Incld) NCCF'!R1471</f>
        <v>0</v>
      </c>
      <c r="S1471" s="413">
        <f>'2. CAD NCCF'!S1471+'3. USD NCCF'!S1471+'4. EUR NCCF'!S1471+'5. GBP NCCF'!S1471+'6. Other(Incld) NCCF'!S1471</f>
        <v>0</v>
      </c>
      <c r="T1471" s="413">
        <f>'2. CAD NCCF'!T1471+'3. USD NCCF'!T1471+'4. EUR NCCF'!T1471+'5. GBP NCCF'!T1471+'6. Other(Incld) NCCF'!T1471</f>
        <v>0</v>
      </c>
      <c r="U1471" s="413">
        <f>'2. CAD NCCF'!U1471+'3. USD NCCF'!U1471+'4. EUR NCCF'!U1471+'5. GBP NCCF'!U1471+'6. Other(Incld) NCCF'!U1471</f>
        <v>0</v>
      </c>
      <c r="V1471" s="413">
        <f>'2. CAD NCCF'!V1471+'3. USD NCCF'!V1471+'4. EUR NCCF'!V1471+'5. GBP NCCF'!V1471+'6. Other(Incld) NCCF'!V1471</f>
        <v>0</v>
      </c>
      <c r="W1471" s="413">
        <f>'2. CAD NCCF'!W1471+'3. USD NCCF'!W1471+'4. EUR NCCF'!W1471+'5. GBP NCCF'!W1471+'6. Other(Incld) NCCF'!W1471</f>
        <v>0</v>
      </c>
      <c r="X1471" s="414">
        <f>'2. CAD NCCF'!X1471+'3. USD NCCF'!X1471+'4. EUR NCCF'!X1471+'5. GBP NCCF'!X1471+'6. Other(Incld) NCCF'!X1471</f>
        <v>0</v>
      </c>
      <c r="Y1471" s="413">
        <f>'2. CAD NCCF'!Y1471+'3. USD NCCF'!Y1471+'4. EUR NCCF'!Y1471+'5. GBP NCCF'!Y1471+'6. Other(Incld) NCCF'!Y1471</f>
        <v>0</v>
      </c>
      <c r="Z1471" s="413">
        <f>'2. CAD NCCF'!Z1471+'3. USD NCCF'!Z1471+'4. EUR NCCF'!Z1471+'5. GBP NCCF'!Z1471+'6. Other(Incld) NCCF'!Z1471</f>
        <v>0</v>
      </c>
      <c r="AA1471" s="413">
        <f>'2. CAD NCCF'!AA1471+'3. USD NCCF'!AA1471+'4. EUR NCCF'!AA1471+'5. GBP NCCF'!AA1471+'6. Other(Incld) NCCF'!AA1471</f>
        <v>0</v>
      </c>
      <c r="AB1471" s="413">
        <f>'2. CAD NCCF'!AB1471+'3. USD NCCF'!AB1471+'4. EUR NCCF'!AB1471+'5. GBP NCCF'!AB1471+'6. Other(Incld) NCCF'!AB1471</f>
        <v>0</v>
      </c>
      <c r="AC1471" s="400">
        <f>'2. CAD NCCF'!AC1471+'3. USD NCCF'!AC1471+'4. EUR NCCF'!AC1471+'5. GBP NCCF'!AC1471+'6. Other(Incld) NCCF'!AC1471</f>
        <v>0</v>
      </c>
      <c r="AD1471" s="891"/>
      <c r="AE1471" s="889"/>
      <c r="AF1471" s="890"/>
    </row>
    <row r="1472" spans="1:32" ht="15" customHeight="1" outlineLevel="1" x14ac:dyDescent="0.2">
      <c r="A1472" s="222">
        <v>145</v>
      </c>
      <c r="B1472" s="532"/>
      <c r="C1472" s="612"/>
      <c r="D1472" s="612"/>
      <c r="E1472" s="542"/>
      <c r="F1472" s="880" t="str">
        <f>'2. CAD NCCF'!F1472:L1472</f>
        <v>Non-FI issued covered bonds, high rated</v>
      </c>
      <c r="G1472" s="881"/>
      <c r="H1472" s="881"/>
      <c r="I1472" s="881"/>
      <c r="J1472" s="881"/>
      <c r="K1472" s="881"/>
      <c r="L1472" s="882"/>
      <c r="M1472" s="400">
        <f>'2. CAD NCCF'!M1472+'3. USD NCCF'!M1472+'4. EUR NCCF'!M1472+'5. GBP NCCF'!M1472+'6. Other(Incld) NCCF'!M1472</f>
        <v>0</v>
      </c>
      <c r="N1472" s="411">
        <f>'2. CAD NCCF'!N1472+'3. USD NCCF'!N1472+'4. EUR NCCF'!N1472+'5. GBP NCCF'!N1472+'6. Other(Incld) NCCF'!N1472</f>
        <v>0</v>
      </c>
      <c r="O1472" s="414">
        <f>'2. CAD NCCF'!O1472+'3. USD NCCF'!O1472+'4. EUR NCCF'!O1472+'5. GBP NCCF'!O1472+'6. Other(Incld) NCCF'!O1472</f>
        <v>0</v>
      </c>
      <c r="P1472" s="414">
        <f>'2. CAD NCCF'!P1472+'3. USD NCCF'!P1472+'4. EUR NCCF'!P1472+'5. GBP NCCF'!P1472+'6. Other(Incld) NCCF'!P1472</f>
        <v>0</v>
      </c>
      <c r="Q1472" s="415">
        <f>'2. CAD NCCF'!Q1472+'3. USD NCCF'!Q1472+'4. EUR NCCF'!Q1472+'5. GBP NCCF'!Q1472+'6. Other(Incld) NCCF'!Q1472</f>
        <v>0</v>
      </c>
      <c r="R1472" s="411">
        <f>'2. CAD NCCF'!R1472+'3. USD NCCF'!R1472+'4. EUR NCCF'!R1472+'5. GBP NCCF'!R1472+'6. Other(Incld) NCCF'!R1472</f>
        <v>0</v>
      </c>
      <c r="S1472" s="413">
        <f>'2. CAD NCCF'!S1472+'3. USD NCCF'!S1472+'4. EUR NCCF'!S1472+'5. GBP NCCF'!S1472+'6. Other(Incld) NCCF'!S1472</f>
        <v>0</v>
      </c>
      <c r="T1472" s="413">
        <f>'2. CAD NCCF'!T1472+'3. USD NCCF'!T1472+'4. EUR NCCF'!T1472+'5. GBP NCCF'!T1472+'6. Other(Incld) NCCF'!T1472</f>
        <v>0</v>
      </c>
      <c r="U1472" s="413">
        <f>'2. CAD NCCF'!U1472+'3. USD NCCF'!U1472+'4. EUR NCCF'!U1472+'5. GBP NCCF'!U1472+'6. Other(Incld) NCCF'!U1472</f>
        <v>0</v>
      </c>
      <c r="V1472" s="413">
        <f>'2. CAD NCCF'!V1472+'3. USD NCCF'!V1472+'4. EUR NCCF'!V1472+'5. GBP NCCF'!V1472+'6. Other(Incld) NCCF'!V1472</f>
        <v>0</v>
      </c>
      <c r="W1472" s="413">
        <f>'2. CAD NCCF'!W1472+'3. USD NCCF'!W1472+'4. EUR NCCF'!W1472+'5. GBP NCCF'!W1472+'6. Other(Incld) NCCF'!W1472</f>
        <v>0</v>
      </c>
      <c r="X1472" s="414">
        <f>'2. CAD NCCF'!X1472+'3. USD NCCF'!X1472+'4. EUR NCCF'!X1472+'5. GBP NCCF'!X1472+'6. Other(Incld) NCCF'!X1472</f>
        <v>0</v>
      </c>
      <c r="Y1472" s="413">
        <f>'2. CAD NCCF'!Y1472+'3. USD NCCF'!Y1472+'4. EUR NCCF'!Y1472+'5. GBP NCCF'!Y1472+'6. Other(Incld) NCCF'!Y1472</f>
        <v>0</v>
      </c>
      <c r="Z1472" s="413">
        <f>'2. CAD NCCF'!Z1472+'3. USD NCCF'!Z1472+'4. EUR NCCF'!Z1472+'5. GBP NCCF'!Z1472+'6. Other(Incld) NCCF'!Z1472</f>
        <v>0</v>
      </c>
      <c r="AA1472" s="413">
        <f>'2. CAD NCCF'!AA1472+'3. USD NCCF'!AA1472+'4. EUR NCCF'!AA1472+'5. GBP NCCF'!AA1472+'6. Other(Incld) NCCF'!AA1472</f>
        <v>0</v>
      </c>
      <c r="AB1472" s="413">
        <f>'2. CAD NCCF'!AB1472+'3. USD NCCF'!AB1472+'4. EUR NCCF'!AB1472+'5. GBP NCCF'!AB1472+'6. Other(Incld) NCCF'!AB1472</f>
        <v>0</v>
      </c>
      <c r="AC1472" s="400">
        <f>'2. CAD NCCF'!AC1472+'3. USD NCCF'!AC1472+'4. EUR NCCF'!AC1472+'5. GBP NCCF'!AC1472+'6. Other(Incld) NCCF'!AC1472</f>
        <v>0</v>
      </c>
      <c r="AD1472" s="886"/>
      <c r="AE1472" s="887"/>
      <c r="AF1472" s="888"/>
    </row>
    <row r="1473" spans="1:32" ht="15" customHeight="1" outlineLevel="1" x14ac:dyDescent="0.2">
      <c r="A1473" s="222">
        <v>146</v>
      </c>
      <c r="B1473" s="499"/>
      <c r="C1473" s="261"/>
      <c r="D1473" s="261"/>
      <c r="E1473" s="933" t="str">
        <f>'2. CAD NCCF'!E1473:L1473</f>
        <v>FI issued CBP, high rated</v>
      </c>
      <c r="F1473" s="934"/>
      <c r="G1473" s="934"/>
      <c r="H1473" s="934"/>
      <c r="I1473" s="934"/>
      <c r="J1473" s="934"/>
      <c r="K1473" s="934"/>
      <c r="L1473" s="935"/>
      <c r="M1473" s="444">
        <f>SUBTOTAL(9,M1474:M1476)</f>
        <v>0</v>
      </c>
      <c r="N1473" s="445">
        <f t="shared" ref="N1473:AC1473" si="1535">SUBTOTAL(9,N1474:N1476)</f>
        <v>0</v>
      </c>
      <c r="O1473" s="446">
        <f t="shared" si="1535"/>
        <v>0</v>
      </c>
      <c r="P1473" s="446">
        <f t="shared" si="1535"/>
        <v>0</v>
      </c>
      <c r="Q1473" s="448">
        <f t="shared" si="1535"/>
        <v>0</v>
      </c>
      <c r="R1473" s="445">
        <f t="shared" si="1535"/>
        <v>0</v>
      </c>
      <c r="S1473" s="446">
        <f t="shared" si="1535"/>
        <v>0</v>
      </c>
      <c r="T1473" s="447">
        <f t="shared" si="1535"/>
        <v>0</v>
      </c>
      <c r="U1473" s="447">
        <f t="shared" si="1535"/>
        <v>0</v>
      </c>
      <c r="V1473" s="447">
        <f t="shared" si="1535"/>
        <v>0</v>
      </c>
      <c r="W1473" s="447">
        <f t="shared" si="1535"/>
        <v>0</v>
      </c>
      <c r="X1473" s="447">
        <f t="shared" si="1535"/>
        <v>0</v>
      </c>
      <c r="Y1473" s="447">
        <f t="shared" si="1535"/>
        <v>0</v>
      </c>
      <c r="Z1473" s="447">
        <f t="shared" si="1535"/>
        <v>0</v>
      </c>
      <c r="AA1473" s="447">
        <f t="shared" si="1535"/>
        <v>0</v>
      </c>
      <c r="AB1473" s="451">
        <f t="shared" si="1535"/>
        <v>0</v>
      </c>
      <c r="AC1473" s="444">
        <f t="shared" si="1535"/>
        <v>0</v>
      </c>
      <c r="AD1473" s="883"/>
      <c r="AE1473" s="884"/>
      <c r="AF1473" s="885"/>
    </row>
    <row r="1474" spans="1:32" ht="15" customHeight="1" outlineLevel="1" x14ac:dyDescent="0.2">
      <c r="A1474" s="222">
        <v>147</v>
      </c>
      <c r="B1474" s="499"/>
      <c r="C1474" s="261"/>
      <c r="D1474" s="261"/>
      <c r="E1474" s="475"/>
      <c r="F1474" s="880" t="str">
        <f>'2. CAD NCCF'!F1474:L1474</f>
        <v>FI issued unsecured bonds and paper, high rated</v>
      </c>
      <c r="G1474" s="881"/>
      <c r="H1474" s="881"/>
      <c r="I1474" s="881"/>
      <c r="J1474" s="881"/>
      <c r="K1474" s="881"/>
      <c r="L1474" s="882"/>
      <c r="M1474" s="400">
        <f>'2. CAD NCCF'!M1474+'3. USD NCCF'!M1474+'4. EUR NCCF'!M1474+'5. GBP NCCF'!M1474+'6. Other(Incld) NCCF'!M1474</f>
        <v>0</v>
      </c>
      <c r="N1474" s="411">
        <f>'2. CAD NCCF'!N1474+'3. USD NCCF'!N1474+'4. EUR NCCF'!N1474+'5. GBP NCCF'!N1474+'6. Other(Incld) NCCF'!N1474</f>
        <v>0</v>
      </c>
      <c r="O1474" s="414">
        <f>'2. CAD NCCF'!O1474+'3. USD NCCF'!O1474+'4. EUR NCCF'!O1474+'5. GBP NCCF'!O1474+'6. Other(Incld) NCCF'!O1474</f>
        <v>0</v>
      </c>
      <c r="P1474" s="414">
        <f>'2. CAD NCCF'!P1474+'3. USD NCCF'!P1474+'4. EUR NCCF'!P1474+'5. GBP NCCF'!P1474+'6. Other(Incld) NCCF'!P1474</f>
        <v>0</v>
      </c>
      <c r="Q1474" s="415">
        <f>'2. CAD NCCF'!Q1474+'3. USD NCCF'!Q1474+'4. EUR NCCF'!Q1474+'5. GBP NCCF'!Q1474+'6. Other(Incld) NCCF'!Q1474</f>
        <v>0</v>
      </c>
      <c r="R1474" s="411">
        <f>'2. CAD NCCF'!R1474+'3. USD NCCF'!R1474+'4. EUR NCCF'!R1474+'5. GBP NCCF'!R1474+'6. Other(Incld) NCCF'!R1474</f>
        <v>0</v>
      </c>
      <c r="S1474" s="413">
        <f>'2. CAD NCCF'!S1474+'3. USD NCCF'!S1474+'4. EUR NCCF'!S1474+'5. GBP NCCF'!S1474+'6. Other(Incld) NCCF'!S1474</f>
        <v>0</v>
      </c>
      <c r="T1474" s="413">
        <f>'2. CAD NCCF'!T1474+'3. USD NCCF'!T1474+'4. EUR NCCF'!T1474+'5. GBP NCCF'!T1474+'6. Other(Incld) NCCF'!T1474</f>
        <v>0</v>
      </c>
      <c r="U1474" s="413">
        <f>'2. CAD NCCF'!U1474+'3. USD NCCF'!U1474+'4. EUR NCCF'!U1474+'5. GBP NCCF'!U1474+'6. Other(Incld) NCCF'!U1474</f>
        <v>0</v>
      </c>
      <c r="V1474" s="413">
        <f>'2. CAD NCCF'!V1474+'3. USD NCCF'!V1474+'4. EUR NCCF'!V1474+'5. GBP NCCF'!V1474+'6. Other(Incld) NCCF'!V1474</f>
        <v>0</v>
      </c>
      <c r="W1474" s="413">
        <f>'2. CAD NCCF'!W1474+'3. USD NCCF'!W1474+'4. EUR NCCF'!W1474+'5. GBP NCCF'!W1474+'6. Other(Incld) NCCF'!W1474</f>
        <v>0</v>
      </c>
      <c r="X1474" s="414">
        <f>'2. CAD NCCF'!X1474+'3. USD NCCF'!X1474+'4. EUR NCCF'!X1474+'5. GBP NCCF'!X1474+'6. Other(Incld) NCCF'!X1474</f>
        <v>0</v>
      </c>
      <c r="Y1474" s="413">
        <f>'2. CAD NCCF'!Y1474+'3. USD NCCF'!Y1474+'4. EUR NCCF'!Y1474+'5. GBP NCCF'!Y1474+'6. Other(Incld) NCCF'!Y1474</f>
        <v>0</v>
      </c>
      <c r="Z1474" s="413">
        <f>'2. CAD NCCF'!Z1474+'3. USD NCCF'!Z1474+'4. EUR NCCF'!Z1474+'5. GBP NCCF'!Z1474+'6. Other(Incld) NCCF'!Z1474</f>
        <v>0</v>
      </c>
      <c r="AA1474" s="413">
        <f>'2. CAD NCCF'!AA1474+'3. USD NCCF'!AA1474+'4. EUR NCCF'!AA1474+'5. GBP NCCF'!AA1474+'6. Other(Incld) NCCF'!AA1474</f>
        <v>0</v>
      </c>
      <c r="AB1474" s="413">
        <f>'2. CAD NCCF'!AB1474+'3. USD NCCF'!AB1474+'4. EUR NCCF'!AB1474+'5. GBP NCCF'!AB1474+'6. Other(Incld) NCCF'!AB1474</f>
        <v>0</v>
      </c>
      <c r="AC1474" s="400">
        <f>'2. CAD NCCF'!AC1474+'3. USD NCCF'!AC1474+'4. EUR NCCF'!AC1474+'5. GBP NCCF'!AC1474+'6. Other(Incld) NCCF'!AC1474</f>
        <v>0</v>
      </c>
      <c r="AD1474" s="891"/>
      <c r="AE1474" s="889"/>
      <c r="AF1474" s="890"/>
    </row>
    <row r="1475" spans="1:32" ht="15" customHeight="1" outlineLevel="1" x14ac:dyDescent="0.2">
      <c r="A1475" s="222">
        <v>148</v>
      </c>
      <c r="B1475" s="499"/>
      <c r="C1475" s="261"/>
      <c r="D1475" s="261"/>
      <c r="E1475" s="475"/>
      <c r="F1475" s="880" t="str">
        <f>'2. CAD NCCF'!F1475:L1475</f>
        <v>FI issued covered bonds, high rated</v>
      </c>
      <c r="G1475" s="881"/>
      <c r="H1475" s="881"/>
      <c r="I1475" s="881"/>
      <c r="J1475" s="881"/>
      <c r="K1475" s="881"/>
      <c r="L1475" s="882"/>
      <c r="M1475" s="400">
        <f>'2. CAD NCCF'!M1475+'3. USD NCCF'!M1475+'4. EUR NCCF'!M1475+'5. GBP NCCF'!M1475+'6. Other(Incld) NCCF'!M1475</f>
        <v>0</v>
      </c>
      <c r="N1475" s="411">
        <f>'2. CAD NCCF'!N1475+'3. USD NCCF'!N1475+'4. EUR NCCF'!N1475+'5. GBP NCCF'!N1475+'6. Other(Incld) NCCF'!N1475</f>
        <v>0</v>
      </c>
      <c r="O1475" s="414">
        <f>'2. CAD NCCF'!O1475+'3. USD NCCF'!O1475+'4. EUR NCCF'!O1475+'5. GBP NCCF'!O1475+'6. Other(Incld) NCCF'!O1475</f>
        <v>0</v>
      </c>
      <c r="P1475" s="414">
        <f>'2. CAD NCCF'!P1475+'3. USD NCCF'!P1475+'4. EUR NCCF'!P1475+'5. GBP NCCF'!P1475+'6. Other(Incld) NCCF'!P1475</f>
        <v>0</v>
      </c>
      <c r="Q1475" s="415">
        <f>'2. CAD NCCF'!Q1475+'3. USD NCCF'!Q1475+'4. EUR NCCF'!Q1475+'5. GBP NCCF'!Q1475+'6. Other(Incld) NCCF'!Q1475</f>
        <v>0</v>
      </c>
      <c r="R1475" s="411">
        <f>'2. CAD NCCF'!R1475+'3. USD NCCF'!R1475+'4. EUR NCCF'!R1475+'5. GBP NCCF'!R1475+'6. Other(Incld) NCCF'!R1475</f>
        <v>0</v>
      </c>
      <c r="S1475" s="413">
        <f>'2. CAD NCCF'!S1475+'3. USD NCCF'!S1475+'4. EUR NCCF'!S1475+'5. GBP NCCF'!S1475+'6. Other(Incld) NCCF'!S1475</f>
        <v>0</v>
      </c>
      <c r="T1475" s="413">
        <f>'2. CAD NCCF'!T1475+'3. USD NCCF'!T1475+'4. EUR NCCF'!T1475+'5. GBP NCCF'!T1475+'6. Other(Incld) NCCF'!T1475</f>
        <v>0</v>
      </c>
      <c r="U1475" s="413">
        <f>'2. CAD NCCF'!U1475+'3. USD NCCF'!U1475+'4. EUR NCCF'!U1475+'5. GBP NCCF'!U1475+'6. Other(Incld) NCCF'!U1475</f>
        <v>0</v>
      </c>
      <c r="V1475" s="413">
        <f>'2. CAD NCCF'!V1475+'3. USD NCCF'!V1475+'4. EUR NCCF'!V1475+'5. GBP NCCF'!V1475+'6. Other(Incld) NCCF'!V1475</f>
        <v>0</v>
      </c>
      <c r="W1475" s="413">
        <f>'2. CAD NCCF'!W1475+'3. USD NCCF'!W1475+'4. EUR NCCF'!W1475+'5. GBP NCCF'!W1475+'6. Other(Incld) NCCF'!W1475</f>
        <v>0</v>
      </c>
      <c r="X1475" s="414">
        <f>'2. CAD NCCF'!X1475+'3. USD NCCF'!X1475+'4. EUR NCCF'!X1475+'5. GBP NCCF'!X1475+'6. Other(Incld) NCCF'!X1475</f>
        <v>0</v>
      </c>
      <c r="Y1475" s="413">
        <f>'2. CAD NCCF'!Y1475+'3. USD NCCF'!Y1475+'4. EUR NCCF'!Y1475+'5. GBP NCCF'!Y1475+'6. Other(Incld) NCCF'!Y1475</f>
        <v>0</v>
      </c>
      <c r="Z1475" s="413">
        <f>'2. CAD NCCF'!Z1475+'3. USD NCCF'!Z1475+'4. EUR NCCF'!Z1475+'5. GBP NCCF'!Z1475+'6. Other(Incld) NCCF'!Z1475</f>
        <v>0</v>
      </c>
      <c r="AA1475" s="413">
        <f>'2. CAD NCCF'!AA1475+'3. USD NCCF'!AA1475+'4. EUR NCCF'!AA1475+'5. GBP NCCF'!AA1475+'6. Other(Incld) NCCF'!AA1475</f>
        <v>0</v>
      </c>
      <c r="AB1475" s="413">
        <f>'2. CAD NCCF'!AB1475+'3. USD NCCF'!AB1475+'4. EUR NCCF'!AB1475+'5. GBP NCCF'!AB1475+'6. Other(Incld) NCCF'!AB1475</f>
        <v>0</v>
      </c>
      <c r="AC1475" s="400">
        <f>'2. CAD NCCF'!AC1475+'3. USD NCCF'!AC1475+'4. EUR NCCF'!AC1475+'5. GBP NCCF'!AC1475+'6. Other(Incld) NCCF'!AC1475</f>
        <v>0</v>
      </c>
      <c r="AD1475" s="891"/>
      <c r="AE1475" s="889"/>
      <c r="AF1475" s="890"/>
    </row>
    <row r="1476" spans="1:32" ht="15" customHeight="1" outlineLevel="1" x14ac:dyDescent="0.2">
      <c r="A1476" s="222">
        <v>149</v>
      </c>
      <c r="B1476" s="499"/>
      <c r="C1476" s="261"/>
      <c r="D1476" s="261"/>
      <c r="E1476" s="475"/>
      <c r="F1476" s="880" t="str">
        <f>'2. CAD NCCF'!F1476:L1476</f>
        <v>FI issued jumbo covered bonds, high rated</v>
      </c>
      <c r="G1476" s="881"/>
      <c r="H1476" s="881"/>
      <c r="I1476" s="881"/>
      <c r="J1476" s="881"/>
      <c r="K1476" s="881"/>
      <c r="L1476" s="882"/>
      <c r="M1476" s="400">
        <f>'2. CAD NCCF'!M1476+'3. USD NCCF'!M1476+'4. EUR NCCF'!M1476+'5. GBP NCCF'!M1476+'6. Other(Incld) NCCF'!M1476</f>
        <v>0</v>
      </c>
      <c r="N1476" s="411">
        <f>'2. CAD NCCF'!N1476+'3. USD NCCF'!N1476+'4. EUR NCCF'!N1476+'5. GBP NCCF'!N1476+'6. Other(Incld) NCCF'!N1476</f>
        <v>0</v>
      </c>
      <c r="O1476" s="414">
        <f>'2. CAD NCCF'!O1476+'3. USD NCCF'!O1476+'4. EUR NCCF'!O1476+'5. GBP NCCF'!O1476+'6. Other(Incld) NCCF'!O1476</f>
        <v>0</v>
      </c>
      <c r="P1476" s="414">
        <f>'2. CAD NCCF'!P1476+'3. USD NCCF'!P1476+'4. EUR NCCF'!P1476+'5. GBP NCCF'!P1476+'6. Other(Incld) NCCF'!P1476</f>
        <v>0</v>
      </c>
      <c r="Q1476" s="415">
        <f>'2. CAD NCCF'!Q1476+'3. USD NCCF'!Q1476+'4. EUR NCCF'!Q1476+'5. GBP NCCF'!Q1476+'6. Other(Incld) NCCF'!Q1476</f>
        <v>0</v>
      </c>
      <c r="R1476" s="411">
        <f>'2. CAD NCCF'!R1476+'3. USD NCCF'!R1476+'4. EUR NCCF'!R1476+'5. GBP NCCF'!R1476+'6. Other(Incld) NCCF'!R1476</f>
        <v>0</v>
      </c>
      <c r="S1476" s="413">
        <f>'2. CAD NCCF'!S1476+'3. USD NCCF'!S1476+'4. EUR NCCF'!S1476+'5. GBP NCCF'!S1476+'6. Other(Incld) NCCF'!S1476</f>
        <v>0</v>
      </c>
      <c r="T1476" s="413">
        <f>'2. CAD NCCF'!T1476+'3. USD NCCF'!T1476+'4. EUR NCCF'!T1476+'5. GBP NCCF'!T1476+'6. Other(Incld) NCCF'!T1476</f>
        <v>0</v>
      </c>
      <c r="U1476" s="413">
        <f>'2. CAD NCCF'!U1476+'3. USD NCCF'!U1476+'4. EUR NCCF'!U1476+'5. GBP NCCF'!U1476+'6. Other(Incld) NCCF'!U1476</f>
        <v>0</v>
      </c>
      <c r="V1476" s="413">
        <f>'2. CAD NCCF'!V1476+'3. USD NCCF'!V1476+'4. EUR NCCF'!V1476+'5. GBP NCCF'!V1476+'6. Other(Incld) NCCF'!V1476</f>
        <v>0</v>
      </c>
      <c r="W1476" s="413">
        <f>'2. CAD NCCF'!W1476+'3. USD NCCF'!W1476+'4. EUR NCCF'!W1476+'5. GBP NCCF'!W1476+'6. Other(Incld) NCCF'!W1476</f>
        <v>0</v>
      </c>
      <c r="X1476" s="414">
        <f>'2. CAD NCCF'!X1476+'3. USD NCCF'!X1476+'4. EUR NCCF'!X1476+'5. GBP NCCF'!X1476+'6. Other(Incld) NCCF'!X1476</f>
        <v>0</v>
      </c>
      <c r="Y1476" s="413">
        <f>'2. CAD NCCF'!Y1476+'3. USD NCCF'!Y1476+'4. EUR NCCF'!Y1476+'5. GBP NCCF'!Y1476+'6. Other(Incld) NCCF'!Y1476</f>
        <v>0</v>
      </c>
      <c r="Z1476" s="413">
        <f>'2. CAD NCCF'!Z1476+'3. USD NCCF'!Z1476+'4. EUR NCCF'!Z1476+'5. GBP NCCF'!Z1476+'6. Other(Incld) NCCF'!Z1476</f>
        <v>0</v>
      </c>
      <c r="AA1476" s="413">
        <f>'2. CAD NCCF'!AA1476+'3. USD NCCF'!AA1476+'4. EUR NCCF'!AA1476+'5. GBP NCCF'!AA1476+'6. Other(Incld) NCCF'!AA1476</f>
        <v>0</v>
      </c>
      <c r="AB1476" s="413">
        <f>'2. CAD NCCF'!AB1476+'3. USD NCCF'!AB1476+'4. EUR NCCF'!AB1476+'5. GBP NCCF'!AB1476+'6. Other(Incld) NCCF'!AB1476</f>
        <v>0</v>
      </c>
      <c r="AC1476" s="400">
        <f>'2. CAD NCCF'!AC1476+'3. USD NCCF'!AC1476+'4. EUR NCCF'!AC1476+'5. GBP NCCF'!AC1476+'6. Other(Incld) NCCF'!AC1476</f>
        <v>0</v>
      </c>
      <c r="AD1476" s="891"/>
      <c r="AE1476" s="889"/>
      <c r="AF1476" s="890"/>
    </row>
    <row r="1477" spans="1:32" ht="15" customHeight="1" outlineLevel="1" x14ac:dyDescent="0.2">
      <c r="A1477" s="222">
        <v>150</v>
      </c>
      <c r="B1477" s="499"/>
      <c r="C1477" s="261"/>
      <c r="D1477" s="261"/>
      <c r="E1477" s="877" t="str">
        <f>'2. CAD NCCF'!E1477:L1477</f>
        <v>Non-FI issued CBP, medium rated</v>
      </c>
      <c r="F1477" s="878"/>
      <c r="G1477" s="878"/>
      <c r="H1477" s="878"/>
      <c r="I1477" s="878"/>
      <c r="J1477" s="878"/>
      <c r="K1477" s="878"/>
      <c r="L1477" s="879"/>
      <c r="M1477" s="399">
        <f>SUBTOTAL(9,M1478:M1479)</f>
        <v>0</v>
      </c>
      <c r="N1477" s="402">
        <f t="shared" ref="N1477:AC1477" si="1536">SUBTOTAL(9,N1478:N1479)</f>
        <v>0</v>
      </c>
      <c r="O1477" s="406">
        <f t="shared" si="1536"/>
        <v>0</v>
      </c>
      <c r="P1477" s="406">
        <f t="shared" si="1536"/>
        <v>0</v>
      </c>
      <c r="Q1477" s="407">
        <f t="shared" si="1536"/>
        <v>0</v>
      </c>
      <c r="R1477" s="402">
        <f t="shared" si="1536"/>
        <v>0</v>
      </c>
      <c r="S1477" s="406">
        <f t="shared" si="1536"/>
        <v>0</v>
      </c>
      <c r="T1477" s="405">
        <f t="shared" si="1536"/>
        <v>0</v>
      </c>
      <c r="U1477" s="405">
        <f t="shared" si="1536"/>
        <v>0</v>
      </c>
      <c r="V1477" s="405">
        <f t="shared" si="1536"/>
        <v>0</v>
      </c>
      <c r="W1477" s="405">
        <f t="shared" si="1536"/>
        <v>0</v>
      </c>
      <c r="X1477" s="405">
        <f t="shared" si="1536"/>
        <v>0</v>
      </c>
      <c r="Y1477" s="405">
        <f t="shared" si="1536"/>
        <v>0</v>
      </c>
      <c r="Z1477" s="405">
        <f t="shared" si="1536"/>
        <v>0</v>
      </c>
      <c r="AA1477" s="405">
        <f t="shared" si="1536"/>
        <v>0</v>
      </c>
      <c r="AB1477" s="403">
        <f t="shared" si="1536"/>
        <v>0</v>
      </c>
      <c r="AC1477" s="399">
        <f t="shared" si="1536"/>
        <v>0</v>
      </c>
      <c r="AD1477" s="891"/>
      <c r="AE1477" s="889"/>
      <c r="AF1477" s="890"/>
    </row>
    <row r="1478" spans="1:32" ht="15" customHeight="1" outlineLevel="1" x14ac:dyDescent="0.2">
      <c r="A1478" s="222">
        <v>151</v>
      </c>
      <c r="B1478" s="499"/>
      <c r="C1478" s="261"/>
      <c r="D1478" s="261"/>
      <c r="E1478" s="475"/>
      <c r="F1478" s="880" t="str">
        <f>'2. CAD NCCF'!F1478:L1478</f>
        <v>Non-FI issued unsecured bonds and paper, medium rated</v>
      </c>
      <c r="G1478" s="881"/>
      <c r="H1478" s="881"/>
      <c r="I1478" s="881"/>
      <c r="J1478" s="881"/>
      <c r="K1478" s="881"/>
      <c r="L1478" s="882"/>
      <c r="M1478" s="400">
        <f>'2. CAD NCCF'!M1478+'3. USD NCCF'!M1478+'4. EUR NCCF'!M1478+'5. GBP NCCF'!M1478+'6. Other(Incld) NCCF'!M1478</f>
        <v>0</v>
      </c>
      <c r="N1478" s="411">
        <f>'2. CAD NCCF'!N1478+'3. USD NCCF'!N1478+'4. EUR NCCF'!N1478+'5. GBP NCCF'!N1478+'6. Other(Incld) NCCF'!N1478</f>
        <v>0</v>
      </c>
      <c r="O1478" s="414">
        <f>'2. CAD NCCF'!O1478+'3. USD NCCF'!O1478+'4. EUR NCCF'!O1478+'5. GBP NCCF'!O1478+'6. Other(Incld) NCCF'!O1478</f>
        <v>0</v>
      </c>
      <c r="P1478" s="414">
        <f>'2. CAD NCCF'!P1478+'3. USD NCCF'!P1478+'4. EUR NCCF'!P1478+'5. GBP NCCF'!P1478+'6. Other(Incld) NCCF'!P1478</f>
        <v>0</v>
      </c>
      <c r="Q1478" s="415">
        <f>'2. CAD NCCF'!Q1478+'3. USD NCCF'!Q1478+'4. EUR NCCF'!Q1478+'5. GBP NCCF'!Q1478+'6. Other(Incld) NCCF'!Q1478</f>
        <v>0</v>
      </c>
      <c r="R1478" s="411">
        <f>'2. CAD NCCF'!R1478+'3. USD NCCF'!R1478+'4. EUR NCCF'!R1478+'5. GBP NCCF'!R1478+'6. Other(Incld) NCCF'!R1478</f>
        <v>0</v>
      </c>
      <c r="S1478" s="413">
        <f>'2. CAD NCCF'!S1478+'3. USD NCCF'!S1478+'4. EUR NCCF'!S1478+'5. GBP NCCF'!S1478+'6. Other(Incld) NCCF'!S1478</f>
        <v>0</v>
      </c>
      <c r="T1478" s="413">
        <f>'2. CAD NCCF'!T1478+'3. USD NCCF'!T1478+'4. EUR NCCF'!T1478+'5. GBP NCCF'!T1478+'6. Other(Incld) NCCF'!T1478</f>
        <v>0</v>
      </c>
      <c r="U1478" s="413">
        <f>'2. CAD NCCF'!U1478+'3. USD NCCF'!U1478+'4. EUR NCCF'!U1478+'5. GBP NCCF'!U1478+'6. Other(Incld) NCCF'!U1478</f>
        <v>0</v>
      </c>
      <c r="V1478" s="413">
        <f>'2. CAD NCCF'!V1478+'3. USD NCCF'!V1478+'4. EUR NCCF'!V1478+'5. GBP NCCF'!V1478+'6. Other(Incld) NCCF'!V1478</f>
        <v>0</v>
      </c>
      <c r="W1478" s="413">
        <f>'2. CAD NCCF'!W1478+'3. USD NCCF'!W1478+'4. EUR NCCF'!W1478+'5. GBP NCCF'!W1478+'6. Other(Incld) NCCF'!W1478</f>
        <v>0</v>
      </c>
      <c r="X1478" s="414">
        <f>'2. CAD NCCF'!X1478+'3. USD NCCF'!X1478+'4. EUR NCCF'!X1478+'5. GBP NCCF'!X1478+'6. Other(Incld) NCCF'!X1478</f>
        <v>0</v>
      </c>
      <c r="Y1478" s="413">
        <f>'2. CAD NCCF'!Y1478+'3. USD NCCF'!Y1478+'4. EUR NCCF'!Y1478+'5. GBP NCCF'!Y1478+'6. Other(Incld) NCCF'!Y1478</f>
        <v>0</v>
      </c>
      <c r="Z1478" s="413">
        <f>'2. CAD NCCF'!Z1478+'3. USD NCCF'!Z1478+'4. EUR NCCF'!Z1478+'5. GBP NCCF'!Z1478+'6. Other(Incld) NCCF'!Z1478</f>
        <v>0</v>
      </c>
      <c r="AA1478" s="413">
        <f>'2. CAD NCCF'!AA1478+'3. USD NCCF'!AA1478+'4. EUR NCCF'!AA1478+'5. GBP NCCF'!AA1478+'6. Other(Incld) NCCF'!AA1478</f>
        <v>0</v>
      </c>
      <c r="AB1478" s="413">
        <f>'2. CAD NCCF'!AB1478+'3. USD NCCF'!AB1478+'4. EUR NCCF'!AB1478+'5. GBP NCCF'!AB1478+'6. Other(Incld) NCCF'!AB1478</f>
        <v>0</v>
      </c>
      <c r="AC1478" s="400">
        <f>'2. CAD NCCF'!AC1478+'3. USD NCCF'!AC1478+'4. EUR NCCF'!AC1478+'5. GBP NCCF'!AC1478+'6. Other(Incld) NCCF'!AC1478</f>
        <v>0</v>
      </c>
      <c r="AD1478" s="891"/>
      <c r="AE1478" s="889"/>
      <c r="AF1478" s="890"/>
    </row>
    <row r="1479" spans="1:32" ht="15" customHeight="1" outlineLevel="1" x14ac:dyDescent="0.2">
      <c r="A1479" s="222">
        <v>152</v>
      </c>
      <c r="B1479" s="499"/>
      <c r="C1479" s="261"/>
      <c r="D1479" s="261"/>
      <c r="E1479" s="475"/>
      <c r="F1479" s="880" t="str">
        <f>'2. CAD NCCF'!F1479:L1479</f>
        <v>Non-FI issued covered bonds, medium rated</v>
      </c>
      <c r="G1479" s="881"/>
      <c r="H1479" s="881"/>
      <c r="I1479" s="881"/>
      <c r="J1479" s="881"/>
      <c r="K1479" s="881"/>
      <c r="L1479" s="882"/>
      <c r="M1479" s="400">
        <f>'2. CAD NCCF'!M1479+'3. USD NCCF'!M1479+'4. EUR NCCF'!M1479+'5. GBP NCCF'!M1479+'6. Other(Incld) NCCF'!M1479</f>
        <v>0</v>
      </c>
      <c r="N1479" s="411">
        <f>'2. CAD NCCF'!N1479+'3. USD NCCF'!N1479+'4. EUR NCCF'!N1479+'5. GBP NCCF'!N1479+'6. Other(Incld) NCCF'!N1479</f>
        <v>0</v>
      </c>
      <c r="O1479" s="414">
        <f>'2. CAD NCCF'!O1479+'3. USD NCCF'!O1479+'4. EUR NCCF'!O1479+'5. GBP NCCF'!O1479+'6. Other(Incld) NCCF'!O1479</f>
        <v>0</v>
      </c>
      <c r="P1479" s="414">
        <f>'2. CAD NCCF'!P1479+'3. USD NCCF'!P1479+'4. EUR NCCF'!P1479+'5. GBP NCCF'!P1479+'6. Other(Incld) NCCF'!P1479</f>
        <v>0</v>
      </c>
      <c r="Q1479" s="415">
        <f>'2. CAD NCCF'!Q1479+'3. USD NCCF'!Q1479+'4. EUR NCCF'!Q1479+'5. GBP NCCF'!Q1479+'6. Other(Incld) NCCF'!Q1479</f>
        <v>0</v>
      </c>
      <c r="R1479" s="411">
        <f>'2. CAD NCCF'!R1479+'3. USD NCCF'!R1479+'4. EUR NCCF'!R1479+'5. GBP NCCF'!R1479+'6. Other(Incld) NCCF'!R1479</f>
        <v>0</v>
      </c>
      <c r="S1479" s="413">
        <f>'2. CAD NCCF'!S1479+'3. USD NCCF'!S1479+'4. EUR NCCF'!S1479+'5. GBP NCCF'!S1479+'6. Other(Incld) NCCF'!S1479</f>
        <v>0</v>
      </c>
      <c r="T1479" s="413">
        <f>'2. CAD NCCF'!T1479+'3. USD NCCF'!T1479+'4. EUR NCCF'!T1479+'5. GBP NCCF'!T1479+'6. Other(Incld) NCCF'!T1479</f>
        <v>0</v>
      </c>
      <c r="U1479" s="413">
        <f>'2. CAD NCCF'!U1479+'3. USD NCCF'!U1479+'4. EUR NCCF'!U1479+'5. GBP NCCF'!U1479+'6. Other(Incld) NCCF'!U1479</f>
        <v>0</v>
      </c>
      <c r="V1479" s="413">
        <f>'2. CAD NCCF'!V1479+'3. USD NCCF'!V1479+'4. EUR NCCF'!V1479+'5. GBP NCCF'!V1479+'6. Other(Incld) NCCF'!V1479</f>
        <v>0</v>
      </c>
      <c r="W1479" s="413">
        <f>'2. CAD NCCF'!W1479+'3. USD NCCF'!W1479+'4. EUR NCCF'!W1479+'5. GBP NCCF'!W1479+'6. Other(Incld) NCCF'!W1479</f>
        <v>0</v>
      </c>
      <c r="X1479" s="414">
        <f>'2. CAD NCCF'!X1479+'3. USD NCCF'!X1479+'4. EUR NCCF'!X1479+'5. GBP NCCF'!X1479+'6. Other(Incld) NCCF'!X1479</f>
        <v>0</v>
      </c>
      <c r="Y1479" s="413">
        <f>'2. CAD NCCF'!Y1479+'3. USD NCCF'!Y1479+'4. EUR NCCF'!Y1479+'5. GBP NCCF'!Y1479+'6. Other(Incld) NCCF'!Y1479</f>
        <v>0</v>
      </c>
      <c r="Z1479" s="413">
        <f>'2. CAD NCCF'!Z1479+'3. USD NCCF'!Z1479+'4. EUR NCCF'!Z1479+'5. GBP NCCF'!Z1479+'6. Other(Incld) NCCF'!Z1479</f>
        <v>0</v>
      </c>
      <c r="AA1479" s="413">
        <f>'2. CAD NCCF'!AA1479+'3. USD NCCF'!AA1479+'4. EUR NCCF'!AA1479+'5. GBP NCCF'!AA1479+'6. Other(Incld) NCCF'!AA1479</f>
        <v>0</v>
      </c>
      <c r="AB1479" s="413">
        <f>'2. CAD NCCF'!AB1479+'3. USD NCCF'!AB1479+'4. EUR NCCF'!AB1479+'5. GBP NCCF'!AB1479+'6. Other(Incld) NCCF'!AB1479</f>
        <v>0</v>
      </c>
      <c r="AC1479" s="400">
        <f>'2. CAD NCCF'!AC1479+'3. USD NCCF'!AC1479+'4. EUR NCCF'!AC1479+'5. GBP NCCF'!AC1479+'6. Other(Incld) NCCF'!AC1479</f>
        <v>0</v>
      </c>
      <c r="AD1479" s="891"/>
      <c r="AE1479" s="889"/>
      <c r="AF1479" s="890"/>
    </row>
    <row r="1480" spans="1:32" ht="15" customHeight="1" outlineLevel="1" x14ac:dyDescent="0.2">
      <c r="A1480" s="222">
        <v>153</v>
      </c>
      <c r="B1480" s="499"/>
      <c r="C1480" s="261"/>
      <c r="D1480" s="261"/>
      <c r="E1480" s="877" t="str">
        <f>'2. CAD NCCF'!E1480:L1480</f>
        <v>FI issued CBP, medium rated</v>
      </c>
      <c r="F1480" s="878"/>
      <c r="G1480" s="878"/>
      <c r="H1480" s="878"/>
      <c r="I1480" s="878"/>
      <c r="J1480" s="878"/>
      <c r="K1480" s="878"/>
      <c r="L1480" s="879"/>
      <c r="M1480" s="399">
        <f>SUBTOTAL(9,M1481:M1483)</f>
        <v>0</v>
      </c>
      <c r="N1480" s="402">
        <f t="shared" ref="N1480:AC1480" si="1537">SUBTOTAL(9,N1481:N1483)</f>
        <v>0</v>
      </c>
      <c r="O1480" s="406">
        <f t="shared" si="1537"/>
        <v>0</v>
      </c>
      <c r="P1480" s="406">
        <f t="shared" si="1537"/>
        <v>0</v>
      </c>
      <c r="Q1480" s="407">
        <f t="shared" si="1537"/>
        <v>0</v>
      </c>
      <c r="R1480" s="402">
        <f t="shared" si="1537"/>
        <v>0</v>
      </c>
      <c r="S1480" s="406">
        <f t="shared" si="1537"/>
        <v>0</v>
      </c>
      <c r="T1480" s="405">
        <f t="shared" si="1537"/>
        <v>0</v>
      </c>
      <c r="U1480" s="405">
        <f t="shared" si="1537"/>
        <v>0</v>
      </c>
      <c r="V1480" s="405">
        <f t="shared" si="1537"/>
        <v>0</v>
      </c>
      <c r="W1480" s="405">
        <f t="shared" si="1537"/>
        <v>0</v>
      </c>
      <c r="X1480" s="405">
        <f t="shared" si="1537"/>
        <v>0</v>
      </c>
      <c r="Y1480" s="405">
        <f t="shared" si="1537"/>
        <v>0</v>
      </c>
      <c r="Z1480" s="405">
        <f t="shared" si="1537"/>
        <v>0</v>
      </c>
      <c r="AA1480" s="405">
        <f t="shared" si="1537"/>
        <v>0</v>
      </c>
      <c r="AB1480" s="403">
        <f t="shared" si="1537"/>
        <v>0</v>
      </c>
      <c r="AC1480" s="399">
        <f t="shared" si="1537"/>
        <v>0</v>
      </c>
      <c r="AD1480" s="891"/>
      <c r="AE1480" s="889"/>
      <c r="AF1480" s="890"/>
    </row>
    <row r="1481" spans="1:32" ht="15" customHeight="1" outlineLevel="1" x14ac:dyDescent="0.2">
      <c r="A1481" s="222">
        <v>154</v>
      </c>
      <c r="B1481" s="499"/>
      <c r="C1481" s="261"/>
      <c r="D1481" s="261"/>
      <c r="E1481" s="475"/>
      <c r="F1481" s="880" t="str">
        <f>'2. CAD NCCF'!F1481:L1481</f>
        <v>FI issued unsecured bonds and paper, medium rated</v>
      </c>
      <c r="G1481" s="881"/>
      <c r="H1481" s="881"/>
      <c r="I1481" s="881"/>
      <c r="J1481" s="881"/>
      <c r="K1481" s="881"/>
      <c r="L1481" s="882"/>
      <c r="M1481" s="400">
        <f>'2. CAD NCCF'!M1481+'3. USD NCCF'!M1481+'4. EUR NCCF'!M1481+'5. GBP NCCF'!M1481+'6. Other(Incld) NCCF'!M1481</f>
        <v>0</v>
      </c>
      <c r="N1481" s="411">
        <f>'2. CAD NCCF'!N1481+'3. USD NCCF'!N1481+'4. EUR NCCF'!N1481+'5. GBP NCCF'!N1481+'6. Other(Incld) NCCF'!N1481</f>
        <v>0</v>
      </c>
      <c r="O1481" s="414">
        <f>'2. CAD NCCF'!O1481+'3. USD NCCF'!O1481+'4. EUR NCCF'!O1481+'5. GBP NCCF'!O1481+'6. Other(Incld) NCCF'!O1481</f>
        <v>0</v>
      </c>
      <c r="P1481" s="414">
        <f>'2. CAD NCCF'!P1481+'3. USD NCCF'!P1481+'4. EUR NCCF'!P1481+'5. GBP NCCF'!P1481+'6. Other(Incld) NCCF'!P1481</f>
        <v>0</v>
      </c>
      <c r="Q1481" s="415">
        <f>'2. CAD NCCF'!Q1481+'3. USD NCCF'!Q1481+'4. EUR NCCF'!Q1481+'5. GBP NCCF'!Q1481+'6. Other(Incld) NCCF'!Q1481</f>
        <v>0</v>
      </c>
      <c r="R1481" s="411">
        <f>'2. CAD NCCF'!R1481+'3. USD NCCF'!R1481+'4. EUR NCCF'!R1481+'5. GBP NCCF'!R1481+'6. Other(Incld) NCCF'!R1481</f>
        <v>0</v>
      </c>
      <c r="S1481" s="413">
        <f>'2. CAD NCCF'!S1481+'3. USD NCCF'!S1481+'4. EUR NCCF'!S1481+'5. GBP NCCF'!S1481+'6. Other(Incld) NCCF'!S1481</f>
        <v>0</v>
      </c>
      <c r="T1481" s="413">
        <f>'2. CAD NCCF'!T1481+'3. USD NCCF'!T1481+'4. EUR NCCF'!T1481+'5. GBP NCCF'!T1481+'6. Other(Incld) NCCF'!T1481</f>
        <v>0</v>
      </c>
      <c r="U1481" s="413">
        <f>'2. CAD NCCF'!U1481+'3. USD NCCF'!U1481+'4. EUR NCCF'!U1481+'5. GBP NCCF'!U1481+'6. Other(Incld) NCCF'!U1481</f>
        <v>0</v>
      </c>
      <c r="V1481" s="413">
        <f>'2. CAD NCCF'!V1481+'3. USD NCCF'!V1481+'4. EUR NCCF'!V1481+'5. GBP NCCF'!V1481+'6. Other(Incld) NCCF'!V1481</f>
        <v>0</v>
      </c>
      <c r="W1481" s="413">
        <f>'2. CAD NCCF'!W1481+'3. USD NCCF'!W1481+'4. EUR NCCF'!W1481+'5. GBP NCCF'!W1481+'6. Other(Incld) NCCF'!W1481</f>
        <v>0</v>
      </c>
      <c r="X1481" s="414">
        <f>'2. CAD NCCF'!X1481+'3. USD NCCF'!X1481+'4. EUR NCCF'!X1481+'5. GBP NCCF'!X1481+'6. Other(Incld) NCCF'!X1481</f>
        <v>0</v>
      </c>
      <c r="Y1481" s="413">
        <f>'2. CAD NCCF'!Y1481+'3. USD NCCF'!Y1481+'4. EUR NCCF'!Y1481+'5. GBP NCCF'!Y1481+'6. Other(Incld) NCCF'!Y1481</f>
        <v>0</v>
      </c>
      <c r="Z1481" s="413">
        <f>'2. CAD NCCF'!Z1481+'3. USD NCCF'!Z1481+'4. EUR NCCF'!Z1481+'5. GBP NCCF'!Z1481+'6. Other(Incld) NCCF'!Z1481</f>
        <v>0</v>
      </c>
      <c r="AA1481" s="413">
        <f>'2. CAD NCCF'!AA1481+'3. USD NCCF'!AA1481+'4. EUR NCCF'!AA1481+'5. GBP NCCF'!AA1481+'6. Other(Incld) NCCF'!AA1481</f>
        <v>0</v>
      </c>
      <c r="AB1481" s="413">
        <f>'2. CAD NCCF'!AB1481+'3. USD NCCF'!AB1481+'4. EUR NCCF'!AB1481+'5. GBP NCCF'!AB1481+'6. Other(Incld) NCCF'!AB1481</f>
        <v>0</v>
      </c>
      <c r="AC1481" s="400">
        <f>'2. CAD NCCF'!AC1481+'3. USD NCCF'!AC1481+'4. EUR NCCF'!AC1481+'5. GBP NCCF'!AC1481+'6. Other(Incld) NCCF'!AC1481</f>
        <v>0</v>
      </c>
      <c r="AD1481" s="891"/>
      <c r="AE1481" s="889"/>
      <c r="AF1481" s="890"/>
    </row>
    <row r="1482" spans="1:32" ht="15" customHeight="1" outlineLevel="1" x14ac:dyDescent="0.2">
      <c r="A1482" s="222">
        <v>155</v>
      </c>
      <c r="B1482" s="499"/>
      <c r="C1482" s="261"/>
      <c r="D1482" s="261"/>
      <c r="E1482" s="475"/>
      <c r="F1482" s="880" t="str">
        <f>'2. CAD NCCF'!F1482:L1482</f>
        <v>FI issued covered bonds, medium rated</v>
      </c>
      <c r="G1482" s="881"/>
      <c r="H1482" s="881"/>
      <c r="I1482" s="881"/>
      <c r="J1482" s="881"/>
      <c r="K1482" s="881"/>
      <c r="L1482" s="882"/>
      <c r="M1482" s="400">
        <f>'2. CAD NCCF'!M1482+'3. USD NCCF'!M1482+'4. EUR NCCF'!M1482+'5. GBP NCCF'!M1482+'6. Other(Incld) NCCF'!M1482</f>
        <v>0</v>
      </c>
      <c r="N1482" s="411">
        <f>'2. CAD NCCF'!N1482+'3. USD NCCF'!N1482+'4. EUR NCCF'!N1482+'5. GBP NCCF'!N1482+'6. Other(Incld) NCCF'!N1482</f>
        <v>0</v>
      </c>
      <c r="O1482" s="414">
        <f>'2. CAD NCCF'!O1482+'3. USD NCCF'!O1482+'4. EUR NCCF'!O1482+'5. GBP NCCF'!O1482+'6. Other(Incld) NCCF'!O1482</f>
        <v>0</v>
      </c>
      <c r="P1482" s="414">
        <f>'2. CAD NCCF'!P1482+'3. USD NCCF'!P1482+'4. EUR NCCF'!P1482+'5. GBP NCCF'!P1482+'6. Other(Incld) NCCF'!P1482</f>
        <v>0</v>
      </c>
      <c r="Q1482" s="415">
        <f>'2. CAD NCCF'!Q1482+'3. USD NCCF'!Q1482+'4. EUR NCCF'!Q1482+'5. GBP NCCF'!Q1482+'6. Other(Incld) NCCF'!Q1482</f>
        <v>0</v>
      </c>
      <c r="R1482" s="411">
        <f>'2. CAD NCCF'!R1482+'3. USD NCCF'!R1482+'4. EUR NCCF'!R1482+'5. GBP NCCF'!R1482+'6. Other(Incld) NCCF'!R1482</f>
        <v>0</v>
      </c>
      <c r="S1482" s="413">
        <f>'2. CAD NCCF'!S1482+'3. USD NCCF'!S1482+'4. EUR NCCF'!S1482+'5. GBP NCCF'!S1482+'6. Other(Incld) NCCF'!S1482</f>
        <v>0</v>
      </c>
      <c r="T1482" s="413">
        <f>'2. CAD NCCF'!T1482+'3. USD NCCF'!T1482+'4. EUR NCCF'!T1482+'5. GBP NCCF'!T1482+'6. Other(Incld) NCCF'!T1482</f>
        <v>0</v>
      </c>
      <c r="U1482" s="413">
        <f>'2. CAD NCCF'!U1482+'3. USD NCCF'!U1482+'4. EUR NCCF'!U1482+'5. GBP NCCF'!U1482+'6. Other(Incld) NCCF'!U1482</f>
        <v>0</v>
      </c>
      <c r="V1482" s="413">
        <f>'2. CAD NCCF'!V1482+'3. USD NCCF'!V1482+'4. EUR NCCF'!V1482+'5. GBP NCCF'!V1482+'6. Other(Incld) NCCF'!V1482</f>
        <v>0</v>
      </c>
      <c r="W1482" s="413">
        <f>'2. CAD NCCF'!W1482+'3. USD NCCF'!W1482+'4. EUR NCCF'!W1482+'5. GBP NCCF'!W1482+'6. Other(Incld) NCCF'!W1482</f>
        <v>0</v>
      </c>
      <c r="X1482" s="414">
        <f>'2. CAD NCCF'!X1482+'3. USD NCCF'!X1482+'4. EUR NCCF'!X1482+'5. GBP NCCF'!X1482+'6. Other(Incld) NCCF'!X1482</f>
        <v>0</v>
      </c>
      <c r="Y1482" s="413">
        <f>'2. CAD NCCF'!Y1482+'3. USD NCCF'!Y1482+'4. EUR NCCF'!Y1482+'5. GBP NCCF'!Y1482+'6. Other(Incld) NCCF'!Y1482</f>
        <v>0</v>
      </c>
      <c r="Z1482" s="413">
        <f>'2. CAD NCCF'!Z1482+'3. USD NCCF'!Z1482+'4. EUR NCCF'!Z1482+'5. GBP NCCF'!Z1482+'6. Other(Incld) NCCF'!Z1482</f>
        <v>0</v>
      </c>
      <c r="AA1482" s="413">
        <f>'2. CAD NCCF'!AA1482+'3. USD NCCF'!AA1482+'4. EUR NCCF'!AA1482+'5. GBP NCCF'!AA1482+'6. Other(Incld) NCCF'!AA1482</f>
        <v>0</v>
      </c>
      <c r="AB1482" s="413">
        <f>'2. CAD NCCF'!AB1482+'3. USD NCCF'!AB1482+'4. EUR NCCF'!AB1482+'5. GBP NCCF'!AB1482+'6. Other(Incld) NCCF'!AB1482</f>
        <v>0</v>
      </c>
      <c r="AC1482" s="400">
        <f>'2. CAD NCCF'!AC1482+'3. USD NCCF'!AC1482+'4. EUR NCCF'!AC1482+'5. GBP NCCF'!AC1482+'6. Other(Incld) NCCF'!AC1482</f>
        <v>0</v>
      </c>
      <c r="AD1482" s="891"/>
      <c r="AE1482" s="889"/>
      <c r="AF1482" s="890"/>
    </row>
    <row r="1483" spans="1:32" ht="15" customHeight="1" outlineLevel="1" x14ac:dyDescent="0.2">
      <c r="A1483" s="222">
        <v>156</v>
      </c>
      <c r="B1483" s="499"/>
      <c r="C1483" s="261"/>
      <c r="D1483" s="261"/>
      <c r="E1483" s="475"/>
      <c r="F1483" s="880" t="str">
        <f>'2. CAD NCCF'!F1483:L1483</f>
        <v>FI issued jumbo covered bonds, medium rated</v>
      </c>
      <c r="G1483" s="881"/>
      <c r="H1483" s="881"/>
      <c r="I1483" s="881"/>
      <c r="J1483" s="881"/>
      <c r="K1483" s="881"/>
      <c r="L1483" s="882"/>
      <c r="M1483" s="400">
        <f>'2. CAD NCCF'!M1483+'3. USD NCCF'!M1483+'4. EUR NCCF'!M1483+'5. GBP NCCF'!M1483+'6. Other(Incld) NCCF'!M1483</f>
        <v>0</v>
      </c>
      <c r="N1483" s="411">
        <f>'2. CAD NCCF'!N1483+'3. USD NCCF'!N1483+'4. EUR NCCF'!N1483+'5. GBP NCCF'!N1483+'6. Other(Incld) NCCF'!N1483</f>
        <v>0</v>
      </c>
      <c r="O1483" s="414">
        <f>'2. CAD NCCF'!O1483+'3. USD NCCF'!O1483+'4. EUR NCCF'!O1483+'5. GBP NCCF'!O1483+'6. Other(Incld) NCCF'!O1483</f>
        <v>0</v>
      </c>
      <c r="P1483" s="414">
        <f>'2. CAD NCCF'!P1483+'3. USD NCCF'!P1483+'4. EUR NCCF'!P1483+'5. GBP NCCF'!P1483+'6. Other(Incld) NCCF'!P1483</f>
        <v>0</v>
      </c>
      <c r="Q1483" s="415">
        <f>'2. CAD NCCF'!Q1483+'3. USD NCCF'!Q1483+'4. EUR NCCF'!Q1483+'5. GBP NCCF'!Q1483+'6. Other(Incld) NCCF'!Q1483</f>
        <v>0</v>
      </c>
      <c r="R1483" s="411">
        <f>'2. CAD NCCF'!R1483+'3. USD NCCF'!R1483+'4. EUR NCCF'!R1483+'5. GBP NCCF'!R1483+'6. Other(Incld) NCCF'!R1483</f>
        <v>0</v>
      </c>
      <c r="S1483" s="413">
        <f>'2. CAD NCCF'!S1483+'3. USD NCCF'!S1483+'4. EUR NCCF'!S1483+'5. GBP NCCF'!S1483+'6. Other(Incld) NCCF'!S1483</f>
        <v>0</v>
      </c>
      <c r="T1483" s="413">
        <f>'2. CAD NCCF'!T1483+'3. USD NCCF'!T1483+'4. EUR NCCF'!T1483+'5. GBP NCCF'!T1483+'6. Other(Incld) NCCF'!T1483</f>
        <v>0</v>
      </c>
      <c r="U1483" s="413">
        <f>'2. CAD NCCF'!U1483+'3. USD NCCF'!U1483+'4. EUR NCCF'!U1483+'5. GBP NCCF'!U1483+'6. Other(Incld) NCCF'!U1483</f>
        <v>0</v>
      </c>
      <c r="V1483" s="413">
        <f>'2. CAD NCCF'!V1483+'3. USD NCCF'!V1483+'4. EUR NCCF'!V1483+'5. GBP NCCF'!V1483+'6. Other(Incld) NCCF'!V1483</f>
        <v>0</v>
      </c>
      <c r="W1483" s="413">
        <f>'2. CAD NCCF'!W1483+'3. USD NCCF'!W1483+'4. EUR NCCF'!W1483+'5. GBP NCCF'!W1483+'6. Other(Incld) NCCF'!W1483</f>
        <v>0</v>
      </c>
      <c r="X1483" s="414">
        <f>'2. CAD NCCF'!X1483+'3. USD NCCF'!X1483+'4. EUR NCCF'!X1483+'5. GBP NCCF'!X1483+'6. Other(Incld) NCCF'!X1483</f>
        <v>0</v>
      </c>
      <c r="Y1483" s="413">
        <f>'2. CAD NCCF'!Y1483+'3. USD NCCF'!Y1483+'4. EUR NCCF'!Y1483+'5. GBP NCCF'!Y1483+'6. Other(Incld) NCCF'!Y1483</f>
        <v>0</v>
      </c>
      <c r="Z1483" s="413">
        <f>'2. CAD NCCF'!Z1483+'3. USD NCCF'!Z1483+'4. EUR NCCF'!Z1483+'5. GBP NCCF'!Z1483+'6. Other(Incld) NCCF'!Z1483</f>
        <v>0</v>
      </c>
      <c r="AA1483" s="413">
        <f>'2. CAD NCCF'!AA1483+'3. USD NCCF'!AA1483+'4. EUR NCCF'!AA1483+'5. GBP NCCF'!AA1483+'6. Other(Incld) NCCF'!AA1483</f>
        <v>0</v>
      </c>
      <c r="AB1483" s="413">
        <f>'2. CAD NCCF'!AB1483+'3. USD NCCF'!AB1483+'4. EUR NCCF'!AB1483+'5. GBP NCCF'!AB1483+'6. Other(Incld) NCCF'!AB1483</f>
        <v>0</v>
      </c>
      <c r="AC1483" s="400">
        <f>'2. CAD NCCF'!AC1483+'3. USD NCCF'!AC1483+'4. EUR NCCF'!AC1483+'5. GBP NCCF'!AC1483+'6. Other(Incld) NCCF'!AC1483</f>
        <v>0</v>
      </c>
      <c r="AD1483" s="891"/>
      <c r="AE1483" s="889"/>
      <c r="AF1483" s="890"/>
    </row>
    <row r="1484" spans="1:32" ht="15" customHeight="1" outlineLevel="1" x14ac:dyDescent="0.2">
      <c r="A1484" s="222">
        <v>157</v>
      </c>
      <c r="B1484" s="499"/>
      <c r="C1484" s="261"/>
      <c r="D1484" s="261"/>
      <c r="E1484" s="877" t="str">
        <f>'2. CAD NCCF'!E1484:L1484</f>
        <v>Non-FI issued CBP, low or not rated</v>
      </c>
      <c r="F1484" s="878"/>
      <c r="G1484" s="878"/>
      <c r="H1484" s="878"/>
      <c r="I1484" s="878"/>
      <c r="J1484" s="878"/>
      <c r="K1484" s="878"/>
      <c r="L1484" s="879"/>
      <c r="M1484" s="399">
        <f>SUBTOTAL(9,M1485:M1486)</f>
        <v>0</v>
      </c>
      <c r="N1484" s="402">
        <f t="shared" ref="N1484:AC1484" si="1538">SUBTOTAL(9,N1485:N1486)</f>
        <v>0</v>
      </c>
      <c r="O1484" s="406">
        <f t="shared" si="1538"/>
        <v>0</v>
      </c>
      <c r="P1484" s="406">
        <f t="shared" si="1538"/>
        <v>0</v>
      </c>
      <c r="Q1484" s="407">
        <f t="shared" si="1538"/>
        <v>0</v>
      </c>
      <c r="R1484" s="402">
        <f t="shared" si="1538"/>
        <v>0</v>
      </c>
      <c r="S1484" s="406">
        <f t="shared" si="1538"/>
        <v>0</v>
      </c>
      <c r="T1484" s="405">
        <f t="shared" si="1538"/>
        <v>0</v>
      </c>
      <c r="U1484" s="405">
        <f t="shared" si="1538"/>
        <v>0</v>
      </c>
      <c r="V1484" s="405">
        <f t="shared" si="1538"/>
        <v>0</v>
      </c>
      <c r="W1484" s="405">
        <f t="shared" si="1538"/>
        <v>0</v>
      </c>
      <c r="X1484" s="405">
        <f t="shared" si="1538"/>
        <v>0</v>
      </c>
      <c r="Y1484" s="405">
        <f t="shared" si="1538"/>
        <v>0</v>
      </c>
      <c r="Z1484" s="405">
        <f t="shared" si="1538"/>
        <v>0</v>
      </c>
      <c r="AA1484" s="405">
        <f t="shared" si="1538"/>
        <v>0</v>
      </c>
      <c r="AB1484" s="403">
        <f t="shared" si="1538"/>
        <v>0</v>
      </c>
      <c r="AC1484" s="399">
        <f t="shared" si="1538"/>
        <v>0</v>
      </c>
      <c r="AD1484" s="891"/>
      <c r="AE1484" s="889"/>
      <c r="AF1484" s="890"/>
    </row>
    <row r="1485" spans="1:32" ht="15" customHeight="1" outlineLevel="1" x14ac:dyDescent="0.2">
      <c r="A1485" s="222">
        <v>158</v>
      </c>
      <c r="B1485" s="499"/>
      <c r="C1485" s="261"/>
      <c r="D1485" s="261"/>
      <c r="E1485" s="475"/>
      <c r="F1485" s="880" t="str">
        <f>'2. CAD NCCF'!F1485:L1485</f>
        <v>Non-FI issued unsecured bonds and paper, low or not rated</v>
      </c>
      <c r="G1485" s="881"/>
      <c r="H1485" s="881"/>
      <c r="I1485" s="881"/>
      <c r="J1485" s="881"/>
      <c r="K1485" s="881"/>
      <c r="L1485" s="882"/>
      <c r="M1485" s="400">
        <f>'2. CAD NCCF'!M1485+'3. USD NCCF'!M1485+'4. EUR NCCF'!M1485+'5. GBP NCCF'!M1485+'6. Other(Incld) NCCF'!M1485</f>
        <v>0</v>
      </c>
      <c r="N1485" s="411">
        <f>'2. CAD NCCF'!N1485+'3. USD NCCF'!N1485+'4. EUR NCCF'!N1485+'5. GBP NCCF'!N1485+'6. Other(Incld) NCCF'!N1485</f>
        <v>0</v>
      </c>
      <c r="O1485" s="414">
        <f>'2. CAD NCCF'!O1485+'3. USD NCCF'!O1485+'4. EUR NCCF'!O1485+'5. GBP NCCF'!O1485+'6. Other(Incld) NCCF'!O1485</f>
        <v>0</v>
      </c>
      <c r="P1485" s="414">
        <f>'2. CAD NCCF'!P1485+'3. USD NCCF'!P1485+'4. EUR NCCF'!P1485+'5. GBP NCCF'!P1485+'6. Other(Incld) NCCF'!P1485</f>
        <v>0</v>
      </c>
      <c r="Q1485" s="415">
        <f>'2. CAD NCCF'!Q1485+'3. USD NCCF'!Q1485+'4. EUR NCCF'!Q1485+'5. GBP NCCF'!Q1485+'6. Other(Incld) NCCF'!Q1485</f>
        <v>0</v>
      </c>
      <c r="R1485" s="411">
        <f>'2. CAD NCCF'!R1485+'3. USD NCCF'!R1485+'4. EUR NCCF'!R1485+'5. GBP NCCF'!R1485+'6. Other(Incld) NCCF'!R1485</f>
        <v>0</v>
      </c>
      <c r="S1485" s="413">
        <f>'2. CAD NCCF'!S1485+'3. USD NCCF'!S1485+'4. EUR NCCF'!S1485+'5. GBP NCCF'!S1485+'6. Other(Incld) NCCF'!S1485</f>
        <v>0</v>
      </c>
      <c r="T1485" s="413">
        <f>'2. CAD NCCF'!T1485+'3. USD NCCF'!T1485+'4. EUR NCCF'!T1485+'5. GBP NCCF'!T1485+'6. Other(Incld) NCCF'!T1485</f>
        <v>0</v>
      </c>
      <c r="U1485" s="413">
        <f>'2. CAD NCCF'!U1485+'3. USD NCCF'!U1485+'4. EUR NCCF'!U1485+'5. GBP NCCF'!U1485+'6. Other(Incld) NCCF'!U1485</f>
        <v>0</v>
      </c>
      <c r="V1485" s="413">
        <f>'2. CAD NCCF'!V1485+'3. USD NCCF'!V1485+'4. EUR NCCF'!V1485+'5. GBP NCCF'!V1485+'6. Other(Incld) NCCF'!V1485</f>
        <v>0</v>
      </c>
      <c r="W1485" s="413">
        <f>'2. CAD NCCF'!W1485+'3. USD NCCF'!W1485+'4. EUR NCCF'!W1485+'5. GBP NCCF'!W1485+'6. Other(Incld) NCCF'!W1485</f>
        <v>0</v>
      </c>
      <c r="X1485" s="414">
        <f>'2. CAD NCCF'!X1485+'3. USD NCCF'!X1485+'4. EUR NCCF'!X1485+'5. GBP NCCF'!X1485+'6. Other(Incld) NCCF'!X1485</f>
        <v>0</v>
      </c>
      <c r="Y1485" s="413">
        <f>'2. CAD NCCF'!Y1485+'3. USD NCCF'!Y1485+'4. EUR NCCF'!Y1485+'5. GBP NCCF'!Y1485+'6. Other(Incld) NCCF'!Y1485</f>
        <v>0</v>
      </c>
      <c r="Z1485" s="413">
        <f>'2. CAD NCCF'!Z1485+'3. USD NCCF'!Z1485+'4. EUR NCCF'!Z1485+'5. GBP NCCF'!Z1485+'6. Other(Incld) NCCF'!Z1485</f>
        <v>0</v>
      </c>
      <c r="AA1485" s="413">
        <f>'2. CAD NCCF'!AA1485+'3. USD NCCF'!AA1485+'4. EUR NCCF'!AA1485+'5. GBP NCCF'!AA1485+'6. Other(Incld) NCCF'!AA1485</f>
        <v>0</v>
      </c>
      <c r="AB1485" s="413">
        <f>'2. CAD NCCF'!AB1485+'3. USD NCCF'!AB1485+'4. EUR NCCF'!AB1485+'5. GBP NCCF'!AB1485+'6. Other(Incld) NCCF'!AB1485</f>
        <v>0</v>
      </c>
      <c r="AC1485" s="400">
        <f>'2. CAD NCCF'!AC1485+'3. USD NCCF'!AC1485+'4. EUR NCCF'!AC1485+'5. GBP NCCF'!AC1485+'6. Other(Incld) NCCF'!AC1485</f>
        <v>0</v>
      </c>
      <c r="AD1485" s="891"/>
      <c r="AE1485" s="889"/>
      <c r="AF1485" s="890"/>
    </row>
    <row r="1486" spans="1:32" ht="15" customHeight="1" outlineLevel="1" x14ac:dyDescent="0.2">
      <c r="A1486" s="222">
        <v>159</v>
      </c>
      <c r="B1486" s="533"/>
      <c r="C1486" s="261"/>
      <c r="D1486" s="261"/>
      <c r="E1486" s="477"/>
      <c r="F1486" s="880" t="str">
        <f>'2. CAD NCCF'!F1486:L1486</f>
        <v>Non-FI issued covered bonds, low or not rated</v>
      </c>
      <c r="G1486" s="881"/>
      <c r="H1486" s="881"/>
      <c r="I1486" s="881"/>
      <c r="J1486" s="881"/>
      <c r="K1486" s="881"/>
      <c r="L1486" s="882"/>
      <c r="M1486" s="400">
        <f>'2. CAD NCCF'!M1486+'3. USD NCCF'!M1486+'4. EUR NCCF'!M1486+'5. GBP NCCF'!M1486+'6. Other(Incld) NCCF'!M1486</f>
        <v>0</v>
      </c>
      <c r="N1486" s="411">
        <f>'2. CAD NCCF'!N1486+'3. USD NCCF'!N1486+'4. EUR NCCF'!N1486+'5. GBP NCCF'!N1486+'6. Other(Incld) NCCF'!N1486</f>
        <v>0</v>
      </c>
      <c r="O1486" s="414">
        <f>'2. CAD NCCF'!O1486+'3. USD NCCF'!O1486+'4. EUR NCCF'!O1486+'5. GBP NCCF'!O1486+'6. Other(Incld) NCCF'!O1486</f>
        <v>0</v>
      </c>
      <c r="P1486" s="414">
        <f>'2. CAD NCCF'!P1486+'3. USD NCCF'!P1486+'4. EUR NCCF'!P1486+'5. GBP NCCF'!P1486+'6. Other(Incld) NCCF'!P1486</f>
        <v>0</v>
      </c>
      <c r="Q1486" s="415">
        <f>'2. CAD NCCF'!Q1486+'3. USD NCCF'!Q1486+'4. EUR NCCF'!Q1486+'5. GBP NCCF'!Q1486+'6. Other(Incld) NCCF'!Q1486</f>
        <v>0</v>
      </c>
      <c r="R1486" s="411">
        <f>'2. CAD NCCF'!R1486+'3. USD NCCF'!R1486+'4. EUR NCCF'!R1486+'5. GBP NCCF'!R1486+'6. Other(Incld) NCCF'!R1486</f>
        <v>0</v>
      </c>
      <c r="S1486" s="413">
        <f>'2. CAD NCCF'!S1486+'3. USD NCCF'!S1486+'4. EUR NCCF'!S1486+'5. GBP NCCF'!S1486+'6. Other(Incld) NCCF'!S1486</f>
        <v>0</v>
      </c>
      <c r="T1486" s="413">
        <f>'2. CAD NCCF'!T1486+'3. USD NCCF'!T1486+'4. EUR NCCF'!T1486+'5. GBP NCCF'!T1486+'6. Other(Incld) NCCF'!T1486</f>
        <v>0</v>
      </c>
      <c r="U1486" s="413">
        <f>'2. CAD NCCF'!U1486+'3. USD NCCF'!U1486+'4. EUR NCCF'!U1486+'5. GBP NCCF'!U1486+'6. Other(Incld) NCCF'!U1486</f>
        <v>0</v>
      </c>
      <c r="V1486" s="413">
        <f>'2. CAD NCCF'!V1486+'3. USD NCCF'!V1486+'4. EUR NCCF'!V1486+'5. GBP NCCF'!V1486+'6. Other(Incld) NCCF'!V1486</f>
        <v>0</v>
      </c>
      <c r="W1486" s="413">
        <f>'2. CAD NCCF'!W1486+'3. USD NCCF'!W1486+'4. EUR NCCF'!W1486+'5. GBP NCCF'!W1486+'6. Other(Incld) NCCF'!W1486</f>
        <v>0</v>
      </c>
      <c r="X1486" s="414">
        <f>'2. CAD NCCF'!X1486+'3. USD NCCF'!X1486+'4. EUR NCCF'!X1486+'5. GBP NCCF'!X1486+'6. Other(Incld) NCCF'!X1486</f>
        <v>0</v>
      </c>
      <c r="Y1486" s="413">
        <f>'2. CAD NCCF'!Y1486+'3. USD NCCF'!Y1486+'4. EUR NCCF'!Y1486+'5. GBP NCCF'!Y1486+'6. Other(Incld) NCCF'!Y1486</f>
        <v>0</v>
      </c>
      <c r="Z1486" s="413">
        <f>'2. CAD NCCF'!Z1486+'3. USD NCCF'!Z1486+'4. EUR NCCF'!Z1486+'5. GBP NCCF'!Z1486+'6. Other(Incld) NCCF'!Z1486</f>
        <v>0</v>
      </c>
      <c r="AA1486" s="413">
        <f>'2. CAD NCCF'!AA1486+'3. USD NCCF'!AA1486+'4. EUR NCCF'!AA1486+'5. GBP NCCF'!AA1486+'6. Other(Incld) NCCF'!AA1486</f>
        <v>0</v>
      </c>
      <c r="AB1486" s="413">
        <f>'2. CAD NCCF'!AB1486+'3. USD NCCF'!AB1486+'4. EUR NCCF'!AB1486+'5. GBP NCCF'!AB1486+'6. Other(Incld) NCCF'!AB1486</f>
        <v>0</v>
      </c>
      <c r="AC1486" s="400">
        <f>'2. CAD NCCF'!AC1486+'3. USD NCCF'!AC1486+'4. EUR NCCF'!AC1486+'5. GBP NCCF'!AC1486+'6. Other(Incld) NCCF'!AC1486</f>
        <v>0</v>
      </c>
      <c r="AD1486" s="891"/>
      <c r="AE1486" s="889"/>
      <c r="AF1486" s="890"/>
    </row>
    <row r="1487" spans="1:32" ht="15" customHeight="1" outlineLevel="1" x14ac:dyDescent="0.2">
      <c r="A1487" s="222">
        <v>160</v>
      </c>
      <c r="B1487" s="533"/>
      <c r="C1487" s="261"/>
      <c r="D1487" s="719"/>
      <c r="E1487" s="877" t="str">
        <f>'2. CAD NCCF'!E1487:L1487</f>
        <v>FI issued CBP, low or not rated</v>
      </c>
      <c r="F1487" s="878"/>
      <c r="G1487" s="878"/>
      <c r="H1487" s="878"/>
      <c r="I1487" s="878"/>
      <c r="J1487" s="878"/>
      <c r="K1487" s="878"/>
      <c r="L1487" s="879"/>
      <c r="M1487" s="399">
        <f>SUBTOTAL(9,M1488:M1490)</f>
        <v>0</v>
      </c>
      <c r="N1487" s="402">
        <f t="shared" ref="N1487:AC1487" si="1539">SUBTOTAL(9,N1488:N1490)</f>
        <v>0</v>
      </c>
      <c r="O1487" s="406">
        <f t="shared" si="1539"/>
        <v>0</v>
      </c>
      <c r="P1487" s="406">
        <f t="shared" si="1539"/>
        <v>0</v>
      </c>
      <c r="Q1487" s="407">
        <f t="shared" si="1539"/>
        <v>0</v>
      </c>
      <c r="R1487" s="402">
        <f t="shared" si="1539"/>
        <v>0</v>
      </c>
      <c r="S1487" s="406">
        <f t="shared" si="1539"/>
        <v>0</v>
      </c>
      <c r="T1487" s="405">
        <f t="shared" si="1539"/>
        <v>0</v>
      </c>
      <c r="U1487" s="405">
        <f t="shared" si="1539"/>
        <v>0</v>
      </c>
      <c r="V1487" s="405">
        <f t="shared" si="1539"/>
        <v>0</v>
      </c>
      <c r="W1487" s="405">
        <f t="shared" si="1539"/>
        <v>0</v>
      </c>
      <c r="X1487" s="405">
        <f t="shared" si="1539"/>
        <v>0</v>
      </c>
      <c r="Y1487" s="405">
        <f t="shared" si="1539"/>
        <v>0</v>
      </c>
      <c r="Z1487" s="405">
        <f t="shared" si="1539"/>
        <v>0</v>
      </c>
      <c r="AA1487" s="405">
        <f t="shared" si="1539"/>
        <v>0</v>
      </c>
      <c r="AB1487" s="403">
        <f t="shared" si="1539"/>
        <v>0</v>
      </c>
      <c r="AC1487" s="399">
        <f t="shared" si="1539"/>
        <v>0</v>
      </c>
      <c r="AD1487" s="891"/>
      <c r="AE1487" s="889"/>
      <c r="AF1487" s="890"/>
    </row>
    <row r="1488" spans="1:32" ht="15" customHeight="1" outlineLevel="1" x14ac:dyDescent="0.2">
      <c r="A1488" s="222">
        <v>161</v>
      </c>
      <c r="B1488" s="499"/>
      <c r="C1488" s="261"/>
      <c r="D1488" s="261"/>
      <c r="E1488" s="475"/>
      <c r="F1488" s="880" t="str">
        <f>'2. CAD NCCF'!F1488:L1488</f>
        <v>FI issued unsecured bonds and paper, low or not rated</v>
      </c>
      <c r="G1488" s="881"/>
      <c r="H1488" s="881"/>
      <c r="I1488" s="881"/>
      <c r="J1488" s="881"/>
      <c r="K1488" s="881"/>
      <c r="L1488" s="882"/>
      <c r="M1488" s="400">
        <f>'2. CAD NCCF'!M1488+'3. USD NCCF'!M1488+'4. EUR NCCF'!M1488+'5. GBP NCCF'!M1488+'6. Other(Incld) NCCF'!M1488</f>
        <v>0</v>
      </c>
      <c r="N1488" s="411">
        <f>'2. CAD NCCF'!N1488+'3. USD NCCF'!N1488+'4. EUR NCCF'!N1488+'5. GBP NCCF'!N1488+'6. Other(Incld) NCCF'!N1488</f>
        <v>0</v>
      </c>
      <c r="O1488" s="414">
        <f>'2. CAD NCCF'!O1488+'3. USD NCCF'!O1488+'4. EUR NCCF'!O1488+'5. GBP NCCF'!O1488+'6. Other(Incld) NCCF'!O1488</f>
        <v>0</v>
      </c>
      <c r="P1488" s="414">
        <f>'2. CAD NCCF'!P1488+'3. USD NCCF'!P1488+'4. EUR NCCF'!P1488+'5. GBP NCCF'!P1488+'6. Other(Incld) NCCF'!P1488</f>
        <v>0</v>
      </c>
      <c r="Q1488" s="415">
        <f>'2. CAD NCCF'!Q1488+'3. USD NCCF'!Q1488+'4. EUR NCCF'!Q1488+'5. GBP NCCF'!Q1488+'6. Other(Incld) NCCF'!Q1488</f>
        <v>0</v>
      </c>
      <c r="R1488" s="411">
        <f>'2. CAD NCCF'!R1488+'3. USD NCCF'!R1488+'4. EUR NCCF'!R1488+'5. GBP NCCF'!R1488+'6. Other(Incld) NCCF'!R1488</f>
        <v>0</v>
      </c>
      <c r="S1488" s="413">
        <f>'2. CAD NCCF'!S1488+'3. USD NCCF'!S1488+'4. EUR NCCF'!S1488+'5. GBP NCCF'!S1488+'6. Other(Incld) NCCF'!S1488</f>
        <v>0</v>
      </c>
      <c r="T1488" s="413">
        <f>'2. CAD NCCF'!T1488+'3. USD NCCF'!T1488+'4. EUR NCCF'!T1488+'5. GBP NCCF'!T1488+'6. Other(Incld) NCCF'!T1488</f>
        <v>0</v>
      </c>
      <c r="U1488" s="413">
        <f>'2. CAD NCCF'!U1488+'3. USD NCCF'!U1488+'4. EUR NCCF'!U1488+'5. GBP NCCF'!U1488+'6. Other(Incld) NCCF'!U1488</f>
        <v>0</v>
      </c>
      <c r="V1488" s="413">
        <f>'2. CAD NCCF'!V1488+'3. USD NCCF'!V1488+'4. EUR NCCF'!V1488+'5. GBP NCCF'!V1488+'6. Other(Incld) NCCF'!V1488</f>
        <v>0</v>
      </c>
      <c r="W1488" s="413">
        <f>'2. CAD NCCF'!W1488+'3. USD NCCF'!W1488+'4. EUR NCCF'!W1488+'5. GBP NCCF'!W1488+'6. Other(Incld) NCCF'!W1488</f>
        <v>0</v>
      </c>
      <c r="X1488" s="414">
        <f>'2. CAD NCCF'!X1488+'3. USD NCCF'!X1488+'4. EUR NCCF'!X1488+'5. GBP NCCF'!X1488+'6. Other(Incld) NCCF'!X1488</f>
        <v>0</v>
      </c>
      <c r="Y1488" s="413">
        <f>'2. CAD NCCF'!Y1488+'3. USD NCCF'!Y1488+'4. EUR NCCF'!Y1488+'5. GBP NCCF'!Y1488+'6. Other(Incld) NCCF'!Y1488</f>
        <v>0</v>
      </c>
      <c r="Z1488" s="413">
        <f>'2. CAD NCCF'!Z1488+'3. USD NCCF'!Z1488+'4. EUR NCCF'!Z1488+'5. GBP NCCF'!Z1488+'6. Other(Incld) NCCF'!Z1488</f>
        <v>0</v>
      </c>
      <c r="AA1488" s="413">
        <f>'2. CAD NCCF'!AA1488+'3. USD NCCF'!AA1488+'4. EUR NCCF'!AA1488+'5. GBP NCCF'!AA1488+'6. Other(Incld) NCCF'!AA1488</f>
        <v>0</v>
      </c>
      <c r="AB1488" s="413">
        <f>'2. CAD NCCF'!AB1488+'3. USD NCCF'!AB1488+'4. EUR NCCF'!AB1488+'5. GBP NCCF'!AB1488+'6. Other(Incld) NCCF'!AB1488</f>
        <v>0</v>
      </c>
      <c r="AC1488" s="400">
        <f>'2. CAD NCCF'!AC1488+'3. USD NCCF'!AC1488+'4. EUR NCCF'!AC1488+'5. GBP NCCF'!AC1488+'6. Other(Incld) NCCF'!AC1488</f>
        <v>0</v>
      </c>
      <c r="AD1488" s="891"/>
      <c r="AE1488" s="889"/>
      <c r="AF1488" s="890"/>
    </row>
    <row r="1489" spans="1:32" ht="15" customHeight="1" outlineLevel="1" x14ac:dyDescent="0.2">
      <c r="A1489" s="222">
        <v>162</v>
      </c>
      <c r="B1489" s="499"/>
      <c r="C1489" s="467"/>
      <c r="D1489" s="467"/>
      <c r="E1489" s="467"/>
      <c r="F1489" s="880" t="str">
        <f>'2. CAD NCCF'!F1489:L1489</f>
        <v>FI issued covered bonds, low or not rated</v>
      </c>
      <c r="G1489" s="881"/>
      <c r="H1489" s="881"/>
      <c r="I1489" s="881"/>
      <c r="J1489" s="881"/>
      <c r="K1489" s="881"/>
      <c r="L1489" s="882"/>
      <c r="M1489" s="400">
        <f>'2. CAD NCCF'!M1489+'3. USD NCCF'!M1489+'4. EUR NCCF'!M1489+'5. GBP NCCF'!M1489+'6. Other(Incld) NCCF'!M1489</f>
        <v>0</v>
      </c>
      <c r="N1489" s="411">
        <f>'2. CAD NCCF'!N1489+'3. USD NCCF'!N1489+'4. EUR NCCF'!N1489+'5. GBP NCCF'!N1489+'6. Other(Incld) NCCF'!N1489</f>
        <v>0</v>
      </c>
      <c r="O1489" s="414">
        <f>'2. CAD NCCF'!O1489+'3. USD NCCF'!O1489+'4. EUR NCCF'!O1489+'5. GBP NCCF'!O1489+'6. Other(Incld) NCCF'!O1489</f>
        <v>0</v>
      </c>
      <c r="P1489" s="414">
        <f>'2. CAD NCCF'!P1489+'3. USD NCCF'!P1489+'4. EUR NCCF'!P1489+'5. GBP NCCF'!P1489+'6. Other(Incld) NCCF'!P1489</f>
        <v>0</v>
      </c>
      <c r="Q1489" s="415">
        <f>'2. CAD NCCF'!Q1489+'3. USD NCCF'!Q1489+'4. EUR NCCF'!Q1489+'5. GBP NCCF'!Q1489+'6. Other(Incld) NCCF'!Q1489</f>
        <v>0</v>
      </c>
      <c r="R1489" s="411">
        <f>'2. CAD NCCF'!R1489+'3. USD NCCF'!R1489+'4. EUR NCCF'!R1489+'5. GBP NCCF'!R1489+'6. Other(Incld) NCCF'!R1489</f>
        <v>0</v>
      </c>
      <c r="S1489" s="413">
        <f>'2. CAD NCCF'!S1489+'3. USD NCCF'!S1489+'4. EUR NCCF'!S1489+'5. GBP NCCF'!S1489+'6. Other(Incld) NCCF'!S1489</f>
        <v>0</v>
      </c>
      <c r="T1489" s="413">
        <f>'2. CAD NCCF'!T1489+'3. USD NCCF'!T1489+'4. EUR NCCF'!T1489+'5. GBP NCCF'!T1489+'6. Other(Incld) NCCF'!T1489</f>
        <v>0</v>
      </c>
      <c r="U1489" s="413">
        <f>'2. CAD NCCF'!U1489+'3. USD NCCF'!U1489+'4. EUR NCCF'!U1489+'5. GBP NCCF'!U1489+'6. Other(Incld) NCCF'!U1489</f>
        <v>0</v>
      </c>
      <c r="V1489" s="413">
        <f>'2. CAD NCCF'!V1489+'3. USD NCCF'!V1489+'4. EUR NCCF'!V1489+'5. GBP NCCF'!V1489+'6. Other(Incld) NCCF'!V1489</f>
        <v>0</v>
      </c>
      <c r="W1489" s="413">
        <f>'2. CAD NCCF'!W1489+'3. USD NCCF'!W1489+'4. EUR NCCF'!W1489+'5. GBP NCCF'!W1489+'6. Other(Incld) NCCF'!W1489</f>
        <v>0</v>
      </c>
      <c r="X1489" s="414">
        <f>'2. CAD NCCF'!X1489+'3. USD NCCF'!X1489+'4. EUR NCCF'!X1489+'5. GBP NCCF'!X1489+'6. Other(Incld) NCCF'!X1489</f>
        <v>0</v>
      </c>
      <c r="Y1489" s="413">
        <f>'2. CAD NCCF'!Y1489+'3. USD NCCF'!Y1489+'4. EUR NCCF'!Y1489+'5. GBP NCCF'!Y1489+'6. Other(Incld) NCCF'!Y1489</f>
        <v>0</v>
      </c>
      <c r="Z1489" s="413">
        <f>'2. CAD NCCF'!Z1489+'3. USD NCCF'!Z1489+'4. EUR NCCF'!Z1489+'5. GBP NCCF'!Z1489+'6. Other(Incld) NCCF'!Z1489</f>
        <v>0</v>
      </c>
      <c r="AA1489" s="413">
        <f>'2. CAD NCCF'!AA1489+'3. USD NCCF'!AA1489+'4. EUR NCCF'!AA1489+'5. GBP NCCF'!AA1489+'6. Other(Incld) NCCF'!AA1489</f>
        <v>0</v>
      </c>
      <c r="AB1489" s="413">
        <f>'2. CAD NCCF'!AB1489+'3. USD NCCF'!AB1489+'4. EUR NCCF'!AB1489+'5. GBP NCCF'!AB1489+'6. Other(Incld) NCCF'!AB1489</f>
        <v>0</v>
      </c>
      <c r="AC1489" s="400">
        <f>'2. CAD NCCF'!AC1489+'3. USD NCCF'!AC1489+'4. EUR NCCF'!AC1489+'5. GBP NCCF'!AC1489+'6. Other(Incld) NCCF'!AC1489</f>
        <v>0</v>
      </c>
      <c r="AD1489" s="891"/>
      <c r="AE1489" s="889"/>
      <c r="AF1489" s="890"/>
    </row>
    <row r="1490" spans="1:32" ht="15" customHeight="1" outlineLevel="1" x14ac:dyDescent="0.2">
      <c r="A1490" s="222">
        <v>163</v>
      </c>
      <c r="B1490" s="499"/>
      <c r="C1490" s="467"/>
      <c r="D1490" s="467"/>
      <c r="E1490" s="467"/>
      <c r="F1490" s="880" t="str">
        <f>'2. CAD NCCF'!F1490:L1490</f>
        <v>FI issued jumbo covered bonds, low or not rated</v>
      </c>
      <c r="G1490" s="881"/>
      <c r="H1490" s="881"/>
      <c r="I1490" s="881"/>
      <c r="J1490" s="881"/>
      <c r="K1490" s="881"/>
      <c r="L1490" s="882"/>
      <c r="M1490" s="400">
        <f>'2. CAD NCCF'!M1490+'3. USD NCCF'!M1490+'4. EUR NCCF'!M1490+'5. GBP NCCF'!M1490+'6. Other(Incld) NCCF'!M1490</f>
        <v>0</v>
      </c>
      <c r="N1490" s="411">
        <f>'2. CAD NCCF'!N1490+'3. USD NCCF'!N1490+'4. EUR NCCF'!N1490+'5. GBP NCCF'!N1490+'6. Other(Incld) NCCF'!N1490</f>
        <v>0</v>
      </c>
      <c r="O1490" s="414">
        <f>'2. CAD NCCF'!O1490+'3. USD NCCF'!O1490+'4. EUR NCCF'!O1490+'5. GBP NCCF'!O1490+'6. Other(Incld) NCCF'!O1490</f>
        <v>0</v>
      </c>
      <c r="P1490" s="414">
        <f>'2. CAD NCCF'!P1490+'3. USD NCCF'!P1490+'4. EUR NCCF'!P1490+'5. GBP NCCF'!P1490+'6. Other(Incld) NCCF'!P1490</f>
        <v>0</v>
      </c>
      <c r="Q1490" s="415">
        <f>'2. CAD NCCF'!Q1490+'3. USD NCCF'!Q1490+'4. EUR NCCF'!Q1490+'5. GBP NCCF'!Q1490+'6. Other(Incld) NCCF'!Q1490</f>
        <v>0</v>
      </c>
      <c r="R1490" s="411">
        <f>'2. CAD NCCF'!R1490+'3. USD NCCF'!R1490+'4. EUR NCCF'!R1490+'5. GBP NCCF'!R1490+'6. Other(Incld) NCCF'!R1490</f>
        <v>0</v>
      </c>
      <c r="S1490" s="413">
        <f>'2. CAD NCCF'!S1490+'3. USD NCCF'!S1490+'4. EUR NCCF'!S1490+'5. GBP NCCF'!S1490+'6. Other(Incld) NCCF'!S1490</f>
        <v>0</v>
      </c>
      <c r="T1490" s="413">
        <f>'2. CAD NCCF'!T1490+'3. USD NCCF'!T1490+'4. EUR NCCF'!T1490+'5. GBP NCCF'!T1490+'6. Other(Incld) NCCF'!T1490</f>
        <v>0</v>
      </c>
      <c r="U1490" s="413">
        <f>'2. CAD NCCF'!U1490+'3. USD NCCF'!U1490+'4. EUR NCCF'!U1490+'5. GBP NCCF'!U1490+'6. Other(Incld) NCCF'!U1490</f>
        <v>0</v>
      </c>
      <c r="V1490" s="413">
        <f>'2. CAD NCCF'!V1490+'3. USD NCCF'!V1490+'4. EUR NCCF'!V1490+'5. GBP NCCF'!V1490+'6. Other(Incld) NCCF'!V1490</f>
        <v>0</v>
      </c>
      <c r="W1490" s="413">
        <f>'2. CAD NCCF'!W1490+'3. USD NCCF'!W1490+'4. EUR NCCF'!W1490+'5. GBP NCCF'!W1490+'6. Other(Incld) NCCF'!W1490</f>
        <v>0</v>
      </c>
      <c r="X1490" s="414">
        <f>'2. CAD NCCF'!X1490+'3. USD NCCF'!X1490+'4. EUR NCCF'!X1490+'5. GBP NCCF'!X1490+'6. Other(Incld) NCCF'!X1490</f>
        <v>0</v>
      </c>
      <c r="Y1490" s="413">
        <f>'2. CAD NCCF'!Y1490+'3. USD NCCF'!Y1490+'4. EUR NCCF'!Y1490+'5. GBP NCCF'!Y1490+'6. Other(Incld) NCCF'!Y1490</f>
        <v>0</v>
      </c>
      <c r="Z1490" s="413">
        <f>'2. CAD NCCF'!Z1490+'3. USD NCCF'!Z1490+'4. EUR NCCF'!Z1490+'5. GBP NCCF'!Z1490+'6. Other(Incld) NCCF'!Z1490</f>
        <v>0</v>
      </c>
      <c r="AA1490" s="413">
        <f>'2. CAD NCCF'!AA1490+'3. USD NCCF'!AA1490+'4. EUR NCCF'!AA1490+'5. GBP NCCF'!AA1490+'6. Other(Incld) NCCF'!AA1490</f>
        <v>0</v>
      </c>
      <c r="AB1490" s="413">
        <f>'2. CAD NCCF'!AB1490+'3. USD NCCF'!AB1490+'4. EUR NCCF'!AB1490+'5. GBP NCCF'!AB1490+'6. Other(Incld) NCCF'!AB1490</f>
        <v>0</v>
      </c>
      <c r="AC1490" s="400">
        <f>'2. CAD NCCF'!AC1490+'3. USD NCCF'!AC1490+'4. EUR NCCF'!AC1490+'5. GBP NCCF'!AC1490+'6. Other(Incld) NCCF'!AC1490</f>
        <v>0</v>
      </c>
      <c r="AD1490" s="886"/>
      <c r="AE1490" s="887"/>
      <c r="AF1490" s="888"/>
    </row>
    <row r="1491" spans="1:32" ht="15" outlineLevel="1" x14ac:dyDescent="0.2">
      <c r="A1491" s="222">
        <v>164</v>
      </c>
      <c r="B1491" s="499"/>
      <c r="C1491" s="467"/>
      <c r="D1491" s="868" t="str">
        <f>'2. CAD NCCF'!D1491:AF1491</f>
        <v>Asset backed securities (ABS) and asset backed commercial paper (ABCP)</v>
      </c>
      <c r="E1491" s="869"/>
      <c r="F1491" s="869"/>
      <c r="G1491" s="869"/>
      <c r="H1491" s="869"/>
      <c r="I1491" s="869"/>
      <c r="J1491" s="869"/>
      <c r="K1491" s="869"/>
      <c r="L1491" s="869"/>
      <c r="M1491" s="869"/>
      <c r="N1491" s="869"/>
      <c r="O1491" s="869"/>
      <c r="P1491" s="869"/>
      <c r="Q1491" s="869"/>
      <c r="R1491" s="869"/>
      <c r="S1491" s="869"/>
      <c r="T1491" s="869"/>
      <c r="U1491" s="869"/>
      <c r="V1491" s="869"/>
      <c r="W1491" s="869"/>
      <c r="X1491" s="869"/>
      <c r="Y1491" s="869"/>
      <c r="Z1491" s="869"/>
      <c r="AA1491" s="869"/>
      <c r="AB1491" s="869"/>
      <c r="AC1491" s="869"/>
      <c r="AD1491" s="869"/>
      <c r="AE1491" s="869"/>
      <c r="AF1491" s="870"/>
    </row>
    <row r="1492" spans="1:32" ht="15" outlineLevel="1" x14ac:dyDescent="0.2">
      <c r="A1492" s="222">
        <v>165</v>
      </c>
      <c r="B1492" s="499"/>
      <c r="C1492" s="467"/>
      <c r="D1492" s="467"/>
      <c r="E1492" s="933" t="str">
        <f>'2. CAD NCCF'!E1492:L1492</f>
        <v>Non-FI issued ABS and ABCP, high rated</v>
      </c>
      <c r="F1492" s="934"/>
      <c r="G1492" s="934"/>
      <c r="H1492" s="934"/>
      <c r="I1492" s="934"/>
      <c r="J1492" s="934"/>
      <c r="K1492" s="934"/>
      <c r="L1492" s="935"/>
      <c r="M1492" s="399">
        <f>SUBTOTAL(9,M1493:M1494)</f>
        <v>0</v>
      </c>
      <c r="N1492" s="402">
        <f t="shared" ref="N1492:AC1492" si="1540">SUBTOTAL(9,N1493:N1494)</f>
        <v>0</v>
      </c>
      <c r="O1492" s="406">
        <f t="shared" si="1540"/>
        <v>0</v>
      </c>
      <c r="P1492" s="406">
        <f t="shared" si="1540"/>
        <v>0</v>
      </c>
      <c r="Q1492" s="407">
        <f t="shared" si="1540"/>
        <v>0</v>
      </c>
      <c r="R1492" s="402">
        <f t="shared" si="1540"/>
        <v>0</v>
      </c>
      <c r="S1492" s="406">
        <f t="shared" si="1540"/>
        <v>0</v>
      </c>
      <c r="T1492" s="405">
        <f t="shared" si="1540"/>
        <v>0</v>
      </c>
      <c r="U1492" s="405">
        <f t="shared" si="1540"/>
        <v>0</v>
      </c>
      <c r="V1492" s="405">
        <f t="shared" si="1540"/>
        <v>0</v>
      </c>
      <c r="W1492" s="405">
        <f t="shared" si="1540"/>
        <v>0</v>
      </c>
      <c r="X1492" s="405">
        <f t="shared" si="1540"/>
        <v>0</v>
      </c>
      <c r="Y1492" s="405">
        <f t="shared" si="1540"/>
        <v>0</v>
      </c>
      <c r="Z1492" s="405">
        <f t="shared" si="1540"/>
        <v>0</v>
      </c>
      <c r="AA1492" s="405">
        <f t="shared" si="1540"/>
        <v>0</v>
      </c>
      <c r="AB1492" s="403">
        <f t="shared" si="1540"/>
        <v>0</v>
      </c>
      <c r="AC1492" s="399">
        <f t="shared" si="1540"/>
        <v>0</v>
      </c>
      <c r="AD1492" s="234"/>
      <c r="AE1492" s="460"/>
      <c r="AF1492" s="560"/>
    </row>
    <row r="1493" spans="1:32" ht="15" outlineLevel="1" x14ac:dyDescent="0.2">
      <c r="A1493" s="222">
        <v>166</v>
      </c>
      <c r="B1493" s="499"/>
      <c r="C1493" s="467"/>
      <c r="D1493" s="467"/>
      <c r="E1493" s="467"/>
      <c r="F1493" s="880" t="str">
        <f>'2. CAD NCCF'!F1493:L1493</f>
        <v>Non-FI issued ABS, high rated</v>
      </c>
      <c r="G1493" s="881"/>
      <c r="H1493" s="881"/>
      <c r="I1493" s="881"/>
      <c r="J1493" s="881"/>
      <c r="K1493" s="881"/>
      <c r="L1493" s="882"/>
      <c r="M1493" s="400">
        <f>'2. CAD NCCF'!M1493+'3. USD NCCF'!M1493+'4. EUR NCCF'!M1493+'5. GBP NCCF'!M1493+'6. Other(Incld) NCCF'!M1493</f>
        <v>0</v>
      </c>
      <c r="N1493" s="411">
        <f>'2. CAD NCCF'!N1493+'3. USD NCCF'!N1493+'4. EUR NCCF'!N1493+'5. GBP NCCF'!N1493+'6. Other(Incld) NCCF'!N1493</f>
        <v>0</v>
      </c>
      <c r="O1493" s="414">
        <f>'2. CAD NCCF'!O1493+'3. USD NCCF'!O1493+'4. EUR NCCF'!O1493+'5. GBP NCCF'!O1493+'6. Other(Incld) NCCF'!O1493</f>
        <v>0</v>
      </c>
      <c r="P1493" s="414">
        <f>'2. CAD NCCF'!P1493+'3. USD NCCF'!P1493+'4. EUR NCCF'!P1493+'5. GBP NCCF'!P1493+'6. Other(Incld) NCCF'!P1493</f>
        <v>0</v>
      </c>
      <c r="Q1493" s="415">
        <f>'2. CAD NCCF'!Q1493+'3. USD NCCF'!Q1493+'4. EUR NCCF'!Q1493+'5. GBP NCCF'!Q1493+'6. Other(Incld) NCCF'!Q1493</f>
        <v>0</v>
      </c>
      <c r="R1493" s="411">
        <f>'2. CAD NCCF'!R1493+'3. USD NCCF'!R1493+'4. EUR NCCF'!R1493+'5. GBP NCCF'!R1493+'6. Other(Incld) NCCF'!R1493</f>
        <v>0</v>
      </c>
      <c r="S1493" s="413">
        <f>'2. CAD NCCF'!S1493+'3. USD NCCF'!S1493+'4. EUR NCCF'!S1493+'5. GBP NCCF'!S1493+'6. Other(Incld) NCCF'!S1493</f>
        <v>0</v>
      </c>
      <c r="T1493" s="413">
        <f>'2. CAD NCCF'!T1493+'3. USD NCCF'!T1493+'4. EUR NCCF'!T1493+'5. GBP NCCF'!T1493+'6. Other(Incld) NCCF'!T1493</f>
        <v>0</v>
      </c>
      <c r="U1493" s="413">
        <f>'2. CAD NCCF'!U1493+'3. USD NCCF'!U1493+'4. EUR NCCF'!U1493+'5. GBP NCCF'!U1493+'6. Other(Incld) NCCF'!U1493</f>
        <v>0</v>
      </c>
      <c r="V1493" s="413">
        <f>'2. CAD NCCF'!V1493+'3. USD NCCF'!V1493+'4. EUR NCCF'!V1493+'5. GBP NCCF'!V1493+'6. Other(Incld) NCCF'!V1493</f>
        <v>0</v>
      </c>
      <c r="W1493" s="413">
        <f>'2. CAD NCCF'!W1493+'3. USD NCCF'!W1493+'4. EUR NCCF'!W1493+'5. GBP NCCF'!W1493+'6. Other(Incld) NCCF'!W1493</f>
        <v>0</v>
      </c>
      <c r="X1493" s="414">
        <f>'2. CAD NCCF'!X1493+'3. USD NCCF'!X1493+'4. EUR NCCF'!X1493+'5. GBP NCCF'!X1493+'6. Other(Incld) NCCF'!X1493</f>
        <v>0</v>
      </c>
      <c r="Y1493" s="413">
        <f>'2. CAD NCCF'!Y1493+'3. USD NCCF'!Y1493+'4. EUR NCCF'!Y1493+'5. GBP NCCF'!Y1493+'6. Other(Incld) NCCF'!Y1493</f>
        <v>0</v>
      </c>
      <c r="Z1493" s="413">
        <f>'2. CAD NCCF'!Z1493+'3. USD NCCF'!Z1493+'4. EUR NCCF'!Z1493+'5. GBP NCCF'!Z1493+'6. Other(Incld) NCCF'!Z1493</f>
        <v>0</v>
      </c>
      <c r="AA1493" s="413">
        <f>'2. CAD NCCF'!AA1493+'3. USD NCCF'!AA1493+'4. EUR NCCF'!AA1493+'5. GBP NCCF'!AA1493+'6. Other(Incld) NCCF'!AA1493</f>
        <v>0</v>
      </c>
      <c r="AB1493" s="413">
        <f>'2. CAD NCCF'!AB1493+'3. USD NCCF'!AB1493+'4. EUR NCCF'!AB1493+'5. GBP NCCF'!AB1493+'6. Other(Incld) NCCF'!AB1493</f>
        <v>0</v>
      </c>
      <c r="AC1493" s="400">
        <f>'2. CAD NCCF'!AC1493+'3. USD NCCF'!AC1493+'4. EUR NCCF'!AC1493+'5. GBP NCCF'!AC1493+'6. Other(Incld) NCCF'!AC1493</f>
        <v>0</v>
      </c>
      <c r="AD1493" s="234"/>
      <c r="AE1493" s="460"/>
      <c r="AF1493" s="560"/>
    </row>
    <row r="1494" spans="1:32" ht="15" customHeight="1" outlineLevel="1" x14ac:dyDescent="0.2">
      <c r="A1494" s="222">
        <v>167</v>
      </c>
      <c r="B1494" s="499"/>
      <c r="C1494" s="467"/>
      <c r="D1494" s="467"/>
      <c r="E1494" s="467"/>
      <c r="F1494" s="880" t="str">
        <f>'2. CAD NCCF'!F1494:L1494</f>
        <v>Non-FI issued ABCP, high rated</v>
      </c>
      <c r="G1494" s="881"/>
      <c r="H1494" s="881"/>
      <c r="I1494" s="881"/>
      <c r="J1494" s="881"/>
      <c r="K1494" s="881"/>
      <c r="L1494" s="882"/>
      <c r="M1494" s="400">
        <f>'2. CAD NCCF'!M1494+'3. USD NCCF'!M1494+'4. EUR NCCF'!M1494+'5. GBP NCCF'!M1494+'6. Other(Incld) NCCF'!M1494</f>
        <v>0</v>
      </c>
      <c r="N1494" s="411">
        <f>'2. CAD NCCF'!N1494+'3. USD NCCF'!N1494+'4. EUR NCCF'!N1494+'5. GBP NCCF'!N1494+'6. Other(Incld) NCCF'!N1494</f>
        <v>0</v>
      </c>
      <c r="O1494" s="414">
        <f>'2. CAD NCCF'!O1494+'3. USD NCCF'!O1494+'4. EUR NCCF'!O1494+'5. GBP NCCF'!O1494+'6. Other(Incld) NCCF'!O1494</f>
        <v>0</v>
      </c>
      <c r="P1494" s="414">
        <f>'2. CAD NCCF'!P1494+'3. USD NCCF'!P1494+'4. EUR NCCF'!P1494+'5. GBP NCCF'!P1494+'6. Other(Incld) NCCF'!P1494</f>
        <v>0</v>
      </c>
      <c r="Q1494" s="415">
        <f>'2. CAD NCCF'!Q1494+'3. USD NCCF'!Q1494+'4. EUR NCCF'!Q1494+'5. GBP NCCF'!Q1494+'6. Other(Incld) NCCF'!Q1494</f>
        <v>0</v>
      </c>
      <c r="R1494" s="411">
        <f>'2. CAD NCCF'!R1494+'3. USD NCCF'!R1494+'4. EUR NCCF'!R1494+'5. GBP NCCF'!R1494+'6. Other(Incld) NCCF'!R1494</f>
        <v>0</v>
      </c>
      <c r="S1494" s="413">
        <f>'2. CAD NCCF'!S1494+'3. USD NCCF'!S1494+'4. EUR NCCF'!S1494+'5. GBP NCCF'!S1494+'6. Other(Incld) NCCF'!S1494</f>
        <v>0</v>
      </c>
      <c r="T1494" s="413">
        <f>'2. CAD NCCF'!T1494+'3. USD NCCF'!T1494+'4. EUR NCCF'!T1494+'5. GBP NCCF'!T1494+'6. Other(Incld) NCCF'!T1494</f>
        <v>0</v>
      </c>
      <c r="U1494" s="413">
        <f>'2. CAD NCCF'!U1494+'3. USD NCCF'!U1494+'4. EUR NCCF'!U1494+'5. GBP NCCF'!U1494+'6. Other(Incld) NCCF'!U1494</f>
        <v>0</v>
      </c>
      <c r="V1494" s="413">
        <f>'2. CAD NCCF'!V1494+'3. USD NCCF'!V1494+'4. EUR NCCF'!V1494+'5. GBP NCCF'!V1494+'6. Other(Incld) NCCF'!V1494</f>
        <v>0</v>
      </c>
      <c r="W1494" s="413">
        <f>'2. CAD NCCF'!W1494+'3. USD NCCF'!W1494+'4. EUR NCCF'!W1494+'5. GBP NCCF'!W1494+'6. Other(Incld) NCCF'!W1494</f>
        <v>0</v>
      </c>
      <c r="X1494" s="414">
        <f>'2. CAD NCCF'!X1494+'3. USD NCCF'!X1494+'4. EUR NCCF'!X1494+'5. GBP NCCF'!X1494+'6. Other(Incld) NCCF'!X1494</f>
        <v>0</v>
      </c>
      <c r="Y1494" s="413">
        <f>'2. CAD NCCF'!Y1494+'3. USD NCCF'!Y1494+'4. EUR NCCF'!Y1494+'5. GBP NCCF'!Y1494+'6. Other(Incld) NCCF'!Y1494</f>
        <v>0</v>
      </c>
      <c r="Z1494" s="413">
        <f>'2. CAD NCCF'!Z1494+'3. USD NCCF'!Z1494+'4. EUR NCCF'!Z1494+'5. GBP NCCF'!Z1494+'6. Other(Incld) NCCF'!Z1494</f>
        <v>0</v>
      </c>
      <c r="AA1494" s="413">
        <f>'2. CAD NCCF'!AA1494+'3. USD NCCF'!AA1494+'4. EUR NCCF'!AA1494+'5. GBP NCCF'!AA1494+'6. Other(Incld) NCCF'!AA1494</f>
        <v>0</v>
      </c>
      <c r="AB1494" s="413">
        <f>'2. CAD NCCF'!AB1494+'3. USD NCCF'!AB1494+'4. EUR NCCF'!AB1494+'5. GBP NCCF'!AB1494+'6. Other(Incld) NCCF'!AB1494</f>
        <v>0</v>
      </c>
      <c r="AC1494" s="400">
        <f>'2. CAD NCCF'!AC1494+'3. USD NCCF'!AC1494+'4. EUR NCCF'!AC1494+'5. GBP NCCF'!AC1494+'6. Other(Incld) NCCF'!AC1494</f>
        <v>0</v>
      </c>
      <c r="AD1494" s="234"/>
      <c r="AE1494" s="460"/>
      <c r="AF1494" s="560"/>
    </row>
    <row r="1495" spans="1:32" ht="15" outlineLevel="1" x14ac:dyDescent="0.2">
      <c r="A1495" s="222">
        <v>168</v>
      </c>
      <c r="B1495" s="499"/>
      <c r="C1495" s="467"/>
      <c r="D1495" s="467"/>
      <c r="E1495" s="877" t="str">
        <f>'2. CAD NCCF'!E1495:L1495</f>
        <v>FI issued ABS and ABCP, high rated</v>
      </c>
      <c r="F1495" s="878"/>
      <c r="G1495" s="878"/>
      <c r="H1495" s="878"/>
      <c r="I1495" s="878"/>
      <c r="J1495" s="878"/>
      <c r="K1495" s="878"/>
      <c r="L1495" s="879"/>
      <c r="M1495" s="399">
        <f>SUBTOTAL(9,M1496:M1497)</f>
        <v>0</v>
      </c>
      <c r="N1495" s="402">
        <f t="shared" ref="N1495:AC1495" si="1541">SUBTOTAL(9,N1496:N1497)</f>
        <v>0</v>
      </c>
      <c r="O1495" s="406">
        <f t="shared" si="1541"/>
        <v>0</v>
      </c>
      <c r="P1495" s="406">
        <f t="shared" si="1541"/>
        <v>0</v>
      </c>
      <c r="Q1495" s="407">
        <f t="shared" si="1541"/>
        <v>0</v>
      </c>
      <c r="R1495" s="402">
        <f t="shared" si="1541"/>
        <v>0</v>
      </c>
      <c r="S1495" s="406">
        <f t="shared" si="1541"/>
        <v>0</v>
      </c>
      <c r="T1495" s="405">
        <f t="shared" si="1541"/>
        <v>0</v>
      </c>
      <c r="U1495" s="405">
        <f t="shared" si="1541"/>
        <v>0</v>
      </c>
      <c r="V1495" s="405">
        <f t="shared" si="1541"/>
        <v>0</v>
      </c>
      <c r="W1495" s="405">
        <f t="shared" si="1541"/>
        <v>0</v>
      </c>
      <c r="X1495" s="405">
        <f t="shared" si="1541"/>
        <v>0</v>
      </c>
      <c r="Y1495" s="405">
        <f t="shared" si="1541"/>
        <v>0</v>
      </c>
      <c r="Z1495" s="405">
        <f t="shared" si="1541"/>
        <v>0</v>
      </c>
      <c r="AA1495" s="405">
        <f t="shared" si="1541"/>
        <v>0</v>
      </c>
      <c r="AB1495" s="403">
        <f t="shared" si="1541"/>
        <v>0</v>
      </c>
      <c r="AC1495" s="399">
        <f t="shared" si="1541"/>
        <v>0</v>
      </c>
      <c r="AD1495" s="234"/>
      <c r="AE1495" s="460"/>
      <c r="AF1495" s="560"/>
    </row>
    <row r="1496" spans="1:32" ht="15" outlineLevel="1" x14ac:dyDescent="0.2">
      <c r="A1496" s="222">
        <v>169</v>
      </c>
      <c r="B1496" s="499"/>
      <c r="C1496" s="467"/>
      <c r="D1496" s="467"/>
      <c r="E1496" s="467"/>
      <c r="F1496" s="880" t="str">
        <f>'2. CAD NCCF'!F1496:L1496</f>
        <v>FI issued ABS, high rated</v>
      </c>
      <c r="G1496" s="881"/>
      <c r="H1496" s="881"/>
      <c r="I1496" s="881"/>
      <c r="J1496" s="881"/>
      <c r="K1496" s="881"/>
      <c r="L1496" s="882"/>
      <c r="M1496" s="400">
        <f>'2. CAD NCCF'!M1496+'3. USD NCCF'!M1496+'4. EUR NCCF'!M1496+'5. GBP NCCF'!M1496+'6. Other(Incld) NCCF'!M1496</f>
        <v>0</v>
      </c>
      <c r="N1496" s="411">
        <f>'2. CAD NCCF'!N1496+'3. USD NCCF'!N1496+'4. EUR NCCF'!N1496+'5. GBP NCCF'!N1496+'6. Other(Incld) NCCF'!N1496</f>
        <v>0</v>
      </c>
      <c r="O1496" s="414">
        <f>'2. CAD NCCF'!O1496+'3. USD NCCF'!O1496+'4. EUR NCCF'!O1496+'5. GBP NCCF'!O1496+'6. Other(Incld) NCCF'!O1496</f>
        <v>0</v>
      </c>
      <c r="P1496" s="414">
        <f>'2. CAD NCCF'!P1496+'3. USD NCCF'!P1496+'4. EUR NCCF'!P1496+'5. GBP NCCF'!P1496+'6. Other(Incld) NCCF'!P1496</f>
        <v>0</v>
      </c>
      <c r="Q1496" s="415">
        <f>'2. CAD NCCF'!Q1496+'3. USD NCCF'!Q1496+'4. EUR NCCF'!Q1496+'5. GBP NCCF'!Q1496+'6. Other(Incld) NCCF'!Q1496</f>
        <v>0</v>
      </c>
      <c r="R1496" s="411">
        <f>'2. CAD NCCF'!R1496+'3. USD NCCF'!R1496+'4. EUR NCCF'!R1496+'5. GBP NCCF'!R1496+'6. Other(Incld) NCCF'!R1496</f>
        <v>0</v>
      </c>
      <c r="S1496" s="413">
        <f>'2. CAD NCCF'!S1496+'3. USD NCCF'!S1496+'4. EUR NCCF'!S1496+'5. GBP NCCF'!S1496+'6. Other(Incld) NCCF'!S1496</f>
        <v>0</v>
      </c>
      <c r="T1496" s="413">
        <f>'2. CAD NCCF'!T1496+'3. USD NCCF'!T1496+'4. EUR NCCF'!T1496+'5. GBP NCCF'!T1496+'6. Other(Incld) NCCF'!T1496</f>
        <v>0</v>
      </c>
      <c r="U1496" s="413">
        <f>'2. CAD NCCF'!U1496+'3. USD NCCF'!U1496+'4. EUR NCCF'!U1496+'5. GBP NCCF'!U1496+'6. Other(Incld) NCCF'!U1496</f>
        <v>0</v>
      </c>
      <c r="V1496" s="413">
        <f>'2. CAD NCCF'!V1496+'3. USD NCCF'!V1496+'4. EUR NCCF'!V1496+'5. GBP NCCF'!V1496+'6. Other(Incld) NCCF'!V1496</f>
        <v>0</v>
      </c>
      <c r="W1496" s="413">
        <f>'2. CAD NCCF'!W1496+'3. USD NCCF'!W1496+'4. EUR NCCF'!W1496+'5. GBP NCCF'!W1496+'6. Other(Incld) NCCF'!W1496</f>
        <v>0</v>
      </c>
      <c r="X1496" s="414">
        <f>'2. CAD NCCF'!X1496+'3. USD NCCF'!X1496+'4. EUR NCCF'!X1496+'5. GBP NCCF'!X1496+'6. Other(Incld) NCCF'!X1496</f>
        <v>0</v>
      </c>
      <c r="Y1496" s="413">
        <f>'2. CAD NCCF'!Y1496+'3. USD NCCF'!Y1496+'4. EUR NCCF'!Y1496+'5. GBP NCCF'!Y1496+'6. Other(Incld) NCCF'!Y1496</f>
        <v>0</v>
      </c>
      <c r="Z1496" s="413">
        <f>'2. CAD NCCF'!Z1496+'3. USD NCCF'!Z1496+'4. EUR NCCF'!Z1496+'5. GBP NCCF'!Z1496+'6. Other(Incld) NCCF'!Z1496</f>
        <v>0</v>
      </c>
      <c r="AA1496" s="413">
        <f>'2. CAD NCCF'!AA1496+'3. USD NCCF'!AA1496+'4. EUR NCCF'!AA1496+'5. GBP NCCF'!AA1496+'6. Other(Incld) NCCF'!AA1496</f>
        <v>0</v>
      </c>
      <c r="AB1496" s="413">
        <f>'2. CAD NCCF'!AB1496+'3. USD NCCF'!AB1496+'4. EUR NCCF'!AB1496+'5. GBP NCCF'!AB1496+'6. Other(Incld) NCCF'!AB1496</f>
        <v>0</v>
      </c>
      <c r="AC1496" s="400">
        <f>'2. CAD NCCF'!AC1496+'3. USD NCCF'!AC1496+'4. EUR NCCF'!AC1496+'5. GBP NCCF'!AC1496+'6. Other(Incld) NCCF'!AC1496</f>
        <v>0</v>
      </c>
      <c r="AD1496" s="234"/>
      <c r="AE1496" s="460"/>
      <c r="AF1496" s="560"/>
    </row>
    <row r="1497" spans="1:32" ht="15" customHeight="1" outlineLevel="1" x14ac:dyDescent="0.2">
      <c r="A1497" s="222">
        <v>170</v>
      </c>
      <c r="B1497" s="499"/>
      <c r="C1497" s="467"/>
      <c r="D1497" s="467"/>
      <c r="E1497" s="467"/>
      <c r="F1497" s="880" t="str">
        <f>'2. CAD NCCF'!F1497:L1497</f>
        <v>FI issued ABCP, high rated</v>
      </c>
      <c r="G1497" s="881"/>
      <c r="H1497" s="881"/>
      <c r="I1497" s="881"/>
      <c r="J1497" s="881"/>
      <c r="K1497" s="881"/>
      <c r="L1497" s="882"/>
      <c r="M1497" s="400">
        <f>'2. CAD NCCF'!M1497+'3. USD NCCF'!M1497+'4. EUR NCCF'!M1497+'5. GBP NCCF'!M1497+'6. Other(Incld) NCCF'!M1497</f>
        <v>0</v>
      </c>
      <c r="N1497" s="411">
        <f>'2. CAD NCCF'!N1497+'3. USD NCCF'!N1497+'4. EUR NCCF'!N1497+'5. GBP NCCF'!N1497+'6. Other(Incld) NCCF'!N1497</f>
        <v>0</v>
      </c>
      <c r="O1497" s="414">
        <f>'2. CAD NCCF'!O1497+'3. USD NCCF'!O1497+'4. EUR NCCF'!O1497+'5. GBP NCCF'!O1497+'6. Other(Incld) NCCF'!O1497</f>
        <v>0</v>
      </c>
      <c r="P1497" s="414">
        <f>'2. CAD NCCF'!P1497+'3. USD NCCF'!P1497+'4. EUR NCCF'!P1497+'5. GBP NCCF'!P1497+'6. Other(Incld) NCCF'!P1497</f>
        <v>0</v>
      </c>
      <c r="Q1497" s="415">
        <f>'2. CAD NCCF'!Q1497+'3. USD NCCF'!Q1497+'4. EUR NCCF'!Q1497+'5. GBP NCCF'!Q1497+'6. Other(Incld) NCCF'!Q1497</f>
        <v>0</v>
      </c>
      <c r="R1497" s="411">
        <f>'2. CAD NCCF'!R1497+'3. USD NCCF'!R1497+'4. EUR NCCF'!R1497+'5. GBP NCCF'!R1497+'6. Other(Incld) NCCF'!R1497</f>
        <v>0</v>
      </c>
      <c r="S1497" s="413">
        <f>'2. CAD NCCF'!S1497+'3. USD NCCF'!S1497+'4. EUR NCCF'!S1497+'5. GBP NCCF'!S1497+'6. Other(Incld) NCCF'!S1497</f>
        <v>0</v>
      </c>
      <c r="T1497" s="413">
        <f>'2. CAD NCCF'!T1497+'3. USD NCCF'!T1497+'4. EUR NCCF'!T1497+'5. GBP NCCF'!T1497+'6. Other(Incld) NCCF'!T1497</f>
        <v>0</v>
      </c>
      <c r="U1497" s="413">
        <f>'2. CAD NCCF'!U1497+'3. USD NCCF'!U1497+'4. EUR NCCF'!U1497+'5. GBP NCCF'!U1497+'6. Other(Incld) NCCF'!U1497</f>
        <v>0</v>
      </c>
      <c r="V1497" s="413">
        <f>'2. CAD NCCF'!V1497+'3. USD NCCF'!V1497+'4. EUR NCCF'!V1497+'5. GBP NCCF'!V1497+'6. Other(Incld) NCCF'!V1497</f>
        <v>0</v>
      </c>
      <c r="W1497" s="413">
        <f>'2. CAD NCCF'!W1497+'3. USD NCCF'!W1497+'4. EUR NCCF'!W1497+'5. GBP NCCF'!W1497+'6. Other(Incld) NCCF'!W1497</f>
        <v>0</v>
      </c>
      <c r="X1497" s="414">
        <f>'2. CAD NCCF'!X1497+'3. USD NCCF'!X1497+'4. EUR NCCF'!X1497+'5. GBP NCCF'!X1497+'6. Other(Incld) NCCF'!X1497</f>
        <v>0</v>
      </c>
      <c r="Y1497" s="413">
        <f>'2. CAD NCCF'!Y1497+'3. USD NCCF'!Y1497+'4. EUR NCCF'!Y1497+'5. GBP NCCF'!Y1497+'6. Other(Incld) NCCF'!Y1497</f>
        <v>0</v>
      </c>
      <c r="Z1497" s="413">
        <f>'2. CAD NCCF'!Z1497+'3. USD NCCF'!Z1497+'4. EUR NCCF'!Z1497+'5. GBP NCCF'!Z1497+'6. Other(Incld) NCCF'!Z1497</f>
        <v>0</v>
      </c>
      <c r="AA1497" s="413">
        <f>'2. CAD NCCF'!AA1497+'3. USD NCCF'!AA1497+'4. EUR NCCF'!AA1497+'5. GBP NCCF'!AA1497+'6. Other(Incld) NCCF'!AA1497</f>
        <v>0</v>
      </c>
      <c r="AB1497" s="413">
        <f>'2. CAD NCCF'!AB1497+'3. USD NCCF'!AB1497+'4. EUR NCCF'!AB1497+'5. GBP NCCF'!AB1497+'6. Other(Incld) NCCF'!AB1497</f>
        <v>0</v>
      </c>
      <c r="AC1497" s="400">
        <f>'2. CAD NCCF'!AC1497+'3. USD NCCF'!AC1497+'4. EUR NCCF'!AC1497+'5. GBP NCCF'!AC1497+'6. Other(Incld) NCCF'!AC1497</f>
        <v>0</v>
      </c>
      <c r="AD1497" s="234"/>
      <c r="AE1497" s="460"/>
      <c r="AF1497" s="560"/>
    </row>
    <row r="1498" spans="1:32" ht="15" outlineLevel="1" x14ac:dyDescent="0.2">
      <c r="A1498" s="222">
        <v>171</v>
      </c>
      <c r="B1498" s="499"/>
      <c r="C1498" s="467"/>
      <c r="D1498" s="467"/>
      <c r="E1498" s="877" t="str">
        <f>'2. CAD NCCF'!E1498:L1498</f>
        <v>Non-FI issued ABS and ABCP, medium rated</v>
      </c>
      <c r="F1498" s="878"/>
      <c r="G1498" s="878"/>
      <c r="H1498" s="878"/>
      <c r="I1498" s="878"/>
      <c r="J1498" s="878"/>
      <c r="K1498" s="878"/>
      <c r="L1498" s="879"/>
      <c r="M1498" s="399">
        <f>SUBTOTAL(9,M1499:M1500)</f>
        <v>0</v>
      </c>
      <c r="N1498" s="402">
        <f t="shared" ref="N1498:AC1498" si="1542">SUBTOTAL(9,N1499:N1500)</f>
        <v>0</v>
      </c>
      <c r="O1498" s="406">
        <f t="shared" si="1542"/>
        <v>0</v>
      </c>
      <c r="P1498" s="406">
        <f t="shared" si="1542"/>
        <v>0</v>
      </c>
      <c r="Q1498" s="407">
        <f t="shared" si="1542"/>
        <v>0</v>
      </c>
      <c r="R1498" s="402">
        <f t="shared" si="1542"/>
        <v>0</v>
      </c>
      <c r="S1498" s="406">
        <f t="shared" si="1542"/>
        <v>0</v>
      </c>
      <c r="T1498" s="405">
        <f t="shared" si="1542"/>
        <v>0</v>
      </c>
      <c r="U1498" s="405">
        <f t="shared" si="1542"/>
        <v>0</v>
      </c>
      <c r="V1498" s="405">
        <f t="shared" si="1542"/>
        <v>0</v>
      </c>
      <c r="W1498" s="405">
        <f t="shared" si="1542"/>
        <v>0</v>
      </c>
      <c r="X1498" s="405">
        <f t="shared" si="1542"/>
        <v>0</v>
      </c>
      <c r="Y1498" s="405">
        <f t="shared" si="1542"/>
        <v>0</v>
      </c>
      <c r="Z1498" s="405">
        <f t="shared" si="1542"/>
        <v>0</v>
      </c>
      <c r="AA1498" s="405">
        <f t="shared" si="1542"/>
        <v>0</v>
      </c>
      <c r="AB1498" s="403">
        <f t="shared" si="1542"/>
        <v>0</v>
      </c>
      <c r="AC1498" s="399">
        <f t="shared" si="1542"/>
        <v>0</v>
      </c>
      <c r="AD1498" s="234"/>
      <c r="AE1498" s="460"/>
      <c r="AF1498" s="560"/>
    </row>
    <row r="1499" spans="1:32" ht="15" outlineLevel="1" x14ac:dyDescent="0.2">
      <c r="A1499" s="222">
        <v>172</v>
      </c>
      <c r="B1499" s="499"/>
      <c r="C1499" s="467"/>
      <c r="D1499" s="467"/>
      <c r="E1499" s="467"/>
      <c r="F1499" s="880" t="str">
        <f>'2. CAD NCCF'!F1499:L1499</f>
        <v>Non-FI issued ABS, medium rated</v>
      </c>
      <c r="G1499" s="881"/>
      <c r="H1499" s="881"/>
      <c r="I1499" s="881"/>
      <c r="J1499" s="881"/>
      <c r="K1499" s="881"/>
      <c r="L1499" s="882"/>
      <c r="M1499" s="400">
        <f>'2. CAD NCCF'!M1499+'3. USD NCCF'!M1499+'4. EUR NCCF'!M1499+'5. GBP NCCF'!M1499+'6. Other(Incld) NCCF'!M1499</f>
        <v>0</v>
      </c>
      <c r="N1499" s="411">
        <f>'2. CAD NCCF'!N1499+'3. USD NCCF'!N1499+'4. EUR NCCF'!N1499+'5. GBP NCCF'!N1499+'6. Other(Incld) NCCF'!N1499</f>
        <v>0</v>
      </c>
      <c r="O1499" s="414">
        <f>'2. CAD NCCF'!O1499+'3. USD NCCF'!O1499+'4. EUR NCCF'!O1499+'5. GBP NCCF'!O1499+'6. Other(Incld) NCCF'!O1499</f>
        <v>0</v>
      </c>
      <c r="P1499" s="414">
        <f>'2. CAD NCCF'!P1499+'3. USD NCCF'!P1499+'4. EUR NCCF'!P1499+'5. GBP NCCF'!P1499+'6. Other(Incld) NCCF'!P1499</f>
        <v>0</v>
      </c>
      <c r="Q1499" s="415">
        <f>'2. CAD NCCF'!Q1499+'3. USD NCCF'!Q1499+'4. EUR NCCF'!Q1499+'5. GBP NCCF'!Q1499+'6. Other(Incld) NCCF'!Q1499</f>
        <v>0</v>
      </c>
      <c r="R1499" s="411">
        <f>'2. CAD NCCF'!R1499+'3. USD NCCF'!R1499+'4. EUR NCCF'!R1499+'5. GBP NCCF'!R1499+'6. Other(Incld) NCCF'!R1499</f>
        <v>0</v>
      </c>
      <c r="S1499" s="413">
        <f>'2. CAD NCCF'!S1499+'3. USD NCCF'!S1499+'4. EUR NCCF'!S1499+'5. GBP NCCF'!S1499+'6. Other(Incld) NCCF'!S1499</f>
        <v>0</v>
      </c>
      <c r="T1499" s="413">
        <f>'2. CAD NCCF'!T1499+'3. USD NCCF'!T1499+'4. EUR NCCF'!T1499+'5. GBP NCCF'!T1499+'6. Other(Incld) NCCF'!T1499</f>
        <v>0</v>
      </c>
      <c r="U1499" s="413">
        <f>'2. CAD NCCF'!U1499+'3. USD NCCF'!U1499+'4. EUR NCCF'!U1499+'5. GBP NCCF'!U1499+'6. Other(Incld) NCCF'!U1499</f>
        <v>0</v>
      </c>
      <c r="V1499" s="413">
        <f>'2. CAD NCCF'!V1499+'3. USD NCCF'!V1499+'4. EUR NCCF'!V1499+'5. GBP NCCF'!V1499+'6. Other(Incld) NCCF'!V1499</f>
        <v>0</v>
      </c>
      <c r="W1499" s="413">
        <f>'2. CAD NCCF'!W1499+'3. USD NCCF'!W1499+'4. EUR NCCF'!W1499+'5. GBP NCCF'!W1499+'6. Other(Incld) NCCF'!W1499</f>
        <v>0</v>
      </c>
      <c r="X1499" s="414">
        <f>'2. CAD NCCF'!X1499+'3. USD NCCF'!X1499+'4. EUR NCCF'!X1499+'5. GBP NCCF'!X1499+'6. Other(Incld) NCCF'!X1499</f>
        <v>0</v>
      </c>
      <c r="Y1499" s="413">
        <f>'2. CAD NCCF'!Y1499+'3. USD NCCF'!Y1499+'4. EUR NCCF'!Y1499+'5. GBP NCCF'!Y1499+'6. Other(Incld) NCCF'!Y1499</f>
        <v>0</v>
      </c>
      <c r="Z1499" s="413">
        <f>'2. CAD NCCF'!Z1499+'3. USD NCCF'!Z1499+'4. EUR NCCF'!Z1499+'5. GBP NCCF'!Z1499+'6. Other(Incld) NCCF'!Z1499</f>
        <v>0</v>
      </c>
      <c r="AA1499" s="413">
        <f>'2. CAD NCCF'!AA1499+'3. USD NCCF'!AA1499+'4. EUR NCCF'!AA1499+'5. GBP NCCF'!AA1499+'6. Other(Incld) NCCF'!AA1499</f>
        <v>0</v>
      </c>
      <c r="AB1499" s="413">
        <f>'2. CAD NCCF'!AB1499+'3. USD NCCF'!AB1499+'4. EUR NCCF'!AB1499+'5. GBP NCCF'!AB1499+'6. Other(Incld) NCCF'!AB1499</f>
        <v>0</v>
      </c>
      <c r="AC1499" s="400">
        <f>'2. CAD NCCF'!AC1499+'3. USD NCCF'!AC1499+'4. EUR NCCF'!AC1499+'5. GBP NCCF'!AC1499+'6. Other(Incld) NCCF'!AC1499</f>
        <v>0</v>
      </c>
      <c r="AD1499" s="234"/>
      <c r="AE1499" s="460"/>
      <c r="AF1499" s="560"/>
    </row>
    <row r="1500" spans="1:32" ht="15" customHeight="1" outlineLevel="1" x14ac:dyDescent="0.2">
      <c r="A1500" s="222">
        <v>173</v>
      </c>
      <c r="B1500" s="499"/>
      <c r="C1500" s="467"/>
      <c r="D1500" s="467"/>
      <c r="E1500" s="467"/>
      <c r="F1500" s="880" t="str">
        <f>'2. CAD NCCF'!F1500:L1500</f>
        <v>Non-FI issued ABCP, medium rated</v>
      </c>
      <c r="G1500" s="881"/>
      <c r="H1500" s="881"/>
      <c r="I1500" s="881"/>
      <c r="J1500" s="881"/>
      <c r="K1500" s="881"/>
      <c r="L1500" s="882"/>
      <c r="M1500" s="400">
        <f>'2. CAD NCCF'!M1500+'3. USD NCCF'!M1500+'4. EUR NCCF'!M1500+'5. GBP NCCF'!M1500+'6. Other(Incld) NCCF'!M1500</f>
        <v>0</v>
      </c>
      <c r="N1500" s="411">
        <f>'2. CAD NCCF'!N1500+'3. USD NCCF'!N1500+'4. EUR NCCF'!N1500+'5. GBP NCCF'!N1500+'6. Other(Incld) NCCF'!N1500</f>
        <v>0</v>
      </c>
      <c r="O1500" s="414">
        <f>'2. CAD NCCF'!O1500+'3. USD NCCF'!O1500+'4. EUR NCCF'!O1500+'5. GBP NCCF'!O1500+'6. Other(Incld) NCCF'!O1500</f>
        <v>0</v>
      </c>
      <c r="P1500" s="414">
        <f>'2. CAD NCCF'!P1500+'3. USD NCCF'!P1500+'4. EUR NCCF'!P1500+'5. GBP NCCF'!P1500+'6. Other(Incld) NCCF'!P1500</f>
        <v>0</v>
      </c>
      <c r="Q1500" s="415">
        <f>'2. CAD NCCF'!Q1500+'3. USD NCCF'!Q1500+'4. EUR NCCF'!Q1500+'5. GBP NCCF'!Q1500+'6. Other(Incld) NCCF'!Q1500</f>
        <v>0</v>
      </c>
      <c r="R1500" s="411">
        <f>'2. CAD NCCF'!R1500+'3. USD NCCF'!R1500+'4. EUR NCCF'!R1500+'5. GBP NCCF'!R1500+'6. Other(Incld) NCCF'!R1500</f>
        <v>0</v>
      </c>
      <c r="S1500" s="413">
        <f>'2. CAD NCCF'!S1500+'3. USD NCCF'!S1500+'4. EUR NCCF'!S1500+'5. GBP NCCF'!S1500+'6. Other(Incld) NCCF'!S1500</f>
        <v>0</v>
      </c>
      <c r="T1500" s="413">
        <f>'2. CAD NCCF'!T1500+'3. USD NCCF'!T1500+'4. EUR NCCF'!T1500+'5. GBP NCCF'!T1500+'6. Other(Incld) NCCF'!T1500</f>
        <v>0</v>
      </c>
      <c r="U1500" s="413">
        <f>'2. CAD NCCF'!U1500+'3. USD NCCF'!U1500+'4. EUR NCCF'!U1500+'5. GBP NCCF'!U1500+'6. Other(Incld) NCCF'!U1500</f>
        <v>0</v>
      </c>
      <c r="V1500" s="413">
        <f>'2. CAD NCCF'!V1500+'3. USD NCCF'!V1500+'4. EUR NCCF'!V1500+'5. GBP NCCF'!V1500+'6. Other(Incld) NCCF'!V1500</f>
        <v>0</v>
      </c>
      <c r="W1500" s="413">
        <f>'2. CAD NCCF'!W1500+'3. USD NCCF'!W1500+'4. EUR NCCF'!W1500+'5. GBP NCCF'!W1500+'6. Other(Incld) NCCF'!W1500</f>
        <v>0</v>
      </c>
      <c r="X1500" s="414">
        <f>'2. CAD NCCF'!X1500+'3. USD NCCF'!X1500+'4. EUR NCCF'!X1500+'5. GBP NCCF'!X1500+'6. Other(Incld) NCCF'!X1500</f>
        <v>0</v>
      </c>
      <c r="Y1500" s="413">
        <f>'2. CAD NCCF'!Y1500+'3. USD NCCF'!Y1500+'4. EUR NCCF'!Y1500+'5. GBP NCCF'!Y1500+'6. Other(Incld) NCCF'!Y1500</f>
        <v>0</v>
      </c>
      <c r="Z1500" s="413">
        <f>'2. CAD NCCF'!Z1500+'3. USD NCCF'!Z1500+'4. EUR NCCF'!Z1500+'5. GBP NCCF'!Z1500+'6. Other(Incld) NCCF'!Z1500</f>
        <v>0</v>
      </c>
      <c r="AA1500" s="413">
        <f>'2. CAD NCCF'!AA1500+'3. USD NCCF'!AA1500+'4. EUR NCCF'!AA1500+'5. GBP NCCF'!AA1500+'6. Other(Incld) NCCF'!AA1500</f>
        <v>0</v>
      </c>
      <c r="AB1500" s="413">
        <f>'2. CAD NCCF'!AB1500+'3. USD NCCF'!AB1500+'4. EUR NCCF'!AB1500+'5. GBP NCCF'!AB1500+'6. Other(Incld) NCCF'!AB1500</f>
        <v>0</v>
      </c>
      <c r="AC1500" s="400">
        <f>'2. CAD NCCF'!AC1500+'3. USD NCCF'!AC1500+'4. EUR NCCF'!AC1500+'5. GBP NCCF'!AC1500+'6. Other(Incld) NCCF'!AC1500</f>
        <v>0</v>
      </c>
      <c r="AD1500" s="234"/>
      <c r="AE1500" s="460"/>
      <c r="AF1500" s="560"/>
    </row>
    <row r="1501" spans="1:32" ht="15" outlineLevel="1" x14ac:dyDescent="0.2">
      <c r="A1501" s="222">
        <v>174</v>
      </c>
      <c r="B1501" s="499"/>
      <c r="C1501" s="467"/>
      <c r="D1501" s="467"/>
      <c r="E1501" s="877" t="str">
        <f>'2. CAD NCCF'!E1501:L1501</f>
        <v>FI issued ABS and ABCP, medium rated</v>
      </c>
      <c r="F1501" s="878"/>
      <c r="G1501" s="878"/>
      <c r="H1501" s="878"/>
      <c r="I1501" s="878"/>
      <c r="J1501" s="878"/>
      <c r="K1501" s="878"/>
      <c r="L1501" s="879"/>
      <c r="M1501" s="399">
        <f>SUBTOTAL(9,M1502:M1503)</f>
        <v>0</v>
      </c>
      <c r="N1501" s="402">
        <f t="shared" ref="N1501:AC1501" si="1543">SUBTOTAL(9,N1502:N1503)</f>
        <v>0</v>
      </c>
      <c r="O1501" s="406">
        <f t="shared" si="1543"/>
        <v>0</v>
      </c>
      <c r="P1501" s="406">
        <f t="shared" si="1543"/>
        <v>0</v>
      </c>
      <c r="Q1501" s="407">
        <f t="shared" si="1543"/>
        <v>0</v>
      </c>
      <c r="R1501" s="402">
        <f t="shared" si="1543"/>
        <v>0</v>
      </c>
      <c r="S1501" s="406">
        <f t="shared" si="1543"/>
        <v>0</v>
      </c>
      <c r="T1501" s="405">
        <f t="shared" si="1543"/>
        <v>0</v>
      </c>
      <c r="U1501" s="405">
        <f t="shared" si="1543"/>
        <v>0</v>
      </c>
      <c r="V1501" s="405">
        <f t="shared" si="1543"/>
        <v>0</v>
      </c>
      <c r="W1501" s="405">
        <f t="shared" si="1543"/>
        <v>0</v>
      </c>
      <c r="X1501" s="405">
        <f t="shared" si="1543"/>
        <v>0</v>
      </c>
      <c r="Y1501" s="405">
        <f t="shared" si="1543"/>
        <v>0</v>
      </c>
      <c r="Z1501" s="405">
        <f t="shared" si="1543"/>
        <v>0</v>
      </c>
      <c r="AA1501" s="405">
        <f t="shared" si="1543"/>
        <v>0</v>
      </c>
      <c r="AB1501" s="403">
        <f t="shared" si="1543"/>
        <v>0</v>
      </c>
      <c r="AC1501" s="399">
        <f t="shared" si="1543"/>
        <v>0</v>
      </c>
      <c r="AD1501" s="234"/>
      <c r="AE1501" s="460"/>
      <c r="AF1501" s="560"/>
    </row>
    <row r="1502" spans="1:32" ht="15" customHeight="1" outlineLevel="1" x14ac:dyDescent="0.2">
      <c r="A1502" s="222">
        <v>175</v>
      </c>
      <c r="B1502" s="499"/>
      <c r="C1502" s="467"/>
      <c r="D1502" s="467"/>
      <c r="E1502" s="467"/>
      <c r="F1502" s="880" t="str">
        <f>'2. CAD NCCF'!F1502:L1502</f>
        <v>FI issued ABS, medium rated</v>
      </c>
      <c r="G1502" s="881"/>
      <c r="H1502" s="881"/>
      <c r="I1502" s="881"/>
      <c r="J1502" s="881"/>
      <c r="K1502" s="881"/>
      <c r="L1502" s="882"/>
      <c r="M1502" s="400">
        <f>'2. CAD NCCF'!M1502+'3. USD NCCF'!M1502+'4. EUR NCCF'!M1502+'5. GBP NCCF'!M1502+'6. Other(Incld) NCCF'!M1502</f>
        <v>0</v>
      </c>
      <c r="N1502" s="411">
        <f>'2. CAD NCCF'!N1502+'3. USD NCCF'!N1502+'4. EUR NCCF'!N1502+'5. GBP NCCF'!N1502+'6. Other(Incld) NCCF'!N1502</f>
        <v>0</v>
      </c>
      <c r="O1502" s="414">
        <f>'2. CAD NCCF'!O1502+'3. USD NCCF'!O1502+'4. EUR NCCF'!O1502+'5. GBP NCCF'!O1502+'6. Other(Incld) NCCF'!O1502</f>
        <v>0</v>
      </c>
      <c r="P1502" s="414">
        <f>'2. CAD NCCF'!P1502+'3. USD NCCF'!P1502+'4. EUR NCCF'!P1502+'5. GBP NCCF'!P1502+'6. Other(Incld) NCCF'!P1502</f>
        <v>0</v>
      </c>
      <c r="Q1502" s="415">
        <f>'2. CAD NCCF'!Q1502+'3. USD NCCF'!Q1502+'4. EUR NCCF'!Q1502+'5. GBP NCCF'!Q1502+'6. Other(Incld) NCCF'!Q1502</f>
        <v>0</v>
      </c>
      <c r="R1502" s="411">
        <f>'2. CAD NCCF'!R1502+'3. USD NCCF'!R1502+'4. EUR NCCF'!R1502+'5. GBP NCCF'!R1502+'6. Other(Incld) NCCF'!R1502</f>
        <v>0</v>
      </c>
      <c r="S1502" s="413">
        <f>'2. CAD NCCF'!S1502+'3. USD NCCF'!S1502+'4. EUR NCCF'!S1502+'5. GBP NCCF'!S1502+'6. Other(Incld) NCCF'!S1502</f>
        <v>0</v>
      </c>
      <c r="T1502" s="413">
        <f>'2. CAD NCCF'!T1502+'3. USD NCCF'!T1502+'4. EUR NCCF'!T1502+'5. GBP NCCF'!T1502+'6. Other(Incld) NCCF'!T1502</f>
        <v>0</v>
      </c>
      <c r="U1502" s="413">
        <f>'2. CAD NCCF'!U1502+'3. USD NCCF'!U1502+'4. EUR NCCF'!U1502+'5. GBP NCCF'!U1502+'6. Other(Incld) NCCF'!U1502</f>
        <v>0</v>
      </c>
      <c r="V1502" s="413">
        <f>'2. CAD NCCF'!V1502+'3. USD NCCF'!V1502+'4. EUR NCCF'!V1502+'5. GBP NCCF'!V1502+'6. Other(Incld) NCCF'!V1502</f>
        <v>0</v>
      </c>
      <c r="W1502" s="413">
        <f>'2. CAD NCCF'!W1502+'3. USD NCCF'!W1502+'4. EUR NCCF'!W1502+'5. GBP NCCF'!W1502+'6. Other(Incld) NCCF'!W1502</f>
        <v>0</v>
      </c>
      <c r="X1502" s="414">
        <f>'2. CAD NCCF'!X1502+'3. USD NCCF'!X1502+'4. EUR NCCF'!X1502+'5. GBP NCCF'!X1502+'6. Other(Incld) NCCF'!X1502</f>
        <v>0</v>
      </c>
      <c r="Y1502" s="413">
        <f>'2. CAD NCCF'!Y1502+'3. USD NCCF'!Y1502+'4. EUR NCCF'!Y1502+'5. GBP NCCF'!Y1502+'6. Other(Incld) NCCF'!Y1502</f>
        <v>0</v>
      </c>
      <c r="Z1502" s="413">
        <f>'2. CAD NCCF'!Z1502+'3. USD NCCF'!Z1502+'4. EUR NCCF'!Z1502+'5. GBP NCCF'!Z1502+'6. Other(Incld) NCCF'!Z1502</f>
        <v>0</v>
      </c>
      <c r="AA1502" s="413">
        <f>'2. CAD NCCF'!AA1502+'3. USD NCCF'!AA1502+'4. EUR NCCF'!AA1502+'5. GBP NCCF'!AA1502+'6. Other(Incld) NCCF'!AA1502</f>
        <v>0</v>
      </c>
      <c r="AB1502" s="413">
        <f>'2. CAD NCCF'!AB1502+'3. USD NCCF'!AB1502+'4. EUR NCCF'!AB1502+'5. GBP NCCF'!AB1502+'6. Other(Incld) NCCF'!AB1502</f>
        <v>0</v>
      </c>
      <c r="AC1502" s="400">
        <f>'2. CAD NCCF'!AC1502+'3. USD NCCF'!AC1502+'4. EUR NCCF'!AC1502+'5. GBP NCCF'!AC1502+'6. Other(Incld) NCCF'!AC1502</f>
        <v>0</v>
      </c>
      <c r="AD1502" s="234"/>
      <c r="AE1502" s="460"/>
      <c r="AF1502" s="560"/>
    </row>
    <row r="1503" spans="1:32" ht="15" customHeight="1" outlineLevel="1" x14ac:dyDescent="0.2">
      <c r="A1503" s="222">
        <v>176</v>
      </c>
      <c r="B1503" s="499"/>
      <c r="C1503" s="467"/>
      <c r="D1503" s="467"/>
      <c r="E1503" s="467"/>
      <c r="F1503" s="880" t="str">
        <f>'2. CAD NCCF'!F1503:L1503</f>
        <v>FI issued ABCP, medium rated</v>
      </c>
      <c r="G1503" s="881"/>
      <c r="H1503" s="881"/>
      <c r="I1503" s="881"/>
      <c r="J1503" s="881"/>
      <c r="K1503" s="881"/>
      <c r="L1503" s="882"/>
      <c r="M1503" s="400">
        <f>'2. CAD NCCF'!M1503+'3. USD NCCF'!M1503+'4. EUR NCCF'!M1503+'5. GBP NCCF'!M1503+'6. Other(Incld) NCCF'!M1503</f>
        <v>0</v>
      </c>
      <c r="N1503" s="411">
        <f>'2. CAD NCCF'!N1503+'3. USD NCCF'!N1503+'4. EUR NCCF'!N1503+'5. GBP NCCF'!N1503+'6. Other(Incld) NCCF'!N1503</f>
        <v>0</v>
      </c>
      <c r="O1503" s="414">
        <f>'2. CAD NCCF'!O1503+'3. USD NCCF'!O1503+'4. EUR NCCF'!O1503+'5. GBP NCCF'!O1503+'6. Other(Incld) NCCF'!O1503</f>
        <v>0</v>
      </c>
      <c r="P1503" s="414">
        <f>'2. CAD NCCF'!P1503+'3. USD NCCF'!P1503+'4. EUR NCCF'!P1503+'5. GBP NCCF'!P1503+'6. Other(Incld) NCCF'!P1503</f>
        <v>0</v>
      </c>
      <c r="Q1503" s="415">
        <f>'2. CAD NCCF'!Q1503+'3. USD NCCF'!Q1503+'4. EUR NCCF'!Q1503+'5. GBP NCCF'!Q1503+'6. Other(Incld) NCCF'!Q1503</f>
        <v>0</v>
      </c>
      <c r="R1503" s="411">
        <f>'2. CAD NCCF'!R1503+'3. USD NCCF'!R1503+'4. EUR NCCF'!R1503+'5. GBP NCCF'!R1503+'6. Other(Incld) NCCF'!R1503</f>
        <v>0</v>
      </c>
      <c r="S1503" s="413">
        <f>'2. CAD NCCF'!S1503+'3. USD NCCF'!S1503+'4. EUR NCCF'!S1503+'5. GBP NCCF'!S1503+'6. Other(Incld) NCCF'!S1503</f>
        <v>0</v>
      </c>
      <c r="T1503" s="413">
        <f>'2. CAD NCCF'!T1503+'3. USD NCCF'!T1503+'4. EUR NCCF'!T1503+'5. GBP NCCF'!T1503+'6. Other(Incld) NCCF'!T1503</f>
        <v>0</v>
      </c>
      <c r="U1503" s="413">
        <f>'2. CAD NCCF'!U1503+'3. USD NCCF'!U1503+'4. EUR NCCF'!U1503+'5. GBP NCCF'!U1503+'6. Other(Incld) NCCF'!U1503</f>
        <v>0</v>
      </c>
      <c r="V1503" s="413">
        <f>'2. CAD NCCF'!V1503+'3. USD NCCF'!V1503+'4. EUR NCCF'!V1503+'5. GBP NCCF'!V1503+'6. Other(Incld) NCCF'!V1503</f>
        <v>0</v>
      </c>
      <c r="W1503" s="413">
        <f>'2. CAD NCCF'!W1503+'3. USD NCCF'!W1503+'4. EUR NCCF'!W1503+'5. GBP NCCF'!W1503+'6. Other(Incld) NCCF'!W1503</f>
        <v>0</v>
      </c>
      <c r="X1503" s="414">
        <f>'2. CAD NCCF'!X1503+'3. USD NCCF'!X1503+'4. EUR NCCF'!X1503+'5. GBP NCCF'!X1503+'6. Other(Incld) NCCF'!X1503</f>
        <v>0</v>
      </c>
      <c r="Y1503" s="413">
        <f>'2. CAD NCCF'!Y1503+'3. USD NCCF'!Y1503+'4. EUR NCCF'!Y1503+'5. GBP NCCF'!Y1503+'6. Other(Incld) NCCF'!Y1503</f>
        <v>0</v>
      </c>
      <c r="Z1503" s="413">
        <f>'2. CAD NCCF'!Z1503+'3. USD NCCF'!Z1503+'4. EUR NCCF'!Z1503+'5. GBP NCCF'!Z1503+'6. Other(Incld) NCCF'!Z1503</f>
        <v>0</v>
      </c>
      <c r="AA1503" s="413">
        <f>'2. CAD NCCF'!AA1503+'3. USD NCCF'!AA1503+'4. EUR NCCF'!AA1503+'5. GBP NCCF'!AA1503+'6. Other(Incld) NCCF'!AA1503</f>
        <v>0</v>
      </c>
      <c r="AB1503" s="413">
        <f>'2. CAD NCCF'!AB1503+'3. USD NCCF'!AB1503+'4. EUR NCCF'!AB1503+'5. GBP NCCF'!AB1503+'6. Other(Incld) NCCF'!AB1503</f>
        <v>0</v>
      </c>
      <c r="AC1503" s="400">
        <f>'2. CAD NCCF'!AC1503+'3. USD NCCF'!AC1503+'4. EUR NCCF'!AC1503+'5. GBP NCCF'!AC1503+'6. Other(Incld) NCCF'!AC1503</f>
        <v>0</v>
      </c>
      <c r="AD1503" s="234"/>
      <c r="AE1503" s="460"/>
      <c r="AF1503" s="560"/>
    </row>
    <row r="1504" spans="1:32" ht="15" outlineLevel="1" x14ac:dyDescent="0.2">
      <c r="A1504" s="222">
        <v>177</v>
      </c>
      <c r="B1504" s="499"/>
      <c r="C1504" s="467"/>
      <c r="D1504" s="467"/>
      <c r="E1504" s="877" t="str">
        <f>'2. CAD NCCF'!E1504:L1504</f>
        <v>Non-FI issued ABS and ABCP, low or not rated</v>
      </c>
      <c r="F1504" s="878"/>
      <c r="G1504" s="878"/>
      <c r="H1504" s="878"/>
      <c r="I1504" s="878"/>
      <c r="J1504" s="878"/>
      <c r="K1504" s="878"/>
      <c r="L1504" s="879"/>
      <c r="M1504" s="399">
        <f>SUBTOTAL(9,M1505:M1506)</f>
        <v>0</v>
      </c>
      <c r="N1504" s="402">
        <f t="shared" ref="N1504:AC1504" si="1544">SUBTOTAL(9,N1505:N1506)</f>
        <v>0</v>
      </c>
      <c r="O1504" s="406">
        <f t="shared" si="1544"/>
        <v>0</v>
      </c>
      <c r="P1504" s="406">
        <f t="shared" si="1544"/>
        <v>0</v>
      </c>
      <c r="Q1504" s="407">
        <f t="shared" si="1544"/>
        <v>0</v>
      </c>
      <c r="R1504" s="402">
        <f t="shared" si="1544"/>
        <v>0</v>
      </c>
      <c r="S1504" s="406">
        <f t="shared" si="1544"/>
        <v>0</v>
      </c>
      <c r="T1504" s="405">
        <f t="shared" si="1544"/>
        <v>0</v>
      </c>
      <c r="U1504" s="405">
        <f t="shared" si="1544"/>
        <v>0</v>
      </c>
      <c r="V1504" s="405">
        <f t="shared" si="1544"/>
        <v>0</v>
      </c>
      <c r="W1504" s="405">
        <f t="shared" si="1544"/>
        <v>0</v>
      </c>
      <c r="X1504" s="405">
        <f t="shared" si="1544"/>
        <v>0</v>
      </c>
      <c r="Y1504" s="405">
        <f t="shared" si="1544"/>
        <v>0</v>
      </c>
      <c r="Z1504" s="405">
        <f t="shared" si="1544"/>
        <v>0</v>
      </c>
      <c r="AA1504" s="405">
        <f t="shared" si="1544"/>
        <v>0</v>
      </c>
      <c r="AB1504" s="403">
        <f t="shared" si="1544"/>
        <v>0</v>
      </c>
      <c r="AC1504" s="399">
        <f t="shared" si="1544"/>
        <v>0</v>
      </c>
      <c r="AD1504" s="234"/>
      <c r="AE1504" s="460"/>
      <c r="AF1504" s="560"/>
    </row>
    <row r="1505" spans="1:32" ht="15" customHeight="1" outlineLevel="1" x14ac:dyDescent="0.2">
      <c r="A1505" s="222">
        <v>178</v>
      </c>
      <c r="B1505" s="499"/>
      <c r="C1505" s="467"/>
      <c r="D1505" s="467"/>
      <c r="E1505" s="467"/>
      <c r="F1505" s="880" t="str">
        <f>'2. CAD NCCF'!F1505:L1505</f>
        <v>Non-FI issued ABS, low or not rated</v>
      </c>
      <c r="G1505" s="881"/>
      <c r="H1505" s="881"/>
      <c r="I1505" s="881"/>
      <c r="J1505" s="881"/>
      <c r="K1505" s="881"/>
      <c r="L1505" s="882"/>
      <c r="M1505" s="400">
        <f>'2. CAD NCCF'!M1505+'3. USD NCCF'!M1505+'4. EUR NCCF'!M1505+'5. GBP NCCF'!M1505+'6. Other(Incld) NCCF'!M1505</f>
        <v>0</v>
      </c>
      <c r="N1505" s="411">
        <f>'2. CAD NCCF'!N1505+'3. USD NCCF'!N1505+'4. EUR NCCF'!N1505+'5. GBP NCCF'!N1505+'6. Other(Incld) NCCF'!N1505</f>
        <v>0</v>
      </c>
      <c r="O1505" s="414">
        <f>'2. CAD NCCF'!O1505+'3. USD NCCF'!O1505+'4. EUR NCCF'!O1505+'5. GBP NCCF'!O1505+'6. Other(Incld) NCCF'!O1505</f>
        <v>0</v>
      </c>
      <c r="P1505" s="414">
        <f>'2. CAD NCCF'!P1505+'3. USD NCCF'!P1505+'4. EUR NCCF'!P1505+'5. GBP NCCF'!P1505+'6. Other(Incld) NCCF'!P1505</f>
        <v>0</v>
      </c>
      <c r="Q1505" s="415">
        <f>'2. CAD NCCF'!Q1505+'3. USD NCCF'!Q1505+'4. EUR NCCF'!Q1505+'5. GBP NCCF'!Q1505+'6. Other(Incld) NCCF'!Q1505</f>
        <v>0</v>
      </c>
      <c r="R1505" s="411">
        <f>'2. CAD NCCF'!R1505+'3. USD NCCF'!R1505+'4. EUR NCCF'!R1505+'5. GBP NCCF'!R1505+'6. Other(Incld) NCCF'!R1505</f>
        <v>0</v>
      </c>
      <c r="S1505" s="413">
        <f>'2. CAD NCCF'!S1505+'3. USD NCCF'!S1505+'4. EUR NCCF'!S1505+'5. GBP NCCF'!S1505+'6. Other(Incld) NCCF'!S1505</f>
        <v>0</v>
      </c>
      <c r="T1505" s="413">
        <f>'2. CAD NCCF'!T1505+'3. USD NCCF'!T1505+'4. EUR NCCF'!T1505+'5. GBP NCCF'!T1505+'6. Other(Incld) NCCF'!T1505</f>
        <v>0</v>
      </c>
      <c r="U1505" s="413">
        <f>'2. CAD NCCF'!U1505+'3. USD NCCF'!U1505+'4. EUR NCCF'!U1505+'5. GBP NCCF'!U1505+'6. Other(Incld) NCCF'!U1505</f>
        <v>0</v>
      </c>
      <c r="V1505" s="413">
        <f>'2. CAD NCCF'!V1505+'3. USD NCCF'!V1505+'4. EUR NCCF'!V1505+'5. GBP NCCF'!V1505+'6. Other(Incld) NCCF'!V1505</f>
        <v>0</v>
      </c>
      <c r="W1505" s="413">
        <f>'2. CAD NCCF'!W1505+'3. USD NCCF'!W1505+'4. EUR NCCF'!W1505+'5. GBP NCCF'!W1505+'6. Other(Incld) NCCF'!W1505</f>
        <v>0</v>
      </c>
      <c r="X1505" s="414">
        <f>'2. CAD NCCF'!X1505+'3. USD NCCF'!X1505+'4. EUR NCCF'!X1505+'5. GBP NCCF'!X1505+'6. Other(Incld) NCCF'!X1505</f>
        <v>0</v>
      </c>
      <c r="Y1505" s="413">
        <f>'2. CAD NCCF'!Y1505+'3. USD NCCF'!Y1505+'4. EUR NCCF'!Y1505+'5. GBP NCCF'!Y1505+'6. Other(Incld) NCCF'!Y1505</f>
        <v>0</v>
      </c>
      <c r="Z1505" s="413">
        <f>'2. CAD NCCF'!Z1505+'3. USD NCCF'!Z1505+'4. EUR NCCF'!Z1505+'5. GBP NCCF'!Z1505+'6. Other(Incld) NCCF'!Z1505</f>
        <v>0</v>
      </c>
      <c r="AA1505" s="413">
        <f>'2. CAD NCCF'!AA1505+'3. USD NCCF'!AA1505+'4. EUR NCCF'!AA1505+'5. GBP NCCF'!AA1505+'6. Other(Incld) NCCF'!AA1505</f>
        <v>0</v>
      </c>
      <c r="AB1505" s="413">
        <f>'2. CAD NCCF'!AB1505+'3. USD NCCF'!AB1505+'4. EUR NCCF'!AB1505+'5. GBP NCCF'!AB1505+'6. Other(Incld) NCCF'!AB1505</f>
        <v>0</v>
      </c>
      <c r="AC1505" s="400">
        <f>'2. CAD NCCF'!AC1505+'3. USD NCCF'!AC1505+'4. EUR NCCF'!AC1505+'5. GBP NCCF'!AC1505+'6. Other(Incld) NCCF'!AC1505</f>
        <v>0</v>
      </c>
      <c r="AD1505" s="234"/>
      <c r="AE1505" s="460"/>
      <c r="AF1505" s="560"/>
    </row>
    <row r="1506" spans="1:32" ht="15" customHeight="1" outlineLevel="1" x14ac:dyDescent="0.2">
      <c r="A1506" s="222">
        <v>179</v>
      </c>
      <c r="B1506" s="499"/>
      <c r="C1506" s="467"/>
      <c r="D1506" s="467"/>
      <c r="E1506" s="467"/>
      <c r="F1506" s="880" t="str">
        <f>'2. CAD NCCF'!F1506:L1506</f>
        <v>Non-FI issued ABCP, low or not rated</v>
      </c>
      <c r="G1506" s="881"/>
      <c r="H1506" s="881"/>
      <c r="I1506" s="881"/>
      <c r="J1506" s="881"/>
      <c r="K1506" s="881"/>
      <c r="L1506" s="882"/>
      <c r="M1506" s="400">
        <f>'2. CAD NCCF'!M1506+'3. USD NCCF'!M1506+'4. EUR NCCF'!M1506+'5. GBP NCCF'!M1506+'6. Other(Incld) NCCF'!M1506</f>
        <v>0</v>
      </c>
      <c r="N1506" s="411">
        <f>'2. CAD NCCF'!N1506+'3. USD NCCF'!N1506+'4. EUR NCCF'!N1506+'5. GBP NCCF'!N1506+'6. Other(Incld) NCCF'!N1506</f>
        <v>0</v>
      </c>
      <c r="O1506" s="414">
        <f>'2. CAD NCCF'!O1506+'3. USD NCCF'!O1506+'4. EUR NCCF'!O1506+'5. GBP NCCF'!O1506+'6. Other(Incld) NCCF'!O1506</f>
        <v>0</v>
      </c>
      <c r="P1506" s="414">
        <f>'2. CAD NCCF'!P1506+'3. USD NCCF'!P1506+'4. EUR NCCF'!P1506+'5. GBP NCCF'!P1506+'6. Other(Incld) NCCF'!P1506</f>
        <v>0</v>
      </c>
      <c r="Q1506" s="415">
        <f>'2. CAD NCCF'!Q1506+'3. USD NCCF'!Q1506+'4. EUR NCCF'!Q1506+'5. GBP NCCF'!Q1506+'6. Other(Incld) NCCF'!Q1506</f>
        <v>0</v>
      </c>
      <c r="R1506" s="411">
        <f>'2. CAD NCCF'!R1506+'3. USD NCCF'!R1506+'4. EUR NCCF'!R1506+'5. GBP NCCF'!R1506+'6. Other(Incld) NCCF'!R1506</f>
        <v>0</v>
      </c>
      <c r="S1506" s="413">
        <f>'2. CAD NCCF'!S1506+'3. USD NCCF'!S1506+'4. EUR NCCF'!S1506+'5. GBP NCCF'!S1506+'6. Other(Incld) NCCF'!S1506</f>
        <v>0</v>
      </c>
      <c r="T1506" s="413">
        <f>'2. CAD NCCF'!T1506+'3. USD NCCF'!T1506+'4. EUR NCCF'!T1506+'5. GBP NCCF'!T1506+'6. Other(Incld) NCCF'!T1506</f>
        <v>0</v>
      </c>
      <c r="U1506" s="413">
        <f>'2. CAD NCCF'!U1506+'3. USD NCCF'!U1506+'4. EUR NCCF'!U1506+'5. GBP NCCF'!U1506+'6. Other(Incld) NCCF'!U1506</f>
        <v>0</v>
      </c>
      <c r="V1506" s="413">
        <f>'2. CAD NCCF'!V1506+'3. USD NCCF'!V1506+'4. EUR NCCF'!V1506+'5. GBP NCCF'!V1506+'6. Other(Incld) NCCF'!V1506</f>
        <v>0</v>
      </c>
      <c r="W1506" s="413">
        <f>'2. CAD NCCF'!W1506+'3. USD NCCF'!W1506+'4. EUR NCCF'!W1506+'5. GBP NCCF'!W1506+'6. Other(Incld) NCCF'!W1506</f>
        <v>0</v>
      </c>
      <c r="X1506" s="414">
        <f>'2. CAD NCCF'!X1506+'3. USD NCCF'!X1506+'4. EUR NCCF'!X1506+'5. GBP NCCF'!X1506+'6. Other(Incld) NCCF'!X1506</f>
        <v>0</v>
      </c>
      <c r="Y1506" s="413">
        <f>'2. CAD NCCF'!Y1506+'3. USD NCCF'!Y1506+'4. EUR NCCF'!Y1506+'5. GBP NCCF'!Y1506+'6. Other(Incld) NCCF'!Y1506</f>
        <v>0</v>
      </c>
      <c r="Z1506" s="413">
        <f>'2. CAD NCCF'!Z1506+'3. USD NCCF'!Z1506+'4. EUR NCCF'!Z1506+'5. GBP NCCF'!Z1506+'6. Other(Incld) NCCF'!Z1506</f>
        <v>0</v>
      </c>
      <c r="AA1506" s="413">
        <f>'2. CAD NCCF'!AA1506+'3. USD NCCF'!AA1506+'4. EUR NCCF'!AA1506+'5. GBP NCCF'!AA1506+'6. Other(Incld) NCCF'!AA1506</f>
        <v>0</v>
      </c>
      <c r="AB1506" s="413">
        <f>'2. CAD NCCF'!AB1506+'3. USD NCCF'!AB1506+'4. EUR NCCF'!AB1506+'5. GBP NCCF'!AB1506+'6. Other(Incld) NCCF'!AB1506</f>
        <v>0</v>
      </c>
      <c r="AC1506" s="400">
        <f>'2. CAD NCCF'!AC1506+'3. USD NCCF'!AC1506+'4. EUR NCCF'!AC1506+'5. GBP NCCF'!AC1506+'6. Other(Incld) NCCF'!AC1506</f>
        <v>0</v>
      </c>
      <c r="AD1506" s="234"/>
      <c r="AE1506" s="460"/>
      <c r="AF1506" s="560"/>
    </row>
    <row r="1507" spans="1:32" ht="15" outlineLevel="1" x14ac:dyDescent="0.2">
      <c r="A1507" s="222">
        <v>180</v>
      </c>
      <c r="B1507" s="499"/>
      <c r="C1507" s="467"/>
      <c r="D1507" s="467"/>
      <c r="E1507" s="877" t="str">
        <f>'2. CAD NCCF'!E1507:L1507</f>
        <v>FI issued ABS and ABCP, low or not rated</v>
      </c>
      <c r="F1507" s="878"/>
      <c r="G1507" s="878"/>
      <c r="H1507" s="878"/>
      <c r="I1507" s="878"/>
      <c r="J1507" s="878"/>
      <c r="K1507" s="878"/>
      <c r="L1507" s="879"/>
      <c r="M1507" s="399">
        <f>SUBTOTAL(9,M1508:M1509)</f>
        <v>0</v>
      </c>
      <c r="N1507" s="402">
        <f t="shared" ref="N1507:AC1507" si="1545">SUBTOTAL(9,N1508:N1509)</f>
        <v>0</v>
      </c>
      <c r="O1507" s="406">
        <f t="shared" si="1545"/>
        <v>0</v>
      </c>
      <c r="P1507" s="406">
        <f t="shared" si="1545"/>
        <v>0</v>
      </c>
      <c r="Q1507" s="407">
        <f t="shared" si="1545"/>
        <v>0</v>
      </c>
      <c r="R1507" s="402">
        <f t="shared" si="1545"/>
        <v>0</v>
      </c>
      <c r="S1507" s="406">
        <f t="shared" si="1545"/>
        <v>0</v>
      </c>
      <c r="T1507" s="405">
        <f t="shared" si="1545"/>
        <v>0</v>
      </c>
      <c r="U1507" s="405">
        <f t="shared" si="1545"/>
        <v>0</v>
      </c>
      <c r="V1507" s="405">
        <f t="shared" si="1545"/>
        <v>0</v>
      </c>
      <c r="W1507" s="405">
        <f t="shared" si="1545"/>
        <v>0</v>
      </c>
      <c r="X1507" s="405">
        <f t="shared" si="1545"/>
        <v>0</v>
      </c>
      <c r="Y1507" s="405">
        <f t="shared" si="1545"/>
        <v>0</v>
      </c>
      <c r="Z1507" s="405">
        <f t="shared" si="1545"/>
        <v>0</v>
      </c>
      <c r="AA1507" s="405">
        <f t="shared" si="1545"/>
        <v>0</v>
      </c>
      <c r="AB1507" s="403">
        <f t="shared" si="1545"/>
        <v>0</v>
      </c>
      <c r="AC1507" s="399">
        <f t="shared" si="1545"/>
        <v>0</v>
      </c>
      <c r="AD1507" s="234"/>
      <c r="AE1507" s="460"/>
      <c r="AF1507" s="560"/>
    </row>
    <row r="1508" spans="1:32" ht="15" customHeight="1" outlineLevel="1" x14ac:dyDescent="0.2">
      <c r="A1508" s="222">
        <v>181</v>
      </c>
      <c r="B1508" s="499"/>
      <c r="C1508" s="467"/>
      <c r="D1508" s="467"/>
      <c r="E1508" s="467"/>
      <c r="F1508" s="880" t="str">
        <f>'2. CAD NCCF'!F1508:L1508</f>
        <v>FI issued ABS, low or not rated</v>
      </c>
      <c r="G1508" s="881"/>
      <c r="H1508" s="881"/>
      <c r="I1508" s="881"/>
      <c r="J1508" s="881"/>
      <c r="K1508" s="881"/>
      <c r="L1508" s="882"/>
      <c r="M1508" s="400">
        <f>'2. CAD NCCF'!M1508+'3. USD NCCF'!M1508+'4. EUR NCCF'!M1508+'5. GBP NCCF'!M1508+'6. Other(Incld) NCCF'!M1508</f>
        <v>0</v>
      </c>
      <c r="N1508" s="411">
        <f>'2. CAD NCCF'!N1508+'3. USD NCCF'!N1508+'4. EUR NCCF'!N1508+'5. GBP NCCF'!N1508+'6. Other(Incld) NCCF'!N1508</f>
        <v>0</v>
      </c>
      <c r="O1508" s="414">
        <f>'2. CAD NCCF'!O1508+'3. USD NCCF'!O1508+'4. EUR NCCF'!O1508+'5. GBP NCCF'!O1508+'6. Other(Incld) NCCF'!O1508</f>
        <v>0</v>
      </c>
      <c r="P1508" s="414">
        <f>'2. CAD NCCF'!P1508+'3. USD NCCF'!P1508+'4. EUR NCCF'!P1508+'5. GBP NCCF'!P1508+'6. Other(Incld) NCCF'!P1508</f>
        <v>0</v>
      </c>
      <c r="Q1508" s="415">
        <f>'2. CAD NCCF'!Q1508+'3. USD NCCF'!Q1508+'4. EUR NCCF'!Q1508+'5. GBP NCCF'!Q1508+'6. Other(Incld) NCCF'!Q1508</f>
        <v>0</v>
      </c>
      <c r="R1508" s="411">
        <f>'2. CAD NCCF'!R1508+'3. USD NCCF'!R1508+'4. EUR NCCF'!R1508+'5. GBP NCCF'!R1508+'6. Other(Incld) NCCF'!R1508</f>
        <v>0</v>
      </c>
      <c r="S1508" s="413">
        <f>'2. CAD NCCF'!S1508+'3. USD NCCF'!S1508+'4. EUR NCCF'!S1508+'5. GBP NCCF'!S1508+'6. Other(Incld) NCCF'!S1508</f>
        <v>0</v>
      </c>
      <c r="T1508" s="413">
        <f>'2. CAD NCCF'!T1508+'3. USD NCCF'!T1508+'4. EUR NCCF'!T1508+'5. GBP NCCF'!T1508+'6. Other(Incld) NCCF'!T1508</f>
        <v>0</v>
      </c>
      <c r="U1508" s="413">
        <f>'2. CAD NCCF'!U1508+'3. USD NCCF'!U1508+'4. EUR NCCF'!U1508+'5. GBP NCCF'!U1508+'6. Other(Incld) NCCF'!U1508</f>
        <v>0</v>
      </c>
      <c r="V1508" s="413">
        <f>'2. CAD NCCF'!V1508+'3. USD NCCF'!V1508+'4. EUR NCCF'!V1508+'5. GBP NCCF'!V1508+'6. Other(Incld) NCCF'!V1508</f>
        <v>0</v>
      </c>
      <c r="W1508" s="413">
        <f>'2. CAD NCCF'!W1508+'3. USD NCCF'!W1508+'4. EUR NCCF'!W1508+'5. GBP NCCF'!W1508+'6. Other(Incld) NCCF'!W1508</f>
        <v>0</v>
      </c>
      <c r="X1508" s="414">
        <f>'2. CAD NCCF'!X1508+'3. USD NCCF'!X1508+'4. EUR NCCF'!X1508+'5. GBP NCCF'!X1508+'6. Other(Incld) NCCF'!X1508</f>
        <v>0</v>
      </c>
      <c r="Y1508" s="413">
        <f>'2. CAD NCCF'!Y1508+'3. USD NCCF'!Y1508+'4. EUR NCCF'!Y1508+'5. GBP NCCF'!Y1508+'6. Other(Incld) NCCF'!Y1508</f>
        <v>0</v>
      </c>
      <c r="Z1508" s="413">
        <f>'2. CAD NCCF'!Z1508+'3. USD NCCF'!Z1508+'4. EUR NCCF'!Z1508+'5. GBP NCCF'!Z1508+'6. Other(Incld) NCCF'!Z1508</f>
        <v>0</v>
      </c>
      <c r="AA1508" s="413">
        <f>'2. CAD NCCF'!AA1508+'3. USD NCCF'!AA1508+'4. EUR NCCF'!AA1508+'5. GBP NCCF'!AA1508+'6. Other(Incld) NCCF'!AA1508</f>
        <v>0</v>
      </c>
      <c r="AB1508" s="413">
        <f>'2. CAD NCCF'!AB1508+'3. USD NCCF'!AB1508+'4. EUR NCCF'!AB1508+'5. GBP NCCF'!AB1508+'6. Other(Incld) NCCF'!AB1508</f>
        <v>0</v>
      </c>
      <c r="AC1508" s="400">
        <f>'2. CAD NCCF'!AC1508+'3. USD NCCF'!AC1508+'4. EUR NCCF'!AC1508+'5. GBP NCCF'!AC1508+'6. Other(Incld) NCCF'!AC1508</f>
        <v>0</v>
      </c>
      <c r="AD1508" s="234"/>
      <c r="AE1508" s="460"/>
      <c r="AF1508" s="560"/>
    </row>
    <row r="1509" spans="1:32" ht="15" customHeight="1" outlineLevel="1" x14ac:dyDescent="0.2">
      <c r="A1509" s="222">
        <v>182</v>
      </c>
      <c r="B1509" s="499"/>
      <c r="C1509" s="467"/>
      <c r="D1509" s="467"/>
      <c r="E1509" s="467"/>
      <c r="F1509" s="880" t="str">
        <f>'2. CAD NCCF'!F1509:L1509</f>
        <v>FI issued ABCP, low or not rated</v>
      </c>
      <c r="G1509" s="881"/>
      <c r="H1509" s="881"/>
      <c r="I1509" s="881"/>
      <c r="J1509" s="881"/>
      <c r="K1509" s="881"/>
      <c r="L1509" s="882"/>
      <c r="M1509" s="400">
        <f>'2. CAD NCCF'!M1509+'3. USD NCCF'!M1509+'4. EUR NCCF'!M1509+'5. GBP NCCF'!M1509+'6. Other(Incld) NCCF'!M1509</f>
        <v>0</v>
      </c>
      <c r="N1509" s="411">
        <f>'2. CAD NCCF'!N1509+'3. USD NCCF'!N1509+'4. EUR NCCF'!N1509+'5. GBP NCCF'!N1509+'6. Other(Incld) NCCF'!N1509</f>
        <v>0</v>
      </c>
      <c r="O1509" s="414">
        <f>'2. CAD NCCF'!O1509+'3. USD NCCF'!O1509+'4. EUR NCCF'!O1509+'5. GBP NCCF'!O1509+'6. Other(Incld) NCCF'!O1509</f>
        <v>0</v>
      </c>
      <c r="P1509" s="414">
        <f>'2. CAD NCCF'!P1509+'3. USD NCCF'!P1509+'4. EUR NCCF'!P1509+'5. GBP NCCF'!P1509+'6. Other(Incld) NCCF'!P1509</f>
        <v>0</v>
      </c>
      <c r="Q1509" s="415">
        <f>'2. CAD NCCF'!Q1509+'3. USD NCCF'!Q1509+'4. EUR NCCF'!Q1509+'5. GBP NCCF'!Q1509+'6. Other(Incld) NCCF'!Q1509</f>
        <v>0</v>
      </c>
      <c r="R1509" s="411">
        <f>'2. CAD NCCF'!R1509+'3. USD NCCF'!R1509+'4. EUR NCCF'!R1509+'5. GBP NCCF'!R1509+'6. Other(Incld) NCCF'!R1509</f>
        <v>0</v>
      </c>
      <c r="S1509" s="413">
        <f>'2. CAD NCCF'!S1509+'3. USD NCCF'!S1509+'4. EUR NCCF'!S1509+'5. GBP NCCF'!S1509+'6. Other(Incld) NCCF'!S1509</f>
        <v>0</v>
      </c>
      <c r="T1509" s="413">
        <f>'2. CAD NCCF'!T1509+'3. USD NCCF'!T1509+'4. EUR NCCF'!T1509+'5. GBP NCCF'!T1509+'6. Other(Incld) NCCF'!T1509</f>
        <v>0</v>
      </c>
      <c r="U1509" s="413">
        <f>'2. CAD NCCF'!U1509+'3. USD NCCF'!U1509+'4. EUR NCCF'!U1509+'5. GBP NCCF'!U1509+'6. Other(Incld) NCCF'!U1509</f>
        <v>0</v>
      </c>
      <c r="V1509" s="413">
        <f>'2. CAD NCCF'!V1509+'3. USD NCCF'!V1509+'4. EUR NCCF'!V1509+'5. GBP NCCF'!V1509+'6. Other(Incld) NCCF'!V1509</f>
        <v>0</v>
      </c>
      <c r="W1509" s="413">
        <f>'2. CAD NCCF'!W1509+'3. USD NCCF'!W1509+'4. EUR NCCF'!W1509+'5. GBP NCCF'!W1509+'6. Other(Incld) NCCF'!W1509</f>
        <v>0</v>
      </c>
      <c r="X1509" s="414">
        <f>'2. CAD NCCF'!X1509+'3. USD NCCF'!X1509+'4. EUR NCCF'!X1509+'5. GBP NCCF'!X1509+'6. Other(Incld) NCCF'!X1509</f>
        <v>0</v>
      </c>
      <c r="Y1509" s="413">
        <f>'2. CAD NCCF'!Y1509+'3. USD NCCF'!Y1509+'4. EUR NCCF'!Y1509+'5. GBP NCCF'!Y1509+'6. Other(Incld) NCCF'!Y1509</f>
        <v>0</v>
      </c>
      <c r="Z1509" s="413">
        <f>'2. CAD NCCF'!Z1509+'3. USD NCCF'!Z1509+'4. EUR NCCF'!Z1509+'5. GBP NCCF'!Z1509+'6. Other(Incld) NCCF'!Z1509</f>
        <v>0</v>
      </c>
      <c r="AA1509" s="413">
        <f>'2. CAD NCCF'!AA1509+'3. USD NCCF'!AA1509+'4. EUR NCCF'!AA1509+'5. GBP NCCF'!AA1509+'6. Other(Incld) NCCF'!AA1509</f>
        <v>0</v>
      </c>
      <c r="AB1509" s="413">
        <f>'2. CAD NCCF'!AB1509+'3. USD NCCF'!AB1509+'4. EUR NCCF'!AB1509+'5. GBP NCCF'!AB1509+'6. Other(Incld) NCCF'!AB1509</f>
        <v>0</v>
      </c>
      <c r="AC1509" s="400">
        <f>'2. CAD NCCF'!AC1509+'3. USD NCCF'!AC1509+'4. EUR NCCF'!AC1509+'5. GBP NCCF'!AC1509+'6. Other(Incld) NCCF'!AC1509</f>
        <v>0</v>
      </c>
      <c r="AD1509" s="234"/>
      <c r="AE1509" s="460"/>
      <c r="AF1509" s="560"/>
    </row>
    <row r="1510" spans="1:32" ht="15" outlineLevel="1" x14ac:dyDescent="0.2">
      <c r="A1510" s="222">
        <v>183</v>
      </c>
      <c r="B1510" s="499"/>
      <c r="C1510" s="467"/>
      <c r="D1510" s="868" t="str">
        <f>'2. CAD NCCF'!D1510:L1510</f>
        <v>Equities</v>
      </c>
      <c r="E1510" s="869"/>
      <c r="F1510" s="869"/>
      <c r="G1510" s="869"/>
      <c r="H1510" s="869"/>
      <c r="I1510" s="869"/>
      <c r="J1510" s="869"/>
      <c r="K1510" s="869"/>
      <c r="L1510" s="869"/>
      <c r="M1510" s="399">
        <f>SUBTOTAL(9,M1511:M1513)</f>
        <v>0</v>
      </c>
      <c r="N1510" s="907"/>
      <c r="O1510" s="852"/>
      <c r="P1510" s="852"/>
      <c r="Q1510" s="407">
        <f t="shared" ref="Q1510:AC1510" si="1546">SUBTOTAL(9,Q1511:Q1513)</f>
        <v>0</v>
      </c>
      <c r="R1510" s="402">
        <f t="shared" si="1546"/>
        <v>0</v>
      </c>
      <c r="S1510" s="406">
        <f t="shared" si="1546"/>
        <v>0</v>
      </c>
      <c r="T1510" s="405">
        <f t="shared" si="1546"/>
        <v>0</v>
      </c>
      <c r="U1510" s="405">
        <f t="shared" si="1546"/>
        <v>0</v>
      </c>
      <c r="V1510" s="405">
        <f t="shared" si="1546"/>
        <v>0</v>
      </c>
      <c r="W1510" s="405">
        <f t="shared" si="1546"/>
        <v>0</v>
      </c>
      <c r="X1510" s="405">
        <f t="shared" si="1546"/>
        <v>0</v>
      </c>
      <c r="Y1510" s="405">
        <f t="shared" si="1546"/>
        <v>0</v>
      </c>
      <c r="Z1510" s="405">
        <f t="shared" si="1546"/>
        <v>0</v>
      </c>
      <c r="AA1510" s="405">
        <f t="shared" si="1546"/>
        <v>0</v>
      </c>
      <c r="AB1510" s="403">
        <f t="shared" si="1546"/>
        <v>0</v>
      </c>
      <c r="AC1510" s="399">
        <f t="shared" si="1546"/>
        <v>0</v>
      </c>
      <c r="AD1510" s="936"/>
      <c r="AE1510" s="936"/>
      <c r="AF1510" s="937"/>
    </row>
    <row r="1511" spans="1:32" ht="15" customHeight="1" outlineLevel="1" x14ac:dyDescent="0.2">
      <c r="A1511" s="222">
        <v>184</v>
      </c>
      <c r="B1511" s="499"/>
      <c r="C1511" s="467"/>
      <c r="D1511" s="467"/>
      <c r="E1511" s="467"/>
      <c r="F1511" s="880" t="str">
        <f>'2. CAD NCCF'!F1511:L1511</f>
        <v>Eligible non-financial common equity shares</v>
      </c>
      <c r="G1511" s="881"/>
      <c r="H1511" s="881"/>
      <c r="I1511" s="881"/>
      <c r="J1511" s="881"/>
      <c r="K1511" s="881"/>
      <c r="L1511" s="882"/>
      <c r="M1511" s="400">
        <f>'2. CAD NCCF'!M1511+'3. USD NCCF'!M1511+'4. EUR NCCF'!M1511+'5. GBP NCCF'!M1511+'6. Other(Incld) NCCF'!M1511</f>
        <v>0</v>
      </c>
      <c r="N1511" s="854"/>
      <c r="O1511" s="855"/>
      <c r="P1511" s="855"/>
      <c r="Q1511" s="415">
        <f>'2. CAD NCCF'!Q1511+'3. USD NCCF'!Q1511+'4. EUR NCCF'!Q1511+'5. GBP NCCF'!Q1511+'6. Other(Incld) NCCF'!Q1511</f>
        <v>0</v>
      </c>
      <c r="R1511" s="411">
        <f>'2. CAD NCCF'!R1511+'3. USD NCCF'!R1511+'4. EUR NCCF'!R1511+'5. GBP NCCF'!R1511+'6. Other(Incld) NCCF'!R1511</f>
        <v>0</v>
      </c>
      <c r="S1511" s="413">
        <f>'2. CAD NCCF'!S1511+'3. USD NCCF'!S1511+'4. EUR NCCF'!S1511+'5. GBP NCCF'!S1511+'6. Other(Incld) NCCF'!S1511</f>
        <v>0</v>
      </c>
      <c r="T1511" s="413">
        <f>'2. CAD NCCF'!T1511+'3. USD NCCF'!T1511+'4. EUR NCCF'!T1511+'5. GBP NCCF'!T1511+'6. Other(Incld) NCCF'!T1511</f>
        <v>0</v>
      </c>
      <c r="U1511" s="413">
        <f>'2. CAD NCCF'!U1511+'3. USD NCCF'!U1511+'4. EUR NCCF'!U1511+'5. GBP NCCF'!U1511+'6. Other(Incld) NCCF'!U1511</f>
        <v>0</v>
      </c>
      <c r="V1511" s="413">
        <f>'2. CAD NCCF'!V1511+'3. USD NCCF'!V1511+'4. EUR NCCF'!V1511+'5. GBP NCCF'!V1511+'6. Other(Incld) NCCF'!V1511</f>
        <v>0</v>
      </c>
      <c r="W1511" s="413">
        <f>'2. CAD NCCF'!W1511+'3. USD NCCF'!W1511+'4. EUR NCCF'!W1511+'5. GBP NCCF'!W1511+'6. Other(Incld) NCCF'!W1511</f>
        <v>0</v>
      </c>
      <c r="X1511" s="414">
        <f>'2. CAD NCCF'!X1511+'3. USD NCCF'!X1511+'4. EUR NCCF'!X1511+'5. GBP NCCF'!X1511+'6. Other(Incld) NCCF'!X1511</f>
        <v>0</v>
      </c>
      <c r="Y1511" s="413">
        <f>'2. CAD NCCF'!Y1511+'3. USD NCCF'!Y1511+'4. EUR NCCF'!Y1511+'5. GBP NCCF'!Y1511+'6. Other(Incld) NCCF'!Y1511</f>
        <v>0</v>
      </c>
      <c r="Z1511" s="413">
        <f>'2. CAD NCCF'!Z1511+'3. USD NCCF'!Z1511+'4. EUR NCCF'!Z1511+'5. GBP NCCF'!Z1511+'6. Other(Incld) NCCF'!Z1511</f>
        <v>0</v>
      </c>
      <c r="AA1511" s="413">
        <f>'2. CAD NCCF'!AA1511+'3. USD NCCF'!AA1511+'4. EUR NCCF'!AA1511+'5. GBP NCCF'!AA1511+'6. Other(Incld) NCCF'!AA1511</f>
        <v>0</v>
      </c>
      <c r="AB1511" s="413">
        <f>'2. CAD NCCF'!AB1511+'3. USD NCCF'!AB1511+'4. EUR NCCF'!AB1511+'5. GBP NCCF'!AB1511+'6. Other(Incld) NCCF'!AB1511</f>
        <v>0</v>
      </c>
      <c r="AC1511" s="400">
        <f>'2. CAD NCCF'!AC1511+'3. USD NCCF'!AC1511+'4. EUR NCCF'!AC1511+'5. GBP NCCF'!AC1511+'6. Other(Incld) NCCF'!AC1511</f>
        <v>0</v>
      </c>
      <c r="AD1511" s="234"/>
      <c r="AE1511" s="460"/>
      <c r="AF1511" s="560"/>
    </row>
    <row r="1512" spans="1:32" ht="15" customHeight="1" outlineLevel="1" x14ac:dyDescent="0.2">
      <c r="A1512" s="222">
        <v>185</v>
      </c>
      <c r="B1512" s="499"/>
      <c r="C1512" s="467"/>
      <c r="D1512" s="467"/>
      <c r="E1512" s="467"/>
      <c r="F1512" s="880" t="str">
        <f>'2. CAD NCCF'!F1512:L1512</f>
        <v>Eligible financial common equity</v>
      </c>
      <c r="G1512" s="881"/>
      <c r="H1512" s="881"/>
      <c r="I1512" s="881"/>
      <c r="J1512" s="881"/>
      <c r="K1512" s="881"/>
      <c r="L1512" s="882"/>
      <c r="M1512" s="400">
        <f>'2. CAD NCCF'!M1512+'3. USD NCCF'!M1512+'4. EUR NCCF'!M1512+'5. GBP NCCF'!M1512+'6. Other(Incld) NCCF'!M1512</f>
        <v>0</v>
      </c>
      <c r="N1512" s="854"/>
      <c r="O1512" s="855"/>
      <c r="P1512" s="855"/>
      <c r="Q1512" s="511"/>
      <c r="R1512" s="411">
        <f>'2. CAD NCCF'!R1512+'3. USD NCCF'!R1512+'4. EUR NCCF'!R1512+'5. GBP NCCF'!R1512+'6. Other(Incld) NCCF'!R1512</f>
        <v>0</v>
      </c>
      <c r="S1512" s="413">
        <f>'2. CAD NCCF'!S1512+'3. USD NCCF'!S1512+'4. EUR NCCF'!S1512+'5. GBP NCCF'!S1512+'6. Other(Incld) NCCF'!S1512</f>
        <v>0</v>
      </c>
      <c r="T1512" s="413">
        <f>'2. CAD NCCF'!T1512+'3. USD NCCF'!T1512+'4. EUR NCCF'!T1512+'5. GBP NCCF'!T1512+'6. Other(Incld) NCCF'!T1512</f>
        <v>0</v>
      </c>
      <c r="U1512" s="413">
        <f>'2. CAD NCCF'!U1512+'3. USD NCCF'!U1512+'4. EUR NCCF'!U1512+'5. GBP NCCF'!U1512+'6. Other(Incld) NCCF'!U1512</f>
        <v>0</v>
      </c>
      <c r="V1512" s="413">
        <f>'2. CAD NCCF'!V1512+'3. USD NCCF'!V1512+'4. EUR NCCF'!V1512+'5. GBP NCCF'!V1512+'6. Other(Incld) NCCF'!V1512</f>
        <v>0</v>
      </c>
      <c r="W1512" s="413">
        <f>'2. CAD NCCF'!W1512+'3. USD NCCF'!W1512+'4. EUR NCCF'!W1512+'5. GBP NCCF'!W1512+'6. Other(Incld) NCCF'!W1512</f>
        <v>0</v>
      </c>
      <c r="X1512" s="414">
        <f>'2. CAD NCCF'!X1512+'3. USD NCCF'!X1512+'4. EUR NCCF'!X1512+'5. GBP NCCF'!X1512+'6. Other(Incld) NCCF'!X1512</f>
        <v>0</v>
      </c>
      <c r="Y1512" s="413">
        <f>'2. CAD NCCF'!Y1512+'3. USD NCCF'!Y1512+'4. EUR NCCF'!Y1512+'5. GBP NCCF'!Y1512+'6. Other(Incld) NCCF'!Y1512</f>
        <v>0</v>
      </c>
      <c r="Z1512" s="413">
        <f>'2. CAD NCCF'!Z1512+'3. USD NCCF'!Z1512+'4. EUR NCCF'!Z1512+'5. GBP NCCF'!Z1512+'6. Other(Incld) NCCF'!Z1512</f>
        <v>0</v>
      </c>
      <c r="AA1512" s="413">
        <f>'2. CAD NCCF'!AA1512+'3. USD NCCF'!AA1512+'4. EUR NCCF'!AA1512+'5. GBP NCCF'!AA1512+'6. Other(Incld) NCCF'!AA1512</f>
        <v>0</v>
      </c>
      <c r="AB1512" s="413">
        <f>'2. CAD NCCF'!AB1512+'3. USD NCCF'!AB1512+'4. EUR NCCF'!AB1512+'5. GBP NCCF'!AB1512+'6. Other(Incld) NCCF'!AB1512</f>
        <v>0</v>
      </c>
      <c r="AC1512" s="400">
        <f>'2. CAD NCCF'!AC1512+'3. USD NCCF'!AC1512+'4. EUR NCCF'!AC1512+'5. GBP NCCF'!AC1512+'6. Other(Incld) NCCF'!AC1512</f>
        <v>0</v>
      </c>
      <c r="AD1512" s="234"/>
      <c r="AE1512" s="460"/>
      <c r="AF1512" s="560"/>
    </row>
    <row r="1513" spans="1:32" ht="15" customHeight="1" outlineLevel="1" x14ac:dyDescent="0.2">
      <c r="A1513" s="222">
        <v>186</v>
      </c>
      <c r="B1513" s="499"/>
      <c r="C1513" s="467"/>
      <c r="D1513" s="467"/>
      <c r="E1513" s="467"/>
      <c r="F1513" s="880" t="str">
        <f>'2. CAD NCCF'!F1513:L1513</f>
        <v>Other equities</v>
      </c>
      <c r="G1513" s="881"/>
      <c r="H1513" s="881"/>
      <c r="I1513" s="881"/>
      <c r="J1513" s="881"/>
      <c r="K1513" s="881"/>
      <c r="L1513" s="882"/>
      <c r="M1513" s="400">
        <f>'2. CAD NCCF'!M1513+'3. USD NCCF'!M1513+'4. EUR NCCF'!M1513+'5. GBP NCCF'!M1513+'6. Other(Incld) NCCF'!M1513</f>
        <v>0</v>
      </c>
      <c r="N1513" s="904"/>
      <c r="O1513" s="905"/>
      <c r="P1513" s="905"/>
      <c r="Q1513" s="905"/>
      <c r="R1513" s="905"/>
      <c r="S1513" s="905"/>
      <c r="T1513" s="905"/>
      <c r="U1513" s="905"/>
      <c r="V1513" s="905"/>
      <c r="W1513" s="905"/>
      <c r="X1513" s="905"/>
      <c r="Y1513" s="905"/>
      <c r="Z1513" s="905"/>
      <c r="AA1513" s="905"/>
      <c r="AB1513" s="906"/>
      <c r="AC1513" s="400">
        <f>'2. CAD NCCF'!AC1513+'3. USD NCCF'!AC1513+'4. EUR NCCF'!AC1513+'5. GBP NCCF'!AC1513+'6. Other(Incld) NCCF'!AC1513</f>
        <v>0</v>
      </c>
      <c r="AD1513" s="234"/>
      <c r="AE1513" s="460"/>
      <c r="AF1513" s="560"/>
    </row>
    <row r="1514" spans="1:32" ht="15" outlineLevel="1" x14ac:dyDescent="0.2">
      <c r="A1514" s="222">
        <v>187</v>
      </c>
      <c r="B1514" s="499"/>
      <c r="C1514" s="467"/>
      <c r="D1514" s="868" t="str">
        <f>'2. CAD NCCF'!D1514:L1514</f>
        <v>FI's own securities - Not eliminated</v>
      </c>
      <c r="E1514" s="869"/>
      <c r="F1514" s="869"/>
      <c r="G1514" s="869"/>
      <c r="H1514" s="869"/>
      <c r="I1514" s="869"/>
      <c r="J1514" s="869"/>
      <c r="K1514" s="869"/>
      <c r="L1514" s="869"/>
      <c r="M1514" s="399">
        <f>SUBTOTAL(9,M1515:M1516)</f>
        <v>0</v>
      </c>
      <c r="N1514" s="715"/>
      <c r="O1514" s="555"/>
      <c r="P1514" s="555"/>
      <c r="Q1514" s="555"/>
      <c r="R1514" s="555"/>
      <c r="S1514" s="555"/>
      <c r="T1514" s="555"/>
      <c r="U1514" s="555"/>
      <c r="V1514" s="555"/>
      <c r="W1514" s="555"/>
      <c r="X1514" s="555"/>
      <c r="Y1514" s="555"/>
      <c r="Z1514" s="555"/>
      <c r="AA1514" s="555"/>
      <c r="AB1514" s="555"/>
      <c r="AC1514" s="399">
        <f>SUBTOTAL(9,AC1515:AC1516)</f>
        <v>0</v>
      </c>
      <c r="AD1514" s="555"/>
      <c r="AE1514" s="555"/>
      <c r="AF1514" s="556"/>
    </row>
    <row r="1515" spans="1:32" ht="15" outlineLevel="1" x14ac:dyDescent="0.2">
      <c r="A1515" s="222">
        <v>188</v>
      </c>
      <c r="B1515" s="499"/>
      <c r="C1515" s="467"/>
      <c r="D1515" s="467"/>
      <c r="E1515" s="467"/>
      <c r="F1515" s="880" t="str">
        <f>'2. CAD NCCF'!F1515:L1515</f>
        <v>FI's own debt not eliminated</v>
      </c>
      <c r="G1515" s="881"/>
      <c r="H1515" s="881"/>
      <c r="I1515" s="881"/>
      <c r="J1515" s="881"/>
      <c r="K1515" s="881"/>
      <c r="L1515" s="882"/>
      <c r="M1515" s="400">
        <f>'2. CAD NCCF'!M1515+'3. USD NCCF'!M1515+'4. EUR NCCF'!M1515+'5. GBP NCCF'!M1515+'6. Other(Incld) NCCF'!M1515</f>
        <v>0</v>
      </c>
      <c r="N1515" s="548"/>
      <c r="O1515" s="549"/>
      <c r="P1515" s="549"/>
      <c r="Q1515" s="549"/>
      <c r="R1515" s="549"/>
      <c r="S1515" s="549"/>
      <c r="T1515" s="549"/>
      <c r="U1515" s="549"/>
      <c r="V1515" s="549"/>
      <c r="W1515" s="549"/>
      <c r="X1515" s="549"/>
      <c r="Y1515" s="549"/>
      <c r="Z1515" s="549"/>
      <c r="AA1515" s="549"/>
      <c r="AB1515" s="549"/>
      <c r="AC1515" s="400">
        <f>'2. CAD NCCF'!AC1515+'3. USD NCCF'!AC1515+'4. EUR NCCF'!AC1515+'5. GBP NCCF'!AC1515+'6. Other(Incld) NCCF'!AC1515</f>
        <v>0</v>
      </c>
      <c r="AD1515" s="549"/>
      <c r="AE1515" s="549"/>
      <c r="AF1515" s="602"/>
    </row>
    <row r="1516" spans="1:32" ht="15" customHeight="1" outlineLevel="1" x14ac:dyDescent="0.2">
      <c r="A1516" s="222">
        <v>189</v>
      </c>
      <c r="B1516" s="468"/>
      <c r="C1516" s="489"/>
      <c r="D1516" s="489"/>
      <c r="E1516" s="490"/>
      <c r="F1516" s="880" t="str">
        <f>'2. CAD NCCF'!F1516:L1516</f>
        <v>FI's own equity not eliminated</v>
      </c>
      <c r="G1516" s="881"/>
      <c r="H1516" s="881"/>
      <c r="I1516" s="881"/>
      <c r="J1516" s="881"/>
      <c r="K1516" s="881"/>
      <c r="L1516" s="882"/>
      <c r="M1516" s="400">
        <f>'2. CAD NCCF'!M1516+'3. USD NCCF'!M1516+'4. EUR NCCF'!M1516+'5. GBP NCCF'!M1516+'6. Other(Incld) NCCF'!M1516</f>
        <v>0</v>
      </c>
      <c r="N1516" s="573"/>
      <c r="O1516" s="551"/>
      <c r="P1516" s="551"/>
      <c r="Q1516" s="551"/>
      <c r="R1516" s="551"/>
      <c r="S1516" s="551"/>
      <c r="T1516" s="551"/>
      <c r="U1516" s="551"/>
      <c r="V1516" s="551"/>
      <c r="W1516" s="551"/>
      <c r="X1516" s="551"/>
      <c r="Y1516" s="551"/>
      <c r="Z1516" s="551"/>
      <c r="AA1516" s="551"/>
      <c r="AB1516" s="551"/>
      <c r="AC1516" s="400">
        <f>'2. CAD NCCF'!AC1516+'3. USD NCCF'!AC1516+'4. EUR NCCF'!AC1516+'5. GBP NCCF'!AC1516+'6. Other(Incld) NCCF'!AC1516</f>
        <v>0</v>
      </c>
      <c r="AD1516" s="551"/>
      <c r="AE1516" s="551"/>
      <c r="AF1516" s="603"/>
    </row>
    <row r="1517" spans="1:32" ht="7.5" hidden="1" customHeight="1" outlineLevel="1" x14ac:dyDescent="0.2">
      <c r="A1517" s="222"/>
      <c r="B1517" s="1125"/>
      <c r="C1517" s="1126"/>
      <c r="D1517" s="1126"/>
      <c r="E1517" s="1126"/>
      <c r="F1517" s="1126"/>
      <c r="G1517" s="1126"/>
      <c r="H1517" s="1126"/>
      <c r="I1517" s="1126"/>
      <c r="J1517" s="1126"/>
      <c r="K1517" s="1126"/>
      <c r="L1517" s="1126"/>
      <c r="M1517" s="858"/>
      <c r="N1517" s="858"/>
      <c r="O1517" s="858"/>
      <c r="P1517" s="858"/>
      <c r="Q1517" s="858"/>
      <c r="R1517" s="858"/>
      <c r="S1517" s="858"/>
      <c r="T1517" s="858"/>
      <c r="U1517" s="858"/>
      <c r="V1517" s="858"/>
      <c r="W1517" s="858"/>
      <c r="X1517" s="858"/>
      <c r="Y1517" s="858"/>
      <c r="Z1517" s="858"/>
      <c r="AA1517" s="858"/>
      <c r="AB1517" s="858"/>
      <c r="AC1517" s="858"/>
      <c r="AD1517" s="858"/>
      <c r="AE1517" s="858"/>
      <c r="AF1517" s="859"/>
    </row>
    <row r="1518" spans="1:32" ht="21.75" customHeight="1" outlineLevel="1" x14ac:dyDescent="0.2">
      <c r="A1518" s="222">
        <v>323</v>
      </c>
      <c r="B1518" s="991" t="str">
        <f>'2. CAD NCCF'!B1518:L1518</f>
        <v>Cash flows/Outflows from collateral</v>
      </c>
      <c r="C1518" s="992"/>
      <c r="D1518" s="992"/>
      <c r="E1518" s="992"/>
      <c r="F1518" s="992"/>
      <c r="G1518" s="992"/>
      <c r="H1518" s="992"/>
      <c r="I1518" s="992"/>
      <c r="J1518" s="992"/>
      <c r="K1518" s="992"/>
      <c r="L1518" s="992"/>
      <c r="M1518" s="399">
        <f>SUBTOTAL(9,M1283:M1517)</f>
        <v>0</v>
      </c>
      <c r="N1518" s="402">
        <f t="shared" ref="N1518:AC1518" si="1547">SUBTOTAL(9,N1283:N1517)</f>
        <v>0</v>
      </c>
      <c r="O1518" s="406">
        <f t="shared" si="1547"/>
        <v>0</v>
      </c>
      <c r="P1518" s="406">
        <f t="shared" si="1547"/>
        <v>0</v>
      </c>
      <c r="Q1518" s="407">
        <f t="shared" si="1547"/>
        <v>0</v>
      </c>
      <c r="R1518" s="402">
        <f t="shared" si="1547"/>
        <v>0</v>
      </c>
      <c r="S1518" s="406">
        <f t="shared" si="1547"/>
        <v>0</v>
      </c>
      <c r="T1518" s="405">
        <f t="shared" si="1547"/>
        <v>0</v>
      </c>
      <c r="U1518" s="405">
        <f t="shared" si="1547"/>
        <v>0</v>
      </c>
      <c r="V1518" s="405">
        <f t="shared" si="1547"/>
        <v>0</v>
      </c>
      <c r="W1518" s="405">
        <f t="shared" si="1547"/>
        <v>0</v>
      </c>
      <c r="X1518" s="405">
        <f t="shared" si="1547"/>
        <v>0</v>
      </c>
      <c r="Y1518" s="405">
        <f t="shared" si="1547"/>
        <v>0</v>
      </c>
      <c r="Z1518" s="405">
        <f t="shared" si="1547"/>
        <v>0</v>
      </c>
      <c r="AA1518" s="405">
        <f t="shared" si="1547"/>
        <v>0</v>
      </c>
      <c r="AB1518" s="403">
        <f t="shared" si="1547"/>
        <v>0</v>
      </c>
      <c r="AC1518" s="399">
        <f t="shared" si="1547"/>
        <v>0</v>
      </c>
      <c r="AD1518" s="938"/>
      <c r="AE1518" s="938"/>
      <c r="AF1518" s="939"/>
    </row>
    <row r="1519" spans="1:32" ht="7.5" customHeight="1" outlineLevel="1" x14ac:dyDescent="0.2">
      <c r="A1519" s="223"/>
      <c r="B1519" s="948"/>
      <c r="C1519" s="949"/>
      <c r="D1519" s="949"/>
      <c r="E1519" s="949"/>
      <c r="F1519" s="949"/>
      <c r="G1519" s="949"/>
      <c r="H1519" s="949"/>
      <c r="I1519" s="949"/>
      <c r="J1519" s="949"/>
      <c r="K1519" s="949"/>
      <c r="L1519" s="949"/>
      <c r="M1519" s="949"/>
      <c r="N1519" s="949"/>
      <c r="O1519" s="949"/>
      <c r="P1519" s="949"/>
      <c r="Q1519" s="949"/>
      <c r="R1519" s="949"/>
      <c r="S1519" s="949"/>
      <c r="T1519" s="949"/>
      <c r="U1519" s="949"/>
      <c r="V1519" s="949"/>
      <c r="W1519" s="949"/>
      <c r="X1519" s="949"/>
      <c r="Y1519" s="949"/>
      <c r="Z1519" s="949"/>
      <c r="AA1519" s="949"/>
      <c r="AB1519" s="949"/>
      <c r="AC1519" s="949"/>
      <c r="AD1519" s="949"/>
      <c r="AE1519" s="949"/>
      <c r="AF1519" s="950"/>
    </row>
    <row r="1520" spans="1:32" ht="22.5" customHeight="1" outlineLevel="2" x14ac:dyDescent="0.2">
      <c r="A1520" s="222">
        <v>325</v>
      </c>
      <c r="B1520" s="991" t="str">
        <f>'2. CAD NCCF'!B1520:AF1520</f>
        <v>OFF BALANCE SHEET COMMITMENTS</v>
      </c>
      <c r="C1520" s="992"/>
      <c r="D1520" s="992"/>
      <c r="E1520" s="992"/>
      <c r="F1520" s="992"/>
      <c r="G1520" s="992"/>
      <c r="H1520" s="992"/>
      <c r="I1520" s="992"/>
      <c r="J1520" s="992"/>
      <c r="K1520" s="992"/>
      <c r="L1520" s="992"/>
      <c r="M1520" s="992"/>
      <c r="N1520" s="992"/>
      <c r="O1520" s="992"/>
      <c r="P1520" s="992"/>
      <c r="Q1520" s="992"/>
      <c r="R1520" s="992"/>
      <c r="S1520" s="992"/>
      <c r="T1520" s="992"/>
      <c r="U1520" s="992"/>
      <c r="V1520" s="992"/>
      <c r="W1520" s="992"/>
      <c r="X1520" s="992"/>
      <c r="Y1520" s="992"/>
      <c r="Z1520" s="992"/>
      <c r="AA1520" s="992"/>
      <c r="AB1520" s="992"/>
      <c r="AC1520" s="992"/>
      <c r="AD1520" s="992"/>
      <c r="AE1520" s="992"/>
      <c r="AF1520" s="993"/>
    </row>
    <row r="1521" spans="1:32" ht="15" outlineLevel="1" x14ac:dyDescent="0.2">
      <c r="A1521" s="222">
        <v>188</v>
      </c>
      <c r="B1521" s="499"/>
      <c r="C1521" s="500"/>
      <c r="D1521" s="500"/>
      <c r="E1521" s="500"/>
      <c r="F1521" s="1106" t="str">
        <f>'2. CAD NCCF'!F1521:L1521</f>
        <v>Funding guarantee to subs</v>
      </c>
      <c r="G1521" s="1107"/>
      <c r="H1521" s="1107"/>
      <c r="I1521" s="1107"/>
      <c r="J1521" s="1107"/>
      <c r="K1521" s="1107"/>
      <c r="L1521" s="1108"/>
      <c r="M1521" s="400">
        <f>'2. CAD NCCF'!M1521+'3. USD NCCF'!M1521+'4. EUR NCCF'!M1521+'5. GBP NCCF'!M1521+'6. Other(Incld) NCCF'!M1521</f>
        <v>0</v>
      </c>
      <c r="N1521" s="411">
        <f>'2. CAD NCCF'!N1521+'3. USD NCCF'!N1521+'4. EUR NCCF'!N1521+'5. GBP NCCF'!N1521+'6. Other(Incld) NCCF'!N1521</f>
        <v>0</v>
      </c>
      <c r="O1521" s="1130"/>
      <c r="P1521" s="1131"/>
      <c r="Q1521" s="1131"/>
      <c r="R1521" s="1131"/>
      <c r="S1521" s="1131"/>
      <c r="T1521" s="1131"/>
      <c r="U1521" s="1131"/>
      <c r="V1521" s="1131"/>
      <c r="W1521" s="1131"/>
      <c r="X1521" s="1131"/>
      <c r="Y1521" s="1131"/>
      <c r="Z1521" s="1131"/>
      <c r="AA1521" s="1131"/>
      <c r="AB1521" s="1132"/>
      <c r="AC1521" s="400">
        <f>'2. CAD NCCF'!AC1521+'3. USD NCCF'!AC1521+'4. EUR NCCF'!AC1521+'5. GBP NCCF'!AC1521+'6. Other(Incld) NCCF'!AC1521</f>
        <v>0</v>
      </c>
      <c r="AD1521" s="976"/>
      <c r="AE1521" s="977"/>
      <c r="AF1521" s="978"/>
    </row>
    <row r="1522" spans="1:32" ht="7.5" hidden="1" customHeight="1" outlineLevel="1" x14ac:dyDescent="0.2">
      <c r="A1522" s="222"/>
      <c r="B1522" s="1127"/>
      <c r="C1522" s="1128"/>
      <c r="D1522" s="1128"/>
      <c r="E1522" s="1128"/>
      <c r="F1522" s="1128"/>
      <c r="G1522" s="1128"/>
      <c r="H1522" s="1128"/>
      <c r="I1522" s="1128"/>
      <c r="J1522" s="1128"/>
      <c r="K1522" s="1128"/>
      <c r="L1522" s="1128"/>
      <c r="M1522" s="1128"/>
      <c r="N1522" s="1128"/>
      <c r="O1522" s="1128"/>
      <c r="P1522" s="1128"/>
      <c r="Q1522" s="1128"/>
      <c r="R1522" s="1128"/>
      <c r="S1522" s="1128"/>
      <c r="T1522" s="1128"/>
      <c r="U1522" s="1128"/>
      <c r="V1522" s="1128"/>
      <c r="W1522" s="1128"/>
      <c r="X1522" s="1128"/>
      <c r="Y1522" s="1128"/>
      <c r="Z1522" s="1128"/>
      <c r="AA1522" s="1128"/>
      <c r="AB1522" s="1128"/>
      <c r="AC1522" s="1128"/>
      <c r="AD1522" s="1128"/>
      <c r="AE1522" s="1128"/>
      <c r="AF1522" s="1129"/>
    </row>
    <row r="1523" spans="1:32" ht="15" outlineLevel="1" x14ac:dyDescent="0.2">
      <c r="A1523" s="222">
        <v>187</v>
      </c>
      <c r="B1523" s="466"/>
      <c r="C1523" s="254"/>
      <c r="D1523" s="868" t="str">
        <f>'2. CAD NCCF'!D1523:L1523</f>
        <v>Credit facilities</v>
      </c>
      <c r="E1523" s="869"/>
      <c r="F1523" s="869"/>
      <c r="G1523" s="869"/>
      <c r="H1523" s="869"/>
      <c r="I1523" s="869"/>
      <c r="J1523" s="869"/>
      <c r="K1523" s="869"/>
      <c r="L1523" s="869"/>
      <c r="M1523" s="399">
        <f>SUBTOTAL(9,M1524:M1530)</f>
        <v>0</v>
      </c>
      <c r="N1523" s="480"/>
      <c r="O1523" s="522"/>
      <c r="P1523" s="522"/>
      <c r="Q1523" s="522"/>
      <c r="R1523" s="522"/>
      <c r="S1523" s="522"/>
      <c r="T1523" s="522"/>
      <c r="U1523" s="522"/>
      <c r="V1523" s="522"/>
      <c r="W1523" s="522"/>
      <c r="X1523" s="522"/>
      <c r="Y1523" s="522"/>
      <c r="Z1523" s="522"/>
      <c r="AA1523" s="522"/>
      <c r="AB1523" s="255"/>
      <c r="AC1523" s="399">
        <f t="shared" ref="AC1523" si="1548">SUBTOTAL(9,AC1524:AC1530)</f>
        <v>0</v>
      </c>
      <c r="AD1523" s="462"/>
      <c r="AE1523" s="462"/>
      <c r="AF1523" s="463"/>
    </row>
    <row r="1524" spans="1:32" ht="15" outlineLevel="1" x14ac:dyDescent="0.2">
      <c r="A1524" s="222">
        <v>188</v>
      </c>
      <c r="B1524" s="466"/>
      <c r="C1524" s="467"/>
      <c r="D1524" s="467"/>
      <c r="E1524" s="467"/>
      <c r="F1524" s="1045" t="str">
        <f>'2. CAD NCCF'!F1524:L1524</f>
        <v>Uncommitted credit facility - Undrawn portion</v>
      </c>
      <c r="G1524" s="1046"/>
      <c r="H1524" s="1046"/>
      <c r="I1524" s="1046"/>
      <c r="J1524" s="1046"/>
      <c r="K1524" s="1046"/>
      <c r="L1524" s="1047"/>
      <c r="M1524" s="400">
        <f>'2. CAD NCCF'!M1524+'3. USD NCCF'!M1524+'4. EUR NCCF'!M1524+'5. GBP NCCF'!M1524+'6. Other(Incld) NCCF'!M1524</f>
        <v>0</v>
      </c>
      <c r="N1524" s="481"/>
      <c r="O1524" s="465"/>
      <c r="P1524" s="465"/>
      <c r="Q1524" s="465"/>
      <c r="R1524" s="465"/>
      <c r="S1524" s="465"/>
      <c r="T1524" s="465"/>
      <c r="U1524" s="465"/>
      <c r="V1524" s="465"/>
      <c r="W1524" s="465"/>
      <c r="X1524" s="465"/>
      <c r="Y1524" s="465"/>
      <c r="Z1524" s="465"/>
      <c r="AA1524" s="465"/>
      <c r="AB1524" s="482"/>
      <c r="AC1524" s="400">
        <f>'2. CAD NCCF'!AC1524+'3. USD NCCF'!AC1524+'4. EUR NCCF'!AC1524+'5. GBP NCCF'!AC1524+'6. Other(Incld) NCCF'!AC1524</f>
        <v>0</v>
      </c>
      <c r="AD1524" s="509"/>
      <c r="AE1524" s="509"/>
      <c r="AF1524" s="510"/>
    </row>
    <row r="1525" spans="1:32" ht="27.75" customHeight="1" outlineLevel="1" x14ac:dyDescent="0.2">
      <c r="A1525" s="222">
        <v>189</v>
      </c>
      <c r="B1525" s="466"/>
      <c r="C1525" s="467"/>
      <c r="D1525" s="467"/>
      <c r="E1525" s="467"/>
      <c r="F1525" s="1045" t="str">
        <f>'2. CAD NCCF'!F1525:L1525</f>
        <v>Committed credit facility - Undrawn portion ; retail &amp; small business</v>
      </c>
      <c r="G1525" s="1046"/>
      <c r="H1525" s="1046"/>
      <c r="I1525" s="1046"/>
      <c r="J1525" s="1046"/>
      <c r="K1525" s="1046"/>
      <c r="L1525" s="1047"/>
      <c r="M1525" s="400">
        <f>'2. CAD NCCF'!M1525+'3. USD NCCF'!M1525+'4. EUR NCCF'!M1525+'5. GBP NCCF'!M1525+'6. Other(Incld) NCCF'!M1525</f>
        <v>0</v>
      </c>
      <c r="N1525" s="481"/>
      <c r="O1525" s="465"/>
      <c r="P1525" s="465"/>
      <c r="Q1525" s="465"/>
      <c r="R1525" s="465"/>
      <c r="S1525" s="465"/>
      <c r="T1525" s="465"/>
      <c r="U1525" s="465"/>
      <c r="V1525" s="465"/>
      <c r="W1525" s="465"/>
      <c r="X1525" s="465"/>
      <c r="Y1525" s="465"/>
      <c r="Z1525" s="465"/>
      <c r="AA1525" s="465"/>
      <c r="AB1525" s="482"/>
      <c r="AC1525" s="400">
        <f>'2. CAD NCCF'!AC1525+'3. USD NCCF'!AC1525+'4. EUR NCCF'!AC1525+'5. GBP NCCF'!AC1525+'6. Other(Incld) NCCF'!AC1525</f>
        <v>0</v>
      </c>
      <c r="AD1525" s="509"/>
      <c r="AE1525" s="509"/>
      <c r="AF1525" s="510"/>
    </row>
    <row r="1526" spans="1:32" ht="15" customHeight="1" outlineLevel="1" x14ac:dyDescent="0.2">
      <c r="A1526" s="222">
        <v>189</v>
      </c>
      <c r="B1526" s="466"/>
      <c r="C1526" s="467"/>
      <c r="D1526" s="467"/>
      <c r="E1526" s="467"/>
      <c r="F1526" s="1045" t="str">
        <f>'2. CAD NCCF'!F1526:L1526</f>
        <v>Committed credit facility - Undrawn portion ; heloc &amp; credit card</v>
      </c>
      <c r="G1526" s="1046"/>
      <c r="H1526" s="1046"/>
      <c r="I1526" s="1046"/>
      <c r="J1526" s="1046"/>
      <c r="K1526" s="1046"/>
      <c r="L1526" s="1047"/>
      <c r="M1526" s="400">
        <f>'2. CAD NCCF'!M1526+'3. USD NCCF'!M1526+'4. EUR NCCF'!M1526+'5. GBP NCCF'!M1526+'6. Other(Incld) NCCF'!M1526</f>
        <v>0</v>
      </c>
      <c r="N1526" s="481"/>
      <c r="O1526" s="465"/>
      <c r="P1526" s="465"/>
      <c r="Q1526" s="465"/>
      <c r="R1526" s="465"/>
      <c r="S1526" s="465"/>
      <c r="T1526" s="465"/>
      <c r="U1526" s="465"/>
      <c r="V1526" s="465"/>
      <c r="W1526" s="465"/>
      <c r="X1526" s="465"/>
      <c r="Y1526" s="465"/>
      <c r="Z1526" s="465"/>
      <c r="AA1526" s="465"/>
      <c r="AB1526" s="482"/>
      <c r="AC1526" s="400">
        <f>'2. CAD NCCF'!AC1526+'3. USD NCCF'!AC1526+'4. EUR NCCF'!AC1526+'5. GBP NCCF'!AC1526+'6. Other(Incld) NCCF'!AC1526</f>
        <v>0</v>
      </c>
      <c r="AD1526" s="509"/>
      <c r="AE1526" s="509"/>
      <c r="AF1526" s="510"/>
    </row>
    <row r="1527" spans="1:32" ht="15" customHeight="1" outlineLevel="1" x14ac:dyDescent="0.2">
      <c r="A1527" s="222">
        <v>189</v>
      </c>
      <c r="B1527" s="466"/>
      <c r="C1527" s="467"/>
      <c r="D1527" s="467"/>
      <c r="E1527" s="467"/>
      <c r="F1527" s="1045" t="str">
        <f>'2. CAD NCCF'!F1527:L1527</f>
        <v>Committed credit facility - Undrawn portion ; FI</v>
      </c>
      <c r="G1527" s="1046"/>
      <c r="H1527" s="1046"/>
      <c r="I1527" s="1046"/>
      <c r="J1527" s="1046"/>
      <c r="K1527" s="1046"/>
      <c r="L1527" s="1047"/>
      <c r="M1527" s="400">
        <f>'2. CAD NCCF'!M1527+'3. USD NCCF'!M1527+'4. EUR NCCF'!M1527+'5. GBP NCCF'!M1527+'6. Other(Incld) NCCF'!M1527</f>
        <v>0</v>
      </c>
      <c r="N1527" s="481"/>
      <c r="O1527" s="465"/>
      <c r="P1527" s="465"/>
      <c r="Q1527" s="465"/>
      <c r="R1527" s="465"/>
      <c r="S1527" s="465"/>
      <c r="T1527" s="465"/>
      <c r="U1527" s="465"/>
      <c r="V1527" s="465"/>
      <c r="W1527" s="465"/>
      <c r="X1527" s="465"/>
      <c r="Y1527" s="465"/>
      <c r="Z1527" s="465"/>
      <c r="AA1527" s="465"/>
      <c r="AB1527" s="482"/>
      <c r="AC1527" s="400">
        <f>'2. CAD NCCF'!AC1527+'3. USD NCCF'!AC1527+'4. EUR NCCF'!AC1527+'5. GBP NCCF'!AC1527+'6. Other(Incld) NCCF'!AC1527</f>
        <v>0</v>
      </c>
      <c r="AD1527" s="509"/>
      <c r="AE1527" s="509"/>
      <c r="AF1527" s="510"/>
    </row>
    <row r="1528" spans="1:32" ht="15" customHeight="1" outlineLevel="1" x14ac:dyDescent="0.2">
      <c r="A1528" s="222">
        <v>189</v>
      </c>
      <c r="B1528" s="466"/>
      <c r="C1528" s="467"/>
      <c r="D1528" s="467"/>
      <c r="E1528" s="467"/>
      <c r="F1528" s="1045" t="str">
        <f>'2. CAD NCCF'!F1528:L1528</f>
        <v>Committed credit facility - Undrawn portion ; non-FI corp, govt, PSE</v>
      </c>
      <c r="G1528" s="1046"/>
      <c r="H1528" s="1046"/>
      <c r="I1528" s="1046"/>
      <c r="J1528" s="1046"/>
      <c r="K1528" s="1046"/>
      <c r="L1528" s="1047"/>
      <c r="M1528" s="400">
        <f>'2. CAD NCCF'!M1528+'3. USD NCCF'!M1528+'4. EUR NCCF'!M1528+'5. GBP NCCF'!M1528+'6. Other(Incld) NCCF'!M1528</f>
        <v>0</v>
      </c>
      <c r="N1528" s="481"/>
      <c r="O1528" s="465"/>
      <c r="P1528" s="465"/>
      <c r="Q1528" s="465"/>
      <c r="R1528" s="465"/>
      <c r="S1528" s="465"/>
      <c r="T1528" s="465"/>
      <c r="U1528" s="465"/>
      <c r="V1528" s="465"/>
      <c r="W1528" s="465"/>
      <c r="X1528" s="465"/>
      <c r="Y1528" s="465"/>
      <c r="Z1528" s="465"/>
      <c r="AA1528" s="465"/>
      <c r="AB1528" s="482"/>
      <c r="AC1528" s="400">
        <f>'2. CAD NCCF'!AC1528+'3. USD NCCF'!AC1528+'4. EUR NCCF'!AC1528+'5. GBP NCCF'!AC1528+'6. Other(Incld) NCCF'!AC1528</f>
        <v>0</v>
      </c>
      <c r="AD1528" s="509"/>
      <c r="AE1528" s="509"/>
      <c r="AF1528" s="510"/>
    </row>
    <row r="1529" spans="1:32" ht="15" customHeight="1" outlineLevel="1" x14ac:dyDescent="0.2">
      <c r="A1529" s="222">
        <v>189</v>
      </c>
      <c r="B1529" s="466"/>
      <c r="C1529" s="467"/>
      <c r="D1529" s="467"/>
      <c r="E1529" s="467"/>
      <c r="F1529" s="1045" t="str">
        <f>'2. CAD NCCF'!F1529:L1529</f>
        <v>Committed credit facility - Undrawn portion ; ABCP and VIEs</v>
      </c>
      <c r="G1529" s="1046"/>
      <c r="H1529" s="1046"/>
      <c r="I1529" s="1046"/>
      <c r="J1529" s="1046"/>
      <c r="K1529" s="1046"/>
      <c r="L1529" s="1047"/>
      <c r="M1529" s="400">
        <f>'2. CAD NCCF'!M1529+'3. USD NCCF'!M1529+'4. EUR NCCF'!M1529+'5. GBP NCCF'!M1529+'6. Other(Incld) NCCF'!M1529</f>
        <v>0</v>
      </c>
      <c r="N1529" s="481"/>
      <c r="O1529" s="465"/>
      <c r="P1529" s="465"/>
      <c r="Q1529" s="465"/>
      <c r="R1529" s="465"/>
      <c r="S1529" s="465"/>
      <c r="T1529" s="465"/>
      <c r="U1529" s="465"/>
      <c r="V1529" s="465"/>
      <c r="W1529" s="465"/>
      <c r="X1529" s="465"/>
      <c r="Y1529" s="465"/>
      <c r="Z1529" s="465"/>
      <c r="AA1529" s="465"/>
      <c r="AB1529" s="482"/>
      <c r="AC1529" s="400">
        <f>'2. CAD NCCF'!AC1529+'3. USD NCCF'!AC1529+'4. EUR NCCF'!AC1529+'5. GBP NCCF'!AC1529+'6. Other(Incld) NCCF'!AC1529</f>
        <v>0</v>
      </c>
      <c r="AD1529" s="509"/>
      <c r="AE1529" s="509"/>
      <c r="AF1529" s="510"/>
    </row>
    <row r="1530" spans="1:32" ht="15" customHeight="1" outlineLevel="1" x14ac:dyDescent="0.2">
      <c r="A1530" s="222">
        <v>189</v>
      </c>
      <c r="B1530" s="466"/>
      <c r="C1530" s="467"/>
      <c r="D1530" s="467"/>
      <c r="E1530" s="467"/>
      <c r="F1530" s="1045" t="str">
        <f>'2. CAD NCCF'!F1530:L1530</f>
        <v>Committed credit facility - Undrawn portion ; other</v>
      </c>
      <c r="G1530" s="1046"/>
      <c r="H1530" s="1046"/>
      <c r="I1530" s="1046"/>
      <c r="J1530" s="1046"/>
      <c r="K1530" s="1046"/>
      <c r="L1530" s="1047"/>
      <c r="M1530" s="400">
        <f>'2. CAD NCCF'!M1530+'3. USD NCCF'!M1530+'4. EUR NCCF'!M1530+'5. GBP NCCF'!M1530+'6. Other(Incld) NCCF'!M1530</f>
        <v>0</v>
      </c>
      <c r="N1530" s="481"/>
      <c r="O1530" s="465"/>
      <c r="P1530" s="465"/>
      <c r="Q1530" s="465"/>
      <c r="R1530" s="465"/>
      <c r="S1530" s="465"/>
      <c r="T1530" s="465"/>
      <c r="U1530" s="465"/>
      <c r="V1530" s="465"/>
      <c r="W1530" s="465"/>
      <c r="X1530" s="465"/>
      <c r="Y1530" s="465"/>
      <c r="Z1530" s="465"/>
      <c r="AA1530" s="465"/>
      <c r="AB1530" s="482"/>
      <c r="AC1530" s="400">
        <f>'2. CAD NCCF'!AC1530+'3. USD NCCF'!AC1530+'4. EUR NCCF'!AC1530+'5. GBP NCCF'!AC1530+'6. Other(Incld) NCCF'!AC1530</f>
        <v>0</v>
      </c>
      <c r="AD1530" s="509"/>
      <c r="AE1530" s="509"/>
      <c r="AF1530" s="510"/>
    </row>
    <row r="1531" spans="1:32" ht="15" outlineLevel="1" x14ac:dyDescent="0.2">
      <c r="A1531" s="222">
        <v>187</v>
      </c>
      <c r="B1531" s="466"/>
      <c r="C1531" s="467"/>
      <c r="D1531" s="868" t="str">
        <f>'2. CAD NCCF'!D1531:L1531</f>
        <v>Liquidity facilities undrawn</v>
      </c>
      <c r="E1531" s="869"/>
      <c r="F1531" s="869"/>
      <c r="G1531" s="869"/>
      <c r="H1531" s="869"/>
      <c r="I1531" s="869"/>
      <c r="J1531" s="869"/>
      <c r="K1531" s="869"/>
      <c r="L1531" s="869"/>
      <c r="M1531" s="399">
        <f>SUBTOTAL(9,M1532:M1538)</f>
        <v>0</v>
      </c>
      <c r="N1531" s="525"/>
      <c r="O1531" s="526"/>
      <c r="P1531" s="526"/>
      <c r="Q1531" s="526"/>
      <c r="R1531" s="526"/>
      <c r="S1531" s="526"/>
      <c r="T1531" s="526"/>
      <c r="U1531" s="526"/>
      <c r="V1531" s="526"/>
      <c r="W1531" s="526"/>
      <c r="X1531" s="526"/>
      <c r="Y1531" s="526"/>
      <c r="Z1531" s="526"/>
      <c r="AA1531" s="526"/>
      <c r="AB1531" s="256"/>
      <c r="AC1531" s="399">
        <f t="shared" ref="AC1531" si="1549">SUBTOTAL(9,AC1532:AC1538)</f>
        <v>0</v>
      </c>
      <c r="AD1531" s="462"/>
      <c r="AE1531" s="462"/>
      <c r="AF1531" s="463"/>
    </row>
    <row r="1532" spans="1:32" ht="15" outlineLevel="1" x14ac:dyDescent="0.2">
      <c r="A1532" s="222">
        <v>188</v>
      </c>
      <c r="B1532" s="466"/>
      <c r="C1532" s="467"/>
      <c r="D1532" s="467"/>
      <c r="E1532" s="467"/>
      <c r="F1532" s="1045" t="str">
        <f>'2. CAD NCCF'!F1532:L1532</f>
        <v>Uncommitted credit facility - Undrawn portion</v>
      </c>
      <c r="G1532" s="1046"/>
      <c r="H1532" s="1046"/>
      <c r="I1532" s="1046"/>
      <c r="J1532" s="1046"/>
      <c r="K1532" s="1046"/>
      <c r="L1532" s="1047"/>
      <c r="M1532" s="400">
        <f>'2. CAD NCCF'!M1532+'3. USD NCCF'!M1532+'4. EUR NCCF'!M1532+'5. GBP NCCF'!M1532+'6. Other(Incld) NCCF'!M1532</f>
        <v>0</v>
      </c>
      <c r="N1532" s="481"/>
      <c r="O1532" s="465"/>
      <c r="P1532" s="465"/>
      <c r="Q1532" s="465"/>
      <c r="R1532" s="465"/>
      <c r="S1532" s="465"/>
      <c r="T1532" s="465"/>
      <c r="U1532" s="465"/>
      <c r="V1532" s="465"/>
      <c r="W1532" s="465"/>
      <c r="X1532" s="465"/>
      <c r="Y1532" s="465"/>
      <c r="Z1532" s="465"/>
      <c r="AA1532" s="465"/>
      <c r="AB1532" s="482"/>
      <c r="AC1532" s="400">
        <f>'2. CAD NCCF'!AC1532+'3. USD NCCF'!AC1532+'4. EUR NCCF'!AC1532+'5. GBP NCCF'!AC1532+'6. Other(Incld) NCCF'!AC1532</f>
        <v>0</v>
      </c>
      <c r="AD1532" s="509"/>
      <c r="AE1532" s="509"/>
      <c r="AF1532" s="510"/>
    </row>
    <row r="1533" spans="1:32" ht="27.75" customHeight="1" outlineLevel="1" x14ac:dyDescent="0.2">
      <c r="A1533" s="222">
        <v>189</v>
      </c>
      <c r="B1533" s="466"/>
      <c r="C1533" s="467"/>
      <c r="D1533" s="467"/>
      <c r="E1533" s="467"/>
      <c r="F1533" s="1045" t="str">
        <f>'2. CAD NCCF'!F1533:L1533</f>
        <v>Committed credit facility - Undrawn portion ; retail &amp; small business</v>
      </c>
      <c r="G1533" s="1046"/>
      <c r="H1533" s="1046"/>
      <c r="I1533" s="1046"/>
      <c r="J1533" s="1046"/>
      <c r="K1533" s="1046"/>
      <c r="L1533" s="1047"/>
      <c r="M1533" s="400">
        <f>'2. CAD NCCF'!M1533+'3. USD NCCF'!M1533+'4. EUR NCCF'!M1533+'5. GBP NCCF'!M1533+'6. Other(Incld) NCCF'!M1533</f>
        <v>0</v>
      </c>
      <c r="N1533" s="481"/>
      <c r="O1533" s="465"/>
      <c r="P1533" s="465"/>
      <c r="Q1533" s="465"/>
      <c r="R1533" s="465"/>
      <c r="S1533" s="465"/>
      <c r="T1533" s="465"/>
      <c r="U1533" s="465"/>
      <c r="V1533" s="465"/>
      <c r="W1533" s="465"/>
      <c r="X1533" s="465"/>
      <c r="Y1533" s="465"/>
      <c r="Z1533" s="465"/>
      <c r="AA1533" s="465"/>
      <c r="AB1533" s="482"/>
      <c r="AC1533" s="400">
        <f>'2. CAD NCCF'!AC1533+'3. USD NCCF'!AC1533+'4. EUR NCCF'!AC1533+'5. GBP NCCF'!AC1533+'6. Other(Incld) NCCF'!AC1533</f>
        <v>0</v>
      </c>
      <c r="AD1533" s="509"/>
      <c r="AE1533" s="509"/>
      <c r="AF1533" s="510"/>
    </row>
    <row r="1534" spans="1:32" ht="15" customHeight="1" outlineLevel="1" x14ac:dyDescent="0.2">
      <c r="A1534" s="222">
        <v>189</v>
      </c>
      <c r="B1534" s="466"/>
      <c r="C1534" s="467"/>
      <c r="D1534" s="467"/>
      <c r="E1534" s="467"/>
      <c r="F1534" s="1045" t="str">
        <f>'2. CAD NCCF'!F1534:L1534</f>
        <v>Committed credit facility - Undrawn portion ; heloc &amp; credit card</v>
      </c>
      <c r="G1534" s="1046"/>
      <c r="H1534" s="1046"/>
      <c r="I1534" s="1046"/>
      <c r="J1534" s="1046"/>
      <c r="K1534" s="1046"/>
      <c r="L1534" s="1047"/>
      <c r="M1534" s="400">
        <f>'2. CAD NCCF'!M1534+'3. USD NCCF'!M1534+'4. EUR NCCF'!M1534+'5. GBP NCCF'!M1534+'6. Other(Incld) NCCF'!M1534</f>
        <v>0</v>
      </c>
      <c r="N1534" s="481"/>
      <c r="O1534" s="465"/>
      <c r="P1534" s="465"/>
      <c r="Q1534" s="465"/>
      <c r="R1534" s="465"/>
      <c r="S1534" s="465"/>
      <c r="T1534" s="465"/>
      <c r="U1534" s="465"/>
      <c r="V1534" s="465"/>
      <c r="W1534" s="465"/>
      <c r="X1534" s="465"/>
      <c r="Y1534" s="465"/>
      <c r="Z1534" s="465"/>
      <c r="AA1534" s="465"/>
      <c r="AB1534" s="482"/>
      <c r="AC1534" s="400">
        <f>'2. CAD NCCF'!AC1534+'3. USD NCCF'!AC1534+'4. EUR NCCF'!AC1534+'5. GBP NCCF'!AC1534+'6. Other(Incld) NCCF'!AC1534</f>
        <v>0</v>
      </c>
      <c r="AD1534" s="509"/>
      <c r="AE1534" s="509"/>
      <c r="AF1534" s="510"/>
    </row>
    <row r="1535" spans="1:32" ht="15" customHeight="1" outlineLevel="1" x14ac:dyDescent="0.2">
      <c r="A1535" s="222">
        <v>189</v>
      </c>
      <c r="B1535" s="466"/>
      <c r="C1535" s="467"/>
      <c r="D1535" s="467"/>
      <c r="E1535" s="467"/>
      <c r="F1535" s="1045" t="str">
        <f>'2. CAD NCCF'!F1535:L1535</f>
        <v>Committed credit facility - Undrawn portion ; FI</v>
      </c>
      <c r="G1535" s="1046"/>
      <c r="H1535" s="1046"/>
      <c r="I1535" s="1046"/>
      <c r="J1535" s="1046"/>
      <c r="K1535" s="1046"/>
      <c r="L1535" s="1047"/>
      <c r="M1535" s="400">
        <f>'2. CAD NCCF'!M1535+'3. USD NCCF'!M1535+'4. EUR NCCF'!M1535+'5. GBP NCCF'!M1535+'6. Other(Incld) NCCF'!M1535</f>
        <v>0</v>
      </c>
      <c r="N1535" s="481"/>
      <c r="O1535" s="465"/>
      <c r="P1535" s="465"/>
      <c r="Q1535" s="465"/>
      <c r="R1535" s="465"/>
      <c r="S1535" s="465"/>
      <c r="T1535" s="465"/>
      <c r="U1535" s="465"/>
      <c r="V1535" s="465"/>
      <c r="W1535" s="465"/>
      <c r="X1535" s="465"/>
      <c r="Y1535" s="465"/>
      <c r="Z1535" s="465"/>
      <c r="AA1535" s="465"/>
      <c r="AB1535" s="482"/>
      <c r="AC1535" s="400">
        <f>'2. CAD NCCF'!AC1535+'3. USD NCCF'!AC1535+'4. EUR NCCF'!AC1535+'5. GBP NCCF'!AC1535+'6. Other(Incld) NCCF'!AC1535</f>
        <v>0</v>
      </c>
      <c r="AD1535" s="509"/>
      <c r="AE1535" s="509"/>
      <c r="AF1535" s="510"/>
    </row>
    <row r="1536" spans="1:32" ht="15" customHeight="1" outlineLevel="1" x14ac:dyDescent="0.2">
      <c r="A1536" s="222">
        <v>189</v>
      </c>
      <c r="B1536" s="466"/>
      <c r="C1536" s="467"/>
      <c r="D1536" s="467"/>
      <c r="E1536" s="467"/>
      <c r="F1536" s="1045" t="str">
        <f>'2. CAD NCCF'!F1536:L1536</f>
        <v>Committed credit facility - Undrawn portion ; non-FI corp, govt, PSE</v>
      </c>
      <c r="G1536" s="1046"/>
      <c r="H1536" s="1046"/>
      <c r="I1536" s="1046"/>
      <c r="J1536" s="1046"/>
      <c r="K1536" s="1046"/>
      <c r="L1536" s="1047"/>
      <c r="M1536" s="400">
        <f>'2. CAD NCCF'!M1536+'3. USD NCCF'!M1536+'4. EUR NCCF'!M1536+'5. GBP NCCF'!M1536+'6. Other(Incld) NCCF'!M1536</f>
        <v>0</v>
      </c>
      <c r="N1536" s="481"/>
      <c r="O1536" s="465"/>
      <c r="P1536" s="465"/>
      <c r="Q1536" s="465"/>
      <c r="R1536" s="465"/>
      <c r="S1536" s="465"/>
      <c r="T1536" s="465"/>
      <c r="U1536" s="465"/>
      <c r="V1536" s="465"/>
      <c r="W1536" s="465"/>
      <c r="X1536" s="465"/>
      <c r="Y1536" s="465"/>
      <c r="Z1536" s="465"/>
      <c r="AA1536" s="465"/>
      <c r="AB1536" s="482"/>
      <c r="AC1536" s="400">
        <f>'2. CAD NCCF'!AC1536+'3. USD NCCF'!AC1536+'4. EUR NCCF'!AC1536+'5. GBP NCCF'!AC1536+'6. Other(Incld) NCCF'!AC1536</f>
        <v>0</v>
      </c>
      <c r="AD1536" s="509"/>
      <c r="AE1536" s="509"/>
      <c r="AF1536" s="510"/>
    </row>
    <row r="1537" spans="1:32" ht="15" customHeight="1" outlineLevel="1" x14ac:dyDescent="0.2">
      <c r="A1537" s="222">
        <v>189</v>
      </c>
      <c r="B1537" s="466"/>
      <c r="C1537" s="467"/>
      <c r="D1537" s="467"/>
      <c r="E1537" s="467"/>
      <c r="F1537" s="1045" t="str">
        <f>'2. CAD NCCF'!F1537:L1537</f>
        <v>Committed credit facility - Undrawn portion ; ABCP and VIEs</v>
      </c>
      <c r="G1537" s="1046"/>
      <c r="H1537" s="1046"/>
      <c r="I1537" s="1046"/>
      <c r="J1537" s="1046"/>
      <c r="K1537" s="1046"/>
      <c r="L1537" s="1047"/>
      <c r="M1537" s="400">
        <f>'2. CAD NCCF'!M1537+'3. USD NCCF'!M1537+'4. EUR NCCF'!M1537+'5. GBP NCCF'!M1537+'6. Other(Incld) NCCF'!M1537</f>
        <v>0</v>
      </c>
      <c r="N1537" s="481"/>
      <c r="O1537" s="465"/>
      <c r="P1537" s="465"/>
      <c r="Q1537" s="465"/>
      <c r="R1537" s="465"/>
      <c r="S1537" s="465"/>
      <c r="T1537" s="465"/>
      <c r="U1537" s="465"/>
      <c r="V1537" s="465"/>
      <c r="W1537" s="465"/>
      <c r="X1537" s="465"/>
      <c r="Y1537" s="465"/>
      <c r="Z1537" s="465"/>
      <c r="AA1537" s="465"/>
      <c r="AB1537" s="482"/>
      <c r="AC1537" s="400">
        <f>'2. CAD NCCF'!AC1537+'3. USD NCCF'!AC1537+'4. EUR NCCF'!AC1537+'5. GBP NCCF'!AC1537+'6. Other(Incld) NCCF'!AC1537</f>
        <v>0</v>
      </c>
      <c r="AD1537" s="509"/>
      <c r="AE1537" s="509"/>
      <c r="AF1537" s="510"/>
    </row>
    <row r="1538" spans="1:32" ht="15" customHeight="1" outlineLevel="1" x14ac:dyDescent="0.2">
      <c r="A1538" s="222">
        <v>189</v>
      </c>
      <c r="B1538" s="466"/>
      <c r="C1538" s="467"/>
      <c r="D1538" s="467"/>
      <c r="E1538" s="467"/>
      <c r="F1538" s="1045" t="str">
        <f>'2. CAD NCCF'!F1538:L1538</f>
        <v>Committed credit facility - Undrawn portion ; other</v>
      </c>
      <c r="G1538" s="1046"/>
      <c r="H1538" s="1046"/>
      <c r="I1538" s="1046"/>
      <c r="J1538" s="1046"/>
      <c r="K1538" s="1046"/>
      <c r="L1538" s="1047"/>
      <c r="M1538" s="400">
        <f>'2. CAD NCCF'!M1538+'3. USD NCCF'!M1538+'4. EUR NCCF'!M1538+'5. GBP NCCF'!M1538+'6. Other(Incld) NCCF'!M1538</f>
        <v>0</v>
      </c>
      <c r="N1538" s="481"/>
      <c r="O1538" s="465"/>
      <c r="P1538" s="465"/>
      <c r="Q1538" s="465"/>
      <c r="R1538" s="465"/>
      <c r="S1538" s="465"/>
      <c r="T1538" s="465"/>
      <c r="U1538" s="465"/>
      <c r="V1538" s="465"/>
      <c r="W1538" s="465"/>
      <c r="X1538" s="465"/>
      <c r="Y1538" s="465"/>
      <c r="Z1538" s="465"/>
      <c r="AA1538" s="465"/>
      <c r="AB1538" s="482"/>
      <c r="AC1538" s="400">
        <f>'2. CAD NCCF'!AC1538+'3. USD NCCF'!AC1538+'4. EUR NCCF'!AC1538+'5. GBP NCCF'!AC1538+'6. Other(Incld) NCCF'!AC1538</f>
        <v>0</v>
      </c>
      <c r="AD1538" s="509"/>
      <c r="AE1538" s="509"/>
      <c r="AF1538" s="510"/>
    </row>
    <row r="1539" spans="1:32" ht="15" outlineLevel="1" x14ac:dyDescent="0.2">
      <c r="A1539" s="222">
        <v>187</v>
      </c>
      <c r="B1539" s="466"/>
      <c r="C1539" s="467"/>
      <c r="D1539" s="868" t="str">
        <f>'2. CAD NCCF'!D1539:L1539</f>
        <v>Liquidity facilities drawn</v>
      </c>
      <c r="E1539" s="869"/>
      <c r="F1539" s="869"/>
      <c r="G1539" s="869"/>
      <c r="H1539" s="869"/>
      <c r="I1539" s="869"/>
      <c r="J1539" s="869"/>
      <c r="K1539" s="869"/>
      <c r="L1539" s="869"/>
      <c r="M1539" s="399">
        <f>SUBTOTAL(9,M1540:M1546)</f>
        <v>0</v>
      </c>
      <c r="N1539" s="525"/>
      <c r="O1539" s="526"/>
      <c r="P1539" s="526"/>
      <c r="Q1539" s="526"/>
      <c r="R1539" s="526"/>
      <c r="S1539" s="526"/>
      <c r="T1539" s="526"/>
      <c r="U1539" s="526"/>
      <c r="V1539" s="526"/>
      <c r="W1539" s="526"/>
      <c r="X1539" s="526"/>
      <c r="Y1539" s="526"/>
      <c r="Z1539" s="526"/>
      <c r="AA1539" s="526"/>
      <c r="AB1539" s="256"/>
      <c r="AC1539" s="399">
        <f t="shared" ref="AC1539" si="1550">SUBTOTAL(9,AC1540:AC1546)</f>
        <v>0</v>
      </c>
      <c r="AD1539" s="940"/>
      <c r="AE1539" s="941"/>
      <c r="AF1539" s="942"/>
    </row>
    <row r="1540" spans="1:32" ht="15" outlineLevel="1" x14ac:dyDescent="0.2">
      <c r="A1540" s="222">
        <v>188</v>
      </c>
      <c r="B1540" s="466"/>
      <c r="C1540" s="467"/>
      <c r="D1540" s="467"/>
      <c r="E1540" s="467"/>
      <c r="F1540" s="1045" t="str">
        <f>'2. CAD NCCF'!F1532:L1532</f>
        <v>Uncommitted credit facility - Undrawn portion</v>
      </c>
      <c r="G1540" s="1046"/>
      <c r="H1540" s="1046"/>
      <c r="I1540" s="1046"/>
      <c r="J1540" s="1046"/>
      <c r="K1540" s="1046"/>
      <c r="L1540" s="1047"/>
      <c r="M1540" s="400">
        <f>'2. CAD NCCF'!M1540+'3. USD NCCF'!M1540+'4. EUR NCCF'!M1540+'5. GBP NCCF'!M1540+'6. Other(Incld) NCCF'!M1540</f>
        <v>0</v>
      </c>
      <c r="N1540" s="481"/>
      <c r="O1540" s="465"/>
      <c r="P1540" s="465"/>
      <c r="Q1540" s="465"/>
      <c r="R1540" s="465"/>
      <c r="S1540" s="465"/>
      <c r="T1540" s="465"/>
      <c r="U1540" s="465"/>
      <c r="V1540" s="465"/>
      <c r="W1540" s="465"/>
      <c r="X1540" s="465"/>
      <c r="Y1540" s="465"/>
      <c r="Z1540" s="465"/>
      <c r="AA1540" s="465"/>
      <c r="AB1540" s="482"/>
      <c r="AC1540" s="400">
        <f>'2. CAD NCCF'!AC1540+'3. USD NCCF'!AC1540+'4. EUR NCCF'!AC1540+'5. GBP NCCF'!AC1540+'6. Other(Incld) NCCF'!AC1540</f>
        <v>0</v>
      </c>
      <c r="AD1540" s="509"/>
      <c r="AE1540" s="509"/>
      <c r="AF1540" s="510"/>
    </row>
    <row r="1541" spans="1:32" ht="27.75" customHeight="1" outlineLevel="1" x14ac:dyDescent="0.2">
      <c r="A1541" s="222">
        <v>189</v>
      </c>
      <c r="B1541" s="466"/>
      <c r="C1541" s="467"/>
      <c r="D1541" s="467"/>
      <c r="E1541" s="467"/>
      <c r="F1541" s="1045" t="str">
        <f>'2. CAD NCCF'!F1533:L1533</f>
        <v>Committed credit facility - Undrawn portion ; retail &amp; small business</v>
      </c>
      <c r="G1541" s="1046"/>
      <c r="H1541" s="1046"/>
      <c r="I1541" s="1046"/>
      <c r="J1541" s="1046"/>
      <c r="K1541" s="1046"/>
      <c r="L1541" s="1047"/>
      <c r="M1541" s="400">
        <f>'2. CAD NCCF'!M1541+'3. USD NCCF'!M1541+'4. EUR NCCF'!M1541+'5. GBP NCCF'!M1541+'6. Other(Incld) NCCF'!M1541</f>
        <v>0</v>
      </c>
      <c r="N1541" s="481"/>
      <c r="O1541" s="465"/>
      <c r="P1541" s="465"/>
      <c r="Q1541" s="465"/>
      <c r="R1541" s="465"/>
      <c r="S1541" s="465"/>
      <c r="T1541" s="465"/>
      <c r="U1541" s="465"/>
      <c r="V1541" s="465"/>
      <c r="W1541" s="465"/>
      <c r="X1541" s="465"/>
      <c r="Y1541" s="465"/>
      <c r="Z1541" s="465"/>
      <c r="AA1541" s="465"/>
      <c r="AB1541" s="482"/>
      <c r="AC1541" s="400">
        <f>'2. CAD NCCF'!AC1541+'3. USD NCCF'!AC1541+'4. EUR NCCF'!AC1541+'5. GBP NCCF'!AC1541+'6. Other(Incld) NCCF'!AC1541</f>
        <v>0</v>
      </c>
      <c r="AD1541" s="509"/>
      <c r="AE1541" s="509"/>
      <c r="AF1541" s="510"/>
    </row>
    <row r="1542" spans="1:32" ht="15" customHeight="1" outlineLevel="1" x14ac:dyDescent="0.2">
      <c r="A1542" s="222">
        <v>189</v>
      </c>
      <c r="B1542" s="466"/>
      <c r="C1542" s="467"/>
      <c r="D1542" s="467"/>
      <c r="E1542" s="467"/>
      <c r="F1542" s="1045" t="str">
        <f>'2. CAD NCCF'!F1534:L1534</f>
        <v>Committed credit facility - Undrawn portion ; heloc &amp; credit card</v>
      </c>
      <c r="G1542" s="1046"/>
      <c r="H1542" s="1046"/>
      <c r="I1542" s="1046"/>
      <c r="J1542" s="1046"/>
      <c r="K1542" s="1046"/>
      <c r="L1542" s="1047"/>
      <c r="M1542" s="400">
        <f>'2. CAD NCCF'!M1542+'3. USD NCCF'!M1542+'4. EUR NCCF'!M1542+'5. GBP NCCF'!M1542+'6. Other(Incld) NCCF'!M1542</f>
        <v>0</v>
      </c>
      <c r="N1542" s="481"/>
      <c r="O1542" s="465"/>
      <c r="P1542" s="465"/>
      <c r="Q1542" s="465"/>
      <c r="R1542" s="465"/>
      <c r="S1542" s="465"/>
      <c r="T1542" s="465"/>
      <c r="U1542" s="465"/>
      <c r="V1542" s="465"/>
      <c r="W1542" s="465"/>
      <c r="X1542" s="465"/>
      <c r="Y1542" s="465"/>
      <c r="Z1542" s="465"/>
      <c r="AA1542" s="465"/>
      <c r="AB1542" s="482"/>
      <c r="AC1542" s="400">
        <f>'2. CAD NCCF'!AC1542+'3. USD NCCF'!AC1542+'4. EUR NCCF'!AC1542+'5. GBP NCCF'!AC1542+'6. Other(Incld) NCCF'!AC1542</f>
        <v>0</v>
      </c>
      <c r="AD1542" s="509"/>
      <c r="AE1542" s="509"/>
      <c r="AF1542" s="510"/>
    </row>
    <row r="1543" spans="1:32" ht="15" customHeight="1" outlineLevel="1" x14ac:dyDescent="0.2">
      <c r="A1543" s="222">
        <v>189</v>
      </c>
      <c r="B1543" s="466"/>
      <c r="C1543" s="467"/>
      <c r="D1543" s="467"/>
      <c r="E1543" s="467"/>
      <c r="F1543" s="1045" t="str">
        <f>'2. CAD NCCF'!F1535:L1535</f>
        <v>Committed credit facility - Undrawn portion ; FI</v>
      </c>
      <c r="G1543" s="1046"/>
      <c r="H1543" s="1046"/>
      <c r="I1543" s="1046"/>
      <c r="J1543" s="1046"/>
      <c r="K1543" s="1046"/>
      <c r="L1543" s="1047"/>
      <c r="M1543" s="400">
        <f>'2. CAD NCCF'!M1543+'3. USD NCCF'!M1543+'4. EUR NCCF'!M1543+'5. GBP NCCF'!M1543+'6. Other(Incld) NCCF'!M1543</f>
        <v>0</v>
      </c>
      <c r="N1543" s="481"/>
      <c r="O1543" s="465"/>
      <c r="P1543" s="465"/>
      <c r="Q1543" s="465"/>
      <c r="R1543" s="465"/>
      <c r="S1543" s="465"/>
      <c r="T1543" s="465"/>
      <c r="U1543" s="465"/>
      <c r="V1543" s="465"/>
      <c r="W1543" s="465"/>
      <c r="X1543" s="465"/>
      <c r="Y1543" s="465"/>
      <c r="Z1543" s="465"/>
      <c r="AA1543" s="465"/>
      <c r="AB1543" s="482"/>
      <c r="AC1543" s="400">
        <f>'2. CAD NCCF'!AC1543+'3. USD NCCF'!AC1543+'4. EUR NCCF'!AC1543+'5. GBP NCCF'!AC1543+'6. Other(Incld) NCCF'!AC1543</f>
        <v>0</v>
      </c>
      <c r="AD1543" s="509"/>
      <c r="AE1543" s="509"/>
      <c r="AF1543" s="510"/>
    </row>
    <row r="1544" spans="1:32" ht="15" customHeight="1" outlineLevel="1" x14ac:dyDescent="0.2">
      <c r="A1544" s="222">
        <v>189</v>
      </c>
      <c r="B1544" s="466"/>
      <c r="C1544" s="467"/>
      <c r="D1544" s="467"/>
      <c r="E1544" s="467"/>
      <c r="F1544" s="1045" t="str">
        <f>'2. CAD NCCF'!F1536:L1536</f>
        <v>Committed credit facility - Undrawn portion ; non-FI corp, govt, PSE</v>
      </c>
      <c r="G1544" s="1046"/>
      <c r="H1544" s="1046"/>
      <c r="I1544" s="1046"/>
      <c r="J1544" s="1046"/>
      <c r="K1544" s="1046"/>
      <c r="L1544" s="1047"/>
      <c r="M1544" s="400">
        <f>'2. CAD NCCF'!M1544+'3. USD NCCF'!M1544+'4. EUR NCCF'!M1544+'5. GBP NCCF'!M1544+'6. Other(Incld) NCCF'!M1544</f>
        <v>0</v>
      </c>
      <c r="N1544" s="481"/>
      <c r="O1544" s="465"/>
      <c r="P1544" s="465"/>
      <c r="Q1544" s="465"/>
      <c r="R1544" s="465"/>
      <c r="S1544" s="465"/>
      <c r="T1544" s="465"/>
      <c r="U1544" s="465"/>
      <c r="V1544" s="465"/>
      <c r="W1544" s="465"/>
      <c r="X1544" s="465"/>
      <c r="Y1544" s="465"/>
      <c r="Z1544" s="465"/>
      <c r="AA1544" s="465"/>
      <c r="AB1544" s="482"/>
      <c r="AC1544" s="400">
        <f>'2. CAD NCCF'!AC1544+'3. USD NCCF'!AC1544+'4. EUR NCCF'!AC1544+'5. GBP NCCF'!AC1544+'6. Other(Incld) NCCF'!AC1544</f>
        <v>0</v>
      </c>
      <c r="AD1544" s="509"/>
      <c r="AE1544" s="509"/>
      <c r="AF1544" s="510"/>
    </row>
    <row r="1545" spans="1:32" ht="15" customHeight="1" outlineLevel="1" x14ac:dyDescent="0.2">
      <c r="A1545" s="222">
        <v>189</v>
      </c>
      <c r="B1545" s="466"/>
      <c r="C1545" s="467"/>
      <c r="D1545" s="467"/>
      <c r="E1545" s="467"/>
      <c r="F1545" s="1045" t="str">
        <f>'2. CAD NCCF'!F1537:L1537</f>
        <v>Committed credit facility - Undrawn portion ; ABCP and VIEs</v>
      </c>
      <c r="G1545" s="1046"/>
      <c r="H1545" s="1046"/>
      <c r="I1545" s="1046"/>
      <c r="J1545" s="1046"/>
      <c r="K1545" s="1046"/>
      <c r="L1545" s="1047"/>
      <c r="M1545" s="400">
        <f>'2. CAD NCCF'!M1545+'3. USD NCCF'!M1545+'4. EUR NCCF'!M1545+'5. GBP NCCF'!M1545+'6. Other(Incld) NCCF'!M1545</f>
        <v>0</v>
      </c>
      <c r="N1545" s="481"/>
      <c r="O1545" s="465"/>
      <c r="P1545" s="465"/>
      <c r="Q1545" s="465"/>
      <c r="R1545" s="465"/>
      <c r="S1545" s="465"/>
      <c r="T1545" s="465"/>
      <c r="U1545" s="465"/>
      <c r="V1545" s="465"/>
      <c r="W1545" s="465"/>
      <c r="X1545" s="465"/>
      <c r="Y1545" s="465"/>
      <c r="Z1545" s="465"/>
      <c r="AA1545" s="465"/>
      <c r="AB1545" s="482"/>
      <c r="AC1545" s="400">
        <f>'2. CAD NCCF'!AC1545+'3. USD NCCF'!AC1545+'4. EUR NCCF'!AC1545+'5. GBP NCCF'!AC1545+'6. Other(Incld) NCCF'!AC1545</f>
        <v>0</v>
      </c>
      <c r="AD1545" s="509"/>
      <c r="AE1545" s="509"/>
      <c r="AF1545" s="510"/>
    </row>
    <row r="1546" spans="1:32" ht="15" customHeight="1" outlineLevel="1" x14ac:dyDescent="0.2">
      <c r="A1546" s="222">
        <v>189</v>
      </c>
      <c r="B1546" s="488"/>
      <c r="C1546" s="489"/>
      <c r="D1546" s="489"/>
      <c r="E1546" s="490"/>
      <c r="F1546" s="1045" t="str">
        <f>'2. CAD NCCF'!F1538:L1538</f>
        <v>Committed credit facility - Undrawn portion ; other</v>
      </c>
      <c r="G1546" s="1046"/>
      <c r="H1546" s="1046"/>
      <c r="I1546" s="1046"/>
      <c r="J1546" s="1046"/>
      <c r="K1546" s="1046"/>
      <c r="L1546" s="1047"/>
      <c r="M1546" s="400">
        <f>'2. CAD NCCF'!M1546+'3. USD NCCF'!M1546+'4. EUR NCCF'!M1546+'5. GBP NCCF'!M1546+'6. Other(Incld) NCCF'!M1546</f>
        <v>0</v>
      </c>
      <c r="N1546" s="471"/>
      <c r="O1546" s="472"/>
      <c r="P1546" s="472"/>
      <c r="Q1546" s="472"/>
      <c r="R1546" s="472"/>
      <c r="S1546" s="472"/>
      <c r="T1546" s="472"/>
      <c r="U1546" s="472"/>
      <c r="V1546" s="472"/>
      <c r="W1546" s="472"/>
      <c r="X1546" s="472"/>
      <c r="Y1546" s="472"/>
      <c r="Z1546" s="472"/>
      <c r="AA1546" s="472"/>
      <c r="AB1546" s="315"/>
      <c r="AC1546" s="400">
        <f>'2. CAD NCCF'!AC1546+'3. USD NCCF'!AC1546+'4. EUR NCCF'!AC1546+'5. GBP NCCF'!AC1546+'6. Other(Incld) NCCF'!AC1546</f>
        <v>0</v>
      </c>
      <c r="AD1546" s="507"/>
      <c r="AE1546" s="507"/>
      <c r="AF1546" s="508"/>
    </row>
    <row r="1547" spans="1:32" ht="7.5" hidden="1" customHeight="1" outlineLevel="1" x14ac:dyDescent="0.2">
      <c r="A1547" s="222"/>
      <c r="B1547" s="1116"/>
      <c r="C1547" s="1117"/>
      <c r="D1547" s="1117"/>
      <c r="E1547" s="1117"/>
      <c r="F1547" s="1117"/>
      <c r="G1547" s="1117"/>
      <c r="H1547" s="1117"/>
      <c r="I1547" s="1117"/>
      <c r="J1547" s="1117"/>
      <c r="K1547" s="1117"/>
      <c r="L1547" s="1117"/>
      <c r="M1547" s="1117"/>
      <c r="N1547" s="1117"/>
      <c r="O1547" s="1117"/>
      <c r="P1547" s="1117"/>
      <c r="Q1547" s="1117"/>
      <c r="R1547" s="1117"/>
      <c r="S1547" s="1117"/>
      <c r="T1547" s="1117"/>
      <c r="U1547" s="1117"/>
      <c r="V1547" s="1117"/>
      <c r="W1547" s="1117"/>
      <c r="X1547" s="1117"/>
      <c r="Y1547" s="1117"/>
      <c r="Z1547" s="1117"/>
      <c r="AA1547" s="1117"/>
      <c r="AB1547" s="1117"/>
      <c r="AC1547" s="1117"/>
      <c r="AD1547" s="1117"/>
      <c r="AE1547" s="460"/>
      <c r="AF1547" s="560"/>
    </row>
    <row r="1548" spans="1:32" ht="23.25" customHeight="1" outlineLevel="1" x14ac:dyDescent="0.2">
      <c r="A1548" s="222">
        <v>323</v>
      </c>
      <c r="B1548" s="982" t="str">
        <f>'2. CAD NCCF'!B1548:L1548</f>
        <v>Cash inflows/Outflows from off balance sheet commitments</v>
      </c>
      <c r="C1548" s="983"/>
      <c r="D1548" s="983"/>
      <c r="E1548" s="983"/>
      <c r="F1548" s="983"/>
      <c r="G1548" s="983"/>
      <c r="H1548" s="983"/>
      <c r="I1548" s="983"/>
      <c r="J1548" s="983"/>
      <c r="K1548" s="983"/>
      <c r="L1548" s="983"/>
      <c r="M1548" s="399">
        <f>SUBTOTAL(9,M1521:M1547)</f>
        <v>0</v>
      </c>
      <c r="N1548" s="402">
        <f t="shared" ref="N1548:AC1548" si="1551">SUBTOTAL(9,N1521:N1547)</f>
        <v>0</v>
      </c>
      <c r="O1548" s="406">
        <f t="shared" si="1551"/>
        <v>0</v>
      </c>
      <c r="P1548" s="406">
        <f t="shared" si="1551"/>
        <v>0</v>
      </c>
      <c r="Q1548" s="407">
        <f t="shared" si="1551"/>
        <v>0</v>
      </c>
      <c r="R1548" s="402">
        <f t="shared" si="1551"/>
        <v>0</v>
      </c>
      <c r="S1548" s="406">
        <f t="shared" si="1551"/>
        <v>0</v>
      </c>
      <c r="T1548" s="405">
        <f t="shared" si="1551"/>
        <v>0</v>
      </c>
      <c r="U1548" s="405">
        <f t="shared" si="1551"/>
        <v>0</v>
      </c>
      <c r="V1548" s="405">
        <f t="shared" si="1551"/>
        <v>0</v>
      </c>
      <c r="W1548" s="405">
        <f t="shared" si="1551"/>
        <v>0</v>
      </c>
      <c r="X1548" s="405">
        <f t="shared" si="1551"/>
        <v>0</v>
      </c>
      <c r="Y1548" s="405">
        <f t="shared" si="1551"/>
        <v>0</v>
      </c>
      <c r="Z1548" s="405">
        <f t="shared" si="1551"/>
        <v>0</v>
      </c>
      <c r="AA1548" s="405">
        <f t="shared" si="1551"/>
        <v>0</v>
      </c>
      <c r="AB1548" s="403">
        <f t="shared" si="1551"/>
        <v>0</v>
      </c>
      <c r="AC1548" s="399">
        <f t="shared" si="1551"/>
        <v>0</v>
      </c>
      <c r="AD1548" s="938"/>
      <c r="AE1548" s="938"/>
      <c r="AF1548" s="939"/>
    </row>
    <row r="1549" spans="1:32" s="237" customFormat="1" ht="7.5" customHeight="1" outlineLevel="1" x14ac:dyDescent="0.2">
      <c r="A1549" s="610"/>
      <c r="B1549" s="1071"/>
      <c r="C1549" s="1072"/>
      <c r="D1549" s="1072"/>
      <c r="E1549" s="1072"/>
      <c r="F1549" s="1072"/>
      <c r="G1549" s="1072"/>
      <c r="H1549" s="1072"/>
      <c r="I1549" s="1072"/>
      <c r="J1549" s="1072"/>
      <c r="K1549" s="1072"/>
      <c r="L1549" s="1072"/>
      <c r="M1549" s="1072"/>
      <c r="N1549" s="1072"/>
      <c r="O1549" s="1072"/>
      <c r="P1549" s="1072"/>
      <c r="Q1549" s="1072"/>
      <c r="R1549" s="1072"/>
      <c r="S1549" s="1072"/>
      <c r="T1549" s="1072"/>
      <c r="U1549" s="1072"/>
      <c r="V1549" s="1072"/>
      <c r="W1549" s="1072"/>
      <c r="X1549" s="1072"/>
      <c r="Y1549" s="1072"/>
      <c r="Z1549" s="1072"/>
      <c r="AA1549" s="1072"/>
      <c r="AB1549" s="1072"/>
      <c r="AC1549" s="1072"/>
      <c r="AD1549" s="1072"/>
      <c r="AE1549" s="1072"/>
      <c r="AF1549" s="1073"/>
    </row>
    <row r="1550" spans="1:32" ht="7.5" hidden="1" customHeight="1" x14ac:dyDescent="0.2">
      <c r="A1550" s="223"/>
      <c r="B1550" s="984"/>
      <c r="C1550" s="985"/>
      <c r="D1550" s="985"/>
      <c r="E1550" s="985"/>
      <c r="F1550" s="985"/>
      <c r="G1550" s="985"/>
      <c r="H1550" s="985"/>
      <c r="I1550" s="985"/>
      <c r="J1550" s="985"/>
      <c r="K1550" s="985"/>
      <c r="L1550" s="985"/>
      <c r="M1550" s="985"/>
      <c r="N1550" s="985"/>
      <c r="O1550" s="985"/>
      <c r="P1550" s="985"/>
      <c r="Q1550" s="985"/>
      <c r="R1550" s="985"/>
      <c r="S1550" s="985"/>
      <c r="T1550" s="985"/>
      <c r="U1550" s="985"/>
      <c r="V1550" s="985"/>
      <c r="W1550" s="985"/>
      <c r="X1550" s="985"/>
      <c r="Y1550" s="985"/>
      <c r="Z1550" s="985"/>
      <c r="AA1550" s="985"/>
      <c r="AB1550" s="985"/>
      <c r="AC1550" s="985"/>
      <c r="AD1550" s="985"/>
      <c r="AE1550" s="985"/>
      <c r="AF1550" s="986"/>
    </row>
    <row r="1551" spans="1:32" ht="21.75" customHeight="1" x14ac:dyDescent="0.2">
      <c r="A1551" s="222">
        <v>900</v>
      </c>
      <c r="B1551" s="1121" t="str">
        <f>'2. CAD NCCF'!B1551:M1551</f>
        <v>NET CASH FLOWS (EULA)</v>
      </c>
      <c r="C1551" s="1122"/>
      <c r="D1551" s="1122"/>
      <c r="E1551" s="1122"/>
      <c r="F1551" s="1122"/>
      <c r="G1551" s="1122"/>
      <c r="H1551" s="1122"/>
      <c r="I1551" s="1122"/>
      <c r="J1551" s="1122"/>
      <c r="K1551" s="1122"/>
      <c r="L1551" s="1122"/>
      <c r="M1551" s="1123"/>
      <c r="N1551" s="445">
        <f t="shared" ref="N1551:AB1551" si="1552">SUM(SUBTOTAL(9,N785:N791),SUBTOTAL(9,N795:N802,N811,N824:N828,N831:N835,N847,N850),N873:N874,N885,N886,SUBTOTAL(9,N1286:N1293,N1302,N1315:N1319,N1322:N1326,N1338,N1341),SUBTOTAL(9,N1364:N1371,N1380,N1393:N1397,N1400:N1404,N1416,N1419),SUBTOTAL(9,N1442:N1449,N1458,N1471:N1475,N1478:N1482,N1494,N1497))</f>
        <v>0</v>
      </c>
      <c r="O1551" s="446">
        <f t="shared" si="1552"/>
        <v>0</v>
      </c>
      <c r="P1551" s="446">
        <f t="shared" si="1552"/>
        <v>0</v>
      </c>
      <c r="Q1551" s="448">
        <f t="shared" si="1552"/>
        <v>0</v>
      </c>
      <c r="R1551" s="445">
        <f t="shared" si="1552"/>
        <v>0</v>
      </c>
      <c r="S1551" s="446">
        <f t="shared" si="1552"/>
        <v>0</v>
      </c>
      <c r="T1551" s="447">
        <f t="shared" si="1552"/>
        <v>0</v>
      </c>
      <c r="U1551" s="447">
        <f t="shared" si="1552"/>
        <v>0</v>
      </c>
      <c r="V1551" s="447">
        <f t="shared" si="1552"/>
        <v>0</v>
      </c>
      <c r="W1551" s="447">
        <f t="shared" si="1552"/>
        <v>0</v>
      </c>
      <c r="X1551" s="447">
        <f t="shared" si="1552"/>
        <v>0</v>
      </c>
      <c r="Y1551" s="447">
        <f t="shared" si="1552"/>
        <v>0</v>
      </c>
      <c r="Z1551" s="447">
        <f t="shared" si="1552"/>
        <v>0</v>
      </c>
      <c r="AA1551" s="447">
        <f t="shared" si="1552"/>
        <v>0</v>
      </c>
      <c r="AB1551" s="451">
        <f t="shared" si="1552"/>
        <v>0</v>
      </c>
      <c r="AC1551" s="452">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7"/>
      <c r="AE1551" s="938"/>
      <c r="AF1551" s="939"/>
    </row>
    <row r="1552" spans="1:32" ht="21.75" customHeight="1" x14ac:dyDescent="0.2">
      <c r="A1552" s="222">
        <v>901</v>
      </c>
      <c r="B1552" s="991" t="str">
        <f>'2. CAD NCCF'!B1552:M1552</f>
        <v>NET CASH FLOWS (EXCLUDING EULA)</v>
      </c>
      <c r="C1552" s="938"/>
      <c r="D1552" s="938"/>
      <c r="E1552" s="938"/>
      <c r="F1552" s="938"/>
      <c r="G1552" s="938"/>
      <c r="H1552" s="938"/>
      <c r="I1552" s="938"/>
      <c r="J1552" s="938"/>
      <c r="K1552" s="938"/>
      <c r="L1552" s="938"/>
      <c r="M1552" s="1124"/>
      <c r="N1552" s="402">
        <f t="shared" ref="N1552:AC1552" si="1553">SUM(N1004,N1280,N1518,N1521)-N1551</f>
        <v>0</v>
      </c>
      <c r="O1552" s="406">
        <f t="shared" si="1553"/>
        <v>0</v>
      </c>
      <c r="P1552" s="406">
        <f t="shared" si="1553"/>
        <v>0</v>
      </c>
      <c r="Q1552" s="407">
        <f t="shared" si="1553"/>
        <v>0</v>
      </c>
      <c r="R1552" s="402">
        <f t="shared" si="1553"/>
        <v>0</v>
      </c>
      <c r="S1552" s="406">
        <f t="shared" si="1553"/>
        <v>0</v>
      </c>
      <c r="T1552" s="405">
        <f t="shared" si="1553"/>
        <v>0</v>
      </c>
      <c r="U1552" s="405">
        <f t="shared" si="1553"/>
        <v>0</v>
      </c>
      <c r="V1552" s="405">
        <f t="shared" si="1553"/>
        <v>0</v>
      </c>
      <c r="W1552" s="405">
        <f t="shared" si="1553"/>
        <v>0</v>
      </c>
      <c r="X1552" s="405">
        <f t="shared" si="1553"/>
        <v>0</v>
      </c>
      <c r="Y1552" s="405">
        <f t="shared" si="1553"/>
        <v>0</v>
      </c>
      <c r="Z1552" s="405">
        <f t="shared" si="1553"/>
        <v>0</v>
      </c>
      <c r="AA1552" s="405">
        <f t="shared" si="1553"/>
        <v>0</v>
      </c>
      <c r="AB1552" s="403">
        <f t="shared" si="1553"/>
        <v>0</v>
      </c>
      <c r="AC1552" s="399">
        <f t="shared" si="1553"/>
        <v>0</v>
      </c>
      <c r="AD1552" s="938"/>
      <c r="AE1552" s="938"/>
      <c r="AF1552" s="939"/>
    </row>
    <row r="1553" spans="1:33" ht="21.75" customHeight="1" x14ac:dyDescent="0.2">
      <c r="A1553" s="222">
        <v>902</v>
      </c>
      <c r="B1553" s="982" t="str">
        <f>'2. CAD NCCF'!B1553:M1553</f>
        <v>NET CASH FLOWS (TOTAL)</v>
      </c>
      <c r="C1553" s="983"/>
      <c r="D1553" s="983"/>
      <c r="E1553" s="983"/>
      <c r="F1553" s="983"/>
      <c r="G1553" s="983"/>
      <c r="H1553" s="983"/>
      <c r="I1553" s="983"/>
      <c r="J1553" s="983"/>
      <c r="K1553" s="983"/>
      <c r="L1553" s="983"/>
      <c r="M1553" s="1115"/>
      <c r="N1553" s="402">
        <f>SUM(N1551:N1552)</f>
        <v>0</v>
      </c>
      <c r="O1553" s="406">
        <f t="shared" ref="O1553:AC1553" si="1554">SUM(O1551:O1552)</f>
        <v>0</v>
      </c>
      <c r="P1553" s="406">
        <f t="shared" si="1554"/>
        <v>0</v>
      </c>
      <c r="Q1553" s="407">
        <f t="shared" si="1554"/>
        <v>0</v>
      </c>
      <c r="R1553" s="402">
        <f t="shared" si="1554"/>
        <v>0</v>
      </c>
      <c r="S1553" s="406">
        <f t="shared" si="1554"/>
        <v>0</v>
      </c>
      <c r="T1553" s="405">
        <f t="shared" si="1554"/>
        <v>0</v>
      </c>
      <c r="U1553" s="405">
        <f t="shared" si="1554"/>
        <v>0</v>
      </c>
      <c r="V1553" s="405">
        <f t="shared" si="1554"/>
        <v>0</v>
      </c>
      <c r="W1553" s="405">
        <f t="shared" si="1554"/>
        <v>0</v>
      </c>
      <c r="X1553" s="405">
        <f t="shared" si="1554"/>
        <v>0</v>
      </c>
      <c r="Y1553" s="405">
        <f t="shared" si="1554"/>
        <v>0</v>
      </c>
      <c r="Z1553" s="405">
        <f t="shared" si="1554"/>
        <v>0</v>
      </c>
      <c r="AA1553" s="405">
        <f t="shared" si="1554"/>
        <v>0</v>
      </c>
      <c r="AB1553" s="403">
        <f t="shared" si="1554"/>
        <v>0</v>
      </c>
      <c r="AC1553" s="399">
        <f t="shared" si="1554"/>
        <v>0</v>
      </c>
      <c r="AD1553" s="938"/>
      <c r="AE1553" s="938"/>
      <c r="AF1553" s="939"/>
    </row>
    <row r="1554" spans="1:33" ht="7.5" hidden="1" customHeight="1" x14ac:dyDescent="0.2">
      <c r="A1554" s="223"/>
      <c r="B1554" s="1118"/>
      <c r="C1554" s="1119"/>
      <c r="D1554" s="1119"/>
      <c r="E1554" s="1119"/>
      <c r="F1554" s="1119"/>
      <c r="G1554" s="1119"/>
      <c r="H1554" s="1119"/>
      <c r="I1554" s="1119"/>
      <c r="J1554" s="1119"/>
      <c r="K1554" s="1119"/>
      <c r="L1554" s="1119"/>
      <c r="M1554" s="1119"/>
      <c r="N1554" s="1119"/>
      <c r="O1554" s="1119"/>
      <c r="P1554" s="1119"/>
      <c r="Q1554" s="1119"/>
      <c r="R1554" s="1119"/>
      <c r="S1554" s="1119"/>
      <c r="T1554" s="1119"/>
      <c r="U1554" s="1119"/>
      <c r="V1554" s="1119"/>
      <c r="W1554" s="1119"/>
      <c r="X1554" s="1119"/>
      <c r="Y1554" s="1119"/>
      <c r="Z1554" s="1119"/>
      <c r="AA1554" s="1119"/>
      <c r="AB1554" s="1119"/>
      <c r="AC1554" s="1119"/>
      <c r="AD1554" s="1119"/>
      <c r="AE1554" s="1119"/>
      <c r="AF1554" s="1120"/>
    </row>
    <row r="1555" spans="1:33" ht="21.75" customHeight="1" x14ac:dyDescent="0.2">
      <c r="A1555" s="222">
        <v>903</v>
      </c>
      <c r="B1555" s="982" t="str">
        <f>'2. CAD NCCF'!B1555:M1555</f>
        <v>NET CUMULATIVE CASH FLOW (NCCF)</v>
      </c>
      <c r="C1555" s="983"/>
      <c r="D1555" s="983"/>
      <c r="E1555" s="983"/>
      <c r="F1555" s="983"/>
      <c r="G1555" s="983"/>
      <c r="H1555" s="983"/>
      <c r="I1555" s="983"/>
      <c r="J1555" s="983"/>
      <c r="K1555" s="983"/>
      <c r="L1555" s="983"/>
      <c r="M1555" s="1115"/>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SUM($M1553:AC1553)</f>
        <v>0</v>
      </c>
      <c r="AD1555" s="938"/>
      <c r="AE1555" s="938"/>
      <c r="AF1555" s="939"/>
    </row>
    <row r="1556" spans="1:33" ht="7.5" customHeight="1" x14ac:dyDescent="0.2">
      <c r="A1556" s="223"/>
      <c r="B1556" s="860"/>
      <c r="C1556" s="860"/>
      <c r="D1556" s="860"/>
      <c r="E1556" s="860"/>
      <c r="F1556" s="860"/>
      <c r="G1556" s="860"/>
      <c r="H1556" s="860"/>
      <c r="I1556" s="860"/>
      <c r="J1556" s="860"/>
      <c r="K1556" s="860"/>
      <c r="L1556" s="860"/>
      <c r="M1556" s="860"/>
      <c r="N1556" s="860"/>
      <c r="O1556" s="860"/>
      <c r="P1556" s="860"/>
      <c r="Q1556" s="860"/>
      <c r="R1556" s="860"/>
      <c r="S1556" s="860"/>
      <c r="T1556" s="860"/>
      <c r="U1556" s="860"/>
      <c r="V1556" s="860"/>
      <c r="W1556" s="860"/>
      <c r="X1556" s="860"/>
      <c r="Y1556" s="860"/>
      <c r="Z1556" s="860"/>
      <c r="AA1556" s="860"/>
      <c r="AB1556" s="860"/>
      <c r="AC1556" s="860"/>
      <c r="AD1556" s="860"/>
      <c r="AE1556" s="860"/>
      <c r="AF1556" s="860"/>
      <c r="AG1556" s="224"/>
    </row>
    <row r="1557" spans="1:33" ht="22.5" customHeight="1" outlineLevel="1" x14ac:dyDescent="0.2">
      <c r="A1557" s="222">
        <v>103</v>
      </c>
      <c r="B1557" s="961" t="str">
        <f>'3. USD NCCF'!B1557:AF1557</f>
        <v>FX derivatives</v>
      </c>
      <c r="C1557" s="962"/>
      <c r="D1557" s="962"/>
      <c r="E1557" s="962"/>
      <c r="F1557" s="962"/>
      <c r="G1557" s="962"/>
      <c r="H1557" s="962"/>
      <c r="I1557" s="962"/>
      <c r="J1557" s="962"/>
      <c r="K1557" s="962"/>
      <c r="L1557" s="962"/>
      <c r="M1557" s="962"/>
      <c r="N1557" s="962"/>
      <c r="O1557" s="962"/>
      <c r="P1557" s="962"/>
      <c r="Q1557" s="962"/>
      <c r="R1557" s="962"/>
      <c r="S1557" s="962"/>
      <c r="T1557" s="962"/>
      <c r="U1557" s="962"/>
      <c r="V1557" s="962"/>
      <c r="W1557" s="962"/>
      <c r="X1557" s="962"/>
      <c r="Y1557" s="962"/>
      <c r="Z1557" s="962"/>
      <c r="AA1557" s="962"/>
      <c r="AB1557" s="962"/>
      <c r="AC1557" s="962"/>
      <c r="AD1557" s="962"/>
      <c r="AE1557" s="962"/>
      <c r="AF1557" s="963"/>
    </row>
    <row r="1558" spans="1:33" ht="15" x14ac:dyDescent="0.2">
      <c r="A1558" s="222">
        <v>233</v>
      </c>
      <c r="B1558" s="466"/>
      <c r="C1558" s="467"/>
      <c r="D1558" s="1080" t="str">
        <f>'3. USD NCCF'!D1558:L1558</f>
        <v>Fx and cross currency swap assets</v>
      </c>
      <c r="E1558" s="1081"/>
      <c r="F1558" s="1081"/>
      <c r="G1558" s="1081"/>
      <c r="H1558" s="1081"/>
      <c r="I1558" s="1081"/>
      <c r="J1558" s="1081"/>
      <c r="K1558" s="1081"/>
      <c r="L1558" s="1081"/>
      <c r="M1558" s="400">
        <f>'3. USD NCCF'!M1558</f>
        <v>0</v>
      </c>
      <c r="N1558" s="411">
        <f>'3. USD NCCF'!N1558</f>
        <v>0</v>
      </c>
      <c r="O1558" s="414">
        <f>'3. USD NCCF'!O1558</f>
        <v>0</v>
      </c>
      <c r="P1558" s="414">
        <f>'3. USD NCCF'!P1558</f>
        <v>0</v>
      </c>
      <c r="Q1558" s="415">
        <f>'3. USD NCCF'!Q1558</f>
        <v>0</v>
      </c>
      <c r="R1558" s="411">
        <f>'3. USD NCCF'!R1558</f>
        <v>0</v>
      </c>
      <c r="S1558" s="413">
        <f>'3. USD NCCF'!S1558</f>
        <v>0</v>
      </c>
      <c r="T1558" s="413">
        <f>'3. USD NCCF'!T1558</f>
        <v>0</v>
      </c>
      <c r="U1558" s="413">
        <f>'3. USD NCCF'!U1558</f>
        <v>0</v>
      </c>
      <c r="V1558" s="413">
        <f>'3. USD NCCF'!V1558</f>
        <v>0</v>
      </c>
      <c r="W1558" s="413">
        <f>'3. USD NCCF'!W1558</f>
        <v>0</v>
      </c>
      <c r="X1558" s="414">
        <f>'3. USD NCCF'!X1558</f>
        <v>0</v>
      </c>
      <c r="Y1558" s="413">
        <f>'3. USD NCCF'!Y1558</f>
        <v>0</v>
      </c>
      <c r="Z1558" s="413">
        <f>'3. USD NCCF'!Z1558</f>
        <v>0</v>
      </c>
      <c r="AA1558" s="413">
        <f>'3. USD NCCF'!AA1558</f>
        <v>0</v>
      </c>
      <c r="AB1558" s="413">
        <f>'3. USD NCCF'!AB1558</f>
        <v>0</v>
      </c>
      <c r="AC1558" s="412">
        <f>'3. USD NCCF'!AC1558</f>
        <v>0</v>
      </c>
      <c r="AD1558" s="940"/>
      <c r="AE1558" s="941"/>
      <c r="AF1558" s="942"/>
    </row>
    <row r="1559" spans="1:33" ht="15" x14ac:dyDescent="0.2">
      <c r="A1559" s="222">
        <v>234</v>
      </c>
      <c r="B1559" s="466"/>
      <c r="C1559" s="467"/>
      <c r="D1559" s="467"/>
      <c r="E1559" s="476"/>
      <c r="F1559" s="1045" t="s">
        <v>7</v>
      </c>
      <c r="G1559" s="1046"/>
      <c r="H1559" s="1046"/>
      <c r="I1559" s="1046"/>
      <c r="J1559" s="1046"/>
      <c r="K1559" s="1046"/>
      <c r="L1559" s="1047"/>
      <c r="M1559" s="400">
        <f>'3. USD NCCF'!M1559</f>
        <v>0</v>
      </c>
      <c r="N1559" s="411">
        <f>'3. USD NCCF'!N1559</f>
        <v>0</v>
      </c>
      <c r="O1559" s="414">
        <f>'3. USD NCCF'!O1559</f>
        <v>0</v>
      </c>
      <c r="P1559" s="414">
        <f>'3. USD NCCF'!P1559</f>
        <v>0</v>
      </c>
      <c r="Q1559" s="415">
        <f>'3. USD NCCF'!Q1559</f>
        <v>0</v>
      </c>
      <c r="R1559" s="411">
        <f>'3. USD NCCF'!R1559</f>
        <v>0</v>
      </c>
      <c r="S1559" s="413">
        <f>'3. USD NCCF'!S1559</f>
        <v>0</v>
      </c>
      <c r="T1559" s="413">
        <f>'3. USD NCCF'!T1559</f>
        <v>0</v>
      </c>
      <c r="U1559" s="413">
        <f>'3. USD NCCF'!U1559</f>
        <v>0</v>
      </c>
      <c r="V1559" s="413">
        <f>'3. USD NCCF'!V1559</f>
        <v>0</v>
      </c>
      <c r="W1559" s="413">
        <f>'3. USD NCCF'!W1559</f>
        <v>0</v>
      </c>
      <c r="X1559" s="414">
        <f>'3. USD NCCF'!X1559</f>
        <v>0</v>
      </c>
      <c r="Y1559" s="413">
        <f>'3. USD NCCF'!Y1559</f>
        <v>0</v>
      </c>
      <c r="Z1559" s="413">
        <f>'3. USD NCCF'!Z1559</f>
        <v>0</v>
      </c>
      <c r="AA1559" s="413">
        <f>'3. USD NCCF'!AA1559</f>
        <v>0</v>
      </c>
      <c r="AB1559" s="413">
        <f>'3. USD NCCF'!AB1559</f>
        <v>0</v>
      </c>
      <c r="AC1559" s="412">
        <f>'3. USD NCCF'!AC1559</f>
        <v>0</v>
      </c>
      <c r="AD1559" s="461"/>
      <c r="AE1559" s="563"/>
      <c r="AF1559" s="564"/>
    </row>
    <row r="1560" spans="1:33" ht="15" x14ac:dyDescent="0.2">
      <c r="A1560" s="222">
        <v>235</v>
      </c>
      <c r="B1560" s="466"/>
      <c r="C1560" s="467"/>
      <c r="D1560" s="467"/>
      <c r="E1560" s="476"/>
      <c r="F1560" s="1045" t="s">
        <v>8</v>
      </c>
      <c r="G1560" s="1046"/>
      <c r="H1560" s="1046"/>
      <c r="I1560" s="1046"/>
      <c r="J1560" s="1046"/>
      <c r="K1560" s="1046"/>
      <c r="L1560" s="1047"/>
      <c r="M1560" s="400">
        <f>'3. USD NCCF'!M1560</f>
        <v>0</v>
      </c>
      <c r="N1560" s="411">
        <f>'3. USD NCCF'!N1560</f>
        <v>0</v>
      </c>
      <c r="O1560" s="414">
        <f>'3. USD NCCF'!O1560</f>
        <v>0</v>
      </c>
      <c r="P1560" s="414">
        <f>'3. USD NCCF'!P1560</f>
        <v>0</v>
      </c>
      <c r="Q1560" s="415">
        <f>'3. USD NCCF'!Q1560</f>
        <v>0</v>
      </c>
      <c r="R1560" s="411">
        <f>'3. USD NCCF'!R1560</f>
        <v>0</v>
      </c>
      <c r="S1560" s="413">
        <f>'3. USD NCCF'!S1560</f>
        <v>0</v>
      </c>
      <c r="T1560" s="413">
        <f>'3. USD NCCF'!T1560</f>
        <v>0</v>
      </c>
      <c r="U1560" s="413">
        <f>'3. USD NCCF'!U1560</f>
        <v>0</v>
      </c>
      <c r="V1560" s="413">
        <f>'3. USD NCCF'!V1560</f>
        <v>0</v>
      </c>
      <c r="W1560" s="413">
        <f>'3. USD NCCF'!W1560</f>
        <v>0</v>
      </c>
      <c r="X1560" s="414">
        <f>'3. USD NCCF'!X1560</f>
        <v>0</v>
      </c>
      <c r="Y1560" s="413">
        <f>'3. USD NCCF'!Y1560</f>
        <v>0</v>
      </c>
      <c r="Z1560" s="413">
        <f>'3. USD NCCF'!Z1560</f>
        <v>0</v>
      </c>
      <c r="AA1560" s="413">
        <f>'3. USD NCCF'!AA1560</f>
        <v>0</v>
      </c>
      <c r="AB1560" s="413">
        <f>'3. USD NCCF'!AB1560</f>
        <v>0</v>
      </c>
      <c r="AC1560" s="412">
        <f>'3. USD NCCF'!AC1560</f>
        <v>0</v>
      </c>
      <c r="AD1560" s="569"/>
      <c r="AE1560" s="565"/>
      <c r="AF1560" s="566"/>
    </row>
    <row r="1561" spans="1:33" ht="15" x14ac:dyDescent="0.2">
      <c r="A1561" s="222">
        <v>236</v>
      </c>
      <c r="B1561" s="466"/>
      <c r="C1561" s="467"/>
      <c r="D1561" s="257"/>
      <c r="E1561" s="258"/>
      <c r="F1561" s="1045" t="s">
        <v>9</v>
      </c>
      <c r="G1561" s="1046"/>
      <c r="H1561" s="1046"/>
      <c r="I1561" s="1046"/>
      <c r="J1561" s="1046"/>
      <c r="K1561" s="1046"/>
      <c r="L1561" s="1047"/>
      <c r="M1561" s="400">
        <f>'3. USD NCCF'!M1561</f>
        <v>0</v>
      </c>
      <c r="N1561" s="411">
        <f>'3. USD NCCF'!N1561</f>
        <v>0</v>
      </c>
      <c r="O1561" s="414">
        <f>'3. USD NCCF'!O1561</f>
        <v>0</v>
      </c>
      <c r="P1561" s="414">
        <f>'3. USD NCCF'!P1561</f>
        <v>0</v>
      </c>
      <c r="Q1561" s="415">
        <f>'3. USD NCCF'!Q1561</f>
        <v>0</v>
      </c>
      <c r="R1561" s="411">
        <f>'3. USD NCCF'!R1561</f>
        <v>0</v>
      </c>
      <c r="S1561" s="413">
        <f>'3. USD NCCF'!S1561</f>
        <v>0</v>
      </c>
      <c r="T1561" s="413">
        <f>'3. USD NCCF'!T1561</f>
        <v>0</v>
      </c>
      <c r="U1561" s="413">
        <f>'3. USD NCCF'!U1561</f>
        <v>0</v>
      </c>
      <c r="V1561" s="413">
        <f>'3. USD NCCF'!V1561</f>
        <v>0</v>
      </c>
      <c r="W1561" s="413">
        <f>'3. USD NCCF'!W1561</f>
        <v>0</v>
      </c>
      <c r="X1561" s="414">
        <f>'3. USD NCCF'!X1561</f>
        <v>0</v>
      </c>
      <c r="Y1561" s="413">
        <f>'3. USD NCCF'!Y1561</f>
        <v>0</v>
      </c>
      <c r="Z1561" s="413">
        <f>'3. USD NCCF'!Z1561</f>
        <v>0</v>
      </c>
      <c r="AA1561" s="413">
        <f>'3. USD NCCF'!AA1561</f>
        <v>0</v>
      </c>
      <c r="AB1561" s="413">
        <f>'3. USD NCCF'!AB1561</f>
        <v>0</v>
      </c>
      <c r="AC1561" s="412">
        <f>'3. USD NCCF'!AC1561</f>
        <v>0</v>
      </c>
      <c r="AD1561" s="569"/>
      <c r="AE1561" s="565"/>
      <c r="AF1561" s="566"/>
    </row>
    <row r="1562" spans="1:33" ht="15" x14ac:dyDescent="0.2">
      <c r="A1562" s="222">
        <v>237</v>
      </c>
      <c r="B1562" s="466"/>
      <c r="C1562" s="467"/>
      <c r="D1562" s="467"/>
      <c r="E1562" s="254"/>
      <c r="F1562" s="1045" t="s">
        <v>10</v>
      </c>
      <c r="G1562" s="1046"/>
      <c r="H1562" s="1046"/>
      <c r="I1562" s="1046"/>
      <c r="J1562" s="1046"/>
      <c r="K1562" s="1046"/>
      <c r="L1562" s="1047"/>
      <c r="M1562" s="400">
        <f>'3. USD NCCF'!M1562</f>
        <v>0</v>
      </c>
      <c r="N1562" s="411">
        <f>'3. USD NCCF'!N1562</f>
        <v>0</v>
      </c>
      <c r="O1562" s="414">
        <f>'3. USD NCCF'!O1562</f>
        <v>0</v>
      </c>
      <c r="P1562" s="414">
        <f>'3. USD NCCF'!P1562</f>
        <v>0</v>
      </c>
      <c r="Q1562" s="415">
        <f>'3. USD NCCF'!Q1562</f>
        <v>0</v>
      </c>
      <c r="R1562" s="411">
        <f>'3. USD NCCF'!R1562</f>
        <v>0</v>
      </c>
      <c r="S1562" s="413">
        <f>'3. USD NCCF'!S1562</f>
        <v>0</v>
      </c>
      <c r="T1562" s="413">
        <f>'3. USD NCCF'!T1562</f>
        <v>0</v>
      </c>
      <c r="U1562" s="413">
        <f>'3. USD NCCF'!U1562</f>
        <v>0</v>
      </c>
      <c r="V1562" s="413">
        <f>'3. USD NCCF'!V1562</f>
        <v>0</v>
      </c>
      <c r="W1562" s="413">
        <f>'3. USD NCCF'!W1562</f>
        <v>0</v>
      </c>
      <c r="X1562" s="414">
        <f>'3. USD NCCF'!X1562</f>
        <v>0</v>
      </c>
      <c r="Y1562" s="413">
        <f>'3. USD NCCF'!Y1562</f>
        <v>0</v>
      </c>
      <c r="Z1562" s="413">
        <f>'3. USD NCCF'!Z1562</f>
        <v>0</v>
      </c>
      <c r="AA1562" s="413">
        <f>'3. USD NCCF'!AA1562</f>
        <v>0</v>
      </c>
      <c r="AB1562" s="413">
        <f>'3. USD NCCF'!AB1562</f>
        <v>0</v>
      </c>
      <c r="AC1562" s="412">
        <f>'3. USD NCCF'!AC1562</f>
        <v>0</v>
      </c>
      <c r="AD1562" s="569"/>
      <c r="AE1562" s="565"/>
      <c r="AF1562" s="566"/>
    </row>
    <row r="1563" spans="1:33" ht="15" x14ac:dyDescent="0.2">
      <c r="A1563" s="222"/>
      <c r="B1563" s="466"/>
      <c r="C1563" s="467"/>
      <c r="D1563" s="467"/>
      <c r="E1563" s="467"/>
      <c r="F1563" s="1045" t="s">
        <v>11</v>
      </c>
      <c r="G1563" s="1046"/>
      <c r="H1563" s="1046"/>
      <c r="I1563" s="1046"/>
      <c r="J1563" s="1046"/>
      <c r="K1563" s="1046"/>
      <c r="L1563" s="1047"/>
      <c r="M1563" s="400">
        <f>'3. USD NCCF'!M1563</f>
        <v>0</v>
      </c>
      <c r="N1563" s="411">
        <f>'3. USD NCCF'!N1563</f>
        <v>0</v>
      </c>
      <c r="O1563" s="414">
        <f>'3. USD NCCF'!O1563</f>
        <v>0</v>
      </c>
      <c r="P1563" s="414">
        <f>'3. USD NCCF'!P1563</f>
        <v>0</v>
      </c>
      <c r="Q1563" s="415">
        <f>'3. USD NCCF'!Q1563</f>
        <v>0</v>
      </c>
      <c r="R1563" s="411">
        <f>'3. USD NCCF'!R1563</f>
        <v>0</v>
      </c>
      <c r="S1563" s="413">
        <f>'3. USD NCCF'!S1563</f>
        <v>0</v>
      </c>
      <c r="T1563" s="413">
        <f>'3. USD NCCF'!T1563</f>
        <v>0</v>
      </c>
      <c r="U1563" s="413">
        <f>'3. USD NCCF'!U1563</f>
        <v>0</v>
      </c>
      <c r="V1563" s="413">
        <f>'3. USD NCCF'!V1563</f>
        <v>0</v>
      </c>
      <c r="W1563" s="413">
        <f>'3. USD NCCF'!W1563</f>
        <v>0</v>
      </c>
      <c r="X1563" s="414">
        <f>'3. USD NCCF'!X1563</f>
        <v>0</v>
      </c>
      <c r="Y1563" s="413">
        <f>'3. USD NCCF'!Y1563</f>
        <v>0</v>
      </c>
      <c r="Z1563" s="413">
        <f>'3. USD NCCF'!Z1563</f>
        <v>0</v>
      </c>
      <c r="AA1563" s="413">
        <f>'3. USD NCCF'!AA1563</f>
        <v>0</v>
      </c>
      <c r="AB1563" s="413">
        <f>'3. USD NCCF'!AB1563</f>
        <v>0</v>
      </c>
      <c r="AC1563" s="412">
        <f>'3. USD NCCF'!AC1563</f>
        <v>0</v>
      </c>
      <c r="AD1563" s="569"/>
      <c r="AE1563" s="565"/>
      <c r="AF1563" s="566"/>
    </row>
    <row r="1564" spans="1:33" ht="15" x14ac:dyDescent="0.2">
      <c r="A1564" s="222"/>
      <c r="B1564" s="466"/>
      <c r="C1564" s="467"/>
      <c r="D1564" s="467"/>
      <c r="E1564" s="467"/>
      <c r="F1564" s="1045" t="s">
        <v>12</v>
      </c>
      <c r="G1564" s="1046"/>
      <c r="H1564" s="1046"/>
      <c r="I1564" s="1046"/>
      <c r="J1564" s="1046"/>
      <c r="K1564" s="1046"/>
      <c r="L1564" s="1047"/>
      <c r="M1564" s="400">
        <f>'3. USD NCCF'!M1564</f>
        <v>0</v>
      </c>
      <c r="N1564" s="411">
        <f>'3. USD NCCF'!N1564</f>
        <v>0</v>
      </c>
      <c r="O1564" s="414">
        <f>'3. USD NCCF'!O1564</f>
        <v>0</v>
      </c>
      <c r="P1564" s="414">
        <f>'3. USD NCCF'!P1564</f>
        <v>0</v>
      </c>
      <c r="Q1564" s="415">
        <f>'3. USD NCCF'!Q1564</f>
        <v>0</v>
      </c>
      <c r="R1564" s="411">
        <f>'3. USD NCCF'!R1564</f>
        <v>0</v>
      </c>
      <c r="S1564" s="413">
        <f>'3. USD NCCF'!S1564</f>
        <v>0</v>
      </c>
      <c r="T1564" s="413">
        <f>'3. USD NCCF'!T1564</f>
        <v>0</v>
      </c>
      <c r="U1564" s="413">
        <f>'3. USD NCCF'!U1564</f>
        <v>0</v>
      </c>
      <c r="V1564" s="413">
        <f>'3. USD NCCF'!V1564</f>
        <v>0</v>
      </c>
      <c r="W1564" s="413">
        <f>'3. USD NCCF'!W1564</f>
        <v>0</v>
      </c>
      <c r="X1564" s="414">
        <f>'3. USD NCCF'!X1564</f>
        <v>0</v>
      </c>
      <c r="Y1564" s="413">
        <f>'3. USD NCCF'!Y1564</f>
        <v>0</v>
      </c>
      <c r="Z1564" s="413">
        <f>'3. USD NCCF'!Z1564</f>
        <v>0</v>
      </c>
      <c r="AA1564" s="413">
        <f>'3. USD NCCF'!AA1564</f>
        <v>0</v>
      </c>
      <c r="AB1564" s="413">
        <f>'3. USD NCCF'!AB1564</f>
        <v>0</v>
      </c>
      <c r="AC1564" s="412">
        <f>'3. USD NCCF'!AC1564</f>
        <v>0</v>
      </c>
      <c r="AD1564" s="569"/>
      <c r="AE1564" s="565"/>
      <c r="AF1564" s="566"/>
    </row>
    <row r="1565" spans="1:33" ht="15" x14ac:dyDescent="0.2">
      <c r="A1565" s="222"/>
      <c r="B1565" s="466"/>
      <c r="C1565" s="467"/>
      <c r="D1565" s="467"/>
      <c r="E1565" s="467"/>
      <c r="F1565" s="1045" t="str">
        <f>'3. USD NCCF'!F1565:L1565</f>
        <v>Other</v>
      </c>
      <c r="G1565" s="1046"/>
      <c r="H1565" s="1046"/>
      <c r="I1565" s="1046"/>
      <c r="J1565" s="1046"/>
      <c r="K1565" s="1046"/>
      <c r="L1565" s="1047"/>
      <c r="M1565" s="400">
        <f>'3. USD NCCF'!M1565</f>
        <v>0</v>
      </c>
      <c r="N1565" s="411">
        <f>'3. USD NCCF'!N1565</f>
        <v>0</v>
      </c>
      <c r="O1565" s="414">
        <f>'3. USD NCCF'!O1565</f>
        <v>0</v>
      </c>
      <c r="P1565" s="414">
        <f>'3. USD NCCF'!P1565</f>
        <v>0</v>
      </c>
      <c r="Q1565" s="415">
        <f>'3. USD NCCF'!Q1565</f>
        <v>0</v>
      </c>
      <c r="R1565" s="411">
        <f>'3. USD NCCF'!R1565</f>
        <v>0</v>
      </c>
      <c r="S1565" s="413">
        <f>'3. USD NCCF'!S1565</f>
        <v>0</v>
      </c>
      <c r="T1565" s="413">
        <f>'3. USD NCCF'!T1565</f>
        <v>0</v>
      </c>
      <c r="U1565" s="413">
        <f>'3. USD NCCF'!U1565</f>
        <v>0</v>
      </c>
      <c r="V1565" s="413">
        <f>'3. USD NCCF'!V1565</f>
        <v>0</v>
      </c>
      <c r="W1565" s="413">
        <f>'3. USD NCCF'!W1565</f>
        <v>0</v>
      </c>
      <c r="X1565" s="414">
        <f>'3. USD NCCF'!X1565</f>
        <v>0</v>
      </c>
      <c r="Y1565" s="413">
        <f>'3. USD NCCF'!Y1565</f>
        <v>0</v>
      </c>
      <c r="Z1565" s="413">
        <f>'3. USD NCCF'!Z1565</f>
        <v>0</v>
      </c>
      <c r="AA1565" s="413">
        <f>'3. USD NCCF'!AA1565</f>
        <v>0</v>
      </c>
      <c r="AB1565" s="413">
        <f>'3. USD NCCF'!AB1565</f>
        <v>0</v>
      </c>
      <c r="AC1565" s="412">
        <f>'3. USD NCCF'!AC1565</f>
        <v>0</v>
      </c>
      <c r="AD1565" s="570"/>
      <c r="AE1565" s="567"/>
      <c r="AF1565" s="568"/>
    </row>
    <row r="1566" spans="1:33" ht="7.5" customHeight="1" x14ac:dyDescent="0.2">
      <c r="A1566" s="222"/>
      <c r="B1566" s="943"/>
      <c r="C1566" s="944"/>
      <c r="D1566" s="944"/>
      <c r="E1566" s="944"/>
      <c r="F1566" s="944"/>
      <c r="G1566" s="944"/>
      <c r="H1566" s="944"/>
      <c r="I1566" s="944"/>
      <c r="J1566" s="944"/>
      <c r="K1566" s="944"/>
      <c r="L1566" s="944"/>
      <c r="M1566" s="944"/>
      <c r="N1566" s="944"/>
      <c r="O1566" s="944"/>
      <c r="P1566" s="944"/>
      <c r="Q1566" s="944"/>
      <c r="R1566" s="944"/>
      <c r="S1566" s="944"/>
      <c r="T1566" s="944"/>
      <c r="U1566" s="944"/>
      <c r="V1566" s="944"/>
      <c r="W1566" s="944"/>
      <c r="X1566" s="944"/>
      <c r="Y1566" s="944"/>
      <c r="Z1566" s="944"/>
      <c r="AA1566" s="944"/>
      <c r="AB1566" s="944"/>
      <c r="AC1566" s="944"/>
      <c r="AD1566" s="855"/>
      <c r="AE1566" s="855"/>
      <c r="AF1566" s="856"/>
    </row>
    <row r="1567" spans="1:33" ht="15" x14ac:dyDescent="0.2">
      <c r="A1567" s="222">
        <v>238</v>
      </c>
      <c r="B1567" s="466"/>
      <c r="C1567" s="254"/>
      <c r="D1567" s="868" t="str">
        <f>'3. USD NCCF'!D1567:L1567</f>
        <v>FX and cross currency swap liabilities</v>
      </c>
      <c r="E1567" s="869"/>
      <c r="F1567" s="869"/>
      <c r="G1567" s="869"/>
      <c r="H1567" s="869"/>
      <c r="I1567" s="869"/>
      <c r="J1567" s="869"/>
      <c r="K1567" s="869"/>
      <c r="L1567" s="869"/>
      <c r="M1567" s="400">
        <f>'3. USD NCCF'!M1567</f>
        <v>0</v>
      </c>
      <c r="N1567" s="411">
        <f>'3. USD NCCF'!N1567</f>
        <v>0</v>
      </c>
      <c r="O1567" s="414">
        <f>'3. USD NCCF'!O1567</f>
        <v>0</v>
      </c>
      <c r="P1567" s="414">
        <f>'3. USD NCCF'!P1567</f>
        <v>0</v>
      </c>
      <c r="Q1567" s="415">
        <f>'3. USD NCCF'!Q1567</f>
        <v>0</v>
      </c>
      <c r="R1567" s="411">
        <f>'3. USD NCCF'!R1567</f>
        <v>0</v>
      </c>
      <c r="S1567" s="413">
        <f>'3. USD NCCF'!S1567</f>
        <v>0</v>
      </c>
      <c r="T1567" s="413">
        <f>'3. USD NCCF'!T1567</f>
        <v>0</v>
      </c>
      <c r="U1567" s="413">
        <f>'3. USD NCCF'!U1567</f>
        <v>0</v>
      </c>
      <c r="V1567" s="413">
        <f>'3. USD NCCF'!V1567</f>
        <v>0</v>
      </c>
      <c r="W1567" s="413">
        <f>'3. USD NCCF'!W1567</f>
        <v>0</v>
      </c>
      <c r="X1567" s="414">
        <f>'3. USD NCCF'!X1567</f>
        <v>0</v>
      </c>
      <c r="Y1567" s="413">
        <f>'3. USD NCCF'!Y1567</f>
        <v>0</v>
      </c>
      <c r="Z1567" s="413">
        <f>'3. USD NCCF'!Z1567</f>
        <v>0</v>
      </c>
      <c r="AA1567" s="413">
        <f>'3. USD NCCF'!AA1567</f>
        <v>0</v>
      </c>
      <c r="AB1567" s="413">
        <f>'3. USD NCCF'!AB1567</f>
        <v>0</v>
      </c>
      <c r="AC1567" s="400">
        <f>'3. USD NCCF'!AC1567</f>
        <v>0</v>
      </c>
      <c r="AD1567" s="940"/>
      <c r="AE1567" s="941"/>
      <c r="AF1567" s="942"/>
    </row>
    <row r="1568" spans="1:33" ht="15" x14ac:dyDescent="0.2">
      <c r="A1568" s="222">
        <v>239</v>
      </c>
      <c r="B1568" s="466"/>
      <c r="C1568" s="467"/>
      <c r="D1568" s="483"/>
      <c r="E1568" s="483"/>
      <c r="F1568" s="1045" t="s">
        <v>7</v>
      </c>
      <c r="G1568" s="1046"/>
      <c r="H1568" s="1046"/>
      <c r="I1568" s="1046"/>
      <c r="J1568" s="1046"/>
      <c r="K1568" s="1046"/>
      <c r="L1568" s="1047"/>
      <c r="M1568" s="400">
        <f>'3. USD NCCF'!M1568</f>
        <v>0</v>
      </c>
      <c r="N1568" s="411">
        <f>'3. USD NCCF'!N1568</f>
        <v>0</v>
      </c>
      <c r="O1568" s="414">
        <f>'3. USD NCCF'!O1568</f>
        <v>0</v>
      </c>
      <c r="P1568" s="414">
        <f>'3. USD NCCF'!P1568</f>
        <v>0</v>
      </c>
      <c r="Q1568" s="415">
        <f>'3. USD NCCF'!Q1568</f>
        <v>0</v>
      </c>
      <c r="R1568" s="411">
        <f>'3. USD NCCF'!R1568</f>
        <v>0</v>
      </c>
      <c r="S1568" s="413">
        <f>'3. USD NCCF'!S1568</f>
        <v>0</v>
      </c>
      <c r="T1568" s="413">
        <f>'3. USD NCCF'!T1568</f>
        <v>0</v>
      </c>
      <c r="U1568" s="413">
        <f>'3. USD NCCF'!U1568</f>
        <v>0</v>
      </c>
      <c r="V1568" s="413">
        <f>'3. USD NCCF'!V1568</f>
        <v>0</v>
      </c>
      <c r="W1568" s="413">
        <f>'3. USD NCCF'!W1568</f>
        <v>0</v>
      </c>
      <c r="X1568" s="414">
        <f>'3. USD NCCF'!X1568</f>
        <v>0</v>
      </c>
      <c r="Y1568" s="413">
        <f>'3. USD NCCF'!Y1568</f>
        <v>0</v>
      </c>
      <c r="Z1568" s="413">
        <f>'3. USD NCCF'!Z1568</f>
        <v>0</v>
      </c>
      <c r="AA1568" s="413">
        <f>'3. USD NCCF'!AA1568</f>
        <v>0</v>
      </c>
      <c r="AB1568" s="413">
        <f>'3. USD NCCF'!AB1568</f>
        <v>0</v>
      </c>
      <c r="AC1568" s="400">
        <f>'3. USD NCCF'!AC1568</f>
        <v>0</v>
      </c>
      <c r="AD1568" s="883"/>
      <c r="AE1568" s="884"/>
      <c r="AF1568" s="885"/>
    </row>
    <row r="1569" spans="1:32" ht="15" x14ac:dyDescent="0.2">
      <c r="A1569" s="222">
        <v>240</v>
      </c>
      <c r="B1569" s="466"/>
      <c r="C1569" s="467"/>
      <c r="D1569" s="483"/>
      <c r="E1569" s="483"/>
      <c r="F1569" s="1045" t="s">
        <v>8</v>
      </c>
      <c r="G1569" s="1046"/>
      <c r="H1569" s="1046"/>
      <c r="I1569" s="1046"/>
      <c r="J1569" s="1046"/>
      <c r="K1569" s="1046"/>
      <c r="L1569" s="1047"/>
      <c r="M1569" s="400">
        <f>'3. USD NCCF'!M1569</f>
        <v>0</v>
      </c>
      <c r="N1569" s="411">
        <f>'3. USD NCCF'!N1569</f>
        <v>0</v>
      </c>
      <c r="O1569" s="414">
        <f>'3. USD NCCF'!O1569</f>
        <v>0</v>
      </c>
      <c r="P1569" s="414">
        <f>'3. USD NCCF'!P1569</f>
        <v>0</v>
      </c>
      <c r="Q1569" s="415">
        <f>'3. USD NCCF'!Q1569</f>
        <v>0</v>
      </c>
      <c r="R1569" s="411">
        <f>'3. USD NCCF'!R1569</f>
        <v>0</v>
      </c>
      <c r="S1569" s="413">
        <f>'3. USD NCCF'!S1569</f>
        <v>0</v>
      </c>
      <c r="T1569" s="413">
        <f>'3. USD NCCF'!T1569</f>
        <v>0</v>
      </c>
      <c r="U1569" s="413">
        <f>'3. USD NCCF'!U1569</f>
        <v>0</v>
      </c>
      <c r="V1569" s="413">
        <f>'3. USD NCCF'!V1569</f>
        <v>0</v>
      </c>
      <c r="W1569" s="413">
        <f>'3. USD NCCF'!W1569</f>
        <v>0</v>
      </c>
      <c r="X1569" s="414">
        <f>'3. USD NCCF'!X1569</f>
        <v>0</v>
      </c>
      <c r="Y1569" s="413">
        <f>'3. USD NCCF'!Y1569</f>
        <v>0</v>
      </c>
      <c r="Z1569" s="413">
        <f>'3. USD NCCF'!Z1569</f>
        <v>0</v>
      </c>
      <c r="AA1569" s="413">
        <f>'3. USD NCCF'!AA1569</f>
        <v>0</v>
      </c>
      <c r="AB1569" s="413">
        <f>'3. USD NCCF'!AB1569</f>
        <v>0</v>
      </c>
      <c r="AC1569" s="400">
        <f>'3. USD NCCF'!AC1569</f>
        <v>0</v>
      </c>
      <c r="AD1569" s="891"/>
      <c r="AE1569" s="889"/>
      <c r="AF1569" s="890"/>
    </row>
    <row r="1570" spans="1:32" ht="15" x14ac:dyDescent="0.2">
      <c r="A1570" s="222">
        <v>241</v>
      </c>
      <c r="B1570" s="466"/>
      <c r="C1570" s="467"/>
      <c r="D1570" s="259"/>
      <c r="E1570" s="259"/>
      <c r="F1570" s="1045" t="s">
        <v>9</v>
      </c>
      <c r="G1570" s="1046"/>
      <c r="H1570" s="1046"/>
      <c r="I1570" s="1046"/>
      <c r="J1570" s="1046"/>
      <c r="K1570" s="1046"/>
      <c r="L1570" s="1047"/>
      <c r="M1570" s="400">
        <f>'3. USD NCCF'!M1570</f>
        <v>0</v>
      </c>
      <c r="N1570" s="411">
        <f>'3. USD NCCF'!N1570</f>
        <v>0</v>
      </c>
      <c r="O1570" s="414">
        <f>'3. USD NCCF'!O1570</f>
        <v>0</v>
      </c>
      <c r="P1570" s="414">
        <f>'3. USD NCCF'!P1570</f>
        <v>0</v>
      </c>
      <c r="Q1570" s="415">
        <f>'3. USD NCCF'!Q1570</f>
        <v>0</v>
      </c>
      <c r="R1570" s="411">
        <f>'3. USD NCCF'!R1570</f>
        <v>0</v>
      </c>
      <c r="S1570" s="413">
        <f>'3. USD NCCF'!S1570</f>
        <v>0</v>
      </c>
      <c r="T1570" s="413">
        <f>'3. USD NCCF'!T1570</f>
        <v>0</v>
      </c>
      <c r="U1570" s="413">
        <f>'3. USD NCCF'!U1570</f>
        <v>0</v>
      </c>
      <c r="V1570" s="413">
        <f>'3. USD NCCF'!V1570</f>
        <v>0</v>
      </c>
      <c r="W1570" s="413">
        <f>'3. USD NCCF'!W1570</f>
        <v>0</v>
      </c>
      <c r="X1570" s="414">
        <f>'3. USD NCCF'!X1570</f>
        <v>0</v>
      </c>
      <c r="Y1570" s="413">
        <f>'3. USD NCCF'!Y1570</f>
        <v>0</v>
      </c>
      <c r="Z1570" s="413">
        <f>'3. USD NCCF'!Z1570</f>
        <v>0</v>
      </c>
      <c r="AA1570" s="413">
        <f>'3. USD NCCF'!AA1570</f>
        <v>0</v>
      </c>
      <c r="AB1570" s="413">
        <f>'3. USD NCCF'!AB1570</f>
        <v>0</v>
      </c>
      <c r="AC1570" s="400">
        <f>'3. USD NCCF'!AC1570</f>
        <v>0</v>
      </c>
      <c r="AD1570" s="891"/>
      <c r="AE1570" s="889"/>
      <c r="AF1570" s="890"/>
    </row>
    <row r="1571" spans="1:32" ht="15" x14ac:dyDescent="0.2">
      <c r="A1571" s="222">
        <v>242</v>
      </c>
      <c r="B1571" s="466"/>
      <c r="C1571" s="467"/>
      <c r="D1571" s="257"/>
      <c r="E1571" s="257"/>
      <c r="F1571" s="1045" t="s">
        <v>10</v>
      </c>
      <c r="G1571" s="1046"/>
      <c r="H1571" s="1046"/>
      <c r="I1571" s="1046"/>
      <c r="J1571" s="1046"/>
      <c r="K1571" s="1046"/>
      <c r="L1571" s="1047"/>
      <c r="M1571" s="400">
        <f>'3. USD NCCF'!M1571</f>
        <v>0</v>
      </c>
      <c r="N1571" s="411">
        <f>'3. USD NCCF'!N1571</f>
        <v>0</v>
      </c>
      <c r="O1571" s="414">
        <f>'3. USD NCCF'!O1571</f>
        <v>0</v>
      </c>
      <c r="P1571" s="414">
        <f>'3. USD NCCF'!P1571</f>
        <v>0</v>
      </c>
      <c r="Q1571" s="415">
        <f>'3. USD NCCF'!Q1571</f>
        <v>0</v>
      </c>
      <c r="R1571" s="411">
        <f>'3. USD NCCF'!R1571</f>
        <v>0</v>
      </c>
      <c r="S1571" s="413">
        <f>'3. USD NCCF'!S1571</f>
        <v>0</v>
      </c>
      <c r="T1571" s="413">
        <f>'3. USD NCCF'!T1571</f>
        <v>0</v>
      </c>
      <c r="U1571" s="413">
        <f>'3. USD NCCF'!U1571</f>
        <v>0</v>
      </c>
      <c r="V1571" s="413">
        <f>'3. USD NCCF'!V1571</f>
        <v>0</v>
      </c>
      <c r="W1571" s="413">
        <f>'3. USD NCCF'!W1571</f>
        <v>0</v>
      </c>
      <c r="X1571" s="414">
        <f>'3. USD NCCF'!X1571</f>
        <v>0</v>
      </c>
      <c r="Y1571" s="413">
        <f>'3. USD NCCF'!Y1571</f>
        <v>0</v>
      </c>
      <c r="Z1571" s="413">
        <f>'3. USD NCCF'!Z1571</f>
        <v>0</v>
      </c>
      <c r="AA1571" s="413">
        <f>'3. USD NCCF'!AA1571</f>
        <v>0</v>
      </c>
      <c r="AB1571" s="413">
        <f>'3. USD NCCF'!AB1571</f>
        <v>0</v>
      </c>
      <c r="AC1571" s="400">
        <f>'3. USD NCCF'!AC1571</f>
        <v>0</v>
      </c>
      <c r="AD1571" s="891"/>
      <c r="AE1571" s="889"/>
      <c r="AF1571" s="890"/>
    </row>
    <row r="1572" spans="1:32" ht="15" x14ac:dyDescent="0.2">
      <c r="A1572" s="222">
        <v>242</v>
      </c>
      <c r="B1572" s="466"/>
      <c r="C1572" s="467"/>
      <c r="D1572" s="467"/>
      <c r="E1572" s="467"/>
      <c r="F1572" s="1045" t="s">
        <v>11</v>
      </c>
      <c r="G1572" s="1046"/>
      <c r="H1572" s="1046"/>
      <c r="I1572" s="1046"/>
      <c r="J1572" s="1046"/>
      <c r="K1572" s="1046"/>
      <c r="L1572" s="1047"/>
      <c r="M1572" s="400">
        <f>'3. USD NCCF'!M1572</f>
        <v>0</v>
      </c>
      <c r="N1572" s="411">
        <f>'3. USD NCCF'!N1572</f>
        <v>0</v>
      </c>
      <c r="O1572" s="414">
        <f>'3. USD NCCF'!O1572</f>
        <v>0</v>
      </c>
      <c r="P1572" s="414">
        <f>'3. USD NCCF'!P1572</f>
        <v>0</v>
      </c>
      <c r="Q1572" s="415">
        <f>'3. USD NCCF'!Q1572</f>
        <v>0</v>
      </c>
      <c r="R1572" s="411">
        <f>'3. USD NCCF'!R1572</f>
        <v>0</v>
      </c>
      <c r="S1572" s="413">
        <f>'3. USD NCCF'!S1572</f>
        <v>0</v>
      </c>
      <c r="T1572" s="413">
        <f>'3. USD NCCF'!T1572</f>
        <v>0</v>
      </c>
      <c r="U1572" s="413">
        <f>'3. USD NCCF'!U1572</f>
        <v>0</v>
      </c>
      <c r="V1572" s="413">
        <f>'3. USD NCCF'!V1572</f>
        <v>0</v>
      </c>
      <c r="W1572" s="413">
        <f>'3. USD NCCF'!W1572</f>
        <v>0</v>
      </c>
      <c r="X1572" s="414">
        <f>'3. USD NCCF'!X1572</f>
        <v>0</v>
      </c>
      <c r="Y1572" s="413">
        <f>'3. USD NCCF'!Y1572</f>
        <v>0</v>
      </c>
      <c r="Z1572" s="413">
        <f>'3. USD NCCF'!Z1572</f>
        <v>0</v>
      </c>
      <c r="AA1572" s="413">
        <f>'3. USD NCCF'!AA1572</f>
        <v>0</v>
      </c>
      <c r="AB1572" s="413">
        <f>'3. USD NCCF'!AB1572</f>
        <v>0</v>
      </c>
      <c r="AC1572" s="400">
        <f>'3. USD NCCF'!AC1572</f>
        <v>0</v>
      </c>
      <c r="AD1572" s="891"/>
      <c r="AE1572" s="889"/>
      <c r="AF1572" s="890"/>
    </row>
    <row r="1573" spans="1:32" ht="15" x14ac:dyDescent="0.2">
      <c r="A1573" s="222">
        <v>242</v>
      </c>
      <c r="B1573" s="466"/>
      <c r="C1573" s="467"/>
      <c r="D1573" s="467"/>
      <c r="E1573" s="467"/>
      <c r="F1573" s="1045" t="s">
        <v>12</v>
      </c>
      <c r="G1573" s="1046"/>
      <c r="H1573" s="1046"/>
      <c r="I1573" s="1046"/>
      <c r="J1573" s="1046"/>
      <c r="K1573" s="1046"/>
      <c r="L1573" s="1047"/>
      <c r="M1573" s="400">
        <f>'3. USD NCCF'!M1573</f>
        <v>0</v>
      </c>
      <c r="N1573" s="411">
        <f>'3. USD NCCF'!N1573</f>
        <v>0</v>
      </c>
      <c r="O1573" s="414">
        <f>'3. USD NCCF'!O1573</f>
        <v>0</v>
      </c>
      <c r="P1573" s="414">
        <f>'3. USD NCCF'!P1573</f>
        <v>0</v>
      </c>
      <c r="Q1573" s="415">
        <f>'3. USD NCCF'!Q1573</f>
        <v>0</v>
      </c>
      <c r="R1573" s="411">
        <f>'3. USD NCCF'!R1573</f>
        <v>0</v>
      </c>
      <c r="S1573" s="413">
        <f>'3. USD NCCF'!S1573</f>
        <v>0</v>
      </c>
      <c r="T1573" s="413">
        <f>'3. USD NCCF'!T1573</f>
        <v>0</v>
      </c>
      <c r="U1573" s="413">
        <f>'3. USD NCCF'!U1573</f>
        <v>0</v>
      </c>
      <c r="V1573" s="413">
        <f>'3. USD NCCF'!V1573</f>
        <v>0</v>
      </c>
      <c r="W1573" s="413">
        <f>'3. USD NCCF'!W1573</f>
        <v>0</v>
      </c>
      <c r="X1573" s="414">
        <f>'3. USD NCCF'!X1573</f>
        <v>0</v>
      </c>
      <c r="Y1573" s="413">
        <f>'3. USD NCCF'!Y1573</f>
        <v>0</v>
      </c>
      <c r="Z1573" s="413">
        <f>'3. USD NCCF'!Z1573</f>
        <v>0</v>
      </c>
      <c r="AA1573" s="413">
        <f>'3. USD NCCF'!AA1573</f>
        <v>0</v>
      </c>
      <c r="AB1573" s="413">
        <f>'3. USD NCCF'!AB1573</f>
        <v>0</v>
      </c>
      <c r="AC1573" s="400">
        <f>'3. USD NCCF'!AC1573</f>
        <v>0</v>
      </c>
      <c r="AD1573" s="891"/>
      <c r="AE1573" s="889"/>
      <c r="AF1573" s="890"/>
    </row>
    <row r="1574" spans="1:32" ht="15" x14ac:dyDescent="0.2">
      <c r="A1574" s="222">
        <v>242</v>
      </c>
      <c r="B1574" s="488"/>
      <c r="C1574" s="489"/>
      <c r="D1574" s="489"/>
      <c r="E1574" s="490"/>
      <c r="F1574" s="1045" t="str">
        <f>'3. USD NCCF'!F1574:L1574</f>
        <v>Other</v>
      </c>
      <c r="G1574" s="1046"/>
      <c r="H1574" s="1046"/>
      <c r="I1574" s="1046"/>
      <c r="J1574" s="1046"/>
      <c r="K1574" s="1046"/>
      <c r="L1574" s="1047"/>
      <c r="M1574" s="400">
        <f>'3. USD NCCF'!M1574</f>
        <v>0</v>
      </c>
      <c r="N1574" s="411">
        <f>'3. USD NCCF'!N1574</f>
        <v>0</v>
      </c>
      <c r="O1574" s="414">
        <f>'3. USD NCCF'!O1574</f>
        <v>0</v>
      </c>
      <c r="P1574" s="414">
        <f>'3. USD NCCF'!P1574</f>
        <v>0</v>
      </c>
      <c r="Q1574" s="415">
        <f>'3. USD NCCF'!Q1574</f>
        <v>0</v>
      </c>
      <c r="R1574" s="411">
        <f>'3. USD NCCF'!R1574</f>
        <v>0</v>
      </c>
      <c r="S1574" s="413">
        <f>'3. USD NCCF'!S1574</f>
        <v>0</v>
      </c>
      <c r="T1574" s="413">
        <f>'3. USD NCCF'!T1574</f>
        <v>0</v>
      </c>
      <c r="U1574" s="413">
        <f>'3. USD NCCF'!U1574</f>
        <v>0</v>
      </c>
      <c r="V1574" s="413">
        <f>'3. USD NCCF'!V1574</f>
        <v>0</v>
      </c>
      <c r="W1574" s="413">
        <f>'3. USD NCCF'!W1574</f>
        <v>0</v>
      </c>
      <c r="X1574" s="414">
        <f>'3. USD NCCF'!X1574</f>
        <v>0</v>
      </c>
      <c r="Y1574" s="413">
        <f>'3. USD NCCF'!Y1574</f>
        <v>0</v>
      </c>
      <c r="Z1574" s="413">
        <f>'3. USD NCCF'!Z1574</f>
        <v>0</v>
      </c>
      <c r="AA1574" s="413">
        <f>'3. USD NCCF'!AA1574</f>
        <v>0</v>
      </c>
      <c r="AB1574" s="413">
        <f>'3. USD NCCF'!AB1574</f>
        <v>0</v>
      </c>
      <c r="AC1574" s="400">
        <f>'3. USD NCCF'!AC1574</f>
        <v>0</v>
      </c>
      <c r="AD1574" s="886"/>
      <c r="AE1574" s="887"/>
      <c r="AF1574" s="888"/>
    </row>
    <row r="1575" spans="1:32" ht="7.5" hidden="1" customHeight="1" x14ac:dyDescent="0.2">
      <c r="A1575" s="223"/>
      <c r="B1575" s="945"/>
      <c r="C1575" s="946"/>
      <c r="D1575" s="946"/>
      <c r="E1575" s="946"/>
      <c r="F1575" s="946"/>
      <c r="G1575" s="946"/>
      <c r="H1575" s="946"/>
      <c r="I1575" s="946"/>
      <c r="J1575" s="946"/>
      <c r="K1575" s="946"/>
      <c r="L1575" s="946"/>
      <c r="M1575" s="946"/>
      <c r="N1575" s="946"/>
      <c r="O1575" s="946"/>
      <c r="P1575" s="946"/>
      <c r="Q1575" s="946"/>
      <c r="R1575" s="946"/>
      <c r="S1575" s="946"/>
      <c r="T1575" s="946"/>
      <c r="U1575" s="946"/>
      <c r="V1575" s="946"/>
      <c r="W1575" s="946"/>
      <c r="X1575" s="946"/>
      <c r="Y1575" s="946"/>
      <c r="Z1575" s="946"/>
      <c r="AA1575" s="946"/>
      <c r="AB1575" s="946"/>
      <c r="AC1575" s="946"/>
      <c r="AD1575" s="946"/>
      <c r="AE1575" s="946"/>
      <c r="AF1575" s="947"/>
    </row>
    <row r="1576" spans="1:32" ht="21.75" customHeight="1" x14ac:dyDescent="0.2">
      <c r="A1576" s="222">
        <v>323</v>
      </c>
      <c r="B1576" s="982" t="str">
        <f>'3. USD NCCF'!B1576:L1576</f>
        <v>Cash flows/Outflows from FX derivatives</v>
      </c>
      <c r="C1576" s="983"/>
      <c r="D1576" s="983"/>
      <c r="E1576" s="983"/>
      <c r="F1576" s="983"/>
      <c r="G1576" s="983"/>
      <c r="H1576" s="983"/>
      <c r="I1576" s="983"/>
      <c r="J1576" s="983"/>
      <c r="K1576" s="983"/>
      <c r="L1576" s="983"/>
      <c r="M1576" s="399">
        <f>'3. USD NCCF'!M1576</f>
        <v>0</v>
      </c>
      <c r="N1576" s="402">
        <f>'3. USD NCCF'!N1576</f>
        <v>0</v>
      </c>
      <c r="O1576" s="406">
        <f>'3. USD NCCF'!O1576</f>
        <v>0</v>
      </c>
      <c r="P1576" s="406">
        <f>'3. USD NCCF'!P1576</f>
        <v>0</v>
      </c>
      <c r="Q1576" s="407">
        <f>'3. USD NCCF'!Q1576</f>
        <v>0</v>
      </c>
      <c r="R1576" s="402">
        <f>'3. USD NCCF'!R1576</f>
        <v>0</v>
      </c>
      <c r="S1576" s="406">
        <f>'3. USD NCCF'!S1576</f>
        <v>0</v>
      </c>
      <c r="T1576" s="405">
        <f>'3. USD NCCF'!T1576</f>
        <v>0</v>
      </c>
      <c r="U1576" s="405">
        <f>'3. USD NCCF'!U1576</f>
        <v>0</v>
      </c>
      <c r="V1576" s="405">
        <f>'3. USD NCCF'!V1576</f>
        <v>0</v>
      </c>
      <c r="W1576" s="405">
        <f>'3. USD NCCF'!W1576</f>
        <v>0</v>
      </c>
      <c r="X1576" s="405">
        <f>'3. USD NCCF'!X1576</f>
        <v>0</v>
      </c>
      <c r="Y1576" s="405">
        <f>'3. USD NCCF'!Y1576</f>
        <v>0</v>
      </c>
      <c r="Z1576" s="405">
        <f>'3. USD NCCF'!Z1576</f>
        <v>0</v>
      </c>
      <c r="AA1576" s="405">
        <f>'3. USD NCCF'!AA1576</f>
        <v>0</v>
      </c>
      <c r="AB1576" s="403">
        <f>'3. USD NCCF'!AB1576</f>
        <v>0</v>
      </c>
      <c r="AC1576" s="399">
        <f>'3. USD NCCF'!AC1576</f>
        <v>0</v>
      </c>
      <c r="AD1576" s="938"/>
      <c r="AE1576" s="938"/>
      <c r="AF1576" s="939"/>
    </row>
  </sheetData>
  <sheetProtection password="CF06" sheet="1" objects="1" scenarios="1" selectLockedCells="1" selectUnlockedCells="1"/>
  <mergeCells count="2438">
    <mergeCell ref="AD1470:AF1472"/>
    <mergeCell ref="AD1473:AF1490"/>
    <mergeCell ref="R302:AB304"/>
    <mergeCell ref="AC302:AC304"/>
    <mergeCell ref="R309:AB309"/>
    <mergeCell ref="S310:AB310"/>
    <mergeCell ref="T311:AB311"/>
    <mergeCell ref="AC309:AC311"/>
    <mergeCell ref="O788:AC788"/>
    <mergeCell ref="O790:AC790"/>
    <mergeCell ref="O873:AB874"/>
    <mergeCell ref="N878:AB878"/>
    <mergeCell ref="N881:AB881"/>
    <mergeCell ref="O885:AB886"/>
    <mergeCell ref="N890:AB890"/>
    <mergeCell ref="N893:AB893"/>
    <mergeCell ref="N898:AB898"/>
    <mergeCell ref="N902:AB902"/>
    <mergeCell ref="N905:AB905"/>
    <mergeCell ref="B776:AF777"/>
    <mergeCell ref="AD823:AF825"/>
    <mergeCell ref="AD826:AF843"/>
    <mergeCell ref="AD845:AF862"/>
    <mergeCell ref="AC778:AF778"/>
    <mergeCell ref="F1175:L1175"/>
    <mergeCell ref="F1159:L1159"/>
    <mergeCell ref="F1160:L1160"/>
    <mergeCell ref="B743:AF743"/>
    <mergeCell ref="B746:AF746"/>
    <mergeCell ref="AD747:AF747"/>
    <mergeCell ref="AD748:AF748"/>
    <mergeCell ref="AD749:AF749"/>
    <mergeCell ref="AD754:AF754"/>
    <mergeCell ref="AD755:AF755"/>
    <mergeCell ref="F780:L780"/>
    <mergeCell ref="AD756:AF756"/>
    <mergeCell ref="AD757:AF757"/>
    <mergeCell ref="AD758:AF758"/>
    <mergeCell ref="AD759:AF759"/>
    <mergeCell ref="AD760:AF760"/>
    <mergeCell ref="AD761:AF761"/>
    <mergeCell ref="AD762:AF762"/>
    <mergeCell ref="AD763:AF763"/>
    <mergeCell ref="AD764:AF764"/>
    <mergeCell ref="AD765:AF765"/>
    <mergeCell ref="AD767:AF767"/>
    <mergeCell ref="AD768:AF768"/>
    <mergeCell ref="AD769:AF769"/>
    <mergeCell ref="AD766:AF766"/>
    <mergeCell ref="B772:L772"/>
    <mergeCell ref="B780:E780"/>
    <mergeCell ref="F759:L759"/>
    <mergeCell ref="F760:L760"/>
    <mergeCell ref="AD770:AF770"/>
    <mergeCell ref="AD772:AF772"/>
    <mergeCell ref="B771:AF771"/>
    <mergeCell ref="B779:AF779"/>
    <mergeCell ref="AD750:AF750"/>
    <mergeCell ref="AD751:AF751"/>
    <mergeCell ref="AD752:AF752"/>
    <mergeCell ref="AD753:AF753"/>
    <mergeCell ref="F730:L730"/>
    <mergeCell ref="F751:L751"/>
    <mergeCell ref="F752:L752"/>
    <mergeCell ref="F753:L753"/>
    <mergeCell ref="AD724:AF724"/>
    <mergeCell ref="AD725:AF725"/>
    <mergeCell ref="AD726:AF726"/>
    <mergeCell ref="AD727:AF727"/>
    <mergeCell ref="AD731:AF731"/>
    <mergeCell ref="AD732:AF732"/>
    <mergeCell ref="AD733:AF733"/>
    <mergeCell ref="AD734:AF734"/>
    <mergeCell ref="AD735:AF735"/>
    <mergeCell ref="AD736:AF736"/>
    <mergeCell ref="AD737:AF737"/>
    <mergeCell ref="E694:L694"/>
    <mergeCell ref="E697:L697"/>
    <mergeCell ref="AD706:AF706"/>
    <mergeCell ref="AD707:AF707"/>
    <mergeCell ref="E716:L716"/>
    <mergeCell ref="F707:L707"/>
    <mergeCell ref="F709:L709"/>
    <mergeCell ref="F710:L710"/>
    <mergeCell ref="F712:L712"/>
    <mergeCell ref="F714:L714"/>
    <mergeCell ref="F692:L692"/>
    <mergeCell ref="F695:L695"/>
    <mergeCell ref="F696:L696"/>
    <mergeCell ref="F698:L698"/>
    <mergeCell ref="AD705:AF705"/>
    <mergeCell ref="AD701:AF701"/>
    <mergeCell ref="AD702:AF702"/>
    <mergeCell ref="AD703:AF703"/>
    <mergeCell ref="AD704:AF704"/>
    <mergeCell ref="AD698:AF698"/>
    <mergeCell ref="AD699:AF699"/>
    <mergeCell ref="AD700:AF700"/>
    <mergeCell ref="F699:L699"/>
    <mergeCell ref="F700:L700"/>
    <mergeCell ref="E701:L701"/>
    <mergeCell ref="F702:L702"/>
    <mergeCell ref="F703:L703"/>
    <mergeCell ref="F705:L705"/>
    <mergeCell ref="F706:L706"/>
    <mergeCell ref="AD709:AF709"/>
    <mergeCell ref="AD710:AF710"/>
    <mergeCell ref="AD711:AF711"/>
    <mergeCell ref="AD712:AF712"/>
    <mergeCell ref="AD713:AF713"/>
    <mergeCell ref="AD714:AF714"/>
    <mergeCell ref="AD716:AF716"/>
    <mergeCell ref="AD717:AF717"/>
    <mergeCell ref="AD718:AF718"/>
    <mergeCell ref="AD719:AF719"/>
    <mergeCell ref="AD720:AF720"/>
    <mergeCell ref="AD721:AF721"/>
    <mergeCell ref="AD728:AF728"/>
    <mergeCell ref="AD729:AF729"/>
    <mergeCell ref="F745:L745"/>
    <mergeCell ref="F748:L748"/>
    <mergeCell ref="F749:L749"/>
    <mergeCell ref="F721:L721"/>
    <mergeCell ref="F723:L723"/>
    <mergeCell ref="AD738:AF738"/>
    <mergeCell ref="AD739:AF739"/>
    <mergeCell ref="AD740:AF740"/>
    <mergeCell ref="AD742:AF742"/>
    <mergeCell ref="B741:AF741"/>
    <mergeCell ref="E725:L725"/>
    <mergeCell ref="E728:L728"/>
    <mergeCell ref="E731:L731"/>
    <mergeCell ref="F726:L726"/>
    <mergeCell ref="F727:L727"/>
    <mergeCell ref="F732:L732"/>
    <mergeCell ref="F733:L733"/>
    <mergeCell ref="F735:L735"/>
    <mergeCell ref="F736:L736"/>
    <mergeCell ref="F737:L737"/>
    <mergeCell ref="F724:L724"/>
    <mergeCell ref="AD653:AF653"/>
    <mergeCell ref="AD654:AF654"/>
    <mergeCell ref="AD655:AF655"/>
    <mergeCell ref="AD656:AF656"/>
    <mergeCell ref="AD666:AF666"/>
    <mergeCell ref="AD667:AF667"/>
    <mergeCell ref="AD668:AF668"/>
    <mergeCell ref="AD669:AF669"/>
    <mergeCell ref="AD670:AF670"/>
    <mergeCell ref="AD671:AF671"/>
    <mergeCell ref="AD672:AF672"/>
    <mergeCell ref="AD673:AF673"/>
    <mergeCell ref="AD674:AF674"/>
    <mergeCell ref="AD675:AF675"/>
    <mergeCell ref="AD676:AF676"/>
    <mergeCell ref="AD677:AF677"/>
    <mergeCell ref="AD678:AF678"/>
    <mergeCell ref="AD661:AF661"/>
    <mergeCell ref="AD662:AF662"/>
    <mergeCell ref="AD665:AF665"/>
    <mergeCell ref="AD659:AF659"/>
    <mergeCell ref="AD660:AF660"/>
    <mergeCell ref="AD631:AF631"/>
    <mergeCell ref="AD632:AF632"/>
    <mergeCell ref="AD633:AF633"/>
    <mergeCell ref="AD634:AF634"/>
    <mergeCell ref="AD635:AF635"/>
    <mergeCell ref="AD636:AF636"/>
    <mergeCell ref="AD642:AF642"/>
    <mergeCell ref="AD643:AF643"/>
    <mergeCell ref="AD644:AF644"/>
    <mergeCell ref="AD645:AF645"/>
    <mergeCell ref="AD646:AF646"/>
    <mergeCell ref="AD647:AF647"/>
    <mergeCell ref="AD648:AF648"/>
    <mergeCell ref="AD649:AF649"/>
    <mergeCell ref="AD650:AF650"/>
    <mergeCell ref="AD651:AF651"/>
    <mergeCell ref="AD652:AF652"/>
    <mergeCell ref="AD605:AF605"/>
    <mergeCell ref="AD606:AF606"/>
    <mergeCell ref="AD607:AF607"/>
    <mergeCell ref="AD608:AF608"/>
    <mergeCell ref="AD609:AF609"/>
    <mergeCell ref="AD610:AF610"/>
    <mergeCell ref="AD612:AF612"/>
    <mergeCell ref="AD613:AF613"/>
    <mergeCell ref="AD622:AF622"/>
    <mergeCell ref="AD623:AF623"/>
    <mergeCell ref="AD624:AF624"/>
    <mergeCell ref="AD625:AF625"/>
    <mergeCell ref="AD626:AF626"/>
    <mergeCell ref="AD627:AF627"/>
    <mergeCell ref="AD628:AF628"/>
    <mergeCell ref="AD629:AF629"/>
    <mergeCell ref="AD630:AF630"/>
    <mergeCell ref="AD578:AF578"/>
    <mergeCell ref="AD579:AF579"/>
    <mergeCell ref="AD580:AF580"/>
    <mergeCell ref="AD581:AF581"/>
    <mergeCell ref="AD582:AF582"/>
    <mergeCell ref="AD583:AF583"/>
    <mergeCell ref="AD584:AF584"/>
    <mergeCell ref="AD587:AF587"/>
    <mergeCell ref="AD588:AF588"/>
    <mergeCell ref="AD596:AF596"/>
    <mergeCell ref="AD597:AF597"/>
    <mergeCell ref="AD598:AF598"/>
    <mergeCell ref="AD599:AF599"/>
    <mergeCell ref="AD600:AF600"/>
    <mergeCell ref="AD601:AF601"/>
    <mergeCell ref="AD603:AF603"/>
    <mergeCell ref="AD604:AF604"/>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AD577:AF577"/>
    <mergeCell ref="AD555:AF555"/>
    <mergeCell ref="AD556:AF556"/>
    <mergeCell ref="AD557:AF557"/>
    <mergeCell ref="AD558:AF558"/>
    <mergeCell ref="AD560:AF560"/>
    <mergeCell ref="E560:L560"/>
    <mergeCell ref="F551:L551"/>
    <mergeCell ref="F553:L553"/>
    <mergeCell ref="F554:L554"/>
    <mergeCell ref="F556:L556"/>
    <mergeCell ref="F557:L557"/>
    <mergeCell ref="F558:L558"/>
    <mergeCell ref="F547:L547"/>
    <mergeCell ref="F549:L549"/>
    <mergeCell ref="F550:L550"/>
    <mergeCell ref="E555:L555"/>
    <mergeCell ref="E552:L552"/>
    <mergeCell ref="E548:L548"/>
    <mergeCell ref="D559:AF559"/>
    <mergeCell ref="AD547:AF547"/>
    <mergeCell ref="AD548:AF548"/>
    <mergeCell ref="F539:L539"/>
    <mergeCell ref="E533:L533"/>
    <mergeCell ref="AD549:AF549"/>
    <mergeCell ref="AD550:AF550"/>
    <mergeCell ref="AD551:AF551"/>
    <mergeCell ref="AD552:AF552"/>
    <mergeCell ref="AD553:AF553"/>
    <mergeCell ref="AD554:AF554"/>
    <mergeCell ref="AD538:AF538"/>
    <mergeCell ref="AD539:AF539"/>
    <mergeCell ref="AD540:AF540"/>
    <mergeCell ref="AD541:AF541"/>
    <mergeCell ref="AD542:AF542"/>
    <mergeCell ref="D537:AF537"/>
    <mergeCell ref="AD543:AF543"/>
    <mergeCell ref="AD544:AF544"/>
    <mergeCell ref="AD545:AF545"/>
    <mergeCell ref="AD546:AF546"/>
    <mergeCell ref="F540:L540"/>
    <mergeCell ref="F542:L542"/>
    <mergeCell ref="E545:L545"/>
    <mergeCell ref="F546:L546"/>
    <mergeCell ref="AD531:AF531"/>
    <mergeCell ref="AD532:AF532"/>
    <mergeCell ref="AD533:AF533"/>
    <mergeCell ref="AD528:AF528"/>
    <mergeCell ref="AD529:AF529"/>
    <mergeCell ref="E519:L519"/>
    <mergeCell ref="E529:L529"/>
    <mergeCell ref="E525:L525"/>
    <mergeCell ref="F526:L526"/>
    <mergeCell ref="F527:L527"/>
    <mergeCell ref="F528:L528"/>
    <mergeCell ref="AD530:AF530"/>
    <mergeCell ref="AD534:AF534"/>
    <mergeCell ref="AD535:AF535"/>
    <mergeCell ref="AD536:AF536"/>
    <mergeCell ref="F522:L522"/>
    <mergeCell ref="AD522:AF522"/>
    <mergeCell ref="AD523:AF523"/>
    <mergeCell ref="AD525:AF525"/>
    <mergeCell ref="AD526:AF526"/>
    <mergeCell ref="AD527:AF527"/>
    <mergeCell ref="D524:AF524"/>
    <mergeCell ref="F530:L530"/>
    <mergeCell ref="F531:L531"/>
    <mergeCell ref="AD519:AF519"/>
    <mergeCell ref="AD520:AF520"/>
    <mergeCell ref="F535:L535"/>
    <mergeCell ref="F536:L536"/>
    <mergeCell ref="F516:L516"/>
    <mergeCell ref="F517:L517"/>
    <mergeCell ref="F515:L515"/>
    <mergeCell ref="F513:L513"/>
    <mergeCell ref="F518:L518"/>
    <mergeCell ref="F520:L520"/>
    <mergeCell ref="AD521:AF521"/>
    <mergeCell ref="F511:L511"/>
    <mergeCell ref="F521:L521"/>
    <mergeCell ref="F532:L532"/>
    <mergeCell ref="F534:L534"/>
    <mergeCell ref="E541:L541"/>
    <mergeCell ref="E538:L538"/>
    <mergeCell ref="F543:L543"/>
    <mergeCell ref="F544:L544"/>
    <mergeCell ref="AD514:AF514"/>
    <mergeCell ref="AD497:AF497"/>
    <mergeCell ref="AD498:AF498"/>
    <mergeCell ref="B499:AF499"/>
    <mergeCell ref="B501:AF501"/>
    <mergeCell ref="B503:AF503"/>
    <mergeCell ref="F498:L498"/>
    <mergeCell ref="B500:L500"/>
    <mergeCell ref="D497:L497"/>
    <mergeCell ref="AD515:AF515"/>
    <mergeCell ref="AD516:AF516"/>
    <mergeCell ref="AD517:AF517"/>
    <mergeCell ref="AD518:AF518"/>
    <mergeCell ref="C507:AF507"/>
    <mergeCell ref="E509:L509"/>
    <mergeCell ref="E514:L514"/>
    <mergeCell ref="F512:L512"/>
    <mergeCell ref="F492:L492"/>
    <mergeCell ref="F494:L494"/>
    <mergeCell ref="F495:L495"/>
    <mergeCell ref="F496:L496"/>
    <mergeCell ref="AD487:AF487"/>
    <mergeCell ref="AD488:AF488"/>
    <mergeCell ref="B505:AF505"/>
    <mergeCell ref="AD500:AF500"/>
    <mergeCell ref="AD502:AF502"/>
    <mergeCell ref="AD504:AF504"/>
    <mergeCell ref="AD509:AF509"/>
    <mergeCell ref="AD510:AF510"/>
    <mergeCell ref="AD511:AF511"/>
    <mergeCell ref="AD512:AF512"/>
    <mergeCell ref="AD513:AF513"/>
    <mergeCell ref="B502:L502"/>
    <mergeCell ref="B504:L504"/>
    <mergeCell ref="B506:AF506"/>
    <mergeCell ref="AD482:AF482"/>
    <mergeCell ref="AD483:AF483"/>
    <mergeCell ref="AD484:AF484"/>
    <mergeCell ref="AD486:AF486"/>
    <mergeCell ref="AD476:AF476"/>
    <mergeCell ref="AD477:AF477"/>
    <mergeCell ref="AD478:AF478"/>
    <mergeCell ref="AD479:AF479"/>
    <mergeCell ref="AD480:AF480"/>
    <mergeCell ref="AD481:AF481"/>
    <mergeCell ref="F481:L481"/>
    <mergeCell ref="D482:L482"/>
    <mergeCell ref="F483:L483"/>
    <mergeCell ref="F484:L484"/>
    <mergeCell ref="F487:L487"/>
    <mergeCell ref="F488:L488"/>
    <mergeCell ref="F491:L491"/>
    <mergeCell ref="D424:AF424"/>
    <mergeCell ref="F473:L473"/>
    <mergeCell ref="F474:L474"/>
    <mergeCell ref="F476:L476"/>
    <mergeCell ref="F477:L477"/>
    <mergeCell ref="F479:L479"/>
    <mergeCell ref="F480:L480"/>
    <mergeCell ref="F449:L449"/>
    <mergeCell ref="F450:L450"/>
    <mergeCell ref="AD462:AF462"/>
    <mergeCell ref="AD463:AF463"/>
    <mergeCell ref="AD464:AF464"/>
    <mergeCell ref="AD465:AF465"/>
    <mergeCell ref="D459:AF459"/>
    <mergeCell ref="AD466:AF466"/>
    <mergeCell ref="AD460:AF460"/>
    <mergeCell ref="AD461:AF461"/>
    <mergeCell ref="F446:L446"/>
    <mergeCell ref="F447:L447"/>
    <mergeCell ref="F440:L440"/>
    <mergeCell ref="F442:L442"/>
    <mergeCell ref="F464:L464"/>
    <mergeCell ref="F465:L465"/>
    <mergeCell ref="F467:L467"/>
    <mergeCell ref="F468:L468"/>
    <mergeCell ref="F471:L471"/>
    <mergeCell ref="F456:L456"/>
    <mergeCell ref="F457:L457"/>
    <mergeCell ref="F458:L458"/>
    <mergeCell ref="F461:L461"/>
    <mergeCell ref="F462:L462"/>
    <mergeCell ref="D478:L478"/>
    <mergeCell ref="AD300:AF300"/>
    <mergeCell ref="AD405:AF405"/>
    <mergeCell ref="AD406:AF406"/>
    <mergeCell ref="AD409:AF409"/>
    <mergeCell ref="AD410:AF410"/>
    <mergeCell ref="AD411:AF411"/>
    <mergeCell ref="AD412:AF412"/>
    <mergeCell ref="AD413:AF413"/>
    <mergeCell ref="AD414:AF414"/>
    <mergeCell ref="AD415:AF415"/>
    <mergeCell ref="AD416:AF416"/>
    <mergeCell ref="AD417:AF417"/>
    <mergeCell ref="C407:AF407"/>
    <mergeCell ref="D408:AF408"/>
    <mergeCell ref="AD418:AF418"/>
    <mergeCell ref="AD419:AF419"/>
    <mergeCell ref="AD420:AF420"/>
    <mergeCell ref="F418:L418"/>
    <mergeCell ref="F366:L366"/>
    <mergeCell ref="F369:L369"/>
    <mergeCell ref="F371:L371"/>
    <mergeCell ref="F372:L372"/>
    <mergeCell ref="F373:L373"/>
    <mergeCell ref="D307:AF307"/>
    <mergeCell ref="C329:AF329"/>
    <mergeCell ref="D330:AF330"/>
    <mergeCell ref="F309:L309"/>
    <mergeCell ref="F353:L353"/>
    <mergeCell ref="F354:L354"/>
    <mergeCell ref="F356:L356"/>
    <mergeCell ref="F357:L357"/>
    <mergeCell ref="E388:L388"/>
    <mergeCell ref="AD271:AF271"/>
    <mergeCell ref="AD272:AF272"/>
    <mergeCell ref="AD261:AF261"/>
    <mergeCell ref="AD262:AF262"/>
    <mergeCell ref="AD263:AF263"/>
    <mergeCell ref="AD282:AF282"/>
    <mergeCell ref="AD283:AF283"/>
    <mergeCell ref="AD284:AF284"/>
    <mergeCell ref="AD285:AF285"/>
    <mergeCell ref="AD256:AF256"/>
    <mergeCell ref="AD295:AF295"/>
    <mergeCell ref="AD296:AF296"/>
    <mergeCell ref="AD297:AF297"/>
    <mergeCell ref="AD298:AF298"/>
    <mergeCell ref="AD299:AF299"/>
    <mergeCell ref="D291:AF291"/>
    <mergeCell ref="F293:L293"/>
    <mergeCell ref="F294:L294"/>
    <mergeCell ref="F295:L295"/>
    <mergeCell ref="F297:L297"/>
    <mergeCell ref="F298:L298"/>
    <mergeCell ref="F299:L299"/>
    <mergeCell ref="F282:L282"/>
    <mergeCell ref="F283:L283"/>
    <mergeCell ref="E281:L281"/>
    <mergeCell ref="E288:L288"/>
    <mergeCell ref="AD257:AF257"/>
    <mergeCell ref="F265:L265"/>
    <mergeCell ref="F266:L266"/>
    <mergeCell ref="F264:L264"/>
    <mergeCell ref="E296:L296"/>
    <mergeCell ref="E292:L292"/>
    <mergeCell ref="F198:L198"/>
    <mergeCell ref="AD219:AF219"/>
    <mergeCell ref="AD211:AF211"/>
    <mergeCell ref="AD212:AF212"/>
    <mergeCell ref="F218:L218"/>
    <mergeCell ref="F219:L219"/>
    <mergeCell ref="F220:L220"/>
    <mergeCell ref="D221:L221"/>
    <mergeCell ref="F222:L222"/>
    <mergeCell ref="B228:L228"/>
    <mergeCell ref="AD249:AF249"/>
    <mergeCell ref="AD286:AF286"/>
    <mergeCell ref="AD287:AF287"/>
    <mergeCell ref="D217:L217"/>
    <mergeCell ref="AD210:AF210"/>
    <mergeCell ref="AD265:AF265"/>
    <mergeCell ref="AD266:AF266"/>
    <mergeCell ref="AD267:AF267"/>
    <mergeCell ref="AD268:AF268"/>
    <mergeCell ref="D225:L225"/>
    <mergeCell ref="F226:L226"/>
    <mergeCell ref="AD278:AF278"/>
    <mergeCell ref="D214:L214"/>
    <mergeCell ref="F215:L215"/>
    <mergeCell ref="AD274:AF274"/>
    <mergeCell ref="AD275:AF275"/>
    <mergeCell ref="AD276:AF276"/>
    <mergeCell ref="AD277:AF277"/>
    <mergeCell ref="E253:L253"/>
    <mergeCell ref="F254:L254"/>
    <mergeCell ref="C213:AF213"/>
    <mergeCell ref="AD280:AF280"/>
    <mergeCell ref="AD202:AF202"/>
    <mergeCell ref="AD203:AF203"/>
    <mergeCell ref="AD223:AF223"/>
    <mergeCell ref="F247:L247"/>
    <mergeCell ref="AD251:AF251"/>
    <mergeCell ref="F233:L233"/>
    <mergeCell ref="F237:L237"/>
    <mergeCell ref="F240:L240"/>
    <mergeCell ref="F245:L245"/>
    <mergeCell ref="AD224:AF224"/>
    <mergeCell ref="AD225:AF225"/>
    <mergeCell ref="AD226:AF226"/>
    <mergeCell ref="AD228:AF228"/>
    <mergeCell ref="B227:AF227"/>
    <mergeCell ref="AD220:AF220"/>
    <mergeCell ref="AD221:AF221"/>
    <mergeCell ref="AD222:AF222"/>
    <mergeCell ref="AD204:AF204"/>
    <mergeCell ref="F223:L223"/>
    <mergeCell ref="F224:L224"/>
    <mergeCell ref="AD206:AF206"/>
    <mergeCell ref="AD207:AF207"/>
    <mergeCell ref="AD208:AF208"/>
    <mergeCell ref="AD209:AF209"/>
    <mergeCell ref="AD214:AF214"/>
    <mergeCell ref="F211:L211"/>
    <mergeCell ref="F212:L212"/>
    <mergeCell ref="AD239:AF239"/>
    <mergeCell ref="AD240:AF240"/>
    <mergeCell ref="AD241:AF241"/>
    <mergeCell ref="AD242:AF242"/>
    <mergeCell ref="AD243:AF243"/>
    <mergeCell ref="AD186:AF186"/>
    <mergeCell ref="AD188:AF188"/>
    <mergeCell ref="AD189:AF189"/>
    <mergeCell ref="AD190:AF190"/>
    <mergeCell ref="AD175:AF175"/>
    <mergeCell ref="AD176:AF176"/>
    <mergeCell ref="AD177:AF177"/>
    <mergeCell ref="AD178:AF178"/>
    <mergeCell ref="AD179:AF179"/>
    <mergeCell ref="AD180:AF180"/>
    <mergeCell ref="AD181:AF181"/>
    <mergeCell ref="AD191:AF191"/>
    <mergeCell ref="AD192:AF192"/>
    <mergeCell ref="AD198:AF198"/>
    <mergeCell ref="AD199:AF199"/>
    <mergeCell ref="AD200:AF200"/>
    <mergeCell ref="AD201:AF201"/>
    <mergeCell ref="AD193:AF193"/>
    <mergeCell ref="AD194:AF194"/>
    <mergeCell ref="AD195:AF195"/>
    <mergeCell ref="AD196:AF196"/>
    <mergeCell ref="AD197:AF197"/>
    <mergeCell ref="AD86:AF86"/>
    <mergeCell ref="AD140:AF140"/>
    <mergeCell ref="AD122:AF122"/>
    <mergeCell ref="AD166:AF166"/>
    <mergeCell ref="AD167:AF167"/>
    <mergeCell ref="AD168:AF168"/>
    <mergeCell ref="AD133:AF133"/>
    <mergeCell ref="AD134:AF134"/>
    <mergeCell ref="AD137:AF137"/>
    <mergeCell ref="AD138:AF138"/>
    <mergeCell ref="AD146:AF146"/>
    <mergeCell ref="AD147:AF147"/>
    <mergeCell ref="AD148:AF148"/>
    <mergeCell ref="AD149:AF149"/>
    <mergeCell ref="AD150:AF150"/>
    <mergeCell ref="AD151:AF151"/>
    <mergeCell ref="AD153:AF153"/>
    <mergeCell ref="AD154:AF154"/>
    <mergeCell ref="AD155:AF155"/>
    <mergeCell ref="AD156:AF156"/>
    <mergeCell ref="AD141:AF141"/>
    <mergeCell ref="D165:AF165"/>
    <mergeCell ref="F158:L158"/>
    <mergeCell ref="F159:L159"/>
    <mergeCell ref="AD87:AF87"/>
    <mergeCell ref="AD88:AF88"/>
    <mergeCell ref="AD89:AF89"/>
    <mergeCell ref="AD92:AF92"/>
    <mergeCell ref="AD108:AF108"/>
    <mergeCell ref="AD109:AF109"/>
    <mergeCell ref="AD110:AF110"/>
    <mergeCell ref="AD111:AF111"/>
    <mergeCell ref="AD99:AF99"/>
    <mergeCell ref="AD100:AF100"/>
    <mergeCell ref="AD101:AF101"/>
    <mergeCell ref="AD102:AF102"/>
    <mergeCell ref="AD115:AF115"/>
    <mergeCell ref="AD355:AF355"/>
    <mergeCell ref="AD301:AF301"/>
    <mergeCell ref="AD279:AF279"/>
    <mergeCell ref="AD123:AF123"/>
    <mergeCell ref="AD124:AF124"/>
    <mergeCell ref="AD125:AF125"/>
    <mergeCell ref="AD126:AF126"/>
    <mergeCell ref="AD127:AF127"/>
    <mergeCell ref="AD169:AF169"/>
    <mergeCell ref="AD170:AF170"/>
    <mergeCell ref="AD171:AF171"/>
    <mergeCell ref="AD172:AF172"/>
    <mergeCell ref="AD157:AF157"/>
    <mergeCell ref="AD158:AF158"/>
    <mergeCell ref="AD159:AF159"/>
    <mergeCell ref="AD160:AF160"/>
    <mergeCell ref="AD161:AF161"/>
    <mergeCell ref="AD162:AF162"/>
    <mergeCell ref="AD163:AF163"/>
    <mergeCell ref="AD164:AF164"/>
    <mergeCell ref="AD218:AF218"/>
    <mergeCell ref="AD173:AF173"/>
    <mergeCell ref="AD174:AF174"/>
    <mergeCell ref="AD182:AF182"/>
    <mergeCell ref="AD183:AF183"/>
    <mergeCell ref="AD184:AF184"/>
    <mergeCell ref="AD185:AF185"/>
    <mergeCell ref="AD14:AF14"/>
    <mergeCell ref="AD15:AF15"/>
    <mergeCell ref="N14:AC14"/>
    <mergeCell ref="M4:AF4"/>
    <mergeCell ref="D33:AF33"/>
    <mergeCell ref="D46:AF46"/>
    <mergeCell ref="F416:L416"/>
    <mergeCell ref="F417:L417"/>
    <mergeCell ref="AD40:AF40"/>
    <mergeCell ref="AD41:AF41"/>
    <mergeCell ref="AD42:AF42"/>
    <mergeCell ref="AD43:AF43"/>
    <mergeCell ref="AD44:AF44"/>
    <mergeCell ref="AD75:AF75"/>
    <mergeCell ref="AD76:AF76"/>
    <mergeCell ref="AD77:AF77"/>
    <mergeCell ref="AD78:AF78"/>
    <mergeCell ref="AD79:AF79"/>
    <mergeCell ref="AD80:AF80"/>
    <mergeCell ref="AD81:AF81"/>
    <mergeCell ref="AD103:AF103"/>
    <mergeCell ref="AD104:AF104"/>
    <mergeCell ref="AD85:AF85"/>
    <mergeCell ref="AD354:AF354"/>
    <mergeCell ref="AD106:AF106"/>
    <mergeCell ref="AD144:AF144"/>
    <mergeCell ref="AD145:AF145"/>
    <mergeCell ref="F405:L405"/>
    <mergeCell ref="AD142:AF142"/>
    <mergeCell ref="AD143:AF143"/>
    <mergeCell ref="AD116:AF116"/>
    <mergeCell ref="AD117:AF117"/>
    <mergeCell ref="E1088:L1088"/>
    <mergeCell ref="F1080:L1080"/>
    <mergeCell ref="F1081:L1081"/>
    <mergeCell ref="B744:AF744"/>
    <mergeCell ref="F819:L819"/>
    <mergeCell ref="AD27:AF27"/>
    <mergeCell ref="AD28:AF28"/>
    <mergeCell ref="AD29:AF29"/>
    <mergeCell ref="AD30:AF30"/>
    <mergeCell ref="AD90:AF90"/>
    <mergeCell ref="AD91:AF91"/>
    <mergeCell ref="AD32:AF32"/>
    <mergeCell ref="AD36:AF36"/>
    <mergeCell ref="AD37:AF37"/>
    <mergeCell ref="AD38:AF38"/>
    <mergeCell ref="AD39:AF39"/>
    <mergeCell ref="AD82:AF82"/>
    <mergeCell ref="AD83:AF83"/>
    <mergeCell ref="AD84:AF84"/>
    <mergeCell ref="D359:AF359"/>
    <mergeCell ref="D381:AF381"/>
    <mergeCell ref="AD35:AF35"/>
    <mergeCell ref="D238:AF238"/>
    <mergeCell ref="AD31:AF31"/>
    <mergeCell ref="AD34:AF34"/>
    <mergeCell ref="F420:L420"/>
    <mergeCell ref="AD118:AF118"/>
    <mergeCell ref="AD119:AF119"/>
    <mergeCell ref="AD93:AF93"/>
    <mergeCell ref="AD96:AF96"/>
    <mergeCell ref="AD97:AF97"/>
    <mergeCell ref="AD98:AF98"/>
    <mergeCell ref="AD246:AF246"/>
    <mergeCell ref="AD247:AF247"/>
    <mergeCell ref="AD248:AF248"/>
    <mergeCell ref="F241:L241"/>
    <mergeCell ref="F242:L242"/>
    <mergeCell ref="AD390:AF390"/>
    <mergeCell ref="AD391:AF391"/>
    <mergeCell ref="AD392:AF392"/>
    <mergeCell ref="AD393:AF393"/>
    <mergeCell ref="E1084:L1084"/>
    <mergeCell ref="F403:L403"/>
    <mergeCell ref="AD289:AF289"/>
    <mergeCell ref="AD290:AF290"/>
    <mergeCell ref="AD292:AF292"/>
    <mergeCell ref="AD293:AF293"/>
    <mergeCell ref="AD294:AF294"/>
    <mergeCell ref="AD302:AF302"/>
    <mergeCell ref="AD303:AF303"/>
    <mergeCell ref="AD304:AF304"/>
    <mergeCell ref="AD305:AF305"/>
    <mergeCell ref="AD306:AF306"/>
    <mergeCell ref="AD308:AF308"/>
    <mergeCell ref="AD309:AF309"/>
    <mergeCell ref="AD254:AF254"/>
    <mergeCell ref="AD255:AF255"/>
    <mergeCell ref="F1049:L1049"/>
    <mergeCell ref="E1022:L1022"/>
    <mergeCell ref="F1009:L1009"/>
    <mergeCell ref="F1010:L1010"/>
    <mergeCell ref="F1011:L1011"/>
    <mergeCell ref="AD281:AF281"/>
    <mergeCell ref="AD270:AF270"/>
    <mergeCell ref="F1172:L1172"/>
    <mergeCell ref="F1174:L1174"/>
    <mergeCell ref="D1106:AC1106"/>
    <mergeCell ref="D1122:AC1122"/>
    <mergeCell ref="D1135:AC1135"/>
    <mergeCell ref="F410:L410"/>
    <mergeCell ref="F411:L411"/>
    <mergeCell ref="E409:L409"/>
    <mergeCell ref="E414:L414"/>
    <mergeCell ref="E419:L419"/>
    <mergeCell ref="F1090:L1090"/>
    <mergeCell ref="F1093:L1093"/>
    <mergeCell ref="AD394:AF394"/>
    <mergeCell ref="AD395:AF395"/>
    <mergeCell ref="AD396:AF396"/>
    <mergeCell ref="AD397:AF397"/>
    <mergeCell ref="AD398:AF398"/>
    <mergeCell ref="AD399:AF399"/>
    <mergeCell ref="AD400:AF400"/>
    <mergeCell ref="AD401:AF401"/>
    <mergeCell ref="AD402:AF402"/>
    <mergeCell ref="AD403:AF403"/>
    <mergeCell ref="AD404:AF404"/>
    <mergeCell ref="AD421:AF421"/>
    <mergeCell ref="AD422:AF422"/>
    <mergeCell ref="AD423:AF423"/>
    <mergeCell ref="AD425:AF425"/>
    <mergeCell ref="AD426:AF426"/>
    <mergeCell ref="AD427:AF427"/>
    <mergeCell ref="AD428:AF428"/>
    <mergeCell ref="F1147:L1147"/>
    <mergeCell ref="F1148:L1148"/>
    <mergeCell ref="AD45:AF45"/>
    <mergeCell ref="AD139:AF139"/>
    <mergeCell ref="AD50:AF50"/>
    <mergeCell ref="N502:AC502"/>
    <mergeCell ref="F379:L379"/>
    <mergeCell ref="F380:L380"/>
    <mergeCell ref="F383:L383"/>
    <mergeCell ref="D400:L400"/>
    <mergeCell ref="D404:L404"/>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377:AF377"/>
    <mergeCell ref="AD378:AF378"/>
    <mergeCell ref="AD379:AF379"/>
    <mergeCell ref="AD380:AF380"/>
    <mergeCell ref="AD382:AF382"/>
    <mergeCell ref="D486:L486"/>
    <mergeCell ref="D489:L489"/>
    <mergeCell ref="D493:L493"/>
    <mergeCell ref="AD356:AF356"/>
    <mergeCell ref="AD357:AF357"/>
    <mergeCell ref="AD244:AF244"/>
    <mergeCell ref="AD245:AF245"/>
    <mergeCell ref="F1109:L1109"/>
    <mergeCell ref="F1110:L1110"/>
    <mergeCell ref="F1111:L1111"/>
    <mergeCell ref="F1113:L1113"/>
    <mergeCell ref="F1114:L1114"/>
    <mergeCell ref="F1115:L1115"/>
    <mergeCell ref="E1107:L1107"/>
    <mergeCell ref="E1112:L1112"/>
    <mergeCell ref="E1117:L1117"/>
    <mergeCell ref="F1133:L1133"/>
    <mergeCell ref="F1134:L1134"/>
    <mergeCell ref="F1098:L1098"/>
    <mergeCell ref="F1100:L1100"/>
    <mergeCell ref="AD128:AF128"/>
    <mergeCell ref="AD129:AF129"/>
    <mergeCell ref="AD130:AF130"/>
    <mergeCell ref="AD131:AF131"/>
    <mergeCell ref="AD132:AF132"/>
    <mergeCell ref="F395:L395"/>
    <mergeCell ref="F396:L396"/>
    <mergeCell ref="F398:L398"/>
    <mergeCell ref="F399:L399"/>
    <mergeCell ref="F401:L401"/>
    <mergeCell ref="F386:L386"/>
    <mergeCell ref="F387:L387"/>
    <mergeCell ref="F389:L389"/>
    <mergeCell ref="F390:L390"/>
    <mergeCell ref="F392:L392"/>
    <mergeCell ref="F393:L393"/>
    <mergeCell ref="E397:L397"/>
    <mergeCell ref="E394:L394"/>
    <mergeCell ref="E391:L391"/>
    <mergeCell ref="F1094:L1094"/>
    <mergeCell ref="F1095:L1095"/>
    <mergeCell ref="F1096:L1096"/>
    <mergeCell ref="F1097:L1097"/>
    <mergeCell ref="D1099:L1099"/>
    <mergeCell ref="D1092:L1092"/>
    <mergeCell ref="F1116:L1116"/>
    <mergeCell ref="F1118:L1118"/>
    <mergeCell ref="F1119:L1119"/>
    <mergeCell ref="F1120:L1120"/>
    <mergeCell ref="F1121:L1121"/>
    <mergeCell ref="F1108:L1108"/>
    <mergeCell ref="F1104:L1104"/>
    <mergeCell ref="E1426:L1426"/>
    <mergeCell ref="F1404:L1404"/>
    <mergeCell ref="F1405:L1405"/>
    <mergeCell ref="C485:AF485"/>
    <mergeCell ref="D508:AF508"/>
    <mergeCell ref="F820:L820"/>
    <mergeCell ref="F838:L838"/>
    <mergeCell ref="F839:L839"/>
    <mergeCell ref="E840:L840"/>
    <mergeCell ref="F841:L841"/>
    <mergeCell ref="F842:L842"/>
    <mergeCell ref="F843:L843"/>
    <mergeCell ref="F767:L767"/>
    <mergeCell ref="F768:L768"/>
    <mergeCell ref="F769:L769"/>
    <mergeCell ref="F770:L770"/>
    <mergeCell ref="D715:AF715"/>
    <mergeCell ref="D982:L982"/>
    <mergeCell ref="F1410:L1410"/>
    <mergeCell ref="F1411:L1411"/>
    <mergeCell ref="F523:L523"/>
    <mergeCell ref="F510:L510"/>
    <mergeCell ref="F1061:L1061"/>
    <mergeCell ref="E1064:L1064"/>
    <mergeCell ref="E1057:L1057"/>
    <mergeCell ref="E1068:L1068"/>
    <mergeCell ref="F1079:L1079"/>
    <mergeCell ref="E1072:L1072"/>
    <mergeCell ref="E1077:L1077"/>
    <mergeCell ref="F1101:L1101"/>
    <mergeCell ref="F1102:L1102"/>
    <mergeCell ref="F1103:L1103"/>
    <mergeCell ref="D1558:L1558"/>
    <mergeCell ref="F1412:L1412"/>
    <mergeCell ref="F1415:L1415"/>
    <mergeCell ref="F1416:L1416"/>
    <mergeCell ref="F1418:L1418"/>
    <mergeCell ref="E1414:L1414"/>
    <mergeCell ref="E1417:L1417"/>
    <mergeCell ref="F1401:L1401"/>
    <mergeCell ref="F1403:L1403"/>
    <mergeCell ref="F1419:L1419"/>
    <mergeCell ref="F1421:L1421"/>
    <mergeCell ref="F1422:L1422"/>
    <mergeCell ref="F1424:L1424"/>
    <mergeCell ref="E1420:L1420"/>
    <mergeCell ref="E1423:L1423"/>
    <mergeCell ref="F1527:L1527"/>
    <mergeCell ref="F1528:L1528"/>
    <mergeCell ref="F1529:L1529"/>
    <mergeCell ref="F1530:L1530"/>
    <mergeCell ref="B2:AF2"/>
    <mergeCell ref="B3:AF3"/>
    <mergeCell ref="D738:L738"/>
    <mergeCell ref="D734:L734"/>
    <mergeCell ref="D747:L747"/>
    <mergeCell ref="D755:L755"/>
    <mergeCell ref="D763:L763"/>
    <mergeCell ref="D1008:L1008"/>
    <mergeCell ref="C16:AF16"/>
    <mergeCell ref="D17:AF17"/>
    <mergeCell ref="C94:AF94"/>
    <mergeCell ref="D95:AF95"/>
    <mergeCell ref="D107:AF107"/>
    <mergeCell ref="C135:AF135"/>
    <mergeCell ref="D136:AF136"/>
    <mergeCell ref="D152:AF152"/>
    <mergeCell ref="E1123:L1123"/>
    <mergeCell ref="F1065:L1065"/>
    <mergeCell ref="F1066:L1066"/>
    <mergeCell ref="F1069:L1069"/>
    <mergeCell ref="F1070:L1070"/>
    <mergeCell ref="F1053:L1053"/>
    <mergeCell ref="F1054:L1054"/>
    <mergeCell ref="F1055:L1055"/>
    <mergeCell ref="F1056:L1056"/>
    <mergeCell ref="F1058:L1058"/>
    <mergeCell ref="F1059:L1059"/>
    <mergeCell ref="F1060:L1060"/>
    <mergeCell ref="D1067:AC1067"/>
    <mergeCell ref="D1083:AC1083"/>
    <mergeCell ref="F1082:L1082"/>
    <mergeCell ref="F1071:L1071"/>
    <mergeCell ref="F1533:L1533"/>
    <mergeCell ref="F1534:L1534"/>
    <mergeCell ref="F1535:L1535"/>
    <mergeCell ref="F1515:L1515"/>
    <mergeCell ref="F1516:L1516"/>
    <mergeCell ref="B1518:L1518"/>
    <mergeCell ref="F1521:L1521"/>
    <mergeCell ref="F1524:L1524"/>
    <mergeCell ref="F1525:L1525"/>
    <mergeCell ref="F1526:L1526"/>
    <mergeCell ref="D1523:L1523"/>
    <mergeCell ref="D1531:L1531"/>
    <mergeCell ref="B1517:AF1517"/>
    <mergeCell ref="B1522:AF1522"/>
    <mergeCell ref="O1521:AB1521"/>
    <mergeCell ref="E1507:L1507"/>
    <mergeCell ref="D1510:L1510"/>
    <mergeCell ref="D1514:L1514"/>
    <mergeCell ref="F1489:L1489"/>
    <mergeCell ref="F1490:L1490"/>
    <mergeCell ref="F1493:L1493"/>
    <mergeCell ref="F1494:L1494"/>
    <mergeCell ref="F1496:L1496"/>
    <mergeCell ref="F1479:L1479"/>
    <mergeCell ref="F1397:L1397"/>
    <mergeCell ref="F1425:L1425"/>
    <mergeCell ref="F1427:L1427"/>
    <mergeCell ref="F1572:L1572"/>
    <mergeCell ref="F1573:L1573"/>
    <mergeCell ref="F1574:L1574"/>
    <mergeCell ref="B1576:L1576"/>
    <mergeCell ref="F1559:L1559"/>
    <mergeCell ref="F1560:L1560"/>
    <mergeCell ref="F1561:L1561"/>
    <mergeCell ref="F1562:L1562"/>
    <mergeCell ref="F1568:L1568"/>
    <mergeCell ref="F1569:L1569"/>
    <mergeCell ref="F1545:L1545"/>
    <mergeCell ref="F1546:L1546"/>
    <mergeCell ref="B1548:L1548"/>
    <mergeCell ref="F1536:L1536"/>
    <mergeCell ref="F1537:L1537"/>
    <mergeCell ref="F1538:L1538"/>
    <mergeCell ref="F1540:L1540"/>
    <mergeCell ref="F1541:L1541"/>
    <mergeCell ref="F1542:L1542"/>
    <mergeCell ref="F1543:L1543"/>
    <mergeCell ref="F1544:L1544"/>
    <mergeCell ref="B1551:M1551"/>
    <mergeCell ref="B1552:M1552"/>
    <mergeCell ref="B1553:M1553"/>
    <mergeCell ref="B1555:M1555"/>
    <mergeCell ref="F1570:L1570"/>
    <mergeCell ref="F1571:L1571"/>
    <mergeCell ref="F1563:L1563"/>
    <mergeCell ref="F1564:L1564"/>
    <mergeCell ref="F1565:L1565"/>
    <mergeCell ref="D1567:L1567"/>
    <mergeCell ref="D1539:L1539"/>
    <mergeCell ref="E1492:L1492"/>
    <mergeCell ref="E1495:L1495"/>
    <mergeCell ref="F1506:L1506"/>
    <mergeCell ref="F1508:L1508"/>
    <mergeCell ref="F1509:L1509"/>
    <mergeCell ref="F1511:L1511"/>
    <mergeCell ref="F1512:L1512"/>
    <mergeCell ref="F1513:L1513"/>
    <mergeCell ref="F1497:L1497"/>
    <mergeCell ref="F1499:L1499"/>
    <mergeCell ref="F1500:L1500"/>
    <mergeCell ref="F1502:L1502"/>
    <mergeCell ref="F1503:L1503"/>
    <mergeCell ref="F1505:L1505"/>
    <mergeCell ref="E1498:L1498"/>
    <mergeCell ref="E1501:L1501"/>
    <mergeCell ref="E1504:L1504"/>
    <mergeCell ref="B1547:AD1547"/>
    <mergeCell ref="AD1548:AF1548"/>
    <mergeCell ref="B1549:AF1549"/>
    <mergeCell ref="AD1555:AF1555"/>
    <mergeCell ref="B1554:AF1554"/>
    <mergeCell ref="F1532:L1532"/>
    <mergeCell ref="F1471:L1471"/>
    <mergeCell ref="F1472:L1472"/>
    <mergeCell ref="F1474:L1474"/>
    <mergeCell ref="F1475:L1475"/>
    <mergeCell ref="F1476:L1476"/>
    <mergeCell ref="E1477:L1477"/>
    <mergeCell ref="F1478:L1478"/>
    <mergeCell ref="F1463:L1463"/>
    <mergeCell ref="F1464:L1464"/>
    <mergeCell ref="F1466:L1466"/>
    <mergeCell ref="F1467:L1467"/>
    <mergeCell ref="F1468:L1468"/>
    <mergeCell ref="E1465:L1465"/>
    <mergeCell ref="E1470:L1470"/>
    <mergeCell ref="E1473:L1473"/>
    <mergeCell ref="F1488:L1488"/>
    <mergeCell ref="F1455:L1455"/>
    <mergeCell ref="F1458:L1458"/>
    <mergeCell ref="F1459:L1459"/>
    <mergeCell ref="F1460:L1460"/>
    <mergeCell ref="F1462:L1462"/>
    <mergeCell ref="F1481:L1481"/>
    <mergeCell ref="F1482:L1482"/>
    <mergeCell ref="F1483:L1483"/>
    <mergeCell ref="F1485:L1485"/>
    <mergeCell ref="F1486:L1486"/>
    <mergeCell ref="E1480:L1480"/>
    <mergeCell ref="E1484:L1484"/>
    <mergeCell ref="E1487:L1487"/>
    <mergeCell ref="F1447:L1447"/>
    <mergeCell ref="F1448:L1448"/>
    <mergeCell ref="F1449:L1449"/>
    <mergeCell ref="F1450:L1450"/>
    <mergeCell ref="F1452:L1452"/>
    <mergeCell ref="F1453:L1453"/>
    <mergeCell ref="F1454:L1454"/>
    <mergeCell ref="E1446:L1446"/>
    <mergeCell ref="E1451:L1451"/>
    <mergeCell ref="E1457:L1457"/>
    <mergeCell ref="E1461:L1461"/>
    <mergeCell ref="F1442:L1442"/>
    <mergeCell ref="F1443:L1443"/>
    <mergeCell ref="F1444:L1444"/>
    <mergeCell ref="F1445:L1445"/>
    <mergeCell ref="F1428:L1428"/>
    <mergeCell ref="F1430:L1430"/>
    <mergeCell ref="F1431:L1431"/>
    <mergeCell ref="F1433:L1433"/>
    <mergeCell ref="F1434:L1434"/>
    <mergeCell ref="F1435:L1435"/>
    <mergeCell ref="E1429:L1429"/>
    <mergeCell ref="D1432:L1432"/>
    <mergeCell ref="D1436:L1436"/>
    <mergeCell ref="E1441:L1441"/>
    <mergeCell ref="F1437:L1437"/>
    <mergeCell ref="F1438:L1438"/>
    <mergeCell ref="F1398:L1398"/>
    <mergeCell ref="E1399:L1399"/>
    <mergeCell ref="F1400:L1400"/>
    <mergeCell ref="E1395:L1395"/>
    <mergeCell ref="E1402:L1402"/>
    <mergeCell ref="E1406:L1406"/>
    <mergeCell ref="E1409:L1409"/>
    <mergeCell ref="F1385:L1385"/>
    <mergeCell ref="F1386:L1386"/>
    <mergeCell ref="F1388:L1388"/>
    <mergeCell ref="F1389:L1389"/>
    <mergeCell ref="F1390:L1390"/>
    <mergeCell ref="F1377:L1377"/>
    <mergeCell ref="F1380:L1380"/>
    <mergeCell ref="F1381:L1381"/>
    <mergeCell ref="F1382:L1382"/>
    <mergeCell ref="F1384:L1384"/>
    <mergeCell ref="E1379:L1379"/>
    <mergeCell ref="E1383:L1383"/>
    <mergeCell ref="E1387:L1387"/>
    <mergeCell ref="E1392:L1392"/>
    <mergeCell ref="F1407:L1407"/>
    <mergeCell ref="F1408:L1408"/>
    <mergeCell ref="F1393:L1393"/>
    <mergeCell ref="F1394:L1394"/>
    <mergeCell ref="F1396:L1396"/>
    <mergeCell ref="D1378:AF1378"/>
    <mergeCell ref="D1391:AF1391"/>
    <mergeCell ref="AD1363:AF1377"/>
    <mergeCell ref="F1369:L1369"/>
    <mergeCell ref="F1370:L1370"/>
    <mergeCell ref="F1371:L1371"/>
    <mergeCell ref="F1372:L1372"/>
    <mergeCell ref="F1374:L1374"/>
    <mergeCell ref="F1375:L1375"/>
    <mergeCell ref="F1376:L1376"/>
    <mergeCell ref="F1359:L1359"/>
    <mergeCell ref="F1360:L1360"/>
    <mergeCell ref="F1364:L1364"/>
    <mergeCell ref="F1365:L1365"/>
    <mergeCell ref="F1366:L1366"/>
    <mergeCell ref="F1367:L1367"/>
    <mergeCell ref="E1363:L1363"/>
    <mergeCell ref="E1368:L1368"/>
    <mergeCell ref="E1373:L1373"/>
    <mergeCell ref="F1350:L1350"/>
    <mergeCell ref="F1352:L1352"/>
    <mergeCell ref="F1353:L1353"/>
    <mergeCell ref="F1355:L1355"/>
    <mergeCell ref="F1356:L1356"/>
    <mergeCell ref="F1357:L1357"/>
    <mergeCell ref="D1358:L1358"/>
    <mergeCell ref="C1361:AF1361"/>
    <mergeCell ref="D1362:AF1362"/>
    <mergeCell ref="N1354:P1357"/>
    <mergeCell ref="Q1356:Q1357"/>
    <mergeCell ref="R1357:AB1357"/>
    <mergeCell ref="N1358:AB1358"/>
    <mergeCell ref="F1341:L1341"/>
    <mergeCell ref="F1343:L1343"/>
    <mergeCell ref="F1344:L1344"/>
    <mergeCell ref="F1346:L1346"/>
    <mergeCell ref="F1347:L1347"/>
    <mergeCell ref="F1349:L1349"/>
    <mergeCell ref="E1342:L1342"/>
    <mergeCell ref="E1345:L1345"/>
    <mergeCell ref="E1348:L1348"/>
    <mergeCell ref="E1351:L1351"/>
    <mergeCell ref="D1354:L1354"/>
    <mergeCell ref="F1318:L1318"/>
    <mergeCell ref="F1319:L1319"/>
    <mergeCell ref="F1320:L1320"/>
    <mergeCell ref="E1321:L1321"/>
    <mergeCell ref="F1322:L1322"/>
    <mergeCell ref="F1307:L1307"/>
    <mergeCell ref="F1308:L1308"/>
    <mergeCell ref="F1310:L1310"/>
    <mergeCell ref="F1311:L1311"/>
    <mergeCell ref="F1312:L1312"/>
    <mergeCell ref="E1309:L1309"/>
    <mergeCell ref="E1314:L1314"/>
    <mergeCell ref="E1317:L1317"/>
    <mergeCell ref="F1332:L1332"/>
    <mergeCell ref="F1333:L1333"/>
    <mergeCell ref="F1334:L1334"/>
    <mergeCell ref="F1337:L1337"/>
    <mergeCell ref="F1338:L1338"/>
    <mergeCell ref="F1340:L1340"/>
    <mergeCell ref="F1323:L1323"/>
    <mergeCell ref="F1325:L1325"/>
    <mergeCell ref="B1277:AF1277"/>
    <mergeCell ref="F1329:L1329"/>
    <mergeCell ref="F1330:L1330"/>
    <mergeCell ref="E1324:L1324"/>
    <mergeCell ref="E1328:L1328"/>
    <mergeCell ref="E1331:L1331"/>
    <mergeCell ref="E1336:L1336"/>
    <mergeCell ref="E1339:L1339"/>
    <mergeCell ref="F1302:L1302"/>
    <mergeCell ref="F1303:L1303"/>
    <mergeCell ref="F1304:L1304"/>
    <mergeCell ref="F1306:L1306"/>
    <mergeCell ref="F1291:L1291"/>
    <mergeCell ref="F1292:L1292"/>
    <mergeCell ref="F1293:L1293"/>
    <mergeCell ref="F1294:L1294"/>
    <mergeCell ref="F1296:L1296"/>
    <mergeCell ref="F1297:L1297"/>
    <mergeCell ref="F1298:L1298"/>
    <mergeCell ref="D1335:AF1335"/>
    <mergeCell ref="AD1314:AF1329"/>
    <mergeCell ref="AD1330:AF1334"/>
    <mergeCell ref="F1315:L1315"/>
    <mergeCell ref="F1316:L1316"/>
    <mergeCell ref="F1299:L1299"/>
    <mergeCell ref="D1300:AF1300"/>
    <mergeCell ref="D1313:AF1313"/>
    <mergeCell ref="F1326:L1326"/>
    <mergeCell ref="F1327:L1327"/>
    <mergeCell ref="F1225:L1225"/>
    <mergeCell ref="F1226:L1226"/>
    <mergeCell ref="F1267:L1267"/>
    <mergeCell ref="F1250:L1250"/>
    <mergeCell ref="F1252:L1252"/>
    <mergeCell ref="F1253:L1253"/>
    <mergeCell ref="F1255:L1255"/>
    <mergeCell ref="F1256:L1256"/>
    <mergeCell ref="F1257:L1257"/>
    <mergeCell ref="E1251:L1251"/>
    <mergeCell ref="D1254:L1254"/>
    <mergeCell ref="D1258:L1258"/>
    <mergeCell ref="D1262:L1262"/>
    <mergeCell ref="D1265:L1265"/>
    <mergeCell ref="C1261:AF1261"/>
    <mergeCell ref="E1290:L1290"/>
    <mergeCell ref="E1295:L1295"/>
    <mergeCell ref="B1280:L1280"/>
    <mergeCell ref="F1286:L1286"/>
    <mergeCell ref="F1287:L1287"/>
    <mergeCell ref="F1288:L1288"/>
    <mergeCell ref="F1289:L1289"/>
    <mergeCell ref="F1268:L1268"/>
    <mergeCell ref="F1270:L1270"/>
    <mergeCell ref="F1271:L1271"/>
    <mergeCell ref="F1272:L1272"/>
    <mergeCell ref="F1274:L1274"/>
    <mergeCell ref="B1276:L1276"/>
    <mergeCell ref="B1278:L1278"/>
    <mergeCell ref="D1269:L1269"/>
    <mergeCell ref="D1273:L1273"/>
    <mergeCell ref="E1285:L1285"/>
    <mergeCell ref="F1198:L1198"/>
    <mergeCell ref="F1199:L1199"/>
    <mergeCell ref="E1195:L1195"/>
    <mergeCell ref="D1200:AF1200"/>
    <mergeCell ref="O1185:AB1189"/>
    <mergeCell ref="O1190:AB1199"/>
    <mergeCell ref="F1237:L1237"/>
    <mergeCell ref="F1246:L1246"/>
    <mergeCell ref="F1247:L1247"/>
    <mergeCell ref="F1249:L1249"/>
    <mergeCell ref="F1227:L1227"/>
    <mergeCell ref="F1229:L1229"/>
    <mergeCell ref="F1230:L1230"/>
    <mergeCell ref="F1232:L1232"/>
    <mergeCell ref="F1233:L1233"/>
    <mergeCell ref="F1234:L1234"/>
    <mergeCell ref="E1228:L1228"/>
    <mergeCell ref="E1231:L1231"/>
    <mergeCell ref="E1236:L1236"/>
    <mergeCell ref="E1239:L1239"/>
    <mergeCell ref="E1242:L1242"/>
    <mergeCell ref="E1245:L1245"/>
    <mergeCell ref="E1248:L1248"/>
    <mergeCell ref="F1244:L1244"/>
    <mergeCell ref="F1238:L1238"/>
    <mergeCell ref="F1243:L1243"/>
    <mergeCell ref="F1240:L1240"/>
    <mergeCell ref="F1241:L1241"/>
    <mergeCell ref="D1235:AF1235"/>
    <mergeCell ref="AD1236:AF1253"/>
    <mergeCell ref="AD1214:AF1234"/>
    <mergeCell ref="F1219:L1219"/>
    <mergeCell ref="F1211:L1211"/>
    <mergeCell ref="F1212:L1212"/>
    <mergeCell ref="F1215:L1215"/>
    <mergeCell ref="F1216:L1216"/>
    <mergeCell ref="F1218:L1218"/>
    <mergeCell ref="E1214:L1214"/>
    <mergeCell ref="E1217:L1217"/>
    <mergeCell ref="E1224:L1224"/>
    <mergeCell ref="F1202:L1202"/>
    <mergeCell ref="F1203:L1203"/>
    <mergeCell ref="F1204:L1204"/>
    <mergeCell ref="F1206:L1206"/>
    <mergeCell ref="F1207:L1207"/>
    <mergeCell ref="F1208:L1208"/>
    <mergeCell ref="F1210:L1210"/>
    <mergeCell ref="D1213:AF1213"/>
    <mergeCell ref="E1201:L1201"/>
    <mergeCell ref="E1205:L1205"/>
    <mergeCell ref="E1209:L1209"/>
    <mergeCell ref="F1220:L1220"/>
    <mergeCell ref="E1221:L1221"/>
    <mergeCell ref="F1222:L1222"/>
    <mergeCell ref="F1223:L1223"/>
    <mergeCell ref="AD1185:AF1189"/>
    <mergeCell ref="AD1190:AF1199"/>
    <mergeCell ref="F1162:L1162"/>
    <mergeCell ref="F1163:L1163"/>
    <mergeCell ref="F1165:L1165"/>
    <mergeCell ref="F1166:L1166"/>
    <mergeCell ref="E1173:L1173"/>
    <mergeCell ref="E1170:L1170"/>
    <mergeCell ref="E1167:L1167"/>
    <mergeCell ref="E1164:L1164"/>
    <mergeCell ref="F1168:L1168"/>
    <mergeCell ref="F1169:L1169"/>
    <mergeCell ref="F1171:L1171"/>
    <mergeCell ref="F1186:L1186"/>
    <mergeCell ref="F1187:L1187"/>
    <mergeCell ref="F1188:L1188"/>
    <mergeCell ref="F1189:L1189"/>
    <mergeCell ref="F1191:L1191"/>
    <mergeCell ref="F1192:L1192"/>
    <mergeCell ref="F1193:L1193"/>
    <mergeCell ref="F1177:L1177"/>
    <mergeCell ref="F1178:L1178"/>
    <mergeCell ref="F1179:L1179"/>
    <mergeCell ref="F1181:L1181"/>
    <mergeCell ref="F1182:L1182"/>
    <mergeCell ref="D1176:L1176"/>
    <mergeCell ref="D1180:L1180"/>
    <mergeCell ref="E1185:L1185"/>
    <mergeCell ref="E1190:L1190"/>
    <mergeCell ref="F1196:L1196"/>
    <mergeCell ref="F1194:L1194"/>
    <mergeCell ref="F1197:L1197"/>
    <mergeCell ref="E1161:L1161"/>
    <mergeCell ref="F1138:L1138"/>
    <mergeCell ref="F1140:L1140"/>
    <mergeCell ref="F1124:L1124"/>
    <mergeCell ref="F1125:L1125"/>
    <mergeCell ref="F1126:L1126"/>
    <mergeCell ref="F1128:L1128"/>
    <mergeCell ref="F1129:L1129"/>
    <mergeCell ref="F1130:L1130"/>
    <mergeCell ref="F1132:L1132"/>
    <mergeCell ref="E1127:L1127"/>
    <mergeCell ref="E1131:L1131"/>
    <mergeCell ref="E1139:L1139"/>
    <mergeCell ref="E1136:L1136"/>
    <mergeCell ref="E1158:L1158"/>
    <mergeCell ref="F1149:L1149"/>
    <mergeCell ref="F1151:L1151"/>
    <mergeCell ref="F1152:L1152"/>
    <mergeCell ref="F1154:L1154"/>
    <mergeCell ref="F1155:L1155"/>
    <mergeCell ref="F1156:L1156"/>
    <mergeCell ref="F1137:L1137"/>
    <mergeCell ref="E1143:L1143"/>
    <mergeCell ref="F1144:L1144"/>
    <mergeCell ref="F1145:L1145"/>
    <mergeCell ref="F1141:L1141"/>
    <mergeCell ref="F1142:L1142"/>
    <mergeCell ref="E1153:L1153"/>
    <mergeCell ref="E1150:L1150"/>
    <mergeCell ref="E1146:L1146"/>
    <mergeCell ref="F1074:L1074"/>
    <mergeCell ref="F1089:L1089"/>
    <mergeCell ref="F1035:L1035"/>
    <mergeCell ref="F1037:L1037"/>
    <mergeCell ref="F1038:L1038"/>
    <mergeCell ref="F1039:L1039"/>
    <mergeCell ref="F1040:L1040"/>
    <mergeCell ref="F1041:L1041"/>
    <mergeCell ref="F1042:L1042"/>
    <mergeCell ref="E1050:L1050"/>
    <mergeCell ref="E1043:L1043"/>
    <mergeCell ref="E1036:L1036"/>
    <mergeCell ref="F1026:L1026"/>
    <mergeCell ref="F1027:L1027"/>
    <mergeCell ref="F1028:L1028"/>
    <mergeCell ref="F1030:L1030"/>
    <mergeCell ref="F1031:L1031"/>
    <mergeCell ref="F1032:L1032"/>
    <mergeCell ref="F1033:L1033"/>
    <mergeCell ref="F1034:L1034"/>
    <mergeCell ref="F1044:L1044"/>
    <mergeCell ref="F1045:L1045"/>
    <mergeCell ref="F1046:L1046"/>
    <mergeCell ref="F1047:L1047"/>
    <mergeCell ref="F1048:L1048"/>
    <mergeCell ref="F1075:L1075"/>
    <mergeCell ref="F1076:L1076"/>
    <mergeCell ref="F1078:L1078"/>
    <mergeCell ref="F1085:L1085"/>
    <mergeCell ref="F1086:L1086"/>
    <mergeCell ref="F1087:L1087"/>
    <mergeCell ref="F1051:L1051"/>
    <mergeCell ref="E1015:L1015"/>
    <mergeCell ref="F1012:L1012"/>
    <mergeCell ref="B1003:AC1003"/>
    <mergeCell ref="N996:AB1002"/>
    <mergeCell ref="D1014:AF1014"/>
    <mergeCell ref="F985:L985"/>
    <mergeCell ref="F987:L987"/>
    <mergeCell ref="F988:L988"/>
    <mergeCell ref="D990:L990"/>
    <mergeCell ref="F991:L991"/>
    <mergeCell ref="F992:L992"/>
    <mergeCell ref="F994:L994"/>
    <mergeCell ref="F995:L995"/>
    <mergeCell ref="N991:AB991"/>
    <mergeCell ref="F1013:L1013"/>
    <mergeCell ref="F1016:L1016"/>
    <mergeCell ref="F1073:L1073"/>
    <mergeCell ref="F1017:L1017"/>
    <mergeCell ref="F1052:L1052"/>
    <mergeCell ref="F1062:L1062"/>
    <mergeCell ref="F1063:L1063"/>
    <mergeCell ref="F1018:L1018"/>
    <mergeCell ref="F1019:L1019"/>
    <mergeCell ref="F1020:L1020"/>
    <mergeCell ref="F1021:L1021"/>
    <mergeCell ref="F1023:L1023"/>
    <mergeCell ref="F1024:L1024"/>
    <mergeCell ref="F1025:L1025"/>
    <mergeCell ref="E1029:L1029"/>
    <mergeCell ref="F998:L998"/>
    <mergeCell ref="F999:L999"/>
    <mergeCell ref="F1000:L1000"/>
    <mergeCell ref="E979:L979"/>
    <mergeCell ref="F980:L980"/>
    <mergeCell ref="F981:L981"/>
    <mergeCell ref="F983:L983"/>
    <mergeCell ref="F984:L984"/>
    <mergeCell ref="D986:L986"/>
    <mergeCell ref="D993:L993"/>
    <mergeCell ref="E967:L967"/>
    <mergeCell ref="F968:L968"/>
    <mergeCell ref="F969:L969"/>
    <mergeCell ref="E970:L970"/>
    <mergeCell ref="F971:L971"/>
    <mergeCell ref="F972:L972"/>
    <mergeCell ref="E973:L973"/>
    <mergeCell ref="F974:L974"/>
    <mergeCell ref="F996:L996"/>
    <mergeCell ref="D997:L997"/>
    <mergeCell ref="C989:AF989"/>
    <mergeCell ref="E952:L952"/>
    <mergeCell ref="F953:L953"/>
    <mergeCell ref="F954:L954"/>
    <mergeCell ref="F955:L955"/>
    <mergeCell ref="E956:L956"/>
    <mergeCell ref="F939:L939"/>
    <mergeCell ref="F940:L940"/>
    <mergeCell ref="E942:L942"/>
    <mergeCell ref="F943:L943"/>
    <mergeCell ref="F944:L944"/>
    <mergeCell ref="E945:L945"/>
    <mergeCell ref="F946:L946"/>
    <mergeCell ref="F947:L947"/>
    <mergeCell ref="F975:L975"/>
    <mergeCell ref="E976:L976"/>
    <mergeCell ref="F977:L977"/>
    <mergeCell ref="F978:L978"/>
    <mergeCell ref="F966:L966"/>
    <mergeCell ref="F957:L957"/>
    <mergeCell ref="F958:L958"/>
    <mergeCell ref="E959:L959"/>
    <mergeCell ref="F960:L960"/>
    <mergeCell ref="F961:L961"/>
    <mergeCell ref="F962:L962"/>
    <mergeCell ref="E964:L964"/>
    <mergeCell ref="F965:L965"/>
    <mergeCell ref="F950:L950"/>
    <mergeCell ref="F951:L951"/>
    <mergeCell ref="D963:AF963"/>
    <mergeCell ref="F894:L894"/>
    <mergeCell ref="D895:L895"/>
    <mergeCell ref="F896:L896"/>
    <mergeCell ref="F897:L897"/>
    <mergeCell ref="F898:L898"/>
    <mergeCell ref="D903:L903"/>
    <mergeCell ref="F904:L904"/>
    <mergeCell ref="F905:L905"/>
    <mergeCell ref="D906:L906"/>
    <mergeCell ref="F907:L907"/>
    <mergeCell ref="F908:L908"/>
    <mergeCell ref="F909:L909"/>
    <mergeCell ref="F910:L910"/>
    <mergeCell ref="D899:L899"/>
    <mergeCell ref="F900:L900"/>
    <mergeCell ref="F901:L901"/>
    <mergeCell ref="C911:AF911"/>
    <mergeCell ref="E857:L857"/>
    <mergeCell ref="F858:L858"/>
    <mergeCell ref="F859:L859"/>
    <mergeCell ref="F861:L861"/>
    <mergeCell ref="F862:L862"/>
    <mergeCell ref="F864:L864"/>
    <mergeCell ref="E860:L860"/>
    <mergeCell ref="F882:L882"/>
    <mergeCell ref="E884:L884"/>
    <mergeCell ref="D867:L867"/>
    <mergeCell ref="F868:L868"/>
    <mergeCell ref="F869:L869"/>
    <mergeCell ref="E872:L872"/>
    <mergeCell ref="F873:L873"/>
    <mergeCell ref="F874:L874"/>
    <mergeCell ref="F875:L875"/>
    <mergeCell ref="F865:L865"/>
    <mergeCell ref="F866:L866"/>
    <mergeCell ref="D863:L863"/>
    <mergeCell ref="F876:L876"/>
    <mergeCell ref="E877:L877"/>
    <mergeCell ref="F878:L878"/>
    <mergeCell ref="F879:L879"/>
    <mergeCell ref="E880:L880"/>
    <mergeCell ref="F881:L881"/>
    <mergeCell ref="C870:AF870"/>
    <mergeCell ref="D871:AF871"/>
    <mergeCell ref="AD872:AF882"/>
    <mergeCell ref="AD884:AF894"/>
    <mergeCell ref="AD867:AF867"/>
    <mergeCell ref="AD863:AF863"/>
    <mergeCell ref="F885:L885"/>
    <mergeCell ref="F856:L856"/>
    <mergeCell ref="F846:L846"/>
    <mergeCell ref="F829:L829"/>
    <mergeCell ref="E830:L830"/>
    <mergeCell ref="F831:L831"/>
    <mergeCell ref="F812:L812"/>
    <mergeCell ref="F813:L813"/>
    <mergeCell ref="C792:AC792"/>
    <mergeCell ref="D793:AC793"/>
    <mergeCell ref="E818:L818"/>
    <mergeCell ref="F847:L847"/>
    <mergeCell ref="F802:L802"/>
    <mergeCell ref="F803:L803"/>
    <mergeCell ref="E804:L804"/>
    <mergeCell ref="E814:L814"/>
    <mergeCell ref="D789:L789"/>
    <mergeCell ref="F790:L790"/>
    <mergeCell ref="F791:L791"/>
    <mergeCell ref="E794:L794"/>
    <mergeCell ref="F795:L795"/>
    <mergeCell ref="F796:L796"/>
    <mergeCell ref="F832:L832"/>
    <mergeCell ref="E833:L833"/>
    <mergeCell ref="F834:L834"/>
    <mergeCell ref="F835:L835"/>
    <mergeCell ref="F836:L836"/>
    <mergeCell ref="E837:L837"/>
    <mergeCell ref="E848:L848"/>
    <mergeCell ref="F657:L657"/>
    <mergeCell ref="F658:L658"/>
    <mergeCell ref="F659:L659"/>
    <mergeCell ref="F661:L661"/>
    <mergeCell ref="F662:L662"/>
    <mergeCell ref="D660:L660"/>
    <mergeCell ref="C663:AF663"/>
    <mergeCell ref="D664:AF664"/>
    <mergeCell ref="AD657:AF657"/>
    <mergeCell ref="AD658:AF658"/>
    <mergeCell ref="F443:L443"/>
    <mergeCell ref="F444:L444"/>
    <mergeCell ref="AD687:AF687"/>
    <mergeCell ref="AD688:AF688"/>
    <mergeCell ref="AD689:AF689"/>
    <mergeCell ref="AD690:AF690"/>
    <mergeCell ref="F676:L676"/>
    <mergeCell ref="F677:L677"/>
    <mergeCell ref="F678:L678"/>
    <mergeCell ref="F679:L679"/>
    <mergeCell ref="F666:L666"/>
    <mergeCell ref="F667:L667"/>
    <mergeCell ref="F668:L668"/>
    <mergeCell ref="F669:L669"/>
    <mergeCell ref="F671:L671"/>
    <mergeCell ref="F672:L672"/>
    <mergeCell ref="F673:L673"/>
    <mergeCell ref="E670:L670"/>
    <mergeCell ref="E675:L675"/>
    <mergeCell ref="E681:L681"/>
    <mergeCell ref="F648:L648"/>
    <mergeCell ref="AD489:AF489"/>
    <mergeCell ref="AD692:AF692"/>
    <mergeCell ref="AD694:AF694"/>
    <mergeCell ref="AD695:AF695"/>
    <mergeCell ref="AD696:AF696"/>
    <mergeCell ref="AD697:AF697"/>
    <mergeCell ref="D693:AF693"/>
    <mergeCell ref="E845:L845"/>
    <mergeCell ref="F807:L807"/>
    <mergeCell ref="F808:L808"/>
    <mergeCell ref="E810:L810"/>
    <mergeCell ref="F811:L811"/>
    <mergeCell ref="F766:L766"/>
    <mergeCell ref="F785:L785"/>
    <mergeCell ref="D786:L786"/>
    <mergeCell ref="F756:L756"/>
    <mergeCell ref="F757:L757"/>
    <mergeCell ref="F758:L758"/>
    <mergeCell ref="F816:L816"/>
    <mergeCell ref="F817:L817"/>
    <mergeCell ref="F797:L797"/>
    <mergeCell ref="F798:L798"/>
    <mergeCell ref="E799:L799"/>
    <mergeCell ref="D844:AF844"/>
    <mergeCell ref="D822:AF822"/>
    <mergeCell ref="F787:L787"/>
    <mergeCell ref="F788:L788"/>
    <mergeCell ref="F781:L781"/>
    <mergeCell ref="C784:AF784"/>
    <mergeCell ref="B783:AF783"/>
    <mergeCell ref="D809:AF809"/>
    <mergeCell ref="F720:L720"/>
    <mergeCell ref="F815:L815"/>
    <mergeCell ref="E704:L704"/>
    <mergeCell ref="E708:L708"/>
    <mergeCell ref="E711:L711"/>
    <mergeCell ref="AD786:AF786"/>
    <mergeCell ref="O785:AF785"/>
    <mergeCell ref="AD789:AF789"/>
    <mergeCell ref="F806:L806"/>
    <mergeCell ref="F713:L713"/>
    <mergeCell ref="AD730:AF730"/>
    <mergeCell ref="F754:L754"/>
    <mergeCell ref="E719:L719"/>
    <mergeCell ref="E722:L722"/>
    <mergeCell ref="F717:L717"/>
    <mergeCell ref="F718:L718"/>
    <mergeCell ref="F729:L729"/>
    <mergeCell ref="AC781:AC782"/>
    <mergeCell ref="B782:L782"/>
    <mergeCell ref="AD793:AF793"/>
    <mergeCell ref="B781:E781"/>
    <mergeCell ref="AD722:AF722"/>
    <mergeCell ref="AD723:AF723"/>
    <mergeCell ref="M781:M782"/>
    <mergeCell ref="AD745:AF745"/>
    <mergeCell ref="F739:L739"/>
    <mergeCell ref="F740:L740"/>
    <mergeCell ref="B742:L742"/>
    <mergeCell ref="F764:L764"/>
    <mergeCell ref="F765:L765"/>
    <mergeCell ref="F761:L761"/>
    <mergeCell ref="F762:L762"/>
    <mergeCell ref="F750:L750"/>
    <mergeCell ref="AD708:AF708"/>
    <mergeCell ref="F691:L691"/>
    <mergeCell ref="D680:AF680"/>
    <mergeCell ref="AD679:AF679"/>
    <mergeCell ref="AD681:AF681"/>
    <mergeCell ref="AD682:AF682"/>
    <mergeCell ref="AD683:AF683"/>
    <mergeCell ref="F682:L682"/>
    <mergeCell ref="F683:L683"/>
    <mergeCell ref="F684:L684"/>
    <mergeCell ref="F686:L686"/>
    <mergeCell ref="F687:L687"/>
    <mergeCell ref="F688:L688"/>
    <mergeCell ref="F690:L690"/>
    <mergeCell ref="E685:L685"/>
    <mergeCell ref="E689:L689"/>
    <mergeCell ref="AD684:AF684"/>
    <mergeCell ref="AD685:AF685"/>
    <mergeCell ref="AD686:AF686"/>
    <mergeCell ref="AD691:AF691"/>
    <mergeCell ref="F649:L649"/>
    <mergeCell ref="F651:L651"/>
    <mergeCell ref="F652:L652"/>
    <mergeCell ref="F654:L654"/>
    <mergeCell ref="F655:L655"/>
    <mergeCell ref="E653:L653"/>
    <mergeCell ref="E650:L650"/>
    <mergeCell ref="E647:L647"/>
    <mergeCell ref="F674:L674"/>
    <mergeCell ref="F640:L640"/>
    <mergeCell ref="F642:L642"/>
    <mergeCell ref="F643:L643"/>
    <mergeCell ref="F645:L645"/>
    <mergeCell ref="F646:L646"/>
    <mergeCell ref="F629:L629"/>
    <mergeCell ref="F631:L631"/>
    <mergeCell ref="F632:L632"/>
    <mergeCell ref="F634:L634"/>
    <mergeCell ref="F635:L635"/>
    <mergeCell ref="F636:L636"/>
    <mergeCell ref="E633:L633"/>
    <mergeCell ref="E630:L630"/>
    <mergeCell ref="E644:L644"/>
    <mergeCell ref="E641:L641"/>
    <mergeCell ref="E638:L638"/>
    <mergeCell ref="D656:L656"/>
    <mergeCell ref="D637:AF637"/>
    <mergeCell ref="AD638:AF638"/>
    <mergeCell ref="AD639:AF639"/>
    <mergeCell ref="AD640:AF640"/>
    <mergeCell ref="AD641:AF641"/>
    <mergeCell ref="E665:L665"/>
    <mergeCell ref="F621:L621"/>
    <mergeCell ref="F622:L622"/>
    <mergeCell ref="E623:L623"/>
    <mergeCell ref="F624:L624"/>
    <mergeCell ref="F625:L625"/>
    <mergeCell ref="F627:L627"/>
    <mergeCell ref="F628:L628"/>
    <mergeCell ref="F613:L613"/>
    <mergeCell ref="F614:L614"/>
    <mergeCell ref="F617:L617"/>
    <mergeCell ref="F618:L618"/>
    <mergeCell ref="F620:L620"/>
    <mergeCell ref="E626:L626"/>
    <mergeCell ref="E619:L619"/>
    <mergeCell ref="E616:L616"/>
    <mergeCell ref="F639:L639"/>
    <mergeCell ref="F604:L604"/>
    <mergeCell ref="F605:L605"/>
    <mergeCell ref="F606:L606"/>
    <mergeCell ref="F608:L608"/>
    <mergeCell ref="F609:L609"/>
    <mergeCell ref="F610:L610"/>
    <mergeCell ref="F612:L612"/>
    <mergeCell ref="D615:AF615"/>
    <mergeCell ref="AD614:AF614"/>
    <mergeCell ref="AD616:AF616"/>
    <mergeCell ref="AD617:AF617"/>
    <mergeCell ref="AD618:AF618"/>
    <mergeCell ref="AD619:AF619"/>
    <mergeCell ref="AD620:AF620"/>
    <mergeCell ref="AD621:AF621"/>
    <mergeCell ref="AD611:AF611"/>
    <mergeCell ref="F596:L596"/>
    <mergeCell ref="F598:L598"/>
    <mergeCell ref="F599:L599"/>
    <mergeCell ref="F600:L600"/>
    <mergeCell ref="F601:L601"/>
    <mergeCell ref="E597:L597"/>
    <mergeCell ref="E603:L603"/>
    <mergeCell ref="E607:L607"/>
    <mergeCell ref="E611:L611"/>
    <mergeCell ref="F588:L588"/>
    <mergeCell ref="F589:L589"/>
    <mergeCell ref="F590:L590"/>
    <mergeCell ref="F591:L591"/>
    <mergeCell ref="F593:L593"/>
    <mergeCell ref="F594:L594"/>
    <mergeCell ref="F595:L595"/>
    <mergeCell ref="F579:L579"/>
    <mergeCell ref="F580:L580"/>
    <mergeCell ref="F581:L581"/>
    <mergeCell ref="F583:L583"/>
    <mergeCell ref="F584:L584"/>
    <mergeCell ref="D582:L582"/>
    <mergeCell ref="C585:AF585"/>
    <mergeCell ref="D586:AF586"/>
    <mergeCell ref="D602:AF602"/>
    <mergeCell ref="AD589:AF589"/>
    <mergeCell ref="AD590:AF590"/>
    <mergeCell ref="AD591:AF591"/>
    <mergeCell ref="AD592:AF592"/>
    <mergeCell ref="AD593:AF593"/>
    <mergeCell ref="AD594:AF594"/>
    <mergeCell ref="AD595:AF595"/>
    <mergeCell ref="AD449:AF449"/>
    <mergeCell ref="AD450:AF450"/>
    <mergeCell ref="AD451:AF451"/>
    <mergeCell ref="AD452:AF452"/>
    <mergeCell ref="D578:L578"/>
    <mergeCell ref="E592:L592"/>
    <mergeCell ref="E587:L587"/>
    <mergeCell ref="F570:L570"/>
    <mergeCell ref="F571:L571"/>
    <mergeCell ref="F573:L573"/>
    <mergeCell ref="F574:L574"/>
    <mergeCell ref="F576:L576"/>
    <mergeCell ref="F577:L577"/>
    <mergeCell ref="F561:L561"/>
    <mergeCell ref="F562:L562"/>
    <mergeCell ref="F564:L564"/>
    <mergeCell ref="F565:L565"/>
    <mergeCell ref="F567:L567"/>
    <mergeCell ref="F568:L568"/>
    <mergeCell ref="E575:L575"/>
    <mergeCell ref="E572:L572"/>
    <mergeCell ref="E569:L569"/>
    <mergeCell ref="E566:L566"/>
    <mergeCell ref="E563:L563"/>
    <mergeCell ref="AD490:AF490"/>
    <mergeCell ref="AD491:AF491"/>
    <mergeCell ref="AD492:AF492"/>
    <mergeCell ref="AD493:AF493"/>
    <mergeCell ref="AD494:AF494"/>
    <mergeCell ref="AD495:AF495"/>
    <mergeCell ref="AD496:AF496"/>
    <mergeCell ref="F490:L490"/>
    <mergeCell ref="F415:L415"/>
    <mergeCell ref="F421:L421"/>
    <mergeCell ref="F422:L422"/>
    <mergeCell ref="F423:L423"/>
    <mergeCell ref="AD435:AF435"/>
    <mergeCell ref="AD436:AF436"/>
    <mergeCell ref="AD440:AF440"/>
    <mergeCell ref="AD441:AF441"/>
    <mergeCell ref="AD442:AF442"/>
    <mergeCell ref="AD443:AF443"/>
    <mergeCell ref="AD444:AF444"/>
    <mergeCell ref="AD445:AF445"/>
    <mergeCell ref="AD438:AF438"/>
    <mergeCell ref="AD439:AF439"/>
    <mergeCell ref="E475:L475"/>
    <mergeCell ref="E472:L472"/>
    <mergeCell ref="E469:L469"/>
    <mergeCell ref="E466:L466"/>
    <mergeCell ref="E463:L463"/>
    <mergeCell ref="E460:L460"/>
    <mergeCell ref="AD455:AF455"/>
    <mergeCell ref="AD456:AF456"/>
    <mergeCell ref="AD457:AF457"/>
    <mergeCell ref="AD458:AF458"/>
    <mergeCell ref="AD474:AF474"/>
    <mergeCell ref="AD475:AF475"/>
    <mergeCell ref="AD467:AF467"/>
    <mergeCell ref="AD468:AF468"/>
    <mergeCell ref="AD471:AF471"/>
    <mergeCell ref="AD472:AF472"/>
    <mergeCell ref="AD473:AF473"/>
    <mergeCell ref="AD448:AF448"/>
    <mergeCell ref="AD387:AF387"/>
    <mergeCell ref="AD388:AF388"/>
    <mergeCell ref="AD389:AF389"/>
    <mergeCell ref="AD429:AF429"/>
    <mergeCell ref="C315:AF315"/>
    <mergeCell ref="F451:L451"/>
    <mergeCell ref="F453:L453"/>
    <mergeCell ref="F454:L454"/>
    <mergeCell ref="F439:L439"/>
    <mergeCell ref="E448:L448"/>
    <mergeCell ref="E452:L452"/>
    <mergeCell ref="E438:L438"/>
    <mergeCell ref="D437:AF437"/>
    <mergeCell ref="AD320:AF320"/>
    <mergeCell ref="AD321:AF321"/>
    <mergeCell ref="AD322:AF322"/>
    <mergeCell ref="AD323:AF323"/>
    <mergeCell ref="AD324:AF324"/>
    <mergeCell ref="AD316:AF316"/>
    <mergeCell ref="AD317:AF317"/>
    <mergeCell ref="AD318:AF318"/>
    <mergeCell ref="AD319:AF319"/>
    <mergeCell ref="AD333:AF333"/>
    <mergeCell ref="AD334:AF334"/>
    <mergeCell ref="AD335:AF335"/>
    <mergeCell ref="AD336:AF336"/>
    <mergeCell ref="F434:L434"/>
    <mergeCell ref="F435:L435"/>
    <mergeCell ref="F436:L436"/>
    <mergeCell ref="AD454:AF454"/>
    <mergeCell ref="AD446:AF446"/>
    <mergeCell ref="AD447:AF447"/>
    <mergeCell ref="F378:L378"/>
    <mergeCell ref="AD339:AF339"/>
    <mergeCell ref="AD340:AF340"/>
    <mergeCell ref="AD341:AF341"/>
    <mergeCell ref="AD342:AF342"/>
    <mergeCell ref="AD362:AF362"/>
    <mergeCell ref="AD363:AF363"/>
    <mergeCell ref="AD360:AF360"/>
    <mergeCell ref="AD361:AF361"/>
    <mergeCell ref="AD364:AF364"/>
    <mergeCell ref="F348:L348"/>
    <mergeCell ref="F349:L349"/>
    <mergeCell ref="AD469:AF469"/>
    <mergeCell ref="AD470:AF470"/>
    <mergeCell ref="F375:L375"/>
    <mergeCell ref="E385:L385"/>
    <mergeCell ref="E445:L445"/>
    <mergeCell ref="E441:L441"/>
    <mergeCell ref="F470:L470"/>
    <mergeCell ref="AD453:AF453"/>
    <mergeCell ref="AD434:AF434"/>
    <mergeCell ref="AD358:AF358"/>
    <mergeCell ref="AD343:AF343"/>
    <mergeCell ref="AD344:AF344"/>
    <mergeCell ref="AD345:AF345"/>
    <mergeCell ref="AD347:AF347"/>
    <mergeCell ref="AD348:AF348"/>
    <mergeCell ref="AD349:AF349"/>
    <mergeCell ref="AD383:AF383"/>
    <mergeCell ref="AD384:AF384"/>
    <mergeCell ref="AD385:AF385"/>
    <mergeCell ref="AD386:AF386"/>
    <mergeCell ref="E239:L239"/>
    <mergeCell ref="AD269:AF269"/>
    <mergeCell ref="F430:L430"/>
    <mergeCell ref="F431:L431"/>
    <mergeCell ref="F432:L432"/>
    <mergeCell ref="AD430:AF430"/>
    <mergeCell ref="AD431:AF431"/>
    <mergeCell ref="AD432:AF432"/>
    <mergeCell ref="F428:L428"/>
    <mergeCell ref="E429:L429"/>
    <mergeCell ref="AD433:AF433"/>
    <mergeCell ref="AD327:AF327"/>
    <mergeCell ref="AD328:AF328"/>
    <mergeCell ref="AD331:AF331"/>
    <mergeCell ref="AD332:AF332"/>
    <mergeCell ref="AD350:AF350"/>
    <mergeCell ref="AD351:AF351"/>
    <mergeCell ref="AD352:AF352"/>
    <mergeCell ref="AD353:AF353"/>
    <mergeCell ref="AD365:AF365"/>
    <mergeCell ref="F310:L310"/>
    <mergeCell ref="F311:L311"/>
    <mergeCell ref="F313:L313"/>
    <mergeCell ref="F314:L314"/>
    <mergeCell ref="F317:L317"/>
    <mergeCell ref="F318:L318"/>
    <mergeCell ref="F333:L333"/>
    <mergeCell ref="F343:L343"/>
    <mergeCell ref="F344:L344"/>
    <mergeCell ref="F345:L345"/>
    <mergeCell ref="F426:L426"/>
    <mergeCell ref="F427:L427"/>
    <mergeCell ref="F352:L352"/>
    <mergeCell ref="F361:L361"/>
    <mergeCell ref="F362:L362"/>
    <mergeCell ref="F364:L364"/>
    <mergeCell ref="F365:L365"/>
    <mergeCell ref="F319:L319"/>
    <mergeCell ref="F320:L320"/>
    <mergeCell ref="F321:L321"/>
    <mergeCell ref="F322:L322"/>
    <mergeCell ref="F324:L324"/>
    <mergeCell ref="F327:L327"/>
    <mergeCell ref="D346:AF346"/>
    <mergeCell ref="E433:L433"/>
    <mergeCell ref="F268:L268"/>
    <mergeCell ref="E425:L425"/>
    <mergeCell ref="F406:L406"/>
    <mergeCell ref="E367:L367"/>
    <mergeCell ref="AD310:AF310"/>
    <mergeCell ref="AD311:AF311"/>
    <mergeCell ref="AD312:AF312"/>
    <mergeCell ref="AD313:AF313"/>
    <mergeCell ref="AD314:AF314"/>
    <mergeCell ref="AD337:AF337"/>
    <mergeCell ref="AD338:AF338"/>
    <mergeCell ref="F412:L412"/>
    <mergeCell ref="F413:L413"/>
    <mergeCell ref="F402:L402"/>
    <mergeCell ref="AD325:AF325"/>
    <mergeCell ref="AD326:AF326"/>
    <mergeCell ref="F358:L358"/>
    <mergeCell ref="E360:L360"/>
    <mergeCell ref="E363:L363"/>
    <mergeCell ref="E72:L72"/>
    <mergeCell ref="F67:L67"/>
    <mergeCell ref="E75:L75"/>
    <mergeCell ref="F128:L128"/>
    <mergeCell ref="AD54:AF54"/>
    <mergeCell ref="AD55:AF55"/>
    <mergeCell ref="AD56:AF56"/>
    <mergeCell ref="AD57:AF57"/>
    <mergeCell ref="AD58:AF58"/>
    <mergeCell ref="AD59:AF59"/>
    <mergeCell ref="AD60:AF60"/>
    <mergeCell ref="AD61:AF61"/>
    <mergeCell ref="AD62:AF62"/>
    <mergeCell ref="AD63:AF63"/>
    <mergeCell ref="AD64:AF64"/>
    <mergeCell ref="AD65:AF65"/>
    <mergeCell ref="AD66:AF66"/>
    <mergeCell ref="F58:L58"/>
    <mergeCell ref="F59:L59"/>
    <mergeCell ref="F60:L60"/>
    <mergeCell ref="E61:L61"/>
    <mergeCell ref="F56:L56"/>
    <mergeCell ref="F73:L73"/>
    <mergeCell ref="F74:L74"/>
    <mergeCell ref="AD73:AF73"/>
    <mergeCell ref="AD74:AF74"/>
    <mergeCell ref="E69:L69"/>
    <mergeCell ref="E78:L78"/>
    <mergeCell ref="AD112:AF112"/>
    <mergeCell ref="AD113:AF113"/>
    <mergeCell ref="AD114:AF114"/>
    <mergeCell ref="AD105:AF105"/>
    <mergeCell ref="AD48:AF48"/>
    <mergeCell ref="AD49:AF49"/>
    <mergeCell ref="E57:L57"/>
    <mergeCell ref="F65:L65"/>
    <mergeCell ref="F66:L66"/>
    <mergeCell ref="AD67:AF67"/>
    <mergeCell ref="AD69:AF69"/>
    <mergeCell ref="AD70:AF70"/>
    <mergeCell ref="AD71:AF71"/>
    <mergeCell ref="AD72:AF72"/>
    <mergeCell ref="AD120:AF120"/>
    <mergeCell ref="AD121:AF121"/>
    <mergeCell ref="F289:L289"/>
    <mergeCell ref="F270:L270"/>
    <mergeCell ref="F271:L271"/>
    <mergeCell ref="F272:L272"/>
    <mergeCell ref="F273:L273"/>
    <mergeCell ref="AD258:AF258"/>
    <mergeCell ref="AD259:AF259"/>
    <mergeCell ref="AD237:AF237"/>
    <mergeCell ref="F235:L235"/>
    <mergeCell ref="F234:L234"/>
    <mergeCell ref="F236:L236"/>
    <mergeCell ref="F244:L244"/>
    <mergeCell ref="B230:AF230"/>
    <mergeCell ref="C231:AF231"/>
    <mergeCell ref="AD250:AF250"/>
    <mergeCell ref="AD264:AF264"/>
    <mergeCell ref="F170:L170"/>
    <mergeCell ref="F171:L171"/>
    <mergeCell ref="AD217:AF217"/>
    <mergeCell ref="F196:L196"/>
    <mergeCell ref="E197:L197"/>
    <mergeCell ref="E166:L166"/>
    <mergeCell ref="F163:L163"/>
    <mergeCell ref="F164:L164"/>
    <mergeCell ref="F160:L160"/>
    <mergeCell ref="E161:L161"/>
    <mergeCell ref="F162:L162"/>
    <mergeCell ref="E116:L116"/>
    <mergeCell ref="D119:L119"/>
    <mergeCell ref="F115:L115"/>
    <mergeCell ref="F117:L117"/>
    <mergeCell ref="F118:L118"/>
    <mergeCell ref="F186:L186"/>
    <mergeCell ref="E188:L188"/>
    <mergeCell ref="F189:L189"/>
    <mergeCell ref="F190:L190"/>
    <mergeCell ref="F177:L177"/>
    <mergeCell ref="F178:L178"/>
    <mergeCell ref="F179:L179"/>
    <mergeCell ref="E180:L180"/>
    <mergeCell ref="F181:L181"/>
    <mergeCell ref="F182:L182"/>
    <mergeCell ref="E183:L183"/>
    <mergeCell ref="F148:L148"/>
    <mergeCell ref="F133:L133"/>
    <mergeCell ref="F192:L192"/>
    <mergeCell ref="F193:L193"/>
    <mergeCell ref="F45:L45"/>
    <mergeCell ref="F97:L97"/>
    <mergeCell ref="F98:L98"/>
    <mergeCell ref="F105:L105"/>
    <mergeCell ref="F305:L305"/>
    <mergeCell ref="F306:L306"/>
    <mergeCell ref="AD273:AF273"/>
    <mergeCell ref="AD260:AF260"/>
    <mergeCell ref="F286:L286"/>
    <mergeCell ref="F287:L287"/>
    <mergeCell ref="AD252:AF252"/>
    <mergeCell ref="AD253:AF253"/>
    <mergeCell ref="F276:L276"/>
    <mergeCell ref="F277:L277"/>
    <mergeCell ref="F278:L278"/>
    <mergeCell ref="F249:L249"/>
    <mergeCell ref="F250:L250"/>
    <mergeCell ref="F251:L251"/>
    <mergeCell ref="F252:L252"/>
    <mergeCell ref="F261:L261"/>
    <mergeCell ref="F262:L262"/>
    <mergeCell ref="F263:L263"/>
    <mergeCell ref="F204:L204"/>
    <mergeCell ref="F184:L184"/>
    <mergeCell ref="D206:L206"/>
    <mergeCell ref="D187:AF187"/>
    <mergeCell ref="F205:L205"/>
    <mergeCell ref="F207:L207"/>
    <mergeCell ref="F208:L208"/>
    <mergeCell ref="F209:L209"/>
    <mergeCell ref="D210:L210"/>
    <mergeCell ref="AD205:AF205"/>
    <mergeCell ref="F93:L93"/>
    <mergeCell ref="E96:L96"/>
    <mergeCell ref="F79:L79"/>
    <mergeCell ref="F80:L80"/>
    <mergeCell ref="D91:L91"/>
    <mergeCell ref="F248:L248"/>
    <mergeCell ref="F255:L255"/>
    <mergeCell ref="F256:L256"/>
    <mergeCell ref="F257:L257"/>
    <mergeCell ref="F258:L258"/>
    <mergeCell ref="F259:L259"/>
    <mergeCell ref="B229:AF229"/>
    <mergeCell ref="AD232:AF232"/>
    <mergeCell ref="AD233:AF233"/>
    <mergeCell ref="AD234:AF234"/>
    <mergeCell ref="E194:L194"/>
    <mergeCell ref="F195:L195"/>
    <mergeCell ref="F185:L185"/>
    <mergeCell ref="F199:L199"/>
    <mergeCell ref="E200:L200"/>
    <mergeCell ref="F201:L201"/>
    <mergeCell ref="F202:L202"/>
    <mergeCell ref="E203:L203"/>
    <mergeCell ref="E108:L108"/>
    <mergeCell ref="F110:L110"/>
    <mergeCell ref="F109:L109"/>
    <mergeCell ref="F146:L146"/>
    <mergeCell ref="F155:L155"/>
    <mergeCell ref="F134:L134"/>
    <mergeCell ref="F143:L143"/>
    <mergeCell ref="F144:L144"/>
    <mergeCell ref="F145:L145"/>
    <mergeCell ref="F103:L103"/>
    <mergeCell ref="E104:L104"/>
    <mergeCell ref="F111:L111"/>
    <mergeCell ref="F129:L129"/>
    <mergeCell ref="F106:L106"/>
    <mergeCell ref="F31:L31"/>
    <mergeCell ref="F32:L32"/>
    <mergeCell ref="E47:L47"/>
    <mergeCell ref="F48:L48"/>
    <mergeCell ref="F49:L49"/>
    <mergeCell ref="E50:L50"/>
    <mergeCell ref="E64:L64"/>
    <mergeCell ref="F70:L70"/>
    <mergeCell ref="F71:L71"/>
    <mergeCell ref="F83:L83"/>
    <mergeCell ref="E84:L84"/>
    <mergeCell ref="D87:L87"/>
    <mergeCell ref="F82:L82"/>
    <mergeCell ref="F99:L99"/>
    <mergeCell ref="F100:L100"/>
    <mergeCell ref="E101:L101"/>
    <mergeCell ref="F102:L102"/>
    <mergeCell ref="D68:AF68"/>
    <mergeCell ref="F62:L62"/>
    <mergeCell ref="F63:L63"/>
    <mergeCell ref="AD53:AF53"/>
    <mergeCell ref="AD51:AF51"/>
    <mergeCell ref="F41:L41"/>
    <mergeCell ref="AD47:AF47"/>
    <mergeCell ref="F51:L51"/>
    <mergeCell ref="AD52:AF52"/>
    <mergeCell ref="E81:L81"/>
    <mergeCell ref="F30:L30"/>
    <mergeCell ref="F40:L40"/>
    <mergeCell ref="F167:L167"/>
    <mergeCell ref="E113:L113"/>
    <mergeCell ref="F114:L114"/>
    <mergeCell ref="F37:L37"/>
    <mergeCell ref="F52:L52"/>
    <mergeCell ref="F53:L53"/>
    <mergeCell ref="E54:L54"/>
    <mergeCell ref="F55:L55"/>
    <mergeCell ref="E38:L38"/>
    <mergeCell ref="F39:L39"/>
    <mergeCell ref="E34:L34"/>
    <mergeCell ref="F35:L35"/>
    <mergeCell ref="F36:L36"/>
    <mergeCell ref="F141:L141"/>
    <mergeCell ref="E142:L142"/>
    <mergeCell ref="D130:L130"/>
    <mergeCell ref="F131:L131"/>
    <mergeCell ref="F76:L76"/>
    <mergeCell ref="F88:L88"/>
    <mergeCell ref="F89:L89"/>
    <mergeCell ref="F90:L90"/>
    <mergeCell ref="F92:L92"/>
    <mergeCell ref="F77:L77"/>
    <mergeCell ref="F85:L85"/>
    <mergeCell ref="F86:L86"/>
    <mergeCell ref="E42:L42"/>
    <mergeCell ref="F43:L43"/>
    <mergeCell ref="F132:L132"/>
    <mergeCell ref="F44:L44"/>
    <mergeCell ref="F112:L112"/>
    <mergeCell ref="C8:AF8"/>
    <mergeCell ref="F4:L4"/>
    <mergeCell ref="AD23:AF23"/>
    <mergeCell ref="AD24:AF24"/>
    <mergeCell ref="AD25:AF25"/>
    <mergeCell ref="AD26:AF26"/>
    <mergeCell ref="N9:AC9"/>
    <mergeCell ref="AD18:AF18"/>
    <mergeCell ref="F27:L27"/>
    <mergeCell ref="F172:L172"/>
    <mergeCell ref="E173:L173"/>
    <mergeCell ref="F174:L174"/>
    <mergeCell ref="F175:L175"/>
    <mergeCell ref="F168:L168"/>
    <mergeCell ref="E169:L169"/>
    <mergeCell ref="F126:L126"/>
    <mergeCell ref="D127:L127"/>
    <mergeCell ref="E137:L137"/>
    <mergeCell ref="F138:L138"/>
    <mergeCell ref="F139:L139"/>
    <mergeCell ref="F140:L140"/>
    <mergeCell ref="F120:L120"/>
    <mergeCell ref="F121:L121"/>
    <mergeCell ref="F122:L122"/>
    <mergeCell ref="D123:L123"/>
    <mergeCell ref="F124:L124"/>
    <mergeCell ref="F125:L125"/>
    <mergeCell ref="E147:L147"/>
    <mergeCell ref="B4:E4"/>
    <mergeCell ref="B5:E5"/>
    <mergeCell ref="E28:L28"/>
    <mergeCell ref="F29:L29"/>
    <mergeCell ref="F5:L5"/>
    <mergeCell ref="M5:M6"/>
    <mergeCell ref="AC5:AC6"/>
    <mergeCell ref="AD5:AF6"/>
    <mergeCell ref="F21:L21"/>
    <mergeCell ref="D10:L10"/>
    <mergeCell ref="D13:L13"/>
    <mergeCell ref="F24:L24"/>
    <mergeCell ref="F25:L25"/>
    <mergeCell ref="F26:L26"/>
    <mergeCell ref="E18:L18"/>
    <mergeCell ref="E23:L23"/>
    <mergeCell ref="F22:L22"/>
    <mergeCell ref="B6:L6"/>
    <mergeCell ref="F15:L15"/>
    <mergeCell ref="F14:L14"/>
    <mergeCell ref="F12:L12"/>
    <mergeCell ref="F11:L11"/>
    <mergeCell ref="F9:L9"/>
    <mergeCell ref="F19:L19"/>
    <mergeCell ref="AD19:AF19"/>
    <mergeCell ref="AD20:AF20"/>
    <mergeCell ref="AD21:AF21"/>
    <mergeCell ref="AD22:AF22"/>
    <mergeCell ref="N12:AC12"/>
    <mergeCell ref="AD10:AF10"/>
    <mergeCell ref="AD9:AF9"/>
    <mergeCell ref="AD11:AF11"/>
    <mergeCell ref="AD12:AF12"/>
    <mergeCell ref="AD13:AF13"/>
    <mergeCell ref="F20:L20"/>
    <mergeCell ref="B7:AF7"/>
    <mergeCell ref="N582:AC584"/>
    <mergeCell ref="E260:L260"/>
    <mergeCell ref="E267:L267"/>
    <mergeCell ref="E274:L274"/>
    <mergeCell ref="F275:L275"/>
    <mergeCell ref="E191:L191"/>
    <mergeCell ref="F328:L328"/>
    <mergeCell ref="F332:L332"/>
    <mergeCell ref="E246:L246"/>
    <mergeCell ref="F290:L290"/>
    <mergeCell ref="F149:L149"/>
    <mergeCell ref="F150:L150"/>
    <mergeCell ref="AD235:AF235"/>
    <mergeCell ref="F156:L156"/>
    <mergeCell ref="E157:L157"/>
    <mergeCell ref="AD236:AF236"/>
    <mergeCell ref="F269:L269"/>
    <mergeCell ref="F279:L279"/>
    <mergeCell ref="F280:L280"/>
    <mergeCell ref="AD288:AF288"/>
    <mergeCell ref="F216:L216"/>
    <mergeCell ref="AD215:AF215"/>
    <mergeCell ref="AD216:AF216"/>
    <mergeCell ref="F284:L284"/>
    <mergeCell ref="F285:L285"/>
    <mergeCell ref="D232:L232"/>
    <mergeCell ref="E153:L153"/>
    <mergeCell ref="F154:L154"/>
    <mergeCell ref="F151:L151"/>
    <mergeCell ref="F243:L243"/>
    <mergeCell ref="E176:L176"/>
    <mergeCell ref="E455:L455"/>
    <mergeCell ref="E301:L301"/>
    <mergeCell ref="E308:L308"/>
    <mergeCell ref="E312:L312"/>
    <mergeCell ref="D323:L323"/>
    <mergeCell ref="E331:L331"/>
    <mergeCell ref="E336:L336"/>
    <mergeCell ref="E341:L341"/>
    <mergeCell ref="E347:L347"/>
    <mergeCell ref="E351:L351"/>
    <mergeCell ref="E355:L355"/>
    <mergeCell ref="F302:L302"/>
    <mergeCell ref="F303:L303"/>
    <mergeCell ref="F304:L304"/>
    <mergeCell ref="F300:L300"/>
    <mergeCell ref="F384:L384"/>
    <mergeCell ref="F368:L368"/>
    <mergeCell ref="E374:L374"/>
    <mergeCell ref="E377:L377"/>
    <mergeCell ref="E382:L382"/>
    <mergeCell ref="F376:L376"/>
    <mergeCell ref="E370:L370"/>
    <mergeCell ref="F325:L325"/>
    <mergeCell ref="F326:L326"/>
    <mergeCell ref="F350:L350"/>
    <mergeCell ref="F337:L337"/>
    <mergeCell ref="F338:L338"/>
    <mergeCell ref="F339:L339"/>
    <mergeCell ref="F340:L340"/>
    <mergeCell ref="F342:L342"/>
    <mergeCell ref="D316:L316"/>
    <mergeCell ref="F334:L334"/>
    <mergeCell ref="F335:L335"/>
    <mergeCell ref="D883:AF883"/>
    <mergeCell ref="AD1254:AF1254"/>
    <mergeCell ref="AD1258:AF1258"/>
    <mergeCell ref="AD1262:AF1262"/>
    <mergeCell ref="AD1276:AF1276"/>
    <mergeCell ref="N1278:AB1278"/>
    <mergeCell ref="B1275:AF1275"/>
    <mergeCell ref="AD1278:AF1278"/>
    <mergeCell ref="AD1273:AF1273"/>
    <mergeCell ref="AD1269:AF1269"/>
    <mergeCell ref="AD1265:AF1265"/>
    <mergeCell ref="AD1280:AF1280"/>
    <mergeCell ref="AD904:AF905"/>
    <mergeCell ref="AD1176:AF1176"/>
    <mergeCell ref="AD1180:AF1180"/>
    <mergeCell ref="AD1135:AF1135"/>
    <mergeCell ref="AD1122:AF1122"/>
    <mergeCell ref="AD1106:AF1106"/>
    <mergeCell ref="AD1083:AF1083"/>
    <mergeCell ref="AD928:AF928"/>
    <mergeCell ref="C1007:AF1007"/>
    <mergeCell ref="B1006:AF1006"/>
    <mergeCell ref="F886:L886"/>
    <mergeCell ref="F887:L887"/>
    <mergeCell ref="F888:L888"/>
    <mergeCell ref="E889:L889"/>
    <mergeCell ref="F890:L890"/>
    <mergeCell ref="F891:L891"/>
    <mergeCell ref="E892:L892"/>
    <mergeCell ref="F893:L893"/>
    <mergeCell ref="E913:L913"/>
    <mergeCell ref="F914:L914"/>
    <mergeCell ref="AD1067:AF1067"/>
    <mergeCell ref="AD941:AF941"/>
    <mergeCell ref="F916:L916"/>
    <mergeCell ref="F917:L917"/>
    <mergeCell ref="E918:L918"/>
    <mergeCell ref="F919:L919"/>
    <mergeCell ref="F920:L920"/>
    <mergeCell ref="F902:L902"/>
    <mergeCell ref="B1550:AF1550"/>
    <mergeCell ref="AD1551:AF1551"/>
    <mergeCell ref="AD1552:AF1552"/>
    <mergeCell ref="D1413:AF1413"/>
    <mergeCell ref="C1439:AF1439"/>
    <mergeCell ref="D1440:AF1440"/>
    <mergeCell ref="D1456:AF1456"/>
    <mergeCell ref="D1469:AF1469"/>
    <mergeCell ref="D1491:AF1491"/>
    <mergeCell ref="B1520:AF1520"/>
    <mergeCell ref="F915:L915"/>
    <mergeCell ref="E937:L937"/>
    <mergeCell ref="F938:L938"/>
    <mergeCell ref="F921:L921"/>
    <mergeCell ref="F922:L922"/>
    <mergeCell ref="E923:L923"/>
    <mergeCell ref="F924:L924"/>
    <mergeCell ref="F925:L925"/>
    <mergeCell ref="F926:L926"/>
    <mergeCell ref="F927:L927"/>
    <mergeCell ref="E929:L929"/>
    <mergeCell ref="F948:L948"/>
    <mergeCell ref="E949:L949"/>
    <mergeCell ref="E933:L933"/>
    <mergeCell ref="AD1001:AF1001"/>
    <mergeCell ref="AD1004:AF1004"/>
    <mergeCell ref="AD997:AF997"/>
    <mergeCell ref="AD993:AF993"/>
    <mergeCell ref="AD990:AF990"/>
    <mergeCell ref="AD986:AF986"/>
    <mergeCell ref="AD982:AF982"/>
    <mergeCell ref="AD906:AF906"/>
    <mergeCell ref="AD903:AF903"/>
    <mergeCell ref="AD899:AF899"/>
    <mergeCell ref="AD895:AF895"/>
    <mergeCell ref="AD964:AF981"/>
    <mergeCell ref="AD983:AF985"/>
    <mergeCell ref="AD987:AF988"/>
    <mergeCell ref="AD991:AF992"/>
    <mergeCell ref="AD994:AF996"/>
    <mergeCell ref="AD896:AF898"/>
    <mergeCell ref="AD907:AF910"/>
    <mergeCell ref="AD913:AF927"/>
    <mergeCell ref="AD929:AF940"/>
    <mergeCell ref="D912:AF912"/>
    <mergeCell ref="F934:L934"/>
    <mergeCell ref="F936:L936"/>
    <mergeCell ref="F930:L930"/>
    <mergeCell ref="F931:L931"/>
    <mergeCell ref="F932:L932"/>
    <mergeCell ref="D928:AC928"/>
    <mergeCell ref="D941:AC941"/>
    <mergeCell ref="F935:L935"/>
    <mergeCell ref="D1001:L1001"/>
    <mergeCell ref="F1002:L1002"/>
    <mergeCell ref="B1004:L1004"/>
    <mergeCell ref="AD1576:AF1576"/>
    <mergeCell ref="AD1539:AF1539"/>
    <mergeCell ref="AD1567:AF1567"/>
    <mergeCell ref="B1566:AF1566"/>
    <mergeCell ref="B1556:AF1556"/>
    <mergeCell ref="AD1568:AF1574"/>
    <mergeCell ref="B1575:AF1575"/>
    <mergeCell ref="AD1558:AF1558"/>
    <mergeCell ref="B1281:AF1281"/>
    <mergeCell ref="B1279:AF1279"/>
    <mergeCell ref="N1268:AB1274"/>
    <mergeCell ref="AD1270:AF1272"/>
    <mergeCell ref="AD1274:AF1274"/>
    <mergeCell ref="AD1266:AF1268"/>
    <mergeCell ref="AD1263:AF1264"/>
    <mergeCell ref="AD1259:AF1260"/>
    <mergeCell ref="AD1255:AF1257"/>
    <mergeCell ref="AD1510:AF1510"/>
    <mergeCell ref="AD1518:AF1518"/>
    <mergeCell ref="B1557:AF1557"/>
    <mergeCell ref="AD1354:AF1354"/>
    <mergeCell ref="AD1553:AF1553"/>
    <mergeCell ref="N1263:AB1263"/>
    <mergeCell ref="N1434:Q1434"/>
    <mergeCell ref="E1301:L1301"/>
    <mergeCell ref="E1305:L1305"/>
    <mergeCell ref="B1282:AF1282"/>
    <mergeCell ref="C1283:AF1283"/>
    <mergeCell ref="D1284:AF1284"/>
    <mergeCell ref="AD1432:AF1432"/>
    <mergeCell ref="B1519:AF1519"/>
    <mergeCell ref="AD1521:AF1521"/>
    <mergeCell ref="F1259:L1259"/>
    <mergeCell ref="F1260:L1260"/>
    <mergeCell ref="F1263:L1263"/>
    <mergeCell ref="F1264:L1264"/>
    <mergeCell ref="F1266:L1266"/>
    <mergeCell ref="AD781:AF782"/>
    <mergeCell ref="M780:AF780"/>
    <mergeCell ref="N1513:AB1513"/>
    <mergeCell ref="N1510:P1512"/>
    <mergeCell ref="AD942:AF955"/>
    <mergeCell ref="AD956:AF962"/>
    <mergeCell ref="AD1015:AF1056"/>
    <mergeCell ref="AD1057:AF1066"/>
    <mergeCell ref="AD1136:AF1145"/>
    <mergeCell ref="AD1146:AF1156"/>
    <mergeCell ref="AD1336:AF1347"/>
    <mergeCell ref="AD1348:AF1353"/>
    <mergeCell ref="AD900:AF902"/>
    <mergeCell ref="F800:L800"/>
    <mergeCell ref="F801:L801"/>
    <mergeCell ref="F805:L805"/>
    <mergeCell ref="E823:L823"/>
    <mergeCell ref="F824:L824"/>
    <mergeCell ref="F825:L825"/>
    <mergeCell ref="E826:L826"/>
    <mergeCell ref="F827:L827"/>
    <mergeCell ref="F828:L828"/>
    <mergeCell ref="F849:L849"/>
    <mergeCell ref="F850:L850"/>
    <mergeCell ref="AD1099:AF1099"/>
    <mergeCell ref="AD1092:AF1092"/>
    <mergeCell ref="AD1008:AF1008"/>
    <mergeCell ref="B1:AF1"/>
    <mergeCell ref="AD1201:AF1212"/>
    <mergeCell ref="AD1181:AF1182"/>
    <mergeCell ref="AD1177:AF1179"/>
    <mergeCell ref="AD1158:AF1175"/>
    <mergeCell ref="AD1123:AF1134"/>
    <mergeCell ref="AD1107:AF1121"/>
    <mergeCell ref="AD1100:AF1104"/>
    <mergeCell ref="AD1093:AF1098"/>
    <mergeCell ref="AD1084:AF1090"/>
    <mergeCell ref="AD1068:AF1082"/>
    <mergeCell ref="AD1009:AF1013"/>
    <mergeCell ref="B1005:AF1005"/>
    <mergeCell ref="AD1002:AF1003"/>
    <mergeCell ref="AD998:AF1000"/>
    <mergeCell ref="C1091:AF1091"/>
    <mergeCell ref="C1105:AF1105"/>
    <mergeCell ref="D1157:AF1157"/>
    <mergeCell ref="C1183:AF1183"/>
    <mergeCell ref="D1184:AF1184"/>
    <mergeCell ref="E851:L851"/>
    <mergeCell ref="F852:L852"/>
    <mergeCell ref="F853:L853"/>
    <mergeCell ref="E854:L854"/>
    <mergeCell ref="F855:L855"/>
    <mergeCell ref="F821:L821"/>
    <mergeCell ref="AD787:AF788"/>
    <mergeCell ref="AD790:AF792"/>
    <mergeCell ref="AD794:AF808"/>
    <mergeCell ref="AD810:AF821"/>
    <mergeCell ref="AD864:AF866"/>
    <mergeCell ref="AD868:AF869"/>
  </mergeCells>
  <conditionalFormatting sqref="F780:L780">
    <cfRule type="cellIs" dxfId="9" priority="3" operator="equal">
      <formula>0</formula>
    </cfRule>
  </conditionalFormatting>
  <conditionalFormatting sqref="F781:L781">
    <cfRule type="cellIs" dxfId="8" priority="2" operator="equal">
      <formula>0</formula>
    </cfRule>
  </conditionalFormatting>
  <conditionalFormatting sqref="F4:L5">
    <cfRule type="cellIs" dxfId="7" priority="1" operator="equal">
      <formula>0</formula>
    </cfRule>
  </conditionalFormatting>
  <pageMargins left="0" right="0" top="0" bottom="0" header="0" footer="0"/>
  <pageSetup paperSize="5" scale="68" orientation="landscape" r:id="rId1"/>
  <headerFooter alignWithMargins="0">
    <oddHeader>&amp;R
&amp;G</oddHeader>
    <oddFooter xml:space="preserve">&amp;C  </oddFooter>
  </headerFooter>
  <rowBreaks count="35" manualBreakCount="35">
    <brk id="53" max="16383" man="1"/>
    <brk id="93" max="16383"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5"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brk id="1556" min="1" max="31" man="1"/>
  </rowBreaks>
  <colBreaks count="1" manualBreakCount="1">
    <brk id="32" max="1048575" man="1"/>
  </colBreaks>
  <ignoredErrors>
    <ignoredError sqref="F4:F5" unlocked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O1579"/>
  <sheetViews>
    <sheetView view="pageBreakPreview" topLeftCell="F1" zoomScaleNormal="90" zoomScaleSheetLayoutView="100" zoomScalePageLayoutView="90" workbookViewId="0">
      <pane ySplit="6" topLeftCell="A7" activePane="bottomLeft" state="frozen"/>
      <selection activeCell="M9" sqref="M9"/>
      <selection pane="bottomLeft" activeCell="F5" sqref="F5:L5"/>
    </sheetView>
  </sheetViews>
  <sheetFormatPr baseColWidth="10" defaultColWidth="9.33203125" defaultRowHeight="15" outlineLevelRow="2" outlineLevelCol="1" x14ac:dyDescent="0.2"/>
  <cols>
    <col min="1" max="1" width="7.33203125" style="341" hidden="1" customWidth="1" outlineLevel="1"/>
    <col min="2" max="2" width="2.5" style="341" customWidth="1" collapsed="1"/>
    <col min="3" max="4" width="3.83203125" style="341" customWidth="1"/>
    <col min="5" max="5" width="20.5" style="341" customWidth="1"/>
    <col min="6" max="11" width="9" style="395" customWidth="1" outlineLevel="1"/>
    <col min="12" max="12" width="10" style="395" customWidth="1" outlineLevel="1"/>
    <col min="13" max="13" width="11.33203125" style="341" customWidth="1"/>
    <col min="14" max="14" width="11.33203125" style="396" customWidth="1"/>
    <col min="15" max="28" width="11.33203125" style="341" customWidth="1"/>
    <col min="29" max="29" width="11.33203125" style="397" customWidth="1"/>
    <col min="30" max="32" width="9.33203125" style="353"/>
    <col min="33" max="67" width="9.33203125" style="343"/>
    <col min="68" max="16384" width="9.33203125" style="341"/>
  </cols>
  <sheetData>
    <row r="1" spans="1:32" ht="13.5" customHeight="1" outlineLevel="1" x14ac:dyDescent="0.2">
      <c r="B1" s="342"/>
      <c r="C1" s="733"/>
      <c r="D1" s="733"/>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c r="AF1" s="1420"/>
    </row>
    <row r="2" spans="1:32" ht="22.5" customHeight="1" outlineLevel="1" x14ac:dyDescent="0.2">
      <c r="B2" s="1285" t="s">
        <v>67</v>
      </c>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7"/>
    </row>
    <row r="3" spans="1:32" ht="22.5" customHeight="1" outlineLevel="1" x14ac:dyDescent="0.2">
      <c r="B3" s="1288" t="s">
        <v>111</v>
      </c>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90"/>
    </row>
    <row r="4" spans="1:32" ht="22.5" customHeight="1" outlineLevel="1" x14ac:dyDescent="0.2">
      <c r="A4" s="344">
        <v>100</v>
      </c>
      <c r="B4" s="1291" t="s">
        <v>73</v>
      </c>
      <c r="C4" s="1043"/>
      <c r="D4" s="1043"/>
      <c r="E4" s="1043"/>
      <c r="F4" s="1316"/>
      <c r="G4" s="1317"/>
      <c r="H4" s="1317"/>
      <c r="I4" s="1317"/>
      <c r="J4" s="1317"/>
      <c r="K4" s="1317"/>
      <c r="L4" s="1318"/>
      <c r="M4" s="1314" t="s">
        <v>69</v>
      </c>
      <c r="N4" s="1314"/>
      <c r="O4" s="1314"/>
      <c r="P4" s="1314"/>
      <c r="Q4" s="1314"/>
      <c r="R4" s="1314"/>
      <c r="S4" s="1314"/>
      <c r="T4" s="1314"/>
      <c r="U4" s="1314"/>
      <c r="V4" s="1314"/>
      <c r="W4" s="1314"/>
      <c r="X4" s="1314"/>
      <c r="Y4" s="1314"/>
      <c r="Z4" s="1314"/>
      <c r="AA4" s="1314"/>
      <c r="AB4" s="1314"/>
      <c r="AC4" s="1314"/>
      <c r="AD4" s="1314"/>
      <c r="AE4" s="1314"/>
      <c r="AF4" s="1315"/>
    </row>
    <row r="5" spans="1:32" ht="25.5" customHeight="1" outlineLevel="1" x14ac:dyDescent="0.2">
      <c r="A5" s="344">
        <v>101</v>
      </c>
      <c r="B5" s="1042" t="s">
        <v>74</v>
      </c>
      <c r="C5" s="1043"/>
      <c r="D5" s="1043"/>
      <c r="E5" s="1043"/>
      <c r="F5" s="1292"/>
      <c r="G5" s="1293"/>
      <c r="H5" s="1293"/>
      <c r="I5" s="1293"/>
      <c r="J5" s="1293"/>
      <c r="K5" s="1293"/>
      <c r="L5" s="1294"/>
      <c r="M5" s="1295" t="s">
        <v>71</v>
      </c>
      <c r="N5" s="776">
        <f>$F$5+7</f>
        <v>7</v>
      </c>
      <c r="O5" s="777">
        <f>$F$5+14</f>
        <v>14</v>
      </c>
      <c r="P5" s="777">
        <f>$F$5+21</f>
        <v>21</v>
      </c>
      <c r="Q5" s="777">
        <f>IF(EOMONTH($F$5,0)=$F$5,EOMONTH($F$5,1),DATE(YEAR($F$5),MONTH($F$5)+1,DAY($F$5)))</f>
        <v>31</v>
      </c>
      <c r="R5" s="777">
        <f>IF(EOMONTH($F$5,0)=$F$5,EOMONTH($F$5,2),DATE(YEAR($F$5),MONTH($F$5)+2,DAY($F$5)))</f>
        <v>60</v>
      </c>
      <c r="S5" s="777">
        <f>IF(EOMONTH(R5,0)=R5,EOMONTH(R5,1),DATE(YEAR(R5),MONTH(R5)+1,DAY(R5)))</f>
        <v>89</v>
      </c>
      <c r="T5" s="777">
        <f t="shared" ref="T5:AB5" si="0">IF(EOMONTH(S5,0)=S5,EOMONTH(S5,1),DATE(YEAR(S5),MONTH(S5)+1,DAY(S5)))</f>
        <v>120</v>
      </c>
      <c r="U5" s="777">
        <f t="shared" si="0"/>
        <v>150</v>
      </c>
      <c r="V5" s="777">
        <f t="shared" si="0"/>
        <v>181</v>
      </c>
      <c r="W5" s="777">
        <f t="shared" si="0"/>
        <v>211</v>
      </c>
      <c r="X5" s="777">
        <f t="shared" si="0"/>
        <v>242</v>
      </c>
      <c r="Y5" s="777">
        <f t="shared" si="0"/>
        <v>273</v>
      </c>
      <c r="Z5" s="777">
        <f t="shared" si="0"/>
        <v>303</v>
      </c>
      <c r="AA5" s="777">
        <f t="shared" si="0"/>
        <v>334</v>
      </c>
      <c r="AB5" s="778">
        <f t="shared" si="0"/>
        <v>364</v>
      </c>
      <c r="AC5" s="1297" t="s">
        <v>3</v>
      </c>
      <c r="AD5" s="1299" t="s">
        <v>70</v>
      </c>
      <c r="AE5" s="1300"/>
      <c r="AF5" s="1300"/>
    </row>
    <row r="6" spans="1:32" ht="30" customHeight="1" outlineLevel="1" x14ac:dyDescent="0.2">
      <c r="A6" s="344">
        <v>102</v>
      </c>
      <c r="B6" s="1303" t="s">
        <v>72</v>
      </c>
      <c r="C6" s="1304"/>
      <c r="D6" s="1304"/>
      <c r="E6" s="1304"/>
      <c r="F6" s="1304"/>
      <c r="G6" s="1304"/>
      <c r="H6" s="1304"/>
      <c r="I6" s="1304"/>
      <c r="J6" s="1304"/>
      <c r="K6" s="1304"/>
      <c r="L6" s="1305"/>
      <c r="M6" s="1296"/>
      <c r="N6" s="347" t="str">
        <f>(N5-$F$5) &amp; " 
(Week 1)"</f>
        <v>7 
(Week 1)</v>
      </c>
      <c r="O6" s="345" t="str">
        <f>(O5-$F$5) &amp; " 
(Week 2)"</f>
        <v>14 
(Week 2)</v>
      </c>
      <c r="P6" s="345" t="str">
        <f>(P5-$F$5) &amp; " 
(Week 3)"</f>
        <v>21 
(Week 3)</v>
      </c>
      <c r="Q6" s="346" t="str">
        <f>(Q5-$F$5) &amp; " 
(Week 4)"</f>
        <v>31 
(Week 4)</v>
      </c>
      <c r="R6" s="347" t="str">
        <f>(R5-$F$5) &amp; "
(Month 2)"</f>
        <v>60
(Month 2)</v>
      </c>
      <c r="S6" s="345" t="str">
        <f>(S5-$F$5) &amp; "
(Month 3)"</f>
        <v>89
(Month 3)</v>
      </c>
      <c r="T6" s="345" t="str">
        <f>(T5-$F$5) &amp; "
(Month 4)"</f>
        <v>120
(Month 4)</v>
      </c>
      <c r="U6" s="345" t="str">
        <f>(U5-$F$5) &amp; "
(Month 5)"</f>
        <v>150
(Month 5)</v>
      </c>
      <c r="V6" s="345" t="str">
        <f>(V5-$F$5) &amp; "
(Month 6)"</f>
        <v>181
(Month 6)</v>
      </c>
      <c r="W6" s="345" t="str">
        <f>(W5-$F$5) &amp; "
(Month 7)"</f>
        <v>211
(Month 7)</v>
      </c>
      <c r="X6" s="345" t="str">
        <f>(X5-$F$5) &amp; "
(Month 8)"</f>
        <v>242
(Month 8)</v>
      </c>
      <c r="Y6" s="345" t="str">
        <f>(Y5-$F$5) &amp; "
(Month 9)"</f>
        <v>273
(Month 9)</v>
      </c>
      <c r="Z6" s="345" t="str">
        <f>(Z5-$F$5) &amp; "
(Month 10)"</f>
        <v>303
(Month 10)</v>
      </c>
      <c r="AA6" s="345" t="str">
        <f>(AA5-$F$5) &amp; "
(Month 11)"</f>
        <v>334
(Month 11)</v>
      </c>
      <c r="AB6" s="345" t="str">
        <f>(AB5-$F$5) &amp; "
(Month 12)"</f>
        <v>364
(Month 12)</v>
      </c>
      <c r="AC6" s="1298"/>
      <c r="AD6" s="1301"/>
      <c r="AE6" s="1302"/>
      <c r="AF6" s="1302"/>
    </row>
    <row r="7" spans="1:32" ht="22.5" customHeight="1" outlineLevel="1" x14ac:dyDescent="0.2">
      <c r="A7" s="344">
        <v>103</v>
      </c>
      <c r="B7" s="1233" t="s">
        <v>75</v>
      </c>
      <c r="C7" s="1234"/>
      <c r="D7" s="1234"/>
      <c r="E7" s="1234"/>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5"/>
    </row>
    <row r="8" spans="1:32" ht="15" customHeight="1" x14ac:dyDescent="0.2">
      <c r="A8" s="344">
        <v>104</v>
      </c>
      <c r="B8" s="738"/>
      <c r="C8" s="1269" t="s">
        <v>76</v>
      </c>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1"/>
    </row>
    <row r="9" spans="1:32" ht="15" customHeight="1" x14ac:dyDescent="0.2">
      <c r="A9" s="344">
        <v>105</v>
      </c>
      <c r="B9" s="738"/>
      <c r="C9" s="348"/>
      <c r="D9" s="348"/>
      <c r="E9" s="348"/>
      <c r="F9" s="1306" t="s">
        <v>77</v>
      </c>
      <c r="G9" s="1307"/>
      <c r="H9" s="1307"/>
      <c r="I9" s="1307"/>
      <c r="J9" s="1307"/>
      <c r="K9" s="1307"/>
      <c r="L9" s="1307"/>
      <c r="M9" s="690">
        <v>0</v>
      </c>
      <c r="N9" s="1308"/>
      <c r="O9" s="1309"/>
      <c r="P9" s="1309"/>
      <c r="Q9" s="1309"/>
      <c r="R9" s="1309"/>
      <c r="S9" s="1309"/>
      <c r="T9" s="1309"/>
      <c r="U9" s="1309"/>
      <c r="V9" s="1309"/>
      <c r="W9" s="1309"/>
      <c r="X9" s="1309"/>
      <c r="Y9" s="1309"/>
      <c r="Z9" s="1309"/>
      <c r="AA9" s="1309"/>
      <c r="AB9" s="1309"/>
      <c r="AC9" s="1310"/>
      <c r="AD9" s="1228"/>
      <c r="AE9" s="1228"/>
      <c r="AF9" s="1229"/>
    </row>
    <row r="10" spans="1:32" ht="15" customHeight="1" x14ac:dyDescent="0.2">
      <c r="A10" s="344">
        <v>106</v>
      </c>
      <c r="B10" s="738"/>
      <c r="C10" s="348"/>
      <c r="D10" s="1242" t="s">
        <v>118</v>
      </c>
      <c r="E10" s="1243"/>
      <c r="F10" s="1243"/>
      <c r="G10" s="1243"/>
      <c r="H10" s="1243"/>
      <c r="I10" s="1243"/>
      <c r="J10" s="1243"/>
      <c r="K10" s="1243"/>
      <c r="L10" s="1243"/>
      <c r="M10" s="399">
        <f>SUBTOTAL(9,M11:M12)</f>
        <v>0</v>
      </c>
      <c r="N10" s="404">
        <f>SUBTOTAL(9,N11)</f>
        <v>0</v>
      </c>
      <c r="O10" s="406">
        <f t="shared" ref="O10:AC10" si="1">SUBTOTAL(9,O11)</f>
        <v>0</v>
      </c>
      <c r="P10" s="405">
        <f t="shared" si="1"/>
        <v>0</v>
      </c>
      <c r="Q10" s="407">
        <f t="shared" si="1"/>
        <v>0</v>
      </c>
      <c r="R10" s="405">
        <f t="shared" si="1"/>
        <v>0</v>
      </c>
      <c r="S10" s="406">
        <f t="shared" si="1"/>
        <v>0</v>
      </c>
      <c r="T10" s="406">
        <f t="shared" si="1"/>
        <v>0</v>
      </c>
      <c r="U10" s="406">
        <f t="shared" si="1"/>
        <v>0</v>
      </c>
      <c r="V10" s="406">
        <f t="shared" si="1"/>
        <v>0</v>
      </c>
      <c r="W10" s="406">
        <f t="shared" si="1"/>
        <v>0</v>
      </c>
      <c r="X10" s="406">
        <f t="shared" si="1"/>
        <v>0</v>
      </c>
      <c r="Y10" s="406">
        <f t="shared" si="1"/>
        <v>0</v>
      </c>
      <c r="Z10" s="406">
        <f t="shared" si="1"/>
        <v>0</v>
      </c>
      <c r="AA10" s="406">
        <f t="shared" si="1"/>
        <v>0</v>
      </c>
      <c r="AB10" s="407">
        <f t="shared" si="1"/>
        <v>0</v>
      </c>
      <c r="AC10" s="407">
        <f t="shared" si="1"/>
        <v>0</v>
      </c>
      <c r="AD10" s="1228"/>
      <c r="AE10" s="1228"/>
      <c r="AF10" s="1229"/>
    </row>
    <row r="11" spans="1:32" ht="15" customHeight="1" x14ac:dyDescent="0.2">
      <c r="A11" s="344">
        <v>107</v>
      </c>
      <c r="B11" s="738"/>
      <c r="C11" s="349"/>
      <c r="D11" s="349"/>
      <c r="E11" s="350"/>
      <c r="F11" s="1247" t="s">
        <v>78</v>
      </c>
      <c r="G11" s="1248"/>
      <c r="H11" s="1248"/>
      <c r="I11" s="1248"/>
      <c r="J11" s="1248"/>
      <c r="K11" s="1248"/>
      <c r="L11" s="1248"/>
      <c r="M11" s="690">
        <v>0</v>
      </c>
      <c r="N11" s="696">
        <v>0</v>
      </c>
      <c r="O11" s="692">
        <v>0</v>
      </c>
      <c r="P11" s="693">
        <v>0</v>
      </c>
      <c r="Q11" s="697">
        <v>0</v>
      </c>
      <c r="R11" s="693">
        <v>0</v>
      </c>
      <c r="S11" s="693">
        <v>0</v>
      </c>
      <c r="T11" s="693">
        <v>0</v>
      </c>
      <c r="U11" s="693">
        <v>0</v>
      </c>
      <c r="V11" s="693">
        <v>0</v>
      </c>
      <c r="W11" s="693">
        <v>0</v>
      </c>
      <c r="X11" s="693">
        <v>0</v>
      </c>
      <c r="Y11" s="693">
        <v>0</v>
      </c>
      <c r="Z11" s="693">
        <v>0</v>
      </c>
      <c r="AA11" s="693">
        <v>0</v>
      </c>
      <c r="AB11" s="697">
        <v>0</v>
      </c>
      <c r="AC11" s="697">
        <v>0</v>
      </c>
      <c r="AD11" s="1228"/>
      <c r="AE11" s="1228"/>
      <c r="AF11" s="1229"/>
    </row>
    <row r="12" spans="1:32" ht="15" customHeight="1" x14ac:dyDescent="0.2">
      <c r="A12" s="344">
        <v>108</v>
      </c>
      <c r="B12" s="738"/>
      <c r="C12" s="349"/>
      <c r="D12" s="349"/>
      <c r="E12" s="350"/>
      <c r="F12" s="1259" t="s">
        <v>79</v>
      </c>
      <c r="G12" s="1260"/>
      <c r="H12" s="1260"/>
      <c r="I12" s="1260"/>
      <c r="J12" s="1260"/>
      <c r="K12" s="1260"/>
      <c r="L12" s="1260"/>
      <c r="M12" s="690">
        <v>0</v>
      </c>
      <c r="N12" s="1308"/>
      <c r="O12" s="1309"/>
      <c r="P12" s="1309"/>
      <c r="Q12" s="1309"/>
      <c r="R12" s="1309"/>
      <c r="S12" s="1309"/>
      <c r="T12" s="1309"/>
      <c r="U12" s="1309"/>
      <c r="V12" s="1309"/>
      <c r="W12" s="1309"/>
      <c r="X12" s="1309"/>
      <c r="Y12" s="1309"/>
      <c r="Z12" s="1309"/>
      <c r="AA12" s="1309"/>
      <c r="AB12" s="1309"/>
      <c r="AC12" s="1310"/>
      <c r="AD12" s="1228"/>
      <c r="AE12" s="1228"/>
      <c r="AF12" s="1229"/>
    </row>
    <row r="13" spans="1:32" ht="15" customHeight="1" x14ac:dyDescent="0.2">
      <c r="A13" s="344">
        <v>109</v>
      </c>
      <c r="B13" s="738"/>
      <c r="C13" s="348"/>
      <c r="D13" s="1242" t="s">
        <v>80</v>
      </c>
      <c r="E13" s="1243"/>
      <c r="F13" s="1243"/>
      <c r="G13" s="1243"/>
      <c r="H13" s="1243"/>
      <c r="I13" s="1243"/>
      <c r="J13" s="1243"/>
      <c r="K13" s="1243"/>
      <c r="L13" s="1243"/>
      <c r="M13" s="399">
        <f>SUM(M14:M15)</f>
        <v>0</v>
      </c>
      <c r="N13" s="402">
        <f>SUBTOTAL(9,N15)</f>
        <v>0</v>
      </c>
      <c r="O13" s="406">
        <f t="shared" ref="O13:AC13" si="2">SUBTOTAL(9,O15)</f>
        <v>0</v>
      </c>
      <c r="P13" s="405">
        <f t="shared" si="2"/>
        <v>0</v>
      </c>
      <c r="Q13" s="403">
        <f t="shared" si="2"/>
        <v>0</v>
      </c>
      <c r="R13" s="405">
        <f t="shared" si="2"/>
        <v>0</v>
      </c>
      <c r="S13" s="406">
        <f t="shared" si="2"/>
        <v>0</v>
      </c>
      <c r="T13" s="406">
        <f t="shared" si="2"/>
        <v>0</v>
      </c>
      <c r="U13" s="406">
        <f t="shared" si="2"/>
        <v>0</v>
      </c>
      <c r="V13" s="406">
        <f t="shared" si="2"/>
        <v>0</v>
      </c>
      <c r="W13" s="406">
        <f t="shared" si="2"/>
        <v>0</v>
      </c>
      <c r="X13" s="406">
        <f t="shared" si="2"/>
        <v>0</v>
      </c>
      <c r="Y13" s="406">
        <f t="shared" si="2"/>
        <v>0</v>
      </c>
      <c r="Z13" s="406">
        <f t="shared" si="2"/>
        <v>0</v>
      </c>
      <c r="AA13" s="406">
        <f t="shared" si="2"/>
        <v>0</v>
      </c>
      <c r="AB13" s="407">
        <f t="shared" si="2"/>
        <v>0</v>
      </c>
      <c r="AC13" s="407">
        <f t="shared" si="2"/>
        <v>0</v>
      </c>
      <c r="AD13" s="1228"/>
      <c r="AE13" s="1228"/>
      <c r="AF13" s="1229"/>
    </row>
    <row r="14" spans="1:32" ht="15" customHeight="1" x14ac:dyDescent="0.2">
      <c r="A14" s="344">
        <v>110</v>
      </c>
      <c r="B14" s="738"/>
      <c r="C14" s="648"/>
      <c r="D14" s="648"/>
      <c r="E14" s="351"/>
      <c r="F14" s="1247" t="s">
        <v>81</v>
      </c>
      <c r="G14" s="1248"/>
      <c r="H14" s="1248"/>
      <c r="I14" s="1248"/>
      <c r="J14" s="1248"/>
      <c r="K14" s="1248"/>
      <c r="L14" s="1248"/>
      <c r="M14" s="690">
        <v>0</v>
      </c>
      <c r="N14" s="1311"/>
      <c r="O14" s="1312"/>
      <c r="P14" s="1312"/>
      <c r="Q14" s="1312"/>
      <c r="R14" s="1312"/>
      <c r="S14" s="1312"/>
      <c r="T14" s="1312"/>
      <c r="U14" s="1312"/>
      <c r="V14" s="1312"/>
      <c r="W14" s="1312"/>
      <c r="X14" s="1312"/>
      <c r="Y14" s="1312"/>
      <c r="Z14" s="1312"/>
      <c r="AA14" s="1312"/>
      <c r="AB14" s="1312"/>
      <c r="AC14" s="1313"/>
      <c r="AD14" s="1228"/>
      <c r="AE14" s="1228"/>
      <c r="AF14" s="1229"/>
    </row>
    <row r="15" spans="1:32" ht="15" customHeight="1" x14ac:dyDescent="0.2">
      <c r="A15" s="344">
        <v>111</v>
      </c>
      <c r="B15" s="738"/>
      <c r="C15" s="348"/>
      <c r="D15" s="348"/>
      <c r="E15" s="352"/>
      <c r="F15" s="1259" t="s">
        <v>82</v>
      </c>
      <c r="G15" s="1260"/>
      <c r="H15" s="1260"/>
      <c r="I15" s="1260"/>
      <c r="J15" s="1260"/>
      <c r="K15" s="1260"/>
      <c r="L15" s="1260"/>
      <c r="M15" s="690">
        <v>0</v>
      </c>
      <c r="N15" s="691">
        <v>0</v>
      </c>
      <c r="O15" s="692">
        <v>0</v>
      </c>
      <c r="P15" s="693">
        <v>0</v>
      </c>
      <c r="Q15" s="694">
        <v>0</v>
      </c>
      <c r="R15" s="693">
        <v>0</v>
      </c>
      <c r="S15" s="693">
        <v>0</v>
      </c>
      <c r="T15" s="693">
        <v>0</v>
      </c>
      <c r="U15" s="693">
        <v>0</v>
      </c>
      <c r="V15" s="693">
        <v>0</v>
      </c>
      <c r="W15" s="693">
        <v>0</v>
      </c>
      <c r="X15" s="693">
        <v>0</v>
      </c>
      <c r="Y15" s="693">
        <v>0</v>
      </c>
      <c r="Z15" s="693">
        <v>0</v>
      </c>
      <c r="AA15" s="693">
        <v>0</v>
      </c>
      <c r="AB15" s="695">
        <v>0</v>
      </c>
      <c r="AC15" s="690">
        <v>0</v>
      </c>
      <c r="AD15" s="1228"/>
      <c r="AE15" s="1228"/>
      <c r="AF15" s="1229"/>
    </row>
    <row r="16" spans="1:32" ht="15" customHeight="1" x14ac:dyDescent="0.2">
      <c r="A16" s="344">
        <v>112</v>
      </c>
      <c r="B16" s="738"/>
      <c r="C16" s="1269" t="s">
        <v>363</v>
      </c>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1"/>
    </row>
    <row r="17" spans="1:67" ht="15" customHeight="1" x14ac:dyDescent="0.2">
      <c r="A17" s="344">
        <v>113</v>
      </c>
      <c r="B17" s="738"/>
      <c r="C17" s="656"/>
      <c r="D17" s="1277" t="s">
        <v>83</v>
      </c>
      <c r="E17" s="1284"/>
      <c r="F17" s="1284"/>
      <c r="G17" s="1284"/>
      <c r="H17" s="1284"/>
      <c r="I17" s="1284"/>
      <c r="J17" s="1284"/>
      <c r="K17" s="1284"/>
      <c r="L17" s="1284"/>
      <c r="M17" s="1278"/>
      <c r="N17" s="1278"/>
      <c r="O17" s="1278"/>
      <c r="P17" s="1278"/>
      <c r="Q17" s="1278"/>
      <c r="R17" s="1278"/>
      <c r="S17" s="1278"/>
      <c r="T17" s="1278"/>
      <c r="U17" s="1278"/>
      <c r="V17" s="1278"/>
      <c r="W17" s="1278"/>
      <c r="X17" s="1278"/>
      <c r="Y17" s="1278"/>
      <c r="Z17" s="1278"/>
      <c r="AA17" s="1278"/>
      <c r="AB17" s="1278"/>
      <c r="AC17" s="1278"/>
      <c r="AD17" s="1278"/>
      <c r="AE17" s="1278"/>
      <c r="AF17" s="1279"/>
    </row>
    <row r="18" spans="1:67" ht="15" customHeight="1" x14ac:dyDescent="0.2">
      <c r="A18" s="344">
        <v>114</v>
      </c>
      <c r="B18" s="738"/>
      <c r="C18" s="656"/>
      <c r="D18" s="656"/>
      <c r="E18" s="1222" t="s">
        <v>84</v>
      </c>
      <c r="F18" s="1223"/>
      <c r="G18" s="1223"/>
      <c r="H18" s="1223"/>
      <c r="I18" s="1223"/>
      <c r="J18" s="1223"/>
      <c r="K18" s="1223"/>
      <c r="L18" s="1223"/>
      <c r="M18" s="399">
        <f>SUM(M19:M22)</f>
        <v>0</v>
      </c>
      <c r="N18" s="402">
        <f t="shared" ref="N18:AC18" si="3">SUBTOTAL(9,N19:N22)</f>
        <v>0</v>
      </c>
      <c r="O18" s="406">
        <f t="shared" si="3"/>
        <v>0</v>
      </c>
      <c r="P18" s="405">
        <f t="shared" si="3"/>
        <v>0</v>
      </c>
      <c r="Q18" s="403">
        <f t="shared" si="3"/>
        <v>0</v>
      </c>
      <c r="R18" s="406">
        <f t="shared" si="3"/>
        <v>0</v>
      </c>
      <c r="S18" s="406">
        <f t="shared" si="3"/>
        <v>0</v>
      </c>
      <c r="T18" s="406">
        <f t="shared" si="3"/>
        <v>0</v>
      </c>
      <c r="U18" s="406">
        <f t="shared" si="3"/>
        <v>0</v>
      </c>
      <c r="V18" s="406">
        <f t="shared" si="3"/>
        <v>0</v>
      </c>
      <c r="W18" s="406">
        <f t="shared" si="3"/>
        <v>0</v>
      </c>
      <c r="X18" s="406">
        <f t="shared" si="3"/>
        <v>0</v>
      </c>
      <c r="Y18" s="406">
        <f t="shared" si="3"/>
        <v>0</v>
      </c>
      <c r="Z18" s="406">
        <f t="shared" si="3"/>
        <v>0</v>
      </c>
      <c r="AA18" s="406">
        <f t="shared" si="3"/>
        <v>0</v>
      </c>
      <c r="AB18" s="416">
        <f t="shared" si="3"/>
        <v>0</v>
      </c>
      <c r="AC18" s="399">
        <f t="shared" si="3"/>
        <v>0</v>
      </c>
      <c r="AD18" s="1228"/>
      <c r="AE18" s="1228"/>
      <c r="AF18" s="1229"/>
    </row>
    <row r="19" spans="1:67" ht="15" customHeight="1" x14ac:dyDescent="0.2">
      <c r="A19" s="344">
        <v>115</v>
      </c>
      <c r="B19" s="738"/>
      <c r="C19" s="656"/>
      <c r="D19" s="656"/>
      <c r="E19" s="354"/>
      <c r="F19" s="1247" t="s">
        <v>85</v>
      </c>
      <c r="G19" s="1248"/>
      <c r="H19" s="1248"/>
      <c r="I19" s="1248"/>
      <c r="J19" s="1248"/>
      <c r="K19" s="1248"/>
      <c r="L19" s="1248"/>
      <c r="M19" s="690">
        <v>0</v>
      </c>
      <c r="N19" s="696">
        <v>0</v>
      </c>
      <c r="O19" s="692">
        <v>0</v>
      </c>
      <c r="P19" s="693">
        <v>0</v>
      </c>
      <c r="Q19" s="694">
        <v>0</v>
      </c>
      <c r="R19" s="693">
        <v>0</v>
      </c>
      <c r="S19" s="693">
        <v>0</v>
      </c>
      <c r="T19" s="693">
        <v>0</v>
      </c>
      <c r="U19" s="693">
        <v>0</v>
      </c>
      <c r="V19" s="693">
        <v>0</v>
      </c>
      <c r="W19" s="693">
        <v>0</v>
      </c>
      <c r="X19" s="693">
        <v>0</v>
      </c>
      <c r="Y19" s="693">
        <v>0</v>
      </c>
      <c r="Z19" s="693">
        <v>0</v>
      </c>
      <c r="AA19" s="693">
        <v>0</v>
      </c>
      <c r="AB19" s="695">
        <v>0</v>
      </c>
      <c r="AC19" s="690">
        <v>0</v>
      </c>
      <c r="AD19" s="1228"/>
      <c r="AE19" s="1228"/>
      <c r="AF19" s="1229"/>
    </row>
    <row r="20" spans="1:67" ht="15" customHeight="1" x14ac:dyDescent="0.2">
      <c r="A20" s="344">
        <v>116</v>
      </c>
      <c r="B20" s="738"/>
      <c r="C20" s="656"/>
      <c r="D20" s="656"/>
      <c r="E20" s="354"/>
      <c r="F20" s="1231" t="s">
        <v>86</v>
      </c>
      <c r="G20" s="1232"/>
      <c r="H20" s="1232"/>
      <c r="I20" s="1232"/>
      <c r="J20" s="1232"/>
      <c r="K20" s="1232"/>
      <c r="L20" s="1232"/>
      <c r="M20" s="690">
        <v>0</v>
      </c>
      <c r="N20" s="696">
        <v>0</v>
      </c>
      <c r="O20" s="692">
        <v>0</v>
      </c>
      <c r="P20" s="693">
        <v>0</v>
      </c>
      <c r="Q20" s="694">
        <v>0</v>
      </c>
      <c r="R20" s="693">
        <v>0</v>
      </c>
      <c r="S20" s="693">
        <v>0</v>
      </c>
      <c r="T20" s="693">
        <v>0</v>
      </c>
      <c r="U20" s="693">
        <v>0</v>
      </c>
      <c r="V20" s="693">
        <v>0</v>
      </c>
      <c r="W20" s="693">
        <v>0</v>
      </c>
      <c r="X20" s="693">
        <v>0</v>
      </c>
      <c r="Y20" s="693">
        <v>0</v>
      </c>
      <c r="Z20" s="693">
        <v>0</v>
      </c>
      <c r="AA20" s="693">
        <v>0</v>
      </c>
      <c r="AB20" s="695">
        <v>0</v>
      </c>
      <c r="AC20" s="690">
        <v>0</v>
      </c>
      <c r="AD20" s="1228"/>
      <c r="AE20" s="1228"/>
      <c r="AF20" s="1229"/>
    </row>
    <row r="21" spans="1:67" ht="15" customHeight="1" x14ac:dyDescent="0.2">
      <c r="A21" s="344">
        <v>117</v>
      </c>
      <c r="B21" s="738"/>
      <c r="C21" s="348"/>
      <c r="D21" s="348"/>
      <c r="E21" s="352" t="s">
        <v>6</v>
      </c>
      <c r="F21" s="1231" t="s">
        <v>87</v>
      </c>
      <c r="G21" s="1232"/>
      <c r="H21" s="1232"/>
      <c r="I21" s="1232"/>
      <c r="J21" s="1232"/>
      <c r="K21" s="1232"/>
      <c r="L21" s="1232"/>
      <c r="M21" s="690">
        <v>0</v>
      </c>
      <c r="N21" s="696">
        <v>0</v>
      </c>
      <c r="O21" s="692">
        <v>0</v>
      </c>
      <c r="P21" s="693">
        <v>0</v>
      </c>
      <c r="Q21" s="694">
        <v>0</v>
      </c>
      <c r="R21" s="693">
        <v>0</v>
      </c>
      <c r="S21" s="693">
        <v>0</v>
      </c>
      <c r="T21" s="693">
        <v>0</v>
      </c>
      <c r="U21" s="693">
        <v>0</v>
      </c>
      <c r="V21" s="693">
        <v>0</v>
      </c>
      <c r="W21" s="693">
        <v>0</v>
      </c>
      <c r="X21" s="693">
        <v>0</v>
      </c>
      <c r="Y21" s="693">
        <v>0</v>
      </c>
      <c r="Z21" s="693">
        <v>0</v>
      </c>
      <c r="AA21" s="693">
        <v>0</v>
      </c>
      <c r="AB21" s="695">
        <v>0</v>
      </c>
      <c r="AC21" s="690">
        <v>0</v>
      </c>
      <c r="AD21" s="1228"/>
      <c r="AE21" s="1228"/>
      <c r="AF21" s="1229"/>
    </row>
    <row r="22" spans="1:67" s="353" customFormat="1" ht="15" customHeight="1" x14ac:dyDescent="0.2">
      <c r="A22" s="344">
        <v>118</v>
      </c>
      <c r="B22" s="738"/>
      <c r="C22" s="656"/>
      <c r="D22" s="656"/>
      <c r="E22" s="657"/>
      <c r="F22" s="1259" t="s">
        <v>272</v>
      </c>
      <c r="G22" s="1260"/>
      <c r="H22" s="1260"/>
      <c r="I22" s="1260"/>
      <c r="J22" s="1260"/>
      <c r="K22" s="1260"/>
      <c r="L22" s="1260"/>
      <c r="M22" s="690">
        <v>0</v>
      </c>
      <c r="N22" s="696">
        <v>0</v>
      </c>
      <c r="O22" s="692">
        <v>0</v>
      </c>
      <c r="P22" s="693">
        <v>0</v>
      </c>
      <c r="Q22" s="694">
        <v>0</v>
      </c>
      <c r="R22" s="693">
        <v>0</v>
      </c>
      <c r="S22" s="693">
        <v>0</v>
      </c>
      <c r="T22" s="693">
        <v>0</v>
      </c>
      <c r="U22" s="693">
        <v>0</v>
      </c>
      <c r="V22" s="693">
        <v>0</v>
      </c>
      <c r="W22" s="693">
        <v>0</v>
      </c>
      <c r="X22" s="693">
        <v>0</v>
      </c>
      <c r="Y22" s="693">
        <v>0</v>
      </c>
      <c r="Z22" s="693">
        <v>0</v>
      </c>
      <c r="AA22" s="693">
        <v>0</v>
      </c>
      <c r="AB22" s="695">
        <v>0</v>
      </c>
      <c r="AC22" s="690">
        <v>0</v>
      </c>
      <c r="AD22" s="1228"/>
      <c r="AE22" s="1228"/>
      <c r="AF22" s="1229"/>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row>
    <row r="23" spans="1:67" ht="15" customHeight="1" x14ac:dyDescent="0.2">
      <c r="A23" s="344">
        <v>119</v>
      </c>
      <c r="B23" s="738"/>
      <c r="C23" s="356"/>
      <c r="D23" s="356"/>
      <c r="E23" s="1222" t="s">
        <v>119</v>
      </c>
      <c r="F23" s="1223"/>
      <c r="G23" s="1223"/>
      <c r="H23" s="1223"/>
      <c r="I23" s="1223"/>
      <c r="J23" s="1223"/>
      <c r="K23" s="1223"/>
      <c r="L23" s="1223"/>
      <c r="M23" s="399">
        <f>SUM(M24:M27)</f>
        <v>0</v>
      </c>
      <c r="N23" s="402">
        <f t="shared" ref="N23:AC23" si="4">SUBTOTAL(9,N24:N27)</f>
        <v>0</v>
      </c>
      <c r="O23" s="406">
        <f t="shared" si="4"/>
        <v>0</v>
      </c>
      <c r="P23" s="405">
        <f t="shared" si="4"/>
        <v>0</v>
      </c>
      <c r="Q23" s="403">
        <f t="shared" si="4"/>
        <v>0</v>
      </c>
      <c r="R23" s="406">
        <f t="shared" si="4"/>
        <v>0</v>
      </c>
      <c r="S23" s="406">
        <f t="shared" si="4"/>
        <v>0</v>
      </c>
      <c r="T23" s="406">
        <f t="shared" si="4"/>
        <v>0</v>
      </c>
      <c r="U23" s="406">
        <f t="shared" si="4"/>
        <v>0</v>
      </c>
      <c r="V23" s="406">
        <f t="shared" si="4"/>
        <v>0</v>
      </c>
      <c r="W23" s="406">
        <f t="shared" si="4"/>
        <v>0</v>
      </c>
      <c r="X23" s="406">
        <f t="shared" si="4"/>
        <v>0</v>
      </c>
      <c r="Y23" s="406">
        <f t="shared" si="4"/>
        <v>0</v>
      </c>
      <c r="Z23" s="406">
        <f t="shared" si="4"/>
        <v>0</v>
      </c>
      <c r="AA23" s="406">
        <f t="shared" si="4"/>
        <v>0</v>
      </c>
      <c r="AB23" s="416">
        <f t="shared" si="4"/>
        <v>0</v>
      </c>
      <c r="AC23" s="399">
        <f t="shared" si="4"/>
        <v>0</v>
      </c>
      <c r="AD23" s="1228"/>
      <c r="AE23" s="1228"/>
      <c r="AF23" s="1229"/>
    </row>
    <row r="24" spans="1:67" ht="15" customHeight="1" x14ac:dyDescent="0.2">
      <c r="A24" s="344">
        <v>120</v>
      </c>
      <c r="B24" s="738"/>
      <c r="C24" s="648"/>
      <c r="D24" s="648"/>
      <c r="E24" s="648"/>
      <c r="F24" s="1247" t="s">
        <v>85</v>
      </c>
      <c r="G24" s="1248"/>
      <c r="H24" s="1248"/>
      <c r="I24" s="1248"/>
      <c r="J24" s="1248"/>
      <c r="K24" s="1248"/>
      <c r="L24" s="1248"/>
      <c r="M24" s="690">
        <v>0</v>
      </c>
      <c r="N24" s="696">
        <v>0</v>
      </c>
      <c r="O24" s="692">
        <v>0</v>
      </c>
      <c r="P24" s="693">
        <v>0</v>
      </c>
      <c r="Q24" s="694">
        <v>0</v>
      </c>
      <c r="R24" s="692">
        <v>0</v>
      </c>
      <c r="S24" s="693">
        <v>0</v>
      </c>
      <c r="T24" s="692">
        <v>0</v>
      </c>
      <c r="U24" s="693">
        <v>0</v>
      </c>
      <c r="V24" s="692">
        <v>0</v>
      </c>
      <c r="W24" s="693">
        <v>0</v>
      </c>
      <c r="X24" s="692">
        <v>0</v>
      </c>
      <c r="Y24" s="693">
        <v>0</v>
      </c>
      <c r="Z24" s="692">
        <v>0</v>
      </c>
      <c r="AA24" s="693">
        <v>0</v>
      </c>
      <c r="AB24" s="698">
        <v>0</v>
      </c>
      <c r="AC24" s="690">
        <v>0</v>
      </c>
      <c r="AD24" s="1228"/>
      <c r="AE24" s="1228"/>
      <c r="AF24" s="1229"/>
    </row>
    <row r="25" spans="1:67" ht="15" customHeight="1" x14ac:dyDescent="0.2">
      <c r="A25" s="344">
        <v>121</v>
      </c>
      <c r="B25" s="738"/>
      <c r="C25" s="648"/>
      <c r="D25" s="648"/>
      <c r="E25" s="648"/>
      <c r="F25" s="1231" t="s">
        <v>86</v>
      </c>
      <c r="G25" s="1232"/>
      <c r="H25" s="1232"/>
      <c r="I25" s="1232"/>
      <c r="J25" s="1232"/>
      <c r="K25" s="1232"/>
      <c r="L25" s="1232"/>
      <c r="M25" s="690">
        <v>0</v>
      </c>
      <c r="N25" s="696">
        <v>0</v>
      </c>
      <c r="O25" s="692">
        <v>0</v>
      </c>
      <c r="P25" s="693">
        <v>0</v>
      </c>
      <c r="Q25" s="694">
        <v>0</v>
      </c>
      <c r="R25" s="692">
        <v>0</v>
      </c>
      <c r="S25" s="693">
        <v>0</v>
      </c>
      <c r="T25" s="692">
        <v>0</v>
      </c>
      <c r="U25" s="693">
        <v>0</v>
      </c>
      <c r="V25" s="692">
        <v>0</v>
      </c>
      <c r="W25" s="693">
        <v>0</v>
      </c>
      <c r="X25" s="692">
        <v>0</v>
      </c>
      <c r="Y25" s="693">
        <v>0</v>
      </c>
      <c r="Z25" s="692">
        <v>0</v>
      </c>
      <c r="AA25" s="693">
        <v>0</v>
      </c>
      <c r="AB25" s="698">
        <v>0</v>
      </c>
      <c r="AC25" s="690">
        <v>0</v>
      </c>
      <c r="AD25" s="1228"/>
      <c r="AE25" s="1228"/>
      <c r="AF25" s="1229"/>
    </row>
    <row r="26" spans="1:67" ht="15" customHeight="1" x14ac:dyDescent="0.2">
      <c r="A26" s="344">
        <v>122</v>
      </c>
      <c r="B26" s="738"/>
      <c r="C26" s="357"/>
      <c r="D26" s="357"/>
      <c r="E26" s="357"/>
      <c r="F26" s="1231" t="s">
        <v>87</v>
      </c>
      <c r="G26" s="1232"/>
      <c r="H26" s="1232"/>
      <c r="I26" s="1232"/>
      <c r="J26" s="1232"/>
      <c r="K26" s="1232"/>
      <c r="L26" s="1232"/>
      <c r="M26" s="690">
        <v>0</v>
      </c>
      <c r="N26" s="696">
        <v>0</v>
      </c>
      <c r="O26" s="692">
        <v>0</v>
      </c>
      <c r="P26" s="693">
        <v>0</v>
      </c>
      <c r="Q26" s="694">
        <v>0</v>
      </c>
      <c r="R26" s="692">
        <v>0</v>
      </c>
      <c r="S26" s="693">
        <v>0</v>
      </c>
      <c r="T26" s="692">
        <v>0</v>
      </c>
      <c r="U26" s="693">
        <v>0</v>
      </c>
      <c r="V26" s="692">
        <v>0</v>
      </c>
      <c r="W26" s="693">
        <v>0</v>
      </c>
      <c r="X26" s="692">
        <v>0</v>
      </c>
      <c r="Y26" s="693">
        <v>0</v>
      </c>
      <c r="Z26" s="692">
        <v>0</v>
      </c>
      <c r="AA26" s="693">
        <v>0</v>
      </c>
      <c r="AB26" s="698">
        <v>0</v>
      </c>
      <c r="AC26" s="690">
        <v>0</v>
      </c>
      <c r="AD26" s="1228"/>
      <c r="AE26" s="1228"/>
      <c r="AF26" s="1229"/>
    </row>
    <row r="27" spans="1:67" ht="15" customHeight="1" x14ac:dyDescent="0.2">
      <c r="A27" s="344">
        <v>123</v>
      </c>
      <c r="B27" s="738"/>
      <c r="C27" s="348"/>
      <c r="D27" s="348"/>
      <c r="E27" s="348"/>
      <c r="F27" s="1259" t="s">
        <v>272</v>
      </c>
      <c r="G27" s="1260"/>
      <c r="H27" s="1260"/>
      <c r="I27" s="1260"/>
      <c r="J27" s="1260"/>
      <c r="K27" s="1260"/>
      <c r="L27" s="1260"/>
      <c r="M27" s="690">
        <v>0</v>
      </c>
      <c r="N27" s="696">
        <v>0</v>
      </c>
      <c r="O27" s="692">
        <v>0</v>
      </c>
      <c r="P27" s="693">
        <v>0</v>
      </c>
      <c r="Q27" s="694">
        <v>0</v>
      </c>
      <c r="R27" s="692">
        <v>0</v>
      </c>
      <c r="S27" s="693">
        <v>0</v>
      </c>
      <c r="T27" s="692">
        <v>0</v>
      </c>
      <c r="U27" s="693">
        <v>0</v>
      </c>
      <c r="V27" s="692">
        <v>0</v>
      </c>
      <c r="W27" s="693">
        <v>0</v>
      </c>
      <c r="X27" s="692">
        <v>0</v>
      </c>
      <c r="Y27" s="693">
        <v>0</v>
      </c>
      <c r="Z27" s="692">
        <v>0</v>
      </c>
      <c r="AA27" s="693">
        <v>0</v>
      </c>
      <c r="AB27" s="698">
        <v>0</v>
      </c>
      <c r="AC27" s="690">
        <v>0</v>
      </c>
      <c r="AD27" s="1228"/>
      <c r="AE27" s="1228"/>
      <c r="AF27" s="1229"/>
    </row>
    <row r="28" spans="1:67" ht="15" customHeight="1" x14ac:dyDescent="0.2">
      <c r="A28" s="344">
        <v>124</v>
      </c>
      <c r="B28" s="738"/>
      <c r="C28" s="357"/>
      <c r="D28" s="357"/>
      <c r="E28" s="1222" t="s">
        <v>344</v>
      </c>
      <c r="F28" s="1223"/>
      <c r="G28" s="1223"/>
      <c r="H28" s="1223"/>
      <c r="I28" s="1223"/>
      <c r="J28" s="1223"/>
      <c r="K28" s="1223"/>
      <c r="L28" s="1223"/>
      <c r="M28" s="399">
        <f>SUM(M29:M32)</f>
        <v>0</v>
      </c>
      <c r="N28" s="402">
        <f t="shared" ref="N28:AC28" si="5">SUBTOTAL(9,N29:N32)</f>
        <v>0</v>
      </c>
      <c r="O28" s="406">
        <f t="shared" si="5"/>
        <v>0</v>
      </c>
      <c r="P28" s="405">
        <f t="shared" si="5"/>
        <v>0</v>
      </c>
      <c r="Q28" s="403">
        <f t="shared" si="5"/>
        <v>0</v>
      </c>
      <c r="R28" s="406">
        <f t="shared" si="5"/>
        <v>0</v>
      </c>
      <c r="S28" s="406">
        <f t="shared" si="5"/>
        <v>0</v>
      </c>
      <c r="T28" s="406">
        <f t="shared" si="5"/>
        <v>0</v>
      </c>
      <c r="U28" s="406">
        <f t="shared" si="5"/>
        <v>0</v>
      </c>
      <c r="V28" s="406">
        <f t="shared" si="5"/>
        <v>0</v>
      </c>
      <c r="W28" s="406">
        <f t="shared" si="5"/>
        <v>0</v>
      </c>
      <c r="X28" s="406">
        <f t="shared" si="5"/>
        <v>0</v>
      </c>
      <c r="Y28" s="406">
        <f t="shared" si="5"/>
        <v>0</v>
      </c>
      <c r="Z28" s="406">
        <f t="shared" si="5"/>
        <v>0</v>
      </c>
      <c r="AA28" s="406">
        <f t="shared" si="5"/>
        <v>0</v>
      </c>
      <c r="AB28" s="416">
        <f t="shared" si="5"/>
        <v>0</v>
      </c>
      <c r="AC28" s="399">
        <f t="shared" si="5"/>
        <v>0</v>
      </c>
      <c r="AD28" s="1228"/>
      <c r="AE28" s="1228"/>
      <c r="AF28" s="1229"/>
    </row>
    <row r="29" spans="1:67" ht="15" customHeight="1" x14ac:dyDescent="0.2">
      <c r="A29" s="344">
        <v>125</v>
      </c>
      <c r="B29" s="738"/>
      <c r="C29" s="648"/>
      <c r="D29" s="648"/>
      <c r="E29" s="648"/>
      <c r="F29" s="1247" t="s">
        <v>85</v>
      </c>
      <c r="G29" s="1248"/>
      <c r="H29" s="1248"/>
      <c r="I29" s="1248"/>
      <c r="J29" s="1248"/>
      <c r="K29" s="1248"/>
      <c r="L29" s="1248"/>
      <c r="M29" s="690">
        <v>0</v>
      </c>
      <c r="N29" s="696">
        <v>0</v>
      </c>
      <c r="O29" s="692">
        <v>0</v>
      </c>
      <c r="P29" s="693">
        <v>0</v>
      </c>
      <c r="Q29" s="694">
        <v>0</v>
      </c>
      <c r="R29" s="692">
        <v>0</v>
      </c>
      <c r="S29" s="693">
        <v>0</v>
      </c>
      <c r="T29" s="692">
        <v>0</v>
      </c>
      <c r="U29" s="693">
        <v>0</v>
      </c>
      <c r="V29" s="692">
        <v>0</v>
      </c>
      <c r="W29" s="693">
        <v>0</v>
      </c>
      <c r="X29" s="692">
        <v>0</v>
      </c>
      <c r="Y29" s="693">
        <v>0</v>
      </c>
      <c r="Z29" s="692">
        <v>0</v>
      </c>
      <c r="AA29" s="693">
        <v>0</v>
      </c>
      <c r="AB29" s="698">
        <v>0</v>
      </c>
      <c r="AC29" s="690">
        <v>0</v>
      </c>
      <c r="AD29" s="1228"/>
      <c r="AE29" s="1228"/>
      <c r="AF29" s="1229"/>
    </row>
    <row r="30" spans="1:67" ht="15" customHeight="1" x14ac:dyDescent="0.2">
      <c r="A30" s="344">
        <v>126</v>
      </c>
      <c r="B30" s="738"/>
      <c r="C30" s="358"/>
      <c r="D30" s="358"/>
      <c r="E30" s="358"/>
      <c r="F30" s="1231" t="s">
        <v>86</v>
      </c>
      <c r="G30" s="1232"/>
      <c r="H30" s="1232"/>
      <c r="I30" s="1232"/>
      <c r="J30" s="1232"/>
      <c r="K30" s="1232"/>
      <c r="L30" s="1232"/>
      <c r="M30" s="690">
        <v>0</v>
      </c>
      <c r="N30" s="696">
        <v>0</v>
      </c>
      <c r="O30" s="692">
        <v>0</v>
      </c>
      <c r="P30" s="693">
        <v>0</v>
      </c>
      <c r="Q30" s="694">
        <v>0</v>
      </c>
      <c r="R30" s="692">
        <v>0</v>
      </c>
      <c r="S30" s="693">
        <v>0</v>
      </c>
      <c r="T30" s="692">
        <v>0</v>
      </c>
      <c r="U30" s="693">
        <v>0</v>
      </c>
      <c r="V30" s="692">
        <v>0</v>
      </c>
      <c r="W30" s="693">
        <v>0</v>
      </c>
      <c r="X30" s="692">
        <v>0</v>
      </c>
      <c r="Y30" s="693">
        <v>0</v>
      </c>
      <c r="Z30" s="692">
        <v>0</v>
      </c>
      <c r="AA30" s="693">
        <v>0</v>
      </c>
      <c r="AB30" s="698">
        <v>0</v>
      </c>
      <c r="AC30" s="690">
        <v>0</v>
      </c>
      <c r="AD30" s="1228"/>
      <c r="AE30" s="1228"/>
      <c r="AF30" s="1229"/>
    </row>
    <row r="31" spans="1:67" ht="15" customHeight="1" x14ac:dyDescent="0.2">
      <c r="A31" s="344">
        <v>127</v>
      </c>
      <c r="B31" s="738"/>
      <c r="C31" s="358"/>
      <c r="D31" s="358"/>
      <c r="E31" s="358"/>
      <c r="F31" s="1231" t="s">
        <v>87</v>
      </c>
      <c r="G31" s="1232"/>
      <c r="H31" s="1232"/>
      <c r="I31" s="1232"/>
      <c r="J31" s="1232"/>
      <c r="K31" s="1232"/>
      <c r="L31" s="1232"/>
      <c r="M31" s="690">
        <v>0</v>
      </c>
      <c r="N31" s="696">
        <v>0</v>
      </c>
      <c r="O31" s="692">
        <v>0</v>
      </c>
      <c r="P31" s="693">
        <v>0</v>
      </c>
      <c r="Q31" s="694">
        <v>0</v>
      </c>
      <c r="R31" s="692">
        <v>0</v>
      </c>
      <c r="S31" s="693">
        <v>0</v>
      </c>
      <c r="T31" s="692">
        <v>0</v>
      </c>
      <c r="U31" s="693">
        <v>0</v>
      </c>
      <c r="V31" s="692">
        <v>0</v>
      </c>
      <c r="W31" s="693">
        <v>0</v>
      </c>
      <c r="X31" s="692">
        <v>0</v>
      </c>
      <c r="Y31" s="693">
        <v>0</v>
      </c>
      <c r="Z31" s="692">
        <v>0</v>
      </c>
      <c r="AA31" s="693">
        <v>0</v>
      </c>
      <c r="AB31" s="698">
        <v>0</v>
      </c>
      <c r="AC31" s="690">
        <v>0</v>
      </c>
      <c r="AD31" s="1228"/>
      <c r="AE31" s="1228"/>
      <c r="AF31" s="1229"/>
    </row>
    <row r="32" spans="1:67" ht="15" customHeight="1" x14ac:dyDescent="0.2">
      <c r="A32" s="344">
        <v>128</v>
      </c>
      <c r="B32" s="738"/>
      <c r="C32" s="359"/>
      <c r="D32" s="359"/>
      <c r="E32" s="359"/>
      <c r="F32" s="1259" t="s">
        <v>272</v>
      </c>
      <c r="G32" s="1260"/>
      <c r="H32" s="1260"/>
      <c r="I32" s="1260"/>
      <c r="J32" s="1260"/>
      <c r="K32" s="1260"/>
      <c r="L32" s="1260"/>
      <c r="M32" s="690">
        <v>0</v>
      </c>
      <c r="N32" s="696">
        <v>0</v>
      </c>
      <c r="O32" s="692">
        <v>0</v>
      </c>
      <c r="P32" s="693">
        <v>0</v>
      </c>
      <c r="Q32" s="694">
        <v>0</v>
      </c>
      <c r="R32" s="692">
        <v>0</v>
      </c>
      <c r="S32" s="693">
        <v>0</v>
      </c>
      <c r="T32" s="692">
        <v>0</v>
      </c>
      <c r="U32" s="693">
        <v>0</v>
      </c>
      <c r="V32" s="692">
        <v>0</v>
      </c>
      <c r="W32" s="693">
        <v>0</v>
      </c>
      <c r="X32" s="692">
        <v>0</v>
      </c>
      <c r="Y32" s="693">
        <v>0</v>
      </c>
      <c r="Z32" s="692">
        <v>0</v>
      </c>
      <c r="AA32" s="693">
        <v>0</v>
      </c>
      <c r="AB32" s="698">
        <v>0</v>
      </c>
      <c r="AC32" s="690">
        <v>0</v>
      </c>
      <c r="AD32" s="1228"/>
      <c r="AE32" s="1228"/>
      <c r="AF32" s="1229"/>
    </row>
    <row r="33" spans="1:32" ht="15" customHeight="1" x14ac:dyDescent="0.2">
      <c r="A33" s="344">
        <v>129</v>
      </c>
      <c r="B33" s="738"/>
      <c r="C33" s="359"/>
      <c r="D33" s="1242" t="s">
        <v>88</v>
      </c>
      <c r="E33" s="1265"/>
      <c r="F33" s="1265"/>
      <c r="G33" s="1265"/>
      <c r="H33" s="1265"/>
      <c r="I33" s="1265"/>
      <c r="J33" s="1265"/>
      <c r="K33" s="1265"/>
      <c r="L33" s="1265"/>
      <c r="M33" s="1243"/>
      <c r="N33" s="1243"/>
      <c r="O33" s="1243"/>
      <c r="P33" s="1243"/>
      <c r="Q33" s="1243"/>
      <c r="R33" s="1243"/>
      <c r="S33" s="1243"/>
      <c r="T33" s="1243"/>
      <c r="U33" s="1243"/>
      <c r="V33" s="1243"/>
      <c r="W33" s="1243"/>
      <c r="X33" s="1243"/>
      <c r="Y33" s="1243"/>
      <c r="Z33" s="1243"/>
      <c r="AA33" s="1243"/>
      <c r="AB33" s="1243"/>
      <c r="AC33" s="1243"/>
      <c r="AD33" s="1243"/>
      <c r="AE33" s="1243"/>
      <c r="AF33" s="1264"/>
    </row>
    <row r="34" spans="1:32" ht="15" customHeight="1" x14ac:dyDescent="0.2">
      <c r="A34" s="344">
        <v>130</v>
      </c>
      <c r="B34" s="738"/>
      <c r="C34" s="359"/>
      <c r="D34" s="359"/>
      <c r="E34" s="1222" t="s">
        <v>89</v>
      </c>
      <c r="F34" s="1223"/>
      <c r="G34" s="1223"/>
      <c r="H34" s="1223"/>
      <c r="I34" s="1223"/>
      <c r="J34" s="1223"/>
      <c r="K34" s="1223"/>
      <c r="L34" s="1223"/>
      <c r="M34" s="399">
        <f>SUM(M35:M37)</f>
        <v>0</v>
      </c>
      <c r="N34" s="402">
        <f t="shared" ref="N34:AC34" si="6">SUBTOTAL(9,N35:N37)</f>
        <v>0</v>
      </c>
      <c r="O34" s="406">
        <f t="shared" si="6"/>
        <v>0</v>
      </c>
      <c r="P34" s="405">
        <f t="shared" si="6"/>
        <v>0</v>
      </c>
      <c r="Q34" s="403">
        <f t="shared" si="6"/>
        <v>0</v>
      </c>
      <c r="R34" s="406">
        <f t="shared" si="6"/>
        <v>0</v>
      </c>
      <c r="S34" s="406">
        <f t="shared" si="6"/>
        <v>0</v>
      </c>
      <c r="T34" s="406">
        <f t="shared" si="6"/>
        <v>0</v>
      </c>
      <c r="U34" s="406">
        <f t="shared" si="6"/>
        <v>0</v>
      </c>
      <c r="V34" s="406">
        <f t="shared" si="6"/>
        <v>0</v>
      </c>
      <c r="W34" s="406">
        <f t="shared" si="6"/>
        <v>0</v>
      </c>
      <c r="X34" s="406">
        <f t="shared" si="6"/>
        <v>0</v>
      </c>
      <c r="Y34" s="406">
        <f t="shared" si="6"/>
        <v>0</v>
      </c>
      <c r="Z34" s="406">
        <f t="shared" si="6"/>
        <v>0</v>
      </c>
      <c r="AA34" s="406">
        <f t="shared" si="6"/>
        <v>0</v>
      </c>
      <c r="AB34" s="416">
        <f t="shared" si="6"/>
        <v>0</v>
      </c>
      <c r="AC34" s="399">
        <f t="shared" si="6"/>
        <v>0</v>
      </c>
      <c r="AD34" s="1228"/>
      <c r="AE34" s="1228"/>
      <c r="AF34" s="1229"/>
    </row>
    <row r="35" spans="1:32" ht="15" customHeight="1" x14ac:dyDescent="0.2">
      <c r="A35" s="344">
        <v>131</v>
      </c>
      <c r="B35" s="738"/>
      <c r="C35" s="359"/>
      <c r="D35" s="359"/>
      <c r="E35" s="360"/>
      <c r="F35" s="1247" t="s">
        <v>90</v>
      </c>
      <c r="G35" s="1248"/>
      <c r="H35" s="1248"/>
      <c r="I35" s="1248"/>
      <c r="J35" s="1248"/>
      <c r="K35" s="1248"/>
      <c r="L35" s="1248"/>
      <c r="M35" s="690">
        <v>0</v>
      </c>
      <c r="N35" s="696">
        <v>0</v>
      </c>
      <c r="O35" s="692">
        <v>0</v>
      </c>
      <c r="P35" s="693">
        <v>0</v>
      </c>
      <c r="Q35" s="694">
        <v>0</v>
      </c>
      <c r="R35" s="692">
        <v>0</v>
      </c>
      <c r="S35" s="693">
        <v>0</v>
      </c>
      <c r="T35" s="692">
        <v>0</v>
      </c>
      <c r="U35" s="693">
        <v>0</v>
      </c>
      <c r="V35" s="692">
        <v>0</v>
      </c>
      <c r="W35" s="693">
        <v>0</v>
      </c>
      <c r="X35" s="692">
        <v>0</v>
      </c>
      <c r="Y35" s="693">
        <v>0</v>
      </c>
      <c r="Z35" s="692">
        <v>0</v>
      </c>
      <c r="AA35" s="693">
        <v>0</v>
      </c>
      <c r="AB35" s="698">
        <v>0</v>
      </c>
      <c r="AC35" s="690">
        <v>0</v>
      </c>
      <c r="AD35" s="1228"/>
      <c r="AE35" s="1228"/>
      <c r="AF35" s="1229"/>
    </row>
    <row r="36" spans="1:32" ht="15" customHeight="1" x14ac:dyDescent="0.2">
      <c r="A36" s="344">
        <v>132</v>
      </c>
      <c r="B36" s="738"/>
      <c r="C36" s="359"/>
      <c r="D36" s="359"/>
      <c r="E36" s="360"/>
      <c r="F36" s="1231" t="s">
        <v>91</v>
      </c>
      <c r="G36" s="1232"/>
      <c r="H36" s="1232"/>
      <c r="I36" s="1232"/>
      <c r="J36" s="1232"/>
      <c r="K36" s="1232"/>
      <c r="L36" s="1232"/>
      <c r="M36" s="690">
        <v>0</v>
      </c>
      <c r="N36" s="696">
        <v>0</v>
      </c>
      <c r="O36" s="692">
        <v>0</v>
      </c>
      <c r="P36" s="693">
        <v>0</v>
      </c>
      <c r="Q36" s="694">
        <v>0</v>
      </c>
      <c r="R36" s="692">
        <v>0</v>
      </c>
      <c r="S36" s="693">
        <v>0</v>
      </c>
      <c r="T36" s="692">
        <v>0</v>
      </c>
      <c r="U36" s="693">
        <v>0</v>
      </c>
      <c r="V36" s="692">
        <v>0</v>
      </c>
      <c r="W36" s="693">
        <v>0</v>
      </c>
      <c r="X36" s="692">
        <v>0</v>
      </c>
      <c r="Y36" s="693">
        <v>0</v>
      </c>
      <c r="Z36" s="692">
        <v>0</v>
      </c>
      <c r="AA36" s="693">
        <v>0</v>
      </c>
      <c r="AB36" s="698">
        <v>0</v>
      </c>
      <c r="AC36" s="690">
        <v>0</v>
      </c>
      <c r="AD36" s="1228"/>
      <c r="AE36" s="1228"/>
      <c r="AF36" s="1229"/>
    </row>
    <row r="37" spans="1:32" ht="15" customHeight="1" x14ac:dyDescent="0.2">
      <c r="A37" s="344">
        <v>133</v>
      </c>
      <c r="B37" s="738"/>
      <c r="C37" s="359"/>
      <c r="D37" s="359"/>
      <c r="E37" s="360"/>
      <c r="F37" s="1259" t="s">
        <v>336</v>
      </c>
      <c r="G37" s="1260"/>
      <c r="H37" s="1260"/>
      <c r="I37" s="1260"/>
      <c r="J37" s="1260"/>
      <c r="K37" s="1260"/>
      <c r="L37" s="1260"/>
      <c r="M37" s="690">
        <v>0</v>
      </c>
      <c r="N37" s="696">
        <v>0</v>
      </c>
      <c r="O37" s="692">
        <v>0</v>
      </c>
      <c r="P37" s="693">
        <v>0</v>
      </c>
      <c r="Q37" s="694">
        <v>0</v>
      </c>
      <c r="R37" s="692">
        <v>0</v>
      </c>
      <c r="S37" s="693">
        <v>0</v>
      </c>
      <c r="T37" s="692">
        <v>0</v>
      </c>
      <c r="U37" s="693">
        <v>0</v>
      </c>
      <c r="V37" s="692">
        <v>0</v>
      </c>
      <c r="W37" s="693">
        <v>0</v>
      </c>
      <c r="X37" s="692">
        <v>0</v>
      </c>
      <c r="Y37" s="693">
        <v>0</v>
      </c>
      <c r="Z37" s="692">
        <v>0</v>
      </c>
      <c r="AA37" s="693">
        <v>0</v>
      </c>
      <c r="AB37" s="698">
        <v>0</v>
      </c>
      <c r="AC37" s="690">
        <v>0</v>
      </c>
      <c r="AD37" s="1228"/>
      <c r="AE37" s="1228"/>
      <c r="AF37" s="1229"/>
    </row>
    <row r="38" spans="1:32" ht="15" customHeight="1" x14ac:dyDescent="0.2">
      <c r="A38" s="344">
        <v>134</v>
      </c>
      <c r="B38" s="738"/>
      <c r="C38" s="359"/>
      <c r="D38" s="359"/>
      <c r="E38" s="1222" t="s">
        <v>95</v>
      </c>
      <c r="F38" s="1223"/>
      <c r="G38" s="1223"/>
      <c r="H38" s="1223"/>
      <c r="I38" s="1223"/>
      <c r="J38" s="1223"/>
      <c r="K38" s="1223"/>
      <c r="L38" s="1223"/>
      <c r="M38" s="399">
        <f>SUM(M39:M41)</f>
        <v>0</v>
      </c>
      <c r="N38" s="402">
        <f t="shared" ref="N38:AC38" si="7">SUBTOTAL(9,N39:N41)</f>
        <v>0</v>
      </c>
      <c r="O38" s="406">
        <f t="shared" si="7"/>
        <v>0</v>
      </c>
      <c r="P38" s="405">
        <f t="shared" si="7"/>
        <v>0</v>
      </c>
      <c r="Q38" s="403">
        <f t="shared" si="7"/>
        <v>0</v>
      </c>
      <c r="R38" s="406">
        <f t="shared" si="7"/>
        <v>0</v>
      </c>
      <c r="S38" s="406">
        <f t="shared" si="7"/>
        <v>0</v>
      </c>
      <c r="T38" s="406">
        <f t="shared" si="7"/>
        <v>0</v>
      </c>
      <c r="U38" s="406">
        <f t="shared" si="7"/>
        <v>0</v>
      </c>
      <c r="V38" s="406">
        <f t="shared" si="7"/>
        <v>0</v>
      </c>
      <c r="W38" s="406">
        <f t="shared" si="7"/>
        <v>0</v>
      </c>
      <c r="X38" s="406">
        <f t="shared" si="7"/>
        <v>0</v>
      </c>
      <c r="Y38" s="406">
        <f t="shared" si="7"/>
        <v>0</v>
      </c>
      <c r="Z38" s="406">
        <f t="shared" si="7"/>
        <v>0</v>
      </c>
      <c r="AA38" s="406">
        <f t="shared" si="7"/>
        <v>0</v>
      </c>
      <c r="AB38" s="416">
        <f t="shared" si="7"/>
        <v>0</v>
      </c>
      <c r="AC38" s="399">
        <f t="shared" si="7"/>
        <v>0</v>
      </c>
      <c r="AD38" s="1228"/>
      <c r="AE38" s="1228"/>
      <c r="AF38" s="1229"/>
    </row>
    <row r="39" spans="1:32" ht="15" customHeight="1" x14ac:dyDescent="0.2">
      <c r="A39" s="344">
        <v>135</v>
      </c>
      <c r="B39" s="738"/>
      <c r="C39" s="359"/>
      <c r="D39" s="359"/>
      <c r="E39" s="360"/>
      <c r="F39" s="1247" t="s">
        <v>92</v>
      </c>
      <c r="G39" s="1248"/>
      <c r="H39" s="1248"/>
      <c r="I39" s="1248"/>
      <c r="J39" s="1248"/>
      <c r="K39" s="1248"/>
      <c r="L39" s="1248"/>
      <c r="M39" s="690">
        <v>0</v>
      </c>
      <c r="N39" s="696">
        <v>0</v>
      </c>
      <c r="O39" s="692">
        <v>0</v>
      </c>
      <c r="P39" s="693">
        <v>0</v>
      </c>
      <c r="Q39" s="694">
        <v>0</v>
      </c>
      <c r="R39" s="692">
        <v>0</v>
      </c>
      <c r="S39" s="693">
        <v>0</v>
      </c>
      <c r="T39" s="692">
        <v>0</v>
      </c>
      <c r="U39" s="693">
        <v>0</v>
      </c>
      <c r="V39" s="692">
        <v>0</v>
      </c>
      <c r="W39" s="693">
        <v>0</v>
      </c>
      <c r="X39" s="692">
        <v>0</v>
      </c>
      <c r="Y39" s="693">
        <v>0</v>
      </c>
      <c r="Z39" s="692">
        <v>0</v>
      </c>
      <c r="AA39" s="693">
        <v>0</v>
      </c>
      <c r="AB39" s="698">
        <v>0</v>
      </c>
      <c r="AC39" s="690">
        <v>0</v>
      </c>
      <c r="AD39" s="1228"/>
      <c r="AE39" s="1228"/>
      <c r="AF39" s="1229"/>
    </row>
    <row r="40" spans="1:32" ht="15" customHeight="1" x14ac:dyDescent="0.2">
      <c r="A40" s="344">
        <v>136</v>
      </c>
      <c r="B40" s="738"/>
      <c r="C40" s="359"/>
      <c r="D40" s="359"/>
      <c r="E40" s="360"/>
      <c r="F40" s="1231" t="s">
        <v>93</v>
      </c>
      <c r="G40" s="1232"/>
      <c r="H40" s="1232"/>
      <c r="I40" s="1232"/>
      <c r="J40" s="1232"/>
      <c r="K40" s="1232"/>
      <c r="L40" s="1232"/>
      <c r="M40" s="690">
        <v>0</v>
      </c>
      <c r="N40" s="696">
        <v>0</v>
      </c>
      <c r="O40" s="692">
        <v>0</v>
      </c>
      <c r="P40" s="693">
        <v>0</v>
      </c>
      <c r="Q40" s="694">
        <v>0</v>
      </c>
      <c r="R40" s="692">
        <v>0</v>
      </c>
      <c r="S40" s="693">
        <v>0</v>
      </c>
      <c r="T40" s="692">
        <v>0</v>
      </c>
      <c r="U40" s="693">
        <v>0</v>
      </c>
      <c r="V40" s="692">
        <v>0</v>
      </c>
      <c r="W40" s="693">
        <v>0</v>
      </c>
      <c r="X40" s="692">
        <v>0</v>
      </c>
      <c r="Y40" s="693">
        <v>0</v>
      </c>
      <c r="Z40" s="692">
        <v>0</v>
      </c>
      <c r="AA40" s="693">
        <v>0</v>
      </c>
      <c r="AB40" s="698">
        <v>0</v>
      </c>
      <c r="AC40" s="690">
        <v>0</v>
      </c>
      <c r="AD40" s="1228"/>
      <c r="AE40" s="1228"/>
      <c r="AF40" s="1229"/>
    </row>
    <row r="41" spans="1:32" ht="15" customHeight="1" x14ac:dyDescent="0.2">
      <c r="A41" s="344">
        <v>137</v>
      </c>
      <c r="B41" s="738"/>
      <c r="C41" s="359"/>
      <c r="D41" s="359"/>
      <c r="E41" s="360"/>
      <c r="F41" s="1259" t="s">
        <v>337</v>
      </c>
      <c r="G41" s="1260"/>
      <c r="H41" s="1260"/>
      <c r="I41" s="1260"/>
      <c r="J41" s="1260"/>
      <c r="K41" s="1260"/>
      <c r="L41" s="1260"/>
      <c r="M41" s="690">
        <v>0</v>
      </c>
      <c r="N41" s="696">
        <v>0</v>
      </c>
      <c r="O41" s="692">
        <v>0</v>
      </c>
      <c r="P41" s="693">
        <v>0</v>
      </c>
      <c r="Q41" s="694">
        <v>0</v>
      </c>
      <c r="R41" s="692">
        <v>0</v>
      </c>
      <c r="S41" s="693">
        <v>0</v>
      </c>
      <c r="T41" s="692">
        <v>0</v>
      </c>
      <c r="U41" s="693">
        <v>0</v>
      </c>
      <c r="V41" s="692">
        <v>0</v>
      </c>
      <c r="W41" s="693">
        <v>0</v>
      </c>
      <c r="X41" s="692">
        <v>0</v>
      </c>
      <c r="Y41" s="693">
        <v>0</v>
      </c>
      <c r="Z41" s="692">
        <v>0</v>
      </c>
      <c r="AA41" s="693">
        <v>0</v>
      </c>
      <c r="AB41" s="698">
        <v>0</v>
      </c>
      <c r="AC41" s="690">
        <v>0</v>
      </c>
      <c r="AD41" s="1228"/>
      <c r="AE41" s="1228"/>
      <c r="AF41" s="1229"/>
    </row>
    <row r="42" spans="1:32" ht="15" customHeight="1" x14ac:dyDescent="0.2">
      <c r="A42" s="344">
        <v>138</v>
      </c>
      <c r="B42" s="738"/>
      <c r="C42" s="359"/>
      <c r="D42" s="359"/>
      <c r="E42" s="1222" t="s">
        <v>94</v>
      </c>
      <c r="F42" s="1223"/>
      <c r="G42" s="1223"/>
      <c r="H42" s="1223"/>
      <c r="I42" s="1223"/>
      <c r="J42" s="1223"/>
      <c r="K42" s="1223"/>
      <c r="L42" s="1223"/>
      <c r="M42" s="399">
        <f>SUM(M43:M45)</f>
        <v>0</v>
      </c>
      <c r="N42" s="402">
        <f t="shared" ref="N42:AC42" si="8">SUBTOTAL(9,N43:N45)</f>
        <v>0</v>
      </c>
      <c r="O42" s="406">
        <f t="shared" si="8"/>
        <v>0</v>
      </c>
      <c r="P42" s="405">
        <f t="shared" si="8"/>
        <v>0</v>
      </c>
      <c r="Q42" s="403">
        <f t="shared" si="8"/>
        <v>0</v>
      </c>
      <c r="R42" s="406">
        <f t="shared" si="8"/>
        <v>0</v>
      </c>
      <c r="S42" s="406">
        <f t="shared" si="8"/>
        <v>0</v>
      </c>
      <c r="T42" s="406">
        <f t="shared" si="8"/>
        <v>0</v>
      </c>
      <c r="U42" s="406">
        <f t="shared" si="8"/>
        <v>0</v>
      </c>
      <c r="V42" s="406">
        <f t="shared" si="8"/>
        <v>0</v>
      </c>
      <c r="W42" s="406">
        <f t="shared" si="8"/>
        <v>0</v>
      </c>
      <c r="X42" s="406">
        <f t="shared" si="8"/>
        <v>0</v>
      </c>
      <c r="Y42" s="406">
        <f t="shared" si="8"/>
        <v>0</v>
      </c>
      <c r="Z42" s="406">
        <f t="shared" si="8"/>
        <v>0</v>
      </c>
      <c r="AA42" s="406">
        <f t="shared" si="8"/>
        <v>0</v>
      </c>
      <c r="AB42" s="416">
        <f t="shared" si="8"/>
        <v>0</v>
      </c>
      <c r="AC42" s="399">
        <f t="shared" si="8"/>
        <v>0</v>
      </c>
      <c r="AD42" s="1228"/>
      <c r="AE42" s="1228"/>
      <c r="AF42" s="1229"/>
    </row>
    <row r="43" spans="1:32" ht="15" customHeight="1" x14ac:dyDescent="0.2">
      <c r="A43" s="344">
        <v>139</v>
      </c>
      <c r="B43" s="738"/>
      <c r="C43" s="359"/>
      <c r="D43" s="359"/>
      <c r="E43" s="360"/>
      <c r="F43" s="1247" t="s">
        <v>96</v>
      </c>
      <c r="G43" s="1248"/>
      <c r="H43" s="1248"/>
      <c r="I43" s="1248"/>
      <c r="J43" s="1248"/>
      <c r="K43" s="1248"/>
      <c r="L43" s="1248"/>
      <c r="M43" s="690">
        <v>0</v>
      </c>
      <c r="N43" s="696">
        <v>0</v>
      </c>
      <c r="O43" s="692">
        <v>0</v>
      </c>
      <c r="P43" s="693">
        <v>0</v>
      </c>
      <c r="Q43" s="694">
        <v>0</v>
      </c>
      <c r="R43" s="692">
        <v>0</v>
      </c>
      <c r="S43" s="693">
        <v>0</v>
      </c>
      <c r="T43" s="692">
        <v>0</v>
      </c>
      <c r="U43" s="693">
        <v>0</v>
      </c>
      <c r="V43" s="692">
        <v>0</v>
      </c>
      <c r="W43" s="693">
        <v>0</v>
      </c>
      <c r="X43" s="692">
        <v>0</v>
      </c>
      <c r="Y43" s="693">
        <v>0</v>
      </c>
      <c r="Z43" s="692">
        <v>0</v>
      </c>
      <c r="AA43" s="693">
        <v>0</v>
      </c>
      <c r="AB43" s="698">
        <v>0</v>
      </c>
      <c r="AC43" s="690">
        <v>0</v>
      </c>
      <c r="AD43" s="1228"/>
      <c r="AE43" s="1228"/>
      <c r="AF43" s="1229"/>
    </row>
    <row r="44" spans="1:32" ht="15" customHeight="1" x14ac:dyDescent="0.2">
      <c r="A44" s="344">
        <v>140</v>
      </c>
      <c r="B44" s="738"/>
      <c r="C44" s="359"/>
      <c r="D44" s="359"/>
      <c r="E44" s="360"/>
      <c r="F44" s="1231" t="s">
        <v>97</v>
      </c>
      <c r="G44" s="1232"/>
      <c r="H44" s="1232"/>
      <c r="I44" s="1232"/>
      <c r="J44" s="1232"/>
      <c r="K44" s="1232"/>
      <c r="L44" s="1232"/>
      <c r="M44" s="690">
        <v>0</v>
      </c>
      <c r="N44" s="696">
        <v>0</v>
      </c>
      <c r="O44" s="692">
        <v>0</v>
      </c>
      <c r="P44" s="693">
        <v>0</v>
      </c>
      <c r="Q44" s="694">
        <v>0</v>
      </c>
      <c r="R44" s="692">
        <v>0</v>
      </c>
      <c r="S44" s="693">
        <v>0</v>
      </c>
      <c r="T44" s="692">
        <v>0</v>
      </c>
      <c r="U44" s="693">
        <v>0</v>
      </c>
      <c r="V44" s="692">
        <v>0</v>
      </c>
      <c r="W44" s="693">
        <v>0</v>
      </c>
      <c r="X44" s="692">
        <v>0</v>
      </c>
      <c r="Y44" s="693">
        <v>0</v>
      </c>
      <c r="Z44" s="692">
        <v>0</v>
      </c>
      <c r="AA44" s="693">
        <v>0</v>
      </c>
      <c r="AB44" s="698">
        <v>0</v>
      </c>
      <c r="AC44" s="690">
        <v>0</v>
      </c>
      <c r="AD44" s="1228"/>
      <c r="AE44" s="1228"/>
      <c r="AF44" s="1229"/>
    </row>
    <row r="45" spans="1:32" ht="15" customHeight="1" x14ac:dyDescent="0.2">
      <c r="A45" s="344">
        <v>141</v>
      </c>
      <c r="B45" s="738"/>
      <c r="C45" s="359"/>
      <c r="D45" s="359"/>
      <c r="E45" s="360"/>
      <c r="F45" s="1259" t="s">
        <v>338</v>
      </c>
      <c r="G45" s="1260"/>
      <c r="H45" s="1260"/>
      <c r="I45" s="1260"/>
      <c r="J45" s="1260"/>
      <c r="K45" s="1260"/>
      <c r="L45" s="1260"/>
      <c r="M45" s="690">
        <v>0</v>
      </c>
      <c r="N45" s="696">
        <v>0</v>
      </c>
      <c r="O45" s="692">
        <v>0</v>
      </c>
      <c r="P45" s="693">
        <v>0</v>
      </c>
      <c r="Q45" s="694">
        <v>0</v>
      </c>
      <c r="R45" s="692">
        <v>0</v>
      </c>
      <c r="S45" s="693">
        <v>0</v>
      </c>
      <c r="T45" s="692">
        <v>0</v>
      </c>
      <c r="U45" s="693">
        <v>0</v>
      </c>
      <c r="V45" s="692">
        <v>0</v>
      </c>
      <c r="W45" s="693">
        <v>0</v>
      </c>
      <c r="X45" s="692">
        <v>0</v>
      </c>
      <c r="Y45" s="693">
        <v>0</v>
      </c>
      <c r="Z45" s="692">
        <v>0</v>
      </c>
      <c r="AA45" s="693">
        <v>0</v>
      </c>
      <c r="AB45" s="698">
        <v>0</v>
      </c>
      <c r="AC45" s="690">
        <v>0</v>
      </c>
      <c r="AD45" s="1228"/>
      <c r="AE45" s="1228"/>
      <c r="AF45" s="1229"/>
    </row>
    <row r="46" spans="1:32" ht="15" customHeight="1" x14ac:dyDescent="0.2">
      <c r="A46" s="344">
        <v>142</v>
      </c>
      <c r="B46" s="738"/>
      <c r="C46" s="359"/>
      <c r="D46" s="1242" t="s">
        <v>98</v>
      </c>
      <c r="E46" s="1265"/>
      <c r="F46" s="1265"/>
      <c r="G46" s="1265"/>
      <c r="H46" s="1265"/>
      <c r="I46" s="1265"/>
      <c r="J46" s="1265"/>
      <c r="K46" s="1265"/>
      <c r="L46" s="1265"/>
      <c r="M46" s="1243"/>
      <c r="N46" s="1243"/>
      <c r="O46" s="1243"/>
      <c r="P46" s="1243"/>
      <c r="Q46" s="1243"/>
      <c r="R46" s="1243"/>
      <c r="S46" s="1243"/>
      <c r="T46" s="1243"/>
      <c r="U46" s="1243"/>
      <c r="V46" s="1243"/>
      <c r="W46" s="1243"/>
      <c r="X46" s="1243"/>
      <c r="Y46" s="1243"/>
      <c r="Z46" s="1243"/>
      <c r="AA46" s="1243"/>
      <c r="AB46" s="1243"/>
      <c r="AC46" s="1243"/>
      <c r="AD46" s="1243"/>
      <c r="AE46" s="1243"/>
      <c r="AF46" s="1264"/>
    </row>
    <row r="47" spans="1:32" ht="15" customHeight="1" x14ac:dyDescent="0.2">
      <c r="A47" s="344">
        <v>143</v>
      </c>
      <c r="B47" s="738"/>
      <c r="C47" s="359"/>
      <c r="D47" s="359"/>
      <c r="E47" s="1222" t="s">
        <v>101</v>
      </c>
      <c r="F47" s="1223"/>
      <c r="G47" s="1223"/>
      <c r="H47" s="1223"/>
      <c r="I47" s="1223"/>
      <c r="J47" s="1223"/>
      <c r="K47" s="1223"/>
      <c r="L47" s="1223"/>
      <c r="M47" s="399">
        <f>SUM(M48:M49)</f>
        <v>0</v>
      </c>
      <c r="N47" s="402">
        <f t="shared" ref="N47:AC47" si="9">SUBTOTAL(9,N48:N49)</f>
        <v>0</v>
      </c>
      <c r="O47" s="406">
        <f t="shared" si="9"/>
        <v>0</v>
      </c>
      <c r="P47" s="405">
        <f t="shared" si="9"/>
        <v>0</v>
      </c>
      <c r="Q47" s="403">
        <f t="shared" si="9"/>
        <v>0</v>
      </c>
      <c r="R47" s="406">
        <f t="shared" si="9"/>
        <v>0</v>
      </c>
      <c r="S47" s="406">
        <f t="shared" si="9"/>
        <v>0</v>
      </c>
      <c r="T47" s="406">
        <f t="shared" si="9"/>
        <v>0</v>
      </c>
      <c r="U47" s="406">
        <f t="shared" si="9"/>
        <v>0</v>
      </c>
      <c r="V47" s="406">
        <f t="shared" si="9"/>
        <v>0</v>
      </c>
      <c r="W47" s="406">
        <f t="shared" si="9"/>
        <v>0</v>
      </c>
      <c r="X47" s="406">
        <f t="shared" si="9"/>
        <v>0</v>
      </c>
      <c r="Y47" s="406">
        <f t="shared" si="9"/>
        <v>0</v>
      </c>
      <c r="Z47" s="406">
        <f t="shared" si="9"/>
        <v>0</v>
      </c>
      <c r="AA47" s="406">
        <f t="shared" si="9"/>
        <v>0</v>
      </c>
      <c r="AB47" s="416">
        <f t="shared" si="9"/>
        <v>0</v>
      </c>
      <c r="AC47" s="399">
        <f t="shared" si="9"/>
        <v>0</v>
      </c>
      <c r="AD47" s="1228"/>
      <c r="AE47" s="1228"/>
      <c r="AF47" s="1229"/>
    </row>
    <row r="48" spans="1:32" ht="15" customHeight="1" x14ac:dyDescent="0.2">
      <c r="A48" s="344">
        <v>144</v>
      </c>
      <c r="B48" s="738"/>
      <c r="C48" s="359"/>
      <c r="D48" s="359"/>
      <c r="E48" s="360"/>
      <c r="F48" s="1247" t="s">
        <v>346</v>
      </c>
      <c r="G48" s="1248"/>
      <c r="H48" s="1248"/>
      <c r="I48" s="1248"/>
      <c r="J48" s="1248"/>
      <c r="K48" s="1248"/>
      <c r="L48" s="1248"/>
      <c r="M48" s="690">
        <v>0</v>
      </c>
      <c r="N48" s="691">
        <v>0</v>
      </c>
      <c r="O48" s="692">
        <v>0</v>
      </c>
      <c r="P48" s="693">
        <v>0</v>
      </c>
      <c r="Q48" s="694">
        <v>0</v>
      </c>
      <c r="R48" s="692">
        <v>0</v>
      </c>
      <c r="S48" s="693">
        <v>0</v>
      </c>
      <c r="T48" s="692">
        <v>0</v>
      </c>
      <c r="U48" s="693">
        <v>0</v>
      </c>
      <c r="V48" s="692">
        <v>0</v>
      </c>
      <c r="W48" s="693">
        <v>0</v>
      </c>
      <c r="X48" s="692">
        <v>0</v>
      </c>
      <c r="Y48" s="693">
        <v>0</v>
      </c>
      <c r="Z48" s="692">
        <v>0</v>
      </c>
      <c r="AA48" s="693">
        <v>0</v>
      </c>
      <c r="AB48" s="698">
        <v>0</v>
      </c>
      <c r="AC48" s="690">
        <v>0</v>
      </c>
      <c r="AD48" s="1228"/>
      <c r="AE48" s="1228"/>
      <c r="AF48" s="1229"/>
    </row>
    <row r="49" spans="1:32" ht="15" customHeight="1" x14ac:dyDescent="0.2">
      <c r="A49" s="344">
        <v>145</v>
      </c>
      <c r="B49" s="738"/>
      <c r="C49" s="359"/>
      <c r="D49" s="359"/>
      <c r="E49" s="360"/>
      <c r="F49" s="1259" t="s">
        <v>99</v>
      </c>
      <c r="G49" s="1260"/>
      <c r="H49" s="1260"/>
      <c r="I49" s="1260"/>
      <c r="J49" s="1260"/>
      <c r="K49" s="1260"/>
      <c r="L49" s="1260"/>
      <c r="M49" s="690">
        <v>0</v>
      </c>
      <c r="N49" s="691">
        <v>0</v>
      </c>
      <c r="O49" s="692">
        <v>0</v>
      </c>
      <c r="P49" s="693">
        <v>0</v>
      </c>
      <c r="Q49" s="694">
        <v>0</v>
      </c>
      <c r="R49" s="692">
        <v>0</v>
      </c>
      <c r="S49" s="693">
        <v>0</v>
      </c>
      <c r="T49" s="692"/>
      <c r="U49" s="693">
        <v>0</v>
      </c>
      <c r="V49" s="692">
        <v>0</v>
      </c>
      <c r="W49" s="693">
        <v>0</v>
      </c>
      <c r="X49" s="692">
        <v>0</v>
      </c>
      <c r="Y49" s="693">
        <v>0</v>
      </c>
      <c r="Z49" s="692">
        <v>0</v>
      </c>
      <c r="AA49" s="693">
        <v>0</v>
      </c>
      <c r="AB49" s="698">
        <v>0</v>
      </c>
      <c r="AC49" s="690">
        <v>0</v>
      </c>
      <c r="AD49" s="1228"/>
      <c r="AE49" s="1228"/>
      <c r="AF49" s="1229"/>
    </row>
    <row r="50" spans="1:32" ht="15" customHeight="1" x14ac:dyDescent="0.2">
      <c r="A50" s="344">
        <v>146</v>
      </c>
      <c r="B50" s="738"/>
      <c r="C50" s="359"/>
      <c r="D50" s="359"/>
      <c r="E50" s="1222" t="s">
        <v>100</v>
      </c>
      <c r="F50" s="1223"/>
      <c r="G50" s="1223"/>
      <c r="H50" s="1223"/>
      <c r="I50" s="1223"/>
      <c r="J50" s="1223"/>
      <c r="K50" s="1223"/>
      <c r="L50" s="1223"/>
      <c r="M50" s="399">
        <f>SUM(M51:M53)</f>
        <v>0</v>
      </c>
      <c r="N50" s="402">
        <f t="shared" ref="N50:AC50" si="10">SUBTOTAL(9,N51:N53)</f>
        <v>0</v>
      </c>
      <c r="O50" s="406">
        <f t="shared" si="10"/>
        <v>0</v>
      </c>
      <c r="P50" s="405">
        <f t="shared" si="10"/>
        <v>0</v>
      </c>
      <c r="Q50" s="403">
        <f t="shared" si="10"/>
        <v>0</v>
      </c>
      <c r="R50" s="406">
        <f t="shared" si="10"/>
        <v>0</v>
      </c>
      <c r="S50" s="406">
        <f t="shared" si="10"/>
        <v>0</v>
      </c>
      <c r="T50" s="406">
        <f t="shared" si="10"/>
        <v>0</v>
      </c>
      <c r="U50" s="406">
        <f t="shared" si="10"/>
        <v>0</v>
      </c>
      <c r="V50" s="406">
        <f t="shared" si="10"/>
        <v>0</v>
      </c>
      <c r="W50" s="406">
        <f t="shared" si="10"/>
        <v>0</v>
      </c>
      <c r="X50" s="406">
        <f t="shared" si="10"/>
        <v>0</v>
      </c>
      <c r="Y50" s="406">
        <f t="shared" si="10"/>
        <v>0</v>
      </c>
      <c r="Z50" s="406">
        <f t="shared" si="10"/>
        <v>0</v>
      </c>
      <c r="AA50" s="406">
        <f t="shared" si="10"/>
        <v>0</v>
      </c>
      <c r="AB50" s="416">
        <f t="shared" si="10"/>
        <v>0</v>
      </c>
      <c r="AC50" s="399">
        <f t="shared" si="10"/>
        <v>0</v>
      </c>
      <c r="AD50" s="1228"/>
      <c r="AE50" s="1228"/>
      <c r="AF50" s="1229"/>
    </row>
    <row r="51" spans="1:32" ht="15" customHeight="1" x14ac:dyDescent="0.2">
      <c r="A51" s="344">
        <v>147</v>
      </c>
      <c r="B51" s="738"/>
      <c r="C51" s="359"/>
      <c r="D51" s="359"/>
      <c r="E51" s="360"/>
      <c r="F51" s="1247" t="s">
        <v>273</v>
      </c>
      <c r="G51" s="1248"/>
      <c r="H51" s="1248"/>
      <c r="I51" s="1248"/>
      <c r="J51" s="1248"/>
      <c r="K51" s="1248"/>
      <c r="L51" s="1248"/>
      <c r="M51" s="690">
        <v>0</v>
      </c>
      <c r="N51" s="691">
        <v>0</v>
      </c>
      <c r="O51" s="692">
        <v>0</v>
      </c>
      <c r="P51" s="693">
        <v>0</v>
      </c>
      <c r="Q51" s="694">
        <v>0</v>
      </c>
      <c r="R51" s="692">
        <v>0</v>
      </c>
      <c r="S51" s="693">
        <v>0</v>
      </c>
      <c r="T51" s="692">
        <v>0</v>
      </c>
      <c r="U51" s="693">
        <v>0</v>
      </c>
      <c r="V51" s="692">
        <v>0</v>
      </c>
      <c r="W51" s="693">
        <v>0</v>
      </c>
      <c r="X51" s="692">
        <v>0</v>
      </c>
      <c r="Y51" s="693">
        <v>0</v>
      </c>
      <c r="Z51" s="692">
        <v>0</v>
      </c>
      <c r="AA51" s="693">
        <v>0</v>
      </c>
      <c r="AB51" s="698">
        <v>0</v>
      </c>
      <c r="AC51" s="690">
        <v>0</v>
      </c>
      <c r="AD51" s="1228"/>
      <c r="AE51" s="1228"/>
      <c r="AF51" s="1229"/>
    </row>
    <row r="52" spans="1:32" ht="15" customHeight="1" x14ac:dyDescent="0.2">
      <c r="A52" s="344">
        <v>148</v>
      </c>
      <c r="B52" s="738"/>
      <c r="C52" s="359"/>
      <c r="D52" s="359"/>
      <c r="E52" s="360"/>
      <c r="F52" s="1247" t="s">
        <v>102</v>
      </c>
      <c r="G52" s="1248"/>
      <c r="H52" s="1248"/>
      <c r="I52" s="1248"/>
      <c r="J52" s="1248"/>
      <c r="K52" s="1248"/>
      <c r="L52" s="1248"/>
      <c r="M52" s="690">
        <v>0</v>
      </c>
      <c r="N52" s="691">
        <v>0</v>
      </c>
      <c r="O52" s="692">
        <v>0</v>
      </c>
      <c r="P52" s="693">
        <v>0</v>
      </c>
      <c r="Q52" s="694">
        <v>0</v>
      </c>
      <c r="R52" s="692">
        <v>0</v>
      </c>
      <c r="S52" s="693">
        <v>0</v>
      </c>
      <c r="T52" s="692">
        <v>0</v>
      </c>
      <c r="U52" s="693">
        <v>0</v>
      </c>
      <c r="V52" s="692">
        <v>0</v>
      </c>
      <c r="W52" s="693">
        <v>0</v>
      </c>
      <c r="X52" s="692">
        <v>0</v>
      </c>
      <c r="Y52" s="693">
        <v>0</v>
      </c>
      <c r="Z52" s="692">
        <v>0</v>
      </c>
      <c r="AA52" s="693">
        <v>0</v>
      </c>
      <c r="AB52" s="698">
        <v>0</v>
      </c>
      <c r="AC52" s="690">
        <v>0</v>
      </c>
      <c r="AD52" s="1228"/>
      <c r="AE52" s="1228"/>
      <c r="AF52" s="1229"/>
    </row>
    <row r="53" spans="1:32" ht="15" customHeight="1" x14ac:dyDescent="0.2">
      <c r="A53" s="344">
        <v>149</v>
      </c>
      <c r="B53" s="575"/>
      <c r="C53" s="363"/>
      <c r="D53" s="363"/>
      <c r="E53" s="729"/>
      <c r="F53" s="1231" t="s">
        <v>103</v>
      </c>
      <c r="G53" s="1232"/>
      <c r="H53" s="1232"/>
      <c r="I53" s="1232"/>
      <c r="J53" s="1232"/>
      <c r="K53" s="1232"/>
      <c r="L53" s="1232"/>
      <c r="M53" s="690">
        <v>0</v>
      </c>
      <c r="N53" s="691">
        <v>0</v>
      </c>
      <c r="O53" s="692">
        <v>0</v>
      </c>
      <c r="P53" s="693">
        <v>0</v>
      </c>
      <c r="Q53" s="694">
        <v>0</v>
      </c>
      <c r="R53" s="692">
        <v>0</v>
      </c>
      <c r="S53" s="693">
        <v>0</v>
      </c>
      <c r="T53" s="692">
        <v>0</v>
      </c>
      <c r="U53" s="693">
        <v>0</v>
      </c>
      <c r="V53" s="692">
        <v>0</v>
      </c>
      <c r="W53" s="693">
        <v>0</v>
      </c>
      <c r="X53" s="692">
        <v>0</v>
      </c>
      <c r="Y53" s="693">
        <v>0</v>
      </c>
      <c r="Z53" s="692">
        <v>0</v>
      </c>
      <c r="AA53" s="693">
        <v>0</v>
      </c>
      <c r="AB53" s="698">
        <v>0</v>
      </c>
      <c r="AC53" s="690">
        <v>0</v>
      </c>
      <c r="AD53" s="1228"/>
      <c r="AE53" s="1228"/>
      <c r="AF53" s="1229"/>
    </row>
    <row r="54" spans="1:32" ht="15" customHeight="1" x14ac:dyDescent="0.2">
      <c r="A54" s="344">
        <v>150</v>
      </c>
      <c r="B54" s="342"/>
      <c r="C54" s="739"/>
      <c r="D54" s="739"/>
      <c r="E54" s="1222" t="s">
        <v>105</v>
      </c>
      <c r="F54" s="1223"/>
      <c r="G54" s="1223"/>
      <c r="H54" s="1223"/>
      <c r="I54" s="1223"/>
      <c r="J54" s="1223"/>
      <c r="K54" s="1223"/>
      <c r="L54" s="1223"/>
      <c r="M54" s="399">
        <f>SUM(M55:M56)</f>
        <v>0</v>
      </c>
      <c r="N54" s="402">
        <f t="shared" ref="N54:AC54" si="11">SUBTOTAL(9,N55:N56)</f>
        <v>0</v>
      </c>
      <c r="O54" s="406">
        <f t="shared" si="11"/>
        <v>0</v>
      </c>
      <c r="P54" s="405">
        <f t="shared" si="11"/>
        <v>0</v>
      </c>
      <c r="Q54" s="403">
        <f t="shared" si="11"/>
        <v>0</v>
      </c>
      <c r="R54" s="406">
        <f t="shared" si="11"/>
        <v>0</v>
      </c>
      <c r="S54" s="406">
        <f t="shared" si="11"/>
        <v>0</v>
      </c>
      <c r="T54" s="406">
        <f t="shared" si="11"/>
        <v>0</v>
      </c>
      <c r="U54" s="406">
        <f t="shared" si="11"/>
        <v>0</v>
      </c>
      <c r="V54" s="406">
        <f t="shared" si="11"/>
        <v>0</v>
      </c>
      <c r="W54" s="406">
        <f t="shared" si="11"/>
        <v>0</v>
      </c>
      <c r="X54" s="406">
        <f t="shared" si="11"/>
        <v>0</v>
      </c>
      <c r="Y54" s="406">
        <f t="shared" si="11"/>
        <v>0</v>
      </c>
      <c r="Z54" s="406">
        <f t="shared" si="11"/>
        <v>0</v>
      </c>
      <c r="AA54" s="406">
        <f t="shared" si="11"/>
        <v>0</v>
      </c>
      <c r="AB54" s="416">
        <f t="shared" si="11"/>
        <v>0</v>
      </c>
      <c r="AC54" s="399">
        <f t="shared" si="11"/>
        <v>0</v>
      </c>
      <c r="AD54" s="1228"/>
      <c r="AE54" s="1228"/>
      <c r="AF54" s="1229"/>
    </row>
    <row r="55" spans="1:32" ht="15" customHeight="1" x14ac:dyDescent="0.2">
      <c r="A55" s="344">
        <v>151</v>
      </c>
      <c r="B55" s="738"/>
      <c r="C55" s="359"/>
      <c r="D55" s="359"/>
      <c r="E55" s="360"/>
      <c r="F55" s="1247" t="s">
        <v>104</v>
      </c>
      <c r="G55" s="1248"/>
      <c r="H55" s="1248"/>
      <c r="I55" s="1248"/>
      <c r="J55" s="1248"/>
      <c r="K55" s="1248"/>
      <c r="L55" s="1248"/>
      <c r="M55" s="690">
        <v>0</v>
      </c>
      <c r="N55" s="691">
        <v>0</v>
      </c>
      <c r="O55" s="692">
        <v>0</v>
      </c>
      <c r="P55" s="693">
        <v>0</v>
      </c>
      <c r="Q55" s="694">
        <v>0</v>
      </c>
      <c r="R55" s="692">
        <v>0</v>
      </c>
      <c r="S55" s="693">
        <v>0</v>
      </c>
      <c r="T55" s="692">
        <v>0</v>
      </c>
      <c r="U55" s="693">
        <v>0</v>
      </c>
      <c r="V55" s="692">
        <v>0</v>
      </c>
      <c r="W55" s="693">
        <v>0</v>
      </c>
      <c r="X55" s="692">
        <v>0</v>
      </c>
      <c r="Y55" s="693">
        <v>0</v>
      </c>
      <c r="Z55" s="692">
        <v>0</v>
      </c>
      <c r="AA55" s="693">
        <v>0</v>
      </c>
      <c r="AB55" s="698">
        <v>0</v>
      </c>
      <c r="AC55" s="690">
        <v>0</v>
      </c>
      <c r="AD55" s="1228"/>
      <c r="AE55" s="1228"/>
      <c r="AF55" s="1229"/>
    </row>
    <row r="56" spans="1:32" ht="15" customHeight="1" x14ac:dyDescent="0.2">
      <c r="A56" s="344">
        <v>152</v>
      </c>
      <c r="B56" s="738"/>
      <c r="C56" s="359"/>
      <c r="D56" s="359"/>
      <c r="E56" s="360"/>
      <c r="F56" s="1259" t="s">
        <v>106</v>
      </c>
      <c r="G56" s="1260"/>
      <c r="H56" s="1260"/>
      <c r="I56" s="1260"/>
      <c r="J56" s="1260"/>
      <c r="K56" s="1260"/>
      <c r="L56" s="1260"/>
      <c r="M56" s="690">
        <v>0</v>
      </c>
      <c r="N56" s="691">
        <v>0</v>
      </c>
      <c r="O56" s="692">
        <v>0</v>
      </c>
      <c r="P56" s="693">
        <v>0</v>
      </c>
      <c r="Q56" s="694">
        <v>0</v>
      </c>
      <c r="R56" s="692">
        <v>0</v>
      </c>
      <c r="S56" s="693">
        <v>0</v>
      </c>
      <c r="T56" s="692">
        <v>0</v>
      </c>
      <c r="U56" s="693">
        <v>0</v>
      </c>
      <c r="V56" s="692">
        <v>0</v>
      </c>
      <c r="W56" s="693">
        <v>0</v>
      </c>
      <c r="X56" s="692">
        <v>0</v>
      </c>
      <c r="Y56" s="693">
        <v>0</v>
      </c>
      <c r="Z56" s="692">
        <v>0</v>
      </c>
      <c r="AA56" s="693">
        <v>0</v>
      </c>
      <c r="AB56" s="698">
        <v>0</v>
      </c>
      <c r="AC56" s="690">
        <v>0</v>
      </c>
      <c r="AD56" s="1228"/>
      <c r="AE56" s="1228"/>
      <c r="AF56" s="1229"/>
    </row>
    <row r="57" spans="1:32" ht="15" customHeight="1" x14ac:dyDescent="0.2">
      <c r="A57" s="344">
        <v>153</v>
      </c>
      <c r="B57" s="738"/>
      <c r="C57" s="359"/>
      <c r="D57" s="359"/>
      <c r="E57" s="1222" t="s">
        <v>107</v>
      </c>
      <c r="F57" s="1223"/>
      <c r="G57" s="1223"/>
      <c r="H57" s="1223"/>
      <c r="I57" s="1223"/>
      <c r="J57" s="1223"/>
      <c r="K57" s="1223"/>
      <c r="L57" s="1223"/>
      <c r="M57" s="399">
        <f>SUM(M58:M60)</f>
        <v>0</v>
      </c>
      <c r="N57" s="402">
        <f t="shared" ref="N57:AC57" si="12">SUBTOTAL(9,N58:N60)</f>
        <v>0</v>
      </c>
      <c r="O57" s="406">
        <f t="shared" si="12"/>
        <v>0</v>
      </c>
      <c r="P57" s="405">
        <f t="shared" si="12"/>
        <v>0</v>
      </c>
      <c r="Q57" s="403">
        <f t="shared" si="12"/>
        <v>0</v>
      </c>
      <c r="R57" s="406">
        <f t="shared" si="12"/>
        <v>0</v>
      </c>
      <c r="S57" s="406">
        <f t="shared" si="12"/>
        <v>0</v>
      </c>
      <c r="T57" s="406">
        <f t="shared" si="12"/>
        <v>0</v>
      </c>
      <c r="U57" s="406">
        <f t="shared" si="12"/>
        <v>0</v>
      </c>
      <c r="V57" s="406">
        <f t="shared" si="12"/>
        <v>0</v>
      </c>
      <c r="W57" s="406">
        <f t="shared" si="12"/>
        <v>0</v>
      </c>
      <c r="X57" s="406">
        <f t="shared" si="12"/>
        <v>0</v>
      </c>
      <c r="Y57" s="406">
        <f t="shared" si="12"/>
        <v>0</v>
      </c>
      <c r="Z57" s="406">
        <f t="shared" si="12"/>
        <v>0</v>
      </c>
      <c r="AA57" s="406">
        <f t="shared" si="12"/>
        <v>0</v>
      </c>
      <c r="AB57" s="416">
        <f t="shared" si="12"/>
        <v>0</v>
      </c>
      <c r="AC57" s="399">
        <f t="shared" si="12"/>
        <v>0</v>
      </c>
      <c r="AD57" s="1228"/>
      <c r="AE57" s="1228"/>
      <c r="AF57" s="1229"/>
    </row>
    <row r="58" spans="1:32" ht="15" customHeight="1" x14ac:dyDescent="0.2">
      <c r="A58" s="344">
        <v>154</v>
      </c>
      <c r="B58" s="738"/>
      <c r="C58" s="359"/>
      <c r="D58" s="359"/>
      <c r="E58" s="360"/>
      <c r="F58" s="1247" t="s">
        <v>274</v>
      </c>
      <c r="G58" s="1248"/>
      <c r="H58" s="1248"/>
      <c r="I58" s="1248"/>
      <c r="J58" s="1248"/>
      <c r="K58" s="1248"/>
      <c r="L58" s="1248"/>
      <c r="M58" s="690">
        <v>0</v>
      </c>
      <c r="N58" s="691">
        <v>0</v>
      </c>
      <c r="O58" s="692">
        <v>0</v>
      </c>
      <c r="P58" s="693">
        <v>0</v>
      </c>
      <c r="Q58" s="694">
        <v>0</v>
      </c>
      <c r="R58" s="692">
        <v>0</v>
      </c>
      <c r="S58" s="693">
        <v>0</v>
      </c>
      <c r="T58" s="692">
        <v>0</v>
      </c>
      <c r="U58" s="693">
        <v>0</v>
      </c>
      <c r="V58" s="692">
        <v>0</v>
      </c>
      <c r="W58" s="693">
        <v>0</v>
      </c>
      <c r="X58" s="692">
        <v>0</v>
      </c>
      <c r="Y58" s="693">
        <v>0</v>
      </c>
      <c r="Z58" s="692">
        <v>0</v>
      </c>
      <c r="AA58" s="693">
        <v>0</v>
      </c>
      <c r="AB58" s="698">
        <v>0</v>
      </c>
      <c r="AC58" s="690">
        <v>0</v>
      </c>
      <c r="AD58" s="1228"/>
      <c r="AE58" s="1228"/>
      <c r="AF58" s="1229"/>
    </row>
    <row r="59" spans="1:32" ht="15" customHeight="1" x14ac:dyDescent="0.2">
      <c r="A59" s="344">
        <v>155</v>
      </c>
      <c r="B59" s="738"/>
      <c r="C59" s="359"/>
      <c r="D59" s="359"/>
      <c r="E59" s="360"/>
      <c r="F59" s="1247" t="s">
        <v>108</v>
      </c>
      <c r="G59" s="1248"/>
      <c r="H59" s="1248"/>
      <c r="I59" s="1248"/>
      <c r="J59" s="1248"/>
      <c r="K59" s="1248"/>
      <c r="L59" s="1248"/>
      <c r="M59" s="690">
        <v>0</v>
      </c>
      <c r="N59" s="691">
        <v>0</v>
      </c>
      <c r="O59" s="692">
        <v>0</v>
      </c>
      <c r="P59" s="693">
        <v>0</v>
      </c>
      <c r="Q59" s="694">
        <v>0</v>
      </c>
      <c r="R59" s="692">
        <v>0</v>
      </c>
      <c r="S59" s="693">
        <v>0</v>
      </c>
      <c r="T59" s="692">
        <v>0</v>
      </c>
      <c r="U59" s="693">
        <v>0</v>
      </c>
      <c r="V59" s="692">
        <v>0</v>
      </c>
      <c r="W59" s="693">
        <v>0</v>
      </c>
      <c r="X59" s="692">
        <v>0</v>
      </c>
      <c r="Y59" s="693">
        <v>0</v>
      </c>
      <c r="Z59" s="692">
        <v>0</v>
      </c>
      <c r="AA59" s="693">
        <v>0</v>
      </c>
      <c r="AB59" s="698">
        <v>0</v>
      </c>
      <c r="AC59" s="690">
        <v>0</v>
      </c>
      <c r="AD59" s="1228"/>
      <c r="AE59" s="1228"/>
      <c r="AF59" s="1229"/>
    </row>
    <row r="60" spans="1:32" ht="15" customHeight="1" x14ac:dyDescent="0.2">
      <c r="A60" s="344">
        <v>156</v>
      </c>
      <c r="B60" s="738"/>
      <c r="C60" s="359"/>
      <c r="D60" s="359"/>
      <c r="E60" s="360"/>
      <c r="F60" s="1231" t="s">
        <v>109</v>
      </c>
      <c r="G60" s="1232"/>
      <c r="H60" s="1232"/>
      <c r="I60" s="1232"/>
      <c r="J60" s="1232"/>
      <c r="K60" s="1232"/>
      <c r="L60" s="1232"/>
      <c r="M60" s="690">
        <v>0</v>
      </c>
      <c r="N60" s="691">
        <v>0</v>
      </c>
      <c r="O60" s="692">
        <v>0</v>
      </c>
      <c r="P60" s="693">
        <v>0</v>
      </c>
      <c r="Q60" s="694">
        <v>0</v>
      </c>
      <c r="R60" s="692">
        <v>0</v>
      </c>
      <c r="S60" s="693">
        <v>0</v>
      </c>
      <c r="T60" s="692">
        <v>0</v>
      </c>
      <c r="U60" s="693">
        <v>0</v>
      </c>
      <c r="V60" s="692">
        <v>0</v>
      </c>
      <c r="W60" s="693">
        <v>0</v>
      </c>
      <c r="X60" s="692">
        <v>0</v>
      </c>
      <c r="Y60" s="693">
        <v>0</v>
      </c>
      <c r="Z60" s="692">
        <v>0</v>
      </c>
      <c r="AA60" s="693">
        <v>0</v>
      </c>
      <c r="AB60" s="698">
        <v>0</v>
      </c>
      <c r="AC60" s="690">
        <v>0</v>
      </c>
      <c r="AD60" s="1228"/>
      <c r="AE60" s="1228"/>
      <c r="AF60" s="1229"/>
    </row>
    <row r="61" spans="1:32" ht="15" customHeight="1" x14ac:dyDescent="0.2">
      <c r="A61" s="344">
        <v>157</v>
      </c>
      <c r="B61" s="738"/>
      <c r="C61" s="359"/>
      <c r="D61" s="359"/>
      <c r="E61" s="1222" t="s">
        <v>339</v>
      </c>
      <c r="F61" s="1223"/>
      <c r="G61" s="1223"/>
      <c r="H61" s="1223"/>
      <c r="I61" s="1223"/>
      <c r="J61" s="1223"/>
      <c r="K61" s="1223"/>
      <c r="L61" s="1223"/>
      <c r="M61" s="399">
        <f>SUM(M62:M63)</f>
        <v>0</v>
      </c>
      <c r="N61" s="402">
        <f t="shared" ref="N61:AC61" si="13">SUBTOTAL(9,N62:N63)</f>
        <v>0</v>
      </c>
      <c r="O61" s="406">
        <f t="shared" si="13"/>
        <v>0</v>
      </c>
      <c r="P61" s="405">
        <f t="shared" si="13"/>
        <v>0</v>
      </c>
      <c r="Q61" s="403">
        <f t="shared" si="13"/>
        <v>0</v>
      </c>
      <c r="R61" s="406">
        <f t="shared" si="13"/>
        <v>0</v>
      </c>
      <c r="S61" s="406">
        <f t="shared" si="13"/>
        <v>0</v>
      </c>
      <c r="T61" s="406">
        <f t="shared" si="13"/>
        <v>0</v>
      </c>
      <c r="U61" s="406">
        <f t="shared" si="13"/>
        <v>0</v>
      </c>
      <c r="V61" s="406">
        <f t="shared" si="13"/>
        <v>0</v>
      </c>
      <c r="W61" s="406">
        <f t="shared" si="13"/>
        <v>0</v>
      </c>
      <c r="X61" s="406">
        <f t="shared" si="13"/>
        <v>0</v>
      </c>
      <c r="Y61" s="406">
        <f t="shared" si="13"/>
        <v>0</v>
      </c>
      <c r="Z61" s="406">
        <f t="shared" si="13"/>
        <v>0</v>
      </c>
      <c r="AA61" s="406">
        <f t="shared" si="13"/>
        <v>0</v>
      </c>
      <c r="AB61" s="416">
        <f t="shared" si="13"/>
        <v>0</v>
      </c>
      <c r="AC61" s="399">
        <f t="shared" si="13"/>
        <v>0</v>
      </c>
      <c r="AD61" s="1228"/>
      <c r="AE61" s="1228"/>
      <c r="AF61" s="1229"/>
    </row>
    <row r="62" spans="1:32" ht="15" customHeight="1" x14ac:dyDescent="0.2">
      <c r="A62" s="344">
        <v>158</v>
      </c>
      <c r="B62" s="738"/>
      <c r="C62" s="359"/>
      <c r="D62" s="359"/>
      <c r="E62" s="360"/>
      <c r="F62" s="1247" t="s">
        <v>340</v>
      </c>
      <c r="G62" s="1248"/>
      <c r="H62" s="1248"/>
      <c r="I62" s="1248"/>
      <c r="J62" s="1248"/>
      <c r="K62" s="1248"/>
      <c r="L62" s="1248"/>
      <c r="M62" s="690">
        <v>0</v>
      </c>
      <c r="N62" s="691">
        <v>0</v>
      </c>
      <c r="O62" s="692">
        <v>0</v>
      </c>
      <c r="P62" s="693">
        <v>0</v>
      </c>
      <c r="Q62" s="694">
        <v>0</v>
      </c>
      <c r="R62" s="692">
        <v>0</v>
      </c>
      <c r="S62" s="693">
        <v>0</v>
      </c>
      <c r="T62" s="692">
        <v>0</v>
      </c>
      <c r="U62" s="693">
        <v>0</v>
      </c>
      <c r="V62" s="692">
        <v>0</v>
      </c>
      <c r="W62" s="693">
        <v>0</v>
      </c>
      <c r="X62" s="692">
        <v>0</v>
      </c>
      <c r="Y62" s="693">
        <v>0</v>
      </c>
      <c r="Z62" s="692">
        <v>0</v>
      </c>
      <c r="AA62" s="693">
        <v>0</v>
      </c>
      <c r="AB62" s="698">
        <v>0</v>
      </c>
      <c r="AC62" s="690">
        <v>0</v>
      </c>
      <c r="AD62" s="1228"/>
      <c r="AE62" s="1228"/>
      <c r="AF62" s="1229"/>
    </row>
    <row r="63" spans="1:32" ht="15" customHeight="1" x14ac:dyDescent="0.2">
      <c r="A63" s="344">
        <v>159</v>
      </c>
      <c r="B63" s="738"/>
      <c r="C63" s="359"/>
      <c r="D63" s="359"/>
      <c r="E63" s="360"/>
      <c r="F63" s="1259" t="s">
        <v>341</v>
      </c>
      <c r="G63" s="1260"/>
      <c r="H63" s="1260"/>
      <c r="I63" s="1260"/>
      <c r="J63" s="1260"/>
      <c r="K63" s="1260"/>
      <c r="L63" s="1260"/>
      <c r="M63" s="690">
        <v>0</v>
      </c>
      <c r="N63" s="691">
        <v>0</v>
      </c>
      <c r="O63" s="692">
        <v>0</v>
      </c>
      <c r="P63" s="693">
        <v>0</v>
      </c>
      <c r="Q63" s="694">
        <v>0</v>
      </c>
      <c r="R63" s="692">
        <v>0</v>
      </c>
      <c r="S63" s="693">
        <v>0</v>
      </c>
      <c r="T63" s="692"/>
      <c r="U63" s="693">
        <v>0</v>
      </c>
      <c r="V63" s="692">
        <v>0</v>
      </c>
      <c r="W63" s="693">
        <v>0</v>
      </c>
      <c r="X63" s="692">
        <v>0</v>
      </c>
      <c r="Y63" s="693">
        <v>0</v>
      </c>
      <c r="Z63" s="692">
        <v>0</v>
      </c>
      <c r="AA63" s="693">
        <v>0</v>
      </c>
      <c r="AB63" s="698">
        <v>0</v>
      </c>
      <c r="AC63" s="690">
        <v>0</v>
      </c>
      <c r="AD63" s="1228"/>
      <c r="AE63" s="1228"/>
      <c r="AF63" s="1229"/>
    </row>
    <row r="64" spans="1:32" ht="15" customHeight="1" x14ac:dyDescent="0.2">
      <c r="A64" s="344">
        <v>160</v>
      </c>
      <c r="B64" s="738"/>
      <c r="C64" s="359"/>
      <c r="D64" s="359"/>
      <c r="E64" s="1222" t="s">
        <v>342</v>
      </c>
      <c r="F64" s="1223"/>
      <c r="G64" s="1223"/>
      <c r="H64" s="1223"/>
      <c r="I64" s="1223"/>
      <c r="J64" s="1223"/>
      <c r="K64" s="1223"/>
      <c r="L64" s="1223"/>
      <c r="M64" s="399">
        <f>SUM(M65:M67)</f>
        <v>0</v>
      </c>
      <c r="N64" s="402">
        <f t="shared" ref="N64:AC64" si="14">SUBTOTAL(9,N65:N67)</f>
        <v>0</v>
      </c>
      <c r="O64" s="406">
        <f t="shared" si="14"/>
        <v>0</v>
      </c>
      <c r="P64" s="405">
        <f t="shared" si="14"/>
        <v>0</v>
      </c>
      <c r="Q64" s="403">
        <f t="shared" si="14"/>
        <v>0</v>
      </c>
      <c r="R64" s="406">
        <f t="shared" si="14"/>
        <v>0</v>
      </c>
      <c r="S64" s="406">
        <f t="shared" si="14"/>
        <v>0</v>
      </c>
      <c r="T64" s="406">
        <f t="shared" si="14"/>
        <v>0</v>
      </c>
      <c r="U64" s="406">
        <f t="shared" si="14"/>
        <v>0</v>
      </c>
      <c r="V64" s="406">
        <f t="shared" si="14"/>
        <v>0</v>
      </c>
      <c r="W64" s="406">
        <f t="shared" si="14"/>
        <v>0</v>
      </c>
      <c r="X64" s="406">
        <f t="shared" si="14"/>
        <v>0</v>
      </c>
      <c r="Y64" s="406">
        <f t="shared" si="14"/>
        <v>0</v>
      </c>
      <c r="Z64" s="406">
        <f t="shared" si="14"/>
        <v>0</v>
      </c>
      <c r="AA64" s="406">
        <f t="shared" si="14"/>
        <v>0</v>
      </c>
      <c r="AB64" s="416">
        <f t="shared" si="14"/>
        <v>0</v>
      </c>
      <c r="AC64" s="399">
        <f t="shared" si="14"/>
        <v>0</v>
      </c>
      <c r="AD64" s="1228"/>
      <c r="AE64" s="1228"/>
      <c r="AF64" s="1229"/>
    </row>
    <row r="65" spans="1:32" ht="15" customHeight="1" x14ac:dyDescent="0.2">
      <c r="A65" s="344">
        <v>161</v>
      </c>
      <c r="B65" s="738"/>
      <c r="C65" s="359"/>
      <c r="D65" s="359"/>
      <c r="E65" s="360"/>
      <c r="F65" s="1247" t="s">
        <v>329</v>
      </c>
      <c r="G65" s="1248"/>
      <c r="H65" s="1248"/>
      <c r="I65" s="1248"/>
      <c r="J65" s="1248"/>
      <c r="K65" s="1248"/>
      <c r="L65" s="1248"/>
      <c r="M65" s="690">
        <v>0</v>
      </c>
      <c r="N65" s="691">
        <v>0</v>
      </c>
      <c r="O65" s="692">
        <v>0</v>
      </c>
      <c r="P65" s="693">
        <v>0</v>
      </c>
      <c r="Q65" s="694">
        <v>0</v>
      </c>
      <c r="R65" s="692">
        <v>0</v>
      </c>
      <c r="S65" s="693">
        <v>0</v>
      </c>
      <c r="T65" s="692">
        <v>0</v>
      </c>
      <c r="U65" s="693">
        <v>0</v>
      </c>
      <c r="V65" s="692">
        <v>0</v>
      </c>
      <c r="W65" s="693">
        <v>0</v>
      </c>
      <c r="X65" s="692">
        <v>0</v>
      </c>
      <c r="Y65" s="693">
        <v>0</v>
      </c>
      <c r="Z65" s="692">
        <v>0</v>
      </c>
      <c r="AA65" s="693">
        <v>0</v>
      </c>
      <c r="AB65" s="698">
        <v>0</v>
      </c>
      <c r="AC65" s="690">
        <v>0</v>
      </c>
      <c r="AD65" s="1228"/>
      <c r="AE65" s="1228"/>
      <c r="AF65" s="1229"/>
    </row>
    <row r="66" spans="1:32" ht="15" customHeight="1" x14ac:dyDescent="0.2">
      <c r="A66" s="344">
        <v>162</v>
      </c>
      <c r="B66" s="738"/>
      <c r="C66" s="656"/>
      <c r="D66" s="656"/>
      <c r="E66" s="656"/>
      <c r="F66" s="1247" t="s">
        <v>330</v>
      </c>
      <c r="G66" s="1248"/>
      <c r="H66" s="1248"/>
      <c r="I66" s="1248"/>
      <c r="J66" s="1248"/>
      <c r="K66" s="1248"/>
      <c r="L66" s="1248"/>
      <c r="M66" s="690">
        <v>0</v>
      </c>
      <c r="N66" s="691">
        <v>0</v>
      </c>
      <c r="O66" s="692">
        <v>0</v>
      </c>
      <c r="P66" s="693">
        <v>0</v>
      </c>
      <c r="Q66" s="694">
        <v>0</v>
      </c>
      <c r="R66" s="692">
        <v>0</v>
      </c>
      <c r="S66" s="693">
        <v>0</v>
      </c>
      <c r="T66" s="692">
        <v>0</v>
      </c>
      <c r="U66" s="693">
        <v>0</v>
      </c>
      <c r="V66" s="692">
        <v>0</v>
      </c>
      <c r="W66" s="693">
        <v>0</v>
      </c>
      <c r="X66" s="692">
        <v>0</v>
      </c>
      <c r="Y66" s="693">
        <v>0</v>
      </c>
      <c r="Z66" s="692">
        <v>0</v>
      </c>
      <c r="AA66" s="693">
        <v>0</v>
      </c>
      <c r="AB66" s="698">
        <v>0</v>
      </c>
      <c r="AC66" s="690">
        <v>0</v>
      </c>
      <c r="AD66" s="1228"/>
      <c r="AE66" s="1228"/>
      <c r="AF66" s="1229"/>
    </row>
    <row r="67" spans="1:32" ht="15" customHeight="1" x14ac:dyDescent="0.2">
      <c r="A67" s="344">
        <v>163</v>
      </c>
      <c r="B67" s="738"/>
      <c r="C67" s="656"/>
      <c r="D67" s="656"/>
      <c r="E67" s="656"/>
      <c r="F67" s="1231" t="s">
        <v>343</v>
      </c>
      <c r="G67" s="1232"/>
      <c r="H67" s="1232"/>
      <c r="I67" s="1232"/>
      <c r="J67" s="1232"/>
      <c r="K67" s="1232"/>
      <c r="L67" s="1232"/>
      <c r="M67" s="690">
        <v>0</v>
      </c>
      <c r="N67" s="691">
        <v>0</v>
      </c>
      <c r="O67" s="692">
        <v>0</v>
      </c>
      <c r="P67" s="693">
        <v>0</v>
      </c>
      <c r="Q67" s="694">
        <v>0</v>
      </c>
      <c r="R67" s="692">
        <v>0</v>
      </c>
      <c r="S67" s="693">
        <v>0</v>
      </c>
      <c r="T67" s="692">
        <v>0</v>
      </c>
      <c r="U67" s="693">
        <v>0</v>
      </c>
      <c r="V67" s="692">
        <v>0</v>
      </c>
      <c r="W67" s="693">
        <v>0</v>
      </c>
      <c r="X67" s="692">
        <v>0</v>
      </c>
      <c r="Y67" s="693">
        <v>0</v>
      </c>
      <c r="Z67" s="692">
        <v>0</v>
      </c>
      <c r="AA67" s="693">
        <v>0</v>
      </c>
      <c r="AB67" s="698">
        <v>0</v>
      </c>
      <c r="AC67" s="690">
        <v>0</v>
      </c>
      <c r="AD67" s="1228"/>
      <c r="AE67" s="1228"/>
      <c r="AF67" s="1229"/>
    </row>
    <row r="68" spans="1:32" x14ac:dyDescent="0.2">
      <c r="A68" s="344">
        <v>164</v>
      </c>
      <c r="B68" s="738"/>
      <c r="C68" s="656"/>
      <c r="D68" s="1242" t="s">
        <v>307</v>
      </c>
      <c r="E68" s="1265"/>
      <c r="F68" s="1265"/>
      <c r="G68" s="1265"/>
      <c r="H68" s="1265"/>
      <c r="I68" s="1265"/>
      <c r="J68" s="1265"/>
      <c r="K68" s="1265"/>
      <c r="L68" s="1265"/>
      <c r="M68" s="1243"/>
      <c r="N68" s="1243"/>
      <c r="O68" s="1243"/>
      <c r="P68" s="1243"/>
      <c r="Q68" s="1243"/>
      <c r="R68" s="1243"/>
      <c r="S68" s="1243"/>
      <c r="T68" s="1243"/>
      <c r="U68" s="1243"/>
      <c r="V68" s="1243"/>
      <c r="W68" s="1243"/>
      <c r="X68" s="1243"/>
      <c r="Y68" s="1243"/>
      <c r="Z68" s="1243"/>
      <c r="AA68" s="1243"/>
      <c r="AB68" s="1243"/>
      <c r="AC68" s="1243"/>
      <c r="AD68" s="1243"/>
      <c r="AE68" s="1243"/>
      <c r="AF68" s="1264"/>
    </row>
    <row r="69" spans="1:32" x14ac:dyDescent="0.2">
      <c r="A69" s="344">
        <v>165</v>
      </c>
      <c r="B69" s="738"/>
      <c r="C69" s="656"/>
      <c r="D69" s="656"/>
      <c r="E69" s="1222" t="s">
        <v>121</v>
      </c>
      <c r="F69" s="1223"/>
      <c r="G69" s="1223"/>
      <c r="H69" s="1223"/>
      <c r="I69" s="1223"/>
      <c r="J69" s="1223"/>
      <c r="K69" s="1223"/>
      <c r="L69" s="1223"/>
      <c r="M69" s="399">
        <f>SUM(M70:M71)</f>
        <v>0</v>
      </c>
      <c r="N69" s="402">
        <f t="shared" ref="N69:AC69" si="15">SUBTOTAL(9,N70:N71)</f>
        <v>0</v>
      </c>
      <c r="O69" s="406">
        <f t="shared" si="15"/>
        <v>0</v>
      </c>
      <c r="P69" s="405">
        <f t="shared" si="15"/>
        <v>0</v>
      </c>
      <c r="Q69" s="403">
        <f t="shared" si="15"/>
        <v>0</v>
      </c>
      <c r="R69" s="406">
        <f t="shared" si="15"/>
        <v>0</v>
      </c>
      <c r="S69" s="406">
        <f t="shared" si="15"/>
        <v>0</v>
      </c>
      <c r="T69" s="406">
        <f t="shared" si="15"/>
        <v>0</v>
      </c>
      <c r="U69" s="406">
        <f t="shared" si="15"/>
        <v>0</v>
      </c>
      <c r="V69" s="406">
        <f t="shared" si="15"/>
        <v>0</v>
      </c>
      <c r="W69" s="406">
        <f t="shared" si="15"/>
        <v>0</v>
      </c>
      <c r="X69" s="406">
        <f t="shared" si="15"/>
        <v>0</v>
      </c>
      <c r="Y69" s="406">
        <f t="shared" si="15"/>
        <v>0</v>
      </c>
      <c r="Z69" s="406">
        <f t="shared" si="15"/>
        <v>0</v>
      </c>
      <c r="AA69" s="406">
        <f t="shared" si="15"/>
        <v>0</v>
      </c>
      <c r="AB69" s="416">
        <f t="shared" si="15"/>
        <v>0</v>
      </c>
      <c r="AC69" s="399">
        <f t="shared" si="15"/>
        <v>0</v>
      </c>
      <c r="AD69" s="1228"/>
      <c r="AE69" s="1228"/>
      <c r="AF69" s="1229"/>
    </row>
    <row r="70" spans="1:32" x14ac:dyDescent="0.2">
      <c r="A70" s="344">
        <v>166</v>
      </c>
      <c r="B70" s="738"/>
      <c r="C70" s="656"/>
      <c r="D70" s="656"/>
      <c r="E70" s="656"/>
      <c r="F70" s="1247" t="s">
        <v>120</v>
      </c>
      <c r="G70" s="1248"/>
      <c r="H70" s="1248"/>
      <c r="I70" s="1248"/>
      <c r="J70" s="1248"/>
      <c r="K70" s="1248"/>
      <c r="L70" s="1248"/>
      <c r="M70" s="690">
        <v>0</v>
      </c>
      <c r="N70" s="691">
        <v>0</v>
      </c>
      <c r="O70" s="692">
        <v>0</v>
      </c>
      <c r="P70" s="693">
        <v>0</v>
      </c>
      <c r="Q70" s="694">
        <v>0</v>
      </c>
      <c r="R70" s="692">
        <v>0</v>
      </c>
      <c r="S70" s="693">
        <v>0</v>
      </c>
      <c r="T70" s="692">
        <v>0</v>
      </c>
      <c r="U70" s="693">
        <v>0</v>
      </c>
      <c r="V70" s="692">
        <v>0</v>
      </c>
      <c r="W70" s="693">
        <v>0</v>
      </c>
      <c r="X70" s="692">
        <v>0</v>
      </c>
      <c r="Y70" s="693">
        <v>0</v>
      </c>
      <c r="Z70" s="692">
        <v>0</v>
      </c>
      <c r="AA70" s="693">
        <v>0</v>
      </c>
      <c r="AB70" s="698">
        <v>0</v>
      </c>
      <c r="AC70" s="690">
        <v>0</v>
      </c>
      <c r="AD70" s="1228"/>
      <c r="AE70" s="1228"/>
      <c r="AF70" s="1229"/>
    </row>
    <row r="71" spans="1:32" ht="15" customHeight="1" x14ac:dyDescent="0.2">
      <c r="A71" s="344">
        <v>167</v>
      </c>
      <c r="B71" s="738"/>
      <c r="C71" s="656"/>
      <c r="D71" s="656"/>
      <c r="E71" s="656"/>
      <c r="F71" s="1247" t="s">
        <v>122</v>
      </c>
      <c r="G71" s="1248"/>
      <c r="H71" s="1248"/>
      <c r="I71" s="1248"/>
      <c r="J71" s="1248"/>
      <c r="K71" s="1248"/>
      <c r="L71" s="1248"/>
      <c r="M71" s="690">
        <v>0</v>
      </c>
      <c r="N71" s="691">
        <v>0</v>
      </c>
      <c r="O71" s="692">
        <v>0</v>
      </c>
      <c r="P71" s="693">
        <v>0</v>
      </c>
      <c r="Q71" s="694">
        <v>0</v>
      </c>
      <c r="R71" s="692">
        <v>0</v>
      </c>
      <c r="S71" s="693">
        <v>0</v>
      </c>
      <c r="T71" s="692">
        <v>0</v>
      </c>
      <c r="U71" s="693">
        <v>0</v>
      </c>
      <c r="V71" s="692">
        <v>0</v>
      </c>
      <c r="W71" s="693">
        <v>0</v>
      </c>
      <c r="X71" s="692">
        <v>0</v>
      </c>
      <c r="Y71" s="693">
        <v>0</v>
      </c>
      <c r="Z71" s="692">
        <v>0</v>
      </c>
      <c r="AA71" s="693">
        <v>0</v>
      </c>
      <c r="AB71" s="698">
        <v>0</v>
      </c>
      <c r="AC71" s="690">
        <v>0</v>
      </c>
      <c r="AD71" s="1228"/>
      <c r="AE71" s="1228"/>
      <c r="AF71" s="1229"/>
    </row>
    <row r="72" spans="1:32" x14ac:dyDescent="0.2">
      <c r="A72" s="344">
        <v>168</v>
      </c>
      <c r="B72" s="738"/>
      <c r="C72" s="656"/>
      <c r="D72" s="656"/>
      <c r="E72" s="1222" t="s">
        <v>123</v>
      </c>
      <c r="F72" s="1223"/>
      <c r="G72" s="1223"/>
      <c r="H72" s="1223"/>
      <c r="I72" s="1223"/>
      <c r="J72" s="1223"/>
      <c r="K72" s="1223"/>
      <c r="L72" s="1223"/>
      <c r="M72" s="399">
        <f>SUM(M73:M74)</f>
        <v>0</v>
      </c>
      <c r="N72" s="402">
        <f t="shared" ref="N72:AC72" si="16">SUBTOTAL(9,N73:N74)</f>
        <v>0</v>
      </c>
      <c r="O72" s="406">
        <f t="shared" si="16"/>
        <v>0</v>
      </c>
      <c r="P72" s="405">
        <f t="shared" si="16"/>
        <v>0</v>
      </c>
      <c r="Q72" s="403">
        <f t="shared" si="16"/>
        <v>0</v>
      </c>
      <c r="R72" s="406">
        <f t="shared" si="16"/>
        <v>0</v>
      </c>
      <c r="S72" s="406">
        <f t="shared" si="16"/>
        <v>0</v>
      </c>
      <c r="T72" s="406">
        <f t="shared" si="16"/>
        <v>0</v>
      </c>
      <c r="U72" s="406">
        <f t="shared" si="16"/>
        <v>0</v>
      </c>
      <c r="V72" s="406">
        <f t="shared" si="16"/>
        <v>0</v>
      </c>
      <c r="W72" s="406">
        <f t="shared" si="16"/>
        <v>0</v>
      </c>
      <c r="X72" s="406">
        <f t="shared" si="16"/>
        <v>0</v>
      </c>
      <c r="Y72" s="406">
        <f t="shared" si="16"/>
        <v>0</v>
      </c>
      <c r="Z72" s="406">
        <f t="shared" si="16"/>
        <v>0</v>
      </c>
      <c r="AA72" s="406">
        <f t="shared" si="16"/>
        <v>0</v>
      </c>
      <c r="AB72" s="416">
        <f t="shared" si="16"/>
        <v>0</v>
      </c>
      <c r="AC72" s="399">
        <f t="shared" si="16"/>
        <v>0</v>
      </c>
      <c r="AD72" s="1228"/>
      <c r="AE72" s="1228"/>
      <c r="AF72" s="1229"/>
    </row>
    <row r="73" spans="1:32" ht="15" customHeight="1" x14ac:dyDescent="0.2">
      <c r="A73" s="344">
        <v>169</v>
      </c>
      <c r="B73" s="738"/>
      <c r="C73" s="656"/>
      <c r="D73" s="656"/>
      <c r="E73" s="656"/>
      <c r="F73" s="1247" t="s">
        <v>124</v>
      </c>
      <c r="G73" s="1248"/>
      <c r="H73" s="1248"/>
      <c r="I73" s="1248"/>
      <c r="J73" s="1248"/>
      <c r="K73" s="1248"/>
      <c r="L73" s="1248"/>
      <c r="M73" s="690">
        <v>0</v>
      </c>
      <c r="N73" s="691">
        <v>0</v>
      </c>
      <c r="O73" s="692">
        <v>0</v>
      </c>
      <c r="P73" s="692">
        <v>0</v>
      </c>
      <c r="Q73" s="697">
        <v>0</v>
      </c>
      <c r="R73" s="692">
        <v>0</v>
      </c>
      <c r="S73" s="693">
        <v>0</v>
      </c>
      <c r="T73" s="692">
        <v>0</v>
      </c>
      <c r="U73" s="693">
        <v>0</v>
      </c>
      <c r="V73" s="692">
        <v>0</v>
      </c>
      <c r="W73" s="693">
        <v>0</v>
      </c>
      <c r="X73" s="692">
        <v>0</v>
      </c>
      <c r="Y73" s="693">
        <v>0</v>
      </c>
      <c r="Z73" s="692">
        <v>0</v>
      </c>
      <c r="AA73" s="693">
        <v>0</v>
      </c>
      <c r="AB73" s="698">
        <v>0</v>
      </c>
      <c r="AC73" s="690">
        <v>0</v>
      </c>
      <c r="AD73" s="1228"/>
      <c r="AE73" s="1228"/>
      <c r="AF73" s="1229"/>
    </row>
    <row r="74" spans="1:32" ht="15" customHeight="1" x14ac:dyDescent="0.2">
      <c r="A74" s="344">
        <v>170</v>
      </c>
      <c r="B74" s="738"/>
      <c r="C74" s="656"/>
      <c r="D74" s="656"/>
      <c r="E74" s="656"/>
      <c r="F74" s="1247" t="s">
        <v>125</v>
      </c>
      <c r="G74" s="1248"/>
      <c r="H74" s="1248"/>
      <c r="I74" s="1248"/>
      <c r="J74" s="1248"/>
      <c r="K74" s="1248"/>
      <c r="L74" s="1248"/>
      <c r="M74" s="690">
        <v>0</v>
      </c>
      <c r="N74" s="691">
        <v>0</v>
      </c>
      <c r="O74" s="692">
        <v>0</v>
      </c>
      <c r="P74" s="692">
        <v>0</v>
      </c>
      <c r="Q74" s="697">
        <v>0</v>
      </c>
      <c r="R74" s="692">
        <v>0</v>
      </c>
      <c r="S74" s="693">
        <v>0</v>
      </c>
      <c r="T74" s="692">
        <v>0</v>
      </c>
      <c r="U74" s="693">
        <v>0</v>
      </c>
      <c r="V74" s="692">
        <v>0</v>
      </c>
      <c r="W74" s="693">
        <v>0</v>
      </c>
      <c r="X74" s="692">
        <v>0</v>
      </c>
      <c r="Y74" s="693">
        <v>0</v>
      </c>
      <c r="Z74" s="692">
        <v>0</v>
      </c>
      <c r="AA74" s="693">
        <v>0</v>
      </c>
      <c r="AB74" s="698">
        <v>0</v>
      </c>
      <c r="AC74" s="690">
        <v>0</v>
      </c>
      <c r="AD74" s="1228"/>
      <c r="AE74" s="1228"/>
      <c r="AF74" s="1229"/>
    </row>
    <row r="75" spans="1:32" x14ac:dyDescent="0.2">
      <c r="A75" s="344">
        <v>171</v>
      </c>
      <c r="B75" s="738"/>
      <c r="C75" s="656"/>
      <c r="D75" s="656"/>
      <c r="E75" s="1222" t="s">
        <v>126</v>
      </c>
      <c r="F75" s="1223"/>
      <c r="G75" s="1223"/>
      <c r="H75" s="1223"/>
      <c r="I75" s="1223"/>
      <c r="J75" s="1223"/>
      <c r="K75" s="1223"/>
      <c r="L75" s="1223"/>
      <c r="M75" s="399">
        <f>SUM(M76:M77)</f>
        <v>0</v>
      </c>
      <c r="N75" s="402">
        <f t="shared" ref="N75:AC75" si="17">SUBTOTAL(9,N76:N77)</f>
        <v>0</v>
      </c>
      <c r="O75" s="406">
        <f t="shared" si="17"/>
        <v>0</v>
      </c>
      <c r="P75" s="405">
        <f t="shared" si="17"/>
        <v>0</v>
      </c>
      <c r="Q75" s="407">
        <f t="shared" si="17"/>
        <v>0</v>
      </c>
      <c r="R75" s="406">
        <f t="shared" si="17"/>
        <v>0</v>
      </c>
      <c r="S75" s="406">
        <f t="shared" si="17"/>
        <v>0</v>
      </c>
      <c r="T75" s="406">
        <f t="shared" si="17"/>
        <v>0</v>
      </c>
      <c r="U75" s="406">
        <f t="shared" si="17"/>
        <v>0</v>
      </c>
      <c r="V75" s="406">
        <f t="shared" si="17"/>
        <v>0</v>
      </c>
      <c r="W75" s="406">
        <f t="shared" si="17"/>
        <v>0</v>
      </c>
      <c r="X75" s="406">
        <f t="shared" si="17"/>
        <v>0</v>
      </c>
      <c r="Y75" s="406">
        <f t="shared" si="17"/>
        <v>0</v>
      </c>
      <c r="Z75" s="406">
        <f t="shared" si="17"/>
        <v>0</v>
      </c>
      <c r="AA75" s="406">
        <f t="shared" si="17"/>
        <v>0</v>
      </c>
      <c r="AB75" s="416">
        <f t="shared" si="17"/>
        <v>0</v>
      </c>
      <c r="AC75" s="399">
        <f t="shared" si="17"/>
        <v>0</v>
      </c>
      <c r="AD75" s="1228"/>
      <c r="AE75" s="1228"/>
      <c r="AF75" s="1229"/>
    </row>
    <row r="76" spans="1:32" ht="15" customHeight="1" x14ac:dyDescent="0.2">
      <c r="A76" s="344">
        <v>172</v>
      </c>
      <c r="B76" s="738"/>
      <c r="C76" s="656"/>
      <c r="D76" s="656"/>
      <c r="E76" s="656"/>
      <c r="F76" s="1247" t="s">
        <v>128</v>
      </c>
      <c r="G76" s="1248"/>
      <c r="H76" s="1248"/>
      <c r="I76" s="1248"/>
      <c r="J76" s="1248"/>
      <c r="K76" s="1248"/>
      <c r="L76" s="1248"/>
      <c r="M76" s="690">
        <v>0</v>
      </c>
      <c r="N76" s="691">
        <v>0</v>
      </c>
      <c r="O76" s="692">
        <v>0</v>
      </c>
      <c r="P76" s="692">
        <v>0</v>
      </c>
      <c r="Q76" s="697">
        <v>0</v>
      </c>
      <c r="R76" s="692">
        <v>0</v>
      </c>
      <c r="S76" s="693">
        <v>0</v>
      </c>
      <c r="T76" s="692">
        <v>0</v>
      </c>
      <c r="U76" s="693">
        <v>0</v>
      </c>
      <c r="V76" s="692">
        <v>0</v>
      </c>
      <c r="W76" s="693">
        <v>0</v>
      </c>
      <c r="X76" s="692">
        <v>0</v>
      </c>
      <c r="Y76" s="693">
        <v>0</v>
      </c>
      <c r="Z76" s="692">
        <v>0</v>
      </c>
      <c r="AA76" s="693">
        <v>0</v>
      </c>
      <c r="AB76" s="698">
        <v>0</v>
      </c>
      <c r="AC76" s="690">
        <v>0</v>
      </c>
      <c r="AD76" s="1228"/>
      <c r="AE76" s="1228"/>
      <c r="AF76" s="1229"/>
    </row>
    <row r="77" spans="1:32" ht="15" customHeight="1" x14ac:dyDescent="0.2">
      <c r="A77" s="344">
        <v>173</v>
      </c>
      <c r="B77" s="738"/>
      <c r="C77" s="656"/>
      <c r="D77" s="656"/>
      <c r="E77" s="656"/>
      <c r="F77" s="1247" t="s">
        <v>129</v>
      </c>
      <c r="G77" s="1248"/>
      <c r="H77" s="1248"/>
      <c r="I77" s="1248"/>
      <c r="J77" s="1248"/>
      <c r="K77" s="1248"/>
      <c r="L77" s="1248"/>
      <c r="M77" s="690">
        <v>0</v>
      </c>
      <c r="N77" s="691">
        <v>0</v>
      </c>
      <c r="O77" s="692">
        <v>0</v>
      </c>
      <c r="P77" s="692">
        <v>0</v>
      </c>
      <c r="Q77" s="697">
        <v>0</v>
      </c>
      <c r="R77" s="692">
        <v>0</v>
      </c>
      <c r="S77" s="693">
        <v>0</v>
      </c>
      <c r="T77" s="692">
        <v>0</v>
      </c>
      <c r="U77" s="693">
        <v>0</v>
      </c>
      <c r="V77" s="692">
        <v>0</v>
      </c>
      <c r="W77" s="693">
        <v>0</v>
      </c>
      <c r="X77" s="692">
        <v>0</v>
      </c>
      <c r="Y77" s="693">
        <v>0</v>
      </c>
      <c r="Z77" s="692">
        <v>0</v>
      </c>
      <c r="AA77" s="693">
        <v>0</v>
      </c>
      <c r="AB77" s="698">
        <v>0</v>
      </c>
      <c r="AC77" s="690">
        <v>0</v>
      </c>
      <c r="AD77" s="1228"/>
      <c r="AE77" s="1228"/>
      <c r="AF77" s="1229"/>
    </row>
    <row r="78" spans="1:32" x14ac:dyDescent="0.2">
      <c r="A78" s="344">
        <v>174</v>
      </c>
      <c r="B78" s="738"/>
      <c r="C78" s="656"/>
      <c r="D78" s="656"/>
      <c r="E78" s="1222" t="s">
        <v>127</v>
      </c>
      <c r="F78" s="1223"/>
      <c r="G78" s="1223"/>
      <c r="H78" s="1223"/>
      <c r="I78" s="1223"/>
      <c r="J78" s="1223"/>
      <c r="K78" s="1223"/>
      <c r="L78" s="1223"/>
      <c r="M78" s="399">
        <f>SUM(M79:M80)</f>
        <v>0</v>
      </c>
      <c r="N78" s="402">
        <f t="shared" ref="N78:AC78" si="18">SUBTOTAL(9,N79:N80)</f>
        <v>0</v>
      </c>
      <c r="O78" s="406">
        <f t="shared" si="18"/>
        <v>0</v>
      </c>
      <c r="P78" s="405">
        <f t="shared" si="18"/>
        <v>0</v>
      </c>
      <c r="Q78" s="407">
        <f t="shared" si="18"/>
        <v>0</v>
      </c>
      <c r="R78" s="406">
        <f t="shared" si="18"/>
        <v>0</v>
      </c>
      <c r="S78" s="406">
        <f t="shared" si="18"/>
        <v>0</v>
      </c>
      <c r="T78" s="406">
        <f t="shared" si="18"/>
        <v>0</v>
      </c>
      <c r="U78" s="406">
        <f t="shared" si="18"/>
        <v>0</v>
      </c>
      <c r="V78" s="406">
        <f t="shared" si="18"/>
        <v>0</v>
      </c>
      <c r="W78" s="406">
        <f t="shared" si="18"/>
        <v>0</v>
      </c>
      <c r="X78" s="406">
        <f t="shared" si="18"/>
        <v>0</v>
      </c>
      <c r="Y78" s="406">
        <f t="shared" si="18"/>
        <v>0</v>
      </c>
      <c r="Z78" s="406">
        <f t="shared" si="18"/>
        <v>0</v>
      </c>
      <c r="AA78" s="406">
        <f t="shared" si="18"/>
        <v>0</v>
      </c>
      <c r="AB78" s="416">
        <f t="shared" si="18"/>
        <v>0</v>
      </c>
      <c r="AC78" s="399">
        <f t="shared" si="18"/>
        <v>0</v>
      </c>
      <c r="AD78" s="1228"/>
      <c r="AE78" s="1228"/>
      <c r="AF78" s="1229"/>
    </row>
    <row r="79" spans="1:32" ht="15" customHeight="1" x14ac:dyDescent="0.2">
      <c r="A79" s="344">
        <v>175</v>
      </c>
      <c r="B79" s="738"/>
      <c r="C79" s="656"/>
      <c r="D79" s="656"/>
      <c r="E79" s="656"/>
      <c r="F79" s="1247" t="s">
        <v>130</v>
      </c>
      <c r="G79" s="1248"/>
      <c r="H79" s="1248"/>
      <c r="I79" s="1248"/>
      <c r="J79" s="1248"/>
      <c r="K79" s="1248"/>
      <c r="L79" s="1248"/>
      <c r="M79" s="690">
        <v>0</v>
      </c>
      <c r="N79" s="691">
        <v>0</v>
      </c>
      <c r="O79" s="692">
        <v>0</v>
      </c>
      <c r="P79" s="692">
        <v>0</v>
      </c>
      <c r="Q79" s="697">
        <v>0</v>
      </c>
      <c r="R79" s="692">
        <v>0</v>
      </c>
      <c r="S79" s="693">
        <v>0</v>
      </c>
      <c r="T79" s="692">
        <v>0</v>
      </c>
      <c r="U79" s="693">
        <v>0</v>
      </c>
      <c r="V79" s="692">
        <v>0</v>
      </c>
      <c r="W79" s="693">
        <v>0</v>
      </c>
      <c r="X79" s="692">
        <v>0</v>
      </c>
      <c r="Y79" s="693">
        <v>0</v>
      </c>
      <c r="Z79" s="692">
        <v>0</v>
      </c>
      <c r="AA79" s="693">
        <v>0</v>
      </c>
      <c r="AB79" s="698">
        <v>0</v>
      </c>
      <c r="AC79" s="690">
        <v>0</v>
      </c>
      <c r="AD79" s="1228"/>
      <c r="AE79" s="1228"/>
      <c r="AF79" s="1229"/>
    </row>
    <row r="80" spans="1:32" ht="15" customHeight="1" x14ac:dyDescent="0.2">
      <c r="A80" s="344">
        <v>176</v>
      </c>
      <c r="B80" s="738"/>
      <c r="C80" s="656"/>
      <c r="D80" s="656"/>
      <c r="E80" s="656"/>
      <c r="F80" s="1247" t="s">
        <v>131</v>
      </c>
      <c r="G80" s="1248"/>
      <c r="H80" s="1248"/>
      <c r="I80" s="1248"/>
      <c r="J80" s="1248"/>
      <c r="K80" s="1248"/>
      <c r="L80" s="1248"/>
      <c r="M80" s="690">
        <v>0</v>
      </c>
      <c r="N80" s="691">
        <v>0</v>
      </c>
      <c r="O80" s="692">
        <v>0</v>
      </c>
      <c r="P80" s="692">
        <v>0</v>
      </c>
      <c r="Q80" s="697">
        <v>0</v>
      </c>
      <c r="R80" s="692">
        <v>0</v>
      </c>
      <c r="S80" s="693">
        <v>0</v>
      </c>
      <c r="T80" s="692">
        <v>0</v>
      </c>
      <c r="U80" s="693">
        <v>0</v>
      </c>
      <c r="V80" s="692">
        <v>0</v>
      </c>
      <c r="W80" s="693">
        <v>0</v>
      </c>
      <c r="X80" s="692">
        <v>0</v>
      </c>
      <c r="Y80" s="693">
        <v>0</v>
      </c>
      <c r="Z80" s="692">
        <v>0</v>
      </c>
      <c r="AA80" s="693">
        <v>0</v>
      </c>
      <c r="AB80" s="698">
        <v>0</v>
      </c>
      <c r="AC80" s="690">
        <v>0</v>
      </c>
      <c r="AD80" s="1228"/>
      <c r="AE80" s="1228"/>
      <c r="AF80" s="1229"/>
    </row>
    <row r="81" spans="1:32" x14ac:dyDescent="0.2">
      <c r="A81" s="344">
        <v>177</v>
      </c>
      <c r="B81" s="738"/>
      <c r="C81" s="656"/>
      <c r="D81" s="656"/>
      <c r="E81" s="1222" t="s">
        <v>331</v>
      </c>
      <c r="F81" s="1223"/>
      <c r="G81" s="1223"/>
      <c r="H81" s="1223"/>
      <c r="I81" s="1223"/>
      <c r="J81" s="1223"/>
      <c r="K81" s="1223"/>
      <c r="L81" s="1223"/>
      <c r="M81" s="399">
        <f>SUM(M82:M83)</f>
        <v>0</v>
      </c>
      <c r="N81" s="402">
        <f t="shared" ref="N81:AC81" si="19">SUBTOTAL(9,N82:N83)</f>
        <v>0</v>
      </c>
      <c r="O81" s="406">
        <f t="shared" si="19"/>
        <v>0</v>
      </c>
      <c r="P81" s="405">
        <f t="shared" si="19"/>
        <v>0</v>
      </c>
      <c r="Q81" s="407">
        <f t="shared" si="19"/>
        <v>0</v>
      </c>
      <c r="R81" s="406">
        <f t="shared" si="19"/>
        <v>0</v>
      </c>
      <c r="S81" s="406">
        <f t="shared" si="19"/>
        <v>0</v>
      </c>
      <c r="T81" s="406">
        <f t="shared" si="19"/>
        <v>0</v>
      </c>
      <c r="U81" s="406">
        <f t="shared" si="19"/>
        <v>0</v>
      </c>
      <c r="V81" s="406">
        <f t="shared" si="19"/>
        <v>0</v>
      </c>
      <c r="W81" s="406">
        <f t="shared" si="19"/>
        <v>0</v>
      </c>
      <c r="X81" s="406">
        <f t="shared" si="19"/>
        <v>0</v>
      </c>
      <c r="Y81" s="406">
        <f t="shared" si="19"/>
        <v>0</v>
      </c>
      <c r="Z81" s="406">
        <f t="shared" si="19"/>
        <v>0</v>
      </c>
      <c r="AA81" s="406">
        <f t="shared" si="19"/>
        <v>0</v>
      </c>
      <c r="AB81" s="416">
        <f t="shared" si="19"/>
        <v>0</v>
      </c>
      <c r="AC81" s="399">
        <f t="shared" si="19"/>
        <v>0</v>
      </c>
      <c r="AD81" s="1228"/>
      <c r="AE81" s="1228"/>
      <c r="AF81" s="1229"/>
    </row>
    <row r="82" spans="1:32" ht="15" customHeight="1" x14ac:dyDescent="0.2">
      <c r="A82" s="344">
        <v>178</v>
      </c>
      <c r="B82" s="738"/>
      <c r="C82" s="656"/>
      <c r="D82" s="656"/>
      <c r="E82" s="656"/>
      <c r="F82" s="1247" t="s">
        <v>345</v>
      </c>
      <c r="G82" s="1248"/>
      <c r="H82" s="1248"/>
      <c r="I82" s="1248"/>
      <c r="J82" s="1248"/>
      <c r="K82" s="1248"/>
      <c r="L82" s="1248"/>
      <c r="M82" s="690">
        <v>0</v>
      </c>
      <c r="N82" s="691">
        <v>0</v>
      </c>
      <c r="O82" s="692">
        <v>0</v>
      </c>
      <c r="P82" s="692">
        <v>0</v>
      </c>
      <c r="Q82" s="697">
        <v>0</v>
      </c>
      <c r="R82" s="692">
        <v>0</v>
      </c>
      <c r="S82" s="693">
        <v>0</v>
      </c>
      <c r="T82" s="692">
        <v>0</v>
      </c>
      <c r="U82" s="693">
        <v>0</v>
      </c>
      <c r="V82" s="692">
        <v>0</v>
      </c>
      <c r="W82" s="693">
        <v>0</v>
      </c>
      <c r="X82" s="692">
        <v>0</v>
      </c>
      <c r="Y82" s="693">
        <v>0</v>
      </c>
      <c r="Z82" s="692">
        <v>0</v>
      </c>
      <c r="AA82" s="693">
        <v>0</v>
      </c>
      <c r="AB82" s="698">
        <v>0</v>
      </c>
      <c r="AC82" s="690">
        <v>0</v>
      </c>
      <c r="AD82" s="1228"/>
      <c r="AE82" s="1228"/>
      <c r="AF82" s="1229"/>
    </row>
    <row r="83" spans="1:32" ht="15" customHeight="1" x14ac:dyDescent="0.2">
      <c r="A83" s="344">
        <v>179</v>
      </c>
      <c r="B83" s="738"/>
      <c r="C83" s="656"/>
      <c r="D83" s="656"/>
      <c r="E83" s="656"/>
      <c r="F83" s="1247" t="s">
        <v>332</v>
      </c>
      <c r="G83" s="1248"/>
      <c r="H83" s="1248"/>
      <c r="I83" s="1248"/>
      <c r="J83" s="1248"/>
      <c r="K83" s="1248"/>
      <c r="L83" s="1248"/>
      <c r="M83" s="690">
        <v>0</v>
      </c>
      <c r="N83" s="691">
        <v>0</v>
      </c>
      <c r="O83" s="692">
        <v>0</v>
      </c>
      <c r="P83" s="692">
        <v>0</v>
      </c>
      <c r="Q83" s="697">
        <v>0</v>
      </c>
      <c r="R83" s="692">
        <v>0</v>
      </c>
      <c r="S83" s="693">
        <v>0</v>
      </c>
      <c r="T83" s="692">
        <v>0</v>
      </c>
      <c r="U83" s="693">
        <v>0</v>
      </c>
      <c r="V83" s="692">
        <v>0</v>
      </c>
      <c r="W83" s="693">
        <v>0</v>
      </c>
      <c r="X83" s="692">
        <v>0</v>
      </c>
      <c r="Y83" s="693">
        <v>0</v>
      </c>
      <c r="Z83" s="692">
        <v>0</v>
      </c>
      <c r="AA83" s="693">
        <v>0</v>
      </c>
      <c r="AB83" s="698">
        <v>0</v>
      </c>
      <c r="AC83" s="690">
        <v>0</v>
      </c>
      <c r="AD83" s="1228"/>
      <c r="AE83" s="1228"/>
      <c r="AF83" s="1229"/>
    </row>
    <row r="84" spans="1:32" x14ac:dyDescent="0.2">
      <c r="A84" s="344">
        <v>180</v>
      </c>
      <c r="B84" s="738"/>
      <c r="C84" s="656"/>
      <c r="D84" s="656"/>
      <c r="E84" s="1222" t="s">
        <v>333</v>
      </c>
      <c r="F84" s="1223"/>
      <c r="G84" s="1223"/>
      <c r="H84" s="1223"/>
      <c r="I84" s="1223"/>
      <c r="J84" s="1223"/>
      <c r="K84" s="1223"/>
      <c r="L84" s="1223"/>
      <c r="M84" s="399">
        <f>SUM(M85:M86)</f>
        <v>0</v>
      </c>
      <c r="N84" s="402">
        <f t="shared" ref="N84:AC84" si="20">SUBTOTAL(9,N85:N86)</f>
        <v>0</v>
      </c>
      <c r="O84" s="406">
        <f t="shared" si="20"/>
        <v>0</v>
      </c>
      <c r="P84" s="405">
        <f t="shared" si="20"/>
        <v>0</v>
      </c>
      <c r="Q84" s="407">
        <f t="shared" si="20"/>
        <v>0</v>
      </c>
      <c r="R84" s="406">
        <f t="shared" si="20"/>
        <v>0</v>
      </c>
      <c r="S84" s="406">
        <f t="shared" si="20"/>
        <v>0</v>
      </c>
      <c r="T84" s="406">
        <f t="shared" si="20"/>
        <v>0</v>
      </c>
      <c r="U84" s="406">
        <f t="shared" si="20"/>
        <v>0</v>
      </c>
      <c r="V84" s="406">
        <f t="shared" si="20"/>
        <v>0</v>
      </c>
      <c r="W84" s="406">
        <f t="shared" si="20"/>
        <v>0</v>
      </c>
      <c r="X84" s="406">
        <f t="shared" si="20"/>
        <v>0</v>
      </c>
      <c r="Y84" s="406">
        <f t="shared" si="20"/>
        <v>0</v>
      </c>
      <c r="Z84" s="406">
        <f t="shared" si="20"/>
        <v>0</v>
      </c>
      <c r="AA84" s="406">
        <f t="shared" si="20"/>
        <v>0</v>
      </c>
      <c r="AB84" s="416">
        <f t="shared" si="20"/>
        <v>0</v>
      </c>
      <c r="AC84" s="399">
        <f t="shared" si="20"/>
        <v>0</v>
      </c>
      <c r="AD84" s="1228"/>
      <c r="AE84" s="1228"/>
      <c r="AF84" s="1229"/>
    </row>
    <row r="85" spans="1:32" ht="15" customHeight="1" x14ac:dyDescent="0.2">
      <c r="A85" s="344">
        <v>181</v>
      </c>
      <c r="B85" s="738"/>
      <c r="C85" s="656"/>
      <c r="D85" s="656"/>
      <c r="E85" s="656"/>
      <c r="F85" s="1247" t="s">
        <v>334</v>
      </c>
      <c r="G85" s="1248"/>
      <c r="H85" s="1248"/>
      <c r="I85" s="1248"/>
      <c r="J85" s="1248"/>
      <c r="K85" s="1248"/>
      <c r="L85" s="1248"/>
      <c r="M85" s="690">
        <v>0</v>
      </c>
      <c r="N85" s="691">
        <v>0</v>
      </c>
      <c r="O85" s="692">
        <v>0</v>
      </c>
      <c r="P85" s="692">
        <v>0</v>
      </c>
      <c r="Q85" s="697">
        <v>0</v>
      </c>
      <c r="R85" s="692">
        <v>0</v>
      </c>
      <c r="S85" s="693">
        <v>0</v>
      </c>
      <c r="T85" s="692">
        <v>0</v>
      </c>
      <c r="U85" s="693">
        <v>0</v>
      </c>
      <c r="V85" s="692">
        <v>0</v>
      </c>
      <c r="W85" s="693">
        <v>0</v>
      </c>
      <c r="X85" s="692">
        <v>0</v>
      </c>
      <c r="Y85" s="693">
        <v>0</v>
      </c>
      <c r="Z85" s="692">
        <v>0</v>
      </c>
      <c r="AA85" s="693">
        <v>0</v>
      </c>
      <c r="AB85" s="698">
        <v>0</v>
      </c>
      <c r="AC85" s="690">
        <v>0</v>
      </c>
      <c r="AD85" s="1228"/>
      <c r="AE85" s="1228"/>
      <c r="AF85" s="1229"/>
    </row>
    <row r="86" spans="1:32" ht="15" customHeight="1" x14ac:dyDescent="0.2">
      <c r="A86" s="344">
        <v>182</v>
      </c>
      <c r="B86" s="738"/>
      <c r="C86" s="656"/>
      <c r="D86" s="656"/>
      <c r="E86" s="656"/>
      <c r="F86" s="1247" t="s">
        <v>335</v>
      </c>
      <c r="G86" s="1248"/>
      <c r="H86" s="1248"/>
      <c r="I86" s="1248"/>
      <c r="J86" s="1248"/>
      <c r="K86" s="1248"/>
      <c r="L86" s="1248"/>
      <c r="M86" s="690">
        <v>0</v>
      </c>
      <c r="N86" s="691">
        <v>0</v>
      </c>
      <c r="O86" s="692">
        <v>0</v>
      </c>
      <c r="P86" s="692">
        <v>0</v>
      </c>
      <c r="Q86" s="697">
        <v>0</v>
      </c>
      <c r="R86" s="692">
        <v>0</v>
      </c>
      <c r="S86" s="693">
        <v>0</v>
      </c>
      <c r="T86" s="692">
        <v>0</v>
      </c>
      <c r="U86" s="693">
        <v>0</v>
      </c>
      <c r="V86" s="692">
        <v>0</v>
      </c>
      <c r="W86" s="693">
        <v>0</v>
      </c>
      <c r="X86" s="692">
        <v>0</v>
      </c>
      <c r="Y86" s="693">
        <v>0</v>
      </c>
      <c r="Z86" s="692">
        <v>0</v>
      </c>
      <c r="AA86" s="693">
        <v>0</v>
      </c>
      <c r="AB86" s="698">
        <v>0</v>
      </c>
      <c r="AC86" s="690">
        <v>0</v>
      </c>
      <c r="AD86" s="1228"/>
      <c r="AE86" s="1228"/>
      <c r="AF86" s="1229"/>
    </row>
    <row r="87" spans="1:32" x14ac:dyDescent="0.2">
      <c r="A87" s="344">
        <v>183</v>
      </c>
      <c r="B87" s="738"/>
      <c r="C87" s="656"/>
      <c r="D87" s="1242" t="s">
        <v>132</v>
      </c>
      <c r="E87" s="1243"/>
      <c r="F87" s="1243"/>
      <c r="G87" s="1243"/>
      <c r="H87" s="1243"/>
      <c r="I87" s="1243"/>
      <c r="J87" s="1243"/>
      <c r="K87" s="1243"/>
      <c r="L87" s="1243"/>
      <c r="M87" s="399">
        <f>SUM(M88:M90)</f>
        <v>0</v>
      </c>
      <c r="N87" s="824"/>
      <c r="O87" s="825"/>
      <c r="P87" s="825"/>
      <c r="Q87" s="407">
        <f>SUBTOTAL(9,Q88:Q90)</f>
        <v>0</v>
      </c>
      <c r="R87" s="406">
        <f t="shared" ref="R87:T87" si="21">SUBTOTAL(9,R88:R90)</f>
        <v>0</v>
      </c>
      <c r="S87" s="406">
        <f t="shared" si="21"/>
        <v>0</v>
      </c>
      <c r="T87" s="406">
        <f t="shared" si="21"/>
        <v>0</v>
      </c>
      <c r="U87" s="825"/>
      <c r="V87" s="825"/>
      <c r="W87" s="825"/>
      <c r="X87" s="825"/>
      <c r="Y87" s="825"/>
      <c r="Z87" s="825"/>
      <c r="AA87" s="825"/>
      <c r="AB87" s="826"/>
      <c r="AC87" s="399"/>
      <c r="AD87" s="1228"/>
      <c r="AE87" s="1228"/>
      <c r="AF87" s="1229"/>
    </row>
    <row r="88" spans="1:32" x14ac:dyDescent="0.2">
      <c r="A88" s="344">
        <v>184</v>
      </c>
      <c r="B88" s="738"/>
      <c r="C88" s="656"/>
      <c r="D88" s="656"/>
      <c r="E88" s="656"/>
      <c r="F88" s="1231" t="s">
        <v>133</v>
      </c>
      <c r="G88" s="1232"/>
      <c r="H88" s="1232"/>
      <c r="I88" s="1232"/>
      <c r="J88" s="1232"/>
      <c r="K88" s="1232"/>
      <c r="L88" s="1232"/>
      <c r="M88" s="690">
        <v>0</v>
      </c>
      <c r="N88" s="823"/>
      <c r="O88" s="823"/>
      <c r="P88" s="823"/>
      <c r="Q88" s="698">
        <v>0</v>
      </c>
      <c r="R88" s="822"/>
      <c r="S88" s="823"/>
      <c r="T88" s="823"/>
      <c r="U88" s="823"/>
      <c r="V88" s="823"/>
      <c r="W88" s="823"/>
      <c r="X88" s="823"/>
      <c r="Y88" s="823"/>
      <c r="Z88" s="823"/>
      <c r="AA88" s="823"/>
      <c r="AB88" s="823"/>
      <c r="AC88" s="690">
        <v>0</v>
      </c>
      <c r="AD88" s="1228"/>
      <c r="AE88" s="1228"/>
      <c r="AF88" s="1229"/>
    </row>
    <row r="89" spans="1:32" x14ac:dyDescent="0.2">
      <c r="A89" s="344">
        <v>185</v>
      </c>
      <c r="B89" s="738"/>
      <c r="C89" s="656"/>
      <c r="D89" s="656"/>
      <c r="E89" s="656"/>
      <c r="F89" s="1231" t="s">
        <v>134</v>
      </c>
      <c r="G89" s="1232"/>
      <c r="H89" s="1232"/>
      <c r="I89" s="1232"/>
      <c r="J89" s="1232"/>
      <c r="K89" s="1232"/>
      <c r="L89" s="1232"/>
      <c r="M89" s="690">
        <v>0</v>
      </c>
      <c r="N89" s="823"/>
      <c r="O89" s="823"/>
      <c r="P89" s="823"/>
      <c r="Q89" s="823"/>
      <c r="R89" s="691">
        <v>0</v>
      </c>
      <c r="S89" s="692">
        <v>0</v>
      </c>
      <c r="T89" s="692">
        <v>0</v>
      </c>
      <c r="U89" s="823"/>
      <c r="V89" s="823"/>
      <c r="W89" s="823"/>
      <c r="X89" s="823"/>
      <c r="Y89" s="823"/>
      <c r="Z89" s="823"/>
      <c r="AA89" s="823"/>
      <c r="AB89" s="823"/>
      <c r="AC89" s="690">
        <v>0</v>
      </c>
      <c r="AD89" s="1228"/>
      <c r="AE89" s="1228"/>
      <c r="AF89" s="1229"/>
    </row>
    <row r="90" spans="1:32" x14ac:dyDescent="0.2">
      <c r="A90" s="344">
        <v>186</v>
      </c>
      <c r="B90" s="738"/>
      <c r="C90" s="656"/>
      <c r="D90" s="656"/>
      <c r="E90" s="656"/>
      <c r="F90" s="1231" t="s">
        <v>135</v>
      </c>
      <c r="G90" s="1232"/>
      <c r="H90" s="1232"/>
      <c r="I90" s="1232"/>
      <c r="J90" s="1232"/>
      <c r="K90" s="1232"/>
      <c r="L90" s="1232"/>
      <c r="M90" s="690">
        <v>0</v>
      </c>
      <c r="N90" s="827"/>
      <c r="O90" s="828"/>
      <c r="P90" s="828"/>
      <c r="Q90" s="828"/>
      <c r="R90" s="827"/>
      <c r="S90" s="828"/>
      <c r="T90" s="828"/>
      <c r="U90" s="828"/>
      <c r="V90" s="828"/>
      <c r="W90" s="828"/>
      <c r="X90" s="828"/>
      <c r="Y90" s="828"/>
      <c r="Z90" s="828"/>
      <c r="AA90" s="828"/>
      <c r="AB90" s="829"/>
      <c r="AC90" s="399"/>
      <c r="AD90" s="1228"/>
      <c r="AE90" s="1228"/>
      <c r="AF90" s="1229"/>
    </row>
    <row r="91" spans="1:32" x14ac:dyDescent="0.2">
      <c r="A91" s="344">
        <v>187</v>
      </c>
      <c r="B91" s="738"/>
      <c r="C91" s="656"/>
      <c r="D91" s="1242" t="s">
        <v>354</v>
      </c>
      <c r="E91" s="1243"/>
      <c r="F91" s="1243"/>
      <c r="G91" s="1243"/>
      <c r="H91" s="1243"/>
      <c r="I91" s="1243"/>
      <c r="J91" s="1243"/>
      <c r="K91" s="1243"/>
      <c r="L91" s="1243"/>
      <c r="M91" s="399">
        <f>SUM(M92:M93)</f>
        <v>0</v>
      </c>
      <c r="N91" s="402">
        <f t="shared" ref="N91:AC91" si="22">SUBTOTAL(9,N92:N93)</f>
        <v>0</v>
      </c>
      <c r="O91" s="406">
        <f t="shared" si="22"/>
        <v>0</v>
      </c>
      <c r="P91" s="405">
        <f t="shared" si="22"/>
        <v>0</v>
      </c>
      <c r="Q91" s="403">
        <f t="shared" si="22"/>
        <v>0</v>
      </c>
      <c r="R91" s="406">
        <f t="shared" si="22"/>
        <v>0</v>
      </c>
      <c r="S91" s="406">
        <f t="shared" si="22"/>
        <v>0</v>
      </c>
      <c r="T91" s="406">
        <f t="shared" si="22"/>
        <v>0</v>
      </c>
      <c r="U91" s="406">
        <f t="shared" si="22"/>
        <v>0</v>
      </c>
      <c r="V91" s="406">
        <f t="shared" si="22"/>
        <v>0</v>
      </c>
      <c r="W91" s="406">
        <f t="shared" si="22"/>
        <v>0</v>
      </c>
      <c r="X91" s="406">
        <f t="shared" si="22"/>
        <v>0</v>
      </c>
      <c r="Y91" s="406">
        <f t="shared" si="22"/>
        <v>0</v>
      </c>
      <c r="Z91" s="406">
        <f t="shared" si="22"/>
        <v>0</v>
      </c>
      <c r="AA91" s="406">
        <f t="shared" si="22"/>
        <v>0</v>
      </c>
      <c r="AB91" s="416">
        <f t="shared" si="22"/>
        <v>0</v>
      </c>
      <c r="AC91" s="399">
        <f t="shared" si="22"/>
        <v>0</v>
      </c>
      <c r="AD91" s="1228"/>
      <c r="AE91" s="1228"/>
      <c r="AF91" s="1229"/>
    </row>
    <row r="92" spans="1:32" x14ac:dyDescent="0.2">
      <c r="A92" s="344">
        <v>188</v>
      </c>
      <c r="B92" s="738"/>
      <c r="C92" s="656"/>
      <c r="D92" s="656"/>
      <c r="E92" s="656"/>
      <c r="F92" s="1231" t="s">
        <v>347</v>
      </c>
      <c r="G92" s="1232"/>
      <c r="H92" s="1232"/>
      <c r="I92" s="1232"/>
      <c r="J92" s="1232"/>
      <c r="K92" s="1232"/>
      <c r="L92" s="1232"/>
      <c r="M92" s="690">
        <v>0</v>
      </c>
      <c r="N92" s="691">
        <v>0</v>
      </c>
      <c r="O92" s="692">
        <v>0</v>
      </c>
      <c r="P92" s="692">
        <v>0</v>
      </c>
      <c r="Q92" s="697">
        <v>0</v>
      </c>
      <c r="R92" s="692">
        <v>0</v>
      </c>
      <c r="S92" s="693">
        <v>0</v>
      </c>
      <c r="T92" s="692">
        <v>0</v>
      </c>
      <c r="U92" s="693">
        <v>0</v>
      </c>
      <c r="V92" s="692">
        <v>0</v>
      </c>
      <c r="W92" s="693">
        <v>0</v>
      </c>
      <c r="X92" s="692">
        <v>0</v>
      </c>
      <c r="Y92" s="693">
        <v>0</v>
      </c>
      <c r="Z92" s="692">
        <v>0</v>
      </c>
      <c r="AA92" s="693">
        <v>0</v>
      </c>
      <c r="AB92" s="698">
        <v>0</v>
      </c>
      <c r="AC92" s="690">
        <v>0</v>
      </c>
      <c r="AD92" s="1228"/>
      <c r="AE92" s="1228"/>
      <c r="AF92" s="1229"/>
    </row>
    <row r="93" spans="1:32" ht="15" customHeight="1" x14ac:dyDescent="0.2">
      <c r="A93" s="344">
        <v>189</v>
      </c>
      <c r="B93" s="575"/>
      <c r="C93" s="645"/>
      <c r="D93" s="645"/>
      <c r="E93" s="645"/>
      <c r="F93" s="1231" t="s">
        <v>348</v>
      </c>
      <c r="G93" s="1232"/>
      <c r="H93" s="1232"/>
      <c r="I93" s="1232"/>
      <c r="J93" s="1232"/>
      <c r="K93" s="1232"/>
      <c r="L93" s="1232"/>
      <c r="M93" s="690">
        <v>0</v>
      </c>
      <c r="N93" s="691">
        <v>0</v>
      </c>
      <c r="O93" s="692">
        <v>0</v>
      </c>
      <c r="P93" s="692">
        <v>0</v>
      </c>
      <c r="Q93" s="697">
        <v>0</v>
      </c>
      <c r="R93" s="692">
        <v>0</v>
      </c>
      <c r="S93" s="693">
        <v>0</v>
      </c>
      <c r="T93" s="692">
        <v>0</v>
      </c>
      <c r="U93" s="693">
        <v>0</v>
      </c>
      <c r="V93" s="692">
        <v>0</v>
      </c>
      <c r="W93" s="693">
        <v>0</v>
      </c>
      <c r="X93" s="692">
        <v>0</v>
      </c>
      <c r="Y93" s="693">
        <v>0</v>
      </c>
      <c r="Z93" s="692">
        <v>0</v>
      </c>
      <c r="AA93" s="693">
        <v>0</v>
      </c>
      <c r="AB93" s="698">
        <v>0</v>
      </c>
      <c r="AC93" s="690">
        <v>0</v>
      </c>
      <c r="AD93" s="1228"/>
      <c r="AE93" s="1228"/>
      <c r="AF93" s="1229"/>
    </row>
    <row r="94" spans="1:32" x14ac:dyDescent="0.2">
      <c r="A94" s="344">
        <v>190</v>
      </c>
      <c r="B94" s="342"/>
      <c r="C94" s="1269" t="s">
        <v>136</v>
      </c>
      <c r="D94" s="1270"/>
      <c r="E94" s="1270"/>
      <c r="F94" s="1270"/>
      <c r="G94" s="1270"/>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1"/>
    </row>
    <row r="95" spans="1:32" x14ac:dyDescent="0.2">
      <c r="A95" s="344">
        <v>191</v>
      </c>
      <c r="B95" s="738"/>
      <c r="C95" s="656"/>
      <c r="D95" s="1277" t="s">
        <v>137</v>
      </c>
      <c r="E95" s="1284"/>
      <c r="F95" s="1284"/>
      <c r="G95" s="1284"/>
      <c r="H95" s="1284"/>
      <c r="I95" s="1284"/>
      <c r="J95" s="1284"/>
      <c r="K95" s="1284"/>
      <c r="L95" s="1284"/>
      <c r="M95" s="1278"/>
      <c r="N95" s="1278"/>
      <c r="O95" s="1278"/>
      <c r="P95" s="1278"/>
      <c r="Q95" s="1278"/>
      <c r="R95" s="1278"/>
      <c r="S95" s="1278"/>
      <c r="T95" s="1278"/>
      <c r="U95" s="1278"/>
      <c r="V95" s="1278"/>
      <c r="W95" s="1278"/>
      <c r="X95" s="1278"/>
      <c r="Y95" s="1278"/>
      <c r="Z95" s="1278"/>
      <c r="AA95" s="1278"/>
      <c r="AB95" s="1278"/>
      <c r="AC95" s="1278"/>
      <c r="AD95" s="1278"/>
      <c r="AE95" s="1278"/>
      <c r="AF95" s="1279"/>
    </row>
    <row r="96" spans="1:32" x14ac:dyDescent="0.2">
      <c r="A96" s="344">
        <v>192</v>
      </c>
      <c r="B96" s="738"/>
      <c r="C96" s="656"/>
      <c r="D96" s="656"/>
      <c r="E96" s="1222" t="s">
        <v>396</v>
      </c>
      <c r="F96" s="1223"/>
      <c r="G96" s="1223"/>
      <c r="H96" s="1223"/>
      <c r="I96" s="1223"/>
      <c r="J96" s="1223"/>
      <c r="K96" s="1223"/>
      <c r="L96" s="1223"/>
      <c r="M96" s="399">
        <f>SUM(M97:M100)</f>
        <v>0</v>
      </c>
      <c r="N96" s="402">
        <f t="shared" ref="N96:AC96" si="23">SUBTOTAL(9,N97:N100)</f>
        <v>0</v>
      </c>
      <c r="O96" s="406">
        <f t="shared" si="23"/>
        <v>0</v>
      </c>
      <c r="P96" s="405">
        <f t="shared" si="23"/>
        <v>0</v>
      </c>
      <c r="Q96" s="407">
        <f t="shared" si="23"/>
        <v>0</v>
      </c>
      <c r="R96" s="406">
        <f t="shared" si="23"/>
        <v>0</v>
      </c>
      <c r="S96" s="406">
        <f t="shared" si="23"/>
        <v>0</v>
      </c>
      <c r="T96" s="406">
        <f t="shared" si="23"/>
        <v>0</v>
      </c>
      <c r="U96" s="406">
        <f t="shared" si="23"/>
        <v>0</v>
      </c>
      <c r="V96" s="406">
        <f t="shared" si="23"/>
        <v>0</v>
      </c>
      <c r="W96" s="406">
        <f t="shared" si="23"/>
        <v>0</v>
      </c>
      <c r="X96" s="406">
        <f t="shared" si="23"/>
        <v>0</v>
      </c>
      <c r="Y96" s="406">
        <f t="shared" si="23"/>
        <v>0</v>
      </c>
      <c r="Z96" s="406">
        <f t="shared" si="23"/>
        <v>0</v>
      </c>
      <c r="AA96" s="406">
        <f t="shared" si="23"/>
        <v>0</v>
      </c>
      <c r="AB96" s="416">
        <f t="shared" si="23"/>
        <v>0</v>
      </c>
      <c r="AC96" s="399">
        <f t="shared" si="23"/>
        <v>0</v>
      </c>
      <c r="AD96" s="1228"/>
      <c r="AE96" s="1228"/>
      <c r="AF96" s="1229"/>
    </row>
    <row r="97" spans="1:32" ht="15" customHeight="1" x14ac:dyDescent="0.2">
      <c r="A97" s="344">
        <v>193</v>
      </c>
      <c r="B97" s="738"/>
      <c r="C97" s="656"/>
      <c r="D97" s="656"/>
      <c r="E97" s="656"/>
      <c r="F97" s="1247" t="s">
        <v>139</v>
      </c>
      <c r="G97" s="1248"/>
      <c r="H97" s="1248"/>
      <c r="I97" s="1248"/>
      <c r="J97" s="1248"/>
      <c r="K97" s="1248"/>
      <c r="L97" s="1248"/>
      <c r="M97" s="690">
        <v>0</v>
      </c>
      <c r="N97" s="691">
        <v>0</v>
      </c>
      <c r="O97" s="692">
        <v>0</v>
      </c>
      <c r="P97" s="692">
        <v>0</v>
      </c>
      <c r="Q97" s="697">
        <v>0</v>
      </c>
      <c r="R97" s="692">
        <v>0</v>
      </c>
      <c r="S97" s="693">
        <v>0</v>
      </c>
      <c r="T97" s="692">
        <v>0</v>
      </c>
      <c r="U97" s="693">
        <v>0</v>
      </c>
      <c r="V97" s="692">
        <v>0</v>
      </c>
      <c r="W97" s="693">
        <v>0</v>
      </c>
      <c r="X97" s="692">
        <v>0</v>
      </c>
      <c r="Y97" s="693">
        <v>0</v>
      </c>
      <c r="Z97" s="692">
        <v>0</v>
      </c>
      <c r="AA97" s="693">
        <v>0</v>
      </c>
      <c r="AB97" s="698">
        <v>0</v>
      </c>
      <c r="AC97" s="690">
        <v>0</v>
      </c>
      <c r="AD97" s="1228"/>
      <c r="AE97" s="1228"/>
      <c r="AF97" s="1229"/>
    </row>
    <row r="98" spans="1:32" ht="15" customHeight="1" x14ac:dyDescent="0.2">
      <c r="A98" s="344">
        <v>194</v>
      </c>
      <c r="B98" s="738"/>
      <c r="C98" s="656"/>
      <c r="D98" s="656"/>
      <c r="E98" s="656"/>
      <c r="F98" s="1247" t="s">
        <v>140</v>
      </c>
      <c r="G98" s="1248"/>
      <c r="H98" s="1248"/>
      <c r="I98" s="1248"/>
      <c r="J98" s="1248"/>
      <c r="K98" s="1248"/>
      <c r="L98" s="1248"/>
      <c r="M98" s="690">
        <v>0</v>
      </c>
      <c r="N98" s="691">
        <v>0</v>
      </c>
      <c r="O98" s="692">
        <v>0</v>
      </c>
      <c r="P98" s="692">
        <v>0</v>
      </c>
      <c r="Q98" s="697">
        <v>0</v>
      </c>
      <c r="R98" s="692">
        <v>0</v>
      </c>
      <c r="S98" s="693">
        <v>0</v>
      </c>
      <c r="T98" s="692">
        <v>0</v>
      </c>
      <c r="U98" s="693">
        <v>0</v>
      </c>
      <c r="V98" s="692">
        <v>0</v>
      </c>
      <c r="W98" s="693">
        <v>0</v>
      </c>
      <c r="X98" s="692">
        <v>0</v>
      </c>
      <c r="Y98" s="693">
        <v>0</v>
      </c>
      <c r="Z98" s="692">
        <v>0</v>
      </c>
      <c r="AA98" s="693">
        <v>0</v>
      </c>
      <c r="AB98" s="698">
        <v>0</v>
      </c>
      <c r="AC98" s="690">
        <v>0</v>
      </c>
      <c r="AD98" s="1228"/>
      <c r="AE98" s="1228"/>
      <c r="AF98" s="1229"/>
    </row>
    <row r="99" spans="1:32" ht="15" customHeight="1" x14ac:dyDescent="0.2">
      <c r="A99" s="344">
        <v>195</v>
      </c>
      <c r="B99" s="738"/>
      <c r="C99" s="656"/>
      <c r="D99" s="656"/>
      <c r="E99" s="656"/>
      <c r="F99" s="1247" t="s">
        <v>141</v>
      </c>
      <c r="G99" s="1248"/>
      <c r="H99" s="1248"/>
      <c r="I99" s="1248"/>
      <c r="J99" s="1248"/>
      <c r="K99" s="1248"/>
      <c r="L99" s="1248"/>
      <c r="M99" s="690">
        <v>0</v>
      </c>
      <c r="N99" s="691">
        <v>0</v>
      </c>
      <c r="O99" s="692">
        <v>0</v>
      </c>
      <c r="P99" s="692">
        <v>0</v>
      </c>
      <c r="Q99" s="697">
        <v>0</v>
      </c>
      <c r="R99" s="692">
        <v>0</v>
      </c>
      <c r="S99" s="693">
        <v>0</v>
      </c>
      <c r="T99" s="692">
        <v>0</v>
      </c>
      <c r="U99" s="693">
        <v>0</v>
      </c>
      <c r="V99" s="692">
        <v>0</v>
      </c>
      <c r="W99" s="693">
        <v>0</v>
      </c>
      <c r="X99" s="692">
        <v>0</v>
      </c>
      <c r="Y99" s="693">
        <v>0</v>
      </c>
      <c r="Z99" s="692">
        <v>0</v>
      </c>
      <c r="AA99" s="693">
        <v>0</v>
      </c>
      <c r="AB99" s="698">
        <v>0</v>
      </c>
      <c r="AC99" s="690">
        <v>0</v>
      </c>
      <c r="AD99" s="1228"/>
      <c r="AE99" s="1228"/>
      <c r="AF99" s="1229"/>
    </row>
    <row r="100" spans="1:32" ht="15" customHeight="1" x14ac:dyDescent="0.2">
      <c r="A100" s="344">
        <v>196</v>
      </c>
      <c r="B100" s="738"/>
      <c r="C100" s="656"/>
      <c r="D100" s="656"/>
      <c r="E100" s="656"/>
      <c r="F100" s="1247" t="s">
        <v>142</v>
      </c>
      <c r="G100" s="1248"/>
      <c r="H100" s="1248"/>
      <c r="I100" s="1248"/>
      <c r="J100" s="1248"/>
      <c r="K100" s="1248"/>
      <c r="L100" s="1248"/>
      <c r="M100" s="690">
        <v>0</v>
      </c>
      <c r="N100" s="691">
        <v>0</v>
      </c>
      <c r="O100" s="692">
        <v>0</v>
      </c>
      <c r="P100" s="692">
        <v>0</v>
      </c>
      <c r="Q100" s="697">
        <v>0</v>
      </c>
      <c r="R100" s="692">
        <v>0</v>
      </c>
      <c r="S100" s="693">
        <v>0</v>
      </c>
      <c r="T100" s="692">
        <v>0</v>
      </c>
      <c r="U100" s="693">
        <v>0</v>
      </c>
      <c r="V100" s="692">
        <v>0</v>
      </c>
      <c r="W100" s="693">
        <v>0</v>
      </c>
      <c r="X100" s="692">
        <v>0</v>
      </c>
      <c r="Y100" s="693">
        <v>0</v>
      </c>
      <c r="Z100" s="692">
        <v>0</v>
      </c>
      <c r="AA100" s="693">
        <v>0</v>
      </c>
      <c r="AB100" s="698">
        <v>0</v>
      </c>
      <c r="AC100" s="690">
        <v>0</v>
      </c>
      <c r="AD100" s="1228"/>
      <c r="AE100" s="1228"/>
      <c r="AF100" s="1229"/>
    </row>
    <row r="101" spans="1:32" x14ac:dyDescent="0.2">
      <c r="A101" s="344">
        <v>197</v>
      </c>
      <c r="B101" s="738"/>
      <c r="C101" s="656"/>
      <c r="D101" s="656"/>
      <c r="E101" s="1222" t="s">
        <v>143</v>
      </c>
      <c r="F101" s="1223"/>
      <c r="G101" s="1223"/>
      <c r="H101" s="1223"/>
      <c r="I101" s="1223"/>
      <c r="J101" s="1223"/>
      <c r="K101" s="1223"/>
      <c r="L101" s="1223"/>
      <c r="M101" s="399">
        <f>SUM(M102:M103)</f>
        <v>0</v>
      </c>
      <c r="N101" s="402">
        <f t="shared" ref="N101:AC101" si="24">SUBTOTAL(9,N102:N103)</f>
        <v>0</v>
      </c>
      <c r="O101" s="406">
        <f t="shared" si="24"/>
        <v>0</v>
      </c>
      <c r="P101" s="405">
        <f t="shared" si="24"/>
        <v>0</v>
      </c>
      <c r="Q101" s="407">
        <f t="shared" si="24"/>
        <v>0</v>
      </c>
      <c r="R101" s="406">
        <f t="shared" si="24"/>
        <v>0</v>
      </c>
      <c r="S101" s="406">
        <f t="shared" si="24"/>
        <v>0</v>
      </c>
      <c r="T101" s="406">
        <f t="shared" si="24"/>
        <v>0</v>
      </c>
      <c r="U101" s="406">
        <f t="shared" si="24"/>
        <v>0</v>
      </c>
      <c r="V101" s="406">
        <f t="shared" si="24"/>
        <v>0</v>
      </c>
      <c r="W101" s="406">
        <f t="shared" si="24"/>
        <v>0</v>
      </c>
      <c r="X101" s="406">
        <f t="shared" si="24"/>
        <v>0</v>
      </c>
      <c r="Y101" s="406">
        <f t="shared" si="24"/>
        <v>0</v>
      </c>
      <c r="Z101" s="406">
        <f t="shared" si="24"/>
        <v>0</v>
      </c>
      <c r="AA101" s="406">
        <f t="shared" si="24"/>
        <v>0</v>
      </c>
      <c r="AB101" s="416">
        <f t="shared" si="24"/>
        <v>0</v>
      </c>
      <c r="AC101" s="399">
        <f t="shared" si="24"/>
        <v>0</v>
      </c>
      <c r="AD101" s="1228"/>
      <c r="AE101" s="1228"/>
      <c r="AF101" s="1229"/>
    </row>
    <row r="102" spans="1:32" x14ac:dyDescent="0.2">
      <c r="A102" s="344">
        <v>198</v>
      </c>
      <c r="B102" s="738"/>
      <c r="C102" s="656"/>
      <c r="D102" s="656"/>
      <c r="E102" s="656"/>
      <c r="F102" s="1247" t="s">
        <v>144</v>
      </c>
      <c r="G102" s="1248"/>
      <c r="H102" s="1248"/>
      <c r="I102" s="1248"/>
      <c r="J102" s="1248"/>
      <c r="K102" s="1248"/>
      <c r="L102" s="1248"/>
      <c r="M102" s="690">
        <v>0</v>
      </c>
      <c r="N102" s="691">
        <v>0</v>
      </c>
      <c r="O102" s="692">
        <v>0</v>
      </c>
      <c r="P102" s="692">
        <v>0</v>
      </c>
      <c r="Q102" s="697">
        <v>0</v>
      </c>
      <c r="R102" s="692">
        <v>0</v>
      </c>
      <c r="S102" s="693">
        <v>0</v>
      </c>
      <c r="T102" s="692">
        <v>0</v>
      </c>
      <c r="U102" s="693">
        <v>0</v>
      </c>
      <c r="V102" s="692">
        <v>0</v>
      </c>
      <c r="W102" s="693">
        <v>0</v>
      </c>
      <c r="X102" s="692">
        <v>0</v>
      </c>
      <c r="Y102" s="693">
        <v>0</v>
      </c>
      <c r="Z102" s="692">
        <v>0</v>
      </c>
      <c r="AA102" s="693">
        <v>0</v>
      </c>
      <c r="AB102" s="698">
        <v>0</v>
      </c>
      <c r="AC102" s="690">
        <v>0</v>
      </c>
      <c r="AD102" s="1228"/>
      <c r="AE102" s="1228"/>
      <c r="AF102" s="1229"/>
    </row>
    <row r="103" spans="1:32" x14ac:dyDescent="0.2">
      <c r="A103" s="344">
        <v>199</v>
      </c>
      <c r="B103" s="738"/>
      <c r="C103" s="656"/>
      <c r="D103" s="656"/>
      <c r="E103" s="656"/>
      <c r="F103" s="1259" t="s">
        <v>145</v>
      </c>
      <c r="G103" s="1260"/>
      <c r="H103" s="1260"/>
      <c r="I103" s="1260"/>
      <c r="J103" s="1260"/>
      <c r="K103" s="1260"/>
      <c r="L103" s="1260"/>
      <c r="M103" s="690">
        <v>0</v>
      </c>
      <c r="N103" s="691">
        <v>0</v>
      </c>
      <c r="O103" s="692">
        <v>0</v>
      </c>
      <c r="P103" s="692">
        <v>0</v>
      </c>
      <c r="Q103" s="697">
        <v>0</v>
      </c>
      <c r="R103" s="692">
        <v>0</v>
      </c>
      <c r="S103" s="693">
        <v>0</v>
      </c>
      <c r="T103" s="692">
        <v>0</v>
      </c>
      <c r="U103" s="693">
        <v>0</v>
      </c>
      <c r="V103" s="692">
        <v>0</v>
      </c>
      <c r="W103" s="693">
        <v>0</v>
      </c>
      <c r="X103" s="692">
        <v>0</v>
      </c>
      <c r="Y103" s="693">
        <v>0</v>
      </c>
      <c r="Z103" s="692">
        <v>0</v>
      </c>
      <c r="AA103" s="693">
        <v>0</v>
      </c>
      <c r="AB103" s="698">
        <v>0</v>
      </c>
      <c r="AC103" s="690">
        <v>0</v>
      </c>
      <c r="AD103" s="1228"/>
      <c r="AE103" s="1228"/>
      <c r="AF103" s="1229"/>
    </row>
    <row r="104" spans="1:32" x14ac:dyDescent="0.2">
      <c r="A104" s="344">
        <v>200</v>
      </c>
      <c r="B104" s="738"/>
      <c r="C104" s="656"/>
      <c r="D104" s="656"/>
      <c r="E104" s="1222" t="s">
        <v>146</v>
      </c>
      <c r="F104" s="1223"/>
      <c r="G104" s="1223"/>
      <c r="H104" s="1223"/>
      <c r="I104" s="1223"/>
      <c r="J104" s="1223"/>
      <c r="K104" s="1223"/>
      <c r="L104" s="1223"/>
      <c r="M104" s="399">
        <f>SUM(M105:M106)</f>
        <v>0</v>
      </c>
      <c r="N104" s="402">
        <f t="shared" ref="N104:AC104" si="25">SUBTOTAL(9,N105:N106)</f>
        <v>0</v>
      </c>
      <c r="O104" s="406">
        <f t="shared" si="25"/>
        <v>0</v>
      </c>
      <c r="P104" s="405">
        <f t="shared" si="25"/>
        <v>0</v>
      </c>
      <c r="Q104" s="407">
        <f t="shared" si="25"/>
        <v>0</v>
      </c>
      <c r="R104" s="406">
        <f t="shared" si="25"/>
        <v>0</v>
      </c>
      <c r="S104" s="406">
        <f t="shared" si="25"/>
        <v>0</v>
      </c>
      <c r="T104" s="406">
        <f t="shared" si="25"/>
        <v>0</v>
      </c>
      <c r="U104" s="406">
        <f t="shared" si="25"/>
        <v>0</v>
      </c>
      <c r="V104" s="406">
        <f t="shared" si="25"/>
        <v>0</v>
      </c>
      <c r="W104" s="406">
        <f t="shared" si="25"/>
        <v>0</v>
      </c>
      <c r="X104" s="406">
        <f t="shared" si="25"/>
        <v>0</v>
      </c>
      <c r="Y104" s="406">
        <f t="shared" si="25"/>
        <v>0</v>
      </c>
      <c r="Z104" s="406">
        <f t="shared" si="25"/>
        <v>0</v>
      </c>
      <c r="AA104" s="406">
        <f t="shared" si="25"/>
        <v>0</v>
      </c>
      <c r="AB104" s="416">
        <f t="shared" si="25"/>
        <v>0</v>
      </c>
      <c r="AC104" s="399">
        <f t="shared" si="25"/>
        <v>0</v>
      </c>
      <c r="AD104" s="1228"/>
      <c r="AE104" s="1228"/>
      <c r="AF104" s="1229"/>
    </row>
    <row r="105" spans="1:32" x14ac:dyDescent="0.2">
      <c r="A105" s="344">
        <v>201</v>
      </c>
      <c r="B105" s="738"/>
      <c r="C105" s="656"/>
      <c r="D105" s="656"/>
      <c r="E105" s="656"/>
      <c r="F105" s="1247" t="s">
        <v>147</v>
      </c>
      <c r="G105" s="1248"/>
      <c r="H105" s="1248"/>
      <c r="I105" s="1248"/>
      <c r="J105" s="1248"/>
      <c r="K105" s="1248"/>
      <c r="L105" s="1248"/>
      <c r="M105" s="690">
        <v>0</v>
      </c>
      <c r="N105" s="691">
        <v>0</v>
      </c>
      <c r="O105" s="692">
        <v>0</v>
      </c>
      <c r="P105" s="692">
        <v>0</v>
      </c>
      <c r="Q105" s="697">
        <v>0</v>
      </c>
      <c r="R105" s="692">
        <v>0</v>
      </c>
      <c r="S105" s="693">
        <v>0</v>
      </c>
      <c r="T105" s="692">
        <v>0</v>
      </c>
      <c r="U105" s="693">
        <v>0</v>
      </c>
      <c r="V105" s="692">
        <v>0</v>
      </c>
      <c r="W105" s="693">
        <v>0</v>
      </c>
      <c r="X105" s="692">
        <v>0</v>
      </c>
      <c r="Y105" s="693">
        <v>0</v>
      </c>
      <c r="Z105" s="692">
        <v>0</v>
      </c>
      <c r="AA105" s="693">
        <v>0</v>
      </c>
      <c r="AB105" s="698">
        <v>0</v>
      </c>
      <c r="AC105" s="690">
        <v>0</v>
      </c>
      <c r="AD105" s="1228"/>
      <c r="AE105" s="1228"/>
      <c r="AF105" s="1229"/>
    </row>
    <row r="106" spans="1:32" x14ac:dyDescent="0.2">
      <c r="A106" s="344">
        <v>202</v>
      </c>
      <c r="B106" s="738"/>
      <c r="C106" s="656"/>
      <c r="D106" s="656"/>
      <c r="E106" s="656"/>
      <c r="F106" s="1259" t="s">
        <v>148</v>
      </c>
      <c r="G106" s="1260"/>
      <c r="H106" s="1260"/>
      <c r="I106" s="1260"/>
      <c r="J106" s="1260"/>
      <c r="K106" s="1260"/>
      <c r="L106" s="1260"/>
      <c r="M106" s="690">
        <v>0</v>
      </c>
      <c r="N106" s="691">
        <v>0</v>
      </c>
      <c r="O106" s="692">
        <v>0</v>
      </c>
      <c r="P106" s="692">
        <v>0</v>
      </c>
      <c r="Q106" s="697">
        <v>0</v>
      </c>
      <c r="R106" s="692">
        <v>0</v>
      </c>
      <c r="S106" s="693">
        <v>0</v>
      </c>
      <c r="T106" s="692">
        <v>0</v>
      </c>
      <c r="U106" s="693">
        <v>0</v>
      </c>
      <c r="V106" s="692">
        <v>0</v>
      </c>
      <c r="W106" s="693">
        <v>0</v>
      </c>
      <c r="X106" s="692">
        <v>0</v>
      </c>
      <c r="Y106" s="693">
        <v>0</v>
      </c>
      <c r="Z106" s="692">
        <v>0</v>
      </c>
      <c r="AA106" s="693">
        <v>0</v>
      </c>
      <c r="AB106" s="698">
        <v>0</v>
      </c>
      <c r="AC106" s="690">
        <v>0</v>
      </c>
      <c r="AD106" s="1228"/>
      <c r="AE106" s="1228"/>
      <c r="AF106" s="1229"/>
    </row>
    <row r="107" spans="1:32" x14ac:dyDescent="0.2">
      <c r="A107" s="344">
        <v>203</v>
      </c>
      <c r="B107" s="738"/>
      <c r="C107" s="656"/>
      <c r="D107" s="1242" t="s">
        <v>149</v>
      </c>
      <c r="E107" s="1265"/>
      <c r="F107" s="1265"/>
      <c r="G107" s="1265"/>
      <c r="H107" s="1265"/>
      <c r="I107" s="1265"/>
      <c r="J107" s="1265"/>
      <c r="K107" s="1265"/>
      <c r="L107" s="1265"/>
      <c r="M107" s="1243"/>
      <c r="N107" s="1243"/>
      <c r="O107" s="1243"/>
      <c r="P107" s="1243"/>
      <c r="Q107" s="1243"/>
      <c r="R107" s="1243"/>
      <c r="S107" s="1243"/>
      <c r="T107" s="1243"/>
      <c r="U107" s="1243"/>
      <c r="V107" s="1243"/>
      <c r="W107" s="1243"/>
      <c r="X107" s="1243"/>
      <c r="Y107" s="1243"/>
      <c r="Z107" s="1243"/>
      <c r="AA107" s="1243"/>
      <c r="AB107" s="1243"/>
      <c r="AC107" s="1243"/>
      <c r="AD107" s="1243"/>
      <c r="AE107" s="1243"/>
      <c r="AF107" s="1264"/>
    </row>
    <row r="108" spans="1:32" x14ac:dyDescent="0.2">
      <c r="A108" s="344">
        <v>204</v>
      </c>
      <c r="B108" s="738"/>
      <c r="C108" s="656"/>
      <c r="D108" s="656"/>
      <c r="E108" s="1222" t="s">
        <v>150</v>
      </c>
      <c r="F108" s="1223"/>
      <c r="G108" s="1223"/>
      <c r="H108" s="1223"/>
      <c r="I108" s="1223"/>
      <c r="J108" s="1223"/>
      <c r="K108" s="1223"/>
      <c r="L108" s="1223"/>
      <c r="M108" s="399">
        <f>SUM(M109:M112)</f>
        <v>0</v>
      </c>
      <c r="N108" s="402">
        <f t="shared" ref="N108:AC108" si="26">SUBTOTAL(9,N109:N112)</f>
        <v>0</v>
      </c>
      <c r="O108" s="406">
        <f t="shared" si="26"/>
        <v>0</v>
      </c>
      <c r="P108" s="405">
        <f t="shared" si="26"/>
        <v>0</v>
      </c>
      <c r="Q108" s="407">
        <f t="shared" si="26"/>
        <v>0</v>
      </c>
      <c r="R108" s="406">
        <f t="shared" si="26"/>
        <v>0</v>
      </c>
      <c r="S108" s="406">
        <f t="shared" si="26"/>
        <v>0</v>
      </c>
      <c r="T108" s="406">
        <f t="shared" si="26"/>
        <v>0</v>
      </c>
      <c r="U108" s="406">
        <f t="shared" si="26"/>
        <v>0</v>
      </c>
      <c r="V108" s="406">
        <f t="shared" si="26"/>
        <v>0</v>
      </c>
      <c r="W108" s="406">
        <f t="shared" si="26"/>
        <v>0</v>
      </c>
      <c r="X108" s="406">
        <f t="shared" si="26"/>
        <v>0</v>
      </c>
      <c r="Y108" s="406">
        <f t="shared" si="26"/>
        <v>0</v>
      </c>
      <c r="Z108" s="406">
        <f t="shared" si="26"/>
        <v>0</v>
      </c>
      <c r="AA108" s="406">
        <f t="shared" si="26"/>
        <v>0</v>
      </c>
      <c r="AB108" s="416">
        <f t="shared" si="26"/>
        <v>0</v>
      </c>
      <c r="AC108" s="399">
        <f t="shared" si="26"/>
        <v>0</v>
      </c>
      <c r="AD108" s="1228"/>
      <c r="AE108" s="1228"/>
      <c r="AF108" s="1229"/>
    </row>
    <row r="109" spans="1:32" ht="15" customHeight="1" x14ac:dyDescent="0.2">
      <c r="A109" s="344">
        <v>205</v>
      </c>
      <c r="B109" s="738"/>
      <c r="C109" s="656"/>
      <c r="D109" s="656"/>
      <c r="E109" s="656"/>
      <c r="F109" s="1247" t="s">
        <v>151</v>
      </c>
      <c r="G109" s="1248"/>
      <c r="H109" s="1248"/>
      <c r="I109" s="1248"/>
      <c r="J109" s="1248"/>
      <c r="K109" s="1248"/>
      <c r="L109" s="1248"/>
      <c r="M109" s="690">
        <v>0</v>
      </c>
      <c r="N109" s="691">
        <v>0</v>
      </c>
      <c r="O109" s="692">
        <v>0</v>
      </c>
      <c r="P109" s="692">
        <v>0</v>
      </c>
      <c r="Q109" s="697">
        <v>0</v>
      </c>
      <c r="R109" s="692">
        <v>0</v>
      </c>
      <c r="S109" s="693">
        <v>0</v>
      </c>
      <c r="T109" s="692">
        <v>0</v>
      </c>
      <c r="U109" s="693">
        <v>0</v>
      </c>
      <c r="V109" s="692">
        <v>0</v>
      </c>
      <c r="W109" s="693">
        <v>0</v>
      </c>
      <c r="X109" s="692">
        <v>0</v>
      </c>
      <c r="Y109" s="693">
        <v>0</v>
      </c>
      <c r="Z109" s="692">
        <v>0</v>
      </c>
      <c r="AA109" s="693">
        <v>0</v>
      </c>
      <c r="AB109" s="698">
        <v>0</v>
      </c>
      <c r="AC109" s="690">
        <v>0</v>
      </c>
      <c r="AD109" s="1228"/>
      <c r="AE109" s="1228"/>
      <c r="AF109" s="1229"/>
    </row>
    <row r="110" spans="1:32" ht="15" customHeight="1" x14ac:dyDescent="0.2">
      <c r="A110" s="344">
        <v>206</v>
      </c>
      <c r="B110" s="738"/>
      <c r="C110" s="656"/>
      <c r="D110" s="656"/>
      <c r="E110" s="656"/>
      <c r="F110" s="1247" t="s">
        <v>152</v>
      </c>
      <c r="G110" s="1248"/>
      <c r="H110" s="1248"/>
      <c r="I110" s="1248"/>
      <c r="J110" s="1248"/>
      <c r="K110" s="1248"/>
      <c r="L110" s="1248"/>
      <c r="M110" s="690">
        <v>0</v>
      </c>
      <c r="N110" s="691">
        <v>0</v>
      </c>
      <c r="O110" s="692">
        <v>0</v>
      </c>
      <c r="P110" s="692">
        <v>0</v>
      </c>
      <c r="Q110" s="697">
        <v>0</v>
      </c>
      <c r="R110" s="692">
        <v>0</v>
      </c>
      <c r="S110" s="693">
        <v>0</v>
      </c>
      <c r="T110" s="692">
        <v>0</v>
      </c>
      <c r="U110" s="693">
        <v>0</v>
      </c>
      <c r="V110" s="692">
        <v>0</v>
      </c>
      <c r="W110" s="693">
        <v>0</v>
      </c>
      <c r="X110" s="692">
        <v>0</v>
      </c>
      <c r="Y110" s="693">
        <v>0</v>
      </c>
      <c r="Z110" s="692">
        <v>0</v>
      </c>
      <c r="AA110" s="693">
        <v>0</v>
      </c>
      <c r="AB110" s="698">
        <v>0</v>
      </c>
      <c r="AC110" s="690">
        <v>0</v>
      </c>
      <c r="AD110" s="1228"/>
      <c r="AE110" s="1228"/>
      <c r="AF110" s="1229"/>
    </row>
    <row r="111" spans="1:32" ht="15" customHeight="1" x14ac:dyDescent="0.2">
      <c r="A111" s="344">
        <v>207</v>
      </c>
      <c r="B111" s="738"/>
      <c r="C111" s="656"/>
      <c r="D111" s="656"/>
      <c r="E111" s="656"/>
      <c r="F111" s="1247" t="s">
        <v>153</v>
      </c>
      <c r="G111" s="1248"/>
      <c r="H111" s="1248"/>
      <c r="I111" s="1248"/>
      <c r="J111" s="1248"/>
      <c r="K111" s="1248"/>
      <c r="L111" s="1248"/>
      <c r="M111" s="690">
        <v>0</v>
      </c>
      <c r="N111" s="691">
        <v>0</v>
      </c>
      <c r="O111" s="692">
        <v>0</v>
      </c>
      <c r="P111" s="692">
        <v>0</v>
      </c>
      <c r="Q111" s="697">
        <v>0</v>
      </c>
      <c r="R111" s="692">
        <v>0</v>
      </c>
      <c r="S111" s="693">
        <v>0</v>
      </c>
      <c r="T111" s="692">
        <v>0</v>
      </c>
      <c r="U111" s="693">
        <v>0</v>
      </c>
      <c r="V111" s="692">
        <v>0</v>
      </c>
      <c r="W111" s="693">
        <v>0</v>
      </c>
      <c r="X111" s="692">
        <v>0</v>
      </c>
      <c r="Y111" s="693">
        <v>0</v>
      </c>
      <c r="Z111" s="692">
        <v>0</v>
      </c>
      <c r="AA111" s="693">
        <v>0</v>
      </c>
      <c r="AB111" s="698">
        <v>0</v>
      </c>
      <c r="AC111" s="690">
        <v>0</v>
      </c>
      <c r="AD111" s="1228"/>
      <c r="AE111" s="1228"/>
      <c r="AF111" s="1229"/>
    </row>
    <row r="112" spans="1:32" ht="15" customHeight="1" x14ac:dyDescent="0.2">
      <c r="A112" s="344">
        <v>208</v>
      </c>
      <c r="B112" s="738"/>
      <c r="C112" s="656"/>
      <c r="D112" s="656"/>
      <c r="E112" s="656"/>
      <c r="F112" s="1247" t="s">
        <v>154</v>
      </c>
      <c r="G112" s="1248"/>
      <c r="H112" s="1248"/>
      <c r="I112" s="1248"/>
      <c r="J112" s="1248"/>
      <c r="K112" s="1248"/>
      <c r="L112" s="1248"/>
      <c r="M112" s="690">
        <v>0</v>
      </c>
      <c r="N112" s="691">
        <v>0</v>
      </c>
      <c r="O112" s="692">
        <v>0</v>
      </c>
      <c r="P112" s="692">
        <v>0</v>
      </c>
      <c r="Q112" s="697">
        <v>0</v>
      </c>
      <c r="R112" s="692">
        <v>0</v>
      </c>
      <c r="S112" s="693">
        <v>0</v>
      </c>
      <c r="T112" s="692">
        <v>0</v>
      </c>
      <c r="U112" s="693">
        <v>0</v>
      </c>
      <c r="V112" s="692">
        <v>0</v>
      </c>
      <c r="W112" s="693">
        <v>0</v>
      </c>
      <c r="X112" s="692">
        <v>0</v>
      </c>
      <c r="Y112" s="693">
        <v>0</v>
      </c>
      <c r="Z112" s="692">
        <v>0</v>
      </c>
      <c r="AA112" s="693">
        <v>0</v>
      </c>
      <c r="AB112" s="698">
        <v>0</v>
      </c>
      <c r="AC112" s="690">
        <v>0</v>
      </c>
      <c r="AD112" s="1228"/>
      <c r="AE112" s="1228"/>
      <c r="AF112" s="1229"/>
    </row>
    <row r="113" spans="1:32" x14ac:dyDescent="0.2">
      <c r="A113" s="344">
        <v>209</v>
      </c>
      <c r="B113" s="738"/>
      <c r="C113" s="656"/>
      <c r="D113" s="656"/>
      <c r="E113" s="1222" t="s">
        <v>155</v>
      </c>
      <c r="F113" s="1223"/>
      <c r="G113" s="1223"/>
      <c r="H113" s="1223"/>
      <c r="I113" s="1223"/>
      <c r="J113" s="1223"/>
      <c r="K113" s="1223"/>
      <c r="L113" s="1223"/>
      <c r="M113" s="399">
        <f>SUM(M114:M115)</f>
        <v>0</v>
      </c>
      <c r="N113" s="402">
        <f t="shared" ref="N113:AC113" si="27">SUBTOTAL(9,N114:N115)</f>
        <v>0</v>
      </c>
      <c r="O113" s="406">
        <f t="shared" si="27"/>
        <v>0</v>
      </c>
      <c r="P113" s="405">
        <f t="shared" si="27"/>
        <v>0</v>
      </c>
      <c r="Q113" s="407">
        <f t="shared" si="27"/>
        <v>0</v>
      </c>
      <c r="R113" s="406">
        <f t="shared" si="27"/>
        <v>0</v>
      </c>
      <c r="S113" s="406">
        <f t="shared" si="27"/>
        <v>0</v>
      </c>
      <c r="T113" s="406">
        <f t="shared" si="27"/>
        <v>0</v>
      </c>
      <c r="U113" s="406">
        <f t="shared" si="27"/>
        <v>0</v>
      </c>
      <c r="V113" s="406">
        <f t="shared" si="27"/>
        <v>0</v>
      </c>
      <c r="W113" s="406">
        <f t="shared" si="27"/>
        <v>0</v>
      </c>
      <c r="X113" s="406">
        <f t="shared" si="27"/>
        <v>0</v>
      </c>
      <c r="Y113" s="406">
        <f t="shared" si="27"/>
        <v>0</v>
      </c>
      <c r="Z113" s="406">
        <f t="shared" si="27"/>
        <v>0</v>
      </c>
      <c r="AA113" s="406">
        <f t="shared" si="27"/>
        <v>0</v>
      </c>
      <c r="AB113" s="416">
        <f t="shared" si="27"/>
        <v>0</v>
      </c>
      <c r="AC113" s="399">
        <f t="shared" si="27"/>
        <v>0</v>
      </c>
      <c r="AD113" s="1228"/>
      <c r="AE113" s="1228"/>
      <c r="AF113" s="1229"/>
    </row>
    <row r="114" spans="1:32" x14ac:dyDescent="0.2">
      <c r="A114" s="344">
        <v>210</v>
      </c>
      <c r="B114" s="738"/>
      <c r="C114" s="656"/>
      <c r="D114" s="656"/>
      <c r="E114" s="656"/>
      <c r="F114" s="1247" t="s">
        <v>156</v>
      </c>
      <c r="G114" s="1248"/>
      <c r="H114" s="1248"/>
      <c r="I114" s="1248"/>
      <c r="J114" s="1248"/>
      <c r="K114" s="1248"/>
      <c r="L114" s="1248"/>
      <c r="M114" s="690">
        <v>0</v>
      </c>
      <c r="N114" s="691">
        <v>0</v>
      </c>
      <c r="O114" s="692">
        <v>0</v>
      </c>
      <c r="P114" s="692">
        <v>0</v>
      </c>
      <c r="Q114" s="697">
        <v>0</v>
      </c>
      <c r="R114" s="692">
        <v>0</v>
      </c>
      <c r="S114" s="693">
        <v>0</v>
      </c>
      <c r="T114" s="692">
        <v>0</v>
      </c>
      <c r="U114" s="693">
        <v>0</v>
      </c>
      <c r="V114" s="692">
        <v>0</v>
      </c>
      <c r="W114" s="693">
        <v>0</v>
      </c>
      <c r="X114" s="692">
        <v>0</v>
      </c>
      <c r="Y114" s="693">
        <v>0</v>
      </c>
      <c r="Z114" s="692">
        <v>0</v>
      </c>
      <c r="AA114" s="693">
        <v>0</v>
      </c>
      <c r="AB114" s="698">
        <v>0</v>
      </c>
      <c r="AC114" s="690">
        <v>0</v>
      </c>
      <c r="AD114" s="1228"/>
      <c r="AE114" s="1228"/>
      <c r="AF114" s="1229"/>
    </row>
    <row r="115" spans="1:32" x14ac:dyDescent="0.2">
      <c r="A115" s="344">
        <v>211</v>
      </c>
      <c r="B115" s="738"/>
      <c r="C115" s="656"/>
      <c r="D115" s="656"/>
      <c r="E115" s="656"/>
      <c r="F115" s="1259" t="s">
        <v>157</v>
      </c>
      <c r="G115" s="1260"/>
      <c r="H115" s="1260"/>
      <c r="I115" s="1260"/>
      <c r="J115" s="1260"/>
      <c r="K115" s="1260"/>
      <c r="L115" s="1260"/>
      <c r="M115" s="690">
        <v>0</v>
      </c>
      <c r="N115" s="691">
        <v>0</v>
      </c>
      <c r="O115" s="692">
        <v>0</v>
      </c>
      <c r="P115" s="692">
        <v>0</v>
      </c>
      <c r="Q115" s="697">
        <v>0</v>
      </c>
      <c r="R115" s="692">
        <v>0</v>
      </c>
      <c r="S115" s="693">
        <v>0</v>
      </c>
      <c r="T115" s="692">
        <v>0</v>
      </c>
      <c r="U115" s="693">
        <v>0</v>
      </c>
      <c r="V115" s="692">
        <v>0</v>
      </c>
      <c r="W115" s="693">
        <v>0</v>
      </c>
      <c r="X115" s="692">
        <v>0</v>
      </c>
      <c r="Y115" s="693">
        <v>0</v>
      </c>
      <c r="Z115" s="692">
        <v>0</v>
      </c>
      <c r="AA115" s="693">
        <v>0</v>
      </c>
      <c r="AB115" s="698">
        <v>0</v>
      </c>
      <c r="AC115" s="690">
        <v>0</v>
      </c>
      <c r="AD115" s="1228"/>
      <c r="AE115" s="1228"/>
      <c r="AF115" s="1229"/>
    </row>
    <row r="116" spans="1:32" x14ac:dyDescent="0.2">
      <c r="A116" s="344">
        <v>212</v>
      </c>
      <c r="B116" s="738"/>
      <c r="C116" s="656"/>
      <c r="D116" s="656"/>
      <c r="E116" s="1222" t="s">
        <v>158</v>
      </c>
      <c r="F116" s="1223"/>
      <c r="G116" s="1223"/>
      <c r="H116" s="1223"/>
      <c r="I116" s="1223"/>
      <c r="J116" s="1223"/>
      <c r="K116" s="1223"/>
      <c r="L116" s="1223"/>
      <c r="M116" s="399">
        <f>SUM(M117:M118)</f>
        <v>0</v>
      </c>
      <c r="N116" s="402">
        <f t="shared" ref="N116:AC116" si="28">SUBTOTAL(9,N117:N118)</f>
        <v>0</v>
      </c>
      <c r="O116" s="406">
        <f t="shared" si="28"/>
        <v>0</v>
      </c>
      <c r="P116" s="405">
        <f t="shared" si="28"/>
        <v>0</v>
      </c>
      <c r="Q116" s="407">
        <f t="shared" si="28"/>
        <v>0</v>
      </c>
      <c r="R116" s="406">
        <f t="shared" si="28"/>
        <v>0</v>
      </c>
      <c r="S116" s="406">
        <f t="shared" si="28"/>
        <v>0</v>
      </c>
      <c r="T116" s="406">
        <f t="shared" si="28"/>
        <v>0</v>
      </c>
      <c r="U116" s="406">
        <f t="shared" si="28"/>
        <v>0</v>
      </c>
      <c r="V116" s="406">
        <f t="shared" si="28"/>
        <v>0</v>
      </c>
      <c r="W116" s="406">
        <f t="shared" si="28"/>
        <v>0</v>
      </c>
      <c r="X116" s="406">
        <f t="shared" si="28"/>
        <v>0</v>
      </c>
      <c r="Y116" s="406">
        <f t="shared" si="28"/>
        <v>0</v>
      </c>
      <c r="Z116" s="406">
        <f t="shared" si="28"/>
        <v>0</v>
      </c>
      <c r="AA116" s="406">
        <f t="shared" si="28"/>
        <v>0</v>
      </c>
      <c r="AB116" s="416">
        <f t="shared" si="28"/>
        <v>0</v>
      </c>
      <c r="AC116" s="399">
        <f t="shared" si="28"/>
        <v>0</v>
      </c>
      <c r="AD116" s="1228"/>
      <c r="AE116" s="1228"/>
      <c r="AF116" s="1229"/>
    </row>
    <row r="117" spans="1:32" ht="15" customHeight="1" x14ac:dyDescent="0.2">
      <c r="A117" s="344">
        <v>213</v>
      </c>
      <c r="B117" s="738"/>
      <c r="C117" s="656"/>
      <c r="D117" s="656"/>
      <c r="E117" s="656"/>
      <c r="F117" s="1247" t="s">
        <v>159</v>
      </c>
      <c r="G117" s="1248"/>
      <c r="H117" s="1248"/>
      <c r="I117" s="1248"/>
      <c r="J117" s="1248"/>
      <c r="K117" s="1248"/>
      <c r="L117" s="1248"/>
      <c r="M117" s="690">
        <v>0</v>
      </c>
      <c r="N117" s="691">
        <v>0</v>
      </c>
      <c r="O117" s="692">
        <v>0</v>
      </c>
      <c r="P117" s="692">
        <v>0</v>
      </c>
      <c r="Q117" s="697">
        <v>0</v>
      </c>
      <c r="R117" s="692">
        <v>0</v>
      </c>
      <c r="S117" s="693">
        <v>0</v>
      </c>
      <c r="T117" s="693">
        <v>0</v>
      </c>
      <c r="U117" s="693">
        <v>0</v>
      </c>
      <c r="V117" s="692">
        <v>0</v>
      </c>
      <c r="W117" s="693">
        <v>0</v>
      </c>
      <c r="X117" s="692">
        <v>0</v>
      </c>
      <c r="Y117" s="693">
        <v>0</v>
      </c>
      <c r="Z117" s="692">
        <v>0</v>
      </c>
      <c r="AA117" s="693">
        <v>0</v>
      </c>
      <c r="AB117" s="698">
        <v>0</v>
      </c>
      <c r="AC117" s="690">
        <v>0</v>
      </c>
      <c r="AD117" s="1228"/>
      <c r="AE117" s="1228"/>
      <c r="AF117" s="1229"/>
    </row>
    <row r="118" spans="1:32" ht="15" customHeight="1" x14ac:dyDescent="0.2">
      <c r="A118" s="344">
        <v>214</v>
      </c>
      <c r="B118" s="738"/>
      <c r="C118" s="656"/>
      <c r="D118" s="656"/>
      <c r="E118" s="656"/>
      <c r="F118" s="1259" t="s">
        <v>160</v>
      </c>
      <c r="G118" s="1260"/>
      <c r="H118" s="1260"/>
      <c r="I118" s="1260"/>
      <c r="J118" s="1260"/>
      <c r="K118" s="1260"/>
      <c r="L118" s="1260"/>
      <c r="M118" s="690">
        <v>0</v>
      </c>
      <c r="N118" s="691">
        <v>0</v>
      </c>
      <c r="O118" s="692">
        <v>0</v>
      </c>
      <c r="P118" s="692">
        <v>0</v>
      </c>
      <c r="Q118" s="697">
        <v>0</v>
      </c>
      <c r="R118" s="692">
        <v>0</v>
      </c>
      <c r="S118" s="693">
        <v>0</v>
      </c>
      <c r="T118" s="692">
        <v>0</v>
      </c>
      <c r="U118" s="693">
        <v>0</v>
      </c>
      <c r="V118" s="692">
        <v>0</v>
      </c>
      <c r="W118" s="693">
        <v>0</v>
      </c>
      <c r="X118" s="692">
        <v>0</v>
      </c>
      <c r="Y118" s="693">
        <v>0</v>
      </c>
      <c r="Z118" s="692">
        <v>0</v>
      </c>
      <c r="AA118" s="693">
        <v>0</v>
      </c>
      <c r="AB118" s="698">
        <v>0</v>
      </c>
      <c r="AC118" s="690">
        <v>0</v>
      </c>
      <c r="AD118" s="1228"/>
      <c r="AE118" s="1228"/>
      <c r="AF118" s="1229"/>
    </row>
    <row r="119" spans="1:32" x14ac:dyDescent="0.2">
      <c r="A119" s="344">
        <v>215</v>
      </c>
      <c r="B119" s="738"/>
      <c r="C119" s="656"/>
      <c r="D119" s="1242" t="s">
        <v>161</v>
      </c>
      <c r="E119" s="1243"/>
      <c r="F119" s="1243"/>
      <c r="G119" s="1243"/>
      <c r="H119" s="1243"/>
      <c r="I119" s="1243"/>
      <c r="J119" s="1243"/>
      <c r="K119" s="1243"/>
      <c r="L119" s="1243"/>
      <c r="M119" s="399">
        <f>SUM(M120:M122)</f>
        <v>0</v>
      </c>
      <c r="N119" s="402">
        <f>SUBTOTAL(9,N120:N121)</f>
        <v>0</v>
      </c>
      <c r="O119" s="406">
        <f t="shared" ref="O119:AC119" si="29">SUBTOTAL(9,O120:O121)</f>
        <v>0</v>
      </c>
      <c r="P119" s="405">
        <f t="shared" si="29"/>
        <v>0</v>
      </c>
      <c r="Q119" s="407">
        <f t="shared" si="29"/>
        <v>0</v>
      </c>
      <c r="R119" s="406">
        <f t="shared" si="29"/>
        <v>0</v>
      </c>
      <c r="S119" s="406">
        <f t="shared" si="29"/>
        <v>0</v>
      </c>
      <c r="T119" s="406">
        <f>SUBTOTAL(9,T120:T121)</f>
        <v>0</v>
      </c>
      <c r="U119" s="406">
        <f t="shared" si="29"/>
        <v>0</v>
      </c>
      <c r="V119" s="406">
        <f t="shared" si="29"/>
        <v>0</v>
      </c>
      <c r="W119" s="406">
        <f t="shared" si="29"/>
        <v>0</v>
      </c>
      <c r="X119" s="406">
        <f t="shared" si="29"/>
        <v>0</v>
      </c>
      <c r="Y119" s="406">
        <f t="shared" si="29"/>
        <v>0</v>
      </c>
      <c r="Z119" s="406">
        <f t="shared" si="29"/>
        <v>0</v>
      </c>
      <c r="AA119" s="406">
        <f t="shared" si="29"/>
        <v>0</v>
      </c>
      <c r="AB119" s="416">
        <f t="shared" si="29"/>
        <v>0</v>
      </c>
      <c r="AC119" s="399">
        <f t="shared" si="29"/>
        <v>0</v>
      </c>
      <c r="AD119" s="1228"/>
      <c r="AE119" s="1228"/>
      <c r="AF119" s="1229"/>
    </row>
    <row r="120" spans="1:32" x14ac:dyDescent="0.2">
      <c r="A120" s="344">
        <v>216</v>
      </c>
      <c r="B120" s="738"/>
      <c r="C120" s="656"/>
      <c r="D120" s="656"/>
      <c r="E120" s="656"/>
      <c r="F120" s="1247" t="s">
        <v>162</v>
      </c>
      <c r="G120" s="1248"/>
      <c r="H120" s="1248"/>
      <c r="I120" s="1248"/>
      <c r="J120" s="1248"/>
      <c r="K120" s="1248"/>
      <c r="L120" s="1248"/>
      <c r="M120" s="690">
        <v>0</v>
      </c>
      <c r="N120" s="691">
        <v>0</v>
      </c>
      <c r="O120" s="692">
        <v>0</v>
      </c>
      <c r="P120" s="692">
        <v>0</v>
      </c>
      <c r="Q120" s="697">
        <v>0</v>
      </c>
      <c r="R120" s="692">
        <v>0</v>
      </c>
      <c r="S120" s="693">
        <v>0</v>
      </c>
      <c r="T120" s="692">
        <v>0</v>
      </c>
      <c r="U120" s="693">
        <v>0</v>
      </c>
      <c r="V120" s="692">
        <v>0</v>
      </c>
      <c r="W120" s="693">
        <v>0</v>
      </c>
      <c r="X120" s="692">
        <v>0</v>
      </c>
      <c r="Y120" s="693">
        <v>0</v>
      </c>
      <c r="Z120" s="692">
        <v>0</v>
      </c>
      <c r="AA120" s="693">
        <v>0</v>
      </c>
      <c r="AB120" s="698">
        <v>0</v>
      </c>
      <c r="AC120" s="690">
        <v>0</v>
      </c>
      <c r="AD120" s="1228"/>
      <c r="AE120" s="1228"/>
      <c r="AF120" s="1229"/>
    </row>
    <row r="121" spans="1:32" x14ac:dyDescent="0.2">
      <c r="A121" s="344">
        <v>217</v>
      </c>
      <c r="B121" s="738"/>
      <c r="C121" s="656"/>
      <c r="D121" s="656"/>
      <c r="E121" s="656"/>
      <c r="F121" s="1231" t="s">
        <v>163</v>
      </c>
      <c r="G121" s="1232"/>
      <c r="H121" s="1232"/>
      <c r="I121" s="1232"/>
      <c r="J121" s="1232"/>
      <c r="K121" s="1232"/>
      <c r="L121" s="1232"/>
      <c r="M121" s="690">
        <v>0</v>
      </c>
      <c r="N121" s="691">
        <v>0</v>
      </c>
      <c r="O121" s="692">
        <v>0</v>
      </c>
      <c r="P121" s="692">
        <v>0</v>
      </c>
      <c r="Q121" s="697">
        <v>0</v>
      </c>
      <c r="R121" s="692">
        <v>0</v>
      </c>
      <c r="S121" s="693">
        <v>0</v>
      </c>
      <c r="T121" s="692">
        <v>0</v>
      </c>
      <c r="U121" s="693">
        <v>0</v>
      </c>
      <c r="V121" s="692">
        <v>0</v>
      </c>
      <c r="W121" s="693">
        <v>0</v>
      </c>
      <c r="X121" s="692">
        <v>0</v>
      </c>
      <c r="Y121" s="693">
        <v>0</v>
      </c>
      <c r="Z121" s="692">
        <v>0</v>
      </c>
      <c r="AA121" s="693">
        <v>0</v>
      </c>
      <c r="AB121" s="698">
        <v>0</v>
      </c>
      <c r="AC121" s="690">
        <v>0</v>
      </c>
      <c r="AD121" s="1228"/>
      <c r="AE121" s="1228"/>
      <c r="AF121" s="1229"/>
    </row>
    <row r="122" spans="1:32" x14ac:dyDescent="0.2">
      <c r="A122" s="344">
        <v>218</v>
      </c>
      <c r="B122" s="738"/>
      <c r="C122" s="656"/>
      <c r="D122" s="656"/>
      <c r="E122" s="656"/>
      <c r="F122" s="1231" t="s">
        <v>327</v>
      </c>
      <c r="G122" s="1232"/>
      <c r="H122" s="1232"/>
      <c r="I122" s="1232"/>
      <c r="J122" s="1232"/>
      <c r="K122" s="1232"/>
      <c r="L122" s="1232"/>
      <c r="M122" s="690">
        <v>0</v>
      </c>
      <c r="N122" s="1082"/>
      <c r="O122" s="1256"/>
      <c r="P122" s="1256"/>
      <c r="Q122" s="1256"/>
      <c r="R122" s="1256"/>
      <c r="S122" s="1256"/>
      <c r="T122" s="1256"/>
      <c r="U122" s="1256"/>
      <c r="V122" s="1256"/>
      <c r="W122" s="1256"/>
      <c r="X122" s="1256"/>
      <c r="Y122" s="1256"/>
      <c r="Z122" s="1256"/>
      <c r="AA122" s="1256"/>
      <c r="AB122" s="1256"/>
      <c r="AC122" s="1256"/>
      <c r="AD122" s="1227"/>
      <c r="AE122" s="1228"/>
      <c r="AF122" s="1229"/>
    </row>
    <row r="123" spans="1:32" x14ac:dyDescent="0.2">
      <c r="A123" s="344">
        <v>219</v>
      </c>
      <c r="B123" s="738"/>
      <c r="C123" s="656"/>
      <c r="D123" s="1242" t="s">
        <v>164</v>
      </c>
      <c r="E123" s="1243"/>
      <c r="F123" s="1243"/>
      <c r="G123" s="1243"/>
      <c r="H123" s="1243"/>
      <c r="I123" s="1243"/>
      <c r="J123" s="1243"/>
      <c r="K123" s="1243"/>
      <c r="L123" s="1243"/>
      <c r="M123" s="399">
        <f>SUM(M124:M126)</f>
        <v>0</v>
      </c>
      <c r="N123" s="402">
        <f>SUBTOTAL(9,N124:N125)</f>
        <v>0</v>
      </c>
      <c r="O123" s="406">
        <f t="shared" ref="O123:AC123" si="30">SUBTOTAL(9,O124:O125)</f>
        <v>0</v>
      </c>
      <c r="P123" s="405">
        <f t="shared" si="30"/>
        <v>0</v>
      </c>
      <c r="Q123" s="407">
        <f t="shared" si="30"/>
        <v>0</v>
      </c>
      <c r="R123" s="406">
        <f t="shared" si="30"/>
        <v>0</v>
      </c>
      <c r="S123" s="406">
        <f t="shared" si="30"/>
        <v>0</v>
      </c>
      <c r="T123" s="406">
        <f>SUBTOTAL(9,T124:T125)</f>
        <v>0</v>
      </c>
      <c r="U123" s="406">
        <f t="shared" si="30"/>
        <v>0</v>
      </c>
      <c r="V123" s="406">
        <f t="shared" si="30"/>
        <v>0</v>
      </c>
      <c r="W123" s="406">
        <f t="shared" si="30"/>
        <v>0</v>
      </c>
      <c r="X123" s="406">
        <f t="shared" si="30"/>
        <v>0</v>
      </c>
      <c r="Y123" s="406">
        <f t="shared" si="30"/>
        <v>0</v>
      </c>
      <c r="Z123" s="406">
        <f t="shared" si="30"/>
        <v>0</v>
      </c>
      <c r="AA123" s="406">
        <f t="shared" si="30"/>
        <v>0</v>
      </c>
      <c r="AB123" s="416">
        <f t="shared" si="30"/>
        <v>0</v>
      </c>
      <c r="AC123" s="399">
        <f t="shared" si="30"/>
        <v>0</v>
      </c>
      <c r="AD123" s="1228"/>
      <c r="AE123" s="1228"/>
      <c r="AF123" s="1229"/>
    </row>
    <row r="124" spans="1:32" x14ac:dyDescent="0.2">
      <c r="A124" s="344">
        <v>220</v>
      </c>
      <c r="B124" s="738"/>
      <c r="C124" s="656"/>
      <c r="D124" s="656"/>
      <c r="E124" s="656"/>
      <c r="F124" s="1247" t="s">
        <v>355</v>
      </c>
      <c r="G124" s="1248"/>
      <c r="H124" s="1248"/>
      <c r="I124" s="1248"/>
      <c r="J124" s="1248"/>
      <c r="K124" s="1248"/>
      <c r="L124" s="1248"/>
      <c r="M124" s="690">
        <v>0</v>
      </c>
      <c r="N124" s="691">
        <v>0</v>
      </c>
      <c r="O124" s="692">
        <v>0</v>
      </c>
      <c r="P124" s="692">
        <v>0</v>
      </c>
      <c r="Q124" s="697">
        <v>0</v>
      </c>
      <c r="R124" s="692">
        <v>0</v>
      </c>
      <c r="S124" s="693">
        <v>0</v>
      </c>
      <c r="T124" s="692">
        <v>0</v>
      </c>
      <c r="U124" s="693">
        <v>0</v>
      </c>
      <c r="V124" s="692">
        <v>0</v>
      </c>
      <c r="W124" s="693">
        <v>0</v>
      </c>
      <c r="X124" s="692">
        <v>0</v>
      </c>
      <c r="Y124" s="693">
        <v>0</v>
      </c>
      <c r="Z124" s="692">
        <v>0</v>
      </c>
      <c r="AA124" s="693">
        <v>0</v>
      </c>
      <c r="AB124" s="698">
        <v>0</v>
      </c>
      <c r="AC124" s="690">
        <v>0</v>
      </c>
      <c r="AD124" s="1228"/>
      <c r="AE124" s="1228"/>
      <c r="AF124" s="1229"/>
    </row>
    <row r="125" spans="1:32" x14ac:dyDescent="0.2">
      <c r="A125" s="344">
        <v>221</v>
      </c>
      <c r="B125" s="738"/>
      <c r="C125" s="656"/>
      <c r="D125" s="656"/>
      <c r="E125" s="656"/>
      <c r="F125" s="1231" t="s">
        <v>165</v>
      </c>
      <c r="G125" s="1232"/>
      <c r="H125" s="1232"/>
      <c r="I125" s="1232"/>
      <c r="J125" s="1232"/>
      <c r="K125" s="1232"/>
      <c r="L125" s="1232"/>
      <c r="M125" s="690">
        <v>0</v>
      </c>
      <c r="N125" s="691">
        <v>0</v>
      </c>
      <c r="O125" s="692">
        <v>0</v>
      </c>
      <c r="P125" s="692">
        <v>0</v>
      </c>
      <c r="Q125" s="697">
        <v>0</v>
      </c>
      <c r="R125" s="692">
        <v>0</v>
      </c>
      <c r="S125" s="693">
        <v>0</v>
      </c>
      <c r="T125" s="693">
        <v>0</v>
      </c>
      <c r="U125" s="693">
        <v>0</v>
      </c>
      <c r="V125" s="692">
        <v>0</v>
      </c>
      <c r="W125" s="693">
        <v>0</v>
      </c>
      <c r="X125" s="692">
        <v>0</v>
      </c>
      <c r="Y125" s="693">
        <v>0</v>
      </c>
      <c r="Z125" s="692">
        <v>0</v>
      </c>
      <c r="AA125" s="693">
        <v>0</v>
      </c>
      <c r="AB125" s="698">
        <v>0</v>
      </c>
      <c r="AC125" s="690">
        <v>0</v>
      </c>
      <c r="AD125" s="1228"/>
      <c r="AE125" s="1228"/>
      <c r="AF125" s="1229"/>
    </row>
    <row r="126" spans="1:32" x14ac:dyDescent="0.2">
      <c r="A126" s="344">
        <v>222</v>
      </c>
      <c r="B126" s="738"/>
      <c r="C126" s="656"/>
      <c r="D126" s="656"/>
      <c r="E126" s="656"/>
      <c r="F126" s="1259" t="s">
        <v>328</v>
      </c>
      <c r="G126" s="1260"/>
      <c r="H126" s="1260"/>
      <c r="I126" s="1260"/>
      <c r="J126" s="1260"/>
      <c r="K126" s="1260"/>
      <c r="L126" s="1260"/>
      <c r="M126" s="690">
        <v>0</v>
      </c>
      <c r="N126" s="1082"/>
      <c r="O126" s="1256"/>
      <c r="P126" s="1256"/>
      <c r="Q126" s="1256"/>
      <c r="R126" s="1256"/>
      <c r="S126" s="1256"/>
      <c r="T126" s="1256"/>
      <c r="U126" s="1256"/>
      <c r="V126" s="1256"/>
      <c r="W126" s="1256"/>
      <c r="X126" s="1256"/>
      <c r="Y126" s="1256"/>
      <c r="Z126" s="1256"/>
      <c r="AA126" s="1256"/>
      <c r="AB126" s="1256"/>
      <c r="AC126" s="1256"/>
      <c r="AD126" s="1227"/>
      <c r="AE126" s="1228"/>
      <c r="AF126" s="1229"/>
    </row>
    <row r="127" spans="1:32" x14ac:dyDescent="0.2">
      <c r="A127" s="344">
        <v>223</v>
      </c>
      <c r="B127" s="738"/>
      <c r="C127" s="656"/>
      <c r="D127" s="1242" t="s">
        <v>166</v>
      </c>
      <c r="E127" s="1243"/>
      <c r="F127" s="1243"/>
      <c r="G127" s="1243"/>
      <c r="H127" s="1243"/>
      <c r="I127" s="1243"/>
      <c r="J127" s="1243"/>
      <c r="K127" s="1243"/>
      <c r="L127" s="1243"/>
      <c r="M127" s="399">
        <f>SUM(M128:M129)</f>
        <v>0</v>
      </c>
      <c r="N127" s="402">
        <f>SUBTOTAL(9,N128)</f>
        <v>0</v>
      </c>
      <c r="O127" s="406">
        <f t="shared" ref="O127:AC127" si="31">SUBTOTAL(9,O128)</f>
        <v>0</v>
      </c>
      <c r="P127" s="405">
        <f t="shared" si="31"/>
        <v>0</v>
      </c>
      <c r="Q127" s="403">
        <f t="shared" si="31"/>
        <v>0</v>
      </c>
      <c r="R127" s="406">
        <f t="shared" si="31"/>
        <v>0</v>
      </c>
      <c r="S127" s="406">
        <f t="shared" si="31"/>
        <v>0</v>
      </c>
      <c r="T127" s="406">
        <f t="shared" si="31"/>
        <v>0</v>
      </c>
      <c r="U127" s="406">
        <f t="shared" si="31"/>
        <v>0</v>
      </c>
      <c r="V127" s="406">
        <f t="shared" si="31"/>
        <v>0</v>
      </c>
      <c r="W127" s="406">
        <f t="shared" si="31"/>
        <v>0</v>
      </c>
      <c r="X127" s="406">
        <f t="shared" si="31"/>
        <v>0</v>
      </c>
      <c r="Y127" s="406">
        <f t="shared" si="31"/>
        <v>0</v>
      </c>
      <c r="Z127" s="406">
        <f t="shared" si="31"/>
        <v>0</v>
      </c>
      <c r="AA127" s="406">
        <f t="shared" si="31"/>
        <v>0</v>
      </c>
      <c r="AB127" s="416">
        <f t="shared" si="31"/>
        <v>0</v>
      </c>
      <c r="AC127" s="399">
        <f t="shared" si="31"/>
        <v>0</v>
      </c>
      <c r="AD127" s="1228"/>
      <c r="AE127" s="1228"/>
      <c r="AF127" s="1229"/>
    </row>
    <row r="128" spans="1:32" x14ac:dyDescent="0.2">
      <c r="A128" s="344">
        <v>224</v>
      </c>
      <c r="B128" s="738"/>
      <c r="C128" s="656"/>
      <c r="D128" s="656"/>
      <c r="E128" s="656"/>
      <c r="F128" s="1247" t="s">
        <v>167</v>
      </c>
      <c r="G128" s="1248"/>
      <c r="H128" s="1248"/>
      <c r="I128" s="1248"/>
      <c r="J128" s="1248"/>
      <c r="K128" s="1248"/>
      <c r="L128" s="1248"/>
      <c r="M128" s="690">
        <v>0</v>
      </c>
      <c r="N128" s="691">
        <v>0</v>
      </c>
      <c r="O128" s="692">
        <v>0</v>
      </c>
      <c r="P128" s="692">
        <v>0</v>
      </c>
      <c r="Q128" s="697">
        <v>0</v>
      </c>
      <c r="R128" s="692">
        <v>0</v>
      </c>
      <c r="S128" s="693">
        <v>0</v>
      </c>
      <c r="T128" s="692">
        <v>0</v>
      </c>
      <c r="U128" s="693">
        <v>0</v>
      </c>
      <c r="V128" s="692">
        <v>0</v>
      </c>
      <c r="W128" s="693">
        <v>0</v>
      </c>
      <c r="X128" s="692">
        <v>0</v>
      </c>
      <c r="Y128" s="693">
        <v>0</v>
      </c>
      <c r="Z128" s="692">
        <v>0</v>
      </c>
      <c r="AA128" s="693">
        <v>0</v>
      </c>
      <c r="AB128" s="698">
        <v>0</v>
      </c>
      <c r="AC128" s="690">
        <v>0</v>
      </c>
      <c r="AD128" s="1228"/>
      <c r="AE128" s="1228"/>
      <c r="AF128" s="1229"/>
    </row>
    <row r="129" spans="1:32" ht="15" customHeight="1" x14ac:dyDescent="0.2">
      <c r="A129" s="344">
        <v>225</v>
      </c>
      <c r="B129" s="738"/>
      <c r="C129" s="656"/>
      <c r="D129" s="656"/>
      <c r="E129" s="656"/>
      <c r="F129" s="1247" t="s">
        <v>168</v>
      </c>
      <c r="G129" s="1248"/>
      <c r="H129" s="1248"/>
      <c r="I129" s="1248"/>
      <c r="J129" s="1248"/>
      <c r="K129" s="1248"/>
      <c r="L129" s="1248"/>
      <c r="M129" s="690">
        <v>0</v>
      </c>
      <c r="N129" s="1082"/>
      <c r="O129" s="1256"/>
      <c r="P129" s="1256"/>
      <c r="Q129" s="1256"/>
      <c r="R129" s="1256"/>
      <c r="S129" s="1256"/>
      <c r="T129" s="1256"/>
      <c r="U129" s="1256"/>
      <c r="V129" s="1256"/>
      <c r="W129" s="1256"/>
      <c r="X129" s="1256"/>
      <c r="Y129" s="1256"/>
      <c r="Z129" s="1256"/>
      <c r="AA129" s="1256"/>
      <c r="AB129" s="1256"/>
      <c r="AC129" s="1256"/>
      <c r="AD129" s="1227"/>
      <c r="AE129" s="1228"/>
      <c r="AF129" s="1229"/>
    </row>
    <row r="130" spans="1:32" x14ac:dyDescent="0.2">
      <c r="A130" s="344">
        <v>226</v>
      </c>
      <c r="B130" s="738"/>
      <c r="C130" s="656"/>
      <c r="D130" s="1242" t="s">
        <v>169</v>
      </c>
      <c r="E130" s="1243"/>
      <c r="F130" s="1243"/>
      <c r="G130" s="1243"/>
      <c r="H130" s="1243"/>
      <c r="I130" s="1243"/>
      <c r="J130" s="1243"/>
      <c r="K130" s="1243"/>
      <c r="L130" s="1243"/>
      <c r="M130" s="399">
        <f>SUM(M131:M134)</f>
        <v>0</v>
      </c>
      <c r="N130" s="402">
        <f t="shared" ref="N130:AC130" si="32">SUBTOTAL(9,N131:N134)</f>
        <v>0</v>
      </c>
      <c r="O130" s="406">
        <f t="shared" si="32"/>
        <v>0</v>
      </c>
      <c r="P130" s="405">
        <f t="shared" si="32"/>
        <v>0</v>
      </c>
      <c r="Q130" s="403">
        <f t="shared" si="32"/>
        <v>0</v>
      </c>
      <c r="R130" s="406">
        <f t="shared" si="32"/>
        <v>0</v>
      </c>
      <c r="S130" s="406">
        <f t="shared" si="32"/>
        <v>0</v>
      </c>
      <c r="T130" s="406">
        <f t="shared" si="32"/>
        <v>0</v>
      </c>
      <c r="U130" s="406">
        <f t="shared" si="32"/>
        <v>0</v>
      </c>
      <c r="V130" s="406">
        <f t="shared" si="32"/>
        <v>0</v>
      </c>
      <c r="W130" s="406">
        <f t="shared" si="32"/>
        <v>0</v>
      </c>
      <c r="X130" s="406">
        <f t="shared" si="32"/>
        <v>0</v>
      </c>
      <c r="Y130" s="406">
        <f t="shared" si="32"/>
        <v>0</v>
      </c>
      <c r="Z130" s="406">
        <f t="shared" si="32"/>
        <v>0</v>
      </c>
      <c r="AA130" s="406">
        <f t="shared" si="32"/>
        <v>0</v>
      </c>
      <c r="AB130" s="416">
        <f t="shared" si="32"/>
        <v>0</v>
      </c>
      <c r="AC130" s="399">
        <f t="shared" si="32"/>
        <v>0</v>
      </c>
      <c r="AD130" s="1228"/>
      <c r="AE130" s="1228"/>
      <c r="AF130" s="1229"/>
    </row>
    <row r="131" spans="1:32" x14ac:dyDescent="0.2">
      <c r="A131" s="344">
        <v>227</v>
      </c>
      <c r="B131" s="738"/>
      <c r="C131" s="656"/>
      <c r="D131" s="656"/>
      <c r="E131" s="656"/>
      <c r="F131" s="1247" t="s">
        <v>170</v>
      </c>
      <c r="G131" s="1248"/>
      <c r="H131" s="1248"/>
      <c r="I131" s="1248"/>
      <c r="J131" s="1248"/>
      <c r="K131" s="1248"/>
      <c r="L131" s="1248"/>
      <c r="M131" s="690">
        <v>0</v>
      </c>
      <c r="N131" s="691">
        <v>0</v>
      </c>
      <c r="O131" s="692">
        <v>0</v>
      </c>
      <c r="P131" s="692">
        <v>0</v>
      </c>
      <c r="Q131" s="697">
        <v>0</v>
      </c>
      <c r="R131" s="692">
        <v>0</v>
      </c>
      <c r="S131" s="693">
        <v>0</v>
      </c>
      <c r="T131" s="692">
        <v>0</v>
      </c>
      <c r="U131" s="693">
        <v>0</v>
      </c>
      <c r="V131" s="692">
        <v>0</v>
      </c>
      <c r="W131" s="693">
        <v>0</v>
      </c>
      <c r="X131" s="692">
        <v>0</v>
      </c>
      <c r="Y131" s="693">
        <v>0</v>
      </c>
      <c r="Z131" s="692">
        <v>0</v>
      </c>
      <c r="AA131" s="693">
        <v>0</v>
      </c>
      <c r="AB131" s="698">
        <v>0</v>
      </c>
      <c r="AC131" s="690">
        <v>0</v>
      </c>
      <c r="AD131" s="1228"/>
      <c r="AE131" s="1228"/>
      <c r="AF131" s="1229"/>
    </row>
    <row r="132" spans="1:32" x14ac:dyDescent="0.2">
      <c r="A132" s="344">
        <v>228</v>
      </c>
      <c r="B132" s="738"/>
      <c r="C132" s="656"/>
      <c r="D132" s="656"/>
      <c r="E132" s="656"/>
      <c r="F132" s="1231" t="s">
        <v>171</v>
      </c>
      <c r="G132" s="1232"/>
      <c r="H132" s="1232"/>
      <c r="I132" s="1232"/>
      <c r="J132" s="1232"/>
      <c r="K132" s="1232"/>
      <c r="L132" s="1232"/>
      <c r="M132" s="690">
        <v>0</v>
      </c>
      <c r="N132" s="691">
        <v>0</v>
      </c>
      <c r="O132" s="692">
        <v>0</v>
      </c>
      <c r="P132" s="692">
        <v>0</v>
      </c>
      <c r="Q132" s="697">
        <v>0</v>
      </c>
      <c r="R132" s="692">
        <v>0</v>
      </c>
      <c r="S132" s="693">
        <v>0</v>
      </c>
      <c r="T132" s="692">
        <v>0</v>
      </c>
      <c r="U132" s="693">
        <v>0</v>
      </c>
      <c r="V132" s="692">
        <v>0</v>
      </c>
      <c r="W132" s="693">
        <v>0</v>
      </c>
      <c r="X132" s="692">
        <v>0</v>
      </c>
      <c r="Y132" s="693">
        <v>0</v>
      </c>
      <c r="Z132" s="692">
        <v>0</v>
      </c>
      <c r="AA132" s="693">
        <v>0</v>
      </c>
      <c r="AB132" s="698">
        <v>0</v>
      </c>
      <c r="AC132" s="690">
        <v>0</v>
      </c>
      <c r="AD132" s="1228"/>
      <c r="AE132" s="1228"/>
      <c r="AF132" s="1229"/>
    </row>
    <row r="133" spans="1:32" x14ac:dyDescent="0.2">
      <c r="A133" s="344">
        <v>229</v>
      </c>
      <c r="B133" s="738"/>
      <c r="C133" s="656"/>
      <c r="D133" s="656"/>
      <c r="E133" s="656"/>
      <c r="F133" s="1231" t="s">
        <v>172</v>
      </c>
      <c r="G133" s="1232"/>
      <c r="H133" s="1232"/>
      <c r="I133" s="1232"/>
      <c r="J133" s="1232"/>
      <c r="K133" s="1232"/>
      <c r="L133" s="1232"/>
      <c r="M133" s="690">
        <v>0</v>
      </c>
      <c r="N133" s="691">
        <v>0</v>
      </c>
      <c r="O133" s="692">
        <v>0</v>
      </c>
      <c r="P133" s="692">
        <v>0</v>
      </c>
      <c r="Q133" s="697">
        <v>0</v>
      </c>
      <c r="R133" s="692">
        <v>0</v>
      </c>
      <c r="S133" s="693">
        <v>0</v>
      </c>
      <c r="T133" s="692">
        <v>0</v>
      </c>
      <c r="U133" s="693">
        <v>0</v>
      </c>
      <c r="V133" s="692">
        <v>0</v>
      </c>
      <c r="W133" s="693">
        <v>0</v>
      </c>
      <c r="X133" s="692">
        <v>0</v>
      </c>
      <c r="Y133" s="693">
        <v>0</v>
      </c>
      <c r="Z133" s="692">
        <v>0</v>
      </c>
      <c r="AA133" s="693">
        <v>0</v>
      </c>
      <c r="AB133" s="698">
        <v>0</v>
      </c>
      <c r="AC133" s="690">
        <v>0</v>
      </c>
      <c r="AD133" s="1228"/>
      <c r="AE133" s="1228"/>
      <c r="AF133" s="1229"/>
    </row>
    <row r="134" spans="1:32" x14ac:dyDescent="0.2">
      <c r="A134" s="344">
        <v>230</v>
      </c>
      <c r="B134" s="575"/>
      <c r="C134" s="645"/>
      <c r="D134" s="645"/>
      <c r="E134" s="645"/>
      <c r="F134" s="1231" t="s">
        <v>173</v>
      </c>
      <c r="G134" s="1232"/>
      <c r="H134" s="1232"/>
      <c r="I134" s="1232"/>
      <c r="J134" s="1232"/>
      <c r="K134" s="1232"/>
      <c r="L134" s="1232"/>
      <c r="M134" s="690">
        <v>0</v>
      </c>
      <c r="N134" s="691">
        <v>0</v>
      </c>
      <c r="O134" s="692">
        <v>0</v>
      </c>
      <c r="P134" s="692">
        <v>0</v>
      </c>
      <c r="Q134" s="697">
        <v>0</v>
      </c>
      <c r="R134" s="692">
        <v>0</v>
      </c>
      <c r="S134" s="693">
        <v>0</v>
      </c>
      <c r="T134" s="692">
        <v>0</v>
      </c>
      <c r="U134" s="693">
        <v>0</v>
      </c>
      <c r="V134" s="692">
        <v>0</v>
      </c>
      <c r="W134" s="693">
        <v>0</v>
      </c>
      <c r="X134" s="692">
        <v>0</v>
      </c>
      <c r="Y134" s="693">
        <v>0</v>
      </c>
      <c r="Z134" s="692">
        <v>0</v>
      </c>
      <c r="AA134" s="693">
        <v>0</v>
      </c>
      <c r="AB134" s="698">
        <v>0</v>
      </c>
      <c r="AC134" s="690">
        <v>0</v>
      </c>
      <c r="AD134" s="1228"/>
      <c r="AE134" s="1228"/>
      <c r="AF134" s="1229"/>
    </row>
    <row r="135" spans="1:32" x14ac:dyDescent="0.2">
      <c r="A135" s="344">
        <v>231</v>
      </c>
      <c r="B135" s="342"/>
      <c r="C135" s="1269" t="s">
        <v>174</v>
      </c>
      <c r="D135" s="1270"/>
      <c r="E135" s="1270"/>
      <c r="F135" s="1270"/>
      <c r="G135" s="1270"/>
      <c r="H135" s="1270"/>
      <c r="I135" s="1270"/>
      <c r="J135" s="1270"/>
      <c r="K135" s="1270"/>
      <c r="L135" s="1270"/>
      <c r="M135" s="1270"/>
      <c r="N135" s="1270"/>
      <c r="O135" s="1270"/>
      <c r="P135" s="1270"/>
      <c r="Q135" s="1270"/>
      <c r="R135" s="1270"/>
      <c r="S135" s="1270"/>
      <c r="T135" s="1270"/>
      <c r="U135" s="1270"/>
      <c r="V135" s="1270"/>
      <c r="W135" s="1270"/>
      <c r="X135" s="1270"/>
      <c r="Y135" s="1270"/>
      <c r="Z135" s="1270"/>
      <c r="AA135" s="1270"/>
      <c r="AB135" s="1270"/>
      <c r="AC135" s="1270"/>
      <c r="AD135" s="1270"/>
      <c r="AE135" s="1270"/>
      <c r="AF135" s="1271"/>
    </row>
    <row r="136" spans="1:32" x14ac:dyDescent="0.2">
      <c r="A136" s="344">
        <v>232</v>
      </c>
      <c r="B136" s="738"/>
      <c r="C136" s="656"/>
      <c r="D136" s="1277" t="s">
        <v>83</v>
      </c>
      <c r="E136" s="1278"/>
      <c r="F136" s="1278"/>
      <c r="G136" s="1278"/>
      <c r="H136" s="1278"/>
      <c r="I136" s="1278"/>
      <c r="J136" s="1278"/>
      <c r="K136" s="1278"/>
      <c r="L136" s="1278"/>
      <c r="M136" s="1278"/>
      <c r="N136" s="1278"/>
      <c r="O136" s="1278"/>
      <c r="P136" s="1278"/>
      <c r="Q136" s="1278"/>
      <c r="R136" s="1278"/>
      <c r="S136" s="1278"/>
      <c r="T136" s="1278"/>
      <c r="U136" s="1278"/>
      <c r="V136" s="1278"/>
      <c r="W136" s="1278"/>
      <c r="X136" s="1278"/>
      <c r="Y136" s="1278"/>
      <c r="Z136" s="1278"/>
      <c r="AA136" s="1278"/>
      <c r="AB136" s="1278"/>
      <c r="AC136" s="1278"/>
      <c r="AD136" s="1278"/>
      <c r="AE136" s="1278"/>
      <c r="AF136" s="1279"/>
    </row>
    <row r="137" spans="1:32" x14ac:dyDescent="0.2">
      <c r="A137" s="344">
        <v>233</v>
      </c>
      <c r="B137" s="738"/>
      <c r="C137" s="656"/>
      <c r="D137" s="656"/>
      <c r="E137" s="1222" t="s">
        <v>84</v>
      </c>
      <c r="F137" s="1223"/>
      <c r="G137" s="1223"/>
      <c r="H137" s="1223"/>
      <c r="I137" s="1223"/>
      <c r="J137" s="1223"/>
      <c r="K137" s="1223"/>
      <c r="L137" s="1223"/>
      <c r="M137" s="399">
        <f>SUM(M138:M141)</f>
        <v>0</v>
      </c>
      <c r="N137" s="402">
        <f t="shared" ref="N137:AC137" si="33">SUBTOTAL(9,N138:N141)</f>
        <v>0</v>
      </c>
      <c r="O137" s="406">
        <f t="shared" si="33"/>
        <v>0</v>
      </c>
      <c r="P137" s="405">
        <f t="shared" si="33"/>
        <v>0</v>
      </c>
      <c r="Q137" s="403">
        <f t="shared" si="33"/>
        <v>0</v>
      </c>
      <c r="R137" s="406">
        <f t="shared" si="33"/>
        <v>0</v>
      </c>
      <c r="S137" s="406">
        <f t="shared" si="33"/>
        <v>0</v>
      </c>
      <c r="T137" s="406">
        <f>SUBTOTAL(9,T138:T141)</f>
        <v>0</v>
      </c>
      <c r="U137" s="406">
        <f t="shared" si="33"/>
        <v>0</v>
      </c>
      <c r="V137" s="406">
        <f t="shared" si="33"/>
        <v>0</v>
      </c>
      <c r="W137" s="406">
        <f t="shared" si="33"/>
        <v>0</v>
      </c>
      <c r="X137" s="406">
        <f t="shared" si="33"/>
        <v>0</v>
      </c>
      <c r="Y137" s="406">
        <f t="shared" si="33"/>
        <v>0</v>
      </c>
      <c r="Z137" s="406">
        <f t="shared" si="33"/>
        <v>0</v>
      </c>
      <c r="AA137" s="406">
        <f t="shared" si="33"/>
        <v>0</v>
      </c>
      <c r="AB137" s="416">
        <f t="shared" si="33"/>
        <v>0</v>
      </c>
      <c r="AC137" s="399">
        <f t="shared" si="33"/>
        <v>0</v>
      </c>
      <c r="AD137" s="1228"/>
      <c r="AE137" s="1228"/>
      <c r="AF137" s="1229"/>
    </row>
    <row r="138" spans="1:32" ht="15" customHeight="1" x14ac:dyDescent="0.2">
      <c r="A138" s="344">
        <v>234</v>
      </c>
      <c r="B138" s="738"/>
      <c r="C138" s="656"/>
      <c r="D138" s="656"/>
      <c r="E138" s="354"/>
      <c r="F138" s="1247" t="s">
        <v>85</v>
      </c>
      <c r="G138" s="1248"/>
      <c r="H138" s="1248"/>
      <c r="I138" s="1248"/>
      <c r="J138" s="1248"/>
      <c r="K138" s="1248"/>
      <c r="L138" s="1248"/>
      <c r="M138" s="690">
        <v>0</v>
      </c>
      <c r="N138" s="691">
        <v>0</v>
      </c>
      <c r="O138" s="692">
        <v>0</v>
      </c>
      <c r="P138" s="692">
        <v>0</v>
      </c>
      <c r="Q138" s="697">
        <v>0</v>
      </c>
      <c r="R138" s="692">
        <v>0</v>
      </c>
      <c r="S138" s="693">
        <v>0</v>
      </c>
      <c r="T138" s="692">
        <v>0</v>
      </c>
      <c r="U138" s="693">
        <v>0</v>
      </c>
      <c r="V138" s="692">
        <v>0</v>
      </c>
      <c r="W138" s="693">
        <v>0</v>
      </c>
      <c r="X138" s="692">
        <v>0</v>
      </c>
      <c r="Y138" s="693">
        <v>0</v>
      </c>
      <c r="Z138" s="692">
        <v>0</v>
      </c>
      <c r="AA138" s="693">
        <v>0</v>
      </c>
      <c r="AB138" s="698">
        <v>0</v>
      </c>
      <c r="AC138" s="690">
        <v>0</v>
      </c>
      <c r="AD138" s="1228"/>
      <c r="AE138" s="1228"/>
      <c r="AF138" s="1229"/>
    </row>
    <row r="139" spans="1:32" ht="15" customHeight="1" x14ac:dyDescent="0.2">
      <c r="A139" s="344">
        <v>235</v>
      </c>
      <c r="B139" s="738"/>
      <c r="C139" s="656"/>
      <c r="D139" s="656"/>
      <c r="E139" s="354"/>
      <c r="F139" s="1231" t="s">
        <v>86</v>
      </c>
      <c r="G139" s="1232"/>
      <c r="H139" s="1232"/>
      <c r="I139" s="1232"/>
      <c r="J139" s="1232"/>
      <c r="K139" s="1232"/>
      <c r="L139" s="1232"/>
      <c r="M139" s="690">
        <v>0</v>
      </c>
      <c r="N139" s="691">
        <v>0</v>
      </c>
      <c r="O139" s="692">
        <v>0</v>
      </c>
      <c r="P139" s="692">
        <v>0</v>
      </c>
      <c r="Q139" s="697">
        <v>0</v>
      </c>
      <c r="R139" s="692">
        <v>0</v>
      </c>
      <c r="S139" s="693">
        <v>0</v>
      </c>
      <c r="T139" s="692">
        <v>0</v>
      </c>
      <c r="U139" s="693">
        <v>0</v>
      </c>
      <c r="V139" s="692">
        <v>0</v>
      </c>
      <c r="W139" s="693">
        <v>0</v>
      </c>
      <c r="X139" s="692">
        <v>0</v>
      </c>
      <c r="Y139" s="693">
        <v>0</v>
      </c>
      <c r="Z139" s="692">
        <v>0</v>
      </c>
      <c r="AA139" s="693">
        <v>0</v>
      </c>
      <c r="AB139" s="698">
        <v>0</v>
      </c>
      <c r="AC139" s="690">
        <v>0</v>
      </c>
      <c r="AD139" s="1228"/>
      <c r="AE139" s="1228"/>
      <c r="AF139" s="1229"/>
    </row>
    <row r="140" spans="1:32" ht="15" customHeight="1" x14ac:dyDescent="0.2">
      <c r="A140" s="344">
        <v>236</v>
      </c>
      <c r="B140" s="738"/>
      <c r="C140" s="656"/>
      <c r="D140" s="348"/>
      <c r="E140" s="352" t="s">
        <v>6</v>
      </c>
      <c r="F140" s="1231" t="s">
        <v>87</v>
      </c>
      <c r="G140" s="1232"/>
      <c r="H140" s="1232"/>
      <c r="I140" s="1232"/>
      <c r="J140" s="1232"/>
      <c r="K140" s="1232"/>
      <c r="L140" s="1232"/>
      <c r="M140" s="690">
        <v>0</v>
      </c>
      <c r="N140" s="691">
        <v>0</v>
      </c>
      <c r="O140" s="692">
        <v>0</v>
      </c>
      <c r="P140" s="692">
        <v>0</v>
      </c>
      <c r="Q140" s="697">
        <v>0</v>
      </c>
      <c r="R140" s="692">
        <v>0</v>
      </c>
      <c r="S140" s="693">
        <v>0</v>
      </c>
      <c r="T140" s="692">
        <v>0</v>
      </c>
      <c r="U140" s="693">
        <v>0</v>
      </c>
      <c r="V140" s="692">
        <v>0</v>
      </c>
      <c r="W140" s="693">
        <v>0</v>
      </c>
      <c r="X140" s="692">
        <v>0</v>
      </c>
      <c r="Y140" s="693">
        <v>0</v>
      </c>
      <c r="Z140" s="692">
        <v>0</v>
      </c>
      <c r="AA140" s="693">
        <v>0</v>
      </c>
      <c r="AB140" s="698">
        <v>0</v>
      </c>
      <c r="AC140" s="690">
        <v>0</v>
      </c>
      <c r="AD140" s="1228"/>
      <c r="AE140" s="1228"/>
      <c r="AF140" s="1229"/>
    </row>
    <row r="141" spans="1:32" ht="15" customHeight="1" x14ac:dyDescent="0.2">
      <c r="A141" s="344">
        <v>237</v>
      </c>
      <c r="B141" s="738"/>
      <c r="C141" s="656"/>
      <c r="D141" s="656"/>
      <c r="E141" s="774"/>
      <c r="F141" s="1259" t="s">
        <v>272</v>
      </c>
      <c r="G141" s="1260"/>
      <c r="H141" s="1260"/>
      <c r="I141" s="1260"/>
      <c r="J141" s="1260"/>
      <c r="K141" s="1260"/>
      <c r="L141" s="1260"/>
      <c r="M141" s="690">
        <v>0</v>
      </c>
      <c r="N141" s="691">
        <v>0</v>
      </c>
      <c r="O141" s="692">
        <v>0</v>
      </c>
      <c r="P141" s="692">
        <v>0</v>
      </c>
      <c r="Q141" s="697">
        <v>0</v>
      </c>
      <c r="R141" s="692">
        <v>0</v>
      </c>
      <c r="S141" s="693">
        <v>0</v>
      </c>
      <c r="T141" s="692">
        <v>0</v>
      </c>
      <c r="U141" s="693">
        <v>0</v>
      </c>
      <c r="V141" s="692">
        <v>0</v>
      </c>
      <c r="W141" s="693">
        <v>0</v>
      </c>
      <c r="X141" s="692">
        <v>0</v>
      </c>
      <c r="Y141" s="693">
        <v>0</v>
      </c>
      <c r="Z141" s="692">
        <v>0</v>
      </c>
      <c r="AA141" s="693">
        <v>0</v>
      </c>
      <c r="AB141" s="698">
        <v>0</v>
      </c>
      <c r="AC141" s="690">
        <v>0</v>
      </c>
      <c r="AD141" s="1228"/>
      <c r="AE141" s="1228"/>
      <c r="AF141" s="1229"/>
    </row>
    <row r="142" spans="1:32" ht="15.75" x14ac:dyDescent="0.2">
      <c r="A142" s="344">
        <v>238</v>
      </c>
      <c r="B142" s="738"/>
      <c r="C142" s="656"/>
      <c r="D142" s="356"/>
      <c r="E142" s="1222" t="s">
        <v>119</v>
      </c>
      <c r="F142" s="1223"/>
      <c r="G142" s="1223"/>
      <c r="H142" s="1223"/>
      <c r="I142" s="1223"/>
      <c r="J142" s="1223"/>
      <c r="K142" s="1223"/>
      <c r="L142" s="1223"/>
      <c r="M142" s="399">
        <f>SUM(M143:M146)</f>
        <v>0</v>
      </c>
      <c r="N142" s="402">
        <f t="shared" ref="N142:AC142" si="34">SUBTOTAL(9,N143:N146)</f>
        <v>0</v>
      </c>
      <c r="O142" s="406">
        <f t="shared" si="34"/>
        <v>0</v>
      </c>
      <c r="P142" s="405">
        <f t="shared" si="34"/>
        <v>0</v>
      </c>
      <c r="Q142" s="403">
        <f t="shared" si="34"/>
        <v>0</v>
      </c>
      <c r="R142" s="406">
        <f t="shared" si="34"/>
        <v>0</v>
      </c>
      <c r="S142" s="406">
        <f t="shared" si="34"/>
        <v>0</v>
      </c>
      <c r="T142" s="406">
        <f t="shared" si="34"/>
        <v>0</v>
      </c>
      <c r="U142" s="406">
        <f t="shared" si="34"/>
        <v>0</v>
      </c>
      <c r="V142" s="406">
        <f t="shared" si="34"/>
        <v>0</v>
      </c>
      <c r="W142" s="406">
        <f t="shared" si="34"/>
        <v>0</v>
      </c>
      <c r="X142" s="406">
        <f t="shared" si="34"/>
        <v>0</v>
      </c>
      <c r="Y142" s="406">
        <f t="shared" si="34"/>
        <v>0</v>
      </c>
      <c r="Z142" s="406">
        <f t="shared" si="34"/>
        <v>0</v>
      </c>
      <c r="AA142" s="406">
        <f t="shared" si="34"/>
        <v>0</v>
      </c>
      <c r="AB142" s="416">
        <f t="shared" si="34"/>
        <v>0</v>
      </c>
      <c r="AC142" s="399">
        <f t="shared" si="34"/>
        <v>0</v>
      </c>
      <c r="AD142" s="1228"/>
      <c r="AE142" s="1228"/>
      <c r="AF142" s="1229"/>
    </row>
    <row r="143" spans="1:32" ht="15" customHeight="1" x14ac:dyDescent="0.2">
      <c r="A143" s="344">
        <v>239</v>
      </c>
      <c r="B143" s="738"/>
      <c r="C143" s="656"/>
      <c r="D143" s="648"/>
      <c r="E143" s="775"/>
      <c r="F143" s="1247" t="s">
        <v>85</v>
      </c>
      <c r="G143" s="1248"/>
      <c r="H143" s="1248"/>
      <c r="I143" s="1248"/>
      <c r="J143" s="1248"/>
      <c r="K143" s="1248"/>
      <c r="L143" s="1248"/>
      <c r="M143" s="690">
        <v>0</v>
      </c>
      <c r="N143" s="691">
        <v>0</v>
      </c>
      <c r="O143" s="692">
        <v>0</v>
      </c>
      <c r="P143" s="692">
        <v>0</v>
      </c>
      <c r="Q143" s="697">
        <v>0</v>
      </c>
      <c r="R143" s="692">
        <v>0</v>
      </c>
      <c r="S143" s="693">
        <v>0</v>
      </c>
      <c r="T143" s="692">
        <v>0</v>
      </c>
      <c r="U143" s="693">
        <v>0</v>
      </c>
      <c r="V143" s="692">
        <v>0</v>
      </c>
      <c r="W143" s="693">
        <v>0</v>
      </c>
      <c r="X143" s="692">
        <v>0</v>
      </c>
      <c r="Y143" s="693">
        <v>0</v>
      </c>
      <c r="Z143" s="692">
        <v>0</v>
      </c>
      <c r="AA143" s="693">
        <v>0</v>
      </c>
      <c r="AB143" s="698">
        <v>0</v>
      </c>
      <c r="AC143" s="690">
        <v>0</v>
      </c>
      <c r="AD143" s="1228"/>
      <c r="AE143" s="1228"/>
      <c r="AF143" s="1229"/>
    </row>
    <row r="144" spans="1:32" ht="15" customHeight="1" x14ac:dyDescent="0.2">
      <c r="A144" s="344">
        <v>240</v>
      </c>
      <c r="B144" s="738"/>
      <c r="C144" s="656"/>
      <c r="D144" s="648"/>
      <c r="E144" s="775"/>
      <c r="F144" s="1231" t="s">
        <v>86</v>
      </c>
      <c r="G144" s="1232"/>
      <c r="H144" s="1232"/>
      <c r="I144" s="1232"/>
      <c r="J144" s="1232"/>
      <c r="K144" s="1232"/>
      <c r="L144" s="1232"/>
      <c r="M144" s="690">
        <v>0</v>
      </c>
      <c r="N144" s="691">
        <v>0</v>
      </c>
      <c r="O144" s="692">
        <v>0</v>
      </c>
      <c r="P144" s="692">
        <v>0</v>
      </c>
      <c r="Q144" s="697">
        <v>0</v>
      </c>
      <c r="R144" s="692">
        <v>0</v>
      </c>
      <c r="S144" s="693">
        <v>0</v>
      </c>
      <c r="T144" s="692">
        <v>0</v>
      </c>
      <c r="U144" s="693">
        <v>0</v>
      </c>
      <c r="V144" s="692">
        <v>0</v>
      </c>
      <c r="W144" s="693">
        <v>0</v>
      </c>
      <c r="X144" s="692">
        <v>0</v>
      </c>
      <c r="Y144" s="693">
        <v>0</v>
      </c>
      <c r="Z144" s="692">
        <v>0</v>
      </c>
      <c r="AA144" s="693">
        <v>0</v>
      </c>
      <c r="AB144" s="698">
        <v>0</v>
      </c>
      <c r="AC144" s="690">
        <v>0</v>
      </c>
      <c r="AD144" s="1228"/>
      <c r="AE144" s="1228"/>
      <c r="AF144" s="1229"/>
    </row>
    <row r="145" spans="1:32" ht="15" customHeight="1" x14ac:dyDescent="0.2">
      <c r="A145" s="344">
        <v>241</v>
      </c>
      <c r="B145" s="738"/>
      <c r="C145" s="656"/>
      <c r="D145" s="357"/>
      <c r="E145" s="357"/>
      <c r="F145" s="1231" t="s">
        <v>87</v>
      </c>
      <c r="G145" s="1232"/>
      <c r="H145" s="1232"/>
      <c r="I145" s="1232"/>
      <c r="J145" s="1232"/>
      <c r="K145" s="1232"/>
      <c r="L145" s="1232"/>
      <c r="M145" s="690">
        <v>0</v>
      </c>
      <c r="N145" s="691">
        <v>0</v>
      </c>
      <c r="O145" s="692">
        <v>0</v>
      </c>
      <c r="P145" s="692">
        <v>0</v>
      </c>
      <c r="Q145" s="697">
        <v>0</v>
      </c>
      <c r="R145" s="692">
        <v>0</v>
      </c>
      <c r="S145" s="693">
        <v>0</v>
      </c>
      <c r="T145" s="692">
        <v>0</v>
      </c>
      <c r="U145" s="693">
        <v>0</v>
      </c>
      <c r="V145" s="692">
        <v>0</v>
      </c>
      <c r="W145" s="693">
        <v>0</v>
      </c>
      <c r="X145" s="692">
        <v>0</v>
      </c>
      <c r="Y145" s="693">
        <v>0</v>
      </c>
      <c r="Z145" s="692">
        <v>0</v>
      </c>
      <c r="AA145" s="693">
        <v>0</v>
      </c>
      <c r="AB145" s="698">
        <v>0</v>
      </c>
      <c r="AC145" s="690">
        <v>0</v>
      </c>
      <c r="AD145" s="1228"/>
      <c r="AE145" s="1228"/>
      <c r="AF145" s="1229"/>
    </row>
    <row r="146" spans="1:32" ht="15" customHeight="1" x14ac:dyDescent="0.2">
      <c r="A146" s="344">
        <v>242</v>
      </c>
      <c r="B146" s="738"/>
      <c r="C146" s="656"/>
      <c r="D146" s="348"/>
      <c r="E146" s="348"/>
      <c r="F146" s="1259" t="s">
        <v>272</v>
      </c>
      <c r="G146" s="1260"/>
      <c r="H146" s="1260"/>
      <c r="I146" s="1260"/>
      <c r="J146" s="1260"/>
      <c r="K146" s="1260"/>
      <c r="L146" s="1260"/>
      <c r="M146" s="690">
        <v>0</v>
      </c>
      <c r="N146" s="691">
        <v>0</v>
      </c>
      <c r="O146" s="692">
        <v>0</v>
      </c>
      <c r="P146" s="692">
        <v>0</v>
      </c>
      <c r="Q146" s="697">
        <v>0</v>
      </c>
      <c r="R146" s="692">
        <v>0</v>
      </c>
      <c r="S146" s="693">
        <v>0</v>
      </c>
      <c r="T146" s="692">
        <v>0</v>
      </c>
      <c r="U146" s="693">
        <v>0</v>
      </c>
      <c r="V146" s="692">
        <v>0</v>
      </c>
      <c r="W146" s="693">
        <v>0</v>
      </c>
      <c r="X146" s="692">
        <v>0</v>
      </c>
      <c r="Y146" s="693">
        <v>0</v>
      </c>
      <c r="Z146" s="692">
        <v>0</v>
      </c>
      <c r="AA146" s="693">
        <v>0</v>
      </c>
      <c r="AB146" s="698">
        <v>0</v>
      </c>
      <c r="AC146" s="690">
        <v>0</v>
      </c>
      <c r="AD146" s="1228"/>
      <c r="AE146" s="1228"/>
      <c r="AF146" s="1229"/>
    </row>
    <row r="147" spans="1:32" ht="15.75" customHeight="1" x14ac:dyDescent="0.2">
      <c r="A147" s="344">
        <v>243</v>
      </c>
      <c r="B147" s="738"/>
      <c r="C147" s="656"/>
      <c r="D147" s="357"/>
      <c r="E147" s="1222" t="s">
        <v>344</v>
      </c>
      <c r="F147" s="1223"/>
      <c r="G147" s="1223"/>
      <c r="H147" s="1223"/>
      <c r="I147" s="1223"/>
      <c r="J147" s="1223"/>
      <c r="K147" s="1223"/>
      <c r="L147" s="1223"/>
      <c r="M147" s="399">
        <f>SUM(M148:M151)</f>
        <v>0</v>
      </c>
      <c r="N147" s="402">
        <f t="shared" ref="N147:AC147" si="35">SUBTOTAL(9,N148:N151)</f>
        <v>0</v>
      </c>
      <c r="O147" s="406">
        <f t="shared" si="35"/>
        <v>0</v>
      </c>
      <c r="P147" s="405">
        <f t="shared" si="35"/>
        <v>0</v>
      </c>
      <c r="Q147" s="407">
        <f t="shared" si="35"/>
        <v>0</v>
      </c>
      <c r="R147" s="406">
        <f t="shared" si="35"/>
        <v>0</v>
      </c>
      <c r="S147" s="406">
        <f t="shared" si="35"/>
        <v>0</v>
      </c>
      <c r="T147" s="406">
        <f t="shared" si="35"/>
        <v>0</v>
      </c>
      <c r="U147" s="406">
        <f t="shared" si="35"/>
        <v>0</v>
      </c>
      <c r="V147" s="406">
        <f t="shared" si="35"/>
        <v>0</v>
      </c>
      <c r="W147" s="406">
        <f t="shared" si="35"/>
        <v>0</v>
      </c>
      <c r="X147" s="406">
        <f t="shared" si="35"/>
        <v>0</v>
      </c>
      <c r="Y147" s="406">
        <f t="shared" si="35"/>
        <v>0</v>
      </c>
      <c r="Z147" s="406">
        <f t="shared" si="35"/>
        <v>0</v>
      </c>
      <c r="AA147" s="406">
        <f t="shared" si="35"/>
        <v>0</v>
      </c>
      <c r="AB147" s="416">
        <f t="shared" si="35"/>
        <v>0</v>
      </c>
      <c r="AC147" s="399">
        <f t="shared" si="35"/>
        <v>0</v>
      </c>
      <c r="AD147" s="1228"/>
      <c r="AE147" s="1228"/>
      <c r="AF147" s="1229"/>
    </row>
    <row r="148" spans="1:32" ht="15" customHeight="1" x14ac:dyDescent="0.2">
      <c r="A148" s="344">
        <v>244</v>
      </c>
      <c r="B148" s="738"/>
      <c r="C148" s="656"/>
      <c r="D148" s="648"/>
      <c r="E148" s="775"/>
      <c r="F148" s="1247" t="s">
        <v>85</v>
      </c>
      <c r="G148" s="1248"/>
      <c r="H148" s="1248"/>
      <c r="I148" s="1248"/>
      <c r="J148" s="1248"/>
      <c r="K148" s="1248"/>
      <c r="L148" s="1248"/>
      <c r="M148" s="690">
        <v>0</v>
      </c>
      <c r="N148" s="691">
        <v>0</v>
      </c>
      <c r="O148" s="692">
        <v>0</v>
      </c>
      <c r="P148" s="692">
        <v>0</v>
      </c>
      <c r="Q148" s="697">
        <v>0</v>
      </c>
      <c r="R148" s="692">
        <v>0</v>
      </c>
      <c r="S148" s="693">
        <v>0</v>
      </c>
      <c r="T148" s="692">
        <v>0</v>
      </c>
      <c r="U148" s="693">
        <v>0</v>
      </c>
      <c r="V148" s="692">
        <v>0</v>
      </c>
      <c r="W148" s="693">
        <v>0</v>
      </c>
      <c r="X148" s="692">
        <v>0</v>
      </c>
      <c r="Y148" s="693">
        <v>0</v>
      </c>
      <c r="Z148" s="692">
        <v>0</v>
      </c>
      <c r="AA148" s="693">
        <v>0</v>
      </c>
      <c r="AB148" s="698">
        <v>0</v>
      </c>
      <c r="AC148" s="690">
        <v>0</v>
      </c>
      <c r="AD148" s="1228"/>
      <c r="AE148" s="1228"/>
      <c r="AF148" s="1229"/>
    </row>
    <row r="149" spans="1:32" ht="15" customHeight="1" x14ac:dyDescent="0.2">
      <c r="A149" s="344">
        <v>245</v>
      </c>
      <c r="B149" s="738"/>
      <c r="C149" s="656"/>
      <c r="D149" s="358"/>
      <c r="E149" s="358"/>
      <c r="F149" s="1231" t="s">
        <v>86</v>
      </c>
      <c r="G149" s="1232"/>
      <c r="H149" s="1232"/>
      <c r="I149" s="1232"/>
      <c r="J149" s="1232"/>
      <c r="K149" s="1232"/>
      <c r="L149" s="1232"/>
      <c r="M149" s="690">
        <v>0</v>
      </c>
      <c r="N149" s="691">
        <v>0</v>
      </c>
      <c r="O149" s="692">
        <v>0</v>
      </c>
      <c r="P149" s="692">
        <v>0</v>
      </c>
      <c r="Q149" s="697">
        <v>0</v>
      </c>
      <c r="R149" s="692">
        <v>0</v>
      </c>
      <c r="S149" s="693">
        <v>0</v>
      </c>
      <c r="T149" s="692">
        <v>0</v>
      </c>
      <c r="U149" s="693">
        <v>0</v>
      </c>
      <c r="V149" s="692">
        <v>0</v>
      </c>
      <c r="W149" s="693">
        <v>0</v>
      </c>
      <c r="X149" s="692">
        <v>0</v>
      </c>
      <c r="Y149" s="693">
        <v>0</v>
      </c>
      <c r="Z149" s="692">
        <v>0</v>
      </c>
      <c r="AA149" s="693">
        <v>0</v>
      </c>
      <c r="AB149" s="698">
        <v>0</v>
      </c>
      <c r="AC149" s="690">
        <v>0</v>
      </c>
      <c r="AD149" s="1228"/>
      <c r="AE149" s="1228"/>
      <c r="AF149" s="1229"/>
    </row>
    <row r="150" spans="1:32" ht="15" customHeight="1" x14ac:dyDescent="0.2">
      <c r="A150" s="344">
        <v>246</v>
      </c>
      <c r="B150" s="738"/>
      <c r="C150" s="656"/>
      <c r="D150" s="358"/>
      <c r="E150" s="358"/>
      <c r="F150" s="1231" t="s">
        <v>87</v>
      </c>
      <c r="G150" s="1232"/>
      <c r="H150" s="1232"/>
      <c r="I150" s="1232"/>
      <c r="J150" s="1232"/>
      <c r="K150" s="1232"/>
      <c r="L150" s="1232"/>
      <c r="M150" s="690">
        <v>0</v>
      </c>
      <c r="N150" s="691">
        <v>0</v>
      </c>
      <c r="O150" s="692">
        <v>0</v>
      </c>
      <c r="P150" s="692">
        <v>0</v>
      </c>
      <c r="Q150" s="697">
        <v>0</v>
      </c>
      <c r="R150" s="692">
        <v>0</v>
      </c>
      <c r="S150" s="693">
        <v>0</v>
      </c>
      <c r="T150" s="692">
        <v>0</v>
      </c>
      <c r="U150" s="693">
        <v>0</v>
      </c>
      <c r="V150" s="692">
        <v>0</v>
      </c>
      <c r="W150" s="693">
        <v>0</v>
      </c>
      <c r="X150" s="692">
        <v>0</v>
      </c>
      <c r="Y150" s="693">
        <v>0</v>
      </c>
      <c r="Z150" s="692">
        <v>0</v>
      </c>
      <c r="AA150" s="693">
        <v>0</v>
      </c>
      <c r="AB150" s="698">
        <v>0</v>
      </c>
      <c r="AC150" s="690">
        <v>0</v>
      </c>
      <c r="AD150" s="1228"/>
      <c r="AE150" s="1228"/>
      <c r="AF150" s="1229"/>
    </row>
    <row r="151" spans="1:32" ht="15" customHeight="1" x14ac:dyDescent="0.2">
      <c r="A151" s="344">
        <v>247</v>
      </c>
      <c r="B151" s="738"/>
      <c r="C151" s="656"/>
      <c r="D151" s="359"/>
      <c r="E151" s="359"/>
      <c r="F151" s="1259" t="s">
        <v>272</v>
      </c>
      <c r="G151" s="1260"/>
      <c r="H151" s="1260"/>
      <c r="I151" s="1260"/>
      <c r="J151" s="1260"/>
      <c r="K151" s="1260"/>
      <c r="L151" s="1260"/>
      <c r="M151" s="690">
        <v>0</v>
      </c>
      <c r="N151" s="691">
        <v>0</v>
      </c>
      <c r="O151" s="692">
        <v>0</v>
      </c>
      <c r="P151" s="692">
        <v>0</v>
      </c>
      <c r="Q151" s="697">
        <v>0</v>
      </c>
      <c r="R151" s="692">
        <v>0</v>
      </c>
      <c r="S151" s="693">
        <v>0</v>
      </c>
      <c r="T151" s="692">
        <v>0</v>
      </c>
      <c r="U151" s="693">
        <v>0</v>
      </c>
      <c r="V151" s="692">
        <v>0</v>
      </c>
      <c r="W151" s="693">
        <v>0</v>
      </c>
      <c r="X151" s="692">
        <v>0</v>
      </c>
      <c r="Y151" s="693">
        <v>0</v>
      </c>
      <c r="Z151" s="692">
        <v>0</v>
      </c>
      <c r="AA151" s="693">
        <v>0</v>
      </c>
      <c r="AB151" s="698">
        <v>0</v>
      </c>
      <c r="AC151" s="690">
        <v>0</v>
      </c>
      <c r="AD151" s="1228"/>
      <c r="AE151" s="1228"/>
      <c r="AF151" s="1229"/>
    </row>
    <row r="152" spans="1:32" x14ac:dyDescent="0.2">
      <c r="A152" s="344">
        <v>248</v>
      </c>
      <c r="B152" s="738"/>
      <c r="C152" s="656"/>
      <c r="D152" s="1242" t="s">
        <v>88</v>
      </c>
      <c r="E152" s="1265"/>
      <c r="F152" s="1265"/>
      <c r="G152" s="1265"/>
      <c r="H152" s="1265"/>
      <c r="I152" s="1265"/>
      <c r="J152" s="1265"/>
      <c r="K152" s="1265"/>
      <c r="L152" s="1265"/>
      <c r="M152" s="1243"/>
      <c r="N152" s="1243"/>
      <c r="O152" s="1243"/>
      <c r="P152" s="1243"/>
      <c r="Q152" s="1243"/>
      <c r="R152" s="1243"/>
      <c r="S152" s="1243"/>
      <c r="T152" s="1243"/>
      <c r="U152" s="1243"/>
      <c r="V152" s="1243"/>
      <c r="W152" s="1243"/>
      <c r="X152" s="1243"/>
      <c r="Y152" s="1243"/>
      <c r="Z152" s="1243"/>
      <c r="AA152" s="1243"/>
      <c r="AB152" s="1243"/>
      <c r="AC152" s="1243"/>
      <c r="AD152" s="1243"/>
      <c r="AE152" s="1243"/>
      <c r="AF152" s="1264"/>
    </row>
    <row r="153" spans="1:32" ht="15.75" customHeight="1" x14ac:dyDescent="0.2">
      <c r="A153" s="344">
        <v>249</v>
      </c>
      <c r="B153" s="738"/>
      <c r="C153" s="656"/>
      <c r="D153" s="359"/>
      <c r="E153" s="1222" t="s">
        <v>89</v>
      </c>
      <c r="F153" s="1223"/>
      <c r="G153" s="1223"/>
      <c r="H153" s="1223"/>
      <c r="I153" s="1223"/>
      <c r="J153" s="1223"/>
      <c r="K153" s="1223"/>
      <c r="L153" s="1223"/>
      <c r="M153" s="399">
        <f>SUM(M154:M156)</f>
        <v>0</v>
      </c>
      <c r="N153" s="402">
        <f t="shared" ref="N153:AC153" si="36">SUBTOTAL(9,N154:N156)</f>
        <v>0</v>
      </c>
      <c r="O153" s="406">
        <f t="shared" si="36"/>
        <v>0</v>
      </c>
      <c r="P153" s="405">
        <f t="shared" si="36"/>
        <v>0</v>
      </c>
      <c r="Q153" s="407">
        <f t="shared" si="36"/>
        <v>0</v>
      </c>
      <c r="R153" s="406">
        <f t="shared" si="36"/>
        <v>0</v>
      </c>
      <c r="S153" s="406">
        <f t="shared" si="36"/>
        <v>0</v>
      </c>
      <c r="T153" s="406">
        <f t="shared" si="36"/>
        <v>0</v>
      </c>
      <c r="U153" s="406">
        <f t="shared" si="36"/>
        <v>0</v>
      </c>
      <c r="V153" s="406">
        <f t="shared" si="36"/>
        <v>0</v>
      </c>
      <c r="W153" s="406">
        <f t="shared" si="36"/>
        <v>0</v>
      </c>
      <c r="X153" s="406">
        <f t="shared" si="36"/>
        <v>0</v>
      </c>
      <c r="Y153" s="406">
        <f t="shared" si="36"/>
        <v>0</v>
      </c>
      <c r="Z153" s="406">
        <f t="shared" si="36"/>
        <v>0</v>
      </c>
      <c r="AA153" s="406">
        <f t="shared" si="36"/>
        <v>0</v>
      </c>
      <c r="AB153" s="416">
        <f t="shared" si="36"/>
        <v>0</v>
      </c>
      <c r="AC153" s="399">
        <f t="shared" si="36"/>
        <v>0</v>
      </c>
      <c r="AD153" s="1228"/>
      <c r="AE153" s="1228"/>
      <c r="AF153" s="1229"/>
    </row>
    <row r="154" spans="1:32" ht="15" customHeight="1" x14ac:dyDescent="0.2">
      <c r="A154" s="344">
        <v>250</v>
      </c>
      <c r="B154" s="738"/>
      <c r="C154" s="656"/>
      <c r="D154" s="359"/>
      <c r="E154" s="360"/>
      <c r="F154" s="1247" t="s">
        <v>90</v>
      </c>
      <c r="G154" s="1248"/>
      <c r="H154" s="1248"/>
      <c r="I154" s="1248"/>
      <c r="J154" s="1248"/>
      <c r="K154" s="1248"/>
      <c r="L154" s="1248"/>
      <c r="M154" s="690">
        <v>0</v>
      </c>
      <c r="N154" s="691">
        <v>0</v>
      </c>
      <c r="O154" s="692">
        <v>0</v>
      </c>
      <c r="P154" s="692">
        <v>0</v>
      </c>
      <c r="Q154" s="697">
        <v>0</v>
      </c>
      <c r="R154" s="692">
        <v>0</v>
      </c>
      <c r="S154" s="693">
        <v>0</v>
      </c>
      <c r="T154" s="692">
        <v>0</v>
      </c>
      <c r="U154" s="693">
        <v>0</v>
      </c>
      <c r="V154" s="692">
        <v>0</v>
      </c>
      <c r="W154" s="693">
        <v>0</v>
      </c>
      <c r="X154" s="692">
        <v>0</v>
      </c>
      <c r="Y154" s="693">
        <v>0</v>
      </c>
      <c r="Z154" s="692">
        <v>0</v>
      </c>
      <c r="AA154" s="693">
        <v>0</v>
      </c>
      <c r="AB154" s="698">
        <v>0</v>
      </c>
      <c r="AC154" s="690">
        <v>0</v>
      </c>
      <c r="AD154" s="1228"/>
      <c r="AE154" s="1228"/>
      <c r="AF154" s="1229"/>
    </row>
    <row r="155" spans="1:32" ht="15" customHeight="1" x14ac:dyDescent="0.2">
      <c r="A155" s="344">
        <v>251</v>
      </c>
      <c r="B155" s="738"/>
      <c r="C155" s="656"/>
      <c r="D155" s="359"/>
      <c r="E155" s="360"/>
      <c r="F155" s="1231" t="s">
        <v>91</v>
      </c>
      <c r="G155" s="1232"/>
      <c r="H155" s="1232"/>
      <c r="I155" s="1232"/>
      <c r="J155" s="1232"/>
      <c r="K155" s="1232"/>
      <c r="L155" s="1232"/>
      <c r="M155" s="690">
        <v>0</v>
      </c>
      <c r="N155" s="691">
        <v>0</v>
      </c>
      <c r="O155" s="692">
        <v>0</v>
      </c>
      <c r="P155" s="692">
        <v>0</v>
      </c>
      <c r="Q155" s="697">
        <v>0</v>
      </c>
      <c r="R155" s="692">
        <v>0</v>
      </c>
      <c r="S155" s="693">
        <v>0</v>
      </c>
      <c r="T155" s="692">
        <v>0</v>
      </c>
      <c r="U155" s="693">
        <v>0</v>
      </c>
      <c r="V155" s="692">
        <v>0</v>
      </c>
      <c r="W155" s="693">
        <v>0</v>
      </c>
      <c r="X155" s="692">
        <v>0</v>
      </c>
      <c r="Y155" s="693">
        <v>0</v>
      </c>
      <c r="Z155" s="692">
        <v>0</v>
      </c>
      <c r="AA155" s="693">
        <v>0</v>
      </c>
      <c r="AB155" s="698">
        <v>0</v>
      </c>
      <c r="AC155" s="690">
        <v>0</v>
      </c>
      <c r="AD155" s="1228"/>
      <c r="AE155" s="1228"/>
      <c r="AF155" s="1229"/>
    </row>
    <row r="156" spans="1:32" ht="15" customHeight="1" x14ac:dyDescent="0.2">
      <c r="A156" s="344">
        <v>252</v>
      </c>
      <c r="B156" s="738"/>
      <c r="C156" s="656"/>
      <c r="D156" s="359"/>
      <c r="E156" s="360"/>
      <c r="F156" s="1259" t="s">
        <v>336</v>
      </c>
      <c r="G156" s="1260"/>
      <c r="H156" s="1260"/>
      <c r="I156" s="1260"/>
      <c r="J156" s="1260"/>
      <c r="K156" s="1260"/>
      <c r="L156" s="1260"/>
      <c r="M156" s="690">
        <v>0</v>
      </c>
      <c r="N156" s="691">
        <v>0</v>
      </c>
      <c r="O156" s="692">
        <v>0</v>
      </c>
      <c r="P156" s="692">
        <v>0</v>
      </c>
      <c r="Q156" s="697">
        <v>0</v>
      </c>
      <c r="R156" s="692">
        <v>0</v>
      </c>
      <c r="S156" s="693">
        <v>0</v>
      </c>
      <c r="T156" s="692">
        <v>0</v>
      </c>
      <c r="U156" s="693">
        <v>0</v>
      </c>
      <c r="V156" s="692">
        <v>0</v>
      </c>
      <c r="W156" s="693">
        <v>0</v>
      </c>
      <c r="X156" s="692">
        <v>0</v>
      </c>
      <c r="Y156" s="693">
        <v>0</v>
      </c>
      <c r="Z156" s="692">
        <v>0</v>
      </c>
      <c r="AA156" s="693">
        <v>0</v>
      </c>
      <c r="AB156" s="698">
        <v>0</v>
      </c>
      <c r="AC156" s="690">
        <v>0</v>
      </c>
      <c r="AD156" s="1228"/>
      <c r="AE156" s="1228"/>
      <c r="AF156" s="1229"/>
    </row>
    <row r="157" spans="1:32" x14ac:dyDescent="0.2">
      <c r="A157" s="344">
        <v>253</v>
      </c>
      <c r="B157" s="738"/>
      <c r="C157" s="656"/>
      <c r="D157" s="359"/>
      <c r="E157" s="1222" t="s">
        <v>95</v>
      </c>
      <c r="F157" s="1223"/>
      <c r="G157" s="1223"/>
      <c r="H157" s="1223"/>
      <c r="I157" s="1223"/>
      <c r="J157" s="1223"/>
      <c r="K157" s="1223"/>
      <c r="L157" s="1223"/>
      <c r="M157" s="399">
        <f>SUM(M158:M160)</f>
        <v>0</v>
      </c>
      <c r="N157" s="402">
        <f t="shared" ref="N157:AC157" si="37">SUBTOTAL(9,N158:N160)</f>
        <v>0</v>
      </c>
      <c r="O157" s="406">
        <f t="shared" si="37"/>
        <v>0</v>
      </c>
      <c r="P157" s="405">
        <f t="shared" si="37"/>
        <v>0</v>
      </c>
      <c r="Q157" s="407">
        <f t="shared" si="37"/>
        <v>0</v>
      </c>
      <c r="R157" s="406">
        <f t="shared" si="37"/>
        <v>0</v>
      </c>
      <c r="S157" s="406">
        <f t="shared" si="37"/>
        <v>0</v>
      </c>
      <c r="T157" s="406">
        <f t="shared" si="37"/>
        <v>0</v>
      </c>
      <c r="U157" s="406">
        <f t="shared" si="37"/>
        <v>0</v>
      </c>
      <c r="V157" s="406">
        <f t="shared" si="37"/>
        <v>0</v>
      </c>
      <c r="W157" s="406">
        <f t="shared" si="37"/>
        <v>0</v>
      </c>
      <c r="X157" s="406">
        <f t="shared" si="37"/>
        <v>0</v>
      </c>
      <c r="Y157" s="406">
        <f t="shared" si="37"/>
        <v>0</v>
      </c>
      <c r="Z157" s="406">
        <f t="shared" si="37"/>
        <v>0</v>
      </c>
      <c r="AA157" s="406">
        <f t="shared" si="37"/>
        <v>0</v>
      </c>
      <c r="AB157" s="416">
        <f t="shared" si="37"/>
        <v>0</v>
      </c>
      <c r="AC157" s="399">
        <f t="shared" si="37"/>
        <v>0</v>
      </c>
      <c r="AD157" s="1228"/>
      <c r="AE157" s="1228"/>
      <c r="AF157" s="1229"/>
    </row>
    <row r="158" spans="1:32" ht="15" customHeight="1" x14ac:dyDescent="0.2">
      <c r="A158" s="344">
        <v>254</v>
      </c>
      <c r="B158" s="738"/>
      <c r="C158" s="656"/>
      <c r="D158" s="359"/>
      <c r="E158" s="360"/>
      <c r="F158" s="1247" t="s">
        <v>92</v>
      </c>
      <c r="G158" s="1248"/>
      <c r="H158" s="1248"/>
      <c r="I158" s="1248"/>
      <c r="J158" s="1248"/>
      <c r="K158" s="1248"/>
      <c r="L158" s="1248"/>
      <c r="M158" s="690">
        <v>0</v>
      </c>
      <c r="N158" s="691">
        <v>0</v>
      </c>
      <c r="O158" s="692">
        <v>0</v>
      </c>
      <c r="P158" s="692">
        <v>0</v>
      </c>
      <c r="Q158" s="697">
        <v>0</v>
      </c>
      <c r="R158" s="692">
        <v>0</v>
      </c>
      <c r="S158" s="693">
        <v>0</v>
      </c>
      <c r="T158" s="692">
        <v>0</v>
      </c>
      <c r="U158" s="693">
        <v>0</v>
      </c>
      <c r="V158" s="692">
        <v>0</v>
      </c>
      <c r="W158" s="693">
        <v>0</v>
      </c>
      <c r="X158" s="692">
        <v>0</v>
      </c>
      <c r="Y158" s="693">
        <v>0</v>
      </c>
      <c r="Z158" s="692">
        <v>0</v>
      </c>
      <c r="AA158" s="693">
        <v>0</v>
      </c>
      <c r="AB158" s="698">
        <v>0</v>
      </c>
      <c r="AC158" s="690">
        <v>0</v>
      </c>
      <c r="AD158" s="1228"/>
      <c r="AE158" s="1228"/>
      <c r="AF158" s="1229"/>
    </row>
    <row r="159" spans="1:32" ht="15" customHeight="1" x14ac:dyDescent="0.2">
      <c r="A159" s="344">
        <v>255</v>
      </c>
      <c r="B159" s="738"/>
      <c r="C159" s="656"/>
      <c r="D159" s="359"/>
      <c r="E159" s="360"/>
      <c r="F159" s="1231" t="s">
        <v>93</v>
      </c>
      <c r="G159" s="1232"/>
      <c r="H159" s="1232"/>
      <c r="I159" s="1232"/>
      <c r="J159" s="1232"/>
      <c r="K159" s="1232"/>
      <c r="L159" s="1232"/>
      <c r="M159" s="690">
        <v>0</v>
      </c>
      <c r="N159" s="691">
        <v>0</v>
      </c>
      <c r="O159" s="692">
        <v>0</v>
      </c>
      <c r="P159" s="692">
        <v>0</v>
      </c>
      <c r="Q159" s="697">
        <v>0</v>
      </c>
      <c r="R159" s="692">
        <v>0</v>
      </c>
      <c r="S159" s="693">
        <v>0</v>
      </c>
      <c r="T159" s="692">
        <v>0</v>
      </c>
      <c r="U159" s="693">
        <v>0</v>
      </c>
      <c r="V159" s="692">
        <v>0</v>
      </c>
      <c r="W159" s="693">
        <v>0</v>
      </c>
      <c r="X159" s="692">
        <v>0</v>
      </c>
      <c r="Y159" s="693">
        <v>0</v>
      </c>
      <c r="Z159" s="692">
        <v>0</v>
      </c>
      <c r="AA159" s="693">
        <v>0</v>
      </c>
      <c r="AB159" s="698">
        <v>0</v>
      </c>
      <c r="AC159" s="690">
        <v>0</v>
      </c>
      <c r="AD159" s="1228"/>
      <c r="AE159" s="1228"/>
      <c r="AF159" s="1229"/>
    </row>
    <row r="160" spans="1:32" ht="15" customHeight="1" x14ac:dyDescent="0.2">
      <c r="A160" s="344">
        <v>256</v>
      </c>
      <c r="B160" s="738"/>
      <c r="C160" s="656"/>
      <c r="D160" s="359"/>
      <c r="E160" s="360"/>
      <c r="F160" s="1259" t="s">
        <v>337</v>
      </c>
      <c r="G160" s="1260"/>
      <c r="H160" s="1260"/>
      <c r="I160" s="1260"/>
      <c r="J160" s="1260"/>
      <c r="K160" s="1260"/>
      <c r="L160" s="1260"/>
      <c r="M160" s="690">
        <v>0</v>
      </c>
      <c r="N160" s="691"/>
      <c r="O160" s="692">
        <v>0</v>
      </c>
      <c r="P160" s="692">
        <v>0</v>
      </c>
      <c r="Q160" s="697">
        <v>0</v>
      </c>
      <c r="R160" s="692">
        <v>0</v>
      </c>
      <c r="S160" s="693">
        <v>0</v>
      </c>
      <c r="T160" s="692">
        <v>0</v>
      </c>
      <c r="U160" s="693">
        <v>0</v>
      </c>
      <c r="V160" s="692">
        <v>0</v>
      </c>
      <c r="W160" s="693">
        <v>0</v>
      </c>
      <c r="X160" s="692">
        <v>0</v>
      </c>
      <c r="Y160" s="693">
        <v>0</v>
      </c>
      <c r="Z160" s="692">
        <v>0</v>
      </c>
      <c r="AA160" s="693">
        <v>0</v>
      </c>
      <c r="AB160" s="698">
        <v>0</v>
      </c>
      <c r="AC160" s="690">
        <v>0</v>
      </c>
      <c r="AD160" s="1228"/>
      <c r="AE160" s="1228"/>
      <c r="AF160" s="1229"/>
    </row>
    <row r="161" spans="1:32" x14ac:dyDescent="0.2">
      <c r="A161" s="344">
        <v>257</v>
      </c>
      <c r="B161" s="738"/>
      <c r="C161" s="656"/>
      <c r="D161" s="359"/>
      <c r="E161" s="1222" t="s">
        <v>94</v>
      </c>
      <c r="F161" s="1223"/>
      <c r="G161" s="1223"/>
      <c r="H161" s="1223"/>
      <c r="I161" s="1223"/>
      <c r="J161" s="1223"/>
      <c r="K161" s="1223"/>
      <c r="L161" s="1223"/>
      <c r="M161" s="399">
        <f>SUM(M162:M164)</f>
        <v>0</v>
      </c>
      <c r="N161" s="402">
        <f t="shared" ref="N161:AC161" si="38">SUBTOTAL(9,N162:N164)</f>
        <v>0</v>
      </c>
      <c r="O161" s="406">
        <f t="shared" si="38"/>
        <v>0</v>
      </c>
      <c r="P161" s="405">
        <f t="shared" si="38"/>
        <v>0</v>
      </c>
      <c r="Q161" s="407">
        <f t="shared" si="38"/>
        <v>0</v>
      </c>
      <c r="R161" s="406">
        <f t="shared" si="38"/>
        <v>0</v>
      </c>
      <c r="S161" s="406">
        <f t="shared" si="38"/>
        <v>0</v>
      </c>
      <c r="T161" s="406">
        <f t="shared" si="38"/>
        <v>0</v>
      </c>
      <c r="U161" s="406">
        <f t="shared" si="38"/>
        <v>0</v>
      </c>
      <c r="V161" s="406">
        <f t="shared" si="38"/>
        <v>0</v>
      </c>
      <c r="W161" s="406">
        <f t="shared" si="38"/>
        <v>0</v>
      </c>
      <c r="X161" s="406">
        <f t="shared" si="38"/>
        <v>0</v>
      </c>
      <c r="Y161" s="406">
        <f t="shared" si="38"/>
        <v>0</v>
      </c>
      <c r="Z161" s="406">
        <f t="shared" si="38"/>
        <v>0</v>
      </c>
      <c r="AA161" s="406">
        <f t="shared" si="38"/>
        <v>0</v>
      </c>
      <c r="AB161" s="416">
        <f t="shared" si="38"/>
        <v>0</v>
      </c>
      <c r="AC161" s="399">
        <f t="shared" si="38"/>
        <v>0</v>
      </c>
      <c r="AD161" s="1228"/>
      <c r="AE161" s="1228"/>
      <c r="AF161" s="1229"/>
    </row>
    <row r="162" spans="1:32" ht="15" customHeight="1" x14ac:dyDescent="0.2">
      <c r="A162" s="344">
        <v>258</v>
      </c>
      <c r="B162" s="738"/>
      <c r="C162" s="656"/>
      <c r="D162" s="359"/>
      <c r="E162" s="360"/>
      <c r="F162" s="1247" t="s">
        <v>96</v>
      </c>
      <c r="G162" s="1248"/>
      <c r="H162" s="1248"/>
      <c r="I162" s="1248"/>
      <c r="J162" s="1248"/>
      <c r="K162" s="1248"/>
      <c r="L162" s="1248"/>
      <c r="M162" s="690">
        <v>0</v>
      </c>
      <c r="N162" s="691">
        <v>0</v>
      </c>
      <c r="O162" s="692">
        <v>0</v>
      </c>
      <c r="P162" s="692">
        <v>0</v>
      </c>
      <c r="Q162" s="697">
        <v>0</v>
      </c>
      <c r="R162" s="692">
        <v>0</v>
      </c>
      <c r="S162" s="693">
        <v>0</v>
      </c>
      <c r="T162" s="692">
        <v>0</v>
      </c>
      <c r="U162" s="693">
        <v>0</v>
      </c>
      <c r="V162" s="692">
        <v>0</v>
      </c>
      <c r="W162" s="693">
        <v>0</v>
      </c>
      <c r="X162" s="692">
        <v>0</v>
      </c>
      <c r="Y162" s="693">
        <v>0</v>
      </c>
      <c r="Z162" s="692">
        <v>0</v>
      </c>
      <c r="AA162" s="693">
        <v>0</v>
      </c>
      <c r="AB162" s="698">
        <v>0</v>
      </c>
      <c r="AC162" s="690">
        <v>0</v>
      </c>
      <c r="AD162" s="1228"/>
      <c r="AE162" s="1228"/>
      <c r="AF162" s="1229"/>
    </row>
    <row r="163" spans="1:32" ht="15" customHeight="1" x14ac:dyDescent="0.2">
      <c r="A163" s="344">
        <v>259</v>
      </c>
      <c r="B163" s="738"/>
      <c r="C163" s="656"/>
      <c r="D163" s="359"/>
      <c r="E163" s="360"/>
      <c r="F163" s="1231" t="s">
        <v>97</v>
      </c>
      <c r="G163" s="1232"/>
      <c r="H163" s="1232"/>
      <c r="I163" s="1232"/>
      <c r="J163" s="1232"/>
      <c r="K163" s="1232"/>
      <c r="L163" s="1232"/>
      <c r="M163" s="690">
        <v>0</v>
      </c>
      <c r="N163" s="691">
        <v>0</v>
      </c>
      <c r="O163" s="692">
        <v>0</v>
      </c>
      <c r="P163" s="692">
        <v>0</v>
      </c>
      <c r="Q163" s="697">
        <v>0</v>
      </c>
      <c r="R163" s="692">
        <v>0</v>
      </c>
      <c r="S163" s="693">
        <v>0</v>
      </c>
      <c r="T163" s="692">
        <v>0</v>
      </c>
      <c r="U163" s="693">
        <v>0</v>
      </c>
      <c r="V163" s="692">
        <v>0</v>
      </c>
      <c r="W163" s="693">
        <v>0</v>
      </c>
      <c r="X163" s="692">
        <v>0</v>
      </c>
      <c r="Y163" s="693">
        <v>0</v>
      </c>
      <c r="Z163" s="692">
        <v>0</v>
      </c>
      <c r="AA163" s="693">
        <v>0</v>
      </c>
      <c r="AB163" s="698">
        <v>0</v>
      </c>
      <c r="AC163" s="690">
        <v>0</v>
      </c>
      <c r="AD163" s="1228"/>
      <c r="AE163" s="1228"/>
      <c r="AF163" s="1229"/>
    </row>
    <row r="164" spans="1:32" ht="15" customHeight="1" x14ac:dyDescent="0.2">
      <c r="A164" s="344">
        <v>260</v>
      </c>
      <c r="B164" s="738"/>
      <c r="C164" s="656"/>
      <c r="D164" s="359"/>
      <c r="E164" s="360"/>
      <c r="F164" s="1259" t="s">
        <v>338</v>
      </c>
      <c r="G164" s="1260"/>
      <c r="H164" s="1260"/>
      <c r="I164" s="1260"/>
      <c r="J164" s="1260"/>
      <c r="K164" s="1260"/>
      <c r="L164" s="1260"/>
      <c r="M164" s="690">
        <v>0</v>
      </c>
      <c r="N164" s="691">
        <v>0</v>
      </c>
      <c r="O164" s="692">
        <v>0</v>
      </c>
      <c r="P164" s="692">
        <v>0</v>
      </c>
      <c r="Q164" s="697">
        <v>0</v>
      </c>
      <c r="R164" s="692">
        <v>0</v>
      </c>
      <c r="S164" s="693">
        <v>0</v>
      </c>
      <c r="T164" s="692">
        <v>0</v>
      </c>
      <c r="U164" s="693">
        <v>0</v>
      </c>
      <c r="V164" s="692">
        <v>0</v>
      </c>
      <c r="W164" s="693">
        <v>0</v>
      </c>
      <c r="X164" s="692">
        <v>0</v>
      </c>
      <c r="Y164" s="693">
        <v>0</v>
      </c>
      <c r="Z164" s="692">
        <v>0</v>
      </c>
      <c r="AA164" s="693">
        <v>0</v>
      </c>
      <c r="AB164" s="698">
        <v>0</v>
      </c>
      <c r="AC164" s="690">
        <v>0</v>
      </c>
      <c r="AD164" s="1228"/>
      <c r="AE164" s="1228"/>
      <c r="AF164" s="1229"/>
    </row>
    <row r="165" spans="1:32" x14ac:dyDescent="0.2">
      <c r="A165" s="344">
        <v>261</v>
      </c>
      <c r="B165" s="738"/>
      <c r="C165" s="656"/>
      <c r="D165" s="1242" t="s">
        <v>98</v>
      </c>
      <c r="E165" s="1265"/>
      <c r="F165" s="1265"/>
      <c r="G165" s="1265"/>
      <c r="H165" s="1265"/>
      <c r="I165" s="1265"/>
      <c r="J165" s="1265"/>
      <c r="K165" s="1265"/>
      <c r="L165" s="1265"/>
      <c r="M165" s="1243"/>
      <c r="N165" s="1243"/>
      <c r="O165" s="1243"/>
      <c r="P165" s="1243"/>
      <c r="Q165" s="1243"/>
      <c r="R165" s="1243"/>
      <c r="S165" s="1243"/>
      <c r="T165" s="1243"/>
      <c r="U165" s="1243"/>
      <c r="V165" s="1243"/>
      <c r="W165" s="1243"/>
      <c r="X165" s="1243"/>
      <c r="Y165" s="1243"/>
      <c r="Z165" s="1243"/>
      <c r="AA165" s="1243"/>
      <c r="AB165" s="1243"/>
      <c r="AC165" s="1243"/>
      <c r="AD165" s="1243"/>
      <c r="AE165" s="1243"/>
      <c r="AF165" s="1264"/>
    </row>
    <row r="166" spans="1:32" ht="15" customHeight="1" x14ac:dyDescent="0.2">
      <c r="A166" s="344">
        <v>262</v>
      </c>
      <c r="B166" s="738"/>
      <c r="C166" s="359"/>
      <c r="D166" s="359"/>
      <c r="E166" s="1222" t="s">
        <v>101</v>
      </c>
      <c r="F166" s="1223"/>
      <c r="G166" s="1223"/>
      <c r="H166" s="1223"/>
      <c r="I166" s="1223"/>
      <c r="J166" s="1223"/>
      <c r="K166" s="1223"/>
      <c r="L166" s="1223"/>
      <c r="M166" s="399">
        <f>SUM(M167:M168)</f>
        <v>0</v>
      </c>
      <c r="N166" s="402">
        <f t="shared" ref="N166:AC166" si="39">SUBTOTAL(9,N167:N168)</f>
        <v>0</v>
      </c>
      <c r="O166" s="406">
        <f t="shared" si="39"/>
        <v>0</v>
      </c>
      <c r="P166" s="405">
        <f t="shared" si="39"/>
        <v>0</v>
      </c>
      <c r="Q166" s="407">
        <f t="shared" si="39"/>
        <v>0</v>
      </c>
      <c r="R166" s="406">
        <f t="shared" si="39"/>
        <v>0</v>
      </c>
      <c r="S166" s="406">
        <f t="shared" si="39"/>
        <v>0</v>
      </c>
      <c r="T166" s="406">
        <f t="shared" si="39"/>
        <v>0</v>
      </c>
      <c r="U166" s="406">
        <f t="shared" si="39"/>
        <v>0</v>
      </c>
      <c r="V166" s="406">
        <f t="shared" si="39"/>
        <v>0</v>
      </c>
      <c r="W166" s="406">
        <f t="shared" si="39"/>
        <v>0</v>
      </c>
      <c r="X166" s="406">
        <f t="shared" si="39"/>
        <v>0</v>
      </c>
      <c r="Y166" s="406">
        <f t="shared" si="39"/>
        <v>0</v>
      </c>
      <c r="Z166" s="406">
        <f t="shared" si="39"/>
        <v>0</v>
      </c>
      <c r="AA166" s="406">
        <f t="shared" si="39"/>
        <v>0</v>
      </c>
      <c r="AB166" s="416">
        <f t="shared" si="39"/>
        <v>0</v>
      </c>
      <c r="AC166" s="399">
        <f t="shared" si="39"/>
        <v>0</v>
      </c>
      <c r="AD166" s="1228"/>
      <c r="AE166" s="1228"/>
      <c r="AF166" s="1229"/>
    </row>
    <row r="167" spans="1:32" ht="15" customHeight="1" x14ac:dyDescent="0.2">
      <c r="A167" s="344">
        <v>263</v>
      </c>
      <c r="B167" s="738"/>
      <c r="C167" s="359"/>
      <c r="D167" s="359"/>
      <c r="E167" s="360"/>
      <c r="F167" s="1247" t="s">
        <v>346</v>
      </c>
      <c r="G167" s="1248"/>
      <c r="H167" s="1248"/>
      <c r="I167" s="1248"/>
      <c r="J167" s="1248"/>
      <c r="K167" s="1248"/>
      <c r="L167" s="1248"/>
      <c r="M167" s="690">
        <v>0</v>
      </c>
      <c r="N167" s="691">
        <v>0</v>
      </c>
      <c r="O167" s="692">
        <v>0</v>
      </c>
      <c r="P167" s="692"/>
      <c r="Q167" s="697"/>
      <c r="R167" s="692">
        <v>0</v>
      </c>
      <c r="S167" s="693">
        <v>0</v>
      </c>
      <c r="T167" s="692">
        <v>0</v>
      </c>
      <c r="U167" s="693">
        <v>0</v>
      </c>
      <c r="V167" s="692">
        <v>0</v>
      </c>
      <c r="W167" s="693">
        <v>0</v>
      </c>
      <c r="X167" s="692">
        <v>0</v>
      </c>
      <c r="Y167" s="693">
        <v>0</v>
      </c>
      <c r="Z167" s="692">
        <v>0</v>
      </c>
      <c r="AA167" s="693">
        <v>0</v>
      </c>
      <c r="AB167" s="698">
        <v>0</v>
      </c>
      <c r="AC167" s="690">
        <v>0</v>
      </c>
      <c r="AD167" s="1228"/>
      <c r="AE167" s="1228"/>
      <c r="AF167" s="1229"/>
    </row>
    <row r="168" spans="1:32" ht="15" customHeight="1" x14ac:dyDescent="0.2">
      <c r="A168" s="344">
        <v>264</v>
      </c>
      <c r="B168" s="738"/>
      <c r="C168" s="359"/>
      <c r="D168" s="359"/>
      <c r="E168" s="360"/>
      <c r="F168" s="1259" t="s">
        <v>99</v>
      </c>
      <c r="G168" s="1260"/>
      <c r="H168" s="1260"/>
      <c r="I168" s="1260"/>
      <c r="J168" s="1260"/>
      <c r="K168" s="1260"/>
      <c r="L168" s="1260"/>
      <c r="M168" s="690">
        <v>0</v>
      </c>
      <c r="N168" s="691">
        <v>0</v>
      </c>
      <c r="O168" s="692"/>
      <c r="P168" s="692"/>
      <c r="Q168" s="697"/>
      <c r="R168" s="692">
        <v>0</v>
      </c>
      <c r="S168" s="693">
        <v>0</v>
      </c>
      <c r="T168" s="692">
        <v>0</v>
      </c>
      <c r="U168" s="693">
        <v>0</v>
      </c>
      <c r="V168" s="692">
        <v>0</v>
      </c>
      <c r="W168" s="693">
        <v>0</v>
      </c>
      <c r="X168" s="692">
        <v>0</v>
      </c>
      <c r="Y168" s="693">
        <v>0</v>
      </c>
      <c r="Z168" s="692">
        <v>0</v>
      </c>
      <c r="AA168" s="693">
        <v>0</v>
      </c>
      <c r="AB168" s="698">
        <v>0</v>
      </c>
      <c r="AC168" s="690">
        <v>0</v>
      </c>
      <c r="AD168" s="1228"/>
      <c r="AE168" s="1228"/>
      <c r="AF168" s="1229"/>
    </row>
    <row r="169" spans="1:32" ht="15" customHeight="1" x14ac:dyDescent="0.2">
      <c r="A169" s="344">
        <v>265</v>
      </c>
      <c r="B169" s="738"/>
      <c r="C169" s="359"/>
      <c r="D169" s="359"/>
      <c r="E169" s="1222" t="s">
        <v>100</v>
      </c>
      <c r="F169" s="1223"/>
      <c r="G169" s="1223"/>
      <c r="H169" s="1223"/>
      <c r="I169" s="1223"/>
      <c r="J169" s="1223"/>
      <c r="K169" s="1223"/>
      <c r="L169" s="1223"/>
      <c r="M169" s="399">
        <f>SUM(M170:M172)</f>
        <v>0</v>
      </c>
      <c r="N169" s="402">
        <f t="shared" ref="N169:AC169" si="40">SUBTOTAL(9,N170:N172)</f>
        <v>0</v>
      </c>
      <c r="O169" s="406">
        <f t="shared" si="40"/>
        <v>0</v>
      </c>
      <c r="P169" s="405">
        <f t="shared" si="40"/>
        <v>0</v>
      </c>
      <c r="Q169" s="407">
        <f t="shared" si="40"/>
        <v>0</v>
      </c>
      <c r="R169" s="406">
        <f t="shared" si="40"/>
        <v>0</v>
      </c>
      <c r="S169" s="406">
        <f t="shared" si="40"/>
        <v>0</v>
      </c>
      <c r="T169" s="406">
        <f t="shared" si="40"/>
        <v>0</v>
      </c>
      <c r="U169" s="406">
        <f t="shared" si="40"/>
        <v>0</v>
      </c>
      <c r="V169" s="406">
        <f t="shared" si="40"/>
        <v>0</v>
      </c>
      <c r="W169" s="406">
        <f t="shared" si="40"/>
        <v>0</v>
      </c>
      <c r="X169" s="406">
        <f t="shared" si="40"/>
        <v>0</v>
      </c>
      <c r="Y169" s="406">
        <f t="shared" si="40"/>
        <v>0</v>
      </c>
      <c r="Z169" s="406">
        <f t="shared" si="40"/>
        <v>0</v>
      </c>
      <c r="AA169" s="406">
        <f t="shared" si="40"/>
        <v>0</v>
      </c>
      <c r="AB169" s="416">
        <f t="shared" si="40"/>
        <v>0</v>
      </c>
      <c r="AC169" s="399">
        <f t="shared" si="40"/>
        <v>0</v>
      </c>
      <c r="AD169" s="1228"/>
      <c r="AE169" s="1228"/>
      <c r="AF169" s="1229"/>
    </row>
    <row r="170" spans="1:32" ht="15" customHeight="1" x14ac:dyDescent="0.2">
      <c r="A170" s="344">
        <v>266</v>
      </c>
      <c r="B170" s="738"/>
      <c r="C170" s="359"/>
      <c r="D170" s="359"/>
      <c r="E170" s="360"/>
      <c r="F170" s="1247" t="s">
        <v>273</v>
      </c>
      <c r="G170" s="1248"/>
      <c r="H170" s="1248"/>
      <c r="I170" s="1248"/>
      <c r="J170" s="1248"/>
      <c r="K170" s="1248"/>
      <c r="L170" s="1248"/>
      <c r="M170" s="690">
        <v>0</v>
      </c>
      <c r="N170" s="691">
        <v>0</v>
      </c>
      <c r="O170" s="692">
        <v>0</v>
      </c>
      <c r="P170" s="692">
        <v>0</v>
      </c>
      <c r="Q170" s="697">
        <v>0</v>
      </c>
      <c r="R170" s="692">
        <v>0</v>
      </c>
      <c r="S170" s="693">
        <v>0</v>
      </c>
      <c r="T170" s="692">
        <v>0</v>
      </c>
      <c r="U170" s="693">
        <v>0</v>
      </c>
      <c r="V170" s="692">
        <v>0</v>
      </c>
      <c r="W170" s="693">
        <v>0</v>
      </c>
      <c r="X170" s="692">
        <v>0</v>
      </c>
      <c r="Y170" s="693">
        <v>0</v>
      </c>
      <c r="Z170" s="692">
        <v>0</v>
      </c>
      <c r="AA170" s="693">
        <v>0</v>
      </c>
      <c r="AB170" s="698">
        <v>0</v>
      </c>
      <c r="AC170" s="690">
        <v>0</v>
      </c>
      <c r="AD170" s="1228"/>
      <c r="AE170" s="1228"/>
      <c r="AF170" s="1229"/>
    </row>
    <row r="171" spans="1:32" ht="15" customHeight="1" x14ac:dyDescent="0.2">
      <c r="A171" s="344">
        <v>267</v>
      </c>
      <c r="B171" s="738"/>
      <c r="C171" s="359"/>
      <c r="D171" s="359"/>
      <c r="E171" s="360"/>
      <c r="F171" s="1247" t="s">
        <v>102</v>
      </c>
      <c r="G171" s="1248"/>
      <c r="H171" s="1248"/>
      <c r="I171" s="1248"/>
      <c r="J171" s="1248"/>
      <c r="K171" s="1248"/>
      <c r="L171" s="1248"/>
      <c r="M171" s="690">
        <v>0</v>
      </c>
      <c r="N171" s="691">
        <v>0</v>
      </c>
      <c r="O171" s="692">
        <v>0</v>
      </c>
      <c r="P171" s="692">
        <v>0</v>
      </c>
      <c r="Q171" s="697">
        <v>0</v>
      </c>
      <c r="R171" s="692">
        <v>0</v>
      </c>
      <c r="S171" s="693">
        <v>0</v>
      </c>
      <c r="T171" s="692">
        <v>0</v>
      </c>
      <c r="U171" s="693">
        <v>0</v>
      </c>
      <c r="V171" s="692">
        <v>0</v>
      </c>
      <c r="W171" s="693">
        <v>0</v>
      </c>
      <c r="X171" s="692">
        <v>0</v>
      </c>
      <c r="Y171" s="693">
        <v>0</v>
      </c>
      <c r="Z171" s="692">
        <v>0</v>
      </c>
      <c r="AA171" s="693">
        <v>0</v>
      </c>
      <c r="AB171" s="698">
        <v>0</v>
      </c>
      <c r="AC171" s="690">
        <v>0</v>
      </c>
      <c r="AD171" s="1228"/>
      <c r="AE171" s="1228"/>
      <c r="AF171" s="1229"/>
    </row>
    <row r="172" spans="1:32" ht="15" customHeight="1" x14ac:dyDescent="0.2">
      <c r="A172" s="344">
        <v>268</v>
      </c>
      <c r="B172" s="738"/>
      <c r="C172" s="359"/>
      <c r="D172" s="359"/>
      <c r="E172" s="729"/>
      <c r="F172" s="1231" t="s">
        <v>103</v>
      </c>
      <c r="G172" s="1232"/>
      <c r="H172" s="1232"/>
      <c r="I172" s="1232"/>
      <c r="J172" s="1232"/>
      <c r="K172" s="1232"/>
      <c r="L172" s="1232"/>
      <c r="M172" s="690">
        <v>0</v>
      </c>
      <c r="N172" s="691">
        <v>0</v>
      </c>
      <c r="O172" s="692">
        <v>0</v>
      </c>
      <c r="P172" s="692">
        <v>0</v>
      </c>
      <c r="Q172" s="697">
        <v>0</v>
      </c>
      <c r="R172" s="692">
        <v>0</v>
      </c>
      <c r="S172" s="693">
        <v>0</v>
      </c>
      <c r="T172" s="692">
        <v>0</v>
      </c>
      <c r="U172" s="693">
        <v>0</v>
      </c>
      <c r="V172" s="692">
        <v>0</v>
      </c>
      <c r="W172" s="693">
        <v>0</v>
      </c>
      <c r="X172" s="692">
        <v>0</v>
      </c>
      <c r="Y172" s="693">
        <v>0</v>
      </c>
      <c r="Z172" s="692">
        <v>0</v>
      </c>
      <c r="AA172" s="693">
        <v>0</v>
      </c>
      <c r="AB172" s="698">
        <v>0</v>
      </c>
      <c r="AC172" s="690">
        <v>0</v>
      </c>
      <c r="AD172" s="1228"/>
      <c r="AE172" s="1228"/>
      <c r="AF172" s="1229"/>
    </row>
    <row r="173" spans="1:32" ht="15" customHeight="1" x14ac:dyDescent="0.2">
      <c r="A173" s="344">
        <v>269</v>
      </c>
      <c r="B173" s="738"/>
      <c r="C173" s="359"/>
      <c r="D173" s="359"/>
      <c r="E173" s="1222" t="s">
        <v>105</v>
      </c>
      <c r="F173" s="1223"/>
      <c r="G173" s="1223"/>
      <c r="H173" s="1223"/>
      <c r="I173" s="1223"/>
      <c r="J173" s="1223"/>
      <c r="K173" s="1223"/>
      <c r="L173" s="1223"/>
      <c r="M173" s="399">
        <f>SUM(M174:M175)</f>
        <v>0</v>
      </c>
      <c r="N173" s="402">
        <f t="shared" ref="N173:AB173" si="41">SUBTOTAL(9,N174:N175)</f>
        <v>0</v>
      </c>
      <c r="O173" s="406">
        <f t="shared" si="41"/>
        <v>0</v>
      </c>
      <c r="P173" s="405">
        <f t="shared" si="41"/>
        <v>0</v>
      </c>
      <c r="Q173" s="407">
        <f t="shared" si="41"/>
        <v>0</v>
      </c>
      <c r="R173" s="406">
        <f t="shared" si="41"/>
        <v>0</v>
      </c>
      <c r="S173" s="406">
        <f t="shared" si="41"/>
        <v>0</v>
      </c>
      <c r="T173" s="406">
        <f t="shared" si="41"/>
        <v>0</v>
      </c>
      <c r="U173" s="406">
        <f t="shared" si="41"/>
        <v>0</v>
      </c>
      <c r="V173" s="406">
        <f t="shared" si="41"/>
        <v>0</v>
      </c>
      <c r="W173" s="406">
        <f t="shared" si="41"/>
        <v>0</v>
      </c>
      <c r="X173" s="406">
        <f t="shared" si="41"/>
        <v>0</v>
      </c>
      <c r="Y173" s="406">
        <f t="shared" si="41"/>
        <v>0</v>
      </c>
      <c r="Z173" s="406">
        <f t="shared" si="41"/>
        <v>0</v>
      </c>
      <c r="AA173" s="406">
        <f t="shared" si="41"/>
        <v>0</v>
      </c>
      <c r="AB173" s="416">
        <f t="shared" si="41"/>
        <v>0</v>
      </c>
      <c r="AC173" s="399">
        <f t="shared" ref="AC173" si="42">SUM(AC174:AC175)</f>
        <v>0</v>
      </c>
      <c r="AD173" s="1228"/>
      <c r="AE173" s="1228"/>
      <c r="AF173" s="1229"/>
    </row>
    <row r="174" spans="1:32" ht="15" customHeight="1" x14ac:dyDescent="0.2">
      <c r="A174" s="344">
        <v>270</v>
      </c>
      <c r="B174" s="738"/>
      <c r="C174" s="359"/>
      <c r="D174" s="359"/>
      <c r="E174" s="360"/>
      <c r="F174" s="1247" t="s">
        <v>104</v>
      </c>
      <c r="G174" s="1248"/>
      <c r="H174" s="1248"/>
      <c r="I174" s="1248"/>
      <c r="J174" s="1248"/>
      <c r="K174" s="1248"/>
      <c r="L174" s="1248"/>
      <c r="M174" s="690">
        <v>0</v>
      </c>
      <c r="N174" s="691">
        <v>0</v>
      </c>
      <c r="O174" s="692">
        <v>0</v>
      </c>
      <c r="P174" s="692">
        <v>0</v>
      </c>
      <c r="Q174" s="697">
        <v>0</v>
      </c>
      <c r="R174" s="692">
        <v>0</v>
      </c>
      <c r="S174" s="693">
        <v>0</v>
      </c>
      <c r="T174" s="692">
        <v>0</v>
      </c>
      <c r="U174" s="693">
        <v>0</v>
      </c>
      <c r="V174" s="692">
        <v>0</v>
      </c>
      <c r="W174" s="693">
        <v>0</v>
      </c>
      <c r="X174" s="692">
        <v>0</v>
      </c>
      <c r="Y174" s="693">
        <v>0</v>
      </c>
      <c r="Z174" s="692">
        <v>0</v>
      </c>
      <c r="AA174" s="693">
        <v>0</v>
      </c>
      <c r="AB174" s="698">
        <v>0</v>
      </c>
      <c r="AC174" s="690">
        <v>0</v>
      </c>
      <c r="AD174" s="1228"/>
      <c r="AE174" s="1228"/>
      <c r="AF174" s="1229"/>
    </row>
    <row r="175" spans="1:32" ht="15" customHeight="1" x14ac:dyDescent="0.2">
      <c r="A175" s="344">
        <v>271</v>
      </c>
      <c r="B175" s="738"/>
      <c r="C175" s="359"/>
      <c r="D175" s="359"/>
      <c r="E175" s="360"/>
      <c r="F175" s="1259" t="s">
        <v>106</v>
      </c>
      <c r="G175" s="1260"/>
      <c r="H175" s="1260"/>
      <c r="I175" s="1260"/>
      <c r="J175" s="1260"/>
      <c r="K175" s="1260"/>
      <c r="L175" s="1260"/>
      <c r="M175" s="690">
        <v>0</v>
      </c>
      <c r="N175" s="691">
        <v>0</v>
      </c>
      <c r="O175" s="692">
        <v>0</v>
      </c>
      <c r="P175" s="692">
        <v>0</v>
      </c>
      <c r="Q175" s="697">
        <v>0</v>
      </c>
      <c r="R175" s="692">
        <v>0</v>
      </c>
      <c r="S175" s="693">
        <v>0</v>
      </c>
      <c r="T175" s="692">
        <v>0</v>
      </c>
      <c r="U175" s="693">
        <v>0</v>
      </c>
      <c r="V175" s="692">
        <v>0</v>
      </c>
      <c r="W175" s="693">
        <v>0</v>
      </c>
      <c r="X175" s="692">
        <v>0</v>
      </c>
      <c r="Y175" s="693">
        <v>0</v>
      </c>
      <c r="Z175" s="692">
        <v>0</v>
      </c>
      <c r="AA175" s="693">
        <v>0</v>
      </c>
      <c r="AB175" s="698">
        <v>0</v>
      </c>
      <c r="AC175" s="690">
        <v>0</v>
      </c>
      <c r="AD175" s="1228"/>
      <c r="AE175" s="1228"/>
      <c r="AF175" s="1229"/>
    </row>
    <row r="176" spans="1:32" ht="15" customHeight="1" x14ac:dyDescent="0.2">
      <c r="A176" s="344">
        <v>272</v>
      </c>
      <c r="B176" s="738"/>
      <c r="C176" s="359"/>
      <c r="D176" s="359"/>
      <c r="E176" s="1222" t="s">
        <v>107</v>
      </c>
      <c r="F176" s="1223"/>
      <c r="G176" s="1223"/>
      <c r="H176" s="1223"/>
      <c r="I176" s="1223"/>
      <c r="J176" s="1223"/>
      <c r="K176" s="1223"/>
      <c r="L176" s="1223"/>
      <c r="M176" s="399">
        <f>SUM(M177:M179)</f>
        <v>0</v>
      </c>
      <c r="N176" s="402">
        <f t="shared" ref="N176:AC176" si="43">SUBTOTAL(9,N177:N179)</f>
        <v>0</v>
      </c>
      <c r="O176" s="406">
        <f t="shared" si="43"/>
        <v>0</v>
      </c>
      <c r="P176" s="405">
        <f t="shared" si="43"/>
        <v>0</v>
      </c>
      <c r="Q176" s="407">
        <f t="shared" si="43"/>
        <v>0</v>
      </c>
      <c r="R176" s="406">
        <f t="shared" si="43"/>
        <v>0</v>
      </c>
      <c r="S176" s="406">
        <f t="shared" si="43"/>
        <v>0</v>
      </c>
      <c r="T176" s="406">
        <f t="shared" si="43"/>
        <v>0</v>
      </c>
      <c r="U176" s="406">
        <f t="shared" si="43"/>
        <v>0</v>
      </c>
      <c r="V176" s="406">
        <f t="shared" si="43"/>
        <v>0</v>
      </c>
      <c r="W176" s="406">
        <f t="shared" si="43"/>
        <v>0</v>
      </c>
      <c r="X176" s="406">
        <f t="shared" si="43"/>
        <v>0</v>
      </c>
      <c r="Y176" s="406">
        <f t="shared" si="43"/>
        <v>0</v>
      </c>
      <c r="Z176" s="406">
        <f t="shared" si="43"/>
        <v>0</v>
      </c>
      <c r="AA176" s="406">
        <f t="shared" si="43"/>
        <v>0</v>
      </c>
      <c r="AB176" s="416">
        <f t="shared" si="43"/>
        <v>0</v>
      </c>
      <c r="AC176" s="399">
        <f t="shared" si="43"/>
        <v>0</v>
      </c>
      <c r="AD176" s="1228"/>
      <c r="AE176" s="1228"/>
      <c r="AF176" s="1229"/>
    </row>
    <row r="177" spans="1:32" ht="15" customHeight="1" x14ac:dyDescent="0.2">
      <c r="A177" s="344">
        <v>273</v>
      </c>
      <c r="B177" s="738"/>
      <c r="C177" s="359"/>
      <c r="D177" s="359"/>
      <c r="E177" s="360"/>
      <c r="F177" s="1247" t="s">
        <v>274</v>
      </c>
      <c r="G177" s="1248"/>
      <c r="H177" s="1248"/>
      <c r="I177" s="1248"/>
      <c r="J177" s="1248"/>
      <c r="K177" s="1248"/>
      <c r="L177" s="1248"/>
      <c r="M177" s="690">
        <v>0</v>
      </c>
      <c r="N177" s="691">
        <v>0</v>
      </c>
      <c r="O177" s="692">
        <v>0</v>
      </c>
      <c r="P177" s="692">
        <v>0</v>
      </c>
      <c r="Q177" s="697">
        <v>0</v>
      </c>
      <c r="R177" s="692">
        <v>0</v>
      </c>
      <c r="S177" s="693">
        <v>0</v>
      </c>
      <c r="T177" s="692">
        <v>0</v>
      </c>
      <c r="U177" s="693">
        <v>0</v>
      </c>
      <c r="V177" s="692">
        <v>0</v>
      </c>
      <c r="W177" s="693">
        <v>0</v>
      </c>
      <c r="X177" s="692">
        <v>0</v>
      </c>
      <c r="Y177" s="693">
        <v>0</v>
      </c>
      <c r="Z177" s="692">
        <v>0</v>
      </c>
      <c r="AA177" s="693">
        <v>0</v>
      </c>
      <c r="AB177" s="698">
        <v>0</v>
      </c>
      <c r="AC177" s="690">
        <v>0</v>
      </c>
      <c r="AD177" s="1228"/>
      <c r="AE177" s="1228"/>
      <c r="AF177" s="1229"/>
    </row>
    <row r="178" spans="1:32" ht="15" customHeight="1" x14ac:dyDescent="0.2">
      <c r="A178" s="344">
        <v>274</v>
      </c>
      <c r="B178" s="738"/>
      <c r="C178" s="359"/>
      <c r="D178" s="359"/>
      <c r="E178" s="360"/>
      <c r="F178" s="1247" t="s">
        <v>108</v>
      </c>
      <c r="G178" s="1248"/>
      <c r="H178" s="1248"/>
      <c r="I178" s="1248"/>
      <c r="J178" s="1248"/>
      <c r="K178" s="1248"/>
      <c r="L178" s="1248"/>
      <c r="M178" s="690">
        <v>0</v>
      </c>
      <c r="N178" s="691">
        <v>0</v>
      </c>
      <c r="O178" s="692">
        <v>0</v>
      </c>
      <c r="P178" s="692">
        <v>0</v>
      </c>
      <c r="Q178" s="697">
        <v>0</v>
      </c>
      <c r="R178" s="692">
        <v>0</v>
      </c>
      <c r="S178" s="693">
        <v>0</v>
      </c>
      <c r="T178" s="692">
        <v>0</v>
      </c>
      <c r="U178" s="693">
        <v>0</v>
      </c>
      <c r="V178" s="692">
        <v>0</v>
      </c>
      <c r="W178" s="693">
        <v>0</v>
      </c>
      <c r="X178" s="692">
        <v>0</v>
      </c>
      <c r="Y178" s="693">
        <v>0</v>
      </c>
      <c r="Z178" s="692">
        <v>0</v>
      </c>
      <c r="AA178" s="693">
        <v>0</v>
      </c>
      <c r="AB178" s="698">
        <v>0</v>
      </c>
      <c r="AC178" s="690">
        <v>0</v>
      </c>
      <c r="AD178" s="1228"/>
      <c r="AE178" s="1228"/>
      <c r="AF178" s="1229"/>
    </row>
    <row r="179" spans="1:32" ht="15" customHeight="1" x14ac:dyDescent="0.2">
      <c r="A179" s="344">
        <v>275</v>
      </c>
      <c r="B179" s="575"/>
      <c r="C179" s="363"/>
      <c r="D179" s="363"/>
      <c r="E179" s="360"/>
      <c r="F179" s="1231" t="s">
        <v>109</v>
      </c>
      <c r="G179" s="1232"/>
      <c r="H179" s="1232"/>
      <c r="I179" s="1232"/>
      <c r="J179" s="1232"/>
      <c r="K179" s="1232"/>
      <c r="L179" s="1232"/>
      <c r="M179" s="690">
        <v>0</v>
      </c>
      <c r="N179" s="691">
        <v>0</v>
      </c>
      <c r="O179" s="692">
        <v>0</v>
      </c>
      <c r="P179" s="692">
        <v>0</v>
      </c>
      <c r="Q179" s="697">
        <v>0</v>
      </c>
      <c r="R179" s="692">
        <v>0</v>
      </c>
      <c r="S179" s="693">
        <v>0</v>
      </c>
      <c r="T179" s="692">
        <v>0</v>
      </c>
      <c r="U179" s="693">
        <v>0</v>
      </c>
      <c r="V179" s="692">
        <v>0</v>
      </c>
      <c r="W179" s="693">
        <v>0</v>
      </c>
      <c r="X179" s="692">
        <v>0</v>
      </c>
      <c r="Y179" s="693">
        <v>0</v>
      </c>
      <c r="Z179" s="692">
        <v>0</v>
      </c>
      <c r="AA179" s="693">
        <v>0</v>
      </c>
      <c r="AB179" s="698">
        <v>0</v>
      </c>
      <c r="AC179" s="690">
        <v>0</v>
      </c>
      <c r="AD179" s="1228"/>
      <c r="AE179" s="1228"/>
      <c r="AF179" s="1229"/>
    </row>
    <row r="180" spans="1:32" ht="15" customHeight="1" x14ac:dyDescent="0.2">
      <c r="A180" s="344">
        <v>276</v>
      </c>
      <c r="B180" s="342"/>
      <c r="C180" s="739"/>
      <c r="D180" s="739"/>
      <c r="E180" s="1222" t="s">
        <v>339</v>
      </c>
      <c r="F180" s="1223"/>
      <c r="G180" s="1223"/>
      <c r="H180" s="1223"/>
      <c r="I180" s="1223"/>
      <c r="J180" s="1223"/>
      <c r="K180" s="1223"/>
      <c r="L180" s="1223"/>
      <c r="M180" s="399">
        <f>SUM(M181:M182)</f>
        <v>0</v>
      </c>
      <c r="N180" s="402">
        <f t="shared" ref="N180:AC180" si="44">SUBTOTAL(9,N181:N182)</f>
        <v>0</v>
      </c>
      <c r="O180" s="406">
        <f t="shared" si="44"/>
        <v>0</v>
      </c>
      <c r="P180" s="405">
        <f t="shared" si="44"/>
        <v>0</v>
      </c>
      <c r="Q180" s="407">
        <f t="shared" si="44"/>
        <v>0</v>
      </c>
      <c r="R180" s="406">
        <f t="shared" si="44"/>
        <v>0</v>
      </c>
      <c r="S180" s="406">
        <f t="shared" si="44"/>
        <v>0</v>
      </c>
      <c r="T180" s="406">
        <f t="shared" si="44"/>
        <v>0</v>
      </c>
      <c r="U180" s="406">
        <f t="shared" si="44"/>
        <v>0</v>
      </c>
      <c r="V180" s="406">
        <f t="shared" si="44"/>
        <v>0</v>
      </c>
      <c r="W180" s="406">
        <f t="shared" si="44"/>
        <v>0</v>
      </c>
      <c r="X180" s="406">
        <f t="shared" si="44"/>
        <v>0</v>
      </c>
      <c r="Y180" s="406">
        <f t="shared" si="44"/>
        <v>0</v>
      </c>
      <c r="Z180" s="406">
        <f t="shared" si="44"/>
        <v>0</v>
      </c>
      <c r="AA180" s="406">
        <f t="shared" si="44"/>
        <v>0</v>
      </c>
      <c r="AB180" s="416">
        <f t="shared" si="44"/>
        <v>0</v>
      </c>
      <c r="AC180" s="399">
        <f t="shared" si="44"/>
        <v>0</v>
      </c>
      <c r="AD180" s="1228"/>
      <c r="AE180" s="1228"/>
      <c r="AF180" s="1229"/>
    </row>
    <row r="181" spans="1:32" ht="15" customHeight="1" x14ac:dyDescent="0.2">
      <c r="A181" s="344">
        <v>277</v>
      </c>
      <c r="B181" s="738"/>
      <c r="C181" s="359"/>
      <c r="D181" s="359"/>
      <c r="E181" s="360"/>
      <c r="F181" s="1247" t="s">
        <v>340</v>
      </c>
      <c r="G181" s="1248"/>
      <c r="H181" s="1248"/>
      <c r="I181" s="1248"/>
      <c r="J181" s="1248"/>
      <c r="K181" s="1248"/>
      <c r="L181" s="1248"/>
      <c r="M181" s="690">
        <v>0</v>
      </c>
      <c r="N181" s="691">
        <v>0</v>
      </c>
      <c r="O181" s="692">
        <v>0</v>
      </c>
      <c r="P181" s="692">
        <v>0</v>
      </c>
      <c r="Q181" s="697">
        <v>0</v>
      </c>
      <c r="R181" s="692">
        <v>0</v>
      </c>
      <c r="S181" s="693">
        <v>0</v>
      </c>
      <c r="T181" s="692">
        <v>0</v>
      </c>
      <c r="U181" s="693">
        <v>0</v>
      </c>
      <c r="V181" s="692">
        <v>0</v>
      </c>
      <c r="W181" s="693">
        <v>0</v>
      </c>
      <c r="X181" s="692">
        <v>0</v>
      </c>
      <c r="Y181" s="693">
        <v>0</v>
      </c>
      <c r="Z181" s="692">
        <v>0</v>
      </c>
      <c r="AA181" s="693">
        <v>0</v>
      </c>
      <c r="AB181" s="698">
        <v>0</v>
      </c>
      <c r="AC181" s="690">
        <v>0</v>
      </c>
      <c r="AD181" s="1228"/>
      <c r="AE181" s="1228"/>
      <c r="AF181" s="1229"/>
    </row>
    <row r="182" spans="1:32" ht="15" customHeight="1" x14ac:dyDescent="0.2">
      <c r="A182" s="344">
        <v>278</v>
      </c>
      <c r="B182" s="738"/>
      <c r="C182" s="359"/>
      <c r="D182" s="359"/>
      <c r="E182" s="360"/>
      <c r="F182" s="1259" t="s">
        <v>341</v>
      </c>
      <c r="G182" s="1260"/>
      <c r="H182" s="1260"/>
      <c r="I182" s="1260"/>
      <c r="J182" s="1260"/>
      <c r="K182" s="1260"/>
      <c r="L182" s="1260"/>
      <c r="M182" s="690">
        <v>0</v>
      </c>
      <c r="N182" s="691">
        <v>0</v>
      </c>
      <c r="O182" s="692">
        <v>0</v>
      </c>
      <c r="P182" s="692">
        <v>0</v>
      </c>
      <c r="Q182" s="697">
        <v>0</v>
      </c>
      <c r="R182" s="692">
        <v>0</v>
      </c>
      <c r="S182" s="693">
        <v>0</v>
      </c>
      <c r="T182" s="692">
        <v>0</v>
      </c>
      <c r="U182" s="693">
        <v>0</v>
      </c>
      <c r="V182" s="692">
        <v>0</v>
      </c>
      <c r="W182" s="693">
        <v>0</v>
      </c>
      <c r="X182" s="692">
        <v>0</v>
      </c>
      <c r="Y182" s="693">
        <v>0</v>
      </c>
      <c r="Z182" s="692">
        <v>0</v>
      </c>
      <c r="AA182" s="693">
        <v>0</v>
      </c>
      <c r="AB182" s="698">
        <v>0</v>
      </c>
      <c r="AC182" s="690">
        <v>0</v>
      </c>
      <c r="AD182" s="1228"/>
      <c r="AE182" s="1228"/>
      <c r="AF182" s="1229"/>
    </row>
    <row r="183" spans="1:32" ht="15" customHeight="1" x14ac:dyDescent="0.2">
      <c r="A183" s="344">
        <v>279</v>
      </c>
      <c r="B183" s="738"/>
      <c r="C183" s="359"/>
      <c r="D183" s="359"/>
      <c r="E183" s="1222" t="s">
        <v>342</v>
      </c>
      <c r="F183" s="1223"/>
      <c r="G183" s="1223"/>
      <c r="H183" s="1223"/>
      <c r="I183" s="1223"/>
      <c r="J183" s="1223"/>
      <c r="K183" s="1223"/>
      <c r="L183" s="1223"/>
      <c r="M183" s="399">
        <f>SUM(M184:M186)</f>
        <v>0</v>
      </c>
      <c r="N183" s="402">
        <f t="shared" ref="N183:AC183" si="45">SUBTOTAL(9,N184:N186)</f>
        <v>0</v>
      </c>
      <c r="O183" s="406">
        <f t="shared" si="45"/>
        <v>0</v>
      </c>
      <c r="P183" s="405">
        <f t="shared" si="45"/>
        <v>0</v>
      </c>
      <c r="Q183" s="407">
        <f t="shared" si="45"/>
        <v>0</v>
      </c>
      <c r="R183" s="406">
        <f t="shared" si="45"/>
        <v>0</v>
      </c>
      <c r="S183" s="406">
        <f t="shared" si="45"/>
        <v>0</v>
      </c>
      <c r="T183" s="406">
        <f t="shared" si="45"/>
        <v>0</v>
      </c>
      <c r="U183" s="406">
        <f t="shared" si="45"/>
        <v>0</v>
      </c>
      <c r="V183" s="406">
        <f t="shared" si="45"/>
        <v>0</v>
      </c>
      <c r="W183" s="406">
        <f t="shared" si="45"/>
        <v>0</v>
      </c>
      <c r="X183" s="406">
        <f t="shared" si="45"/>
        <v>0</v>
      </c>
      <c r="Y183" s="406">
        <f t="shared" si="45"/>
        <v>0</v>
      </c>
      <c r="Z183" s="406">
        <f t="shared" si="45"/>
        <v>0</v>
      </c>
      <c r="AA183" s="406">
        <f t="shared" si="45"/>
        <v>0</v>
      </c>
      <c r="AB183" s="416">
        <f t="shared" si="45"/>
        <v>0</v>
      </c>
      <c r="AC183" s="399">
        <f t="shared" si="45"/>
        <v>0</v>
      </c>
      <c r="AD183" s="1228"/>
      <c r="AE183" s="1228"/>
      <c r="AF183" s="1229"/>
    </row>
    <row r="184" spans="1:32" ht="15" customHeight="1" x14ac:dyDescent="0.2">
      <c r="A184" s="344">
        <v>280</v>
      </c>
      <c r="B184" s="738"/>
      <c r="C184" s="359"/>
      <c r="D184" s="359"/>
      <c r="E184" s="360"/>
      <c r="F184" s="1247" t="s">
        <v>329</v>
      </c>
      <c r="G184" s="1248"/>
      <c r="H184" s="1248"/>
      <c r="I184" s="1248"/>
      <c r="J184" s="1248"/>
      <c r="K184" s="1248"/>
      <c r="L184" s="1248"/>
      <c r="M184" s="690">
        <v>0</v>
      </c>
      <c r="N184" s="691">
        <v>0</v>
      </c>
      <c r="O184" s="692">
        <v>0</v>
      </c>
      <c r="P184" s="692">
        <v>0</v>
      </c>
      <c r="Q184" s="697">
        <v>0</v>
      </c>
      <c r="R184" s="692">
        <v>0</v>
      </c>
      <c r="S184" s="693">
        <v>0</v>
      </c>
      <c r="T184" s="692">
        <v>0</v>
      </c>
      <c r="U184" s="693">
        <v>0</v>
      </c>
      <c r="V184" s="692">
        <v>0</v>
      </c>
      <c r="W184" s="693">
        <v>0</v>
      </c>
      <c r="X184" s="692">
        <v>0</v>
      </c>
      <c r="Y184" s="693">
        <v>0</v>
      </c>
      <c r="Z184" s="692">
        <v>0</v>
      </c>
      <c r="AA184" s="693">
        <v>0</v>
      </c>
      <c r="AB184" s="698">
        <v>0</v>
      </c>
      <c r="AC184" s="690">
        <v>0</v>
      </c>
      <c r="AD184" s="1228"/>
      <c r="AE184" s="1228"/>
      <c r="AF184" s="1229"/>
    </row>
    <row r="185" spans="1:32" ht="15" customHeight="1" x14ac:dyDescent="0.2">
      <c r="A185" s="344">
        <v>281</v>
      </c>
      <c r="B185" s="738"/>
      <c r="C185" s="656"/>
      <c r="D185" s="656"/>
      <c r="E185" s="773"/>
      <c r="F185" s="1247" t="s">
        <v>330</v>
      </c>
      <c r="G185" s="1248"/>
      <c r="H185" s="1248"/>
      <c r="I185" s="1248"/>
      <c r="J185" s="1248"/>
      <c r="K185" s="1248"/>
      <c r="L185" s="1248"/>
      <c r="M185" s="690">
        <v>0</v>
      </c>
      <c r="N185" s="691">
        <v>0</v>
      </c>
      <c r="O185" s="692">
        <v>0</v>
      </c>
      <c r="P185" s="692">
        <v>0</v>
      </c>
      <c r="Q185" s="697">
        <v>0</v>
      </c>
      <c r="R185" s="692">
        <v>0</v>
      </c>
      <c r="S185" s="693">
        <v>0</v>
      </c>
      <c r="T185" s="692">
        <v>0</v>
      </c>
      <c r="U185" s="693">
        <v>0</v>
      </c>
      <c r="V185" s="692">
        <v>0</v>
      </c>
      <c r="W185" s="693">
        <v>0</v>
      </c>
      <c r="X185" s="692">
        <v>0</v>
      </c>
      <c r="Y185" s="693">
        <v>0</v>
      </c>
      <c r="Z185" s="692">
        <v>0</v>
      </c>
      <c r="AA185" s="693">
        <v>0</v>
      </c>
      <c r="AB185" s="698">
        <v>0</v>
      </c>
      <c r="AC185" s="690">
        <v>0</v>
      </c>
      <c r="AD185" s="1228"/>
      <c r="AE185" s="1228"/>
      <c r="AF185" s="1229"/>
    </row>
    <row r="186" spans="1:32" ht="15" customHeight="1" x14ac:dyDescent="0.2">
      <c r="A186" s="344">
        <v>282</v>
      </c>
      <c r="B186" s="738"/>
      <c r="C186" s="656"/>
      <c r="D186" s="656"/>
      <c r="E186" s="773"/>
      <c r="F186" s="1231" t="s">
        <v>343</v>
      </c>
      <c r="G186" s="1232"/>
      <c r="H186" s="1232"/>
      <c r="I186" s="1232"/>
      <c r="J186" s="1232"/>
      <c r="K186" s="1232"/>
      <c r="L186" s="1232"/>
      <c r="M186" s="690">
        <v>0</v>
      </c>
      <c r="N186" s="691">
        <v>0</v>
      </c>
      <c r="O186" s="692">
        <v>0</v>
      </c>
      <c r="P186" s="692">
        <v>0</v>
      </c>
      <c r="Q186" s="697">
        <v>0</v>
      </c>
      <c r="R186" s="692">
        <v>0</v>
      </c>
      <c r="S186" s="693">
        <v>0</v>
      </c>
      <c r="T186" s="692">
        <v>0</v>
      </c>
      <c r="U186" s="693">
        <v>0</v>
      </c>
      <c r="V186" s="692">
        <v>0</v>
      </c>
      <c r="W186" s="693">
        <v>0</v>
      </c>
      <c r="X186" s="692">
        <v>0</v>
      </c>
      <c r="Y186" s="693">
        <v>0</v>
      </c>
      <c r="Z186" s="692">
        <v>0</v>
      </c>
      <c r="AA186" s="693">
        <v>0</v>
      </c>
      <c r="AB186" s="698">
        <v>0</v>
      </c>
      <c r="AC186" s="690">
        <v>0</v>
      </c>
      <c r="AD186" s="1228"/>
      <c r="AE186" s="1228"/>
      <c r="AF186" s="1229"/>
    </row>
    <row r="187" spans="1:32" x14ac:dyDescent="0.2">
      <c r="A187" s="344">
        <v>283</v>
      </c>
      <c r="B187" s="738"/>
      <c r="C187" s="656"/>
      <c r="D187" s="1242" t="s">
        <v>307</v>
      </c>
      <c r="E187" s="1265"/>
      <c r="F187" s="1265"/>
      <c r="G187" s="1265"/>
      <c r="H187" s="1265"/>
      <c r="I187" s="1265"/>
      <c r="J187" s="1265"/>
      <c r="K187" s="1265"/>
      <c r="L187" s="1265"/>
      <c r="M187" s="1243"/>
      <c r="N187" s="1243"/>
      <c r="O187" s="1243"/>
      <c r="P187" s="1243"/>
      <c r="Q187" s="1243"/>
      <c r="R187" s="1243"/>
      <c r="S187" s="1243"/>
      <c r="T187" s="1243"/>
      <c r="U187" s="1243"/>
      <c r="V187" s="1243"/>
      <c r="W187" s="1243"/>
      <c r="X187" s="1243"/>
      <c r="Y187" s="1243"/>
      <c r="Z187" s="1243"/>
      <c r="AA187" s="1243"/>
      <c r="AB187" s="1243"/>
      <c r="AC187" s="1243"/>
      <c r="AD187" s="1243"/>
      <c r="AE187" s="1243"/>
      <c r="AF187" s="1264"/>
    </row>
    <row r="188" spans="1:32" x14ac:dyDescent="0.2">
      <c r="A188" s="344">
        <v>284</v>
      </c>
      <c r="B188" s="738"/>
      <c r="C188" s="656"/>
      <c r="D188" s="656"/>
      <c r="E188" s="1222" t="s">
        <v>121</v>
      </c>
      <c r="F188" s="1223"/>
      <c r="G188" s="1223"/>
      <c r="H188" s="1223"/>
      <c r="I188" s="1223"/>
      <c r="J188" s="1223"/>
      <c r="K188" s="1223"/>
      <c r="L188" s="1223"/>
      <c r="M188" s="399">
        <f>SUM(M189:M190)</f>
        <v>0</v>
      </c>
      <c r="N188" s="402">
        <f t="shared" ref="N188:AC188" si="46">SUBTOTAL(9,N189:N190)</f>
        <v>0</v>
      </c>
      <c r="O188" s="406">
        <f t="shared" si="46"/>
        <v>0</v>
      </c>
      <c r="P188" s="405">
        <f t="shared" si="46"/>
        <v>0</v>
      </c>
      <c r="Q188" s="407">
        <f t="shared" si="46"/>
        <v>0</v>
      </c>
      <c r="R188" s="406">
        <f t="shared" si="46"/>
        <v>0</v>
      </c>
      <c r="S188" s="406">
        <f t="shared" si="46"/>
        <v>0</v>
      </c>
      <c r="T188" s="406">
        <f t="shared" si="46"/>
        <v>0</v>
      </c>
      <c r="U188" s="406">
        <f t="shared" si="46"/>
        <v>0</v>
      </c>
      <c r="V188" s="406">
        <f t="shared" si="46"/>
        <v>0</v>
      </c>
      <c r="W188" s="406">
        <f t="shared" si="46"/>
        <v>0</v>
      </c>
      <c r="X188" s="406">
        <f t="shared" si="46"/>
        <v>0</v>
      </c>
      <c r="Y188" s="406">
        <f t="shared" si="46"/>
        <v>0</v>
      </c>
      <c r="Z188" s="406">
        <f t="shared" si="46"/>
        <v>0</v>
      </c>
      <c r="AA188" s="406">
        <f t="shared" si="46"/>
        <v>0</v>
      </c>
      <c r="AB188" s="416">
        <f t="shared" si="46"/>
        <v>0</v>
      </c>
      <c r="AC188" s="399">
        <f t="shared" si="46"/>
        <v>0</v>
      </c>
      <c r="AD188" s="1228"/>
      <c r="AE188" s="1228"/>
      <c r="AF188" s="1229"/>
    </row>
    <row r="189" spans="1:32" ht="15" customHeight="1" x14ac:dyDescent="0.2">
      <c r="A189" s="344">
        <v>285</v>
      </c>
      <c r="B189" s="738"/>
      <c r="C189" s="656"/>
      <c r="D189" s="656"/>
      <c r="E189" s="773"/>
      <c r="F189" s="1247" t="s">
        <v>120</v>
      </c>
      <c r="G189" s="1248"/>
      <c r="H189" s="1248"/>
      <c r="I189" s="1248"/>
      <c r="J189" s="1248"/>
      <c r="K189" s="1248"/>
      <c r="L189" s="1248"/>
      <c r="M189" s="690">
        <v>0</v>
      </c>
      <c r="N189" s="691">
        <v>0</v>
      </c>
      <c r="O189" s="692">
        <v>0</v>
      </c>
      <c r="P189" s="692">
        <v>0</v>
      </c>
      <c r="Q189" s="697">
        <v>0</v>
      </c>
      <c r="R189" s="692">
        <v>0</v>
      </c>
      <c r="S189" s="693">
        <v>0</v>
      </c>
      <c r="T189" s="692">
        <v>0</v>
      </c>
      <c r="U189" s="693">
        <v>0</v>
      </c>
      <c r="V189" s="692">
        <v>0</v>
      </c>
      <c r="W189" s="693">
        <v>0</v>
      </c>
      <c r="X189" s="692">
        <v>0</v>
      </c>
      <c r="Y189" s="693">
        <v>0</v>
      </c>
      <c r="Z189" s="692">
        <v>0</v>
      </c>
      <c r="AA189" s="693">
        <v>0</v>
      </c>
      <c r="AB189" s="698">
        <v>0</v>
      </c>
      <c r="AC189" s="690">
        <v>0</v>
      </c>
      <c r="AD189" s="1228"/>
      <c r="AE189" s="1228"/>
      <c r="AF189" s="1229"/>
    </row>
    <row r="190" spans="1:32" ht="15" customHeight="1" x14ac:dyDescent="0.2">
      <c r="A190" s="344">
        <v>286</v>
      </c>
      <c r="B190" s="738"/>
      <c r="C190" s="656"/>
      <c r="D190" s="656"/>
      <c r="E190" s="773"/>
      <c r="F190" s="1247" t="s">
        <v>122</v>
      </c>
      <c r="G190" s="1248"/>
      <c r="H190" s="1248"/>
      <c r="I190" s="1248"/>
      <c r="J190" s="1248"/>
      <c r="K190" s="1248"/>
      <c r="L190" s="1248"/>
      <c r="M190" s="690">
        <v>0</v>
      </c>
      <c r="N190" s="691">
        <v>0</v>
      </c>
      <c r="O190" s="692">
        <v>0</v>
      </c>
      <c r="P190" s="692">
        <v>0</v>
      </c>
      <c r="Q190" s="697">
        <v>0</v>
      </c>
      <c r="R190" s="692">
        <v>0</v>
      </c>
      <c r="S190" s="693">
        <v>0</v>
      </c>
      <c r="T190" s="692">
        <v>0</v>
      </c>
      <c r="U190" s="693">
        <v>0</v>
      </c>
      <c r="V190" s="692">
        <v>0</v>
      </c>
      <c r="W190" s="693">
        <v>0</v>
      </c>
      <c r="X190" s="692">
        <v>0</v>
      </c>
      <c r="Y190" s="693">
        <v>0</v>
      </c>
      <c r="Z190" s="692">
        <v>0</v>
      </c>
      <c r="AA190" s="693">
        <v>0</v>
      </c>
      <c r="AB190" s="698">
        <v>0</v>
      </c>
      <c r="AC190" s="690">
        <v>0</v>
      </c>
      <c r="AD190" s="1228"/>
      <c r="AE190" s="1228"/>
      <c r="AF190" s="1229"/>
    </row>
    <row r="191" spans="1:32" x14ac:dyDescent="0.2">
      <c r="A191" s="344">
        <v>287</v>
      </c>
      <c r="B191" s="738"/>
      <c r="C191" s="656"/>
      <c r="D191" s="656"/>
      <c r="E191" s="1222" t="s">
        <v>123</v>
      </c>
      <c r="F191" s="1223"/>
      <c r="G191" s="1223"/>
      <c r="H191" s="1223"/>
      <c r="I191" s="1223"/>
      <c r="J191" s="1223"/>
      <c r="K191" s="1223"/>
      <c r="L191" s="1223"/>
      <c r="M191" s="399">
        <f>SUM(M192:M193)</f>
        <v>0</v>
      </c>
      <c r="N191" s="402">
        <f t="shared" ref="N191:AC191" si="47">SUBTOTAL(9,N192:N193)</f>
        <v>0</v>
      </c>
      <c r="O191" s="406">
        <f t="shared" si="47"/>
        <v>0</v>
      </c>
      <c r="P191" s="405">
        <f t="shared" si="47"/>
        <v>0</v>
      </c>
      <c r="Q191" s="407">
        <f t="shared" si="47"/>
        <v>0</v>
      </c>
      <c r="R191" s="406">
        <f t="shared" si="47"/>
        <v>0</v>
      </c>
      <c r="S191" s="406">
        <f t="shared" si="47"/>
        <v>0</v>
      </c>
      <c r="T191" s="406">
        <f t="shared" si="47"/>
        <v>0</v>
      </c>
      <c r="U191" s="406">
        <f t="shared" si="47"/>
        <v>0</v>
      </c>
      <c r="V191" s="406">
        <f t="shared" si="47"/>
        <v>0</v>
      </c>
      <c r="W191" s="406">
        <f t="shared" si="47"/>
        <v>0</v>
      </c>
      <c r="X191" s="406">
        <f t="shared" si="47"/>
        <v>0</v>
      </c>
      <c r="Y191" s="406">
        <f t="shared" si="47"/>
        <v>0</v>
      </c>
      <c r="Z191" s="406">
        <f t="shared" si="47"/>
        <v>0</v>
      </c>
      <c r="AA191" s="406">
        <f t="shared" si="47"/>
        <v>0</v>
      </c>
      <c r="AB191" s="416">
        <f t="shared" si="47"/>
        <v>0</v>
      </c>
      <c r="AC191" s="399">
        <f t="shared" si="47"/>
        <v>0</v>
      </c>
      <c r="AD191" s="1228"/>
      <c r="AE191" s="1228"/>
      <c r="AF191" s="1229"/>
    </row>
    <row r="192" spans="1:32" ht="15" customHeight="1" x14ac:dyDescent="0.2">
      <c r="A192" s="344">
        <v>288</v>
      </c>
      <c r="B192" s="738"/>
      <c r="C192" s="656"/>
      <c r="D192" s="656"/>
      <c r="E192" s="773"/>
      <c r="F192" s="1247" t="s">
        <v>124</v>
      </c>
      <c r="G192" s="1248"/>
      <c r="H192" s="1248"/>
      <c r="I192" s="1248"/>
      <c r="J192" s="1248"/>
      <c r="K192" s="1248"/>
      <c r="L192" s="1248"/>
      <c r="M192" s="690">
        <v>0</v>
      </c>
      <c r="N192" s="691">
        <v>0</v>
      </c>
      <c r="O192" s="692">
        <v>0</v>
      </c>
      <c r="P192" s="692">
        <v>0</v>
      </c>
      <c r="Q192" s="697">
        <v>0</v>
      </c>
      <c r="R192" s="692">
        <v>0</v>
      </c>
      <c r="S192" s="693">
        <v>0</v>
      </c>
      <c r="T192" s="692">
        <v>0</v>
      </c>
      <c r="U192" s="693">
        <v>0</v>
      </c>
      <c r="V192" s="692">
        <v>0</v>
      </c>
      <c r="W192" s="693">
        <v>0</v>
      </c>
      <c r="X192" s="692">
        <v>0</v>
      </c>
      <c r="Y192" s="693">
        <v>0</v>
      </c>
      <c r="Z192" s="692">
        <v>0</v>
      </c>
      <c r="AA192" s="693">
        <v>0</v>
      </c>
      <c r="AB192" s="698">
        <v>0</v>
      </c>
      <c r="AC192" s="690">
        <v>0</v>
      </c>
      <c r="AD192" s="1228"/>
      <c r="AE192" s="1228"/>
      <c r="AF192" s="1229"/>
    </row>
    <row r="193" spans="1:32" ht="15" customHeight="1" x14ac:dyDescent="0.2">
      <c r="A193" s="344">
        <v>289</v>
      </c>
      <c r="B193" s="738"/>
      <c r="C193" s="656"/>
      <c r="D193" s="656"/>
      <c r="E193" s="773"/>
      <c r="F193" s="1247" t="s">
        <v>125</v>
      </c>
      <c r="G193" s="1248"/>
      <c r="H193" s="1248"/>
      <c r="I193" s="1248"/>
      <c r="J193" s="1248"/>
      <c r="K193" s="1248"/>
      <c r="L193" s="1248"/>
      <c r="M193" s="690">
        <v>0</v>
      </c>
      <c r="N193" s="691">
        <v>0</v>
      </c>
      <c r="O193" s="692">
        <v>0</v>
      </c>
      <c r="P193" s="692">
        <v>0</v>
      </c>
      <c r="Q193" s="697">
        <v>0</v>
      </c>
      <c r="R193" s="692">
        <v>0</v>
      </c>
      <c r="S193" s="693">
        <v>0</v>
      </c>
      <c r="T193" s="692">
        <v>0</v>
      </c>
      <c r="U193" s="693">
        <v>0</v>
      </c>
      <c r="V193" s="692">
        <v>0</v>
      </c>
      <c r="W193" s="693">
        <v>0</v>
      </c>
      <c r="X193" s="692">
        <v>0</v>
      </c>
      <c r="Y193" s="693">
        <v>0</v>
      </c>
      <c r="Z193" s="692">
        <v>0</v>
      </c>
      <c r="AA193" s="693">
        <v>0</v>
      </c>
      <c r="AB193" s="698">
        <v>0</v>
      </c>
      <c r="AC193" s="690">
        <v>0</v>
      </c>
      <c r="AD193" s="1228"/>
      <c r="AE193" s="1228"/>
      <c r="AF193" s="1229"/>
    </row>
    <row r="194" spans="1:32" x14ac:dyDescent="0.2">
      <c r="A194" s="344">
        <v>290</v>
      </c>
      <c r="B194" s="738"/>
      <c r="C194" s="656"/>
      <c r="D194" s="656"/>
      <c r="E194" s="1222" t="s">
        <v>126</v>
      </c>
      <c r="F194" s="1223"/>
      <c r="G194" s="1223"/>
      <c r="H194" s="1223"/>
      <c r="I194" s="1223"/>
      <c r="J194" s="1223"/>
      <c r="K194" s="1223"/>
      <c r="L194" s="1223"/>
      <c r="M194" s="399">
        <f>SUM(M195:M196)</f>
        <v>0</v>
      </c>
      <c r="N194" s="402">
        <f t="shared" ref="N194:AC194" si="48">SUBTOTAL(9,N195:N196)</f>
        <v>0</v>
      </c>
      <c r="O194" s="406">
        <f t="shared" si="48"/>
        <v>0</v>
      </c>
      <c r="P194" s="405">
        <f t="shared" si="48"/>
        <v>0</v>
      </c>
      <c r="Q194" s="407">
        <f t="shared" si="48"/>
        <v>0</v>
      </c>
      <c r="R194" s="406">
        <f t="shared" si="48"/>
        <v>0</v>
      </c>
      <c r="S194" s="406">
        <f t="shared" si="48"/>
        <v>0</v>
      </c>
      <c r="T194" s="406">
        <f t="shared" si="48"/>
        <v>0</v>
      </c>
      <c r="U194" s="406">
        <f t="shared" si="48"/>
        <v>0</v>
      </c>
      <c r="V194" s="406">
        <f t="shared" si="48"/>
        <v>0</v>
      </c>
      <c r="W194" s="406">
        <f t="shared" si="48"/>
        <v>0</v>
      </c>
      <c r="X194" s="406">
        <f t="shared" si="48"/>
        <v>0</v>
      </c>
      <c r="Y194" s="406">
        <f t="shared" si="48"/>
        <v>0</v>
      </c>
      <c r="Z194" s="406">
        <f t="shared" si="48"/>
        <v>0</v>
      </c>
      <c r="AA194" s="406">
        <f t="shared" si="48"/>
        <v>0</v>
      </c>
      <c r="AB194" s="416">
        <f t="shared" si="48"/>
        <v>0</v>
      </c>
      <c r="AC194" s="399">
        <f t="shared" si="48"/>
        <v>0</v>
      </c>
      <c r="AD194" s="1228"/>
      <c r="AE194" s="1228"/>
      <c r="AF194" s="1229"/>
    </row>
    <row r="195" spans="1:32" ht="15" customHeight="1" x14ac:dyDescent="0.2">
      <c r="A195" s="344">
        <v>291</v>
      </c>
      <c r="B195" s="738"/>
      <c r="C195" s="656"/>
      <c r="D195" s="656"/>
      <c r="E195" s="773"/>
      <c r="F195" s="1247" t="s">
        <v>128</v>
      </c>
      <c r="G195" s="1248"/>
      <c r="H195" s="1248"/>
      <c r="I195" s="1248"/>
      <c r="J195" s="1248"/>
      <c r="K195" s="1248"/>
      <c r="L195" s="1248"/>
      <c r="M195" s="690">
        <v>0</v>
      </c>
      <c r="N195" s="691">
        <v>0</v>
      </c>
      <c r="O195" s="692">
        <v>0</v>
      </c>
      <c r="P195" s="692">
        <v>0</v>
      </c>
      <c r="Q195" s="697">
        <v>0</v>
      </c>
      <c r="R195" s="692">
        <v>0</v>
      </c>
      <c r="S195" s="693">
        <v>0</v>
      </c>
      <c r="T195" s="692">
        <v>0</v>
      </c>
      <c r="U195" s="693">
        <v>0</v>
      </c>
      <c r="V195" s="692">
        <v>0</v>
      </c>
      <c r="W195" s="693">
        <v>0</v>
      </c>
      <c r="X195" s="692">
        <v>0</v>
      </c>
      <c r="Y195" s="693">
        <v>0</v>
      </c>
      <c r="Z195" s="692">
        <v>0</v>
      </c>
      <c r="AA195" s="693">
        <v>0</v>
      </c>
      <c r="AB195" s="698">
        <v>0</v>
      </c>
      <c r="AC195" s="690">
        <v>0</v>
      </c>
      <c r="AD195" s="1228"/>
      <c r="AE195" s="1228"/>
      <c r="AF195" s="1229"/>
    </row>
    <row r="196" spans="1:32" ht="15" customHeight="1" x14ac:dyDescent="0.2">
      <c r="A196" s="344">
        <v>292</v>
      </c>
      <c r="B196" s="738"/>
      <c r="C196" s="656"/>
      <c r="D196" s="656"/>
      <c r="E196" s="773"/>
      <c r="F196" s="1247" t="s">
        <v>129</v>
      </c>
      <c r="G196" s="1248"/>
      <c r="H196" s="1248"/>
      <c r="I196" s="1248"/>
      <c r="J196" s="1248"/>
      <c r="K196" s="1248"/>
      <c r="L196" s="1248"/>
      <c r="M196" s="690">
        <v>0</v>
      </c>
      <c r="N196" s="691">
        <v>0</v>
      </c>
      <c r="O196" s="692">
        <v>0</v>
      </c>
      <c r="P196" s="692">
        <v>0</v>
      </c>
      <c r="Q196" s="697">
        <v>0</v>
      </c>
      <c r="R196" s="692">
        <v>0</v>
      </c>
      <c r="S196" s="693">
        <v>0</v>
      </c>
      <c r="T196" s="692">
        <v>0</v>
      </c>
      <c r="U196" s="693">
        <v>0</v>
      </c>
      <c r="V196" s="692">
        <v>0</v>
      </c>
      <c r="W196" s="693">
        <v>0</v>
      </c>
      <c r="X196" s="692">
        <v>0</v>
      </c>
      <c r="Y196" s="693">
        <v>0</v>
      </c>
      <c r="Z196" s="692">
        <v>0</v>
      </c>
      <c r="AA196" s="693">
        <v>0</v>
      </c>
      <c r="AB196" s="698">
        <v>0</v>
      </c>
      <c r="AC196" s="690">
        <v>0</v>
      </c>
      <c r="AD196" s="1228"/>
      <c r="AE196" s="1228"/>
      <c r="AF196" s="1229"/>
    </row>
    <row r="197" spans="1:32" x14ac:dyDescent="0.2">
      <c r="A197" s="344">
        <v>293</v>
      </c>
      <c r="B197" s="738"/>
      <c r="C197" s="656"/>
      <c r="D197" s="656"/>
      <c r="E197" s="1222" t="s">
        <v>127</v>
      </c>
      <c r="F197" s="1223"/>
      <c r="G197" s="1223"/>
      <c r="H197" s="1223"/>
      <c r="I197" s="1223"/>
      <c r="J197" s="1223"/>
      <c r="K197" s="1223"/>
      <c r="L197" s="1223"/>
      <c r="M197" s="399">
        <f>SUM(M198:M199)</f>
        <v>0</v>
      </c>
      <c r="N197" s="402">
        <f t="shared" ref="N197:AC197" si="49">SUBTOTAL(9,N198:N199)</f>
        <v>0</v>
      </c>
      <c r="O197" s="406">
        <f t="shared" si="49"/>
        <v>0</v>
      </c>
      <c r="P197" s="405">
        <f t="shared" si="49"/>
        <v>0</v>
      </c>
      <c r="Q197" s="407">
        <f t="shared" si="49"/>
        <v>0</v>
      </c>
      <c r="R197" s="406">
        <f t="shared" si="49"/>
        <v>0</v>
      </c>
      <c r="S197" s="406">
        <f t="shared" si="49"/>
        <v>0</v>
      </c>
      <c r="T197" s="406">
        <f t="shared" si="49"/>
        <v>0</v>
      </c>
      <c r="U197" s="406">
        <f t="shared" si="49"/>
        <v>0</v>
      </c>
      <c r="V197" s="406">
        <f t="shared" si="49"/>
        <v>0</v>
      </c>
      <c r="W197" s="406">
        <f t="shared" si="49"/>
        <v>0</v>
      </c>
      <c r="X197" s="406">
        <f t="shared" si="49"/>
        <v>0</v>
      </c>
      <c r="Y197" s="406">
        <f t="shared" si="49"/>
        <v>0</v>
      </c>
      <c r="Z197" s="406">
        <f t="shared" si="49"/>
        <v>0</v>
      </c>
      <c r="AA197" s="406">
        <f t="shared" si="49"/>
        <v>0</v>
      </c>
      <c r="AB197" s="416">
        <f t="shared" si="49"/>
        <v>0</v>
      </c>
      <c r="AC197" s="399">
        <f t="shared" si="49"/>
        <v>0</v>
      </c>
      <c r="AD197" s="1228"/>
      <c r="AE197" s="1228"/>
      <c r="AF197" s="1229"/>
    </row>
    <row r="198" spans="1:32" ht="15" customHeight="1" x14ac:dyDescent="0.2">
      <c r="A198" s="344">
        <v>294</v>
      </c>
      <c r="B198" s="738"/>
      <c r="C198" s="656"/>
      <c r="D198" s="656"/>
      <c r="E198" s="773"/>
      <c r="F198" s="1247" t="s">
        <v>130</v>
      </c>
      <c r="G198" s="1248"/>
      <c r="H198" s="1248"/>
      <c r="I198" s="1248"/>
      <c r="J198" s="1248"/>
      <c r="K198" s="1248"/>
      <c r="L198" s="1248"/>
      <c r="M198" s="690">
        <v>0</v>
      </c>
      <c r="N198" s="691">
        <v>0</v>
      </c>
      <c r="O198" s="692">
        <v>0</v>
      </c>
      <c r="P198" s="692">
        <v>0</v>
      </c>
      <c r="Q198" s="697">
        <v>0</v>
      </c>
      <c r="R198" s="692">
        <v>0</v>
      </c>
      <c r="S198" s="693">
        <v>0</v>
      </c>
      <c r="T198" s="692">
        <v>0</v>
      </c>
      <c r="U198" s="693">
        <v>0</v>
      </c>
      <c r="V198" s="692">
        <v>0</v>
      </c>
      <c r="W198" s="693">
        <v>0</v>
      </c>
      <c r="X198" s="692">
        <v>0</v>
      </c>
      <c r="Y198" s="693">
        <v>0</v>
      </c>
      <c r="Z198" s="692">
        <v>0</v>
      </c>
      <c r="AA198" s="693">
        <v>0</v>
      </c>
      <c r="AB198" s="698">
        <v>0</v>
      </c>
      <c r="AC198" s="690">
        <v>0</v>
      </c>
      <c r="AD198" s="1228"/>
      <c r="AE198" s="1228"/>
      <c r="AF198" s="1229"/>
    </row>
    <row r="199" spans="1:32" ht="15" customHeight="1" x14ac:dyDescent="0.2">
      <c r="A199" s="344">
        <v>295</v>
      </c>
      <c r="B199" s="738"/>
      <c r="C199" s="656"/>
      <c r="D199" s="656"/>
      <c r="E199" s="773"/>
      <c r="F199" s="1247" t="s">
        <v>131</v>
      </c>
      <c r="G199" s="1248"/>
      <c r="H199" s="1248"/>
      <c r="I199" s="1248"/>
      <c r="J199" s="1248"/>
      <c r="K199" s="1248"/>
      <c r="L199" s="1248"/>
      <c r="M199" s="690">
        <v>0</v>
      </c>
      <c r="N199" s="691">
        <v>0</v>
      </c>
      <c r="O199" s="692">
        <v>0</v>
      </c>
      <c r="P199" s="692">
        <v>0</v>
      </c>
      <c r="Q199" s="697">
        <v>0</v>
      </c>
      <c r="R199" s="692">
        <v>0</v>
      </c>
      <c r="S199" s="693">
        <v>0</v>
      </c>
      <c r="T199" s="692">
        <v>0</v>
      </c>
      <c r="U199" s="693">
        <v>0</v>
      </c>
      <c r="V199" s="692">
        <v>0</v>
      </c>
      <c r="W199" s="693">
        <v>0</v>
      </c>
      <c r="X199" s="692">
        <v>0</v>
      </c>
      <c r="Y199" s="693">
        <v>0</v>
      </c>
      <c r="Z199" s="692">
        <v>0</v>
      </c>
      <c r="AA199" s="693">
        <v>0</v>
      </c>
      <c r="AB199" s="698">
        <v>0</v>
      </c>
      <c r="AC199" s="690">
        <v>0</v>
      </c>
      <c r="AD199" s="1228"/>
      <c r="AE199" s="1228"/>
      <c r="AF199" s="1229"/>
    </row>
    <row r="200" spans="1:32" x14ac:dyDescent="0.2">
      <c r="A200" s="344">
        <v>296</v>
      </c>
      <c r="B200" s="738"/>
      <c r="C200" s="656"/>
      <c r="D200" s="656"/>
      <c r="E200" s="1222" t="s">
        <v>331</v>
      </c>
      <c r="F200" s="1223"/>
      <c r="G200" s="1223"/>
      <c r="H200" s="1223"/>
      <c r="I200" s="1223"/>
      <c r="J200" s="1223"/>
      <c r="K200" s="1223"/>
      <c r="L200" s="1223"/>
      <c r="M200" s="399">
        <f>SUM(M201:M202)</f>
        <v>0</v>
      </c>
      <c r="N200" s="402">
        <f t="shared" ref="N200:AC200" si="50">SUBTOTAL(9,N201:N202)</f>
        <v>0</v>
      </c>
      <c r="O200" s="406">
        <f t="shared" si="50"/>
        <v>0</v>
      </c>
      <c r="P200" s="405">
        <f t="shared" si="50"/>
        <v>0</v>
      </c>
      <c r="Q200" s="407">
        <f t="shared" si="50"/>
        <v>0</v>
      </c>
      <c r="R200" s="406">
        <f t="shared" si="50"/>
        <v>0</v>
      </c>
      <c r="S200" s="406">
        <f t="shared" si="50"/>
        <v>0</v>
      </c>
      <c r="T200" s="406">
        <f t="shared" si="50"/>
        <v>0</v>
      </c>
      <c r="U200" s="406">
        <f t="shared" si="50"/>
        <v>0</v>
      </c>
      <c r="V200" s="406">
        <f t="shared" si="50"/>
        <v>0</v>
      </c>
      <c r="W200" s="406">
        <f t="shared" si="50"/>
        <v>0</v>
      </c>
      <c r="X200" s="406">
        <f t="shared" si="50"/>
        <v>0</v>
      </c>
      <c r="Y200" s="406">
        <f t="shared" si="50"/>
        <v>0</v>
      </c>
      <c r="Z200" s="406">
        <f t="shared" si="50"/>
        <v>0</v>
      </c>
      <c r="AA200" s="406">
        <f t="shared" si="50"/>
        <v>0</v>
      </c>
      <c r="AB200" s="416">
        <f t="shared" si="50"/>
        <v>0</v>
      </c>
      <c r="AC200" s="399">
        <f t="shared" si="50"/>
        <v>0</v>
      </c>
      <c r="AD200" s="1228"/>
      <c r="AE200" s="1228"/>
      <c r="AF200" s="1229"/>
    </row>
    <row r="201" spans="1:32" ht="15" customHeight="1" x14ac:dyDescent="0.2">
      <c r="A201" s="344">
        <v>297</v>
      </c>
      <c r="B201" s="738"/>
      <c r="C201" s="656"/>
      <c r="D201" s="656"/>
      <c r="E201" s="773"/>
      <c r="F201" s="1247" t="s">
        <v>345</v>
      </c>
      <c r="G201" s="1248"/>
      <c r="H201" s="1248"/>
      <c r="I201" s="1248"/>
      <c r="J201" s="1248"/>
      <c r="K201" s="1248"/>
      <c r="L201" s="1248"/>
      <c r="M201" s="690">
        <v>0</v>
      </c>
      <c r="N201" s="691">
        <v>0</v>
      </c>
      <c r="O201" s="692">
        <v>0</v>
      </c>
      <c r="P201" s="692">
        <v>0</v>
      </c>
      <c r="Q201" s="697">
        <v>0</v>
      </c>
      <c r="R201" s="692">
        <v>0</v>
      </c>
      <c r="S201" s="693">
        <v>0</v>
      </c>
      <c r="T201" s="692">
        <v>0</v>
      </c>
      <c r="U201" s="693">
        <v>0</v>
      </c>
      <c r="V201" s="692">
        <v>0</v>
      </c>
      <c r="W201" s="693">
        <v>0</v>
      </c>
      <c r="X201" s="692">
        <v>0</v>
      </c>
      <c r="Y201" s="693">
        <v>0</v>
      </c>
      <c r="Z201" s="692">
        <v>0</v>
      </c>
      <c r="AA201" s="693">
        <v>0</v>
      </c>
      <c r="AB201" s="698">
        <v>0</v>
      </c>
      <c r="AC201" s="690">
        <v>0</v>
      </c>
      <c r="AD201" s="1228"/>
      <c r="AE201" s="1228"/>
      <c r="AF201" s="1229"/>
    </row>
    <row r="202" spans="1:32" ht="15" customHeight="1" x14ac:dyDescent="0.2">
      <c r="A202" s="344">
        <v>298</v>
      </c>
      <c r="B202" s="738"/>
      <c r="C202" s="656"/>
      <c r="D202" s="656"/>
      <c r="E202" s="773"/>
      <c r="F202" s="1247" t="s">
        <v>332</v>
      </c>
      <c r="G202" s="1248"/>
      <c r="H202" s="1248"/>
      <c r="I202" s="1248"/>
      <c r="J202" s="1248"/>
      <c r="K202" s="1248"/>
      <c r="L202" s="1248"/>
      <c r="M202" s="690">
        <v>0</v>
      </c>
      <c r="N202" s="691">
        <v>0</v>
      </c>
      <c r="O202" s="692">
        <v>0</v>
      </c>
      <c r="P202" s="692">
        <v>0</v>
      </c>
      <c r="Q202" s="697">
        <v>0</v>
      </c>
      <c r="R202" s="692">
        <v>0</v>
      </c>
      <c r="S202" s="693">
        <v>0</v>
      </c>
      <c r="T202" s="692">
        <v>0</v>
      </c>
      <c r="U202" s="693">
        <v>0</v>
      </c>
      <c r="V202" s="692">
        <v>0</v>
      </c>
      <c r="W202" s="693">
        <v>0</v>
      </c>
      <c r="X202" s="692">
        <v>0</v>
      </c>
      <c r="Y202" s="693">
        <v>0</v>
      </c>
      <c r="Z202" s="692">
        <v>0</v>
      </c>
      <c r="AA202" s="693">
        <v>0</v>
      </c>
      <c r="AB202" s="698">
        <v>0</v>
      </c>
      <c r="AC202" s="690">
        <v>0</v>
      </c>
      <c r="AD202" s="1228"/>
      <c r="AE202" s="1228"/>
      <c r="AF202" s="1229"/>
    </row>
    <row r="203" spans="1:32" x14ac:dyDescent="0.2">
      <c r="A203" s="344">
        <v>299</v>
      </c>
      <c r="B203" s="738"/>
      <c r="C203" s="656"/>
      <c r="D203" s="656"/>
      <c r="E203" s="1222" t="s">
        <v>333</v>
      </c>
      <c r="F203" s="1223"/>
      <c r="G203" s="1223"/>
      <c r="H203" s="1223"/>
      <c r="I203" s="1223"/>
      <c r="J203" s="1223"/>
      <c r="K203" s="1223"/>
      <c r="L203" s="1223"/>
      <c r="M203" s="399">
        <f>SUM(M204:M205)</f>
        <v>0</v>
      </c>
      <c r="N203" s="402">
        <f t="shared" ref="N203:AC203" si="51">SUBTOTAL(9,N204:N205)</f>
        <v>0</v>
      </c>
      <c r="O203" s="406">
        <f t="shared" si="51"/>
        <v>0</v>
      </c>
      <c r="P203" s="405">
        <f t="shared" si="51"/>
        <v>0</v>
      </c>
      <c r="Q203" s="407">
        <f t="shared" si="51"/>
        <v>0</v>
      </c>
      <c r="R203" s="406">
        <f t="shared" si="51"/>
        <v>0</v>
      </c>
      <c r="S203" s="406">
        <f t="shared" si="51"/>
        <v>0</v>
      </c>
      <c r="T203" s="406">
        <f t="shared" si="51"/>
        <v>0</v>
      </c>
      <c r="U203" s="406">
        <f t="shared" si="51"/>
        <v>0</v>
      </c>
      <c r="V203" s="406">
        <f t="shared" si="51"/>
        <v>0</v>
      </c>
      <c r="W203" s="406">
        <f t="shared" si="51"/>
        <v>0</v>
      </c>
      <c r="X203" s="406">
        <f t="shared" si="51"/>
        <v>0</v>
      </c>
      <c r="Y203" s="406">
        <f t="shared" si="51"/>
        <v>0</v>
      </c>
      <c r="Z203" s="406">
        <f t="shared" si="51"/>
        <v>0</v>
      </c>
      <c r="AA203" s="406">
        <f t="shared" si="51"/>
        <v>0</v>
      </c>
      <c r="AB203" s="416">
        <f t="shared" si="51"/>
        <v>0</v>
      </c>
      <c r="AC203" s="399">
        <f t="shared" si="51"/>
        <v>0</v>
      </c>
      <c r="AD203" s="1228"/>
      <c r="AE203" s="1228"/>
      <c r="AF203" s="1229"/>
    </row>
    <row r="204" spans="1:32" ht="15" customHeight="1" x14ac:dyDescent="0.2">
      <c r="A204" s="344">
        <v>300</v>
      </c>
      <c r="B204" s="738"/>
      <c r="C204" s="656"/>
      <c r="D204" s="656"/>
      <c r="E204" s="773"/>
      <c r="F204" s="1247" t="s">
        <v>334</v>
      </c>
      <c r="G204" s="1248"/>
      <c r="H204" s="1248"/>
      <c r="I204" s="1248"/>
      <c r="J204" s="1248"/>
      <c r="K204" s="1248"/>
      <c r="L204" s="1248"/>
      <c r="M204" s="690">
        <v>0</v>
      </c>
      <c r="N204" s="691">
        <v>0</v>
      </c>
      <c r="O204" s="692">
        <v>0</v>
      </c>
      <c r="P204" s="692">
        <v>0</v>
      </c>
      <c r="Q204" s="697">
        <v>0</v>
      </c>
      <c r="R204" s="692">
        <v>0</v>
      </c>
      <c r="S204" s="693">
        <v>0</v>
      </c>
      <c r="T204" s="692">
        <v>0</v>
      </c>
      <c r="U204" s="693">
        <v>0</v>
      </c>
      <c r="V204" s="692">
        <v>0</v>
      </c>
      <c r="W204" s="693">
        <v>0</v>
      </c>
      <c r="X204" s="692">
        <v>0</v>
      </c>
      <c r="Y204" s="693">
        <v>0</v>
      </c>
      <c r="Z204" s="692">
        <v>0</v>
      </c>
      <c r="AA204" s="693">
        <v>0</v>
      </c>
      <c r="AB204" s="698">
        <v>0</v>
      </c>
      <c r="AC204" s="690">
        <v>0</v>
      </c>
      <c r="AD204" s="1228"/>
      <c r="AE204" s="1228"/>
      <c r="AF204" s="1229"/>
    </row>
    <row r="205" spans="1:32" ht="15" customHeight="1" x14ac:dyDescent="0.2">
      <c r="A205" s="344">
        <v>301</v>
      </c>
      <c r="B205" s="738"/>
      <c r="C205" s="656"/>
      <c r="D205" s="656"/>
      <c r="E205" s="773"/>
      <c r="F205" s="1247" t="s">
        <v>335</v>
      </c>
      <c r="G205" s="1248"/>
      <c r="H205" s="1248"/>
      <c r="I205" s="1248"/>
      <c r="J205" s="1248"/>
      <c r="K205" s="1248"/>
      <c r="L205" s="1248"/>
      <c r="M205" s="690">
        <v>0</v>
      </c>
      <c r="N205" s="691">
        <v>0</v>
      </c>
      <c r="O205" s="692">
        <v>0</v>
      </c>
      <c r="P205" s="692">
        <v>0</v>
      </c>
      <c r="Q205" s="697">
        <v>0</v>
      </c>
      <c r="R205" s="692">
        <v>0</v>
      </c>
      <c r="S205" s="693">
        <v>0</v>
      </c>
      <c r="T205" s="692">
        <v>0</v>
      </c>
      <c r="U205" s="693">
        <v>0</v>
      </c>
      <c r="V205" s="692">
        <v>0</v>
      </c>
      <c r="W205" s="693">
        <v>0</v>
      </c>
      <c r="X205" s="692">
        <v>0</v>
      </c>
      <c r="Y205" s="693">
        <v>0</v>
      </c>
      <c r="Z205" s="692">
        <v>0</v>
      </c>
      <c r="AA205" s="693">
        <v>0</v>
      </c>
      <c r="AB205" s="698">
        <v>0</v>
      </c>
      <c r="AC205" s="690">
        <v>0</v>
      </c>
      <c r="AD205" s="1228"/>
      <c r="AE205" s="1228"/>
      <c r="AF205" s="1229"/>
    </row>
    <row r="206" spans="1:32" x14ac:dyDescent="0.2">
      <c r="A206" s="344">
        <v>302</v>
      </c>
      <c r="B206" s="738"/>
      <c r="C206" s="656"/>
      <c r="D206" s="1242" t="s">
        <v>132</v>
      </c>
      <c r="E206" s="1243"/>
      <c r="F206" s="1243"/>
      <c r="G206" s="1243"/>
      <c r="H206" s="1243"/>
      <c r="I206" s="1243"/>
      <c r="J206" s="1243"/>
      <c r="K206" s="1243"/>
      <c r="L206" s="1243"/>
      <c r="M206" s="399">
        <f>SUM(M207:M209)</f>
        <v>0</v>
      </c>
      <c r="N206" s="402">
        <f t="shared" ref="N206:AC206" si="52">SUBTOTAL(9,N207:N209)</f>
        <v>0</v>
      </c>
      <c r="O206" s="406">
        <f t="shared" si="52"/>
        <v>0</v>
      </c>
      <c r="P206" s="405">
        <f t="shared" si="52"/>
        <v>0</v>
      </c>
      <c r="Q206" s="407">
        <f t="shared" si="52"/>
        <v>0</v>
      </c>
      <c r="R206" s="406">
        <f t="shared" si="52"/>
        <v>0</v>
      </c>
      <c r="S206" s="406">
        <f t="shared" si="52"/>
        <v>0</v>
      </c>
      <c r="T206" s="406">
        <f t="shared" si="52"/>
        <v>0</v>
      </c>
      <c r="U206" s="406">
        <f t="shared" si="52"/>
        <v>0</v>
      </c>
      <c r="V206" s="406">
        <f t="shared" si="52"/>
        <v>0</v>
      </c>
      <c r="W206" s="406">
        <f t="shared" si="52"/>
        <v>0</v>
      </c>
      <c r="X206" s="406">
        <f t="shared" si="52"/>
        <v>0</v>
      </c>
      <c r="Y206" s="406">
        <f t="shared" si="52"/>
        <v>0</v>
      </c>
      <c r="Z206" s="406">
        <f t="shared" si="52"/>
        <v>0</v>
      </c>
      <c r="AA206" s="406">
        <f t="shared" si="52"/>
        <v>0</v>
      </c>
      <c r="AB206" s="416">
        <f t="shared" si="52"/>
        <v>0</v>
      </c>
      <c r="AC206" s="399">
        <f t="shared" si="52"/>
        <v>0</v>
      </c>
      <c r="AD206" s="1228"/>
      <c r="AE206" s="1228"/>
      <c r="AF206" s="1229"/>
    </row>
    <row r="207" spans="1:32" ht="15" customHeight="1" x14ac:dyDescent="0.2">
      <c r="A207" s="344">
        <v>303</v>
      </c>
      <c r="B207" s="738"/>
      <c r="C207" s="656"/>
      <c r="D207" s="656"/>
      <c r="E207" s="656"/>
      <c r="F207" s="1231" t="s">
        <v>133</v>
      </c>
      <c r="G207" s="1232"/>
      <c r="H207" s="1232"/>
      <c r="I207" s="1232"/>
      <c r="J207" s="1232"/>
      <c r="K207" s="1232"/>
      <c r="L207" s="1319"/>
      <c r="M207" s="690">
        <v>0</v>
      </c>
      <c r="N207" s="691">
        <v>0</v>
      </c>
      <c r="O207" s="692">
        <v>0</v>
      </c>
      <c r="P207" s="692">
        <v>0</v>
      </c>
      <c r="Q207" s="697">
        <v>0</v>
      </c>
      <c r="R207" s="692">
        <v>0</v>
      </c>
      <c r="S207" s="693">
        <v>0</v>
      </c>
      <c r="T207" s="692">
        <v>0</v>
      </c>
      <c r="U207" s="693">
        <v>0</v>
      </c>
      <c r="V207" s="692">
        <v>0</v>
      </c>
      <c r="W207" s="693">
        <v>0</v>
      </c>
      <c r="X207" s="692">
        <v>0</v>
      </c>
      <c r="Y207" s="693">
        <v>0</v>
      </c>
      <c r="Z207" s="692">
        <v>0</v>
      </c>
      <c r="AA207" s="693">
        <v>0</v>
      </c>
      <c r="AB207" s="698">
        <v>0</v>
      </c>
      <c r="AC207" s="690">
        <v>0</v>
      </c>
      <c r="AD207" s="1228"/>
      <c r="AE207" s="1228"/>
      <c r="AF207" s="1229"/>
    </row>
    <row r="208" spans="1:32" ht="15" customHeight="1" x14ac:dyDescent="0.2">
      <c r="A208" s="344">
        <v>304</v>
      </c>
      <c r="B208" s="738"/>
      <c r="C208" s="656"/>
      <c r="D208" s="656"/>
      <c r="E208" s="656"/>
      <c r="F208" s="1231" t="s">
        <v>134</v>
      </c>
      <c r="G208" s="1232"/>
      <c r="H208" s="1232"/>
      <c r="I208" s="1232"/>
      <c r="J208" s="1232"/>
      <c r="K208" s="1232"/>
      <c r="L208" s="1319"/>
      <c r="M208" s="690">
        <v>0</v>
      </c>
      <c r="N208" s="691">
        <v>0</v>
      </c>
      <c r="O208" s="692">
        <v>0</v>
      </c>
      <c r="P208" s="692">
        <v>0</v>
      </c>
      <c r="Q208" s="697">
        <v>0</v>
      </c>
      <c r="R208" s="692">
        <v>0</v>
      </c>
      <c r="S208" s="693">
        <v>0</v>
      </c>
      <c r="T208" s="692">
        <v>0</v>
      </c>
      <c r="U208" s="693">
        <v>0</v>
      </c>
      <c r="V208" s="692">
        <v>0</v>
      </c>
      <c r="W208" s="693">
        <v>0</v>
      </c>
      <c r="X208" s="692">
        <v>0</v>
      </c>
      <c r="Y208" s="693">
        <v>0</v>
      </c>
      <c r="Z208" s="692">
        <v>0</v>
      </c>
      <c r="AA208" s="693">
        <v>0</v>
      </c>
      <c r="AB208" s="698">
        <v>0</v>
      </c>
      <c r="AC208" s="690">
        <v>0</v>
      </c>
      <c r="AD208" s="1228"/>
      <c r="AE208" s="1228"/>
      <c r="AF208" s="1229"/>
    </row>
    <row r="209" spans="1:34" ht="15" customHeight="1" x14ac:dyDescent="0.2">
      <c r="A209" s="344">
        <v>305</v>
      </c>
      <c r="B209" s="738"/>
      <c r="C209" s="656"/>
      <c r="D209" s="656"/>
      <c r="E209" s="656"/>
      <c r="F209" s="1231" t="s">
        <v>135</v>
      </c>
      <c r="G209" s="1232"/>
      <c r="H209" s="1232"/>
      <c r="I209" s="1232"/>
      <c r="J209" s="1232"/>
      <c r="K209" s="1232"/>
      <c r="L209" s="1319"/>
      <c r="M209" s="690">
        <v>0</v>
      </c>
      <c r="N209" s="691">
        <v>0</v>
      </c>
      <c r="O209" s="692">
        <v>0</v>
      </c>
      <c r="P209" s="692">
        <v>0</v>
      </c>
      <c r="Q209" s="697">
        <v>0</v>
      </c>
      <c r="R209" s="692">
        <v>0</v>
      </c>
      <c r="S209" s="693">
        <v>0</v>
      </c>
      <c r="T209" s="692">
        <v>0</v>
      </c>
      <c r="U209" s="693">
        <v>0</v>
      </c>
      <c r="V209" s="692">
        <v>0</v>
      </c>
      <c r="W209" s="693">
        <v>0</v>
      </c>
      <c r="X209" s="692">
        <v>0</v>
      </c>
      <c r="Y209" s="693">
        <v>0</v>
      </c>
      <c r="Z209" s="692">
        <v>0</v>
      </c>
      <c r="AA209" s="693">
        <v>0</v>
      </c>
      <c r="AB209" s="698">
        <v>0</v>
      </c>
      <c r="AC209" s="690">
        <v>0</v>
      </c>
      <c r="AD209" s="1228"/>
      <c r="AE209" s="1228"/>
      <c r="AF209" s="1229"/>
    </row>
    <row r="210" spans="1:34" x14ac:dyDescent="0.2">
      <c r="A210" s="344">
        <v>306</v>
      </c>
      <c r="B210" s="738"/>
      <c r="C210" s="656"/>
      <c r="D210" s="1242" t="s">
        <v>354</v>
      </c>
      <c r="E210" s="1243"/>
      <c r="F210" s="1243"/>
      <c r="G210" s="1243"/>
      <c r="H210" s="1243"/>
      <c r="I210" s="1243"/>
      <c r="J210" s="1243"/>
      <c r="K210" s="1243"/>
      <c r="L210" s="1243"/>
      <c r="M210" s="399">
        <f>SUM(M211:M212)</f>
        <v>0</v>
      </c>
      <c r="N210" s="402">
        <f t="shared" ref="N210:AC210" si="53">SUBTOTAL(9,N211:N212)</f>
        <v>0</v>
      </c>
      <c r="O210" s="406">
        <f t="shared" si="53"/>
        <v>0</v>
      </c>
      <c r="P210" s="405">
        <f t="shared" si="53"/>
        <v>0</v>
      </c>
      <c r="Q210" s="407">
        <f t="shared" si="53"/>
        <v>0</v>
      </c>
      <c r="R210" s="406">
        <f t="shared" si="53"/>
        <v>0</v>
      </c>
      <c r="S210" s="406">
        <f t="shared" si="53"/>
        <v>0</v>
      </c>
      <c r="T210" s="406">
        <f t="shared" si="53"/>
        <v>0</v>
      </c>
      <c r="U210" s="406">
        <f t="shared" si="53"/>
        <v>0</v>
      </c>
      <c r="V210" s="406">
        <f t="shared" si="53"/>
        <v>0</v>
      </c>
      <c r="W210" s="406">
        <f t="shared" si="53"/>
        <v>0</v>
      </c>
      <c r="X210" s="406">
        <f t="shared" si="53"/>
        <v>0</v>
      </c>
      <c r="Y210" s="406">
        <f t="shared" si="53"/>
        <v>0</v>
      </c>
      <c r="Z210" s="406">
        <f t="shared" si="53"/>
        <v>0</v>
      </c>
      <c r="AA210" s="406">
        <f t="shared" si="53"/>
        <v>0</v>
      </c>
      <c r="AB210" s="416">
        <f t="shared" si="53"/>
        <v>0</v>
      </c>
      <c r="AC210" s="399">
        <f t="shared" si="53"/>
        <v>0</v>
      </c>
      <c r="AD210" s="1228"/>
      <c r="AE210" s="1228"/>
      <c r="AF210" s="1229"/>
    </row>
    <row r="211" spans="1:34" ht="15" customHeight="1" x14ac:dyDescent="0.2">
      <c r="A211" s="344">
        <v>307</v>
      </c>
      <c r="B211" s="738"/>
      <c r="C211" s="361"/>
      <c r="D211" s="361"/>
      <c r="E211" s="361"/>
      <c r="F211" s="1231" t="s">
        <v>347</v>
      </c>
      <c r="G211" s="1232"/>
      <c r="H211" s="1232"/>
      <c r="I211" s="1232"/>
      <c r="J211" s="1232"/>
      <c r="K211" s="1232"/>
      <c r="L211" s="1232"/>
      <c r="M211" s="690">
        <v>0</v>
      </c>
      <c r="N211" s="691">
        <v>0</v>
      </c>
      <c r="O211" s="692">
        <v>0</v>
      </c>
      <c r="P211" s="692">
        <v>0</v>
      </c>
      <c r="Q211" s="697">
        <v>0</v>
      </c>
      <c r="R211" s="692">
        <v>0</v>
      </c>
      <c r="S211" s="693">
        <v>0</v>
      </c>
      <c r="T211" s="692">
        <v>0</v>
      </c>
      <c r="U211" s="693">
        <v>0</v>
      </c>
      <c r="V211" s="692">
        <v>0</v>
      </c>
      <c r="W211" s="693">
        <v>0</v>
      </c>
      <c r="X211" s="692">
        <v>0</v>
      </c>
      <c r="Y211" s="693">
        <v>0</v>
      </c>
      <c r="Z211" s="692">
        <v>0</v>
      </c>
      <c r="AA211" s="693">
        <v>0</v>
      </c>
      <c r="AB211" s="698">
        <v>0</v>
      </c>
      <c r="AC211" s="690">
        <v>0</v>
      </c>
      <c r="AD211" s="1228"/>
      <c r="AE211" s="1228"/>
      <c r="AF211" s="1229"/>
    </row>
    <row r="212" spans="1:34" ht="15" customHeight="1" x14ac:dyDescent="0.2">
      <c r="A212" s="344">
        <v>308</v>
      </c>
      <c r="B212" s="738"/>
      <c r="C212" s="361"/>
      <c r="D212" s="361"/>
      <c r="E212" s="361"/>
      <c r="F212" s="1231" t="s">
        <v>348</v>
      </c>
      <c r="G212" s="1232"/>
      <c r="H212" s="1232"/>
      <c r="I212" s="1232"/>
      <c r="J212" s="1232"/>
      <c r="K212" s="1232"/>
      <c r="L212" s="1232"/>
      <c r="M212" s="690">
        <v>0</v>
      </c>
      <c r="N212" s="691">
        <v>0</v>
      </c>
      <c r="O212" s="692">
        <v>0</v>
      </c>
      <c r="P212" s="692">
        <v>0</v>
      </c>
      <c r="Q212" s="697">
        <v>0</v>
      </c>
      <c r="R212" s="692">
        <v>0</v>
      </c>
      <c r="S212" s="693">
        <v>0</v>
      </c>
      <c r="T212" s="692">
        <v>0</v>
      </c>
      <c r="U212" s="693">
        <v>0</v>
      </c>
      <c r="V212" s="692">
        <v>0</v>
      </c>
      <c r="W212" s="693">
        <v>0</v>
      </c>
      <c r="X212" s="692">
        <v>0</v>
      </c>
      <c r="Y212" s="693">
        <v>0</v>
      </c>
      <c r="Z212" s="692">
        <v>0</v>
      </c>
      <c r="AA212" s="693">
        <v>0</v>
      </c>
      <c r="AB212" s="698">
        <v>0</v>
      </c>
      <c r="AC212" s="690">
        <v>0</v>
      </c>
      <c r="AD212" s="1228"/>
      <c r="AE212" s="1228"/>
      <c r="AF212" s="1229"/>
    </row>
    <row r="213" spans="1:34" x14ac:dyDescent="0.2">
      <c r="A213" s="344">
        <v>231</v>
      </c>
      <c r="B213" s="738"/>
      <c r="C213" s="1269" t="s">
        <v>175</v>
      </c>
      <c r="D213" s="1270"/>
      <c r="E213" s="1270"/>
      <c r="F213" s="1270"/>
      <c r="G213" s="1270"/>
      <c r="H213" s="1270"/>
      <c r="I213" s="1270"/>
      <c r="J213" s="1270"/>
      <c r="K213" s="1270"/>
      <c r="L213" s="1270"/>
      <c r="M213" s="1270"/>
      <c r="N213" s="1270"/>
      <c r="O213" s="1270"/>
      <c r="P213" s="1270"/>
      <c r="Q213" s="1270"/>
      <c r="R213" s="1270"/>
      <c r="S213" s="1270"/>
      <c r="T213" s="1270"/>
      <c r="U213" s="1270"/>
      <c r="V213" s="1270"/>
      <c r="W213" s="1270"/>
      <c r="X213" s="1270"/>
      <c r="Y213" s="1270"/>
      <c r="Z213" s="1270"/>
      <c r="AA213" s="1270"/>
      <c r="AB213" s="1270"/>
      <c r="AC213" s="1270"/>
      <c r="AD213" s="1270"/>
      <c r="AE213" s="1270"/>
      <c r="AF213" s="1271"/>
    </row>
    <row r="214" spans="1:34" x14ac:dyDescent="0.2">
      <c r="A214" s="344">
        <v>310</v>
      </c>
      <c r="B214" s="738"/>
      <c r="C214" s="656"/>
      <c r="D214" s="1242" t="s">
        <v>176</v>
      </c>
      <c r="E214" s="1243"/>
      <c r="F214" s="1243"/>
      <c r="G214" s="1243"/>
      <c r="H214" s="1243"/>
      <c r="I214" s="1243"/>
      <c r="J214" s="1243"/>
      <c r="K214" s="1243"/>
      <c r="L214" s="1243"/>
      <c r="M214" s="399">
        <f>SUM(M215:M216)</f>
        <v>0</v>
      </c>
      <c r="N214" s="402">
        <f t="shared" ref="N214:AC214" si="54">SUBTOTAL(9,N215:N216)</f>
        <v>0</v>
      </c>
      <c r="O214" s="406">
        <f t="shared" si="54"/>
        <v>0</v>
      </c>
      <c r="P214" s="405">
        <f t="shared" si="54"/>
        <v>0</v>
      </c>
      <c r="Q214" s="407">
        <f t="shared" si="54"/>
        <v>0</v>
      </c>
      <c r="R214" s="406">
        <f t="shared" si="54"/>
        <v>0</v>
      </c>
      <c r="S214" s="406">
        <f t="shared" si="54"/>
        <v>0</v>
      </c>
      <c r="T214" s="406">
        <f t="shared" si="54"/>
        <v>0</v>
      </c>
      <c r="U214" s="406">
        <f t="shared" si="54"/>
        <v>0</v>
      </c>
      <c r="V214" s="406">
        <f t="shared" si="54"/>
        <v>0</v>
      </c>
      <c r="W214" s="406">
        <f t="shared" si="54"/>
        <v>0</v>
      </c>
      <c r="X214" s="406">
        <f t="shared" si="54"/>
        <v>0</v>
      </c>
      <c r="Y214" s="406">
        <f t="shared" si="54"/>
        <v>0</v>
      </c>
      <c r="Z214" s="406">
        <f t="shared" si="54"/>
        <v>0</v>
      </c>
      <c r="AA214" s="406">
        <f t="shared" si="54"/>
        <v>0</v>
      </c>
      <c r="AB214" s="416">
        <f t="shared" si="54"/>
        <v>0</v>
      </c>
      <c r="AC214" s="399">
        <f t="shared" si="54"/>
        <v>0</v>
      </c>
      <c r="AD214" s="1228"/>
      <c r="AE214" s="1228"/>
      <c r="AF214" s="1229"/>
    </row>
    <row r="215" spans="1:34" x14ac:dyDescent="0.2">
      <c r="A215" s="344">
        <v>311</v>
      </c>
      <c r="B215" s="738"/>
      <c r="C215" s="656"/>
      <c r="D215" s="656"/>
      <c r="E215" s="656"/>
      <c r="F215" s="1231" t="s">
        <v>177</v>
      </c>
      <c r="G215" s="1232"/>
      <c r="H215" s="1232"/>
      <c r="I215" s="1232"/>
      <c r="J215" s="1232"/>
      <c r="K215" s="1232"/>
      <c r="L215" s="1232"/>
      <c r="M215" s="690">
        <v>0</v>
      </c>
      <c r="N215" s="691">
        <v>0</v>
      </c>
      <c r="O215" s="692">
        <v>0</v>
      </c>
      <c r="P215" s="692">
        <v>0</v>
      </c>
      <c r="Q215" s="697">
        <v>0</v>
      </c>
      <c r="R215" s="692">
        <v>0</v>
      </c>
      <c r="S215" s="693">
        <v>0</v>
      </c>
      <c r="T215" s="692">
        <v>0</v>
      </c>
      <c r="U215" s="693">
        <v>0</v>
      </c>
      <c r="V215" s="692">
        <v>0</v>
      </c>
      <c r="W215" s="693">
        <v>0</v>
      </c>
      <c r="X215" s="692">
        <v>0</v>
      </c>
      <c r="Y215" s="693">
        <v>0</v>
      </c>
      <c r="Z215" s="692">
        <v>0</v>
      </c>
      <c r="AA215" s="693">
        <v>0</v>
      </c>
      <c r="AB215" s="698">
        <v>0</v>
      </c>
      <c r="AC215" s="690">
        <v>0</v>
      </c>
      <c r="AD215" s="1228"/>
      <c r="AE215" s="1228"/>
      <c r="AF215" s="1229"/>
    </row>
    <row r="216" spans="1:34" x14ac:dyDescent="0.2">
      <c r="A216" s="344">
        <v>312</v>
      </c>
      <c r="B216" s="738"/>
      <c r="C216" s="656"/>
      <c r="D216" s="656"/>
      <c r="E216" s="656"/>
      <c r="F216" s="1231" t="s">
        <v>178</v>
      </c>
      <c r="G216" s="1232"/>
      <c r="H216" s="1232"/>
      <c r="I216" s="1232"/>
      <c r="J216" s="1232"/>
      <c r="K216" s="1232"/>
      <c r="L216" s="1232"/>
      <c r="M216" s="690">
        <v>0</v>
      </c>
      <c r="N216" s="691">
        <v>0</v>
      </c>
      <c r="O216" s="692">
        <v>0</v>
      </c>
      <c r="P216" s="692">
        <v>0</v>
      </c>
      <c r="Q216" s="697">
        <v>0</v>
      </c>
      <c r="R216" s="692">
        <v>0</v>
      </c>
      <c r="S216" s="693">
        <v>0</v>
      </c>
      <c r="T216" s="692">
        <v>0</v>
      </c>
      <c r="U216" s="693">
        <v>0</v>
      </c>
      <c r="V216" s="692">
        <v>0</v>
      </c>
      <c r="W216" s="693">
        <v>0</v>
      </c>
      <c r="X216" s="692">
        <v>0</v>
      </c>
      <c r="Y216" s="693">
        <v>0</v>
      </c>
      <c r="Z216" s="692">
        <v>0</v>
      </c>
      <c r="AA216" s="693">
        <v>0</v>
      </c>
      <c r="AB216" s="698">
        <v>0</v>
      </c>
      <c r="AC216" s="690">
        <v>0</v>
      </c>
      <c r="AD216" s="1228"/>
      <c r="AE216" s="1228"/>
      <c r="AF216" s="1229"/>
    </row>
    <row r="217" spans="1:34" x14ac:dyDescent="0.2">
      <c r="A217" s="344">
        <v>313</v>
      </c>
      <c r="B217" s="738"/>
      <c r="C217" s="656"/>
      <c r="D217" s="1242" t="s">
        <v>179</v>
      </c>
      <c r="E217" s="1243"/>
      <c r="F217" s="1243"/>
      <c r="G217" s="1243"/>
      <c r="H217" s="1243"/>
      <c r="I217" s="1243"/>
      <c r="J217" s="1243"/>
      <c r="K217" s="1243"/>
      <c r="L217" s="1243"/>
      <c r="M217" s="399">
        <f>SUM(M218:M220)</f>
        <v>0</v>
      </c>
      <c r="N217" s="402">
        <f t="shared" ref="N217:AC217" si="55">SUBTOTAL(9,N218:N220)</f>
        <v>0</v>
      </c>
      <c r="O217" s="406">
        <f t="shared" si="55"/>
        <v>0</v>
      </c>
      <c r="P217" s="405">
        <f t="shared" si="55"/>
        <v>0</v>
      </c>
      <c r="Q217" s="407">
        <f t="shared" si="55"/>
        <v>0</v>
      </c>
      <c r="R217" s="406">
        <f t="shared" si="55"/>
        <v>0</v>
      </c>
      <c r="S217" s="406">
        <f t="shared" si="55"/>
        <v>0</v>
      </c>
      <c r="T217" s="406">
        <f t="shared" si="55"/>
        <v>0</v>
      </c>
      <c r="U217" s="406">
        <f t="shared" si="55"/>
        <v>0</v>
      </c>
      <c r="V217" s="406">
        <f t="shared" si="55"/>
        <v>0</v>
      </c>
      <c r="W217" s="406">
        <f t="shared" si="55"/>
        <v>0</v>
      </c>
      <c r="X217" s="406">
        <f t="shared" si="55"/>
        <v>0</v>
      </c>
      <c r="Y217" s="406">
        <f t="shared" si="55"/>
        <v>0</v>
      </c>
      <c r="Z217" s="406">
        <f t="shared" si="55"/>
        <v>0</v>
      </c>
      <c r="AA217" s="406">
        <f t="shared" si="55"/>
        <v>0</v>
      </c>
      <c r="AB217" s="416">
        <f t="shared" si="55"/>
        <v>0</v>
      </c>
      <c r="AC217" s="399">
        <f t="shared" si="55"/>
        <v>0</v>
      </c>
      <c r="AD217" s="1228"/>
      <c r="AE217" s="1228"/>
      <c r="AF217" s="1229"/>
    </row>
    <row r="218" spans="1:34" x14ac:dyDescent="0.2">
      <c r="A218" s="344">
        <v>314</v>
      </c>
      <c r="B218" s="738"/>
      <c r="C218" s="656"/>
      <c r="D218" s="656"/>
      <c r="E218" s="656"/>
      <c r="F218" s="1231" t="s">
        <v>180</v>
      </c>
      <c r="G218" s="1232"/>
      <c r="H218" s="1232"/>
      <c r="I218" s="1232"/>
      <c r="J218" s="1232"/>
      <c r="K218" s="1232"/>
      <c r="L218" s="1232"/>
      <c r="M218" s="690">
        <v>0</v>
      </c>
      <c r="N218" s="691">
        <v>0</v>
      </c>
      <c r="O218" s="692">
        <v>0</v>
      </c>
      <c r="P218" s="692">
        <v>0</v>
      </c>
      <c r="Q218" s="697">
        <v>0</v>
      </c>
      <c r="R218" s="692">
        <v>0</v>
      </c>
      <c r="S218" s="693">
        <v>0</v>
      </c>
      <c r="T218" s="692">
        <v>0</v>
      </c>
      <c r="U218" s="693">
        <v>0</v>
      </c>
      <c r="V218" s="692">
        <v>0</v>
      </c>
      <c r="W218" s="693">
        <v>0</v>
      </c>
      <c r="X218" s="692">
        <v>0</v>
      </c>
      <c r="Y218" s="693">
        <v>0</v>
      </c>
      <c r="Z218" s="692">
        <v>0</v>
      </c>
      <c r="AA218" s="693">
        <v>0</v>
      </c>
      <c r="AB218" s="698">
        <v>0</v>
      </c>
      <c r="AC218" s="690">
        <v>0</v>
      </c>
      <c r="AD218" s="1228"/>
      <c r="AE218" s="1228"/>
      <c r="AF218" s="1229"/>
    </row>
    <row r="219" spans="1:34" x14ac:dyDescent="0.2">
      <c r="A219" s="344">
        <v>315</v>
      </c>
      <c r="B219" s="738"/>
      <c r="C219" s="656"/>
      <c r="D219" s="656"/>
      <c r="E219" s="656"/>
      <c r="F219" s="1231" t="s">
        <v>181</v>
      </c>
      <c r="G219" s="1232"/>
      <c r="H219" s="1232"/>
      <c r="I219" s="1232"/>
      <c r="J219" s="1232"/>
      <c r="K219" s="1232"/>
      <c r="L219" s="1232"/>
      <c r="M219" s="690">
        <v>0</v>
      </c>
      <c r="N219" s="691">
        <v>0</v>
      </c>
      <c r="O219" s="692">
        <v>0</v>
      </c>
      <c r="P219" s="692">
        <v>0</v>
      </c>
      <c r="Q219" s="697">
        <v>0</v>
      </c>
      <c r="R219" s="692">
        <v>0</v>
      </c>
      <c r="S219" s="693">
        <v>0</v>
      </c>
      <c r="T219" s="692">
        <v>0</v>
      </c>
      <c r="U219" s="693">
        <v>0</v>
      </c>
      <c r="V219" s="692">
        <v>0</v>
      </c>
      <c r="W219" s="693">
        <v>0</v>
      </c>
      <c r="X219" s="692">
        <v>0</v>
      </c>
      <c r="Y219" s="693">
        <v>0</v>
      </c>
      <c r="Z219" s="692">
        <v>0</v>
      </c>
      <c r="AA219" s="693">
        <v>0</v>
      </c>
      <c r="AB219" s="698">
        <v>0</v>
      </c>
      <c r="AC219" s="696">
        <v>0</v>
      </c>
      <c r="AD219" s="1227"/>
      <c r="AE219" s="1228"/>
      <c r="AF219" s="1229"/>
    </row>
    <row r="220" spans="1:34" x14ac:dyDescent="0.2">
      <c r="A220" s="344">
        <v>316</v>
      </c>
      <c r="B220" s="738"/>
      <c r="C220" s="656"/>
      <c r="D220" s="656"/>
      <c r="E220" s="656"/>
      <c r="F220" s="1231" t="s">
        <v>182</v>
      </c>
      <c r="G220" s="1232"/>
      <c r="H220" s="1232"/>
      <c r="I220" s="1232"/>
      <c r="J220" s="1232"/>
      <c r="K220" s="1232"/>
      <c r="L220" s="1232"/>
      <c r="M220" s="690">
        <v>0</v>
      </c>
      <c r="N220" s="1320"/>
      <c r="O220" s="1253"/>
      <c r="P220" s="1253"/>
      <c r="Q220" s="1253"/>
      <c r="R220" s="1253"/>
      <c r="S220" s="1253"/>
      <c r="T220" s="1253"/>
      <c r="U220" s="1253"/>
      <c r="V220" s="1253"/>
      <c r="W220" s="1253"/>
      <c r="X220" s="1253"/>
      <c r="Y220" s="1253"/>
      <c r="Z220" s="1253"/>
      <c r="AA220" s="1253"/>
      <c r="AB220" s="1253"/>
      <c r="AC220" s="1253"/>
      <c r="AD220" s="1227"/>
      <c r="AE220" s="1228"/>
      <c r="AF220" s="1229"/>
    </row>
    <row r="221" spans="1:34" x14ac:dyDescent="0.2">
      <c r="A221" s="344">
        <v>317</v>
      </c>
      <c r="B221" s="738"/>
      <c r="C221" s="656"/>
      <c r="D221" s="1242" t="s">
        <v>183</v>
      </c>
      <c r="E221" s="1243"/>
      <c r="F221" s="1243"/>
      <c r="G221" s="1243"/>
      <c r="H221" s="1243"/>
      <c r="I221" s="1243"/>
      <c r="J221" s="1243"/>
      <c r="K221" s="1243"/>
      <c r="L221" s="1243"/>
      <c r="M221" s="399">
        <f>SUM(M222:M224)</f>
        <v>0</v>
      </c>
      <c r="N221" s="1254"/>
      <c r="O221" s="1254"/>
      <c r="P221" s="1254"/>
      <c r="Q221" s="1254"/>
      <c r="R221" s="1254"/>
      <c r="S221" s="1254"/>
      <c r="T221" s="1254"/>
      <c r="U221" s="1254"/>
      <c r="V221" s="1254"/>
      <c r="W221" s="1254"/>
      <c r="X221" s="1254"/>
      <c r="Y221" s="1254"/>
      <c r="Z221" s="1254"/>
      <c r="AA221" s="1254"/>
      <c r="AB221" s="1254"/>
      <c r="AC221" s="1254"/>
      <c r="AD221" s="1227"/>
      <c r="AE221" s="1228"/>
      <c r="AF221" s="1229"/>
      <c r="AH221" s="343">
        <f>SUM(S217,S210,S206,S200,S194,S183,S180,S173,S169,S161,S157,S153,S147,S142,S137,S130,S127,S119,S108,S104,S101,S96,S91,S84,S78,S72,S64,S57,S54,S50,S47,S42,S38,S34,S28,S23,S18,S13,S10)</f>
        <v>0</v>
      </c>
    </row>
    <row r="222" spans="1:34" x14ac:dyDescent="0.2">
      <c r="A222" s="344">
        <v>318</v>
      </c>
      <c r="B222" s="738"/>
      <c r="C222" s="656"/>
      <c r="D222" s="656"/>
      <c r="E222" s="656"/>
      <c r="F222" s="1231" t="s">
        <v>184</v>
      </c>
      <c r="G222" s="1232"/>
      <c r="H222" s="1232"/>
      <c r="I222" s="1232"/>
      <c r="J222" s="1232"/>
      <c r="K222" s="1232"/>
      <c r="L222" s="1232"/>
      <c r="M222" s="690">
        <v>0</v>
      </c>
      <c r="N222" s="1254"/>
      <c r="O222" s="1254"/>
      <c r="P222" s="1254"/>
      <c r="Q222" s="1254"/>
      <c r="R222" s="1254"/>
      <c r="S222" s="1254"/>
      <c r="T222" s="1254"/>
      <c r="U222" s="1254"/>
      <c r="V222" s="1254"/>
      <c r="W222" s="1254"/>
      <c r="X222" s="1254"/>
      <c r="Y222" s="1254"/>
      <c r="Z222" s="1254"/>
      <c r="AA222" s="1254"/>
      <c r="AB222" s="1254"/>
      <c r="AC222" s="1254"/>
      <c r="AD222" s="1227"/>
      <c r="AE222" s="1228"/>
      <c r="AF222" s="1229"/>
    </row>
    <row r="223" spans="1:34" x14ac:dyDescent="0.2">
      <c r="A223" s="344">
        <v>319</v>
      </c>
      <c r="B223" s="738"/>
      <c r="C223" s="656"/>
      <c r="D223" s="656"/>
      <c r="E223" s="656"/>
      <c r="F223" s="1231" t="s">
        <v>185</v>
      </c>
      <c r="G223" s="1232"/>
      <c r="H223" s="1232"/>
      <c r="I223" s="1232"/>
      <c r="J223" s="1232"/>
      <c r="K223" s="1232"/>
      <c r="L223" s="1232"/>
      <c r="M223" s="690">
        <v>0</v>
      </c>
      <c r="N223" s="1254"/>
      <c r="O223" s="1254"/>
      <c r="P223" s="1254"/>
      <c r="Q223" s="1254"/>
      <c r="R223" s="1254"/>
      <c r="S223" s="1254"/>
      <c r="T223" s="1254"/>
      <c r="U223" s="1254"/>
      <c r="V223" s="1254"/>
      <c r="W223" s="1254"/>
      <c r="X223" s="1254"/>
      <c r="Y223" s="1254"/>
      <c r="Z223" s="1254"/>
      <c r="AA223" s="1254"/>
      <c r="AB223" s="1254"/>
      <c r="AC223" s="1254"/>
      <c r="AD223" s="1227"/>
      <c r="AE223" s="1228"/>
      <c r="AF223" s="1229"/>
    </row>
    <row r="224" spans="1:34" x14ac:dyDescent="0.2">
      <c r="A224" s="344">
        <v>320</v>
      </c>
      <c r="B224" s="738"/>
      <c r="C224" s="656"/>
      <c r="D224" s="656"/>
      <c r="E224" s="656"/>
      <c r="F224" s="1231" t="s">
        <v>186</v>
      </c>
      <c r="G224" s="1232"/>
      <c r="H224" s="1232"/>
      <c r="I224" s="1232"/>
      <c r="J224" s="1232"/>
      <c r="K224" s="1232"/>
      <c r="L224" s="1232"/>
      <c r="M224" s="690">
        <v>0</v>
      </c>
      <c r="N224" s="1254"/>
      <c r="O224" s="1254"/>
      <c r="P224" s="1254"/>
      <c r="Q224" s="1254"/>
      <c r="R224" s="1254"/>
      <c r="S224" s="1254"/>
      <c r="T224" s="1254"/>
      <c r="U224" s="1254"/>
      <c r="V224" s="1254"/>
      <c r="W224" s="1254"/>
      <c r="X224" s="1254"/>
      <c r="Y224" s="1254"/>
      <c r="Z224" s="1254"/>
      <c r="AA224" s="1254"/>
      <c r="AB224" s="1254"/>
      <c r="AC224" s="1254"/>
      <c r="AD224" s="1227"/>
      <c r="AE224" s="1228"/>
      <c r="AF224" s="1229"/>
    </row>
    <row r="225" spans="1:32" x14ac:dyDescent="0.2">
      <c r="A225" s="344">
        <v>321</v>
      </c>
      <c r="B225" s="738"/>
      <c r="C225" s="656"/>
      <c r="D225" s="1242" t="s">
        <v>175</v>
      </c>
      <c r="E225" s="1243"/>
      <c r="F225" s="1243"/>
      <c r="G225" s="1243"/>
      <c r="H225" s="1243"/>
      <c r="I225" s="1243"/>
      <c r="J225" s="1243"/>
      <c r="K225" s="1243"/>
      <c r="L225" s="1243"/>
      <c r="M225" s="399">
        <f>M226</f>
        <v>0</v>
      </c>
      <c r="N225" s="1254"/>
      <c r="O225" s="1254"/>
      <c r="P225" s="1254"/>
      <c r="Q225" s="1254"/>
      <c r="R225" s="1254"/>
      <c r="S225" s="1254"/>
      <c r="T225" s="1254"/>
      <c r="U225" s="1254"/>
      <c r="V225" s="1254"/>
      <c r="W225" s="1254"/>
      <c r="X225" s="1254"/>
      <c r="Y225" s="1254"/>
      <c r="Z225" s="1254"/>
      <c r="AA225" s="1254"/>
      <c r="AB225" s="1254"/>
      <c r="AC225" s="1254"/>
      <c r="AD225" s="1227"/>
      <c r="AE225" s="1228"/>
      <c r="AF225" s="1229"/>
    </row>
    <row r="226" spans="1:32" x14ac:dyDescent="0.2">
      <c r="A226" s="344">
        <v>322</v>
      </c>
      <c r="B226" s="575"/>
      <c r="C226" s="645"/>
      <c r="D226" s="645"/>
      <c r="E226" s="646"/>
      <c r="F226" s="1231" t="s">
        <v>175</v>
      </c>
      <c r="G226" s="1232"/>
      <c r="H226" s="1232"/>
      <c r="I226" s="1232"/>
      <c r="J226" s="1232"/>
      <c r="K226" s="1232"/>
      <c r="L226" s="1232"/>
      <c r="M226" s="690">
        <v>0</v>
      </c>
      <c r="N226" s="977"/>
      <c r="O226" s="977"/>
      <c r="P226" s="977"/>
      <c r="Q226" s="977"/>
      <c r="R226" s="977"/>
      <c r="S226" s="977"/>
      <c r="T226" s="977"/>
      <c r="U226" s="977"/>
      <c r="V226" s="977"/>
      <c r="W226" s="977"/>
      <c r="X226" s="977"/>
      <c r="Y226" s="977"/>
      <c r="Z226" s="977"/>
      <c r="AA226" s="977"/>
      <c r="AB226" s="977"/>
      <c r="AC226" s="977"/>
      <c r="AD226" s="1227"/>
      <c r="AE226" s="1228"/>
      <c r="AF226" s="1229"/>
    </row>
    <row r="227" spans="1:32" ht="7.5" hidden="1" customHeight="1" x14ac:dyDescent="0.2">
      <c r="A227" s="344"/>
      <c r="B227" s="1249"/>
      <c r="C227" s="1250"/>
      <c r="D227" s="1250"/>
      <c r="E227" s="1250"/>
      <c r="F227" s="1250"/>
      <c r="G227" s="1250"/>
      <c r="H227" s="1250"/>
      <c r="I227" s="1250"/>
      <c r="J227" s="1250"/>
      <c r="K227" s="1250"/>
      <c r="L227" s="1250"/>
      <c r="M227" s="1250"/>
      <c r="N227" s="1250"/>
      <c r="O227" s="1250"/>
      <c r="P227" s="1250"/>
      <c r="Q227" s="1250"/>
      <c r="R227" s="1250"/>
      <c r="S227" s="1250"/>
      <c r="T227" s="1250"/>
      <c r="U227" s="1250"/>
      <c r="V227" s="1250"/>
      <c r="W227" s="1250"/>
      <c r="X227" s="1250"/>
      <c r="Y227" s="1250"/>
      <c r="Z227" s="1250"/>
      <c r="AA227" s="1250"/>
      <c r="AB227" s="1250"/>
      <c r="AC227" s="1250"/>
      <c r="AD227" s="1250"/>
      <c r="AE227" s="1250"/>
      <c r="AF227" s="1251"/>
    </row>
    <row r="228" spans="1:32" ht="22.5" customHeight="1" x14ac:dyDescent="0.2">
      <c r="A228" s="344">
        <v>323</v>
      </c>
      <c r="B228" s="1233" t="s">
        <v>187</v>
      </c>
      <c r="C228" s="1234"/>
      <c r="D228" s="1234"/>
      <c r="E228" s="1234"/>
      <c r="F228" s="1234"/>
      <c r="G228" s="1234"/>
      <c r="H228" s="1234"/>
      <c r="I228" s="1234"/>
      <c r="J228" s="1234"/>
      <c r="K228" s="1234"/>
      <c r="L228" s="1234"/>
      <c r="M228" s="399">
        <f>SUM(M225,M221,M217,M214,M210,M206,M203,M200,M197,M194,M191,M188,M183,M180,M176,M173,M169,M166,M161,M157,M153,M147,M142,M137,M130,M127,M123,M119,M116,M113,M108,M104,M101,M96,M91,M87,M84,M81,M78,M75,M72,M69,M64,M61,M57,M54,M50,M47,M42,M38,M34,M28,M23,M18,M13,M10,M9)</f>
        <v>0</v>
      </c>
      <c r="N228" s="402">
        <f t="shared" ref="N228:AC228" si="56">SUBTOTAL(9,N9:N226)</f>
        <v>0</v>
      </c>
      <c r="O228" s="406">
        <f t="shared" si="56"/>
        <v>0</v>
      </c>
      <c r="P228" s="405">
        <f t="shared" si="56"/>
        <v>0</v>
      </c>
      <c r="Q228" s="407">
        <f t="shared" si="56"/>
        <v>0</v>
      </c>
      <c r="R228" s="402">
        <f t="shared" si="56"/>
        <v>0</v>
      </c>
      <c r="S228" s="405">
        <f t="shared" si="56"/>
        <v>0</v>
      </c>
      <c r="T228" s="405">
        <f t="shared" si="56"/>
        <v>0</v>
      </c>
      <c r="U228" s="405">
        <f t="shared" si="56"/>
        <v>0</v>
      </c>
      <c r="V228" s="405">
        <f t="shared" si="56"/>
        <v>0</v>
      </c>
      <c r="W228" s="405">
        <f t="shared" si="56"/>
        <v>0</v>
      </c>
      <c r="X228" s="405">
        <f t="shared" si="56"/>
        <v>0</v>
      </c>
      <c r="Y228" s="405">
        <f t="shared" si="56"/>
        <v>0</v>
      </c>
      <c r="Z228" s="405">
        <f t="shared" si="56"/>
        <v>0</v>
      </c>
      <c r="AA228" s="405">
        <f t="shared" si="56"/>
        <v>0</v>
      </c>
      <c r="AB228" s="407">
        <f t="shared" si="56"/>
        <v>0</v>
      </c>
      <c r="AC228" s="407">
        <f t="shared" si="56"/>
        <v>0</v>
      </c>
      <c r="AD228" s="1228"/>
      <c r="AE228" s="1228"/>
      <c r="AF228" s="1229"/>
    </row>
    <row r="229" spans="1:32" ht="7.5" customHeight="1" x14ac:dyDescent="0.2">
      <c r="A229" s="344">
        <v>324</v>
      </c>
      <c r="B229" s="1252"/>
      <c r="C229" s="1252"/>
      <c r="D229" s="1252"/>
      <c r="E229" s="1252"/>
      <c r="F229" s="1252"/>
      <c r="G229" s="1252"/>
      <c r="H229" s="1252"/>
      <c r="I229" s="1252"/>
      <c r="J229" s="1252"/>
      <c r="K229" s="1252"/>
      <c r="L229" s="1252"/>
      <c r="M229" s="1252"/>
      <c r="N229" s="1252"/>
      <c r="O229" s="1252"/>
      <c r="P229" s="1252"/>
      <c r="Q229" s="1252"/>
      <c r="R229" s="1252"/>
      <c r="S229" s="1252"/>
      <c r="T229" s="1252"/>
      <c r="U229" s="1252"/>
      <c r="V229" s="1252"/>
      <c r="W229" s="1252"/>
      <c r="X229" s="1252"/>
      <c r="Y229" s="1252"/>
      <c r="Z229" s="1252"/>
      <c r="AA229" s="1252"/>
      <c r="AB229" s="1252"/>
      <c r="AC229" s="1252"/>
      <c r="AD229" s="1252"/>
      <c r="AE229" s="1252"/>
      <c r="AF229" s="1252"/>
    </row>
    <row r="230" spans="1:32" ht="22.5" customHeight="1" outlineLevel="1" x14ac:dyDescent="0.2">
      <c r="A230" s="344">
        <v>325</v>
      </c>
      <c r="B230" s="1233" t="s">
        <v>188</v>
      </c>
      <c r="C230" s="1234"/>
      <c r="D230" s="1234"/>
      <c r="E230" s="1234"/>
      <c r="F230" s="1234"/>
      <c r="G230" s="1234"/>
      <c r="H230" s="1234"/>
      <c r="I230" s="1234"/>
      <c r="J230" s="1234"/>
      <c r="K230" s="1234"/>
      <c r="L230" s="1234"/>
      <c r="M230" s="1234"/>
      <c r="N230" s="1234"/>
      <c r="O230" s="1234"/>
      <c r="P230" s="1234"/>
      <c r="Q230" s="1234"/>
      <c r="R230" s="1234"/>
      <c r="S230" s="1234"/>
      <c r="T230" s="1234"/>
      <c r="U230" s="1234"/>
      <c r="V230" s="1234"/>
      <c r="W230" s="1234"/>
      <c r="X230" s="1234"/>
      <c r="Y230" s="1234"/>
      <c r="Z230" s="1234"/>
      <c r="AA230" s="1234"/>
      <c r="AB230" s="1234"/>
      <c r="AC230" s="1234"/>
      <c r="AD230" s="1234"/>
      <c r="AE230" s="1234"/>
      <c r="AF230" s="1235"/>
    </row>
    <row r="231" spans="1:32" ht="15" customHeight="1" x14ac:dyDescent="0.2">
      <c r="A231" s="344">
        <v>326</v>
      </c>
      <c r="B231" s="738"/>
      <c r="C231" s="1269" t="s">
        <v>189</v>
      </c>
      <c r="D231" s="1270"/>
      <c r="E231" s="1270"/>
      <c r="F231" s="1270"/>
      <c r="G231" s="1270"/>
      <c r="H231" s="1270"/>
      <c r="I231" s="1270"/>
      <c r="J231" s="1270"/>
      <c r="K231" s="1270"/>
      <c r="L231" s="1270"/>
      <c r="M231" s="1270"/>
      <c r="N231" s="1270"/>
      <c r="O231" s="1270"/>
      <c r="P231" s="1270"/>
      <c r="Q231" s="1270"/>
      <c r="R231" s="1270"/>
      <c r="S231" s="1270"/>
      <c r="T231" s="1270"/>
      <c r="U231" s="1270"/>
      <c r="V231" s="1270"/>
      <c r="W231" s="1270"/>
      <c r="X231" s="1270"/>
      <c r="Y231" s="1270"/>
      <c r="Z231" s="1270"/>
      <c r="AA231" s="1270"/>
      <c r="AB231" s="1270"/>
      <c r="AC231" s="1270"/>
      <c r="AD231" s="1270"/>
      <c r="AE231" s="1270"/>
      <c r="AF231" s="1271"/>
    </row>
    <row r="232" spans="1:32" ht="15" customHeight="1" x14ac:dyDescent="0.2">
      <c r="A232" s="344">
        <v>327</v>
      </c>
      <c r="B232" s="738"/>
      <c r="C232" s="348"/>
      <c r="D232" s="1321" t="s">
        <v>190</v>
      </c>
      <c r="E232" s="1243"/>
      <c r="F232" s="1243"/>
      <c r="G232" s="1243"/>
      <c r="H232" s="1243"/>
      <c r="I232" s="1243"/>
      <c r="J232" s="1243"/>
      <c r="K232" s="1243"/>
      <c r="L232" s="1243"/>
      <c r="M232" s="399">
        <f>SUM(M233:M237)</f>
        <v>0</v>
      </c>
      <c r="N232" s="1205"/>
      <c r="O232" s="1253"/>
      <c r="P232" s="1253"/>
      <c r="Q232" s="1253"/>
      <c r="R232" s="1253"/>
      <c r="S232" s="1253"/>
      <c r="T232" s="1253"/>
      <c r="U232" s="1253"/>
      <c r="V232" s="1253"/>
      <c r="W232" s="1253"/>
      <c r="X232" s="1253"/>
      <c r="Y232" s="1253"/>
      <c r="Z232" s="1253"/>
      <c r="AA232" s="1253"/>
      <c r="AB232" s="1253"/>
      <c r="AC232" s="1253"/>
      <c r="AD232" s="1227"/>
      <c r="AE232" s="1228"/>
      <c r="AF232" s="1229"/>
    </row>
    <row r="233" spans="1:32" ht="15" customHeight="1" x14ac:dyDescent="0.2">
      <c r="A233" s="344">
        <v>328</v>
      </c>
      <c r="B233" s="738"/>
      <c r="C233" s="349"/>
      <c r="D233" s="349"/>
      <c r="E233" s="350"/>
      <c r="F233" s="1231" t="s">
        <v>191</v>
      </c>
      <c r="G233" s="1232"/>
      <c r="H233" s="1232"/>
      <c r="I233" s="1232"/>
      <c r="J233" s="1232"/>
      <c r="K233" s="1232"/>
      <c r="L233" s="1232"/>
      <c r="M233" s="690">
        <v>0</v>
      </c>
      <c r="N233" s="1254"/>
      <c r="O233" s="1254"/>
      <c r="P233" s="1254"/>
      <c r="Q233" s="1254"/>
      <c r="R233" s="1254"/>
      <c r="S233" s="1254"/>
      <c r="T233" s="1254"/>
      <c r="U233" s="1254"/>
      <c r="V233" s="1254"/>
      <c r="W233" s="1254"/>
      <c r="X233" s="1254"/>
      <c r="Y233" s="1254"/>
      <c r="Z233" s="1254"/>
      <c r="AA233" s="1254"/>
      <c r="AB233" s="1254"/>
      <c r="AC233" s="1254"/>
      <c r="AD233" s="1227"/>
      <c r="AE233" s="1228"/>
      <c r="AF233" s="1229"/>
    </row>
    <row r="234" spans="1:32" ht="15" customHeight="1" x14ac:dyDescent="0.2">
      <c r="A234" s="344">
        <v>329</v>
      </c>
      <c r="B234" s="738"/>
      <c r="C234" s="349"/>
      <c r="D234" s="349"/>
      <c r="E234" s="350"/>
      <c r="F234" s="1231" t="s">
        <v>192</v>
      </c>
      <c r="G234" s="1232"/>
      <c r="H234" s="1232"/>
      <c r="I234" s="1232"/>
      <c r="J234" s="1232"/>
      <c r="K234" s="1232"/>
      <c r="L234" s="1232"/>
      <c r="M234" s="690">
        <v>0</v>
      </c>
      <c r="N234" s="1254"/>
      <c r="O234" s="1254"/>
      <c r="P234" s="1254"/>
      <c r="Q234" s="1254"/>
      <c r="R234" s="1254"/>
      <c r="S234" s="1254"/>
      <c r="T234" s="1254"/>
      <c r="U234" s="1254"/>
      <c r="V234" s="1254"/>
      <c r="W234" s="1254"/>
      <c r="X234" s="1254"/>
      <c r="Y234" s="1254"/>
      <c r="Z234" s="1254"/>
      <c r="AA234" s="1254"/>
      <c r="AB234" s="1254"/>
      <c r="AC234" s="1254"/>
      <c r="AD234" s="1227"/>
      <c r="AE234" s="1228"/>
      <c r="AF234" s="1229"/>
    </row>
    <row r="235" spans="1:32" ht="15" customHeight="1" x14ac:dyDescent="0.2">
      <c r="A235" s="344"/>
      <c r="B235" s="738"/>
      <c r="C235" s="349"/>
      <c r="D235" s="349"/>
      <c r="E235" s="350"/>
      <c r="F235" s="1231" t="s">
        <v>193</v>
      </c>
      <c r="G235" s="1232"/>
      <c r="H235" s="1232"/>
      <c r="I235" s="1232"/>
      <c r="J235" s="1232"/>
      <c r="K235" s="1232"/>
      <c r="L235" s="1232"/>
      <c r="M235" s="690">
        <v>0</v>
      </c>
      <c r="N235" s="1254"/>
      <c r="O235" s="1254"/>
      <c r="P235" s="1254"/>
      <c r="Q235" s="1254"/>
      <c r="R235" s="1254"/>
      <c r="S235" s="1254"/>
      <c r="T235" s="1254"/>
      <c r="U235" s="1254"/>
      <c r="V235" s="1254"/>
      <c r="W235" s="1254"/>
      <c r="X235" s="1254"/>
      <c r="Y235" s="1254"/>
      <c r="Z235" s="1254"/>
      <c r="AA235" s="1254"/>
      <c r="AB235" s="1254"/>
      <c r="AC235" s="1254"/>
      <c r="AD235" s="1227"/>
      <c r="AE235" s="1228"/>
      <c r="AF235" s="1229"/>
    </row>
    <row r="236" spans="1:32" ht="15" customHeight="1" x14ac:dyDescent="0.2">
      <c r="A236" s="344">
        <v>330</v>
      </c>
      <c r="B236" s="738"/>
      <c r="C236" s="349"/>
      <c r="D236" s="349"/>
      <c r="E236" s="350"/>
      <c r="F236" s="1231" t="s">
        <v>194</v>
      </c>
      <c r="G236" s="1232"/>
      <c r="H236" s="1232"/>
      <c r="I236" s="1232"/>
      <c r="J236" s="1232"/>
      <c r="K236" s="1232"/>
      <c r="L236" s="1232"/>
      <c r="M236" s="690">
        <v>0</v>
      </c>
      <c r="N236" s="1254"/>
      <c r="O236" s="1254"/>
      <c r="P236" s="1254"/>
      <c r="Q236" s="1254"/>
      <c r="R236" s="1254"/>
      <c r="S236" s="1254"/>
      <c r="T236" s="1254"/>
      <c r="U236" s="1254"/>
      <c r="V236" s="1254"/>
      <c r="W236" s="1254"/>
      <c r="X236" s="1254"/>
      <c r="Y236" s="1254"/>
      <c r="Z236" s="1254"/>
      <c r="AA236" s="1254"/>
      <c r="AB236" s="1254"/>
      <c r="AC236" s="1254"/>
      <c r="AD236" s="1227"/>
      <c r="AE236" s="1228"/>
      <c r="AF236" s="1229"/>
    </row>
    <row r="237" spans="1:32" ht="15" customHeight="1" x14ac:dyDescent="0.2">
      <c r="A237" s="344">
        <v>331</v>
      </c>
      <c r="B237" s="738"/>
      <c r="C237" s="349"/>
      <c r="D237" s="349"/>
      <c r="E237" s="350"/>
      <c r="F237" s="1231" t="s">
        <v>195</v>
      </c>
      <c r="G237" s="1232"/>
      <c r="H237" s="1232"/>
      <c r="I237" s="1232"/>
      <c r="J237" s="1232"/>
      <c r="K237" s="1232"/>
      <c r="L237" s="1232"/>
      <c r="M237" s="690">
        <v>0</v>
      </c>
      <c r="N237" s="977"/>
      <c r="O237" s="977"/>
      <c r="P237" s="977"/>
      <c r="Q237" s="977"/>
      <c r="R237" s="977"/>
      <c r="S237" s="977"/>
      <c r="T237" s="977"/>
      <c r="U237" s="977"/>
      <c r="V237" s="977"/>
      <c r="W237" s="977"/>
      <c r="X237" s="977"/>
      <c r="Y237" s="977"/>
      <c r="Z237" s="977"/>
      <c r="AA237" s="977"/>
      <c r="AB237" s="977"/>
      <c r="AC237" s="977"/>
      <c r="AD237" s="1227"/>
      <c r="AE237" s="1228"/>
      <c r="AF237" s="1229"/>
    </row>
    <row r="238" spans="1:32" ht="15" customHeight="1" x14ac:dyDescent="0.2">
      <c r="A238" s="344">
        <v>332</v>
      </c>
      <c r="B238" s="738"/>
      <c r="C238" s="348"/>
      <c r="D238" s="1242" t="s">
        <v>196</v>
      </c>
      <c r="E238" s="1265"/>
      <c r="F238" s="1265"/>
      <c r="G238" s="1265"/>
      <c r="H238" s="1265"/>
      <c r="I238" s="1265"/>
      <c r="J238" s="1265"/>
      <c r="K238" s="1265"/>
      <c r="L238" s="1265"/>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64"/>
    </row>
    <row r="239" spans="1:32" ht="15" customHeight="1" x14ac:dyDescent="0.2">
      <c r="A239" s="344">
        <v>333</v>
      </c>
      <c r="B239" s="738"/>
      <c r="C239" s="348"/>
      <c r="D239" s="362"/>
      <c r="E239" s="1222" t="s">
        <v>197</v>
      </c>
      <c r="F239" s="1223"/>
      <c r="G239" s="1223"/>
      <c r="H239" s="1223"/>
      <c r="I239" s="1223"/>
      <c r="J239" s="1223"/>
      <c r="K239" s="1223"/>
      <c r="L239" s="1223"/>
      <c r="M239" s="399">
        <f>SUM(M240:M245)</f>
        <v>0</v>
      </c>
      <c r="N239" s="402">
        <f t="shared" ref="N239:AC239" si="57">SUBTOTAL(9,N240:N245)</f>
        <v>0</v>
      </c>
      <c r="O239" s="406">
        <f t="shared" si="57"/>
        <v>0</v>
      </c>
      <c r="P239" s="405">
        <f t="shared" si="57"/>
        <v>0</v>
      </c>
      <c r="Q239" s="407">
        <f t="shared" si="57"/>
        <v>0</v>
      </c>
      <c r="R239" s="406">
        <f t="shared" si="57"/>
        <v>0</v>
      </c>
      <c r="S239" s="406">
        <f t="shared" si="57"/>
        <v>0</v>
      </c>
      <c r="T239" s="406">
        <f t="shared" si="57"/>
        <v>0</v>
      </c>
      <c r="U239" s="406">
        <f t="shared" si="57"/>
        <v>0</v>
      </c>
      <c r="V239" s="406">
        <f t="shared" si="57"/>
        <v>0</v>
      </c>
      <c r="W239" s="406">
        <f t="shared" si="57"/>
        <v>0</v>
      </c>
      <c r="X239" s="406">
        <f t="shared" si="57"/>
        <v>0</v>
      </c>
      <c r="Y239" s="406">
        <f t="shared" si="57"/>
        <v>0</v>
      </c>
      <c r="Z239" s="406">
        <f t="shared" si="57"/>
        <v>0</v>
      </c>
      <c r="AA239" s="406">
        <f t="shared" si="57"/>
        <v>0</v>
      </c>
      <c r="AB239" s="416">
        <f t="shared" si="57"/>
        <v>0</v>
      </c>
      <c r="AC239" s="399">
        <f t="shared" si="57"/>
        <v>0</v>
      </c>
      <c r="AD239" s="1228"/>
      <c r="AE239" s="1228"/>
      <c r="AF239" s="1229"/>
    </row>
    <row r="240" spans="1:32" ht="15" customHeight="1" x14ac:dyDescent="0.2">
      <c r="A240" s="344">
        <v>334</v>
      </c>
      <c r="B240" s="738"/>
      <c r="C240" s="648"/>
      <c r="D240" s="648"/>
      <c r="E240" s="351"/>
      <c r="F240" s="1231" t="s">
        <v>293</v>
      </c>
      <c r="G240" s="1232"/>
      <c r="H240" s="1232"/>
      <c r="I240" s="1232"/>
      <c r="J240" s="1232"/>
      <c r="K240" s="1232"/>
      <c r="L240" s="1232"/>
      <c r="M240" s="690">
        <v>0</v>
      </c>
      <c r="N240" s="692">
        <v>0</v>
      </c>
      <c r="O240" s="692">
        <v>0</v>
      </c>
      <c r="P240" s="692">
        <v>0</v>
      </c>
      <c r="Q240" s="697">
        <v>0</v>
      </c>
      <c r="R240" s="692">
        <v>0</v>
      </c>
      <c r="S240" s="693">
        <v>0</v>
      </c>
      <c r="T240" s="692">
        <v>0</v>
      </c>
      <c r="U240" s="693">
        <v>0</v>
      </c>
      <c r="V240" s="692">
        <v>0</v>
      </c>
      <c r="W240" s="693">
        <v>0</v>
      </c>
      <c r="X240" s="692">
        <v>0</v>
      </c>
      <c r="Y240" s="693">
        <v>0</v>
      </c>
      <c r="Z240" s="692">
        <v>0</v>
      </c>
      <c r="AA240" s="693">
        <v>0</v>
      </c>
      <c r="AB240" s="698">
        <v>0</v>
      </c>
      <c r="AC240" s="690">
        <v>0</v>
      </c>
      <c r="AD240" s="1228"/>
      <c r="AE240" s="1228"/>
      <c r="AF240" s="1229"/>
    </row>
    <row r="241" spans="1:32" ht="15" customHeight="1" x14ac:dyDescent="0.2">
      <c r="A241" s="344">
        <v>335</v>
      </c>
      <c r="B241" s="738"/>
      <c r="C241" s="648"/>
      <c r="D241" s="648"/>
      <c r="E241" s="351"/>
      <c r="F241" s="1231" t="s">
        <v>294</v>
      </c>
      <c r="G241" s="1232"/>
      <c r="H241" s="1232"/>
      <c r="I241" s="1232"/>
      <c r="J241" s="1232"/>
      <c r="K241" s="1232"/>
      <c r="L241" s="1232"/>
      <c r="M241" s="690">
        <v>0</v>
      </c>
      <c r="N241" s="691">
        <v>0</v>
      </c>
      <c r="O241" s="692">
        <v>0</v>
      </c>
      <c r="P241" s="692">
        <v>0</v>
      </c>
      <c r="Q241" s="697">
        <v>0</v>
      </c>
      <c r="R241" s="692">
        <v>0</v>
      </c>
      <c r="S241" s="693">
        <v>0</v>
      </c>
      <c r="T241" s="692">
        <v>0</v>
      </c>
      <c r="U241" s="693">
        <v>0</v>
      </c>
      <c r="V241" s="692">
        <v>0</v>
      </c>
      <c r="W241" s="693">
        <v>0</v>
      </c>
      <c r="X241" s="692">
        <v>0</v>
      </c>
      <c r="Y241" s="693">
        <v>0</v>
      </c>
      <c r="Z241" s="692">
        <v>0</v>
      </c>
      <c r="AA241" s="693">
        <v>0</v>
      </c>
      <c r="AB241" s="698">
        <v>0</v>
      </c>
      <c r="AC241" s="690">
        <v>0</v>
      </c>
      <c r="AD241" s="1228"/>
      <c r="AE241" s="1228"/>
      <c r="AF241" s="1229"/>
    </row>
    <row r="242" spans="1:32" ht="15" customHeight="1" x14ac:dyDescent="0.2">
      <c r="A242" s="344">
        <v>336</v>
      </c>
      <c r="B242" s="738"/>
      <c r="C242" s="648"/>
      <c r="D242" s="648"/>
      <c r="E242" s="351"/>
      <c r="F242" s="1231" t="s">
        <v>295</v>
      </c>
      <c r="G242" s="1232"/>
      <c r="H242" s="1232"/>
      <c r="I242" s="1232"/>
      <c r="J242" s="1232"/>
      <c r="K242" s="1232"/>
      <c r="L242" s="1232"/>
      <c r="M242" s="690">
        <v>0</v>
      </c>
      <c r="N242" s="691">
        <v>0</v>
      </c>
      <c r="O242" s="692">
        <v>0</v>
      </c>
      <c r="P242" s="692">
        <v>0</v>
      </c>
      <c r="Q242" s="697">
        <v>0</v>
      </c>
      <c r="R242" s="692">
        <v>0</v>
      </c>
      <c r="S242" s="693">
        <v>0</v>
      </c>
      <c r="T242" s="692">
        <v>0</v>
      </c>
      <c r="U242" s="693">
        <v>0</v>
      </c>
      <c r="V242" s="692">
        <v>0</v>
      </c>
      <c r="W242" s="693">
        <v>0</v>
      </c>
      <c r="X242" s="692">
        <v>0</v>
      </c>
      <c r="Y242" s="693">
        <v>0</v>
      </c>
      <c r="Z242" s="692">
        <v>0</v>
      </c>
      <c r="AA242" s="693">
        <v>0</v>
      </c>
      <c r="AB242" s="698">
        <v>0</v>
      </c>
      <c r="AC242" s="690">
        <v>0</v>
      </c>
      <c r="AD242" s="1228"/>
      <c r="AE242" s="1228"/>
      <c r="AF242" s="1229"/>
    </row>
    <row r="243" spans="1:32" ht="15" customHeight="1" x14ac:dyDescent="0.2">
      <c r="A243" s="344">
        <v>337</v>
      </c>
      <c r="B243" s="738"/>
      <c r="C243" s="648"/>
      <c r="D243" s="648"/>
      <c r="E243" s="351"/>
      <c r="F243" s="1231" t="s">
        <v>296</v>
      </c>
      <c r="G243" s="1232"/>
      <c r="H243" s="1232"/>
      <c r="I243" s="1232"/>
      <c r="J243" s="1232"/>
      <c r="K243" s="1232"/>
      <c r="L243" s="1232"/>
      <c r="M243" s="690">
        <v>0</v>
      </c>
      <c r="N243" s="691">
        <v>0</v>
      </c>
      <c r="O243" s="692">
        <v>0</v>
      </c>
      <c r="P243" s="692">
        <v>0</v>
      </c>
      <c r="Q243" s="697">
        <v>0</v>
      </c>
      <c r="R243" s="692">
        <v>0</v>
      </c>
      <c r="S243" s="693">
        <v>0</v>
      </c>
      <c r="T243" s="692">
        <v>0</v>
      </c>
      <c r="U243" s="693">
        <v>0</v>
      </c>
      <c r="V243" s="692">
        <v>0</v>
      </c>
      <c r="W243" s="693">
        <v>0</v>
      </c>
      <c r="X243" s="692">
        <v>0</v>
      </c>
      <c r="Y243" s="693">
        <v>0</v>
      </c>
      <c r="Z243" s="692">
        <v>0</v>
      </c>
      <c r="AA243" s="693">
        <v>0</v>
      </c>
      <c r="AB243" s="698">
        <v>0</v>
      </c>
      <c r="AC243" s="690">
        <v>0</v>
      </c>
      <c r="AD243" s="1228"/>
      <c r="AE243" s="1228"/>
      <c r="AF243" s="1229"/>
    </row>
    <row r="244" spans="1:32" ht="15" customHeight="1" x14ac:dyDescent="0.2">
      <c r="A244" s="344">
        <v>338</v>
      </c>
      <c r="B244" s="738"/>
      <c r="C244" s="648"/>
      <c r="D244" s="648"/>
      <c r="E244" s="351"/>
      <c r="F244" s="1231" t="s">
        <v>297</v>
      </c>
      <c r="G244" s="1232"/>
      <c r="H244" s="1232"/>
      <c r="I244" s="1232"/>
      <c r="J244" s="1232"/>
      <c r="K244" s="1232"/>
      <c r="L244" s="1232"/>
      <c r="M244" s="690">
        <v>0</v>
      </c>
      <c r="N244" s="691">
        <v>0</v>
      </c>
      <c r="O244" s="692">
        <v>0</v>
      </c>
      <c r="P244" s="692">
        <v>0</v>
      </c>
      <c r="Q244" s="697">
        <v>0</v>
      </c>
      <c r="R244" s="692">
        <v>0</v>
      </c>
      <c r="S244" s="693">
        <v>0</v>
      </c>
      <c r="T244" s="692">
        <v>0</v>
      </c>
      <c r="U244" s="693">
        <v>0</v>
      </c>
      <c r="V244" s="692">
        <v>0</v>
      </c>
      <c r="W244" s="693">
        <v>0</v>
      </c>
      <c r="X244" s="692">
        <v>0</v>
      </c>
      <c r="Y244" s="693">
        <v>0</v>
      </c>
      <c r="Z244" s="692">
        <v>0</v>
      </c>
      <c r="AA244" s="693">
        <v>0</v>
      </c>
      <c r="AB244" s="698">
        <v>0</v>
      </c>
      <c r="AC244" s="690">
        <v>0</v>
      </c>
      <c r="AD244" s="1228"/>
      <c r="AE244" s="1228"/>
      <c r="AF244" s="1229"/>
    </row>
    <row r="245" spans="1:32" ht="15" customHeight="1" x14ac:dyDescent="0.2">
      <c r="A245" s="344">
        <v>339</v>
      </c>
      <c r="B245" s="738"/>
      <c r="C245" s="348"/>
      <c r="D245" s="348"/>
      <c r="E245" s="352"/>
      <c r="F245" s="1231" t="s">
        <v>292</v>
      </c>
      <c r="G245" s="1232"/>
      <c r="H245" s="1232"/>
      <c r="I245" s="1232"/>
      <c r="J245" s="1232"/>
      <c r="K245" s="1232"/>
      <c r="L245" s="1232"/>
      <c r="M245" s="690">
        <v>0</v>
      </c>
      <c r="N245" s="691">
        <v>0</v>
      </c>
      <c r="O245" s="692">
        <v>0</v>
      </c>
      <c r="P245" s="692">
        <v>0</v>
      </c>
      <c r="Q245" s="697">
        <v>0</v>
      </c>
      <c r="R245" s="692">
        <v>0</v>
      </c>
      <c r="S245" s="693">
        <v>0</v>
      </c>
      <c r="T245" s="692">
        <v>0</v>
      </c>
      <c r="U245" s="693">
        <v>0</v>
      </c>
      <c r="V245" s="692">
        <v>0</v>
      </c>
      <c r="W245" s="693">
        <v>0</v>
      </c>
      <c r="X245" s="692">
        <v>0</v>
      </c>
      <c r="Y245" s="693">
        <v>0</v>
      </c>
      <c r="Z245" s="692">
        <v>0</v>
      </c>
      <c r="AA245" s="693">
        <v>0</v>
      </c>
      <c r="AB245" s="698">
        <v>0</v>
      </c>
      <c r="AC245" s="690">
        <v>0</v>
      </c>
      <c r="AD245" s="1228"/>
      <c r="AE245" s="1228"/>
      <c r="AF245" s="1229"/>
    </row>
    <row r="246" spans="1:32" ht="15" customHeight="1" x14ac:dyDescent="0.2">
      <c r="A246" s="344">
        <v>340</v>
      </c>
      <c r="B246" s="738"/>
      <c r="C246" s="348"/>
      <c r="D246" s="362"/>
      <c r="E246" s="1222" t="s">
        <v>228</v>
      </c>
      <c r="F246" s="1223"/>
      <c r="G246" s="1223"/>
      <c r="H246" s="1223"/>
      <c r="I246" s="1223"/>
      <c r="J246" s="1223"/>
      <c r="K246" s="1223"/>
      <c r="L246" s="1223"/>
      <c r="M246" s="399">
        <f>SUM(M247:M252)</f>
        <v>0</v>
      </c>
      <c r="N246" s="402">
        <f t="shared" ref="N246:AC246" si="58">SUBTOTAL(9,N247:N252)</f>
        <v>0</v>
      </c>
      <c r="O246" s="406">
        <f t="shared" si="58"/>
        <v>0</v>
      </c>
      <c r="P246" s="405">
        <f t="shared" si="58"/>
        <v>0</v>
      </c>
      <c r="Q246" s="407">
        <f t="shared" si="58"/>
        <v>0</v>
      </c>
      <c r="R246" s="406">
        <f t="shared" si="58"/>
        <v>0</v>
      </c>
      <c r="S246" s="406">
        <f t="shared" si="58"/>
        <v>0</v>
      </c>
      <c r="T246" s="406">
        <f t="shared" si="58"/>
        <v>0</v>
      </c>
      <c r="U246" s="406">
        <f t="shared" si="58"/>
        <v>0</v>
      </c>
      <c r="V246" s="406">
        <f t="shared" si="58"/>
        <v>0</v>
      </c>
      <c r="W246" s="406">
        <f t="shared" si="58"/>
        <v>0</v>
      </c>
      <c r="X246" s="406">
        <f t="shared" si="58"/>
        <v>0</v>
      </c>
      <c r="Y246" s="406">
        <f t="shared" si="58"/>
        <v>0</v>
      </c>
      <c r="Z246" s="406">
        <f t="shared" si="58"/>
        <v>0</v>
      </c>
      <c r="AA246" s="406">
        <f t="shared" si="58"/>
        <v>0</v>
      </c>
      <c r="AB246" s="416">
        <f t="shared" si="58"/>
        <v>0</v>
      </c>
      <c r="AC246" s="399">
        <f t="shared" si="58"/>
        <v>0</v>
      </c>
      <c r="AD246" s="1228"/>
      <c r="AE246" s="1228"/>
      <c r="AF246" s="1229"/>
    </row>
    <row r="247" spans="1:32" ht="15" customHeight="1" x14ac:dyDescent="0.2">
      <c r="A247" s="344">
        <v>341</v>
      </c>
      <c r="B247" s="738"/>
      <c r="C247" s="648"/>
      <c r="D247" s="648"/>
      <c r="E247" s="351"/>
      <c r="F247" s="1247" t="s">
        <v>198</v>
      </c>
      <c r="G247" s="1248"/>
      <c r="H247" s="1248"/>
      <c r="I247" s="1248"/>
      <c r="J247" s="1248"/>
      <c r="K247" s="1248"/>
      <c r="L247" s="1248"/>
      <c r="M247" s="690">
        <v>0</v>
      </c>
      <c r="N247" s="691">
        <v>0</v>
      </c>
      <c r="O247" s="692">
        <v>0</v>
      </c>
      <c r="P247" s="692">
        <v>0</v>
      </c>
      <c r="Q247" s="697">
        <v>0</v>
      </c>
      <c r="R247" s="692">
        <v>0</v>
      </c>
      <c r="S247" s="1415"/>
      <c r="T247" s="1167"/>
      <c r="U247" s="1167"/>
      <c r="V247" s="1167"/>
      <c r="W247" s="1167"/>
      <c r="X247" s="1167"/>
      <c r="Y247" s="1167"/>
      <c r="Z247" s="1167"/>
      <c r="AA247" s="1167"/>
      <c r="AB247" s="1168"/>
      <c r="AC247" s="1175"/>
      <c r="AD247" s="1228"/>
      <c r="AE247" s="1228"/>
      <c r="AF247" s="1229"/>
    </row>
    <row r="248" spans="1:32" ht="15" customHeight="1" x14ac:dyDescent="0.2">
      <c r="A248" s="344">
        <v>342</v>
      </c>
      <c r="B248" s="738"/>
      <c r="C248" s="648"/>
      <c r="D248" s="648"/>
      <c r="E248" s="351"/>
      <c r="F248" s="1247" t="s">
        <v>199</v>
      </c>
      <c r="G248" s="1248"/>
      <c r="H248" s="1248"/>
      <c r="I248" s="1248"/>
      <c r="J248" s="1248"/>
      <c r="K248" s="1248"/>
      <c r="L248" s="1248"/>
      <c r="M248" s="690">
        <v>0</v>
      </c>
      <c r="N248" s="691">
        <v>0</v>
      </c>
      <c r="O248" s="692">
        <v>0</v>
      </c>
      <c r="P248" s="692">
        <v>0</v>
      </c>
      <c r="Q248" s="697">
        <v>0</v>
      </c>
      <c r="R248" s="692">
        <v>0</v>
      </c>
      <c r="S248" s="693">
        <v>0</v>
      </c>
      <c r="T248" s="1179"/>
      <c r="U248" s="1173"/>
      <c r="V248" s="1170"/>
      <c r="W248" s="1170"/>
      <c r="X248" s="1170"/>
      <c r="Y248" s="1170"/>
      <c r="Z248" s="1170"/>
      <c r="AA248" s="1170"/>
      <c r="AB248" s="1171"/>
      <c r="AC248" s="1180"/>
      <c r="AD248" s="1228"/>
      <c r="AE248" s="1228"/>
      <c r="AF248" s="1229"/>
    </row>
    <row r="249" spans="1:32" ht="15" customHeight="1" x14ac:dyDescent="0.2">
      <c r="A249" s="344">
        <v>343</v>
      </c>
      <c r="B249" s="738"/>
      <c r="C249" s="648"/>
      <c r="D249" s="648"/>
      <c r="E249" s="351"/>
      <c r="F249" s="1247" t="s">
        <v>201</v>
      </c>
      <c r="G249" s="1248"/>
      <c r="H249" s="1248"/>
      <c r="I249" s="1248"/>
      <c r="J249" s="1248"/>
      <c r="K249" s="1248"/>
      <c r="L249" s="1248"/>
      <c r="M249" s="690">
        <v>0</v>
      </c>
      <c r="N249" s="691">
        <v>0</v>
      </c>
      <c r="O249" s="692">
        <v>0</v>
      </c>
      <c r="P249" s="692">
        <v>0</v>
      </c>
      <c r="Q249" s="697">
        <v>0</v>
      </c>
      <c r="R249" s="692">
        <v>0</v>
      </c>
      <c r="S249" s="693">
        <v>0</v>
      </c>
      <c r="T249" s="692">
        <v>0</v>
      </c>
      <c r="U249" s="693">
        <v>0</v>
      </c>
      <c r="V249" s="1179"/>
      <c r="W249" s="1416"/>
      <c r="X249" s="1416"/>
      <c r="Y249" s="1416"/>
      <c r="Z249" s="1417"/>
      <c r="AA249" s="1417"/>
      <c r="AB249" s="1418"/>
      <c r="AC249" s="1180"/>
      <c r="AD249" s="1228"/>
      <c r="AE249" s="1228"/>
      <c r="AF249" s="1229"/>
    </row>
    <row r="250" spans="1:32" ht="15" customHeight="1" x14ac:dyDescent="0.2">
      <c r="A250" s="344">
        <v>344</v>
      </c>
      <c r="B250" s="738"/>
      <c r="C250" s="648"/>
      <c r="D250" s="648"/>
      <c r="E250" s="351"/>
      <c r="F250" s="1247" t="s">
        <v>200</v>
      </c>
      <c r="G250" s="1248"/>
      <c r="H250" s="1248"/>
      <c r="I250" s="1248"/>
      <c r="J250" s="1248"/>
      <c r="K250" s="1248"/>
      <c r="L250" s="1248"/>
      <c r="M250" s="690">
        <v>0</v>
      </c>
      <c r="N250" s="691">
        <v>0</v>
      </c>
      <c r="O250" s="692">
        <v>0</v>
      </c>
      <c r="P250" s="692">
        <v>0</v>
      </c>
      <c r="Q250" s="697">
        <v>0</v>
      </c>
      <c r="R250" s="692">
        <v>0</v>
      </c>
      <c r="S250" s="693">
        <v>0</v>
      </c>
      <c r="T250" s="692">
        <v>0</v>
      </c>
      <c r="U250" s="693">
        <v>0</v>
      </c>
      <c r="V250" s="692">
        <v>0</v>
      </c>
      <c r="W250" s="693">
        <v>0</v>
      </c>
      <c r="X250" s="692">
        <v>0</v>
      </c>
      <c r="Y250" s="693">
        <v>0</v>
      </c>
      <c r="Z250" s="1179"/>
      <c r="AA250" s="1416"/>
      <c r="AB250" s="1419"/>
      <c r="AC250" s="1181"/>
      <c r="AD250" s="1228"/>
      <c r="AE250" s="1228"/>
      <c r="AF250" s="1229"/>
    </row>
    <row r="251" spans="1:32" ht="15" customHeight="1" x14ac:dyDescent="0.2">
      <c r="A251" s="344">
        <v>345</v>
      </c>
      <c r="B251" s="738"/>
      <c r="C251" s="648"/>
      <c r="D251" s="648"/>
      <c r="E251" s="351"/>
      <c r="F251" s="1247" t="s">
        <v>202</v>
      </c>
      <c r="G251" s="1248"/>
      <c r="H251" s="1248"/>
      <c r="I251" s="1248"/>
      <c r="J251" s="1248"/>
      <c r="K251" s="1248"/>
      <c r="L251" s="1248"/>
      <c r="M251" s="690">
        <v>0</v>
      </c>
      <c r="N251" s="691">
        <v>0</v>
      </c>
      <c r="O251" s="692">
        <v>0</v>
      </c>
      <c r="P251" s="692">
        <v>0</v>
      </c>
      <c r="Q251" s="697">
        <v>0</v>
      </c>
      <c r="R251" s="692">
        <v>0</v>
      </c>
      <c r="S251" s="693">
        <v>0</v>
      </c>
      <c r="T251" s="692">
        <v>0</v>
      </c>
      <c r="U251" s="693">
        <v>0</v>
      </c>
      <c r="V251" s="692">
        <v>0</v>
      </c>
      <c r="W251" s="693">
        <v>0</v>
      </c>
      <c r="X251" s="692">
        <v>0</v>
      </c>
      <c r="Y251" s="693">
        <v>0</v>
      </c>
      <c r="Z251" s="692">
        <v>0</v>
      </c>
      <c r="AA251" s="693">
        <v>0</v>
      </c>
      <c r="AB251" s="698">
        <v>0</v>
      </c>
      <c r="AC251" s="690">
        <v>0</v>
      </c>
      <c r="AD251" s="1228"/>
      <c r="AE251" s="1228"/>
      <c r="AF251" s="1229"/>
    </row>
    <row r="252" spans="1:32" ht="15" customHeight="1" x14ac:dyDescent="0.2">
      <c r="A252" s="344">
        <v>346</v>
      </c>
      <c r="B252" s="738"/>
      <c r="C252" s="348"/>
      <c r="D252" s="348"/>
      <c r="E252" s="352"/>
      <c r="F252" s="1247" t="s">
        <v>203</v>
      </c>
      <c r="G252" s="1248"/>
      <c r="H252" s="1248"/>
      <c r="I252" s="1248"/>
      <c r="J252" s="1248"/>
      <c r="K252" s="1248"/>
      <c r="L252" s="1248"/>
      <c r="M252" s="690">
        <v>0</v>
      </c>
      <c r="N252" s="691">
        <v>0</v>
      </c>
      <c r="O252" s="692">
        <v>0</v>
      </c>
      <c r="P252" s="692">
        <v>0</v>
      </c>
      <c r="Q252" s="697">
        <v>0</v>
      </c>
      <c r="R252" s="692">
        <v>0</v>
      </c>
      <c r="S252" s="693">
        <v>0</v>
      </c>
      <c r="T252" s="692">
        <v>0</v>
      </c>
      <c r="U252" s="693">
        <v>0</v>
      </c>
      <c r="V252" s="692">
        <v>0</v>
      </c>
      <c r="W252" s="693">
        <v>0</v>
      </c>
      <c r="X252" s="692">
        <v>0</v>
      </c>
      <c r="Y252" s="693">
        <v>0</v>
      </c>
      <c r="Z252" s="692">
        <v>0</v>
      </c>
      <c r="AA252" s="693">
        <v>0</v>
      </c>
      <c r="AB252" s="698">
        <v>0</v>
      </c>
      <c r="AC252" s="690">
        <v>0</v>
      </c>
      <c r="AD252" s="1228"/>
      <c r="AE252" s="1228"/>
      <c r="AF252" s="1229"/>
    </row>
    <row r="253" spans="1:32" ht="15" customHeight="1" x14ac:dyDescent="0.2">
      <c r="A253" s="344">
        <v>347</v>
      </c>
      <c r="B253" s="738"/>
      <c r="C253" s="348"/>
      <c r="D253" s="362"/>
      <c r="E253" s="1222" t="s">
        <v>229</v>
      </c>
      <c r="F253" s="1223"/>
      <c r="G253" s="1223"/>
      <c r="H253" s="1223"/>
      <c r="I253" s="1223"/>
      <c r="J253" s="1223"/>
      <c r="K253" s="1223"/>
      <c r="L253" s="1223"/>
      <c r="M253" s="399">
        <f>SUM(M254:M259)</f>
        <v>0</v>
      </c>
      <c r="N253" s="402">
        <f t="shared" ref="N253:AC253" si="59">SUBTOTAL(9,N254:N259)</f>
        <v>0</v>
      </c>
      <c r="O253" s="406">
        <f t="shared" si="59"/>
        <v>0</v>
      </c>
      <c r="P253" s="405">
        <f t="shared" si="59"/>
        <v>0</v>
      </c>
      <c r="Q253" s="407">
        <f t="shared" si="59"/>
        <v>0</v>
      </c>
      <c r="R253" s="406">
        <f t="shared" si="59"/>
        <v>0</v>
      </c>
      <c r="S253" s="406">
        <f t="shared" si="59"/>
        <v>0</v>
      </c>
      <c r="T253" s="406">
        <f t="shared" si="59"/>
        <v>0</v>
      </c>
      <c r="U253" s="406">
        <f t="shared" si="59"/>
        <v>0</v>
      </c>
      <c r="V253" s="406">
        <f t="shared" si="59"/>
        <v>0</v>
      </c>
      <c r="W253" s="406">
        <f t="shared" si="59"/>
        <v>0</v>
      </c>
      <c r="X253" s="406">
        <f t="shared" si="59"/>
        <v>0</v>
      </c>
      <c r="Y253" s="406">
        <f t="shared" si="59"/>
        <v>0</v>
      </c>
      <c r="Z253" s="406">
        <f t="shared" si="59"/>
        <v>0</v>
      </c>
      <c r="AA253" s="406">
        <f t="shared" si="59"/>
        <v>0</v>
      </c>
      <c r="AB253" s="416">
        <f t="shared" si="59"/>
        <v>0</v>
      </c>
      <c r="AC253" s="399">
        <f t="shared" si="59"/>
        <v>0</v>
      </c>
      <c r="AD253" s="1228"/>
      <c r="AE253" s="1228"/>
      <c r="AF253" s="1229"/>
    </row>
    <row r="254" spans="1:32" ht="15" customHeight="1" x14ac:dyDescent="0.2">
      <c r="A254" s="344">
        <v>348</v>
      </c>
      <c r="B254" s="738"/>
      <c r="C254" s="648"/>
      <c r="D254" s="648"/>
      <c r="E254" s="351"/>
      <c r="F254" s="1247" t="s">
        <v>204</v>
      </c>
      <c r="G254" s="1248"/>
      <c r="H254" s="1248"/>
      <c r="I254" s="1248"/>
      <c r="J254" s="1248"/>
      <c r="K254" s="1248"/>
      <c r="L254" s="1248"/>
      <c r="M254" s="690">
        <v>0</v>
      </c>
      <c r="N254" s="691">
        <v>0</v>
      </c>
      <c r="O254" s="692">
        <v>0</v>
      </c>
      <c r="P254" s="692">
        <v>0</v>
      </c>
      <c r="Q254" s="697">
        <v>0</v>
      </c>
      <c r="R254" s="692">
        <v>0</v>
      </c>
      <c r="S254" s="1415"/>
      <c r="T254" s="1167"/>
      <c r="U254" s="1167"/>
      <c r="V254" s="1167"/>
      <c r="W254" s="1167"/>
      <c r="X254" s="1167"/>
      <c r="Y254" s="1167"/>
      <c r="Z254" s="1167"/>
      <c r="AA254" s="1167"/>
      <c r="AB254" s="1168"/>
      <c r="AC254" s="1175"/>
      <c r="AD254" s="1228"/>
      <c r="AE254" s="1228"/>
      <c r="AF254" s="1229"/>
    </row>
    <row r="255" spans="1:32" ht="15" customHeight="1" x14ac:dyDescent="0.2">
      <c r="A255" s="344">
        <v>349</v>
      </c>
      <c r="B255" s="738"/>
      <c r="C255" s="648"/>
      <c r="D255" s="648"/>
      <c r="E255" s="351"/>
      <c r="F255" s="1247" t="s">
        <v>205</v>
      </c>
      <c r="G255" s="1248"/>
      <c r="H255" s="1248"/>
      <c r="I255" s="1248"/>
      <c r="J255" s="1248"/>
      <c r="K255" s="1248"/>
      <c r="L255" s="1248"/>
      <c r="M255" s="690">
        <v>0</v>
      </c>
      <c r="N255" s="691">
        <v>0</v>
      </c>
      <c r="O255" s="692">
        <v>0</v>
      </c>
      <c r="P255" s="692">
        <v>0</v>
      </c>
      <c r="Q255" s="697">
        <v>0</v>
      </c>
      <c r="R255" s="692">
        <v>0</v>
      </c>
      <c r="S255" s="693">
        <v>0</v>
      </c>
      <c r="T255" s="1179"/>
      <c r="U255" s="1173"/>
      <c r="V255" s="1170"/>
      <c r="W255" s="1170"/>
      <c r="X255" s="1170"/>
      <c r="Y255" s="1170"/>
      <c r="Z255" s="1170"/>
      <c r="AA255" s="1170"/>
      <c r="AB255" s="1171"/>
      <c r="AC255" s="1180"/>
      <c r="AD255" s="1228"/>
      <c r="AE255" s="1228"/>
      <c r="AF255" s="1229"/>
    </row>
    <row r="256" spans="1:32" ht="15" customHeight="1" x14ac:dyDescent="0.2">
      <c r="A256" s="344">
        <v>350</v>
      </c>
      <c r="B256" s="738"/>
      <c r="C256" s="648"/>
      <c r="D256" s="648"/>
      <c r="E256" s="351"/>
      <c r="F256" s="1247" t="s">
        <v>207</v>
      </c>
      <c r="G256" s="1248"/>
      <c r="H256" s="1248"/>
      <c r="I256" s="1248"/>
      <c r="J256" s="1248"/>
      <c r="K256" s="1248"/>
      <c r="L256" s="1248"/>
      <c r="M256" s="690">
        <v>0</v>
      </c>
      <c r="N256" s="691">
        <v>0</v>
      </c>
      <c r="O256" s="692">
        <v>0</v>
      </c>
      <c r="P256" s="692">
        <v>0</v>
      </c>
      <c r="Q256" s="697">
        <v>0</v>
      </c>
      <c r="R256" s="692">
        <v>0</v>
      </c>
      <c r="S256" s="693">
        <v>0</v>
      </c>
      <c r="T256" s="692">
        <v>0</v>
      </c>
      <c r="U256" s="692">
        <v>0</v>
      </c>
      <c r="V256" s="1179"/>
      <c r="W256" s="1416"/>
      <c r="X256" s="1416"/>
      <c r="Y256" s="1416"/>
      <c r="Z256" s="1417"/>
      <c r="AA256" s="1417"/>
      <c r="AB256" s="1418"/>
      <c r="AC256" s="1180"/>
      <c r="AD256" s="1228"/>
      <c r="AE256" s="1228"/>
      <c r="AF256" s="1229"/>
    </row>
    <row r="257" spans="1:32" ht="15" customHeight="1" x14ac:dyDescent="0.2">
      <c r="A257" s="344">
        <v>351</v>
      </c>
      <c r="B257" s="738"/>
      <c r="C257" s="648"/>
      <c r="D257" s="648"/>
      <c r="E257" s="351"/>
      <c r="F257" s="1247" t="s">
        <v>206</v>
      </c>
      <c r="G257" s="1248"/>
      <c r="H257" s="1248"/>
      <c r="I257" s="1248"/>
      <c r="J257" s="1248"/>
      <c r="K257" s="1248"/>
      <c r="L257" s="1248"/>
      <c r="M257" s="690">
        <v>0</v>
      </c>
      <c r="N257" s="691">
        <v>0</v>
      </c>
      <c r="O257" s="692">
        <v>0</v>
      </c>
      <c r="P257" s="692">
        <v>0</v>
      </c>
      <c r="Q257" s="697">
        <v>0</v>
      </c>
      <c r="R257" s="692">
        <v>0</v>
      </c>
      <c r="S257" s="693">
        <v>0</v>
      </c>
      <c r="T257" s="693">
        <v>0</v>
      </c>
      <c r="U257" s="693">
        <v>0</v>
      </c>
      <c r="V257" s="692">
        <v>0</v>
      </c>
      <c r="W257" s="693">
        <v>0</v>
      </c>
      <c r="X257" s="692">
        <v>0</v>
      </c>
      <c r="Y257" s="693">
        <v>0</v>
      </c>
      <c r="Z257" s="1179"/>
      <c r="AA257" s="1416"/>
      <c r="AB257" s="1419"/>
      <c r="AC257" s="1181"/>
      <c r="AD257" s="1228"/>
      <c r="AE257" s="1228"/>
      <c r="AF257" s="1229"/>
    </row>
    <row r="258" spans="1:32" ht="15" customHeight="1" x14ac:dyDescent="0.2">
      <c r="A258" s="344">
        <v>352</v>
      </c>
      <c r="B258" s="738"/>
      <c r="C258" s="648"/>
      <c r="D258" s="648"/>
      <c r="E258" s="351"/>
      <c r="F258" s="1247" t="s">
        <v>208</v>
      </c>
      <c r="G258" s="1248"/>
      <c r="H258" s="1248"/>
      <c r="I258" s="1248"/>
      <c r="J258" s="1248"/>
      <c r="K258" s="1248"/>
      <c r="L258" s="1248"/>
      <c r="M258" s="690">
        <v>0</v>
      </c>
      <c r="N258" s="691">
        <v>0</v>
      </c>
      <c r="O258" s="692">
        <v>0</v>
      </c>
      <c r="P258" s="692">
        <v>0</v>
      </c>
      <c r="Q258" s="697">
        <v>0</v>
      </c>
      <c r="R258" s="692">
        <v>0</v>
      </c>
      <c r="S258" s="693">
        <v>0</v>
      </c>
      <c r="T258" s="693">
        <v>0</v>
      </c>
      <c r="U258" s="693">
        <v>0</v>
      </c>
      <c r="V258" s="692">
        <v>0</v>
      </c>
      <c r="W258" s="693">
        <v>0</v>
      </c>
      <c r="X258" s="692">
        <v>0</v>
      </c>
      <c r="Y258" s="693">
        <v>0</v>
      </c>
      <c r="Z258" s="692">
        <v>0</v>
      </c>
      <c r="AA258" s="693">
        <v>0</v>
      </c>
      <c r="AB258" s="698">
        <v>0</v>
      </c>
      <c r="AC258" s="690">
        <v>0</v>
      </c>
      <c r="AD258" s="1228"/>
      <c r="AE258" s="1228"/>
      <c r="AF258" s="1229"/>
    </row>
    <row r="259" spans="1:32" ht="15" customHeight="1" x14ac:dyDescent="0.2">
      <c r="A259" s="344">
        <v>353</v>
      </c>
      <c r="B259" s="738"/>
      <c r="C259" s="348"/>
      <c r="D259" s="348"/>
      <c r="E259" s="352"/>
      <c r="F259" s="1247" t="s">
        <v>209</v>
      </c>
      <c r="G259" s="1248"/>
      <c r="H259" s="1248"/>
      <c r="I259" s="1248"/>
      <c r="J259" s="1248"/>
      <c r="K259" s="1248"/>
      <c r="L259" s="1248"/>
      <c r="M259" s="690">
        <v>0</v>
      </c>
      <c r="N259" s="691">
        <v>0</v>
      </c>
      <c r="O259" s="692">
        <v>0</v>
      </c>
      <c r="P259" s="692">
        <v>0</v>
      </c>
      <c r="Q259" s="697">
        <v>0</v>
      </c>
      <c r="R259" s="692">
        <v>0</v>
      </c>
      <c r="S259" s="693">
        <v>0</v>
      </c>
      <c r="T259" s="692">
        <v>0</v>
      </c>
      <c r="U259" s="693">
        <v>0</v>
      </c>
      <c r="V259" s="692">
        <v>0</v>
      </c>
      <c r="W259" s="693">
        <v>0</v>
      </c>
      <c r="X259" s="692">
        <v>0</v>
      </c>
      <c r="Y259" s="693">
        <v>0</v>
      </c>
      <c r="Z259" s="692">
        <v>0</v>
      </c>
      <c r="AA259" s="693">
        <v>0</v>
      </c>
      <c r="AB259" s="698">
        <v>0</v>
      </c>
      <c r="AC259" s="690">
        <v>0</v>
      </c>
      <c r="AD259" s="1228"/>
      <c r="AE259" s="1228"/>
      <c r="AF259" s="1229"/>
    </row>
    <row r="260" spans="1:32" ht="15" customHeight="1" x14ac:dyDescent="0.2">
      <c r="A260" s="344">
        <v>354</v>
      </c>
      <c r="B260" s="738"/>
      <c r="C260" s="348"/>
      <c r="D260" s="362"/>
      <c r="E260" s="1222" t="s">
        <v>230</v>
      </c>
      <c r="F260" s="1223"/>
      <c r="G260" s="1223"/>
      <c r="H260" s="1223"/>
      <c r="I260" s="1223"/>
      <c r="J260" s="1223"/>
      <c r="K260" s="1223"/>
      <c r="L260" s="1223"/>
      <c r="M260" s="399">
        <f>SUM(M261:M266)</f>
        <v>0</v>
      </c>
      <c r="N260" s="402">
        <f t="shared" ref="N260:AC260" si="60">SUBTOTAL(9,N261:N266)</f>
        <v>0</v>
      </c>
      <c r="O260" s="406">
        <f t="shared" si="60"/>
        <v>0</v>
      </c>
      <c r="P260" s="405">
        <f t="shared" si="60"/>
        <v>0</v>
      </c>
      <c r="Q260" s="407">
        <f t="shared" si="60"/>
        <v>0</v>
      </c>
      <c r="R260" s="406">
        <f t="shared" si="60"/>
        <v>0</v>
      </c>
      <c r="S260" s="406">
        <f t="shared" si="60"/>
        <v>0</v>
      </c>
      <c r="T260" s="406">
        <f t="shared" si="60"/>
        <v>0</v>
      </c>
      <c r="U260" s="406">
        <f t="shared" si="60"/>
        <v>0</v>
      </c>
      <c r="V260" s="406">
        <f t="shared" si="60"/>
        <v>0</v>
      </c>
      <c r="W260" s="406">
        <f t="shared" si="60"/>
        <v>0</v>
      </c>
      <c r="X260" s="406">
        <f t="shared" si="60"/>
        <v>0</v>
      </c>
      <c r="Y260" s="406">
        <f t="shared" si="60"/>
        <v>0</v>
      </c>
      <c r="Z260" s="406">
        <f t="shared" si="60"/>
        <v>0</v>
      </c>
      <c r="AA260" s="406">
        <f t="shared" si="60"/>
        <v>0</v>
      </c>
      <c r="AB260" s="416">
        <f t="shared" si="60"/>
        <v>0</v>
      </c>
      <c r="AC260" s="399">
        <f t="shared" si="60"/>
        <v>0</v>
      </c>
      <c r="AD260" s="1228"/>
      <c r="AE260" s="1228"/>
      <c r="AF260" s="1229"/>
    </row>
    <row r="261" spans="1:32" ht="15" customHeight="1" x14ac:dyDescent="0.2">
      <c r="A261" s="344">
        <v>355</v>
      </c>
      <c r="B261" s="738"/>
      <c r="C261" s="648"/>
      <c r="D261" s="648"/>
      <c r="E261" s="351"/>
      <c r="F261" s="1247" t="s">
        <v>210</v>
      </c>
      <c r="G261" s="1248"/>
      <c r="H261" s="1248"/>
      <c r="I261" s="1248"/>
      <c r="J261" s="1248"/>
      <c r="K261" s="1248"/>
      <c r="L261" s="1248"/>
      <c r="M261" s="690">
        <v>0</v>
      </c>
      <c r="N261" s="691">
        <v>0</v>
      </c>
      <c r="O261" s="692">
        <v>0</v>
      </c>
      <c r="P261" s="692">
        <v>0</v>
      </c>
      <c r="Q261" s="697">
        <v>0</v>
      </c>
      <c r="R261" s="692">
        <v>0</v>
      </c>
      <c r="S261" s="1415"/>
      <c r="T261" s="1167"/>
      <c r="U261" s="1167"/>
      <c r="V261" s="1167"/>
      <c r="W261" s="1167"/>
      <c r="X261" s="1167"/>
      <c r="Y261" s="1167"/>
      <c r="Z261" s="1167"/>
      <c r="AA261" s="1167"/>
      <c r="AB261" s="1168"/>
      <c r="AC261" s="1175"/>
      <c r="AD261" s="1228"/>
      <c r="AE261" s="1228"/>
      <c r="AF261" s="1229"/>
    </row>
    <row r="262" spans="1:32" ht="15" customHeight="1" x14ac:dyDescent="0.2">
      <c r="A262" s="344">
        <v>356</v>
      </c>
      <c r="B262" s="738"/>
      <c r="C262" s="648"/>
      <c r="D262" s="648"/>
      <c r="E262" s="351"/>
      <c r="F262" s="1247" t="s">
        <v>211</v>
      </c>
      <c r="G262" s="1248"/>
      <c r="H262" s="1248"/>
      <c r="I262" s="1248"/>
      <c r="J262" s="1248"/>
      <c r="K262" s="1248"/>
      <c r="L262" s="1248"/>
      <c r="M262" s="690">
        <v>0</v>
      </c>
      <c r="N262" s="691">
        <v>0</v>
      </c>
      <c r="O262" s="692">
        <v>0</v>
      </c>
      <c r="P262" s="692">
        <v>0</v>
      </c>
      <c r="Q262" s="697">
        <v>0</v>
      </c>
      <c r="R262" s="692">
        <v>0</v>
      </c>
      <c r="S262" s="693">
        <v>0</v>
      </c>
      <c r="T262" s="1179"/>
      <c r="U262" s="1173"/>
      <c r="V262" s="1170"/>
      <c r="W262" s="1170"/>
      <c r="X262" s="1170"/>
      <c r="Y262" s="1170"/>
      <c r="Z262" s="1170"/>
      <c r="AA262" s="1170"/>
      <c r="AB262" s="1171"/>
      <c r="AC262" s="1180"/>
      <c r="AD262" s="1228"/>
      <c r="AE262" s="1228"/>
      <c r="AF262" s="1229"/>
    </row>
    <row r="263" spans="1:32" ht="15" customHeight="1" x14ac:dyDescent="0.2">
      <c r="A263" s="344">
        <v>357</v>
      </c>
      <c r="B263" s="738"/>
      <c r="C263" s="648"/>
      <c r="D263" s="648"/>
      <c r="E263" s="351"/>
      <c r="F263" s="1247" t="s">
        <v>213</v>
      </c>
      <c r="G263" s="1248"/>
      <c r="H263" s="1248"/>
      <c r="I263" s="1248"/>
      <c r="J263" s="1248"/>
      <c r="K263" s="1248"/>
      <c r="L263" s="1248"/>
      <c r="M263" s="690">
        <v>0</v>
      </c>
      <c r="N263" s="691">
        <v>0</v>
      </c>
      <c r="O263" s="692">
        <v>0</v>
      </c>
      <c r="P263" s="692">
        <v>0</v>
      </c>
      <c r="Q263" s="697">
        <v>0</v>
      </c>
      <c r="R263" s="692">
        <v>0</v>
      </c>
      <c r="S263" s="693">
        <v>0</v>
      </c>
      <c r="T263" s="692">
        <v>0</v>
      </c>
      <c r="U263" s="693">
        <v>0</v>
      </c>
      <c r="V263" s="1179"/>
      <c r="W263" s="1416"/>
      <c r="X263" s="1416"/>
      <c r="Y263" s="1416"/>
      <c r="Z263" s="1417"/>
      <c r="AA263" s="1417"/>
      <c r="AB263" s="1418"/>
      <c r="AC263" s="1180"/>
      <c r="AD263" s="1228"/>
      <c r="AE263" s="1228"/>
      <c r="AF263" s="1229"/>
    </row>
    <row r="264" spans="1:32" ht="15" customHeight="1" x14ac:dyDescent="0.2">
      <c r="A264" s="344">
        <v>358</v>
      </c>
      <c r="B264" s="738"/>
      <c r="C264" s="648"/>
      <c r="D264" s="648"/>
      <c r="E264" s="351"/>
      <c r="F264" s="1247" t="s">
        <v>212</v>
      </c>
      <c r="G264" s="1248"/>
      <c r="H264" s="1248"/>
      <c r="I264" s="1248"/>
      <c r="J264" s="1248"/>
      <c r="K264" s="1248"/>
      <c r="L264" s="1248"/>
      <c r="M264" s="690">
        <v>0</v>
      </c>
      <c r="N264" s="691">
        <v>0</v>
      </c>
      <c r="O264" s="692">
        <v>0</v>
      </c>
      <c r="P264" s="692">
        <v>0</v>
      </c>
      <c r="Q264" s="697">
        <v>0</v>
      </c>
      <c r="R264" s="692">
        <v>0</v>
      </c>
      <c r="S264" s="693">
        <v>0</v>
      </c>
      <c r="T264" s="692">
        <v>0</v>
      </c>
      <c r="U264" s="693">
        <v>0</v>
      </c>
      <c r="V264" s="692">
        <v>0</v>
      </c>
      <c r="W264" s="693">
        <v>0</v>
      </c>
      <c r="X264" s="692">
        <v>0</v>
      </c>
      <c r="Y264" s="693">
        <v>0</v>
      </c>
      <c r="Z264" s="1179"/>
      <c r="AA264" s="1416"/>
      <c r="AB264" s="1419"/>
      <c r="AC264" s="1181"/>
      <c r="AD264" s="1228"/>
      <c r="AE264" s="1228"/>
      <c r="AF264" s="1229"/>
    </row>
    <row r="265" spans="1:32" ht="15" customHeight="1" x14ac:dyDescent="0.2">
      <c r="A265" s="344">
        <v>359</v>
      </c>
      <c r="B265" s="738"/>
      <c r="C265" s="648"/>
      <c r="D265" s="648"/>
      <c r="E265" s="351"/>
      <c r="F265" s="1247" t="s">
        <v>214</v>
      </c>
      <c r="G265" s="1248"/>
      <c r="H265" s="1248"/>
      <c r="I265" s="1248"/>
      <c r="J265" s="1248"/>
      <c r="K265" s="1248"/>
      <c r="L265" s="1248"/>
      <c r="M265" s="690">
        <v>0</v>
      </c>
      <c r="N265" s="691">
        <v>0</v>
      </c>
      <c r="O265" s="692">
        <v>0</v>
      </c>
      <c r="P265" s="692">
        <v>0</v>
      </c>
      <c r="Q265" s="697">
        <v>0</v>
      </c>
      <c r="R265" s="692">
        <v>0</v>
      </c>
      <c r="S265" s="693">
        <v>0</v>
      </c>
      <c r="T265" s="692">
        <v>0</v>
      </c>
      <c r="U265" s="693">
        <v>0</v>
      </c>
      <c r="V265" s="692">
        <v>0</v>
      </c>
      <c r="W265" s="693">
        <v>0</v>
      </c>
      <c r="X265" s="692">
        <v>0</v>
      </c>
      <c r="Y265" s="693">
        <v>0</v>
      </c>
      <c r="Z265" s="692">
        <v>0</v>
      </c>
      <c r="AA265" s="693">
        <v>0</v>
      </c>
      <c r="AB265" s="698">
        <v>0</v>
      </c>
      <c r="AC265" s="690">
        <v>0</v>
      </c>
      <c r="AD265" s="1228"/>
      <c r="AE265" s="1228"/>
      <c r="AF265" s="1229"/>
    </row>
    <row r="266" spans="1:32" ht="15" customHeight="1" x14ac:dyDescent="0.2">
      <c r="A266" s="344">
        <v>360</v>
      </c>
      <c r="B266" s="738"/>
      <c r="C266" s="348"/>
      <c r="D266" s="348"/>
      <c r="E266" s="352"/>
      <c r="F266" s="1247" t="s">
        <v>215</v>
      </c>
      <c r="G266" s="1248"/>
      <c r="H266" s="1248"/>
      <c r="I266" s="1248"/>
      <c r="J266" s="1248"/>
      <c r="K266" s="1248"/>
      <c r="L266" s="1248"/>
      <c r="M266" s="690">
        <v>0</v>
      </c>
      <c r="N266" s="691">
        <v>0</v>
      </c>
      <c r="O266" s="692">
        <v>0</v>
      </c>
      <c r="P266" s="692">
        <v>0</v>
      </c>
      <c r="Q266" s="697">
        <v>0</v>
      </c>
      <c r="R266" s="692">
        <v>0</v>
      </c>
      <c r="S266" s="693">
        <v>0</v>
      </c>
      <c r="T266" s="692">
        <v>0</v>
      </c>
      <c r="U266" s="693">
        <v>0</v>
      </c>
      <c r="V266" s="692">
        <v>0</v>
      </c>
      <c r="W266" s="693">
        <v>0</v>
      </c>
      <c r="X266" s="692">
        <v>0</v>
      </c>
      <c r="Y266" s="693">
        <v>0</v>
      </c>
      <c r="Z266" s="692">
        <v>0</v>
      </c>
      <c r="AA266" s="693">
        <v>0</v>
      </c>
      <c r="AB266" s="698">
        <v>0</v>
      </c>
      <c r="AC266" s="690">
        <v>0</v>
      </c>
      <c r="AD266" s="1228"/>
      <c r="AE266" s="1228"/>
      <c r="AF266" s="1229"/>
    </row>
    <row r="267" spans="1:32" ht="15" customHeight="1" x14ac:dyDescent="0.2">
      <c r="A267" s="344">
        <v>361</v>
      </c>
      <c r="B267" s="738"/>
      <c r="C267" s="348"/>
      <c r="D267" s="362"/>
      <c r="E267" s="1222" t="s">
        <v>231</v>
      </c>
      <c r="F267" s="1223"/>
      <c r="G267" s="1223"/>
      <c r="H267" s="1223"/>
      <c r="I267" s="1223"/>
      <c r="J267" s="1223"/>
      <c r="K267" s="1223"/>
      <c r="L267" s="1223"/>
      <c r="M267" s="399">
        <f>SUM(M268:M273)</f>
        <v>0</v>
      </c>
      <c r="N267" s="402">
        <f t="shared" ref="N267:AC267" si="61">SUBTOTAL(9,N268:N273)</f>
        <v>0</v>
      </c>
      <c r="O267" s="406">
        <f t="shared" si="61"/>
        <v>0</v>
      </c>
      <c r="P267" s="405">
        <f t="shared" si="61"/>
        <v>0</v>
      </c>
      <c r="Q267" s="407">
        <f t="shared" si="61"/>
        <v>0</v>
      </c>
      <c r="R267" s="406">
        <f t="shared" si="61"/>
        <v>0</v>
      </c>
      <c r="S267" s="406">
        <f t="shared" si="61"/>
        <v>0</v>
      </c>
      <c r="T267" s="406">
        <f t="shared" si="61"/>
        <v>0</v>
      </c>
      <c r="U267" s="406">
        <f t="shared" si="61"/>
        <v>0</v>
      </c>
      <c r="V267" s="406">
        <f t="shared" si="61"/>
        <v>0</v>
      </c>
      <c r="W267" s="406">
        <f t="shared" si="61"/>
        <v>0</v>
      </c>
      <c r="X267" s="406">
        <f t="shared" si="61"/>
        <v>0</v>
      </c>
      <c r="Y267" s="406">
        <f t="shared" si="61"/>
        <v>0</v>
      </c>
      <c r="Z267" s="406">
        <f t="shared" si="61"/>
        <v>0</v>
      </c>
      <c r="AA267" s="406">
        <f t="shared" si="61"/>
        <v>0</v>
      </c>
      <c r="AB267" s="416">
        <f t="shared" si="61"/>
        <v>0</v>
      </c>
      <c r="AC267" s="399">
        <f t="shared" si="61"/>
        <v>0</v>
      </c>
      <c r="AD267" s="1228"/>
      <c r="AE267" s="1228"/>
      <c r="AF267" s="1229"/>
    </row>
    <row r="268" spans="1:32" ht="15" customHeight="1" x14ac:dyDescent="0.2">
      <c r="A268" s="344">
        <v>362</v>
      </c>
      <c r="B268" s="738"/>
      <c r="C268" s="648"/>
      <c r="D268" s="648"/>
      <c r="E268" s="351"/>
      <c r="F268" s="1247" t="s">
        <v>216</v>
      </c>
      <c r="G268" s="1248"/>
      <c r="H268" s="1248"/>
      <c r="I268" s="1248"/>
      <c r="J268" s="1248"/>
      <c r="K268" s="1248"/>
      <c r="L268" s="1248"/>
      <c r="M268" s="690">
        <v>0</v>
      </c>
      <c r="N268" s="691">
        <v>0</v>
      </c>
      <c r="O268" s="692">
        <v>0</v>
      </c>
      <c r="P268" s="692">
        <v>0</v>
      </c>
      <c r="Q268" s="697">
        <v>0</v>
      </c>
      <c r="R268" s="692">
        <v>0</v>
      </c>
      <c r="S268" s="1415"/>
      <c r="T268" s="1167"/>
      <c r="U268" s="1167"/>
      <c r="V268" s="1167"/>
      <c r="W268" s="1167"/>
      <c r="X268" s="1167"/>
      <c r="Y268" s="1167"/>
      <c r="Z268" s="1167"/>
      <c r="AA268" s="1167"/>
      <c r="AB268" s="1168"/>
      <c r="AC268" s="1175"/>
      <c r="AD268" s="1228"/>
      <c r="AE268" s="1228"/>
      <c r="AF268" s="1229"/>
    </row>
    <row r="269" spans="1:32" ht="15" customHeight="1" x14ac:dyDescent="0.2">
      <c r="A269" s="344">
        <v>363</v>
      </c>
      <c r="B269" s="738"/>
      <c r="C269" s="648"/>
      <c r="D269" s="648"/>
      <c r="E269" s="351"/>
      <c r="F269" s="1247" t="s">
        <v>217</v>
      </c>
      <c r="G269" s="1248"/>
      <c r="H269" s="1248"/>
      <c r="I269" s="1248"/>
      <c r="J269" s="1248"/>
      <c r="K269" s="1248"/>
      <c r="L269" s="1248"/>
      <c r="M269" s="690">
        <v>0</v>
      </c>
      <c r="N269" s="691">
        <v>0</v>
      </c>
      <c r="O269" s="692">
        <v>0</v>
      </c>
      <c r="P269" s="692">
        <v>0</v>
      </c>
      <c r="Q269" s="697">
        <v>0</v>
      </c>
      <c r="R269" s="692">
        <v>0</v>
      </c>
      <c r="S269" s="693">
        <v>0</v>
      </c>
      <c r="T269" s="1179"/>
      <c r="U269" s="1173"/>
      <c r="V269" s="1170"/>
      <c r="W269" s="1170"/>
      <c r="X269" s="1170"/>
      <c r="Y269" s="1170"/>
      <c r="Z269" s="1170"/>
      <c r="AA269" s="1170"/>
      <c r="AB269" s="1171"/>
      <c r="AC269" s="1180"/>
      <c r="AD269" s="1228"/>
      <c r="AE269" s="1228"/>
      <c r="AF269" s="1229"/>
    </row>
    <row r="270" spans="1:32" ht="15" customHeight="1" x14ac:dyDescent="0.2">
      <c r="A270" s="344">
        <v>364</v>
      </c>
      <c r="B270" s="738"/>
      <c r="C270" s="648"/>
      <c r="D270" s="648"/>
      <c r="E270" s="351"/>
      <c r="F270" s="1247" t="s">
        <v>219</v>
      </c>
      <c r="G270" s="1248"/>
      <c r="H270" s="1248"/>
      <c r="I270" s="1248"/>
      <c r="J270" s="1248"/>
      <c r="K270" s="1248"/>
      <c r="L270" s="1248"/>
      <c r="M270" s="690">
        <v>0</v>
      </c>
      <c r="N270" s="691">
        <v>0</v>
      </c>
      <c r="O270" s="692">
        <v>0</v>
      </c>
      <c r="P270" s="692">
        <v>0</v>
      </c>
      <c r="Q270" s="697">
        <v>0</v>
      </c>
      <c r="R270" s="692">
        <v>0</v>
      </c>
      <c r="S270" s="693">
        <v>0</v>
      </c>
      <c r="T270" s="692">
        <v>0</v>
      </c>
      <c r="U270" s="693">
        <v>0</v>
      </c>
      <c r="V270" s="1179"/>
      <c r="W270" s="1416"/>
      <c r="X270" s="1416"/>
      <c r="Y270" s="1416"/>
      <c r="Z270" s="1417"/>
      <c r="AA270" s="1417"/>
      <c r="AB270" s="1418"/>
      <c r="AC270" s="1180"/>
      <c r="AD270" s="1228"/>
      <c r="AE270" s="1228"/>
      <c r="AF270" s="1229"/>
    </row>
    <row r="271" spans="1:32" ht="15" customHeight="1" x14ac:dyDescent="0.2">
      <c r="A271" s="344">
        <v>365</v>
      </c>
      <c r="B271" s="738"/>
      <c r="C271" s="648"/>
      <c r="D271" s="648"/>
      <c r="E271" s="351"/>
      <c r="F271" s="1247" t="s">
        <v>218</v>
      </c>
      <c r="G271" s="1248"/>
      <c r="H271" s="1248"/>
      <c r="I271" s="1248"/>
      <c r="J271" s="1248"/>
      <c r="K271" s="1248"/>
      <c r="L271" s="1248"/>
      <c r="M271" s="690">
        <v>0</v>
      </c>
      <c r="N271" s="691">
        <v>0</v>
      </c>
      <c r="O271" s="692">
        <v>0</v>
      </c>
      <c r="P271" s="692">
        <v>0</v>
      </c>
      <c r="Q271" s="697">
        <v>0</v>
      </c>
      <c r="R271" s="692">
        <v>0</v>
      </c>
      <c r="S271" s="693">
        <v>0</v>
      </c>
      <c r="T271" s="692">
        <v>0</v>
      </c>
      <c r="U271" s="693">
        <v>0</v>
      </c>
      <c r="V271" s="692">
        <v>0</v>
      </c>
      <c r="W271" s="693">
        <v>0</v>
      </c>
      <c r="X271" s="692">
        <v>0</v>
      </c>
      <c r="Y271" s="693">
        <v>0</v>
      </c>
      <c r="Z271" s="1179"/>
      <c r="AA271" s="1416"/>
      <c r="AB271" s="1419"/>
      <c r="AC271" s="1181"/>
      <c r="AD271" s="1228"/>
      <c r="AE271" s="1228"/>
      <c r="AF271" s="1229"/>
    </row>
    <row r="272" spans="1:32" ht="15" customHeight="1" x14ac:dyDescent="0.2">
      <c r="A272" s="344">
        <v>366</v>
      </c>
      <c r="B272" s="738"/>
      <c r="C272" s="648"/>
      <c r="D272" s="648"/>
      <c r="E272" s="351"/>
      <c r="F272" s="1247" t="s">
        <v>220</v>
      </c>
      <c r="G272" s="1248"/>
      <c r="H272" s="1248"/>
      <c r="I272" s="1248"/>
      <c r="J272" s="1248"/>
      <c r="K272" s="1248"/>
      <c r="L272" s="1248"/>
      <c r="M272" s="690">
        <v>0</v>
      </c>
      <c r="N272" s="691">
        <v>0</v>
      </c>
      <c r="O272" s="692">
        <v>0</v>
      </c>
      <c r="P272" s="692">
        <v>0</v>
      </c>
      <c r="Q272" s="697">
        <v>0</v>
      </c>
      <c r="R272" s="692">
        <v>0</v>
      </c>
      <c r="S272" s="693">
        <v>0</v>
      </c>
      <c r="T272" s="692">
        <v>0</v>
      </c>
      <c r="U272" s="693">
        <v>0</v>
      </c>
      <c r="V272" s="692">
        <v>0</v>
      </c>
      <c r="W272" s="693">
        <v>0</v>
      </c>
      <c r="X272" s="692">
        <v>0</v>
      </c>
      <c r="Y272" s="693">
        <v>0</v>
      </c>
      <c r="Z272" s="692">
        <v>0</v>
      </c>
      <c r="AA272" s="693">
        <v>0</v>
      </c>
      <c r="AB272" s="698">
        <v>0</v>
      </c>
      <c r="AC272" s="690">
        <v>0</v>
      </c>
      <c r="AD272" s="1228"/>
      <c r="AE272" s="1228"/>
      <c r="AF272" s="1229"/>
    </row>
    <row r="273" spans="1:32" ht="15" customHeight="1" x14ac:dyDescent="0.2">
      <c r="A273" s="344">
        <v>367</v>
      </c>
      <c r="B273" s="738"/>
      <c r="C273" s="348"/>
      <c r="D273" s="348"/>
      <c r="E273" s="352"/>
      <c r="F273" s="1247" t="s">
        <v>221</v>
      </c>
      <c r="G273" s="1248"/>
      <c r="H273" s="1248"/>
      <c r="I273" s="1248"/>
      <c r="J273" s="1248"/>
      <c r="K273" s="1248"/>
      <c r="L273" s="1248"/>
      <c r="M273" s="690">
        <v>0</v>
      </c>
      <c r="N273" s="691">
        <v>0</v>
      </c>
      <c r="O273" s="692">
        <v>0</v>
      </c>
      <c r="P273" s="692">
        <v>0</v>
      </c>
      <c r="Q273" s="697">
        <v>0</v>
      </c>
      <c r="R273" s="692">
        <v>0</v>
      </c>
      <c r="S273" s="693">
        <v>0</v>
      </c>
      <c r="T273" s="692">
        <v>0</v>
      </c>
      <c r="U273" s="693">
        <v>0</v>
      </c>
      <c r="V273" s="692">
        <v>0</v>
      </c>
      <c r="W273" s="693">
        <v>0</v>
      </c>
      <c r="X273" s="692">
        <v>0</v>
      </c>
      <c r="Y273" s="693">
        <v>0</v>
      </c>
      <c r="Z273" s="692">
        <v>0</v>
      </c>
      <c r="AA273" s="693">
        <v>0</v>
      </c>
      <c r="AB273" s="698">
        <v>0</v>
      </c>
      <c r="AC273" s="690">
        <v>0</v>
      </c>
      <c r="AD273" s="1228"/>
      <c r="AE273" s="1228"/>
      <c r="AF273" s="1229"/>
    </row>
    <row r="274" spans="1:32" ht="15" customHeight="1" x14ac:dyDescent="0.2">
      <c r="A274" s="344">
        <v>368</v>
      </c>
      <c r="B274" s="738"/>
      <c r="C274" s="348"/>
      <c r="D274" s="362"/>
      <c r="E274" s="1222" t="s">
        <v>232</v>
      </c>
      <c r="F274" s="1223"/>
      <c r="G274" s="1223"/>
      <c r="H274" s="1223"/>
      <c r="I274" s="1223"/>
      <c r="J274" s="1223"/>
      <c r="K274" s="1223"/>
      <c r="L274" s="1223"/>
      <c r="M274" s="399">
        <f>SUM(M275:M280)</f>
        <v>0</v>
      </c>
      <c r="N274" s="402">
        <f t="shared" ref="N274:AC274" si="62">SUBTOTAL(9,N275:N280)</f>
        <v>0</v>
      </c>
      <c r="O274" s="406">
        <f t="shared" si="62"/>
        <v>0</v>
      </c>
      <c r="P274" s="405">
        <f t="shared" si="62"/>
        <v>0</v>
      </c>
      <c r="Q274" s="407">
        <f t="shared" si="62"/>
        <v>0</v>
      </c>
      <c r="R274" s="406">
        <f t="shared" si="62"/>
        <v>0</v>
      </c>
      <c r="S274" s="406">
        <f t="shared" si="62"/>
        <v>0</v>
      </c>
      <c r="T274" s="406">
        <f t="shared" si="62"/>
        <v>0</v>
      </c>
      <c r="U274" s="406">
        <f t="shared" si="62"/>
        <v>0</v>
      </c>
      <c r="V274" s="406">
        <f t="shared" si="62"/>
        <v>0</v>
      </c>
      <c r="W274" s="406">
        <f t="shared" si="62"/>
        <v>0</v>
      </c>
      <c r="X274" s="406">
        <f t="shared" si="62"/>
        <v>0</v>
      </c>
      <c r="Y274" s="406">
        <f t="shared" si="62"/>
        <v>0</v>
      </c>
      <c r="Z274" s="406">
        <f t="shared" si="62"/>
        <v>0</v>
      </c>
      <c r="AA274" s="406">
        <f t="shared" si="62"/>
        <v>0</v>
      </c>
      <c r="AB274" s="416">
        <f t="shared" si="62"/>
        <v>0</v>
      </c>
      <c r="AC274" s="399">
        <f t="shared" si="62"/>
        <v>0</v>
      </c>
      <c r="AD274" s="1228"/>
      <c r="AE274" s="1228"/>
      <c r="AF274" s="1229"/>
    </row>
    <row r="275" spans="1:32" ht="15" customHeight="1" x14ac:dyDescent="0.2">
      <c r="A275" s="344">
        <v>369</v>
      </c>
      <c r="B275" s="738"/>
      <c r="C275" s="648"/>
      <c r="D275" s="648"/>
      <c r="E275" s="351"/>
      <c r="F275" s="1247" t="s">
        <v>222</v>
      </c>
      <c r="G275" s="1248"/>
      <c r="H275" s="1248"/>
      <c r="I275" s="1248"/>
      <c r="J275" s="1248"/>
      <c r="K275" s="1248"/>
      <c r="L275" s="1248"/>
      <c r="M275" s="690">
        <v>0</v>
      </c>
      <c r="N275" s="691">
        <v>0</v>
      </c>
      <c r="O275" s="692">
        <v>0</v>
      </c>
      <c r="P275" s="692">
        <v>0</v>
      </c>
      <c r="Q275" s="697">
        <v>0</v>
      </c>
      <c r="R275" s="692">
        <v>0</v>
      </c>
      <c r="S275" s="1415"/>
      <c r="T275" s="1167"/>
      <c r="U275" s="1167"/>
      <c r="V275" s="1167"/>
      <c r="W275" s="1167"/>
      <c r="X275" s="1167"/>
      <c r="Y275" s="1167"/>
      <c r="Z275" s="1167"/>
      <c r="AA275" s="1167"/>
      <c r="AB275" s="1168"/>
      <c r="AC275" s="1175"/>
      <c r="AD275" s="1228"/>
      <c r="AE275" s="1228"/>
      <c r="AF275" s="1229"/>
    </row>
    <row r="276" spans="1:32" ht="15" customHeight="1" x14ac:dyDescent="0.2">
      <c r="A276" s="344">
        <v>370</v>
      </c>
      <c r="B276" s="738"/>
      <c r="C276" s="648"/>
      <c r="D276" s="648"/>
      <c r="E276" s="351"/>
      <c r="F276" s="1247" t="s">
        <v>223</v>
      </c>
      <c r="G276" s="1248"/>
      <c r="H276" s="1248"/>
      <c r="I276" s="1248"/>
      <c r="J276" s="1248"/>
      <c r="K276" s="1248"/>
      <c r="L276" s="1248"/>
      <c r="M276" s="690">
        <v>0</v>
      </c>
      <c r="N276" s="691">
        <v>0</v>
      </c>
      <c r="O276" s="692">
        <v>0</v>
      </c>
      <c r="P276" s="692">
        <v>0</v>
      </c>
      <c r="Q276" s="697">
        <v>0</v>
      </c>
      <c r="R276" s="692">
        <v>0</v>
      </c>
      <c r="S276" s="693">
        <v>0</v>
      </c>
      <c r="T276" s="1179"/>
      <c r="U276" s="1173"/>
      <c r="V276" s="1170"/>
      <c r="W276" s="1170"/>
      <c r="X276" s="1170"/>
      <c r="Y276" s="1170"/>
      <c r="Z276" s="1170"/>
      <c r="AA276" s="1170"/>
      <c r="AB276" s="1171"/>
      <c r="AC276" s="1180"/>
      <c r="AD276" s="1228"/>
      <c r="AE276" s="1228"/>
      <c r="AF276" s="1229"/>
    </row>
    <row r="277" spans="1:32" ht="15" customHeight="1" x14ac:dyDescent="0.2">
      <c r="A277" s="344">
        <v>371</v>
      </c>
      <c r="B277" s="738"/>
      <c r="C277" s="648"/>
      <c r="D277" s="648"/>
      <c r="E277" s="351"/>
      <c r="F277" s="1247" t="s">
        <v>224</v>
      </c>
      <c r="G277" s="1248"/>
      <c r="H277" s="1248"/>
      <c r="I277" s="1248"/>
      <c r="J277" s="1248"/>
      <c r="K277" s="1248"/>
      <c r="L277" s="1248"/>
      <c r="M277" s="690">
        <v>0</v>
      </c>
      <c r="N277" s="691">
        <v>0</v>
      </c>
      <c r="O277" s="692">
        <v>0</v>
      </c>
      <c r="P277" s="692">
        <v>0</v>
      </c>
      <c r="Q277" s="697">
        <v>0</v>
      </c>
      <c r="R277" s="692">
        <v>0</v>
      </c>
      <c r="S277" s="693">
        <v>0</v>
      </c>
      <c r="T277" s="692">
        <v>0</v>
      </c>
      <c r="U277" s="693">
        <v>0</v>
      </c>
      <c r="V277" s="1179"/>
      <c r="W277" s="1416"/>
      <c r="X277" s="1416"/>
      <c r="Y277" s="1416"/>
      <c r="Z277" s="1417"/>
      <c r="AA277" s="1417"/>
      <c r="AB277" s="1418"/>
      <c r="AC277" s="1180"/>
      <c r="AD277" s="1228"/>
      <c r="AE277" s="1228"/>
      <c r="AF277" s="1229"/>
    </row>
    <row r="278" spans="1:32" ht="15" customHeight="1" x14ac:dyDescent="0.2">
      <c r="A278" s="344">
        <v>372</v>
      </c>
      <c r="B278" s="738"/>
      <c r="C278" s="648"/>
      <c r="D278" s="648"/>
      <c r="E278" s="351"/>
      <c r="F278" s="1247" t="s">
        <v>225</v>
      </c>
      <c r="G278" s="1248"/>
      <c r="H278" s="1248"/>
      <c r="I278" s="1248"/>
      <c r="J278" s="1248"/>
      <c r="K278" s="1248"/>
      <c r="L278" s="1248"/>
      <c r="M278" s="690">
        <v>0</v>
      </c>
      <c r="N278" s="691">
        <v>0</v>
      </c>
      <c r="O278" s="692">
        <v>0</v>
      </c>
      <c r="P278" s="692">
        <v>0</v>
      </c>
      <c r="Q278" s="697">
        <v>0</v>
      </c>
      <c r="R278" s="692">
        <v>0</v>
      </c>
      <c r="S278" s="693">
        <v>0</v>
      </c>
      <c r="T278" s="692">
        <v>0</v>
      </c>
      <c r="U278" s="693">
        <v>0</v>
      </c>
      <c r="V278" s="692">
        <v>0</v>
      </c>
      <c r="W278" s="693">
        <v>0</v>
      </c>
      <c r="X278" s="692">
        <v>0</v>
      </c>
      <c r="Y278" s="693">
        <v>0</v>
      </c>
      <c r="Z278" s="1179"/>
      <c r="AA278" s="1416"/>
      <c r="AB278" s="1419"/>
      <c r="AC278" s="1181"/>
      <c r="AD278" s="1228"/>
      <c r="AE278" s="1228"/>
      <c r="AF278" s="1229"/>
    </row>
    <row r="279" spans="1:32" ht="15" customHeight="1" x14ac:dyDescent="0.2">
      <c r="A279" s="344">
        <v>373</v>
      </c>
      <c r="B279" s="738"/>
      <c r="C279" s="648"/>
      <c r="D279" s="648"/>
      <c r="E279" s="351"/>
      <c r="F279" s="1247" t="s">
        <v>226</v>
      </c>
      <c r="G279" s="1248"/>
      <c r="H279" s="1248"/>
      <c r="I279" s="1248"/>
      <c r="J279" s="1248"/>
      <c r="K279" s="1248"/>
      <c r="L279" s="1248"/>
      <c r="M279" s="690">
        <v>0</v>
      </c>
      <c r="N279" s="691">
        <v>0</v>
      </c>
      <c r="O279" s="692">
        <v>0</v>
      </c>
      <c r="P279" s="692">
        <v>0</v>
      </c>
      <c r="Q279" s="697">
        <v>0</v>
      </c>
      <c r="R279" s="692">
        <v>0</v>
      </c>
      <c r="S279" s="693">
        <v>0</v>
      </c>
      <c r="T279" s="692">
        <v>0</v>
      </c>
      <c r="U279" s="693">
        <v>0</v>
      </c>
      <c r="V279" s="692">
        <v>0</v>
      </c>
      <c r="W279" s="693">
        <v>0</v>
      </c>
      <c r="X279" s="692">
        <v>0</v>
      </c>
      <c r="Y279" s="693">
        <v>0</v>
      </c>
      <c r="Z279" s="692">
        <v>0</v>
      </c>
      <c r="AA279" s="693">
        <v>0</v>
      </c>
      <c r="AB279" s="698">
        <v>0</v>
      </c>
      <c r="AC279" s="690">
        <v>0</v>
      </c>
      <c r="AD279" s="1228"/>
      <c r="AE279" s="1228"/>
      <c r="AF279" s="1229"/>
    </row>
    <row r="280" spans="1:32" ht="15" customHeight="1" x14ac:dyDescent="0.2">
      <c r="A280" s="344">
        <v>374</v>
      </c>
      <c r="B280" s="575"/>
      <c r="C280" s="730"/>
      <c r="D280" s="730"/>
      <c r="E280" s="731"/>
      <c r="F280" s="1247" t="s">
        <v>227</v>
      </c>
      <c r="G280" s="1248"/>
      <c r="H280" s="1248"/>
      <c r="I280" s="1248"/>
      <c r="J280" s="1248"/>
      <c r="K280" s="1248"/>
      <c r="L280" s="1248"/>
      <c r="M280" s="690">
        <v>0</v>
      </c>
      <c r="N280" s="691">
        <v>0</v>
      </c>
      <c r="O280" s="692">
        <v>0</v>
      </c>
      <c r="P280" s="692">
        <v>0</v>
      </c>
      <c r="Q280" s="697">
        <v>0</v>
      </c>
      <c r="R280" s="692">
        <v>0</v>
      </c>
      <c r="S280" s="693">
        <v>0</v>
      </c>
      <c r="T280" s="692">
        <v>0</v>
      </c>
      <c r="U280" s="693">
        <v>0</v>
      </c>
      <c r="V280" s="692">
        <v>0</v>
      </c>
      <c r="W280" s="693">
        <v>0</v>
      </c>
      <c r="X280" s="692">
        <v>0</v>
      </c>
      <c r="Y280" s="693">
        <v>0</v>
      </c>
      <c r="Z280" s="692">
        <v>0</v>
      </c>
      <c r="AA280" s="693">
        <v>0</v>
      </c>
      <c r="AB280" s="698">
        <v>0</v>
      </c>
      <c r="AC280" s="690">
        <v>0</v>
      </c>
      <c r="AD280" s="1228"/>
      <c r="AE280" s="1228"/>
      <c r="AF280" s="1229"/>
    </row>
    <row r="281" spans="1:32" ht="15" customHeight="1" x14ac:dyDescent="0.2">
      <c r="A281" s="344">
        <v>375</v>
      </c>
      <c r="B281" s="342"/>
      <c r="C281" s="740"/>
      <c r="D281" s="741"/>
      <c r="E281" s="1222" t="s">
        <v>233</v>
      </c>
      <c r="F281" s="1223"/>
      <c r="G281" s="1223"/>
      <c r="H281" s="1223"/>
      <c r="I281" s="1223"/>
      <c r="J281" s="1223"/>
      <c r="K281" s="1223"/>
      <c r="L281" s="1223"/>
      <c r="M281" s="399">
        <f>SUM(M282:M287)</f>
        <v>0</v>
      </c>
      <c r="N281" s="402">
        <f t="shared" ref="N281:AC281" si="63">SUBTOTAL(9,N282:N287)</f>
        <v>0</v>
      </c>
      <c r="O281" s="406">
        <f t="shared" si="63"/>
        <v>0</v>
      </c>
      <c r="P281" s="405">
        <f t="shared" si="63"/>
        <v>0</v>
      </c>
      <c r="Q281" s="407">
        <f t="shared" si="63"/>
        <v>0</v>
      </c>
      <c r="R281" s="406">
        <f t="shared" si="63"/>
        <v>0</v>
      </c>
      <c r="S281" s="406">
        <f t="shared" si="63"/>
        <v>0</v>
      </c>
      <c r="T281" s="406">
        <f t="shared" si="63"/>
        <v>0</v>
      </c>
      <c r="U281" s="406">
        <f t="shared" si="63"/>
        <v>0</v>
      </c>
      <c r="V281" s="406">
        <f t="shared" si="63"/>
        <v>0</v>
      </c>
      <c r="W281" s="406">
        <f t="shared" si="63"/>
        <v>0</v>
      </c>
      <c r="X281" s="406">
        <f t="shared" si="63"/>
        <v>0</v>
      </c>
      <c r="Y281" s="406">
        <f t="shared" si="63"/>
        <v>0</v>
      </c>
      <c r="Z281" s="406">
        <f t="shared" si="63"/>
        <v>0</v>
      </c>
      <c r="AA281" s="406">
        <f t="shared" si="63"/>
        <v>0</v>
      </c>
      <c r="AB281" s="416">
        <f t="shared" si="63"/>
        <v>0</v>
      </c>
      <c r="AC281" s="399">
        <f t="shared" si="63"/>
        <v>0</v>
      </c>
      <c r="AD281" s="1228"/>
      <c r="AE281" s="1228"/>
      <c r="AF281" s="1229"/>
    </row>
    <row r="282" spans="1:32" ht="30" customHeight="1" x14ac:dyDescent="0.2">
      <c r="A282" s="344">
        <v>376</v>
      </c>
      <c r="B282" s="738"/>
      <c r="C282" s="648"/>
      <c r="D282" s="648"/>
      <c r="E282" s="351"/>
      <c r="F282" s="1247" t="s">
        <v>298</v>
      </c>
      <c r="G282" s="1248"/>
      <c r="H282" s="1248"/>
      <c r="I282" s="1248"/>
      <c r="J282" s="1248"/>
      <c r="K282" s="1248"/>
      <c r="L282" s="1248"/>
      <c r="M282" s="690">
        <v>0</v>
      </c>
      <c r="N282" s="691">
        <v>0</v>
      </c>
      <c r="O282" s="692">
        <v>0</v>
      </c>
      <c r="P282" s="692">
        <v>0</v>
      </c>
      <c r="Q282" s="697">
        <v>0</v>
      </c>
      <c r="R282" s="692">
        <v>0</v>
      </c>
      <c r="S282" s="1415"/>
      <c r="T282" s="1167"/>
      <c r="U282" s="1167"/>
      <c r="V282" s="1167"/>
      <c r="W282" s="1167"/>
      <c r="X282" s="1167"/>
      <c r="Y282" s="1167"/>
      <c r="Z282" s="1167"/>
      <c r="AA282" s="1167"/>
      <c r="AB282" s="1168"/>
      <c r="AC282" s="1175"/>
      <c r="AD282" s="1228"/>
      <c r="AE282" s="1228"/>
      <c r="AF282" s="1229"/>
    </row>
    <row r="283" spans="1:32" ht="27.75" customHeight="1" x14ac:dyDescent="0.2">
      <c r="A283" s="344">
        <v>377</v>
      </c>
      <c r="B283" s="738"/>
      <c r="C283" s="648"/>
      <c r="D283" s="648"/>
      <c r="E283" s="351"/>
      <c r="F283" s="1247" t="s">
        <v>299</v>
      </c>
      <c r="G283" s="1248"/>
      <c r="H283" s="1248"/>
      <c r="I283" s="1248"/>
      <c r="J283" s="1248"/>
      <c r="K283" s="1248"/>
      <c r="L283" s="1248"/>
      <c r="M283" s="690">
        <v>0</v>
      </c>
      <c r="N283" s="691">
        <v>0</v>
      </c>
      <c r="O283" s="692">
        <v>0</v>
      </c>
      <c r="P283" s="692">
        <v>0</v>
      </c>
      <c r="Q283" s="697">
        <v>0</v>
      </c>
      <c r="R283" s="692">
        <v>0</v>
      </c>
      <c r="S283" s="693">
        <v>0</v>
      </c>
      <c r="T283" s="1179"/>
      <c r="U283" s="1173"/>
      <c r="V283" s="1170"/>
      <c r="W283" s="1170"/>
      <c r="X283" s="1170"/>
      <c r="Y283" s="1170"/>
      <c r="Z283" s="1170"/>
      <c r="AA283" s="1170"/>
      <c r="AB283" s="1171"/>
      <c r="AC283" s="1180"/>
      <c r="AD283" s="1228"/>
      <c r="AE283" s="1228"/>
      <c r="AF283" s="1229"/>
    </row>
    <row r="284" spans="1:32" ht="27.75" customHeight="1" x14ac:dyDescent="0.2">
      <c r="A284" s="344">
        <v>378</v>
      </c>
      <c r="B284" s="738"/>
      <c r="C284" s="648"/>
      <c r="D284" s="648"/>
      <c r="E284" s="351"/>
      <c r="F284" s="1247" t="s">
        <v>300</v>
      </c>
      <c r="G284" s="1248"/>
      <c r="H284" s="1248"/>
      <c r="I284" s="1248"/>
      <c r="J284" s="1248"/>
      <c r="K284" s="1248"/>
      <c r="L284" s="1248"/>
      <c r="M284" s="690">
        <v>0</v>
      </c>
      <c r="N284" s="691">
        <v>0</v>
      </c>
      <c r="O284" s="692">
        <v>0</v>
      </c>
      <c r="P284" s="692">
        <v>0</v>
      </c>
      <c r="Q284" s="697">
        <v>0</v>
      </c>
      <c r="R284" s="692">
        <v>0</v>
      </c>
      <c r="S284" s="693">
        <v>0</v>
      </c>
      <c r="T284" s="692">
        <v>0</v>
      </c>
      <c r="U284" s="693">
        <v>0</v>
      </c>
      <c r="V284" s="1179"/>
      <c r="W284" s="1416"/>
      <c r="X284" s="1416"/>
      <c r="Y284" s="1416"/>
      <c r="Z284" s="1417"/>
      <c r="AA284" s="1417"/>
      <c r="AB284" s="1418"/>
      <c r="AC284" s="1180"/>
      <c r="AD284" s="1228"/>
      <c r="AE284" s="1228"/>
      <c r="AF284" s="1229"/>
    </row>
    <row r="285" spans="1:32" ht="27.75" customHeight="1" x14ac:dyDescent="0.2">
      <c r="A285" s="344">
        <v>379</v>
      </c>
      <c r="B285" s="738"/>
      <c r="C285" s="648"/>
      <c r="D285" s="648"/>
      <c r="E285" s="351"/>
      <c r="F285" s="1247" t="s">
        <v>301</v>
      </c>
      <c r="G285" s="1248"/>
      <c r="H285" s="1248"/>
      <c r="I285" s="1248"/>
      <c r="J285" s="1248"/>
      <c r="K285" s="1248"/>
      <c r="L285" s="1248"/>
      <c r="M285" s="690">
        <v>0</v>
      </c>
      <c r="N285" s="691">
        <v>0</v>
      </c>
      <c r="O285" s="692">
        <v>0</v>
      </c>
      <c r="P285" s="692">
        <v>0</v>
      </c>
      <c r="Q285" s="697">
        <v>0</v>
      </c>
      <c r="R285" s="692">
        <v>0</v>
      </c>
      <c r="S285" s="693">
        <v>0</v>
      </c>
      <c r="T285" s="692">
        <v>0</v>
      </c>
      <c r="U285" s="693">
        <v>0</v>
      </c>
      <c r="V285" s="692">
        <v>0</v>
      </c>
      <c r="W285" s="693">
        <v>0</v>
      </c>
      <c r="X285" s="692">
        <v>0</v>
      </c>
      <c r="Y285" s="693">
        <v>0</v>
      </c>
      <c r="Z285" s="1179"/>
      <c r="AA285" s="1416"/>
      <c r="AB285" s="1419"/>
      <c r="AC285" s="1181"/>
      <c r="AD285" s="1228"/>
      <c r="AE285" s="1228"/>
      <c r="AF285" s="1229"/>
    </row>
    <row r="286" spans="1:32" ht="27.75" customHeight="1" x14ac:dyDescent="0.2">
      <c r="A286" s="344">
        <v>380</v>
      </c>
      <c r="B286" s="738"/>
      <c r="C286" s="648"/>
      <c r="D286" s="648"/>
      <c r="E286" s="351"/>
      <c r="F286" s="1247" t="s">
        <v>302</v>
      </c>
      <c r="G286" s="1248"/>
      <c r="H286" s="1248"/>
      <c r="I286" s="1248"/>
      <c r="J286" s="1248"/>
      <c r="K286" s="1248"/>
      <c r="L286" s="1248"/>
      <c r="M286" s="690">
        <v>0</v>
      </c>
      <c r="N286" s="691">
        <v>0</v>
      </c>
      <c r="O286" s="692">
        <v>0</v>
      </c>
      <c r="P286" s="692">
        <v>0</v>
      </c>
      <c r="Q286" s="697">
        <v>0</v>
      </c>
      <c r="R286" s="692">
        <v>0</v>
      </c>
      <c r="S286" s="693">
        <v>0</v>
      </c>
      <c r="T286" s="692">
        <v>0</v>
      </c>
      <c r="U286" s="693">
        <v>0</v>
      </c>
      <c r="V286" s="692">
        <v>0</v>
      </c>
      <c r="W286" s="693">
        <v>0</v>
      </c>
      <c r="X286" s="692">
        <v>0</v>
      </c>
      <c r="Y286" s="693">
        <v>0</v>
      </c>
      <c r="Z286" s="692">
        <v>0</v>
      </c>
      <c r="AA286" s="693">
        <v>0</v>
      </c>
      <c r="AB286" s="698">
        <v>0</v>
      </c>
      <c r="AC286" s="690">
        <v>0</v>
      </c>
      <c r="AD286" s="1228"/>
      <c r="AE286" s="1228"/>
      <c r="AF286" s="1229"/>
    </row>
    <row r="287" spans="1:32" ht="27.75" customHeight="1" x14ac:dyDescent="0.2">
      <c r="A287" s="344">
        <v>381</v>
      </c>
      <c r="B287" s="738"/>
      <c r="C287" s="348"/>
      <c r="D287" s="348"/>
      <c r="E287" s="352"/>
      <c r="F287" s="1247" t="s">
        <v>303</v>
      </c>
      <c r="G287" s="1248"/>
      <c r="H287" s="1248"/>
      <c r="I287" s="1248"/>
      <c r="J287" s="1248"/>
      <c r="K287" s="1248"/>
      <c r="L287" s="1248"/>
      <c r="M287" s="690">
        <v>0</v>
      </c>
      <c r="N287" s="691">
        <v>0</v>
      </c>
      <c r="O287" s="692">
        <v>0</v>
      </c>
      <c r="P287" s="692">
        <v>0</v>
      </c>
      <c r="Q287" s="697">
        <v>0</v>
      </c>
      <c r="R287" s="692">
        <v>0</v>
      </c>
      <c r="S287" s="693">
        <v>0</v>
      </c>
      <c r="T287" s="692">
        <v>0</v>
      </c>
      <c r="U287" s="693">
        <v>0</v>
      </c>
      <c r="V287" s="692">
        <v>0</v>
      </c>
      <c r="W287" s="693">
        <v>0</v>
      </c>
      <c r="X287" s="692">
        <v>0</v>
      </c>
      <c r="Y287" s="693">
        <v>0</v>
      </c>
      <c r="Z287" s="692">
        <v>0</v>
      </c>
      <c r="AA287" s="693">
        <v>0</v>
      </c>
      <c r="AB287" s="698">
        <v>0</v>
      </c>
      <c r="AC287" s="690">
        <v>0</v>
      </c>
      <c r="AD287" s="1228"/>
      <c r="AE287" s="1228"/>
      <c r="AF287" s="1229"/>
    </row>
    <row r="288" spans="1:32" ht="15" customHeight="1" x14ac:dyDescent="0.2">
      <c r="A288" s="344">
        <v>382</v>
      </c>
      <c r="B288" s="738"/>
      <c r="C288" s="348"/>
      <c r="D288" s="362"/>
      <c r="E288" s="1222" t="s">
        <v>234</v>
      </c>
      <c r="F288" s="1223"/>
      <c r="G288" s="1223"/>
      <c r="H288" s="1223"/>
      <c r="I288" s="1223"/>
      <c r="J288" s="1223"/>
      <c r="K288" s="1223"/>
      <c r="L288" s="1223"/>
      <c r="M288" s="399">
        <f>SUM(M289:M290)</f>
        <v>0</v>
      </c>
      <c r="N288" s="402">
        <f t="shared" ref="N288:AC288" si="64">SUBTOTAL(9,N289:N290)</f>
        <v>0</v>
      </c>
      <c r="O288" s="406">
        <f t="shared" si="64"/>
        <v>0</v>
      </c>
      <c r="P288" s="405">
        <f t="shared" si="64"/>
        <v>0</v>
      </c>
      <c r="Q288" s="407">
        <f t="shared" si="64"/>
        <v>0</v>
      </c>
      <c r="R288" s="406">
        <f t="shared" si="64"/>
        <v>0</v>
      </c>
      <c r="S288" s="406">
        <f t="shared" si="64"/>
        <v>0</v>
      </c>
      <c r="T288" s="406">
        <f t="shared" si="64"/>
        <v>0</v>
      </c>
      <c r="U288" s="406">
        <f t="shared" si="64"/>
        <v>0</v>
      </c>
      <c r="V288" s="406">
        <f t="shared" si="64"/>
        <v>0</v>
      </c>
      <c r="W288" s="406">
        <f t="shared" si="64"/>
        <v>0</v>
      </c>
      <c r="X288" s="406">
        <f t="shared" si="64"/>
        <v>0</v>
      </c>
      <c r="Y288" s="406">
        <f t="shared" si="64"/>
        <v>0</v>
      </c>
      <c r="Z288" s="406">
        <f t="shared" si="64"/>
        <v>0</v>
      </c>
      <c r="AA288" s="406">
        <f t="shared" si="64"/>
        <v>0</v>
      </c>
      <c r="AB288" s="416">
        <f t="shared" si="64"/>
        <v>0</v>
      </c>
      <c r="AC288" s="399">
        <f t="shared" si="64"/>
        <v>0</v>
      </c>
      <c r="AD288" s="1228"/>
      <c r="AE288" s="1228"/>
      <c r="AF288" s="1229"/>
    </row>
    <row r="289" spans="1:32" ht="15" customHeight="1" x14ac:dyDescent="0.2">
      <c r="A289" s="344">
        <v>383</v>
      </c>
      <c r="B289" s="738"/>
      <c r="C289" s="648"/>
      <c r="D289" s="648"/>
      <c r="E289" s="351"/>
      <c r="F289" s="1247" t="s">
        <v>235</v>
      </c>
      <c r="G289" s="1248"/>
      <c r="H289" s="1248"/>
      <c r="I289" s="1248"/>
      <c r="J289" s="1248"/>
      <c r="K289" s="1248"/>
      <c r="L289" s="1248"/>
      <c r="M289" s="690">
        <v>0</v>
      </c>
      <c r="N289" s="691">
        <v>0</v>
      </c>
      <c r="O289" s="692">
        <v>0</v>
      </c>
      <c r="P289" s="692">
        <v>0</v>
      </c>
      <c r="Q289" s="697">
        <v>0</v>
      </c>
      <c r="R289" s="692">
        <v>0</v>
      </c>
      <c r="S289" s="693">
        <v>0</v>
      </c>
      <c r="T289" s="692">
        <v>0</v>
      </c>
      <c r="U289" s="693">
        <v>0</v>
      </c>
      <c r="V289" s="692">
        <v>0</v>
      </c>
      <c r="W289" s="693">
        <v>0</v>
      </c>
      <c r="X289" s="692">
        <v>0</v>
      </c>
      <c r="Y289" s="693">
        <v>0</v>
      </c>
      <c r="Z289" s="692">
        <v>0</v>
      </c>
      <c r="AA289" s="693">
        <v>0</v>
      </c>
      <c r="AB289" s="698">
        <v>0</v>
      </c>
      <c r="AC289" s="690">
        <v>0</v>
      </c>
      <c r="AD289" s="1228"/>
      <c r="AE289" s="1228"/>
      <c r="AF289" s="1229"/>
    </row>
    <row r="290" spans="1:32" ht="15" customHeight="1" x14ac:dyDescent="0.2">
      <c r="A290" s="344">
        <v>384</v>
      </c>
      <c r="B290" s="738"/>
      <c r="C290" s="648"/>
      <c r="D290" s="648"/>
      <c r="E290" s="351"/>
      <c r="F290" s="1247" t="s">
        <v>236</v>
      </c>
      <c r="G290" s="1248"/>
      <c r="H290" s="1248"/>
      <c r="I290" s="1248"/>
      <c r="J290" s="1248"/>
      <c r="K290" s="1248"/>
      <c r="L290" s="1248"/>
      <c r="M290" s="690">
        <v>0</v>
      </c>
      <c r="N290" s="691">
        <v>0</v>
      </c>
      <c r="O290" s="692">
        <v>0</v>
      </c>
      <c r="P290" s="692">
        <v>0</v>
      </c>
      <c r="Q290" s="697">
        <v>0</v>
      </c>
      <c r="R290" s="692">
        <v>0</v>
      </c>
      <c r="S290" s="693">
        <v>0</v>
      </c>
      <c r="T290" s="692">
        <v>0</v>
      </c>
      <c r="U290" s="693">
        <v>0</v>
      </c>
      <c r="V290" s="692">
        <v>0</v>
      </c>
      <c r="W290" s="693">
        <v>0</v>
      </c>
      <c r="X290" s="692">
        <v>0</v>
      </c>
      <c r="Y290" s="693">
        <v>0</v>
      </c>
      <c r="Z290" s="692">
        <v>0</v>
      </c>
      <c r="AA290" s="693">
        <v>0</v>
      </c>
      <c r="AB290" s="698">
        <v>0</v>
      </c>
      <c r="AC290" s="690">
        <v>0</v>
      </c>
      <c r="AD290" s="1228"/>
      <c r="AE290" s="1228"/>
      <c r="AF290" s="1229"/>
    </row>
    <row r="291" spans="1:32" ht="15" customHeight="1" x14ac:dyDescent="0.2">
      <c r="A291" s="344">
        <v>385</v>
      </c>
      <c r="B291" s="738"/>
      <c r="C291" s="348"/>
      <c r="D291" s="1242" t="s">
        <v>238</v>
      </c>
      <c r="E291" s="1265"/>
      <c r="F291" s="1265"/>
      <c r="G291" s="1265"/>
      <c r="H291" s="1265"/>
      <c r="I291" s="1265"/>
      <c r="J291" s="1265"/>
      <c r="K291" s="1265"/>
      <c r="L291" s="1265"/>
      <c r="M291" s="1243"/>
      <c r="N291" s="1243"/>
      <c r="O291" s="1243"/>
      <c r="P291" s="1243"/>
      <c r="Q291" s="1243"/>
      <c r="R291" s="1243"/>
      <c r="S291" s="1243"/>
      <c r="T291" s="1243"/>
      <c r="U291" s="1243"/>
      <c r="V291" s="1243"/>
      <c r="W291" s="1243"/>
      <c r="X291" s="1243"/>
      <c r="Y291" s="1243"/>
      <c r="Z291" s="1243"/>
      <c r="AA291" s="1243"/>
      <c r="AB291" s="1243"/>
      <c r="AC291" s="1243"/>
      <c r="AD291" s="1243"/>
      <c r="AE291" s="1243"/>
      <c r="AF291" s="1264"/>
    </row>
    <row r="292" spans="1:32" ht="15" customHeight="1" x14ac:dyDescent="0.2">
      <c r="A292" s="344">
        <v>386</v>
      </c>
      <c r="B292" s="738"/>
      <c r="C292" s="348"/>
      <c r="D292" s="362"/>
      <c r="E292" s="1222" t="s">
        <v>237</v>
      </c>
      <c r="F292" s="1223"/>
      <c r="G292" s="1223"/>
      <c r="H292" s="1223"/>
      <c r="I292" s="1223"/>
      <c r="J292" s="1223"/>
      <c r="K292" s="1223"/>
      <c r="L292" s="1223"/>
      <c r="M292" s="399">
        <f>SUM(M293:M295)</f>
        <v>0</v>
      </c>
      <c r="N292" s="1205"/>
      <c r="O292" s="1253"/>
      <c r="P292" s="1253"/>
      <c r="Q292" s="1253"/>
      <c r="R292" s="1253"/>
      <c r="S292" s="1253"/>
      <c r="T292" s="1253"/>
      <c r="U292" s="1253"/>
      <c r="V292" s="1253"/>
      <c r="W292" s="1253"/>
      <c r="X292" s="1253"/>
      <c r="Y292" s="1253"/>
      <c r="Z292" s="1253"/>
      <c r="AA292" s="1253"/>
      <c r="AB292" s="1253"/>
      <c r="AC292" s="1253"/>
      <c r="AD292" s="1227"/>
      <c r="AE292" s="1228"/>
      <c r="AF292" s="1229"/>
    </row>
    <row r="293" spans="1:32" ht="15" customHeight="1" x14ac:dyDescent="0.2">
      <c r="A293" s="344">
        <v>387</v>
      </c>
      <c r="B293" s="738"/>
      <c r="C293" s="648"/>
      <c r="D293" s="648"/>
      <c r="E293" s="351"/>
      <c r="F293" s="1247" t="s">
        <v>239</v>
      </c>
      <c r="G293" s="1248"/>
      <c r="H293" s="1248"/>
      <c r="I293" s="1248"/>
      <c r="J293" s="1248"/>
      <c r="K293" s="1248"/>
      <c r="L293" s="1248"/>
      <c r="M293" s="690">
        <v>0</v>
      </c>
      <c r="N293" s="1254"/>
      <c r="O293" s="1254"/>
      <c r="P293" s="1254"/>
      <c r="Q293" s="1254"/>
      <c r="R293" s="1254"/>
      <c r="S293" s="1254"/>
      <c r="T293" s="1254"/>
      <c r="U293" s="1254"/>
      <c r="V293" s="1254"/>
      <c r="W293" s="1254"/>
      <c r="X293" s="1254"/>
      <c r="Y293" s="1254"/>
      <c r="Z293" s="1254"/>
      <c r="AA293" s="1254"/>
      <c r="AB293" s="1254"/>
      <c r="AC293" s="1254"/>
      <c r="AD293" s="1227"/>
      <c r="AE293" s="1228"/>
      <c r="AF293" s="1229"/>
    </row>
    <row r="294" spans="1:32" ht="15" customHeight="1" x14ac:dyDescent="0.2">
      <c r="A294" s="344">
        <v>388</v>
      </c>
      <c r="B294" s="738"/>
      <c r="C294" s="648"/>
      <c r="D294" s="648"/>
      <c r="E294" s="351"/>
      <c r="F294" s="1247" t="s">
        <v>240</v>
      </c>
      <c r="G294" s="1248"/>
      <c r="H294" s="1248"/>
      <c r="I294" s="1248"/>
      <c r="J294" s="1248"/>
      <c r="K294" s="1248"/>
      <c r="L294" s="1248"/>
      <c r="M294" s="690">
        <v>0</v>
      </c>
      <c r="N294" s="1254"/>
      <c r="O294" s="1254"/>
      <c r="P294" s="1254"/>
      <c r="Q294" s="1254"/>
      <c r="R294" s="1254"/>
      <c r="S294" s="1254"/>
      <c r="T294" s="1254"/>
      <c r="U294" s="1254"/>
      <c r="V294" s="1254"/>
      <c r="W294" s="1254"/>
      <c r="X294" s="1254"/>
      <c r="Y294" s="1254"/>
      <c r="Z294" s="1254"/>
      <c r="AA294" s="1254"/>
      <c r="AB294" s="1254"/>
      <c r="AC294" s="1254"/>
      <c r="AD294" s="1227"/>
      <c r="AE294" s="1228"/>
      <c r="AF294" s="1229"/>
    </row>
    <row r="295" spans="1:32" ht="15" customHeight="1" x14ac:dyDescent="0.2">
      <c r="A295" s="344">
        <v>389</v>
      </c>
      <c r="B295" s="738"/>
      <c r="C295" s="648"/>
      <c r="D295" s="648"/>
      <c r="E295" s="351"/>
      <c r="F295" s="1247" t="s">
        <v>241</v>
      </c>
      <c r="G295" s="1248"/>
      <c r="H295" s="1248"/>
      <c r="I295" s="1248"/>
      <c r="J295" s="1248"/>
      <c r="K295" s="1248"/>
      <c r="L295" s="1248"/>
      <c r="M295" s="690">
        <v>0</v>
      </c>
      <c r="N295" s="1254"/>
      <c r="O295" s="1254"/>
      <c r="P295" s="1254"/>
      <c r="Q295" s="1254"/>
      <c r="R295" s="1254"/>
      <c r="S295" s="1254"/>
      <c r="T295" s="1254"/>
      <c r="U295" s="1254"/>
      <c r="V295" s="1254"/>
      <c r="W295" s="1254"/>
      <c r="X295" s="1254"/>
      <c r="Y295" s="1254"/>
      <c r="Z295" s="1254"/>
      <c r="AA295" s="1254"/>
      <c r="AB295" s="1254"/>
      <c r="AC295" s="1254"/>
      <c r="AD295" s="1227"/>
      <c r="AE295" s="1228"/>
      <c r="AF295" s="1229"/>
    </row>
    <row r="296" spans="1:32" ht="15" customHeight="1" x14ac:dyDescent="0.2">
      <c r="A296" s="344">
        <v>390</v>
      </c>
      <c r="B296" s="738"/>
      <c r="C296" s="348"/>
      <c r="D296" s="362"/>
      <c r="E296" s="1222" t="s">
        <v>242</v>
      </c>
      <c r="F296" s="1223"/>
      <c r="G296" s="1223"/>
      <c r="H296" s="1223"/>
      <c r="I296" s="1223"/>
      <c r="J296" s="1223"/>
      <c r="K296" s="1223"/>
      <c r="L296" s="1223"/>
      <c r="M296" s="399">
        <f>SUM(M297:M300)</f>
        <v>0</v>
      </c>
      <c r="N296" s="1254"/>
      <c r="O296" s="1254"/>
      <c r="P296" s="1254"/>
      <c r="Q296" s="1254"/>
      <c r="R296" s="1254"/>
      <c r="S296" s="1254"/>
      <c r="T296" s="1254"/>
      <c r="U296" s="1254"/>
      <c r="V296" s="1254"/>
      <c r="W296" s="1254"/>
      <c r="X296" s="1254"/>
      <c r="Y296" s="1254"/>
      <c r="Z296" s="1254"/>
      <c r="AA296" s="1254"/>
      <c r="AB296" s="1254"/>
      <c r="AC296" s="1254"/>
      <c r="AD296" s="1227"/>
      <c r="AE296" s="1228"/>
      <c r="AF296" s="1229"/>
    </row>
    <row r="297" spans="1:32" ht="15" customHeight="1" x14ac:dyDescent="0.2">
      <c r="A297" s="344">
        <v>391</v>
      </c>
      <c r="B297" s="738"/>
      <c r="C297" s="648"/>
      <c r="D297" s="648"/>
      <c r="E297" s="351"/>
      <c r="F297" s="1247" t="s">
        <v>243</v>
      </c>
      <c r="G297" s="1248"/>
      <c r="H297" s="1248"/>
      <c r="I297" s="1248"/>
      <c r="J297" s="1248"/>
      <c r="K297" s="1248"/>
      <c r="L297" s="1248"/>
      <c r="M297" s="690">
        <v>0</v>
      </c>
      <c r="N297" s="1254"/>
      <c r="O297" s="1254"/>
      <c r="P297" s="1254"/>
      <c r="Q297" s="1254"/>
      <c r="R297" s="1254"/>
      <c r="S297" s="1254"/>
      <c r="T297" s="1254"/>
      <c r="U297" s="1254"/>
      <c r="V297" s="1254"/>
      <c r="W297" s="1254"/>
      <c r="X297" s="1254"/>
      <c r="Y297" s="1254"/>
      <c r="Z297" s="1254"/>
      <c r="AA297" s="1254"/>
      <c r="AB297" s="1254"/>
      <c r="AC297" s="1254"/>
      <c r="AD297" s="1227"/>
      <c r="AE297" s="1228"/>
      <c r="AF297" s="1229"/>
    </row>
    <row r="298" spans="1:32" ht="15" customHeight="1" x14ac:dyDescent="0.2">
      <c r="A298" s="344">
        <v>392</v>
      </c>
      <c r="B298" s="738"/>
      <c r="C298" s="648"/>
      <c r="D298" s="648"/>
      <c r="E298" s="351"/>
      <c r="F298" s="1247" t="s">
        <v>244</v>
      </c>
      <c r="G298" s="1248"/>
      <c r="H298" s="1248"/>
      <c r="I298" s="1248"/>
      <c r="J298" s="1248"/>
      <c r="K298" s="1248"/>
      <c r="L298" s="1248"/>
      <c r="M298" s="690">
        <v>0</v>
      </c>
      <c r="N298" s="1254"/>
      <c r="O298" s="1254"/>
      <c r="P298" s="1254"/>
      <c r="Q298" s="1254"/>
      <c r="R298" s="1254"/>
      <c r="S298" s="1254"/>
      <c r="T298" s="1254"/>
      <c r="U298" s="1254"/>
      <c r="V298" s="1254"/>
      <c r="W298" s="1254"/>
      <c r="X298" s="1254"/>
      <c r="Y298" s="1254"/>
      <c r="Z298" s="1254"/>
      <c r="AA298" s="1254"/>
      <c r="AB298" s="1254"/>
      <c r="AC298" s="1254"/>
      <c r="AD298" s="1227"/>
      <c r="AE298" s="1228"/>
      <c r="AF298" s="1229"/>
    </row>
    <row r="299" spans="1:32" ht="27.75" customHeight="1" x14ac:dyDescent="0.2">
      <c r="A299" s="344">
        <v>393</v>
      </c>
      <c r="B299" s="738"/>
      <c r="C299" s="648"/>
      <c r="D299" s="648"/>
      <c r="E299" s="351" t="s">
        <v>6</v>
      </c>
      <c r="F299" s="1247" t="s">
        <v>245</v>
      </c>
      <c r="G299" s="1248"/>
      <c r="H299" s="1248"/>
      <c r="I299" s="1248"/>
      <c r="J299" s="1248"/>
      <c r="K299" s="1248"/>
      <c r="L299" s="1248"/>
      <c r="M299" s="690">
        <v>0</v>
      </c>
      <c r="N299" s="1254"/>
      <c r="O299" s="1254"/>
      <c r="P299" s="1254"/>
      <c r="Q299" s="1254"/>
      <c r="R299" s="1254"/>
      <c r="S299" s="1254"/>
      <c r="T299" s="1254"/>
      <c r="U299" s="1254"/>
      <c r="V299" s="1254"/>
      <c r="W299" s="1254"/>
      <c r="X299" s="1254"/>
      <c r="Y299" s="1254"/>
      <c r="Z299" s="1254"/>
      <c r="AA299" s="1254"/>
      <c r="AB299" s="1254"/>
      <c r="AC299" s="1254"/>
      <c r="AD299" s="1227"/>
      <c r="AE299" s="1228"/>
      <c r="AF299" s="1229"/>
    </row>
    <row r="300" spans="1:32" ht="27.75" customHeight="1" x14ac:dyDescent="0.2">
      <c r="A300" s="344">
        <v>394</v>
      </c>
      <c r="B300" s="738"/>
      <c r="C300" s="656"/>
      <c r="D300" s="656"/>
      <c r="E300" s="656"/>
      <c r="F300" s="1247" t="s">
        <v>246</v>
      </c>
      <c r="G300" s="1248"/>
      <c r="H300" s="1248"/>
      <c r="I300" s="1248"/>
      <c r="J300" s="1248"/>
      <c r="K300" s="1248"/>
      <c r="L300" s="1248"/>
      <c r="M300" s="690">
        <v>0</v>
      </c>
      <c r="N300" s="977"/>
      <c r="O300" s="977"/>
      <c r="P300" s="977"/>
      <c r="Q300" s="977"/>
      <c r="R300" s="977"/>
      <c r="S300" s="977"/>
      <c r="T300" s="977"/>
      <c r="U300" s="977"/>
      <c r="V300" s="977"/>
      <c r="W300" s="977"/>
      <c r="X300" s="977"/>
      <c r="Y300" s="977"/>
      <c r="Z300" s="977"/>
      <c r="AA300" s="977"/>
      <c r="AB300" s="977"/>
      <c r="AC300" s="977"/>
      <c r="AD300" s="1227"/>
      <c r="AE300" s="1228"/>
      <c r="AF300" s="1229"/>
    </row>
    <row r="301" spans="1:32" x14ac:dyDescent="0.2">
      <c r="A301" s="344">
        <v>395</v>
      </c>
      <c r="B301" s="738"/>
      <c r="C301" s="656"/>
      <c r="D301" s="656"/>
      <c r="E301" s="1280" t="s">
        <v>247</v>
      </c>
      <c r="F301" s="1281"/>
      <c r="G301" s="1281"/>
      <c r="H301" s="1281"/>
      <c r="I301" s="1281"/>
      <c r="J301" s="1281"/>
      <c r="K301" s="1281"/>
      <c r="L301" s="1281"/>
      <c r="M301" s="399">
        <f>SUM(M302:M306)</f>
        <v>0</v>
      </c>
      <c r="N301" s="402">
        <f t="shared" ref="N301:AC301" si="65">SUBTOTAL(9,N302:N306)</f>
        <v>0</v>
      </c>
      <c r="O301" s="406">
        <f t="shared" si="65"/>
        <v>0</v>
      </c>
      <c r="P301" s="405">
        <f t="shared" si="65"/>
        <v>0</v>
      </c>
      <c r="Q301" s="407">
        <f t="shared" si="65"/>
        <v>0</v>
      </c>
      <c r="R301" s="406">
        <f t="shared" si="65"/>
        <v>0</v>
      </c>
      <c r="S301" s="406">
        <f t="shared" si="65"/>
        <v>0</v>
      </c>
      <c r="T301" s="406">
        <f t="shared" si="65"/>
        <v>0</v>
      </c>
      <c r="U301" s="406">
        <f t="shared" si="65"/>
        <v>0</v>
      </c>
      <c r="V301" s="406">
        <f t="shared" si="65"/>
        <v>0</v>
      </c>
      <c r="W301" s="406">
        <f t="shared" si="65"/>
        <v>0</v>
      </c>
      <c r="X301" s="406">
        <f t="shared" si="65"/>
        <v>0</v>
      </c>
      <c r="Y301" s="406">
        <f t="shared" si="65"/>
        <v>0</v>
      </c>
      <c r="Z301" s="406">
        <f t="shared" si="65"/>
        <v>0</v>
      </c>
      <c r="AA301" s="406">
        <f t="shared" si="65"/>
        <v>0</v>
      </c>
      <c r="AB301" s="416">
        <f t="shared" si="65"/>
        <v>0</v>
      </c>
      <c r="AC301" s="430">
        <f t="shared" si="65"/>
        <v>0</v>
      </c>
      <c r="AD301" s="1228"/>
      <c r="AE301" s="1228"/>
      <c r="AF301" s="1229"/>
    </row>
    <row r="302" spans="1:32" ht="27.75" customHeight="1" x14ac:dyDescent="0.2">
      <c r="A302" s="344">
        <v>396</v>
      </c>
      <c r="B302" s="738"/>
      <c r="C302" s="648"/>
      <c r="D302" s="648"/>
      <c r="E302" s="351"/>
      <c r="F302" s="1247" t="s">
        <v>248</v>
      </c>
      <c r="G302" s="1248"/>
      <c r="H302" s="1248"/>
      <c r="I302" s="1248"/>
      <c r="J302" s="1248"/>
      <c r="K302" s="1248"/>
      <c r="L302" s="1248"/>
      <c r="M302" s="690">
        <v>0</v>
      </c>
      <c r="N302" s="691">
        <v>0</v>
      </c>
      <c r="O302" s="692">
        <v>0</v>
      </c>
      <c r="P302" s="692">
        <v>0</v>
      </c>
      <c r="Q302" s="697">
        <v>0</v>
      </c>
      <c r="R302" s="1166"/>
      <c r="S302" s="1167"/>
      <c r="T302" s="1167"/>
      <c r="U302" s="1167"/>
      <c r="V302" s="1167"/>
      <c r="W302" s="1167"/>
      <c r="X302" s="1167"/>
      <c r="Y302" s="1167"/>
      <c r="Z302" s="1167"/>
      <c r="AA302" s="1167"/>
      <c r="AB302" s="1168"/>
      <c r="AC302" s="1175"/>
      <c r="AD302" s="1228"/>
      <c r="AE302" s="1228"/>
      <c r="AF302" s="1229"/>
    </row>
    <row r="303" spans="1:32" ht="27.75" customHeight="1" x14ac:dyDescent="0.2">
      <c r="A303" s="344">
        <v>397</v>
      </c>
      <c r="B303" s="738"/>
      <c r="C303" s="648"/>
      <c r="D303" s="648"/>
      <c r="E303" s="351"/>
      <c r="F303" s="1247" t="s">
        <v>249</v>
      </c>
      <c r="G303" s="1248"/>
      <c r="H303" s="1248"/>
      <c r="I303" s="1248"/>
      <c r="J303" s="1248"/>
      <c r="K303" s="1248"/>
      <c r="L303" s="1248"/>
      <c r="M303" s="690">
        <v>0</v>
      </c>
      <c r="N303" s="691">
        <v>0</v>
      </c>
      <c r="O303" s="692">
        <v>0</v>
      </c>
      <c r="P303" s="692">
        <v>0</v>
      </c>
      <c r="Q303" s="697">
        <v>0</v>
      </c>
      <c r="R303" s="1169"/>
      <c r="S303" s="1170"/>
      <c r="T303" s="1170"/>
      <c r="U303" s="1170"/>
      <c r="V303" s="1170"/>
      <c r="W303" s="1170"/>
      <c r="X303" s="1170"/>
      <c r="Y303" s="1170"/>
      <c r="Z303" s="1170"/>
      <c r="AA303" s="1170"/>
      <c r="AB303" s="1171"/>
      <c r="AC303" s="1413"/>
      <c r="AD303" s="1228"/>
      <c r="AE303" s="1228"/>
      <c r="AF303" s="1229"/>
    </row>
    <row r="304" spans="1:32" ht="15" customHeight="1" x14ac:dyDescent="0.2">
      <c r="A304" s="344">
        <v>397</v>
      </c>
      <c r="B304" s="738"/>
      <c r="C304" s="648"/>
      <c r="D304" s="648"/>
      <c r="E304" s="351"/>
      <c r="F304" s="1231" t="s">
        <v>250</v>
      </c>
      <c r="G304" s="1232"/>
      <c r="H304" s="1232"/>
      <c r="I304" s="1232"/>
      <c r="J304" s="1232"/>
      <c r="K304" s="1232"/>
      <c r="L304" s="1232"/>
      <c r="M304" s="690">
        <v>0</v>
      </c>
      <c r="N304" s="691">
        <v>0</v>
      </c>
      <c r="O304" s="692">
        <v>0</v>
      </c>
      <c r="P304" s="692">
        <v>0</v>
      </c>
      <c r="Q304" s="697">
        <v>0</v>
      </c>
      <c r="R304" s="1172"/>
      <c r="S304" s="1173"/>
      <c r="T304" s="1173"/>
      <c r="U304" s="1173"/>
      <c r="V304" s="1173"/>
      <c r="W304" s="1173"/>
      <c r="X304" s="1173"/>
      <c r="Y304" s="1173"/>
      <c r="Z304" s="1173"/>
      <c r="AA304" s="1173"/>
      <c r="AB304" s="1174"/>
      <c r="AC304" s="1414"/>
      <c r="AD304" s="1228"/>
      <c r="AE304" s="1228"/>
      <c r="AF304" s="1229"/>
    </row>
    <row r="305" spans="1:32" ht="15" customHeight="1" x14ac:dyDescent="0.2">
      <c r="A305" s="344">
        <v>397</v>
      </c>
      <c r="B305" s="738"/>
      <c r="C305" s="648"/>
      <c r="D305" s="648"/>
      <c r="E305" s="351"/>
      <c r="F305" s="1231" t="s">
        <v>352</v>
      </c>
      <c r="G305" s="1232"/>
      <c r="H305" s="1232"/>
      <c r="I305" s="1232"/>
      <c r="J305" s="1232"/>
      <c r="K305" s="1232"/>
      <c r="L305" s="1232"/>
      <c r="M305" s="690">
        <v>0</v>
      </c>
      <c r="N305" s="691">
        <v>0</v>
      </c>
      <c r="O305" s="692">
        <v>0</v>
      </c>
      <c r="P305" s="692">
        <v>0</v>
      </c>
      <c r="Q305" s="697">
        <v>0</v>
      </c>
      <c r="R305" s="692">
        <v>0</v>
      </c>
      <c r="S305" s="693">
        <v>0</v>
      </c>
      <c r="T305" s="692">
        <v>0</v>
      </c>
      <c r="U305" s="693">
        <v>0</v>
      </c>
      <c r="V305" s="692">
        <v>0</v>
      </c>
      <c r="W305" s="693">
        <v>0</v>
      </c>
      <c r="X305" s="692">
        <v>0</v>
      </c>
      <c r="Y305" s="693">
        <v>0</v>
      </c>
      <c r="Z305" s="692">
        <v>0</v>
      </c>
      <c r="AA305" s="693">
        <v>0</v>
      </c>
      <c r="AB305" s="698">
        <v>0</v>
      </c>
      <c r="AC305" s="690">
        <v>0</v>
      </c>
      <c r="AD305" s="1228"/>
      <c r="AE305" s="1228"/>
      <c r="AF305" s="1229"/>
    </row>
    <row r="306" spans="1:32" ht="15" customHeight="1" x14ac:dyDescent="0.2">
      <c r="A306" s="344">
        <v>397</v>
      </c>
      <c r="B306" s="738"/>
      <c r="C306" s="648"/>
      <c r="D306" s="648"/>
      <c r="E306" s="351"/>
      <c r="F306" s="1231" t="s">
        <v>251</v>
      </c>
      <c r="G306" s="1232"/>
      <c r="H306" s="1232"/>
      <c r="I306" s="1232"/>
      <c r="J306" s="1232"/>
      <c r="K306" s="1232"/>
      <c r="L306" s="1232"/>
      <c r="M306" s="690">
        <v>0</v>
      </c>
      <c r="N306" s="691">
        <v>0</v>
      </c>
      <c r="O306" s="692">
        <v>0</v>
      </c>
      <c r="P306" s="692">
        <v>0</v>
      </c>
      <c r="Q306" s="697">
        <v>0</v>
      </c>
      <c r="R306" s="692">
        <v>0</v>
      </c>
      <c r="S306" s="693">
        <v>0</v>
      </c>
      <c r="T306" s="692">
        <v>0</v>
      </c>
      <c r="U306" s="693">
        <v>0</v>
      </c>
      <c r="V306" s="692">
        <v>0</v>
      </c>
      <c r="W306" s="693">
        <v>0</v>
      </c>
      <c r="X306" s="692">
        <v>0</v>
      </c>
      <c r="Y306" s="693">
        <v>0</v>
      </c>
      <c r="Z306" s="692">
        <v>0</v>
      </c>
      <c r="AA306" s="693">
        <v>0</v>
      </c>
      <c r="AB306" s="698">
        <v>0</v>
      </c>
      <c r="AC306" s="699">
        <v>0</v>
      </c>
      <c r="AD306" s="1228"/>
      <c r="AE306" s="1228"/>
      <c r="AF306" s="1229"/>
    </row>
    <row r="307" spans="1:32" ht="15" customHeight="1" x14ac:dyDescent="0.2">
      <c r="A307" s="344">
        <v>385</v>
      </c>
      <c r="B307" s="738"/>
      <c r="C307" s="348"/>
      <c r="D307" s="1242" t="s">
        <v>252</v>
      </c>
      <c r="E307" s="1243"/>
      <c r="F307" s="1243"/>
      <c r="G307" s="1243"/>
      <c r="H307" s="1243"/>
      <c r="I307" s="1243"/>
      <c r="J307" s="1243"/>
      <c r="K307" s="1243"/>
      <c r="L307" s="1243"/>
      <c r="M307" s="1243"/>
      <c r="N307" s="1243"/>
      <c r="O307" s="1243"/>
      <c r="P307" s="1243"/>
      <c r="Q307" s="1243"/>
      <c r="R307" s="1243"/>
      <c r="S307" s="1243"/>
      <c r="T307" s="1243"/>
      <c r="U307" s="1243"/>
      <c r="V307" s="1243"/>
      <c r="W307" s="1243"/>
      <c r="X307" s="1243"/>
      <c r="Y307" s="1243"/>
      <c r="Z307" s="1243"/>
      <c r="AA307" s="1243"/>
      <c r="AB307" s="1243"/>
      <c r="AC307" s="1243"/>
      <c r="AD307" s="1243"/>
      <c r="AE307" s="1243"/>
      <c r="AF307" s="1264"/>
    </row>
    <row r="308" spans="1:32" ht="15" customHeight="1" x14ac:dyDescent="0.2">
      <c r="A308" s="344">
        <v>386</v>
      </c>
      <c r="B308" s="738"/>
      <c r="C308" s="348"/>
      <c r="D308" s="362"/>
      <c r="E308" s="1282" t="s">
        <v>261</v>
      </c>
      <c r="F308" s="1283"/>
      <c r="G308" s="1283"/>
      <c r="H308" s="1283"/>
      <c r="I308" s="1283"/>
      <c r="J308" s="1283"/>
      <c r="K308" s="1283"/>
      <c r="L308" s="1283"/>
      <c r="M308" s="399">
        <f>SUM(M309:M311)</f>
        <v>0</v>
      </c>
      <c r="N308" s="402">
        <f t="shared" ref="N308:AC308" si="66">SUBTOTAL(9,N309:N311)</f>
        <v>0</v>
      </c>
      <c r="O308" s="406">
        <f t="shared" si="66"/>
        <v>0</v>
      </c>
      <c r="P308" s="405">
        <f t="shared" si="66"/>
        <v>0</v>
      </c>
      <c r="Q308" s="407">
        <f t="shared" si="66"/>
        <v>0</v>
      </c>
      <c r="R308" s="406">
        <f t="shared" si="66"/>
        <v>0</v>
      </c>
      <c r="S308" s="406">
        <f t="shared" si="66"/>
        <v>0</v>
      </c>
      <c r="T308" s="406">
        <f t="shared" si="66"/>
        <v>0</v>
      </c>
      <c r="U308" s="406">
        <f t="shared" si="66"/>
        <v>0</v>
      </c>
      <c r="V308" s="406">
        <f t="shared" si="66"/>
        <v>0</v>
      </c>
      <c r="W308" s="406">
        <f t="shared" si="66"/>
        <v>0</v>
      </c>
      <c r="X308" s="406">
        <f t="shared" si="66"/>
        <v>0</v>
      </c>
      <c r="Y308" s="406">
        <f t="shared" si="66"/>
        <v>0</v>
      </c>
      <c r="Z308" s="406">
        <f t="shared" si="66"/>
        <v>0</v>
      </c>
      <c r="AA308" s="406">
        <f t="shared" si="66"/>
        <v>0</v>
      </c>
      <c r="AB308" s="416">
        <f t="shared" si="66"/>
        <v>0</v>
      </c>
      <c r="AC308" s="399">
        <f t="shared" si="66"/>
        <v>0</v>
      </c>
      <c r="AD308" s="1257"/>
      <c r="AE308" s="1257"/>
      <c r="AF308" s="1258"/>
    </row>
    <row r="309" spans="1:32" ht="15" customHeight="1" x14ac:dyDescent="0.2">
      <c r="A309" s="344">
        <v>387</v>
      </c>
      <c r="B309" s="738"/>
      <c r="C309" s="648"/>
      <c r="D309" s="648"/>
      <c r="E309" s="351"/>
      <c r="F309" s="1247" t="s">
        <v>253</v>
      </c>
      <c r="G309" s="1248"/>
      <c r="H309" s="1248"/>
      <c r="I309" s="1248"/>
      <c r="J309" s="1248"/>
      <c r="K309" s="1248"/>
      <c r="L309" s="1248"/>
      <c r="M309" s="690">
        <v>0</v>
      </c>
      <c r="N309" s="691">
        <v>0</v>
      </c>
      <c r="O309" s="692">
        <v>0</v>
      </c>
      <c r="P309" s="692">
        <v>0</v>
      </c>
      <c r="Q309" s="697">
        <v>0</v>
      </c>
      <c r="R309" s="1178"/>
      <c r="S309" s="1167"/>
      <c r="T309" s="1167"/>
      <c r="U309" s="1167"/>
      <c r="V309" s="1167"/>
      <c r="W309" s="1167"/>
      <c r="X309" s="1167"/>
      <c r="Y309" s="1167"/>
      <c r="Z309" s="1167"/>
      <c r="AA309" s="1167"/>
      <c r="AB309" s="1168"/>
      <c r="AC309" s="1175"/>
      <c r="AD309" s="1228"/>
      <c r="AE309" s="1228"/>
      <c r="AF309" s="1229"/>
    </row>
    <row r="310" spans="1:32" ht="15" customHeight="1" x14ac:dyDescent="0.2">
      <c r="A310" s="344">
        <v>388</v>
      </c>
      <c r="B310" s="738"/>
      <c r="C310" s="648"/>
      <c r="D310" s="648"/>
      <c r="E310" s="351"/>
      <c r="F310" s="1247" t="s">
        <v>254</v>
      </c>
      <c r="G310" s="1248"/>
      <c r="H310" s="1248"/>
      <c r="I310" s="1248"/>
      <c r="J310" s="1248"/>
      <c r="K310" s="1248"/>
      <c r="L310" s="1248"/>
      <c r="M310" s="690">
        <v>0</v>
      </c>
      <c r="N310" s="691">
        <v>0</v>
      </c>
      <c r="O310" s="692">
        <v>0</v>
      </c>
      <c r="P310" s="692">
        <v>0</v>
      </c>
      <c r="Q310" s="697">
        <v>0</v>
      </c>
      <c r="R310" s="692">
        <v>0</v>
      </c>
      <c r="S310" s="1179"/>
      <c r="T310" s="1170"/>
      <c r="U310" s="1170"/>
      <c r="V310" s="1170"/>
      <c r="W310" s="1170"/>
      <c r="X310" s="1170"/>
      <c r="Y310" s="1170"/>
      <c r="Z310" s="1170"/>
      <c r="AA310" s="1170"/>
      <c r="AB310" s="1171"/>
      <c r="AC310" s="1180"/>
      <c r="AD310" s="1228"/>
      <c r="AE310" s="1228"/>
      <c r="AF310" s="1229"/>
    </row>
    <row r="311" spans="1:32" ht="15" customHeight="1" x14ac:dyDescent="0.2">
      <c r="A311" s="344">
        <v>389</v>
      </c>
      <c r="B311" s="738"/>
      <c r="C311" s="648"/>
      <c r="D311" s="648"/>
      <c r="E311" s="351"/>
      <c r="F311" s="1247" t="s">
        <v>255</v>
      </c>
      <c r="G311" s="1248"/>
      <c r="H311" s="1248"/>
      <c r="I311" s="1248"/>
      <c r="J311" s="1248"/>
      <c r="K311" s="1248"/>
      <c r="L311" s="1248"/>
      <c r="M311" s="690">
        <v>0</v>
      </c>
      <c r="N311" s="691">
        <v>0</v>
      </c>
      <c r="O311" s="692">
        <v>0</v>
      </c>
      <c r="P311" s="692">
        <v>0</v>
      </c>
      <c r="Q311" s="697">
        <v>0</v>
      </c>
      <c r="R311" s="692">
        <v>0</v>
      </c>
      <c r="S311" s="693">
        <v>0</v>
      </c>
      <c r="T311" s="1179"/>
      <c r="U311" s="1173"/>
      <c r="V311" s="1173"/>
      <c r="W311" s="1173"/>
      <c r="X311" s="1173"/>
      <c r="Y311" s="1173"/>
      <c r="Z311" s="1173"/>
      <c r="AA311" s="1173"/>
      <c r="AB311" s="1174"/>
      <c r="AC311" s="1181"/>
      <c r="AD311" s="1228"/>
      <c r="AE311" s="1228"/>
      <c r="AF311" s="1229"/>
    </row>
    <row r="312" spans="1:32" ht="15" customHeight="1" x14ac:dyDescent="0.2">
      <c r="A312" s="344">
        <v>390</v>
      </c>
      <c r="B312" s="738"/>
      <c r="C312" s="348"/>
      <c r="D312" s="362"/>
      <c r="E312" s="1222" t="s">
        <v>256</v>
      </c>
      <c r="F312" s="1223"/>
      <c r="G312" s="1223"/>
      <c r="H312" s="1223"/>
      <c r="I312" s="1223"/>
      <c r="J312" s="1223"/>
      <c r="K312" s="1223"/>
      <c r="L312" s="1223"/>
      <c r="M312" s="399">
        <f>SUM(M313:M314)</f>
        <v>0</v>
      </c>
      <c r="N312" s="402">
        <f t="shared" ref="N312:AC312" si="67">SUBTOTAL(9,N313:N314)</f>
        <v>0</v>
      </c>
      <c r="O312" s="406">
        <f t="shared" si="67"/>
        <v>0</v>
      </c>
      <c r="P312" s="405">
        <f t="shared" si="67"/>
        <v>0</v>
      </c>
      <c r="Q312" s="407">
        <f t="shared" si="67"/>
        <v>0</v>
      </c>
      <c r="R312" s="406">
        <f t="shared" si="67"/>
        <v>0</v>
      </c>
      <c r="S312" s="406">
        <f t="shared" si="67"/>
        <v>0</v>
      </c>
      <c r="T312" s="406">
        <f t="shared" si="67"/>
        <v>0</v>
      </c>
      <c r="U312" s="406">
        <f t="shared" si="67"/>
        <v>0</v>
      </c>
      <c r="V312" s="406">
        <f t="shared" si="67"/>
        <v>0</v>
      </c>
      <c r="W312" s="406">
        <f t="shared" si="67"/>
        <v>0</v>
      </c>
      <c r="X312" s="406">
        <f t="shared" si="67"/>
        <v>0</v>
      </c>
      <c r="Y312" s="406">
        <f t="shared" si="67"/>
        <v>0</v>
      </c>
      <c r="Z312" s="406">
        <f t="shared" si="67"/>
        <v>0</v>
      </c>
      <c r="AA312" s="406">
        <f t="shared" si="67"/>
        <v>0</v>
      </c>
      <c r="AB312" s="416">
        <f t="shared" si="67"/>
        <v>0</v>
      </c>
      <c r="AC312" s="399">
        <f t="shared" si="67"/>
        <v>0</v>
      </c>
      <c r="AD312" s="1228"/>
      <c r="AE312" s="1228"/>
      <c r="AF312" s="1229"/>
    </row>
    <row r="313" spans="1:32" ht="15" customHeight="1" x14ac:dyDescent="0.2">
      <c r="A313" s="344">
        <v>391</v>
      </c>
      <c r="B313" s="738"/>
      <c r="C313" s="648"/>
      <c r="D313" s="648"/>
      <c r="E313" s="351"/>
      <c r="F313" s="1247" t="s">
        <v>257</v>
      </c>
      <c r="G313" s="1248"/>
      <c r="H313" s="1248"/>
      <c r="I313" s="1248"/>
      <c r="J313" s="1248"/>
      <c r="K313" s="1248"/>
      <c r="L313" s="1248"/>
      <c r="M313" s="690">
        <v>0</v>
      </c>
      <c r="N313" s="691">
        <v>0</v>
      </c>
      <c r="O313" s="692">
        <v>0</v>
      </c>
      <c r="P313" s="692">
        <v>0</v>
      </c>
      <c r="Q313" s="697">
        <v>0</v>
      </c>
      <c r="R313" s="692">
        <v>0</v>
      </c>
      <c r="S313" s="693">
        <v>0</v>
      </c>
      <c r="T313" s="692">
        <v>0</v>
      </c>
      <c r="U313" s="693">
        <v>0</v>
      </c>
      <c r="V313" s="692">
        <v>0</v>
      </c>
      <c r="W313" s="693">
        <v>0</v>
      </c>
      <c r="X313" s="692">
        <v>0</v>
      </c>
      <c r="Y313" s="693">
        <v>0</v>
      </c>
      <c r="Z313" s="692">
        <v>0</v>
      </c>
      <c r="AA313" s="693">
        <v>0</v>
      </c>
      <c r="AB313" s="698">
        <v>0</v>
      </c>
      <c r="AC313" s="690">
        <v>0</v>
      </c>
      <c r="AD313" s="1228"/>
      <c r="AE313" s="1228"/>
      <c r="AF313" s="1229"/>
    </row>
    <row r="314" spans="1:32" ht="15" customHeight="1" x14ac:dyDescent="0.2">
      <c r="A314" s="344">
        <v>392</v>
      </c>
      <c r="B314" s="575"/>
      <c r="C314" s="647"/>
      <c r="D314" s="647"/>
      <c r="E314" s="732"/>
      <c r="F314" s="1231" t="s">
        <v>258</v>
      </c>
      <c r="G314" s="1232"/>
      <c r="H314" s="1232"/>
      <c r="I314" s="1232"/>
      <c r="J314" s="1232"/>
      <c r="K314" s="1232"/>
      <c r="L314" s="1232"/>
      <c r="M314" s="690">
        <v>0</v>
      </c>
      <c r="N314" s="691">
        <v>0</v>
      </c>
      <c r="O314" s="692">
        <v>0</v>
      </c>
      <c r="P314" s="692">
        <v>0</v>
      </c>
      <c r="Q314" s="697">
        <v>0</v>
      </c>
      <c r="R314" s="692">
        <v>0</v>
      </c>
      <c r="S314" s="693">
        <v>0</v>
      </c>
      <c r="T314" s="692">
        <v>0</v>
      </c>
      <c r="U314" s="693">
        <v>0</v>
      </c>
      <c r="V314" s="692">
        <v>0</v>
      </c>
      <c r="W314" s="693">
        <v>0</v>
      </c>
      <c r="X314" s="692">
        <v>0</v>
      </c>
      <c r="Y314" s="693">
        <v>0</v>
      </c>
      <c r="Z314" s="692">
        <v>0</v>
      </c>
      <c r="AA314" s="693">
        <v>0</v>
      </c>
      <c r="AB314" s="698">
        <v>0</v>
      </c>
      <c r="AC314" s="690">
        <v>0</v>
      </c>
      <c r="AD314" s="1228"/>
      <c r="AE314" s="1228"/>
      <c r="AF314" s="1229"/>
    </row>
    <row r="315" spans="1:32" ht="15" customHeight="1" x14ac:dyDescent="0.2">
      <c r="A315" s="344">
        <v>326</v>
      </c>
      <c r="B315" s="342"/>
      <c r="C315" s="1269" t="s">
        <v>259</v>
      </c>
      <c r="D315" s="1270"/>
      <c r="E315" s="1270"/>
      <c r="F315" s="1270"/>
      <c r="G315" s="1270"/>
      <c r="H315" s="1270"/>
      <c r="I315" s="1270"/>
      <c r="J315" s="1270"/>
      <c r="K315" s="1270"/>
      <c r="L315" s="1270"/>
      <c r="M315" s="1270"/>
      <c r="N315" s="1270"/>
      <c r="O315" s="1270"/>
      <c r="P315" s="1270"/>
      <c r="Q315" s="1270"/>
      <c r="R315" s="1270"/>
      <c r="S315" s="1270"/>
      <c r="T315" s="1270"/>
      <c r="U315" s="1270"/>
      <c r="V315" s="1270"/>
      <c r="W315" s="1270"/>
      <c r="X315" s="1270"/>
      <c r="Y315" s="1270"/>
      <c r="Z315" s="1270"/>
      <c r="AA315" s="1270"/>
      <c r="AB315" s="1270"/>
      <c r="AC315" s="1270"/>
      <c r="AD315" s="1270"/>
      <c r="AE315" s="1270"/>
      <c r="AF315" s="1271"/>
    </row>
    <row r="316" spans="1:32" ht="15" customHeight="1" x14ac:dyDescent="0.2">
      <c r="A316" s="344">
        <v>327</v>
      </c>
      <c r="B316" s="738"/>
      <c r="C316" s="348"/>
      <c r="D316" s="1242" t="s">
        <v>260</v>
      </c>
      <c r="E316" s="1243"/>
      <c r="F316" s="1243"/>
      <c r="G316" s="1243"/>
      <c r="H316" s="1243"/>
      <c r="I316" s="1243"/>
      <c r="J316" s="1243"/>
      <c r="K316" s="1243"/>
      <c r="L316" s="1243"/>
      <c r="M316" s="399">
        <f>SUM(M317:M322)</f>
        <v>0</v>
      </c>
      <c r="N316" s="402">
        <f t="shared" ref="N316:AC316" si="68">SUBTOTAL(9,N317:N322)</f>
        <v>0</v>
      </c>
      <c r="O316" s="406">
        <f t="shared" si="68"/>
        <v>0</v>
      </c>
      <c r="P316" s="405">
        <f t="shared" si="68"/>
        <v>0</v>
      </c>
      <c r="Q316" s="407">
        <f t="shared" si="68"/>
        <v>0</v>
      </c>
      <c r="R316" s="406">
        <f t="shared" si="68"/>
        <v>0</v>
      </c>
      <c r="S316" s="406">
        <f t="shared" si="68"/>
        <v>0</v>
      </c>
      <c r="T316" s="406">
        <f t="shared" si="68"/>
        <v>0</v>
      </c>
      <c r="U316" s="406">
        <f t="shared" si="68"/>
        <v>0</v>
      </c>
      <c r="V316" s="406">
        <f t="shared" si="68"/>
        <v>0</v>
      </c>
      <c r="W316" s="406">
        <f t="shared" si="68"/>
        <v>0</v>
      </c>
      <c r="X316" s="406">
        <f t="shared" si="68"/>
        <v>0</v>
      </c>
      <c r="Y316" s="406">
        <f t="shared" si="68"/>
        <v>0</v>
      </c>
      <c r="Z316" s="406">
        <f t="shared" si="68"/>
        <v>0</v>
      </c>
      <c r="AA316" s="406">
        <f t="shared" si="68"/>
        <v>0</v>
      </c>
      <c r="AB316" s="416">
        <f t="shared" si="68"/>
        <v>0</v>
      </c>
      <c r="AC316" s="399">
        <f t="shared" si="68"/>
        <v>0</v>
      </c>
      <c r="AD316" s="1228"/>
      <c r="AE316" s="1228"/>
      <c r="AF316" s="1229"/>
    </row>
    <row r="317" spans="1:32" ht="15" customHeight="1" x14ac:dyDescent="0.2">
      <c r="A317" s="344">
        <v>328</v>
      </c>
      <c r="B317" s="738"/>
      <c r="C317" s="349"/>
      <c r="D317" s="349"/>
      <c r="E317" s="350"/>
      <c r="F317" s="1231" t="s">
        <v>441</v>
      </c>
      <c r="G317" s="1232"/>
      <c r="H317" s="1232"/>
      <c r="I317" s="1232"/>
      <c r="J317" s="1232"/>
      <c r="K317" s="1232"/>
      <c r="L317" s="1232"/>
      <c r="M317" s="690">
        <v>0</v>
      </c>
      <c r="N317" s="691">
        <v>0</v>
      </c>
      <c r="O317" s="692">
        <v>0</v>
      </c>
      <c r="P317" s="692">
        <v>0</v>
      </c>
      <c r="Q317" s="697">
        <v>0</v>
      </c>
      <c r="R317" s="692">
        <v>0</v>
      </c>
      <c r="S317" s="693">
        <v>0</v>
      </c>
      <c r="T317" s="693">
        <v>0</v>
      </c>
      <c r="U317" s="693">
        <v>0</v>
      </c>
      <c r="V317" s="693">
        <v>0</v>
      </c>
      <c r="W317" s="693">
        <v>0</v>
      </c>
      <c r="X317" s="693">
        <v>0</v>
      </c>
      <c r="Y317" s="693">
        <v>0</v>
      </c>
      <c r="Z317" s="693">
        <v>0</v>
      </c>
      <c r="AA317" s="693">
        <v>0</v>
      </c>
      <c r="AB317" s="693">
        <v>0</v>
      </c>
      <c r="AC317" s="690">
        <v>0</v>
      </c>
      <c r="AD317" s="1228"/>
      <c r="AE317" s="1228"/>
      <c r="AF317" s="1229"/>
    </row>
    <row r="318" spans="1:32" ht="15" customHeight="1" x14ac:dyDescent="0.2">
      <c r="A318" s="344">
        <v>329</v>
      </c>
      <c r="B318" s="738"/>
      <c r="C318" s="349"/>
      <c r="D318" s="349"/>
      <c r="E318" s="350"/>
      <c r="F318" s="1231" t="s">
        <v>262</v>
      </c>
      <c r="G318" s="1232"/>
      <c r="H318" s="1232"/>
      <c r="I318" s="1232"/>
      <c r="J318" s="1232"/>
      <c r="K318" s="1232"/>
      <c r="L318" s="1232"/>
      <c r="M318" s="690">
        <v>0</v>
      </c>
      <c r="N318" s="691">
        <v>0</v>
      </c>
      <c r="O318" s="692">
        <v>0</v>
      </c>
      <c r="P318" s="692">
        <v>0</v>
      </c>
      <c r="Q318" s="697">
        <v>0</v>
      </c>
      <c r="R318" s="692">
        <v>0</v>
      </c>
      <c r="S318" s="693">
        <v>0</v>
      </c>
      <c r="T318" s="693">
        <v>0</v>
      </c>
      <c r="U318" s="693">
        <v>0</v>
      </c>
      <c r="V318" s="693">
        <v>0</v>
      </c>
      <c r="W318" s="693">
        <v>0</v>
      </c>
      <c r="X318" s="692">
        <v>0</v>
      </c>
      <c r="Y318" s="693">
        <v>0</v>
      </c>
      <c r="Z318" s="692">
        <v>0</v>
      </c>
      <c r="AA318" s="693">
        <v>0</v>
      </c>
      <c r="AB318" s="698">
        <v>0</v>
      </c>
      <c r="AC318" s="690">
        <v>0</v>
      </c>
      <c r="AD318" s="1228"/>
      <c r="AE318" s="1228"/>
      <c r="AF318" s="1229"/>
    </row>
    <row r="319" spans="1:32" ht="15" customHeight="1" x14ac:dyDescent="0.2">
      <c r="A319" s="344">
        <v>330</v>
      </c>
      <c r="B319" s="738"/>
      <c r="C319" s="349"/>
      <c r="D319" s="349"/>
      <c r="E319" s="350"/>
      <c r="F319" s="1231" t="s">
        <v>263</v>
      </c>
      <c r="G319" s="1232"/>
      <c r="H319" s="1232"/>
      <c r="I319" s="1232"/>
      <c r="J319" s="1232"/>
      <c r="K319" s="1232"/>
      <c r="L319" s="1232"/>
      <c r="M319" s="690">
        <v>0</v>
      </c>
      <c r="N319" s="691">
        <v>0</v>
      </c>
      <c r="O319" s="692">
        <v>0</v>
      </c>
      <c r="P319" s="692">
        <v>0</v>
      </c>
      <c r="Q319" s="697">
        <v>0</v>
      </c>
      <c r="R319" s="692">
        <v>0</v>
      </c>
      <c r="S319" s="693">
        <v>0</v>
      </c>
      <c r="T319" s="693">
        <v>0</v>
      </c>
      <c r="U319" s="693">
        <v>0</v>
      </c>
      <c r="V319" s="692">
        <v>0</v>
      </c>
      <c r="W319" s="693">
        <v>0</v>
      </c>
      <c r="X319" s="692">
        <v>0</v>
      </c>
      <c r="Y319" s="693">
        <v>0</v>
      </c>
      <c r="Z319" s="692">
        <v>0</v>
      </c>
      <c r="AA319" s="693">
        <v>0</v>
      </c>
      <c r="AB319" s="698">
        <v>0</v>
      </c>
      <c r="AC319" s="690">
        <v>0</v>
      </c>
      <c r="AD319" s="1228"/>
      <c r="AE319" s="1228"/>
      <c r="AF319" s="1229"/>
    </row>
    <row r="320" spans="1:32" ht="15" customHeight="1" x14ac:dyDescent="0.2">
      <c r="A320" s="344">
        <v>331</v>
      </c>
      <c r="B320" s="738"/>
      <c r="C320" s="349"/>
      <c r="D320" s="349"/>
      <c r="E320" s="350"/>
      <c r="F320" s="1231" t="s">
        <v>264</v>
      </c>
      <c r="G320" s="1232"/>
      <c r="H320" s="1232"/>
      <c r="I320" s="1232"/>
      <c r="J320" s="1232"/>
      <c r="K320" s="1232"/>
      <c r="L320" s="1232"/>
      <c r="M320" s="690">
        <v>0</v>
      </c>
      <c r="N320" s="691">
        <v>0</v>
      </c>
      <c r="O320" s="692">
        <v>0</v>
      </c>
      <c r="P320" s="692">
        <v>0</v>
      </c>
      <c r="Q320" s="697">
        <v>0</v>
      </c>
      <c r="R320" s="692">
        <v>0</v>
      </c>
      <c r="S320" s="693">
        <v>0</v>
      </c>
      <c r="T320" s="693">
        <v>0</v>
      </c>
      <c r="U320" s="693">
        <v>0</v>
      </c>
      <c r="V320" s="693">
        <v>0</v>
      </c>
      <c r="W320" s="693">
        <v>0</v>
      </c>
      <c r="X320" s="692">
        <v>0</v>
      </c>
      <c r="Y320" s="693">
        <v>0</v>
      </c>
      <c r="Z320" s="692">
        <v>0</v>
      </c>
      <c r="AA320" s="693">
        <v>0</v>
      </c>
      <c r="AB320" s="698">
        <v>0</v>
      </c>
      <c r="AC320" s="690">
        <v>0</v>
      </c>
      <c r="AD320" s="1228"/>
      <c r="AE320" s="1228"/>
      <c r="AF320" s="1229"/>
    </row>
    <row r="321" spans="1:32" ht="15" customHeight="1" x14ac:dyDescent="0.2">
      <c r="A321" s="344">
        <v>331</v>
      </c>
      <c r="B321" s="738"/>
      <c r="C321" s="349"/>
      <c r="D321" s="349"/>
      <c r="E321" s="350"/>
      <c r="F321" s="1231" t="s">
        <v>265</v>
      </c>
      <c r="G321" s="1232"/>
      <c r="H321" s="1232"/>
      <c r="I321" s="1232"/>
      <c r="J321" s="1232"/>
      <c r="K321" s="1232"/>
      <c r="L321" s="1232"/>
      <c r="M321" s="690">
        <v>0</v>
      </c>
      <c r="N321" s="691">
        <v>0</v>
      </c>
      <c r="O321" s="692">
        <v>0</v>
      </c>
      <c r="P321" s="692">
        <v>0</v>
      </c>
      <c r="Q321" s="697">
        <v>0</v>
      </c>
      <c r="R321" s="692">
        <v>0</v>
      </c>
      <c r="S321" s="693">
        <v>0</v>
      </c>
      <c r="T321" s="693">
        <v>0</v>
      </c>
      <c r="U321" s="693">
        <v>0</v>
      </c>
      <c r="V321" s="693">
        <v>0</v>
      </c>
      <c r="W321" s="693">
        <v>0</v>
      </c>
      <c r="X321" s="692">
        <v>0</v>
      </c>
      <c r="Y321" s="693">
        <v>0</v>
      </c>
      <c r="Z321" s="692">
        <v>0</v>
      </c>
      <c r="AA321" s="693">
        <v>0</v>
      </c>
      <c r="AB321" s="698">
        <v>0</v>
      </c>
      <c r="AC321" s="690">
        <v>0</v>
      </c>
      <c r="AD321" s="1228"/>
      <c r="AE321" s="1228"/>
      <c r="AF321" s="1229"/>
    </row>
    <row r="322" spans="1:32" ht="15" customHeight="1" x14ac:dyDescent="0.2">
      <c r="A322" s="344">
        <v>331</v>
      </c>
      <c r="B322" s="738"/>
      <c r="C322" s="349"/>
      <c r="D322" s="349"/>
      <c r="E322" s="350"/>
      <c r="F322" s="1231" t="s">
        <v>266</v>
      </c>
      <c r="G322" s="1232"/>
      <c r="H322" s="1232"/>
      <c r="I322" s="1232"/>
      <c r="J322" s="1232"/>
      <c r="K322" s="1232"/>
      <c r="L322" s="1232"/>
      <c r="M322" s="690">
        <v>0</v>
      </c>
      <c r="N322" s="691">
        <v>0</v>
      </c>
      <c r="O322" s="692">
        <v>0</v>
      </c>
      <c r="P322" s="692">
        <v>0</v>
      </c>
      <c r="Q322" s="697">
        <v>0</v>
      </c>
      <c r="R322" s="692">
        <v>0</v>
      </c>
      <c r="S322" s="693">
        <v>0</v>
      </c>
      <c r="T322" s="693">
        <v>0</v>
      </c>
      <c r="U322" s="693">
        <v>0</v>
      </c>
      <c r="V322" s="693">
        <v>0</v>
      </c>
      <c r="W322" s="693">
        <v>0</v>
      </c>
      <c r="X322" s="692">
        <v>0</v>
      </c>
      <c r="Y322" s="693">
        <v>0</v>
      </c>
      <c r="Z322" s="692">
        <v>0</v>
      </c>
      <c r="AA322" s="693">
        <v>0</v>
      </c>
      <c r="AB322" s="698">
        <v>0</v>
      </c>
      <c r="AC322" s="690">
        <v>0</v>
      </c>
      <c r="AD322" s="1228"/>
      <c r="AE322" s="1228"/>
      <c r="AF322" s="1229"/>
    </row>
    <row r="323" spans="1:32" ht="15" customHeight="1" x14ac:dyDescent="0.2">
      <c r="A323" s="344">
        <v>327</v>
      </c>
      <c r="B323" s="738"/>
      <c r="C323" s="348"/>
      <c r="D323" s="1242" t="s">
        <v>267</v>
      </c>
      <c r="E323" s="1243"/>
      <c r="F323" s="1243"/>
      <c r="G323" s="1243"/>
      <c r="H323" s="1243"/>
      <c r="I323" s="1243"/>
      <c r="J323" s="1243"/>
      <c r="K323" s="1243"/>
      <c r="L323" s="1243"/>
      <c r="M323" s="399">
        <f>SUM(M324:M328)</f>
        <v>0</v>
      </c>
      <c r="N323" s="402">
        <f t="shared" ref="N323:AC323" si="69">SUBTOTAL(9,N324:N328)</f>
        <v>0</v>
      </c>
      <c r="O323" s="406">
        <f t="shared" si="69"/>
        <v>0</v>
      </c>
      <c r="P323" s="405">
        <f t="shared" si="69"/>
        <v>0</v>
      </c>
      <c r="Q323" s="407">
        <f t="shared" si="69"/>
        <v>0</v>
      </c>
      <c r="R323" s="406">
        <f t="shared" si="69"/>
        <v>0</v>
      </c>
      <c r="S323" s="406">
        <f t="shared" si="69"/>
        <v>0</v>
      </c>
      <c r="T323" s="406">
        <f t="shared" si="69"/>
        <v>0</v>
      </c>
      <c r="U323" s="406">
        <f t="shared" si="69"/>
        <v>0</v>
      </c>
      <c r="V323" s="406">
        <f t="shared" si="69"/>
        <v>0</v>
      </c>
      <c r="W323" s="406">
        <f t="shared" si="69"/>
        <v>0</v>
      </c>
      <c r="X323" s="406">
        <f t="shared" si="69"/>
        <v>0</v>
      </c>
      <c r="Y323" s="406">
        <f t="shared" si="69"/>
        <v>0</v>
      </c>
      <c r="Z323" s="406">
        <f t="shared" si="69"/>
        <v>0</v>
      </c>
      <c r="AA323" s="406">
        <f t="shared" si="69"/>
        <v>0</v>
      </c>
      <c r="AB323" s="416">
        <f t="shared" si="69"/>
        <v>0</v>
      </c>
      <c r="AC323" s="399">
        <f t="shared" si="69"/>
        <v>0</v>
      </c>
      <c r="AD323" s="1228"/>
      <c r="AE323" s="1228"/>
      <c r="AF323" s="1229"/>
    </row>
    <row r="324" spans="1:32" ht="15" customHeight="1" x14ac:dyDescent="0.2">
      <c r="A324" s="344">
        <v>328</v>
      </c>
      <c r="B324" s="738"/>
      <c r="C324" s="349"/>
      <c r="D324" s="349"/>
      <c r="E324" s="350"/>
      <c r="F324" s="1231" t="s">
        <v>349</v>
      </c>
      <c r="G324" s="1232"/>
      <c r="H324" s="1232"/>
      <c r="I324" s="1232"/>
      <c r="J324" s="1232"/>
      <c r="K324" s="1232"/>
      <c r="L324" s="1232"/>
      <c r="M324" s="690">
        <v>0</v>
      </c>
      <c r="N324" s="691">
        <v>0</v>
      </c>
      <c r="O324" s="692">
        <v>0</v>
      </c>
      <c r="P324" s="692">
        <v>0</v>
      </c>
      <c r="Q324" s="697">
        <v>0</v>
      </c>
      <c r="R324" s="692">
        <v>0</v>
      </c>
      <c r="S324" s="693">
        <v>0</v>
      </c>
      <c r="T324" s="692">
        <v>0</v>
      </c>
      <c r="U324" s="693">
        <v>0</v>
      </c>
      <c r="V324" s="692">
        <v>0</v>
      </c>
      <c r="W324" s="693">
        <v>0</v>
      </c>
      <c r="X324" s="692">
        <v>0</v>
      </c>
      <c r="Y324" s="693">
        <v>0</v>
      </c>
      <c r="Z324" s="692">
        <v>0</v>
      </c>
      <c r="AA324" s="693">
        <v>0</v>
      </c>
      <c r="AB324" s="698">
        <v>0</v>
      </c>
      <c r="AC324" s="690">
        <v>0</v>
      </c>
      <c r="AD324" s="1228"/>
      <c r="AE324" s="1228"/>
      <c r="AF324" s="1229"/>
    </row>
    <row r="325" spans="1:32" ht="15" customHeight="1" x14ac:dyDescent="0.2">
      <c r="A325" s="344">
        <v>329</v>
      </c>
      <c r="B325" s="738"/>
      <c r="C325" s="349"/>
      <c r="D325" s="349"/>
      <c r="E325" s="350"/>
      <c r="F325" s="1231" t="s">
        <v>350</v>
      </c>
      <c r="G325" s="1232"/>
      <c r="H325" s="1232"/>
      <c r="I325" s="1232"/>
      <c r="J325" s="1232"/>
      <c r="K325" s="1232"/>
      <c r="L325" s="1232"/>
      <c r="M325" s="690">
        <v>0</v>
      </c>
      <c r="N325" s="691">
        <v>0</v>
      </c>
      <c r="O325" s="692">
        <v>0</v>
      </c>
      <c r="P325" s="692">
        <v>0</v>
      </c>
      <c r="Q325" s="697">
        <v>0</v>
      </c>
      <c r="R325" s="692">
        <v>0</v>
      </c>
      <c r="S325" s="693">
        <v>0</v>
      </c>
      <c r="T325" s="692">
        <v>0</v>
      </c>
      <c r="U325" s="693">
        <v>0</v>
      </c>
      <c r="V325" s="692">
        <v>0</v>
      </c>
      <c r="W325" s="693">
        <v>0</v>
      </c>
      <c r="X325" s="692">
        <v>0</v>
      </c>
      <c r="Y325" s="693">
        <v>0</v>
      </c>
      <c r="Z325" s="692">
        <v>0</v>
      </c>
      <c r="AA325" s="693">
        <v>0</v>
      </c>
      <c r="AB325" s="698">
        <v>0</v>
      </c>
      <c r="AC325" s="690">
        <v>0</v>
      </c>
      <c r="AD325" s="1228"/>
      <c r="AE325" s="1228"/>
      <c r="AF325" s="1229"/>
    </row>
    <row r="326" spans="1:32" ht="15" customHeight="1" x14ac:dyDescent="0.2">
      <c r="A326" s="344">
        <v>330</v>
      </c>
      <c r="B326" s="738"/>
      <c r="C326" s="349"/>
      <c r="D326" s="349"/>
      <c r="E326" s="350"/>
      <c r="F326" s="1231" t="s">
        <v>351</v>
      </c>
      <c r="G326" s="1232"/>
      <c r="H326" s="1232"/>
      <c r="I326" s="1232"/>
      <c r="J326" s="1232"/>
      <c r="K326" s="1232"/>
      <c r="L326" s="1232"/>
      <c r="M326" s="690">
        <v>0</v>
      </c>
      <c r="N326" s="691">
        <v>0</v>
      </c>
      <c r="O326" s="692">
        <v>0</v>
      </c>
      <c r="P326" s="692">
        <v>0</v>
      </c>
      <c r="Q326" s="697">
        <v>0</v>
      </c>
      <c r="R326" s="692">
        <v>0</v>
      </c>
      <c r="S326" s="693">
        <v>0</v>
      </c>
      <c r="T326" s="692">
        <v>0</v>
      </c>
      <c r="U326" s="693">
        <v>0</v>
      </c>
      <c r="V326" s="692">
        <v>0</v>
      </c>
      <c r="W326" s="693">
        <v>0</v>
      </c>
      <c r="X326" s="692">
        <v>0</v>
      </c>
      <c r="Y326" s="693">
        <v>0</v>
      </c>
      <c r="Z326" s="692">
        <v>0</v>
      </c>
      <c r="AA326" s="693">
        <v>0</v>
      </c>
      <c r="AB326" s="698">
        <v>0</v>
      </c>
      <c r="AC326" s="690">
        <v>0</v>
      </c>
      <c r="AD326" s="1228"/>
      <c r="AE326" s="1228"/>
      <c r="AF326" s="1229"/>
    </row>
    <row r="327" spans="1:32" ht="15" customHeight="1" x14ac:dyDescent="0.2">
      <c r="A327" s="344">
        <v>331</v>
      </c>
      <c r="B327" s="738"/>
      <c r="C327" s="349"/>
      <c r="D327" s="349"/>
      <c r="E327" s="350"/>
      <c r="F327" s="1231" t="s">
        <v>268</v>
      </c>
      <c r="G327" s="1232"/>
      <c r="H327" s="1232"/>
      <c r="I327" s="1232"/>
      <c r="J327" s="1232"/>
      <c r="K327" s="1232"/>
      <c r="L327" s="1232"/>
      <c r="M327" s="690">
        <v>0</v>
      </c>
      <c r="N327" s="691">
        <v>0</v>
      </c>
      <c r="O327" s="692">
        <v>0</v>
      </c>
      <c r="P327" s="692">
        <v>0</v>
      </c>
      <c r="Q327" s="697">
        <v>0</v>
      </c>
      <c r="R327" s="692">
        <v>0</v>
      </c>
      <c r="S327" s="693">
        <v>0</v>
      </c>
      <c r="T327" s="692">
        <v>0</v>
      </c>
      <c r="U327" s="693">
        <v>0</v>
      </c>
      <c r="V327" s="692">
        <v>0</v>
      </c>
      <c r="W327" s="693">
        <v>0</v>
      </c>
      <c r="X327" s="692">
        <v>0</v>
      </c>
      <c r="Y327" s="693">
        <v>0</v>
      </c>
      <c r="Z327" s="692">
        <v>0</v>
      </c>
      <c r="AA327" s="693">
        <v>0</v>
      </c>
      <c r="AB327" s="698">
        <v>0</v>
      </c>
      <c r="AC327" s="690">
        <v>0</v>
      </c>
      <c r="AD327" s="1228"/>
      <c r="AE327" s="1228"/>
      <c r="AF327" s="1229"/>
    </row>
    <row r="328" spans="1:32" ht="15" customHeight="1" x14ac:dyDescent="0.2">
      <c r="A328" s="344">
        <v>331</v>
      </c>
      <c r="B328" s="738"/>
      <c r="C328" s="349"/>
      <c r="D328" s="349"/>
      <c r="E328" s="350"/>
      <c r="F328" s="1231" t="s">
        <v>269</v>
      </c>
      <c r="G328" s="1232"/>
      <c r="H328" s="1232"/>
      <c r="I328" s="1232"/>
      <c r="J328" s="1232"/>
      <c r="K328" s="1232"/>
      <c r="L328" s="1232"/>
      <c r="M328" s="690">
        <v>0</v>
      </c>
      <c r="N328" s="691">
        <v>0</v>
      </c>
      <c r="O328" s="692">
        <v>0</v>
      </c>
      <c r="P328" s="692">
        <v>0</v>
      </c>
      <c r="Q328" s="697">
        <v>0</v>
      </c>
      <c r="R328" s="692">
        <v>0</v>
      </c>
      <c r="S328" s="693">
        <v>0</v>
      </c>
      <c r="T328" s="692">
        <v>0</v>
      </c>
      <c r="U328" s="693">
        <v>0</v>
      </c>
      <c r="V328" s="692">
        <v>0</v>
      </c>
      <c r="W328" s="693">
        <v>0</v>
      </c>
      <c r="X328" s="692">
        <v>0</v>
      </c>
      <c r="Y328" s="693">
        <v>0</v>
      </c>
      <c r="Z328" s="692">
        <v>0</v>
      </c>
      <c r="AA328" s="693">
        <v>0</v>
      </c>
      <c r="AB328" s="698">
        <v>0</v>
      </c>
      <c r="AC328" s="690">
        <v>0</v>
      </c>
      <c r="AD328" s="1228"/>
      <c r="AE328" s="1228"/>
      <c r="AF328" s="1229"/>
    </row>
    <row r="329" spans="1:32" ht="15" customHeight="1" x14ac:dyDescent="0.2">
      <c r="A329" s="344">
        <v>326</v>
      </c>
      <c r="B329" s="738"/>
      <c r="C329" s="1261" t="s">
        <v>270</v>
      </c>
      <c r="D329" s="1262"/>
      <c r="E329" s="1262"/>
      <c r="F329" s="1262"/>
      <c r="G329" s="1262"/>
      <c r="H329" s="1262"/>
      <c r="I329" s="1262"/>
      <c r="J329" s="1262"/>
      <c r="K329" s="1262"/>
      <c r="L329" s="1262"/>
      <c r="M329" s="1262"/>
      <c r="N329" s="1262"/>
      <c r="O329" s="1262"/>
      <c r="P329" s="1262"/>
      <c r="Q329" s="1262"/>
      <c r="R329" s="1262"/>
      <c r="S329" s="1262"/>
      <c r="T329" s="1262"/>
      <c r="U329" s="1262"/>
      <c r="V329" s="1262"/>
      <c r="W329" s="1262"/>
      <c r="X329" s="1262"/>
      <c r="Y329" s="1262"/>
      <c r="Z329" s="1262"/>
      <c r="AA329" s="1262"/>
      <c r="AB329" s="1262"/>
      <c r="AC329" s="1262"/>
      <c r="AD329" s="1262"/>
      <c r="AE329" s="1262"/>
      <c r="AF329" s="1263"/>
    </row>
    <row r="330" spans="1:32" x14ac:dyDescent="0.2">
      <c r="A330" s="344">
        <v>232</v>
      </c>
      <c r="B330" s="738"/>
      <c r="C330" s="656"/>
      <c r="D330" s="1277" t="s">
        <v>83</v>
      </c>
      <c r="E330" s="1278"/>
      <c r="F330" s="1278"/>
      <c r="G330" s="1278"/>
      <c r="H330" s="1278"/>
      <c r="I330" s="1278"/>
      <c r="J330" s="1278"/>
      <c r="K330" s="1278"/>
      <c r="L330" s="1278"/>
      <c r="M330" s="1278"/>
      <c r="N330" s="1278"/>
      <c r="O330" s="1278"/>
      <c r="P330" s="1278"/>
      <c r="Q330" s="1278"/>
      <c r="R330" s="1278"/>
      <c r="S330" s="1278"/>
      <c r="T330" s="1278"/>
      <c r="U330" s="1278"/>
      <c r="V330" s="1278"/>
      <c r="W330" s="1278"/>
      <c r="X330" s="1278"/>
      <c r="Y330" s="1278"/>
      <c r="Z330" s="1278"/>
      <c r="AA330" s="1278"/>
      <c r="AB330" s="1278"/>
      <c r="AC330" s="1278"/>
      <c r="AD330" s="1278"/>
      <c r="AE330" s="1278"/>
      <c r="AF330" s="1279"/>
    </row>
    <row r="331" spans="1:32" x14ac:dyDescent="0.2">
      <c r="A331" s="344">
        <v>233</v>
      </c>
      <c r="B331" s="738"/>
      <c r="C331" s="656"/>
      <c r="D331" s="656"/>
      <c r="E331" s="1222" t="s">
        <v>84</v>
      </c>
      <c r="F331" s="1223"/>
      <c r="G331" s="1223"/>
      <c r="H331" s="1223"/>
      <c r="I331" s="1223"/>
      <c r="J331" s="1223"/>
      <c r="K331" s="1223"/>
      <c r="L331" s="1223"/>
      <c r="M331" s="399">
        <f>SUM(M332:M335)</f>
        <v>0</v>
      </c>
      <c r="N331" s="402">
        <f t="shared" ref="N331:AC331" si="70">SUBTOTAL(9,N332:N335)</f>
        <v>0</v>
      </c>
      <c r="O331" s="406">
        <f t="shared" si="70"/>
        <v>0</v>
      </c>
      <c r="P331" s="405">
        <f t="shared" si="70"/>
        <v>0</v>
      </c>
      <c r="Q331" s="407">
        <f t="shared" si="70"/>
        <v>0</v>
      </c>
      <c r="R331" s="406">
        <f t="shared" si="70"/>
        <v>0</v>
      </c>
      <c r="S331" s="406">
        <f t="shared" si="70"/>
        <v>0</v>
      </c>
      <c r="T331" s="406">
        <f t="shared" si="70"/>
        <v>0</v>
      </c>
      <c r="U331" s="406">
        <f t="shared" si="70"/>
        <v>0</v>
      </c>
      <c r="V331" s="406">
        <f t="shared" si="70"/>
        <v>0</v>
      </c>
      <c r="W331" s="406">
        <f t="shared" si="70"/>
        <v>0</v>
      </c>
      <c r="X331" s="406">
        <f t="shared" si="70"/>
        <v>0</v>
      </c>
      <c r="Y331" s="406">
        <f t="shared" si="70"/>
        <v>0</v>
      </c>
      <c r="Z331" s="406">
        <f t="shared" si="70"/>
        <v>0</v>
      </c>
      <c r="AA331" s="406">
        <f t="shared" si="70"/>
        <v>0</v>
      </c>
      <c r="AB331" s="416">
        <f t="shared" si="70"/>
        <v>0</v>
      </c>
      <c r="AC331" s="399">
        <f t="shared" si="70"/>
        <v>0</v>
      </c>
      <c r="AD331" s="1228"/>
      <c r="AE331" s="1228"/>
      <c r="AF331" s="1229"/>
    </row>
    <row r="332" spans="1:32" ht="15" customHeight="1" x14ac:dyDescent="0.2">
      <c r="A332" s="344">
        <v>234</v>
      </c>
      <c r="B332" s="738"/>
      <c r="C332" s="656"/>
      <c r="D332" s="656"/>
      <c r="E332" s="354"/>
      <c r="F332" s="1247" t="s">
        <v>85</v>
      </c>
      <c r="G332" s="1248"/>
      <c r="H332" s="1248"/>
      <c r="I332" s="1248"/>
      <c r="J332" s="1248"/>
      <c r="K332" s="1248"/>
      <c r="L332" s="1248"/>
      <c r="M332" s="690">
        <v>0</v>
      </c>
      <c r="N332" s="692">
        <v>0</v>
      </c>
      <c r="O332" s="692">
        <v>0</v>
      </c>
      <c r="P332" s="692">
        <v>0</v>
      </c>
      <c r="Q332" s="697">
        <v>0</v>
      </c>
      <c r="R332" s="692">
        <v>0</v>
      </c>
      <c r="S332" s="693">
        <v>0</v>
      </c>
      <c r="T332" s="692">
        <v>0</v>
      </c>
      <c r="U332" s="693">
        <v>0</v>
      </c>
      <c r="V332" s="692">
        <v>0</v>
      </c>
      <c r="W332" s="693">
        <v>0</v>
      </c>
      <c r="X332" s="692">
        <v>0</v>
      </c>
      <c r="Y332" s="693">
        <v>0</v>
      </c>
      <c r="Z332" s="692">
        <v>0</v>
      </c>
      <c r="AA332" s="693">
        <v>0</v>
      </c>
      <c r="AB332" s="698">
        <v>0</v>
      </c>
      <c r="AC332" s="690">
        <v>0</v>
      </c>
      <c r="AD332" s="1228"/>
      <c r="AE332" s="1228"/>
      <c r="AF332" s="1229"/>
    </row>
    <row r="333" spans="1:32" ht="15" customHeight="1" x14ac:dyDescent="0.2">
      <c r="A333" s="344">
        <v>235</v>
      </c>
      <c r="B333" s="738"/>
      <c r="C333" s="656"/>
      <c r="D333" s="656"/>
      <c r="E333" s="354"/>
      <c r="F333" s="1231" t="s">
        <v>86</v>
      </c>
      <c r="G333" s="1232"/>
      <c r="H333" s="1232"/>
      <c r="I333" s="1232"/>
      <c r="J333" s="1232"/>
      <c r="K333" s="1232"/>
      <c r="L333" s="1232"/>
      <c r="M333" s="690">
        <v>0</v>
      </c>
      <c r="N333" s="692">
        <v>0</v>
      </c>
      <c r="O333" s="692">
        <v>0</v>
      </c>
      <c r="P333" s="692">
        <v>0</v>
      </c>
      <c r="Q333" s="697">
        <v>0</v>
      </c>
      <c r="R333" s="692">
        <v>0</v>
      </c>
      <c r="S333" s="693">
        <v>0</v>
      </c>
      <c r="T333" s="692">
        <v>0</v>
      </c>
      <c r="U333" s="693">
        <v>0</v>
      </c>
      <c r="V333" s="692">
        <v>0</v>
      </c>
      <c r="W333" s="693">
        <v>0</v>
      </c>
      <c r="X333" s="692">
        <v>0</v>
      </c>
      <c r="Y333" s="693">
        <v>0</v>
      </c>
      <c r="Z333" s="692">
        <v>0</v>
      </c>
      <c r="AA333" s="693">
        <v>0</v>
      </c>
      <c r="AB333" s="698">
        <v>0</v>
      </c>
      <c r="AC333" s="690">
        <v>0</v>
      </c>
      <c r="AD333" s="1228"/>
      <c r="AE333" s="1228"/>
      <c r="AF333" s="1229"/>
    </row>
    <row r="334" spans="1:32" ht="15" customHeight="1" x14ac:dyDescent="0.2">
      <c r="A334" s="344">
        <v>236</v>
      </c>
      <c r="B334" s="738"/>
      <c r="C334" s="656"/>
      <c r="D334" s="348"/>
      <c r="E334" s="352" t="s">
        <v>6</v>
      </c>
      <c r="F334" s="1231" t="s">
        <v>87</v>
      </c>
      <c r="G334" s="1232"/>
      <c r="H334" s="1232"/>
      <c r="I334" s="1232"/>
      <c r="J334" s="1232"/>
      <c r="K334" s="1232"/>
      <c r="L334" s="1232"/>
      <c r="M334" s="690">
        <v>0</v>
      </c>
      <c r="N334" s="692">
        <v>0</v>
      </c>
      <c r="O334" s="692">
        <v>0</v>
      </c>
      <c r="P334" s="692">
        <v>0</v>
      </c>
      <c r="Q334" s="697">
        <v>0</v>
      </c>
      <c r="R334" s="692">
        <v>0</v>
      </c>
      <c r="S334" s="693">
        <v>0</v>
      </c>
      <c r="T334" s="692">
        <v>0</v>
      </c>
      <c r="U334" s="693">
        <v>0</v>
      </c>
      <c r="V334" s="692">
        <v>0</v>
      </c>
      <c r="W334" s="693">
        <v>0</v>
      </c>
      <c r="X334" s="692">
        <v>0</v>
      </c>
      <c r="Y334" s="693">
        <v>0</v>
      </c>
      <c r="Z334" s="692">
        <v>0</v>
      </c>
      <c r="AA334" s="693">
        <v>0</v>
      </c>
      <c r="AB334" s="698">
        <v>0</v>
      </c>
      <c r="AC334" s="690">
        <v>0</v>
      </c>
      <c r="AD334" s="1228"/>
      <c r="AE334" s="1228"/>
      <c r="AF334" s="1229"/>
    </row>
    <row r="335" spans="1:32" ht="15" customHeight="1" x14ac:dyDescent="0.2">
      <c r="A335" s="344">
        <v>237</v>
      </c>
      <c r="B335" s="738"/>
      <c r="C335" s="656"/>
      <c r="D335" s="656"/>
      <c r="E335" s="774"/>
      <c r="F335" s="1259" t="s">
        <v>272</v>
      </c>
      <c r="G335" s="1260"/>
      <c r="H335" s="1260"/>
      <c r="I335" s="1260"/>
      <c r="J335" s="1260"/>
      <c r="K335" s="1260"/>
      <c r="L335" s="1260"/>
      <c r="M335" s="690">
        <v>0</v>
      </c>
      <c r="N335" s="691">
        <v>0</v>
      </c>
      <c r="O335" s="692">
        <v>0</v>
      </c>
      <c r="P335" s="692">
        <v>0</v>
      </c>
      <c r="Q335" s="697">
        <v>0</v>
      </c>
      <c r="R335" s="692">
        <v>0</v>
      </c>
      <c r="S335" s="693">
        <v>0</v>
      </c>
      <c r="T335" s="692">
        <v>0</v>
      </c>
      <c r="U335" s="693">
        <v>0</v>
      </c>
      <c r="V335" s="692">
        <v>0</v>
      </c>
      <c r="W335" s="693">
        <v>0</v>
      </c>
      <c r="X335" s="692">
        <v>0</v>
      </c>
      <c r="Y335" s="693">
        <v>0</v>
      </c>
      <c r="Z335" s="692">
        <v>0</v>
      </c>
      <c r="AA335" s="693">
        <v>0</v>
      </c>
      <c r="AB335" s="698">
        <v>0</v>
      </c>
      <c r="AC335" s="690">
        <v>0</v>
      </c>
      <c r="AD335" s="1228"/>
      <c r="AE335" s="1228"/>
      <c r="AF335" s="1229"/>
    </row>
    <row r="336" spans="1:32" ht="15.75" x14ac:dyDescent="0.2">
      <c r="A336" s="344">
        <v>238</v>
      </c>
      <c r="B336" s="738"/>
      <c r="C336" s="656"/>
      <c r="D336" s="356"/>
      <c r="E336" s="1222" t="s">
        <v>119</v>
      </c>
      <c r="F336" s="1223"/>
      <c r="G336" s="1223"/>
      <c r="H336" s="1223"/>
      <c r="I336" s="1223"/>
      <c r="J336" s="1223"/>
      <c r="K336" s="1223"/>
      <c r="L336" s="1223"/>
      <c r="M336" s="399">
        <f>SUM(M337:M340)</f>
        <v>0</v>
      </c>
      <c r="N336" s="402">
        <f t="shared" ref="N336:AC336" si="71">SUBTOTAL(9,N337:N340)</f>
        <v>0</v>
      </c>
      <c r="O336" s="406">
        <f t="shared" si="71"/>
        <v>0</v>
      </c>
      <c r="P336" s="405">
        <f t="shared" si="71"/>
        <v>0</v>
      </c>
      <c r="Q336" s="407">
        <f t="shared" si="71"/>
        <v>0</v>
      </c>
      <c r="R336" s="406">
        <f t="shared" si="71"/>
        <v>0</v>
      </c>
      <c r="S336" s="406">
        <f t="shared" si="71"/>
        <v>0</v>
      </c>
      <c r="T336" s="406">
        <f t="shared" si="71"/>
        <v>0</v>
      </c>
      <c r="U336" s="406">
        <f t="shared" si="71"/>
        <v>0</v>
      </c>
      <c r="V336" s="406">
        <f t="shared" si="71"/>
        <v>0</v>
      </c>
      <c r="W336" s="406">
        <f t="shared" si="71"/>
        <v>0</v>
      </c>
      <c r="X336" s="406">
        <f t="shared" si="71"/>
        <v>0</v>
      </c>
      <c r="Y336" s="406">
        <f t="shared" si="71"/>
        <v>0</v>
      </c>
      <c r="Z336" s="406">
        <f t="shared" si="71"/>
        <v>0</v>
      </c>
      <c r="AA336" s="406">
        <f t="shared" si="71"/>
        <v>0</v>
      </c>
      <c r="AB336" s="416">
        <f t="shared" si="71"/>
        <v>0</v>
      </c>
      <c r="AC336" s="399">
        <f t="shared" si="71"/>
        <v>0</v>
      </c>
      <c r="AD336" s="1228"/>
      <c r="AE336" s="1228"/>
      <c r="AF336" s="1229"/>
    </row>
    <row r="337" spans="1:32" ht="15" customHeight="1" x14ac:dyDescent="0.2">
      <c r="A337" s="344">
        <v>239</v>
      </c>
      <c r="B337" s="738"/>
      <c r="C337" s="656"/>
      <c r="D337" s="648"/>
      <c r="E337" s="775"/>
      <c r="F337" s="1247" t="s">
        <v>85</v>
      </c>
      <c r="G337" s="1248"/>
      <c r="H337" s="1248"/>
      <c r="I337" s="1248"/>
      <c r="J337" s="1248"/>
      <c r="K337" s="1248"/>
      <c r="L337" s="1248"/>
      <c r="M337" s="690">
        <v>0</v>
      </c>
      <c r="N337" s="692">
        <v>0</v>
      </c>
      <c r="O337" s="692">
        <v>0</v>
      </c>
      <c r="P337" s="693">
        <v>0</v>
      </c>
      <c r="Q337" s="697">
        <v>0</v>
      </c>
      <c r="R337" s="692">
        <v>0</v>
      </c>
      <c r="S337" s="693">
        <v>0</v>
      </c>
      <c r="T337" s="692">
        <v>0</v>
      </c>
      <c r="U337" s="693">
        <v>0</v>
      </c>
      <c r="V337" s="692">
        <v>0</v>
      </c>
      <c r="W337" s="693">
        <v>0</v>
      </c>
      <c r="X337" s="692">
        <v>0</v>
      </c>
      <c r="Y337" s="693">
        <v>0</v>
      </c>
      <c r="Z337" s="692">
        <v>0</v>
      </c>
      <c r="AA337" s="693">
        <v>0</v>
      </c>
      <c r="AB337" s="698">
        <v>0</v>
      </c>
      <c r="AC337" s="690">
        <v>0</v>
      </c>
      <c r="AD337" s="1228"/>
      <c r="AE337" s="1228"/>
      <c r="AF337" s="1229"/>
    </row>
    <row r="338" spans="1:32" ht="15" customHeight="1" x14ac:dyDescent="0.2">
      <c r="A338" s="344">
        <v>240</v>
      </c>
      <c r="B338" s="738"/>
      <c r="C338" s="656"/>
      <c r="D338" s="648"/>
      <c r="E338" s="775"/>
      <c r="F338" s="1231" t="s">
        <v>86</v>
      </c>
      <c r="G338" s="1232"/>
      <c r="H338" s="1232"/>
      <c r="I338" s="1232"/>
      <c r="J338" s="1232"/>
      <c r="K338" s="1232"/>
      <c r="L338" s="1232"/>
      <c r="M338" s="690">
        <v>0</v>
      </c>
      <c r="N338" s="692">
        <v>0</v>
      </c>
      <c r="O338" s="692">
        <v>0</v>
      </c>
      <c r="P338" s="693">
        <v>0</v>
      </c>
      <c r="Q338" s="697">
        <v>0</v>
      </c>
      <c r="R338" s="692">
        <v>0</v>
      </c>
      <c r="S338" s="693">
        <v>0</v>
      </c>
      <c r="T338" s="692">
        <v>0</v>
      </c>
      <c r="U338" s="693">
        <v>0</v>
      </c>
      <c r="V338" s="692">
        <v>0</v>
      </c>
      <c r="W338" s="693">
        <v>0</v>
      </c>
      <c r="X338" s="692">
        <v>0</v>
      </c>
      <c r="Y338" s="693">
        <v>0</v>
      </c>
      <c r="Z338" s="692">
        <v>0</v>
      </c>
      <c r="AA338" s="693">
        <v>0</v>
      </c>
      <c r="AB338" s="698">
        <v>0</v>
      </c>
      <c r="AC338" s="690">
        <v>0</v>
      </c>
      <c r="AD338" s="1228"/>
      <c r="AE338" s="1228"/>
      <c r="AF338" s="1229"/>
    </row>
    <row r="339" spans="1:32" ht="15" customHeight="1" x14ac:dyDescent="0.2">
      <c r="A339" s="344">
        <v>241</v>
      </c>
      <c r="B339" s="738"/>
      <c r="C339" s="656"/>
      <c r="D339" s="357"/>
      <c r="E339" s="357"/>
      <c r="F339" s="1231" t="s">
        <v>87</v>
      </c>
      <c r="G339" s="1232"/>
      <c r="H339" s="1232"/>
      <c r="I339" s="1232"/>
      <c r="J339" s="1232"/>
      <c r="K339" s="1232"/>
      <c r="L339" s="1232"/>
      <c r="M339" s="690">
        <v>0</v>
      </c>
      <c r="N339" s="692">
        <v>0</v>
      </c>
      <c r="O339" s="692">
        <v>0</v>
      </c>
      <c r="P339" s="692">
        <v>0</v>
      </c>
      <c r="Q339" s="697">
        <v>0</v>
      </c>
      <c r="R339" s="692">
        <v>0</v>
      </c>
      <c r="S339" s="693">
        <v>0</v>
      </c>
      <c r="T339" s="692">
        <v>0</v>
      </c>
      <c r="U339" s="693">
        <v>0</v>
      </c>
      <c r="V339" s="692">
        <v>0</v>
      </c>
      <c r="W339" s="693">
        <v>0</v>
      </c>
      <c r="X339" s="692">
        <v>0</v>
      </c>
      <c r="Y339" s="693">
        <v>0</v>
      </c>
      <c r="Z339" s="692">
        <v>0</v>
      </c>
      <c r="AA339" s="693">
        <v>0</v>
      </c>
      <c r="AB339" s="698">
        <v>0</v>
      </c>
      <c r="AC339" s="690">
        <v>0</v>
      </c>
      <c r="AD339" s="1228"/>
      <c r="AE339" s="1228"/>
      <c r="AF339" s="1229"/>
    </row>
    <row r="340" spans="1:32" ht="15" customHeight="1" x14ac:dyDescent="0.2">
      <c r="A340" s="344">
        <v>242</v>
      </c>
      <c r="B340" s="738"/>
      <c r="C340" s="656"/>
      <c r="D340" s="348"/>
      <c r="E340" s="348"/>
      <c r="F340" s="1259" t="s">
        <v>272</v>
      </c>
      <c r="G340" s="1260"/>
      <c r="H340" s="1260"/>
      <c r="I340" s="1260"/>
      <c r="J340" s="1260"/>
      <c r="K340" s="1260"/>
      <c r="L340" s="1260"/>
      <c r="M340" s="690">
        <v>0</v>
      </c>
      <c r="N340" s="691">
        <v>0</v>
      </c>
      <c r="O340" s="692">
        <v>0</v>
      </c>
      <c r="P340" s="692">
        <v>0</v>
      </c>
      <c r="Q340" s="697">
        <v>0</v>
      </c>
      <c r="R340" s="692">
        <v>0</v>
      </c>
      <c r="S340" s="693">
        <v>0</v>
      </c>
      <c r="T340" s="692">
        <v>0</v>
      </c>
      <c r="U340" s="693">
        <v>0</v>
      </c>
      <c r="V340" s="692">
        <v>0</v>
      </c>
      <c r="W340" s="693">
        <v>0</v>
      </c>
      <c r="X340" s="692">
        <v>0</v>
      </c>
      <c r="Y340" s="693">
        <v>0</v>
      </c>
      <c r="Z340" s="692">
        <v>0</v>
      </c>
      <c r="AA340" s="693">
        <v>0</v>
      </c>
      <c r="AB340" s="698">
        <v>0</v>
      </c>
      <c r="AC340" s="690">
        <v>0</v>
      </c>
      <c r="AD340" s="1228"/>
      <c r="AE340" s="1228"/>
      <c r="AF340" s="1229"/>
    </row>
    <row r="341" spans="1:32" ht="15.75" customHeight="1" x14ac:dyDescent="0.2">
      <c r="A341" s="344">
        <v>243</v>
      </c>
      <c r="B341" s="738"/>
      <c r="C341" s="656"/>
      <c r="D341" s="357"/>
      <c r="E341" s="1222" t="s">
        <v>344</v>
      </c>
      <c r="F341" s="1223"/>
      <c r="G341" s="1223"/>
      <c r="H341" s="1223"/>
      <c r="I341" s="1223"/>
      <c r="J341" s="1223"/>
      <c r="K341" s="1223"/>
      <c r="L341" s="1223"/>
      <c r="M341" s="399">
        <f>SUM(M342:M345)</f>
        <v>0</v>
      </c>
      <c r="N341" s="402">
        <f t="shared" ref="N341:AC341" si="72">SUBTOTAL(9,N342:N345)</f>
        <v>0</v>
      </c>
      <c r="O341" s="406">
        <f t="shared" si="72"/>
        <v>0</v>
      </c>
      <c r="P341" s="405">
        <f t="shared" si="72"/>
        <v>0</v>
      </c>
      <c r="Q341" s="407">
        <f t="shared" si="72"/>
        <v>0</v>
      </c>
      <c r="R341" s="406">
        <f t="shared" si="72"/>
        <v>0</v>
      </c>
      <c r="S341" s="406">
        <f t="shared" si="72"/>
        <v>0</v>
      </c>
      <c r="T341" s="406">
        <f t="shared" si="72"/>
        <v>0</v>
      </c>
      <c r="U341" s="406">
        <f t="shared" si="72"/>
        <v>0</v>
      </c>
      <c r="V341" s="406">
        <f t="shared" si="72"/>
        <v>0</v>
      </c>
      <c r="W341" s="406">
        <f t="shared" si="72"/>
        <v>0</v>
      </c>
      <c r="X341" s="406">
        <f t="shared" si="72"/>
        <v>0</v>
      </c>
      <c r="Y341" s="406">
        <f t="shared" si="72"/>
        <v>0</v>
      </c>
      <c r="Z341" s="406">
        <f t="shared" si="72"/>
        <v>0</v>
      </c>
      <c r="AA341" s="406">
        <f t="shared" si="72"/>
        <v>0</v>
      </c>
      <c r="AB341" s="416">
        <f t="shared" si="72"/>
        <v>0</v>
      </c>
      <c r="AC341" s="399">
        <f t="shared" si="72"/>
        <v>0</v>
      </c>
      <c r="AD341" s="1228"/>
      <c r="AE341" s="1228"/>
      <c r="AF341" s="1229"/>
    </row>
    <row r="342" spans="1:32" ht="15" customHeight="1" x14ac:dyDescent="0.2">
      <c r="A342" s="344">
        <v>244</v>
      </c>
      <c r="B342" s="738"/>
      <c r="C342" s="656"/>
      <c r="D342" s="648"/>
      <c r="E342" s="775"/>
      <c r="F342" s="1247" t="s">
        <v>85</v>
      </c>
      <c r="G342" s="1248"/>
      <c r="H342" s="1248"/>
      <c r="I342" s="1248"/>
      <c r="J342" s="1248"/>
      <c r="K342" s="1248"/>
      <c r="L342" s="1248"/>
      <c r="M342" s="690">
        <v>0</v>
      </c>
      <c r="N342" s="692">
        <v>0</v>
      </c>
      <c r="O342" s="692">
        <v>0</v>
      </c>
      <c r="P342" s="692">
        <v>0</v>
      </c>
      <c r="Q342" s="697">
        <v>0</v>
      </c>
      <c r="R342" s="692">
        <v>0</v>
      </c>
      <c r="S342" s="693">
        <v>0</v>
      </c>
      <c r="T342" s="692">
        <v>0</v>
      </c>
      <c r="U342" s="693">
        <v>0</v>
      </c>
      <c r="V342" s="692">
        <v>0</v>
      </c>
      <c r="W342" s="693">
        <v>0</v>
      </c>
      <c r="X342" s="692">
        <v>0</v>
      </c>
      <c r="Y342" s="693">
        <v>0</v>
      </c>
      <c r="Z342" s="692">
        <v>0</v>
      </c>
      <c r="AA342" s="693">
        <v>0</v>
      </c>
      <c r="AB342" s="698">
        <v>0</v>
      </c>
      <c r="AC342" s="690">
        <v>0</v>
      </c>
      <c r="AD342" s="1228"/>
      <c r="AE342" s="1228"/>
      <c r="AF342" s="1229"/>
    </row>
    <row r="343" spans="1:32" ht="15" customHeight="1" x14ac:dyDescent="0.2">
      <c r="A343" s="344">
        <v>245</v>
      </c>
      <c r="B343" s="738"/>
      <c r="C343" s="656"/>
      <c r="D343" s="358"/>
      <c r="E343" s="358"/>
      <c r="F343" s="1231" t="s">
        <v>86</v>
      </c>
      <c r="G343" s="1232"/>
      <c r="H343" s="1232"/>
      <c r="I343" s="1232"/>
      <c r="J343" s="1232"/>
      <c r="K343" s="1232"/>
      <c r="L343" s="1232"/>
      <c r="M343" s="690">
        <v>0</v>
      </c>
      <c r="N343" s="692">
        <v>0</v>
      </c>
      <c r="O343" s="692">
        <v>0</v>
      </c>
      <c r="P343" s="692">
        <v>0</v>
      </c>
      <c r="Q343" s="697">
        <v>0</v>
      </c>
      <c r="R343" s="692">
        <v>0</v>
      </c>
      <c r="S343" s="693">
        <v>0</v>
      </c>
      <c r="T343" s="692">
        <v>0</v>
      </c>
      <c r="U343" s="693">
        <v>0</v>
      </c>
      <c r="V343" s="692">
        <v>0</v>
      </c>
      <c r="W343" s="693">
        <v>0</v>
      </c>
      <c r="X343" s="692">
        <v>0</v>
      </c>
      <c r="Y343" s="693">
        <v>0</v>
      </c>
      <c r="Z343" s="692">
        <v>0</v>
      </c>
      <c r="AA343" s="693">
        <v>0</v>
      </c>
      <c r="AB343" s="698">
        <v>0</v>
      </c>
      <c r="AC343" s="690">
        <v>0</v>
      </c>
      <c r="AD343" s="1228"/>
      <c r="AE343" s="1228"/>
      <c r="AF343" s="1229"/>
    </row>
    <row r="344" spans="1:32" ht="15" customHeight="1" x14ac:dyDescent="0.2">
      <c r="A344" s="344">
        <v>246</v>
      </c>
      <c r="B344" s="738"/>
      <c r="C344" s="656"/>
      <c r="D344" s="358"/>
      <c r="E344" s="358"/>
      <c r="F344" s="1231" t="s">
        <v>87</v>
      </c>
      <c r="G344" s="1232"/>
      <c r="H344" s="1232"/>
      <c r="I344" s="1232"/>
      <c r="J344" s="1232"/>
      <c r="K344" s="1232"/>
      <c r="L344" s="1232"/>
      <c r="M344" s="690">
        <v>0</v>
      </c>
      <c r="N344" s="691">
        <v>0</v>
      </c>
      <c r="O344" s="692">
        <v>0</v>
      </c>
      <c r="P344" s="692">
        <v>0</v>
      </c>
      <c r="Q344" s="697">
        <v>0</v>
      </c>
      <c r="R344" s="692">
        <v>0</v>
      </c>
      <c r="S344" s="693">
        <v>0</v>
      </c>
      <c r="T344" s="692">
        <v>0</v>
      </c>
      <c r="U344" s="693">
        <v>0</v>
      </c>
      <c r="V344" s="692">
        <v>0</v>
      </c>
      <c r="W344" s="693">
        <v>0</v>
      </c>
      <c r="X344" s="692">
        <v>0</v>
      </c>
      <c r="Y344" s="693">
        <v>0</v>
      </c>
      <c r="Z344" s="692">
        <v>0</v>
      </c>
      <c r="AA344" s="693">
        <v>0</v>
      </c>
      <c r="AB344" s="698">
        <v>0</v>
      </c>
      <c r="AC344" s="690">
        <v>0</v>
      </c>
      <c r="AD344" s="1228"/>
      <c r="AE344" s="1228"/>
      <c r="AF344" s="1229"/>
    </row>
    <row r="345" spans="1:32" ht="15" customHeight="1" x14ac:dyDescent="0.2">
      <c r="A345" s="344">
        <v>247</v>
      </c>
      <c r="B345" s="738"/>
      <c r="C345" s="656"/>
      <c r="D345" s="359"/>
      <c r="E345" s="359"/>
      <c r="F345" s="1259" t="s">
        <v>272</v>
      </c>
      <c r="G345" s="1260"/>
      <c r="H345" s="1260"/>
      <c r="I345" s="1260"/>
      <c r="J345" s="1260"/>
      <c r="K345" s="1260"/>
      <c r="L345" s="1260"/>
      <c r="M345" s="690">
        <v>0</v>
      </c>
      <c r="N345" s="691">
        <v>0</v>
      </c>
      <c r="O345" s="692">
        <v>0</v>
      </c>
      <c r="P345" s="692">
        <v>0</v>
      </c>
      <c r="Q345" s="697">
        <v>0</v>
      </c>
      <c r="R345" s="692">
        <v>0</v>
      </c>
      <c r="S345" s="693">
        <v>0</v>
      </c>
      <c r="T345" s="692">
        <v>0</v>
      </c>
      <c r="U345" s="693">
        <v>0</v>
      </c>
      <c r="V345" s="692">
        <v>0</v>
      </c>
      <c r="W345" s="693">
        <v>0</v>
      </c>
      <c r="X345" s="692">
        <v>0</v>
      </c>
      <c r="Y345" s="693">
        <v>0</v>
      </c>
      <c r="Z345" s="692">
        <v>0</v>
      </c>
      <c r="AA345" s="693">
        <v>0</v>
      </c>
      <c r="AB345" s="698">
        <v>0</v>
      </c>
      <c r="AC345" s="690">
        <v>0</v>
      </c>
      <c r="AD345" s="1275"/>
      <c r="AE345" s="1275"/>
      <c r="AF345" s="1276"/>
    </row>
    <row r="346" spans="1:32" ht="15" customHeight="1" x14ac:dyDescent="0.2">
      <c r="A346" s="344">
        <v>129</v>
      </c>
      <c r="B346" s="738"/>
      <c r="C346" s="359"/>
      <c r="D346" s="1242" t="s">
        <v>88</v>
      </c>
      <c r="E346" s="1243"/>
      <c r="F346" s="1243"/>
      <c r="G346" s="1243"/>
      <c r="H346" s="1243"/>
      <c r="I346" s="1243"/>
      <c r="J346" s="1243"/>
      <c r="K346" s="1243"/>
      <c r="L346" s="1243"/>
      <c r="M346" s="1243"/>
      <c r="N346" s="1243"/>
      <c r="O346" s="1243"/>
      <c r="P346" s="1243"/>
      <c r="Q346" s="1243"/>
      <c r="R346" s="1243"/>
      <c r="S346" s="1243"/>
      <c r="T346" s="1243"/>
      <c r="U346" s="1243"/>
      <c r="V346" s="1243"/>
      <c r="W346" s="1243"/>
      <c r="X346" s="1243"/>
      <c r="Y346" s="1243"/>
      <c r="Z346" s="1243"/>
      <c r="AA346" s="1243"/>
      <c r="AB346" s="1243"/>
      <c r="AC346" s="1243"/>
      <c r="AD346" s="1243"/>
      <c r="AE346" s="1243"/>
      <c r="AF346" s="1264"/>
    </row>
    <row r="347" spans="1:32" ht="15" customHeight="1" x14ac:dyDescent="0.2">
      <c r="A347" s="344">
        <v>130</v>
      </c>
      <c r="B347" s="738"/>
      <c r="C347" s="359"/>
      <c r="D347" s="359"/>
      <c r="E347" s="1222" t="s">
        <v>89</v>
      </c>
      <c r="F347" s="1223"/>
      <c r="G347" s="1223"/>
      <c r="H347" s="1223"/>
      <c r="I347" s="1223"/>
      <c r="J347" s="1223"/>
      <c r="K347" s="1223"/>
      <c r="L347" s="1223"/>
      <c r="M347" s="399">
        <f>SUM(M348:M350)</f>
        <v>0</v>
      </c>
      <c r="N347" s="402">
        <f t="shared" ref="N347:AC347" si="73">SUBTOTAL(9,N348:N350)</f>
        <v>0</v>
      </c>
      <c r="O347" s="406">
        <f t="shared" si="73"/>
        <v>0</v>
      </c>
      <c r="P347" s="405">
        <f t="shared" si="73"/>
        <v>0</v>
      </c>
      <c r="Q347" s="407">
        <f t="shared" si="73"/>
        <v>0</v>
      </c>
      <c r="R347" s="406">
        <f t="shared" si="73"/>
        <v>0</v>
      </c>
      <c r="S347" s="406">
        <f t="shared" si="73"/>
        <v>0</v>
      </c>
      <c r="T347" s="406">
        <f t="shared" si="73"/>
        <v>0</v>
      </c>
      <c r="U347" s="406">
        <f t="shared" si="73"/>
        <v>0</v>
      </c>
      <c r="V347" s="406">
        <f t="shared" si="73"/>
        <v>0</v>
      </c>
      <c r="W347" s="406">
        <f t="shared" si="73"/>
        <v>0</v>
      </c>
      <c r="X347" s="406">
        <f t="shared" si="73"/>
        <v>0</v>
      </c>
      <c r="Y347" s="406">
        <f t="shared" si="73"/>
        <v>0</v>
      </c>
      <c r="Z347" s="406">
        <f t="shared" si="73"/>
        <v>0</v>
      </c>
      <c r="AA347" s="406">
        <f t="shared" si="73"/>
        <v>0</v>
      </c>
      <c r="AB347" s="416">
        <f t="shared" si="73"/>
        <v>0</v>
      </c>
      <c r="AC347" s="399">
        <f t="shared" si="73"/>
        <v>0</v>
      </c>
      <c r="AD347" s="1228"/>
      <c r="AE347" s="1228"/>
      <c r="AF347" s="1229"/>
    </row>
    <row r="348" spans="1:32" ht="15" customHeight="1" x14ac:dyDescent="0.2">
      <c r="A348" s="344">
        <v>131</v>
      </c>
      <c r="B348" s="738"/>
      <c r="C348" s="359"/>
      <c r="D348" s="359"/>
      <c r="E348" s="360"/>
      <c r="F348" s="1247" t="s">
        <v>90</v>
      </c>
      <c r="G348" s="1248"/>
      <c r="H348" s="1248"/>
      <c r="I348" s="1248"/>
      <c r="J348" s="1248"/>
      <c r="K348" s="1248"/>
      <c r="L348" s="1248"/>
      <c r="M348" s="690">
        <v>0</v>
      </c>
      <c r="N348" s="692">
        <v>0</v>
      </c>
      <c r="O348" s="692">
        <v>0</v>
      </c>
      <c r="P348" s="692">
        <v>0</v>
      </c>
      <c r="Q348" s="697">
        <v>0</v>
      </c>
      <c r="R348" s="692">
        <v>0</v>
      </c>
      <c r="S348" s="693">
        <v>0</v>
      </c>
      <c r="T348" s="692">
        <v>0</v>
      </c>
      <c r="U348" s="693">
        <v>0</v>
      </c>
      <c r="V348" s="692">
        <v>0</v>
      </c>
      <c r="W348" s="693">
        <v>0</v>
      </c>
      <c r="X348" s="692">
        <v>0</v>
      </c>
      <c r="Y348" s="693">
        <v>0</v>
      </c>
      <c r="Z348" s="692">
        <v>0</v>
      </c>
      <c r="AA348" s="693">
        <v>0</v>
      </c>
      <c r="AB348" s="698">
        <v>0</v>
      </c>
      <c r="AC348" s="690">
        <v>0</v>
      </c>
      <c r="AD348" s="1228"/>
      <c r="AE348" s="1228"/>
      <c r="AF348" s="1229"/>
    </row>
    <row r="349" spans="1:32" ht="15" customHeight="1" x14ac:dyDescent="0.2">
      <c r="A349" s="344">
        <v>132</v>
      </c>
      <c r="B349" s="738"/>
      <c r="C349" s="359"/>
      <c r="D349" s="359"/>
      <c r="E349" s="360"/>
      <c r="F349" s="1231" t="s">
        <v>91</v>
      </c>
      <c r="G349" s="1232"/>
      <c r="H349" s="1232"/>
      <c r="I349" s="1232"/>
      <c r="J349" s="1232"/>
      <c r="K349" s="1232"/>
      <c r="L349" s="1232"/>
      <c r="M349" s="690">
        <v>0</v>
      </c>
      <c r="N349" s="692">
        <v>0</v>
      </c>
      <c r="O349" s="692">
        <v>0</v>
      </c>
      <c r="P349" s="692">
        <v>0</v>
      </c>
      <c r="Q349" s="697">
        <v>0</v>
      </c>
      <c r="R349" s="692">
        <v>0</v>
      </c>
      <c r="S349" s="693">
        <v>0</v>
      </c>
      <c r="T349" s="692">
        <v>0</v>
      </c>
      <c r="U349" s="693">
        <v>0</v>
      </c>
      <c r="V349" s="692">
        <v>0</v>
      </c>
      <c r="W349" s="693">
        <v>0</v>
      </c>
      <c r="X349" s="692">
        <v>0</v>
      </c>
      <c r="Y349" s="693">
        <v>0</v>
      </c>
      <c r="Z349" s="692">
        <v>0</v>
      </c>
      <c r="AA349" s="693">
        <v>0</v>
      </c>
      <c r="AB349" s="698">
        <v>0</v>
      </c>
      <c r="AC349" s="690">
        <v>0</v>
      </c>
      <c r="AD349" s="1228"/>
      <c r="AE349" s="1228"/>
      <c r="AF349" s="1229"/>
    </row>
    <row r="350" spans="1:32" ht="15" customHeight="1" x14ac:dyDescent="0.2">
      <c r="A350" s="344">
        <v>133</v>
      </c>
      <c r="B350" s="738"/>
      <c r="C350" s="359"/>
      <c r="D350" s="359"/>
      <c r="E350" s="360"/>
      <c r="F350" s="1259" t="s">
        <v>336</v>
      </c>
      <c r="G350" s="1260"/>
      <c r="H350" s="1260"/>
      <c r="I350" s="1260"/>
      <c r="J350" s="1260"/>
      <c r="K350" s="1260"/>
      <c r="L350" s="1260"/>
      <c r="M350" s="690">
        <v>0</v>
      </c>
      <c r="N350" s="691">
        <v>0</v>
      </c>
      <c r="O350" s="692">
        <v>0</v>
      </c>
      <c r="P350" s="692">
        <v>0</v>
      </c>
      <c r="Q350" s="697">
        <v>0</v>
      </c>
      <c r="R350" s="692">
        <v>0</v>
      </c>
      <c r="S350" s="693">
        <v>0</v>
      </c>
      <c r="T350" s="692">
        <v>0</v>
      </c>
      <c r="U350" s="693">
        <v>0</v>
      </c>
      <c r="V350" s="692">
        <v>0</v>
      </c>
      <c r="W350" s="693">
        <v>0</v>
      </c>
      <c r="X350" s="692">
        <v>0</v>
      </c>
      <c r="Y350" s="693">
        <v>0</v>
      </c>
      <c r="Z350" s="692">
        <v>0</v>
      </c>
      <c r="AA350" s="693">
        <v>0</v>
      </c>
      <c r="AB350" s="698">
        <v>0</v>
      </c>
      <c r="AC350" s="690">
        <v>0</v>
      </c>
      <c r="AD350" s="1228"/>
      <c r="AE350" s="1228"/>
      <c r="AF350" s="1229"/>
    </row>
    <row r="351" spans="1:32" ht="15" customHeight="1" x14ac:dyDescent="0.2">
      <c r="A351" s="344">
        <v>134</v>
      </c>
      <c r="B351" s="738"/>
      <c r="C351" s="359"/>
      <c r="D351" s="359"/>
      <c r="E351" s="1222" t="s">
        <v>95</v>
      </c>
      <c r="F351" s="1223"/>
      <c r="G351" s="1223"/>
      <c r="H351" s="1223"/>
      <c r="I351" s="1223"/>
      <c r="J351" s="1223"/>
      <c r="K351" s="1223"/>
      <c r="L351" s="1223"/>
      <c r="M351" s="399">
        <f>SUM(M352:M354)</f>
        <v>0</v>
      </c>
      <c r="N351" s="402">
        <f t="shared" ref="N351:AC351" si="74">SUBTOTAL(9,N352:N354)</f>
        <v>0</v>
      </c>
      <c r="O351" s="406">
        <f t="shared" si="74"/>
        <v>0</v>
      </c>
      <c r="P351" s="405">
        <f t="shared" si="74"/>
        <v>0</v>
      </c>
      <c r="Q351" s="407">
        <f t="shared" si="74"/>
        <v>0</v>
      </c>
      <c r="R351" s="406">
        <f t="shared" si="74"/>
        <v>0</v>
      </c>
      <c r="S351" s="406">
        <f t="shared" si="74"/>
        <v>0</v>
      </c>
      <c r="T351" s="406">
        <f t="shared" si="74"/>
        <v>0</v>
      </c>
      <c r="U351" s="406">
        <f t="shared" si="74"/>
        <v>0</v>
      </c>
      <c r="V351" s="406">
        <f t="shared" si="74"/>
        <v>0</v>
      </c>
      <c r="W351" s="406">
        <f t="shared" si="74"/>
        <v>0</v>
      </c>
      <c r="X351" s="406">
        <f t="shared" si="74"/>
        <v>0</v>
      </c>
      <c r="Y351" s="406">
        <f t="shared" si="74"/>
        <v>0</v>
      </c>
      <c r="Z351" s="406">
        <f t="shared" si="74"/>
        <v>0</v>
      </c>
      <c r="AA351" s="406">
        <f t="shared" si="74"/>
        <v>0</v>
      </c>
      <c r="AB351" s="416">
        <f t="shared" si="74"/>
        <v>0</v>
      </c>
      <c r="AC351" s="399">
        <f t="shared" si="74"/>
        <v>0</v>
      </c>
      <c r="AD351" s="1228"/>
      <c r="AE351" s="1228"/>
      <c r="AF351" s="1229"/>
    </row>
    <row r="352" spans="1:32" ht="15" customHeight="1" x14ac:dyDescent="0.2">
      <c r="A352" s="344">
        <v>135</v>
      </c>
      <c r="B352" s="738"/>
      <c r="C352" s="359"/>
      <c r="D352" s="359"/>
      <c r="E352" s="360"/>
      <c r="F352" s="1247" t="s">
        <v>92</v>
      </c>
      <c r="G352" s="1248"/>
      <c r="H352" s="1248"/>
      <c r="I352" s="1248"/>
      <c r="J352" s="1248"/>
      <c r="K352" s="1248"/>
      <c r="L352" s="1248"/>
      <c r="M352" s="690">
        <v>0</v>
      </c>
      <c r="N352" s="691">
        <v>0</v>
      </c>
      <c r="O352" s="692">
        <v>0</v>
      </c>
      <c r="P352" s="692">
        <v>0</v>
      </c>
      <c r="Q352" s="697">
        <v>0</v>
      </c>
      <c r="R352" s="692">
        <v>0</v>
      </c>
      <c r="S352" s="693">
        <v>0</v>
      </c>
      <c r="T352" s="692">
        <v>0</v>
      </c>
      <c r="U352" s="693">
        <v>0</v>
      </c>
      <c r="V352" s="692">
        <v>0</v>
      </c>
      <c r="W352" s="693">
        <v>0</v>
      </c>
      <c r="X352" s="692">
        <v>0</v>
      </c>
      <c r="Y352" s="693">
        <v>0</v>
      </c>
      <c r="Z352" s="692">
        <v>0</v>
      </c>
      <c r="AA352" s="693">
        <v>0</v>
      </c>
      <c r="AB352" s="698">
        <v>0</v>
      </c>
      <c r="AC352" s="690">
        <v>0</v>
      </c>
      <c r="AD352" s="1228"/>
      <c r="AE352" s="1228"/>
      <c r="AF352" s="1229"/>
    </row>
    <row r="353" spans="1:32" ht="15" customHeight="1" x14ac:dyDescent="0.2">
      <c r="A353" s="344">
        <v>136</v>
      </c>
      <c r="B353" s="738"/>
      <c r="C353" s="359"/>
      <c r="D353" s="359"/>
      <c r="E353" s="360"/>
      <c r="F353" s="1231" t="s">
        <v>93</v>
      </c>
      <c r="G353" s="1232"/>
      <c r="H353" s="1232"/>
      <c r="I353" s="1232"/>
      <c r="J353" s="1232"/>
      <c r="K353" s="1232"/>
      <c r="L353" s="1232"/>
      <c r="M353" s="690">
        <v>0</v>
      </c>
      <c r="N353" s="691">
        <v>0</v>
      </c>
      <c r="O353" s="692">
        <v>0</v>
      </c>
      <c r="P353" s="692">
        <v>0</v>
      </c>
      <c r="Q353" s="697">
        <v>0</v>
      </c>
      <c r="R353" s="692">
        <v>0</v>
      </c>
      <c r="S353" s="693">
        <v>0</v>
      </c>
      <c r="T353" s="692">
        <v>0</v>
      </c>
      <c r="U353" s="693">
        <v>0</v>
      </c>
      <c r="V353" s="692">
        <v>0</v>
      </c>
      <c r="W353" s="693">
        <v>0</v>
      </c>
      <c r="X353" s="692">
        <v>0</v>
      </c>
      <c r="Y353" s="693">
        <v>0</v>
      </c>
      <c r="Z353" s="692">
        <v>0</v>
      </c>
      <c r="AA353" s="693">
        <v>0</v>
      </c>
      <c r="AB353" s="698">
        <v>0</v>
      </c>
      <c r="AC353" s="690">
        <v>0</v>
      </c>
      <c r="AD353" s="1228"/>
      <c r="AE353" s="1228"/>
      <c r="AF353" s="1229"/>
    </row>
    <row r="354" spans="1:32" ht="15" customHeight="1" x14ac:dyDescent="0.2">
      <c r="A354" s="344">
        <v>137</v>
      </c>
      <c r="B354" s="738"/>
      <c r="C354" s="359"/>
      <c r="D354" s="359"/>
      <c r="E354" s="360"/>
      <c r="F354" s="1259" t="s">
        <v>337</v>
      </c>
      <c r="G354" s="1260"/>
      <c r="H354" s="1260"/>
      <c r="I354" s="1260"/>
      <c r="J354" s="1260"/>
      <c r="K354" s="1260"/>
      <c r="L354" s="1260"/>
      <c r="M354" s="690">
        <v>0</v>
      </c>
      <c r="N354" s="691">
        <v>0</v>
      </c>
      <c r="O354" s="692">
        <v>0</v>
      </c>
      <c r="P354" s="692">
        <v>0</v>
      </c>
      <c r="Q354" s="697">
        <v>0</v>
      </c>
      <c r="R354" s="692">
        <v>0</v>
      </c>
      <c r="S354" s="693">
        <v>0</v>
      </c>
      <c r="T354" s="692">
        <v>0</v>
      </c>
      <c r="U354" s="693">
        <v>0</v>
      </c>
      <c r="V354" s="692">
        <v>0</v>
      </c>
      <c r="W354" s="693">
        <v>0</v>
      </c>
      <c r="X354" s="692">
        <v>0</v>
      </c>
      <c r="Y354" s="693">
        <v>0</v>
      </c>
      <c r="Z354" s="692">
        <v>0</v>
      </c>
      <c r="AA354" s="693">
        <v>0</v>
      </c>
      <c r="AB354" s="698">
        <v>0</v>
      </c>
      <c r="AC354" s="690">
        <v>0</v>
      </c>
      <c r="AD354" s="1228"/>
      <c r="AE354" s="1228"/>
      <c r="AF354" s="1229"/>
    </row>
    <row r="355" spans="1:32" ht="15" customHeight="1" x14ac:dyDescent="0.2">
      <c r="A355" s="344">
        <v>138</v>
      </c>
      <c r="B355" s="738"/>
      <c r="C355" s="359"/>
      <c r="D355" s="359"/>
      <c r="E355" s="1222" t="s">
        <v>94</v>
      </c>
      <c r="F355" s="1223"/>
      <c r="G355" s="1223"/>
      <c r="H355" s="1223"/>
      <c r="I355" s="1223"/>
      <c r="J355" s="1223"/>
      <c r="K355" s="1223"/>
      <c r="L355" s="1223"/>
      <c r="M355" s="399">
        <f>SUM(M356:M358)</f>
        <v>0</v>
      </c>
      <c r="N355" s="402">
        <f t="shared" ref="N355:AC355" si="75">SUBTOTAL(9,N356:N359)</f>
        <v>0</v>
      </c>
      <c r="O355" s="406">
        <f t="shared" si="75"/>
        <v>0</v>
      </c>
      <c r="P355" s="405">
        <f t="shared" si="75"/>
        <v>0</v>
      </c>
      <c r="Q355" s="407">
        <f t="shared" si="75"/>
        <v>0</v>
      </c>
      <c r="R355" s="406">
        <f t="shared" si="75"/>
        <v>0</v>
      </c>
      <c r="S355" s="406">
        <f t="shared" si="75"/>
        <v>0</v>
      </c>
      <c r="T355" s="406">
        <f t="shared" si="75"/>
        <v>0</v>
      </c>
      <c r="U355" s="406">
        <f t="shared" si="75"/>
        <v>0</v>
      </c>
      <c r="V355" s="406">
        <f t="shared" si="75"/>
        <v>0</v>
      </c>
      <c r="W355" s="406">
        <f t="shared" si="75"/>
        <v>0</v>
      </c>
      <c r="X355" s="406">
        <f t="shared" si="75"/>
        <v>0</v>
      </c>
      <c r="Y355" s="406">
        <f t="shared" si="75"/>
        <v>0</v>
      </c>
      <c r="Z355" s="406">
        <f t="shared" si="75"/>
        <v>0</v>
      </c>
      <c r="AA355" s="406">
        <f t="shared" si="75"/>
        <v>0</v>
      </c>
      <c r="AB355" s="416">
        <f t="shared" si="75"/>
        <v>0</v>
      </c>
      <c r="AC355" s="399">
        <f t="shared" si="75"/>
        <v>0</v>
      </c>
      <c r="AD355" s="1228"/>
      <c r="AE355" s="1228"/>
      <c r="AF355" s="1229"/>
    </row>
    <row r="356" spans="1:32" ht="15" customHeight="1" x14ac:dyDescent="0.2">
      <c r="A356" s="344">
        <v>139</v>
      </c>
      <c r="B356" s="738"/>
      <c r="C356" s="359"/>
      <c r="D356" s="359"/>
      <c r="E356" s="360"/>
      <c r="F356" s="1247" t="s">
        <v>96</v>
      </c>
      <c r="G356" s="1248"/>
      <c r="H356" s="1248"/>
      <c r="I356" s="1248"/>
      <c r="J356" s="1248"/>
      <c r="K356" s="1248"/>
      <c r="L356" s="1248"/>
      <c r="M356" s="690">
        <v>0</v>
      </c>
      <c r="N356" s="691">
        <v>0</v>
      </c>
      <c r="O356" s="692">
        <v>0</v>
      </c>
      <c r="P356" s="692">
        <v>0</v>
      </c>
      <c r="Q356" s="697">
        <v>0</v>
      </c>
      <c r="R356" s="692">
        <v>0</v>
      </c>
      <c r="S356" s="693">
        <v>0</v>
      </c>
      <c r="T356" s="692">
        <v>0</v>
      </c>
      <c r="U356" s="693">
        <v>0</v>
      </c>
      <c r="V356" s="692">
        <v>0</v>
      </c>
      <c r="W356" s="693">
        <v>0</v>
      </c>
      <c r="X356" s="692">
        <v>0</v>
      </c>
      <c r="Y356" s="693">
        <v>0</v>
      </c>
      <c r="Z356" s="692">
        <v>0</v>
      </c>
      <c r="AA356" s="693">
        <v>0</v>
      </c>
      <c r="AB356" s="698">
        <v>0</v>
      </c>
      <c r="AC356" s="690">
        <v>0</v>
      </c>
      <c r="AD356" s="1228"/>
      <c r="AE356" s="1228"/>
      <c r="AF356" s="1229"/>
    </row>
    <row r="357" spans="1:32" ht="15" customHeight="1" x14ac:dyDescent="0.2">
      <c r="A357" s="344">
        <v>140</v>
      </c>
      <c r="B357" s="738"/>
      <c r="C357" s="359"/>
      <c r="D357" s="359"/>
      <c r="E357" s="360"/>
      <c r="F357" s="1231" t="s">
        <v>97</v>
      </c>
      <c r="G357" s="1232"/>
      <c r="H357" s="1232"/>
      <c r="I357" s="1232"/>
      <c r="J357" s="1232"/>
      <c r="K357" s="1232"/>
      <c r="L357" s="1232"/>
      <c r="M357" s="690">
        <v>0</v>
      </c>
      <c r="N357" s="691">
        <v>0</v>
      </c>
      <c r="O357" s="692">
        <v>0</v>
      </c>
      <c r="P357" s="692"/>
      <c r="Q357" s="697">
        <v>0</v>
      </c>
      <c r="R357" s="692">
        <v>0</v>
      </c>
      <c r="S357" s="693">
        <v>0</v>
      </c>
      <c r="T357" s="692">
        <v>0</v>
      </c>
      <c r="U357" s="693">
        <v>0</v>
      </c>
      <c r="V357" s="692">
        <v>0</v>
      </c>
      <c r="W357" s="693">
        <v>0</v>
      </c>
      <c r="X357" s="692">
        <v>0</v>
      </c>
      <c r="Y357" s="693">
        <v>0</v>
      </c>
      <c r="Z357" s="692">
        <v>0</v>
      </c>
      <c r="AA357" s="693">
        <v>0</v>
      </c>
      <c r="AB357" s="698">
        <v>0</v>
      </c>
      <c r="AC357" s="690">
        <v>0</v>
      </c>
      <c r="AD357" s="1228"/>
      <c r="AE357" s="1228"/>
      <c r="AF357" s="1229"/>
    </row>
    <row r="358" spans="1:32" ht="15" customHeight="1" x14ac:dyDescent="0.2">
      <c r="A358" s="344">
        <v>141</v>
      </c>
      <c r="B358" s="575"/>
      <c r="C358" s="363"/>
      <c r="D358" s="363"/>
      <c r="E358" s="360"/>
      <c r="F358" s="1259" t="s">
        <v>338</v>
      </c>
      <c r="G358" s="1260"/>
      <c r="H358" s="1260"/>
      <c r="I358" s="1260"/>
      <c r="J358" s="1260"/>
      <c r="K358" s="1260"/>
      <c r="L358" s="1260"/>
      <c r="M358" s="690">
        <v>0</v>
      </c>
      <c r="N358" s="691">
        <v>0</v>
      </c>
      <c r="O358" s="692">
        <v>0</v>
      </c>
      <c r="P358" s="692">
        <v>0</v>
      </c>
      <c r="Q358" s="697">
        <v>0</v>
      </c>
      <c r="R358" s="692">
        <v>0</v>
      </c>
      <c r="S358" s="693">
        <v>0</v>
      </c>
      <c r="T358" s="692">
        <v>0</v>
      </c>
      <c r="U358" s="693">
        <v>0</v>
      </c>
      <c r="V358" s="692">
        <v>0</v>
      </c>
      <c r="W358" s="693">
        <v>0</v>
      </c>
      <c r="X358" s="692">
        <v>0</v>
      </c>
      <c r="Y358" s="693">
        <v>0</v>
      </c>
      <c r="Z358" s="692">
        <v>0</v>
      </c>
      <c r="AA358" s="693">
        <v>0</v>
      </c>
      <c r="AB358" s="698">
        <v>0</v>
      </c>
      <c r="AC358" s="690">
        <v>0</v>
      </c>
      <c r="AD358" s="1228"/>
      <c r="AE358" s="1228"/>
      <c r="AF358" s="1229"/>
    </row>
    <row r="359" spans="1:32" ht="15" customHeight="1" x14ac:dyDescent="0.2">
      <c r="A359" s="344">
        <v>142</v>
      </c>
      <c r="B359" s="342"/>
      <c r="C359" s="739"/>
      <c r="D359" s="1242" t="s">
        <v>98</v>
      </c>
      <c r="E359" s="1265"/>
      <c r="F359" s="1265"/>
      <c r="G359" s="1265"/>
      <c r="H359" s="1265"/>
      <c r="I359" s="1265"/>
      <c r="J359" s="1265"/>
      <c r="K359" s="1265"/>
      <c r="L359" s="1265"/>
      <c r="M359" s="1243"/>
      <c r="N359" s="1243"/>
      <c r="O359" s="1243"/>
      <c r="P359" s="1243"/>
      <c r="Q359" s="1243"/>
      <c r="R359" s="1243"/>
      <c r="S359" s="1243"/>
      <c r="T359" s="1243"/>
      <c r="U359" s="1243"/>
      <c r="V359" s="1243"/>
      <c r="W359" s="1243"/>
      <c r="X359" s="1243"/>
      <c r="Y359" s="1243"/>
      <c r="Z359" s="1243"/>
      <c r="AA359" s="1243"/>
      <c r="AB359" s="1243"/>
      <c r="AC359" s="1243"/>
      <c r="AD359" s="1243"/>
      <c r="AE359" s="1243"/>
      <c r="AF359" s="1264"/>
    </row>
    <row r="360" spans="1:32" ht="15" customHeight="1" x14ac:dyDescent="0.2">
      <c r="A360" s="344">
        <v>143</v>
      </c>
      <c r="B360" s="738"/>
      <c r="C360" s="359"/>
      <c r="D360" s="359"/>
      <c r="E360" s="1222" t="s">
        <v>101</v>
      </c>
      <c r="F360" s="1223"/>
      <c r="G360" s="1223"/>
      <c r="H360" s="1223"/>
      <c r="I360" s="1223"/>
      <c r="J360" s="1223"/>
      <c r="K360" s="1223"/>
      <c r="L360" s="1223"/>
      <c r="M360" s="399">
        <f>SUM(M361:M362)</f>
        <v>0</v>
      </c>
      <c r="N360" s="402">
        <f t="shared" ref="N360:AC360" si="76">SUBTOTAL(9,N361:N362)</f>
        <v>0</v>
      </c>
      <c r="O360" s="406">
        <f t="shared" si="76"/>
        <v>0</v>
      </c>
      <c r="P360" s="405">
        <f t="shared" si="76"/>
        <v>0</v>
      </c>
      <c r="Q360" s="407">
        <f t="shared" si="76"/>
        <v>0</v>
      </c>
      <c r="R360" s="406">
        <f t="shared" si="76"/>
        <v>0</v>
      </c>
      <c r="S360" s="406">
        <f t="shared" si="76"/>
        <v>0</v>
      </c>
      <c r="T360" s="406">
        <f t="shared" si="76"/>
        <v>0</v>
      </c>
      <c r="U360" s="406">
        <f t="shared" si="76"/>
        <v>0</v>
      </c>
      <c r="V360" s="406">
        <f t="shared" si="76"/>
        <v>0</v>
      </c>
      <c r="W360" s="406">
        <f t="shared" si="76"/>
        <v>0</v>
      </c>
      <c r="X360" s="406">
        <f t="shared" si="76"/>
        <v>0</v>
      </c>
      <c r="Y360" s="406">
        <f t="shared" si="76"/>
        <v>0</v>
      </c>
      <c r="Z360" s="406">
        <f t="shared" si="76"/>
        <v>0</v>
      </c>
      <c r="AA360" s="406">
        <f t="shared" si="76"/>
        <v>0</v>
      </c>
      <c r="AB360" s="416">
        <f t="shared" si="76"/>
        <v>0</v>
      </c>
      <c r="AC360" s="399">
        <f t="shared" si="76"/>
        <v>0</v>
      </c>
      <c r="AD360" s="1228"/>
      <c r="AE360" s="1228"/>
      <c r="AF360" s="1229"/>
    </row>
    <row r="361" spans="1:32" ht="15" customHeight="1" x14ac:dyDescent="0.2">
      <c r="A361" s="344">
        <v>144</v>
      </c>
      <c r="B361" s="738"/>
      <c r="C361" s="359"/>
      <c r="D361" s="359"/>
      <c r="E361" s="360"/>
      <c r="F361" s="1247" t="s">
        <v>346</v>
      </c>
      <c r="G361" s="1248"/>
      <c r="H361" s="1248"/>
      <c r="I361" s="1248"/>
      <c r="J361" s="1248"/>
      <c r="K361" s="1248"/>
      <c r="L361" s="1248"/>
      <c r="M361" s="690">
        <v>0</v>
      </c>
      <c r="N361" s="691">
        <v>0</v>
      </c>
      <c r="O361" s="692">
        <v>0</v>
      </c>
      <c r="P361" s="692">
        <v>0</v>
      </c>
      <c r="Q361" s="697">
        <v>0</v>
      </c>
      <c r="R361" s="692">
        <v>0</v>
      </c>
      <c r="S361" s="693">
        <v>0</v>
      </c>
      <c r="T361" s="692">
        <v>0</v>
      </c>
      <c r="U361" s="693">
        <v>0</v>
      </c>
      <c r="V361" s="692">
        <v>0</v>
      </c>
      <c r="W361" s="693">
        <v>0</v>
      </c>
      <c r="X361" s="692">
        <v>0</v>
      </c>
      <c r="Y361" s="693">
        <v>0</v>
      </c>
      <c r="Z361" s="692">
        <v>0</v>
      </c>
      <c r="AA361" s="693">
        <v>0</v>
      </c>
      <c r="AB361" s="698">
        <v>0</v>
      </c>
      <c r="AC361" s="690">
        <v>0</v>
      </c>
      <c r="AD361" s="1228"/>
      <c r="AE361" s="1228"/>
      <c r="AF361" s="1229"/>
    </row>
    <row r="362" spans="1:32" ht="15" customHeight="1" x14ac:dyDescent="0.2">
      <c r="A362" s="344">
        <v>145</v>
      </c>
      <c r="B362" s="738"/>
      <c r="C362" s="359"/>
      <c r="D362" s="359"/>
      <c r="E362" s="360"/>
      <c r="F362" s="1259" t="s">
        <v>99</v>
      </c>
      <c r="G362" s="1260"/>
      <c r="H362" s="1260"/>
      <c r="I362" s="1260"/>
      <c r="J362" s="1260"/>
      <c r="K362" s="1260"/>
      <c r="L362" s="1260"/>
      <c r="M362" s="690">
        <v>0</v>
      </c>
      <c r="N362" s="691">
        <v>0</v>
      </c>
      <c r="O362" s="692">
        <v>0</v>
      </c>
      <c r="P362" s="692">
        <v>0</v>
      </c>
      <c r="Q362" s="697">
        <v>0</v>
      </c>
      <c r="R362" s="692">
        <v>0</v>
      </c>
      <c r="S362" s="693">
        <v>0</v>
      </c>
      <c r="T362" s="692">
        <v>0</v>
      </c>
      <c r="U362" s="693">
        <v>0</v>
      </c>
      <c r="V362" s="692">
        <v>0</v>
      </c>
      <c r="W362" s="693">
        <v>0</v>
      </c>
      <c r="X362" s="692">
        <v>0</v>
      </c>
      <c r="Y362" s="693">
        <v>0</v>
      </c>
      <c r="Z362" s="692">
        <v>0</v>
      </c>
      <c r="AA362" s="693">
        <v>0</v>
      </c>
      <c r="AB362" s="698">
        <v>0</v>
      </c>
      <c r="AC362" s="690">
        <v>0</v>
      </c>
      <c r="AD362" s="1228"/>
      <c r="AE362" s="1228"/>
      <c r="AF362" s="1229"/>
    </row>
    <row r="363" spans="1:32" ht="15" customHeight="1" x14ac:dyDescent="0.2">
      <c r="A363" s="344">
        <v>146</v>
      </c>
      <c r="B363" s="738"/>
      <c r="C363" s="359"/>
      <c r="D363" s="359"/>
      <c r="E363" s="1222" t="s">
        <v>100</v>
      </c>
      <c r="F363" s="1223"/>
      <c r="G363" s="1223"/>
      <c r="H363" s="1223"/>
      <c r="I363" s="1223"/>
      <c r="J363" s="1223"/>
      <c r="K363" s="1223"/>
      <c r="L363" s="1223"/>
      <c r="M363" s="399">
        <f>SUM(M364:M366)</f>
        <v>0</v>
      </c>
      <c r="N363" s="402">
        <f t="shared" ref="N363:AC363" si="77">SUBTOTAL(9,N364:N366)</f>
        <v>0</v>
      </c>
      <c r="O363" s="406">
        <f t="shared" si="77"/>
        <v>0</v>
      </c>
      <c r="P363" s="405">
        <f t="shared" si="77"/>
        <v>0</v>
      </c>
      <c r="Q363" s="407">
        <f t="shared" si="77"/>
        <v>0</v>
      </c>
      <c r="R363" s="406">
        <f t="shared" si="77"/>
        <v>0</v>
      </c>
      <c r="S363" s="406">
        <f t="shared" si="77"/>
        <v>0</v>
      </c>
      <c r="T363" s="406">
        <f t="shared" si="77"/>
        <v>0</v>
      </c>
      <c r="U363" s="406">
        <f t="shared" si="77"/>
        <v>0</v>
      </c>
      <c r="V363" s="406">
        <f t="shared" si="77"/>
        <v>0</v>
      </c>
      <c r="W363" s="406">
        <f t="shared" si="77"/>
        <v>0</v>
      </c>
      <c r="X363" s="406">
        <f t="shared" si="77"/>
        <v>0</v>
      </c>
      <c r="Y363" s="406">
        <f t="shared" si="77"/>
        <v>0</v>
      </c>
      <c r="Z363" s="406">
        <f t="shared" si="77"/>
        <v>0</v>
      </c>
      <c r="AA363" s="406">
        <f t="shared" si="77"/>
        <v>0</v>
      </c>
      <c r="AB363" s="416">
        <f t="shared" si="77"/>
        <v>0</v>
      </c>
      <c r="AC363" s="399">
        <f t="shared" si="77"/>
        <v>0</v>
      </c>
      <c r="AD363" s="1228"/>
      <c r="AE363" s="1228"/>
      <c r="AF363" s="1229"/>
    </row>
    <row r="364" spans="1:32" ht="15" customHeight="1" x14ac:dyDescent="0.2">
      <c r="A364" s="344">
        <v>147</v>
      </c>
      <c r="B364" s="738"/>
      <c r="C364" s="359"/>
      <c r="D364" s="359"/>
      <c r="E364" s="360"/>
      <c r="F364" s="1247" t="s">
        <v>273</v>
      </c>
      <c r="G364" s="1248"/>
      <c r="H364" s="1248"/>
      <c r="I364" s="1248"/>
      <c r="J364" s="1248"/>
      <c r="K364" s="1248"/>
      <c r="L364" s="1248"/>
      <c r="M364" s="690">
        <v>0</v>
      </c>
      <c r="N364" s="691">
        <v>0</v>
      </c>
      <c r="O364" s="692">
        <v>0</v>
      </c>
      <c r="P364" s="692">
        <v>0</v>
      </c>
      <c r="Q364" s="697">
        <v>0</v>
      </c>
      <c r="R364" s="692">
        <v>0</v>
      </c>
      <c r="S364" s="693">
        <v>0</v>
      </c>
      <c r="T364" s="692">
        <v>0</v>
      </c>
      <c r="U364" s="693">
        <v>0</v>
      </c>
      <c r="V364" s="692">
        <v>0</v>
      </c>
      <c r="W364" s="693">
        <v>0</v>
      </c>
      <c r="X364" s="692">
        <v>0</v>
      </c>
      <c r="Y364" s="693">
        <v>0</v>
      </c>
      <c r="Z364" s="692">
        <v>0</v>
      </c>
      <c r="AA364" s="693">
        <v>0</v>
      </c>
      <c r="AB364" s="698">
        <v>0</v>
      </c>
      <c r="AC364" s="690">
        <v>0</v>
      </c>
      <c r="AD364" s="1228"/>
      <c r="AE364" s="1228"/>
      <c r="AF364" s="1229"/>
    </row>
    <row r="365" spans="1:32" ht="15" customHeight="1" x14ac:dyDescent="0.2">
      <c r="A365" s="344">
        <v>148</v>
      </c>
      <c r="B365" s="738"/>
      <c r="C365" s="359"/>
      <c r="D365" s="359"/>
      <c r="E365" s="360"/>
      <c r="F365" s="1247" t="s">
        <v>102</v>
      </c>
      <c r="G365" s="1248"/>
      <c r="H365" s="1248"/>
      <c r="I365" s="1248"/>
      <c r="J365" s="1248"/>
      <c r="K365" s="1248"/>
      <c r="L365" s="1248"/>
      <c r="M365" s="690">
        <v>0</v>
      </c>
      <c r="N365" s="691">
        <v>0</v>
      </c>
      <c r="O365" s="692">
        <v>0</v>
      </c>
      <c r="P365" s="692">
        <v>0</v>
      </c>
      <c r="Q365" s="697">
        <v>0</v>
      </c>
      <c r="R365" s="692">
        <v>0</v>
      </c>
      <c r="S365" s="693">
        <v>0</v>
      </c>
      <c r="T365" s="692">
        <v>0</v>
      </c>
      <c r="U365" s="693">
        <v>0</v>
      </c>
      <c r="V365" s="692">
        <v>0</v>
      </c>
      <c r="W365" s="693">
        <v>0</v>
      </c>
      <c r="X365" s="692">
        <v>0</v>
      </c>
      <c r="Y365" s="693">
        <v>0</v>
      </c>
      <c r="Z365" s="692">
        <v>0</v>
      </c>
      <c r="AA365" s="693">
        <v>0</v>
      </c>
      <c r="AB365" s="698">
        <v>0</v>
      </c>
      <c r="AC365" s="690">
        <v>0</v>
      </c>
      <c r="AD365" s="1228"/>
      <c r="AE365" s="1228"/>
      <c r="AF365" s="1229"/>
    </row>
    <row r="366" spans="1:32" ht="15" customHeight="1" x14ac:dyDescent="0.2">
      <c r="A366" s="344">
        <v>149</v>
      </c>
      <c r="B366" s="738"/>
      <c r="C366" s="359"/>
      <c r="D366" s="359"/>
      <c r="E366" s="729"/>
      <c r="F366" s="1231" t="s">
        <v>103</v>
      </c>
      <c r="G366" s="1232"/>
      <c r="H366" s="1232"/>
      <c r="I366" s="1232"/>
      <c r="J366" s="1232"/>
      <c r="K366" s="1232"/>
      <c r="L366" s="1232"/>
      <c r="M366" s="690">
        <v>0</v>
      </c>
      <c r="N366" s="691">
        <v>0</v>
      </c>
      <c r="O366" s="692">
        <v>0</v>
      </c>
      <c r="P366" s="692">
        <v>0</v>
      </c>
      <c r="Q366" s="697">
        <v>0</v>
      </c>
      <c r="R366" s="692">
        <v>0</v>
      </c>
      <c r="S366" s="693">
        <v>0</v>
      </c>
      <c r="T366" s="692">
        <v>0</v>
      </c>
      <c r="U366" s="693">
        <v>0</v>
      </c>
      <c r="V366" s="692">
        <v>0</v>
      </c>
      <c r="W366" s="693">
        <v>0</v>
      </c>
      <c r="X366" s="692">
        <v>0</v>
      </c>
      <c r="Y366" s="693">
        <v>0</v>
      </c>
      <c r="Z366" s="692">
        <v>0</v>
      </c>
      <c r="AA366" s="693">
        <v>0</v>
      </c>
      <c r="AB366" s="698">
        <v>0</v>
      </c>
      <c r="AC366" s="690">
        <v>0</v>
      </c>
      <c r="AD366" s="1228"/>
      <c r="AE366" s="1228"/>
      <c r="AF366" s="1229"/>
    </row>
    <row r="367" spans="1:32" ht="15" customHeight="1" x14ac:dyDescent="0.2">
      <c r="A367" s="344">
        <v>150</v>
      </c>
      <c r="B367" s="738"/>
      <c r="C367" s="359"/>
      <c r="D367" s="359"/>
      <c r="E367" s="1222" t="s">
        <v>105</v>
      </c>
      <c r="F367" s="1223"/>
      <c r="G367" s="1223"/>
      <c r="H367" s="1223"/>
      <c r="I367" s="1223"/>
      <c r="J367" s="1223"/>
      <c r="K367" s="1223"/>
      <c r="L367" s="1223"/>
      <c r="M367" s="399">
        <f>SUM(M368:M369)</f>
        <v>0</v>
      </c>
      <c r="N367" s="402">
        <f t="shared" ref="N367:AC367" si="78">SUBTOTAL(9,N368:N369)</f>
        <v>0</v>
      </c>
      <c r="O367" s="406">
        <f t="shared" si="78"/>
        <v>0</v>
      </c>
      <c r="P367" s="405">
        <f t="shared" si="78"/>
        <v>0</v>
      </c>
      <c r="Q367" s="407">
        <f t="shared" si="78"/>
        <v>0</v>
      </c>
      <c r="R367" s="406">
        <f t="shared" si="78"/>
        <v>0</v>
      </c>
      <c r="S367" s="406">
        <f t="shared" si="78"/>
        <v>0</v>
      </c>
      <c r="T367" s="406">
        <f t="shared" si="78"/>
        <v>0</v>
      </c>
      <c r="U367" s="406">
        <f t="shared" si="78"/>
        <v>0</v>
      </c>
      <c r="V367" s="406">
        <f t="shared" si="78"/>
        <v>0</v>
      </c>
      <c r="W367" s="406">
        <f t="shared" si="78"/>
        <v>0</v>
      </c>
      <c r="X367" s="406">
        <f t="shared" si="78"/>
        <v>0</v>
      </c>
      <c r="Y367" s="406">
        <f t="shared" si="78"/>
        <v>0</v>
      </c>
      <c r="Z367" s="406">
        <f t="shared" si="78"/>
        <v>0</v>
      </c>
      <c r="AA367" s="406">
        <f t="shared" si="78"/>
        <v>0</v>
      </c>
      <c r="AB367" s="416">
        <f t="shared" si="78"/>
        <v>0</v>
      </c>
      <c r="AC367" s="399">
        <f t="shared" si="78"/>
        <v>0</v>
      </c>
      <c r="AD367" s="1228"/>
      <c r="AE367" s="1228"/>
      <c r="AF367" s="1229"/>
    </row>
    <row r="368" spans="1:32" ht="15" customHeight="1" x14ac:dyDescent="0.2">
      <c r="A368" s="344">
        <v>151</v>
      </c>
      <c r="B368" s="738"/>
      <c r="C368" s="359"/>
      <c r="D368" s="359"/>
      <c r="E368" s="360"/>
      <c r="F368" s="1247" t="s">
        <v>104</v>
      </c>
      <c r="G368" s="1248"/>
      <c r="H368" s="1248"/>
      <c r="I368" s="1248"/>
      <c r="J368" s="1248"/>
      <c r="K368" s="1248"/>
      <c r="L368" s="1248"/>
      <c r="M368" s="690">
        <v>0</v>
      </c>
      <c r="N368" s="691">
        <v>0</v>
      </c>
      <c r="O368" s="692">
        <v>0</v>
      </c>
      <c r="P368" s="692">
        <v>0</v>
      </c>
      <c r="Q368" s="697">
        <v>0</v>
      </c>
      <c r="R368" s="692">
        <v>0</v>
      </c>
      <c r="S368" s="693">
        <v>0</v>
      </c>
      <c r="T368" s="692">
        <v>0</v>
      </c>
      <c r="U368" s="693">
        <v>0</v>
      </c>
      <c r="V368" s="692">
        <v>0</v>
      </c>
      <c r="W368" s="693">
        <v>0</v>
      </c>
      <c r="X368" s="692">
        <v>0</v>
      </c>
      <c r="Y368" s="693">
        <v>0</v>
      </c>
      <c r="Z368" s="692">
        <v>0</v>
      </c>
      <c r="AA368" s="693">
        <v>0</v>
      </c>
      <c r="AB368" s="698">
        <v>0</v>
      </c>
      <c r="AC368" s="690">
        <v>0</v>
      </c>
      <c r="AD368" s="1228"/>
      <c r="AE368" s="1228"/>
      <c r="AF368" s="1229"/>
    </row>
    <row r="369" spans="1:32" ht="15" customHeight="1" x14ac:dyDescent="0.2">
      <c r="A369" s="344">
        <v>152</v>
      </c>
      <c r="B369" s="738"/>
      <c r="C369" s="359"/>
      <c r="D369" s="359"/>
      <c r="E369" s="360"/>
      <c r="F369" s="1259" t="s">
        <v>106</v>
      </c>
      <c r="G369" s="1260"/>
      <c r="H369" s="1260"/>
      <c r="I369" s="1260"/>
      <c r="J369" s="1260"/>
      <c r="K369" s="1260"/>
      <c r="L369" s="1260"/>
      <c r="M369" s="690">
        <v>0</v>
      </c>
      <c r="N369" s="691">
        <v>0</v>
      </c>
      <c r="O369" s="692">
        <v>0</v>
      </c>
      <c r="P369" s="692">
        <v>0</v>
      </c>
      <c r="Q369" s="697">
        <v>0</v>
      </c>
      <c r="R369" s="692">
        <v>0</v>
      </c>
      <c r="S369" s="693">
        <v>0</v>
      </c>
      <c r="T369" s="692">
        <v>0</v>
      </c>
      <c r="U369" s="693">
        <v>0</v>
      </c>
      <c r="V369" s="692">
        <v>0</v>
      </c>
      <c r="W369" s="693">
        <v>0</v>
      </c>
      <c r="X369" s="692">
        <v>0</v>
      </c>
      <c r="Y369" s="693">
        <v>0</v>
      </c>
      <c r="Z369" s="692">
        <v>0</v>
      </c>
      <c r="AA369" s="693">
        <v>0</v>
      </c>
      <c r="AB369" s="698">
        <v>0</v>
      </c>
      <c r="AC369" s="690">
        <v>0</v>
      </c>
      <c r="AD369" s="1228"/>
      <c r="AE369" s="1228"/>
      <c r="AF369" s="1229"/>
    </row>
    <row r="370" spans="1:32" ht="15" customHeight="1" x14ac:dyDescent="0.2">
      <c r="A370" s="344">
        <v>153</v>
      </c>
      <c r="B370" s="738"/>
      <c r="C370" s="359"/>
      <c r="D370" s="359"/>
      <c r="E370" s="1222" t="s">
        <v>107</v>
      </c>
      <c r="F370" s="1223"/>
      <c r="G370" s="1223"/>
      <c r="H370" s="1223"/>
      <c r="I370" s="1223"/>
      <c r="J370" s="1223"/>
      <c r="K370" s="1223"/>
      <c r="L370" s="1223"/>
      <c r="M370" s="399">
        <f>SUM(M371:M373)</f>
        <v>0</v>
      </c>
      <c r="N370" s="402">
        <f t="shared" ref="N370:AC370" si="79">SUBTOTAL(9,N371:N373)</f>
        <v>0</v>
      </c>
      <c r="O370" s="406">
        <f t="shared" si="79"/>
        <v>0</v>
      </c>
      <c r="P370" s="405">
        <f t="shared" si="79"/>
        <v>0</v>
      </c>
      <c r="Q370" s="407">
        <f t="shared" si="79"/>
        <v>0</v>
      </c>
      <c r="R370" s="406">
        <f t="shared" si="79"/>
        <v>0</v>
      </c>
      <c r="S370" s="406">
        <f t="shared" si="79"/>
        <v>0</v>
      </c>
      <c r="T370" s="406">
        <f t="shared" si="79"/>
        <v>0</v>
      </c>
      <c r="U370" s="406">
        <f t="shared" si="79"/>
        <v>0</v>
      </c>
      <c r="V370" s="406">
        <f t="shared" si="79"/>
        <v>0</v>
      </c>
      <c r="W370" s="406">
        <f t="shared" si="79"/>
        <v>0</v>
      </c>
      <c r="X370" s="406">
        <f t="shared" si="79"/>
        <v>0</v>
      </c>
      <c r="Y370" s="406">
        <f t="shared" si="79"/>
        <v>0</v>
      </c>
      <c r="Z370" s="406">
        <f t="shared" si="79"/>
        <v>0</v>
      </c>
      <c r="AA370" s="406">
        <f t="shared" si="79"/>
        <v>0</v>
      </c>
      <c r="AB370" s="416">
        <f t="shared" si="79"/>
        <v>0</v>
      </c>
      <c r="AC370" s="399">
        <f t="shared" si="79"/>
        <v>0</v>
      </c>
      <c r="AD370" s="1228"/>
      <c r="AE370" s="1228"/>
      <c r="AF370" s="1229"/>
    </row>
    <row r="371" spans="1:32" ht="15" customHeight="1" x14ac:dyDescent="0.2">
      <c r="A371" s="344">
        <v>154</v>
      </c>
      <c r="B371" s="738"/>
      <c r="C371" s="359"/>
      <c r="D371" s="359"/>
      <c r="E371" s="360"/>
      <c r="F371" s="1247" t="s">
        <v>274</v>
      </c>
      <c r="G371" s="1248"/>
      <c r="H371" s="1248"/>
      <c r="I371" s="1248"/>
      <c r="J371" s="1248"/>
      <c r="K371" s="1248"/>
      <c r="L371" s="1248"/>
      <c r="M371" s="690">
        <v>0</v>
      </c>
      <c r="N371" s="691">
        <v>0</v>
      </c>
      <c r="O371" s="692">
        <v>0</v>
      </c>
      <c r="P371" s="692">
        <v>0</v>
      </c>
      <c r="Q371" s="697">
        <v>0</v>
      </c>
      <c r="R371" s="692">
        <v>0</v>
      </c>
      <c r="S371" s="693">
        <v>0</v>
      </c>
      <c r="T371" s="692">
        <v>0</v>
      </c>
      <c r="U371" s="693">
        <v>0</v>
      </c>
      <c r="V371" s="692">
        <v>0</v>
      </c>
      <c r="W371" s="693">
        <v>0</v>
      </c>
      <c r="X371" s="692">
        <v>0</v>
      </c>
      <c r="Y371" s="693">
        <v>0</v>
      </c>
      <c r="Z371" s="692">
        <v>0</v>
      </c>
      <c r="AA371" s="693">
        <v>0</v>
      </c>
      <c r="AB371" s="698">
        <v>0</v>
      </c>
      <c r="AC371" s="690">
        <v>0</v>
      </c>
      <c r="AD371" s="1228"/>
      <c r="AE371" s="1228"/>
      <c r="AF371" s="1229"/>
    </row>
    <row r="372" spans="1:32" ht="15" customHeight="1" x14ac:dyDescent="0.2">
      <c r="A372" s="344">
        <v>155</v>
      </c>
      <c r="B372" s="738"/>
      <c r="C372" s="359"/>
      <c r="D372" s="359"/>
      <c r="E372" s="360"/>
      <c r="F372" s="1247" t="s">
        <v>108</v>
      </c>
      <c r="G372" s="1248"/>
      <c r="H372" s="1248"/>
      <c r="I372" s="1248"/>
      <c r="J372" s="1248"/>
      <c r="K372" s="1248"/>
      <c r="L372" s="1248"/>
      <c r="M372" s="690">
        <v>0</v>
      </c>
      <c r="N372" s="691">
        <v>0</v>
      </c>
      <c r="O372" s="692">
        <v>0</v>
      </c>
      <c r="P372" s="692">
        <v>0</v>
      </c>
      <c r="Q372" s="697">
        <v>0</v>
      </c>
      <c r="R372" s="692">
        <v>0</v>
      </c>
      <c r="S372" s="693">
        <v>0</v>
      </c>
      <c r="T372" s="692">
        <v>0</v>
      </c>
      <c r="U372" s="693">
        <v>0</v>
      </c>
      <c r="V372" s="692">
        <v>0</v>
      </c>
      <c r="W372" s="693">
        <v>0</v>
      </c>
      <c r="X372" s="692">
        <v>0</v>
      </c>
      <c r="Y372" s="693">
        <v>0</v>
      </c>
      <c r="Z372" s="692">
        <v>0</v>
      </c>
      <c r="AA372" s="693">
        <v>0</v>
      </c>
      <c r="AB372" s="698">
        <v>0</v>
      </c>
      <c r="AC372" s="690">
        <v>0</v>
      </c>
      <c r="AD372" s="1228"/>
      <c r="AE372" s="1228"/>
      <c r="AF372" s="1229"/>
    </row>
    <row r="373" spans="1:32" ht="15" customHeight="1" x14ac:dyDescent="0.2">
      <c r="A373" s="344">
        <v>156</v>
      </c>
      <c r="B373" s="738"/>
      <c r="C373" s="359"/>
      <c r="D373" s="359"/>
      <c r="E373" s="360"/>
      <c r="F373" s="1231" t="s">
        <v>109</v>
      </c>
      <c r="G373" s="1232"/>
      <c r="H373" s="1232"/>
      <c r="I373" s="1232"/>
      <c r="J373" s="1232"/>
      <c r="K373" s="1232"/>
      <c r="L373" s="1232"/>
      <c r="M373" s="690">
        <v>0</v>
      </c>
      <c r="N373" s="691">
        <v>0</v>
      </c>
      <c r="O373" s="692">
        <v>0</v>
      </c>
      <c r="P373" s="692">
        <v>0</v>
      </c>
      <c r="Q373" s="697">
        <v>0</v>
      </c>
      <c r="R373" s="692">
        <v>0</v>
      </c>
      <c r="S373" s="693">
        <v>0</v>
      </c>
      <c r="T373" s="692">
        <v>0</v>
      </c>
      <c r="U373" s="693">
        <v>0</v>
      </c>
      <c r="V373" s="692">
        <v>0</v>
      </c>
      <c r="W373" s="693">
        <v>0</v>
      </c>
      <c r="X373" s="692">
        <v>0</v>
      </c>
      <c r="Y373" s="693">
        <v>0</v>
      </c>
      <c r="Z373" s="692">
        <v>0</v>
      </c>
      <c r="AA373" s="693">
        <v>0</v>
      </c>
      <c r="AB373" s="698">
        <v>0</v>
      </c>
      <c r="AC373" s="690">
        <v>0</v>
      </c>
      <c r="AD373" s="1228"/>
      <c r="AE373" s="1228"/>
      <c r="AF373" s="1229"/>
    </row>
    <row r="374" spans="1:32" ht="15" customHeight="1" x14ac:dyDescent="0.2">
      <c r="A374" s="344">
        <v>157</v>
      </c>
      <c r="B374" s="738"/>
      <c r="C374" s="359"/>
      <c r="D374" s="359"/>
      <c r="E374" s="1222" t="s">
        <v>339</v>
      </c>
      <c r="F374" s="1223"/>
      <c r="G374" s="1223"/>
      <c r="H374" s="1223"/>
      <c r="I374" s="1223"/>
      <c r="J374" s="1223"/>
      <c r="K374" s="1223"/>
      <c r="L374" s="1223"/>
      <c r="M374" s="399">
        <f>SUM(M375:M376)</f>
        <v>0</v>
      </c>
      <c r="N374" s="402">
        <f t="shared" ref="N374:AC374" si="80">SUBTOTAL(9,N375:N376)</f>
        <v>0</v>
      </c>
      <c r="O374" s="406">
        <f t="shared" si="80"/>
        <v>0</v>
      </c>
      <c r="P374" s="405">
        <f t="shared" si="80"/>
        <v>0</v>
      </c>
      <c r="Q374" s="407">
        <f t="shared" si="80"/>
        <v>0</v>
      </c>
      <c r="R374" s="406">
        <f t="shared" si="80"/>
        <v>0</v>
      </c>
      <c r="S374" s="406">
        <f t="shared" si="80"/>
        <v>0</v>
      </c>
      <c r="T374" s="406">
        <f t="shared" si="80"/>
        <v>0</v>
      </c>
      <c r="U374" s="406">
        <f t="shared" si="80"/>
        <v>0</v>
      </c>
      <c r="V374" s="406">
        <f t="shared" si="80"/>
        <v>0</v>
      </c>
      <c r="W374" s="406">
        <f t="shared" si="80"/>
        <v>0</v>
      </c>
      <c r="X374" s="406">
        <f t="shared" si="80"/>
        <v>0</v>
      </c>
      <c r="Y374" s="406">
        <f t="shared" si="80"/>
        <v>0</v>
      </c>
      <c r="Z374" s="406">
        <f t="shared" si="80"/>
        <v>0</v>
      </c>
      <c r="AA374" s="406">
        <f t="shared" si="80"/>
        <v>0</v>
      </c>
      <c r="AB374" s="416">
        <f t="shared" si="80"/>
        <v>0</v>
      </c>
      <c r="AC374" s="399">
        <f t="shared" si="80"/>
        <v>0</v>
      </c>
      <c r="AD374" s="1228"/>
      <c r="AE374" s="1228"/>
      <c r="AF374" s="1229"/>
    </row>
    <row r="375" spans="1:32" ht="14.25" customHeight="1" x14ac:dyDescent="0.2">
      <c r="A375" s="344">
        <v>158</v>
      </c>
      <c r="B375" s="738"/>
      <c r="C375" s="359"/>
      <c r="D375" s="359"/>
      <c r="E375" s="360"/>
      <c r="F375" s="1247" t="s">
        <v>340</v>
      </c>
      <c r="G375" s="1248"/>
      <c r="H375" s="1248"/>
      <c r="I375" s="1248"/>
      <c r="J375" s="1248"/>
      <c r="K375" s="1248"/>
      <c r="L375" s="1248"/>
      <c r="M375" s="690">
        <v>0</v>
      </c>
      <c r="N375" s="691">
        <v>0</v>
      </c>
      <c r="O375" s="692">
        <v>0</v>
      </c>
      <c r="P375" s="692">
        <v>0</v>
      </c>
      <c r="Q375" s="697">
        <v>0</v>
      </c>
      <c r="R375" s="692">
        <v>0</v>
      </c>
      <c r="S375" s="693">
        <v>0</v>
      </c>
      <c r="T375" s="692">
        <v>0</v>
      </c>
      <c r="U375" s="693">
        <v>0</v>
      </c>
      <c r="V375" s="692">
        <v>0</v>
      </c>
      <c r="W375" s="693">
        <v>0</v>
      </c>
      <c r="X375" s="692">
        <v>0</v>
      </c>
      <c r="Y375" s="693">
        <v>0</v>
      </c>
      <c r="Z375" s="692">
        <v>0</v>
      </c>
      <c r="AA375" s="693">
        <v>0</v>
      </c>
      <c r="AB375" s="698">
        <v>0</v>
      </c>
      <c r="AC375" s="690">
        <v>0</v>
      </c>
      <c r="AD375" s="1228"/>
      <c r="AE375" s="1228"/>
      <c r="AF375" s="1229"/>
    </row>
    <row r="376" spans="1:32" ht="15" customHeight="1" x14ac:dyDescent="0.2">
      <c r="A376" s="344">
        <v>159</v>
      </c>
      <c r="B376" s="738"/>
      <c r="C376" s="359"/>
      <c r="D376" s="359"/>
      <c r="E376" s="360"/>
      <c r="F376" s="1259" t="s">
        <v>341</v>
      </c>
      <c r="G376" s="1260"/>
      <c r="H376" s="1260"/>
      <c r="I376" s="1260"/>
      <c r="J376" s="1260"/>
      <c r="K376" s="1260"/>
      <c r="L376" s="1260"/>
      <c r="M376" s="690">
        <v>0</v>
      </c>
      <c r="N376" s="691"/>
      <c r="O376" s="692"/>
      <c r="P376" s="692"/>
      <c r="Q376" s="697"/>
      <c r="R376" s="692">
        <v>0</v>
      </c>
      <c r="S376" s="693">
        <v>0</v>
      </c>
      <c r="T376" s="692">
        <v>0</v>
      </c>
      <c r="U376" s="693">
        <v>0</v>
      </c>
      <c r="V376" s="692">
        <v>0</v>
      </c>
      <c r="W376" s="693">
        <v>0</v>
      </c>
      <c r="X376" s="692">
        <v>0</v>
      </c>
      <c r="Y376" s="693">
        <v>0</v>
      </c>
      <c r="Z376" s="692">
        <v>0</v>
      </c>
      <c r="AA376" s="693">
        <v>0</v>
      </c>
      <c r="AB376" s="698">
        <v>0</v>
      </c>
      <c r="AC376" s="690">
        <v>0</v>
      </c>
      <c r="AD376" s="1228"/>
      <c r="AE376" s="1228"/>
      <c r="AF376" s="1229"/>
    </row>
    <row r="377" spans="1:32" ht="15" customHeight="1" x14ac:dyDescent="0.2">
      <c r="A377" s="344">
        <v>160</v>
      </c>
      <c r="B377" s="738"/>
      <c r="C377" s="359"/>
      <c r="D377" s="359"/>
      <c r="E377" s="1222" t="s">
        <v>342</v>
      </c>
      <c r="F377" s="1223"/>
      <c r="G377" s="1223"/>
      <c r="H377" s="1223"/>
      <c r="I377" s="1223"/>
      <c r="J377" s="1223"/>
      <c r="K377" s="1223"/>
      <c r="L377" s="1223"/>
      <c r="M377" s="399">
        <f>SUM(M378:M380)</f>
        <v>0</v>
      </c>
      <c r="N377" s="402">
        <f t="shared" ref="N377:AC377" si="81">SUBTOTAL(9,N378:N380)</f>
        <v>0</v>
      </c>
      <c r="O377" s="406">
        <f t="shared" si="81"/>
        <v>0</v>
      </c>
      <c r="P377" s="405">
        <f t="shared" si="81"/>
        <v>0</v>
      </c>
      <c r="Q377" s="407">
        <f t="shared" si="81"/>
        <v>0</v>
      </c>
      <c r="R377" s="406">
        <f t="shared" si="81"/>
        <v>0</v>
      </c>
      <c r="S377" s="406">
        <f t="shared" si="81"/>
        <v>0</v>
      </c>
      <c r="T377" s="406">
        <f t="shared" si="81"/>
        <v>0</v>
      </c>
      <c r="U377" s="406">
        <f t="shared" si="81"/>
        <v>0</v>
      </c>
      <c r="V377" s="406">
        <f t="shared" si="81"/>
        <v>0</v>
      </c>
      <c r="W377" s="406">
        <f t="shared" si="81"/>
        <v>0</v>
      </c>
      <c r="X377" s="406">
        <f t="shared" si="81"/>
        <v>0</v>
      </c>
      <c r="Y377" s="406">
        <f t="shared" si="81"/>
        <v>0</v>
      </c>
      <c r="Z377" s="406">
        <f t="shared" si="81"/>
        <v>0</v>
      </c>
      <c r="AA377" s="406">
        <f t="shared" si="81"/>
        <v>0</v>
      </c>
      <c r="AB377" s="416">
        <f t="shared" si="81"/>
        <v>0</v>
      </c>
      <c r="AC377" s="399">
        <f t="shared" si="81"/>
        <v>0</v>
      </c>
      <c r="AD377" s="1228"/>
      <c r="AE377" s="1228"/>
      <c r="AF377" s="1229"/>
    </row>
    <row r="378" spans="1:32" ht="15" customHeight="1" x14ac:dyDescent="0.2">
      <c r="A378" s="344">
        <v>161</v>
      </c>
      <c r="B378" s="738"/>
      <c r="C378" s="359"/>
      <c r="D378" s="359"/>
      <c r="E378" s="360"/>
      <c r="F378" s="1247" t="s">
        <v>329</v>
      </c>
      <c r="G378" s="1248"/>
      <c r="H378" s="1248"/>
      <c r="I378" s="1248"/>
      <c r="J378" s="1248"/>
      <c r="K378" s="1248"/>
      <c r="L378" s="1248"/>
      <c r="M378" s="690">
        <v>0</v>
      </c>
      <c r="N378" s="691">
        <v>0</v>
      </c>
      <c r="O378" s="692">
        <v>0</v>
      </c>
      <c r="P378" s="692">
        <v>0</v>
      </c>
      <c r="Q378" s="697">
        <v>0</v>
      </c>
      <c r="R378" s="692">
        <v>0</v>
      </c>
      <c r="S378" s="693">
        <v>0</v>
      </c>
      <c r="T378" s="692">
        <v>0</v>
      </c>
      <c r="U378" s="693">
        <v>0</v>
      </c>
      <c r="V378" s="692">
        <v>0</v>
      </c>
      <c r="W378" s="693">
        <v>0</v>
      </c>
      <c r="X378" s="692">
        <v>0</v>
      </c>
      <c r="Y378" s="693">
        <v>0</v>
      </c>
      <c r="Z378" s="692">
        <v>0</v>
      </c>
      <c r="AA378" s="693">
        <v>0</v>
      </c>
      <c r="AB378" s="698">
        <v>0</v>
      </c>
      <c r="AC378" s="690">
        <v>0</v>
      </c>
      <c r="AD378" s="1228"/>
      <c r="AE378" s="1228"/>
      <c r="AF378" s="1229"/>
    </row>
    <row r="379" spans="1:32" ht="15" customHeight="1" x14ac:dyDescent="0.2">
      <c r="A379" s="344">
        <v>162</v>
      </c>
      <c r="B379" s="738"/>
      <c r="C379" s="656"/>
      <c r="D379" s="656"/>
      <c r="E379" s="773"/>
      <c r="F379" s="1247" t="s">
        <v>330</v>
      </c>
      <c r="G379" s="1248"/>
      <c r="H379" s="1248"/>
      <c r="I379" s="1248"/>
      <c r="J379" s="1248"/>
      <c r="K379" s="1248"/>
      <c r="L379" s="1248"/>
      <c r="M379" s="690">
        <v>0</v>
      </c>
      <c r="N379" s="691">
        <v>0</v>
      </c>
      <c r="O379" s="692">
        <v>0</v>
      </c>
      <c r="P379" s="692">
        <v>0</v>
      </c>
      <c r="Q379" s="697">
        <v>0</v>
      </c>
      <c r="R379" s="692">
        <v>0</v>
      </c>
      <c r="S379" s="693">
        <v>0</v>
      </c>
      <c r="T379" s="692">
        <v>0</v>
      </c>
      <c r="U379" s="693">
        <v>0</v>
      </c>
      <c r="V379" s="692">
        <v>0</v>
      </c>
      <c r="W379" s="693">
        <v>0</v>
      </c>
      <c r="X379" s="692">
        <v>0</v>
      </c>
      <c r="Y379" s="693">
        <v>0</v>
      </c>
      <c r="Z379" s="692">
        <v>0</v>
      </c>
      <c r="AA379" s="693">
        <v>0</v>
      </c>
      <c r="AB379" s="698">
        <v>0</v>
      </c>
      <c r="AC379" s="690">
        <v>0</v>
      </c>
      <c r="AD379" s="1228"/>
      <c r="AE379" s="1228"/>
      <c r="AF379" s="1229"/>
    </row>
    <row r="380" spans="1:32" ht="14.25" customHeight="1" x14ac:dyDescent="0.2">
      <c r="A380" s="344">
        <v>163</v>
      </c>
      <c r="B380" s="738"/>
      <c r="C380" s="656"/>
      <c r="D380" s="656"/>
      <c r="E380" s="773"/>
      <c r="F380" s="1231" t="s">
        <v>343</v>
      </c>
      <c r="G380" s="1232"/>
      <c r="H380" s="1232"/>
      <c r="I380" s="1232"/>
      <c r="J380" s="1232"/>
      <c r="K380" s="1232"/>
      <c r="L380" s="1232"/>
      <c r="M380" s="690">
        <v>0</v>
      </c>
      <c r="N380" s="691">
        <v>0</v>
      </c>
      <c r="O380" s="692">
        <v>0</v>
      </c>
      <c r="P380" s="692">
        <v>0</v>
      </c>
      <c r="Q380" s="697">
        <v>0</v>
      </c>
      <c r="R380" s="692">
        <v>0</v>
      </c>
      <c r="S380" s="693">
        <v>0</v>
      </c>
      <c r="T380" s="692">
        <v>0</v>
      </c>
      <c r="U380" s="693">
        <v>0</v>
      </c>
      <c r="V380" s="692">
        <v>0</v>
      </c>
      <c r="W380" s="693">
        <v>0</v>
      </c>
      <c r="X380" s="692">
        <v>0</v>
      </c>
      <c r="Y380" s="693">
        <v>0</v>
      </c>
      <c r="Z380" s="692">
        <v>0</v>
      </c>
      <c r="AA380" s="693">
        <v>0</v>
      </c>
      <c r="AB380" s="698">
        <v>0</v>
      </c>
      <c r="AC380" s="690">
        <v>0</v>
      </c>
      <c r="AD380" s="1228"/>
      <c r="AE380" s="1228"/>
      <c r="AF380" s="1229"/>
    </row>
    <row r="381" spans="1:32" x14ac:dyDescent="0.2">
      <c r="A381" s="344">
        <v>164</v>
      </c>
      <c r="B381" s="738"/>
      <c r="C381" s="656"/>
      <c r="D381" s="1242" t="s">
        <v>307</v>
      </c>
      <c r="E381" s="1265"/>
      <c r="F381" s="1265"/>
      <c r="G381" s="1265"/>
      <c r="H381" s="1265"/>
      <c r="I381" s="1265"/>
      <c r="J381" s="1265"/>
      <c r="K381" s="1265"/>
      <c r="L381" s="1265"/>
      <c r="M381" s="1243"/>
      <c r="N381" s="1243"/>
      <c r="O381" s="1243"/>
      <c r="P381" s="1243"/>
      <c r="Q381" s="1243"/>
      <c r="R381" s="1243"/>
      <c r="S381" s="1243"/>
      <c r="T381" s="1243"/>
      <c r="U381" s="1243"/>
      <c r="V381" s="1243"/>
      <c r="W381" s="1243"/>
      <c r="X381" s="1243"/>
      <c r="Y381" s="1243"/>
      <c r="Z381" s="1243"/>
      <c r="AA381" s="1243"/>
      <c r="AB381" s="1243"/>
      <c r="AC381" s="1243"/>
      <c r="AD381" s="1243"/>
      <c r="AE381" s="1243"/>
      <c r="AF381" s="1264"/>
    </row>
    <row r="382" spans="1:32" x14ac:dyDescent="0.2">
      <c r="A382" s="344">
        <v>165</v>
      </c>
      <c r="B382" s="738"/>
      <c r="C382" s="656"/>
      <c r="D382" s="656"/>
      <c r="E382" s="1222" t="s">
        <v>121</v>
      </c>
      <c r="F382" s="1223"/>
      <c r="G382" s="1223"/>
      <c r="H382" s="1223"/>
      <c r="I382" s="1223"/>
      <c r="J382" s="1223"/>
      <c r="K382" s="1223"/>
      <c r="L382" s="1223"/>
      <c r="M382" s="399">
        <f>SUM(M383:M384)</f>
        <v>0</v>
      </c>
      <c r="N382" s="402">
        <f t="shared" ref="N382:AC382" si="82">SUBTOTAL(9,N383:N384)</f>
        <v>0</v>
      </c>
      <c r="O382" s="406">
        <f t="shared" si="82"/>
        <v>0</v>
      </c>
      <c r="P382" s="405">
        <f t="shared" si="82"/>
        <v>0</v>
      </c>
      <c r="Q382" s="407">
        <f t="shared" si="82"/>
        <v>0</v>
      </c>
      <c r="R382" s="406">
        <f t="shared" si="82"/>
        <v>0</v>
      </c>
      <c r="S382" s="406">
        <f t="shared" si="82"/>
        <v>0</v>
      </c>
      <c r="T382" s="406">
        <f t="shared" si="82"/>
        <v>0</v>
      </c>
      <c r="U382" s="406">
        <f t="shared" si="82"/>
        <v>0</v>
      </c>
      <c r="V382" s="406">
        <f t="shared" si="82"/>
        <v>0</v>
      </c>
      <c r="W382" s="406">
        <f t="shared" si="82"/>
        <v>0</v>
      </c>
      <c r="X382" s="406">
        <f t="shared" si="82"/>
        <v>0</v>
      </c>
      <c r="Y382" s="406">
        <f t="shared" si="82"/>
        <v>0</v>
      </c>
      <c r="Z382" s="406">
        <f t="shared" si="82"/>
        <v>0</v>
      </c>
      <c r="AA382" s="406">
        <f t="shared" si="82"/>
        <v>0</v>
      </c>
      <c r="AB382" s="416">
        <f t="shared" si="82"/>
        <v>0</v>
      </c>
      <c r="AC382" s="399">
        <f t="shared" si="82"/>
        <v>0</v>
      </c>
      <c r="AD382" s="1228"/>
      <c r="AE382" s="1228"/>
      <c r="AF382" s="1229"/>
    </row>
    <row r="383" spans="1:32" ht="15" customHeight="1" x14ac:dyDescent="0.2">
      <c r="A383" s="344">
        <v>166</v>
      </c>
      <c r="B383" s="738"/>
      <c r="C383" s="656"/>
      <c r="D383" s="656"/>
      <c r="E383" s="773"/>
      <c r="F383" s="1247" t="s">
        <v>120</v>
      </c>
      <c r="G383" s="1248"/>
      <c r="H383" s="1248"/>
      <c r="I383" s="1248"/>
      <c r="J383" s="1248"/>
      <c r="K383" s="1248"/>
      <c r="L383" s="1248"/>
      <c r="M383" s="690">
        <v>0</v>
      </c>
      <c r="N383" s="691">
        <v>0</v>
      </c>
      <c r="O383" s="692">
        <v>0</v>
      </c>
      <c r="P383" s="692">
        <v>0</v>
      </c>
      <c r="Q383" s="697">
        <v>0</v>
      </c>
      <c r="R383" s="692">
        <v>0</v>
      </c>
      <c r="S383" s="693">
        <v>0</v>
      </c>
      <c r="T383" s="692">
        <v>0</v>
      </c>
      <c r="U383" s="693">
        <v>0</v>
      </c>
      <c r="V383" s="692">
        <v>0</v>
      </c>
      <c r="W383" s="693">
        <v>0</v>
      </c>
      <c r="X383" s="692">
        <v>0</v>
      </c>
      <c r="Y383" s="693">
        <v>0</v>
      </c>
      <c r="Z383" s="692">
        <v>0</v>
      </c>
      <c r="AA383" s="693">
        <v>0</v>
      </c>
      <c r="AB383" s="698">
        <v>0</v>
      </c>
      <c r="AC383" s="690">
        <v>0</v>
      </c>
      <c r="AD383" s="1228"/>
      <c r="AE383" s="1228"/>
      <c r="AF383" s="1229"/>
    </row>
    <row r="384" spans="1:32" ht="15" customHeight="1" x14ac:dyDescent="0.2">
      <c r="A384" s="344">
        <v>167</v>
      </c>
      <c r="B384" s="738"/>
      <c r="C384" s="656"/>
      <c r="D384" s="656"/>
      <c r="E384" s="773"/>
      <c r="F384" s="1247" t="s">
        <v>122</v>
      </c>
      <c r="G384" s="1248"/>
      <c r="H384" s="1248"/>
      <c r="I384" s="1248"/>
      <c r="J384" s="1248"/>
      <c r="K384" s="1248"/>
      <c r="L384" s="1248"/>
      <c r="M384" s="690">
        <v>0</v>
      </c>
      <c r="N384" s="691">
        <v>0</v>
      </c>
      <c r="O384" s="692">
        <v>0</v>
      </c>
      <c r="P384" s="692">
        <v>0</v>
      </c>
      <c r="Q384" s="697">
        <v>0</v>
      </c>
      <c r="R384" s="692">
        <v>0</v>
      </c>
      <c r="S384" s="693">
        <v>0</v>
      </c>
      <c r="T384" s="692">
        <v>0</v>
      </c>
      <c r="U384" s="693">
        <v>0</v>
      </c>
      <c r="V384" s="692">
        <v>0</v>
      </c>
      <c r="W384" s="693">
        <v>0</v>
      </c>
      <c r="X384" s="692">
        <v>0</v>
      </c>
      <c r="Y384" s="693">
        <v>0</v>
      </c>
      <c r="Z384" s="692">
        <v>0</v>
      </c>
      <c r="AA384" s="693">
        <v>0</v>
      </c>
      <c r="AB384" s="698">
        <v>0</v>
      </c>
      <c r="AC384" s="690">
        <v>0</v>
      </c>
      <c r="AD384" s="1228"/>
      <c r="AE384" s="1228"/>
      <c r="AF384" s="1229"/>
    </row>
    <row r="385" spans="1:32" x14ac:dyDescent="0.2">
      <c r="A385" s="344">
        <v>168</v>
      </c>
      <c r="B385" s="738"/>
      <c r="C385" s="656"/>
      <c r="D385" s="656"/>
      <c r="E385" s="1222" t="s">
        <v>123</v>
      </c>
      <c r="F385" s="1223"/>
      <c r="G385" s="1223"/>
      <c r="H385" s="1223"/>
      <c r="I385" s="1223"/>
      <c r="J385" s="1223"/>
      <c r="K385" s="1223"/>
      <c r="L385" s="1223"/>
      <c r="M385" s="399">
        <f>SUM(M386:M387)</f>
        <v>0</v>
      </c>
      <c r="N385" s="402">
        <f t="shared" ref="N385:AC385" si="83">SUBTOTAL(9,N386:N387)</f>
        <v>0</v>
      </c>
      <c r="O385" s="406">
        <f t="shared" si="83"/>
        <v>0</v>
      </c>
      <c r="P385" s="405">
        <f t="shared" si="83"/>
        <v>0</v>
      </c>
      <c r="Q385" s="407">
        <f t="shared" si="83"/>
        <v>0</v>
      </c>
      <c r="R385" s="406">
        <f t="shared" si="83"/>
        <v>0</v>
      </c>
      <c r="S385" s="406">
        <f t="shared" si="83"/>
        <v>0</v>
      </c>
      <c r="T385" s="406">
        <f t="shared" si="83"/>
        <v>0</v>
      </c>
      <c r="U385" s="406">
        <f t="shared" si="83"/>
        <v>0</v>
      </c>
      <c r="V385" s="406">
        <f t="shared" si="83"/>
        <v>0</v>
      </c>
      <c r="W385" s="406">
        <f t="shared" si="83"/>
        <v>0</v>
      </c>
      <c r="X385" s="406">
        <f t="shared" si="83"/>
        <v>0</v>
      </c>
      <c r="Y385" s="406">
        <f t="shared" si="83"/>
        <v>0</v>
      </c>
      <c r="Z385" s="406">
        <f t="shared" si="83"/>
        <v>0</v>
      </c>
      <c r="AA385" s="406">
        <f t="shared" si="83"/>
        <v>0</v>
      </c>
      <c r="AB385" s="416">
        <f t="shared" si="83"/>
        <v>0</v>
      </c>
      <c r="AC385" s="399">
        <f t="shared" si="83"/>
        <v>0</v>
      </c>
      <c r="AD385" s="1228"/>
      <c r="AE385" s="1228"/>
      <c r="AF385" s="1229"/>
    </row>
    <row r="386" spans="1:32" ht="15" customHeight="1" x14ac:dyDescent="0.2">
      <c r="A386" s="344">
        <v>169</v>
      </c>
      <c r="B386" s="738"/>
      <c r="C386" s="656"/>
      <c r="D386" s="656"/>
      <c r="E386" s="773"/>
      <c r="F386" s="1247" t="s">
        <v>124</v>
      </c>
      <c r="G386" s="1248"/>
      <c r="H386" s="1248"/>
      <c r="I386" s="1248"/>
      <c r="J386" s="1248"/>
      <c r="K386" s="1248"/>
      <c r="L386" s="1248"/>
      <c r="M386" s="690">
        <v>0</v>
      </c>
      <c r="N386" s="691">
        <v>0</v>
      </c>
      <c r="O386" s="692">
        <v>0</v>
      </c>
      <c r="P386" s="692">
        <v>0</v>
      </c>
      <c r="Q386" s="697">
        <v>0</v>
      </c>
      <c r="R386" s="692">
        <v>0</v>
      </c>
      <c r="S386" s="693">
        <v>0</v>
      </c>
      <c r="T386" s="692">
        <v>0</v>
      </c>
      <c r="U386" s="693">
        <v>0</v>
      </c>
      <c r="V386" s="692">
        <v>0</v>
      </c>
      <c r="W386" s="693">
        <v>0</v>
      </c>
      <c r="X386" s="692">
        <v>0</v>
      </c>
      <c r="Y386" s="693">
        <v>0</v>
      </c>
      <c r="Z386" s="692">
        <v>0</v>
      </c>
      <c r="AA386" s="693">
        <v>0</v>
      </c>
      <c r="AB386" s="698">
        <v>0</v>
      </c>
      <c r="AC386" s="690">
        <v>0</v>
      </c>
      <c r="AD386" s="1228"/>
      <c r="AE386" s="1228"/>
      <c r="AF386" s="1229"/>
    </row>
    <row r="387" spans="1:32" ht="15" customHeight="1" x14ac:dyDescent="0.2">
      <c r="A387" s="344">
        <v>170</v>
      </c>
      <c r="B387" s="738"/>
      <c r="C387" s="656"/>
      <c r="D387" s="656"/>
      <c r="E387" s="773"/>
      <c r="F387" s="1247" t="s">
        <v>125</v>
      </c>
      <c r="G387" s="1248"/>
      <c r="H387" s="1248"/>
      <c r="I387" s="1248"/>
      <c r="J387" s="1248"/>
      <c r="K387" s="1248"/>
      <c r="L387" s="1248"/>
      <c r="M387" s="690">
        <v>0</v>
      </c>
      <c r="N387" s="691">
        <v>0</v>
      </c>
      <c r="O387" s="692">
        <v>0</v>
      </c>
      <c r="P387" s="692">
        <v>0</v>
      </c>
      <c r="Q387" s="697">
        <v>0</v>
      </c>
      <c r="R387" s="692">
        <v>0</v>
      </c>
      <c r="S387" s="693">
        <v>0</v>
      </c>
      <c r="T387" s="692">
        <v>0</v>
      </c>
      <c r="U387" s="693">
        <v>0</v>
      </c>
      <c r="V387" s="692">
        <v>0</v>
      </c>
      <c r="W387" s="693">
        <v>0</v>
      </c>
      <c r="X387" s="692">
        <v>0</v>
      </c>
      <c r="Y387" s="693">
        <v>0</v>
      </c>
      <c r="Z387" s="692">
        <v>0</v>
      </c>
      <c r="AA387" s="693">
        <v>0</v>
      </c>
      <c r="AB387" s="698">
        <v>0</v>
      </c>
      <c r="AC387" s="690">
        <v>0</v>
      </c>
      <c r="AD387" s="1228"/>
      <c r="AE387" s="1228"/>
      <c r="AF387" s="1229"/>
    </row>
    <row r="388" spans="1:32" x14ac:dyDescent="0.2">
      <c r="A388" s="344">
        <v>171</v>
      </c>
      <c r="B388" s="738"/>
      <c r="C388" s="656"/>
      <c r="D388" s="656"/>
      <c r="E388" s="1222" t="s">
        <v>126</v>
      </c>
      <c r="F388" s="1223"/>
      <c r="G388" s="1223"/>
      <c r="H388" s="1223"/>
      <c r="I388" s="1223"/>
      <c r="J388" s="1223"/>
      <c r="K388" s="1223"/>
      <c r="L388" s="1223"/>
      <c r="M388" s="399">
        <f>SUM(M389:M390)</f>
        <v>0</v>
      </c>
      <c r="N388" s="402">
        <f t="shared" ref="N388:AC388" si="84">SUBTOTAL(9,N389:N390)</f>
        <v>0</v>
      </c>
      <c r="O388" s="406">
        <f t="shared" si="84"/>
        <v>0</v>
      </c>
      <c r="P388" s="405">
        <f t="shared" si="84"/>
        <v>0</v>
      </c>
      <c r="Q388" s="407">
        <f t="shared" si="84"/>
        <v>0</v>
      </c>
      <c r="R388" s="406">
        <f t="shared" si="84"/>
        <v>0</v>
      </c>
      <c r="S388" s="406">
        <f t="shared" si="84"/>
        <v>0</v>
      </c>
      <c r="T388" s="406">
        <f t="shared" si="84"/>
        <v>0</v>
      </c>
      <c r="U388" s="406">
        <f t="shared" si="84"/>
        <v>0</v>
      </c>
      <c r="V388" s="406">
        <f t="shared" si="84"/>
        <v>0</v>
      </c>
      <c r="W388" s="406">
        <f t="shared" si="84"/>
        <v>0</v>
      </c>
      <c r="X388" s="406">
        <f t="shared" si="84"/>
        <v>0</v>
      </c>
      <c r="Y388" s="406">
        <f t="shared" si="84"/>
        <v>0</v>
      </c>
      <c r="Z388" s="406">
        <f t="shared" si="84"/>
        <v>0</v>
      </c>
      <c r="AA388" s="406">
        <f t="shared" si="84"/>
        <v>0</v>
      </c>
      <c r="AB388" s="416">
        <f t="shared" si="84"/>
        <v>0</v>
      </c>
      <c r="AC388" s="399">
        <f t="shared" si="84"/>
        <v>0</v>
      </c>
      <c r="AD388" s="1228"/>
      <c r="AE388" s="1228"/>
      <c r="AF388" s="1229"/>
    </row>
    <row r="389" spans="1:32" ht="15" customHeight="1" x14ac:dyDescent="0.2">
      <c r="A389" s="344">
        <v>172</v>
      </c>
      <c r="B389" s="738"/>
      <c r="C389" s="656"/>
      <c r="D389" s="656"/>
      <c r="E389" s="773"/>
      <c r="F389" s="1247" t="s">
        <v>128</v>
      </c>
      <c r="G389" s="1248"/>
      <c r="H389" s="1248"/>
      <c r="I389" s="1248"/>
      <c r="J389" s="1248"/>
      <c r="K389" s="1248"/>
      <c r="L389" s="1248"/>
      <c r="M389" s="690">
        <v>0</v>
      </c>
      <c r="N389" s="691">
        <v>0</v>
      </c>
      <c r="O389" s="692">
        <v>0</v>
      </c>
      <c r="P389" s="692">
        <v>0</v>
      </c>
      <c r="Q389" s="697">
        <v>0</v>
      </c>
      <c r="R389" s="692">
        <v>0</v>
      </c>
      <c r="S389" s="693">
        <v>0</v>
      </c>
      <c r="T389" s="692">
        <v>0</v>
      </c>
      <c r="U389" s="693">
        <v>0</v>
      </c>
      <c r="V389" s="692">
        <v>0</v>
      </c>
      <c r="W389" s="693">
        <v>0</v>
      </c>
      <c r="X389" s="692">
        <v>0</v>
      </c>
      <c r="Y389" s="693">
        <v>0</v>
      </c>
      <c r="Z389" s="692">
        <v>0</v>
      </c>
      <c r="AA389" s="693">
        <v>0</v>
      </c>
      <c r="AB389" s="698">
        <v>0</v>
      </c>
      <c r="AC389" s="690">
        <v>0</v>
      </c>
      <c r="AD389" s="1228"/>
      <c r="AE389" s="1228"/>
      <c r="AF389" s="1229"/>
    </row>
    <row r="390" spans="1:32" ht="15" customHeight="1" x14ac:dyDescent="0.2">
      <c r="A390" s="344">
        <v>173</v>
      </c>
      <c r="B390" s="738"/>
      <c r="C390" s="656"/>
      <c r="D390" s="656"/>
      <c r="E390" s="773"/>
      <c r="F390" s="1247" t="s">
        <v>129</v>
      </c>
      <c r="G390" s="1248"/>
      <c r="H390" s="1248"/>
      <c r="I390" s="1248"/>
      <c r="J390" s="1248"/>
      <c r="K390" s="1248"/>
      <c r="L390" s="1248"/>
      <c r="M390" s="690">
        <v>0</v>
      </c>
      <c r="N390" s="691">
        <v>0</v>
      </c>
      <c r="O390" s="692">
        <v>0</v>
      </c>
      <c r="P390" s="692">
        <v>0</v>
      </c>
      <c r="Q390" s="697">
        <v>0</v>
      </c>
      <c r="R390" s="692">
        <v>0</v>
      </c>
      <c r="S390" s="693">
        <v>0</v>
      </c>
      <c r="T390" s="692">
        <v>0</v>
      </c>
      <c r="U390" s="693">
        <v>0</v>
      </c>
      <c r="V390" s="692">
        <v>0</v>
      </c>
      <c r="W390" s="693">
        <v>0</v>
      </c>
      <c r="X390" s="692">
        <v>0</v>
      </c>
      <c r="Y390" s="693">
        <v>0</v>
      </c>
      <c r="Z390" s="692">
        <v>0</v>
      </c>
      <c r="AA390" s="693">
        <v>0</v>
      </c>
      <c r="AB390" s="698">
        <v>0</v>
      </c>
      <c r="AC390" s="690">
        <v>0</v>
      </c>
      <c r="AD390" s="1228"/>
      <c r="AE390" s="1228"/>
      <c r="AF390" s="1229"/>
    </row>
    <row r="391" spans="1:32" x14ac:dyDescent="0.2">
      <c r="A391" s="344">
        <v>174</v>
      </c>
      <c r="B391" s="738"/>
      <c r="C391" s="656"/>
      <c r="D391" s="656"/>
      <c r="E391" s="1222" t="s">
        <v>127</v>
      </c>
      <c r="F391" s="1223"/>
      <c r="G391" s="1223"/>
      <c r="H391" s="1223"/>
      <c r="I391" s="1223"/>
      <c r="J391" s="1223"/>
      <c r="K391" s="1223"/>
      <c r="L391" s="1223"/>
      <c r="M391" s="399">
        <f>SUM(M392:M393)</f>
        <v>0</v>
      </c>
      <c r="N391" s="402">
        <f t="shared" ref="N391:AC391" si="85">SUBTOTAL(9,N392:N393)</f>
        <v>0</v>
      </c>
      <c r="O391" s="406">
        <f t="shared" si="85"/>
        <v>0</v>
      </c>
      <c r="P391" s="405">
        <f t="shared" si="85"/>
        <v>0</v>
      </c>
      <c r="Q391" s="407">
        <f t="shared" si="85"/>
        <v>0</v>
      </c>
      <c r="R391" s="406">
        <f t="shared" si="85"/>
        <v>0</v>
      </c>
      <c r="S391" s="406">
        <f t="shared" si="85"/>
        <v>0</v>
      </c>
      <c r="T391" s="406">
        <f t="shared" si="85"/>
        <v>0</v>
      </c>
      <c r="U391" s="406">
        <f t="shared" si="85"/>
        <v>0</v>
      </c>
      <c r="V391" s="406">
        <f t="shared" si="85"/>
        <v>0</v>
      </c>
      <c r="W391" s="406">
        <f t="shared" si="85"/>
        <v>0</v>
      </c>
      <c r="X391" s="406">
        <f t="shared" si="85"/>
        <v>0</v>
      </c>
      <c r="Y391" s="406">
        <f t="shared" si="85"/>
        <v>0</v>
      </c>
      <c r="Z391" s="406">
        <f t="shared" si="85"/>
        <v>0</v>
      </c>
      <c r="AA391" s="406">
        <f t="shared" si="85"/>
        <v>0</v>
      </c>
      <c r="AB391" s="416">
        <f t="shared" si="85"/>
        <v>0</v>
      </c>
      <c r="AC391" s="399">
        <f t="shared" si="85"/>
        <v>0</v>
      </c>
      <c r="AD391" s="1228"/>
      <c r="AE391" s="1228"/>
      <c r="AF391" s="1229"/>
    </row>
    <row r="392" spans="1:32" ht="15" customHeight="1" x14ac:dyDescent="0.2">
      <c r="A392" s="344">
        <v>175</v>
      </c>
      <c r="B392" s="738"/>
      <c r="C392" s="656"/>
      <c r="D392" s="656"/>
      <c r="E392" s="773"/>
      <c r="F392" s="1247" t="s">
        <v>130</v>
      </c>
      <c r="G392" s="1248"/>
      <c r="H392" s="1248"/>
      <c r="I392" s="1248"/>
      <c r="J392" s="1248"/>
      <c r="K392" s="1248"/>
      <c r="L392" s="1248"/>
      <c r="M392" s="690">
        <v>0</v>
      </c>
      <c r="N392" s="691">
        <v>0</v>
      </c>
      <c r="O392" s="692">
        <v>0</v>
      </c>
      <c r="P392" s="692">
        <v>0</v>
      </c>
      <c r="Q392" s="697">
        <v>0</v>
      </c>
      <c r="R392" s="692">
        <v>0</v>
      </c>
      <c r="S392" s="693">
        <v>0</v>
      </c>
      <c r="T392" s="692">
        <v>0</v>
      </c>
      <c r="U392" s="693">
        <v>0</v>
      </c>
      <c r="V392" s="692">
        <v>0</v>
      </c>
      <c r="W392" s="693">
        <v>0</v>
      </c>
      <c r="X392" s="692">
        <v>0</v>
      </c>
      <c r="Y392" s="693">
        <v>0</v>
      </c>
      <c r="Z392" s="692">
        <v>0</v>
      </c>
      <c r="AA392" s="693">
        <v>0</v>
      </c>
      <c r="AB392" s="698">
        <v>0</v>
      </c>
      <c r="AC392" s="690">
        <v>0</v>
      </c>
      <c r="AD392" s="1228"/>
      <c r="AE392" s="1228"/>
      <c r="AF392" s="1229"/>
    </row>
    <row r="393" spans="1:32" ht="15" customHeight="1" x14ac:dyDescent="0.2">
      <c r="A393" s="344">
        <v>176</v>
      </c>
      <c r="B393" s="738"/>
      <c r="C393" s="656"/>
      <c r="D393" s="656"/>
      <c r="E393" s="773"/>
      <c r="F393" s="1247" t="s">
        <v>131</v>
      </c>
      <c r="G393" s="1248"/>
      <c r="H393" s="1248"/>
      <c r="I393" s="1248"/>
      <c r="J393" s="1248"/>
      <c r="K393" s="1248"/>
      <c r="L393" s="1248"/>
      <c r="M393" s="690">
        <v>0</v>
      </c>
      <c r="N393" s="691">
        <v>0</v>
      </c>
      <c r="O393" s="692">
        <v>0</v>
      </c>
      <c r="P393" s="692">
        <v>0</v>
      </c>
      <c r="Q393" s="697">
        <v>0</v>
      </c>
      <c r="R393" s="692">
        <v>0</v>
      </c>
      <c r="S393" s="693">
        <v>0</v>
      </c>
      <c r="T393" s="692">
        <v>0</v>
      </c>
      <c r="U393" s="693">
        <v>0</v>
      </c>
      <c r="V393" s="692">
        <v>0</v>
      </c>
      <c r="W393" s="693">
        <v>0</v>
      </c>
      <c r="X393" s="692">
        <v>0</v>
      </c>
      <c r="Y393" s="693">
        <v>0</v>
      </c>
      <c r="Z393" s="692">
        <v>0</v>
      </c>
      <c r="AA393" s="693">
        <v>0</v>
      </c>
      <c r="AB393" s="698">
        <v>0</v>
      </c>
      <c r="AC393" s="690">
        <v>0</v>
      </c>
      <c r="AD393" s="1228"/>
      <c r="AE393" s="1228"/>
      <c r="AF393" s="1229"/>
    </row>
    <row r="394" spans="1:32" x14ac:dyDescent="0.2">
      <c r="A394" s="344">
        <v>177</v>
      </c>
      <c r="B394" s="738"/>
      <c r="C394" s="656"/>
      <c r="D394" s="656"/>
      <c r="E394" s="1222" t="s">
        <v>331</v>
      </c>
      <c r="F394" s="1223"/>
      <c r="G394" s="1223"/>
      <c r="H394" s="1223"/>
      <c r="I394" s="1223"/>
      <c r="J394" s="1223"/>
      <c r="K394" s="1223"/>
      <c r="L394" s="1223"/>
      <c r="M394" s="399">
        <f>SUM(M395:M396)</f>
        <v>0</v>
      </c>
      <c r="N394" s="402">
        <f t="shared" ref="N394:AC394" si="86">SUBTOTAL(9,N395:N396)</f>
        <v>0</v>
      </c>
      <c r="O394" s="406">
        <f t="shared" si="86"/>
        <v>0</v>
      </c>
      <c r="P394" s="405">
        <f t="shared" si="86"/>
        <v>0</v>
      </c>
      <c r="Q394" s="407">
        <f t="shared" si="86"/>
        <v>0</v>
      </c>
      <c r="R394" s="406">
        <f t="shared" si="86"/>
        <v>0</v>
      </c>
      <c r="S394" s="406">
        <f t="shared" si="86"/>
        <v>0</v>
      </c>
      <c r="T394" s="406">
        <f t="shared" si="86"/>
        <v>0</v>
      </c>
      <c r="U394" s="406">
        <f t="shared" si="86"/>
        <v>0</v>
      </c>
      <c r="V394" s="406">
        <f t="shared" si="86"/>
        <v>0</v>
      </c>
      <c r="W394" s="406">
        <f t="shared" si="86"/>
        <v>0</v>
      </c>
      <c r="X394" s="406">
        <f t="shared" si="86"/>
        <v>0</v>
      </c>
      <c r="Y394" s="406">
        <f t="shared" si="86"/>
        <v>0</v>
      </c>
      <c r="Z394" s="406">
        <f t="shared" si="86"/>
        <v>0</v>
      </c>
      <c r="AA394" s="406">
        <f t="shared" si="86"/>
        <v>0</v>
      </c>
      <c r="AB394" s="416">
        <f t="shared" si="86"/>
        <v>0</v>
      </c>
      <c r="AC394" s="399">
        <f t="shared" si="86"/>
        <v>0</v>
      </c>
      <c r="AD394" s="1228"/>
      <c r="AE394" s="1228"/>
      <c r="AF394" s="1229"/>
    </row>
    <row r="395" spans="1:32" ht="15" customHeight="1" x14ac:dyDescent="0.2">
      <c r="A395" s="344">
        <v>178</v>
      </c>
      <c r="B395" s="738"/>
      <c r="C395" s="656"/>
      <c r="D395" s="656"/>
      <c r="E395" s="773"/>
      <c r="F395" s="1247" t="s">
        <v>345</v>
      </c>
      <c r="G395" s="1248"/>
      <c r="H395" s="1248"/>
      <c r="I395" s="1248"/>
      <c r="J395" s="1248"/>
      <c r="K395" s="1248"/>
      <c r="L395" s="1248"/>
      <c r="M395" s="690">
        <v>0</v>
      </c>
      <c r="N395" s="691">
        <v>0</v>
      </c>
      <c r="O395" s="692">
        <v>0</v>
      </c>
      <c r="P395" s="692">
        <v>0</v>
      </c>
      <c r="Q395" s="697">
        <v>0</v>
      </c>
      <c r="R395" s="692">
        <v>0</v>
      </c>
      <c r="S395" s="693">
        <v>0</v>
      </c>
      <c r="T395" s="692">
        <v>0</v>
      </c>
      <c r="U395" s="693">
        <v>0</v>
      </c>
      <c r="V395" s="692">
        <v>0</v>
      </c>
      <c r="W395" s="693">
        <v>0</v>
      </c>
      <c r="X395" s="692">
        <v>0</v>
      </c>
      <c r="Y395" s="693">
        <v>0</v>
      </c>
      <c r="Z395" s="692">
        <v>0</v>
      </c>
      <c r="AA395" s="693">
        <v>0</v>
      </c>
      <c r="AB395" s="698">
        <v>0</v>
      </c>
      <c r="AC395" s="690">
        <v>0</v>
      </c>
      <c r="AD395" s="1228"/>
      <c r="AE395" s="1228"/>
      <c r="AF395" s="1229"/>
    </row>
    <row r="396" spans="1:32" ht="15" customHeight="1" x14ac:dyDescent="0.2">
      <c r="A396" s="344">
        <v>179</v>
      </c>
      <c r="B396" s="738"/>
      <c r="C396" s="656"/>
      <c r="D396" s="656"/>
      <c r="E396" s="773"/>
      <c r="F396" s="1247" t="s">
        <v>332</v>
      </c>
      <c r="G396" s="1248"/>
      <c r="H396" s="1248"/>
      <c r="I396" s="1248"/>
      <c r="J396" s="1248"/>
      <c r="K396" s="1248"/>
      <c r="L396" s="1248"/>
      <c r="M396" s="690">
        <v>0</v>
      </c>
      <c r="N396" s="691">
        <v>0</v>
      </c>
      <c r="O396" s="692">
        <v>0</v>
      </c>
      <c r="P396" s="692">
        <v>0</v>
      </c>
      <c r="Q396" s="697">
        <v>0</v>
      </c>
      <c r="R396" s="692">
        <v>0</v>
      </c>
      <c r="S396" s="693">
        <v>0</v>
      </c>
      <c r="T396" s="692">
        <v>0</v>
      </c>
      <c r="U396" s="693">
        <v>0</v>
      </c>
      <c r="V396" s="692">
        <v>0</v>
      </c>
      <c r="W396" s="693">
        <v>0</v>
      </c>
      <c r="X396" s="692">
        <v>0</v>
      </c>
      <c r="Y396" s="693">
        <v>0</v>
      </c>
      <c r="Z396" s="692">
        <v>0</v>
      </c>
      <c r="AA396" s="693">
        <v>0</v>
      </c>
      <c r="AB396" s="698">
        <v>0</v>
      </c>
      <c r="AC396" s="690">
        <v>0</v>
      </c>
      <c r="AD396" s="1228"/>
      <c r="AE396" s="1228"/>
      <c r="AF396" s="1229"/>
    </row>
    <row r="397" spans="1:32" x14ac:dyDescent="0.2">
      <c r="A397" s="344">
        <v>180</v>
      </c>
      <c r="B397" s="738"/>
      <c r="C397" s="656"/>
      <c r="D397" s="656"/>
      <c r="E397" s="1222" t="s">
        <v>333</v>
      </c>
      <c r="F397" s="1223"/>
      <c r="G397" s="1223"/>
      <c r="H397" s="1223"/>
      <c r="I397" s="1223"/>
      <c r="J397" s="1223"/>
      <c r="K397" s="1223"/>
      <c r="L397" s="1223"/>
      <c r="M397" s="399">
        <f>SUM(M398:M399)</f>
        <v>0</v>
      </c>
      <c r="N397" s="402">
        <f t="shared" ref="N397:AC397" si="87">SUBTOTAL(9,N398:N399)</f>
        <v>0</v>
      </c>
      <c r="O397" s="406">
        <f t="shared" si="87"/>
        <v>0</v>
      </c>
      <c r="P397" s="405">
        <f t="shared" si="87"/>
        <v>0</v>
      </c>
      <c r="Q397" s="407">
        <f t="shared" si="87"/>
        <v>0</v>
      </c>
      <c r="R397" s="406">
        <f t="shared" si="87"/>
        <v>0</v>
      </c>
      <c r="S397" s="406">
        <f t="shared" si="87"/>
        <v>0</v>
      </c>
      <c r="T397" s="406">
        <f t="shared" si="87"/>
        <v>0</v>
      </c>
      <c r="U397" s="406">
        <f t="shared" si="87"/>
        <v>0</v>
      </c>
      <c r="V397" s="406">
        <f t="shared" si="87"/>
        <v>0</v>
      </c>
      <c r="W397" s="406">
        <f t="shared" si="87"/>
        <v>0</v>
      </c>
      <c r="X397" s="406">
        <f t="shared" si="87"/>
        <v>0</v>
      </c>
      <c r="Y397" s="406">
        <f t="shared" si="87"/>
        <v>0</v>
      </c>
      <c r="Z397" s="406">
        <f t="shared" si="87"/>
        <v>0</v>
      </c>
      <c r="AA397" s="406">
        <f t="shared" si="87"/>
        <v>0</v>
      </c>
      <c r="AB397" s="416">
        <f t="shared" si="87"/>
        <v>0</v>
      </c>
      <c r="AC397" s="399">
        <f t="shared" si="87"/>
        <v>0</v>
      </c>
      <c r="AD397" s="1228"/>
      <c r="AE397" s="1228"/>
      <c r="AF397" s="1229"/>
    </row>
    <row r="398" spans="1:32" ht="15" customHeight="1" x14ac:dyDescent="0.2">
      <c r="A398" s="344">
        <v>181</v>
      </c>
      <c r="B398" s="738"/>
      <c r="C398" s="656"/>
      <c r="D398" s="656"/>
      <c r="E398" s="773"/>
      <c r="F398" s="1247" t="s">
        <v>334</v>
      </c>
      <c r="G398" s="1248"/>
      <c r="H398" s="1248"/>
      <c r="I398" s="1248"/>
      <c r="J398" s="1248"/>
      <c r="K398" s="1248"/>
      <c r="L398" s="1248"/>
      <c r="M398" s="690">
        <v>0</v>
      </c>
      <c r="N398" s="691">
        <v>0</v>
      </c>
      <c r="O398" s="692">
        <v>0</v>
      </c>
      <c r="P398" s="692">
        <v>0</v>
      </c>
      <c r="Q398" s="697">
        <v>0</v>
      </c>
      <c r="R398" s="692">
        <v>0</v>
      </c>
      <c r="S398" s="693">
        <v>0</v>
      </c>
      <c r="T398" s="692">
        <v>0</v>
      </c>
      <c r="U398" s="693">
        <v>0</v>
      </c>
      <c r="V398" s="692">
        <v>0</v>
      </c>
      <c r="W398" s="693">
        <v>0</v>
      </c>
      <c r="X398" s="692">
        <v>0</v>
      </c>
      <c r="Y398" s="693">
        <v>0</v>
      </c>
      <c r="Z398" s="692">
        <v>0</v>
      </c>
      <c r="AA398" s="693">
        <v>0</v>
      </c>
      <c r="AB398" s="698">
        <v>0</v>
      </c>
      <c r="AC398" s="690">
        <v>0</v>
      </c>
      <c r="AD398" s="1228"/>
      <c r="AE398" s="1228"/>
      <c r="AF398" s="1229"/>
    </row>
    <row r="399" spans="1:32" ht="15" customHeight="1" x14ac:dyDescent="0.2">
      <c r="A399" s="344">
        <v>182</v>
      </c>
      <c r="B399" s="738"/>
      <c r="C399" s="656"/>
      <c r="D399" s="656"/>
      <c r="E399" s="773"/>
      <c r="F399" s="1247" t="s">
        <v>335</v>
      </c>
      <c r="G399" s="1248"/>
      <c r="H399" s="1248"/>
      <c r="I399" s="1248"/>
      <c r="J399" s="1248"/>
      <c r="K399" s="1248"/>
      <c r="L399" s="1248"/>
      <c r="M399" s="690">
        <v>0</v>
      </c>
      <c r="N399" s="691">
        <v>0</v>
      </c>
      <c r="O399" s="692">
        <v>0</v>
      </c>
      <c r="P399" s="692">
        <v>0</v>
      </c>
      <c r="Q399" s="697">
        <v>0</v>
      </c>
      <c r="R399" s="692">
        <v>0</v>
      </c>
      <c r="S399" s="693">
        <v>0</v>
      </c>
      <c r="T399" s="692">
        <v>0</v>
      </c>
      <c r="U399" s="693">
        <v>0</v>
      </c>
      <c r="V399" s="692">
        <v>0</v>
      </c>
      <c r="W399" s="693">
        <v>0</v>
      </c>
      <c r="X399" s="692">
        <v>0</v>
      </c>
      <c r="Y399" s="693">
        <v>0</v>
      </c>
      <c r="Z399" s="692">
        <v>0</v>
      </c>
      <c r="AA399" s="693">
        <v>0</v>
      </c>
      <c r="AB399" s="698">
        <v>0</v>
      </c>
      <c r="AC399" s="690">
        <v>0</v>
      </c>
      <c r="AD399" s="1228"/>
      <c r="AE399" s="1228"/>
      <c r="AF399" s="1229"/>
    </row>
    <row r="400" spans="1:32" x14ac:dyDescent="0.2">
      <c r="A400" s="344">
        <v>183</v>
      </c>
      <c r="B400" s="738"/>
      <c r="C400" s="656"/>
      <c r="D400" s="1242" t="s">
        <v>132</v>
      </c>
      <c r="E400" s="1243"/>
      <c r="F400" s="1243"/>
      <c r="G400" s="1243"/>
      <c r="H400" s="1243"/>
      <c r="I400" s="1243"/>
      <c r="J400" s="1243"/>
      <c r="K400" s="1243"/>
      <c r="L400" s="1243"/>
      <c r="M400" s="399">
        <f>SUM(M401:M403)</f>
        <v>0</v>
      </c>
      <c r="N400" s="402">
        <f t="shared" ref="N400:AC400" si="88">SUBTOTAL(9,N401:N403)</f>
        <v>0</v>
      </c>
      <c r="O400" s="406">
        <f t="shared" si="88"/>
        <v>0</v>
      </c>
      <c r="P400" s="405">
        <f t="shared" si="88"/>
        <v>0</v>
      </c>
      <c r="Q400" s="407">
        <f t="shared" si="88"/>
        <v>0</v>
      </c>
      <c r="R400" s="406">
        <f t="shared" si="88"/>
        <v>0</v>
      </c>
      <c r="S400" s="406">
        <f t="shared" si="88"/>
        <v>0</v>
      </c>
      <c r="T400" s="406">
        <f t="shared" si="88"/>
        <v>0</v>
      </c>
      <c r="U400" s="406">
        <f t="shared" si="88"/>
        <v>0</v>
      </c>
      <c r="V400" s="406">
        <f t="shared" si="88"/>
        <v>0</v>
      </c>
      <c r="W400" s="406">
        <f t="shared" si="88"/>
        <v>0</v>
      </c>
      <c r="X400" s="406">
        <f t="shared" si="88"/>
        <v>0</v>
      </c>
      <c r="Y400" s="406">
        <f t="shared" si="88"/>
        <v>0</v>
      </c>
      <c r="Z400" s="406">
        <f t="shared" si="88"/>
        <v>0</v>
      </c>
      <c r="AA400" s="406">
        <f t="shared" si="88"/>
        <v>0</v>
      </c>
      <c r="AB400" s="416">
        <f t="shared" si="88"/>
        <v>0</v>
      </c>
      <c r="AC400" s="399">
        <f t="shared" si="88"/>
        <v>0</v>
      </c>
      <c r="AD400" s="1228"/>
      <c r="AE400" s="1228"/>
      <c r="AF400" s="1229"/>
    </row>
    <row r="401" spans="1:32" ht="15" customHeight="1" x14ac:dyDescent="0.2">
      <c r="A401" s="344">
        <v>184</v>
      </c>
      <c r="B401" s="738"/>
      <c r="C401" s="656"/>
      <c r="D401" s="656"/>
      <c r="E401" s="656"/>
      <c r="F401" s="1231" t="s">
        <v>133</v>
      </c>
      <c r="G401" s="1232"/>
      <c r="H401" s="1232"/>
      <c r="I401" s="1232"/>
      <c r="J401" s="1232"/>
      <c r="K401" s="1232"/>
      <c r="L401" s="1319"/>
      <c r="M401" s="690">
        <v>0</v>
      </c>
      <c r="N401" s="691">
        <v>0</v>
      </c>
      <c r="O401" s="692">
        <v>0</v>
      </c>
      <c r="P401" s="692">
        <v>0</v>
      </c>
      <c r="Q401" s="697">
        <v>0</v>
      </c>
      <c r="R401" s="692">
        <v>0</v>
      </c>
      <c r="S401" s="693">
        <v>0</v>
      </c>
      <c r="T401" s="692">
        <v>0</v>
      </c>
      <c r="U401" s="693">
        <v>0</v>
      </c>
      <c r="V401" s="692">
        <v>0</v>
      </c>
      <c r="W401" s="693">
        <v>0</v>
      </c>
      <c r="X401" s="692">
        <v>0</v>
      </c>
      <c r="Y401" s="693">
        <v>0</v>
      </c>
      <c r="Z401" s="692">
        <v>0</v>
      </c>
      <c r="AA401" s="693">
        <v>0</v>
      </c>
      <c r="AB401" s="698">
        <v>0</v>
      </c>
      <c r="AC401" s="690">
        <v>0</v>
      </c>
      <c r="AD401" s="1228"/>
      <c r="AE401" s="1228"/>
      <c r="AF401" s="1229"/>
    </row>
    <row r="402" spans="1:32" ht="15" customHeight="1" x14ac:dyDescent="0.2">
      <c r="A402" s="344">
        <v>185</v>
      </c>
      <c r="B402" s="738"/>
      <c r="C402" s="656"/>
      <c r="D402" s="656"/>
      <c r="E402" s="656"/>
      <c r="F402" s="1231" t="s">
        <v>134</v>
      </c>
      <c r="G402" s="1232"/>
      <c r="H402" s="1232"/>
      <c r="I402" s="1232"/>
      <c r="J402" s="1232"/>
      <c r="K402" s="1232"/>
      <c r="L402" s="1319"/>
      <c r="M402" s="690">
        <v>0</v>
      </c>
      <c r="N402" s="691">
        <v>0</v>
      </c>
      <c r="O402" s="692">
        <v>0</v>
      </c>
      <c r="P402" s="692">
        <v>0</v>
      </c>
      <c r="Q402" s="697">
        <v>0</v>
      </c>
      <c r="R402" s="692">
        <v>0</v>
      </c>
      <c r="S402" s="693">
        <v>0</v>
      </c>
      <c r="T402" s="692">
        <v>0</v>
      </c>
      <c r="U402" s="693">
        <v>0</v>
      </c>
      <c r="V402" s="692">
        <v>0</v>
      </c>
      <c r="W402" s="693">
        <v>0</v>
      </c>
      <c r="X402" s="692">
        <v>0</v>
      </c>
      <c r="Y402" s="693">
        <v>0</v>
      </c>
      <c r="Z402" s="692">
        <v>0</v>
      </c>
      <c r="AA402" s="693">
        <v>0</v>
      </c>
      <c r="AB402" s="698">
        <v>0</v>
      </c>
      <c r="AC402" s="690">
        <v>0</v>
      </c>
      <c r="AD402" s="1228"/>
      <c r="AE402" s="1228"/>
      <c r="AF402" s="1229"/>
    </row>
    <row r="403" spans="1:32" ht="15" customHeight="1" x14ac:dyDescent="0.2">
      <c r="A403" s="344">
        <v>186</v>
      </c>
      <c r="B403" s="738"/>
      <c r="C403" s="656"/>
      <c r="D403" s="656"/>
      <c r="E403" s="656"/>
      <c r="F403" s="1231" t="s">
        <v>135</v>
      </c>
      <c r="G403" s="1232"/>
      <c r="H403" s="1232"/>
      <c r="I403" s="1232"/>
      <c r="J403" s="1232"/>
      <c r="K403" s="1232"/>
      <c r="L403" s="1319"/>
      <c r="M403" s="690"/>
      <c r="N403" s="691">
        <v>0</v>
      </c>
      <c r="O403" s="692">
        <v>0</v>
      </c>
      <c r="P403" s="692">
        <v>0</v>
      </c>
      <c r="Q403" s="697">
        <v>0</v>
      </c>
      <c r="R403" s="692">
        <v>0</v>
      </c>
      <c r="S403" s="693">
        <v>0</v>
      </c>
      <c r="T403" s="692">
        <v>0</v>
      </c>
      <c r="U403" s="693">
        <v>0</v>
      </c>
      <c r="V403" s="692">
        <v>0</v>
      </c>
      <c r="W403" s="693">
        <v>0</v>
      </c>
      <c r="X403" s="692">
        <v>0</v>
      </c>
      <c r="Y403" s="693">
        <v>0</v>
      </c>
      <c r="Z403" s="692">
        <v>0</v>
      </c>
      <c r="AA403" s="693">
        <v>0</v>
      </c>
      <c r="AB403" s="698">
        <v>0</v>
      </c>
      <c r="AC403" s="690">
        <v>0</v>
      </c>
      <c r="AD403" s="1228"/>
      <c r="AE403" s="1228"/>
      <c r="AF403" s="1229"/>
    </row>
    <row r="404" spans="1:32" x14ac:dyDescent="0.2">
      <c r="A404" s="344">
        <v>187</v>
      </c>
      <c r="B404" s="738"/>
      <c r="C404" s="656"/>
      <c r="D404" s="1242" t="s">
        <v>354</v>
      </c>
      <c r="E404" s="1243"/>
      <c r="F404" s="1243"/>
      <c r="G404" s="1243"/>
      <c r="H404" s="1243"/>
      <c r="I404" s="1243"/>
      <c r="J404" s="1243"/>
      <c r="K404" s="1243"/>
      <c r="L404" s="1243"/>
      <c r="M404" s="399">
        <f>SUM(M405:M406)</f>
        <v>0</v>
      </c>
      <c r="N404" s="402">
        <f t="shared" ref="N404:AC404" si="89">SUBTOTAL(9,N405:N406)</f>
        <v>0</v>
      </c>
      <c r="O404" s="406">
        <f t="shared" si="89"/>
        <v>0</v>
      </c>
      <c r="P404" s="405">
        <f t="shared" si="89"/>
        <v>0</v>
      </c>
      <c r="Q404" s="407">
        <f t="shared" si="89"/>
        <v>0</v>
      </c>
      <c r="R404" s="406">
        <f t="shared" si="89"/>
        <v>0</v>
      </c>
      <c r="S404" s="406">
        <f t="shared" si="89"/>
        <v>0</v>
      </c>
      <c r="T404" s="406">
        <f t="shared" si="89"/>
        <v>0</v>
      </c>
      <c r="U404" s="406">
        <f t="shared" si="89"/>
        <v>0</v>
      </c>
      <c r="V404" s="406">
        <f t="shared" si="89"/>
        <v>0</v>
      </c>
      <c r="W404" s="406">
        <f t="shared" si="89"/>
        <v>0</v>
      </c>
      <c r="X404" s="406">
        <f t="shared" si="89"/>
        <v>0</v>
      </c>
      <c r="Y404" s="406">
        <f t="shared" si="89"/>
        <v>0</v>
      </c>
      <c r="Z404" s="406">
        <f t="shared" si="89"/>
        <v>0</v>
      </c>
      <c r="AA404" s="406">
        <f t="shared" si="89"/>
        <v>0</v>
      </c>
      <c r="AB404" s="416">
        <f t="shared" si="89"/>
        <v>0</v>
      </c>
      <c r="AC404" s="399">
        <f t="shared" si="89"/>
        <v>0</v>
      </c>
      <c r="AD404" s="1228"/>
      <c r="AE404" s="1228"/>
      <c r="AF404" s="1229"/>
    </row>
    <row r="405" spans="1:32" ht="15" customHeight="1" x14ac:dyDescent="0.2">
      <c r="A405" s="344">
        <v>188</v>
      </c>
      <c r="B405" s="738"/>
      <c r="C405" s="656"/>
      <c r="D405" s="656"/>
      <c r="E405" s="656"/>
      <c r="F405" s="1231" t="s">
        <v>347</v>
      </c>
      <c r="G405" s="1232"/>
      <c r="H405" s="1232"/>
      <c r="I405" s="1232"/>
      <c r="J405" s="1232"/>
      <c r="K405" s="1232"/>
      <c r="L405" s="1232"/>
      <c r="M405" s="690">
        <v>0</v>
      </c>
      <c r="N405" s="691">
        <v>0</v>
      </c>
      <c r="O405" s="692">
        <v>0</v>
      </c>
      <c r="P405" s="692">
        <v>0</v>
      </c>
      <c r="Q405" s="697">
        <v>0</v>
      </c>
      <c r="R405" s="692">
        <v>0</v>
      </c>
      <c r="S405" s="693">
        <v>0</v>
      </c>
      <c r="T405" s="692">
        <v>0</v>
      </c>
      <c r="U405" s="693">
        <v>0</v>
      </c>
      <c r="V405" s="692">
        <v>0</v>
      </c>
      <c r="W405" s="693">
        <v>0</v>
      </c>
      <c r="X405" s="692">
        <v>0</v>
      </c>
      <c r="Y405" s="693">
        <v>0</v>
      </c>
      <c r="Z405" s="692">
        <v>0</v>
      </c>
      <c r="AA405" s="693">
        <v>0</v>
      </c>
      <c r="AB405" s="698">
        <v>0</v>
      </c>
      <c r="AC405" s="690">
        <v>0</v>
      </c>
      <c r="AD405" s="1228"/>
      <c r="AE405" s="1228"/>
      <c r="AF405" s="1229"/>
    </row>
    <row r="406" spans="1:32" ht="15" customHeight="1" x14ac:dyDescent="0.2">
      <c r="A406" s="344">
        <v>189</v>
      </c>
      <c r="B406" s="575"/>
      <c r="C406" s="645"/>
      <c r="D406" s="645"/>
      <c r="E406" s="645"/>
      <c r="F406" s="1231" t="s">
        <v>348</v>
      </c>
      <c r="G406" s="1232"/>
      <c r="H406" s="1232"/>
      <c r="I406" s="1232"/>
      <c r="J406" s="1232"/>
      <c r="K406" s="1232"/>
      <c r="L406" s="1232"/>
      <c r="M406" s="690">
        <v>0</v>
      </c>
      <c r="N406" s="691">
        <v>0</v>
      </c>
      <c r="O406" s="692">
        <v>0</v>
      </c>
      <c r="P406" s="692">
        <v>0</v>
      </c>
      <c r="Q406" s="697">
        <v>0</v>
      </c>
      <c r="R406" s="692">
        <v>0</v>
      </c>
      <c r="S406" s="693">
        <v>0</v>
      </c>
      <c r="T406" s="692">
        <v>0</v>
      </c>
      <c r="U406" s="693">
        <v>0</v>
      </c>
      <c r="V406" s="692">
        <v>0</v>
      </c>
      <c r="W406" s="693">
        <v>0</v>
      </c>
      <c r="X406" s="692">
        <v>0</v>
      </c>
      <c r="Y406" s="693">
        <v>0</v>
      </c>
      <c r="Z406" s="692">
        <v>0</v>
      </c>
      <c r="AA406" s="693">
        <v>0</v>
      </c>
      <c r="AB406" s="698">
        <v>0</v>
      </c>
      <c r="AC406" s="690">
        <v>0</v>
      </c>
      <c r="AD406" s="1228"/>
      <c r="AE406" s="1228"/>
      <c r="AF406" s="1229"/>
    </row>
    <row r="407" spans="1:32" ht="15" customHeight="1" x14ac:dyDescent="0.2">
      <c r="A407" s="344">
        <v>326</v>
      </c>
      <c r="B407" s="342"/>
      <c r="C407" s="1261" t="s">
        <v>271</v>
      </c>
      <c r="D407" s="1262"/>
      <c r="E407" s="1262"/>
      <c r="F407" s="1262"/>
      <c r="G407" s="1262"/>
      <c r="H407" s="1262"/>
      <c r="I407" s="1262"/>
      <c r="J407" s="1262"/>
      <c r="K407" s="1262"/>
      <c r="L407" s="1262"/>
      <c r="M407" s="1262"/>
      <c r="N407" s="1262"/>
      <c r="O407" s="1262"/>
      <c r="P407" s="1262"/>
      <c r="Q407" s="1262"/>
      <c r="R407" s="1262"/>
      <c r="S407" s="1262"/>
      <c r="T407" s="1262"/>
      <c r="U407" s="1262"/>
      <c r="V407" s="1262"/>
      <c r="W407" s="1262"/>
      <c r="X407" s="1262"/>
      <c r="Y407" s="1262"/>
      <c r="Z407" s="1262"/>
      <c r="AA407" s="1262"/>
      <c r="AB407" s="1262"/>
      <c r="AC407" s="1262"/>
      <c r="AD407" s="1262"/>
      <c r="AE407" s="1262"/>
      <c r="AF407" s="1263"/>
    </row>
    <row r="408" spans="1:32" x14ac:dyDescent="0.2">
      <c r="A408" s="344">
        <v>232</v>
      </c>
      <c r="B408" s="738"/>
      <c r="C408" s="656"/>
      <c r="D408" s="1242" t="s">
        <v>83</v>
      </c>
      <c r="E408" s="1265"/>
      <c r="F408" s="1265"/>
      <c r="G408" s="1265"/>
      <c r="H408" s="1265"/>
      <c r="I408" s="1265"/>
      <c r="J408" s="1265"/>
      <c r="K408" s="1265"/>
      <c r="L408" s="1265"/>
      <c r="M408" s="1243"/>
      <c r="N408" s="1243"/>
      <c r="O408" s="1243"/>
      <c r="P408" s="1243"/>
      <c r="Q408" s="1243"/>
      <c r="R408" s="1243"/>
      <c r="S408" s="1243"/>
      <c r="T408" s="1243"/>
      <c r="U408" s="1243"/>
      <c r="V408" s="1243"/>
      <c r="W408" s="1243"/>
      <c r="X408" s="1243"/>
      <c r="Y408" s="1243"/>
      <c r="Z408" s="1243"/>
      <c r="AA408" s="1243"/>
      <c r="AB408" s="1243"/>
      <c r="AC408" s="1243"/>
      <c r="AD408" s="1243"/>
      <c r="AE408" s="1243"/>
      <c r="AF408" s="1264"/>
    </row>
    <row r="409" spans="1:32" x14ac:dyDescent="0.2">
      <c r="A409" s="344">
        <v>233</v>
      </c>
      <c r="B409" s="738"/>
      <c r="C409" s="656"/>
      <c r="D409" s="656"/>
      <c r="E409" s="1222" t="s">
        <v>84</v>
      </c>
      <c r="F409" s="1223"/>
      <c r="G409" s="1223"/>
      <c r="H409" s="1223"/>
      <c r="I409" s="1223"/>
      <c r="J409" s="1223"/>
      <c r="K409" s="1223"/>
      <c r="L409" s="1223"/>
      <c r="M409" s="399">
        <f>SUM(M410:M413)</f>
        <v>0</v>
      </c>
      <c r="N409" s="402">
        <f t="shared" ref="N409:AC409" si="90">SUBTOTAL(9,N410:N413)</f>
        <v>0</v>
      </c>
      <c r="O409" s="406">
        <f t="shared" si="90"/>
        <v>0</v>
      </c>
      <c r="P409" s="405">
        <f t="shared" si="90"/>
        <v>0</v>
      </c>
      <c r="Q409" s="407">
        <f t="shared" si="90"/>
        <v>0</v>
      </c>
      <c r="R409" s="406">
        <f t="shared" si="90"/>
        <v>0</v>
      </c>
      <c r="S409" s="406">
        <f t="shared" si="90"/>
        <v>0</v>
      </c>
      <c r="T409" s="406">
        <f t="shared" si="90"/>
        <v>0</v>
      </c>
      <c r="U409" s="406">
        <f t="shared" si="90"/>
        <v>0</v>
      </c>
      <c r="V409" s="406">
        <f t="shared" si="90"/>
        <v>0</v>
      </c>
      <c r="W409" s="406">
        <f t="shared" si="90"/>
        <v>0</v>
      </c>
      <c r="X409" s="406">
        <f t="shared" si="90"/>
        <v>0</v>
      </c>
      <c r="Y409" s="406">
        <f t="shared" si="90"/>
        <v>0</v>
      </c>
      <c r="Z409" s="406">
        <f t="shared" si="90"/>
        <v>0</v>
      </c>
      <c r="AA409" s="406">
        <f t="shared" si="90"/>
        <v>0</v>
      </c>
      <c r="AB409" s="416">
        <f t="shared" si="90"/>
        <v>0</v>
      </c>
      <c r="AC409" s="399">
        <f t="shared" si="90"/>
        <v>0</v>
      </c>
      <c r="AD409" s="1257"/>
      <c r="AE409" s="1257"/>
      <c r="AF409" s="1258"/>
    </row>
    <row r="410" spans="1:32" ht="15" customHeight="1" x14ac:dyDescent="0.2">
      <c r="A410" s="344">
        <v>234</v>
      </c>
      <c r="B410" s="738"/>
      <c r="C410" s="656"/>
      <c r="D410" s="656"/>
      <c r="E410" s="354"/>
      <c r="F410" s="1247" t="s">
        <v>85</v>
      </c>
      <c r="G410" s="1248"/>
      <c r="H410" s="1248"/>
      <c r="I410" s="1248"/>
      <c r="J410" s="1248"/>
      <c r="K410" s="1248"/>
      <c r="L410" s="1248"/>
      <c r="M410" s="690">
        <v>0</v>
      </c>
      <c r="N410" s="691">
        <v>0</v>
      </c>
      <c r="O410" s="692">
        <v>0</v>
      </c>
      <c r="P410" s="692">
        <v>0</v>
      </c>
      <c r="Q410" s="697">
        <v>0</v>
      </c>
      <c r="R410" s="692">
        <v>0</v>
      </c>
      <c r="S410" s="693">
        <v>0</v>
      </c>
      <c r="T410" s="692">
        <v>0</v>
      </c>
      <c r="U410" s="693">
        <v>0</v>
      </c>
      <c r="V410" s="692">
        <v>0</v>
      </c>
      <c r="W410" s="693">
        <v>0</v>
      </c>
      <c r="X410" s="692">
        <v>0</v>
      </c>
      <c r="Y410" s="693">
        <v>0</v>
      </c>
      <c r="Z410" s="692">
        <v>0</v>
      </c>
      <c r="AA410" s="693">
        <v>0</v>
      </c>
      <c r="AB410" s="698">
        <v>0</v>
      </c>
      <c r="AC410" s="690">
        <v>0</v>
      </c>
      <c r="AD410" s="1228"/>
      <c r="AE410" s="1228"/>
      <c r="AF410" s="1229"/>
    </row>
    <row r="411" spans="1:32" ht="15" customHeight="1" x14ac:dyDescent="0.2">
      <c r="A411" s="344">
        <v>235</v>
      </c>
      <c r="B411" s="738"/>
      <c r="C411" s="656"/>
      <c r="D411" s="656"/>
      <c r="E411" s="354"/>
      <c r="F411" s="1231" t="s">
        <v>86</v>
      </c>
      <c r="G411" s="1232"/>
      <c r="H411" s="1232"/>
      <c r="I411" s="1232"/>
      <c r="J411" s="1232"/>
      <c r="K411" s="1232"/>
      <c r="L411" s="1232"/>
      <c r="M411" s="690">
        <v>0</v>
      </c>
      <c r="N411" s="691">
        <v>0</v>
      </c>
      <c r="O411" s="692">
        <v>0</v>
      </c>
      <c r="P411" s="692">
        <v>0</v>
      </c>
      <c r="Q411" s="697">
        <v>0</v>
      </c>
      <c r="R411" s="692">
        <v>0</v>
      </c>
      <c r="S411" s="693">
        <v>0</v>
      </c>
      <c r="T411" s="692">
        <v>0</v>
      </c>
      <c r="U411" s="693">
        <v>0</v>
      </c>
      <c r="V411" s="692">
        <v>0</v>
      </c>
      <c r="W411" s="693">
        <v>0</v>
      </c>
      <c r="X411" s="692">
        <v>0</v>
      </c>
      <c r="Y411" s="693">
        <v>0</v>
      </c>
      <c r="Z411" s="692">
        <v>0</v>
      </c>
      <c r="AA411" s="693">
        <v>0</v>
      </c>
      <c r="AB411" s="698">
        <v>0</v>
      </c>
      <c r="AC411" s="690">
        <v>0</v>
      </c>
      <c r="AD411" s="1228"/>
      <c r="AE411" s="1228"/>
      <c r="AF411" s="1229"/>
    </row>
    <row r="412" spans="1:32" ht="15" customHeight="1" x14ac:dyDescent="0.2">
      <c r="A412" s="344">
        <v>236</v>
      </c>
      <c r="B412" s="738"/>
      <c r="C412" s="656"/>
      <c r="D412" s="348"/>
      <c r="E412" s="352" t="s">
        <v>6</v>
      </c>
      <c r="F412" s="1231" t="s">
        <v>87</v>
      </c>
      <c r="G412" s="1232"/>
      <c r="H412" s="1232"/>
      <c r="I412" s="1232"/>
      <c r="J412" s="1232"/>
      <c r="K412" s="1232"/>
      <c r="L412" s="1232"/>
      <c r="M412" s="690"/>
      <c r="N412" s="691">
        <v>0</v>
      </c>
      <c r="O412" s="692">
        <v>0</v>
      </c>
      <c r="P412" s="692">
        <v>0</v>
      </c>
      <c r="Q412" s="697">
        <v>0</v>
      </c>
      <c r="R412" s="692">
        <v>0</v>
      </c>
      <c r="S412" s="693">
        <v>0</v>
      </c>
      <c r="T412" s="692">
        <v>0</v>
      </c>
      <c r="U412" s="693">
        <v>0</v>
      </c>
      <c r="V412" s="692">
        <v>0</v>
      </c>
      <c r="W412" s="693">
        <v>0</v>
      </c>
      <c r="X412" s="692">
        <v>0</v>
      </c>
      <c r="Y412" s="693">
        <v>0</v>
      </c>
      <c r="Z412" s="692">
        <v>0</v>
      </c>
      <c r="AA412" s="693">
        <v>0</v>
      </c>
      <c r="AB412" s="698">
        <v>0</v>
      </c>
      <c r="AC412" s="690">
        <v>0</v>
      </c>
      <c r="AD412" s="1228"/>
      <c r="AE412" s="1228"/>
      <c r="AF412" s="1229"/>
    </row>
    <row r="413" spans="1:32" ht="15" customHeight="1" x14ac:dyDescent="0.2">
      <c r="A413" s="344">
        <v>237</v>
      </c>
      <c r="B413" s="738"/>
      <c r="C413" s="656"/>
      <c r="D413" s="656"/>
      <c r="E413" s="774"/>
      <c r="F413" s="1259" t="s">
        <v>272</v>
      </c>
      <c r="G413" s="1260"/>
      <c r="H413" s="1260"/>
      <c r="I413" s="1260"/>
      <c r="J413" s="1260"/>
      <c r="K413" s="1260"/>
      <c r="L413" s="1260"/>
      <c r="M413" s="690">
        <v>0</v>
      </c>
      <c r="N413" s="691">
        <v>0</v>
      </c>
      <c r="O413" s="692">
        <v>0</v>
      </c>
      <c r="P413" s="692">
        <v>0</v>
      </c>
      <c r="Q413" s="697">
        <v>0</v>
      </c>
      <c r="R413" s="692">
        <v>0</v>
      </c>
      <c r="S413" s="693">
        <v>0</v>
      </c>
      <c r="T413" s="692">
        <v>0</v>
      </c>
      <c r="U413" s="693">
        <v>0</v>
      </c>
      <c r="V413" s="692">
        <v>0</v>
      </c>
      <c r="W413" s="693">
        <v>0</v>
      </c>
      <c r="X413" s="692">
        <v>0</v>
      </c>
      <c r="Y413" s="693">
        <v>0</v>
      </c>
      <c r="Z413" s="692">
        <v>0</v>
      </c>
      <c r="AA413" s="693">
        <v>0</v>
      </c>
      <c r="AB413" s="698">
        <v>0</v>
      </c>
      <c r="AC413" s="690">
        <v>0</v>
      </c>
      <c r="AD413" s="1228"/>
      <c r="AE413" s="1228"/>
      <c r="AF413" s="1229"/>
    </row>
    <row r="414" spans="1:32" ht="15.75" x14ac:dyDescent="0.2">
      <c r="A414" s="344">
        <v>238</v>
      </c>
      <c r="B414" s="738"/>
      <c r="C414" s="656"/>
      <c r="D414" s="356"/>
      <c r="E414" s="1222" t="s">
        <v>119</v>
      </c>
      <c r="F414" s="1223"/>
      <c r="G414" s="1223"/>
      <c r="H414" s="1223"/>
      <c r="I414" s="1223"/>
      <c r="J414" s="1223"/>
      <c r="K414" s="1223"/>
      <c r="L414" s="1223"/>
      <c r="M414" s="399">
        <f>SUM(M415:M418)</f>
        <v>0</v>
      </c>
      <c r="N414" s="402">
        <f t="shared" ref="N414:AC414" si="91">SUBTOTAL(9,N415:N418)</f>
        <v>0</v>
      </c>
      <c r="O414" s="406">
        <f t="shared" si="91"/>
        <v>0</v>
      </c>
      <c r="P414" s="405">
        <f t="shared" si="91"/>
        <v>0</v>
      </c>
      <c r="Q414" s="407">
        <f t="shared" si="91"/>
        <v>0</v>
      </c>
      <c r="R414" s="406">
        <f t="shared" si="91"/>
        <v>0</v>
      </c>
      <c r="S414" s="406">
        <f t="shared" si="91"/>
        <v>0</v>
      </c>
      <c r="T414" s="406">
        <f t="shared" si="91"/>
        <v>0</v>
      </c>
      <c r="U414" s="406">
        <f t="shared" si="91"/>
        <v>0</v>
      </c>
      <c r="V414" s="406">
        <f t="shared" si="91"/>
        <v>0</v>
      </c>
      <c r="W414" s="406">
        <f t="shared" si="91"/>
        <v>0</v>
      </c>
      <c r="X414" s="406">
        <f t="shared" si="91"/>
        <v>0</v>
      </c>
      <c r="Y414" s="406">
        <f t="shared" si="91"/>
        <v>0</v>
      </c>
      <c r="Z414" s="406">
        <f t="shared" si="91"/>
        <v>0</v>
      </c>
      <c r="AA414" s="406">
        <f t="shared" si="91"/>
        <v>0</v>
      </c>
      <c r="AB414" s="416">
        <f t="shared" si="91"/>
        <v>0</v>
      </c>
      <c r="AC414" s="399">
        <f t="shared" si="91"/>
        <v>0</v>
      </c>
      <c r="AD414" s="1228"/>
      <c r="AE414" s="1228"/>
      <c r="AF414" s="1229"/>
    </row>
    <row r="415" spans="1:32" ht="15" customHeight="1" x14ac:dyDescent="0.2">
      <c r="A415" s="344">
        <v>239</v>
      </c>
      <c r="B415" s="738"/>
      <c r="C415" s="656"/>
      <c r="D415" s="648"/>
      <c r="E415" s="775"/>
      <c r="F415" s="1247" t="s">
        <v>85</v>
      </c>
      <c r="G415" s="1248"/>
      <c r="H415" s="1248"/>
      <c r="I415" s="1248"/>
      <c r="J415" s="1248"/>
      <c r="K415" s="1248"/>
      <c r="L415" s="1248"/>
      <c r="M415" s="690">
        <v>0</v>
      </c>
      <c r="N415" s="691">
        <v>0</v>
      </c>
      <c r="O415" s="692">
        <v>0</v>
      </c>
      <c r="P415" s="692">
        <v>0</v>
      </c>
      <c r="Q415" s="697">
        <v>0</v>
      </c>
      <c r="R415" s="692">
        <v>0</v>
      </c>
      <c r="S415" s="693">
        <v>0</v>
      </c>
      <c r="T415" s="692">
        <v>0</v>
      </c>
      <c r="U415" s="693">
        <v>0</v>
      </c>
      <c r="V415" s="692">
        <v>0</v>
      </c>
      <c r="W415" s="693">
        <v>0</v>
      </c>
      <c r="X415" s="692">
        <v>0</v>
      </c>
      <c r="Y415" s="693">
        <v>0</v>
      </c>
      <c r="Z415" s="692">
        <v>0</v>
      </c>
      <c r="AA415" s="693">
        <v>0</v>
      </c>
      <c r="AB415" s="698">
        <v>0</v>
      </c>
      <c r="AC415" s="690">
        <v>0</v>
      </c>
      <c r="AD415" s="1228"/>
      <c r="AE415" s="1228"/>
      <c r="AF415" s="1229"/>
    </row>
    <row r="416" spans="1:32" ht="15" customHeight="1" x14ac:dyDescent="0.2">
      <c r="A416" s="344">
        <v>240</v>
      </c>
      <c r="B416" s="738"/>
      <c r="C416" s="656"/>
      <c r="D416" s="648"/>
      <c r="E416" s="775"/>
      <c r="F416" s="1231" t="s">
        <v>86</v>
      </c>
      <c r="G416" s="1232"/>
      <c r="H416" s="1232"/>
      <c r="I416" s="1232"/>
      <c r="J416" s="1232"/>
      <c r="K416" s="1232"/>
      <c r="L416" s="1232"/>
      <c r="M416" s="690">
        <v>0</v>
      </c>
      <c r="N416" s="691">
        <v>0</v>
      </c>
      <c r="O416" s="692">
        <v>0</v>
      </c>
      <c r="P416" s="692">
        <v>0</v>
      </c>
      <c r="Q416" s="697">
        <v>0</v>
      </c>
      <c r="R416" s="692">
        <v>0</v>
      </c>
      <c r="S416" s="693">
        <v>0</v>
      </c>
      <c r="T416" s="692">
        <v>0</v>
      </c>
      <c r="U416" s="693">
        <v>0</v>
      </c>
      <c r="V416" s="692">
        <v>0</v>
      </c>
      <c r="W416" s="693">
        <v>0</v>
      </c>
      <c r="X416" s="692">
        <v>0</v>
      </c>
      <c r="Y416" s="693">
        <v>0</v>
      </c>
      <c r="Z416" s="692">
        <v>0</v>
      </c>
      <c r="AA416" s="693">
        <v>0</v>
      </c>
      <c r="AB416" s="698">
        <v>0</v>
      </c>
      <c r="AC416" s="690">
        <v>0</v>
      </c>
      <c r="AD416" s="1228"/>
      <c r="AE416" s="1228"/>
      <c r="AF416" s="1229"/>
    </row>
    <row r="417" spans="1:32" ht="15" customHeight="1" x14ac:dyDescent="0.2">
      <c r="A417" s="344">
        <v>241</v>
      </c>
      <c r="B417" s="738"/>
      <c r="C417" s="656"/>
      <c r="D417" s="357"/>
      <c r="E417" s="357"/>
      <c r="F417" s="1231" t="s">
        <v>87</v>
      </c>
      <c r="G417" s="1232"/>
      <c r="H417" s="1232"/>
      <c r="I417" s="1232"/>
      <c r="J417" s="1232"/>
      <c r="K417" s="1232"/>
      <c r="L417" s="1232"/>
      <c r="M417" s="690">
        <v>0</v>
      </c>
      <c r="N417" s="691">
        <v>0</v>
      </c>
      <c r="O417" s="692">
        <v>0</v>
      </c>
      <c r="P417" s="692">
        <v>0</v>
      </c>
      <c r="Q417" s="697">
        <v>0</v>
      </c>
      <c r="R417" s="692">
        <v>0</v>
      </c>
      <c r="S417" s="693">
        <v>0</v>
      </c>
      <c r="T417" s="692">
        <v>0</v>
      </c>
      <c r="U417" s="693">
        <v>0</v>
      </c>
      <c r="V417" s="692">
        <v>0</v>
      </c>
      <c r="W417" s="693">
        <v>0</v>
      </c>
      <c r="X417" s="692">
        <v>0</v>
      </c>
      <c r="Y417" s="693">
        <v>0</v>
      </c>
      <c r="Z417" s="692">
        <v>0</v>
      </c>
      <c r="AA417" s="693">
        <v>0</v>
      </c>
      <c r="AB417" s="698">
        <v>0</v>
      </c>
      <c r="AC417" s="690">
        <v>0</v>
      </c>
      <c r="AD417" s="1228"/>
      <c r="AE417" s="1228"/>
      <c r="AF417" s="1229"/>
    </row>
    <row r="418" spans="1:32" ht="15" customHeight="1" x14ac:dyDescent="0.2">
      <c r="A418" s="344">
        <v>242</v>
      </c>
      <c r="B418" s="738"/>
      <c r="C418" s="656"/>
      <c r="D418" s="348"/>
      <c r="E418" s="348"/>
      <c r="F418" s="1259" t="s">
        <v>272</v>
      </c>
      <c r="G418" s="1260"/>
      <c r="H418" s="1260"/>
      <c r="I418" s="1260"/>
      <c r="J418" s="1260"/>
      <c r="K418" s="1260"/>
      <c r="L418" s="1260"/>
      <c r="M418" s="690">
        <v>0</v>
      </c>
      <c r="N418" s="691">
        <v>0</v>
      </c>
      <c r="O418" s="692">
        <v>0</v>
      </c>
      <c r="P418" s="692">
        <v>0</v>
      </c>
      <c r="Q418" s="697">
        <v>0</v>
      </c>
      <c r="R418" s="692">
        <v>0</v>
      </c>
      <c r="S418" s="693">
        <v>0</v>
      </c>
      <c r="T418" s="692">
        <v>0</v>
      </c>
      <c r="U418" s="693">
        <v>0</v>
      </c>
      <c r="V418" s="692">
        <v>0</v>
      </c>
      <c r="W418" s="693">
        <v>0</v>
      </c>
      <c r="X418" s="692">
        <v>0</v>
      </c>
      <c r="Y418" s="693">
        <v>0</v>
      </c>
      <c r="Z418" s="692">
        <v>0</v>
      </c>
      <c r="AA418" s="693">
        <v>0</v>
      </c>
      <c r="AB418" s="698">
        <v>0</v>
      </c>
      <c r="AC418" s="690">
        <v>0</v>
      </c>
      <c r="AD418" s="1228"/>
      <c r="AE418" s="1228"/>
      <c r="AF418" s="1229"/>
    </row>
    <row r="419" spans="1:32" ht="15.75" customHeight="1" x14ac:dyDescent="0.2">
      <c r="A419" s="344">
        <v>243</v>
      </c>
      <c r="B419" s="738"/>
      <c r="C419" s="656"/>
      <c r="D419" s="357"/>
      <c r="E419" s="1222" t="s">
        <v>344</v>
      </c>
      <c r="F419" s="1223"/>
      <c r="G419" s="1223"/>
      <c r="H419" s="1223"/>
      <c r="I419" s="1223"/>
      <c r="J419" s="1223"/>
      <c r="K419" s="1223"/>
      <c r="L419" s="1223"/>
      <c r="M419" s="399">
        <f>SUM(M420:M423)</f>
        <v>0</v>
      </c>
      <c r="N419" s="402">
        <f t="shared" ref="N419:AC419" si="92">SUBTOTAL(9,N420:N423)</f>
        <v>0</v>
      </c>
      <c r="O419" s="406">
        <f t="shared" si="92"/>
        <v>0</v>
      </c>
      <c r="P419" s="405">
        <f t="shared" si="92"/>
        <v>0</v>
      </c>
      <c r="Q419" s="407">
        <f t="shared" si="92"/>
        <v>0</v>
      </c>
      <c r="R419" s="406">
        <f t="shared" si="92"/>
        <v>0</v>
      </c>
      <c r="S419" s="406">
        <f t="shared" si="92"/>
        <v>0</v>
      </c>
      <c r="T419" s="406">
        <f t="shared" si="92"/>
        <v>0</v>
      </c>
      <c r="U419" s="406">
        <f t="shared" si="92"/>
        <v>0</v>
      </c>
      <c r="V419" s="406">
        <f t="shared" si="92"/>
        <v>0</v>
      </c>
      <c r="W419" s="406">
        <f t="shared" si="92"/>
        <v>0</v>
      </c>
      <c r="X419" s="406">
        <f t="shared" si="92"/>
        <v>0</v>
      </c>
      <c r="Y419" s="406">
        <f t="shared" si="92"/>
        <v>0</v>
      </c>
      <c r="Z419" s="406">
        <f t="shared" si="92"/>
        <v>0</v>
      </c>
      <c r="AA419" s="406">
        <f t="shared" si="92"/>
        <v>0</v>
      </c>
      <c r="AB419" s="416">
        <f t="shared" si="92"/>
        <v>0</v>
      </c>
      <c r="AC419" s="399">
        <f t="shared" si="92"/>
        <v>0</v>
      </c>
      <c r="AD419" s="1228"/>
      <c r="AE419" s="1228"/>
      <c r="AF419" s="1229"/>
    </row>
    <row r="420" spans="1:32" ht="15" customHeight="1" x14ac:dyDescent="0.2">
      <c r="A420" s="344">
        <v>244</v>
      </c>
      <c r="B420" s="738"/>
      <c r="C420" s="656"/>
      <c r="D420" s="648"/>
      <c r="E420" s="775"/>
      <c r="F420" s="1247" t="s">
        <v>85</v>
      </c>
      <c r="G420" s="1248"/>
      <c r="H420" s="1248"/>
      <c r="I420" s="1248"/>
      <c r="J420" s="1248"/>
      <c r="K420" s="1248"/>
      <c r="L420" s="1248"/>
      <c r="M420" s="690">
        <v>0</v>
      </c>
      <c r="N420" s="691">
        <v>0</v>
      </c>
      <c r="O420" s="692">
        <v>0</v>
      </c>
      <c r="P420" s="692">
        <v>0</v>
      </c>
      <c r="Q420" s="697">
        <v>0</v>
      </c>
      <c r="R420" s="692">
        <v>0</v>
      </c>
      <c r="S420" s="693">
        <v>0</v>
      </c>
      <c r="T420" s="692">
        <v>0</v>
      </c>
      <c r="U420" s="693">
        <v>0</v>
      </c>
      <c r="V420" s="692">
        <v>0</v>
      </c>
      <c r="W420" s="693">
        <v>0</v>
      </c>
      <c r="X420" s="692">
        <v>0</v>
      </c>
      <c r="Y420" s="693">
        <v>0</v>
      </c>
      <c r="Z420" s="692">
        <v>0</v>
      </c>
      <c r="AA420" s="693">
        <v>0</v>
      </c>
      <c r="AB420" s="698">
        <v>0</v>
      </c>
      <c r="AC420" s="690">
        <v>0</v>
      </c>
      <c r="AD420" s="1228"/>
      <c r="AE420" s="1228"/>
      <c r="AF420" s="1229"/>
    </row>
    <row r="421" spans="1:32" ht="15" customHeight="1" x14ac:dyDescent="0.2">
      <c r="A421" s="344">
        <v>245</v>
      </c>
      <c r="B421" s="738"/>
      <c r="C421" s="656"/>
      <c r="D421" s="358"/>
      <c r="E421" s="358"/>
      <c r="F421" s="1231" t="s">
        <v>86</v>
      </c>
      <c r="G421" s="1232"/>
      <c r="H421" s="1232"/>
      <c r="I421" s="1232"/>
      <c r="J421" s="1232"/>
      <c r="K421" s="1232"/>
      <c r="L421" s="1232"/>
      <c r="M421" s="690">
        <v>0</v>
      </c>
      <c r="N421" s="691">
        <v>0</v>
      </c>
      <c r="O421" s="692">
        <v>0</v>
      </c>
      <c r="P421" s="692">
        <v>0</v>
      </c>
      <c r="Q421" s="697">
        <v>0</v>
      </c>
      <c r="R421" s="692">
        <v>0</v>
      </c>
      <c r="S421" s="693">
        <v>0</v>
      </c>
      <c r="T421" s="692">
        <v>0</v>
      </c>
      <c r="U421" s="693">
        <v>0</v>
      </c>
      <c r="V421" s="692">
        <v>0</v>
      </c>
      <c r="W421" s="693">
        <v>0</v>
      </c>
      <c r="X421" s="692">
        <v>0</v>
      </c>
      <c r="Y421" s="693">
        <v>0</v>
      </c>
      <c r="Z421" s="692">
        <v>0</v>
      </c>
      <c r="AA421" s="693">
        <v>0</v>
      </c>
      <c r="AB421" s="698">
        <v>0</v>
      </c>
      <c r="AC421" s="690">
        <v>0</v>
      </c>
      <c r="AD421" s="1228"/>
      <c r="AE421" s="1228"/>
      <c r="AF421" s="1229"/>
    </row>
    <row r="422" spans="1:32" ht="15" customHeight="1" x14ac:dyDescent="0.2">
      <c r="A422" s="344">
        <v>246</v>
      </c>
      <c r="B422" s="738"/>
      <c r="C422" s="656"/>
      <c r="D422" s="358"/>
      <c r="E422" s="358"/>
      <c r="F422" s="1231" t="s">
        <v>87</v>
      </c>
      <c r="G422" s="1232"/>
      <c r="H422" s="1232"/>
      <c r="I422" s="1232"/>
      <c r="J422" s="1232"/>
      <c r="K422" s="1232"/>
      <c r="L422" s="1232"/>
      <c r="M422" s="690">
        <v>0</v>
      </c>
      <c r="N422" s="691">
        <v>0</v>
      </c>
      <c r="O422" s="692">
        <v>0</v>
      </c>
      <c r="P422" s="692">
        <v>0</v>
      </c>
      <c r="Q422" s="697">
        <v>0</v>
      </c>
      <c r="R422" s="692">
        <v>0</v>
      </c>
      <c r="S422" s="693">
        <v>0</v>
      </c>
      <c r="T422" s="692">
        <v>0</v>
      </c>
      <c r="U422" s="693">
        <v>0</v>
      </c>
      <c r="V422" s="692">
        <v>0</v>
      </c>
      <c r="W422" s="693">
        <v>0</v>
      </c>
      <c r="X422" s="692">
        <v>0</v>
      </c>
      <c r="Y422" s="693">
        <v>0</v>
      </c>
      <c r="Z422" s="692">
        <v>0</v>
      </c>
      <c r="AA422" s="693">
        <v>0</v>
      </c>
      <c r="AB422" s="698">
        <v>0</v>
      </c>
      <c r="AC422" s="690">
        <v>0</v>
      </c>
      <c r="AD422" s="1228"/>
      <c r="AE422" s="1228"/>
      <c r="AF422" s="1229"/>
    </row>
    <row r="423" spans="1:32" ht="15" customHeight="1" x14ac:dyDescent="0.2">
      <c r="A423" s="344">
        <v>247</v>
      </c>
      <c r="B423" s="738"/>
      <c r="C423" s="656"/>
      <c r="D423" s="359"/>
      <c r="E423" s="359"/>
      <c r="F423" s="1259" t="s">
        <v>272</v>
      </c>
      <c r="G423" s="1260"/>
      <c r="H423" s="1260"/>
      <c r="I423" s="1260"/>
      <c r="J423" s="1260"/>
      <c r="K423" s="1260"/>
      <c r="L423" s="1260"/>
      <c r="M423" s="690">
        <v>0</v>
      </c>
      <c r="N423" s="691">
        <v>0</v>
      </c>
      <c r="O423" s="692">
        <v>0</v>
      </c>
      <c r="P423" s="692">
        <v>0</v>
      </c>
      <c r="Q423" s="697">
        <v>0</v>
      </c>
      <c r="R423" s="692">
        <v>0</v>
      </c>
      <c r="S423" s="693">
        <v>0</v>
      </c>
      <c r="T423" s="692">
        <v>0</v>
      </c>
      <c r="U423" s="693">
        <v>0</v>
      </c>
      <c r="V423" s="692">
        <v>0</v>
      </c>
      <c r="W423" s="693">
        <v>0</v>
      </c>
      <c r="X423" s="692">
        <v>0</v>
      </c>
      <c r="Y423" s="693">
        <v>0</v>
      </c>
      <c r="Z423" s="692">
        <v>0</v>
      </c>
      <c r="AA423" s="693">
        <v>0</v>
      </c>
      <c r="AB423" s="698">
        <v>0</v>
      </c>
      <c r="AC423" s="690">
        <v>0</v>
      </c>
      <c r="AD423" s="1228"/>
      <c r="AE423" s="1228"/>
      <c r="AF423" s="1229"/>
    </row>
    <row r="424" spans="1:32" ht="15" customHeight="1" x14ac:dyDescent="0.2">
      <c r="A424" s="344">
        <v>129</v>
      </c>
      <c r="B424" s="738"/>
      <c r="C424" s="359"/>
      <c r="D424" s="1242" t="s">
        <v>88</v>
      </c>
      <c r="E424" s="1243"/>
      <c r="F424" s="1243"/>
      <c r="G424" s="1243"/>
      <c r="H424" s="1243"/>
      <c r="I424" s="1243"/>
      <c r="J424" s="1243"/>
      <c r="K424" s="1243"/>
      <c r="L424" s="1243"/>
      <c r="M424" s="1243"/>
      <c r="N424" s="1243"/>
      <c r="O424" s="1243"/>
      <c r="P424" s="1243"/>
      <c r="Q424" s="1243"/>
      <c r="R424" s="1243"/>
      <c r="S424" s="1243"/>
      <c r="T424" s="1243"/>
      <c r="U424" s="1243"/>
      <c r="V424" s="1243"/>
      <c r="W424" s="1243"/>
      <c r="X424" s="1243"/>
      <c r="Y424" s="1243"/>
      <c r="Z424" s="1243"/>
      <c r="AA424" s="1243"/>
      <c r="AB424" s="1243"/>
      <c r="AC424" s="1243"/>
      <c r="AD424" s="1243"/>
      <c r="AE424" s="1243"/>
      <c r="AF424" s="1264"/>
    </row>
    <row r="425" spans="1:32" ht="15" customHeight="1" x14ac:dyDescent="0.2">
      <c r="A425" s="344">
        <v>130</v>
      </c>
      <c r="B425" s="738"/>
      <c r="C425" s="359"/>
      <c r="D425" s="359"/>
      <c r="E425" s="1222" t="s">
        <v>89</v>
      </c>
      <c r="F425" s="1223"/>
      <c r="G425" s="1223"/>
      <c r="H425" s="1223"/>
      <c r="I425" s="1223"/>
      <c r="J425" s="1223"/>
      <c r="K425" s="1223"/>
      <c r="L425" s="1223"/>
      <c r="M425" s="399">
        <f>SUM(M426:M428)</f>
        <v>0</v>
      </c>
      <c r="N425" s="402">
        <f t="shared" ref="N425:AC425" si="93">SUBTOTAL(9,N426:N428)</f>
        <v>0</v>
      </c>
      <c r="O425" s="406">
        <f t="shared" si="93"/>
        <v>0</v>
      </c>
      <c r="P425" s="405">
        <f t="shared" si="93"/>
        <v>0</v>
      </c>
      <c r="Q425" s="407">
        <f t="shared" si="93"/>
        <v>0</v>
      </c>
      <c r="R425" s="406">
        <f t="shared" si="93"/>
        <v>0</v>
      </c>
      <c r="S425" s="406">
        <f t="shared" si="93"/>
        <v>0</v>
      </c>
      <c r="T425" s="406">
        <f t="shared" si="93"/>
        <v>0</v>
      </c>
      <c r="U425" s="406">
        <f t="shared" si="93"/>
        <v>0</v>
      </c>
      <c r="V425" s="406">
        <f t="shared" si="93"/>
        <v>0</v>
      </c>
      <c r="W425" s="406">
        <f t="shared" si="93"/>
        <v>0</v>
      </c>
      <c r="X425" s="406">
        <f t="shared" si="93"/>
        <v>0</v>
      </c>
      <c r="Y425" s="406">
        <f t="shared" si="93"/>
        <v>0</v>
      </c>
      <c r="Z425" s="406">
        <f t="shared" si="93"/>
        <v>0</v>
      </c>
      <c r="AA425" s="406">
        <f t="shared" si="93"/>
        <v>0</v>
      </c>
      <c r="AB425" s="416">
        <f t="shared" si="93"/>
        <v>0</v>
      </c>
      <c r="AC425" s="399">
        <f t="shared" si="93"/>
        <v>0</v>
      </c>
      <c r="AD425" s="1228"/>
      <c r="AE425" s="1228"/>
      <c r="AF425" s="1229"/>
    </row>
    <row r="426" spans="1:32" ht="15" customHeight="1" x14ac:dyDescent="0.2">
      <c r="A426" s="344">
        <v>131</v>
      </c>
      <c r="B426" s="738"/>
      <c r="C426" s="359"/>
      <c r="D426" s="359"/>
      <c r="E426" s="360"/>
      <c r="F426" s="1247" t="s">
        <v>90</v>
      </c>
      <c r="G426" s="1248"/>
      <c r="H426" s="1248"/>
      <c r="I426" s="1248"/>
      <c r="J426" s="1248"/>
      <c r="K426" s="1248"/>
      <c r="L426" s="1248"/>
      <c r="M426" s="690">
        <v>0</v>
      </c>
      <c r="N426" s="691">
        <v>0</v>
      </c>
      <c r="O426" s="692">
        <v>0</v>
      </c>
      <c r="P426" s="692">
        <v>0</v>
      </c>
      <c r="Q426" s="697">
        <v>0</v>
      </c>
      <c r="R426" s="692">
        <v>0</v>
      </c>
      <c r="S426" s="693">
        <v>0</v>
      </c>
      <c r="T426" s="692">
        <v>0</v>
      </c>
      <c r="U426" s="693">
        <v>0</v>
      </c>
      <c r="V426" s="692">
        <v>0</v>
      </c>
      <c r="W426" s="693">
        <v>0</v>
      </c>
      <c r="X426" s="692">
        <v>0</v>
      </c>
      <c r="Y426" s="693">
        <v>0</v>
      </c>
      <c r="Z426" s="692">
        <v>0</v>
      </c>
      <c r="AA426" s="693">
        <v>0</v>
      </c>
      <c r="AB426" s="698">
        <v>0</v>
      </c>
      <c r="AC426" s="690">
        <v>0</v>
      </c>
      <c r="AD426" s="1228"/>
      <c r="AE426" s="1228"/>
      <c r="AF426" s="1229"/>
    </row>
    <row r="427" spans="1:32" ht="15" customHeight="1" x14ac:dyDescent="0.2">
      <c r="A427" s="344">
        <v>132</v>
      </c>
      <c r="B427" s="738"/>
      <c r="C427" s="359"/>
      <c r="D427" s="359"/>
      <c r="E427" s="360"/>
      <c r="F427" s="1231" t="s">
        <v>91</v>
      </c>
      <c r="G427" s="1232"/>
      <c r="H427" s="1232"/>
      <c r="I427" s="1232"/>
      <c r="J427" s="1232"/>
      <c r="K427" s="1232"/>
      <c r="L427" s="1232"/>
      <c r="M427" s="690">
        <v>0</v>
      </c>
      <c r="N427" s="691">
        <v>0</v>
      </c>
      <c r="O427" s="692">
        <v>0</v>
      </c>
      <c r="P427" s="692">
        <v>0</v>
      </c>
      <c r="Q427" s="697">
        <v>0</v>
      </c>
      <c r="R427" s="692">
        <v>0</v>
      </c>
      <c r="S427" s="693">
        <v>0</v>
      </c>
      <c r="T427" s="692">
        <v>0</v>
      </c>
      <c r="U427" s="693">
        <v>0</v>
      </c>
      <c r="V427" s="692">
        <v>0</v>
      </c>
      <c r="W427" s="693">
        <v>0</v>
      </c>
      <c r="X427" s="692">
        <v>0</v>
      </c>
      <c r="Y427" s="693">
        <v>0</v>
      </c>
      <c r="Z427" s="692">
        <v>0</v>
      </c>
      <c r="AA427" s="693">
        <v>0</v>
      </c>
      <c r="AB427" s="698">
        <v>0</v>
      </c>
      <c r="AC427" s="690">
        <v>0</v>
      </c>
      <c r="AD427" s="1228"/>
      <c r="AE427" s="1228"/>
      <c r="AF427" s="1229"/>
    </row>
    <row r="428" spans="1:32" ht="15" customHeight="1" x14ac:dyDescent="0.2">
      <c r="A428" s="344">
        <v>133</v>
      </c>
      <c r="B428" s="738"/>
      <c r="C428" s="359"/>
      <c r="D428" s="359"/>
      <c r="E428" s="360"/>
      <c r="F428" s="1259" t="s">
        <v>336</v>
      </c>
      <c r="G428" s="1260"/>
      <c r="H428" s="1260"/>
      <c r="I428" s="1260"/>
      <c r="J428" s="1260"/>
      <c r="K428" s="1260"/>
      <c r="L428" s="1260"/>
      <c r="M428" s="690">
        <v>0</v>
      </c>
      <c r="N428" s="691">
        <v>0</v>
      </c>
      <c r="O428" s="692">
        <v>0</v>
      </c>
      <c r="P428" s="692">
        <v>0</v>
      </c>
      <c r="Q428" s="697">
        <v>0</v>
      </c>
      <c r="R428" s="692">
        <v>0</v>
      </c>
      <c r="S428" s="693">
        <v>0</v>
      </c>
      <c r="T428" s="692">
        <v>0</v>
      </c>
      <c r="U428" s="693">
        <v>0</v>
      </c>
      <c r="V428" s="692">
        <v>0</v>
      </c>
      <c r="W428" s="693">
        <v>0</v>
      </c>
      <c r="X428" s="692">
        <v>0</v>
      </c>
      <c r="Y428" s="693">
        <v>0</v>
      </c>
      <c r="Z428" s="692">
        <v>0</v>
      </c>
      <c r="AA428" s="693">
        <v>0</v>
      </c>
      <c r="AB428" s="698">
        <v>0</v>
      </c>
      <c r="AC428" s="690">
        <v>0</v>
      </c>
      <c r="AD428" s="1228"/>
      <c r="AE428" s="1228"/>
      <c r="AF428" s="1229"/>
    </row>
    <row r="429" spans="1:32" ht="15" customHeight="1" x14ac:dyDescent="0.2">
      <c r="A429" s="344">
        <v>134</v>
      </c>
      <c r="B429" s="738"/>
      <c r="C429" s="359"/>
      <c r="D429" s="359"/>
      <c r="E429" s="1222" t="s">
        <v>95</v>
      </c>
      <c r="F429" s="1223"/>
      <c r="G429" s="1223"/>
      <c r="H429" s="1223"/>
      <c r="I429" s="1223"/>
      <c r="J429" s="1223"/>
      <c r="K429" s="1223"/>
      <c r="L429" s="1223"/>
      <c r="M429" s="399">
        <f>SUM(M430:M432)</f>
        <v>0</v>
      </c>
      <c r="N429" s="402">
        <f t="shared" ref="N429:AC429" si="94">SUBTOTAL(9,N430:N432)</f>
        <v>0</v>
      </c>
      <c r="O429" s="406">
        <f t="shared" si="94"/>
        <v>0</v>
      </c>
      <c r="P429" s="405">
        <f t="shared" si="94"/>
        <v>0</v>
      </c>
      <c r="Q429" s="407">
        <f t="shared" si="94"/>
        <v>0</v>
      </c>
      <c r="R429" s="406">
        <f t="shared" si="94"/>
        <v>0</v>
      </c>
      <c r="S429" s="406">
        <f t="shared" si="94"/>
        <v>0</v>
      </c>
      <c r="T429" s="406">
        <f t="shared" si="94"/>
        <v>0</v>
      </c>
      <c r="U429" s="406">
        <f t="shared" si="94"/>
        <v>0</v>
      </c>
      <c r="V429" s="406">
        <f t="shared" si="94"/>
        <v>0</v>
      </c>
      <c r="W429" s="406">
        <f t="shared" si="94"/>
        <v>0</v>
      </c>
      <c r="X429" s="406">
        <f t="shared" si="94"/>
        <v>0</v>
      </c>
      <c r="Y429" s="406">
        <f t="shared" si="94"/>
        <v>0</v>
      </c>
      <c r="Z429" s="406">
        <f t="shared" si="94"/>
        <v>0</v>
      </c>
      <c r="AA429" s="406">
        <f t="shared" si="94"/>
        <v>0</v>
      </c>
      <c r="AB429" s="416">
        <f t="shared" si="94"/>
        <v>0</v>
      </c>
      <c r="AC429" s="399">
        <f t="shared" si="94"/>
        <v>0</v>
      </c>
      <c r="AD429" s="1228"/>
      <c r="AE429" s="1228"/>
      <c r="AF429" s="1229"/>
    </row>
    <row r="430" spans="1:32" ht="15" customHeight="1" x14ac:dyDescent="0.2">
      <c r="A430" s="344">
        <v>135</v>
      </c>
      <c r="B430" s="738"/>
      <c r="C430" s="359"/>
      <c r="D430" s="359"/>
      <c r="E430" s="360"/>
      <c r="F430" s="1247" t="s">
        <v>92</v>
      </c>
      <c r="G430" s="1248"/>
      <c r="H430" s="1248"/>
      <c r="I430" s="1248"/>
      <c r="J430" s="1248"/>
      <c r="K430" s="1248"/>
      <c r="L430" s="1248"/>
      <c r="M430" s="690">
        <v>0</v>
      </c>
      <c r="N430" s="691">
        <v>0</v>
      </c>
      <c r="O430" s="692">
        <v>0</v>
      </c>
      <c r="P430" s="692">
        <v>0</v>
      </c>
      <c r="Q430" s="697">
        <v>0</v>
      </c>
      <c r="R430" s="692">
        <v>0</v>
      </c>
      <c r="S430" s="693">
        <v>0</v>
      </c>
      <c r="T430" s="692">
        <v>0</v>
      </c>
      <c r="U430" s="693">
        <v>0</v>
      </c>
      <c r="V430" s="692">
        <v>0</v>
      </c>
      <c r="W430" s="693">
        <v>0</v>
      </c>
      <c r="X430" s="692">
        <v>0</v>
      </c>
      <c r="Y430" s="693">
        <v>0</v>
      </c>
      <c r="Z430" s="692">
        <v>0</v>
      </c>
      <c r="AA430" s="693">
        <v>0</v>
      </c>
      <c r="AB430" s="698">
        <v>0</v>
      </c>
      <c r="AC430" s="690">
        <v>0</v>
      </c>
      <c r="AD430" s="1228"/>
      <c r="AE430" s="1228"/>
      <c r="AF430" s="1229"/>
    </row>
    <row r="431" spans="1:32" ht="15" customHeight="1" x14ac:dyDescent="0.2">
      <c r="A431" s="344">
        <v>136</v>
      </c>
      <c r="B431" s="738"/>
      <c r="C431" s="359"/>
      <c r="D431" s="359"/>
      <c r="E431" s="360"/>
      <c r="F431" s="1231" t="s">
        <v>93</v>
      </c>
      <c r="G431" s="1232"/>
      <c r="H431" s="1232"/>
      <c r="I431" s="1232"/>
      <c r="J431" s="1232"/>
      <c r="K431" s="1232"/>
      <c r="L431" s="1232"/>
      <c r="M431" s="690">
        <v>0</v>
      </c>
      <c r="N431" s="691">
        <v>0</v>
      </c>
      <c r="O431" s="692">
        <v>0</v>
      </c>
      <c r="P431" s="692">
        <v>0</v>
      </c>
      <c r="Q431" s="697">
        <v>0</v>
      </c>
      <c r="R431" s="692">
        <v>0</v>
      </c>
      <c r="S431" s="693">
        <v>0</v>
      </c>
      <c r="T431" s="692">
        <v>0</v>
      </c>
      <c r="U431" s="693">
        <v>0</v>
      </c>
      <c r="V431" s="692">
        <v>0</v>
      </c>
      <c r="W431" s="693">
        <v>0</v>
      </c>
      <c r="X431" s="692">
        <v>0</v>
      </c>
      <c r="Y431" s="693">
        <v>0</v>
      </c>
      <c r="Z431" s="692">
        <v>0</v>
      </c>
      <c r="AA431" s="693">
        <v>0</v>
      </c>
      <c r="AB431" s="698">
        <v>0</v>
      </c>
      <c r="AC431" s="690">
        <v>0</v>
      </c>
      <c r="AD431" s="1228"/>
      <c r="AE431" s="1228"/>
      <c r="AF431" s="1229"/>
    </row>
    <row r="432" spans="1:32" ht="15" customHeight="1" x14ac:dyDescent="0.2">
      <c r="A432" s="344">
        <v>137</v>
      </c>
      <c r="B432" s="738"/>
      <c r="C432" s="359"/>
      <c r="D432" s="359"/>
      <c r="E432" s="360"/>
      <c r="F432" s="1259" t="s">
        <v>337</v>
      </c>
      <c r="G432" s="1260"/>
      <c r="H432" s="1260"/>
      <c r="I432" s="1260"/>
      <c r="J432" s="1260"/>
      <c r="K432" s="1260"/>
      <c r="L432" s="1260"/>
      <c r="M432" s="690">
        <v>0</v>
      </c>
      <c r="N432" s="691">
        <v>0</v>
      </c>
      <c r="O432" s="692">
        <v>0</v>
      </c>
      <c r="P432" s="692">
        <v>0</v>
      </c>
      <c r="Q432" s="697">
        <v>0</v>
      </c>
      <c r="R432" s="692">
        <v>0</v>
      </c>
      <c r="S432" s="693">
        <v>0</v>
      </c>
      <c r="T432" s="692">
        <v>0</v>
      </c>
      <c r="U432" s="693">
        <v>0</v>
      </c>
      <c r="V432" s="692">
        <v>0</v>
      </c>
      <c r="W432" s="693">
        <v>0</v>
      </c>
      <c r="X432" s="692">
        <v>0</v>
      </c>
      <c r="Y432" s="693">
        <v>0</v>
      </c>
      <c r="Z432" s="692">
        <v>0</v>
      </c>
      <c r="AA432" s="693">
        <v>0</v>
      </c>
      <c r="AB432" s="698">
        <v>0</v>
      </c>
      <c r="AC432" s="690">
        <v>0</v>
      </c>
      <c r="AD432" s="1228"/>
      <c r="AE432" s="1228"/>
      <c r="AF432" s="1229"/>
    </row>
    <row r="433" spans="1:32" ht="15" customHeight="1" x14ac:dyDescent="0.2">
      <c r="A433" s="344">
        <v>138</v>
      </c>
      <c r="B433" s="738"/>
      <c r="C433" s="359"/>
      <c r="D433" s="359"/>
      <c r="E433" s="1222" t="s">
        <v>94</v>
      </c>
      <c r="F433" s="1223"/>
      <c r="G433" s="1223"/>
      <c r="H433" s="1223"/>
      <c r="I433" s="1223"/>
      <c r="J433" s="1223"/>
      <c r="K433" s="1223"/>
      <c r="L433" s="1223"/>
      <c r="M433" s="399">
        <f>SUM(M434:M436)</f>
        <v>0</v>
      </c>
      <c r="N433" s="402">
        <f t="shared" ref="N433:AC433" si="95">SUBTOTAL(9,N434:N436)</f>
        <v>0</v>
      </c>
      <c r="O433" s="406">
        <f t="shared" si="95"/>
        <v>0</v>
      </c>
      <c r="P433" s="405">
        <f t="shared" si="95"/>
        <v>0</v>
      </c>
      <c r="Q433" s="407">
        <f t="shared" si="95"/>
        <v>0</v>
      </c>
      <c r="R433" s="406">
        <f t="shared" si="95"/>
        <v>0</v>
      </c>
      <c r="S433" s="406">
        <f t="shared" si="95"/>
        <v>0</v>
      </c>
      <c r="T433" s="406">
        <f t="shared" si="95"/>
        <v>0</v>
      </c>
      <c r="U433" s="406">
        <f t="shared" si="95"/>
        <v>0</v>
      </c>
      <c r="V433" s="406">
        <f t="shared" si="95"/>
        <v>0</v>
      </c>
      <c r="W433" s="406">
        <f t="shared" si="95"/>
        <v>0</v>
      </c>
      <c r="X433" s="406">
        <f t="shared" si="95"/>
        <v>0</v>
      </c>
      <c r="Y433" s="406">
        <f t="shared" si="95"/>
        <v>0</v>
      </c>
      <c r="Z433" s="406">
        <f t="shared" si="95"/>
        <v>0</v>
      </c>
      <c r="AA433" s="406">
        <f t="shared" si="95"/>
        <v>0</v>
      </c>
      <c r="AB433" s="416">
        <f t="shared" si="95"/>
        <v>0</v>
      </c>
      <c r="AC433" s="399">
        <f t="shared" si="95"/>
        <v>0</v>
      </c>
      <c r="AD433" s="1228"/>
      <c r="AE433" s="1228"/>
      <c r="AF433" s="1229"/>
    </row>
    <row r="434" spans="1:32" ht="15" customHeight="1" x14ac:dyDescent="0.2">
      <c r="A434" s="344">
        <v>139</v>
      </c>
      <c r="B434" s="738"/>
      <c r="C434" s="359"/>
      <c r="D434" s="359"/>
      <c r="E434" s="360"/>
      <c r="F434" s="1247" t="s">
        <v>96</v>
      </c>
      <c r="G434" s="1248"/>
      <c r="H434" s="1248"/>
      <c r="I434" s="1248"/>
      <c r="J434" s="1248"/>
      <c r="K434" s="1248"/>
      <c r="L434" s="1248"/>
      <c r="M434" s="690">
        <v>0</v>
      </c>
      <c r="N434" s="691">
        <v>0</v>
      </c>
      <c r="O434" s="692">
        <v>0</v>
      </c>
      <c r="P434" s="692">
        <v>0</v>
      </c>
      <c r="Q434" s="697">
        <v>0</v>
      </c>
      <c r="R434" s="692">
        <v>0</v>
      </c>
      <c r="S434" s="693">
        <v>0</v>
      </c>
      <c r="T434" s="692">
        <v>0</v>
      </c>
      <c r="U434" s="693">
        <v>0</v>
      </c>
      <c r="V434" s="692">
        <v>0</v>
      </c>
      <c r="W434" s="693">
        <v>0</v>
      </c>
      <c r="X434" s="692">
        <v>0</v>
      </c>
      <c r="Y434" s="693">
        <v>0</v>
      </c>
      <c r="Z434" s="692">
        <v>0</v>
      </c>
      <c r="AA434" s="693">
        <v>0</v>
      </c>
      <c r="AB434" s="698">
        <v>0</v>
      </c>
      <c r="AC434" s="690">
        <v>0</v>
      </c>
      <c r="AD434" s="1228"/>
      <c r="AE434" s="1228"/>
      <c r="AF434" s="1229"/>
    </row>
    <row r="435" spans="1:32" ht="15" customHeight="1" x14ac:dyDescent="0.2">
      <c r="A435" s="344">
        <v>140</v>
      </c>
      <c r="B435" s="738"/>
      <c r="C435" s="359"/>
      <c r="D435" s="359"/>
      <c r="E435" s="360"/>
      <c r="F435" s="1231" t="s">
        <v>97</v>
      </c>
      <c r="G435" s="1232"/>
      <c r="H435" s="1232"/>
      <c r="I435" s="1232"/>
      <c r="J435" s="1232"/>
      <c r="K435" s="1232"/>
      <c r="L435" s="1232"/>
      <c r="M435" s="690">
        <v>0</v>
      </c>
      <c r="N435" s="691">
        <v>0</v>
      </c>
      <c r="O435" s="692">
        <v>0</v>
      </c>
      <c r="P435" s="692">
        <v>0</v>
      </c>
      <c r="Q435" s="697">
        <v>0</v>
      </c>
      <c r="R435" s="692">
        <v>0</v>
      </c>
      <c r="S435" s="693">
        <v>0</v>
      </c>
      <c r="T435" s="692">
        <v>0</v>
      </c>
      <c r="U435" s="693">
        <v>0</v>
      </c>
      <c r="V435" s="692">
        <v>0</v>
      </c>
      <c r="W435" s="693">
        <v>0</v>
      </c>
      <c r="X435" s="692">
        <v>0</v>
      </c>
      <c r="Y435" s="693">
        <v>0</v>
      </c>
      <c r="Z435" s="692">
        <v>0</v>
      </c>
      <c r="AA435" s="693">
        <v>0</v>
      </c>
      <c r="AB435" s="698">
        <v>0</v>
      </c>
      <c r="AC435" s="690">
        <v>0</v>
      </c>
      <c r="AD435" s="1228"/>
      <c r="AE435" s="1228"/>
      <c r="AF435" s="1229"/>
    </row>
    <row r="436" spans="1:32" ht="15" customHeight="1" x14ac:dyDescent="0.2">
      <c r="A436" s="344">
        <v>141</v>
      </c>
      <c r="B436" s="738"/>
      <c r="C436" s="359"/>
      <c r="D436" s="359"/>
      <c r="E436" s="360"/>
      <c r="F436" s="1259" t="s">
        <v>338</v>
      </c>
      <c r="G436" s="1260"/>
      <c r="H436" s="1260"/>
      <c r="I436" s="1260"/>
      <c r="J436" s="1260"/>
      <c r="K436" s="1260"/>
      <c r="L436" s="1260"/>
      <c r="M436" s="690">
        <v>0</v>
      </c>
      <c r="N436" s="691">
        <v>0</v>
      </c>
      <c r="O436" s="692">
        <v>0</v>
      </c>
      <c r="P436" s="692">
        <v>0</v>
      </c>
      <c r="Q436" s="697">
        <v>0</v>
      </c>
      <c r="R436" s="692">
        <v>0</v>
      </c>
      <c r="S436" s="693">
        <v>0</v>
      </c>
      <c r="T436" s="692">
        <v>0</v>
      </c>
      <c r="U436" s="693">
        <v>0</v>
      </c>
      <c r="V436" s="692">
        <v>0</v>
      </c>
      <c r="W436" s="693">
        <v>0</v>
      </c>
      <c r="X436" s="692">
        <v>0</v>
      </c>
      <c r="Y436" s="693">
        <v>0</v>
      </c>
      <c r="Z436" s="692">
        <v>0</v>
      </c>
      <c r="AA436" s="693">
        <v>0</v>
      </c>
      <c r="AB436" s="698">
        <v>0</v>
      </c>
      <c r="AC436" s="690">
        <v>0</v>
      </c>
      <c r="AD436" s="1228"/>
      <c r="AE436" s="1228"/>
      <c r="AF436" s="1229"/>
    </row>
    <row r="437" spans="1:32" ht="15" customHeight="1" x14ac:dyDescent="0.2">
      <c r="A437" s="344">
        <v>142</v>
      </c>
      <c r="B437" s="738"/>
      <c r="C437" s="359"/>
      <c r="D437" s="1242" t="s">
        <v>98</v>
      </c>
      <c r="E437" s="1265"/>
      <c r="F437" s="1265"/>
      <c r="G437" s="1265"/>
      <c r="H437" s="1265"/>
      <c r="I437" s="1265"/>
      <c r="J437" s="1265"/>
      <c r="K437" s="1265"/>
      <c r="L437" s="1265"/>
      <c r="M437" s="1243"/>
      <c r="N437" s="1243"/>
      <c r="O437" s="1243"/>
      <c r="P437" s="1243"/>
      <c r="Q437" s="1243"/>
      <c r="R437" s="1243"/>
      <c r="S437" s="1243"/>
      <c r="T437" s="1243"/>
      <c r="U437" s="1243"/>
      <c r="V437" s="1243"/>
      <c r="W437" s="1243"/>
      <c r="X437" s="1243"/>
      <c r="Y437" s="1243"/>
      <c r="Z437" s="1243"/>
      <c r="AA437" s="1243"/>
      <c r="AB437" s="1243"/>
      <c r="AC437" s="1243"/>
      <c r="AD437" s="1243"/>
      <c r="AE437" s="1243"/>
      <c r="AF437" s="1264"/>
    </row>
    <row r="438" spans="1:32" ht="15" customHeight="1" x14ac:dyDescent="0.2">
      <c r="A438" s="344">
        <v>143</v>
      </c>
      <c r="B438" s="738"/>
      <c r="C438" s="359"/>
      <c r="D438" s="359"/>
      <c r="E438" s="1222" t="s">
        <v>101</v>
      </c>
      <c r="F438" s="1223"/>
      <c r="G438" s="1223"/>
      <c r="H438" s="1223"/>
      <c r="I438" s="1223"/>
      <c r="J438" s="1223"/>
      <c r="K438" s="1223"/>
      <c r="L438" s="1223"/>
      <c r="M438" s="399">
        <f>SUM(M439:M440)</f>
        <v>0</v>
      </c>
      <c r="N438" s="402">
        <f t="shared" ref="N438:AC438" si="96">SUBTOTAL(9,N439:N440)</f>
        <v>0</v>
      </c>
      <c r="O438" s="406">
        <f t="shared" si="96"/>
        <v>0</v>
      </c>
      <c r="P438" s="405">
        <f t="shared" si="96"/>
        <v>0</v>
      </c>
      <c r="Q438" s="407">
        <f t="shared" si="96"/>
        <v>0</v>
      </c>
      <c r="R438" s="406">
        <f t="shared" si="96"/>
        <v>0</v>
      </c>
      <c r="S438" s="406">
        <f t="shared" si="96"/>
        <v>0</v>
      </c>
      <c r="T438" s="406">
        <f t="shared" si="96"/>
        <v>0</v>
      </c>
      <c r="U438" s="406">
        <f t="shared" si="96"/>
        <v>0</v>
      </c>
      <c r="V438" s="406">
        <f t="shared" si="96"/>
        <v>0</v>
      </c>
      <c r="W438" s="406">
        <f t="shared" si="96"/>
        <v>0</v>
      </c>
      <c r="X438" s="406">
        <f t="shared" si="96"/>
        <v>0</v>
      </c>
      <c r="Y438" s="406">
        <f t="shared" si="96"/>
        <v>0</v>
      </c>
      <c r="Z438" s="406">
        <f t="shared" si="96"/>
        <v>0</v>
      </c>
      <c r="AA438" s="406">
        <f t="shared" si="96"/>
        <v>0</v>
      </c>
      <c r="AB438" s="416">
        <f t="shared" si="96"/>
        <v>0</v>
      </c>
      <c r="AC438" s="399">
        <f t="shared" si="96"/>
        <v>0</v>
      </c>
      <c r="AD438" s="1228"/>
      <c r="AE438" s="1228"/>
      <c r="AF438" s="1229"/>
    </row>
    <row r="439" spans="1:32" ht="15" customHeight="1" x14ac:dyDescent="0.2">
      <c r="A439" s="344">
        <v>144</v>
      </c>
      <c r="B439" s="738"/>
      <c r="C439" s="359"/>
      <c r="D439" s="359"/>
      <c r="E439" s="360"/>
      <c r="F439" s="1247" t="s">
        <v>346</v>
      </c>
      <c r="G439" s="1248"/>
      <c r="H439" s="1248"/>
      <c r="I439" s="1248"/>
      <c r="J439" s="1248"/>
      <c r="K439" s="1248"/>
      <c r="L439" s="1248"/>
      <c r="M439" s="690">
        <v>0</v>
      </c>
      <c r="N439" s="691">
        <v>0</v>
      </c>
      <c r="O439" s="692">
        <v>0</v>
      </c>
      <c r="P439" s="692">
        <v>0</v>
      </c>
      <c r="Q439" s="697">
        <v>0</v>
      </c>
      <c r="R439" s="692">
        <v>0</v>
      </c>
      <c r="S439" s="693">
        <v>0</v>
      </c>
      <c r="T439" s="692">
        <v>0</v>
      </c>
      <c r="U439" s="693">
        <v>0</v>
      </c>
      <c r="V439" s="692">
        <v>0</v>
      </c>
      <c r="W439" s="693">
        <v>0</v>
      </c>
      <c r="X439" s="692">
        <v>0</v>
      </c>
      <c r="Y439" s="693">
        <v>0</v>
      </c>
      <c r="Z439" s="692">
        <v>0</v>
      </c>
      <c r="AA439" s="693">
        <v>0</v>
      </c>
      <c r="AB439" s="698">
        <v>0</v>
      </c>
      <c r="AC439" s="690">
        <v>0</v>
      </c>
      <c r="AD439" s="1228"/>
      <c r="AE439" s="1228"/>
      <c r="AF439" s="1229"/>
    </row>
    <row r="440" spans="1:32" ht="15" customHeight="1" x14ac:dyDescent="0.2">
      <c r="A440" s="344">
        <v>145</v>
      </c>
      <c r="B440" s="738"/>
      <c r="C440" s="359"/>
      <c r="D440" s="359"/>
      <c r="E440" s="360"/>
      <c r="F440" s="1259" t="s">
        <v>99</v>
      </c>
      <c r="G440" s="1260"/>
      <c r="H440" s="1260"/>
      <c r="I440" s="1260"/>
      <c r="J440" s="1260"/>
      <c r="K440" s="1260"/>
      <c r="L440" s="1260"/>
      <c r="M440" s="690">
        <v>0</v>
      </c>
      <c r="N440" s="691">
        <v>0</v>
      </c>
      <c r="O440" s="692">
        <v>0</v>
      </c>
      <c r="P440" s="692">
        <v>0</v>
      </c>
      <c r="Q440" s="697">
        <v>0</v>
      </c>
      <c r="R440" s="692">
        <v>0</v>
      </c>
      <c r="S440" s="693">
        <v>0</v>
      </c>
      <c r="T440" s="692">
        <v>0</v>
      </c>
      <c r="U440" s="693">
        <v>0</v>
      </c>
      <c r="V440" s="692">
        <v>0</v>
      </c>
      <c r="W440" s="693">
        <v>0</v>
      </c>
      <c r="X440" s="692">
        <v>0</v>
      </c>
      <c r="Y440" s="693">
        <v>0</v>
      </c>
      <c r="Z440" s="692">
        <v>0</v>
      </c>
      <c r="AA440" s="693">
        <v>0</v>
      </c>
      <c r="AB440" s="698">
        <v>0</v>
      </c>
      <c r="AC440" s="690">
        <v>0</v>
      </c>
      <c r="AD440" s="1228"/>
      <c r="AE440" s="1228"/>
      <c r="AF440" s="1229"/>
    </row>
    <row r="441" spans="1:32" ht="15" customHeight="1" x14ac:dyDescent="0.2">
      <c r="A441" s="344">
        <v>146</v>
      </c>
      <c r="B441" s="738"/>
      <c r="C441" s="359"/>
      <c r="D441" s="359"/>
      <c r="E441" s="1222" t="s">
        <v>100</v>
      </c>
      <c r="F441" s="1223"/>
      <c r="G441" s="1223"/>
      <c r="H441" s="1223"/>
      <c r="I441" s="1223"/>
      <c r="J441" s="1223"/>
      <c r="K441" s="1223"/>
      <c r="L441" s="1223"/>
      <c r="M441" s="399">
        <f>SUM(M442:M444)</f>
        <v>0</v>
      </c>
      <c r="N441" s="402">
        <f t="shared" ref="N441:AC441" si="97">SUBTOTAL(9,N442:N444)</f>
        <v>0</v>
      </c>
      <c r="O441" s="406">
        <f t="shared" si="97"/>
        <v>0</v>
      </c>
      <c r="P441" s="405">
        <f t="shared" si="97"/>
        <v>0</v>
      </c>
      <c r="Q441" s="407">
        <f t="shared" si="97"/>
        <v>0</v>
      </c>
      <c r="R441" s="406">
        <f t="shared" si="97"/>
        <v>0</v>
      </c>
      <c r="S441" s="406">
        <f t="shared" si="97"/>
        <v>0</v>
      </c>
      <c r="T441" s="406">
        <f t="shared" si="97"/>
        <v>0</v>
      </c>
      <c r="U441" s="406">
        <f t="shared" si="97"/>
        <v>0</v>
      </c>
      <c r="V441" s="406">
        <f t="shared" si="97"/>
        <v>0</v>
      </c>
      <c r="W441" s="406">
        <f t="shared" si="97"/>
        <v>0</v>
      </c>
      <c r="X441" s="406">
        <f t="shared" si="97"/>
        <v>0</v>
      </c>
      <c r="Y441" s="406">
        <f t="shared" si="97"/>
        <v>0</v>
      </c>
      <c r="Z441" s="406">
        <f t="shared" si="97"/>
        <v>0</v>
      </c>
      <c r="AA441" s="406">
        <f t="shared" si="97"/>
        <v>0</v>
      </c>
      <c r="AB441" s="416">
        <f t="shared" si="97"/>
        <v>0</v>
      </c>
      <c r="AC441" s="399">
        <f t="shared" si="97"/>
        <v>0</v>
      </c>
      <c r="AD441" s="1228"/>
      <c r="AE441" s="1228"/>
      <c r="AF441" s="1229"/>
    </row>
    <row r="442" spans="1:32" ht="15" customHeight="1" x14ac:dyDescent="0.2">
      <c r="A442" s="344">
        <v>147</v>
      </c>
      <c r="B442" s="738"/>
      <c r="C442" s="359"/>
      <c r="D442" s="359"/>
      <c r="E442" s="360"/>
      <c r="F442" s="1247" t="s">
        <v>273</v>
      </c>
      <c r="G442" s="1248"/>
      <c r="H442" s="1248"/>
      <c r="I442" s="1248"/>
      <c r="J442" s="1248"/>
      <c r="K442" s="1248"/>
      <c r="L442" s="1248"/>
      <c r="M442" s="690">
        <v>0</v>
      </c>
      <c r="N442" s="691">
        <v>0</v>
      </c>
      <c r="O442" s="692">
        <v>0</v>
      </c>
      <c r="P442" s="692">
        <v>0</v>
      </c>
      <c r="Q442" s="697">
        <v>0</v>
      </c>
      <c r="R442" s="692">
        <v>0</v>
      </c>
      <c r="S442" s="693">
        <v>0</v>
      </c>
      <c r="T442" s="692">
        <v>0</v>
      </c>
      <c r="U442" s="693">
        <v>0</v>
      </c>
      <c r="V442" s="692">
        <v>0</v>
      </c>
      <c r="W442" s="693">
        <v>0</v>
      </c>
      <c r="X442" s="692">
        <v>0</v>
      </c>
      <c r="Y442" s="693">
        <v>0</v>
      </c>
      <c r="Z442" s="692">
        <v>0</v>
      </c>
      <c r="AA442" s="693">
        <v>0</v>
      </c>
      <c r="AB442" s="698">
        <v>0</v>
      </c>
      <c r="AC442" s="690">
        <v>0</v>
      </c>
      <c r="AD442" s="1228"/>
      <c r="AE442" s="1228"/>
      <c r="AF442" s="1229"/>
    </row>
    <row r="443" spans="1:32" ht="15" customHeight="1" x14ac:dyDescent="0.2">
      <c r="A443" s="344">
        <v>148</v>
      </c>
      <c r="B443" s="738"/>
      <c r="C443" s="359"/>
      <c r="D443" s="359"/>
      <c r="E443" s="360"/>
      <c r="F443" s="1247" t="s">
        <v>102</v>
      </c>
      <c r="G443" s="1248"/>
      <c r="H443" s="1248"/>
      <c r="I443" s="1248"/>
      <c r="J443" s="1248"/>
      <c r="K443" s="1248"/>
      <c r="L443" s="1248"/>
      <c r="M443" s="690">
        <v>0</v>
      </c>
      <c r="N443" s="691">
        <v>0</v>
      </c>
      <c r="O443" s="692">
        <v>0</v>
      </c>
      <c r="P443" s="692">
        <v>0</v>
      </c>
      <c r="Q443" s="697">
        <v>0</v>
      </c>
      <c r="R443" s="692">
        <v>0</v>
      </c>
      <c r="S443" s="693">
        <v>0</v>
      </c>
      <c r="T443" s="692">
        <v>0</v>
      </c>
      <c r="U443" s="693">
        <v>0</v>
      </c>
      <c r="V443" s="692">
        <v>0</v>
      </c>
      <c r="W443" s="693">
        <v>0</v>
      </c>
      <c r="X443" s="692">
        <v>0</v>
      </c>
      <c r="Y443" s="693">
        <v>0</v>
      </c>
      <c r="Z443" s="692">
        <v>0</v>
      </c>
      <c r="AA443" s="693">
        <v>0</v>
      </c>
      <c r="AB443" s="698">
        <v>0</v>
      </c>
      <c r="AC443" s="690">
        <v>0</v>
      </c>
      <c r="AD443" s="1228"/>
      <c r="AE443" s="1228"/>
      <c r="AF443" s="1229"/>
    </row>
    <row r="444" spans="1:32" ht="15" customHeight="1" x14ac:dyDescent="0.2">
      <c r="A444" s="344">
        <v>149</v>
      </c>
      <c r="B444" s="738"/>
      <c r="C444" s="359"/>
      <c r="D444" s="359"/>
      <c r="E444" s="729"/>
      <c r="F444" s="1231" t="s">
        <v>103</v>
      </c>
      <c r="G444" s="1232"/>
      <c r="H444" s="1232"/>
      <c r="I444" s="1232"/>
      <c r="J444" s="1232"/>
      <c r="K444" s="1232"/>
      <c r="L444" s="1232"/>
      <c r="M444" s="690">
        <v>0</v>
      </c>
      <c r="N444" s="691">
        <v>0</v>
      </c>
      <c r="O444" s="692">
        <v>0</v>
      </c>
      <c r="P444" s="692">
        <v>0</v>
      </c>
      <c r="Q444" s="697">
        <v>0</v>
      </c>
      <c r="R444" s="692">
        <v>0</v>
      </c>
      <c r="S444" s="693">
        <v>0</v>
      </c>
      <c r="T444" s="692">
        <v>0</v>
      </c>
      <c r="U444" s="693">
        <v>0</v>
      </c>
      <c r="V444" s="692">
        <v>0</v>
      </c>
      <c r="W444" s="693">
        <v>0</v>
      </c>
      <c r="X444" s="692">
        <v>0</v>
      </c>
      <c r="Y444" s="693">
        <v>0</v>
      </c>
      <c r="Z444" s="692">
        <v>0</v>
      </c>
      <c r="AA444" s="693">
        <v>0</v>
      </c>
      <c r="AB444" s="698">
        <v>0</v>
      </c>
      <c r="AC444" s="690">
        <v>0</v>
      </c>
      <c r="AD444" s="1228"/>
      <c r="AE444" s="1228"/>
      <c r="AF444" s="1229"/>
    </row>
    <row r="445" spans="1:32" ht="15" customHeight="1" x14ac:dyDescent="0.2">
      <c r="A445" s="344">
        <v>150</v>
      </c>
      <c r="B445" s="738"/>
      <c r="C445" s="359"/>
      <c r="D445" s="359"/>
      <c r="E445" s="1222" t="s">
        <v>105</v>
      </c>
      <c r="F445" s="1223"/>
      <c r="G445" s="1223"/>
      <c r="H445" s="1223"/>
      <c r="I445" s="1223"/>
      <c r="J445" s="1223"/>
      <c r="K445" s="1223"/>
      <c r="L445" s="1223"/>
      <c r="M445" s="399">
        <f>SUM(M446:M447)</f>
        <v>0</v>
      </c>
      <c r="N445" s="402">
        <f t="shared" ref="N445:AC445" si="98">SUBTOTAL(9,N446:N447)</f>
        <v>0</v>
      </c>
      <c r="O445" s="406">
        <f t="shared" si="98"/>
        <v>0</v>
      </c>
      <c r="P445" s="405">
        <f t="shared" si="98"/>
        <v>0</v>
      </c>
      <c r="Q445" s="407">
        <f t="shared" si="98"/>
        <v>0</v>
      </c>
      <c r="R445" s="406">
        <f t="shared" si="98"/>
        <v>0</v>
      </c>
      <c r="S445" s="406">
        <f t="shared" si="98"/>
        <v>0</v>
      </c>
      <c r="T445" s="406">
        <f t="shared" si="98"/>
        <v>0</v>
      </c>
      <c r="U445" s="406">
        <f t="shared" si="98"/>
        <v>0</v>
      </c>
      <c r="V445" s="406">
        <f t="shared" si="98"/>
        <v>0</v>
      </c>
      <c r="W445" s="406">
        <f t="shared" si="98"/>
        <v>0</v>
      </c>
      <c r="X445" s="406">
        <f t="shared" si="98"/>
        <v>0</v>
      </c>
      <c r="Y445" s="406">
        <f t="shared" si="98"/>
        <v>0</v>
      </c>
      <c r="Z445" s="406">
        <f t="shared" si="98"/>
        <v>0</v>
      </c>
      <c r="AA445" s="406">
        <f t="shared" si="98"/>
        <v>0</v>
      </c>
      <c r="AB445" s="416">
        <f t="shared" si="98"/>
        <v>0</v>
      </c>
      <c r="AC445" s="399">
        <f t="shared" si="98"/>
        <v>0</v>
      </c>
      <c r="AD445" s="1228"/>
      <c r="AE445" s="1228"/>
      <c r="AF445" s="1229"/>
    </row>
    <row r="446" spans="1:32" ht="15" customHeight="1" x14ac:dyDescent="0.2">
      <c r="A446" s="344">
        <v>151</v>
      </c>
      <c r="B446" s="738"/>
      <c r="C446" s="359"/>
      <c r="D446" s="359"/>
      <c r="E446" s="360"/>
      <c r="F446" s="1247" t="s">
        <v>104</v>
      </c>
      <c r="G446" s="1248"/>
      <c r="H446" s="1248"/>
      <c r="I446" s="1248"/>
      <c r="J446" s="1248"/>
      <c r="K446" s="1248"/>
      <c r="L446" s="1248"/>
      <c r="M446" s="690">
        <v>0</v>
      </c>
      <c r="N446" s="691">
        <v>0</v>
      </c>
      <c r="O446" s="692">
        <v>0</v>
      </c>
      <c r="P446" s="692">
        <v>0</v>
      </c>
      <c r="Q446" s="697">
        <v>0</v>
      </c>
      <c r="R446" s="692">
        <v>0</v>
      </c>
      <c r="S446" s="693">
        <v>0</v>
      </c>
      <c r="T446" s="692">
        <v>0</v>
      </c>
      <c r="U446" s="693">
        <v>0</v>
      </c>
      <c r="V446" s="692">
        <v>0</v>
      </c>
      <c r="W446" s="693">
        <v>0</v>
      </c>
      <c r="X446" s="692">
        <v>0</v>
      </c>
      <c r="Y446" s="693">
        <v>0</v>
      </c>
      <c r="Z446" s="692">
        <v>0</v>
      </c>
      <c r="AA446" s="693">
        <v>0</v>
      </c>
      <c r="AB446" s="698">
        <v>0</v>
      </c>
      <c r="AC446" s="690">
        <v>0</v>
      </c>
      <c r="AD446" s="1228"/>
      <c r="AE446" s="1228"/>
      <c r="AF446" s="1229"/>
    </row>
    <row r="447" spans="1:32" ht="15" customHeight="1" x14ac:dyDescent="0.2">
      <c r="A447" s="344">
        <v>152</v>
      </c>
      <c r="B447" s="738"/>
      <c r="C447" s="359"/>
      <c r="D447" s="359"/>
      <c r="E447" s="360"/>
      <c r="F447" s="1259" t="s">
        <v>106</v>
      </c>
      <c r="G447" s="1260"/>
      <c r="H447" s="1260"/>
      <c r="I447" s="1260"/>
      <c r="J447" s="1260"/>
      <c r="K447" s="1260"/>
      <c r="L447" s="1260"/>
      <c r="M447" s="690">
        <v>0</v>
      </c>
      <c r="N447" s="691">
        <v>0</v>
      </c>
      <c r="O447" s="692">
        <v>0</v>
      </c>
      <c r="P447" s="692">
        <v>0</v>
      </c>
      <c r="Q447" s="697">
        <v>0</v>
      </c>
      <c r="R447" s="692">
        <v>0</v>
      </c>
      <c r="S447" s="693">
        <v>0</v>
      </c>
      <c r="T447" s="692">
        <v>0</v>
      </c>
      <c r="U447" s="693">
        <v>0</v>
      </c>
      <c r="V447" s="692">
        <v>0</v>
      </c>
      <c r="W447" s="693">
        <v>0</v>
      </c>
      <c r="X447" s="692">
        <v>0</v>
      </c>
      <c r="Y447" s="693">
        <v>0</v>
      </c>
      <c r="Z447" s="692">
        <v>0</v>
      </c>
      <c r="AA447" s="693">
        <v>0</v>
      </c>
      <c r="AB447" s="698">
        <v>0</v>
      </c>
      <c r="AC447" s="690">
        <v>0</v>
      </c>
      <c r="AD447" s="1228"/>
      <c r="AE447" s="1228"/>
      <c r="AF447" s="1229"/>
    </row>
    <row r="448" spans="1:32" ht="15" customHeight="1" x14ac:dyDescent="0.2">
      <c r="A448" s="344">
        <v>153</v>
      </c>
      <c r="B448" s="738"/>
      <c r="C448" s="359"/>
      <c r="D448" s="359"/>
      <c r="E448" s="1222" t="s">
        <v>107</v>
      </c>
      <c r="F448" s="1223"/>
      <c r="G448" s="1223"/>
      <c r="H448" s="1223"/>
      <c r="I448" s="1223"/>
      <c r="J448" s="1223"/>
      <c r="K448" s="1223"/>
      <c r="L448" s="1223"/>
      <c r="M448" s="399">
        <f>SUM(M449:M451)</f>
        <v>0</v>
      </c>
      <c r="N448" s="402">
        <f t="shared" ref="N448:AC448" si="99">SUBTOTAL(9,N449:N451)</f>
        <v>0</v>
      </c>
      <c r="O448" s="406">
        <f t="shared" si="99"/>
        <v>0</v>
      </c>
      <c r="P448" s="405">
        <f t="shared" si="99"/>
        <v>0</v>
      </c>
      <c r="Q448" s="407">
        <f t="shared" si="99"/>
        <v>0</v>
      </c>
      <c r="R448" s="406">
        <f t="shared" si="99"/>
        <v>0</v>
      </c>
      <c r="S448" s="406">
        <f t="shared" si="99"/>
        <v>0</v>
      </c>
      <c r="T448" s="406">
        <f t="shared" si="99"/>
        <v>0</v>
      </c>
      <c r="U448" s="406">
        <f t="shared" si="99"/>
        <v>0</v>
      </c>
      <c r="V448" s="406">
        <f t="shared" si="99"/>
        <v>0</v>
      </c>
      <c r="W448" s="406">
        <f t="shared" si="99"/>
        <v>0</v>
      </c>
      <c r="X448" s="406">
        <f t="shared" si="99"/>
        <v>0</v>
      </c>
      <c r="Y448" s="406">
        <f t="shared" si="99"/>
        <v>0</v>
      </c>
      <c r="Z448" s="406">
        <f t="shared" si="99"/>
        <v>0</v>
      </c>
      <c r="AA448" s="406">
        <f t="shared" si="99"/>
        <v>0</v>
      </c>
      <c r="AB448" s="416">
        <f t="shared" si="99"/>
        <v>0</v>
      </c>
      <c r="AC448" s="399">
        <f t="shared" si="99"/>
        <v>0</v>
      </c>
      <c r="AD448" s="1228"/>
      <c r="AE448" s="1228"/>
      <c r="AF448" s="1229"/>
    </row>
    <row r="449" spans="1:32" ht="15" customHeight="1" x14ac:dyDescent="0.2">
      <c r="A449" s="344">
        <v>154</v>
      </c>
      <c r="B449" s="738"/>
      <c r="C449" s="359"/>
      <c r="D449" s="359"/>
      <c r="E449" s="360"/>
      <c r="F449" s="1247" t="s">
        <v>274</v>
      </c>
      <c r="G449" s="1248"/>
      <c r="H449" s="1248"/>
      <c r="I449" s="1248"/>
      <c r="J449" s="1248"/>
      <c r="K449" s="1248"/>
      <c r="L449" s="1248"/>
      <c r="M449" s="690">
        <v>0</v>
      </c>
      <c r="N449" s="691">
        <v>0</v>
      </c>
      <c r="O449" s="692">
        <v>0</v>
      </c>
      <c r="P449" s="692">
        <v>0</v>
      </c>
      <c r="Q449" s="697">
        <v>0</v>
      </c>
      <c r="R449" s="692">
        <v>0</v>
      </c>
      <c r="S449" s="693">
        <v>0</v>
      </c>
      <c r="T449" s="692">
        <v>0</v>
      </c>
      <c r="U449" s="693">
        <v>0</v>
      </c>
      <c r="V449" s="692">
        <v>0</v>
      </c>
      <c r="W449" s="693">
        <v>0</v>
      </c>
      <c r="X449" s="692">
        <v>0</v>
      </c>
      <c r="Y449" s="693">
        <v>0</v>
      </c>
      <c r="Z449" s="692">
        <v>0</v>
      </c>
      <c r="AA449" s="693">
        <v>0</v>
      </c>
      <c r="AB449" s="698">
        <v>0</v>
      </c>
      <c r="AC449" s="690">
        <v>0</v>
      </c>
      <c r="AD449" s="1228"/>
      <c r="AE449" s="1228"/>
      <c r="AF449" s="1229"/>
    </row>
    <row r="450" spans="1:32" ht="15" customHeight="1" x14ac:dyDescent="0.2">
      <c r="A450" s="344">
        <v>155</v>
      </c>
      <c r="B450" s="738"/>
      <c r="C450" s="359"/>
      <c r="D450" s="359"/>
      <c r="E450" s="360"/>
      <c r="F450" s="1247" t="s">
        <v>108</v>
      </c>
      <c r="G450" s="1248"/>
      <c r="H450" s="1248"/>
      <c r="I450" s="1248"/>
      <c r="J450" s="1248"/>
      <c r="K450" s="1248"/>
      <c r="L450" s="1248"/>
      <c r="M450" s="690">
        <v>0</v>
      </c>
      <c r="N450" s="691">
        <v>0</v>
      </c>
      <c r="O450" s="692">
        <v>0</v>
      </c>
      <c r="P450" s="692">
        <v>0</v>
      </c>
      <c r="Q450" s="697">
        <v>0</v>
      </c>
      <c r="R450" s="692">
        <v>0</v>
      </c>
      <c r="S450" s="693">
        <v>0</v>
      </c>
      <c r="T450" s="692">
        <v>0</v>
      </c>
      <c r="U450" s="693">
        <v>0</v>
      </c>
      <c r="V450" s="692">
        <v>0</v>
      </c>
      <c r="W450" s="693">
        <v>0</v>
      </c>
      <c r="X450" s="692">
        <v>0</v>
      </c>
      <c r="Y450" s="693">
        <v>0</v>
      </c>
      <c r="Z450" s="692">
        <v>0</v>
      </c>
      <c r="AA450" s="693">
        <v>0</v>
      </c>
      <c r="AB450" s="698">
        <v>0</v>
      </c>
      <c r="AC450" s="690">
        <v>0</v>
      </c>
      <c r="AD450" s="1228"/>
      <c r="AE450" s="1228"/>
      <c r="AF450" s="1229"/>
    </row>
    <row r="451" spans="1:32" ht="15" customHeight="1" x14ac:dyDescent="0.2">
      <c r="A451" s="344">
        <v>156</v>
      </c>
      <c r="B451" s="738"/>
      <c r="C451" s="359"/>
      <c r="D451" s="359"/>
      <c r="E451" s="360"/>
      <c r="F451" s="1231" t="s">
        <v>109</v>
      </c>
      <c r="G451" s="1232"/>
      <c r="H451" s="1232"/>
      <c r="I451" s="1232"/>
      <c r="J451" s="1232"/>
      <c r="K451" s="1232"/>
      <c r="L451" s="1232"/>
      <c r="M451" s="690">
        <v>0</v>
      </c>
      <c r="N451" s="691">
        <v>0</v>
      </c>
      <c r="O451" s="692">
        <v>0</v>
      </c>
      <c r="P451" s="692">
        <v>0</v>
      </c>
      <c r="Q451" s="697">
        <v>0</v>
      </c>
      <c r="R451" s="692">
        <v>0</v>
      </c>
      <c r="S451" s="693">
        <v>0</v>
      </c>
      <c r="T451" s="692">
        <v>0</v>
      </c>
      <c r="U451" s="693">
        <v>0</v>
      </c>
      <c r="V451" s="692">
        <v>0</v>
      </c>
      <c r="W451" s="693">
        <v>0</v>
      </c>
      <c r="X451" s="692">
        <v>0</v>
      </c>
      <c r="Y451" s="693">
        <v>0</v>
      </c>
      <c r="Z451" s="692">
        <v>0</v>
      </c>
      <c r="AA451" s="693">
        <v>0</v>
      </c>
      <c r="AB451" s="698">
        <v>0</v>
      </c>
      <c r="AC451" s="690">
        <v>0</v>
      </c>
      <c r="AD451" s="1228"/>
      <c r="AE451" s="1228"/>
      <c r="AF451" s="1229"/>
    </row>
    <row r="452" spans="1:32" ht="15" customHeight="1" x14ac:dyDescent="0.2">
      <c r="A452" s="344">
        <v>157</v>
      </c>
      <c r="B452" s="738"/>
      <c r="C452" s="359"/>
      <c r="D452" s="359"/>
      <c r="E452" s="1222" t="s">
        <v>339</v>
      </c>
      <c r="F452" s="1223"/>
      <c r="G452" s="1223"/>
      <c r="H452" s="1223"/>
      <c r="I452" s="1223"/>
      <c r="J452" s="1223"/>
      <c r="K452" s="1223"/>
      <c r="L452" s="1223"/>
      <c r="M452" s="399">
        <f>SUM(M453:M454)</f>
        <v>0</v>
      </c>
      <c r="N452" s="402">
        <f t="shared" ref="N452:AC452" si="100">SUBTOTAL(9,N453:N454)</f>
        <v>0</v>
      </c>
      <c r="O452" s="406">
        <f t="shared" si="100"/>
        <v>0</v>
      </c>
      <c r="P452" s="405">
        <f t="shared" si="100"/>
        <v>0</v>
      </c>
      <c r="Q452" s="407">
        <f>SUBTOTAL(9,Q453:Q454)</f>
        <v>0</v>
      </c>
      <c r="R452" s="406">
        <f t="shared" si="100"/>
        <v>0</v>
      </c>
      <c r="S452" s="406">
        <f t="shared" si="100"/>
        <v>0</v>
      </c>
      <c r="T452" s="406">
        <f t="shared" si="100"/>
        <v>0</v>
      </c>
      <c r="U452" s="406">
        <f t="shared" si="100"/>
        <v>0</v>
      </c>
      <c r="V452" s="406">
        <f t="shared" si="100"/>
        <v>0</v>
      </c>
      <c r="W452" s="406">
        <f t="shared" si="100"/>
        <v>0</v>
      </c>
      <c r="X452" s="406">
        <f t="shared" si="100"/>
        <v>0</v>
      </c>
      <c r="Y452" s="406">
        <f t="shared" si="100"/>
        <v>0</v>
      </c>
      <c r="Z452" s="406">
        <f t="shared" si="100"/>
        <v>0</v>
      </c>
      <c r="AA452" s="406">
        <f t="shared" si="100"/>
        <v>0</v>
      </c>
      <c r="AB452" s="416">
        <f t="shared" si="100"/>
        <v>0</v>
      </c>
      <c r="AC452" s="399">
        <f t="shared" si="100"/>
        <v>0</v>
      </c>
      <c r="AD452" s="1228"/>
      <c r="AE452" s="1228"/>
      <c r="AF452" s="1229"/>
    </row>
    <row r="453" spans="1:32" ht="15" customHeight="1" x14ac:dyDescent="0.2">
      <c r="A453" s="344">
        <v>158</v>
      </c>
      <c r="B453" s="738"/>
      <c r="C453" s="359"/>
      <c r="D453" s="359"/>
      <c r="E453" s="360"/>
      <c r="F453" s="1247" t="s">
        <v>340</v>
      </c>
      <c r="G453" s="1248"/>
      <c r="H453" s="1248"/>
      <c r="I453" s="1248"/>
      <c r="J453" s="1248"/>
      <c r="K453" s="1248"/>
      <c r="L453" s="1248"/>
      <c r="M453" s="690">
        <v>0</v>
      </c>
      <c r="N453" s="691">
        <v>0</v>
      </c>
      <c r="O453" s="692">
        <v>0</v>
      </c>
      <c r="P453" s="692">
        <v>0</v>
      </c>
      <c r="Q453" s="697">
        <v>0</v>
      </c>
      <c r="R453" s="692">
        <v>0</v>
      </c>
      <c r="S453" s="693">
        <v>0</v>
      </c>
      <c r="T453" s="692">
        <v>0</v>
      </c>
      <c r="U453" s="693">
        <v>0</v>
      </c>
      <c r="V453" s="692">
        <v>0</v>
      </c>
      <c r="W453" s="693">
        <v>0</v>
      </c>
      <c r="X453" s="692">
        <v>0</v>
      </c>
      <c r="Y453" s="693">
        <v>0</v>
      </c>
      <c r="Z453" s="692">
        <v>0</v>
      </c>
      <c r="AA453" s="693">
        <v>0</v>
      </c>
      <c r="AB453" s="698">
        <v>0</v>
      </c>
      <c r="AC453" s="690">
        <v>0</v>
      </c>
      <c r="AD453" s="1228"/>
      <c r="AE453" s="1228"/>
      <c r="AF453" s="1229"/>
    </row>
    <row r="454" spans="1:32" ht="15" customHeight="1" x14ac:dyDescent="0.2">
      <c r="A454" s="344">
        <v>159</v>
      </c>
      <c r="B454" s="575"/>
      <c r="C454" s="363"/>
      <c r="D454" s="363"/>
      <c r="E454" s="360"/>
      <c r="F454" s="1259" t="s">
        <v>341</v>
      </c>
      <c r="G454" s="1260"/>
      <c r="H454" s="1260"/>
      <c r="I454" s="1260"/>
      <c r="J454" s="1260"/>
      <c r="K454" s="1260"/>
      <c r="L454" s="1260"/>
      <c r="M454" s="690">
        <v>0</v>
      </c>
      <c r="N454" s="691">
        <v>0</v>
      </c>
      <c r="O454" s="692">
        <v>0</v>
      </c>
      <c r="P454" s="692">
        <v>0</v>
      </c>
      <c r="Q454" s="697">
        <v>0</v>
      </c>
      <c r="R454" s="692">
        <v>0</v>
      </c>
      <c r="S454" s="693">
        <v>0</v>
      </c>
      <c r="T454" s="692">
        <v>0</v>
      </c>
      <c r="U454" s="693">
        <v>0</v>
      </c>
      <c r="V454" s="692">
        <v>0</v>
      </c>
      <c r="W454" s="693">
        <v>0</v>
      </c>
      <c r="X454" s="692">
        <v>0</v>
      </c>
      <c r="Y454" s="693">
        <v>0</v>
      </c>
      <c r="Z454" s="692">
        <v>0</v>
      </c>
      <c r="AA454" s="693">
        <v>0</v>
      </c>
      <c r="AB454" s="698">
        <v>0</v>
      </c>
      <c r="AC454" s="690">
        <v>0</v>
      </c>
      <c r="AD454" s="1228"/>
      <c r="AE454" s="1228"/>
      <c r="AF454" s="1229"/>
    </row>
    <row r="455" spans="1:32" ht="15" customHeight="1" x14ac:dyDescent="0.2">
      <c r="A455" s="344">
        <v>160</v>
      </c>
      <c r="B455" s="342"/>
      <c r="C455" s="739"/>
      <c r="D455" s="739"/>
      <c r="E455" s="1222" t="s">
        <v>342</v>
      </c>
      <c r="F455" s="1223"/>
      <c r="G455" s="1223"/>
      <c r="H455" s="1223"/>
      <c r="I455" s="1223"/>
      <c r="J455" s="1223"/>
      <c r="K455" s="1223"/>
      <c r="L455" s="1223"/>
      <c r="M455" s="399">
        <f>SUM(M456:M458)</f>
        <v>0</v>
      </c>
      <c r="N455" s="402">
        <f t="shared" ref="N455:AC455" si="101">SUBTOTAL(9,N456:N458)</f>
        <v>0</v>
      </c>
      <c r="O455" s="406">
        <f t="shared" si="101"/>
        <v>0</v>
      </c>
      <c r="P455" s="405">
        <f t="shared" si="101"/>
        <v>0</v>
      </c>
      <c r="Q455" s="407">
        <f>SUBTOTAL(9,Q456:Q458)</f>
        <v>0</v>
      </c>
      <c r="R455" s="406">
        <f t="shared" si="101"/>
        <v>0</v>
      </c>
      <c r="S455" s="406">
        <f t="shared" si="101"/>
        <v>0</v>
      </c>
      <c r="T455" s="406">
        <f t="shared" si="101"/>
        <v>0</v>
      </c>
      <c r="U455" s="406">
        <f t="shared" si="101"/>
        <v>0</v>
      </c>
      <c r="V455" s="406">
        <f t="shared" si="101"/>
        <v>0</v>
      </c>
      <c r="W455" s="406">
        <f t="shared" si="101"/>
        <v>0</v>
      </c>
      <c r="X455" s="406">
        <f t="shared" si="101"/>
        <v>0</v>
      </c>
      <c r="Y455" s="406">
        <f t="shared" si="101"/>
        <v>0</v>
      </c>
      <c r="Z455" s="406">
        <f t="shared" si="101"/>
        <v>0</v>
      </c>
      <c r="AA455" s="406">
        <f t="shared" si="101"/>
        <v>0</v>
      </c>
      <c r="AB455" s="416">
        <f t="shared" si="101"/>
        <v>0</v>
      </c>
      <c r="AC455" s="399">
        <f t="shared" si="101"/>
        <v>0</v>
      </c>
      <c r="AD455" s="1228"/>
      <c r="AE455" s="1228"/>
      <c r="AF455" s="1229"/>
    </row>
    <row r="456" spans="1:32" ht="15" customHeight="1" x14ac:dyDescent="0.2">
      <c r="A456" s="344">
        <v>161</v>
      </c>
      <c r="B456" s="738"/>
      <c r="C456" s="359"/>
      <c r="D456" s="359"/>
      <c r="E456" s="360"/>
      <c r="F456" s="1247" t="s">
        <v>329</v>
      </c>
      <c r="G456" s="1248"/>
      <c r="H456" s="1248"/>
      <c r="I456" s="1248"/>
      <c r="J456" s="1248"/>
      <c r="K456" s="1248"/>
      <c r="L456" s="1248"/>
      <c r="M456" s="690">
        <v>0</v>
      </c>
      <c r="N456" s="691">
        <v>0</v>
      </c>
      <c r="O456" s="692">
        <v>0</v>
      </c>
      <c r="P456" s="692">
        <v>0</v>
      </c>
      <c r="Q456" s="697">
        <v>0</v>
      </c>
      <c r="R456" s="692">
        <v>0</v>
      </c>
      <c r="S456" s="693">
        <v>0</v>
      </c>
      <c r="T456" s="692">
        <v>0</v>
      </c>
      <c r="U456" s="693">
        <v>0</v>
      </c>
      <c r="V456" s="692">
        <v>0</v>
      </c>
      <c r="W456" s="693">
        <v>0</v>
      </c>
      <c r="X456" s="692">
        <v>0</v>
      </c>
      <c r="Y456" s="693">
        <v>0</v>
      </c>
      <c r="Z456" s="692">
        <v>0</v>
      </c>
      <c r="AA456" s="693">
        <v>0</v>
      </c>
      <c r="AB456" s="698">
        <v>0</v>
      </c>
      <c r="AC456" s="690">
        <v>0</v>
      </c>
      <c r="AD456" s="1228"/>
      <c r="AE456" s="1228"/>
      <c r="AF456" s="1229"/>
    </row>
    <row r="457" spans="1:32" ht="15" customHeight="1" x14ac:dyDescent="0.2">
      <c r="A457" s="344">
        <v>162</v>
      </c>
      <c r="B457" s="738"/>
      <c r="C457" s="656"/>
      <c r="D457" s="656"/>
      <c r="E457" s="773"/>
      <c r="F457" s="1247" t="s">
        <v>330</v>
      </c>
      <c r="G457" s="1248"/>
      <c r="H457" s="1248"/>
      <c r="I457" s="1248"/>
      <c r="J457" s="1248"/>
      <c r="K457" s="1248"/>
      <c r="L457" s="1248"/>
      <c r="M457" s="690">
        <v>0</v>
      </c>
      <c r="N457" s="691">
        <v>0</v>
      </c>
      <c r="O457" s="692">
        <v>0</v>
      </c>
      <c r="P457" s="692">
        <v>0</v>
      </c>
      <c r="Q457" s="697">
        <v>0</v>
      </c>
      <c r="R457" s="692">
        <v>0</v>
      </c>
      <c r="S457" s="693">
        <v>0</v>
      </c>
      <c r="T457" s="692">
        <v>0</v>
      </c>
      <c r="U457" s="693">
        <v>0</v>
      </c>
      <c r="V457" s="692">
        <v>0</v>
      </c>
      <c r="W457" s="693">
        <v>0</v>
      </c>
      <c r="X457" s="692">
        <v>0</v>
      </c>
      <c r="Y457" s="693">
        <v>0</v>
      </c>
      <c r="Z457" s="692">
        <v>0</v>
      </c>
      <c r="AA457" s="693">
        <v>0</v>
      </c>
      <c r="AB457" s="698">
        <v>0</v>
      </c>
      <c r="AC457" s="690">
        <v>0</v>
      </c>
      <c r="AD457" s="1228"/>
      <c r="AE457" s="1228"/>
      <c r="AF457" s="1229"/>
    </row>
    <row r="458" spans="1:32" ht="15" customHeight="1" x14ac:dyDescent="0.2">
      <c r="A458" s="344">
        <v>163</v>
      </c>
      <c r="B458" s="738"/>
      <c r="C458" s="656"/>
      <c r="D458" s="656"/>
      <c r="E458" s="773"/>
      <c r="F458" s="1231" t="s">
        <v>343</v>
      </c>
      <c r="G458" s="1232"/>
      <c r="H458" s="1232"/>
      <c r="I458" s="1232"/>
      <c r="J458" s="1232"/>
      <c r="K458" s="1232"/>
      <c r="L458" s="1232"/>
      <c r="M458" s="690">
        <v>0</v>
      </c>
      <c r="N458" s="691">
        <v>0</v>
      </c>
      <c r="O458" s="692">
        <v>0</v>
      </c>
      <c r="P458" s="692">
        <v>0</v>
      </c>
      <c r="Q458" s="697">
        <v>0</v>
      </c>
      <c r="R458" s="692">
        <v>0</v>
      </c>
      <c r="S458" s="693">
        <v>0</v>
      </c>
      <c r="T458" s="692">
        <v>0</v>
      </c>
      <c r="U458" s="693">
        <v>0</v>
      </c>
      <c r="V458" s="692">
        <v>0</v>
      </c>
      <c r="W458" s="693">
        <v>0</v>
      </c>
      <c r="X458" s="692">
        <v>0</v>
      </c>
      <c r="Y458" s="693">
        <v>0</v>
      </c>
      <c r="Z458" s="692">
        <v>0</v>
      </c>
      <c r="AA458" s="693">
        <v>0</v>
      </c>
      <c r="AB458" s="698">
        <v>0</v>
      </c>
      <c r="AC458" s="690">
        <v>0</v>
      </c>
      <c r="AD458" s="1228"/>
      <c r="AE458" s="1228"/>
      <c r="AF458" s="1229"/>
    </row>
    <row r="459" spans="1:32" x14ac:dyDescent="0.2">
      <c r="A459" s="344">
        <v>164</v>
      </c>
      <c r="B459" s="738"/>
      <c r="C459" s="656"/>
      <c r="D459" s="1242" t="s">
        <v>307</v>
      </c>
      <c r="E459" s="1243"/>
      <c r="F459" s="1243"/>
      <c r="G459" s="1243"/>
      <c r="H459" s="1243"/>
      <c r="I459" s="1243"/>
      <c r="J459" s="1243"/>
      <c r="K459" s="1243"/>
      <c r="L459" s="1243"/>
      <c r="M459" s="1243"/>
      <c r="N459" s="1243"/>
      <c r="O459" s="1243"/>
      <c r="P459" s="1243"/>
      <c r="Q459" s="1243"/>
      <c r="R459" s="1243"/>
      <c r="S459" s="1243"/>
      <c r="T459" s="1243"/>
      <c r="U459" s="1243"/>
      <c r="V459" s="1243"/>
      <c r="W459" s="1243"/>
      <c r="X459" s="1243"/>
      <c r="Y459" s="1243"/>
      <c r="Z459" s="1243"/>
      <c r="AA459" s="1243"/>
      <c r="AB459" s="1243"/>
      <c r="AC459" s="1243"/>
      <c r="AD459" s="1243"/>
      <c r="AE459" s="1243"/>
      <c r="AF459" s="1264"/>
    </row>
    <row r="460" spans="1:32" x14ac:dyDescent="0.2">
      <c r="A460" s="344">
        <v>165</v>
      </c>
      <c r="B460" s="738"/>
      <c r="C460" s="656"/>
      <c r="D460" s="656"/>
      <c r="E460" s="1222" t="s">
        <v>121</v>
      </c>
      <c r="F460" s="1223"/>
      <c r="G460" s="1223"/>
      <c r="H460" s="1223"/>
      <c r="I460" s="1223"/>
      <c r="J460" s="1223"/>
      <c r="K460" s="1223"/>
      <c r="L460" s="1223"/>
      <c r="M460" s="399">
        <f>SUM(M461:M462)</f>
        <v>0</v>
      </c>
      <c r="N460" s="402">
        <f t="shared" ref="N460:AC460" si="102">SUBTOTAL(9,N461:N462)</f>
        <v>0</v>
      </c>
      <c r="O460" s="406">
        <f t="shared" si="102"/>
        <v>0</v>
      </c>
      <c r="P460" s="405">
        <f t="shared" si="102"/>
        <v>0</v>
      </c>
      <c r="Q460" s="407">
        <f t="shared" si="102"/>
        <v>0</v>
      </c>
      <c r="R460" s="406">
        <f t="shared" si="102"/>
        <v>0</v>
      </c>
      <c r="S460" s="406">
        <f t="shared" si="102"/>
        <v>0</v>
      </c>
      <c r="T460" s="406">
        <f t="shared" si="102"/>
        <v>0</v>
      </c>
      <c r="U460" s="406">
        <f t="shared" si="102"/>
        <v>0</v>
      </c>
      <c r="V460" s="406">
        <f t="shared" si="102"/>
        <v>0</v>
      </c>
      <c r="W460" s="406">
        <f t="shared" si="102"/>
        <v>0</v>
      </c>
      <c r="X460" s="406">
        <f t="shared" si="102"/>
        <v>0</v>
      </c>
      <c r="Y460" s="406">
        <f t="shared" si="102"/>
        <v>0</v>
      </c>
      <c r="Z460" s="406">
        <f t="shared" si="102"/>
        <v>0</v>
      </c>
      <c r="AA460" s="406">
        <f t="shared" si="102"/>
        <v>0</v>
      </c>
      <c r="AB460" s="416">
        <f t="shared" si="102"/>
        <v>0</v>
      </c>
      <c r="AC460" s="399">
        <f t="shared" si="102"/>
        <v>0</v>
      </c>
      <c r="AD460" s="1228"/>
      <c r="AE460" s="1228"/>
      <c r="AF460" s="1229"/>
    </row>
    <row r="461" spans="1:32" ht="15" customHeight="1" x14ac:dyDescent="0.2">
      <c r="A461" s="344">
        <v>166</v>
      </c>
      <c r="B461" s="738"/>
      <c r="C461" s="656"/>
      <c r="D461" s="656"/>
      <c r="E461" s="773"/>
      <c r="F461" s="1247" t="s">
        <v>120</v>
      </c>
      <c r="G461" s="1248"/>
      <c r="H461" s="1248"/>
      <c r="I461" s="1248"/>
      <c r="J461" s="1248"/>
      <c r="K461" s="1248"/>
      <c r="L461" s="1248"/>
      <c r="M461" s="690">
        <v>0</v>
      </c>
      <c r="N461" s="691">
        <v>0</v>
      </c>
      <c r="O461" s="692">
        <v>0</v>
      </c>
      <c r="P461" s="692">
        <v>0</v>
      </c>
      <c r="Q461" s="697">
        <v>0</v>
      </c>
      <c r="R461" s="692">
        <v>0</v>
      </c>
      <c r="S461" s="693">
        <v>0</v>
      </c>
      <c r="T461" s="692">
        <v>0</v>
      </c>
      <c r="U461" s="693">
        <v>0</v>
      </c>
      <c r="V461" s="692">
        <v>0</v>
      </c>
      <c r="W461" s="693">
        <v>0</v>
      </c>
      <c r="X461" s="692">
        <v>0</v>
      </c>
      <c r="Y461" s="693">
        <v>0</v>
      </c>
      <c r="Z461" s="692">
        <v>0</v>
      </c>
      <c r="AA461" s="693">
        <v>0</v>
      </c>
      <c r="AB461" s="698">
        <v>0</v>
      </c>
      <c r="AC461" s="690">
        <v>0</v>
      </c>
      <c r="AD461" s="1228"/>
      <c r="AE461" s="1228"/>
      <c r="AF461" s="1229"/>
    </row>
    <row r="462" spans="1:32" ht="15" customHeight="1" x14ac:dyDescent="0.2">
      <c r="A462" s="344">
        <v>167</v>
      </c>
      <c r="B462" s="738"/>
      <c r="C462" s="656"/>
      <c r="D462" s="656"/>
      <c r="E462" s="773"/>
      <c r="F462" s="1247" t="s">
        <v>122</v>
      </c>
      <c r="G462" s="1248"/>
      <c r="H462" s="1248"/>
      <c r="I462" s="1248"/>
      <c r="J462" s="1248"/>
      <c r="K462" s="1248"/>
      <c r="L462" s="1248"/>
      <c r="M462" s="690">
        <v>0</v>
      </c>
      <c r="N462" s="691">
        <v>0</v>
      </c>
      <c r="O462" s="692">
        <v>0</v>
      </c>
      <c r="P462" s="692">
        <v>0</v>
      </c>
      <c r="Q462" s="697">
        <v>0</v>
      </c>
      <c r="R462" s="692">
        <v>0</v>
      </c>
      <c r="S462" s="693">
        <v>0</v>
      </c>
      <c r="T462" s="692">
        <v>0</v>
      </c>
      <c r="U462" s="693">
        <v>0</v>
      </c>
      <c r="V462" s="692">
        <v>0</v>
      </c>
      <c r="W462" s="693">
        <v>0</v>
      </c>
      <c r="X462" s="692">
        <v>0</v>
      </c>
      <c r="Y462" s="693">
        <v>0</v>
      </c>
      <c r="Z462" s="692">
        <v>0</v>
      </c>
      <c r="AA462" s="693">
        <v>0</v>
      </c>
      <c r="AB462" s="698">
        <v>0</v>
      </c>
      <c r="AC462" s="690">
        <v>0</v>
      </c>
      <c r="AD462" s="1228"/>
      <c r="AE462" s="1228"/>
      <c r="AF462" s="1229"/>
    </row>
    <row r="463" spans="1:32" x14ac:dyDescent="0.2">
      <c r="A463" s="344">
        <v>168</v>
      </c>
      <c r="B463" s="738"/>
      <c r="C463" s="656"/>
      <c r="D463" s="656"/>
      <c r="E463" s="1222" t="s">
        <v>123</v>
      </c>
      <c r="F463" s="1223"/>
      <c r="G463" s="1223"/>
      <c r="H463" s="1223"/>
      <c r="I463" s="1223"/>
      <c r="J463" s="1223"/>
      <c r="K463" s="1223"/>
      <c r="L463" s="1223"/>
      <c r="M463" s="399">
        <f>SUM(M464:M465)</f>
        <v>0</v>
      </c>
      <c r="N463" s="402">
        <f t="shared" ref="N463:AC463" si="103">SUBTOTAL(9,N464:N465)</f>
        <v>0</v>
      </c>
      <c r="O463" s="406">
        <f t="shared" si="103"/>
        <v>0</v>
      </c>
      <c r="P463" s="405">
        <f t="shared" si="103"/>
        <v>0</v>
      </c>
      <c r="Q463" s="407">
        <f t="shared" si="103"/>
        <v>0</v>
      </c>
      <c r="R463" s="406">
        <f t="shared" si="103"/>
        <v>0</v>
      </c>
      <c r="S463" s="406">
        <f t="shared" si="103"/>
        <v>0</v>
      </c>
      <c r="T463" s="406">
        <f t="shared" si="103"/>
        <v>0</v>
      </c>
      <c r="U463" s="406">
        <f t="shared" si="103"/>
        <v>0</v>
      </c>
      <c r="V463" s="406">
        <f t="shared" si="103"/>
        <v>0</v>
      </c>
      <c r="W463" s="406">
        <f t="shared" si="103"/>
        <v>0</v>
      </c>
      <c r="X463" s="406">
        <f t="shared" si="103"/>
        <v>0</v>
      </c>
      <c r="Y463" s="406">
        <f t="shared" si="103"/>
        <v>0</v>
      </c>
      <c r="Z463" s="406">
        <f t="shared" si="103"/>
        <v>0</v>
      </c>
      <c r="AA463" s="406">
        <f t="shared" si="103"/>
        <v>0</v>
      </c>
      <c r="AB463" s="416">
        <f t="shared" si="103"/>
        <v>0</v>
      </c>
      <c r="AC463" s="399">
        <f t="shared" si="103"/>
        <v>0</v>
      </c>
      <c r="AD463" s="1228"/>
      <c r="AE463" s="1228"/>
      <c r="AF463" s="1229"/>
    </row>
    <row r="464" spans="1:32" ht="15" customHeight="1" x14ac:dyDescent="0.2">
      <c r="A464" s="344">
        <v>169</v>
      </c>
      <c r="B464" s="738"/>
      <c r="C464" s="656"/>
      <c r="D464" s="656"/>
      <c r="E464" s="773"/>
      <c r="F464" s="1247" t="s">
        <v>124</v>
      </c>
      <c r="G464" s="1248"/>
      <c r="H464" s="1248"/>
      <c r="I464" s="1248"/>
      <c r="J464" s="1248"/>
      <c r="K464" s="1248"/>
      <c r="L464" s="1248"/>
      <c r="M464" s="690">
        <v>0</v>
      </c>
      <c r="N464" s="691">
        <v>0</v>
      </c>
      <c r="O464" s="692">
        <v>0</v>
      </c>
      <c r="P464" s="692">
        <v>0</v>
      </c>
      <c r="Q464" s="697">
        <v>0</v>
      </c>
      <c r="R464" s="692">
        <v>0</v>
      </c>
      <c r="S464" s="693">
        <v>0</v>
      </c>
      <c r="T464" s="692">
        <v>0</v>
      </c>
      <c r="U464" s="693">
        <v>0</v>
      </c>
      <c r="V464" s="692">
        <v>0</v>
      </c>
      <c r="W464" s="693">
        <v>0</v>
      </c>
      <c r="X464" s="692">
        <v>0</v>
      </c>
      <c r="Y464" s="693">
        <v>0</v>
      </c>
      <c r="Z464" s="692">
        <v>0</v>
      </c>
      <c r="AA464" s="693">
        <v>0</v>
      </c>
      <c r="AB464" s="698">
        <v>0</v>
      </c>
      <c r="AC464" s="690">
        <v>0</v>
      </c>
      <c r="AD464" s="1228"/>
      <c r="AE464" s="1228"/>
      <c r="AF464" s="1229"/>
    </row>
    <row r="465" spans="1:32" ht="15" customHeight="1" x14ac:dyDescent="0.2">
      <c r="A465" s="344">
        <v>170</v>
      </c>
      <c r="B465" s="738"/>
      <c r="C465" s="656"/>
      <c r="D465" s="656"/>
      <c r="E465" s="773"/>
      <c r="F465" s="1247" t="s">
        <v>125</v>
      </c>
      <c r="G465" s="1248"/>
      <c r="H465" s="1248"/>
      <c r="I465" s="1248"/>
      <c r="J465" s="1248"/>
      <c r="K465" s="1248"/>
      <c r="L465" s="1248"/>
      <c r="M465" s="690">
        <v>0</v>
      </c>
      <c r="N465" s="691">
        <v>0</v>
      </c>
      <c r="O465" s="692">
        <v>0</v>
      </c>
      <c r="P465" s="692">
        <v>0</v>
      </c>
      <c r="Q465" s="697">
        <v>0</v>
      </c>
      <c r="R465" s="692">
        <v>0</v>
      </c>
      <c r="S465" s="693">
        <v>0</v>
      </c>
      <c r="T465" s="692">
        <v>0</v>
      </c>
      <c r="U465" s="693">
        <v>0</v>
      </c>
      <c r="V465" s="692">
        <v>0</v>
      </c>
      <c r="W465" s="693">
        <v>0</v>
      </c>
      <c r="X465" s="692">
        <v>0</v>
      </c>
      <c r="Y465" s="693">
        <v>0</v>
      </c>
      <c r="Z465" s="692">
        <v>0</v>
      </c>
      <c r="AA465" s="693">
        <v>0</v>
      </c>
      <c r="AB465" s="698">
        <v>0</v>
      </c>
      <c r="AC465" s="690">
        <v>0</v>
      </c>
      <c r="AD465" s="1228"/>
      <c r="AE465" s="1228"/>
      <c r="AF465" s="1229"/>
    </row>
    <row r="466" spans="1:32" x14ac:dyDescent="0.2">
      <c r="A466" s="344">
        <v>171</v>
      </c>
      <c r="B466" s="738"/>
      <c r="C466" s="656"/>
      <c r="D466" s="656"/>
      <c r="E466" s="1222" t="s">
        <v>126</v>
      </c>
      <c r="F466" s="1223"/>
      <c r="G466" s="1223"/>
      <c r="H466" s="1223"/>
      <c r="I466" s="1223"/>
      <c r="J466" s="1223"/>
      <c r="K466" s="1223"/>
      <c r="L466" s="1223"/>
      <c r="M466" s="399">
        <f>SUM(M467:M468)</f>
        <v>0</v>
      </c>
      <c r="N466" s="402">
        <f t="shared" ref="N466:AC466" si="104">SUBTOTAL(9,N467:N468)</f>
        <v>0</v>
      </c>
      <c r="O466" s="406">
        <f t="shared" si="104"/>
        <v>0</v>
      </c>
      <c r="P466" s="405">
        <f t="shared" si="104"/>
        <v>0</v>
      </c>
      <c r="Q466" s="407">
        <f t="shared" si="104"/>
        <v>0</v>
      </c>
      <c r="R466" s="406">
        <f t="shared" si="104"/>
        <v>0</v>
      </c>
      <c r="S466" s="406">
        <f t="shared" si="104"/>
        <v>0</v>
      </c>
      <c r="T466" s="406">
        <f t="shared" si="104"/>
        <v>0</v>
      </c>
      <c r="U466" s="406">
        <f t="shared" si="104"/>
        <v>0</v>
      </c>
      <c r="V466" s="406">
        <f t="shared" si="104"/>
        <v>0</v>
      </c>
      <c r="W466" s="406">
        <f t="shared" si="104"/>
        <v>0</v>
      </c>
      <c r="X466" s="406">
        <f t="shared" si="104"/>
        <v>0</v>
      </c>
      <c r="Y466" s="406">
        <f t="shared" si="104"/>
        <v>0</v>
      </c>
      <c r="Z466" s="406">
        <f t="shared" si="104"/>
        <v>0</v>
      </c>
      <c r="AA466" s="406">
        <f t="shared" si="104"/>
        <v>0</v>
      </c>
      <c r="AB466" s="416">
        <f t="shared" si="104"/>
        <v>0</v>
      </c>
      <c r="AC466" s="399">
        <f t="shared" si="104"/>
        <v>0</v>
      </c>
      <c r="AD466" s="1228"/>
      <c r="AE466" s="1228"/>
      <c r="AF466" s="1229"/>
    </row>
    <row r="467" spans="1:32" ht="15" customHeight="1" x14ac:dyDescent="0.2">
      <c r="A467" s="344">
        <v>172</v>
      </c>
      <c r="B467" s="738"/>
      <c r="C467" s="656"/>
      <c r="D467" s="656"/>
      <c r="E467" s="773"/>
      <c r="F467" s="1247" t="s">
        <v>128</v>
      </c>
      <c r="G467" s="1248"/>
      <c r="H467" s="1248"/>
      <c r="I467" s="1248"/>
      <c r="J467" s="1248"/>
      <c r="K467" s="1248"/>
      <c r="L467" s="1248"/>
      <c r="M467" s="690">
        <v>0</v>
      </c>
      <c r="N467" s="691">
        <v>0</v>
      </c>
      <c r="O467" s="692">
        <v>0</v>
      </c>
      <c r="P467" s="692">
        <v>0</v>
      </c>
      <c r="Q467" s="697">
        <v>0</v>
      </c>
      <c r="R467" s="692">
        <v>0</v>
      </c>
      <c r="S467" s="693">
        <v>0</v>
      </c>
      <c r="T467" s="692">
        <v>0</v>
      </c>
      <c r="U467" s="693">
        <v>0</v>
      </c>
      <c r="V467" s="692">
        <v>0</v>
      </c>
      <c r="W467" s="693">
        <v>0</v>
      </c>
      <c r="X467" s="692">
        <v>0</v>
      </c>
      <c r="Y467" s="693">
        <v>0</v>
      </c>
      <c r="Z467" s="692">
        <v>0</v>
      </c>
      <c r="AA467" s="693">
        <v>0</v>
      </c>
      <c r="AB467" s="698">
        <v>0</v>
      </c>
      <c r="AC467" s="690">
        <v>0</v>
      </c>
      <c r="AD467" s="1228"/>
      <c r="AE467" s="1228"/>
      <c r="AF467" s="1229"/>
    </row>
    <row r="468" spans="1:32" ht="15" customHeight="1" x14ac:dyDescent="0.2">
      <c r="A468" s="344">
        <v>173</v>
      </c>
      <c r="B468" s="738"/>
      <c r="C468" s="656"/>
      <c r="D468" s="656"/>
      <c r="E468" s="773"/>
      <c r="F468" s="1247" t="s">
        <v>129</v>
      </c>
      <c r="G468" s="1248"/>
      <c r="H468" s="1248"/>
      <c r="I468" s="1248"/>
      <c r="J468" s="1248"/>
      <c r="K468" s="1248"/>
      <c r="L468" s="1248"/>
      <c r="M468" s="690">
        <v>0</v>
      </c>
      <c r="N468" s="691">
        <v>0</v>
      </c>
      <c r="O468" s="692">
        <v>0</v>
      </c>
      <c r="P468" s="692">
        <v>0</v>
      </c>
      <c r="Q468" s="697">
        <v>0</v>
      </c>
      <c r="R468" s="692">
        <v>0</v>
      </c>
      <c r="S468" s="693">
        <v>0</v>
      </c>
      <c r="T468" s="692">
        <v>0</v>
      </c>
      <c r="U468" s="693">
        <v>0</v>
      </c>
      <c r="V468" s="692">
        <v>0</v>
      </c>
      <c r="W468" s="693">
        <v>0</v>
      </c>
      <c r="X468" s="692">
        <v>0</v>
      </c>
      <c r="Y468" s="693">
        <v>0</v>
      </c>
      <c r="Z468" s="692">
        <v>0</v>
      </c>
      <c r="AA468" s="693">
        <v>0</v>
      </c>
      <c r="AB468" s="698">
        <v>0</v>
      </c>
      <c r="AC468" s="690">
        <v>0</v>
      </c>
      <c r="AD468" s="1228"/>
      <c r="AE468" s="1228"/>
      <c r="AF468" s="1229"/>
    </row>
    <row r="469" spans="1:32" x14ac:dyDescent="0.2">
      <c r="A469" s="344">
        <v>174</v>
      </c>
      <c r="B469" s="738"/>
      <c r="C469" s="656"/>
      <c r="D469" s="656"/>
      <c r="E469" s="1222" t="s">
        <v>127</v>
      </c>
      <c r="F469" s="1223"/>
      <c r="G469" s="1223"/>
      <c r="H469" s="1223"/>
      <c r="I469" s="1223"/>
      <c r="J469" s="1223"/>
      <c r="K469" s="1223"/>
      <c r="L469" s="1223"/>
      <c r="M469" s="399">
        <f>SUM(M470:M471)</f>
        <v>0</v>
      </c>
      <c r="N469" s="402">
        <f t="shared" ref="N469:AC469" si="105">SUBTOTAL(9,N470:N471)</f>
        <v>0</v>
      </c>
      <c r="O469" s="406">
        <f t="shared" si="105"/>
        <v>0</v>
      </c>
      <c r="P469" s="405">
        <f t="shared" si="105"/>
        <v>0</v>
      </c>
      <c r="Q469" s="407">
        <f t="shared" si="105"/>
        <v>0</v>
      </c>
      <c r="R469" s="406">
        <f t="shared" si="105"/>
        <v>0</v>
      </c>
      <c r="S469" s="406">
        <f t="shared" si="105"/>
        <v>0</v>
      </c>
      <c r="T469" s="406">
        <f t="shared" si="105"/>
        <v>0</v>
      </c>
      <c r="U469" s="406">
        <f t="shared" si="105"/>
        <v>0</v>
      </c>
      <c r="V469" s="406">
        <f t="shared" si="105"/>
        <v>0</v>
      </c>
      <c r="W469" s="406">
        <f t="shared" si="105"/>
        <v>0</v>
      </c>
      <c r="X469" s="406">
        <f t="shared" si="105"/>
        <v>0</v>
      </c>
      <c r="Y469" s="406">
        <f t="shared" si="105"/>
        <v>0</v>
      </c>
      <c r="Z469" s="406">
        <f t="shared" si="105"/>
        <v>0</v>
      </c>
      <c r="AA469" s="406">
        <f t="shared" si="105"/>
        <v>0</v>
      </c>
      <c r="AB469" s="416">
        <f t="shared" si="105"/>
        <v>0</v>
      </c>
      <c r="AC469" s="399">
        <f t="shared" si="105"/>
        <v>0</v>
      </c>
      <c r="AD469" s="1228"/>
      <c r="AE469" s="1228"/>
      <c r="AF469" s="1229"/>
    </row>
    <row r="470" spans="1:32" ht="15" customHeight="1" x14ac:dyDescent="0.2">
      <c r="A470" s="344">
        <v>175</v>
      </c>
      <c r="B470" s="738"/>
      <c r="C470" s="656"/>
      <c r="D470" s="656"/>
      <c r="E470" s="773"/>
      <c r="F470" s="1247" t="s">
        <v>130</v>
      </c>
      <c r="G470" s="1248"/>
      <c r="H470" s="1248"/>
      <c r="I470" s="1248"/>
      <c r="J470" s="1248"/>
      <c r="K470" s="1248"/>
      <c r="L470" s="1248"/>
      <c r="M470" s="690">
        <v>0</v>
      </c>
      <c r="N470" s="691">
        <v>0</v>
      </c>
      <c r="O470" s="692">
        <v>0</v>
      </c>
      <c r="P470" s="692">
        <v>0</v>
      </c>
      <c r="Q470" s="697">
        <v>0</v>
      </c>
      <c r="R470" s="692">
        <v>0</v>
      </c>
      <c r="S470" s="693">
        <v>0</v>
      </c>
      <c r="T470" s="692">
        <v>0</v>
      </c>
      <c r="U470" s="693">
        <v>0</v>
      </c>
      <c r="V470" s="692">
        <v>0</v>
      </c>
      <c r="W470" s="693">
        <v>0</v>
      </c>
      <c r="X470" s="692">
        <v>0</v>
      </c>
      <c r="Y470" s="693">
        <v>0</v>
      </c>
      <c r="Z470" s="692">
        <v>0</v>
      </c>
      <c r="AA470" s="693">
        <v>0</v>
      </c>
      <c r="AB470" s="698">
        <v>0</v>
      </c>
      <c r="AC470" s="690">
        <v>0</v>
      </c>
      <c r="AD470" s="1228"/>
      <c r="AE470" s="1228"/>
      <c r="AF470" s="1229"/>
    </row>
    <row r="471" spans="1:32" ht="15" customHeight="1" x14ac:dyDescent="0.2">
      <c r="A471" s="344">
        <v>176</v>
      </c>
      <c r="B471" s="738"/>
      <c r="C471" s="656"/>
      <c r="D471" s="656"/>
      <c r="E471" s="773"/>
      <c r="F471" s="1247" t="s">
        <v>131</v>
      </c>
      <c r="G471" s="1248"/>
      <c r="H471" s="1248"/>
      <c r="I471" s="1248"/>
      <c r="J471" s="1248"/>
      <c r="K471" s="1248"/>
      <c r="L471" s="1248"/>
      <c r="M471" s="690">
        <v>0</v>
      </c>
      <c r="N471" s="691">
        <v>0</v>
      </c>
      <c r="O471" s="692">
        <v>0</v>
      </c>
      <c r="P471" s="692">
        <v>0</v>
      </c>
      <c r="Q471" s="697">
        <v>0</v>
      </c>
      <c r="R471" s="692">
        <v>0</v>
      </c>
      <c r="S471" s="693">
        <v>0</v>
      </c>
      <c r="T471" s="692">
        <v>0</v>
      </c>
      <c r="U471" s="693">
        <v>0</v>
      </c>
      <c r="V471" s="692">
        <v>0</v>
      </c>
      <c r="W471" s="693">
        <v>0</v>
      </c>
      <c r="X471" s="692">
        <v>0</v>
      </c>
      <c r="Y471" s="693">
        <v>0</v>
      </c>
      <c r="Z471" s="692">
        <v>0</v>
      </c>
      <c r="AA471" s="693">
        <v>0</v>
      </c>
      <c r="AB471" s="698">
        <v>0</v>
      </c>
      <c r="AC471" s="690">
        <v>0</v>
      </c>
      <c r="AD471" s="1228"/>
      <c r="AE471" s="1228"/>
      <c r="AF471" s="1229"/>
    </row>
    <row r="472" spans="1:32" x14ac:dyDescent="0.2">
      <c r="A472" s="344">
        <v>177</v>
      </c>
      <c r="B472" s="738"/>
      <c r="C472" s="656"/>
      <c r="D472" s="656"/>
      <c r="E472" s="1222" t="s">
        <v>331</v>
      </c>
      <c r="F472" s="1223"/>
      <c r="G472" s="1223"/>
      <c r="H472" s="1223"/>
      <c r="I472" s="1223"/>
      <c r="J472" s="1223"/>
      <c r="K472" s="1223"/>
      <c r="L472" s="1223"/>
      <c r="M472" s="399">
        <f>SUM(M473:M474)</f>
        <v>0</v>
      </c>
      <c r="N472" s="402">
        <f t="shared" ref="N472:AC472" si="106">SUBTOTAL(9,N473:N474)</f>
        <v>0</v>
      </c>
      <c r="O472" s="406">
        <f t="shared" si="106"/>
        <v>0</v>
      </c>
      <c r="P472" s="405">
        <f t="shared" si="106"/>
        <v>0</v>
      </c>
      <c r="Q472" s="407">
        <f t="shared" si="106"/>
        <v>0</v>
      </c>
      <c r="R472" s="406">
        <f t="shared" si="106"/>
        <v>0</v>
      </c>
      <c r="S472" s="406">
        <f t="shared" si="106"/>
        <v>0</v>
      </c>
      <c r="T472" s="406">
        <f t="shared" si="106"/>
        <v>0</v>
      </c>
      <c r="U472" s="406">
        <f t="shared" si="106"/>
        <v>0</v>
      </c>
      <c r="V472" s="406">
        <f t="shared" si="106"/>
        <v>0</v>
      </c>
      <c r="W472" s="406">
        <f t="shared" si="106"/>
        <v>0</v>
      </c>
      <c r="X472" s="406">
        <f t="shared" si="106"/>
        <v>0</v>
      </c>
      <c r="Y472" s="406">
        <f t="shared" si="106"/>
        <v>0</v>
      </c>
      <c r="Z472" s="406">
        <f t="shared" si="106"/>
        <v>0</v>
      </c>
      <c r="AA472" s="406">
        <f t="shared" si="106"/>
        <v>0</v>
      </c>
      <c r="AB472" s="416">
        <f t="shared" si="106"/>
        <v>0</v>
      </c>
      <c r="AC472" s="399">
        <f t="shared" si="106"/>
        <v>0</v>
      </c>
      <c r="AD472" s="1228"/>
      <c r="AE472" s="1228"/>
      <c r="AF472" s="1229"/>
    </row>
    <row r="473" spans="1:32" ht="15" customHeight="1" x14ac:dyDescent="0.2">
      <c r="A473" s="344">
        <v>178</v>
      </c>
      <c r="B473" s="738"/>
      <c r="C473" s="656"/>
      <c r="D473" s="656"/>
      <c r="E473" s="773"/>
      <c r="F473" s="1247" t="s">
        <v>345</v>
      </c>
      <c r="G473" s="1248"/>
      <c r="H473" s="1248"/>
      <c r="I473" s="1248"/>
      <c r="J473" s="1248"/>
      <c r="K473" s="1248"/>
      <c r="L473" s="1248"/>
      <c r="M473" s="690">
        <v>0</v>
      </c>
      <c r="N473" s="691">
        <v>0</v>
      </c>
      <c r="O473" s="692">
        <v>0</v>
      </c>
      <c r="P473" s="692">
        <v>0</v>
      </c>
      <c r="Q473" s="697">
        <v>0</v>
      </c>
      <c r="R473" s="692">
        <v>0</v>
      </c>
      <c r="S473" s="693">
        <v>0</v>
      </c>
      <c r="T473" s="692">
        <v>0</v>
      </c>
      <c r="U473" s="693">
        <v>0</v>
      </c>
      <c r="V473" s="692">
        <v>0</v>
      </c>
      <c r="W473" s="693">
        <v>0</v>
      </c>
      <c r="X473" s="692">
        <v>0</v>
      </c>
      <c r="Y473" s="693">
        <v>0</v>
      </c>
      <c r="Z473" s="692">
        <v>0</v>
      </c>
      <c r="AA473" s="693">
        <v>0</v>
      </c>
      <c r="AB473" s="698">
        <v>0</v>
      </c>
      <c r="AC473" s="690">
        <v>0</v>
      </c>
      <c r="AD473" s="1228"/>
      <c r="AE473" s="1228"/>
      <c r="AF473" s="1229"/>
    </row>
    <row r="474" spans="1:32" ht="15" customHeight="1" x14ac:dyDescent="0.2">
      <c r="A474" s="344">
        <v>179</v>
      </c>
      <c r="B474" s="738"/>
      <c r="C474" s="656"/>
      <c r="D474" s="656"/>
      <c r="E474" s="773"/>
      <c r="F474" s="1247" t="s">
        <v>332</v>
      </c>
      <c r="G474" s="1248"/>
      <c r="H474" s="1248"/>
      <c r="I474" s="1248"/>
      <c r="J474" s="1248"/>
      <c r="K474" s="1248"/>
      <c r="L474" s="1248"/>
      <c r="M474" s="690">
        <v>0</v>
      </c>
      <c r="N474" s="691">
        <v>0</v>
      </c>
      <c r="O474" s="692">
        <v>0</v>
      </c>
      <c r="P474" s="692">
        <v>0</v>
      </c>
      <c r="Q474" s="697">
        <v>0</v>
      </c>
      <c r="R474" s="692">
        <v>0</v>
      </c>
      <c r="S474" s="693">
        <v>0</v>
      </c>
      <c r="T474" s="692">
        <v>0</v>
      </c>
      <c r="U474" s="693">
        <v>0</v>
      </c>
      <c r="V474" s="692">
        <v>0</v>
      </c>
      <c r="W474" s="693">
        <v>0</v>
      </c>
      <c r="X474" s="692">
        <v>0</v>
      </c>
      <c r="Y474" s="693">
        <v>0</v>
      </c>
      <c r="Z474" s="692">
        <v>0</v>
      </c>
      <c r="AA474" s="693">
        <v>0</v>
      </c>
      <c r="AB474" s="698">
        <v>0</v>
      </c>
      <c r="AC474" s="690">
        <v>0</v>
      </c>
      <c r="AD474" s="1228"/>
      <c r="AE474" s="1228"/>
      <c r="AF474" s="1229"/>
    </row>
    <row r="475" spans="1:32" x14ac:dyDescent="0.2">
      <c r="A475" s="344">
        <v>180</v>
      </c>
      <c r="B475" s="738"/>
      <c r="C475" s="656"/>
      <c r="D475" s="656"/>
      <c r="E475" s="1222" t="s">
        <v>333</v>
      </c>
      <c r="F475" s="1223"/>
      <c r="G475" s="1223"/>
      <c r="H475" s="1223"/>
      <c r="I475" s="1223"/>
      <c r="J475" s="1223"/>
      <c r="K475" s="1223"/>
      <c r="L475" s="1223"/>
      <c r="M475" s="399">
        <f>SUM(M476:M477)</f>
        <v>0</v>
      </c>
      <c r="N475" s="402">
        <f t="shared" ref="N475:AC475" si="107">SUBTOTAL(9,N476:N477)</f>
        <v>0</v>
      </c>
      <c r="O475" s="406">
        <f t="shared" si="107"/>
        <v>0</v>
      </c>
      <c r="P475" s="405">
        <f t="shared" si="107"/>
        <v>0</v>
      </c>
      <c r="Q475" s="407">
        <f t="shared" si="107"/>
        <v>0</v>
      </c>
      <c r="R475" s="406">
        <f t="shared" si="107"/>
        <v>0</v>
      </c>
      <c r="S475" s="406">
        <f t="shared" si="107"/>
        <v>0</v>
      </c>
      <c r="T475" s="406">
        <f t="shared" si="107"/>
        <v>0</v>
      </c>
      <c r="U475" s="406">
        <f t="shared" si="107"/>
        <v>0</v>
      </c>
      <c r="V475" s="406">
        <f t="shared" si="107"/>
        <v>0</v>
      </c>
      <c r="W475" s="406">
        <f t="shared" si="107"/>
        <v>0</v>
      </c>
      <c r="X475" s="406">
        <f t="shared" si="107"/>
        <v>0</v>
      </c>
      <c r="Y475" s="406">
        <f t="shared" si="107"/>
        <v>0</v>
      </c>
      <c r="Z475" s="406">
        <f t="shared" si="107"/>
        <v>0</v>
      </c>
      <c r="AA475" s="406">
        <f t="shared" si="107"/>
        <v>0</v>
      </c>
      <c r="AB475" s="416">
        <f t="shared" si="107"/>
        <v>0</v>
      </c>
      <c r="AC475" s="399">
        <f t="shared" si="107"/>
        <v>0</v>
      </c>
      <c r="AD475" s="1228"/>
      <c r="AE475" s="1228"/>
      <c r="AF475" s="1229"/>
    </row>
    <row r="476" spans="1:32" ht="15" customHeight="1" x14ac:dyDescent="0.2">
      <c r="A476" s="344">
        <v>181</v>
      </c>
      <c r="B476" s="738"/>
      <c r="C476" s="656"/>
      <c r="D476" s="656"/>
      <c r="E476" s="773"/>
      <c r="F476" s="1247" t="s">
        <v>334</v>
      </c>
      <c r="G476" s="1248"/>
      <c r="H476" s="1248"/>
      <c r="I476" s="1248"/>
      <c r="J476" s="1248"/>
      <c r="K476" s="1248"/>
      <c r="L476" s="1248"/>
      <c r="M476" s="690">
        <v>0</v>
      </c>
      <c r="N476" s="691">
        <v>0</v>
      </c>
      <c r="O476" s="692">
        <v>0</v>
      </c>
      <c r="P476" s="692">
        <v>0</v>
      </c>
      <c r="Q476" s="697">
        <v>0</v>
      </c>
      <c r="R476" s="692">
        <v>0</v>
      </c>
      <c r="S476" s="693">
        <v>0</v>
      </c>
      <c r="T476" s="692">
        <v>0</v>
      </c>
      <c r="U476" s="693">
        <v>0</v>
      </c>
      <c r="V476" s="692">
        <v>0</v>
      </c>
      <c r="W476" s="693">
        <v>0</v>
      </c>
      <c r="X476" s="692">
        <v>0</v>
      </c>
      <c r="Y476" s="693">
        <v>0</v>
      </c>
      <c r="Z476" s="692">
        <v>0</v>
      </c>
      <c r="AA476" s="693">
        <v>0</v>
      </c>
      <c r="AB476" s="698">
        <v>0</v>
      </c>
      <c r="AC476" s="690">
        <v>0</v>
      </c>
      <c r="AD476" s="1228"/>
      <c r="AE476" s="1228"/>
      <c r="AF476" s="1229"/>
    </row>
    <row r="477" spans="1:32" ht="15" customHeight="1" x14ac:dyDescent="0.2">
      <c r="A477" s="344">
        <v>182</v>
      </c>
      <c r="B477" s="738"/>
      <c r="C477" s="656"/>
      <c r="D477" s="656"/>
      <c r="E477" s="773"/>
      <c r="F477" s="1247" t="s">
        <v>335</v>
      </c>
      <c r="G477" s="1248"/>
      <c r="H477" s="1248"/>
      <c r="I477" s="1248"/>
      <c r="J477" s="1248"/>
      <c r="K477" s="1248"/>
      <c r="L477" s="1248"/>
      <c r="M477" s="690">
        <v>0</v>
      </c>
      <c r="N477" s="691">
        <v>0</v>
      </c>
      <c r="O477" s="692">
        <v>0</v>
      </c>
      <c r="P477" s="692">
        <v>0</v>
      </c>
      <c r="Q477" s="697">
        <v>0</v>
      </c>
      <c r="R477" s="692">
        <v>0</v>
      </c>
      <c r="S477" s="693">
        <v>0</v>
      </c>
      <c r="T477" s="692">
        <v>0</v>
      </c>
      <c r="U477" s="693">
        <v>0</v>
      </c>
      <c r="V477" s="692">
        <v>0</v>
      </c>
      <c r="W477" s="693">
        <v>0</v>
      </c>
      <c r="X477" s="692">
        <v>0</v>
      </c>
      <c r="Y477" s="693">
        <v>0</v>
      </c>
      <c r="Z477" s="692">
        <v>0</v>
      </c>
      <c r="AA477" s="693">
        <v>0</v>
      </c>
      <c r="AB477" s="698">
        <v>0</v>
      </c>
      <c r="AC477" s="690">
        <v>0</v>
      </c>
      <c r="AD477" s="1228"/>
      <c r="AE477" s="1228"/>
      <c r="AF477" s="1229"/>
    </row>
    <row r="478" spans="1:32" x14ac:dyDescent="0.2">
      <c r="A478" s="344">
        <v>183</v>
      </c>
      <c r="B478" s="738"/>
      <c r="C478" s="656"/>
      <c r="D478" s="1242" t="s">
        <v>132</v>
      </c>
      <c r="E478" s="1243"/>
      <c r="F478" s="1243"/>
      <c r="G478" s="1243"/>
      <c r="H478" s="1243"/>
      <c r="I478" s="1243"/>
      <c r="J478" s="1243"/>
      <c r="K478" s="1243"/>
      <c r="L478" s="1243"/>
      <c r="M478" s="399">
        <f>SUM(M479:M481)</f>
        <v>0</v>
      </c>
      <c r="N478" s="402">
        <f t="shared" ref="N478:AC478" si="108">SUBTOTAL(9,N479:N481)</f>
        <v>0</v>
      </c>
      <c r="O478" s="406">
        <f t="shared" si="108"/>
        <v>0</v>
      </c>
      <c r="P478" s="405">
        <f t="shared" si="108"/>
        <v>0</v>
      </c>
      <c r="Q478" s="407">
        <f t="shared" si="108"/>
        <v>0</v>
      </c>
      <c r="R478" s="406">
        <f t="shared" si="108"/>
        <v>0</v>
      </c>
      <c r="S478" s="406">
        <f t="shared" si="108"/>
        <v>0</v>
      </c>
      <c r="T478" s="406">
        <f t="shared" si="108"/>
        <v>0</v>
      </c>
      <c r="U478" s="406">
        <f t="shared" si="108"/>
        <v>0</v>
      </c>
      <c r="V478" s="406">
        <f t="shared" si="108"/>
        <v>0</v>
      </c>
      <c r="W478" s="406">
        <f t="shared" si="108"/>
        <v>0</v>
      </c>
      <c r="X478" s="406">
        <f t="shared" si="108"/>
        <v>0</v>
      </c>
      <c r="Y478" s="406">
        <f t="shared" si="108"/>
        <v>0</v>
      </c>
      <c r="Z478" s="406">
        <f t="shared" si="108"/>
        <v>0</v>
      </c>
      <c r="AA478" s="406">
        <f t="shared" si="108"/>
        <v>0</v>
      </c>
      <c r="AB478" s="416">
        <f t="shared" si="108"/>
        <v>0</v>
      </c>
      <c r="AC478" s="399">
        <f t="shared" si="108"/>
        <v>0</v>
      </c>
      <c r="AD478" s="1228"/>
      <c r="AE478" s="1228"/>
      <c r="AF478" s="1229"/>
    </row>
    <row r="479" spans="1:32" ht="15" customHeight="1" x14ac:dyDescent="0.2">
      <c r="A479" s="344">
        <v>184</v>
      </c>
      <c r="B479" s="738"/>
      <c r="C479" s="656"/>
      <c r="D479" s="656"/>
      <c r="E479" s="656"/>
      <c r="F479" s="1231" t="s">
        <v>133</v>
      </c>
      <c r="G479" s="1232"/>
      <c r="H479" s="1232"/>
      <c r="I479" s="1232"/>
      <c r="J479" s="1232"/>
      <c r="K479" s="1232"/>
      <c r="L479" s="1232"/>
      <c r="M479" s="690">
        <v>0</v>
      </c>
      <c r="N479" s="691">
        <v>0</v>
      </c>
      <c r="O479" s="692">
        <v>0</v>
      </c>
      <c r="P479" s="692">
        <v>0</v>
      </c>
      <c r="Q479" s="697">
        <v>0</v>
      </c>
      <c r="R479" s="692">
        <v>0</v>
      </c>
      <c r="S479" s="693">
        <v>0</v>
      </c>
      <c r="T479" s="692">
        <v>0</v>
      </c>
      <c r="U479" s="693">
        <v>0</v>
      </c>
      <c r="V479" s="692">
        <v>0</v>
      </c>
      <c r="W479" s="693">
        <v>0</v>
      </c>
      <c r="X479" s="692">
        <v>0</v>
      </c>
      <c r="Y479" s="693">
        <v>0</v>
      </c>
      <c r="Z479" s="692">
        <v>0</v>
      </c>
      <c r="AA479" s="693">
        <v>0</v>
      </c>
      <c r="AB479" s="698">
        <v>0</v>
      </c>
      <c r="AC479" s="690">
        <v>0</v>
      </c>
      <c r="AD479" s="1228"/>
      <c r="AE479" s="1228"/>
      <c r="AF479" s="1229"/>
    </row>
    <row r="480" spans="1:32" ht="15" customHeight="1" x14ac:dyDescent="0.2">
      <c r="A480" s="344">
        <v>185</v>
      </c>
      <c r="B480" s="738"/>
      <c r="C480" s="656"/>
      <c r="D480" s="656"/>
      <c r="E480" s="656"/>
      <c r="F480" s="1231" t="s">
        <v>134</v>
      </c>
      <c r="G480" s="1232"/>
      <c r="H480" s="1232"/>
      <c r="I480" s="1232"/>
      <c r="J480" s="1232"/>
      <c r="K480" s="1232"/>
      <c r="L480" s="1232"/>
      <c r="M480" s="690">
        <v>0</v>
      </c>
      <c r="N480" s="691">
        <v>0</v>
      </c>
      <c r="O480" s="692">
        <v>0</v>
      </c>
      <c r="P480" s="692">
        <v>0</v>
      </c>
      <c r="Q480" s="697">
        <v>0</v>
      </c>
      <c r="R480" s="692">
        <v>0</v>
      </c>
      <c r="S480" s="693">
        <v>0</v>
      </c>
      <c r="T480" s="692">
        <v>0</v>
      </c>
      <c r="U480" s="693">
        <v>0</v>
      </c>
      <c r="V480" s="692">
        <v>0</v>
      </c>
      <c r="W480" s="693">
        <v>0</v>
      </c>
      <c r="X480" s="692">
        <v>0</v>
      </c>
      <c r="Y480" s="693">
        <v>0</v>
      </c>
      <c r="Z480" s="692">
        <v>0</v>
      </c>
      <c r="AA480" s="693">
        <v>0</v>
      </c>
      <c r="AB480" s="698">
        <v>0</v>
      </c>
      <c r="AC480" s="690">
        <v>0</v>
      </c>
      <c r="AD480" s="1228"/>
      <c r="AE480" s="1228"/>
      <c r="AF480" s="1229"/>
    </row>
    <row r="481" spans="1:32" ht="15" customHeight="1" x14ac:dyDescent="0.2">
      <c r="A481" s="344">
        <v>186</v>
      </c>
      <c r="B481" s="738"/>
      <c r="C481" s="656"/>
      <c r="D481" s="656"/>
      <c r="E481" s="656"/>
      <c r="F481" s="1231" t="s">
        <v>135</v>
      </c>
      <c r="G481" s="1232"/>
      <c r="H481" s="1232"/>
      <c r="I481" s="1232"/>
      <c r="J481" s="1232"/>
      <c r="K481" s="1232"/>
      <c r="L481" s="1232"/>
      <c r="M481" s="690">
        <v>0</v>
      </c>
      <c r="N481" s="691">
        <v>0</v>
      </c>
      <c r="O481" s="692">
        <v>0</v>
      </c>
      <c r="P481" s="692">
        <v>0</v>
      </c>
      <c r="Q481" s="697">
        <v>0</v>
      </c>
      <c r="R481" s="692">
        <v>0</v>
      </c>
      <c r="S481" s="693">
        <v>0</v>
      </c>
      <c r="T481" s="692">
        <v>0</v>
      </c>
      <c r="U481" s="693">
        <v>0</v>
      </c>
      <c r="V481" s="692">
        <v>0</v>
      </c>
      <c r="W481" s="693">
        <v>0</v>
      </c>
      <c r="X481" s="692">
        <v>0</v>
      </c>
      <c r="Y481" s="693">
        <v>0</v>
      </c>
      <c r="Z481" s="692">
        <v>0</v>
      </c>
      <c r="AA481" s="693">
        <v>0</v>
      </c>
      <c r="AB481" s="698">
        <v>0</v>
      </c>
      <c r="AC481" s="690">
        <v>0</v>
      </c>
      <c r="AD481" s="1228"/>
      <c r="AE481" s="1228"/>
      <c r="AF481" s="1229"/>
    </row>
    <row r="482" spans="1:32" x14ac:dyDescent="0.2">
      <c r="A482" s="344">
        <v>187</v>
      </c>
      <c r="B482" s="738"/>
      <c r="C482" s="656"/>
      <c r="D482" s="1242" t="s">
        <v>354</v>
      </c>
      <c r="E482" s="1243"/>
      <c r="F482" s="1243"/>
      <c r="G482" s="1243"/>
      <c r="H482" s="1243"/>
      <c r="I482" s="1243"/>
      <c r="J482" s="1243"/>
      <c r="K482" s="1243"/>
      <c r="L482" s="1243"/>
      <c r="M482" s="399">
        <f>SUM(M483:M484)</f>
        <v>0</v>
      </c>
      <c r="N482" s="402">
        <f t="shared" ref="N482:AC482" si="109">SUBTOTAL(9,N483:N484)</f>
        <v>0</v>
      </c>
      <c r="O482" s="406">
        <f t="shared" si="109"/>
        <v>0</v>
      </c>
      <c r="P482" s="405">
        <f t="shared" si="109"/>
        <v>0</v>
      </c>
      <c r="Q482" s="407">
        <f t="shared" si="109"/>
        <v>0</v>
      </c>
      <c r="R482" s="406">
        <f t="shared" si="109"/>
        <v>0</v>
      </c>
      <c r="S482" s="406">
        <f t="shared" si="109"/>
        <v>0</v>
      </c>
      <c r="T482" s="406">
        <f t="shared" si="109"/>
        <v>0</v>
      </c>
      <c r="U482" s="406">
        <f t="shared" si="109"/>
        <v>0</v>
      </c>
      <c r="V482" s="406">
        <f t="shared" si="109"/>
        <v>0</v>
      </c>
      <c r="W482" s="406">
        <f t="shared" si="109"/>
        <v>0</v>
      </c>
      <c r="X482" s="406">
        <f t="shared" si="109"/>
        <v>0</v>
      </c>
      <c r="Y482" s="406">
        <f t="shared" si="109"/>
        <v>0</v>
      </c>
      <c r="Z482" s="406">
        <f t="shared" si="109"/>
        <v>0</v>
      </c>
      <c r="AA482" s="406">
        <f t="shared" si="109"/>
        <v>0</v>
      </c>
      <c r="AB482" s="416">
        <f t="shared" si="109"/>
        <v>0</v>
      </c>
      <c r="AC482" s="399">
        <f t="shared" si="109"/>
        <v>0</v>
      </c>
      <c r="AD482" s="1228"/>
      <c r="AE482" s="1228"/>
      <c r="AF482" s="1229"/>
    </row>
    <row r="483" spans="1:32" ht="15" customHeight="1" x14ac:dyDescent="0.2">
      <c r="A483" s="344">
        <v>188</v>
      </c>
      <c r="B483" s="738"/>
      <c r="C483" s="656"/>
      <c r="D483" s="656"/>
      <c r="E483" s="656"/>
      <c r="F483" s="1231" t="s">
        <v>347</v>
      </c>
      <c r="G483" s="1232"/>
      <c r="H483" s="1232"/>
      <c r="I483" s="1232"/>
      <c r="J483" s="1232"/>
      <c r="K483" s="1232"/>
      <c r="L483" s="1232"/>
      <c r="M483" s="690">
        <v>0</v>
      </c>
      <c r="N483" s="691">
        <v>0</v>
      </c>
      <c r="O483" s="692">
        <v>0</v>
      </c>
      <c r="P483" s="692">
        <v>0</v>
      </c>
      <c r="Q483" s="697">
        <v>0</v>
      </c>
      <c r="R483" s="692">
        <v>0</v>
      </c>
      <c r="S483" s="693">
        <v>0</v>
      </c>
      <c r="T483" s="692">
        <v>0</v>
      </c>
      <c r="U483" s="693">
        <v>0</v>
      </c>
      <c r="V483" s="692">
        <v>0</v>
      </c>
      <c r="W483" s="693">
        <v>0</v>
      </c>
      <c r="X483" s="692">
        <v>0</v>
      </c>
      <c r="Y483" s="693">
        <v>0</v>
      </c>
      <c r="Z483" s="692">
        <v>0</v>
      </c>
      <c r="AA483" s="693">
        <v>0</v>
      </c>
      <c r="AB483" s="698">
        <v>0</v>
      </c>
      <c r="AC483" s="690">
        <v>0</v>
      </c>
      <c r="AD483" s="1228"/>
      <c r="AE483" s="1228"/>
      <c r="AF483" s="1229"/>
    </row>
    <row r="484" spans="1:32" ht="15" customHeight="1" x14ac:dyDescent="0.2">
      <c r="A484" s="344">
        <v>189</v>
      </c>
      <c r="B484" s="738"/>
      <c r="C484" s="656"/>
      <c r="D484" s="656"/>
      <c r="E484" s="656"/>
      <c r="F484" s="1231" t="s">
        <v>348</v>
      </c>
      <c r="G484" s="1232"/>
      <c r="H484" s="1232"/>
      <c r="I484" s="1232"/>
      <c r="J484" s="1232"/>
      <c r="K484" s="1232"/>
      <c r="L484" s="1232"/>
      <c r="M484" s="690">
        <v>0</v>
      </c>
      <c r="N484" s="691">
        <v>0</v>
      </c>
      <c r="O484" s="692">
        <v>0</v>
      </c>
      <c r="P484" s="692">
        <v>0</v>
      </c>
      <c r="Q484" s="697">
        <v>0</v>
      </c>
      <c r="R484" s="692">
        <v>0</v>
      </c>
      <c r="S484" s="693">
        <v>0</v>
      </c>
      <c r="T484" s="692">
        <v>0</v>
      </c>
      <c r="U484" s="693">
        <v>0</v>
      </c>
      <c r="V484" s="692">
        <v>0</v>
      </c>
      <c r="W484" s="693">
        <v>0</v>
      </c>
      <c r="X484" s="692">
        <v>0</v>
      </c>
      <c r="Y484" s="693">
        <v>0</v>
      </c>
      <c r="Z484" s="692">
        <v>0</v>
      </c>
      <c r="AA484" s="693">
        <v>0</v>
      </c>
      <c r="AB484" s="698">
        <v>0</v>
      </c>
      <c r="AC484" s="690">
        <v>0</v>
      </c>
      <c r="AD484" s="1228"/>
      <c r="AE484" s="1228"/>
      <c r="AF484" s="1229"/>
    </row>
    <row r="485" spans="1:32" ht="15" customHeight="1" x14ac:dyDescent="0.2">
      <c r="A485" s="344">
        <v>326</v>
      </c>
      <c r="B485" s="738"/>
      <c r="C485" s="1269" t="s">
        <v>275</v>
      </c>
      <c r="D485" s="1270"/>
      <c r="E485" s="1270"/>
      <c r="F485" s="1270"/>
      <c r="G485" s="1270"/>
      <c r="H485" s="1270"/>
      <c r="I485" s="1270"/>
      <c r="J485" s="1270"/>
      <c r="K485" s="1270"/>
      <c r="L485" s="1270"/>
      <c r="M485" s="1270"/>
      <c r="N485" s="1270"/>
      <c r="O485" s="1270"/>
      <c r="P485" s="1270"/>
      <c r="Q485" s="1270"/>
      <c r="R485" s="1270"/>
      <c r="S485" s="1270"/>
      <c r="T485" s="1270"/>
      <c r="U485" s="1270"/>
      <c r="V485" s="1270"/>
      <c r="W485" s="1270"/>
      <c r="X485" s="1270"/>
      <c r="Y485" s="1270"/>
      <c r="Z485" s="1270"/>
      <c r="AA485" s="1270"/>
      <c r="AB485" s="1270"/>
      <c r="AC485" s="1270"/>
      <c r="AD485" s="1270"/>
      <c r="AE485" s="1270"/>
      <c r="AF485" s="1271"/>
    </row>
    <row r="486" spans="1:32" x14ac:dyDescent="0.2">
      <c r="A486" s="344">
        <v>232</v>
      </c>
      <c r="B486" s="738"/>
      <c r="C486" s="656"/>
      <c r="D486" s="1242" t="s">
        <v>276</v>
      </c>
      <c r="E486" s="1243"/>
      <c r="F486" s="1243"/>
      <c r="G486" s="1243"/>
      <c r="H486" s="1243"/>
      <c r="I486" s="1243"/>
      <c r="J486" s="1243"/>
      <c r="K486" s="1243"/>
      <c r="L486" s="1243"/>
      <c r="M486" s="399">
        <f>SUM(M487:M488)</f>
        <v>0</v>
      </c>
      <c r="N486" s="402">
        <f t="shared" ref="N486:AC486" si="110">SUBTOTAL(9,N487:N488)</f>
        <v>0</v>
      </c>
      <c r="O486" s="406">
        <f t="shared" si="110"/>
        <v>0</v>
      </c>
      <c r="P486" s="405">
        <f t="shared" si="110"/>
        <v>0</v>
      </c>
      <c r="Q486" s="407">
        <f t="shared" si="110"/>
        <v>0</v>
      </c>
      <c r="R486" s="406">
        <f t="shared" si="110"/>
        <v>0</v>
      </c>
      <c r="S486" s="406">
        <f t="shared" si="110"/>
        <v>0</v>
      </c>
      <c r="T486" s="406">
        <f t="shared" si="110"/>
        <v>0</v>
      </c>
      <c r="U486" s="406">
        <f t="shared" si="110"/>
        <v>0</v>
      </c>
      <c r="V486" s="406">
        <f t="shared" si="110"/>
        <v>0</v>
      </c>
      <c r="W486" s="406">
        <f t="shared" si="110"/>
        <v>0</v>
      </c>
      <c r="X486" s="406">
        <f t="shared" si="110"/>
        <v>0</v>
      </c>
      <c r="Y486" s="406">
        <f t="shared" si="110"/>
        <v>0</v>
      </c>
      <c r="Z486" s="406">
        <f t="shared" si="110"/>
        <v>0</v>
      </c>
      <c r="AA486" s="406">
        <f t="shared" si="110"/>
        <v>0</v>
      </c>
      <c r="AB486" s="416">
        <f t="shared" si="110"/>
        <v>0</v>
      </c>
      <c r="AC486" s="399">
        <f t="shared" si="110"/>
        <v>0</v>
      </c>
      <c r="AD486" s="1228"/>
      <c r="AE486" s="1228"/>
      <c r="AF486" s="1229"/>
    </row>
    <row r="487" spans="1:32" x14ac:dyDescent="0.2">
      <c r="A487" s="344">
        <v>188</v>
      </c>
      <c r="B487" s="738"/>
      <c r="C487" s="656"/>
      <c r="D487" s="656"/>
      <c r="E487" s="656"/>
      <c r="F487" s="1231" t="s">
        <v>277</v>
      </c>
      <c r="G487" s="1232"/>
      <c r="H487" s="1232"/>
      <c r="I487" s="1232"/>
      <c r="J487" s="1232"/>
      <c r="K487" s="1232"/>
      <c r="L487" s="1232"/>
      <c r="M487" s="690">
        <v>0</v>
      </c>
      <c r="N487" s="691">
        <v>0</v>
      </c>
      <c r="O487" s="692">
        <v>0</v>
      </c>
      <c r="P487" s="692">
        <v>0</v>
      </c>
      <c r="Q487" s="697">
        <v>0</v>
      </c>
      <c r="R487" s="692">
        <v>0</v>
      </c>
      <c r="S487" s="693">
        <v>0</v>
      </c>
      <c r="T487" s="692">
        <v>0</v>
      </c>
      <c r="U487" s="693">
        <v>0</v>
      </c>
      <c r="V487" s="692">
        <v>0</v>
      </c>
      <c r="W487" s="693">
        <v>0</v>
      </c>
      <c r="X487" s="692">
        <v>0</v>
      </c>
      <c r="Y487" s="693">
        <v>0</v>
      </c>
      <c r="Z487" s="692">
        <v>0</v>
      </c>
      <c r="AA487" s="693">
        <v>0</v>
      </c>
      <c r="AB487" s="698">
        <v>0</v>
      </c>
      <c r="AC487" s="690">
        <v>0</v>
      </c>
      <c r="AD487" s="1228"/>
      <c r="AE487" s="1228"/>
      <c r="AF487" s="1229"/>
    </row>
    <row r="488" spans="1:32" x14ac:dyDescent="0.2">
      <c r="A488" s="344">
        <v>189</v>
      </c>
      <c r="B488" s="738"/>
      <c r="C488" s="656"/>
      <c r="D488" s="656"/>
      <c r="E488" s="656"/>
      <c r="F488" s="1231" t="s">
        <v>278</v>
      </c>
      <c r="G488" s="1232"/>
      <c r="H488" s="1232"/>
      <c r="I488" s="1232"/>
      <c r="J488" s="1232"/>
      <c r="K488" s="1232"/>
      <c r="L488" s="1232"/>
      <c r="M488" s="690">
        <v>0</v>
      </c>
      <c r="N488" s="691">
        <v>0</v>
      </c>
      <c r="O488" s="692">
        <v>0</v>
      </c>
      <c r="P488" s="692">
        <v>0</v>
      </c>
      <c r="Q488" s="697">
        <v>0</v>
      </c>
      <c r="R488" s="692">
        <v>0</v>
      </c>
      <c r="S488" s="693">
        <v>0</v>
      </c>
      <c r="T488" s="692">
        <v>0</v>
      </c>
      <c r="U488" s="693">
        <v>0</v>
      </c>
      <c r="V488" s="692">
        <v>0</v>
      </c>
      <c r="W488" s="693">
        <v>0</v>
      </c>
      <c r="X488" s="692">
        <v>0</v>
      </c>
      <c r="Y488" s="693">
        <v>0</v>
      </c>
      <c r="Z488" s="692">
        <v>0</v>
      </c>
      <c r="AA488" s="693">
        <v>0</v>
      </c>
      <c r="AB488" s="698">
        <v>0</v>
      </c>
      <c r="AC488" s="690">
        <v>0</v>
      </c>
      <c r="AD488" s="1228"/>
      <c r="AE488" s="1228"/>
      <c r="AF488" s="1229"/>
    </row>
    <row r="489" spans="1:32" x14ac:dyDescent="0.2">
      <c r="A489" s="344">
        <v>232</v>
      </c>
      <c r="B489" s="738"/>
      <c r="C489" s="656"/>
      <c r="D489" s="1242" t="s">
        <v>279</v>
      </c>
      <c r="E489" s="1243"/>
      <c r="F489" s="1243"/>
      <c r="G489" s="1243"/>
      <c r="H489" s="1243"/>
      <c r="I489" s="1243"/>
      <c r="J489" s="1243"/>
      <c r="K489" s="1243"/>
      <c r="L489" s="1243"/>
      <c r="M489" s="399">
        <f>SUM(M490:M492)</f>
        <v>0</v>
      </c>
      <c r="N489" s="402">
        <f>SUBTOTAL(9,N490:N492)</f>
        <v>0</v>
      </c>
      <c r="O489" s="406">
        <f t="shared" ref="O489:AC489" si="111">SUBTOTAL(9,O490:O492)</f>
        <v>0</v>
      </c>
      <c r="P489" s="405">
        <f t="shared" si="111"/>
        <v>0</v>
      </c>
      <c r="Q489" s="407">
        <f t="shared" si="111"/>
        <v>0</v>
      </c>
      <c r="R489" s="406">
        <f t="shared" si="111"/>
        <v>0</v>
      </c>
      <c r="S489" s="406">
        <f t="shared" si="111"/>
        <v>0</v>
      </c>
      <c r="T489" s="406">
        <f t="shared" si="111"/>
        <v>0</v>
      </c>
      <c r="U489" s="406">
        <f t="shared" si="111"/>
        <v>0</v>
      </c>
      <c r="V489" s="406">
        <f t="shared" si="111"/>
        <v>0</v>
      </c>
      <c r="W489" s="406">
        <f t="shared" si="111"/>
        <v>0</v>
      </c>
      <c r="X489" s="406">
        <f t="shared" si="111"/>
        <v>0</v>
      </c>
      <c r="Y489" s="406">
        <f t="shared" si="111"/>
        <v>0</v>
      </c>
      <c r="Z489" s="406">
        <f t="shared" si="111"/>
        <v>0</v>
      </c>
      <c r="AA489" s="406">
        <f t="shared" si="111"/>
        <v>0</v>
      </c>
      <c r="AB489" s="416">
        <f t="shared" si="111"/>
        <v>0</v>
      </c>
      <c r="AC489" s="399">
        <f t="shared" si="111"/>
        <v>0</v>
      </c>
      <c r="AD489" s="1228"/>
      <c r="AE489" s="1228"/>
      <c r="AF489" s="1229"/>
    </row>
    <row r="490" spans="1:32" x14ac:dyDescent="0.2">
      <c r="A490" s="344">
        <v>188</v>
      </c>
      <c r="B490" s="738"/>
      <c r="C490" s="656"/>
      <c r="D490" s="656"/>
      <c r="E490" s="656"/>
      <c r="F490" s="1231" t="s">
        <v>280</v>
      </c>
      <c r="G490" s="1232"/>
      <c r="H490" s="1232"/>
      <c r="I490" s="1232"/>
      <c r="J490" s="1232"/>
      <c r="K490" s="1232"/>
      <c r="L490" s="1232"/>
      <c r="M490" s="690">
        <v>0</v>
      </c>
      <c r="N490" s="691">
        <v>0</v>
      </c>
      <c r="O490" s="692">
        <v>0</v>
      </c>
      <c r="P490" s="692">
        <v>0</v>
      </c>
      <c r="Q490" s="697">
        <v>0</v>
      </c>
      <c r="R490" s="692">
        <v>0</v>
      </c>
      <c r="S490" s="693">
        <v>0</v>
      </c>
      <c r="T490" s="692">
        <v>0</v>
      </c>
      <c r="U490" s="693">
        <v>0</v>
      </c>
      <c r="V490" s="692">
        <v>0</v>
      </c>
      <c r="W490" s="693">
        <v>0</v>
      </c>
      <c r="X490" s="692">
        <v>0</v>
      </c>
      <c r="Y490" s="693">
        <v>0</v>
      </c>
      <c r="Z490" s="692">
        <v>0</v>
      </c>
      <c r="AA490" s="693">
        <v>0</v>
      </c>
      <c r="AB490" s="698">
        <v>0</v>
      </c>
      <c r="AC490" s="690">
        <v>0</v>
      </c>
      <c r="AD490" s="1228"/>
      <c r="AE490" s="1228"/>
      <c r="AF490" s="1229"/>
    </row>
    <row r="491" spans="1:32" x14ac:dyDescent="0.2">
      <c r="A491" s="344">
        <v>189</v>
      </c>
      <c r="B491" s="738"/>
      <c r="C491" s="656"/>
      <c r="D491" s="656"/>
      <c r="E491" s="656"/>
      <c r="F491" s="1231" t="s">
        <v>281</v>
      </c>
      <c r="G491" s="1232"/>
      <c r="H491" s="1232"/>
      <c r="I491" s="1232"/>
      <c r="J491" s="1232"/>
      <c r="K491" s="1232"/>
      <c r="L491" s="1232"/>
      <c r="M491" s="690">
        <v>0</v>
      </c>
      <c r="N491" s="691">
        <v>0</v>
      </c>
      <c r="O491" s="692">
        <v>0</v>
      </c>
      <c r="P491" s="692">
        <v>0</v>
      </c>
      <c r="Q491" s="697">
        <v>0</v>
      </c>
      <c r="R491" s="692">
        <v>0</v>
      </c>
      <c r="S491" s="693">
        <v>0</v>
      </c>
      <c r="T491" s="692">
        <v>0</v>
      </c>
      <c r="U491" s="693">
        <v>0</v>
      </c>
      <c r="V491" s="692">
        <v>0</v>
      </c>
      <c r="W491" s="693">
        <v>0</v>
      </c>
      <c r="X491" s="692">
        <v>0</v>
      </c>
      <c r="Y491" s="693">
        <v>0</v>
      </c>
      <c r="Z491" s="692">
        <v>0</v>
      </c>
      <c r="AA491" s="693">
        <v>0</v>
      </c>
      <c r="AB491" s="698">
        <v>0</v>
      </c>
      <c r="AC491" s="690">
        <v>0</v>
      </c>
      <c r="AD491" s="1228"/>
      <c r="AE491" s="1228"/>
      <c r="AF491" s="1229"/>
    </row>
    <row r="492" spans="1:32" x14ac:dyDescent="0.2">
      <c r="A492" s="344">
        <v>189</v>
      </c>
      <c r="B492" s="738"/>
      <c r="C492" s="656"/>
      <c r="D492" s="656"/>
      <c r="E492" s="656"/>
      <c r="F492" s="1231" t="s">
        <v>282</v>
      </c>
      <c r="G492" s="1232"/>
      <c r="H492" s="1232"/>
      <c r="I492" s="1232"/>
      <c r="J492" s="1232"/>
      <c r="K492" s="1232"/>
      <c r="L492" s="1232"/>
      <c r="M492" s="690">
        <v>0</v>
      </c>
      <c r="N492" s="691">
        <v>0</v>
      </c>
      <c r="O492" s="692">
        <v>0</v>
      </c>
      <c r="P492" s="692">
        <v>0</v>
      </c>
      <c r="Q492" s="697">
        <v>0</v>
      </c>
      <c r="R492" s="692">
        <v>0</v>
      </c>
      <c r="S492" s="693">
        <v>0</v>
      </c>
      <c r="T492" s="692">
        <v>0</v>
      </c>
      <c r="U492" s="693">
        <v>0</v>
      </c>
      <c r="V492" s="692">
        <v>0</v>
      </c>
      <c r="W492" s="693">
        <v>0</v>
      </c>
      <c r="X492" s="692">
        <v>0</v>
      </c>
      <c r="Y492" s="693">
        <v>0</v>
      </c>
      <c r="Z492" s="692">
        <v>0</v>
      </c>
      <c r="AA492" s="693">
        <v>0</v>
      </c>
      <c r="AB492" s="698">
        <v>0</v>
      </c>
      <c r="AC492" s="690">
        <v>0</v>
      </c>
      <c r="AD492" s="1228"/>
      <c r="AE492" s="1228"/>
      <c r="AF492" s="1229"/>
    </row>
    <row r="493" spans="1:32" x14ac:dyDescent="0.2">
      <c r="A493" s="344">
        <v>232</v>
      </c>
      <c r="B493" s="738"/>
      <c r="C493" s="656"/>
      <c r="D493" s="1242" t="s">
        <v>283</v>
      </c>
      <c r="E493" s="1243"/>
      <c r="F493" s="1243"/>
      <c r="G493" s="1243"/>
      <c r="H493" s="1243"/>
      <c r="I493" s="1243"/>
      <c r="J493" s="1243"/>
      <c r="K493" s="1243"/>
      <c r="L493" s="1243"/>
      <c r="M493" s="399">
        <f>SUM(M494:M496)</f>
        <v>0</v>
      </c>
      <c r="N493" s="1272"/>
      <c r="O493" s="1205"/>
      <c r="P493" s="1205"/>
      <c r="Q493" s="1205"/>
      <c r="R493" s="1205"/>
      <c r="S493" s="1205"/>
      <c r="T493" s="1205"/>
      <c r="U493" s="1205"/>
      <c r="V493" s="1205"/>
      <c r="W493" s="1205"/>
      <c r="X493" s="1205"/>
      <c r="Y493" s="1205"/>
      <c r="Z493" s="1205"/>
      <c r="AA493" s="1205"/>
      <c r="AB493" s="1205"/>
      <c r="AC493" s="1206"/>
      <c r="AD493" s="1228"/>
      <c r="AE493" s="1228"/>
      <c r="AF493" s="1229"/>
    </row>
    <row r="494" spans="1:32" x14ac:dyDescent="0.2">
      <c r="A494" s="344">
        <v>188</v>
      </c>
      <c r="B494" s="738"/>
      <c r="C494" s="656"/>
      <c r="D494" s="656"/>
      <c r="E494" s="656"/>
      <c r="F494" s="1231" t="s">
        <v>284</v>
      </c>
      <c r="G494" s="1232"/>
      <c r="H494" s="1232"/>
      <c r="I494" s="1232"/>
      <c r="J494" s="1232"/>
      <c r="K494" s="1232"/>
      <c r="L494" s="1232"/>
      <c r="M494" s="690">
        <v>0</v>
      </c>
      <c r="N494" s="1273"/>
      <c r="O494" s="1208"/>
      <c r="P494" s="1208"/>
      <c r="Q494" s="1208"/>
      <c r="R494" s="1208"/>
      <c r="S494" s="1208"/>
      <c r="T494" s="1208"/>
      <c r="U494" s="1208"/>
      <c r="V494" s="1208"/>
      <c r="W494" s="1208"/>
      <c r="X494" s="1208"/>
      <c r="Y494" s="1208"/>
      <c r="Z494" s="1208"/>
      <c r="AA494" s="1208"/>
      <c r="AB494" s="1208"/>
      <c r="AC494" s="1209"/>
      <c r="AD494" s="1228"/>
      <c r="AE494" s="1228"/>
      <c r="AF494" s="1229"/>
    </row>
    <row r="495" spans="1:32" ht="15" customHeight="1" x14ac:dyDescent="0.2">
      <c r="A495" s="344">
        <v>189</v>
      </c>
      <c r="B495" s="738"/>
      <c r="C495" s="656"/>
      <c r="D495" s="656"/>
      <c r="E495" s="656"/>
      <c r="F495" s="1231" t="s">
        <v>285</v>
      </c>
      <c r="G495" s="1232"/>
      <c r="H495" s="1232"/>
      <c r="I495" s="1232"/>
      <c r="J495" s="1232"/>
      <c r="K495" s="1232"/>
      <c r="L495" s="1232"/>
      <c r="M495" s="690">
        <v>0</v>
      </c>
      <c r="N495" s="1273"/>
      <c r="O495" s="1208"/>
      <c r="P495" s="1208"/>
      <c r="Q495" s="1208"/>
      <c r="R495" s="1208"/>
      <c r="S495" s="1208"/>
      <c r="T495" s="1208"/>
      <c r="U495" s="1208"/>
      <c r="V495" s="1208"/>
      <c r="W495" s="1208"/>
      <c r="X495" s="1208"/>
      <c r="Y495" s="1208"/>
      <c r="Z495" s="1208"/>
      <c r="AA495" s="1208"/>
      <c r="AB495" s="1208"/>
      <c r="AC495" s="1209"/>
      <c r="AD495" s="1228"/>
      <c r="AE495" s="1228"/>
      <c r="AF495" s="1229"/>
    </row>
    <row r="496" spans="1:32" ht="15" customHeight="1" x14ac:dyDescent="0.2">
      <c r="A496" s="344">
        <v>189</v>
      </c>
      <c r="B496" s="738"/>
      <c r="C496" s="656"/>
      <c r="D496" s="656"/>
      <c r="E496" s="656"/>
      <c r="F496" s="1231" t="s">
        <v>286</v>
      </c>
      <c r="G496" s="1232"/>
      <c r="H496" s="1232"/>
      <c r="I496" s="1232"/>
      <c r="J496" s="1232"/>
      <c r="K496" s="1232"/>
      <c r="L496" s="1232"/>
      <c r="M496" s="690">
        <v>0</v>
      </c>
      <c r="N496" s="1273"/>
      <c r="O496" s="1208"/>
      <c r="P496" s="1208"/>
      <c r="Q496" s="1208"/>
      <c r="R496" s="1208"/>
      <c r="S496" s="1208"/>
      <c r="T496" s="1208"/>
      <c r="U496" s="1208"/>
      <c r="V496" s="1208"/>
      <c r="W496" s="1208"/>
      <c r="X496" s="1208"/>
      <c r="Y496" s="1208"/>
      <c r="Z496" s="1208"/>
      <c r="AA496" s="1208"/>
      <c r="AB496" s="1208"/>
      <c r="AC496" s="1209"/>
      <c r="AD496" s="1228"/>
      <c r="AE496" s="1228"/>
      <c r="AF496" s="1229"/>
    </row>
    <row r="497" spans="1:32" x14ac:dyDescent="0.2">
      <c r="A497" s="344">
        <v>232</v>
      </c>
      <c r="B497" s="738"/>
      <c r="C497" s="656"/>
      <c r="D497" s="1242" t="s">
        <v>275</v>
      </c>
      <c r="E497" s="1243"/>
      <c r="F497" s="1243"/>
      <c r="G497" s="1243"/>
      <c r="H497" s="1243"/>
      <c r="I497" s="1243"/>
      <c r="J497" s="1243"/>
      <c r="K497" s="1243"/>
      <c r="L497" s="1243"/>
      <c r="M497" s="399">
        <f>SUM(M498)</f>
        <v>0</v>
      </c>
      <c r="N497" s="1273"/>
      <c r="O497" s="1208"/>
      <c r="P497" s="1208"/>
      <c r="Q497" s="1208"/>
      <c r="R497" s="1208"/>
      <c r="S497" s="1208"/>
      <c r="T497" s="1208"/>
      <c r="U497" s="1208"/>
      <c r="V497" s="1208"/>
      <c r="W497" s="1208"/>
      <c r="X497" s="1208"/>
      <c r="Y497" s="1208"/>
      <c r="Z497" s="1208"/>
      <c r="AA497" s="1208"/>
      <c r="AB497" s="1208"/>
      <c r="AC497" s="1209"/>
      <c r="AD497" s="1228"/>
      <c r="AE497" s="1228"/>
      <c r="AF497" s="1229"/>
    </row>
    <row r="498" spans="1:32" x14ac:dyDescent="0.2">
      <c r="A498" s="344">
        <v>188</v>
      </c>
      <c r="B498" s="575"/>
      <c r="C498" s="645"/>
      <c r="D498" s="645"/>
      <c r="E498" s="649"/>
      <c r="F498" s="1231" t="s">
        <v>275</v>
      </c>
      <c r="G498" s="1232"/>
      <c r="H498" s="1232"/>
      <c r="I498" s="1232"/>
      <c r="J498" s="1232"/>
      <c r="K498" s="1232"/>
      <c r="L498" s="1232"/>
      <c r="M498" s="690">
        <v>0</v>
      </c>
      <c r="N498" s="1274"/>
      <c r="O498" s="1211"/>
      <c r="P498" s="1211"/>
      <c r="Q498" s="1211"/>
      <c r="R498" s="1211"/>
      <c r="S498" s="1211"/>
      <c r="T498" s="1211"/>
      <c r="U498" s="1211"/>
      <c r="V498" s="1211"/>
      <c r="W498" s="1211"/>
      <c r="X498" s="1211"/>
      <c r="Y498" s="1211"/>
      <c r="Z498" s="1211"/>
      <c r="AA498" s="1211"/>
      <c r="AB498" s="1211"/>
      <c r="AC498" s="1212"/>
      <c r="AD498" s="1228"/>
      <c r="AE498" s="1228"/>
      <c r="AF498" s="1229"/>
    </row>
    <row r="499" spans="1:32" ht="7.5" hidden="1" customHeight="1" x14ac:dyDescent="0.2">
      <c r="A499" s="344"/>
      <c r="B499" s="1328"/>
      <c r="C499" s="1329"/>
      <c r="D499" s="1329"/>
      <c r="E499" s="1329"/>
      <c r="F499" s="1330"/>
      <c r="G499" s="1330"/>
      <c r="H499" s="1330"/>
      <c r="I499" s="1330"/>
      <c r="J499" s="1330"/>
      <c r="K499" s="1330"/>
      <c r="L499" s="1330"/>
      <c r="M499" s="1330"/>
      <c r="N499" s="1330"/>
      <c r="O499" s="1330"/>
      <c r="P499" s="1330"/>
      <c r="Q499" s="1330"/>
      <c r="R499" s="1330"/>
      <c r="S499" s="1330"/>
      <c r="T499" s="1330"/>
      <c r="U499" s="1330"/>
      <c r="V499" s="1330"/>
      <c r="W499" s="1330"/>
      <c r="X499" s="1330"/>
      <c r="Y499" s="1330"/>
      <c r="Z499" s="1330"/>
      <c r="AA499" s="1330"/>
      <c r="AB499" s="1330"/>
      <c r="AC499" s="1330"/>
      <c r="AD499" s="1330"/>
      <c r="AE499" s="1330"/>
      <c r="AF499" s="1331"/>
    </row>
    <row r="500" spans="1:32" ht="22.5" customHeight="1" x14ac:dyDescent="0.2">
      <c r="A500" s="344">
        <v>323</v>
      </c>
      <c r="B500" s="1233" t="s">
        <v>287</v>
      </c>
      <c r="C500" s="1234"/>
      <c r="D500" s="1234"/>
      <c r="E500" s="1234"/>
      <c r="F500" s="1234"/>
      <c r="G500" s="1234"/>
      <c r="H500" s="1234"/>
      <c r="I500" s="1234"/>
      <c r="J500" s="1234"/>
      <c r="K500" s="1234"/>
      <c r="L500" s="1234"/>
      <c r="M500" s="399">
        <f>SUM(M497,M493,M489,M486,M482,M478,M475,M472,M469,M466,M463,M460,M455,M452,M448,M445,M441,M438,M433,M429,M425,M419,M414,M409,M404,M400,M397,M394,M391,M388,M385,M382,M377,M374,M370,M367,M363,M360,M355,M351,M347,M341,M336,M331,M323,M316,M312,M308,M301,M296,M292,M288,M281,M274,M267,M260,M253,M246,M239,M232)</f>
        <v>0</v>
      </c>
      <c r="N500" s="402">
        <f t="shared" ref="N500:AC500" si="112">SUBTOTAL(9,N231:N499)</f>
        <v>0</v>
      </c>
      <c r="O500" s="406">
        <f t="shared" si="112"/>
        <v>0</v>
      </c>
      <c r="P500" s="405">
        <f t="shared" si="112"/>
        <v>0</v>
      </c>
      <c r="Q500" s="407">
        <f t="shared" si="112"/>
        <v>0</v>
      </c>
      <c r="R500" s="405">
        <f t="shared" si="112"/>
        <v>0</v>
      </c>
      <c r="S500" s="405">
        <f t="shared" si="112"/>
        <v>0</v>
      </c>
      <c r="T500" s="405">
        <f t="shared" si="112"/>
        <v>0</v>
      </c>
      <c r="U500" s="405">
        <f t="shared" si="112"/>
        <v>0</v>
      </c>
      <c r="V500" s="405">
        <f t="shared" si="112"/>
        <v>0</v>
      </c>
      <c r="W500" s="405">
        <f t="shared" si="112"/>
        <v>0</v>
      </c>
      <c r="X500" s="405">
        <f t="shared" si="112"/>
        <v>0</v>
      </c>
      <c r="Y500" s="405">
        <f t="shared" si="112"/>
        <v>0</v>
      </c>
      <c r="Z500" s="405">
        <f t="shared" si="112"/>
        <v>0</v>
      </c>
      <c r="AA500" s="405">
        <f t="shared" si="112"/>
        <v>0</v>
      </c>
      <c r="AB500" s="424">
        <f t="shared" si="112"/>
        <v>0</v>
      </c>
      <c r="AC500" s="399">
        <f t="shared" si="112"/>
        <v>0</v>
      </c>
      <c r="AD500" s="1228"/>
      <c r="AE500" s="1228"/>
      <c r="AF500" s="1229"/>
    </row>
    <row r="501" spans="1:32" ht="7.5" hidden="1" customHeight="1" x14ac:dyDescent="0.2">
      <c r="B501" s="1325"/>
      <c r="C501" s="1326"/>
      <c r="D501" s="1326"/>
      <c r="E501" s="1326"/>
      <c r="F501" s="1326"/>
      <c r="G501" s="1326"/>
      <c r="H501" s="1326"/>
      <c r="I501" s="1326"/>
      <c r="J501" s="1326"/>
      <c r="K501" s="1326"/>
      <c r="L501" s="1326"/>
      <c r="M501" s="1326"/>
      <c r="N501" s="1326"/>
      <c r="O501" s="1326"/>
      <c r="P501" s="1326"/>
      <c r="Q501" s="1326"/>
      <c r="R501" s="1326"/>
      <c r="S501" s="1326"/>
      <c r="T501" s="1326"/>
      <c r="U501" s="1326"/>
      <c r="V501" s="1326"/>
      <c r="W501" s="1326"/>
      <c r="X501" s="1326"/>
      <c r="Y501" s="1326"/>
      <c r="Z501" s="1326"/>
      <c r="AA501" s="1326"/>
      <c r="AB501" s="1326"/>
      <c r="AC501" s="1326"/>
      <c r="AD501" s="1326"/>
      <c r="AE501" s="1326"/>
      <c r="AF501" s="1327"/>
    </row>
    <row r="502" spans="1:32" ht="22.5" customHeight="1" x14ac:dyDescent="0.2">
      <c r="A502" s="344">
        <v>323</v>
      </c>
      <c r="B502" s="1233" t="s">
        <v>288</v>
      </c>
      <c r="C502" s="1234"/>
      <c r="D502" s="1234"/>
      <c r="E502" s="1234"/>
      <c r="F502" s="1234"/>
      <c r="G502" s="1234"/>
      <c r="H502" s="1234"/>
      <c r="I502" s="1234"/>
      <c r="J502" s="1234"/>
      <c r="K502" s="1234"/>
      <c r="L502" s="1234"/>
      <c r="M502" s="690">
        <v>0</v>
      </c>
      <c r="N502" s="1255"/>
      <c r="O502" s="1377"/>
      <c r="P502" s="1377"/>
      <c r="Q502" s="1377"/>
      <c r="R502" s="1377"/>
      <c r="S502" s="1377"/>
      <c r="T502" s="1377"/>
      <c r="U502" s="1377"/>
      <c r="V502" s="1377"/>
      <c r="W502" s="1377"/>
      <c r="X502" s="1377"/>
      <c r="Y502" s="1377"/>
      <c r="Z502" s="1377"/>
      <c r="AA502" s="1377"/>
      <c r="AB502" s="1377"/>
      <c r="AC502" s="1377"/>
      <c r="AD502" s="1227"/>
      <c r="AE502" s="1228"/>
      <c r="AF502" s="1229"/>
    </row>
    <row r="503" spans="1:32" ht="7.5" hidden="1" customHeight="1" x14ac:dyDescent="0.2">
      <c r="B503" s="1325"/>
      <c r="C503" s="1326"/>
      <c r="D503" s="1326"/>
      <c r="E503" s="1326"/>
      <c r="F503" s="1326"/>
      <c r="G503" s="1326"/>
      <c r="H503" s="1326"/>
      <c r="I503" s="1326"/>
      <c r="J503" s="1326"/>
      <c r="K503" s="1326"/>
      <c r="L503" s="1326"/>
      <c r="M503" s="1326"/>
      <c r="N503" s="1326"/>
      <c r="O503" s="1326"/>
      <c r="P503" s="1326"/>
      <c r="Q503" s="1326"/>
      <c r="R503" s="1326"/>
      <c r="S503" s="1326"/>
      <c r="T503" s="1326"/>
      <c r="U503" s="1326"/>
      <c r="V503" s="1326"/>
      <c r="W503" s="1326"/>
      <c r="X503" s="1326"/>
      <c r="Y503" s="1326"/>
      <c r="Z503" s="1326"/>
      <c r="AA503" s="1326"/>
      <c r="AB503" s="1326"/>
      <c r="AC503" s="1326"/>
      <c r="AD503" s="1326"/>
      <c r="AE503" s="1326"/>
      <c r="AF503" s="1327"/>
    </row>
    <row r="504" spans="1:32" ht="22.5" customHeight="1" x14ac:dyDescent="0.2">
      <c r="A504" s="344">
        <v>323</v>
      </c>
      <c r="B504" s="1233" t="s">
        <v>289</v>
      </c>
      <c r="C504" s="1234"/>
      <c r="D504" s="1234"/>
      <c r="E504" s="1234"/>
      <c r="F504" s="1234"/>
      <c r="G504" s="1234"/>
      <c r="H504" s="1234"/>
      <c r="I504" s="1234"/>
      <c r="J504" s="1234"/>
      <c r="K504" s="1234"/>
      <c r="L504" s="1234"/>
      <c r="M504" s="399">
        <f>SUM(M500:M503)</f>
        <v>0</v>
      </c>
      <c r="N504" s="402">
        <f t="shared" ref="N504:AC504" si="113">SUM(N500:N503)</f>
        <v>0</v>
      </c>
      <c r="O504" s="406">
        <f t="shared" si="113"/>
        <v>0</v>
      </c>
      <c r="P504" s="405">
        <f t="shared" si="113"/>
        <v>0</v>
      </c>
      <c r="Q504" s="407">
        <f t="shared" si="113"/>
        <v>0</v>
      </c>
      <c r="R504" s="405">
        <f t="shared" si="113"/>
        <v>0</v>
      </c>
      <c r="S504" s="405">
        <f t="shared" si="113"/>
        <v>0</v>
      </c>
      <c r="T504" s="405">
        <f t="shared" si="113"/>
        <v>0</v>
      </c>
      <c r="U504" s="405">
        <f t="shared" si="113"/>
        <v>0</v>
      </c>
      <c r="V504" s="405">
        <f t="shared" si="113"/>
        <v>0</v>
      </c>
      <c r="W504" s="405">
        <f t="shared" si="113"/>
        <v>0</v>
      </c>
      <c r="X504" s="405">
        <f t="shared" si="113"/>
        <v>0</v>
      </c>
      <c r="Y504" s="405">
        <f t="shared" si="113"/>
        <v>0</v>
      </c>
      <c r="Z504" s="405">
        <f t="shared" si="113"/>
        <v>0</v>
      </c>
      <c r="AA504" s="405">
        <f t="shared" si="113"/>
        <v>0</v>
      </c>
      <c r="AB504" s="424">
        <f t="shared" si="113"/>
        <v>0</v>
      </c>
      <c r="AC504" s="399">
        <f t="shared" si="113"/>
        <v>0</v>
      </c>
      <c r="AD504" s="1228"/>
      <c r="AE504" s="1228"/>
      <c r="AF504" s="1229"/>
    </row>
    <row r="505" spans="1:32" ht="7.5" customHeight="1" x14ac:dyDescent="0.2">
      <c r="B505" s="1252"/>
      <c r="C505" s="1252"/>
      <c r="D505" s="1252"/>
      <c r="E505" s="1252"/>
      <c r="F505" s="1252"/>
      <c r="G505" s="1252"/>
      <c r="H505" s="1252"/>
      <c r="I505" s="1252"/>
      <c r="J505" s="1252"/>
      <c r="K505" s="1252"/>
      <c r="L505" s="1252"/>
      <c r="M505" s="1252"/>
      <c r="N505" s="1252"/>
      <c r="O505" s="1252"/>
      <c r="P505" s="1252"/>
      <c r="Q505" s="1252"/>
      <c r="R505" s="1252"/>
      <c r="S505" s="1252"/>
      <c r="T505" s="1252"/>
      <c r="U505" s="1252"/>
      <c r="V505" s="1252"/>
      <c r="W505" s="1252"/>
      <c r="X505" s="1252"/>
      <c r="Y505" s="1252"/>
      <c r="Z505" s="1252"/>
      <c r="AA505" s="1252"/>
      <c r="AB505" s="1252"/>
      <c r="AC505" s="1252"/>
      <c r="AD505" s="1252"/>
      <c r="AE505" s="1252"/>
      <c r="AF505" s="1252"/>
    </row>
    <row r="506" spans="1:32" ht="22.5" customHeight="1" outlineLevel="1" x14ac:dyDescent="0.2">
      <c r="A506" s="344">
        <v>103</v>
      </c>
      <c r="B506" s="1322" t="s">
        <v>290</v>
      </c>
      <c r="C506" s="1323"/>
      <c r="D506" s="1323"/>
      <c r="E506" s="1323"/>
      <c r="F506" s="1323"/>
      <c r="G506" s="1323"/>
      <c r="H506" s="1323"/>
      <c r="I506" s="1323"/>
      <c r="J506" s="1323"/>
      <c r="K506" s="1323"/>
      <c r="L506" s="1323"/>
      <c r="M506" s="1323"/>
      <c r="N506" s="1323"/>
      <c r="O506" s="1323"/>
      <c r="P506" s="1323"/>
      <c r="Q506" s="1323"/>
      <c r="R506" s="1323"/>
      <c r="S506" s="1323"/>
      <c r="T506" s="1323"/>
      <c r="U506" s="1323"/>
      <c r="V506" s="1323"/>
      <c r="W506" s="1323"/>
      <c r="X506" s="1323"/>
      <c r="Y506" s="1323"/>
      <c r="Z506" s="1323"/>
      <c r="AA506" s="1323"/>
      <c r="AB506" s="1323"/>
      <c r="AC506" s="1323"/>
      <c r="AD506" s="1323"/>
      <c r="AE506" s="1323"/>
      <c r="AF506" s="1324"/>
    </row>
    <row r="507" spans="1:32" ht="15" customHeight="1" x14ac:dyDescent="0.2">
      <c r="A507" s="344">
        <v>326</v>
      </c>
      <c r="B507" s="738"/>
      <c r="C507" s="1269" t="s">
        <v>291</v>
      </c>
      <c r="D507" s="1270"/>
      <c r="E507" s="1270"/>
      <c r="F507" s="1270"/>
      <c r="G507" s="1270"/>
      <c r="H507" s="1270"/>
      <c r="I507" s="1270"/>
      <c r="J507" s="1270"/>
      <c r="K507" s="1270"/>
      <c r="L507" s="1270"/>
      <c r="M507" s="1270"/>
      <c r="N507" s="1270"/>
      <c r="O507" s="1270"/>
      <c r="P507" s="1270"/>
      <c r="Q507" s="1270"/>
      <c r="R507" s="1270"/>
      <c r="S507" s="1270"/>
      <c r="T507" s="1270"/>
      <c r="U507" s="1270"/>
      <c r="V507" s="1270"/>
      <c r="W507" s="1270"/>
      <c r="X507" s="1270"/>
      <c r="Y507" s="1270"/>
      <c r="Z507" s="1270"/>
      <c r="AA507" s="1270"/>
      <c r="AB507" s="1270"/>
      <c r="AC507" s="1270"/>
      <c r="AD507" s="1270"/>
      <c r="AE507" s="1270"/>
      <c r="AF507" s="1271"/>
    </row>
    <row r="508" spans="1:32" x14ac:dyDescent="0.2">
      <c r="A508" s="344">
        <v>232</v>
      </c>
      <c r="B508" s="738"/>
      <c r="C508" s="656"/>
      <c r="D508" s="1242" t="s">
        <v>83</v>
      </c>
      <c r="E508" s="1265"/>
      <c r="F508" s="1265"/>
      <c r="G508" s="1265"/>
      <c r="H508" s="1265"/>
      <c r="I508" s="1265"/>
      <c r="J508" s="1265"/>
      <c r="K508" s="1265"/>
      <c r="L508" s="1265"/>
      <c r="M508" s="1243"/>
      <c r="N508" s="1243"/>
      <c r="O508" s="1243"/>
      <c r="P508" s="1243"/>
      <c r="Q508" s="1243"/>
      <c r="R508" s="1243"/>
      <c r="S508" s="1243"/>
      <c r="T508" s="1243"/>
      <c r="U508" s="1243"/>
      <c r="V508" s="1243"/>
      <c r="W508" s="1243"/>
      <c r="X508" s="1243"/>
      <c r="Y508" s="1243"/>
      <c r="Z508" s="1243"/>
      <c r="AA508" s="1243"/>
      <c r="AB508" s="1243"/>
      <c r="AC508" s="1243"/>
      <c r="AD508" s="1243"/>
      <c r="AE508" s="1243"/>
      <c r="AF508" s="1264"/>
    </row>
    <row r="509" spans="1:32" x14ac:dyDescent="0.2">
      <c r="A509" s="344">
        <v>233</v>
      </c>
      <c r="B509" s="738"/>
      <c r="C509" s="656"/>
      <c r="D509" s="733"/>
      <c r="E509" s="1222" t="s">
        <v>84</v>
      </c>
      <c r="F509" s="1223"/>
      <c r="G509" s="1223"/>
      <c r="H509" s="1223"/>
      <c r="I509" s="1223"/>
      <c r="J509" s="1223"/>
      <c r="K509" s="1223"/>
      <c r="L509" s="1223"/>
      <c r="M509" s="399">
        <f>SUBTOTAL(9,M510:M513)</f>
        <v>0</v>
      </c>
      <c r="N509" s="402">
        <f t="shared" ref="N509:AC509" si="114">SUBTOTAL(9,N510:N513)</f>
        <v>0</v>
      </c>
      <c r="O509" s="406">
        <f t="shared" si="114"/>
        <v>0</v>
      </c>
      <c r="P509" s="405">
        <f t="shared" si="114"/>
        <v>0</v>
      </c>
      <c r="Q509" s="407">
        <f t="shared" si="114"/>
        <v>0</v>
      </c>
      <c r="R509" s="406">
        <f t="shared" si="114"/>
        <v>0</v>
      </c>
      <c r="S509" s="406">
        <f t="shared" si="114"/>
        <v>0</v>
      </c>
      <c r="T509" s="406">
        <f t="shared" si="114"/>
        <v>0</v>
      </c>
      <c r="U509" s="406">
        <f t="shared" si="114"/>
        <v>0</v>
      </c>
      <c r="V509" s="406">
        <f t="shared" si="114"/>
        <v>0</v>
      </c>
      <c r="W509" s="406">
        <f t="shared" si="114"/>
        <v>0</v>
      </c>
      <c r="X509" s="406">
        <f t="shared" si="114"/>
        <v>0</v>
      </c>
      <c r="Y509" s="406">
        <f t="shared" si="114"/>
        <v>0</v>
      </c>
      <c r="Z509" s="406">
        <f t="shared" si="114"/>
        <v>0</v>
      </c>
      <c r="AA509" s="406">
        <f t="shared" si="114"/>
        <v>0</v>
      </c>
      <c r="AB509" s="416">
        <f t="shared" si="114"/>
        <v>0</v>
      </c>
      <c r="AC509" s="399">
        <f t="shared" si="114"/>
        <v>0</v>
      </c>
      <c r="AD509" s="1228"/>
      <c r="AE509" s="1228"/>
      <c r="AF509" s="1229"/>
    </row>
    <row r="510" spans="1:32" ht="15" customHeight="1" x14ac:dyDescent="0.2">
      <c r="A510" s="344">
        <v>234</v>
      </c>
      <c r="B510" s="738"/>
      <c r="C510" s="656"/>
      <c r="D510" s="656"/>
      <c r="E510" s="354"/>
      <c r="F510" s="1247" t="s">
        <v>85</v>
      </c>
      <c r="G510" s="1248"/>
      <c r="H510" s="1248"/>
      <c r="I510" s="1248"/>
      <c r="J510" s="1248"/>
      <c r="K510" s="1248"/>
      <c r="L510" s="1248"/>
      <c r="M510" s="690">
        <v>0</v>
      </c>
      <c r="N510" s="691">
        <v>0</v>
      </c>
      <c r="O510" s="692">
        <v>0</v>
      </c>
      <c r="P510" s="692">
        <v>0</v>
      </c>
      <c r="Q510" s="697">
        <v>0</v>
      </c>
      <c r="R510" s="692">
        <v>0</v>
      </c>
      <c r="S510" s="693">
        <v>0</v>
      </c>
      <c r="T510" s="692">
        <v>0</v>
      </c>
      <c r="U510" s="693">
        <v>0</v>
      </c>
      <c r="V510" s="692">
        <v>0</v>
      </c>
      <c r="W510" s="693">
        <v>0</v>
      </c>
      <c r="X510" s="692">
        <v>0</v>
      </c>
      <c r="Y510" s="693">
        <v>0</v>
      </c>
      <c r="Z510" s="692">
        <v>0</v>
      </c>
      <c r="AA510" s="693">
        <v>0</v>
      </c>
      <c r="AB510" s="698">
        <v>0</v>
      </c>
      <c r="AC510" s="690">
        <v>0</v>
      </c>
      <c r="AD510" s="1228"/>
      <c r="AE510" s="1228"/>
      <c r="AF510" s="1229"/>
    </row>
    <row r="511" spans="1:32" ht="15" customHeight="1" x14ac:dyDescent="0.2">
      <c r="A511" s="344">
        <v>235</v>
      </c>
      <c r="B511" s="738"/>
      <c r="C511" s="656"/>
      <c r="D511" s="656"/>
      <c r="E511" s="354"/>
      <c r="F511" s="1231" t="s">
        <v>86</v>
      </c>
      <c r="G511" s="1232"/>
      <c r="H511" s="1232"/>
      <c r="I511" s="1232"/>
      <c r="J511" s="1232"/>
      <c r="K511" s="1232"/>
      <c r="L511" s="1232"/>
      <c r="M511" s="690">
        <v>0</v>
      </c>
      <c r="N511" s="691">
        <v>0</v>
      </c>
      <c r="O511" s="692">
        <v>0</v>
      </c>
      <c r="P511" s="692">
        <v>0</v>
      </c>
      <c r="Q511" s="697">
        <v>0</v>
      </c>
      <c r="R511" s="692">
        <v>0</v>
      </c>
      <c r="S511" s="693">
        <v>0</v>
      </c>
      <c r="T511" s="692">
        <v>0</v>
      </c>
      <c r="U511" s="693">
        <v>0</v>
      </c>
      <c r="V511" s="692">
        <v>0</v>
      </c>
      <c r="W511" s="693">
        <v>0</v>
      </c>
      <c r="X511" s="692">
        <v>0</v>
      </c>
      <c r="Y511" s="693">
        <v>0</v>
      </c>
      <c r="Z511" s="692">
        <v>0</v>
      </c>
      <c r="AA511" s="693">
        <v>0</v>
      </c>
      <c r="AB511" s="698">
        <v>0</v>
      </c>
      <c r="AC511" s="690">
        <v>0</v>
      </c>
      <c r="AD511" s="1228"/>
      <c r="AE511" s="1228"/>
      <c r="AF511" s="1229"/>
    </row>
    <row r="512" spans="1:32" ht="15" customHeight="1" x14ac:dyDescent="0.2">
      <c r="A512" s="344">
        <v>236</v>
      </c>
      <c r="B512" s="738"/>
      <c r="C512" s="656"/>
      <c r="D512" s="348"/>
      <c r="E512" s="352" t="s">
        <v>6</v>
      </c>
      <c r="F512" s="1231" t="s">
        <v>87</v>
      </c>
      <c r="G512" s="1232"/>
      <c r="H512" s="1232"/>
      <c r="I512" s="1232"/>
      <c r="J512" s="1232"/>
      <c r="K512" s="1232"/>
      <c r="L512" s="1232"/>
      <c r="M512" s="690">
        <v>0</v>
      </c>
      <c r="N512" s="691">
        <v>0</v>
      </c>
      <c r="O512" s="692">
        <v>0</v>
      </c>
      <c r="P512" s="692">
        <v>0</v>
      </c>
      <c r="Q512" s="697">
        <v>0</v>
      </c>
      <c r="R512" s="692">
        <v>0</v>
      </c>
      <c r="S512" s="693">
        <v>0</v>
      </c>
      <c r="T512" s="692">
        <v>0</v>
      </c>
      <c r="U512" s="693">
        <v>0</v>
      </c>
      <c r="V512" s="692">
        <v>0</v>
      </c>
      <c r="W512" s="693">
        <v>0</v>
      </c>
      <c r="X512" s="692">
        <v>0</v>
      </c>
      <c r="Y512" s="693">
        <v>0</v>
      </c>
      <c r="Z512" s="692">
        <v>0</v>
      </c>
      <c r="AA512" s="693">
        <v>0</v>
      </c>
      <c r="AB512" s="698">
        <v>0</v>
      </c>
      <c r="AC512" s="690">
        <v>0</v>
      </c>
      <c r="AD512" s="1228"/>
      <c r="AE512" s="1228"/>
      <c r="AF512" s="1229"/>
    </row>
    <row r="513" spans="1:32" ht="15" customHeight="1" x14ac:dyDescent="0.2">
      <c r="A513" s="344">
        <v>237</v>
      </c>
      <c r="B513" s="738"/>
      <c r="C513" s="656"/>
      <c r="D513" s="656"/>
      <c r="E513" s="774"/>
      <c r="F513" s="1259" t="s">
        <v>272</v>
      </c>
      <c r="G513" s="1260"/>
      <c r="H513" s="1260"/>
      <c r="I513" s="1260"/>
      <c r="J513" s="1260"/>
      <c r="K513" s="1260"/>
      <c r="L513" s="1260"/>
      <c r="M513" s="690">
        <v>0</v>
      </c>
      <c r="N513" s="691">
        <v>0</v>
      </c>
      <c r="O513" s="692">
        <v>0</v>
      </c>
      <c r="P513" s="692">
        <v>0</v>
      </c>
      <c r="Q513" s="697">
        <v>0</v>
      </c>
      <c r="R513" s="692">
        <v>0</v>
      </c>
      <c r="S513" s="693">
        <v>0</v>
      </c>
      <c r="T513" s="692">
        <v>0</v>
      </c>
      <c r="U513" s="693">
        <v>0</v>
      </c>
      <c r="V513" s="692">
        <v>0</v>
      </c>
      <c r="W513" s="693">
        <v>0</v>
      </c>
      <c r="X513" s="692">
        <v>0</v>
      </c>
      <c r="Y513" s="693">
        <v>0</v>
      </c>
      <c r="Z513" s="692">
        <v>0</v>
      </c>
      <c r="AA513" s="693">
        <v>0</v>
      </c>
      <c r="AB513" s="698">
        <v>0</v>
      </c>
      <c r="AC513" s="690">
        <v>0</v>
      </c>
      <c r="AD513" s="1228"/>
      <c r="AE513" s="1228"/>
      <c r="AF513" s="1229"/>
    </row>
    <row r="514" spans="1:32" x14ac:dyDescent="0.2">
      <c r="A514" s="344">
        <v>238</v>
      </c>
      <c r="B514" s="738"/>
      <c r="C514" s="656"/>
      <c r="D514" s="574"/>
      <c r="E514" s="1222" t="s">
        <v>119</v>
      </c>
      <c r="F514" s="1223"/>
      <c r="G514" s="1223"/>
      <c r="H514" s="1223"/>
      <c r="I514" s="1223"/>
      <c r="J514" s="1223"/>
      <c r="K514" s="1223"/>
      <c r="L514" s="1223"/>
      <c r="M514" s="399">
        <f>SUBTOTAL(9,M515:M518)</f>
        <v>0</v>
      </c>
      <c r="N514" s="402">
        <f t="shared" ref="N514:AC514" si="115">SUBTOTAL(9,N515:N518)</f>
        <v>0</v>
      </c>
      <c r="O514" s="406">
        <f t="shared" si="115"/>
        <v>0</v>
      </c>
      <c r="P514" s="405">
        <f t="shared" si="115"/>
        <v>0</v>
      </c>
      <c r="Q514" s="407">
        <f t="shared" si="115"/>
        <v>0</v>
      </c>
      <c r="R514" s="406">
        <f t="shared" si="115"/>
        <v>0</v>
      </c>
      <c r="S514" s="406">
        <f t="shared" si="115"/>
        <v>0</v>
      </c>
      <c r="T514" s="406">
        <f t="shared" si="115"/>
        <v>0</v>
      </c>
      <c r="U514" s="406">
        <f t="shared" si="115"/>
        <v>0</v>
      </c>
      <c r="V514" s="406">
        <f t="shared" si="115"/>
        <v>0</v>
      </c>
      <c r="W514" s="406">
        <f t="shared" si="115"/>
        <v>0</v>
      </c>
      <c r="X514" s="406">
        <f t="shared" si="115"/>
        <v>0</v>
      </c>
      <c r="Y514" s="406">
        <f t="shared" si="115"/>
        <v>0</v>
      </c>
      <c r="Z514" s="406">
        <f t="shared" si="115"/>
        <v>0</v>
      </c>
      <c r="AA514" s="406">
        <f t="shared" si="115"/>
        <v>0</v>
      </c>
      <c r="AB514" s="416">
        <f t="shared" si="115"/>
        <v>0</v>
      </c>
      <c r="AC514" s="399">
        <f t="shared" si="115"/>
        <v>0</v>
      </c>
      <c r="AD514" s="1228"/>
      <c r="AE514" s="1228"/>
      <c r="AF514" s="1229"/>
    </row>
    <row r="515" spans="1:32" ht="15" customHeight="1" x14ac:dyDescent="0.2">
      <c r="A515" s="344">
        <v>239</v>
      </c>
      <c r="B515" s="738"/>
      <c r="C515" s="656"/>
      <c r="D515" s="648"/>
      <c r="E515" s="775"/>
      <c r="F515" s="1247" t="s">
        <v>85</v>
      </c>
      <c r="G515" s="1248"/>
      <c r="H515" s="1248"/>
      <c r="I515" s="1248"/>
      <c r="J515" s="1248"/>
      <c r="K515" s="1248"/>
      <c r="L515" s="1248"/>
      <c r="M515" s="690">
        <v>0</v>
      </c>
      <c r="N515" s="691">
        <v>0</v>
      </c>
      <c r="O515" s="692">
        <v>0</v>
      </c>
      <c r="P515" s="692">
        <v>0</v>
      </c>
      <c r="Q515" s="697">
        <v>0</v>
      </c>
      <c r="R515" s="692">
        <v>0</v>
      </c>
      <c r="S515" s="693">
        <v>0</v>
      </c>
      <c r="T515" s="692">
        <v>0</v>
      </c>
      <c r="U515" s="693">
        <v>0</v>
      </c>
      <c r="V515" s="692">
        <v>0</v>
      </c>
      <c r="W515" s="693">
        <v>0</v>
      </c>
      <c r="X515" s="692">
        <v>0</v>
      </c>
      <c r="Y515" s="693">
        <v>0</v>
      </c>
      <c r="Z515" s="692">
        <v>0</v>
      </c>
      <c r="AA515" s="693">
        <v>0</v>
      </c>
      <c r="AB515" s="698">
        <v>0</v>
      </c>
      <c r="AC515" s="690">
        <v>0</v>
      </c>
      <c r="AD515" s="1228"/>
      <c r="AE515" s="1228"/>
      <c r="AF515" s="1229"/>
    </row>
    <row r="516" spans="1:32" ht="15" customHeight="1" x14ac:dyDescent="0.2">
      <c r="A516" s="344">
        <v>240</v>
      </c>
      <c r="B516" s="738"/>
      <c r="C516" s="656"/>
      <c r="D516" s="648"/>
      <c r="E516" s="775"/>
      <c r="F516" s="1231" t="s">
        <v>86</v>
      </c>
      <c r="G516" s="1232"/>
      <c r="H516" s="1232"/>
      <c r="I516" s="1232"/>
      <c r="J516" s="1232"/>
      <c r="K516" s="1232"/>
      <c r="L516" s="1232"/>
      <c r="M516" s="690">
        <v>0</v>
      </c>
      <c r="N516" s="691">
        <v>0</v>
      </c>
      <c r="O516" s="692">
        <v>0</v>
      </c>
      <c r="P516" s="692">
        <v>0</v>
      </c>
      <c r="Q516" s="697">
        <v>0</v>
      </c>
      <c r="R516" s="692">
        <v>0</v>
      </c>
      <c r="S516" s="693">
        <v>0</v>
      </c>
      <c r="T516" s="692">
        <v>0</v>
      </c>
      <c r="U516" s="693">
        <v>0</v>
      </c>
      <c r="V516" s="692">
        <v>0</v>
      </c>
      <c r="W516" s="693">
        <v>0</v>
      </c>
      <c r="X516" s="692">
        <v>0</v>
      </c>
      <c r="Y516" s="693">
        <v>0</v>
      </c>
      <c r="Z516" s="692">
        <v>0</v>
      </c>
      <c r="AA516" s="693">
        <v>0</v>
      </c>
      <c r="AB516" s="698">
        <v>0</v>
      </c>
      <c r="AC516" s="690">
        <v>0</v>
      </c>
      <c r="AD516" s="1228"/>
      <c r="AE516" s="1228"/>
      <c r="AF516" s="1229"/>
    </row>
    <row r="517" spans="1:32" ht="15" customHeight="1" x14ac:dyDescent="0.2">
      <c r="A517" s="344">
        <v>241</v>
      </c>
      <c r="B517" s="738"/>
      <c r="C517" s="656"/>
      <c r="D517" s="357"/>
      <c r="E517" s="357"/>
      <c r="F517" s="1231" t="s">
        <v>87</v>
      </c>
      <c r="G517" s="1232"/>
      <c r="H517" s="1232"/>
      <c r="I517" s="1232"/>
      <c r="J517" s="1232"/>
      <c r="K517" s="1232"/>
      <c r="L517" s="1232"/>
      <c r="M517" s="690">
        <v>0</v>
      </c>
      <c r="N517" s="691">
        <v>0</v>
      </c>
      <c r="O517" s="692">
        <v>0</v>
      </c>
      <c r="P517" s="692">
        <v>0</v>
      </c>
      <c r="Q517" s="697">
        <v>0</v>
      </c>
      <c r="R517" s="692">
        <v>0</v>
      </c>
      <c r="S517" s="693">
        <v>0</v>
      </c>
      <c r="T517" s="692">
        <v>0</v>
      </c>
      <c r="U517" s="693">
        <v>0</v>
      </c>
      <c r="V517" s="692">
        <v>0</v>
      </c>
      <c r="W517" s="693">
        <v>0</v>
      </c>
      <c r="X517" s="692">
        <v>0</v>
      </c>
      <c r="Y517" s="693">
        <v>0</v>
      </c>
      <c r="Z517" s="692">
        <v>0</v>
      </c>
      <c r="AA517" s="693">
        <v>0</v>
      </c>
      <c r="AB517" s="698">
        <v>0</v>
      </c>
      <c r="AC517" s="690">
        <v>0</v>
      </c>
      <c r="AD517" s="1228"/>
      <c r="AE517" s="1228"/>
      <c r="AF517" s="1229"/>
    </row>
    <row r="518" spans="1:32" ht="15" customHeight="1" x14ac:dyDescent="0.2">
      <c r="A518" s="344">
        <v>242</v>
      </c>
      <c r="B518" s="738"/>
      <c r="C518" s="656"/>
      <c r="D518" s="348"/>
      <c r="E518" s="348"/>
      <c r="F518" s="1259" t="s">
        <v>272</v>
      </c>
      <c r="G518" s="1260"/>
      <c r="H518" s="1260"/>
      <c r="I518" s="1260"/>
      <c r="J518" s="1260"/>
      <c r="K518" s="1260"/>
      <c r="L518" s="1260"/>
      <c r="M518" s="690">
        <v>0</v>
      </c>
      <c r="N518" s="691">
        <v>0</v>
      </c>
      <c r="O518" s="692">
        <v>0</v>
      </c>
      <c r="P518" s="692">
        <v>0</v>
      </c>
      <c r="Q518" s="697">
        <v>0</v>
      </c>
      <c r="R518" s="692">
        <v>0</v>
      </c>
      <c r="S518" s="693">
        <v>0</v>
      </c>
      <c r="T518" s="692">
        <v>0</v>
      </c>
      <c r="U518" s="693">
        <v>0</v>
      </c>
      <c r="V518" s="692">
        <v>0</v>
      </c>
      <c r="W518" s="693">
        <v>0</v>
      </c>
      <c r="X518" s="692">
        <v>0</v>
      </c>
      <c r="Y518" s="693">
        <v>0</v>
      </c>
      <c r="Z518" s="692">
        <v>0</v>
      </c>
      <c r="AA518" s="693">
        <v>0</v>
      </c>
      <c r="AB518" s="698">
        <v>0</v>
      </c>
      <c r="AC518" s="690">
        <v>0</v>
      </c>
      <c r="AD518" s="1228"/>
      <c r="AE518" s="1228"/>
      <c r="AF518" s="1229"/>
    </row>
    <row r="519" spans="1:32" ht="15.75" customHeight="1" x14ac:dyDescent="0.2">
      <c r="A519" s="344">
        <v>243</v>
      </c>
      <c r="B519" s="738"/>
      <c r="C519" s="656"/>
      <c r="D519" s="357"/>
      <c r="E519" s="1222" t="s">
        <v>344</v>
      </c>
      <c r="F519" s="1223"/>
      <c r="G519" s="1223"/>
      <c r="H519" s="1223"/>
      <c r="I519" s="1223"/>
      <c r="J519" s="1223"/>
      <c r="K519" s="1223"/>
      <c r="L519" s="1223"/>
      <c r="M519" s="399">
        <f>SUBTOTAL(9,M520:M523)</f>
        <v>0</v>
      </c>
      <c r="N519" s="402">
        <f t="shared" ref="N519:AC519" si="116">SUBTOTAL(9,N520:N523)</f>
        <v>0</v>
      </c>
      <c r="O519" s="406">
        <f t="shared" si="116"/>
        <v>0</v>
      </c>
      <c r="P519" s="405">
        <f t="shared" si="116"/>
        <v>0</v>
      </c>
      <c r="Q519" s="407">
        <f t="shared" si="116"/>
        <v>0</v>
      </c>
      <c r="R519" s="406">
        <f t="shared" si="116"/>
        <v>0</v>
      </c>
      <c r="S519" s="406">
        <f t="shared" si="116"/>
        <v>0</v>
      </c>
      <c r="T519" s="406">
        <f t="shared" si="116"/>
        <v>0</v>
      </c>
      <c r="U519" s="406">
        <f t="shared" si="116"/>
        <v>0</v>
      </c>
      <c r="V519" s="406">
        <f t="shared" si="116"/>
        <v>0</v>
      </c>
      <c r="W519" s="406">
        <f t="shared" si="116"/>
        <v>0</v>
      </c>
      <c r="X519" s="406">
        <f t="shared" si="116"/>
        <v>0</v>
      </c>
      <c r="Y519" s="406">
        <f t="shared" si="116"/>
        <v>0</v>
      </c>
      <c r="Z519" s="406">
        <f t="shared" si="116"/>
        <v>0</v>
      </c>
      <c r="AA519" s="406">
        <f t="shared" si="116"/>
        <v>0</v>
      </c>
      <c r="AB519" s="416">
        <f t="shared" si="116"/>
        <v>0</v>
      </c>
      <c r="AC519" s="399">
        <f t="shared" si="116"/>
        <v>0</v>
      </c>
      <c r="AD519" s="1228"/>
      <c r="AE519" s="1228"/>
      <c r="AF519" s="1229"/>
    </row>
    <row r="520" spans="1:32" ht="15" customHeight="1" x14ac:dyDescent="0.2">
      <c r="A520" s="344">
        <v>244</v>
      </c>
      <c r="B520" s="738"/>
      <c r="C520" s="656"/>
      <c r="D520" s="648"/>
      <c r="E520" s="775"/>
      <c r="F520" s="1247" t="s">
        <v>85</v>
      </c>
      <c r="G520" s="1248"/>
      <c r="H520" s="1248"/>
      <c r="I520" s="1248"/>
      <c r="J520" s="1248"/>
      <c r="K520" s="1248"/>
      <c r="L520" s="1248"/>
      <c r="M520" s="690">
        <v>0</v>
      </c>
      <c r="N520" s="691">
        <v>0</v>
      </c>
      <c r="O520" s="692">
        <v>0</v>
      </c>
      <c r="P520" s="692">
        <v>0</v>
      </c>
      <c r="Q520" s="697">
        <v>0</v>
      </c>
      <c r="R520" s="692">
        <v>0</v>
      </c>
      <c r="S520" s="693">
        <v>0</v>
      </c>
      <c r="T520" s="692">
        <v>0</v>
      </c>
      <c r="U520" s="693">
        <v>0</v>
      </c>
      <c r="V520" s="692">
        <v>0</v>
      </c>
      <c r="W520" s="693">
        <v>0</v>
      </c>
      <c r="X520" s="692">
        <v>0</v>
      </c>
      <c r="Y520" s="693">
        <v>0</v>
      </c>
      <c r="Z520" s="692">
        <v>0</v>
      </c>
      <c r="AA520" s="693">
        <v>0</v>
      </c>
      <c r="AB520" s="698">
        <v>0</v>
      </c>
      <c r="AC520" s="690">
        <v>0</v>
      </c>
      <c r="AD520" s="1228"/>
      <c r="AE520" s="1228"/>
      <c r="AF520" s="1229"/>
    </row>
    <row r="521" spans="1:32" ht="15" customHeight="1" x14ac:dyDescent="0.2">
      <c r="A521" s="344">
        <v>245</v>
      </c>
      <c r="B521" s="738"/>
      <c r="C521" s="656"/>
      <c r="D521" s="358"/>
      <c r="E521" s="358"/>
      <c r="F521" s="1231" t="s">
        <v>86</v>
      </c>
      <c r="G521" s="1232"/>
      <c r="H521" s="1232"/>
      <c r="I521" s="1232"/>
      <c r="J521" s="1232"/>
      <c r="K521" s="1232"/>
      <c r="L521" s="1232"/>
      <c r="M521" s="690">
        <v>0</v>
      </c>
      <c r="N521" s="691">
        <v>0</v>
      </c>
      <c r="O521" s="692">
        <v>0</v>
      </c>
      <c r="P521" s="692">
        <v>0</v>
      </c>
      <c r="Q521" s="697">
        <v>0</v>
      </c>
      <c r="R521" s="692">
        <v>0</v>
      </c>
      <c r="S521" s="693">
        <v>0</v>
      </c>
      <c r="T521" s="692">
        <v>0</v>
      </c>
      <c r="U521" s="693">
        <v>0</v>
      </c>
      <c r="V521" s="692">
        <v>0</v>
      </c>
      <c r="W521" s="693">
        <v>0</v>
      </c>
      <c r="X521" s="692">
        <v>0</v>
      </c>
      <c r="Y521" s="693">
        <v>0</v>
      </c>
      <c r="Z521" s="692">
        <v>0</v>
      </c>
      <c r="AA521" s="693">
        <v>0</v>
      </c>
      <c r="AB521" s="698">
        <v>0</v>
      </c>
      <c r="AC521" s="690">
        <v>0</v>
      </c>
      <c r="AD521" s="1228"/>
      <c r="AE521" s="1228"/>
      <c r="AF521" s="1229"/>
    </row>
    <row r="522" spans="1:32" ht="15" customHeight="1" x14ac:dyDescent="0.2">
      <c r="A522" s="344">
        <v>246</v>
      </c>
      <c r="B522" s="738"/>
      <c r="C522" s="656"/>
      <c r="D522" s="358"/>
      <c r="E522" s="358"/>
      <c r="F522" s="1231" t="s">
        <v>87</v>
      </c>
      <c r="G522" s="1232"/>
      <c r="H522" s="1232"/>
      <c r="I522" s="1232"/>
      <c r="J522" s="1232"/>
      <c r="K522" s="1232"/>
      <c r="L522" s="1232"/>
      <c r="M522" s="690">
        <v>0</v>
      </c>
      <c r="N522" s="691">
        <v>0</v>
      </c>
      <c r="O522" s="692">
        <v>0</v>
      </c>
      <c r="P522" s="692">
        <v>0</v>
      </c>
      <c r="Q522" s="697">
        <v>0</v>
      </c>
      <c r="R522" s="692">
        <v>0</v>
      </c>
      <c r="S522" s="693">
        <v>0</v>
      </c>
      <c r="T522" s="692">
        <v>0</v>
      </c>
      <c r="U522" s="693">
        <v>0</v>
      </c>
      <c r="V522" s="692">
        <v>0</v>
      </c>
      <c r="W522" s="693">
        <v>0</v>
      </c>
      <c r="X522" s="692">
        <v>0</v>
      </c>
      <c r="Y522" s="693">
        <v>0</v>
      </c>
      <c r="Z522" s="692">
        <v>0</v>
      </c>
      <c r="AA522" s="693">
        <v>0</v>
      </c>
      <c r="AB522" s="698">
        <v>0</v>
      </c>
      <c r="AC522" s="690">
        <v>0</v>
      </c>
      <c r="AD522" s="1228"/>
      <c r="AE522" s="1228"/>
      <c r="AF522" s="1229"/>
    </row>
    <row r="523" spans="1:32" ht="15" customHeight="1" x14ac:dyDescent="0.2">
      <c r="A523" s="344">
        <v>247</v>
      </c>
      <c r="B523" s="738"/>
      <c r="C523" s="656"/>
      <c r="D523" s="363"/>
      <c r="E523" s="359"/>
      <c r="F523" s="1259" t="s">
        <v>272</v>
      </c>
      <c r="G523" s="1260"/>
      <c r="H523" s="1260"/>
      <c r="I523" s="1260"/>
      <c r="J523" s="1260"/>
      <c r="K523" s="1260"/>
      <c r="L523" s="1260"/>
      <c r="M523" s="690">
        <v>0</v>
      </c>
      <c r="N523" s="691">
        <v>0</v>
      </c>
      <c r="O523" s="692">
        <v>0</v>
      </c>
      <c r="P523" s="692">
        <v>0</v>
      </c>
      <c r="Q523" s="697">
        <v>0</v>
      </c>
      <c r="R523" s="692">
        <v>0</v>
      </c>
      <c r="S523" s="693">
        <v>0</v>
      </c>
      <c r="T523" s="692">
        <v>0</v>
      </c>
      <c r="U523" s="693">
        <v>0</v>
      </c>
      <c r="V523" s="692">
        <v>0</v>
      </c>
      <c r="W523" s="693">
        <v>0</v>
      </c>
      <c r="X523" s="692">
        <v>0</v>
      </c>
      <c r="Y523" s="693">
        <v>0</v>
      </c>
      <c r="Z523" s="692">
        <v>0</v>
      </c>
      <c r="AA523" s="693">
        <v>0</v>
      </c>
      <c r="AB523" s="698">
        <v>0</v>
      </c>
      <c r="AC523" s="690">
        <v>0</v>
      </c>
      <c r="AD523" s="1228"/>
      <c r="AE523" s="1228"/>
      <c r="AF523" s="1229"/>
    </row>
    <row r="524" spans="1:32" ht="15" customHeight="1" x14ac:dyDescent="0.2">
      <c r="A524" s="344">
        <v>129</v>
      </c>
      <c r="B524" s="738"/>
      <c r="C524" s="359"/>
      <c r="D524" s="1242" t="s">
        <v>88</v>
      </c>
      <c r="E524" s="1265"/>
      <c r="F524" s="1265"/>
      <c r="G524" s="1265"/>
      <c r="H524" s="1265"/>
      <c r="I524" s="1265"/>
      <c r="J524" s="1265"/>
      <c r="K524" s="1265"/>
      <c r="L524" s="1265"/>
      <c r="M524" s="1243"/>
      <c r="N524" s="1243"/>
      <c r="O524" s="1243"/>
      <c r="P524" s="1243"/>
      <c r="Q524" s="1243"/>
      <c r="R524" s="1243"/>
      <c r="S524" s="1243"/>
      <c r="T524" s="1243"/>
      <c r="U524" s="1243"/>
      <c r="V524" s="1243"/>
      <c r="W524" s="1243"/>
      <c r="X524" s="1243"/>
      <c r="Y524" s="1243"/>
      <c r="Z524" s="1243"/>
      <c r="AA524" s="1243"/>
      <c r="AB524" s="1243"/>
      <c r="AC524" s="1243"/>
      <c r="AD524" s="1243"/>
      <c r="AE524" s="1243"/>
      <c r="AF524" s="1264"/>
    </row>
    <row r="525" spans="1:32" ht="15" customHeight="1" x14ac:dyDescent="0.2">
      <c r="A525" s="344">
        <v>130</v>
      </c>
      <c r="B525" s="738"/>
      <c r="C525" s="359"/>
      <c r="D525" s="359"/>
      <c r="E525" s="1222" t="s">
        <v>89</v>
      </c>
      <c r="F525" s="1223"/>
      <c r="G525" s="1223"/>
      <c r="H525" s="1223"/>
      <c r="I525" s="1223"/>
      <c r="J525" s="1223"/>
      <c r="K525" s="1223"/>
      <c r="L525" s="1223"/>
      <c r="M525" s="399">
        <f>SUBTOTAL(9,M526:M528)</f>
        <v>0</v>
      </c>
      <c r="N525" s="402">
        <f t="shared" ref="N525:AC525" si="117">SUBTOTAL(9,N526:N528)</f>
        <v>0</v>
      </c>
      <c r="O525" s="406">
        <f t="shared" si="117"/>
        <v>0</v>
      </c>
      <c r="P525" s="405">
        <f t="shared" si="117"/>
        <v>0</v>
      </c>
      <c r="Q525" s="407">
        <f t="shared" si="117"/>
        <v>0</v>
      </c>
      <c r="R525" s="406">
        <f t="shared" si="117"/>
        <v>0</v>
      </c>
      <c r="S525" s="406">
        <f t="shared" si="117"/>
        <v>0</v>
      </c>
      <c r="T525" s="406">
        <f t="shared" si="117"/>
        <v>0</v>
      </c>
      <c r="U525" s="406">
        <f t="shared" si="117"/>
        <v>0</v>
      </c>
      <c r="V525" s="406">
        <f t="shared" si="117"/>
        <v>0</v>
      </c>
      <c r="W525" s="406">
        <f t="shared" si="117"/>
        <v>0</v>
      </c>
      <c r="X525" s="406">
        <f t="shared" si="117"/>
        <v>0</v>
      </c>
      <c r="Y525" s="406">
        <f t="shared" si="117"/>
        <v>0</v>
      </c>
      <c r="Z525" s="406">
        <f t="shared" si="117"/>
        <v>0</v>
      </c>
      <c r="AA525" s="406">
        <f t="shared" si="117"/>
        <v>0</v>
      </c>
      <c r="AB525" s="416">
        <f t="shared" si="117"/>
        <v>0</v>
      </c>
      <c r="AC525" s="399">
        <f t="shared" si="117"/>
        <v>0</v>
      </c>
      <c r="AD525" s="1257"/>
      <c r="AE525" s="1257"/>
      <c r="AF525" s="1258"/>
    </row>
    <row r="526" spans="1:32" ht="15" customHeight="1" x14ac:dyDescent="0.2">
      <c r="A526" s="344">
        <v>131</v>
      </c>
      <c r="B526" s="738"/>
      <c r="C526" s="359"/>
      <c r="D526" s="359"/>
      <c r="E526" s="360"/>
      <c r="F526" s="1247" t="s">
        <v>90</v>
      </c>
      <c r="G526" s="1248"/>
      <c r="H526" s="1248"/>
      <c r="I526" s="1248"/>
      <c r="J526" s="1248"/>
      <c r="K526" s="1248"/>
      <c r="L526" s="1248"/>
      <c r="M526" s="690">
        <v>0</v>
      </c>
      <c r="N526" s="691">
        <v>0</v>
      </c>
      <c r="O526" s="692">
        <v>0</v>
      </c>
      <c r="P526" s="692">
        <v>0</v>
      </c>
      <c r="Q526" s="697">
        <v>0</v>
      </c>
      <c r="R526" s="692">
        <v>0</v>
      </c>
      <c r="S526" s="693">
        <v>0</v>
      </c>
      <c r="T526" s="692">
        <v>0</v>
      </c>
      <c r="U526" s="693">
        <v>0</v>
      </c>
      <c r="V526" s="692">
        <v>0</v>
      </c>
      <c r="W526" s="693">
        <v>0</v>
      </c>
      <c r="X526" s="692">
        <v>0</v>
      </c>
      <c r="Y526" s="693">
        <v>0</v>
      </c>
      <c r="Z526" s="692">
        <v>0</v>
      </c>
      <c r="AA526" s="693">
        <v>0</v>
      </c>
      <c r="AB526" s="698">
        <v>0</v>
      </c>
      <c r="AC526" s="690">
        <v>0</v>
      </c>
      <c r="AD526" s="1228"/>
      <c r="AE526" s="1228"/>
      <c r="AF526" s="1229"/>
    </row>
    <row r="527" spans="1:32" ht="15" customHeight="1" x14ac:dyDescent="0.2">
      <c r="A527" s="344">
        <v>132</v>
      </c>
      <c r="B527" s="738"/>
      <c r="C527" s="359"/>
      <c r="D527" s="359"/>
      <c r="E527" s="360"/>
      <c r="F527" s="1231" t="s">
        <v>91</v>
      </c>
      <c r="G527" s="1232"/>
      <c r="H527" s="1232"/>
      <c r="I527" s="1232"/>
      <c r="J527" s="1232"/>
      <c r="K527" s="1232"/>
      <c r="L527" s="1232"/>
      <c r="M527" s="690">
        <v>0</v>
      </c>
      <c r="N527" s="691">
        <v>0</v>
      </c>
      <c r="O527" s="692">
        <v>0</v>
      </c>
      <c r="P527" s="692">
        <v>0</v>
      </c>
      <c r="Q527" s="697">
        <v>0</v>
      </c>
      <c r="R527" s="692">
        <v>0</v>
      </c>
      <c r="S527" s="693">
        <v>0</v>
      </c>
      <c r="T527" s="692">
        <v>0</v>
      </c>
      <c r="U527" s="693">
        <v>0</v>
      </c>
      <c r="V527" s="692">
        <v>0</v>
      </c>
      <c r="W527" s="693">
        <v>0</v>
      </c>
      <c r="X527" s="692">
        <v>0</v>
      </c>
      <c r="Y527" s="693">
        <v>0</v>
      </c>
      <c r="Z527" s="692">
        <v>0</v>
      </c>
      <c r="AA527" s="693">
        <v>0</v>
      </c>
      <c r="AB527" s="698">
        <v>0</v>
      </c>
      <c r="AC527" s="690">
        <v>0</v>
      </c>
      <c r="AD527" s="1228"/>
      <c r="AE527" s="1228"/>
      <c r="AF527" s="1229"/>
    </row>
    <row r="528" spans="1:32" ht="15" customHeight="1" x14ac:dyDescent="0.2">
      <c r="A528" s="344">
        <v>133</v>
      </c>
      <c r="B528" s="738"/>
      <c r="C528" s="359"/>
      <c r="D528" s="359"/>
      <c r="E528" s="360"/>
      <c r="F528" s="1259" t="s">
        <v>336</v>
      </c>
      <c r="G528" s="1260"/>
      <c r="H528" s="1260"/>
      <c r="I528" s="1260"/>
      <c r="J528" s="1260"/>
      <c r="K528" s="1260"/>
      <c r="L528" s="1260"/>
      <c r="M528" s="690">
        <v>0</v>
      </c>
      <c r="N528" s="691">
        <v>0</v>
      </c>
      <c r="O528" s="692">
        <v>0</v>
      </c>
      <c r="P528" s="692">
        <v>0</v>
      </c>
      <c r="Q528" s="697">
        <v>0</v>
      </c>
      <c r="R528" s="692">
        <v>0</v>
      </c>
      <c r="S528" s="693">
        <v>0</v>
      </c>
      <c r="T528" s="692">
        <v>0</v>
      </c>
      <c r="U528" s="693">
        <v>0</v>
      </c>
      <c r="V528" s="692">
        <v>0</v>
      </c>
      <c r="W528" s="693">
        <v>0</v>
      </c>
      <c r="X528" s="692">
        <v>0</v>
      </c>
      <c r="Y528" s="693">
        <v>0</v>
      </c>
      <c r="Z528" s="692">
        <v>0</v>
      </c>
      <c r="AA528" s="693">
        <v>0</v>
      </c>
      <c r="AB528" s="698">
        <v>0</v>
      </c>
      <c r="AC528" s="690">
        <v>0</v>
      </c>
      <c r="AD528" s="1228"/>
      <c r="AE528" s="1228"/>
      <c r="AF528" s="1229"/>
    </row>
    <row r="529" spans="1:32" ht="15" customHeight="1" x14ac:dyDescent="0.2">
      <c r="A529" s="344">
        <v>134</v>
      </c>
      <c r="B529" s="738"/>
      <c r="C529" s="359"/>
      <c r="D529" s="359"/>
      <c r="E529" s="1222" t="s">
        <v>95</v>
      </c>
      <c r="F529" s="1223"/>
      <c r="G529" s="1223"/>
      <c r="H529" s="1223"/>
      <c r="I529" s="1223"/>
      <c r="J529" s="1223"/>
      <c r="K529" s="1223"/>
      <c r="L529" s="1223"/>
      <c r="M529" s="399">
        <f>SUBTOTAL(9,M530:M532)</f>
        <v>0</v>
      </c>
      <c r="N529" s="402">
        <f t="shared" ref="N529:AC529" si="118">SUBTOTAL(9,N530:N532)</f>
        <v>0</v>
      </c>
      <c r="O529" s="406">
        <f t="shared" si="118"/>
        <v>0</v>
      </c>
      <c r="P529" s="405">
        <f t="shared" si="118"/>
        <v>0</v>
      </c>
      <c r="Q529" s="407">
        <f t="shared" si="118"/>
        <v>0</v>
      </c>
      <c r="R529" s="406">
        <f t="shared" si="118"/>
        <v>0</v>
      </c>
      <c r="S529" s="406">
        <f t="shared" si="118"/>
        <v>0</v>
      </c>
      <c r="T529" s="406">
        <f t="shared" si="118"/>
        <v>0</v>
      </c>
      <c r="U529" s="406">
        <f t="shared" si="118"/>
        <v>0</v>
      </c>
      <c r="V529" s="406">
        <f t="shared" si="118"/>
        <v>0</v>
      </c>
      <c r="W529" s="406">
        <f t="shared" si="118"/>
        <v>0</v>
      </c>
      <c r="X529" s="406">
        <f t="shared" si="118"/>
        <v>0</v>
      </c>
      <c r="Y529" s="406">
        <f t="shared" si="118"/>
        <v>0</v>
      </c>
      <c r="Z529" s="406">
        <f t="shared" si="118"/>
        <v>0</v>
      </c>
      <c r="AA529" s="406">
        <f t="shared" si="118"/>
        <v>0</v>
      </c>
      <c r="AB529" s="416">
        <f t="shared" si="118"/>
        <v>0</v>
      </c>
      <c r="AC529" s="399">
        <f t="shared" si="118"/>
        <v>0</v>
      </c>
      <c r="AD529" s="1228"/>
      <c r="AE529" s="1228"/>
      <c r="AF529" s="1229"/>
    </row>
    <row r="530" spans="1:32" ht="15" customHeight="1" x14ac:dyDescent="0.2">
      <c r="A530" s="344">
        <v>135</v>
      </c>
      <c r="B530" s="738"/>
      <c r="C530" s="359"/>
      <c r="D530" s="359"/>
      <c r="E530" s="360"/>
      <c r="F530" s="1247" t="s">
        <v>92</v>
      </c>
      <c r="G530" s="1248"/>
      <c r="H530" s="1248"/>
      <c r="I530" s="1248"/>
      <c r="J530" s="1248"/>
      <c r="K530" s="1248"/>
      <c r="L530" s="1248"/>
      <c r="M530" s="690">
        <v>0</v>
      </c>
      <c r="N530" s="691">
        <v>0</v>
      </c>
      <c r="O530" s="692">
        <v>0</v>
      </c>
      <c r="P530" s="692">
        <v>0</v>
      </c>
      <c r="Q530" s="697">
        <v>0</v>
      </c>
      <c r="R530" s="692">
        <v>0</v>
      </c>
      <c r="S530" s="693">
        <v>0</v>
      </c>
      <c r="T530" s="692">
        <v>0</v>
      </c>
      <c r="U530" s="693">
        <v>0</v>
      </c>
      <c r="V530" s="692">
        <v>0</v>
      </c>
      <c r="W530" s="693">
        <v>0</v>
      </c>
      <c r="X530" s="692">
        <v>0</v>
      </c>
      <c r="Y530" s="693">
        <v>0</v>
      </c>
      <c r="Z530" s="692">
        <v>0</v>
      </c>
      <c r="AA530" s="693">
        <v>0</v>
      </c>
      <c r="AB530" s="698">
        <v>0</v>
      </c>
      <c r="AC530" s="690">
        <v>0</v>
      </c>
      <c r="AD530" s="1228"/>
      <c r="AE530" s="1228"/>
      <c r="AF530" s="1229"/>
    </row>
    <row r="531" spans="1:32" ht="15" customHeight="1" x14ac:dyDescent="0.2">
      <c r="A531" s="344">
        <v>136</v>
      </c>
      <c r="B531" s="738"/>
      <c r="C531" s="359"/>
      <c r="D531" s="359"/>
      <c r="E531" s="360"/>
      <c r="F531" s="1231" t="s">
        <v>93</v>
      </c>
      <c r="G531" s="1232"/>
      <c r="H531" s="1232"/>
      <c r="I531" s="1232"/>
      <c r="J531" s="1232"/>
      <c r="K531" s="1232"/>
      <c r="L531" s="1232"/>
      <c r="M531" s="690">
        <v>0</v>
      </c>
      <c r="N531" s="691">
        <v>0</v>
      </c>
      <c r="O531" s="692">
        <v>0</v>
      </c>
      <c r="P531" s="692">
        <v>0</v>
      </c>
      <c r="Q531" s="697">
        <v>0</v>
      </c>
      <c r="R531" s="692">
        <v>0</v>
      </c>
      <c r="S531" s="693">
        <v>0</v>
      </c>
      <c r="T531" s="692">
        <v>0</v>
      </c>
      <c r="U531" s="693">
        <v>0</v>
      </c>
      <c r="V531" s="692">
        <v>0</v>
      </c>
      <c r="W531" s="693">
        <v>0</v>
      </c>
      <c r="X531" s="692">
        <v>0</v>
      </c>
      <c r="Y531" s="693">
        <v>0</v>
      </c>
      <c r="Z531" s="692">
        <v>0</v>
      </c>
      <c r="AA531" s="693">
        <v>0</v>
      </c>
      <c r="AB531" s="698">
        <v>0</v>
      </c>
      <c r="AC531" s="690">
        <v>0</v>
      </c>
      <c r="AD531" s="1228"/>
      <c r="AE531" s="1228"/>
      <c r="AF531" s="1229"/>
    </row>
    <row r="532" spans="1:32" ht="15" customHeight="1" x14ac:dyDescent="0.2">
      <c r="A532" s="344">
        <v>137</v>
      </c>
      <c r="B532" s="738"/>
      <c r="C532" s="359"/>
      <c r="D532" s="359"/>
      <c r="E532" s="360"/>
      <c r="F532" s="1259" t="s">
        <v>337</v>
      </c>
      <c r="G532" s="1260"/>
      <c r="H532" s="1260"/>
      <c r="I532" s="1260"/>
      <c r="J532" s="1260"/>
      <c r="K532" s="1260"/>
      <c r="L532" s="1260"/>
      <c r="M532" s="690">
        <v>0</v>
      </c>
      <c r="N532" s="691">
        <v>0</v>
      </c>
      <c r="O532" s="692">
        <v>0</v>
      </c>
      <c r="P532" s="692">
        <v>0</v>
      </c>
      <c r="Q532" s="697">
        <v>0</v>
      </c>
      <c r="R532" s="692">
        <v>0</v>
      </c>
      <c r="S532" s="693">
        <v>0</v>
      </c>
      <c r="T532" s="692">
        <v>0</v>
      </c>
      <c r="U532" s="693">
        <v>0</v>
      </c>
      <c r="V532" s="692">
        <v>0</v>
      </c>
      <c r="W532" s="693">
        <v>0</v>
      </c>
      <c r="X532" s="692">
        <v>0</v>
      </c>
      <c r="Y532" s="693">
        <v>0</v>
      </c>
      <c r="Z532" s="692">
        <v>0</v>
      </c>
      <c r="AA532" s="693">
        <v>0</v>
      </c>
      <c r="AB532" s="698">
        <v>0</v>
      </c>
      <c r="AC532" s="690">
        <v>0</v>
      </c>
      <c r="AD532" s="1228"/>
      <c r="AE532" s="1228"/>
      <c r="AF532" s="1229"/>
    </row>
    <row r="533" spans="1:32" ht="15" customHeight="1" x14ac:dyDescent="0.2">
      <c r="A533" s="344">
        <v>138</v>
      </c>
      <c r="B533" s="738"/>
      <c r="C533" s="359"/>
      <c r="D533" s="359"/>
      <c r="E533" s="1222" t="s">
        <v>94</v>
      </c>
      <c r="F533" s="1223"/>
      <c r="G533" s="1223"/>
      <c r="H533" s="1223"/>
      <c r="I533" s="1223"/>
      <c r="J533" s="1223"/>
      <c r="K533" s="1223"/>
      <c r="L533" s="1223"/>
      <c r="M533" s="399">
        <f>SUBTOTAL(9,M534:M536)</f>
        <v>0</v>
      </c>
      <c r="N533" s="402">
        <f t="shared" ref="N533:AC533" si="119">SUBTOTAL(9,N534:N536)</f>
        <v>0</v>
      </c>
      <c r="O533" s="406">
        <f t="shared" si="119"/>
        <v>0</v>
      </c>
      <c r="P533" s="405">
        <f t="shared" si="119"/>
        <v>0</v>
      </c>
      <c r="Q533" s="407">
        <f t="shared" si="119"/>
        <v>0</v>
      </c>
      <c r="R533" s="406">
        <f t="shared" si="119"/>
        <v>0</v>
      </c>
      <c r="S533" s="406">
        <f t="shared" si="119"/>
        <v>0</v>
      </c>
      <c r="T533" s="406">
        <f t="shared" si="119"/>
        <v>0</v>
      </c>
      <c r="U533" s="406">
        <f t="shared" si="119"/>
        <v>0</v>
      </c>
      <c r="V533" s="406">
        <f t="shared" si="119"/>
        <v>0</v>
      </c>
      <c r="W533" s="406">
        <f t="shared" si="119"/>
        <v>0</v>
      </c>
      <c r="X533" s="406">
        <f t="shared" si="119"/>
        <v>0</v>
      </c>
      <c r="Y533" s="406">
        <f t="shared" si="119"/>
        <v>0</v>
      </c>
      <c r="Z533" s="406">
        <f t="shared" si="119"/>
        <v>0</v>
      </c>
      <c r="AA533" s="406">
        <f t="shared" si="119"/>
        <v>0</v>
      </c>
      <c r="AB533" s="416">
        <f t="shared" si="119"/>
        <v>0</v>
      </c>
      <c r="AC533" s="399">
        <f t="shared" si="119"/>
        <v>0</v>
      </c>
      <c r="AD533" s="1228"/>
      <c r="AE533" s="1228"/>
      <c r="AF533" s="1229"/>
    </row>
    <row r="534" spans="1:32" ht="15" customHeight="1" x14ac:dyDescent="0.2">
      <c r="A534" s="344">
        <v>139</v>
      </c>
      <c r="B534" s="738"/>
      <c r="C534" s="359"/>
      <c r="D534" s="359"/>
      <c r="E534" s="360"/>
      <c r="F534" s="1247" t="s">
        <v>96</v>
      </c>
      <c r="G534" s="1248"/>
      <c r="H534" s="1248"/>
      <c r="I534" s="1248"/>
      <c r="J534" s="1248"/>
      <c r="K534" s="1248"/>
      <c r="L534" s="1248"/>
      <c r="M534" s="690">
        <v>0</v>
      </c>
      <c r="N534" s="691">
        <v>0</v>
      </c>
      <c r="O534" s="692">
        <v>0</v>
      </c>
      <c r="P534" s="692">
        <v>0</v>
      </c>
      <c r="Q534" s="697">
        <v>0</v>
      </c>
      <c r="R534" s="692">
        <v>0</v>
      </c>
      <c r="S534" s="693">
        <v>0</v>
      </c>
      <c r="T534" s="692">
        <v>0</v>
      </c>
      <c r="U534" s="693">
        <v>0</v>
      </c>
      <c r="V534" s="692">
        <v>0</v>
      </c>
      <c r="W534" s="693">
        <v>0</v>
      </c>
      <c r="X534" s="692">
        <v>0</v>
      </c>
      <c r="Y534" s="693">
        <v>0</v>
      </c>
      <c r="Z534" s="692">
        <v>0</v>
      </c>
      <c r="AA534" s="693">
        <v>0</v>
      </c>
      <c r="AB534" s="698">
        <v>0</v>
      </c>
      <c r="AC534" s="690">
        <v>0</v>
      </c>
      <c r="AD534" s="1228"/>
      <c r="AE534" s="1228"/>
      <c r="AF534" s="1229"/>
    </row>
    <row r="535" spans="1:32" ht="15" customHeight="1" x14ac:dyDescent="0.2">
      <c r="A535" s="344">
        <v>140</v>
      </c>
      <c r="B535" s="738"/>
      <c r="C535" s="359"/>
      <c r="D535" s="359"/>
      <c r="E535" s="360"/>
      <c r="F535" s="1231" t="s">
        <v>97</v>
      </c>
      <c r="G535" s="1232"/>
      <c r="H535" s="1232"/>
      <c r="I535" s="1232"/>
      <c r="J535" s="1232"/>
      <c r="K535" s="1232"/>
      <c r="L535" s="1232"/>
      <c r="M535" s="690">
        <v>0</v>
      </c>
      <c r="N535" s="691">
        <v>0</v>
      </c>
      <c r="O535" s="692">
        <v>0</v>
      </c>
      <c r="P535" s="692">
        <v>0</v>
      </c>
      <c r="Q535" s="697">
        <v>0</v>
      </c>
      <c r="R535" s="692">
        <v>0</v>
      </c>
      <c r="S535" s="693">
        <v>0</v>
      </c>
      <c r="T535" s="692">
        <v>0</v>
      </c>
      <c r="U535" s="693">
        <v>0</v>
      </c>
      <c r="V535" s="692">
        <v>0</v>
      </c>
      <c r="W535" s="693">
        <v>0</v>
      </c>
      <c r="X535" s="692">
        <v>0</v>
      </c>
      <c r="Y535" s="693">
        <v>0</v>
      </c>
      <c r="Z535" s="692">
        <v>0</v>
      </c>
      <c r="AA535" s="693">
        <v>0</v>
      </c>
      <c r="AB535" s="698">
        <v>0</v>
      </c>
      <c r="AC535" s="690">
        <v>0</v>
      </c>
      <c r="AD535" s="1228"/>
      <c r="AE535" s="1228"/>
      <c r="AF535" s="1229"/>
    </row>
    <row r="536" spans="1:32" ht="15" customHeight="1" x14ac:dyDescent="0.2">
      <c r="A536" s="344">
        <v>141</v>
      </c>
      <c r="B536" s="738"/>
      <c r="C536" s="359"/>
      <c r="D536" s="359"/>
      <c r="E536" s="360"/>
      <c r="F536" s="1259" t="s">
        <v>338</v>
      </c>
      <c r="G536" s="1260"/>
      <c r="H536" s="1260"/>
      <c r="I536" s="1260"/>
      <c r="J536" s="1260"/>
      <c r="K536" s="1260"/>
      <c r="L536" s="1260"/>
      <c r="M536" s="690">
        <v>0</v>
      </c>
      <c r="N536" s="691">
        <v>0</v>
      </c>
      <c r="O536" s="692">
        <v>0</v>
      </c>
      <c r="P536" s="692">
        <v>0</v>
      </c>
      <c r="Q536" s="697">
        <v>0</v>
      </c>
      <c r="R536" s="692">
        <v>0</v>
      </c>
      <c r="S536" s="693">
        <v>0</v>
      </c>
      <c r="T536" s="692">
        <v>0</v>
      </c>
      <c r="U536" s="693">
        <v>0</v>
      </c>
      <c r="V536" s="692">
        <v>0</v>
      </c>
      <c r="W536" s="693">
        <v>0</v>
      </c>
      <c r="X536" s="692">
        <v>0</v>
      </c>
      <c r="Y536" s="693">
        <v>0</v>
      </c>
      <c r="Z536" s="692">
        <v>0</v>
      </c>
      <c r="AA536" s="693">
        <v>0</v>
      </c>
      <c r="AB536" s="698">
        <v>0</v>
      </c>
      <c r="AC536" s="690">
        <v>0</v>
      </c>
      <c r="AD536" s="1228"/>
      <c r="AE536" s="1228"/>
      <c r="AF536" s="1229"/>
    </row>
    <row r="537" spans="1:32" ht="15" customHeight="1" x14ac:dyDescent="0.2">
      <c r="A537" s="344">
        <v>142</v>
      </c>
      <c r="B537" s="738"/>
      <c r="C537" s="359"/>
      <c r="D537" s="1242" t="s">
        <v>98</v>
      </c>
      <c r="E537" s="1243"/>
      <c r="F537" s="1243"/>
      <c r="G537" s="1243"/>
      <c r="H537" s="1243"/>
      <c r="I537" s="1243"/>
      <c r="J537" s="1243"/>
      <c r="K537" s="1243"/>
      <c r="L537" s="1243"/>
      <c r="M537" s="1243"/>
      <c r="N537" s="1243"/>
      <c r="O537" s="1243"/>
      <c r="P537" s="1243"/>
      <c r="Q537" s="1243"/>
      <c r="R537" s="1243"/>
      <c r="S537" s="1243"/>
      <c r="T537" s="1243"/>
      <c r="U537" s="1243"/>
      <c r="V537" s="1243"/>
      <c r="W537" s="1243"/>
      <c r="X537" s="1243"/>
      <c r="Y537" s="1243"/>
      <c r="Z537" s="1243"/>
      <c r="AA537" s="1243"/>
      <c r="AB537" s="1243"/>
      <c r="AC537" s="1243"/>
      <c r="AD537" s="1243"/>
      <c r="AE537" s="1243"/>
      <c r="AF537" s="1264"/>
    </row>
    <row r="538" spans="1:32" ht="15" customHeight="1" x14ac:dyDescent="0.2">
      <c r="A538" s="344">
        <v>143</v>
      </c>
      <c r="B538" s="738"/>
      <c r="C538" s="359"/>
      <c r="D538" s="359"/>
      <c r="E538" s="1222" t="s">
        <v>101</v>
      </c>
      <c r="F538" s="1223"/>
      <c r="G538" s="1223"/>
      <c r="H538" s="1223"/>
      <c r="I538" s="1223"/>
      <c r="J538" s="1223"/>
      <c r="K538" s="1223"/>
      <c r="L538" s="1223"/>
      <c r="M538" s="399">
        <f>SUBTOTAL(9,M539:M540)</f>
        <v>0</v>
      </c>
      <c r="N538" s="402">
        <f t="shared" ref="N538:AC538" si="120">SUBTOTAL(9,N539:N540)</f>
        <v>0</v>
      </c>
      <c r="O538" s="406">
        <f t="shared" si="120"/>
        <v>0</v>
      </c>
      <c r="P538" s="405">
        <f t="shared" si="120"/>
        <v>0</v>
      </c>
      <c r="Q538" s="407">
        <f t="shared" si="120"/>
        <v>0</v>
      </c>
      <c r="R538" s="406">
        <f t="shared" si="120"/>
        <v>0</v>
      </c>
      <c r="S538" s="406">
        <f t="shared" si="120"/>
        <v>0</v>
      </c>
      <c r="T538" s="406">
        <f t="shared" si="120"/>
        <v>0</v>
      </c>
      <c r="U538" s="406">
        <f t="shared" si="120"/>
        <v>0</v>
      </c>
      <c r="V538" s="406">
        <f t="shared" si="120"/>
        <v>0</v>
      </c>
      <c r="W538" s="406">
        <f t="shared" si="120"/>
        <v>0</v>
      </c>
      <c r="X538" s="406">
        <f t="shared" si="120"/>
        <v>0</v>
      </c>
      <c r="Y538" s="406">
        <f t="shared" si="120"/>
        <v>0</v>
      </c>
      <c r="Z538" s="406">
        <f t="shared" si="120"/>
        <v>0</v>
      </c>
      <c r="AA538" s="406">
        <f t="shared" si="120"/>
        <v>0</v>
      </c>
      <c r="AB538" s="416">
        <f t="shared" si="120"/>
        <v>0</v>
      </c>
      <c r="AC538" s="399">
        <f t="shared" si="120"/>
        <v>0</v>
      </c>
      <c r="AD538" s="1228"/>
      <c r="AE538" s="1228"/>
      <c r="AF538" s="1229"/>
    </row>
    <row r="539" spans="1:32" ht="15" customHeight="1" x14ac:dyDescent="0.2">
      <c r="A539" s="344">
        <v>144</v>
      </c>
      <c r="B539" s="738"/>
      <c r="C539" s="359"/>
      <c r="D539" s="359"/>
      <c r="E539" s="360"/>
      <c r="F539" s="1247" t="s">
        <v>346</v>
      </c>
      <c r="G539" s="1248"/>
      <c r="H539" s="1248"/>
      <c r="I539" s="1248"/>
      <c r="J539" s="1248"/>
      <c r="K539" s="1248"/>
      <c r="L539" s="1248"/>
      <c r="M539" s="690">
        <v>0</v>
      </c>
      <c r="N539" s="691">
        <v>0</v>
      </c>
      <c r="O539" s="692">
        <v>0</v>
      </c>
      <c r="P539" s="692">
        <v>0</v>
      </c>
      <c r="Q539" s="697">
        <v>0</v>
      </c>
      <c r="R539" s="692">
        <v>0</v>
      </c>
      <c r="S539" s="693">
        <v>0</v>
      </c>
      <c r="T539" s="692">
        <v>0</v>
      </c>
      <c r="U539" s="693">
        <v>0</v>
      </c>
      <c r="V539" s="692">
        <v>0</v>
      </c>
      <c r="W539" s="693">
        <v>0</v>
      </c>
      <c r="X539" s="692">
        <v>0</v>
      </c>
      <c r="Y539" s="693">
        <v>0</v>
      </c>
      <c r="Z539" s="692">
        <v>0</v>
      </c>
      <c r="AA539" s="693">
        <v>0</v>
      </c>
      <c r="AB539" s="698">
        <v>0</v>
      </c>
      <c r="AC539" s="690">
        <v>0</v>
      </c>
      <c r="AD539" s="1228"/>
      <c r="AE539" s="1228"/>
      <c r="AF539" s="1229"/>
    </row>
    <row r="540" spans="1:32" ht="15" customHeight="1" x14ac:dyDescent="0.2">
      <c r="A540" s="344">
        <v>145</v>
      </c>
      <c r="B540" s="738"/>
      <c r="C540" s="359"/>
      <c r="D540" s="359"/>
      <c r="E540" s="360"/>
      <c r="F540" s="1259" t="s">
        <v>99</v>
      </c>
      <c r="G540" s="1260"/>
      <c r="H540" s="1260"/>
      <c r="I540" s="1260"/>
      <c r="J540" s="1260"/>
      <c r="K540" s="1260"/>
      <c r="L540" s="1260"/>
      <c r="M540" s="690">
        <v>0</v>
      </c>
      <c r="N540" s="691">
        <v>0</v>
      </c>
      <c r="O540" s="692">
        <v>0</v>
      </c>
      <c r="P540" s="692">
        <v>0</v>
      </c>
      <c r="Q540" s="697">
        <v>0</v>
      </c>
      <c r="R540" s="692">
        <v>0</v>
      </c>
      <c r="S540" s="693">
        <v>0</v>
      </c>
      <c r="T540" s="692">
        <v>0</v>
      </c>
      <c r="U540" s="693">
        <v>0</v>
      </c>
      <c r="V540" s="692">
        <v>0</v>
      </c>
      <c r="W540" s="693">
        <v>0</v>
      </c>
      <c r="X540" s="692">
        <v>0</v>
      </c>
      <c r="Y540" s="693">
        <v>0</v>
      </c>
      <c r="Z540" s="692">
        <v>0</v>
      </c>
      <c r="AA540" s="693">
        <v>0</v>
      </c>
      <c r="AB540" s="698">
        <v>0</v>
      </c>
      <c r="AC540" s="690">
        <v>0</v>
      </c>
      <c r="AD540" s="1228"/>
      <c r="AE540" s="1228"/>
      <c r="AF540" s="1229"/>
    </row>
    <row r="541" spans="1:32" ht="15" customHeight="1" x14ac:dyDescent="0.2">
      <c r="A541" s="344">
        <v>146</v>
      </c>
      <c r="B541" s="738"/>
      <c r="C541" s="359"/>
      <c r="D541" s="359"/>
      <c r="E541" s="1222" t="s">
        <v>100</v>
      </c>
      <c r="F541" s="1223"/>
      <c r="G541" s="1223"/>
      <c r="H541" s="1223"/>
      <c r="I541" s="1223"/>
      <c r="J541" s="1223"/>
      <c r="K541" s="1223"/>
      <c r="L541" s="1223"/>
      <c r="M541" s="399">
        <f>SUBTOTAL(9,M542:M544)</f>
        <v>0</v>
      </c>
      <c r="N541" s="402">
        <f t="shared" ref="N541:AC541" si="121">SUBTOTAL(9,N542:N544)</f>
        <v>0</v>
      </c>
      <c r="O541" s="406">
        <f t="shared" si="121"/>
        <v>0</v>
      </c>
      <c r="P541" s="405">
        <f t="shared" si="121"/>
        <v>0</v>
      </c>
      <c r="Q541" s="407">
        <f t="shared" si="121"/>
        <v>0</v>
      </c>
      <c r="R541" s="406">
        <f t="shared" si="121"/>
        <v>0</v>
      </c>
      <c r="S541" s="406">
        <f t="shared" si="121"/>
        <v>0</v>
      </c>
      <c r="T541" s="406">
        <f t="shared" si="121"/>
        <v>0</v>
      </c>
      <c r="U541" s="406">
        <f t="shared" si="121"/>
        <v>0</v>
      </c>
      <c r="V541" s="406">
        <f t="shared" si="121"/>
        <v>0</v>
      </c>
      <c r="W541" s="406">
        <f t="shared" si="121"/>
        <v>0</v>
      </c>
      <c r="X541" s="406">
        <f t="shared" si="121"/>
        <v>0</v>
      </c>
      <c r="Y541" s="406">
        <f t="shared" si="121"/>
        <v>0</v>
      </c>
      <c r="Z541" s="406">
        <f t="shared" si="121"/>
        <v>0</v>
      </c>
      <c r="AA541" s="406">
        <f t="shared" si="121"/>
        <v>0</v>
      </c>
      <c r="AB541" s="416">
        <f t="shared" si="121"/>
        <v>0</v>
      </c>
      <c r="AC541" s="399">
        <f t="shared" si="121"/>
        <v>0</v>
      </c>
      <c r="AD541" s="1228"/>
      <c r="AE541" s="1228"/>
      <c r="AF541" s="1229"/>
    </row>
    <row r="542" spans="1:32" ht="15" customHeight="1" x14ac:dyDescent="0.2">
      <c r="A542" s="344">
        <v>147</v>
      </c>
      <c r="B542" s="738"/>
      <c r="C542" s="359"/>
      <c r="D542" s="359"/>
      <c r="E542" s="360"/>
      <c r="F542" s="1247" t="s">
        <v>273</v>
      </c>
      <c r="G542" s="1248"/>
      <c r="H542" s="1248"/>
      <c r="I542" s="1248"/>
      <c r="J542" s="1248"/>
      <c r="K542" s="1248"/>
      <c r="L542" s="1248"/>
      <c r="M542" s="690">
        <v>0</v>
      </c>
      <c r="N542" s="691">
        <v>0</v>
      </c>
      <c r="O542" s="692">
        <v>0</v>
      </c>
      <c r="P542" s="692">
        <v>0</v>
      </c>
      <c r="Q542" s="697">
        <v>0</v>
      </c>
      <c r="R542" s="692">
        <v>0</v>
      </c>
      <c r="S542" s="693">
        <v>0</v>
      </c>
      <c r="T542" s="692">
        <v>0</v>
      </c>
      <c r="U542" s="693">
        <v>0</v>
      </c>
      <c r="V542" s="692">
        <v>0</v>
      </c>
      <c r="W542" s="693">
        <v>0</v>
      </c>
      <c r="X542" s="692">
        <v>0</v>
      </c>
      <c r="Y542" s="693">
        <v>0</v>
      </c>
      <c r="Z542" s="692">
        <v>0</v>
      </c>
      <c r="AA542" s="693">
        <v>0</v>
      </c>
      <c r="AB542" s="698">
        <v>0</v>
      </c>
      <c r="AC542" s="690">
        <v>0</v>
      </c>
      <c r="AD542" s="1228"/>
      <c r="AE542" s="1228"/>
      <c r="AF542" s="1229"/>
    </row>
    <row r="543" spans="1:32" ht="15" customHeight="1" x14ac:dyDescent="0.2">
      <c r="A543" s="344">
        <v>148</v>
      </c>
      <c r="B543" s="738"/>
      <c r="C543" s="359"/>
      <c r="D543" s="359"/>
      <c r="E543" s="360"/>
      <c r="F543" s="1247" t="s">
        <v>102</v>
      </c>
      <c r="G543" s="1248"/>
      <c r="H543" s="1248"/>
      <c r="I543" s="1248"/>
      <c r="J543" s="1248"/>
      <c r="K543" s="1248"/>
      <c r="L543" s="1248"/>
      <c r="M543" s="690">
        <v>0</v>
      </c>
      <c r="N543" s="691">
        <v>0</v>
      </c>
      <c r="O543" s="692">
        <v>0</v>
      </c>
      <c r="P543" s="692">
        <v>0</v>
      </c>
      <c r="Q543" s="697">
        <v>0</v>
      </c>
      <c r="R543" s="692">
        <v>0</v>
      </c>
      <c r="S543" s="693">
        <v>0</v>
      </c>
      <c r="T543" s="692">
        <v>0</v>
      </c>
      <c r="U543" s="693">
        <v>0</v>
      </c>
      <c r="V543" s="692">
        <v>0</v>
      </c>
      <c r="W543" s="693">
        <v>0</v>
      </c>
      <c r="X543" s="692">
        <v>0</v>
      </c>
      <c r="Y543" s="693">
        <v>0</v>
      </c>
      <c r="Z543" s="692">
        <v>0</v>
      </c>
      <c r="AA543" s="693">
        <v>0</v>
      </c>
      <c r="AB543" s="698">
        <v>0</v>
      </c>
      <c r="AC543" s="690">
        <v>0</v>
      </c>
      <c r="AD543" s="1228"/>
      <c r="AE543" s="1228"/>
      <c r="AF543" s="1229"/>
    </row>
    <row r="544" spans="1:32" ht="15" customHeight="1" x14ac:dyDescent="0.2">
      <c r="A544" s="344">
        <v>149</v>
      </c>
      <c r="B544" s="738"/>
      <c r="C544" s="359"/>
      <c r="D544" s="359"/>
      <c r="E544" s="729"/>
      <c r="F544" s="1231" t="s">
        <v>103</v>
      </c>
      <c r="G544" s="1232"/>
      <c r="H544" s="1232"/>
      <c r="I544" s="1232"/>
      <c r="J544" s="1232"/>
      <c r="K544" s="1232"/>
      <c r="L544" s="1232"/>
      <c r="M544" s="690">
        <v>0</v>
      </c>
      <c r="N544" s="691">
        <v>0</v>
      </c>
      <c r="O544" s="692">
        <v>0</v>
      </c>
      <c r="P544" s="692">
        <v>0</v>
      </c>
      <c r="Q544" s="697">
        <v>0</v>
      </c>
      <c r="R544" s="692">
        <v>0</v>
      </c>
      <c r="S544" s="693">
        <v>0</v>
      </c>
      <c r="T544" s="692">
        <v>0</v>
      </c>
      <c r="U544" s="693">
        <v>0</v>
      </c>
      <c r="V544" s="692">
        <v>0</v>
      </c>
      <c r="W544" s="693">
        <v>0</v>
      </c>
      <c r="X544" s="692">
        <v>0</v>
      </c>
      <c r="Y544" s="693">
        <v>0</v>
      </c>
      <c r="Z544" s="692">
        <v>0</v>
      </c>
      <c r="AA544" s="693">
        <v>0</v>
      </c>
      <c r="AB544" s="698">
        <v>0</v>
      </c>
      <c r="AC544" s="690">
        <v>0</v>
      </c>
      <c r="AD544" s="1228"/>
      <c r="AE544" s="1228"/>
      <c r="AF544" s="1229"/>
    </row>
    <row r="545" spans="1:32" ht="15" customHeight="1" x14ac:dyDescent="0.2">
      <c r="A545" s="344">
        <v>150</v>
      </c>
      <c r="B545" s="738"/>
      <c r="C545" s="359"/>
      <c r="D545" s="359"/>
      <c r="E545" s="1222" t="s">
        <v>105</v>
      </c>
      <c r="F545" s="1223"/>
      <c r="G545" s="1223"/>
      <c r="H545" s="1223"/>
      <c r="I545" s="1223"/>
      <c r="J545" s="1223"/>
      <c r="K545" s="1223"/>
      <c r="L545" s="1223"/>
      <c r="M545" s="399">
        <f>SUBTOTAL(9,M546:M547)</f>
        <v>0</v>
      </c>
      <c r="N545" s="402">
        <f t="shared" ref="N545:AC545" si="122">SUBTOTAL(9,N546:N547)</f>
        <v>0</v>
      </c>
      <c r="O545" s="406">
        <f t="shared" si="122"/>
        <v>0</v>
      </c>
      <c r="P545" s="405">
        <f t="shared" si="122"/>
        <v>0</v>
      </c>
      <c r="Q545" s="407">
        <f t="shared" si="122"/>
        <v>0</v>
      </c>
      <c r="R545" s="406">
        <f t="shared" si="122"/>
        <v>0</v>
      </c>
      <c r="S545" s="406">
        <f t="shared" si="122"/>
        <v>0</v>
      </c>
      <c r="T545" s="406">
        <f t="shared" si="122"/>
        <v>0</v>
      </c>
      <c r="U545" s="406">
        <f t="shared" si="122"/>
        <v>0</v>
      </c>
      <c r="V545" s="406">
        <f t="shared" si="122"/>
        <v>0</v>
      </c>
      <c r="W545" s="406">
        <f t="shared" si="122"/>
        <v>0</v>
      </c>
      <c r="X545" s="406">
        <f t="shared" si="122"/>
        <v>0</v>
      </c>
      <c r="Y545" s="406">
        <f t="shared" si="122"/>
        <v>0</v>
      </c>
      <c r="Z545" s="406">
        <f t="shared" si="122"/>
        <v>0</v>
      </c>
      <c r="AA545" s="406">
        <f t="shared" si="122"/>
        <v>0</v>
      </c>
      <c r="AB545" s="416">
        <f t="shared" si="122"/>
        <v>0</v>
      </c>
      <c r="AC545" s="399">
        <f t="shared" si="122"/>
        <v>0</v>
      </c>
      <c r="AD545" s="1228"/>
      <c r="AE545" s="1228"/>
      <c r="AF545" s="1229"/>
    </row>
    <row r="546" spans="1:32" ht="15" customHeight="1" x14ac:dyDescent="0.2">
      <c r="A546" s="344">
        <v>151</v>
      </c>
      <c r="B546" s="738"/>
      <c r="C546" s="359"/>
      <c r="D546" s="359"/>
      <c r="E546" s="360"/>
      <c r="F546" s="1247" t="s">
        <v>104</v>
      </c>
      <c r="G546" s="1248"/>
      <c r="H546" s="1248"/>
      <c r="I546" s="1248"/>
      <c r="J546" s="1248"/>
      <c r="K546" s="1248"/>
      <c r="L546" s="1248"/>
      <c r="M546" s="690">
        <v>0</v>
      </c>
      <c r="N546" s="691">
        <v>0</v>
      </c>
      <c r="O546" s="692">
        <v>0</v>
      </c>
      <c r="P546" s="692">
        <v>0</v>
      </c>
      <c r="Q546" s="697">
        <v>0</v>
      </c>
      <c r="R546" s="692">
        <v>0</v>
      </c>
      <c r="S546" s="693">
        <v>0</v>
      </c>
      <c r="T546" s="692">
        <v>0</v>
      </c>
      <c r="U546" s="693">
        <v>0</v>
      </c>
      <c r="V546" s="692">
        <v>0</v>
      </c>
      <c r="W546" s="693">
        <v>0</v>
      </c>
      <c r="X546" s="692">
        <v>0</v>
      </c>
      <c r="Y546" s="693">
        <v>0</v>
      </c>
      <c r="Z546" s="692">
        <v>0</v>
      </c>
      <c r="AA546" s="693">
        <v>0</v>
      </c>
      <c r="AB546" s="698">
        <v>0</v>
      </c>
      <c r="AC546" s="690">
        <v>0</v>
      </c>
      <c r="AD546" s="1228"/>
      <c r="AE546" s="1228"/>
      <c r="AF546" s="1229"/>
    </row>
    <row r="547" spans="1:32" ht="15" customHeight="1" x14ac:dyDescent="0.2">
      <c r="A547" s="344">
        <v>152</v>
      </c>
      <c r="B547" s="738"/>
      <c r="C547" s="359"/>
      <c r="D547" s="359"/>
      <c r="E547" s="360"/>
      <c r="F547" s="1259" t="s">
        <v>106</v>
      </c>
      <c r="G547" s="1260"/>
      <c r="H547" s="1260"/>
      <c r="I547" s="1260"/>
      <c r="J547" s="1260"/>
      <c r="K547" s="1260"/>
      <c r="L547" s="1260"/>
      <c r="M547" s="690">
        <v>0</v>
      </c>
      <c r="N547" s="691">
        <v>0</v>
      </c>
      <c r="O547" s="692">
        <v>0</v>
      </c>
      <c r="P547" s="692">
        <v>0</v>
      </c>
      <c r="Q547" s="697">
        <v>0</v>
      </c>
      <c r="R547" s="692">
        <v>0</v>
      </c>
      <c r="S547" s="693">
        <v>0</v>
      </c>
      <c r="T547" s="692">
        <v>0</v>
      </c>
      <c r="U547" s="693">
        <v>0</v>
      </c>
      <c r="V547" s="692">
        <v>0</v>
      </c>
      <c r="W547" s="693">
        <v>0</v>
      </c>
      <c r="X547" s="692">
        <v>0</v>
      </c>
      <c r="Y547" s="693">
        <v>0</v>
      </c>
      <c r="Z547" s="692">
        <v>0</v>
      </c>
      <c r="AA547" s="693">
        <v>0</v>
      </c>
      <c r="AB547" s="698">
        <v>0</v>
      </c>
      <c r="AC547" s="690">
        <v>0</v>
      </c>
      <c r="AD547" s="1228"/>
      <c r="AE547" s="1228"/>
      <c r="AF547" s="1229"/>
    </row>
    <row r="548" spans="1:32" ht="15" customHeight="1" x14ac:dyDescent="0.2">
      <c r="A548" s="344">
        <v>153</v>
      </c>
      <c r="B548" s="738"/>
      <c r="C548" s="359"/>
      <c r="D548" s="359"/>
      <c r="E548" s="1222" t="s">
        <v>107</v>
      </c>
      <c r="F548" s="1223"/>
      <c r="G548" s="1223"/>
      <c r="H548" s="1223"/>
      <c r="I548" s="1223"/>
      <c r="J548" s="1223"/>
      <c r="K548" s="1223"/>
      <c r="L548" s="1223"/>
      <c r="M548" s="399">
        <f>SUBTOTAL(9,M549:M551)</f>
        <v>0</v>
      </c>
      <c r="N548" s="402">
        <f t="shared" ref="N548:AC548" si="123">SUBTOTAL(9,N549:N551)</f>
        <v>0</v>
      </c>
      <c r="O548" s="406">
        <f t="shared" si="123"/>
        <v>0</v>
      </c>
      <c r="P548" s="405">
        <f t="shared" si="123"/>
        <v>0</v>
      </c>
      <c r="Q548" s="407">
        <f t="shared" si="123"/>
        <v>0</v>
      </c>
      <c r="R548" s="406">
        <f t="shared" si="123"/>
        <v>0</v>
      </c>
      <c r="S548" s="406">
        <f t="shared" si="123"/>
        <v>0</v>
      </c>
      <c r="T548" s="406">
        <f t="shared" si="123"/>
        <v>0</v>
      </c>
      <c r="U548" s="406">
        <f t="shared" si="123"/>
        <v>0</v>
      </c>
      <c r="V548" s="406">
        <f t="shared" si="123"/>
        <v>0</v>
      </c>
      <c r="W548" s="406">
        <f t="shared" si="123"/>
        <v>0</v>
      </c>
      <c r="X548" s="406">
        <f t="shared" si="123"/>
        <v>0</v>
      </c>
      <c r="Y548" s="406">
        <f t="shared" si="123"/>
        <v>0</v>
      </c>
      <c r="Z548" s="406">
        <f t="shared" si="123"/>
        <v>0</v>
      </c>
      <c r="AA548" s="406">
        <f t="shared" si="123"/>
        <v>0</v>
      </c>
      <c r="AB548" s="416">
        <f t="shared" si="123"/>
        <v>0</v>
      </c>
      <c r="AC548" s="399">
        <f t="shared" si="123"/>
        <v>0</v>
      </c>
      <c r="AD548" s="1228"/>
      <c r="AE548" s="1228"/>
      <c r="AF548" s="1229"/>
    </row>
    <row r="549" spans="1:32" ht="15" customHeight="1" x14ac:dyDescent="0.2">
      <c r="A549" s="344">
        <v>154</v>
      </c>
      <c r="B549" s="738"/>
      <c r="C549" s="359"/>
      <c r="D549" s="359"/>
      <c r="E549" s="360"/>
      <c r="F549" s="1247" t="s">
        <v>274</v>
      </c>
      <c r="G549" s="1248"/>
      <c r="H549" s="1248"/>
      <c r="I549" s="1248"/>
      <c r="J549" s="1248"/>
      <c r="K549" s="1248"/>
      <c r="L549" s="1248"/>
      <c r="M549" s="690">
        <v>0</v>
      </c>
      <c r="N549" s="691">
        <v>0</v>
      </c>
      <c r="O549" s="692">
        <v>0</v>
      </c>
      <c r="P549" s="692">
        <v>0</v>
      </c>
      <c r="Q549" s="697">
        <v>0</v>
      </c>
      <c r="R549" s="692">
        <v>0</v>
      </c>
      <c r="S549" s="693">
        <v>0</v>
      </c>
      <c r="T549" s="692">
        <v>0</v>
      </c>
      <c r="U549" s="693">
        <v>0</v>
      </c>
      <c r="V549" s="692">
        <v>0</v>
      </c>
      <c r="W549" s="693">
        <v>0</v>
      </c>
      <c r="X549" s="692">
        <v>0</v>
      </c>
      <c r="Y549" s="693">
        <v>0</v>
      </c>
      <c r="Z549" s="692">
        <v>0</v>
      </c>
      <c r="AA549" s="693">
        <v>0</v>
      </c>
      <c r="AB549" s="698">
        <v>0</v>
      </c>
      <c r="AC549" s="690">
        <v>0</v>
      </c>
      <c r="AD549" s="1228"/>
      <c r="AE549" s="1228"/>
      <c r="AF549" s="1229"/>
    </row>
    <row r="550" spans="1:32" ht="15" customHeight="1" x14ac:dyDescent="0.2">
      <c r="A550" s="344">
        <v>155</v>
      </c>
      <c r="B550" s="738"/>
      <c r="C550" s="359"/>
      <c r="D550" s="359"/>
      <c r="E550" s="360"/>
      <c r="F550" s="1247" t="s">
        <v>108</v>
      </c>
      <c r="G550" s="1248"/>
      <c r="H550" s="1248"/>
      <c r="I550" s="1248"/>
      <c r="J550" s="1248"/>
      <c r="K550" s="1248"/>
      <c r="L550" s="1248"/>
      <c r="M550" s="690">
        <v>0</v>
      </c>
      <c r="N550" s="691">
        <v>0</v>
      </c>
      <c r="O550" s="692">
        <v>0</v>
      </c>
      <c r="P550" s="692">
        <v>0</v>
      </c>
      <c r="Q550" s="697">
        <v>0</v>
      </c>
      <c r="R550" s="692">
        <v>0</v>
      </c>
      <c r="S550" s="693">
        <v>0</v>
      </c>
      <c r="T550" s="692">
        <v>0</v>
      </c>
      <c r="U550" s="693">
        <v>0</v>
      </c>
      <c r="V550" s="692">
        <v>0</v>
      </c>
      <c r="W550" s="693">
        <v>0</v>
      </c>
      <c r="X550" s="692">
        <v>0</v>
      </c>
      <c r="Y550" s="693">
        <v>0</v>
      </c>
      <c r="Z550" s="692">
        <v>0</v>
      </c>
      <c r="AA550" s="693">
        <v>0</v>
      </c>
      <c r="AB550" s="698">
        <v>0</v>
      </c>
      <c r="AC550" s="690">
        <v>0</v>
      </c>
      <c r="AD550" s="1228"/>
      <c r="AE550" s="1228"/>
      <c r="AF550" s="1229"/>
    </row>
    <row r="551" spans="1:32" ht="15" customHeight="1" x14ac:dyDescent="0.2">
      <c r="A551" s="344">
        <v>156</v>
      </c>
      <c r="B551" s="575"/>
      <c r="C551" s="363"/>
      <c r="D551" s="363"/>
      <c r="E551" s="360"/>
      <c r="F551" s="1231" t="s">
        <v>109</v>
      </c>
      <c r="G551" s="1232"/>
      <c r="H551" s="1232"/>
      <c r="I551" s="1232"/>
      <c r="J551" s="1232"/>
      <c r="K551" s="1232"/>
      <c r="L551" s="1232"/>
      <c r="M551" s="690">
        <v>0</v>
      </c>
      <c r="N551" s="691">
        <v>0</v>
      </c>
      <c r="O551" s="692">
        <v>0</v>
      </c>
      <c r="P551" s="692">
        <v>0</v>
      </c>
      <c r="Q551" s="697">
        <v>0</v>
      </c>
      <c r="R551" s="692">
        <v>0</v>
      </c>
      <c r="S551" s="693">
        <v>0</v>
      </c>
      <c r="T551" s="692">
        <v>0</v>
      </c>
      <c r="U551" s="693">
        <v>0</v>
      </c>
      <c r="V551" s="692">
        <v>0</v>
      </c>
      <c r="W551" s="693">
        <v>0</v>
      </c>
      <c r="X551" s="692">
        <v>0</v>
      </c>
      <c r="Y551" s="693">
        <v>0</v>
      </c>
      <c r="Z551" s="692">
        <v>0</v>
      </c>
      <c r="AA551" s="693">
        <v>0</v>
      </c>
      <c r="AB551" s="698">
        <v>0</v>
      </c>
      <c r="AC551" s="690">
        <v>0</v>
      </c>
      <c r="AD551" s="1228"/>
      <c r="AE551" s="1228"/>
      <c r="AF551" s="1229"/>
    </row>
    <row r="552" spans="1:32" ht="15" customHeight="1" x14ac:dyDescent="0.2">
      <c r="A552" s="344">
        <v>157</v>
      </c>
      <c r="B552" s="342"/>
      <c r="C552" s="739"/>
      <c r="D552" s="739"/>
      <c r="E552" s="1222" t="s">
        <v>339</v>
      </c>
      <c r="F552" s="1223"/>
      <c r="G552" s="1223"/>
      <c r="H552" s="1223"/>
      <c r="I552" s="1223"/>
      <c r="J552" s="1223"/>
      <c r="K552" s="1223"/>
      <c r="L552" s="1223"/>
      <c r="M552" s="399">
        <f>SUBTOTAL(9,M553:M554)</f>
        <v>0</v>
      </c>
      <c r="N552" s="402">
        <f t="shared" ref="N552:AC552" si="124">SUBTOTAL(9,N553:N554)</f>
        <v>0</v>
      </c>
      <c r="O552" s="406">
        <f t="shared" si="124"/>
        <v>0</v>
      </c>
      <c r="P552" s="405">
        <f t="shared" si="124"/>
        <v>0</v>
      </c>
      <c r="Q552" s="407">
        <f t="shared" si="124"/>
        <v>0</v>
      </c>
      <c r="R552" s="406">
        <f t="shared" si="124"/>
        <v>0</v>
      </c>
      <c r="S552" s="406">
        <f t="shared" si="124"/>
        <v>0</v>
      </c>
      <c r="T552" s="406">
        <f t="shared" si="124"/>
        <v>0</v>
      </c>
      <c r="U552" s="406">
        <f t="shared" si="124"/>
        <v>0</v>
      </c>
      <c r="V552" s="406">
        <f t="shared" si="124"/>
        <v>0</v>
      </c>
      <c r="W552" s="406">
        <f t="shared" si="124"/>
        <v>0</v>
      </c>
      <c r="X552" s="406">
        <f t="shared" si="124"/>
        <v>0</v>
      </c>
      <c r="Y552" s="406">
        <f t="shared" si="124"/>
        <v>0</v>
      </c>
      <c r="Z552" s="406">
        <f t="shared" si="124"/>
        <v>0</v>
      </c>
      <c r="AA552" s="406">
        <f t="shared" si="124"/>
        <v>0</v>
      </c>
      <c r="AB552" s="416">
        <f t="shared" si="124"/>
        <v>0</v>
      </c>
      <c r="AC552" s="399">
        <f t="shared" si="124"/>
        <v>0</v>
      </c>
      <c r="AD552" s="1228"/>
      <c r="AE552" s="1228"/>
      <c r="AF552" s="1229"/>
    </row>
    <row r="553" spans="1:32" ht="15" customHeight="1" x14ac:dyDescent="0.2">
      <c r="A553" s="344">
        <v>158</v>
      </c>
      <c r="B553" s="738"/>
      <c r="C553" s="359"/>
      <c r="D553" s="359"/>
      <c r="E553" s="360"/>
      <c r="F553" s="1247" t="s">
        <v>340</v>
      </c>
      <c r="G553" s="1248"/>
      <c r="H553" s="1248"/>
      <c r="I553" s="1248"/>
      <c r="J553" s="1248"/>
      <c r="K553" s="1248"/>
      <c r="L553" s="1248"/>
      <c r="M553" s="690">
        <v>0</v>
      </c>
      <c r="N553" s="691">
        <v>0</v>
      </c>
      <c r="O553" s="692">
        <v>0</v>
      </c>
      <c r="P553" s="692">
        <v>0</v>
      </c>
      <c r="Q553" s="697">
        <v>0</v>
      </c>
      <c r="R553" s="692">
        <v>0</v>
      </c>
      <c r="S553" s="693">
        <v>0</v>
      </c>
      <c r="T553" s="692">
        <v>0</v>
      </c>
      <c r="U553" s="693">
        <v>0</v>
      </c>
      <c r="V553" s="692">
        <v>0</v>
      </c>
      <c r="W553" s="693">
        <v>0</v>
      </c>
      <c r="X553" s="692">
        <v>0</v>
      </c>
      <c r="Y553" s="693">
        <v>0</v>
      </c>
      <c r="Z553" s="692">
        <v>0</v>
      </c>
      <c r="AA553" s="693">
        <v>0</v>
      </c>
      <c r="AB553" s="698">
        <v>0</v>
      </c>
      <c r="AC553" s="690">
        <v>0</v>
      </c>
      <c r="AD553" s="1228"/>
      <c r="AE553" s="1228"/>
      <c r="AF553" s="1229"/>
    </row>
    <row r="554" spans="1:32" ht="15" customHeight="1" x14ac:dyDescent="0.2">
      <c r="A554" s="344">
        <v>159</v>
      </c>
      <c r="B554" s="738"/>
      <c r="C554" s="359"/>
      <c r="D554" s="359"/>
      <c r="E554" s="360"/>
      <c r="F554" s="1259" t="s">
        <v>341</v>
      </c>
      <c r="G554" s="1260"/>
      <c r="H554" s="1260"/>
      <c r="I554" s="1260"/>
      <c r="J554" s="1260"/>
      <c r="K554" s="1260"/>
      <c r="L554" s="1260"/>
      <c r="M554" s="690">
        <v>0</v>
      </c>
      <c r="N554" s="691">
        <v>0</v>
      </c>
      <c r="O554" s="692">
        <v>0</v>
      </c>
      <c r="P554" s="692">
        <v>0</v>
      </c>
      <c r="Q554" s="697">
        <v>0</v>
      </c>
      <c r="R554" s="692">
        <v>0</v>
      </c>
      <c r="S554" s="693">
        <v>0</v>
      </c>
      <c r="T554" s="692">
        <v>0</v>
      </c>
      <c r="U554" s="693">
        <v>0</v>
      </c>
      <c r="V554" s="692">
        <v>0</v>
      </c>
      <c r="W554" s="693">
        <v>0</v>
      </c>
      <c r="X554" s="692">
        <v>0</v>
      </c>
      <c r="Y554" s="693">
        <v>0</v>
      </c>
      <c r="Z554" s="692">
        <v>0</v>
      </c>
      <c r="AA554" s="693">
        <v>0</v>
      </c>
      <c r="AB554" s="698">
        <v>0</v>
      </c>
      <c r="AC554" s="690">
        <v>0</v>
      </c>
      <c r="AD554" s="1228"/>
      <c r="AE554" s="1228"/>
      <c r="AF554" s="1229"/>
    </row>
    <row r="555" spans="1:32" ht="15" customHeight="1" x14ac:dyDescent="0.2">
      <c r="A555" s="344">
        <v>160</v>
      </c>
      <c r="B555" s="738"/>
      <c r="C555" s="359"/>
      <c r="D555" s="359"/>
      <c r="E555" s="1222" t="s">
        <v>342</v>
      </c>
      <c r="F555" s="1223"/>
      <c r="G555" s="1223"/>
      <c r="H555" s="1223"/>
      <c r="I555" s="1223"/>
      <c r="J555" s="1223"/>
      <c r="K555" s="1223"/>
      <c r="L555" s="1223"/>
      <c r="M555" s="399">
        <f>SUBTOTAL(9,M556:M558)</f>
        <v>0</v>
      </c>
      <c r="N555" s="402">
        <f t="shared" ref="N555:AC555" si="125">SUBTOTAL(9,N556:N558)</f>
        <v>0</v>
      </c>
      <c r="O555" s="406">
        <f t="shared" si="125"/>
        <v>0</v>
      </c>
      <c r="P555" s="405">
        <f t="shared" si="125"/>
        <v>0</v>
      </c>
      <c r="Q555" s="407">
        <f t="shared" si="125"/>
        <v>0</v>
      </c>
      <c r="R555" s="406">
        <f t="shared" si="125"/>
        <v>0</v>
      </c>
      <c r="S555" s="406">
        <f t="shared" si="125"/>
        <v>0</v>
      </c>
      <c r="T555" s="406">
        <f t="shared" si="125"/>
        <v>0</v>
      </c>
      <c r="U555" s="406">
        <f t="shared" si="125"/>
        <v>0</v>
      </c>
      <c r="V555" s="406">
        <f t="shared" si="125"/>
        <v>0</v>
      </c>
      <c r="W555" s="406">
        <f t="shared" si="125"/>
        <v>0</v>
      </c>
      <c r="X555" s="406">
        <f t="shared" si="125"/>
        <v>0</v>
      </c>
      <c r="Y555" s="406">
        <f t="shared" si="125"/>
        <v>0</v>
      </c>
      <c r="Z555" s="406">
        <f t="shared" si="125"/>
        <v>0</v>
      </c>
      <c r="AA555" s="406">
        <f t="shared" si="125"/>
        <v>0</v>
      </c>
      <c r="AB555" s="416">
        <f t="shared" si="125"/>
        <v>0</v>
      </c>
      <c r="AC555" s="399">
        <f t="shared" si="125"/>
        <v>0</v>
      </c>
      <c r="AD555" s="1228"/>
      <c r="AE555" s="1228"/>
      <c r="AF555" s="1229"/>
    </row>
    <row r="556" spans="1:32" ht="15" customHeight="1" x14ac:dyDescent="0.2">
      <c r="A556" s="344">
        <v>161</v>
      </c>
      <c r="B556" s="738"/>
      <c r="C556" s="359"/>
      <c r="D556" s="359"/>
      <c r="E556" s="360"/>
      <c r="F556" s="1247" t="s">
        <v>329</v>
      </c>
      <c r="G556" s="1248"/>
      <c r="H556" s="1248"/>
      <c r="I556" s="1248"/>
      <c r="J556" s="1248"/>
      <c r="K556" s="1248"/>
      <c r="L556" s="1248"/>
      <c r="M556" s="690">
        <v>0</v>
      </c>
      <c r="N556" s="691">
        <v>0</v>
      </c>
      <c r="O556" s="692">
        <v>0</v>
      </c>
      <c r="P556" s="692">
        <v>0</v>
      </c>
      <c r="Q556" s="697">
        <v>0</v>
      </c>
      <c r="R556" s="692">
        <v>0</v>
      </c>
      <c r="S556" s="693">
        <v>0</v>
      </c>
      <c r="T556" s="692">
        <v>0</v>
      </c>
      <c r="U556" s="693">
        <v>0</v>
      </c>
      <c r="V556" s="692">
        <v>0</v>
      </c>
      <c r="W556" s="693">
        <v>0</v>
      </c>
      <c r="X556" s="692">
        <v>0</v>
      </c>
      <c r="Y556" s="693">
        <v>0</v>
      </c>
      <c r="Z556" s="692">
        <v>0</v>
      </c>
      <c r="AA556" s="693">
        <v>0</v>
      </c>
      <c r="AB556" s="698">
        <v>0</v>
      </c>
      <c r="AC556" s="690">
        <v>0</v>
      </c>
      <c r="AD556" s="1228"/>
      <c r="AE556" s="1228"/>
      <c r="AF556" s="1229"/>
    </row>
    <row r="557" spans="1:32" ht="15" customHeight="1" x14ac:dyDescent="0.2">
      <c r="A557" s="344">
        <v>162</v>
      </c>
      <c r="B557" s="738"/>
      <c r="C557" s="656"/>
      <c r="D557" s="656"/>
      <c r="E557" s="773"/>
      <c r="F557" s="1247" t="s">
        <v>330</v>
      </c>
      <c r="G557" s="1248"/>
      <c r="H557" s="1248"/>
      <c r="I557" s="1248"/>
      <c r="J557" s="1248"/>
      <c r="K557" s="1248"/>
      <c r="L557" s="1248"/>
      <c r="M557" s="690">
        <v>0</v>
      </c>
      <c r="N557" s="691">
        <v>0</v>
      </c>
      <c r="O557" s="692">
        <v>0</v>
      </c>
      <c r="P557" s="692">
        <v>0</v>
      </c>
      <c r="Q557" s="697">
        <v>0</v>
      </c>
      <c r="R557" s="692">
        <v>0</v>
      </c>
      <c r="S557" s="693">
        <v>0</v>
      </c>
      <c r="T557" s="692">
        <v>0</v>
      </c>
      <c r="U557" s="693">
        <v>0</v>
      </c>
      <c r="V557" s="692">
        <v>0</v>
      </c>
      <c r="W557" s="693">
        <v>0</v>
      </c>
      <c r="X557" s="692">
        <v>0</v>
      </c>
      <c r="Y557" s="693">
        <v>0</v>
      </c>
      <c r="Z557" s="692">
        <v>0</v>
      </c>
      <c r="AA557" s="693">
        <v>0</v>
      </c>
      <c r="AB557" s="698">
        <v>0</v>
      </c>
      <c r="AC557" s="690">
        <v>0</v>
      </c>
      <c r="AD557" s="1228"/>
      <c r="AE557" s="1228"/>
      <c r="AF557" s="1229"/>
    </row>
    <row r="558" spans="1:32" ht="15" customHeight="1" x14ac:dyDescent="0.2">
      <c r="A558" s="344">
        <v>163</v>
      </c>
      <c r="B558" s="738"/>
      <c r="C558" s="656"/>
      <c r="D558" s="656"/>
      <c r="E558" s="773"/>
      <c r="F558" s="1231" t="s">
        <v>343</v>
      </c>
      <c r="G558" s="1232"/>
      <c r="H558" s="1232"/>
      <c r="I558" s="1232"/>
      <c r="J558" s="1232"/>
      <c r="K558" s="1232"/>
      <c r="L558" s="1232"/>
      <c r="M558" s="690">
        <v>0</v>
      </c>
      <c r="N558" s="691">
        <v>0</v>
      </c>
      <c r="O558" s="692">
        <v>0</v>
      </c>
      <c r="P558" s="692">
        <v>0</v>
      </c>
      <c r="Q558" s="697">
        <v>0</v>
      </c>
      <c r="R558" s="692">
        <v>0</v>
      </c>
      <c r="S558" s="693">
        <v>0</v>
      </c>
      <c r="T558" s="692">
        <v>0</v>
      </c>
      <c r="U558" s="693">
        <v>0</v>
      </c>
      <c r="V558" s="692">
        <v>0</v>
      </c>
      <c r="W558" s="693">
        <v>0</v>
      </c>
      <c r="X558" s="692">
        <v>0</v>
      </c>
      <c r="Y558" s="693">
        <v>0</v>
      </c>
      <c r="Z558" s="692">
        <v>0</v>
      </c>
      <c r="AA558" s="693">
        <v>0</v>
      </c>
      <c r="AB558" s="698">
        <v>0</v>
      </c>
      <c r="AC558" s="690">
        <v>0</v>
      </c>
      <c r="AD558" s="1228"/>
      <c r="AE558" s="1228"/>
      <c r="AF558" s="1229"/>
    </row>
    <row r="559" spans="1:32" x14ac:dyDescent="0.2">
      <c r="A559" s="344">
        <v>164</v>
      </c>
      <c r="B559" s="738"/>
      <c r="C559" s="656"/>
      <c r="D559" s="1242" t="s">
        <v>307</v>
      </c>
      <c r="E559" s="1265"/>
      <c r="F559" s="1265"/>
      <c r="G559" s="1265"/>
      <c r="H559" s="1265"/>
      <c r="I559" s="1265"/>
      <c r="J559" s="1265"/>
      <c r="K559" s="1265"/>
      <c r="L559" s="1265"/>
      <c r="M559" s="1243"/>
      <c r="N559" s="1243"/>
      <c r="O559" s="1243"/>
      <c r="P559" s="1243"/>
      <c r="Q559" s="1243"/>
      <c r="R559" s="1243"/>
      <c r="S559" s="1243"/>
      <c r="T559" s="1243"/>
      <c r="U559" s="1243"/>
      <c r="V559" s="1243"/>
      <c r="W559" s="1243"/>
      <c r="X559" s="1243"/>
      <c r="Y559" s="1243"/>
      <c r="Z559" s="1243"/>
      <c r="AA559" s="1243"/>
      <c r="AB559" s="1243"/>
      <c r="AC559" s="1243"/>
      <c r="AD559" s="1243"/>
      <c r="AE559" s="1243"/>
      <c r="AF559" s="1264"/>
    </row>
    <row r="560" spans="1:32" x14ac:dyDescent="0.2">
      <c r="A560" s="344">
        <v>165</v>
      </c>
      <c r="B560" s="738"/>
      <c r="C560" s="656"/>
      <c r="D560" s="656"/>
      <c r="E560" s="1222" t="s">
        <v>121</v>
      </c>
      <c r="F560" s="1223"/>
      <c r="G560" s="1223"/>
      <c r="H560" s="1223"/>
      <c r="I560" s="1223"/>
      <c r="J560" s="1223"/>
      <c r="K560" s="1223"/>
      <c r="L560" s="1223"/>
      <c r="M560" s="399">
        <f>SUBTOTAL(9,M561:M562)</f>
        <v>0</v>
      </c>
      <c r="N560" s="402">
        <f t="shared" ref="N560:AC560" si="126">SUBTOTAL(9,N561:N562)</f>
        <v>0</v>
      </c>
      <c r="O560" s="406">
        <f t="shared" si="126"/>
        <v>0</v>
      </c>
      <c r="P560" s="405">
        <f t="shared" si="126"/>
        <v>0</v>
      </c>
      <c r="Q560" s="407">
        <f t="shared" si="126"/>
        <v>0</v>
      </c>
      <c r="R560" s="406">
        <f t="shared" si="126"/>
        <v>0</v>
      </c>
      <c r="S560" s="406">
        <f t="shared" si="126"/>
        <v>0</v>
      </c>
      <c r="T560" s="406">
        <f t="shared" si="126"/>
        <v>0</v>
      </c>
      <c r="U560" s="406">
        <f t="shared" si="126"/>
        <v>0</v>
      </c>
      <c r="V560" s="406">
        <f t="shared" si="126"/>
        <v>0</v>
      </c>
      <c r="W560" s="406">
        <f t="shared" si="126"/>
        <v>0</v>
      </c>
      <c r="X560" s="406">
        <f t="shared" si="126"/>
        <v>0</v>
      </c>
      <c r="Y560" s="406">
        <f t="shared" si="126"/>
        <v>0</v>
      </c>
      <c r="Z560" s="406">
        <f t="shared" si="126"/>
        <v>0</v>
      </c>
      <c r="AA560" s="406">
        <f t="shared" si="126"/>
        <v>0</v>
      </c>
      <c r="AB560" s="416">
        <f t="shared" si="126"/>
        <v>0</v>
      </c>
      <c r="AC560" s="399">
        <f t="shared" si="126"/>
        <v>0</v>
      </c>
      <c r="AD560" s="1228"/>
      <c r="AE560" s="1228"/>
      <c r="AF560" s="1229"/>
    </row>
    <row r="561" spans="1:32" ht="15" customHeight="1" x14ac:dyDescent="0.2">
      <c r="A561" s="344">
        <v>166</v>
      </c>
      <c r="B561" s="738"/>
      <c r="C561" s="656"/>
      <c r="D561" s="656"/>
      <c r="E561" s="773"/>
      <c r="F561" s="1247" t="s">
        <v>120</v>
      </c>
      <c r="G561" s="1248"/>
      <c r="H561" s="1248"/>
      <c r="I561" s="1248"/>
      <c r="J561" s="1248"/>
      <c r="K561" s="1248"/>
      <c r="L561" s="1248"/>
      <c r="M561" s="690">
        <v>0</v>
      </c>
      <c r="N561" s="691">
        <v>0</v>
      </c>
      <c r="O561" s="692">
        <v>0</v>
      </c>
      <c r="P561" s="692">
        <v>0</v>
      </c>
      <c r="Q561" s="697">
        <v>0</v>
      </c>
      <c r="R561" s="692">
        <v>0</v>
      </c>
      <c r="S561" s="693">
        <v>0</v>
      </c>
      <c r="T561" s="692">
        <v>0</v>
      </c>
      <c r="U561" s="693">
        <v>0</v>
      </c>
      <c r="V561" s="692">
        <v>0</v>
      </c>
      <c r="W561" s="693">
        <v>0</v>
      </c>
      <c r="X561" s="692">
        <v>0</v>
      </c>
      <c r="Y561" s="693">
        <v>0</v>
      </c>
      <c r="Z561" s="692">
        <v>0</v>
      </c>
      <c r="AA561" s="693">
        <v>0</v>
      </c>
      <c r="AB561" s="698">
        <v>0</v>
      </c>
      <c r="AC561" s="690">
        <v>0</v>
      </c>
      <c r="AD561" s="1228"/>
      <c r="AE561" s="1228"/>
      <c r="AF561" s="1229"/>
    </row>
    <row r="562" spans="1:32" ht="15" customHeight="1" x14ac:dyDescent="0.2">
      <c r="A562" s="344">
        <v>167</v>
      </c>
      <c r="B562" s="738"/>
      <c r="C562" s="656"/>
      <c r="D562" s="656"/>
      <c r="E562" s="773"/>
      <c r="F562" s="1247" t="s">
        <v>122</v>
      </c>
      <c r="G562" s="1248"/>
      <c r="H562" s="1248"/>
      <c r="I562" s="1248"/>
      <c r="J562" s="1248"/>
      <c r="K562" s="1248"/>
      <c r="L562" s="1248"/>
      <c r="M562" s="690">
        <v>0</v>
      </c>
      <c r="N562" s="691">
        <v>0</v>
      </c>
      <c r="O562" s="692">
        <v>0</v>
      </c>
      <c r="P562" s="692">
        <v>0</v>
      </c>
      <c r="Q562" s="697">
        <v>0</v>
      </c>
      <c r="R562" s="692">
        <v>0</v>
      </c>
      <c r="S562" s="693">
        <v>0</v>
      </c>
      <c r="T562" s="692">
        <v>0</v>
      </c>
      <c r="U562" s="693">
        <v>0</v>
      </c>
      <c r="V562" s="692">
        <v>0</v>
      </c>
      <c r="W562" s="693">
        <v>0</v>
      </c>
      <c r="X562" s="692">
        <v>0</v>
      </c>
      <c r="Y562" s="693">
        <v>0</v>
      </c>
      <c r="Z562" s="692">
        <v>0</v>
      </c>
      <c r="AA562" s="693">
        <v>0</v>
      </c>
      <c r="AB562" s="698">
        <v>0</v>
      </c>
      <c r="AC562" s="690">
        <v>0</v>
      </c>
      <c r="AD562" s="1228"/>
      <c r="AE562" s="1228"/>
      <c r="AF562" s="1229"/>
    </row>
    <row r="563" spans="1:32" x14ac:dyDescent="0.2">
      <c r="A563" s="344">
        <v>168</v>
      </c>
      <c r="B563" s="738"/>
      <c r="C563" s="656"/>
      <c r="D563" s="656"/>
      <c r="E563" s="1222" t="s">
        <v>123</v>
      </c>
      <c r="F563" s="1223"/>
      <c r="G563" s="1223"/>
      <c r="H563" s="1223"/>
      <c r="I563" s="1223"/>
      <c r="J563" s="1223"/>
      <c r="K563" s="1223"/>
      <c r="L563" s="1223"/>
      <c r="M563" s="399">
        <f>SUBTOTAL(9,M564:M565)</f>
        <v>0</v>
      </c>
      <c r="N563" s="402">
        <f t="shared" ref="N563:AC563" si="127">SUBTOTAL(9,N564:N565)</f>
        <v>0</v>
      </c>
      <c r="O563" s="406">
        <f t="shared" si="127"/>
        <v>0</v>
      </c>
      <c r="P563" s="405">
        <f t="shared" si="127"/>
        <v>0</v>
      </c>
      <c r="Q563" s="407">
        <f t="shared" si="127"/>
        <v>0</v>
      </c>
      <c r="R563" s="406">
        <f t="shared" si="127"/>
        <v>0</v>
      </c>
      <c r="S563" s="406">
        <f t="shared" si="127"/>
        <v>0</v>
      </c>
      <c r="T563" s="406">
        <f t="shared" si="127"/>
        <v>0</v>
      </c>
      <c r="U563" s="406">
        <f t="shared" si="127"/>
        <v>0</v>
      </c>
      <c r="V563" s="406">
        <f t="shared" si="127"/>
        <v>0</v>
      </c>
      <c r="W563" s="406">
        <f t="shared" si="127"/>
        <v>0</v>
      </c>
      <c r="X563" s="406">
        <f t="shared" si="127"/>
        <v>0</v>
      </c>
      <c r="Y563" s="406">
        <f t="shared" si="127"/>
        <v>0</v>
      </c>
      <c r="Z563" s="406">
        <f t="shared" si="127"/>
        <v>0</v>
      </c>
      <c r="AA563" s="406">
        <f t="shared" si="127"/>
        <v>0</v>
      </c>
      <c r="AB563" s="416">
        <f t="shared" si="127"/>
        <v>0</v>
      </c>
      <c r="AC563" s="399">
        <f t="shared" si="127"/>
        <v>0</v>
      </c>
      <c r="AD563" s="1228"/>
      <c r="AE563" s="1228"/>
      <c r="AF563" s="1229"/>
    </row>
    <row r="564" spans="1:32" ht="15" customHeight="1" x14ac:dyDescent="0.2">
      <c r="A564" s="344">
        <v>169</v>
      </c>
      <c r="B564" s="738"/>
      <c r="C564" s="656"/>
      <c r="D564" s="656"/>
      <c r="E564" s="773"/>
      <c r="F564" s="1247" t="s">
        <v>124</v>
      </c>
      <c r="G564" s="1248"/>
      <c r="H564" s="1248"/>
      <c r="I564" s="1248"/>
      <c r="J564" s="1248"/>
      <c r="K564" s="1248"/>
      <c r="L564" s="1248"/>
      <c r="M564" s="690">
        <v>0</v>
      </c>
      <c r="N564" s="691">
        <v>0</v>
      </c>
      <c r="O564" s="692">
        <v>0</v>
      </c>
      <c r="P564" s="692">
        <v>0</v>
      </c>
      <c r="Q564" s="697">
        <v>0</v>
      </c>
      <c r="R564" s="692">
        <v>0</v>
      </c>
      <c r="S564" s="693">
        <v>0</v>
      </c>
      <c r="T564" s="692">
        <v>0</v>
      </c>
      <c r="U564" s="693">
        <v>0</v>
      </c>
      <c r="V564" s="692">
        <v>0</v>
      </c>
      <c r="W564" s="693">
        <v>0</v>
      </c>
      <c r="X564" s="692">
        <v>0</v>
      </c>
      <c r="Y564" s="693">
        <v>0</v>
      </c>
      <c r="Z564" s="692">
        <v>0</v>
      </c>
      <c r="AA564" s="693">
        <v>0</v>
      </c>
      <c r="AB564" s="698">
        <v>0</v>
      </c>
      <c r="AC564" s="690">
        <v>0</v>
      </c>
      <c r="AD564" s="1228"/>
      <c r="AE564" s="1228"/>
      <c r="AF564" s="1229"/>
    </row>
    <row r="565" spans="1:32" ht="15" customHeight="1" x14ac:dyDescent="0.2">
      <c r="A565" s="344">
        <v>170</v>
      </c>
      <c r="B565" s="738"/>
      <c r="C565" s="656"/>
      <c r="D565" s="656"/>
      <c r="E565" s="773"/>
      <c r="F565" s="1247" t="s">
        <v>125</v>
      </c>
      <c r="G565" s="1248"/>
      <c r="H565" s="1248"/>
      <c r="I565" s="1248"/>
      <c r="J565" s="1248"/>
      <c r="K565" s="1248"/>
      <c r="L565" s="1248"/>
      <c r="M565" s="690">
        <v>0</v>
      </c>
      <c r="N565" s="691">
        <v>0</v>
      </c>
      <c r="O565" s="692">
        <v>0</v>
      </c>
      <c r="P565" s="692">
        <v>0</v>
      </c>
      <c r="Q565" s="697">
        <v>0</v>
      </c>
      <c r="R565" s="692">
        <v>0</v>
      </c>
      <c r="S565" s="693">
        <v>0</v>
      </c>
      <c r="T565" s="692">
        <v>0</v>
      </c>
      <c r="U565" s="693">
        <v>0</v>
      </c>
      <c r="V565" s="692">
        <v>0</v>
      </c>
      <c r="W565" s="693">
        <v>0</v>
      </c>
      <c r="X565" s="692">
        <v>0</v>
      </c>
      <c r="Y565" s="693">
        <v>0</v>
      </c>
      <c r="Z565" s="692">
        <v>0</v>
      </c>
      <c r="AA565" s="693">
        <v>0</v>
      </c>
      <c r="AB565" s="698">
        <v>0</v>
      </c>
      <c r="AC565" s="690">
        <v>0</v>
      </c>
      <c r="AD565" s="1228"/>
      <c r="AE565" s="1228"/>
      <c r="AF565" s="1229"/>
    </row>
    <row r="566" spans="1:32" x14ac:dyDescent="0.2">
      <c r="A566" s="344">
        <v>171</v>
      </c>
      <c r="B566" s="738"/>
      <c r="C566" s="656"/>
      <c r="D566" s="656"/>
      <c r="E566" s="1222" t="s">
        <v>126</v>
      </c>
      <c r="F566" s="1223"/>
      <c r="G566" s="1223"/>
      <c r="H566" s="1223"/>
      <c r="I566" s="1223"/>
      <c r="J566" s="1223"/>
      <c r="K566" s="1223"/>
      <c r="L566" s="1223"/>
      <c r="M566" s="399">
        <f>SUBTOTAL(9,M567:M568)</f>
        <v>0</v>
      </c>
      <c r="N566" s="402">
        <f t="shared" ref="N566:AC566" si="128">SUBTOTAL(9,N567:N568)</f>
        <v>0</v>
      </c>
      <c r="O566" s="406">
        <f t="shared" si="128"/>
        <v>0</v>
      </c>
      <c r="P566" s="405">
        <f t="shared" si="128"/>
        <v>0</v>
      </c>
      <c r="Q566" s="407">
        <f t="shared" si="128"/>
        <v>0</v>
      </c>
      <c r="R566" s="406">
        <f t="shared" si="128"/>
        <v>0</v>
      </c>
      <c r="S566" s="406">
        <f t="shared" si="128"/>
        <v>0</v>
      </c>
      <c r="T566" s="406">
        <f t="shared" si="128"/>
        <v>0</v>
      </c>
      <c r="U566" s="406">
        <f t="shared" si="128"/>
        <v>0</v>
      </c>
      <c r="V566" s="406">
        <f t="shared" si="128"/>
        <v>0</v>
      </c>
      <c r="W566" s="406">
        <f t="shared" si="128"/>
        <v>0</v>
      </c>
      <c r="X566" s="406">
        <f t="shared" si="128"/>
        <v>0</v>
      </c>
      <c r="Y566" s="406">
        <f t="shared" si="128"/>
        <v>0</v>
      </c>
      <c r="Z566" s="406">
        <f t="shared" si="128"/>
        <v>0</v>
      </c>
      <c r="AA566" s="406">
        <f t="shared" si="128"/>
        <v>0</v>
      </c>
      <c r="AB566" s="416">
        <f t="shared" si="128"/>
        <v>0</v>
      </c>
      <c r="AC566" s="399">
        <f t="shared" si="128"/>
        <v>0</v>
      </c>
      <c r="AD566" s="1228"/>
      <c r="AE566" s="1228"/>
      <c r="AF566" s="1229"/>
    </row>
    <row r="567" spans="1:32" ht="15" customHeight="1" x14ac:dyDescent="0.2">
      <c r="A567" s="344">
        <v>172</v>
      </c>
      <c r="B567" s="738"/>
      <c r="C567" s="656"/>
      <c r="D567" s="656"/>
      <c r="E567" s="773"/>
      <c r="F567" s="1247" t="s">
        <v>128</v>
      </c>
      <c r="G567" s="1248"/>
      <c r="H567" s="1248"/>
      <c r="I567" s="1248"/>
      <c r="J567" s="1248"/>
      <c r="K567" s="1248"/>
      <c r="L567" s="1248"/>
      <c r="M567" s="690">
        <v>0</v>
      </c>
      <c r="N567" s="691">
        <v>0</v>
      </c>
      <c r="O567" s="692">
        <v>0</v>
      </c>
      <c r="P567" s="692">
        <v>0</v>
      </c>
      <c r="Q567" s="697">
        <v>0</v>
      </c>
      <c r="R567" s="692">
        <v>0</v>
      </c>
      <c r="S567" s="693">
        <v>0</v>
      </c>
      <c r="T567" s="692">
        <v>0</v>
      </c>
      <c r="U567" s="693">
        <v>0</v>
      </c>
      <c r="V567" s="692">
        <v>0</v>
      </c>
      <c r="W567" s="693">
        <v>0</v>
      </c>
      <c r="X567" s="692">
        <v>0</v>
      </c>
      <c r="Y567" s="693">
        <v>0</v>
      </c>
      <c r="Z567" s="692">
        <v>0</v>
      </c>
      <c r="AA567" s="693">
        <v>0</v>
      </c>
      <c r="AB567" s="698">
        <v>0</v>
      </c>
      <c r="AC567" s="690">
        <v>0</v>
      </c>
      <c r="AD567" s="1228"/>
      <c r="AE567" s="1228"/>
      <c r="AF567" s="1229"/>
    </row>
    <row r="568" spans="1:32" ht="15" customHeight="1" x14ac:dyDescent="0.2">
      <c r="A568" s="344">
        <v>173</v>
      </c>
      <c r="B568" s="738"/>
      <c r="C568" s="656"/>
      <c r="D568" s="656"/>
      <c r="E568" s="773"/>
      <c r="F568" s="1247" t="s">
        <v>129</v>
      </c>
      <c r="G568" s="1248"/>
      <c r="H568" s="1248"/>
      <c r="I568" s="1248"/>
      <c r="J568" s="1248"/>
      <c r="K568" s="1248"/>
      <c r="L568" s="1248"/>
      <c r="M568" s="690">
        <v>0</v>
      </c>
      <c r="N568" s="691">
        <v>0</v>
      </c>
      <c r="O568" s="692">
        <v>0</v>
      </c>
      <c r="P568" s="692">
        <v>0</v>
      </c>
      <c r="Q568" s="697">
        <v>0</v>
      </c>
      <c r="R568" s="692">
        <v>0</v>
      </c>
      <c r="S568" s="693">
        <v>0</v>
      </c>
      <c r="T568" s="692">
        <v>0</v>
      </c>
      <c r="U568" s="693">
        <v>0</v>
      </c>
      <c r="V568" s="692">
        <v>0</v>
      </c>
      <c r="W568" s="693">
        <v>0</v>
      </c>
      <c r="X568" s="692">
        <v>0</v>
      </c>
      <c r="Y568" s="693">
        <v>0</v>
      </c>
      <c r="Z568" s="692">
        <v>0</v>
      </c>
      <c r="AA568" s="693">
        <v>0</v>
      </c>
      <c r="AB568" s="698">
        <v>0</v>
      </c>
      <c r="AC568" s="690">
        <v>0</v>
      </c>
      <c r="AD568" s="1228"/>
      <c r="AE568" s="1228"/>
      <c r="AF568" s="1229"/>
    </row>
    <row r="569" spans="1:32" x14ac:dyDescent="0.2">
      <c r="A569" s="344">
        <v>174</v>
      </c>
      <c r="B569" s="738"/>
      <c r="C569" s="656"/>
      <c r="D569" s="656"/>
      <c r="E569" s="1222" t="s">
        <v>127</v>
      </c>
      <c r="F569" s="1223"/>
      <c r="G569" s="1223"/>
      <c r="H569" s="1223"/>
      <c r="I569" s="1223"/>
      <c r="J569" s="1223"/>
      <c r="K569" s="1223"/>
      <c r="L569" s="1223"/>
      <c r="M569" s="399">
        <f>SUBTOTAL(9,M570:M571)</f>
        <v>0</v>
      </c>
      <c r="N569" s="402">
        <f t="shared" ref="N569:AC569" si="129">SUBTOTAL(9,N570:N571)</f>
        <v>0</v>
      </c>
      <c r="O569" s="406">
        <f t="shared" si="129"/>
        <v>0</v>
      </c>
      <c r="P569" s="405">
        <f t="shared" si="129"/>
        <v>0</v>
      </c>
      <c r="Q569" s="407">
        <f t="shared" si="129"/>
        <v>0</v>
      </c>
      <c r="R569" s="406">
        <f t="shared" si="129"/>
        <v>0</v>
      </c>
      <c r="S569" s="406">
        <f t="shared" si="129"/>
        <v>0</v>
      </c>
      <c r="T569" s="406">
        <f t="shared" si="129"/>
        <v>0</v>
      </c>
      <c r="U569" s="406">
        <f t="shared" si="129"/>
        <v>0</v>
      </c>
      <c r="V569" s="406">
        <f t="shared" si="129"/>
        <v>0</v>
      </c>
      <c r="W569" s="406">
        <f t="shared" si="129"/>
        <v>0</v>
      </c>
      <c r="X569" s="406">
        <f t="shared" si="129"/>
        <v>0</v>
      </c>
      <c r="Y569" s="406">
        <f t="shared" si="129"/>
        <v>0</v>
      </c>
      <c r="Z569" s="406">
        <f t="shared" si="129"/>
        <v>0</v>
      </c>
      <c r="AA569" s="406">
        <f t="shared" si="129"/>
        <v>0</v>
      </c>
      <c r="AB569" s="416">
        <f t="shared" si="129"/>
        <v>0</v>
      </c>
      <c r="AC569" s="399">
        <f t="shared" si="129"/>
        <v>0</v>
      </c>
      <c r="AD569" s="1228"/>
      <c r="AE569" s="1228"/>
      <c r="AF569" s="1229"/>
    </row>
    <row r="570" spans="1:32" ht="15" customHeight="1" x14ac:dyDescent="0.2">
      <c r="A570" s="344">
        <v>175</v>
      </c>
      <c r="B570" s="738"/>
      <c r="C570" s="656"/>
      <c r="D570" s="656"/>
      <c r="E570" s="773"/>
      <c r="F570" s="1247" t="s">
        <v>130</v>
      </c>
      <c r="G570" s="1248"/>
      <c r="H570" s="1248"/>
      <c r="I570" s="1248"/>
      <c r="J570" s="1248"/>
      <c r="K570" s="1248"/>
      <c r="L570" s="1248"/>
      <c r="M570" s="690">
        <v>0</v>
      </c>
      <c r="N570" s="691">
        <v>0</v>
      </c>
      <c r="O570" s="692">
        <v>0</v>
      </c>
      <c r="P570" s="692">
        <v>0</v>
      </c>
      <c r="Q570" s="697">
        <v>0</v>
      </c>
      <c r="R570" s="692">
        <v>0</v>
      </c>
      <c r="S570" s="693">
        <v>0</v>
      </c>
      <c r="T570" s="692">
        <v>0</v>
      </c>
      <c r="U570" s="693">
        <v>0</v>
      </c>
      <c r="V570" s="692">
        <v>0</v>
      </c>
      <c r="W570" s="693">
        <v>0</v>
      </c>
      <c r="X570" s="692">
        <v>0</v>
      </c>
      <c r="Y570" s="693">
        <v>0</v>
      </c>
      <c r="Z570" s="692">
        <v>0</v>
      </c>
      <c r="AA570" s="693">
        <v>0</v>
      </c>
      <c r="AB570" s="698">
        <v>0</v>
      </c>
      <c r="AC570" s="690">
        <v>0</v>
      </c>
      <c r="AD570" s="1228"/>
      <c r="AE570" s="1228"/>
      <c r="AF570" s="1229"/>
    </row>
    <row r="571" spans="1:32" ht="15" customHeight="1" x14ac:dyDescent="0.2">
      <c r="A571" s="344">
        <v>176</v>
      </c>
      <c r="B571" s="738"/>
      <c r="C571" s="656"/>
      <c r="D571" s="656"/>
      <c r="E571" s="773"/>
      <c r="F571" s="1247" t="s">
        <v>131</v>
      </c>
      <c r="G571" s="1248"/>
      <c r="H571" s="1248"/>
      <c r="I571" s="1248"/>
      <c r="J571" s="1248"/>
      <c r="K571" s="1248"/>
      <c r="L571" s="1248"/>
      <c r="M571" s="690">
        <v>0</v>
      </c>
      <c r="N571" s="691">
        <v>0</v>
      </c>
      <c r="O571" s="692">
        <v>0</v>
      </c>
      <c r="P571" s="692">
        <v>0</v>
      </c>
      <c r="Q571" s="697">
        <v>0</v>
      </c>
      <c r="R571" s="692">
        <v>0</v>
      </c>
      <c r="S571" s="693">
        <v>0</v>
      </c>
      <c r="T571" s="692">
        <v>0</v>
      </c>
      <c r="U571" s="693">
        <v>0</v>
      </c>
      <c r="V571" s="692">
        <v>0</v>
      </c>
      <c r="W571" s="693">
        <v>0</v>
      </c>
      <c r="X571" s="692">
        <v>0</v>
      </c>
      <c r="Y571" s="693">
        <v>0</v>
      </c>
      <c r="Z571" s="692">
        <v>0</v>
      </c>
      <c r="AA571" s="693">
        <v>0</v>
      </c>
      <c r="AB571" s="698">
        <v>0</v>
      </c>
      <c r="AC571" s="690">
        <v>0</v>
      </c>
      <c r="AD571" s="1228"/>
      <c r="AE571" s="1228"/>
      <c r="AF571" s="1229"/>
    </row>
    <row r="572" spans="1:32" x14ac:dyDescent="0.2">
      <c r="A572" s="344">
        <v>177</v>
      </c>
      <c r="B572" s="738"/>
      <c r="C572" s="656"/>
      <c r="D572" s="656"/>
      <c r="E572" s="1222" t="s">
        <v>331</v>
      </c>
      <c r="F572" s="1223"/>
      <c r="G572" s="1223"/>
      <c r="H572" s="1223"/>
      <c r="I572" s="1223"/>
      <c r="J572" s="1223"/>
      <c r="K572" s="1223"/>
      <c r="L572" s="1223"/>
      <c r="M572" s="399">
        <f>SUBTOTAL(9,M573:M574)</f>
        <v>0</v>
      </c>
      <c r="N572" s="402">
        <f t="shared" ref="N572:AC572" si="130">SUBTOTAL(9,N573:N574)</f>
        <v>0</v>
      </c>
      <c r="O572" s="406">
        <f t="shared" si="130"/>
        <v>0</v>
      </c>
      <c r="P572" s="405">
        <f t="shared" si="130"/>
        <v>0</v>
      </c>
      <c r="Q572" s="407">
        <f t="shared" si="130"/>
        <v>0</v>
      </c>
      <c r="R572" s="406">
        <f t="shared" si="130"/>
        <v>0</v>
      </c>
      <c r="S572" s="406">
        <f t="shared" si="130"/>
        <v>0</v>
      </c>
      <c r="T572" s="406">
        <f t="shared" si="130"/>
        <v>0</v>
      </c>
      <c r="U572" s="406">
        <f t="shared" si="130"/>
        <v>0</v>
      </c>
      <c r="V572" s="406">
        <f t="shared" si="130"/>
        <v>0</v>
      </c>
      <c r="W572" s="406">
        <f t="shared" si="130"/>
        <v>0</v>
      </c>
      <c r="X572" s="406">
        <f t="shared" si="130"/>
        <v>0</v>
      </c>
      <c r="Y572" s="406">
        <f t="shared" si="130"/>
        <v>0</v>
      </c>
      <c r="Z572" s="406">
        <f t="shared" si="130"/>
        <v>0</v>
      </c>
      <c r="AA572" s="406">
        <f t="shared" si="130"/>
        <v>0</v>
      </c>
      <c r="AB572" s="416">
        <f t="shared" si="130"/>
        <v>0</v>
      </c>
      <c r="AC572" s="399">
        <f t="shared" si="130"/>
        <v>0</v>
      </c>
      <c r="AD572" s="1228"/>
      <c r="AE572" s="1228"/>
      <c r="AF572" s="1229"/>
    </row>
    <row r="573" spans="1:32" ht="15" customHeight="1" x14ac:dyDescent="0.2">
      <c r="A573" s="344">
        <v>178</v>
      </c>
      <c r="B573" s="738"/>
      <c r="C573" s="656"/>
      <c r="D573" s="656"/>
      <c r="E573" s="773"/>
      <c r="F573" s="1247" t="s">
        <v>345</v>
      </c>
      <c r="G573" s="1248"/>
      <c r="H573" s="1248"/>
      <c r="I573" s="1248"/>
      <c r="J573" s="1248"/>
      <c r="K573" s="1248"/>
      <c r="L573" s="1248"/>
      <c r="M573" s="690">
        <v>0</v>
      </c>
      <c r="N573" s="691">
        <v>0</v>
      </c>
      <c r="O573" s="692">
        <v>0</v>
      </c>
      <c r="P573" s="692">
        <v>0</v>
      </c>
      <c r="Q573" s="697">
        <v>0</v>
      </c>
      <c r="R573" s="692">
        <v>0</v>
      </c>
      <c r="S573" s="693">
        <v>0</v>
      </c>
      <c r="T573" s="692">
        <v>0</v>
      </c>
      <c r="U573" s="693">
        <v>0</v>
      </c>
      <c r="V573" s="692">
        <v>0</v>
      </c>
      <c r="W573" s="693">
        <v>0</v>
      </c>
      <c r="X573" s="692">
        <v>0</v>
      </c>
      <c r="Y573" s="693">
        <v>0</v>
      </c>
      <c r="Z573" s="692">
        <v>0</v>
      </c>
      <c r="AA573" s="693">
        <v>0</v>
      </c>
      <c r="AB573" s="698">
        <v>0</v>
      </c>
      <c r="AC573" s="690">
        <v>0</v>
      </c>
      <c r="AD573" s="1228"/>
      <c r="AE573" s="1228"/>
      <c r="AF573" s="1229"/>
    </row>
    <row r="574" spans="1:32" ht="15" customHeight="1" x14ac:dyDescent="0.2">
      <c r="A574" s="344">
        <v>179</v>
      </c>
      <c r="B574" s="738"/>
      <c r="C574" s="656"/>
      <c r="D574" s="656"/>
      <c r="E574" s="773"/>
      <c r="F574" s="1247" t="s">
        <v>332</v>
      </c>
      <c r="G574" s="1248"/>
      <c r="H574" s="1248"/>
      <c r="I574" s="1248"/>
      <c r="J574" s="1248"/>
      <c r="K574" s="1248"/>
      <c r="L574" s="1248"/>
      <c r="M574" s="690">
        <v>0</v>
      </c>
      <c r="N574" s="691">
        <v>0</v>
      </c>
      <c r="O574" s="692">
        <v>0</v>
      </c>
      <c r="P574" s="692">
        <v>0</v>
      </c>
      <c r="Q574" s="697">
        <v>0</v>
      </c>
      <c r="R574" s="692">
        <v>0</v>
      </c>
      <c r="S574" s="693">
        <v>0</v>
      </c>
      <c r="T574" s="692">
        <v>0</v>
      </c>
      <c r="U574" s="693">
        <v>0</v>
      </c>
      <c r="V574" s="692">
        <v>0</v>
      </c>
      <c r="W574" s="693">
        <v>0</v>
      </c>
      <c r="X574" s="692">
        <v>0</v>
      </c>
      <c r="Y574" s="693">
        <v>0</v>
      </c>
      <c r="Z574" s="692">
        <v>0</v>
      </c>
      <c r="AA574" s="693">
        <v>0</v>
      </c>
      <c r="AB574" s="698">
        <v>0</v>
      </c>
      <c r="AC574" s="690">
        <v>0</v>
      </c>
      <c r="AD574" s="1228"/>
      <c r="AE574" s="1228"/>
      <c r="AF574" s="1229"/>
    </row>
    <row r="575" spans="1:32" x14ac:dyDescent="0.2">
      <c r="A575" s="344">
        <v>180</v>
      </c>
      <c r="B575" s="738"/>
      <c r="C575" s="656"/>
      <c r="D575" s="656"/>
      <c r="E575" s="1222" t="s">
        <v>333</v>
      </c>
      <c r="F575" s="1223"/>
      <c r="G575" s="1223"/>
      <c r="H575" s="1223"/>
      <c r="I575" s="1223"/>
      <c r="J575" s="1223"/>
      <c r="K575" s="1223"/>
      <c r="L575" s="1223"/>
      <c r="M575" s="399">
        <f>SUBTOTAL(9,M576:M577)</f>
        <v>0</v>
      </c>
      <c r="N575" s="402">
        <f t="shared" ref="N575:AC575" si="131">SUBTOTAL(9,N576:N577)</f>
        <v>0</v>
      </c>
      <c r="O575" s="406">
        <f t="shared" si="131"/>
        <v>0</v>
      </c>
      <c r="P575" s="405">
        <f t="shared" si="131"/>
        <v>0</v>
      </c>
      <c r="Q575" s="407">
        <f t="shared" si="131"/>
        <v>0</v>
      </c>
      <c r="R575" s="406">
        <f t="shared" si="131"/>
        <v>0</v>
      </c>
      <c r="S575" s="406">
        <f t="shared" si="131"/>
        <v>0</v>
      </c>
      <c r="T575" s="406">
        <f t="shared" si="131"/>
        <v>0</v>
      </c>
      <c r="U575" s="406">
        <f t="shared" si="131"/>
        <v>0</v>
      </c>
      <c r="V575" s="406">
        <f t="shared" si="131"/>
        <v>0</v>
      </c>
      <c r="W575" s="406">
        <f t="shared" si="131"/>
        <v>0</v>
      </c>
      <c r="X575" s="406">
        <f t="shared" si="131"/>
        <v>0</v>
      </c>
      <c r="Y575" s="406">
        <f t="shared" si="131"/>
        <v>0</v>
      </c>
      <c r="Z575" s="406">
        <f t="shared" si="131"/>
        <v>0</v>
      </c>
      <c r="AA575" s="406">
        <f t="shared" si="131"/>
        <v>0</v>
      </c>
      <c r="AB575" s="416">
        <f t="shared" si="131"/>
        <v>0</v>
      </c>
      <c r="AC575" s="399">
        <f t="shared" si="131"/>
        <v>0</v>
      </c>
      <c r="AD575" s="1228"/>
      <c r="AE575" s="1228"/>
      <c r="AF575" s="1229"/>
    </row>
    <row r="576" spans="1:32" ht="15" customHeight="1" x14ac:dyDescent="0.2">
      <c r="A576" s="344">
        <v>181</v>
      </c>
      <c r="B576" s="738"/>
      <c r="C576" s="656"/>
      <c r="D576" s="656"/>
      <c r="E576" s="773"/>
      <c r="F576" s="1247" t="s">
        <v>334</v>
      </c>
      <c r="G576" s="1248"/>
      <c r="H576" s="1248"/>
      <c r="I576" s="1248"/>
      <c r="J576" s="1248"/>
      <c r="K576" s="1248"/>
      <c r="L576" s="1248"/>
      <c r="M576" s="690">
        <v>0</v>
      </c>
      <c r="N576" s="691">
        <v>0</v>
      </c>
      <c r="O576" s="692">
        <v>0</v>
      </c>
      <c r="P576" s="692">
        <v>0</v>
      </c>
      <c r="Q576" s="697">
        <v>0</v>
      </c>
      <c r="R576" s="692">
        <v>0</v>
      </c>
      <c r="S576" s="693">
        <v>0</v>
      </c>
      <c r="T576" s="692">
        <v>0</v>
      </c>
      <c r="U576" s="693">
        <v>0</v>
      </c>
      <c r="V576" s="692">
        <v>0</v>
      </c>
      <c r="W576" s="693">
        <v>0</v>
      </c>
      <c r="X576" s="692">
        <v>0</v>
      </c>
      <c r="Y576" s="693">
        <v>0</v>
      </c>
      <c r="Z576" s="692">
        <v>0</v>
      </c>
      <c r="AA576" s="693">
        <v>0</v>
      </c>
      <c r="AB576" s="698">
        <v>0</v>
      </c>
      <c r="AC576" s="690">
        <v>0</v>
      </c>
      <c r="AD576" s="1228"/>
      <c r="AE576" s="1228"/>
      <c r="AF576" s="1229"/>
    </row>
    <row r="577" spans="1:32" ht="15" customHeight="1" x14ac:dyDescent="0.2">
      <c r="A577" s="344">
        <v>182</v>
      </c>
      <c r="B577" s="738"/>
      <c r="C577" s="656"/>
      <c r="D577" s="656"/>
      <c r="E577" s="773"/>
      <c r="F577" s="1247" t="s">
        <v>335</v>
      </c>
      <c r="G577" s="1248"/>
      <c r="H577" s="1248"/>
      <c r="I577" s="1248"/>
      <c r="J577" s="1248"/>
      <c r="K577" s="1248"/>
      <c r="L577" s="1248"/>
      <c r="M577" s="690">
        <v>0</v>
      </c>
      <c r="N577" s="691">
        <v>0</v>
      </c>
      <c r="O577" s="692">
        <v>0</v>
      </c>
      <c r="P577" s="692">
        <v>0</v>
      </c>
      <c r="Q577" s="697">
        <v>0</v>
      </c>
      <c r="R577" s="692">
        <v>0</v>
      </c>
      <c r="S577" s="693">
        <v>0</v>
      </c>
      <c r="T577" s="692">
        <v>0</v>
      </c>
      <c r="U577" s="693">
        <v>0</v>
      </c>
      <c r="V577" s="692">
        <v>0</v>
      </c>
      <c r="W577" s="693">
        <v>0</v>
      </c>
      <c r="X577" s="692">
        <v>0</v>
      </c>
      <c r="Y577" s="693">
        <v>0</v>
      </c>
      <c r="Z577" s="692">
        <v>0</v>
      </c>
      <c r="AA577" s="693">
        <v>0</v>
      </c>
      <c r="AB577" s="698">
        <v>0</v>
      </c>
      <c r="AC577" s="690">
        <v>0</v>
      </c>
      <c r="AD577" s="1228"/>
      <c r="AE577" s="1228"/>
      <c r="AF577" s="1229"/>
    </row>
    <row r="578" spans="1:32" x14ac:dyDescent="0.2">
      <c r="A578" s="344">
        <v>183</v>
      </c>
      <c r="B578" s="738"/>
      <c r="C578" s="656"/>
      <c r="D578" s="1242" t="s">
        <v>132</v>
      </c>
      <c r="E578" s="1243"/>
      <c r="F578" s="1243"/>
      <c r="G578" s="1243"/>
      <c r="H578" s="1243"/>
      <c r="I578" s="1243"/>
      <c r="J578" s="1243"/>
      <c r="K578" s="1243"/>
      <c r="L578" s="1243"/>
      <c r="M578" s="399">
        <f>SUBTOTAL(9,M579:M581)</f>
        <v>0</v>
      </c>
      <c r="N578" s="402">
        <f t="shared" ref="N578:AC578" si="132">SUBTOTAL(9,N579:N581)</f>
        <v>0</v>
      </c>
      <c r="O578" s="406">
        <f t="shared" si="132"/>
        <v>0</v>
      </c>
      <c r="P578" s="405">
        <f t="shared" si="132"/>
        <v>0</v>
      </c>
      <c r="Q578" s="407">
        <f t="shared" si="132"/>
        <v>0</v>
      </c>
      <c r="R578" s="406">
        <f t="shared" si="132"/>
        <v>0</v>
      </c>
      <c r="S578" s="406">
        <f t="shared" si="132"/>
        <v>0</v>
      </c>
      <c r="T578" s="406">
        <f t="shared" si="132"/>
        <v>0</v>
      </c>
      <c r="U578" s="406">
        <f t="shared" si="132"/>
        <v>0</v>
      </c>
      <c r="V578" s="406">
        <f t="shared" si="132"/>
        <v>0</v>
      </c>
      <c r="W578" s="406">
        <f t="shared" si="132"/>
        <v>0</v>
      </c>
      <c r="X578" s="406">
        <f t="shared" si="132"/>
        <v>0</v>
      </c>
      <c r="Y578" s="406">
        <f t="shared" si="132"/>
        <v>0</v>
      </c>
      <c r="Z578" s="406">
        <f t="shared" si="132"/>
        <v>0</v>
      </c>
      <c r="AA578" s="406">
        <f t="shared" si="132"/>
        <v>0</v>
      </c>
      <c r="AB578" s="416">
        <f t="shared" si="132"/>
        <v>0</v>
      </c>
      <c r="AC578" s="399">
        <f t="shared" si="132"/>
        <v>0</v>
      </c>
      <c r="AD578" s="1228"/>
      <c r="AE578" s="1228"/>
      <c r="AF578" s="1229"/>
    </row>
    <row r="579" spans="1:32" ht="15" customHeight="1" x14ac:dyDescent="0.2">
      <c r="A579" s="344">
        <v>184</v>
      </c>
      <c r="B579" s="738"/>
      <c r="C579" s="656"/>
      <c r="D579" s="656"/>
      <c r="E579" s="656"/>
      <c r="F579" s="1231" t="s">
        <v>133</v>
      </c>
      <c r="G579" s="1232"/>
      <c r="H579" s="1232"/>
      <c r="I579" s="1232"/>
      <c r="J579" s="1232"/>
      <c r="K579" s="1232"/>
      <c r="L579" s="1232"/>
      <c r="M579" s="690">
        <v>0</v>
      </c>
      <c r="N579" s="691">
        <v>0</v>
      </c>
      <c r="O579" s="692">
        <v>0</v>
      </c>
      <c r="P579" s="692">
        <v>0</v>
      </c>
      <c r="Q579" s="697">
        <v>0</v>
      </c>
      <c r="R579" s="692">
        <v>0</v>
      </c>
      <c r="S579" s="693">
        <v>0</v>
      </c>
      <c r="T579" s="692">
        <v>0</v>
      </c>
      <c r="U579" s="693">
        <v>0</v>
      </c>
      <c r="V579" s="692">
        <v>0</v>
      </c>
      <c r="W579" s="693">
        <v>0</v>
      </c>
      <c r="X579" s="692">
        <v>0</v>
      </c>
      <c r="Y579" s="693">
        <v>0</v>
      </c>
      <c r="Z579" s="692">
        <v>0</v>
      </c>
      <c r="AA579" s="693">
        <v>0</v>
      </c>
      <c r="AB579" s="698">
        <v>0</v>
      </c>
      <c r="AC579" s="690">
        <v>0</v>
      </c>
      <c r="AD579" s="1228"/>
      <c r="AE579" s="1228"/>
      <c r="AF579" s="1229"/>
    </row>
    <row r="580" spans="1:32" ht="15" customHeight="1" x14ac:dyDescent="0.2">
      <c r="A580" s="344">
        <v>185</v>
      </c>
      <c r="B580" s="738"/>
      <c r="C580" s="656"/>
      <c r="D580" s="656"/>
      <c r="E580" s="656"/>
      <c r="F580" s="1231" t="s">
        <v>134</v>
      </c>
      <c r="G580" s="1232"/>
      <c r="H580" s="1232"/>
      <c r="I580" s="1232"/>
      <c r="J580" s="1232"/>
      <c r="K580" s="1232"/>
      <c r="L580" s="1232"/>
      <c r="M580" s="690">
        <v>0</v>
      </c>
      <c r="N580" s="691">
        <v>0</v>
      </c>
      <c r="O580" s="692">
        <v>0</v>
      </c>
      <c r="P580" s="692">
        <v>0</v>
      </c>
      <c r="Q580" s="697">
        <v>0</v>
      </c>
      <c r="R580" s="692">
        <v>0</v>
      </c>
      <c r="S580" s="693">
        <v>0</v>
      </c>
      <c r="T580" s="692">
        <v>0</v>
      </c>
      <c r="U580" s="693">
        <v>0</v>
      </c>
      <c r="V580" s="692">
        <v>0</v>
      </c>
      <c r="W580" s="693">
        <v>0</v>
      </c>
      <c r="X580" s="692">
        <v>0</v>
      </c>
      <c r="Y580" s="693">
        <v>0</v>
      </c>
      <c r="Z580" s="692">
        <v>0</v>
      </c>
      <c r="AA580" s="693">
        <v>0</v>
      </c>
      <c r="AB580" s="698">
        <v>0</v>
      </c>
      <c r="AC580" s="690">
        <v>0</v>
      </c>
      <c r="AD580" s="1228"/>
      <c r="AE580" s="1228"/>
      <c r="AF580" s="1229"/>
    </row>
    <row r="581" spans="1:32" ht="15" customHeight="1" x14ac:dyDescent="0.2">
      <c r="A581" s="344">
        <v>186</v>
      </c>
      <c r="B581" s="738"/>
      <c r="C581" s="656"/>
      <c r="D581" s="656"/>
      <c r="E581" s="656"/>
      <c r="F581" s="1231" t="s">
        <v>135</v>
      </c>
      <c r="G581" s="1232"/>
      <c r="H581" s="1232"/>
      <c r="I581" s="1232"/>
      <c r="J581" s="1232"/>
      <c r="K581" s="1232"/>
      <c r="L581" s="1232"/>
      <c r="M581" s="690">
        <v>0</v>
      </c>
      <c r="N581" s="691">
        <v>0</v>
      </c>
      <c r="O581" s="692">
        <v>0</v>
      </c>
      <c r="P581" s="692">
        <v>0</v>
      </c>
      <c r="Q581" s="697">
        <v>0</v>
      </c>
      <c r="R581" s="692">
        <v>0</v>
      </c>
      <c r="S581" s="693">
        <v>0</v>
      </c>
      <c r="T581" s="692">
        <v>0</v>
      </c>
      <c r="U581" s="693">
        <v>0</v>
      </c>
      <c r="V581" s="692">
        <v>0</v>
      </c>
      <c r="W581" s="693">
        <v>0</v>
      </c>
      <c r="X581" s="692">
        <v>0</v>
      </c>
      <c r="Y581" s="693">
        <v>0</v>
      </c>
      <c r="Z581" s="692">
        <v>0</v>
      </c>
      <c r="AA581" s="693">
        <v>0</v>
      </c>
      <c r="AB581" s="698">
        <v>0</v>
      </c>
      <c r="AC581" s="696">
        <v>0</v>
      </c>
      <c r="AD581" s="1227"/>
      <c r="AE581" s="1228"/>
      <c r="AF581" s="1229"/>
    </row>
    <row r="582" spans="1:32" x14ac:dyDescent="0.2">
      <c r="A582" s="344">
        <v>187</v>
      </c>
      <c r="B582" s="738"/>
      <c r="C582" s="656"/>
      <c r="D582" s="1242" t="s">
        <v>354</v>
      </c>
      <c r="E582" s="1243"/>
      <c r="F582" s="1243"/>
      <c r="G582" s="1243"/>
      <c r="H582" s="1243"/>
      <c r="I582" s="1243"/>
      <c r="J582" s="1243"/>
      <c r="K582" s="1243"/>
      <c r="L582" s="1243"/>
      <c r="M582" s="399">
        <f>SUBTOTAL(9,M583:M584)</f>
        <v>0</v>
      </c>
      <c r="N582" s="1266"/>
      <c r="O582" s="1266"/>
      <c r="P582" s="1266"/>
      <c r="Q582" s="1266"/>
      <c r="R582" s="1266"/>
      <c r="S582" s="1266"/>
      <c r="T582" s="1266"/>
      <c r="U582" s="1266"/>
      <c r="V582" s="1266"/>
      <c r="W582" s="1266"/>
      <c r="X582" s="1266"/>
      <c r="Y582" s="1266"/>
      <c r="Z582" s="1266"/>
      <c r="AA582" s="1266"/>
      <c r="AB582" s="1266"/>
      <c r="AC582" s="1266"/>
      <c r="AD582" s="1227"/>
      <c r="AE582" s="1228"/>
      <c r="AF582" s="1229"/>
    </row>
    <row r="583" spans="1:32" ht="15" customHeight="1" x14ac:dyDescent="0.2">
      <c r="A583" s="344">
        <v>188</v>
      </c>
      <c r="B583" s="738"/>
      <c r="C583" s="656"/>
      <c r="D583" s="656"/>
      <c r="E583" s="656"/>
      <c r="F583" s="1231" t="s">
        <v>347</v>
      </c>
      <c r="G583" s="1232"/>
      <c r="H583" s="1232"/>
      <c r="I583" s="1232"/>
      <c r="J583" s="1232"/>
      <c r="K583" s="1232"/>
      <c r="L583" s="1232"/>
      <c r="M583" s="690">
        <v>0</v>
      </c>
      <c r="N583" s="1267"/>
      <c r="O583" s="1267"/>
      <c r="P583" s="1267"/>
      <c r="Q583" s="1267"/>
      <c r="R583" s="1267"/>
      <c r="S583" s="1267"/>
      <c r="T583" s="1267"/>
      <c r="U583" s="1267"/>
      <c r="V583" s="1267"/>
      <c r="W583" s="1267"/>
      <c r="X583" s="1267"/>
      <c r="Y583" s="1267"/>
      <c r="Z583" s="1267"/>
      <c r="AA583" s="1267"/>
      <c r="AB583" s="1267"/>
      <c r="AC583" s="1267"/>
      <c r="AD583" s="1227"/>
      <c r="AE583" s="1228"/>
      <c r="AF583" s="1229"/>
    </row>
    <row r="584" spans="1:32" ht="15" customHeight="1" x14ac:dyDescent="0.2">
      <c r="A584" s="344">
        <v>189</v>
      </c>
      <c r="B584" s="738"/>
      <c r="C584" s="656"/>
      <c r="D584" s="656"/>
      <c r="E584" s="656"/>
      <c r="F584" s="1231" t="s">
        <v>348</v>
      </c>
      <c r="G584" s="1232"/>
      <c r="H584" s="1232"/>
      <c r="I584" s="1232"/>
      <c r="J584" s="1232"/>
      <c r="K584" s="1232"/>
      <c r="L584" s="1232"/>
      <c r="M584" s="690">
        <v>0</v>
      </c>
      <c r="N584" s="1268"/>
      <c r="O584" s="1268"/>
      <c r="P584" s="1268"/>
      <c r="Q584" s="1268"/>
      <c r="R584" s="1268"/>
      <c r="S584" s="1268"/>
      <c r="T584" s="1268"/>
      <c r="U584" s="1268"/>
      <c r="V584" s="1268"/>
      <c r="W584" s="1268"/>
      <c r="X584" s="1268"/>
      <c r="Y584" s="1268"/>
      <c r="Z584" s="1268"/>
      <c r="AA584" s="1268"/>
      <c r="AB584" s="1268"/>
      <c r="AC584" s="1268"/>
      <c r="AD584" s="1227"/>
      <c r="AE584" s="1228"/>
      <c r="AF584" s="1229"/>
    </row>
    <row r="585" spans="1:32" ht="15" customHeight="1" x14ac:dyDescent="0.2">
      <c r="A585" s="344">
        <v>326</v>
      </c>
      <c r="B585" s="738"/>
      <c r="C585" s="1261" t="s">
        <v>304</v>
      </c>
      <c r="D585" s="1262"/>
      <c r="E585" s="1262"/>
      <c r="F585" s="1262"/>
      <c r="G585" s="1262"/>
      <c r="H585" s="1262"/>
      <c r="I585" s="1262"/>
      <c r="J585" s="1262"/>
      <c r="K585" s="1262"/>
      <c r="L585" s="1262"/>
      <c r="M585" s="1262"/>
      <c r="N585" s="1262"/>
      <c r="O585" s="1262"/>
      <c r="P585" s="1262"/>
      <c r="Q585" s="1262"/>
      <c r="R585" s="1262"/>
      <c r="S585" s="1262"/>
      <c r="T585" s="1262"/>
      <c r="U585" s="1262"/>
      <c r="V585" s="1262"/>
      <c r="W585" s="1262"/>
      <c r="X585" s="1262"/>
      <c r="Y585" s="1262"/>
      <c r="Z585" s="1262"/>
      <c r="AA585" s="1262"/>
      <c r="AB585" s="1262"/>
      <c r="AC585" s="1262"/>
      <c r="AD585" s="1262"/>
      <c r="AE585" s="1262"/>
      <c r="AF585" s="1263"/>
    </row>
    <row r="586" spans="1:32" x14ac:dyDescent="0.2">
      <c r="A586" s="344">
        <v>232</v>
      </c>
      <c r="B586" s="738"/>
      <c r="C586" s="656"/>
      <c r="D586" s="1242" t="s">
        <v>83</v>
      </c>
      <c r="E586" s="1243"/>
      <c r="F586" s="1243"/>
      <c r="G586" s="1243"/>
      <c r="H586" s="1243"/>
      <c r="I586" s="1243"/>
      <c r="J586" s="1243"/>
      <c r="K586" s="1243"/>
      <c r="L586" s="1243"/>
      <c r="M586" s="1243"/>
      <c r="N586" s="1243"/>
      <c r="O586" s="1243"/>
      <c r="P586" s="1243"/>
      <c r="Q586" s="1243"/>
      <c r="R586" s="1243"/>
      <c r="S586" s="1243"/>
      <c r="T586" s="1243"/>
      <c r="U586" s="1243"/>
      <c r="V586" s="1243"/>
      <c r="W586" s="1243"/>
      <c r="X586" s="1243"/>
      <c r="Y586" s="1243"/>
      <c r="Z586" s="1243"/>
      <c r="AA586" s="1243"/>
      <c r="AB586" s="1243"/>
      <c r="AC586" s="1243"/>
      <c r="AD586" s="1243"/>
      <c r="AE586" s="1243"/>
      <c r="AF586" s="1264"/>
    </row>
    <row r="587" spans="1:32" x14ac:dyDescent="0.2">
      <c r="A587" s="344">
        <v>233</v>
      </c>
      <c r="B587" s="738"/>
      <c r="C587" s="656"/>
      <c r="D587" s="656"/>
      <c r="E587" s="1222" t="s">
        <v>84</v>
      </c>
      <c r="F587" s="1223"/>
      <c r="G587" s="1223"/>
      <c r="H587" s="1223"/>
      <c r="I587" s="1223"/>
      <c r="J587" s="1223"/>
      <c r="K587" s="1223"/>
      <c r="L587" s="1223"/>
      <c r="M587" s="399">
        <f>SUBTOTAL(9,M588:M591)</f>
        <v>0</v>
      </c>
      <c r="N587" s="402">
        <f t="shared" ref="N587:AC587" si="133">SUBTOTAL(9,N588:N591)</f>
        <v>0</v>
      </c>
      <c r="O587" s="406">
        <f t="shared" si="133"/>
        <v>0</v>
      </c>
      <c r="P587" s="405">
        <f t="shared" si="133"/>
        <v>0</v>
      </c>
      <c r="Q587" s="407">
        <f t="shared" si="133"/>
        <v>0</v>
      </c>
      <c r="R587" s="406">
        <f t="shared" si="133"/>
        <v>0</v>
      </c>
      <c r="S587" s="406">
        <f t="shared" si="133"/>
        <v>0</v>
      </c>
      <c r="T587" s="406">
        <f t="shared" si="133"/>
        <v>0</v>
      </c>
      <c r="U587" s="406">
        <f t="shared" si="133"/>
        <v>0</v>
      </c>
      <c r="V587" s="406">
        <f t="shared" si="133"/>
        <v>0</v>
      </c>
      <c r="W587" s="406">
        <f t="shared" si="133"/>
        <v>0</v>
      </c>
      <c r="X587" s="406">
        <f t="shared" si="133"/>
        <v>0</v>
      </c>
      <c r="Y587" s="406">
        <f t="shared" si="133"/>
        <v>0</v>
      </c>
      <c r="Z587" s="406">
        <f t="shared" si="133"/>
        <v>0</v>
      </c>
      <c r="AA587" s="406">
        <f t="shared" si="133"/>
        <v>0</v>
      </c>
      <c r="AB587" s="416">
        <f t="shared" si="133"/>
        <v>0</v>
      </c>
      <c r="AC587" s="399">
        <f t="shared" si="133"/>
        <v>0</v>
      </c>
      <c r="AD587" s="1257"/>
      <c r="AE587" s="1257"/>
      <c r="AF587" s="1258"/>
    </row>
    <row r="588" spans="1:32" ht="15" customHeight="1" x14ac:dyDescent="0.2">
      <c r="A588" s="344">
        <v>234</v>
      </c>
      <c r="B588" s="738"/>
      <c r="C588" s="656"/>
      <c r="D588" s="656"/>
      <c r="E588" s="354"/>
      <c r="F588" s="1247" t="s">
        <v>85</v>
      </c>
      <c r="G588" s="1248"/>
      <c r="H588" s="1248"/>
      <c r="I588" s="1248"/>
      <c r="J588" s="1248"/>
      <c r="K588" s="1248"/>
      <c r="L588" s="1248"/>
      <c r="M588" s="690">
        <v>0</v>
      </c>
      <c r="N588" s="691">
        <v>0</v>
      </c>
      <c r="O588" s="692">
        <v>0</v>
      </c>
      <c r="P588" s="692">
        <v>0</v>
      </c>
      <c r="Q588" s="697">
        <v>0</v>
      </c>
      <c r="R588" s="692">
        <v>0</v>
      </c>
      <c r="S588" s="693">
        <v>0</v>
      </c>
      <c r="T588" s="692">
        <v>0</v>
      </c>
      <c r="U588" s="693">
        <v>0</v>
      </c>
      <c r="V588" s="692">
        <v>0</v>
      </c>
      <c r="W588" s="692">
        <v>0</v>
      </c>
      <c r="X588" s="692">
        <v>0</v>
      </c>
      <c r="Y588" s="692">
        <v>0</v>
      </c>
      <c r="Z588" s="692">
        <v>0</v>
      </c>
      <c r="AA588" s="692">
        <v>0</v>
      </c>
      <c r="AB588" s="698">
        <v>0</v>
      </c>
      <c r="AC588" s="690">
        <v>0</v>
      </c>
      <c r="AD588" s="1228"/>
      <c r="AE588" s="1228"/>
      <c r="AF588" s="1229"/>
    </row>
    <row r="589" spans="1:32" ht="15" customHeight="1" x14ac:dyDescent="0.2">
      <c r="A589" s="344">
        <v>235</v>
      </c>
      <c r="B589" s="738"/>
      <c r="C589" s="656"/>
      <c r="D589" s="656"/>
      <c r="E589" s="354"/>
      <c r="F589" s="1231" t="s">
        <v>86</v>
      </c>
      <c r="G589" s="1232"/>
      <c r="H589" s="1232"/>
      <c r="I589" s="1232"/>
      <c r="J589" s="1232"/>
      <c r="K589" s="1232"/>
      <c r="L589" s="1232"/>
      <c r="M589" s="690">
        <v>0</v>
      </c>
      <c r="N589" s="691">
        <v>0</v>
      </c>
      <c r="O589" s="692">
        <v>0</v>
      </c>
      <c r="P589" s="692">
        <v>0</v>
      </c>
      <c r="Q589" s="697">
        <v>0</v>
      </c>
      <c r="R589" s="692">
        <v>0</v>
      </c>
      <c r="S589" s="693">
        <v>0</v>
      </c>
      <c r="T589" s="692">
        <v>0</v>
      </c>
      <c r="U589" s="693">
        <v>0</v>
      </c>
      <c r="V589" s="692">
        <v>0</v>
      </c>
      <c r="W589" s="692">
        <v>0</v>
      </c>
      <c r="X589" s="692">
        <v>0</v>
      </c>
      <c r="Y589" s="692">
        <v>0</v>
      </c>
      <c r="Z589" s="692">
        <v>0</v>
      </c>
      <c r="AA589" s="692">
        <v>0</v>
      </c>
      <c r="AB589" s="698">
        <v>0</v>
      </c>
      <c r="AC589" s="690">
        <v>0</v>
      </c>
      <c r="AD589" s="1228"/>
      <c r="AE589" s="1228"/>
      <c r="AF589" s="1229"/>
    </row>
    <row r="590" spans="1:32" ht="15" customHeight="1" x14ac:dyDescent="0.2">
      <c r="A590" s="344">
        <v>236</v>
      </c>
      <c r="B590" s="738"/>
      <c r="C590" s="656"/>
      <c r="D590" s="348"/>
      <c r="E590" s="352" t="s">
        <v>6</v>
      </c>
      <c r="F590" s="1231" t="s">
        <v>87</v>
      </c>
      <c r="G590" s="1232"/>
      <c r="H590" s="1232"/>
      <c r="I590" s="1232"/>
      <c r="J590" s="1232"/>
      <c r="K590" s="1232"/>
      <c r="L590" s="1232"/>
      <c r="M590" s="690">
        <v>0</v>
      </c>
      <c r="N590" s="691">
        <v>0</v>
      </c>
      <c r="O590" s="692">
        <v>0</v>
      </c>
      <c r="P590" s="692">
        <v>0</v>
      </c>
      <c r="Q590" s="697">
        <v>0</v>
      </c>
      <c r="R590" s="692">
        <v>0</v>
      </c>
      <c r="S590" s="693">
        <v>0</v>
      </c>
      <c r="T590" s="692">
        <v>0</v>
      </c>
      <c r="U590" s="693">
        <v>0</v>
      </c>
      <c r="V590" s="692">
        <v>0</v>
      </c>
      <c r="W590" s="692">
        <v>0</v>
      </c>
      <c r="X590" s="692">
        <v>0</v>
      </c>
      <c r="Y590" s="692">
        <v>0</v>
      </c>
      <c r="Z590" s="692">
        <v>0</v>
      </c>
      <c r="AA590" s="692">
        <v>0</v>
      </c>
      <c r="AB590" s="698">
        <v>0</v>
      </c>
      <c r="AC590" s="690">
        <v>0</v>
      </c>
      <c r="AD590" s="1228"/>
      <c r="AE590" s="1228"/>
      <c r="AF590" s="1229"/>
    </row>
    <row r="591" spans="1:32" ht="15" customHeight="1" x14ac:dyDescent="0.2">
      <c r="A591" s="344">
        <v>237</v>
      </c>
      <c r="B591" s="738"/>
      <c r="C591" s="656"/>
      <c r="D591" s="656"/>
      <c r="E591" s="774"/>
      <c r="F591" s="1259" t="s">
        <v>272</v>
      </c>
      <c r="G591" s="1260"/>
      <c r="H591" s="1260"/>
      <c r="I591" s="1260"/>
      <c r="J591" s="1260"/>
      <c r="K591" s="1260"/>
      <c r="L591" s="1260"/>
      <c r="M591" s="690">
        <v>0</v>
      </c>
      <c r="N591" s="691">
        <v>0</v>
      </c>
      <c r="O591" s="692">
        <v>0</v>
      </c>
      <c r="P591" s="692">
        <v>0</v>
      </c>
      <c r="Q591" s="697">
        <v>0</v>
      </c>
      <c r="R591" s="692">
        <v>0</v>
      </c>
      <c r="S591" s="693">
        <v>0</v>
      </c>
      <c r="T591" s="692">
        <v>0</v>
      </c>
      <c r="U591" s="693">
        <v>0</v>
      </c>
      <c r="V591" s="692">
        <v>0</v>
      </c>
      <c r="W591" s="692">
        <v>0</v>
      </c>
      <c r="X591" s="692">
        <v>0</v>
      </c>
      <c r="Y591" s="692">
        <v>0</v>
      </c>
      <c r="Z591" s="692">
        <v>0</v>
      </c>
      <c r="AA591" s="692">
        <v>0</v>
      </c>
      <c r="AB591" s="698">
        <v>0</v>
      </c>
      <c r="AC591" s="690">
        <v>0</v>
      </c>
      <c r="AD591" s="1228"/>
      <c r="AE591" s="1228"/>
      <c r="AF591" s="1229"/>
    </row>
    <row r="592" spans="1:32" ht="15.75" x14ac:dyDescent="0.2">
      <c r="A592" s="344">
        <v>238</v>
      </c>
      <c r="B592" s="738"/>
      <c r="C592" s="656"/>
      <c r="D592" s="356"/>
      <c r="E592" s="1222" t="s">
        <v>119</v>
      </c>
      <c r="F592" s="1223"/>
      <c r="G592" s="1223"/>
      <c r="H592" s="1223"/>
      <c r="I592" s="1223"/>
      <c r="J592" s="1223"/>
      <c r="K592" s="1223"/>
      <c r="L592" s="1223"/>
      <c r="M592" s="399">
        <f>SUBTOTAL(9,M593:M596)</f>
        <v>0</v>
      </c>
      <c r="N592" s="402">
        <f t="shared" ref="N592:AC592" si="134">SUBTOTAL(9,N593:N596)</f>
        <v>0</v>
      </c>
      <c r="O592" s="406">
        <f t="shared" si="134"/>
        <v>0</v>
      </c>
      <c r="P592" s="405">
        <f t="shared" si="134"/>
        <v>0</v>
      </c>
      <c r="Q592" s="407">
        <f t="shared" si="134"/>
        <v>0</v>
      </c>
      <c r="R592" s="406">
        <f t="shared" si="134"/>
        <v>0</v>
      </c>
      <c r="S592" s="406">
        <f t="shared" si="134"/>
        <v>0</v>
      </c>
      <c r="T592" s="406">
        <f t="shared" si="134"/>
        <v>0</v>
      </c>
      <c r="U592" s="406">
        <f t="shared" si="134"/>
        <v>0</v>
      </c>
      <c r="V592" s="406">
        <f t="shared" si="134"/>
        <v>0</v>
      </c>
      <c r="W592" s="406">
        <f t="shared" si="134"/>
        <v>0</v>
      </c>
      <c r="X592" s="406">
        <f t="shared" si="134"/>
        <v>0</v>
      </c>
      <c r="Y592" s="406">
        <f t="shared" si="134"/>
        <v>0</v>
      </c>
      <c r="Z592" s="406">
        <f t="shared" si="134"/>
        <v>0</v>
      </c>
      <c r="AA592" s="406">
        <f t="shared" si="134"/>
        <v>0</v>
      </c>
      <c r="AB592" s="416">
        <f t="shared" si="134"/>
        <v>0</v>
      </c>
      <c r="AC592" s="399">
        <f t="shared" si="134"/>
        <v>0</v>
      </c>
      <c r="AD592" s="1228"/>
      <c r="AE592" s="1228"/>
      <c r="AF592" s="1229"/>
    </row>
    <row r="593" spans="1:32" ht="15" customHeight="1" x14ac:dyDescent="0.2">
      <c r="A593" s="344">
        <v>239</v>
      </c>
      <c r="B593" s="738"/>
      <c r="C593" s="656"/>
      <c r="D593" s="648"/>
      <c r="E593" s="775"/>
      <c r="F593" s="1247" t="s">
        <v>85</v>
      </c>
      <c r="G593" s="1248"/>
      <c r="H593" s="1248"/>
      <c r="I593" s="1248"/>
      <c r="J593" s="1248"/>
      <c r="K593" s="1248"/>
      <c r="L593" s="1248"/>
      <c r="M593" s="690">
        <v>0</v>
      </c>
      <c r="N593" s="691">
        <v>0</v>
      </c>
      <c r="O593" s="692">
        <v>0</v>
      </c>
      <c r="P593" s="692">
        <v>0</v>
      </c>
      <c r="Q593" s="697">
        <v>0</v>
      </c>
      <c r="R593" s="692">
        <v>0</v>
      </c>
      <c r="S593" s="693">
        <v>0</v>
      </c>
      <c r="T593" s="692">
        <v>0</v>
      </c>
      <c r="U593" s="693">
        <v>0</v>
      </c>
      <c r="V593" s="692">
        <v>0</v>
      </c>
      <c r="W593" s="693">
        <v>0</v>
      </c>
      <c r="X593" s="692">
        <v>0</v>
      </c>
      <c r="Y593" s="693">
        <v>0</v>
      </c>
      <c r="Z593" s="692">
        <v>0</v>
      </c>
      <c r="AA593" s="693">
        <v>0</v>
      </c>
      <c r="AB593" s="698">
        <v>0</v>
      </c>
      <c r="AC593" s="690">
        <v>0</v>
      </c>
      <c r="AD593" s="1228"/>
      <c r="AE593" s="1228"/>
      <c r="AF593" s="1229"/>
    </row>
    <row r="594" spans="1:32" ht="15" customHeight="1" x14ac:dyDescent="0.2">
      <c r="A594" s="344">
        <v>240</v>
      </c>
      <c r="B594" s="738"/>
      <c r="C594" s="656"/>
      <c r="D594" s="648"/>
      <c r="E594" s="775"/>
      <c r="F594" s="1231" t="s">
        <v>86</v>
      </c>
      <c r="G594" s="1232"/>
      <c r="H594" s="1232"/>
      <c r="I594" s="1232"/>
      <c r="J594" s="1232"/>
      <c r="K594" s="1232"/>
      <c r="L594" s="1232"/>
      <c r="M594" s="690">
        <v>0</v>
      </c>
      <c r="N594" s="691">
        <v>0</v>
      </c>
      <c r="O594" s="692">
        <v>0</v>
      </c>
      <c r="P594" s="692">
        <v>0</v>
      </c>
      <c r="Q594" s="697">
        <v>0</v>
      </c>
      <c r="R594" s="692">
        <v>0</v>
      </c>
      <c r="S594" s="693">
        <v>0</v>
      </c>
      <c r="T594" s="692">
        <v>0</v>
      </c>
      <c r="U594" s="693">
        <v>0</v>
      </c>
      <c r="V594" s="692">
        <v>0</v>
      </c>
      <c r="W594" s="693">
        <v>0</v>
      </c>
      <c r="X594" s="692">
        <v>0</v>
      </c>
      <c r="Y594" s="693">
        <v>0</v>
      </c>
      <c r="Z594" s="692">
        <v>0</v>
      </c>
      <c r="AA594" s="693">
        <v>0</v>
      </c>
      <c r="AB594" s="698">
        <v>0</v>
      </c>
      <c r="AC594" s="690">
        <v>0</v>
      </c>
      <c r="AD594" s="1228"/>
      <c r="AE594" s="1228"/>
      <c r="AF594" s="1229"/>
    </row>
    <row r="595" spans="1:32" ht="15" customHeight="1" x14ac:dyDescent="0.2">
      <c r="A595" s="344">
        <v>241</v>
      </c>
      <c r="B595" s="738"/>
      <c r="C595" s="656"/>
      <c r="D595" s="357"/>
      <c r="E595" s="357"/>
      <c r="F595" s="1231" t="s">
        <v>87</v>
      </c>
      <c r="G595" s="1232"/>
      <c r="H595" s="1232"/>
      <c r="I595" s="1232"/>
      <c r="J595" s="1232"/>
      <c r="K595" s="1232"/>
      <c r="L595" s="1232"/>
      <c r="M595" s="690">
        <v>0</v>
      </c>
      <c r="N595" s="691">
        <v>0</v>
      </c>
      <c r="O595" s="692">
        <v>0</v>
      </c>
      <c r="P595" s="692">
        <v>0</v>
      </c>
      <c r="Q595" s="697">
        <v>0</v>
      </c>
      <c r="R595" s="692">
        <v>0</v>
      </c>
      <c r="S595" s="693">
        <v>0</v>
      </c>
      <c r="T595" s="692">
        <v>0</v>
      </c>
      <c r="U595" s="693">
        <v>0</v>
      </c>
      <c r="V595" s="692">
        <v>0</v>
      </c>
      <c r="W595" s="693">
        <v>0</v>
      </c>
      <c r="X595" s="692">
        <v>0</v>
      </c>
      <c r="Y595" s="693">
        <v>0</v>
      </c>
      <c r="Z595" s="692">
        <v>0</v>
      </c>
      <c r="AA595" s="693">
        <v>0</v>
      </c>
      <c r="AB595" s="698">
        <v>0</v>
      </c>
      <c r="AC595" s="690">
        <v>0</v>
      </c>
      <c r="AD595" s="1228"/>
      <c r="AE595" s="1228"/>
      <c r="AF595" s="1229"/>
    </row>
    <row r="596" spans="1:32" ht="15" customHeight="1" x14ac:dyDescent="0.2">
      <c r="A596" s="344">
        <v>242</v>
      </c>
      <c r="B596" s="575"/>
      <c r="C596" s="645"/>
      <c r="D596" s="730"/>
      <c r="E596" s="348"/>
      <c r="F596" s="1259" t="s">
        <v>272</v>
      </c>
      <c r="G596" s="1260"/>
      <c r="H596" s="1260"/>
      <c r="I596" s="1260"/>
      <c r="J596" s="1260"/>
      <c r="K596" s="1260"/>
      <c r="L596" s="1260"/>
      <c r="M596" s="690">
        <v>0</v>
      </c>
      <c r="N596" s="691">
        <v>0</v>
      </c>
      <c r="O596" s="692">
        <v>0</v>
      </c>
      <c r="P596" s="692">
        <v>0</v>
      </c>
      <c r="Q596" s="697">
        <v>0</v>
      </c>
      <c r="R596" s="692">
        <v>0</v>
      </c>
      <c r="S596" s="693">
        <v>0</v>
      </c>
      <c r="T596" s="692">
        <v>0</v>
      </c>
      <c r="U596" s="693">
        <v>0</v>
      </c>
      <c r="V596" s="692">
        <v>0</v>
      </c>
      <c r="W596" s="693">
        <v>0</v>
      </c>
      <c r="X596" s="692">
        <v>0</v>
      </c>
      <c r="Y596" s="693">
        <v>0</v>
      </c>
      <c r="Z596" s="692">
        <v>0</v>
      </c>
      <c r="AA596" s="693">
        <v>0</v>
      </c>
      <c r="AB596" s="698">
        <v>0</v>
      </c>
      <c r="AC596" s="690">
        <v>0</v>
      </c>
      <c r="AD596" s="1228"/>
      <c r="AE596" s="1228"/>
      <c r="AF596" s="1229"/>
    </row>
    <row r="597" spans="1:32" ht="15.75" customHeight="1" x14ac:dyDescent="0.2">
      <c r="A597" s="344">
        <v>243</v>
      </c>
      <c r="B597" s="342"/>
      <c r="C597" s="733"/>
      <c r="D597" s="742"/>
      <c r="E597" s="1222" t="s">
        <v>344</v>
      </c>
      <c r="F597" s="1223"/>
      <c r="G597" s="1223"/>
      <c r="H597" s="1223"/>
      <c r="I597" s="1223"/>
      <c r="J597" s="1223"/>
      <c r="K597" s="1223"/>
      <c r="L597" s="1223"/>
      <c r="M597" s="399">
        <f>SUBTOTAL(9,M598:M601)</f>
        <v>0</v>
      </c>
      <c r="N597" s="402">
        <f t="shared" ref="N597:AC597" si="135">SUBTOTAL(9,N598:N601)</f>
        <v>0</v>
      </c>
      <c r="O597" s="406">
        <f t="shared" si="135"/>
        <v>0</v>
      </c>
      <c r="P597" s="405">
        <f t="shared" si="135"/>
        <v>0</v>
      </c>
      <c r="Q597" s="407">
        <f t="shared" si="135"/>
        <v>0</v>
      </c>
      <c r="R597" s="406">
        <f t="shared" si="135"/>
        <v>0</v>
      </c>
      <c r="S597" s="406">
        <f t="shared" si="135"/>
        <v>0</v>
      </c>
      <c r="T597" s="406">
        <f t="shared" si="135"/>
        <v>0</v>
      </c>
      <c r="U597" s="406">
        <f t="shared" si="135"/>
        <v>0</v>
      </c>
      <c r="V597" s="406">
        <f t="shared" si="135"/>
        <v>0</v>
      </c>
      <c r="W597" s="406">
        <f t="shared" si="135"/>
        <v>0</v>
      </c>
      <c r="X597" s="406">
        <f t="shared" si="135"/>
        <v>0</v>
      </c>
      <c r="Y597" s="406">
        <f t="shared" si="135"/>
        <v>0</v>
      </c>
      <c r="Z597" s="406">
        <f t="shared" si="135"/>
        <v>0</v>
      </c>
      <c r="AA597" s="406">
        <f t="shared" si="135"/>
        <v>0</v>
      </c>
      <c r="AB597" s="416">
        <f t="shared" si="135"/>
        <v>0</v>
      </c>
      <c r="AC597" s="399">
        <f t="shared" si="135"/>
        <v>0</v>
      </c>
      <c r="AD597" s="1228"/>
      <c r="AE597" s="1228"/>
      <c r="AF597" s="1229"/>
    </row>
    <row r="598" spans="1:32" ht="15" customHeight="1" x14ac:dyDescent="0.2">
      <c r="A598" s="344">
        <v>244</v>
      </c>
      <c r="B598" s="738"/>
      <c r="C598" s="656"/>
      <c r="D598" s="648"/>
      <c r="E598" s="775"/>
      <c r="F598" s="1247" t="s">
        <v>85</v>
      </c>
      <c r="G598" s="1248"/>
      <c r="H598" s="1248"/>
      <c r="I598" s="1248"/>
      <c r="J598" s="1248"/>
      <c r="K598" s="1248"/>
      <c r="L598" s="1248"/>
      <c r="M598" s="690">
        <v>0</v>
      </c>
      <c r="N598" s="691">
        <v>0</v>
      </c>
      <c r="O598" s="692">
        <v>0</v>
      </c>
      <c r="P598" s="692">
        <v>0</v>
      </c>
      <c r="Q598" s="697">
        <v>0</v>
      </c>
      <c r="R598" s="692">
        <v>0</v>
      </c>
      <c r="S598" s="693">
        <v>0</v>
      </c>
      <c r="T598" s="692">
        <v>0</v>
      </c>
      <c r="U598" s="693">
        <v>0</v>
      </c>
      <c r="V598" s="692">
        <v>0</v>
      </c>
      <c r="W598" s="693">
        <v>0</v>
      </c>
      <c r="X598" s="692">
        <v>0</v>
      </c>
      <c r="Y598" s="693">
        <v>0</v>
      </c>
      <c r="Z598" s="692">
        <v>0</v>
      </c>
      <c r="AA598" s="693">
        <v>0</v>
      </c>
      <c r="AB598" s="698">
        <v>0</v>
      </c>
      <c r="AC598" s="690">
        <v>0</v>
      </c>
      <c r="AD598" s="1228"/>
      <c r="AE598" s="1228"/>
      <c r="AF598" s="1229"/>
    </row>
    <row r="599" spans="1:32" ht="15" customHeight="1" x14ac:dyDescent="0.2">
      <c r="A599" s="344">
        <v>245</v>
      </c>
      <c r="B599" s="738"/>
      <c r="C599" s="656"/>
      <c r="D599" s="358"/>
      <c r="E599" s="358"/>
      <c r="F599" s="1231" t="s">
        <v>86</v>
      </c>
      <c r="G599" s="1232"/>
      <c r="H599" s="1232"/>
      <c r="I599" s="1232"/>
      <c r="J599" s="1232"/>
      <c r="K599" s="1232"/>
      <c r="L599" s="1232"/>
      <c r="M599" s="690">
        <v>0</v>
      </c>
      <c r="N599" s="691">
        <v>0</v>
      </c>
      <c r="O599" s="692">
        <v>0</v>
      </c>
      <c r="P599" s="692">
        <v>0</v>
      </c>
      <c r="Q599" s="697">
        <v>0</v>
      </c>
      <c r="R599" s="692">
        <v>0</v>
      </c>
      <c r="S599" s="693">
        <v>0</v>
      </c>
      <c r="T599" s="692">
        <v>0</v>
      </c>
      <c r="U599" s="693">
        <v>0</v>
      </c>
      <c r="V599" s="692">
        <v>0</v>
      </c>
      <c r="W599" s="693">
        <v>0</v>
      </c>
      <c r="X599" s="692">
        <v>0</v>
      </c>
      <c r="Y599" s="693">
        <v>0</v>
      </c>
      <c r="Z599" s="692">
        <v>0</v>
      </c>
      <c r="AA599" s="693">
        <v>0</v>
      </c>
      <c r="AB599" s="698">
        <v>0</v>
      </c>
      <c r="AC599" s="690">
        <v>0</v>
      </c>
      <c r="AD599" s="1228"/>
      <c r="AE599" s="1228"/>
      <c r="AF599" s="1229"/>
    </row>
    <row r="600" spans="1:32" ht="15" customHeight="1" x14ac:dyDescent="0.2">
      <c r="A600" s="344">
        <v>246</v>
      </c>
      <c r="B600" s="738"/>
      <c r="C600" s="656"/>
      <c r="D600" s="358"/>
      <c r="E600" s="358"/>
      <c r="F600" s="1231" t="s">
        <v>87</v>
      </c>
      <c r="G600" s="1232"/>
      <c r="H600" s="1232"/>
      <c r="I600" s="1232"/>
      <c r="J600" s="1232"/>
      <c r="K600" s="1232"/>
      <c r="L600" s="1232"/>
      <c r="M600" s="690">
        <v>0</v>
      </c>
      <c r="N600" s="691">
        <v>0</v>
      </c>
      <c r="O600" s="692">
        <v>0</v>
      </c>
      <c r="P600" s="692">
        <v>0</v>
      </c>
      <c r="Q600" s="697">
        <v>0</v>
      </c>
      <c r="R600" s="692">
        <v>0</v>
      </c>
      <c r="S600" s="693">
        <v>0</v>
      </c>
      <c r="T600" s="692">
        <v>0</v>
      </c>
      <c r="U600" s="693">
        <v>0</v>
      </c>
      <c r="V600" s="692">
        <v>0</v>
      </c>
      <c r="W600" s="693">
        <v>0</v>
      </c>
      <c r="X600" s="692">
        <v>0</v>
      </c>
      <c r="Y600" s="693">
        <v>0</v>
      </c>
      <c r="Z600" s="692">
        <v>0</v>
      </c>
      <c r="AA600" s="693">
        <v>0</v>
      </c>
      <c r="AB600" s="698">
        <v>0</v>
      </c>
      <c r="AC600" s="690">
        <v>0</v>
      </c>
      <c r="AD600" s="1228"/>
      <c r="AE600" s="1228"/>
      <c r="AF600" s="1229"/>
    </row>
    <row r="601" spans="1:32" ht="15" customHeight="1" x14ac:dyDescent="0.2">
      <c r="A601" s="344">
        <v>247</v>
      </c>
      <c r="B601" s="738"/>
      <c r="C601" s="656"/>
      <c r="D601" s="359"/>
      <c r="E601" s="359"/>
      <c r="F601" s="1259" t="s">
        <v>272</v>
      </c>
      <c r="G601" s="1260"/>
      <c r="H601" s="1260"/>
      <c r="I601" s="1260"/>
      <c r="J601" s="1260"/>
      <c r="K601" s="1260"/>
      <c r="L601" s="1260"/>
      <c r="M601" s="690">
        <v>0</v>
      </c>
      <c r="N601" s="691">
        <v>0</v>
      </c>
      <c r="O601" s="692">
        <v>0</v>
      </c>
      <c r="P601" s="692">
        <v>0</v>
      </c>
      <c r="Q601" s="697">
        <v>0</v>
      </c>
      <c r="R601" s="692">
        <v>0</v>
      </c>
      <c r="S601" s="693">
        <v>0</v>
      </c>
      <c r="T601" s="692">
        <v>0</v>
      </c>
      <c r="U601" s="693">
        <v>0</v>
      </c>
      <c r="V601" s="692">
        <v>0</v>
      </c>
      <c r="W601" s="693">
        <v>0</v>
      </c>
      <c r="X601" s="692">
        <v>0</v>
      </c>
      <c r="Y601" s="693">
        <v>0</v>
      </c>
      <c r="Z601" s="692">
        <v>0</v>
      </c>
      <c r="AA601" s="693">
        <v>0</v>
      </c>
      <c r="AB601" s="698">
        <v>0</v>
      </c>
      <c r="AC601" s="690">
        <v>0</v>
      </c>
      <c r="AD601" s="1228"/>
      <c r="AE601" s="1228"/>
      <c r="AF601" s="1229"/>
    </row>
    <row r="602" spans="1:32" ht="15" customHeight="1" x14ac:dyDescent="0.2">
      <c r="A602" s="344">
        <v>129</v>
      </c>
      <c r="B602" s="738"/>
      <c r="C602" s="359"/>
      <c r="D602" s="1242" t="s">
        <v>88</v>
      </c>
      <c r="E602" s="1243"/>
      <c r="F602" s="1243"/>
      <c r="G602" s="1243"/>
      <c r="H602" s="1243"/>
      <c r="I602" s="1243"/>
      <c r="J602" s="1243"/>
      <c r="K602" s="1243"/>
      <c r="L602" s="1243"/>
      <c r="M602" s="1243"/>
      <c r="N602" s="1243"/>
      <c r="O602" s="1243"/>
      <c r="P602" s="1243"/>
      <c r="Q602" s="1243"/>
      <c r="R602" s="1243"/>
      <c r="S602" s="1243"/>
      <c r="T602" s="1243"/>
      <c r="U602" s="1243"/>
      <c r="V602" s="1243"/>
      <c r="W602" s="1243"/>
      <c r="X602" s="1243"/>
      <c r="Y602" s="1243"/>
      <c r="Z602" s="1243"/>
      <c r="AA602" s="1243"/>
      <c r="AB602" s="1243"/>
      <c r="AC602" s="1243"/>
      <c r="AD602" s="1243"/>
      <c r="AE602" s="1243"/>
      <c r="AF602" s="1264"/>
    </row>
    <row r="603" spans="1:32" ht="15" customHeight="1" x14ac:dyDescent="0.2">
      <c r="A603" s="344">
        <v>130</v>
      </c>
      <c r="B603" s="738"/>
      <c r="C603" s="359"/>
      <c r="D603" s="359"/>
      <c r="E603" s="1222" t="s">
        <v>89</v>
      </c>
      <c r="F603" s="1223"/>
      <c r="G603" s="1223"/>
      <c r="H603" s="1223"/>
      <c r="I603" s="1223"/>
      <c r="J603" s="1223"/>
      <c r="K603" s="1223"/>
      <c r="L603" s="1223"/>
      <c r="M603" s="399">
        <f>SUBTOTAL(9,M604:M606)</f>
        <v>0</v>
      </c>
      <c r="N603" s="402">
        <f t="shared" ref="N603:AC603" si="136">SUBTOTAL(9,N604:N606)</f>
        <v>0</v>
      </c>
      <c r="O603" s="406">
        <f t="shared" si="136"/>
        <v>0</v>
      </c>
      <c r="P603" s="405">
        <f t="shared" si="136"/>
        <v>0</v>
      </c>
      <c r="Q603" s="407">
        <f t="shared" si="136"/>
        <v>0</v>
      </c>
      <c r="R603" s="406">
        <f t="shared" si="136"/>
        <v>0</v>
      </c>
      <c r="S603" s="406">
        <f t="shared" si="136"/>
        <v>0</v>
      </c>
      <c r="T603" s="406">
        <f t="shared" si="136"/>
        <v>0</v>
      </c>
      <c r="U603" s="406">
        <f t="shared" si="136"/>
        <v>0</v>
      </c>
      <c r="V603" s="406">
        <f t="shared" si="136"/>
        <v>0</v>
      </c>
      <c r="W603" s="406">
        <f t="shared" si="136"/>
        <v>0</v>
      </c>
      <c r="X603" s="406">
        <f t="shared" si="136"/>
        <v>0</v>
      </c>
      <c r="Y603" s="406">
        <f t="shared" si="136"/>
        <v>0</v>
      </c>
      <c r="Z603" s="406">
        <f t="shared" si="136"/>
        <v>0</v>
      </c>
      <c r="AA603" s="406">
        <f t="shared" si="136"/>
        <v>0</v>
      </c>
      <c r="AB603" s="416">
        <f t="shared" si="136"/>
        <v>0</v>
      </c>
      <c r="AC603" s="399">
        <f t="shared" si="136"/>
        <v>0</v>
      </c>
      <c r="AD603" s="1228"/>
      <c r="AE603" s="1228"/>
      <c r="AF603" s="1229"/>
    </row>
    <row r="604" spans="1:32" ht="15" customHeight="1" x14ac:dyDescent="0.2">
      <c r="A604" s="344">
        <v>131</v>
      </c>
      <c r="B604" s="738"/>
      <c r="C604" s="359"/>
      <c r="D604" s="359"/>
      <c r="E604" s="360"/>
      <c r="F604" s="1247" t="s">
        <v>90</v>
      </c>
      <c r="G604" s="1248"/>
      <c r="H604" s="1248"/>
      <c r="I604" s="1248"/>
      <c r="J604" s="1248"/>
      <c r="K604" s="1248"/>
      <c r="L604" s="1248"/>
      <c r="M604" s="690">
        <v>0</v>
      </c>
      <c r="N604" s="691">
        <v>0</v>
      </c>
      <c r="O604" s="692">
        <v>0</v>
      </c>
      <c r="P604" s="692">
        <v>0</v>
      </c>
      <c r="Q604" s="697">
        <v>0</v>
      </c>
      <c r="R604" s="692">
        <v>0</v>
      </c>
      <c r="S604" s="693">
        <v>0</v>
      </c>
      <c r="T604" s="692">
        <v>0</v>
      </c>
      <c r="U604" s="693">
        <v>0</v>
      </c>
      <c r="V604" s="692">
        <v>0</v>
      </c>
      <c r="W604" s="693">
        <v>0</v>
      </c>
      <c r="X604" s="692">
        <v>0</v>
      </c>
      <c r="Y604" s="693">
        <v>0</v>
      </c>
      <c r="Z604" s="692">
        <v>0</v>
      </c>
      <c r="AA604" s="693">
        <v>0</v>
      </c>
      <c r="AB604" s="698">
        <v>0</v>
      </c>
      <c r="AC604" s="690">
        <v>0</v>
      </c>
      <c r="AD604" s="1228"/>
      <c r="AE604" s="1228"/>
      <c r="AF604" s="1229"/>
    </row>
    <row r="605" spans="1:32" ht="15" customHeight="1" x14ac:dyDescent="0.2">
      <c r="A605" s="344">
        <v>132</v>
      </c>
      <c r="B605" s="738"/>
      <c r="C605" s="359"/>
      <c r="D605" s="359"/>
      <c r="E605" s="360"/>
      <c r="F605" s="1231" t="s">
        <v>91</v>
      </c>
      <c r="G605" s="1232"/>
      <c r="H605" s="1232"/>
      <c r="I605" s="1232"/>
      <c r="J605" s="1232"/>
      <c r="K605" s="1232"/>
      <c r="L605" s="1232"/>
      <c r="M605" s="690">
        <v>0</v>
      </c>
      <c r="N605" s="691">
        <v>0</v>
      </c>
      <c r="O605" s="692">
        <v>0</v>
      </c>
      <c r="P605" s="692">
        <v>0</v>
      </c>
      <c r="Q605" s="697">
        <v>0</v>
      </c>
      <c r="R605" s="692">
        <v>0</v>
      </c>
      <c r="S605" s="693">
        <v>0</v>
      </c>
      <c r="T605" s="692">
        <v>0</v>
      </c>
      <c r="U605" s="693">
        <v>0</v>
      </c>
      <c r="V605" s="692">
        <v>0</v>
      </c>
      <c r="W605" s="693">
        <v>0</v>
      </c>
      <c r="X605" s="692">
        <v>0</v>
      </c>
      <c r="Y605" s="693">
        <v>0</v>
      </c>
      <c r="Z605" s="692">
        <v>0</v>
      </c>
      <c r="AA605" s="693">
        <v>0</v>
      </c>
      <c r="AB605" s="698">
        <v>0</v>
      </c>
      <c r="AC605" s="690">
        <v>0</v>
      </c>
      <c r="AD605" s="1228"/>
      <c r="AE605" s="1228"/>
      <c r="AF605" s="1229"/>
    </row>
    <row r="606" spans="1:32" ht="15" customHeight="1" x14ac:dyDescent="0.2">
      <c r="A606" s="344">
        <v>133</v>
      </c>
      <c r="B606" s="738"/>
      <c r="C606" s="359"/>
      <c r="D606" s="359"/>
      <c r="E606" s="360"/>
      <c r="F606" s="1259" t="s">
        <v>336</v>
      </c>
      <c r="G606" s="1260"/>
      <c r="H606" s="1260"/>
      <c r="I606" s="1260"/>
      <c r="J606" s="1260"/>
      <c r="K606" s="1260"/>
      <c r="L606" s="1260"/>
      <c r="M606" s="690">
        <v>0</v>
      </c>
      <c r="N606" s="691">
        <v>0</v>
      </c>
      <c r="O606" s="692">
        <v>0</v>
      </c>
      <c r="P606" s="692">
        <v>0</v>
      </c>
      <c r="Q606" s="697">
        <v>0</v>
      </c>
      <c r="R606" s="692">
        <v>0</v>
      </c>
      <c r="S606" s="693">
        <v>0</v>
      </c>
      <c r="T606" s="692">
        <v>0</v>
      </c>
      <c r="U606" s="693">
        <v>0</v>
      </c>
      <c r="V606" s="692">
        <v>0</v>
      </c>
      <c r="W606" s="693">
        <v>0</v>
      </c>
      <c r="X606" s="692">
        <v>0</v>
      </c>
      <c r="Y606" s="693">
        <v>0</v>
      </c>
      <c r="Z606" s="692">
        <v>0</v>
      </c>
      <c r="AA606" s="693">
        <v>0</v>
      </c>
      <c r="AB606" s="698">
        <v>0</v>
      </c>
      <c r="AC606" s="690">
        <v>0</v>
      </c>
      <c r="AD606" s="1228"/>
      <c r="AE606" s="1228"/>
      <c r="AF606" s="1229"/>
    </row>
    <row r="607" spans="1:32" ht="15" customHeight="1" x14ac:dyDescent="0.2">
      <c r="A607" s="344">
        <v>134</v>
      </c>
      <c r="B607" s="738"/>
      <c r="C607" s="359"/>
      <c r="D607" s="359"/>
      <c r="E607" s="1222" t="s">
        <v>95</v>
      </c>
      <c r="F607" s="1223"/>
      <c r="G607" s="1223"/>
      <c r="H607" s="1223"/>
      <c r="I607" s="1223"/>
      <c r="J607" s="1223"/>
      <c r="K607" s="1223"/>
      <c r="L607" s="1223"/>
      <c r="M607" s="399">
        <f>SUBTOTAL(9,M608:M610)</f>
        <v>0</v>
      </c>
      <c r="N607" s="402">
        <f t="shared" ref="N607:AC607" si="137">SUBTOTAL(9,N608:N610)</f>
        <v>0</v>
      </c>
      <c r="O607" s="406">
        <f t="shared" si="137"/>
        <v>0</v>
      </c>
      <c r="P607" s="405">
        <f t="shared" si="137"/>
        <v>0</v>
      </c>
      <c r="Q607" s="407">
        <f t="shared" si="137"/>
        <v>0</v>
      </c>
      <c r="R607" s="406">
        <f t="shared" si="137"/>
        <v>0</v>
      </c>
      <c r="S607" s="406">
        <f t="shared" si="137"/>
        <v>0</v>
      </c>
      <c r="T607" s="406">
        <f t="shared" si="137"/>
        <v>0</v>
      </c>
      <c r="U607" s="406">
        <f t="shared" si="137"/>
        <v>0</v>
      </c>
      <c r="V607" s="406">
        <f t="shared" si="137"/>
        <v>0</v>
      </c>
      <c r="W607" s="406">
        <f t="shared" si="137"/>
        <v>0</v>
      </c>
      <c r="X607" s="406">
        <f t="shared" si="137"/>
        <v>0</v>
      </c>
      <c r="Y607" s="406">
        <f t="shared" si="137"/>
        <v>0</v>
      </c>
      <c r="Z607" s="406">
        <f t="shared" si="137"/>
        <v>0</v>
      </c>
      <c r="AA607" s="406">
        <f t="shared" si="137"/>
        <v>0</v>
      </c>
      <c r="AB607" s="416">
        <f t="shared" si="137"/>
        <v>0</v>
      </c>
      <c r="AC607" s="399">
        <f t="shared" si="137"/>
        <v>0</v>
      </c>
      <c r="AD607" s="1228"/>
      <c r="AE607" s="1228"/>
      <c r="AF607" s="1229"/>
    </row>
    <row r="608" spans="1:32" ht="15" customHeight="1" x14ac:dyDescent="0.2">
      <c r="A608" s="344">
        <v>135</v>
      </c>
      <c r="B608" s="738"/>
      <c r="C608" s="359"/>
      <c r="D608" s="359"/>
      <c r="E608" s="360"/>
      <c r="F608" s="1247" t="s">
        <v>92</v>
      </c>
      <c r="G608" s="1248"/>
      <c r="H608" s="1248"/>
      <c r="I608" s="1248"/>
      <c r="J608" s="1248"/>
      <c r="K608" s="1248"/>
      <c r="L608" s="1248"/>
      <c r="M608" s="690">
        <v>0</v>
      </c>
      <c r="N608" s="691">
        <v>0</v>
      </c>
      <c r="O608" s="692">
        <v>0</v>
      </c>
      <c r="P608" s="692">
        <v>0</v>
      </c>
      <c r="Q608" s="697">
        <v>0</v>
      </c>
      <c r="R608" s="692">
        <v>0</v>
      </c>
      <c r="S608" s="693">
        <v>0</v>
      </c>
      <c r="T608" s="692">
        <v>0</v>
      </c>
      <c r="U608" s="693">
        <v>0</v>
      </c>
      <c r="V608" s="692">
        <v>0</v>
      </c>
      <c r="W608" s="693">
        <v>0</v>
      </c>
      <c r="X608" s="692">
        <v>0</v>
      </c>
      <c r="Y608" s="693">
        <v>0</v>
      </c>
      <c r="Z608" s="692">
        <v>0</v>
      </c>
      <c r="AA608" s="693">
        <v>0</v>
      </c>
      <c r="AB608" s="698">
        <v>0</v>
      </c>
      <c r="AC608" s="690">
        <v>0</v>
      </c>
      <c r="AD608" s="1228"/>
      <c r="AE608" s="1228"/>
      <c r="AF608" s="1229"/>
    </row>
    <row r="609" spans="1:32" ht="15" customHeight="1" x14ac:dyDescent="0.2">
      <c r="A609" s="344">
        <v>136</v>
      </c>
      <c r="B609" s="738"/>
      <c r="C609" s="359"/>
      <c r="D609" s="359"/>
      <c r="E609" s="360"/>
      <c r="F609" s="1231" t="s">
        <v>93</v>
      </c>
      <c r="G609" s="1232"/>
      <c r="H609" s="1232"/>
      <c r="I609" s="1232"/>
      <c r="J609" s="1232"/>
      <c r="K609" s="1232"/>
      <c r="L609" s="1232"/>
      <c r="M609" s="690">
        <v>0</v>
      </c>
      <c r="N609" s="691">
        <v>0</v>
      </c>
      <c r="O609" s="692">
        <v>0</v>
      </c>
      <c r="P609" s="692">
        <v>0</v>
      </c>
      <c r="Q609" s="697">
        <v>0</v>
      </c>
      <c r="R609" s="692">
        <v>0</v>
      </c>
      <c r="S609" s="693">
        <v>0</v>
      </c>
      <c r="T609" s="692">
        <v>0</v>
      </c>
      <c r="U609" s="693">
        <v>0</v>
      </c>
      <c r="V609" s="692">
        <v>0</v>
      </c>
      <c r="W609" s="693">
        <v>0</v>
      </c>
      <c r="X609" s="692">
        <v>0</v>
      </c>
      <c r="Y609" s="693">
        <v>0</v>
      </c>
      <c r="Z609" s="692">
        <v>0</v>
      </c>
      <c r="AA609" s="693">
        <v>0</v>
      </c>
      <c r="AB609" s="698">
        <v>0</v>
      </c>
      <c r="AC609" s="690">
        <v>0</v>
      </c>
      <c r="AD609" s="1228"/>
      <c r="AE609" s="1228"/>
      <c r="AF609" s="1229"/>
    </row>
    <row r="610" spans="1:32" ht="15" customHeight="1" x14ac:dyDescent="0.2">
      <c r="A610" s="344">
        <v>137</v>
      </c>
      <c r="B610" s="738"/>
      <c r="C610" s="359"/>
      <c r="D610" s="359"/>
      <c r="E610" s="360"/>
      <c r="F610" s="1259" t="s">
        <v>337</v>
      </c>
      <c r="G610" s="1260"/>
      <c r="H610" s="1260"/>
      <c r="I610" s="1260"/>
      <c r="J610" s="1260"/>
      <c r="K610" s="1260"/>
      <c r="L610" s="1260"/>
      <c r="M610" s="690">
        <v>0</v>
      </c>
      <c r="N610" s="691">
        <v>0</v>
      </c>
      <c r="O610" s="692">
        <v>0</v>
      </c>
      <c r="P610" s="692">
        <v>0</v>
      </c>
      <c r="Q610" s="697">
        <v>0</v>
      </c>
      <c r="R610" s="692">
        <v>0</v>
      </c>
      <c r="S610" s="693">
        <v>0</v>
      </c>
      <c r="T610" s="692">
        <v>0</v>
      </c>
      <c r="U610" s="693">
        <v>0</v>
      </c>
      <c r="V610" s="692">
        <v>0</v>
      </c>
      <c r="W610" s="693">
        <v>0</v>
      </c>
      <c r="X610" s="692">
        <v>0</v>
      </c>
      <c r="Y610" s="693">
        <v>0</v>
      </c>
      <c r="Z610" s="692">
        <v>0</v>
      </c>
      <c r="AA610" s="693">
        <v>0</v>
      </c>
      <c r="AB610" s="698">
        <v>0</v>
      </c>
      <c r="AC610" s="690">
        <v>0</v>
      </c>
      <c r="AD610" s="1228"/>
      <c r="AE610" s="1228"/>
      <c r="AF610" s="1229"/>
    </row>
    <row r="611" spans="1:32" ht="15" customHeight="1" x14ac:dyDescent="0.2">
      <c r="A611" s="344">
        <v>138</v>
      </c>
      <c r="B611" s="738"/>
      <c r="C611" s="359"/>
      <c r="D611" s="359"/>
      <c r="E611" s="1222" t="s">
        <v>94</v>
      </c>
      <c r="F611" s="1223"/>
      <c r="G611" s="1223"/>
      <c r="H611" s="1223"/>
      <c r="I611" s="1223"/>
      <c r="J611" s="1223"/>
      <c r="K611" s="1223"/>
      <c r="L611" s="1223"/>
      <c r="M611" s="399">
        <f>SUBTOTAL(9,M612:M614)</f>
        <v>0</v>
      </c>
      <c r="N611" s="402">
        <f t="shared" ref="N611:AC611" si="138">SUBTOTAL(9,N612:N614)</f>
        <v>0</v>
      </c>
      <c r="O611" s="406">
        <f t="shared" si="138"/>
        <v>0</v>
      </c>
      <c r="P611" s="405">
        <f t="shared" si="138"/>
        <v>0</v>
      </c>
      <c r="Q611" s="407">
        <f t="shared" si="138"/>
        <v>0</v>
      </c>
      <c r="R611" s="406">
        <f t="shared" si="138"/>
        <v>0</v>
      </c>
      <c r="S611" s="406">
        <f t="shared" si="138"/>
        <v>0</v>
      </c>
      <c r="T611" s="406">
        <f t="shared" si="138"/>
        <v>0</v>
      </c>
      <c r="U611" s="406">
        <f t="shared" si="138"/>
        <v>0</v>
      </c>
      <c r="V611" s="406">
        <f t="shared" si="138"/>
        <v>0</v>
      </c>
      <c r="W611" s="406">
        <f t="shared" si="138"/>
        <v>0</v>
      </c>
      <c r="X611" s="406">
        <f t="shared" si="138"/>
        <v>0</v>
      </c>
      <c r="Y611" s="406">
        <f t="shared" si="138"/>
        <v>0</v>
      </c>
      <c r="Z611" s="406">
        <f t="shared" si="138"/>
        <v>0</v>
      </c>
      <c r="AA611" s="406">
        <f t="shared" si="138"/>
        <v>0</v>
      </c>
      <c r="AB611" s="416">
        <f t="shared" si="138"/>
        <v>0</v>
      </c>
      <c r="AC611" s="399">
        <f t="shared" si="138"/>
        <v>0</v>
      </c>
      <c r="AD611" s="1228"/>
      <c r="AE611" s="1228"/>
      <c r="AF611" s="1229"/>
    </row>
    <row r="612" spans="1:32" ht="15" customHeight="1" x14ac:dyDescent="0.2">
      <c r="A612" s="344">
        <v>139</v>
      </c>
      <c r="B612" s="738"/>
      <c r="C612" s="359"/>
      <c r="D612" s="359"/>
      <c r="E612" s="360"/>
      <c r="F612" s="1247" t="s">
        <v>96</v>
      </c>
      <c r="G612" s="1248"/>
      <c r="H612" s="1248"/>
      <c r="I612" s="1248"/>
      <c r="J612" s="1248"/>
      <c r="K612" s="1248"/>
      <c r="L612" s="1248"/>
      <c r="M612" s="690">
        <v>0</v>
      </c>
      <c r="N612" s="691">
        <v>0</v>
      </c>
      <c r="O612" s="692">
        <v>0</v>
      </c>
      <c r="P612" s="692">
        <v>0</v>
      </c>
      <c r="Q612" s="697">
        <v>0</v>
      </c>
      <c r="R612" s="692">
        <v>0</v>
      </c>
      <c r="S612" s="693">
        <v>0</v>
      </c>
      <c r="T612" s="692">
        <v>0</v>
      </c>
      <c r="U612" s="693">
        <v>0</v>
      </c>
      <c r="V612" s="692">
        <v>0</v>
      </c>
      <c r="W612" s="693">
        <v>0</v>
      </c>
      <c r="X612" s="692">
        <v>0</v>
      </c>
      <c r="Y612" s="693">
        <v>0</v>
      </c>
      <c r="Z612" s="692">
        <v>0</v>
      </c>
      <c r="AA612" s="693">
        <v>0</v>
      </c>
      <c r="AB612" s="698">
        <v>0</v>
      </c>
      <c r="AC612" s="690">
        <v>0</v>
      </c>
      <c r="AD612" s="1228"/>
      <c r="AE612" s="1228"/>
      <c r="AF612" s="1229"/>
    </row>
    <row r="613" spans="1:32" ht="15" customHeight="1" x14ac:dyDescent="0.2">
      <c r="A613" s="344">
        <v>140</v>
      </c>
      <c r="B613" s="738"/>
      <c r="C613" s="359"/>
      <c r="D613" s="359"/>
      <c r="E613" s="360"/>
      <c r="F613" s="1231" t="s">
        <v>97</v>
      </c>
      <c r="G613" s="1232"/>
      <c r="H613" s="1232"/>
      <c r="I613" s="1232"/>
      <c r="J613" s="1232"/>
      <c r="K613" s="1232"/>
      <c r="L613" s="1232"/>
      <c r="M613" s="690">
        <v>0</v>
      </c>
      <c r="N613" s="691">
        <v>0</v>
      </c>
      <c r="O613" s="692">
        <v>0</v>
      </c>
      <c r="P613" s="692">
        <v>0</v>
      </c>
      <c r="Q613" s="697">
        <v>0</v>
      </c>
      <c r="R613" s="692">
        <v>0</v>
      </c>
      <c r="S613" s="693">
        <v>0</v>
      </c>
      <c r="T613" s="692">
        <v>0</v>
      </c>
      <c r="U613" s="693">
        <v>0</v>
      </c>
      <c r="V613" s="692">
        <v>0</v>
      </c>
      <c r="W613" s="693">
        <v>0</v>
      </c>
      <c r="X613" s="692">
        <v>0</v>
      </c>
      <c r="Y613" s="693">
        <v>0</v>
      </c>
      <c r="Z613" s="692">
        <v>0</v>
      </c>
      <c r="AA613" s="693">
        <v>0</v>
      </c>
      <c r="AB613" s="698">
        <v>0</v>
      </c>
      <c r="AC613" s="690">
        <v>0</v>
      </c>
      <c r="AD613" s="1228"/>
      <c r="AE613" s="1228"/>
      <c r="AF613" s="1229"/>
    </row>
    <row r="614" spans="1:32" ht="15" customHeight="1" x14ac:dyDescent="0.2">
      <c r="A614" s="344">
        <v>141</v>
      </c>
      <c r="B614" s="738"/>
      <c r="C614" s="359"/>
      <c r="D614" s="359"/>
      <c r="E614" s="360"/>
      <c r="F614" s="1259" t="s">
        <v>338</v>
      </c>
      <c r="G614" s="1260"/>
      <c r="H614" s="1260"/>
      <c r="I614" s="1260"/>
      <c r="J614" s="1260"/>
      <c r="K614" s="1260"/>
      <c r="L614" s="1260"/>
      <c r="M614" s="690">
        <v>0</v>
      </c>
      <c r="N614" s="691">
        <v>0</v>
      </c>
      <c r="O614" s="692">
        <v>0</v>
      </c>
      <c r="P614" s="692">
        <v>0</v>
      </c>
      <c r="Q614" s="697">
        <v>0</v>
      </c>
      <c r="R614" s="692">
        <v>0</v>
      </c>
      <c r="S614" s="693">
        <v>0</v>
      </c>
      <c r="T614" s="692">
        <v>0</v>
      </c>
      <c r="U614" s="693">
        <v>0</v>
      </c>
      <c r="V614" s="692">
        <v>0</v>
      </c>
      <c r="W614" s="693">
        <v>0</v>
      </c>
      <c r="X614" s="692">
        <v>0</v>
      </c>
      <c r="Y614" s="693">
        <v>0</v>
      </c>
      <c r="Z614" s="692">
        <v>0</v>
      </c>
      <c r="AA614" s="693">
        <v>0</v>
      </c>
      <c r="AB614" s="698">
        <v>0</v>
      </c>
      <c r="AC614" s="690">
        <v>0</v>
      </c>
      <c r="AD614" s="1228"/>
      <c r="AE614" s="1228"/>
      <c r="AF614" s="1229"/>
    </row>
    <row r="615" spans="1:32" ht="15" customHeight="1" x14ac:dyDescent="0.2">
      <c r="A615" s="344">
        <v>142</v>
      </c>
      <c r="B615" s="738"/>
      <c r="C615" s="359"/>
      <c r="D615" s="1242" t="s">
        <v>98</v>
      </c>
      <c r="E615" s="1265"/>
      <c r="F615" s="1265"/>
      <c r="G615" s="1265"/>
      <c r="H615" s="1265"/>
      <c r="I615" s="1265"/>
      <c r="J615" s="1265"/>
      <c r="K615" s="1265"/>
      <c r="L615" s="1265"/>
      <c r="M615" s="1243"/>
      <c r="N615" s="1243"/>
      <c r="O615" s="1243"/>
      <c r="P615" s="1243"/>
      <c r="Q615" s="1243"/>
      <c r="R615" s="1243"/>
      <c r="S615" s="1243"/>
      <c r="T615" s="1243"/>
      <c r="U615" s="1243"/>
      <c r="V615" s="1243"/>
      <c r="W615" s="1243"/>
      <c r="X615" s="1243"/>
      <c r="Y615" s="1243"/>
      <c r="Z615" s="1243"/>
      <c r="AA615" s="1243"/>
      <c r="AB615" s="1243"/>
      <c r="AC615" s="1243"/>
      <c r="AD615" s="1243"/>
      <c r="AE615" s="1243"/>
      <c r="AF615" s="1264"/>
    </row>
    <row r="616" spans="1:32" ht="15" customHeight="1" x14ac:dyDescent="0.2">
      <c r="A616" s="344">
        <v>143</v>
      </c>
      <c r="B616" s="738"/>
      <c r="C616" s="359"/>
      <c r="D616" s="359"/>
      <c r="E616" s="1222" t="s">
        <v>101</v>
      </c>
      <c r="F616" s="1223"/>
      <c r="G616" s="1223"/>
      <c r="H616" s="1223"/>
      <c r="I616" s="1223"/>
      <c r="J616" s="1223"/>
      <c r="K616" s="1223"/>
      <c r="L616" s="1223"/>
      <c r="M616" s="399">
        <f>SUBTOTAL(9,M617:M618)</f>
        <v>0</v>
      </c>
      <c r="N616" s="402">
        <f t="shared" ref="N616:AC616" si="139">SUBTOTAL(9,N617:N618)</f>
        <v>0</v>
      </c>
      <c r="O616" s="406">
        <f t="shared" si="139"/>
        <v>0</v>
      </c>
      <c r="P616" s="405">
        <f t="shared" si="139"/>
        <v>0</v>
      </c>
      <c r="Q616" s="407">
        <f t="shared" si="139"/>
        <v>0</v>
      </c>
      <c r="R616" s="406">
        <f t="shared" si="139"/>
        <v>0</v>
      </c>
      <c r="S616" s="406">
        <f t="shared" si="139"/>
        <v>0</v>
      </c>
      <c r="T616" s="406">
        <f t="shared" si="139"/>
        <v>0</v>
      </c>
      <c r="U616" s="406">
        <f t="shared" si="139"/>
        <v>0</v>
      </c>
      <c r="V616" s="406">
        <f t="shared" si="139"/>
        <v>0</v>
      </c>
      <c r="W616" s="406">
        <f t="shared" si="139"/>
        <v>0</v>
      </c>
      <c r="X616" s="406">
        <f t="shared" si="139"/>
        <v>0</v>
      </c>
      <c r="Y616" s="406">
        <f t="shared" si="139"/>
        <v>0</v>
      </c>
      <c r="Z616" s="406">
        <f t="shared" si="139"/>
        <v>0</v>
      </c>
      <c r="AA616" s="406">
        <f t="shared" si="139"/>
        <v>0</v>
      </c>
      <c r="AB616" s="416">
        <f t="shared" si="139"/>
        <v>0</v>
      </c>
      <c r="AC616" s="399">
        <f t="shared" si="139"/>
        <v>0</v>
      </c>
      <c r="AD616" s="1228"/>
      <c r="AE616" s="1228"/>
      <c r="AF616" s="1229"/>
    </row>
    <row r="617" spans="1:32" ht="15" customHeight="1" x14ac:dyDescent="0.2">
      <c r="A617" s="344">
        <v>144</v>
      </c>
      <c r="B617" s="738"/>
      <c r="C617" s="359"/>
      <c r="D617" s="359"/>
      <c r="E617" s="360"/>
      <c r="F617" s="1247" t="s">
        <v>346</v>
      </c>
      <c r="G617" s="1248"/>
      <c r="H617" s="1248"/>
      <c r="I617" s="1248"/>
      <c r="J617" s="1248"/>
      <c r="K617" s="1248"/>
      <c r="L617" s="1248"/>
      <c r="M617" s="690">
        <v>0</v>
      </c>
      <c r="N617" s="691">
        <v>0</v>
      </c>
      <c r="O617" s="692">
        <v>0</v>
      </c>
      <c r="P617" s="692">
        <v>0</v>
      </c>
      <c r="Q617" s="697">
        <v>0</v>
      </c>
      <c r="R617" s="692">
        <v>0</v>
      </c>
      <c r="S617" s="693">
        <v>0</v>
      </c>
      <c r="T617" s="692">
        <v>0</v>
      </c>
      <c r="U617" s="693">
        <v>0</v>
      </c>
      <c r="V617" s="692">
        <v>0</v>
      </c>
      <c r="W617" s="693">
        <v>0</v>
      </c>
      <c r="X617" s="692">
        <v>0</v>
      </c>
      <c r="Y617" s="693">
        <v>0</v>
      </c>
      <c r="Z617" s="692">
        <v>0</v>
      </c>
      <c r="AA617" s="693">
        <v>0</v>
      </c>
      <c r="AB617" s="698">
        <v>0</v>
      </c>
      <c r="AC617" s="690">
        <v>0</v>
      </c>
      <c r="AD617" s="1228"/>
      <c r="AE617" s="1228"/>
      <c r="AF617" s="1229"/>
    </row>
    <row r="618" spans="1:32" ht="15" customHeight="1" x14ac:dyDescent="0.2">
      <c r="A618" s="344">
        <v>145</v>
      </c>
      <c r="B618" s="738"/>
      <c r="C618" s="359"/>
      <c r="D618" s="359"/>
      <c r="E618" s="360"/>
      <c r="F618" s="1259" t="s">
        <v>99</v>
      </c>
      <c r="G618" s="1260"/>
      <c r="H618" s="1260"/>
      <c r="I618" s="1260"/>
      <c r="J618" s="1260"/>
      <c r="K618" s="1260"/>
      <c r="L618" s="1260"/>
      <c r="M618" s="690">
        <v>0</v>
      </c>
      <c r="N618" s="691">
        <v>0</v>
      </c>
      <c r="O618" s="692">
        <v>0</v>
      </c>
      <c r="P618" s="692">
        <v>0</v>
      </c>
      <c r="Q618" s="697">
        <v>0</v>
      </c>
      <c r="R618" s="692">
        <v>0</v>
      </c>
      <c r="S618" s="693">
        <v>0</v>
      </c>
      <c r="T618" s="692">
        <v>0</v>
      </c>
      <c r="U618" s="693">
        <v>0</v>
      </c>
      <c r="V618" s="692">
        <v>0</v>
      </c>
      <c r="W618" s="693">
        <v>0</v>
      </c>
      <c r="X618" s="692">
        <v>0</v>
      </c>
      <c r="Y618" s="693">
        <v>0</v>
      </c>
      <c r="Z618" s="692">
        <v>0</v>
      </c>
      <c r="AA618" s="693">
        <v>0</v>
      </c>
      <c r="AB618" s="698">
        <v>0</v>
      </c>
      <c r="AC618" s="690">
        <v>0</v>
      </c>
      <c r="AD618" s="1228"/>
      <c r="AE618" s="1228"/>
      <c r="AF618" s="1229"/>
    </row>
    <row r="619" spans="1:32" ht="15" customHeight="1" x14ac:dyDescent="0.2">
      <c r="A619" s="344">
        <v>146</v>
      </c>
      <c r="B619" s="738"/>
      <c r="C619" s="359"/>
      <c r="D619" s="359"/>
      <c r="E619" s="1222" t="s">
        <v>100</v>
      </c>
      <c r="F619" s="1223"/>
      <c r="G619" s="1223"/>
      <c r="H619" s="1223"/>
      <c r="I619" s="1223"/>
      <c r="J619" s="1223"/>
      <c r="K619" s="1223"/>
      <c r="L619" s="1223"/>
      <c r="M619" s="399">
        <f>SUBTOTAL(9,M620:M622)</f>
        <v>0</v>
      </c>
      <c r="N619" s="402">
        <f t="shared" ref="N619:AC619" si="140">SUBTOTAL(9,N620:N622)</f>
        <v>0</v>
      </c>
      <c r="O619" s="406">
        <f t="shared" si="140"/>
        <v>0</v>
      </c>
      <c r="P619" s="405">
        <f t="shared" si="140"/>
        <v>0</v>
      </c>
      <c r="Q619" s="407">
        <f t="shared" si="140"/>
        <v>0</v>
      </c>
      <c r="R619" s="406">
        <f t="shared" si="140"/>
        <v>0</v>
      </c>
      <c r="S619" s="406">
        <f t="shared" si="140"/>
        <v>0</v>
      </c>
      <c r="T619" s="406">
        <f t="shared" si="140"/>
        <v>0</v>
      </c>
      <c r="U619" s="406">
        <f t="shared" si="140"/>
        <v>0</v>
      </c>
      <c r="V619" s="406">
        <f t="shared" si="140"/>
        <v>0</v>
      </c>
      <c r="W619" s="406">
        <f t="shared" si="140"/>
        <v>0</v>
      </c>
      <c r="X619" s="406">
        <f t="shared" si="140"/>
        <v>0</v>
      </c>
      <c r="Y619" s="406">
        <f t="shared" si="140"/>
        <v>0</v>
      </c>
      <c r="Z619" s="406">
        <f t="shared" si="140"/>
        <v>0</v>
      </c>
      <c r="AA619" s="406">
        <f t="shared" si="140"/>
        <v>0</v>
      </c>
      <c r="AB619" s="416">
        <f t="shared" si="140"/>
        <v>0</v>
      </c>
      <c r="AC619" s="399">
        <f t="shared" si="140"/>
        <v>0</v>
      </c>
      <c r="AD619" s="1228"/>
      <c r="AE619" s="1228"/>
      <c r="AF619" s="1229"/>
    </row>
    <row r="620" spans="1:32" ht="15" customHeight="1" x14ac:dyDescent="0.2">
      <c r="A620" s="344">
        <v>147</v>
      </c>
      <c r="B620" s="738"/>
      <c r="C620" s="359"/>
      <c r="D620" s="359"/>
      <c r="E620" s="360"/>
      <c r="F620" s="1247" t="s">
        <v>273</v>
      </c>
      <c r="G620" s="1248"/>
      <c r="H620" s="1248"/>
      <c r="I620" s="1248"/>
      <c r="J620" s="1248"/>
      <c r="K620" s="1248"/>
      <c r="L620" s="1248"/>
      <c r="M620" s="690">
        <v>0</v>
      </c>
      <c r="N620" s="691">
        <v>0</v>
      </c>
      <c r="O620" s="692">
        <v>0</v>
      </c>
      <c r="P620" s="692">
        <v>0</v>
      </c>
      <c r="Q620" s="697">
        <v>0</v>
      </c>
      <c r="R620" s="692">
        <v>0</v>
      </c>
      <c r="S620" s="693">
        <v>0</v>
      </c>
      <c r="T620" s="692">
        <v>0</v>
      </c>
      <c r="U620" s="693">
        <v>0</v>
      </c>
      <c r="V620" s="692">
        <v>0</v>
      </c>
      <c r="W620" s="693">
        <v>0</v>
      </c>
      <c r="X620" s="692">
        <v>0</v>
      </c>
      <c r="Y620" s="693">
        <v>0</v>
      </c>
      <c r="Z620" s="692">
        <v>0</v>
      </c>
      <c r="AA620" s="693">
        <v>0</v>
      </c>
      <c r="AB620" s="698">
        <v>0</v>
      </c>
      <c r="AC620" s="690">
        <v>0</v>
      </c>
      <c r="AD620" s="1228"/>
      <c r="AE620" s="1228"/>
      <c r="AF620" s="1229"/>
    </row>
    <row r="621" spans="1:32" ht="15" customHeight="1" x14ac:dyDescent="0.2">
      <c r="A621" s="344">
        <v>148</v>
      </c>
      <c r="B621" s="738"/>
      <c r="C621" s="359"/>
      <c r="D621" s="359"/>
      <c r="E621" s="360"/>
      <c r="F621" s="1247" t="s">
        <v>102</v>
      </c>
      <c r="G621" s="1248"/>
      <c r="H621" s="1248"/>
      <c r="I621" s="1248"/>
      <c r="J621" s="1248"/>
      <c r="K621" s="1248"/>
      <c r="L621" s="1248"/>
      <c r="M621" s="690">
        <v>0</v>
      </c>
      <c r="N621" s="691">
        <v>0</v>
      </c>
      <c r="O621" s="692">
        <v>0</v>
      </c>
      <c r="P621" s="692">
        <v>0</v>
      </c>
      <c r="Q621" s="697">
        <v>0</v>
      </c>
      <c r="R621" s="692">
        <v>0</v>
      </c>
      <c r="S621" s="693">
        <v>0</v>
      </c>
      <c r="T621" s="692">
        <v>0</v>
      </c>
      <c r="U621" s="693">
        <v>0</v>
      </c>
      <c r="V621" s="692">
        <v>0</v>
      </c>
      <c r="W621" s="693">
        <v>0</v>
      </c>
      <c r="X621" s="692">
        <v>0</v>
      </c>
      <c r="Y621" s="693">
        <v>0</v>
      </c>
      <c r="Z621" s="692">
        <v>0</v>
      </c>
      <c r="AA621" s="693">
        <v>0</v>
      </c>
      <c r="AB621" s="698">
        <v>0</v>
      </c>
      <c r="AC621" s="690">
        <v>0</v>
      </c>
      <c r="AD621" s="1228"/>
      <c r="AE621" s="1228"/>
      <c r="AF621" s="1229"/>
    </row>
    <row r="622" spans="1:32" ht="15" customHeight="1" x14ac:dyDescent="0.2">
      <c r="A622" s="344">
        <v>149</v>
      </c>
      <c r="B622" s="738"/>
      <c r="C622" s="359"/>
      <c r="D622" s="359"/>
      <c r="E622" s="729"/>
      <c r="F622" s="1231" t="s">
        <v>103</v>
      </c>
      <c r="G622" s="1232"/>
      <c r="H622" s="1232"/>
      <c r="I622" s="1232"/>
      <c r="J622" s="1232"/>
      <c r="K622" s="1232"/>
      <c r="L622" s="1232"/>
      <c r="M622" s="690">
        <v>0</v>
      </c>
      <c r="N622" s="691">
        <v>0</v>
      </c>
      <c r="O622" s="692">
        <v>0</v>
      </c>
      <c r="P622" s="692">
        <v>0</v>
      </c>
      <c r="Q622" s="697">
        <v>0</v>
      </c>
      <c r="R622" s="692">
        <v>0</v>
      </c>
      <c r="S622" s="693">
        <v>0</v>
      </c>
      <c r="T622" s="692">
        <v>0</v>
      </c>
      <c r="U622" s="693">
        <v>0</v>
      </c>
      <c r="V622" s="692">
        <v>0</v>
      </c>
      <c r="W622" s="693">
        <v>0</v>
      </c>
      <c r="X622" s="692">
        <v>0</v>
      </c>
      <c r="Y622" s="693">
        <v>0</v>
      </c>
      <c r="Z622" s="692">
        <v>0</v>
      </c>
      <c r="AA622" s="693">
        <v>0</v>
      </c>
      <c r="AB622" s="698">
        <v>0</v>
      </c>
      <c r="AC622" s="690">
        <v>0</v>
      </c>
      <c r="AD622" s="1228"/>
      <c r="AE622" s="1228"/>
      <c r="AF622" s="1229"/>
    </row>
    <row r="623" spans="1:32" ht="15" customHeight="1" x14ac:dyDescent="0.2">
      <c r="A623" s="344">
        <v>150</v>
      </c>
      <c r="B623" s="738"/>
      <c r="C623" s="359"/>
      <c r="D623" s="359"/>
      <c r="E623" s="1222" t="s">
        <v>105</v>
      </c>
      <c r="F623" s="1223"/>
      <c r="G623" s="1223"/>
      <c r="H623" s="1223"/>
      <c r="I623" s="1223"/>
      <c r="J623" s="1223"/>
      <c r="K623" s="1223"/>
      <c r="L623" s="1223"/>
      <c r="M623" s="399">
        <f>SUBTOTAL(9,M624:M625)</f>
        <v>0</v>
      </c>
      <c r="N623" s="402">
        <f t="shared" ref="N623:AC623" si="141">SUBTOTAL(9,N624:N625)</f>
        <v>0</v>
      </c>
      <c r="O623" s="406">
        <f t="shared" si="141"/>
        <v>0</v>
      </c>
      <c r="P623" s="405">
        <f t="shared" si="141"/>
        <v>0</v>
      </c>
      <c r="Q623" s="407">
        <f t="shared" si="141"/>
        <v>0</v>
      </c>
      <c r="R623" s="406">
        <f t="shared" si="141"/>
        <v>0</v>
      </c>
      <c r="S623" s="406">
        <f t="shared" si="141"/>
        <v>0</v>
      </c>
      <c r="T623" s="406">
        <f t="shared" si="141"/>
        <v>0</v>
      </c>
      <c r="U623" s="406">
        <f t="shared" si="141"/>
        <v>0</v>
      </c>
      <c r="V623" s="406">
        <f t="shared" si="141"/>
        <v>0</v>
      </c>
      <c r="W623" s="406">
        <f t="shared" si="141"/>
        <v>0</v>
      </c>
      <c r="X623" s="406">
        <f t="shared" si="141"/>
        <v>0</v>
      </c>
      <c r="Y623" s="406">
        <f t="shared" si="141"/>
        <v>0</v>
      </c>
      <c r="Z623" s="406">
        <f t="shared" si="141"/>
        <v>0</v>
      </c>
      <c r="AA623" s="406">
        <f t="shared" si="141"/>
        <v>0</v>
      </c>
      <c r="AB623" s="416">
        <f t="shared" si="141"/>
        <v>0</v>
      </c>
      <c r="AC623" s="399">
        <f t="shared" si="141"/>
        <v>0</v>
      </c>
      <c r="AD623" s="1228"/>
      <c r="AE623" s="1228"/>
      <c r="AF623" s="1229"/>
    </row>
    <row r="624" spans="1:32" ht="15" customHeight="1" x14ac:dyDescent="0.2">
      <c r="A624" s="344">
        <v>151</v>
      </c>
      <c r="B624" s="738"/>
      <c r="C624" s="359"/>
      <c r="D624" s="359"/>
      <c r="E624" s="360"/>
      <c r="F624" s="1247" t="s">
        <v>104</v>
      </c>
      <c r="G624" s="1248"/>
      <c r="H624" s="1248"/>
      <c r="I624" s="1248"/>
      <c r="J624" s="1248"/>
      <c r="K624" s="1248"/>
      <c r="L624" s="1248"/>
      <c r="M624" s="690">
        <v>0</v>
      </c>
      <c r="N624" s="691">
        <v>0</v>
      </c>
      <c r="O624" s="692">
        <v>0</v>
      </c>
      <c r="P624" s="692">
        <v>0</v>
      </c>
      <c r="Q624" s="697">
        <v>0</v>
      </c>
      <c r="R624" s="692">
        <v>0</v>
      </c>
      <c r="S624" s="693">
        <v>0</v>
      </c>
      <c r="T624" s="692">
        <v>0</v>
      </c>
      <c r="U624" s="693">
        <v>0</v>
      </c>
      <c r="V624" s="692">
        <v>0</v>
      </c>
      <c r="W624" s="693">
        <v>0</v>
      </c>
      <c r="X624" s="692">
        <v>0</v>
      </c>
      <c r="Y624" s="693">
        <v>0</v>
      </c>
      <c r="Z624" s="692">
        <v>0</v>
      </c>
      <c r="AA624" s="693">
        <v>0</v>
      </c>
      <c r="AB624" s="698">
        <v>0</v>
      </c>
      <c r="AC624" s="690">
        <v>0</v>
      </c>
      <c r="AD624" s="1228"/>
      <c r="AE624" s="1228"/>
      <c r="AF624" s="1229"/>
    </row>
    <row r="625" spans="1:32" ht="15" customHeight="1" x14ac:dyDescent="0.2">
      <c r="A625" s="344">
        <v>152</v>
      </c>
      <c r="B625" s="738"/>
      <c r="C625" s="359"/>
      <c r="D625" s="359"/>
      <c r="E625" s="360"/>
      <c r="F625" s="1259" t="s">
        <v>106</v>
      </c>
      <c r="G625" s="1260"/>
      <c r="H625" s="1260"/>
      <c r="I625" s="1260"/>
      <c r="J625" s="1260"/>
      <c r="K625" s="1260"/>
      <c r="L625" s="1260"/>
      <c r="M625" s="690">
        <v>0</v>
      </c>
      <c r="N625" s="691">
        <v>0</v>
      </c>
      <c r="O625" s="692">
        <v>0</v>
      </c>
      <c r="P625" s="692">
        <v>0</v>
      </c>
      <c r="Q625" s="697">
        <v>0</v>
      </c>
      <c r="R625" s="692">
        <v>0</v>
      </c>
      <c r="S625" s="693">
        <v>0</v>
      </c>
      <c r="T625" s="692">
        <v>0</v>
      </c>
      <c r="U625" s="693">
        <v>0</v>
      </c>
      <c r="V625" s="692">
        <v>0</v>
      </c>
      <c r="W625" s="693">
        <v>0</v>
      </c>
      <c r="X625" s="692">
        <v>0</v>
      </c>
      <c r="Y625" s="693">
        <v>0</v>
      </c>
      <c r="Z625" s="692">
        <v>0</v>
      </c>
      <c r="AA625" s="693">
        <v>0</v>
      </c>
      <c r="AB625" s="698">
        <v>0</v>
      </c>
      <c r="AC625" s="690">
        <v>0</v>
      </c>
      <c r="AD625" s="1228"/>
      <c r="AE625" s="1228"/>
      <c r="AF625" s="1229"/>
    </row>
    <row r="626" spans="1:32" ht="15" customHeight="1" x14ac:dyDescent="0.2">
      <c r="A626" s="344">
        <v>153</v>
      </c>
      <c r="B626" s="738"/>
      <c r="C626" s="359"/>
      <c r="D626" s="359"/>
      <c r="E626" s="1222" t="s">
        <v>107</v>
      </c>
      <c r="F626" s="1223"/>
      <c r="G626" s="1223"/>
      <c r="H626" s="1223"/>
      <c r="I626" s="1223"/>
      <c r="J626" s="1223"/>
      <c r="K626" s="1223"/>
      <c r="L626" s="1223"/>
      <c r="M626" s="399">
        <f>SUBTOTAL(9,M627:M629)</f>
        <v>0</v>
      </c>
      <c r="N626" s="402">
        <f t="shared" ref="N626:AC626" si="142">SUBTOTAL(9,N627:N629)</f>
        <v>0</v>
      </c>
      <c r="O626" s="406">
        <f t="shared" si="142"/>
        <v>0</v>
      </c>
      <c r="P626" s="405">
        <f t="shared" si="142"/>
        <v>0</v>
      </c>
      <c r="Q626" s="407">
        <f t="shared" si="142"/>
        <v>0</v>
      </c>
      <c r="R626" s="406">
        <f t="shared" si="142"/>
        <v>0</v>
      </c>
      <c r="S626" s="406">
        <f t="shared" si="142"/>
        <v>0</v>
      </c>
      <c r="T626" s="406">
        <f t="shared" si="142"/>
        <v>0</v>
      </c>
      <c r="U626" s="406">
        <f t="shared" si="142"/>
        <v>0</v>
      </c>
      <c r="V626" s="406">
        <f t="shared" si="142"/>
        <v>0</v>
      </c>
      <c r="W626" s="406">
        <f t="shared" si="142"/>
        <v>0</v>
      </c>
      <c r="X626" s="406">
        <f t="shared" si="142"/>
        <v>0</v>
      </c>
      <c r="Y626" s="406">
        <f t="shared" si="142"/>
        <v>0</v>
      </c>
      <c r="Z626" s="406">
        <f t="shared" si="142"/>
        <v>0</v>
      </c>
      <c r="AA626" s="406">
        <f t="shared" si="142"/>
        <v>0</v>
      </c>
      <c r="AB626" s="416">
        <f t="shared" si="142"/>
        <v>0</v>
      </c>
      <c r="AC626" s="399">
        <f t="shared" si="142"/>
        <v>0</v>
      </c>
      <c r="AD626" s="1228"/>
      <c r="AE626" s="1228"/>
      <c r="AF626" s="1229"/>
    </row>
    <row r="627" spans="1:32" ht="15" customHeight="1" x14ac:dyDescent="0.2">
      <c r="A627" s="344">
        <v>154</v>
      </c>
      <c r="B627" s="738"/>
      <c r="C627" s="359"/>
      <c r="D627" s="359"/>
      <c r="E627" s="360"/>
      <c r="F627" s="1247" t="s">
        <v>274</v>
      </c>
      <c r="G627" s="1248"/>
      <c r="H627" s="1248"/>
      <c r="I627" s="1248"/>
      <c r="J627" s="1248"/>
      <c r="K627" s="1248"/>
      <c r="L627" s="1248"/>
      <c r="M627" s="690">
        <v>0</v>
      </c>
      <c r="N627" s="691">
        <v>0</v>
      </c>
      <c r="O627" s="692">
        <v>0</v>
      </c>
      <c r="P627" s="692">
        <v>0</v>
      </c>
      <c r="Q627" s="697">
        <v>0</v>
      </c>
      <c r="R627" s="692">
        <v>0</v>
      </c>
      <c r="S627" s="693">
        <v>0</v>
      </c>
      <c r="T627" s="692">
        <v>0</v>
      </c>
      <c r="U627" s="693">
        <v>0</v>
      </c>
      <c r="V627" s="692">
        <v>0</v>
      </c>
      <c r="W627" s="693">
        <v>0</v>
      </c>
      <c r="X627" s="692">
        <v>0</v>
      </c>
      <c r="Y627" s="693">
        <v>0</v>
      </c>
      <c r="Z627" s="692">
        <v>0</v>
      </c>
      <c r="AA627" s="693">
        <v>0</v>
      </c>
      <c r="AB627" s="698">
        <v>0</v>
      </c>
      <c r="AC627" s="690">
        <v>0</v>
      </c>
      <c r="AD627" s="1228"/>
      <c r="AE627" s="1228"/>
      <c r="AF627" s="1229"/>
    </row>
    <row r="628" spans="1:32" ht="15" customHeight="1" x14ac:dyDescent="0.2">
      <c r="A628" s="344">
        <v>155</v>
      </c>
      <c r="B628" s="738"/>
      <c r="C628" s="359"/>
      <c r="D628" s="359"/>
      <c r="E628" s="360"/>
      <c r="F628" s="1247" t="s">
        <v>108</v>
      </c>
      <c r="G628" s="1248"/>
      <c r="H628" s="1248"/>
      <c r="I628" s="1248"/>
      <c r="J628" s="1248"/>
      <c r="K628" s="1248"/>
      <c r="L628" s="1248"/>
      <c r="M628" s="690">
        <v>0</v>
      </c>
      <c r="N628" s="691">
        <v>0</v>
      </c>
      <c r="O628" s="692">
        <v>0</v>
      </c>
      <c r="P628" s="692">
        <v>0</v>
      </c>
      <c r="Q628" s="697">
        <v>0</v>
      </c>
      <c r="R628" s="692">
        <v>0</v>
      </c>
      <c r="S628" s="693">
        <v>0</v>
      </c>
      <c r="T628" s="692">
        <v>0</v>
      </c>
      <c r="U628" s="693">
        <v>0</v>
      </c>
      <c r="V628" s="692">
        <v>0</v>
      </c>
      <c r="W628" s="693">
        <v>0</v>
      </c>
      <c r="X628" s="692">
        <v>0</v>
      </c>
      <c r="Y628" s="693">
        <v>0</v>
      </c>
      <c r="Z628" s="692">
        <v>0</v>
      </c>
      <c r="AA628" s="693">
        <v>0</v>
      </c>
      <c r="AB628" s="698">
        <v>0</v>
      </c>
      <c r="AC628" s="690">
        <v>0</v>
      </c>
      <c r="AD628" s="1228"/>
      <c r="AE628" s="1228"/>
      <c r="AF628" s="1229"/>
    </row>
    <row r="629" spans="1:32" ht="15" customHeight="1" x14ac:dyDescent="0.2">
      <c r="A629" s="344">
        <v>156</v>
      </c>
      <c r="B629" s="738"/>
      <c r="C629" s="359"/>
      <c r="D629" s="359"/>
      <c r="E629" s="360"/>
      <c r="F629" s="1231" t="s">
        <v>109</v>
      </c>
      <c r="G629" s="1232"/>
      <c r="H629" s="1232"/>
      <c r="I629" s="1232"/>
      <c r="J629" s="1232"/>
      <c r="K629" s="1232"/>
      <c r="L629" s="1232"/>
      <c r="M629" s="690">
        <v>0</v>
      </c>
      <c r="N629" s="691">
        <v>0</v>
      </c>
      <c r="O629" s="692">
        <v>0</v>
      </c>
      <c r="P629" s="692">
        <v>0</v>
      </c>
      <c r="Q629" s="697">
        <v>0</v>
      </c>
      <c r="R629" s="692">
        <v>0</v>
      </c>
      <c r="S629" s="693">
        <v>0</v>
      </c>
      <c r="T629" s="692">
        <v>0</v>
      </c>
      <c r="U629" s="693">
        <v>0</v>
      </c>
      <c r="V629" s="692">
        <v>0</v>
      </c>
      <c r="W629" s="693">
        <v>0</v>
      </c>
      <c r="X629" s="692">
        <v>0</v>
      </c>
      <c r="Y629" s="693">
        <v>0</v>
      </c>
      <c r="Z629" s="692">
        <v>0</v>
      </c>
      <c r="AA629" s="693">
        <v>0</v>
      </c>
      <c r="AB629" s="698">
        <v>0</v>
      </c>
      <c r="AC629" s="690">
        <v>0</v>
      </c>
      <c r="AD629" s="1228"/>
      <c r="AE629" s="1228"/>
      <c r="AF629" s="1229"/>
    </row>
    <row r="630" spans="1:32" ht="15" customHeight="1" x14ac:dyDescent="0.2">
      <c r="A630" s="344">
        <v>157</v>
      </c>
      <c r="B630" s="738"/>
      <c r="C630" s="359"/>
      <c r="D630" s="359"/>
      <c r="E630" s="1222" t="s">
        <v>339</v>
      </c>
      <c r="F630" s="1223"/>
      <c r="G630" s="1223"/>
      <c r="H630" s="1223"/>
      <c r="I630" s="1223"/>
      <c r="J630" s="1223"/>
      <c r="K630" s="1223"/>
      <c r="L630" s="1223"/>
      <c r="M630" s="399">
        <f>SUBTOTAL(9,M631:M632)</f>
        <v>0</v>
      </c>
      <c r="N630" s="402">
        <f t="shared" ref="N630:AC630" si="143">SUBTOTAL(9,N631:N632)</f>
        <v>0</v>
      </c>
      <c r="O630" s="406">
        <f t="shared" si="143"/>
        <v>0</v>
      </c>
      <c r="P630" s="405">
        <f t="shared" si="143"/>
        <v>0</v>
      </c>
      <c r="Q630" s="407">
        <f t="shared" si="143"/>
        <v>0</v>
      </c>
      <c r="R630" s="406">
        <f t="shared" si="143"/>
        <v>0</v>
      </c>
      <c r="S630" s="406">
        <f t="shared" si="143"/>
        <v>0</v>
      </c>
      <c r="T630" s="406">
        <f t="shared" si="143"/>
        <v>0</v>
      </c>
      <c r="U630" s="406">
        <f t="shared" si="143"/>
        <v>0</v>
      </c>
      <c r="V630" s="406">
        <f t="shared" si="143"/>
        <v>0</v>
      </c>
      <c r="W630" s="406">
        <f t="shared" si="143"/>
        <v>0</v>
      </c>
      <c r="X630" s="406">
        <f t="shared" si="143"/>
        <v>0</v>
      </c>
      <c r="Y630" s="406">
        <f t="shared" si="143"/>
        <v>0</v>
      </c>
      <c r="Z630" s="406">
        <f t="shared" si="143"/>
        <v>0</v>
      </c>
      <c r="AA630" s="406">
        <f t="shared" si="143"/>
        <v>0</v>
      </c>
      <c r="AB630" s="416">
        <f t="shared" si="143"/>
        <v>0</v>
      </c>
      <c r="AC630" s="399">
        <f t="shared" si="143"/>
        <v>0</v>
      </c>
      <c r="AD630" s="1228"/>
      <c r="AE630" s="1228"/>
      <c r="AF630" s="1229"/>
    </row>
    <row r="631" spans="1:32" ht="15" customHeight="1" x14ac:dyDescent="0.2">
      <c r="A631" s="344">
        <v>158</v>
      </c>
      <c r="B631" s="738"/>
      <c r="C631" s="359"/>
      <c r="D631" s="359"/>
      <c r="E631" s="360"/>
      <c r="F631" s="1247" t="s">
        <v>340</v>
      </c>
      <c r="G631" s="1248"/>
      <c r="H631" s="1248"/>
      <c r="I631" s="1248"/>
      <c r="J631" s="1248"/>
      <c r="K631" s="1248"/>
      <c r="L631" s="1248"/>
      <c r="M631" s="690">
        <v>0</v>
      </c>
      <c r="N631" s="691">
        <v>0</v>
      </c>
      <c r="O631" s="692">
        <v>0</v>
      </c>
      <c r="P631" s="692">
        <v>0</v>
      </c>
      <c r="Q631" s="697">
        <v>0</v>
      </c>
      <c r="R631" s="692">
        <v>0</v>
      </c>
      <c r="S631" s="693">
        <v>0</v>
      </c>
      <c r="T631" s="692">
        <v>0</v>
      </c>
      <c r="U631" s="693">
        <v>0</v>
      </c>
      <c r="V631" s="692">
        <v>0</v>
      </c>
      <c r="W631" s="693">
        <v>0</v>
      </c>
      <c r="X631" s="692">
        <v>0</v>
      </c>
      <c r="Y631" s="693">
        <v>0</v>
      </c>
      <c r="Z631" s="692">
        <v>0</v>
      </c>
      <c r="AA631" s="693">
        <v>0</v>
      </c>
      <c r="AB631" s="698">
        <v>0</v>
      </c>
      <c r="AC631" s="690">
        <v>0</v>
      </c>
      <c r="AD631" s="1228"/>
      <c r="AE631" s="1228"/>
      <c r="AF631" s="1229"/>
    </row>
    <row r="632" spans="1:32" ht="15" customHeight="1" x14ac:dyDescent="0.2">
      <c r="A632" s="344">
        <v>159</v>
      </c>
      <c r="B632" s="738"/>
      <c r="C632" s="359"/>
      <c r="D632" s="359"/>
      <c r="E632" s="360"/>
      <c r="F632" s="1259" t="s">
        <v>341</v>
      </c>
      <c r="G632" s="1260"/>
      <c r="H632" s="1260"/>
      <c r="I632" s="1260"/>
      <c r="J632" s="1260"/>
      <c r="K632" s="1260"/>
      <c r="L632" s="1260"/>
      <c r="M632" s="690">
        <v>0</v>
      </c>
      <c r="N632" s="691">
        <v>0</v>
      </c>
      <c r="O632" s="692">
        <v>0</v>
      </c>
      <c r="P632" s="692">
        <v>0</v>
      </c>
      <c r="Q632" s="697">
        <v>0</v>
      </c>
      <c r="R632" s="692">
        <v>0</v>
      </c>
      <c r="S632" s="693">
        <v>0</v>
      </c>
      <c r="T632" s="692">
        <v>0</v>
      </c>
      <c r="U632" s="693">
        <v>0</v>
      </c>
      <c r="V632" s="692">
        <v>0</v>
      </c>
      <c r="W632" s="693">
        <v>0</v>
      </c>
      <c r="X632" s="692">
        <v>0</v>
      </c>
      <c r="Y632" s="693">
        <v>0</v>
      </c>
      <c r="Z632" s="692">
        <v>0</v>
      </c>
      <c r="AA632" s="693">
        <v>0</v>
      </c>
      <c r="AB632" s="698">
        <v>0</v>
      </c>
      <c r="AC632" s="690">
        <v>0</v>
      </c>
      <c r="AD632" s="1228"/>
      <c r="AE632" s="1228"/>
      <c r="AF632" s="1229"/>
    </row>
    <row r="633" spans="1:32" ht="15" customHeight="1" x14ac:dyDescent="0.2">
      <c r="A633" s="344">
        <v>160</v>
      </c>
      <c r="B633" s="738"/>
      <c r="C633" s="359"/>
      <c r="D633" s="359"/>
      <c r="E633" s="1222" t="s">
        <v>342</v>
      </c>
      <c r="F633" s="1223"/>
      <c r="G633" s="1223"/>
      <c r="H633" s="1223"/>
      <c r="I633" s="1223"/>
      <c r="J633" s="1223"/>
      <c r="K633" s="1223"/>
      <c r="L633" s="1223"/>
      <c r="M633" s="399">
        <f>SUBTOTAL(9,M634:M636)</f>
        <v>0</v>
      </c>
      <c r="N633" s="402">
        <f t="shared" ref="N633:AC633" si="144">SUBTOTAL(9,N634:N636)</f>
        <v>0</v>
      </c>
      <c r="O633" s="406">
        <f t="shared" si="144"/>
        <v>0</v>
      </c>
      <c r="P633" s="405">
        <f t="shared" si="144"/>
        <v>0</v>
      </c>
      <c r="Q633" s="407">
        <f t="shared" si="144"/>
        <v>0</v>
      </c>
      <c r="R633" s="406">
        <f t="shared" si="144"/>
        <v>0</v>
      </c>
      <c r="S633" s="406">
        <f t="shared" si="144"/>
        <v>0</v>
      </c>
      <c r="T633" s="406">
        <f t="shared" si="144"/>
        <v>0</v>
      </c>
      <c r="U633" s="406">
        <f t="shared" si="144"/>
        <v>0</v>
      </c>
      <c r="V633" s="406">
        <f t="shared" si="144"/>
        <v>0</v>
      </c>
      <c r="W633" s="406">
        <f t="shared" si="144"/>
        <v>0</v>
      </c>
      <c r="X633" s="406">
        <f t="shared" si="144"/>
        <v>0</v>
      </c>
      <c r="Y633" s="406">
        <f t="shared" si="144"/>
        <v>0</v>
      </c>
      <c r="Z633" s="406">
        <f t="shared" si="144"/>
        <v>0</v>
      </c>
      <c r="AA633" s="406">
        <f t="shared" si="144"/>
        <v>0</v>
      </c>
      <c r="AB633" s="416">
        <f t="shared" si="144"/>
        <v>0</v>
      </c>
      <c r="AC633" s="399">
        <f t="shared" si="144"/>
        <v>0</v>
      </c>
      <c r="AD633" s="1228"/>
      <c r="AE633" s="1228"/>
      <c r="AF633" s="1229"/>
    </row>
    <row r="634" spans="1:32" ht="15" customHeight="1" x14ac:dyDescent="0.2">
      <c r="A634" s="344">
        <v>161</v>
      </c>
      <c r="B634" s="738"/>
      <c r="C634" s="359"/>
      <c r="D634" s="359"/>
      <c r="E634" s="360"/>
      <c r="F634" s="1247" t="s">
        <v>329</v>
      </c>
      <c r="G634" s="1248"/>
      <c r="H634" s="1248"/>
      <c r="I634" s="1248"/>
      <c r="J634" s="1248"/>
      <c r="K634" s="1248"/>
      <c r="L634" s="1248"/>
      <c r="M634" s="690">
        <v>0</v>
      </c>
      <c r="N634" s="691">
        <v>0</v>
      </c>
      <c r="O634" s="692">
        <v>0</v>
      </c>
      <c r="P634" s="692">
        <v>0</v>
      </c>
      <c r="Q634" s="697">
        <v>0</v>
      </c>
      <c r="R634" s="692">
        <v>0</v>
      </c>
      <c r="S634" s="693">
        <v>0</v>
      </c>
      <c r="T634" s="692">
        <v>0</v>
      </c>
      <c r="U634" s="693">
        <v>0</v>
      </c>
      <c r="V634" s="692">
        <v>0</v>
      </c>
      <c r="W634" s="693">
        <v>0</v>
      </c>
      <c r="X634" s="692">
        <v>0</v>
      </c>
      <c r="Y634" s="693">
        <v>0</v>
      </c>
      <c r="Z634" s="692">
        <v>0</v>
      </c>
      <c r="AA634" s="693">
        <v>0</v>
      </c>
      <c r="AB634" s="698">
        <v>0</v>
      </c>
      <c r="AC634" s="690">
        <v>0</v>
      </c>
      <c r="AD634" s="1228"/>
      <c r="AE634" s="1228"/>
      <c r="AF634" s="1229"/>
    </row>
    <row r="635" spans="1:32" ht="15" customHeight="1" x14ac:dyDescent="0.2">
      <c r="A635" s="344">
        <v>162</v>
      </c>
      <c r="B635" s="738"/>
      <c r="C635" s="656"/>
      <c r="D635" s="656"/>
      <c r="E635" s="773"/>
      <c r="F635" s="1247" t="s">
        <v>330</v>
      </c>
      <c r="G635" s="1248"/>
      <c r="H635" s="1248"/>
      <c r="I635" s="1248"/>
      <c r="J635" s="1248"/>
      <c r="K635" s="1248"/>
      <c r="L635" s="1248"/>
      <c r="M635" s="690">
        <v>0</v>
      </c>
      <c r="N635" s="691">
        <v>0</v>
      </c>
      <c r="O635" s="692">
        <v>0</v>
      </c>
      <c r="P635" s="692">
        <v>0</v>
      </c>
      <c r="Q635" s="697">
        <v>0</v>
      </c>
      <c r="R635" s="692">
        <v>0</v>
      </c>
      <c r="S635" s="693">
        <v>0</v>
      </c>
      <c r="T635" s="692">
        <v>0</v>
      </c>
      <c r="U635" s="693">
        <v>0</v>
      </c>
      <c r="V635" s="692">
        <v>0</v>
      </c>
      <c r="W635" s="693">
        <v>0</v>
      </c>
      <c r="X635" s="692">
        <v>0</v>
      </c>
      <c r="Y635" s="693">
        <v>0</v>
      </c>
      <c r="Z635" s="692">
        <v>0</v>
      </c>
      <c r="AA635" s="693">
        <v>0</v>
      </c>
      <c r="AB635" s="698">
        <v>0</v>
      </c>
      <c r="AC635" s="690">
        <v>0</v>
      </c>
      <c r="AD635" s="1228"/>
      <c r="AE635" s="1228"/>
      <c r="AF635" s="1229"/>
    </row>
    <row r="636" spans="1:32" ht="15" customHeight="1" x14ac:dyDescent="0.2">
      <c r="A636" s="344">
        <v>163</v>
      </c>
      <c r="B636" s="575"/>
      <c r="C636" s="645"/>
      <c r="D636" s="645"/>
      <c r="E636" s="773"/>
      <c r="F636" s="1231" t="s">
        <v>343</v>
      </c>
      <c r="G636" s="1232"/>
      <c r="H636" s="1232"/>
      <c r="I636" s="1232"/>
      <c r="J636" s="1232"/>
      <c r="K636" s="1232"/>
      <c r="L636" s="1232"/>
      <c r="M636" s="690">
        <v>0</v>
      </c>
      <c r="N636" s="691">
        <v>0</v>
      </c>
      <c r="O636" s="692">
        <v>0</v>
      </c>
      <c r="P636" s="692">
        <v>0</v>
      </c>
      <c r="Q636" s="697">
        <v>0</v>
      </c>
      <c r="R636" s="692">
        <v>0</v>
      </c>
      <c r="S636" s="693">
        <v>0</v>
      </c>
      <c r="T636" s="692">
        <v>0</v>
      </c>
      <c r="U636" s="693">
        <v>0</v>
      </c>
      <c r="V636" s="692">
        <v>0</v>
      </c>
      <c r="W636" s="693">
        <v>0</v>
      </c>
      <c r="X636" s="692">
        <v>0</v>
      </c>
      <c r="Y636" s="693">
        <v>0</v>
      </c>
      <c r="Z636" s="692">
        <v>0</v>
      </c>
      <c r="AA636" s="693">
        <v>0</v>
      </c>
      <c r="AB636" s="698">
        <v>0</v>
      </c>
      <c r="AC636" s="690">
        <v>0</v>
      </c>
      <c r="AD636" s="1228"/>
      <c r="AE636" s="1228"/>
      <c r="AF636" s="1229"/>
    </row>
    <row r="637" spans="1:32" x14ac:dyDescent="0.2">
      <c r="A637" s="344">
        <v>164</v>
      </c>
      <c r="B637" s="342"/>
      <c r="C637" s="733"/>
      <c r="D637" s="1242" t="s">
        <v>306</v>
      </c>
      <c r="E637" s="1265"/>
      <c r="F637" s="1265"/>
      <c r="G637" s="1265"/>
      <c r="H637" s="1265"/>
      <c r="I637" s="1265"/>
      <c r="J637" s="1265"/>
      <c r="K637" s="1265"/>
      <c r="L637" s="1265"/>
      <c r="M637" s="1243"/>
      <c r="N637" s="1243"/>
      <c r="O637" s="1243"/>
      <c r="P637" s="1243"/>
      <c r="Q637" s="1243"/>
      <c r="R637" s="1243"/>
      <c r="S637" s="1243"/>
      <c r="T637" s="1243"/>
      <c r="U637" s="1243"/>
      <c r="V637" s="1243"/>
      <c r="W637" s="1243"/>
      <c r="X637" s="1243"/>
      <c r="Y637" s="1243"/>
      <c r="Z637" s="1243"/>
      <c r="AA637" s="1243"/>
      <c r="AB637" s="1243"/>
      <c r="AC637" s="1243"/>
      <c r="AD637" s="1243"/>
      <c r="AE637" s="1243"/>
      <c r="AF637" s="1264"/>
    </row>
    <row r="638" spans="1:32" x14ac:dyDescent="0.2">
      <c r="A638" s="344">
        <v>165</v>
      </c>
      <c r="B638" s="738"/>
      <c r="C638" s="656"/>
      <c r="D638" s="656"/>
      <c r="E638" s="1222" t="s">
        <v>121</v>
      </c>
      <c r="F638" s="1223"/>
      <c r="G638" s="1223"/>
      <c r="H638" s="1223"/>
      <c r="I638" s="1223"/>
      <c r="J638" s="1223"/>
      <c r="K638" s="1223"/>
      <c r="L638" s="1223"/>
      <c r="M638" s="399">
        <f>SUBTOTAL(9,M639:M640)</f>
        <v>0</v>
      </c>
      <c r="N638" s="402">
        <f t="shared" ref="N638:AC638" si="145">SUBTOTAL(9,N639:N640)</f>
        <v>0</v>
      </c>
      <c r="O638" s="406">
        <f t="shared" si="145"/>
        <v>0</v>
      </c>
      <c r="P638" s="405">
        <f t="shared" si="145"/>
        <v>0</v>
      </c>
      <c r="Q638" s="407">
        <f t="shared" si="145"/>
        <v>0</v>
      </c>
      <c r="R638" s="406">
        <f t="shared" si="145"/>
        <v>0</v>
      </c>
      <c r="S638" s="406">
        <f t="shared" si="145"/>
        <v>0</v>
      </c>
      <c r="T638" s="406">
        <f t="shared" si="145"/>
        <v>0</v>
      </c>
      <c r="U638" s="406">
        <f t="shared" si="145"/>
        <v>0</v>
      </c>
      <c r="V638" s="406">
        <f t="shared" si="145"/>
        <v>0</v>
      </c>
      <c r="W638" s="406">
        <f t="shared" si="145"/>
        <v>0</v>
      </c>
      <c r="X638" s="406">
        <f t="shared" si="145"/>
        <v>0</v>
      </c>
      <c r="Y638" s="406">
        <f t="shared" si="145"/>
        <v>0</v>
      </c>
      <c r="Z638" s="406">
        <f t="shared" si="145"/>
        <v>0</v>
      </c>
      <c r="AA638" s="406">
        <f t="shared" si="145"/>
        <v>0</v>
      </c>
      <c r="AB638" s="416">
        <f t="shared" si="145"/>
        <v>0</v>
      </c>
      <c r="AC638" s="399">
        <f t="shared" si="145"/>
        <v>0</v>
      </c>
      <c r="AD638" s="1257"/>
      <c r="AE638" s="1257"/>
      <c r="AF638" s="1258"/>
    </row>
    <row r="639" spans="1:32" ht="15" customHeight="1" x14ac:dyDescent="0.2">
      <c r="A639" s="344">
        <v>166</v>
      </c>
      <c r="B639" s="738"/>
      <c r="C639" s="656"/>
      <c r="D639" s="656"/>
      <c r="E639" s="773"/>
      <c r="F639" s="1247" t="s">
        <v>120</v>
      </c>
      <c r="G639" s="1248"/>
      <c r="H639" s="1248"/>
      <c r="I639" s="1248"/>
      <c r="J639" s="1248"/>
      <c r="K639" s="1248"/>
      <c r="L639" s="1248"/>
      <c r="M639" s="690">
        <v>0</v>
      </c>
      <c r="N639" s="691">
        <v>0</v>
      </c>
      <c r="O639" s="692">
        <v>0</v>
      </c>
      <c r="P639" s="692">
        <v>0</v>
      </c>
      <c r="Q639" s="697">
        <v>0</v>
      </c>
      <c r="R639" s="692">
        <v>0</v>
      </c>
      <c r="S639" s="693">
        <v>0</v>
      </c>
      <c r="T639" s="692">
        <v>0</v>
      </c>
      <c r="U639" s="693">
        <v>0</v>
      </c>
      <c r="V639" s="692">
        <v>0</v>
      </c>
      <c r="W639" s="693">
        <v>0</v>
      </c>
      <c r="X639" s="692">
        <v>0</v>
      </c>
      <c r="Y639" s="693">
        <v>0</v>
      </c>
      <c r="Z639" s="692">
        <v>0</v>
      </c>
      <c r="AA639" s="693">
        <v>0</v>
      </c>
      <c r="AB639" s="698">
        <v>0</v>
      </c>
      <c r="AC639" s="690">
        <v>0</v>
      </c>
      <c r="AD639" s="1228"/>
      <c r="AE639" s="1228"/>
      <c r="AF639" s="1229"/>
    </row>
    <row r="640" spans="1:32" ht="15" customHeight="1" x14ac:dyDescent="0.2">
      <c r="A640" s="344">
        <v>167</v>
      </c>
      <c r="B640" s="738"/>
      <c r="C640" s="656"/>
      <c r="D640" s="656"/>
      <c r="E640" s="773"/>
      <c r="F640" s="1247" t="s">
        <v>122</v>
      </c>
      <c r="G640" s="1248"/>
      <c r="H640" s="1248"/>
      <c r="I640" s="1248"/>
      <c r="J640" s="1248"/>
      <c r="K640" s="1248"/>
      <c r="L640" s="1248"/>
      <c r="M640" s="690">
        <v>0</v>
      </c>
      <c r="N640" s="691">
        <v>0</v>
      </c>
      <c r="O640" s="692">
        <v>0</v>
      </c>
      <c r="P640" s="692">
        <v>0</v>
      </c>
      <c r="Q640" s="697">
        <v>0</v>
      </c>
      <c r="R640" s="692">
        <v>0</v>
      </c>
      <c r="S640" s="693">
        <v>0</v>
      </c>
      <c r="T640" s="692">
        <v>0</v>
      </c>
      <c r="U640" s="693">
        <v>0</v>
      </c>
      <c r="V640" s="692">
        <v>0</v>
      </c>
      <c r="W640" s="693">
        <v>0</v>
      </c>
      <c r="X640" s="692">
        <v>0</v>
      </c>
      <c r="Y640" s="693">
        <v>0</v>
      </c>
      <c r="Z640" s="692">
        <v>0</v>
      </c>
      <c r="AA640" s="693">
        <v>0</v>
      </c>
      <c r="AB640" s="698">
        <v>0</v>
      </c>
      <c r="AC640" s="690">
        <v>0</v>
      </c>
      <c r="AD640" s="1228"/>
      <c r="AE640" s="1228"/>
      <c r="AF640" s="1229"/>
    </row>
    <row r="641" spans="1:32" x14ac:dyDescent="0.2">
      <c r="A641" s="344">
        <v>168</v>
      </c>
      <c r="B641" s="738"/>
      <c r="C641" s="656"/>
      <c r="D641" s="656"/>
      <c r="E641" s="1222" t="s">
        <v>123</v>
      </c>
      <c r="F641" s="1223"/>
      <c r="G641" s="1223"/>
      <c r="H641" s="1223"/>
      <c r="I641" s="1223"/>
      <c r="J641" s="1223"/>
      <c r="K641" s="1223"/>
      <c r="L641" s="1223"/>
      <c r="M641" s="399">
        <f>SUBTOTAL(9,M642:M643)</f>
        <v>0</v>
      </c>
      <c r="N641" s="402">
        <f t="shared" ref="N641:AC641" si="146">SUBTOTAL(9,N642:N643)</f>
        <v>0</v>
      </c>
      <c r="O641" s="406">
        <f t="shared" si="146"/>
        <v>0</v>
      </c>
      <c r="P641" s="405">
        <f t="shared" si="146"/>
        <v>0</v>
      </c>
      <c r="Q641" s="407">
        <f t="shared" si="146"/>
        <v>0</v>
      </c>
      <c r="R641" s="406">
        <f t="shared" si="146"/>
        <v>0</v>
      </c>
      <c r="S641" s="406">
        <f t="shared" si="146"/>
        <v>0</v>
      </c>
      <c r="T641" s="406">
        <f t="shared" si="146"/>
        <v>0</v>
      </c>
      <c r="U641" s="406">
        <f t="shared" si="146"/>
        <v>0</v>
      </c>
      <c r="V641" s="406">
        <f t="shared" si="146"/>
        <v>0</v>
      </c>
      <c r="W641" s="406">
        <f t="shared" si="146"/>
        <v>0</v>
      </c>
      <c r="X641" s="406">
        <f t="shared" si="146"/>
        <v>0</v>
      </c>
      <c r="Y641" s="406">
        <f t="shared" si="146"/>
        <v>0</v>
      </c>
      <c r="Z641" s="406">
        <f t="shared" si="146"/>
        <v>0</v>
      </c>
      <c r="AA641" s="406">
        <f t="shared" si="146"/>
        <v>0</v>
      </c>
      <c r="AB641" s="416">
        <f t="shared" si="146"/>
        <v>0</v>
      </c>
      <c r="AC641" s="399">
        <f t="shared" si="146"/>
        <v>0</v>
      </c>
      <c r="AD641" s="1228"/>
      <c r="AE641" s="1228"/>
      <c r="AF641" s="1229"/>
    </row>
    <row r="642" spans="1:32" ht="15" customHeight="1" x14ac:dyDescent="0.2">
      <c r="A642" s="344">
        <v>169</v>
      </c>
      <c r="B642" s="738"/>
      <c r="C642" s="656"/>
      <c r="D642" s="656"/>
      <c r="E642" s="773"/>
      <c r="F642" s="1247" t="s">
        <v>124</v>
      </c>
      <c r="G642" s="1248"/>
      <c r="H642" s="1248"/>
      <c r="I642" s="1248"/>
      <c r="J642" s="1248"/>
      <c r="K642" s="1248"/>
      <c r="L642" s="1248"/>
      <c r="M642" s="690">
        <v>0</v>
      </c>
      <c r="N642" s="691">
        <v>0</v>
      </c>
      <c r="O642" s="692">
        <v>0</v>
      </c>
      <c r="P642" s="692">
        <v>0</v>
      </c>
      <c r="Q642" s="697">
        <v>0</v>
      </c>
      <c r="R642" s="692">
        <v>0</v>
      </c>
      <c r="S642" s="693">
        <v>0</v>
      </c>
      <c r="T642" s="692">
        <v>0</v>
      </c>
      <c r="U642" s="693">
        <v>0</v>
      </c>
      <c r="V642" s="692">
        <v>0</v>
      </c>
      <c r="W642" s="693">
        <v>0</v>
      </c>
      <c r="X642" s="692">
        <v>0</v>
      </c>
      <c r="Y642" s="693">
        <v>0</v>
      </c>
      <c r="Z642" s="692">
        <v>0</v>
      </c>
      <c r="AA642" s="693">
        <v>0</v>
      </c>
      <c r="AB642" s="698">
        <v>0</v>
      </c>
      <c r="AC642" s="690">
        <v>0</v>
      </c>
      <c r="AD642" s="1228"/>
      <c r="AE642" s="1228"/>
      <c r="AF642" s="1229"/>
    </row>
    <row r="643" spans="1:32" ht="15" customHeight="1" x14ac:dyDescent="0.2">
      <c r="A643" s="344">
        <v>170</v>
      </c>
      <c r="B643" s="738"/>
      <c r="C643" s="656"/>
      <c r="D643" s="656"/>
      <c r="E643" s="773"/>
      <c r="F643" s="1247" t="s">
        <v>125</v>
      </c>
      <c r="G643" s="1248"/>
      <c r="H643" s="1248"/>
      <c r="I643" s="1248"/>
      <c r="J643" s="1248"/>
      <c r="K643" s="1248"/>
      <c r="L643" s="1248"/>
      <c r="M643" s="690">
        <v>0</v>
      </c>
      <c r="N643" s="691">
        <v>0</v>
      </c>
      <c r="O643" s="692">
        <v>0</v>
      </c>
      <c r="P643" s="692">
        <v>0</v>
      </c>
      <c r="Q643" s="697">
        <v>0</v>
      </c>
      <c r="R643" s="692">
        <v>0</v>
      </c>
      <c r="S643" s="693">
        <v>0</v>
      </c>
      <c r="T643" s="692">
        <v>0</v>
      </c>
      <c r="U643" s="693">
        <v>0</v>
      </c>
      <c r="V643" s="692">
        <v>0</v>
      </c>
      <c r="W643" s="693">
        <v>0</v>
      </c>
      <c r="X643" s="692">
        <v>0</v>
      </c>
      <c r="Y643" s="693">
        <v>0</v>
      </c>
      <c r="Z643" s="692">
        <v>0</v>
      </c>
      <c r="AA643" s="693">
        <v>0</v>
      </c>
      <c r="AB643" s="698">
        <v>0</v>
      </c>
      <c r="AC643" s="690">
        <v>0</v>
      </c>
      <c r="AD643" s="1228"/>
      <c r="AE643" s="1228"/>
      <c r="AF643" s="1229"/>
    </row>
    <row r="644" spans="1:32" x14ac:dyDescent="0.2">
      <c r="A644" s="344">
        <v>171</v>
      </c>
      <c r="B644" s="738"/>
      <c r="C644" s="656"/>
      <c r="D644" s="656"/>
      <c r="E644" s="1222" t="s">
        <v>126</v>
      </c>
      <c r="F644" s="1223"/>
      <c r="G644" s="1223"/>
      <c r="H644" s="1223"/>
      <c r="I644" s="1223"/>
      <c r="J644" s="1223"/>
      <c r="K644" s="1223"/>
      <c r="L644" s="1223"/>
      <c r="M644" s="399">
        <f>SUBTOTAL(9,M645:M646)</f>
        <v>0</v>
      </c>
      <c r="N644" s="402">
        <f t="shared" ref="N644:AC644" si="147">SUBTOTAL(9,N645:N646)</f>
        <v>0</v>
      </c>
      <c r="O644" s="406">
        <f t="shared" si="147"/>
        <v>0</v>
      </c>
      <c r="P644" s="405">
        <f t="shared" si="147"/>
        <v>0</v>
      </c>
      <c r="Q644" s="407">
        <f t="shared" si="147"/>
        <v>0</v>
      </c>
      <c r="R644" s="406">
        <f t="shared" si="147"/>
        <v>0</v>
      </c>
      <c r="S644" s="406">
        <f t="shared" si="147"/>
        <v>0</v>
      </c>
      <c r="T644" s="406">
        <f t="shared" si="147"/>
        <v>0</v>
      </c>
      <c r="U644" s="406">
        <f t="shared" si="147"/>
        <v>0</v>
      </c>
      <c r="V644" s="406">
        <f t="shared" si="147"/>
        <v>0</v>
      </c>
      <c r="W644" s="406">
        <f t="shared" si="147"/>
        <v>0</v>
      </c>
      <c r="X644" s="406">
        <f t="shared" si="147"/>
        <v>0</v>
      </c>
      <c r="Y644" s="406">
        <f t="shared" si="147"/>
        <v>0</v>
      </c>
      <c r="Z644" s="406">
        <f t="shared" si="147"/>
        <v>0</v>
      </c>
      <c r="AA644" s="406">
        <f t="shared" si="147"/>
        <v>0</v>
      </c>
      <c r="AB644" s="416">
        <f t="shared" si="147"/>
        <v>0</v>
      </c>
      <c r="AC644" s="399">
        <f t="shared" si="147"/>
        <v>0</v>
      </c>
      <c r="AD644" s="1228"/>
      <c r="AE644" s="1228"/>
      <c r="AF644" s="1229"/>
    </row>
    <row r="645" spans="1:32" ht="15" customHeight="1" x14ac:dyDescent="0.2">
      <c r="A645" s="344">
        <v>172</v>
      </c>
      <c r="B645" s="738"/>
      <c r="C645" s="656"/>
      <c r="D645" s="656"/>
      <c r="E645" s="773"/>
      <c r="F645" s="1247" t="s">
        <v>128</v>
      </c>
      <c r="G645" s="1248"/>
      <c r="H645" s="1248"/>
      <c r="I645" s="1248"/>
      <c r="J645" s="1248"/>
      <c r="K645" s="1248"/>
      <c r="L645" s="1248"/>
      <c r="M645" s="690">
        <v>0</v>
      </c>
      <c r="N645" s="691">
        <v>0</v>
      </c>
      <c r="O645" s="692">
        <v>0</v>
      </c>
      <c r="P645" s="692">
        <v>0</v>
      </c>
      <c r="Q645" s="697">
        <v>0</v>
      </c>
      <c r="R645" s="692">
        <v>0</v>
      </c>
      <c r="S645" s="693">
        <v>0</v>
      </c>
      <c r="T645" s="692">
        <v>0</v>
      </c>
      <c r="U645" s="693">
        <v>0</v>
      </c>
      <c r="V645" s="692">
        <v>0</v>
      </c>
      <c r="W645" s="693">
        <v>0</v>
      </c>
      <c r="X645" s="692">
        <v>0</v>
      </c>
      <c r="Y645" s="693">
        <v>0</v>
      </c>
      <c r="Z645" s="692">
        <v>0</v>
      </c>
      <c r="AA645" s="693">
        <v>0</v>
      </c>
      <c r="AB645" s="698">
        <v>0</v>
      </c>
      <c r="AC645" s="690">
        <v>0</v>
      </c>
      <c r="AD645" s="1228"/>
      <c r="AE645" s="1228"/>
      <c r="AF645" s="1229"/>
    </row>
    <row r="646" spans="1:32" ht="15" customHeight="1" x14ac:dyDescent="0.2">
      <c r="A646" s="344">
        <v>173</v>
      </c>
      <c r="B646" s="738"/>
      <c r="C646" s="656"/>
      <c r="D646" s="656"/>
      <c r="E646" s="773"/>
      <c r="F646" s="1247" t="s">
        <v>129</v>
      </c>
      <c r="G646" s="1248"/>
      <c r="H646" s="1248"/>
      <c r="I646" s="1248"/>
      <c r="J646" s="1248"/>
      <c r="K646" s="1248"/>
      <c r="L646" s="1248"/>
      <c r="M646" s="690">
        <v>0</v>
      </c>
      <c r="N646" s="691">
        <v>0</v>
      </c>
      <c r="O646" s="692">
        <v>0</v>
      </c>
      <c r="P646" s="692">
        <v>0</v>
      </c>
      <c r="Q646" s="697">
        <v>0</v>
      </c>
      <c r="R646" s="692">
        <v>0</v>
      </c>
      <c r="S646" s="693">
        <v>0</v>
      </c>
      <c r="T646" s="692">
        <v>0</v>
      </c>
      <c r="U646" s="693">
        <v>0</v>
      </c>
      <c r="V646" s="692">
        <v>0</v>
      </c>
      <c r="W646" s="693">
        <v>0</v>
      </c>
      <c r="X646" s="692">
        <v>0</v>
      </c>
      <c r="Y646" s="693">
        <v>0</v>
      </c>
      <c r="Z646" s="692">
        <v>0</v>
      </c>
      <c r="AA646" s="693">
        <v>0</v>
      </c>
      <c r="AB646" s="698">
        <v>0</v>
      </c>
      <c r="AC646" s="690">
        <v>0</v>
      </c>
      <c r="AD646" s="1228"/>
      <c r="AE646" s="1228"/>
      <c r="AF646" s="1229"/>
    </row>
    <row r="647" spans="1:32" x14ac:dyDescent="0.2">
      <c r="A647" s="344">
        <v>174</v>
      </c>
      <c r="B647" s="738"/>
      <c r="C647" s="656"/>
      <c r="D647" s="656"/>
      <c r="E647" s="1222" t="s">
        <v>127</v>
      </c>
      <c r="F647" s="1223"/>
      <c r="G647" s="1223"/>
      <c r="H647" s="1223"/>
      <c r="I647" s="1223"/>
      <c r="J647" s="1223"/>
      <c r="K647" s="1223"/>
      <c r="L647" s="1223"/>
      <c r="M647" s="399">
        <f>SUBTOTAL(9,M648:M649)</f>
        <v>0</v>
      </c>
      <c r="N647" s="402">
        <f t="shared" ref="N647:AC647" si="148">SUBTOTAL(9,N648:N649)</f>
        <v>0</v>
      </c>
      <c r="O647" s="406">
        <f t="shared" si="148"/>
        <v>0</v>
      </c>
      <c r="P647" s="405">
        <f t="shared" si="148"/>
        <v>0</v>
      </c>
      <c r="Q647" s="407">
        <f t="shared" si="148"/>
        <v>0</v>
      </c>
      <c r="R647" s="406">
        <f t="shared" si="148"/>
        <v>0</v>
      </c>
      <c r="S647" s="406">
        <f t="shared" si="148"/>
        <v>0</v>
      </c>
      <c r="T647" s="406">
        <f t="shared" si="148"/>
        <v>0</v>
      </c>
      <c r="U647" s="406">
        <f t="shared" si="148"/>
        <v>0</v>
      </c>
      <c r="V647" s="406">
        <f t="shared" si="148"/>
        <v>0</v>
      </c>
      <c r="W647" s="406">
        <f t="shared" si="148"/>
        <v>0</v>
      </c>
      <c r="X647" s="406">
        <f t="shared" si="148"/>
        <v>0</v>
      </c>
      <c r="Y647" s="406">
        <f t="shared" si="148"/>
        <v>0</v>
      </c>
      <c r="Z647" s="406">
        <f t="shared" si="148"/>
        <v>0</v>
      </c>
      <c r="AA647" s="406">
        <f t="shared" si="148"/>
        <v>0</v>
      </c>
      <c r="AB647" s="416">
        <f t="shared" si="148"/>
        <v>0</v>
      </c>
      <c r="AC647" s="399">
        <f t="shared" si="148"/>
        <v>0</v>
      </c>
      <c r="AD647" s="1228"/>
      <c r="AE647" s="1228"/>
      <c r="AF647" s="1229"/>
    </row>
    <row r="648" spans="1:32" ht="15" customHeight="1" x14ac:dyDescent="0.2">
      <c r="A648" s="344">
        <v>175</v>
      </c>
      <c r="B648" s="738"/>
      <c r="C648" s="656"/>
      <c r="D648" s="656"/>
      <c r="E648" s="773"/>
      <c r="F648" s="1247" t="s">
        <v>130</v>
      </c>
      <c r="G648" s="1248"/>
      <c r="H648" s="1248"/>
      <c r="I648" s="1248"/>
      <c r="J648" s="1248"/>
      <c r="K648" s="1248"/>
      <c r="L648" s="1248"/>
      <c r="M648" s="690">
        <v>0</v>
      </c>
      <c r="N648" s="691">
        <v>0</v>
      </c>
      <c r="O648" s="692">
        <v>0</v>
      </c>
      <c r="P648" s="692">
        <v>0</v>
      </c>
      <c r="Q648" s="697">
        <v>0</v>
      </c>
      <c r="R648" s="692">
        <v>0</v>
      </c>
      <c r="S648" s="693">
        <v>0</v>
      </c>
      <c r="T648" s="692">
        <v>0</v>
      </c>
      <c r="U648" s="693">
        <v>0</v>
      </c>
      <c r="V648" s="692">
        <v>0</v>
      </c>
      <c r="W648" s="693">
        <v>0</v>
      </c>
      <c r="X648" s="692">
        <v>0</v>
      </c>
      <c r="Y648" s="693">
        <v>0</v>
      </c>
      <c r="Z648" s="692">
        <v>0</v>
      </c>
      <c r="AA648" s="693">
        <v>0</v>
      </c>
      <c r="AB648" s="698">
        <v>0</v>
      </c>
      <c r="AC648" s="690">
        <v>0</v>
      </c>
      <c r="AD648" s="1228"/>
      <c r="AE648" s="1228"/>
      <c r="AF648" s="1229"/>
    </row>
    <row r="649" spans="1:32" ht="15" customHeight="1" x14ac:dyDescent="0.2">
      <c r="A649" s="344">
        <v>176</v>
      </c>
      <c r="B649" s="738"/>
      <c r="C649" s="656"/>
      <c r="D649" s="656"/>
      <c r="E649" s="773"/>
      <c r="F649" s="1247" t="s">
        <v>131</v>
      </c>
      <c r="G649" s="1248"/>
      <c r="H649" s="1248"/>
      <c r="I649" s="1248"/>
      <c r="J649" s="1248"/>
      <c r="K649" s="1248"/>
      <c r="L649" s="1248"/>
      <c r="M649" s="690">
        <v>0</v>
      </c>
      <c r="N649" s="691">
        <v>0</v>
      </c>
      <c r="O649" s="692">
        <v>0</v>
      </c>
      <c r="P649" s="692">
        <v>0</v>
      </c>
      <c r="Q649" s="697">
        <v>0</v>
      </c>
      <c r="R649" s="692">
        <v>0</v>
      </c>
      <c r="S649" s="693">
        <v>0</v>
      </c>
      <c r="T649" s="692">
        <v>0</v>
      </c>
      <c r="U649" s="693">
        <v>0</v>
      </c>
      <c r="V649" s="692">
        <v>0</v>
      </c>
      <c r="W649" s="693">
        <v>0</v>
      </c>
      <c r="X649" s="692">
        <v>0</v>
      </c>
      <c r="Y649" s="693">
        <v>0</v>
      </c>
      <c r="Z649" s="692">
        <v>0</v>
      </c>
      <c r="AA649" s="693">
        <v>0</v>
      </c>
      <c r="AB649" s="698">
        <v>0</v>
      </c>
      <c r="AC649" s="690">
        <v>0</v>
      </c>
      <c r="AD649" s="1228"/>
      <c r="AE649" s="1228"/>
      <c r="AF649" s="1229"/>
    </row>
    <row r="650" spans="1:32" x14ac:dyDescent="0.2">
      <c r="A650" s="344">
        <v>177</v>
      </c>
      <c r="B650" s="738"/>
      <c r="C650" s="656"/>
      <c r="D650" s="656"/>
      <c r="E650" s="1222" t="s">
        <v>331</v>
      </c>
      <c r="F650" s="1223"/>
      <c r="G650" s="1223"/>
      <c r="H650" s="1223"/>
      <c r="I650" s="1223"/>
      <c r="J650" s="1223"/>
      <c r="K650" s="1223"/>
      <c r="L650" s="1223"/>
      <c r="M650" s="399">
        <f>SUBTOTAL(9,M651:M652)</f>
        <v>0</v>
      </c>
      <c r="N650" s="402">
        <f t="shared" ref="N650:AC650" si="149">SUBTOTAL(9,N651:N652)</f>
        <v>0</v>
      </c>
      <c r="O650" s="406">
        <f t="shared" si="149"/>
        <v>0</v>
      </c>
      <c r="P650" s="405">
        <f t="shared" si="149"/>
        <v>0</v>
      </c>
      <c r="Q650" s="407">
        <f t="shared" si="149"/>
        <v>0</v>
      </c>
      <c r="R650" s="406">
        <f t="shared" si="149"/>
        <v>0</v>
      </c>
      <c r="S650" s="406">
        <f t="shared" si="149"/>
        <v>0</v>
      </c>
      <c r="T650" s="406">
        <f t="shared" si="149"/>
        <v>0</v>
      </c>
      <c r="U650" s="406">
        <f t="shared" si="149"/>
        <v>0</v>
      </c>
      <c r="V650" s="406">
        <f t="shared" si="149"/>
        <v>0</v>
      </c>
      <c r="W650" s="406">
        <f t="shared" si="149"/>
        <v>0</v>
      </c>
      <c r="X650" s="406">
        <f t="shared" si="149"/>
        <v>0</v>
      </c>
      <c r="Y650" s="406">
        <f t="shared" si="149"/>
        <v>0</v>
      </c>
      <c r="Z650" s="406">
        <f t="shared" si="149"/>
        <v>0</v>
      </c>
      <c r="AA650" s="406">
        <f t="shared" si="149"/>
        <v>0</v>
      </c>
      <c r="AB650" s="416">
        <f t="shared" si="149"/>
        <v>0</v>
      </c>
      <c r="AC650" s="399">
        <f t="shared" si="149"/>
        <v>0</v>
      </c>
      <c r="AD650" s="1228"/>
      <c r="AE650" s="1228"/>
      <c r="AF650" s="1229"/>
    </row>
    <row r="651" spans="1:32" ht="15" customHeight="1" x14ac:dyDescent="0.2">
      <c r="A651" s="344">
        <v>178</v>
      </c>
      <c r="B651" s="738"/>
      <c r="C651" s="656"/>
      <c r="D651" s="656"/>
      <c r="E651" s="773"/>
      <c r="F651" s="1247" t="s">
        <v>345</v>
      </c>
      <c r="G651" s="1248"/>
      <c r="H651" s="1248"/>
      <c r="I651" s="1248"/>
      <c r="J651" s="1248"/>
      <c r="K651" s="1248"/>
      <c r="L651" s="1248"/>
      <c r="M651" s="690">
        <v>0</v>
      </c>
      <c r="N651" s="691">
        <v>0</v>
      </c>
      <c r="O651" s="692">
        <v>0</v>
      </c>
      <c r="P651" s="692">
        <v>0</v>
      </c>
      <c r="Q651" s="697">
        <v>0</v>
      </c>
      <c r="R651" s="692">
        <v>0</v>
      </c>
      <c r="S651" s="693">
        <v>0</v>
      </c>
      <c r="T651" s="692">
        <v>0</v>
      </c>
      <c r="U651" s="693">
        <v>0</v>
      </c>
      <c r="V651" s="692">
        <v>0</v>
      </c>
      <c r="W651" s="693">
        <v>0</v>
      </c>
      <c r="X651" s="692">
        <v>0</v>
      </c>
      <c r="Y651" s="693">
        <v>0</v>
      </c>
      <c r="Z651" s="692">
        <v>0</v>
      </c>
      <c r="AA651" s="693">
        <v>0</v>
      </c>
      <c r="AB651" s="698">
        <v>0</v>
      </c>
      <c r="AC651" s="690">
        <v>0</v>
      </c>
      <c r="AD651" s="1228"/>
      <c r="AE651" s="1228"/>
      <c r="AF651" s="1229"/>
    </row>
    <row r="652" spans="1:32" ht="15" customHeight="1" x14ac:dyDescent="0.2">
      <c r="A652" s="344">
        <v>179</v>
      </c>
      <c r="B652" s="738"/>
      <c r="C652" s="656"/>
      <c r="D652" s="656"/>
      <c r="E652" s="773"/>
      <c r="F652" s="1247" t="s">
        <v>332</v>
      </c>
      <c r="G652" s="1248"/>
      <c r="H652" s="1248"/>
      <c r="I652" s="1248"/>
      <c r="J652" s="1248"/>
      <c r="K652" s="1248"/>
      <c r="L652" s="1248"/>
      <c r="M652" s="690">
        <v>0</v>
      </c>
      <c r="N652" s="691">
        <v>0</v>
      </c>
      <c r="O652" s="692">
        <v>0</v>
      </c>
      <c r="P652" s="692">
        <v>0</v>
      </c>
      <c r="Q652" s="697">
        <v>0</v>
      </c>
      <c r="R652" s="692">
        <v>0</v>
      </c>
      <c r="S652" s="693">
        <v>0</v>
      </c>
      <c r="T652" s="692">
        <v>0</v>
      </c>
      <c r="U652" s="693">
        <v>0</v>
      </c>
      <c r="V652" s="692">
        <v>0</v>
      </c>
      <c r="W652" s="693">
        <v>0</v>
      </c>
      <c r="X652" s="692">
        <v>0</v>
      </c>
      <c r="Y652" s="693">
        <v>0</v>
      </c>
      <c r="Z652" s="692">
        <v>0</v>
      </c>
      <c r="AA652" s="693">
        <v>0</v>
      </c>
      <c r="AB652" s="698">
        <v>0</v>
      </c>
      <c r="AC652" s="690">
        <v>0</v>
      </c>
      <c r="AD652" s="1228"/>
      <c r="AE652" s="1228"/>
      <c r="AF652" s="1229"/>
    </row>
    <row r="653" spans="1:32" x14ac:dyDescent="0.2">
      <c r="A653" s="344">
        <v>180</v>
      </c>
      <c r="B653" s="738"/>
      <c r="C653" s="656"/>
      <c r="D653" s="656"/>
      <c r="E653" s="1222" t="s">
        <v>333</v>
      </c>
      <c r="F653" s="1223"/>
      <c r="G653" s="1223"/>
      <c r="H653" s="1223"/>
      <c r="I653" s="1223"/>
      <c r="J653" s="1223"/>
      <c r="K653" s="1223"/>
      <c r="L653" s="1223"/>
      <c r="M653" s="399">
        <f>SUBTOTAL(9,M654:M655)</f>
        <v>0</v>
      </c>
      <c r="N653" s="402">
        <f t="shared" ref="N653:AC653" si="150">SUBTOTAL(9,N654:N655)</f>
        <v>0</v>
      </c>
      <c r="O653" s="406">
        <f t="shared" si="150"/>
        <v>0</v>
      </c>
      <c r="P653" s="405">
        <f t="shared" si="150"/>
        <v>0</v>
      </c>
      <c r="Q653" s="407">
        <f t="shared" si="150"/>
        <v>0</v>
      </c>
      <c r="R653" s="406">
        <f t="shared" si="150"/>
        <v>0</v>
      </c>
      <c r="S653" s="406">
        <f t="shared" si="150"/>
        <v>0</v>
      </c>
      <c r="T653" s="406">
        <f t="shared" si="150"/>
        <v>0</v>
      </c>
      <c r="U653" s="406">
        <f t="shared" si="150"/>
        <v>0</v>
      </c>
      <c r="V653" s="406">
        <f t="shared" si="150"/>
        <v>0</v>
      </c>
      <c r="W653" s="406">
        <f t="shared" si="150"/>
        <v>0</v>
      </c>
      <c r="X653" s="406">
        <f t="shared" si="150"/>
        <v>0</v>
      </c>
      <c r="Y653" s="406">
        <f t="shared" si="150"/>
        <v>0</v>
      </c>
      <c r="Z653" s="406">
        <f t="shared" si="150"/>
        <v>0</v>
      </c>
      <c r="AA653" s="406">
        <f t="shared" si="150"/>
        <v>0</v>
      </c>
      <c r="AB653" s="416">
        <f t="shared" si="150"/>
        <v>0</v>
      </c>
      <c r="AC653" s="399">
        <f t="shared" si="150"/>
        <v>0</v>
      </c>
      <c r="AD653" s="1228"/>
      <c r="AE653" s="1228"/>
      <c r="AF653" s="1229"/>
    </row>
    <row r="654" spans="1:32" ht="15" customHeight="1" x14ac:dyDescent="0.2">
      <c r="A654" s="344">
        <v>181</v>
      </c>
      <c r="B654" s="738"/>
      <c r="C654" s="656"/>
      <c r="D654" s="656"/>
      <c r="E654" s="773"/>
      <c r="F654" s="1247" t="s">
        <v>334</v>
      </c>
      <c r="G654" s="1248"/>
      <c r="H654" s="1248"/>
      <c r="I654" s="1248"/>
      <c r="J654" s="1248"/>
      <c r="K654" s="1248"/>
      <c r="L654" s="1248"/>
      <c r="M654" s="690">
        <v>0</v>
      </c>
      <c r="N654" s="691">
        <v>0</v>
      </c>
      <c r="O654" s="692">
        <v>0</v>
      </c>
      <c r="P654" s="692">
        <v>0</v>
      </c>
      <c r="Q654" s="697">
        <v>0</v>
      </c>
      <c r="R654" s="692">
        <v>0</v>
      </c>
      <c r="S654" s="693">
        <v>0</v>
      </c>
      <c r="T654" s="692">
        <v>0</v>
      </c>
      <c r="U654" s="693">
        <v>0</v>
      </c>
      <c r="V654" s="692">
        <v>0</v>
      </c>
      <c r="W654" s="693">
        <v>0</v>
      </c>
      <c r="X654" s="692">
        <v>0</v>
      </c>
      <c r="Y654" s="693">
        <v>0</v>
      </c>
      <c r="Z654" s="692">
        <v>0</v>
      </c>
      <c r="AA654" s="693">
        <v>0</v>
      </c>
      <c r="AB654" s="698">
        <v>0</v>
      </c>
      <c r="AC654" s="690">
        <v>0</v>
      </c>
      <c r="AD654" s="1228"/>
      <c r="AE654" s="1228"/>
      <c r="AF654" s="1229"/>
    </row>
    <row r="655" spans="1:32" ht="15" customHeight="1" x14ac:dyDescent="0.2">
      <c r="A655" s="344">
        <v>182</v>
      </c>
      <c r="B655" s="738"/>
      <c r="C655" s="656"/>
      <c r="D655" s="656"/>
      <c r="E655" s="773"/>
      <c r="F655" s="1247" t="s">
        <v>335</v>
      </c>
      <c r="G655" s="1248"/>
      <c r="H655" s="1248"/>
      <c r="I655" s="1248"/>
      <c r="J655" s="1248"/>
      <c r="K655" s="1248"/>
      <c r="L655" s="1248"/>
      <c r="M655" s="690">
        <v>0</v>
      </c>
      <c r="N655" s="691">
        <v>0</v>
      </c>
      <c r="O655" s="692">
        <v>0</v>
      </c>
      <c r="P655" s="692">
        <v>0</v>
      </c>
      <c r="Q655" s="697">
        <v>0</v>
      </c>
      <c r="R655" s="692">
        <v>0</v>
      </c>
      <c r="S655" s="693">
        <v>0</v>
      </c>
      <c r="T655" s="692">
        <v>0</v>
      </c>
      <c r="U655" s="693">
        <v>0</v>
      </c>
      <c r="V655" s="692">
        <v>0</v>
      </c>
      <c r="W655" s="693">
        <v>0</v>
      </c>
      <c r="X655" s="692">
        <v>0</v>
      </c>
      <c r="Y655" s="693">
        <v>0</v>
      </c>
      <c r="Z655" s="692">
        <v>0</v>
      </c>
      <c r="AA655" s="693">
        <v>0</v>
      </c>
      <c r="AB655" s="698">
        <v>0</v>
      </c>
      <c r="AC655" s="690">
        <v>0</v>
      </c>
      <c r="AD655" s="1228"/>
      <c r="AE655" s="1228"/>
      <c r="AF655" s="1229"/>
    </row>
    <row r="656" spans="1:32" x14ac:dyDescent="0.2">
      <c r="A656" s="344">
        <v>183</v>
      </c>
      <c r="B656" s="738"/>
      <c r="C656" s="656"/>
      <c r="D656" s="1242" t="s">
        <v>132</v>
      </c>
      <c r="E656" s="1243"/>
      <c r="F656" s="1243"/>
      <c r="G656" s="1243"/>
      <c r="H656" s="1243"/>
      <c r="I656" s="1243"/>
      <c r="J656" s="1243"/>
      <c r="K656" s="1243"/>
      <c r="L656" s="1243"/>
      <c r="M656" s="399">
        <f>SUBTOTAL(9,M657:M659)</f>
        <v>0</v>
      </c>
      <c r="N656" s="402">
        <f t="shared" ref="N656:AC656" si="151">SUBTOTAL(9,N657:N659)</f>
        <v>0</v>
      </c>
      <c r="O656" s="406">
        <f t="shared" si="151"/>
        <v>0</v>
      </c>
      <c r="P656" s="405">
        <f t="shared" si="151"/>
        <v>0</v>
      </c>
      <c r="Q656" s="407">
        <f t="shared" si="151"/>
        <v>0</v>
      </c>
      <c r="R656" s="406">
        <f t="shared" si="151"/>
        <v>0</v>
      </c>
      <c r="S656" s="406">
        <f t="shared" si="151"/>
        <v>0</v>
      </c>
      <c r="T656" s="406">
        <f t="shared" si="151"/>
        <v>0</v>
      </c>
      <c r="U656" s="406">
        <f t="shared" si="151"/>
        <v>0</v>
      </c>
      <c r="V656" s="406">
        <f t="shared" si="151"/>
        <v>0</v>
      </c>
      <c r="W656" s="406">
        <f t="shared" si="151"/>
        <v>0</v>
      </c>
      <c r="X656" s="406">
        <f t="shared" si="151"/>
        <v>0</v>
      </c>
      <c r="Y656" s="406">
        <f t="shared" si="151"/>
        <v>0</v>
      </c>
      <c r="Z656" s="406">
        <f t="shared" si="151"/>
        <v>0</v>
      </c>
      <c r="AA656" s="406">
        <f t="shared" si="151"/>
        <v>0</v>
      </c>
      <c r="AB656" s="416">
        <f t="shared" si="151"/>
        <v>0</v>
      </c>
      <c r="AC656" s="399">
        <f t="shared" si="151"/>
        <v>0</v>
      </c>
      <c r="AD656" s="1228"/>
      <c r="AE656" s="1228"/>
      <c r="AF656" s="1229"/>
    </row>
    <row r="657" spans="1:32" ht="15" customHeight="1" x14ac:dyDescent="0.2">
      <c r="A657" s="344">
        <v>184</v>
      </c>
      <c r="B657" s="738"/>
      <c r="C657" s="656"/>
      <c r="D657" s="656"/>
      <c r="E657" s="656"/>
      <c r="F657" s="1231" t="s">
        <v>133</v>
      </c>
      <c r="G657" s="1232"/>
      <c r="H657" s="1232"/>
      <c r="I657" s="1232"/>
      <c r="J657" s="1232"/>
      <c r="K657" s="1232"/>
      <c r="L657" s="1232"/>
      <c r="M657" s="690">
        <v>0</v>
      </c>
      <c r="N657" s="691">
        <v>0</v>
      </c>
      <c r="O657" s="692">
        <v>0</v>
      </c>
      <c r="P657" s="692">
        <v>0</v>
      </c>
      <c r="Q657" s="697">
        <v>0</v>
      </c>
      <c r="R657" s="692">
        <v>0</v>
      </c>
      <c r="S657" s="693">
        <v>0</v>
      </c>
      <c r="T657" s="692">
        <v>0</v>
      </c>
      <c r="U657" s="693">
        <v>0</v>
      </c>
      <c r="V657" s="692">
        <v>0</v>
      </c>
      <c r="W657" s="693">
        <v>0</v>
      </c>
      <c r="X657" s="692">
        <v>0</v>
      </c>
      <c r="Y657" s="693">
        <v>0</v>
      </c>
      <c r="Z657" s="692">
        <v>0</v>
      </c>
      <c r="AA657" s="693">
        <v>0</v>
      </c>
      <c r="AB657" s="698">
        <v>0</v>
      </c>
      <c r="AC657" s="690">
        <v>0</v>
      </c>
      <c r="AD657" s="1228"/>
      <c r="AE657" s="1228"/>
      <c r="AF657" s="1229"/>
    </row>
    <row r="658" spans="1:32" ht="15" customHeight="1" x14ac:dyDescent="0.2">
      <c r="A658" s="344">
        <v>185</v>
      </c>
      <c r="B658" s="738"/>
      <c r="C658" s="656"/>
      <c r="D658" s="656"/>
      <c r="E658" s="656"/>
      <c r="F658" s="1231" t="s">
        <v>134</v>
      </c>
      <c r="G658" s="1232"/>
      <c r="H658" s="1232"/>
      <c r="I658" s="1232"/>
      <c r="J658" s="1232"/>
      <c r="K658" s="1232"/>
      <c r="L658" s="1232"/>
      <c r="M658" s="690">
        <v>0</v>
      </c>
      <c r="N658" s="691">
        <v>0</v>
      </c>
      <c r="O658" s="692">
        <v>0</v>
      </c>
      <c r="P658" s="692">
        <v>0</v>
      </c>
      <c r="Q658" s="697">
        <v>0</v>
      </c>
      <c r="R658" s="692">
        <v>0</v>
      </c>
      <c r="S658" s="693">
        <v>0</v>
      </c>
      <c r="T658" s="692">
        <v>0</v>
      </c>
      <c r="U658" s="693">
        <v>0</v>
      </c>
      <c r="V658" s="692">
        <v>0</v>
      </c>
      <c r="W658" s="693">
        <v>0</v>
      </c>
      <c r="X658" s="692">
        <v>0</v>
      </c>
      <c r="Y658" s="693">
        <v>0</v>
      </c>
      <c r="Z658" s="692">
        <v>0</v>
      </c>
      <c r="AA658" s="693">
        <v>0</v>
      </c>
      <c r="AB658" s="698">
        <v>0</v>
      </c>
      <c r="AC658" s="690">
        <v>0</v>
      </c>
      <c r="AD658" s="1228"/>
      <c r="AE658" s="1228"/>
      <c r="AF658" s="1229"/>
    </row>
    <row r="659" spans="1:32" ht="15" customHeight="1" x14ac:dyDescent="0.2">
      <c r="A659" s="344">
        <v>186</v>
      </c>
      <c r="B659" s="738"/>
      <c r="C659" s="656"/>
      <c r="D659" s="656"/>
      <c r="E659" s="656"/>
      <c r="F659" s="1231" t="s">
        <v>135</v>
      </c>
      <c r="G659" s="1232"/>
      <c r="H659" s="1232"/>
      <c r="I659" s="1232"/>
      <c r="J659" s="1232"/>
      <c r="K659" s="1232"/>
      <c r="L659" s="1232"/>
      <c r="M659" s="690">
        <v>0</v>
      </c>
      <c r="N659" s="691">
        <v>0</v>
      </c>
      <c r="O659" s="692">
        <v>0</v>
      </c>
      <c r="P659" s="692">
        <v>0</v>
      </c>
      <c r="Q659" s="697">
        <v>0</v>
      </c>
      <c r="R659" s="692">
        <v>0</v>
      </c>
      <c r="S659" s="693">
        <v>0</v>
      </c>
      <c r="T659" s="692">
        <v>0</v>
      </c>
      <c r="U659" s="693">
        <v>0</v>
      </c>
      <c r="V659" s="692">
        <v>0</v>
      </c>
      <c r="W659" s="693">
        <v>0</v>
      </c>
      <c r="X659" s="692">
        <v>0</v>
      </c>
      <c r="Y659" s="693">
        <v>0</v>
      </c>
      <c r="Z659" s="692">
        <v>0</v>
      </c>
      <c r="AA659" s="693">
        <v>0</v>
      </c>
      <c r="AB659" s="698">
        <v>0</v>
      </c>
      <c r="AC659" s="696">
        <v>0</v>
      </c>
      <c r="AD659" s="1227"/>
      <c r="AE659" s="1228"/>
      <c r="AF659" s="1229"/>
    </row>
    <row r="660" spans="1:32" x14ac:dyDescent="0.2">
      <c r="A660" s="344">
        <v>187</v>
      </c>
      <c r="B660" s="738"/>
      <c r="C660" s="656"/>
      <c r="D660" s="1242" t="s">
        <v>354</v>
      </c>
      <c r="E660" s="1243"/>
      <c r="F660" s="1243"/>
      <c r="G660" s="1243"/>
      <c r="H660" s="1243"/>
      <c r="I660" s="1243"/>
      <c r="J660" s="1243"/>
      <c r="K660" s="1243"/>
      <c r="L660" s="1243"/>
      <c r="M660" s="399">
        <f>SUBTOTAL(9,M661:M662)</f>
        <v>0</v>
      </c>
      <c r="N660" s="1205"/>
      <c r="O660" s="1253"/>
      <c r="P660" s="1253"/>
      <c r="Q660" s="1253"/>
      <c r="R660" s="1253"/>
      <c r="S660" s="1253"/>
      <c r="T660" s="1253"/>
      <c r="U660" s="1253"/>
      <c r="V660" s="1253"/>
      <c r="W660" s="1253"/>
      <c r="X660" s="1253"/>
      <c r="Y660" s="1253"/>
      <c r="Z660" s="1253"/>
      <c r="AA660" s="1253"/>
      <c r="AB660" s="1253"/>
      <c r="AC660" s="1253"/>
      <c r="AD660" s="1227"/>
      <c r="AE660" s="1228"/>
      <c r="AF660" s="1229"/>
    </row>
    <row r="661" spans="1:32" ht="15" customHeight="1" x14ac:dyDescent="0.2">
      <c r="A661" s="344">
        <v>188</v>
      </c>
      <c r="B661" s="738"/>
      <c r="C661" s="656"/>
      <c r="D661" s="656"/>
      <c r="E661" s="656"/>
      <c r="F661" s="1231" t="s">
        <v>347</v>
      </c>
      <c r="G661" s="1232"/>
      <c r="H661" s="1232"/>
      <c r="I661" s="1232"/>
      <c r="J661" s="1232"/>
      <c r="K661" s="1232"/>
      <c r="L661" s="1232"/>
      <c r="M661" s="690">
        <v>0</v>
      </c>
      <c r="N661" s="1254"/>
      <c r="O661" s="1254"/>
      <c r="P661" s="1254"/>
      <c r="Q661" s="1254"/>
      <c r="R661" s="1254"/>
      <c r="S661" s="1254"/>
      <c r="T661" s="1254"/>
      <c r="U661" s="1254"/>
      <c r="V661" s="1254"/>
      <c r="W661" s="1254"/>
      <c r="X661" s="1254"/>
      <c r="Y661" s="1254"/>
      <c r="Z661" s="1254"/>
      <c r="AA661" s="1254"/>
      <c r="AB661" s="1254"/>
      <c r="AC661" s="1254"/>
      <c r="AD661" s="1227"/>
      <c r="AE661" s="1228"/>
      <c r="AF661" s="1229"/>
    </row>
    <row r="662" spans="1:32" ht="15" customHeight="1" x14ac:dyDescent="0.2">
      <c r="A662" s="344">
        <v>189</v>
      </c>
      <c r="B662" s="738"/>
      <c r="C662" s="656"/>
      <c r="D662" s="656"/>
      <c r="E662" s="656"/>
      <c r="F662" s="1231" t="s">
        <v>348</v>
      </c>
      <c r="G662" s="1232"/>
      <c r="H662" s="1232"/>
      <c r="I662" s="1232"/>
      <c r="J662" s="1232"/>
      <c r="K662" s="1232"/>
      <c r="L662" s="1232"/>
      <c r="M662" s="690">
        <v>0</v>
      </c>
      <c r="N662" s="977"/>
      <c r="O662" s="977"/>
      <c r="P662" s="977"/>
      <c r="Q662" s="977"/>
      <c r="R662" s="977"/>
      <c r="S662" s="977"/>
      <c r="T662" s="977"/>
      <c r="U662" s="977"/>
      <c r="V662" s="977"/>
      <c r="W662" s="977"/>
      <c r="X662" s="977"/>
      <c r="Y662" s="977"/>
      <c r="Z662" s="977"/>
      <c r="AA662" s="977"/>
      <c r="AB662" s="977"/>
      <c r="AC662" s="977"/>
      <c r="AD662" s="1227"/>
      <c r="AE662" s="1228"/>
      <c r="AF662" s="1229"/>
    </row>
    <row r="663" spans="1:32" ht="15" customHeight="1" x14ac:dyDescent="0.2">
      <c r="A663" s="344">
        <v>326</v>
      </c>
      <c r="B663" s="738"/>
      <c r="C663" s="1261" t="s">
        <v>305</v>
      </c>
      <c r="D663" s="1262"/>
      <c r="E663" s="1262"/>
      <c r="F663" s="1262"/>
      <c r="G663" s="1262"/>
      <c r="H663" s="1262"/>
      <c r="I663" s="1262"/>
      <c r="J663" s="1262"/>
      <c r="K663" s="1262"/>
      <c r="L663" s="1262"/>
      <c r="M663" s="1262"/>
      <c r="N663" s="1262"/>
      <c r="O663" s="1262"/>
      <c r="P663" s="1262"/>
      <c r="Q663" s="1262"/>
      <c r="R663" s="1262"/>
      <c r="S663" s="1262"/>
      <c r="T663" s="1262"/>
      <c r="U663" s="1262"/>
      <c r="V663" s="1262"/>
      <c r="W663" s="1262"/>
      <c r="X663" s="1262"/>
      <c r="Y663" s="1262"/>
      <c r="Z663" s="1262"/>
      <c r="AA663" s="1262"/>
      <c r="AB663" s="1262"/>
      <c r="AC663" s="1262"/>
      <c r="AD663" s="1262"/>
      <c r="AE663" s="1262"/>
      <c r="AF663" s="1263"/>
    </row>
    <row r="664" spans="1:32" x14ac:dyDescent="0.2">
      <c r="A664" s="344">
        <v>232</v>
      </c>
      <c r="B664" s="738"/>
      <c r="C664" s="656"/>
      <c r="D664" s="1242" t="s">
        <v>83</v>
      </c>
      <c r="E664" s="1243"/>
      <c r="F664" s="1243"/>
      <c r="G664" s="1243"/>
      <c r="H664" s="1243"/>
      <c r="I664" s="1243"/>
      <c r="J664" s="1243"/>
      <c r="K664" s="1243"/>
      <c r="L664" s="1243"/>
      <c r="M664" s="1243"/>
      <c r="N664" s="1243"/>
      <c r="O664" s="1243"/>
      <c r="P664" s="1243"/>
      <c r="Q664" s="1243"/>
      <c r="R664" s="1243"/>
      <c r="S664" s="1243"/>
      <c r="T664" s="1243"/>
      <c r="U664" s="1243"/>
      <c r="V664" s="1243"/>
      <c r="W664" s="1243"/>
      <c r="X664" s="1243"/>
      <c r="Y664" s="1243"/>
      <c r="Z664" s="1243"/>
      <c r="AA664" s="1243"/>
      <c r="AB664" s="1243"/>
      <c r="AC664" s="1243"/>
      <c r="AD664" s="1243"/>
      <c r="AE664" s="1243"/>
      <c r="AF664" s="1264"/>
    </row>
    <row r="665" spans="1:32" x14ac:dyDescent="0.2">
      <c r="A665" s="344">
        <v>233</v>
      </c>
      <c r="B665" s="738"/>
      <c r="C665" s="656"/>
      <c r="D665" s="656"/>
      <c r="E665" s="1222" t="s">
        <v>84</v>
      </c>
      <c r="F665" s="1223"/>
      <c r="G665" s="1223"/>
      <c r="H665" s="1223"/>
      <c r="I665" s="1223"/>
      <c r="J665" s="1223"/>
      <c r="K665" s="1223"/>
      <c r="L665" s="1223"/>
      <c r="M665" s="399">
        <f>SUBTOTAL(9,M666:M669)</f>
        <v>0</v>
      </c>
      <c r="N665" s="402">
        <f t="shared" ref="N665:AC665" si="152">SUBTOTAL(9,N666:N669)</f>
        <v>0</v>
      </c>
      <c r="O665" s="406">
        <f t="shared" si="152"/>
        <v>0</v>
      </c>
      <c r="P665" s="405">
        <f t="shared" si="152"/>
        <v>0</v>
      </c>
      <c r="Q665" s="407">
        <f t="shared" si="152"/>
        <v>0</v>
      </c>
      <c r="R665" s="406">
        <f t="shared" si="152"/>
        <v>0</v>
      </c>
      <c r="S665" s="406">
        <f t="shared" si="152"/>
        <v>0</v>
      </c>
      <c r="T665" s="406">
        <f t="shared" si="152"/>
        <v>0</v>
      </c>
      <c r="U665" s="406">
        <f t="shared" si="152"/>
        <v>0</v>
      </c>
      <c r="V665" s="406">
        <f t="shared" si="152"/>
        <v>0</v>
      </c>
      <c r="W665" s="406">
        <f t="shared" si="152"/>
        <v>0</v>
      </c>
      <c r="X665" s="406">
        <f t="shared" si="152"/>
        <v>0</v>
      </c>
      <c r="Y665" s="406">
        <f t="shared" si="152"/>
        <v>0</v>
      </c>
      <c r="Z665" s="406">
        <f t="shared" si="152"/>
        <v>0</v>
      </c>
      <c r="AA665" s="406">
        <f t="shared" si="152"/>
        <v>0</v>
      </c>
      <c r="AB665" s="416">
        <f t="shared" si="152"/>
        <v>0</v>
      </c>
      <c r="AC665" s="399">
        <f t="shared" si="152"/>
        <v>0</v>
      </c>
      <c r="AD665" s="1228"/>
      <c r="AE665" s="1228"/>
      <c r="AF665" s="1229"/>
    </row>
    <row r="666" spans="1:32" ht="15" customHeight="1" x14ac:dyDescent="0.2">
      <c r="A666" s="344">
        <v>234</v>
      </c>
      <c r="B666" s="738"/>
      <c r="C666" s="656"/>
      <c r="D666" s="656"/>
      <c r="E666" s="354"/>
      <c r="F666" s="1247" t="s">
        <v>85</v>
      </c>
      <c r="G666" s="1248"/>
      <c r="H666" s="1248"/>
      <c r="I666" s="1248"/>
      <c r="J666" s="1248"/>
      <c r="K666" s="1248"/>
      <c r="L666" s="1248"/>
      <c r="M666" s="690">
        <v>0</v>
      </c>
      <c r="N666" s="691">
        <v>0</v>
      </c>
      <c r="O666" s="692">
        <v>0</v>
      </c>
      <c r="P666" s="692">
        <v>0</v>
      </c>
      <c r="Q666" s="697">
        <v>0</v>
      </c>
      <c r="R666" s="692">
        <v>0</v>
      </c>
      <c r="S666" s="693">
        <v>0</v>
      </c>
      <c r="T666" s="692">
        <v>0</v>
      </c>
      <c r="U666" s="693">
        <v>0</v>
      </c>
      <c r="V666" s="692">
        <v>0</v>
      </c>
      <c r="W666" s="693">
        <v>0</v>
      </c>
      <c r="X666" s="692">
        <v>0</v>
      </c>
      <c r="Y666" s="693">
        <v>0</v>
      </c>
      <c r="Z666" s="692">
        <v>0</v>
      </c>
      <c r="AA666" s="693">
        <v>0</v>
      </c>
      <c r="AB666" s="698">
        <v>0</v>
      </c>
      <c r="AC666" s="690">
        <v>0</v>
      </c>
      <c r="AD666" s="1228"/>
      <c r="AE666" s="1228"/>
      <c r="AF666" s="1229"/>
    </row>
    <row r="667" spans="1:32" ht="15" customHeight="1" x14ac:dyDescent="0.2">
      <c r="A667" s="344">
        <v>235</v>
      </c>
      <c r="B667" s="738"/>
      <c r="C667" s="656"/>
      <c r="D667" s="656"/>
      <c r="E667" s="354"/>
      <c r="F667" s="1231" t="s">
        <v>86</v>
      </c>
      <c r="G667" s="1232"/>
      <c r="H667" s="1232"/>
      <c r="I667" s="1232"/>
      <c r="J667" s="1232"/>
      <c r="K667" s="1232"/>
      <c r="L667" s="1232"/>
      <c r="M667" s="690">
        <v>0</v>
      </c>
      <c r="N667" s="691">
        <v>0</v>
      </c>
      <c r="O667" s="692">
        <v>0</v>
      </c>
      <c r="P667" s="692">
        <v>0</v>
      </c>
      <c r="Q667" s="697">
        <v>0</v>
      </c>
      <c r="R667" s="692">
        <v>0</v>
      </c>
      <c r="S667" s="693">
        <v>0</v>
      </c>
      <c r="T667" s="692">
        <v>0</v>
      </c>
      <c r="U667" s="693">
        <v>0</v>
      </c>
      <c r="V667" s="692">
        <v>0</v>
      </c>
      <c r="W667" s="693">
        <v>0</v>
      </c>
      <c r="X667" s="692">
        <v>0</v>
      </c>
      <c r="Y667" s="693">
        <v>0</v>
      </c>
      <c r="Z667" s="692">
        <v>0</v>
      </c>
      <c r="AA667" s="693">
        <v>0</v>
      </c>
      <c r="AB667" s="698">
        <v>0</v>
      </c>
      <c r="AC667" s="690">
        <v>0</v>
      </c>
      <c r="AD667" s="1228"/>
      <c r="AE667" s="1228"/>
      <c r="AF667" s="1229"/>
    </row>
    <row r="668" spans="1:32" ht="15" customHeight="1" x14ac:dyDescent="0.2">
      <c r="A668" s="344">
        <v>236</v>
      </c>
      <c r="B668" s="738"/>
      <c r="C668" s="656"/>
      <c r="D668" s="348"/>
      <c r="E668" s="352" t="s">
        <v>6</v>
      </c>
      <c r="F668" s="1231" t="s">
        <v>87</v>
      </c>
      <c r="G668" s="1232"/>
      <c r="H668" s="1232"/>
      <c r="I668" s="1232"/>
      <c r="J668" s="1232"/>
      <c r="K668" s="1232"/>
      <c r="L668" s="1232"/>
      <c r="M668" s="690">
        <v>0</v>
      </c>
      <c r="N668" s="691">
        <v>0</v>
      </c>
      <c r="O668" s="692">
        <v>0</v>
      </c>
      <c r="P668" s="692">
        <v>0</v>
      </c>
      <c r="Q668" s="697">
        <v>0</v>
      </c>
      <c r="R668" s="692">
        <v>0</v>
      </c>
      <c r="S668" s="693">
        <v>0</v>
      </c>
      <c r="T668" s="692">
        <v>0</v>
      </c>
      <c r="U668" s="693">
        <v>0</v>
      </c>
      <c r="V668" s="692">
        <v>0</v>
      </c>
      <c r="W668" s="693">
        <v>0</v>
      </c>
      <c r="X668" s="692">
        <v>0</v>
      </c>
      <c r="Y668" s="693">
        <v>0</v>
      </c>
      <c r="Z668" s="692">
        <v>0</v>
      </c>
      <c r="AA668" s="693">
        <v>0</v>
      </c>
      <c r="AB668" s="698">
        <v>0</v>
      </c>
      <c r="AC668" s="690">
        <v>0</v>
      </c>
      <c r="AD668" s="1228"/>
      <c r="AE668" s="1228"/>
      <c r="AF668" s="1229"/>
    </row>
    <row r="669" spans="1:32" ht="15" customHeight="1" x14ac:dyDescent="0.2">
      <c r="A669" s="344">
        <v>237</v>
      </c>
      <c r="B669" s="738"/>
      <c r="C669" s="656"/>
      <c r="D669" s="656"/>
      <c r="E669" s="774"/>
      <c r="F669" s="1259" t="s">
        <v>272</v>
      </c>
      <c r="G669" s="1260"/>
      <c r="H669" s="1260"/>
      <c r="I669" s="1260"/>
      <c r="J669" s="1260"/>
      <c r="K669" s="1260"/>
      <c r="L669" s="1260"/>
      <c r="M669" s="690">
        <v>0</v>
      </c>
      <c r="N669" s="691">
        <v>0</v>
      </c>
      <c r="O669" s="692">
        <v>0</v>
      </c>
      <c r="P669" s="692">
        <v>0</v>
      </c>
      <c r="Q669" s="697">
        <v>0</v>
      </c>
      <c r="R669" s="692">
        <v>0</v>
      </c>
      <c r="S669" s="693">
        <v>0</v>
      </c>
      <c r="T669" s="692">
        <v>0</v>
      </c>
      <c r="U669" s="693">
        <v>0</v>
      </c>
      <c r="V669" s="692">
        <v>0</v>
      </c>
      <c r="W669" s="693">
        <v>0</v>
      </c>
      <c r="X669" s="692">
        <v>0</v>
      </c>
      <c r="Y669" s="693">
        <v>0</v>
      </c>
      <c r="Z669" s="692">
        <v>0</v>
      </c>
      <c r="AA669" s="693">
        <v>0</v>
      </c>
      <c r="AB669" s="698">
        <v>0</v>
      </c>
      <c r="AC669" s="690">
        <v>0</v>
      </c>
      <c r="AD669" s="1228"/>
      <c r="AE669" s="1228"/>
      <c r="AF669" s="1229"/>
    </row>
    <row r="670" spans="1:32" ht="15.75" x14ac:dyDescent="0.2">
      <c r="A670" s="344">
        <v>238</v>
      </c>
      <c r="B670" s="738"/>
      <c r="C670" s="656"/>
      <c r="D670" s="356"/>
      <c r="E670" s="1222" t="s">
        <v>119</v>
      </c>
      <c r="F670" s="1223"/>
      <c r="G670" s="1223"/>
      <c r="H670" s="1223"/>
      <c r="I670" s="1223"/>
      <c r="J670" s="1223"/>
      <c r="K670" s="1223"/>
      <c r="L670" s="1223"/>
      <c r="M670" s="399">
        <f>SUBTOTAL(9,M671:M674)</f>
        <v>0</v>
      </c>
      <c r="N670" s="402">
        <f t="shared" ref="N670:AC670" si="153">SUBTOTAL(9,N671:N674)</f>
        <v>0</v>
      </c>
      <c r="O670" s="406">
        <f t="shared" si="153"/>
        <v>0</v>
      </c>
      <c r="P670" s="405">
        <f t="shared" si="153"/>
        <v>0</v>
      </c>
      <c r="Q670" s="407">
        <f t="shared" si="153"/>
        <v>0</v>
      </c>
      <c r="R670" s="406">
        <f t="shared" si="153"/>
        <v>0</v>
      </c>
      <c r="S670" s="406">
        <f t="shared" si="153"/>
        <v>0</v>
      </c>
      <c r="T670" s="406">
        <f t="shared" si="153"/>
        <v>0</v>
      </c>
      <c r="U670" s="406">
        <f t="shared" si="153"/>
        <v>0</v>
      </c>
      <c r="V670" s="406">
        <f t="shared" si="153"/>
        <v>0</v>
      </c>
      <c r="W670" s="406">
        <f t="shared" si="153"/>
        <v>0</v>
      </c>
      <c r="X670" s="406">
        <f t="shared" si="153"/>
        <v>0</v>
      </c>
      <c r="Y670" s="406">
        <f t="shared" si="153"/>
        <v>0</v>
      </c>
      <c r="Z670" s="406">
        <f t="shared" si="153"/>
        <v>0</v>
      </c>
      <c r="AA670" s="406">
        <f t="shared" si="153"/>
        <v>0</v>
      </c>
      <c r="AB670" s="416">
        <f t="shared" si="153"/>
        <v>0</v>
      </c>
      <c r="AC670" s="399">
        <f t="shared" si="153"/>
        <v>0</v>
      </c>
      <c r="AD670" s="1228"/>
      <c r="AE670" s="1228"/>
      <c r="AF670" s="1229"/>
    </row>
    <row r="671" spans="1:32" ht="15" customHeight="1" x14ac:dyDescent="0.2">
      <c r="A671" s="344">
        <v>239</v>
      </c>
      <c r="B671" s="738"/>
      <c r="C671" s="656"/>
      <c r="D671" s="648"/>
      <c r="E671" s="775"/>
      <c r="F671" s="1247" t="s">
        <v>85</v>
      </c>
      <c r="G671" s="1248"/>
      <c r="H671" s="1248"/>
      <c r="I671" s="1248"/>
      <c r="J671" s="1248"/>
      <c r="K671" s="1248"/>
      <c r="L671" s="1248"/>
      <c r="M671" s="690">
        <v>0</v>
      </c>
      <c r="N671" s="691">
        <v>0</v>
      </c>
      <c r="O671" s="692">
        <v>0</v>
      </c>
      <c r="P671" s="692">
        <v>0</v>
      </c>
      <c r="Q671" s="697">
        <v>0</v>
      </c>
      <c r="R671" s="692">
        <v>0</v>
      </c>
      <c r="S671" s="693">
        <v>0</v>
      </c>
      <c r="T671" s="692">
        <v>0</v>
      </c>
      <c r="U671" s="693">
        <v>0</v>
      </c>
      <c r="V671" s="692">
        <v>0</v>
      </c>
      <c r="W671" s="693">
        <v>0</v>
      </c>
      <c r="X671" s="692">
        <v>0</v>
      </c>
      <c r="Y671" s="693">
        <v>0</v>
      </c>
      <c r="Z671" s="692">
        <v>0</v>
      </c>
      <c r="AA671" s="693">
        <v>0</v>
      </c>
      <c r="AB671" s="698">
        <v>0</v>
      </c>
      <c r="AC671" s="690">
        <v>0</v>
      </c>
      <c r="AD671" s="1228"/>
      <c r="AE671" s="1228"/>
      <c r="AF671" s="1229"/>
    </row>
    <row r="672" spans="1:32" ht="15" customHeight="1" x14ac:dyDescent="0.2">
      <c r="A672" s="344">
        <v>240</v>
      </c>
      <c r="B672" s="738"/>
      <c r="C672" s="656"/>
      <c r="D672" s="648"/>
      <c r="E672" s="775"/>
      <c r="F672" s="1231" t="s">
        <v>86</v>
      </c>
      <c r="G672" s="1232"/>
      <c r="H672" s="1232"/>
      <c r="I672" s="1232"/>
      <c r="J672" s="1232"/>
      <c r="K672" s="1232"/>
      <c r="L672" s="1232"/>
      <c r="M672" s="690">
        <v>0</v>
      </c>
      <c r="N672" s="691">
        <v>0</v>
      </c>
      <c r="O672" s="692">
        <v>0</v>
      </c>
      <c r="P672" s="692">
        <v>0</v>
      </c>
      <c r="Q672" s="697">
        <v>0</v>
      </c>
      <c r="R672" s="692">
        <v>0</v>
      </c>
      <c r="S672" s="693">
        <v>0</v>
      </c>
      <c r="T672" s="692">
        <v>0</v>
      </c>
      <c r="U672" s="693">
        <v>0</v>
      </c>
      <c r="V672" s="692">
        <v>0</v>
      </c>
      <c r="W672" s="693">
        <v>0</v>
      </c>
      <c r="X672" s="692">
        <v>0</v>
      </c>
      <c r="Y672" s="693">
        <v>0</v>
      </c>
      <c r="Z672" s="692">
        <v>0</v>
      </c>
      <c r="AA672" s="693">
        <v>0</v>
      </c>
      <c r="AB672" s="698">
        <v>0</v>
      </c>
      <c r="AC672" s="690">
        <v>0</v>
      </c>
      <c r="AD672" s="1228"/>
      <c r="AE672" s="1228"/>
      <c r="AF672" s="1229"/>
    </row>
    <row r="673" spans="1:32" ht="15" customHeight="1" x14ac:dyDescent="0.2">
      <c r="A673" s="344">
        <v>241</v>
      </c>
      <c r="B673" s="738"/>
      <c r="C673" s="656"/>
      <c r="D673" s="357"/>
      <c r="E673" s="357"/>
      <c r="F673" s="1231" t="s">
        <v>87</v>
      </c>
      <c r="G673" s="1232"/>
      <c r="H673" s="1232"/>
      <c r="I673" s="1232"/>
      <c r="J673" s="1232"/>
      <c r="K673" s="1232"/>
      <c r="L673" s="1232"/>
      <c r="M673" s="690">
        <v>0</v>
      </c>
      <c r="N673" s="691">
        <v>0</v>
      </c>
      <c r="O673" s="692">
        <v>0</v>
      </c>
      <c r="P673" s="692">
        <v>0</v>
      </c>
      <c r="Q673" s="697"/>
      <c r="R673" s="692">
        <v>0</v>
      </c>
      <c r="S673" s="693">
        <v>0</v>
      </c>
      <c r="T673" s="692">
        <v>0</v>
      </c>
      <c r="U673" s="693">
        <v>0</v>
      </c>
      <c r="V673" s="692">
        <v>0</v>
      </c>
      <c r="W673" s="693">
        <v>0</v>
      </c>
      <c r="X673" s="692">
        <v>0</v>
      </c>
      <c r="Y673" s="693">
        <v>0</v>
      </c>
      <c r="Z673" s="692">
        <v>0</v>
      </c>
      <c r="AA673" s="693">
        <v>0</v>
      </c>
      <c r="AB673" s="698">
        <v>0</v>
      </c>
      <c r="AC673" s="690">
        <v>0</v>
      </c>
      <c r="AD673" s="1228"/>
      <c r="AE673" s="1228"/>
      <c r="AF673" s="1229"/>
    </row>
    <row r="674" spans="1:32" ht="15" customHeight="1" x14ac:dyDescent="0.2">
      <c r="A674" s="344">
        <v>242</v>
      </c>
      <c r="B674" s="738"/>
      <c r="C674" s="656"/>
      <c r="D674" s="348"/>
      <c r="E674" s="348"/>
      <c r="F674" s="1259" t="s">
        <v>272</v>
      </c>
      <c r="G674" s="1260"/>
      <c r="H674" s="1260"/>
      <c r="I674" s="1260"/>
      <c r="J674" s="1260"/>
      <c r="K674" s="1260"/>
      <c r="L674" s="1260"/>
      <c r="M674" s="690">
        <v>0</v>
      </c>
      <c r="N674" s="691">
        <v>0</v>
      </c>
      <c r="O674" s="692">
        <v>0</v>
      </c>
      <c r="P674" s="692">
        <v>0</v>
      </c>
      <c r="Q674" s="697"/>
      <c r="R674" s="692">
        <v>0</v>
      </c>
      <c r="S674" s="693">
        <v>0</v>
      </c>
      <c r="T674" s="692">
        <v>0</v>
      </c>
      <c r="U674" s="693">
        <v>0</v>
      </c>
      <c r="V674" s="692">
        <v>0</v>
      </c>
      <c r="W674" s="693">
        <v>0</v>
      </c>
      <c r="X674" s="692">
        <v>0</v>
      </c>
      <c r="Y674" s="693">
        <v>0</v>
      </c>
      <c r="Z674" s="692">
        <v>0</v>
      </c>
      <c r="AA674" s="693">
        <v>0</v>
      </c>
      <c r="AB674" s="698">
        <v>0</v>
      </c>
      <c r="AC674" s="690">
        <v>0</v>
      </c>
      <c r="AD674" s="1228"/>
      <c r="AE674" s="1228"/>
      <c r="AF674" s="1229"/>
    </row>
    <row r="675" spans="1:32" ht="15.75" customHeight="1" x14ac:dyDescent="0.2">
      <c r="A675" s="344">
        <v>243</v>
      </c>
      <c r="B675" s="738"/>
      <c r="C675" s="656"/>
      <c r="D675" s="357"/>
      <c r="E675" s="1222" t="s">
        <v>344</v>
      </c>
      <c r="F675" s="1223"/>
      <c r="G675" s="1223"/>
      <c r="H675" s="1223"/>
      <c r="I675" s="1223"/>
      <c r="J675" s="1223"/>
      <c r="K675" s="1223"/>
      <c r="L675" s="1223"/>
      <c r="M675" s="399">
        <f>SUBTOTAL(9,M676:M679)</f>
        <v>0</v>
      </c>
      <c r="N675" s="402">
        <f t="shared" ref="N675:AC675" si="154">SUBTOTAL(9,N676:N679)</f>
        <v>0</v>
      </c>
      <c r="O675" s="406">
        <f t="shared" si="154"/>
        <v>0</v>
      </c>
      <c r="P675" s="405">
        <f t="shared" si="154"/>
        <v>0</v>
      </c>
      <c r="Q675" s="407">
        <f t="shared" si="154"/>
        <v>0</v>
      </c>
      <c r="R675" s="406">
        <f t="shared" si="154"/>
        <v>0</v>
      </c>
      <c r="S675" s="406">
        <f t="shared" si="154"/>
        <v>0</v>
      </c>
      <c r="T675" s="406">
        <f t="shared" si="154"/>
        <v>0</v>
      </c>
      <c r="U675" s="406">
        <f t="shared" si="154"/>
        <v>0</v>
      </c>
      <c r="V675" s="406">
        <f t="shared" si="154"/>
        <v>0</v>
      </c>
      <c r="W675" s="406">
        <f t="shared" si="154"/>
        <v>0</v>
      </c>
      <c r="X675" s="406">
        <f t="shared" si="154"/>
        <v>0</v>
      </c>
      <c r="Y675" s="406">
        <f t="shared" si="154"/>
        <v>0</v>
      </c>
      <c r="Z675" s="406">
        <f t="shared" si="154"/>
        <v>0</v>
      </c>
      <c r="AA675" s="406">
        <f t="shared" si="154"/>
        <v>0</v>
      </c>
      <c r="AB675" s="416">
        <f t="shared" si="154"/>
        <v>0</v>
      </c>
      <c r="AC675" s="399">
        <f t="shared" si="154"/>
        <v>0</v>
      </c>
      <c r="AD675" s="1228"/>
      <c r="AE675" s="1228"/>
      <c r="AF675" s="1229"/>
    </row>
    <row r="676" spans="1:32" ht="15" customHeight="1" x14ac:dyDescent="0.2">
      <c r="A676" s="344">
        <v>244</v>
      </c>
      <c r="B676" s="738"/>
      <c r="C676" s="656"/>
      <c r="D676" s="648"/>
      <c r="E676" s="775"/>
      <c r="F676" s="1247" t="s">
        <v>85</v>
      </c>
      <c r="G676" s="1248"/>
      <c r="H676" s="1248"/>
      <c r="I676" s="1248"/>
      <c r="J676" s="1248"/>
      <c r="K676" s="1248"/>
      <c r="L676" s="1248"/>
      <c r="M676" s="690">
        <v>0</v>
      </c>
      <c r="N676" s="692">
        <v>0</v>
      </c>
      <c r="O676" s="692">
        <v>0</v>
      </c>
      <c r="P676" s="692">
        <v>0</v>
      </c>
      <c r="Q676" s="697">
        <v>0</v>
      </c>
      <c r="R676" s="692">
        <v>0</v>
      </c>
      <c r="S676" s="693">
        <v>0</v>
      </c>
      <c r="T676" s="692">
        <v>0</v>
      </c>
      <c r="U676" s="693">
        <v>0</v>
      </c>
      <c r="V676" s="692">
        <v>0</v>
      </c>
      <c r="W676" s="693">
        <v>0</v>
      </c>
      <c r="X676" s="692">
        <v>0</v>
      </c>
      <c r="Y676" s="693">
        <v>0</v>
      </c>
      <c r="Z676" s="692">
        <v>0</v>
      </c>
      <c r="AA676" s="693">
        <v>0</v>
      </c>
      <c r="AB676" s="698">
        <v>0</v>
      </c>
      <c r="AC676" s="690">
        <v>0</v>
      </c>
      <c r="AD676" s="1228"/>
      <c r="AE676" s="1228"/>
      <c r="AF676" s="1229"/>
    </row>
    <row r="677" spans="1:32" ht="15" customHeight="1" x14ac:dyDescent="0.2">
      <c r="A677" s="344">
        <v>245</v>
      </c>
      <c r="B677" s="738"/>
      <c r="C677" s="656"/>
      <c r="D677" s="358"/>
      <c r="E677" s="358"/>
      <c r="F677" s="1231" t="s">
        <v>86</v>
      </c>
      <c r="G677" s="1232"/>
      <c r="H677" s="1232"/>
      <c r="I677" s="1232"/>
      <c r="J677" s="1232"/>
      <c r="K677" s="1232"/>
      <c r="L677" s="1232"/>
      <c r="M677" s="690">
        <v>0</v>
      </c>
      <c r="N677" s="692">
        <v>0</v>
      </c>
      <c r="O677" s="692">
        <v>0</v>
      </c>
      <c r="P677" s="692">
        <v>0</v>
      </c>
      <c r="Q677" s="697">
        <v>0</v>
      </c>
      <c r="R677" s="692">
        <v>0</v>
      </c>
      <c r="S677" s="693">
        <v>0</v>
      </c>
      <c r="T677" s="692">
        <v>0</v>
      </c>
      <c r="U677" s="693">
        <v>0</v>
      </c>
      <c r="V677" s="692">
        <v>0</v>
      </c>
      <c r="W677" s="693">
        <v>0</v>
      </c>
      <c r="X677" s="692">
        <v>0</v>
      </c>
      <c r="Y677" s="693">
        <v>0</v>
      </c>
      <c r="Z677" s="692">
        <v>0</v>
      </c>
      <c r="AA677" s="693">
        <v>0</v>
      </c>
      <c r="AB677" s="698">
        <v>0</v>
      </c>
      <c r="AC677" s="690">
        <v>0</v>
      </c>
      <c r="AD677" s="1228"/>
      <c r="AE677" s="1228"/>
      <c r="AF677" s="1229"/>
    </row>
    <row r="678" spans="1:32" ht="15" customHeight="1" x14ac:dyDescent="0.2">
      <c r="A678" s="344">
        <v>246</v>
      </c>
      <c r="B678" s="738"/>
      <c r="C678" s="656"/>
      <c r="D678" s="358"/>
      <c r="E678" s="358"/>
      <c r="F678" s="1231" t="s">
        <v>87</v>
      </c>
      <c r="G678" s="1232"/>
      <c r="H678" s="1232"/>
      <c r="I678" s="1232"/>
      <c r="J678" s="1232"/>
      <c r="K678" s="1232"/>
      <c r="L678" s="1232"/>
      <c r="M678" s="690">
        <v>0</v>
      </c>
      <c r="N678" s="691">
        <v>0</v>
      </c>
      <c r="O678" s="692">
        <v>0</v>
      </c>
      <c r="P678" s="692">
        <v>0</v>
      </c>
      <c r="Q678" s="697">
        <v>0</v>
      </c>
      <c r="R678" s="692">
        <v>0</v>
      </c>
      <c r="S678" s="693">
        <v>0</v>
      </c>
      <c r="T678" s="692">
        <v>0</v>
      </c>
      <c r="U678" s="693">
        <v>0</v>
      </c>
      <c r="V678" s="692">
        <v>0</v>
      </c>
      <c r="W678" s="693">
        <v>0</v>
      </c>
      <c r="X678" s="692">
        <v>0</v>
      </c>
      <c r="Y678" s="693">
        <v>0</v>
      </c>
      <c r="Z678" s="692">
        <v>0</v>
      </c>
      <c r="AA678" s="693">
        <v>0</v>
      </c>
      <c r="AB678" s="698">
        <v>0</v>
      </c>
      <c r="AC678" s="690">
        <v>0</v>
      </c>
      <c r="AD678" s="1228"/>
      <c r="AE678" s="1228"/>
      <c r="AF678" s="1229"/>
    </row>
    <row r="679" spans="1:32" ht="15" customHeight="1" x14ac:dyDescent="0.2">
      <c r="A679" s="344">
        <v>247</v>
      </c>
      <c r="B679" s="575"/>
      <c r="C679" s="645"/>
      <c r="D679" s="363"/>
      <c r="E679" s="359"/>
      <c r="F679" s="1259" t="s">
        <v>272</v>
      </c>
      <c r="G679" s="1260"/>
      <c r="H679" s="1260"/>
      <c r="I679" s="1260"/>
      <c r="J679" s="1260"/>
      <c r="K679" s="1260"/>
      <c r="L679" s="1260"/>
      <c r="M679" s="690">
        <v>0</v>
      </c>
      <c r="N679" s="691">
        <v>0</v>
      </c>
      <c r="O679" s="692">
        <v>0</v>
      </c>
      <c r="P679" s="692">
        <v>0</v>
      </c>
      <c r="Q679" s="697">
        <v>0</v>
      </c>
      <c r="R679" s="692">
        <v>0</v>
      </c>
      <c r="S679" s="693">
        <v>0</v>
      </c>
      <c r="T679" s="692">
        <v>0</v>
      </c>
      <c r="U679" s="693">
        <v>0</v>
      </c>
      <c r="V679" s="692">
        <v>0</v>
      </c>
      <c r="W679" s="693">
        <v>0</v>
      </c>
      <c r="X679" s="692">
        <v>0</v>
      </c>
      <c r="Y679" s="693">
        <v>0</v>
      </c>
      <c r="Z679" s="692">
        <v>0</v>
      </c>
      <c r="AA679" s="693">
        <v>0</v>
      </c>
      <c r="AB679" s="698">
        <v>0</v>
      </c>
      <c r="AC679" s="690">
        <v>0</v>
      </c>
      <c r="AD679" s="1228"/>
      <c r="AE679" s="1228"/>
      <c r="AF679" s="1229"/>
    </row>
    <row r="680" spans="1:32" ht="15" customHeight="1" x14ac:dyDescent="0.2">
      <c r="A680" s="344">
        <v>129</v>
      </c>
      <c r="B680" s="342"/>
      <c r="C680" s="739"/>
      <c r="D680" s="1242" t="s">
        <v>88</v>
      </c>
      <c r="E680" s="1265"/>
      <c r="F680" s="1265"/>
      <c r="G680" s="1265"/>
      <c r="H680" s="1265"/>
      <c r="I680" s="1265"/>
      <c r="J680" s="1265"/>
      <c r="K680" s="1265"/>
      <c r="L680" s="1265"/>
      <c r="M680" s="1243"/>
      <c r="N680" s="1243"/>
      <c r="O680" s="1243"/>
      <c r="P680" s="1243"/>
      <c r="Q680" s="1243"/>
      <c r="R680" s="1243"/>
      <c r="S680" s="1243"/>
      <c r="T680" s="1243"/>
      <c r="U680" s="1243"/>
      <c r="V680" s="1243"/>
      <c r="W680" s="1243"/>
      <c r="X680" s="1243"/>
      <c r="Y680" s="1243"/>
      <c r="Z680" s="1243"/>
      <c r="AA680" s="1243"/>
      <c r="AB680" s="1243"/>
      <c r="AC680" s="1243"/>
      <c r="AD680" s="1243"/>
      <c r="AE680" s="1243"/>
      <c r="AF680" s="1264"/>
    </row>
    <row r="681" spans="1:32" ht="15" customHeight="1" x14ac:dyDescent="0.2">
      <c r="A681" s="344">
        <v>130</v>
      </c>
      <c r="B681" s="738"/>
      <c r="C681" s="359"/>
      <c r="D681" s="359"/>
      <c r="E681" s="1222" t="s">
        <v>89</v>
      </c>
      <c r="F681" s="1223"/>
      <c r="G681" s="1223"/>
      <c r="H681" s="1223"/>
      <c r="I681" s="1223"/>
      <c r="J681" s="1223"/>
      <c r="K681" s="1223"/>
      <c r="L681" s="1223"/>
      <c r="M681" s="399">
        <f>SUBTOTAL(9,M682:M684)</f>
        <v>0</v>
      </c>
      <c r="N681" s="402">
        <f t="shared" ref="N681:AC681" si="155">SUBTOTAL(9,N682:N684)</f>
        <v>0</v>
      </c>
      <c r="O681" s="406">
        <f t="shared" si="155"/>
        <v>0</v>
      </c>
      <c r="P681" s="405">
        <f t="shared" si="155"/>
        <v>0</v>
      </c>
      <c r="Q681" s="407">
        <f t="shared" si="155"/>
        <v>0</v>
      </c>
      <c r="R681" s="406">
        <f t="shared" si="155"/>
        <v>0</v>
      </c>
      <c r="S681" s="406">
        <f t="shared" si="155"/>
        <v>0</v>
      </c>
      <c r="T681" s="406">
        <f t="shared" si="155"/>
        <v>0</v>
      </c>
      <c r="U681" s="406">
        <f t="shared" si="155"/>
        <v>0</v>
      </c>
      <c r="V681" s="406">
        <f t="shared" si="155"/>
        <v>0</v>
      </c>
      <c r="W681" s="406">
        <f t="shared" si="155"/>
        <v>0</v>
      </c>
      <c r="X681" s="406">
        <f t="shared" si="155"/>
        <v>0</v>
      </c>
      <c r="Y681" s="406">
        <f t="shared" si="155"/>
        <v>0</v>
      </c>
      <c r="Z681" s="406">
        <f t="shared" si="155"/>
        <v>0</v>
      </c>
      <c r="AA681" s="406">
        <f t="shared" si="155"/>
        <v>0</v>
      </c>
      <c r="AB681" s="416">
        <f t="shared" si="155"/>
        <v>0</v>
      </c>
      <c r="AC681" s="399">
        <f t="shared" si="155"/>
        <v>0</v>
      </c>
      <c r="AD681" s="1228"/>
      <c r="AE681" s="1228"/>
      <c r="AF681" s="1229"/>
    </row>
    <row r="682" spans="1:32" ht="15" customHeight="1" x14ac:dyDescent="0.2">
      <c r="A682" s="344">
        <v>131</v>
      </c>
      <c r="B682" s="738"/>
      <c r="C682" s="359"/>
      <c r="D682" s="359"/>
      <c r="E682" s="360"/>
      <c r="F682" s="1247" t="s">
        <v>90</v>
      </c>
      <c r="G682" s="1248"/>
      <c r="H682" s="1248"/>
      <c r="I682" s="1248"/>
      <c r="J682" s="1248"/>
      <c r="K682" s="1248"/>
      <c r="L682" s="1248"/>
      <c r="M682" s="690">
        <v>0</v>
      </c>
      <c r="N682" s="692">
        <v>0</v>
      </c>
      <c r="O682" s="692">
        <v>0</v>
      </c>
      <c r="P682" s="692">
        <v>0</v>
      </c>
      <c r="Q682" s="697">
        <v>0</v>
      </c>
      <c r="R682" s="692">
        <v>0</v>
      </c>
      <c r="S682" s="693">
        <v>0</v>
      </c>
      <c r="T682" s="692">
        <v>0</v>
      </c>
      <c r="U682" s="693">
        <v>0</v>
      </c>
      <c r="V682" s="692">
        <v>0</v>
      </c>
      <c r="W682" s="693">
        <v>0</v>
      </c>
      <c r="X682" s="692">
        <v>0</v>
      </c>
      <c r="Y682" s="693">
        <v>0</v>
      </c>
      <c r="Z682" s="692">
        <v>0</v>
      </c>
      <c r="AA682" s="693">
        <v>0</v>
      </c>
      <c r="AB682" s="698">
        <v>0</v>
      </c>
      <c r="AC682" s="690">
        <v>0</v>
      </c>
      <c r="AD682" s="1228"/>
      <c r="AE682" s="1228"/>
      <c r="AF682" s="1229"/>
    </row>
    <row r="683" spans="1:32" ht="15" customHeight="1" x14ac:dyDescent="0.2">
      <c r="A683" s="344">
        <v>132</v>
      </c>
      <c r="B683" s="738"/>
      <c r="C683" s="359"/>
      <c r="D683" s="359"/>
      <c r="E683" s="360"/>
      <c r="F683" s="1231" t="s">
        <v>91</v>
      </c>
      <c r="G683" s="1232"/>
      <c r="H683" s="1232"/>
      <c r="I683" s="1232"/>
      <c r="J683" s="1232"/>
      <c r="K683" s="1232"/>
      <c r="L683" s="1232"/>
      <c r="M683" s="690">
        <v>0</v>
      </c>
      <c r="N683" s="692">
        <v>0</v>
      </c>
      <c r="O683" s="692">
        <v>0</v>
      </c>
      <c r="P683" s="692">
        <v>0</v>
      </c>
      <c r="Q683" s="697">
        <v>0</v>
      </c>
      <c r="R683" s="692">
        <v>0</v>
      </c>
      <c r="S683" s="693">
        <v>0</v>
      </c>
      <c r="T683" s="692">
        <v>0</v>
      </c>
      <c r="U683" s="693">
        <v>0</v>
      </c>
      <c r="V683" s="692">
        <v>0</v>
      </c>
      <c r="W683" s="693">
        <v>0</v>
      </c>
      <c r="X683" s="692">
        <v>0</v>
      </c>
      <c r="Y683" s="693">
        <v>0</v>
      </c>
      <c r="Z683" s="692">
        <v>0</v>
      </c>
      <c r="AA683" s="693">
        <v>0</v>
      </c>
      <c r="AB683" s="698">
        <v>0</v>
      </c>
      <c r="AC683" s="690">
        <v>0</v>
      </c>
      <c r="AD683" s="1228"/>
      <c r="AE683" s="1228"/>
      <c r="AF683" s="1229"/>
    </row>
    <row r="684" spans="1:32" ht="15" customHeight="1" x14ac:dyDescent="0.2">
      <c r="A684" s="344">
        <v>133</v>
      </c>
      <c r="B684" s="738"/>
      <c r="C684" s="359"/>
      <c r="D684" s="359"/>
      <c r="E684" s="360"/>
      <c r="F684" s="1259" t="s">
        <v>336</v>
      </c>
      <c r="G684" s="1260"/>
      <c r="H684" s="1260"/>
      <c r="I684" s="1260"/>
      <c r="J684" s="1260"/>
      <c r="K684" s="1260"/>
      <c r="L684" s="1260"/>
      <c r="M684" s="690">
        <v>0</v>
      </c>
      <c r="N684" s="691">
        <v>0</v>
      </c>
      <c r="O684" s="692">
        <v>0</v>
      </c>
      <c r="P684" s="692">
        <v>0</v>
      </c>
      <c r="Q684" s="697">
        <v>0</v>
      </c>
      <c r="R684" s="692">
        <v>0</v>
      </c>
      <c r="S684" s="693">
        <v>0</v>
      </c>
      <c r="T684" s="692">
        <v>0</v>
      </c>
      <c r="U684" s="693">
        <v>0</v>
      </c>
      <c r="V684" s="692">
        <v>0</v>
      </c>
      <c r="W684" s="693">
        <v>0</v>
      </c>
      <c r="X684" s="692">
        <v>0</v>
      </c>
      <c r="Y684" s="693">
        <v>0</v>
      </c>
      <c r="Z684" s="692">
        <v>0</v>
      </c>
      <c r="AA684" s="693">
        <v>0</v>
      </c>
      <c r="AB684" s="698">
        <v>0</v>
      </c>
      <c r="AC684" s="690">
        <v>0</v>
      </c>
      <c r="AD684" s="1228"/>
      <c r="AE684" s="1228"/>
      <c r="AF684" s="1229"/>
    </row>
    <row r="685" spans="1:32" ht="15" customHeight="1" x14ac:dyDescent="0.2">
      <c r="A685" s="344">
        <v>134</v>
      </c>
      <c r="B685" s="738"/>
      <c r="C685" s="359"/>
      <c r="D685" s="359"/>
      <c r="E685" s="1222" t="s">
        <v>95</v>
      </c>
      <c r="F685" s="1223"/>
      <c r="G685" s="1223"/>
      <c r="H685" s="1223"/>
      <c r="I685" s="1223"/>
      <c r="J685" s="1223"/>
      <c r="K685" s="1223"/>
      <c r="L685" s="1223"/>
      <c r="M685" s="399">
        <f>SUBTOTAL(9,M686:M688)</f>
        <v>0</v>
      </c>
      <c r="N685" s="402">
        <f t="shared" ref="N685:AC685" si="156">SUBTOTAL(9,N686:N688)</f>
        <v>0</v>
      </c>
      <c r="O685" s="406">
        <f t="shared" si="156"/>
        <v>0</v>
      </c>
      <c r="P685" s="405">
        <f t="shared" si="156"/>
        <v>0</v>
      </c>
      <c r="Q685" s="407">
        <f t="shared" si="156"/>
        <v>0</v>
      </c>
      <c r="R685" s="406">
        <f t="shared" si="156"/>
        <v>0</v>
      </c>
      <c r="S685" s="406">
        <f t="shared" si="156"/>
        <v>0</v>
      </c>
      <c r="T685" s="406">
        <f t="shared" si="156"/>
        <v>0</v>
      </c>
      <c r="U685" s="406">
        <f t="shared" si="156"/>
        <v>0</v>
      </c>
      <c r="V685" s="406">
        <f t="shared" si="156"/>
        <v>0</v>
      </c>
      <c r="W685" s="406">
        <f t="shared" si="156"/>
        <v>0</v>
      </c>
      <c r="X685" s="406">
        <f t="shared" si="156"/>
        <v>0</v>
      </c>
      <c r="Y685" s="406">
        <f t="shared" si="156"/>
        <v>0</v>
      </c>
      <c r="Z685" s="406">
        <f t="shared" si="156"/>
        <v>0</v>
      </c>
      <c r="AA685" s="406">
        <f t="shared" si="156"/>
        <v>0</v>
      </c>
      <c r="AB685" s="416">
        <f t="shared" si="156"/>
        <v>0</v>
      </c>
      <c r="AC685" s="399">
        <f t="shared" si="156"/>
        <v>0</v>
      </c>
      <c r="AD685" s="1228"/>
      <c r="AE685" s="1228"/>
      <c r="AF685" s="1229"/>
    </row>
    <row r="686" spans="1:32" ht="15" customHeight="1" x14ac:dyDescent="0.2">
      <c r="A686" s="344">
        <v>135</v>
      </c>
      <c r="B686" s="738"/>
      <c r="C686" s="359"/>
      <c r="D686" s="359"/>
      <c r="E686" s="360"/>
      <c r="F686" s="1247" t="s">
        <v>92</v>
      </c>
      <c r="G686" s="1248"/>
      <c r="H686" s="1248"/>
      <c r="I686" s="1248"/>
      <c r="J686" s="1248"/>
      <c r="K686" s="1248"/>
      <c r="L686" s="1248"/>
      <c r="M686" s="690">
        <v>0</v>
      </c>
      <c r="N686" s="691">
        <v>0</v>
      </c>
      <c r="O686" s="692">
        <v>0</v>
      </c>
      <c r="P686" s="692">
        <v>0</v>
      </c>
      <c r="Q686" s="697">
        <v>0</v>
      </c>
      <c r="R686" s="692">
        <v>0</v>
      </c>
      <c r="S686" s="693">
        <v>0</v>
      </c>
      <c r="T686" s="692">
        <v>0</v>
      </c>
      <c r="U686" s="693">
        <v>0</v>
      </c>
      <c r="V686" s="692">
        <v>0</v>
      </c>
      <c r="W686" s="693">
        <v>0</v>
      </c>
      <c r="X686" s="692">
        <v>0</v>
      </c>
      <c r="Y686" s="693">
        <v>0</v>
      </c>
      <c r="Z686" s="692">
        <v>0</v>
      </c>
      <c r="AA686" s="693">
        <v>0</v>
      </c>
      <c r="AB686" s="698">
        <v>0</v>
      </c>
      <c r="AC686" s="690">
        <v>0</v>
      </c>
      <c r="AD686" s="1228"/>
      <c r="AE686" s="1228"/>
      <c r="AF686" s="1229"/>
    </row>
    <row r="687" spans="1:32" ht="15" customHeight="1" x14ac:dyDescent="0.2">
      <c r="A687" s="344">
        <v>136</v>
      </c>
      <c r="B687" s="738"/>
      <c r="C687" s="359"/>
      <c r="D687" s="359"/>
      <c r="E687" s="360"/>
      <c r="F687" s="1231" t="s">
        <v>93</v>
      </c>
      <c r="G687" s="1232"/>
      <c r="H687" s="1232"/>
      <c r="I687" s="1232"/>
      <c r="J687" s="1232"/>
      <c r="K687" s="1232"/>
      <c r="L687" s="1232"/>
      <c r="M687" s="690">
        <v>0</v>
      </c>
      <c r="N687" s="691">
        <v>0</v>
      </c>
      <c r="O687" s="692">
        <v>0</v>
      </c>
      <c r="P687" s="692">
        <v>0</v>
      </c>
      <c r="Q687" s="697">
        <v>0</v>
      </c>
      <c r="R687" s="692">
        <v>0</v>
      </c>
      <c r="S687" s="693">
        <v>0</v>
      </c>
      <c r="T687" s="692">
        <v>0</v>
      </c>
      <c r="U687" s="693">
        <v>0</v>
      </c>
      <c r="V687" s="692">
        <v>0</v>
      </c>
      <c r="W687" s="693">
        <v>0</v>
      </c>
      <c r="X687" s="692">
        <v>0</v>
      </c>
      <c r="Y687" s="693">
        <v>0</v>
      </c>
      <c r="Z687" s="692">
        <v>0</v>
      </c>
      <c r="AA687" s="693">
        <v>0</v>
      </c>
      <c r="AB687" s="698">
        <v>0</v>
      </c>
      <c r="AC687" s="690">
        <v>0</v>
      </c>
      <c r="AD687" s="1228"/>
      <c r="AE687" s="1228"/>
      <c r="AF687" s="1229"/>
    </row>
    <row r="688" spans="1:32" ht="15" customHeight="1" x14ac:dyDescent="0.2">
      <c r="A688" s="344">
        <v>137</v>
      </c>
      <c r="B688" s="738"/>
      <c r="C688" s="359"/>
      <c r="D688" s="359"/>
      <c r="E688" s="360"/>
      <c r="F688" s="1259" t="s">
        <v>337</v>
      </c>
      <c r="G688" s="1260"/>
      <c r="H688" s="1260"/>
      <c r="I688" s="1260"/>
      <c r="J688" s="1260"/>
      <c r="K688" s="1260"/>
      <c r="L688" s="1260"/>
      <c r="M688" s="690">
        <v>0</v>
      </c>
      <c r="N688" s="691">
        <v>0</v>
      </c>
      <c r="O688" s="692">
        <v>0</v>
      </c>
      <c r="P688" s="692">
        <v>0</v>
      </c>
      <c r="Q688" s="697">
        <v>0</v>
      </c>
      <c r="R688" s="692">
        <v>0</v>
      </c>
      <c r="S688" s="693">
        <v>0</v>
      </c>
      <c r="T688" s="692">
        <v>0</v>
      </c>
      <c r="U688" s="693">
        <v>0</v>
      </c>
      <c r="V688" s="692">
        <v>0</v>
      </c>
      <c r="W688" s="693">
        <v>0</v>
      </c>
      <c r="X688" s="692">
        <v>0</v>
      </c>
      <c r="Y688" s="693">
        <v>0</v>
      </c>
      <c r="Z688" s="692">
        <v>0</v>
      </c>
      <c r="AA688" s="693">
        <v>0</v>
      </c>
      <c r="AB688" s="698">
        <v>0</v>
      </c>
      <c r="AC688" s="690">
        <v>0</v>
      </c>
      <c r="AD688" s="1228"/>
      <c r="AE688" s="1228"/>
      <c r="AF688" s="1229"/>
    </row>
    <row r="689" spans="1:32" ht="15" customHeight="1" x14ac:dyDescent="0.2">
      <c r="A689" s="344">
        <v>138</v>
      </c>
      <c r="B689" s="738"/>
      <c r="C689" s="359"/>
      <c r="D689" s="359"/>
      <c r="E689" s="1222" t="s">
        <v>94</v>
      </c>
      <c r="F689" s="1223"/>
      <c r="G689" s="1223"/>
      <c r="H689" s="1223"/>
      <c r="I689" s="1223"/>
      <c r="J689" s="1223"/>
      <c r="K689" s="1223"/>
      <c r="L689" s="1223"/>
      <c r="M689" s="399">
        <f>SUBTOTAL(9,M690:M692)</f>
        <v>0</v>
      </c>
      <c r="N689" s="402">
        <f t="shared" ref="N689:AC689" si="157">SUBTOTAL(9,N690:N692)</f>
        <v>0</v>
      </c>
      <c r="O689" s="406">
        <f t="shared" si="157"/>
        <v>0</v>
      </c>
      <c r="P689" s="405">
        <f t="shared" si="157"/>
        <v>0</v>
      </c>
      <c r="Q689" s="407">
        <f t="shared" si="157"/>
        <v>0</v>
      </c>
      <c r="R689" s="406">
        <f t="shared" si="157"/>
        <v>0</v>
      </c>
      <c r="S689" s="406">
        <f t="shared" si="157"/>
        <v>0</v>
      </c>
      <c r="T689" s="406">
        <f t="shared" si="157"/>
        <v>0</v>
      </c>
      <c r="U689" s="406">
        <f t="shared" si="157"/>
        <v>0</v>
      </c>
      <c r="V689" s="406">
        <f t="shared" si="157"/>
        <v>0</v>
      </c>
      <c r="W689" s="406">
        <f t="shared" si="157"/>
        <v>0</v>
      </c>
      <c r="X689" s="406">
        <f t="shared" si="157"/>
        <v>0</v>
      </c>
      <c r="Y689" s="406">
        <f t="shared" si="157"/>
        <v>0</v>
      </c>
      <c r="Z689" s="406">
        <f t="shared" si="157"/>
        <v>0</v>
      </c>
      <c r="AA689" s="406">
        <f t="shared" si="157"/>
        <v>0</v>
      </c>
      <c r="AB689" s="416">
        <f t="shared" si="157"/>
        <v>0</v>
      </c>
      <c r="AC689" s="399">
        <f t="shared" si="157"/>
        <v>0</v>
      </c>
      <c r="AD689" s="1228"/>
      <c r="AE689" s="1228"/>
      <c r="AF689" s="1229"/>
    </row>
    <row r="690" spans="1:32" ht="15" customHeight="1" x14ac:dyDescent="0.2">
      <c r="A690" s="344">
        <v>139</v>
      </c>
      <c r="B690" s="738"/>
      <c r="C690" s="359"/>
      <c r="D690" s="359"/>
      <c r="E690" s="360"/>
      <c r="F690" s="1247" t="s">
        <v>96</v>
      </c>
      <c r="G690" s="1248"/>
      <c r="H690" s="1248"/>
      <c r="I690" s="1248"/>
      <c r="J690" s="1248"/>
      <c r="K690" s="1248"/>
      <c r="L690" s="1248"/>
      <c r="M690" s="690">
        <v>0</v>
      </c>
      <c r="N690" s="691">
        <v>0</v>
      </c>
      <c r="O690" s="692">
        <v>0</v>
      </c>
      <c r="P690" s="692">
        <v>0</v>
      </c>
      <c r="Q690" s="697">
        <v>0</v>
      </c>
      <c r="R690" s="692">
        <v>0</v>
      </c>
      <c r="S690" s="693">
        <v>0</v>
      </c>
      <c r="T690" s="692">
        <v>0</v>
      </c>
      <c r="U690" s="693">
        <v>0</v>
      </c>
      <c r="V690" s="692">
        <v>0</v>
      </c>
      <c r="W690" s="693">
        <v>0</v>
      </c>
      <c r="X690" s="692">
        <v>0</v>
      </c>
      <c r="Y690" s="693">
        <v>0</v>
      </c>
      <c r="Z690" s="692">
        <v>0</v>
      </c>
      <c r="AA690" s="693">
        <v>0</v>
      </c>
      <c r="AB690" s="698">
        <v>0</v>
      </c>
      <c r="AC690" s="690">
        <v>0</v>
      </c>
      <c r="AD690" s="1228"/>
      <c r="AE690" s="1228"/>
      <c r="AF690" s="1229"/>
    </row>
    <row r="691" spans="1:32" ht="15" customHeight="1" x14ac:dyDescent="0.2">
      <c r="A691" s="344">
        <v>140</v>
      </c>
      <c r="B691" s="738"/>
      <c r="C691" s="359"/>
      <c r="D691" s="359"/>
      <c r="E691" s="360"/>
      <c r="F691" s="1231" t="s">
        <v>97</v>
      </c>
      <c r="G691" s="1232"/>
      <c r="H691" s="1232"/>
      <c r="I691" s="1232"/>
      <c r="J691" s="1232"/>
      <c r="K691" s="1232"/>
      <c r="L691" s="1232"/>
      <c r="M691" s="690">
        <v>0</v>
      </c>
      <c r="N691" s="691">
        <v>0</v>
      </c>
      <c r="O691" s="692">
        <v>0</v>
      </c>
      <c r="P691" s="692">
        <v>0</v>
      </c>
      <c r="Q691" s="697">
        <v>0</v>
      </c>
      <c r="R691" s="692">
        <v>0</v>
      </c>
      <c r="S691" s="693">
        <v>0</v>
      </c>
      <c r="T691" s="692">
        <v>0</v>
      </c>
      <c r="U691" s="693">
        <v>0</v>
      </c>
      <c r="V691" s="692">
        <v>0</v>
      </c>
      <c r="W691" s="693">
        <v>0</v>
      </c>
      <c r="X691" s="692">
        <v>0</v>
      </c>
      <c r="Y691" s="693">
        <v>0</v>
      </c>
      <c r="Z691" s="692">
        <v>0</v>
      </c>
      <c r="AA691" s="693">
        <v>0</v>
      </c>
      <c r="AB691" s="698">
        <v>0</v>
      </c>
      <c r="AC691" s="690">
        <v>0</v>
      </c>
      <c r="AD691" s="1228"/>
      <c r="AE691" s="1228"/>
      <c r="AF691" s="1229"/>
    </row>
    <row r="692" spans="1:32" ht="15" customHeight="1" x14ac:dyDescent="0.2">
      <c r="A692" s="344">
        <v>141</v>
      </c>
      <c r="B692" s="738"/>
      <c r="C692" s="359"/>
      <c r="D692" s="359"/>
      <c r="E692" s="360"/>
      <c r="F692" s="1259" t="s">
        <v>338</v>
      </c>
      <c r="G692" s="1260"/>
      <c r="H692" s="1260"/>
      <c r="I692" s="1260"/>
      <c r="J692" s="1260"/>
      <c r="K692" s="1260"/>
      <c r="L692" s="1260"/>
      <c r="M692" s="690">
        <v>0</v>
      </c>
      <c r="N692" s="691">
        <v>0</v>
      </c>
      <c r="O692" s="692">
        <v>0</v>
      </c>
      <c r="P692" s="692">
        <v>0</v>
      </c>
      <c r="Q692" s="697">
        <v>0</v>
      </c>
      <c r="R692" s="692">
        <v>0</v>
      </c>
      <c r="S692" s="693">
        <v>0</v>
      </c>
      <c r="T692" s="692">
        <v>0</v>
      </c>
      <c r="U692" s="693">
        <v>0</v>
      </c>
      <c r="V692" s="692">
        <v>0</v>
      </c>
      <c r="W692" s="693">
        <v>0</v>
      </c>
      <c r="X692" s="692">
        <v>0</v>
      </c>
      <c r="Y692" s="693">
        <v>0</v>
      </c>
      <c r="Z692" s="692">
        <v>0</v>
      </c>
      <c r="AA692" s="693">
        <v>0</v>
      </c>
      <c r="AB692" s="698">
        <v>0</v>
      </c>
      <c r="AC692" s="690">
        <v>0</v>
      </c>
      <c r="AD692" s="1228"/>
      <c r="AE692" s="1228"/>
      <c r="AF692" s="1229"/>
    </row>
    <row r="693" spans="1:32" ht="15" customHeight="1" x14ac:dyDescent="0.2">
      <c r="A693" s="344">
        <v>142</v>
      </c>
      <c r="B693" s="738"/>
      <c r="C693" s="359"/>
      <c r="D693" s="1242" t="s">
        <v>98</v>
      </c>
      <c r="E693" s="1265"/>
      <c r="F693" s="1265"/>
      <c r="G693" s="1265"/>
      <c r="H693" s="1265"/>
      <c r="I693" s="1265"/>
      <c r="J693" s="1265"/>
      <c r="K693" s="1265"/>
      <c r="L693" s="1265"/>
      <c r="M693" s="1243"/>
      <c r="N693" s="1243"/>
      <c r="O693" s="1243"/>
      <c r="P693" s="1243"/>
      <c r="Q693" s="1243"/>
      <c r="R693" s="1243"/>
      <c r="S693" s="1243"/>
      <c r="T693" s="1243"/>
      <c r="U693" s="1243"/>
      <c r="V693" s="1243"/>
      <c r="W693" s="1243"/>
      <c r="X693" s="1243"/>
      <c r="Y693" s="1243"/>
      <c r="Z693" s="1243"/>
      <c r="AA693" s="1243"/>
      <c r="AB693" s="1243"/>
      <c r="AC693" s="1243"/>
      <c r="AD693" s="1243"/>
      <c r="AE693" s="1243"/>
      <c r="AF693" s="1264"/>
    </row>
    <row r="694" spans="1:32" ht="15" customHeight="1" x14ac:dyDescent="0.2">
      <c r="A694" s="344">
        <v>143</v>
      </c>
      <c r="B694" s="738"/>
      <c r="C694" s="359"/>
      <c r="D694" s="359"/>
      <c r="E694" s="1222" t="s">
        <v>101</v>
      </c>
      <c r="F694" s="1223"/>
      <c r="G694" s="1223"/>
      <c r="H694" s="1223"/>
      <c r="I694" s="1223"/>
      <c r="J694" s="1223"/>
      <c r="K694" s="1223"/>
      <c r="L694" s="1223"/>
      <c r="M694" s="399">
        <f>SUBTOTAL(9,M695:M696)</f>
        <v>0</v>
      </c>
      <c r="N694" s="402">
        <f t="shared" ref="N694:AC694" si="158">SUBTOTAL(9,N695:N696)</f>
        <v>0</v>
      </c>
      <c r="O694" s="406">
        <f t="shared" si="158"/>
        <v>0</v>
      </c>
      <c r="P694" s="405">
        <f t="shared" si="158"/>
        <v>0</v>
      </c>
      <c r="Q694" s="407">
        <f t="shared" si="158"/>
        <v>0</v>
      </c>
      <c r="R694" s="406">
        <f t="shared" si="158"/>
        <v>0</v>
      </c>
      <c r="S694" s="406">
        <f t="shared" si="158"/>
        <v>0</v>
      </c>
      <c r="T694" s="406">
        <f t="shared" si="158"/>
        <v>0</v>
      </c>
      <c r="U694" s="406">
        <f t="shared" si="158"/>
        <v>0</v>
      </c>
      <c r="V694" s="406">
        <f t="shared" si="158"/>
        <v>0</v>
      </c>
      <c r="W694" s="406">
        <f t="shared" si="158"/>
        <v>0</v>
      </c>
      <c r="X694" s="406">
        <f t="shared" si="158"/>
        <v>0</v>
      </c>
      <c r="Y694" s="406">
        <f t="shared" si="158"/>
        <v>0</v>
      </c>
      <c r="Z694" s="406">
        <f t="shared" si="158"/>
        <v>0</v>
      </c>
      <c r="AA694" s="406">
        <f t="shared" si="158"/>
        <v>0</v>
      </c>
      <c r="AB694" s="416">
        <f t="shared" si="158"/>
        <v>0</v>
      </c>
      <c r="AC694" s="399">
        <f t="shared" si="158"/>
        <v>0</v>
      </c>
      <c r="AD694" s="1228"/>
      <c r="AE694" s="1228"/>
      <c r="AF694" s="1229"/>
    </row>
    <row r="695" spans="1:32" ht="15" customHeight="1" x14ac:dyDescent="0.2">
      <c r="A695" s="344">
        <v>144</v>
      </c>
      <c r="B695" s="738"/>
      <c r="C695" s="359"/>
      <c r="D695" s="359"/>
      <c r="E695" s="360"/>
      <c r="F695" s="1247" t="s">
        <v>346</v>
      </c>
      <c r="G695" s="1248"/>
      <c r="H695" s="1248"/>
      <c r="I695" s="1248"/>
      <c r="J695" s="1248"/>
      <c r="K695" s="1248"/>
      <c r="L695" s="1248"/>
      <c r="M695" s="690">
        <v>0</v>
      </c>
      <c r="N695" s="691">
        <v>0</v>
      </c>
      <c r="O695" s="692">
        <v>0</v>
      </c>
      <c r="P695" s="692">
        <v>0</v>
      </c>
      <c r="Q695" s="697">
        <v>0</v>
      </c>
      <c r="R695" s="692">
        <v>0</v>
      </c>
      <c r="S695" s="693">
        <v>0</v>
      </c>
      <c r="T695" s="692">
        <v>0</v>
      </c>
      <c r="U695" s="693">
        <v>0</v>
      </c>
      <c r="V695" s="692">
        <v>0</v>
      </c>
      <c r="W695" s="693">
        <v>0</v>
      </c>
      <c r="X695" s="692">
        <v>0</v>
      </c>
      <c r="Y695" s="693">
        <v>0</v>
      </c>
      <c r="Z695" s="692">
        <v>0</v>
      </c>
      <c r="AA695" s="693">
        <v>0</v>
      </c>
      <c r="AB695" s="698">
        <v>0</v>
      </c>
      <c r="AC695" s="690">
        <v>0</v>
      </c>
      <c r="AD695" s="1228"/>
      <c r="AE695" s="1228"/>
      <c r="AF695" s="1229"/>
    </row>
    <row r="696" spans="1:32" ht="15" customHeight="1" x14ac:dyDescent="0.2">
      <c r="A696" s="344">
        <v>145</v>
      </c>
      <c r="B696" s="738"/>
      <c r="C696" s="359"/>
      <c r="D696" s="359"/>
      <c r="E696" s="360"/>
      <c r="F696" s="1259" t="s">
        <v>99</v>
      </c>
      <c r="G696" s="1260"/>
      <c r="H696" s="1260"/>
      <c r="I696" s="1260"/>
      <c r="J696" s="1260"/>
      <c r="K696" s="1260"/>
      <c r="L696" s="1260"/>
      <c r="M696" s="690">
        <v>0</v>
      </c>
      <c r="N696" s="691">
        <v>0</v>
      </c>
      <c r="O696" s="692">
        <v>0</v>
      </c>
      <c r="P696" s="692">
        <v>0</v>
      </c>
      <c r="Q696" s="697">
        <v>0</v>
      </c>
      <c r="R696" s="692">
        <v>0</v>
      </c>
      <c r="S696" s="693">
        <v>0</v>
      </c>
      <c r="T696" s="692">
        <v>0</v>
      </c>
      <c r="U696" s="693">
        <v>0</v>
      </c>
      <c r="V696" s="692">
        <v>0</v>
      </c>
      <c r="W696" s="693">
        <v>0</v>
      </c>
      <c r="X696" s="692">
        <v>0</v>
      </c>
      <c r="Y696" s="693">
        <v>0</v>
      </c>
      <c r="Z696" s="692">
        <v>0</v>
      </c>
      <c r="AA696" s="693">
        <v>0</v>
      </c>
      <c r="AB696" s="698">
        <v>0</v>
      </c>
      <c r="AC696" s="690">
        <v>0</v>
      </c>
      <c r="AD696" s="1228"/>
      <c r="AE696" s="1228"/>
      <c r="AF696" s="1229"/>
    </row>
    <row r="697" spans="1:32" ht="15" customHeight="1" x14ac:dyDescent="0.2">
      <c r="A697" s="344">
        <v>146</v>
      </c>
      <c r="B697" s="738"/>
      <c r="C697" s="359"/>
      <c r="D697" s="359"/>
      <c r="E697" s="1222" t="s">
        <v>100</v>
      </c>
      <c r="F697" s="1223"/>
      <c r="G697" s="1223"/>
      <c r="H697" s="1223"/>
      <c r="I697" s="1223"/>
      <c r="J697" s="1223"/>
      <c r="K697" s="1223"/>
      <c r="L697" s="1223"/>
      <c r="M697" s="399">
        <f>SUBTOTAL(9,M698:M700)</f>
        <v>0</v>
      </c>
      <c r="N697" s="402">
        <f t="shared" ref="N697:AC697" si="159">SUBTOTAL(9,N698:N700)</f>
        <v>0</v>
      </c>
      <c r="O697" s="406">
        <f t="shared" si="159"/>
        <v>0</v>
      </c>
      <c r="P697" s="405">
        <f t="shared" si="159"/>
        <v>0</v>
      </c>
      <c r="Q697" s="407">
        <f t="shared" si="159"/>
        <v>0</v>
      </c>
      <c r="R697" s="406">
        <f t="shared" si="159"/>
        <v>0</v>
      </c>
      <c r="S697" s="406">
        <f t="shared" si="159"/>
        <v>0</v>
      </c>
      <c r="T697" s="406">
        <f t="shared" si="159"/>
        <v>0</v>
      </c>
      <c r="U697" s="406">
        <f t="shared" si="159"/>
        <v>0</v>
      </c>
      <c r="V697" s="406">
        <f t="shared" si="159"/>
        <v>0</v>
      </c>
      <c r="W697" s="406">
        <f t="shared" si="159"/>
        <v>0</v>
      </c>
      <c r="X697" s="406">
        <f t="shared" si="159"/>
        <v>0</v>
      </c>
      <c r="Y697" s="406">
        <f t="shared" si="159"/>
        <v>0</v>
      </c>
      <c r="Z697" s="406">
        <f t="shared" si="159"/>
        <v>0</v>
      </c>
      <c r="AA697" s="406">
        <f t="shared" si="159"/>
        <v>0</v>
      </c>
      <c r="AB697" s="416">
        <f t="shared" si="159"/>
        <v>0</v>
      </c>
      <c r="AC697" s="399">
        <f t="shared" si="159"/>
        <v>0</v>
      </c>
      <c r="AD697" s="1228"/>
      <c r="AE697" s="1228"/>
      <c r="AF697" s="1229"/>
    </row>
    <row r="698" spans="1:32" ht="15" customHeight="1" x14ac:dyDescent="0.2">
      <c r="A698" s="344">
        <v>147</v>
      </c>
      <c r="B698" s="738"/>
      <c r="C698" s="359"/>
      <c r="D698" s="359"/>
      <c r="E698" s="360"/>
      <c r="F698" s="1247" t="s">
        <v>273</v>
      </c>
      <c r="G698" s="1248"/>
      <c r="H698" s="1248"/>
      <c r="I698" s="1248"/>
      <c r="J698" s="1248"/>
      <c r="K698" s="1248"/>
      <c r="L698" s="1248"/>
      <c r="M698" s="690">
        <v>0</v>
      </c>
      <c r="N698" s="691">
        <v>0</v>
      </c>
      <c r="O698" s="692">
        <v>0</v>
      </c>
      <c r="P698" s="692">
        <v>0</v>
      </c>
      <c r="Q698" s="697">
        <v>0</v>
      </c>
      <c r="R698" s="692">
        <v>0</v>
      </c>
      <c r="S698" s="693">
        <v>0</v>
      </c>
      <c r="T698" s="692">
        <v>0</v>
      </c>
      <c r="U698" s="693">
        <v>0</v>
      </c>
      <c r="V698" s="692">
        <v>0</v>
      </c>
      <c r="W698" s="693">
        <v>0</v>
      </c>
      <c r="X698" s="692">
        <v>0</v>
      </c>
      <c r="Y698" s="693">
        <v>0</v>
      </c>
      <c r="Z698" s="692">
        <v>0</v>
      </c>
      <c r="AA698" s="693">
        <v>0</v>
      </c>
      <c r="AB698" s="698">
        <v>0</v>
      </c>
      <c r="AC698" s="690">
        <v>0</v>
      </c>
      <c r="AD698" s="1228"/>
      <c r="AE698" s="1228"/>
      <c r="AF698" s="1229"/>
    </row>
    <row r="699" spans="1:32" ht="15" customHeight="1" x14ac:dyDescent="0.2">
      <c r="A699" s="344">
        <v>148</v>
      </c>
      <c r="B699" s="738"/>
      <c r="C699" s="359"/>
      <c r="D699" s="359"/>
      <c r="E699" s="360"/>
      <c r="F699" s="1247" t="s">
        <v>102</v>
      </c>
      <c r="G699" s="1248"/>
      <c r="H699" s="1248"/>
      <c r="I699" s="1248"/>
      <c r="J699" s="1248"/>
      <c r="K699" s="1248"/>
      <c r="L699" s="1248"/>
      <c r="M699" s="690">
        <v>0</v>
      </c>
      <c r="N699" s="691">
        <v>0</v>
      </c>
      <c r="O699" s="692">
        <v>0</v>
      </c>
      <c r="P699" s="692">
        <v>0</v>
      </c>
      <c r="Q699" s="697">
        <v>0</v>
      </c>
      <c r="R699" s="692">
        <v>0</v>
      </c>
      <c r="S699" s="693">
        <v>0</v>
      </c>
      <c r="T699" s="692">
        <v>0</v>
      </c>
      <c r="U699" s="693">
        <v>0</v>
      </c>
      <c r="V699" s="692">
        <v>0</v>
      </c>
      <c r="W699" s="693">
        <v>0</v>
      </c>
      <c r="X699" s="692">
        <v>0</v>
      </c>
      <c r="Y699" s="693">
        <v>0</v>
      </c>
      <c r="Z699" s="692">
        <v>0</v>
      </c>
      <c r="AA699" s="693">
        <v>0</v>
      </c>
      <c r="AB699" s="698">
        <v>0</v>
      </c>
      <c r="AC699" s="690">
        <v>0</v>
      </c>
      <c r="AD699" s="1228"/>
      <c r="AE699" s="1228"/>
      <c r="AF699" s="1229"/>
    </row>
    <row r="700" spans="1:32" ht="15" customHeight="1" x14ac:dyDescent="0.2">
      <c r="A700" s="344">
        <v>149</v>
      </c>
      <c r="B700" s="738"/>
      <c r="C700" s="359"/>
      <c r="D700" s="359"/>
      <c r="E700" s="729"/>
      <c r="F700" s="1231" t="s">
        <v>103</v>
      </c>
      <c r="G700" s="1232"/>
      <c r="H700" s="1232"/>
      <c r="I700" s="1232"/>
      <c r="J700" s="1232"/>
      <c r="K700" s="1232"/>
      <c r="L700" s="1232"/>
      <c r="M700" s="690">
        <v>0</v>
      </c>
      <c r="N700" s="691">
        <v>0</v>
      </c>
      <c r="O700" s="692">
        <v>0</v>
      </c>
      <c r="P700" s="692">
        <v>0</v>
      </c>
      <c r="Q700" s="697"/>
      <c r="R700" s="692">
        <v>0</v>
      </c>
      <c r="S700" s="693">
        <v>0</v>
      </c>
      <c r="T700" s="692">
        <v>0</v>
      </c>
      <c r="U700" s="693">
        <v>0</v>
      </c>
      <c r="V700" s="692">
        <v>0</v>
      </c>
      <c r="W700" s="693">
        <v>0</v>
      </c>
      <c r="X700" s="692">
        <v>0</v>
      </c>
      <c r="Y700" s="693">
        <v>0</v>
      </c>
      <c r="Z700" s="692">
        <v>0</v>
      </c>
      <c r="AA700" s="693">
        <v>0</v>
      </c>
      <c r="AB700" s="698">
        <v>0</v>
      </c>
      <c r="AC700" s="690">
        <v>0</v>
      </c>
      <c r="AD700" s="1228"/>
      <c r="AE700" s="1228"/>
      <c r="AF700" s="1229"/>
    </row>
    <row r="701" spans="1:32" ht="15" customHeight="1" x14ac:dyDescent="0.2">
      <c r="A701" s="344">
        <v>150</v>
      </c>
      <c r="B701" s="738"/>
      <c r="C701" s="359"/>
      <c r="D701" s="359"/>
      <c r="E701" s="1222" t="s">
        <v>105</v>
      </c>
      <c r="F701" s="1223"/>
      <c r="G701" s="1223"/>
      <c r="H701" s="1223"/>
      <c r="I701" s="1223"/>
      <c r="J701" s="1223"/>
      <c r="K701" s="1223"/>
      <c r="L701" s="1223"/>
      <c r="M701" s="399">
        <f>SUBTOTAL(9,M702:M703)</f>
        <v>0</v>
      </c>
      <c r="N701" s="402">
        <f t="shared" ref="N701:AC701" si="160">SUBTOTAL(9,N702:N703)</f>
        <v>0</v>
      </c>
      <c r="O701" s="406">
        <f t="shared" si="160"/>
        <v>0</v>
      </c>
      <c r="P701" s="405">
        <f t="shared" si="160"/>
        <v>0</v>
      </c>
      <c r="Q701" s="407">
        <f t="shared" si="160"/>
        <v>0</v>
      </c>
      <c r="R701" s="406">
        <f t="shared" si="160"/>
        <v>0</v>
      </c>
      <c r="S701" s="406">
        <f t="shared" si="160"/>
        <v>0</v>
      </c>
      <c r="T701" s="406">
        <f t="shared" si="160"/>
        <v>0</v>
      </c>
      <c r="U701" s="406">
        <f t="shared" si="160"/>
        <v>0</v>
      </c>
      <c r="V701" s="406">
        <f t="shared" si="160"/>
        <v>0</v>
      </c>
      <c r="W701" s="406">
        <f t="shared" si="160"/>
        <v>0</v>
      </c>
      <c r="X701" s="406">
        <f t="shared" si="160"/>
        <v>0</v>
      </c>
      <c r="Y701" s="406">
        <f t="shared" si="160"/>
        <v>0</v>
      </c>
      <c r="Z701" s="406">
        <f t="shared" si="160"/>
        <v>0</v>
      </c>
      <c r="AA701" s="406">
        <f t="shared" si="160"/>
        <v>0</v>
      </c>
      <c r="AB701" s="416">
        <f t="shared" si="160"/>
        <v>0</v>
      </c>
      <c r="AC701" s="399">
        <f t="shared" si="160"/>
        <v>0</v>
      </c>
      <c r="AD701" s="1228"/>
      <c r="AE701" s="1228"/>
      <c r="AF701" s="1229"/>
    </row>
    <row r="702" spans="1:32" ht="15" customHeight="1" x14ac:dyDescent="0.2">
      <c r="A702" s="344">
        <v>151</v>
      </c>
      <c r="B702" s="738"/>
      <c r="C702" s="359"/>
      <c r="D702" s="359"/>
      <c r="E702" s="360"/>
      <c r="F702" s="1247" t="s">
        <v>104</v>
      </c>
      <c r="G702" s="1248"/>
      <c r="H702" s="1248"/>
      <c r="I702" s="1248"/>
      <c r="J702" s="1248"/>
      <c r="K702" s="1248"/>
      <c r="L702" s="1248"/>
      <c r="M702" s="690">
        <v>0</v>
      </c>
      <c r="N702" s="691">
        <v>0</v>
      </c>
      <c r="O702" s="692">
        <v>0</v>
      </c>
      <c r="P702" s="692">
        <v>0</v>
      </c>
      <c r="Q702" s="697">
        <v>0</v>
      </c>
      <c r="R702" s="692">
        <v>0</v>
      </c>
      <c r="S702" s="693">
        <v>0</v>
      </c>
      <c r="T702" s="692">
        <v>0</v>
      </c>
      <c r="U702" s="693">
        <v>0</v>
      </c>
      <c r="V702" s="692">
        <v>0</v>
      </c>
      <c r="W702" s="693">
        <v>0</v>
      </c>
      <c r="X702" s="692">
        <v>0</v>
      </c>
      <c r="Y702" s="693">
        <v>0</v>
      </c>
      <c r="Z702" s="692">
        <v>0</v>
      </c>
      <c r="AA702" s="693">
        <v>0</v>
      </c>
      <c r="AB702" s="698">
        <v>0</v>
      </c>
      <c r="AC702" s="690">
        <v>0</v>
      </c>
      <c r="AD702" s="1228"/>
      <c r="AE702" s="1228"/>
      <c r="AF702" s="1229"/>
    </row>
    <row r="703" spans="1:32" ht="15" customHeight="1" x14ac:dyDescent="0.2">
      <c r="A703" s="344">
        <v>152</v>
      </c>
      <c r="B703" s="738"/>
      <c r="C703" s="359"/>
      <c r="D703" s="359"/>
      <c r="E703" s="360"/>
      <c r="F703" s="1259" t="s">
        <v>106</v>
      </c>
      <c r="G703" s="1260"/>
      <c r="H703" s="1260"/>
      <c r="I703" s="1260"/>
      <c r="J703" s="1260"/>
      <c r="K703" s="1260"/>
      <c r="L703" s="1260"/>
      <c r="M703" s="690">
        <v>0</v>
      </c>
      <c r="N703" s="691">
        <v>0</v>
      </c>
      <c r="O703" s="692">
        <v>0</v>
      </c>
      <c r="P703" s="692">
        <v>0</v>
      </c>
      <c r="Q703" s="697">
        <v>0</v>
      </c>
      <c r="R703" s="692">
        <v>0</v>
      </c>
      <c r="S703" s="693">
        <v>0</v>
      </c>
      <c r="T703" s="692">
        <v>0</v>
      </c>
      <c r="U703" s="693">
        <v>0</v>
      </c>
      <c r="V703" s="692">
        <v>0</v>
      </c>
      <c r="W703" s="693">
        <v>0</v>
      </c>
      <c r="X703" s="692">
        <v>0</v>
      </c>
      <c r="Y703" s="693">
        <v>0</v>
      </c>
      <c r="Z703" s="692">
        <v>0</v>
      </c>
      <c r="AA703" s="693">
        <v>0</v>
      </c>
      <c r="AB703" s="698">
        <v>0</v>
      </c>
      <c r="AC703" s="690">
        <v>0</v>
      </c>
      <c r="AD703" s="1228"/>
      <c r="AE703" s="1228"/>
      <c r="AF703" s="1229"/>
    </row>
    <row r="704" spans="1:32" ht="15" customHeight="1" x14ac:dyDescent="0.2">
      <c r="A704" s="344">
        <v>153</v>
      </c>
      <c r="B704" s="738"/>
      <c r="C704" s="359"/>
      <c r="D704" s="359"/>
      <c r="E704" s="1222" t="s">
        <v>107</v>
      </c>
      <c r="F704" s="1223"/>
      <c r="G704" s="1223"/>
      <c r="H704" s="1223"/>
      <c r="I704" s="1223"/>
      <c r="J704" s="1223"/>
      <c r="K704" s="1223"/>
      <c r="L704" s="1223"/>
      <c r="M704" s="399">
        <f>SUBTOTAL(9,M705:M707)</f>
        <v>0</v>
      </c>
      <c r="N704" s="402">
        <f t="shared" ref="N704:AC704" si="161">SUBTOTAL(9,N705:N707)</f>
        <v>0</v>
      </c>
      <c r="O704" s="406">
        <f t="shared" si="161"/>
        <v>0</v>
      </c>
      <c r="P704" s="405">
        <f t="shared" si="161"/>
        <v>0</v>
      </c>
      <c r="Q704" s="407">
        <f t="shared" si="161"/>
        <v>0</v>
      </c>
      <c r="R704" s="406">
        <f t="shared" si="161"/>
        <v>0</v>
      </c>
      <c r="S704" s="406">
        <f t="shared" si="161"/>
        <v>0</v>
      </c>
      <c r="T704" s="406">
        <f t="shared" si="161"/>
        <v>0</v>
      </c>
      <c r="U704" s="406">
        <f t="shared" si="161"/>
        <v>0</v>
      </c>
      <c r="V704" s="406">
        <f t="shared" si="161"/>
        <v>0</v>
      </c>
      <c r="W704" s="406">
        <f t="shared" si="161"/>
        <v>0</v>
      </c>
      <c r="X704" s="406">
        <f t="shared" si="161"/>
        <v>0</v>
      </c>
      <c r="Y704" s="406">
        <f t="shared" si="161"/>
        <v>0</v>
      </c>
      <c r="Z704" s="406">
        <f t="shared" si="161"/>
        <v>0</v>
      </c>
      <c r="AA704" s="406">
        <f t="shared" si="161"/>
        <v>0</v>
      </c>
      <c r="AB704" s="416">
        <f t="shared" si="161"/>
        <v>0</v>
      </c>
      <c r="AC704" s="399">
        <f t="shared" si="161"/>
        <v>0</v>
      </c>
      <c r="AD704" s="1228"/>
      <c r="AE704" s="1228"/>
      <c r="AF704" s="1229"/>
    </row>
    <row r="705" spans="1:32" ht="15" customHeight="1" x14ac:dyDescent="0.2">
      <c r="A705" s="344">
        <v>154</v>
      </c>
      <c r="B705" s="738"/>
      <c r="C705" s="359"/>
      <c r="D705" s="359"/>
      <c r="E705" s="360"/>
      <c r="F705" s="1247" t="s">
        <v>274</v>
      </c>
      <c r="G705" s="1248"/>
      <c r="H705" s="1248"/>
      <c r="I705" s="1248"/>
      <c r="J705" s="1248"/>
      <c r="K705" s="1248"/>
      <c r="L705" s="1248"/>
      <c r="M705" s="690">
        <v>0</v>
      </c>
      <c r="N705" s="691">
        <v>0</v>
      </c>
      <c r="O705" s="692">
        <v>0</v>
      </c>
      <c r="P705" s="692">
        <v>0</v>
      </c>
      <c r="Q705" s="697">
        <v>0</v>
      </c>
      <c r="R705" s="692">
        <v>0</v>
      </c>
      <c r="S705" s="693">
        <v>0</v>
      </c>
      <c r="T705" s="692">
        <v>0</v>
      </c>
      <c r="U705" s="693">
        <v>0</v>
      </c>
      <c r="V705" s="692">
        <v>0</v>
      </c>
      <c r="W705" s="693">
        <v>0</v>
      </c>
      <c r="X705" s="692">
        <v>0</v>
      </c>
      <c r="Y705" s="693">
        <v>0</v>
      </c>
      <c r="Z705" s="692">
        <v>0</v>
      </c>
      <c r="AA705" s="693">
        <v>0</v>
      </c>
      <c r="AB705" s="698">
        <v>0</v>
      </c>
      <c r="AC705" s="690">
        <v>0</v>
      </c>
      <c r="AD705" s="1228"/>
      <c r="AE705" s="1228"/>
      <c r="AF705" s="1229"/>
    </row>
    <row r="706" spans="1:32" ht="15" customHeight="1" x14ac:dyDescent="0.2">
      <c r="A706" s="344">
        <v>155</v>
      </c>
      <c r="B706" s="738"/>
      <c r="C706" s="359"/>
      <c r="D706" s="359"/>
      <c r="E706" s="360"/>
      <c r="F706" s="1247" t="s">
        <v>108</v>
      </c>
      <c r="G706" s="1248"/>
      <c r="H706" s="1248"/>
      <c r="I706" s="1248"/>
      <c r="J706" s="1248"/>
      <c r="K706" s="1248"/>
      <c r="L706" s="1248"/>
      <c r="M706" s="690">
        <v>0</v>
      </c>
      <c r="N706" s="691">
        <v>0</v>
      </c>
      <c r="O706" s="692">
        <v>0</v>
      </c>
      <c r="P706" s="692">
        <v>0</v>
      </c>
      <c r="Q706" s="697">
        <v>0</v>
      </c>
      <c r="R706" s="692">
        <v>0</v>
      </c>
      <c r="S706" s="693">
        <v>0</v>
      </c>
      <c r="T706" s="692">
        <v>0</v>
      </c>
      <c r="U706" s="693">
        <v>0</v>
      </c>
      <c r="V706" s="692">
        <v>0</v>
      </c>
      <c r="W706" s="693">
        <v>0</v>
      </c>
      <c r="X706" s="692">
        <v>0</v>
      </c>
      <c r="Y706" s="693">
        <v>0</v>
      </c>
      <c r="Z706" s="692">
        <v>0</v>
      </c>
      <c r="AA706" s="693">
        <v>0</v>
      </c>
      <c r="AB706" s="698">
        <v>0</v>
      </c>
      <c r="AC706" s="690">
        <v>0</v>
      </c>
      <c r="AD706" s="1228"/>
      <c r="AE706" s="1228"/>
      <c r="AF706" s="1229"/>
    </row>
    <row r="707" spans="1:32" ht="15" customHeight="1" x14ac:dyDescent="0.2">
      <c r="A707" s="344">
        <v>156</v>
      </c>
      <c r="B707" s="738"/>
      <c r="C707" s="359"/>
      <c r="D707" s="359"/>
      <c r="E707" s="360"/>
      <c r="F707" s="1231" t="s">
        <v>109</v>
      </c>
      <c r="G707" s="1232"/>
      <c r="H707" s="1232"/>
      <c r="I707" s="1232"/>
      <c r="J707" s="1232"/>
      <c r="K707" s="1232"/>
      <c r="L707" s="1232"/>
      <c r="M707" s="690">
        <v>0</v>
      </c>
      <c r="N707" s="691">
        <v>0</v>
      </c>
      <c r="O707" s="692">
        <v>0</v>
      </c>
      <c r="P707" s="692">
        <v>0</v>
      </c>
      <c r="Q707" s="697">
        <v>0</v>
      </c>
      <c r="R707" s="692">
        <v>0</v>
      </c>
      <c r="S707" s="693">
        <v>0</v>
      </c>
      <c r="T707" s="692">
        <v>0</v>
      </c>
      <c r="U707" s="693">
        <v>0</v>
      </c>
      <c r="V707" s="692">
        <v>0</v>
      </c>
      <c r="W707" s="693">
        <v>0</v>
      </c>
      <c r="X707" s="692">
        <v>0</v>
      </c>
      <c r="Y707" s="693">
        <v>0</v>
      </c>
      <c r="Z707" s="692">
        <v>0</v>
      </c>
      <c r="AA707" s="693">
        <v>0</v>
      </c>
      <c r="AB707" s="698">
        <v>0</v>
      </c>
      <c r="AC707" s="690">
        <v>0</v>
      </c>
      <c r="AD707" s="1228"/>
      <c r="AE707" s="1228"/>
      <c r="AF707" s="1229"/>
    </row>
    <row r="708" spans="1:32" ht="15" customHeight="1" x14ac:dyDescent="0.2">
      <c r="A708" s="344">
        <v>157</v>
      </c>
      <c r="B708" s="738"/>
      <c r="C708" s="359"/>
      <c r="D708" s="359"/>
      <c r="E708" s="1222" t="s">
        <v>339</v>
      </c>
      <c r="F708" s="1223"/>
      <c r="G708" s="1223"/>
      <c r="H708" s="1223"/>
      <c r="I708" s="1223"/>
      <c r="J708" s="1223"/>
      <c r="K708" s="1223"/>
      <c r="L708" s="1223"/>
      <c r="M708" s="399">
        <f>SUBTOTAL(9,M709:M710)</f>
        <v>0</v>
      </c>
      <c r="N708" s="402">
        <f t="shared" ref="N708:AC708" si="162">SUBTOTAL(9,N709:N710)</f>
        <v>0</v>
      </c>
      <c r="O708" s="406">
        <f t="shared" si="162"/>
        <v>0</v>
      </c>
      <c r="P708" s="405">
        <f t="shared" si="162"/>
        <v>0</v>
      </c>
      <c r="Q708" s="407">
        <f t="shared" si="162"/>
        <v>0</v>
      </c>
      <c r="R708" s="406">
        <f t="shared" si="162"/>
        <v>0</v>
      </c>
      <c r="S708" s="406">
        <f t="shared" si="162"/>
        <v>0</v>
      </c>
      <c r="T708" s="406">
        <f t="shared" si="162"/>
        <v>0</v>
      </c>
      <c r="U708" s="406">
        <f t="shared" si="162"/>
        <v>0</v>
      </c>
      <c r="V708" s="406">
        <f t="shared" si="162"/>
        <v>0</v>
      </c>
      <c r="W708" s="406">
        <f t="shared" si="162"/>
        <v>0</v>
      </c>
      <c r="X708" s="406">
        <f t="shared" si="162"/>
        <v>0</v>
      </c>
      <c r="Y708" s="406">
        <f t="shared" si="162"/>
        <v>0</v>
      </c>
      <c r="Z708" s="406">
        <f t="shared" si="162"/>
        <v>0</v>
      </c>
      <c r="AA708" s="406">
        <f t="shared" si="162"/>
        <v>0</v>
      </c>
      <c r="AB708" s="416">
        <f t="shared" si="162"/>
        <v>0</v>
      </c>
      <c r="AC708" s="399">
        <f t="shared" si="162"/>
        <v>0</v>
      </c>
      <c r="AD708" s="1228"/>
      <c r="AE708" s="1228"/>
      <c r="AF708" s="1229"/>
    </row>
    <row r="709" spans="1:32" ht="15" customHeight="1" x14ac:dyDescent="0.2">
      <c r="A709" s="344">
        <v>158</v>
      </c>
      <c r="B709" s="738"/>
      <c r="C709" s="359"/>
      <c r="D709" s="359"/>
      <c r="E709" s="360"/>
      <c r="F709" s="1247" t="s">
        <v>340</v>
      </c>
      <c r="G709" s="1248"/>
      <c r="H709" s="1248"/>
      <c r="I709" s="1248"/>
      <c r="J709" s="1248"/>
      <c r="K709" s="1248"/>
      <c r="L709" s="1248"/>
      <c r="M709" s="690">
        <v>0</v>
      </c>
      <c r="N709" s="691">
        <v>0</v>
      </c>
      <c r="O709" s="692">
        <v>0</v>
      </c>
      <c r="P709" s="692">
        <v>0</v>
      </c>
      <c r="Q709" s="697">
        <v>0</v>
      </c>
      <c r="R709" s="692">
        <v>0</v>
      </c>
      <c r="S709" s="693">
        <v>0</v>
      </c>
      <c r="T709" s="692">
        <v>0</v>
      </c>
      <c r="U709" s="693">
        <v>0</v>
      </c>
      <c r="V709" s="692">
        <v>0</v>
      </c>
      <c r="W709" s="693">
        <v>0</v>
      </c>
      <c r="X709" s="692">
        <v>0</v>
      </c>
      <c r="Y709" s="693">
        <v>0</v>
      </c>
      <c r="Z709" s="692">
        <v>0</v>
      </c>
      <c r="AA709" s="693">
        <v>0</v>
      </c>
      <c r="AB709" s="698">
        <v>0</v>
      </c>
      <c r="AC709" s="690">
        <v>0</v>
      </c>
      <c r="AD709" s="1228"/>
      <c r="AE709" s="1228"/>
      <c r="AF709" s="1229"/>
    </row>
    <row r="710" spans="1:32" ht="15" customHeight="1" x14ac:dyDescent="0.2">
      <c r="A710" s="344">
        <v>159</v>
      </c>
      <c r="B710" s="738"/>
      <c r="C710" s="359"/>
      <c r="D710" s="359"/>
      <c r="E710" s="360"/>
      <c r="F710" s="1259" t="s">
        <v>341</v>
      </c>
      <c r="G710" s="1260"/>
      <c r="H710" s="1260"/>
      <c r="I710" s="1260"/>
      <c r="J710" s="1260"/>
      <c r="K710" s="1260"/>
      <c r="L710" s="1260"/>
      <c r="M710" s="690">
        <v>0</v>
      </c>
      <c r="N710" s="691">
        <v>0</v>
      </c>
      <c r="O710" s="692">
        <v>0</v>
      </c>
      <c r="P710" s="692">
        <v>0</v>
      </c>
      <c r="Q710" s="697">
        <v>0</v>
      </c>
      <c r="R710" s="692">
        <v>0</v>
      </c>
      <c r="S710" s="693">
        <v>0</v>
      </c>
      <c r="T710" s="692">
        <v>0</v>
      </c>
      <c r="U710" s="693">
        <v>0</v>
      </c>
      <c r="V710" s="692">
        <v>0</v>
      </c>
      <c r="W710" s="693">
        <v>0</v>
      </c>
      <c r="X710" s="692">
        <v>0</v>
      </c>
      <c r="Y710" s="693">
        <v>0</v>
      </c>
      <c r="Z710" s="692">
        <v>0</v>
      </c>
      <c r="AA710" s="693">
        <v>0</v>
      </c>
      <c r="AB710" s="698">
        <v>0</v>
      </c>
      <c r="AC710" s="690">
        <v>0</v>
      </c>
      <c r="AD710" s="1228"/>
      <c r="AE710" s="1228"/>
      <c r="AF710" s="1229"/>
    </row>
    <row r="711" spans="1:32" ht="15" customHeight="1" x14ac:dyDescent="0.2">
      <c r="A711" s="344">
        <v>160</v>
      </c>
      <c r="B711" s="738"/>
      <c r="C711" s="359"/>
      <c r="D711" s="359"/>
      <c r="E711" s="1222" t="s">
        <v>342</v>
      </c>
      <c r="F711" s="1223"/>
      <c r="G711" s="1223"/>
      <c r="H711" s="1223"/>
      <c r="I711" s="1223"/>
      <c r="J711" s="1223"/>
      <c r="K711" s="1223"/>
      <c r="L711" s="1223"/>
      <c r="M711" s="399">
        <f>SUBTOTAL(9,M712:M714)</f>
        <v>0</v>
      </c>
      <c r="N711" s="402">
        <f t="shared" ref="N711:AC711" si="163">SUBTOTAL(9,N712:N714)</f>
        <v>0</v>
      </c>
      <c r="O711" s="406">
        <f t="shared" si="163"/>
        <v>0</v>
      </c>
      <c r="P711" s="405">
        <f t="shared" si="163"/>
        <v>0</v>
      </c>
      <c r="Q711" s="407">
        <f t="shared" si="163"/>
        <v>0</v>
      </c>
      <c r="R711" s="406">
        <f t="shared" si="163"/>
        <v>0</v>
      </c>
      <c r="S711" s="406">
        <f t="shared" si="163"/>
        <v>0</v>
      </c>
      <c r="T711" s="406">
        <f t="shared" si="163"/>
        <v>0</v>
      </c>
      <c r="U711" s="406">
        <f t="shared" si="163"/>
        <v>0</v>
      </c>
      <c r="V711" s="406">
        <f t="shared" si="163"/>
        <v>0</v>
      </c>
      <c r="W711" s="406">
        <f t="shared" si="163"/>
        <v>0</v>
      </c>
      <c r="X711" s="406">
        <f t="shared" si="163"/>
        <v>0</v>
      </c>
      <c r="Y711" s="406">
        <f t="shared" si="163"/>
        <v>0</v>
      </c>
      <c r="Z711" s="406">
        <f t="shared" si="163"/>
        <v>0</v>
      </c>
      <c r="AA711" s="406">
        <f t="shared" si="163"/>
        <v>0</v>
      </c>
      <c r="AB711" s="416">
        <f t="shared" si="163"/>
        <v>0</v>
      </c>
      <c r="AC711" s="399">
        <f t="shared" si="163"/>
        <v>0</v>
      </c>
      <c r="AD711" s="1228"/>
      <c r="AE711" s="1228"/>
      <c r="AF711" s="1229"/>
    </row>
    <row r="712" spans="1:32" ht="15" customHeight="1" x14ac:dyDescent="0.2">
      <c r="A712" s="344">
        <v>161</v>
      </c>
      <c r="B712" s="738"/>
      <c r="C712" s="359"/>
      <c r="D712" s="359"/>
      <c r="E712" s="360"/>
      <c r="F712" s="1247" t="s">
        <v>329</v>
      </c>
      <c r="G712" s="1248"/>
      <c r="H712" s="1248"/>
      <c r="I712" s="1248"/>
      <c r="J712" s="1248"/>
      <c r="K712" s="1248"/>
      <c r="L712" s="1248"/>
      <c r="M712" s="690">
        <v>0</v>
      </c>
      <c r="N712" s="691">
        <v>0</v>
      </c>
      <c r="O712" s="692">
        <v>0</v>
      </c>
      <c r="P712" s="692">
        <v>0</v>
      </c>
      <c r="Q712" s="697">
        <v>0</v>
      </c>
      <c r="R712" s="692">
        <v>0</v>
      </c>
      <c r="S712" s="693">
        <v>0</v>
      </c>
      <c r="T712" s="692">
        <v>0</v>
      </c>
      <c r="U712" s="693">
        <v>0</v>
      </c>
      <c r="V712" s="692">
        <v>0</v>
      </c>
      <c r="W712" s="693">
        <v>0</v>
      </c>
      <c r="X712" s="692">
        <v>0</v>
      </c>
      <c r="Y712" s="693">
        <v>0</v>
      </c>
      <c r="Z712" s="692">
        <v>0</v>
      </c>
      <c r="AA712" s="693">
        <v>0</v>
      </c>
      <c r="AB712" s="698">
        <v>0</v>
      </c>
      <c r="AC712" s="690">
        <v>0</v>
      </c>
      <c r="AD712" s="1228"/>
      <c r="AE712" s="1228"/>
      <c r="AF712" s="1229"/>
    </row>
    <row r="713" spans="1:32" ht="15" customHeight="1" x14ac:dyDescent="0.2">
      <c r="A713" s="344">
        <v>162</v>
      </c>
      <c r="B713" s="738"/>
      <c r="C713" s="656"/>
      <c r="D713" s="656"/>
      <c r="E713" s="773"/>
      <c r="F713" s="1247" t="s">
        <v>330</v>
      </c>
      <c r="G713" s="1248"/>
      <c r="H713" s="1248"/>
      <c r="I713" s="1248"/>
      <c r="J713" s="1248"/>
      <c r="K713" s="1248"/>
      <c r="L713" s="1248"/>
      <c r="M713" s="690">
        <v>0</v>
      </c>
      <c r="N713" s="691">
        <v>0</v>
      </c>
      <c r="O713" s="692">
        <v>0</v>
      </c>
      <c r="P713" s="692">
        <v>0</v>
      </c>
      <c r="Q713" s="697">
        <v>0</v>
      </c>
      <c r="R713" s="692">
        <v>0</v>
      </c>
      <c r="S713" s="693">
        <v>0</v>
      </c>
      <c r="T713" s="692">
        <v>0</v>
      </c>
      <c r="U713" s="693">
        <v>0</v>
      </c>
      <c r="V713" s="692">
        <v>0</v>
      </c>
      <c r="W713" s="693">
        <v>0</v>
      </c>
      <c r="X713" s="692">
        <v>0</v>
      </c>
      <c r="Y713" s="693">
        <v>0</v>
      </c>
      <c r="Z713" s="692">
        <v>0</v>
      </c>
      <c r="AA713" s="693">
        <v>0</v>
      </c>
      <c r="AB713" s="698">
        <v>0</v>
      </c>
      <c r="AC713" s="690">
        <v>0</v>
      </c>
      <c r="AD713" s="1228"/>
      <c r="AE713" s="1228"/>
      <c r="AF713" s="1229"/>
    </row>
    <row r="714" spans="1:32" ht="15" customHeight="1" x14ac:dyDescent="0.2">
      <c r="A714" s="344">
        <v>163</v>
      </c>
      <c r="B714" s="738"/>
      <c r="C714" s="656"/>
      <c r="D714" s="656"/>
      <c r="E714" s="773"/>
      <c r="F714" s="1231" t="s">
        <v>343</v>
      </c>
      <c r="G714" s="1232"/>
      <c r="H714" s="1232"/>
      <c r="I714" s="1232"/>
      <c r="J714" s="1232"/>
      <c r="K714" s="1232"/>
      <c r="L714" s="1232"/>
      <c r="M714" s="690">
        <v>0</v>
      </c>
      <c r="N714" s="691">
        <v>0</v>
      </c>
      <c r="O714" s="692">
        <v>0</v>
      </c>
      <c r="P714" s="692">
        <v>0</v>
      </c>
      <c r="Q714" s="697">
        <v>0</v>
      </c>
      <c r="R714" s="692">
        <v>0</v>
      </c>
      <c r="S714" s="693">
        <v>0</v>
      </c>
      <c r="T714" s="692">
        <v>0</v>
      </c>
      <c r="U714" s="693">
        <v>0</v>
      </c>
      <c r="V714" s="692">
        <v>0</v>
      </c>
      <c r="W714" s="693">
        <v>0</v>
      </c>
      <c r="X714" s="692">
        <v>0</v>
      </c>
      <c r="Y714" s="693">
        <v>0</v>
      </c>
      <c r="Z714" s="692">
        <v>0</v>
      </c>
      <c r="AA714" s="693">
        <v>0</v>
      </c>
      <c r="AB714" s="698">
        <v>0</v>
      </c>
      <c r="AC714" s="690">
        <v>0</v>
      </c>
      <c r="AD714" s="1228"/>
      <c r="AE714" s="1228"/>
      <c r="AF714" s="1229"/>
    </row>
    <row r="715" spans="1:32" x14ac:dyDescent="0.2">
      <c r="A715" s="344">
        <v>164</v>
      </c>
      <c r="B715" s="738"/>
      <c r="C715" s="656"/>
      <c r="D715" s="1242" t="s">
        <v>306</v>
      </c>
      <c r="E715" s="1243"/>
      <c r="F715" s="1243"/>
      <c r="G715" s="1243"/>
      <c r="H715" s="1243"/>
      <c r="I715" s="1243"/>
      <c r="J715" s="1243"/>
      <c r="K715" s="1243"/>
      <c r="L715" s="1243"/>
      <c r="M715" s="1243"/>
      <c r="N715" s="1243"/>
      <c r="O715" s="1243"/>
      <c r="P715" s="1243"/>
      <c r="Q715" s="1243"/>
      <c r="R715" s="1243"/>
      <c r="S715" s="1243"/>
      <c r="T715" s="1243"/>
      <c r="U715" s="1243"/>
      <c r="V715" s="1243"/>
      <c r="W715" s="1243"/>
      <c r="X715" s="1243"/>
      <c r="Y715" s="1243"/>
      <c r="Z715" s="1243"/>
      <c r="AA715" s="1243"/>
      <c r="AB715" s="1243"/>
      <c r="AC715" s="1243"/>
      <c r="AD715" s="1243"/>
      <c r="AE715" s="1243"/>
      <c r="AF715" s="1264"/>
    </row>
    <row r="716" spans="1:32" x14ac:dyDescent="0.2">
      <c r="A716" s="344">
        <v>165</v>
      </c>
      <c r="B716" s="738"/>
      <c r="C716" s="656"/>
      <c r="D716" s="656"/>
      <c r="E716" s="1222" t="s">
        <v>121</v>
      </c>
      <c r="F716" s="1223"/>
      <c r="G716" s="1223"/>
      <c r="H716" s="1223"/>
      <c r="I716" s="1223"/>
      <c r="J716" s="1223"/>
      <c r="K716" s="1223"/>
      <c r="L716" s="1223"/>
      <c r="M716" s="444">
        <f>SUBTOTAL(9,M717:M718)</f>
        <v>0</v>
      </c>
      <c r="N716" s="445">
        <f t="shared" ref="N716:AC716" si="164">SUBTOTAL(9,N717:N718)</f>
        <v>0</v>
      </c>
      <c r="O716" s="446">
        <f t="shared" si="164"/>
        <v>0</v>
      </c>
      <c r="P716" s="447">
        <f t="shared" si="164"/>
        <v>0</v>
      </c>
      <c r="Q716" s="448">
        <f t="shared" si="164"/>
        <v>0</v>
      </c>
      <c r="R716" s="446">
        <f t="shared" si="164"/>
        <v>0</v>
      </c>
      <c r="S716" s="446">
        <f t="shared" si="164"/>
        <v>0</v>
      </c>
      <c r="T716" s="446">
        <f t="shared" si="164"/>
        <v>0</v>
      </c>
      <c r="U716" s="446">
        <f t="shared" si="164"/>
        <v>0</v>
      </c>
      <c r="V716" s="446">
        <f t="shared" si="164"/>
        <v>0</v>
      </c>
      <c r="W716" s="446">
        <f t="shared" si="164"/>
        <v>0</v>
      </c>
      <c r="X716" s="446">
        <f t="shared" si="164"/>
        <v>0</v>
      </c>
      <c r="Y716" s="446">
        <f t="shared" si="164"/>
        <v>0</v>
      </c>
      <c r="Z716" s="446">
        <f t="shared" si="164"/>
        <v>0</v>
      </c>
      <c r="AA716" s="446">
        <f t="shared" si="164"/>
        <v>0</v>
      </c>
      <c r="AB716" s="449">
        <f t="shared" si="164"/>
        <v>0</v>
      </c>
      <c r="AC716" s="444">
        <f t="shared" si="164"/>
        <v>0</v>
      </c>
      <c r="AD716" s="1257"/>
      <c r="AE716" s="1257"/>
      <c r="AF716" s="1258"/>
    </row>
    <row r="717" spans="1:32" ht="15" customHeight="1" x14ac:dyDescent="0.2">
      <c r="A717" s="344">
        <v>166</v>
      </c>
      <c r="B717" s="738"/>
      <c r="C717" s="656"/>
      <c r="D717" s="656"/>
      <c r="E717" s="773"/>
      <c r="F717" s="1247" t="s">
        <v>120</v>
      </c>
      <c r="G717" s="1248"/>
      <c r="H717" s="1248"/>
      <c r="I717" s="1248"/>
      <c r="J717" s="1248"/>
      <c r="K717" s="1248"/>
      <c r="L717" s="1248"/>
      <c r="M717" s="690">
        <v>0</v>
      </c>
      <c r="N717" s="691">
        <v>0</v>
      </c>
      <c r="O717" s="692">
        <v>0</v>
      </c>
      <c r="P717" s="692">
        <v>0</v>
      </c>
      <c r="Q717" s="697">
        <v>0</v>
      </c>
      <c r="R717" s="692">
        <v>0</v>
      </c>
      <c r="S717" s="693">
        <v>0</v>
      </c>
      <c r="T717" s="692">
        <v>0</v>
      </c>
      <c r="U717" s="693">
        <v>0</v>
      </c>
      <c r="V717" s="692">
        <v>0</v>
      </c>
      <c r="W717" s="693">
        <v>0</v>
      </c>
      <c r="X717" s="692">
        <v>0</v>
      </c>
      <c r="Y717" s="693">
        <v>0</v>
      </c>
      <c r="Z717" s="692">
        <v>0</v>
      </c>
      <c r="AA717" s="693">
        <v>0</v>
      </c>
      <c r="AB717" s="698">
        <v>0</v>
      </c>
      <c r="AC717" s="690">
        <v>0</v>
      </c>
      <c r="AD717" s="1228"/>
      <c r="AE717" s="1228"/>
      <c r="AF717" s="1229"/>
    </row>
    <row r="718" spans="1:32" ht="15" customHeight="1" x14ac:dyDescent="0.2">
      <c r="A718" s="344">
        <v>167</v>
      </c>
      <c r="B718" s="738"/>
      <c r="C718" s="656"/>
      <c r="D718" s="656"/>
      <c r="E718" s="773"/>
      <c r="F718" s="1247" t="s">
        <v>122</v>
      </c>
      <c r="G718" s="1248"/>
      <c r="H718" s="1248"/>
      <c r="I718" s="1248"/>
      <c r="J718" s="1248"/>
      <c r="K718" s="1248"/>
      <c r="L718" s="1248"/>
      <c r="M718" s="690">
        <v>0</v>
      </c>
      <c r="N718" s="691">
        <v>0</v>
      </c>
      <c r="O718" s="692">
        <v>0</v>
      </c>
      <c r="P718" s="692">
        <v>0</v>
      </c>
      <c r="Q718" s="697">
        <v>0</v>
      </c>
      <c r="R718" s="692">
        <v>0</v>
      </c>
      <c r="S718" s="693">
        <v>0</v>
      </c>
      <c r="T718" s="692">
        <v>0</v>
      </c>
      <c r="U718" s="693">
        <v>0</v>
      </c>
      <c r="V718" s="692">
        <v>0</v>
      </c>
      <c r="W718" s="693">
        <v>0</v>
      </c>
      <c r="X718" s="692">
        <v>0</v>
      </c>
      <c r="Y718" s="693">
        <v>0</v>
      </c>
      <c r="Z718" s="692">
        <v>0</v>
      </c>
      <c r="AA718" s="693">
        <v>0</v>
      </c>
      <c r="AB718" s="698">
        <v>0</v>
      </c>
      <c r="AC718" s="690">
        <v>0</v>
      </c>
      <c r="AD718" s="1228"/>
      <c r="AE718" s="1228"/>
      <c r="AF718" s="1229"/>
    </row>
    <row r="719" spans="1:32" x14ac:dyDescent="0.2">
      <c r="A719" s="344">
        <v>168</v>
      </c>
      <c r="B719" s="738"/>
      <c r="C719" s="656"/>
      <c r="D719" s="656"/>
      <c r="E719" s="1222" t="s">
        <v>123</v>
      </c>
      <c r="F719" s="1223"/>
      <c r="G719" s="1223"/>
      <c r="H719" s="1223"/>
      <c r="I719" s="1223"/>
      <c r="J719" s="1223"/>
      <c r="K719" s="1223"/>
      <c r="L719" s="1223"/>
      <c r="M719" s="399">
        <f>SUBTOTAL(9,M720:M721)</f>
        <v>0</v>
      </c>
      <c r="N719" s="402">
        <f t="shared" ref="N719:AC719" si="165">SUBTOTAL(9,N720:N721)</f>
        <v>0</v>
      </c>
      <c r="O719" s="406">
        <f t="shared" si="165"/>
        <v>0</v>
      </c>
      <c r="P719" s="405">
        <f t="shared" si="165"/>
        <v>0</v>
      </c>
      <c r="Q719" s="407">
        <f t="shared" si="165"/>
        <v>0</v>
      </c>
      <c r="R719" s="406">
        <f t="shared" si="165"/>
        <v>0</v>
      </c>
      <c r="S719" s="406">
        <f t="shared" si="165"/>
        <v>0</v>
      </c>
      <c r="T719" s="406">
        <f t="shared" si="165"/>
        <v>0</v>
      </c>
      <c r="U719" s="406">
        <f t="shared" si="165"/>
        <v>0</v>
      </c>
      <c r="V719" s="406">
        <f t="shared" si="165"/>
        <v>0</v>
      </c>
      <c r="W719" s="406">
        <f t="shared" si="165"/>
        <v>0</v>
      </c>
      <c r="X719" s="406">
        <f t="shared" si="165"/>
        <v>0</v>
      </c>
      <c r="Y719" s="406">
        <f t="shared" si="165"/>
        <v>0</v>
      </c>
      <c r="Z719" s="406">
        <f t="shared" si="165"/>
        <v>0</v>
      </c>
      <c r="AA719" s="406">
        <f t="shared" si="165"/>
        <v>0</v>
      </c>
      <c r="AB719" s="416">
        <f t="shared" si="165"/>
        <v>0</v>
      </c>
      <c r="AC719" s="399">
        <f t="shared" si="165"/>
        <v>0</v>
      </c>
      <c r="AD719" s="1228"/>
      <c r="AE719" s="1228"/>
      <c r="AF719" s="1229"/>
    </row>
    <row r="720" spans="1:32" ht="15" customHeight="1" x14ac:dyDescent="0.2">
      <c r="A720" s="344">
        <v>169</v>
      </c>
      <c r="B720" s="738"/>
      <c r="C720" s="656"/>
      <c r="D720" s="656"/>
      <c r="E720" s="773"/>
      <c r="F720" s="1247" t="s">
        <v>124</v>
      </c>
      <c r="G720" s="1248"/>
      <c r="H720" s="1248"/>
      <c r="I720" s="1248"/>
      <c r="J720" s="1248"/>
      <c r="K720" s="1248"/>
      <c r="L720" s="1248"/>
      <c r="M720" s="690">
        <v>0</v>
      </c>
      <c r="N720" s="691">
        <v>0</v>
      </c>
      <c r="O720" s="692">
        <v>0</v>
      </c>
      <c r="P720" s="692">
        <v>0</v>
      </c>
      <c r="Q720" s="697">
        <v>0</v>
      </c>
      <c r="R720" s="692">
        <v>0</v>
      </c>
      <c r="S720" s="693">
        <v>0</v>
      </c>
      <c r="T720" s="692">
        <v>0</v>
      </c>
      <c r="U720" s="693">
        <v>0</v>
      </c>
      <c r="V720" s="692">
        <v>0</v>
      </c>
      <c r="W720" s="693">
        <v>0</v>
      </c>
      <c r="X720" s="692">
        <v>0</v>
      </c>
      <c r="Y720" s="693">
        <v>0</v>
      </c>
      <c r="Z720" s="692">
        <v>0</v>
      </c>
      <c r="AA720" s="693">
        <v>0</v>
      </c>
      <c r="AB720" s="698">
        <v>0</v>
      </c>
      <c r="AC720" s="690">
        <v>0</v>
      </c>
      <c r="AD720" s="1228"/>
      <c r="AE720" s="1228"/>
      <c r="AF720" s="1229"/>
    </row>
    <row r="721" spans="1:32" ht="15" customHeight="1" x14ac:dyDescent="0.2">
      <c r="A721" s="344">
        <v>170</v>
      </c>
      <c r="B721" s="738"/>
      <c r="C721" s="656"/>
      <c r="D721" s="656"/>
      <c r="E721" s="773"/>
      <c r="F721" s="1247" t="s">
        <v>125</v>
      </c>
      <c r="G721" s="1248"/>
      <c r="H721" s="1248"/>
      <c r="I721" s="1248"/>
      <c r="J721" s="1248"/>
      <c r="K721" s="1248"/>
      <c r="L721" s="1248"/>
      <c r="M721" s="690">
        <v>0</v>
      </c>
      <c r="N721" s="691">
        <v>0</v>
      </c>
      <c r="O721" s="692">
        <v>0</v>
      </c>
      <c r="P721" s="692">
        <v>0</v>
      </c>
      <c r="Q721" s="697">
        <v>0</v>
      </c>
      <c r="R721" s="692">
        <v>0</v>
      </c>
      <c r="S721" s="693">
        <v>0</v>
      </c>
      <c r="T721" s="692">
        <v>0</v>
      </c>
      <c r="U721" s="693">
        <v>0</v>
      </c>
      <c r="V721" s="692">
        <v>0</v>
      </c>
      <c r="W721" s="693">
        <v>0</v>
      </c>
      <c r="X721" s="692">
        <v>0</v>
      </c>
      <c r="Y721" s="693">
        <v>0</v>
      </c>
      <c r="Z721" s="692">
        <v>0</v>
      </c>
      <c r="AA721" s="693">
        <v>0</v>
      </c>
      <c r="AB721" s="698">
        <v>0</v>
      </c>
      <c r="AC721" s="690">
        <v>0</v>
      </c>
      <c r="AD721" s="1228"/>
      <c r="AE721" s="1228"/>
      <c r="AF721" s="1229"/>
    </row>
    <row r="722" spans="1:32" x14ac:dyDescent="0.2">
      <c r="A722" s="344">
        <v>171</v>
      </c>
      <c r="B722" s="738"/>
      <c r="C722" s="656"/>
      <c r="D722" s="656"/>
      <c r="E722" s="1222" t="s">
        <v>126</v>
      </c>
      <c r="F722" s="1223"/>
      <c r="G722" s="1223"/>
      <c r="H722" s="1223"/>
      <c r="I722" s="1223"/>
      <c r="J722" s="1223"/>
      <c r="K722" s="1223"/>
      <c r="L722" s="1223"/>
      <c r="M722" s="399">
        <f>SUBTOTAL(9,M723:M724)</f>
        <v>0</v>
      </c>
      <c r="N722" s="402">
        <f t="shared" ref="N722:AC722" si="166">SUBTOTAL(9,N723:N724)</f>
        <v>0</v>
      </c>
      <c r="O722" s="406">
        <f t="shared" si="166"/>
        <v>0</v>
      </c>
      <c r="P722" s="405">
        <f t="shared" si="166"/>
        <v>0</v>
      </c>
      <c r="Q722" s="407">
        <f t="shared" si="166"/>
        <v>0</v>
      </c>
      <c r="R722" s="406">
        <f t="shared" si="166"/>
        <v>0</v>
      </c>
      <c r="S722" s="406">
        <f t="shared" si="166"/>
        <v>0</v>
      </c>
      <c r="T722" s="406">
        <f t="shared" si="166"/>
        <v>0</v>
      </c>
      <c r="U722" s="406">
        <f t="shared" si="166"/>
        <v>0</v>
      </c>
      <c r="V722" s="406">
        <f t="shared" si="166"/>
        <v>0</v>
      </c>
      <c r="W722" s="406">
        <f t="shared" si="166"/>
        <v>0</v>
      </c>
      <c r="X722" s="406">
        <f t="shared" si="166"/>
        <v>0</v>
      </c>
      <c r="Y722" s="406">
        <f t="shared" si="166"/>
        <v>0</v>
      </c>
      <c r="Z722" s="406">
        <f t="shared" si="166"/>
        <v>0</v>
      </c>
      <c r="AA722" s="406">
        <f t="shared" si="166"/>
        <v>0</v>
      </c>
      <c r="AB722" s="416">
        <f t="shared" si="166"/>
        <v>0</v>
      </c>
      <c r="AC722" s="399">
        <f t="shared" si="166"/>
        <v>0</v>
      </c>
      <c r="AD722" s="1228"/>
      <c r="AE722" s="1228"/>
      <c r="AF722" s="1229"/>
    </row>
    <row r="723" spans="1:32" ht="15" customHeight="1" x14ac:dyDescent="0.2">
      <c r="A723" s="344">
        <v>172</v>
      </c>
      <c r="B723" s="738"/>
      <c r="C723" s="656"/>
      <c r="D723" s="656"/>
      <c r="E723" s="773"/>
      <c r="F723" s="1247" t="s">
        <v>128</v>
      </c>
      <c r="G723" s="1248"/>
      <c r="H723" s="1248"/>
      <c r="I723" s="1248"/>
      <c r="J723" s="1248"/>
      <c r="K723" s="1248"/>
      <c r="L723" s="1248"/>
      <c r="M723" s="690">
        <v>0</v>
      </c>
      <c r="N723" s="691">
        <v>0</v>
      </c>
      <c r="O723" s="692">
        <v>0</v>
      </c>
      <c r="P723" s="692">
        <v>0</v>
      </c>
      <c r="Q723" s="697">
        <v>0</v>
      </c>
      <c r="R723" s="692">
        <v>0</v>
      </c>
      <c r="S723" s="693">
        <v>0</v>
      </c>
      <c r="T723" s="692">
        <v>0</v>
      </c>
      <c r="U723" s="693">
        <v>0</v>
      </c>
      <c r="V723" s="692">
        <v>0</v>
      </c>
      <c r="W723" s="693">
        <v>0</v>
      </c>
      <c r="X723" s="692">
        <v>0</v>
      </c>
      <c r="Y723" s="693">
        <v>0</v>
      </c>
      <c r="Z723" s="692">
        <v>0</v>
      </c>
      <c r="AA723" s="693">
        <v>0</v>
      </c>
      <c r="AB723" s="698">
        <v>0</v>
      </c>
      <c r="AC723" s="690">
        <v>0</v>
      </c>
      <c r="AD723" s="1228"/>
      <c r="AE723" s="1228"/>
      <c r="AF723" s="1229"/>
    </row>
    <row r="724" spans="1:32" ht="15" customHeight="1" x14ac:dyDescent="0.2">
      <c r="A724" s="344">
        <v>173</v>
      </c>
      <c r="B724" s="738"/>
      <c r="C724" s="656"/>
      <c r="D724" s="656"/>
      <c r="E724" s="773"/>
      <c r="F724" s="1247" t="s">
        <v>129</v>
      </c>
      <c r="G724" s="1248"/>
      <c r="H724" s="1248"/>
      <c r="I724" s="1248"/>
      <c r="J724" s="1248"/>
      <c r="K724" s="1248"/>
      <c r="L724" s="1248"/>
      <c r="M724" s="690">
        <v>0</v>
      </c>
      <c r="N724" s="691">
        <v>0</v>
      </c>
      <c r="O724" s="692">
        <v>0</v>
      </c>
      <c r="P724" s="692">
        <v>0</v>
      </c>
      <c r="Q724" s="697">
        <v>0</v>
      </c>
      <c r="R724" s="692">
        <v>0</v>
      </c>
      <c r="S724" s="693">
        <v>0</v>
      </c>
      <c r="T724" s="692">
        <v>0</v>
      </c>
      <c r="U724" s="693">
        <v>0</v>
      </c>
      <c r="V724" s="692">
        <v>0</v>
      </c>
      <c r="W724" s="693">
        <v>0</v>
      </c>
      <c r="X724" s="692">
        <v>0</v>
      </c>
      <c r="Y724" s="693">
        <v>0</v>
      </c>
      <c r="Z724" s="692">
        <v>0</v>
      </c>
      <c r="AA724" s="693">
        <v>0</v>
      </c>
      <c r="AB724" s="698">
        <v>0</v>
      </c>
      <c r="AC724" s="690">
        <v>0</v>
      </c>
      <c r="AD724" s="1228"/>
      <c r="AE724" s="1228"/>
      <c r="AF724" s="1229"/>
    </row>
    <row r="725" spans="1:32" x14ac:dyDescent="0.2">
      <c r="A725" s="344">
        <v>174</v>
      </c>
      <c r="B725" s="738"/>
      <c r="C725" s="656"/>
      <c r="D725" s="656"/>
      <c r="E725" s="1222" t="s">
        <v>127</v>
      </c>
      <c r="F725" s="1223"/>
      <c r="G725" s="1223"/>
      <c r="H725" s="1223"/>
      <c r="I725" s="1223"/>
      <c r="J725" s="1223"/>
      <c r="K725" s="1223"/>
      <c r="L725" s="1223"/>
      <c r="M725" s="399">
        <f>SUBTOTAL(9,M726:M727)</f>
        <v>0</v>
      </c>
      <c r="N725" s="402">
        <f t="shared" ref="N725:AC725" si="167">SUBTOTAL(9,N726:N727)</f>
        <v>0</v>
      </c>
      <c r="O725" s="406">
        <f t="shared" si="167"/>
        <v>0</v>
      </c>
      <c r="P725" s="405">
        <f t="shared" si="167"/>
        <v>0</v>
      </c>
      <c r="Q725" s="407">
        <f t="shared" si="167"/>
        <v>0</v>
      </c>
      <c r="R725" s="406">
        <f t="shared" si="167"/>
        <v>0</v>
      </c>
      <c r="S725" s="406">
        <f t="shared" si="167"/>
        <v>0</v>
      </c>
      <c r="T725" s="406">
        <f t="shared" si="167"/>
        <v>0</v>
      </c>
      <c r="U725" s="406">
        <f t="shared" si="167"/>
        <v>0</v>
      </c>
      <c r="V725" s="406">
        <f t="shared" si="167"/>
        <v>0</v>
      </c>
      <c r="W725" s="406">
        <f t="shared" si="167"/>
        <v>0</v>
      </c>
      <c r="X725" s="406">
        <f t="shared" si="167"/>
        <v>0</v>
      </c>
      <c r="Y725" s="406">
        <f t="shared" si="167"/>
        <v>0</v>
      </c>
      <c r="Z725" s="406">
        <f t="shared" si="167"/>
        <v>0</v>
      </c>
      <c r="AA725" s="406">
        <f t="shared" si="167"/>
        <v>0</v>
      </c>
      <c r="AB725" s="416">
        <f t="shared" si="167"/>
        <v>0</v>
      </c>
      <c r="AC725" s="399">
        <f t="shared" si="167"/>
        <v>0</v>
      </c>
      <c r="AD725" s="1228"/>
      <c r="AE725" s="1228"/>
      <c r="AF725" s="1229"/>
    </row>
    <row r="726" spans="1:32" ht="15" customHeight="1" x14ac:dyDescent="0.2">
      <c r="A726" s="344">
        <v>175</v>
      </c>
      <c r="B726" s="738"/>
      <c r="C726" s="656"/>
      <c r="D726" s="656"/>
      <c r="E726" s="773"/>
      <c r="F726" s="1247" t="s">
        <v>130</v>
      </c>
      <c r="G726" s="1248"/>
      <c r="H726" s="1248"/>
      <c r="I726" s="1248"/>
      <c r="J726" s="1248"/>
      <c r="K726" s="1248"/>
      <c r="L726" s="1248"/>
      <c r="M726" s="690">
        <v>0</v>
      </c>
      <c r="N726" s="691">
        <v>0</v>
      </c>
      <c r="O726" s="692">
        <v>0</v>
      </c>
      <c r="P726" s="692">
        <v>0</v>
      </c>
      <c r="Q726" s="697">
        <v>0</v>
      </c>
      <c r="R726" s="692">
        <v>0</v>
      </c>
      <c r="S726" s="693">
        <v>0</v>
      </c>
      <c r="T726" s="692">
        <v>0</v>
      </c>
      <c r="U726" s="693">
        <v>0</v>
      </c>
      <c r="V726" s="692">
        <v>0</v>
      </c>
      <c r="W726" s="693">
        <v>0</v>
      </c>
      <c r="X726" s="692">
        <v>0</v>
      </c>
      <c r="Y726" s="693">
        <v>0</v>
      </c>
      <c r="Z726" s="692">
        <v>0</v>
      </c>
      <c r="AA726" s="693">
        <v>0</v>
      </c>
      <c r="AB726" s="698">
        <v>0</v>
      </c>
      <c r="AC726" s="690">
        <v>0</v>
      </c>
      <c r="AD726" s="1228"/>
      <c r="AE726" s="1228"/>
      <c r="AF726" s="1229"/>
    </row>
    <row r="727" spans="1:32" ht="15" customHeight="1" x14ac:dyDescent="0.2">
      <c r="A727" s="344">
        <v>176</v>
      </c>
      <c r="B727" s="575"/>
      <c r="C727" s="645"/>
      <c r="D727" s="645"/>
      <c r="E727" s="773"/>
      <c r="F727" s="1247" t="s">
        <v>131</v>
      </c>
      <c r="G727" s="1248"/>
      <c r="H727" s="1248"/>
      <c r="I727" s="1248"/>
      <c r="J727" s="1248"/>
      <c r="K727" s="1248"/>
      <c r="L727" s="1248"/>
      <c r="M727" s="690">
        <v>0</v>
      </c>
      <c r="N727" s="691">
        <v>0</v>
      </c>
      <c r="O727" s="692">
        <v>0</v>
      </c>
      <c r="P727" s="692">
        <v>0</v>
      </c>
      <c r="Q727" s="697">
        <v>0</v>
      </c>
      <c r="R727" s="692">
        <v>0</v>
      </c>
      <c r="S727" s="693">
        <v>0</v>
      </c>
      <c r="T727" s="692">
        <v>0</v>
      </c>
      <c r="U727" s="693">
        <v>0</v>
      </c>
      <c r="V727" s="692">
        <v>0</v>
      </c>
      <c r="W727" s="693">
        <v>0</v>
      </c>
      <c r="X727" s="692">
        <v>0</v>
      </c>
      <c r="Y727" s="693">
        <v>0</v>
      </c>
      <c r="Z727" s="692">
        <v>0</v>
      </c>
      <c r="AA727" s="693">
        <v>0</v>
      </c>
      <c r="AB727" s="698">
        <v>0</v>
      </c>
      <c r="AC727" s="690">
        <v>0</v>
      </c>
      <c r="AD727" s="1228"/>
      <c r="AE727" s="1228"/>
      <c r="AF727" s="1229"/>
    </row>
    <row r="728" spans="1:32" x14ac:dyDescent="0.2">
      <c r="A728" s="344">
        <v>177</v>
      </c>
      <c r="B728" s="342"/>
      <c r="C728" s="733"/>
      <c r="D728" s="734"/>
      <c r="E728" s="1222" t="s">
        <v>331</v>
      </c>
      <c r="F728" s="1223"/>
      <c r="G728" s="1223"/>
      <c r="H728" s="1223"/>
      <c r="I728" s="1223"/>
      <c r="J728" s="1223"/>
      <c r="K728" s="1223"/>
      <c r="L728" s="1223"/>
      <c r="M728" s="399">
        <f>SUBTOTAL(9,M729:M730)</f>
        <v>0</v>
      </c>
      <c r="N728" s="402">
        <f t="shared" ref="N728:AC728" si="168">SUBTOTAL(9,N729:N730)</f>
        <v>0</v>
      </c>
      <c r="O728" s="406">
        <f t="shared" si="168"/>
        <v>0</v>
      </c>
      <c r="P728" s="405">
        <f t="shared" si="168"/>
        <v>0</v>
      </c>
      <c r="Q728" s="407">
        <f t="shared" si="168"/>
        <v>0</v>
      </c>
      <c r="R728" s="406">
        <f t="shared" si="168"/>
        <v>0</v>
      </c>
      <c r="S728" s="406">
        <f t="shared" si="168"/>
        <v>0</v>
      </c>
      <c r="T728" s="406">
        <f t="shared" si="168"/>
        <v>0</v>
      </c>
      <c r="U728" s="406">
        <f t="shared" si="168"/>
        <v>0</v>
      </c>
      <c r="V728" s="406">
        <f t="shared" si="168"/>
        <v>0</v>
      </c>
      <c r="W728" s="406">
        <f t="shared" si="168"/>
        <v>0</v>
      </c>
      <c r="X728" s="406">
        <f t="shared" si="168"/>
        <v>0</v>
      </c>
      <c r="Y728" s="406">
        <f t="shared" si="168"/>
        <v>0</v>
      </c>
      <c r="Z728" s="406">
        <f t="shared" si="168"/>
        <v>0</v>
      </c>
      <c r="AA728" s="406">
        <f t="shared" si="168"/>
        <v>0</v>
      </c>
      <c r="AB728" s="416">
        <f t="shared" si="168"/>
        <v>0</v>
      </c>
      <c r="AC728" s="399">
        <f t="shared" si="168"/>
        <v>0</v>
      </c>
      <c r="AD728" s="1228"/>
      <c r="AE728" s="1228"/>
      <c r="AF728" s="1229"/>
    </row>
    <row r="729" spans="1:32" ht="15" customHeight="1" x14ac:dyDescent="0.2">
      <c r="A729" s="344">
        <v>178</v>
      </c>
      <c r="B729" s="738"/>
      <c r="C729" s="656"/>
      <c r="D729" s="656"/>
      <c r="E729" s="773"/>
      <c r="F729" s="1247" t="s">
        <v>345</v>
      </c>
      <c r="G729" s="1248"/>
      <c r="H729" s="1248"/>
      <c r="I729" s="1248"/>
      <c r="J729" s="1248"/>
      <c r="K729" s="1248"/>
      <c r="L729" s="1248"/>
      <c r="M729" s="690">
        <v>0</v>
      </c>
      <c r="N729" s="691">
        <v>0</v>
      </c>
      <c r="O729" s="692">
        <v>0</v>
      </c>
      <c r="P729" s="692">
        <v>0</v>
      </c>
      <c r="Q729" s="697">
        <v>0</v>
      </c>
      <c r="R729" s="692">
        <v>0</v>
      </c>
      <c r="S729" s="693">
        <v>0</v>
      </c>
      <c r="T729" s="692">
        <v>0</v>
      </c>
      <c r="U729" s="693">
        <v>0</v>
      </c>
      <c r="V729" s="692">
        <v>0</v>
      </c>
      <c r="W729" s="693">
        <v>0</v>
      </c>
      <c r="X729" s="692">
        <v>0</v>
      </c>
      <c r="Y729" s="693">
        <v>0</v>
      </c>
      <c r="Z729" s="692">
        <v>0</v>
      </c>
      <c r="AA729" s="693">
        <v>0</v>
      </c>
      <c r="AB729" s="698">
        <v>0</v>
      </c>
      <c r="AC729" s="690">
        <v>0</v>
      </c>
      <c r="AD729" s="1228"/>
      <c r="AE729" s="1228"/>
      <c r="AF729" s="1229"/>
    </row>
    <row r="730" spans="1:32" ht="15" customHeight="1" x14ac:dyDescent="0.2">
      <c r="A730" s="344">
        <v>179</v>
      </c>
      <c r="B730" s="738"/>
      <c r="C730" s="656"/>
      <c r="D730" s="656"/>
      <c r="E730" s="773"/>
      <c r="F730" s="1247" t="s">
        <v>332</v>
      </c>
      <c r="G730" s="1248"/>
      <c r="H730" s="1248"/>
      <c r="I730" s="1248"/>
      <c r="J730" s="1248"/>
      <c r="K730" s="1248"/>
      <c r="L730" s="1248"/>
      <c r="M730" s="690">
        <v>0</v>
      </c>
      <c r="N730" s="691">
        <v>0</v>
      </c>
      <c r="O730" s="692">
        <v>0</v>
      </c>
      <c r="P730" s="692">
        <v>0</v>
      </c>
      <c r="Q730" s="697">
        <v>0</v>
      </c>
      <c r="R730" s="692">
        <v>0</v>
      </c>
      <c r="S730" s="693">
        <v>0</v>
      </c>
      <c r="T730" s="692">
        <v>0</v>
      </c>
      <c r="U730" s="693">
        <v>0</v>
      </c>
      <c r="V730" s="692">
        <v>0</v>
      </c>
      <c r="W730" s="693">
        <v>0</v>
      </c>
      <c r="X730" s="692">
        <v>0</v>
      </c>
      <c r="Y730" s="693">
        <v>0</v>
      </c>
      <c r="Z730" s="692">
        <v>0</v>
      </c>
      <c r="AA730" s="693">
        <v>0</v>
      </c>
      <c r="AB730" s="698">
        <v>0</v>
      </c>
      <c r="AC730" s="690">
        <v>0</v>
      </c>
      <c r="AD730" s="1228"/>
      <c r="AE730" s="1228"/>
      <c r="AF730" s="1229"/>
    </row>
    <row r="731" spans="1:32" x14ac:dyDescent="0.2">
      <c r="A731" s="344">
        <v>180</v>
      </c>
      <c r="B731" s="738"/>
      <c r="C731" s="656"/>
      <c r="D731" s="656"/>
      <c r="E731" s="1222" t="s">
        <v>333</v>
      </c>
      <c r="F731" s="1223"/>
      <c r="G731" s="1223"/>
      <c r="H731" s="1223"/>
      <c r="I731" s="1223"/>
      <c r="J731" s="1223"/>
      <c r="K731" s="1223"/>
      <c r="L731" s="1223"/>
      <c r="M731" s="399">
        <f>SUBTOTAL(9,M732:M733)</f>
        <v>0</v>
      </c>
      <c r="N731" s="402">
        <f t="shared" ref="N731:AC731" si="169">SUBTOTAL(9,N732:N733)</f>
        <v>0</v>
      </c>
      <c r="O731" s="406">
        <f t="shared" si="169"/>
        <v>0</v>
      </c>
      <c r="P731" s="405">
        <f t="shared" si="169"/>
        <v>0</v>
      </c>
      <c r="Q731" s="407">
        <f t="shared" si="169"/>
        <v>0</v>
      </c>
      <c r="R731" s="406">
        <f t="shared" si="169"/>
        <v>0</v>
      </c>
      <c r="S731" s="406">
        <f t="shared" si="169"/>
        <v>0</v>
      </c>
      <c r="T731" s="406">
        <f t="shared" si="169"/>
        <v>0</v>
      </c>
      <c r="U731" s="406">
        <f t="shared" si="169"/>
        <v>0</v>
      </c>
      <c r="V731" s="406">
        <f t="shared" si="169"/>
        <v>0</v>
      </c>
      <c r="W731" s="406">
        <f t="shared" si="169"/>
        <v>0</v>
      </c>
      <c r="X731" s="406">
        <f t="shared" si="169"/>
        <v>0</v>
      </c>
      <c r="Y731" s="406">
        <f t="shared" si="169"/>
        <v>0</v>
      </c>
      <c r="Z731" s="406">
        <f t="shared" si="169"/>
        <v>0</v>
      </c>
      <c r="AA731" s="406">
        <f t="shared" si="169"/>
        <v>0</v>
      </c>
      <c r="AB731" s="416">
        <f t="shared" si="169"/>
        <v>0</v>
      </c>
      <c r="AC731" s="399">
        <f t="shared" si="169"/>
        <v>0</v>
      </c>
      <c r="AD731" s="1228"/>
      <c r="AE731" s="1228"/>
      <c r="AF731" s="1229"/>
    </row>
    <row r="732" spans="1:32" ht="15" customHeight="1" x14ac:dyDescent="0.2">
      <c r="A732" s="344">
        <v>181</v>
      </c>
      <c r="B732" s="738"/>
      <c r="C732" s="656"/>
      <c r="D732" s="656"/>
      <c r="E732" s="773"/>
      <c r="F732" s="1247" t="s">
        <v>334</v>
      </c>
      <c r="G732" s="1248"/>
      <c r="H732" s="1248"/>
      <c r="I732" s="1248"/>
      <c r="J732" s="1248"/>
      <c r="K732" s="1248"/>
      <c r="L732" s="1248"/>
      <c r="M732" s="690">
        <v>0</v>
      </c>
      <c r="N732" s="691">
        <v>0</v>
      </c>
      <c r="O732" s="692">
        <v>0</v>
      </c>
      <c r="P732" s="692">
        <v>0</v>
      </c>
      <c r="Q732" s="697">
        <v>0</v>
      </c>
      <c r="R732" s="692">
        <v>0</v>
      </c>
      <c r="S732" s="693">
        <v>0</v>
      </c>
      <c r="T732" s="692">
        <v>0</v>
      </c>
      <c r="U732" s="693">
        <v>0</v>
      </c>
      <c r="V732" s="692">
        <v>0</v>
      </c>
      <c r="W732" s="693">
        <v>0</v>
      </c>
      <c r="X732" s="692">
        <v>0</v>
      </c>
      <c r="Y732" s="693">
        <v>0</v>
      </c>
      <c r="Z732" s="692">
        <v>0</v>
      </c>
      <c r="AA732" s="693">
        <v>0</v>
      </c>
      <c r="AB732" s="698">
        <v>0</v>
      </c>
      <c r="AC732" s="690">
        <v>0</v>
      </c>
      <c r="AD732" s="1228"/>
      <c r="AE732" s="1228"/>
      <c r="AF732" s="1229"/>
    </row>
    <row r="733" spans="1:32" ht="15" customHeight="1" x14ac:dyDescent="0.2">
      <c r="A733" s="344">
        <v>182</v>
      </c>
      <c r="B733" s="738"/>
      <c r="C733" s="656"/>
      <c r="D733" s="656"/>
      <c r="E733" s="773"/>
      <c r="F733" s="1247" t="s">
        <v>335</v>
      </c>
      <c r="G733" s="1248"/>
      <c r="H733" s="1248"/>
      <c r="I733" s="1248"/>
      <c r="J733" s="1248"/>
      <c r="K733" s="1248"/>
      <c r="L733" s="1248"/>
      <c r="M733" s="690">
        <v>0</v>
      </c>
      <c r="N733" s="691">
        <v>0</v>
      </c>
      <c r="O733" s="692">
        <v>0</v>
      </c>
      <c r="P733" s="692">
        <v>0</v>
      </c>
      <c r="Q733" s="697">
        <v>0</v>
      </c>
      <c r="R733" s="692">
        <v>0</v>
      </c>
      <c r="S733" s="693">
        <v>0</v>
      </c>
      <c r="T733" s="692">
        <v>0</v>
      </c>
      <c r="U733" s="693">
        <v>0</v>
      </c>
      <c r="V733" s="692">
        <v>0</v>
      </c>
      <c r="W733" s="693">
        <v>0</v>
      </c>
      <c r="X733" s="692">
        <v>0</v>
      </c>
      <c r="Y733" s="693">
        <v>0</v>
      </c>
      <c r="Z733" s="692">
        <v>0</v>
      </c>
      <c r="AA733" s="693">
        <v>0</v>
      </c>
      <c r="AB733" s="698">
        <v>0</v>
      </c>
      <c r="AC733" s="690">
        <v>0</v>
      </c>
      <c r="AD733" s="1228"/>
      <c r="AE733" s="1228"/>
      <c r="AF733" s="1229"/>
    </row>
    <row r="734" spans="1:32" x14ac:dyDescent="0.2">
      <c r="A734" s="344">
        <v>183</v>
      </c>
      <c r="B734" s="738"/>
      <c r="C734" s="656"/>
      <c r="D734" s="1242" t="s">
        <v>132</v>
      </c>
      <c r="E734" s="1243"/>
      <c r="F734" s="1243"/>
      <c r="G734" s="1243"/>
      <c r="H734" s="1243"/>
      <c r="I734" s="1243"/>
      <c r="J734" s="1243"/>
      <c r="K734" s="1243"/>
      <c r="L734" s="1243"/>
      <c r="M734" s="399">
        <f>SUBTOTAL(9,M735:M737)</f>
        <v>0</v>
      </c>
      <c r="N734" s="402">
        <f t="shared" ref="N734:AC734" si="170">SUBTOTAL(9,N735:N737)</f>
        <v>0</v>
      </c>
      <c r="O734" s="406">
        <f t="shared" si="170"/>
        <v>0</v>
      </c>
      <c r="P734" s="405">
        <f t="shared" si="170"/>
        <v>0</v>
      </c>
      <c r="Q734" s="407">
        <f t="shared" si="170"/>
        <v>0</v>
      </c>
      <c r="R734" s="406">
        <f t="shared" si="170"/>
        <v>0</v>
      </c>
      <c r="S734" s="406">
        <f t="shared" si="170"/>
        <v>0</v>
      </c>
      <c r="T734" s="406">
        <f t="shared" si="170"/>
        <v>0</v>
      </c>
      <c r="U734" s="406">
        <f t="shared" si="170"/>
        <v>0</v>
      </c>
      <c r="V734" s="406">
        <f t="shared" si="170"/>
        <v>0</v>
      </c>
      <c r="W734" s="406">
        <f t="shared" si="170"/>
        <v>0</v>
      </c>
      <c r="X734" s="406">
        <f t="shared" si="170"/>
        <v>0</v>
      </c>
      <c r="Y734" s="406">
        <f t="shared" si="170"/>
        <v>0</v>
      </c>
      <c r="Z734" s="406">
        <f t="shared" si="170"/>
        <v>0</v>
      </c>
      <c r="AA734" s="406">
        <f t="shared" si="170"/>
        <v>0</v>
      </c>
      <c r="AB734" s="416">
        <f t="shared" si="170"/>
        <v>0</v>
      </c>
      <c r="AC734" s="399">
        <f t="shared" si="170"/>
        <v>0</v>
      </c>
      <c r="AD734" s="1228"/>
      <c r="AE734" s="1228"/>
      <c r="AF734" s="1229"/>
    </row>
    <row r="735" spans="1:32" ht="15" customHeight="1" x14ac:dyDescent="0.2">
      <c r="A735" s="344">
        <v>184</v>
      </c>
      <c r="B735" s="738"/>
      <c r="C735" s="656"/>
      <c r="D735" s="656"/>
      <c r="E735" s="656"/>
      <c r="F735" s="1231" t="s">
        <v>133</v>
      </c>
      <c r="G735" s="1232"/>
      <c r="H735" s="1232"/>
      <c r="I735" s="1232"/>
      <c r="J735" s="1232"/>
      <c r="K735" s="1232"/>
      <c r="L735" s="1232"/>
      <c r="M735" s="690">
        <v>0</v>
      </c>
      <c r="N735" s="691">
        <v>0</v>
      </c>
      <c r="O735" s="692">
        <v>0</v>
      </c>
      <c r="P735" s="692">
        <v>0</v>
      </c>
      <c r="Q735" s="697">
        <v>0</v>
      </c>
      <c r="R735" s="692">
        <v>0</v>
      </c>
      <c r="S735" s="693">
        <v>0</v>
      </c>
      <c r="T735" s="692">
        <v>0</v>
      </c>
      <c r="U735" s="693">
        <v>0</v>
      </c>
      <c r="V735" s="692">
        <v>0</v>
      </c>
      <c r="W735" s="693">
        <v>0</v>
      </c>
      <c r="X735" s="692">
        <v>0</v>
      </c>
      <c r="Y735" s="693">
        <v>0</v>
      </c>
      <c r="Z735" s="692">
        <v>0</v>
      </c>
      <c r="AA735" s="693">
        <v>0</v>
      </c>
      <c r="AB735" s="698">
        <v>0</v>
      </c>
      <c r="AC735" s="690">
        <v>0</v>
      </c>
      <c r="AD735" s="1228"/>
      <c r="AE735" s="1228"/>
      <c r="AF735" s="1229"/>
    </row>
    <row r="736" spans="1:32" ht="15" customHeight="1" x14ac:dyDescent="0.2">
      <c r="A736" s="344">
        <v>185</v>
      </c>
      <c r="B736" s="738"/>
      <c r="C736" s="656"/>
      <c r="D736" s="656"/>
      <c r="E736" s="656"/>
      <c r="F736" s="1231" t="s">
        <v>134</v>
      </c>
      <c r="G736" s="1232"/>
      <c r="H736" s="1232"/>
      <c r="I736" s="1232"/>
      <c r="J736" s="1232"/>
      <c r="K736" s="1232"/>
      <c r="L736" s="1232"/>
      <c r="M736" s="690">
        <v>0</v>
      </c>
      <c r="N736" s="691">
        <v>0</v>
      </c>
      <c r="O736" s="692">
        <v>0</v>
      </c>
      <c r="P736" s="692">
        <v>0</v>
      </c>
      <c r="Q736" s="697">
        <v>0</v>
      </c>
      <c r="R736" s="692">
        <v>0</v>
      </c>
      <c r="S736" s="693">
        <v>0</v>
      </c>
      <c r="T736" s="692">
        <v>0</v>
      </c>
      <c r="U736" s="693">
        <v>0</v>
      </c>
      <c r="V736" s="692">
        <v>0</v>
      </c>
      <c r="W736" s="693">
        <v>0</v>
      </c>
      <c r="X736" s="692">
        <v>0</v>
      </c>
      <c r="Y736" s="693">
        <v>0</v>
      </c>
      <c r="Z736" s="692">
        <v>0</v>
      </c>
      <c r="AA736" s="693">
        <v>0</v>
      </c>
      <c r="AB736" s="698">
        <v>0</v>
      </c>
      <c r="AC736" s="690">
        <v>0</v>
      </c>
      <c r="AD736" s="1228"/>
      <c r="AE736" s="1228"/>
      <c r="AF736" s="1229"/>
    </row>
    <row r="737" spans="1:32" ht="15" customHeight="1" x14ac:dyDescent="0.2">
      <c r="A737" s="344">
        <v>186</v>
      </c>
      <c r="B737" s="738"/>
      <c r="C737" s="656"/>
      <c r="D737" s="656"/>
      <c r="E737" s="656"/>
      <c r="F737" s="1231" t="s">
        <v>135</v>
      </c>
      <c r="G737" s="1232"/>
      <c r="H737" s="1232"/>
      <c r="I737" s="1232"/>
      <c r="J737" s="1232"/>
      <c r="K737" s="1232"/>
      <c r="L737" s="1232"/>
      <c r="M737" s="690">
        <v>0</v>
      </c>
      <c r="N737" s="691">
        <v>0</v>
      </c>
      <c r="O737" s="692">
        <v>0</v>
      </c>
      <c r="P737" s="692">
        <v>0</v>
      </c>
      <c r="Q737" s="697">
        <v>0</v>
      </c>
      <c r="R737" s="692">
        <v>0</v>
      </c>
      <c r="S737" s="693">
        <v>0</v>
      </c>
      <c r="T737" s="692">
        <v>0</v>
      </c>
      <c r="U737" s="693">
        <v>0</v>
      </c>
      <c r="V737" s="692">
        <v>0</v>
      </c>
      <c r="W737" s="693">
        <v>0</v>
      </c>
      <c r="X737" s="692">
        <v>0</v>
      </c>
      <c r="Y737" s="693">
        <v>0</v>
      </c>
      <c r="Z737" s="692">
        <v>0</v>
      </c>
      <c r="AA737" s="693">
        <v>0</v>
      </c>
      <c r="AB737" s="698">
        <v>0</v>
      </c>
      <c r="AC737" s="690">
        <v>0</v>
      </c>
      <c r="AD737" s="1228"/>
      <c r="AE737" s="1228"/>
      <c r="AF737" s="1229"/>
    </row>
    <row r="738" spans="1:32" x14ac:dyDescent="0.2">
      <c r="A738" s="344">
        <v>187</v>
      </c>
      <c r="B738" s="738"/>
      <c r="C738" s="656"/>
      <c r="D738" s="1242" t="s">
        <v>354</v>
      </c>
      <c r="E738" s="1243"/>
      <c r="F738" s="1243"/>
      <c r="G738" s="1243"/>
      <c r="H738" s="1243"/>
      <c r="I738" s="1243"/>
      <c r="J738" s="1243"/>
      <c r="K738" s="1243"/>
      <c r="L738" s="1264"/>
      <c r="M738" s="403">
        <f>SUBTOTAL(9,M739:M740)</f>
        <v>0</v>
      </c>
      <c r="N738" s="1205"/>
      <c r="O738" s="1253"/>
      <c r="P738" s="1253"/>
      <c r="Q738" s="1253"/>
      <c r="R738" s="1253"/>
      <c r="S738" s="1253"/>
      <c r="T738" s="1253"/>
      <c r="U738" s="1253"/>
      <c r="V738" s="1253"/>
      <c r="W738" s="1253"/>
      <c r="X738" s="1253"/>
      <c r="Y738" s="1253"/>
      <c r="Z738" s="1253"/>
      <c r="AA738" s="1253"/>
      <c r="AB738" s="1253"/>
      <c r="AC738" s="1253"/>
      <c r="AD738" s="1227"/>
      <c r="AE738" s="1228"/>
      <c r="AF738" s="1229"/>
    </row>
    <row r="739" spans="1:32" ht="15" customHeight="1" x14ac:dyDescent="0.2">
      <c r="A739" s="344">
        <v>188</v>
      </c>
      <c r="B739" s="738"/>
      <c r="C739" s="656"/>
      <c r="D739" s="656"/>
      <c r="E739" s="657"/>
      <c r="F739" s="1231" t="s">
        <v>347</v>
      </c>
      <c r="G739" s="1232"/>
      <c r="H739" s="1232"/>
      <c r="I739" s="1232"/>
      <c r="J739" s="1232"/>
      <c r="K739" s="1232"/>
      <c r="L739" s="1232"/>
      <c r="M739" s="690">
        <v>0</v>
      </c>
      <c r="N739" s="1254"/>
      <c r="O739" s="1254"/>
      <c r="P739" s="1254"/>
      <c r="Q739" s="1254"/>
      <c r="R739" s="1254"/>
      <c r="S739" s="1254"/>
      <c r="T739" s="1254"/>
      <c r="U739" s="1254"/>
      <c r="V739" s="1254"/>
      <c r="W739" s="1254"/>
      <c r="X739" s="1254"/>
      <c r="Y739" s="1254"/>
      <c r="Z739" s="1254"/>
      <c r="AA739" s="1254"/>
      <c r="AB739" s="1254"/>
      <c r="AC739" s="1254"/>
      <c r="AD739" s="1227"/>
      <c r="AE739" s="1228"/>
      <c r="AF739" s="1229"/>
    </row>
    <row r="740" spans="1:32" ht="15" customHeight="1" x14ac:dyDescent="0.2">
      <c r="A740" s="344">
        <v>189</v>
      </c>
      <c r="B740" s="575"/>
      <c r="C740" s="645"/>
      <c r="D740" s="645"/>
      <c r="E740" s="646"/>
      <c r="F740" s="1231" t="s">
        <v>348</v>
      </c>
      <c r="G740" s="1232"/>
      <c r="H740" s="1232"/>
      <c r="I740" s="1232"/>
      <c r="J740" s="1232"/>
      <c r="K740" s="1232"/>
      <c r="L740" s="1232"/>
      <c r="M740" s="690">
        <v>0</v>
      </c>
      <c r="N740" s="977"/>
      <c r="O740" s="977"/>
      <c r="P740" s="977"/>
      <c r="Q740" s="977"/>
      <c r="R740" s="977"/>
      <c r="S740" s="977"/>
      <c r="T740" s="977"/>
      <c r="U740" s="977"/>
      <c r="V740" s="977"/>
      <c r="W740" s="977"/>
      <c r="X740" s="977"/>
      <c r="Y740" s="977"/>
      <c r="Z740" s="977"/>
      <c r="AA740" s="977"/>
      <c r="AB740" s="977"/>
      <c r="AC740" s="977"/>
      <c r="AD740" s="1227"/>
      <c r="AE740" s="1228"/>
      <c r="AF740" s="1229"/>
    </row>
    <row r="741" spans="1:32" ht="7.5" hidden="1" customHeight="1" x14ac:dyDescent="0.2">
      <c r="A741" s="344"/>
      <c r="B741" s="1249"/>
      <c r="C741" s="1250"/>
      <c r="D741" s="1250"/>
      <c r="E741" s="1250"/>
      <c r="F741" s="1250"/>
      <c r="G741" s="1250"/>
      <c r="H741" s="1250"/>
      <c r="I741" s="1250"/>
      <c r="J741" s="1250"/>
      <c r="K741" s="1250"/>
      <c r="L741" s="1250"/>
      <c r="M741" s="1250"/>
      <c r="N741" s="1250"/>
      <c r="O741" s="1250"/>
      <c r="P741" s="1250"/>
      <c r="Q741" s="1250"/>
      <c r="R741" s="1250"/>
      <c r="S741" s="1250"/>
      <c r="T741" s="1250"/>
      <c r="U741" s="1250"/>
      <c r="V741" s="1250"/>
      <c r="W741" s="1250"/>
      <c r="X741" s="1250"/>
      <c r="Y741" s="1250"/>
      <c r="Z741" s="1250"/>
      <c r="AA741" s="1250"/>
      <c r="AB741" s="1250"/>
      <c r="AC741" s="1250"/>
      <c r="AD741" s="1250"/>
      <c r="AE741" s="1250"/>
      <c r="AF741" s="1251"/>
    </row>
    <row r="742" spans="1:32" ht="22.5" customHeight="1" x14ac:dyDescent="0.2">
      <c r="A742" s="344">
        <v>323</v>
      </c>
      <c r="B742" s="1233" t="s">
        <v>308</v>
      </c>
      <c r="C742" s="1234"/>
      <c r="D742" s="1234"/>
      <c r="E742" s="1234"/>
      <c r="F742" s="1234"/>
      <c r="G742" s="1234"/>
      <c r="H742" s="1234"/>
      <c r="I742" s="1234"/>
      <c r="J742" s="1234"/>
      <c r="K742" s="1234"/>
      <c r="L742" s="1234"/>
      <c r="M742" s="453">
        <f>SUBTOTAL(9,M507:M741)</f>
        <v>0</v>
      </c>
      <c r="N742" s="402">
        <f t="shared" ref="N742:AC742" si="171">SUBTOTAL(9,N509:N740)</f>
        <v>0</v>
      </c>
      <c r="O742" s="406">
        <f t="shared" si="171"/>
        <v>0</v>
      </c>
      <c r="P742" s="405">
        <f t="shared" si="171"/>
        <v>0</v>
      </c>
      <c r="Q742" s="407">
        <f t="shared" si="171"/>
        <v>0</v>
      </c>
      <c r="R742" s="406">
        <f t="shared" si="171"/>
        <v>0</v>
      </c>
      <c r="S742" s="406">
        <f t="shared" si="171"/>
        <v>0</v>
      </c>
      <c r="T742" s="406">
        <f t="shared" si="171"/>
        <v>0</v>
      </c>
      <c r="U742" s="406">
        <f t="shared" si="171"/>
        <v>0</v>
      </c>
      <c r="V742" s="406">
        <f t="shared" si="171"/>
        <v>0</v>
      </c>
      <c r="W742" s="406">
        <f t="shared" si="171"/>
        <v>0</v>
      </c>
      <c r="X742" s="406">
        <f t="shared" si="171"/>
        <v>0</v>
      </c>
      <c r="Y742" s="406">
        <f t="shared" si="171"/>
        <v>0</v>
      </c>
      <c r="Z742" s="406">
        <f t="shared" si="171"/>
        <v>0</v>
      </c>
      <c r="AA742" s="406">
        <f t="shared" si="171"/>
        <v>0</v>
      </c>
      <c r="AB742" s="416">
        <f t="shared" si="171"/>
        <v>0</v>
      </c>
      <c r="AC742" s="399">
        <f t="shared" si="171"/>
        <v>0</v>
      </c>
      <c r="AD742" s="1227"/>
      <c r="AE742" s="1228"/>
      <c r="AF742" s="1229"/>
    </row>
    <row r="743" spans="1:32" ht="7.5" customHeight="1" x14ac:dyDescent="0.2">
      <c r="B743" s="1252"/>
      <c r="C743" s="1252"/>
      <c r="D743" s="1252"/>
      <c r="E743" s="1252"/>
      <c r="F743" s="1252"/>
      <c r="G743" s="1252"/>
      <c r="H743" s="1252"/>
      <c r="I743" s="1252"/>
      <c r="J743" s="1252"/>
      <c r="K743" s="1252"/>
      <c r="L743" s="1252"/>
      <c r="M743" s="1252"/>
      <c r="N743" s="1252"/>
      <c r="O743" s="1252"/>
      <c r="P743" s="1252"/>
      <c r="Q743" s="1252"/>
      <c r="R743" s="1252"/>
      <c r="S743" s="1252"/>
      <c r="T743" s="1252"/>
      <c r="U743" s="1252"/>
      <c r="V743" s="1252"/>
      <c r="W743" s="1252"/>
      <c r="X743" s="1252"/>
      <c r="Y743" s="1252"/>
      <c r="Z743" s="1252"/>
      <c r="AA743" s="1252"/>
      <c r="AB743" s="1252"/>
      <c r="AC743" s="1252"/>
      <c r="AD743" s="1252"/>
      <c r="AE743" s="1252"/>
      <c r="AF743" s="1252"/>
    </row>
    <row r="744" spans="1:32" ht="22.5" customHeight="1" outlineLevel="1" x14ac:dyDescent="0.2">
      <c r="A744" s="344">
        <v>325</v>
      </c>
      <c r="B744" s="1233" t="s">
        <v>309</v>
      </c>
      <c r="C744" s="1234"/>
      <c r="D744" s="1234"/>
      <c r="E744" s="1234"/>
      <c r="F744" s="1234"/>
      <c r="G744" s="1234"/>
      <c r="H744" s="1234"/>
      <c r="I744" s="1234"/>
      <c r="J744" s="1234"/>
      <c r="K744" s="1234"/>
      <c r="L744" s="1234"/>
      <c r="M744" s="1234"/>
      <c r="N744" s="1234"/>
      <c r="O744" s="1234"/>
      <c r="P744" s="1234"/>
      <c r="Q744" s="1234"/>
      <c r="R744" s="1234"/>
      <c r="S744" s="1234"/>
      <c r="T744" s="1234"/>
      <c r="U744" s="1234"/>
      <c r="V744" s="1234"/>
      <c r="W744" s="1234"/>
      <c r="X744" s="1234"/>
      <c r="Y744" s="1234"/>
      <c r="Z744" s="1234"/>
      <c r="AA744" s="1234"/>
      <c r="AB744" s="1234"/>
      <c r="AC744" s="1234"/>
      <c r="AD744" s="1234"/>
      <c r="AE744" s="1234"/>
      <c r="AF744" s="1235"/>
    </row>
    <row r="745" spans="1:32" x14ac:dyDescent="0.2">
      <c r="A745" s="344">
        <v>188</v>
      </c>
      <c r="B745" s="738"/>
      <c r="C745" s="656"/>
      <c r="D745" s="656"/>
      <c r="E745" s="656"/>
      <c r="F745" s="1231" t="s">
        <v>310</v>
      </c>
      <c r="G745" s="1232"/>
      <c r="H745" s="1232"/>
      <c r="I745" s="1232"/>
      <c r="J745" s="1232"/>
      <c r="K745" s="1232"/>
      <c r="L745" s="1232"/>
      <c r="M745" s="690">
        <v>0</v>
      </c>
      <c r="N745" s="1255"/>
      <c r="O745" s="1256"/>
      <c r="P745" s="1256"/>
      <c r="Q745" s="1256"/>
      <c r="R745" s="1256"/>
      <c r="S745" s="1256"/>
      <c r="T745" s="1256"/>
      <c r="U745" s="1256"/>
      <c r="V745" s="1256"/>
      <c r="W745" s="1256"/>
      <c r="X745" s="1256"/>
      <c r="Y745" s="1256"/>
      <c r="Z745" s="1256"/>
      <c r="AA745" s="1256"/>
      <c r="AB745" s="1256"/>
      <c r="AC745" s="1256"/>
      <c r="AD745" s="1227"/>
      <c r="AE745" s="1228"/>
      <c r="AF745" s="1229"/>
    </row>
    <row r="746" spans="1:32" ht="7.5" hidden="1" customHeight="1" x14ac:dyDescent="0.2">
      <c r="A746" s="344"/>
      <c r="B746" s="738"/>
      <c r="C746" s="1390"/>
      <c r="D746" s="1390"/>
      <c r="E746" s="1390"/>
      <c r="F746" s="1390"/>
      <c r="G746" s="1390"/>
      <c r="H746" s="1390"/>
      <c r="I746" s="1390"/>
      <c r="J746" s="1390"/>
      <c r="K746" s="1390"/>
      <c r="L746" s="1390"/>
      <c r="M746" s="1390"/>
      <c r="N746" s="1390"/>
      <c r="O746" s="1390"/>
      <c r="P746" s="1390"/>
      <c r="Q746" s="1390"/>
      <c r="R746" s="1390"/>
      <c r="S746" s="1390"/>
      <c r="T746" s="1390"/>
      <c r="U746" s="1390"/>
      <c r="V746" s="1390"/>
      <c r="W746" s="1390"/>
      <c r="X746" s="1390"/>
      <c r="Y746" s="1390"/>
      <c r="Z746" s="1390"/>
      <c r="AA746" s="1390"/>
      <c r="AB746" s="1390"/>
      <c r="AC746" s="1390"/>
      <c r="AD746" s="1390"/>
      <c r="AE746" s="1390"/>
      <c r="AF746" s="1391"/>
    </row>
    <row r="747" spans="1:32" x14ac:dyDescent="0.2">
      <c r="A747" s="344">
        <v>187</v>
      </c>
      <c r="B747" s="738"/>
      <c r="C747" s="656"/>
      <c r="D747" s="1242" t="s">
        <v>311</v>
      </c>
      <c r="E747" s="1243"/>
      <c r="F747" s="1243"/>
      <c r="G747" s="1243"/>
      <c r="H747" s="1243"/>
      <c r="I747" s="1243"/>
      <c r="J747" s="1243"/>
      <c r="K747" s="1243"/>
      <c r="L747" s="1243"/>
      <c r="M747" s="399">
        <f>SUBTOTAL(9,M748:M754)</f>
        <v>0</v>
      </c>
      <c r="N747" s="1205"/>
      <c r="O747" s="1253"/>
      <c r="P747" s="1253"/>
      <c r="Q747" s="1253"/>
      <c r="R747" s="1253"/>
      <c r="S747" s="1253"/>
      <c r="T747" s="1253"/>
      <c r="U747" s="1253"/>
      <c r="V747" s="1253"/>
      <c r="W747" s="1253"/>
      <c r="X747" s="1253"/>
      <c r="Y747" s="1253"/>
      <c r="Z747" s="1253"/>
      <c r="AA747" s="1253"/>
      <c r="AB747" s="1253"/>
      <c r="AC747" s="1253"/>
      <c r="AD747" s="1227"/>
      <c r="AE747" s="1228"/>
      <c r="AF747" s="1229"/>
    </row>
    <row r="748" spans="1:32" x14ac:dyDescent="0.2">
      <c r="A748" s="344">
        <v>188</v>
      </c>
      <c r="B748" s="738"/>
      <c r="C748" s="656"/>
      <c r="D748" s="656"/>
      <c r="E748" s="656"/>
      <c r="F748" s="1231" t="s">
        <v>542</v>
      </c>
      <c r="G748" s="1232"/>
      <c r="H748" s="1232"/>
      <c r="I748" s="1232"/>
      <c r="J748" s="1232"/>
      <c r="K748" s="1232"/>
      <c r="L748" s="1232"/>
      <c r="M748" s="690">
        <v>0</v>
      </c>
      <c r="N748" s="1254"/>
      <c r="O748" s="1254"/>
      <c r="P748" s="1254"/>
      <c r="Q748" s="1254"/>
      <c r="R748" s="1254"/>
      <c r="S748" s="1254"/>
      <c r="T748" s="1254"/>
      <c r="U748" s="1254"/>
      <c r="V748" s="1254"/>
      <c r="W748" s="1254"/>
      <c r="X748" s="1254"/>
      <c r="Y748" s="1254"/>
      <c r="Z748" s="1254"/>
      <c r="AA748" s="1254"/>
      <c r="AB748" s="1254"/>
      <c r="AC748" s="1254"/>
      <c r="AD748" s="1227"/>
      <c r="AE748" s="1228"/>
      <c r="AF748" s="1229"/>
    </row>
    <row r="749" spans="1:32" ht="27.75" customHeight="1" x14ac:dyDescent="0.2">
      <c r="A749" s="344">
        <v>189</v>
      </c>
      <c r="B749" s="738"/>
      <c r="C749" s="656"/>
      <c r="D749" s="656"/>
      <c r="E749" s="656"/>
      <c r="F749" s="1231" t="s">
        <v>543</v>
      </c>
      <c r="G749" s="1232"/>
      <c r="H749" s="1232"/>
      <c r="I749" s="1232"/>
      <c r="J749" s="1232"/>
      <c r="K749" s="1232"/>
      <c r="L749" s="1232"/>
      <c r="M749" s="690">
        <v>0</v>
      </c>
      <c r="N749" s="1254"/>
      <c r="O749" s="1254"/>
      <c r="P749" s="1254"/>
      <c r="Q749" s="1254"/>
      <c r="R749" s="1254"/>
      <c r="S749" s="1254"/>
      <c r="T749" s="1254"/>
      <c r="U749" s="1254"/>
      <c r="V749" s="1254"/>
      <c r="W749" s="1254"/>
      <c r="X749" s="1254"/>
      <c r="Y749" s="1254"/>
      <c r="Z749" s="1254"/>
      <c r="AA749" s="1254"/>
      <c r="AB749" s="1254"/>
      <c r="AC749" s="1254"/>
      <c r="AD749" s="1227"/>
      <c r="AE749" s="1228"/>
      <c r="AF749" s="1229"/>
    </row>
    <row r="750" spans="1:32" ht="27.75" customHeight="1" x14ac:dyDescent="0.2">
      <c r="A750" s="344">
        <v>189</v>
      </c>
      <c r="B750" s="738"/>
      <c r="C750" s="656"/>
      <c r="D750" s="656"/>
      <c r="E750" s="656"/>
      <c r="F750" s="1231" t="s">
        <v>544</v>
      </c>
      <c r="G750" s="1232"/>
      <c r="H750" s="1232"/>
      <c r="I750" s="1232"/>
      <c r="J750" s="1232"/>
      <c r="K750" s="1232"/>
      <c r="L750" s="1232"/>
      <c r="M750" s="690">
        <v>0</v>
      </c>
      <c r="N750" s="1254"/>
      <c r="O750" s="1254"/>
      <c r="P750" s="1254"/>
      <c r="Q750" s="1254"/>
      <c r="R750" s="1254"/>
      <c r="S750" s="1254"/>
      <c r="T750" s="1254"/>
      <c r="U750" s="1254"/>
      <c r="V750" s="1254"/>
      <c r="W750" s="1254"/>
      <c r="X750" s="1254"/>
      <c r="Y750" s="1254"/>
      <c r="Z750" s="1254"/>
      <c r="AA750" s="1254"/>
      <c r="AB750" s="1254"/>
      <c r="AC750" s="1254"/>
      <c r="AD750" s="1227"/>
      <c r="AE750" s="1228"/>
      <c r="AF750" s="1229"/>
    </row>
    <row r="751" spans="1:32" ht="15" customHeight="1" x14ac:dyDescent="0.2">
      <c r="A751" s="344">
        <v>189</v>
      </c>
      <c r="B751" s="738"/>
      <c r="C751" s="656"/>
      <c r="D751" s="656"/>
      <c r="E751" s="656"/>
      <c r="F751" s="1231" t="s">
        <v>545</v>
      </c>
      <c r="G751" s="1232"/>
      <c r="H751" s="1232"/>
      <c r="I751" s="1232"/>
      <c r="J751" s="1232"/>
      <c r="K751" s="1232"/>
      <c r="L751" s="1232"/>
      <c r="M751" s="690">
        <v>0</v>
      </c>
      <c r="N751" s="1254"/>
      <c r="O751" s="1254"/>
      <c r="P751" s="1254"/>
      <c r="Q751" s="1254"/>
      <c r="R751" s="1254"/>
      <c r="S751" s="1254"/>
      <c r="T751" s="1254"/>
      <c r="U751" s="1254"/>
      <c r="V751" s="1254"/>
      <c r="W751" s="1254"/>
      <c r="X751" s="1254"/>
      <c r="Y751" s="1254"/>
      <c r="Z751" s="1254"/>
      <c r="AA751" s="1254"/>
      <c r="AB751" s="1254"/>
      <c r="AC751" s="1254"/>
      <c r="AD751" s="1227"/>
      <c r="AE751" s="1228"/>
      <c r="AF751" s="1229"/>
    </row>
    <row r="752" spans="1:32" ht="27.75" customHeight="1" x14ac:dyDescent="0.2">
      <c r="A752" s="344">
        <v>189</v>
      </c>
      <c r="B752" s="738"/>
      <c r="C752" s="656"/>
      <c r="D752" s="656"/>
      <c r="E752" s="656"/>
      <c r="F752" s="1231" t="s">
        <v>546</v>
      </c>
      <c r="G752" s="1232"/>
      <c r="H752" s="1232"/>
      <c r="I752" s="1232"/>
      <c r="J752" s="1232"/>
      <c r="K752" s="1232"/>
      <c r="L752" s="1232"/>
      <c r="M752" s="690">
        <v>0</v>
      </c>
      <c r="N752" s="1254"/>
      <c r="O752" s="1254"/>
      <c r="P752" s="1254"/>
      <c r="Q752" s="1254"/>
      <c r="R752" s="1254"/>
      <c r="S752" s="1254"/>
      <c r="T752" s="1254"/>
      <c r="U752" s="1254"/>
      <c r="V752" s="1254"/>
      <c r="W752" s="1254"/>
      <c r="X752" s="1254"/>
      <c r="Y752" s="1254"/>
      <c r="Z752" s="1254"/>
      <c r="AA752" s="1254"/>
      <c r="AB752" s="1254"/>
      <c r="AC752" s="1254"/>
      <c r="AD752" s="1227"/>
      <c r="AE752" s="1228"/>
      <c r="AF752" s="1229"/>
    </row>
    <row r="753" spans="1:32" ht="15" customHeight="1" x14ac:dyDescent="0.2">
      <c r="A753" s="344">
        <v>189</v>
      </c>
      <c r="B753" s="738"/>
      <c r="C753" s="656"/>
      <c r="D753" s="656"/>
      <c r="E753" s="656"/>
      <c r="F753" s="1231" t="s">
        <v>547</v>
      </c>
      <c r="G753" s="1232"/>
      <c r="H753" s="1232"/>
      <c r="I753" s="1232"/>
      <c r="J753" s="1232"/>
      <c r="K753" s="1232"/>
      <c r="L753" s="1232"/>
      <c r="M753" s="690">
        <v>0</v>
      </c>
      <c r="N753" s="1254"/>
      <c r="O753" s="1254"/>
      <c r="P753" s="1254"/>
      <c r="Q753" s="1254"/>
      <c r="R753" s="1254"/>
      <c r="S753" s="1254"/>
      <c r="T753" s="1254"/>
      <c r="U753" s="1254"/>
      <c r="V753" s="1254"/>
      <c r="W753" s="1254"/>
      <c r="X753" s="1254"/>
      <c r="Y753" s="1254"/>
      <c r="Z753" s="1254"/>
      <c r="AA753" s="1254"/>
      <c r="AB753" s="1254"/>
      <c r="AC753" s="1254"/>
      <c r="AD753" s="1227"/>
      <c r="AE753" s="1228"/>
      <c r="AF753" s="1229"/>
    </row>
    <row r="754" spans="1:32" ht="15" customHeight="1" x14ac:dyDescent="0.2">
      <c r="A754" s="344">
        <v>189</v>
      </c>
      <c r="B754" s="738"/>
      <c r="C754" s="656"/>
      <c r="D754" s="656"/>
      <c r="E754" s="656"/>
      <c r="F754" s="1231" t="s">
        <v>548</v>
      </c>
      <c r="G754" s="1232"/>
      <c r="H754" s="1232"/>
      <c r="I754" s="1232"/>
      <c r="J754" s="1232"/>
      <c r="K754" s="1232"/>
      <c r="L754" s="1232"/>
      <c r="M754" s="690">
        <v>0</v>
      </c>
      <c r="N754" s="1254"/>
      <c r="O754" s="1254"/>
      <c r="P754" s="1254"/>
      <c r="Q754" s="1254"/>
      <c r="R754" s="1254"/>
      <c r="S754" s="1254"/>
      <c r="T754" s="1254"/>
      <c r="U754" s="1254"/>
      <c r="V754" s="1254"/>
      <c r="W754" s="1254"/>
      <c r="X754" s="1254"/>
      <c r="Y754" s="1254"/>
      <c r="Z754" s="1254"/>
      <c r="AA754" s="1254"/>
      <c r="AB754" s="1254"/>
      <c r="AC754" s="1254"/>
      <c r="AD754" s="1227"/>
      <c r="AE754" s="1228"/>
      <c r="AF754" s="1229"/>
    </row>
    <row r="755" spans="1:32" x14ac:dyDescent="0.2">
      <c r="A755" s="344">
        <v>187</v>
      </c>
      <c r="B755" s="738"/>
      <c r="C755" s="656"/>
      <c r="D755" s="1242" t="s">
        <v>318</v>
      </c>
      <c r="E755" s="1243"/>
      <c r="F755" s="1243"/>
      <c r="G755" s="1243"/>
      <c r="H755" s="1243"/>
      <c r="I755" s="1243"/>
      <c r="J755" s="1243"/>
      <c r="K755" s="1243"/>
      <c r="L755" s="1243"/>
      <c r="M755" s="399">
        <f>SUBTOTAL(9,M756:M762)</f>
        <v>0</v>
      </c>
      <c r="N755" s="1254"/>
      <c r="O755" s="1254"/>
      <c r="P755" s="1254"/>
      <c r="Q755" s="1254"/>
      <c r="R755" s="1254"/>
      <c r="S755" s="1254"/>
      <c r="T755" s="1254"/>
      <c r="U755" s="1254"/>
      <c r="V755" s="1254"/>
      <c r="W755" s="1254"/>
      <c r="X755" s="1254"/>
      <c r="Y755" s="1254"/>
      <c r="Z755" s="1254"/>
      <c r="AA755" s="1254"/>
      <c r="AB755" s="1254"/>
      <c r="AC755" s="1254"/>
      <c r="AD755" s="1227"/>
      <c r="AE755" s="1228"/>
      <c r="AF755" s="1229"/>
    </row>
    <row r="756" spans="1:32" ht="15" customHeight="1" x14ac:dyDescent="0.2">
      <c r="A756" s="344">
        <v>188</v>
      </c>
      <c r="B756" s="738"/>
      <c r="C756" s="656"/>
      <c r="D756" s="656"/>
      <c r="E756" s="656"/>
      <c r="F756" s="1231" t="s">
        <v>542</v>
      </c>
      <c r="G756" s="1232"/>
      <c r="H756" s="1232"/>
      <c r="I756" s="1232"/>
      <c r="J756" s="1232"/>
      <c r="K756" s="1232"/>
      <c r="L756" s="1232"/>
      <c r="M756" s="690">
        <v>0</v>
      </c>
      <c r="N756" s="1254"/>
      <c r="O756" s="1254"/>
      <c r="P756" s="1254"/>
      <c r="Q756" s="1254"/>
      <c r="R756" s="1254"/>
      <c r="S756" s="1254"/>
      <c r="T756" s="1254"/>
      <c r="U756" s="1254"/>
      <c r="V756" s="1254"/>
      <c r="W756" s="1254"/>
      <c r="X756" s="1254"/>
      <c r="Y756" s="1254"/>
      <c r="Z756" s="1254"/>
      <c r="AA756" s="1254"/>
      <c r="AB756" s="1254"/>
      <c r="AC756" s="1254"/>
      <c r="AD756" s="1227"/>
      <c r="AE756" s="1228"/>
      <c r="AF756" s="1229"/>
    </row>
    <row r="757" spans="1:32" ht="27.75" customHeight="1" x14ac:dyDescent="0.2">
      <c r="A757" s="344">
        <v>189</v>
      </c>
      <c r="B757" s="738"/>
      <c r="C757" s="656"/>
      <c r="D757" s="656"/>
      <c r="E757" s="656"/>
      <c r="F757" s="1231" t="s">
        <v>543</v>
      </c>
      <c r="G757" s="1232"/>
      <c r="H757" s="1232"/>
      <c r="I757" s="1232"/>
      <c r="J757" s="1232"/>
      <c r="K757" s="1232"/>
      <c r="L757" s="1232"/>
      <c r="M757" s="690">
        <v>0</v>
      </c>
      <c r="N757" s="1254"/>
      <c r="O757" s="1254"/>
      <c r="P757" s="1254"/>
      <c r="Q757" s="1254"/>
      <c r="R757" s="1254"/>
      <c r="S757" s="1254"/>
      <c r="T757" s="1254"/>
      <c r="U757" s="1254"/>
      <c r="V757" s="1254"/>
      <c r="W757" s="1254"/>
      <c r="X757" s="1254"/>
      <c r="Y757" s="1254"/>
      <c r="Z757" s="1254"/>
      <c r="AA757" s="1254"/>
      <c r="AB757" s="1254"/>
      <c r="AC757" s="1254"/>
      <c r="AD757" s="1227"/>
      <c r="AE757" s="1228"/>
      <c r="AF757" s="1229"/>
    </row>
    <row r="758" spans="1:32" ht="27.75" customHeight="1" x14ac:dyDescent="0.2">
      <c r="A758" s="344">
        <v>189</v>
      </c>
      <c r="B758" s="738"/>
      <c r="C758" s="656"/>
      <c r="D758" s="656"/>
      <c r="E758" s="656"/>
      <c r="F758" s="1231" t="s">
        <v>544</v>
      </c>
      <c r="G758" s="1232"/>
      <c r="H758" s="1232"/>
      <c r="I758" s="1232"/>
      <c r="J758" s="1232"/>
      <c r="K758" s="1232"/>
      <c r="L758" s="1232"/>
      <c r="M758" s="690">
        <v>0</v>
      </c>
      <c r="N758" s="1254"/>
      <c r="O758" s="1254"/>
      <c r="P758" s="1254"/>
      <c r="Q758" s="1254"/>
      <c r="R758" s="1254"/>
      <c r="S758" s="1254"/>
      <c r="T758" s="1254"/>
      <c r="U758" s="1254"/>
      <c r="V758" s="1254"/>
      <c r="W758" s="1254"/>
      <c r="X758" s="1254"/>
      <c r="Y758" s="1254"/>
      <c r="Z758" s="1254"/>
      <c r="AA758" s="1254"/>
      <c r="AB758" s="1254"/>
      <c r="AC758" s="1254"/>
      <c r="AD758" s="1227"/>
      <c r="AE758" s="1228"/>
      <c r="AF758" s="1229"/>
    </row>
    <row r="759" spans="1:32" ht="15" customHeight="1" x14ac:dyDescent="0.2">
      <c r="A759" s="344">
        <v>189</v>
      </c>
      <c r="B759" s="738"/>
      <c r="C759" s="656"/>
      <c r="D759" s="656"/>
      <c r="E759" s="656"/>
      <c r="F759" s="1231" t="s">
        <v>545</v>
      </c>
      <c r="G759" s="1232"/>
      <c r="H759" s="1232"/>
      <c r="I759" s="1232"/>
      <c r="J759" s="1232"/>
      <c r="K759" s="1232"/>
      <c r="L759" s="1232"/>
      <c r="M759" s="690">
        <v>0</v>
      </c>
      <c r="N759" s="1254"/>
      <c r="O759" s="1254"/>
      <c r="P759" s="1254"/>
      <c r="Q759" s="1254"/>
      <c r="R759" s="1254"/>
      <c r="S759" s="1254"/>
      <c r="T759" s="1254"/>
      <c r="U759" s="1254"/>
      <c r="V759" s="1254"/>
      <c r="W759" s="1254"/>
      <c r="X759" s="1254"/>
      <c r="Y759" s="1254"/>
      <c r="Z759" s="1254"/>
      <c r="AA759" s="1254"/>
      <c r="AB759" s="1254"/>
      <c r="AC759" s="1254"/>
      <c r="AD759" s="1227"/>
      <c r="AE759" s="1228"/>
      <c r="AF759" s="1229"/>
    </row>
    <row r="760" spans="1:32" ht="27.75" customHeight="1" x14ac:dyDescent="0.2">
      <c r="A760" s="344">
        <v>189</v>
      </c>
      <c r="B760" s="738"/>
      <c r="C760" s="656"/>
      <c r="D760" s="656"/>
      <c r="E760" s="656"/>
      <c r="F760" s="1231" t="s">
        <v>546</v>
      </c>
      <c r="G760" s="1232"/>
      <c r="H760" s="1232"/>
      <c r="I760" s="1232"/>
      <c r="J760" s="1232"/>
      <c r="K760" s="1232"/>
      <c r="L760" s="1232"/>
      <c r="M760" s="690">
        <v>0</v>
      </c>
      <c r="N760" s="1254"/>
      <c r="O760" s="1254"/>
      <c r="P760" s="1254"/>
      <c r="Q760" s="1254"/>
      <c r="R760" s="1254"/>
      <c r="S760" s="1254"/>
      <c r="T760" s="1254"/>
      <c r="U760" s="1254"/>
      <c r="V760" s="1254"/>
      <c r="W760" s="1254"/>
      <c r="X760" s="1254"/>
      <c r="Y760" s="1254"/>
      <c r="Z760" s="1254"/>
      <c r="AA760" s="1254"/>
      <c r="AB760" s="1254"/>
      <c r="AC760" s="1254"/>
      <c r="AD760" s="1227"/>
      <c r="AE760" s="1228"/>
      <c r="AF760" s="1229"/>
    </row>
    <row r="761" spans="1:32" ht="15" customHeight="1" x14ac:dyDescent="0.2">
      <c r="A761" s="344">
        <v>189</v>
      </c>
      <c r="B761" s="738"/>
      <c r="C761" s="656"/>
      <c r="D761" s="656"/>
      <c r="E761" s="656"/>
      <c r="F761" s="1231" t="s">
        <v>547</v>
      </c>
      <c r="G761" s="1232"/>
      <c r="H761" s="1232"/>
      <c r="I761" s="1232"/>
      <c r="J761" s="1232"/>
      <c r="K761" s="1232"/>
      <c r="L761" s="1232"/>
      <c r="M761" s="690">
        <v>0</v>
      </c>
      <c r="N761" s="1254"/>
      <c r="O761" s="1254"/>
      <c r="P761" s="1254"/>
      <c r="Q761" s="1254"/>
      <c r="R761" s="1254"/>
      <c r="S761" s="1254"/>
      <c r="T761" s="1254"/>
      <c r="U761" s="1254"/>
      <c r="V761" s="1254"/>
      <c r="W761" s="1254"/>
      <c r="X761" s="1254"/>
      <c r="Y761" s="1254"/>
      <c r="Z761" s="1254"/>
      <c r="AA761" s="1254"/>
      <c r="AB761" s="1254"/>
      <c r="AC761" s="1254"/>
      <c r="AD761" s="1227"/>
      <c r="AE761" s="1228"/>
      <c r="AF761" s="1229"/>
    </row>
    <row r="762" spans="1:32" ht="15" customHeight="1" x14ac:dyDescent="0.2">
      <c r="A762" s="344">
        <v>189</v>
      </c>
      <c r="B762" s="738"/>
      <c r="C762" s="656"/>
      <c r="D762" s="656"/>
      <c r="E762" s="656"/>
      <c r="F762" s="1231" t="s">
        <v>548</v>
      </c>
      <c r="G762" s="1232"/>
      <c r="H762" s="1232"/>
      <c r="I762" s="1232"/>
      <c r="J762" s="1232"/>
      <c r="K762" s="1232"/>
      <c r="L762" s="1232"/>
      <c r="M762" s="690">
        <v>0</v>
      </c>
      <c r="N762" s="1254"/>
      <c r="O762" s="1254"/>
      <c r="P762" s="1254"/>
      <c r="Q762" s="1254"/>
      <c r="R762" s="1254"/>
      <c r="S762" s="1254"/>
      <c r="T762" s="1254"/>
      <c r="U762" s="1254"/>
      <c r="V762" s="1254"/>
      <c r="W762" s="1254"/>
      <c r="X762" s="1254"/>
      <c r="Y762" s="1254"/>
      <c r="Z762" s="1254"/>
      <c r="AA762" s="1254"/>
      <c r="AB762" s="1254"/>
      <c r="AC762" s="1254"/>
      <c r="AD762" s="1227"/>
      <c r="AE762" s="1228"/>
      <c r="AF762" s="1229"/>
    </row>
    <row r="763" spans="1:32" x14ac:dyDescent="0.2">
      <c r="A763" s="344">
        <v>187</v>
      </c>
      <c r="B763" s="738"/>
      <c r="C763" s="656"/>
      <c r="D763" s="1242" t="s">
        <v>319</v>
      </c>
      <c r="E763" s="1243"/>
      <c r="F763" s="1243"/>
      <c r="G763" s="1243"/>
      <c r="H763" s="1243"/>
      <c r="I763" s="1243"/>
      <c r="J763" s="1243"/>
      <c r="K763" s="1243"/>
      <c r="L763" s="1243"/>
      <c r="M763" s="399">
        <f>SUBTOTAL(9,M764:M770)</f>
        <v>0</v>
      </c>
      <c r="N763" s="1254"/>
      <c r="O763" s="1254"/>
      <c r="P763" s="1254"/>
      <c r="Q763" s="1254"/>
      <c r="R763" s="1254"/>
      <c r="S763" s="1254"/>
      <c r="T763" s="1254"/>
      <c r="U763" s="1254"/>
      <c r="V763" s="1254"/>
      <c r="W763" s="1254"/>
      <c r="X763" s="1254"/>
      <c r="Y763" s="1254"/>
      <c r="Z763" s="1254"/>
      <c r="AA763" s="1254"/>
      <c r="AB763" s="1254"/>
      <c r="AC763" s="1254"/>
      <c r="AD763" s="1227"/>
      <c r="AE763" s="1228"/>
      <c r="AF763" s="1229"/>
    </row>
    <row r="764" spans="1:32" ht="15" customHeight="1" x14ac:dyDescent="0.2">
      <c r="A764" s="344">
        <v>188</v>
      </c>
      <c r="B764" s="738"/>
      <c r="C764" s="656"/>
      <c r="D764" s="656"/>
      <c r="E764" s="656"/>
      <c r="F764" s="1231" t="s">
        <v>549</v>
      </c>
      <c r="G764" s="1232"/>
      <c r="H764" s="1232"/>
      <c r="I764" s="1232"/>
      <c r="J764" s="1232"/>
      <c r="K764" s="1232"/>
      <c r="L764" s="1232"/>
      <c r="M764" s="690">
        <v>0</v>
      </c>
      <c r="N764" s="1254"/>
      <c r="O764" s="1254"/>
      <c r="P764" s="1254"/>
      <c r="Q764" s="1254"/>
      <c r="R764" s="1254"/>
      <c r="S764" s="1254"/>
      <c r="T764" s="1254"/>
      <c r="U764" s="1254"/>
      <c r="V764" s="1254"/>
      <c r="W764" s="1254"/>
      <c r="X764" s="1254"/>
      <c r="Y764" s="1254"/>
      <c r="Z764" s="1254"/>
      <c r="AA764" s="1254"/>
      <c r="AB764" s="1254"/>
      <c r="AC764" s="1254"/>
      <c r="AD764" s="1227"/>
      <c r="AE764" s="1228"/>
      <c r="AF764" s="1229"/>
    </row>
    <row r="765" spans="1:32" ht="27.75" customHeight="1" x14ac:dyDescent="0.2">
      <c r="A765" s="344">
        <v>189</v>
      </c>
      <c r="B765" s="738"/>
      <c r="C765" s="656"/>
      <c r="D765" s="656"/>
      <c r="E765" s="656"/>
      <c r="F765" s="1231" t="s">
        <v>550</v>
      </c>
      <c r="G765" s="1232"/>
      <c r="H765" s="1232"/>
      <c r="I765" s="1232"/>
      <c r="J765" s="1232"/>
      <c r="K765" s="1232"/>
      <c r="L765" s="1232"/>
      <c r="M765" s="690">
        <v>0</v>
      </c>
      <c r="N765" s="1254"/>
      <c r="O765" s="1254"/>
      <c r="P765" s="1254"/>
      <c r="Q765" s="1254"/>
      <c r="R765" s="1254"/>
      <c r="S765" s="1254"/>
      <c r="T765" s="1254"/>
      <c r="U765" s="1254"/>
      <c r="V765" s="1254"/>
      <c r="W765" s="1254"/>
      <c r="X765" s="1254"/>
      <c r="Y765" s="1254"/>
      <c r="Z765" s="1254"/>
      <c r="AA765" s="1254"/>
      <c r="AB765" s="1254"/>
      <c r="AC765" s="1254"/>
      <c r="AD765" s="1227"/>
      <c r="AE765" s="1228"/>
      <c r="AF765" s="1229"/>
    </row>
    <row r="766" spans="1:32" ht="27.75" customHeight="1" x14ac:dyDescent="0.2">
      <c r="A766" s="344">
        <v>189</v>
      </c>
      <c r="B766" s="738"/>
      <c r="C766" s="656"/>
      <c r="D766" s="656"/>
      <c r="E766" s="656"/>
      <c r="F766" s="1231" t="s">
        <v>551</v>
      </c>
      <c r="G766" s="1232"/>
      <c r="H766" s="1232"/>
      <c r="I766" s="1232"/>
      <c r="J766" s="1232"/>
      <c r="K766" s="1232"/>
      <c r="L766" s="1232"/>
      <c r="M766" s="690">
        <v>0</v>
      </c>
      <c r="N766" s="1254"/>
      <c r="O766" s="1254"/>
      <c r="P766" s="1254"/>
      <c r="Q766" s="1254"/>
      <c r="R766" s="1254"/>
      <c r="S766" s="1254"/>
      <c r="T766" s="1254"/>
      <c r="U766" s="1254"/>
      <c r="V766" s="1254"/>
      <c r="W766" s="1254"/>
      <c r="X766" s="1254"/>
      <c r="Y766" s="1254"/>
      <c r="Z766" s="1254"/>
      <c r="AA766" s="1254"/>
      <c r="AB766" s="1254"/>
      <c r="AC766" s="1254"/>
      <c r="AD766" s="1227"/>
      <c r="AE766" s="1228"/>
      <c r="AF766" s="1229"/>
    </row>
    <row r="767" spans="1:32" ht="15" customHeight="1" x14ac:dyDescent="0.2">
      <c r="A767" s="344">
        <v>189</v>
      </c>
      <c r="B767" s="738"/>
      <c r="C767" s="656"/>
      <c r="D767" s="656"/>
      <c r="E767" s="656"/>
      <c r="F767" s="1231" t="s">
        <v>552</v>
      </c>
      <c r="G767" s="1232"/>
      <c r="H767" s="1232"/>
      <c r="I767" s="1232"/>
      <c r="J767" s="1232"/>
      <c r="K767" s="1232"/>
      <c r="L767" s="1232"/>
      <c r="M767" s="690">
        <v>0</v>
      </c>
      <c r="N767" s="1254"/>
      <c r="O767" s="1254"/>
      <c r="P767" s="1254"/>
      <c r="Q767" s="1254"/>
      <c r="R767" s="1254"/>
      <c r="S767" s="1254"/>
      <c r="T767" s="1254"/>
      <c r="U767" s="1254"/>
      <c r="V767" s="1254"/>
      <c r="W767" s="1254"/>
      <c r="X767" s="1254"/>
      <c r="Y767" s="1254"/>
      <c r="Z767" s="1254"/>
      <c r="AA767" s="1254"/>
      <c r="AB767" s="1254"/>
      <c r="AC767" s="1254"/>
      <c r="AD767" s="1227"/>
      <c r="AE767" s="1228"/>
      <c r="AF767" s="1229"/>
    </row>
    <row r="768" spans="1:32" ht="27.75" customHeight="1" x14ac:dyDescent="0.2">
      <c r="A768" s="344">
        <v>189</v>
      </c>
      <c r="B768" s="738"/>
      <c r="C768" s="656"/>
      <c r="D768" s="656"/>
      <c r="E768" s="656"/>
      <c r="F768" s="1231" t="s">
        <v>553</v>
      </c>
      <c r="G768" s="1232"/>
      <c r="H768" s="1232"/>
      <c r="I768" s="1232"/>
      <c r="J768" s="1232"/>
      <c r="K768" s="1232"/>
      <c r="L768" s="1232"/>
      <c r="M768" s="690">
        <v>0</v>
      </c>
      <c r="N768" s="1254"/>
      <c r="O768" s="1254"/>
      <c r="P768" s="1254"/>
      <c r="Q768" s="1254"/>
      <c r="R768" s="1254"/>
      <c r="S768" s="1254"/>
      <c r="T768" s="1254"/>
      <c r="U768" s="1254"/>
      <c r="V768" s="1254"/>
      <c r="W768" s="1254"/>
      <c r="X768" s="1254"/>
      <c r="Y768" s="1254"/>
      <c r="Z768" s="1254"/>
      <c r="AA768" s="1254"/>
      <c r="AB768" s="1254"/>
      <c r="AC768" s="1254"/>
      <c r="AD768" s="1227"/>
      <c r="AE768" s="1228"/>
      <c r="AF768" s="1229"/>
    </row>
    <row r="769" spans="1:67" ht="15" customHeight="1" x14ac:dyDescent="0.2">
      <c r="A769" s="344">
        <v>189</v>
      </c>
      <c r="B769" s="738"/>
      <c r="C769" s="656"/>
      <c r="D769" s="656"/>
      <c r="E769" s="657"/>
      <c r="F769" s="1231" t="s">
        <v>554</v>
      </c>
      <c r="G769" s="1232"/>
      <c r="H769" s="1232"/>
      <c r="I769" s="1232"/>
      <c r="J769" s="1232"/>
      <c r="K769" s="1232"/>
      <c r="L769" s="1232"/>
      <c r="M769" s="690">
        <v>0</v>
      </c>
      <c r="N769" s="1254"/>
      <c r="O769" s="1254"/>
      <c r="P769" s="1254"/>
      <c r="Q769" s="1254"/>
      <c r="R769" s="1254"/>
      <c r="S769" s="1254"/>
      <c r="T769" s="1254"/>
      <c r="U769" s="1254"/>
      <c r="V769" s="1254"/>
      <c r="W769" s="1254"/>
      <c r="X769" s="1254"/>
      <c r="Y769" s="1254"/>
      <c r="Z769" s="1254"/>
      <c r="AA769" s="1254"/>
      <c r="AB769" s="1254"/>
      <c r="AC769" s="1254"/>
      <c r="AD769" s="1227"/>
      <c r="AE769" s="1228"/>
      <c r="AF769" s="1229"/>
    </row>
    <row r="770" spans="1:67" ht="15" customHeight="1" x14ac:dyDescent="0.2">
      <c r="A770" s="344">
        <v>189</v>
      </c>
      <c r="B770" s="575"/>
      <c r="C770" s="645"/>
      <c r="D770" s="645"/>
      <c r="E770" s="646"/>
      <c r="F770" s="1231" t="s">
        <v>555</v>
      </c>
      <c r="G770" s="1232"/>
      <c r="H770" s="1232"/>
      <c r="I770" s="1232"/>
      <c r="J770" s="1232"/>
      <c r="K770" s="1232"/>
      <c r="L770" s="1232"/>
      <c r="M770" s="690">
        <v>0</v>
      </c>
      <c r="N770" s="977"/>
      <c r="O770" s="977"/>
      <c r="P770" s="977"/>
      <c r="Q770" s="977"/>
      <c r="R770" s="977"/>
      <c r="S770" s="977"/>
      <c r="T770" s="977"/>
      <c r="U770" s="977"/>
      <c r="V770" s="977"/>
      <c r="W770" s="977"/>
      <c r="X770" s="977"/>
      <c r="Y770" s="977"/>
      <c r="Z770" s="977"/>
      <c r="AA770" s="977"/>
      <c r="AB770" s="977"/>
      <c r="AC770" s="977"/>
      <c r="AD770" s="1227"/>
      <c r="AE770" s="1228"/>
      <c r="AF770" s="1229"/>
    </row>
    <row r="771" spans="1:67" ht="7.5" hidden="1" customHeight="1" x14ac:dyDescent="0.2">
      <c r="A771" s="344"/>
      <c r="B771" s="1249"/>
      <c r="C771" s="1250"/>
      <c r="D771" s="1250"/>
      <c r="E771" s="1250"/>
      <c r="F771" s="1250"/>
      <c r="G771" s="1250"/>
      <c r="H771" s="1250"/>
      <c r="I771" s="1250"/>
      <c r="J771" s="1250"/>
      <c r="K771" s="1250"/>
      <c r="L771" s="1250"/>
      <c r="M771" s="1250"/>
      <c r="N771" s="1250"/>
      <c r="O771" s="1250"/>
      <c r="P771" s="1250"/>
      <c r="Q771" s="1250"/>
      <c r="R771" s="1250"/>
      <c r="S771" s="1250"/>
      <c r="T771" s="1250"/>
      <c r="U771" s="1250"/>
      <c r="V771" s="1250"/>
      <c r="W771" s="1250"/>
      <c r="X771" s="1250"/>
      <c r="Y771" s="1250"/>
      <c r="Z771" s="1250"/>
      <c r="AA771" s="1250"/>
      <c r="AB771" s="1250"/>
      <c r="AC771" s="1250"/>
      <c r="AD771" s="1250"/>
      <c r="AE771" s="1250"/>
      <c r="AF771" s="1251"/>
    </row>
    <row r="772" spans="1:67" ht="22.5" customHeight="1" x14ac:dyDescent="0.2">
      <c r="A772" s="344">
        <v>323</v>
      </c>
      <c r="B772" s="1233" t="s">
        <v>320</v>
      </c>
      <c r="C772" s="1234"/>
      <c r="D772" s="1234"/>
      <c r="E772" s="1234"/>
      <c r="F772" s="1234"/>
      <c r="G772" s="1234"/>
      <c r="H772" s="1234"/>
      <c r="I772" s="1234"/>
      <c r="J772" s="1234"/>
      <c r="K772" s="1234"/>
      <c r="L772" s="1234"/>
      <c r="M772" s="399">
        <f>SUBTOTAL(9,M745:M770)</f>
        <v>0</v>
      </c>
      <c r="N772" s="402">
        <f t="shared" ref="N772:AC772" si="172">SUBTOTAL(9,N745:N770)</f>
        <v>0</v>
      </c>
      <c r="O772" s="406">
        <f t="shared" si="172"/>
        <v>0</v>
      </c>
      <c r="P772" s="405">
        <f t="shared" si="172"/>
        <v>0</v>
      </c>
      <c r="Q772" s="407">
        <f t="shared" si="172"/>
        <v>0</v>
      </c>
      <c r="R772" s="406">
        <f t="shared" si="172"/>
        <v>0</v>
      </c>
      <c r="S772" s="405">
        <f t="shared" si="172"/>
        <v>0</v>
      </c>
      <c r="T772" s="406">
        <f t="shared" si="172"/>
        <v>0</v>
      </c>
      <c r="U772" s="405">
        <f t="shared" si="172"/>
        <v>0</v>
      </c>
      <c r="V772" s="406">
        <f t="shared" si="172"/>
        <v>0</v>
      </c>
      <c r="W772" s="405">
        <f t="shared" si="172"/>
        <v>0</v>
      </c>
      <c r="X772" s="406">
        <f t="shared" si="172"/>
        <v>0</v>
      </c>
      <c r="Y772" s="405">
        <f t="shared" si="172"/>
        <v>0</v>
      </c>
      <c r="Z772" s="406">
        <f t="shared" si="172"/>
        <v>0</v>
      </c>
      <c r="AA772" s="405">
        <f t="shared" si="172"/>
        <v>0</v>
      </c>
      <c r="AB772" s="416">
        <f t="shared" si="172"/>
        <v>0</v>
      </c>
      <c r="AC772" s="399">
        <f t="shared" si="172"/>
        <v>0</v>
      </c>
      <c r="AD772" s="1228"/>
      <c r="AE772" s="1228"/>
      <c r="AF772" s="1229"/>
    </row>
    <row r="773" spans="1:67" s="365" customFormat="1" hidden="1" x14ac:dyDescent="0.2">
      <c r="A773" s="364"/>
      <c r="B773" s="1338"/>
      <c r="C773" s="916"/>
      <c r="D773" s="916"/>
      <c r="E773" s="916"/>
      <c r="F773" s="916"/>
      <c r="G773" s="916"/>
      <c r="H773" s="916"/>
      <c r="I773" s="916"/>
      <c r="J773" s="916"/>
      <c r="K773" s="916"/>
      <c r="L773" s="916"/>
      <c r="M773" s="916"/>
      <c r="N773" s="916"/>
      <c r="O773" s="916"/>
      <c r="P773" s="916"/>
      <c r="Q773" s="916"/>
      <c r="R773" s="916"/>
      <c r="S773" s="916"/>
      <c r="T773" s="916"/>
      <c r="U773" s="916"/>
      <c r="V773" s="916"/>
      <c r="W773" s="916"/>
      <c r="X773" s="916"/>
      <c r="Y773" s="916"/>
      <c r="Z773" s="916"/>
      <c r="AA773" s="916"/>
      <c r="AB773" s="916"/>
      <c r="AC773" s="916"/>
      <c r="AD773" s="916"/>
      <c r="AE773" s="916"/>
      <c r="AF773" s="917"/>
      <c r="AG773" s="343"/>
      <c r="AH773" s="343"/>
      <c r="AI773" s="343"/>
      <c r="AJ773" s="343"/>
      <c r="AK773" s="343"/>
      <c r="AL773" s="343"/>
      <c r="AM773" s="343"/>
      <c r="AN773" s="343"/>
      <c r="AO773" s="343"/>
      <c r="AP773" s="343"/>
      <c r="AQ773" s="343"/>
      <c r="AR773" s="343"/>
      <c r="AS773" s="343"/>
      <c r="AT773" s="343"/>
      <c r="AU773" s="343"/>
      <c r="AV773" s="343"/>
      <c r="AW773" s="343"/>
      <c r="AX773" s="343"/>
      <c r="AY773" s="343"/>
      <c r="AZ773" s="343"/>
      <c r="BA773" s="343"/>
      <c r="BB773" s="343"/>
      <c r="BC773" s="343"/>
      <c r="BD773" s="343"/>
      <c r="BE773" s="343"/>
      <c r="BF773" s="343"/>
      <c r="BG773" s="343"/>
      <c r="BH773" s="343"/>
      <c r="BI773" s="343"/>
      <c r="BJ773" s="343"/>
      <c r="BK773" s="343"/>
      <c r="BL773" s="343"/>
      <c r="BM773" s="343"/>
      <c r="BN773" s="343"/>
      <c r="BO773" s="343"/>
    </row>
    <row r="774" spans="1:67" s="365" customFormat="1" hidden="1" x14ac:dyDescent="0.2">
      <c r="A774" s="364"/>
      <c r="B774" s="921"/>
      <c r="C774" s="922"/>
      <c r="D774" s="922"/>
      <c r="E774" s="922"/>
      <c r="F774" s="922"/>
      <c r="G774" s="922"/>
      <c r="H774" s="922"/>
      <c r="I774" s="922"/>
      <c r="J774" s="922"/>
      <c r="K774" s="922"/>
      <c r="L774" s="922"/>
      <c r="M774" s="922"/>
      <c r="N774" s="922"/>
      <c r="O774" s="922"/>
      <c r="P774" s="922"/>
      <c r="Q774" s="922"/>
      <c r="R774" s="922"/>
      <c r="S774" s="922"/>
      <c r="T774" s="922"/>
      <c r="U774" s="922"/>
      <c r="V774" s="922"/>
      <c r="W774" s="922"/>
      <c r="X774" s="922"/>
      <c r="Y774" s="922"/>
      <c r="Z774" s="922"/>
      <c r="AA774" s="922"/>
      <c r="AB774" s="922"/>
      <c r="AC774" s="922"/>
      <c r="AD774" s="922"/>
      <c r="AE774" s="922"/>
      <c r="AF774" s="923"/>
      <c r="AG774" s="343"/>
      <c r="AH774" s="343"/>
      <c r="AI774" s="343"/>
      <c r="AJ774" s="343"/>
      <c r="AK774" s="343"/>
      <c r="AL774" s="343"/>
      <c r="AM774" s="343"/>
      <c r="AN774" s="343"/>
      <c r="AO774" s="343"/>
      <c r="AP774" s="343"/>
      <c r="AQ774" s="343"/>
      <c r="AR774" s="343"/>
      <c r="AS774" s="343"/>
      <c r="AT774" s="343"/>
      <c r="AU774" s="343"/>
      <c r="AV774" s="343"/>
      <c r="AW774" s="343"/>
      <c r="AX774" s="343"/>
      <c r="AY774" s="343"/>
      <c r="AZ774" s="343"/>
      <c r="BA774" s="343"/>
      <c r="BB774" s="343"/>
      <c r="BC774" s="343"/>
      <c r="BD774" s="343"/>
      <c r="BE774" s="343"/>
      <c r="BF774" s="343"/>
      <c r="BG774" s="343"/>
      <c r="BH774" s="343"/>
      <c r="BI774" s="343"/>
      <c r="BJ774" s="343"/>
      <c r="BK774" s="343"/>
      <c r="BL774" s="343"/>
      <c r="BM774" s="343"/>
      <c r="BN774" s="343"/>
      <c r="BO774" s="343"/>
    </row>
    <row r="775" spans="1:67" s="365" customFormat="1" hidden="1" x14ac:dyDescent="0.2">
      <c r="A775" s="366"/>
      <c r="B775" s="1342" t="s">
        <v>321</v>
      </c>
      <c r="C775" s="1343"/>
      <c r="D775" s="1343"/>
      <c r="E775" s="1343"/>
      <c r="F775" s="1343"/>
      <c r="G775" s="1343"/>
      <c r="H775" s="1343"/>
      <c r="I775" s="1343"/>
      <c r="J775" s="1343"/>
      <c r="K775" s="1343"/>
      <c r="L775" s="1343"/>
      <c r="M775" s="1343"/>
      <c r="N775" s="1343"/>
      <c r="O775" s="1343"/>
      <c r="P775" s="1343"/>
      <c r="Q775" s="1343"/>
      <c r="R775" s="1343"/>
      <c r="S775" s="1343"/>
      <c r="T775" s="1343"/>
      <c r="U775" s="1343"/>
      <c r="V775" s="1343"/>
      <c r="W775" s="1343"/>
      <c r="X775" s="1343"/>
      <c r="Y775" s="1343"/>
      <c r="Z775" s="1343"/>
      <c r="AA775" s="1343"/>
      <c r="AB775" s="1343"/>
      <c r="AC775" s="1343"/>
      <c r="AD775" s="1343"/>
      <c r="AE775" s="1343"/>
      <c r="AF775" s="1344"/>
      <c r="AG775" s="343"/>
      <c r="AH775" s="343"/>
      <c r="AI775" s="343"/>
      <c r="AJ775" s="343"/>
      <c r="AK775" s="343"/>
      <c r="AL775" s="343"/>
      <c r="AM775" s="343"/>
      <c r="AN775" s="343"/>
      <c r="AO775" s="343"/>
      <c r="AP775" s="343"/>
      <c r="AQ775" s="343"/>
      <c r="AR775" s="343"/>
      <c r="AS775" s="343"/>
      <c r="AT775" s="343"/>
      <c r="AU775" s="343"/>
      <c r="AV775" s="343"/>
      <c r="AW775" s="343"/>
      <c r="AX775" s="343"/>
      <c r="AY775" s="343"/>
      <c r="AZ775" s="343"/>
      <c r="BA775" s="343"/>
      <c r="BB775" s="343"/>
      <c r="BC775" s="343"/>
      <c r="BD775" s="343"/>
      <c r="BE775" s="343"/>
      <c r="BF775" s="343"/>
      <c r="BG775" s="343"/>
      <c r="BH775" s="343"/>
      <c r="BI775" s="343"/>
      <c r="BJ775" s="343"/>
      <c r="BK775" s="343"/>
      <c r="BL775" s="343"/>
      <c r="BM775" s="343"/>
      <c r="BN775" s="343"/>
      <c r="BO775" s="343"/>
    </row>
    <row r="776" spans="1:67" s="365" customFormat="1" ht="12.75" customHeight="1" x14ac:dyDescent="0.2">
      <c r="A776" s="366"/>
      <c r="B776" s="1188"/>
      <c r="C776" s="1345"/>
      <c r="D776" s="1345"/>
      <c r="E776" s="1345"/>
      <c r="F776" s="1345"/>
      <c r="G776" s="1345"/>
      <c r="H776" s="1345"/>
      <c r="I776" s="1345"/>
      <c r="J776" s="1345"/>
      <c r="K776" s="1345"/>
      <c r="L776" s="1345"/>
      <c r="M776" s="1345"/>
      <c r="N776" s="1345"/>
      <c r="O776" s="1345"/>
      <c r="P776" s="1345"/>
      <c r="Q776" s="1345"/>
      <c r="R776" s="1345"/>
      <c r="S776" s="1345"/>
      <c r="T776" s="1345"/>
      <c r="U776" s="1345"/>
      <c r="V776" s="1345"/>
      <c r="W776" s="1345"/>
      <c r="X776" s="1345"/>
      <c r="Y776" s="1345"/>
      <c r="Z776" s="1345"/>
      <c r="AA776" s="1345"/>
      <c r="AB776" s="1345"/>
      <c r="AC776" s="1345"/>
      <c r="AD776" s="1345"/>
      <c r="AE776" s="1345"/>
      <c r="AF776" s="1346"/>
      <c r="AG776" s="343"/>
      <c r="AH776" s="343"/>
      <c r="AI776" s="343"/>
      <c r="AJ776" s="343"/>
      <c r="AK776" s="343"/>
      <c r="AL776" s="343"/>
      <c r="AM776" s="343"/>
      <c r="AN776" s="343"/>
      <c r="AO776" s="343"/>
      <c r="AP776" s="343"/>
      <c r="AQ776" s="343"/>
      <c r="AR776" s="343"/>
      <c r="AS776" s="343"/>
      <c r="AT776" s="343"/>
      <c r="AU776" s="343"/>
      <c r="AV776" s="343"/>
      <c r="AW776" s="343"/>
      <c r="AX776" s="343"/>
      <c r="AY776" s="343"/>
      <c r="AZ776" s="343"/>
      <c r="BA776" s="343"/>
      <c r="BB776" s="343"/>
      <c r="BC776" s="343"/>
      <c r="BD776" s="343"/>
      <c r="BE776" s="343"/>
      <c r="BF776" s="343"/>
      <c r="BG776" s="343"/>
      <c r="BH776" s="343"/>
      <c r="BI776" s="343"/>
      <c r="BJ776" s="343"/>
      <c r="BK776" s="343"/>
      <c r="BL776" s="343"/>
      <c r="BM776" s="343"/>
      <c r="BN776" s="343"/>
      <c r="BO776" s="343"/>
    </row>
    <row r="777" spans="1:67" ht="22.5" customHeight="1" outlineLevel="1" x14ac:dyDescent="0.2">
      <c r="A777" s="367"/>
      <c r="B777" s="1347"/>
      <c r="C777" s="1348"/>
      <c r="D777" s="1348"/>
      <c r="E777" s="1348"/>
      <c r="F777" s="1348"/>
      <c r="G777" s="1348"/>
      <c r="H777" s="1348"/>
      <c r="I777" s="1348"/>
      <c r="J777" s="1348"/>
      <c r="K777" s="1348"/>
      <c r="L777" s="1348"/>
      <c r="M777" s="1348"/>
      <c r="N777" s="1348"/>
      <c r="O777" s="1348"/>
      <c r="P777" s="1348"/>
      <c r="Q777" s="1348"/>
      <c r="R777" s="1348"/>
      <c r="S777" s="1348"/>
      <c r="T777" s="1348"/>
      <c r="U777" s="1348"/>
      <c r="V777" s="1348"/>
      <c r="W777" s="1348"/>
      <c r="X777" s="1348"/>
      <c r="Y777" s="1348"/>
      <c r="Z777" s="1348"/>
      <c r="AA777" s="1348"/>
      <c r="AB777" s="1348"/>
      <c r="AC777" s="1348"/>
      <c r="AD777" s="1348"/>
      <c r="AE777" s="1348"/>
      <c r="AF777" s="1349"/>
    </row>
    <row r="778" spans="1:67" s="343" customFormat="1" ht="7.5" hidden="1" customHeight="1" outlineLevel="2" x14ac:dyDescent="0.2">
      <c r="A778" s="368"/>
      <c r="B778" s="743"/>
      <c r="C778" s="369"/>
      <c r="D778" s="369"/>
      <c r="E778" s="369"/>
      <c r="F778" s="370"/>
      <c r="G778" s="370"/>
      <c r="H778" s="370"/>
      <c r="I778" s="370"/>
      <c r="J778" s="370"/>
      <c r="K778" s="370"/>
      <c r="L778" s="370"/>
      <c r="M778" s="369"/>
      <c r="N778" s="369"/>
      <c r="O778" s="369"/>
      <c r="P778" s="369"/>
      <c r="Q778" s="369"/>
      <c r="R778" s="369"/>
      <c r="S778" s="369"/>
      <c r="T778" s="369"/>
      <c r="U778" s="369"/>
      <c r="V778" s="369"/>
      <c r="W778" s="369"/>
      <c r="X778" s="369"/>
      <c r="Y778" s="369"/>
      <c r="Z778" s="369"/>
      <c r="AA778" s="369"/>
      <c r="AB778" s="369"/>
      <c r="AC778" s="371"/>
      <c r="AD778" s="371"/>
      <c r="AE778" s="371"/>
      <c r="AF778" s="372"/>
    </row>
    <row r="779" spans="1:67" ht="22.5" hidden="1" customHeight="1" outlineLevel="2" collapsed="1" x14ac:dyDescent="0.2">
      <c r="A779" s="367"/>
      <c r="B779" s="1239" t="str">
        <f>B3</f>
        <v xml:space="preserve"> CANADIAN DOLLAR (CAD)</v>
      </c>
      <c r="C779" s="1240"/>
      <c r="D779" s="1240"/>
      <c r="E779" s="1240"/>
      <c r="F779" s="1240"/>
      <c r="G779" s="1240"/>
      <c r="H779" s="1240"/>
      <c r="I779" s="1240"/>
      <c r="J779" s="1240"/>
      <c r="K779" s="1240"/>
      <c r="L779" s="1240"/>
      <c r="M779" s="1240"/>
      <c r="N779" s="1240"/>
      <c r="O779" s="1240"/>
      <c r="P779" s="1240"/>
      <c r="Q779" s="1240"/>
      <c r="R779" s="1240"/>
      <c r="S779" s="1240"/>
      <c r="T779" s="1240"/>
      <c r="U779" s="1240"/>
      <c r="V779" s="1240"/>
      <c r="W779" s="1240"/>
      <c r="X779" s="1240"/>
      <c r="Y779" s="1240"/>
      <c r="Z779" s="1240"/>
      <c r="AA779" s="1240"/>
      <c r="AB779" s="1240"/>
      <c r="AC779" s="1240"/>
      <c r="AD779" s="1240"/>
      <c r="AE779" s="1240"/>
      <c r="AF779" s="1241"/>
    </row>
    <row r="780" spans="1:67" ht="22.5" hidden="1" customHeight="1" outlineLevel="2" x14ac:dyDescent="0.2">
      <c r="A780" s="373">
        <v>100</v>
      </c>
      <c r="B780" s="1040" t="str">
        <f>B4</f>
        <v>Financial institution :</v>
      </c>
      <c r="C780" s="1230"/>
      <c r="D780" s="1230"/>
      <c r="E780" s="1230"/>
      <c r="F780" s="1244">
        <f>F4</f>
        <v>0</v>
      </c>
      <c r="G780" s="1245"/>
      <c r="H780" s="1245"/>
      <c r="I780" s="1245"/>
      <c r="J780" s="1245"/>
      <c r="K780" s="1245"/>
      <c r="L780" s="1246"/>
      <c r="M780" s="1339" t="str">
        <f>M4</f>
        <v>Cash flow residual maturity (days)</v>
      </c>
      <c r="N780" s="1340"/>
      <c r="O780" s="1340"/>
      <c r="P780" s="1340"/>
      <c r="Q780" s="1340"/>
      <c r="R780" s="1340"/>
      <c r="S780" s="1340"/>
      <c r="T780" s="1340"/>
      <c r="U780" s="1340"/>
      <c r="V780" s="1340"/>
      <c r="W780" s="1340"/>
      <c r="X780" s="1340"/>
      <c r="Y780" s="1340"/>
      <c r="Z780" s="1340"/>
      <c r="AA780" s="1340"/>
      <c r="AB780" s="1340"/>
      <c r="AC780" s="1340"/>
      <c r="AD780" s="1340"/>
      <c r="AE780" s="1340"/>
      <c r="AF780" s="1341"/>
    </row>
    <row r="781" spans="1:67" ht="25.5" hidden="1" customHeight="1" outlineLevel="2" x14ac:dyDescent="0.2">
      <c r="A781" s="373">
        <v>101</v>
      </c>
      <c r="B781" s="1042" t="str">
        <f>B5</f>
        <v>Date : 
(YYYY-MM-DD)</v>
      </c>
      <c r="C781" s="1043"/>
      <c r="D781" s="1043"/>
      <c r="E781" s="1043"/>
      <c r="F781" s="1244">
        <f>F5</f>
        <v>0</v>
      </c>
      <c r="G781" s="1245"/>
      <c r="H781" s="1245"/>
      <c r="I781" s="1245"/>
      <c r="J781" s="1245"/>
      <c r="K781" s="1245"/>
      <c r="L781" s="1246"/>
      <c r="M781" s="1350" t="str">
        <f>M5</f>
        <v>Balance</v>
      </c>
      <c r="N781" s="776">
        <f>N5</f>
        <v>7</v>
      </c>
      <c r="O781" s="777">
        <f t="shared" ref="O781:AB781" si="173">O5</f>
        <v>14</v>
      </c>
      <c r="P781" s="777">
        <f t="shared" si="173"/>
        <v>21</v>
      </c>
      <c r="Q781" s="777">
        <f t="shared" si="173"/>
        <v>31</v>
      </c>
      <c r="R781" s="777">
        <f t="shared" si="173"/>
        <v>60</v>
      </c>
      <c r="S781" s="777">
        <f t="shared" si="173"/>
        <v>89</v>
      </c>
      <c r="T781" s="777">
        <f t="shared" si="173"/>
        <v>120</v>
      </c>
      <c r="U781" s="777">
        <f t="shared" si="173"/>
        <v>150</v>
      </c>
      <c r="V781" s="777">
        <f t="shared" si="173"/>
        <v>181</v>
      </c>
      <c r="W781" s="777">
        <f t="shared" si="173"/>
        <v>211</v>
      </c>
      <c r="X781" s="777">
        <f t="shared" si="173"/>
        <v>242</v>
      </c>
      <c r="Y781" s="777">
        <f t="shared" si="173"/>
        <v>273</v>
      </c>
      <c r="Z781" s="777">
        <f t="shared" si="173"/>
        <v>303</v>
      </c>
      <c r="AA781" s="777">
        <f t="shared" si="173"/>
        <v>334</v>
      </c>
      <c r="AB781" s="778">
        <f t="shared" si="173"/>
        <v>364</v>
      </c>
      <c r="AC781" s="1350" t="s">
        <v>3</v>
      </c>
      <c r="AD781" s="1332"/>
      <c r="AE781" s="1333"/>
      <c r="AF781" s="1333"/>
    </row>
    <row r="782" spans="1:67" ht="30" hidden="1" customHeight="1" outlineLevel="2" x14ac:dyDescent="0.2">
      <c r="A782" s="373">
        <v>102</v>
      </c>
      <c r="B782" s="1336" t="str">
        <f>B6</f>
        <v>($CDE millions)</v>
      </c>
      <c r="C782" s="1337"/>
      <c r="D782" s="1337"/>
      <c r="E782" s="1337"/>
      <c r="F782" s="1337"/>
      <c r="G782" s="1337"/>
      <c r="H782" s="1337"/>
      <c r="I782" s="1337"/>
      <c r="J782" s="1337"/>
      <c r="K782" s="1337"/>
      <c r="L782" s="1337"/>
      <c r="M782" s="1351"/>
      <c r="N782" s="577" t="str">
        <f>N6</f>
        <v>7 
(Week 1)</v>
      </c>
      <c r="O782" s="578" t="str">
        <f t="shared" ref="O782:AB782" si="174">O6</f>
        <v>14 
(Week 2)</v>
      </c>
      <c r="P782" s="578" t="str">
        <f t="shared" si="174"/>
        <v>21 
(Week 3)</v>
      </c>
      <c r="Q782" s="375" t="str">
        <f t="shared" si="174"/>
        <v>31 
(Week 4)</v>
      </c>
      <c r="R782" s="579" t="str">
        <f t="shared" si="174"/>
        <v>60
(Month 2)</v>
      </c>
      <c r="S782" s="578" t="str">
        <f t="shared" si="174"/>
        <v>89
(Month 3)</v>
      </c>
      <c r="T782" s="578" t="str">
        <f t="shared" si="174"/>
        <v>120
(Month 4)</v>
      </c>
      <c r="U782" s="578" t="str">
        <f t="shared" si="174"/>
        <v>150
(Month 5)</v>
      </c>
      <c r="V782" s="578" t="str">
        <f t="shared" si="174"/>
        <v>181
(Month 6)</v>
      </c>
      <c r="W782" s="578" t="str">
        <f t="shared" si="174"/>
        <v>211
(Month 7)</v>
      </c>
      <c r="X782" s="578" t="str">
        <f t="shared" si="174"/>
        <v>242
(Month 8)</v>
      </c>
      <c r="Y782" s="578" t="str">
        <f t="shared" si="174"/>
        <v>273
(Month 9)</v>
      </c>
      <c r="Z782" s="578" t="str">
        <f t="shared" si="174"/>
        <v>303
(Month 10)</v>
      </c>
      <c r="AA782" s="578" t="str">
        <f t="shared" si="174"/>
        <v>334
(Month 11)</v>
      </c>
      <c r="AB782" s="375" t="str">
        <f t="shared" si="174"/>
        <v>364
(Month 12)</v>
      </c>
      <c r="AC782" s="1351"/>
      <c r="AD782" s="1334"/>
      <c r="AE782" s="1335"/>
      <c r="AF782" s="1335"/>
    </row>
    <row r="783" spans="1:67" ht="22.5" customHeight="1" outlineLevel="1" collapsed="1" x14ac:dyDescent="0.2">
      <c r="A783" s="373">
        <v>103</v>
      </c>
      <c r="B783" s="991" t="str">
        <f>B7</f>
        <v>ASSETS</v>
      </c>
      <c r="C783" s="938"/>
      <c r="D783" s="938"/>
      <c r="E783" s="938"/>
      <c r="F783" s="938"/>
      <c r="G783" s="938"/>
      <c r="H783" s="938"/>
      <c r="I783" s="938"/>
      <c r="J783" s="938"/>
      <c r="K783" s="938"/>
      <c r="L783" s="938"/>
      <c r="M783" s="938"/>
      <c r="N783" s="938"/>
      <c r="O783" s="938"/>
      <c r="P783" s="938"/>
      <c r="Q783" s="938"/>
      <c r="R783" s="938"/>
      <c r="S783" s="938"/>
      <c r="T783" s="938"/>
      <c r="U783" s="938"/>
      <c r="V783" s="938"/>
      <c r="W783" s="938"/>
      <c r="X783" s="938"/>
      <c r="Y783" s="938"/>
      <c r="Z783" s="938"/>
      <c r="AA783" s="938"/>
      <c r="AB783" s="938"/>
      <c r="AC783" s="938"/>
      <c r="AD783" s="938"/>
      <c r="AE783" s="938"/>
      <c r="AF783" s="939"/>
    </row>
    <row r="784" spans="1:67" ht="15" customHeight="1" outlineLevel="1" x14ac:dyDescent="0.2">
      <c r="A784" s="373">
        <v>104</v>
      </c>
      <c r="B784" s="658"/>
      <c r="C784" s="970" t="str">
        <f>C8</f>
        <v>Cash Resources</v>
      </c>
      <c r="D784" s="1359"/>
      <c r="E784" s="1359"/>
      <c r="F784" s="1359"/>
      <c r="G784" s="1359"/>
      <c r="H784" s="1359"/>
      <c r="I784" s="1359"/>
      <c r="J784" s="1359"/>
      <c r="K784" s="1359"/>
      <c r="L784" s="1359"/>
      <c r="M784" s="1359"/>
      <c r="N784" s="1359"/>
      <c r="O784" s="1359"/>
      <c r="P784" s="1359"/>
      <c r="Q784" s="1359"/>
      <c r="R784" s="1359"/>
      <c r="S784" s="1359"/>
      <c r="T784" s="1359"/>
      <c r="U784" s="1359"/>
      <c r="V784" s="1359"/>
      <c r="W784" s="1359"/>
      <c r="X784" s="1359"/>
      <c r="Y784" s="1359"/>
      <c r="Z784" s="1359"/>
      <c r="AA784" s="1359"/>
      <c r="AB784" s="1359"/>
      <c r="AC784" s="1359"/>
      <c r="AD784" s="1359"/>
      <c r="AE784" s="1359"/>
      <c r="AF784" s="1360"/>
    </row>
    <row r="785" spans="1:67" ht="15" customHeight="1" outlineLevel="1" x14ac:dyDescent="0.2">
      <c r="A785" s="373">
        <v>105</v>
      </c>
      <c r="B785" s="658"/>
      <c r="C785" s="377"/>
      <c r="D785" s="377"/>
      <c r="E785" s="377"/>
      <c r="F785" s="1306" t="str">
        <f>F9</f>
        <v>Coins and bank notes</v>
      </c>
      <c r="G785" s="1307"/>
      <c r="H785" s="1307"/>
      <c r="I785" s="1307"/>
      <c r="J785" s="1307"/>
      <c r="K785" s="1307"/>
      <c r="L785" s="1307"/>
      <c r="M785" s="401">
        <f>M9</f>
        <v>0</v>
      </c>
      <c r="N785" s="410">
        <f>M785</f>
        <v>0</v>
      </c>
      <c r="O785" s="1370"/>
      <c r="P785" s="1256"/>
      <c r="Q785" s="1256"/>
      <c r="R785" s="1256"/>
      <c r="S785" s="1256"/>
      <c r="T785" s="1256"/>
      <c r="U785" s="1256"/>
      <c r="V785" s="1256"/>
      <c r="W785" s="1256"/>
      <c r="X785" s="1256"/>
      <c r="Y785" s="1256"/>
      <c r="Z785" s="1256"/>
      <c r="AA785" s="1256"/>
      <c r="AB785" s="1256"/>
      <c r="AC785" s="1256"/>
      <c r="AD785" s="941"/>
      <c r="AE785" s="941"/>
      <c r="AF785" s="942"/>
    </row>
    <row r="786" spans="1:67" ht="15" customHeight="1" outlineLevel="1" x14ac:dyDescent="0.2">
      <c r="A786" s="373">
        <v>106</v>
      </c>
      <c r="B786" s="658"/>
      <c r="C786" s="377"/>
      <c r="D786" s="1103" t="str">
        <f>D10</f>
        <v>Deposits with central bank</v>
      </c>
      <c r="E786" s="1114"/>
      <c r="F786" s="1114"/>
      <c r="G786" s="1114"/>
      <c r="H786" s="1114"/>
      <c r="I786" s="1114"/>
      <c r="J786" s="1114"/>
      <c r="K786" s="1114"/>
      <c r="L786" s="1114"/>
      <c r="M786" s="399">
        <f>SUBTOTAL(9,M787:M788)</f>
        <v>0</v>
      </c>
      <c r="N786" s="402">
        <f t="shared" ref="N786:AB786" si="175">SUBTOTAL(9,N787:N788)</f>
        <v>0</v>
      </c>
      <c r="O786" s="406">
        <f t="shared" si="175"/>
        <v>0</v>
      </c>
      <c r="P786" s="405">
        <f t="shared" si="175"/>
        <v>0</v>
      </c>
      <c r="Q786" s="407">
        <f t="shared" si="175"/>
        <v>0</v>
      </c>
      <c r="R786" s="406">
        <f t="shared" si="175"/>
        <v>0</v>
      </c>
      <c r="S786" s="405">
        <f t="shared" si="175"/>
        <v>0</v>
      </c>
      <c r="T786" s="406">
        <f t="shared" si="175"/>
        <v>0</v>
      </c>
      <c r="U786" s="405">
        <f t="shared" si="175"/>
        <v>0</v>
      </c>
      <c r="V786" s="406">
        <f t="shared" si="175"/>
        <v>0</v>
      </c>
      <c r="W786" s="405">
        <f t="shared" si="175"/>
        <v>0</v>
      </c>
      <c r="X786" s="406">
        <f t="shared" si="175"/>
        <v>0</v>
      </c>
      <c r="Y786" s="405">
        <f t="shared" si="175"/>
        <v>0</v>
      </c>
      <c r="Z786" s="406">
        <f t="shared" si="175"/>
        <v>0</v>
      </c>
      <c r="AA786" s="405">
        <f t="shared" si="175"/>
        <v>0</v>
      </c>
      <c r="AB786" s="416">
        <f t="shared" si="175"/>
        <v>0</v>
      </c>
      <c r="AC786" s="399">
        <f>SUBTOTAL(9,AC787:AC788)</f>
        <v>0</v>
      </c>
      <c r="AD786" s="1367"/>
      <c r="AE786" s="1367"/>
      <c r="AF786" s="1368"/>
    </row>
    <row r="787" spans="1:67" ht="15" customHeight="1" outlineLevel="1" x14ac:dyDescent="0.2">
      <c r="A787" s="373">
        <v>107</v>
      </c>
      <c r="B787" s="658"/>
      <c r="C787" s="378"/>
      <c r="D787" s="378"/>
      <c r="E787" s="379"/>
      <c r="F787" s="1247" t="str">
        <f>F11</f>
        <v>Mandatory</v>
      </c>
      <c r="G787" s="1248"/>
      <c r="H787" s="1248"/>
      <c r="I787" s="1248"/>
      <c r="J787" s="1248"/>
      <c r="K787" s="1248"/>
      <c r="L787" s="1248"/>
      <c r="M787" s="400">
        <f>M11</f>
        <v>0</v>
      </c>
      <c r="N787" s="408">
        <f t="shared" ref="N787:AB787" si="176">N11</f>
        <v>0</v>
      </c>
      <c r="O787" s="408">
        <f t="shared" si="176"/>
        <v>0</v>
      </c>
      <c r="P787" s="408">
        <f t="shared" si="176"/>
        <v>0</v>
      </c>
      <c r="Q787" s="409">
        <f t="shared" si="176"/>
        <v>0</v>
      </c>
      <c r="R787" s="408">
        <f t="shared" si="176"/>
        <v>0</v>
      </c>
      <c r="S787" s="408">
        <f t="shared" si="176"/>
        <v>0</v>
      </c>
      <c r="T787" s="408">
        <f t="shared" si="176"/>
        <v>0</v>
      </c>
      <c r="U787" s="408">
        <f t="shared" si="176"/>
        <v>0</v>
      </c>
      <c r="V787" s="408">
        <f t="shared" si="176"/>
        <v>0</v>
      </c>
      <c r="W787" s="408">
        <f t="shared" si="176"/>
        <v>0</v>
      </c>
      <c r="X787" s="408">
        <f t="shared" si="176"/>
        <v>0</v>
      </c>
      <c r="Y787" s="408">
        <f t="shared" si="176"/>
        <v>0</v>
      </c>
      <c r="Z787" s="408">
        <f t="shared" si="176"/>
        <v>0</v>
      </c>
      <c r="AA787" s="408">
        <f t="shared" si="176"/>
        <v>0</v>
      </c>
      <c r="AB787" s="417">
        <f t="shared" si="176"/>
        <v>0</v>
      </c>
      <c r="AC787" s="531">
        <f>M787-SUM(N787:AB787)</f>
        <v>0</v>
      </c>
      <c r="AD787" s="957"/>
      <c r="AE787" s="852"/>
      <c r="AF787" s="853"/>
    </row>
    <row r="788" spans="1:67" ht="15" customHeight="1" outlineLevel="1" x14ac:dyDescent="0.2">
      <c r="A788" s="373">
        <v>108</v>
      </c>
      <c r="B788" s="658"/>
      <c r="C788" s="378"/>
      <c r="D788" s="378"/>
      <c r="E788" s="379"/>
      <c r="F788" s="1247" t="str">
        <f>F12</f>
        <v>Unencumbered</v>
      </c>
      <c r="G788" s="1248"/>
      <c r="H788" s="1248"/>
      <c r="I788" s="1248"/>
      <c r="J788" s="1248"/>
      <c r="K788" s="1248"/>
      <c r="L788" s="1248"/>
      <c r="M788" s="400">
        <f>M12</f>
        <v>0</v>
      </c>
      <c r="N788" s="408">
        <f>M788</f>
        <v>0</v>
      </c>
      <c r="O788" s="1370"/>
      <c r="P788" s="1256"/>
      <c r="Q788" s="1256"/>
      <c r="R788" s="1256"/>
      <c r="S788" s="1256"/>
      <c r="T788" s="1256"/>
      <c r="U788" s="1256"/>
      <c r="V788" s="1256"/>
      <c r="W788" s="1256"/>
      <c r="X788" s="1256"/>
      <c r="Y788" s="1256"/>
      <c r="Z788" s="1256"/>
      <c r="AA788" s="1256"/>
      <c r="AB788" s="1256"/>
      <c r="AC788" s="1256"/>
      <c r="AD788" s="857"/>
      <c r="AE788" s="858"/>
      <c r="AF788" s="859"/>
    </row>
    <row r="789" spans="1:67" ht="15" customHeight="1" outlineLevel="1" x14ac:dyDescent="0.2">
      <c r="A789" s="373">
        <v>109</v>
      </c>
      <c r="B789" s="658"/>
      <c r="C789" s="377"/>
      <c r="D789" s="1103" t="str">
        <f>D13</f>
        <v>Deposits with financials institutions (FI)</v>
      </c>
      <c r="E789" s="1114"/>
      <c r="F789" s="1114"/>
      <c r="G789" s="1114"/>
      <c r="H789" s="1114"/>
      <c r="I789" s="1114"/>
      <c r="J789" s="1114"/>
      <c r="K789" s="1114"/>
      <c r="L789" s="1114"/>
      <c r="M789" s="399">
        <f>SUBTOTAL(9,M790:M791)</f>
        <v>0</v>
      </c>
      <c r="N789" s="402">
        <f t="shared" ref="N789:AC789" si="177">SUBTOTAL(9,N790:N791)</f>
        <v>0</v>
      </c>
      <c r="O789" s="406">
        <f t="shared" si="177"/>
        <v>0</v>
      </c>
      <c r="P789" s="405">
        <f t="shared" si="177"/>
        <v>0</v>
      </c>
      <c r="Q789" s="407">
        <f t="shared" si="177"/>
        <v>0</v>
      </c>
      <c r="R789" s="406">
        <f t="shared" si="177"/>
        <v>0</v>
      </c>
      <c r="S789" s="405">
        <f t="shared" si="177"/>
        <v>0</v>
      </c>
      <c r="T789" s="406">
        <f t="shared" si="177"/>
        <v>0</v>
      </c>
      <c r="U789" s="405">
        <f t="shared" si="177"/>
        <v>0</v>
      </c>
      <c r="V789" s="406">
        <f t="shared" si="177"/>
        <v>0</v>
      </c>
      <c r="W789" s="405">
        <f t="shared" si="177"/>
        <v>0</v>
      </c>
      <c r="X789" s="406">
        <f t="shared" si="177"/>
        <v>0</v>
      </c>
      <c r="Y789" s="405">
        <f t="shared" si="177"/>
        <v>0</v>
      </c>
      <c r="Z789" s="406">
        <f t="shared" si="177"/>
        <v>0</v>
      </c>
      <c r="AA789" s="405">
        <f t="shared" si="177"/>
        <v>0</v>
      </c>
      <c r="AB789" s="416">
        <f t="shared" si="177"/>
        <v>0</v>
      </c>
      <c r="AC789" s="399">
        <f t="shared" si="177"/>
        <v>0</v>
      </c>
      <c r="AD789" s="1367"/>
      <c r="AE789" s="1367"/>
      <c r="AF789" s="1368"/>
    </row>
    <row r="790" spans="1:67" ht="15" customHeight="1" outlineLevel="1" x14ac:dyDescent="0.2">
      <c r="A790" s="373">
        <v>110</v>
      </c>
      <c r="B790" s="658"/>
      <c r="C790" s="650"/>
      <c r="D790" s="650"/>
      <c r="E790" s="380"/>
      <c r="F790" s="1247" t="str">
        <f>F14</f>
        <v>Demand deposits at FI</v>
      </c>
      <c r="G790" s="1248"/>
      <c r="H790" s="1248"/>
      <c r="I790" s="1248"/>
      <c r="J790" s="1248"/>
      <c r="K790" s="1248"/>
      <c r="L790" s="1248"/>
      <c r="M790" s="400">
        <f>M14</f>
        <v>0</v>
      </c>
      <c r="N790" s="411">
        <f>M790</f>
        <v>0</v>
      </c>
      <c r="O790" s="1255"/>
      <c r="P790" s="1255"/>
      <c r="Q790" s="1255"/>
      <c r="R790" s="1255"/>
      <c r="S790" s="1255"/>
      <c r="T790" s="1255"/>
      <c r="U790" s="1255"/>
      <c r="V790" s="1255"/>
      <c r="W790" s="1255"/>
      <c r="X790" s="1255"/>
      <c r="Y790" s="1255"/>
      <c r="Z790" s="1255"/>
      <c r="AA790" s="1255"/>
      <c r="AB790" s="1255"/>
      <c r="AC790" s="425">
        <f>M790-SUM(N790:AB790)</f>
        <v>0</v>
      </c>
      <c r="AD790" s="957"/>
      <c r="AE790" s="852"/>
      <c r="AF790" s="853"/>
    </row>
    <row r="791" spans="1:67" ht="15" customHeight="1" outlineLevel="1" x14ac:dyDescent="0.2">
      <c r="A791" s="373">
        <v>111</v>
      </c>
      <c r="B791" s="658"/>
      <c r="C791" s="377"/>
      <c r="D791" s="377"/>
      <c r="E791" s="381"/>
      <c r="F791" s="1247" t="str">
        <f>F15</f>
        <v>Term deposits at FI</v>
      </c>
      <c r="G791" s="1248"/>
      <c r="H791" s="1248"/>
      <c r="I791" s="1248"/>
      <c r="J791" s="1248"/>
      <c r="K791" s="1248"/>
      <c r="L791" s="1248"/>
      <c r="M791" s="400">
        <f>M15</f>
        <v>0</v>
      </c>
      <c r="N791" s="411">
        <f t="shared" ref="N791:AB791" si="178">N15</f>
        <v>0</v>
      </c>
      <c r="O791" s="408">
        <f t="shared" si="178"/>
        <v>0</v>
      </c>
      <c r="P791" s="408">
        <f t="shared" si="178"/>
        <v>0</v>
      </c>
      <c r="Q791" s="409">
        <f t="shared" si="178"/>
        <v>0</v>
      </c>
      <c r="R791" s="408">
        <f t="shared" si="178"/>
        <v>0</v>
      </c>
      <c r="S791" s="408">
        <f t="shared" si="178"/>
        <v>0</v>
      </c>
      <c r="T791" s="408">
        <f t="shared" si="178"/>
        <v>0</v>
      </c>
      <c r="U791" s="408">
        <f t="shared" si="178"/>
        <v>0</v>
      </c>
      <c r="V791" s="408">
        <f t="shared" si="178"/>
        <v>0</v>
      </c>
      <c r="W791" s="408">
        <f t="shared" si="178"/>
        <v>0</v>
      </c>
      <c r="X791" s="408">
        <f t="shared" si="178"/>
        <v>0</v>
      </c>
      <c r="Y791" s="408">
        <f t="shared" si="178"/>
        <v>0</v>
      </c>
      <c r="Z791" s="408">
        <f t="shared" si="178"/>
        <v>0</v>
      </c>
      <c r="AA791" s="408">
        <f t="shared" si="178"/>
        <v>0</v>
      </c>
      <c r="AB791" s="417">
        <f t="shared" si="178"/>
        <v>0</v>
      </c>
      <c r="AC791" s="425">
        <f>M791-SUM(N791:AB791)</f>
        <v>0</v>
      </c>
      <c r="AD791" s="857"/>
      <c r="AE791" s="858"/>
      <c r="AF791" s="859"/>
    </row>
    <row r="792" spans="1:67" ht="15" customHeight="1" outlineLevel="1" x14ac:dyDescent="0.2">
      <c r="A792" s="373">
        <v>112</v>
      </c>
      <c r="B792" s="658"/>
      <c r="C792" s="970" t="str">
        <f>C16</f>
        <v>Securities</v>
      </c>
      <c r="D792" s="1359"/>
      <c r="E792" s="1359"/>
      <c r="F792" s="1359"/>
      <c r="G792" s="1359"/>
      <c r="H792" s="1359"/>
      <c r="I792" s="1359"/>
      <c r="J792" s="1359"/>
      <c r="K792" s="1359"/>
      <c r="L792" s="1359"/>
      <c r="M792" s="1359"/>
      <c r="N792" s="1359"/>
      <c r="O792" s="1359"/>
      <c r="P792" s="1359"/>
      <c r="Q792" s="1359"/>
      <c r="R792" s="1359"/>
      <c r="S792" s="1359"/>
      <c r="T792" s="1359"/>
      <c r="U792" s="1359"/>
      <c r="V792" s="1359"/>
      <c r="W792" s="1359"/>
      <c r="X792" s="1359"/>
      <c r="Y792" s="1359"/>
      <c r="Z792" s="1359"/>
      <c r="AA792" s="1359"/>
      <c r="AB792" s="1359"/>
      <c r="AC792" s="1359"/>
      <c r="AD792" s="1256"/>
      <c r="AE792" s="1256"/>
      <c r="AF792" s="1388"/>
    </row>
    <row r="793" spans="1:67" ht="15" customHeight="1" outlineLevel="1" x14ac:dyDescent="0.2">
      <c r="A793" s="373">
        <v>113</v>
      </c>
      <c r="B793" s="658"/>
      <c r="C793" s="659"/>
      <c r="D793" s="973" t="str">
        <f>D17</f>
        <v>Government securities (GS)</v>
      </c>
      <c r="E793" s="1361"/>
      <c r="F793" s="1361"/>
      <c r="G793" s="1361"/>
      <c r="H793" s="1361"/>
      <c r="I793" s="1361"/>
      <c r="J793" s="1361"/>
      <c r="K793" s="1361"/>
      <c r="L793" s="1361"/>
      <c r="M793" s="1361"/>
      <c r="N793" s="1361"/>
      <c r="O793" s="1361"/>
      <c r="P793" s="1361"/>
      <c r="Q793" s="1361"/>
      <c r="R793" s="1361"/>
      <c r="S793" s="1361"/>
      <c r="T793" s="1361"/>
      <c r="U793" s="1361"/>
      <c r="V793" s="1361"/>
      <c r="W793" s="1361"/>
      <c r="X793" s="1361"/>
      <c r="Y793" s="1361"/>
      <c r="Z793" s="1361"/>
      <c r="AA793" s="1361"/>
      <c r="AB793" s="1361"/>
      <c r="AC793" s="1361"/>
      <c r="AD793" s="977"/>
      <c r="AE793" s="977"/>
      <c r="AF793" s="978"/>
    </row>
    <row r="794" spans="1:67" ht="15" customHeight="1" outlineLevel="1" x14ac:dyDescent="0.2">
      <c r="A794" s="373">
        <v>114</v>
      </c>
      <c r="B794" s="658"/>
      <c r="C794" s="659"/>
      <c r="D794" s="659"/>
      <c r="E794" s="1097" t="str">
        <f>E18</f>
        <v>High rated GS</v>
      </c>
      <c r="F794" s="1238"/>
      <c r="G794" s="1238"/>
      <c r="H794" s="1238"/>
      <c r="I794" s="1238"/>
      <c r="J794" s="1238"/>
      <c r="K794" s="1238"/>
      <c r="L794" s="1238"/>
      <c r="M794" s="399">
        <f>SUBTOTAL(9,M795:M798)</f>
        <v>0</v>
      </c>
      <c r="N794" s="402">
        <f t="shared" ref="N794:AC794" si="179">SUBTOTAL(9,N795:N798)</f>
        <v>0</v>
      </c>
      <c r="O794" s="406">
        <f t="shared" si="179"/>
        <v>0</v>
      </c>
      <c r="P794" s="405">
        <f t="shared" si="179"/>
        <v>0</v>
      </c>
      <c r="Q794" s="416">
        <f t="shared" si="179"/>
        <v>0</v>
      </c>
      <c r="R794" s="402">
        <f t="shared" si="179"/>
        <v>0</v>
      </c>
      <c r="S794" s="405">
        <f t="shared" si="179"/>
        <v>0</v>
      </c>
      <c r="T794" s="406">
        <f t="shared" si="179"/>
        <v>0</v>
      </c>
      <c r="U794" s="405">
        <f t="shared" si="179"/>
        <v>0</v>
      </c>
      <c r="V794" s="406">
        <f t="shared" si="179"/>
        <v>0</v>
      </c>
      <c r="W794" s="405">
        <f t="shared" si="179"/>
        <v>0</v>
      </c>
      <c r="X794" s="406">
        <f t="shared" si="179"/>
        <v>0</v>
      </c>
      <c r="Y794" s="405">
        <f t="shared" si="179"/>
        <v>0</v>
      </c>
      <c r="Z794" s="406">
        <f t="shared" si="179"/>
        <v>0</v>
      </c>
      <c r="AA794" s="405">
        <f t="shared" si="179"/>
        <v>0</v>
      </c>
      <c r="AB794" s="416">
        <f t="shared" si="179"/>
        <v>0</v>
      </c>
      <c r="AC794" s="399">
        <f t="shared" si="179"/>
        <v>0</v>
      </c>
      <c r="AD794" s="957"/>
      <c r="AE794" s="852"/>
      <c r="AF794" s="853"/>
    </row>
    <row r="795" spans="1:67" ht="15" customHeight="1" outlineLevel="1" x14ac:dyDescent="0.2">
      <c r="A795" s="373">
        <v>115</v>
      </c>
      <c r="B795" s="658"/>
      <c r="C795" s="659"/>
      <c r="D795" s="659"/>
      <c r="E795" s="382"/>
      <c r="F795" s="1106" t="str">
        <f>F19</f>
        <v xml:space="preserve">Sovereigh &amp; central bank GS </v>
      </c>
      <c r="G795" s="1226"/>
      <c r="H795" s="1226"/>
      <c r="I795" s="1226"/>
      <c r="J795" s="1226"/>
      <c r="K795" s="1226"/>
      <c r="L795" s="1226"/>
      <c r="M795" s="400">
        <f>M19</f>
        <v>0</v>
      </c>
      <c r="N795" s="412">
        <f>M795*(1-'Appx 1. Ref Rates'!$E8)+N19*('Appx 1. Ref Rates'!$E8)</f>
        <v>0</v>
      </c>
      <c r="O795" s="414">
        <f>O19*'Appx 1. Ref Rates'!$E$8</f>
        <v>0</v>
      </c>
      <c r="P795" s="414">
        <f>P19*'Appx 1. Ref Rates'!$E$8</f>
        <v>0</v>
      </c>
      <c r="Q795" s="418">
        <f>Q19*'Appx 1. Ref Rates'!$E$8</f>
        <v>0</v>
      </c>
      <c r="R795" s="411">
        <f>R19*'Appx 1. Ref Rates'!$E$8</f>
        <v>0</v>
      </c>
      <c r="S795" s="414">
        <f>S19*'Appx 1. Ref Rates'!$E$8</f>
        <v>0</v>
      </c>
      <c r="T795" s="414">
        <f>T19*'Appx 1. Ref Rates'!$E$8</f>
        <v>0</v>
      </c>
      <c r="U795" s="414">
        <f>U19*'Appx 1. Ref Rates'!$E$8</f>
        <v>0</v>
      </c>
      <c r="V795" s="414">
        <f>V19*'Appx 1. Ref Rates'!$E$8</f>
        <v>0</v>
      </c>
      <c r="W795" s="414">
        <f>W19*'Appx 1. Ref Rates'!$E$8</f>
        <v>0</v>
      </c>
      <c r="X795" s="414">
        <f>X19*'Appx 1. Ref Rates'!$E$8</f>
        <v>0</v>
      </c>
      <c r="Y795" s="414">
        <f>Y19*'Appx 1. Ref Rates'!$E$8</f>
        <v>0</v>
      </c>
      <c r="Z795" s="414">
        <f>Z19*'Appx 1. Ref Rates'!$E$8</f>
        <v>0</v>
      </c>
      <c r="AA795" s="414">
        <f>AA19*'Appx 1. Ref Rates'!$E$8</f>
        <v>0</v>
      </c>
      <c r="AB795" s="414">
        <f>AB19*'Appx 1. Ref Rates'!$E$8</f>
        <v>0</v>
      </c>
      <c r="AC795" s="400">
        <f>M795-SUM(N795:AB795)</f>
        <v>0</v>
      </c>
      <c r="AD795" s="854"/>
      <c r="AE795" s="855"/>
      <c r="AF795" s="856"/>
    </row>
    <row r="796" spans="1:67" ht="15" customHeight="1" outlineLevel="1" x14ac:dyDescent="0.2">
      <c r="A796" s="373">
        <v>116</v>
      </c>
      <c r="B796" s="658"/>
      <c r="C796" s="659"/>
      <c r="D796" s="659"/>
      <c r="E796" s="382"/>
      <c r="F796" s="1106" t="str">
        <f t="shared" ref="F796:F798" si="180">F20</f>
        <v>State, provincial &amp; agency GS</v>
      </c>
      <c r="G796" s="1226"/>
      <c r="H796" s="1226"/>
      <c r="I796" s="1226"/>
      <c r="J796" s="1226"/>
      <c r="K796" s="1226"/>
      <c r="L796" s="1226"/>
      <c r="M796" s="400">
        <f t="shared" ref="M796:M798" si="181">M20</f>
        <v>0</v>
      </c>
      <c r="N796" s="412">
        <f>M796*(1-'Appx 1. Ref Rates'!$E9)+N20*('Appx 1. Ref Rates'!$E9)</f>
        <v>0</v>
      </c>
      <c r="O796" s="414">
        <f>O20*'Appx 1. Ref Rates'!$E$9</f>
        <v>0</v>
      </c>
      <c r="P796" s="414">
        <f>P20*'Appx 1. Ref Rates'!$E$9</f>
        <v>0</v>
      </c>
      <c r="Q796" s="418">
        <f>Q20*'Appx 1. Ref Rates'!$E$9</f>
        <v>0</v>
      </c>
      <c r="R796" s="411">
        <f>R20*'Appx 1. Ref Rates'!$E$9</f>
        <v>0</v>
      </c>
      <c r="S796" s="414">
        <f>S20*'Appx 1. Ref Rates'!$E$9</f>
        <v>0</v>
      </c>
      <c r="T796" s="414">
        <f>T20*'Appx 1. Ref Rates'!$E$9</f>
        <v>0</v>
      </c>
      <c r="U796" s="414">
        <f>U20*'Appx 1. Ref Rates'!$E$9</f>
        <v>0</v>
      </c>
      <c r="V796" s="414">
        <f>V20*'Appx 1. Ref Rates'!$E$9</f>
        <v>0</v>
      </c>
      <c r="W796" s="414">
        <f>W20*'Appx 1. Ref Rates'!$E$9</f>
        <v>0</v>
      </c>
      <c r="X796" s="414">
        <f>X20*'Appx 1. Ref Rates'!$E$9</f>
        <v>0</v>
      </c>
      <c r="Y796" s="414">
        <f>Y20*'Appx 1. Ref Rates'!$E$9</f>
        <v>0</v>
      </c>
      <c r="Z796" s="414">
        <f>Z20*'Appx 1. Ref Rates'!$E$9</f>
        <v>0</v>
      </c>
      <c r="AA796" s="414">
        <f>AA20*'Appx 1. Ref Rates'!$E$9</f>
        <v>0</v>
      </c>
      <c r="AB796" s="414">
        <f>AB20*'Appx 1. Ref Rates'!$E$9</f>
        <v>0</v>
      </c>
      <c r="AC796" s="400">
        <f>M796-SUM(N796:AB796)</f>
        <v>0</v>
      </c>
      <c r="AD796" s="854"/>
      <c r="AE796" s="855"/>
      <c r="AF796" s="856"/>
    </row>
    <row r="797" spans="1:67" ht="15" customHeight="1" outlineLevel="1" x14ac:dyDescent="0.2">
      <c r="A797" s="373">
        <v>117</v>
      </c>
      <c r="B797" s="658"/>
      <c r="C797" s="377"/>
      <c r="D797" s="377"/>
      <c r="E797" s="381"/>
      <c r="F797" s="1106" t="str">
        <f t="shared" si="180"/>
        <v>State municipal GS</v>
      </c>
      <c r="G797" s="1226"/>
      <c r="H797" s="1226"/>
      <c r="I797" s="1226"/>
      <c r="J797" s="1226"/>
      <c r="K797" s="1226"/>
      <c r="L797" s="1226"/>
      <c r="M797" s="400">
        <f t="shared" si="181"/>
        <v>0</v>
      </c>
      <c r="N797" s="412">
        <f>M797*(1-'Appx 1. Ref Rates'!$E10)+N21*('Appx 1. Ref Rates'!$E10)</f>
        <v>0</v>
      </c>
      <c r="O797" s="414">
        <f>O21*'Appx 1. Ref Rates'!$E$10</f>
        <v>0</v>
      </c>
      <c r="P797" s="414">
        <f>P21*'Appx 1. Ref Rates'!$E$10</f>
        <v>0</v>
      </c>
      <c r="Q797" s="418">
        <f>Q21*'Appx 1. Ref Rates'!$E$10</f>
        <v>0</v>
      </c>
      <c r="R797" s="411">
        <f>R21*'Appx 1. Ref Rates'!$E$10</f>
        <v>0</v>
      </c>
      <c r="S797" s="414">
        <f>S21*'Appx 1. Ref Rates'!$E$10</f>
        <v>0</v>
      </c>
      <c r="T797" s="414">
        <f>T21*'Appx 1. Ref Rates'!$E$10</f>
        <v>0</v>
      </c>
      <c r="U797" s="414">
        <f>U21*'Appx 1. Ref Rates'!$E$10</f>
        <v>0</v>
      </c>
      <c r="V797" s="414">
        <f>V21*'Appx 1. Ref Rates'!$E$10</f>
        <v>0</v>
      </c>
      <c r="W797" s="414">
        <f>W21*'Appx 1. Ref Rates'!$E$10</f>
        <v>0</v>
      </c>
      <c r="X797" s="414">
        <f>X21*'Appx 1. Ref Rates'!$E$10</f>
        <v>0</v>
      </c>
      <c r="Y797" s="414">
        <f>Y21*'Appx 1. Ref Rates'!$E$10</f>
        <v>0</v>
      </c>
      <c r="Z797" s="414">
        <f>Z21*'Appx 1. Ref Rates'!$E$10</f>
        <v>0</v>
      </c>
      <c r="AA797" s="414">
        <f>AA21*'Appx 1. Ref Rates'!$E$10</f>
        <v>0</v>
      </c>
      <c r="AB797" s="414">
        <f>AB21*'Appx 1. Ref Rates'!$E$10</f>
        <v>0</v>
      </c>
      <c r="AC797" s="400">
        <f>M797-SUM(N797:AB797)</f>
        <v>0</v>
      </c>
      <c r="AD797" s="854"/>
      <c r="AE797" s="855"/>
      <c r="AF797" s="856"/>
    </row>
    <row r="798" spans="1:67" s="353" customFormat="1" ht="15" customHeight="1" outlineLevel="1" x14ac:dyDescent="0.2">
      <c r="A798" s="373">
        <v>118</v>
      </c>
      <c r="B798" s="658"/>
      <c r="C798" s="659"/>
      <c r="D798" s="659"/>
      <c r="E798" s="660"/>
      <c r="F798" s="1106" t="str">
        <f t="shared" si="180"/>
        <v>Supranational and multilateral development bank GS</v>
      </c>
      <c r="G798" s="1226"/>
      <c r="H798" s="1226"/>
      <c r="I798" s="1226"/>
      <c r="J798" s="1226"/>
      <c r="K798" s="1226"/>
      <c r="L798" s="1226"/>
      <c r="M798" s="400">
        <f t="shared" si="181"/>
        <v>0</v>
      </c>
      <c r="N798" s="408">
        <f>M798*(1-'Appx 1. Ref Rates'!$E11)+N22*('Appx 1. Ref Rates'!$E11)</f>
        <v>0</v>
      </c>
      <c r="O798" s="408">
        <f>O22*'Appx 1. Ref Rates'!$E$11</f>
        <v>0</v>
      </c>
      <c r="P798" s="408">
        <f>P22*'Appx 1. Ref Rates'!$E$11</f>
        <v>0</v>
      </c>
      <c r="Q798" s="417">
        <f>Q22*'Appx 1. Ref Rates'!$E$11</f>
        <v>0</v>
      </c>
      <c r="R798" s="411">
        <f>R22*'Appx 1. Ref Rates'!$E$11</f>
        <v>0</v>
      </c>
      <c r="S798" s="414">
        <f>S22*'Appx 1. Ref Rates'!$E$11</f>
        <v>0</v>
      </c>
      <c r="T798" s="414">
        <f>T22*'Appx 1. Ref Rates'!$E$11</f>
        <v>0</v>
      </c>
      <c r="U798" s="414">
        <f>U22*'Appx 1. Ref Rates'!$E$11</f>
        <v>0</v>
      </c>
      <c r="V798" s="414">
        <f>V22*'Appx 1. Ref Rates'!$E$11</f>
        <v>0</v>
      </c>
      <c r="W798" s="414">
        <f>W22*'Appx 1. Ref Rates'!$E$11</f>
        <v>0</v>
      </c>
      <c r="X798" s="414">
        <f>X22*'Appx 1. Ref Rates'!$E$11</f>
        <v>0</v>
      </c>
      <c r="Y798" s="414">
        <f>Y22*'Appx 1. Ref Rates'!$E$11</f>
        <v>0</v>
      </c>
      <c r="Z798" s="414">
        <f>Z22*'Appx 1. Ref Rates'!$E$11</f>
        <v>0</v>
      </c>
      <c r="AA798" s="414">
        <f>AA22*'Appx 1. Ref Rates'!$E$11</f>
        <v>0</v>
      </c>
      <c r="AB798" s="414">
        <f>AB22*'Appx 1. Ref Rates'!$E$11</f>
        <v>0</v>
      </c>
      <c r="AC798" s="400">
        <f>M798-SUM(N798:AB798)</f>
        <v>0</v>
      </c>
      <c r="AD798" s="854"/>
      <c r="AE798" s="855"/>
      <c r="AF798" s="856"/>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row>
    <row r="799" spans="1:67" ht="15" customHeight="1" outlineLevel="1" x14ac:dyDescent="0.2">
      <c r="A799" s="373">
        <v>119</v>
      </c>
      <c r="B799" s="658"/>
      <c r="C799" s="383"/>
      <c r="D799" s="383"/>
      <c r="E799" s="1100" t="str">
        <f>E23</f>
        <v>Medium rated GS</v>
      </c>
      <c r="F799" s="1237"/>
      <c r="G799" s="1237"/>
      <c r="H799" s="1237"/>
      <c r="I799" s="1237"/>
      <c r="J799" s="1237"/>
      <c r="K799" s="1237"/>
      <c r="L799" s="1237"/>
      <c r="M799" s="399">
        <f>SUBTOTAL(9,M800:M803)</f>
        <v>0</v>
      </c>
      <c r="N799" s="402">
        <f t="shared" ref="N799:AC799" si="182">SUBTOTAL(9,N800:N803)</f>
        <v>0</v>
      </c>
      <c r="O799" s="406">
        <f t="shared" si="182"/>
        <v>0</v>
      </c>
      <c r="P799" s="405">
        <f t="shared" si="182"/>
        <v>0</v>
      </c>
      <c r="Q799" s="416">
        <f t="shared" si="182"/>
        <v>0</v>
      </c>
      <c r="R799" s="402">
        <f t="shared" si="182"/>
        <v>0</v>
      </c>
      <c r="S799" s="405">
        <f t="shared" si="182"/>
        <v>0</v>
      </c>
      <c r="T799" s="406">
        <f t="shared" si="182"/>
        <v>0</v>
      </c>
      <c r="U799" s="405">
        <f t="shared" si="182"/>
        <v>0</v>
      </c>
      <c r="V799" s="406">
        <f t="shared" si="182"/>
        <v>0</v>
      </c>
      <c r="W799" s="405">
        <f t="shared" si="182"/>
        <v>0</v>
      </c>
      <c r="X799" s="406">
        <f t="shared" si="182"/>
        <v>0</v>
      </c>
      <c r="Y799" s="405">
        <f t="shared" si="182"/>
        <v>0</v>
      </c>
      <c r="Z799" s="406">
        <f t="shared" si="182"/>
        <v>0</v>
      </c>
      <c r="AA799" s="405">
        <f t="shared" si="182"/>
        <v>0</v>
      </c>
      <c r="AB799" s="416">
        <f t="shared" si="182"/>
        <v>0</v>
      </c>
      <c r="AC799" s="399">
        <f t="shared" si="182"/>
        <v>0</v>
      </c>
      <c r="AD799" s="854"/>
      <c r="AE799" s="855"/>
      <c r="AF799" s="856"/>
    </row>
    <row r="800" spans="1:67" ht="15" customHeight="1" outlineLevel="1" x14ac:dyDescent="0.2">
      <c r="A800" s="373">
        <v>120</v>
      </c>
      <c r="B800" s="658"/>
      <c r="C800" s="650"/>
      <c r="D800" s="650"/>
      <c r="E800" s="650"/>
      <c r="F800" s="1106" t="str">
        <f>F24</f>
        <v xml:space="preserve">Sovereigh &amp; central bank GS </v>
      </c>
      <c r="G800" s="1226"/>
      <c r="H800" s="1226"/>
      <c r="I800" s="1226"/>
      <c r="J800" s="1226"/>
      <c r="K800" s="1226"/>
      <c r="L800" s="1226"/>
      <c r="M800" s="400">
        <f>M24</f>
        <v>0</v>
      </c>
      <c r="N800" s="412">
        <f>M800*(1-'Appx 1. Ref Rates'!$E13)+N24*('Appx 1. Ref Rates'!$E13)</f>
        <v>0</v>
      </c>
      <c r="O800" s="414">
        <f>O24*'Appx 1. Ref Rates'!$E$13</f>
        <v>0</v>
      </c>
      <c r="P800" s="414">
        <f>P24*'Appx 1. Ref Rates'!$E$13</f>
        <v>0</v>
      </c>
      <c r="Q800" s="418">
        <f>Q24*'Appx 1. Ref Rates'!$E$13</f>
        <v>0</v>
      </c>
      <c r="R800" s="411">
        <f>R24*'Appx 1. Ref Rates'!$E$13</f>
        <v>0</v>
      </c>
      <c r="S800" s="414">
        <f>S24*'Appx 1. Ref Rates'!$E$13</f>
        <v>0</v>
      </c>
      <c r="T800" s="414">
        <f>T24*'Appx 1. Ref Rates'!$E$13</f>
        <v>0</v>
      </c>
      <c r="U800" s="414">
        <f>U24*'Appx 1. Ref Rates'!$E$13</f>
        <v>0</v>
      </c>
      <c r="V800" s="414">
        <f>V24*'Appx 1. Ref Rates'!$E$13</f>
        <v>0</v>
      </c>
      <c r="W800" s="414">
        <f>W24*'Appx 1. Ref Rates'!$E$13</f>
        <v>0</v>
      </c>
      <c r="X800" s="414">
        <f>X24*'Appx 1. Ref Rates'!$E$13</f>
        <v>0</v>
      </c>
      <c r="Y800" s="414">
        <f>Y24*'Appx 1. Ref Rates'!$E$13</f>
        <v>0</v>
      </c>
      <c r="Z800" s="414">
        <f>Z24*'Appx 1. Ref Rates'!$E$13</f>
        <v>0</v>
      </c>
      <c r="AA800" s="414">
        <f>AA24*'Appx 1. Ref Rates'!$E$13</f>
        <v>0</v>
      </c>
      <c r="AB800" s="414">
        <f>AB24*'Appx 1. Ref Rates'!$E$13</f>
        <v>0</v>
      </c>
      <c r="AC800" s="400">
        <f>M800-SUM(N800:AB800)</f>
        <v>0</v>
      </c>
      <c r="AD800" s="854"/>
      <c r="AE800" s="855"/>
      <c r="AF800" s="856"/>
    </row>
    <row r="801" spans="1:32" ht="15" customHeight="1" outlineLevel="1" x14ac:dyDescent="0.2">
      <c r="A801" s="373">
        <v>121</v>
      </c>
      <c r="B801" s="658"/>
      <c r="C801" s="650"/>
      <c r="D801" s="650"/>
      <c r="E801" s="650"/>
      <c r="F801" s="1106" t="str">
        <f t="shared" ref="F801:F803" si="183">F25</f>
        <v>State, provincial &amp; agency GS</v>
      </c>
      <c r="G801" s="1226"/>
      <c r="H801" s="1226"/>
      <c r="I801" s="1226"/>
      <c r="J801" s="1226"/>
      <c r="K801" s="1226"/>
      <c r="L801" s="1226"/>
      <c r="M801" s="400">
        <f t="shared" ref="M801:M803" si="184">M25</f>
        <v>0</v>
      </c>
      <c r="N801" s="412">
        <f>M801*(1-'Appx 1. Ref Rates'!$E14)+N25*('Appx 1. Ref Rates'!$E14)</f>
        <v>0</v>
      </c>
      <c r="O801" s="414">
        <f>O25*'Appx 1. Ref Rates'!$E$14</f>
        <v>0</v>
      </c>
      <c r="P801" s="414">
        <f>P25*'Appx 1. Ref Rates'!$E$14</f>
        <v>0</v>
      </c>
      <c r="Q801" s="418">
        <f>Q25*'Appx 1. Ref Rates'!$E$14</f>
        <v>0</v>
      </c>
      <c r="R801" s="411">
        <f>R25*'Appx 1. Ref Rates'!$E$14</f>
        <v>0</v>
      </c>
      <c r="S801" s="414">
        <f>S25*'Appx 1. Ref Rates'!$E$14</f>
        <v>0</v>
      </c>
      <c r="T801" s="414">
        <f>T25*'Appx 1. Ref Rates'!$E$14</f>
        <v>0</v>
      </c>
      <c r="U801" s="414">
        <f>U25*'Appx 1. Ref Rates'!$E$14</f>
        <v>0</v>
      </c>
      <c r="V801" s="414">
        <f>V25*'Appx 1. Ref Rates'!$E$14</f>
        <v>0</v>
      </c>
      <c r="W801" s="414">
        <f>W25*'Appx 1. Ref Rates'!$E$14</f>
        <v>0</v>
      </c>
      <c r="X801" s="414">
        <f>X25*'Appx 1. Ref Rates'!$E$14</f>
        <v>0</v>
      </c>
      <c r="Y801" s="414">
        <f>Y25*'Appx 1. Ref Rates'!$E$14</f>
        <v>0</v>
      </c>
      <c r="Z801" s="414">
        <f>Z25*'Appx 1. Ref Rates'!$E$14</f>
        <v>0</v>
      </c>
      <c r="AA801" s="414">
        <f>AA25*'Appx 1. Ref Rates'!$E$14</f>
        <v>0</v>
      </c>
      <c r="AB801" s="414">
        <f>AB25*'Appx 1. Ref Rates'!$E$14</f>
        <v>0</v>
      </c>
      <c r="AC801" s="400">
        <f>M801-SUM(N801:AB801)</f>
        <v>0</v>
      </c>
      <c r="AD801" s="854"/>
      <c r="AE801" s="855"/>
      <c r="AF801" s="856"/>
    </row>
    <row r="802" spans="1:32" ht="15" customHeight="1" outlineLevel="1" x14ac:dyDescent="0.2">
      <c r="A802" s="373">
        <v>122</v>
      </c>
      <c r="B802" s="658"/>
      <c r="C802" s="384"/>
      <c r="D802" s="384"/>
      <c r="E802" s="384"/>
      <c r="F802" s="1106" t="str">
        <f t="shared" si="183"/>
        <v>State municipal GS</v>
      </c>
      <c r="G802" s="1226"/>
      <c r="H802" s="1226"/>
      <c r="I802" s="1226"/>
      <c r="J802" s="1226"/>
      <c r="K802" s="1226"/>
      <c r="L802" s="1226"/>
      <c r="M802" s="400">
        <f t="shared" si="184"/>
        <v>0</v>
      </c>
      <c r="N802" s="412">
        <f>M802*(1-'Appx 1. Ref Rates'!$E15)+N26*('Appx 1. Ref Rates'!$E15)</f>
        <v>0</v>
      </c>
      <c r="O802" s="414">
        <f>O26*'Appx 1. Ref Rates'!$E$15</f>
        <v>0</v>
      </c>
      <c r="P802" s="414">
        <f>P26*'Appx 1. Ref Rates'!$E$15</f>
        <v>0</v>
      </c>
      <c r="Q802" s="418">
        <f>Q26*'Appx 1. Ref Rates'!$E$15</f>
        <v>0</v>
      </c>
      <c r="R802" s="411">
        <f>R26*'Appx 1. Ref Rates'!$E$15</f>
        <v>0</v>
      </c>
      <c r="S802" s="414">
        <f>S26*'Appx 1. Ref Rates'!$E$15</f>
        <v>0</v>
      </c>
      <c r="T802" s="414">
        <f>T26*'Appx 1. Ref Rates'!$E$15</f>
        <v>0</v>
      </c>
      <c r="U802" s="414">
        <f>U26*'Appx 1. Ref Rates'!$E$15</f>
        <v>0</v>
      </c>
      <c r="V802" s="414">
        <f>V26*'Appx 1. Ref Rates'!$E$15</f>
        <v>0</v>
      </c>
      <c r="W802" s="414">
        <f>W26*'Appx 1. Ref Rates'!$E$15</f>
        <v>0</v>
      </c>
      <c r="X802" s="414">
        <f>X26*'Appx 1. Ref Rates'!$E$15</f>
        <v>0</v>
      </c>
      <c r="Y802" s="414">
        <f>Y26*'Appx 1. Ref Rates'!$E$15</f>
        <v>0</v>
      </c>
      <c r="Z802" s="414">
        <f>Z26*'Appx 1. Ref Rates'!$E$15</f>
        <v>0</v>
      </c>
      <c r="AA802" s="414">
        <f>AA26*'Appx 1. Ref Rates'!$E$15</f>
        <v>0</v>
      </c>
      <c r="AB802" s="414">
        <f>AB26*'Appx 1. Ref Rates'!$E$15</f>
        <v>0</v>
      </c>
      <c r="AC802" s="400">
        <f>M802-SUM(N802:AB802)</f>
        <v>0</v>
      </c>
      <c r="AD802" s="854"/>
      <c r="AE802" s="855"/>
      <c r="AF802" s="856"/>
    </row>
    <row r="803" spans="1:32" ht="15" customHeight="1" outlineLevel="1" x14ac:dyDescent="0.2">
      <c r="A803" s="373">
        <v>123</v>
      </c>
      <c r="B803" s="658"/>
      <c r="C803" s="377"/>
      <c r="D803" s="377"/>
      <c r="E803" s="377"/>
      <c r="F803" s="1106" t="str">
        <f t="shared" si="183"/>
        <v>Supranational and multilateral development bank GS</v>
      </c>
      <c r="G803" s="1226"/>
      <c r="H803" s="1226"/>
      <c r="I803" s="1226"/>
      <c r="J803" s="1226"/>
      <c r="K803" s="1226"/>
      <c r="L803" s="1226"/>
      <c r="M803" s="400">
        <f t="shared" si="184"/>
        <v>0</v>
      </c>
      <c r="N803" s="408">
        <f>M803*(1-'Appx 1. Ref Rates'!$E16)+N27*('Appx 1. Ref Rates'!$E16)</f>
        <v>0</v>
      </c>
      <c r="O803" s="408">
        <f>O27*'Appx 1. Ref Rates'!$E$16</f>
        <v>0</v>
      </c>
      <c r="P803" s="408">
        <f>P27*'Appx 1. Ref Rates'!$E$16</f>
        <v>0</v>
      </c>
      <c r="Q803" s="417">
        <f>Q27*'Appx 1. Ref Rates'!$E$16</f>
        <v>0</v>
      </c>
      <c r="R803" s="411">
        <f>R27*'Appx 1. Ref Rates'!$E$16</f>
        <v>0</v>
      </c>
      <c r="S803" s="414">
        <f>S27*'Appx 1. Ref Rates'!$E$16</f>
        <v>0</v>
      </c>
      <c r="T803" s="414">
        <f>T27*'Appx 1. Ref Rates'!$E$16</f>
        <v>0</v>
      </c>
      <c r="U803" s="414">
        <f>U27*'Appx 1. Ref Rates'!$E$16</f>
        <v>0</v>
      </c>
      <c r="V803" s="414">
        <f>V27*'Appx 1. Ref Rates'!$E$16</f>
        <v>0</v>
      </c>
      <c r="W803" s="414">
        <f>W27*'Appx 1. Ref Rates'!$E$16</f>
        <v>0</v>
      </c>
      <c r="X803" s="414">
        <f>X27*'Appx 1. Ref Rates'!$E$16</f>
        <v>0</v>
      </c>
      <c r="Y803" s="414">
        <f>Y27*'Appx 1. Ref Rates'!$E$16</f>
        <v>0</v>
      </c>
      <c r="Z803" s="414">
        <f>Z27*'Appx 1. Ref Rates'!$E$16</f>
        <v>0</v>
      </c>
      <c r="AA803" s="414">
        <f>AA27*'Appx 1. Ref Rates'!$E$16</f>
        <v>0</v>
      </c>
      <c r="AB803" s="414">
        <f>AB27*'Appx 1. Ref Rates'!$E$16</f>
        <v>0</v>
      </c>
      <c r="AC803" s="400">
        <f>M803-SUM(N803:AB803)</f>
        <v>0</v>
      </c>
      <c r="AD803" s="854"/>
      <c r="AE803" s="855"/>
      <c r="AF803" s="856"/>
    </row>
    <row r="804" spans="1:32" ht="15" customHeight="1" outlineLevel="1" x14ac:dyDescent="0.2">
      <c r="A804" s="373">
        <v>124</v>
      </c>
      <c r="B804" s="658"/>
      <c r="C804" s="384"/>
      <c r="D804" s="384"/>
      <c r="E804" s="1100" t="str">
        <f>E28</f>
        <v>Low or not rated GS</v>
      </c>
      <c r="F804" s="1237"/>
      <c r="G804" s="1237"/>
      <c r="H804" s="1237"/>
      <c r="I804" s="1237"/>
      <c r="J804" s="1237"/>
      <c r="K804" s="1237"/>
      <c r="L804" s="1237"/>
      <c r="M804" s="399">
        <f>SUBTOTAL(9,M805:M808)</f>
        <v>0</v>
      </c>
      <c r="N804" s="402">
        <f t="shared" ref="N804:AC804" si="185">SUBTOTAL(9,N805:N808)</f>
        <v>0</v>
      </c>
      <c r="O804" s="406">
        <f t="shared" si="185"/>
        <v>0</v>
      </c>
      <c r="P804" s="405">
        <f t="shared" si="185"/>
        <v>0</v>
      </c>
      <c r="Q804" s="416">
        <f t="shared" si="185"/>
        <v>0</v>
      </c>
      <c r="R804" s="402">
        <f t="shared" si="185"/>
        <v>0</v>
      </c>
      <c r="S804" s="405">
        <f t="shared" si="185"/>
        <v>0</v>
      </c>
      <c r="T804" s="406">
        <f t="shared" si="185"/>
        <v>0</v>
      </c>
      <c r="U804" s="405">
        <f t="shared" si="185"/>
        <v>0</v>
      </c>
      <c r="V804" s="406">
        <f t="shared" si="185"/>
        <v>0</v>
      </c>
      <c r="W804" s="405">
        <f t="shared" si="185"/>
        <v>0</v>
      </c>
      <c r="X804" s="406">
        <f t="shared" si="185"/>
        <v>0</v>
      </c>
      <c r="Y804" s="405">
        <f t="shared" si="185"/>
        <v>0</v>
      </c>
      <c r="Z804" s="406">
        <f t="shared" si="185"/>
        <v>0</v>
      </c>
      <c r="AA804" s="405">
        <f t="shared" si="185"/>
        <v>0</v>
      </c>
      <c r="AB804" s="416">
        <f t="shared" si="185"/>
        <v>0</v>
      </c>
      <c r="AC804" s="399">
        <f t="shared" si="185"/>
        <v>0</v>
      </c>
      <c r="AD804" s="854"/>
      <c r="AE804" s="855"/>
      <c r="AF804" s="856"/>
    </row>
    <row r="805" spans="1:32" ht="15" customHeight="1" outlineLevel="1" x14ac:dyDescent="0.2">
      <c r="A805" s="373">
        <v>125</v>
      </c>
      <c r="B805" s="658"/>
      <c r="C805" s="650"/>
      <c r="D805" s="650"/>
      <c r="E805" s="650"/>
      <c r="F805" s="1106" t="str">
        <f>F29</f>
        <v xml:space="preserve">Sovereigh &amp; central bank GS </v>
      </c>
      <c r="G805" s="1226"/>
      <c r="H805" s="1226"/>
      <c r="I805" s="1226"/>
      <c r="J805" s="1226"/>
      <c r="K805" s="1226"/>
      <c r="L805" s="1226"/>
      <c r="M805" s="400">
        <f>M29</f>
        <v>0</v>
      </c>
      <c r="N805" s="412">
        <f>M805*(1-'Appx 1. Ref Rates'!$E18)+N29*('Appx 1. Ref Rates'!$E18)</f>
        <v>0</v>
      </c>
      <c r="O805" s="414">
        <f>O29*'Appx 1. Ref Rates'!$E$18</f>
        <v>0</v>
      </c>
      <c r="P805" s="414">
        <f>P29*'Appx 1. Ref Rates'!$E$18</f>
        <v>0</v>
      </c>
      <c r="Q805" s="418">
        <f>Q29*'Appx 1. Ref Rates'!$E$18</f>
        <v>0</v>
      </c>
      <c r="R805" s="411">
        <f>R29*'Appx 1. Ref Rates'!$E$18</f>
        <v>0</v>
      </c>
      <c r="S805" s="414">
        <f>S29*'Appx 1. Ref Rates'!$E$18</f>
        <v>0</v>
      </c>
      <c r="T805" s="414">
        <f>T29*'Appx 1. Ref Rates'!$E$18</f>
        <v>0</v>
      </c>
      <c r="U805" s="414">
        <f>U29*'Appx 1. Ref Rates'!$E$18</f>
        <v>0</v>
      </c>
      <c r="V805" s="414">
        <f>V29*'Appx 1. Ref Rates'!$E$18</f>
        <v>0</v>
      </c>
      <c r="W805" s="414">
        <f>W29*'Appx 1. Ref Rates'!$E$18</f>
        <v>0</v>
      </c>
      <c r="X805" s="414">
        <f>X29*'Appx 1. Ref Rates'!$E$18</f>
        <v>0</v>
      </c>
      <c r="Y805" s="414">
        <f>Y29*'Appx 1. Ref Rates'!$E$18</f>
        <v>0</v>
      </c>
      <c r="Z805" s="414">
        <f>Z29*'Appx 1. Ref Rates'!$E$18</f>
        <v>0</v>
      </c>
      <c r="AA805" s="414">
        <f>AA29*'Appx 1. Ref Rates'!$E$18</f>
        <v>0</v>
      </c>
      <c r="AB805" s="414">
        <f>AB29*'Appx 1. Ref Rates'!$E$18</f>
        <v>0</v>
      </c>
      <c r="AC805" s="400">
        <f>M805-SUM(N805:AB805)</f>
        <v>0</v>
      </c>
      <c r="AD805" s="854"/>
      <c r="AE805" s="855"/>
      <c r="AF805" s="856"/>
    </row>
    <row r="806" spans="1:32" ht="15" customHeight="1" outlineLevel="1" x14ac:dyDescent="0.2">
      <c r="A806" s="373">
        <v>126</v>
      </c>
      <c r="B806" s="658"/>
      <c r="C806" s="385"/>
      <c r="D806" s="385"/>
      <c r="E806" s="385"/>
      <c r="F806" s="1106" t="str">
        <f t="shared" ref="F806:F808" si="186">F30</f>
        <v>State, provincial &amp; agency GS</v>
      </c>
      <c r="G806" s="1226"/>
      <c r="H806" s="1226"/>
      <c r="I806" s="1226"/>
      <c r="J806" s="1226"/>
      <c r="K806" s="1226"/>
      <c r="L806" s="1226"/>
      <c r="M806" s="400">
        <f t="shared" ref="M806:M808" si="187">M30</f>
        <v>0</v>
      </c>
      <c r="N806" s="412">
        <f>M806*(1-'Appx 1. Ref Rates'!$E19)+N30*('Appx 1. Ref Rates'!$E19)</f>
        <v>0</v>
      </c>
      <c r="O806" s="414">
        <f>O30*'Appx 1. Ref Rates'!$E$19</f>
        <v>0</v>
      </c>
      <c r="P806" s="414">
        <f>P30*'Appx 1. Ref Rates'!$E$18</f>
        <v>0</v>
      </c>
      <c r="Q806" s="418">
        <f>Q30*'Appx 1. Ref Rates'!$E$18</f>
        <v>0</v>
      </c>
      <c r="R806" s="411">
        <f>R30*'Appx 1. Ref Rates'!$E$18</f>
        <v>0</v>
      </c>
      <c r="S806" s="414">
        <f>S30*'Appx 1. Ref Rates'!$E$18</f>
        <v>0</v>
      </c>
      <c r="T806" s="414">
        <f>T30*'Appx 1. Ref Rates'!$E$18</f>
        <v>0</v>
      </c>
      <c r="U806" s="414">
        <f>U30*'Appx 1. Ref Rates'!$E$18</f>
        <v>0</v>
      </c>
      <c r="V806" s="414">
        <f>V30*'Appx 1. Ref Rates'!$E$18</f>
        <v>0</v>
      </c>
      <c r="W806" s="414">
        <f>W30*'Appx 1. Ref Rates'!$E$18</f>
        <v>0</v>
      </c>
      <c r="X806" s="414">
        <f>X30*'Appx 1. Ref Rates'!$E$18</f>
        <v>0</v>
      </c>
      <c r="Y806" s="414">
        <f>Y30*'Appx 1. Ref Rates'!$E$18</f>
        <v>0</v>
      </c>
      <c r="Z806" s="414">
        <f>Z30*'Appx 1. Ref Rates'!$E$18</f>
        <v>0</v>
      </c>
      <c r="AA806" s="414">
        <f>AA30*'Appx 1. Ref Rates'!$E$18</f>
        <v>0</v>
      </c>
      <c r="AB806" s="414">
        <f>AB30*'Appx 1. Ref Rates'!$E$18</f>
        <v>0</v>
      </c>
      <c r="AC806" s="400">
        <f>M806-SUM(N806:AB806)</f>
        <v>0</v>
      </c>
      <c r="AD806" s="854"/>
      <c r="AE806" s="855"/>
      <c r="AF806" s="856"/>
    </row>
    <row r="807" spans="1:32" ht="15" customHeight="1" outlineLevel="1" x14ac:dyDescent="0.2">
      <c r="A807" s="373">
        <v>127</v>
      </c>
      <c r="B807" s="658"/>
      <c r="C807" s="385"/>
      <c r="D807" s="385"/>
      <c r="E807" s="385"/>
      <c r="F807" s="1106" t="str">
        <f t="shared" si="186"/>
        <v>State municipal GS</v>
      </c>
      <c r="G807" s="1226"/>
      <c r="H807" s="1226"/>
      <c r="I807" s="1226"/>
      <c r="J807" s="1226"/>
      <c r="K807" s="1226"/>
      <c r="L807" s="1226"/>
      <c r="M807" s="400">
        <f t="shared" si="187"/>
        <v>0</v>
      </c>
      <c r="N807" s="412">
        <f>M807*(1-'Appx 1. Ref Rates'!$E20)+N31*('Appx 1. Ref Rates'!$E20)</f>
        <v>0</v>
      </c>
      <c r="O807" s="414">
        <f>O31*'Appx 1. Ref Rates'!$E$21</f>
        <v>0</v>
      </c>
      <c r="P807" s="414">
        <f>P31*'Appx 1. Ref Rates'!$E$18</f>
        <v>0</v>
      </c>
      <c r="Q807" s="418">
        <f>Q31*'Appx 1. Ref Rates'!$E$18</f>
        <v>0</v>
      </c>
      <c r="R807" s="411">
        <f>R31*'Appx 1. Ref Rates'!$E$18</f>
        <v>0</v>
      </c>
      <c r="S807" s="414">
        <f>S31*'Appx 1. Ref Rates'!$E$18</f>
        <v>0</v>
      </c>
      <c r="T807" s="414">
        <f>T31*'Appx 1. Ref Rates'!$E$18</f>
        <v>0</v>
      </c>
      <c r="U807" s="414">
        <f>U31*'Appx 1. Ref Rates'!$E$18</f>
        <v>0</v>
      </c>
      <c r="V807" s="414">
        <f>V31*'Appx 1. Ref Rates'!$E$18</f>
        <v>0</v>
      </c>
      <c r="W807" s="414">
        <f>W31*'Appx 1. Ref Rates'!$E$18</f>
        <v>0</v>
      </c>
      <c r="X807" s="414">
        <f>X31*'Appx 1. Ref Rates'!$E$18</f>
        <v>0</v>
      </c>
      <c r="Y807" s="414">
        <f>Y31*'Appx 1. Ref Rates'!$E$18</f>
        <v>0</v>
      </c>
      <c r="Z807" s="414">
        <f>Z31*'Appx 1. Ref Rates'!$E$18</f>
        <v>0</v>
      </c>
      <c r="AA807" s="414">
        <f>AA31*'Appx 1. Ref Rates'!$E$18</f>
        <v>0</v>
      </c>
      <c r="AB807" s="414">
        <f>AB31*'Appx 1. Ref Rates'!$E$18</f>
        <v>0</v>
      </c>
      <c r="AC807" s="400">
        <f>M807-SUM(N807:AB807)</f>
        <v>0</v>
      </c>
      <c r="AD807" s="854"/>
      <c r="AE807" s="855"/>
      <c r="AF807" s="856"/>
    </row>
    <row r="808" spans="1:32" ht="15" customHeight="1" outlineLevel="1" x14ac:dyDescent="0.2">
      <c r="A808" s="373">
        <v>128</v>
      </c>
      <c r="B808" s="658"/>
      <c r="C808" s="386"/>
      <c r="D808" s="386"/>
      <c r="E808" s="386"/>
      <c r="F808" s="1106" t="str">
        <f t="shared" si="186"/>
        <v>Supranational and multilateral development bank GS</v>
      </c>
      <c r="G808" s="1226"/>
      <c r="H808" s="1226"/>
      <c r="I808" s="1226"/>
      <c r="J808" s="1226"/>
      <c r="K808" s="1226"/>
      <c r="L808" s="1226"/>
      <c r="M808" s="400">
        <f t="shared" si="187"/>
        <v>0</v>
      </c>
      <c r="N808" s="408">
        <f>M808*(1-'Appx 1. Ref Rates'!$E21)+N32*('Appx 1. Ref Rates'!$E21)</f>
        <v>0</v>
      </c>
      <c r="O808" s="408">
        <f>O32*'Appx 1. Ref Rates'!$E$21</f>
        <v>0</v>
      </c>
      <c r="P808" s="408">
        <f>P32*'Appx 1. Ref Rates'!$E$18</f>
        <v>0</v>
      </c>
      <c r="Q808" s="417">
        <f>Q32*'Appx 1. Ref Rates'!$E$18</f>
        <v>0</v>
      </c>
      <c r="R808" s="411">
        <f>R32*'Appx 1. Ref Rates'!$E$18</f>
        <v>0</v>
      </c>
      <c r="S808" s="414">
        <f>S32*'Appx 1. Ref Rates'!$E$18</f>
        <v>0</v>
      </c>
      <c r="T808" s="414">
        <f>T32*'Appx 1. Ref Rates'!$E$18</f>
        <v>0</v>
      </c>
      <c r="U808" s="414">
        <f>U32*'Appx 1. Ref Rates'!$E$18</f>
        <v>0</v>
      </c>
      <c r="V808" s="414">
        <f>V32*'Appx 1. Ref Rates'!$E$18</f>
        <v>0</v>
      </c>
      <c r="W808" s="414">
        <f>W32*'Appx 1. Ref Rates'!$E$18</f>
        <v>0</v>
      </c>
      <c r="X808" s="414">
        <f>X32*'Appx 1. Ref Rates'!$E$18</f>
        <v>0</v>
      </c>
      <c r="Y808" s="414">
        <f>Y32*'Appx 1. Ref Rates'!$E$18</f>
        <v>0</v>
      </c>
      <c r="Z808" s="414">
        <f>Z32*'Appx 1. Ref Rates'!$E$18</f>
        <v>0</v>
      </c>
      <c r="AA808" s="414">
        <f>AA32*'Appx 1. Ref Rates'!$E$18</f>
        <v>0</v>
      </c>
      <c r="AB808" s="414">
        <f>AB32*'Appx 1. Ref Rates'!$E$18</f>
        <v>0</v>
      </c>
      <c r="AC808" s="400">
        <f>M808-SUM(N808:AB808)</f>
        <v>0</v>
      </c>
      <c r="AD808" s="857"/>
      <c r="AE808" s="858"/>
      <c r="AF808" s="859"/>
    </row>
    <row r="809" spans="1:32" ht="15" customHeight="1" outlineLevel="1" x14ac:dyDescent="0.2">
      <c r="A809" s="373">
        <v>129</v>
      </c>
      <c r="B809" s="658"/>
      <c r="C809" s="386"/>
      <c r="D809" s="1103" t="str">
        <f>D33</f>
        <v>Mortgage backed securities (MBS)</v>
      </c>
      <c r="E809" s="1114"/>
      <c r="F809" s="1114"/>
      <c r="G809" s="1114"/>
      <c r="H809" s="1114"/>
      <c r="I809" s="1114"/>
      <c r="J809" s="1114"/>
      <c r="K809" s="1114"/>
      <c r="L809" s="1114"/>
      <c r="M809" s="1114"/>
      <c r="N809" s="1114"/>
      <c r="O809" s="1114"/>
      <c r="P809" s="1114"/>
      <c r="Q809" s="1114"/>
      <c r="R809" s="1114"/>
      <c r="S809" s="1114"/>
      <c r="T809" s="1114"/>
      <c r="U809" s="1114"/>
      <c r="V809" s="1114"/>
      <c r="W809" s="1114"/>
      <c r="X809" s="1114"/>
      <c r="Y809" s="1114"/>
      <c r="Z809" s="1114"/>
      <c r="AA809" s="1114"/>
      <c r="AB809" s="1114"/>
      <c r="AC809" s="1114"/>
      <c r="AD809" s="1114"/>
      <c r="AE809" s="1114"/>
      <c r="AF809" s="1355"/>
    </row>
    <row r="810" spans="1:32" ht="15" customHeight="1" outlineLevel="1" x14ac:dyDescent="0.2">
      <c r="A810" s="373">
        <v>130</v>
      </c>
      <c r="B810" s="658"/>
      <c r="C810" s="386"/>
      <c r="D810" s="386"/>
      <c r="E810" s="1097" t="str">
        <f>E34</f>
        <v>Agency MBS</v>
      </c>
      <c r="F810" s="1238"/>
      <c r="G810" s="1238"/>
      <c r="H810" s="1238"/>
      <c r="I810" s="1238"/>
      <c r="J810" s="1238"/>
      <c r="K810" s="1238"/>
      <c r="L810" s="1238"/>
      <c r="M810" s="399">
        <f>SUBTOTAL(9,M811:M813)</f>
        <v>0</v>
      </c>
      <c r="N810" s="402">
        <f t="shared" ref="N810:AC810" si="188">SUBTOTAL(9,N811:N813)</f>
        <v>0</v>
      </c>
      <c r="O810" s="406">
        <f t="shared" si="188"/>
        <v>0</v>
      </c>
      <c r="P810" s="405">
        <f t="shared" si="188"/>
        <v>0</v>
      </c>
      <c r="Q810" s="416">
        <f t="shared" si="188"/>
        <v>0</v>
      </c>
      <c r="R810" s="402">
        <f t="shared" si="188"/>
        <v>0</v>
      </c>
      <c r="S810" s="405">
        <f t="shared" si="188"/>
        <v>0</v>
      </c>
      <c r="T810" s="406">
        <f t="shared" si="188"/>
        <v>0</v>
      </c>
      <c r="U810" s="405">
        <f t="shared" si="188"/>
        <v>0</v>
      </c>
      <c r="V810" s="406">
        <f t="shared" si="188"/>
        <v>0</v>
      </c>
      <c r="W810" s="405">
        <f t="shared" si="188"/>
        <v>0</v>
      </c>
      <c r="X810" s="406">
        <f t="shared" si="188"/>
        <v>0</v>
      </c>
      <c r="Y810" s="405">
        <f t="shared" si="188"/>
        <v>0</v>
      </c>
      <c r="Z810" s="406">
        <f t="shared" si="188"/>
        <v>0</v>
      </c>
      <c r="AA810" s="405">
        <f t="shared" si="188"/>
        <v>0</v>
      </c>
      <c r="AB810" s="416">
        <f t="shared" si="188"/>
        <v>0</v>
      </c>
      <c r="AC810" s="399">
        <f t="shared" si="188"/>
        <v>0</v>
      </c>
      <c r="AD810" s="957"/>
      <c r="AE810" s="852"/>
      <c r="AF810" s="853"/>
    </row>
    <row r="811" spans="1:32" ht="15" customHeight="1" outlineLevel="1" x14ac:dyDescent="0.2">
      <c r="A811" s="373">
        <v>131</v>
      </c>
      <c r="B811" s="658"/>
      <c r="C811" s="386"/>
      <c r="D811" s="386"/>
      <c r="E811" s="387"/>
      <c r="F811" s="1106" t="str">
        <f>F35</f>
        <v>Agency MBS, high rated</v>
      </c>
      <c r="G811" s="1226"/>
      <c r="H811" s="1226"/>
      <c r="I811" s="1226"/>
      <c r="J811" s="1226"/>
      <c r="K811" s="1226"/>
      <c r="L811" s="1226"/>
      <c r="M811" s="400">
        <f t="shared" ref="M811:M813" si="189">M35</f>
        <v>0</v>
      </c>
      <c r="N811" s="412">
        <f>M811*(1-'Appx 1. Ref Rates'!$E$24)+N35*('Appx 1. Ref Rates'!$E$24)</f>
        <v>0</v>
      </c>
      <c r="O811" s="414">
        <f>O35*'Appx 1. Ref Rates'!$E24</f>
        <v>0</v>
      </c>
      <c r="P811" s="414">
        <f>P35*'Appx 1. Ref Rates'!$E24</f>
        <v>0</v>
      </c>
      <c r="Q811" s="418">
        <f>Q35*'Appx 1. Ref Rates'!$E24</f>
        <v>0</v>
      </c>
      <c r="R811" s="411">
        <f>R35*'Appx 1. Ref Rates'!$E24</f>
        <v>0</v>
      </c>
      <c r="S811" s="414">
        <f>S35*'Appx 1. Ref Rates'!$E24</f>
        <v>0</v>
      </c>
      <c r="T811" s="414">
        <f>T35*'Appx 1. Ref Rates'!$E24</f>
        <v>0</v>
      </c>
      <c r="U811" s="414">
        <f>U35*'Appx 1. Ref Rates'!$E24</f>
        <v>0</v>
      </c>
      <c r="V811" s="414">
        <f>V35*'Appx 1. Ref Rates'!$E24</f>
        <v>0</v>
      </c>
      <c r="W811" s="414">
        <f>W35*'Appx 1. Ref Rates'!$E24</f>
        <v>0</v>
      </c>
      <c r="X811" s="414">
        <f>X35*'Appx 1. Ref Rates'!$E24</f>
        <v>0</v>
      </c>
      <c r="Y811" s="414">
        <f>Y35*'Appx 1. Ref Rates'!$E24</f>
        <v>0</v>
      </c>
      <c r="Z811" s="414">
        <f>Z35*'Appx 1. Ref Rates'!$E24</f>
        <v>0</v>
      </c>
      <c r="AA811" s="414">
        <f>AA35*'Appx 1. Ref Rates'!$E24</f>
        <v>0</v>
      </c>
      <c r="AB811" s="414">
        <f>AB35*'Appx 1. Ref Rates'!$E24</f>
        <v>0</v>
      </c>
      <c r="AC811" s="400">
        <f>M811-SUM(N811:AB811)</f>
        <v>0</v>
      </c>
      <c r="AD811" s="854"/>
      <c r="AE811" s="855"/>
      <c r="AF811" s="856"/>
    </row>
    <row r="812" spans="1:32" ht="15" customHeight="1" outlineLevel="1" x14ac:dyDescent="0.2">
      <c r="A812" s="373">
        <v>132</v>
      </c>
      <c r="B812" s="658"/>
      <c r="C812" s="386"/>
      <c r="D812" s="386"/>
      <c r="E812" s="387"/>
      <c r="F812" s="1106" t="str">
        <f t="shared" ref="F812:F813" si="190">F36</f>
        <v>Agency MBS, medium rated</v>
      </c>
      <c r="G812" s="1226"/>
      <c r="H812" s="1226"/>
      <c r="I812" s="1226"/>
      <c r="J812" s="1226"/>
      <c r="K812" s="1226"/>
      <c r="L812" s="1226"/>
      <c r="M812" s="400">
        <f t="shared" si="189"/>
        <v>0</v>
      </c>
      <c r="N812" s="412">
        <f>M812*(1-'Appx 1. Ref Rates'!$E$25)+N36*('Appx 1. Ref Rates'!$E$25)</f>
        <v>0</v>
      </c>
      <c r="O812" s="414">
        <f>O36*'Appx 1. Ref Rates'!$E25</f>
        <v>0</v>
      </c>
      <c r="P812" s="414">
        <f>P36*'Appx 1. Ref Rates'!$E25</f>
        <v>0</v>
      </c>
      <c r="Q812" s="418">
        <f>Q36*'Appx 1. Ref Rates'!$E25</f>
        <v>0</v>
      </c>
      <c r="R812" s="411">
        <f>R36*'Appx 1. Ref Rates'!$E25</f>
        <v>0</v>
      </c>
      <c r="S812" s="414">
        <f>S36*'Appx 1. Ref Rates'!$E25</f>
        <v>0</v>
      </c>
      <c r="T812" s="414">
        <f>T36*'Appx 1. Ref Rates'!$E25</f>
        <v>0</v>
      </c>
      <c r="U812" s="414">
        <f>U36*'Appx 1. Ref Rates'!$E25</f>
        <v>0</v>
      </c>
      <c r="V812" s="414">
        <f>V36*'Appx 1. Ref Rates'!$E25</f>
        <v>0</v>
      </c>
      <c r="W812" s="414">
        <f>W36*'Appx 1. Ref Rates'!$E25</f>
        <v>0</v>
      </c>
      <c r="X812" s="414">
        <f>X36*'Appx 1. Ref Rates'!$E25</f>
        <v>0</v>
      </c>
      <c r="Y812" s="414">
        <f>Y36*'Appx 1. Ref Rates'!$E25</f>
        <v>0</v>
      </c>
      <c r="Z812" s="414">
        <f>Z36*'Appx 1. Ref Rates'!$E25</f>
        <v>0</v>
      </c>
      <c r="AA812" s="414">
        <f>AA36*'Appx 1. Ref Rates'!$E25</f>
        <v>0</v>
      </c>
      <c r="AB812" s="414">
        <f>AB36*'Appx 1. Ref Rates'!$E25</f>
        <v>0</v>
      </c>
      <c r="AC812" s="400">
        <f>M812-SUM(N812:AB812)</f>
        <v>0</v>
      </c>
      <c r="AD812" s="854"/>
      <c r="AE812" s="855"/>
      <c r="AF812" s="856"/>
    </row>
    <row r="813" spans="1:32" ht="15" customHeight="1" outlineLevel="1" x14ac:dyDescent="0.2">
      <c r="A813" s="373">
        <v>133</v>
      </c>
      <c r="B813" s="658"/>
      <c r="C813" s="386"/>
      <c r="D813" s="386"/>
      <c r="E813" s="387"/>
      <c r="F813" s="1106" t="str">
        <f t="shared" si="190"/>
        <v>Agency MBS, low or not rated</v>
      </c>
      <c r="G813" s="1226"/>
      <c r="H813" s="1226"/>
      <c r="I813" s="1226"/>
      <c r="J813" s="1226"/>
      <c r="K813" s="1226"/>
      <c r="L813" s="1226"/>
      <c r="M813" s="400">
        <f t="shared" si="189"/>
        <v>0</v>
      </c>
      <c r="N813" s="412">
        <f>M813*(1-'Appx 1. Ref Rates'!$E$26)+N37*('Appx 1. Ref Rates'!$E$26)</f>
        <v>0</v>
      </c>
      <c r="O813" s="414">
        <f>O37*'Appx 1. Ref Rates'!$E26</f>
        <v>0</v>
      </c>
      <c r="P813" s="414">
        <f>P37*'Appx 1. Ref Rates'!$E26</f>
        <v>0</v>
      </c>
      <c r="Q813" s="418">
        <f>Q37*'Appx 1. Ref Rates'!$E26</f>
        <v>0</v>
      </c>
      <c r="R813" s="411">
        <f>R37*'Appx 1. Ref Rates'!$E26</f>
        <v>0</v>
      </c>
      <c r="S813" s="414">
        <f>S37*'Appx 1. Ref Rates'!$E26</f>
        <v>0</v>
      </c>
      <c r="T813" s="414">
        <f>T37*'Appx 1. Ref Rates'!$E26</f>
        <v>0</v>
      </c>
      <c r="U813" s="414">
        <f>U37*'Appx 1. Ref Rates'!$E26</f>
        <v>0</v>
      </c>
      <c r="V813" s="414">
        <f>V37*'Appx 1. Ref Rates'!$E26</f>
        <v>0</v>
      </c>
      <c r="W813" s="414">
        <f>W37*'Appx 1. Ref Rates'!$E26</f>
        <v>0</v>
      </c>
      <c r="X813" s="414">
        <f>X37*'Appx 1. Ref Rates'!$E26</f>
        <v>0</v>
      </c>
      <c r="Y813" s="414">
        <f>Y37*'Appx 1. Ref Rates'!$E26</f>
        <v>0</v>
      </c>
      <c r="Z813" s="414">
        <f>Z37*'Appx 1. Ref Rates'!$E26</f>
        <v>0</v>
      </c>
      <c r="AA813" s="414">
        <f>AA37*'Appx 1. Ref Rates'!$E26</f>
        <v>0</v>
      </c>
      <c r="AB813" s="414">
        <f>AB37*'Appx 1. Ref Rates'!$E26</f>
        <v>0</v>
      </c>
      <c r="AC813" s="400">
        <f>M813-SUM(N813:AB813)</f>
        <v>0</v>
      </c>
      <c r="AD813" s="854"/>
      <c r="AE813" s="855"/>
      <c r="AF813" s="856"/>
    </row>
    <row r="814" spans="1:32" ht="15" customHeight="1" outlineLevel="1" x14ac:dyDescent="0.2">
      <c r="A814" s="373">
        <v>134</v>
      </c>
      <c r="B814" s="658"/>
      <c r="C814" s="386"/>
      <c r="D814" s="386"/>
      <c r="E814" s="1100" t="str">
        <f>E38</f>
        <v>Non-agency commercial MBS (CMBS)</v>
      </c>
      <c r="F814" s="1237"/>
      <c r="G814" s="1237"/>
      <c r="H814" s="1237"/>
      <c r="I814" s="1237"/>
      <c r="J814" s="1237"/>
      <c r="K814" s="1237"/>
      <c r="L814" s="1237"/>
      <c r="M814" s="399">
        <f>SUBTOTAL(9,M815:M817)</f>
        <v>0</v>
      </c>
      <c r="N814" s="402">
        <f t="shared" ref="N814:AC814" si="191">SUBTOTAL(9,N815:N817)</f>
        <v>0</v>
      </c>
      <c r="O814" s="406">
        <f t="shared" si="191"/>
        <v>0</v>
      </c>
      <c r="P814" s="405">
        <f t="shared" si="191"/>
        <v>0</v>
      </c>
      <c r="Q814" s="416">
        <f t="shared" si="191"/>
        <v>0</v>
      </c>
      <c r="R814" s="402">
        <f t="shared" si="191"/>
        <v>0</v>
      </c>
      <c r="S814" s="405">
        <f t="shared" si="191"/>
        <v>0</v>
      </c>
      <c r="T814" s="406">
        <f t="shared" si="191"/>
        <v>0</v>
      </c>
      <c r="U814" s="405">
        <f t="shared" si="191"/>
        <v>0</v>
      </c>
      <c r="V814" s="406">
        <f t="shared" si="191"/>
        <v>0</v>
      </c>
      <c r="W814" s="405">
        <f t="shared" si="191"/>
        <v>0</v>
      </c>
      <c r="X814" s="406">
        <f t="shared" si="191"/>
        <v>0</v>
      </c>
      <c r="Y814" s="405">
        <f t="shared" si="191"/>
        <v>0</v>
      </c>
      <c r="Z814" s="406">
        <f t="shared" si="191"/>
        <v>0</v>
      </c>
      <c r="AA814" s="405">
        <f t="shared" si="191"/>
        <v>0</v>
      </c>
      <c r="AB814" s="416">
        <f t="shared" si="191"/>
        <v>0</v>
      </c>
      <c r="AC814" s="399">
        <f t="shared" si="191"/>
        <v>0</v>
      </c>
      <c r="AD814" s="854"/>
      <c r="AE814" s="855"/>
      <c r="AF814" s="856"/>
    </row>
    <row r="815" spans="1:32" ht="15" customHeight="1" outlineLevel="1" x14ac:dyDescent="0.2">
      <c r="A815" s="373">
        <v>135</v>
      </c>
      <c r="B815" s="658"/>
      <c r="C815" s="386"/>
      <c r="D815" s="386"/>
      <c r="E815" s="387"/>
      <c r="F815" s="1106" t="str">
        <f>F39</f>
        <v>Non-agency CMBS, high rated</v>
      </c>
      <c r="G815" s="1226"/>
      <c r="H815" s="1226"/>
      <c r="I815" s="1226"/>
      <c r="J815" s="1226"/>
      <c r="K815" s="1226"/>
      <c r="L815" s="1226"/>
      <c r="M815" s="400">
        <f t="shared" ref="M815:M817" si="192">M39</f>
        <v>0</v>
      </c>
      <c r="N815" s="412">
        <f>M815*(1-'Appx 1. Ref Rates'!$E$28)+N39*('Appx 1. Ref Rates'!$E$28)</f>
        <v>0</v>
      </c>
      <c r="O815" s="414">
        <f>O39*'Appx 1. Ref Rates'!$E28</f>
        <v>0</v>
      </c>
      <c r="P815" s="414">
        <f>P39*'Appx 1. Ref Rates'!$E28</f>
        <v>0</v>
      </c>
      <c r="Q815" s="418">
        <f>Q39*'Appx 1. Ref Rates'!$E28</f>
        <v>0</v>
      </c>
      <c r="R815" s="411">
        <f>R39*'Appx 1. Ref Rates'!$E28</f>
        <v>0</v>
      </c>
      <c r="S815" s="414">
        <f>S39*'Appx 1. Ref Rates'!$E28</f>
        <v>0</v>
      </c>
      <c r="T815" s="414">
        <f>T39*'Appx 1. Ref Rates'!$E28</f>
        <v>0</v>
      </c>
      <c r="U815" s="414">
        <f>U39*'Appx 1. Ref Rates'!$E28</f>
        <v>0</v>
      </c>
      <c r="V815" s="414">
        <f>V39*'Appx 1. Ref Rates'!$E28</f>
        <v>0</v>
      </c>
      <c r="W815" s="414">
        <f>W39*'Appx 1. Ref Rates'!$E28</f>
        <v>0</v>
      </c>
      <c r="X815" s="414">
        <f>X39*'Appx 1. Ref Rates'!$E28</f>
        <v>0</v>
      </c>
      <c r="Y815" s="414">
        <f>Y39*'Appx 1. Ref Rates'!$E28</f>
        <v>0</v>
      </c>
      <c r="Z815" s="414">
        <f>Z39*'Appx 1. Ref Rates'!$E28</f>
        <v>0</v>
      </c>
      <c r="AA815" s="414">
        <f>AA39*'Appx 1. Ref Rates'!$E28</f>
        <v>0</v>
      </c>
      <c r="AB815" s="414">
        <f>AB39*'Appx 1. Ref Rates'!$E28</f>
        <v>0</v>
      </c>
      <c r="AC815" s="400">
        <f>M815-SUM(N815:AB815)</f>
        <v>0</v>
      </c>
      <c r="AD815" s="854"/>
      <c r="AE815" s="855"/>
      <c r="AF815" s="856"/>
    </row>
    <row r="816" spans="1:32" ht="15" customHeight="1" outlineLevel="1" x14ac:dyDescent="0.2">
      <c r="A816" s="373">
        <v>136</v>
      </c>
      <c r="B816" s="658"/>
      <c r="C816" s="386"/>
      <c r="D816" s="386"/>
      <c r="E816" s="387"/>
      <c r="F816" s="1106" t="str">
        <f t="shared" ref="F816:F817" si="193">F40</f>
        <v>Non-agency CMBS, medium rated</v>
      </c>
      <c r="G816" s="1226"/>
      <c r="H816" s="1226"/>
      <c r="I816" s="1226"/>
      <c r="J816" s="1226"/>
      <c r="K816" s="1226"/>
      <c r="L816" s="1226"/>
      <c r="M816" s="400">
        <f t="shared" si="192"/>
        <v>0</v>
      </c>
      <c r="N816" s="412">
        <f>M816*(1-'Appx 1. Ref Rates'!$E$29)+N40*('Appx 1. Ref Rates'!$E$29)</f>
        <v>0</v>
      </c>
      <c r="O816" s="414">
        <f>O40*'Appx 1. Ref Rates'!$E29</f>
        <v>0</v>
      </c>
      <c r="P816" s="414">
        <f>P40*'Appx 1. Ref Rates'!$E29</f>
        <v>0</v>
      </c>
      <c r="Q816" s="418">
        <f>Q40*'Appx 1. Ref Rates'!$E29</f>
        <v>0</v>
      </c>
      <c r="R816" s="411">
        <f>R40*'Appx 1. Ref Rates'!$E29</f>
        <v>0</v>
      </c>
      <c r="S816" s="414">
        <f>S40*'Appx 1. Ref Rates'!$E29</f>
        <v>0</v>
      </c>
      <c r="T816" s="414">
        <f>T40*'Appx 1. Ref Rates'!$E29</f>
        <v>0</v>
      </c>
      <c r="U816" s="414">
        <f>U40*'Appx 1. Ref Rates'!$E29</f>
        <v>0</v>
      </c>
      <c r="V816" s="414">
        <f>V40*'Appx 1. Ref Rates'!$E29</f>
        <v>0</v>
      </c>
      <c r="W816" s="414">
        <f>W40*'Appx 1. Ref Rates'!$E29</f>
        <v>0</v>
      </c>
      <c r="X816" s="414">
        <f>X40*'Appx 1. Ref Rates'!$E29</f>
        <v>0</v>
      </c>
      <c r="Y816" s="414">
        <f>Y40*'Appx 1. Ref Rates'!$E29</f>
        <v>0</v>
      </c>
      <c r="Z816" s="414">
        <f>Z40*'Appx 1. Ref Rates'!$E29</f>
        <v>0</v>
      </c>
      <c r="AA816" s="414">
        <f>AA40*'Appx 1. Ref Rates'!$E29</f>
        <v>0</v>
      </c>
      <c r="AB816" s="414">
        <f>AB40*'Appx 1. Ref Rates'!$E29</f>
        <v>0</v>
      </c>
      <c r="AC816" s="400">
        <f>M816-SUM(N816:AB816)</f>
        <v>0</v>
      </c>
      <c r="AD816" s="854"/>
      <c r="AE816" s="855"/>
      <c r="AF816" s="856"/>
    </row>
    <row r="817" spans="1:32" ht="15" customHeight="1" outlineLevel="1" x14ac:dyDescent="0.2">
      <c r="A817" s="373">
        <v>137</v>
      </c>
      <c r="B817" s="658"/>
      <c r="C817" s="386"/>
      <c r="D817" s="386"/>
      <c r="E817" s="387"/>
      <c r="F817" s="1106" t="str">
        <f t="shared" si="193"/>
        <v>Non-agency CMBS, low or not rated</v>
      </c>
      <c r="G817" s="1226"/>
      <c r="H817" s="1226"/>
      <c r="I817" s="1226"/>
      <c r="J817" s="1226"/>
      <c r="K817" s="1226"/>
      <c r="L817" s="1226"/>
      <c r="M817" s="400">
        <f t="shared" si="192"/>
        <v>0</v>
      </c>
      <c r="N817" s="412">
        <f>M817*(1-'Appx 1. Ref Rates'!$E30)+N41*('Appx 1. Ref Rates'!$E30)</f>
        <v>0</v>
      </c>
      <c r="O817" s="414">
        <f>O41*'Appx 1. Ref Rates'!$E30</f>
        <v>0</v>
      </c>
      <c r="P817" s="414">
        <f>P41*'Appx 1. Ref Rates'!$E30</f>
        <v>0</v>
      </c>
      <c r="Q817" s="418">
        <f>Q41*'Appx 1. Ref Rates'!$E30</f>
        <v>0</v>
      </c>
      <c r="R817" s="411">
        <f>R41*'Appx 1. Ref Rates'!$E30</f>
        <v>0</v>
      </c>
      <c r="S817" s="414">
        <f>S41*'Appx 1. Ref Rates'!$E30</f>
        <v>0</v>
      </c>
      <c r="T817" s="414">
        <f>T41*'Appx 1. Ref Rates'!$E30</f>
        <v>0</v>
      </c>
      <c r="U817" s="414">
        <f>U41*'Appx 1. Ref Rates'!$E30</f>
        <v>0</v>
      </c>
      <c r="V817" s="414">
        <f>V41*'Appx 1. Ref Rates'!$E30</f>
        <v>0</v>
      </c>
      <c r="W817" s="414">
        <f>W41*'Appx 1. Ref Rates'!$E30</f>
        <v>0</v>
      </c>
      <c r="X817" s="414">
        <f>X41*'Appx 1. Ref Rates'!$E30</f>
        <v>0</v>
      </c>
      <c r="Y817" s="414">
        <f>Y41*'Appx 1. Ref Rates'!$E30</f>
        <v>0</v>
      </c>
      <c r="Z817" s="414">
        <f>Z41*'Appx 1. Ref Rates'!$E30</f>
        <v>0</v>
      </c>
      <c r="AA817" s="414">
        <f>AA41*'Appx 1. Ref Rates'!$E30</f>
        <v>0</v>
      </c>
      <c r="AB817" s="414">
        <f>AB41*'Appx 1. Ref Rates'!$E30</f>
        <v>0</v>
      </c>
      <c r="AC817" s="400">
        <f>M817-SUM(N817:AB817)</f>
        <v>0</v>
      </c>
      <c r="AD817" s="854"/>
      <c r="AE817" s="855"/>
      <c r="AF817" s="856"/>
    </row>
    <row r="818" spans="1:32" ht="15" customHeight="1" outlineLevel="1" x14ac:dyDescent="0.2">
      <c r="A818" s="373">
        <v>138</v>
      </c>
      <c r="B818" s="658"/>
      <c r="C818" s="386"/>
      <c r="D818" s="386"/>
      <c r="E818" s="1100" t="str">
        <f>E42</f>
        <v>Non-agency residential MBS (RMBS)</v>
      </c>
      <c r="F818" s="1237"/>
      <c r="G818" s="1237"/>
      <c r="H818" s="1237"/>
      <c r="I818" s="1237"/>
      <c r="J818" s="1237"/>
      <c r="K818" s="1237"/>
      <c r="L818" s="1237"/>
      <c r="M818" s="399">
        <f>SUBTOTAL(9,M819:M821)</f>
        <v>0</v>
      </c>
      <c r="N818" s="402">
        <f t="shared" ref="N818:AC818" si="194">SUBTOTAL(9,N819:N821)</f>
        <v>0</v>
      </c>
      <c r="O818" s="406">
        <f t="shared" si="194"/>
        <v>0</v>
      </c>
      <c r="P818" s="405">
        <f t="shared" si="194"/>
        <v>0</v>
      </c>
      <c r="Q818" s="416">
        <f t="shared" si="194"/>
        <v>0</v>
      </c>
      <c r="R818" s="402">
        <f t="shared" si="194"/>
        <v>0</v>
      </c>
      <c r="S818" s="405">
        <f t="shared" si="194"/>
        <v>0</v>
      </c>
      <c r="T818" s="406">
        <f t="shared" si="194"/>
        <v>0</v>
      </c>
      <c r="U818" s="405">
        <f t="shared" si="194"/>
        <v>0</v>
      </c>
      <c r="V818" s="406">
        <f t="shared" si="194"/>
        <v>0</v>
      </c>
      <c r="W818" s="405">
        <f t="shared" si="194"/>
        <v>0</v>
      </c>
      <c r="X818" s="406">
        <f t="shared" si="194"/>
        <v>0</v>
      </c>
      <c r="Y818" s="405">
        <f t="shared" si="194"/>
        <v>0</v>
      </c>
      <c r="Z818" s="406">
        <f t="shared" si="194"/>
        <v>0</v>
      </c>
      <c r="AA818" s="405">
        <f t="shared" si="194"/>
        <v>0</v>
      </c>
      <c r="AB818" s="416">
        <f t="shared" si="194"/>
        <v>0</v>
      </c>
      <c r="AC818" s="399">
        <f t="shared" si="194"/>
        <v>0</v>
      </c>
      <c r="AD818" s="854"/>
      <c r="AE818" s="855"/>
      <c r="AF818" s="856"/>
    </row>
    <row r="819" spans="1:32" ht="15" customHeight="1" outlineLevel="1" x14ac:dyDescent="0.2">
      <c r="A819" s="373">
        <v>139</v>
      </c>
      <c r="B819" s="658"/>
      <c r="C819" s="386"/>
      <c r="D819" s="386"/>
      <c r="E819" s="387"/>
      <c r="F819" s="1106" t="str">
        <f>F43</f>
        <v>Non-agency RMBS, high rated</v>
      </c>
      <c r="G819" s="1226"/>
      <c r="H819" s="1226"/>
      <c r="I819" s="1226"/>
      <c r="J819" s="1226"/>
      <c r="K819" s="1226"/>
      <c r="L819" s="1226"/>
      <c r="M819" s="400">
        <f t="shared" ref="M819:M821" si="195">M43</f>
        <v>0</v>
      </c>
      <c r="N819" s="412">
        <f>M819*(1-'Appx 1. Ref Rates'!$E32)+N43*('Appx 1. Ref Rates'!$E32)</f>
        <v>0</v>
      </c>
      <c r="O819" s="414">
        <f>O43*'Appx 1. Ref Rates'!$E32</f>
        <v>0</v>
      </c>
      <c r="P819" s="414">
        <f>P43*'Appx 1. Ref Rates'!$E32</f>
        <v>0</v>
      </c>
      <c r="Q819" s="418">
        <f>Q43*'Appx 1. Ref Rates'!$E32</f>
        <v>0</v>
      </c>
      <c r="R819" s="411">
        <f>R43*'Appx 1. Ref Rates'!$E32</f>
        <v>0</v>
      </c>
      <c r="S819" s="414">
        <f>S43*'Appx 1. Ref Rates'!$E32</f>
        <v>0</v>
      </c>
      <c r="T819" s="414">
        <f>T43*'Appx 1. Ref Rates'!$E32</f>
        <v>0</v>
      </c>
      <c r="U819" s="414">
        <f>U43*'Appx 1. Ref Rates'!$E32</f>
        <v>0</v>
      </c>
      <c r="V819" s="414">
        <f>V43*'Appx 1. Ref Rates'!$E32</f>
        <v>0</v>
      </c>
      <c r="W819" s="414">
        <f>W43*'Appx 1. Ref Rates'!$E32</f>
        <v>0</v>
      </c>
      <c r="X819" s="414">
        <f>X43*'Appx 1. Ref Rates'!$E32</f>
        <v>0</v>
      </c>
      <c r="Y819" s="414">
        <f>Y43*'Appx 1. Ref Rates'!$E32</f>
        <v>0</v>
      </c>
      <c r="Z819" s="414">
        <f>Z43*'Appx 1. Ref Rates'!$E32</f>
        <v>0</v>
      </c>
      <c r="AA819" s="414">
        <f>AA43*'Appx 1. Ref Rates'!$E32</f>
        <v>0</v>
      </c>
      <c r="AB819" s="414">
        <f>AB43*'Appx 1. Ref Rates'!$E32</f>
        <v>0</v>
      </c>
      <c r="AC819" s="400">
        <f>M819-SUM(N819:AB819)</f>
        <v>0</v>
      </c>
      <c r="AD819" s="854"/>
      <c r="AE819" s="855"/>
      <c r="AF819" s="856"/>
    </row>
    <row r="820" spans="1:32" ht="15" customHeight="1" outlineLevel="1" x14ac:dyDescent="0.2">
      <c r="A820" s="373">
        <v>140</v>
      </c>
      <c r="B820" s="658"/>
      <c r="C820" s="386"/>
      <c r="D820" s="386"/>
      <c r="E820" s="387"/>
      <c r="F820" s="1106" t="str">
        <f t="shared" ref="F820:F821" si="196">F44</f>
        <v>Non-agency RMBS, medium rated</v>
      </c>
      <c r="G820" s="1226"/>
      <c r="H820" s="1226"/>
      <c r="I820" s="1226"/>
      <c r="J820" s="1226"/>
      <c r="K820" s="1226"/>
      <c r="L820" s="1226"/>
      <c r="M820" s="400">
        <f t="shared" si="195"/>
        <v>0</v>
      </c>
      <c r="N820" s="412">
        <f>M820*(1-'Appx 1. Ref Rates'!$E33)+N44*('Appx 1. Ref Rates'!$E33)</f>
        <v>0</v>
      </c>
      <c r="O820" s="414">
        <f>O44*'Appx 1. Ref Rates'!$E33</f>
        <v>0</v>
      </c>
      <c r="P820" s="414">
        <f>P44*'Appx 1. Ref Rates'!$E33</f>
        <v>0</v>
      </c>
      <c r="Q820" s="418">
        <f>Q44*'Appx 1. Ref Rates'!$E33</f>
        <v>0</v>
      </c>
      <c r="R820" s="411">
        <f>R44*'Appx 1. Ref Rates'!$E33</f>
        <v>0</v>
      </c>
      <c r="S820" s="414">
        <f>S44*'Appx 1. Ref Rates'!$E33</f>
        <v>0</v>
      </c>
      <c r="T820" s="414">
        <f>T44*'Appx 1. Ref Rates'!$E33</f>
        <v>0</v>
      </c>
      <c r="U820" s="414">
        <f>U44*'Appx 1. Ref Rates'!$E33</f>
        <v>0</v>
      </c>
      <c r="V820" s="414">
        <f>V44*'Appx 1. Ref Rates'!$E33</f>
        <v>0</v>
      </c>
      <c r="W820" s="414">
        <f>W44*'Appx 1. Ref Rates'!$E33</f>
        <v>0</v>
      </c>
      <c r="X820" s="414">
        <f>X44*'Appx 1. Ref Rates'!$E33</f>
        <v>0</v>
      </c>
      <c r="Y820" s="414">
        <f>Y44*'Appx 1. Ref Rates'!$E33</f>
        <v>0</v>
      </c>
      <c r="Z820" s="414">
        <f>Z44*'Appx 1. Ref Rates'!$E33</f>
        <v>0</v>
      </c>
      <c r="AA820" s="414">
        <f>AA44*'Appx 1. Ref Rates'!$E33</f>
        <v>0</v>
      </c>
      <c r="AB820" s="414">
        <f>AB44*'Appx 1. Ref Rates'!$E33</f>
        <v>0</v>
      </c>
      <c r="AC820" s="400">
        <f>M820-SUM(N820:AB820)</f>
        <v>0</v>
      </c>
      <c r="AD820" s="854"/>
      <c r="AE820" s="855"/>
      <c r="AF820" s="856"/>
    </row>
    <row r="821" spans="1:32" ht="15" customHeight="1" outlineLevel="1" x14ac:dyDescent="0.2">
      <c r="A821" s="373">
        <v>141</v>
      </c>
      <c r="B821" s="658"/>
      <c r="C821" s="386"/>
      <c r="D821" s="386"/>
      <c r="E821" s="387"/>
      <c r="F821" s="1106" t="str">
        <f t="shared" si="196"/>
        <v>Non-agency RMBS, low or not rated</v>
      </c>
      <c r="G821" s="1226"/>
      <c r="H821" s="1226"/>
      <c r="I821" s="1226"/>
      <c r="J821" s="1226"/>
      <c r="K821" s="1226"/>
      <c r="L821" s="1226"/>
      <c r="M821" s="400">
        <f t="shared" si="195"/>
        <v>0</v>
      </c>
      <c r="N821" s="412">
        <f>M821*(1-'Appx 1. Ref Rates'!$E34)+N45*('Appx 1. Ref Rates'!$E34)</f>
        <v>0</v>
      </c>
      <c r="O821" s="414">
        <f>O45*'Appx 1. Ref Rates'!$E34</f>
        <v>0</v>
      </c>
      <c r="P821" s="414">
        <f>P45*'Appx 1. Ref Rates'!$E34</f>
        <v>0</v>
      </c>
      <c r="Q821" s="418">
        <f>Q45*'Appx 1. Ref Rates'!$E34</f>
        <v>0</v>
      </c>
      <c r="R821" s="411">
        <f>R45*'Appx 1. Ref Rates'!$E34</f>
        <v>0</v>
      </c>
      <c r="S821" s="414">
        <f>S45*'Appx 1. Ref Rates'!$E34</f>
        <v>0</v>
      </c>
      <c r="T821" s="414">
        <f>T45*'Appx 1. Ref Rates'!$E34</f>
        <v>0</v>
      </c>
      <c r="U821" s="414">
        <f>U45*'Appx 1. Ref Rates'!$E34</f>
        <v>0</v>
      </c>
      <c r="V821" s="414">
        <f>V45*'Appx 1. Ref Rates'!$E34</f>
        <v>0</v>
      </c>
      <c r="W821" s="414">
        <f>W45*'Appx 1. Ref Rates'!$E34</f>
        <v>0</v>
      </c>
      <c r="X821" s="414">
        <f>X45*'Appx 1. Ref Rates'!$E34</f>
        <v>0</v>
      </c>
      <c r="Y821" s="414">
        <f>Y45*'Appx 1. Ref Rates'!$E34</f>
        <v>0</v>
      </c>
      <c r="Z821" s="414">
        <f>Z45*'Appx 1. Ref Rates'!$E34</f>
        <v>0</v>
      </c>
      <c r="AA821" s="414">
        <f>AA45*'Appx 1. Ref Rates'!$E34</f>
        <v>0</v>
      </c>
      <c r="AB821" s="414">
        <f>AB45*'Appx 1. Ref Rates'!$E34</f>
        <v>0</v>
      </c>
      <c r="AC821" s="400">
        <f>M821-SUM(N821:AB821)</f>
        <v>0</v>
      </c>
      <c r="AD821" s="857"/>
      <c r="AE821" s="858"/>
      <c r="AF821" s="859"/>
    </row>
    <row r="822" spans="1:32" ht="15" customHeight="1" outlineLevel="1" x14ac:dyDescent="0.2">
      <c r="A822" s="373">
        <v>142</v>
      </c>
      <c r="B822" s="658"/>
      <c r="C822" s="386"/>
      <c r="D822" s="1103" t="str">
        <f>D46</f>
        <v>Corporate bonds and paper (CBP)</v>
      </c>
      <c r="E822" s="1114"/>
      <c r="F822" s="1114"/>
      <c r="G822" s="1114"/>
      <c r="H822" s="1114"/>
      <c r="I822" s="1114"/>
      <c r="J822" s="1114"/>
      <c r="K822" s="1114"/>
      <c r="L822" s="1114"/>
      <c r="M822" s="1114"/>
      <c r="N822" s="1114"/>
      <c r="O822" s="1114"/>
      <c r="P822" s="1114"/>
      <c r="Q822" s="1114"/>
      <c r="R822" s="1114"/>
      <c r="S822" s="1114"/>
      <c r="T822" s="1114"/>
      <c r="U822" s="1114"/>
      <c r="V822" s="1114"/>
      <c r="W822" s="1114"/>
      <c r="X822" s="1114"/>
      <c r="Y822" s="1114"/>
      <c r="Z822" s="1114"/>
      <c r="AA822" s="1114"/>
      <c r="AB822" s="1114"/>
      <c r="AC822" s="1114"/>
      <c r="AD822" s="1114"/>
      <c r="AE822" s="1114"/>
      <c r="AF822" s="1355"/>
    </row>
    <row r="823" spans="1:32" ht="15" customHeight="1" outlineLevel="1" x14ac:dyDescent="0.2">
      <c r="A823" s="373">
        <v>143</v>
      </c>
      <c r="B823" s="658"/>
      <c r="C823" s="386"/>
      <c r="D823" s="386"/>
      <c r="E823" s="1097" t="str">
        <f>E47</f>
        <v>Non-FI issued CBP, high rated</v>
      </c>
      <c r="F823" s="1238"/>
      <c r="G823" s="1238"/>
      <c r="H823" s="1238"/>
      <c r="I823" s="1238"/>
      <c r="J823" s="1238"/>
      <c r="K823" s="1238"/>
      <c r="L823" s="1238"/>
      <c r="M823" s="399">
        <f>SUBTOTAL(9,M824:M825)</f>
        <v>0</v>
      </c>
      <c r="N823" s="402">
        <f t="shared" ref="N823:AC823" si="197">SUBTOTAL(9,N824:N825)</f>
        <v>0</v>
      </c>
      <c r="O823" s="406">
        <f t="shared" si="197"/>
        <v>0</v>
      </c>
      <c r="P823" s="405">
        <f t="shared" si="197"/>
        <v>0</v>
      </c>
      <c r="Q823" s="407">
        <f t="shared" si="197"/>
        <v>0</v>
      </c>
      <c r="R823" s="402">
        <f t="shared" si="197"/>
        <v>0</v>
      </c>
      <c r="S823" s="405">
        <f t="shared" si="197"/>
        <v>0</v>
      </c>
      <c r="T823" s="406">
        <f t="shared" si="197"/>
        <v>0</v>
      </c>
      <c r="U823" s="405">
        <f t="shared" si="197"/>
        <v>0</v>
      </c>
      <c r="V823" s="406">
        <f t="shared" si="197"/>
        <v>0</v>
      </c>
      <c r="W823" s="405">
        <f t="shared" si="197"/>
        <v>0</v>
      </c>
      <c r="X823" s="406">
        <f t="shared" si="197"/>
        <v>0</v>
      </c>
      <c r="Y823" s="405">
        <f t="shared" si="197"/>
        <v>0</v>
      </c>
      <c r="Z823" s="406">
        <f t="shared" si="197"/>
        <v>0</v>
      </c>
      <c r="AA823" s="405">
        <f t="shared" si="197"/>
        <v>0</v>
      </c>
      <c r="AB823" s="416">
        <f t="shared" si="197"/>
        <v>0</v>
      </c>
      <c r="AC823" s="399">
        <f t="shared" si="197"/>
        <v>0</v>
      </c>
      <c r="AD823" s="957"/>
      <c r="AE823" s="1196"/>
      <c r="AF823" s="1197"/>
    </row>
    <row r="824" spans="1:32" ht="15" customHeight="1" outlineLevel="1" x14ac:dyDescent="0.2">
      <c r="A824" s="373">
        <v>144</v>
      </c>
      <c r="B824" s="658"/>
      <c r="C824" s="386"/>
      <c r="D824" s="386"/>
      <c r="E824" s="387"/>
      <c r="F824" s="1106" t="str">
        <f>F48</f>
        <v>Non-FI issued unsecured bond and paper, high rated</v>
      </c>
      <c r="G824" s="1226"/>
      <c r="H824" s="1226"/>
      <c r="I824" s="1226"/>
      <c r="J824" s="1226"/>
      <c r="K824" s="1226"/>
      <c r="L824" s="1226"/>
      <c r="M824" s="400">
        <f t="shared" ref="M824:M825" si="198">M48</f>
        <v>0</v>
      </c>
      <c r="N824" s="412">
        <f>M824*(1-'Appx 1. Ref Rates'!$E37)+N48*('Appx 1. Ref Rates'!$E37)</f>
        <v>0</v>
      </c>
      <c r="O824" s="414">
        <f>O48*'Appx 1. Ref Rates'!$E37</f>
        <v>0</v>
      </c>
      <c r="P824" s="414">
        <f>P48*'Appx 1. Ref Rates'!$E37</f>
        <v>0</v>
      </c>
      <c r="Q824" s="413">
        <f>Q48*'Appx 1. Ref Rates'!$E37</f>
        <v>0</v>
      </c>
      <c r="R824" s="411">
        <f>R48*'Appx 1. Ref Rates'!$E37</f>
        <v>0</v>
      </c>
      <c r="S824" s="414">
        <f>S48*'Appx 1. Ref Rates'!$E37</f>
        <v>0</v>
      </c>
      <c r="T824" s="414">
        <f>T48*'Appx 1. Ref Rates'!$E37</f>
        <v>0</v>
      </c>
      <c r="U824" s="414">
        <f>U48*'Appx 1. Ref Rates'!$E37</f>
        <v>0</v>
      </c>
      <c r="V824" s="414">
        <f>V48*'Appx 1. Ref Rates'!$E37</f>
        <v>0</v>
      </c>
      <c r="W824" s="414">
        <f>W48*'Appx 1. Ref Rates'!$E37</f>
        <v>0</v>
      </c>
      <c r="X824" s="414">
        <f>X48*'Appx 1. Ref Rates'!$E37</f>
        <v>0</v>
      </c>
      <c r="Y824" s="414">
        <f>Y48*'Appx 1. Ref Rates'!$E37</f>
        <v>0</v>
      </c>
      <c r="Z824" s="414">
        <f>Z48*'Appx 1. Ref Rates'!$E37</f>
        <v>0</v>
      </c>
      <c r="AA824" s="414">
        <f>AA48*'Appx 1. Ref Rates'!$E37</f>
        <v>0</v>
      </c>
      <c r="AB824" s="414">
        <f>AB48*'Appx 1. Ref Rates'!$E37</f>
        <v>0</v>
      </c>
      <c r="AC824" s="400">
        <f>M824-SUM(N824:AB824)</f>
        <v>0</v>
      </c>
      <c r="AD824" s="1198"/>
      <c r="AE824" s="1199"/>
      <c r="AF824" s="1200"/>
    </row>
    <row r="825" spans="1:32" ht="15" customHeight="1" outlineLevel="1" x14ac:dyDescent="0.2">
      <c r="A825" s="373">
        <v>145</v>
      </c>
      <c r="B825" s="651"/>
      <c r="C825" s="744"/>
      <c r="D825" s="744"/>
      <c r="E825" s="745"/>
      <c r="F825" s="1147" t="str">
        <f>F49</f>
        <v>Non-FI issued covered bonds, high rated</v>
      </c>
      <c r="G825" s="1352"/>
      <c r="H825" s="1352"/>
      <c r="I825" s="1352"/>
      <c r="J825" s="1352"/>
      <c r="K825" s="1352"/>
      <c r="L825" s="1352"/>
      <c r="M825" s="400">
        <f t="shared" si="198"/>
        <v>0</v>
      </c>
      <c r="N825" s="412">
        <f>M825*(1-'Appx 1. Ref Rates'!$E38)+N49*('Appx 1. Ref Rates'!$E38)</f>
        <v>0</v>
      </c>
      <c r="O825" s="414">
        <f>O49*'Appx 1. Ref Rates'!$E38</f>
        <v>0</v>
      </c>
      <c r="P825" s="414">
        <f>P49*'Appx 1. Ref Rates'!$E38</f>
        <v>0</v>
      </c>
      <c r="Q825" s="413">
        <f>Q49*'Appx 1. Ref Rates'!$E38</f>
        <v>0</v>
      </c>
      <c r="R825" s="411">
        <f>R49*'Appx 1. Ref Rates'!$E38</f>
        <v>0</v>
      </c>
      <c r="S825" s="414">
        <f>S49*'Appx 1. Ref Rates'!$E38</f>
        <v>0</v>
      </c>
      <c r="T825" s="414">
        <f>T49*'Appx 1. Ref Rates'!$E38</f>
        <v>0</v>
      </c>
      <c r="U825" s="414">
        <f>U49*'Appx 1. Ref Rates'!$E38</f>
        <v>0</v>
      </c>
      <c r="V825" s="414">
        <f>V49*'Appx 1. Ref Rates'!$E38</f>
        <v>0</v>
      </c>
      <c r="W825" s="414">
        <f>W49*'Appx 1. Ref Rates'!$E38</f>
        <v>0</v>
      </c>
      <c r="X825" s="414">
        <f>X49*'Appx 1. Ref Rates'!$E38</f>
        <v>0</v>
      </c>
      <c r="Y825" s="414">
        <f>Y49*'Appx 1. Ref Rates'!$E38</f>
        <v>0</v>
      </c>
      <c r="Z825" s="414">
        <f>Z49*'Appx 1. Ref Rates'!$E38</f>
        <v>0</v>
      </c>
      <c r="AA825" s="414">
        <f>AA49*'Appx 1. Ref Rates'!$E38</f>
        <v>0</v>
      </c>
      <c r="AB825" s="414">
        <f>AB49*'Appx 1. Ref Rates'!$E38</f>
        <v>0</v>
      </c>
      <c r="AC825" s="400">
        <f>M825-SUM(N825:AB825)</f>
        <v>0</v>
      </c>
      <c r="AD825" s="1201"/>
      <c r="AE825" s="1202"/>
      <c r="AF825" s="1203"/>
    </row>
    <row r="826" spans="1:32" ht="15" customHeight="1" outlineLevel="1" x14ac:dyDescent="0.2">
      <c r="A826" s="373">
        <v>146</v>
      </c>
      <c r="B826" s="653"/>
      <c r="C826" s="746"/>
      <c r="D826" s="746"/>
      <c r="E826" s="1100" t="str">
        <f>E50</f>
        <v>FI issued CBP, high rated</v>
      </c>
      <c r="F826" s="1237"/>
      <c r="G826" s="1237"/>
      <c r="H826" s="1237"/>
      <c r="I826" s="1237"/>
      <c r="J826" s="1237"/>
      <c r="K826" s="1237"/>
      <c r="L826" s="1237"/>
      <c r="M826" s="399">
        <f>SUBTOTAL(9,M827:M829)</f>
        <v>0</v>
      </c>
      <c r="N826" s="402">
        <f t="shared" ref="N826:AC826" si="199">SUBTOTAL(9,N827:N829)</f>
        <v>0</v>
      </c>
      <c r="O826" s="406">
        <f t="shared" si="199"/>
        <v>0</v>
      </c>
      <c r="P826" s="405">
        <f t="shared" si="199"/>
        <v>0</v>
      </c>
      <c r="Q826" s="407">
        <f t="shared" si="199"/>
        <v>0</v>
      </c>
      <c r="R826" s="402">
        <f t="shared" si="199"/>
        <v>0</v>
      </c>
      <c r="S826" s="405">
        <f t="shared" si="199"/>
        <v>0</v>
      </c>
      <c r="T826" s="406">
        <f t="shared" si="199"/>
        <v>0</v>
      </c>
      <c r="U826" s="405">
        <f t="shared" si="199"/>
        <v>0</v>
      </c>
      <c r="V826" s="406">
        <f t="shared" si="199"/>
        <v>0</v>
      </c>
      <c r="W826" s="405">
        <f t="shared" si="199"/>
        <v>0</v>
      </c>
      <c r="X826" s="406">
        <f t="shared" si="199"/>
        <v>0</v>
      </c>
      <c r="Y826" s="405">
        <f t="shared" si="199"/>
        <v>0</v>
      </c>
      <c r="Z826" s="406">
        <f t="shared" si="199"/>
        <v>0</v>
      </c>
      <c r="AA826" s="405">
        <f t="shared" si="199"/>
        <v>0</v>
      </c>
      <c r="AB826" s="416">
        <f t="shared" si="199"/>
        <v>0</v>
      </c>
      <c r="AC826" s="399">
        <f t="shared" si="199"/>
        <v>0</v>
      </c>
      <c r="AD826" s="915"/>
      <c r="AE826" s="916"/>
      <c r="AF826" s="917"/>
    </row>
    <row r="827" spans="1:32" ht="15" customHeight="1" outlineLevel="1" x14ac:dyDescent="0.2">
      <c r="A827" s="373">
        <v>147</v>
      </c>
      <c r="B827" s="658"/>
      <c r="C827" s="386"/>
      <c r="D827" s="386"/>
      <c r="E827" s="387"/>
      <c r="F827" s="1106" t="str">
        <f>F51</f>
        <v>FI issued unsecured bonds and paper, high rated</v>
      </c>
      <c r="G827" s="1226"/>
      <c r="H827" s="1226"/>
      <c r="I827" s="1226"/>
      <c r="J827" s="1226"/>
      <c r="K827" s="1226"/>
      <c r="L827" s="1226"/>
      <c r="M827" s="400">
        <f t="shared" ref="M827:M829" si="200">M51</f>
        <v>0</v>
      </c>
      <c r="N827" s="412">
        <f>M827*(1-'Appx 1. Ref Rates'!$E40)+N51*('Appx 1. Ref Rates'!$E40)</f>
        <v>0</v>
      </c>
      <c r="O827" s="414">
        <f>O51*'Appx 1. Ref Rates'!$E40</f>
        <v>0</v>
      </c>
      <c r="P827" s="414">
        <f>P51*'Appx 1. Ref Rates'!$E40</f>
        <v>0</v>
      </c>
      <c r="Q827" s="413">
        <f>Q51*'Appx 1. Ref Rates'!$E40</f>
        <v>0</v>
      </c>
      <c r="R827" s="411">
        <f>R51*'Appx 1. Ref Rates'!$E40</f>
        <v>0</v>
      </c>
      <c r="S827" s="414">
        <f>S51*'Appx 1. Ref Rates'!$E40</f>
        <v>0</v>
      </c>
      <c r="T827" s="414">
        <f>T51*'Appx 1. Ref Rates'!$E40</f>
        <v>0</v>
      </c>
      <c r="U827" s="414">
        <f>U51*'Appx 1. Ref Rates'!$E40</f>
        <v>0</v>
      </c>
      <c r="V827" s="414">
        <f>V51*'Appx 1. Ref Rates'!$E40</f>
        <v>0</v>
      </c>
      <c r="W827" s="414">
        <f>W51*'Appx 1. Ref Rates'!$E40</f>
        <v>0</v>
      </c>
      <c r="X827" s="414">
        <f>X51*'Appx 1. Ref Rates'!$E40</f>
        <v>0</v>
      </c>
      <c r="Y827" s="414">
        <f>Y51*'Appx 1. Ref Rates'!$E40</f>
        <v>0</v>
      </c>
      <c r="Z827" s="414">
        <f>Z51*'Appx 1. Ref Rates'!$E40</f>
        <v>0</v>
      </c>
      <c r="AA827" s="414">
        <f>AA51*'Appx 1. Ref Rates'!$E40</f>
        <v>0</v>
      </c>
      <c r="AB827" s="414">
        <f>AB51*'Appx 1. Ref Rates'!$E40</f>
        <v>0</v>
      </c>
      <c r="AC827" s="400">
        <f>M827-SUM(N827:AB827)</f>
        <v>0</v>
      </c>
      <c r="AD827" s="918"/>
      <c r="AE827" s="919"/>
      <c r="AF827" s="920"/>
    </row>
    <row r="828" spans="1:32" ht="15" customHeight="1" outlineLevel="1" x14ac:dyDescent="0.2">
      <c r="A828" s="373">
        <v>148</v>
      </c>
      <c r="B828" s="658"/>
      <c r="C828" s="386"/>
      <c r="D828" s="386"/>
      <c r="E828" s="387"/>
      <c r="F828" s="1106" t="str">
        <f t="shared" ref="F828:F829" si="201">F52</f>
        <v>FI issued covered bonds, high rated</v>
      </c>
      <c r="G828" s="1226"/>
      <c r="H828" s="1226"/>
      <c r="I828" s="1226"/>
      <c r="J828" s="1226"/>
      <c r="K828" s="1226"/>
      <c r="L828" s="1226"/>
      <c r="M828" s="400">
        <f t="shared" si="200"/>
        <v>0</v>
      </c>
      <c r="N828" s="412">
        <f>M828*(1-'Appx 1. Ref Rates'!$E41)+N52*('Appx 1. Ref Rates'!$E41)</f>
        <v>0</v>
      </c>
      <c r="O828" s="414">
        <f>O52*'Appx 1. Ref Rates'!$E41</f>
        <v>0</v>
      </c>
      <c r="P828" s="414">
        <f>P52*'Appx 1. Ref Rates'!$E41</f>
        <v>0</v>
      </c>
      <c r="Q828" s="413">
        <f>Q52*'Appx 1. Ref Rates'!$E41</f>
        <v>0</v>
      </c>
      <c r="R828" s="411">
        <f>R52*'Appx 1. Ref Rates'!$E41</f>
        <v>0</v>
      </c>
      <c r="S828" s="414">
        <f>S52*'Appx 1. Ref Rates'!$E41</f>
        <v>0</v>
      </c>
      <c r="T828" s="414">
        <f>T52*'Appx 1. Ref Rates'!$E41</f>
        <v>0</v>
      </c>
      <c r="U828" s="414">
        <f>U52*'Appx 1. Ref Rates'!$E41</f>
        <v>0</v>
      </c>
      <c r="V828" s="414">
        <f>V52*'Appx 1. Ref Rates'!$E41</f>
        <v>0</v>
      </c>
      <c r="W828" s="414">
        <f>W52*'Appx 1. Ref Rates'!$E41</f>
        <v>0</v>
      </c>
      <c r="X828" s="414">
        <f>X52*'Appx 1. Ref Rates'!$E41</f>
        <v>0</v>
      </c>
      <c r="Y828" s="414">
        <f>Y52*'Appx 1. Ref Rates'!$E41</f>
        <v>0</v>
      </c>
      <c r="Z828" s="414">
        <f>Z52*'Appx 1. Ref Rates'!$E41</f>
        <v>0</v>
      </c>
      <c r="AA828" s="414">
        <f>AA52*'Appx 1. Ref Rates'!$E41</f>
        <v>0</v>
      </c>
      <c r="AB828" s="414">
        <f>AB52*'Appx 1. Ref Rates'!$E41</f>
        <v>0</v>
      </c>
      <c r="AC828" s="400">
        <f>M828-SUM(N828:AB828)</f>
        <v>0</v>
      </c>
      <c r="AD828" s="918"/>
      <c r="AE828" s="919"/>
      <c r="AF828" s="920"/>
    </row>
    <row r="829" spans="1:32" ht="14.25" customHeight="1" outlineLevel="1" x14ac:dyDescent="0.2">
      <c r="A829" s="373">
        <v>149</v>
      </c>
      <c r="B829" s="658"/>
      <c r="C829" s="386"/>
      <c r="D829" s="386"/>
      <c r="E829" s="387"/>
      <c r="F829" s="1106" t="str">
        <f t="shared" si="201"/>
        <v>FI issued jumbo covered bonds, high rated</v>
      </c>
      <c r="G829" s="1226"/>
      <c r="H829" s="1226"/>
      <c r="I829" s="1226"/>
      <c r="J829" s="1226"/>
      <c r="K829" s="1226"/>
      <c r="L829" s="1226"/>
      <c r="M829" s="400">
        <f t="shared" si="200"/>
        <v>0</v>
      </c>
      <c r="N829" s="412">
        <f>M829*(1-'Appx 1. Ref Rates'!$E42)+N53*('Appx 1. Ref Rates'!$E42)</f>
        <v>0</v>
      </c>
      <c r="O829" s="414">
        <f>O53*'Appx 1. Ref Rates'!$E42</f>
        <v>0</v>
      </c>
      <c r="P829" s="414">
        <f>P53*'Appx 1. Ref Rates'!$E42</f>
        <v>0</v>
      </c>
      <c r="Q829" s="413">
        <f>Q53*'Appx 1. Ref Rates'!$E42</f>
        <v>0</v>
      </c>
      <c r="R829" s="411">
        <f>R53*'Appx 1. Ref Rates'!$E42</f>
        <v>0</v>
      </c>
      <c r="S829" s="414">
        <f>S53*'Appx 1. Ref Rates'!$E42</f>
        <v>0</v>
      </c>
      <c r="T829" s="414">
        <f>T53*'Appx 1. Ref Rates'!$E42</f>
        <v>0</v>
      </c>
      <c r="U829" s="414">
        <f>U53*'Appx 1. Ref Rates'!$E42</f>
        <v>0</v>
      </c>
      <c r="V829" s="414">
        <f>V53*'Appx 1. Ref Rates'!$E42</f>
        <v>0</v>
      </c>
      <c r="W829" s="414">
        <f>W53*'Appx 1. Ref Rates'!$E42</f>
        <v>0</v>
      </c>
      <c r="X829" s="414">
        <f>X53*'Appx 1. Ref Rates'!$E42</f>
        <v>0</v>
      </c>
      <c r="Y829" s="414">
        <f>Y53*'Appx 1. Ref Rates'!$E42</f>
        <v>0</v>
      </c>
      <c r="Z829" s="414">
        <f>Z53*'Appx 1. Ref Rates'!$E42</f>
        <v>0</v>
      </c>
      <c r="AA829" s="414">
        <f>AA53*'Appx 1. Ref Rates'!$E42</f>
        <v>0</v>
      </c>
      <c r="AB829" s="414">
        <f>AB53*'Appx 1. Ref Rates'!$E42</f>
        <v>0</v>
      </c>
      <c r="AC829" s="400">
        <f>M829-SUM(N829:AB829)</f>
        <v>0</v>
      </c>
      <c r="AD829" s="918"/>
      <c r="AE829" s="919"/>
      <c r="AF829" s="920"/>
    </row>
    <row r="830" spans="1:32" ht="15" customHeight="1" outlineLevel="1" x14ac:dyDescent="0.2">
      <c r="A830" s="373">
        <v>150</v>
      </c>
      <c r="B830" s="658"/>
      <c r="C830" s="386"/>
      <c r="D830" s="386"/>
      <c r="E830" s="1100" t="str">
        <f>E54</f>
        <v>Non-FI issued CBP, medium rated</v>
      </c>
      <c r="F830" s="1237"/>
      <c r="G830" s="1237"/>
      <c r="H830" s="1237"/>
      <c r="I830" s="1237"/>
      <c r="J830" s="1237"/>
      <c r="K830" s="1237"/>
      <c r="L830" s="1237"/>
      <c r="M830" s="399">
        <f>SUBTOTAL(9,M831:M832)</f>
        <v>0</v>
      </c>
      <c r="N830" s="402">
        <f t="shared" ref="N830:AC830" si="202">SUBTOTAL(9,N831:N832)</f>
        <v>0</v>
      </c>
      <c r="O830" s="406">
        <f t="shared" si="202"/>
        <v>0</v>
      </c>
      <c r="P830" s="405">
        <f t="shared" si="202"/>
        <v>0</v>
      </c>
      <c r="Q830" s="407">
        <f t="shared" si="202"/>
        <v>0</v>
      </c>
      <c r="R830" s="402">
        <f t="shared" si="202"/>
        <v>0</v>
      </c>
      <c r="S830" s="405">
        <f t="shared" si="202"/>
        <v>0</v>
      </c>
      <c r="T830" s="406">
        <f t="shared" si="202"/>
        <v>0</v>
      </c>
      <c r="U830" s="405">
        <f t="shared" si="202"/>
        <v>0</v>
      </c>
      <c r="V830" s="406">
        <f t="shared" si="202"/>
        <v>0</v>
      </c>
      <c r="W830" s="405">
        <f t="shared" si="202"/>
        <v>0</v>
      </c>
      <c r="X830" s="406">
        <f t="shared" si="202"/>
        <v>0</v>
      </c>
      <c r="Y830" s="405">
        <f t="shared" si="202"/>
        <v>0</v>
      </c>
      <c r="Z830" s="406">
        <f t="shared" si="202"/>
        <v>0</v>
      </c>
      <c r="AA830" s="405">
        <f t="shared" si="202"/>
        <v>0</v>
      </c>
      <c r="AB830" s="416">
        <f t="shared" si="202"/>
        <v>0</v>
      </c>
      <c r="AC830" s="399">
        <f t="shared" si="202"/>
        <v>0</v>
      </c>
      <c r="AD830" s="918"/>
      <c r="AE830" s="919"/>
      <c r="AF830" s="920"/>
    </row>
    <row r="831" spans="1:32" ht="15" customHeight="1" outlineLevel="1" x14ac:dyDescent="0.2">
      <c r="A831" s="373">
        <v>151</v>
      </c>
      <c r="B831" s="658"/>
      <c r="C831" s="386"/>
      <c r="D831" s="386"/>
      <c r="E831" s="387"/>
      <c r="F831" s="1106" t="str">
        <f>F55</f>
        <v>Non-FI issued unsecured bonds and paper, medium rated</v>
      </c>
      <c r="G831" s="1226"/>
      <c r="H831" s="1226"/>
      <c r="I831" s="1226"/>
      <c r="J831" s="1226"/>
      <c r="K831" s="1226"/>
      <c r="L831" s="1226"/>
      <c r="M831" s="400">
        <f t="shared" ref="M831:M832" si="203">M55</f>
        <v>0</v>
      </c>
      <c r="N831" s="412">
        <f>M831*(1-'Appx 1. Ref Rates'!$E44)+N55*('Appx 1. Ref Rates'!$E44)</f>
        <v>0</v>
      </c>
      <c r="O831" s="414">
        <f>O55*'Appx 1. Ref Rates'!$E44</f>
        <v>0</v>
      </c>
      <c r="P831" s="414">
        <f>P55*'Appx 1. Ref Rates'!$E44</f>
        <v>0</v>
      </c>
      <c r="Q831" s="413">
        <f>Q55*'Appx 1. Ref Rates'!$E44</f>
        <v>0</v>
      </c>
      <c r="R831" s="411">
        <f>R55*'Appx 1. Ref Rates'!$E44</f>
        <v>0</v>
      </c>
      <c r="S831" s="414">
        <f>S55*'Appx 1. Ref Rates'!$E44</f>
        <v>0</v>
      </c>
      <c r="T831" s="414">
        <f>T55*'Appx 1. Ref Rates'!$E44</f>
        <v>0</v>
      </c>
      <c r="U831" s="414">
        <f>U55*'Appx 1. Ref Rates'!$E44</f>
        <v>0</v>
      </c>
      <c r="V831" s="414">
        <f>V55*'Appx 1. Ref Rates'!$E44</f>
        <v>0</v>
      </c>
      <c r="W831" s="414">
        <f>W55*'Appx 1. Ref Rates'!$E44</f>
        <v>0</v>
      </c>
      <c r="X831" s="414">
        <f>X55*'Appx 1. Ref Rates'!$E44</f>
        <v>0</v>
      </c>
      <c r="Y831" s="414">
        <f>Y55*'Appx 1. Ref Rates'!$E44</f>
        <v>0</v>
      </c>
      <c r="Z831" s="414">
        <f>Z55*'Appx 1. Ref Rates'!$E44</f>
        <v>0</v>
      </c>
      <c r="AA831" s="414">
        <f>AA55*'Appx 1. Ref Rates'!$E44</f>
        <v>0</v>
      </c>
      <c r="AB831" s="414">
        <f>AB55*'Appx 1. Ref Rates'!$E44</f>
        <v>0</v>
      </c>
      <c r="AC831" s="400">
        <f>M831-SUM(N831:AB831)</f>
        <v>0</v>
      </c>
      <c r="AD831" s="918"/>
      <c r="AE831" s="919"/>
      <c r="AF831" s="920"/>
    </row>
    <row r="832" spans="1:32" ht="15" customHeight="1" outlineLevel="1" x14ac:dyDescent="0.2">
      <c r="A832" s="373">
        <v>152</v>
      </c>
      <c r="B832" s="658"/>
      <c r="C832" s="386"/>
      <c r="D832" s="386"/>
      <c r="E832" s="387"/>
      <c r="F832" s="1106" t="str">
        <f>F56</f>
        <v>Non-FI issued covered bonds, medium rated</v>
      </c>
      <c r="G832" s="1226"/>
      <c r="H832" s="1226"/>
      <c r="I832" s="1226"/>
      <c r="J832" s="1226"/>
      <c r="K832" s="1226"/>
      <c r="L832" s="1226"/>
      <c r="M832" s="400">
        <f t="shared" si="203"/>
        <v>0</v>
      </c>
      <c r="N832" s="412">
        <f>M832*(1-'Appx 1. Ref Rates'!$E45)+N56*('Appx 1. Ref Rates'!$E45)</f>
        <v>0</v>
      </c>
      <c r="O832" s="414">
        <f>O56*'Appx 1. Ref Rates'!$E45</f>
        <v>0</v>
      </c>
      <c r="P832" s="414">
        <f>P56*'Appx 1. Ref Rates'!$E45</f>
        <v>0</v>
      </c>
      <c r="Q832" s="413">
        <f>Q56*'Appx 1. Ref Rates'!$E45</f>
        <v>0</v>
      </c>
      <c r="R832" s="411">
        <f>R56*'Appx 1. Ref Rates'!$E45</f>
        <v>0</v>
      </c>
      <c r="S832" s="414">
        <f>S56*'Appx 1. Ref Rates'!$E45</f>
        <v>0</v>
      </c>
      <c r="T832" s="414">
        <f>T56*'Appx 1. Ref Rates'!$E45</f>
        <v>0</v>
      </c>
      <c r="U832" s="414">
        <f>U56*'Appx 1. Ref Rates'!$E45</f>
        <v>0</v>
      </c>
      <c r="V832" s="414">
        <f>V56*'Appx 1. Ref Rates'!$E45</f>
        <v>0</v>
      </c>
      <c r="W832" s="414">
        <f>W56*'Appx 1. Ref Rates'!$E45</f>
        <v>0</v>
      </c>
      <c r="X832" s="414">
        <f>X56*'Appx 1. Ref Rates'!$E45</f>
        <v>0</v>
      </c>
      <c r="Y832" s="414">
        <f>Y56*'Appx 1. Ref Rates'!$E45</f>
        <v>0</v>
      </c>
      <c r="Z832" s="414">
        <f>Z56*'Appx 1. Ref Rates'!$E45</f>
        <v>0</v>
      </c>
      <c r="AA832" s="414">
        <f>AA56*'Appx 1. Ref Rates'!$E45</f>
        <v>0</v>
      </c>
      <c r="AB832" s="414">
        <f>AB56*'Appx 1. Ref Rates'!$E45</f>
        <v>0</v>
      </c>
      <c r="AC832" s="400">
        <f>M832-SUM(N832:AB832)</f>
        <v>0</v>
      </c>
      <c r="AD832" s="918"/>
      <c r="AE832" s="919"/>
      <c r="AF832" s="920"/>
    </row>
    <row r="833" spans="1:32" ht="15" customHeight="1" outlineLevel="1" x14ac:dyDescent="0.2">
      <c r="A833" s="373">
        <v>153</v>
      </c>
      <c r="B833" s="658"/>
      <c r="C833" s="386"/>
      <c r="D833" s="386"/>
      <c r="E833" s="1100" t="str">
        <f>E57</f>
        <v>FI issued CBP, medium rated</v>
      </c>
      <c r="F833" s="1237"/>
      <c r="G833" s="1237"/>
      <c r="H833" s="1237"/>
      <c r="I833" s="1237"/>
      <c r="J833" s="1237"/>
      <c r="K833" s="1237"/>
      <c r="L833" s="1237"/>
      <c r="M833" s="399">
        <f>SUBTOTAL(9,M834:M836)</f>
        <v>0</v>
      </c>
      <c r="N833" s="402">
        <f t="shared" ref="N833:AC833" si="204">SUBTOTAL(9,N834:N836)</f>
        <v>0</v>
      </c>
      <c r="O833" s="406">
        <f t="shared" si="204"/>
        <v>0</v>
      </c>
      <c r="P833" s="405">
        <f t="shared" si="204"/>
        <v>0</v>
      </c>
      <c r="Q833" s="407">
        <f t="shared" si="204"/>
        <v>0</v>
      </c>
      <c r="R833" s="402">
        <f t="shared" si="204"/>
        <v>0</v>
      </c>
      <c r="S833" s="405">
        <f t="shared" si="204"/>
        <v>0</v>
      </c>
      <c r="T833" s="406">
        <f t="shared" si="204"/>
        <v>0</v>
      </c>
      <c r="U833" s="405">
        <f t="shared" si="204"/>
        <v>0</v>
      </c>
      <c r="V833" s="406">
        <f t="shared" si="204"/>
        <v>0</v>
      </c>
      <c r="W833" s="405">
        <f t="shared" si="204"/>
        <v>0</v>
      </c>
      <c r="X833" s="406">
        <f t="shared" si="204"/>
        <v>0</v>
      </c>
      <c r="Y833" s="405">
        <f t="shared" si="204"/>
        <v>0</v>
      </c>
      <c r="Z833" s="406">
        <f t="shared" si="204"/>
        <v>0</v>
      </c>
      <c r="AA833" s="405">
        <f t="shared" si="204"/>
        <v>0</v>
      </c>
      <c r="AB833" s="416">
        <f t="shared" si="204"/>
        <v>0</v>
      </c>
      <c r="AC833" s="399">
        <f t="shared" si="204"/>
        <v>0</v>
      </c>
      <c r="AD833" s="918"/>
      <c r="AE833" s="919"/>
      <c r="AF833" s="920"/>
    </row>
    <row r="834" spans="1:32" ht="15" customHeight="1" outlineLevel="1" x14ac:dyDescent="0.2">
      <c r="A834" s="373">
        <v>154</v>
      </c>
      <c r="B834" s="658"/>
      <c r="C834" s="386"/>
      <c r="D834" s="386"/>
      <c r="E834" s="387"/>
      <c r="F834" s="1106" t="str">
        <f>F58</f>
        <v>FI issued unsecured bonds and paper, medium rated</v>
      </c>
      <c r="G834" s="1226"/>
      <c r="H834" s="1226"/>
      <c r="I834" s="1226"/>
      <c r="J834" s="1226"/>
      <c r="K834" s="1226"/>
      <c r="L834" s="1226"/>
      <c r="M834" s="400">
        <f t="shared" ref="M834:M836" si="205">M58</f>
        <v>0</v>
      </c>
      <c r="N834" s="412">
        <f>M834*(1-'Appx 1. Ref Rates'!$E47)+N58*('Appx 1. Ref Rates'!$E47)</f>
        <v>0</v>
      </c>
      <c r="O834" s="414">
        <f>O58*'Appx 1. Ref Rates'!$E47</f>
        <v>0</v>
      </c>
      <c r="P834" s="414">
        <f>P58*'Appx 1. Ref Rates'!$E47</f>
        <v>0</v>
      </c>
      <c r="Q834" s="413">
        <f>Q58*'Appx 1. Ref Rates'!$E47</f>
        <v>0</v>
      </c>
      <c r="R834" s="411">
        <f>R58*'Appx 1. Ref Rates'!$E47</f>
        <v>0</v>
      </c>
      <c r="S834" s="414">
        <f>S58*'Appx 1. Ref Rates'!$E47</f>
        <v>0</v>
      </c>
      <c r="T834" s="414">
        <f>T58*'Appx 1. Ref Rates'!$E47</f>
        <v>0</v>
      </c>
      <c r="U834" s="414">
        <f>U58*'Appx 1. Ref Rates'!$E47</f>
        <v>0</v>
      </c>
      <c r="V834" s="414">
        <f>V58*'Appx 1. Ref Rates'!$E47</f>
        <v>0</v>
      </c>
      <c r="W834" s="414">
        <f>W58*'Appx 1. Ref Rates'!$E47</f>
        <v>0</v>
      </c>
      <c r="X834" s="414">
        <f>X58*'Appx 1. Ref Rates'!$E47</f>
        <v>0</v>
      </c>
      <c r="Y834" s="414">
        <f>Y58*'Appx 1. Ref Rates'!$E47</f>
        <v>0</v>
      </c>
      <c r="Z834" s="414">
        <f>Z58*'Appx 1. Ref Rates'!$E47</f>
        <v>0</v>
      </c>
      <c r="AA834" s="414">
        <f>AA58*'Appx 1. Ref Rates'!$E47</f>
        <v>0</v>
      </c>
      <c r="AB834" s="414">
        <f>AB58*'Appx 1. Ref Rates'!$E47</f>
        <v>0</v>
      </c>
      <c r="AC834" s="400">
        <f>M834-SUM(N834:AB834)</f>
        <v>0</v>
      </c>
      <c r="AD834" s="918"/>
      <c r="AE834" s="919"/>
      <c r="AF834" s="920"/>
    </row>
    <row r="835" spans="1:32" ht="15" customHeight="1" outlineLevel="1" x14ac:dyDescent="0.2">
      <c r="A835" s="373">
        <v>155</v>
      </c>
      <c r="B835" s="658"/>
      <c r="C835" s="386"/>
      <c r="D835" s="386"/>
      <c r="E835" s="387"/>
      <c r="F835" s="1106" t="str">
        <f t="shared" ref="F835:F836" si="206">F59</f>
        <v>FI issued covered bonds, medium rated</v>
      </c>
      <c r="G835" s="1226"/>
      <c r="H835" s="1226"/>
      <c r="I835" s="1226"/>
      <c r="J835" s="1226"/>
      <c r="K835" s="1226"/>
      <c r="L835" s="1226"/>
      <c r="M835" s="400">
        <f t="shared" si="205"/>
        <v>0</v>
      </c>
      <c r="N835" s="412">
        <f>M835*(1-'Appx 1. Ref Rates'!$E48)+N59*('Appx 1. Ref Rates'!$E48)</f>
        <v>0</v>
      </c>
      <c r="O835" s="414">
        <f>O59*'Appx 1. Ref Rates'!$E48</f>
        <v>0</v>
      </c>
      <c r="P835" s="414">
        <f>P59*'Appx 1. Ref Rates'!$E48</f>
        <v>0</v>
      </c>
      <c r="Q835" s="413">
        <f>Q59*'Appx 1. Ref Rates'!$E48</f>
        <v>0</v>
      </c>
      <c r="R835" s="411">
        <f>R59*'Appx 1. Ref Rates'!$E48</f>
        <v>0</v>
      </c>
      <c r="S835" s="414">
        <f>S59*'Appx 1. Ref Rates'!$E48</f>
        <v>0</v>
      </c>
      <c r="T835" s="414">
        <f>T59*'Appx 1. Ref Rates'!$E48</f>
        <v>0</v>
      </c>
      <c r="U835" s="414">
        <f>U59*'Appx 1. Ref Rates'!$E48</f>
        <v>0</v>
      </c>
      <c r="V835" s="414">
        <f>V59*'Appx 1. Ref Rates'!$E48</f>
        <v>0</v>
      </c>
      <c r="W835" s="414">
        <f>W59*'Appx 1. Ref Rates'!$E48</f>
        <v>0</v>
      </c>
      <c r="X835" s="414">
        <f>X59*'Appx 1. Ref Rates'!$E48</f>
        <v>0</v>
      </c>
      <c r="Y835" s="414">
        <f>Y59*'Appx 1. Ref Rates'!$E48</f>
        <v>0</v>
      </c>
      <c r="Z835" s="414">
        <f>Z59*'Appx 1. Ref Rates'!$E48</f>
        <v>0</v>
      </c>
      <c r="AA835" s="414">
        <f>AA59*'Appx 1. Ref Rates'!$E48</f>
        <v>0</v>
      </c>
      <c r="AB835" s="414">
        <f>AB59*'Appx 1. Ref Rates'!$E48</f>
        <v>0</v>
      </c>
      <c r="AC835" s="400">
        <f>M835-SUM(N835:AB835)</f>
        <v>0</v>
      </c>
      <c r="AD835" s="918"/>
      <c r="AE835" s="919"/>
      <c r="AF835" s="920"/>
    </row>
    <row r="836" spans="1:32" ht="14.25" customHeight="1" outlineLevel="1" x14ac:dyDescent="0.2">
      <c r="A836" s="373">
        <v>156</v>
      </c>
      <c r="B836" s="658"/>
      <c r="C836" s="386"/>
      <c r="D836" s="386"/>
      <c r="E836" s="387"/>
      <c r="F836" s="1106" t="str">
        <f t="shared" si="206"/>
        <v>FI issued jumbo covered bonds, medium rated</v>
      </c>
      <c r="G836" s="1226"/>
      <c r="H836" s="1226"/>
      <c r="I836" s="1226"/>
      <c r="J836" s="1226"/>
      <c r="K836" s="1226"/>
      <c r="L836" s="1226"/>
      <c r="M836" s="400">
        <f t="shared" si="205"/>
        <v>0</v>
      </c>
      <c r="N836" s="412">
        <f>M836*(1-'Appx 1. Ref Rates'!$E49)+N60*('Appx 1. Ref Rates'!$E49)</f>
        <v>0</v>
      </c>
      <c r="O836" s="414">
        <f>O60*'Appx 1. Ref Rates'!$E49</f>
        <v>0</v>
      </c>
      <c r="P836" s="414">
        <f>P60*'Appx 1. Ref Rates'!$E49</f>
        <v>0</v>
      </c>
      <c r="Q836" s="413">
        <f>Q60*'Appx 1. Ref Rates'!$E49</f>
        <v>0</v>
      </c>
      <c r="R836" s="411">
        <f>R60*'Appx 1. Ref Rates'!$E49</f>
        <v>0</v>
      </c>
      <c r="S836" s="414">
        <f>S60*'Appx 1. Ref Rates'!$E49</f>
        <v>0</v>
      </c>
      <c r="T836" s="414">
        <f>T60*'Appx 1. Ref Rates'!$E49</f>
        <v>0</v>
      </c>
      <c r="U836" s="414">
        <f>U60*'Appx 1. Ref Rates'!$E49</f>
        <v>0</v>
      </c>
      <c r="V836" s="414">
        <f>V60*'Appx 1. Ref Rates'!$E49</f>
        <v>0</v>
      </c>
      <c r="W836" s="414">
        <f>W60*'Appx 1. Ref Rates'!$E49</f>
        <v>0</v>
      </c>
      <c r="X836" s="414">
        <f>X60*'Appx 1. Ref Rates'!$E49</f>
        <v>0</v>
      </c>
      <c r="Y836" s="414">
        <f>Y60*'Appx 1. Ref Rates'!$E49</f>
        <v>0</v>
      </c>
      <c r="Z836" s="414">
        <f>Z60*'Appx 1. Ref Rates'!$E49</f>
        <v>0</v>
      </c>
      <c r="AA836" s="414">
        <f>AA60*'Appx 1. Ref Rates'!$E49</f>
        <v>0</v>
      </c>
      <c r="AB836" s="414">
        <f>AB60*'Appx 1. Ref Rates'!$E49</f>
        <v>0</v>
      </c>
      <c r="AC836" s="400">
        <f>M836-SUM(N836:AB836)</f>
        <v>0</v>
      </c>
      <c r="AD836" s="918"/>
      <c r="AE836" s="919"/>
      <c r="AF836" s="920"/>
    </row>
    <row r="837" spans="1:32" ht="15" customHeight="1" outlineLevel="1" x14ac:dyDescent="0.2">
      <c r="A837" s="373">
        <v>157</v>
      </c>
      <c r="B837" s="658"/>
      <c r="C837" s="386"/>
      <c r="D837" s="386"/>
      <c r="E837" s="1100" t="str">
        <f>E61</f>
        <v>Non-FI issued CBP, low or not rated</v>
      </c>
      <c r="F837" s="1237"/>
      <c r="G837" s="1237"/>
      <c r="H837" s="1237"/>
      <c r="I837" s="1237"/>
      <c r="J837" s="1237"/>
      <c r="K837" s="1237"/>
      <c r="L837" s="1237"/>
      <c r="M837" s="399">
        <f>SUBTOTAL(9,M838:M839)</f>
        <v>0</v>
      </c>
      <c r="N837" s="402">
        <f t="shared" ref="N837:AC837" si="207">SUBTOTAL(9,N838:N839)</f>
        <v>0</v>
      </c>
      <c r="O837" s="406">
        <f t="shared" si="207"/>
        <v>0</v>
      </c>
      <c r="P837" s="405">
        <f t="shared" si="207"/>
        <v>0</v>
      </c>
      <c r="Q837" s="407">
        <f t="shared" si="207"/>
        <v>0</v>
      </c>
      <c r="R837" s="402">
        <f t="shared" si="207"/>
        <v>0</v>
      </c>
      <c r="S837" s="405">
        <f t="shared" si="207"/>
        <v>0</v>
      </c>
      <c r="T837" s="406">
        <f t="shared" si="207"/>
        <v>0</v>
      </c>
      <c r="U837" s="405">
        <f t="shared" si="207"/>
        <v>0</v>
      </c>
      <c r="V837" s="406">
        <f t="shared" si="207"/>
        <v>0</v>
      </c>
      <c r="W837" s="405">
        <f t="shared" si="207"/>
        <v>0</v>
      </c>
      <c r="X837" s="406">
        <f t="shared" si="207"/>
        <v>0</v>
      </c>
      <c r="Y837" s="405">
        <f t="shared" si="207"/>
        <v>0</v>
      </c>
      <c r="Z837" s="406">
        <f t="shared" si="207"/>
        <v>0</v>
      </c>
      <c r="AA837" s="405">
        <f t="shared" si="207"/>
        <v>0</v>
      </c>
      <c r="AB837" s="416">
        <f t="shared" si="207"/>
        <v>0</v>
      </c>
      <c r="AC837" s="399">
        <f t="shared" si="207"/>
        <v>0</v>
      </c>
      <c r="AD837" s="918"/>
      <c r="AE837" s="919"/>
      <c r="AF837" s="920"/>
    </row>
    <row r="838" spans="1:32" ht="15" customHeight="1" outlineLevel="1" x14ac:dyDescent="0.2">
      <c r="A838" s="373">
        <v>158</v>
      </c>
      <c r="B838" s="658"/>
      <c r="C838" s="386"/>
      <c r="D838" s="386"/>
      <c r="E838" s="387"/>
      <c r="F838" s="1106" t="str">
        <f>F62</f>
        <v>Non-FI issued unsecured bonds and paper, low or not rated</v>
      </c>
      <c r="G838" s="1226"/>
      <c r="H838" s="1226"/>
      <c r="I838" s="1226"/>
      <c r="J838" s="1226"/>
      <c r="K838" s="1226"/>
      <c r="L838" s="1226"/>
      <c r="M838" s="400">
        <f t="shared" ref="M838:M839" si="208">M62</f>
        <v>0</v>
      </c>
      <c r="N838" s="412">
        <f>M838*(1-'Appx 1. Ref Rates'!$E51)+N62*('Appx 1. Ref Rates'!$E51)</f>
        <v>0</v>
      </c>
      <c r="O838" s="414">
        <f>O62*'Appx 1. Ref Rates'!$E51</f>
        <v>0</v>
      </c>
      <c r="P838" s="414">
        <f>P62*'Appx 1. Ref Rates'!$E51</f>
        <v>0</v>
      </c>
      <c r="Q838" s="413">
        <f>Q62*'Appx 1. Ref Rates'!$E51</f>
        <v>0</v>
      </c>
      <c r="R838" s="411">
        <f>R62*'Appx 1. Ref Rates'!$E51</f>
        <v>0</v>
      </c>
      <c r="S838" s="414">
        <f>S62*'Appx 1. Ref Rates'!$E51</f>
        <v>0</v>
      </c>
      <c r="T838" s="414">
        <f>T62*'Appx 1. Ref Rates'!$E51</f>
        <v>0</v>
      </c>
      <c r="U838" s="414">
        <f>U62*'Appx 1. Ref Rates'!$E51</f>
        <v>0</v>
      </c>
      <c r="V838" s="414">
        <f>V62*'Appx 1. Ref Rates'!$E51</f>
        <v>0</v>
      </c>
      <c r="W838" s="414">
        <f>W62*'Appx 1. Ref Rates'!$E51</f>
        <v>0</v>
      </c>
      <c r="X838" s="414">
        <f>X62*'Appx 1. Ref Rates'!$E51</f>
        <v>0</v>
      </c>
      <c r="Y838" s="414">
        <f>Y62*'Appx 1. Ref Rates'!$E51</f>
        <v>0</v>
      </c>
      <c r="Z838" s="414">
        <f>Z62*'Appx 1. Ref Rates'!$E51</f>
        <v>0</v>
      </c>
      <c r="AA838" s="414">
        <f>AA62*'Appx 1. Ref Rates'!$E51</f>
        <v>0</v>
      </c>
      <c r="AB838" s="414">
        <f>AB62*'Appx 1. Ref Rates'!$E51</f>
        <v>0</v>
      </c>
      <c r="AC838" s="400">
        <f>M838-SUM(N838:AB838)</f>
        <v>0</v>
      </c>
      <c r="AD838" s="918"/>
      <c r="AE838" s="919"/>
      <c r="AF838" s="920"/>
    </row>
    <row r="839" spans="1:32" ht="15" customHeight="1" outlineLevel="1" x14ac:dyDescent="0.2">
      <c r="A839" s="373">
        <v>159</v>
      </c>
      <c r="B839" s="658"/>
      <c r="C839" s="386"/>
      <c r="D839" s="386"/>
      <c r="E839" s="387"/>
      <c r="F839" s="1106" t="str">
        <f>F63</f>
        <v>Non-FI issued covered bonds, low or not rated</v>
      </c>
      <c r="G839" s="1226"/>
      <c r="H839" s="1226"/>
      <c r="I839" s="1226"/>
      <c r="J839" s="1226"/>
      <c r="K839" s="1226"/>
      <c r="L839" s="1226"/>
      <c r="M839" s="400">
        <f t="shared" si="208"/>
        <v>0</v>
      </c>
      <c r="N839" s="412">
        <f>M839*(1-'Appx 1. Ref Rates'!$E52)+N63*('Appx 1. Ref Rates'!$E52)</f>
        <v>0</v>
      </c>
      <c r="O839" s="414">
        <f>O63*'Appx 1. Ref Rates'!$E52</f>
        <v>0</v>
      </c>
      <c r="P839" s="414">
        <f>P63*'Appx 1. Ref Rates'!$E52</f>
        <v>0</v>
      </c>
      <c r="Q839" s="413">
        <f>Q63*'Appx 1. Ref Rates'!$E52</f>
        <v>0</v>
      </c>
      <c r="R839" s="411">
        <f>R63*'Appx 1. Ref Rates'!$E52</f>
        <v>0</v>
      </c>
      <c r="S839" s="414">
        <f>S63*'Appx 1. Ref Rates'!$E52</f>
        <v>0</v>
      </c>
      <c r="T839" s="414">
        <f>T63*'Appx 1. Ref Rates'!$E52</f>
        <v>0</v>
      </c>
      <c r="U839" s="414">
        <f>U63*'Appx 1. Ref Rates'!$E52</f>
        <v>0</v>
      </c>
      <c r="V839" s="414">
        <f>V63*'Appx 1. Ref Rates'!$E52</f>
        <v>0</v>
      </c>
      <c r="W839" s="414">
        <f>W63*'Appx 1. Ref Rates'!$E52</f>
        <v>0</v>
      </c>
      <c r="X839" s="414">
        <f>X63*'Appx 1. Ref Rates'!$E52</f>
        <v>0</v>
      </c>
      <c r="Y839" s="414">
        <f>Y63*'Appx 1. Ref Rates'!$E52</f>
        <v>0</v>
      </c>
      <c r="Z839" s="414">
        <f>Z63*'Appx 1. Ref Rates'!$E52</f>
        <v>0</v>
      </c>
      <c r="AA839" s="414">
        <f>AA63*'Appx 1. Ref Rates'!$E52</f>
        <v>0</v>
      </c>
      <c r="AB839" s="414">
        <f>AB63*'Appx 1. Ref Rates'!$E52</f>
        <v>0</v>
      </c>
      <c r="AC839" s="400">
        <f>M839-SUM(N839:AB839)</f>
        <v>0</v>
      </c>
      <c r="AD839" s="918"/>
      <c r="AE839" s="919"/>
      <c r="AF839" s="920"/>
    </row>
    <row r="840" spans="1:32" ht="15" customHeight="1" outlineLevel="1" x14ac:dyDescent="0.2">
      <c r="A840" s="373">
        <v>160</v>
      </c>
      <c r="B840" s="658"/>
      <c r="C840" s="386"/>
      <c r="D840" s="386"/>
      <c r="E840" s="1100" t="str">
        <f>E64</f>
        <v>FI issued CBP, low or not rated</v>
      </c>
      <c r="F840" s="1237"/>
      <c r="G840" s="1237"/>
      <c r="H840" s="1237"/>
      <c r="I840" s="1237"/>
      <c r="J840" s="1237"/>
      <c r="K840" s="1237"/>
      <c r="L840" s="1237"/>
      <c r="M840" s="399">
        <f>SUBTOTAL(9,M841:M843)</f>
        <v>0</v>
      </c>
      <c r="N840" s="402">
        <f t="shared" ref="N840:AC840" si="209">SUBTOTAL(9,N841:N843)</f>
        <v>0</v>
      </c>
      <c r="O840" s="406">
        <f t="shared" si="209"/>
        <v>0</v>
      </c>
      <c r="P840" s="405">
        <f t="shared" si="209"/>
        <v>0</v>
      </c>
      <c r="Q840" s="407">
        <f t="shared" si="209"/>
        <v>0</v>
      </c>
      <c r="R840" s="402">
        <f t="shared" si="209"/>
        <v>0</v>
      </c>
      <c r="S840" s="405">
        <f t="shared" si="209"/>
        <v>0</v>
      </c>
      <c r="T840" s="406">
        <f t="shared" si="209"/>
        <v>0</v>
      </c>
      <c r="U840" s="405">
        <f t="shared" si="209"/>
        <v>0</v>
      </c>
      <c r="V840" s="406">
        <f t="shared" si="209"/>
        <v>0</v>
      </c>
      <c r="W840" s="405">
        <f t="shared" si="209"/>
        <v>0</v>
      </c>
      <c r="X840" s="406">
        <f t="shared" si="209"/>
        <v>0</v>
      </c>
      <c r="Y840" s="405">
        <f t="shared" si="209"/>
        <v>0</v>
      </c>
      <c r="Z840" s="406">
        <f t="shared" si="209"/>
        <v>0</v>
      </c>
      <c r="AA840" s="405">
        <f t="shared" si="209"/>
        <v>0</v>
      </c>
      <c r="AB840" s="416">
        <f t="shared" si="209"/>
        <v>0</v>
      </c>
      <c r="AC840" s="399">
        <f t="shared" si="209"/>
        <v>0</v>
      </c>
      <c r="AD840" s="918"/>
      <c r="AE840" s="919"/>
      <c r="AF840" s="920"/>
    </row>
    <row r="841" spans="1:32" ht="15" customHeight="1" outlineLevel="1" x14ac:dyDescent="0.2">
      <c r="A841" s="373">
        <v>161</v>
      </c>
      <c r="B841" s="658"/>
      <c r="C841" s="386"/>
      <c r="D841" s="386"/>
      <c r="E841" s="387"/>
      <c r="F841" s="1106" t="str">
        <f>F65</f>
        <v>FI issued unsecured bonds and paper, low or not rated</v>
      </c>
      <c r="G841" s="1226"/>
      <c r="H841" s="1226"/>
      <c r="I841" s="1226"/>
      <c r="J841" s="1226"/>
      <c r="K841" s="1226"/>
      <c r="L841" s="1226"/>
      <c r="M841" s="400">
        <f t="shared" ref="M841:M843" si="210">M65</f>
        <v>0</v>
      </c>
      <c r="N841" s="412">
        <f>M841*(1-'Appx 1. Ref Rates'!$E54)+N65*('Appx 1. Ref Rates'!$E54)</f>
        <v>0</v>
      </c>
      <c r="O841" s="414">
        <f>O65*'Appx 1. Ref Rates'!$E54</f>
        <v>0</v>
      </c>
      <c r="P841" s="414">
        <f>P65*'Appx 1. Ref Rates'!$E54</f>
        <v>0</v>
      </c>
      <c r="Q841" s="413">
        <f>Q65*'Appx 1. Ref Rates'!$E54</f>
        <v>0</v>
      </c>
      <c r="R841" s="411">
        <f>R65*'Appx 1. Ref Rates'!$E54</f>
        <v>0</v>
      </c>
      <c r="S841" s="414">
        <f>S65*'Appx 1. Ref Rates'!$E54</f>
        <v>0</v>
      </c>
      <c r="T841" s="414">
        <f>T65*'Appx 1. Ref Rates'!$E54</f>
        <v>0</v>
      </c>
      <c r="U841" s="414">
        <f>U65*'Appx 1. Ref Rates'!$E54</f>
        <v>0</v>
      </c>
      <c r="V841" s="414">
        <f>V65*'Appx 1. Ref Rates'!$E54</f>
        <v>0</v>
      </c>
      <c r="W841" s="414">
        <f>W65*'Appx 1. Ref Rates'!$E54</f>
        <v>0</v>
      </c>
      <c r="X841" s="414">
        <f>X65*'Appx 1. Ref Rates'!$E54</f>
        <v>0</v>
      </c>
      <c r="Y841" s="414">
        <f>Y65*'Appx 1. Ref Rates'!$E54</f>
        <v>0</v>
      </c>
      <c r="Z841" s="414">
        <f>Z65*'Appx 1. Ref Rates'!$E54</f>
        <v>0</v>
      </c>
      <c r="AA841" s="414">
        <f>AA65*'Appx 1. Ref Rates'!$E54</f>
        <v>0</v>
      </c>
      <c r="AB841" s="414">
        <f>AB65*'Appx 1. Ref Rates'!$E54</f>
        <v>0</v>
      </c>
      <c r="AC841" s="400">
        <f>M841-SUM(N841:AB841)</f>
        <v>0</v>
      </c>
      <c r="AD841" s="918"/>
      <c r="AE841" s="919"/>
      <c r="AF841" s="920"/>
    </row>
    <row r="842" spans="1:32" ht="15" customHeight="1" outlineLevel="1" x14ac:dyDescent="0.2">
      <c r="A842" s="373">
        <v>162</v>
      </c>
      <c r="B842" s="658"/>
      <c r="C842" s="659"/>
      <c r="D842" s="659"/>
      <c r="E842" s="659"/>
      <c r="F842" s="1106" t="str">
        <f t="shared" ref="F842:F843" si="211">F66</f>
        <v>FI issued covered bonds, low or not rated</v>
      </c>
      <c r="G842" s="1226"/>
      <c r="H842" s="1226"/>
      <c r="I842" s="1226"/>
      <c r="J842" s="1226"/>
      <c r="K842" s="1226"/>
      <c r="L842" s="1226"/>
      <c r="M842" s="400">
        <f t="shared" si="210"/>
        <v>0</v>
      </c>
      <c r="N842" s="412">
        <f>M842*(1-'Appx 1. Ref Rates'!$E55)+N66*('Appx 1. Ref Rates'!$E55)</f>
        <v>0</v>
      </c>
      <c r="O842" s="414">
        <f>O66*'Appx 1. Ref Rates'!$E55</f>
        <v>0</v>
      </c>
      <c r="P842" s="414">
        <f>P66*'Appx 1. Ref Rates'!$E55</f>
        <v>0</v>
      </c>
      <c r="Q842" s="413">
        <f>Q66*'Appx 1. Ref Rates'!$E55</f>
        <v>0</v>
      </c>
      <c r="R842" s="411">
        <f>R66*'Appx 1. Ref Rates'!$E55</f>
        <v>0</v>
      </c>
      <c r="S842" s="414">
        <f>S66*'Appx 1. Ref Rates'!$E55</f>
        <v>0</v>
      </c>
      <c r="T842" s="414">
        <f>T66*'Appx 1. Ref Rates'!$E55</f>
        <v>0</v>
      </c>
      <c r="U842" s="414">
        <f>U66*'Appx 1. Ref Rates'!$E55</f>
        <v>0</v>
      </c>
      <c r="V842" s="414">
        <f>V66*'Appx 1. Ref Rates'!$E55</f>
        <v>0</v>
      </c>
      <c r="W842" s="414">
        <f>W66*'Appx 1. Ref Rates'!$E55</f>
        <v>0</v>
      </c>
      <c r="X842" s="414">
        <f>X66*'Appx 1. Ref Rates'!$E55</f>
        <v>0</v>
      </c>
      <c r="Y842" s="414">
        <f>Y66*'Appx 1. Ref Rates'!$E55</f>
        <v>0</v>
      </c>
      <c r="Z842" s="414">
        <f>Z66*'Appx 1. Ref Rates'!$E55</f>
        <v>0</v>
      </c>
      <c r="AA842" s="414">
        <f>AA66*'Appx 1. Ref Rates'!$E55</f>
        <v>0</v>
      </c>
      <c r="AB842" s="414">
        <f>AB66*'Appx 1. Ref Rates'!$E55</f>
        <v>0</v>
      </c>
      <c r="AC842" s="400">
        <f>M842-SUM(N842:AB842)</f>
        <v>0</v>
      </c>
      <c r="AD842" s="918"/>
      <c r="AE842" s="919"/>
      <c r="AF842" s="920"/>
    </row>
    <row r="843" spans="1:32" ht="14.25" customHeight="1" outlineLevel="1" x14ac:dyDescent="0.2">
      <c r="A843" s="373">
        <v>163</v>
      </c>
      <c r="B843" s="658"/>
      <c r="C843" s="659"/>
      <c r="D843" s="659"/>
      <c r="E843" s="659"/>
      <c r="F843" s="1106" t="str">
        <f t="shared" si="211"/>
        <v>FI issued jumbo covered bonds, low or not rated</v>
      </c>
      <c r="G843" s="1226"/>
      <c r="H843" s="1226"/>
      <c r="I843" s="1226"/>
      <c r="J843" s="1226"/>
      <c r="K843" s="1226"/>
      <c r="L843" s="1226"/>
      <c r="M843" s="400">
        <f t="shared" si="210"/>
        <v>0</v>
      </c>
      <c r="N843" s="412">
        <f>M843*(1-'Appx 1. Ref Rates'!$E56)+N67*('Appx 1. Ref Rates'!$E56)</f>
        <v>0</v>
      </c>
      <c r="O843" s="414">
        <f>O67*'Appx 1. Ref Rates'!$E56</f>
        <v>0</v>
      </c>
      <c r="P843" s="414">
        <f>P67*'Appx 1. Ref Rates'!$E56</f>
        <v>0</v>
      </c>
      <c r="Q843" s="413">
        <f>Q67*'Appx 1. Ref Rates'!$E56</f>
        <v>0</v>
      </c>
      <c r="R843" s="411">
        <f>R67*'Appx 1. Ref Rates'!$E56</f>
        <v>0</v>
      </c>
      <c r="S843" s="414">
        <f>S67*'Appx 1. Ref Rates'!$E56</f>
        <v>0</v>
      </c>
      <c r="T843" s="414">
        <f>T67*'Appx 1. Ref Rates'!$E56</f>
        <v>0</v>
      </c>
      <c r="U843" s="414">
        <f>U67*'Appx 1. Ref Rates'!$E56</f>
        <v>0</v>
      </c>
      <c r="V843" s="414">
        <f>V67*'Appx 1. Ref Rates'!$E56</f>
        <v>0</v>
      </c>
      <c r="W843" s="414">
        <f>W67*'Appx 1. Ref Rates'!$E56</f>
        <v>0</v>
      </c>
      <c r="X843" s="414">
        <f>X67*'Appx 1. Ref Rates'!$E56</f>
        <v>0</v>
      </c>
      <c r="Y843" s="414">
        <f>Y67*'Appx 1. Ref Rates'!$E56</f>
        <v>0</v>
      </c>
      <c r="Z843" s="414">
        <f>Z67*'Appx 1. Ref Rates'!$E56</f>
        <v>0</v>
      </c>
      <c r="AA843" s="414">
        <f>AA67*'Appx 1. Ref Rates'!$E56</f>
        <v>0</v>
      </c>
      <c r="AB843" s="414">
        <f>AB67*'Appx 1. Ref Rates'!$E56</f>
        <v>0</v>
      </c>
      <c r="AC843" s="400">
        <f>M843-SUM(N843:AB843)</f>
        <v>0</v>
      </c>
      <c r="AD843" s="921"/>
      <c r="AE843" s="922"/>
      <c r="AF843" s="923"/>
    </row>
    <row r="844" spans="1:32" outlineLevel="1" x14ac:dyDescent="0.2">
      <c r="A844" s="373">
        <v>164</v>
      </c>
      <c r="B844" s="658"/>
      <c r="C844" s="659"/>
      <c r="D844" s="1103" t="str">
        <f>D68</f>
        <v>Asset backed securities (ABS) and Asset backed commercial paper (ABCP)</v>
      </c>
      <c r="E844" s="1114"/>
      <c r="F844" s="1114"/>
      <c r="G844" s="1114"/>
      <c r="H844" s="1114"/>
      <c r="I844" s="1114"/>
      <c r="J844" s="1114"/>
      <c r="K844" s="1114"/>
      <c r="L844" s="1114"/>
      <c r="M844" s="1114"/>
      <c r="N844" s="1114"/>
      <c r="O844" s="1114"/>
      <c r="P844" s="1114"/>
      <c r="Q844" s="1114"/>
      <c r="R844" s="1114"/>
      <c r="S844" s="1114"/>
      <c r="T844" s="1114"/>
      <c r="U844" s="1114"/>
      <c r="V844" s="1114"/>
      <c r="W844" s="1114"/>
      <c r="X844" s="1114"/>
      <c r="Y844" s="1114"/>
      <c r="Z844" s="1114"/>
      <c r="AA844" s="1114"/>
      <c r="AB844" s="1114"/>
      <c r="AC844" s="1114"/>
      <c r="AD844" s="1114"/>
      <c r="AE844" s="1114"/>
      <c r="AF844" s="1355"/>
    </row>
    <row r="845" spans="1:32" outlineLevel="1" x14ac:dyDescent="0.2">
      <c r="A845" s="373">
        <v>165</v>
      </c>
      <c r="B845" s="658"/>
      <c r="C845" s="659"/>
      <c r="D845" s="659"/>
      <c r="E845" s="1097" t="str">
        <f>E69</f>
        <v>Non-FI issued ABS and ABCP, high rated</v>
      </c>
      <c r="F845" s="1238"/>
      <c r="G845" s="1238"/>
      <c r="H845" s="1238"/>
      <c r="I845" s="1238"/>
      <c r="J845" s="1238"/>
      <c r="K845" s="1238"/>
      <c r="L845" s="1238"/>
      <c r="M845" s="399">
        <f>SUBTOTAL(9,M846:M847)</f>
        <v>0</v>
      </c>
      <c r="N845" s="402">
        <f t="shared" ref="N845:AC845" si="212">SUBTOTAL(9,N846:N847)</f>
        <v>0</v>
      </c>
      <c r="O845" s="406">
        <f t="shared" si="212"/>
        <v>0</v>
      </c>
      <c r="P845" s="405">
        <f t="shared" si="212"/>
        <v>0</v>
      </c>
      <c r="Q845" s="407">
        <f t="shared" si="212"/>
        <v>0</v>
      </c>
      <c r="R845" s="402">
        <f t="shared" si="212"/>
        <v>0</v>
      </c>
      <c r="S845" s="405">
        <f t="shared" si="212"/>
        <v>0</v>
      </c>
      <c r="T845" s="406">
        <f t="shared" si="212"/>
        <v>0</v>
      </c>
      <c r="U845" s="405">
        <f t="shared" si="212"/>
        <v>0</v>
      </c>
      <c r="V845" s="406">
        <f t="shared" si="212"/>
        <v>0</v>
      </c>
      <c r="W845" s="405">
        <f t="shared" si="212"/>
        <v>0</v>
      </c>
      <c r="X845" s="406">
        <f t="shared" si="212"/>
        <v>0</v>
      </c>
      <c r="Y845" s="405">
        <f t="shared" si="212"/>
        <v>0</v>
      </c>
      <c r="Z845" s="406">
        <f t="shared" si="212"/>
        <v>0</v>
      </c>
      <c r="AA845" s="405">
        <f t="shared" si="212"/>
        <v>0</v>
      </c>
      <c r="AB845" s="416">
        <f t="shared" si="212"/>
        <v>0</v>
      </c>
      <c r="AC845" s="399">
        <f t="shared" si="212"/>
        <v>0</v>
      </c>
      <c r="AD845" s="957"/>
      <c r="AE845" s="852"/>
      <c r="AF845" s="853"/>
    </row>
    <row r="846" spans="1:32" outlineLevel="1" x14ac:dyDescent="0.2">
      <c r="A846" s="373">
        <v>166</v>
      </c>
      <c r="B846" s="658"/>
      <c r="C846" s="659"/>
      <c r="D846" s="659"/>
      <c r="E846" s="659"/>
      <c r="F846" s="1106" t="str">
        <f>F70</f>
        <v>Non-FI issued ABS, high rated</v>
      </c>
      <c r="G846" s="1226"/>
      <c r="H846" s="1226"/>
      <c r="I846" s="1226"/>
      <c r="J846" s="1226"/>
      <c r="K846" s="1226"/>
      <c r="L846" s="1226"/>
      <c r="M846" s="400">
        <f t="shared" ref="M846:M847" si="213">M70</f>
        <v>0</v>
      </c>
      <c r="N846" s="412">
        <f>M846*(1-'Appx 1. Ref Rates'!$E59)+N70*('Appx 1. Ref Rates'!$E59)</f>
        <v>0</v>
      </c>
      <c r="O846" s="414">
        <f>O70*'Appx 1. Ref Rates'!$E59</f>
        <v>0</v>
      </c>
      <c r="P846" s="414">
        <f>P70*'Appx 1. Ref Rates'!$E59</f>
        <v>0</v>
      </c>
      <c r="Q846" s="413">
        <f>Q70*'Appx 1. Ref Rates'!$E59</f>
        <v>0</v>
      </c>
      <c r="R846" s="411">
        <f>R70*'Appx 1. Ref Rates'!$E59</f>
        <v>0</v>
      </c>
      <c r="S846" s="414">
        <f>S70*'Appx 1. Ref Rates'!$E59</f>
        <v>0</v>
      </c>
      <c r="T846" s="414">
        <f>T70*'Appx 1. Ref Rates'!$E59</f>
        <v>0</v>
      </c>
      <c r="U846" s="414">
        <f>U70*'Appx 1. Ref Rates'!$E59</f>
        <v>0</v>
      </c>
      <c r="V846" s="414">
        <f>V70*'Appx 1. Ref Rates'!$E59</f>
        <v>0</v>
      </c>
      <c r="W846" s="414">
        <f>W70*'Appx 1. Ref Rates'!$E59</f>
        <v>0</v>
      </c>
      <c r="X846" s="414">
        <f>X70*'Appx 1. Ref Rates'!$E59</f>
        <v>0</v>
      </c>
      <c r="Y846" s="414">
        <f>Y70*'Appx 1. Ref Rates'!$E59</f>
        <v>0</v>
      </c>
      <c r="Z846" s="414">
        <f>Z70*'Appx 1. Ref Rates'!$E59</f>
        <v>0</v>
      </c>
      <c r="AA846" s="414">
        <f>AA70*'Appx 1. Ref Rates'!$E59</f>
        <v>0</v>
      </c>
      <c r="AB846" s="414">
        <f>AB70*'Appx 1. Ref Rates'!$E59</f>
        <v>0</v>
      </c>
      <c r="AC846" s="400">
        <f>M846-SUM(N846:AB846)</f>
        <v>0</v>
      </c>
      <c r="AD846" s="854"/>
      <c r="AE846" s="855"/>
      <c r="AF846" s="856"/>
    </row>
    <row r="847" spans="1:32" ht="15" customHeight="1" outlineLevel="1" x14ac:dyDescent="0.2">
      <c r="A847" s="373">
        <v>167</v>
      </c>
      <c r="B847" s="658"/>
      <c r="C847" s="659"/>
      <c r="D847" s="659"/>
      <c r="E847" s="659"/>
      <c r="F847" s="1106" t="str">
        <f>F71</f>
        <v>Non-FI issued ABCP, high rated</v>
      </c>
      <c r="G847" s="1226"/>
      <c r="H847" s="1226"/>
      <c r="I847" s="1226"/>
      <c r="J847" s="1226"/>
      <c r="K847" s="1226"/>
      <c r="L847" s="1226"/>
      <c r="M847" s="400">
        <f t="shared" si="213"/>
        <v>0</v>
      </c>
      <c r="N847" s="412">
        <f>M847*(1-'Appx 1. Ref Rates'!$E60)+N71*('Appx 1. Ref Rates'!$E60)</f>
        <v>0</v>
      </c>
      <c r="O847" s="414">
        <f>O71*'Appx 1. Ref Rates'!$E60</f>
        <v>0</v>
      </c>
      <c r="P847" s="414">
        <f>P71*'Appx 1. Ref Rates'!$E60</f>
        <v>0</v>
      </c>
      <c r="Q847" s="413">
        <f>Q71*'Appx 1. Ref Rates'!$E60</f>
        <v>0</v>
      </c>
      <c r="R847" s="411">
        <f>R71*'Appx 1. Ref Rates'!$E60</f>
        <v>0</v>
      </c>
      <c r="S847" s="414">
        <f>S71*'Appx 1. Ref Rates'!$E60</f>
        <v>0</v>
      </c>
      <c r="T847" s="414">
        <f>T71*'Appx 1. Ref Rates'!$E60</f>
        <v>0</v>
      </c>
      <c r="U847" s="414">
        <f>U71*'Appx 1. Ref Rates'!$E60</f>
        <v>0</v>
      </c>
      <c r="V847" s="414">
        <f>V71*'Appx 1. Ref Rates'!$E60</f>
        <v>0</v>
      </c>
      <c r="W847" s="414">
        <f>W71*'Appx 1. Ref Rates'!$E60</f>
        <v>0</v>
      </c>
      <c r="X847" s="414">
        <f>X71*'Appx 1. Ref Rates'!$E60</f>
        <v>0</v>
      </c>
      <c r="Y847" s="414">
        <f>Y71*'Appx 1. Ref Rates'!$E60</f>
        <v>0</v>
      </c>
      <c r="Z847" s="414">
        <f>Z71*'Appx 1. Ref Rates'!$E60</f>
        <v>0</v>
      </c>
      <c r="AA847" s="414">
        <f>AA71*'Appx 1. Ref Rates'!$E60</f>
        <v>0</v>
      </c>
      <c r="AB847" s="414">
        <f>AB71*'Appx 1. Ref Rates'!$E60</f>
        <v>0</v>
      </c>
      <c r="AC847" s="400">
        <f>M847-SUM(N847:AB847)</f>
        <v>0</v>
      </c>
      <c r="AD847" s="854"/>
      <c r="AE847" s="855"/>
      <c r="AF847" s="856"/>
    </row>
    <row r="848" spans="1:32" outlineLevel="1" x14ac:dyDescent="0.2">
      <c r="A848" s="373">
        <v>168</v>
      </c>
      <c r="B848" s="658"/>
      <c r="C848" s="659"/>
      <c r="D848" s="659"/>
      <c r="E848" s="1100" t="str">
        <f>E72</f>
        <v>FI issued ABS and ABCP, high rated</v>
      </c>
      <c r="F848" s="1237"/>
      <c r="G848" s="1237"/>
      <c r="H848" s="1237"/>
      <c r="I848" s="1237"/>
      <c r="J848" s="1237"/>
      <c r="K848" s="1237"/>
      <c r="L848" s="1237"/>
      <c r="M848" s="399">
        <f>SUBTOTAL(9,M849:M850)</f>
        <v>0</v>
      </c>
      <c r="N848" s="402">
        <f t="shared" ref="N848:AC848" si="214">SUBTOTAL(9,N849:N850)</f>
        <v>0</v>
      </c>
      <c r="O848" s="406">
        <f t="shared" si="214"/>
        <v>0</v>
      </c>
      <c r="P848" s="405">
        <f t="shared" si="214"/>
        <v>0</v>
      </c>
      <c r="Q848" s="407">
        <f t="shared" si="214"/>
        <v>0</v>
      </c>
      <c r="R848" s="402">
        <f t="shared" si="214"/>
        <v>0</v>
      </c>
      <c r="S848" s="405">
        <f t="shared" si="214"/>
        <v>0</v>
      </c>
      <c r="T848" s="406">
        <f t="shared" si="214"/>
        <v>0</v>
      </c>
      <c r="U848" s="405">
        <f t="shared" si="214"/>
        <v>0</v>
      </c>
      <c r="V848" s="406">
        <f t="shared" si="214"/>
        <v>0</v>
      </c>
      <c r="W848" s="405">
        <f t="shared" si="214"/>
        <v>0</v>
      </c>
      <c r="X848" s="406">
        <f t="shared" si="214"/>
        <v>0</v>
      </c>
      <c r="Y848" s="405">
        <f t="shared" si="214"/>
        <v>0</v>
      </c>
      <c r="Z848" s="406">
        <f t="shared" si="214"/>
        <v>0</v>
      </c>
      <c r="AA848" s="405">
        <f t="shared" si="214"/>
        <v>0</v>
      </c>
      <c r="AB848" s="416">
        <f t="shared" si="214"/>
        <v>0</v>
      </c>
      <c r="AC848" s="399">
        <f t="shared" si="214"/>
        <v>0</v>
      </c>
      <c r="AD848" s="854"/>
      <c r="AE848" s="855"/>
      <c r="AF848" s="856"/>
    </row>
    <row r="849" spans="1:32" ht="15" customHeight="1" outlineLevel="1" x14ac:dyDescent="0.2">
      <c r="A849" s="373">
        <v>169</v>
      </c>
      <c r="B849" s="658"/>
      <c r="C849" s="659"/>
      <c r="D849" s="659"/>
      <c r="E849" s="659"/>
      <c r="F849" s="1106" t="str">
        <f>F73</f>
        <v>FI issued ABS, high rated</v>
      </c>
      <c r="G849" s="1226"/>
      <c r="H849" s="1226"/>
      <c r="I849" s="1226"/>
      <c r="J849" s="1226"/>
      <c r="K849" s="1226"/>
      <c r="L849" s="1226"/>
      <c r="M849" s="400">
        <f t="shared" ref="M849:M850" si="215">M73</f>
        <v>0</v>
      </c>
      <c r="N849" s="412">
        <f>M849*(1-'Appx 1. Ref Rates'!$E62)+N73*('Appx 1. Ref Rates'!$E62)</f>
        <v>0</v>
      </c>
      <c r="O849" s="414">
        <f>O73*'Appx 1. Ref Rates'!$E62</f>
        <v>0</v>
      </c>
      <c r="P849" s="414">
        <f>P73*'Appx 1. Ref Rates'!$E62</f>
        <v>0</v>
      </c>
      <c r="Q849" s="413">
        <f>Q73*'Appx 1. Ref Rates'!$E62</f>
        <v>0</v>
      </c>
      <c r="R849" s="411">
        <f>R73*'Appx 1. Ref Rates'!$E62</f>
        <v>0</v>
      </c>
      <c r="S849" s="414">
        <f>S73*'Appx 1. Ref Rates'!$E62</f>
        <v>0</v>
      </c>
      <c r="T849" s="414">
        <f>T73*'Appx 1. Ref Rates'!$E62</f>
        <v>0</v>
      </c>
      <c r="U849" s="414">
        <f>U73*'Appx 1. Ref Rates'!$E62</f>
        <v>0</v>
      </c>
      <c r="V849" s="414">
        <f>V73*'Appx 1. Ref Rates'!$E62</f>
        <v>0</v>
      </c>
      <c r="W849" s="414">
        <f>W73*'Appx 1. Ref Rates'!$E62</f>
        <v>0</v>
      </c>
      <c r="X849" s="414">
        <f>X73*'Appx 1. Ref Rates'!$E62</f>
        <v>0</v>
      </c>
      <c r="Y849" s="414">
        <f>Y73*'Appx 1. Ref Rates'!$E62</f>
        <v>0</v>
      </c>
      <c r="Z849" s="414">
        <f>Z73*'Appx 1. Ref Rates'!$E62</f>
        <v>0</v>
      </c>
      <c r="AA849" s="414">
        <f>AA73*'Appx 1. Ref Rates'!$E62</f>
        <v>0</v>
      </c>
      <c r="AB849" s="414">
        <f>AB73*'Appx 1. Ref Rates'!$E62</f>
        <v>0</v>
      </c>
      <c r="AC849" s="400">
        <f>M849-SUM(N849:AB849)</f>
        <v>0</v>
      </c>
      <c r="AD849" s="854"/>
      <c r="AE849" s="855"/>
      <c r="AF849" s="856"/>
    </row>
    <row r="850" spans="1:32" ht="15" customHeight="1" outlineLevel="1" x14ac:dyDescent="0.2">
      <c r="A850" s="373">
        <v>170</v>
      </c>
      <c r="B850" s="658"/>
      <c r="C850" s="659"/>
      <c r="D850" s="659"/>
      <c r="E850" s="659"/>
      <c r="F850" s="1106" t="str">
        <f>F74</f>
        <v>FI issued ABCP, high rated</v>
      </c>
      <c r="G850" s="1226"/>
      <c r="H850" s="1226"/>
      <c r="I850" s="1226"/>
      <c r="J850" s="1226"/>
      <c r="K850" s="1226"/>
      <c r="L850" s="1226"/>
      <c r="M850" s="400">
        <f t="shared" si="215"/>
        <v>0</v>
      </c>
      <c r="N850" s="412">
        <f>M850*(1-'Appx 1. Ref Rates'!$E63)+N74*('Appx 1. Ref Rates'!$E63)</f>
        <v>0</v>
      </c>
      <c r="O850" s="414">
        <f>O74*'Appx 1. Ref Rates'!$E63</f>
        <v>0</v>
      </c>
      <c r="P850" s="414">
        <f>P74*'Appx 1. Ref Rates'!$E63</f>
        <v>0</v>
      </c>
      <c r="Q850" s="413">
        <f>Q74*'Appx 1. Ref Rates'!$E63</f>
        <v>0</v>
      </c>
      <c r="R850" s="411">
        <f>R74*'Appx 1. Ref Rates'!$E63</f>
        <v>0</v>
      </c>
      <c r="S850" s="414">
        <f>S74*'Appx 1. Ref Rates'!$E63</f>
        <v>0</v>
      </c>
      <c r="T850" s="414">
        <f>T74*'Appx 1. Ref Rates'!$E63</f>
        <v>0</v>
      </c>
      <c r="U850" s="414">
        <f>U74*'Appx 1. Ref Rates'!$E63</f>
        <v>0</v>
      </c>
      <c r="V850" s="414">
        <f>V74*'Appx 1. Ref Rates'!$E63</f>
        <v>0</v>
      </c>
      <c r="W850" s="414">
        <f>W74*'Appx 1. Ref Rates'!$E63</f>
        <v>0</v>
      </c>
      <c r="X850" s="414">
        <f>X74*'Appx 1. Ref Rates'!$E63</f>
        <v>0</v>
      </c>
      <c r="Y850" s="414">
        <f>Y74*'Appx 1. Ref Rates'!$E63</f>
        <v>0</v>
      </c>
      <c r="Z850" s="414">
        <f>Z74*'Appx 1. Ref Rates'!$E63</f>
        <v>0</v>
      </c>
      <c r="AA850" s="414">
        <f>AA74*'Appx 1. Ref Rates'!$E63</f>
        <v>0</v>
      </c>
      <c r="AB850" s="414">
        <f>AB74*'Appx 1. Ref Rates'!$E63</f>
        <v>0</v>
      </c>
      <c r="AC850" s="400">
        <f>M850-SUM(N850:AB850)</f>
        <v>0</v>
      </c>
      <c r="AD850" s="854"/>
      <c r="AE850" s="855"/>
      <c r="AF850" s="856"/>
    </row>
    <row r="851" spans="1:32" outlineLevel="1" x14ac:dyDescent="0.2">
      <c r="A851" s="373">
        <v>171</v>
      </c>
      <c r="B851" s="658"/>
      <c r="C851" s="659"/>
      <c r="D851" s="659"/>
      <c r="E851" s="1100" t="str">
        <f>E75</f>
        <v>Non-FI issued ABS and ABCP, medium rated</v>
      </c>
      <c r="F851" s="1237"/>
      <c r="G851" s="1237"/>
      <c r="H851" s="1237"/>
      <c r="I851" s="1237"/>
      <c r="J851" s="1237"/>
      <c r="K851" s="1237"/>
      <c r="L851" s="1237"/>
      <c r="M851" s="399">
        <f>SUBTOTAL(9,M852:M853)</f>
        <v>0</v>
      </c>
      <c r="N851" s="402">
        <f t="shared" ref="N851:AC851" si="216">SUBTOTAL(9,N852:N853)</f>
        <v>0</v>
      </c>
      <c r="O851" s="406">
        <f t="shared" si="216"/>
        <v>0</v>
      </c>
      <c r="P851" s="405">
        <f t="shared" si="216"/>
        <v>0</v>
      </c>
      <c r="Q851" s="407">
        <f t="shared" si="216"/>
        <v>0</v>
      </c>
      <c r="R851" s="402">
        <f t="shared" si="216"/>
        <v>0</v>
      </c>
      <c r="S851" s="405">
        <f t="shared" si="216"/>
        <v>0</v>
      </c>
      <c r="T851" s="406">
        <f t="shared" si="216"/>
        <v>0</v>
      </c>
      <c r="U851" s="405">
        <f t="shared" si="216"/>
        <v>0</v>
      </c>
      <c r="V851" s="406">
        <f t="shared" si="216"/>
        <v>0</v>
      </c>
      <c r="W851" s="405">
        <f t="shared" si="216"/>
        <v>0</v>
      </c>
      <c r="X851" s="406">
        <f t="shared" si="216"/>
        <v>0</v>
      </c>
      <c r="Y851" s="405">
        <f t="shared" si="216"/>
        <v>0</v>
      </c>
      <c r="Z851" s="406">
        <f t="shared" si="216"/>
        <v>0</v>
      </c>
      <c r="AA851" s="405">
        <f t="shared" si="216"/>
        <v>0</v>
      </c>
      <c r="AB851" s="416">
        <f t="shared" si="216"/>
        <v>0</v>
      </c>
      <c r="AC851" s="399">
        <f t="shared" si="216"/>
        <v>0</v>
      </c>
      <c r="AD851" s="854"/>
      <c r="AE851" s="855"/>
      <c r="AF851" s="856"/>
    </row>
    <row r="852" spans="1:32" ht="15" customHeight="1" outlineLevel="1" x14ac:dyDescent="0.2">
      <c r="A852" s="373">
        <v>172</v>
      </c>
      <c r="B852" s="658"/>
      <c r="C852" s="659"/>
      <c r="D852" s="659"/>
      <c r="E852" s="659"/>
      <c r="F852" s="1106" t="str">
        <f>F76</f>
        <v>Non-FI issued ABS, medium rated</v>
      </c>
      <c r="G852" s="1226"/>
      <c r="H852" s="1226"/>
      <c r="I852" s="1226"/>
      <c r="J852" s="1226"/>
      <c r="K852" s="1226"/>
      <c r="L852" s="1226"/>
      <c r="M852" s="400">
        <f t="shared" ref="M852:M853" si="217">M76</f>
        <v>0</v>
      </c>
      <c r="N852" s="412">
        <f>M852*(1-'Appx 1. Ref Rates'!$E65)+N76*('Appx 1. Ref Rates'!$E65)</f>
        <v>0</v>
      </c>
      <c r="O852" s="414">
        <f>O76*'Appx 1. Ref Rates'!$E65</f>
        <v>0</v>
      </c>
      <c r="P852" s="414">
        <f>P76*'Appx 1. Ref Rates'!$E65</f>
        <v>0</v>
      </c>
      <c r="Q852" s="413">
        <f>Q76*'Appx 1. Ref Rates'!$E65</f>
        <v>0</v>
      </c>
      <c r="R852" s="411">
        <f>R76*'Appx 1. Ref Rates'!$E65</f>
        <v>0</v>
      </c>
      <c r="S852" s="414">
        <f>S76*'Appx 1. Ref Rates'!$E65</f>
        <v>0</v>
      </c>
      <c r="T852" s="414">
        <f>T76*'Appx 1. Ref Rates'!$E65</f>
        <v>0</v>
      </c>
      <c r="U852" s="414">
        <f>U76*'Appx 1. Ref Rates'!$E65</f>
        <v>0</v>
      </c>
      <c r="V852" s="414">
        <f>V76*'Appx 1. Ref Rates'!$E65</f>
        <v>0</v>
      </c>
      <c r="W852" s="414">
        <f>W76*'Appx 1. Ref Rates'!$E65</f>
        <v>0</v>
      </c>
      <c r="X852" s="414">
        <f>X76*'Appx 1. Ref Rates'!$E65</f>
        <v>0</v>
      </c>
      <c r="Y852" s="414">
        <f>Y76*'Appx 1. Ref Rates'!$E65</f>
        <v>0</v>
      </c>
      <c r="Z852" s="414">
        <f>Z76*'Appx 1. Ref Rates'!$E65</f>
        <v>0</v>
      </c>
      <c r="AA852" s="414">
        <f>AA76*'Appx 1. Ref Rates'!$E65</f>
        <v>0</v>
      </c>
      <c r="AB852" s="414">
        <f>AB76*'Appx 1. Ref Rates'!$E65</f>
        <v>0</v>
      </c>
      <c r="AC852" s="400">
        <f>M852-SUM(N852:AB852)</f>
        <v>0</v>
      </c>
      <c r="AD852" s="854"/>
      <c r="AE852" s="855"/>
      <c r="AF852" s="856"/>
    </row>
    <row r="853" spans="1:32" ht="15" customHeight="1" outlineLevel="1" x14ac:dyDescent="0.2">
      <c r="A853" s="373">
        <v>173</v>
      </c>
      <c r="B853" s="658"/>
      <c r="C853" s="659"/>
      <c r="D853" s="659"/>
      <c r="E853" s="659"/>
      <c r="F853" s="1106" t="str">
        <f>F77</f>
        <v>Non-FI issued ABCP, medium rated</v>
      </c>
      <c r="G853" s="1226"/>
      <c r="H853" s="1226"/>
      <c r="I853" s="1226"/>
      <c r="J853" s="1226"/>
      <c r="K853" s="1226"/>
      <c r="L853" s="1226"/>
      <c r="M853" s="400">
        <f t="shared" si="217"/>
        <v>0</v>
      </c>
      <c r="N853" s="412">
        <f>M853*(1-'Appx 1. Ref Rates'!$E66)+N77*('Appx 1. Ref Rates'!$E66)</f>
        <v>0</v>
      </c>
      <c r="O853" s="414">
        <f>O77*'Appx 1. Ref Rates'!$E66</f>
        <v>0</v>
      </c>
      <c r="P853" s="414">
        <f>P77*'Appx 1. Ref Rates'!$E66</f>
        <v>0</v>
      </c>
      <c r="Q853" s="413">
        <f>Q77*'Appx 1. Ref Rates'!$E66</f>
        <v>0</v>
      </c>
      <c r="R853" s="411">
        <f>R77*'Appx 1. Ref Rates'!$E66</f>
        <v>0</v>
      </c>
      <c r="S853" s="414">
        <f>S77*'Appx 1. Ref Rates'!$E66</f>
        <v>0</v>
      </c>
      <c r="T853" s="414">
        <f>T77*'Appx 1. Ref Rates'!$E66</f>
        <v>0</v>
      </c>
      <c r="U853" s="414">
        <f>U77*'Appx 1. Ref Rates'!$E66</f>
        <v>0</v>
      </c>
      <c r="V853" s="414">
        <f>V77*'Appx 1. Ref Rates'!$E66</f>
        <v>0</v>
      </c>
      <c r="W853" s="414">
        <f>W77*'Appx 1. Ref Rates'!$E66</f>
        <v>0</v>
      </c>
      <c r="X853" s="414">
        <f>X77*'Appx 1. Ref Rates'!$E66</f>
        <v>0</v>
      </c>
      <c r="Y853" s="414">
        <f>Y77*'Appx 1. Ref Rates'!$E66</f>
        <v>0</v>
      </c>
      <c r="Z853" s="414">
        <f>Z77*'Appx 1. Ref Rates'!$E66</f>
        <v>0</v>
      </c>
      <c r="AA853" s="414">
        <f>AA77*'Appx 1. Ref Rates'!$E66</f>
        <v>0</v>
      </c>
      <c r="AB853" s="414">
        <f>AB77*'Appx 1. Ref Rates'!$E66</f>
        <v>0</v>
      </c>
      <c r="AC853" s="400">
        <f>M853-SUM(N853:AB853)</f>
        <v>0</v>
      </c>
      <c r="AD853" s="854"/>
      <c r="AE853" s="855"/>
      <c r="AF853" s="856"/>
    </row>
    <row r="854" spans="1:32" outlineLevel="1" x14ac:dyDescent="0.2">
      <c r="A854" s="373">
        <v>174</v>
      </c>
      <c r="B854" s="658"/>
      <c r="C854" s="659"/>
      <c r="D854" s="659"/>
      <c r="E854" s="1100" t="str">
        <f>E78</f>
        <v>FI issued ABS and ABCP, medium rated</v>
      </c>
      <c r="F854" s="1237"/>
      <c r="G854" s="1237"/>
      <c r="H854" s="1237"/>
      <c r="I854" s="1237"/>
      <c r="J854" s="1237"/>
      <c r="K854" s="1237"/>
      <c r="L854" s="1237"/>
      <c r="M854" s="399">
        <f>SUBTOTAL(9,M855:M856)</f>
        <v>0</v>
      </c>
      <c r="N854" s="402">
        <f t="shared" ref="N854:AC854" si="218">SUBTOTAL(9,N855:N856)</f>
        <v>0</v>
      </c>
      <c r="O854" s="406">
        <f t="shared" si="218"/>
        <v>0</v>
      </c>
      <c r="P854" s="405">
        <f t="shared" si="218"/>
        <v>0</v>
      </c>
      <c r="Q854" s="407">
        <f t="shared" si="218"/>
        <v>0</v>
      </c>
      <c r="R854" s="402">
        <f t="shared" si="218"/>
        <v>0</v>
      </c>
      <c r="S854" s="405">
        <f t="shared" si="218"/>
        <v>0</v>
      </c>
      <c r="T854" s="406">
        <f t="shared" si="218"/>
        <v>0</v>
      </c>
      <c r="U854" s="405">
        <f t="shared" si="218"/>
        <v>0</v>
      </c>
      <c r="V854" s="406">
        <f t="shared" si="218"/>
        <v>0</v>
      </c>
      <c r="W854" s="405">
        <f t="shared" si="218"/>
        <v>0</v>
      </c>
      <c r="X854" s="406">
        <f t="shared" si="218"/>
        <v>0</v>
      </c>
      <c r="Y854" s="405">
        <f t="shared" si="218"/>
        <v>0</v>
      </c>
      <c r="Z854" s="406">
        <f t="shared" si="218"/>
        <v>0</v>
      </c>
      <c r="AA854" s="405">
        <f t="shared" si="218"/>
        <v>0</v>
      </c>
      <c r="AB854" s="416">
        <f t="shared" si="218"/>
        <v>0</v>
      </c>
      <c r="AC854" s="399">
        <f t="shared" si="218"/>
        <v>0</v>
      </c>
      <c r="AD854" s="854"/>
      <c r="AE854" s="855"/>
      <c r="AF854" s="856"/>
    </row>
    <row r="855" spans="1:32" ht="15" customHeight="1" outlineLevel="1" x14ac:dyDescent="0.2">
      <c r="A855" s="373">
        <v>175</v>
      </c>
      <c r="B855" s="658"/>
      <c r="C855" s="659"/>
      <c r="D855" s="659"/>
      <c r="E855" s="659"/>
      <c r="F855" s="1106" t="str">
        <f>F79</f>
        <v>FI issued ABS, medium rated</v>
      </c>
      <c r="G855" s="1226"/>
      <c r="H855" s="1226"/>
      <c r="I855" s="1226"/>
      <c r="J855" s="1226"/>
      <c r="K855" s="1226"/>
      <c r="L855" s="1226"/>
      <c r="M855" s="400">
        <f t="shared" ref="M855:M856" si="219">M79</f>
        <v>0</v>
      </c>
      <c r="N855" s="412">
        <f>M855*(1-'Appx 1. Ref Rates'!$E68)+N79*('Appx 1. Ref Rates'!$E68)</f>
        <v>0</v>
      </c>
      <c r="O855" s="414">
        <f>O79*'Appx 1. Ref Rates'!$E68</f>
        <v>0</v>
      </c>
      <c r="P855" s="414">
        <f>P79*'Appx 1. Ref Rates'!$E68</f>
        <v>0</v>
      </c>
      <c r="Q855" s="413">
        <f>Q79*'Appx 1. Ref Rates'!$E68</f>
        <v>0</v>
      </c>
      <c r="R855" s="411">
        <f>R79*'Appx 1. Ref Rates'!$E68</f>
        <v>0</v>
      </c>
      <c r="S855" s="414">
        <f>S79*'Appx 1. Ref Rates'!$E68</f>
        <v>0</v>
      </c>
      <c r="T855" s="414">
        <f>T79*'Appx 1. Ref Rates'!$E68</f>
        <v>0</v>
      </c>
      <c r="U855" s="414">
        <f>U79*'Appx 1. Ref Rates'!$E68</f>
        <v>0</v>
      </c>
      <c r="V855" s="414">
        <f>V79*'Appx 1. Ref Rates'!$E68</f>
        <v>0</v>
      </c>
      <c r="W855" s="414">
        <f>W79*'Appx 1. Ref Rates'!$E68</f>
        <v>0</v>
      </c>
      <c r="X855" s="414">
        <f>X79*'Appx 1. Ref Rates'!$E68</f>
        <v>0</v>
      </c>
      <c r="Y855" s="414">
        <f>Y79*'Appx 1. Ref Rates'!$E68</f>
        <v>0</v>
      </c>
      <c r="Z855" s="414">
        <f>Z79*'Appx 1. Ref Rates'!$E68</f>
        <v>0</v>
      </c>
      <c r="AA855" s="414">
        <f>AA79*'Appx 1. Ref Rates'!$E68</f>
        <v>0</v>
      </c>
      <c r="AB855" s="414">
        <f>AB79*'Appx 1. Ref Rates'!$E68</f>
        <v>0</v>
      </c>
      <c r="AC855" s="400">
        <f>M855-SUM(N855:AB855)</f>
        <v>0</v>
      </c>
      <c r="AD855" s="854"/>
      <c r="AE855" s="855"/>
      <c r="AF855" s="856"/>
    </row>
    <row r="856" spans="1:32" ht="15" customHeight="1" outlineLevel="1" x14ac:dyDescent="0.2">
      <c r="A856" s="373">
        <v>176</v>
      </c>
      <c r="B856" s="658"/>
      <c r="C856" s="659"/>
      <c r="D856" s="659"/>
      <c r="E856" s="659"/>
      <c r="F856" s="1106" t="str">
        <f>F80</f>
        <v>FI issued ABCP, medium rated</v>
      </c>
      <c r="G856" s="1226"/>
      <c r="H856" s="1226"/>
      <c r="I856" s="1226"/>
      <c r="J856" s="1226"/>
      <c r="K856" s="1226"/>
      <c r="L856" s="1226"/>
      <c r="M856" s="400">
        <f t="shared" si="219"/>
        <v>0</v>
      </c>
      <c r="N856" s="412">
        <f>M856*(1-'Appx 1. Ref Rates'!$E69)+N80*('Appx 1. Ref Rates'!$E69)</f>
        <v>0</v>
      </c>
      <c r="O856" s="414">
        <f>O80*'Appx 1. Ref Rates'!$E69</f>
        <v>0</v>
      </c>
      <c r="P856" s="414">
        <f>P80*'Appx 1. Ref Rates'!$E69</f>
        <v>0</v>
      </c>
      <c r="Q856" s="413">
        <f>Q80*'Appx 1. Ref Rates'!$E69</f>
        <v>0</v>
      </c>
      <c r="R856" s="411">
        <f>R80*'Appx 1. Ref Rates'!$E69</f>
        <v>0</v>
      </c>
      <c r="S856" s="414">
        <f>S80*'Appx 1. Ref Rates'!$E69</f>
        <v>0</v>
      </c>
      <c r="T856" s="414">
        <f>T80*'Appx 1. Ref Rates'!$E69</f>
        <v>0</v>
      </c>
      <c r="U856" s="414">
        <f>U80*'Appx 1. Ref Rates'!$E69</f>
        <v>0</v>
      </c>
      <c r="V856" s="414">
        <f>V80*'Appx 1. Ref Rates'!$E69</f>
        <v>0</v>
      </c>
      <c r="W856" s="414">
        <f>W80*'Appx 1. Ref Rates'!$E69</f>
        <v>0</v>
      </c>
      <c r="X856" s="414">
        <f>X80*'Appx 1. Ref Rates'!$E69</f>
        <v>0</v>
      </c>
      <c r="Y856" s="414">
        <f>Y80*'Appx 1. Ref Rates'!$E69</f>
        <v>0</v>
      </c>
      <c r="Z856" s="414">
        <f>Z80*'Appx 1. Ref Rates'!$E69</f>
        <v>0</v>
      </c>
      <c r="AA856" s="414">
        <f>AA80*'Appx 1. Ref Rates'!$E69</f>
        <v>0</v>
      </c>
      <c r="AB856" s="414">
        <f>AB80*'Appx 1. Ref Rates'!$E69</f>
        <v>0</v>
      </c>
      <c r="AC856" s="400">
        <f>M856-SUM(N856:AB856)</f>
        <v>0</v>
      </c>
      <c r="AD856" s="854"/>
      <c r="AE856" s="855"/>
      <c r="AF856" s="856"/>
    </row>
    <row r="857" spans="1:32" outlineLevel="1" x14ac:dyDescent="0.2">
      <c r="A857" s="373">
        <v>177</v>
      </c>
      <c r="B857" s="658"/>
      <c r="C857" s="659"/>
      <c r="D857" s="659"/>
      <c r="E857" s="1100" t="str">
        <f>E81</f>
        <v>Non-FI issued ABS and ABCP, low or not rated</v>
      </c>
      <c r="F857" s="1237"/>
      <c r="G857" s="1237"/>
      <c r="H857" s="1237"/>
      <c r="I857" s="1237"/>
      <c r="J857" s="1237"/>
      <c r="K857" s="1237"/>
      <c r="L857" s="1237"/>
      <c r="M857" s="399">
        <f>SUBTOTAL(9,M858:M859)</f>
        <v>0</v>
      </c>
      <c r="N857" s="402">
        <f t="shared" ref="N857:AC857" si="220">SUBTOTAL(9,N858:N859)</f>
        <v>0</v>
      </c>
      <c r="O857" s="406">
        <f t="shared" si="220"/>
        <v>0</v>
      </c>
      <c r="P857" s="405">
        <f t="shared" si="220"/>
        <v>0</v>
      </c>
      <c r="Q857" s="407">
        <f t="shared" si="220"/>
        <v>0</v>
      </c>
      <c r="R857" s="402">
        <f t="shared" si="220"/>
        <v>0</v>
      </c>
      <c r="S857" s="405">
        <f t="shared" si="220"/>
        <v>0</v>
      </c>
      <c r="T857" s="406">
        <f t="shared" si="220"/>
        <v>0</v>
      </c>
      <c r="U857" s="405">
        <f t="shared" si="220"/>
        <v>0</v>
      </c>
      <c r="V857" s="406">
        <f t="shared" si="220"/>
        <v>0</v>
      </c>
      <c r="W857" s="405">
        <f t="shared" si="220"/>
        <v>0</v>
      </c>
      <c r="X857" s="406">
        <f t="shared" si="220"/>
        <v>0</v>
      </c>
      <c r="Y857" s="405">
        <f t="shared" si="220"/>
        <v>0</v>
      </c>
      <c r="Z857" s="406">
        <f t="shared" si="220"/>
        <v>0</v>
      </c>
      <c r="AA857" s="405">
        <f t="shared" si="220"/>
        <v>0</v>
      </c>
      <c r="AB857" s="416">
        <f t="shared" si="220"/>
        <v>0</v>
      </c>
      <c r="AC857" s="399">
        <f t="shared" si="220"/>
        <v>0</v>
      </c>
      <c r="AD857" s="854"/>
      <c r="AE857" s="855"/>
      <c r="AF857" s="856"/>
    </row>
    <row r="858" spans="1:32" ht="15" customHeight="1" outlineLevel="1" x14ac:dyDescent="0.2">
      <c r="A858" s="373">
        <v>178</v>
      </c>
      <c r="B858" s="658"/>
      <c r="C858" s="659"/>
      <c r="D858" s="659"/>
      <c r="E858" s="659"/>
      <c r="F858" s="1106" t="str">
        <f>F82</f>
        <v>Non-FI issued ABS, low or not rated</v>
      </c>
      <c r="G858" s="1226"/>
      <c r="H858" s="1226"/>
      <c r="I858" s="1226"/>
      <c r="J858" s="1226"/>
      <c r="K858" s="1226"/>
      <c r="L858" s="1226"/>
      <c r="M858" s="400">
        <f t="shared" ref="M858:M859" si="221">M82</f>
        <v>0</v>
      </c>
      <c r="N858" s="412">
        <f>M858*(1-'Appx 1. Ref Rates'!$E71)+N82*('Appx 1. Ref Rates'!$E71)</f>
        <v>0</v>
      </c>
      <c r="O858" s="414">
        <f>O82*'Appx 1. Ref Rates'!$E71</f>
        <v>0</v>
      </c>
      <c r="P858" s="414">
        <f>P82*'Appx 1. Ref Rates'!$E71</f>
        <v>0</v>
      </c>
      <c r="Q858" s="413">
        <f>Q82*'Appx 1. Ref Rates'!$E71</f>
        <v>0</v>
      </c>
      <c r="R858" s="411">
        <f>R82*'Appx 1. Ref Rates'!$E71</f>
        <v>0</v>
      </c>
      <c r="S858" s="414">
        <f>S82*'Appx 1. Ref Rates'!$E71</f>
        <v>0</v>
      </c>
      <c r="T858" s="414">
        <f>T82*'Appx 1. Ref Rates'!$E71</f>
        <v>0</v>
      </c>
      <c r="U858" s="414">
        <f>U82*'Appx 1. Ref Rates'!$E71</f>
        <v>0</v>
      </c>
      <c r="V858" s="414">
        <f>V82*'Appx 1. Ref Rates'!$E71</f>
        <v>0</v>
      </c>
      <c r="W858" s="414">
        <f>W82*'Appx 1. Ref Rates'!$E71</f>
        <v>0</v>
      </c>
      <c r="X858" s="414">
        <f>X82*'Appx 1. Ref Rates'!$E71</f>
        <v>0</v>
      </c>
      <c r="Y858" s="414">
        <f>Y82*'Appx 1. Ref Rates'!$E71</f>
        <v>0</v>
      </c>
      <c r="Z858" s="414">
        <f>Z82*'Appx 1. Ref Rates'!$E71</f>
        <v>0</v>
      </c>
      <c r="AA858" s="414">
        <f>AA82*'Appx 1. Ref Rates'!$E71</f>
        <v>0</v>
      </c>
      <c r="AB858" s="414">
        <f>AB82*'Appx 1. Ref Rates'!$E71</f>
        <v>0</v>
      </c>
      <c r="AC858" s="400">
        <f>M858-SUM(N858:AB858)</f>
        <v>0</v>
      </c>
      <c r="AD858" s="854"/>
      <c r="AE858" s="855"/>
      <c r="AF858" s="856"/>
    </row>
    <row r="859" spans="1:32" ht="15" customHeight="1" outlineLevel="1" x14ac:dyDescent="0.2">
      <c r="A859" s="373">
        <v>179</v>
      </c>
      <c r="B859" s="658"/>
      <c r="C859" s="659"/>
      <c r="D859" s="659"/>
      <c r="E859" s="659"/>
      <c r="F859" s="1106" t="str">
        <f>F83</f>
        <v>Non-FI issued ABCP, low or not rated</v>
      </c>
      <c r="G859" s="1226"/>
      <c r="H859" s="1226"/>
      <c r="I859" s="1226"/>
      <c r="J859" s="1226"/>
      <c r="K859" s="1226"/>
      <c r="L859" s="1226"/>
      <c r="M859" s="400">
        <f t="shared" si="221"/>
        <v>0</v>
      </c>
      <c r="N859" s="412">
        <f>M859*(1-'Appx 1. Ref Rates'!$E72)+N83*('Appx 1. Ref Rates'!$E72)</f>
        <v>0</v>
      </c>
      <c r="O859" s="414">
        <f>O83*'Appx 1. Ref Rates'!$E72</f>
        <v>0</v>
      </c>
      <c r="P859" s="414">
        <f>P83*'Appx 1. Ref Rates'!$E72</f>
        <v>0</v>
      </c>
      <c r="Q859" s="413">
        <f>Q83*'Appx 1. Ref Rates'!$E72</f>
        <v>0</v>
      </c>
      <c r="R859" s="411">
        <f>R83*'Appx 1. Ref Rates'!$E72</f>
        <v>0</v>
      </c>
      <c r="S859" s="414">
        <f>S83*'Appx 1. Ref Rates'!$E72</f>
        <v>0</v>
      </c>
      <c r="T859" s="414">
        <f>T83*'Appx 1. Ref Rates'!$E72</f>
        <v>0</v>
      </c>
      <c r="U859" s="414">
        <f>U83*'Appx 1. Ref Rates'!$E72</f>
        <v>0</v>
      </c>
      <c r="V859" s="414">
        <f>V83*'Appx 1. Ref Rates'!$E72</f>
        <v>0</v>
      </c>
      <c r="W859" s="414">
        <f>W83*'Appx 1. Ref Rates'!$E72</f>
        <v>0</v>
      </c>
      <c r="X859" s="414">
        <f>X83*'Appx 1. Ref Rates'!$E72</f>
        <v>0</v>
      </c>
      <c r="Y859" s="414">
        <f>Y83*'Appx 1. Ref Rates'!$E72</f>
        <v>0</v>
      </c>
      <c r="Z859" s="414">
        <f>Z83*'Appx 1. Ref Rates'!$E72</f>
        <v>0</v>
      </c>
      <c r="AA859" s="414">
        <f>AA83*'Appx 1. Ref Rates'!$E72</f>
        <v>0</v>
      </c>
      <c r="AB859" s="414">
        <f>AB83*'Appx 1. Ref Rates'!$E72</f>
        <v>0</v>
      </c>
      <c r="AC859" s="400">
        <f>M859-SUM(N859:AB859)</f>
        <v>0</v>
      </c>
      <c r="AD859" s="854"/>
      <c r="AE859" s="855"/>
      <c r="AF859" s="856"/>
    </row>
    <row r="860" spans="1:32" outlineLevel="1" x14ac:dyDescent="0.2">
      <c r="A860" s="373">
        <v>180</v>
      </c>
      <c r="B860" s="658"/>
      <c r="C860" s="659"/>
      <c r="D860" s="659"/>
      <c r="E860" s="1100" t="str">
        <f>E84</f>
        <v>FI issued ABS and ABCP, low or not rated</v>
      </c>
      <c r="F860" s="1237"/>
      <c r="G860" s="1237"/>
      <c r="H860" s="1237"/>
      <c r="I860" s="1237"/>
      <c r="J860" s="1237"/>
      <c r="K860" s="1237"/>
      <c r="L860" s="1237"/>
      <c r="M860" s="399">
        <f>SUBTOTAL(9,M861:M862)</f>
        <v>0</v>
      </c>
      <c r="N860" s="402">
        <f t="shared" ref="N860:AC860" si="222">SUBTOTAL(9,N861:N862)</f>
        <v>0</v>
      </c>
      <c r="O860" s="406">
        <f t="shared" si="222"/>
        <v>0</v>
      </c>
      <c r="P860" s="405">
        <f t="shared" si="222"/>
        <v>0</v>
      </c>
      <c r="Q860" s="407">
        <f t="shared" si="222"/>
        <v>0</v>
      </c>
      <c r="R860" s="402">
        <f t="shared" si="222"/>
        <v>0</v>
      </c>
      <c r="S860" s="405">
        <f t="shared" si="222"/>
        <v>0</v>
      </c>
      <c r="T860" s="406">
        <f t="shared" si="222"/>
        <v>0</v>
      </c>
      <c r="U860" s="405">
        <f t="shared" si="222"/>
        <v>0</v>
      </c>
      <c r="V860" s="406">
        <f t="shared" si="222"/>
        <v>0</v>
      </c>
      <c r="W860" s="405">
        <f t="shared" si="222"/>
        <v>0</v>
      </c>
      <c r="X860" s="406">
        <f t="shared" si="222"/>
        <v>0</v>
      </c>
      <c r="Y860" s="405">
        <f t="shared" si="222"/>
        <v>0</v>
      </c>
      <c r="Z860" s="406">
        <f t="shared" si="222"/>
        <v>0</v>
      </c>
      <c r="AA860" s="405">
        <f t="shared" si="222"/>
        <v>0</v>
      </c>
      <c r="AB860" s="416">
        <f t="shared" si="222"/>
        <v>0</v>
      </c>
      <c r="AC860" s="399">
        <f t="shared" si="222"/>
        <v>0</v>
      </c>
      <c r="AD860" s="854"/>
      <c r="AE860" s="855"/>
      <c r="AF860" s="856"/>
    </row>
    <row r="861" spans="1:32" ht="15" customHeight="1" outlineLevel="1" x14ac:dyDescent="0.2">
      <c r="A861" s="373">
        <v>181</v>
      </c>
      <c r="B861" s="658"/>
      <c r="C861" s="659"/>
      <c r="D861" s="659"/>
      <c r="E861" s="659"/>
      <c r="F861" s="1106" t="str">
        <f>F85</f>
        <v>FI issued ABS, low or not rated</v>
      </c>
      <c r="G861" s="1226"/>
      <c r="H861" s="1226"/>
      <c r="I861" s="1226"/>
      <c r="J861" s="1226"/>
      <c r="K861" s="1226"/>
      <c r="L861" s="1226"/>
      <c r="M861" s="400">
        <f t="shared" ref="M861:M862" si="223">M85</f>
        <v>0</v>
      </c>
      <c r="N861" s="412">
        <f>M861*(1-'Appx 1. Ref Rates'!$E74)+N85*('Appx 1. Ref Rates'!$E74)</f>
        <v>0</v>
      </c>
      <c r="O861" s="414">
        <f>O85*'Appx 1. Ref Rates'!$E74</f>
        <v>0</v>
      </c>
      <c r="P861" s="414">
        <f>P85*'Appx 1. Ref Rates'!$E74</f>
        <v>0</v>
      </c>
      <c r="Q861" s="413">
        <f>Q85*'Appx 1. Ref Rates'!$E74</f>
        <v>0</v>
      </c>
      <c r="R861" s="411">
        <f>R85*'Appx 1. Ref Rates'!$E74</f>
        <v>0</v>
      </c>
      <c r="S861" s="414">
        <f>S85*'Appx 1. Ref Rates'!$E74</f>
        <v>0</v>
      </c>
      <c r="T861" s="414">
        <f>T85*'Appx 1. Ref Rates'!$E74</f>
        <v>0</v>
      </c>
      <c r="U861" s="414">
        <f>U85*'Appx 1. Ref Rates'!$E74</f>
        <v>0</v>
      </c>
      <c r="V861" s="414">
        <f>V85*'Appx 1. Ref Rates'!$E74</f>
        <v>0</v>
      </c>
      <c r="W861" s="414">
        <f>W85*'Appx 1. Ref Rates'!$E74</f>
        <v>0</v>
      </c>
      <c r="X861" s="414">
        <f>X85*'Appx 1. Ref Rates'!$E74</f>
        <v>0</v>
      </c>
      <c r="Y861" s="414">
        <f>Y85*'Appx 1. Ref Rates'!$E74</f>
        <v>0</v>
      </c>
      <c r="Z861" s="414">
        <f>Z85*'Appx 1. Ref Rates'!$E74</f>
        <v>0</v>
      </c>
      <c r="AA861" s="414">
        <f>AA85*'Appx 1. Ref Rates'!$E74</f>
        <v>0</v>
      </c>
      <c r="AB861" s="414">
        <f>AB85*'Appx 1. Ref Rates'!$E74</f>
        <v>0</v>
      </c>
      <c r="AC861" s="400">
        <f>M861-SUM(N861:AB861)</f>
        <v>0</v>
      </c>
      <c r="AD861" s="854"/>
      <c r="AE861" s="855"/>
      <c r="AF861" s="856"/>
    </row>
    <row r="862" spans="1:32" ht="15" customHeight="1" outlineLevel="1" x14ac:dyDescent="0.2">
      <c r="A862" s="373">
        <v>182</v>
      </c>
      <c r="B862" s="658"/>
      <c r="C862" s="659"/>
      <c r="D862" s="659"/>
      <c r="E862" s="659"/>
      <c r="F862" s="1106" t="str">
        <f>F86</f>
        <v>FI issued ABCP, low or not rated</v>
      </c>
      <c r="G862" s="1226"/>
      <c r="H862" s="1226"/>
      <c r="I862" s="1226"/>
      <c r="J862" s="1226"/>
      <c r="K862" s="1226"/>
      <c r="L862" s="1226"/>
      <c r="M862" s="400">
        <f t="shared" si="223"/>
        <v>0</v>
      </c>
      <c r="N862" s="412">
        <f>M862*(1-'Appx 1. Ref Rates'!$E75)+N86*('Appx 1. Ref Rates'!$E75)</f>
        <v>0</v>
      </c>
      <c r="O862" s="414">
        <f>O86*'Appx 1. Ref Rates'!$E75</f>
        <v>0</v>
      </c>
      <c r="P862" s="414">
        <f>P86*'Appx 1. Ref Rates'!$E75</f>
        <v>0</v>
      </c>
      <c r="Q862" s="413">
        <f>Q86*'Appx 1. Ref Rates'!$E75</f>
        <v>0</v>
      </c>
      <c r="R862" s="411">
        <f>R86*'Appx 1. Ref Rates'!$E75</f>
        <v>0</v>
      </c>
      <c r="S862" s="414">
        <f>S86*'Appx 1. Ref Rates'!$E75</f>
        <v>0</v>
      </c>
      <c r="T862" s="414">
        <f>T86*'Appx 1. Ref Rates'!$E75</f>
        <v>0</v>
      </c>
      <c r="U862" s="414">
        <f>U86*'Appx 1. Ref Rates'!$E75</f>
        <v>0</v>
      </c>
      <c r="V862" s="414">
        <f>V86*'Appx 1. Ref Rates'!$E75</f>
        <v>0</v>
      </c>
      <c r="W862" s="414">
        <f>W86*'Appx 1. Ref Rates'!$E75</f>
        <v>0</v>
      </c>
      <c r="X862" s="414">
        <f>X86*'Appx 1. Ref Rates'!$E75</f>
        <v>0</v>
      </c>
      <c r="Y862" s="414">
        <f>Y86*'Appx 1. Ref Rates'!$E75</f>
        <v>0</v>
      </c>
      <c r="Z862" s="414">
        <f>Z86*'Appx 1. Ref Rates'!$E75</f>
        <v>0</v>
      </c>
      <c r="AA862" s="414">
        <f>AA86*'Appx 1. Ref Rates'!$E75</f>
        <v>0</v>
      </c>
      <c r="AB862" s="414">
        <f>AB86*'Appx 1. Ref Rates'!$E75</f>
        <v>0</v>
      </c>
      <c r="AC862" s="400">
        <f>M862-SUM(N862:AB862)</f>
        <v>0</v>
      </c>
      <c r="AD862" s="857"/>
      <c r="AE862" s="858"/>
      <c r="AF862" s="859"/>
    </row>
    <row r="863" spans="1:32" outlineLevel="1" x14ac:dyDescent="0.2">
      <c r="A863" s="373">
        <v>183</v>
      </c>
      <c r="B863" s="658"/>
      <c r="C863" s="659"/>
      <c r="D863" s="1103" t="str">
        <f>D87</f>
        <v>Equities</v>
      </c>
      <c r="E863" s="1114"/>
      <c r="F863" s="1114"/>
      <c r="G863" s="1114"/>
      <c r="H863" s="1114"/>
      <c r="I863" s="1114"/>
      <c r="J863" s="1114"/>
      <c r="K863" s="1114"/>
      <c r="L863" s="1114"/>
      <c r="M863" s="399">
        <f>SUBTOTAL(9,M864:M866)</f>
        <v>0</v>
      </c>
      <c r="N863" s="1205"/>
      <c r="O863" s="1205"/>
      <c r="P863" s="1411"/>
      <c r="Q863" s="407">
        <f>SUBTOTAL(9,Q864:Q866)</f>
        <v>0</v>
      </c>
      <c r="R863" s="402">
        <f>SUBTOTAL(9,R864:R866)</f>
        <v>0</v>
      </c>
      <c r="S863" s="405">
        <f>SUBTOTAL(9,S864:S866)</f>
        <v>0</v>
      </c>
      <c r="T863" s="406">
        <f>SUBTOTAL(9,T864:T866)</f>
        <v>0</v>
      </c>
      <c r="U863" s="1205"/>
      <c r="V863" s="1253"/>
      <c r="W863" s="1253"/>
      <c r="X863" s="1253"/>
      <c r="Y863" s="1253"/>
      <c r="Z863" s="1253"/>
      <c r="AA863" s="1253"/>
      <c r="AB863" s="1253"/>
      <c r="AC863" s="399">
        <f>SUBTOTAL(9,AC864:AC866)</f>
        <v>0</v>
      </c>
      <c r="AD863" s="936"/>
      <c r="AE863" s="936"/>
      <c r="AF863" s="937"/>
    </row>
    <row r="864" spans="1:32" ht="15" customHeight="1" outlineLevel="1" x14ac:dyDescent="0.2">
      <c r="A864" s="373">
        <v>184</v>
      </c>
      <c r="B864" s="658"/>
      <c r="C864" s="659"/>
      <c r="D864" s="659"/>
      <c r="E864" s="659"/>
      <c r="F864" s="1106" t="str">
        <f t="shared" ref="F864:F866" si="224">F88</f>
        <v>Eligible non-financial common equity shares</v>
      </c>
      <c r="G864" s="1226"/>
      <c r="H864" s="1226"/>
      <c r="I864" s="1226"/>
      <c r="J864" s="1226"/>
      <c r="K864" s="1226"/>
      <c r="L864" s="1226"/>
      <c r="M864" s="400">
        <f t="shared" ref="M864:M866" si="225">M88</f>
        <v>0</v>
      </c>
      <c r="N864" s="1208"/>
      <c r="O864" s="1208"/>
      <c r="P864" s="1412"/>
      <c r="Q864" s="415">
        <f>M864*'Appx 1. Ref Rates'!$R97</f>
        <v>0</v>
      </c>
      <c r="R864" s="1255"/>
      <c r="S864" s="1256"/>
      <c r="T864" s="1388"/>
      <c r="U864" s="1254"/>
      <c r="V864" s="1254"/>
      <c r="W864" s="1254"/>
      <c r="X864" s="1254"/>
      <c r="Y864" s="1254"/>
      <c r="Z864" s="1254"/>
      <c r="AA864" s="1254"/>
      <c r="AB864" s="1254"/>
      <c r="AC864" s="400">
        <f>M864-SUM(N864:AB864)</f>
        <v>0</v>
      </c>
      <c r="AD864" s="957"/>
      <c r="AE864" s="852"/>
      <c r="AF864" s="853"/>
    </row>
    <row r="865" spans="1:32" ht="15" customHeight="1" outlineLevel="1" x14ac:dyDescent="0.2">
      <c r="A865" s="373">
        <v>185</v>
      </c>
      <c r="B865" s="658"/>
      <c r="C865" s="659"/>
      <c r="D865" s="659"/>
      <c r="E865" s="659"/>
      <c r="F865" s="1106" t="str">
        <f t="shared" si="224"/>
        <v>Eligible financial common equity</v>
      </c>
      <c r="G865" s="1226"/>
      <c r="H865" s="1226"/>
      <c r="I865" s="1226"/>
      <c r="J865" s="1226"/>
      <c r="K865" s="1226"/>
      <c r="L865" s="1226"/>
      <c r="M865" s="400">
        <f t="shared" si="225"/>
        <v>0</v>
      </c>
      <c r="N865" s="1236"/>
      <c r="O865" s="1236"/>
      <c r="P865" s="1236"/>
      <c r="Q865" s="1236"/>
      <c r="R865" s="411">
        <f>M865*'Appx 1. Ref Rates'!S$98</f>
        <v>0</v>
      </c>
      <c r="S865" s="413">
        <f>M865*'Appx 1. Ref Rates'!T$98</f>
        <v>0</v>
      </c>
      <c r="T865" s="414">
        <f>M865*'Appx 1. Ref Rates'!U$98</f>
        <v>0</v>
      </c>
      <c r="U865" s="1254"/>
      <c r="V865" s="1254"/>
      <c r="W865" s="1254"/>
      <c r="X865" s="1254"/>
      <c r="Y865" s="1254"/>
      <c r="Z865" s="1254"/>
      <c r="AA865" s="1254"/>
      <c r="AB865" s="1254"/>
      <c r="AC865" s="400">
        <f>M865-SUM(N865:AB865)</f>
        <v>0</v>
      </c>
      <c r="AD865" s="854"/>
      <c r="AE865" s="855"/>
      <c r="AF865" s="856"/>
    </row>
    <row r="866" spans="1:32" ht="15" customHeight="1" outlineLevel="1" x14ac:dyDescent="0.2">
      <c r="A866" s="373">
        <v>186</v>
      </c>
      <c r="B866" s="658"/>
      <c r="C866" s="659"/>
      <c r="D866" s="659"/>
      <c r="E866" s="659"/>
      <c r="F866" s="1106" t="str">
        <f t="shared" si="224"/>
        <v>Other equities</v>
      </c>
      <c r="G866" s="1226"/>
      <c r="H866" s="1226"/>
      <c r="I866" s="1226"/>
      <c r="J866" s="1226"/>
      <c r="K866" s="1226"/>
      <c r="L866" s="1226"/>
      <c r="M866" s="400">
        <f t="shared" si="225"/>
        <v>0</v>
      </c>
      <c r="N866" s="976"/>
      <c r="O866" s="976"/>
      <c r="P866" s="976"/>
      <c r="Q866" s="976"/>
      <c r="R866" s="976"/>
      <c r="S866" s="976"/>
      <c r="T866" s="976"/>
      <c r="U866" s="977"/>
      <c r="V866" s="977"/>
      <c r="W866" s="977"/>
      <c r="X866" s="977"/>
      <c r="Y866" s="977"/>
      <c r="Z866" s="977"/>
      <c r="AA866" s="977"/>
      <c r="AB866" s="977"/>
      <c r="AC866" s="400">
        <f>M866-SUM(N866:AB866)</f>
        <v>0</v>
      </c>
      <c r="AD866" s="857"/>
      <c r="AE866" s="858"/>
      <c r="AF866" s="859"/>
    </row>
    <row r="867" spans="1:32" outlineLevel="1" x14ac:dyDescent="0.2">
      <c r="A867" s="373">
        <v>187</v>
      </c>
      <c r="B867" s="658"/>
      <c r="C867" s="659"/>
      <c r="D867" s="1103" t="str">
        <f>D91</f>
        <v>FI's own securities - Not eliminated</v>
      </c>
      <c r="E867" s="1114"/>
      <c r="F867" s="1114"/>
      <c r="G867" s="1114"/>
      <c r="H867" s="1114"/>
      <c r="I867" s="1114"/>
      <c r="J867" s="1114"/>
      <c r="K867" s="1114"/>
      <c r="L867" s="1114"/>
      <c r="M867" s="399">
        <f>SUBTOTAL(9,M868:M869)</f>
        <v>0</v>
      </c>
      <c r="N867" s="402">
        <f t="shared" ref="N867:AC867" si="226">SUBTOTAL(9,N868:N869)</f>
        <v>0</v>
      </c>
      <c r="O867" s="406">
        <f t="shared" si="226"/>
        <v>0</v>
      </c>
      <c r="P867" s="405">
        <f t="shared" si="226"/>
        <v>0</v>
      </c>
      <c r="Q867" s="407">
        <f t="shared" si="226"/>
        <v>0</v>
      </c>
      <c r="R867" s="402">
        <f t="shared" si="226"/>
        <v>0</v>
      </c>
      <c r="S867" s="405">
        <f t="shared" si="226"/>
        <v>0</v>
      </c>
      <c r="T867" s="406">
        <f t="shared" si="226"/>
        <v>0</v>
      </c>
      <c r="U867" s="405">
        <f t="shared" si="226"/>
        <v>0</v>
      </c>
      <c r="V867" s="406">
        <f t="shared" si="226"/>
        <v>0</v>
      </c>
      <c r="W867" s="405">
        <f t="shared" si="226"/>
        <v>0</v>
      </c>
      <c r="X867" s="406">
        <f t="shared" si="226"/>
        <v>0</v>
      </c>
      <c r="Y867" s="405">
        <f t="shared" si="226"/>
        <v>0</v>
      </c>
      <c r="Z867" s="406">
        <f t="shared" si="226"/>
        <v>0</v>
      </c>
      <c r="AA867" s="405">
        <f t="shared" si="226"/>
        <v>0</v>
      </c>
      <c r="AB867" s="416">
        <f t="shared" si="226"/>
        <v>0</v>
      </c>
      <c r="AC867" s="399">
        <f t="shared" si="226"/>
        <v>0</v>
      </c>
      <c r="AD867" s="936"/>
      <c r="AE867" s="936"/>
      <c r="AF867" s="937"/>
    </row>
    <row r="868" spans="1:32" ht="15" customHeight="1" outlineLevel="1" x14ac:dyDescent="0.2">
      <c r="A868" s="373">
        <v>188</v>
      </c>
      <c r="B868" s="658"/>
      <c r="C868" s="659"/>
      <c r="D868" s="659"/>
      <c r="E868" s="659"/>
      <c r="F868" s="1106" t="str">
        <f t="shared" ref="F868:F869" si="227">F92</f>
        <v>FI's own debt not eliminated</v>
      </c>
      <c r="G868" s="1226"/>
      <c r="H868" s="1226"/>
      <c r="I868" s="1226"/>
      <c r="J868" s="1226"/>
      <c r="K868" s="1226"/>
      <c r="L868" s="1226"/>
      <c r="M868" s="400">
        <f t="shared" ref="M868:AB869" si="228">M92</f>
        <v>0</v>
      </c>
      <c r="N868" s="412">
        <f t="shared" si="228"/>
        <v>0</v>
      </c>
      <c r="O868" s="414">
        <f t="shared" si="228"/>
        <v>0</v>
      </c>
      <c r="P868" s="414">
        <f t="shared" si="228"/>
        <v>0</v>
      </c>
      <c r="Q868" s="413">
        <f t="shared" si="228"/>
        <v>0</v>
      </c>
      <c r="R868" s="411">
        <f t="shared" si="228"/>
        <v>0</v>
      </c>
      <c r="S868" s="414">
        <f t="shared" si="228"/>
        <v>0</v>
      </c>
      <c r="T868" s="414">
        <f t="shared" si="228"/>
        <v>0</v>
      </c>
      <c r="U868" s="414">
        <f t="shared" si="228"/>
        <v>0</v>
      </c>
      <c r="V868" s="414">
        <f t="shared" si="228"/>
        <v>0</v>
      </c>
      <c r="W868" s="414">
        <f t="shared" si="228"/>
        <v>0</v>
      </c>
      <c r="X868" s="414">
        <f t="shared" si="228"/>
        <v>0</v>
      </c>
      <c r="Y868" s="414">
        <f t="shared" si="228"/>
        <v>0</v>
      </c>
      <c r="Z868" s="414">
        <f t="shared" si="228"/>
        <v>0</v>
      </c>
      <c r="AA868" s="414">
        <f t="shared" si="228"/>
        <v>0</v>
      </c>
      <c r="AB868" s="414">
        <f t="shared" si="228"/>
        <v>0</v>
      </c>
      <c r="AC868" s="400">
        <f>M868-SUM(N868:AB868)</f>
        <v>0</v>
      </c>
      <c r="AD868" s="957"/>
      <c r="AE868" s="852"/>
      <c r="AF868" s="853"/>
    </row>
    <row r="869" spans="1:32" ht="15" customHeight="1" outlineLevel="1" x14ac:dyDescent="0.2">
      <c r="A869" s="373">
        <v>189</v>
      </c>
      <c r="B869" s="651"/>
      <c r="C869" s="652"/>
      <c r="D869" s="652"/>
      <c r="E869" s="652"/>
      <c r="F869" s="1106" t="str">
        <f t="shared" si="227"/>
        <v>FI's own equity not eliminated</v>
      </c>
      <c r="G869" s="1226"/>
      <c r="H869" s="1226"/>
      <c r="I869" s="1226"/>
      <c r="J869" s="1226"/>
      <c r="K869" s="1226"/>
      <c r="L869" s="1226"/>
      <c r="M869" s="400">
        <f t="shared" si="228"/>
        <v>0</v>
      </c>
      <c r="N869" s="412">
        <f t="shared" si="228"/>
        <v>0</v>
      </c>
      <c r="O869" s="414">
        <f t="shared" si="228"/>
        <v>0</v>
      </c>
      <c r="P869" s="414">
        <f t="shared" si="228"/>
        <v>0</v>
      </c>
      <c r="Q869" s="413">
        <f t="shared" si="228"/>
        <v>0</v>
      </c>
      <c r="R869" s="411">
        <f t="shared" si="228"/>
        <v>0</v>
      </c>
      <c r="S869" s="414">
        <f t="shared" si="228"/>
        <v>0</v>
      </c>
      <c r="T869" s="414">
        <f t="shared" si="228"/>
        <v>0</v>
      </c>
      <c r="U869" s="414">
        <f t="shared" si="228"/>
        <v>0</v>
      </c>
      <c r="V869" s="414">
        <f t="shared" si="228"/>
        <v>0</v>
      </c>
      <c r="W869" s="414">
        <f t="shared" si="228"/>
        <v>0</v>
      </c>
      <c r="X869" s="414">
        <f t="shared" si="228"/>
        <v>0</v>
      </c>
      <c r="Y869" s="414">
        <f t="shared" si="228"/>
        <v>0</v>
      </c>
      <c r="Z869" s="414">
        <f t="shared" si="228"/>
        <v>0</v>
      </c>
      <c r="AA869" s="414">
        <f t="shared" si="228"/>
        <v>0</v>
      </c>
      <c r="AB869" s="414">
        <f t="shared" si="228"/>
        <v>0</v>
      </c>
      <c r="AC869" s="400">
        <f>M869-SUM(N869:AB869)</f>
        <v>0</v>
      </c>
      <c r="AD869" s="857"/>
      <c r="AE869" s="858"/>
      <c r="AF869" s="859"/>
    </row>
    <row r="870" spans="1:32" outlineLevel="1" x14ac:dyDescent="0.2">
      <c r="A870" s="373">
        <v>190</v>
      </c>
      <c r="B870" s="653"/>
      <c r="C870" s="970" t="str">
        <f>C94</f>
        <v>Loans</v>
      </c>
      <c r="D870" s="1359"/>
      <c r="E870" s="1359"/>
      <c r="F870" s="1359"/>
      <c r="G870" s="1359"/>
      <c r="H870" s="1359"/>
      <c r="I870" s="1359"/>
      <c r="J870" s="1359"/>
      <c r="K870" s="1359"/>
      <c r="L870" s="1359"/>
      <c r="M870" s="1359"/>
      <c r="N870" s="1359"/>
      <c r="O870" s="1359"/>
      <c r="P870" s="1359"/>
      <c r="Q870" s="1359"/>
      <c r="R870" s="1359"/>
      <c r="S870" s="1359"/>
      <c r="T870" s="1359"/>
      <c r="U870" s="1359"/>
      <c r="V870" s="1359"/>
      <c r="W870" s="1359"/>
      <c r="X870" s="1359"/>
      <c r="Y870" s="1359"/>
      <c r="Z870" s="1359"/>
      <c r="AA870" s="1359"/>
      <c r="AB870" s="1359"/>
      <c r="AC870" s="1359"/>
      <c r="AD870" s="1359"/>
      <c r="AE870" s="1359"/>
      <c r="AF870" s="1360"/>
    </row>
    <row r="871" spans="1:32" outlineLevel="1" x14ac:dyDescent="0.2">
      <c r="A871" s="373">
        <v>191</v>
      </c>
      <c r="B871" s="658"/>
      <c r="C871" s="659"/>
      <c r="D871" s="973" t="str">
        <f>D95</f>
        <v>Residential mortgages (RM)</v>
      </c>
      <c r="E871" s="1361"/>
      <c r="F871" s="1361"/>
      <c r="G871" s="1361"/>
      <c r="H871" s="1361"/>
      <c r="I871" s="1361"/>
      <c r="J871" s="1361"/>
      <c r="K871" s="1361"/>
      <c r="L871" s="1361"/>
      <c r="M871" s="1361"/>
      <c r="N871" s="1361"/>
      <c r="O871" s="1361"/>
      <c r="P871" s="1361"/>
      <c r="Q871" s="1361"/>
      <c r="R871" s="1361"/>
      <c r="S871" s="1361"/>
      <c r="T871" s="1361"/>
      <c r="U871" s="1361"/>
      <c r="V871" s="1361"/>
      <c r="W871" s="1361"/>
      <c r="X871" s="1361"/>
      <c r="Y871" s="1361"/>
      <c r="Z871" s="1361"/>
      <c r="AA871" s="1361"/>
      <c r="AB871" s="1361"/>
      <c r="AC871" s="1361"/>
      <c r="AD871" s="1361"/>
      <c r="AE871" s="1361"/>
      <c r="AF871" s="1396"/>
    </row>
    <row r="872" spans="1:32" outlineLevel="1" x14ac:dyDescent="0.2">
      <c r="A872" s="373">
        <v>192</v>
      </c>
      <c r="B872" s="658"/>
      <c r="C872" s="659"/>
      <c r="D872" s="659"/>
      <c r="E872" s="1097" t="str">
        <f>E96</f>
        <v>Securitised RM (SRM)</v>
      </c>
      <c r="F872" s="1238"/>
      <c r="G872" s="1238"/>
      <c r="H872" s="1238"/>
      <c r="I872" s="1238"/>
      <c r="J872" s="1238"/>
      <c r="K872" s="1238"/>
      <c r="L872" s="1238"/>
      <c r="M872" s="399">
        <f>SUBTOTAL(9,M873:M876)</f>
        <v>0</v>
      </c>
      <c r="N872" s="402">
        <f t="shared" ref="N872:AC872" si="229">SUBTOTAL(9,N873:N876)</f>
        <v>0</v>
      </c>
      <c r="O872" s="406">
        <f t="shared" si="229"/>
        <v>0</v>
      </c>
      <c r="P872" s="405">
        <f t="shared" si="229"/>
        <v>0</v>
      </c>
      <c r="Q872" s="407">
        <f t="shared" si="229"/>
        <v>0</v>
      </c>
      <c r="R872" s="402">
        <f t="shared" si="229"/>
        <v>0</v>
      </c>
      <c r="S872" s="405">
        <f t="shared" si="229"/>
        <v>0</v>
      </c>
      <c r="T872" s="406">
        <f t="shared" si="229"/>
        <v>0</v>
      </c>
      <c r="U872" s="405">
        <f t="shared" si="229"/>
        <v>0</v>
      </c>
      <c r="V872" s="406">
        <f t="shared" si="229"/>
        <v>0</v>
      </c>
      <c r="W872" s="405">
        <f t="shared" si="229"/>
        <v>0</v>
      </c>
      <c r="X872" s="406">
        <f t="shared" si="229"/>
        <v>0</v>
      </c>
      <c r="Y872" s="405">
        <f t="shared" si="229"/>
        <v>0</v>
      </c>
      <c r="Z872" s="406">
        <f t="shared" si="229"/>
        <v>0</v>
      </c>
      <c r="AA872" s="405">
        <f t="shared" si="229"/>
        <v>0</v>
      </c>
      <c r="AB872" s="416">
        <f t="shared" si="229"/>
        <v>0</v>
      </c>
      <c r="AC872" s="399">
        <f t="shared" si="229"/>
        <v>0</v>
      </c>
      <c r="AD872" s="957"/>
      <c r="AE872" s="852"/>
      <c r="AF872" s="853"/>
    </row>
    <row r="873" spans="1:32" ht="15" customHeight="1" outlineLevel="1" x14ac:dyDescent="0.2">
      <c r="A873" s="373">
        <v>193</v>
      </c>
      <c r="B873" s="658"/>
      <c r="C873" s="659"/>
      <c r="D873" s="659"/>
      <c r="E873" s="659"/>
      <c r="F873" s="1106" t="str">
        <f t="shared" ref="F873:F876" si="230">F97</f>
        <v>EULA securitised RM (balance at maturity)</v>
      </c>
      <c r="G873" s="1226"/>
      <c r="H873" s="1226"/>
      <c r="I873" s="1226"/>
      <c r="J873" s="1226"/>
      <c r="K873" s="1226"/>
      <c r="L873" s="1226"/>
      <c r="M873" s="400">
        <f t="shared" ref="M873:AB876" si="231">M97</f>
        <v>0</v>
      </c>
      <c r="N873" s="412">
        <f>M873*(1-'Appx 1. Ref Rates'!$E82)</f>
        <v>0</v>
      </c>
      <c r="O873" s="1382"/>
      <c r="P873" s="1385"/>
      <c r="Q873" s="1385"/>
      <c r="R873" s="1385"/>
      <c r="S873" s="1385"/>
      <c r="T873" s="1385"/>
      <c r="U873" s="1385"/>
      <c r="V873" s="1385"/>
      <c r="W873" s="1385"/>
      <c r="X873" s="1385"/>
      <c r="Y873" s="1385"/>
      <c r="Z873" s="1385"/>
      <c r="AA873" s="1385"/>
      <c r="AB873" s="1385"/>
      <c r="AC873" s="400">
        <f>M873-SUM(N873:AB873)</f>
        <v>0</v>
      </c>
      <c r="AD873" s="854"/>
      <c r="AE873" s="855"/>
      <c r="AF873" s="856"/>
    </row>
    <row r="874" spans="1:32" ht="15" customHeight="1" outlineLevel="1" x14ac:dyDescent="0.2">
      <c r="A874" s="373">
        <v>194</v>
      </c>
      <c r="B874" s="658"/>
      <c r="C874" s="659"/>
      <c r="D874" s="659"/>
      <c r="E874" s="659"/>
      <c r="F874" s="1106" t="str">
        <f t="shared" si="230"/>
        <v>EULA securitised RM (payments)</v>
      </c>
      <c r="G874" s="1226"/>
      <c r="H874" s="1226"/>
      <c r="I874" s="1226"/>
      <c r="J874" s="1226"/>
      <c r="K874" s="1226"/>
      <c r="L874" s="1226"/>
      <c r="M874" s="400">
        <f t="shared" si="231"/>
        <v>0</v>
      </c>
      <c r="N874" s="412">
        <f>M874*(1-'Appx 1. Ref Rates'!$E83)</f>
        <v>0</v>
      </c>
      <c r="O874" s="1386"/>
      <c r="P874" s="1387"/>
      <c r="Q874" s="1387"/>
      <c r="R874" s="1387"/>
      <c r="S874" s="1387"/>
      <c r="T874" s="1387"/>
      <c r="U874" s="1387"/>
      <c r="V874" s="1387"/>
      <c r="W874" s="1387"/>
      <c r="X874" s="1387"/>
      <c r="Y874" s="1387"/>
      <c r="Z874" s="1387"/>
      <c r="AA874" s="1387"/>
      <c r="AB874" s="1387"/>
      <c r="AC874" s="400">
        <f>M874-SUM(N874:AB874)</f>
        <v>0</v>
      </c>
      <c r="AD874" s="854"/>
      <c r="AE874" s="855"/>
      <c r="AF874" s="856"/>
    </row>
    <row r="875" spans="1:32" ht="15" customHeight="1" outlineLevel="1" x14ac:dyDescent="0.2">
      <c r="A875" s="373">
        <v>195</v>
      </c>
      <c r="B875" s="658"/>
      <c r="C875" s="659"/>
      <c r="D875" s="659"/>
      <c r="E875" s="659"/>
      <c r="F875" s="1106" t="str">
        <f t="shared" si="230"/>
        <v>Encumbered securitised RM (balance at maturity)</v>
      </c>
      <c r="G875" s="1226"/>
      <c r="H875" s="1226"/>
      <c r="I875" s="1226"/>
      <c r="J875" s="1226"/>
      <c r="K875" s="1226"/>
      <c r="L875" s="1226"/>
      <c r="M875" s="400">
        <f t="shared" si="231"/>
        <v>0</v>
      </c>
      <c r="N875" s="411">
        <f t="shared" si="231"/>
        <v>0</v>
      </c>
      <c r="O875" s="414">
        <f t="shared" si="231"/>
        <v>0</v>
      </c>
      <c r="P875" s="414">
        <f t="shared" si="231"/>
        <v>0</v>
      </c>
      <c r="Q875" s="415">
        <f t="shared" si="231"/>
        <v>0</v>
      </c>
      <c r="R875" s="411">
        <f t="shared" si="231"/>
        <v>0</v>
      </c>
      <c r="S875" s="414">
        <f t="shared" si="231"/>
        <v>0</v>
      </c>
      <c r="T875" s="414">
        <f t="shared" si="231"/>
        <v>0</v>
      </c>
      <c r="U875" s="414">
        <f t="shared" si="231"/>
        <v>0</v>
      </c>
      <c r="V875" s="414">
        <f t="shared" si="231"/>
        <v>0</v>
      </c>
      <c r="W875" s="414">
        <f t="shared" si="231"/>
        <v>0</v>
      </c>
      <c r="X875" s="414">
        <f t="shared" si="231"/>
        <v>0</v>
      </c>
      <c r="Y875" s="414">
        <f t="shared" si="231"/>
        <v>0</v>
      </c>
      <c r="Z875" s="414">
        <f t="shared" si="231"/>
        <v>0</v>
      </c>
      <c r="AA875" s="414">
        <f t="shared" si="231"/>
        <v>0</v>
      </c>
      <c r="AB875" s="414">
        <f t="shared" si="231"/>
        <v>0</v>
      </c>
      <c r="AC875" s="400">
        <f>M875-SUM(N875:AB875)</f>
        <v>0</v>
      </c>
      <c r="AD875" s="854"/>
      <c r="AE875" s="855"/>
      <c r="AF875" s="856"/>
    </row>
    <row r="876" spans="1:32" ht="15" customHeight="1" outlineLevel="1" x14ac:dyDescent="0.2">
      <c r="A876" s="373">
        <v>196</v>
      </c>
      <c r="B876" s="658"/>
      <c r="C876" s="659"/>
      <c r="D876" s="659"/>
      <c r="E876" s="659"/>
      <c r="F876" s="1106" t="str">
        <f t="shared" si="230"/>
        <v>Encumbered securitised RM (payments)</v>
      </c>
      <c r="G876" s="1226"/>
      <c r="H876" s="1226"/>
      <c r="I876" s="1226"/>
      <c r="J876" s="1226"/>
      <c r="K876" s="1226"/>
      <c r="L876" s="1226"/>
      <c r="M876" s="400">
        <f t="shared" si="231"/>
        <v>0</v>
      </c>
      <c r="N876" s="411">
        <f t="shared" si="231"/>
        <v>0</v>
      </c>
      <c r="O876" s="414">
        <f t="shared" si="231"/>
        <v>0</v>
      </c>
      <c r="P876" s="414">
        <f t="shared" si="231"/>
        <v>0</v>
      </c>
      <c r="Q876" s="415">
        <f t="shared" si="231"/>
        <v>0</v>
      </c>
      <c r="R876" s="411">
        <f t="shared" si="231"/>
        <v>0</v>
      </c>
      <c r="S876" s="414">
        <f t="shared" si="231"/>
        <v>0</v>
      </c>
      <c r="T876" s="414">
        <f t="shared" si="231"/>
        <v>0</v>
      </c>
      <c r="U876" s="414">
        <f t="shared" si="231"/>
        <v>0</v>
      </c>
      <c r="V876" s="414">
        <f t="shared" si="231"/>
        <v>0</v>
      </c>
      <c r="W876" s="414">
        <f t="shared" si="231"/>
        <v>0</v>
      </c>
      <c r="X876" s="414">
        <f t="shared" si="231"/>
        <v>0</v>
      </c>
      <c r="Y876" s="414">
        <f t="shared" si="231"/>
        <v>0</v>
      </c>
      <c r="Z876" s="414">
        <f t="shared" si="231"/>
        <v>0</v>
      </c>
      <c r="AA876" s="414">
        <f t="shared" si="231"/>
        <v>0</v>
      </c>
      <c r="AB876" s="414">
        <f t="shared" si="231"/>
        <v>0</v>
      </c>
      <c r="AC876" s="400">
        <f>M876-SUM(N876:AB876)</f>
        <v>0</v>
      </c>
      <c r="AD876" s="854"/>
      <c r="AE876" s="855"/>
      <c r="AF876" s="856"/>
    </row>
    <row r="877" spans="1:32" outlineLevel="1" x14ac:dyDescent="0.2">
      <c r="A877" s="373">
        <v>197</v>
      </c>
      <c r="B877" s="658"/>
      <c r="C877" s="659"/>
      <c r="D877" s="659"/>
      <c r="E877" s="1100" t="str">
        <f>E101</f>
        <v>RM insured (RMI)</v>
      </c>
      <c r="F877" s="1237"/>
      <c r="G877" s="1237"/>
      <c r="H877" s="1237"/>
      <c r="I877" s="1237"/>
      <c r="J877" s="1237"/>
      <c r="K877" s="1237"/>
      <c r="L877" s="1237"/>
      <c r="M877" s="399">
        <f>SUBTOTAL(9,M878:M879)</f>
        <v>0</v>
      </c>
      <c r="N877" s="402">
        <f t="shared" ref="N877:AC877" si="232">SUBTOTAL(9,N878:N879)</f>
        <v>0</v>
      </c>
      <c r="O877" s="406">
        <f t="shared" si="232"/>
        <v>0</v>
      </c>
      <c r="P877" s="405">
        <f t="shared" si="232"/>
        <v>0</v>
      </c>
      <c r="Q877" s="407">
        <f t="shared" si="232"/>
        <v>0</v>
      </c>
      <c r="R877" s="402">
        <f t="shared" si="232"/>
        <v>0</v>
      </c>
      <c r="S877" s="405">
        <f t="shared" si="232"/>
        <v>0</v>
      </c>
      <c r="T877" s="406">
        <f t="shared" si="232"/>
        <v>0</v>
      </c>
      <c r="U877" s="405">
        <f t="shared" si="232"/>
        <v>0</v>
      </c>
      <c r="V877" s="406">
        <f t="shared" si="232"/>
        <v>0</v>
      </c>
      <c r="W877" s="405">
        <f t="shared" si="232"/>
        <v>0</v>
      </c>
      <c r="X877" s="406">
        <f t="shared" si="232"/>
        <v>0</v>
      </c>
      <c r="Y877" s="405">
        <f t="shared" si="232"/>
        <v>0</v>
      </c>
      <c r="Z877" s="406">
        <f t="shared" si="232"/>
        <v>0</v>
      </c>
      <c r="AA877" s="405">
        <f t="shared" si="232"/>
        <v>0</v>
      </c>
      <c r="AB877" s="416">
        <f t="shared" si="232"/>
        <v>0</v>
      </c>
      <c r="AC877" s="399">
        <f t="shared" si="232"/>
        <v>0</v>
      </c>
      <c r="AD877" s="854"/>
      <c r="AE877" s="855"/>
      <c r="AF877" s="856"/>
    </row>
    <row r="878" spans="1:32" ht="15" customHeight="1" outlineLevel="1" x14ac:dyDescent="0.2">
      <c r="A878" s="373">
        <v>198</v>
      </c>
      <c r="B878" s="658"/>
      <c r="C878" s="659"/>
      <c r="D878" s="659"/>
      <c r="E878" s="659"/>
      <c r="F878" s="1106" t="str">
        <f t="shared" ref="F878:F879" si="233">F102</f>
        <v xml:space="preserve">RMI (balance at maturity) </v>
      </c>
      <c r="G878" s="1226"/>
      <c r="H878" s="1226"/>
      <c r="I878" s="1226"/>
      <c r="J878" s="1226"/>
      <c r="K878" s="1226"/>
      <c r="L878" s="1226"/>
      <c r="M878" s="400">
        <f t="shared" ref="M878:Q879" si="234">M102</f>
        <v>0</v>
      </c>
      <c r="N878" s="1255"/>
      <c r="O878" s="1384"/>
      <c r="P878" s="1384"/>
      <c r="Q878" s="1384"/>
      <c r="R878" s="1384"/>
      <c r="S878" s="1384"/>
      <c r="T878" s="1384"/>
      <c r="U878" s="1384"/>
      <c r="V878" s="1384"/>
      <c r="W878" s="1384"/>
      <c r="X878" s="1384"/>
      <c r="Y878" s="1384"/>
      <c r="Z878" s="1384"/>
      <c r="AA878" s="1384"/>
      <c r="AB878" s="1384"/>
      <c r="AC878" s="400">
        <f>M878-SUM(N878:AB878)</f>
        <v>0</v>
      </c>
      <c r="AD878" s="854"/>
      <c r="AE878" s="855"/>
      <c r="AF878" s="856"/>
    </row>
    <row r="879" spans="1:32" ht="15" customHeight="1" outlineLevel="1" x14ac:dyDescent="0.2">
      <c r="A879" s="373">
        <v>199</v>
      </c>
      <c r="B879" s="658"/>
      <c r="C879" s="659"/>
      <c r="D879" s="659"/>
      <c r="E879" s="659"/>
      <c r="F879" s="1106" t="str">
        <f t="shared" si="233"/>
        <v xml:space="preserve">RMI (payments) </v>
      </c>
      <c r="G879" s="1226"/>
      <c r="H879" s="1226"/>
      <c r="I879" s="1226"/>
      <c r="J879" s="1226"/>
      <c r="K879" s="1226"/>
      <c r="L879" s="1226"/>
      <c r="M879" s="400">
        <f t="shared" si="234"/>
        <v>0</v>
      </c>
      <c r="N879" s="411">
        <f t="shared" si="234"/>
        <v>0</v>
      </c>
      <c r="O879" s="414">
        <f t="shared" si="234"/>
        <v>0</v>
      </c>
      <c r="P879" s="414">
        <f t="shared" si="234"/>
        <v>0</v>
      </c>
      <c r="Q879" s="415">
        <f t="shared" si="234"/>
        <v>0</v>
      </c>
      <c r="R879" s="411">
        <f>IF($AD103="contractuel",R103,SUM($N879:$Q879))</f>
        <v>0</v>
      </c>
      <c r="S879" s="414">
        <f t="shared" ref="S879:AB879" si="235">IF($AD103="contractuel",S103,SUM($N879:$Q879))</f>
        <v>0</v>
      </c>
      <c r="T879" s="414">
        <f t="shared" si="235"/>
        <v>0</v>
      </c>
      <c r="U879" s="414">
        <f t="shared" si="235"/>
        <v>0</v>
      </c>
      <c r="V879" s="414">
        <f t="shared" si="235"/>
        <v>0</v>
      </c>
      <c r="W879" s="414">
        <f t="shared" si="235"/>
        <v>0</v>
      </c>
      <c r="X879" s="414">
        <f t="shared" si="235"/>
        <v>0</v>
      </c>
      <c r="Y879" s="414">
        <f t="shared" si="235"/>
        <v>0</v>
      </c>
      <c r="Z879" s="414">
        <f t="shared" si="235"/>
        <v>0</v>
      </c>
      <c r="AA879" s="414">
        <f t="shared" si="235"/>
        <v>0</v>
      </c>
      <c r="AB879" s="414">
        <f t="shared" si="235"/>
        <v>0</v>
      </c>
      <c r="AC879" s="400">
        <f>M879-SUM(N879:AB879)</f>
        <v>0</v>
      </c>
      <c r="AD879" s="854"/>
      <c r="AE879" s="855"/>
      <c r="AF879" s="856"/>
    </row>
    <row r="880" spans="1:32" outlineLevel="1" x14ac:dyDescent="0.2">
      <c r="A880" s="373">
        <v>200</v>
      </c>
      <c r="B880" s="658"/>
      <c r="C880" s="659"/>
      <c r="D880" s="659"/>
      <c r="E880" s="1100" t="str">
        <f>E104</f>
        <v>RM not insured (RMNI)</v>
      </c>
      <c r="F880" s="1237"/>
      <c r="G880" s="1237"/>
      <c r="H880" s="1237"/>
      <c r="I880" s="1237"/>
      <c r="J880" s="1237"/>
      <c r="K880" s="1237"/>
      <c r="L880" s="1237"/>
      <c r="M880" s="399">
        <f>SUBTOTAL(9,M881:M882)</f>
        <v>0</v>
      </c>
      <c r="N880" s="402">
        <f t="shared" ref="N880:AC880" si="236">SUBTOTAL(9,N881:N882)</f>
        <v>0</v>
      </c>
      <c r="O880" s="406">
        <f t="shared" si="236"/>
        <v>0</v>
      </c>
      <c r="P880" s="405">
        <f t="shared" si="236"/>
        <v>0</v>
      </c>
      <c r="Q880" s="407">
        <f t="shared" si="236"/>
        <v>0</v>
      </c>
      <c r="R880" s="402">
        <f t="shared" si="236"/>
        <v>0</v>
      </c>
      <c r="S880" s="405">
        <f t="shared" si="236"/>
        <v>0</v>
      </c>
      <c r="T880" s="406">
        <f t="shared" si="236"/>
        <v>0</v>
      </c>
      <c r="U880" s="405">
        <f t="shared" si="236"/>
        <v>0</v>
      </c>
      <c r="V880" s="406">
        <f t="shared" si="236"/>
        <v>0</v>
      </c>
      <c r="W880" s="405">
        <f t="shared" si="236"/>
        <v>0</v>
      </c>
      <c r="X880" s="406">
        <f t="shared" si="236"/>
        <v>0</v>
      </c>
      <c r="Y880" s="405">
        <f t="shared" si="236"/>
        <v>0</v>
      </c>
      <c r="Z880" s="406">
        <f t="shared" si="236"/>
        <v>0</v>
      </c>
      <c r="AA880" s="405">
        <f t="shared" si="236"/>
        <v>0</v>
      </c>
      <c r="AB880" s="416">
        <f t="shared" si="236"/>
        <v>0</v>
      </c>
      <c r="AC880" s="399">
        <f t="shared" si="236"/>
        <v>0</v>
      </c>
      <c r="AD880" s="854"/>
      <c r="AE880" s="855"/>
      <c r="AF880" s="856"/>
    </row>
    <row r="881" spans="1:32" ht="15" customHeight="1" outlineLevel="1" x14ac:dyDescent="0.2">
      <c r="A881" s="373">
        <v>201</v>
      </c>
      <c r="B881" s="658"/>
      <c r="C881" s="659"/>
      <c r="D881" s="659"/>
      <c r="E881" s="659"/>
      <c r="F881" s="1106" t="str">
        <f t="shared" ref="F881:F882" si="237">F105</f>
        <v xml:space="preserve">RMNI (balance of maturity) </v>
      </c>
      <c r="G881" s="1226"/>
      <c r="H881" s="1226"/>
      <c r="I881" s="1226"/>
      <c r="J881" s="1226"/>
      <c r="K881" s="1226"/>
      <c r="L881" s="1226"/>
      <c r="M881" s="400">
        <f t="shared" ref="M881:Q882" si="238">M105</f>
        <v>0</v>
      </c>
      <c r="N881" s="1255"/>
      <c r="O881" s="1384"/>
      <c r="P881" s="1384"/>
      <c r="Q881" s="1384"/>
      <c r="R881" s="1384"/>
      <c r="S881" s="1384"/>
      <c r="T881" s="1384"/>
      <c r="U881" s="1384"/>
      <c r="V881" s="1384"/>
      <c r="W881" s="1384"/>
      <c r="X881" s="1384"/>
      <c r="Y881" s="1384"/>
      <c r="Z881" s="1384"/>
      <c r="AA881" s="1384"/>
      <c r="AB881" s="1384"/>
      <c r="AC881" s="400">
        <f>M881-SUM(N881:AB881)</f>
        <v>0</v>
      </c>
      <c r="AD881" s="854"/>
      <c r="AE881" s="855"/>
      <c r="AF881" s="856"/>
    </row>
    <row r="882" spans="1:32" ht="15" customHeight="1" outlineLevel="1" x14ac:dyDescent="0.2">
      <c r="A882" s="373">
        <v>202</v>
      </c>
      <c r="B882" s="658"/>
      <c r="C882" s="659"/>
      <c r="D882" s="659"/>
      <c r="E882" s="659"/>
      <c r="F882" s="1106" t="str">
        <f t="shared" si="237"/>
        <v xml:space="preserve">RMNI (payments) </v>
      </c>
      <c r="G882" s="1226"/>
      <c r="H882" s="1226"/>
      <c r="I882" s="1226"/>
      <c r="J882" s="1226"/>
      <c r="K882" s="1226"/>
      <c r="L882" s="1226"/>
      <c r="M882" s="400">
        <f t="shared" si="238"/>
        <v>0</v>
      </c>
      <c r="N882" s="411">
        <f t="shared" si="238"/>
        <v>0</v>
      </c>
      <c r="O882" s="414">
        <f t="shared" si="238"/>
        <v>0</v>
      </c>
      <c r="P882" s="414">
        <f t="shared" si="238"/>
        <v>0</v>
      </c>
      <c r="Q882" s="415">
        <f t="shared" si="238"/>
        <v>0</v>
      </c>
      <c r="R882" s="411">
        <f>IF($AD106="contractuel",R106,SUM($N882:$Q882))</f>
        <v>0</v>
      </c>
      <c r="S882" s="413">
        <f t="shared" ref="S882:AB882" si="239">IF($AD106="contractuel",S106,SUM($N882:$Q882))</f>
        <v>0</v>
      </c>
      <c r="T882" s="414">
        <f t="shared" si="239"/>
        <v>0</v>
      </c>
      <c r="U882" s="413">
        <f t="shared" si="239"/>
        <v>0</v>
      </c>
      <c r="V882" s="414">
        <f t="shared" si="239"/>
        <v>0</v>
      </c>
      <c r="W882" s="413">
        <f t="shared" si="239"/>
        <v>0</v>
      </c>
      <c r="X882" s="414">
        <f t="shared" si="239"/>
        <v>0</v>
      </c>
      <c r="Y882" s="413">
        <f t="shared" si="239"/>
        <v>0</v>
      </c>
      <c r="Z882" s="414">
        <f t="shared" si="239"/>
        <v>0</v>
      </c>
      <c r="AA882" s="413">
        <f t="shared" si="239"/>
        <v>0</v>
      </c>
      <c r="AB882" s="426">
        <f t="shared" si="239"/>
        <v>0</v>
      </c>
      <c r="AC882" s="400">
        <f>M882-SUM(N882:AB882)</f>
        <v>0</v>
      </c>
      <c r="AD882" s="857"/>
      <c r="AE882" s="858"/>
      <c r="AF882" s="859"/>
    </row>
    <row r="883" spans="1:32" outlineLevel="1" x14ac:dyDescent="0.2">
      <c r="A883" s="373">
        <v>203</v>
      </c>
      <c r="B883" s="658"/>
      <c r="C883" s="659"/>
      <c r="D883" s="1103" t="str">
        <f>D107</f>
        <v>Commercial mortgages (CM)</v>
      </c>
      <c r="E883" s="1114"/>
      <c r="F883" s="1114"/>
      <c r="G883" s="1114"/>
      <c r="H883" s="1114"/>
      <c r="I883" s="1114"/>
      <c r="J883" s="1114"/>
      <c r="K883" s="1114"/>
      <c r="L883" s="1114"/>
      <c r="M883" s="1114"/>
      <c r="N883" s="1114"/>
      <c r="O883" s="1114"/>
      <c r="P883" s="1114"/>
      <c r="Q883" s="1114"/>
      <c r="R883" s="1114"/>
      <c r="S883" s="1114"/>
      <c r="T883" s="1114"/>
      <c r="U883" s="1114"/>
      <c r="V883" s="1114"/>
      <c r="W883" s="1114"/>
      <c r="X883" s="1114"/>
      <c r="Y883" s="1114"/>
      <c r="Z883" s="1114"/>
      <c r="AA883" s="1114"/>
      <c r="AB883" s="1114"/>
      <c r="AC883" s="1114"/>
      <c r="AD883" s="1114"/>
      <c r="AE883" s="1114"/>
      <c r="AF883" s="1355"/>
    </row>
    <row r="884" spans="1:32" outlineLevel="1" x14ac:dyDescent="0.2">
      <c r="A884" s="373">
        <v>204</v>
      </c>
      <c r="B884" s="658"/>
      <c r="C884" s="659"/>
      <c r="D884" s="659"/>
      <c r="E884" s="1097" t="str">
        <f>E108</f>
        <v>Securitised commercial mortgages (SCM)</v>
      </c>
      <c r="F884" s="1238"/>
      <c r="G884" s="1238"/>
      <c r="H884" s="1238"/>
      <c r="I884" s="1238"/>
      <c r="J884" s="1238"/>
      <c r="K884" s="1238"/>
      <c r="L884" s="1238"/>
      <c r="M884" s="399">
        <f>SUBTOTAL(9,M885:M888)</f>
        <v>0</v>
      </c>
      <c r="N884" s="402">
        <f t="shared" ref="N884:AC884" si="240">SUBTOTAL(9,N885:N888)</f>
        <v>0</v>
      </c>
      <c r="O884" s="406">
        <f t="shared" si="240"/>
        <v>0</v>
      </c>
      <c r="P884" s="405">
        <f t="shared" si="240"/>
        <v>0</v>
      </c>
      <c r="Q884" s="407">
        <f t="shared" si="240"/>
        <v>0</v>
      </c>
      <c r="R884" s="402">
        <f t="shared" si="240"/>
        <v>0</v>
      </c>
      <c r="S884" s="405">
        <f t="shared" si="240"/>
        <v>0</v>
      </c>
      <c r="T884" s="406">
        <f t="shared" si="240"/>
        <v>0</v>
      </c>
      <c r="U884" s="405">
        <f t="shared" si="240"/>
        <v>0</v>
      </c>
      <c r="V884" s="406">
        <f t="shared" si="240"/>
        <v>0</v>
      </c>
      <c r="W884" s="405">
        <f t="shared" si="240"/>
        <v>0</v>
      </c>
      <c r="X884" s="406">
        <f t="shared" si="240"/>
        <v>0</v>
      </c>
      <c r="Y884" s="405">
        <f t="shared" si="240"/>
        <v>0</v>
      </c>
      <c r="Z884" s="406">
        <f t="shared" si="240"/>
        <v>0</v>
      </c>
      <c r="AA884" s="405">
        <f t="shared" si="240"/>
        <v>0</v>
      </c>
      <c r="AB884" s="416">
        <f t="shared" si="240"/>
        <v>0</v>
      </c>
      <c r="AC884" s="399">
        <f t="shared" si="240"/>
        <v>0</v>
      </c>
      <c r="AD884" s="957"/>
      <c r="AE884" s="852"/>
      <c r="AF884" s="853"/>
    </row>
    <row r="885" spans="1:32" ht="15" customHeight="1" outlineLevel="1" x14ac:dyDescent="0.2">
      <c r="A885" s="373">
        <v>205</v>
      </c>
      <c r="B885" s="658"/>
      <c r="C885" s="659"/>
      <c r="D885" s="659"/>
      <c r="E885" s="659"/>
      <c r="F885" s="1106" t="str">
        <f t="shared" ref="F885:F888" si="241">F109</f>
        <v>EULA securitised CM (balance at maturity)</v>
      </c>
      <c r="G885" s="1226"/>
      <c r="H885" s="1226"/>
      <c r="I885" s="1226"/>
      <c r="J885" s="1226"/>
      <c r="K885" s="1226"/>
      <c r="L885" s="1226"/>
      <c r="M885" s="400">
        <f t="shared" ref="M885:AB888" si="242">M109</f>
        <v>0</v>
      </c>
      <c r="N885" s="411">
        <f>M885*(1-'Appx 1. Ref Rates'!$E86)</f>
        <v>0</v>
      </c>
      <c r="O885" s="1382"/>
      <c r="P885" s="1253"/>
      <c r="Q885" s="1253"/>
      <c r="R885" s="1253"/>
      <c r="S885" s="1253"/>
      <c r="T885" s="1253"/>
      <c r="U885" s="1253"/>
      <c r="V885" s="1253"/>
      <c r="W885" s="1253"/>
      <c r="X885" s="1253"/>
      <c r="Y885" s="1253"/>
      <c r="Z885" s="1253"/>
      <c r="AA885" s="1253"/>
      <c r="AB885" s="1253"/>
      <c r="AC885" s="400">
        <f t="shared" ref="AC885:AC902" si="243">M885-SUM(N885:AB885)</f>
        <v>0</v>
      </c>
      <c r="AD885" s="854"/>
      <c r="AE885" s="855"/>
      <c r="AF885" s="856"/>
    </row>
    <row r="886" spans="1:32" ht="15" customHeight="1" outlineLevel="1" x14ac:dyDescent="0.2">
      <c r="A886" s="373">
        <v>206</v>
      </c>
      <c r="B886" s="658"/>
      <c r="C886" s="659"/>
      <c r="D886" s="659"/>
      <c r="E886" s="659"/>
      <c r="F886" s="1106" t="str">
        <f t="shared" si="241"/>
        <v>EULA securitised CM (payments)</v>
      </c>
      <c r="G886" s="1226"/>
      <c r="H886" s="1226"/>
      <c r="I886" s="1226"/>
      <c r="J886" s="1226"/>
      <c r="K886" s="1226"/>
      <c r="L886" s="1226"/>
      <c r="M886" s="400">
        <f t="shared" si="242"/>
        <v>0</v>
      </c>
      <c r="N886" s="411">
        <f>M886*(1-'Appx 1. Ref Rates'!$E87)</f>
        <v>0</v>
      </c>
      <c r="O886" s="1383"/>
      <c r="P886" s="977"/>
      <c r="Q886" s="977"/>
      <c r="R886" s="977"/>
      <c r="S886" s="977"/>
      <c r="T886" s="977"/>
      <c r="U886" s="977"/>
      <c r="V886" s="977"/>
      <c r="W886" s="977"/>
      <c r="X886" s="977"/>
      <c r="Y886" s="977"/>
      <c r="Z886" s="977"/>
      <c r="AA886" s="977"/>
      <c r="AB886" s="977"/>
      <c r="AC886" s="400">
        <f t="shared" si="243"/>
        <v>0</v>
      </c>
      <c r="AD886" s="854"/>
      <c r="AE886" s="855"/>
      <c r="AF886" s="856"/>
    </row>
    <row r="887" spans="1:32" ht="15" customHeight="1" outlineLevel="1" x14ac:dyDescent="0.2">
      <c r="A887" s="373">
        <v>207</v>
      </c>
      <c r="B887" s="658"/>
      <c r="C887" s="659"/>
      <c r="D887" s="659"/>
      <c r="E887" s="659"/>
      <c r="F887" s="1106" t="str">
        <f t="shared" si="241"/>
        <v>Encumbered securitised CM (balance at maturity)</v>
      </c>
      <c r="G887" s="1226"/>
      <c r="H887" s="1226"/>
      <c r="I887" s="1226"/>
      <c r="J887" s="1226"/>
      <c r="K887" s="1226"/>
      <c r="L887" s="1226"/>
      <c r="M887" s="400">
        <f t="shared" si="242"/>
        <v>0</v>
      </c>
      <c r="N887" s="411">
        <f t="shared" si="242"/>
        <v>0</v>
      </c>
      <c r="O887" s="414">
        <f t="shared" si="242"/>
        <v>0</v>
      </c>
      <c r="P887" s="414">
        <f t="shared" si="242"/>
        <v>0</v>
      </c>
      <c r="Q887" s="415">
        <f t="shared" si="242"/>
        <v>0</v>
      </c>
      <c r="R887" s="411">
        <f t="shared" si="242"/>
        <v>0</v>
      </c>
      <c r="S887" s="414">
        <f t="shared" si="242"/>
        <v>0</v>
      </c>
      <c r="T887" s="414">
        <f t="shared" si="242"/>
        <v>0</v>
      </c>
      <c r="U887" s="414">
        <f t="shared" si="242"/>
        <v>0</v>
      </c>
      <c r="V887" s="414">
        <f t="shared" si="242"/>
        <v>0</v>
      </c>
      <c r="W887" s="414">
        <f t="shared" si="242"/>
        <v>0</v>
      </c>
      <c r="X887" s="414">
        <f t="shared" si="242"/>
        <v>0</v>
      </c>
      <c r="Y887" s="414">
        <f t="shared" si="242"/>
        <v>0</v>
      </c>
      <c r="Z887" s="414">
        <f t="shared" si="242"/>
        <v>0</v>
      </c>
      <c r="AA887" s="414">
        <f t="shared" si="242"/>
        <v>0</v>
      </c>
      <c r="AB887" s="414">
        <f t="shared" si="242"/>
        <v>0</v>
      </c>
      <c r="AC887" s="400">
        <f t="shared" si="243"/>
        <v>0</v>
      </c>
      <c r="AD887" s="854"/>
      <c r="AE887" s="855"/>
      <c r="AF887" s="856"/>
    </row>
    <row r="888" spans="1:32" ht="15" customHeight="1" outlineLevel="1" x14ac:dyDescent="0.2">
      <c r="A888" s="373">
        <v>208</v>
      </c>
      <c r="B888" s="658"/>
      <c r="C888" s="659"/>
      <c r="D888" s="659"/>
      <c r="E888" s="659"/>
      <c r="F888" s="1106" t="str">
        <f t="shared" si="241"/>
        <v>Encumbered securitised CM (payments)</v>
      </c>
      <c r="G888" s="1226"/>
      <c r="H888" s="1226"/>
      <c r="I888" s="1226"/>
      <c r="J888" s="1226"/>
      <c r="K888" s="1226"/>
      <c r="L888" s="1226"/>
      <c r="M888" s="400">
        <f t="shared" si="242"/>
        <v>0</v>
      </c>
      <c r="N888" s="411">
        <f t="shared" si="242"/>
        <v>0</v>
      </c>
      <c r="O888" s="414">
        <f t="shared" si="242"/>
        <v>0</v>
      </c>
      <c r="P888" s="414">
        <f t="shared" si="242"/>
        <v>0</v>
      </c>
      <c r="Q888" s="415">
        <f t="shared" si="242"/>
        <v>0</v>
      </c>
      <c r="R888" s="411">
        <f t="shared" si="242"/>
        <v>0</v>
      </c>
      <c r="S888" s="414">
        <f t="shared" si="242"/>
        <v>0</v>
      </c>
      <c r="T888" s="414">
        <f t="shared" si="242"/>
        <v>0</v>
      </c>
      <c r="U888" s="414">
        <f t="shared" si="242"/>
        <v>0</v>
      </c>
      <c r="V888" s="414">
        <f t="shared" si="242"/>
        <v>0</v>
      </c>
      <c r="W888" s="414">
        <f t="shared" si="242"/>
        <v>0</v>
      </c>
      <c r="X888" s="414">
        <f t="shared" si="242"/>
        <v>0</v>
      </c>
      <c r="Y888" s="414">
        <f t="shared" si="242"/>
        <v>0</v>
      </c>
      <c r="Z888" s="414">
        <f t="shared" si="242"/>
        <v>0</v>
      </c>
      <c r="AA888" s="414">
        <f t="shared" si="242"/>
        <v>0</v>
      </c>
      <c r="AB888" s="414">
        <f t="shared" si="242"/>
        <v>0</v>
      </c>
      <c r="AC888" s="400">
        <f t="shared" si="243"/>
        <v>0</v>
      </c>
      <c r="AD888" s="854"/>
      <c r="AE888" s="855"/>
      <c r="AF888" s="856"/>
    </row>
    <row r="889" spans="1:32" outlineLevel="1" x14ac:dyDescent="0.2">
      <c r="A889" s="373">
        <v>209</v>
      </c>
      <c r="B889" s="658"/>
      <c r="C889" s="659"/>
      <c r="D889" s="659"/>
      <c r="E889" s="1100" t="str">
        <f>E113</f>
        <v>CM insured (CMI)</v>
      </c>
      <c r="F889" s="1237"/>
      <c r="G889" s="1237"/>
      <c r="H889" s="1237"/>
      <c r="I889" s="1237"/>
      <c r="J889" s="1237"/>
      <c r="K889" s="1237"/>
      <c r="L889" s="1237"/>
      <c r="M889" s="399">
        <f>SUBTOTAL(9,M890:M891)</f>
        <v>0</v>
      </c>
      <c r="N889" s="402">
        <f t="shared" ref="N889:AC889" si="244">SUBTOTAL(9,N890:N891)</f>
        <v>0</v>
      </c>
      <c r="O889" s="406">
        <f t="shared" si="244"/>
        <v>0</v>
      </c>
      <c r="P889" s="405">
        <f t="shared" si="244"/>
        <v>0</v>
      </c>
      <c r="Q889" s="407">
        <f t="shared" si="244"/>
        <v>0</v>
      </c>
      <c r="R889" s="402">
        <f t="shared" si="244"/>
        <v>0</v>
      </c>
      <c r="S889" s="405">
        <f t="shared" si="244"/>
        <v>0</v>
      </c>
      <c r="T889" s="406">
        <f t="shared" si="244"/>
        <v>0</v>
      </c>
      <c r="U889" s="405">
        <f t="shared" si="244"/>
        <v>0</v>
      </c>
      <c r="V889" s="406">
        <f t="shared" si="244"/>
        <v>0</v>
      </c>
      <c r="W889" s="405">
        <f t="shared" si="244"/>
        <v>0</v>
      </c>
      <c r="X889" s="406">
        <f t="shared" si="244"/>
        <v>0</v>
      </c>
      <c r="Y889" s="405">
        <f t="shared" si="244"/>
        <v>0</v>
      </c>
      <c r="Z889" s="406">
        <f t="shared" si="244"/>
        <v>0</v>
      </c>
      <c r="AA889" s="405">
        <f t="shared" si="244"/>
        <v>0</v>
      </c>
      <c r="AB889" s="416">
        <f t="shared" si="244"/>
        <v>0</v>
      </c>
      <c r="AC889" s="399">
        <f t="shared" si="244"/>
        <v>0</v>
      </c>
      <c r="AD889" s="854"/>
      <c r="AE889" s="855"/>
      <c r="AF889" s="856"/>
    </row>
    <row r="890" spans="1:32" ht="15" customHeight="1" outlineLevel="1" x14ac:dyDescent="0.2">
      <c r="A890" s="373">
        <v>210</v>
      </c>
      <c r="B890" s="658"/>
      <c r="C890" s="659"/>
      <c r="D890" s="659"/>
      <c r="E890" s="659"/>
      <c r="F890" s="1106" t="str">
        <f t="shared" ref="F890:F891" si="245">F114</f>
        <v xml:space="preserve">CMI (balance at maturity) </v>
      </c>
      <c r="G890" s="1226"/>
      <c r="H890" s="1226"/>
      <c r="I890" s="1226"/>
      <c r="J890" s="1226"/>
      <c r="K890" s="1226"/>
      <c r="L890" s="1226"/>
      <c r="M890" s="400">
        <f t="shared" ref="M890" si="246">M114</f>
        <v>0</v>
      </c>
      <c r="N890" s="1255"/>
      <c r="O890" s="1384"/>
      <c r="P890" s="1384"/>
      <c r="Q890" s="1384"/>
      <c r="R890" s="1384"/>
      <c r="S890" s="1384"/>
      <c r="T890" s="1384"/>
      <c r="U890" s="1384"/>
      <c r="V890" s="1384"/>
      <c r="W890" s="1384"/>
      <c r="X890" s="1384"/>
      <c r="Y890" s="1384"/>
      <c r="Z890" s="1384"/>
      <c r="AA890" s="1384"/>
      <c r="AB890" s="1384"/>
      <c r="AC890" s="400">
        <f t="shared" si="243"/>
        <v>0</v>
      </c>
      <c r="AD890" s="854"/>
      <c r="AE890" s="855"/>
      <c r="AF890" s="856"/>
    </row>
    <row r="891" spans="1:32" ht="15" customHeight="1" outlineLevel="1" x14ac:dyDescent="0.2">
      <c r="A891" s="373">
        <v>211</v>
      </c>
      <c r="B891" s="658"/>
      <c r="C891" s="659"/>
      <c r="D891" s="659"/>
      <c r="E891" s="659"/>
      <c r="F891" s="1106" t="str">
        <f t="shared" si="245"/>
        <v xml:space="preserve">CMI (payments) </v>
      </c>
      <c r="G891" s="1226"/>
      <c r="H891" s="1226"/>
      <c r="I891" s="1226"/>
      <c r="J891" s="1226"/>
      <c r="K891" s="1226"/>
      <c r="L891" s="1226"/>
      <c r="M891" s="400">
        <f t="shared" ref="M891:Q891" si="247">M115</f>
        <v>0</v>
      </c>
      <c r="N891" s="411">
        <f t="shared" si="247"/>
        <v>0</v>
      </c>
      <c r="O891" s="414">
        <f t="shared" si="247"/>
        <v>0</v>
      </c>
      <c r="P891" s="414">
        <f t="shared" si="247"/>
        <v>0</v>
      </c>
      <c r="Q891" s="415">
        <f t="shared" si="247"/>
        <v>0</v>
      </c>
      <c r="R891" s="411">
        <f>IF($AD115="contractuel",R115,SUM($N891:$Q891))</f>
        <v>0</v>
      </c>
      <c r="S891" s="414">
        <f t="shared" ref="S891:AB891" si="248">IF($AD115="contractuel",S115,SUM($N891:$Q891))</f>
        <v>0</v>
      </c>
      <c r="T891" s="414">
        <f t="shared" si="248"/>
        <v>0</v>
      </c>
      <c r="U891" s="414">
        <f t="shared" si="248"/>
        <v>0</v>
      </c>
      <c r="V891" s="414">
        <f t="shared" si="248"/>
        <v>0</v>
      </c>
      <c r="W891" s="414">
        <f t="shared" si="248"/>
        <v>0</v>
      </c>
      <c r="X891" s="414">
        <f t="shared" si="248"/>
        <v>0</v>
      </c>
      <c r="Y891" s="414">
        <f t="shared" si="248"/>
        <v>0</v>
      </c>
      <c r="Z891" s="414">
        <f t="shared" si="248"/>
        <v>0</v>
      </c>
      <c r="AA891" s="414">
        <f t="shared" si="248"/>
        <v>0</v>
      </c>
      <c r="AB891" s="414">
        <f t="shared" si="248"/>
        <v>0</v>
      </c>
      <c r="AC891" s="400">
        <f t="shared" si="243"/>
        <v>0</v>
      </c>
      <c r="AD891" s="854"/>
      <c r="AE891" s="855"/>
      <c r="AF891" s="856"/>
    </row>
    <row r="892" spans="1:32" outlineLevel="1" x14ac:dyDescent="0.2">
      <c r="A892" s="373">
        <v>212</v>
      </c>
      <c r="B892" s="658"/>
      <c r="C892" s="659"/>
      <c r="D892" s="659"/>
      <c r="E892" s="1100" t="str">
        <f>E116</f>
        <v>CM not insured (CMNI)</v>
      </c>
      <c r="F892" s="1237"/>
      <c r="G892" s="1237"/>
      <c r="H892" s="1237"/>
      <c r="I892" s="1237"/>
      <c r="J892" s="1237"/>
      <c r="K892" s="1237"/>
      <c r="L892" s="1237"/>
      <c r="M892" s="399">
        <f t="shared" ref="M892:AC892" si="249">SUBTOTAL(9,M893:M894)</f>
        <v>0</v>
      </c>
      <c r="N892" s="402">
        <f t="shared" si="249"/>
        <v>0</v>
      </c>
      <c r="O892" s="406">
        <f t="shared" si="249"/>
        <v>0</v>
      </c>
      <c r="P892" s="405">
        <f t="shared" si="249"/>
        <v>0</v>
      </c>
      <c r="Q892" s="407">
        <f t="shared" si="249"/>
        <v>0</v>
      </c>
      <c r="R892" s="402">
        <f t="shared" si="249"/>
        <v>0</v>
      </c>
      <c r="S892" s="405">
        <f t="shared" si="249"/>
        <v>0</v>
      </c>
      <c r="T892" s="406">
        <f t="shared" si="249"/>
        <v>0</v>
      </c>
      <c r="U892" s="405">
        <f t="shared" si="249"/>
        <v>0</v>
      </c>
      <c r="V892" s="406">
        <f t="shared" si="249"/>
        <v>0</v>
      </c>
      <c r="W892" s="405">
        <f t="shared" si="249"/>
        <v>0</v>
      </c>
      <c r="X892" s="406">
        <f t="shared" si="249"/>
        <v>0</v>
      </c>
      <c r="Y892" s="405">
        <f t="shared" si="249"/>
        <v>0</v>
      </c>
      <c r="Z892" s="406">
        <f t="shared" si="249"/>
        <v>0</v>
      </c>
      <c r="AA892" s="405">
        <f t="shared" si="249"/>
        <v>0</v>
      </c>
      <c r="AB892" s="416">
        <f t="shared" si="249"/>
        <v>0</v>
      </c>
      <c r="AC892" s="399">
        <f t="shared" si="249"/>
        <v>0</v>
      </c>
      <c r="AD892" s="854"/>
      <c r="AE892" s="855"/>
      <c r="AF892" s="856"/>
    </row>
    <row r="893" spans="1:32" ht="15" customHeight="1" outlineLevel="1" x14ac:dyDescent="0.2">
      <c r="A893" s="373">
        <v>213</v>
      </c>
      <c r="B893" s="658"/>
      <c r="C893" s="659"/>
      <c r="D893" s="659"/>
      <c r="E893" s="659"/>
      <c r="F893" s="1106" t="str">
        <f t="shared" ref="F893:F910" si="250">F117</f>
        <v xml:space="preserve">CMNI (balance at maturity) </v>
      </c>
      <c r="G893" s="1226"/>
      <c r="H893" s="1226"/>
      <c r="I893" s="1226"/>
      <c r="J893" s="1226"/>
      <c r="K893" s="1226"/>
      <c r="L893" s="1226"/>
      <c r="M893" s="400">
        <f t="shared" ref="M893" si="251">M117</f>
        <v>0</v>
      </c>
      <c r="N893" s="1255"/>
      <c r="O893" s="1256"/>
      <c r="P893" s="1256"/>
      <c r="Q893" s="1256"/>
      <c r="R893" s="1256"/>
      <c r="S893" s="1256"/>
      <c r="T893" s="1256"/>
      <c r="U893" s="1256"/>
      <c r="V893" s="1256"/>
      <c r="W893" s="1256"/>
      <c r="X893" s="1256"/>
      <c r="Y893" s="1256"/>
      <c r="Z893" s="1256"/>
      <c r="AA893" s="1256"/>
      <c r="AB893" s="1256"/>
      <c r="AC893" s="400">
        <f t="shared" si="243"/>
        <v>0</v>
      </c>
      <c r="AD893" s="854"/>
      <c r="AE893" s="855"/>
      <c r="AF893" s="856"/>
    </row>
    <row r="894" spans="1:32" ht="15" customHeight="1" outlineLevel="1" x14ac:dyDescent="0.2">
      <c r="A894" s="373">
        <v>214</v>
      </c>
      <c r="B894" s="658"/>
      <c r="C894" s="659"/>
      <c r="D894" s="659"/>
      <c r="E894" s="659"/>
      <c r="F894" s="1106" t="str">
        <f t="shared" si="250"/>
        <v xml:space="preserve">CMNI (payments) </v>
      </c>
      <c r="G894" s="1226"/>
      <c r="H894" s="1226"/>
      <c r="I894" s="1226"/>
      <c r="J894" s="1226"/>
      <c r="K894" s="1226"/>
      <c r="L894" s="1226"/>
      <c r="M894" s="400">
        <f t="shared" ref="M894:Q894" si="252">M118</f>
        <v>0</v>
      </c>
      <c r="N894" s="411">
        <f t="shared" si="252"/>
        <v>0</v>
      </c>
      <c r="O894" s="414">
        <f t="shared" si="252"/>
        <v>0</v>
      </c>
      <c r="P894" s="414">
        <f t="shared" si="252"/>
        <v>0</v>
      </c>
      <c r="Q894" s="415">
        <f t="shared" si="252"/>
        <v>0</v>
      </c>
      <c r="R894" s="411">
        <f>IF($AD118="contractuel",R118,SUM($N894:$Q894))</f>
        <v>0</v>
      </c>
      <c r="S894" s="414">
        <f t="shared" ref="S894:AB894" si="253">IF($AD118="contractuel",S118,SUM($N894:$Q894))</f>
        <v>0</v>
      </c>
      <c r="T894" s="414">
        <f t="shared" si="253"/>
        <v>0</v>
      </c>
      <c r="U894" s="414">
        <f t="shared" si="253"/>
        <v>0</v>
      </c>
      <c r="V894" s="414">
        <f t="shared" si="253"/>
        <v>0</v>
      </c>
      <c r="W894" s="414">
        <f t="shared" si="253"/>
        <v>0</v>
      </c>
      <c r="X894" s="414">
        <f t="shared" si="253"/>
        <v>0</v>
      </c>
      <c r="Y894" s="414">
        <f t="shared" si="253"/>
        <v>0</v>
      </c>
      <c r="Z894" s="414">
        <f t="shared" si="253"/>
        <v>0</v>
      </c>
      <c r="AA894" s="414">
        <f t="shared" si="253"/>
        <v>0</v>
      </c>
      <c r="AB894" s="414">
        <f t="shared" si="253"/>
        <v>0</v>
      </c>
      <c r="AC894" s="400">
        <f t="shared" si="243"/>
        <v>0</v>
      </c>
      <c r="AD894" s="857"/>
      <c r="AE894" s="858"/>
      <c r="AF894" s="859"/>
    </row>
    <row r="895" spans="1:32" outlineLevel="1" x14ac:dyDescent="0.2">
      <c r="A895" s="373">
        <v>215</v>
      </c>
      <c r="B895" s="658"/>
      <c r="C895" s="659"/>
      <c r="D895" s="1103" t="str">
        <f>D119</f>
        <v>Personal loans (PL)</v>
      </c>
      <c r="E895" s="1114"/>
      <c r="F895" s="1114"/>
      <c r="G895" s="1114"/>
      <c r="H895" s="1114"/>
      <c r="I895" s="1114"/>
      <c r="J895" s="1114"/>
      <c r="K895" s="1114"/>
      <c r="L895" s="1114"/>
      <c r="M895" s="399">
        <f>SUBTOTAL(9,M896:M898)</f>
        <v>0</v>
      </c>
      <c r="N895" s="402">
        <f t="shared" ref="N895:AC895" si="254">SUBTOTAL(9,N896:N898)</f>
        <v>0</v>
      </c>
      <c r="O895" s="406">
        <f t="shared" si="254"/>
        <v>0</v>
      </c>
      <c r="P895" s="405">
        <f t="shared" si="254"/>
        <v>0</v>
      </c>
      <c r="Q895" s="407">
        <f t="shared" si="254"/>
        <v>0</v>
      </c>
      <c r="R895" s="402">
        <f t="shared" si="254"/>
        <v>0</v>
      </c>
      <c r="S895" s="405">
        <f t="shared" si="254"/>
        <v>0</v>
      </c>
      <c r="T895" s="406">
        <f t="shared" si="254"/>
        <v>0</v>
      </c>
      <c r="U895" s="405">
        <f t="shared" si="254"/>
        <v>0</v>
      </c>
      <c r="V895" s="406">
        <f t="shared" si="254"/>
        <v>0</v>
      </c>
      <c r="W895" s="405">
        <f t="shared" si="254"/>
        <v>0</v>
      </c>
      <c r="X895" s="406">
        <f t="shared" si="254"/>
        <v>0</v>
      </c>
      <c r="Y895" s="405">
        <f t="shared" si="254"/>
        <v>0</v>
      </c>
      <c r="Z895" s="406">
        <f t="shared" si="254"/>
        <v>0</v>
      </c>
      <c r="AA895" s="405">
        <f t="shared" si="254"/>
        <v>0</v>
      </c>
      <c r="AB895" s="416">
        <f t="shared" si="254"/>
        <v>0</v>
      </c>
      <c r="AC895" s="399">
        <f t="shared" si="254"/>
        <v>0</v>
      </c>
      <c r="AD895" s="1367"/>
      <c r="AE895" s="1367"/>
      <c r="AF895" s="1368"/>
    </row>
    <row r="896" spans="1:32" ht="15" customHeight="1" outlineLevel="1" x14ac:dyDescent="0.2">
      <c r="A896" s="373">
        <v>216</v>
      </c>
      <c r="B896" s="658"/>
      <c r="C896" s="659"/>
      <c r="D896" s="659"/>
      <c r="E896" s="659"/>
      <c r="F896" s="1106" t="str">
        <f t="shared" si="250"/>
        <v xml:space="preserve">PL - fixed maturity </v>
      </c>
      <c r="G896" s="1226"/>
      <c r="H896" s="1226"/>
      <c r="I896" s="1226"/>
      <c r="J896" s="1226"/>
      <c r="K896" s="1226"/>
      <c r="L896" s="1226"/>
      <c r="M896" s="400">
        <f t="shared" ref="M896:AB896" si="255">M120</f>
        <v>0</v>
      </c>
      <c r="N896" s="411">
        <f t="shared" si="255"/>
        <v>0</v>
      </c>
      <c r="O896" s="414">
        <f t="shared" si="255"/>
        <v>0</v>
      </c>
      <c r="P896" s="414">
        <f t="shared" si="255"/>
        <v>0</v>
      </c>
      <c r="Q896" s="415">
        <f t="shared" si="255"/>
        <v>0</v>
      </c>
      <c r="R896" s="411">
        <f t="shared" si="255"/>
        <v>0</v>
      </c>
      <c r="S896" s="414">
        <f t="shared" si="255"/>
        <v>0</v>
      </c>
      <c r="T896" s="414">
        <f>T120</f>
        <v>0</v>
      </c>
      <c r="U896" s="414">
        <f t="shared" si="255"/>
        <v>0</v>
      </c>
      <c r="V896" s="414">
        <f t="shared" si="255"/>
        <v>0</v>
      </c>
      <c r="W896" s="414">
        <f t="shared" si="255"/>
        <v>0</v>
      </c>
      <c r="X896" s="414">
        <f t="shared" si="255"/>
        <v>0</v>
      </c>
      <c r="Y896" s="414">
        <f t="shared" si="255"/>
        <v>0</v>
      </c>
      <c r="Z896" s="414">
        <f t="shared" si="255"/>
        <v>0</v>
      </c>
      <c r="AA896" s="414">
        <f t="shared" si="255"/>
        <v>0</v>
      </c>
      <c r="AB896" s="414">
        <f t="shared" si="255"/>
        <v>0</v>
      </c>
      <c r="AC896" s="400">
        <f t="shared" si="243"/>
        <v>0</v>
      </c>
      <c r="AD896" s="957"/>
      <c r="AE896" s="852"/>
      <c r="AF896" s="853"/>
    </row>
    <row r="897" spans="1:32" ht="15" customHeight="1" outlineLevel="1" x14ac:dyDescent="0.2">
      <c r="A897" s="373">
        <v>217</v>
      </c>
      <c r="B897" s="658"/>
      <c r="C897" s="659"/>
      <c r="D897" s="659"/>
      <c r="E897" s="659"/>
      <c r="F897" s="1106" t="str">
        <f t="shared" si="250"/>
        <v xml:space="preserve">PL - open maturity with minimum payment </v>
      </c>
      <c r="G897" s="1226"/>
      <c r="H897" s="1226"/>
      <c r="I897" s="1226"/>
      <c r="J897" s="1226"/>
      <c r="K897" s="1226"/>
      <c r="L897" s="1226"/>
      <c r="M897" s="400">
        <f t="shared" ref="M897:AB897" si="256">M121</f>
        <v>0</v>
      </c>
      <c r="N897" s="411">
        <f t="shared" si="256"/>
        <v>0</v>
      </c>
      <c r="O897" s="414">
        <f t="shared" si="256"/>
        <v>0</v>
      </c>
      <c r="P897" s="414">
        <f t="shared" si="256"/>
        <v>0</v>
      </c>
      <c r="Q897" s="415">
        <f t="shared" si="256"/>
        <v>0</v>
      </c>
      <c r="R897" s="411">
        <f t="shared" si="256"/>
        <v>0</v>
      </c>
      <c r="S897" s="414">
        <f t="shared" si="256"/>
        <v>0</v>
      </c>
      <c r="T897" s="414">
        <f t="shared" si="256"/>
        <v>0</v>
      </c>
      <c r="U897" s="414">
        <f t="shared" si="256"/>
        <v>0</v>
      </c>
      <c r="V897" s="414">
        <f t="shared" si="256"/>
        <v>0</v>
      </c>
      <c r="W897" s="414">
        <f t="shared" si="256"/>
        <v>0</v>
      </c>
      <c r="X897" s="414">
        <f t="shared" si="256"/>
        <v>0</v>
      </c>
      <c r="Y897" s="414">
        <f t="shared" si="256"/>
        <v>0</v>
      </c>
      <c r="Z897" s="414">
        <f t="shared" si="256"/>
        <v>0</v>
      </c>
      <c r="AA897" s="414">
        <f t="shared" si="256"/>
        <v>0</v>
      </c>
      <c r="AB897" s="414">
        <f t="shared" si="256"/>
        <v>0</v>
      </c>
      <c r="AC897" s="400">
        <f t="shared" si="243"/>
        <v>0</v>
      </c>
      <c r="AD897" s="854"/>
      <c r="AE897" s="855"/>
      <c r="AF897" s="856"/>
    </row>
    <row r="898" spans="1:32" ht="15" customHeight="1" outlineLevel="1" x14ac:dyDescent="0.2">
      <c r="A898" s="373">
        <v>218</v>
      </c>
      <c r="B898" s="658"/>
      <c r="C898" s="659"/>
      <c r="D898" s="659"/>
      <c r="E898" s="659"/>
      <c r="F898" s="1106" t="str">
        <f t="shared" si="250"/>
        <v xml:space="preserve">PL - open maturity with no minimum payment </v>
      </c>
      <c r="G898" s="1226"/>
      <c r="H898" s="1226"/>
      <c r="I898" s="1226"/>
      <c r="J898" s="1226"/>
      <c r="K898" s="1226"/>
      <c r="L898" s="1226"/>
      <c r="M898" s="400">
        <f t="shared" ref="M898" si="257">M122</f>
        <v>0</v>
      </c>
      <c r="N898" s="1082"/>
      <c r="O898" s="1256"/>
      <c r="P898" s="1256"/>
      <c r="Q898" s="1256"/>
      <c r="R898" s="1256"/>
      <c r="S898" s="1256"/>
      <c r="T898" s="1256"/>
      <c r="U898" s="1256"/>
      <c r="V898" s="1256"/>
      <c r="W898" s="1256"/>
      <c r="X898" s="1256"/>
      <c r="Y898" s="1256"/>
      <c r="Z898" s="1256"/>
      <c r="AA898" s="1256"/>
      <c r="AB898" s="1256"/>
      <c r="AC898" s="400">
        <f t="shared" si="243"/>
        <v>0</v>
      </c>
      <c r="AD898" s="857"/>
      <c r="AE898" s="858"/>
      <c r="AF898" s="859"/>
    </row>
    <row r="899" spans="1:32" outlineLevel="1" x14ac:dyDescent="0.2">
      <c r="A899" s="373">
        <v>219</v>
      </c>
      <c r="B899" s="658"/>
      <c r="C899" s="659"/>
      <c r="D899" s="1103" t="str">
        <f>D123</f>
        <v>Business and government loans (BGL)</v>
      </c>
      <c r="E899" s="1114"/>
      <c r="F899" s="1114"/>
      <c r="G899" s="1114"/>
      <c r="H899" s="1114"/>
      <c r="I899" s="1114"/>
      <c r="J899" s="1114"/>
      <c r="K899" s="1114"/>
      <c r="L899" s="1114"/>
      <c r="M899" s="399">
        <f>SUBTOTAL(9,M900:M902)</f>
        <v>0</v>
      </c>
      <c r="N899" s="402">
        <f t="shared" ref="N899:AC899" si="258">SUBTOTAL(9,N900:N902)</f>
        <v>0</v>
      </c>
      <c r="O899" s="406">
        <f t="shared" si="258"/>
        <v>0</v>
      </c>
      <c r="P899" s="405">
        <f t="shared" si="258"/>
        <v>0</v>
      </c>
      <c r="Q899" s="407">
        <f t="shared" si="258"/>
        <v>0</v>
      </c>
      <c r="R899" s="402">
        <f t="shared" si="258"/>
        <v>0</v>
      </c>
      <c r="S899" s="405">
        <f t="shared" si="258"/>
        <v>0</v>
      </c>
      <c r="T899" s="406">
        <f t="shared" si="258"/>
        <v>0</v>
      </c>
      <c r="U899" s="405">
        <f t="shared" si="258"/>
        <v>0</v>
      </c>
      <c r="V899" s="406">
        <f t="shared" si="258"/>
        <v>0</v>
      </c>
      <c r="W899" s="405">
        <f t="shared" si="258"/>
        <v>0</v>
      </c>
      <c r="X899" s="406">
        <f t="shared" si="258"/>
        <v>0</v>
      </c>
      <c r="Y899" s="405">
        <f t="shared" si="258"/>
        <v>0</v>
      </c>
      <c r="Z899" s="406">
        <f t="shared" si="258"/>
        <v>0</v>
      </c>
      <c r="AA899" s="405">
        <f t="shared" si="258"/>
        <v>0</v>
      </c>
      <c r="AB899" s="416">
        <f t="shared" si="258"/>
        <v>0</v>
      </c>
      <c r="AC899" s="399">
        <f t="shared" si="258"/>
        <v>0</v>
      </c>
      <c r="AD899" s="1367"/>
      <c r="AE899" s="1367"/>
      <c r="AF899" s="1368"/>
    </row>
    <row r="900" spans="1:32" ht="15" customHeight="1" outlineLevel="1" x14ac:dyDescent="0.2">
      <c r="A900" s="373">
        <v>220</v>
      </c>
      <c r="B900" s="658"/>
      <c r="C900" s="659"/>
      <c r="D900" s="659"/>
      <c r="E900" s="659"/>
      <c r="F900" s="1106" t="str">
        <f t="shared" si="250"/>
        <v xml:space="preserve">BGL - fixed maturity  </v>
      </c>
      <c r="G900" s="1226"/>
      <c r="H900" s="1226"/>
      <c r="I900" s="1226"/>
      <c r="J900" s="1226"/>
      <c r="K900" s="1226"/>
      <c r="L900" s="1226"/>
      <c r="M900" s="400">
        <f t="shared" ref="M900:AB900" si="259">M124</f>
        <v>0</v>
      </c>
      <c r="N900" s="411">
        <f t="shared" si="259"/>
        <v>0</v>
      </c>
      <c r="O900" s="414">
        <f t="shared" si="259"/>
        <v>0</v>
      </c>
      <c r="P900" s="414">
        <f t="shared" si="259"/>
        <v>0</v>
      </c>
      <c r="Q900" s="415">
        <f t="shared" si="259"/>
        <v>0</v>
      </c>
      <c r="R900" s="411">
        <f t="shared" si="259"/>
        <v>0</v>
      </c>
      <c r="S900" s="414">
        <f t="shared" si="259"/>
        <v>0</v>
      </c>
      <c r="T900" s="414">
        <f>T124</f>
        <v>0</v>
      </c>
      <c r="U900" s="414">
        <f t="shared" si="259"/>
        <v>0</v>
      </c>
      <c r="V900" s="414">
        <f t="shared" si="259"/>
        <v>0</v>
      </c>
      <c r="W900" s="414">
        <f t="shared" si="259"/>
        <v>0</v>
      </c>
      <c r="X900" s="414">
        <f t="shared" si="259"/>
        <v>0</v>
      </c>
      <c r="Y900" s="414">
        <f t="shared" si="259"/>
        <v>0</v>
      </c>
      <c r="Z900" s="414">
        <f t="shared" si="259"/>
        <v>0</v>
      </c>
      <c r="AA900" s="414">
        <f t="shared" si="259"/>
        <v>0</v>
      </c>
      <c r="AB900" s="414">
        <f t="shared" si="259"/>
        <v>0</v>
      </c>
      <c r="AC900" s="400">
        <f t="shared" si="243"/>
        <v>0</v>
      </c>
      <c r="AD900" s="957"/>
      <c r="AE900" s="852"/>
      <c r="AF900" s="853"/>
    </row>
    <row r="901" spans="1:32" ht="15" customHeight="1" outlineLevel="1" x14ac:dyDescent="0.2">
      <c r="A901" s="373">
        <v>221</v>
      </c>
      <c r="B901" s="658"/>
      <c r="C901" s="659"/>
      <c r="D901" s="659"/>
      <c r="E901" s="659"/>
      <c r="F901" s="1106" t="str">
        <f t="shared" si="250"/>
        <v xml:space="preserve">BGL - open maturity with minimum payment  </v>
      </c>
      <c r="G901" s="1226"/>
      <c r="H901" s="1226"/>
      <c r="I901" s="1226"/>
      <c r="J901" s="1226"/>
      <c r="K901" s="1226"/>
      <c r="L901" s="1226"/>
      <c r="M901" s="400">
        <f t="shared" ref="M901:AB901" si="260">M125</f>
        <v>0</v>
      </c>
      <c r="N901" s="411">
        <f t="shared" si="260"/>
        <v>0</v>
      </c>
      <c r="O901" s="414">
        <f t="shared" si="260"/>
        <v>0</v>
      </c>
      <c r="P901" s="414">
        <f t="shared" si="260"/>
        <v>0</v>
      </c>
      <c r="Q901" s="415">
        <f t="shared" si="260"/>
        <v>0</v>
      </c>
      <c r="R901" s="411">
        <f t="shared" si="260"/>
        <v>0</v>
      </c>
      <c r="S901" s="414">
        <f t="shared" si="260"/>
        <v>0</v>
      </c>
      <c r="T901" s="414">
        <f t="shared" si="260"/>
        <v>0</v>
      </c>
      <c r="U901" s="414">
        <f t="shared" si="260"/>
        <v>0</v>
      </c>
      <c r="V901" s="414">
        <f t="shared" si="260"/>
        <v>0</v>
      </c>
      <c r="W901" s="414">
        <f t="shared" si="260"/>
        <v>0</v>
      </c>
      <c r="X901" s="414">
        <f t="shared" si="260"/>
        <v>0</v>
      </c>
      <c r="Y901" s="414">
        <f t="shared" si="260"/>
        <v>0</v>
      </c>
      <c r="Z901" s="414">
        <f t="shared" si="260"/>
        <v>0</v>
      </c>
      <c r="AA901" s="414">
        <f t="shared" si="260"/>
        <v>0</v>
      </c>
      <c r="AB901" s="414">
        <f t="shared" si="260"/>
        <v>0</v>
      </c>
      <c r="AC901" s="400">
        <f t="shared" si="243"/>
        <v>0</v>
      </c>
      <c r="AD901" s="854"/>
      <c r="AE901" s="855"/>
      <c r="AF901" s="856"/>
    </row>
    <row r="902" spans="1:32" ht="15" customHeight="1" outlineLevel="1" x14ac:dyDescent="0.2">
      <c r="A902" s="373">
        <v>222</v>
      </c>
      <c r="B902" s="658"/>
      <c r="C902" s="659"/>
      <c r="D902" s="659"/>
      <c r="E902" s="659"/>
      <c r="F902" s="1106" t="str">
        <f t="shared" si="250"/>
        <v xml:space="preserve">BGL - open maturity with no minimum payment </v>
      </c>
      <c r="G902" s="1226"/>
      <c r="H902" s="1226"/>
      <c r="I902" s="1226"/>
      <c r="J902" s="1226"/>
      <c r="K902" s="1226"/>
      <c r="L902" s="1226"/>
      <c r="M902" s="400">
        <f t="shared" ref="M902" si="261">M126</f>
        <v>0</v>
      </c>
      <c r="N902" s="1082"/>
      <c r="O902" s="1256"/>
      <c r="P902" s="1256"/>
      <c r="Q902" s="1256"/>
      <c r="R902" s="1256"/>
      <c r="S902" s="1256"/>
      <c r="T902" s="1256"/>
      <c r="U902" s="1256"/>
      <c r="V902" s="1256"/>
      <c r="W902" s="1256"/>
      <c r="X902" s="1256"/>
      <c r="Y902" s="1256"/>
      <c r="Z902" s="1256"/>
      <c r="AA902" s="1256"/>
      <c r="AB902" s="1256"/>
      <c r="AC902" s="400">
        <f t="shared" si="243"/>
        <v>0</v>
      </c>
      <c r="AD902" s="857"/>
      <c r="AE902" s="858"/>
      <c r="AF902" s="859"/>
    </row>
    <row r="903" spans="1:32" outlineLevel="1" x14ac:dyDescent="0.2">
      <c r="A903" s="373">
        <v>223</v>
      </c>
      <c r="B903" s="658"/>
      <c r="C903" s="659"/>
      <c r="D903" s="1103" t="str">
        <f>D127</f>
        <v>Call loans (CL)</v>
      </c>
      <c r="E903" s="1114"/>
      <c r="F903" s="1114"/>
      <c r="G903" s="1114"/>
      <c r="H903" s="1114"/>
      <c r="I903" s="1114"/>
      <c r="J903" s="1114"/>
      <c r="K903" s="1114"/>
      <c r="L903" s="1114"/>
      <c r="M903" s="399">
        <f>SUBTOTAL(9,M904:M905)</f>
        <v>0</v>
      </c>
      <c r="N903" s="402">
        <f t="shared" ref="N903:AC903" si="262">SUBTOTAL(9,N904:N905)</f>
        <v>0</v>
      </c>
      <c r="O903" s="406">
        <f t="shared" si="262"/>
        <v>0</v>
      </c>
      <c r="P903" s="405">
        <f t="shared" si="262"/>
        <v>0</v>
      </c>
      <c r="Q903" s="407">
        <f t="shared" si="262"/>
        <v>0</v>
      </c>
      <c r="R903" s="402">
        <f t="shared" si="262"/>
        <v>0</v>
      </c>
      <c r="S903" s="405">
        <f t="shared" si="262"/>
        <v>0</v>
      </c>
      <c r="T903" s="406">
        <f t="shared" si="262"/>
        <v>0</v>
      </c>
      <c r="U903" s="405">
        <f t="shared" si="262"/>
        <v>0</v>
      </c>
      <c r="V903" s="406">
        <f t="shared" si="262"/>
        <v>0</v>
      </c>
      <c r="W903" s="405">
        <f t="shared" si="262"/>
        <v>0</v>
      </c>
      <c r="X903" s="406">
        <f t="shared" si="262"/>
        <v>0</v>
      </c>
      <c r="Y903" s="405">
        <f t="shared" si="262"/>
        <v>0</v>
      </c>
      <c r="Z903" s="406">
        <f t="shared" si="262"/>
        <v>0</v>
      </c>
      <c r="AA903" s="405">
        <f t="shared" si="262"/>
        <v>0</v>
      </c>
      <c r="AB903" s="416">
        <f t="shared" si="262"/>
        <v>0</v>
      </c>
      <c r="AC903" s="399">
        <f t="shared" si="262"/>
        <v>0</v>
      </c>
      <c r="AD903" s="1367"/>
      <c r="AE903" s="1367"/>
      <c r="AF903" s="1368"/>
    </row>
    <row r="904" spans="1:32" ht="15" customHeight="1" outlineLevel="1" x14ac:dyDescent="0.2">
      <c r="A904" s="373">
        <v>224</v>
      </c>
      <c r="B904" s="658"/>
      <c r="C904" s="659"/>
      <c r="D904" s="659"/>
      <c r="E904" s="659"/>
      <c r="F904" s="1106" t="str">
        <f t="shared" si="250"/>
        <v xml:space="preserve">CL - with minimum payment  </v>
      </c>
      <c r="G904" s="1226"/>
      <c r="H904" s="1226"/>
      <c r="I904" s="1226"/>
      <c r="J904" s="1226"/>
      <c r="K904" s="1226"/>
      <c r="L904" s="1226"/>
      <c r="M904" s="400">
        <f t="shared" ref="M904:AB904" si="263">M128</f>
        <v>0</v>
      </c>
      <c r="N904" s="411">
        <f t="shared" si="263"/>
        <v>0</v>
      </c>
      <c r="O904" s="414">
        <f t="shared" si="263"/>
        <v>0</v>
      </c>
      <c r="P904" s="414">
        <f t="shared" si="263"/>
        <v>0</v>
      </c>
      <c r="Q904" s="415">
        <f t="shared" si="263"/>
        <v>0</v>
      </c>
      <c r="R904" s="411">
        <f t="shared" si="263"/>
        <v>0</v>
      </c>
      <c r="S904" s="414">
        <f t="shared" si="263"/>
        <v>0</v>
      </c>
      <c r="T904" s="414">
        <f t="shared" si="263"/>
        <v>0</v>
      </c>
      <c r="U904" s="414">
        <f t="shared" si="263"/>
        <v>0</v>
      </c>
      <c r="V904" s="414">
        <f t="shared" si="263"/>
        <v>0</v>
      </c>
      <c r="W904" s="414">
        <f t="shared" si="263"/>
        <v>0</v>
      </c>
      <c r="X904" s="414">
        <f t="shared" si="263"/>
        <v>0</v>
      </c>
      <c r="Y904" s="414">
        <f t="shared" si="263"/>
        <v>0</v>
      </c>
      <c r="Z904" s="414">
        <f t="shared" si="263"/>
        <v>0</v>
      </c>
      <c r="AA904" s="414">
        <f t="shared" si="263"/>
        <v>0</v>
      </c>
      <c r="AB904" s="414">
        <f t="shared" si="263"/>
        <v>0</v>
      </c>
      <c r="AC904" s="400">
        <f t="shared" ref="AC904:AC905" si="264">M904-SUM(N904:AB904)</f>
        <v>0</v>
      </c>
      <c r="AD904" s="957"/>
      <c r="AE904" s="852"/>
      <c r="AF904" s="853"/>
    </row>
    <row r="905" spans="1:32" ht="15" customHeight="1" outlineLevel="1" x14ac:dyDescent="0.2">
      <c r="A905" s="373">
        <v>225</v>
      </c>
      <c r="B905" s="658"/>
      <c r="C905" s="659"/>
      <c r="D905" s="659"/>
      <c r="E905" s="659"/>
      <c r="F905" s="1106" t="str">
        <f t="shared" si="250"/>
        <v xml:space="preserve">CL - with no minimum payment  </v>
      </c>
      <c r="G905" s="1226"/>
      <c r="H905" s="1226"/>
      <c r="I905" s="1226"/>
      <c r="J905" s="1226"/>
      <c r="K905" s="1226"/>
      <c r="L905" s="1226"/>
      <c r="M905" s="400">
        <f t="shared" ref="M905" si="265">M129</f>
        <v>0</v>
      </c>
      <c r="N905" s="1082"/>
      <c r="O905" s="1256"/>
      <c r="P905" s="1256"/>
      <c r="Q905" s="1256"/>
      <c r="R905" s="1256"/>
      <c r="S905" s="1256"/>
      <c r="T905" s="1256"/>
      <c r="U905" s="1256"/>
      <c r="V905" s="1256"/>
      <c r="W905" s="1256"/>
      <c r="X905" s="1256"/>
      <c r="Y905" s="1256"/>
      <c r="Z905" s="1256"/>
      <c r="AA905" s="1256"/>
      <c r="AB905" s="1256"/>
      <c r="AC905" s="400">
        <f t="shared" si="264"/>
        <v>0</v>
      </c>
      <c r="AD905" s="857"/>
      <c r="AE905" s="858"/>
      <c r="AF905" s="859"/>
    </row>
    <row r="906" spans="1:32" outlineLevel="1" x14ac:dyDescent="0.2">
      <c r="A906" s="373">
        <v>226</v>
      </c>
      <c r="B906" s="658"/>
      <c r="C906" s="659"/>
      <c r="D906" s="1103" t="str">
        <f>D130</f>
        <v>Other loans</v>
      </c>
      <c r="E906" s="1114"/>
      <c r="F906" s="1114"/>
      <c r="G906" s="1114"/>
      <c r="H906" s="1114"/>
      <c r="I906" s="1114"/>
      <c r="J906" s="1114"/>
      <c r="K906" s="1114"/>
      <c r="L906" s="1114"/>
      <c r="M906" s="399">
        <f>SUBTOTAL(9,M907:M910)</f>
        <v>0</v>
      </c>
      <c r="N906" s="402">
        <f t="shared" ref="N906:AC906" si="266">SUBTOTAL(9,N907:N910)</f>
        <v>0</v>
      </c>
      <c r="O906" s="406">
        <f t="shared" si="266"/>
        <v>0</v>
      </c>
      <c r="P906" s="405">
        <f t="shared" si="266"/>
        <v>0</v>
      </c>
      <c r="Q906" s="407">
        <f t="shared" si="266"/>
        <v>0</v>
      </c>
      <c r="R906" s="402">
        <f t="shared" si="266"/>
        <v>0</v>
      </c>
      <c r="S906" s="405">
        <f t="shared" si="266"/>
        <v>0</v>
      </c>
      <c r="T906" s="406">
        <f t="shared" si="266"/>
        <v>0</v>
      </c>
      <c r="U906" s="405">
        <f t="shared" si="266"/>
        <v>0</v>
      </c>
      <c r="V906" s="406">
        <f t="shared" si="266"/>
        <v>0</v>
      </c>
      <c r="W906" s="405">
        <f t="shared" si="266"/>
        <v>0</v>
      </c>
      <c r="X906" s="406">
        <f t="shared" si="266"/>
        <v>0</v>
      </c>
      <c r="Y906" s="405">
        <f t="shared" si="266"/>
        <v>0</v>
      </c>
      <c r="Z906" s="406">
        <f t="shared" si="266"/>
        <v>0</v>
      </c>
      <c r="AA906" s="405">
        <f t="shared" si="266"/>
        <v>0</v>
      </c>
      <c r="AB906" s="416">
        <f t="shared" si="266"/>
        <v>0</v>
      </c>
      <c r="AC906" s="399">
        <f t="shared" si="266"/>
        <v>0</v>
      </c>
      <c r="AD906" s="1367"/>
      <c r="AE906" s="1367"/>
      <c r="AF906" s="1368"/>
    </row>
    <row r="907" spans="1:32" ht="15" customHeight="1" outlineLevel="1" x14ac:dyDescent="0.2">
      <c r="A907" s="373">
        <v>227</v>
      </c>
      <c r="B907" s="658"/>
      <c r="C907" s="659"/>
      <c r="D907" s="659"/>
      <c r="E907" s="659"/>
      <c r="F907" s="1106" t="str">
        <f t="shared" si="250"/>
        <v>Credit cards</v>
      </c>
      <c r="G907" s="1226"/>
      <c r="H907" s="1226"/>
      <c r="I907" s="1226"/>
      <c r="J907" s="1226"/>
      <c r="K907" s="1226"/>
      <c r="L907" s="1226"/>
      <c r="M907" s="400">
        <f t="shared" ref="M907:AB907" si="267">M131</f>
        <v>0</v>
      </c>
      <c r="N907" s="411">
        <f t="shared" si="267"/>
        <v>0</v>
      </c>
      <c r="O907" s="414">
        <f t="shared" si="267"/>
        <v>0</v>
      </c>
      <c r="P907" s="414">
        <f t="shared" si="267"/>
        <v>0</v>
      </c>
      <c r="Q907" s="415">
        <f t="shared" si="267"/>
        <v>0</v>
      </c>
      <c r="R907" s="411">
        <f t="shared" si="267"/>
        <v>0</v>
      </c>
      <c r="S907" s="414">
        <f t="shared" si="267"/>
        <v>0</v>
      </c>
      <c r="T907" s="414">
        <f t="shared" si="267"/>
        <v>0</v>
      </c>
      <c r="U907" s="414">
        <f t="shared" si="267"/>
        <v>0</v>
      </c>
      <c r="V907" s="414">
        <f t="shared" si="267"/>
        <v>0</v>
      </c>
      <c r="W907" s="414">
        <f t="shared" si="267"/>
        <v>0</v>
      </c>
      <c r="X907" s="414">
        <f t="shared" si="267"/>
        <v>0</v>
      </c>
      <c r="Y907" s="414">
        <f t="shared" si="267"/>
        <v>0</v>
      </c>
      <c r="Z907" s="414">
        <f t="shared" si="267"/>
        <v>0</v>
      </c>
      <c r="AA907" s="414">
        <f t="shared" si="267"/>
        <v>0</v>
      </c>
      <c r="AB907" s="414">
        <f t="shared" si="267"/>
        <v>0</v>
      </c>
      <c r="AC907" s="400">
        <f t="shared" ref="AC907:AC910" si="268">M907-SUM(N907:AB907)</f>
        <v>0</v>
      </c>
      <c r="AD907" s="957"/>
      <c r="AE907" s="852"/>
      <c r="AF907" s="853"/>
    </row>
    <row r="908" spans="1:32" ht="15" customHeight="1" outlineLevel="1" x14ac:dyDescent="0.2">
      <c r="A908" s="373">
        <v>228</v>
      </c>
      <c r="B908" s="658"/>
      <c r="C908" s="659"/>
      <c r="D908" s="659"/>
      <c r="E908" s="659"/>
      <c r="F908" s="1106" t="str">
        <f t="shared" si="250"/>
        <v>Swapped intrabank loans</v>
      </c>
      <c r="G908" s="1226"/>
      <c r="H908" s="1226"/>
      <c r="I908" s="1226"/>
      <c r="J908" s="1226"/>
      <c r="K908" s="1226"/>
      <c r="L908" s="1226"/>
      <c r="M908" s="400">
        <f t="shared" ref="M908:AB908" si="269">M132</f>
        <v>0</v>
      </c>
      <c r="N908" s="411">
        <f t="shared" si="269"/>
        <v>0</v>
      </c>
      <c r="O908" s="414">
        <f t="shared" si="269"/>
        <v>0</v>
      </c>
      <c r="P908" s="414">
        <f t="shared" si="269"/>
        <v>0</v>
      </c>
      <c r="Q908" s="415">
        <f t="shared" si="269"/>
        <v>0</v>
      </c>
      <c r="R908" s="411">
        <f t="shared" si="269"/>
        <v>0</v>
      </c>
      <c r="S908" s="414">
        <f t="shared" si="269"/>
        <v>0</v>
      </c>
      <c r="T908" s="414">
        <f t="shared" si="269"/>
        <v>0</v>
      </c>
      <c r="U908" s="414">
        <f t="shared" si="269"/>
        <v>0</v>
      </c>
      <c r="V908" s="414">
        <f t="shared" si="269"/>
        <v>0</v>
      </c>
      <c r="W908" s="414">
        <f t="shared" si="269"/>
        <v>0</v>
      </c>
      <c r="X908" s="414">
        <f t="shared" si="269"/>
        <v>0</v>
      </c>
      <c r="Y908" s="414">
        <f t="shared" si="269"/>
        <v>0</v>
      </c>
      <c r="Z908" s="414">
        <f t="shared" si="269"/>
        <v>0</v>
      </c>
      <c r="AA908" s="414">
        <f t="shared" si="269"/>
        <v>0</v>
      </c>
      <c r="AB908" s="414">
        <f t="shared" si="269"/>
        <v>0</v>
      </c>
      <c r="AC908" s="400">
        <f t="shared" si="268"/>
        <v>0</v>
      </c>
      <c r="AD908" s="854"/>
      <c r="AE908" s="855"/>
      <c r="AF908" s="856"/>
    </row>
    <row r="909" spans="1:32" ht="15" customHeight="1" outlineLevel="1" x14ac:dyDescent="0.2">
      <c r="A909" s="373">
        <v>229</v>
      </c>
      <c r="B909" s="658"/>
      <c r="C909" s="659"/>
      <c r="D909" s="659"/>
      <c r="E909" s="659"/>
      <c r="F909" s="1106" t="str">
        <f t="shared" si="250"/>
        <v>Loans to affiliates</v>
      </c>
      <c r="G909" s="1226"/>
      <c r="H909" s="1226"/>
      <c r="I909" s="1226"/>
      <c r="J909" s="1226"/>
      <c r="K909" s="1226"/>
      <c r="L909" s="1226"/>
      <c r="M909" s="400">
        <f t="shared" ref="M909:AB909" si="270">M133</f>
        <v>0</v>
      </c>
      <c r="N909" s="411">
        <f t="shared" si="270"/>
        <v>0</v>
      </c>
      <c r="O909" s="414">
        <f t="shared" si="270"/>
        <v>0</v>
      </c>
      <c r="P909" s="414">
        <f t="shared" si="270"/>
        <v>0</v>
      </c>
      <c r="Q909" s="415">
        <f t="shared" si="270"/>
        <v>0</v>
      </c>
      <c r="R909" s="411">
        <f t="shared" si="270"/>
        <v>0</v>
      </c>
      <c r="S909" s="414">
        <f t="shared" si="270"/>
        <v>0</v>
      </c>
      <c r="T909" s="414">
        <f t="shared" si="270"/>
        <v>0</v>
      </c>
      <c r="U909" s="414">
        <f t="shared" si="270"/>
        <v>0</v>
      </c>
      <c r="V909" s="414">
        <f t="shared" si="270"/>
        <v>0</v>
      </c>
      <c r="W909" s="414">
        <f t="shared" si="270"/>
        <v>0</v>
      </c>
      <c r="X909" s="414">
        <f t="shared" si="270"/>
        <v>0</v>
      </c>
      <c r="Y909" s="414">
        <f t="shared" si="270"/>
        <v>0</v>
      </c>
      <c r="Z909" s="414">
        <f t="shared" si="270"/>
        <v>0</v>
      </c>
      <c r="AA909" s="414">
        <f t="shared" si="270"/>
        <v>0</v>
      </c>
      <c r="AB909" s="414">
        <f t="shared" si="270"/>
        <v>0</v>
      </c>
      <c r="AC909" s="400">
        <f t="shared" si="268"/>
        <v>0</v>
      </c>
      <c r="AD909" s="854"/>
      <c r="AE909" s="855"/>
      <c r="AF909" s="856"/>
    </row>
    <row r="910" spans="1:32" ht="15" customHeight="1" outlineLevel="1" x14ac:dyDescent="0.2">
      <c r="A910" s="373">
        <v>230</v>
      </c>
      <c r="B910" s="651"/>
      <c r="C910" s="652"/>
      <c r="D910" s="652"/>
      <c r="E910" s="652"/>
      <c r="F910" s="1106" t="str">
        <f t="shared" si="250"/>
        <v>Customer's liability under acceptance</v>
      </c>
      <c r="G910" s="1226"/>
      <c r="H910" s="1226"/>
      <c r="I910" s="1226"/>
      <c r="J910" s="1226"/>
      <c r="K910" s="1226"/>
      <c r="L910" s="1226"/>
      <c r="M910" s="400">
        <f t="shared" ref="M910:AB910" si="271">M134</f>
        <v>0</v>
      </c>
      <c r="N910" s="411">
        <f t="shared" si="271"/>
        <v>0</v>
      </c>
      <c r="O910" s="414">
        <f t="shared" si="271"/>
        <v>0</v>
      </c>
      <c r="P910" s="414">
        <f t="shared" si="271"/>
        <v>0</v>
      </c>
      <c r="Q910" s="415">
        <f t="shared" si="271"/>
        <v>0</v>
      </c>
      <c r="R910" s="411">
        <f t="shared" si="271"/>
        <v>0</v>
      </c>
      <c r="S910" s="414">
        <f t="shared" si="271"/>
        <v>0</v>
      </c>
      <c r="T910" s="414">
        <f t="shared" si="271"/>
        <v>0</v>
      </c>
      <c r="U910" s="414">
        <f t="shared" si="271"/>
        <v>0</v>
      </c>
      <c r="V910" s="414">
        <f t="shared" si="271"/>
        <v>0</v>
      </c>
      <c r="W910" s="414">
        <f t="shared" si="271"/>
        <v>0</v>
      </c>
      <c r="X910" s="414">
        <f t="shared" si="271"/>
        <v>0</v>
      </c>
      <c r="Y910" s="414">
        <f t="shared" si="271"/>
        <v>0</v>
      </c>
      <c r="Z910" s="414">
        <f t="shared" si="271"/>
        <v>0</v>
      </c>
      <c r="AA910" s="414">
        <f t="shared" si="271"/>
        <v>0</v>
      </c>
      <c r="AB910" s="414">
        <f t="shared" si="271"/>
        <v>0</v>
      </c>
      <c r="AC910" s="400">
        <f t="shared" si="268"/>
        <v>0</v>
      </c>
      <c r="AD910" s="857"/>
      <c r="AE910" s="858"/>
      <c r="AF910" s="859"/>
    </row>
    <row r="911" spans="1:32" outlineLevel="1" x14ac:dyDescent="0.2">
      <c r="A911" s="373">
        <v>231</v>
      </c>
      <c r="B911" s="653"/>
      <c r="C911" s="970" t="str">
        <f>C135</f>
        <v>Reverse repo and securities borrowed</v>
      </c>
      <c r="D911" s="1359"/>
      <c r="E911" s="1359"/>
      <c r="F911" s="1359"/>
      <c r="G911" s="1359"/>
      <c r="H911" s="1359"/>
      <c r="I911" s="1359"/>
      <c r="J911" s="1359"/>
      <c r="K911" s="1359"/>
      <c r="L911" s="1359"/>
      <c r="M911" s="1359"/>
      <c r="N911" s="1359"/>
      <c r="O911" s="1359"/>
      <c r="P911" s="1359"/>
      <c r="Q911" s="1359"/>
      <c r="R911" s="1359"/>
      <c r="S911" s="1359"/>
      <c r="T911" s="1359"/>
      <c r="U911" s="1359"/>
      <c r="V911" s="1359"/>
      <c r="W911" s="1359"/>
      <c r="X911" s="1359"/>
      <c r="Y911" s="1359"/>
      <c r="Z911" s="1359"/>
      <c r="AA911" s="1359"/>
      <c r="AB911" s="1359"/>
      <c r="AC911" s="1359"/>
      <c r="AD911" s="1359"/>
      <c r="AE911" s="1359"/>
      <c r="AF911" s="1360"/>
    </row>
    <row r="912" spans="1:32" outlineLevel="1" x14ac:dyDescent="0.2">
      <c r="A912" s="373">
        <v>232</v>
      </c>
      <c r="B912" s="658"/>
      <c r="C912" s="659"/>
      <c r="D912" s="1103" t="str">
        <f>D136</f>
        <v>Government securities (GS)</v>
      </c>
      <c r="E912" s="1114"/>
      <c r="F912" s="1114"/>
      <c r="G912" s="1114"/>
      <c r="H912" s="1114"/>
      <c r="I912" s="1114"/>
      <c r="J912" s="1114"/>
      <c r="K912" s="1114"/>
      <c r="L912" s="1114"/>
      <c r="M912" s="1114"/>
      <c r="N912" s="1114"/>
      <c r="O912" s="1114"/>
      <c r="P912" s="1114"/>
      <c r="Q912" s="1114"/>
      <c r="R912" s="1114"/>
      <c r="S912" s="1114"/>
      <c r="T912" s="1114"/>
      <c r="U912" s="1114"/>
      <c r="V912" s="1114"/>
      <c r="W912" s="1114"/>
      <c r="X912" s="1114"/>
      <c r="Y912" s="1114"/>
      <c r="Z912" s="1114"/>
      <c r="AA912" s="1114"/>
      <c r="AB912" s="1114"/>
      <c r="AC912" s="1114"/>
      <c r="AD912" s="1114"/>
      <c r="AE912" s="1114"/>
      <c r="AF912" s="1355"/>
    </row>
    <row r="913" spans="1:32" outlineLevel="1" x14ac:dyDescent="0.2">
      <c r="A913" s="373">
        <v>233</v>
      </c>
      <c r="B913" s="658"/>
      <c r="C913" s="659"/>
      <c r="D913" s="659"/>
      <c r="E913" s="1097" t="str">
        <f>E137</f>
        <v>High rated GS</v>
      </c>
      <c r="F913" s="1238"/>
      <c r="G913" s="1238"/>
      <c r="H913" s="1238"/>
      <c r="I913" s="1238"/>
      <c r="J913" s="1238"/>
      <c r="K913" s="1238"/>
      <c r="L913" s="1238"/>
      <c r="M913" s="399">
        <f>SUBTOTAL(9,M914:M917)</f>
        <v>0</v>
      </c>
      <c r="N913" s="402">
        <f t="shared" ref="N913:AC913" si="272">SUBTOTAL(9,N914:N917)</f>
        <v>0</v>
      </c>
      <c r="O913" s="406">
        <f t="shared" si="272"/>
        <v>0</v>
      </c>
      <c r="P913" s="405">
        <f t="shared" si="272"/>
        <v>0</v>
      </c>
      <c r="Q913" s="407">
        <f t="shared" si="272"/>
        <v>0</v>
      </c>
      <c r="R913" s="402">
        <f t="shared" si="272"/>
        <v>0</v>
      </c>
      <c r="S913" s="405">
        <f t="shared" si="272"/>
        <v>0</v>
      </c>
      <c r="T913" s="406">
        <f t="shared" si="272"/>
        <v>0</v>
      </c>
      <c r="U913" s="405">
        <f t="shared" si="272"/>
        <v>0</v>
      </c>
      <c r="V913" s="406">
        <f t="shared" si="272"/>
        <v>0</v>
      </c>
      <c r="W913" s="405">
        <f t="shared" si="272"/>
        <v>0</v>
      </c>
      <c r="X913" s="406">
        <f t="shared" si="272"/>
        <v>0</v>
      </c>
      <c r="Y913" s="405">
        <f t="shared" si="272"/>
        <v>0</v>
      </c>
      <c r="Z913" s="406">
        <f t="shared" si="272"/>
        <v>0</v>
      </c>
      <c r="AA913" s="405">
        <f t="shared" si="272"/>
        <v>0</v>
      </c>
      <c r="AB913" s="416">
        <f t="shared" si="272"/>
        <v>0</v>
      </c>
      <c r="AC913" s="399">
        <f t="shared" si="272"/>
        <v>0</v>
      </c>
      <c r="AD913" s="957"/>
      <c r="AE913" s="852"/>
      <c r="AF913" s="853"/>
    </row>
    <row r="914" spans="1:32" ht="15" customHeight="1" outlineLevel="1" x14ac:dyDescent="0.2">
      <c r="A914" s="373">
        <v>234</v>
      </c>
      <c r="B914" s="658"/>
      <c r="C914" s="659"/>
      <c r="D914" s="659"/>
      <c r="E914" s="382"/>
      <c r="F914" s="1106" t="str">
        <f t="shared" ref="F914:F917" si="273">F138</f>
        <v xml:space="preserve">Sovereigh &amp; central bank GS </v>
      </c>
      <c r="G914" s="1226"/>
      <c r="H914" s="1226"/>
      <c r="I914" s="1226"/>
      <c r="J914" s="1226"/>
      <c r="K914" s="1226"/>
      <c r="L914" s="1226"/>
      <c r="M914" s="400">
        <f t="shared" ref="M914:AB917" si="274">M138</f>
        <v>0</v>
      </c>
      <c r="N914" s="411">
        <f t="shared" si="274"/>
        <v>0</v>
      </c>
      <c r="O914" s="414">
        <f t="shared" si="274"/>
        <v>0</v>
      </c>
      <c r="P914" s="414">
        <f t="shared" si="274"/>
        <v>0</v>
      </c>
      <c r="Q914" s="415">
        <f t="shared" si="274"/>
        <v>0</v>
      </c>
      <c r="R914" s="411">
        <f t="shared" si="274"/>
        <v>0</v>
      </c>
      <c r="S914" s="414">
        <f t="shared" si="274"/>
        <v>0</v>
      </c>
      <c r="T914" s="414">
        <f>T138</f>
        <v>0</v>
      </c>
      <c r="U914" s="414">
        <f t="shared" si="274"/>
        <v>0</v>
      </c>
      <c r="V914" s="414">
        <f t="shared" si="274"/>
        <v>0</v>
      </c>
      <c r="W914" s="414">
        <f t="shared" si="274"/>
        <v>0</v>
      </c>
      <c r="X914" s="414">
        <f t="shared" si="274"/>
        <v>0</v>
      </c>
      <c r="Y914" s="414">
        <f t="shared" si="274"/>
        <v>0</v>
      </c>
      <c r="Z914" s="414">
        <f t="shared" si="274"/>
        <v>0</v>
      </c>
      <c r="AA914" s="414">
        <f t="shared" si="274"/>
        <v>0</v>
      </c>
      <c r="AB914" s="414">
        <f t="shared" si="274"/>
        <v>0</v>
      </c>
      <c r="AC914" s="400">
        <f t="shared" ref="AC914:AC917" si="275">M914-SUM(N914:AB914)</f>
        <v>0</v>
      </c>
      <c r="AD914" s="854"/>
      <c r="AE914" s="855"/>
      <c r="AF914" s="856"/>
    </row>
    <row r="915" spans="1:32" ht="15" customHeight="1" outlineLevel="1" x14ac:dyDescent="0.2">
      <c r="A915" s="373">
        <v>235</v>
      </c>
      <c r="B915" s="658"/>
      <c r="C915" s="659"/>
      <c r="D915" s="659"/>
      <c r="E915" s="382"/>
      <c r="F915" s="1106" t="str">
        <f t="shared" si="273"/>
        <v>State, provincial &amp; agency GS</v>
      </c>
      <c r="G915" s="1226"/>
      <c r="H915" s="1226"/>
      <c r="I915" s="1226"/>
      <c r="J915" s="1226"/>
      <c r="K915" s="1226"/>
      <c r="L915" s="1226"/>
      <c r="M915" s="400">
        <f t="shared" si="274"/>
        <v>0</v>
      </c>
      <c r="N915" s="411">
        <f t="shared" si="274"/>
        <v>0</v>
      </c>
      <c r="O915" s="414">
        <f t="shared" si="274"/>
        <v>0</v>
      </c>
      <c r="P915" s="414">
        <f t="shared" si="274"/>
        <v>0</v>
      </c>
      <c r="Q915" s="415">
        <f t="shared" si="274"/>
        <v>0</v>
      </c>
      <c r="R915" s="411">
        <f t="shared" si="274"/>
        <v>0</v>
      </c>
      <c r="S915" s="414">
        <f t="shared" si="274"/>
        <v>0</v>
      </c>
      <c r="T915" s="414">
        <f>T139</f>
        <v>0</v>
      </c>
      <c r="U915" s="414">
        <f t="shared" si="274"/>
        <v>0</v>
      </c>
      <c r="V915" s="414">
        <f t="shared" si="274"/>
        <v>0</v>
      </c>
      <c r="W915" s="414">
        <f t="shared" si="274"/>
        <v>0</v>
      </c>
      <c r="X915" s="414">
        <f t="shared" si="274"/>
        <v>0</v>
      </c>
      <c r="Y915" s="414">
        <f t="shared" si="274"/>
        <v>0</v>
      </c>
      <c r="Z915" s="414">
        <f t="shared" si="274"/>
        <v>0</v>
      </c>
      <c r="AA915" s="414">
        <f t="shared" si="274"/>
        <v>0</v>
      </c>
      <c r="AB915" s="414">
        <f t="shared" si="274"/>
        <v>0</v>
      </c>
      <c r="AC915" s="400">
        <f t="shared" si="275"/>
        <v>0</v>
      </c>
      <c r="AD915" s="854"/>
      <c r="AE915" s="855"/>
      <c r="AF915" s="856"/>
    </row>
    <row r="916" spans="1:32" ht="15" customHeight="1" outlineLevel="1" x14ac:dyDescent="0.2">
      <c r="A916" s="373">
        <v>236</v>
      </c>
      <c r="B916" s="658"/>
      <c r="C916" s="659"/>
      <c r="D916" s="377"/>
      <c r="E916" s="381"/>
      <c r="F916" s="1106" t="str">
        <f t="shared" si="273"/>
        <v>State municipal GS</v>
      </c>
      <c r="G916" s="1226"/>
      <c r="H916" s="1226"/>
      <c r="I916" s="1226"/>
      <c r="J916" s="1226"/>
      <c r="K916" s="1226"/>
      <c r="L916" s="1226"/>
      <c r="M916" s="400">
        <f t="shared" si="274"/>
        <v>0</v>
      </c>
      <c r="N916" s="411">
        <f t="shared" si="274"/>
        <v>0</v>
      </c>
      <c r="O916" s="414">
        <f t="shared" si="274"/>
        <v>0</v>
      </c>
      <c r="P916" s="414">
        <f t="shared" si="274"/>
        <v>0</v>
      </c>
      <c r="Q916" s="415">
        <f t="shared" si="274"/>
        <v>0</v>
      </c>
      <c r="R916" s="411">
        <f t="shared" si="274"/>
        <v>0</v>
      </c>
      <c r="S916" s="414">
        <f t="shared" si="274"/>
        <v>0</v>
      </c>
      <c r="T916" s="414">
        <f t="shared" si="274"/>
        <v>0</v>
      </c>
      <c r="U916" s="414">
        <f t="shared" si="274"/>
        <v>0</v>
      </c>
      <c r="V916" s="414">
        <f t="shared" si="274"/>
        <v>0</v>
      </c>
      <c r="W916" s="414">
        <f t="shared" si="274"/>
        <v>0</v>
      </c>
      <c r="X916" s="414">
        <f t="shared" si="274"/>
        <v>0</v>
      </c>
      <c r="Y916" s="414">
        <f t="shared" si="274"/>
        <v>0</v>
      </c>
      <c r="Z916" s="414">
        <f t="shared" si="274"/>
        <v>0</v>
      </c>
      <c r="AA916" s="414">
        <f t="shared" si="274"/>
        <v>0</v>
      </c>
      <c r="AB916" s="414">
        <f t="shared" si="274"/>
        <v>0</v>
      </c>
      <c r="AC916" s="400">
        <f t="shared" si="275"/>
        <v>0</v>
      </c>
      <c r="AD916" s="854"/>
      <c r="AE916" s="855"/>
      <c r="AF916" s="856"/>
    </row>
    <row r="917" spans="1:32" ht="15" customHeight="1" outlineLevel="1" x14ac:dyDescent="0.2">
      <c r="A917" s="373">
        <v>237</v>
      </c>
      <c r="B917" s="658"/>
      <c r="C917" s="659"/>
      <c r="D917" s="659"/>
      <c r="E917" s="660"/>
      <c r="F917" s="1106" t="str">
        <f t="shared" si="273"/>
        <v>Supranational and multilateral development bank GS</v>
      </c>
      <c r="G917" s="1226"/>
      <c r="H917" s="1226"/>
      <c r="I917" s="1226"/>
      <c r="J917" s="1226"/>
      <c r="K917" s="1226"/>
      <c r="L917" s="1226"/>
      <c r="M917" s="400">
        <f t="shared" si="274"/>
        <v>0</v>
      </c>
      <c r="N917" s="411">
        <f t="shared" si="274"/>
        <v>0</v>
      </c>
      <c r="O917" s="414">
        <f t="shared" si="274"/>
        <v>0</v>
      </c>
      <c r="P917" s="414">
        <f t="shared" si="274"/>
        <v>0</v>
      </c>
      <c r="Q917" s="415">
        <f t="shared" si="274"/>
        <v>0</v>
      </c>
      <c r="R917" s="411">
        <f t="shared" si="274"/>
        <v>0</v>
      </c>
      <c r="S917" s="414">
        <f t="shared" si="274"/>
        <v>0</v>
      </c>
      <c r="T917" s="414">
        <f t="shared" si="274"/>
        <v>0</v>
      </c>
      <c r="U917" s="414">
        <f t="shared" si="274"/>
        <v>0</v>
      </c>
      <c r="V917" s="414">
        <f t="shared" si="274"/>
        <v>0</v>
      </c>
      <c r="W917" s="414">
        <f t="shared" si="274"/>
        <v>0</v>
      </c>
      <c r="X917" s="414">
        <f t="shared" si="274"/>
        <v>0</v>
      </c>
      <c r="Y917" s="414">
        <f t="shared" si="274"/>
        <v>0</v>
      </c>
      <c r="Z917" s="414">
        <f t="shared" si="274"/>
        <v>0</v>
      </c>
      <c r="AA917" s="414">
        <f t="shared" si="274"/>
        <v>0</v>
      </c>
      <c r="AB917" s="414">
        <f t="shared" si="274"/>
        <v>0</v>
      </c>
      <c r="AC917" s="400">
        <f t="shared" si="275"/>
        <v>0</v>
      </c>
      <c r="AD917" s="854"/>
      <c r="AE917" s="855"/>
      <c r="AF917" s="856"/>
    </row>
    <row r="918" spans="1:32" ht="15.75" outlineLevel="1" x14ac:dyDescent="0.2">
      <c r="A918" s="373">
        <v>238</v>
      </c>
      <c r="B918" s="658"/>
      <c r="C918" s="659"/>
      <c r="D918" s="383"/>
      <c r="E918" s="1100" t="str">
        <f>E142</f>
        <v>Medium rated GS</v>
      </c>
      <c r="F918" s="1237"/>
      <c r="G918" s="1237"/>
      <c r="H918" s="1237"/>
      <c r="I918" s="1237"/>
      <c r="J918" s="1237"/>
      <c r="K918" s="1237"/>
      <c r="L918" s="1237"/>
      <c r="M918" s="399">
        <f>SUBTOTAL(9,M919:M922)</f>
        <v>0</v>
      </c>
      <c r="N918" s="402">
        <f t="shared" ref="N918" si="276">SUBTOTAL(9,N919:N922)</f>
        <v>0</v>
      </c>
      <c r="O918" s="406">
        <f t="shared" ref="O918" si="277">SUBTOTAL(9,O919:O922)</f>
        <v>0</v>
      </c>
      <c r="P918" s="405">
        <f t="shared" ref="P918" si="278">SUBTOTAL(9,P919:P922)</f>
        <v>0</v>
      </c>
      <c r="Q918" s="407">
        <f t="shared" ref="Q918" si="279">SUBTOTAL(9,Q919:Q922)</f>
        <v>0</v>
      </c>
      <c r="R918" s="402">
        <f t="shared" ref="R918" si="280">SUBTOTAL(9,R919:R922)</f>
        <v>0</v>
      </c>
      <c r="S918" s="405">
        <f t="shared" ref="S918" si="281">SUBTOTAL(9,S919:S922)</f>
        <v>0</v>
      </c>
      <c r="T918" s="406">
        <f t="shared" ref="T918" si="282">SUBTOTAL(9,T919:T922)</f>
        <v>0</v>
      </c>
      <c r="U918" s="405">
        <f t="shared" ref="U918" si="283">SUBTOTAL(9,U919:U922)</f>
        <v>0</v>
      </c>
      <c r="V918" s="406">
        <f t="shared" ref="V918" si="284">SUBTOTAL(9,V919:V922)</f>
        <v>0</v>
      </c>
      <c r="W918" s="405">
        <f t="shared" ref="W918" si="285">SUBTOTAL(9,W919:W922)</f>
        <v>0</v>
      </c>
      <c r="X918" s="406">
        <f t="shared" ref="X918" si="286">SUBTOTAL(9,X919:X922)</f>
        <v>0</v>
      </c>
      <c r="Y918" s="405">
        <f t="shared" ref="Y918" si="287">SUBTOTAL(9,Y919:Y922)</f>
        <v>0</v>
      </c>
      <c r="Z918" s="406">
        <f t="shared" ref="Z918" si="288">SUBTOTAL(9,Z919:Z922)</f>
        <v>0</v>
      </c>
      <c r="AA918" s="405">
        <f t="shared" ref="AA918" si="289">SUBTOTAL(9,AA919:AA922)</f>
        <v>0</v>
      </c>
      <c r="AB918" s="416">
        <f t="shared" ref="AB918:AC918" si="290">SUBTOTAL(9,AB919:AB922)</f>
        <v>0</v>
      </c>
      <c r="AC918" s="399">
        <f t="shared" si="290"/>
        <v>0</v>
      </c>
      <c r="AD918" s="854"/>
      <c r="AE918" s="855"/>
      <c r="AF918" s="856"/>
    </row>
    <row r="919" spans="1:32" ht="15" customHeight="1" outlineLevel="1" x14ac:dyDescent="0.2">
      <c r="A919" s="373">
        <v>239</v>
      </c>
      <c r="B919" s="658"/>
      <c r="C919" s="659"/>
      <c r="D919" s="650"/>
      <c r="E919" s="650"/>
      <c r="F919" s="1106" t="str">
        <f t="shared" ref="F919:F922" si="291">F143</f>
        <v xml:space="preserve">Sovereigh &amp; central bank GS </v>
      </c>
      <c r="G919" s="1226"/>
      <c r="H919" s="1226"/>
      <c r="I919" s="1226"/>
      <c r="J919" s="1226"/>
      <c r="K919" s="1226"/>
      <c r="L919" s="1226"/>
      <c r="M919" s="400">
        <f t="shared" ref="M919:AB919" si="292">M143</f>
        <v>0</v>
      </c>
      <c r="N919" s="411">
        <f t="shared" si="292"/>
        <v>0</v>
      </c>
      <c r="O919" s="414">
        <f t="shared" si="292"/>
        <v>0</v>
      </c>
      <c r="P919" s="414">
        <f t="shared" si="292"/>
        <v>0</v>
      </c>
      <c r="Q919" s="415">
        <f t="shared" si="292"/>
        <v>0</v>
      </c>
      <c r="R919" s="411">
        <f t="shared" si="292"/>
        <v>0</v>
      </c>
      <c r="S919" s="414">
        <f t="shared" si="292"/>
        <v>0</v>
      </c>
      <c r="T919" s="414">
        <f t="shared" si="292"/>
        <v>0</v>
      </c>
      <c r="U919" s="414">
        <f t="shared" si="292"/>
        <v>0</v>
      </c>
      <c r="V919" s="414">
        <f t="shared" si="292"/>
        <v>0</v>
      </c>
      <c r="W919" s="414">
        <f t="shared" si="292"/>
        <v>0</v>
      </c>
      <c r="X919" s="414">
        <f t="shared" si="292"/>
        <v>0</v>
      </c>
      <c r="Y919" s="414">
        <f t="shared" si="292"/>
        <v>0</v>
      </c>
      <c r="Z919" s="414">
        <f t="shared" si="292"/>
        <v>0</v>
      </c>
      <c r="AA919" s="414">
        <f t="shared" si="292"/>
        <v>0</v>
      </c>
      <c r="AB919" s="414">
        <f t="shared" si="292"/>
        <v>0</v>
      </c>
      <c r="AC919" s="400">
        <f t="shared" ref="AC919:AC922" si="293">M919-SUM(N919:AB919)</f>
        <v>0</v>
      </c>
      <c r="AD919" s="854"/>
      <c r="AE919" s="855"/>
      <c r="AF919" s="856"/>
    </row>
    <row r="920" spans="1:32" ht="15" customHeight="1" outlineLevel="1" x14ac:dyDescent="0.2">
      <c r="A920" s="373">
        <v>240</v>
      </c>
      <c r="B920" s="658"/>
      <c r="C920" s="659"/>
      <c r="D920" s="650"/>
      <c r="E920" s="650"/>
      <c r="F920" s="1106" t="str">
        <f t="shared" si="291"/>
        <v>State, provincial &amp; agency GS</v>
      </c>
      <c r="G920" s="1226"/>
      <c r="H920" s="1226"/>
      <c r="I920" s="1226"/>
      <c r="J920" s="1226"/>
      <c r="K920" s="1226"/>
      <c r="L920" s="1226"/>
      <c r="M920" s="400">
        <f t="shared" ref="M920:AB920" si="294">M144</f>
        <v>0</v>
      </c>
      <c r="N920" s="411">
        <f t="shared" si="294"/>
        <v>0</v>
      </c>
      <c r="O920" s="414">
        <f t="shared" si="294"/>
        <v>0</v>
      </c>
      <c r="P920" s="414">
        <f t="shared" si="294"/>
        <v>0</v>
      </c>
      <c r="Q920" s="415">
        <f t="shared" si="294"/>
        <v>0</v>
      </c>
      <c r="R920" s="411">
        <f t="shared" si="294"/>
        <v>0</v>
      </c>
      <c r="S920" s="414">
        <f t="shared" si="294"/>
        <v>0</v>
      </c>
      <c r="T920" s="414">
        <f t="shared" si="294"/>
        <v>0</v>
      </c>
      <c r="U920" s="414">
        <f t="shared" si="294"/>
        <v>0</v>
      </c>
      <c r="V920" s="414">
        <f t="shared" si="294"/>
        <v>0</v>
      </c>
      <c r="W920" s="414">
        <f t="shared" si="294"/>
        <v>0</v>
      </c>
      <c r="X920" s="414">
        <f t="shared" si="294"/>
        <v>0</v>
      </c>
      <c r="Y920" s="414">
        <f t="shared" si="294"/>
        <v>0</v>
      </c>
      <c r="Z920" s="414">
        <f t="shared" si="294"/>
        <v>0</v>
      </c>
      <c r="AA920" s="414">
        <f t="shared" si="294"/>
        <v>0</v>
      </c>
      <c r="AB920" s="414">
        <f t="shared" si="294"/>
        <v>0</v>
      </c>
      <c r="AC920" s="400">
        <f t="shared" si="293"/>
        <v>0</v>
      </c>
      <c r="AD920" s="854"/>
      <c r="AE920" s="855"/>
      <c r="AF920" s="856"/>
    </row>
    <row r="921" spans="1:32" ht="15" customHeight="1" outlineLevel="1" x14ac:dyDescent="0.2">
      <c r="A921" s="373">
        <v>241</v>
      </c>
      <c r="B921" s="658"/>
      <c r="C921" s="659"/>
      <c r="D921" s="384"/>
      <c r="E921" s="384"/>
      <c r="F921" s="1106" t="str">
        <f t="shared" si="291"/>
        <v>State municipal GS</v>
      </c>
      <c r="G921" s="1226"/>
      <c r="H921" s="1226"/>
      <c r="I921" s="1226"/>
      <c r="J921" s="1226"/>
      <c r="K921" s="1226"/>
      <c r="L921" s="1226"/>
      <c r="M921" s="400">
        <f t="shared" ref="M921:AB921" si="295">M145</f>
        <v>0</v>
      </c>
      <c r="N921" s="411">
        <f t="shared" si="295"/>
        <v>0</v>
      </c>
      <c r="O921" s="414">
        <f t="shared" si="295"/>
        <v>0</v>
      </c>
      <c r="P921" s="414">
        <f t="shared" si="295"/>
        <v>0</v>
      </c>
      <c r="Q921" s="415">
        <f t="shared" si="295"/>
        <v>0</v>
      </c>
      <c r="R921" s="411">
        <f t="shared" si="295"/>
        <v>0</v>
      </c>
      <c r="S921" s="414">
        <f t="shared" si="295"/>
        <v>0</v>
      </c>
      <c r="T921" s="414">
        <f t="shared" si="295"/>
        <v>0</v>
      </c>
      <c r="U921" s="414">
        <f t="shared" si="295"/>
        <v>0</v>
      </c>
      <c r="V921" s="414">
        <f t="shared" si="295"/>
        <v>0</v>
      </c>
      <c r="W921" s="414">
        <f t="shared" si="295"/>
        <v>0</v>
      </c>
      <c r="X921" s="414">
        <f t="shared" si="295"/>
        <v>0</v>
      </c>
      <c r="Y921" s="414">
        <f t="shared" si="295"/>
        <v>0</v>
      </c>
      <c r="Z921" s="414">
        <f t="shared" si="295"/>
        <v>0</v>
      </c>
      <c r="AA921" s="414">
        <f t="shared" si="295"/>
        <v>0</v>
      </c>
      <c r="AB921" s="414">
        <f t="shared" si="295"/>
        <v>0</v>
      </c>
      <c r="AC921" s="400">
        <f t="shared" si="293"/>
        <v>0</v>
      </c>
      <c r="AD921" s="854"/>
      <c r="AE921" s="855"/>
      <c r="AF921" s="856"/>
    </row>
    <row r="922" spans="1:32" ht="15" customHeight="1" outlineLevel="1" x14ac:dyDescent="0.2">
      <c r="A922" s="373">
        <v>242</v>
      </c>
      <c r="B922" s="658"/>
      <c r="C922" s="659"/>
      <c r="D922" s="377"/>
      <c r="E922" s="377"/>
      <c r="F922" s="1106" t="str">
        <f t="shared" si="291"/>
        <v>Supranational and multilateral development bank GS</v>
      </c>
      <c r="G922" s="1226"/>
      <c r="H922" s="1226"/>
      <c r="I922" s="1226"/>
      <c r="J922" s="1226"/>
      <c r="K922" s="1226"/>
      <c r="L922" s="1226"/>
      <c r="M922" s="400">
        <f t="shared" ref="M922:AB922" si="296">M146</f>
        <v>0</v>
      </c>
      <c r="N922" s="411">
        <f t="shared" si="296"/>
        <v>0</v>
      </c>
      <c r="O922" s="414">
        <f t="shared" si="296"/>
        <v>0</v>
      </c>
      <c r="P922" s="414">
        <f t="shared" si="296"/>
        <v>0</v>
      </c>
      <c r="Q922" s="415">
        <f t="shared" si="296"/>
        <v>0</v>
      </c>
      <c r="R922" s="411">
        <f t="shared" si="296"/>
        <v>0</v>
      </c>
      <c r="S922" s="414">
        <f t="shared" si="296"/>
        <v>0</v>
      </c>
      <c r="T922" s="414">
        <f t="shared" si="296"/>
        <v>0</v>
      </c>
      <c r="U922" s="414">
        <f t="shared" si="296"/>
        <v>0</v>
      </c>
      <c r="V922" s="414">
        <f t="shared" si="296"/>
        <v>0</v>
      </c>
      <c r="W922" s="414">
        <f t="shared" si="296"/>
        <v>0</v>
      </c>
      <c r="X922" s="414">
        <f t="shared" si="296"/>
        <v>0</v>
      </c>
      <c r="Y922" s="414">
        <f t="shared" si="296"/>
        <v>0</v>
      </c>
      <c r="Z922" s="414">
        <f t="shared" si="296"/>
        <v>0</v>
      </c>
      <c r="AA922" s="414">
        <f t="shared" si="296"/>
        <v>0</v>
      </c>
      <c r="AB922" s="414">
        <f t="shared" si="296"/>
        <v>0</v>
      </c>
      <c r="AC922" s="400">
        <f t="shared" si="293"/>
        <v>0</v>
      </c>
      <c r="AD922" s="854"/>
      <c r="AE922" s="855"/>
      <c r="AF922" s="856"/>
    </row>
    <row r="923" spans="1:32" ht="15.75" customHeight="1" outlineLevel="1" x14ac:dyDescent="0.2">
      <c r="A923" s="373">
        <v>243</v>
      </c>
      <c r="B923" s="658"/>
      <c r="C923" s="659"/>
      <c r="D923" s="384"/>
      <c r="E923" s="1100" t="str">
        <f>E147</f>
        <v>Low or not rated GS</v>
      </c>
      <c r="F923" s="1237"/>
      <c r="G923" s="1237"/>
      <c r="H923" s="1237"/>
      <c r="I923" s="1237"/>
      <c r="J923" s="1237"/>
      <c r="K923" s="1237"/>
      <c r="L923" s="1237"/>
      <c r="M923" s="399">
        <f>SUBTOTAL(9,M924:M927)</f>
        <v>0</v>
      </c>
      <c r="N923" s="402">
        <f t="shared" ref="N923" si="297">SUBTOTAL(9,N924:N927)</f>
        <v>0</v>
      </c>
      <c r="O923" s="406">
        <f t="shared" ref="O923" si="298">SUBTOTAL(9,O924:O927)</f>
        <v>0</v>
      </c>
      <c r="P923" s="405">
        <f t="shared" ref="P923" si="299">SUBTOTAL(9,P924:P927)</f>
        <v>0</v>
      </c>
      <c r="Q923" s="407">
        <f t="shared" ref="Q923" si="300">SUBTOTAL(9,Q924:Q927)</f>
        <v>0</v>
      </c>
      <c r="R923" s="402">
        <f t="shared" ref="R923" si="301">SUBTOTAL(9,R924:R927)</f>
        <v>0</v>
      </c>
      <c r="S923" s="405">
        <f t="shared" ref="S923" si="302">SUBTOTAL(9,S924:S927)</f>
        <v>0</v>
      </c>
      <c r="T923" s="406">
        <f t="shared" ref="T923" si="303">SUBTOTAL(9,T924:T927)</f>
        <v>0</v>
      </c>
      <c r="U923" s="405">
        <f t="shared" ref="U923" si="304">SUBTOTAL(9,U924:U927)</f>
        <v>0</v>
      </c>
      <c r="V923" s="406">
        <f t="shared" ref="V923" si="305">SUBTOTAL(9,V924:V927)</f>
        <v>0</v>
      </c>
      <c r="W923" s="405">
        <f t="shared" ref="W923" si="306">SUBTOTAL(9,W924:W927)</f>
        <v>0</v>
      </c>
      <c r="X923" s="406">
        <f t="shared" ref="X923" si="307">SUBTOTAL(9,X924:X927)</f>
        <v>0</v>
      </c>
      <c r="Y923" s="405">
        <f t="shared" ref="Y923" si="308">SUBTOTAL(9,Y924:Y927)</f>
        <v>0</v>
      </c>
      <c r="Z923" s="406">
        <f t="shared" ref="Z923" si="309">SUBTOTAL(9,Z924:Z927)</f>
        <v>0</v>
      </c>
      <c r="AA923" s="405">
        <f t="shared" ref="AA923" si="310">SUBTOTAL(9,AA924:AA927)</f>
        <v>0</v>
      </c>
      <c r="AB923" s="416">
        <f t="shared" ref="AB923:AC923" si="311">SUBTOTAL(9,AB924:AB927)</f>
        <v>0</v>
      </c>
      <c r="AC923" s="399">
        <f t="shared" si="311"/>
        <v>0</v>
      </c>
      <c r="AD923" s="854"/>
      <c r="AE923" s="855"/>
      <c r="AF923" s="856"/>
    </row>
    <row r="924" spans="1:32" ht="15" customHeight="1" outlineLevel="1" x14ac:dyDescent="0.2">
      <c r="A924" s="373">
        <v>244</v>
      </c>
      <c r="B924" s="658"/>
      <c r="C924" s="659"/>
      <c r="D924" s="650"/>
      <c r="E924" s="650"/>
      <c r="F924" s="1106" t="str">
        <f t="shared" ref="F924:F927" si="312">F148</f>
        <v xml:space="preserve">Sovereigh &amp; central bank GS </v>
      </c>
      <c r="G924" s="1226"/>
      <c r="H924" s="1226"/>
      <c r="I924" s="1226"/>
      <c r="J924" s="1226"/>
      <c r="K924" s="1226"/>
      <c r="L924" s="1226"/>
      <c r="M924" s="400">
        <f t="shared" ref="M924:AB924" si="313">M148</f>
        <v>0</v>
      </c>
      <c r="N924" s="411">
        <f t="shared" si="313"/>
        <v>0</v>
      </c>
      <c r="O924" s="414">
        <f t="shared" si="313"/>
        <v>0</v>
      </c>
      <c r="P924" s="414">
        <f t="shared" si="313"/>
        <v>0</v>
      </c>
      <c r="Q924" s="415">
        <f t="shared" si="313"/>
        <v>0</v>
      </c>
      <c r="R924" s="411">
        <f t="shared" si="313"/>
        <v>0</v>
      </c>
      <c r="S924" s="414">
        <f t="shared" si="313"/>
        <v>0</v>
      </c>
      <c r="T924" s="414">
        <f t="shared" si="313"/>
        <v>0</v>
      </c>
      <c r="U924" s="414">
        <f t="shared" si="313"/>
        <v>0</v>
      </c>
      <c r="V924" s="414">
        <f t="shared" si="313"/>
        <v>0</v>
      </c>
      <c r="W924" s="414">
        <f t="shared" si="313"/>
        <v>0</v>
      </c>
      <c r="X924" s="414">
        <f t="shared" si="313"/>
        <v>0</v>
      </c>
      <c r="Y924" s="414">
        <f t="shared" si="313"/>
        <v>0</v>
      </c>
      <c r="Z924" s="414">
        <f t="shared" si="313"/>
        <v>0</v>
      </c>
      <c r="AA924" s="414">
        <f t="shared" si="313"/>
        <v>0</v>
      </c>
      <c r="AB924" s="414">
        <f t="shared" si="313"/>
        <v>0</v>
      </c>
      <c r="AC924" s="400">
        <f t="shared" ref="AC924:AC927" si="314">M924-SUM(N924:AB924)</f>
        <v>0</v>
      </c>
      <c r="AD924" s="854"/>
      <c r="AE924" s="855"/>
      <c r="AF924" s="856"/>
    </row>
    <row r="925" spans="1:32" ht="15" customHeight="1" outlineLevel="1" x14ac:dyDescent="0.2">
      <c r="A925" s="373">
        <v>245</v>
      </c>
      <c r="B925" s="658"/>
      <c r="C925" s="659"/>
      <c r="D925" s="385"/>
      <c r="E925" s="385"/>
      <c r="F925" s="1106" t="str">
        <f t="shared" si="312"/>
        <v>State, provincial &amp; agency GS</v>
      </c>
      <c r="G925" s="1226"/>
      <c r="H925" s="1226"/>
      <c r="I925" s="1226"/>
      <c r="J925" s="1226"/>
      <c r="K925" s="1226"/>
      <c r="L925" s="1226"/>
      <c r="M925" s="400">
        <f t="shared" ref="M925:AB925" si="315">M149</f>
        <v>0</v>
      </c>
      <c r="N925" s="411">
        <f t="shared" si="315"/>
        <v>0</v>
      </c>
      <c r="O925" s="414">
        <f t="shared" si="315"/>
        <v>0</v>
      </c>
      <c r="P925" s="414">
        <f t="shared" si="315"/>
        <v>0</v>
      </c>
      <c r="Q925" s="415">
        <f t="shared" si="315"/>
        <v>0</v>
      </c>
      <c r="R925" s="411">
        <f t="shared" si="315"/>
        <v>0</v>
      </c>
      <c r="S925" s="414">
        <f t="shared" si="315"/>
        <v>0</v>
      </c>
      <c r="T925" s="414">
        <f t="shared" si="315"/>
        <v>0</v>
      </c>
      <c r="U925" s="414">
        <f t="shared" si="315"/>
        <v>0</v>
      </c>
      <c r="V925" s="414">
        <f t="shared" si="315"/>
        <v>0</v>
      </c>
      <c r="W925" s="414">
        <f t="shared" si="315"/>
        <v>0</v>
      </c>
      <c r="X925" s="414">
        <f t="shared" si="315"/>
        <v>0</v>
      </c>
      <c r="Y925" s="414">
        <f t="shared" si="315"/>
        <v>0</v>
      </c>
      <c r="Z925" s="414">
        <f t="shared" si="315"/>
        <v>0</v>
      </c>
      <c r="AA925" s="414">
        <f t="shared" si="315"/>
        <v>0</v>
      </c>
      <c r="AB925" s="414">
        <f t="shared" si="315"/>
        <v>0</v>
      </c>
      <c r="AC925" s="400">
        <f t="shared" si="314"/>
        <v>0</v>
      </c>
      <c r="AD925" s="854"/>
      <c r="AE925" s="855"/>
      <c r="AF925" s="856"/>
    </row>
    <row r="926" spans="1:32" ht="15" customHeight="1" outlineLevel="1" x14ac:dyDescent="0.2">
      <c r="A926" s="373">
        <v>246</v>
      </c>
      <c r="B926" s="658"/>
      <c r="C926" s="659"/>
      <c r="D926" s="385"/>
      <c r="E926" s="385"/>
      <c r="F926" s="1106" t="str">
        <f t="shared" si="312"/>
        <v>State municipal GS</v>
      </c>
      <c r="G926" s="1226"/>
      <c r="H926" s="1226"/>
      <c r="I926" s="1226"/>
      <c r="J926" s="1226"/>
      <c r="K926" s="1226"/>
      <c r="L926" s="1226"/>
      <c r="M926" s="400">
        <f t="shared" ref="M926:AB926" si="316">M150</f>
        <v>0</v>
      </c>
      <c r="N926" s="411">
        <f t="shared" si="316"/>
        <v>0</v>
      </c>
      <c r="O926" s="414">
        <f t="shared" si="316"/>
        <v>0</v>
      </c>
      <c r="P926" s="414">
        <f t="shared" si="316"/>
        <v>0</v>
      </c>
      <c r="Q926" s="415">
        <f t="shared" si="316"/>
        <v>0</v>
      </c>
      <c r="R926" s="411">
        <f t="shared" si="316"/>
        <v>0</v>
      </c>
      <c r="S926" s="414">
        <f t="shared" si="316"/>
        <v>0</v>
      </c>
      <c r="T926" s="414">
        <f t="shared" si="316"/>
        <v>0</v>
      </c>
      <c r="U926" s="414">
        <f t="shared" si="316"/>
        <v>0</v>
      </c>
      <c r="V926" s="414">
        <f t="shared" si="316"/>
        <v>0</v>
      </c>
      <c r="W926" s="414">
        <f t="shared" si="316"/>
        <v>0</v>
      </c>
      <c r="X926" s="414">
        <f t="shared" si="316"/>
        <v>0</v>
      </c>
      <c r="Y926" s="414">
        <f t="shared" si="316"/>
        <v>0</v>
      </c>
      <c r="Z926" s="414">
        <f t="shared" si="316"/>
        <v>0</v>
      </c>
      <c r="AA926" s="414">
        <f t="shared" si="316"/>
        <v>0</v>
      </c>
      <c r="AB926" s="414">
        <f t="shared" si="316"/>
        <v>0</v>
      </c>
      <c r="AC926" s="400">
        <f t="shared" si="314"/>
        <v>0</v>
      </c>
      <c r="AD926" s="854"/>
      <c r="AE926" s="855"/>
      <c r="AF926" s="856"/>
    </row>
    <row r="927" spans="1:32" ht="15" customHeight="1" outlineLevel="1" x14ac:dyDescent="0.2">
      <c r="A927" s="373">
        <v>247</v>
      </c>
      <c r="B927" s="658"/>
      <c r="C927" s="659"/>
      <c r="D927" s="386"/>
      <c r="E927" s="386"/>
      <c r="F927" s="1106" t="str">
        <f t="shared" si="312"/>
        <v>Supranational and multilateral development bank GS</v>
      </c>
      <c r="G927" s="1226"/>
      <c r="H927" s="1226"/>
      <c r="I927" s="1226"/>
      <c r="J927" s="1226"/>
      <c r="K927" s="1226"/>
      <c r="L927" s="1226"/>
      <c r="M927" s="400">
        <f t="shared" ref="M927:AB927" si="317">M151</f>
        <v>0</v>
      </c>
      <c r="N927" s="411">
        <f t="shared" si="317"/>
        <v>0</v>
      </c>
      <c r="O927" s="414">
        <f t="shared" si="317"/>
        <v>0</v>
      </c>
      <c r="P927" s="414">
        <f t="shared" si="317"/>
        <v>0</v>
      </c>
      <c r="Q927" s="415">
        <f t="shared" si="317"/>
        <v>0</v>
      </c>
      <c r="R927" s="411">
        <f t="shared" si="317"/>
        <v>0</v>
      </c>
      <c r="S927" s="414">
        <f t="shared" si="317"/>
        <v>0</v>
      </c>
      <c r="T927" s="414">
        <f t="shared" si="317"/>
        <v>0</v>
      </c>
      <c r="U927" s="414">
        <f t="shared" si="317"/>
        <v>0</v>
      </c>
      <c r="V927" s="414">
        <f t="shared" si="317"/>
        <v>0</v>
      </c>
      <c r="W927" s="414">
        <f t="shared" si="317"/>
        <v>0</v>
      </c>
      <c r="X927" s="414">
        <f t="shared" si="317"/>
        <v>0</v>
      </c>
      <c r="Y927" s="414">
        <f t="shared" si="317"/>
        <v>0</v>
      </c>
      <c r="Z927" s="414">
        <f t="shared" si="317"/>
        <v>0</v>
      </c>
      <c r="AA927" s="414">
        <f t="shared" si="317"/>
        <v>0</v>
      </c>
      <c r="AB927" s="414">
        <f t="shared" si="317"/>
        <v>0</v>
      </c>
      <c r="AC927" s="400">
        <f t="shared" si="314"/>
        <v>0</v>
      </c>
      <c r="AD927" s="857"/>
      <c r="AE927" s="858"/>
      <c r="AF927" s="859"/>
    </row>
    <row r="928" spans="1:32" outlineLevel="1" x14ac:dyDescent="0.2">
      <c r="A928" s="373">
        <v>248</v>
      </c>
      <c r="B928" s="658"/>
      <c r="C928" s="659"/>
      <c r="D928" s="1103" t="str">
        <f>D152</f>
        <v>Mortgage backed securities (MBS)</v>
      </c>
      <c r="E928" s="1114"/>
      <c r="F928" s="1114"/>
      <c r="G928" s="1114"/>
      <c r="H928" s="1114"/>
      <c r="I928" s="1114"/>
      <c r="J928" s="1114"/>
      <c r="K928" s="1114"/>
      <c r="L928" s="1114"/>
      <c r="M928" s="1114"/>
      <c r="N928" s="1114"/>
      <c r="O928" s="1114"/>
      <c r="P928" s="1114"/>
      <c r="Q928" s="1114"/>
      <c r="R928" s="1114"/>
      <c r="S928" s="1114"/>
      <c r="T928" s="1114"/>
      <c r="U928" s="1114"/>
      <c r="V928" s="1114"/>
      <c r="W928" s="1114"/>
      <c r="X928" s="1114"/>
      <c r="Y928" s="1114"/>
      <c r="Z928" s="1114"/>
      <c r="AA928" s="1114"/>
      <c r="AB928" s="1114"/>
      <c r="AC928" s="1114"/>
      <c r="AD928" s="1114"/>
      <c r="AE928" s="1114"/>
      <c r="AF928" s="1355"/>
    </row>
    <row r="929" spans="1:32" ht="15.75" customHeight="1" outlineLevel="1" x14ac:dyDescent="0.2">
      <c r="A929" s="373">
        <v>249</v>
      </c>
      <c r="B929" s="658"/>
      <c r="C929" s="659"/>
      <c r="D929" s="386"/>
      <c r="E929" s="1097" t="str">
        <f>E153</f>
        <v>Agency MBS</v>
      </c>
      <c r="F929" s="1238"/>
      <c r="G929" s="1238"/>
      <c r="H929" s="1238"/>
      <c r="I929" s="1238"/>
      <c r="J929" s="1238"/>
      <c r="K929" s="1238"/>
      <c r="L929" s="1238"/>
      <c r="M929" s="399">
        <f>SUBTOTAL(9,M930:M932)</f>
        <v>0</v>
      </c>
      <c r="N929" s="402">
        <f t="shared" ref="N929:AC929" si="318">SUBTOTAL(9,N930:N932)</f>
        <v>0</v>
      </c>
      <c r="O929" s="406">
        <f t="shared" si="318"/>
        <v>0</v>
      </c>
      <c r="P929" s="405">
        <f t="shared" si="318"/>
        <v>0</v>
      </c>
      <c r="Q929" s="407">
        <f t="shared" si="318"/>
        <v>0</v>
      </c>
      <c r="R929" s="402">
        <f t="shared" si="318"/>
        <v>0</v>
      </c>
      <c r="S929" s="405">
        <f t="shared" si="318"/>
        <v>0</v>
      </c>
      <c r="T929" s="406">
        <f t="shared" si="318"/>
        <v>0</v>
      </c>
      <c r="U929" s="405">
        <f t="shared" si="318"/>
        <v>0</v>
      </c>
      <c r="V929" s="406">
        <f t="shared" si="318"/>
        <v>0</v>
      </c>
      <c r="W929" s="405">
        <f t="shared" si="318"/>
        <v>0</v>
      </c>
      <c r="X929" s="406">
        <f t="shared" si="318"/>
        <v>0</v>
      </c>
      <c r="Y929" s="405">
        <f t="shared" si="318"/>
        <v>0</v>
      </c>
      <c r="Z929" s="406">
        <f t="shared" si="318"/>
        <v>0</v>
      </c>
      <c r="AA929" s="405">
        <f t="shared" si="318"/>
        <v>0</v>
      </c>
      <c r="AB929" s="416">
        <f t="shared" si="318"/>
        <v>0</v>
      </c>
      <c r="AC929" s="399">
        <f t="shared" si="318"/>
        <v>0</v>
      </c>
      <c r="AD929" s="957"/>
      <c r="AE929" s="852"/>
      <c r="AF929" s="853"/>
    </row>
    <row r="930" spans="1:32" ht="15" customHeight="1" outlineLevel="1" x14ac:dyDescent="0.2">
      <c r="A930" s="373">
        <v>250</v>
      </c>
      <c r="B930" s="658"/>
      <c r="C930" s="659"/>
      <c r="D930" s="386"/>
      <c r="E930" s="387"/>
      <c r="F930" s="1106" t="str">
        <f t="shared" ref="F930:F932" si="319">F154</f>
        <v>Agency MBS, high rated</v>
      </c>
      <c r="G930" s="1226"/>
      <c r="H930" s="1226"/>
      <c r="I930" s="1226"/>
      <c r="J930" s="1226"/>
      <c r="K930" s="1226"/>
      <c r="L930" s="1226"/>
      <c r="M930" s="400">
        <f t="shared" ref="M930:AB932" si="320">M154</f>
        <v>0</v>
      </c>
      <c r="N930" s="411">
        <f t="shared" si="320"/>
        <v>0</v>
      </c>
      <c r="O930" s="414">
        <f t="shared" si="320"/>
        <v>0</v>
      </c>
      <c r="P930" s="414">
        <f t="shared" si="320"/>
        <v>0</v>
      </c>
      <c r="Q930" s="415">
        <f t="shared" si="320"/>
        <v>0</v>
      </c>
      <c r="R930" s="411">
        <f t="shared" si="320"/>
        <v>0</v>
      </c>
      <c r="S930" s="414">
        <f t="shared" si="320"/>
        <v>0</v>
      </c>
      <c r="T930" s="414">
        <f t="shared" si="320"/>
        <v>0</v>
      </c>
      <c r="U930" s="414">
        <f t="shared" si="320"/>
        <v>0</v>
      </c>
      <c r="V930" s="414">
        <f t="shared" si="320"/>
        <v>0</v>
      </c>
      <c r="W930" s="414">
        <f t="shared" si="320"/>
        <v>0</v>
      </c>
      <c r="X930" s="414">
        <f t="shared" si="320"/>
        <v>0</v>
      </c>
      <c r="Y930" s="414">
        <f t="shared" si="320"/>
        <v>0</v>
      </c>
      <c r="Z930" s="414">
        <f t="shared" si="320"/>
        <v>0</v>
      </c>
      <c r="AA930" s="414">
        <f t="shared" si="320"/>
        <v>0</v>
      </c>
      <c r="AB930" s="414">
        <f t="shared" si="320"/>
        <v>0</v>
      </c>
      <c r="AC930" s="400">
        <f t="shared" ref="AC930:AC932" si="321">M930-SUM(N930:AB930)</f>
        <v>0</v>
      </c>
      <c r="AD930" s="854"/>
      <c r="AE930" s="855"/>
      <c r="AF930" s="856"/>
    </row>
    <row r="931" spans="1:32" ht="15" customHeight="1" outlineLevel="1" x14ac:dyDescent="0.2">
      <c r="A931" s="373">
        <v>251</v>
      </c>
      <c r="B931" s="658"/>
      <c r="C931" s="659"/>
      <c r="D931" s="386"/>
      <c r="E931" s="387"/>
      <c r="F931" s="1106" t="str">
        <f t="shared" si="319"/>
        <v>Agency MBS, medium rated</v>
      </c>
      <c r="G931" s="1226"/>
      <c r="H931" s="1226"/>
      <c r="I931" s="1226"/>
      <c r="J931" s="1226"/>
      <c r="K931" s="1226"/>
      <c r="L931" s="1226"/>
      <c r="M931" s="400">
        <f t="shared" si="320"/>
        <v>0</v>
      </c>
      <c r="N931" s="411">
        <f t="shared" si="320"/>
        <v>0</v>
      </c>
      <c r="O931" s="414">
        <f t="shared" si="320"/>
        <v>0</v>
      </c>
      <c r="P931" s="414">
        <f t="shared" si="320"/>
        <v>0</v>
      </c>
      <c r="Q931" s="415">
        <f t="shared" si="320"/>
        <v>0</v>
      </c>
      <c r="R931" s="411">
        <f t="shared" si="320"/>
        <v>0</v>
      </c>
      <c r="S931" s="414">
        <f t="shared" si="320"/>
        <v>0</v>
      </c>
      <c r="T931" s="414">
        <f t="shared" si="320"/>
        <v>0</v>
      </c>
      <c r="U931" s="414">
        <f t="shared" si="320"/>
        <v>0</v>
      </c>
      <c r="V931" s="414">
        <f t="shared" si="320"/>
        <v>0</v>
      </c>
      <c r="W931" s="414">
        <f t="shared" si="320"/>
        <v>0</v>
      </c>
      <c r="X931" s="414">
        <f t="shared" si="320"/>
        <v>0</v>
      </c>
      <c r="Y931" s="414">
        <f t="shared" si="320"/>
        <v>0</v>
      </c>
      <c r="Z931" s="414">
        <f t="shared" si="320"/>
        <v>0</v>
      </c>
      <c r="AA931" s="414">
        <f t="shared" si="320"/>
        <v>0</v>
      </c>
      <c r="AB931" s="414">
        <f t="shared" si="320"/>
        <v>0</v>
      </c>
      <c r="AC931" s="400">
        <f t="shared" si="321"/>
        <v>0</v>
      </c>
      <c r="AD931" s="854"/>
      <c r="AE931" s="855"/>
      <c r="AF931" s="856"/>
    </row>
    <row r="932" spans="1:32" ht="15" customHeight="1" outlineLevel="1" x14ac:dyDescent="0.2">
      <c r="A932" s="373">
        <v>252</v>
      </c>
      <c r="B932" s="658"/>
      <c r="C932" s="659"/>
      <c r="D932" s="386"/>
      <c r="E932" s="387"/>
      <c r="F932" s="1106" t="str">
        <f t="shared" si="319"/>
        <v>Agency MBS, low or not rated</v>
      </c>
      <c r="G932" s="1226"/>
      <c r="H932" s="1226"/>
      <c r="I932" s="1226"/>
      <c r="J932" s="1226"/>
      <c r="K932" s="1226"/>
      <c r="L932" s="1226"/>
      <c r="M932" s="400">
        <f t="shared" si="320"/>
        <v>0</v>
      </c>
      <c r="N932" s="411">
        <f t="shared" si="320"/>
        <v>0</v>
      </c>
      <c r="O932" s="414">
        <f t="shared" si="320"/>
        <v>0</v>
      </c>
      <c r="P932" s="414">
        <f t="shared" si="320"/>
        <v>0</v>
      </c>
      <c r="Q932" s="415">
        <f t="shared" si="320"/>
        <v>0</v>
      </c>
      <c r="R932" s="411">
        <f t="shared" si="320"/>
        <v>0</v>
      </c>
      <c r="S932" s="414">
        <f t="shared" si="320"/>
        <v>0</v>
      </c>
      <c r="T932" s="414">
        <f t="shared" si="320"/>
        <v>0</v>
      </c>
      <c r="U932" s="414">
        <f t="shared" si="320"/>
        <v>0</v>
      </c>
      <c r="V932" s="414">
        <f t="shared" si="320"/>
        <v>0</v>
      </c>
      <c r="W932" s="414">
        <f t="shared" si="320"/>
        <v>0</v>
      </c>
      <c r="X932" s="414">
        <f t="shared" si="320"/>
        <v>0</v>
      </c>
      <c r="Y932" s="414">
        <f t="shared" si="320"/>
        <v>0</v>
      </c>
      <c r="Z932" s="414">
        <f t="shared" si="320"/>
        <v>0</v>
      </c>
      <c r="AA932" s="414">
        <f t="shared" si="320"/>
        <v>0</v>
      </c>
      <c r="AB932" s="414">
        <f t="shared" si="320"/>
        <v>0</v>
      </c>
      <c r="AC932" s="400">
        <f t="shared" si="321"/>
        <v>0</v>
      </c>
      <c r="AD932" s="854"/>
      <c r="AE932" s="855"/>
      <c r="AF932" s="856"/>
    </row>
    <row r="933" spans="1:32" outlineLevel="1" x14ac:dyDescent="0.2">
      <c r="A933" s="373">
        <v>253</v>
      </c>
      <c r="B933" s="658"/>
      <c r="C933" s="659"/>
      <c r="D933" s="386"/>
      <c r="E933" s="1353" t="str">
        <f>E157</f>
        <v>Non-agency commercial MBS (CMBS)</v>
      </c>
      <c r="F933" s="1354"/>
      <c r="G933" s="1354"/>
      <c r="H933" s="1354"/>
      <c r="I933" s="1354"/>
      <c r="J933" s="1354"/>
      <c r="K933" s="1354"/>
      <c r="L933" s="1354"/>
      <c r="M933" s="399">
        <f>SUBTOTAL(9,M934:M936)</f>
        <v>0</v>
      </c>
      <c r="N933" s="402">
        <f t="shared" ref="N933" si="322">SUBTOTAL(9,N934:N936)</f>
        <v>0</v>
      </c>
      <c r="O933" s="406">
        <f t="shared" ref="O933" si="323">SUBTOTAL(9,O934:O936)</f>
        <v>0</v>
      </c>
      <c r="P933" s="405">
        <f t="shared" ref="P933" si="324">SUBTOTAL(9,P934:P936)</f>
        <v>0</v>
      </c>
      <c r="Q933" s="407">
        <f t="shared" ref="Q933" si="325">SUBTOTAL(9,Q934:Q936)</f>
        <v>0</v>
      </c>
      <c r="R933" s="402">
        <f t="shared" ref="R933" si="326">SUBTOTAL(9,R934:R936)</f>
        <v>0</v>
      </c>
      <c r="S933" s="405">
        <f t="shared" ref="S933" si="327">SUBTOTAL(9,S934:S936)</f>
        <v>0</v>
      </c>
      <c r="T933" s="406">
        <f t="shared" ref="T933" si="328">SUBTOTAL(9,T934:T936)</f>
        <v>0</v>
      </c>
      <c r="U933" s="405">
        <f t="shared" ref="U933" si="329">SUBTOTAL(9,U934:U936)</f>
        <v>0</v>
      </c>
      <c r="V933" s="406">
        <f t="shared" ref="V933" si="330">SUBTOTAL(9,V934:V936)</f>
        <v>0</v>
      </c>
      <c r="W933" s="405">
        <f t="shared" ref="W933" si="331">SUBTOTAL(9,W934:W936)</f>
        <v>0</v>
      </c>
      <c r="X933" s="406">
        <f t="shared" ref="X933" si="332">SUBTOTAL(9,X934:X936)</f>
        <v>0</v>
      </c>
      <c r="Y933" s="405">
        <f t="shared" ref="Y933" si="333">SUBTOTAL(9,Y934:Y936)</f>
        <v>0</v>
      </c>
      <c r="Z933" s="406">
        <f t="shared" ref="Z933" si="334">SUBTOTAL(9,Z934:Z936)</f>
        <v>0</v>
      </c>
      <c r="AA933" s="405">
        <f t="shared" ref="AA933" si="335">SUBTOTAL(9,AA934:AA936)</f>
        <v>0</v>
      </c>
      <c r="AB933" s="416">
        <f t="shared" ref="AB933:AC933" si="336">SUBTOTAL(9,AB934:AB936)</f>
        <v>0</v>
      </c>
      <c r="AC933" s="399">
        <f t="shared" si="336"/>
        <v>0</v>
      </c>
      <c r="AD933" s="854"/>
      <c r="AE933" s="855"/>
      <c r="AF933" s="856"/>
    </row>
    <row r="934" spans="1:32" ht="15" customHeight="1" outlineLevel="1" x14ac:dyDescent="0.2">
      <c r="A934" s="373">
        <v>254</v>
      </c>
      <c r="B934" s="658"/>
      <c r="C934" s="659"/>
      <c r="D934" s="386"/>
      <c r="E934" s="387"/>
      <c r="F934" s="1106" t="str">
        <f t="shared" ref="F934:F936" si="337">F158</f>
        <v>Non-agency CMBS, high rated</v>
      </c>
      <c r="G934" s="1226"/>
      <c r="H934" s="1226"/>
      <c r="I934" s="1226"/>
      <c r="J934" s="1226"/>
      <c r="K934" s="1226"/>
      <c r="L934" s="1226"/>
      <c r="M934" s="400">
        <f t="shared" ref="M934:AB936" si="338">M158</f>
        <v>0</v>
      </c>
      <c r="N934" s="411">
        <f t="shared" si="338"/>
        <v>0</v>
      </c>
      <c r="O934" s="414">
        <f t="shared" si="338"/>
        <v>0</v>
      </c>
      <c r="P934" s="414">
        <f t="shared" si="338"/>
        <v>0</v>
      </c>
      <c r="Q934" s="415">
        <f t="shared" si="338"/>
        <v>0</v>
      </c>
      <c r="R934" s="411">
        <f t="shared" si="338"/>
        <v>0</v>
      </c>
      <c r="S934" s="414">
        <f t="shared" si="338"/>
        <v>0</v>
      </c>
      <c r="T934" s="414">
        <f t="shared" si="338"/>
        <v>0</v>
      </c>
      <c r="U934" s="414">
        <f t="shared" si="338"/>
        <v>0</v>
      </c>
      <c r="V934" s="414">
        <f t="shared" si="338"/>
        <v>0</v>
      </c>
      <c r="W934" s="414">
        <f t="shared" si="338"/>
        <v>0</v>
      </c>
      <c r="X934" s="414">
        <f t="shared" si="338"/>
        <v>0</v>
      </c>
      <c r="Y934" s="414">
        <f t="shared" si="338"/>
        <v>0</v>
      </c>
      <c r="Z934" s="414">
        <f t="shared" si="338"/>
        <v>0</v>
      </c>
      <c r="AA934" s="414">
        <f t="shared" si="338"/>
        <v>0</v>
      </c>
      <c r="AB934" s="414">
        <f t="shared" si="338"/>
        <v>0</v>
      </c>
      <c r="AC934" s="400">
        <f t="shared" ref="AC934:AC936" si="339">M934-SUM(N934:AB934)</f>
        <v>0</v>
      </c>
      <c r="AD934" s="854"/>
      <c r="AE934" s="855"/>
      <c r="AF934" s="856"/>
    </row>
    <row r="935" spans="1:32" ht="15" customHeight="1" outlineLevel="1" x14ac:dyDescent="0.2">
      <c r="A935" s="373">
        <v>255</v>
      </c>
      <c r="B935" s="658"/>
      <c r="C935" s="659"/>
      <c r="D935" s="386"/>
      <c r="E935" s="387"/>
      <c r="F935" s="1106" t="str">
        <f t="shared" si="337"/>
        <v>Non-agency CMBS, medium rated</v>
      </c>
      <c r="G935" s="1226"/>
      <c r="H935" s="1226"/>
      <c r="I935" s="1226"/>
      <c r="J935" s="1226"/>
      <c r="K935" s="1226"/>
      <c r="L935" s="1226"/>
      <c r="M935" s="400">
        <f t="shared" si="338"/>
        <v>0</v>
      </c>
      <c r="N935" s="411">
        <f t="shared" si="338"/>
        <v>0</v>
      </c>
      <c r="O935" s="414">
        <f t="shared" si="338"/>
        <v>0</v>
      </c>
      <c r="P935" s="414">
        <f t="shared" si="338"/>
        <v>0</v>
      </c>
      <c r="Q935" s="415">
        <f t="shared" si="338"/>
        <v>0</v>
      </c>
      <c r="R935" s="411">
        <f t="shared" si="338"/>
        <v>0</v>
      </c>
      <c r="S935" s="414">
        <f t="shared" si="338"/>
        <v>0</v>
      </c>
      <c r="T935" s="414">
        <f t="shared" si="338"/>
        <v>0</v>
      </c>
      <c r="U935" s="414">
        <f t="shared" si="338"/>
        <v>0</v>
      </c>
      <c r="V935" s="414">
        <f t="shared" si="338"/>
        <v>0</v>
      </c>
      <c r="W935" s="414">
        <f t="shared" si="338"/>
        <v>0</v>
      </c>
      <c r="X935" s="414">
        <f t="shared" si="338"/>
        <v>0</v>
      </c>
      <c r="Y935" s="414">
        <f t="shared" si="338"/>
        <v>0</v>
      </c>
      <c r="Z935" s="414">
        <f t="shared" si="338"/>
        <v>0</v>
      </c>
      <c r="AA935" s="414">
        <f t="shared" si="338"/>
        <v>0</v>
      </c>
      <c r="AB935" s="414">
        <f t="shared" si="338"/>
        <v>0</v>
      </c>
      <c r="AC935" s="400">
        <f t="shared" si="339"/>
        <v>0</v>
      </c>
      <c r="AD935" s="854"/>
      <c r="AE935" s="855"/>
      <c r="AF935" s="856"/>
    </row>
    <row r="936" spans="1:32" ht="15" customHeight="1" outlineLevel="1" x14ac:dyDescent="0.2">
      <c r="A936" s="373">
        <v>256</v>
      </c>
      <c r="B936" s="658"/>
      <c r="C936" s="659"/>
      <c r="D936" s="386"/>
      <c r="E936" s="387"/>
      <c r="F936" s="1106" t="str">
        <f t="shared" si="337"/>
        <v>Non-agency CMBS, low or not rated</v>
      </c>
      <c r="G936" s="1226"/>
      <c r="H936" s="1226"/>
      <c r="I936" s="1226"/>
      <c r="J936" s="1226"/>
      <c r="K936" s="1226"/>
      <c r="L936" s="1226"/>
      <c r="M936" s="400">
        <f t="shared" si="338"/>
        <v>0</v>
      </c>
      <c r="N936" s="411">
        <f t="shared" si="338"/>
        <v>0</v>
      </c>
      <c r="O936" s="414">
        <f t="shared" si="338"/>
        <v>0</v>
      </c>
      <c r="P936" s="414">
        <f t="shared" si="338"/>
        <v>0</v>
      </c>
      <c r="Q936" s="415">
        <f t="shared" si="338"/>
        <v>0</v>
      </c>
      <c r="R936" s="411">
        <f t="shared" si="338"/>
        <v>0</v>
      </c>
      <c r="S936" s="414">
        <f t="shared" si="338"/>
        <v>0</v>
      </c>
      <c r="T936" s="414">
        <f t="shared" si="338"/>
        <v>0</v>
      </c>
      <c r="U936" s="414">
        <f t="shared" si="338"/>
        <v>0</v>
      </c>
      <c r="V936" s="414">
        <f t="shared" si="338"/>
        <v>0</v>
      </c>
      <c r="W936" s="414">
        <f t="shared" si="338"/>
        <v>0</v>
      </c>
      <c r="X936" s="414">
        <f t="shared" si="338"/>
        <v>0</v>
      </c>
      <c r="Y936" s="414">
        <f t="shared" si="338"/>
        <v>0</v>
      </c>
      <c r="Z936" s="414">
        <f t="shared" si="338"/>
        <v>0</v>
      </c>
      <c r="AA936" s="414">
        <f t="shared" si="338"/>
        <v>0</v>
      </c>
      <c r="AB936" s="414">
        <f t="shared" si="338"/>
        <v>0</v>
      </c>
      <c r="AC936" s="400">
        <f t="shared" si="339"/>
        <v>0</v>
      </c>
      <c r="AD936" s="854"/>
      <c r="AE936" s="855"/>
      <c r="AF936" s="856"/>
    </row>
    <row r="937" spans="1:32" outlineLevel="1" x14ac:dyDescent="0.2">
      <c r="A937" s="373">
        <v>257</v>
      </c>
      <c r="B937" s="658"/>
      <c r="C937" s="659"/>
      <c r="D937" s="386"/>
      <c r="E937" s="1100" t="str">
        <f>E161</f>
        <v>Non-agency residential MBS (RMBS)</v>
      </c>
      <c r="F937" s="1237"/>
      <c r="G937" s="1237"/>
      <c r="H937" s="1237"/>
      <c r="I937" s="1237"/>
      <c r="J937" s="1237"/>
      <c r="K937" s="1237"/>
      <c r="L937" s="1237"/>
      <c r="M937" s="399">
        <f>SUBTOTAL(9,M938:M940)</f>
        <v>0</v>
      </c>
      <c r="N937" s="402">
        <f t="shared" ref="N937" si="340">SUBTOTAL(9,N938:N940)</f>
        <v>0</v>
      </c>
      <c r="O937" s="406">
        <f t="shared" ref="O937" si="341">SUBTOTAL(9,O938:O940)</f>
        <v>0</v>
      </c>
      <c r="P937" s="405">
        <f t="shared" ref="P937" si="342">SUBTOTAL(9,P938:P940)</f>
        <v>0</v>
      </c>
      <c r="Q937" s="407">
        <f t="shared" ref="Q937" si="343">SUBTOTAL(9,Q938:Q940)</f>
        <v>0</v>
      </c>
      <c r="R937" s="402">
        <f t="shared" ref="R937" si="344">SUBTOTAL(9,R938:R940)</f>
        <v>0</v>
      </c>
      <c r="S937" s="405">
        <f t="shared" ref="S937" si="345">SUBTOTAL(9,S938:S940)</f>
        <v>0</v>
      </c>
      <c r="T937" s="406">
        <f t="shared" ref="T937" si="346">SUBTOTAL(9,T938:T940)</f>
        <v>0</v>
      </c>
      <c r="U937" s="405">
        <f t="shared" ref="U937" si="347">SUBTOTAL(9,U938:U940)</f>
        <v>0</v>
      </c>
      <c r="V937" s="406">
        <f t="shared" ref="V937" si="348">SUBTOTAL(9,V938:V940)</f>
        <v>0</v>
      </c>
      <c r="W937" s="405">
        <f t="shared" ref="W937" si="349">SUBTOTAL(9,W938:W940)</f>
        <v>0</v>
      </c>
      <c r="X937" s="406">
        <f t="shared" ref="X937" si="350">SUBTOTAL(9,X938:X940)</f>
        <v>0</v>
      </c>
      <c r="Y937" s="405">
        <f t="shared" ref="Y937" si="351">SUBTOTAL(9,Y938:Y940)</f>
        <v>0</v>
      </c>
      <c r="Z937" s="406">
        <f t="shared" ref="Z937" si="352">SUBTOTAL(9,Z938:Z940)</f>
        <v>0</v>
      </c>
      <c r="AA937" s="405">
        <f t="shared" ref="AA937" si="353">SUBTOTAL(9,AA938:AA940)</f>
        <v>0</v>
      </c>
      <c r="AB937" s="416">
        <f t="shared" ref="AB937:AC937" si="354">SUBTOTAL(9,AB938:AB940)</f>
        <v>0</v>
      </c>
      <c r="AC937" s="399">
        <f t="shared" si="354"/>
        <v>0</v>
      </c>
      <c r="AD937" s="854"/>
      <c r="AE937" s="855"/>
      <c r="AF937" s="856"/>
    </row>
    <row r="938" spans="1:32" ht="15" customHeight="1" outlineLevel="1" x14ac:dyDescent="0.2">
      <c r="A938" s="373">
        <v>258</v>
      </c>
      <c r="B938" s="658"/>
      <c r="C938" s="659"/>
      <c r="D938" s="386"/>
      <c r="E938" s="387"/>
      <c r="F938" s="1106" t="str">
        <f t="shared" ref="F938:F940" si="355">F162</f>
        <v>Non-agency RMBS, high rated</v>
      </c>
      <c r="G938" s="1226"/>
      <c r="H938" s="1226"/>
      <c r="I938" s="1226"/>
      <c r="J938" s="1226"/>
      <c r="K938" s="1226"/>
      <c r="L938" s="1226"/>
      <c r="M938" s="400">
        <f t="shared" ref="M938:AB940" si="356">M162</f>
        <v>0</v>
      </c>
      <c r="N938" s="411">
        <f t="shared" si="356"/>
        <v>0</v>
      </c>
      <c r="O938" s="414">
        <f t="shared" si="356"/>
        <v>0</v>
      </c>
      <c r="P938" s="414">
        <f t="shared" si="356"/>
        <v>0</v>
      </c>
      <c r="Q938" s="415">
        <f t="shared" si="356"/>
        <v>0</v>
      </c>
      <c r="R938" s="411">
        <f t="shared" si="356"/>
        <v>0</v>
      </c>
      <c r="S938" s="414">
        <f t="shared" si="356"/>
        <v>0</v>
      </c>
      <c r="T938" s="414">
        <f t="shared" si="356"/>
        <v>0</v>
      </c>
      <c r="U938" s="414">
        <f t="shared" si="356"/>
        <v>0</v>
      </c>
      <c r="V938" s="414">
        <f t="shared" si="356"/>
        <v>0</v>
      </c>
      <c r="W938" s="414">
        <f t="shared" si="356"/>
        <v>0</v>
      </c>
      <c r="X938" s="414">
        <f t="shared" si="356"/>
        <v>0</v>
      </c>
      <c r="Y938" s="414">
        <f t="shared" si="356"/>
        <v>0</v>
      </c>
      <c r="Z938" s="414">
        <f t="shared" si="356"/>
        <v>0</v>
      </c>
      <c r="AA938" s="414">
        <f t="shared" si="356"/>
        <v>0</v>
      </c>
      <c r="AB938" s="414">
        <f t="shared" si="356"/>
        <v>0</v>
      </c>
      <c r="AC938" s="400">
        <f t="shared" ref="AC938:AC940" si="357">M938-SUM(N938:AB938)</f>
        <v>0</v>
      </c>
      <c r="AD938" s="854"/>
      <c r="AE938" s="855"/>
      <c r="AF938" s="856"/>
    </row>
    <row r="939" spans="1:32" ht="15" customHeight="1" outlineLevel="1" x14ac:dyDescent="0.2">
      <c r="A939" s="373">
        <v>259</v>
      </c>
      <c r="B939" s="658"/>
      <c r="C939" s="659"/>
      <c r="D939" s="386"/>
      <c r="E939" s="387"/>
      <c r="F939" s="1106" t="str">
        <f t="shared" si="355"/>
        <v>Non-agency RMBS, medium rated</v>
      </c>
      <c r="G939" s="1226"/>
      <c r="H939" s="1226"/>
      <c r="I939" s="1226"/>
      <c r="J939" s="1226"/>
      <c r="K939" s="1226"/>
      <c r="L939" s="1226"/>
      <c r="M939" s="400">
        <f t="shared" si="356"/>
        <v>0</v>
      </c>
      <c r="N939" s="411">
        <f t="shared" si="356"/>
        <v>0</v>
      </c>
      <c r="O939" s="414">
        <f t="shared" si="356"/>
        <v>0</v>
      </c>
      <c r="P939" s="414">
        <f t="shared" si="356"/>
        <v>0</v>
      </c>
      <c r="Q939" s="415">
        <f t="shared" si="356"/>
        <v>0</v>
      </c>
      <c r="R939" s="411">
        <f t="shared" si="356"/>
        <v>0</v>
      </c>
      <c r="S939" s="414">
        <f t="shared" si="356"/>
        <v>0</v>
      </c>
      <c r="T939" s="414">
        <f t="shared" si="356"/>
        <v>0</v>
      </c>
      <c r="U939" s="414">
        <f t="shared" si="356"/>
        <v>0</v>
      </c>
      <c r="V939" s="414">
        <f t="shared" si="356"/>
        <v>0</v>
      </c>
      <c r="W939" s="414">
        <f t="shared" si="356"/>
        <v>0</v>
      </c>
      <c r="X939" s="414">
        <f t="shared" si="356"/>
        <v>0</v>
      </c>
      <c r="Y939" s="414">
        <f t="shared" si="356"/>
        <v>0</v>
      </c>
      <c r="Z939" s="414">
        <f t="shared" si="356"/>
        <v>0</v>
      </c>
      <c r="AA939" s="414">
        <f t="shared" si="356"/>
        <v>0</v>
      </c>
      <c r="AB939" s="414">
        <f t="shared" si="356"/>
        <v>0</v>
      </c>
      <c r="AC939" s="400">
        <f t="shared" si="357"/>
        <v>0</v>
      </c>
      <c r="AD939" s="854"/>
      <c r="AE939" s="855"/>
      <c r="AF939" s="856"/>
    </row>
    <row r="940" spans="1:32" ht="15" customHeight="1" outlineLevel="1" x14ac:dyDescent="0.2">
      <c r="A940" s="373">
        <v>260</v>
      </c>
      <c r="B940" s="658"/>
      <c r="C940" s="659"/>
      <c r="D940" s="386"/>
      <c r="E940" s="387"/>
      <c r="F940" s="1106" t="str">
        <f t="shared" si="355"/>
        <v>Non-agency RMBS, low or not rated</v>
      </c>
      <c r="G940" s="1226"/>
      <c r="H940" s="1226"/>
      <c r="I940" s="1226"/>
      <c r="J940" s="1226"/>
      <c r="K940" s="1226"/>
      <c r="L940" s="1226"/>
      <c r="M940" s="400">
        <f t="shared" si="356"/>
        <v>0</v>
      </c>
      <c r="N940" s="411">
        <f t="shared" si="356"/>
        <v>0</v>
      </c>
      <c r="O940" s="414">
        <f t="shared" si="356"/>
        <v>0</v>
      </c>
      <c r="P940" s="414">
        <f t="shared" si="356"/>
        <v>0</v>
      </c>
      <c r="Q940" s="415">
        <f t="shared" si="356"/>
        <v>0</v>
      </c>
      <c r="R940" s="411">
        <f t="shared" si="356"/>
        <v>0</v>
      </c>
      <c r="S940" s="414">
        <f t="shared" si="356"/>
        <v>0</v>
      </c>
      <c r="T940" s="414">
        <f t="shared" si="356"/>
        <v>0</v>
      </c>
      <c r="U940" s="414">
        <f t="shared" si="356"/>
        <v>0</v>
      </c>
      <c r="V940" s="414">
        <f t="shared" si="356"/>
        <v>0</v>
      </c>
      <c r="W940" s="414">
        <f t="shared" si="356"/>
        <v>0</v>
      </c>
      <c r="X940" s="414">
        <f t="shared" si="356"/>
        <v>0</v>
      </c>
      <c r="Y940" s="414">
        <f t="shared" si="356"/>
        <v>0</v>
      </c>
      <c r="Z940" s="414">
        <f t="shared" si="356"/>
        <v>0</v>
      </c>
      <c r="AA940" s="414">
        <f t="shared" si="356"/>
        <v>0</v>
      </c>
      <c r="AB940" s="414">
        <f t="shared" si="356"/>
        <v>0</v>
      </c>
      <c r="AC940" s="400">
        <f t="shared" si="357"/>
        <v>0</v>
      </c>
      <c r="AD940" s="857"/>
      <c r="AE940" s="858"/>
      <c r="AF940" s="859"/>
    </row>
    <row r="941" spans="1:32" outlineLevel="1" x14ac:dyDescent="0.2">
      <c r="A941" s="373">
        <v>261</v>
      </c>
      <c r="B941" s="658"/>
      <c r="C941" s="659"/>
      <c r="D941" s="1103" t="str">
        <f>D165</f>
        <v>Corporate bonds and paper (CBP)</v>
      </c>
      <c r="E941" s="1114"/>
      <c r="F941" s="1114"/>
      <c r="G941" s="1114"/>
      <c r="H941" s="1114"/>
      <c r="I941" s="1114"/>
      <c r="J941" s="1114"/>
      <c r="K941" s="1114"/>
      <c r="L941" s="1114"/>
      <c r="M941" s="1114"/>
      <c r="N941" s="1114"/>
      <c r="O941" s="1114"/>
      <c r="P941" s="1114"/>
      <c r="Q941" s="1114"/>
      <c r="R941" s="1114"/>
      <c r="S941" s="1114"/>
      <c r="T941" s="1114"/>
      <c r="U941" s="1114"/>
      <c r="V941" s="1114"/>
      <c r="W941" s="1114"/>
      <c r="X941" s="1114"/>
      <c r="Y941" s="1114"/>
      <c r="Z941" s="1114"/>
      <c r="AA941" s="1114"/>
      <c r="AB941" s="1114"/>
      <c r="AC941" s="1114"/>
      <c r="AD941" s="1114"/>
      <c r="AE941" s="1114"/>
      <c r="AF941" s="1355"/>
    </row>
    <row r="942" spans="1:32" ht="15" customHeight="1" outlineLevel="1" x14ac:dyDescent="0.2">
      <c r="A942" s="373">
        <v>262</v>
      </c>
      <c r="B942" s="658"/>
      <c r="C942" s="386"/>
      <c r="D942" s="386"/>
      <c r="E942" s="1097" t="str">
        <f>E166</f>
        <v>Non-FI issued CBP, high rated</v>
      </c>
      <c r="F942" s="1238"/>
      <c r="G942" s="1238"/>
      <c r="H942" s="1238"/>
      <c r="I942" s="1238"/>
      <c r="J942" s="1238"/>
      <c r="K942" s="1238"/>
      <c r="L942" s="1238"/>
      <c r="M942" s="399">
        <f>SUBTOTAL(9,M943:M944)</f>
        <v>0</v>
      </c>
      <c r="N942" s="402">
        <f t="shared" ref="N942:AC942" si="358">SUBTOTAL(9,N943:N944)</f>
        <v>0</v>
      </c>
      <c r="O942" s="406">
        <f t="shared" si="358"/>
        <v>0</v>
      </c>
      <c r="P942" s="405">
        <f t="shared" si="358"/>
        <v>0</v>
      </c>
      <c r="Q942" s="407">
        <f t="shared" si="358"/>
        <v>0</v>
      </c>
      <c r="R942" s="402">
        <f t="shared" si="358"/>
        <v>0</v>
      </c>
      <c r="S942" s="405">
        <f t="shared" si="358"/>
        <v>0</v>
      </c>
      <c r="T942" s="406">
        <f t="shared" si="358"/>
        <v>0</v>
      </c>
      <c r="U942" s="405">
        <f t="shared" si="358"/>
        <v>0</v>
      </c>
      <c r="V942" s="406">
        <f t="shared" si="358"/>
        <v>0</v>
      </c>
      <c r="W942" s="405">
        <f t="shared" si="358"/>
        <v>0</v>
      </c>
      <c r="X942" s="406">
        <f t="shared" si="358"/>
        <v>0</v>
      </c>
      <c r="Y942" s="405">
        <f t="shared" si="358"/>
        <v>0</v>
      </c>
      <c r="Z942" s="406">
        <f t="shared" si="358"/>
        <v>0</v>
      </c>
      <c r="AA942" s="405">
        <f t="shared" si="358"/>
        <v>0</v>
      </c>
      <c r="AB942" s="416">
        <f t="shared" si="358"/>
        <v>0</v>
      </c>
      <c r="AC942" s="399">
        <f t="shared" si="358"/>
        <v>0</v>
      </c>
      <c r="AD942" s="957"/>
      <c r="AE942" s="1196"/>
      <c r="AF942" s="1197"/>
    </row>
    <row r="943" spans="1:32" ht="15" customHeight="1" outlineLevel="1" x14ac:dyDescent="0.2">
      <c r="A943" s="373">
        <v>263</v>
      </c>
      <c r="B943" s="658"/>
      <c r="C943" s="386"/>
      <c r="D943" s="386"/>
      <c r="E943" s="387"/>
      <c r="F943" s="1106" t="str">
        <f t="shared" ref="F943:F944" si="359">F167</f>
        <v>Non-FI issued unsecured bond and paper, high rated</v>
      </c>
      <c r="G943" s="1226"/>
      <c r="H943" s="1226"/>
      <c r="I943" s="1226"/>
      <c r="J943" s="1226"/>
      <c r="K943" s="1226"/>
      <c r="L943" s="1226"/>
      <c r="M943" s="400">
        <f t="shared" ref="M943:AB944" si="360">M167</f>
        <v>0</v>
      </c>
      <c r="N943" s="411">
        <f t="shared" si="360"/>
        <v>0</v>
      </c>
      <c r="O943" s="414">
        <f t="shared" si="360"/>
        <v>0</v>
      </c>
      <c r="P943" s="414">
        <f t="shared" si="360"/>
        <v>0</v>
      </c>
      <c r="Q943" s="415">
        <f t="shared" si="360"/>
        <v>0</v>
      </c>
      <c r="R943" s="411">
        <f t="shared" si="360"/>
        <v>0</v>
      </c>
      <c r="S943" s="414">
        <f t="shared" si="360"/>
        <v>0</v>
      </c>
      <c r="T943" s="414">
        <f t="shared" si="360"/>
        <v>0</v>
      </c>
      <c r="U943" s="414">
        <f t="shared" si="360"/>
        <v>0</v>
      </c>
      <c r="V943" s="414">
        <f t="shared" si="360"/>
        <v>0</v>
      </c>
      <c r="W943" s="414">
        <f t="shared" si="360"/>
        <v>0</v>
      </c>
      <c r="X943" s="414">
        <f t="shared" si="360"/>
        <v>0</v>
      </c>
      <c r="Y943" s="414">
        <f t="shared" si="360"/>
        <v>0</v>
      </c>
      <c r="Z943" s="414">
        <f t="shared" si="360"/>
        <v>0</v>
      </c>
      <c r="AA943" s="414">
        <f t="shared" si="360"/>
        <v>0</v>
      </c>
      <c r="AB943" s="414">
        <f t="shared" si="360"/>
        <v>0</v>
      </c>
      <c r="AC943" s="400">
        <f t="shared" ref="AC943:AC944" si="361">M943-SUM(N943:AB943)</f>
        <v>0</v>
      </c>
      <c r="AD943" s="1198"/>
      <c r="AE943" s="1199"/>
      <c r="AF943" s="1200"/>
    </row>
    <row r="944" spans="1:32" ht="15" customHeight="1" outlineLevel="1" x14ac:dyDescent="0.2">
      <c r="A944" s="373">
        <v>264</v>
      </c>
      <c r="B944" s="658"/>
      <c r="C944" s="386"/>
      <c r="D944" s="386"/>
      <c r="E944" s="387"/>
      <c r="F944" s="1106" t="str">
        <f t="shared" si="359"/>
        <v>Non-FI issued covered bonds, high rated</v>
      </c>
      <c r="G944" s="1226"/>
      <c r="H944" s="1226"/>
      <c r="I944" s="1226"/>
      <c r="J944" s="1226"/>
      <c r="K944" s="1226"/>
      <c r="L944" s="1226"/>
      <c r="M944" s="400">
        <f t="shared" si="360"/>
        <v>0</v>
      </c>
      <c r="N944" s="411">
        <f t="shared" si="360"/>
        <v>0</v>
      </c>
      <c r="O944" s="414">
        <f t="shared" si="360"/>
        <v>0</v>
      </c>
      <c r="P944" s="414">
        <f t="shared" si="360"/>
        <v>0</v>
      </c>
      <c r="Q944" s="415">
        <f t="shared" si="360"/>
        <v>0</v>
      </c>
      <c r="R944" s="411">
        <f t="shared" si="360"/>
        <v>0</v>
      </c>
      <c r="S944" s="414">
        <f t="shared" si="360"/>
        <v>0</v>
      </c>
      <c r="T944" s="414">
        <f t="shared" si="360"/>
        <v>0</v>
      </c>
      <c r="U944" s="414">
        <f t="shared" si="360"/>
        <v>0</v>
      </c>
      <c r="V944" s="414">
        <f t="shared" si="360"/>
        <v>0</v>
      </c>
      <c r="W944" s="414">
        <f t="shared" si="360"/>
        <v>0</v>
      </c>
      <c r="X944" s="414">
        <f t="shared" si="360"/>
        <v>0</v>
      </c>
      <c r="Y944" s="414">
        <f t="shared" si="360"/>
        <v>0</v>
      </c>
      <c r="Z944" s="414">
        <f t="shared" si="360"/>
        <v>0</v>
      </c>
      <c r="AA944" s="414">
        <f t="shared" si="360"/>
        <v>0</v>
      </c>
      <c r="AB944" s="414">
        <f t="shared" si="360"/>
        <v>0</v>
      </c>
      <c r="AC944" s="400">
        <f t="shared" si="361"/>
        <v>0</v>
      </c>
      <c r="AD944" s="1198"/>
      <c r="AE944" s="1199"/>
      <c r="AF944" s="1200"/>
    </row>
    <row r="945" spans="1:32" ht="15" customHeight="1" outlineLevel="1" x14ac:dyDescent="0.2">
      <c r="A945" s="373">
        <v>265</v>
      </c>
      <c r="B945" s="658"/>
      <c r="C945" s="386"/>
      <c r="D945" s="386"/>
      <c r="E945" s="1100" t="str">
        <f>E169</f>
        <v>FI issued CBP, high rated</v>
      </c>
      <c r="F945" s="1237"/>
      <c r="G945" s="1237"/>
      <c r="H945" s="1237"/>
      <c r="I945" s="1237"/>
      <c r="J945" s="1237"/>
      <c r="K945" s="1237"/>
      <c r="L945" s="1237"/>
      <c r="M945" s="399">
        <f>SUBTOTAL(9,M946:M948)</f>
        <v>0</v>
      </c>
      <c r="N945" s="402">
        <f t="shared" ref="N945" si="362">SUBTOTAL(9,N946:N948)</f>
        <v>0</v>
      </c>
      <c r="O945" s="406">
        <f t="shared" ref="O945" si="363">SUBTOTAL(9,O946:O948)</f>
        <v>0</v>
      </c>
      <c r="P945" s="405">
        <f t="shared" ref="P945" si="364">SUBTOTAL(9,P946:P948)</f>
        <v>0</v>
      </c>
      <c r="Q945" s="407">
        <f t="shared" ref="Q945" si="365">SUBTOTAL(9,Q946:Q948)</f>
        <v>0</v>
      </c>
      <c r="R945" s="402">
        <f t="shared" ref="R945" si="366">SUBTOTAL(9,R946:R948)</f>
        <v>0</v>
      </c>
      <c r="S945" s="405">
        <f t="shared" ref="S945" si="367">SUBTOTAL(9,S946:S948)</f>
        <v>0</v>
      </c>
      <c r="T945" s="406">
        <f t="shared" ref="T945" si="368">SUBTOTAL(9,T946:T948)</f>
        <v>0</v>
      </c>
      <c r="U945" s="405">
        <f t="shared" ref="U945" si="369">SUBTOTAL(9,U946:U948)</f>
        <v>0</v>
      </c>
      <c r="V945" s="406">
        <f t="shared" ref="V945" si="370">SUBTOTAL(9,V946:V948)</f>
        <v>0</v>
      </c>
      <c r="W945" s="405">
        <f t="shared" ref="W945" si="371">SUBTOTAL(9,W946:W948)</f>
        <v>0</v>
      </c>
      <c r="X945" s="406">
        <f t="shared" ref="X945" si="372">SUBTOTAL(9,X946:X948)</f>
        <v>0</v>
      </c>
      <c r="Y945" s="405">
        <f t="shared" ref="Y945" si="373">SUBTOTAL(9,Y946:Y948)</f>
        <v>0</v>
      </c>
      <c r="Z945" s="406">
        <f t="shared" ref="Z945" si="374">SUBTOTAL(9,Z946:Z948)</f>
        <v>0</v>
      </c>
      <c r="AA945" s="405">
        <f t="shared" ref="AA945" si="375">SUBTOTAL(9,AA946:AA948)</f>
        <v>0</v>
      </c>
      <c r="AB945" s="416">
        <f t="shared" ref="AB945:AC945" si="376">SUBTOTAL(9,AB946:AB948)</f>
        <v>0</v>
      </c>
      <c r="AC945" s="399">
        <f t="shared" si="376"/>
        <v>0</v>
      </c>
      <c r="AD945" s="1198"/>
      <c r="AE945" s="1199"/>
      <c r="AF945" s="1200"/>
    </row>
    <row r="946" spans="1:32" ht="15" customHeight="1" outlineLevel="1" x14ac:dyDescent="0.2">
      <c r="A946" s="373">
        <v>266</v>
      </c>
      <c r="B946" s="658"/>
      <c r="C946" s="386"/>
      <c r="D946" s="386"/>
      <c r="E946" s="387"/>
      <c r="F946" s="1106" t="str">
        <f t="shared" ref="F946:F948" si="377">F170</f>
        <v>FI issued unsecured bonds and paper, high rated</v>
      </c>
      <c r="G946" s="1226"/>
      <c r="H946" s="1226"/>
      <c r="I946" s="1226"/>
      <c r="J946" s="1226"/>
      <c r="K946" s="1226"/>
      <c r="L946" s="1226"/>
      <c r="M946" s="400">
        <f t="shared" ref="M946:AB948" si="378">M170</f>
        <v>0</v>
      </c>
      <c r="N946" s="411">
        <f t="shared" si="378"/>
        <v>0</v>
      </c>
      <c r="O946" s="414">
        <f t="shared" si="378"/>
        <v>0</v>
      </c>
      <c r="P946" s="414">
        <f t="shared" si="378"/>
        <v>0</v>
      </c>
      <c r="Q946" s="415">
        <f t="shared" si="378"/>
        <v>0</v>
      </c>
      <c r="R946" s="411">
        <f t="shared" si="378"/>
        <v>0</v>
      </c>
      <c r="S946" s="414">
        <f t="shared" si="378"/>
        <v>0</v>
      </c>
      <c r="T946" s="414">
        <f t="shared" si="378"/>
        <v>0</v>
      </c>
      <c r="U946" s="414">
        <f t="shared" si="378"/>
        <v>0</v>
      </c>
      <c r="V946" s="414">
        <f t="shared" si="378"/>
        <v>0</v>
      </c>
      <c r="W946" s="414">
        <f t="shared" si="378"/>
        <v>0</v>
      </c>
      <c r="X946" s="414">
        <f t="shared" si="378"/>
        <v>0</v>
      </c>
      <c r="Y946" s="414">
        <f t="shared" si="378"/>
        <v>0</v>
      </c>
      <c r="Z946" s="414">
        <f t="shared" si="378"/>
        <v>0</v>
      </c>
      <c r="AA946" s="414">
        <f t="shared" si="378"/>
        <v>0</v>
      </c>
      <c r="AB946" s="414">
        <f t="shared" si="378"/>
        <v>0</v>
      </c>
      <c r="AC946" s="400">
        <f t="shared" ref="AC946:AC948" si="379">M946-SUM(N946:AB946)</f>
        <v>0</v>
      </c>
      <c r="AD946" s="1198"/>
      <c r="AE946" s="1199"/>
      <c r="AF946" s="1200"/>
    </row>
    <row r="947" spans="1:32" ht="15" customHeight="1" outlineLevel="1" x14ac:dyDescent="0.2">
      <c r="A947" s="373">
        <v>267</v>
      </c>
      <c r="B947" s="658"/>
      <c r="C947" s="386"/>
      <c r="D947" s="386"/>
      <c r="E947" s="387"/>
      <c r="F947" s="1106" t="str">
        <f t="shared" si="377"/>
        <v>FI issued covered bonds, high rated</v>
      </c>
      <c r="G947" s="1226"/>
      <c r="H947" s="1226"/>
      <c r="I947" s="1226"/>
      <c r="J947" s="1226"/>
      <c r="K947" s="1226"/>
      <c r="L947" s="1226"/>
      <c r="M947" s="400">
        <f t="shared" si="378"/>
        <v>0</v>
      </c>
      <c r="N947" s="411">
        <f t="shared" si="378"/>
        <v>0</v>
      </c>
      <c r="O947" s="414">
        <f t="shared" si="378"/>
        <v>0</v>
      </c>
      <c r="P947" s="414">
        <f t="shared" si="378"/>
        <v>0</v>
      </c>
      <c r="Q947" s="415">
        <f t="shared" si="378"/>
        <v>0</v>
      </c>
      <c r="R947" s="411">
        <f t="shared" si="378"/>
        <v>0</v>
      </c>
      <c r="S947" s="414">
        <f t="shared" si="378"/>
        <v>0</v>
      </c>
      <c r="T947" s="414">
        <f t="shared" si="378"/>
        <v>0</v>
      </c>
      <c r="U947" s="414">
        <f t="shared" si="378"/>
        <v>0</v>
      </c>
      <c r="V947" s="414">
        <f t="shared" si="378"/>
        <v>0</v>
      </c>
      <c r="W947" s="414">
        <f t="shared" si="378"/>
        <v>0</v>
      </c>
      <c r="X947" s="414">
        <f t="shared" si="378"/>
        <v>0</v>
      </c>
      <c r="Y947" s="414">
        <f t="shared" si="378"/>
        <v>0</v>
      </c>
      <c r="Z947" s="414">
        <f t="shared" si="378"/>
        <v>0</v>
      </c>
      <c r="AA947" s="414">
        <f t="shared" si="378"/>
        <v>0</v>
      </c>
      <c r="AB947" s="414">
        <f t="shared" si="378"/>
        <v>0</v>
      </c>
      <c r="AC947" s="400">
        <f t="shared" si="379"/>
        <v>0</v>
      </c>
      <c r="AD947" s="1198"/>
      <c r="AE947" s="1199"/>
      <c r="AF947" s="1200"/>
    </row>
    <row r="948" spans="1:32" ht="15" customHeight="1" outlineLevel="1" x14ac:dyDescent="0.2">
      <c r="A948" s="373">
        <v>268</v>
      </c>
      <c r="B948" s="658"/>
      <c r="C948" s="386"/>
      <c r="D948" s="386"/>
      <c r="E948" s="387"/>
      <c r="F948" s="1106" t="str">
        <f t="shared" si="377"/>
        <v>FI issued jumbo covered bonds, high rated</v>
      </c>
      <c r="G948" s="1226"/>
      <c r="H948" s="1226"/>
      <c r="I948" s="1226"/>
      <c r="J948" s="1226"/>
      <c r="K948" s="1226"/>
      <c r="L948" s="1226"/>
      <c r="M948" s="400">
        <f t="shared" si="378"/>
        <v>0</v>
      </c>
      <c r="N948" s="411">
        <f t="shared" si="378"/>
        <v>0</v>
      </c>
      <c r="O948" s="414">
        <f t="shared" si="378"/>
        <v>0</v>
      </c>
      <c r="P948" s="414">
        <f t="shared" si="378"/>
        <v>0</v>
      </c>
      <c r="Q948" s="415">
        <f t="shared" si="378"/>
        <v>0</v>
      </c>
      <c r="R948" s="411">
        <f t="shared" si="378"/>
        <v>0</v>
      </c>
      <c r="S948" s="414">
        <f t="shared" si="378"/>
        <v>0</v>
      </c>
      <c r="T948" s="414">
        <f t="shared" si="378"/>
        <v>0</v>
      </c>
      <c r="U948" s="414">
        <f t="shared" si="378"/>
        <v>0</v>
      </c>
      <c r="V948" s="414">
        <f t="shared" si="378"/>
        <v>0</v>
      </c>
      <c r="W948" s="414">
        <f t="shared" si="378"/>
        <v>0</v>
      </c>
      <c r="X948" s="414">
        <f t="shared" si="378"/>
        <v>0</v>
      </c>
      <c r="Y948" s="414">
        <f t="shared" si="378"/>
        <v>0</v>
      </c>
      <c r="Z948" s="414">
        <f t="shared" si="378"/>
        <v>0</v>
      </c>
      <c r="AA948" s="414">
        <f t="shared" si="378"/>
        <v>0</v>
      </c>
      <c r="AB948" s="414">
        <f t="shared" si="378"/>
        <v>0</v>
      </c>
      <c r="AC948" s="400">
        <f t="shared" si="379"/>
        <v>0</v>
      </c>
      <c r="AD948" s="1198"/>
      <c r="AE948" s="1199"/>
      <c r="AF948" s="1200"/>
    </row>
    <row r="949" spans="1:32" ht="15" customHeight="1" outlineLevel="1" x14ac:dyDescent="0.2">
      <c r="A949" s="373">
        <v>269</v>
      </c>
      <c r="B949" s="658"/>
      <c r="C949" s="386"/>
      <c r="D949" s="386"/>
      <c r="E949" s="1100" t="str">
        <f>E173</f>
        <v>Non-FI issued CBP, medium rated</v>
      </c>
      <c r="F949" s="1237"/>
      <c r="G949" s="1237"/>
      <c r="H949" s="1237"/>
      <c r="I949" s="1237"/>
      <c r="J949" s="1237"/>
      <c r="K949" s="1237"/>
      <c r="L949" s="1237"/>
      <c r="M949" s="399">
        <f>SUBTOTAL(9,M950:M951)</f>
        <v>0</v>
      </c>
      <c r="N949" s="402">
        <f t="shared" ref="N949:AC949" si="380">SUBTOTAL(9,N950:N951)</f>
        <v>0</v>
      </c>
      <c r="O949" s="406">
        <f t="shared" si="380"/>
        <v>0</v>
      </c>
      <c r="P949" s="405">
        <f t="shared" si="380"/>
        <v>0</v>
      </c>
      <c r="Q949" s="407">
        <f t="shared" si="380"/>
        <v>0</v>
      </c>
      <c r="R949" s="402">
        <f t="shared" si="380"/>
        <v>0</v>
      </c>
      <c r="S949" s="405">
        <f t="shared" si="380"/>
        <v>0</v>
      </c>
      <c r="T949" s="406">
        <f t="shared" si="380"/>
        <v>0</v>
      </c>
      <c r="U949" s="405">
        <f t="shared" si="380"/>
        <v>0</v>
      </c>
      <c r="V949" s="406">
        <f t="shared" si="380"/>
        <v>0</v>
      </c>
      <c r="W949" s="405">
        <f t="shared" si="380"/>
        <v>0</v>
      </c>
      <c r="X949" s="406">
        <f t="shared" si="380"/>
        <v>0</v>
      </c>
      <c r="Y949" s="405">
        <f t="shared" si="380"/>
        <v>0</v>
      </c>
      <c r="Z949" s="406">
        <f t="shared" si="380"/>
        <v>0</v>
      </c>
      <c r="AA949" s="405">
        <f t="shared" si="380"/>
        <v>0</v>
      </c>
      <c r="AB949" s="416">
        <f t="shared" si="380"/>
        <v>0</v>
      </c>
      <c r="AC949" s="399">
        <f t="shared" si="380"/>
        <v>0</v>
      </c>
      <c r="AD949" s="1198"/>
      <c r="AE949" s="1199"/>
      <c r="AF949" s="1200"/>
    </row>
    <row r="950" spans="1:32" ht="15" customHeight="1" outlineLevel="1" x14ac:dyDescent="0.2">
      <c r="A950" s="373">
        <v>270</v>
      </c>
      <c r="B950" s="658"/>
      <c r="C950" s="386"/>
      <c r="D950" s="386"/>
      <c r="E950" s="387"/>
      <c r="F950" s="1106" t="str">
        <f t="shared" ref="F950:F951" si="381">F174</f>
        <v>Non-FI issued unsecured bonds and paper, medium rated</v>
      </c>
      <c r="G950" s="1226"/>
      <c r="H950" s="1226"/>
      <c r="I950" s="1226"/>
      <c r="J950" s="1226"/>
      <c r="K950" s="1226"/>
      <c r="L950" s="1226"/>
      <c r="M950" s="400">
        <f t="shared" ref="M950:AB951" si="382">M174</f>
        <v>0</v>
      </c>
      <c r="N950" s="411">
        <f t="shared" si="382"/>
        <v>0</v>
      </c>
      <c r="O950" s="414">
        <f t="shared" si="382"/>
        <v>0</v>
      </c>
      <c r="P950" s="414">
        <f t="shared" si="382"/>
        <v>0</v>
      </c>
      <c r="Q950" s="415">
        <f t="shared" si="382"/>
        <v>0</v>
      </c>
      <c r="R950" s="411">
        <f t="shared" si="382"/>
        <v>0</v>
      </c>
      <c r="S950" s="414">
        <f t="shared" si="382"/>
        <v>0</v>
      </c>
      <c r="T950" s="414">
        <f t="shared" si="382"/>
        <v>0</v>
      </c>
      <c r="U950" s="414">
        <f t="shared" si="382"/>
        <v>0</v>
      </c>
      <c r="V950" s="414">
        <f t="shared" si="382"/>
        <v>0</v>
      </c>
      <c r="W950" s="414">
        <f t="shared" si="382"/>
        <v>0</v>
      </c>
      <c r="X950" s="414">
        <f t="shared" si="382"/>
        <v>0</v>
      </c>
      <c r="Y950" s="414">
        <f t="shared" si="382"/>
        <v>0</v>
      </c>
      <c r="Z950" s="414">
        <f t="shared" si="382"/>
        <v>0</v>
      </c>
      <c r="AA950" s="414">
        <f t="shared" si="382"/>
        <v>0</v>
      </c>
      <c r="AB950" s="414">
        <f t="shared" si="382"/>
        <v>0</v>
      </c>
      <c r="AC950" s="400">
        <f t="shared" ref="AC950:AC951" si="383">M950-SUM(N950:AB950)</f>
        <v>0</v>
      </c>
      <c r="AD950" s="1198"/>
      <c r="AE950" s="1199"/>
      <c r="AF950" s="1200"/>
    </row>
    <row r="951" spans="1:32" ht="15" customHeight="1" outlineLevel="1" x14ac:dyDescent="0.2">
      <c r="A951" s="373">
        <v>271</v>
      </c>
      <c r="B951" s="658"/>
      <c r="C951" s="386"/>
      <c r="D951" s="386"/>
      <c r="E951" s="387"/>
      <c r="F951" s="1106" t="str">
        <f t="shared" si="381"/>
        <v>Non-FI issued covered bonds, medium rated</v>
      </c>
      <c r="G951" s="1226"/>
      <c r="H951" s="1226"/>
      <c r="I951" s="1226"/>
      <c r="J951" s="1226"/>
      <c r="K951" s="1226"/>
      <c r="L951" s="1226"/>
      <c r="M951" s="400">
        <f t="shared" si="382"/>
        <v>0</v>
      </c>
      <c r="N951" s="411">
        <f t="shared" si="382"/>
        <v>0</v>
      </c>
      <c r="O951" s="414">
        <f t="shared" si="382"/>
        <v>0</v>
      </c>
      <c r="P951" s="414">
        <f t="shared" si="382"/>
        <v>0</v>
      </c>
      <c r="Q951" s="415">
        <f t="shared" si="382"/>
        <v>0</v>
      </c>
      <c r="R951" s="411">
        <f t="shared" si="382"/>
        <v>0</v>
      </c>
      <c r="S951" s="414">
        <f t="shared" si="382"/>
        <v>0</v>
      </c>
      <c r="T951" s="414">
        <f t="shared" si="382"/>
        <v>0</v>
      </c>
      <c r="U951" s="414">
        <f t="shared" si="382"/>
        <v>0</v>
      </c>
      <c r="V951" s="414">
        <f t="shared" si="382"/>
        <v>0</v>
      </c>
      <c r="W951" s="414">
        <f t="shared" si="382"/>
        <v>0</v>
      </c>
      <c r="X951" s="414">
        <f t="shared" si="382"/>
        <v>0</v>
      </c>
      <c r="Y951" s="414">
        <f t="shared" si="382"/>
        <v>0</v>
      </c>
      <c r="Z951" s="414">
        <f t="shared" si="382"/>
        <v>0</v>
      </c>
      <c r="AA951" s="414">
        <f t="shared" si="382"/>
        <v>0</v>
      </c>
      <c r="AB951" s="414">
        <f t="shared" si="382"/>
        <v>0</v>
      </c>
      <c r="AC951" s="400">
        <f t="shared" si="383"/>
        <v>0</v>
      </c>
      <c r="AD951" s="1198"/>
      <c r="AE951" s="1199"/>
      <c r="AF951" s="1200"/>
    </row>
    <row r="952" spans="1:32" ht="15" customHeight="1" outlineLevel="1" x14ac:dyDescent="0.2">
      <c r="A952" s="373">
        <v>272</v>
      </c>
      <c r="B952" s="658"/>
      <c r="C952" s="386"/>
      <c r="D952" s="386"/>
      <c r="E952" s="1100" t="str">
        <f>E176</f>
        <v>FI issued CBP, medium rated</v>
      </c>
      <c r="F952" s="1237"/>
      <c r="G952" s="1237"/>
      <c r="H952" s="1237"/>
      <c r="I952" s="1237"/>
      <c r="J952" s="1237"/>
      <c r="K952" s="1237"/>
      <c r="L952" s="1237"/>
      <c r="M952" s="399">
        <f>SUBTOTAL(9,M953:M955)</f>
        <v>0</v>
      </c>
      <c r="N952" s="402">
        <f t="shared" ref="N952" si="384">SUBTOTAL(9,N953:N955)</f>
        <v>0</v>
      </c>
      <c r="O952" s="406">
        <f t="shared" ref="O952" si="385">SUBTOTAL(9,O953:O955)</f>
        <v>0</v>
      </c>
      <c r="P952" s="405">
        <f t="shared" ref="P952" si="386">SUBTOTAL(9,P953:P955)</f>
        <v>0</v>
      </c>
      <c r="Q952" s="407">
        <f t="shared" ref="Q952" si="387">SUBTOTAL(9,Q953:Q955)</f>
        <v>0</v>
      </c>
      <c r="R952" s="402">
        <f t="shared" ref="R952" si="388">SUBTOTAL(9,R953:R955)</f>
        <v>0</v>
      </c>
      <c r="S952" s="405">
        <f t="shared" ref="S952" si="389">SUBTOTAL(9,S953:S955)</f>
        <v>0</v>
      </c>
      <c r="T952" s="406">
        <f t="shared" ref="T952" si="390">SUBTOTAL(9,T953:T955)</f>
        <v>0</v>
      </c>
      <c r="U952" s="405">
        <f t="shared" ref="U952" si="391">SUBTOTAL(9,U953:U955)</f>
        <v>0</v>
      </c>
      <c r="V952" s="406">
        <f t="shared" ref="V952" si="392">SUBTOTAL(9,V953:V955)</f>
        <v>0</v>
      </c>
      <c r="W952" s="405">
        <f t="shared" ref="W952" si="393">SUBTOTAL(9,W953:W955)</f>
        <v>0</v>
      </c>
      <c r="X952" s="406">
        <f t="shared" ref="X952" si="394">SUBTOTAL(9,X953:X955)</f>
        <v>0</v>
      </c>
      <c r="Y952" s="405">
        <f t="shared" ref="Y952" si="395">SUBTOTAL(9,Y953:Y955)</f>
        <v>0</v>
      </c>
      <c r="Z952" s="406">
        <f t="shared" ref="Z952" si="396">SUBTOTAL(9,Z953:Z955)</f>
        <v>0</v>
      </c>
      <c r="AA952" s="405">
        <f t="shared" ref="AA952" si="397">SUBTOTAL(9,AA953:AA955)</f>
        <v>0</v>
      </c>
      <c r="AB952" s="416">
        <f t="shared" ref="AB952" si="398">SUBTOTAL(9,AB953:AB955)</f>
        <v>0</v>
      </c>
      <c r="AC952" s="399">
        <f>SUBTOTAL(9,AC953:AC955)</f>
        <v>0</v>
      </c>
      <c r="AD952" s="1198"/>
      <c r="AE952" s="1199"/>
      <c r="AF952" s="1200"/>
    </row>
    <row r="953" spans="1:32" ht="15" customHeight="1" outlineLevel="1" x14ac:dyDescent="0.2">
      <c r="A953" s="373">
        <v>273</v>
      </c>
      <c r="B953" s="658"/>
      <c r="C953" s="386"/>
      <c r="D953" s="386"/>
      <c r="E953" s="387"/>
      <c r="F953" s="1106" t="str">
        <f t="shared" ref="F953:F955" si="399">F177</f>
        <v>FI issued unsecured bonds and paper, medium rated</v>
      </c>
      <c r="G953" s="1226"/>
      <c r="H953" s="1226"/>
      <c r="I953" s="1226"/>
      <c r="J953" s="1226"/>
      <c r="K953" s="1226"/>
      <c r="L953" s="1226"/>
      <c r="M953" s="400">
        <f t="shared" ref="M953:AB955" si="400">M177</f>
        <v>0</v>
      </c>
      <c r="N953" s="411">
        <f t="shared" si="400"/>
        <v>0</v>
      </c>
      <c r="O953" s="414">
        <f t="shared" si="400"/>
        <v>0</v>
      </c>
      <c r="P953" s="414">
        <f t="shared" si="400"/>
        <v>0</v>
      </c>
      <c r="Q953" s="415">
        <f t="shared" si="400"/>
        <v>0</v>
      </c>
      <c r="R953" s="411">
        <f t="shared" si="400"/>
        <v>0</v>
      </c>
      <c r="S953" s="414">
        <f t="shared" si="400"/>
        <v>0</v>
      </c>
      <c r="T953" s="414">
        <f t="shared" si="400"/>
        <v>0</v>
      </c>
      <c r="U953" s="414">
        <f t="shared" si="400"/>
        <v>0</v>
      </c>
      <c r="V953" s="414">
        <f t="shared" si="400"/>
        <v>0</v>
      </c>
      <c r="W953" s="414">
        <f t="shared" si="400"/>
        <v>0</v>
      </c>
      <c r="X953" s="414">
        <f t="shared" si="400"/>
        <v>0</v>
      </c>
      <c r="Y953" s="414">
        <f t="shared" si="400"/>
        <v>0</v>
      </c>
      <c r="Z953" s="414">
        <f t="shared" si="400"/>
        <v>0</v>
      </c>
      <c r="AA953" s="414">
        <f t="shared" si="400"/>
        <v>0</v>
      </c>
      <c r="AB953" s="414">
        <f t="shared" si="400"/>
        <v>0</v>
      </c>
      <c r="AC953" s="400">
        <f t="shared" ref="AC953:AC955" si="401">M953-SUM(N953:AB953)</f>
        <v>0</v>
      </c>
      <c r="AD953" s="1198"/>
      <c r="AE953" s="1199"/>
      <c r="AF953" s="1200"/>
    </row>
    <row r="954" spans="1:32" ht="15" customHeight="1" outlineLevel="1" x14ac:dyDescent="0.2">
      <c r="A954" s="373">
        <v>274</v>
      </c>
      <c r="B954" s="658"/>
      <c r="C954" s="386"/>
      <c r="D954" s="386"/>
      <c r="E954" s="387"/>
      <c r="F954" s="1106" t="str">
        <f t="shared" si="399"/>
        <v>FI issued covered bonds, medium rated</v>
      </c>
      <c r="G954" s="1226"/>
      <c r="H954" s="1226"/>
      <c r="I954" s="1226"/>
      <c r="J954" s="1226"/>
      <c r="K954" s="1226"/>
      <c r="L954" s="1226"/>
      <c r="M954" s="400">
        <f t="shared" si="400"/>
        <v>0</v>
      </c>
      <c r="N954" s="411">
        <f t="shared" si="400"/>
        <v>0</v>
      </c>
      <c r="O954" s="414">
        <f t="shared" si="400"/>
        <v>0</v>
      </c>
      <c r="P954" s="414">
        <f t="shared" si="400"/>
        <v>0</v>
      </c>
      <c r="Q954" s="415">
        <f t="shared" si="400"/>
        <v>0</v>
      </c>
      <c r="R954" s="411">
        <f t="shared" si="400"/>
        <v>0</v>
      </c>
      <c r="S954" s="414">
        <f t="shared" si="400"/>
        <v>0</v>
      </c>
      <c r="T954" s="414">
        <f t="shared" si="400"/>
        <v>0</v>
      </c>
      <c r="U954" s="414">
        <f t="shared" si="400"/>
        <v>0</v>
      </c>
      <c r="V954" s="414">
        <f t="shared" si="400"/>
        <v>0</v>
      </c>
      <c r="W954" s="414">
        <f t="shared" si="400"/>
        <v>0</v>
      </c>
      <c r="X954" s="414">
        <f t="shared" si="400"/>
        <v>0</v>
      </c>
      <c r="Y954" s="414">
        <f t="shared" si="400"/>
        <v>0</v>
      </c>
      <c r="Z954" s="414">
        <f t="shared" si="400"/>
        <v>0</v>
      </c>
      <c r="AA954" s="414">
        <f t="shared" si="400"/>
        <v>0</v>
      </c>
      <c r="AB954" s="414">
        <f t="shared" si="400"/>
        <v>0</v>
      </c>
      <c r="AC954" s="400">
        <f t="shared" si="401"/>
        <v>0</v>
      </c>
      <c r="AD954" s="1198"/>
      <c r="AE954" s="1199"/>
      <c r="AF954" s="1200"/>
    </row>
    <row r="955" spans="1:32" ht="15" customHeight="1" outlineLevel="1" x14ac:dyDescent="0.2">
      <c r="A955" s="373">
        <v>275</v>
      </c>
      <c r="B955" s="651"/>
      <c r="C955" s="744"/>
      <c r="D955" s="744"/>
      <c r="E955" s="745"/>
      <c r="F955" s="1106" t="str">
        <f t="shared" si="399"/>
        <v>FI issued jumbo covered bonds, medium rated</v>
      </c>
      <c r="G955" s="1226"/>
      <c r="H955" s="1226"/>
      <c r="I955" s="1226"/>
      <c r="J955" s="1226"/>
      <c r="K955" s="1226"/>
      <c r="L955" s="1226"/>
      <c r="M955" s="400">
        <f t="shared" si="400"/>
        <v>0</v>
      </c>
      <c r="N955" s="411">
        <f t="shared" si="400"/>
        <v>0</v>
      </c>
      <c r="O955" s="414">
        <f t="shared" si="400"/>
        <v>0</v>
      </c>
      <c r="P955" s="414">
        <f t="shared" si="400"/>
        <v>0</v>
      </c>
      <c r="Q955" s="415">
        <f t="shared" si="400"/>
        <v>0</v>
      </c>
      <c r="R955" s="411">
        <f t="shared" si="400"/>
        <v>0</v>
      </c>
      <c r="S955" s="414">
        <f t="shared" si="400"/>
        <v>0</v>
      </c>
      <c r="T955" s="414">
        <f t="shared" si="400"/>
        <v>0</v>
      </c>
      <c r="U955" s="414">
        <f t="shared" si="400"/>
        <v>0</v>
      </c>
      <c r="V955" s="414">
        <f t="shared" si="400"/>
        <v>0</v>
      </c>
      <c r="W955" s="414">
        <f t="shared" si="400"/>
        <v>0</v>
      </c>
      <c r="X955" s="414">
        <f t="shared" si="400"/>
        <v>0</v>
      </c>
      <c r="Y955" s="414">
        <f t="shared" si="400"/>
        <v>0</v>
      </c>
      <c r="Z955" s="414">
        <f t="shared" si="400"/>
        <v>0</v>
      </c>
      <c r="AA955" s="414">
        <f t="shared" si="400"/>
        <v>0</v>
      </c>
      <c r="AB955" s="414">
        <f t="shared" si="400"/>
        <v>0</v>
      </c>
      <c r="AC955" s="400">
        <f t="shared" si="401"/>
        <v>0</v>
      </c>
      <c r="AD955" s="1201"/>
      <c r="AE955" s="1202"/>
      <c r="AF955" s="1203"/>
    </row>
    <row r="956" spans="1:32" ht="15" customHeight="1" outlineLevel="1" x14ac:dyDescent="0.2">
      <c r="A956" s="373">
        <v>276</v>
      </c>
      <c r="B956" s="653"/>
      <c r="C956" s="746"/>
      <c r="D956" s="746"/>
      <c r="E956" s="1100" t="str">
        <f>E180</f>
        <v>Non-FI issued CBP, low or not rated</v>
      </c>
      <c r="F956" s="1237"/>
      <c r="G956" s="1237"/>
      <c r="H956" s="1237"/>
      <c r="I956" s="1237"/>
      <c r="J956" s="1237"/>
      <c r="K956" s="1237"/>
      <c r="L956" s="1237"/>
      <c r="M956" s="399">
        <f>SUBTOTAL(9,M957:M958)</f>
        <v>0</v>
      </c>
      <c r="N956" s="402">
        <f t="shared" ref="N956:AC956" si="402">SUBTOTAL(9,N957:N958)</f>
        <v>0</v>
      </c>
      <c r="O956" s="406">
        <f t="shared" si="402"/>
        <v>0</v>
      </c>
      <c r="P956" s="405">
        <f t="shared" si="402"/>
        <v>0</v>
      </c>
      <c r="Q956" s="407">
        <f t="shared" si="402"/>
        <v>0</v>
      </c>
      <c r="R956" s="402">
        <f t="shared" si="402"/>
        <v>0</v>
      </c>
      <c r="S956" s="405">
        <f t="shared" si="402"/>
        <v>0</v>
      </c>
      <c r="T956" s="406">
        <f t="shared" si="402"/>
        <v>0</v>
      </c>
      <c r="U956" s="405">
        <f t="shared" si="402"/>
        <v>0</v>
      </c>
      <c r="V956" s="406">
        <f t="shared" si="402"/>
        <v>0</v>
      </c>
      <c r="W956" s="405">
        <f t="shared" si="402"/>
        <v>0</v>
      </c>
      <c r="X956" s="406">
        <f t="shared" si="402"/>
        <v>0</v>
      </c>
      <c r="Y956" s="405">
        <f t="shared" si="402"/>
        <v>0</v>
      </c>
      <c r="Z956" s="406">
        <f t="shared" si="402"/>
        <v>0</v>
      </c>
      <c r="AA956" s="405">
        <f t="shared" si="402"/>
        <v>0</v>
      </c>
      <c r="AB956" s="416">
        <f t="shared" si="402"/>
        <v>0</v>
      </c>
      <c r="AC956" s="399">
        <f t="shared" si="402"/>
        <v>0</v>
      </c>
      <c r="AD956" s="915"/>
      <c r="AE956" s="916"/>
      <c r="AF956" s="917"/>
    </row>
    <row r="957" spans="1:32" ht="15" customHeight="1" outlineLevel="1" x14ac:dyDescent="0.2">
      <c r="A957" s="373">
        <v>277</v>
      </c>
      <c r="B957" s="658"/>
      <c r="C957" s="386"/>
      <c r="D957" s="386"/>
      <c r="E957" s="387"/>
      <c r="F957" s="1106" t="str">
        <f t="shared" ref="F957:F958" si="403">F181</f>
        <v>Non-FI issued unsecured bonds and paper, low or not rated</v>
      </c>
      <c r="G957" s="1226"/>
      <c r="H957" s="1226"/>
      <c r="I957" s="1226"/>
      <c r="J957" s="1226"/>
      <c r="K957" s="1226"/>
      <c r="L957" s="1226"/>
      <c r="M957" s="400">
        <f t="shared" ref="M957:AB958" si="404">M181</f>
        <v>0</v>
      </c>
      <c r="N957" s="411">
        <f t="shared" si="404"/>
        <v>0</v>
      </c>
      <c r="O957" s="414">
        <f t="shared" si="404"/>
        <v>0</v>
      </c>
      <c r="P957" s="414">
        <f t="shared" si="404"/>
        <v>0</v>
      </c>
      <c r="Q957" s="415">
        <f t="shared" si="404"/>
        <v>0</v>
      </c>
      <c r="R957" s="411">
        <f t="shared" si="404"/>
        <v>0</v>
      </c>
      <c r="S957" s="414">
        <f t="shared" si="404"/>
        <v>0</v>
      </c>
      <c r="T957" s="414">
        <f t="shared" si="404"/>
        <v>0</v>
      </c>
      <c r="U957" s="414">
        <f t="shared" si="404"/>
        <v>0</v>
      </c>
      <c r="V957" s="414">
        <f t="shared" si="404"/>
        <v>0</v>
      </c>
      <c r="W957" s="414">
        <f t="shared" si="404"/>
        <v>0</v>
      </c>
      <c r="X957" s="414">
        <f t="shared" si="404"/>
        <v>0</v>
      </c>
      <c r="Y957" s="414">
        <f t="shared" si="404"/>
        <v>0</v>
      </c>
      <c r="Z957" s="414">
        <f t="shared" si="404"/>
        <v>0</v>
      </c>
      <c r="AA957" s="414">
        <f t="shared" si="404"/>
        <v>0</v>
      </c>
      <c r="AB957" s="414">
        <f t="shared" si="404"/>
        <v>0</v>
      </c>
      <c r="AC957" s="400">
        <f t="shared" ref="AC957:AC958" si="405">M957-SUM(N957:AB957)</f>
        <v>0</v>
      </c>
      <c r="AD957" s="918"/>
      <c r="AE957" s="919"/>
      <c r="AF957" s="920"/>
    </row>
    <row r="958" spans="1:32" ht="15" customHeight="1" outlineLevel="1" x14ac:dyDescent="0.2">
      <c r="A958" s="373">
        <v>278</v>
      </c>
      <c r="B958" s="658"/>
      <c r="C958" s="386"/>
      <c r="D958" s="386"/>
      <c r="E958" s="387"/>
      <c r="F958" s="1106" t="str">
        <f t="shared" si="403"/>
        <v>Non-FI issued covered bonds, low or not rated</v>
      </c>
      <c r="G958" s="1226"/>
      <c r="H958" s="1226"/>
      <c r="I958" s="1226"/>
      <c r="J958" s="1226"/>
      <c r="K958" s="1226"/>
      <c r="L958" s="1226"/>
      <c r="M958" s="400">
        <f t="shared" si="404"/>
        <v>0</v>
      </c>
      <c r="N958" s="411">
        <f t="shared" si="404"/>
        <v>0</v>
      </c>
      <c r="O958" s="414">
        <f t="shared" si="404"/>
        <v>0</v>
      </c>
      <c r="P958" s="414">
        <f t="shared" si="404"/>
        <v>0</v>
      </c>
      <c r="Q958" s="415">
        <f t="shared" si="404"/>
        <v>0</v>
      </c>
      <c r="R958" s="411">
        <f t="shared" si="404"/>
        <v>0</v>
      </c>
      <c r="S958" s="414">
        <f t="shared" si="404"/>
        <v>0</v>
      </c>
      <c r="T958" s="414">
        <f t="shared" si="404"/>
        <v>0</v>
      </c>
      <c r="U958" s="414">
        <f t="shared" si="404"/>
        <v>0</v>
      </c>
      <c r="V958" s="414">
        <f t="shared" si="404"/>
        <v>0</v>
      </c>
      <c r="W958" s="414">
        <f t="shared" si="404"/>
        <v>0</v>
      </c>
      <c r="X958" s="414">
        <f t="shared" si="404"/>
        <v>0</v>
      </c>
      <c r="Y958" s="414">
        <f t="shared" si="404"/>
        <v>0</v>
      </c>
      <c r="Z958" s="414">
        <f t="shared" si="404"/>
        <v>0</v>
      </c>
      <c r="AA958" s="414">
        <f t="shared" si="404"/>
        <v>0</v>
      </c>
      <c r="AB958" s="414">
        <f t="shared" si="404"/>
        <v>0</v>
      </c>
      <c r="AC958" s="400">
        <f t="shared" si="405"/>
        <v>0</v>
      </c>
      <c r="AD958" s="918"/>
      <c r="AE958" s="919"/>
      <c r="AF958" s="920"/>
    </row>
    <row r="959" spans="1:32" ht="15" customHeight="1" outlineLevel="1" x14ac:dyDescent="0.2">
      <c r="A959" s="373">
        <v>279</v>
      </c>
      <c r="B959" s="658"/>
      <c r="C959" s="386"/>
      <c r="D959" s="386"/>
      <c r="E959" s="1100" t="str">
        <f>E183</f>
        <v>FI issued CBP, low or not rated</v>
      </c>
      <c r="F959" s="1237"/>
      <c r="G959" s="1237"/>
      <c r="H959" s="1237"/>
      <c r="I959" s="1237"/>
      <c r="J959" s="1237"/>
      <c r="K959" s="1237"/>
      <c r="L959" s="1237"/>
      <c r="M959" s="399">
        <f>SUBTOTAL(9,M960:M962)</f>
        <v>0</v>
      </c>
      <c r="N959" s="402">
        <f t="shared" ref="N959" si="406">SUBTOTAL(9,N960:N962)</f>
        <v>0</v>
      </c>
      <c r="O959" s="406">
        <f t="shared" ref="O959" si="407">SUBTOTAL(9,O960:O962)</f>
        <v>0</v>
      </c>
      <c r="P959" s="405">
        <f t="shared" ref="P959" si="408">SUBTOTAL(9,P960:P962)</f>
        <v>0</v>
      </c>
      <c r="Q959" s="407">
        <f t="shared" ref="Q959" si="409">SUBTOTAL(9,Q960:Q962)</f>
        <v>0</v>
      </c>
      <c r="R959" s="402">
        <f t="shared" ref="R959" si="410">SUBTOTAL(9,R960:R962)</f>
        <v>0</v>
      </c>
      <c r="S959" s="405">
        <f t="shared" ref="S959" si="411">SUBTOTAL(9,S960:S962)</f>
        <v>0</v>
      </c>
      <c r="T959" s="406">
        <f t="shared" ref="T959" si="412">SUBTOTAL(9,T960:T962)</f>
        <v>0</v>
      </c>
      <c r="U959" s="405">
        <f t="shared" ref="U959" si="413">SUBTOTAL(9,U960:U962)</f>
        <v>0</v>
      </c>
      <c r="V959" s="406">
        <f t="shared" ref="V959" si="414">SUBTOTAL(9,V960:V962)</f>
        <v>0</v>
      </c>
      <c r="W959" s="405">
        <f t="shared" ref="W959" si="415">SUBTOTAL(9,W960:W962)</f>
        <v>0</v>
      </c>
      <c r="X959" s="406">
        <f t="shared" ref="X959" si="416">SUBTOTAL(9,X960:X962)</f>
        <v>0</v>
      </c>
      <c r="Y959" s="405">
        <f t="shared" ref="Y959" si="417">SUBTOTAL(9,Y960:Y962)</f>
        <v>0</v>
      </c>
      <c r="Z959" s="406">
        <f t="shared" ref="Z959" si="418">SUBTOTAL(9,Z960:Z962)</f>
        <v>0</v>
      </c>
      <c r="AA959" s="405">
        <f t="shared" ref="AA959" si="419">SUBTOTAL(9,AA960:AA962)</f>
        <v>0</v>
      </c>
      <c r="AB959" s="416">
        <f t="shared" ref="AB959:AC959" si="420">SUBTOTAL(9,AB960:AB962)</f>
        <v>0</v>
      </c>
      <c r="AC959" s="399">
        <f t="shared" si="420"/>
        <v>0</v>
      </c>
      <c r="AD959" s="918"/>
      <c r="AE959" s="919"/>
      <c r="AF959" s="920"/>
    </row>
    <row r="960" spans="1:32" ht="15" customHeight="1" outlineLevel="1" x14ac:dyDescent="0.2">
      <c r="A960" s="373">
        <v>280</v>
      </c>
      <c r="B960" s="658"/>
      <c r="C960" s="386"/>
      <c r="D960" s="386"/>
      <c r="E960" s="387"/>
      <c r="F960" s="1106" t="str">
        <f t="shared" ref="F960:F962" si="421">F184</f>
        <v>FI issued unsecured bonds and paper, low or not rated</v>
      </c>
      <c r="G960" s="1226"/>
      <c r="H960" s="1226"/>
      <c r="I960" s="1226"/>
      <c r="J960" s="1226"/>
      <c r="K960" s="1226"/>
      <c r="L960" s="1226"/>
      <c r="M960" s="400">
        <f t="shared" ref="M960:AB962" si="422">M184</f>
        <v>0</v>
      </c>
      <c r="N960" s="411">
        <f t="shared" si="422"/>
        <v>0</v>
      </c>
      <c r="O960" s="414">
        <f t="shared" si="422"/>
        <v>0</v>
      </c>
      <c r="P960" s="414">
        <f t="shared" si="422"/>
        <v>0</v>
      </c>
      <c r="Q960" s="415">
        <f t="shared" si="422"/>
        <v>0</v>
      </c>
      <c r="R960" s="411">
        <f t="shared" si="422"/>
        <v>0</v>
      </c>
      <c r="S960" s="414">
        <f t="shared" si="422"/>
        <v>0</v>
      </c>
      <c r="T960" s="414">
        <f t="shared" si="422"/>
        <v>0</v>
      </c>
      <c r="U960" s="414">
        <f t="shared" si="422"/>
        <v>0</v>
      </c>
      <c r="V960" s="414">
        <f t="shared" si="422"/>
        <v>0</v>
      </c>
      <c r="W960" s="414">
        <f t="shared" si="422"/>
        <v>0</v>
      </c>
      <c r="X960" s="414">
        <f t="shared" si="422"/>
        <v>0</v>
      </c>
      <c r="Y960" s="414">
        <f t="shared" si="422"/>
        <v>0</v>
      </c>
      <c r="Z960" s="414">
        <f t="shared" si="422"/>
        <v>0</v>
      </c>
      <c r="AA960" s="414">
        <f t="shared" si="422"/>
        <v>0</v>
      </c>
      <c r="AB960" s="414">
        <f t="shared" si="422"/>
        <v>0</v>
      </c>
      <c r="AC960" s="400">
        <f t="shared" ref="AC960:AC962" si="423">M960-SUM(N960:AB960)</f>
        <v>0</v>
      </c>
      <c r="AD960" s="918"/>
      <c r="AE960" s="919"/>
      <c r="AF960" s="920"/>
    </row>
    <row r="961" spans="1:32" ht="15" customHeight="1" outlineLevel="1" x14ac:dyDescent="0.2">
      <c r="A961" s="373">
        <v>281</v>
      </c>
      <c r="B961" s="658"/>
      <c r="C961" s="659"/>
      <c r="D961" s="659"/>
      <c r="E961" s="659"/>
      <c r="F961" s="1106" t="str">
        <f t="shared" si="421"/>
        <v>FI issued covered bonds, low or not rated</v>
      </c>
      <c r="G961" s="1226"/>
      <c r="H961" s="1226"/>
      <c r="I961" s="1226"/>
      <c r="J961" s="1226"/>
      <c r="K961" s="1226"/>
      <c r="L961" s="1226"/>
      <c r="M961" s="400">
        <f t="shared" si="422"/>
        <v>0</v>
      </c>
      <c r="N961" s="411">
        <f t="shared" si="422"/>
        <v>0</v>
      </c>
      <c r="O961" s="414">
        <f t="shared" si="422"/>
        <v>0</v>
      </c>
      <c r="P961" s="414">
        <f t="shared" si="422"/>
        <v>0</v>
      </c>
      <c r="Q961" s="415">
        <f t="shared" si="422"/>
        <v>0</v>
      </c>
      <c r="R961" s="411">
        <f t="shared" si="422"/>
        <v>0</v>
      </c>
      <c r="S961" s="414">
        <f t="shared" si="422"/>
        <v>0</v>
      </c>
      <c r="T961" s="414">
        <f t="shared" si="422"/>
        <v>0</v>
      </c>
      <c r="U961" s="414">
        <f t="shared" si="422"/>
        <v>0</v>
      </c>
      <c r="V961" s="414">
        <f t="shared" si="422"/>
        <v>0</v>
      </c>
      <c r="W961" s="414">
        <f t="shared" si="422"/>
        <v>0</v>
      </c>
      <c r="X961" s="414">
        <f t="shared" si="422"/>
        <v>0</v>
      </c>
      <c r="Y961" s="414">
        <f t="shared" si="422"/>
        <v>0</v>
      </c>
      <c r="Z961" s="414">
        <f t="shared" si="422"/>
        <v>0</v>
      </c>
      <c r="AA961" s="414">
        <f t="shared" si="422"/>
        <v>0</v>
      </c>
      <c r="AB961" s="414">
        <f t="shared" si="422"/>
        <v>0</v>
      </c>
      <c r="AC961" s="400">
        <f t="shared" si="423"/>
        <v>0</v>
      </c>
      <c r="AD961" s="918"/>
      <c r="AE961" s="919"/>
      <c r="AF961" s="920"/>
    </row>
    <row r="962" spans="1:32" ht="15" customHeight="1" outlineLevel="1" x14ac:dyDescent="0.2">
      <c r="A962" s="373">
        <v>282</v>
      </c>
      <c r="B962" s="658"/>
      <c r="C962" s="659"/>
      <c r="D962" s="659"/>
      <c r="E962" s="659"/>
      <c r="F962" s="1106" t="str">
        <f t="shared" si="421"/>
        <v>FI issued jumbo covered bonds, low or not rated</v>
      </c>
      <c r="G962" s="1226"/>
      <c r="H962" s="1226"/>
      <c r="I962" s="1226"/>
      <c r="J962" s="1226"/>
      <c r="K962" s="1226"/>
      <c r="L962" s="1226"/>
      <c r="M962" s="400">
        <f t="shared" si="422"/>
        <v>0</v>
      </c>
      <c r="N962" s="411">
        <f t="shared" si="422"/>
        <v>0</v>
      </c>
      <c r="O962" s="414">
        <f t="shared" si="422"/>
        <v>0</v>
      </c>
      <c r="P962" s="414">
        <f t="shared" si="422"/>
        <v>0</v>
      </c>
      <c r="Q962" s="415">
        <f t="shared" si="422"/>
        <v>0</v>
      </c>
      <c r="R962" s="411">
        <f t="shared" si="422"/>
        <v>0</v>
      </c>
      <c r="S962" s="414">
        <f t="shared" si="422"/>
        <v>0</v>
      </c>
      <c r="T962" s="414">
        <f t="shared" si="422"/>
        <v>0</v>
      </c>
      <c r="U962" s="414">
        <f t="shared" si="422"/>
        <v>0</v>
      </c>
      <c r="V962" s="414">
        <f t="shared" si="422"/>
        <v>0</v>
      </c>
      <c r="W962" s="414">
        <f t="shared" si="422"/>
        <v>0</v>
      </c>
      <c r="X962" s="414">
        <f t="shared" si="422"/>
        <v>0</v>
      </c>
      <c r="Y962" s="414">
        <f t="shared" si="422"/>
        <v>0</v>
      </c>
      <c r="Z962" s="414">
        <f t="shared" si="422"/>
        <v>0</v>
      </c>
      <c r="AA962" s="414">
        <f t="shared" si="422"/>
        <v>0</v>
      </c>
      <c r="AB962" s="414">
        <f t="shared" si="422"/>
        <v>0</v>
      </c>
      <c r="AC962" s="400">
        <f t="shared" si="423"/>
        <v>0</v>
      </c>
      <c r="AD962" s="921"/>
      <c r="AE962" s="922"/>
      <c r="AF962" s="923"/>
    </row>
    <row r="963" spans="1:32" outlineLevel="1" x14ac:dyDescent="0.2">
      <c r="A963" s="373">
        <v>283</v>
      </c>
      <c r="B963" s="658"/>
      <c r="C963" s="659"/>
      <c r="D963" s="1103" t="str">
        <f>D187</f>
        <v>Asset backed securities (ABS) and Asset backed commercial paper (ABCP)</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4"/>
      <c r="AF963" s="1355"/>
    </row>
    <row r="964" spans="1:32" outlineLevel="1" x14ac:dyDescent="0.2">
      <c r="A964" s="373">
        <v>284</v>
      </c>
      <c r="B964" s="658"/>
      <c r="C964" s="659"/>
      <c r="D964" s="659"/>
      <c r="E964" s="1097" t="str">
        <f>E188</f>
        <v>Non-FI issued ABS and ABCP, high rated</v>
      </c>
      <c r="F964" s="1238"/>
      <c r="G964" s="1238"/>
      <c r="H964" s="1238"/>
      <c r="I964" s="1238"/>
      <c r="J964" s="1238"/>
      <c r="K964" s="1238"/>
      <c r="L964" s="1238"/>
      <c r="M964" s="399">
        <f>SUBTOTAL(9,M965:M966)</f>
        <v>0</v>
      </c>
      <c r="N964" s="402">
        <f t="shared" ref="N964:AC964" si="424">SUBTOTAL(9,N965:N966)</f>
        <v>0</v>
      </c>
      <c r="O964" s="406">
        <f t="shared" si="424"/>
        <v>0</v>
      </c>
      <c r="P964" s="405">
        <f t="shared" si="424"/>
        <v>0</v>
      </c>
      <c r="Q964" s="407">
        <f t="shared" si="424"/>
        <v>0</v>
      </c>
      <c r="R964" s="402">
        <f t="shared" si="424"/>
        <v>0</v>
      </c>
      <c r="S964" s="405">
        <f t="shared" si="424"/>
        <v>0</v>
      </c>
      <c r="T964" s="406">
        <f t="shared" si="424"/>
        <v>0</v>
      </c>
      <c r="U964" s="405">
        <f t="shared" si="424"/>
        <v>0</v>
      </c>
      <c r="V964" s="406">
        <f t="shared" si="424"/>
        <v>0</v>
      </c>
      <c r="W964" s="405">
        <f t="shared" si="424"/>
        <v>0</v>
      </c>
      <c r="X964" s="406">
        <f t="shared" si="424"/>
        <v>0</v>
      </c>
      <c r="Y964" s="405">
        <f t="shared" si="424"/>
        <v>0</v>
      </c>
      <c r="Z964" s="406">
        <f t="shared" si="424"/>
        <v>0</v>
      </c>
      <c r="AA964" s="405">
        <f t="shared" si="424"/>
        <v>0</v>
      </c>
      <c r="AB964" s="416">
        <f t="shared" si="424"/>
        <v>0</v>
      </c>
      <c r="AC964" s="399">
        <f t="shared" si="424"/>
        <v>0</v>
      </c>
      <c r="AD964" s="957"/>
      <c r="AE964" s="852"/>
      <c r="AF964" s="853"/>
    </row>
    <row r="965" spans="1:32" ht="15" customHeight="1" outlineLevel="1" x14ac:dyDescent="0.2">
      <c r="A965" s="373">
        <v>285</v>
      </c>
      <c r="B965" s="658"/>
      <c r="C965" s="659"/>
      <c r="D965" s="659"/>
      <c r="E965" s="659"/>
      <c r="F965" s="1106" t="str">
        <f t="shared" ref="F965:F966" si="425">F189</f>
        <v>Non-FI issued ABS, high rated</v>
      </c>
      <c r="G965" s="1226"/>
      <c r="H965" s="1226"/>
      <c r="I965" s="1226"/>
      <c r="J965" s="1226"/>
      <c r="K965" s="1226"/>
      <c r="L965" s="1226"/>
      <c r="M965" s="400">
        <f t="shared" ref="M965:AB966" si="426">M189</f>
        <v>0</v>
      </c>
      <c r="N965" s="411">
        <f t="shared" si="426"/>
        <v>0</v>
      </c>
      <c r="O965" s="414">
        <f t="shared" si="426"/>
        <v>0</v>
      </c>
      <c r="P965" s="414">
        <f t="shared" si="426"/>
        <v>0</v>
      </c>
      <c r="Q965" s="415">
        <f t="shared" si="426"/>
        <v>0</v>
      </c>
      <c r="R965" s="411">
        <f t="shared" si="426"/>
        <v>0</v>
      </c>
      <c r="S965" s="414">
        <f t="shared" si="426"/>
        <v>0</v>
      </c>
      <c r="T965" s="414">
        <f t="shared" si="426"/>
        <v>0</v>
      </c>
      <c r="U965" s="414">
        <f t="shared" si="426"/>
        <v>0</v>
      </c>
      <c r="V965" s="414">
        <f t="shared" si="426"/>
        <v>0</v>
      </c>
      <c r="W965" s="414">
        <f t="shared" si="426"/>
        <v>0</v>
      </c>
      <c r="X965" s="414">
        <f t="shared" si="426"/>
        <v>0</v>
      </c>
      <c r="Y965" s="414">
        <f t="shared" si="426"/>
        <v>0</v>
      </c>
      <c r="Z965" s="414">
        <f t="shared" si="426"/>
        <v>0</v>
      </c>
      <c r="AA965" s="414">
        <f t="shared" si="426"/>
        <v>0</v>
      </c>
      <c r="AB965" s="414">
        <f t="shared" si="426"/>
        <v>0</v>
      </c>
      <c r="AC965" s="400">
        <f t="shared" ref="AC965:AC966" si="427">M965-SUM(N965:AB965)</f>
        <v>0</v>
      </c>
      <c r="AD965" s="854"/>
      <c r="AE965" s="855"/>
      <c r="AF965" s="856"/>
    </row>
    <row r="966" spans="1:32" ht="15" customHeight="1" outlineLevel="1" x14ac:dyDescent="0.2">
      <c r="A966" s="373">
        <v>286</v>
      </c>
      <c r="B966" s="658"/>
      <c r="C966" s="659"/>
      <c r="D966" s="659"/>
      <c r="E966" s="659"/>
      <c r="F966" s="1106" t="str">
        <f t="shared" si="425"/>
        <v>Non-FI issued ABCP, high rated</v>
      </c>
      <c r="G966" s="1226"/>
      <c r="H966" s="1226"/>
      <c r="I966" s="1226"/>
      <c r="J966" s="1226"/>
      <c r="K966" s="1226"/>
      <c r="L966" s="1226"/>
      <c r="M966" s="400">
        <f t="shared" si="426"/>
        <v>0</v>
      </c>
      <c r="N966" s="411">
        <f t="shared" si="426"/>
        <v>0</v>
      </c>
      <c r="O966" s="414">
        <f t="shared" si="426"/>
        <v>0</v>
      </c>
      <c r="P966" s="414">
        <f t="shared" si="426"/>
        <v>0</v>
      </c>
      <c r="Q966" s="415">
        <f t="shared" si="426"/>
        <v>0</v>
      </c>
      <c r="R966" s="411">
        <f t="shared" si="426"/>
        <v>0</v>
      </c>
      <c r="S966" s="414">
        <f t="shared" si="426"/>
        <v>0</v>
      </c>
      <c r="T966" s="414">
        <f t="shared" si="426"/>
        <v>0</v>
      </c>
      <c r="U966" s="414">
        <f t="shared" si="426"/>
        <v>0</v>
      </c>
      <c r="V966" s="414">
        <f t="shared" si="426"/>
        <v>0</v>
      </c>
      <c r="W966" s="414">
        <f t="shared" si="426"/>
        <v>0</v>
      </c>
      <c r="X966" s="414">
        <f t="shared" si="426"/>
        <v>0</v>
      </c>
      <c r="Y966" s="414">
        <f t="shared" si="426"/>
        <v>0</v>
      </c>
      <c r="Z966" s="414">
        <f t="shared" si="426"/>
        <v>0</v>
      </c>
      <c r="AA966" s="414">
        <f t="shared" si="426"/>
        <v>0</v>
      </c>
      <c r="AB966" s="414">
        <f t="shared" si="426"/>
        <v>0</v>
      </c>
      <c r="AC966" s="400">
        <f t="shared" si="427"/>
        <v>0</v>
      </c>
      <c r="AD966" s="854"/>
      <c r="AE966" s="855"/>
      <c r="AF966" s="856"/>
    </row>
    <row r="967" spans="1:32" outlineLevel="1" x14ac:dyDescent="0.2">
      <c r="A967" s="373">
        <v>287</v>
      </c>
      <c r="B967" s="658"/>
      <c r="C967" s="659"/>
      <c r="D967" s="659"/>
      <c r="E967" s="1100" t="str">
        <f>E191</f>
        <v>FI issued ABS and ABCP, high rated</v>
      </c>
      <c r="F967" s="1237"/>
      <c r="G967" s="1237"/>
      <c r="H967" s="1237"/>
      <c r="I967" s="1237"/>
      <c r="J967" s="1237"/>
      <c r="K967" s="1237"/>
      <c r="L967" s="1237"/>
      <c r="M967" s="399">
        <f>SUBTOTAL(9,M968:M969)</f>
        <v>0</v>
      </c>
      <c r="N967" s="402">
        <f t="shared" ref="N967" si="428">SUBTOTAL(9,N968:N969)</f>
        <v>0</v>
      </c>
      <c r="O967" s="406">
        <f t="shared" ref="O967" si="429">SUBTOTAL(9,O968:O969)</f>
        <v>0</v>
      </c>
      <c r="P967" s="405">
        <f t="shared" ref="P967" si="430">SUBTOTAL(9,P968:P969)</f>
        <v>0</v>
      </c>
      <c r="Q967" s="407">
        <f t="shared" ref="Q967" si="431">SUBTOTAL(9,Q968:Q969)</f>
        <v>0</v>
      </c>
      <c r="R967" s="402">
        <f t="shared" ref="R967" si="432">SUBTOTAL(9,R968:R969)</f>
        <v>0</v>
      </c>
      <c r="S967" s="405">
        <f t="shared" ref="S967" si="433">SUBTOTAL(9,S968:S969)</f>
        <v>0</v>
      </c>
      <c r="T967" s="406">
        <f t="shared" ref="T967" si="434">SUBTOTAL(9,T968:T969)</f>
        <v>0</v>
      </c>
      <c r="U967" s="405">
        <f t="shared" ref="U967" si="435">SUBTOTAL(9,U968:U969)</f>
        <v>0</v>
      </c>
      <c r="V967" s="406">
        <f t="shared" ref="V967" si="436">SUBTOTAL(9,V968:V969)</f>
        <v>0</v>
      </c>
      <c r="W967" s="405">
        <f t="shared" ref="W967" si="437">SUBTOTAL(9,W968:W969)</f>
        <v>0</v>
      </c>
      <c r="X967" s="406">
        <f t="shared" ref="X967" si="438">SUBTOTAL(9,X968:X969)</f>
        <v>0</v>
      </c>
      <c r="Y967" s="405">
        <f t="shared" ref="Y967" si="439">SUBTOTAL(9,Y968:Y969)</f>
        <v>0</v>
      </c>
      <c r="Z967" s="406">
        <f t="shared" ref="Z967" si="440">SUBTOTAL(9,Z968:Z969)</f>
        <v>0</v>
      </c>
      <c r="AA967" s="405">
        <f t="shared" ref="AA967" si="441">SUBTOTAL(9,AA968:AA969)</f>
        <v>0</v>
      </c>
      <c r="AB967" s="416">
        <f t="shared" ref="AB967:AC967" si="442">SUBTOTAL(9,AB968:AB969)</f>
        <v>0</v>
      </c>
      <c r="AC967" s="399">
        <f t="shared" si="442"/>
        <v>0</v>
      </c>
      <c r="AD967" s="854"/>
      <c r="AE967" s="855"/>
      <c r="AF967" s="856"/>
    </row>
    <row r="968" spans="1:32" ht="15" customHeight="1" outlineLevel="1" x14ac:dyDescent="0.2">
      <c r="A968" s="373">
        <v>288</v>
      </c>
      <c r="B968" s="658"/>
      <c r="C968" s="659"/>
      <c r="D968" s="659"/>
      <c r="E968" s="659"/>
      <c r="F968" s="1106" t="str">
        <f t="shared" ref="F968:F969" si="443">F192</f>
        <v>FI issued ABS, high rated</v>
      </c>
      <c r="G968" s="1226"/>
      <c r="H968" s="1226"/>
      <c r="I968" s="1226"/>
      <c r="J968" s="1226"/>
      <c r="K968" s="1226"/>
      <c r="L968" s="1226"/>
      <c r="M968" s="400">
        <f t="shared" ref="M968:AB969" si="444">M192</f>
        <v>0</v>
      </c>
      <c r="N968" s="411">
        <f t="shared" si="444"/>
        <v>0</v>
      </c>
      <c r="O968" s="414">
        <f t="shared" si="444"/>
        <v>0</v>
      </c>
      <c r="P968" s="414">
        <f t="shared" si="444"/>
        <v>0</v>
      </c>
      <c r="Q968" s="415">
        <f t="shared" si="444"/>
        <v>0</v>
      </c>
      <c r="R968" s="411">
        <f t="shared" si="444"/>
        <v>0</v>
      </c>
      <c r="S968" s="414">
        <f t="shared" si="444"/>
        <v>0</v>
      </c>
      <c r="T968" s="414">
        <f t="shared" si="444"/>
        <v>0</v>
      </c>
      <c r="U968" s="414">
        <f t="shared" si="444"/>
        <v>0</v>
      </c>
      <c r="V968" s="414">
        <f t="shared" si="444"/>
        <v>0</v>
      </c>
      <c r="W968" s="414">
        <f t="shared" si="444"/>
        <v>0</v>
      </c>
      <c r="X968" s="414">
        <f t="shared" si="444"/>
        <v>0</v>
      </c>
      <c r="Y968" s="414">
        <f t="shared" si="444"/>
        <v>0</v>
      </c>
      <c r="Z968" s="414">
        <f t="shared" si="444"/>
        <v>0</v>
      </c>
      <c r="AA968" s="414">
        <f t="shared" si="444"/>
        <v>0</v>
      </c>
      <c r="AB968" s="414">
        <f t="shared" si="444"/>
        <v>0</v>
      </c>
      <c r="AC968" s="400">
        <f t="shared" ref="AC968:AC969" si="445">M968-SUM(N968:AB968)</f>
        <v>0</v>
      </c>
      <c r="AD968" s="854"/>
      <c r="AE968" s="855"/>
      <c r="AF968" s="856"/>
    </row>
    <row r="969" spans="1:32" ht="15" customHeight="1" outlineLevel="1" x14ac:dyDescent="0.2">
      <c r="A969" s="373">
        <v>289</v>
      </c>
      <c r="B969" s="658"/>
      <c r="C969" s="659"/>
      <c r="D969" s="659"/>
      <c r="E969" s="659"/>
      <c r="F969" s="1106" t="str">
        <f t="shared" si="443"/>
        <v>FI issued ABCP, high rated</v>
      </c>
      <c r="G969" s="1226"/>
      <c r="H969" s="1226"/>
      <c r="I969" s="1226"/>
      <c r="J969" s="1226"/>
      <c r="K969" s="1226"/>
      <c r="L969" s="1226"/>
      <c r="M969" s="400">
        <f t="shared" si="444"/>
        <v>0</v>
      </c>
      <c r="N969" s="411">
        <f t="shared" si="444"/>
        <v>0</v>
      </c>
      <c r="O969" s="414">
        <f t="shared" si="444"/>
        <v>0</v>
      </c>
      <c r="P969" s="414">
        <f t="shared" si="444"/>
        <v>0</v>
      </c>
      <c r="Q969" s="415">
        <f t="shared" si="444"/>
        <v>0</v>
      </c>
      <c r="R969" s="411">
        <f t="shared" si="444"/>
        <v>0</v>
      </c>
      <c r="S969" s="414">
        <f t="shared" si="444"/>
        <v>0</v>
      </c>
      <c r="T969" s="414">
        <f t="shared" si="444"/>
        <v>0</v>
      </c>
      <c r="U969" s="414">
        <f t="shared" si="444"/>
        <v>0</v>
      </c>
      <c r="V969" s="414">
        <f t="shared" si="444"/>
        <v>0</v>
      </c>
      <c r="W969" s="414">
        <f t="shared" si="444"/>
        <v>0</v>
      </c>
      <c r="X969" s="414">
        <f t="shared" si="444"/>
        <v>0</v>
      </c>
      <c r="Y969" s="414">
        <f t="shared" si="444"/>
        <v>0</v>
      </c>
      <c r="Z969" s="414">
        <f t="shared" si="444"/>
        <v>0</v>
      </c>
      <c r="AA969" s="414">
        <f t="shared" si="444"/>
        <v>0</v>
      </c>
      <c r="AB969" s="414">
        <f t="shared" si="444"/>
        <v>0</v>
      </c>
      <c r="AC969" s="400">
        <f t="shared" si="445"/>
        <v>0</v>
      </c>
      <c r="AD969" s="854"/>
      <c r="AE969" s="855"/>
      <c r="AF969" s="856"/>
    </row>
    <row r="970" spans="1:32" outlineLevel="1" x14ac:dyDescent="0.2">
      <c r="A970" s="373">
        <v>290</v>
      </c>
      <c r="B970" s="658"/>
      <c r="C970" s="659"/>
      <c r="D970" s="659"/>
      <c r="E970" s="1100" t="str">
        <f>E194</f>
        <v>Non-FI issued ABS and ABCP, medium rated</v>
      </c>
      <c r="F970" s="1237"/>
      <c r="G970" s="1237"/>
      <c r="H970" s="1237"/>
      <c r="I970" s="1237"/>
      <c r="J970" s="1237"/>
      <c r="K970" s="1237"/>
      <c r="L970" s="1237"/>
      <c r="M970" s="399">
        <f>SUBTOTAL(9,M971:M972)</f>
        <v>0</v>
      </c>
      <c r="N970" s="402">
        <f t="shared" ref="N970" si="446">SUBTOTAL(9,N971:N972)</f>
        <v>0</v>
      </c>
      <c r="O970" s="406">
        <f t="shared" ref="O970" si="447">SUBTOTAL(9,O971:O972)</f>
        <v>0</v>
      </c>
      <c r="P970" s="405">
        <f t="shared" ref="P970" si="448">SUBTOTAL(9,P971:P972)</f>
        <v>0</v>
      </c>
      <c r="Q970" s="407">
        <f t="shared" ref="Q970" si="449">SUBTOTAL(9,Q971:Q972)</f>
        <v>0</v>
      </c>
      <c r="R970" s="402">
        <f t="shared" ref="R970" si="450">SUBTOTAL(9,R971:R972)</f>
        <v>0</v>
      </c>
      <c r="S970" s="405">
        <f t="shared" ref="S970" si="451">SUBTOTAL(9,S971:S972)</f>
        <v>0</v>
      </c>
      <c r="T970" s="406">
        <f t="shared" ref="T970" si="452">SUBTOTAL(9,T971:T972)</f>
        <v>0</v>
      </c>
      <c r="U970" s="405">
        <f t="shared" ref="U970" si="453">SUBTOTAL(9,U971:U972)</f>
        <v>0</v>
      </c>
      <c r="V970" s="406">
        <f t="shared" ref="V970" si="454">SUBTOTAL(9,V971:V972)</f>
        <v>0</v>
      </c>
      <c r="W970" s="405">
        <f t="shared" ref="W970" si="455">SUBTOTAL(9,W971:W972)</f>
        <v>0</v>
      </c>
      <c r="X970" s="406">
        <f t="shared" ref="X970" si="456">SUBTOTAL(9,X971:X972)</f>
        <v>0</v>
      </c>
      <c r="Y970" s="405">
        <f t="shared" ref="Y970" si="457">SUBTOTAL(9,Y971:Y972)</f>
        <v>0</v>
      </c>
      <c r="Z970" s="406">
        <f t="shared" ref="Z970" si="458">SUBTOTAL(9,Z971:Z972)</f>
        <v>0</v>
      </c>
      <c r="AA970" s="405">
        <f t="shared" ref="AA970" si="459">SUBTOTAL(9,AA971:AA972)</f>
        <v>0</v>
      </c>
      <c r="AB970" s="416">
        <f t="shared" ref="AB970:AC970" si="460">SUBTOTAL(9,AB971:AB972)</f>
        <v>0</v>
      </c>
      <c r="AC970" s="399">
        <f t="shared" si="460"/>
        <v>0</v>
      </c>
      <c r="AD970" s="854"/>
      <c r="AE970" s="855"/>
      <c r="AF970" s="856"/>
    </row>
    <row r="971" spans="1:32" ht="15" customHeight="1" outlineLevel="1" x14ac:dyDescent="0.2">
      <c r="A971" s="373">
        <v>291</v>
      </c>
      <c r="B971" s="658"/>
      <c r="C971" s="659"/>
      <c r="D971" s="659"/>
      <c r="E971" s="659"/>
      <c r="F971" s="1106" t="str">
        <f t="shared" ref="F971:F972" si="461">F195</f>
        <v>Non-FI issued ABS, medium rated</v>
      </c>
      <c r="G971" s="1226"/>
      <c r="H971" s="1226"/>
      <c r="I971" s="1226"/>
      <c r="J971" s="1226"/>
      <c r="K971" s="1226"/>
      <c r="L971" s="1226"/>
      <c r="M971" s="400">
        <f t="shared" ref="M971:AB972" si="462">M195</f>
        <v>0</v>
      </c>
      <c r="N971" s="411">
        <f t="shared" si="462"/>
        <v>0</v>
      </c>
      <c r="O971" s="414">
        <f t="shared" si="462"/>
        <v>0</v>
      </c>
      <c r="P971" s="414">
        <f t="shared" si="462"/>
        <v>0</v>
      </c>
      <c r="Q971" s="415">
        <f t="shared" si="462"/>
        <v>0</v>
      </c>
      <c r="R971" s="411">
        <f t="shared" si="462"/>
        <v>0</v>
      </c>
      <c r="S971" s="414">
        <f t="shared" si="462"/>
        <v>0</v>
      </c>
      <c r="T971" s="414">
        <f t="shared" si="462"/>
        <v>0</v>
      </c>
      <c r="U971" s="414">
        <f t="shared" si="462"/>
        <v>0</v>
      </c>
      <c r="V971" s="414">
        <f t="shared" si="462"/>
        <v>0</v>
      </c>
      <c r="W971" s="414">
        <f t="shared" si="462"/>
        <v>0</v>
      </c>
      <c r="X971" s="414">
        <f t="shared" si="462"/>
        <v>0</v>
      </c>
      <c r="Y971" s="414">
        <f t="shared" si="462"/>
        <v>0</v>
      </c>
      <c r="Z971" s="414">
        <f t="shared" si="462"/>
        <v>0</v>
      </c>
      <c r="AA971" s="414">
        <f t="shared" si="462"/>
        <v>0</v>
      </c>
      <c r="AB971" s="414">
        <f t="shared" si="462"/>
        <v>0</v>
      </c>
      <c r="AC971" s="400">
        <f t="shared" ref="AC971:AC972" si="463">M971-SUM(N971:AB971)</f>
        <v>0</v>
      </c>
      <c r="AD971" s="854"/>
      <c r="AE971" s="855"/>
      <c r="AF971" s="856"/>
    </row>
    <row r="972" spans="1:32" ht="15" customHeight="1" outlineLevel="1" x14ac:dyDescent="0.2">
      <c r="A972" s="373">
        <v>292</v>
      </c>
      <c r="B972" s="658"/>
      <c r="C972" s="659"/>
      <c r="D972" s="659"/>
      <c r="E972" s="659"/>
      <c r="F972" s="1106" t="str">
        <f t="shared" si="461"/>
        <v>Non-FI issued ABCP, medium rated</v>
      </c>
      <c r="G972" s="1226"/>
      <c r="H972" s="1226"/>
      <c r="I972" s="1226"/>
      <c r="J972" s="1226"/>
      <c r="K972" s="1226"/>
      <c r="L972" s="1226"/>
      <c r="M972" s="400">
        <f t="shared" si="462"/>
        <v>0</v>
      </c>
      <c r="N972" s="411">
        <f t="shared" si="462"/>
        <v>0</v>
      </c>
      <c r="O972" s="414">
        <f t="shared" si="462"/>
        <v>0</v>
      </c>
      <c r="P972" s="414">
        <f t="shared" si="462"/>
        <v>0</v>
      </c>
      <c r="Q972" s="415">
        <f t="shared" si="462"/>
        <v>0</v>
      </c>
      <c r="R972" s="411">
        <f t="shared" si="462"/>
        <v>0</v>
      </c>
      <c r="S972" s="414">
        <f t="shared" si="462"/>
        <v>0</v>
      </c>
      <c r="T972" s="414">
        <f t="shared" si="462"/>
        <v>0</v>
      </c>
      <c r="U972" s="414">
        <f t="shared" si="462"/>
        <v>0</v>
      </c>
      <c r="V972" s="414">
        <f t="shared" si="462"/>
        <v>0</v>
      </c>
      <c r="W972" s="414">
        <f t="shared" si="462"/>
        <v>0</v>
      </c>
      <c r="X972" s="414">
        <f t="shared" si="462"/>
        <v>0</v>
      </c>
      <c r="Y972" s="414">
        <f t="shared" si="462"/>
        <v>0</v>
      </c>
      <c r="Z972" s="414">
        <f t="shared" si="462"/>
        <v>0</v>
      </c>
      <c r="AA972" s="414">
        <f t="shared" si="462"/>
        <v>0</v>
      </c>
      <c r="AB972" s="414">
        <f t="shared" si="462"/>
        <v>0</v>
      </c>
      <c r="AC972" s="400">
        <f t="shared" si="463"/>
        <v>0</v>
      </c>
      <c r="AD972" s="854"/>
      <c r="AE972" s="855"/>
      <c r="AF972" s="856"/>
    </row>
    <row r="973" spans="1:32" outlineLevel="1" x14ac:dyDescent="0.2">
      <c r="A973" s="373">
        <v>293</v>
      </c>
      <c r="B973" s="658"/>
      <c r="C973" s="659"/>
      <c r="D973" s="659"/>
      <c r="E973" s="1100" t="str">
        <f>E197</f>
        <v>FI issued ABS and ABCP, medium rated</v>
      </c>
      <c r="F973" s="1237"/>
      <c r="G973" s="1237"/>
      <c r="H973" s="1237"/>
      <c r="I973" s="1237"/>
      <c r="J973" s="1237"/>
      <c r="K973" s="1237"/>
      <c r="L973" s="1237"/>
      <c r="M973" s="399">
        <f>SUBTOTAL(9,M974:M975)</f>
        <v>0</v>
      </c>
      <c r="N973" s="402">
        <f t="shared" ref="N973" si="464">SUBTOTAL(9,N974:N975)</f>
        <v>0</v>
      </c>
      <c r="O973" s="406">
        <f t="shared" ref="O973" si="465">SUBTOTAL(9,O974:O975)</f>
        <v>0</v>
      </c>
      <c r="P973" s="405">
        <f t="shared" ref="P973" si="466">SUBTOTAL(9,P974:P975)</f>
        <v>0</v>
      </c>
      <c r="Q973" s="407">
        <f t="shared" ref="Q973" si="467">SUBTOTAL(9,Q974:Q975)</f>
        <v>0</v>
      </c>
      <c r="R973" s="402">
        <f t="shared" ref="R973" si="468">SUBTOTAL(9,R974:R975)</f>
        <v>0</v>
      </c>
      <c r="S973" s="405">
        <f t="shared" ref="S973" si="469">SUBTOTAL(9,S974:S975)</f>
        <v>0</v>
      </c>
      <c r="T973" s="406">
        <f t="shared" ref="T973" si="470">SUBTOTAL(9,T974:T975)</f>
        <v>0</v>
      </c>
      <c r="U973" s="405">
        <f t="shared" ref="U973" si="471">SUBTOTAL(9,U974:U975)</f>
        <v>0</v>
      </c>
      <c r="V973" s="406">
        <f t="shared" ref="V973" si="472">SUBTOTAL(9,V974:V975)</f>
        <v>0</v>
      </c>
      <c r="W973" s="405">
        <f t="shared" ref="W973" si="473">SUBTOTAL(9,W974:W975)</f>
        <v>0</v>
      </c>
      <c r="X973" s="406">
        <f t="shared" ref="X973" si="474">SUBTOTAL(9,X974:X975)</f>
        <v>0</v>
      </c>
      <c r="Y973" s="405">
        <f t="shared" ref="Y973" si="475">SUBTOTAL(9,Y974:Y975)</f>
        <v>0</v>
      </c>
      <c r="Z973" s="406">
        <f t="shared" ref="Z973" si="476">SUBTOTAL(9,Z974:Z975)</f>
        <v>0</v>
      </c>
      <c r="AA973" s="405">
        <f t="shared" ref="AA973" si="477">SUBTOTAL(9,AA974:AA975)</f>
        <v>0</v>
      </c>
      <c r="AB973" s="416">
        <f t="shared" ref="AB973:AC973" si="478">SUBTOTAL(9,AB974:AB975)</f>
        <v>0</v>
      </c>
      <c r="AC973" s="399">
        <f t="shared" si="478"/>
        <v>0</v>
      </c>
      <c r="AD973" s="854"/>
      <c r="AE973" s="855"/>
      <c r="AF973" s="856"/>
    </row>
    <row r="974" spans="1:32" ht="15" customHeight="1" outlineLevel="1" x14ac:dyDescent="0.2">
      <c r="A974" s="373">
        <v>294</v>
      </c>
      <c r="B974" s="658"/>
      <c r="C974" s="659"/>
      <c r="D974" s="659"/>
      <c r="E974" s="659"/>
      <c r="F974" s="1106" t="str">
        <f t="shared" ref="F974:F975" si="479">F198</f>
        <v>FI issued ABS, medium rated</v>
      </c>
      <c r="G974" s="1226"/>
      <c r="H974" s="1226"/>
      <c r="I974" s="1226"/>
      <c r="J974" s="1226"/>
      <c r="K974" s="1226"/>
      <c r="L974" s="1226"/>
      <c r="M974" s="400">
        <f t="shared" ref="M974:AB975" si="480">M198</f>
        <v>0</v>
      </c>
      <c r="N974" s="411">
        <f t="shared" si="480"/>
        <v>0</v>
      </c>
      <c r="O974" s="414">
        <f t="shared" si="480"/>
        <v>0</v>
      </c>
      <c r="P974" s="414">
        <f t="shared" si="480"/>
        <v>0</v>
      </c>
      <c r="Q974" s="415">
        <f t="shared" si="480"/>
        <v>0</v>
      </c>
      <c r="R974" s="411">
        <f t="shared" si="480"/>
        <v>0</v>
      </c>
      <c r="S974" s="414">
        <f t="shared" si="480"/>
        <v>0</v>
      </c>
      <c r="T974" s="414">
        <f t="shared" si="480"/>
        <v>0</v>
      </c>
      <c r="U974" s="414">
        <f t="shared" si="480"/>
        <v>0</v>
      </c>
      <c r="V974" s="414">
        <f t="shared" si="480"/>
        <v>0</v>
      </c>
      <c r="W974" s="414">
        <f t="shared" si="480"/>
        <v>0</v>
      </c>
      <c r="X974" s="414">
        <f t="shared" si="480"/>
        <v>0</v>
      </c>
      <c r="Y974" s="414">
        <f t="shared" si="480"/>
        <v>0</v>
      </c>
      <c r="Z974" s="414">
        <f t="shared" si="480"/>
        <v>0</v>
      </c>
      <c r="AA974" s="414">
        <f t="shared" si="480"/>
        <v>0</v>
      </c>
      <c r="AB974" s="414">
        <f t="shared" si="480"/>
        <v>0</v>
      </c>
      <c r="AC974" s="400">
        <f t="shared" ref="AC974:AC975" si="481">M974-SUM(N974:AB974)</f>
        <v>0</v>
      </c>
      <c r="AD974" s="854"/>
      <c r="AE974" s="855"/>
      <c r="AF974" s="856"/>
    </row>
    <row r="975" spans="1:32" ht="15" customHeight="1" outlineLevel="1" x14ac:dyDescent="0.2">
      <c r="A975" s="373">
        <v>295</v>
      </c>
      <c r="B975" s="658"/>
      <c r="C975" s="659"/>
      <c r="D975" s="659"/>
      <c r="E975" s="659"/>
      <c r="F975" s="1106" t="str">
        <f t="shared" si="479"/>
        <v>FI issued ABCP, medium rated</v>
      </c>
      <c r="G975" s="1226"/>
      <c r="H975" s="1226"/>
      <c r="I975" s="1226"/>
      <c r="J975" s="1226"/>
      <c r="K975" s="1226"/>
      <c r="L975" s="1226"/>
      <c r="M975" s="400">
        <f t="shared" si="480"/>
        <v>0</v>
      </c>
      <c r="N975" s="411">
        <f t="shared" si="480"/>
        <v>0</v>
      </c>
      <c r="O975" s="414">
        <f t="shared" si="480"/>
        <v>0</v>
      </c>
      <c r="P975" s="414">
        <f t="shared" si="480"/>
        <v>0</v>
      </c>
      <c r="Q975" s="415">
        <f t="shared" si="480"/>
        <v>0</v>
      </c>
      <c r="R975" s="411">
        <f t="shared" si="480"/>
        <v>0</v>
      </c>
      <c r="S975" s="414">
        <f t="shared" si="480"/>
        <v>0</v>
      </c>
      <c r="T975" s="414">
        <f t="shared" si="480"/>
        <v>0</v>
      </c>
      <c r="U975" s="414">
        <f t="shared" si="480"/>
        <v>0</v>
      </c>
      <c r="V975" s="414">
        <f t="shared" si="480"/>
        <v>0</v>
      </c>
      <c r="W975" s="414">
        <f t="shared" si="480"/>
        <v>0</v>
      </c>
      <c r="X975" s="414">
        <f t="shared" si="480"/>
        <v>0</v>
      </c>
      <c r="Y975" s="414">
        <f t="shared" si="480"/>
        <v>0</v>
      </c>
      <c r="Z975" s="414">
        <f t="shared" si="480"/>
        <v>0</v>
      </c>
      <c r="AA975" s="414">
        <f t="shared" si="480"/>
        <v>0</v>
      </c>
      <c r="AB975" s="414">
        <f t="shared" si="480"/>
        <v>0</v>
      </c>
      <c r="AC975" s="400">
        <f t="shared" si="481"/>
        <v>0</v>
      </c>
      <c r="AD975" s="854"/>
      <c r="AE975" s="855"/>
      <c r="AF975" s="856"/>
    </row>
    <row r="976" spans="1:32" outlineLevel="1" x14ac:dyDescent="0.2">
      <c r="A976" s="373">
        <v>296</v>
      </c>
      <c r="B976" s="658"/>
      <c r="C976" s="659"/>
      <c r="D976" s="659"/>
      <c r="E976" s="1100" t="str">
        <f>E200</f>
        <v>Non-FI issued ABS and ABCP, low or not rated</v>
      </c>
      <c r="F976" s="1237"/>
      <c r="G976" s="1237"/>
      <c r="H976" s="1237"/>
      <c r="I976" s="1237"/>
      <c r="J976" s="1237"/>
      <c r="K976" s="1237"/>
      <c r="L976" s="1237"/>
      <c r="M976" s="399">
        <f>SUBTOTAL(9,M977:M978)</f>
        <v>0</v>
      </c>
      <c r="N976" s="402">
        <f t="shared" ref="N976" si="482">SUBTOTAL(9,N977:N978)</f>
        <v>0</v>
      </c>
      <c r="O976" s="406">
        <f t="shared" ref="O976" si="483">SUBTOTAL(9,O977:O978)</f>
        <v>0</v>
      </c>
      <c r="P976" s="405">
        <f t="shared" ref="P976" si="484">SUBTOTAL(9,P977:P978)</f>
        <v>0</v>
      </c>
      <c r="Q976" s="407">
        <f t="shared" ref="Q976" si="485">SUBTOTAL(9,Q977:Q978)</f>
        <v>0</v>
      </c>
      <c r="R976" s="402">
        <f t="shared" ref="R976" si="486">SUBTOTAL(9,R977:R978)</f>
        <v>0</v>
      </c>
      <c r="S976" s="405">
        <f t="shared" ref="S976" si="487">SUBTOTAL(9,S977:S978)</f>
        <v>0</v>
      </c>
      <c r="T976" s="406">
        <f t="shared" ref="T976" si="488">SUBTOTAL(9,T977:T978)</f>
        <v>0</v>
      </c>
      <c r="U976" s="405">
        <f t="shared" ref="U976" si="489">SUBTOTAL(9,U977:U978)</f>
        <v>0</v>
      </c>
      <c r="V976" s="406">
        <f t="shared" ref="V976" si="490">SUBTOTAL(9,V977:V978)</f>
        <v>0</v>
      </c>
      <c r="W976" s="405">
        <f t="shared" ref="W976" si="491">SUBTOTAL(9,W977:W978)</f>
        <v>0</v>
      </c>
      <c r="X976" s="406">
        <f t="shared" ref="X976" si="492">SUBTOTAL(9,X977:X978)</f>
        <v>0</v>
      </c>
      <c r="Y976" s="405">
        <f t="shared" ref="Y976" si="493">SUBTOTAL(9,Y977:Y978)</f>
        <v>0</v>
      </c>
      <c r="Z976" s="406">
        <f t="shared" ref="Z976" si="494">SUBTOTAL(9,Z977:Z978)</f>
        <v>0</v>
      </c>
      <c r="AA976" s="405">
        <f t="shared" ref="AA976" si="495">SUBTOTAL(9,AA977:AA978)</f>
        <v>0</v>
      </c>
      <c r="AB976" s="416">
        <f t="shared" ref="AB976:AC976" si="496">SUBTOTAL(9,AB977:AB978)</f>
        <v>0</v>
      </c>
      <c r="AC976" s="399">
        <f t="shared" si="496"/>
        <v>0</v>
      </c>
      <c r="AD976" s="854"/>
      <c r="AE976" s="855"/>
      <c r="AF976" s="856"/>
    </row>
    <row r="977" spans="1:34" ht="15" customHeight="1" outlineLevel="1" x14ac:dyDescent="0.2">
      <c r="A977" s="373">
        <v>297</v>
      </c>
      <c r="B977" s="658"/>
      <c r="C977" s="659"/>
      <c r="D977" s="659"/>
      <c r="E977" s="659"/>
      <c r="F977" s="1106" t="str">
        <f t="shared" ref="F977:F978" si="497">F201</f>
        <v>Non-FI issued ABS, low or not rated</v>
      </c>
      <c r="G977" s="1226"/>
      <c r="H977" s="1226"/>
      <c r="I977" s="1226"/>
      <c r="J977" s="1226"/>
      <c r="K977" s="1226"/>
      <c r="L977" s="1226"/>
      <c r="M977" s="400">
        <f t="shared" ref="M977:AB978" si="498">M201</f>
        <v>0</v>
      </c>
      <c r="N977" s="411">
        <f t="shared" si="498"/>
        <v>0</v>
      </c>
      <c r="O977" s="414">
        <f t="shared" si="498"/>
        <v>0</v>
      </c>
      <c r="P977" s="414">
        <f t="shared" si="498"/>
        <v>0</v>
      </c>
      <c r="Q977" s="415">
        <f t="shared" si="498"/>
        <v>0</v>
      </c>
      <c r="R977" s="411">
        <f t="shared" si="498"/>
        <v>0</v>
      </c>
      <c r="S977" s="414">
        <f t="shared" si="498"/>
        <v>0</v>
      </c>
      <c r="T977" s="414">
        <f t="shared" si="498"/>
        <v>0</v>
      </c>
      <c r="U977" s="414">
        <f t="shared" si="498"/>
        <v>0</v>
      </c>
      <c r="V977" s="414">
        <f t="shared" si="498"/>
        <v>0</v>
      </c>
      <c r="W977" s="414">
        <f t="shared" si="498"/>
        <v>0</v>
      </c>
      <c r="X977" s="414">
        <f t="shared" si="498"/>
        <v>0</v>
      </c>
      <c r="Y977" s="414">
        <f t="shared" si="498"/>
        <v>0</v>
      </c>
      <c r="Z977" s="414">
        <f t="shared" si="498"/>
        <v>0</v>
      </c>
      <c r="AA977" s="414">
        <f t="shared" si="498"/>
        <v>0</v>
      </c>
      <c r="AB977" s="414">
        <f t="shared" si="498"/>
        <v>0</v>
      </c>
      <c r="AC977" s="400">
        <f t="shared" ref="AC977:AC978" si="499">M977-SUM(N977:AB977)</f>
        <v>0</v>
      </c>
      <c r="AD977" s="854"/>
      <c r="AE977" s="855"/>
      <c r="AF977" s="856"/>
    </row>
    <row r="978" spans="1:34" ht="15" customHeight="1" outlineLevel="1" x14ac:dyDescent="0.2">
      <c r="A978" s="373">
        <v>298</v>
      </c>
      <c r="B978" s="658"/>
      <c r="C978" s="659"/>
      <c r="D978" s="659"/>
      <c r="E978" s="659"/>
      <c r="F978" s="1106" t="str">
        <f t="shared" si="497"/>
        <v>Non-FI issued ABCP, low or not rated</v>
      </c>
      <c r="G978" s="1226"/>
      <c r="H978" s="1226"/>
      <c r="I978" s="1226"/>
      <c r="J978" s="1226"/>
      <c r="K978" s="1226"/>
      <c r="L978" s="1226"/>
      <c r="M978" s="400">
        <f t="shared" si="498"/>
        <v>0</v>
      </c>
      <c r="N978" s="411">
        <f t="shared" si="498"/>
        <v>0</v>
      </c>
      <c r="O978" s="414">
        <f t="shared" si="498"/>
        <v>0</v>
      </c>
      <c r="P978" s="414">
        <f t="shared" si="498"/>
        <v>0</v>
      </c>
      <c r="Q978" s="415">
        <f t="shared" si="498"/>
        <v>0</v>
      </c>
      <c r="R978" s="411">
        <f t="shared" si="498"/>
        <v>0</v>
      </c>
      <c r="S978" s="414">
        <f t="shared" si="498"/>
        <v>0</v>
      </c>
      <c r="T978" s="414">
        <f t="shared" si="498"/>
        <v>0</v>
      </c>
      <c r="U978" s="414">
        <f t="shared" si="498"/>
        <v>0</v>
      </c>
      <c r="V978" s="414">
        <f t="shared" si="498"/>
        <v>0</v>
      </c>
      <c r="W978" s="414">
        <f t="shared" si="498"/>
        <v>0</v>
      </c>
      <c r="X978" s="414">
        <f t="shared" si="498"/>
        <v>0</v>
      </c>
      <c r="Y978" s="414">
        <f t="shared" si="498"/>
        <v>0</v>
      </c>
      <c r="Z978" s="414">
        <f t="shared" si="498"/>
        <v>0</v>
      </c>
      <c r="AA978" s="414">
        <f t="shared" si="498"/>
        <v>0</v>
      </c>
      <c r="AB978" s="414">
        <f t="shared" si="498"/>
        <v>0</v>
      </c>
      <c r="AC978" s="400">
        <f t="shared" si="499"/>
        <v>0</v>
      </c>
      <c r="AD978" s="854"/>
      <c r="AE978" s="855"/>
      <c r="AF978" s="856"/>
    </row>
    <row r="979" spans="1:34" outlineLevel="1" x14ac:dyDescent="0.2">
      <c r="A979" s="373">
        <v>299</v>
      </c>
      <c r="B979" s="658"/>
      <c r="C979" s="659"/>
      <c r="D979" s="659"/>
      <c r="E979" s="1100" t="str">
        <f>E203</f>
        <v>FI issued ABS and ABCP, low or not rated</v>
      </c>
      <c r="F979" s="1237"/>
      <c r="G979" s="1237"/>
      <c r="H979" s="1237"/>
      <c r="I979" s="1237"/>
      <c r="J979" s="1237"/>
      <c r="K979" s="1237"/>
      <c r="L979" s="1237"/>
      <c r="M979" s="399">
        <f>SUBTOTAL(9,M980:M981)</f>
        <v>0</v>
      </c>
      <c r="N979" s="402">
        <f t="shared" ref="N979" si="500">SUBTOTAL(9,N980:N981)</f>
        <v>0</v>
      </c>
      <c r="O979" s="406">
        <f t="shared" ref="O979" si="501">SUBTOTAL(9,O980:O981)</f>
        <v>0</v>
      </c>
      <c r="P979" s="405">
        <f t="shared" ref="P979" si="502">SUBTOTAL(9,P980:P981)</f>
        <v>0</v>
      </c>
      <c r="Q979" s="407">
        <f t="shared" ref="Q979" si="503">SUBTOTAL(9,Q980:Q981)</f>
        <v>0</v>
      </c>
      <c r="R979" s="402">
        <f t="shared" ref="R979" si="504">SUBTOTAL(9,R980:R981)</f>
        <v>0</v>
      </c>
      <c r="S979" s="405">
        <f t="shared" ref="S979" si="505">SUBTOTAL(9,S980:S981)</f>
        <v>0</v>
      </c>
      <c r="T979" s="406">
        <f t="shared" ref="T979" si="506">SUBTOTAL(9,T980:T981)</f>
        <v>0</v>
      </c>
      <c r="U979" s="405">
        <f t="shared" ref="U979" si="507">SUBTOTAL(9,U980:U981)</f>
        <v>0</v>
      </c>
      <c r="V979" s="406">
        <f t="shared" ref="V979" si="508">SUBTOTAL(9,V980:V981)</f>
        <v>0</v>
      </c>
      <c r="W979" s="405">
        <f t="shared" ref="W979" si="509">SUBTOTAL(9,W980:W981)</f>
        <v>0</v>
      </c>
      <c r="X979" s="406">
        <f t="shared" ref="X979" si="510">SUBTOTAL(9,X980:X981)</f>
        <v>0</v>
      </c>
      <c r="Y979" s="405">
        <f t="shared" ref="Y979" si="511">SUBTOTAL(9,Y980:Y981)</f>
        <v>0</v>
      </c>
      <c r="Z979" s="406">
        <f t="shared" ref="Z979" si="512">SUBTOTAL(9,Z980:Z981)</f>
        <v>0</v>
      </c>
      <c r="AA979" s="405">
        <f t="shared" ref="AA979" si="513">SUBTOTAL(9,AA980:AA981)</f>
        <v>0</v>
      </c>
      <c r="AB979" s="416">
        <f t="shared" ref="AB979:AC979" si="514">SUBTOTAL(9,AB980:AB981)</f>
        <v>0</v>
      </c>
      <c r="AC979" s="399">
        <f t="shared" si="514"/>
        <v>0</v>
      </c>
      <c r="AD979" s="854"/>
      <c r="AE979" s="855"/>
      <c r="AF979" s="856"/>
    </row>
    <row r="980" spans="1:34" ht="15" customHeight="1" outlineLevel="1" x14ac:dyDescent="0.2">
      <c r="A980" s="373">
        <v>300</v>
      </c>
      <c r="B980" s="658"/>
      <c r="C980" s="659"/>
      <c r="D980" s="659"/>
      <c r="E980" s="659"/>
      <c r="F980" s="1106" t="str">
        <f t="shared" ref="F980:F988" si="515">F204</f>
        <v>FI issued ABS, low or not rated</v>
      </c>
      <c r="G980" s="1226"/>
      <c r="H980" s="1226"/>
      <c r="I980" s="1226"/>
      <c r="J980" s="1226"/>
      <c r="K980" s="1226"/>
      <c r="L980" s="1226"/>
      <c r="M980" s="400">
        <f t="shared" ref="M980:AB981" si="516">M204</f>
        <v>0</v>
      </c>
      <c r="N980" s="411">
        <f t="shared" si="516"/>
        <v>0</v>
      </c>
      <c r="O980" s="414">
        <f t="shared" si="516"/>
        <v>0</v>
      </c>
      <c r="P980" s="414">
        <f t="shared" si="516"/>
        <v>0</v>
      </c>
      <c r="Q980" s="415">
        <f t="shared" si="516"/>
        <v>0</v>
      </c>
      <c r="R980" s="411">
        <f t="shared" si="516"/>
        <v>0</v>
      </c>
      <c r="S980" s="414">
        <f t="shared" si="516"/>
        <v>0</v>
      </c>
      <c r="T980" s="414">
        <f t="shared" si="516"/>
        <v>0</v>
      </c>
      <c r="U980" s="414">
        <f t="shared" si="516"/>
        <v>0</v>
      </c>
      <c r="V980" s="414">
        <f t="shared" si="516"/>
        <v>0</v>
      </c>
      <c r="W980" s="414">
        <f t="shared" si="516"/>
        <v>0</v>
      </c>
      <c r="X980" s="414">
        <f t="shared" si="516"/>
        <v>0</v>
      </c>
      <c r="Y980" s="414">
        <f t="shared" si="516"/>
        <v>0</v>
      </c>
      <c r="Z980" s="414">
        <f t="shared" si="516"/>
        <v>0</v>
      </c>
      <c r="AA980" s="414">
        <f t="shared" si="516"/>
        <v>0</v>
      </c>
      <c r="AB980" s="414">
        <f t="shared" si="516"/>
        <v>0</v>
      </c>
      <c r="AC980" s="400">
        <f t="shared" ref="AC980:AC981" si="517">M980-SUM(N980:AB980)</f>
        <v>0</v>
      </c>
      <c r="AD980" s="854"/>
      <c r="AE980" s="855"/>
      <c r="AF980" s="856"/>
    </row>
    <row r="981" spans="1:34" ht="15" customHeight="1" outlineLevel="1" x14ac:dyDescent="0.2">
      <c r="A981" s="373">
        <v>301</v>
      </c>
      <c r="B981" s="658"/>
      <c r="C981" s="659"/>
      <c r="D981" s="659"/>
      <c r="E981" s="659"/>
      <c r="F981" s="1106" t="str">
        <f t="shared" si="515"/>
        <v>FI issued ABCP, low or not rated</v>
      </c>
      <c r="G981" s="1226"/>
      <c r="H981" s="1226"/>
      <c r="I981" s="1226"/>
      <c r="J981" s="1226"/>
      <c r="K981" s="1226"/>
      <c r="L981" s="1226"/>
      <c r="M981" s="400">
        <f t="shared" si="516"/>
        <v>0</v>
      </c>
      <c r="N981" s="411">
        <f t="shared" si="516"/>
        <v>0</v>
      </c>
      <c r="O981" s="414">
        <f t="shared" si="516"/>
        <v>0</v>
      </c>
      <c r="P981" s="414">
        <f t="shared" si="516"/>
        <v>0</v>
      </c>
      <c r="Q981" s="415">
        <f t="shared" si="516"/>
        <v>0</v>
      </c>
      <c r="R981" s="411">
        <f t="shared" si="516"/>
        <v>0</v>
      </c>
      <c r="S981" s="414">
        <f t="shared" si="516"/>
        <v>0</v>
      </c>
      <c r="T981" s="414">
        <f t="shared" si="516"/>
        <v>0</v>
      </c>
      <c r="U981" s="414">
        <f t="shared" si="516"/>
        <v>0</v>
      </c>
      <c r="V981" s="414">
        <f t="shared" si="516"/>
        <v>0</v>
      </c>
      <c r="W981" s="414">
        <f t="shared" si="516"/>
        <v>0</v>
      </c>
      <c r="X981" s="414">
        <f t="shared" si="516"/>
        <v>0</v>
      </c>
      <c r="Y981" s="414">
        <f t="shared" si="516"/>
        <v>0</v>
      </c>
      <c r="Z981" s="414">
        <f t="shared" si="516"/>
        <v>0</v>
      </c>
      <c r="AA981" s="414">
        <f t="shared" si="516"/>
        <v>0</v>
      </c>
      <c r="AB981" s="414">
        <f t="shared" si="516"/>
        <v>0</v>
      </c>
      <c r="AC981" s="400">
        <f t="shared" si="517"/>
        <v>0</v>
      </c>
      <c r="AD981" s="857"/>
      <c r="AE981" s="858"/>
      <c r="AF981" s="859"/>
    </row>
    <row r="982" spans="1:34" outlineLevel="1" x14ac:dyDescent="0.2">
      <c r="A982" s="373">
        <v>302</v>
      </c>
      <c r="B982" s="658"/>
      <c r="C982" s="659"/>
      <c r="D982" s="1103" t="str">
        <f>D206</f>
        <v>Equities</v>
      </c>
      <c r="E982" s="1114"/>
      <c r="F982" s="1114"/>
      <c r="G982" s="1114"/>
      <c r="H982" s="1114"/>
      <c r="I982" s="1114"/>
      <c r="J982" s="1114"/>
      <c r="K982" s="1114"/>
      <c r="L982" s="1114"/>
      <c r="M982" s="399">
        <f>SUBTOTAL(9,M983:M985)</f>
        <v>0</v>
      </c>
      <c r="N982" s="402">
        <f t="shared" ref="N982" si="518">SUBTOTAL(9,N983:N985)</f>
        <v>0</v>
      </c>
      <c r="O982" s="406">
        <f t="shared" ref="O982" si="519">SUBTOTAL(9,O983:O985)</f>
        <v>0</v>
      </c>
      <c r="P982" s="405">
        <f t="shared" ref="P982" si="520">SUBTOTAL(9,P983:P985)</f>
        <v>0</v>
      </c>
      <c r="Q982" s="407">
        <f t="shared" ref="Q982" si="521">SUBTOTAL(9,Q983:Q985)</f>
        <v>0</v>
      </c>
      <c r="R982" s="402">
        <f t="shared" ref="R982" si="522">SUBTOTAL(9,R983:R985)</f>
        <v>0</v>
      </c>
      <c r="S982" s="405">
        <f t="shared" ref="S982" si="523">SUBTOTAL(9,S983:S985)</f>
        <v>0</v>
      </c>
      <c r="T982" s="406">
        <f t="shared" ref="T982" si="524">SUBTOTAL(9,T983:T985)</f>
        <v>0</v>
      </c>
      <c r="U982" s="405">
        <f t="shared" ref="U982" si="525">SUBTOTAL(9,U983:U985)</f>
        <v>0</v>
      </c>
      <c r="V982" s="406">
        <f t="shared" ref="V982" si="526">SUBTOTAL(9,V983:V985)</f>
        <v>0</v>
      </c>
      <c r="W982" s="405">
        <f t="shared" ref="W982" si="527">SUBTOTAL(9,W983:W985)</f>
        <v>0</v>
      </c>
      <c r="X982" s="406">
        <f t="shared" ref="X982" si="528">SUBTOTAL(9,X983:X985)</f>
        <v>0</v>
      </c>
      <c r="Y982" s="405">
        <f t="shared" ref="Y982" si="529">SUBTOTAL(9,Y983:Y985)</f>
        <v>0</v>
      </c>
      <c r="Z982" s="406">
        <f t="shared" ref="Z982" si="530">SUBTOTAL(9,Z983:Z985)</f>
        <v>0</v>
      </c>
      <c r="AA982" s="405">
        <f t="shared" ref="AA982" si="531">SUBTOTAL(9,AA983:AA985)</f>
        <v>0</v>
      </c>
      <c r="AB982" s="416">
        <f t="shared" ref="AB982:AC982" si="532">SUBTOTAL(9,AB983:AB985)</f>
        <v>0</v>
      </c>
      <c r="AC982" s="399">
        <f t="shared" si="532"/>
        <v>0</v>
      </c>
      <c r="AD982" s="936"/>
      <c r="AE982" s="936"/>
      <c r="AF982" s="937"/>
    </row>
    <row r="983" spans="1:34" ht="15" customHeight="1" outlineLevel="1" x14ac:dyDescent="0.2">
      <c r="A983" s="373">
        <v>303</v>
      </c>
      <c r="B983" s="658"/>
      <c r="C983" s="659"/>
      <c r="D983" s="659"/>
      <c r="E983" s="659"/>
      <c r="F983" s="1106" t="str">
        <f t="shared" si="515"/>
        <v>Eligible non-financial common equity shares</v>
      </c>
      <c r="G983" s="1226"/>
      <c r="H983" s="1226"/>
      <c r="I983" s="1226"/>
      <c r="J983" s="1226"/>
      <c r="K983" s="1226"/>
      <c r="L983" s="1226"/>
      <c r="M983" s="400">
        <f t="shared" ref="M983:AB985" si="533">M207</f>
        <v>0</v>
      </c>
      <c r="N983" s="411">
        <f t="shared" si="533"/>
        <v>0</v>
      </c>
      <c r="O983" s="414">
        <f t="shared" si="533"/>
        <v>0</v>
      </c>
      <c r="P983" s="414">
        <f t="shared" si="533"/>
        <v>0</v>
      </c>
      <c r="Q983" s="415">
        <f t="shared" si="533"/>
        <v>0</v>
      </c>
      <c r="R983" s="411">
        <f t="shared" si="533"/>
        <v>0</v>
      </c>
      <c r="S983" s="414">
        <f t="shared" si="533"/>
        <v>0</v>
      </c>
      <c r="T983" s="414">
        <f t="shared" si="533"/>
        <v>0</v>
      </c>
      <c r="U983" s="414">
        <f t="shared" si="533"/>
        <v>0</v>
      </c>
      <c r="V983" s="414">
        <f t="shared" si="533"/>
        <v>0</v>
      </c>
      <c r="W983" s="414">
        <f t="shared" si="533"/>
        <v>0</v>
      </c>
      <c r="X983" s="414">
        <f t="shared" si="533"/>
        <v>0</v>
      </c>
      <c r="Y983" s="414">
        <f t="shared" si="533"/>
        <v>0</v>
      </c>
      <c r="Z983" s="414">
        <f t="shared" si="533"/>
        <v>0</v>
      </c>
      <c r="AA983" s="414">
        <f t="shared" si="533"/>
        <v>0</v>
      </c>
      <c r="AB983" s="414">
        <f t="shared" si="533"/>
        <v>0</v>
      </c>
      <c r="AC983" s="400">
        <f t="shared" ref="AC983:AC985" si="534">M983-SUM(N983:AB983)</f>
        <v>0</v>
      </c>
      <c r="AD983" s="957"/>
      <c r="AE983" s="852"/>
      <c r="AF983" s="853"/>
    </row>
    <row r="984" spans="1:34" ht="15" customHeight="1" outlineLevel="1" x14ac:dyDescent="0.2">
      <c r="A984" s="373">
        <v>304</v>
      </c>
      <c r="B984" s="658"/>
      <c r="C984" s="659"/>
      <c r="D984" s="659"/>
      <c r="E984" s="659"/>
      <c r="F984" s="1106" t="str">
        <f t="shared" si="515"/>
        <v>Eligible financial common equity</v>
      </c>
      <c r="G984" s="1226"/>
      <c r="H984" s="1226"/>
      <c r="I984" s="1226"/>
      <c r="J984" s="1226"/>
      <c r="K984" s="1226"/>
      <c r="L984" s="1226"/>
      <c r="M984" s="400">
        <f t="shared" si="533"/>
        <v>0</v>
      </c>
      <c r="N984" s="411">
        <f t="shared" si="533"/>
        <v>0</v>
      </c>
      <c r="O984" s="414">
        <f t="shared" si="533"/>
        <v>0</v>
      </c>
      <c r="P984" s="414">
        <f t="shared" si="533"/>
        <v>0</v>
      </c>
      <c r="Q984" s="415">
        <f t="shared" si="533"/>
        <v>0</v>
      </c>
      <c r="R984" s="411">
        <f t="shared" si="533"/>
        <v>0</v>
      </c>
      <c r="S984" s="414">
        <f t="shared" si="533"/>
        <v>0</v>
      </c>
      <c r="T984" s="414">
        <f t="shared" si="533"/>
        <v>0</v>
      </c>
      <c r="U984" s="414">
        <f t="shared" si="533"/>
        <v>0</v>
      </c>
      <c r="V984" s="414">
        <f t="shared" si="533"/>
        <v>0</v>
      </c>
      <c r="W984" s="414">
        <f t="shared" si="533"/>
        <v>0</v>
      </c>
      <c r="X984" s="414">
        <f t="shared" si="533"/>
        <v>0</v>
      </c>
      <c r="Y984" s="414">
        <f t="shared" si="533"/>
        <v>0</v>
      </c>
      <c r="Z984" s="414">
        <f t="shared" si="533"/>
        <v>0</v>
      </c>
      <c r="AA984" s="414">
        <f t="shared" si="533"/>
        <v>0</v>
      </c>
      <c r="AB984" s="414">
        <f t="shared" si="533"/>
        <v>0</v>
      </c>
      <c r="AC984" s="400">
        <f t="shared" si="534"/>
        <v>0</v>
      </c>
      <c r="AD984" s="854"/>
      <c r="AE984" s="855"/>
      <c r="AF984" s="856"/>
    </row>
    <row r="985" spans="1:34" ht="15" customHeight="1" outlineLevel="1" x14ac:dyDescent="0.2">
      <c r="A985" s="373">
        <v>305</v>
      </c>
      <c r="B985" s="658"/>
      <c r="C985" s="659"/>
      <c r="D985" s="659"/>
      <c r="E985" s="659"/>
      <c r="F985" s="1106" t="str">
        <f t="shared" si="515"/>
        <v>Other equities</v>
      </c>
      <c r="G985" s="1226"/>
      <c r="H985" s="1226"/>
      <c r="I985" s="1226"/>
      <c r="J985" s="1226"/>
      <c r="K985" s="1226"/>
      <c r="L985" s="1226"/>
      <c r="M985" s="400">
        <f t="shared" si="533"/>
        <v>0</v>
      </c>
      <c r="N985" s="411">
        <f t="shared" si="533"/>
        <v>0</v>
      </c>
      <c r="O985" s="414">
        <f t="shared" si="533"/>
        <v>0</v>
      </c>
      <c r="P985" s="414">
        <f t="shared" si="533"/>
        <v>0</v>
      </c>
      <c r="Q985" s="415">
        <f t="shared" si="533"/>
        <v>0</v>
      </c>
      <c r="R985" s="411">
        <f t="shared" si="533"/>
        <v>0</v>
      </c>
      <c r="S985" s="414">
        <f t="shared" si="533"/>
        <v>0</v>
      </c>
      <c r="T985" s="414">
        <f t="shared" si="533"/>
        <v>0</v>
      </c>
      <c r="U985" s="414">
        <f t="shared" si="533"/>
        <v>0</v>
      </c>
      <c r="V985" s="414">
        <f t="shared" si="533"/>
        <v>0</v>
      </c>
      <c r="W985" s="414">
        <f t="shared" si="533"/>
        <v>0</v>
      </c>
      <c r="X985" s="414">
        <f t="shared" si="533"/>
        <v>0</v>
      </c>
      <c r="Y985" s="414">
        <f t="shared" si="533"/>
        <v>0</v>
      </c>
      <c r="Z985" s="414">
        <f t="shared" si="533"/>
        <v>0</v>
      </c>
      <c r="AA985" s="414">
        <f t="shared" si="533"/>
        <v>0</v>
      </c>
      <c r="AB985" s="414">
        <f t="shared" si="533"/>
        <v>0</v>
      </c>
      <c r="AC985" s="400">
        <f t="shared" si="534"/>
        <v>0</v>
      </c>
      <c r="AD985" s="857"/>
      <c r="AE985" s="858"/>
      <c r="AF985" s="859"/>
    </row>
    <row r="986" spans="1:34" outlineLevel="1" x14ac:dyDescent="0.2">
      <c r="A986" s="373">
        <v>306</v>
      </c>
      <c r="B986" s="658"/>
      <c r="C986" s="659"/>
      <c r="D986" s="1103" t="str">
        <f>D210</f>
        <v>FI's own securities - Not eliminated</v>
      </c>
      <c r="E986" s="1114"/>
      <c r="F986" s="1114"/>
      <c r="G986" s="1114"/>
      <c r="H986" s="1114"/>
      <c r="I986" s="1114"/>
      <c r="J986" s="1114"/>
      <c r="K986" s="1114"/>
      <c r="L986" s="1114"/>
      <c r="M986" s="399">
        <f>SUBTOTAL(9,M987:M989)</f>
        <v>0</v>
      </c>
      <c r="N986" s="402">
        <f t="shared" ref="N986" si="535">SUBTOTAL(9,N987:N989)</f>
        <v>0</v>
      </c>
      <c r="O986" s="406">
        <f t="shared" ref="O986" si="536">SUBTOTAL(9,O987:O989)</f>
        <v>0</v>
      </c>
      <c r="P986" s="405">
        <f t="shared" ref="P986" si="537">SUBTOTAL(9,P987:P989)</f>
        <v>0</v>
      </c>
      <c r="Q986" s="407">
        <f t="shared" ref="Q986" si="538">SUBTOTAL(9,Q987:Q989)</f>
        <v>0</v>
      </c>
      <c r="R986" s="402">
        <f t="shared" ref="R986" si="539">SUBTOTAL(9,R987:R989)</f>
        <v>0</v>
      </c>
      <c r="S986" s="405">
        <f t="shared" ref="S986" si="540">SUBTOTAL(9,S987:S989)</f>
        <v>0</v>
      </c>
      <c r="T986" s="406">
        <f t="shared" ref="T986" si="541">SUBTOTAL(9,T987:T989)</f>
        <v>0</v>
      </c>
      <c r="U986" s="405">
        <f t="shared" ref="U986" si="542">SUBTOTAL(9,U987:U989)</f>
        <v>0</v>
      </c>
      <c r="V986" s="406">
        <f t="shared" ref="V986" si="543">SUBTOTAL(9,V987:V989)</f>
        <v>0</v>
      </c>
      <c r="W986" s="405">
        <f t="shared" ref="W986" si="544">SUBTOTAL(9,W987:W989)</f>
        <v>0</v>
      </c>
      <c r="X986" s="406">
        <f t="shared" ref="X986" si="545">SUBTOTAL(9,X987:X989)</f>
        <v>0</v>
      </c>
      <c r="Y986" s="405">
        <f t="shared" ref="Y986" si="546">SUBTOTAL(9,Y987:Y989)</f>
        <v>0</v>
      </c>
      <c r="Z986" s="406">
        <f t="shared" ref="Z986" si="547">SUBTOTAL(9,Z987:Z989)</f>
        <v>0</v>
      </c>
      <c r="AA986" s="405">
        <f t="shared" ref="AA986" si="548">SUBTOTAL(9,AA987:AA989)</f>
        <v>0</v>
      </c>
      <c r="AB986" s="416">
        <f t="shared" ref="AB986" si="549">SUBTOTAL(9,AB987:AB989)</f>
        <v>0</v>
      </c>
      <c r="AC986" s="399">
        <f t="shared" ref="AC986" si="550">SUBTOTAL(9,AC987:AC988)</f>
        <v>0</v>
      </c>
      <c r="AD986" s="936"/>
      <c r="AE986" s="936"/>
      <c r="AF986" s="937"/>
    </row>
    <row r="987" spans="1:34" ht="15" customHeight="1" outlineLevel="1" x14ac:dyDescent="0.2">
      <c r="A987" s="373">
        <v>307</v>
      </c>
      <c r="B987" s="658"/>
      <c r="C987" s="388"/>
      <c r="D987" s="388"/>
      <c r="E987" s="388"/>
      <c r="F987" s="1106" t="str">
        <f t="shared" si="515"/>
        <v>FI's own debt not eliminated</v>
      </c>
      <c r="G987" s="1226"/>
      <c r="H987" s="1226"/>
      <c r="I987" s="1226"/>
      <c r="J987" s="1226"/>
      <c r="K987" s="1226"/>
      <c r="L987" s="1226"/>
      <c r="M987" s="400">
        <f t="shared" ref="M987:AB988" si="551">M211</f>
        <v>0</v>
      </c>
      <c r="N987" s="411">
        <f t="shared" si="551"/>
        <v>0</v>
      </c>
      <c r="O987" s="414">
        <f t="shared" si="551"/>
        <v>0</v>
      </c>
      <c r="P987" s="414">
        <f t="shared" si="551"/>
        <v>0</v>
      </c>
      <c r="Q987" s="415">
        <f t="shared" si="551"/>
        <v>0</v>
      </c>
      <c r="R987" s="411">
        <f t="shared" si="551"/>
        <v>0</v>
      </c>
      <c r="S987" s="414">
        <f t="shared" si="551"/>
        <v>0</v>
      </c>
      <c r="T987" s="414">
        <f t="shared" si="551"/>
        <v>0</v>
      </c>
      <c r="U987" s="414">
        <f t="shared" si="551"/>
        <v>0</v>
      </c>
      <c r="V987" s="414">
        <f t="shared" si="551"/>
        <v>0</v>
      </c>
      <c r="W987" s="414">
        <f t="shared" si="551"/>
        <v>0</v>
      </c>
      <c r="X987" s="414">
        <f t="shared" si="551"/>
        <v>0</v>
      </c>
      <c r="Y987" s="414">
        <f t="shared" si="551"/>
        <v>0</v>
      </c>
      <c r="Z987" s="414">
        <f t="shared" si="551"/>
        <v>0</v>
      </c>
      <c r="AA987" s="414">
        <f t="shared" si="551"/>
        <v>0</v>
      </c>
      <c r="AB987" s="414">
        <f t="shared" si="551"/>
        <v>0</v>
      </c>
      <c r="AC987" s="400">
        <f t="shared" ref="AC987:AC988" si="552">M987-SUM(N987:AB987)</f>
        <v>0</v>
      </c>
      <c r="AD987" s="957"/>
      <c r="AE987" s="852"/>
      <c r="AF987" s="853"/>
    </row>
    <row r="988" spans="1:34" ht="15" customHeight="1" outlineLevel="1" x14ac:dyDescent="0.2">
      <c r="A988" s="373">
        <v>308</v>
      </c>
      <c r="B988" s="658"/>
      <c r="C988" s="388"/>
      <c r="D988" s="388"/>
      <c r="E988" s="388"/>
      <c r="F988" s="1106" t="str">
        <f t="shared" si="515"/>
        <v>FI's own equity not eliminated</v>
      </c>
      <c r="G988" s="1226"/>
      <c r="H988" s="1226"/>
      <c r="I988" s="1226"/>
      <c r="J988" s="1226"/>
      <c r="K988" s="1226"/>
      <c r="L988" s="1226"/>
      <c r="M988" s="400">
        <f t="shared" si="551"/>
        <v>0</v>
      </c>
      <c r="N988" s="411">
        <f t="shared" si="551"/>
        <v>0</v>
      </c>
      <c r="O988" s="414">
        <f t="shared" si="551"/>
        <v>0</v>
      </c>
      <c r="P988" s="414">
        <f t="shared" si="551"/>
        <v>0</v>
      </c>
      <c r="Q988" s="415">
        <f t="shared" si="551"/>
        <v>0</v>
      </c>
      <c r="R988" s="411">
        <f t="shared" si="551"/>
        <v>0</v>
      </c>
      <c r="S988" s="414">
        <f t="shared" si="551"/>
        <v>0</v>
      </c>
      <c r="T988" s="414">
        <f t="shared" si="551"/>
        <v>0</v>
      </c>
      <c r="U988" s="414">
        <f t="shared" si="551"/>
        <v>0</v>
      </c>
      <c r="V988" s="414">
        <f t="shared" si="551"/>
        <v>0</v>
      </c>
      <c r="W988" s="414">
        <f t="shared" si="551"/>
        <v>0</v>
      </c>
      <c r="X988" s="414">
        <f t="shared" si="551"/>
        <v>0</v>
      </c>
      <c r="Y988" s="414">
        <f t="shared" si="551"/>
        <v>0</v>
      </c>
      <c r="Z988" s="414">
        <f t="shared" si="551"/>
        <v>0</v>
      </c>
      <c r="AA988" s="414">
        <f t="shared" si="551"/>
        <v>0</v>
      </c>
      <c r="AB988" s="414">
        <f t="shared" si="551"/>
        <v>0</v>
      </c>
      <c r="AC988" s="400">
        <f t="shared" si="552"/>
        <v>0</v>
      </c>
      <c r="AD988" s="857"/>
      <c r="AE988" s="858"/>
      <c r="AF988" s="859"/>
    </row>
    <row r="989" spans="1:34" outlineLevel="1" x14ac:dyDescent="0.2">
      <c r="A989" s="373">
        <v>231</v>
      </c>
      <c r="B989" s="658"/>
      <c r="C989" s="970" t="str">
        <f>C213</f>
        <v>Other assets</v>
      </c>
      <c r="D989" s="1359"/>
      <c r="E989" s="1359"/>
      <c r="F989" s="1359"/>
      <c r="G989" s="1359"/>
      <c r="H989" s="1359"/>
      <c r="I989" s="1359"/>
      <c r="J989" s="1359"/>
      <c r="K989" s="1359"/>
      <c r="L989" s="1359"/>
      <c r="M989" s="1359"/>
      <c r="N989" s="1359"/>
      <c r="O989" s="1359"/>
      <c r="P989" s="1359"/>
      <c r="Q989" s="1359"/>
      <c r="R989" s="1359"/>
      <c r="S989" s="1359"/>
      <c r="T989" s="1359"/>
      <c r="U989" s="1359"/>
      <c r="V989" s="1359"/>
      <c r="W989" s="1359"/>
      <c r="X989" s="1359"/>
      <c r="Y989" s="1359"/>
      <c r="Z989" s="1359"/>
      <c r="AA989" s="1359"/>
      <c r="AB989" s="1359"/>
      <c r="AC989" s="1359"/>
      <c r="AD989" s="1359"/>
      <c r="AE989" s="1359"/>
      <c r="AF989" s="1360"/>
    </row>
    <row r="990" spans="1:34" outlineLevel="1" x14ac:dyDescent="0.2">
      <c r="A990" s="373">
        <v>310</v>
      </c>
      <c r="B990" s="658"/>
      <c r="C990" s="659"/>
      <c r="D990" s="973" t="str">
        <f>D214</f>
        <v>Derivative related assets (DRA)</v>
      </c>
      <c r="E990" s="1361"/>
      <c r="F990" s="1361"/>
      <c r="G990" s="1361"/>
      <c r="H990" s="1361"/>
      <c r="I990" s="1361"/>
      <c r="J990" s="1361"/>
      <c r="K990" s="1361"/>
      <c r="L990" s="1361"/>
      <c r="M990" s="399">
        <f>SUBTOTAL(9,M991:M992)</f>
        <v>0</v>
      </c>
      <c r="N990" s="402">
        <f t="shared" ref="N990:AB990" si="553">SUBTOTAL(9,N991:N992)</f>
        <v>0</v>
      </c>
      <c r="O990" s="406">
        <f t="shared" si="553"/>
        <v>0</v>
      </c>
      <c r="P990" s="405">
        <f t="shared" si="553"/>
        <v>0</v>
      </c>
      <c r="Q990" s="407">
        <f t="shared" si="553"/>
        <v>0</v>
      </c>
      <c r="R990" s="402">
        <f t="shared" si="553"/>
        <v>0</v>
      </c>
      <c r="S990" s="405">
        <f t="shared" si="553"/>
        <v>0</v>
      </c>
      <c r="T990" s="406">
        <f t="shared" si="553"/>
        <v>0</v>
      </c>
      <c r="U990" s="405">
        <f t="shared" si="553"/>
        <v>0</v>
      </c>
      <c r="V990" s="406">
        <f t="shared" si="553"/>
        <v>0</v>
      </c>
      <c r="W990" s="405">
        <f t="shared" si="553"/>
        <v>0</v>
      </c>
      <c r="X990" s="406">
        <f t="shared" si="553"/>
        <v>0</v>
      </c>
      <c r="Y990" s="405">
        <f t="shared" si="553"/>
        <v>0</v>
      </c>
      <c r="Z990" s="406">
        <f t="shared" si="553"/>
        <v>0</v>
      </c>
      <c r="AA990" s="405">
        <f t="shared" si="553"/>
        <v>0</v>
      </c>
      <c r="AB990" s="416">
        <f t="shared" si="553"/>
        <v>0</v>
      </c>
      <c r="AC990" s="399">
        <f t="shared" ref="AC990" si="554">SUBTOTAL(9,AC991:AC993)</f>
        <v>0</v>
      </c>
      <c r="AD990" s="936"/>
      <c r="AE990" s="936"/>
      <c r="AF990" s="937"/>
    </row>
    <row r="991" spans="1:34" ht="15" customHeight="1" outlineLevel="1" x14ac:dyDescent="0.2">
      <c r="A991" s="373">
        <v>311</v>
      </c>
      <c r="B991" s="658"/>
      <c r="C991" s="659"/>
      <c r="D991" s="659"/>
      <c r="E991" s="659"/>
      <c r="F991" s="1106" t="str">
        <f t="shared" ref="F991:F992" si="555">F215</f>
        <v>FX and cross currency swap assets</v>
      </c>
      <c r="G991" s="1226"/>
      <c r="H991" s="1226"/>
      <c r="I991" s="1226"/>
      <c r="J991" s="1226"/>
      <c r="K991" s="1226"/>
      <c r="L991" s="1226"/>
      <c r="M991" s="400">
        <f t="shared" ref="M991:AB992" si="556">M215</f>
        <v>0</v>
      </c>
      <c r="N991" s="1082"/>
      <c r="O991" s="1082"/>
      <c r="P991" s="1082"/>
      <c r="Q991" s="1082"/>
      <c r="R991" s="1082"/>
      <c r="S991" s="1082"/>
      <c r="T991" s="1082"/>
      <c r="U991" s="1082"/>
      <c r="V991" s="1082"/>
      <c r="W991" s="1082"/>
      <c r="X991" s="1082"/>
      <c r="Y991" s="1082"/>
      <c r="Z991" s="1082"/>
      <c r="AA991" s="1082"/>
      <c r="AB991" s="1082"/>
      <c r="AC991" s="400">
        <f t="shared" ref="AC991:AC992" si="557">M991-SUM(N991:AB991)</f>
        <v>0</v>
      </c>
      <c r="AD991" s="957"/>
      <c r="AE991" s="852"/>
      <c r="AF991" s="853"/>
    </row>
    <row r="992" spans="1:34" ht="15" customHeight="1" outlineLevel="1" x14ac:dyDescent="0.2">
      <c r="A992" s="373">
        <v>312</v>
      </c>
      <c r="B992" s="658"/>
      <c r="C992" s="659"/>
      <c r="D992" s="659"/>
      <c r="E992" s="659"/>
      <c r="F992" s="1106" t="str">
        <f t="shared" si="555"/>
        <v>Other DRA</v>
      </c>
      <c r="G992" s="1226"/>
      <c r="H992" s="1226"/>
      <c r="I992" s="1226"/>
      <c r="J992" s="1226"/>
      <c r="K992" s="1226"/>
      <c r="L992" s="1226"/>
      <c r="M992" s="400">
        <f t="shared" si="556"/>
        <v>0</v>
      </c>
      <c r="N992" s="411">
        <f t="shared" si="556"/>
        <v>0</v>
      </c>
      <c r="O992" s="414">
        <f t="shared" si="556"/>
        <v>0</v>
      </c>
      <c r="P992" s="414">
        <f t="shared" si="556"/>
        <v>0</v>
      </c>
      <c r="Q992" s="415">
        <f t="shared" si="556"/>
        <v>0</v>
      </c>
      <c r="R992" s="411">
        <f t="shared" si="556"/>
        <v>0</v>
      </c>
      <c r="S992" s="414">
        <f t="shared" si="556"/>
        <v>0</v>
      </c>
      <c r="T992" s="414">
        <f t="shared" si="556"/>
        <v>0</v>
      </c>
      <c r="U992" s="414">
        <f t="shared" si="556"/>
        <v>0</v>
      </c>
      <c r="V992" s="414">
        <f t="shared" si="556"/>
        <v>0</v>
      </c>
      <c r="W992" s="414">
        <f t="shared" si="556"/>
        <v>0</v>
      </c>
      <c r="X992" s="414">
        <f t="shared" si="556"/>
        <v>0</v>
      </c>
      <c r="Y992" s="414">
        <f t="shared" si="556"/>
        <v>0</v>
      </c>
      <c r="Z992" s="414">
        <f t="shared" si="556"/>
        <v>0</v>
      </c>
      <c r="AA992" s="414">
        <f t="shared" si="556"/>
        <v>0</v>
      </c>
      <c r="AB992" s="426">
        <f t="shared" si="556"/>
        <v>0</v>
      </c>
      <c r="AC992" s="400">
        <f t="shared" si="557"/>
        <v>0</v>
      </c>
      <c r="AD992" s="857"/>
      <c r="AE992" s="858"/>
      <c r="AF992" s="859"/>
      <c r="AH992" s="389">
        <f>SUM(AC1001,AC997,AC993,AC982,AC979,AC976,AC964,AC959,AC956,AC952,AC949,AC945,AC942,AC937,AC929,AC918,AC913,AC906,AC903,AC899,AC892,AC889,AC884,AC877,AC872,AC867,AC863,AC857,AC854,AC845,AC840,AC833,AC830,AC826,AC823,AC818,AC814,AC810,AC804,AC799,AC794,AC789,AC786,AC986,AC970,AC933,AC923,AC895,AC880)</f>
        <v>0</v>
      </c>
    </row>
    <row r="993" spans="1:32" outlineLevel="1" x14ac:dyDescent="0.2">
      <c r="A993" s="373">
        <v>313</v>
      </c>
      <c r="B993" s="658"/>
      <c r="C993" s="659"/>
      <c r="D993" s="1103" t="str">
        <f>D217</f>
        <v>Cash collateral pledged (CCP)</v>
      </c>
      <c r="E993" s="1114"/>
      <c r="F993" s="1114"/>
      <c r="G993" s="1114"/>
      <c r="H993" s="1114"/>
      <c r="I993" s="1114"/>
      <c r="J993" s="1114"/>
      <c r="K993" s="1114"/>
      <c r="L993" s="1114"/>
      <c r="M993" s="399">
        <f>SUBTOTAL(9,M994:M996)</f>
        <v>0</v>
      </c>
      <c r="N993" s="402">
        <f t="shared" ref="N993" si="558">SUBTOTAL(9,N994:N996)</f>
        <v>0</v>
      </c>
      <c r="O993" s="406">
        <f t="shared" ref="O993" si="559">SUBTOTAL(9,O994:O996)</f>
        <v>0</v>
      </c>
      <c r="P993" s="405">
        <f t="shared" ref="P993" si="560">SUBTOTAL(9,P994:P996)</f>
        <v>0</v>
      </c>
      <c r="Q993" s="407">
        <f t="shared" ref="Q993" si="561">SUBTOTAL(9,Q994:Q996)</f>
        <v>0</v>
      </c>
      <c r="R993" s="402">
        <f t="shared" ref="R993" si="562">SUBTOTAL(9,R994:R996)</f>
        <v>0</v>
      </c>
      <c r="S993" s="405">
        <f t="shared" ref="S993" si="563">SUBTOTAL(9,S994:S996)</f>
        <v>0</v>
      </c>
      <c r="T993" s="406">
        <f t="shared" ref="T993" si="564">SUBTOTAL(9,T994:T996)</f>
        <v>0</v>
      </c>
      <c r="U993" s="405">
        <f t="shared" ref="U993" si="565">SUBTOTAL(9,U994:U996)</f>
        <v>0</v>
      </c>
      <c r="V993" s="406">
        <f t="shared" ref="V993" si="566">SUBTOTAL(9,V994:V996)</f>
        <v>0</v>
      </c>
      <c r="W993" s="405">
        <f t="shared" ref="W993" si="567">SUBTOTAL(9,W994:W996)</f>
        <v>0</v>
      </c>
      <c r="X993" s="406">
        <f t="shared" ref="X993" si="568">SUBTOTAL(9,X994:X996)</f>
        <v>0</v>
      </c>
      <c r="Y993" s="405">
        <f t="shared" ref="Y993" si="569">SUBTOTAL(9,Y994:Y996)</f>
        <v>0</v>
      </c>
      <c r="Z993" s="406">
        <f t="shared" ref="Z993" si="570">SUBTOTAL(9,Z994:Z996)</f>
        <v>0</v>
      </c>
      <c r="AA993" s="405">
        <f t="shared" ref="AA993" si="571">SUBTOTAL(9,AA994:AA996)</f>
        <v>0</v>
      </c>
      <c r="AB993" s="416">
        <f t="shared" ref="AB993:AC993" si="572">SUBTOTAL(9,AB994:AB996)</f>
        <v>0</v>
      </c>
      <c r="AC993" s="399">
        <f t="shared" si="572"/>
        <v>0</v>
      </c>
      <c r="AD993" s="936"/>
      <c r="AE993" s="936"/>
      <c r="AF993" s="937"/>
    </row>
    <row r="994" spans="1:32" ht="15" customHeight="1" outlineLevel="1" x14ac:dyDescent="0.2">
      <c r="A994" s="373">
        <v>314</v>
      </c>
      <c r="B994" s="658"/>
      <c r="C994" s="659"/>
      <c r="D994" s="659"/>
      <c r="E994" s="659"/>
      <c r="F994" s="1106" t="str">
        <f t="shared" ref="F994:F996" si="573">F218</f>
        <v>CCP for exchange-traded derivatives</v>
      </c>
      <c r="G994" s="1226"/>
      <c r="H994" s="1226"/>
      <c r="I994" s="1226"/>
      <c r="J994" s="1226"/>
      <c r="K994" s="1226"/>
      <c r="L994" s="1226"/>
      <c r="M994" s="400">
        <f t="shared" ref="M994:AB996" si="574">M218</f>
        <v>0</v>
      </c>
      <c r="N994" s="411">
        <f t="shared" si="574"/>
        <v>0</v>
      </c>
      <c r="O994" s="414">
        <f t="shared" si="574"/>
        <v>0</v>
      </c>
      <c r="P994" s="414">
        <f t="shared" si="574"/>
        <v>0</v>
      </c>
      <c r="Q994" s="415">
        <f t="shared" si="574"/>
        <v>0</v>
      </c>
      <c r="R994" s="411">
        <f t="shared" si="574"/>
        <v>0</v>
      </c>
      <c r="S994" s="414">
        <f t="shared" si="574"/>
        <v>0</v>
      </c>
      <c r="T994" s="414">
        <f t="shared" si="574"/>
        <v>0</v>
      </c>
      <c r="U994" s="414">
        <f t="shared" si="574"/>
        <v>0</v>
      </c>
      <c r="V994" s="414">
        <f t="shared" si="574"/>
        <v>0</v>
      </c>
      <c r="W994" s="414">
        <f t="shared" si="574"/>
        <v>0</v>
      </c>
      <c r="X994" s="414">
        <f t="shared" si="574"/>
        <v>0</v>
      </c>
      <c r="Y994" s="414">
        <f t="shared" si="574"/>
        <v>0</v>
      </c>
      <c r="Z994" s="414">
        <f t="shared" si="574"/>
        <v>0</v>
      </c>
      <c r="AA994" s="414">
        <f t="shared" si="574"/>
        <v>0</v>
      </c>
      <c r="AB994" s="426">
        <f t="shared" si="574"/>
        <v>0</v>
      </c>
      <c r="AC994" s="400">
        <f t="shared" ref="AC994:AC996" si="575">M994-SUM(N994:AB994)</f>
        <v>0</v>
      </c>
      <c r="AD994" s="957"/>
      <c r="AE994" s="852"/>
      <c r="AF994" s="853"/>
    </row>
    <row r="995" spans="1:32" ht="15" customHeight="1" outlineLevel="1" x14ac:dyDescent="0.2">
      <c r="A995" s="373">
        <v>315</v>
      </c>
      <c r="B995" s="658"/>
      <c r="C995" s="659"/>
      <c r="D995" s="659"/>
      <c r="E995" s="659"/>
      <c r="F995" s="1106" t="str">
        <f t="shared" si="573"/>
        <v>CCP for OTC derivatives</v>
      </c>
      <c r="G995" s="1226"/>
      <c r="H995" s="1226"/>
      <c r="I995" s="1226"/>
      <c r="J995" s="1226"/>
      <c r="K995" s="1226"/>
      <c r="L995" s="1226"/>
      <c r="M995" s="400">
        <f t="shared" si="574"/>
        <v>0</v>
      </c>
      <c r="N995" s="411">
        <f t="shared" si="574"/>
        <v>0</v>
      </c>
      <c r="O995" s="414">
        <f t="shared" si="574"/>
        <v>0</v>
      </c>
      <c r="P995" s="414">
        <f t="shared" si="574"/>
        <v>0</v>
      </c>
      <c r="Q995" s="415">
        <f t="shared" si="574"/>
        <v>0</v>
      </c>
      <c r="R995" s="411">
        <f t="shared" si="574"/>
        <v>0</v>
      </c>
      <c r="S995" s="414">
        <f t="shared" si="574"/>
        <v>0</v>
      </c>
      <c r="T995" s="414">
        <f t="shared" si="574"/>
        <v>0</v>
      </c>
      <c r="U995" s="414">
        <f t="shared" si="574"/>
        <v>0</v>
      </c>
      <c r="V995" s="414">
        <f t="shared" si="574"/>
        <v>0</v>
      </c>
      <c r="W995" s="414">
        <f t="shared" si="574"/>
        <v>0</v>
      </c>
      <c r="X995" s="414">
        <f t="shared" si="574"/>
        <v>0</v>
      </c>
      <c r="Y995" s="414">
        <f t="shared" si="574"/>
        <v>0</v>
      </c>
      <c r="Z995" s="414">
        <f t="shared" si="574"/>
        <v>0</v>
      </c>
      <c r="AA995" s="414">
        <f t="shared" si="574"/>
        <v>0</v>
      </c>
      <c r="AB995" s="426">
        <f t="shared" si="574"/>
        <v>0</v>
      </c>
      <c r="AC995" s="400">
        <f t="shared" si="575"/>
        <v>0</v>
      </c>
      <c r="AD995" s="854"/>
      <c r="AE995" s="855"/>
      <c r="AF995" s="856"/>
    </row>
    <row r="996" spans="1:32" ht="15" customHeight="1" outlineLevel="1" x14ac:dyDescent="0.2">
      <c r="A996" s="373">
        <v>316</v>
      </c>
      <c r="B996" s="658"/>
      <c r="C996" s="659"/>
      <c r="D996" s="659"/>
      <c r="E996" s="659"/>
      <c r="F996" s="1106" t="str">
        <f t="shared" si="573"/>
        <v>CCP for short sales</v>
      </c>
      <c r="G996" s="1226"/>
      <c r="H996" s="1226"/>
      <c r="I996" s="1226"/>
      <c r="J996" s="1226"/>
      <c r="K996" s="1226"/>
      <c r="L996" s="1226"/>
      <c r="M996" s="400">
        <f t="shared" si="574"/>
        <v>0</v>
      </c>
      <c r="N996" s="1320"/>
      <c r="O996" s="1320"/>
      <c r="P996" s="1320"/>
      <c r="Q996" s="1320"/>
      <c r="R996" s="1320"/>
      <c r="S996" s="1320"/>
      <c r="T996" s="1320"/>
      <c r="U996" s="1320"/>
      <c r="V996" s="1320"/>
      <c r="W996" s="1320"/>
      <c r="X996" s="1320"/>
      <c r="Y996" s="1320"/>
      <c r="Z996" s="1320"/>
      <c r="AA996" s="1320"/>
      <c r="AB996" s="1320"/>
      <c r="AC996" s="400">
        <f t="shared" si="575"/>
        <v>0</v>
      </c>
      <c r="AD996" s="857"/>
      <c r="AE996" s="858"/>
      <c r="AF996" s="859"/>
    </row>
    <row r="997" spans="1:32" outlineLevel="1" x14ac:dyDescent="0.2">
      <c r="A997" s="373">
        <v>317</v>
      </c>
      <c r="B997" s="658"/>
      <c r="C997" s="659"/>
      <c r="D997" s="1103" t="str">
        <f>D221</f>
        <v>Commodities</v>
      </c>
      <c r="E997" s="1114"/>
      <c r="F997" s="1114"/>
      <c r="G997" s="1114"/>
      <c r="H997" s="1114"/>
      <c r="I997" s="1114"/>
      <c r="J997" s="1114"/>
      <c r="K997" s="1114"/>
      <c r="L997" s="1114"/>
      <c r="M997" s="399">
        <f>SUBTOTAL(9,M998:M1000)</f>
        <v>0</v>
      </c>
      <c r="N997" s="1208"/>
      <c r="O997" s="1254"/>
      <c r="P997" s="1254"/>
      <c r="Q997" s="1254"/>
      <c r="R997" s="1254"/>
      <c r="S997" s="1254"/>
      <c r="T997" s="1254"/>
      <c r="U997" s="1254"/>
      <c r="V997" s="1254"/>
      <c r="W997" s="1254"/>
      <c r="X997" s="1254"/>
      <c r="Y997" s="1254"/>
      <c r="Z997" s="1254"/>
      <c r="AA997" s="1254"/>
      <c r="AB997" s="1254"/>
      <c r="AC997" s="399">
        <f>SUBTOTAL(9,AC998:AC1000)</f>
        <v>0</v>
      </c>
      <c r="AD997" s="936"/>
      <c r="AE997" s="936"/>
      <c r="AF997" s="937"/>
    </row>
    <row r="998" spans="1:32" ht="15" customHeight="1" outlineLevel="1" x14ac:dyDescent="0.2">
      <c r="A998" s="373">
        <v>318</v>
      </c>
      <c r="B998" s="658"/>
      <c r="C998" s="659"/>
      <c r="D998" s="659"/>
      <c r="E998" s="659"/>
      <c r="F998" s="1106" t="str">
        <f t="shared" ref="F998:F1000" si="576">F222</f>
        <v>Precious metals</v>
      </c>
      <c r="G998" s="1226"/>
      <c r="H998" s="1226"/>
      <c r="I998" s="1226"/>
      <c r="J998" s="1226"/>
      <c r="K998" s="1226"/>
      <c r="L998" s="1226"/>
      <c r="M998" s="400">
        <f t="shared" ref="M998:M1000" si="577">M222</f>
        <v>0</v>
      </c>
      <c r="N998" s="1254"/>
      <c r="O998" s="1254"/>
      <c r="P998" s="1254"/>
      <c r="Q998" s="1254"/>
      <c r="R998" s="1254"/>
      <c r="S998" s="1254"/>
      <c r="T998" s="1254"/>
      <c r="U998" s="1254"/>
      <c r="V998" s="1254"/>
      <c r="W998" s="1254"/>
      <c r="X998" s="1254"/>
      <c r="Y998" s="1254"/>
      <c r="Z998" s="1254"/>
      <c r="AA998" s="1254"/>
      <c r="AB998" s="1254"/>
      <c r="AC998" s="400">
        <f t="shared" ref="AC998:AC1002" si="578">M998-SUM(N998:AB998)</f>
        <v>0</v>
      </c>
      <c r="AD998" s="957"/>
      <c r="AE998" s="852"/>
      <c r="AF998" s="853"/>
    </row>
    <row r="999" spans="1:32" ht="15" customHeight="1" outlineLevel="1" x14ac:dyDescent="0.2">
      <c r="A999" s="373">
        <v>319</v>
      </c>
      <c r="B999" s="658"/>
      <c r="C999" s="659"/>
      <c r="D999" s="659"/>
      <c r="E999" s="659"/>
      <c r="F999" s="1106" t="str">
        <f t="shared" si="576"/>
        <v>Precious metal loans</v>
      </c>
      <c r="G999" s="1226"/>
      <c r="H999" s="1226"/>
      <c r="I999" s="1226"/>
      <c r="J999" s="1226"/>
      <c r="K999" s="1226"/>
      <c r="L999" s="1226"/>
      <c r="M999" s="400">
        <f t="shared" si="577"/>
        <v>0</v>
      </c>
      <c r="N999" s="1254"/>
      <c r="O999" s="1254"/>
      <c r="P999" s="1254"/>
      <c r="Q999" s="1254"/>
      <c r="R999" s="1254"/>
      <c r="S999" s="1254"/>
      <c r="T999" s="1254"/>
      <c r="U999" s="1254"/>
      <c r="V999" s="1254"/>
      <c r="W999" s="1254"/>
      <c r="X999" s="1254"/>
      <c r="Y999" s="1254"/>
      <c r="Z999" s="1254"/>
      <c r="AA999" s="1254"/>
      <c r="AB999" s="1254"/>
      <c r="AC999" s="400">
        <f t="shared" si="578"/>
        <v>0</v>
      </c>
      <c r="AD999" s="854"/>
      <c r="AE999" s="855"/>
      <c r="AF999" s="856"/>
    </row>
    <row r="1000" spans="1:32" ht="15" customHeight="1" outlineLevel="1" x14ac:dyDescent="0.2">
      <c r="A1000" s="373">
        <v>320</v>
      </c>
      <c r="B1000" s="658"/>
      <c r="C1000" s="659"/>
      <c r="D1000" s="659"/>
      <c r="E1000" s="659"/>
      <c r="F1000" s="1106" t="str">
        <f t="shared" si="576"/>
        <v>Other commodities help</v>
      </c>
      <c r="G1000" s="1226"/>
      <c r="H1000" s="1226"/>
      <c r="I1000" s="1226"/>
      <c r="J1000" s="1226"/>
      <c r="K1000" s="1226"/>
      <c r="L1000" s="1226"/>
      <c r="M1000" s="400">
        <f t="shared" si="577"/>
        <v>0</v>
      </c>
      <c r="N1000" s="1254"/>
      <c r="O1000" s="1254"/>
      <c r="P1000" s="1254"/>
      <c r="Q1000" s="1254"/>
      <c r="R1000" s="1254"/>
      <c r="S1000" s="1254"/>
      <c r="T1000" s="1254"/>
      <c r="U1000" s="1254"/>
      <c r="V1000" s="1254"/>
      <c r="W1000" s="1254"/>
      <c r="X1000" s="1254"/>
      <c r="Y1000" s="1254"/>
      <c r="Z1000" s="1254"/>
      <c r="AA1000" s="1254"/>
      <c r="AB1000" s="1254"/>
      <c r="AC1000" s="400">
        <f t="shared" si="578"/>
        <v>0</v>
      </c>
      <c r="AD1000" s="857"/>
      <c r="AE1000" s="858"/>
      <c r="AF1000" s="859"/>
    </row>
    <row r="1001" spans="1:32" outlineLevel="1" x14ac:dyDescent="0.2">
      <c r="A1001" s="373">
        <v>321</v>
      </c>
      <c r="B1001" s="658"/>
      <c r="C1001" s="659"/>
      <c r="D1001" s="1103" t="str">
        <f>D225</f>
        <v>Other assets</v>
      </c>
      <c r="E1001" s="1114"/>
      <c r="F1001" s="1114"/>
      <c r="G1001" s="1114"/>
      <c r="H1001" s="1114"/>
      <c r="I1001" s="1114"/>
      <c r="J1001" s="1114"/>
      <c r="K1001" s="1114"/>
      <c r="L1001" s="1114"/>
      <c r="M1001" s="399">
        <f>SUBTOTAL(9,M1002:M1002)</f>
        <v>0</v>
      </c>
      <c r="N1001" s="1208"/>
      <c r="O1001" s="1208"/>
      <c r="P1001" s="1208"/>
      <c r="Q1001" s="1208"/>
      <c r="R1001" s="1208"/>
      <c r="S1001" s="1208"/>
      <c r="T1001" s="1208"/>
      <c r="U1001" s="1208"/>
      <c r="V1001" s="1208"/>
      <c r="W1001" s="1208"/>
      <c r="X1001" s="1208"/>
      <c r="Y1001" s="1208"/>
      <c r="Z1001" s="1208"/>
      <c r="AA1001" s="1208"/>
      <c r="AB1001" s="1208"/>
      <c r="AC1001" s="399">
        <f>SUBTOTAL(9,AC1002)</f>
        <v>0</v>
      </c>
      <c r="AD1001" s="936"/>
      <c r="AE1001" s="936"/>
      <c r="AF1001" s="937"/>
    </row>
    <row r="1002" spans="1:32" ht="15" customHeight="1" outlineLevel="1" x14ac:dyDescent="0.2">
      <c r="A1002" s="373">
        <v>322</v>
      </c>
      <c r="B1002" s="651"/>
      <c r="C1002" s="652"/>
      <c r="D1002" s="652"/>
      <c r="E1002" s="637"/>
      <c r="F1002" s="1106" t="str">
        <f t="shared" ref="F1002" si="579">F226</f>
        <v>Other assets</v>
      </c>
      <c r="G1002" s="1226"/>
      <c r="H1002" s="1226"/>
      <c r="I1002" s="1226"/>
      <c r="J1002" s="1226"/>
      <c r="K1002" s="1226"/>
      <c r="L1002" s="1226"/>
      <c r="M1002" s="400">
        <f t="shared" ref="M1002" si="580">M226</f>
        <v>0</v>
      </c>
      <c r="N1002" s="1389"/>
      <c r="O1002" s="977"/>
      <c r="P1002" s="977"/>
      <c r="Q1002" s="977"/>
      <c r="R1002" s="977"/>
      <c r="S1002" s="977"/>
      <c r="T1002" s="977"/>
      <c r="U1002" s="977"/>
      <c r="V1002" s="977"/>
      <c r="W1002" s="977"/>
      <c r="X1002" s="977"/>
      <c r="Y1002" s="977"/>
      <c r="Z1002" s="977"/>
      <c r="AA1002" s="977"/>
      <c r="AB1002" s="977"/>
      <c r="AC1002" s="400">
        <f t="shared" si="578"/>
        <v>0</v>
      </c>
      <c r="AD1002" s="958"/>
      <c r="AE1002" s="941"/>
      <c r="AF1002" s="942"/>
    </row>
    <row r="1003" spans="1:32" ht="7.5" hidden="1" customHeight="1" outlineLevel="1" x14ac:dyDescent="0.2">
      <c r="A1003" s="373"/>
      <c r="B1003" s="1357"/>
      <c r="C1003" s="1358"/>
      <c r="D1003" s="1358"/>
      <c r="E1003" s="1358"/>
      <c r="F1003" s="985"/>
      <c r="G1003" s="985"/>
      <c r="H1003" s="985"/>
      <c r="I1003" s="985"/>
      <c r="J1003" s="985"/>
      <c r="K1003" s="985"/>
      <c r="L1003" s="985"/>
      <c r="M1003" s="985"/>
      <c r="N1003" s="985"/>
      <c r="O1003" s="985"/>
      <c r="P1003" s="985"/>
      <c r="Q1003" s="985"/>
      <c r="R1003" s="985"/>
      <c r="S1003" s="985"/>
      <c r="T1003" s="985"/>
      <c r="U1003" s="985"/>
      <c r="V1003" s="985"/>
      <c r="W1003" s="985"/>
      <c r="X1003" s="985"/>
      <c r="Y1003" s="985"/>
      <c r="Z1003" s="985"/>
      <c r="AA1003" s="985"/>
      <c r="AB1003" s="985"/>
      <c r="AC1003" s="985"/>
      <c r="AD1003" s="985"/>
      <c r="AE1003" s="985"/>
      <c r="AF1003" s="986"/>
    </row>
    <row r="1004" spans="1:32" ht="22.5" customHeight="1" outlineLevel="1" x14ac:dyDescent="0.2">
      <c r="A1004" s="373">
        <v>323</v>
      </c>
      <c r="B1004" s="991" t="str">
        <f>B228</f>
        <v>Cash inflows from assets</v>
      </c>
      <c r="C1004" s="938"/>
      <c r="D1004" s="938"/>
      <c r="E1004" s="938"/>
      <c r="F1004" s="938"/>
      <c r="G1004" s="938"/>
      <c r="H1004" s="938"/>
      <c r="I1004" s="938"/>
      <c r="J1004" s="938"/>
      <c r="K1004" s="938"/>
      <c r="L1004" s="938"/>
      <c r="M1004" s="399">
        <f>SUBTOTAL(9,M785:M1001)</f>
        <v>0</v>
      </c>
      <c r="N1004" s="402">
        <f t="shared" ref="N1004:AB1004" si="581">SUBTOTAL(9,N785:N1001)</f>
        <v>0</v>
      </c>
      <c r="O1004" s="406">
        <f t="shared" si="581"/>
        <v>0</v>
      </c>
      <c r="P1004" s="405">
        <f t="shared" si="581"/>
        <v>0</v>
      </c>
      <c r="Q1004" s="407">
        <f t="shared" si="581"/>
        <v>0</v>
      </c>
      <c r="R1004" s="406">
        <f t="shared" si="581"/>
        <v>0</v>
      </c>
      <c r="S1004" s="406">
        <f t="shared" si="581"/>
        <v>0</v>
      </c>
      <c r="T1004" s="406">
        <f t="shared" si="581"/>
        <v>0</v>
      </c>
      <c r="U1004" s="406">
        <f t="shared" si="581"/>
        <v>0</v>
      </c>
      <c r="V1004" s="406">
        <f t="shared" si="581"/>
        <v>0</v>
      </c>
      <c r="W1004" s="406">
        <f t="shared" si="581"/>
        <v>0</v>
      </c>
      <c r="X1004" s="406">
        <f t="shared" si="581"/>
        <v>0</v>
      </c>
      <c r="Y1004" s="406">
        <f t="shared" si="581"/>
        <v>0</v>
      </c>
      <c r="Z1004" s="406">
        <f t="shared" si="581"/>
        <v>0</v>
      </c>
      <c r="AA1004" s="406">
        <f t="shared" si="581"/>
        <v>0</v>
      </c>
      <c r="AB1004" s="416">
        <f t="shared" si="581"/>
        <v>0</v>
      </c>
      <c r="AC1004" s="399">
        <f>SUBTOTAL(9,AC785:AC1002)</f>
        <v>0</v>
      </c>
      <c r="AD1004" s="938"/>
      <c r="AE1004" s="938"/>
      <c r="AF1004" s="939"/>
    </row>
    <row r="1005" spans="1:32" ht="7.5" customHeight="1" outlineLevel="1" x14ac:dyDescent="0.2">
      <c r="A1005" s="373">
        <v>324</v>
      </c>
      <c r="B1005" s="1356"/>
      <c r="C1005" s="1356"/>
      <c r="D1005" s="1356"/>
      <c r="E1005" s="1356"/>
      <c r="F1005" s="1356"/>
      <c r="G1005" s="1356"/>
      <c r="H1005" s="1356"/>
      <c r="I1005" s="1356"/>
      <c r="J1005" s="1356"/>
      <c r="K1005" s="1356"/>
      <c r="L1005" s="1356"/>
      <c r="M1005" s="1356"/>
      <c r="N1005" s="1356"/>
      <c r="O1005" s="1356"/>
      <c r="P1005" s="1356"/>
      <c r="Q1005" s="1356"/>
      <c r="R1005" s="1356"/>
      <c r="S1005" s="1356"/>
      <c r="T1005" s="1356"/>
      <c r="U1005" s="1356"/>
      <c r="V1005" s="1356"/>
      <c r="W1005" s="1356"/>
      <c r="X1005" s="1356"/>
      <c r="Y1005" s="1356"/>
      <c r="Z1005" s="1356"/>
      <c r="AA1005" s="1356"/>
      <c r="AB1005" s="1356"/>
      <c r="AC1005" s="1356"/>
      <c r="AD1005" s="1356"/>
      <c r="AE1005" s="1356"/>
      <c r="AF1005" s="1356"/>
    </row>
    <row r="1006" spans="1:32" ht="22.5" customHeight="1" outlineLevel="2" x14ac:dyDescent="0.2">
      <c r="A1006" s="373">
        <v>325</v>
      </c>
      <c r="B1006" s="991" t="str">
        <f>B230</f>
        <v>LIABILITIES</v>
      </c>
      <c r="C1006" s="938"/>
      <c r="D1006" s="938"/>
      <c r="E1006" s="938"/>
      <c r="F1006" s="938"/>
      <c r="G1006" s="938"/>
      <c r="H1006" s="938"/>
      <c r="I1006" s="938"/>
      <c r="J1006" s="938"/>
      <c r="K1006" s="938"/>
      <c r="L1006" s="938"/>
      <c r="M1006" s="938"/>
      <c r="N1006" s="938"/>
      <c r="O1006" s="938"/>
      <c r="P1006" s="938"/>
      <c r="Q1006" s="938"/>
      <c r="R1006" s="938"/>
      <c r="S1006" s="938"/>
      <c r="T1006" s="938"/>
      <c r="U1006" s="938"/>
      <c r="V1006" s="938"/>
      <c r="W1006" s="938"/>
      <c r="X1006" s="938"/>
      <c r="Y1006" s="938"/>
      <c r="Z1006" s="938"/>
      <c r="AA1006" s="938"/>
      <c r="AB1006" s="938"/>
      <c r="AC1006" s="938"/>
      <c r="AD1006" s="938"/>
      <c r="AE1006" s="938"/>
      <c r="AF1006" s="939"/>
    </row>
    <row r="1007" spans="1:32" ht="15" customHeight="1" outlineLevel="1" x14ac:dyDescent="0.2">
      <c r="A1007" s="373">
        <v>326</v>
      </c>
      <c r="B1007" s="658"/>
      <c r="C1007" s="970" t="str">
        <f>C231</f>
        <v>Deposits</v>
      </c>
      <c r="D1007" s="1359"/>
      <c r="E1007" s="1359"/>
      <c r="F1007" s="1359"/>
      <c r="G1007" s="1359"/>
      <c r="H1007" s="1359"/>
      <c r="I1007" s="1359"/>
      <c r="J1007" s="1359"/>
      <c r="K1007" s="1359"/>
      <c r="L1007" s="1359"/>
      <c r="M1007" s="1359"/>
      <c r="N1007" s="1359"/>
      <c r="O1007" s="1359"/>
      <c r="P1007" s="1359"/>
      <c r="Q1007" s="1359"/>
      <c r="R1007" s="1359"/>
      <c r="S1007" s="1359"/>
      <c r="T1007" s="1359"/>
      <c r="U1007" s="1359"/>
      <c r="V1007" s="1359"/>
      <c r="W1007" s="1359"/>
      <c r="X1007" s="1359"/>
      <c r="Y1007" s="1359"/>
      <c r="Z1007" s="1359"/>
      <c r="AA1007" s="1359"/>
      <c r="AB1007" s="1359"/>
      <c r="AC1007" s="1359"/>
      <c r="AD1007" s="1359"/>
      <c r="AE1007" s="1359"/>
      <c r="AF1007" s="1360"/>
    </row>
    <row r="1008" spans="1:32" ht="15" customHeight="1" outlineLevel="1" x14ac:dyDescent="0.2">
      <c r="A1008" s="373">
        <v>327</v>
      </c>
      <c r="B1008" s="658"/>
      <c r="C1008" s="377"/>
      <c r="D1008" s="1371" t="str">
        <f>D232</f>
        <v>Retail and small business (RSB) demand notice deposits</v>
      </c>
      <c r="E1008" s="1361"/>
      <c r="F1008" s="1361"/>
      <c r="G1008" s="1361"/>
      <c r="H1008" s="1361"/>
      <c r="I1008" s="1361"/>
      <c r="J1008" s="1361"/>
      <c r="K1008" s="1361"/>
      <c r="L1008" s="1361"/>
      <c r="M1008" s="399">
        <f>SUBTOTAL(9,M1009:M1013)</f>
        <v>0</v>
      </c>
      <c r="N1008" s="402">
        <f t="shared" ref="N1008:AC1008" si="582">SUBTOTAL(9,N1009:N1013)</f>
        <v>0</v>
      </c>
      <c r="O1008" s="406">
        <f t="shared" si="582"/>
        <v>0</v>
      </c>
      <c r="P1008" s="405">
        <f t="shared" si="582"/>
        <v>0</v>
      </c>
      <c r="Q1008" s="407">
        <f t="shared" si="582"/>
        <v>0</v>
      </c>
      <c r="R1008" s="402">
        <f t="shared" si="582"/>
        <v>0</v>
      </c>
      <c r="S1008" s="406">
        <f t="shared" si="582"/>
        <v>0</v>
      </c>
      <c r="T1008" s="406">
        <f t="shared" si="582"/>
        <v>0</v>
      </c>
      <c r="U1008" s="406">
        <f t="shared" si="582"/>
        <v>0</v>
      </c>
      <c r="V1008" s="406">
        <f t="shared" si="582"/>
        <v>0</v>
      </c>
      <c r="W1008" s="406">
        <f t="shared" si="582"/>
        <v>0</v>
      </c>
      <c r="X1008" s="406">
        <f t="shared" si="582"/>
        <v>0</v>
      </c>
      <c r="Y1008" s="406">
        <f t="shared" si="582"/>
        <v>0</v>
      </c>
      <c r="Z1008" s="406">
        <f t="shared" si="582"/>
        <v>0</v>
      </c>
      <c r="AA1008" s="406">
        <f t="shared" si="582"/>
        <v>0</v>
      </c>
      <c r="AB1008" s="403">
        <f t="shared" si="582"/>
        <v>0</v>
      </c>
      <c r="AC1008" s="407">
        <f t="shared" si="582"/>
        <v>0</v>
      </c>
      <c r="AD1008" s="936"/>
      <c r="AE1008" s="936"/>
      <c r="AF1008" s="937"/>
    </row>
    <row r="1009" spans="1:32" ht="15" customHeight="1" outlineLevel="1" x14ac:dyDescent="0.2">
      <c r="A1009" s="373">
        <v>328</v>
      </c>
      <c r="B1009" s="658"/>
      <c r="C1009" s="378"/>
      <c r="D1009" s="378"/>
      <c r="E1009" s="379"/>
      <c r="F1009" s="1106" t="str">
        <f t="shared" ref="F1009:F1013" si="583">F233</f>
        <v>RSB type 1 insured, stable demand deposits</v>
      </c>
      <c r="G1009" s="1226"/>
      <c r="H1009" s="1226"/>
      <c r="I1009" s="1226"/>
      <c r="J1009" s="1226"/>
      <c r="K1009" s="1226"/>
      <c r="L1009" s="1226"/>
      <c r="M1009" s="400">
        <f t="shared" ref="M1009:M1013" si="584">M233</f>
        <v>0</v>
      </c>
      <c r="N1009" s="411">
        <f>M1009*'Appx 1. Ref Rates'!$S9</f>
        <v>0</v>
      </c>
      <c r="O1009" s="414">
        <f>($M1009-SUM($N1009:N1009))*'Appx 1. Ref Rates'!$S9</f>
        <v>0</v>
      </c>
      <c r="P1009" s="414">
        <f>($M1009-SUM($N1009:O1009))*'Appx 1. Ref Rates'!$S9</f>
        <v>0</v>
      </c>
      <c r="Q1009" s="415">
        <f>($M1009-SUM($N1009:P1009))*'Appx 1. Ref Rates'!$S9</f>
        <v>0</v>
      </c>
      <c r="R1009" s="411">
        <f>($M1009-SUM($N1009:Q1009))*'Appx 1. Ref Rates'!$U9</f>
        <v>0</v>
      </c>
      <c r="S1009" s="414">
        <f>($M1009-SUM($N1009:R1009))*'Appx 1. Ref Rates'!$U9</f>
        <v>0</v>
      </c>
      <c r="T1009" s="414">
        <f>($M1009-SUM($N1009:S1009))*'Appx 1. Ref Rates'!$U9</f>
        <v>0</v>
      </c>
      <c r="U1009" s="414">
        <f>($M1009-SUM($N1009:T1009))*'Appx 1. Ref Rates'!$U9</f>
        <v>0</v>
      </c>
      <c r="V1009" s="414">
        <f>($M1009-SUM($N1009:U1009))*'Appx 1. Ref Rates'!$U9</f>
        <v>0</v>
      </c>
      <c r="W1009" s="414">
        <f>($M1009-SUM($N1009:V1009))*'Appx 1. Ref Rates'!$U9</f>
        <v>0</v>
      </c>
      <c r="X1009" s="414">
        <f>($M1009-SUM($N1009:W1009))*'Appx 1. Ref Rates'!$U9</f>
        <v>0</v>
      </c>
      <c r="Y1009" s="414">
        <f>($M1009-SUM($N1009:X1009))*'Appx 1. Ref Rates'!$U9</f>
        <v>0</v>
      </c>
      <c r="Z1009" s="414">
        <f>($M1009-SUM($N1009:Y1009))*'Appx 1. Ref Rates'!$U9</f>
        <v>0</v>
      </c>
      <c r="AA1009" s="414">
        <f>($M1009-SUM($N1009:Z1009))*'Appx 1. Ref Rates'!$U9</f>
        <v>0</v>
      </c>
      <c r="AB1009" s="414">
        <f>($M1009-SUM($N1009:AA1009))*'Appx 1. Ref Rates'!$U9</f>
        <v>0</v>
      </c>
      <c r="AC1009" s="400">
        <f t="shared" ref="AC1009:AC1013" si="585">M1009-SUM(N1009:AB1009)</f>
        <v>0</v>
      </c>
      <c r="AD1009" s="957"/>
      <c r="AE1009" s="852"/>
      <c r="AF1009" s="853"/>
    </row>
    <row r="1010" spans="1:32" ht="15" customHeight="1" outlineLevel="1" x14ac:dyDescent="0.2">
      <c r="A1010" s="373">
        <v>329</v>
      </c>
      <c r="B1010" s="658"/>
      <c r="C1010" s="378"/>
      <c r="D1010" s="378"/>
      <c r="E1010" s="379"/>
      <c r="F1010" s="1106" t="str">
        <f t="shared" si="583"/>
        <v>RSB type 2 insured, stable demand deposits</v>
      </c>
      <c r="G1010" s="1226"/>
      <c r="H1010" s="1226"/>
      <c r="I1010" s="1226"/>
      <c r="J1010" s="1226"/>
      <c r="K1010" s="1226"/>
      <c r="L1010" s="1226"/>
      <c r="M1010" s="400">
        <f t="shared" si="584"/>
        <v>0</v>
      </c>
      <c r="N1010" s="411">
        <f>M1010*'Appx 1. Ref Rates'!$S10</f>
        <v>0</v>
      </c>
      <c r="O1010" s="414">
        <f>($M1010-SUM($N1010:N1010))*'Appx 1. Ref Rates'!$S10</f>
        <v>0</v>
      </c>
      <c r="P1010" s="414">
        <f>($M1010-SUM($N1010:O1010))*'Appx 1. Ref Rates'!$S10</f>
        <v>0</v>
      </c>
      <c r="Q1010" s="415">
        <f>($M1010-SUM($N1010:P1010))*'Appx 1. Ref Rates'!$S10</f>
        <v>0</v>
      </c>
      <c r="R1010" s="411">
        <f>($M1010-SUM($N1010:Q1010))*'Appx 1. Ref Rates'!$U10</f>
        <v>0</v>
      </c>
      <c r="S1010" s="414">
        <f>($M1010-SUM($N1010:R1010))*'Appx 1. Ref Rates'!$U10</f>
        <v>0</v>
      </c>
      <c r="T1010" s="414">
        <f>($M1010-SUM($N1010:S1010))*'Appx 1. Ref Rates'!$U10</f>
        <v>0</v>
      </c>
      <c r="U1010" s="414">
        <f>($M1010-SUM($N1010:T1010))*'Appx 1. Ref Rates'!$U10</f>
        <v>0</v>
      </c>
      <c r="V1010" s="414">
        <f>($M1010-SUM($N1010:U1010))*'Appx 1. Ref Rates'!$U10</f>
        <v>0</v>
      </c>
      <c r="W1010" s="414">
        <f>($M1010-SUM($N1010:V1010))*'Appx 1. Ref Rates'!$U10</f>
        <v>0</v>
      </c>
      <c r="X1010" s="414">
        <f>($M1010-SUM($N1010:W1010))*'Appx 1. Ref Rates'!$U10</f>
        <v>0</v>
      </c>
      <c r="Y1010" s="414">
        <f>($M1010-SUM($N1010:X1010))*'Appx 1. Ref Rates'!$U10</f>
        <v>0</v>
      </c>
      <c r="Z1010" s="414">
        <f>($M1010-SUM($N1010:Y1010))*'Appx 1. Ref Rates'!$U10</f>
        <v>0</v>
      </c>
      <c r="AA1010" s="414">
        <f>($M1010-SUM($N1010:Z1010))*'Appx 1. Ref Rates'!$U10</f>
        <v>0</v>
      </c>
      <c r="AB1010" s="414">
        <f>($M1010-SUM($N1010:AA1010))*'Appx 1. Ref Rates'!$U10</f>
        <v>0</v>
      </c>
      <c r="AC1010" s="400">
        <f t="shared" si="585"/>
        <v>0</v>
      </c>
      <c r="AD1010" s="854"/>
      <c r="AE1010" s="855"/>
      <c r="AF1010" s="856"/>
    </row>
    <row r="1011" spans="1:32" ht="15" customHeight="1" outlineLevel="1" x14ac:dyDescent="0.2">
      <c r="A1011" s="373">
        <v>330</v>
      </c>
      <c r="B1011" s="658"/>
      <c r="C1011" s="378"/>
      <c r="D1011" s="378"/>
      <c r="E1011" s="379"/>
      <c r="F1011" s="1106" t="str">
        <f t="shared" si="583"/>
        <v>RSB insured, less stable demand deposits</v>
      </c>
      <c r="G1011" s="1226"/>
      <c r="H1011" s="1226"/>
      <c r="I1011" s="1226"/>
      <c r="J1011" s="1226"/>
      <c r="K1011" s="1226"/>
      <c r="L1011" s="1226"/>
      <c r="M1011" s="400">
        <f t="shared" si="584"/>
        <v>0</v>
      </c>
      <c r="N1011" s="411">
        <f>M1011*'Appx 1. Ref Rates'!$S11</f>
        <v>0</v>
      </c>
      <c r="O1011" s="414">
        <f>($M1011-SUM($N1011:N1011))*'Appx 1. Ref Rates'!$S11</f>
        <v>0</v>
      </c>
      <c r="P1011" s="414">
        <f>($M1011-SUM($N1011:O1011))*'Appx 1. Ref Rates'!$S11</f>
        <v>0</v>
      </c>
      <c r="Q1011" s="415">
        <f>($M1011-SUM($N1011:P1011))*'Appx 1. Ref Rates'!$S11</f>
        <v>0</v>
      </c>
      <c r="R1011" s="411">
        <f>($M1011-SUM($N1011:Q1011))*'Appx 1. Ref Rates'!$U11</f>
        <v>0</v>
      </c>
      <c r="S1011" s="414">
        <f>($M1011-SUM($N1011:R1011))*'Appx 1. Ref Rates'!$U11</f>
        <v>0</v>
      </c>
      <c r="T1011" s="414">
        <f>($M1011-SUM($N1011:S1011))*'Appx 1. Ref Rates'!$U11</f>
        <v>0</v>
      </c>
      <c r="U1011" s="414">
        <f>($M1011-SUM($N1011:T1011))*'Appx 1. Ref Rates'!$U11</f>
        <v>0</v>
      </c>
      <c r="V1011" s="414">
        <f>($M1011-SUM($N1011:U1011))*'Appx 1. Ref Rates'!$U11</f>
        <v>0</v>
      </c>
      <c r="W1011" s="414">
        <f>($M1011-SUM($N1011:V1011))*'Appx 1. Ref Rates'!$U11</f>
        <v>0</v>
      </c>
      <c r="X1011" s="414">
        <f>($M1011-SUM($N1011:W1011))*'Appx 1. Ref Rates'!$U11</f>
        <v>0</v>
      </c>
      <c r="Y1011" s="414">
        <f>($M1011-SUM($N1011:X1011))*'Appx 1. Ref Rates'!$U11</f>
        <v>0</v>
      </c>
      <c r="Z1011" s="414">
        <f>($M1011-SUM($N1011:Y1011))*'Appx 1. Ref Rates'!$U11</f>
        <v>0</v>
      </c>
      <c r="AA1011" s="414">
        <f>($M1011-SUM($N1011:Z1011))*'Appx 1. Ref Rates'!$U11</f>
        <v>0</v>
      </c>
      <c r="AB1011" s="414">
        <f>($M1011-SUM($N1011:AA1011))*'Appx 1. Ref Rates'!$U11</f>
        <v>0</v>
      </c>
      <c r="AC1011" s="400">
        <f t="shared" si="585"/>
        <v>0</v>
      </c>
      <c r="AD1011" s="854"/>
      <c r="AE1011" s="855"/>
      <c r="AF1011" s="856"/>
    </row>
    <row r="1012" spans="1:32" ht="15" customHeight="1" outlineLevel="1" x14ac:dyDescent="0.2">
      <c r="A1012" s="373"/>
      <c r="B1012" s="658"/>
      <c r="C1012" s="378"/>
      <c r="D1012" s="378"/>
      <c r="E1012" s="379"/>
      <c r="F1012" s="1106" t="str">
        <f t="shared" si="583"/>
        <v>RSB unaffiliated third-party sourced demand deposits</v>
      </c>
      <c r="G1012" s="1226"/>
      <c r="H1012" s="1226"/>
      <c r="I1012" s="1226"/>
      <c r="J1012" s="1226"/>
      <c r="K1012" s="1226"/>
      <c r="L1012" s="1226"/>
      <c r="M1012" s="400">
        <f t="shared" si="584"/>
        <v>0</v>
      </c>
      <c r="N1012" s="411">
        <f>M1012*'Appx 1. Ref Rates'!$S12</f>
        <v>0</v>
      </c>
      <c r="O1012" s="414">
        <f>($M1012-SUM($N1012:N1012))*'Appx 1. Ref Rates'!$S12</f>
        <v>0</v>
      </c>
      <c r="P1012" s="414">
        <f>($M1012-SUM($N1012:O1012))*'Appx 1. Ref Rates'!$S12</f>
        <v>0</v>
      </c>
      <c r="Q1012" s="415">
        <f>($M1012-SUM($N1012:P1012))*'Appx 1. Ref Rates'!$S12</f>
        <v>0</v>
      </c>
      <c r="R1012" s="411">
        <f>($M1012-SUM($N1012:Q1012))*'Appx 1. Ref Rates'!$U12</f>
        <v>0</v>
      </c>
      <c r="S1012" s="414">
        <f>($M1012-SUM($N1012:R1012))*'Appx 1. Ref Rates'!$U12</f>
        <v>0</v>
      </c>
      <c r="T1012" s="414">
        <f>($M1012-SUM($N1012:S1012))*'Appx 1. Ref Rates'!$U12</f>
        <v>0</v>
      </c>
      <c r="U1012" s="414">
        <f>($M1012-SUM($N1012:T1012))*'Appx 1. Ref Rates'!$U12</f>
        <v>0</v>
      </c>
      <c r="V1012" s="414">
        <f>($M1012-SUM($N1012:U1012))*'Appx 1. Ref Rates'!$U12</f>
        <v>0</v>
      </c>
      <c r="W1012" s="414">
        <f>($M1012-SUM($N1012:V1012))*'Appx 1. Ref Rates'!$U12</f>
        <v>0</v>
      </c>
      <c r="X1012" s="414">
        <f>($M1012-SUM($N1012:W1012))*'Appx 1. Ref Rates'!$U12</f>
        <v>0</v>
      </c>
      <c r="Y1012" s="414">
        <f>($M1012-SUM($N1012:X1012))*'Appx 1. Ref Rates'!$U12</f>
        <v>0</v>
      </c>
      <c r="Z1012" s="414">
        <f>($M1012-SUM($N1012:Y1012))*'Appx 1. Ref Rates'!$U12</f>
        <v>0</v>
      </c>
      <c r="AA1012" s="414">
        <f>($M1012-SUM($N1012:Z1012))*'Appx 1. Ref Rates'!$U12</f>
        <v>0</v>
      </c>
      <c r="AB1012" s="414">
        <f>($M1012-SUM($N1012:AA1012))*'Appx 1. Ref Rates'!$U12</f>
        <v>0</v>
      </c>
      <c r="AC1012" s="400">
        <f t="shared" si="585"/>
        <v>0</v>
      </c>
      <c r="AD1012" s="854"/>
      <c r="AE1012" s="855"/>
      <c r="AF1012" s="856"/>
    </row>
    <row r="1013" spans="1:32" ht="15" customHeight="1" outlineLevel="1" x14ac:dyDescent="0.2">
      <c r="A1013" s="373">
        <v>331</v>
      </c>
      <c r="B1013" s="658"/>
      <c r="C1013" s="378"/>
      <c r="D1013" s="378"/>
      <c r="E1013" s="379"/>
      <c r="F1013" s="1106" t="str">
        <f t="shared" si="583"/>
        <v>RSB uninsured demand deposits</v>
      </c>
      <c r="G1013" s="1226"/>
      <c r="H1013" s="1226"/>
      <c r="I1013" s="1226"/>
      <c r="J1013" s="1226"/>
      <c r="K1013" s="1226"/>
      <c r="L1013" s="1226"/>
      <c r="M1013" s="400">
        <f t="shared" si="584"/>
        <v>0</v>
      </c>
      <c r="N1013" s="411">
        <f>M1013*'Appx 1. Ref Rates'!$S13</f>
        <v>0</v>
      </c>
      <c r="O1013" s="414">
        <f>($M1013-SUM($N1013:N1013))*'Appx 1. Ref Rates'!$S13</f>
        <v>0</v>
      </c>
      <c r="P1013" s="414">
        <f>($M1013-SUM($N1013:O1013))*'Appx 1. Ref Rates'!$S13</f>
        <v>0</v>
      </c>
      <c r="Q1013" s="415">
        <f>($M1013-SUM($N1013:P1013))*'Appx 1. Ref Rates'!$S13</f>
        <v>0</v>
      </c>
      <c r="R1013" s="411">
        <f>($M1013-SUM($N1013:Q1013))*'Appx 1. Ref Rates'!$U13</f>
        <v>0</v>
      </c>
      <c r="S1013" s="414">
        <f>($M1013-SUM($N1013:R1013))*'Appx 1. Ref Rates'!$U13</f>
        <v>0</v>
      </c>
      <c r="T1013" s="414">
        <f>($M1013-SUM($N1013:S1013))*'Appx 1. Ref Rates'!$U13</f>
        <v>0</v>
      </c>
      <c r="U1013" s="414">
        <f>($M1013-SUM($N1013:T1013))*'Appx 1. Ref Rates'!$U13</f>
        <v>0</v>
      </c>
      <c r="V1013" s="414">
        <f>($M1013-SUM($N1013:U1013))*'Appx 1. Ref Rates'!$U13</f>
        <v>0</v>
      </c>
      <c r="W1013" s="414">
        <f>($M1013-SUM($N1013:V1013))*'Appx 1. Ref Rates'!$U13</f>
        <v>0</v>
      </c>
      <c r="X1013" s="414">
        <f>($M1013-SUM($N1013:W1013))*'Appx 1. Ref Rates'!$U13</f>
        <v>0</v>
      </c>
      <c r="Y1013" s="414">
        <f>($M1013-SUM($N1013:X1013))*'Appx 1. Ref Rates'!$U13</f>
        <v>0</v>
      </c>
      <c r="Z1013" s="414">
        <f>($M1013-SUM($N1013:Y1013))*'Appx 1. Ref Rates'!$U13</f>
        <v>0</v>
      </c>
      <c r="AA1013" s="414">
        <f>($M1013-SUM($N1013:Z1013))*'Appx 1. Ref Rates'!$U13</f>
        <v>0</v>
      </c>
      <c r="AB1013" s="414">
        <f>($M1013-SUM($N1013:AA1013))*'Appx 1. Ref Rates'!$U13</f>
        <v>0</v>
      </c>
      <c r="AC1013" s="400">
        <f t="shared" si="585"/>
        <v>0</v>
      </c>
      <c r="AD1013" s="857"/>
      <c r="AE1013" s="858"/>
      <c r="AF1013" s="859"/>
    </row>
    <row r="1014" spans="1:32" ht="15" customHeight="1" outlineLevel="1" x14ac:dyDescent="0.2">
      <c r="A1014" s="373">
        <v>332</v>
      </c>
      <c r="B1014" s="658"/>
      <c r="C1014" s="377"/>
      <c r="D1014" s="1103" t="str">
        <f>D238</f>
        <v>RSB term deposits</v>
      </c>
      <c r="E1014" s="1114"/>
      <c r="F1014" s="1114"/>
      <c r="G1014" s="1114"/>
      <c r="H1014" s="1114"/>
      <c r="I1014" s="1114"/>
      <c r="J1014" s="1114"/>
      <c r="K1014" s="1114"/>
      <c r="L1014" s="1114"/>
      <c r="M1014" s="1114"/>
      <c r="N1014" s="1114"/>
      <c r="O1014" s="1114"/>
      <c r="P1014" s="1114"/>
      <c r="Q1014" s="1114"/>
      <c r="R1014" s="1114"/>
      <c r="S1014" s="1114"/>
      <c r="T1014" s="1114"/>
      <c r="U1014" s="1114"/>
      <c r="V1014" s="1114"/>
      <c r="W1014" s="1114"/>
      <c r="X1014" s="1114"/>
      <c r="Y1014" s="1114"/>
      <c r="Z1014" s="1114"/>
      <c r="AA1014" s="1114"/>
      <c r="AB1014" s="1114"/>
      <c r="AC1014" s="1114"/>
      <c r="AD1014" s="1114"/>
      <c r="AE1014" s="1114"/>
      <c r="AF1014" s="1355"/>
    </row>
    <row r="1015" spans="1:32" ht="15" customHeight="1" outlineLevel="1" x14ac:dyDescent="0.2">
      <c r="A1015" s="373">
        <v>333</v>
      </c>
      <c r="B1015" s="658"/>
      <c r="C1015" s="377"/>
      <c r="D1015" s="390"/>
      <c r="E1015" s="1097" t="str">
        <f>E239</f>
        <v>RSB cashable term deposits</v>
      </c>
      <c r="F1015" s="1238"/>
      <c r="G1015" s="1238"/>
      <c r="H1015" s="1238"/>
      <c r="I1015" s="1238"/>
      <c r="J1015" s="1238"/>
      <c r="K1015" s="1238"/>
      <c r="L1015" s="1238"/>
      <c r="M1015" s="399">
        <f>SUBTOTAL(9,M1016:M1021)</f>
        <v>0</v>
      </c>
      <c r="N1015" s="402">
        <f t="shared" ref="N1015:Q1015" si="586">SUBTOTAL(9,N1016:N1021)</f>
        <v>0</v>
      </c>
      <c r="O1015" s="406">
        <f t="shared" si="586"/>
        <v>0</v>
      </c>
      <c r="P1015" s="405">
        <f t="shared" si="586"/>
        <v>0</v>
      </c>
      <c r="Q1015" s="407">
        <f t="shared" si="586"/>
        <v>0</v>
      </c>
      <c r="R1015" s="402">
        <f t="shared" ref="R1015:AC1015" si="587">SUBTOTAL(9,R1016:R1021)</f>
        <v>0</v>
      </c>
      <c r="S1015" s="406">
        <f t="shared" si="587"/>
        <v>0</v>
      </c>
      <c r="T1015" s="405">
        <f t="shared" si="587"/>
        <v>0</v>
      </c>
      <c r="U1015" s="405">
        <f t="shared" si="587"/>
        <v>0</v>
      </c>
      <c r="V1015" s="405">
        <f t="shared" si="587"/>
        <v>0</v>
      </c>
      <c r="W1015" s="405">
        <f t="shared" si="587"/>
        <v>0</v>
      </c>
      <c r="X1015" s="405">
        <f t="shared" si="587"/>
        <v>0</v>
      </c>
      <c r="Y1015" s="405">
        <f t="shared" si="587"/>
        <v>0</v>
      </c>
      <c r="Z1015" s="405">
        <f t="shared" si="587"/>
        <v>0</v>
      </c>
      <c r="AA1015" s="405">
        <f t="shared" si="587"/>
        <v>0</v>
      </c>
      <c r="AB1015" s="403">
        <f t="shared" si="587"/>
        <v>0</v>
      </c>
      <c r="AC1015" s="407">
        <f t="shared" si="587"/>
        <v>0</v>
      </c>
      <c r="AD1015" s="957"/>
      <c r="AE1015" s="1196"/>
      <c r="AF1015" s="1197"/>
    </row>
    <row r="1016" spans="1:32" ht="15" customHeight="1" outlineLevel="1" x14ac:dyDescent="0.2">
      <c r="A1016" s="373">
        <v>334</v>
      </c>
      <c r="B1016" s="658"/>
      <c r="C1016" s="650"/>
      <c r="D1016" s="650"/>
      <c r="E1016" s="380"/>
      <c r="F1016" s="1106" t="str">
        <f t="shared" ref="F1016:F1021" si="588">F240</f>
        <v>RSB type 1 insured, stable, cashable term deposit</v>
      </c>
      <c r="G1016" s="1226"/>
      <c r="H1016" s="1226"/>
      <c r="I1016" s="1226"/>
      <c r="J1016" s="1226"/>
      <c r="K1016" s="1226"/>
      <c r="L1016" s="1226"/>
      <c r="M1016" s="400">
        <f t="shared" ref="M1016:M1021" si="589">M240</f>
        <v>0</v>
      </c>
      <c r="N1016" s="412">
        <f>SUM($N240:N240)*'Appx 1. Ref Rates'!$S16</f>
        <v>0</v>
      </c>
      <c r="O1016" s="432">
        <f>(SUM($N240:$O240)-SUM($N1016:$N1016))*'Appx 1. Ref Rates'!$S16</f>
        <v>0</v>
      </c>
      <c r="P1016" s="413">
        <f>(SUM($N240:$P240)-SUM($N1016:$O1016))*'Appx 1. Ref Rates'!$S16</f>
        <v>0</v>
      </c>
      <c r="Q1016" s="415">
        <f>(SUM($N240:$Q240)-SUM($N1016:$P1016))*'Appx 1. Ref Rates'!$S16</f>
        <v>0</v>
      </c>
      <c r="R1016" s="411">
        <f>(SUM($N240:$R240)-SUM($N1016:$Q1016))*'Appx 1. Ref Rates'!$U16</f>
        <v>0</v>
      </c>
      <c r="S1016" s="414">
        <f>(SUM($N240:$S240)-SUM($N1016:$R1016))*'Appx 1. Ref Rates'!$U16</f>
        <v>0</v>
      </c>
      <c r="T1016" s="414">
        <f>(SUM($N240:$T240)-SUM($N1016:$S1016))*'Appx 1. Ref Rates'!$U16</f>
        <v>0</v>
      </c>
      <c r="U1016" s="414">
        <f>(SUM($N240:$U240)-SUM($N1016:$T1016))*'Appx 1. Ref Rates'!$U16</f>
        <v>0</v>
      </c>
      <c r="V1016" s="414">
        <f>(SUM($N240:$V240)-SUM($N1016:$U1016))*'Appx 1. Ref Rates'!$U16</f>
        <v>0</v>
      </c>
      <c r="W1016" s="414">
        <f>(SUM($N240:$W240)-SUM($N1016:$V1016))*'Appx 1. Ref Rates'!$U16</f>
        <v>0</v>
      </c>
      <c r="X1016" s="414">
        <f>(SUM($N240:$X240)-SUM($N1016:$W1016))*'Appx 1. Ref Rates'!$U16</f>
        <v>0</v>
      </c>
      <c r="Y1016" s="414">
        <f>(SUM($N240:$Y240)-SUM($N1016:$X1016))*'Appx 1. Ref Rates'!$U16</f>
        <v>0</v>
      </c>
      <c r="Z1016" s="414">
        <f>(SUM($N240:$Z240)-SUM($N1016:$Y1016))*'Appx 1. Ref Rates'!$U16</f>
        <v>0</v>
      </c>
      <c r="AA1016" s="414">
        <f>(SUM($N240:$AA240)-SUM($N1016:$Z1016))*'Appx 1. Ref Rates'!$U16</f>
        <v>0</v>
      </c>
      <c r="AB1016" s="414">
        <f>(SUM($N240:$AB240)-SUM($N1016:$AA1016))*'Appx 1. Ref Rates'!$U16</f>
        <v>0</v>
      </c>
      <c r="AC1016" s="400">
        <f t="shared" ref="AC1016" si="590">M1016-SUM(N1016:AB1016)</f>
        <v>0</v>
      </c>
      <c r="AD1016" s="1198"/>
      <c r="AE1016" s="1199"/>
      <c r="AF1016" s="1200"/>
    </row>
    <row r="1017" spans="1:32" ht="15" customHeight="1" outlineLevel="1" x14ac:dyDescent="0.2">
      <c r="A1017" s="373">
        <v>335</v>
      </c>
      <c r="B1017" s="658"/>
      <c r="C1017" s="650"/>
      <c r="D1017" s="650"/>
      <c r="E1017" s="380"/>
      <c r="F1017" s="1106" t="str">
        <f t="shared" si="588"/>
        <v>RSB type 1 insured, less stable, cashable term deposit</v>
      </c>
      <c r="G1017" s="1226"/>
      <c r="H1017" s="1226"/>
      <c r="I1017" s="1226"/>
      <c r="J1017" s="1226"/>
      <c r="K1017" s="1226"/>
      <c r="L1017" s="1226"/>
      <c r="M1017" s="400">
        <f t="shared" si="589"/>
        <v>0</v>
      </c>
      <c r="N1017" s="412">
        <f>SUM($N241:N241)*'Appx 1. Ref Rates'!$S17</f>
        <v>0</v>
      </c>
      <c r="O1017" s="432">
        <f>(SUM($N241:$O241)-SUM($N1017:$N1017))*'Appx 1. Ref Rates'!$S17</f>
        <v>0</v>
      </c>
      <c r="P1017" s="772">
        <f>(SUM($N241:$P241)-SUM($N1017:$O1017))*'Appx 1. Ref Rates'!$S17</f>
        <v>0</v>
      </c>
      <c r="Q1017" s="431">
        <f>(SUM($N241:$Q241)-SUM($N1017:$P1017))*'Appx 1. Ref Rates'!$S17</f>
        <v>0</v>
      </c>
      <c r="R1017" s="411">
        <f>(SUM($N241:$R241)-SUM($N1017:$Q1017))*'Appx 1. Ref Rates'!$U17</f>
        <v>0</v>
      </c>
      <c r="S1017" s="414">
        <f>(SUM($N241:$S241)-SUM($N1017:$R1017))*'Appx 1. Ref Rates'!$U17</f>
        <v>0</v>
      </c>
      <c r="T1017" s="414">
        <f>(SUM($N241:$T241)-SUM($N1017:$S1017))*'Appx 1. Ref Rates'!$U17</f>
        <v>0</v>
      </c>
      <c r="U1017" s="414">
        <f>(SUM($N241:$U241)-SUM($N1017:$T1017))*'Appx 1. Ref Rates'!$U17</f>
        <v>0</v>
      </c>
      <c r="V1017" s="414">
        <f>(SUM($N241:$V241)-SUM($N1017:$U1017))*'Appx 1. Ref Rates'!$U17</f>
        <v>0</v>
      </c>
      <c r="W1017" s="414">
        <f>(SUM($N241:$W241)-SUM($N1017:$V1017))*'Appx 1. Ref Rates'!$U17</f>
        <v>0</v>
      </c>
      <c r="X1017" s="414">
        <f>(SUM($N241:$X241)-SUM($N1017:$W1017))*'Appx 1. Ref Rates'!$U17</f>
        <v>0</v>
      </c>
      <c r="Y1017" s="414">
        <f>(SUM($N241:$Y241)-SUM($N1017:$X1017))*'Appx 1. Ref Rates'!$U17</f>
        <v>0</v>
      </c>
      <c r="Z1017" s="414">
        <f>(SUM($N241:$Z241)-SUM($N1017:$Y1017))*'Appx 1. Ref Rates'!$U17</f>
        <v>0</v>
      </c>
      <c r="AA1017" s="414">
        <f>(SUM($N241:$AA241)-SUM($N1017:$Z1017))*'Appx 1. Ref Rates'!$U17</f>
        <v>0</v>
      </c>
      <c r="AB1017" s="414">
        <f>(SUM($N241:$AB241)-SUM($N1017:$AA1017))*'Appx 1. Ref Rates'!$U17</f>
        <v>0</v>
      </c>
      <c r="AC1017" s="400">
        <f t="shared" ref="AC1017:AC1021" si="591">M1017-SUM(N1017:AB1017)</f>
        <v>0</v>
      </c>
      <c r="AD1017" s="1198"/>
      <c r="AE1017" s="1199"/>
      <c r="AF1017" s="1200"/>
    </row>
    <row r="1018" spans="1:32" ht="15" customHeight="1" outlineLevel="1" x14ac:dyDescent="0.2">
      <c r="A1018" s="373">
        <v>336</v>
      </c>
      <c r="B1018" s="658"/>
      <c r="C1018" s="650"/>
      <c r="D1018" s="650"/>
      <c r="E1018" s="380"/>
      <c r="F1018" s="1106" t="str">
        <f t="shared" si="588"/>
        <v>RSB type 2 insured, stable, cashable term deposit</v>
      </c>
      <c r="G1018" s="1226"/>
      <c r="H1018" s="1226"/>
      <c r="I1018" s="1226"/>
      <c r="J1018" s="1226"/>
      <c r="K1018" s="1226"/>
      <c r="L1018" s="1226"/>
      <c r="M1018" s="400">
        <f t="shared" si="589"/>
        <v>0</v>
      </c>
      <c r="N1018" s="412">
        <f>SUM($N242:N242)*'Appx 1. Ref Rates'!$S18</f>
        <v>0</v>
      </c>
      <c r="O1018" s="432">
        <f>(SUM($N242:$O242)-SUM($N1018:$N1018))*'Appx 1. Ref Rates'!$S18</f>
        <v>0</v>
      </c>
      <c r="P1018" s="772">
        <f>(SUM($N242:$P242)-SUM($N1018:$O1018))*'Appx 1. Ref Rates'!$S18</f>
        <v>0</v>
      </c>
      <c r="Q1018" s="431">
        <f>(SUM($N242:$Q242)-SUM($N1018:$P1018))*'Appx 1. Ref Rates'!$S18</f>
        <v>0</v>
      </c>
      <c r="R1018" s="411">
        <f>(SUM($N242:$R242)-SUM($N1018:$Q1018))*'Appx 1. Ref Rates'!$U18</f>
        <v>0</v>
      </c>
      <c r="S1018" s="414">
        <f>(SUM($N242:$S242)-SUM($N1018:$R1018))*'Appx 1. Ref Rates'!$U18</f>
        <v>0</v>
      </c>
      <c r="T1018" s="414">
        <f>(SUM($N242:$T242)-SUM($N1018:$S1018))*'Appx 1. Ref Rates'!$U18</f>
        <v>0</v>
      </c>
      <c r="U1018" s="414">
        <f>(SUM($N242:$U242)-SUM($N1018:$T1018))*'Appx 1. Ref Rates'!$U18</f>
        <v>0</v>
      </c>
      <c r="V1018" s="414">
        <f>(SUM($N242:$V242)-SUM($N1018:$U1018))*'Appx 1. Ref Rates'!$U18</f>
        <v>0</v>
      </c>
      <c r="W1018" s="414">
        <f>(SUM($N242:$W242)-SUM($N1018:$V1018))*'Appx 1. Ref Rates'!$U18</f>
        <v>0</v>
      </c>
      <c r="X1018" s="414">
        <f>(SUM($N242:$X242)-SUM($N1018:$W1018))*'Appx 1. Ref Rates'!$U18</f>
        <v>0</v>
      </c>
      <c r="Y1018" s="414">
        <f>(SUM($N242:$Y242)-SUM($N1018:$X1018))*'Appx 1. Ref Rates'!$U18</f>
        <v>0</v>
      </c>
      <c r="Z1018" s="414">
        <f>(SUM($N242:$Z242)-SUM($N1018:$Y1018))*'Appx 1. Ref Rates'!$U18</f>
        <v>0</v>
      </c>
      <c r="AA1018" s="414">
        <f>(SUM($N242:$AA242)-SUM($N1018:$Z1018))*'Appx 1. Ref Rates'!$U18</f>
        <v>0</v>
      </c>
      <c r="AB1018" s="414">
        <f>(SUM($N242:$AB242)-SUM($N1018:$AA1018))*'Appx 1. Ref Rates'!$U18</f>
        <v>0</v>
      </c>
      <c r="AC1018" s="400">
        <f t="shared" si="591"/>
        <v>0</v>
      </c>
      <c r="AD1018" s="1198"/>
      <c r="AE1018" s="1199"/>
      <c r="AF1018" s="1200"/>
    </row>
    <row r="1019" spans="1:32" ht="15" customHeight="1" outlineLevel="1" x14ac:dyDescent="0.2">
      <c r="A1019" s="373">
        <v>337</v>
      </c>
      <c r="B1019" s="658"/>
      <c r="C1019" s="650"/>
      <c r="D1019" s="650"/>
      <c r="E1019" s="380"/>
      <c r="F1019" s="1106" t="str">
        <f t="shared" si="588"/>
        <v>RSB type 2 insured, less stable, cashable term deposit</v>
      </c>
      <c r="G1019" s="1226"/>
      <c r="H1019" s="1226"/>
      <c r="I1019" s="1226"/>
      <c r="J1019" s="1226"/>
      <c r="K1019" s="1226"/>
      <c r="L1019" s="1226"/>
      <c r="M1019" s="400">
        <f t="shared" si="589"/>
        <v>0</v>
      </c>
      <c r="N1019" s="412">
        <f>SUM($N243:N243)*'Appx 1. Ref Rates'!$S19</f>
        <v>0</v>
      </c>
      <c r="O1019" s="432">
        <f>(SUM($N243:$O243)-SUM($N1019:$N1019))*'Appx 1. Ref Rates'!$S19</f>
        <v>0</v>
      </c>
      <c r="P1019" s="772">
        <f>(SUM($N243:$P243)-SUM($N1019:$O1019))*'Appx 1. Ref Rates'!$S19</f>
        <v>0</v>
      </c>
      <c r="Q1019" s="431">
        <f>(SUM($N243:$Q243)-SUM($N1019:$P1019))*'Appx 1. Ref Rates'!$S19</f>
        <v>0</v>
      </c>
      <c r="R1019" s="411">
        <f>(SUM($N243:$R243)-SUM($N1019:$Q1019))*'Appx 1. Ref Rates'!$U19</f>
        <v>0</v>
      </c>
      <c r="S1019" s="414">
        <f>(SUM($N243:$S243)-SUM($N1019:$R1019))*'Appx 1. Ref Rates'!$U19</f>
        <v>0</v>
      </c>
      <c r="T1019" s="414">
        <f>(SUM($N243:$T243)-SUM($N1019:$S1019))*'Appx 1. Ref Rates'!$U19</f>
        <v>0</v>
      </c>
      <c r="U1019" s="414">
        <f>(SUM($N243:$U243)-SUM($N1019:$T1019))*'Appx 1. Ref Rates'!$U19</f>
        <v>0</v>
      </c>
      <c r="V1019" s="414">
        <f>(SUM($N243:$V243)-SUM($N1019:$U1019))*'Appx 1. Ref Rates'!$U19</f>
        <v>0</v>
      </c>
      <c r="W1019" s="414">
        <f>(SUM($N243:$W243)-SUM($N1019:$V1019))*'Appx 1. Ref Rates'!$U19</f>
        <v>0</v>
      </c>
      <c r="X1019" s="414">
        <f>(SUM($N243:$X243)-SUM($N1019:$W1019))*'Appx 1. Ref Rates'!$U19</f>
        <v>0</v>
      </c>
      <c r="Y1019" s="414">
        <f>(SUM($N243:$Y243)-SUM($N1019:$X1019))*'Appx 1. Ref Rates'!$U19</f>
        <v>0</v>
      </c>
      <c r="Z1019" s="414">
        <f>(SUM($N243:$Z243)-SUM($N1019:$Y1019))*'Appx 1. Ref Rates'!$U19</f>
        <v>0</v>
      </c>
      <c r="AA1019" s="414">
        <f>(SUM($N243:$AA243)-SUM($N1019:$Z1019))*'Appx 1. Ref Rates'!$U19</f>
        <v>0</v>
      </c>
      <c r="AB1019" s="414">
        <f>(SUM($N243:$AB243)-SUM($N1019:$AA1019))*'Appx 1. Ref Rates'!$U19</f>
        <v>0</v>
      </c>
      <c r="AC1019" s="400">
        <f t="shared" si="591"/>
        <v>0</v>
      </c>
      <c r="AD1019" s="1198"/>
      <c r="AE1019" s="1199"/>
      <c r="AF1019" s="1200"/>
    </row>
    <row r="1020" spans="1:32" ht="15" customHeight="1" outlineLevel="1" x14ac:dyDescent="0.2">
      <c r="A1020" s="373">
        <v>338</v>
      </c>
      <c r="B1020" s="658"/>
      <c r="C1020" s="650"/>
      <c r="D1020" s="650"/>
      <c r="E1020" s="380"/>
      <c r="F1020" s="1106" t="str">
        <f t="shared" si="588"/>
        <v>RSB uninsured cashable term deposit</v>
      </c>
      <c r="G1020" s="1226"/>
      <c r="H1020" s="1226"/>
      <c r="I1020" s="1226"/>
      <c r="J1020" s="1226"/>
      <c r="K1020" s="1226"/>
      <c r="L1020" s="1226"/>
      <c r="M1020" s="400">
        <f t="shared" si="589"/>
        <v>0</v>
      </c>
      <c r="N1020" s="412">
        <f>SUM($N244:N244)*'Appx 1. Ref Rates'!$S20</f>
        <v>0</v>
      </c>
      <c r="O1020" s="432">
        <f>(SUM($N244:$O244)-SUM($N1020:$N1020))*'Appx 1. Ref Rates'!$S20</f>
        <v>0</v>
      </c>
      <c r="P1020" s="772">
        <f>(SUM($N244:$P244)-SUM($N1020:$O1020))*'Appx 1. Ref Rates'!$S20</f>
        <v>0</v>
      </c>
      <c r="Q1020" s="431">
        <f>(SUM($N244:$Q244)-SUM($N1020:$P1020))*'Appx 1. Ref Rates'!$S20</f>
        <v>0</v>
      </c>
      <c r="R1020" s="411">
        <f>(SUM($N244:$R244)-SUM($N1020:$Q1020))*'Appx 1. Ref Rates'!$U20</f>
        <v>0</v>
      </c>
      <c r="S1020" s="414">
        <f>(SUM($N244:$S244)-SUM($N1020:$R1020))*'Appx 1. Ref Rates'!$U20</f>
        <v>0</v>
      </c>
      <c r="T1020" s="414">
        <f>(SUM($N244:$T244)-SUM($N1020:$S1020))*'Appx 1. Ref Rates'!$U20</f>
        <v>0</v>
      </c>
      <c r="U1020" s="414">
        <f>(SUM($N244:$U244)-SUM($N1020:$T1020))*'Appx 1. Ref Rates'!$U20</f>
        <v>0</v>
      </c>
      <c r="V1020" s="414">
        <f>(SUM($N244:$V244)-SUM($N1020:$U1020))*'Appx 1. Ref Rates'!$U20</f>
        <v>0</v>
      </c>
      <c r="W1020" s="414">
        <f>(SUM($N244:$W244)-SUM($N1020:$V1020))*'Appx 1. Ref Rates'!$U20</f>
        <v>0</v>
      </c>
      <c r="X1020" s="414">
        <f>(SUM($N244:$X244)-SUM($N1020:$W1020))*'Appx 1. Ref Rates'!$U20</f>
        <v>0</v>
      </c>
      <c r="Y1020" s="414">
        <f>(SUM($N244:$Y244)-SUM($N1020:$X1020))*'Appx 1. Ref Rates'!$U20</f>
        <v>0</v>
      </c>
      <c r="Z1020" s="414">
        <f>(SUM($N244:$Z244)-SUM($N1020:$Y1020))*'Appx 1. Ref Rates'!$U20</f>
        <v>0</v>
      </c>
      <c r="AA1020" s="414">
        <f>(SUM($N244:$AA244)-SUM($N1020:$Z1020))*'Appx 1. Ref Rates'!$U20</f>
        <v>0</v>
      </c>
      <c r="AB1020" s="414">
        <f>(SUM($N244:$AB244)-SUM($N1020:$AA1020))*'Appx 1. Ref Rates'!$U20</f>
        <v>0</v>
      </c>
      <c r="AC1020" s="400">
        <f t="shared" si="591"/>
        <v>0</v>
      </c>
      <c r="AD1020" s="1198"/>
      <c r="AE1020" s="1199"/>
      <c r="AF1020" s="1200"/>
    </row>
    <row r="1021" spans="1:32" ht="15" customHeight="1" outlineLevel="1" x14ac:dyDescent="0.2">
      <c r="A1021" s="373">
        <v>339</v>
      </c>
      <c r="B1021" s="658"/>
      <c r="C1021" s="377"/>
      <c r="D1021" s="377"/>
      <c r="E1021" s="381"/>
      <c r="F1021" s="1106" t="str">
        <f t="shared" si="588"/>
        <v>RSB unaffiliated third-party sourced cashable term deposit</v>
      </c>
      <c r="G1021" s="1226"/>
      <c r="H1021" s="1226"/>
      <c r="I1021" s="1226"/>
      <c r="J1021" s="1226"/>
      <c r="K1021" s="1226"/>
      <c r="L1021" s="1226"/>
      <c r="M1021" s="400">
        <f t="shared" si="589"/>
        <v>0</v>
      </c>
      <c r="N1021" s="412">
        <f>SUM($N245:N245)*'Appx 1. Ref Rates'!$S21</f>
        <v>0</v>
      </c>
      <c r="O1021" s="432">
        <f>(SUM($N245:$O245)-SUM($N1021:$N1021))*'Appx 1. Ref Rates'!$S21</f>
        <v>0</v>
      </c>
      <c r="P1021" s="772">
        <f>(SUM($N245:$P245)-SUM($N1021:$O1021))*'Appx 1. Ref Rates'!$S21</f>
        <v>0</v>
      </c>
      <c r="Q1021" s="431">
        <f>(SUM($N245:$Q245)-SUM($N1021:$P1021))*'Appx 1. Ref Rates'!$S21</f>
        <v>0</v>
      </c>
      <c r="R1021" s="411">
        <f>(SUM($N245:$R245)-SUM($N1021:$Q1021))*'Appx 1. Ref Rates'!$U21</f>
        <v>0</v>
      </c>
      <c r="S1021" s="414">
        <f>(SUM($N245:$S245)-SUM($N1021:$R1021))*'Appx 1. Ref Rates'!$U21</f>
        <v>0</v>
      </c>
      <c r="T1021" s="414">
        <f>(SUM($N245:$T245)-SUM($N1021:$S1021))*'Appx 1. Ref Rates'!$U21</f>
        <v>0</v>
      </c>
      <c r="U1021" s="414">
        <f>(SUM($N245:$U245)-SUM($N1021:$T1021))*'Appx 1. Ref Rates'!$U21</f>
        <v>0</v>
      </c>
      <c r="V1021" s="414">
        <f>(SUM($N245:$V245)-SUM($N1021:$U1021))*'Appx 1. Ref Rates'!$U21</f>
        <v>0</v>
      </c>
      <c r="W1021" s="414">
        <f>(SUM($N245:$W245)-SUM($N1021:$V1021))*'Appx 1. Ref Rates'!$U21</f>
        <v>0</v>
      </c>
      <c r="X1021" s="414">
        <f>(SUM($N245:$X245)-SUM($N1021:$W1021))*'Appx 1. Ref Rates'!$U21</f>
        <v>0</v>
      </c>
      <c r="Y1021" s="414">
        <f>(SUM($N245:$Y245)-SUM($N1021:$X1021))*'Appx 1. Ref Rates'!$U21</f>
        <v>0</v>
      </c>
      <c r="Z1021" s="414">
        <f>(SUM($N245:$Z245)-SUM($N1021:$Y1021))*'Appx 1. Ref Rates'!$U21</f>
        <v>0</v>
      </c>
      <c r="AA1021" s="414">
        <f>(SUM($N245:$AA245)-SUM($N1021:$Z1021))*'Appx 1. Ref Rates'!$U21</f>
        <v>0</v>
      </c>
      <c r="AB1021" s="414">
        <f>(SUM($N245:$AB245)-SUM($N1021:$AA1021))*'Appx 1. Ref Rates'!$U21</f>
        <v>0</v>
      </c>
      <c r="AC1021" s="400">
        <f t="shared" si="591"/>
        <v>0</v>
      </c>
      <c r="AD1021" s="1198"/>
      <c r="AE1021" s="1199"/>
      <c r="AF1021" s="1200"/>
    </row>
    <row r="1022" spans="1:32" ht="15" customHeight="1" outlineLevel="1" x14ac:dyDescent="0.2">
      <c r="A1022" s="373">
        <v>340</v>
      </c>
      <c r="B1022" s="658"/>
      <c r="C1022" s="377"/>
      <c r="D1022" s="390"/>
      <c r="E1022" s="1100" t="str">
        <f>E246</f>
        <v>RSB fixed term deposits - Type 1 insured, stable</v>
      </c>
      <c r="F1022" s="1237"/>
      <c r="G1022" s="1237"/>
      <c r="H1022" s="1237"/>
      <c r="I1022" s="1237"/>
      <c r="J1022" s="1237"/>
      <c r="K1022" s="1237"/>
      <c r="L1022" s="1237"/>
      <c r="M1022" s="399">
        <f>SUBTOTAL(9,M1023:M1028)</f>
        <v>0</v>
      </c>
      <c r="N1022" s="402">
        <f t="shared" ref="N1022:AC1022" si="592">SUBTOTAL(9,N1023:N1028)</f>
        <v>0</v>
      </c>
      <c r="O1022" s="406">
        <f t="shared" si="592"/>
        <v>0</v>
      </c>
      <c r="P1022" s="405">
        <f t="shared" si="592"/>
        <v>0</v>
      </c>
      <c r="Q1022" s="407">
        <f t="shared" si="592"/>
        <v>0</v>
      </c>
      <c r="R1022" s="402">
        <f t="shared" si="592"/>
        <v>0</v>
      </c>
      <c r="S1022" s="406">
        <f t="shared" si="592"/>
        <v>0</v>
      </c>
      <c r="T1022" s="405">
        <f t="shared" si="592"/>
        <v>0</v>
      </c>
      <c r="U1022" s="405">
        <f t="shared" si="592"/>
        <v>0</v>
      </c>
      <c r="V1022" s="405">
        <f t="shared" si="592"/>
        <v>0</v>
      </c>
      <c r="W1022" s="405">
        <f t="shared" si="592"/>
        <v>0</v>
      </c>
      <c r="X1022" s="405">
        <f t="shared" si="592"/>
        <v>0</v>
      </c>
      <c r="Y1022" s="405">
        <f t="shared" si="592"/>
        <v>0</v>
      </c>
      <c r="Z1022" s="405">
        <f t="shared" si="592"/>
        <v>0</v>
      </c>
      <c r="AA1022" s="405">
        <f t="shared" si="592"/>
        <v>0</v>
      </c>
      <c r="AB1022" s="403">
        <f t="shared" si="592"/>
        <v>0</v>
      </c>
      <c r="AC1022" s="407">
        <f t="shared" si="592"/>
        <v>0</v>
      </c>
      <c r="AD1022" s="1198"/>
      <c r="AE1022" s="1199"/>
      <c r="AF1022" s="1200"/>
    </row>
    <row r="1023" spans="1:32" ht="15" customHeight="1" outlineLevel="1" x14ac:dyDescent="0.2">
      <c r="A1023" s="373">
        <v>341</v>
      </c>
      <c r="B1023" s="658"/>
      <c r="C1023" s="650"/>
      <c r="D1023" s="650"/>
      <c r="E1023" s="380"/>
      <c r="F1023" s="1106" t="str">
        <f t="shared" ref="F1023:F1028" si="593">F247</f>
        <v>RSB type 1 insured, stable, fixed term 30 day deposit</v>
      </c>
      <c r="G1023" s="1226"/>
      <c r="H1023" s="1226"/>
      <c r="I1023" s="1226"/>
      <c r="J1023" s="1226"/>
      <c r="K1023" s="1226"/>
      <c r="L1023" s="1226"/>
      <c r="M1023" s="400">
        <f t="shared" ref="M1023:M1028" si="594">M247</f>
        <v>0</v>
      </c>
      <c r="N1023" s="411">
        <f>IF(N247="",0,N247*'Appx 1. Ref Rates'!$T23)</f>
        <v>0</v>
      </c>
      <c r="O1023" s="414">
        <f>IF(O247="",0,O247*'Appx 1. Ref Rates'!$T23)</f>
        <v>0</v>
      </c>
      <c r="P1023" s="414">
        <f>IF(P247="",0,P247*'Appx 1. Ref Rates'!$T23)</f>
        <v>0</v>
      </c>
      <c r="Q1023" s="415">
        <f>IF(Q247="",0,Q247*'Appx 1. Ref Rates'!$T23)</f>
        <v>0</v>
      </c>
      <c r="R1023" s="411">
        <f>(SUM($N247:$R247)-SUM($N1023:Q1023))*'Appx 1. Ref Rates'!$U23</f>
        <v>0</v>
      </c>
      <c r="S1023" s="414">
        <f>(SUM($N247:$R247)-SUM($N1023:R1023))*'Appx 1. Ref Rates'!$U23</f>
        <v>0</v>
      </c>
      <c r="T1023" s="414">
        <f>(SUM($N247:$R247)-SUM($N1023:S1023))*'Appx 1. Ref Rates'!$U23</f>
        <v>0</v>
      </c>
      <c r="U1023" s="414">
        <f>(SUM($N247:$R247)-SUM($N1023:T1023))*'Appx 1. Ref Rates'!$U23</f>
        <v>0</v>
      </c>
      <c r="V1023" s="414">
        <f>(SUM($N247:$R247)-SUM($N1023:U1023))*'Appx 1. Ref Rates'!$U23</f>
        <v>0</v>
      </c>
      <c r="W1023" s="414">
        <f>(SUM($N247:$R247)-SUM($N1023:V1023))*'Appx 1. Ref Rates'!$U23</f>
        <v>0</v>
      </c>
      <c r="X1023" s="414">
        <f>(SUM($N247:$R247)-SUM($N1023:W1023))*'Appx 1. Ref Rates'!$U23</f>
        <v>0</v>
      </c>
      <c r="Y1023" s="414">
        <f>(SUM($N247:$R247)-SUM($N1023:X1023))*'Appx 1. Ref Rates'!$U23</f>
        <v>0</v>
      </c>
      <c r="Z1023" s="414">
        <f>(SUM($N247:$R247)-SUM($N1023:Y1023))*'Appx 1. Ref Rates'!$U23</f>
        <v>0</v>
      </c>
      <c r="AA1023" s="414">
        <f>(SUM($N247:$R247)-SUM($N1023:Z1023))*'Appx 1. Ref Rates'!$U23</f>
        <v>0</v>
      </c>
      <c r="AB1023" s="414">
        <f>(SUM($N247:$R247)-SUM($N1023:AA1023))*'Appx 1. Ref Rates'!$U23</f>
        <v>0</v>
      </c>
      <c r="AC1023" s="400">
        <f t="shared" ref="AC1023:AC1066" si="595">M1023-SUM(N1023:AB1023)</f>
        <v>0</v>
      </c>
      <c r="AD1023" s="1198"/>
      <c r="AE1023" s="1199"/>
      <c r="AF1023" s="1200"/>
    </row>
    <row r="1024" spans="1:32" ht="15" customHeight="1" outlineLevel="1" x14ac:dyDescent="0.2">
      <c r="A1024" s="373">
        <v>342</v>
      </c>
      <c r="B1024" s="658"/>
      <c r="C1024" s="650"/>
      <c r="D1024" s="650"/>
      <c r="E1024" s="380"/>
      <c r="F1024" s="1106" t="str">
        <f t="shared" si="593"/>
        <v>RSB type 1 insured, stable, fixed term 60 day deposit</v>
      </c>
      <c r="G1024" s="1226"/>
      <c r="H1024" s="1226"/>
      <c r="I1024" s="1226"/>
      <c r="J1024" s="1226"/>
      <c r="K1024" s="1226"/>
      <c r="L1024" s="1226"/>
      <c r="M1024" s="400">
        <f t="shared" si="594"/>
        <v>0</v>
      </c>
      <c r="N1024" s="411">
        <f>IF(N248="",0,N248*'Appx 1. Ref Rates'!$T24)</f>
        <v>0</v>
      </c>
      <c r="O1024" s="414">
        <f>IF(O248="",0,O248*'Appx 1. Ref Rates'!$T24)</f>
        <v>0</v>
      </c>
      <c r="P1024" s="414">
        <f>IF(P248="",0,P248*'Appx 1. Ref Rates'!$T24)</f>
        <v>0</v>
      </c>
      <c r="Q1024" s="415">
        <f>IF(Q248="",0,Q248*'Appx 1. Ref Rates'!$T24)</f>
        <v>0</v>
      </c>
      <c r="R1024" s="411">
        <f>IF(R248="",0,R248*'Appx 1. Ref Rates'!$U24)</f>
        <v>0</v>
      </c>
      <c r="S1024" s="414">
        <f>(SUM($N248:$Q248,S248)-SUM($N1024:Q1024))*'Appx 1. Ref Rates'!$U24</f>
        <v>0</v>
      </c>
      <c r="T1024" s="414">
        <f>($R248-$R1024)*'Appx 1. Ref Rates'!$U24</f>
        <v>0</v>
      </c>
      <c r="U1024" s="414">
        <f>(SUM($N248:$Q248,$S248)-SUM($N1024:Q1024)-S1024)*'Appx 1. Ref Rates'!$U24</f>
        <v>0</v>
      </c>
      <c r="V1024" s="414">
        <f>($R248-$R1024-T1024)*'Appx 1. Ref Rates'!$U24</f>
        <v>0</v>
      </c>
      <c r="W1024" s="414">
        <f>(SUM($N248:$Q248,$S248)-SUM($N1024:$Q1024)-$S1024-$U1024)*'Appx 1. Ref Rates'!$U24</f>
        <v>0</v>
      </c>
      <c r="X1024" s="414">
        <f>($R248-$R1024-$T1024-$V1024)*'Appx 1. Ref Rates'!$U24</f>
        <v>0</v>
      </c>
      <c r="Y1024" s="414">
        <f>(SUM($N248:$Q248,$S248)-SUM($N1024:Q1024)-$S1024-$U1024-$W1024)*'Appx 1. Ref Rates'!$U24</f>
        <v>0</v>
      </c>
      <c r="Z1024" s="414">
        <f>($R248-$R1024-$T1024-$V1024-$X1024)*'Appx 1. Ref Rates'!$U24</f>
        <v>0</v>
      </c>
      <c r="AA1024" s="414">
        <f>(SUM($N248:$Q248,$S248)-SUM($N1024:Q1024)-$S1024-$U1024-$W1024-$Y1024)*'Appx 1. Ref Rates'!$U24</f>
        <v>0</v>
      </c>
      <c r="AB1024" s="414">
        <f>($R248-$R1024-$T1024-$V1024-$X1024-$Z1024)*'Appx 1. Ref Rates'!$U24</f>
        <v>0</v>
      </c>
      <c r="AC1024" s="400">
        <f t="shared" si="595"/>
        <v>0</v>
      </c>
      <c r="AD1024" s="1198"/>
      <c r="AE1024" s="1199"/>
      <c r="AF1024" s="1200"/>
    </row>
    <row r="1025" spans="1:32" ht="15" customHeight="1" outlineLevel="1" x14ac:dyDescent="0.2">
      <c r="A1025" s="373">
        <v>343</v>
      </c>
      <c r="B1025" s="658"/>
      <c r="C1025" s="650"/>
      <c r="D1025" s="650"/>
      <c r="E1025" s="380"/>
      <c r="F1025" s="1106" t="str">
        <f t="shared" si="593"/>
        <v>RSB type 1 insured, stable, fixed term 90 day deposit</v>
      </c>
      <c r="G1025" s="1226"/>
      <c r="H1025" s="1226"/>
      <c r="I1025" s="1226"/>
      <c r="J1025" s="1226"/>
      <c r="K1025" s="1226"/>
      <c r="L1025" s="1226"/>
      <c r="M1025" s="400">
        <f t="shared" si="594"/>
        <v>0</v>
      </c>
      <c r="N1025" s="411">
        <f>IF(N249="",0,N249*'Appx 1. Ref Rates'!$T25)</f>
        <v>0</v>
      </c>
      <c r="O1025" s="414">
        <f>IF(O249="",0,O249*'Appx 1. Ref Rates'!$T25)</f>
        <v>0</v>
      </c>
      <c r="P1025" s="414">
        <f>IF(P249="",0,P249*'Appx 1. Ref Rates'!$T25)</f>
        <v>0</v>
      </c>
      <c r="Q1025" s="415">
        <f>IF(Q249="",0,Q249*'Appx 1. Ref Rates'!$T25)</f>
        <v>0</v>
      </c>
      <c r="R1025" s="411">
        <f>IF(R249="",0,R249*'Appx 1. Ref Rates'!$U25)</f>
        <v>0</v>
      </c>
      <c r="S1025" s="414">
        <f>IF(S249="",0,S249*'Appx 1. Ref Rates'!$U25)</f>
        <v>0</v>
      </c>
      <c r="T1025" s="414">
        <f>(SUM($N249:$Q249,T249)-SUM($N1025:Q1025))*'Appx 1. Ref Rates'!$U25</f>
        <v>0</v>
      </c>
      <c r="U1025" s="414">
        <f>($R249+$U249-R1025)*'Appx 1. Ref Rates'!$U25</f>
        <v>0</v>
      </c>
      <c r="V1025" s="414">
        <f>($S249-$S1025)*'Appx 1. Ref Rates'!$U25</f>
        <v>0</v>
      </c>
      <c r="W1025" s="414">
        <f>(SUM($N249:$Q249,$T249)-SUM($N1025:$Q1025)-$T1025)*'Appx 1. Ref Rates'!$U25</f>
        <v>0</v>
      </c>
      <c r="X1025" s="414">
        <f>($R249+$U249-$R1025-$U1025)*'Appx 1. Ref Rates'!$U25</f>
        <v>0</v>
      </c>
      <c r="Y1025" s="414">
        <f>($S249-$S1025-V1025)*'Appx 1. Ref Rates'!$U25</f>
        <v>0</v>
      </c>
      <c r="Z1025" s="414">
        <f>(SUM($N249:$Q249,$T249)-SUM($N1025:Q1025)-$T1025-$W1025)*'Appx 1. Ref Rates'!$U25</f>
        <v>0</v>
      </c>
      <c r="AA1025" s="414">
        <f>($R249+$U249-$R1025-$U1025-$X1025)*'Appx 1. Ref Rates'!$U25</f>
        <v>0</v>
      </c>
      <c r="AB1025" s="414">
        <f>($S249-$S1025-V1025-Y1025)*'Appx 1. Ref Rates'!$U25</f>
        <v>0</v>
      </c>
      <c r="AC1025" s="400">
        <f t="shared" si="595"/>
        <v>0</v>
      </c>
      <c r="AD1025" s="1198"/>
      <c r="AE1025" s="1199"/>
      <c r="AF1025" s="1200"/>
    </row>
    <row r="1026" spans="1:32" ht="15" customHeight="1" outlineLevel="1" x14ac:dyDescent="0.2">
      <c r="A1026" s="373">
        <v>344</v>
      </c>
      <c r="B1026" s="658"/>
      <c r="C1026" s="650"/>
      <c r="D1026" s="650"/>
      <c r="E1026" s="380"/>
      <c r="F1026" s="1106" t="str">
        <f t="shared" si="593"/>
        <v>RSB type 1 insured, stable, fixed term 180 day deposit</v>
      </c>
      <c r="G1026" s="1226"/>
      <c r="H1026" s="1226"/>
      <c r="I1026" s="1226"/>
      <c r="J1026" s="1226"/>
      <c r="K1026" s="1226"/>
      <c r="L1026" s="1226"/>
      <c r="M1026" s="400">
        <f t="shared" si="594"/>
        <v>0</v>
      </c>
      <c r="N1026" s="411">
        <f>IF(N250="",0,N250*'Appx 1. Ref Rates'!$T26)</f>
        <v>0</v>
      </c>
      <c r="O1026" s="414">
        <f>IF(O250="",0,O250*'Appx 1. Ref Rates'!$T26)</f>
        <v>0</v>
      </c>
      <c r="P1026" s="414">
        <f>IF(P250="",0,P250*'Appx 1. Ref Rates'!$T26)</f>
        <v>0</v>
      </c>
      <c r="Q1026" s="415">
        <f>IF(Q250="",0,Q250*'Appx 1. Ref Rates'!$T26)</f>
        <v>0</v>
      </c>
      <c r="R1026" s="411">
        <f>IF(R250="",0,R250*'Appx 1. Ref Rates'!$U26)</f>
        <v>0</v>
      </c>
      <c r="S1026" s="414">
        <f>IF(S250="",0,S250*'Appx 1. Ref Rates'!$U26)</f>
        <v>0</v>
      </c>
      <c r="T1026" s="414">
        <f>IF(T250="",0,T250*'Appx 1. Ref Rates'!$U26)</f>
        <v>0</v>
      </c>
      <c r="U1026" s="414">
        <f>IF(U250="",0,U250*'Appx 1. Ref Rates'!$U26)</f>
        <v>0</v>
      </c>
      <c r="V1026" s="414">
        <f>IF(V250="",0,V250*'Appx 1. Ref Rates'!$U26)</f>
        <v>0</v>
      </c>
      <c r="W1026" s="414">
        <f>(SUM($N250:$Q250,$W250)-SUM($N1026:$Q1026))*'Appx 1. Ref Rates'!$U26</f>
        <v>0</v>
      </c>
      <c r="X1026" s="414">
        <f>($R250+$X250-R1026)*'Appx 1. Ref Rates'!$U26</f>
        <v>0</v>
      </c>
      <c r="Y1026" s="414">
        <f>($S250+$Y250-S1026)*'Appx 1. Ref Rates'!$U26</f>
        <v>0</v>
      </c>
      <c r="Z1026" s="414">
        <f>($T250-$T1026)*'Appx 1. Ref Rates'!$U26</f>
        <v>0</v>
      </c>
      <c r="AA1026" s="414">
        <f>($U250-$U1026)*'Appx 1. Ref Rates'!$U26</f>
        <v>0</v>
      </c>
      <c r="AB1026" s="414">
        <f>($V250-$V1026)*'Appx 1. Ref Rates'!$U26</f>
        <v>0</v>
      </c>
      <c r="AC1026" s="400">
        <f t="shared" si="595"/>
        <v>0</v>
      </c>
      <c r="AD1026" s="1198"/>
      <c r="AE1026" s="1199"/>
      <c r="AF1026" s="1200"/>
    </row>
    <row r="1027" spans="1:32" ht="15" customHeight="1" outlineLevel="1" x14ac:dyDescent="0.2">
      <c r="A1027" s="373">
        <v>345</v>
      </c>
      <c r="B1027" s="658"/>
      <c r="C1027" s="650"/>
      <c r="D1027" s="650"/>
      <c r="E1027" s="380"/>
      <c r="F1027" s="1106" t="str">
        <f t="shared" si="593"/>
        <v>RSB type 1 insured, stable, fixed term 1 year deposit</v>
      </c>
      <c r="G1027" s="1226"/>
      <c r="H1027" s="1226"/>
      <c r="I1027" s="1226"/>
      <c r="J1027" s="1226"/>
      <c r="K1027" s="1226"/>
      <c r="L1027" s="1226"/>
      <c r="M1027" s="400">
        <f t="shared" si="594"/>
        <v>0</v>
      </c>
      <c r="N1027" s="411">
        <f>IF(N251="",0,N251*'Appx 1. Ref Rates'!$T27)</f>
        <v>0</v>
      </c>
      <c r="O1027" s="414">
        <f>IF(O251="",0,O251*'Appx 1. Ref Rates'!$T27)</f>
        <v>0</v>
      </c>
      <c r="P1027" s="414">
        <f>IF(P251="",0,P251*'Appx 1. Ref Rates'!$T27)</f>
        <v>0</v>
      </c>
      <c r="Q1027" s="415">
        <f>IF(Q251="",0,Q251*'Appx 1. Ref Rates'!$T27)</f>
        <v>0</v>
      </c>
      <c r="R1027" s="411">
        <f>IF(R251="",0,R251*'Appx 1. Ref Rates'!$U27)</f>
        <v>0</v>
      </c>
      <c r="S1027" s="414">
        <f>IF(S251="",0,S251*'Appx 1. Ref Rates'!$U27)</f>
        <v>0</v>
      </c>
      <c r="T1027" s="414">
        <f>IF(T251="",0,T251*'Appx 1. Ref Rates'!$U27)</f>
        <v>0</v>
      </c>
      <c r="U1027" s="414">
        <f>IF(U251="",0,U251*'Appx 1. Ref Rates'!$U27)</f>
        <v>0</v>
      </c>
      <c r="V1027" s="414">
        <f>IF(V251="",0,V251*'Appx 1. Ref Rates'!$U27)</f>
        <v>0</v>
      </c>
      <c r="W1027" s="414">
        <f>IF(W251="",0,W251*'Appx 1. Ref Rates'!$U27)</f>
        <v>0</v>
      </c>
      <c r="X1027" s="414">
        <f>IF(X251="",0,X251*'Appx 1. Ref Rates'!$U27)</f>
        <v>0</v>
      </c>
      <c r="Y1027" s="414">
        <f>IF(Y251="",0,Y251*'Appx 1. Ref Rates'!$U27)</f>
        <v>0</v>
      </c>
      <c r="Z1027" s="414">
        <f>IF(Z251="",0,Z251*'Appx 1. Ref Rates'!$U27)</f>
        <v>0</v>
      </c>
      <c r="AA1027" s="414">
        <f>IF(AA251="",0,AA251*'Appx 1. Ref Rates'!$U27)</f>
        <v>0</v>
      </c>
      <c r="AB1027" s="414">
        <f>IF(AB251="",0,AB251*'Appx 1. Ref Rates'!$U27)</f>
        <v>0</v>
      </c>
      <c r="AC1027" s="400">
        <f t="shared" si="595"/>
        <v>0</v>
      </c>
      <c r="AD1027" s="1198"/>
      <c r="AE1027" s="1199"/>
      <c r="AF1027" s="1200"/>
    </row>
    <row r="1028" spans="1:32" ht="15" customHeight="1" outlineLevel="1" x14ac:dyDescent="0.2">
      <c r="A1028" s="373">
        <v>346</v>
      </c>
      <c r="B1028" s="658"/>
      <c r="C1028" s="377"/>
      <c r="D1028" s="377"/>
      <c r="E1028" s="381"/>
      <c r="F1028" s="1106" t="str">
        <f t="shared" si="593"/>
        <v>RSB type 1 insured, stable, fixed term &gt; 1 year deposit</v>
      </c>
      <c r="G1028" s="1226"/>
      <c r="H1028" s="1226"/>
      <c r="I1028" s="1226"/>
      <c r="J1028" s="1226"/>
      <c r="K1028" s="1226"/>
      <c r="L1028" s="1226"/>
      <c r="M1028" s="400">
        <f t="shared" si="594"/>
        <v>0</v>
      </c>
      <c r="N1028" s="411">
        <f>IF(N252="",0,N252*'Appx 1. Ref Rates'!$T28)</f>
        <v>0</v>
      </c>
      <c r="O1028" s="414">
        <f>IF(O252="",0,O252*'Appx 1. Ref Rates'!$T28)</f>
        <v>0</v>
      </c>
      <c r="P1028" s="414">
        <f>IF(P252="",0,P252*'Appx 1. Ref Rates'!$T28)</f>
        <v>0</v>
      </c>
      <c r="Q1028" s="415">
        <f>IF(Q252="",0,Q252*'Appx 1. Ref Rates'!$T28)</f>
        <v>0</v>
      </c>
      <c r="R1028" s="411">
        <f>IF(R252="",0,R252*'Appx 1. Ref Rates'!$U28)</f>
        <v>0</v>
      </c>
      <c r="S1028" s="414">
        <f>IF(S252="",0,S252*'Appx 1. Ref Rates'!$U28)</f>
        <v>0</v>
      </c>
      <c r="T1028" s="414">
        <f>IF(T252="",0,T252*'Appx 1. Ref Rates'!$U28)</f>
        <v>0</v>
      </c>
      <c r="U1028" s="414">
        <f>IF(U252="",0,U252*'Appx 1. Ref Rates'!$U28)</f>
        <v>0</v>
      </c>
      <c r="V1028" s="414">
        <f>IF(V252="",0,V252*'Appx 1. Ref Rates'!$U28)</f>
        <v>0</v>
      </c>
      <c r="W1028" s="414">
        <f>IF(W252="",0,W252*'Appx 1. Ref Rates'!$U28)</f>
        <v>0</v>
      </c>
      <c r="X1028" s="414">
        <f>IF(X252="",0,X252*'Appx 1. Ref Rates'!$U28)</f>
        <v>0</v>
      </c>
      <c r="Y1028" s="414">
        <f>IF(Y252="",0,Y252*'Appx 1. Ref Rates'!$U28)</f>
        <v>0</v>
      </c>
      <c r="Z1028" s="414">
        <f>IF(Z252="",0,Z252*'Appx 1. Ref Rates'!$U28)</f>
        <v>0</v>
      </c>
      <c r="AA1028" s="414">
        <f>IF(AA252="",0,AA252*'Appx 1. Ref Rates'!$U28)</f>
        <v>0</v>
      </c>
      <c r="AB1028" s="414">
        <f>IF(AB252="",0,AB252*'Appx 1. Ref Rates'!$U28)</f>
        <v>0</v>
      </c>
      <c r="AC1028" s="400">
        <f t="shared" si="595"/>
        <v>0</v>
      </c>
      <c r="AD1028" s="1198"/>
      <c r="AE1028" s="1199"/>
      <c r="AF1028" s="1200"/>
    </row>
    <row r="1029" spans="1:32" ht="15" customHeight="1" outlineLevel="1" x14ac:dyDescent="0.2">
      <c r="A1029" s="373">
        <v>347</v>
      </c>
      <c r="B1029" s="658"/>
      <c r="C1029" s="377"/>
      <c r="D1029" s="390"/>
      <c r="E1029" s="1100" t="str">
        <f>E253</f>
        <v>RSB fixed term deposits - Type 1 insured, less stable</v>
      </c>
      <c r="F1029" s="1237"/>
      <c r="G1029" s="1237"/>
      <c r="H1029" s="1237"/>
      <c r="I1029" s="1237"/>
      <c r="J1029" s="1237"/>
      <c r="K1029" s="1237"/>
      <c r="L1029" s="1237"/>
      <c r="M1029" s="399">
        <f>SUBTOTAL(9,M1030:M1035)</f>
        <v>0</v>
      </c>
      <c r="N1029" s="402">
        <f t="shared" ref="N1029:AC1029" si="596">SUBTOTAL(9,N1030:N1035)</f>
        <v>0</v>
      </c>
      <c r="O1029" s="406">
        <f t="shared" si="596"/>
        <v>0</v>
      </c>
      <c r="P1029" s="405">
        <f t="shared" si="596"/>
        <v>0</v>
      </c>
      <c r="Q1029" s="407">
        <f t="shared" si="596"/>
        <v>0</v>
      </c>
      <c r="R1029" s="402">
        <f t="shared" si="596"/>
        <v>0</v>
      </c>
      <c r="S1029" s="406">
        <f t="shared" si="596"/>
        <v>0</v>
      </c>
      <c r="T1029" s="405">
        <f t="shared" si="596"/>
        <v>0</v>
      </c>
      <c r="U1029" s="405">
        <f t="shared" si="596"/>
        <v>0</v>
      </c>
      <c r="V1029" s="405">
        <f t="shared" si="596"/>
        <v>0</v>
      </c>
      <c r="W1029" s="405">
        <f t="shared" si="596"/>
        <v>0</v>
      </c>
      <c r="X1029" s="405">
        <f t="shared" si="596"/>
        <v>0</v>
      </c>
      <c r="Y1029" s="405">
        <f t="shared" si="596"/>
        <v>0</v>
      </c>
      <c r="Z1029" s="405">
        <f t="shared" si="596"/>
        <v>0</v>
      </c>
      <c r="AA1029" s="405">
        <f t="shared" si="596"/>
        <v>0</v>
      </c>
      <c r="AB1029" s="403">
        <f t="shared" si="596"/>
        <v>0</v>
      </c>
      <c r="AC1029" s="407">
        <f t="shared" si="596"/>
        <v>0</v>
      </c>
      <c r="AD1029" s="1198"/>
      <c r="AE1029" s="1199"/>
      <c r="AF1029" s="1200"/>
    </row>
    <row r="1030" spans="1:32" ht="15" customHeight="1" outlineLevel="1" x14ac:dyDescent="0.2">
      <c r="A1030" s="373">
        <v>348</v>
      </c>
      <c r="B1030" s="658"/>
      <c r="C1030" s="650"/>
      <c r="D1030" s="650"/>
      <c r="E1030" s="380"/>
      <c r="F1030" s="1106" t="str">
        <f t="shared" ref="F1030:F1035" si="597">F254</f>
        <v>RSB type 1 insured, less stable, fixed term 30 day deposit</v>
      </c>
      <c r="G1030" s="1226"/>
      <c r="H1030" s="1226"/>
      <c r="I1030" s="1226"/>
      <c r="J1030" s="1226"/>
      <c r="K1030" s="1226"/>
      <c r="L1030" s="1226"/>
      <c r="M1030" s="400">
        <f t="shared" ref="M1030:M1035" si="598">M254</f>
        <v>0</v>
      </c>
      <c r="N1030" s="411">
        <f>IF(N254="",0,N254*'Appx 1. Ref Rates'!$T30)</f>
        <v>0</v>
      </c>
      <c r="O1030" s="414">
        <f>IF(O254="",0,O254*'Appx 1. Ref Rates'!$T30)</f>
        <v>0</v>
      </c>
      <c r="P1030" s="414">
        <f>IF(P254="",0,P254*'Appx 1. Ref Rates'!$T30)</f>
        <v>0</v>
      </c>
      <c r="Q1030" s="415">
        <f>IF(Q254="",0,Q254*'Appx 1. Ref Rates'!$T30)</f>
        <v>0</v>
      </c>
      <c r="R1030" s="411">
        <f>(SUM($N254:$R254)-SUM($N1030:Q1030))*'Appx 1. Ref Rates'!$U30</f>
        <v>0</v>
      </c>
      <c r="S1030" s="413">
        <f>(SUM($N254:$R254)-SUM($N1030:R1030))*'Appx 1. Ref Rates'!$U30</f>
        <v>0</v>
      </c>
      <c r="T1030" s="413">
        <f>(SUM($N254:$R254)-SUM($N1030:S1030))*'Appx 1. Ref Rates'!$U30</f>
        <v>0</v>
      </c>
      <c r="U1030" s="413">
        <f>(SUM($N254:$R254)-SUM($N1030:T1030))*'Appx 1. Ref Rates'!$U30</f>
        <v>0</v>
      </c>
      <c r="V1030" s="413">
        <f>(SUM($N254:$R254)-SUM($N1030:U1030))*'Appx 1. Ref Rates'!$U30</f>
        <v>0</v>
      </c>
      <c r="W1030" s="413">
        <f>(SUM($N254:$R254)-SUM($N1030:V1030))*'Appx 1. Ref Rates'!$U30</f>
        <v>0</v>
      </c>
      <c r="X1030" s="414">
        <f>(SUM($N254:$R254)-SUM($N1030:W1030))*'Appx 1. Ref Rates'!$U30</f>
        <v>0</v>
      </c>
      <c r="Y1030" s="413">
        <f>(SUM($N254:$R254)-SUM($N1030:X1030))*'Appx 1. Ref Rates'!$U30</f>
        <v>0</v>
      </c>
      <c r="Z1030" s="413">
        <f>(SUM($N254:$R254)-SUM($N1030:Y1030))*'Appx 1. Ref Rates'!$U30</f>
        <v>0</v>
      </c>
      <c r="AA1030" s="413">
        <f>(SUM($N254:$R254)-SUM($N1030:Z1030))*'Appx 1. Ref Rates'!$U30</f>
        <v>0</v>
      </c>
      <c r="AB1030" s="413">
        <f>(SUM($N254:$R254)-SUM($N1030:AA1030))*'Appx 1. Ref Rates'!$U30</f>
        <v>0</v>
      </c>
      <c r="AC1030" s="400">
        <f t="shared" ref="AC1030:AC1035" si="599">M1030-SUM(N1030:AB1030)</f>
        <v>0</v>
      </c>
      <c r="AD1030" s="1198"/>
      <c r="AE1030" s="1199"/>
      <c r="AF1030" s="1200"/>
    </row>
    <row r="1031" spans="1:32" ht="15" customHeight="1" outlineLevel="1" x14ac:dyDescent="0.2">
      <c r="A1031" s="373">
        <v>349</v>
      </c>
      <c r="B1031" s="658"/>
      <c r="C1031" s="650"/>
      <c r="D1031" s="650"/>
      <c r="E1031" s="380"/>
      <c r="F1031" s="1106" t="str">
        <f t="shared" si="597"/>
        <v>RSB type 1 insured, less stable, fixed term 60 day deposit</v>
      </c>
      <c r="G1031" s="1226"/>
      <c r="H1031" s="1226"/>
      <c r="I1031" s="1226"/>
      <c r="J1031" s="1226"/>
      <c r="K1031" s="1226"/>
      <c r="L1031" s="1226"/>
      <c r="M1031" s="400">
        <f t="shared" si="598"/>
        <v>0</v>
      </c>
      <c r="N1031" s="411">
        <f>IF(N255="",0,N255*'Appx 1. Ref Rates'!$T31)</f>
        <v>0</v>
      </c>
      <c r="O1031" s="414">
        <f>IF(O255="",0,O255*'Appx 1. Ref Rates'!$T31)</f>
        <v>0</v>
      </c>
      <c r="P1031" s="414">
        <f>IF(P255="",0,P255*'Appx 1. Ref Rates'!$T31)</f>
        <v>0</v>
      </c>
      <c r="Q1031" s="415">
        <f>IF(Q255="",0,Q255*'Appx 1. Ref Rates'!$T31)</f>
        <v>0</v>
      </c>
      <c r="R1031" s="411">
        <f>IF(R255="",0,R255*'Appx 1. Ref Rates'!$U31)</f>
        <v>0</v>
      </c>
      <c r="S1031" s="414">
        <f>(SUM($N255:$Q255,S255)-SUM($N1031:Q1031))*'Appx 1. Ref Rates'!$U31</f>
        <v>0</v>
      </c>
      <c r="T1031" s="414">
        <f>($R255-$R1031)*'Appx 1. Ref Rates'!$U31</f>
        <v>0</v>
      </c>
      <c r="U1031" s="414">
        <f>(SUM($N255:$Q255,$S255)-SUM($N1031:Q1031)-S1031)*'Appx 1. Ref Rates'!$U31</f>
        <v>0</v>
      </c>
      <c r="V1031" s="414">
        <f>($R255-$R1031-T1031)*'Appx 1. Ref Rates'!$U31</f>
        <v>0</v>
      </c>
      <c r="W1031" s="414">
        <f>(SUM($N255:$Q255,$S255)-SUM($N1031:$Q1031)-$S1031-$U1031)*'Appx 1. Ref Rates'!$U31</f>
        <v>0</v>
      </c>
      <c r="X1031" s="414">
        <f>($R255-$R1031-$T1031-$V1031)*'Appx 1. Ref Rates'!$U31</f>
        <v>0</v>
      </c>
      <c r="Y1031" s="414">
        <f>(SUM($N255:$Q255,$S255)-SUM($N1031:Q1031)-$S1031-$U1031-$W1031)*'Appx 1. Ref Rates'!$U31</f>
        <v>0</v>
      </c>
      <c r="Z1031" s="414">
        <f>($R255-$R1031-$T1031-$V1031-$X1031)*'Appx 1. Ref Rates'!$U31</f>
        <v>0</v>
      </c>
      <c r="AA1031" s="414">
        <f>(SUM($N255:$Q255,$S255)-SUM($N1031:Q1031)-$S1031-$U1031-$W1031-$Y1031)*'Appx 1. Ref Rates'!$U31</f>
        <v>0</v>
      </c>
      <c r="AB1031" s="414">
        <f>($R255-$R1031-$T1031-$V1031-$X1031-$Z1031)*'Appx 1. Ref Rates'!$U31</f>
        <v>0</v>
      </c>
      <c r="AC1031" s="400">
        <f t="shared" si="599"/>
        <v>0</v>
      </c>
      <c r="AD1031" s="1198"/>
      <c r="AE1031" s="1199"/>
      <c r="AF1031" s="1200"/>
    </row>
    <row r="1032" spans="1:32" ht="15" customHeight="1" outlineLevel="1" x14ac:dyDescent="0.2">
      <c r="A1032" s="373">
        <v>350</v>
      </c>
      <c r="B1032" s="658"/>
      <c r="C1032" s="650"/>
      <c r="D1032" s="650"/>
      <c r="E1032" s="380"/>
      <c r="F1032" s="1106" t="str">
        <f t="shared" si="597"/>
        <v>RSB type 1 insured, less stable, fixed term 90 day deposit</v>
      </c>
      <c r="G1032" s="1226"/>
      <c r="H1032" s="1226"/>
      <c r="I1032" s="1226"/>
      <c r="J1032" s="1226"/>
      <c r="K1032" s="1226"/>
      <c r="L1032" s="1226"/>
      <c r="M1032" s="400">
        <f t="shared" si="598"/>
        <v>0</v>
      </c>
      <c r="N1032" s="411">
        <f>IF(N256="",0,N256*'Appx 1. Ref Rates'!$T32)</f>
        <v>0</v>
      </c>
      <c r="O1032" s="414">
        <f>IF(O256="",0,O256*'Appx 1. Ref Rates'!$T32)</f>
        <v>0</v>
      </c>
      <c r="P1032" s="414">
        <f>IF(P256="",0,P256*'Appx 1. Ref Rates'!$T32)</f>
        <v>0</v>
      </c>
      <c r="Q1032" s="415">
        <f>IF(Q256="",0,Q256*'Appx 1. Ref Rates'!$T32)</f>
        <v>0</v>
      </c>
      <c r="R1032" s="411">
        <f>IF(R256="",0,R256*'Appx 1. Ref Rates'!$U32)</f>
        <v>0</v>
      </c>
      <c r="S1032" s="414">
        <f>IF(S256="",0,S256*'Appx 1. Ref Rates'!$U32)</f>
        <v>0</v>
      </c>
      <c r="T1032" s="414">
        <f>(SUM($N256:$Q256,T256)-SUM($N1032:Q1032))*'Appx 1. Ref Rates'!$U32</f>
        <v>0</v>
      </c>
      <c r="U1032" s="414">
        <f>($R256+$U256-R1032)*'Appx 1. Ref Rates'!$U32</f>
        <v>0</v>
      </c>
      <c r="V1032" s="414">
        <f>($S256-$S1032)*'Appx 1. Ref Rates'!$U32</f>
        <v>0</v>
      </c>
      <c r="W1032" s="414">
        <f>(SUM($N256:$Q256,$T256)-SUM($N1032:$Q1032)-$T1032)*'Appx 1. Ref Rates'!$U32</f>
        <v>0</v>
      </c>
      <c r="X1032" s="414">
        <f>($R256+$U256-$R1032-$U1032)*'Appx 1. Ref Rates'!$U32</f>
        <v>0</v>
      </c>
      <c r="Y1032" s="414">
        <f>($S256-$S1032-V1032)*'Appx 1. Ref Rates'!$U32</f>
        <v>0</v>
      </c>
      <c r="Z1032" s="414">
        <f>(SUM($N256:$Q256,$T256)-SUM($N1032:Q1032)-$T1032-$W1032)*'Appx 1. Ref Rates'!$U32</f>
        <v>0</v>
      </c>
      <c r="AA1032" s="414">
        <f>($R256+$U256-$R1032-$U1032-$X1032)*'Appx 1. Ref Rates'!$U32</f>
        <v>0</v>
      </c>
      <c r="AB1032" s="414">
        <f>($S256-$S1032-V1032-Y1032)*'Appx 1. Ref Rates'!$U32</f>
        <v>0</v>
      </c>
      <c r="AC1032" s="400">
        <f t="shared" si="599"/>
        <v>0</v>
      </c>
      <c r="AD1032" s="1198"/>
      <c r="AE1032" s="1199"/>
      <c r="AF1032" s="1200"/>
    </row>
    <row r="1033" spans="1:32" ht="15" customHeight="1" outlineLevel="1" x14ac:dyDescent="0.2">
      <c r="A1033" s="373">
        <v>351</v>
      </c>
      <c r="B1033" s="658"/>
      <c r="C1033" s="650"/>
      <c r="D1033" s="650"/>
      <c r="E1033" s="380"/>
      <c r="F1033" s="1106" t="str">
        <f t="shared" si="597"/>
        <v>RSB type 1 insured, less stable, fixed term 180 day deposit</v>
      </c>
      <c r="G1033" s="1226"/>
      <c r="H1033" s="1226"/>
      <c r="I1033" s="1226"/>
      <c r="J1033" s="1226"/>
      <c r="K1033" s="1226"/>
      <c r="L1033" s="1226"/>
      <c r="M1033" s="400">
        <f t="shared" si="598"/>
        <v>0</v>
      </c>
      <c r="N1033" s="411">
        <f>IF(N257="",0,N257*'Appx 1. Ref Rates'!$T33)</f>
        <v>0</v>
      </c>
      <c r="O1033" s="414">
        <f>IF(O257="",0,O257*'Appx 1. Ref Rates'!$T33)</f>
        <v>0</v>
      </c>
      <c r="P1033" s="414">
        <f>IF(P257="",0,P257*'Appx 1. Ref Rates'!$T33)</f>
        <v>0</v>
      </c>
      <c r="Q1033" s="415">
        <f>IF(Q257="",0,Q257*'Appx 1. Ref Rates'!$T33)</f>
        <v>0</v>
      </c>
      <c r="R1033" s="411">
        <f>IF(R257="",0,R257*'Appx 1. Ref Rates'!$U33)</f>
        <v>0</v>
      </c>
      <c r="S1033" s="414">
        <f>IF(S257="",0,S257*'Appx 1. Ref Rates'!$U33)</f>
        <v>0</v>
      </c>
      <c r="T1033" s="414">
        <f>IF(T257="",0,T257*'Appx 1. Ref Rates'!$U33)</f>
        <v>0</v>
      </c>
      <c r="U1033" s="414">
        <f>IF(U257="",0,U257*'Appx 1. Ref Rates'!$U33)</f>
        <v>0</v>
      </c>
      <c r="V1033" s="414">
        <f>IF(V257="",0,V257*'Appx 1. Ref Rates'!$U33)</f>
        <v>0</v>
      </c>
      <c r="W1033" s="414">
        <f>(SUM($N257:$Q257,$W257)-SUM($N1033:$Q1033))*'Appx 1. Ref Rates'!$U33</f>
        <v>0</v>
      </c>
      <c r="X1033" s="414">
        <f>($R257+$X257-R1033)*'Appx 1. Ref Rates'!$U33</f>
        <v>0</v>
      </c>
      <c r="Y1033" s="414">
        <f>($S257+$Y257-S1033)*'Appx 1. Ref Rates'!$U33</f>
        <v>0</v>
      </c>
      <c r="Z1033" s="414">
        <f>($T257-$T1033)*'Appx 1. Ref Rates'!$U33</f>
        <v>0</v>
      </c>
      <c r="AA1033" s="414">
        <f>($U257-$U1033)*'Appx 1. Ref Rates'!$U33</f>
        <v>0</v>
      </c>
      <c r="AB1033" s="414">
        <f>($V257-$V1033)*'Appx 1. Ref Rates'!$U33</f>
        <v>0</v>
      </c>
      <c r="AC1033" s="400">
        <f t="shared" si="599"/>
        <v>0</v>
      </c>
      <c r="AD1033" s="1198"/>
      <c r="AE1033" s="1199"/>
      <c r="AF1033" s="1200"/>
    </row>
    <row r="1034" spans="1:32" ht="15" customHeight="1" outlineLevel="1" x14ac:dyDescent="0.2">
      <c r="A1034" s="373">
        <v>352</v>
      </c>
      <c r="B1034" s="658"/>
      <c r="C1034" s="650"/>
      <c r="D1034" s="650"/>
      <c r="E1034" s="380"/>
      <c r="F1034" s="1106" t="str">
        <f t="shared" si="597"/>
        <v>RSB type 1 insured, less stable, fixed term 1 year deposit</v>
      </c>
      <c r="G1034" s="1226"/>
      <c r="H1034" s="1226"/>
      <c r="I1034" s="1226"/>
      <c r="J1034" s="1226"/>
      <c r="K1034" s="1226"/>
      <c r="L1034" s="1226"/>
      <c r="M1034" s="400">
        <f t="shared" si="598"/>
        <v>0</v>
      </c>
      <c r="N1034" s="411">
        <f>IF(N258="",0,N258*'Appx 1. Ref Rates'!$T34)</f>
        <v>0</v>
      </c>
      <c r="O1034" s="414">
        <f>IF(O258="",0,O258*'Appx 1. Ref Rates'!$T34)</f>
        <v>0</v>
      </c>
      <c r="P1034" s="414">
        <f>IF(P258="",0,P258*'Appx 1. Ref Rates'!$T34)</f>
        <v>0</v>
      </c>
      <c r="Q1034" s="415">
        <f>IF(Q258="",0,Q258*'Appx 1. Ref Rates'!$T34)</f>
        <v>0</v>
      </c>
      <c r="R1034" s="411">
        <f>IF(R258="",0,R258*'Appx 1. Ref Rates'!$U34)</f>
        <v>0</v>
      </c>
      <c r="S1034" s="414">
        <f>IF(S258="",0,S258*'Appx 1. Ref Rates'!$U34)</f>
        <v>0</v>
      </c>
      <c r="T1034" s="414">
        <f>IF(T258="",0,T258*'Appx 1. Ref Rates'!$U34)</f>
        <v>0</v>
      </c>
      <c r="U1034" s="414">
        <f>IF(U258="",0,U258*'Appx 1. Ref Rates'!$U34)</f>
        <v>0</v>
      </c>
      <c r="V1034" s="414">
        <f>IF(V258="",0,V258*'Appx 1. Ref Rates'!$U34)</f>
        <v>0</v>
      </c>
      <c r="W1034" s="414">
        <f>IF(W258="",0,W258*'Appx 1. Ref Rates'!$U34)</f>
        <v>0</v>
      </c>
      <c r="X1034" s="414">
        <f>IF(X258="",0,X258*'Appx 1. Ref Rates'!$U34)</f>
        <v>0</v>
      </c>
      <c r="Y1034" s="414">
        <f>IF(Y258="",0,Y258*'Appx 1. Ref Rates'!$U34)</f>
        <v>0</v>
      </c>
      <c r="Z1034" s="414">
        <f>IF(Z258="",0,Z258*'Appx 1. Ref Rates'!$U34)</f>
        <v>0</v>
      </c>
      <c r="AA1034" s="414">
        <f>IF(AA258="",0,AA258*'Appx 1. Ref Rates'!$U34)</f>
        <v>0</v>
      </c>
      <c r="AB1034" s="414">
        <f>IF(AB258="",0,AB258*'Appx 1. Ref Rates'!$U34)</f>
        <v>0</v>
      </c>
      <c r="AC1034" s="400">
        <f t="shared" si="599"/>
        <v>0</v>
      </c>
      <c r="AD1034" s="1198"/>
      <c r="AE1034" s="1199"/>
      <c r="AF1034" s="1200"/>
    </row>
    <row r="1035" spans="1:32" ht="15" customHeight="1" outlineLevel="1" x14ac:dyDescent="0.2">
      <c r="A1035" s="373">
        <v>353</v>
      </c>
      <c r="B1035" s="658"/>
      <c r="C1035" s="377"/>
      <c r="D1035" s="377"/>
      <c r="E1035" s="381"/>
      <c r="F1035" s="1106" t="str">
        <f t="shared" si="597"/>
        <v>RSB type 1 insured, less stable, fixed term &gt; 1 year deposit</v>
      </c>
      <c r="G1035" s="1226"/>
      <c r="H1035" s="1226"/>
      <c r="I1035" s="1226"/>
      <c r="J1035" s="1226"/>
      <c r="K1035" s="1226"/>
      <c r="L1035" s="1226"/>
      <c r="M1035" s="400">
        <f t="shared" si="598"/>
        <v>0</v>
      </c>
      <c r="N1035" s="411">
        <f>IF(N259="",0,N259*'Appx 1. Ref Rates'!$T35)</f>
        <v>0</v>
      </c>
      <c r="O1035" s="414">
        <f>IF(O259="",0,O259*'Appx 1. Ref Rates'!$T35)</f>
        <v>0</v>
      </c>
      <c r="P1035" s="414">
        <f>IF(P259="",0,P259*'Appx 1. Ref Rates'!$T35)</f>
        <v>0</v>
      </c>
      <c r="Q1035" s="415">
        <f>IF(Q259="",0,Q259*'Appx 1. Ref Rates'!$T35)</f>
        <v>0</v>
      </c>
      <c r="R1035" s="411">
        <f>IF(R259="",0,R259*'Appx 1. Ref Rates'!$U35)</f>
        <v>0</v>
      </c>
      <c r="S1035" s="414">
        <f>IF(S259="",0,S259*'Appx 1. Ref Rates'!$U35)</f>
        <v>0</v>
      </c>
      <c r="T1035" s="414">
        <f>IF(T259="",0,T259*'Appx 1. Ref Rates'!$U35)</f>
        <v>0</v>
      </c>
      <c r="U1035" s="414">
        <f>IF(U259="",0,U259*'Appx 1. Ref Rates'!$U35)</f>
        <v>0</v>
      </c>
      <c r="V1035" s="414">
        <f>IF(V259="",0,V259*'Appx 1. Ref Rates'!$U35)</f>
        <v>0</v>
      </c>
      <c r="W1035" s="414">
        <f>IF(W259="",0,W259*'Appx 1. Ref Rates'!$U35)</f>
        <v>0</v>
      </c>
      <c r="X1035" s="414">
        <f>IF(X259="",0,X259*'Appx 1. Ref Rates'!$U35)</f>
        <v>0</v>
      </c>
      <c r="Y1035" s="414">
        <f>IF(Y259="",0,Y259*'Appx 1. Ref Rates'!$U35)</f>
        <v>0</v>
      </c>
      <c r="Z1035" s="414">
        <f>IF(Z259="",0,Z259*'Appx 1. Ref Rates'!$U35)</f>
        <v>0</v>
      </c>
      <c r="AA1035" s="414">
        <f>IF(AA259="",0,AA259*'Appx 1. Ref Rates'!$U35)</f>
        <v>0</v>
      </c>
      <c r="AB1035" s="414">
        <f>IF(AB259="",0,AB259*'Appx 1. Ref Rates'!$U35)</f>
        <v>0</v>
      </c>
      <c r="AC1035" s="400">
        <f t="shared" si="599"/>
        <v>0</v>
      </c>
      <c r="AD1035" s="1198"/>
      <c r="AE1035" s="1199"/>
      <c r="AF1035" s="1200"/>
    </row>
    <row r="1036" spans="1:32" ht="15" customHeight="1" outlineLevel="1" x14ac:dyDescent="0.2">
      <c r="A1036" s="373">
        <v>354</v>
      </c>
      <c r="B1036" s="658"/>
      <c r="C1036" s="377"/>
      <c r="D1036" s="390"/>
      <c r="E1036" s="1100" t="str">
        <f>E260</f>
        <v>RSB fixed term deposits - Type 2 insured, stable</v>
      </c>
      <c r="F1036" s="1237"/>
      <c r="G1036" s="1237"/>
      <c r="H1036" s="1237"/>
      <c r="I1036" s="1237"/>
      <c r="J1036" s="1237"/>
      <c r="K1036" s="1237"/>
      <c r="L1036" s="1237"/>
      <c r="M1036" s="399">
        <f>SUBTOTAL(9,M1037:M1042)</f>
        <v>0</v>
      </c>
      <c r="N1036" s="402">
        <f t="shared" ref="N1036:AC1036" si="600">SUBTOTAL(9,N1037:N1042)</f>
        <v>0</v>
      </c>
      <c r="O1036" s="406">
        <f t="shared" si="600"/>
        <v>0</v>
      </c>
      <c r="P1036" s="405">
        <f t="shared" si="600"/>
        <v>0</v>
      </c>
      <c r="Q1036" s="407">
        <f t="shared" si="600"/>
        <v>0</v>
      </c>
      <c r="R1036" s="402">
        <f t="shared" si="600"/>
        <v>0</v>
      </c>
      <c r="S1036" s="406">
        <f t="shared" si="600"/>
        <v>0</v>
      </c>
      <c r="T1036" s="405">
        <f t="shared" si="600"/>
        <v>0</v>
      </c>
      <c r="U1036" s="405">
        <f t="shared" si="600"/>
        <v>0</v>
      </c>
      <c r="V1036" s="405">
        <f t="shared" si="600"/>
        <v>0</v>
      </c>
      <c r="W1036" s="405">
        <f t="shared" si="600"/>
        <v>0</v>
      </c>
      <c r="X1036" s="405">
        <f t="shared" si="600"/>
        <v>0</v>
      </c>
      <c r="Y1036" s="405">
        <f t="shared" si="600"/>
        <v>0</v>
      </c>
      <c r="Z1036" s="405">
        <f t="shared" si="600"/>
        <v>0</v>
      </c>
      <c r="AA1036" s="405">
        <f t="shared" si="600"/>
        <v>0</v>
      </c>
      <c r="AB1036" s="403">
        <f t="shared" si="600"/>
        <v>0</v>
      </c>
      <c r="AC1036" s="407">
        <f t="shared" si="600"/>
        <v>0</v>
      </c>
      <c r="AD1036" s="1198"/>
      <c r="AE1036" s="1199"/>
      <c r="AF1036" s="1200"/>
    </row>
    <row r="1037" spans="1:32" ht="15" customHeight="1" outlineLevel="1" x14ac:dyDescent="0.2">
      <c r="A1037" s="373">
        <v>355</v>
      </c>
      <c r="B1037" s="658"/>
      <c r="C1037" s="650"/>
      <c r="D1037" s="650"/>
      <c r="E1037" s="380"/>
      <c r="F1037" s="1106" t="str">
        <f t="shared" ref="F1037:F1042" si="601">F261</f>
        <v>RSB type 2 insured, stable, fixed term 30 day deposit</v>
      </c>
      <c r="G1037" s="1226"/>
      <c r="H1037" s="1226"/>
      <c r="I1037" s="1226"/>
      <c r="J1037" s="1226"/>
      <c r="K1037" s="1226"/>
      <c r="L1037" s="1226"/>
      <c r="M1037" s="400">
        <f t="shared" ref="M1037:M1042" si="602">M261</f>
        <v>0</v>
      </c>
      <c r="N1037" s="411">
        <f>IF(N261="",0,N261*'Appx 1. Ref Rates'!$T37)</f>
        <v>0</v>
      </c>
      <c r="O1037" s="414">
        <f>IF(O261="",0,O261*'Appx 1. Ref Rates'!$T37)</f>
        <v>0</v>
      </c>
      <c r="P1037" s="414">
        <f>IF(P261="",0,P261*'Appx 1. Ref Rates'!$T37)</f>
        <v>0</v>
      </c>
      <c r="Q1037" s="415">
        <f>IF(Q261="",0,Q261*'Appx 1. Ref Rates'!$T37)</f>
        <v>0</v>
      </c>
      <c r="R1037" s="411">
        <f>(SUM($N261:$R261)-SUM($N1037:Q1037))*'Appx 1. Ref Rates'!$U37</f>
        <v>0</v>
      </c>
      <c r="S1037" s="413">
        <f>(SUM($N261:$R261)-SUM($N1037:R1037))*'Appx 1. Ref Rates'!$U37</f>
        <v>0</v>
      </c>
      <c r="T1037" s="413">
        <f>(SUM($N261:$R261)-SUM($N1037:S1037))*'Appx 1. Ref Rates'!$U37</f>
        <v>0</v>
      </c>
      <c r="U1037" s="413">
        <f>(SUM($N261:$R261)-SUM($N1037:T1037))*'Appx 1. Ref Rates'!$U37</f>
        <v>0</v>
      </c>
      <c r="V1037" s="413">
        <f>(SUM($N261:$R261)-SUM($N1037:U1037))*'Appx 1. Ref Rates'!$U37</f>
        <v>0</v>
      </c>
      <c r="W1037" s="413">
        <f>(SUM($N261:$R261)-SUM($N1037:V1037))*'Appx 1. Ref Rates'!$U37</f>
        <v>0</v>
      </c>
      <c r="X1037" s="414">
        <f>(SUM($N261:$R261)-SUM($N1037:W1037))*'Appx 1. Ref Rates'!$U37</f>
        <v>0</v>
      </c>
      <c r="Y1037" s="413">
        <f>(SUM($N261:$R261)-SUM($N1037:X1037))*'Appx 1. Ref Rates'!$U37</f>
        <v>0</v>
      </c>
      <c r="Z1037" s="413">
        <f>(SUM($N261:$R261)-SUM($N1037:Y1037))*'Appx 1. Ref Rates'!$U37</f>
        <v>0</v>
      </c>
      <c r="AA1037" s="413">
        <f>(SUM($N261:$R261)-SUM($N1037:Z1037))*'Appx 1. Ref Rates'!$U37</f>
        <v>0</v>
      </c>
      <c r="AB1037" s="413">
        <f>(SUM($N261:$R261)-SUM($N1037:AA1037))*'Appx 1. Ref Rates'!$U37</f>
        <v>0</v>
      </c>
      <c r="AC1037" s="400">
        <f t="shared" si="595"/>
        <v>0</v>
      </c>
      <c r="AD1037" s="1198"/>
      <c r="AE1037" s="1199"/>
      <c r="AF1037" s="1200"/>
    </row>
    <row r="1038" spans="1:32" ht="15" customHeight="1" outlineLevel="1" x14ac:dyDescent="0.2">
      <c r="A1038" s="373">
        <v>356</v>
      </c>
      <c r="B1038" s="658"/>
      <c r="C1038" s="650"/>
      <c r="D1038" s="650"/>
      <c r="E1038" s="380"/>
      <c r="F1038" s="1106" t="str">
        <f t="shared" si="601"/>
        <v>RSB type 2 insured, stable, fixed term 60 day deposit</v>
      </c>
      <c r="G1038" s="1226"/>
      <c r="H1038" s="1226"/>
      <c r="I1038" s="1226"/>
      <c r="J1038" s="1226"/>
      <c r="K1038" s="1226"/>
      <c r="L1038" s="1226"/>
      <c r="M1038" s="400">
        <f t="shared" si="602"/>
        <v>0</v>
      </c>
      <c r="N1038" s="411">
        <f>IF(N262="",0,N262*'Appx 1. Ref Rates'!$T38)</f>
        <v>0</v>
      </c>
      <c r="O1038" s="414">
        <f>IF(O262="",0,O262*'Appx 1. Ref Rates'!$T38)</f>
        <v>0</v>
      </c>
      <c r="P1038" s="414">
        <f>IF(P262="",0,P262*'Appx 1. Ref Rates'!$T38)</f>
        <v>0</v>
      </c>
      <c r="Q1038" s="415">
        <f>IF(Q262="",0,Q262*'Appx 1. Ref Rates'!$T38)</f>
        <v>0</v>
      </c>
      <c r="R1038" s="411">
        <f>IF(R262="",0,R262*'Appx 1. Ref Rates'!$U38)</f>
        <v>0</v>
      </c>
      <c r="S1038" s="414">
        <f>IF(S262="",0,S262*'Appx 1. Ref Rates'!$U38)</f>
        <v>0</v>
      </c>
      <c r="T1038" s="414">
        <f>($R262-$R1038)*'Appx 1. Ref Rates'!$U38</f>
        <v>0</v>
      </c>
      <c r="U1038" s="414">
        <f>(SUM($N262:$Q262,$S262)-SUM($N1038:Q1038)-S1038)*'Appx 1. Ref Rates'!$U38</f>
        <v>0</v>
      </c>
      <c r="V1038" s="414">
        <f>($R262-$R1038-T1038)*'Appx 1. Ref Rates'!$U38</f>
        <v>0</v>
      </c>
      <c r="W1038" s="414">
        <f>(SUM($N262:$Q262,$S262)-SUM($N1038:$Q1038)-$S1038-$U1038)*'Appx 1. Ref Rates'!$U38</f>
        <v>0</v>
      </c>
      <c r="X1038" s="414">
        <f>($R262-$R1038-$T1038-$V1038)*'Appx 1. Ref Rates'!$U38</f>
        <v>0</v>
      </c>
      <c r="Y1038" s="414">
        <f>(SUM($N262:$Q262,$S262)-SUM($N1038:Q1038)-$S1038-$U1038-$W1038)*'Appx 1. Ref Rates'!$U38</f>
        <v>0</v>
      </c>
      <c r="Z1038" s="414">
        <f>($R262-$R1038-$T1038-$V1038-$X1038)*'Appx 1. Ref Rates'!$U38</f>
        <v>0</v>
      </c>
      <c r="AA1038" s="414">
        <f>(SUM($N262:$Q262,$S262)-SUM($N1038:Q1038)-$S1038-$U1038-$W1038-$Y1038)*'Appx 1. Ref Rates'!$U38</f>
        <v>0</v>
      </c>
      <c r="AB1038" s="414">
        <f>($R262-$R1038-$T1038-$V1038-$X1038-$Z1038)*'Appx 1. Ref Rates'!$U38</f>
        <v>0</v>
      </c>
      <c r="AC1038" s="400">
        <f t="shared" si="595"/>
        <v>0</v>
      </c>
      <c r="AD1038" s="1198"/>
      <c r="AE1038" s="1199"/>
      <c r="AF1038" s="1200"/>
    </row>
    <row r="1039" spans="1:32" ht="15" customHeight="1" outlineLevel="1" x14ac:dyDescent="0.2">
      <c r="A1039" s="373">
        <v>357</v>
      </c>
      <c r="B1039" s="658"/>
      <c r="C1039" s="650"/>
      <c r="D1039" s="650"/>
      <c r="E1039" s="380"/>
      <c r="F1039" s="1106" t="str">
        <f t="shared" si="601"/>
        <v>RSB type 2 insured, stable, fixed term 90 day deposit</v>
      </c>
      <c r="G1039" s="1226"/>
      <c r="H1039" s="1226"/>
      <c r="I1039" s="1226"/>
      <c r="J1039" s="1226"/>
      <c r="K1039" s="1226"/>
      <c r="L1039" s="1226"/>
      <c r="M1039" s="400">
        <f t="shared" si="602"/>
        <v>0</v>
      </c>
      <c r="N1039" s="411">
        <f>IF(N263="",0,N263*'Appx 1. Ref Rates'!$T39)</f>
        <v>0</v>
      </c>
      <c r="O1039" s="414">
        <f>IF(O263="",0,O263*'Appx 1. Ref Rates'!$T39)</f>
        <v>0</v>
      </c>
      <c r="P1039" s="414">
        <f>IF(P263="",0,P263*'Appx 1. Ref Rates'!$T39)</f>
        <v>0</v>
      </c>
      <c r="Q1039" s="415">
        <f>IF(Q263="",0,Q263*'Appx 1. Ref Rates'!$T39)</f>
        <v>0</v>
      </c>
      <c r="R1039" s="411">
        <f>IF(R263="",0,R263*'Appx 1. Ref Rates'!$U39)</f>
        <v>0</v>
      </c>
      <c r="S1039" s="414">
        <f>IF(S263="",0,S263*'Appx 1. Ref Rates'!$U39)</f>
        <v>0</v>
      </c>
      <c r="T1039" s="414">
        <f>(SUM($N263:$Q263,T263)-SUM($N1039:Q1039))*'Appx 1. Ref Rates'!$U39</f>
        <v>0</v>
      </c>
      <c r="U1039" s="414">
        <f>($R263+$U263-R1039)*'Appx 1. Ref Rates'!$U39</f>
        <v>0</v>
      </c>
      <c r="V1039" s="414">
        <f>($S263-$S1039)*'Appx 1. Ref Rates'!$U39</f>
        <v>0</v>
      </c>
      <c r="W1039" s="414">
        <f>(SUM($N263:$Q263,$T263)-SUM($N1039:$Q1039)-$T1039)*'Appx 1. Ref Rates'!$U39</f>
        <v>0</v>
      </c>
      <c r="X1039" s="414">
        <f>($R263+$U263-$R1039-$U1039)*'Appx 1. Ref Rates'!$U39</f>
        <v>0</v>
      </c>
      <c r="Y1039" s="414">
        <f>($S263-$S1039-V1039)*'Appx 1. Ref Rates'!$U39</f>
        <v>0</v>
      </c>
      <c r="Z1039" s="414">
        <f>(SUM($N263:$Q263,$T263)-SUM($N1039:Q1039)-$T1039-$W1039)*'Appx 1. Ref Rates'!$U39</f>
        <v>0</v>
      </c>
      <c r="AA1039" s="414">
        <f>($R263+$U263-$R1039-$U1039-$X1039)*'Appx 1. Ref Rates'!$U39</f>
        <v>0</v>
      </c>
      <c r="AB1039" s="414">
        <f>($S263-$S1039-V1039-Y1039)*'Appx 1. Ref Rates'!$U39</f>
        <v>0</v>
      </c>
      <c r="AC1039" s="400">
        <f t="shared" si="595"/>
        <v>0</v>
      </c>
      <c r="AD1039" s="1198"/>
      <c r="AE1039" s="1199"/>
      <c r="AF1039" s="1200"/>
    </row>
    <row r="1040" spans="1:32" ht="15" customHeight="1" outlineLevel="1" x14ac:dyDescent="0.2">
      <c r="A1040" s="373">
        <v>358</v>
      </c>
      <c r="B1040" s="658"/>
      <c r="C1040" s="650"/>
      <c r="D1040" s="650"/>
      <c r="E1040" s="380"/>
      <c r="F1040" s="1106" t="str">
        <f t="shared" si="601"/>
        <v>RSB type 2 insured, stable, fixed term 180 day deposit</v>
      </c>
      <c r="G1040" s="1226"/>
      <c r="H1040" s="1226"/>
      <c r="I1040" s="1226"/>
      <c r="J1040" s="1226"/>
      <c r="K1040" s="1226"/>
      <c r="L1040" s="1226"/>
      <c r="M1040" s="400">
        <f t="shared" si="602"/>
        <v>0</v>
      </c>
      <c r="N1040" s="411">
        <f>IF(N264="",0,N264*'Appx 1. Ref Rates'!$T40)</f>
        <v>0</v>
      </c>
      <c r="O1040" s="414">
        <f>IF(O264="",0,O264*'Appx 1. Ref Rates'!$T40)</f>
        <v>0</v>
      </c>
      <c r="P1040" s="414">
        <f>IF(P264="",0,P264*'Appx 1. Ref Rates'!$T40)</f>
        <v>0</v>
      </c>
      <c r="Q1040" s="415">
        <f>IF(Q264="",0,Q264*'Appx 1. Ref Rates'!$T40)</f>
        <v>0</v>
      </c>
      <c r="R1040" s="411">
        <f>IF(R264="",0,R264*'Appx 1. Ref Rates'!$U40)</f>
        <v>0</v>
      </c>
      <c r="S1040" s="414">
        <f>IF(S264="",0,S264*'Appx 1. Ref Rates'!$U40)</f>
        <v>0</v>
      </c>
      <c r="T1040" s="414">
        <f>IF(T264="",0,T264*'Appx 1. Ref Rates'!$U40)</f>
        <v>0</v>
      </c>
      <c r="U1040" s="414">
        <f>IF(U264="",0,U264*'Appx 1. Ref Rates'!$U40)</f>
        <v>0</v>
      </c>
      <c r="V1040" s="414">
        <f>IF(V264="",0,V264*'Appx 1. Ref Rates'!$U40)</f>
        <v>0</v>
      </c>
      <c r="W1040" s="414">
        <f>(SUM($N264:$Q264,$W264)-SUM($N1040:$Q1040))*'Appx 1. Ref Rates'!$U40</f>
        <v>0</v>
      </c>
      <c r="X1040" s="414">
        <f>($R264+$X264-R1040)*'Appx 1. Ref Rates'!$U40</f>
        <v>0</v>
      </c>
      <c r="Y1040" s="414">
        <f>($S264+$Y264-S1040)*'Appx 1. Ref Rates'!$U40</f>
        <v>0</v>
      </c>
      <c r="Z1040" s="414">
        <f>($T264-$T1040)*'Appx 1. Ref Rates'!$U40</f>
        <v>0</v>
      </c>
      <c r="AA1040" s="414">
        <f>($U264-$U1040)*'Appx 1. Ref Rates'!$U40</f>
        <v>0</v>
      </c>
      <c r="AB1040" s="414">
        <f>($V264-$V1040)*'Appx 1. Ref Rates'!$U40</f>
        <v>0</v>
      </c>
      <c r="AC1040" s="400">
        <f t="shared" si="595"/>
        <v>0</v>
      </c>
      <c r="AD1040" s="1198"/>
      <c r="AE1040" s="1199"/>
      <c r="AF1040" s="1200"/>
    </row>
    <row r="1041" spans="1:32" ht="15" customHeight="1" outlineLevel="1" x14ac:dyDescent="0.2">
      <c r="A1041" s="373">
        <v>359</v>
      </c>
      <c r="B1041" s="658"/>
      <c r="C1041" s="650"/>
      <c r="D1041" s="650"/>
      <c r="E1041" s="380"/>
      <c r="F1041" s="1106" t="str">
        <f t="shared" si="601"/>
        <v>RSB type 2 insured, stable, fixed term 1 year deposit</v>
      </c>
      <c r="G1041" s="1226"/>
      <c r="H1041" s="1226"/>
      <c r="I1041" s="1226"/>
      <c r="J1041" s="1226"/>
      <c r="K1041" s="1226"/>
      <c r="L1041" s="1226"/>
      <c r="M1041" s="400">
        <f t="shared" si="602"/>
        <v>0</v>
      </c>
      <c r="N1041" s="411">
        <f>IF(N265="",0,N265*'Appx 1. Ref Rates'!$T41)</f>
        <v>0</v>
      </c>
      <c r="O1041" s="414">
        <f>IF(O265="",0,O265*'Appx 1. Ref Rates'!$T41)</f>
        <v>0</v>
      </c>
      <c r="P1041" s="414">
        <f>IF(P265="",0,P265*'Appx 1. Ref Rates'!$T41)</f>
        <v>0</v>
      </c>
      <c r="Q1041" s="415">
        <f>IF(Q265="",0,Q265*'Appx 1. Ref Rates'!$T41)</f>
        <v>0</v>
      </c>
      <c r="R1041" s="412">
        <f>IF(R265="",0,R265*'Appx 1. Ref Rates'!$U41)</f>
        <v>0</v>
      </c>
      <c r="S1041" s="414">
        <f>IF(S265="",0,S265*'Appx 1. Ref Rates'!$U41)</f>
        <v>0</v>
      </c>
      <c r="T1041" s="414">
        <f>IF(T265="",0,T265*'Appx 1. Ref Rates'!$U41)</f>
        <v>0</v>
      </c>
      <c r="U1041" s="414">
        <f>IF(U265="",0,U265*'Appx 1. Ref Rates'!$U41)</f>
        <v>0</v>
      </c>
      <c r="V1041" s="414">
        <f>IF(V265="",0,V265*'Appx 1. Ref Rates'!$U41)</f>
        <v>0</v>
      </c>
      <c r="W1041" s="414">
        <f>IF(W265="",0,W265*'Appx 1. Ref Rates'!$U41)</f>
        <v>0</v>
      </c>
      <c r="X1041" s="414">
        <f>IF(X265="",0,X265*'Appx 1. Ref Rates'!$U41)</f>
        <v>0</v>
      </c>
      <c r="Y1041" s="414">
        <f>IF(Y265="",0,Y265*'Appx 1. Ref Rates'!$U41)</f>
        <v>0</v>
      </c>
      <c r="Z1041" s="414">
        <f>IF(Z265="",0,Z265*'Appx 1. Ref Rates'!$U41)</f>
        <v>0</v>
      </c>
      <c r="AA1041" s="414">
        <f>IF(AA265="",0,AA265*'Appx 1. Ref Rates'!$U41)</f>
        <v>0</v>
      </c>
      <c r="AB1041" s="413">
        <f>IF(AB265="",0,AB265*'Appx 1. Ref Rates'!$U41)</f>
        <v>0</v>
      </c>
      <c r="AC1041" s="400">
        <f t="shared" si="595"/>
        <v>0</v>
      </c>
      <c r="AD1041" s="1198"/>
      <c r="AE1041" s="1199"/>
      <c r="AF1041" s="1200"/>
    </row>
    <row r="1042" spans="1:32" ht="15" customHeight="1" outlineLevel="1" x14ac:dyDescent="0.2">
      <c r="A1042" s="373">
        <v>360</v>
      </c>
      <c r="B1042" s="658"/>
      <c r="C1042" s="377"/>
      <c r="D1042" s="377"/>
      <c r="E1042" s="381"/>
      <c r="F1042" s="1106" t="str">
        <f t="shared" si="601"/>
        <v>RSB type 2 insured, stable, fixed term &gt; 1 year deposit</v>
      </c>
      <c r="G1042" s="1226"/>
      <c r="H1042" s="1226"/>
      <c r="I1042" s="1226"/>
      <c r="J1042" s="1226"/>
      <c r="K1042" s="1226"/>
      <c r="L1042" s="1226"/>
      <c r="M1042" s="400">
        <f t="shared" si="602"/>
        <v>0</v>
      </c>
      <c r="N1042" s="411">
        <f>IF(N266="",0,N266*'Appx 1. Ref Rates'!$T42)</f>
        <v>0</v>
      </c>
      <c r="O1042" s="414">
        <f>IF(O266="",0,O266*'Appx 1. Ref Rates'!$T42)</f>
        <v>0</v>
      </c>
      <c r="P1042" s="414">
        <f>IF(P266="",0,P266*'Appx 1. Ref Rates'!$T42)</f>
        <v>0</v>
      </c>
      <c r="Q1042" s="415">
        <f>IF(Q266="",0,Q266*'Appx 1. Ref Rates'!$T42)</f>
        <v>0</v>
      </c>
      <c r="R1042" s="412">
        <f>IF(R266="",0,R266*'Appx 1. Ref Rates'!$U42)</f>
        <v>0</v>
      </c>
      <c r="S1042" s="414">
        <f>IF(S266="",0,S266*'Appx 1. Ref Rates'!$U42)</f>
        <v>0</v>
      </c>
      <c r="T1042" s="414">
        <f>IF(T266="",0,T266*'Appx 1. Ref Rates'!$U42)</f>
        <v>0</v>
      </c>
      <c r="U1042" s="414">
        <f>IF(U266="",0,U266*'Appx 1. Ref Rates'!$U42)</f>
        <v>0</v>
      </c>
      <c r="V1042" s="414">
        <f>IF(V266="",0,V266*'Appx 1. Ref Rates'!$U42)</f>
        <v>0</v>
      </c>
      <c r="W1042" s="414">
        <f>IF(W266="",0,W266*'Appx 1. Ref Rates'!$U42)</f>
        <v>0</v>
      </c>
      <c r="X1042" s="414">
        <f>IF(X266="",0,X266*'Appx 1. Ref Rates'!$U42)</f>
        <v>0</v>
      </c>
      <c r="Y1042" s="414">
        <f>IF(Y266="",0,Y266*'Appx 1. Ref Rates'!$U42)</f>
        <v>0</v>
      </c>
      <c r="Z1042" s="414">
        <f>IF(Z266="",0,Z266*'Appx 1. Ref Rates'!$U42)</f>
        <v>0</v>
      </c>
      <c r="AA1042" s="414">
        <f>IF(AA266="",0,AA266*'Appx 1. Ref Rates'!$U42)</f>
        <v>0</v>
      </c>
      <c r="AB1042" s="413">
        <f>IF(AB266="",0,AB266*'Appx 1. Ref Rates'!$U42)</f>
        <v>0</v>
      </c>
      <c r="AC1042" s="400">
        <f t="shared" si="595"/>
        <v>0</v>
      </c>
      <c r="AD1042" s="1198"/>
      <c r="AE1042" s="1199"/>
      <c r="AF1042" s="1200"/>
    </row>
    <row r="1043" spans="1:32" ht="15" customHeight="1" outlineLevel="1" x14ac:dyDescent="0.2">
      <c r="A1043" s="373">
        <v>361</v>
      </c>
      <c r="B1043" s="658"/>
      <c r="C1043" s="377"/>
      <c r="D1043" s="390"/>
      <c r="E1043" s="1100" t="str">
        <f>E267</f>
        <v>RSB fixed term deposits - Type 2 insured, less stable</v>
      </c>
      <c r="F1043" s="1237"/>
      <c r="G1043" s="1237"/>
      <c r="H1043" s="1237"/>
      <c r="I1043" s="1237"/>
      <c r="J1043" s="1237"/>
      <c r="K1043" s="1237"/>
      <c r="L1043" s="1237"/>
      <c r="M1043" s="399">
        <f>SUBTOTAL(9,M1044:M1049)</f>
        <v>0</v>
      </c>
      <c r="N1043" s="402">
        <f t="shared" ref="N1043:AC1043" si="603">SUBTOTAL(9,N1044:N1049)</f>
        <v>0</v>
      </c>
      <c r="O1043" s="406">
        <f t="shared" si="603"/>
        <v>0</v>
      </c>
      <c r="P1043" s="405">
        <f t="shared" si="603"/>
        <v>0</v>
      </c>
      <c r="Q1043" s="407">
        <f t="shared" si="603"/>
        <v>0</v>
      </c>
      <c r="R1043" s="402">
        <f t="shared" si="603"/>
        <v>0</v>
      </c>
      <c r="S1043" s="406">
        <f t="shared" si="603"/>
        <v>0</v>
      </c>
      <c r="T1043" s="405">
        <f t="shared" si="603"/>
        <v>0</v>
      </c>
      <c r="U1043" s="405">
        <f t="shared" si="603"/>
        <v>0</v>
      </c>
      <c r="V1043" s="405">
        <f t="shared" si="603"/>
        <v>0</v>
      </c>
      <c r="W1043" s="405">
        <f t="shared" si="603"/>
        <v>0</v>
      </c>
      <c r="X1043" s="405">
        <f t="shared" si="603"/>
        <v>0</v>
      </c>
      <c r="Y1043" s="405">
        <f t="shared" si="603"/>
        <v>0</v>
      </c>
      <c r="Z1043" s="405">
        <f t="shared" si="603"/>
        <v>0</v>
      </c>
      <c r="AA1043" s="405">
        <f t="shared" si="603"/>
        <v>0</v>
      </c>
      <c r="AB1043" s="403">
        <f t="shared" si="603"/>
        <v>0</v>
      </c>
      <c r="AC1043" s="407">
        <f t="shared" si="603"/>
        <v>0</v>
      </c>
      <c r="AD1043" s="1198"/>
      <c r="AE1043" s="1199"/>
      <c r="AF1043" s="1200"/>
    </row>
    <row r="1044" spans="1:32" ht="15" customHeight="1" outlineLevel="1" x14ac:dyDescent="0.2">
      <c r="A1044" s="373">
        <v>362</v>
      </c>
      <c r="B1044" s="658"/>
      <c r="C1044" s="650"/>
      <c r="D1044" s="650"/>
      <c r="E1044" s="380"/>
      <c r="F1044" s="1106" t="str">
        <f t="shared" ref="F1044:F1049" si="604">F268</f>
        <v>RSB type 2 insured, less stable, fixed term 30 day deposit</v>
      </c>
      <c r="G1044" s="1226"/>
      <c r="H1044" s="1226"/>
      <c r="I1044" s="1226"/>
      <c r="J1044" s="1226"/>
      <c r="K1044" s="1226"/>
      <c r="L1044" s="1226"/>
      <c r="M1044" s="400">
        <f t="shared" ref="M1044:M1049" si="605">M268</f>
        <v>0</v>
      </c>
      <c r="N1044" s="411">
        <f>IF(N268="",0,N268*'Appx 1. Ref Rates'!$T44)</f>
        <v>0</v>
      </c>
      <c r="O1044" s="414">
        <f>IF(O268="",0,O268*'Appx 1. Ref Rates'!$T44)</f>
        <v>0</v>
      </c>
      <c r="P1044" s="414">
        <f>IF(P268="",0,P268*'Appx 1. Ref Rates'!$T44)</f>
        <v>0</v>
      </c>
      <c r="Q1044" s="415">
        <f>IF(Q268="",0,Q268*'Appx 1. Ref Rates'!$T44)</f>
        <v>0</v>
      </c>
      <c r="R1044" s="411">
        <f>(SUM($N268:$R268)-SUM($N1044:Q1044))*'Appx 1. Ref Rates'!$U44</f>
        <v>0</v>
      </c>
      <c r="S1044" s="413">
        <f>(SUM($N268:$R268)-SUM($N1044:R1044))*'Appx 1. Ref Rates'!$U44</f>
        <v>0</v>
      </c>
      <c r="T1044" s="413">
        <f>(SUM($N268:$R268)-SUM($N1044:S1044))*'Appx 1. Ref Rates'!$U44</f>
        <v>0</v>
      </c>
      <c r="U1044" s="413">
        <f>(SUM($N268:$R268)-SUM($N1044:T1044))*'Appx 1. Ref Rates'!$U44</f>
        <v>0</v>
      </c>
      <c r="V1044" s="413">
        <f>(SUM($N268:$R268)-SUM($N1044:U1044))*'Appx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f>
        <v>0</v>
      </c>
      <c r="AA1044" s="413">
        <f>(SUM($N268:$R268)-SUM($N1044:Z1044))*'Appx 1. Ref Rates'!$U44</f>
        <v>0</v>
      </c>
      <c r="AB1044" s="413">
        <f>(SUM($N268:$R268)-SUM($N1044:AA1044))*'Appx 1. Ref Rates'!$U44</f>
        <v>0</v>
      </c>
      <c r="AC1044" s="400">
        <f t="shared" si="595"/>
        <v>0</v>
      </c>
      <c r="AD1044" s="1198"/>
      <c r="AE1044" s="1199"/>
      <c r="AF1044" s="1200"/>
    </row>
    <row r="1045" spans="1:32" ht="15" customHeight="1" outlineLevel="1" x14ac:dyDescent="0.2">
      <c r="A1045" s="373">
        <v>363</v>
      </c>
      <c r="B1045" s="658"/>
      <c r="C1045" s="650"/>
      <c r="D1045" s="650"/>
      <c r="E1045" s="380"/>
      <c r="F1045" s="1106" t="str">
        <f t="shared" si="604"/>
        <v>RSB type 2 insured, less stable, fixed term 60 day deposit</v>
      </c>
      <c r="G1045" s="1226"/>
      <c r="H1045" s="1226"/>
      <c r="I1045" s="1226"/>
      <c r="J1045" s="1226"/>
      <c r="K1045" s="1226"/>
      <c r="L1045" s="1226"/>
      <c r="M1045" s="400">
        <f t="shared" si="605"/>
        <v>0</v>
      </c>
      <c r="N1045" s="411">
        <f>IF(N269="",0,N269*'Appx 1. Ref Rates'!$T45)</f>
        <v>0</v>
      </c>
      <c r="O1045" s="414">
        <f>IF(O269="",0,O269*'Appx 1. Ref Rates'!$T45)</f>
        <v>0</v>
      </c>
      <c r="P1045" s="414">
        <f>IF(P269="",0,P269*'Appx 1. Ref Rates'!$T45)</f>
        <v>0</v>
      </c>
      <c r="Q1045" s="415">
        <f>IF(Q269="",0,Q269*'Appx 1. Ref Rates'!$T45)</f>
        <v>0</v>
      </c>
      <c r="R1045" s="411">
        <f>IF(R269="",0,R269*'Appx 1. Ref Rates'!$U45)</f>
        <v>0</v>
      </c>
      <c r="S1045" s="414">
        <f>IF(S269="",0,S269*'Appx 1. Ref Rates'!$U45)</f>
        <v>0</v>
      </c>
      <c r="T1045" s="414">
        <f>($R269-$R1045)*'Appx 1. Ref Rates'!$U45</f>
        <v>0</v>
      </c>
      <c r="U1045" s="414">
        <f>(SUM($N269:$Q269,$S269)-SUM($N1045:Q1045)-S1045)*'Appx 1. Ref Rates'!$U45</f>
        <v>0</v>
      </c>
      <c r="V1045" s="414">
        <f>($R269-$R1045-T1045)*'Appx 1. Ref Rates'!$U45</f>
        <v>0</v>
      </c>
      <c r="W1045" s="414">
        <f>(SUM($N269:$Q269,$S269)-SUM($N1045:$Q1045)-$S1045-$U1045)*'Appx 1. Ref Rates'!$U45</f>
        <v>0</v>
      </c>
      <c r="X1045" s="414">
        <f>($R269-$R1045-$T1045-$V1045)*'Appx 1. Ref Rates'!$U45</f>
        <v>0</v>
      </c>
      <c r="Y1045" s="414">
        <f>(SUM($N269:$Q269,$S269)-SUM($N1045:Q1045)-$S1045-$U1045-$W1045)*'Appx 1. Ref Rates'!$U45</f>
        <v>0</v>
      </c>
      <c r="Z1045" s="414">
        <f>($R269-$R1045-$T1045-$V1045-$X1045)*'Appx 1. Ref Rates'!$U45</f>
        <v>0</v>
      </c>
      <c r="AA1045" s="414">
        <f>(SUM($N269:$Q269,$S269)-SUM($N1045:Q1045)-$S1045-$U1045-$W1045-$Y1045)*'Appx 1. Ref Rates'!$U45</f>
        <v>0</v>
      </c>
      <c r="AB1045" s="414">
        <f>($R269-$R1045-$T1045-$V1045-$X1045-$Z1045)*'Appx 1. Ref Rates'!$U45</f>
        <v>0</v>
      </c>
      <c r="AC1045" s="400">
        <f t="shared" si="595"/>
        <v>0</v>
      </c>
      <c r="AD1045" s="1198"/>
      <c r="AE1045" s="1199"/>
      <c r="AF1045" s="1200"/>
    </row>
    <row r="1046" spans="1:32" ht="15" customHeight="1" outlineLevel="1" x14ac:dyDescent="0.2">
      <c r="A1046" s="373">
        <v>364</v>
      </c>
      <c r="B1046" s="658"/>
      <c r="C1046" s="650"/>
      <c r="D1046" s="650"/>
      <c r="E1046" s="380"/>
      <c r="F1046" s="1106" t="str">
        <f t="shared" si="604"/>
        <v>RSB type 2 insured, less stable, fixed term 90 day deposit</v>
      </c>
      <c r="G1046" s="1226"/>
      <c r="H1046" s="1226"/>
      <c r="I1046" s="1226"/>
      <c r="J1046" s="1226"/>
      <c r="K1046" s="1226"/>
      <c r="L1046" s="1226"/>
      <c r="M1046" s="400">
        <f t="shared" si="605"/>
        <v>0</v>
      </c>
      <c r="N1046" s="411">
        <f>IF(N270="",0,N270*'Appx 1. Ref Rates'!$T46)</f>
        <v>0</v>
      </c>
      <c r="O1046" s="414">
        <f>IF(O270="",0,O270*'Appx 1. Ref Rates'!$T46)</f>
        <v>0</v>
      </c>
      <c r="P1046" s="414">
        <f>IF(P270="",0,P270*'Appx 1. Ref Rates'!$T46)</f>
        <v>0</v>
      </c>
      <c r="Q1046" s="415">
        <f>IF(Q270="",0,Q270*'Appx 1. Ref Rates'!$T46)</f>
        <v>0</v>
      </c>
      <c r="R1046" s="411">
        <f>IF(R270="",0,R270*'Appx 1. Ref Rates'!$U46)</f>
        <v>0</v>
      </c>
      <c r="S1046" s="414">
        <f>IF(S270="",0,S270*'Appx 1. Ref Rates'!$U46)</f>
        <v>0</v>
      </c>
      <c r="T1046" s="414">
        <f>(SUM($N270:$Q270,T270)-SUM($N1046:Q1046))*'Appx 1. Ref Rates'!$U46</f>
        <v>0</v>
      </c>
      <c r="U1046" s="414">
        <f>($R270+$U270-R1046)*'Appx 1. Ref Rates'!$U46</f>
        <v>0</v>
      </c>
      <c r="V1046" s="414">
        <f>($S270-$S1046)*'Appx 1. Ref Rates'!$U46</f>
        <v>0</v>
      </c>
      <c r="W1046" s="414">
        <f>(SUM($N270:$Q270,$T270)-SUM($N1046:$Q1046)-$T1046)*'Appx 1. Ref Rates'!$U46</f>
        <v>0</v>
      </c>
      <c r="X1046" s="414">
        <f>($R270+$U270-$R1046-$U1046)*'Appx 1. Ref Rates'!$U46</f>
        <v>0</v>
      </c>
      <c r="Y1046" s="414">
        <f>($S270-$S1046-V1046)*'Appx 1. Ref Rates'!$U46</f>
        <v>0</v>
      </c>
      <c r="Z1046" s="414">
        <f>(SUM($N270:$Q270,$T270)-SUM($N1046:Q1046)-$T1046-$W1046)*'Appx 1. Ref Rates'!$U46</f>
        <v>0</v>
      </c>
      <c r="AA1046" s="414">
        <f>($R270+$U270-$R1046-$U1046-$X1046)*'Appx 1. Ref Rates'!$U46</f>
        <v>0</v>
      </c>
      <c r="AB1046" s="414">
        <f>($S270-$S1046-V1046-Y1046)*'Appx 1. Ref Rates'!$U46</f>
        <v>0</v>
      </c>
      <c r="AC1046" s="400">
        <f t="shared" si="595"/>
        <v>0</v>
      </c>
      <c r="AD1046" s="1198"/>
      <c r="AE1046" s="1199"/>
      <c r="AF1046" s="1200"/>
    </row>
    <row r="1047" spans="1:32" ht="15" customHeight="1" outlineLevel="1" x14ac:dyDescent="0.2">
      <c r="A1047" s="373">
        <v>365</v>
      </c>
      <c r="B1047" s="658"/>
      <c r="C1047" s="650"/>
      <c r="D1047" s="650"/>
      <c r="E1047" s="380"/>
      <c r="F1047" s="1106" t="str">
        <f t="shared" si="604"/>
        <v>RSB type 2 insured, less stable, fixed term 180 day deposit</v>
      </c>
      <c r="G1047" s="1226"/>
      <c r="H1047" s="1226"/>
      <c r="I1047" s="1226"/>
      <c r="J1047" s="1226"/>
      <c r="K1047" s="1226"/>
      <c r="L1047" s="1226"/>
      <c r="M1047" s="400">
        <f t="shared" si="605"/>
        <v>0</v>
      </c>
      <c r="N1047" s="411">
        <f>IF(N271="",0,N271*'Appx 1. Ref Rates'!$T47)</f>
        <v>0</v>
      </c>
      <c r="O1047" s="414">
        <f>IF(O271="",0,O271*'Appx 1. Ref Rates'!$T47)</f>
        <v>0</v>
      </c>
      <c r="P1047" s="414">
        <f>IF(P271="",0,P271*'Appx 1. Ref Rates'!$T47)</f>
        <v>0</v>
      </c>
      <c r="Q1047" s="415">
        <f>IF(Q271="",0,Q271*'Appx 1. Ref Rates'!$T47)</f>
        <v>0</v>
      </c>
      <c r="R1047" s="411">
        <f>IF(R271="",0,R271*'Appx 1. Ref Rates'!$U47)</f>
        <v>0</v>
      </c>
      <c r="S1047" s="414">
        <f>IF(S271="",0,S271*'Appx 1. Ref Rates'!$U47)</f>
        <v>0</v>
      </c>
      <c r="T1047" s="414">
        <f>IF(T271="",0,T271*'Appx 1. Ref Rates'!$U47)</f>
        <v>0</v>
      </c>
      <c r="U1047" s="414">
        <f>IF(U271="",0,U271*'Appx 1. Ref Rates'!$U47)</f>
        <v>0</v>
      </c>
      <c r="V1047" s="414">
        <f>IF(V271="",0,V271*'Appx 1. Ref Rates'!$U47)</f>
        <v>0</v>
      </c>
      <c r="W1047" s="414">
        <f>(SUM($N271:$Q271,$W271)-SUM($N1047:$Q1047))*'Appx 1. Ref Rates'!$U47</f>
        <v>0</v>
      </c>
      <c r="X1047" s="414">
        <f>($R271+$X271-R1047)*'Appx 1. Ref Rates'!$U47</f>
        <v>0</v>
      </c>
      <c r="Y1047" s="414">
        <f>($S271+$Y271-S1047)*'Appx 1. Ref Rates'!$U47</f>
        <v>0</v>
      </c>
      <c r="Z1047" s="414">
        <f>($T271-$T1047)*'Appx 1. Ref Rates'!$U47</f>
        <v>0</v>
      </c>
      <c r="AA1047" s="414">
        <f>($U271-$U1047)*'Appx 1. Ref Rates'!$U47</f>
        <v>0</v>
      </c>
      <c r="AB1047" s="414">
        <f>($V271-$V1047)*'Appx 1. Ref Rates'!$U47</f>
        <v>0</v>
      </c>
      <c r="AC1047" s="400">
        <f t="shared" si="595"/>
        <v>0</v>
      </c>
      <c r="AD1047" s="1198"/>
      <c r="AE1047" s="1199"/>
      <c r="AF1047" s="1200"/>
    </row>
    <row r="1048" spans="1:32" ht="15" customHeight="1" outlineLevel="1" x14ac:dyDescent="0.2">
      <c r="A1048" s="373">
        <v>366</v>
      </c>
      <c r="B1048" s="658"/>
      <c r="C1048" s="650"/>
      <c r="D1048" s="650"/>
      <c r="E1048" s="380"/>
      <c r="F1048" s="1106" t="str">
        <f t="shared" si="604"/>
        <v>RSB type 2 insured, less stable, fixed term 1 year deposit</v>
      </c>
      <c r="G1048" s="1226"/>
      <c r="H1048" s="1226"/>
      <c r="I1048" s="1226"/>
      <c r="J1048" s="1226"/>
      <c r="K1048" s="1226"/>
      <c r="L1048" s="1226"/>
      <c r="M1048" s="400">
        <f t="shared" si="605"/>
        <v>0</v>
      </c>
      <c r="N1048" s="411">
        <f>IF(N272="",0,N272*'Appx 1. Ref Rates'!$T48)</f>
        <v>0</v>
      </c>
      <c r="O1048" s="414">
        <f>IF(O272="",0,O272*'Appx 1. Ref Rates'!$T48)</f>
        <v>0</v>
      </c>
      <c r="P1048" s="414">
        <f>IF(P272="",0,P272*'Appx 1. Ref Rates'!$T48)</f>
        <v>0</v>
      </c>
      <c r="Q1048" s="415">
        <f>IF(Q272="",0,Q272*'Appx 1. Ref Rates'!$T48)</f>
        <v>0</v>
      </c>
      <c r="R1048" s="411">
        <f>IF(R272="",0,R272*'Appx 1. Ref Rates'!$U48)</f>
        <v>0</v>
      </c>
      <c r="S1048" s="414">
        <f>IF(S272="",0,S272*'Appx 1. Ref Rates'!$U48)</f>
        <v>0</v>
      </c>
      <c r="T1048" s="414">
        <f>IF(T272="",0,T272*'Appx 1. Ref Rates'!$U48)</f>
        <v>0</v>
      </c>
      <c r="U1048" s="414">
        <f>IF(U272="",0,U272*'Appx 1. Ref Rates'!$U48)</f>
        <v>0</v>
      </c>
      <c r="V1048" s="414">
        <f>IF(V272="",0,V272*'Appx 1. Ref Rates'!$U48)</f>
        <v>0</v>
      </c>
      <c r="W1048" s="414">
        <f>(SUM($N272:$Q272,$W272)-SUM($N1048:$Q1048))*'Appx 1. Ref Rates'!$U48</f>
        <v>0</v>
      </c>
      <c r="X1048" s="414">
        <f>($R272+$X272-R1048)*'Appx 1. Ref Rates'!$U48</f>
        <v>0</v>
      </c>
      <c r="Y1048" s="414">
        <f>($S272+$Y272-S1048)*'Appx 1. Ref Rates'!$U48</f>
        <v>0</v>
      </c>
      <c r="Z1048" s="414">
        <f>($T272-$T1048)*'Appx 1. Ref Rates'!$U48</f>
        <v>0</v>
      </c>
      <c r="AA1048" s="414">
        <f>($U272-$U1048)*'Appx 1. Ref Rates'!$U48</f>
        <v>0</v>
      </c>
      <c r="AB1048" s="414">
        <f>($V272-$V1048)*'Appx 1. Ref Rates'!$U48</f>
        <v>0</v>
      </c>
      <c r="AC1048" s="400">
        <f t="shared" si="595"/>
        <v>0</v>
      </c>
      <c r="AD1048" s="1198"/>
      <c r="AE1048" s="1199"/>
      <c r="AF1048" s="1200"/>
    </row>
    <row r="1049" spans="1:32" ht="15" customHeight="1" outlineLevel="1" x14ac:dyDescent="0.2">
      <c r="A1049" s="373">
        <v>367</v>
      </c>
      <c r="B1049" s="658"/>
      <c r="C1049" s="377"/>
      <c r="D1049" s="377"/>
      <c r="E1049" s="381"/>
      <c r="F1049" s="1106" t="str">
        <f t="shared" si="604"/>
        <v>RSB type 2 insured, less stable, fixed term &gt; 1 year deposit</v>
      </c>
      <c r="G1049" s="1226"/>
      <c r="H1049" s="1226"/>
      <c r="I1049" s="1226"/>
      <c r="J1049" s="1226"/>
      <c r="K1049" s="1226"/>
      <c r="L1049" s="1226"/>
      <c r="M1049" s="400">
        <f t="shared" si="605"/>
        <v>0</v>
      </c>
      <c r="N1049" s="411">
        <f>IF(N273="",0,N273*'Appx 1. Ref Rates'!$T49)</f>
        <v>0</v>
      </c>
      <c r="O1049" s="414">
        <f>IF(O273="",0,O273*'Appx 1. Ref Rates'!$T49)</f>
        <v>0</v>
      </c>
      <c r="P1049" s="414">
        <f>IF(P273="",0,P273*'Appx 1. Ref Rates'!$T49)</f>
        <v>0</v>
      </c>
      <c r="Q1049" s="415">
        <f>IF(Q273="",0,Q273*'Appx 1. Ref Rates'!$T49)</f>
        <v>0</v>
      </c>
      <c r="R1049" s="411">
        <f>IF(R273="",0,R273*'Appx 1. Ref Rates'!$U49)</f>
        <v>0</v>
      </c>
      <c r="S1049" s="414">
        <f>IF(S273="",0,S273*'Appx 1. Ref Rates'!$U49)</f>
        <v>0</v>
      </c>
      <c r="T1049" s="414">
        <f>IF(T273="",0,T273*'Appx 1. Ref Rates'!$U49)</f>
        <v>0</v>
      </c>
      <c r="U1049" s="414">
        <f>IF(U273="",0,U273*'Appx 1. Ref Rates'!$U49)</f>
        <v>0</v>
      </c>
      <c r="V1049" s="414">
        <f>IF(V273="",0,V273*'Appx 1. Ref Rates'!$U49)</f>
        <v>0</v>
      </c>
      <c r="W1049" s="414">
        <f>(SUM($N273:$Q273,$W273)-SUM($N1049:$Q1049))*'Appx 1. Ref Rates'!$U49</f>
        <v>0</v>
      </c>
      <c r="X1049" s="414">
        <f>($R273+$X273-R1049)*'Appx 1. Ref Rates'!$U49</f>
        <v>0</v>
      </c>
      <c r="Y1049" s="414">
        <f>($S273+$Y273-S1049)*'Appx 1. Ref Rates'!$U49</f>
        <v>0</v>
      </c>
      <c r="Z1049" s="414">
        <f>($T273-$T1049)*'Appx 1. Ref Rates'!$U49</f>
        <v>0</v>
      </c>
      <c r="AA1049" s="414">
        <f>($U273-$U1049)*'Appx 1. Ref Rates'!$U49</f>
        <v>0</v>
      </c>
      <c r="AB1049" s="414">
        <f>($V273-$V1049)*'Appx 1. Ref Rates'!$U49</f>
        <v>0</v>
      </c>
      <c r="AC1049" s="400">
        <f t="shared" si="595"/>
        <v>0</v>
      </c>
      <c r="AD1049" s="1198"/>
      <c r="AE1049" s="1199"/>
      <c r="AF1049" s="1200"/>
    </row>
    <row r="1050" spans="1:32" ht="15" customHeight="1" outlineLevel="1" x14ac:dyDescent="0.2">
      <c r="A1050" s="373">
        <v>368</v>
      </c>
      <c r="B1050" s="658"/>
      <c r="C1050" s="377"/>
      <c r="D1050" s="390"/>
      <c r="E1050" s="1100" t="str">
        <f>E274</f>
        <v>RSB fixed term deposits - Uninsured</v>
      </c>
      <c r="F1050" s="1237"/>
      <c r="G1050" s="1237"/>
      <c r="H1050" s="1237"/>
      <c r="I1050" s="1237"/>
      <c r="J1050" s="1237"/>
      <c r="K1050" s="1237"/>
      <c r="L1050" s="1237"/>
      <c r="M1050" s="399">
        <f>SUBTOTAL(9,M1051:M1056)</f>
        <v>0</v>
      </c>
      <c r="N1050" s="402">
        <f t="shared" ref="N1050:AC1050" si="606">SUBTOTAL(9,N1051:N1056)</f>
        <v>0</v>
      </c>
      <c r="O1050" s="406">
        <f t="shared" si="606"/>
        <v>0</v>
      </c>
      <c r="P1050" s="405">
        <f t="shared" si="606"/>
        <v>0</v>
      </c>
      <c r="Q1050" s="407">
        <f t="shared" si="606"/>
        <v>0</v>
      </c>
      <c r="R1050" s="402">
        <f t="shared" si="606"/>
        <v>0</v>
      </c>
      <c r="S1050" s="406">
        <f t="shared" si="606"/>
        <v>0</v>
      </c>
      <c r="T1050" s="405">
        <f t="shared" si="606"/>
        <v>0</v>
      </c>
      <c r="U1050" s="405">
        <f t="shared" si="606"/>
        <v>0</v>
      </c>
      <c r="V1050" s="405">
        <f t="shared" si="606"/>
        <v>0</v>
      </c>
      <c r="W1050" s="405">
        <f t="shared" si="606"/>
        <v>0</v>
      </c>
      <c r="X1050" s="405">
        <f t="shared" si="606"/>
        <v>0</v>
      </c>
      <c r="Y1050" s="405">
        <f t="shared" si="606"/>
        <v>0</v>
      </c>
      <c r="Z1050" s="405">
        <f t="shared" si="606"/>
        <v>0</v>
      </c>
      <c r="AA1050" s="405">
        <f t="shared" si="606"/>
        <v>0</v>
      </c>
      <c r="AB1050" s="403">
        <f t="shared" si="606"/>
        <v>0</v>
      </c>
      <c r="AC1050" s="407">
        <f t="shared" si="606"/>
        <v>0</v>
      </c>
      <c r="AD1050" s="1198"/>
      <c r="AE1050" s="1199"/>
      <c r="AF1050" s="1200"/>
    </row>
    <row r="1051" spans="1:32" ht="15" customHeight="1" outlineLevel="1" x14ac:dyDescent="0.2">
      <c r="A1051" s="373">
        <v>369</v>
      </c>
      <c r="B1051" s="658"/>
      <c r="C1051" s="650"/>
      <c r="D1051" s="650"/>
      <c r="E1051" s="380"/>
      <c r="F1051" s="1106" t="str">
        <f t="shared" ref="F1051:F1056" si="607">F275</f>
        <v>RSB uninsured, fixed term 30 day deposit</v>
      </c>
      <c r="G1051" s="1226"/>
      <c r="H1051" s="1226"/>
      <c r="I1051" s="1226"/>
      <c r="J1051" s="1226"/>
      <c r="K1051" s="1226"/>
      <c r="L1051" s="1226"/>
      <c r="M1051" s="400">
        <f t="shared" ref="M1051:M1056" si="608">M275</f>
        <v>0</v>
      </c>
      <c r="N1051" s="411">
        <f>IF(N275="",0,N275*'Appx 1. Ref Rates'!$T51)</f>
        <v>0</v>
      </c>
      <c r="O1051" s="414">
        <f>IF(O275="",0,O275*'Appx 1. Ref Rates'!$T51)</f>
        <v>0</v>
      </c>
      <c r="P1051" s="414">
        <f>IF(P275="",0,P275*'Appx 1. Ref Rates'!$T51)</f>
        <v>0</v>
      </c>
      <c r="Q1051" s="415">
        <f>IF(Q275="",0,Q275*'Appx 1. Ref Rates'!$T51)</f>
        <v>0</v>
      </c>
      <c r="R1051" s="411">
        <f>(SUM($N275:$R275)-SUM($N1051:Q1051))*'Appx 1. Ref Rates'!$U51</f>
        <v>0</v>
      </c>
      <c r="S1051" s="413">
        <f>(SUM($N275:$R275)-SUM($N1051:R1051))*'Appx 1. Ref Rates'!$U51</f>
        <v>0</v>
      </c>
      <c r="T1051" s="413">
        <f>(SUM($N275:$R275)-SUM($N1051:S1051))*'Appx 1. Ref Rates'!$U51</f>
        <v>0</v>
      </c>
      <c r="U1051" s="413">
        <f>(SUM($N275:$R275)-SUM($N1051:T1051))*'Appx 1. Ref Rates'!$U51</f>
        <v>0</v>
      </c>
      <c r="V1051" s="413">
        <f>(SUM($N275:$R275)-SUM($N1051:U1051))*'Appx 1. Ref Rates'!$U51</f>
        <v>0</v>
      </c>
      <c r="W1051" s="413">
        <f>(SUM($N275:$R275)-SUM($N1051:V1051))*'Appx 1. Ref Rates'!$U51</f>
        <v>0</v>
      </c>
      <c r="X1051" s="414">
        <f>(SUM($N275:$R275)-SUM($N1051:W1051))*'Appx 1. Ref Rates'!$U51</f>
        <v>0</v>
      </c>
      <c r="Y1051" s="413">
        <f>(SUM($N275:$R275)-SUM($N1051:X1051))*'Appx 1. Ref Rates'!$U51</f>
        <v>0</v>
      </c>
      <c r="Z1051" s="413">
        <f>(SUM($N275:$R275)-SUM($N1051:Y1051))*'Appx 1. Ref Rates'!$U51</f>
        <v>0</v>
      </c>
      <c r="AA1051" s="413">
        <f>(SUM($N275:$R275)-SUM($N1051:Z1051))*'Appx 1. Ref Rates'!$U51</f>
        <v>0</v>
      </c>
      <c r="AB1051" s="413">
        <f>(SUM($N275:$R275)-SUM($N1051:AA1051))*'Appx 1. Ref Rates'!$U51</f>
        <v>0</v>
      </c>
      <c r="AC1051" s="400">
        <f t="shared" si="595"/>
        <v>0</v>
      </c>
      <c r="AD1051" s="1198"/>
      <c r="AE1051" s="1199"/>
      <c r="AF1051" s="1200"/>
    </row>
    <row r="1052" spans="1:32" ht="15" customHeight="1" outlineLevel="1" x14ac:dyDescent="0.2">
      <c r="A1052" s="373">
        <v>370</v>
      </c>
      <c r="B1052" s="658"/>
      <c r="C1052" s="650"/>
      <c r="D1052" s="650"/>
      <c r="E1052" s="380"/>
      <c r="F1052" s="1106" t="str">
        <f t="shared" si="607"/>
        <v>RSB uninsured, fixed term 60 day deposit</v>
      </c>
      <c r="G1052" s="1226"/>
      <c r="H1052" s="1226"/>
      <c r="I1052" s="1226"/>
      <c r="J1052" s="1226"/>
      <c r="K1052" s="1226"/>
      <c r="L1052" s="1226"/>
      <c r="M1052" s="400">
        <f t="shared" si="608"/>
        <v>0</v>
      </c>
      <c r="N1052" s="411">
        <f>IF(N276="",0,N276*'Appx 1. Ref Rates'!$T52)</f>
        <v>0</v>
      </c>
      <c r="O1052" s="414">
        <f>IF(O276="",0,O276*'Appx 1. Ref Rates'!$T52)</f>
        <v>0</v>
      </c>
      <c r="P1052" s="414">
        <f>IF(P276="",0,P276*'Appx 1. Ref Rates'!$T52)</f>
        <v>0</v>
      </c>
      <c r="Q1052" s="431">
        <f>IF(Q276="",0,Q276*'Appx 1. Ref Rates'!$T52)</f>
        <v>0</v>
      </c>
      <c r="R1052" s="411">
        <f>IF(R276="",0,R276*'Appx 1. Ref Rates'!$U52)</f>
        <v>0</v>
      </c>
      <c r="S1052" s="432">
        <f>(SUM($N276:$Q276,$S276)-SUM($N1052:O1052))*'Appx 1. Ref Rates'!$U52</f>
        <v>0</v>
      </c>
      <c r="T1052" s="414">
        <f>($R276-$R1052)*'Appx 1. Ref Rates'!$U52</f>
        <v>0</v>
      </c>
      <c r="U1052" s="414">
        <f>(SUM($N276:$Q276,$S276)-SUM($N1052:Q1052)-S1052)*'Appx 1. Ref Rates'!$U52</f>
        <v>0</v>
      </c>
      <c r="V1052" s="414">
        <f>($R276-$R1052-T1052)*'Appx 1. Ref Rates'!$U52</f>
        <v>0</v>
      </c>
      <c r="W1052" s="414">
        <f>(SUM($N276:$Q276,$S276)-SUM($N1052:$Q1052)-$S1052-$U1052)*'Appx 1. Ref Rates'!$U52</f>
        <v>0</v>
      </c>
      <c r="X1052" s="414">
        <f>($R276-$R1052-$T1052-$V1052)*'Appx 1. Ref Rates'!$U52</f>
        <v>0</v>
      </c>
      <c r="Y1052" s="414">
        <f>(SUM($N276:$Q276,$S276)-SUM($N1052:Q1052)-$S1052-$U1052-$W1052)*'Appx 1. Ref Rates'!$U52</f>
        <v>0</v>
      </c>
      <c r="Z1052" s="414">
        <f>($R276-$R1052-$T1052-$V1052-$X1052)*'Appx 1. Ref Rates'!$U52</f>
        <v>0</v>
      </c>
      <c r="AA1052" s="414">
        <f>(SUM($N276:$Q276,$S276)-SUM($N1052:Q1052)-$S1052-$U1052-$W1052-$Y1052)*'Appx 1. Ref Rates'!$U52</f>
        <v>0</v>
      </c>
      <c r="AB1052" s="414">
        <f>($R276-$R1052-$T1052-$V1052-$X1052-$Z1052)*'Appx 1. Ref Rates'!$U52</f>
        <v>0</v>
      </c>
      <c r="AC1052" s="423">
        <f t="shared" si="595"/>
        <v>0</v>
      </c>
      <c r="AD1052" s="1198"/>
      <c r="AE1052" s="1199"/>
      <c r="AF1052" s="1200"/>
    </row>
    <row r="1053" spans="1:32" ht="15" customHeight="1" outlineLevel="1" x14ac:dyDescent="0.2">
      <c r="A1053" s="373">
        <v>371</v>
      </c>
      <c r="B1053" s="658"/>
      <c r="C1053" s="650"/>
      <c r="D1053" s="650"/>
      <c r="E1053" s="380"/>
      <c r="F1053" s="1106" t="str">
        <f t="shared" si="607"/>
        <v>RSB uninsured, fixed term 90 day deposit</v>
      </c>
      <c r="G1053" s="1226"/>
      <c r="H1053" s="1226"/>
      <c r="I1053" s="1226"/>
      <c r="J1053" s="1226"/>
      <c r="K1053" s="1226"/>
      <c r="L1053" s="1226"/>
      <c r="M1053" s="400">
        <f t="shared" si="608"/>
        <v>0</v>
      </c>
      <c r="N1053" s="411">
        <f>IF(N277="",0,N277*'Appx 1. Ref Rates'!$T53)</f>
        <v>0</v>
      </c>
      <c r="O1053" s="414">
        <f>IF(O277="",0,O277*'Appx 1. Ref Rates'!$T53)</f>
        <v>0</v>
      </c>
      <c r="P1053" s="414">
        <f>IF(P277="",0,P277*'Appx 1. Ref Rates'!$T53)</f>
        <v>0</v>
      </c>
      <c r="Q1053" s="415">
        <f>IF(Q277="",0,Q277*'Appx 1. Ref Rates'!$T53)</f>
        <v>0</v>
      </c>
      <c r="R1053" s="411">
        <f>IF(R277="",0,R277*'Appx 1. Ref Rates'!$U53)</f>
        <v>0</v>
      </c>
      <c r="S1053" s="414">
        <f>IF(S277="",0,S277*'Appx 1. Ref Rates'!$U53)</f>
        <v>0</v>
      </c>
      <c r="T1053" s="414">
        <f>(SUM($N277:$Q277,T277)-SUM($N1053:Q1053))*'Appx 1. Ref Rates'!$U53</f>
        <v>0</v>
      </c>
      <c r="U1053" s="414">
        <f>($R277+$U277-R1053)*'Appx 1. Ref Rates'!$U53</f>
        <v>0</v>
      </c>
      <c r="V1053" s="414">
        <f>($S277-$S1053)*'Appx 1. Ref Rates'!$U53</f>
        <v>0</v>
      </c>
      <c r="W1053" s="414">
        <f>(SUM($N277:$Q277,$T277)-SUM($N1053:$Q1053)-$T1053)*'Appx 1. Ref Rates'!$U53</f>
        <v>0</v>
      </c>
      <c r="X1053" s="414">
        <f>($R277+$U277-$R1053-$U1053)*'Appx 1. Ref Rates'!$U53</f>
        <v>0</v>
      </c>
      <c r="Y1053" s="414">
        <f>($S277-$S1053-V1053)*'Appx 1. Ref Rates'!$U53</f>
        <v>0</v>
      </c>
      <c r="Z1053" s="414">
        <f>(SUM($N277:$Q277,$T277)-SUM($N1053:Q1053)-$T1053-$W1053)*'Appx 1. Ref Rates'!$U53</f>
        <v>0</v>
      </c>
      <c r="AA1053" s="414">
        <f>($R277+$U277-$R1053-$U1053-$X1053)*'Appx 1. Ref Rates'!$U53</f>
        <v>0</v>
      </c>
      <c r="AB1053" s="414">
        <f>($S277-$S1053-V1053-Y1053)*'Appx 1. Ref Rates'!$U53</f>
        <v>0</v>
      </c>
      <c r="AC1053" s="400">
        <f t="shared" si="595"/>
        <v>0</v>
      </c>
      <c r="AD1053" s="1198"/>
      <c r="AE1053" s="1199"/>
      <c r="AF1053" s="1200"/>
    </row>
    <row r="1054" spans="1:32" ht="15" customHeight="1" outlineLevel="1" x14ac:dyDescent="0.2">
      <c r="A1054" s="373">
        <v>372</v>
      </c>
      <c r="B1054" s="658"/>
      <c r="C1054" s="650"/>
      <c r="D1054" s="650"/>
      <c r="E1054" s="380"/>
      <c r="F1054" s="1106" t="str">
        <f t="shared" si="607"/>
        <v>RSB uninsured, fixed term 180 day deposit</v>
      </c>
      <c r="G1054" s="1226"/>
      <c r="H1054" s="1226"/>
      <c r="I1054" s="1226"/>
      <c r="J1054" s="1226"/>
      <c r="K1054" s="1226"/>
      <c r="L1054" s="1226"/>
      <c r="M1054" s="400">
        <f t="shared" si="608"/>
        <v>0</v>
      </c>
      <c r="N1054" s="411">
        <f>IF(N278="",0,N278*'Appx 1. Ref Rates'!$T54)</f>
        <v>0</v>
      </c>
      <c r="O1054" s="414">
        <f>IF(O278="",0,O278*'Appx 1. Ref Rates'!$T54)</f>
        <v>0</v>
      </c>
      <c r="P1054" s="414">
        <f>IF(P278="",0,P278*'Appx 1. Ref Rates'!$T54)</f>
        <v>0</v>
      </c>
      <c r="Q1054" s="415">
        <f>IF(Q278="",0,Q278*'Appx 1. Ref Rates'!$T54)</f>
        <v>0</v>
      </c>
      <c r="R1054" s="411">
        <f>IF(R278="",0,R278*'Appx 1. Ref Rates'!$U54)</f>
        <v>0</v>
      </c>
      <c r="S1054" s="414">
        <f>IF(S278="",0,S278*'Appx 1. Ref Rates'!$U54)</f>
        <v>0</v>
      </c>
      <c r="T1054" s="414">
        <f>IF(T278="",0,T278*'Appx 1. Ref Rates'!$U54)</f>
        <v>0</v>
      </c>
      <c r="U1054" s="414">
        <f>IF(U278="",0,U278*'Appx 1. Ref Rates'!$U54)</f>
        <v>0</v>
      </c>
      <c r="V1054" s="414">
        <f>IF(V278="",0,V278*'Appx 1. Ref Rates'!$U54)</f>
        <v>0</v>
      </c>
      <c r="W1054" s="414">
        <f>(SUM($N278:$Q278,$W278)-SUM($N1054:$Q1054))*'Appx 1. Ref Rates'!$U54</f>
        <v>0</v>
      </c>
      <c r="X1054" s="414">
        <f>($R278+$X278-R1054)*'Appx 1. Ref Rates'!$U54</f>
        <v>0</v>
      </c>
      <c r="Y1054" s="414">
        <f>($S278+$Y278-S1054)*'Appx 1. Ref Rates'!$U54</f>
        <v>0</v>
      </c>
      <c r="Z1054" s="414">
        <f>($T278-$T1054)*'Appx 1. Ref Rates'!$U54</f>
        <v>0</v>
      </c>
      <c r="AA1054" s="414">
        <f>($U278-$U1054)*'Appx 1. Ref Rates'!$U54</f>
        <v>0</v>
      </c>
      <c r="AB1054" s="414">
        <f>($V278-$V1054)*'Appx 1. Ref Rates'!$U54</f>
        <v>0</v>
      </c>
      <c r="AC1054" s="400">
        <f t="shared" si="595"/>
        <v>0</v>
      </c>
      <c r="AD1054" s="1198"/>
      <c r="AE1054" s="1199"/>
      <c r="AF1054" s="1200"/>
    </row>
    <row r="1055" spans="1:32" ht="15" customHeight="1" outlineLevel="1" x14ac:dyDescent="0.2">
      <c r="A1055" s="373">
        <v>373</v>
      </c>
      <c r="B1055" s="658"/>
      <c r="C1055" s="650"/>
      <c r="D1055" s="650"/>
      <c r="E1055" s="380"/>
      <c r="F1055" s="1106" t="str">
        <f t="shared" si="607"/>
        <v>RSB uninsured, fixed term 1 year deposit</v>
      </c>
      <c r="G1055" s="1226"/>
      <c r="H1055" s="1226"/>
      <c r="I1055" s="1226"/>
      <c r="J1055" s="1226"/>
      <c r="K1055" s="1226"/>
      <c r="L1055" s="1226"/>
      <c r="M1055" s="400">
        <f t="shared" si="608"/>
        <v>0</v>
      </c>
      <c r="N1055" s="411">
        <f>IF(N279="",0,N279*'Appx 1. Ref Rates'!$T55)</f>
        <v>0</v>
      </c>
      <c r="O1055" s="414">
        <f>IF(O279="",0,O279*'Appx 1. Ref Rates'!$T55)</f>
        <v>0</v>
      </c>
      <c r="P1055" s="414">
        <f>IF(P279="",0,P279*'Appx 1. Ref Rates'!$T55)</f>
        <v>0</v>
      </c>
      <c r="Q1055" s="415">
        <f>IF(Q279="",0,Q279*'Appx 1. Ref Rates'!$T55)</f>
        <v>0</v>
      </c>
      <c r="R1055" s="411">
        <f>IF(R279="",0,R279*'Appx 1. Ref Rates'!$U55)</f>
        <v>0</v>
      </c>
      <c r="S1055" s="414">
        <f>IF(S279="",0,S279*'Appx 1. Ref Rates'!$U55)</f>
        <v>0</v>
      </c>
      <c r="T1055" s="414">
        <f>IF(T279="",0,T279*'Appx 1. Ref Rates'!$U55)</f>
        <v>0</v>
      </c>
      <c r="U1055" s="414">
        <f>IF(U279="",0,U279*'Appx 1. Ref Rates'!$U55)</f>
        <v>0</v>
      </c>
      <c r="V1055" s="414">
        <f>IF(V279="",0,V279*'Appx 1. Ref Rates'!$U55)</f>
        <v>0</v>
      </c>
      <c r="W1055" s="414">
        <f>IF(W279="",0,W279*'Appx 1. Ref Rates'!$U55)</f>
        <v>0</v>
      </c>
      <c r="X1055" s="414">
        <f>IF(X279="",0,X279*'Appx 1. Ref Rates'!$U55)</f>
        <v>0</v>
      </c>
      <c r="Y1055" s="414">
        <f>IF(Y279="",0,Y279*'Appx 1. Ref Rates'!$U55)</f>
        <v>0</v>
      </c>
      <c r="Z1055" s="414">
        <f>IF(Z279="",0,Z279*'Appx 1. Ref Rates'!$U55)</f>
        <v>0</v>
      </c>
      <c r="AA1055" s="414">
        <f>IF(AA279="",0,AA279*'Appx 1. Ref Rates'!$U55)</f>
        <v>0</v>
      </c>
      <c r="AB1055" s="414">
        <f>IF(AB279="",0,AB279*'Appx 1. Ref Rates'!$U55)</f>
        <v>0</v>
      </c>
      <c r="AC1055" s="400">
        <f t="shared" si="595"/>
        <v>0</v>
      </c>
      <c r="AD1055" s="1198"/>
      <c r="AE1055" s="1199"/>
      <c r="AF1055" s="1200"/>
    </row>
    <row r="1056" spans="1:32" ht="15" customHeight="1" outlineLevel="1" x14ac:dyDescent="0.2">
      <c r="A1056" s="373">
        <v>374</v>
      </c>
      <c r="B1056" s="651"/>
      <c r="C1056" s="747"/>
      <c r="D1056" s="747"/>
      <c r="E1056" s="748"/>
      <c r="F1056" s="1106" t="str">
        <f t="shared" si="607"/>
        <v>RSB uninsured, fixed term &gt; 1 year deposit</v>
      </c>
      <c r="G1056" s="1226"/>
      <c r="H1056" s="1226"/>
      <c r="I1056" s="1226"/>
      <c r="J1056" s="1226"/>
      <c r="K1056" s="1226"/>
      <c r="L1056" s="1226"/>
      <c r="M1056" s="400">
        <f t="shared" si="608"/>
        <v>0</v>
      </c>
      <c r="N1056" s="411">
        <f>IF(N280="",0,N280*'Appx 1. Ref Rates'!$T56)</f>
        <v>0</v>
      </c>
      <c r="O1056" s="414">
        <f>IF(O280="",0,O280*'Appx 1. Ref Rates'!$T56)</f>
        <v>0</v>
      </c>
      <c r="P1056" s="414">
        <f>IF(P280="",0,P280*'Appx 1. Ref Rates'!$T56)</f>
        <v>0</v>
      </c>
      <c r="Q1056" s="415">
        <f>IF(Q280="",0,Q280*'Appx 1. Ref Rates'!$T56)</f>
        <v>0</v>
      </c>
      <c r="R1056" s="411">
        <f>IF(R280="",0,R280*'Appx 1. Ref Rates'!$U56)</f>
        <v>0</v>
      </c>
      <c r="S1056" s="414">
        <f>IF(S280="",0,S280*'Appx 1. Ref Rates'!$U56)</f>
        <v>0</v>
      </c>
      <c r="T1056" s="414">
        <f>IF(T280="",0,T280*'Appx 1. Ref Rates'!$U56)</f>
        <v>0</v>
      </c>
      <c r="U1056" s="414">
        <f>IF(U280="",0,U280*'Appx 1. Ref Rates'!$U56)</f>
        <v>0</v>
      </c>
      <c r="V1056" s="414">
        <f>IF(V280="",0,V280*'Appx 1. Ref Rates'!$U56)</f>
        <v>0</v>
      </c>
      <c r="W1056" s="414">
        <f>IF(W280="",0,W280*'Appx 1. Ref Rates'!$U56)</f>
        <v>0</v>
      </c>
      <c r="X1056" s="414">
        <f>IF(X280="",0,X280*'Appx 1. Ref Rates'!$U56)</f>
        <v>0</v>
      </c>
      <c r="Y1056" s="414">
        <f>IF(Y280="",0,Y280*'Appx 1. Ref Rates'!$U56)</f>
        <v>0</v>
      </c>
      <c r="Z1056" s="414">
        <f>IF(Z280="",0,Z280*'Appx 1. Ref Rates'!$U56)</f>
        <v>0</v>
      </c>
      <c r="AA1056" s="414">
        <f>IF(AA280="",0,AA280*'Appx 1. Ref Rates'!$U56)</f>
        <v>0</v>
      </c>
      <c r="AB1056" s="414">
        <f>IF(AB280="",0,AB280*'Appx 1. Ref Rates'!$U56)</f>
        <v>0</v>
      </c>
      <c r="AC1056" s="400">
        <f t="shared" si="595"/>
        <v>0</v>
      </c>
      <c r="AD1056" s="1201"/>
      <c r="AE1056" s="1202"/>
      <c r="AF1056" s="1203"/>
    </row>
    <row r="1057" spans="1:32" ht="15" customHeight="1" outlineLevel="1" x14ac:dyDescent="0.2">
      <c r="A1057" s="373">
        <v>375</v>
      </c>
      <c r="B1057" s="653"/>
      <c r="C1057" s="749"/>
      <c r="D1057" s="750"/>
      <c r="E1057" s="1100" t="str">
        <f>E281</f>
        <v>RSB fixed term deposits - Unaffiliated third-party sourced</v>
      </c>
      <c r="F1057" s="1237"/>
      <c r="G1057" s="1237"/>
      <c r="H1057" s="1237"/>
      <c r="I1057" s="1237"/>
      <c r="J1057" s="1237"/>
      <c r="K1057" s="1237"/>
      <c r="L1057" s="1237"/>
      <c r="M1057" s="399">
        <f>SUBTOTAL(9,M1058:M1063)</f>
        <v>0</v>
      </c>
      <c r="N1057" s="402">
        <f t="shared" ref="N1057:AC1057" si="609">SUBTOTAL(9,N1058:N1063)</f>
        <v>0</v>
      </c>
      <c r="O1057" s="406">
        <f t="shared" si="609"/>
        <v>0</v>
      </c>
      <c r="P1057" s="405">
        <f t="shared" si="609"/>
        <v>0</v>
      </c>
      <c r="Q1057" s="407">
        <f t="shared" si="609"/>
        <v>0</v>
      </c>
      <c r="R1057" s="402">
        <f t="shared" si="609"/>
        <v>0</v>
      </c>
      <c r="S1057" s="406">
        <f t="shared" si="609"/>
        <v>0</v>
      </c>
      <c r="T1057" s="405">
        <f t="shared" si="609"/>
        <v>0</v>
      </c>
      <c r="U1057" s="405">
        <f t="shared" si="609"/>
        <v>0</v>
      </c>
      <c r="V1057" s="405">
        <f t="shared" si="609"/>
        <v>0</v>
      </c>
      <c r="W1057" s="405">
        <f t="shared" si="609"/>
        <v>0</v>
      </c>
      <c r="X1057" s="405">
        <f t="shared" si="609"/>
        <v>0</v>
      </c>
      <c r="Y1057" s="405">
        <f t="shared" si="609"/>
        <v>0</v>
      </c>
      <c r="Z1057" s="405">
        <f t="shared" si="609"/>
        <v>0</v>
      </c>
      <c r="AA1057" s="405">
        <f t="shared" si="609"/>
        <v>0</v>
      </c>
      <c r="AB1057" s="403">
        <f t="shared" si="609"/>
        <v>0</v>
      </c>
      <c r="AC1057" s="407">
        <f t="shared" si="609"/>
        <v>0</v>
      </c>
      <c r="AD1057" s="957"/>
      <c r="AE1057" s="1196"/>
      <c r="AF1057" s="1197"/>
    </row>
    <row r="1058" spans="1:32" ht="15" customHeight="1" outlineLevel="1" x14ac:dyDescent="0.2">
      <c r="A1058" s="373">
        <v>376</v>
      </c>
      <c r="B1058" s="658"/>
      <c r="C1058" s="650"/>
      <c r="D1058" s="650"/>
      <c r="E1058" s="380"/>
      <c r="F1058" s="1106" t="str">
        <f t="shared" ref="F1058:F1063" si="610">F282</f>
        <v>RSB unaffiliated third-party sourced, fixed term 30 days deposit</v>
      </c>
      <c r="G1058" s="1226"/>
      <c r="H1058" s="1226"/>
      <c r="I1058" s="1226"/>
      <c r="J1058" s="1226"/>
      <c r="K1058" s="1226"/>
      <c r="L1058" s="1226"/>
      <c r="M1058" s="400">
        <f t="shared" ref="M1058:AB1066" si="611">M282</f>
        <v>0</v>
      </c>
      <c r="N1058" s="411">
        <f>IF(N282="",0,N282*'Appx 1. Ref Rates'!$T58)</f>
        <v>0</v>
      </c>
      <c r="O1058" s="414">
        <f>IF(O282="",0,O282*'Appx 1. Ref Rates'!$T58)</f>
        <v>0</v>
      </c>
      <c r="P1058" s="414">
        <f>IF(P282="",0,P282*'Appx 1. Ref Rates'!$T58)</f>
        <v>0</v>
      </c>
      <c r="Q1058" s="415">
        <f>IF(Q282="",0,Q282*'Appx 1. Ref Rates'!$T58)</f>
        <v>0</v>
      </c>
      <c r="R1058" s="411">
        <f>(SUM($N282:$R282)-SUM($N1058:Q1058))*'Appx 1. Ref Rates'!$U58</f>
        <v>0</v>
      </c>
      <c r="S1058" s="413">
        <f>(SUM($N282:$R282)-SUM($N1058:R1058))*'Appx 1. Ref Rates'!$U58</f>
        <v>0</v>
      </c>
      <c r="T1058" s="413">
        <f>(SUM($N282:$R282)-SUM($N1058:S1058))*'Appx 1. Ref Rates'!$U58</f>
        <v>0</v>
      </c>
      <c r="U1058" s="413">
        <f>(SUM($N282:$R282)-SUM($N1058:T1058))*'Appx 1. Ref Rates'!$U58</f>
        <v>0</v>
      </c>
      <c r="V1058" s="413">
        <f>(SUM($N282:$R282)-SUM($N1058:U1058))*'Appx 1. Ref Rates'!$U58</f>
        <v>0</v>
      </c>
      <c r="W1058" s="413">
        <f>(SUM($N282:$R282)-SUM($N1058:V1058))*'Appx 1. Ref Rates'!$U58</f>
        <v>0</v>
      </c>
      <c r="X1058" s="414">
        <f>(SUM($N282:$R282)-SUM($N1058:W1058))*'Appx 1. Ref Rates'!$U58</f>
        <v>0</v>
      </c>
      <c r="Y1058" s="413">
        <f>(SUM($N282:$R282)-SUM($N1058:X1058))*'Appx 1. Ref Rates'!$U58</f>
        <v>0</v>
      </c>
      <c r="Z1058" s="413">
        <f>(SUM($N282:$R282)-SUM($N1058:Y1058))*'Appx 1. Ref Rates'!$U58</f>
        <v>0</v>
      </c>
      <c r="AA1058" s="413">
        <f>(SUM($N282:$R282)-SUM($N1058:Z1058))*'Appx 1. Ref Rates'!$U58</f>
        <v>0</v>
      </c>
      <c r="AB1058" s="413">
        <f>(SUM($N282:$R282)-SUM($N1058:AA1058))*'Appx 1. Ref Rates'!$U58</f>
        <v>0</v>
      </c>
      <c r="AC1058" s="400">
        <f t="shared" si="595"/>
        <v>0</v>
      </c>
      <c r="AD1058" s="1198"/>
      <c r="AE1058" s="1199"/>
      <c r="AF1058" s="1200"/>
    </row>
    <row r="1059" spans="1:32" ht="15" customHeight="1" outlineLevel="1" x14ac:dyDescent="0.2">
      <c r="A1059" s="373">
        <v>377</v>
      </c>
      <c r="B1059" s="658"/>
      <c r="C1059" s="650"/>
      <c r="D1059" s="650"/>
      <c r="E1059" s="380"/>
      <c r="F1059" s="1106" t="str">
        <f t="shared" si="610"/>
        <v>RSB unaffiliated third-party sourced, fixed term 60 days deposit</v>
      </c>
      <c r="G1059" s="1226"/>
      <c r="H1059" s="1226"/>
      <c r="I1059" s="1226"/>
      <c r="J1059" s="1226"/>
      <c r="K1059" s="1226"/>
      <c r="L1059" s="1226"/>
      <c r="M1059" s="400">
        <f t="shared" si="611"/>
        <v>0</v>
      </c>
      <c r="N1059" s="411">
        <f>IF(N283="",0,N283*'Appx 1. Ref Rates'!$T59)</f>
        <v>0</v>
      </c>
      <c r="O1059" s="414">
        <f>IF(O283="",0,O283*'Appx 1. Ref Rates'!$T59)</f>
        <v>0</v>
      </c>
      <c r="P1059" s="414">
        <f>IF(P283="",0,P283*'Appx 1. Ref Rates'!$T59)</f>
        <v>0</v>
      </c>
      <c r="Q1059" s="415">
        <f>IF(Q283="",0,Q283*'Appx 1. Ref Rates'!$T59)</f>
        <v>0</v>
      </c>
      <c r="R1059" s="411">
        <f>IF(R283="",0,R283*'Appx 1. Ref Rates'!$U59)</f>
        <v>0</v>
      </c>
      <c r="S1059" s="414">
        <f>IF(S283="",0,S283*'Appx 1. Ref Rates'!$U59)</f>
        <v>0</v>
      </c>
      <c r="T1059" s="414">
        <f>($R283-$R1059)*'Appx 1. Ref Rates'!$U59</f>
        <v>0</v>
      </c>
      <c r="U1059" s="414">
        <f>(SUM($N283:$Q283,$S283)-SUM($N1059:Q1059)-S1059)*'Appx 1. Ref Rates'!$U59</f>
        <v>0</v>
      </c>
      <c r="V1059" s="414">
        <f>($R283-$R1059-T1059)*'Appx 1. Ref Rates'!$U59</f>
        <v>0</v>
      </c>
      <c r="W1059" s="414">
        <f>(SUM($N283:$Q283,$S283)-SUM($N1059:$Q1059)-$S1059-$U1059)*'Appx 1. Ref Rates'!$U59</f>
        <v>0</v>
      </c>
      <c r="X1059" s="414">
        <f>($R283-$R1059-$T1059-$V1059)*'Appx 1. Ref Rates'!$U59</f>
        <v>0</v>
      </c>
      <c r="Y1059" s="414">
        <f>(SUM($N283:$Q283,$S283)-SUM($N1059:Q1059)-$S1059-$U1059-$W1059)*'Appx 1. Ref Rates'!$U59</f>
        <v>0</v>
      </c>
      <c r="Z1059" s="414">
        <f>($R283-$R1059-$T1059-$V1059-$X1059)*'Appx 1. Ref Rates'!$U59</f>
        <v>0</v>
      </c>
      <c r="AA1059" s="414">
        <f>(SUM($N283:$Q283,$S283)-SUM($N1059:Q1059)-$S1059-$U1059-$W1059-$Y1059)*'Appx 1. Ref Rates'!$U59</f>
        <v>0</v>
      </c>
      <c r="AB1059" s="414">
        <f>($R283-$R1059-$T1059-$V1059-$X1059-$Z1059)*'Appx 1. Ref Rates'!$U59</f>
        <v>0</v>
      </c>
      <c r="AC1059" s="400">
        <f t="shared" si="595"/>
        <v>0</v>
      </c>
      <c r="AD1059" s="1198"/>
      <c r="AE1059" s="1199"/>
      <c r="AF1059" s="1200"/>
    </row>
    <row r="1060" spans="1:32" ht="15" customHeight="1" outlineLevel="1" x14ac:dyDescent="0.2">
      <c r="A1060" s="373">
        <v>378</v>
      </c>
      <c r="B1060" s="658"/>
      <c r="C1060" s="650"/>
      <c r="D1060" s="650"/>
      <c r="E1060" s="380"/>
      <c r="F1060" s="1106" t="str">
        <f t="shared" si="610"/>
        <v>RSB unaffiliated third-party sourced, fixed term 90 days deposit</v>
      </c>
      <c r="G1060" s="1226"/>
      <c r="H1060" s="1226"/>
      <c r="I1060" s="1226"/>
      <c r="J1060" s="1226"/>
      <c r="K1060" s="1226"/>
      <c r="L1060" s="1226"/>
      <c r="M1060" s="400">
        <f t="shared" si="611"/>
        <v>0</v>
      </c>
      <c r="N1060" s="411">
        <f>IF(N284="",0,N284*'Appx 1. Ref Rates'!$T60)</f>
        <v>0</v>
      </c>
      <c r="O1060" s="414">
        <f>IF(O284="",0,O284*'Appx 1. Ref Rates'!$T60)</f>
        <v>0</v>
      </c>
      <c r="P1060" s="414">
        <f>IF(P284="",0,P284*'Appx 1. Ref Rates'!$T60)</f>
        <v>0</v>
      </c>
      <c r="Q1060" s="415">
        <f>IF(Q284="",0,Q284*'Appx 1. Ref Rates'!$T60)</f>
        <v>0</v>
      </c>
      <c r="R1060" s="411">
        <f>IF(R284="",0,R284*'Appx 1. Ref Rates'!$U60)</f>
        <v>0</v>
      </c>
      <c r="S1060" s="414">
        <f>IF(S284="",0,S284*'Appx 1. Ref Rates'!$U60)</f>
        <v>0</v>
      </c>
      <c r="T1060" s="414">
        <f>(SUM($N284:$Q284,T284)-SUM($N1060:Q1060))*'Appx 1. Ref Rates'!$U60</f>
        <v>0</v>
      </c>
      <c r="U1060" s="414">
        <f>($R284+$U284-R1060)*'Appx 1. Ref Rates'!$U60</f>
        <v>0</v>
      </c>
      <c r="V1060" s="414">
        <f>($S284-$S1060)*'Appx 1. Ref Rates'!$U60</f>
        <v>0</v>
      </c>
      <c r="W1060" s="414">
        <f>(SUM($N284:$Q284,$T284)-SUM($N1060:$Q1060)-$T1060)*'Appx 1. Ref Rates'!$U60</f>
        <v>0</v>
      </c>
      <c r="X1060" s="414">
        <f>($R284+$U284-$R1060-$U1060)*'Appx 1. Ref Rates'!$U60</f>
        <v>0</v>
      </c>
      <c r="Y1060" s="414">
        <f>($S284-$S1060-V1060)*'Appx 1. Ref Rates'!$U60</f>
        <v>0</v>
      </c>
      <c r="Z1060" s="414">
        <f>(SUM($N284:$Q284,$T284)-SUM($N1060:Q1060)-$T1060-$W1060)*'Appx 1. Ref Rates'!$U60</f>
        <v>0</v>
      </c>
      <c r="AA1060" s="414">
        <f>($R284+$U284-$R1060-$U1060-$X1060)*'Appx 1. Ref Rates'!$U60</f>
        <v>0</v>
      </c>
      <c r="AB1060" s="414">
        <f>($S284-$S1060-V1060-Y1060)*'Appx 1. Ref Rates'!$U60</f>
        <v>0</v>
      </c>
      <c r="AC1060" s="400">
        <f t="shared" si="595"/>
        <v>0</v>
      </c>
      <c r="AD1060" s="1198"/>
      <c r="AE1060" s="1199"/>
      <c r="AF1060" s="1200"/>
    </row>
    <row r="1061" spans="1:32" ht="15" customHeight="1" outlineLevel="1" x14ac:dyDescent="0.2">
      <c r="A1061" s="373">
        <v>379</v>
      </c>
      <c r="B1061" s="658"/>
      <c r="C1061" s="650"/>
      <c r="D1061" s="650"/>
      <c r="E1061" s="380"/>
      <c r="F1061" s="1106" t="str">
        <f t="shared" si="610"/>
        <v>RSB unaffiliated third-party sourced, fixed term 180 days deposit</v>
      </c>
      <c r="G1061" s="1226"/>
      <c r="H1061" s="1226"/>
      <c r="I1061" s="1226"/>
      <c r="J1061" s="1226"/>
      <c r="K1061" s="1226"/>
      <c r="L1061" s="1226"/>
      <c r="M1061" s="400">
        <f t="shared" si="611"/>
        <v>0</v>
      </c>
      <c r="N1061" s="411">
        <f>IF(N285="",0,N285*'Appx 1. Ref Rates'!$T61)</f>
        <v>0</v>
      </c>
      <c r="O1061" s="414">
        <f>IF(O285="",0,O285*'Appx 1. Ref Rates'!$T61)</f>
        <v>0</v>
      </c>
      <c r="P1061" s="414">
        <f>IF(P285="",0,P285*'Appx 1. Ref Rates'!$T61)</f>
        <v>0</v>
      </c>
      <c r="Q1061" s="415">
        <f>IF(Q285="",0,Q285*'Appx 1. Ref Rates'!$T61)</f>
        <v>0</v>
      </c>
      <c r="R1061" s="411">
        <f>IF(R285="",0,R285*'Appx 1. Ref Rates'!$U61)</f>
        <v>0</v>
      </c>
      <c r="S1061" s="414">
        <f>IF(S285="",0,S285*'Appx 1. Ref Rates'!$U61)</f>
        <v>0</v>
      </c>
      <c r="T1061" s="414">
        <f>IF(T285="",0,T285*'Appx 1. Ref Rates'!$U61)</f>
        <v>0</v>
      </c>
      <c r="U1061" s="414">
        <f>IF(U285="",0,U285*'Appx 1. Ref Rates'!$U61)</f>
        <v>0</v>
      </c>
      <c r="V1061" s="414">
        <f>IF(V285="",0,V285*'Appx 1. Ref Rates'!$U61)</f>
        <v>0</v>
      </c>
      <c r="W1061" s="414">
        <f>(SUM($N285:$Q285,$W285)-SUM($N1061:$Q1061))*'Appx 1. Ref Rates'!$U61</f>
        <v>0</v>
      </c>
      <c r="X1061" s="414">
        <f>($R285+$X285-R1061)*'Appx 1. Ref Rates'!$U61</f>
        <v>0</v>
      </c>
      <c r="Y1061" s="414">
        <f>($S285+$Y285-S1061)*'Appx 1. Ref Rates'!$U61</f>
        <v>0</v>
      </c>
      <c r="Z1061" s="414">
        <f>($T285-$T1061)*'Appx 1. Ref Rates'!$U61</f>
        <v>0</v>
      </c>
      <c r="AA1061" s="414">
        <f>($U285-$U1061)*'Appx 1. Ref Rates'!$U61</f>
        <v>0</v>
      </c>
      <c r="AB1061" s="414">
        <f>($V285-$V1061)*'Appx 1. Ref Rates'!$U61</f>
        <v>0</v>
      </c>
      <c r="AC1061" s="400">
        <f t="shared" si="595"/>
        <v>0</v>
      </c>
      <c r="AD1061" s="1198"/>
      <c r="AE1061" s="1199"/>
      <c r="AF1061" s="1200"/>
    </row>
    <row r="1062" spans="1:32" ht="15" customHeight="1" outlineLevel="1" x14ac:dyDescent="0.2">
      <c r="A1062" s="373">
        <v>380</v>
      </c>
      <c r="B1062" s="658"/>
      <c r="C1062" s="650"/>
      <c r="D1062" s="650"/>
      <c r="E1062" s="380"/>
      <c r="F1062" s="1106" t="str">
        <f t="shared" si="610"/>
        <v>RSB unaffiliated third-party sourced, fixed term 1 year deposit</v>
      </c>
      <c r="G1062" s="1226"/>
      <c r="H1062" s="1226"/>
      <c r="I1062" s="1226"/>
      <c r="J1062" s="1226"/>
      <c r="K1062" s="1226"/>
      <c r="L1062" s="1226"/>
      <c r="M1062" s="400">
        <f t="shared" si="611"/>
        <v>0</v>
      </c>
      <c r="N1062" s="411">
        <f>IF(N286="",0,N286*'Appx 1. Ref Rates'!$T62)</f>
        <v>0</v>
      </c>
      <c r="O1062" s="414">
        <f>IF(O286="",0,O286*'Appx 1. Ref Rates'!$T62)</f>
        <v>0</v>
      </c>
      <c r="P1062" s="414">
        <f>IF(P286="",0,P286*'Appx 1. Ref Rates'!$T62)</f>
        <v>0</v>
      </c>
      <c r="Q1062" s="415">
        <f>IF(Q286="",0,Q286*'Appx 1. Ref Rates'!$T62)</f>
        <v>0</v>
      </c>
      <c r="R1062" s="411">
        <f>IF(R286="",0,R286*'Appx 1. Ref Rates'!$U62)</f>
        <v>0</v>
      </c>
      <c r="S1062" s="414">
        <f>IF(S286="",0,S286*'Appx 1. Ref Rates'!$U62)</f>
        <v>0</v>
      </c>
      <c r="T1062" s="414">
        <f>IF(T286="",0,T286*'Appx 1. Ref Rates'!$U62)</f>
        <v>0</v>
      </c>
      <c r="U1062" s="414">
        <f>IF(U286="",0,U286*'Appx 1. Ref Rates'!$U62)</f>
        <v>0</v>
      </c>
      <c r="V1062" s="414">
        <f>IF(V286="",0,V286*'Appx 1. Ref Rates'!$U62)</f>
        <v>0</v>
      </c>
      <c r="W1062" s="414">
        <f>(SUM($N286:$Q286,$W286)-SUM($N1062:$Q1062))*'Appx 1. Ref Rates'!$U62</f>
        <v>0</v>
      </c>
      <c r="X1062" s="414">
        <f>($R286+$X286-R1062)*'Appx 1. Ref Rates'!$U62</f>
        <v>0</v>
      </c>
      <c r="Y1062" s="414">
        <f>($S286+$Y286-S1062)*'Appx 1. Ref Rates'!$U62</f>
        <v>0</v>
      </c>
      <c r="Z1062" s="414">
        <f>($T286-$T1062)*'Appx 1. Ref Rates'!$U62</f>
        <v>0</v>
      </c>
      <c r="AA1062" s="414">
        <f>($U286-$U1062)*'Appx 1. Ref Rates'!$U62</f>
        <v>0</v>
      </c>
      <c r="AB1062" s="414">
        <f>($V286-$V1062)*'Appx 1. Ref Rates'!$U62</f>
        <v>0</v>
      </c>
      <c r="AC1062" s="400">
        <f t="shared" si="595"/>
        <v>0</v>
      </c>
      <c r="AD1062" s="1198"/>
      <c r="AE1062" s="1199"/>
      <c r="AF1062" s="1200"/>
    </row>
    <row r="1063" spans="1:32" ht="15" customHeight="1" outlineLevel="1" x14ac:dyDescent="0.2">
      <c r="A1063" s="373">
        <v>381</v>
      </c>
      <c r="B1063" s="658"/>
      <c r="C1063" s="377"/>
      <c r="D1063" s="377"/>
      <c r="E1063" s="381"/>
      <c r="F1063" s="1106" t="str">
        <f t="shared" si="610"/>
        <v>RSB unaffiliated third-party sourced, fixed term &gt; 1 year deposit</v>
      </c>
      <c r="G1063" s="1226"/>
      <c r="H1063" s="1226"/>
      <c r="I1063" s="1226"/>
      <c r="J1063" s="1226"/>
      <c r="K1063" s="1226"/>
      <c r="L1063" s="1226"/>
      <c r="M1063" s="400">
        <f t="shared" si="611"/>
        <v>0</v>
      </c>
      <c r="N1063" s="411">
        <f>IF(N287="",0,N287*'Appx 1. Ref Rates'!$T63)</f>
        <v>0</v>
      </c>
      <c r="O1063" s="414">
        <f>IF(O287="",0,O287*'Appx 1. Ref Rates'!$T63)</f>
        <v>0</v>
      </c>
      <c r="P1063" s="414">
        <f>IF(P287="",0,P287*'Appx 1. Ref Rates'!$T63)</f>
        <v>0</v>
      </c>
      <c r="Q1063" s="415">
        <f>IF(Q287="",0,Q287*'Appx 1. Ref Rates'!$T63)</f>
        <v>0</v>
      </c>
      <c r="R1063" s="411">
        <f>IF(R287="",0,R287*'Appx 1. Ref Rates'!$U63)</f>
        <v>0</v>
      </c>
      <c r="S1063" s="414">
        <f>IF(S287="",0,S287*'Appx 1. Ref Rates'!$U63)</f>
        <v>0</v>
      </c>
      <c r="T1063" s="414">
        <f>IF(T287="",0,T287*'Appx 1. Ref Rates'!$U63)</f>
        <v>0</v>
      </c>
      <c r="U1063" s="414">
        <f>IF(U287="",0,U287*'Appx 1. Ref Rates'!$U63)</f>
        <v>0</v>
      </c>
      <c r="V1063" s="414">
        <f>IF(V287="",0,V287*'Appx 1. Ref Rates'!$U63)</f>
        <v>0</v>
      </c>
      <c r="W1063" s="414">
        <f>(SUM($N287:$Q287,$W287)-SUM($N1063:$Q1063))*'Appx 1. Ref Rates'!$U63</f>
        <v>0</v>
      </c>
      <c r="X1063" s="414">
        <f>($R287+$X287-R1063)*'Appx 1. Ref Rates'!$U63</f>
        <v>0</v>
      </c>
      <c r="Y1063" s="414">
        <f>($S287+$Y287-S1063)*'Appx 1. Ref Rates'!$U63</f>
        <v>0</v>
      </c>
      <c r="Z1063" s="414">
        <f>($T287-$T1063)*'Appx 1. Ref Rates'!$U63</f>
        <v>0</v>
      </c>
      <c r="AA1063" s="414">
        <f>($U287-$U1063)*'Appx 1. Ref Rates'!$U63</f>
        <v>0</v>
      </c>
      <c r="AB1063" s="414">
        <f>($V287-$V1063)*'Appx 1. Ref Rates'!$U63</f>
        <v>0</v>
      </c>
      <c r="AC1063" s="400">
        <f t="shared" si="595"/>
        <v>0</v>
      </c>
      <c r="AD1063" s="1198"/>
      <c r="AE1063" s="1199"/>
      <c r="AF1063" s="1200"/>
    </row>
    <row r="1064" spans="1:32" ht="15" customHeight="1" outlineLevel="1" x14ac:dyDescent="0.2">
      <c r="A1064" s="373">
        <v>382</v>
      </c>
      <c r="B1064" s="658"/>
      <c r="C1064" s="377"/>
      <c r="D1064" s="390"/>
      <c r="E1064" s="1100" t="str">
        <f>E288</f>
        <v>Retail and small business structured notes (RSBSN)</v>
      </c>
      <c r="F1064" s="1237"/>
      <c r="G1064" s="1237"/>
      <c r="H1064" s="1237"/>
      <c r="I1064" s="1237"/>
      <c r="J1064" s="1237"/>
      <c r="K1064" s="1237"/>
      <c r="L1064" s="1237"/>
      <c r="M1064" s="399">
        <f>SUBTOTAL(9,M1065:M1066)</f>
        <v>0</v>
      </c>
      <c r="N1064" s="402">
        <f t="shared" ref="N1064:AC1064" si="612">SUBTOTAL(9,N1065:N1066)</f>
        <v>0</v>
      </c>
      <c r="O1064" s="406">
        <f t="shared" si="612"/>
        <v>0</v>
      </c>
      <c r="P1064" s="405">
        <f t="shared" si="612"/>
        <v>0</v>
      </c>
      <c r="Q1064" s="407">
        <f t="shared" si="612"/>
        <v>0</v>
      </c>
      <c r="R1064" s="402">
        <f t="shared" si="612"/>
        <v>0</v>
      </c>
      <c r="S1064" s="406">
        <f t="shared" si="612"/>
        <v>0</v>
      </c>
      <c r="T1064" s="405">
        <f t="shared" si="612"/>
        <v>0</v>
      </c>
      <c r="U1064" s="405">
        <f t="shared" si="612"/>
        <v>0</v>
      </c>
      <c r="V1064" s="405">
        <f t="shared" si="612"/>
        <v>0</v>
      </c>
      <c r="W1064" s="405">
        <f t="shared" si="612"/>
        <v>0</v>
      </c>
      <c r="X1064" s="405">
        <f t="shared" si="612"/>
        <v>0</v>
      </c>
      <c r="Y1064" s="405">
        <f t="shared" si="612"/>
        <v>0</v>
      </c>
      <c r="Z1064" s="405">
        <f t="shared" si="612"/>
        <v>0</v>
      </c>
      <c r="AA1064" s="405">
        <f t="shared" si="612"/>
        <v>0</v>
      </c>
      <c r="AB1064" s="403">
        <f t="shared" si="612"/>
        <v>0</v>
      </c>
      <c r="AC1064" s="407">
        <f t="shared" si="612"/>
        <v>0</v>
      </c>
      <c r="AD1064" s="1198"/>
      <c r="AE1064" s="1199"/>
      <c r="AF1064" s="1200"/>
    </row>
    <row r="1065" spans="1:32" ht="15" customHeight="1" outlineLevel="1" x14ac:dyDescent="0.2">
      <c r="A1065" s="373">
        <v>383</v>
      </c>
      <c r="B1065" s="658"/>
      <c r="C1065" s="650"/>
      <c r="D1065" s="650"/>
      <c r="E1065" s="380"/>
      <c r="F1065" s="1106" t="str">
        <f t="shared" ref="F1065:F1066" si="613">F289</f>
        <v>RSBSN no cust call</v>
      </c>
      <c r="G1065" s="1226"/>
      <c r="H1065" s="1226"/>
      <c r="I1065" s="1226"/>
      <c r="J1065" s="1226"/>
      <c r="K1065" s="1226"/>
      <c r="L1065" s="1226"/>
      <c r="M1065" s="400">
        <f t="shared" si="611"/>
        <v>0</v>
      </c>
      <c r="N1065" s="411">
        <f t="shared" si="611"/>
        <v>0</v>
      </c>
      <c r="O1065" s="414">
        <f t="shared" si="611"/>
        <v>0</v>
      </c>
      <c r="P1065" s="414">
        <f t="shared" si="611"/>
        <v>0</v>
      </c>
      <c r="Q1065" s="415">
        <f t="shared" si="611"/>
        <v>0</v>
      </c>
      <c r="R1065" s="411">
        <f t="shared" si="611"/>
        <v>0</v>
      </c>
      <c r="S1065" s="413">
        <f t="shared" si="611"/>
        <v>0</v>
      </c>
      <c r="T1065" s="413">
        <f t="shared" si="611"/>
        <v>0</v>
      </c>
      <c r="U1065" s="413">
        <f t="shared" si="611"/>
        <v>0</v>
      </c>
      <c r="V1065" s="413">
        <f t="shared" si="611"/>
        <v>0</v>
      </c>
      <c r="W1065" s="413">
        <f t="shared" si="611"/>
        <v>0</v>
      </c>
      <c r="X1065" s="414">
        <f t="shared" si="611"/>
        <v>0</v>
      </c>
      <c r="Y1065" s="413">
        <f t="shared" si="611"/>
        <v>0</v>
      </c>
      <c r="Z1065" s="413">
        <f t="shared" si="611"/>
        <v>0</v>
      </c>
      <c r="AA1065" s="413">
        <f t="shared" si="611"/>
        <v>0</v>
      </c>
      <c r="AB1065" s="413">
        <f t="shared" si="611"/>
        <v>0</v>
      </c>
      <c r="AC1065" s="400">
        <f t="shared" si="595"/>
        <v>0</v>
      </c>
      <c r="AD1065" s="1198"/>
      <c r="AE1065" s="1199"/>
      <c r="AF1065" s="1200"/>
    </row>
    <row r="1066" spans="1:32" ht="15" customHeight="1" outlineLevel="1" x14ac:dyDescent="0.2">
      <c r="A1066" s="373">
        <v>384</v>
      </c>
      <c r="B1066" s="658"/>
      <c r="C1066" s="650"/>
      <c r="D1066" s="650"/>
      <c r="E1066" s="380"/>
      <c r="F1066" s="1106" t="str">
        <f t="shared" si="613"/>
        <v>RSBSN cust call</v>
      </c>
      <c r="G1066" s="1226"/>
      <c r="H1066" s="1226"/>
      <c r="I1066" s="1226"/>
      <c r="J1066" s="1226"/>
      <c r="K1066" s="1226"/>
      <c r="L1066" s="1226"/>
      <c r="M1066" s="400">
        <f t="shared" si="611"/>
        <v>0</v>
      </c>
      <c r="N1066" s="411">
        <f t="shared" si="611"/>
        <v>0</v>
      </c>
      <c r="O1066" s="414">
        <f t="shared" si="611"/>
        <v>0</v>
      </c>
      <c r="P1066" s="414">
        <f t="shared" si="611"/>
        <v>0</v>
      </c>
      <c r="Q1066" s="415">
        <f t="shared" si="611"/>
        <v>0</v>
      </c>
      <c r="R1066" s="411">
        <f t="shared" si="611"/>
        <v>0</v>
      </c>
      <c r="S1066" s="414">
        <f t="shared" si="611"/>
        <v>0</v>
      </c>
      <c r="T1066" s="414">
        <f t="shared" si="611"/>
        <v>0</v>
      </c>
      <c r="U1066" s="414">
        <f t="shared" si="611"/>
        <v>0</v>
      </c>
      <c r="V1066" s="414">
        <f t="shared" si="611"/>
        <v>0</v>
      </c>
      <c r="W1066" s="414">
        <f t="shared" si="611"/>
        <v>0</v>
      </c>
      <c r="X1066" s="414">
        <f t="shared" si="611"/>
        <v>0</v>
      </c>
      <c r="Y1066" s="414">
        <f t="shared" si="611"/>
        <v>0</v>
      </c>
      <c r="Z1066" s="414">
        <f t="shared" si="611"/>
        <v>0</v>
      </c>
      <c r="AA1066" s="414">
        <f t="shared" si="611"/>
        <v>0</v>
      </c>
      <c r="AB1066" s="414">
        <f t="shared" si="611"/>
        <v>0</v>
      </c>
      <c r="AC1066" s="400">
        <f t="shared" si="595"/>
        <v>0</v>
      </c>
      <c r="AD1066" s="1201"/>
      <c r="AE1066" s="1202"/>
      <c r="AF1066" s="1203"/>
    </row>
    <row r="1067" spans="1:32" ht="15" customHeight="1" outlineLevel="1" x14ac:dyDescent="0.2">
      <c r="A1067" s="373">
        <v>385</v>
      </c>
      <c r="B1067" s="658"/>
      <c r="C1067" s="377"/>
      <c r="D1067" s="1103" t="str">
        <f>D291</f>
        <v>Commercial, corporate and wholesale deposits (CCW)</v>
      </c>
      <c r="E1067" s="1114"/>
      <c r="F1067" s="1114"/>
      <c r="G1067" s="1114"/>
      <c r="H1067" s="1114"/>
      <c r="I1067" s="1114"/>
      <c r="J1067" s="1114"/>
      <c r="K1067" s="1114"/>
      <c r="L1067" s="1114"/>
      <c r="M1067" s="1114"/>
      <c r="N1067" s="1114"/>
      <c r="O1067" s="1114"/>
      <c r="P1067" s="1114"/>
      <c r="Q1067" s="1114"/>
      <c r="R1067" s="1114"/>
      <c r="S1067" s="1114"/>
      <c r="T1067" s="1114"/>
      <c r="U1067" s="1114"/>
      <c r="V1067" s="1114"/>
      <c r="W1067" s="1114"/>
      <c r="X1067" s="1114"/>
      <c r="Y1067" s="1114"/>
      <c r="Z1067" s="1114"/>
      <c r="AA1067" s="1114"/>
      <c r="AB1067" s="1114"/>
      <c r="AC1067" s="1114"/>
      <c r="AD1067" s="1114"/>
      <c r="AE1067" s="1114"/>
      <c r="AF1067" s="1355"/>
    </row>
    <row r="1068" spans="1:32" ht="15" customHeight="1" outlineLevel="1" x14ac:dyDescent="0.2">
      <c r="A1068" s="373">
        <v>386</v>
      </c>
      <c r="B1068" s="658"/>
      <c r="C1068" s="377"/>
      <c r="D1068" s="390"/>
      <c r="E1068" s="1097" t="str">
        <f>E292</f>
        <v>CCW demand - Operational</v>
      </c>
      <c r="F1068" s="1238"/>
      <c r="G1068" s="1238"/>
      <c r="H1068" s="1238"/>
      <c r="I1068" s="1238"/>
      <c r="J1068" s="1238"/>
      <c r="K1068" s="1238"/>
      <c r="L1068" s="1238"/>
      <c r="M1068" s="399">
        <f>SUBTOTAL(9,M1069:M1071)</f>
        <v>0</v>
      </c>
      <c r="N1068" s="402">
        <f t="shared" ref="N1068:AC1068" si="614">SUBTOTAL(9,N1069:N1071)</f>
        <v>0</v>
      </c>
      <c r="O1068" s="406">
        <f t="shared" si="614"/>
        <v>0</v>
      </c>
      <c r="P1068" s="405">
        <f t="shared" si="614"/>
        <v>0</v>
      </c>
      <c r="Q1068" s="407">
        <f t="shared" si="614"/>
        <v>0</v>
      </c>
      <c r="R1068" s="402">
        <f t="shared" si="614"/>
        <v>0</v>
      </c>
      <c r="S1068" s="406">
        <f t="shared" si="614"/>
        <v>0</v>
      </c>
      <c r="T1068" s="405">
        <f t="shared" si="614"/>
        <v>0</v>
      </c>
      <c r="U1068" s="405">
        <f t="shared" si="614"/>
        <v>0</v>
      </c>
      <c r="V1068" s="405">
        <f t="shared" si="614"/>
        <v>0</v>
      </c>
      <c r="W1068" s="405">
        <f t="shared" si="614"/>
        <v>0</v>
      </c>
      <c r="X1068" s="405">
        <f t="shared" si="614"/>
        <v>0</v>
      </c>
      <c r="Y1068" s="405">
        <f t="shared" si="614"/>
        <v>0</v>
      </c>
      <c r="Z1068" s="405">
        <f t="shared" si="614"/>
        <v>0</v>
      </c>
      <c r="AA1068" s="405">
        <f t="shared" si="614"/>
        <v>0</v>
      </c>
      <c r="AB1068" s="403">
        <f t="shared" si="614"/>
        <v>0</v>
      </c>
      <c r="AC1068" s="407">
        <f t="shared" si="614"/>
        <v>0</v>
      </c>
      <c r="AD1068" s="957"/>
      <c r="AE1068" s="1196"/>
      <c r="AF1068" s="1197"/>
    </row>
    <row r="1069" spans="1:32" ht="15" customHeight="1" outlineLevel="1" x14ac:dyDescent="0.2">
      <c r="A1069" s="373">
        <v>387</v>
      </c>
      <c r="B1069" s="658"/>
      <c r="C1069" s="650"/>
      <c r="D1069" s="650"/>
      <c r="E1069" s="380"/>
      <c r="F1069" s="1106" t="str">
        <f t="shared" ref="F1069:F1071" si="615">F293</f>
        <v>CCW operational, insured within approved jurisdiction</v>
      </c>
      <c r="G1069" s="1226"/>
      <c r="H1069" s="1226"/>
      <c r="I1069" s="1226"/>
      <c r="J1069" s="1226"/>
      <c r="K1069" s="1226"/>
      <c r="L1069" s="1226"/>
      <c r="M1069" s="400">
        <f t="shared" ref="M1069:AB1082" si="616">M293</f>
        <v>0</v>
      </c>
      <c r="N1069" s="411">
        <f>M1069*'Appx 1. Ref Rates'!S66</f>
        <v>0</v>
      </c>
      <c r="O1069" s="414">
        <f>($M1069-SUM($N1069:$N1069))*'Appx 1. Ref Rates'!$S66</f>
        <v>0</v>
      </c>
      <c r="P1069" s="414">
        <f>($M1069-SUM($N1069:$O1069))*'Appx 1. Ref Rates'!$S66</f>
        <v>0</v>
      </c>
      <c r="Q1069" s="415">
        <f>($M1069-SUM($N1069:P1069))*'Appx 1. Ref Rates'!$S66</f>
        <v>0</v>
      </c>
      <c r="R1069" s="411">
        <f>($M1069-SUM($N1069:Q1069))*'Appx 1. Ref Rates'!$U66</f>
        <v>0</v>
      </c>
      <c r="S1069" s="413">
        <f>($M1069-SUM($N1069:R1069))*'Appx 1. Ref Rates'!$U66</f>
        <v>0</v>
      </c>
      <c r="T1069" s="413">
        <f>($M1069-SUM($N1069:S1069))*'Appx 1. Ref Rates'!$U66</f>
        <v>0</v>
      </c>
      <c r="U1069" s="413">
        <f>($M1069-SUM($N1069:T1069))*'Appx 1. Ref Rates'!$U66</f>
        <v>0</v>
      </c>
      <c r="V1069" s="413">
        <f>($M1069-SUM($N1069:U1069))*'Appx 1. Ref Rates'!$U66</f>
        <v>0</v>
      </c>
      <c r="W1069" s="413">
        <f>($M1069-SUM($N1069:V1069))*'Appx 1. Ref Rates'!$U66</f>
        <v>0</v>
      </c>
      <c r="X1069" s="414">
        <f>($M1069-SUM($N1069:W1069))*'Appx 1. Ref Rates'!$U66</f>
        <v>0</v>
      </c>
      <c r="Y1069" s="413">
        <f>($M1069-SUM($N1069:X1069))*'Appx 1. Ref Rates'!$U66</f>
        <v>0</v>
      </c>
      <c r="Z1069" s="413">
        <f>($M1069-SUM($N1069:Y1069))*'Appx 1. Ref Rates'!$U66</f>
        <v>0</v>
      </c>
      <c r="AA1069" s="413">
        <f>($M1069-SUM($N1069:Z1069))*'Appx 1. Ref Rates'!$U66</f>
        <v>0</v>
      </c>
      <c r="AB1069" s="413">
        <f>($M1069-SUM($N1069:AA1069))*'Appx 1. Ref Rates'!$U66</f>
        <v>0</v>
      </c>
      <c r="AC1069" s="400">
        <f t="shared" ref="AC1069:AC1082" si="617">M1069-SUM(N1069:AB1069)</f>
        <v>0</v>
      </c>
      <c r="AD1069" s="1198"/>
      <c r="AE1069" s="1199"/>
      <c r="AF1069" s="1200"/>
    </row>
    <row r="1070" spans="1:32" ht="15" customHeight="1" outlineLevel="1" x14ac:dyDescent="0.2">
      <c r="A1070" s="373">
        <v>388</v>
      </c>
      <c r="B1070" s="658"/>
      <c r="C1070" s="650"/>
      <c r="D1070" s="650"/>
      <c r="E1070" s="380"/>
      <c r="F1070" s="1106" t="str">
        <f t="shared" si="615"/>
        <v>CCW operational, insured outside of approved jurisdiction</v>
      </c>
      <c r="G1070" s="1226"/>
      <c r="H1070" s="1226"/>
      <c r="I1070" s="1226"/>
      <c r="J1070" s="1226"/>
      <c r="K1070" s="1226"/>
      <c r="L1070" s="1226"/>
      <c r="M1070" s="400">
        <f t="shared" si="616"/>
        <v>0</v>
      </c>
      <c r="N1070" s="411">
        <f>M1070*'Appx 1. Ref Rates'!S67</f>
        <v>0</v>
      </c>
      <c r="O1070" s="414">
        <f>($M1070-SUM($N1070:$N1070))*'Appx 1. Ref Rates'!$S67</f>
        <v>0</v>
      </c>
      <c r="P1070" s="414">
        <f>($M1070-SUM($N1070:$O1070))*'Appx 1. Ref Rates'!$S67</f>
        <v>0</v>
      </c>
      <c r="Q1070" s="415">
        <f>($M1070-SUM($N1070:P1070))*'Appx 1. Ref Rates'!$S67</f>
        <v>0</v>
      </c>
      <c r="R1070" s="411">
        <f>($M1070-SUM($N1070:Q1070))*'Appx 1. Ref Rates'!$U67</f>
        <v>0</v>
      </c>
      <c r="S1070" s="414">
        <f>($M1070-SUM($N1070:R1070))*'Appx 1. Ref Rates'!$U67</f>
        <v>0</v>
      </c>
      <c r="T1070" s="414">
        <f>($M1070-SUM($N1070:S1070))*'Appx 1. Ref Rates'!$U67</f>
        <v>0</v>
      </c>
      <c r="U1070" s="414">
        <f>($M1070-SUM($N1070:T1070))*'Appx 1. Ref Rates'!$U67</f>
        <v>0</v>
      </c>
      <c r="V1070" s="414">
        <f>($M1070-SUM($N1070:U1070))*'Appx 1. Ref Rates'!$U67</f>
        <v>0</v>
      </c>
      <c r="W1070" s="414">
        <f>($M1070-SUM($N1070:V1070))*'Appx 1. Ref Rates'!$U67</f>
        <v>0</v>
      </c>
      <c r="X1070" s="414">
        <f>($M1070-SUM($N1070:W1070))*'Appx 1. Ref Rates'!$U67</f>
        <v>0</v>
      </c>
      <c r="Y1070" s="414">
        <f>($M1070-SUM($N1070:X1070))*'Appx 1. Ref Rates'!$U67</f>
        <v>0</v>
      </c>
      <c r="Z1070" s="414">
        <f>($M1070-SUM($N1070:Y1070))*'Appx 1. Ref Rates'!$U67</f>
        <v>0</v>
      </c>
      <c r="AA1070" s="414">
        <f>($M1070-SUM($N1070:Z1070))*'Appx 1. Ref Rates'!$U67</f>
        <v>0</v>
      </c>
      <c r="AB1070" s="414">
        <f>($M1070-SUM($N1070:AA1070))*'Appx 1. Ref Rates'!$U67</f>
        <v>0</v>
      </c>
      <c r="AC1070" s="400">
        <f t="shared" si="617"/>
        <v>0</v>
      </c>
      <c r="AD1070" s="1198"/>
      <c r="AE1070" s="1199"/>
      <c r="AF1070" s="1200"/>
    </row>
    <row r="1071" spans="1:32" ht="15" customHeight="1" outlineLevel="1" x14ac:dyDescent="0.2">
      <c r="A1071" s="373">
        <v>389</v>
      </c>
      <c r="B1071" s="658"/>
      <c r="C1071" s="650"/>
      <c r="D1071" s="650"/>
      <c r="E1071" s="380"/>
      <c r="F1071" s="1106" t="str">
        <f t="shared" si="615"/>
        <v>CCW operational, not insured</v>
      </c>
      <c r="G1071" s="1226"/>
      <c r="H1071" s="1226"/>
      <c r="I1071" s="1226"/>
      <c r="J1071" s="1226"/>
      <c r="K1071" s="1226"/>
      <c r="L1071" s="1226"/>
      <c r="M1071" s="400">
        <f t="shared" si="616"/>
        <v>0</v>
      </c>
      <c r="N1071" s="411">
        <f>M1071*'Appx 1. Ref Rates'!S68</f>
        <v>0</v>
      </c>
      <c r="O1071" s="414">
        <f>($M1071-SUM($N1071:$N1071))*'Appx 1. Ref Rates'!$S68</f>
        <v>0</v>
      </c>
      <c r="P1071" s="414">
        <f>($M1071-SUM($N1071:$O1071))*'Appx 1. Ref Rates'!$S68</f>
        <v>0</v>
      </c>
      <c r="Q1071" s="415">
        <f>($M1071-SUM($N1071:P1071))*'Appx 1. Ref Rates'!$S68</f>
        <v>0</v>
      </c>
      <c r="R1071" s="411">
        <f>($M1071-SUM($N1071:Q1071))*'Appx 1. Ref Rates'!$U68</f>
        <v>0</v>
      </c>
      <c r="S1071" s="414">
        <f>($M1071-SUM($N1071:R1071))*'Appx 1. Ref Rates'!$U68</f>
        <v>0</v>
      </c>
      <c r="T1071" s="414">
        <f>($M1071-SUM($N1071:S1071))*'Appx 1. Ref Rates'!$U68</f>
        <v>0</v>
      </c>
      <c r="U1071" s="414">
        <f>($M1071-SUM($N1071:T1071))*'Appx 1. Ref Rates'!$U68</f>
        <v>0</v>
      </c>
      <c r="V1071" s="414">
        <f>($M1071-SUM($N1071:U1071))*'Appx 1. Ref Rates'!$U68</f>
        <v>0</v>
      </c>
      <c r="W1071" s="414">
        <f>($M1071-SUM($N1071:V1071))*'Appx 1. Ref Rates'!$U68</f>
        <v>0</v>
      </c>
      <c r="X1071" s="414">
        <f>($M1071-SUM($N1071:W1071))*'Appx 1. Ref Rates'!$U68</f>
        <v>0</v>
      </c>
      <c r="Y1071" s="414">
        <f>($M1071-SUM($N1071:X1071))*'Appx 1. Ref Rates'!$U68</f>
        <v>0</v>
      </c>
      <c r="Z1071" s="414">
        <f>($M1071-SUM($N1071:Y1071))*'Appx 1. Ref Rates'!$U68</f>
        <v>0</v>
      </c>
      <c r="AA1071" s="414">
        <f>($M1071-SUM($N1071:Z1071))*'Appx 1. Ref Rates'!$U68</f>
        <v>0</v>
      </c>
      <c r="AB1071" s="414">
        <f>($M1071-SUM($N1071:AA1071))*'Appx 1. Ref Rates'!$U68</f>
        <v>0</v>
      </c>
      <c r="AC1071" s="400">
        <f t="shared" si="617"/>
        <v>0</v>
      </c>
      <c r="AD1071" s="1198"/>
      <c r="AE1071" s="1199"/>
      <c r="AF1071" s="1200"/>
    </row>
    <row r="1072" spans="1:32" ht="15" customHeight="1" outlineLevel="1" x14ac:dyDescent="0.2">
      <c r="A1072" s="373">
        <v>390</v>
      </c>
      <c r="B1072" s="658"/>
      <c r="C1072" s="377"/>
      <c r="D1072" s="390"/>
      <c r="E1072" s="1100" t="str">
        <f>E296</f>
        <v>CCW demand - Non-operational</v>
      </c>
      <c r="F1072" s="1237"/>
      <c r="G1072" s="1237"/>
      <c r="H1072" s="1237"/>
      <c r="I1072" s="1237"/>
      <c r="J1072" s="1237"/>
      <c r="K1072" s="1237"/>
      <c r="L1072" s="1237"/>
      <c r="M1072" s="399">
        <f>SUBTOTAL(9,M1073:M1076)</f>
        <v>0</v>
      </c>
      <c r="N1072" s="402">
        <f t="shared" ref="N1072:AC1072" si="618">SUBTOTAL(9,N1073:N1076)</f>
        <v>0</v>
      </c>
      <c r="O1072" s="406">
        <f t="shared" si="618"/>
        <v>0</v>
      </c>
      <c r="P1072" s="405">
        <f t="shared" si="618"/>
        <v>0</v>
      </c>
      <c r="Q1072" s="407">
        <f t="shared" si="618"/>
        <v>0</v>
      </c>
      <c r="R1072" s="402">
        <f t="shared" si="618"/>
        <v>0</v>
      </c>
      <c r="S1072" s="406">
        <f t="shared" si="618"/>
        <v>0</v>
      </c>
      <c r="T1072" s="405">
        <f t="shared" si="618"/>
        <v>0</v>
      </c>
      <c r="U1072" s="405">
        <f t="shared" si="618"/>
        <v>0</v>
      </c>
      <c r="V1072" s="405">
        <f t="shared" si="618"/>
        <v>0</v>
      </c>
      <c r="W1072" s="405">
        <f t="shared" si="618"/>
        <v>0</v>
      </c>
      <c r="X1072" s="405">
        <f t="shared" si="618"/>
        <v>0</v>
      </c>
      <c r="Y1072" s="405">
        <f t="shared" si="618"/>
        <v>0</v>
      </c>
      <c r="Z1072" s="405">
        <f t="shared" si="618"/>
        <v>0</v>
      </c>
      <c r="AA1072" s="405">
        <f t="shared" si="618"/>
        <v>0</v>
      </c>
      <c r="AB1072" s="403">
        <f t="shared" si="618"/>
        <v>0</v>
      </c>
      <c r="AC1072" s="407">
        <f t="shared" si="618"/>
        <v>0</v>
      </c>
      <c r="AD1072" s="1198"/>
      <c r="AE1072" s="1199"/>
      <c r="AF1072" s="1200"/>
    </row>
    <row r="1073" spans="1:32" ht="15" customHeight="1" outlineLevel="1" x14ac:dyDescent="0.2">
      <c r="A1073" s="373">
        <v>391</v>
      </c>
      <c r="B1073" s="658"/>
      <c r="C1073" s="650"/>
      <c r="D1073" s="650"/>
      <c r="E1073" s="380"/>
      <c r="F1073" s="1106" t="str">
        <f t="shared" ref="F1073:F1076" si="619">F297</f>
        <v>CCW non-operational insured FI</v>
      </c>
      <c r="G1073" s="1226"/>
      <c r="H1073" s="1226"/>
      <c r="I1073" s="1226"/>
      <c r="J1073" s="1226"/>
      <c r="K1073" s="1226"/>
      <c r="L1073" s="1226"/>
      <c r="M1073" s="400">
        <f t="shared" si="616"/>
        <v>0</v>
      </c>
      <c r="N1073" s="411">
        <f>$M1073*'Appx 1. Ref Rates'!S70</f>
        <v>0</v>
      </c>
      <c r="O1073" s="414">
        <f>$M1073*'Appx 1. Ref Rates'!S70</f>
        <v>0</v>
      </c>
      <c r="P1073" s="414">
        <f>$M1073*'Appx 1. Ref Rates'!S70</f>
        <v>0</v>
      </c>
      <c r="Q1073" s="415">
        <f>$M1073*'Appx 1. Ref Rates'!S70</f>
        <v>0</v>
      </c>
      <c r="R1073" s="1320"/>
      <c r="S1073" s="1253"/>
      <c r="T1073" s="1253"/>
      <c r="U1073" s="1253"/>
      <c r="V1073" s="1253"/>
      <c r="W1073" s="1253"/>
      <c r="X1073" s="1253"/>
      <c r="Y1073" s="1253"/>
      <c r="Z1073" s="1253"/>
      <c r="AA1073" s="1253"/>
      <c r="AB1073" s="1253"/>
      <c r="AC1073" s="400">
        <f t="shared" si="617"/>
        <v>0</v>
      </c>
      <c r="AD1073" s="1198"/>
      <c r="AE1073" s="1199"/>
      <c r="AF1073" s="1200"/>
    </row>
    <row r="1074" spans="1:32" ht="15" customHeight="1" outlineLevel="1" x14ac:dyDescent="0.2">
      <c r="A1074" s="373">
        <v>392</v>
      </c>
      <c r="B1074" s="658"/>
      <c r="C1074" s="650"/>
      <c r="D1074" s="650"/>
      <c r="E1074" s="380"/>
      <c r="F1074" s="1106" t="str">
        <f t="shared" si="619"/>
        <v>CCW non-operational uninsured FI</v>
      </c>
      <c r="G1074" s="1226"/>
      <c r="H1074" s="1226"/>
      <c r="I1074" s="1226"/>
      <c r="J1074" s="1226"/>
      <c r="K1074" s="1226"/>
      <c r="L1074" s="1226"/>
      <c r="M1074" s="400">
        <f t="shared" si="616"/>
        <v>0</v>
      </c>
      <c r="N1074" s="411">
        <f>$M1074*'Appx 1. Ref Rates'!S71</f>
        <v>0</v>
      </c>
      <c r="O1074" s="414">
        <f>$M1074*'Appx 1. Ref Rates'!S71</f>
        <v>0</v>
      </c>
      <c r="P1074" s="414">
        <f>$M1074*'Appx 1. Ref Rates'!S71</f>
        <v>0</v>
      </c>
      <c r="Q1074" s="415">
        <f>$M1074*'Appx 1. Ref Rates'!S71</f>
        <v>0</v>
      </c>
      <c r="R1074" s="977"/>
      <c r="S1074" s="977"/>
      <c r="T1074" s="977"/>
      <c r="U1074" s="977"/>
      <c r="V1074" s="977"/>
      <c r="W1074" s="977"/>
      <c r="X1074" s="977"/>
      <c r="Y1074" s="977"/>
      <c r="Z1074" s="977"/>
      <c r="AA1074" s="977"/>
      <c r="AB1074" s="977"/>
      <c r="AC1074" s="400">
        <f t="shared" si="617"/>
        <v>0</v>
      </c>
      <c r="AD1074" s="1198"/>
      <c r="AE1074" s="1199"/>
      <c r="AF1074" s="1200"/>
    </row>
    <row r="1075" spans="1:32" ht="27.75" customHeight="1" outlineLevel="1" x14ac:dyDescent="0.2">
      <c r="A1075" s="373">
        <v>393</v>
      </c>
      <c r="B1075" s="658"/>
      <c r="C1075" s="650"/>
      <c r="D1075" s="650"/>
      <c r="E1075" s="380" t="s">
        <v>6</v>
      </c>
      <c r="F1075" s="1106" t="str">
        <f t="shared" si="619"/>
        <v xml:space="preserve">CCW non-operational insured (corp, sovereigns, central bank, PSE, MDB) </v>
      </c>
      <c r="G1075" s="1226"/>
      <c r="H1075" s="1226"/>
      <c r="I1075" s="1226"/>
      <c r="J1075" s="1226"/>
      <c r="K1075" s="1226"/>
      <c r="L1075" s="1226"/>
      <c r="M1075" s="400">
        <f t="shared" si="616"/>
        <v>0</v>
      </c>
      <c r="N1075" s="411">
        <f>$M1075*'Appx 1. Ref Rates'!S72</f>
        <v>0</v>
      </c>
      <c r="O1075" s="414">
        <f>($M1075-SUM($N1075:$N1075))*'Appx 1. Ref Rates'!$S72</f>
        <v>0</v>
      </c>
      <c r="P1075" s="414">
        <f>($M1075-SUM($N1075:$O1075))*'Appx 1. Ref Rates'!$S72</f>
        <v>0</v>
      </c>
      <c r="Q1075" s="415">
        <f>($M1075-SUM($N1075:P1075))*'Appx 1. Ref Rates'!$S72</f>
        <v>0</v>
      </c>
      <c r="R1075" s="411">
        <f>($M1075-SUM($N1075:Q1075))*'Appx 1. Ref Rates'!$U72</f>
        <v>0</v>
      </c>
      <c r="S1075" s="413">
        <f>($M1075-SUM($N1075:R1075))*'Appx 1. Ref Rates'!$U72</f>
        <v>0</v>
      </c>
      <c r="T1075" s="413">
        <f>($M1075-SUM($N1075:S1075))*'Appx 1. Ref Rates'!$U72</f>
        <v>0</v>
      </c>
      <c r="U1075" s="413">
        <f>($M1075-SUM($N1075:T1075))*'Appx 1. Ref Rates'!$U72</f>
        <v>0</v>
      </c>
      <c r="V1075" s="413">
        <f>($M1075-SUM($N1075:U1075))*'Appx 1. Ref Rates'!$U72</f>
        <v>0</v>
      </c>
      <c r="W1075" s="413">
        <f>($M1075-SUM($N1075:V1075))*'Appx 1. Ref Rates'!$U72</f>
        <v>0</v>
      </c>
      <c r="X1075" s="414">
        <f>($M1075-SUM($N1075:W1075))*'Appx 1. Ref Rates'!$U72</f>
        <v>0</v>
      </c>
      <c r="Y1075" s="413">
        <f>($M1075-SUM($N1075:X1075))*'Appx 1. Ref Rates'!$U72</f>
        <v>0</v>
      </c>
      <c r="Z1075" s="413">
        <f>($M1075-SUM($N1075:Y1075))*'Appx 1. Ref Rates'!$U72</f>
        <v>0</v>
      </c>
      <c r="AA1075" s="413">
        <f>($M1075-SUM($N1075:Z1075))*'Appx 1. Ref Rates'!$U72</f>
        <v>0</v>
      </c>
      <c r="AB1075" s="413">
        <f>($M1075-SUM($N1075:AA1075))*'Appx 1. Ref Rates'!$U72</f>
        <v>0</v>
      </c>
      <c r="AC1075" s="400">
        <f t="shared" si="617"/>
        <v>0</v>
      </c>
      <c r="AD1075" s="1198"/>
      <c r="AE1075" s="1199"/>
      <c r="AF1075" s="1200"/>
    </row>
    <row r="1076" spans="1:32" ht="27.75" customHeight="1" outlineLevel="1" x14ac:dyDescent="0.2">
      <c r="A1076" s="373">
        <v>394</v>
      </c>
      <c r="B1076" s="658"/>
      <c r="C1076" s="659"/>
      <c r="D1076" s="659"/>
      <c r="E1076" s="659"/>
      <c r="F1076" s="1106" t="str">
        <f t="shared" si="619"/>
        <v xml:space="preserve">CCW non-operational uninsured (corp, sovereigns, central bank, PSE, MDB) </v>
      </c>
      <c r="G1076" s="1226"/>
      <c r="H1076" s="1226"/>
      <c r="I1076" s="1226"/>
      <c r="J1076" s="1226"/>
      <c r="K1076" s="1226"/>
      <c r="L1076" s="1226"/>
      <c r="M1076" s="400">
        <f t="shared" si="616"/>
        <v>0</v>
      </c>
      <c r="N1076" s="411">
        <f>$M1076*'Appx 1. Ref Rates'!S73</f>
        <v>0</v>
      </c>
      <c r="O1076" s="414">
        <f>($M1076-SUM($N1076:$N1076))*'Appx 1. Ref Rates'!$S73</f>
        <v>0</v>
      </c>
      <c r="P1076" s="414">
        <f>($M1076-SUM($N1076:$O1076))*'Appx 1. Ref Rates'!$S73</f>
        <v>0</v>
      </c>
      <c r="Q1076" s="415">
        <f>($M1076-SUM($N1076:P1076))*'Appx 1. Ref Rates'!$S73</f>
        <v>0</v>
      </c>
      <c r="R1076" s="411">
        <f>($M1076-SUM($N1076:Q1076))*'Appx 1. Ref Rates'!$U73</f>
        <v>0</v>
      </c>
      <c r="S1076" s="414">
        <f>($M1076-SUM($N1076:R1076))*'Appx 1. Ref Rates'!$U73</f>
        <v>0</v>
      </c>
      <c r="T1076" s="414">
        <f>($M1076-SUM($N1076:S1076))*'Appx 1. Ref Rates'!$U73</f>
        <v>0</v>
      </c>
      <c r="U1076" s="414">
        <f>($M1076-SUM($N1076:T1076))*'Appx 1. Ref Rates'!$U73</f>
        <v>0</v>
      </c>
      <c r="V1076" s="414">
        <f>($M1076-SUM($N1076:U1076))*'Appx 1. Ref Rates'!$U73</f>
        <v>0</v>
      </c>
      <c r="W1076" s="414">
        <f>($M1076-SUM($N1076:V1076))*'Appx 1. Ref Rates'!$U73</f>
        <v>0</v>
      </c>
      <c r="X1076" s="414">
        <f>($M1076-SUM($N1076:W1076))*'Appx 1. Ref Rates'!$U73</f>
        <v>0</v>
      </c>
      <c r="Y1076" s="414">
        <f>($M1076-SUM($N1076:X1076))*'Appx 1. Ref Rates'!$U73</f>
        <v>0</v>
      </c>
      <c r="Z1076" s="414">
        <f>($M1076-SUM($N1076:Y1076))*'Appx 1. Ref Rates'!$U73</f>
        <v>0</v>
      </c>
      <c r="AA1076" s="414">
        <f>($M1076-SUM($N1076:Z1076))*'Appx 1. Ref Rates'!$U73</f>
        <v>0</v>
      </c>
      <c r="AB1076" s="414">
        <f>($M1076-SUM($N1076:AA1076))*'Appx 1. Ref Rates'!$U73</f>
        <v>0</v>
      </c>
      <c r="AC1076" s="400">
        <f t="shared" si="617"/>
        <v>0</v>
      </c>
      <c r="AD1076" s="1198"/>
      <c r="AE1076" s="1199"/>
      <c r="AF1076" s="1200"/>
    </row>
    <row r="1077" spans="1:32" outlineLevel="1" x14ac:dyDescent="0.2">
      <c r="A1077" s="373">
        <v>395</v>
      </c>
      <c r="B1077" s="658"/>
      <c r="C1077" s="659"/>
      <c r="D1077" s="659"/>
      <c r="E1077" s="1100" t="str">
        <f>E301</f>
        <v xml:space="preserve">CCW demand term deposit </v>
      </c>
      <c r="F1077" s="1237"/>
      <c r="G1077" s="1237"/>
      <c r="H1077" s="1237"/>
      <c r="I1077" s="1237"/>
      <c r="J1077" s="1237"/>
      <c r="K1077" s="1237"/>
      <c r="L1077" s="1237"/>
      <c r="M1077" s="399">
        <f>SUBTOTAL(9,M1078:M1082)</f>
        <v>0</v>
      </c>
      <c r="N1077" s="402">
        <f t="shared" ref="N1077:AC1077" si="620">SUBTOTAL(9,N1078:N1082)</f>
        <v>0</v>
      </c>
      <c r="O1077" s="406">
        <f t="shared" si="620"/>
        <v>0</v>
      </c>
      <c r="P1077" s="405">
        <f t="shared" si="620"/>
        <v>0</v>
      </c>
      <c r="Q1077" s="407">
        <f t="shared" si="620"/>
        <v>0</v>
      </c>
      <c r="R1077" s="402">
        <f t="shared" si="620"/>
        <v>0</v>
      </c>
      <c r="S1077" s="406">
        <f t="shared" si="620"/>
        <v>0</v>
      </c>
      <c r="T1077" s="405">
        <f t="shared" si="620"/>
        <v>0</v>
      </c>
      <c r="U1077" s="405">
        <f t="shared" si="620"/>
        <v>0</v>
      </c>
      <c r="V1077" s="405">
        <f t="shared" si="620"/>
        <v>0</v>
      </c>
      <c r="W1077" s="405">
        <f t="shared" si="620"/>
        <v>0</v>
      </c>
      <c r="X1077" s="405">
        <f t="shared" si="620"/>
        <v>0</v>
      </c>
      <c r="Y1077" s="405">
        <f t="shared" si="620"/>
        <v>0</v>
      </c>
      <c r="Z1077" s="405">
        <f t="shared" si="620"/>
        <v>0</v>
      </c>
      <c r="AA1077" s="405">
        <f t="shared" si="620"/>
        <v>0</v>
      </c>
      <c r="AB1077" s="403">
        <f t="shared" si="620"/>
        <v>0</v>
      </c>
      <c r="AC1077" s="407">
        <f t="shared" si="620"/>
        <v>0</v>
      </c>
      <c r="AD1077" s="1198"/>
      <c r="AE1077" s="1199"/>
      <c r="AF1077" s="1200"/>
    </row>
    <row r="1078" spans="1:32" ht="27.75" customHeight="1" outlineLevel="1" x14ac:dyDescent="0.2">
      <c r="A1078" s="373">
        <v>396</v>
      </c>
      <c r="B1078" s="658"/>
      <c r="C1078" s="650"/>
      <c r="D1078" s="650"/>
      <c r="E1078" s="380"/>
      <c r="F1078" s="1106" t="str">
        <f t="shared" ref="F1078:F1082" si="621">F302</f>
        <v>CCW term, original term &lt;30 days, insured within approved jurisdiction</v>
      </c>
      <c r="G1078" s="1226"/>
      <c r="H1078" s="1226"/>
      <c r="I1078" s="1226"/>
      <c r="J1078" s="1226"/>
      <c r="K1078" s="1226"/>
      <c r="L1078" s="1226"/>
      <c r="M1078" s="400">
        <f t="shared" si="616"/>
        <v>0</v>
      </c>
      <c r="N1078" s="411">
        <f>IF(N302="",0,N302*'Appx 1. Ref Rates'!$T75)</f>
        <v>0</v>
      </c>
      <c r="O1078" s="414">
        <f>IF(O302="",0,O302*'Appx 1. Ref Rates'!$T75)</f>
        <v>0</v>
      </c>
      <c r="P1078" s="414">
        <f>IF(P302="",0,P302*'Appx 1. Ref Rates'!$T75)</f>
        <v>0</v>
      </c>
      <c r="Q1078" s="415">
        <f>IF(Q302="",0,Q302*'Appx 1. Ref Rates'!$T75)</f>
        <v>0</v>
      </c>
      <c r="R1078" s="411">
        <f>(SUM($N302:$Q302)-SUM($N1078:Q1078))*'Appx 1. Ref Rates'!$U75</f>
        <v>0</v>
      </c>
      <c r="S1078" s="413">
        <f>(SUM($N302:$Q302)-SUM($N1078:R1078))*'Appx 1. Ref Rates'!$U75</f>
        <v>0</v>
      </c>
      <c r="T1078" s="413">
        <f>(SUM($N302:$Q302)-SUM($N1078:S1078))*'Appx 1. Ref Rates'!$U75</f>
        <v>0</v>
      </c>
      <c r="U1078" s="413">
        <f>(SUM($N302:$Q302)-SUM($N1078:T1078))*'Appx 1. Ref Rates'!$U75</f>
        <v>0</v>
      </c>
      <c r="V1078" s="413">
        <f>(SUM($N302:$Q302)-SUM($N1078:U1078))*'Appx 1. Ref Rates'!$U75</f>
        <v>0</v>
      </c>
      <c r="W1078" s="413">
        <f>(SUM($N302:$Q302)-SUM($N1078:V1078))*'Appx 1. Ref Rates'!$U75</f>
        <v>0</v>
      </c>
      <c r="X1078" s="414">
        <f>(SUM($N302:$Q302)-SUM($N1078:W1078))*'Appx 1. Ref Rates'!$U75</f>
        <v>0</v>
      </c>
      <c r="Y1078" s="413">
        <f>(SUM($N302:$Q302)-SUM($N1078:X1078))*'Appx 1. Ref Rates'!$U75</f>
        <v>0</v>
      </c>
      <c r="Z1078" s="413">
        <f>(SUM($N302:$Q302)-SUM($N1078:Y1078))*'Appx 1. Ref Rates'!$U75</f>
        <v>0</v>
      </c>
      <c r="AA1078" s="413">
        <f>(SUM($N302:$Q302)-SUM($N1078:Z1078))*'Appx 1. Ref Rates'!$U75</f>
        <v>0</v>
      </c>
      <c r="AB1078" s="413">
        <f>(SUM($N302:$Q302)-SUM($N1078:AA1078))*'Appx 1. Ref Rates'!$U75</f>
        <v>0</v>
      </c>
      <c r="AC1078" s="400">
        <f t="shared" si="617"/>
        <v>0</v>
      </c>
      <c r="AD1078" s="1198"/>
      <c r="AE1078" s="1199"/>
      <c r="AF1078" s="1200"/>
    </row>
    <row r="1079" spans="1:32" ht="27.75" customHeight="1" outlineLevel="1" x14ac:dyDescent="0.2">
      <c r="A1079" s="373">
        <v>397</v>
      </c>
      <c r="B1079" s="658"/>
      <c r="C1079" s="650"/>
      <c r="D1079" s="650"/>
      <c r="E1079" s="380"/>
      <c r="F1079" s="1106" t="str">
        <f t="shared" si="621"/>
        <v>CCW term, original term &lt;30 days, insured outside of approved jurisdiction</v>
      </c>
      <c r="G1079" s="1226"/>
      <c r="H1079" s="1226"/>
      <c r="I1079" s="1226"/>
      <c r="J1079" s="1226"/>
      <c r="K1079" s="1226"/>
      <c r="L1079" s="1226"/>
      <c r="M1079" s="400">
        <f t="shared" si="616"/>
        <v>0</v>
      </c>
      <c r="N1079" s="411">
        <f>IF(N303="",0,N303*'Appx 1. Ref Rates'!$T76)</f>
        <v>0</v>
      </c>
      <c r="O1079" s="414">
        <f>IF(O303="",0,O303*'Appx 1. Ref Rates'!$T76)</f>
        <v>0</v>
      </c>
      <c r="P1079" s="414">
        <f>IF(P303="",0,P303*'Appx 1. Ref Rates'!$T76)</f>
        <v>0</v>
      </c>
      <c r="Q1079" s="415">
        <f>IF(Q303="",0,Q303*'Appx 1. Ref Rates'!$T76)</f>
        <v>0</v>
      </c>
      <c r="R1079" s="411">
        <f>(SUM($N303:$Q303)-SUM($N1079:Q1079))*'Appx 1. Ref Rates'!$U76</f>
        <v>0</v>
      </c>
      <c r="S1079" s="414">
        <f>(SUM($N303:$Q303)-SUM($N1079:R1079))*'Appx 1. Ref Rates'!$U76</f>
        <v>0</v>
      </c>
      <c r="T1079" s="414">
        <f>(SUM($N303:$Q303)-SUM($N1079:S1079))*'Appx 1. Ref Rates'!$U76</f>
        <v>0</v>
      </c>
      <c r="U1079" s="414">
        <f>(SUM($N303:$Q303)-SUM($N1079:T1079))*'Appx 1. Ref Rates'!$U76</f>
        <v>0</v>
      </c>
      <c r="V1079" s="414">
        <f>(SUM($N303:$Q303)-SUM($N1079:U1079))*'Appx 1. Ref Rates'!$U76</f>
        <v>0</v>
      </c>
      <c r="W1079" s="414">
        <f>(SUM($N303:$Q303)-SUM($N1079:V1079))*'Appx 1. Ref Rates'!$U76</f>
        <v>0</v>
      </c>
      <c r="X1079" s="414">
        <f>(SUM($N303:$Q303)-SUM($N1079:W1079))*'Appx 1. Ref Rates'!$U76</f>
        <v>0</v>
      </c>
      <c r="Y1079" s="414">
        <f>(SUM($N303:$Q303)-SUM($N1079:X1079))*'Appx 1. Ref Rates'!$U76</f>
        <v>0</v>
      </c>
      <c r="Z1079" s="414">
        <f>(SUM($N303:$Q303)-SUM($N1079:Y1079))*'Appx 1. Ref Rates'!$U76</f>
        <v>0</v>
      </c>
      <c r="AA1079" s="414">
        <f>(SUM($N303:$Q303)-SUM($N1079:Z1079))*'Appx 1. Ref Rates'!$U76</f>
        <v>0</v>
      </c>
      <c r="AB1079" s="414">
        <f>(SUM($N303:$Q303)-SUM($N1079:AA1079))*'Appx 1. Ref Rates'!$U76</f>
        <v>0</v>
      </c>
      <c r="AC1079" s="400">
        <f t="shared" si="617"/>
        <v>0</v>
      </c>
      <c r="AD1079" s="1198"/>
      <c r="AE1079" s="1199"/>
      <c r="AF1079" s="1200"/>
    </row>
    <row r="1080" spans="1:32" ht="15" customHeight="1" outlineLevel="1" x14ac:dyDescent="0.2">
      <c r="A1080" s="373">
        <v>397</v>
      </c>
      <c r="B1080" s="658"/>
      <c r="C1080" s="650"/>
      <c r="D1080" s="650"/>
      <c r="E1080" s="380"/>
      <c r="F1080" s="1106" t="str">
        <f t="shared" si="621"/>
        <v>CCW term, original term &lt;30 days, not insured</v>
      </c>
      <c r="G1080" s="1226"/>
      <c r="H1080" s="1226"/>
      <c r="I1080" s="1226"/>
      <c r="J1080" s="1226"/>
      <c r="K1080" s="1226"/>
      <c r="L1080" s="1226"/>
      <c r="M1080" s="400">
        <f t="shared" si="616"/>
        <v>0</v>
      </c>
      <c r="N1080" s="411">
        <f>IF(N304="",0,N304*'Appx 1. Ref Rates'!$T77)</f>
        <v>0</v>
      </c>
      <c r="O1080" s="414">
        <f>IF(O304="",0,O304*'Appx 1. Ref Rates'!$T77)</f>
        <v>0</v>
      </c>
      <c r="P1080" s="414">
        <f>IF(P304="",0,P304*'Appx 1. Ref Rates'!$T77)</f>
        <v>0</v>
      </c>
      <c r="Q1080" s="415">
        <f>IF(Q304="",0,Q304*'Appx 1. Ref Rates'!$T77)</f>
        <v>0</v>
      </c>
      <c r="R1080" s="411">
        <f>(SUM($N304:$Q304)-SUM($N1080:Q1080))*'Appx 1. Ref Rates'!$U77</f>
        <v>0</v>
      </c>
      <c r="S1080" s="414">
        <f>(SUM($N304:$Q304)-SUM($N1080:R1080))*'Appx 1. Ref Rates'!$U77</f>
        <v>0</v>
      </c>
      <c r="T1080" s="414">
        <f>(SUM($N304:$Q304)-SUM($N1080:S1080))*'Appx 1. Ref Rates'!$U77</f>
        <v>0</v>
      </c>
      <c r="U1080" s="414">
        <f>(SUM($N304:$Q304)-SUM($N1080:T1080))*'Appx 1. Ref Rates'!$U77</f>
        <v>0</v>
      </c>
      <c r="V1080" s="414">
        <f>(SUM($N304:$Q304)-SUM($N1080:U1080))*'Appx 1. Ref Rates'!$U77</f>
        <v>0</v>
      </c>
      <c r="W1080" s="414">
        <f>(SUM($N304:$Q304)-SUM($N1080:V1080))*'Appx 1. Ref Rates'!$U77</f>
        <v>0</v>
      </c>
      <c r="X1080" s="414">
        <f>(SUM($N304:$Q304)-SUM($N1080:W1080))*'Appx 1. Ref Rates'!$U77</f>
        <v>0</v>
      </c>
      <c r="Y1080" s="414">
        <f>(SUM($N304:$Q304)-SUM($N1080:X1080))*'Appx 1. Ref Rates'!$U77</f>
        <v>0</v>
      </c>
      <c r="Z1080" s="414">
        <f>(SUM($N304:$Q304)-SUM($N1080:Y1080))*'Appx 1. Ref Rates'!$U77</f>
        <v>0</v>
      </c>
      <c r="AA1080" s="414">
        <f>(SUM($N304:$Q304)-SUM($N1080:Z1080))*'Appx 1. Ref Rates'!$U77</f>
        <v>0</v>
      </c>
      <c r="AB1080" s="414">
        <f>(SUM($N304:$Q304)-SUM($N1080:AA1080))*'Appx 1. Ref Rates'!$U77</f>
        <v>0</v>
      </c>
      <c r="AC1080" s="400">
        <f t="shared" si="617"/>
        <v>0</v>
      </c>
      <c r="AD1080" s="1198"/>
      <c r="AE1080" s="1199"/>
      <c r="AF1080" s="1200"/>
    </row>
    <row r="1081" spans="1:32" ht="15" customHeight="1" outlineLevel="1" x14ac:dyDescent="0.2">
      <c r="A1081" s="373">
        <v>397</v>
      </c>
      <c r="B1081" s="658"/>
      <c r="C1081" s="650"/>
      <c r="D1081" s="650"/>
      <c r="E1081" s="380"/>
      <c r="F1081" s="1106" t="str">
        <f t="shared" si="621"/>
        <v>CCW term, original term &gt;30 days and non-operational term</v>
      </c>
      <c r="G1081" s="1226"/>
      <c r="H1081" s="1226"/>
      <c r="I1081" s="1226"/>
      <c r="J1081" s="1226"/>
      <c r="K1081" s="1226"/>
      <c r="L1081" s="1226"/>
      <c r="M1081" s="400">
        <f t="shared" si="616"/>
        <v>0</v>
      </c>
      <c r="N1081" s="411">
        <f t="shared" si="616"/>
        <v>0</v>
      </c>
      <c r="O1081" s="414">
        <f t="shared" si="616"/>
        <v>0</v>
      </c>
      <c r="P1081" s="414">
        <f t="shared" si="616"/>
        <v>0</v>
      </c>
      <c r="Q1081" s="415">
        <f t="shared" si="616"/>
        <v>0</v>
      </c>
      <c r="R1081" s="411">
        <f t="shared" si="616"/>
        <v>0</v>
      </c>
      <c r="S1081" s="414">
        <f t="shared" si="616"/>
        <v>0</v>
      </c>
      <c r="T1081" s="414">
        <f t="shared" si="616"/>
        <v>0</v>
      </c>
      <c r="U1081" s="414">
        <f t="shared" si="616"/>
        <v>0</v>
      </c>
      <c r="V1081" s="414">
        <f t="shared" si="616"/>
        <v>0</v>
      </c>
      <c r="W1081" s="414">
        <f t="shared" si="616"/>
        <v>0</v>
      </c>
      <c r="X1081" s="414">
        <f t="shared" si="616"/>
        <v>0</v>
      </c>
      <c r="Y1081" s="414">
        <f t="shared" si="616"/>
        <v>0</v>
      </c>
      <c r="Z1081" s="414">
        <f t="shared" si="616"/>
        <v>0</v>
      </c>
      <c r="AA1081" s="414">
        <f t="shared" si="616"/>
        <v>0</v>
      </c>
      <c r="AB1081" s="414">
        <f t="shared" si="616"/>
        <v>0</v>
      </c>
      <c r="AC1081" s="400">
        <f t="shared" si="617"/>
        <v>0</v>
      </c>
      <c r="AD1081" s="1198"/>
      <c r="AE1081" s="1199"/>
      <c r="AF1081" s="1200"/>
    </row>
    <row r="1082" spans="1:32" ht="15" customHeight="1" outlineLevel="1" x14ac:dyDescent="0.2">
      <c r="A1082" s="373">
        <v>397</v>
      </c>
      <c r="B1082" s="658"/>
      <c r="C1082" s="650"/>
      <c r="D1082" s="650"/>
      <c r="E1082" s="380"/>
      <c r="F1082" s="1106" t="str">
        <f t="shared" si="621"/>
        <v>Wholesale term</v>
      </c>
      <c r="G1082" s="1226"/>
      <c r="H1082" s="1226"/>
      <c r="I1082" s="1226"/>
      <c r="J1082" s="1226"/>
      <c r="K1082" s="1226"/>
      <c r="L1082" s="1226"/>
      <c r="M1082" s="400">
        <f t="shared" si="616"/>
        <v>0</v>
      </c>
      <c r="N1082" s="411">
        <f t="shared" ref="N1082:AB1082" si="622">N306</f>
        <v>0</v>
      </c>
      <c r="O1082" s="414">
        <f t="shared" si="622"/>
        <v>0</v>
      </c>
      <c r="P1082" s="414">
        <f t="shared" si="622"/>
        <v>0</v>
      </c>
      <c r="Q1082" s="415">
        <f t="shared" si="622"/>
        <v>0</v>
      </c>
      <c r="R1082" s="411">
        <f t="shared" si="622"/>
        <v>0</v>
      </c>
      <c r="S1082" s="414">
        <f t="shared" si="622"/>
        <v>0</v>
      </c>
      <c r="T1082" s="414">
        <f t="shared" si="622"/>
        <v>0</v>
      </c>
      <c r="U1082" s="414">
        <f t="shared" si="622"/>
        <v>0</v>
      </c>
      <c r="V1082" s="414">
        <f t="shared" si="622"/>
        <v>0</v>
      </c>
      <c r="W1082" s="414">
        <f t="shared" si="622"/>
        <v>0</v>
      </c>
      <c r="X1082" s="414">
        <f t="shared" si="622"/>
        <v>0</v>
      </c>
      <c r="Y1082" s="414">
        <f t="shared" si="622"/>
        <v>0</v>
      </c>
      <c r="Z1082" s="414">
        <f t="shared" si="622"/>
        <v>0</v>
      </c>
      <c r="AA1082" s="414">
        <f t="shared" si="622"/>
        <v>0</v>
      </c>
      <c r="AB1082" s="414">
        <f t="shared" si="622"/>
        <v>0</v>
      </c>
      <c r="AC1082" s="400">
        <f t="shared" si="617"/>
        <v>0</v>
      </c>
      <c r="AD1082" s="1201"/>
      <c r="AE1082" s="1202"/>
      <c r="AF1082" s="1203"/>
    </row>
    <row r="1083" spans="1:32" ht="15" customHeight="1" outlineLevel="1" x14ac:dyDescent="0.2">
      <c r="A1083" s="373">
        <v>385</v>
      </c>
      <c r="B1083" s="658"/>
      <c r="C1083" s="377"/>
      <c r="D1083" s="1103" t="str">
        <f>D307</f>
        <v>Other deposits/guarantees</v>
      </c>
      <c r="E1083" s="1114"/>
      <c r="F1083" s="1114"/>
      <c r="G1083" s="1114"/>
      <c r="H1083" s="1114"/>
      <c r="I1083" s="1114"/>
      <c r="J1083" s="1114"/>
      <c r="K1083" s="1114"/>
      <c r="L1083" s="1114"/>
      <c r="M1083" s="1114"/>
      <c r="N1083" s="1114"/>
      <c r="O1083" s="1114"/>
      <c r="P1083" s="1114"/>
      <c r="Q1083" s="1114"/>
      <c r="R1083" s="1114"/>
      <c r="S1083" s="1114"/>
      <c r="T1083" s="1114"/>
      <c r="U1083" s="1114"/>
      <c r="V1083" s="1114"/>
      <c r="W1083" s="1114"/>
      <c r="X1083" s="1114"/>
      <c r="Y1083" s="1114"/>
      <c r="Z1083" s="1114"/>
      <c r="AA1083" s="1114"/>
      <c r="AB1083" s="1114"/>
      <c r="AC1083" s="1114"/>
      <c r="AD1083" s="1114"/>
      <c r="AE1083" s="1114"/>
      <c r="AF1083" s="1355"/>
    </row>
    <row r="1084" spans="1:32" ht="15" customHeight="1" outlineLevel="1" x14ac:dyDescent="0.2">
      <c r="A1084" s="373">
        <v>386</v>
      </c>
      <c r="B1084" s="658"/>
      <c r="C1084" s="377"/>
      <c r="D1084" s="390"/>
      <c r="E1084" s="1097" t="str">
        <f>E308</f>
        <v>Customers' bank acceptances (BAs) issued</v>
      </c>
      <c r="F1084" s="1238"/>
      <c r="G1084" s="1238"/>
      <c r="H1084" s="1238"/>
      <c r="I1084" s="1238"/>
      <c r="J1084" s="1238"/>
      <c r="K1084" s="1238"/>
      <c r="L1084" s="1238"/>
      <c r="M1084" s="399">
        <f>SUBTOTAL(9,M1085:M1087)</f>
        <v>0</v>
      </c>
      <c r="N1084" s="402">
        <f t="shared" ref="N1084:AC1084" si="623">SUBTOTAL(9,N1085:N1087)</f>
        <v>0</v>
      </c>
      <c r="O1084" s="406">
        <f t="shared" si="623"/>
        <v>0</v>
      </c>
      <c r="P1084" s="405">
        <f t="shared" si="623"/>
        <v>0</v>
      </c>
      <c r="Q1084" s="407">
        <f t="shared" si="623"/>
        <v>0</v>
      </c>
      <c r="R1084" s="402">
        <f t="shared" si="623"/>
        <v>0</v>
      </c>
      <c r="S1084" s="406">
        <f t="shared" si="623"/>
        <v>0</v>
      </c>
      <c r="T1084" s="405">
        <f t="shared" si="623"/>
        <v>0</v>
      </c>
      <c r="U1084" s="405">
        <f t="shared" si="623"/>
        <v>0</v>
      </c>
      <c r="V1084" s="405">
        <f t="shared" si="623"/>
        <v>0</v>
      </c>
      <c r="W1084" s="405">
        <f t="shared" si="623"/>
        <v>0</v>
      </c>
      <c r="X1084" s="405">
        <f t="shared" si="623"/>
        <v>0</v>
      </c>
      <c r="Y1084" s="405">
        <f t="shared" si="623"/>
        <v>0</v>
      </c>
      <c r="Z1084" s="405">
        <f t="shared" si="623"/>
        <v>0</v>
      </c>
      <c r="AA1084" s="405">
        <f t="shared" si="623"/>
        <v>0</v>
      </c>
      <c r="AB1084" s="403">
        <f t="shared" si="623"/>
        <v>0</v>
      </c>
      <c r="AC1084" s="407">
        <f t="shared" si="623"/>
        <v>0</v>
      </c>
      <c r="AD1084" s="957"/>
      <c r="AE1084" s="852"/>
      <c r="AF1084" s="853"/>
    </row>
    <row r="1085" spans="1:32" ht="15" customHeight="1" outlineLevel="1" x14ac:dyDescent="0.2">
      <c r="A1085" s="373">
        <v>387</v>
      </c>
      <c r="B1085" s="658"/>
      <c r="C1085" s="650"/>
      <c r="D1085" s="650"/>
      <c r="E1085" s="380"/>
      <c r="F1085" s="1106" t="str">
        <f t="shared" ref="F1085:F1087" si="624">F309</f>
        <v>1 month bank acceptance issued</v>
      </c>
      <c r="G1085" s="1226"/>
      <c r="H1085" s="1226"/>
      <c r="I1085" s="1226"/>
      <c r="J1085" s="1226"/>
      <c r="K1085" s="1226"/>
      <c r="L1085" s="1226"/>
      <c r="M1085" s="400">
        <f t="shared" ref="M1085:M1087" si="625">M309</f>
        <v>0</v>
      </c>
      <c r="N1085" s="411">
        <f>IF(N309="",0,N309*'Appx 1. Ref Rates'!$T81)</f>
        <v>0</v>
      </c>
      <c r="O1085" s="414">
        <f>IF(O309="",0,O309*'Appx 1. Ref Rates'!$T81)</f>
        <v>0</v>
      </c>
      <c r="P1085" s="414">
        <f>IF(P309="",0,P309*'Appx 1. Ref Rates'!$T81)</f>
        <v>0</v>
      </c>
      <c r="Q1085" s="415">
        <f>IF(Q309="",0,Q309*'Appx 1. Ref Rates'!$T81)</f>
        <v>0</v>
      </c>
      <c r="R1085" s="411">
        <f>(SUM($N309:$Q309)-SUM($N1085:Q1085))*'Appx 1. Ref Rates'!$U81</f>
        <v>0</v>
      </c>
      <c r="S1085" s="413">
        <f>(SUM($N309:$Q309)-SUM($N1085:R1085))*'Appx 1. Ref Rates'!$U81</f>
        <v>0</v>
      </c>
      <c r="T1085" s="413">
        <f>(SUM($N309:$Q309)-SUM($N1085:S1085))*'Appx 1. Ref Rates'!$U81</f>
        <v>0</v>
      </c>
      <c r="U1085" s="413">
        <f>(SUM($N309:$Q309)-SUM($N1085:T1085))*'Appx 1. Ref Rates'!$U81</f>
        <v>0</v>
      </c>
      <c r="V1085" s="413">
        <f>(SUM($N309:$Q309)-SUM($N1085:U1085))*'Appx 1. Ref Rates'!$U81</f>
        <v>0</v>
      </c>
      <c r="W1085" s="413">
        <f>(SUM($N309:$Q309)-SUM($N1085:V1085))*'Appx 1. Ref Rates'!$U81</f>
        <v>0</v>
      </c>
      <c r="X1085" s="414">
        <f>(SUM($N309:$Q309)-SUM($N1085:W1085))*'Appx 1. Ref Rates'!$U81</f>
        <v>0</v>
      </c>
      <c r="Y1085" s="413">
        <f>(SUM($N309:$Q309)-SUM($N1085:X1085))*'Appx 1. Ref Rates'!$U81</f>
        <v>0</v>
      </c>
      <c r="Z1085" s="413">
        <f>(SUM($N309:$Q309)-SUM($N1085:Y1085))*'Appx 1. Ref Rates'!$U81</f>
        <v>0</v>
      </c>
      <c r="AA1085" s="413">
        <f>(SUM($N309:$Q309)-SUM($N1085:Z1085))*'Appx 1. Ref Rates'!$U81</f>
        <v>0</v>
      </c>
      <c r="AB1085" s="413">
        <f>(SUM($N309:$Q309)-SUM($N1085:AA1085))*'Appx 1. Ref Rates'!$U81</f>
        <v>0</v>
      </c>
      <c r="AC1085" s="400">
        <f t="shared" ref="AC1085:AC1090" si="626">M1085-SUM(N1085:AB1085)</f>
        <v>0</v>
      </c>
      <c r="AD1085" s="854"/>
      <c r="AE1085" s="855"/>
      <c r="AF1085" s="856"/>
    </row>
    <row r="1086" spans="1:32" ht="15" customHeight="1" outlineLevel="1" x14ac:dyDescent="0.2">
      <c r="A1086" s="373">
        <v>388</v>
      </c>
      <c r="B1086" s="658"/>
      <c r="C1086" s="650"/>
      <c r="D1086" s="650"/>
      <c r="E1086" s="380"/>
      <c r="F1086" s="1106" t="str">
        <f t="shared" si="624"/>
        <v>2 month bank acceptance issued</v>
      </c>
      <c r="G1086" s="1226"/>
      <c r="H1086" s="1226"/>
      <c r="I1086" s="1226"/>
      <c r="J1086" s="1226"/>
      <c r="K1086" s="1226"/>
      <c r="L1086" s="1226"/>
      <c r="M1086" s="400">
        <f t="shared" si="625"/>
        <v>0</v>
      </c>
      <c r="N1086" s="411">
        <f>IF(N310="",0,N310*'Appx 1. Ref Rates'!$T82)</f>
        <v>0</v>
      </c>
      <c r="O1086" s="414">
        <f>IF(O310="",0,O310*'Appx 1. Ref Rates'!$T82)</f>
        <v>0</v>
      </c>
      <c r="P1086" s="414">
        <f>IF(P310="",0,P310*'Appx 1. Ref Rates'!$T82)</f>
        <v>0</v>
      </c>
      <c r="Q1086" s="415">
        <f>IF(Q310="",0,Q310*'Appx 1. Ref Rates'!$T82)</f>
        <v>0</v>
      </c>
      <c r="R1086" s="411">
        <f>IF(R310="",0,R310*'Appx 1. Ref Rates'!$U82)</f>
        <v>0</v>
      </c>
      <c r="S1086" s="414">
        <f>(SUM($N310:$Q310)-SUM($N1086:Q1086))*'Appx 1. Ref Rates'!$U82</f>
        <v>0</v>
      </c>
      <c r="T1086" s="414">
        <f>(N($R310-$R1086*'Appx 1. Ref Rates'!$U82))</f>
        <v>0</v>
      </c>
      <c r="U1086" s="414">
        <f>(SUM($N310:$Q310)-SUM($N1086:$Q1086)-S1086)*'Appx 1. Ref Rates'!$U82</f>
        <v>0</v>
      </c>
      <c r="V1086" s="414">
        <f>(N($R310)-$R1086-T1086)*'Appx 1. Ref Rates'!$U82</f>
        <v>0</v>
      </c>
      <c r="W1086" s="414">
        <f>(SUM($N310:$Q310)-SUM($N1086:$Q1086)-S1086-U1086)*'Appx 1. Ref Rates'!$U82</f>
        <v>0</v>
      </c>
      <c r="X1086" s="414">
        <f>(N($R310)-$R1086-T1086-V1086)*'Appx 1. Ref Rates'!$U82</f>
        <v>0</v>
      </c>
      <c r="Y1086" s="414">
        <f>(SUM($N310:$Q310)-SUM($N1086:$Q1086)-S1086-U1086-W1086)*'Appx 1. Ref Rates'!$U82</f>
        <v>0</v>
      </c>
      <c r="Z1086" s="414">
        <f>(N($R310)-$R1086-T1086-V1086-X1086)*'Appx 1. Ref Rates'!$U82</f>
        <v>0</v>
      </c>
      <c r="AA1086" s="414">
        <f>(SUM($N310:$Q310)-SUM($N1086:$Q1086)-S1086-U1086-W1086-Y1086)*'Appx 1. Ref Rates'!$U82</f>
        <v>0</v>
      </c>
      <c r="AB1086" s="414">
        <f>(N($R310)-$R1086-T1086-V1086-X1086-Z1086)*'Appx 1. Ref Rates'!$U82</f>
        <v>0</v>
      </c>
      <c r="AC1086" s="400">
        <f t="shared" si="626"/>
        <v>0</v>
      </c>
      <c r="AD1086" s="854"/>
      <c r="AE1086" s="855"/>
      <c r="AF1086" s="856"/>
    </row>
    <row r="1087" spans="1:32" ht="15" customHeight="1" outlineLevel="1" x14ac:dyDescent="0.2">
      <c r="A1087" s="373">
        <v>389</v>
      </c>
      <c r="B1087" s="658"/>
      <c r="C1087" s="650"/>
      <c r="D1087" s="650"/>
      <c r="E1087" s="380"/>
      <c r="F1087" s="1106" t="str">
        <f t="shared" si="624"/>
        <v>3 month bank acceptance issued</v>
      </c>
      <c r="G1087" s="1226"/>
      <c r="H1087" s="1226"/>
      <c r="I1087" s="1226"/>
      <c r="J1087" s="1226"/>
      <c r="K1087" s="1226"/>
      <c r="L1087" s="1226"/>
      <c r="M1087" s="400">
        <f t="shared" si="625"/>
        <v>0</v>
      </c>
      <c r="N1087" s="411">
        <f>IF(N311="",0,N311*'Appx 1. Ref Rates'!$T83)</f>
        <v>0</v>
      </c>
      <c r="O1087" s="414">
        <f>IF(O311="",0,O311*'Appx 1. Ref Rates'!$T83)</f>
        <v>0</v>
      </c>
      <c r="P1087" s="414">
        <f>IF(P311="",0,P311*'Appx 1. Ref Rates'!$T83)</f>
        <v>0</v>
      </c>
      <c r="Q1087" s="415">
        <f>IF(Q311="",0,Q311*'Appx 1. Ref Rates'!$T83)</f>
        <v>0</v>
      </c>
      <c r="R1087" s="411">
        <f>IF(R311="",0,R311*'Appx 1. Ref Rates'!$U83)</f>
        <v>0</v>
      </c>
      <c r="S1087" s="414">
        <f>(SUM($N311:$Q311)-SUM($N1087:Q1087))*'Appx 1. Ref Rates'!$U83</f>
        <v>0</v>
      </c>
      <c r="T1087" s="414">
        <f>(N($R311-$R1087*'Appx 1. Ref Rates'!$U83))</f>
        <v>0</v>
      </c>
      <c r="U1087" s="414">
        <f>(SUM($N311:$Q311)-SUM($N1087:$Q1087)-S1087)*'Appx 1. Ref Rates'!$U83</f>
        <v>0</v>
      </c>
      <c r="V1087" s="414">
        <f>(N($R311)-$R1087-T1087)*'Appx 1. Ref Rates'!$U83</f>
        <v>0</v>
      </c>
      <c r="W1087" s="414">
        <f>(SUM($N311:$Q311)-SUM($N1087:$Q1087)-S1087-U1087)*'Appx 1. Ref Rates'!$U83</f>
        <v>0</v>
      </c>
      <c r="X1087" s="414">
        <f>(N($R311)-$R1087-T1087-V1087)*'Appx 1. Ref Rates'!$U83</f>
        <v>0</v>
      </c>
      <c r="Y1087" s="414">
        <f>(SUM($N311:$Q311)-SUM($N1087:$Q1087)-S1087-U1087-W1087)*'Appx 1. Ref Rates'!$U83</f>
        <v>0</v>
      </c>
      <c r="Z1087" s="414">
        <f>(N($R311)-$R1087-T1087-V1087-X1087)*'Appx 1. Ref Rates'!$U83</f>
        <v>0</v>
      </c>
      <c r="AA1087" s="414">
        <f>(SUM($N311:$Q311)-SUM($N1087:$Q1087)-S1087-U1087-W1087-Y1087)*'Appx 1. Ref Rates'!$U83</f>
        <v>0</v>
      </c>
      <c r="AB1087" s="414">
        <f>(N($R311)-$R1087-T1087-V1087-X1087-Z1087)*'Appx 1. Ref Rates'!$U83</f>
        <v>0</v>
      </c>
      <c r="AC1087" s="400">
        <f t="shared" ref="AC1087" si="627">M1087-SUM(N1087:AB1087)</f>
        <v>0</v>
      </c>
      <c r="AD1087" s="854"/>
      <c r="AE1087" s="855"/>
      <c r="AF1087" s="856"/>
    </row>
    <row r="1088" spans="1:32" ht="15" customHeight="1" outlineLevel="1" x14ac:dyDescent="0.2">
      <c r="A1088" s="373">
        <v>390</v>
      </c>
      <c r="B1088" s="658"/>
      <c r="C1088" s="377"/>
      <c r="D1088" s="390"/>
      <c r="E1088" s="1100" t="str">
        <f>E312</f>
        <v>Other deposits</v>
      </c>
      <c r="F1088" s="1237"/>
      <c r="G1088" s="1237"/>
      <c r="H1088" s="1237"/>
      <c r="I1088" s="1237"/>
      <c r="J1088" s="1237"/>
      <c r="K1088" s="1237"/>
      <c r="L1088" s="1237"/>
      <c r="M1088" s="399">
        <f>SUBTOTAL(9,M1089:M1090)</f>
        <v>0</v>
      </c>
      <c r="N1088" s="402">
        <f t="shared" ref="N1088:AC1088" si="628">SUBTOTAL(9,N1089:N1090)</f>
        <v>0</v>
      </c>
      <c r="O1088" s="406">
        <f t="shared" si="628"/>
        <v>0</v>
      </c>
      <c r="P1088" s="405">
        <f t="shared" si="628"/>
        <v>0</v>
      </c>
      <c r="Q1088" s="407">
        <f t="shared" si="628"/>
        <v>0</v>
      </c>
      <c r="R1088" s="402">
        <f t="shared" si="628"/>
        <v>0</v>
      </c>
      <c r="S1088" s="406">
        <f t="shared" si="628"/>
        <v>0</v>
      </c>
      <c r="T1088" s="405">
        <f t="shared" si="628"/>
        <v>0</v>
      </c>
      <c r="U1088" s="405">
        <f t="shared" si="628"/>
        <v>0</v>
      </c>
      <c r="V1088" s="405">
        <f t="shared" si="628"/>
        <v>0</v>
      </c>
      <c r="W1088" s="405">
        <f t="shared" si="628"/>
        <v>0</v>
      </c>
      <c r="X1088" s="405">
        <f t="shared" si="628"/>
        <v>0</v>
      </c>
      <c r="Y1088" s="405">
        <f t="shared" si="628"/>
        <v>0</v>
      </c>
      <c r="Z1088" s="405">
        <f t="shared" si="628"/>
        <v>0</v>
      </c>
      <c r="AA1088" s="405">
        <f t="shared" si="628"/>
        <v>0</v>
      </c>
      <c r="AB1088" s="403">
        <f t="shared" si="628"/>
        <v>0</v>
      </c>
      <c r="AC1088" s="407">
        <f t="shared" si="628"/>
        <v>0</v>
      </c>
      <c r="AD1088" s="854"/>
      <c r="AE1088" s="855"/>
      <c r="AF1088" s="856"/>
    </row>
    <row r="1089" spans="1:32" ht="15" customHeight="1" outlineLevel="1" x14ac:dyDescent="0.2">
      <c r="A1089" s="373">
        <v>391</v>
      </c>
      <c r="B1089" s="658"/>
      <c r="C1089" s="650"/>
      <c r="D1089" s="650"/>
      <c r="E1089" s="380"/>
      <c r="F1089" s="1106" t="str">
        <f t="shared" ref="F1089:F1090" si="629">F313</f>
        <v>Swapped intrabank deposits</v>
      </c>
      <c r="G1089" s="1226"/>
      <c r="H1089" s="1226"/>
      <c r="I1089" s="1226"/>
      <c r="J1089" s="1226"/>
      <c r="K1089" s="1226"/>
      <c r="L1089" s="1226"/>
      <c r="M1089" s="400">
        <f t="shared" ref="M1089:AB1090" si="630">M313</f>
        <v>0</v>
      </c>
      <c r="N1089" s="411">
        <f t="shared" si="630"/>
        <v>0</v>
      </c>
      <c r="O1089" s="414">
        <f t="shared" si="630"/>
        <v>0</v>
      </c>
      <c r="P1089" s="414">
        <f t="shared" si="630"/>
        <v>0</v>
      </c>
      <c r="Q1089" s="415">
        <f t="shared" si="630"/>
        <v>0</v>
      </c>
      <c r="R1089" s="411">
        <f t="shared" si="630"/>
        <v>0</v>
      </c>
      <c r="S1089" s="413">
        <f t="shared" si="630"/>
        <v>0</v>
      </c>
      <c r="T1089" s="413">
        <f t="shared" si="630"/>
        <v>0</v>
      </c>
      <c r="U1089" s="413">
        <f t="shared" si="630"/>
        <v>0</v>
      </c>
      <c r="V1089" s="413">
        <f t="shared" si="630"/>
        <v>0</v>
      </c>
      <c r="W1089" s="413">
        <f t="shared" si="630"/>
        <v>0</v>
      </c>
      <c r="X1089" s="414">
        <f t="shared" si="630"/>
        <v>0</v>
      </c>
      <c r="Y1089" s="413">
        <f t="shared" si="630"/>
        <v>0</v>
      </c>
      <c r="Z1089" s="413">
        <f t="shared" si="630"/>
        <v>0</v>
      </c>
      <c r="AA1089" s="413">
        <f t="shared" si="630"/>
        <v>0</v>
      </c>
      <c r="AB1089" s="413">
        <f t="shared" si="630"/>
        <v>0</v>
      </c>
      <c r="AC1089" s="400">
        <f t="shared" si="626"/>
        <v>0</v>
      </c>
      <c r="AD1089" s="854"/>
      <c r="AE1089" s="855"/>
      <c r="AF1089" s="856"/>
    </row>
    <row r="1090" spans="1:32" ht="15" customHeight="1" outlineLevel="1" x14ac:dyDescent="0.2">
      <c r="A1090" s="373">
        <v>392</v>
      </c>
      <c r="B1090" s="658"/>
      <c r="C1090" s="650"/>
      <c r="D1090" s="650"/>
      <c r="E1090" s="380"/>
      <c r="F1090" s="1106" t="str">
        <f t="shared" si="629"/>
        <v>Deposits from affiliates</v>
      </c>
      <c r="G1090" s="1226"/>
      <c r="H1090" s="1226"/>
      <c r="I1090" s="1226"/>
      <c r="J1090" s="1226"/>
      <c r="K1090" s="1226"/>
      <c r="L1090" s="1226"/>
      <c r="M1090" s="400">
        <f t="shared" si="630"/>
        <v>0</v>
      </c>
      <c r="N1090" s="411">
        <f t="shared" si="630"/>
        <v>0</v>
      </c>
      <c r="O1090" s="414">
        <f t="shared" si="630"/>
        <v>0</v>
      </c>
      <c r="P1090" s="414">
        <f t="shared" si="630"/>
        <v>0</v>
      </c>
      <c r="Q1090" s="415">
        <f t="shared" si="630"/>
        <v>0</v>
      </c>
      <c r="R1090" s="411">
        <f t="shared" si="630"/>
        <v>0</v>
      </c>
      <c r="S1090" s="413">
        <f t="shared" si="630"/>
        <v>0</v>
      </c>
      <c r="T1090" s="413">
        <f t="shared" si="630"/>
        <v>0</v>
      </c>
      <c r="U1090" s="413">
        <f t="shared" si="630"/>
        <v>0</v>
      </c>
      <c r="V1090" s="413">
        <f t="shared" si="630"/>
        <v>0</v>
      </c>
      <c r="W1090" s="413">
        <f t="shared" si="630"/>
        <v>0</v>
      </c>
      <c r="X1090" s="414">
        <f t="shared" si="630"/>
        <v>0</v>
      </c>
      <c r="Y1090" s="413">
        <f t="shared" si="630"/>
        <v>0</v>
      </c>
      <c r="Z1090" s="413">
        <f t="shared" si="630"/>
        <v>0</v>
      </c>
      <c r="AA1090" s="413">
        <f t="shared" si="630"/>
        <v>0</v>
      </c>
      <c r="AB1090" s="413">
        <f t="shared" si="630"/>
        <v>0</v>
      </c>
      <c r="AC1090" s="400">
        <f t="shared" si="626"/>
        <v>0</v>
      </c>
      <c r="AD1090" s="857"/>
      <c r="AE1090" s="858"/>
      <c r="AF1090" s="859"/>
    </row>
    <row r="1091" spans="1:32" ht="15" customHeight="1" outlineLevel="1" x14ac:dyDescent="0.2">
      <c r="A1091" s="373">
        <v>326</v>
      </c>
      <c r="B1091" s="658"/>
      <c r="C1091" s="970" t="str">
        <f>C315</f>
        <v>Wholesale Issuance</v>
      </c>
      <c r="D1091" s="1359"/>
      <c r="E1091" s="1359"/>
      <c r="F1091" s="1359"/>
      <c r="G1091" s="1359"/>
      <c r="H1091" s="1359"/>
      <c r="I1091" s="1359"/>
      <c r="J1091" s="1359"/>
      <c r="K1091" s="1359"/>
      <c r="L1091" s="1359"/>
      <c r="M1091" s="1359"/>
      <c r="N1091" s="1359"/>
      <c r="O1091" s="1359"/>
      <c r="P1091" s="1359"/>
      <c r="Q1091" s="1359"/>
      <c r="R1091" s="1359"/>
      <c r="S1091" s="1359"/>
      <c r="T1091" s="1359"/>
      <c r="U1091" s="1359"/>
      <c r="V1091" s="1359"/>
      <c r="W1091" s="1359"/>
      <c r="X1091" s="1359"/>
      <c r="Y1091" s="1359"/>
      <c r="Z1091" s="1359"/>
      <c r="AA1091" s="1359"/>
      <c r="AB1091" s="1359"/>
      <c r="AC1091" s="1359"/>
      <c r="AD1091" s="1359"/>
      <c r="AE1091" s="1359"/>
      <c r="AF1091" s="1360"/>
    </row>
    <row r="1092" spans="1:32" ht="15" customHeight="1" outlineLevel="1" x14ac:dyDescent="0.2">
      <c r="A1092" s="373">
        <v>327</v>
      </c>
      <c r="B1092" s="658"/>
      <c r="C1092" s="377"/>
      <c r="D1092" s="973" t="str">
        <f>D316</f>
        <v>Wholesale unsecured debt issuance</v>
      </c>
      <c r="E1092" s="1361"/>
      <c r="F1092" s="1361"/>
      <c r="G1092" s="1361"/>
      <c r="H1092" s="1361"/>
      <c r="I1092" s="1361"/>
      <c r="J1092" s="1361"/>
      <c r="K1092" s="1361"/>
      <c r="L1092" s="1361"/>
      <c r="M1092" s="399">
        <f>SUBTOTAL(9,M1093:M1098)</f>
        <v>0</v>
      </c>
      <c r="N1092" s="402">
        <f t="shared" ref="N1092:AC1092" si="631">SUBTOTAL(9,N1093:N1098)</f>
        <v>0</v>
      </c>
      <c r="O1092" s="406">
        <f t="shared" si="631"/>
        <v>0</v>
      </c>
      <c r="P1092" s="405">
        <f t="shared" si="631"/>
        <v>0</v>
      </c>
      <c r="Q1092" s="407">
        <f t="shared" si="631"/>
        <v>0</v>
      </c>
      <c r="R1092" s="402">
        <f t="shared" si="631"/>
        <v>0</v>
      </c>
      <c r="S1092" s="406">
        <f t="shared" si="631"/>
        <v>0</v>
      </c>
      <c r="T1092" s="405">
        <f t="shared" si="631"/>
        <v>0</v>
      </c>
      <c r="U1092" s="405">
        <f t="shared" si="631"/>
        <v>0</v>
      </c>
      <c r="V1092" s="405">
        <f t="shared" si="631"/>
        <v>0</v>
      </c>
      <c r="W1092" s="405">
        <f t="shared" si="631"/>
        <v>0</v>
      </c>
      <c r="X1092" s="405">
        <f t="shared" si="631"/>
        <v>0</v>
      </c>
      <c r="Y1092" s="405">
        <f t="shared" si="631"/>
        <v>0</v>
      </c>
      <c r="Z1092" s="405">
        <f t="shared" si="631"/>
        <v>0</v>
      </c>
      <c r="AA1092" s="405">
        <f t="shared" si="631"/>
        <v>0</v>
      </c>
      <c r="AB1092" s="403">
        <f t="shared" si="631"/>
        <v>0</v>
      </c>
      <c r="AC1092" s="407">
        <f t="shared" si="631"/>
        <v>0</v>
      </c>
      <c r="AD1092" s="936"/>
      <c r="AE1092" s="936"/>
      <c r="AF1092" s="937"/>
    </row>
    <row r="1093" spans="1:32" ht="15" customHeight="1" outlineLevel="1" x14ac:dyDescent="0.2">
      <c r="A1093" s="373">
        <v>328</v>
      </c>
      <c r="B1093" s="658"/>
      <c r="C1093" s="378"/>
      <c r="D1093" s="378"/>
      <c r="E1093" s="379"/>
      <c r="F1093" s="1106" t="str">
        <f t="shared" ref="F1093:F1104" si="632">F317</f>
        <v>Bankers' acceptances (BAs)</v>
      </c>
      <c r="G1093" s="1226"/>
      <c r="H1093" s="1226"/>
      <c r="I1093" s="1226"/>
      <c r="J1093" s="1226"/>
      <c r="K1093" s="1226"/>
      <c r="L1093" s="1226"/>
      <c r="M1093" s="400">
        <f t="shared" ref="M1093:AB1098" si="633">M317</f>
        <v>0</v>
      </c>
      <c r="N1093" s="411">
        <f t="shared" si="633"/>
        <v>0</v>
      </c>
      <c r="O1093" s="414">
        <f t="shared" si="633"/>
        <v>0</v>
      </c>
      <c r="P1093" s="414">
        <f t="shared" si="633"/>
        <v>0</v>
      </c>
      <c r="Q1093" s="415">
        <f t="shared" si="633"/>
        <v>0</v>
      </c>
      <c r="R1093" s="411">
        <f t="shared" si="633"/>
        <v>0</v>
      </c>
      <c r="S1093" s="413">
        <f t="shared" si="633"/>
        <v>0</v>
      </c>
      <c r="T1093" s="413">
        <f t="shared" si="633"/>
        <v>0</v>
      </c>
      <c r="U1093" s="413">
        <f t="shared" si="633"/>
        <v>0</v>
      </c>
      <c r="V1093" s="413">
        <f t="shared" si="633"/>
        <v>0</v>
      </c>
      <c r="W1093" s="413">
        <f t="shared" si="633"/>
        <v>0</v>
      </c>
      <c r="X1093" s="414">
        <f t="shared" si="633"/>
        <v>0</v>
      </c>
      <c r="Y1093" s="413">
        <f t="shared" si="633"/>
        <v>0</v>
      </c>
      <c r="Z1093" s="413">
        <f t="shared" si="633"/>
        <v>0</v>
      </c>
      <c r="AA1093" s="413">
        <f t="shared" si="633"/>
        <v>0</v>
      </c>
      <c r="AB1093" s="413">
        <f t="shared" si="633"/>
        <v>0</v>
      </c>
      <c r="AC1093" s="400">
        <f t="shared" ref="AC1093:AC1104" si="634">M1093-SUM(N1093:AB1093)</f>
        <v>0</v>
      </c>
      <c r="AD1093" s="957"/>
      <c r="AE1093" s="852"/>
      <c r="AF1093" s="853"/>
    </row>
    <row r="1094" spans="1:32" ht="15" customHeight="1" outlineLevel="1" x14ac:dyDescent="0.2">
      <c r="A1094" s="373">
        <v>329</v>
      </c>
      <c r="B1094" s="658"/>
      <c r="C1094" s="378"/>
      <c r="D1094" s="378"/>
      <c r="E1094" s="379"/>
      <c r="F1094" s="1106" t="str">
        <f t="shared" si="632"/>
        <v>Commercial paper issued</v>
      </c>
      <c r="G1094" s="1226"/>
      <c r="H1094" s="1226"/>
      <c r="I1094" s="1226"/>
      <c r="J1094" s="1226"/>
      <c r="K1094" s="1226"/>
      <c r="L1094" s="1226"/>
      <c r="M1094" s="400">
        <f t="shared" si="633"/>
        <v>0</v>
      </c>
      <c r="N1094" s="411">
        <f t="shared" si="633"/>
        <v>0</v>
      </c>
      <c r="O1094" s="414">
        <f t="shared" si="633"/>
        <v>0</v>
      </c>
      <c r="P1094" s="414">
        <f t="shared" si="633"/>
        <v>0</v>
      </c>
      <c r="Q1094" s="415">
        <f t="shared" si="633"/>
        <v>0</v>
      </c>
      <c r="R1094" s="411">
        <f t="shared" si="633"/>
        <v>0</v>
      </c>
      <c r="S1094" s="413">
        <f t="shared" si="633"/>
        <v>0</v>
      </c>
      <c r="T1094" s="413">
        <f t="shared" si="633"/>
        <v>0</v>
      </c>
      <c r="U1094" s="413">
        <f t="shared" si="633"/>
        <v>0</v>
      </c>
      <c r="V1094" s="413">
        <f t="shared" si="633"/>
        <v>0</v>
      </c>
      <c r="W1094" s="413">
        <f t="shared" si="633"/>
        <v>0</v>
      </c>
      <c r="X1094" s="414">
        <f t="shared" si="633"/>
        <v>0</v>
      </c>
      <c r="Y1094" s="413">
        <f t="shared" si="633"/>
        <v>0</v>
      </c>
      <c r="Z1094" s="413">
        <f t="shared" si="633"/>
        <v>0</v>
      </c>
      <c r="AA1094" s="413">
        <f t="shared" si="633"/>
        <v>0</v>
      </c>
      <c r="AB1094" s="413">
        <f t="shared" si="633"/>
        <v>0</v>
      </c>
      <c r="AC1094" s="400">
        <f t="shared" si="634"/>
        <v>0</v>
      </c>
      <c r="AD1094" s="854"/>
      <c r="AE1094" s="855"/>
      <c r="AF1094" s="856"/>
    </row>
    <row r="1095" spans="1:32" ht="15" customHeight="1" outlineLevel="1" x14ac:dyDescent="0.2">
      <c r="A1095" s="373">
        <v>330</v>
      </c>
      <c r="B1095" s="658"/>
      <c r="C1095" s="378"/>
      <c r="D1095" s="378"/>
      <c r="E1095" s="379"/>
      <c r="F1095" s="1106" t="str">
        <f t="shared" si="632"/>
        <v>Certificates of deposit and bearer deposit notes issued</v>
      </c>
      <c r="G1095" s="1226"/>
      <c r="H1095" s="1226"/>
      <c r="I1095" s="1226"/>
      <c r="J1095" s="1226"/>
      <c r="K1095" s="1226"/>
      <c r="L1095" s="1226"/>
      <c r="M1095" s="400">
        <f t="shared" si="633"/>
        <v>0</v>
      </c>
      <c r="N1095" s="411">
        <f t="shared" si="633"/>
        <v>0</v>
      </c>
      <c r="O1095" s="414">
        <f t="shared" si="633"/>
        <v>0</v>
      </c>
      <c r="P1095" s="414">
        <f t="shared" si="633"/>
        <v>0</v>
      </c>
      <c r="Q1095" s="415">
        <f t="shared" si="633"/>
        <v>0</v>
      </c>
      <c r="R1095" s="411">
        <f t="shared" si="633"/>
        <v>0</v>
      </c>
      <c r="S1095" s="413">
        <f t="shared" si="633"/>
        <v>0</v>
      </c>
      <c r="T1095" s="413">
        <f t="shared" si="633"/>
        <v>0</v>
      </c>
      <c r="U1095" s="413">
        <f t="shared" si="633"/>
        <v>0</v>
      </c>
      <c r="V1095" s="413">
        <f t="shared" si="633"/>
        <v>0</v>
      </c>
      <c r="W1095" s="413">
        <f t="shared" si="633"/>
        <v>0</v>
      </c>
      <c r="X1095" s="414">
        <f t="shared" si="633"/>
        <v>0</v>
      </c>
      <c r="Y1095" s="413">
        <f t="shared" si="633"/>
        <v>0</v>
      </c>
      <c r="Z1095" s="413">
        <f t="shared" si="633"/>
        <v>0</v>
      </c>
      <c r="AA1095" s="413">
        <f t="shared" si="633"/>
        <v>0</v>
      </c>
      <c r="AB1095" s="413">
        <f t="shared" si="633"/>
        <v>0</v>
      </c>
      <c r="AC1095" s="400">
        <f t="shared" si="634"/>
        <v>0</v>
      </c>
      <c r="AD1095" s="854"/>
      <c r="AE1095" s="855"/>
      <c r="AF1095" s="856"/>
    </row>
    <row r="1096" spans="1:32" ht="15" customHeight="1" outlineLevel="1" x14ac:dyDescent="0.2">
      <c r="A1096" s="373">
        <v>331</v>
      </c>
      <c r="B1096" s="658"/>
      <c r="C1096" s="378"/>
      <c r="D1096" s="378"/>
      <c r="E1096" s="379"/>
      <c r="F1096" s="1106" t="str">
        <f t="shared" si="632"/>
        <v>Wholesale/commercial structured notes</v>
      </c>
      <c r="G1096" s="1226"/>
      <c r="H1096" s="1226"/>
      <c r="I1096" s="1226"/>
      <c r="J1096" s="1226"/>
      <c r="K1096" s="1226"/>
      <c r="L1096" s="1226"/>
      <c r="M1096" s="400">
        <f t="shared" si="633"/>
        <v>0</v>
      </c>
      <c r="N1096" s="411">
        <f t="shared" si="633"/>
        <v>0</v>
      </c>
      <c r="O1096" s="414">
        <f t="shared" si="633"/>
        <v>0</v>
      </c>
      <c r="P1096" s="414">
        <f t="shared" si="633"/>
        <v>0</v>
      </c>
      <c r="Q1096" s="415">
        <f t="shared" si="633"/>
        <v>0</v>
      </c>
      <c r="R1096" s="411">
        <f t="shared" si="633"/>
        <v>0</v>
      </c>
      <c r="S1096" s="413">
        <f t="shared" si="633"/>
        <v>0</v>
      </c>
      <c r="T1096" s="413">
        <f t="shared" si="633"/>
        <v>0</v>
      </c>
      <c r="U1096" s="413">
        <f t="shared" si="633"/>
        <v>0</v>
      </c>
      <c r="V1096" s="413">
        <f t="shared" si="633"/>
        <v>0</v>
      </c>
      <c r="W1096" s="413">
        <f t="shared" si="633"/>
        <v>0</v>
      </c>
      <c r="X1096" s="414">
        <f t="shared" si="633"/>
        <v>0</v>
      </c>
      <c r="Y1096" s="413">
        <f t="shared" si="633"/>
        <v>0</v>
      </c>
      <c r="Z1096" s="413">
        <f t="shared" si="633"/>
        <v>0</v>
      </c>
      <c r="AA1096" s="413">
        <f t="shared" si="633"/>
        <v>0</v>
      </c>
      <c r="AB1096" s="413">
        <f t="shared" si="633"/>
        <v>0</v>
      </c>
      <c r="AC1096" s="400">
        <f t="shared" si="634"/>
        <v>0</v>
      </c>
      <c r="AD1096" s="854"/>
      <c r="AE1096" s="855"/>
      <c r="AF1096" s="856"/>
    </row>
    <row r="1097" spans="1:32" ht="15" customHeight="1" outlineLevel="1" x14ac:dyDescent="0.2">
      <c r="A1097" s="373">
        <v>331</v>
      </c>
      <c r="B1097" s="658"/>
      <c r="C1097" s="378"/>
      <c r="D1097" s="378"/>
      <c r="E1097" s="379"/>
      <c r="F1097" s="1106" t="str">
        <f t="shared" si="632"/>
        <v>Senior unsecured debt issued</v>
      </c>
      <c r="G1097" s="1226"/>
      <c r="H1097" s="1226"/>
      <c r="I1097" s="1226"/>
      <c r="J1097" s="1226"/>
      <c r="K1097" s="1226"/>
      <c r="L1097" s="1226"/>
      <c r="M1097" s="400">
        <f t="shared" si="633"/>
        <v>0</v>
      </c>
      <c r="N1097" s="411">
        <f t="shared" si="633"/>
        <v>0</v>
      </c>
      <c r="O1097" s="414">
        <f t="shared" si="633"/>
        <v>0</v>
      </c>
      <c r="P1097" s="414">
        <f t="shared" si="633"/>
        <v>0</v>
      </c>
      <c r="Q1097" s="415">
        <f t="shared" si="633"/>
        <v>0</v>
      </c>
      <c r="R1097" s="411">
        <f t="shared" si="633"/>
        <v>0</v>
      </c>
      <c r="S1097" s="413">
        <f t="shared" si="633"/>
        <v>0</v>
      </c>
      <c r="T1097" s="413">
        <f t="shared" si="633"/>
        <v>0</v>
      </c>
      <c r="U1097" s="413">
        <f t="shared" si="633"/>
        <v>0</v>
      </c>
      <c r="V1097" s="413">
        <f t="shared" si="633"/>
        <v>0</v>
      </c>
      <c r="W1097" s="413">
        <f t="shared" si="633"/>
        <v>0</v>
      </c>
      <c r="X1097" s="414">
        <f t="shared" si="633"/>
        <v>0</v>
      </c>
      <c r="Y1097" s="413">
        <f t="shared" si="633"/>
        <v>0</v>
      </c>
      <c r="Z1097" s="413">
        <f t="shared" si="633"/>
        <v>0</v>
      </c>
      <c r="AA1097" s="413">
        <f t="shared" si="633"/>
        <v>0</v>
      </c>
      <c r="AB1097" s="413">
        <f t="shared" si="633"/>
        <v>0</v>
      </c>
      <c r="AC1097" s="400">
        <f t="shared" si="634"/>
        <v>0</v>
      </c>
      <c r="AD1097" s="854"/>
      <c r="AE1097" s="855"/>
      <c r="AF1097" s="856"/>
    </row>
    <row r="1098" spans="1:32" ht="15" customHeight="1" outlineLevel="1" x14ac:dyDescent="0.2">
      <c r="A1098" s="373">
        <v>331</v>
      </c>
      <c r="B1098" s="651"/>
      <c r="C1098" s="751"/>
      <c r="D1098" s="751"/>
      <c r="E1098" s="752"/>
      <c r="F1098" s="1106" t="str">
        <f t="shared" si="632"/>
        <v>Subordinated debt issued</v>
      </c>
      <c r="G1098" s="1226"/>
      <c r="H1098" s="1226"/>
      <c r="I1098" s="1226"/>
      <c r="J1098" s="1226"/>
      <c r="K1098" s="1226"/>
      <c r="L1098" s="1226"/>
      <c r="M1098" s="400">
        <f t="shared" si="633"/>
        <v>0</v>
      </c>
      <c r="N1098" s="411">
        <f t="shared" si="633"/>
        <v>0</v>
      </c>
      <c r="O1098" s="414">
        <f t="shared" si="633"/>
        <v>0</v>
      </c>
      <c r="P1098" s="414">
        <f t="shared" si="633"/>
        <v>0</v>
      </c>
      <c r="Q1098" s="415">
        <f t="shared" si="633"/>
        <v>0</v>
      </c>
      <c r="R1098" s="411">
        <f t="shared" si="633"/>
        <v>0</v>
      </c>
      <c r="S1098" s="413">
        <f t="shared" si="633"/>
        <v>0</v>
      </c>
      <c r="T1098" s="413">
        <f t="shared" si="633"/>
        <v>0</v>
      </c>
      <c r="U1098" s="413">
        <f t="shared" si="633"/>
        <v>0</v>
      </c>
      <c r="V1098" s="413">
        <f t="shared" si="633"/>
        <v>0</v>
      </c>
      <c r="W1098" s="413">
        <f t="shared" si="633"/>
        <v>0</v>
      </c>
      <c r="X1098" s="414">
        <f t="shared" si="633"/>
        <v>0</v>
      </c>
      <c r="Y1098" s="413">
        <f t="shared" si="633"/>
        <v>0</v>
      </c>
      <c r="Z1098" s="413">
        <f t="shared" si="633"/>
        <v>0</v>
      </c>
      <c r="AA1098" s="413">
        <f t="shared" si="633"/>
        <v>0</v>
      </c>
      <c r="AB1098" s="413">
        <f t="shared" si="633"/>
        <v>0</v>
      </c>
      <c r="AC1098" s="400">
        <f t="shared" si="634"/>
        <v>0</v>
      </c>
      <c r="AD1098" s="857"/>
      <c r="AE1098" s="858"/>
      <c r="AF1098" s="859"/>
    </row>
    <row r="1099" spans="1:32" ht="15" customHeight="1" outlineLevel="1" x14ac:dyDescent="0.2">
      <c r="A1099" s="373">
        <v>327</v>
      </c>
      <c r="B1099" s="653"/>
      <c r="C1099" s="749"/>
      <c r="D1099" s="1103" t="str">
        <f>D323</f>
        <v>Wholesale secured debt issuance</v>
      </c>
      <c r="E1099" s="1114"/>
      <c r="F1099" s="1114"/>
      <c r="G1099" s="1114"/>
      <c r="H1099" s="1114"/>
      <c r="I1099" s="1114"/>
      <c r="J1099" s="1114"/>
      <c r="K1099" s="1114"/>
      <c r="L1099" s="1114"/>
      <c r="M1099" s="399">
        <f>SUBTOTAL(9,M1100:M1104)</f>
        <v>0</v>
      </c>
      <c r="N1099" s="402">
        <f t="shared" ref="N1099:AC1099" si="635">SUBTOTAL(9,N1100:N1104)</f>
        <v>0</v>
      </c>
      <c r="O1099" s="406">
        <f t="shared" si="635"/>
        <v>0</v>
      </c>
      <c r="P1099" s="405">
        <f t="shared" si="635"/>
        <v>0</v>
      </c>
      <c r="Q1099" s="407">
        <f t="shared" si="635"/>
        <v>0</v>
      </c>
      <c r="R1099" s="402">
        <f t="shared" si="635"/>
        <v>0</v>
      </c>
      <c r="S1099" s="406">
        <f t="shared" si="635"/>
        <v>0</v>
      </c>
      <c r="T1099" s="405">
        <f t="shared" si="635"/>
        <v>0</v>
      </c>
      <c r="U1099" s="405">
        <f t="shared" si="635"/>
        <v>0</v>
      </c>
      <c r="V1099" s="405">
        <f t="shared" si="635"/>
        <v>0</v>
      </c>
      <c r="W1099" s="405">
        <f t="shared" si="635"/>
        <v>0</v>
      </c>
      <c r="X1099" s="405">
        <f t="shared" si="635"/>
        <v>0</v>
      </c>
      <c r="Y1099" s="405">
        <f t="shared" si="635"/>
        <v>0</v>
      </c>
      <c r="Z1099" s="405">
        <f t="shared" si="635"/>
        <v>0</v>
      </c>
      <c r="AA1099" s="405">
        <f t="shared" si="635"/>
        <v>0</v>
      </c>
      <c r="AB1099" s="403">
        <f t="shared" si="635"/>
        <v>0</v>
      </c>
      <c r="AC1099" s="407">
        <f t="shared" si="635"/>
        <v>0</v>
      </c>
      <c r="AD1099" s="634"/>
      <c r="AE1099" s="634"/>
      <c r="AF1099" s="635"/>
    </row>
    <row r="1100" spans="1:32" ht="15" customHeight="1" outlineLevel="1" x14ac:dyDescent="0.2">
      <c r="A1100" s="373">
        <v>328</v>
      </c>
      <c r="B1100" s="658"/>
      <c r="C1100" s="378"/>
      <c r="D1100" s="378"/>
      <c r="E1100" s="379"/>
      <c r="F1100" s="1106" t="str">
        <f t="shared" si="632"/>
        <v>FI's ABCP</v>
      </c>
      <c r="G1100" s="1226"/>
      <c r="H1100" s="1226"/>
      <c r="I1100" s="1226"/>
      <c r="J1100" s="1226"/>
      <c r="K1100" s="1226"/>
      <c r="L1100" s="1226"/>
      <c r="M1100" s="400">
        <f t="shared" ref="M1100:AB1104" si="636">M324</f>
        <v>0</v>
      </c>
      <c r="N1100" s="411">
        <f t="shared" si="636"/>
        <v>0</v>
      </c>
      <c r="O1100" s="414">
        <f t="shared" si="636"/>
        <v>0</v>
      </c>
      <c r="P1100" s="414">
        <f t="shared" si="636"/>
        <v>0</v>
      </c>
      <c r="Q1100" s="415">
        <f t="shared" si="636"/>
        <v>0</v>
      </c>
      <c r="R1100" s="411">
        <f t="shared" si="636"/>
        <v>0</v>
      </c>
      <c r="S1100" s="413">
        <f t="shared" si="636"/>
        <v>0</v>
      </c>
      <c r="T1100" s="413">
        <f t="shared" si="636"/>
        <v>0</v>
      </c>
      <c r="U1100" s="413">
        <f t="shared" si="636"/>
        <v>0</v>
      </c>
      <c r="V1100" s="413">
        <f t="shared" si="636"/>
        <v>0</v>
      </c>
      <c r="W1100" s="413">
        <f t="shared" si="636"/>
        <v>0</v>
      </c>
      <c r="X1100" s="414">
        <f t="shared" si="636"/>
        <v>0</v>
      </c>
      <c r="Y1100" s="413">
        <f t="shared" si="636"/>
        <v>0</v>
      </c>
      <c r="Z1100" s="413">
        <f t="shared" si="636"/>
        <v>0</v>
      </c>
      <c r="AA1100" s="413">
        <f t="shared" si="636"/>
        <v>0</v>
      </c>
      <c r="AB1100" s="413">
        <f t="shared" si="636"/>
        <v>0</v>
      </c>
      <c r="AC1100" s="400">
        <f t="shared" si="634"/>
        <v>0</v>
      </c>
      <c r="AD1100" s="957"/>
      <c r="AE1100" s="852"/>
      <c r="AF1100" s="853"/>
    </row>
    <row r="1101" spans="1:32" ht="15" customHeight="1" outlineLevel="1" x14ac:dyDescent="0.2">
      <c r="A1101" s="373">
        <v>329</v>
      </c>
      <c r="B1101" s="658"/>
      <c r="C1101" s="378"/>
      <c r="D1101" s="378"/>
      <c r="E1101" s="379"/>
      <c r="F1101" s="1106" t="str">
        <f t="shared" si="632"/>
        <v>FI's covered bonds</v>
      </c>
      <c r="G1101" s="1226"/>
      <c r="H1101" s="1226"/>
      <c r="I1101" s="1226"/>
      <c r="J1101" s="1226"/>
      <c r="K1101" s="1226"/>
      <c r="L1101" s="1226"/>
      <c r="M1101" s="400">
        <f t="shared" si="636"/>
        <v>0</v>
      </c>
      <c r="N1101" s="411">
        <f t="shared" si="636"/>
        <v>0</v>
      </c>
      <c r="O1101" s="414">
        <f t="shared" si="636"/>
        <v>0</v>
      </c>
      <c r="P1101" s="414">
        <f t="shared" si="636"/>
        <v>0</v>
      </c>
      <c r="Q1101" s="415">
        <f t="shared" si="636"/>
        <v>0</v>
      </c>
      <c r="R1101" s="411">
        <f t="shared" si="636"/>
        <v>0</v>
      </c>
      <c r="S1101" s="413">
        <f t="shared" si="636"/>
        <v>0</v>
      </c>
      <c r="T1101" s="413">
        <f t="shared" si="636"/>
        <v>0</v>
      </c>
      <c r="U1101" s="413">
        <f t="shared" si="636"/>
        <v>0</v>
      </c>
      <c r="V1101" s="413">
        <f t="shared" si="636"/>
        <v>0</v>
      </c>
      <c r="W1101" s="413">
        <f t="shared" si="636"/>
        <v>0</v>
      </c>
      <c r="X1101" s="414">
        <f t="shared" si="636"/>
        <v>0</v>
      </c>
      <c r="Y1101" s="413">
        <f t="shared" si="636"/>
        <v>0</v>
      </c>
      <c r="Z1101" s="413">
        <f t="shared" si="636"/>
        <v>0</v>
      </c>
      <c r="AA1101" s="413">
        <f t="shared" si="636"/>
        <v>0</v>
      </c>
      <c r="AB1101" s="413">
        <f t="shared" si="636"/>
        <v>0</v>
      </c>
      <c r="AC1101" s="400">
        <f t="shared" si="634"/>
        <v>0</v>
      </c>
      <c r="AD1101" s="854"/>
      <c r="AE1101" s="855"/>
      <c r="AF1101" s="856"/>
    </row>
    <row r="1102" spans="1:32" ht="15" customHeight="1" outlineLevel="1" x14ac:dyDescent="0.2">
      <c r="A1102" s="373">
        <v>330</v>
      </c>
      <c r="B1102" s="658"/>
      <c r="C1102" s="378"/>
      <c r="D1102" s="378"/>
      <c r="E1102" s="379"/>
      <c r="F1102" s="1106" t="str">
        <f t="shared" si="632"/>
        <v>FI's ABS and MBS</v>
      </c>
      <c r="G1102" s="1226"/>
      <c r="H1102" s="1226"/>
      <c r="I1102" s="1226"/>
      <c r="J1102" s="1226"/>
      <c r="K1102" s="1226"/>
      <c r="L1102" s="1226"/>
      <c r="M1102" s="400">
        <f t="shared" si="636"/>
        <v>0</v>
      </c>
      <c r="N1102" s="411">
        <f t="shared" si="636"/>
        <v>0</v>
      </c>
      <c r="O1102" s="414">
        <f t="shared" si="636"/>
        <v>0</v>
      </c>
      <c r="P1102" s="414">
        <f t="shared" si="636"/>
        <v>0</v>
      </c>
      <c r="Q1102" s="415">
        <f t="shared" si="636"/>
        <v>0</v>
      </c>
      <c r="R1102" s="411">
        <f t="shared" si="636"/>
        <v>0</v>
      </c>
      <c r="S1102" s="413">
        <f t="shared" si="636"/>
        <v>0</v>
      </c>
      <c r="T1102" s="413">
        <f t="shared" si="636"/>
        <v>0</v>
      </c>
      <c r="U1102" s="413">
        <f t="shared" si="636"/>
        <v>0</v>
      </c>
      <c r="V1102" s="413">
        <f t="shared" si="636"/>
        <v>0</v>
      </c>
      <c r="W1102" s="413">
        <f t="shared" si="636"/>
        <v>0</v>
      </c>
      <c r="X1102" s="414">
        <f t="shared" si="636"/>
        <v>0</v>
      </c>
      <c r="Y1102" s="413">
        <f t="shared" si="636"/>
        <v>0</v>
      </c>
      <c r="Z1102" s="413">
        <f t="shared" si="636"/>
        <v>0</v>
      </c>
      <c r="AA1102" s="413">
        <f t="shared" si="636"/>
        <v>0</v>
      </c>
      <c r="AB1102" s="413">
        <f t="shared" si="636"/>
        <v>0</v>
      </c>
      <c r="AC1102" s="400">
        <f t="shared" si="634"/>
        <v>0</v>
      </c>
      <c r="AD1102" s="854"/>
      <c r="AE1102" s="855"/>
      <c r="AF1102" s="856"/>
    </row>
    <row r="1103" spans="1:32" ht="15" customHeight="1" outlineLevel="1" x14ac:dyDescent="0.2">
      <c r="A1103" s="373">
        <v>331</v>
      </c>
      <c r="B1103" s="658"/>
      <c r="C1103" s="378"/>
      <c r="D1103" s="378"/>
      <c r="E1103" s="379"/>
      <c r="F1103" s="1106" t="str">
        <f t="shared" si="632"/>
        <v>Agency MBS and bonds</v>
      </c>
      <c r="G1103" s="1226"/>
      <c r="H1103" s="1226"/>
      <c r="I1103" s="1226"/>
      <c r="J1103" s="1226"/>
      <c r="K1103" s="1226"/>
      <c r="L1103" s="1226"/>
      <c r="M1103" s="400">
        <f t="shared" si="636"/>
        <v>0</v>
      </c>
      <c r="N1103" s="411">
        <f t="shared" si="636"/>
        <v>0</v>
      </c>
      <c r="O1103" s="414">
        <f t="shared" si="636"/>
        <v>0</v>
      </c>
      <c r="P1103" s="414">
        <f t="shared" si="636"/>
        <v>0</v>
      </c>
      <c r="Q1103" s="415">
        <f t="shared" si="636"/>
        <v>0</v>
      </c>
      <c r="R1103" s="411">
        <f t="shared" si="636"/>
        <v>0</v>
      </c>
      <c r="S1103" s="413">
        <f t="shared" si="636"/>
        <v>0</v>
      </c>
      <c r="T1103" s="413">
        <f t="shared" si="636"/>
        <v>0</v>
      </c>
      <c r="U1103" s="413">
        <f t="shared" si="636"/>
        <v>0</v>
      </c>
      <c r="V1103" s="413">
        <f t="shared" si="636"/>
        <v>0</v>
      </c>
      <c r="W1103" s="413">
        <f t="shared" si="636"/>
        <v>0</v>
      </c>
      <c r="X1103" s="414">
        <f t="shared" si="636"/>
        <v>0</v>
      </c>
      <c r="Y1103" s="413">
        <f t="shared" si="636"/>
        <v>0</v>
      </c>
      <c r="Z1103" s="413">
        <f t="shared" si="636"/>
        <v>0</v>
      </c>
      <c r="AA1103" s="413">
        <f t="shared" si="636"/>
        <v>0</v>
      </c>
      <c r="AB1103" s="413">
        <f t="shared" si="636"/>
        <v>0</v>
      </c>
      <c r="AC1103" s="400">
        <f t="shared" si="634"/>
        <v>0</v>
      </c>
      <c r="AD1103" s="854"/>
      <c r="AE1103" s="855"/>
      <c r="AF1103" s="856"/>
    </row>
    <row r="1104" spans="1:32" ht="15" customHeight="1" outlineLevel="1" x14ac:dyDescent="0.2">
      <c r="A1104" s="373">
        <v>331</v>
      </c>
      <c r="B1104" s="658"/>
      <c r="C1104" s="378"/>
      <c r="D1104" s="378"/>
      <c r="E1104" s="379"/>
      <c r="F1104" s="1106" t="str">
        <f t="shared" si="632"/>
        <v>Other FI-owned securitizations</v>
      </c>
      <c r="G1104" s="1226"/>
      <c r="H1104" s="1226"/>
      <c r="I1104" s="1226"/>
      <c r="J1104" s="1226"/>
      <c r="K1104" s="1226"/>
      <c r="L1104" s="1226"/>
      <c r="M1104" s="400">
        <f t="shared" si="636"/>
        <v>0</v>
      </c>
      <c r="N1104" s="411">
        <f t="shared" si="636"/>
        <v>0</v>
      </c>
      <c r="O1104" s="414">
        <f t="shared" si="636"/>
        <v>0</v>
      </c>
      <c r="P1104" s="414">
        <f t="shared" si="636"/>
        <v>0</v>
      </c>
      <c r="Q1104" s="415">
        <f t="shared" si="636"/>
        <v>0</v>
      </c>
      <c r="R1104" s="411">
        <f t="shared" si="636"/>
        <v>0</v>
      </c>
      <c r="S1104" s="413">
        <f t="shared" si="636"/>
        <v>0</v>
      </c>
      <c r="T1104" s="413">
        <f t="shared" si="636"/>
        <v>0</v>
      </c>
      <c r="U1104" s="413">
        <f t="shared" si="636"/>
        <v>0</v>
      </c>
      <c r="V1104" s="413">
        <f t="shared" si="636"/>
        <v>0</v>
      </c>
      <c r="W1104" s="413">
        <f t="shared" si="636"/>
        <v>0</v>
      </c>
      <c r="X1104" s="414">
        <f t="shared" si="636"/>
        <v>0</v>
      </c>
      <c r="Y1104" s="413">
        <f t="shared" si="636"/>
        <v>0</v>
      </c>
      <c r="Z1104" s="413">
        <f t="shared" si="636"/>
        <v>0</v>
      </c>
      <c r="AA1104" s="413">
        <f t="shared" si="636"/>
        <v>0</v>
      </c>
      <c r="AB1104" s="413">
        <f t="shared" si="636"/>
        <v>0</v>
      </c>
      <c r="AC1104" s="400">
        <f t="shared" si="634"/>
        <v>0</v>
      </c>
      <c r="AD1104" s="857"/>
      <c r="AE1104" s="858"/>
      <c r="AF1104" s="859"/>
    </row>
    <row r="1105" spans="1:32" ht="15" customHeight="1" outlineLevel="1" x14ac:dyDescent="0.2">
      <c r="A1105" s="373">
        <v>326</v>
      </c>
      <c r="B1105" s="658"/>
      <c r="C1105" s="970" t="str">
        <f>C329</f>
        <v xml:space="preserve">Repo and securities lent </v>
      </c>
      <c r="D1105" s="1359"/>
      <c r="E1105" s="1359"/>
      <c r="F1105" s="1359"/>
      <c r="G1105" s="1359"/>
      <c r="H1105" s="1359"/>
      <c r="I1105" s="1359"/>
      <c r="J1105" s="1359"/>
      <c r="K1105" s="1359"/>
      <c r="L1105" s="1359"/>
      <c r="M1105" s="1359"/>
      <c r="N1105" s="1359"/>
      <c r="O1105" s="1359"/>
      <c r="P1105" s="1359"/>
      <c r="Q1105" s="1359"/>
      <c r="R1105" s="1359"/>
      <c r="S1105" s="1359"/>
      <c r="T1105" s="1359"/>
      <c r="U1105" s="1359"/>
      <c r="V1105" s="1359"/>
      <c r="W1105" s="1359"/>
      <c r="X1105" s="1359"/>
      <c r="Y1105" s="1359"/>
      <c r="Z1105" s="1359"/>
      <c r="AA1105" s="1359"/>
      <c r="AB1105" s="1359"/>
      <c r="AC1105" s="1359"/>
      <c r="AD1105" s="1359"/>
      <c r="AE1105" s="1359"/>
      <c r="AF1105" s="1360"/>
    </row>
    <row r="1106" spans="1:32" outlineLevel="1" x14ac:dyDescent="0.2">
      <c r="A1106" s="373">
        <v>232</v>
      </c>
      <c r="B1106" s="658"/>
      <c r="C1106" s="659"/>
      <c r="D1106" s="1103" t="str">
        <f>D330</f>
        <v>Government securities (GS)</v>
      </c>
      <c r="E1106" s="1114"/>
      <c r="F1106" s="1114"/>
      <c r="G1106" s="1114"/>
      <c r="H1106" s="1114"/>
      <c r="I1106" s="1114"/>
      <c r="J1106" s="1114"/>
      <c r="K1106" s="1114"/>
      <c r="L1106" s="1114"/>
      <c r="M1106" s="1114"/>
      <c r="N1106" s="1114"/>
      <c r="O1106" s="1114"/>
      <c r="P1106" s="1114"/>
      <c r="Q1106" s="1114"/>
      <c r="R1106" s="1114"/>
      <c r="S1106" s="1114"/>
      <c r="T1106" s="1114"/>
      <c r="U1106" s="1114"/>
      <c r="V1106" s="1114"/>
      <c r="W1106" s="1114"/>
      <c r="X1106" s="1114"/>
      <c r="Y1106" s="1114"/>
      <c r="Z1106" s="1114"/>
      <c r="AA1106" s="1114"/>
      <c r="AB1106" s="1114"/>
      <c r="AC1106" s="1114"/>
      <c r="AD1106" s="1114"/>
      <c r="AE1106" s="1114"/>
      <c r="AF1106" s="1355"/>
    </row>
    <row r="1107" spans="1:32" outlineLevel="1" x14ac:dyDescent="0.2">
      <c r="A1107" s="373">
        <v>233</v>
      </c>
      <c r="B1107" s="658"/>
      <c r="C1107" s="659"/>
      <c r="D1107" s="659"/>
      <c r="E1107" s="1097" t="str">
        <f>E331</f>
        <v>High rated GS</v>
      </c>
      <c r="F1107" s="1238"/>
      <c r="G1107" s="1238"/>
      <c r="H1107" s="1238"/>
      <c r="I1107" s="1238"/>
      <c r="J1107" s="1238"/>
      <c r="K1107" s="1238"/>
      <c r="L1107" s="1238"/>
      <c r="M1107" s="399">
        <f>SUBTOTAL(9,M1108:M1111)</f>
        <v>0</v>
      </c>
      <c r="N1107" s="402">
        <f t="shared" ref="N1107:AC1107" si="637">SUBTOTAL(9,N1108:N1111)</f>
        <v>0</v>
      </c>
      <c r="O1107" s="406">
        <f t="shared" si="637"/>
        <v>0</v>
      </c>
      <c r="P1107" s="405">
        <f t="shared" si="637"/>
        <v>0</v>
      </c>
      <c r="Q1107" s="407">
        <f t="shared" si="637"/>
        <v>0</v>
      </c>
      <c r="R1107" s="402">
        <f t="shared" si="637"/>
        <v>0</v>
      </c>
      <c r="S1107" s="406">
        <f t="shared" si="637"/>
        <v>0</v>
      </c>
      <c r="T1107" s="405">
        <f t="shared" si="637"/>
        <v>0</v>
      </c>
      <c r="U1107" s="405">
        <f t="shared" si="637"/>
        <v>0</v>
      </c>
      <c r="V1107" s="405">
        <f t="shared" si="637"/>
        <v>0</v>
      </c>
      <c r="W1107" s="405">
        <f t="shared" si="637"/>
        <v>0</v>
      </c>
      <c r="X1107" s="405">
        <f t="shared" si="637"/>
        <v>0</v>
      </c>
      <c r="Y1107" s="405">
        <f t="shared" si="637"/>
        <v>0</v>
      </c>
      <c r="Z1107" s="405">
        <f t="shared" si="637"/>
        <v>0</v>
      </c>
      <c r="AA1107" s="405">
        <f t="shared" si="637"/>
        <v>0</v>
      </c>
      <c r="AB1107" s="403">
        <f t="shared" si="637"/>
        <v>0</v>
      </c>
      <c r="AC1107" s="407">
        <f t="shared" si="637"/>
        <v>0</v>
      </c>
      <c r="AD1107" s="957"/>
      <c r="AE1107" s="852"/>
      <c r="AF1107" s="853"/>
    </row>
    <row r="1108" spans="1:32" ht="15" customHeight="1" outlineLevel="1" x14ac:dyDescent="0.2">
      <c r="A1108" s="373">
        <v>234</v>
      </c>
      <c r="B1108" s="658"/>
      <c r="C1108" s="659"/>
      <c r="D1108" s="659"/>
      <c r="E1108" s="382"/>
      <c r="F1108" s="1106" t="str">
        <f t="shared" ref="F1108:F1111" si="638">F332</f>
        <v xml:space="preserve">Sovereigh &amp; central bank GS </v>
      </c>
      <c r="G1108" s="1226"/>
      <c r="H1108" s="1226"/>
      <c r="I1108" s="1226"/>
      <c r="J1108" s="1226"/>
      <c r="K1108" s="1226"/>
      <c r="L1108" s="1226"/>
      <c r="M1108" s="400">
        <f t="shared" ref="M1108:AB1111" si="639">M332</f>
        <v>0</v>
      </c>
      <c r="N1108" s="411">
        <f t="shared" si="639"/>
        <v>0</v>
      </c>
      <c r="O1108" s="414">
        <f t="shared" si="639"/>
        <v>0</v>
      </c>
      <c r="P1108" s="414">
        <f t="shared" si="639"/>
        <v>0</v>
      </c>
      <c r="Q1108" s="415">
        <f t="shared" si="639"/>
        <v>0</v>
      </c>
      <c r="R1108" s="411">
        <f t="shared" si="639"/>
        <v>0</v>
      </c>
      <c r="S1108" s="413">
        <f t="shared" si="639"/>
        <v>0</v>
      </c>
      <c r="T1108" s="413">
        <f t="shared" si="639"/>
        <v>0</v>
      </c>
      <c r="U1108" s="413">
        <f t="shared" si="639"/>
        <v>0</v>
      </c>
      <c r="V1108" s="413">
        <f t="shared" si="639"/>
        <v>0</v>
      </c>
      <c r="W1108" s="413">
        <f t="shared" si="639"/>
        <v>0</v>
      </c>
      <c r="X1108" s="414">
        <f t="shared" si="639"/>
        <v>0</v>
      </c>
      <c r="Y1108" s="413">
        <f t="shared" si="639"/>
        <v>0</v>
      </c>
      <c r="Z1108" s="413">
        <f t="shared" si="639"/>
        <v>0</v>
      </c>
      <c r="AA1108" s="413">
        <f t="shared" si="639"/>
        <v>0</v>
      </c>
      <c r="AB1108" s="413">
        <f t="shared" si="639"/>
        <v>0</v>
      </c>
      <c r="AC1108" s="400">
        <f t="shared" ref="AC1108:AC1111" si="640">M1108-SUM(N1108:AB1108)</f>
        <v>0</v>
      </c>
      <c r="AD1108" s="854"/>
      <c r="AE1108" s="855"/>
      <c r="AF1108" s="856"/>
    </row>
    <row r="1109" spans="1:32" ht="15" customHeight="1" outlineLevel="1" x14ac:dyDescent="0.2">
      <c r="A1109" s="373">
        <v>235</v>
      </c>
      <c r="B1109" s="658"/>
      <c r="C1109" s="659"/>
      <c r="D1109" s="659"/>
      <c r="E1109" s="382"/>
      <c r="F1109" s="1106" t="str">
        <f t="shared" si="638"/>
        <v>State, provincial &amp; agency GS</v>
      </c>
      <c r="G1109" s="1226"/>
      <c r="H1109" s="1226"/>
      <c r="I1109" s="1226"/>
      <c r="J1109" s="1226"/>
      <c r="K1109" s="1226"/>
      <c r="L1109" s="1226"/>
      <c r="M1109" s="400">
        <f t="shared" si="639"/>
        <v>0</v>
      </c>
      <c r="N1109" s="411">
        <f t="shared" si="639"/>
        <v>0</v>
      </c>
      <c r="O1109" s="414">
        <f t="shared" si="639"/>
        <v>0</v>
      </c>
      <c r="P1109" s="414">
        <f t="shared" si="639"/>
        <v>0</v>
      </c>
      <c r="Q1109" s="415">
        <f t="shared" si="639"/>
        <v>0</v>
      </c>
      <c r="R1109" s="411">
        <f t="shared" si="639"/>
        <v>0</v>
      </c>
      <c r="S1109" s="413">
        <f t="shared" si="639"/>
        <v>0</v>
      </c>
      <c r="T1109" s="413">
        <f t="shared" si="639"/>
        <v>0</v>
      </c>
      <c r="U1109" s="413">
        <f t="shared" si="639"/>
        <v>0</v>
      </c>
      <c r="V1109" s="413">
        <f t="shared" si="639"/>
        <v>0</v>
      </c>
      <c r="W1109" s="413">
        <f t="shared" si="639"/>
        <v>0</v>
      </c>
      <c r="X1109" s="414">
        <f t="shared" si="639"/>
        <v>0</v>
      </c>
      <c r="Y1109" s="413">
        <f t="shared" si="639"/>
        <v>0</v>
      </c>
      <c r="Z1109" s="413">
        <f t="shared" si="639"/>
        <v>0</v>
      </c>
      <c r="AA1109" s="413">
        <f t="shared" si="639"/>
        <v>0</v>
      </c>
      <c r="AB1109" s="413">
        <f t="shared" si="639"/>
        <v>0</v>
      </c>
      <c r="AC1109" s="400">
        <f t="shared" si="640"/>
        <v>0</v>
      </c>
      <c r="AD1109" s="854"/>
      <c r="AE1109" s="855"/>
      <c r="AF1109" s="856"/>
    </row>
    <row r="1110" spans="1:32" ht="15" customHeight="1" outlineLevel="1" x14ac:dyDescent="0.2">
      <c r="A1110" s="373">
        <v>236</v>
      </c>
      <c r="B1110" s="658"/>
      <c r="C1110" s="659"/>
      <c r="D1110" s="377"/>
      <c r="E1110" s="381"/>
      <c r="F1110" s="1106" t="str">
        <f t="shared" si="638"/>
        <v>State municipal GS</v>
      </c>
      <c r="G1110" s="1226"/>
      <c r="H1110" s="1226"/>
      <c r="I1110" s="1226"/>
      <c r="J1110" s="1226"/>
      <c r="K1110" s="1226"/>
      <c r="L1110" s="1226"/>
      <c r="M1110" s="400">
        <f t="shared" si="639"/>
        <v>0</v>
      </c>
      <c r="N1110" s="411">
        <f t="shared" si="639"/>
        <v>0</v>
      </c>
      <c r="O1110" s="414">
        <f t="shared" si="639"/>
        <v>0</v>
      </c>
      <c r="P1110" s="414">
        <f t="shared" si="639"/>
        <v>0</v>
      </c>
      <c r="Q1110" s="415">
        <f t="shared" si="639"/>
        <v>0</v>
      </c>
      <c r="R1110" s="411">
        <f t="shared" si="639"/>
        <v>0</v>
      </c>
      <c r="S1110" s="413">
        <f t="shared" si="639"/>
        <v>0</v>
      </c>
      <c r="T1110" s="413">
        <f t="shared" si="639"/>
        <v>0</v>
      </c>
      <c r="U1110" s="413">
        <f t="shared" si="639"/>
        <v>0</v>
      </c>
      <c r="V1110" s="413">
        <f t="shared" si="639"/>
        <v>0</v>
      </c>
      <c r="W1110" s="413">
        <f t="shared" si="639"/>
        <v>0</v>
      </c>
      <c r="X1110" s="414">
        <f t="shared" si="639"/>
        <v>0</v>
      </c>
      <c r="Y1110" s="413">
        <f t="shared" si="639"/>
        <v>0</v>
      </c>
      <c r="Z1110" s="413">
        <f t="shared" si="639"/>
        <v>0</v>
      </c>
      <c r="AA1110" s="413">
        <f t="shared" si="639"/>
        <v>0</v>
      </c>
      <c r="AB1110" s="413">
        <f t="shared" si="639"/>
        <v>0</v>
      </c>
      <c r="AC1110" s="400">
        <f t="shared" si="640"/>
        <v>0</v>
      </c>
      <c r="AD1110" s="854"/>
      <c r="AE1110" s="855"/>
      <c r="AF1110" s="856"/>
    </row>
    <row r="1111" spans="1:32" ht="15" customHeight="1" outlineLevel="1" x14ac:dyDescent="0.2">
      <c r="A1111" s="373">
        <v>237</v>
      </c>
      <c r="B1111" s="658"/>
      <c r="C1111" s="659"/>
      <c r="D1111" s="659"/>
      <c r="E1111" s="660"/>
      <c r="F1111" s="1106" t="str">
        <f t="shared" si="638"/>
        <v>Supranational and multilateral development bank GS</v>
      </c>
      <c r="G1111" s="1226"/>
      <c r="H1111" s="1226"/>
      <c r="I1111" s="1226"/>
      <c r="J1111" s="1226"/>
      <c r="K1111" s="1226"/>
      <c r="L1111" s="1226"/>
      <c r="M1111" s="400">
        <f t="shared" si="639"/>
        <v>0</v>
      </c>
      <c r="N1111" s="411">
        <f t="shared" si="639"/>
        <v>0</v>
      </c>
      <c r="O1111" s="414">
        <f t="shared" si="639"/>
        <v>0</v>
      </c>
      <c r="P1111" s="414">
        <f t="shared" si="639"/>
        <v>0</v>
      </c>
      <c r="Q1111" s="415">
        <f t="shared" si="639"/>
        <v>0</v>
      </c>
      <c r="R1111" s="411">
        <f t="shared" si="639"/>
        <v>0</v>
      </c>
      <c r="S1111" s="413">
        <f t="shared" si="639"/>
        <v>0</v>
      </c>
      <c r="T1111" s="413">
        <f t="shared" si="639"/>
        <v>0</v>
      </c>
      <c r="U1111" s="413">
        <f t="shared" si="639"/>
        <v>0</v>
      </c>
      <c r="V1111" s="413">
        <f t="shared" si="639"/>
        <v>0</v>
      </c>
      <c r="W1111" s="413">
        <f t="shared" si="639"/>
        <v>0</v>
      </c>
      <c r="X1111" s="414">
        <f t="shared" si="639"/>
        <v>0</v>
      </c>
      <c r="Y1111" s="413">
        <f t="shared" si="639"/>
        <v>0</v>
      </c>
      <c r="Z1111" s="413">
        <f t="shared" si="639"/>
        <v>0</v>
      </c>
      <c r="AA1111" s="413">
        <f t="shared" si="639"/>
        <v>0</v>
      </c>
      <c r="AB1111" s="413">
        <f t="shared" si="639"/>
        <v>0</v>
      </c>
      <c r="AC1111" s="400">
        <f t="shared" si="640"/>
        <v>0</v>
      </c>
      <c r="AD1111" s="854"/>
      <c r="AE1111" s="855"/>
      <c r="AF1111" s="856"/>
    </row>
    <row r="1112" spans="1:32" ht="15.75" outlineLevel="1" x14ac:dyDescent="0.2">
      <c r="A1112" s="373">
        <v>238</v>
      </c>
      <c r="B1112" s="658"/>
      <c r="C1112" s="659"/>
      <c r="D1112" s="383"/>
      <c r="E1112" s="1100" t="str">
        <f>E336</f>
        <v>Medium rated GS</v>
      </c>
      <c r="F1112" s="1237"/>
      <c r="G1112" s="1237"/>
      <c r="H1112" s="1237"/>
      <c r="I1112" s="1237"/>
      <c r="J1112" s="1237"/>
      <c r="K1112" s="1237"/>
      <c r="L1112" s="1237"/>
      <c r="M1112" s="399">
        <f>SUBTOTAL(9,M1113:M1116)</f>
        <v>0</v>
      </c>
      <c r="N1112" s="402">
        <f t="shared" ref="N1112:AC1112" si="641">SUBTOTAL(9,N1113:N1116)</f>
        <v>0</v>
      </c>
      <c r="O1112" s="406">
        <f t="shared" si="641"/>
        <v>0</v>
      </c>
      <c r="P1112" s="405">
        <f t="shared" si="641"/>
        <v>0</v>
      </c>
      <c r="Q1112" s="407">
        <f t="shared" si="641"/>
        <v>0</v>
      </c>
      <c r="R1112" s="402">
        <f t="shared" si="641"/>
        <v>0</v>
      </c>
      <c r="S1112" s="406">
        <f t="shared" si="641"/>
        <v>0</v>
      </c>
      <c r="T1112" s="405">
        <f t="shared" si="641"/>
        <v>0</v>
      </c>
      <c r="U1112" s="405">
        <f t="shared" si="641"/>
        <v>0</v>
      </c>
      <c r="V1112" s="405">
        <f t="shared" si="641"/>
        <v>0</v>
      </c>
      <c r="W1112" s="405">
        <f t="shared" si="641"/>
        <v>0</v>
      </c>
      <c r="X1112" s="405">
        <f t="shared" si="641"/>
        <v>0</v>
      </c>
      <c r="Y1112" s="405">
        <f t="shared" si="641"/>
        <v>0</v>
      </c>
      <c r="Z1112" s="405">
        <f t="shared" si="641"/>
        <v>0</v>
      </c>
      <c r="AA1112" s="405">
        <f t="shared" si="641"/>
        <v>0</v>
      </c>
      <c r="AB1112" s="403">
        <f t="shared" si="641"/>
        <v>0</v>
      </c>
      <c r="AC1112" s="407">
        <f t="shared" si="641"/>
        <v>0</v>
      </c>
      <c r="AD1112" s="854"/>
      <c r="AE1112" s="855"/>
      <c r="AF1112" s="856"/>
    </row>
    <row r="1113" spans="1:32" ht="15" customHeight="1" outlineLevel="1" x14ac:dyDescent="0.2">
      <c r="A1113" s="373">
        <v>239</v>
      </c>
      <c r="B1113" s="658"/>
      <c r="C1113" s="659"/>
      <c r="D1113" s="650"/>
      <c r="E1113" s="650"/>
      <c r="F1113" s="1106" t="str">
        <f t="shared" ref="F1113:F1116" si="642">F337</f>
        <v xml:space="preserve">Sovereigh &amp; central bank GS </v>
      </c>
      <c r="G1113" s="1226"/>
      <c r="H1113" s="1226"/>
      <c r="I1113" s="1226"/>
      <c r="J1113" s="1226"/>
      <c r="K1113" s="1226"/>
      <c r="L1113" s="1226"/>
      <c r="M1113" s="400">
        <f t="shared" ref="M1113:AB1116" si="643">M337</f>
        <v>0</v>
      </c>
      <c r="N1113" s="411">
        <f t="shared" si="643"/>
        <v>0</v>
      </c>
      <c r="O1113" s="414">
        <f t="shared" si="643"/>
        <v>0</v>
      </c>
      <c r="P1113" s="414">
        <f t="shared" si="643"/>
        <v>0</v>
      </c>
      <c r="Q1113" s="415">
        <f t="shared" si="643"/>
        <v>0</v>
      </c>
      <c r="R1113" s="411">
        <f t="shared" si="643"/>
        <v>0</v>
      </c>
      <c r="S1113" s="413">
        <f t="shared" si="643"/>
        <v>0</v>
      </c>
      <c r="T1113" s="413">
        <f t="shared" si="643"/>
        <v>0</v>
      </c>
      <c r="U1113" s="413">
        <f t="shared" si="643"/>
        <v>0</v>
      </c>
      <c r="V1113" s="413">
        <f t="shared" si="643"/>
        <v>0</v>
      </c>
      <c r="W1113" s="413">
        <f t="shared" si="643"/>
        <v>0</v>
      </c>
      <c r="X1113" s="414">
        <f t="shared" si="643"/>
        <v>0</v>
      </c>
      <c r="Y1113" s="413">
        <f t="shared" si="643"/>
        <v>0</v>
      </c>
      <c r="Z1113" s="413">
        <f t="shared" si="643"/>
        <v>0</v>
      </c>
      <c r="AA1113" s="413">
        <f t="shared" si="643"/>
        <v>0</v>
      </c>
      <c r="AB1113" s="413">
        <f t="shared" si="643"/>
        <v>0</v>
      </c>
      <c r="AC1113" s="400">
        <f t="shared" ref="AC1113:AC1116" si="644">M1113-SUM(N1113:AB1113)</f>
        <v>0</v>
      </c>
      <c r="AD1113" s="854"/>
      <c r="AE1113" s="855"/>
      <c r="AF1113" s="856"/>
    </row>
    <row r="1114" spans="1:32" ht="15" customHeight="1" outlineLevel="1" x14ac:dyDescent="0.2">
      <c r="A1114" s="373">
        <v>240</v>
      </c>
      <c r="B1114" s="658"/>
      <c r="C1114" s="659"/>
      <c r="D1114" s="650"/>
      <c r="E1114" s="650"/>
      <c r="F1114" s="1106" t="str">
        <f t="shared" si="642"/>
        <v>State, provincial &amp; agency GS</v>
      </c>
      <c r="G1114" s="1226"/>
      <c r="H1114" s="1226"/>
      <c r="I1114" s="1226"/>
      <c r="J1114" s="1226"/>
      <c r="K1114" s="1226"/>
      <c r="L1114" s="1226"/>
      <c r="M1114" s="400">
        <f t="shared" si="643"/>
        <v>0</v>
      </c>
      <c r="N1114" s="411">
        <f t="shared" si="643"/>
        <v>0</v>
      </c>
      <c r="O1114" s="414">
        <f t="shared" si="643"/>
        <v>0</v>
      </c>
      <c r="P1114" s="414">
        <f t="shared" si="643"/>
        <v>0</v>
      </c>
      <c r="Q1114" s="415">
        <f t="shared" si="643"/>
        <v>0</v>
      </c>
      <c r="R1114" s="411">
        <f t="shared" si="643"/>
        <v>0</v>
      </c>
      <c r="S1114" s="413">
        <f t="shared" si="643"/>
        <v>0</v>
      </c>
      <c r="T1114" s="413">
        <f t="shared" si="643"/>
        <v>0</v>
      </c>
      <c r="U1114" s="413">
        <f t="shared" si="643"/>
        <v>0</v>
      </c>
      <c r="V1114" s="413">
        <f t="shared" si="643"/>
        <v>0</v>
      </c>
      <c r="W1114" s="413">
        <f t="shared" si="643"/>
        <v>0</v>
      </c>
      <c r="X1114" s="414">
        <f t="shared" si="643"/>
        <v>0</v>
      </c>
      <c r="Y1114" s="413">
        <f t="shared" si="643"/>
        <v>0</v>
      </c>
      <c r="Z1114" s="413">
        <f t="shared" si="643"/>
        <v>0</v>
      </c>
      <c r="AA1114" s="413">
        <f t="shared" si="643"/>
        <v>0</v>
      </c>
      <c r="AB1114" s="413">
        <f t="shared" si="643"/>
        <v>0</v>
      </c>
      <c r="AC1114" s="400">
        <f t="shared" si="644"/>
        <v>0</v>
      </c>
      <c r="AD1114" s="854"/>
      <c r="AE1114" s="855"/>
      <c r="AF1114" s="856"/>
    </row>
    <row r="1115" spans="1:32" ht="15" customHeight="1" outlineLevel="1" x14ac:dyDescent="0.2">
      <c r="A1115" s="373">
        <v>241</v>
      </c>
      <c r="B1115" s="658"/>
      <c r="C1115" s="659"/>
      <c r="D1115" s="384"/>
      <c r="E1115" s="384"/>
      <c r="F1115" s="1106" t="str">
        <f t="shared" si="642"/>
        <v>State municipal GS</v>
      </c>
      <c r="G1115" s="1226"/>
      <c r="H1115" s="1226"/>
      <c r="I1115" s="1226"/>
      <c r="J1115" s="1226"/>
      <c r="K1115" s="1226"/>
      <c r="L1115" s="1226"/>
      <c r="M1115" s="400">
        <f t="shared" si="643"/>
        <v>0</v>
      </c>
      <c r="N1115" s="411">
        <f t="shared" si="643"/>
        <v>0</v>
      </c>
      <c r="O1115" s="414">
        <f t="shared" si="643"/>
        <v>0</v>
      </c>
      <c r="P1115" s="414">
        <f t="shared" si="643"/>
        <v>0</v>
      </c>
      <c r="Q1115" s="415">
        <f t="shared" si="643"/>
        <v>0</v>
      </c>
      <c r="R1115" s="411">
        <f t="shared" si="643"/>
        <v>0</v>
      </c>
      <c r="S1115" s="413">
        <f t="shared" si="643"/>
        <v>0</v>
      </c>
      <c r="T1115" s="413">
        <f t="shared" si="643"/>
        <v>0</v>
      </c>
      <c r="U1115" s="413">
        <f t="shared" si="643"/>
        <v>0</v>
      </c>
      <c r="V1115" s="413">
        <f t="shared" si="643"/>
        <v>0</v>
      </c>
      <c r="W1115" s="413">
        <f t="shared" si="643"/>
        <v>0</v>
      </c>
      <c r="X1115" s="414">
        <f t="shared" si="643"/>
        <v>0</v>
      </c>
      <c r="Y1115" s="413">
        <f t="shared" si="643"/>
        <v>0</v>
      </c>
      <c r="Z1115" s="413">
        <f t="shared" si="643"/>
        <v>0</v>
      </c>
      <c r="AA1115" s="413">
        <f t="shared" si="643"/>
        <v>0</v>
      </c>
      <c r="AB1115" s="413">
        <f t="shared" si="643"/>
        <v>0</v>
      </c>
      <c r="AC1115" s="400">
        <f t="shared" si="644"/>
        <v>0</v>
      </c>
      <c r="AD1115" s="854"/>
      <c r="AE1115" s="855"/>
      <c r="AF1115" s="856"/>
    </row>
    <row r="1116" spans="1:32" ht="15" customHeight="1" outlineLevel="1" x14ac:dyDescent="0.2">
      <c r="A1116" s="373">
        <v>242</v>
      </c>
      <c r="B1116" s="658"/>
      <c r="C1116" s="659"/>
      <c r="D1116" s="377"/>
      <c r="E1116" s="377"/>
      <c r="F1116" s="1106" t="str">
        <f t="shared" si="642"/>
        <v>Supranational and multilateral development bank GS</v>
      </c>
      <c r="G1116" s="1226"/>
      <c r="H1116" s="1226"/>
      <c r="I1116" s="1226"/>
      <c r="J1116" s="1226"/>
      <c r="K1116" s="1226"/>
      <c r="L1116" s="1226"/>
      <c r="M1116" s="400">
        <f t="shared" si="643"/>
        <v>0</v>
      </c>
      <c r="N1116" s="411">
        <f t="shared" si="643"/>
        <v>0</v>
      </c>
      <c r="O1116" s="414">
        <f t="shared" si="643"/>
        <v>0</v>
      </c>
      <c r="P1116" s="414">
        <f t="shared" si="643"/>
        <v>0</v>
      </c>
      <c r="Q1116" s="415">
        <f t="shared" si="643"/>
        <v>0</v>
      </c>
      <c r="R1116" s="411">
        <f t="shared" si="643"/>
        <v>0</v>
      </c>
      <c r="S1116" s="413">
        <f t="shared" si="643"/>
        <v>0</v>
      </c>
      <c r="T1116" s="413">
        <f t="shared" si="643"/>
        <v>0</v>
      </c>
      <c r="U1116" s="413">
        <f t="shared" si="643"/>
        <v>0</v>
      </c>
      <c r="V1116" s="413">
        <f t="shared" si="643"/>
        <v>0</v>
      </c>
      <c r="W1116" s="413">
        <f t="shared" si="643"/>
        <v>0</v>
      </c>
      <c r="X1116" s="414">
        <f t="shared" si="643"/>
        <v>0</v>
      </c>
      <c r="Y1116" s="413">
        <f t="shared" si="643"/>
        <v>0</v>
      </c>
      <c r="Z1116" s="413">
        <f t="shared" si="643"/>
        <v>0</v>
      </c>
      <c r="AA1116" s="413">
        <f t="shared" si="643"/>
        <v>0</v>
      </c>
      <c r="AB1116" s="413">
        <f t="shared" si="643"/>
        <v>0</v>
      </c>
      <c r="AC1116" s="400">
        <f t="shared" si="644"/>
        <v>0</v>
      </c>
      <c r="AD1116" s="854"/>
      <c r="AE1116" s="855"/>
      <c r="AF1116" s="856"/>
    </row>
    <row r="1117" spans="1:32" ht="15.75" customHeight="1" outlineLevel="1" x14ac:dyDescent="0.2">
      <c r="A1117" s="373">
        <v>243</v>
      </c>
      <c r="B1117" s="658"/>
      <c r="C1117" s="659"/>
      <c r="D1117" s="384"/>
      <c r="E1117" s="1100" t="str">
        <f>E341</f>
        <v>Low or not rated GS</v>
      </c>
      <c r="F1117" s="1237"/>
      <c r="G1117" s="1237"/>
      <c r="H1117" s="1237"/>
      <c r="I1117" s="1237"/>
      <c r="J1117" s="1237"/>
      <c r="K1117" s="1237"/>
      <c r="L1117" s="1237"/>
      <c r="M1117" s="399">
        <f>SUBTOTAL(9,M1118:M1121)</f>
        <v>0</v>
      </c>
      <c r="N1117" s="402">
        <f t="shared" ref="N1117:AC1117" si="645">SUBTOTAL(9,N1118:N1121)</f>
        <v>0</v>
      </c>
      <c r="O1117" s="406">
        <f t="shared" si="645"/>
        <v>0</v>
      </c>
      <c r="P1117" s="405">
        <f t="shared" si="645"/>
        <v>0</v>
      </c>
      <c r="Q1117" s="407">
        <f t="shared" si="645"/>
        <v>0</v>
      </c>
      <c r="R1117" s="402">
        <f t="shared" si="645"/>
        <v>0</v>
      </c>
      <c r="S1117" s="406">
        <f t="shared" si="645"/>
        <v>0</v>
      </c>
      <c r="T1117" s="405">
        <f t="shared" si="645"/>
        <v>0</v>
      </c>
      <c r="U1117" s="405">
        <f t="shared" si="645"/>
        <v>0</v>
      </c>
      <c r="V1117" s="405">
        <f t="shared" si="645"/>
        <v>0</v>
      </c>
      <c r="W1117" s="405">
        <f t="shared" si="645"/>
        <v>0</v>
      </c>
      <c r="X1117" s="405">
        <f t="shared" si="645"/>
        <v>0</v>
      </c>
      <c r="Y1117" s="405">
        <f t="shared" si="645"/>
        <v>0</v>
      </c>
      <c r="Z1117" s="405">
        <f t="shared" si="645"/>
        <v>0</v>
      </c>
      <c r="AA1117" s="405">
        <f t="shared" si="645"/>
        <v>0</v>
      </c>
      <c r="AB1117" s="403">
        <f t="shared" si="645"/>
        <v>0</v>
      </c>
      <c r="AC1117" s="407">
        <f t="shared" si="645"/>
        <v>0</v>
      </c>
      <c r="AD1117" s="854"/>
      <c r="AE1117" s="855"/>
      <c r="AF1117" s="856"/>
    </row>
    <row r="1118" spans="1:32" ht="15" customHeight="1" outlineLevel="1" x14ac:dyDescent="0.2">
      <c r="A1118" s="373">
        <v>244</v>
      </c>
      <c r="B1118" s="658"/>
      <c r="C1118" s="659"/>
      <c r="D1118" s="650"/>
      <c r="E1118" s="650"/>
      <c r="F1118" s="1106" t="str">
        <f t="shared" ref="F1118:F1121" si="646">F342</f>
        <v xml:space="preserve">Sovereigh &amp; central bank GS </v>
      </c>
      <c r="G1118" s="1226"/>
      <c r="H1118" s="1226"/>
      <c r="I1118" s="1226"/>
      <c r="J1118" s="1226"/>
      <c r="K1118" s="1226"/>
      <c r="L1118" s="1226"/>
      <c r="M1118" s="400">
        <f t="shared" ref="M1118:AB1121" si="647">M342</f>
        <v>0</v>
      </c>
      <c r="N1118" s="411">
        <f t="shared" si="647"/>
        <v>0</v>
      </c>
      <c r="O1118" s="414">
        <f t="shared" si="647"/>
        <v>0</v>
      </c>
      <c r="P1118" s="414">
        <f t="shared" si="647"/>
        <v>0</v>
      </c>
      <c r="Q1118" s="415">
        <f t="shared" si="647"/>
        <v>0</v>
      </c>
      <c r="R1118" s="411">
        <f t="shared" si="647"/>
        <v>0</v>
      </c>
      <c r="S1118" s="413">
        <f t="shared" si="647"/>
        <v>0</v>
      </c>
      <c r="T1118" s="413">
        <f t="shared" si="647"/>
        <v>0</v>
      </c>
      <c r="U1118" s="413">
        <f t="shared" si="647"/>
        <v>0</v>
      </c>
      <c r="V1118" s="413">
        <f t="shared" si="647"/>
        <v>0</v>
      </c>
      <c r="W1118" s="413">
        <f t="shared" si="647"/>
        <v>0</v>
      </c>
      <c r="X1118" s="414">
        <f t="shared" si="647"/>
        <v>0</v>
      </c>
      <c r="Y1118" s="413">
        <f t="shared" si="647"/>
        <v>0</v>
      </c>
      <c r="Z1118" s="413">
        <f t="shared" si="647"/>
        <v>0</v>
      </c>
      <c r="AA1118" s="413">
        <f t="shared" si="647"/>
        <v>0</v>
      </c>
      <c r="AB1118" s="413">
        <f t="shared" si="647"/>
        <v>0</v>
      </c>
      <c r="AC1118" s="400">
        <f t="shared" ref="AC1118:AC1121" si="648">M1118-SUM(N1118:AB1118)</f>
        <v>0</v>
      </c>
      <c r="AD1118" s="854"/>
      <c r="AE1118" s="855"/>
      <c r="AF1118" s="856"/>
    </row>
    <row r="1119" spans="1:32" ht="15" customHeight="1" outlineLevel="1" x14ac:dyDescent="0.2">
      <c r="A1119" s="373">
        <v>245</v>
      </c>
      <c r="B1119" s="658"/>
      <c r="C1119" s="659"/>
      <c r="D1119" s="385"/>
      <c r="E1119" s="385"/>
      <c r="F1119" s="1106" t="str">
        <f t="shared" si="646"/>
        <v>State, provincial &amp; agency GS</v>
      </c>
      <c r="G1119" s="1226"/>
      <c r="H1119" s="1226"/>
      <c r="I1119" s="1226"/>
      <c r="J1119" s="1226"/>
      <c r="K1119" s="1226"/>
      <c r="L1119" s="1226"/>
      <c r="M1119" s="400">
        <f t="shared" si="647"/>
        <v>0</v>
      </c>
      <c r="N1119" s="411">
        <f t="shared" si="647"/>
        <v>0</v>
      </c>
      <c r="O1119" s="414">
        <f t="shared" si="647"/>
        <v>0</v>
      </c>
      <c r="P1119" s="414">
        <f t="shared" si="647"/>
        <v>0</v>
      </c>
      <c r="Q1119" s="415">
        <f t="shared" si="647"/>
        <v>0</v>
      </c>
      <c r="R1119" s="411">
        <f t="shared" si="647"/>
        <v>0</v>
      </c>
      <c r="S1119" s="413">
        <f t="shared" si="647"/>
        <v>0</v>
      </c>
      <c r="T1119" s="413">
        <f t="shared" si="647"/>
        <v>0</v>
      </c>
      <c r="U1119" s="413">
        <f t="shared" si="647"/>
        <v>0</v>
      </c>
      <c r="V1119" s="413">
        <f t="shared" si="647"/>
        <v>0</v>
      </c>
      <c r="W1119" s="413">
        <f t="shared" si="647"/>
        <v>0</v>
      </c>
      <c r="X1119" s="414">
        <f t="shared" si="647"/>
        <v>0</v>
      </c>
      <c r="Y1119" s="413">
        <f t="shared" si="647"/>
        <v>0</v>
      </c>
      <c r="Z1119" s="413">
        <f t="shared" si="647"/>
        <v>0</v>
      </c>
      <c r="AA1119" s="413">
        <f t="shared" si="647"/>
        <v>0</v>
      </c>
      <c r="AB1119" s="413">
        <f t="shared" si="647"/>
        <v>0</v>
      </c>
      <c r="AC1119" s="400">
        <f t="shared" si="648"/>
        <v>0</v>
      </c>
      <c r="AD1119" s="854"/>
      <c r="AE1119" s="855"/>
      <c r="AF1119" s="856"/>
    </row>
    <row r="1120" spans="1:32" ht="15" customHeight="1" outlineLevel="1" x14ac:dyDescent="0.2">
      <c r="A1120" s="373">
        <v>246</v>
      </c>
      <c r="B1120" s="658"/>
      <c r="C1120" s="659"/>
      <c r="D1120" s="385"/>
      <c r="E1120" s="385"/>
      <c r="F1120" s="1106" t="str">
        <f t="shared" si="646"/>
        <v>State municipal GS</v>
      </c>
      <c r="G1120" s="1226"/>
      <c r="H1120" s="1226"/>
      <c r="I1120" s="1226"/>
      <c r="J1120" s="1226"/>
      <c r="K1120" s="1226"/>
      <c r="L1120" s="1226"/>
      <c r="M1120" s="400">
        <f t="shared" si="647"/>
        <v>0</v>
      </c>
      <c r="N1120" s="411">
        <f t="shared" si="647"/>
        <v>0</v>
      </c>
      <c r="O1120" s="414">
        <f t="shared" si="647"/>
        <v>0</v>
      </c>
      <c r="P1120" s="414">
        <f t="shared" si="647"/>
        <v>0</v>
      </c>
      <c r="Q1120" s="415">
        <f t="shared" si="647"/>
        <v>0</v>
      </c>
      <c r="R1120" s="411">
        <f t="shared" si="647"/>
        <v>0</v>
      </c>
      <c r="S1120" s="413">
        <f t="shared" si="647"/>
        <v>0</v>
      </c>
      <c r="T1120" s="413">
        <f t="shared" si="647"/>
        <v>0</v>
      </c>
      <c r="U1120" s="413">
        <f t="shared" si="647"/>
        <v>0</v>
      </c>
      <c r="V1120" s="413">
        <f t="shared" si="647"/>
        <v>0</v>
      </c>
      <c r="W1120" s="413">
        <f t="shared" si="647"/>
        <v>0</v>
      </c>
      <c r="X1120" s="414">
        <f t="shared" si="647"/>
        <v>0</v>
      </c>
      <c r="Y1120" s="413">
        <f t="shared" si="647"/>
        <v>0</v>
      </c>
      <c r="Z1120" s="413">
        <f t="shared" si="647"/>
        <v>0</v>
      </c>
      <c r="AA1120" s="413">
        <f t="shared" si="647"/>
        <v>0</v>
      </c>
      <c r="AB1120" s="413">
        <f t="shared" si="647"/>
        <v>0</v>
      </c>
      <c r="AC1120" s="400">
        <f t="shared" si="648"/>
        <v>0</v>
      </c>
      <c r="AD1120" s="854"/>
      <c r="AE1120" s="855"/>
      <c r="AF1120" s="856"/>
    </row>
    <row r="1121" spans="1:32" ht="15" customHeight="1" outlineLevel="1" x14ac:dyDescent="0.2">
      <c r="A1121" s="373">
        <v>247</v>
      </c>
      <c r="B1121" s="658"/>
      <c r="C1121" s="659"/>
      <c r="D1121" s="386"/>
      <c r="E1121" s="386"/>
      <c r="F1121" s="1106" t="str">
        <f t="shared" si="646"/>
        <v>Supranational and multilateral development bank GS</v>
      </c>
      <c r="G1121" s="1226"/>
      <c r="H1121" s="1226"/>
      <c r="I1121" s="1226"/>
      <c r="J1121" s="1226"/>
      <c r="K1121" s="1226"/>
      <c r="L1121" s="1226"/>
      <c r="M1121" s="400">
        <f t="shared" si="647"/>
        <v>0</v>
      </c>
      <c r="N1121" s="411">
        <f t="shared" si="647"/>
        <v>0</v>
      </c>
      <c r="O1121" s="414">
        <f t="shared" si="647"/>
        <v>0</v>
      </c>
      <c r="P1121" s="414">
        <f t="shared" si="647"/>
        <v>0</v>
      </c>
      <c r="Q1121" s="415">
        <f t="shared" si="647"/>
        <v>0</v>
      </c>
      <c r="R1121" s="411">
        <f t="shared" si="647"/>
        <v>0</v>
      </c>
      <c r="S1121" s="413">
        <f t="shared" si="647"/>
        <v>0</v>
      </c>
      <c r="T1121" s="413">
        <f t="shared" si="647"/>
        <v>0</v>
      </c>
      <c r="U1121" s="413">
        <f t="shared" si="647"/>
        <v>0</v>
      </c>
      <c r="V1121" s="413">
        <f t="shared" si="647"/>
        <v>0</v>
      </c>
      <c r="W1121" s="413">
        <f t="shared" si="647"/>
        <v>0</v>
      </c>
      <c r="X1121" s="414">
        <f t="shared" si="647"/>
        <v>0</v>
      </c>
      <c r="Y1121" s="413">
        <f t="shared" si="647"/>
        <v>0</v>
      </c>
      <c r="Z1121" s="413">
        <f t="shared" si="647"/>
        <v>0</v>
      </c>
      <c r="AA1121" s="413">
        <f t="shared" si="647"/>
        <v>0</v>
      </c>
      <c r="AB1121" s="413">
        <f t="shared" si="647"/>
        <v>0</v>
      </c>
      <c r="AC1121" s="400">
        <f t="shared" si="648"/>
        <v>0</v>
      </c>
      <c r="AD1121" s="857"/>
      <c r="AE1121" s="858"/>
      <c r="AF1121" s="859"/>
    </row>
    <row r="1122" spans="1:32" ht="15" customHeight="1" outlineLevel="1" x14ac:dyDescent="0.2">
      <c r="A1122" s="373">
        <v>129</v>
      </c>
      <c r="B1122" s="658"/>
      <c r="C1122" s="386"/>
      <c r="D1122" s="1103" t="str">
        <f>D346</f>
        <v>Mortgage backed securities (MBS)</v>
      </c>
      <c r="E1122" s="1114"/>
      <c r="F1122" s="1114"/>
      <c r="G1122" s="1114"/>
      <c r="H1122" s="1114"/>
      <c r="I1122" s="1114"/>
      <c r="J1122" s="1114"/>
      <c r="K1122" s="1114"/>
      <c r="L1122" s="1114"/>
      <c r="M1122" s="1114"/>
      <c r="N1122" s="1114"/>
      <c r="O1122" s="1114"/>
      <c r="P1122" s="1114"/>
      <c r="Q1122" s="1114"/>
      <c r="R1122" s="1114"/>
      <c r="S1122" s="1114"/>
      <c r="T1122" s="1114"/>
      <c r="U1122" s="1114"/>
      <c r="V1122" s="1114"/>
      <c r="W1122" s="1114"/>
      <c r="X1122" s="1114"/>
      <c r="Y1122" s="1114"/>
      <c r="Z1122" s="1114"/>
      <c r="AA1122" s="1114"/>
      <c r="AB1122" s="1114"/>
      <c r="AC1122" s="1114"/>
      <c r="AD1122" s="1114"/>
      <c r="AE1122" s="1114"/>
      <c r="AF1122" s="1355"/>
    </row>
    <row r="1123" spans="1:32" ht="15" customHeight="1" outlineLevel="1" x14ac:dyDescent="0.2">
      <c r="A1123" s="373">
        <v>130</v>
      </c>
      <c r="B1123" s="658"/>
      <c r="C1123" s="386"/>
      <c r="D1123" s="386"/>
      <c r="E1123" s="1097" t="str">
        <f>E347</f>
        <v>Agency MBS</v>
      </c>
      <c r="F1123" s="1238"/>
      <c r="G1123" s="1238"/>
      <c r="H1123" s="1238"/>
      <c r="I1123" s="1238"/>
      <c r="J1123" s="1238"/>
      <c r="K1123" s="1238"/>
      <c r="L1123" s="1238"/>
      <c r="M1123" s="399">
        <f>SUBTOTAL(9,M1124:M1126)</f>
        <v>0</v>
      </c>
      <c r="N1123" s="402">
        <f t="shared" ref="N1123:AC1123" si="649">SUBTOTAL(9,N1124:N1126)</f>
        <v>0</v>
      </c>
      <c r="O1123" s="406">
        <f t="shared" si="649"/>
        <v>0</v>
      </c>
      <c r="P1123" s="405">
        <f t="shared" si="649"/>
        <v>0</v>
      </c>
      <c r="Q1123" s="407">
        <f t="shared" si="649"/>
        <v>0</v>
      </c>
      <c r="R1123" s="402">
        <f t="shared" si="649"/>
        <v>0</v>
      </c>
      <c r="S1123" s="406">
        <f t="shared" si="649"/>
        <v>0</v>
      </c>
      <c r="T1123" s="405">
        <f t="shared" si="649"/>
        <v>0</v>
      </c>
      <c r="U1123" s="405">
        <f t="shared" si="649"/>
        <v>0</v>
      </c>
      <c r="V1123" s="405">
        <f t="shared" si="649"/>
        <v>0</v>
      </c>
      <c r="W1123" s="405">
        <f t="shared" si="649"/>
        <v>0</v>
      </c>
      <c r="X1123" s="405">
        <f t="shared" si="649"/>
        <v>0</v>
      </c>
      <c r="Y1123" s="405">
        <f t="shared" si="649"/>
        <v>0</v>
      </c>
      <c r="Z1123" s="405">
        <f t="shared" si="649"/>
        <v>0</v>
      </c>
      <c r="AA1123" s="405">
        <f t="shared" si="649"/>
        <v>0</v>
      </c>
      <c r="AB1123" s="403">
        <f t="shared" si="649"/>
        <v>0</v>
      </c>
      <c r="AC1123" s="407">
        <f t="shared" si="649"/>
        <v>0</v>
      </c>
      <c r="AD1123" s="957"/>
      <c r="AE1123" s="1196"/>
      <c r="AF1123" s="1197"/>
    </row>
    <row r="1124" spans="1:32" ht="15" customHeight="1" outlineLevel="1" x14ac:dyDescent="0.2">
      <c r="A1124" s="373">
        <v>131</v>
      </c>
      <c r="B1124" s="658"/>
      <c r="C1124" s="386"/>
      <c r="D1124" s="386"/>
      <c r="E1124" s="387"/>
      <c r="F1124" s="1106" t="str">
        <f t="shared" ref="F1124:F1126" si="650">F348</f>
        <v>Agency MBS, high rated</v>
      </c>
      <c r="G1124" s="1226"/>
      <c r="H1124" s="1226"/>
      <c r="I1124" s="1226"/>
      <c r="J1124" s="1226"/>
      <c r="K1124" s="1226"/>
      <c r="L1124" s="1226"/>
      <c r="M1124" s="400">
        <f t="shared" ref="M1124:AB1126" si="651">M348</f>
        <v>0</v>
      </c>
      <c r="N1124" s="411">
        <f t="shared" si="651"/>
        <v>0</v>
      </c>
      <c r="O1124" s="414">
        <f t="shared" si="651"/>
        <v>0</v>
      </c>
      <c r="P1124" s="414">
        <f t="shared" si="651"/>
        <v>0</v>
      </c>
      <c r="Q1124" s="415">
        <f t="shared" si="651"/>
        <v>0</v>
      </c>
      <c r="R1124" s="411">
        <f t="shared" si="651"/>
        <v>0</v>
      </c>
      <c r="S1124" s="413">
        <f t="shared" si="651"/>
        <v>0</v>
      </c>
      <c r="T1124" s="413">
        <f t="shared" si="651"/>
        <v>0</v>
      </c>
      <c r="U1124" s="413">
        <f t="shared" si="651"/>
        <v>0</v>
      </c>
      <c r="V1124" s="413">
        <f t="shared" si="651"/>
        <v>0</v>
      </c>
      <c r="W1124" s="413">
        <f t="shared" si="651"/>
        <v>0</v>
      </c>
      <c r="X1124" s="414">
        <f t="shared" si="651"/>
        <v>0</v>
      </c>
      <c r="Y1124" s="413">
        <f t="shared" si="651"/>
        <v>0</v>
      </c>
      <c r="Z1124" s="413">
        <f t="shared" si="651"/>
        <v>0</v>
      </c>
      <c r="AA1124" s="413">
        <f t="shared" si="651"/>
        <v>0</v>
      </c>
      <c r="AB1124" s="413">
        <f t="shared" si="651"/>
        <v>0</v>
      </c>
      <c r="AC1124" s="400">
        <f t="shared" ref="AC1124:AC1126" si="652">M1124-SUM(N1124:AB1124)</f>
        <v>0</v>
      </c>
      <c r="AD1124" s="1198"/>
      <c r="AE1124" s="1199"/>
      <c r="AF1124" s="1200"/>
    </row>
    <row r="1125" spans="1:32" ht="15" customHeight="1" outlineLevel="1" x14ac:dyDescent="0.2">
      <c r="A1125" s="373">
        <v>132</v>
      </c>
      <c r="B1125" s="658"/>
      <c r="C1125" s="386"/>
      <c r="D1125" s="386"/>
      <c r="E1125" s="387"/>
      <c r="F1125" s="1106" t="str">
        <f t="shared" si="650"/>
        <v>Agency MBS, medium rated</v>
      </c>
      <c r="G1125" s="1226"/>
      <c r="H1125" s="1226"/>
      <c r="I1125" s="1226"/>
      <c r="J1125" s="1226"/>
      <c r="K1125" s="1226"/>
      <c r="L1125" s="1226"/>
      <c r="M1125" s="400">
        <f t="shared" si="651"/>
        <v>0</v>
      </c>
      <c r="N1125" s="411">
        <f t="shared" si="651"/>
        <v>0</v>
      </c>
      <c r="O1125" s="414">
        <f t="shared" si="651"/>
        <v>0</v>
      </c>
      <c r="P1125" s="414">
        <f t="shared" si="651"/>
        <v>0</v>
      </c>
      <c r="Q1125" s="415">
        <f t="shared" si="651"/>
        <v>0</v>
      </c>
      <c r="R1125" s="411">
        <f t="shared" si="651"/>
        <v>0</v>
      </c>
      <c r="S1125" s="413">
        <f t="shared" si="651"/>
        <v>0</v>
      </c>
      <c r="T1125" s="413">
        <f t="shared" si="651"/>
        <v>0</v>
      </c>
      <c r="U1125" s="413">
        <f t="shared" si="651"/>
        <v>0</v>
      </c>
      <c r="V1125" s="413">
        <f t="shared" si="651"/>
        <v>0</v>
      </c>
      <c r="W1125" s="413">
        <f t="shared" si="651"/>
        <v>0</v>
      </c>
      <c r="X1125" s="414">
        <f t="shared" si="651"/>
        <v>0</v>
      </c>
      <c r="Y1125" s="413">
        <f t="shared" si="651"/>
        <v>0</v>
      </c>
      <c r="Z1125" s="413">
        <f t="shared" si="651"/>
        <v>0</v>
      </c>
      <c r="AA1125" s="413">
        <f t="shared" si="651"/>
        <v>0</v>
      </c>
      <c r="AB1125" s="413">
        <f t="shared" si="651"/>
        <v>0</v>
      </c>
      <c r="AC1125" s="400">
        <f t="shared" si="652"/>
        <v>0</v>
      </c>
      <c r="AD1125" s="1198"/>
      <c r="AE1125" s="1199"/>
      <c r="AF1125" s="1200"/>
    </row>
    <row r="1126" spans="1:32" ht="15" customHeight="1" outlineLevel="1" x14ac:dyDescent="0.2">
      <c r="A1126" s="373">
        <v>133</v>
      </c>
      <c r="B1126" s="658"/>
      <c r="C1126" s="386"/>
      <c r="D1126" s="386"/>
      <c r="E1126" s="387"/>
      <c r="F1126" s="1106" t="str">
        <f t="shared" si="650"/>
        <v>Agency MBS, low or not rated</v>
      </c>
      <c r="G1126" s="1226"/>
      <c r="H1126" s="1226"/>
      <c r="I1126" s="1226"/>
      <c r="J1126" s="1226"/>
      <c r="K1126" s="1226"/>
      <c r="L1126" s="1226"/>
      <c r="M1126" s="400">
        <f t="shared" si="651"/>
        <v>0</v>
      </c>
      <c r="N1126" s="411">
        <f t="shared" si="651"/>
        <v>0</v>
      </c>
      <c r="O1126" s="414">
        <f t="shared" si="651"/>
        <v>0</v>
      </c>
      <c r="P1126" s="414">
        <f t="shared" si="651"/>
        <v>0</v>
      </c>
      <c r="Q1126" s="415">
        <f t="shared" si="651"/>
        <v>0</v>
      </c>
      <c r="R1126" s="411">
        <f t="shared" si="651"/>
        <v>0</v>
      </c>
      <c r="S1126" s="413">
        <f t="shared" si="651"/>
        <v>0</v>
      </c>
      <c r="T1126" s="413">
        <f t="shared" si="651"/>
        <v>0</v>
      </c>
      <c r="U1126" s="413">
        <f t="shared" si="651"/>
        <v>0</v>
      </c>
      <c r="V1126" s="413">
        <f t="shared" si="651"/>
        <v>0</v>
      </c>
      <c r="W1126" s="413">
        <f t="shared" si="651"/>
        <v>0</v>
      </c>
      <c r="X1126" s="414">
        <f t="shared" si="651"/>
        <v>0</v>
      </c>
      <c r="Y1126" s="413">
        <f t="shared" si="651"/>
        <v>0</v>
      </c>
      <c r="Z1126" s="413">
        <f t="shared" si="651"/>
        <v>0</v>
      </c>
      <c r="AA1126" s="413">
        <f t="shared" si="651"/>
        <v>0</v>
      </c>
      <c r="AB1126" s="413">
        <f t="shared" si="651"/>
        <v>0</v>
      </c>
      <c r="AC1126" s="400">
        <f t="shared" si="652"/>
        <v>0</v>
      </c>
      <c r="AD1126" s="1198"/>
      <c r="AE1126" s="1199"/>
      <c r="AF1126" s="1200"/>
    </row>
    <row r="1127" spans="1:32" ht="15" customHeight="1" outlineLevel="1" x14ac:dyDescent="0.2">
      <c r="A1127" s="373">
        <v>134</v>
      </c>
      <c r="B1127" s="658"/>
      <c r="C1127" s="386"/>
      <c r="D1127" s="386"/>
      <c r="E1127" s="1100" t="str">
        <f>E351</f>
        <v>Non-agency commercial MBS (CMBS)</v>
      </c>
      <c r="F1127" s="1237"/>
      <c r="G1127" s="1237"/>
      <c r="H1127" s="1237"/>
      <c r="I1127" s="1237"/>
      <c r="J1127" s="1237"/>
      <c r="K1127" s="1237"/>
      <c r="L1127" s="1237"/>
      <c r="M1127" s="399">
        <f>SUBTOTAL(9,M1128:M1130)</f>
        <v>0</v>
      </c>
      <c r="N1127" s="402">
        <f t="shared" ref="N1127" si="653">SUBTOTAL(9,N1128:N1130)</f>
        <v>0</v>
      </c>
      <c r="O1127" s="406">
        <f t="shared" ref="O1127" si="654">SUBTOTAL(9,O1128:O1130)</f>
        <v>0</v>
      </c>
      <c r="P1127" s="405">
        <f t="shared" ref="P1127" si="655">SUBTOTAL(9,P1128:P1130)</f>
        <v>0</v>
      </c>
      <c r="Q1127" s="407">
        <f t="shared" ref="Q1127" si="656">SUBTOTAL(9,Q1128:Q1130)</f>
        <v>0</v>
      </c>
      <c r="R1127" s="402">
        <f t="shared" ref="R1127" si="657">SUBTOTAL(9,R1128:R1130)</f>
        <v>0</v>
      </c>
      <c r="S1127" s="406">
        <f t="shared" ref="S1127" si="658">SUBTOTAL(9,S1128:S1130)</f>
        <v>0</v>
      </c>
      <c r="T1127" s="405">
        <f t="shared" ref="T1127" si="659">SUBTOTAL(9,T1128:T1130)</f>
        <v>0</v>
      </c>
      <c r="U1127" s="405">
        <f t="shared" ref="U1127" si="660">SUBTOTAL(9,U1128:U1130)</f>
        <v>0</v>
      </c>
      <c r="V1127" s="405">
        <f t="shared" ref="V1127" si="661">SUBTOTAL(9,V1128:V1130)</f>
        <v>0</v>
      </c>
      <c r="W1127" s="405">
        <f t="shared" ref="W1127" si="662">SUBTOTAL(9,W1128:W1130)</f>
        <v>0</v>
      </c>
      <c r="X1127" s="405">
        <f t="shared" ref="X1127" si="663">SUBTOTAL(9,X1128:X1130)</f>
        <v>0</v>
      </c>
      <c r="Y1127" s="405">
        <f t="shared" ref="Y1127" si="664">SUBTOTAL(9,Y1128:Y1130)</f>
        <v>0</v>
      </c>
      <c r="Z1127" s="405">
        <f t="shared" ref="Z1127" si="665">SUBTOTAL(9,Z1128:Z1130)</f>
        <v>0</v>
      </c>
      <c r="AA1127" s="405">
        <f t="shared" ref="AA1127" si="666">SUBTOTAL(9,AA1128:AA1130)</f>
        <v>0</v>
      </c>
      <c r="AB1127" s="403">
        <f t="shared" ref="AB1127:AC1127" si="667">SUBTOTAL(9,AB1128:AB1130)</f>
        <v>0</v>
      </c>
      <c r="AC1127" s="407">
        <f t="shared" si="667"/>
        <v>0</v>
      </c>
      <c r="AD1127" s="1198"/>
      <c r="AE1127" s="1199"/>
      <c r="AF1127" s="1200"/>
    </row>
    <row r="1128" spans="1:32" ht="15" customHeight="1" outlineLevel="1" x14ac:dyDescent="0.2">
      <c r="A1128" s="373">
        <v>135</v>
      </c>
      <c r="B1128" s="658"/>
      <c r="C1128" s="386"/>
      <c r="D1128" s="386"/>
      <c r="E1128" s="387"/>
      <c r="F1128" s="1106" t="str">
        <f t="shared" ref="F1128:F1130" si="668">F352</f>
        <v>Non-agency CMBS, high rated</v>
      </c>
      <c r="G1128" s="1226"/>
      <c r="H1128" s="1226"/>
      <c r="I1128" s="1226"/>
      <c r="J1128" s="1226"/>
      <c r="K1128" s="1226"/>
      <c r="L1128" s="1226"/>
      <c r="M1128" s="400">
        <f t="shared" ref="M1128:AB1130" si="669">M352</f>
        <v>0</v>
      </c>
      <c r="N1128" s="411">
        <f t="shared" si="669"/>
        <v>0</v>
      </c>
      <c r="O1128" s="414">
        <f t="shared" si="669"/>
        <v>0</v>
      </c>
      <c r="P1128" s="414">
        <f t="shared" si="669"/>
        <v>0</v>
      </c>
      <c r="Q1128" s="415">
        <f t="shared" si="669"/>
        <v>0</v>
      </c>
      <c r="R1128" s="411">
        <f t="shared" si="669"/>
        <v>0</v>
      </c>
      <c r="S1128" s="413">
        <f t="shared" si="669"/>
        <v>0</v>
      </c>
      <c r="T1128" s="413">
        <f t="shared" si="669"/>
        <v>0</v>
      </c>
      <c r="U1128" s="413">
        <f t="shared" si="669"/>
        <v>0</v>
      </c>
      <c r="V1128" s="413">
        <f t="shared" si="669"/>
        <v>0</v>
      </c>
      <c r="W1128" s="413">
        <f t="shared" si="669"/>
        <v>0</v>
      </c>
      <c r="X1128" s="414">
        <f t="shared" si="669"/>
        <v>0</v>
      </c>
      <c r="Y1128" s="413">
        <f t="shared" si="669"/>
        <v>0</v>
      </c>
      <c r="Z1128" s="413">
        <f t="shared" si="669"/>
        <v>0</v>
      </c>
      <c r="AA1128" s="413">
        <f t="shared" si="669"/>
        <v>0</v>
      </c>
      <c r="AB1128" s="413">
        <f t="shared" si="669"/>
        <v>0</v>
      </c>
      <c r="AC1128" s="400">
        <f t="shared" ref="AC1128:AC1130" si="670">M1128-SUM(N1128:AB1128)</f>
        <v>0</v>
      </c>
      <c r="AD1128" s="1198"/>
      <c r="AE1128" s="1199"/>
      <c r="AF1128" s="1200"/>
    </row>
    <row r="1129" spans="1:32" ht="15" customHeight="1" outlineLevel="1" x14ac:dyDescent="0.2">
      <c r="A1129" s="373">
        <v>136</v>
      </c>
      <c r="B1129" s="658"/>
      <c r="C1129" s="386"/>
      <c r="D1129" s="386"/>
      <c r="E1129" s="387"/>
      <c r="F1129" s="1106" t="str">
        <f t="shared" si="668"/>
        <v>Non-agency CMBS, medium rated</v>
      </c>
      <c r="G1129" s="1226"/>
      <c r="H1129" s="1226"/>
      <c r="I1129" s="1226"/>
      <c r="J1129" s="1226"/>
      <c r="K1129" s="1226"/>
      <c r="L1129" s="1226"/>
      <c r="M1129" s="400">
        <f t="shared" si="669"/>
        <v>0</v>
      </c>
      <c r="N1129" s="411">
        <f t="shared" si="669"/>
        <v>0</v>
      </c>
      <c r="O1129" s="414">
        <f t="shared" si="669"/>
        <v>0</v>
      </c>
      <c r="P1129" s="414">
        <f t="shared" si="669"/>
        <v>0</v>
      </c>
      <c r="Q1129" s="415">
        <f t="shared" si="669"/>
        <v>0</v>
      </c>
      <c r="R1129" s="411">
        <f t="shared" si="669"/>
        <v>0</v>
      </c>
      <c r="S1129" s="413">
        <f t="shared" si="669"/>
        <v>0</v>
      </c>
      <c r="T1129" s="413">
        <f t="shared" si="669"/>
        <v>0</v>
      </c>
      <c r="U1129" s="413">
        <f t="shared" si="669"/>
        <v>0</v>
      </c>
      <c r="V1129" s="413">
        <f t="shared" si="669"/>
        <v>0</v>
      </c>
      <c r="W1129" s="413">
        <f t="shared" si="669"/>
        <v>0</v>
      </c>
      <c r="X1129" s="414">
        <f t="shared" si="669"/>
        <v>0</v>
      </c>
      <c r="Y1129" s="413">
        <f t="shared" si="669"/>
        <v>0</v>
      </c>
      <c r="Z1129" s="413">
        <f t="shared" si="669"/>
        <v>0</v>
      </c>
      <c r="AA1129" s="413">
        <f t="shared" si="669"/>
        <v>0</v>
      </c>
      <c r="AB1129" s="413">
        <f t="shared" si="669"/>
        <v>0</v>
      </c>
      <c r="AC1129" s="400">
        <f t="shared" si="670"/>
        <v>0</v>
      </c>
      <c r="AD1129" s="1198"/>
      <c r="AE1129" s="1199"/>
      <c r="AF1129" s="1200"/>
    </row>
    <row r="1130" spans="1:32" ht="15" customHeight="1" outlineLevel="1" x14ac:dyDescent="0.2">
      <c r="A1130" s="373">
        <v>137</v>
      </c>
      <c r="B1130" s="658"/>
      <c r="C1130" s="386"/>
      <c r="D1130" s="386"/>
      <c r="E1130" s="387"/>
      <c r="F1130" s="1106" t="str">
        <f t="shared" si="668"/>
        <v>Non-agency CMBS, low or not rated</v>
      </c>
      <c r="G1130" s="1226"/>
      <c r="H1130" s="1226"/>
      <c r="I1130" s="1226"/>
      <c r="J1130" s="1226"/>
      <c r="K1130" s="1226"/>
      <c r="L1130" s="1226"/>
      <c r="M1130" s="400">
        <f t="shared" si="669"/>
        <v>0</v>
      </c>
      <c r="N1130" s="411">
        <f t="shared" si="669"/>
        <v>0</v>
      </c>
      <c r="O1130" s="414">
        <f t="shared" si="669"/>
        <v>0</v>
      </c>
      <c r="P1130" s="414">
        <f t="shared" si="669"/>
        <v>0</v>
      </c>
      <c r="Q1130" s="415">
        <f t="shared" si="669"/>
        <v>0</v>
      </c>
      <c r="R1130" s="411">
        <f t="shared" si="669"/>
        <v>0</v>
      </c>
      <c r="S1130" s="413">
        <f t="shared" si="669"/>
        <v>0</v>
      </c>
      <c r="T1130" s="413">
        <f t="shared" si="669"/>
        <v>0</v>
      </c>
      <c r="U1130" s="413">
        <f t="shared" si="669"/>
        <v>0</v>
      </c>
      <c r="V1130" s="413">
        <f t="shared" si="669"/>
        <v>0</v>
      </c>
      <c r="W1130" s="413">
        <f t="shared" si="669"/>
        <v>0</v>
      </c>
      <c r="X1130" s="414">
        <f t="shared" si="669"/>
        <v>0</v>
      </c>
      <c r="Y1130" s="413">
        <f t="shared" si="669"/>
        <v>0</v>
      </c>
      <c r="Z1130" s="413">
        <f t="shared" si="669"/>
        <v>0</v>
      </c>
      <c r="AA1130" s="413">
        <f t="shared" si="669"/>
        <v>0</v>
      </c>
      <c r="AB1130" s="413">
        <f t="shared" si="669"/>
        <v>0</v>
      </c>
      <c r="AC1130" s="400">
        <f t="shared" si="670"/>
        <v>0</v>
      </c>
      <c r="AD1130" s="1198"/>
      <c r="AE1130" s="1199"/>
      <c r="AF1130" s="1200"/>
    </row>
    <row r="1131" spans="1:32" ht="15" customHeight="1" outlineLevel="1" x14ac:dyDescent="0.2">
      <c r="A1131" s="373">
        <v>138</v>
      </c>
      <c r="B1131" s="658"/>
      <c r="C1131" s="386"/>
      <c r="D1131" s="386"/>
      <c r="E1131" s="1100" t="str">
        <f>E355</f>
        <v>Non-agency residential MBS (RMBS)</v>
      </c>
      <c r="F1131" s="1237"/>
      <c r="G1131" s="1237"/>
      <c r="H1131" s="1237"/>
      <c r="I1131" s="1237"/>
      <c r="J1131" s="1237"/>
      <c r="K1131" s="1237"/>
      <c r="L1131" s="1237"/>
      <c r="M1131" s="399">
        <f>SUBTOTAL(9,M1132:M1134)</f>
        <v>0</v>
      </c>
      <c r="N1131" s="402">
        <f t="shared" ref="N1131:AB1131" si="671">SUBTOTAL(9,N1132:N1135)</f>
        <v>0</v>
      </c>
      <c r="O1131" s="406">
        <f t="shared" si="671"/>
        <v>0</v>
      </c>
      <c r="P1131" s="405">
        <f t="shared" si="671"/>
        <v>0</v>
      </c>
      <c r="Q1131" s="407">
        <f t="shared" si="671"/>
        <v>0</v>
      </c>
      <c r="R1131" s="402">
        <f t="shared" si="671"/>
        <v>0</v>
      </c>
      <c r="S1131" s="406">
        <f t="shared" si="671"/>
        <v>0</v>
      </c>
      <c r="T1131" s="405">
        <f t="shared" si="671"/>
        <v>0</v>
      </c>
      <c r="U1131" s="405">
        <f t="shared" si="671"/>
        <v>0</v>
      </c>
      <c r="V1131" s="405">
        <f t="shared" si="671"/>
        <v>0</v>
      </c>
      <c r="W1131" s="405">
        <f t="shared" si="671"/>
        <v>0</v>
      </c>
      <c r="X1131" s="405">
        <f t="shared" si="671"/>
        <v>0</v>
      </c>
      <c r="Y1131" s="405">
        <f t="shared" si="671"/>
        <v>0</v>
      </c>
      <c r="Z1131" s="405">
        <f t="shared" si="671"/>
        <v>0</v>
      </c>
      <c r="AA1131" s="405">
        <f t="shared" si="671"/>
        <v>0</v>
      </c>
      <c r="AB1131" s="403">
        <f t="shared" si="671"/>
        <v>0</v>
      </c>
      <c r="AC1131" s="407">
        <f t="shared" ref="AC1131" si="672">SUBTOTAL(9,AC1132:AC1134)</f>
        <v>0</v>
      </c>
      <c r="AD1131" s="1198"/>
      <c r="AE1131" s="1199"/>
      <c r="AF1131" s="1200"/>
    </row>
    <row r="1132" spans="1:32" ht="15" customHeight="1" outlineLevel="1" x14ac:dyDescent="0.2">
      <c r="A1132" s="373">
        <v>139</v>
      </c>
      <c r="B1132" s="658"/>
      <c r="C1132" s="386"/>
      <c r="D1132" s="386"/>
      <c r="E1132" s="387"/>
      <c r="F1132" s="1106" t="str">
        <f t="shared" ref="F1132:F1134" si="673">F356</f>
        <v>Non-agency RMBS, high rated</v>
      </c>
      <c r="G1132" s="1226"/>
      <c r="H1132" s="1226"/>
      <c r="I1132" s="1226"/>
      <c r="J1132" s="1226"/>
      <c r="K1132" s="1226"/>
      <c r="L1132" s="1226"/>
      <c r="M1132" s="400">
        <f t="shared" ref="M1132:AB1134" si="674">M356</f>
        <v>0</v>
      </c>
      <c r="N1132" s="411">
        <f t="shared" si="674"/>
        <v>0</v>
      </c>
      <c r="O1132" s="414">
        <f t="shared" si="674"/>
        <v>0</v>
      </c>
      <c r="P1132" s="414">
        <f t="shared" si="674"/>
        <v>0</v>
      </c>
      <c r="Q1132" s="415">
        <f t="shared" si="674"/>
        <v>0</v>
      </c>
      <c r="R1132" s="411">
        <f t="shared" si="674"/>
        <v>0</v>
      </c>
      <c r="S1132" s="413">
        <f t="shared" si="674"/>
        <v>0</v>
      </c>
      <c r="T1132" s="413">
        <f t="shared" si="674"/>
        <v>0</v>
      </c>
      <c r="U1132" s="413">
        <f t="shared" si="674"/>
        <v>0</v>
      </c>
      <c r="V1132" s="413">
        <f t="shared" si="674"/>
        <v>0</v>
      </c>
      <c r="W1132" s="413">
        <f t="shared" si="674"/>
        <v>0</v>
      </c>
      <c r="X1132" s="414">
        <f t="shared" si="674"/>
        <v>0</v>
      </c>
      <c r="Y1132" s="413">
        <f t="shared" si="674"/>
        <v>0</v>
      </c>
      <c r="Z1132" s="413">
        <f t="shared" si="674"/>
        <v>0</v>
      </c>
      <c r="AA1132" s="413">
        <f t="shared" si="674"/>
        <v>0</v>
      </c>
      <c r="AB1132" s="413">
        <f t="shared" si="674"/>
        <v>0</v>
      </c>
      <c r="AC1132" s="400">
        <f t="shared" ref="AC1132:AC1134" si="675">M1132-SUM(N1132:AB1132)</f>
        <v>0</v>
      </c>
      <c r="AD1132" s="1198"/>
      <c r="AE1132" s="1199"/>
      <c r="AF1132" s="1200"/>
    </row>
    <row r="1133" spans="1:32" ht="15" customHeight="1" outlineLevel="1" x14ac:dyDescent="0.2">
      <c r="A1133" s="373">
        <v>140</v>
      </c>
      <c r="B1133" s="658"/>
      <c r="C1133" s="386"/>
      <c r="D1133" s="386"/>
      <c r="E1133" s="387"/>
      <c r="F1133" s="1106" t="str">
        <f t="shared" si="673"/>
        <v>Non-agency RMBS, medium rated</v>
      </c>
      <c r="G1133" s="1226"/>
      <c r="H1133" s="1226"/>
      <c r="I1133" s="1226"/>
      <c r="J1133" s="1226"/>
      <c r="K1133" s="1226"/>
      <c r="L1133" s="1226"/>
      <c r="M1133" s="400">
        <f t="shared" si="674"/>
        <v>0</v>
      </c>
      <c r="N1133" s="411">
        <f t="shared" si="674"/>
        <v>0</v>
      </c>
      <c r="O1133" s="414">
        <f t="shared" si="674"/>
        <v>0</v>
      </c>
      <c r="P1133" s="414">
        <f t="shared" si="674"/>
        <v>0</v>
      </c>
      <c r="Q1133" s="415">
        <f t="shared" si="674"/>
        <v>0</v>
      </c>
      <c r="R1133" s="411">
        <f t="shared" si="674"/>
        <v>0</v>
      </c>
      <c r="S1133" s="413">
        <f t="shared" si="674"/>
        <v>0</v>
      </c>
      <c r="T1133" s="413">
        <f t="shared" si="674"/>
        <v>0</v>
      </c>
      <c r="U1133" s="413">
        <f t="shared" si="674"/>
        <v>0</v>
      </c>
      <c r="V1133" s="413">
        <f t="shared" si="674"/>
        <v>0</v>
      </c>
      <c r="W1133" s="413">
        <f t="shared" si="674"/>
        <v>0</v>
      </c>
      <c r="X1133" s="414">
        <f t="shared" si="674"/>
        <v>0</v>
      </c>
      <c r="Y1133" s="413">
        <f t="shared" si="674"/>
        <v>0</v>
      </c>
      <c r="Z1133" s="413">
        <f t="shared" si="674"/>
        <v>0</v>
      </c>
      <c r="AA1133" s="413">
        <f t="shared" si="674"/>
        <v>0</v>
      </c>
      <c r="AB1133" s="413">
        <f t="shared" si="674"/>
        <v>0</v>
      </c>
      <c r="AC1133" s="400">
        <f t="shared" si="675"/>
        <v>0</v>
      </c>
      <c r="AD1133" s="1198"/>
      <c r="AE1133" s="1199"/>
      <c r="AF1133" s="1200"/>
    </row>
    <row r="1134" spans="1:32" ht="15" customHeight="1" outlineLevel="1" x14ac:dyDescent="0.2">
      <c r="A1134" s="373">
        <v>141</v>
      </c>
      <c r="B1134" s="658"/>
      <c r="C1134" s="386"/>
      <c r="D1134" s="386"/>
      <c r="E1134" s="387"/>
      <c r="F1134" s="1106" t="str">
        <f t="shared" si="673"/>
        <v>Non-agency RMBS, low or not rated</v>
      </c>
      <c r="G1134" s="1226"/>
      <c r="H1134" s="1226"/>
      <c r="I1134" s="1226"/>
      <c r="J1134" s="1226"/>
      <c r="K1134" s="1226"/>
      <c r="L1134" s="1226"/>
      <c r="M1134" s="400">
        <f t="shared" si="674"/>
        <v>0</v>
      </c>
      <c r="N1134" s="411">
        <f t="shared" si="674"/>
        <v>0</v>
      </c>
      <c r="O1134" s="414">
        <f t="shared" si="674"/>
        <v>0</v>
      </c>
      <c r="P1134" s="414">
        <f t="shared" si="674"/>
        <v>0</v>
      </c>
      <c r="Q1134" s="415">
        <f t="shared" si="674"/>
        <v>0</v>
      </c>
      <c r="R1134" s="411">
        <f t="shared" si="674"/>
        <v>0</v>
      </c>
      <c r="S1134" s="413">
        <f t="shared" si="674"/>
        <v>0</v>
      </c>
      <c r="T1134" s="413">
        <f t="shared" si="674"/>
        <v>0</v>
      </c>
      <c r="U1134" s="413">
        <f t="shared" si="674"/>
        <v>0</v>
      </c>
      <c r="V1134" s="413">
        <f t="shared" si="674"/>
        <v>0</v>
      </c>
      <c r="W1134" s="413">
        <f t="shared" si="674"/>
        <v>0</v>
      </c>
      <c r="X1134" s="414">
        <f t="shared" si="674"/>
        <v>0</v>
      </c>
      <c r="Y1134" s="413">
        <f t="shared" si="674"/>
        <v>0</v>
      </c>
      <c r="Z1134" s="413">
        <f t="shared" si="674"/>
        <v>0</v>
      </c>
      <c r="AA1134" s="413">
        <f t="shared" si="674"/>
        <v>0</v>
      </c>
      <c r="AB1134" s="413">
        <f t="shared" si="674"/>
        <v>0</v>
      </c>
      <c r="AC1134" s="400">
        <f t="shared" si="675"/>
        <v>0</v>
      </c>
      <c r="AD1134" s="1201"/>
      <c r="AE1134" s="1202"/>
      <c r="AF1134" s="1203"/>
    </row>
    <row r="1135" spans="1:32" ht="15" customHeight="1" outlineLevel="1" x14ac:dyDescent="0.2">
      <c r="A1135" s="373">
        <v>142</v>
      </c>
      <c r="B1135" s="658"/>
      <c r="C1135" s="386"/>
      <c r="D1135" s="1103" t="str">
        <f>D359</f>
        <v>Corporate bonds and paper (CBP)</v>
      </c>
      <c r="E1135" s="1114"/>
      <c r="F1135" s="1114"/>
      <c r="G1135" s="1114"/>
      <c r="H1135" s="1114"/>
      <c r="I1135" s="1114"/>
      <c r="J1135" s="1114"/>
      <c r="K1135" s="1114"/>
      <c r="L1135" s="1114"/>
      <c r="M1135" s="1114"/>
      <c r="N1135" s="1114"/>
      <c r="O1135" s="1114"/>
      <c r="P1135" s="1114"/>
      <c r="Q1135" s="1114"/>
      <c r="R1135" s="1114"/>
      <c r="S1135" s="1114"/>
      <c r="T1135" s="1114"/>
      <c r="U1135" s="1114"/>
      <c r="V1135" s="1114"/>
      <c r="W1135" s="1114"/>
      <c r="X1135" s="1114"/>
      <c r="Y1135" s="1114"/>
      <c r="Z1135" s="1114"/>
      <c r="AA1135" s="1114"/>
      <c r="AB1135" s="1114"/>
      <c r="AC1135" s="1114"/>
      <c r="AD1135" s="1114"/>
      <c r="AE1135" s="1114"/>
      <c r="AF1135" s="1355"/>
    </row>
    <row r="1136" spans="1:32" ht="15" customHeight="1" outlineLevel="1" x14ac:dyDescent="0.2">
      <c r="A1136" s="373">
        <v>143</v>
      </c>
      <c r="B1136" s="658"/>
      <c r="C1136" s="386"/>
      <c r="D1136" s="386"/>
      <c r="E1136" s="1097" t="str">
        <f>E360</f>
        <v>Non-FI issued CBP, high rated</v>
      </c>
      <c r="F1136" s="1238"/>
      <c r="G1136" s="1238"/>
      <c r="H1136" s="1238"/>
      <c r="I1136" s="1238"/>
      <c r="J1136" s="1238"/>
      <c r="K1136" s="1238"/>
      <c r="L1136" s="1238"/>
      <c r="M1136" s="444">
        <f>SUBTOTAL(9,M1137:M1138)</f>
        <v>0</v>
      </c>
      <c r="N1136" s="445">
        <f t="shared" ref="N1136:AC1136" si="676">SUBTOTAL(9,N1137:N1138)</f>
        <v>0</v>
      </c>
      <c r="O1136" s="446">
        <f t="shared" si="676"/>
        <v>0</v>
      </c>
      <c r="P1136" s="447">
        <f t="shared" si="676"/>
        <v>0</v>
      </c>
      <c r="Q1136" s="448">
        <f t="shared" si="676"/>
        <v>0</v>
      </c>
      <c r="R1136" s="445">
        <f t="shared" si="676"/>
        <v>0</v>
      </c>
      <c r="S1136" s="446">
        <f t="shared" si="676"/>
        <v>0</v>
      </c>
      <c r="T1136" s="447">
        <f t="shared" si="676"/>
        <v>0</v>
      </c>
      <c r="U1136" s="447">
        <f t="shared" si="676"/>
        <v>0</v>
      </c>
      <c r="V1136" s="447">
        <f t="shared" si="676"/>
        <v>0</v>
      </c>
      <c r="W1136" s="447">
        <f t="shared" si="676"/>
        <v>0</v>
      </c>
      <c r="X1136" s="447">
        <f t="shared" si="676"/>
        <v>0</v>
      </c>
      <c r="Y1136" s="447">
        <f t="shared" si="676"/>
        <v>0</v>
      </c>
      <c r="Z1136" s="447">
        <f t="shared" si="676"/>
        <v>0</v>
      </c>
      <c r="AA1136" s="447">
        <f t="shared" si="676"/>
        <v>0</v>
      </c>
      <c r="AB1136" s="451">
        <f t="shared" si="676"/>
        <v>0</v>
      </c>
      <c r="AC1136" s="448">
        <f t="shared" si="676"/>
        <v>0</v>
      </c>
      <c r="AD1136" s="957"/>
      <c r="AE1136" s="1196"/>
      <c r="AF1136" s="1197"/>
    </row>
    <row r="1137" spans="1:32" ht="15" customHeight="1" outlineLevel="1" x14ac:dyDescent="0.2">
      <c r="A1137" s="373">
        <v>144</v>
      </c>
      <c r="B1137" s="658"/>
      <c r="C1137" s="386"/>
      <c r="D1137" s="386"/>
      <c r="E1137" s="387"/>
      <c r="F1137" s="1106" t="str">
        <f t="shared" ref="F1137:F1138" si="677">F361</f>
        <v>Non-FI issued unsecured bond and paper, high rated</v>
      </c>
      <c r="G1137" s="1226"/>
      <c r="H1137" s="1226"/>
      <c r="I1137" s="1226"/>
      <c r="J1137" s="1226"/>
      <c r="K1137" s="1226"/>
      <c r="L1137" s="1226"/>
      <c r="M1137" s="400">
        <f t="shared" ref="M1137:AB1138" si="678">M361</f>
        <v>0</v>
      </c>
      <c r="N1137" s="411">
        <f t="shared" si="678"/>
        <v>0</v>
      </c>
      <c r="O1137" s="414">
        <f t="shared" si="678"/>
        <v>0</v>
      </c>
      <c r="P1137" s="414">
        <f t="shared" si="678"/>
        <v>0</v>
      </c>
      <c r="Q1137" s="415">
        <f t="shared" si="678"/>
        <v>0</v>
      </c>
      <c r="R1137" s="411">
        <f t="shared" si="678"/>
        <v>0</v>
      </c>
      <c r="S1137" s="413">
        <f t="shared" si="678"/>
        <v>0</v>
      </c>
      <c r="T1137" s="413">
        <f t="shared" si="678"/>
        <v>0</v>
      </c>
      <c r="U1137" s="413">
        <f t="shared" si="678"/>
        <v>0</v>
      </c>
      <c r="V1137" s="413">
        <f t="shared" si="678"/>
        <v>0</v>
      </c>
      <c r="W1137" s="413">
        <f t="shared" si="678"/>
        <v>0</v>
      </c>
      <c r="X1137" s="414">
        <f t="shared" si="678"/>
        <v>0</v>
      </c>
      <c r="Y1137" s="413">
        <f t="shared" si="678"/>
        <v>0</v>
      </c>
      <c r="Z1137" s="413">
        <f t="shared" si="678"/>
        <v>0</v>
      </c>
      <c r="AA1137" s="413">
        <f t="shared" si="678"/>
        <v>0</v>
      </c>
      <c r="AB1137" s="413">
        <f t="shared" si="678"/>
        <v>0</v>
      </c>
      <c r="AC1137" s="400">
        <f t="shared" ref="AC1137:AC1145" si="679">M1137-SUM(N1137:AB1137)</f>
        <v>0</v>
      </c>
      <c r="AD1137" s="1198"/>
      <c r="AE1137" s="1199"/>
      <c r="AF1137" s="1200"/>
    </row>
    <row r="1138" spans="1:32" ht="15" customHeight="1" outlineLevel="1" x14ac:dyDescent="0.2">
      <c r="A1138" s="373">
        <v>145</v>
      </c>
      <c r="B1138" s="658"/>
      <c r="C1138" s="386"/>
      <c r="D1138" s="386"/>
      <c r="E1138" s="387"/>
      <c r="F1138" s="1106" t="str">
        <f t="shared" si="677"/>
        <v>Non-FI issued covered bonds, high rated</v>
      </c>
      <c r="G1138" s="1226"/>
      <c r="H1138" s="1226"/>
      <c r="I1138" s="1226"/>
      <c r="J1138" s="1226"/>
      <c r="K1138" s="1226"/>
      <c r="L1138" s="1226"/>
      <c r="M1138" s="400">
        <f t="shared" si="678"/>
        <v>0</v>
      </c>
      <c r="N1138" s="411">
        <f t="shared" si="678"/>
        <v>0</v>
      </c>
      <c r="O1138" s="414">
        <f t="shared" si="678"/>
        <v>0</v>
      </c>
      <c r="P1138" s="414">
        <f t="shared" si="678"/>
        <v>0</v>
      </c>
      <c r="Q1138" s="415">
        <f t="shared" si="678"/>
        <v>0</v>
      </c>
      <c r="R1138" s="411">
        <f t="shared" si="678"/>
        <v>0</v>
      </c>
      <c r="S1138" s="413">
        <f t="shared" si="678"/>
        <v>0</v>
      </c>
      <c r="T1138" s="413">
        <f t="shared" si="678"/>
        <v>0</v>
      </c>
      <c r="U1138" s="413">
        <f t="shared" si="678"/>
        <v>0</v>
      </c>
      <c r="V1138" s="413">
        <f t="shared" si="678"/>
        <v>0</v>
      </c>
      <c r="W1138" s="413">
        <f t="shared" si="678"/>
        <v>0</v>
      </c>
      <c r="X1138" s="414">
        <f t="shared" si="678"/>
        <v>0</v>
      </c>
      <c r="Y1138" s="413">
        <f t="shared" si="678"/>
        <v>0</v>
      </c>
      <c r="Z1138" s="413">
        <f t="shared" si="678"/>
        <v>0</v>
      </c>
      <c r="AA1138" s="413">
        <f t="shared" si="678"/>
        <v>0</v>
      </c>
      <c r="AB1138" s="413">
        <f t="shared" si="678"/>
        <v>0</v>
      </c>
      <c r="AC1138" s="400">
        <f t="shared" si="679"/>
        <v>0</v>
      </c>
      <c r="AD1138" s="1198"/>
      <c r="AE1138" s="1199"/>
      <c r="AF1138" s="1200"/>
    </row>
    <row r="1139" spans="1:32" ht="15" customHeight="1" outlineLevel="1" x14ac:dyDescent="0.2">
      <c r="A1139" s="373">
        <v>146</v>
      </c>
      <c r="B1139" s="658"/>
      <c r="C1139" s="386"/>
      <c r="D1139" s="386"/>
      <c r="E1139" s="1100" t="str">
        <f>E363</f>
        <v>FI issued CBP, high rated</v>
      </c>
      <c r="F1139" s="1237"/>
      <c r="G1139" s="1237"/>
      <c r="H1139" s="1237"/>
      <c r="I1139" s="1237"/>
      <c r="J1139" s="1237"/>
      <c r="K1139" s="1237"/>
      <c r="L1139" s="1237"/>
      <c r="M1139" s="399">
        <f>SUBTOTAL(9,M1140:M1142)</f>
        <v>0</v>
      </c>
      <c r="N1139" s="402">
        <f t="shared" ref="N1139:AC1139" si="680">SUBTOTAL(9,N1140:N1142)</f>
        <v>0</v>
      </c>
      <c r="O1139" s="406">
        <f t="shared" si="680"/>
        <v>0</v>
      </c>
      <c r="P1139" s="405">
        <f t="shared" si="680"/>
        <v>0</v>
      </c>
      <c r="Q1139" s="407">
        <f t="shared" si="680"/>
        <v>0</v>
      </c>
      <c r="R1139" s="402">
        <f t="shared" si="680"/>
        <v>0</v>
      </c>
      <c r="S1139" s="406">
        <f t="shared" si="680"/>
        <v>0</v>
      </c>
      <c r="T1139" s="405">
        <f t="shared" si="680"/>
        <v>0</v>
      </c>
      <c r="U1139" s="405">
        <f t="shared" si="680"/>
        <v>0</v>
      </c>
      <c r="V1139" s="405">
        <f t="shared" si="680"/>
        <v>0</v>
      </c>
      <c r="W1139" s="405">
        <f t="shared" si="680"/>
        <v>0</v>
      </c>
      <c r="X1139" s="405">
        <f t="shared" si="680"/>
        <v>0</v>
      </c>
      <c r="Y1139" s="405">
        <f t="shared" si="680"/>
        <v>0</v>
      </c>
      <c r="Z1139" s="405">
        <f t="shared" si="680"/>
        <v>0</v>
      </c>
      <c r="AA1139" s="405">
        <f t="shared" si="680"/>
        <v>0</v>
      </c>
      <c r="AB1139" s="403">
        <f t="shared" si="680"/>
        <v>0</v>
      </c>
      <c r="AC1139" s="407">
        <f t="shared" si="680"/>
        <v>0</v>
      </c>
      <c r="AD1139" s="1198"/>
      <c r="AE1139" s="1199"/>
      <c r="AF1139" s="1200"/>
    </row>
    <row r="1140" spans="1:32" ht="15" customHeight="1" outlineLevel="1" x14ac:dyDescent="0.2">
      <c r="A1140" s="373">
        <v>147</v>
      </c>
      <c r="B1140" s="658"/>
      <c r="C1140" s="386"/>
      <c r="D1140" s="386"/>
      <c r="E1140" s="387"/>
      <c r="F1140" s="1106" t="str">
        <f t="shared" ref="F1140:F1142" si="681">F364</f>
        <v>FI issued unsecured bonds and paper, high rated</v>
      </c>
      <c r="G1140" s="1226"/>
      <c r="H1140" s="1226"/>
      <c r="I1140" s="1226"/>
      <c r="J1140" s="1226"/>
      <c r="K1140" s="1226"/>
      <c r="L1140" s="1226"/>
      <c r="M1140" s="400">
        <f t="shared" ref="M1140:AB1142" si="682">M364</f>
        <v>0</v>
      </c>
      <c r="N1140" s="411">
        <f t="shared" si="682"/>
        <v>0</v>
      </c>
      <c r="O1140" s="414">
        <f t="shared" si="682"/>
        <v>0</v>
      </c>
      <c r="P1140" s="414">
        <f t="shared" si="682"/>
        <v>0</v>
      </c>
      <c r="Q1140" s="415">
        <f t="shared" si="682"/>
        <v>0</v>
      </c>
      <c r="R1140" s="411">
        <f t="shared" si="682"/>
        <v>0</v>
      </c>
      <c r="S1140" s="413">
        <f t="shared" si="682"/>
        <v>0</v>
      </c>
      <c r="T1140" s="413">
        <f t="shared" si="682"/>
        <v>0</v>
      </c>
      <c r="U1140" s="413">
        <f t="shared" si="682"/>
        <v>0</v>
      </c>
      <c r="V1140" s="413">
        <f t="shared" si="682"/>
        <v>0</v>
      </c>
      <c r="W1140" s="413">
        <f t="shared" si="682"/>
        <v>0</v>
      </c>
      <c r="X1140" s="414">
        <f t="shared" si="682"/>
        <v>0</v>
      </c>
      <c r="Y1140" s="413">
        <f t="shared" si="682"/>
        <v>0</v>
      </c>
      <c r="Z1140" s="413">
        <f t="shared" si="682"/>
        <v>0</v>
      </c>
      <c r="AA1140" s="413">
        <f t="shared" si="682"/>
        <v>0</v>
      </c>
      <c r="AB1140" s="413">
        <f t="shared" si="682"/>
        <v>0</v>
      </c>
      <c r="AC1140" s="400">
        <f t="shared" si="679"/>
        <v>0</v>
      </c>
      <c r="AD1140" s="1198"/>
      <c r="AE1140" s="1199"/>
      <c r="AF1140" s="1200"/>
    </row>
    <row r="1141" spans="1:32" ht="15" customHeight="1" outlineLevel="1" x14ac:dyDescent="0.2">
      <c r="A1141" s="373">
        <v>148</v>
      </c>
      <c r="B1141" s="658"/>
      <c r="C1141" s="386"/>
      <c r="D1141" s="386"/>
      <c r="E1141" s="387"/>
      <c r="F1141" s="1106" t="str">
        <f t="shared" si="681"/>
        <v>FI issued covered bonds, high rated</v>
      </c>
      <c r="G1141" s="1226"/>
      <c r="H1141" s="1226"/>
      <c r="I1141" s="1226"/>
      <c r="J1141" s="1226"/>
      <c r="K1141" s="1226"/>
      <c r="L1141" s="1226"/>
      <c r="M1141" s="400">
        <f t="shared" si="682"/>
        <v>0</v>
      </c>
      <c r="N1141" s="411">
        <f t="shared" si="682"/>
        <v>0</v>
      </c>
      <c r="O1141" s="414">
        <f t="shared" si="682"/>
        <v>0</v>
      </c>
      <c r="P1141" s="414">
        <f t="shared" si="682"/>
        <v>0</v>
      </c>
      <c r="Q1141" s="415">
        <f t="shared" si="682"/>
        <v>0</v>
      </c>
      <c r="R1141" s="411">
        <f t="shared" si="682"/>
        <v>0</v>
      </c>
      <c r="S1141" s="413">
        <f t="shared" si="682"/>
        <v>0</v>
      </c>
      <c r="T1141" s="413">
        <f t="shared" si="682"/>
        <v>0</v>
      </c>
      <c r="U1141" s="413">
        <f t="shared" si="682"/>
        <v>0</v>
      </c>
      <c r="V1141" s="413">
        <f t="shared" si="682"/>
        <v>0</v>
      </c>
      <c r="W1141" s="413">
        <f t="shared" si="682"/>
        <v>0</v>
      </c>
      <c r="X1141" s="414">
        <f t="shared" si="682"/>
        <v>0</v>
      </c>
      <c r="Y1141" s="413">
        <f t="shared" si="682"/>
        <v>0</v>
      </c>
      <c r="Z1141" s="413">
        <f t="shared" si="682"/>
        <v>0</v>
      </c>
      <c r="AA1141" s="413">
        <f t="shared" si="682"/>
        <v>0</v>
      </c>
      <c r="AB1141" s="413">
        <f t="shared" si="682"/>
        <v>0</v>
      </c>
      <c r="AC1141" s="400">
        <f t="shared" si="679"/>
        <v>0</v>
      </c>
      <c r="AD1141" s="1198"/>
      <c r="AE1141" s="1199"/>
      <c r="AF1141" s="1200"/>
    </row>
    <row r="1142" spans="1:32" ht="15" customHeight="1" outlineLevel="1" x14ac:dyDescent="0.2">
      <c r="A1142" s="373">
        <v>149</v>
      </c>
      <c r="B1142" s="658"/>
      <c r="C1142" s="386"/>
      <c r="D1142" s="386"/>
      <c r="E1142" s="387"/>
      <c r="F1142" s="1106" t="str">
        <f t="shared" si="681"/>
        <v>FI issued jumbo covered bonds, high rated</v>
      </c>
      <c r="G1142" s="1226"/>
      <c r="H1142" s="1226"/>
      <c r="I1142" s="1226"/>
      <c r="J1142" s="1226"/>
      <c r="K1142" s="1226"/>
      <c r="L1142" s="1226"/>
      <c r="M1142" s="400">
        <f t="shared" si="682"/>
        <v>0</v>
      </c>
      <c r="N1142" s="411">
        <f t="shared" si="682"/>
        <v>0</v>
      </c>
      <c r="O1142" s="414">
        <f t="shared" si="682"/>
        <v>0</v>
      </c>
      <c r="P1142" s="414">
        <f t="shared" si="682"/>
        <v>0</v>
      </c>
      <c r="Q1142" s="415">
        <f t="shared" si="682"/>
        <v>0</v>
      </c>
      <c r="R1142" s="411">
        <f t="shared" si="682"/>
        <v>0</v>
      </c>
      <c r="S1142" s="413">
        <f t="shared" si="682"/>
        <v>0</v>
      </c>
      <c r="T1142" s="413">
        <f t="shared" si="682"/>
        <v>0</v>
      </c>
      <c r="U1142" s="413">
        <f t="shared" si="682"/>
        <v>0</v>
      </c>
      <c r="V1142" s="413">
        <f t="shared" si="682"/>
        <v>0</v>
      </c>
      <c r="W1142" s="413">
        <f t="shared" si="682"/>
        <v>0</v>
      </c>
      <c r="X1142" s="414">
        <f t="shared" si="682"/>
        <v>0</v>
      </c>
      <c r="Y1142" s="413">
        <f t="shared" si="682"/>
        <v>0</v>
      </c>
      <c r="Z1142" s="413">
        <f t="shared" si="682"/>
        <v>0</v>
      </c>
      <c r="AA1142" s="413">
        <f t="shared" si="682"/>
        <v>0</v>
      </c>
      <c r="AB1142" s="413">
        <f t="shared" si="682"/>
        <v>0</v>
      </c>
      <c r="AC1142" s="400">
        <f t="shared" si="679"/>
        <v>0</v>
      </c>
      <c r="AD1142" s="1198"/>
      <c r="AE1142" s="1199"/>
      <c r="AF1142" s="1200"/>
    </row>
    <row r="1143" spans="1:32" ht="15" customHeight="1" outlineLevel="1" x14ac:dyDescent="0.2">
      <c r="A1143" s="373">
        <v>150</v>
      </c>
      <c r="B1143" s="658"/>
      <c r="C1143" s="386"/>
      <c r="D1143" s="386"/>
      <c r="E1143" s="1100" t="str">
        <f>E367</f>
        <v>Non-FI issued CBP, medium rated</v>
      </c>
      <c r="F1143" s="1237"/>
      <c r="G1143" s="1237"/>
      <c r="H1143" s="1237"/>
      <c r="I1143" s="1237"/>
      <c r="J1143" s="1237"/>
      <c r="K1143" s="1237"/>
      <c r="L1143" s="1237"/>
      <c r="M1143" s="399">
        <f>SUBTOTAL(9,M1144:M1145)</f>
        <v>0</v>
      </c>
      <c r="N1143" s="402">
        <f t="shared" ref="N1143:AC1143" si="683">SUBTOTAL(9,N1144:N1145)</f>
        <v>0</v>
      </c>
      <c r="O1143" s="406">
        <f t="shared" si="683"/>
        <v>0</v>
      </c>
      <c r="P1143" s="405">
        <f t="shared" si="683"/>
        <v>0</v>
      </c>
      <c r="Q1143" s="407">
        <f t="shared" si="683"/>
        <v>0</v>
      </c>
      <c r="R1143" s="402">
        <f t="shared" si="683"/>
        <v>0</v>
      </c>
      <c r="S1143" s="406">
        <f t="shared" si="683"/>
        <v>0</v>
      </c>
      <c r="T1143" s="405">
        <f t="shared" si="683"/>
        <v>0</v>
      </c>
      <c r="U1143" s="405">
        <f t="shared" si="683"/>
        <v>0</v>
      </c>
      <c r="V1143" s="405">
        <f t="shared" si="683"/>
        <v>0</v>
      </c>
      <c r="W1143" s="405">
        <f t="shared" si="683"/>
        <v>0</v>
      </c>
      <c r="X1143" s="405">
        <f t="shared" si="683"/>
        <v>0</v>
      </c>
      <c r="Y1143" s="405">
        <f t="shared" si="683"/>
        <v>0</v>
      </c>
      <c r="Z1143" s="405">
        <f t="shared" si="683"/>
        <v>0</v>
      </c>
      <c r="AA1143" s="405">
        <f t="shared" si="683"/>
        <v>0</v>
      </c>
      <c r="AB1143" s="403">
        <f t="shared" si="683"/>
        <v>0</v>
      </c>
      <c r="AC1143" s="407">
        <f t="shared" si="683"/>
        <v>0</v>
      </c>
      <c r="AD1143" s="1198"/>
      <c r="AE1143" s="1199"/>
      <c r="AF1143" s="1200"/>
    </row>
    <row r="1144" spans="1:32" ht="15" customHeight="1" outlineLevel="1" x14ac:dyDescent="0.2">
      <c r="A1144" s="373">
        <v>151</v>
      </c>
      <c r="B1144" s="658"/>
      <c r="C1144" s="386"/>
      <c r="D1144" s="386"/>
      <c r="E1144" s="387"/>
      <c r="F1144" s="1106" t="str">
        <f t="shared" ref="F1144:F1145" si="684">F368</f>
        <v>Non-FI issued unsecured bonds and paper, medium rated</v>
      </c>
      <c r="G1144" s="1226"/>
      <c r="H1144" s="1226"/>
      <c r="I1144" s="1226"/>
      <c r="J1144" s="1226"/>
      <c r="K1144" s="1226"/>
      <c r="L1144" s="1226"/>
      <c r="M1144" s="400">
        <f t="shared" ref="M1144:AB1145" si="685">M368</f>
        <v>0</v>
      </c>
      <c r="N1144" s="411">
        <f t="shared" si="685"/>
        <v>0</v>
      </c>
      <c r="O1144" s="414">
        <f t="shared" si="685"/>
        <v>0</v>
      </c>
      <c r="P1144" s="414">
        <f t="shared" si="685"/>
        <v>0</v>
      </c>
      <c r="Q1144" s="415">
        <f t="shared" si="685"/>
        <v>0</v>
      </c>
      <c r="R1144" s="411">
        <f t="shared" si="685"/>
        <v>0</v>
      </c>
      <c r="S1144" s="413">
        <f t="shared" si="685"/>
        <v>0</v>
      </c>
      <c r="T1144" s="413">
        <f t="shared" si="685"/>
        <v>0</v>
      </c>
      <c r="U1144" s="413">
        <f t="shared" si="685"/>
        <v>0</v>
      </c>
      <c r="V1144" s="413">
        <f t="shared" si="685"/>
        <v>0</v>
      </c>
      <c r="W1144" s="413">
        <f t="shared" si="685"/>
        <v>0</v>
      </c>
      <c r="X1144" s="414">
        <f t="shared" si="685"/>
        <v>0</v>
      </c>
      <c r="Y1144" s="413">
        <f t="shared" si="685"/>
        <v>0</v>
      </c>
      <c r="Z1144" s="413">
        <f t="shared" si="685"/>
        <v>0</v>
      </c>
      <c r="AA1144" s="413">
        <f t="shared" si="685"/>
        <v>0</v>
      </c>
      <c r="AB1144" s="413">
        <f t="shared" si="685"/>
        <v>0</v>
      </c>
      <c r="AC1144" s="400">
        <f t="shared" si="679"/>
        <v>0</v>
      </c>
      <c r="AD1144" s="1198"/>
      <c r="AE1144" s="1199"/>
      <c r="AF1144" s="1200"/>
    </row>
    <row r="1145" spans="1:32" ht="15" customHeight="1" outlineLevel="1" x14ac:dyDescent="0.2">
      <c r="A1145" s="373">
        <v>152</v>
      </c>
      <c r="B1145" s="651"/>
      <c r="C1145" s="744"/>
      <c r="D1145" s="744"/>
      <c r="E1145" s="745"/>
      <c r="F1145" s="1106" t="str">
        <f t="shared" si="684"/>
        <v>Non-FI issued covered bonds, medium rated</v>
      </c>
      <c r="G1145" s="1226"/>
      <c r="H1145" s="1226"/>
      <c r="I1145" s="1226"/>
      <c r="J1145" s="1226"/>
      <c r="K1145" s="1226"/>
      <c r="L1145" s="1226"/>
      <c r="M1145" s="400">
        <f t="shared" si="685"/>
        <v>0</v>
      </c>
      <c r="N1145" s="411">
        <f t="shared" si="685"/>
        <v>0</v>
      </c>
      <c r="O1145" s="414">
        <f t="shared" si="685"/>
        <v>0</v>
      </c>
      <c r="P1145" s="414">
        <f t="shared" si="685"/>
        <v>0</v>
      </c>
      <c r="Q1145" s="415">
        <f t="shared" si="685"/>
        <v>0</v>
      </c>
      <c r="R1145" s="411">
        <f t="shared" si="685"/>
        <v>0</v>
      </c>
      <c r="S1145" s="413">
        <f t="shared" si="685"/>
        <v>0</v>
      </c>
      <c r="T1145" s="413">
        <f t="shared" si="685"/>
        <v>0</v>
      </c>
      <c r="U1145" s="413">
        <f t="shared" si="685"/>
        <v>0</v>
      </c>
      <c r="V1145" s="413">
        <f t="shared" si="685"/>
        <v>0</v>
      </c>
      <c r="W1145" s="413">
        <f t="shared" si="685"/>
        <v>0</v>
      </c>
      <c r="X1145" s="414">
        <f t="shared" si="685"/>
        <v>0</v>
      </c>
      <c r="Y1145" s="413">
        <f t="shared" si="685"/>
        <v>0</v>
      </c>
      <c r="Z1145" s="413">
        <f t="shared" si="685"/>
        <v>0</v>
      </c>
      <c r="AA1145" s="413">
        <f t="shared" si="685"/>
        <v>0</v>
      </c>
      <c r="AB1145" s="413">
        <f t="shared" si="685"/>
        <v>0</v>
      </c>
      <c r="AC1145" s="400">
        <f t="shared" si="679"/>
        <v>0</v>
      </c>
      <c r="AD1145" s="1201"/>
      <c r="AE1145" s="1202"/>
      <c r="AF1145" s="1203"/>
    </row>
    <row r="1146" spans="1:32" ht="15" customHeight="1" outlineLevel="1" x14ac:dyDescent="0.2">
      <c r="A1146" s="373">
        <v>153</v>
      </c>
      <c r="B1146" s="653"/>
      <c r="C1146" s="746"/>
      <c r="D1146" s="746"/>
      <c r="E1146" s="1100" t="str">
        <f>E370</f>
        <v>FI issued CBP, medium rated</v>
      </c>
      <c r="F1146" s="1237"/>
      <c r="G1146" s="1237"/>
      <c r="H1146" s="1237"/>
      <c r="I1146" s="1237"/>
      <c r="J1146" s="1237"/>
      <c r="K1146" s="1237"/>
      <c r="L1146" s="1237"/>
      <c r="M1146" s="399">
        <f>SUBTOTAL(9,M1147:M1149)</f>
        <v>0</v>
      </c>
      <c r="N1146" s="402">
        <f t="shared" ref="N1146:AC1146" si="686">SUBTOTAL(9,N1147:N1149)</f>
        <v>0</v>
      </c>
      <c r="O1146" s="406">
        <f t="shared" si="686"/>
        <v>0</v>
      </c>
      <c r="P1146" s="405">
        <f t="shared" si="686"/>
        <v>0</v>
      </c>
      <c r="Q1146" s="407">
        <f t="shared" si="686"/>
        <v>0</v>
      </c>
      <c r="R1146" s="402">
        <f t="shared" si="686"/>
        <v>0</v>
      </c>
      <c r="S1146" s="406">
        <f t="shared" si="686"/>
        <v>0</v>
      </c>
      <c r="T1146" s="405">
        <f t="shared" si="686"/>
        <v>0</v>
      </c>
      <c r="U1146" s="405">
        <f t="shared" si="686"/>
        <v>0</v>
      </c>
      <c r="V1146" s="405">
        <f t="shared" si="686"/>
        <v>0</v>
      </c>
      <c r="W1146" s="405">
        <f t="shared" si="686"/>
        <v>0</v>
      </c>
      <c r="X1146" s="405">
        <f t="shared" si="686"/>
        <v>0</v>
      </c>
      <c r="Y1146" s="405">
        <f t="shared" si="686"/>
        <v>0</v>
      </c>
      <c r="Z1146" s="405">
        <f t="shared" si="686"/>
        <v>0</v>
      </c>
      <c r="AA1146" s="405">
        <f t="shared" si="686"/>
        <v>0</v>
      </c>
      <c r="AB1146" s="403">
        <f t="shared" si="686"/>
        <v>0</v>
      </c>
      <c r="AC1146" s="407">
        <f t="shared" si="686"/>
        <v>0</v>
      </c>
      <c r="AD1146" s="957"/>
      <c r="AE1146" s="1196"/>
      <c r="AF1146" s="1197"/>
    </row>
    <row r="1147" spans="1:32" ht="15" customHeight="1" outlineLevel="1" x14ac:dyDescent="0.2">
      <c r="A1147" s="373">
        <v>154</v>
      </c>
      <c r="B1147" s="658"/>
      <c r="C1147" s="386"/>
      <c r="D1147" s="386"/>
      <c r="E1147" s="387"/>
      <c r="F1147" s="1106" t="str">
        <f t="shared" ref="F1147:F1149" si="687">F371</f>
        <v>FI issued unsecured bonds and paper, medium rated</v>
      </c>
      <c r="G1147" s="1226"/>
      <c r="H1147" s="1226"/>
      <c r="I1147" s="1226"/>
      <c r="J1147" s="1226"/>
      <c r="K1147" s="1226"/>
      <c r="L1147" s="1226"/>
      <c r="M1147" s="400">
        <f t="shared" ref="M1147:AB1149" si="688">M371</f>
        <v>0</v>
      </c>
      <c r="N1147" s="411">
        <f t="shared" si="688"/>
        <v>0</v>
      </c>
      <c r="O1147" s="414">
        <f t="shared" si="688"/>
        <v>0</v>
      </c>
      <c r="P1147" s="414">
        <f t="shared" si="688"/>
        <v>0</v>
      </c>
      <c r="Q1147" s="415">
        <f t="shared" si="688"/>
        <v>0</v>
      </c>
      <c r="R1147" s="411">
        <f t="shared" si="688"/>
        <v>0</v>
      </c>
      <c r="S1147" s="413">
        <f t="shared" si="688"/>
        <v>0</v>
      </c>
      <c r="T1147" s="413">
        <f t="shared" si="688"/>
        <v>0</v>
      </c>
      <c r="U1147" s="413">
        <f t="shared" si="688"/>
        <v>0</v>
      </c>
      <c r="V1147" s="413">
        <f t="shared" si="688"/>
        <v>0</v>
      </c>
      <c r="W1147" s="413">
        <f t="shared" si="688"/>
        <v>0</v>
      </c>
      <c r="X1147" s="414">
        <f t="shared" si="688"/>
        <v>0</v>
      </c>
      <c r="Y1147" s="413">
        <f t="shared" si="688"/>
        <v>0</v>
      </c>
      <c r="Z1147" s="413">
        <f t="shared" si="688"/>
        <v>0</v>
      </c>
      <c r="AA1147" s="413">
        <f t="shared" si="688"/>
        <v>0</v>
      </c>
      <c r="AB1147" s="413">
        <f t="shared" si="688"/>
        <v>0</v>
      </c>
      <c r="AC1147" s="400">
        <f t="shared" ref="AC1147:AC1149" si="689">M1147-SUM(N1147:AB1147)</f>
        <v>0</v>
      </c>
      <c r="AD1147" s="1198"/>
      <c r="AE1147" s="1199"/>
      <c r="AF1147" s="1200"/>
    </row>
    <row r="1148" spans="1:32" ht="15" customHeight="1" outlineLevel="1" x14ac:dyDescent="0.2">
      <c r="A1148" s="373">
        <v>155</v>
      </c>
      <c r="B1148" s="658"/>
      <c r="C1148" s="386"/>
      <c r="D1148" s="386"/>
      <c r="E1148" s="387"/>
      <c r="F1148" s="1106" t="str">
        <f t="shared" si="687"/>
        <v>FI issued covered bonds, medium rated</v>
      </c>
      <c r="G1148" s="1226"/>
      <c r="H1148" s="1226"/>
      <c r="I1148" s="1226"/>
      <c r="J1148" s="1226"/>
      <c r="K1148" s="1226"/>
      <c r="L1148" s="1226"/>
      <c r="M1148" s="400">
        <f t="shared" si="688"/>
        <v>0</v>
      </c>
      <c r="N1148" s="411">
        <f t="shared" si="688"/>
        <v>0</v>
      </c>
      <c r="O1148" s="414">
        <f t="shared" si="688"/>
        <v>0</v>
      </c>
      <c r="P1148" s="414">
        <f t="shared" si="688"/>
        <v>0</v>
      </c>
      <c r="Q1148" s="415">
        <f t="shared" si="688"/>
        <v>0</v>
      </c>
      <c r="R1148" s="411">
        <f t="shared" si="688"/>
        <v>0</v>
      </c>
      <c r="S1148" s="413">
        <f t="shared" si="688"/>
        <v>0</v>
      </c>
      <c r="T1148" s="413">
        <f t="shared" si="688"/>
        <v>0</v>
      </c>
      <c r="U1148" s="413">
        <f t="shared" si="688"/>
        <v>0</v>
      </c>
      <c r="V1148" s="413">
        <f t="shared" si="688"/>
        <v>0</v>
      </c>
      <c r="W1148" s="413">
        <f t="shared" si="688"/>
        <v>0</v>
      </c>
      <c r="X1148" s="414">
        <f t="shared" si="688"/>
        <v>0</v>
      </c>
      <c r="Y1148" s="413">
        <f t="shared" si="688"/>
        <v>0</v>
      </c>
      <c r="Z1148" s="413">
        <f t="shared" si="688"/>
        <v>0</v>
      </c>
      <c r="AA1148" s="413">
        <f t="shared" si="688"/>
        <v>0</v>
      </c>
      <c r="AB1148" s="413">
        <f t="shared" si="688"/>
        <v>0</v>
      </c>
      <c r="AC1148" s="400">
        <f t="shared" si="689"/>
        <v>0</v>
      </c>
      <c r="AD1148" s="1198"/>
      <c r="AE1148" s="1199"/>
      <c r="AF1148" s="1200"/>
    </row>
    <row r="1149" spans="1:32" ht="15" customHeight="1" outlineLevel="1" x14ac:dyDescent="0.2">
      <c r="A1149" s="373">
        <v>156</v>
      </c>
      <c r="B1149" s="658"/>
      <c r="C1149" s="386"/>
      <c r="D1149" s="386"/>
      <c r="E1149" s="387"/>
      <c r="F1149" s="1106" t="str">
        <f t="shared" si="687"/>
        <v>FI issued jumbo covered bonds, medium rated</v>
      </c>
      <c r="G1149" s="1226"/>
      <c r="H1149" s="1226"/>
      <c r="I1149" s="1226"/>
      <c r="J1149" s="1226"/>
      <c r="K1149" s="1226"/>
      <c r="L1149" s="1226"/>
      <c r="M1149" s="400">
        <f t="shared" si="688"/>
        <v>0</v>
      </c>
      <c r="N1149" s="411">
        <f t="shared" si="688"/>
        <v>0</v>
      </c>
      <c r="O1149" s="414">
        <f t="shared" si="688"/>
        <v>0</v>
      </c>
      <c r="P1149" s="414">
        <f t="shared" si="688"/>
        <v>0</v>
      </c>
      <c r="Q1149" s="415">
        <f t="shared" si="688"/>
        <v>0</v>
      </c>
      <c r="R1149" s="411">
        <f t="shared" si="688"/>
        <v>0</v>
      </c>
      <c r="S1149" s="413">
        <f t="shared" si="688"/>
        <v>0</v>
      </c>
      <c r="T1149" s="413">
        <f t="shared" si="688"/>
        <v>0</v>
      </c>
      <c r="U1149" s="413">
        <f t="shared" si="688"/>
        <v>0</v>
      </c>
      <c r="V1149" s="413">
        <f t="shared" si="688"/>
        <v>0</v>
      </c>
      <c r="W1149" s="413">
        <f t="shared" si="688"/>
        <v>0</v>
      </c>
      <c r="X1149" s="414">
        <f t="shared" si="688"/>
        <v>0</v>
      </c>
      <c r="Y1149" s="413">
        <f t="shared" si="688"/>
        <v>0</v>
      </c>
      <c r="Z1149" s="413">
        <f t="shared" si="688"/>
        <v>0</v>
      </c>
      <c r="AA1149" s="413">
        <f t="shared" si="688"/>
        <v>0</v>
      </c>
      <c r="AB1149" s="413">
        <f t="shared" si="688"/>
        <v>0</v>
      </c>
      <c r="AC1149" s="400">
        <f t="shared" si="689"/>
        <v>0</v>
      </c>
      <c r="AD1149" s="1198"/>
      <c r="AE1149" s="1199"/>
      <c r="AF1149" s="1200"/>
    </row>
    <row r="1150" spans="1:32" ht="15" customHeight="1" outlineLevel="1" x14ac:dyDescent="0.2">
      <c r="A1150" s="373">
        <v>157</v>
      </c>
      <c r="B1150" s="658"/>
      <c r="C1150" s="386"/>
      <c r="D1150" s="386"/>
      <c r="E1150" s="1100" t="str">
        <f>E374</f>
        <v>Non-FI issued CBP, low or not rated</v>
      </c>
      <c r="F1150" s="1237"/>
      <c r="G1150" s="1237"/>
      <c r="H1150" s="1237"/>
      <c r="I1150" s="1237"/>
      <c r="J1150" s="1237"/>
      <c r="K1150" s="1237"/>
      <c r="L1150" s="1237"/>
      <c r="M1150" s="399">
        <f>SUBTOTAL(9,M1151:M1152)</f>
        <v>0</v>
      </c>
      <c r="N1150" s="402">
        <f t="shared" ref="N1150:AC1150" si="690">SUBTOTAL(9,N1151:N1152)</f>
        <v>0</v>
      </c>
      <c r="O1150" s="406">
        <f t="shared" si="690"/>
        <v>0</v>
      </c>
      <c r="P1150" s="405">
        <f t="shared" si="690"/>
        <v>0</v>
      </c>
      <c r="Q1150" s="407">
        <f t="shared" si="690"/>
        <v>0</v>
      </c>
      <c r="R1150" s="402">
        <f t="shared" si="690"/>
        <v>0</v>
      </c>
      <c r="S1150" s="406">
        <f t="shared" si="690"/>
        <v>0</v>
      </c>
      <c r="T1150" s="405">
        <f t="shared" si="690"/>
        <v>0</v>
      </c>
      <c r="U1150" s="405">
        <f t="shared" si="690"/>
        <v>0</v>
      </c>
      <c r="V1150" s="405">
        <f t="shared" si="690"/>
        <v>0</v>
      </c>
      <c r="W1150" s="405">
        <f t="shared" si="690"/>
        <v>0</v>
      </c>
      <c r="X1150" s="405">
        <f t="shared" si="690"/>
        <v>0</v>
      </c>
      <c r="Y1150" s="405">
        <f t="shared" si="690"/>
        <v>0</v>
      </c>
      <c r="Z1150" s="405">
        <f t="shared" si="690"/>
        <v>0</v>
      </c>
      <c r="AA1150" s="405">
        <f t="shared" si="690"/>
        <v>0</v>
      </c>
      <c r="AB1150" s="403">
        <f t="shared" si="690"/>
        <v>0</v>
      </c>
      <c r="AC1150" s="407">
        <f t="shared" si="690"/>
        <v>0</v>
      </c>
      <c r="AD1150" s="1198"/>
      <c r="AE1150" s="1199"/>
      <c r="AF1150" s="1200"/>
    </row>
    <row r="1151" spans="1:32" ht="15" customHeight="1" outlineLevel="1" x14ac:dyDescent="0.2">
      <c r="A1151" s="373">
        <v>158</v>
      </c>
      <c r="B1151" s="658"/>
      <c r="C1151" s="386"/>
      <c r="D1151" s="386"/>
      <c r="E1151" s="387"/>
      <c r="F1151" s="1106" t="str">
        <f t="shared" ref="F1151:F1152" si="691">F375</f>
        <v>Non-FI issued unsecured bonds and paper, low or not rated</v>
      </c>
      <c r="G1151" s="1226"/>
      <c r="H1151" s="1226"/>
      <c r="I1151" s="1226"/>
      <c r="J1151" s="1226"/>
      <c r="K1151" s="1226"/>
      <c r="L1151" s="1226"/>
      <c r="M1151" s="400">
        <f t="shared" ref="M1151:AB1152" si="692">M375</f>
        <v>0</v>
      </c>
      <c r="N1151" s="411">
        <f t="shared" si="692"/>
        <v>0</v>
      </c>
      <c r="O1151" s="414">
        <f t="shared" si="692"/>
        <v>0</v>
      </c>
      <c r="P1151" s="414">
        <f t="shared" si="692"/>
        <v>0</v>
      </c>
      <c r="Q1151" s="415">
        <f t="shared" si="692"/>
        <v>0</v>
      </c>
      <c r="R1151" s="411">
        <f t="shared" si="692"/>
        <v>0</v>
      </c>
      <c r="S1151" s="413">
        <f t="shared" si="692"/>
        <v>0</v>
      </c>
      <c r="T1151" s="413">
        <f t="shared" si="692"/>
        <v>0</v>
      </c>
      <c r="U1151" s="413">
        <f t="shared" si="692"/>
        <v>0</v>
      </c>
      <c r="V1151" s="413">
        <f t="shared" si="692"/>
        <v>0</v>
      </c>
      <c r="W1151" s="413">
        <f t="shared" si="692"/>
        <v>0</v>
      </c>
      <c r="X1151" s="414">
        <f t="shared" si="692"/>
        <v>0</v>
      </c>
      <c r="Y1151" s="413">
        <f t="shared" si="692"/>
        <v>0</v>
      </c>
      <c r="Z1151" s="413">
        <f t="shared" si="692"/>
        <v>0</v>
      </c>
      <c r="AA1151" s="413">
        <f t="shared" si="692"/>
        <v>0</v>
      </c>
      <c r="AB1151" s="413">
        <f t="shared" si="692"/>
        <v>0</v>
      </c>
      <c r="AC1151" s="400">
        <f t="shared" ref="AC1151:AC1152" si="693">M1151-SUM(N1151:AB1151)</f>
        <v>0</v>
      </c>
      <c r="AD1151" s="1198"/>
      <c r="AE1151" s="1199"/>
      <c r="AF1151" s="1200"/>
    </row>
    <row r="1152" spans="1:32" ht="15" customHeight="1" outlineLevel="1" x14ac:dyDescent="0.2">
      <c r="A1152" s="373">
        <v>159</v>
      </c>
      <c r="B1152" s="658"/>
      <c r="C1152" s="386"/>
      <c r="D1152" s="386"/>
      <c r="E1152" s="387"/>
      <c r="F1152" s="1106" t="str">
        <f t="shared" si="691"/>
        <v>Non-FI issued covered bonds, low or not rated</v>
      </c>
      <c r="G1152" s="1226"/>
      <c r="H1152" s="1226"/>
      <c r="I1152" s="1226"/>
      <c r="J1152" s="1226"/>
      <c r="K1152" s="1226"/>
      <c r="L1152" s="1226"/>
      <c r="M1152" s="400">
        <f t="shared" si="692"/>
        <v>0</v>
      </c>
      <c r="N1152" s="411">
        <f t="shared" si="692"/>
        <v>0</v>
      </c>
      <c r="O1152" s="414">
        <f t="shared" si="692"/>
        <v>0</v>
      </c>
      <c r="P1152" s="414">
        <f t="shared" si="692"/>
        <v>0</v>
      </c>
      <c r="Q1152" s="415">
        <f t="shared" si="692"/>
        <v>0</v>
      </c>
      <c r="R1152" s="411">
        <f t="shared" si="692"/>
        <v>0</v>
      </c>
      <c r="S1152" s="413">
        <f t="shared" si="692"/>
        <v>0</v>
      </c>
      <c r="T1152" s="413">
        <f t="shared" si="692"/>
        <v>0</v>
      </c>
      <c r="U1152" s="413">
        <f t="shared" si="692"/>
        <v>0</v>
      </c>
      <c r="V1152" s="413">
        <f t="shared" si="692"/>
        <v>0</v>
      </c>
      <c r="W1152" s="413">
        <f t="shared" si="692"/>
        <v>0</v>
      </c>
      <c r="X1152" s="414">
        <f t="shared" si="692"/>
        <v>0</v>
      </c>
      <c r="Y1152" s="413">
        <f t="shared" si="692"/>
        <v>0</v>
      </c>
      <c r="Z1152" s="413">
        <f t="shared" si="692"/>
        <v>0</v>
      </c>
      <c r="AA1152" s="413">
        <f t="shared" si="692"/>
        <v>0</v>
      </c>
      <c r="AB1152" s="413">
        <f t="shared" si="692"/>
        <v>0</v>
      </c>
      <c r="AC1152" s="400">
        <f t="shared" si="693"/>
        <v>0</v>
      </c>
      <c r="AD1152" s="1198"/>
      <c r="AE1152" s="1199"/>
      <c r="AF1152" s="1200"/>
    </row>
    <row r="1153" spans="1:32" ht="15" customHeight="1" outlineLevel="1" x14ac:dyDescent="0.2">
      <c r="A1153" s="373">
        <v>160</v>
      </c>
      <c r="B1153" s="658"/>
      <c r="C1153" s="386"/>
      <c r="D1153" s="386"/>
      <c r="E1153" s="1100" t="str">
        <f>E377</f>
        <v>FI issued CBP, low or not rated</v>
      </c>
      <c r="F1153" s="1237"/>
      <c r="G1153" s="1237"/>
      <c r="H1153" s="1237"/>
      <c r="I1153" s="1237"/>
      <c r="J1153" s="1237"/>
      <c r="K1153" s="1237"/>
      <c r="L1153" s="1237"/>
      <c r="M1153" s="399">
        <f>SUBTOTAL(9,M1154:M1156)</f>
        <v>0</v>
      </c>
      <c r="N1153" s="402">
        <f t="shared" ref="N1153:AC1153" si="694">SUBTOTAL(9,N1154:N1156)</f>
        <v>0</v>
      </c>
      <c r="O1153" s="406">
        <f t="shared" si="694"/>
        <v>0</v>
      </c>
      <c r="P1153" s="405">
        <f t="shared" si="694"/>
        <v>0</v>
      </c>
      <c r="Q1153" s="407">
        <f t="shared" si="694"/>
        <v>0</v>
      </c>
      <c r="R1153" s="402">
        <f t="shared" si="694"/>
        <v>0</v>
      </c>
      <c r="S1153" s="406">
        <f t="shared" si="694"/>
        <v>0</v>
      </c>
      <c r="T1153" s="405">
        <f t="shared" si="694"/>
        <v>0</v>
      </c>
      <c r="U1153" s="405">
        <f t="shared" si="694"/>
        <v>0</v>
      </c>
      <c r="V1153" s="405">
        <f t="shared" si="694"/>
        <v>0</v>
      </c>
      <c r="W1153" s="405">
        <f t="shared" si="694"/>
        <v>0</v>
      </c>
      <c r="X1153" s="405">
        <f t="shared" si="694"/>
        <v>0</v>
      </c>
      <c r="Y1153" s="405">
        <f t="shared" si="694"/>
        <v>0</v>
      </c>
      <c r="Z1153" s="405">
        <f t="shared" si="694"/>
        <v>0</v>
      </c>
      <c r="AA1153" s="405">
        <f t="shared" si="694"/>
        <v>0</v>
      </c>
      <c r="AB1153" s="403">
        <f t="shared" si="694"/>
        <v>0</v>
      </c>
      <c r="AC1153" s="407">
        <f t="shared" si="694"/>
        <v>0</v>
      </c>
      <c r="AD1153" s="1198"/>
      <c r="AE1153" s="1199"/>
      <c r="AF1153" s="1200"/>
    </row>
    <row r="1154" spans="1:32" ht="15" customHeight="1" outlineLevel="1" x14ac:dyDescent="0.2">
      <c r="A1154" s="373">
        <v>161</v>
      </c>
      <c r="B1154" s="658"/>
      <c r="C1154" s="386"/>
      <c r="D1154" s="386"/>
      <c r="E1154" s="387"/>
      <c r="F1154" s="1106" t="str">
        <f t="shared" ref="F1154:F1156" si="695">F378</f>
        <v>FI issued unsecured bonds and paper, low or not rated</v>
      </c>
      <c r="G1154" s="1226"/>
      <c r="H1154" s="1226"/>
      <c r="I1154" s="1226"/>
      <c r="J1154" s="1226"/>
      <c r="K1154" s="1226"/>
      <c r="L1154" s="1226"/>
      <c r="M1154" s="400">
        <f t="shared" ref="M1154:AB1156" si="696">M378</f>
        <v>0</v>
      </c>
      <c r="N1154" s="411">
        <f t="shared" si="696"/>
        <v>0</v>
      </c>
      <c r="O1154" s="414">
        <f t="shared" si="696"/>
        <v>0</v>
      </c>
      <c r="P1154" s="414">
        <f t="shared" si="696"/>
        <v>0</v>
      </c>
      <c r="Q1154" s="415">
        <f t="shared" si="696"/>
        <v>0</v>
      </c>
      <c r="R1154" s="411">
        <f t="shared" si="696"/>
        <v>0</v>
      </c>
      <c r="S1154" s="413">
        <f t="shared" si="696"/>
        <v>0</v>
      </c>
      <c r="T1154" s="413">
        <f t="shared" si="696"/>
        <v>0</v>
      </c>
      <c r="U1154" s="413">
        <f t="shared" si="696"/>
        <v>0</v>
      </c>
      <c r="V1154" s="413">
        <f t="shared" si="696"/>
        <v>0</v>
      </c>
      <c r="W1154" s="413">
        <f t="shared" si="696"/>
        <v>0</v>
      </c>
      <c r="X1154" s="414">
        <f t="shared" si="696"/>
        <v>0</v>
      </c>
      <c r="Y1154" s="413">
        <f t="shared" si="696"/>
        <v>0</v>
      </c>
      <c r="Z1154" s="413">
        <f t="shared" si="696"/>
        <v>0</v>
      </c>
      <c r="AA1154" s="413">
        <f t="shared" si="696"/>
        <v>0</v>
      </c>
      <c r="AB1154" s="413">
        <f t="shared" si="696"/>
        <v>0</v>
      </c>
      <c r="AC1154" s="400">
        <f t="shared" ref="AC1154:AC1156" si="697">M1154-SUM(N1154:AB1154)</f>
        <v>0</v>
      </c>
      <c r="AD1154" s="1198"/>
      <c r="AE1154" s="1199"/>
      <c r="AF1154" s="1200"/>
    </row>
    <row r="1155" spans="1:32" ht="15" customHeight="1" outlineLevel="1" x14ac:dyDescent="0.2">
      <c r="A1155" s="373">
        <v>162</v>
      </c>
      <c r="B1155" s="658"/>
      <c r="C1155" s="659"/>
      <c r="D1155" s="659"/>
      <c r="E1155" s="659"/>
      <c r="F1155" s="1106" t="str">
        <f t="shared" si="695"/>
        <v>FI issued covered bonds, low or not rated</v>
      </c>
      <c r="G1155" s="1226"/>
      <c r="H1155" s="1226"/>
      <c r="I1155" s="1226"/>
      <c r="J1155" s="1226"/>
      <c r="K1155" s="1226"/>
      <c r="L1155" s="1226"/>
      <c r="M1155" s="400">
        <f t="shared" si="696"/>
        <v>0</v>
      </c>
      <c r="N1155" s="411">
        <f t="shared" si="696"/>
        <v>0</v>
      </c>
      <c r="O1155" s="414">
        <f t="shared" si="696"/>
        <v>0</v>
      </c>
      <c r="P1155" s="414">
        <f t="shared" si="696"/>
        <v>0</v>
      </c>
      <c r="Q1155" s="415">
        <f t="shared" si="696"/>
        <v>0</v>
      </c>
      <c r="R1155" s="411">
        <f t="shared" si="696"/>
        <v>0</v>
      </c>
      <c r="S1155" s="413">
        <f t="shared" si="696"/>
        <v>0</v>
      </c>
      <c r="T1155" s="413">
        <f t="shared" si="696"/>
        <v>0</v>
      </c>
      <c r="U1155" s="413">
        <f t="shared" si="696"/>
        <v>0</v>
      </c>
      <c r="V1155" s="413">
        <f t="shared" si="696"/>
        <v>0</v>
      </c>
      <c r="W1155" s="413">
        <f t="shared" si="696"/>
        <v>0</v>
      </c>
      <c r="X1155" s="414">
        <f t="shared" si="696"/>
        <v>0</v>
      </c>
      <c r="Y1155" s="413">
        <f t="shared" si="696"/>
        <v>0</v>
      </c>
      <c r="Z1155" s="413">
        <f t="shared" si="696"/>
        <v>0</v>
      </c>
      <c r="AA1155" s="413">
        <f t="shared" si="696"/>
        <v>0</v>
      </c>
      <c r="AB1155" s="413">
        <f t="shared" si="696"/>
        <v>0</v>
      </c>
      <c r="AC1155" s="400">
        <f t="shared" si="697"/>
        <v>0</v>
      </c>
      <c r="AD1155" s="1198"/>
      <c r="AE1155" s="1199"/>
      <c r="AF1155" s="1200"/>
    </row>
    <row r="1156" spans="1:32" ht="15" customHeight="1" outlineLevel="1" x14ac:dyDescent="0.2">
      <c r="A1156" s="373">
        <v>163</v>
      </c>
      <c r="B1156" s="658"/>
      <c r="C1156" s="659"/>
      <c r="D1156" s="659"/>
      <c r="E1156" s="659"/>
      <c r="F1156" s="1106" t="str">
        <f t="shared" si="695"/>
        <v>FI issued jumbo covered bonds, low or not rated</v>
      </c>
      <c r="G1156" s="1226"/>
      <c r="H1156" s="1226"/>
      <c r="I1156" s="1226"/>
      <c r="J1156" s="1226"/>
      <c r="K1156" s="1226"/>
      <c r="L1156" s="1226"/>
      <c r="M1156" s="400">
        <f t="shared" si="696"/>
        <v>0</v>
      </c>
      <c r="N1156" s="411">
        <f t="shared" si="696"/>
        <v>0</v>
      </c>
      <c r="O1156" s="414">
        <f t="shared" si="696"/>
        <v>0</v>
      </c>
      <c r="P1156" s="414">
        <f t="shared" si="696"/>
        <v>0</v>
      </c>
      <c r="Q1156" s="415">
        <f t="shared" si="696"/>
        <v>0</v>
      </c>
      <c r="R1156" s="411">
        <f t="shared" si="696"/>
        <v>0</v>
      </c>
      <c r="S1156" s="413">
        <f t="shared" si="696"/>
        <v>0</v>
      </c>
      <c r="T1156" s="413">
        <f t="shared" si="696"/>
        <v>0</v>
      </c>
      <c r="U1156" s="413">
        <f t="shared" si="696"/>
        <v>0</v>
      </c>
      <c r="V1156" s="413">
        <f t="shared" si="696"/>
        <v>0</v>
      </c>
      <c r="W1156" s="413">
        <f t="shared" si="696"/>
        <v>0</v>
      </c>
      <c r="X1156" s="414">
        <f t="shared" si="696"/>
        <v>0</v>
      </c>
      <c r="Y1156" s="413">
        <f t="shared" si="696"/>
        <v>0</v>
      </c>
      <c r="Z1156" s="413">
        <f t="shared" si="696"/>
        <v>0</v>
      </c>
      <c r="AA1156" s="413">
        <f t="shared" si="696"/>
        <v>0</v>
      </c>
      <c r="AB1156" s="413">
        <f t="shared" si="696"/>
        <v>0</v>
      </c>
      <c r="AC1156" s="400">
        <f t="shared" si="697"/>
        <v>0</v>
      </c>
      <c r="AD1156" s="1201"/>
      <c r="AE1156" s="1202"/>
      <c r="AF1156" s="1203"/>
    </row>
    <row r="1157" spans="1:32" outlineLevel="1" x14ac:dyDescent="0.2">
      <c r="A1157" s="373">
        <v>164</v>
      </c>
      <c r="B1157" s="658"/>
      <c r="C1157" s="659"/>
      <c r="D1157" s="1103" t="str">
        <f>D381</f>
        <v>Asset backed securities (ABS) and Asset backed commercial paper (ABCP)</v>
      </c>
      <c r="E1157" s="1114"/>
      <c r="F1157" s="1114"/>
      <c r="G1157" s="1114"/>
      <c r="H1157" s="1114"/>
      <c r="I1157" s="1114"/>
      <c r="J1157" s="1114"/>
      <c r="K1157" s="1114"/>
      <c r="L1157" s="1114"/>
      <c r="M1157" s="1114"/>
      <c r="N1157" s="1114"/>
      <c r="O1157" s="1114"/>
      <c r="P1157" s="1114"/>
      <c r="Q1157" s="1114"/>
      <c r="R1157" s="1114"/>
      <c r="S1157" s="1114"/>
      <c r="T1157" s="1114"/>
      <c r="U1157" s="1114"/>
      <c r="V1157" s="1114"/>
      <c r="W1157" s="1114"/>
      <c r="X1157" s="1114"/>
      <c r="Y1157" s="1114"/>
      <c r="Z1157" s="1114"/>
      <c r="AA1157" s="1114"/>
      <c r="AB1157" s="1114"/>
      <c r="AC1157" s="1114"/>
      <c r="AD1157" s="1114"/>
      <c r="AE1157" s="1114"/>
      <c r="AF1157" s="1355"/>
    </row>
    <row r="1158" spans="1:32" outlineLevel="1" x14ac:dyDescent="0.2">
      <c r="A1158" s="373">
        <v>165</v>
      </c>
      <c r="B1158" s="658"/>
      <c r="C1158" s="659"/>
      <c r="D1158" s="659"/>
      <c r="E1158" s="1097" t="str">
        <f>E382</f>
        <v>Non-FI issued ABS and ABCP, high rated</v>
      </c>
      <c r="F1158" s="1238"/>
      <c r="G1158" s="1238"/>
      <c r="H1158" s="1238"/>
      <c r="I1158" s="1238"/>
      <c r="J1158" s="1238"/>
      <c r="K1158" s="1238"/>
      <c r="L1158" s="1238"/>
      <c r="M1158" s="444">
        <f>SUBTOTAL(9,M1159:M1160)</f>
        <v>0</v>
      </c>
      <c r="N1158" s="445">
        <f t="shared" ref="N1158:AC1158" si="698">SUBTOTAL(9,N1159:N1160)</f>
        <v>0</v>
      </c>
      <c r="O1158" s="446">
        <f t="shared" si="698"/>
        <v>0</v>
      </c>
      <c r="P1158" s="447">
        <f t="shared" si="698"/>
        <v>0</v>
      </c>
      <c r="Q1158" s="448">
        <f t="shared" si="698"/>
        <v>0</v>
      </c>
      <c r="R1158" s="445">
        <f t="shared" si="698"/>
        <v>0</v>
      </c>
      <c r="S1158" s="446">
        <f t="shared" si="698"/>
        <v>0</v>
      </c>
      <c r="T1158" s="447">
        <f t="shared" si="698"/>
        <v>0</v>
      </c>
      <c r="U1158" s="447">
        <f t="shared" si="698"/>
        <v>0</v>
      </c>
      <c r="V1158" s="447">
        <f t="shared" si="698"/>
        <v>0</v>
      </c>
      <c r="W1158" s="447">
        <f t="shared" si="698"/>
        <v>0</v>
      </c>
      <c r="X1158" s="447">
        <f t="shared" si="698"/>
        <v>0</v>
      </c>
      <c r="Y1158" s="447">
        <f t="shared" si="698"/>
        <v>0</v>
      </c>
      <c r="Z1158" s="447">
        <f t="shared" si="698"/>
        <v>0</v>
      </c>
      <c r="AA1158" s="447">
        <f t="shared" si="698"/>
        <v>0</v>
      </c>
      <c r="AB1158" s="451">
        <f t="shared" si="698"/>
        <v>0</v>
      </c>
      <c r="AC1158" s="448">
        <f t="shared" si="698"/>
        <v>0</v>
      </c>
      <c r="AD1158" s="1198"/>
      <c r="AE1158" s="855"/>
      <c r="AF1158" s="856"/>
    </row>
    <row r="1159" spans="1:32" ht="15" customHeight="1" outlineLevel="1" x14ac:dyDescent="0.2">
      <c r="A1159" s="373">
        <v>166</v>
      </c>
      <c r="B1159" s="658"/>
      <c r="C1159" s="659"/>
      <c r="D1159" s="659"/>
      <c r="E1159" s="659"/>
      <c r="F1159" s="1106" t="str">
        <f t="shared" ref="F1159:F1160" si="699">F383</f>
        <v>Non-FI issued ABS, high rated</v>
      </c>
      <c r="G1159" s="1226"/>
      <c r="H1159" s="1226"/>
      <c r="I1159" s="1226"/>
      <c r="J1159" s="1226"/>
      <c r="K1159" s="1226"/>
      <c r="L1159" s="1226"/>
      <c r="M1159" s="400">
        <f t="shared" ref="M1159:AB1160" si="700">M383</f>
        <v>0</v>
      </c>
      <c r="N1159" s="411">
        <f t="shared" si="700"/>
        <v>0</v>
      </c>
      <c r="O1159" s="414">
        <f t="shared" si="700"/>
        <v>0</v>
      </c>
      <c r="P1159" s="414">
        <f t="shared" si="700"/>
        <v>0</v>
      </c>
      <c r="Q1159" s="415">
        <f t="shared" si="700"/>
        <v>0</v>
      </c>
      <c r="R1159" s="411">
        <f t="shared" si="700"/>
        <v>0</v>
      </c>
      <c r="S1159" s="413">
        <f t="shared" si="700"/>
        <v>0</v>
      </c>
      <c r="T1159" s="413">
        <f t="shared" si="700"/>
        <v>0</v>
      </c>
      <c r="U1159" s="413">
        <f t="shared" si="700"/>
        <v>0</v>
      </c>
      <c r="V1159" s="413">
        <f t="shared" si="700"/>
        <v>0</v>
      </c>
      <c r="W1159" s="413">
        <f t="shared" si="700"/>
        <v>0</v>
      </c>
      <c r="X1159" s="414">
        <f t="shared" si="700"/>
        <v>0</v>
      </c>
      <c r="Y1159" s="413">
        <f t="shared" si="700"/>
        <v>0</v>
      </c>
      <c r="Z1159" s="413">
        <f t="shared" si="700"/>
        <v>0</v>
      </c>
      <c r="AA1159" s="413">
        <f t="shared" si="700"/>
        <v>0</v>
      </c>
      <c r="AB1159" s="413">
        <f t="shared" si="700"/>
        <v>0</v>
      </c>
      <c r="AC1159" s="400">
        <f t="shared" ref="AC1159:AC1160" si="701">M1159-SUM(N1159:AB1159)</f>
        <v>0</v>
      </c>
      <c r="AD1159" s="854"/>
      <c r="AE1159" s="855"/>
      <c r="AF1159" s="856"/>
    </row>
    <row r="1160" spans="1:32" ht="15" customHeight="1" outlineLevel="1" x14ac:dyDescent="0.2">
      <c r="A1160" s="373">
        <v>167</v>
      </c>
      <c r="B1160" s="658"/>
      <c r="C1160" s="659"/>
      <c r="D1160" s="659"/>
      <c r="E1160" s="659"/>
      <c r="F1160" s="1106" t="str">
        <f t="shared" si="699"/>
        <v>Non-FI issued ABCP, high rated</v>
      </c>
      <c r="G1160" s="1226"/>
      <c r="H1160" s="1226"/>
      <c r="I1160" s="1226"/>
      <c r="J1160" s="1226"/>
      <c r="K1160" s="1226"/>
      <c r="L1160" s="1226"/>
      <c r="M1160" s="400">
        <f t="shared" si="700"/>
        <v>0</v>
      </c>
      <c r="N1160" s="411">
        <f t="shared" si="700"/>
        <v>0</v>
      </c>
      <c r="O1160" s="414">
        <f t="shared" si="700"/>
        <v>0</v>
      </c>
      <c r="P1160" s="414">
        <f t="shared" si="700"/>
        <v>0</v>
      </c>
      <c r="Q1160" s="415">
        <f t="shared" si="700"/>
        <v>0</v>
      </c>
      <c r="R1160" s="411">
        <f t="shared" si="700"/>
        <v>0</v>
      </c>
      <c r="S1160" s="413">
        <f t="shared" si="700"/>
        <v>0</v>
      </c>
      <c r="T1160" s="413">
        <f t="shared" si="700"/>
        <v>0</v>
      </c>
      <c r="U1160" s="413">
        <f t="shared" si="700"/>
        <v>0</v>
      </c>
      <c r="V1160" s="413">
        <f t="shared" si="700"/>
        <v>0</v>
      </c>
      <c r="W1160" s="413">
        <f t="shared" si="700"/>
        <v>0</v>
      </c>
      <c r="X1160" s="414">
        <f t="shared" si="700"/>
        <v>0</v>
      </c>
      <c r="Y1160" s="413">
        <f t="shared" si="700"/>
        <v>0</v>
      </c>
      <c r="Z1160" s="413">
        <f t="shared" si="700"/>
        <v>0</v>
      </c>
      <c r="AA1160" s="413">
        <f t="shared" si="700"/>
        <v>0</v>
      </c>
      <c r="AB1160" s="413">
        <f t="shared" si="700"/>
        <v>0</v>
      </c>
      <c r="AC1160" s="400">
        <f t="shared" si="701"/>
        <v>0</v>
      </c>
      <c r="AD1160" s="854"/>
      <c r="AE1160" s="855"/>
      <c r="AF1160" s="856"/>
    </row>
    <row r="1161" spans="1:32" outlineLevel="1" x14ac:dyDescent="0.2">
      <c r="A1161" s="373">
        <v>168</v>
      </c>
      <c r="B1161" s="658"/>
      <c r="C1161" s="659"/>
      <c r="D1161" s="659"/>
      <c r="E1161" s="1100" t="str">
        <f>E385</f>
        <v>FI issued ABS and ABCP, high rated</v>
      </c>
      <c r="F1161" s="1237"/>
      <c r="G1161" s="1237"/>
      <c r="H1161" s="1237"/>
      <c r="I1161" s="1237"/>
      <c r="J1161" s="1237"/>
      <c r="K1161" s="1237"/>
      <c r="L1161" s="1237"/>
      <c r="M1161" s="399">
        <f>SUBTOTAL(9,M1162:M1163)</f>
        <v>0</v>
      </c>
      <c r="N1161" s="402">
        <f t="shared" ref="N1161:AC1161" si="702">SUBTOTAL(9,N1162:N1163)</f>
        <v>0</v>
      </c>
      <c r="O1161" s="406">
        <f t="shared" si="702"/>
        <v>0</v>
      </c>
      <c r="P1161" s="405">
        <f t="shared" si="702"/>
        <v>0</v>
      </c>
      <c r="Q1161" s="407">
        <f t="shared" si="702"/>
        <v>0</v>
      </c>
      <c r="R1161" s="402">
        <f t="shared" si="702"/>
        <v>0</v>
      </c>
      <c r="S1161" s="406">
        <f t="shared" si="702"/>
        <v>0</v>
      </c>
      <c r="T1161" s="405">
        <f t="shared" si="702"/>
        <v>0</v>
      </c>
      <c r="U1161" s="405">
        <f t="shared" si="702"/>
        <v>0</v>
      </c>
      <c r="V1161" s="405">
        <f t="shared" si="702"/>
        <v>0</v>
      </c>
      <c r="W1161" s="405">
        <f t="shared" si="702"/>
        <v>0</v>
      </c>
      <c r="X1161" s="405">
        <f t="shared" si="702"/>
        <v>0</v>
      </c>
      <c r="Y1161" s="405">
        <f t="shared" si="702"/>
        <v>0</v>
      </c>
      <c r="Z1161" s="405">
        <f t="shared" si="702"/>
        <v>0</v>
      </c>
      <c r="AA1161" s="405">
        <f t="shared" si="702"/>
        <v>0</v>
      </c>
      <c r="AB1161" s="403">
        <f t="shared" si="702"/>
        <v>0</v>
      </c>
      <c r="AC1161" s="407">
        <f t="shared" si="702"/>
        <v>0</v>
      </c>
      <c r="AD1161" s="854"/>
      <c r="AE1161" s="855"/>
      <c r="AF1161" s="856"/>
    </row>
    <row r="1162" spans="1:32" ht="15" customHeight="1" outlineLevel="1" x14ac:dyDescent="0.2">
      <c r="A1162" s="373">
        <v>169</v>
      </c>
      <c r="B1162" s="658"/>
      <c r="C1162" s="659"/>
      <c r="D1162" s="659"/>
      <c r="E1162" s="659"/>
      <c r="F1162" s="1106" t="str">
        <f t="shared" ref="F1162:F1163" si="703">F386</f>
        <v>FI issued ABS, high rated</v>
      </c>
      <c r="G1162" s="1226"/>
      <c r="H1162" s="1226"/>
      <c r="I1162" s="1226"/>
      <c r="J1162" s="1226"/>
      <c r="K1162" s="1226"/>
      <c r="L1162" s="1226"/>
      <c r="M1162" s="400">
        <f t="shared" ref="M1162:AB1163" si="704">M386</f>
        <v>0</v>
      </c>
      <c r="N1162" s="411">
        <f t="shared" si="704"/>
        <v>0</v>
      </c>
      <c r="O1162" s="414">
        <f t="shared" si="704"/>
        <v>0</v>
      </c>
      <c r="P1162" s="414">
        <f t="shared" si="704"/>
        <v>0</v>
      </c>
      <c r="Q1162" s="415">
        <f t="shared" si="704"/>
        <v>0</v>
      </c>
      <c r="R1162" s="411">
        <f t="shared" si="704"/>
        <v>0</v>
      </c>
      <c r="S1162" s="413">
        <f t="shared" si="704"/>
        <v>0</v>
      </c>
      <c r="T1162" s="413">
        <f t="shared" si="704"/>
        <v>0</v>
      </c>
      <c r="U1162" s="413">
        <f t="shared" si="704"/>
        <v>0</v>
      </c>
      <c r="V1162" s="413">
        <f t="shared" si="704"/>
        <v>0</v>
      </c>
      <c r="W1162" s="413">
        <f t="shared" si="704"/>
        <v>0</v>
      </c>
      <c r="X1162" s="414">
        <f t="shared" si="704"/>
        <v>0</v>
      </c>
      <c r="Y1162" s="413">
        <f t="shared" si="704"/>
        <v>0</v>
      </c>
      <c r="Z1162" s="413">
        <f t="shared" si="704"/>
        <v>0</v>
      </c>
      <c r="AA1162" s="413">
        <f t="shared" si="704"/>
        <v>0</v>
      </c>
      <c r="AB1162" s="413">
        <f t="shared" si="704"/>
        <v>0</v>
      </c>
      <c r="AC1162" s="400">
        <f t="shared" ref="AC1162:AC1163" si="705">M1162-SUM(N1162:AB1162)</f>
        <v>0</v>
      </c>
      <c r="AD1162" s="854"/>
      <c r="AE1162" s="855"/>
      <c r="AF1162" s="856"/>
    </row>
    <row r="1163" spans="1:32" ht="15" customHeight="1" outlineLevel="1" x14ac:dyDescent="0.2">
      <c r="A1163" s="373">
        <v>170</v>
      </c>
      <c r="B1163" s="658"/>
      <c r="C1163" s="659"/>
      <c r="D1163" s="659"/>
      <c r="E1163" s="659"/>
      <c r="F1163" s="1106" t="str">
        <f t="shared" si="703"/>
        <v>FI issued ABCP, high rated</v>
      </c>
      <c r="G1163" s="1226"/>
      <c r="H1163" s="1226"/>
      <c r="I1163" s="1226"/>
      <c r="J1163" s="1226"/>
      <c r="K1163" s="1226"/>
      <c r="L1163" s="1226"/>
      <c r="M1163" s="400">
        <f t="shared" si="704"/>
        <v>0</v>
      </c>
      <c r="N1163" s="411">
        <f t="shared" si="704"/>
        <v>0</v>
      </c>
      <c r="O1163" s="414">
        <f t="shared" si="704"/>
        <v>0</v>
      </c>
      <c r="P1163" s="414">
        <f t="shared" si="704"/>
        <v>0</v>
      </c>
      <c r="Q1163" s="415">
        <f t="shared" si="704"/>
        <v>0</v>
      </c>
      <c r="R1163" s="411">
        <f t="shared" si="704"/>
        <v>0</v>
      </c>
      <c r="S1163" s="413">
        <f t="shared" si="704"/>
        <v>0</v>
      </c>
      <c r="T1163" s="413">
        <f t="shared" si="704"/>
        <v>0</v>
      </c>
      <c r="U1163" s="413">
        <f t="shared" si="704"/>
        <v>0</v>
      </c>
      <c r="V1163" s="413">
        <f t="shared" si="704"/>
        <v>0</v>
      </c>
      <c r="W1163" s="413">
        <f t="shared" si="704"/>
        <v>0</v>
      </c>
      <c r="X1163" s="414">
        <f t="shared" si="704"/>
        <v>0</v>
      </c>
      <c r="Y1163" s="413">
        <f t="shared" si="704"/>
        <v>0</v>
      </c>
      <c r="Z1163" s="413">
        <f t="shared" si="704"/>
        <v>0</v>
      </c>
      <c r="AA1163" s="413">
        <f t="shared" si="704"/>
        <v>0</v>
      </c>
      <c r="AB1163" s="413">
        <f t="shared" si="704"/>
        <v>0</v>
      </c>
      <c r="AC1163" s="400">
        <f t="shared" si="705"/>
        <v>0</v>
      </c>
      <c r="AD1163" s="854"/>
      <c r="AE1163" s="855"/>
      <c r="AF1163" s="856"/>
    </row>
    <row r="1164" spans="1:32" outlineLevel="1" x14ac:dyDescent="0.2">
      <c r="A1164" s="373">
        <v>171</v>
      </c>
      <c r="B1164" s="658"/>
      <c r="C1164" s="659"/>
      <c r="D1164" s="659"/>
      <c r="E1164" s="1100" t="str">
        <f>E388</f>
        <v>Non-FI issued ABS and ABCP, medium rated</v>
      </c>
      <c r="F1164" s="1237"/>
      <c r="G1164" s="1237"/>
      <c r="H1164" s="1237"/>
      <c r="I1164" s="1237"/>
      <c r="J1164" s="1237"/>
      <c r="K1164" s="1237"/>
      <c r="L1164" s="1237"/>
      <c r="M1164" s="399">
        <f>SUBTOTAL(9,M1165:M1166)</f>
        <v>0</v>
      </c>
      <c r="N1164" s="402">
        <f t="shared" ref="N1164:AC1164" si="706">SUBTOTAL(9,N1165:N1166)</f>
        <v>0</v>
      </c>
      <c r="O1164" s="406">
        <f t="shared" si="706"/>
        <v>0</v>
      </c>
      <c r="P1164" s="405">
        <f t="shared" si="706"/>
        <v>0</v>
      </c>
      <c r="Q1164" s="407">
        <f t="shared" si="706"/>
        <v>0</v>
      </c>
      <c r="R1164" s="402">
        <f t="shared" si="706"/>
        <v>0</v>
      </c>
      <c r="S1164" s="406">
        <f t="shared" si="706"/>
        <v>0</v>
      </c>
      <c r="T1164" s="405">
        <f t="shared" si="706"/>
        <v>0</v>
      </c>
      <c r="U1164" s="405">
        <f t="shared" si="706"/>
        <v>0</v>
      </c>
      <c r="V1164" s="405">
        <f t="shared" si="706"/>
        <v>0</v>
      </c>
      <c r="W1164" s="405">
        <f t="shared" si="706"/>
        <v>0</v>
      </c>
      <c r="X1164" s="405">
        <f t="shared" si="706"/>
        <v>0</v>
      </c>
      <c r="Y1164" s="405">
        <f t="shared" si="706"/>
        <v>0</v>
      </c>
      <c r="Z1164" s="405">
        <f t="shared" si="706"/>
        <v>0</v>
      </c>
      <c r="AA1164" s="405">
        <f t="shared" si="706"/>
        <v>0</v>
      </c>
      <c r="AB1164" s="403">
        <f t="shared" si="706"/>
        <v>0</v>
      </c>
      <c r="AC1164" s="407">
        <f t="shared" si="706"/>
        <v>0</v>
      </c>
      <c r="AD1164" s="854"/>
      <c r="AE1164" s="855"/>
      <c r="AF1164" s="856"/>
    </row>
    <row r="1165" spans="1:32" ht="15" customHeight="1" outlineLevel="1" x14ac:dyDescent="0.2">
      <c r="A1165" s="373">
        <v>172</v>
      </c>
      <c r="B1165" s="658"/>
      <c r="C1165" s="659"/>
      <c r="D1165" s="659"/>
      <c r="E1165" s="659"/>
      <c r="F1165" s="1106" t="str">
        <f t="shared" ref="F1165:F1166" si="707">F389</f>
        <v>Non-FI issued ABS, medium rated</v>
      </c>
      <c r="G1165" s="1226"/>
      <c r="H1165" s="1226"/>
      <c r="I1165" s="1226"/>
      <c r="J1165" s="1226"/>
      <c r="K1165" s="1226"/>
      <c r="L1165" s="1226"/>
      <c r="M1165" s="400">
        <f t="shared" ref="M1165:AB1166" si="708">M389</f>
        <v>0</v>
      </c>
      <c r="N1165" s="411">
        <f t="shared" si="708"/>
        <v>0</v>
      </c>
      <c r="O1165" s="414">
        <f t="shared" si="708"/>
        <v>0</v>
      </c>
      <c r="P1165" s="414">
        <f t="shared" si="708"/>
        <v>0</v>
      </c>
      <c r="Q1165" s="415">
        <f t="shared" si="708"/>
        <v>0</v>
      </c>
      <c r="R1165" s="411">
        <f t="shared" si="708"/>
        <v>0</v>
      </c>
      <c r="S1165" s="413">
        <f t="shared" si="708"/>
        <v>0</v>
      </c>
      <c r="T1165" s="413">
        <f t="shared" si="708"/>
        <v>0</v>
      </c>
      <c r="U1165" s="413">
        <f t="shared" si="708"/>
        <v>0</v>
      </c>
      <c r="V1165" s="413">
        <f t="shared" si="708"/>
        <v>0</v>
      </c>
      <c r="W1165" s="413">
        <f t="shared" si="708"/>
        <v>0</v>
      </c>
      <c r="X1165" s="414">
        <f t="shared" si="708"/>
        <v>0</v>
      </c>
      <c r="Y1165" s="413">
        <f t="shared" si="708"/>
        <v>0</v>
      </c>
      <c r="Z1165" s="413">
        <f t="shared" si="708"/>
        <v>0</v>
      </c>
      <c r="AA1165" s="413">
        <f t="shared" si="708"/>
        <v>0</v>
      </c>
      <c r="AB1165" s="413">
        <f t="shared" si="708"/>
        <v>0</v>
      </c>
      <c r="AC1165" s="400">
        <f t="shared" ref="AC1165:AC1166" si="709">M1165-SUM(N1165:AB1165)</f>
        <v>0</v>
      </c>
      <c r="AD1165" s="854"/>
      <c r="AE1165" s="855"/>
      <c r="AF1165" s="856"/>
    </row>
    <row r="1166" spans="1:32" ht="15" customHeight="1" outlineLevel="1" x14ac:dyDescent="0.2">
      <c r="A1166" s="373">
        <v>173</v>
      </c>
      <c r="B1166" s="658"/>
      <c r="C1166" s="659"/>
      <c r="D1166" s="659"/>
      <c r="E1166" s="659"/>
      <c r="F1166" s="1106" t="str">
        <f t="shared" si="707"/>
        <v>Non-FI issued ABCP, medium rated</v>
      </c>
      <c r="G1166" s="1226"/>
      <c r="H1166" s="1226"/>
      <c r="I1166" s="1226"/>
      <c r="J1166" s="1226"/>
      <c r="K1166" s="1226"/>
      <c r="L1166" s="1226"/>
      <c r="M1166" s="400">
        <f t="shared" si="708"/>
        <v>0</v>
      </c>
      <c r="N1166" s="411">
        <f t="shared" si="708"/>
        <v>0</v>
      </c>
      <c r="O1166" s="414">
        <f t="shared" si="708"/>
        <v>0</v>
      </c>
      <c r="P1166" s="414">
        <f t="shared" si="708"/>
        <v>0</v>
      </c>
      <c r="Q1166" s="415">
        <f t="shared" si="708"/>
        <v>0</v>
      </c>
      <c r="R1166" s="411">
        <f t="shared" si="708"/>
        <v>0</v>
      </c>
      <c r="S1166" s="413">
        <f t="shared" si="708"/>
        <v>0</v>
      </c>
      <c r="T1166" s="413">
        <f t="shared" si="708"/>
        <v>0</v>
      </c>
      <c r="U1166" s="413">
        <f t="shared" si="708"/>
        <v>0</v>
      </c>
      <c r="V1166" s="413">
        <f t="shared" si="708"/>
        <v>0</v>
      </c>
      <c r="W1166" s="413">
        <f t="shared" si="708"/>
        <v>0</v>
      </c>
      <c r="X1166" s="414">
        <f t="shared" si="708"/>
        <v>0</v>
      </c>
      <c r="Y1166" s="413">
        <f t="shared" si="708"/>
        <v>0</v>
      </c>
      <c r="Z1166" s="413">
        <f t="shared" si="708"/>
        <v>0</v>
      </c>
      <c r="AA1166" s="413">
        <f t="shared" si="708"/>
        <v>0</v>
      </c>
      <c r="AB1166" s="413">
        <f t="shared" si="708"/>
        <v>0</v>
      </c>
      <c r="AC1166" s="400">
        <f t="shared" si="709"/>
        <v>0</v>
      </c>
      <c r="AD1166" s="854"/>
      <c r="AE1166" s="855"/>
      <c r="AF1166" s="856"/>
    </row>
    <row r="1167" spans="1:32" outlineLevel="1" x14ac:dyDescent="0.2">
      <c r="A1167" s="373">
        <v>174</v>
      </c>
      <c r="B1167" s="658"/>
      <c r="C1167" s="659"/>
      <c r="D1167" s="659"/>
      <c r="E1167" s="1100" t="str">
        <f>E391</f>
        <v>FI issued ABS and ABCP, medium rated</v>
      </c>
      <c r="F1167" s="1237"/>
      <c r="G1167" s="1237"/>
      <c r="H1167" s="1237"/>
      <c r="I1167" s="1237"/>
      <c r="J1167" s="1237"/>
      <c r="K1167" s="1237"/>
      <c r="L1167" s="1237"/>
      <c r="M1167" s="399">
        <f>SUBTOTAL(9,M1168:M1169)</f>
        <v>0</v>
      </c>
      <c r="N1167" s="402">
        <f t="shared" ref="N1167:AC1167" si="710">SUBTOTAL(9,N1168:N1169)</f>
        <v>0</v>
      </c>
      <c r="O1167" s="406">
        <f t="shared" si="710"/>
        <v>0</v>
      </c>
      <c r="P1167" s="405">
        <f t="shared" si="710"/>
        <v>0</v>
      </c>
      <c r="Q1167" s="407">
        <f t="shared" si="710"/>
        <v>0</v>
      </c>
      <c r="R1167" s="402">
        <f t="shared" si="710"/>
        <v>0</v>
      </c>
      <c r="S1167" s="406">
        <f t="shared" si="710"/>
        <v>0</v>
      </c>
      <c r="T1167" s="405">
        <f t="shared" si="710"/>
        <v>0</v>
      </c>
      <c r="U1167" s="405">
        <f t="shared" si="710"/>
        <v>0</v>
      </c>
      <c r="V1167" s="405">
        <f t="shared" si="710"/>
        <v>0</v>
      </c>
      <c r="W1167" s="405">
        <f t="shared" si="710"/>
        <v>0</v>
      </c>
      <c r="X1167" s="405">
        <f t="shared" si="710"/>
        <v>0</v>
      </c>
      <c r="Y1167" s="405">
        <f t="shared" si="710"/>
        <v>0</v>
      </c>
      <c r="Z1167" s="405">
        <f t="shared" si="710"/>
        <v>0</v>
      </c>
      <c r="AA1167" s="405">
        <f t="shared" si="710"/>
        <v>0</v>
      </c>
      <c r="AB1167" s="403">
        <f t="shared" si="710"/>
        <v>0</v>
      </c>
      <c r="AC1167" s="407">
        <f t="shared" si="710"/>
        <v>0</v>
      </c>
      <c r="AD1167" s="854"/>
      <c r="AE1167" s="855"/>
      <c r="AF1167" s="856"/>
    </row>
    <row r="1168" spans="1:32" ht="15" customHeight="1" outlineLevel="1" x14ac:dyDescent="0.2">
      <c r="A1168" s="373">
        <v>175</v>
      </c>
      <c r="B1168" s="658"/>
      <c r="C1168" s="659"/>
      <c r="D1168" s="659"/>
      <c r="E1168" s="659"/>
      <c r="F1168" s="1106" t="str">
        <f t="shared" ref="F1168:F1169" si="711">F392</f>
        <v>FI issued ABS, medium rated</v>
      </c>
      <c r="G1168" s="1226"/>
      <c r="H1168" s="1226"/>
      <c r="I1168" s="1226"/>
      <c r="J1168" s="1226"/>
      <c r="K1168" s="1226"/>
      <c r="L1168" s="1226"/>
      <c r="M1168" s="400">
        <f t="shared" ref="M1168:AB1169" si="712">M392</f>
        <v>0</v>
      </c>
      <c r="N1168" s="411">
        <f t="shared" si="712"/>
        <v>0</v>
      </c>
      <c r="O1168" s="414">
        <f t="shared" si="712"/>
        <v>0</v>
      </c>
      <c r="P1168" s="414">
        <f t="shared" si="712"/>
        <v>0</v>
      </c>
      <c r="Q1168" s="415">
        <f t="shared" si="712"/>
        <v>0</v>
      </c>
      <c r="R1168" s="411">
        <f t="shared" si="712"/>
        <v>0</v>
      </c>
      <c r="S1168" s="413">
        <f t="shared" si="712"/>
        <v>0</v>
      </c>
      <c r="T1168" s="413">
        <f t="shared" si="712"/>
        <v>0</v>
      </c>
      <c r="U1168" s="413">
        <f t="shared" si="712"/>
        <v>0</v>
      </c>
      <c r="V1168" s="413">
        <f t="shared" si="712"/>
        <v>0</v>
      </c>
      <c r="W1168" s="413">
        <f t="shared" si="712"/>
        <v>0</v>
      </c>
      <c r="X1168" s="414">
        <f t="shared" si="712"/>
        <v>0</v>
      </c>
      <c r="Y1168" s="413">
        <f t="shared" si="712"/>
        <v>0</v>
      </c>
      <c r="Z1168" s="413">
        <f t="shared" si="712"/>
        <v>0</v>
      </c>
      <c r="AA1168" s="413">
        <f t="shared" si="712"/>
        <v>0</v>
      </c>
      <c r="AB1168" s="413">
        <f t="shared" si="712"/>
        <v>0</v>
      </c>
      <c r="AC1168" s="400">
        <f t="shared" ref="AC1168:AC1169" si="713">M1168-SUM(N1168:AB1168)</f>
        <v>0</v>
      </c>
      <c r="AD1168" s="854"/>
      <c r="AE1168" s="855"/>
      <c r="AF1168" s="856"/>
    </row>
    <row r="1169" spans="1:32" ht="15" customHeight="1" outlineLevel="1" x14ac:dyDescent="0.2">
      <c r="A1169" s="373">
        <v>176</v>
      </c>
      <c r="B1169" s="658"/>
      <c r="C1169" s="659"/>
      <c r="D1169" s="659"/>
      <c r="E1169" s="659"/>
      <c r="F1169" s="1106" t="str">
        <f t="shared" si="711"/>
        <v>FI issued ABCP, medium rated</v>
      </c>
      <c r="G1169" s="1226"/>
      <c r="H1169" s="1226"/>
      <c r="I1169" s="1226"/>
      <c r="J1169" s="1226"/>
      <c r="K1169" s="1226"/>
      <c r="L1169" s="1226"/>
      <c r="M1169" s="400">
        <f t="shared" si="712"/>
        <v>0</v>
      </c>
      <c r="N1169" s="411">
        <f t="shared" si="712"/>
        <v>0</v>
      </c>
      <c r="O1169" s="414">
        <f t="shared" si="712"/>
        <v>0</v>
      </c>
      <c r="P1169" s="414">
        <f t="shared" si="712"/>
        <v>0</v>
      </c>
      <c r="Q1169" s="415">
        <f t="shared" si="712"/>
        <v>0</v>
      </c>
      <c r="R1169" s="411">
        <f t="shared" si="712"/>
        <v>0</v>
      </c>
      <c r="S1169" s="413">
        <f t="shared" si="712"/>
        <v>0</v>
      </c>
      <c r="T1169" s="413">
        <f t="shared" si="712"/>
        <v>0</v>
      </c>
      <c r="U1169" s="413">
        <f t="shared" si="712"/>
        <v>0</v>
      </c>
      <c r="V1169" s="413">
        <f t="shared" si="712"/>
        <v>0</v>
      </c>
      <c r="W1169" s="413">
        <f t="shared" si="712"/>
        <v>0</v>
      </c>
      <c r="X1169" s="414">
        <f t="shared" si="712"/>
        <v>0</v>
      </c>
      <c r="Y1169" s="413">
        <f t="shared" si="712"/>
        <v>0</v>
      </c>
      <c r="Z1169" s="413">
        <f t="shared" si="712"/>
        <v>0</v>
      </c>
      <c r="AA1169" s="413">
        <f t="shared" si="712"/>
        <v>0</v>
      </c>
      <c r="AB1169" s="413">
        <f t="shared" si="712"/>
        <v>0</v>
      </c>
      <c r="AC1169" s="400">
        <f t="shared" si="713"/>
        <v>0</v>
      </c>
      <c r="AD1169" s="854"/>
      <c r="AE1169" s="855"/>
      <c r="AF1169" s="856"/>
    </row>
    <row r="1170" spans="1:32" outlineLevel="1" x14ac:dyDescent="0.2">
      <c r="A1170" s="373">
        <v>177</v>
      </c>
      <c r="B1170" s="658"/>
      <c r="C1170" s="659"/>
      <c r="D1170" s="659"/>
      <c r="E1170" s="1100" t="str">
        <f>E394</f>
        <v>Non-FI issued ABS and ABCP, low or not rated</v>
      </c>
      <c r="F1170" s="1237"/>
      <c r="G1170" s="1237"/>
      <c r="H1170" s="1237"/>
      <c r="I1170" s="1237"/>
      <c r="J1170" s="1237"/>
      <c r="K1170" s="1237"/>
      <c r="L1170" s="1237"/>
      <c r="M1170" s="399">
        <f>SUBTOTAL(9,M1171:M1172)</f>
        <v>0</v>
      </c>
      <c r="N1170" s="402">
        <f t="shared" ref="N1170:AC1170" si="714">SUBTOTAL(9,N1171:N1172)</f>
        <v>0</v>
      </c>
      <c r="O1170" s="406">
        <f t="shared" si="714"/>
        <v>0</v>
      </c>
      <c r="P1170" s="405">
        <f t="shared" si="714"/>
        <v>0</v>
      </c>
      <c r="Q1170" s="407">
        <f t="shared" si="714"/>
        <v>0</v>
      </c>
      <c r="R1170" s="402">
        <f t="shared" si="714"/>
        <v>0</v>
      </c>
      <c r="S1170" s="406">
        <f t="shared" si="714"/>
        <v>0</v>
      </c>
      <c r="T1170" s="405">
        <f t="shared" si="714"/>
        <v>0</v>
      </c>
      <c r="U1170" s="405">
        <f t="shared" si="714"/>
        <v>0</v>
      </c>
      <c r="V1170" s="405">
        <f t="shared" si="714"/>
        <v>0</v>
      </c>
      <c r="W1170" s="405">
        <f t="shared" si="714"/>
        <v>0</v>
      </c>
      <c r="X1170" s="405">
        <f t="shared" si="714"/>
        <v>0</v>
      </c>
      <c r="Y1170" s="405">
        <f t="shared" si="714"/>
        <v>0</v>
      </c>
      <c r="Z1170" s="405">
        <f t="shared" si="714"/>
        <v>0</v>
      </c>
      <c r="AA1170" s="405">
        <f t="shared" si="714"/>
        <v>0</v>
      </c>
      <c r="AB1170" s="403">
        <f t="shared" si="714"/>
        <v>0</v>
      </c>
      <c r="AC1170" s="407">
        <f t="shared" si="714"/>
        <v>0</v>
      </c>
      <c r="AD1170" s="854"/>
      <c r="AE1170" s="855"/>
      <c r="AF1170" s="856"/>
    </row>
    <row r="1171" spans="1:32" ht="15" customHeight="1" outlineLevel="1" x14ac:dyDescent="0.2">
      <c r="A1171" s="373">
        <v>178</v>
      </c>
      <c r="B1171" s="658"/>
      <c r="C1171" s="659"/>
      <c r="D1171" s="659"/>
      <c r="E1171" s="659"/>
      <c r="F1171" s="1106" t="str">
        <f t="shared" ref="F1171:F1172" si="715">F395</f>
        <v>Non-FI issued ABS, low or not rated</v>
      </c>
      <c r="G1171" s="1226"/>
      <c r="H1171" s="1226"/>
      <c r="I1171" s="1226"/>
      <c r="J1171" s="1226"/>
      <c r="K1171" s="1226"/>
      <c r="L1171" s="1226"/>
      <c r="M1171" s="400">
        <f t="shared" ref="M1171:AB1172" si="716">M395</f>
        <v>0</v>
      </c>
      <c r="N1171" s="411">
        <f t="shared" si="716"/>
        <v>0</v>
      </c>
      <c r="O1171" s="414">
        <f t="shared" si="716"/>
        <v>0</v>
      </c>
      <c r="P1171" s="414">
        <f t="shared" si="716"/>
        <v>0</v>
      </c>
      <c r="Q1171" s="415">
        <f t="shared" si="716"/>
        <v>0</v>
      </c>
      <c r="R1171" s="411">
        <f t="shared" si="716"/>
        <v>0</v>
      </c>
      <c r="S1171" s="413">
        <f t="shared" si="716"/>
        <v>0</v>
      </c>
      <c r="T1171" s="413">
        <f t="shared" si="716"/>
        <v>0</v>
      </c>
      <c r="U1171" s="413">
        <f t="shared" si="716"/>
        <v>0</v>
      </c>
      <c r="V1171" s="413">
        <f t="shared" si="716"/>
        <v>0</v>
      </c>
      <c r="W1171" s="413">
        <f t="shared" si="716"/>
        <v>0</v>
      </c>
      <c r="X1171" s="414">
        <f t="shared" si="716"/>
        <v>0</v>
      </c>
      <c r="Y1171" s="413">
        <f t="shared" si="716"/>
        <v>0</v>
      </c>
      <c r="Z1171" s="413">
        <f t="shared" si="716"/>
        <v>0</v>
      </c>
      <c r="AA1171" s="413">
        <f t="shared" si="716"/>
        <v>0</v>
      </c>
      <c r="AB1171" s="413">
        <f t="shared" si="716"/>
        <v>0</v>
      </c>
      <c r="AC1171" s="400">
        <f t="shared" ref="AC1171:AC1172" si="717">M1171-SUM(N1171:AB1171)</f>
        <v>0</v>
      </c>
      <c r="AD1171" s="854"/>
      <c r="AE1171" s="855"/>
      <c r="AF1171" s="856"/>
    </row>
    <row r="1172" spans="1:32" ht="15" customHeight="1" outlineLevel="1" x14ac:dyDescent="0.2">
      <c r="A1172" s="373">
        <v>179</v>
      </c>
      <c r="B1172" s="658"/>
      <c r="C1172" s="659"/>
      <c r="D1172" s="659"/>
      <c r="E1172" s="659"/>
      <c r="F1172" s="1106" t="str">
        <f t="shared" si="715"/>
        <v>Non-FI issued ABCP, low or not rated</v>
      </c>
      <c r="G1172" s="1226"/>
      <c r="H1172" s="1226"/>
      <c r="I1172" s="1226"/>
      <c r="J1172" s="1226"/>
      <c r="K1172" s="1226"/>
      <c r="L1172" s="1226"/>
      <c r="M1172" s="400">
        <f t="shared" si="716"/>
        <v>0</v>
      </c>
      <c r="N1172" s="411">
        <f t="shared" si="716"/>
        <v>0</v>
      </c>
      <c r="O1172" s="414">
        <f t="shared" si="716"/>
        <v>0</v>
      </c>
      <c r="P1172" s="414">
        <f t="shared" si="716"/>
        <v>0</v>
      </c>
      <c r="Q1172" s="415">
        <f t="shared" si="716"/>
        <v>0</v>
      </c>
      <c r="R1172" s="411">
        <f t="shared" si="716"/>
        <v>0</v>
      </c>
      <c r="S1172" s="413">
        <f t="shared" si="716"/>
        <v>0</v>
      </c>
      <c r="T1172" s="413">
        <f t="shared" si="716"/>
        <v>0</v>
      </c>
      <c r="U1172" s="413">
        <f t="shared" si="716"/>
        <v>0</v>
      </c>
      <c r="V1172" s="413">
        <f t="shared" si="716"/>
        <v>0</v>
      </c>
      <c r="W1172" s="413">
        <f t="shared" si="716"/>
        <v>0</v>
      </c>
      <c r="X1172" s="414">
        <f t="shared" si="716"/>
        <v>0</v>
      </c>
      <c r="Y1172" s="413">
        <f t="shared" si="716"/>
        <v>0</v>
      </c>
      <c r="Z1172" s="413">
        <f t="shared" si="716"/>
        <v>0</v>
      </c>
      <c r="AA1172" s="413">
        <f t="shared" si="716"/>
        <v>0</v>
      </c>
      <c r="AB1172" s="413">
        <f t="shared" si="716"/>
        <v>0</v>
      </c>
      <c r="AC1172" s="400">
        <f t="shared" si="717"/>
        <v>0</v>
      </c>
      <c r="AD1172" s="854"/>
      <c r="AE1172" s="855"/>
      <c r="AF1172" s="856"/>
    </row>
    <row r="1173" spans="1:32" outlineLevel="1" x14ac:dyDescent="0.2">
      <c r="A1173" s="373">
        <v>180</v>
      </c>
      <c r="B1173" s="658"/>
      <c r="C1173" s="659"/>
      <c r="D1173" s="659"/>
      <c r="E1173" s="1100" t="str">
        <f>E397</f>
        <v>FI issued ABS and ABCP, low or not rated</v>
      </c>
      <c r="F1173" s="1237"/>
      <c r="G1173" s="1237"/>
      <c r="H1173" s="1237"/>
      <c r="I1173" s="1237"/>
      <c r="J1173" s="1237"/>
      <c r="K1173" s="1237"/>
      <c r="L1173" s="1237"/>
      <c r="M1173" s="399">
        <f>SUBTOTAL(9,M1174:M1175)</f>
        <v>0</v>
      </c>
      <c r="N1173" s="402">
        <f t="shared" ref="N1173:AC1173" si="718">SUBTOTAL(9,N1174:N1175)</f>
        <v>0</v>
      </c>
      <c r="O1173" s="406">
        <f t="shared" si="718"/>
        <v>0</v>
      </c>
      <c r="P1173" s="405">
        <f t="shared" si="718"/>
        <v>0</v>
      </c>
      <c r="Q1173" s="407">
        <f t="shared" si="718"/>
        <v>0</v>
      </c>
      <c r="R1173" s="402">
        <f t="shared" si="718"/>
        <v>0</v>
      </c>
      <c r="S1173" s="406">
        <f t="shared" si="718"/>
        <v>0</v>
      </c>
      <c r="T1173" s="405">
        <f t="shared" si="718"/>
        <v>0</v>
      </c>
      <c r="U1173" s="405">
        <f t="shared" si="718"/>
        <v>0</v>
      </c>
      <c r="V1173" s="405">
        <f t="shared" si="718"/>
        <v>0</v>
      </c>
      <c r="W1173" s="405">
        <f t="shared" si="718"/>
        <v>0</v>
      </c>
      <c r="X1173" s="405">
        <f t="shared" si="718"/>
        <v>0</v>
      </c>
      <c r="Y1173" s="405">
        <f t="shared" si="718"/>
        <v>0</v>
      </c>
      <c r="Z1173" s="405">
        <f t="shared" si="718"/>
        <v>0</v>
      </c>
      <c r="AA1173" s="405">
        <f t="shared" si="718"/>
        <v>0</v>
      </c>
      <c r="AB1173" s="403">
        <f t="shared" si="718"/>
        <v>0</v>
      </c>
      <c r="AC1173" s="407">
        <f t="shared" si="718"/>
        <v>0</v>
      </c>
      <c r="AD1173" s="854"/>
      <c r="AE1173" s="855"/>
      <c r="AF1173" s="856"/>
    </row>
    <row r="1174" spans="1:32" ht="15" customHeight="1" outlineLevel="1" x14ac:dyDescent="0.2">
      <c r="A1174" s="373">
        <v>181</v>
      </c>
      <c r="B1174" s="658"/>
      <c r="C1174" s="659"/>
      <c r="D1174" s="659"/>
      <c r="E1174" s="659"/>
      <c r="F1174" s="1106" t="str">
        <f t="shared" ref="F1174:F1182" si="719">F398</f>
        <v>FI issued ABS, low or not rated</v>
      </c>
      <c r="G1174" s="1226"/>
      <c r="H1174" s="1226"/>
      <c r="I1174" s="1226"/>
      <c r="J1174" s="1226"/>
      <c r="K1174" s="1226"/>
      <c r="L1174" s="1226"/>
      <c r="M1174" s="400">
        <f t="shared" ref="M1174:AB1175" si="720">M398</f>
        <v>0</v>
      </c>
      <c r="N1174" s="411">
        <f t="shared" si="720"/>
        <v>0</v>
      </c>
      <c r="O1174" s="414">
        <f t="shared" si="720"/>
        <v>0</v>
      </c>
      <c r="P1174" s="414">
        <f t="shared" si="720"/>
        <v>0</v>
      </c>
      <c r="Q1174" s="415">
        <f t="shared" si="720"/>
        <v>0</v>
      </c>
      <c r="R1174" s="411">
        <f t="shared" si="720"/>
        <v>0</v>
      </c>
      <c r="S1174" s="413">
        <f t="shared" si="720"/>
        <v>0</v>
      </c>
      <c r="T1174" s="413">
        <f t="shared" si="720"/>
        <v>0</v>
      </c>
      <c r="U1174" s="413">
        <f t="shared" si="720"/>
        <v>0</v>
      </c>
      <c r="V1174" s="413">
        <f t="shared" si="720"/>
        <v>0</v>
      </c>
      <c r="W1174" s="413">
        <f t="shared" si="720"/>
        <v>0</v>
      </c>
      <c r="X1174" s="414">
        <f t="shared" si="720"/>
        <v>0</v>
      </c>
      <c r="Y1174" s="413">
        <f t="shared" si="720"/>
        <v>0</v>
      </c>
      <c r="Z1174" s="413">
        <f t="shared" si="720"/>
        <v>0</v>
      </c>
      <c r="AA1174" s="413">
        <f t="shared" si="720"/>
        <v>0</v>
      </c>
      <c r="AB1174" s="413">
        <f t="shared" si="720"/>
        <v>0</v>
      </c>
      <c r="AC1174" s="400">
        <f t="shared" ref="AC1174:AC1175" si="721">M1174-SUM(N1174:AB1174)</f>
        <v>0</v>
      </c>
      <c r="AD1174" s="854"/>
      <c r="AE1174" s="855"/>
      <c r="AF1174" s="856"/>
    </row>
    <row r="1175" spans="1:32" ht="15" customHeight="1" outlineLevel="1" x14ac:dyDescent="0.2">
      <c r="A1175" s="373">
        <v>182</v>
      </c>
      <c r="B1175" s="658"/>
      <c r="C1175" s="659"/>
      <c r="D1175" s="659"/>
      <c r="E1175" s="659"/>
      <c r="F1175" s="1106" t="str">
        <f t="shared" si="719"/>
        <v>FI issued ABCP, low or not rated</v>
      </c>
      <c r="G1175" s="1226"/>
      <c r="H1175" s="1226"/>
      <c r="I1175" s="1226"/>
      <c r="J1175" s="1226"/>
      <c r="K1175" s="1226"/>
      <c r="L1175" s="1226"/>
      <c r="M1175" s="400">
        <f t="shared" si="720"/>
        <v>0</v>
      </c>
      <c r="N1175" s="411">
        <f t="shared" si="720"/>
        <v>0</v>
      </c>
      <c r="O1175" s="414">
        <f t="shared" si="720"/>
        <v>0</v>
      </c>
      <c r="P1175" s="414">
        <f t="shared" si="720"/>
        <v>0</v>
      </c>
      <c r="Q1175" s="415">
        <f t="shared" si="720"/>
        <v>0</v>
      </c>
      <c r="R1175" s="411">
        <f t="shared" si="720"/>
        <v>0</v>
      </c>
      <c r="S1175" s="413">
        <f t="shared" si="720"/>
        <v>0</v>
      </c>
      <c r="T1175" s="413">
        <f t="shared" si="720"/>
        <v>0</v>
      </c>
      <c r="U1175" s="413">
        <f t="shared" si="720"/>
        <v>0</v>
      </c>
      <c r="V1175" s="413">
        <f t="shared" si="720"/>
        <v>0</v>
      </c>
      <c r="W1175" s="413">
        <f t="shared" si="720"/>
        <v>0</v>
      </c>
      <c r="X1175" s="414">
        <f t="shared" si="720"/>
        <v>0</v>
      </c>
      <c r="Y1175" s="413">
        <f t="shared" si="720"/>
        <v>0</v>
      </c>
      <c r="Z1175" s="413">
        <f t="shared" si="720"/>
        <v>0</v>
      </c>
      <c r="AA1175" s="413">
        <f t="shared" si="720"/>
        <v>0</v>
      </c>
      <c r="AB1175" s="413">
        <f t="shared" si="720"/>
        <v>0</v>
      </c>
      <c r="AC1175" s="400">
        <f t="shared" si="721"/>
        <v>0</v>
      </c>
      <c r="AD1175" s="857"/>
      <c r="AE1175" s="858"/>
      <c r="AF1175" s="859"/>
    </row>
    <row r="1176" spans="1:32" outlineLevel="1" x14ac:dyDescent="0.2">
      <c r="A1176" s="373">
        <v>183</v>
      </c>
      <c r="B1176" s="658"/>
      <c r="C1176" s="659"/>
      <c r="D1176" s="1103" t="str">
        <f>D400</f>
        <v>Equities</v>
      </c>
      <c r="E1176" s="1114"/>
      <c r="F1176" s="1114"/>
      <c r="G1176" s="1114"/>
      <c r="H1176" s="1114"/>
      <c r="I1176" s="1114"/>
      <c r="J1176" s="1114"/>
      <c r="K1176" s="1114"/>
      <c r="L1176" s="1114"/>
      <c r="M1176" s="399">
        <f>SUBTOTAL(9,M1177:M1179)</f>
        <v>0</v>
      </c>
      <c r="N1176" s="402">
        <f t="shared" ref="N1176:AC1176" si="722">SUBTOTAL(9,N1177:N1179)</f>
        <v>0</v>
      </c>
      <c r="O1176" s="406">
        <f t="shared" si="722"/>
        <v>0</v>
      </c>
      <c r="P1176" s="405">
        <f t="shared" si="722"/>
        <v>0</v>
      </c>
      <c r="Q1176" s="407">
        <f t="shared" si="722"/>
        <v>0</v>
      </c>
      <c r="R1176" s="402">
        <f t="shared" si="722"/>
        <v>0</v>
      </c>
      <c r="S1176" s="406">
        <f t="shared" si="722"/>
        <v>0</v>
      </c>
      <c r="T1176" s="405">
        <f t="shared" si="722"/>
        <v>0</v>
      </c>
      <c r="U1176" s="405">
        <f t="shared" si="722"/>
        <v>0</v>
      </c>
      <c r="V1176" s="405">
        <f t="shared" si="722"/>
        <v>0</v>
      </c>
      <c r="W1176" s="405">
        <f t="shared" si="722"/>
        <v>0</v>
      </c>
      <c r="X1176" s="405">
        <f t="shared" si="722"/>
        <v>0</v>
      </c>
      <c r="Y1176" s="405">
        <f t="shared" si="722"/>
        <v>0</v>
      </c>
      <c r="Z1176" s="405">
        <f t="shared" si="722"/>
        <v>0</v>
      </c>
      <c r="AA1176" s="405">
        <f t="shared" si="722"/>
        <v>0</v>
      </c>
      <c r="AB1176" s="403">
        <f t="shared" si="722"/>
        <v>0</v>
      </c>
      <c r="AC1176" s="416">
        <f t="shared" si="722"/>
        <v>0</v>
      </c>
      <c r="AD1176" s="1372"/>
      <c r="AE1176" s="936"/>
      <c r="AF1176" s="937"/>
    </row>
    <row r="1177" spans="1:32" ht="15" customHeight="1" outlineLevel="1" x14ac:dyDescent="0.2">
      <c r="A1177" s="373">
        <v>184</v>
      </c>
      <c r="B1177" s="658"/>
      <c r="C1177" s="659"/>
      <c r="D1177" s="659"/>
      <c r="E1177" s="659"/>
      <c r="F1177" s="1106" t="str">
        <f t="shared" si="719"/>
        <v>Eligible non-financial common equity shares</v>
      </c>
      <c r="G1177" s="1226"/>
      <c r="H1177" s="1226"/>
      <c r="I1177" s="1226"/>
      <c r="J1177" s="1226"/>
      <c r="K1177" s="1226"/>
      <c r="L1177" s="1226"/>
      <c r="M1177" s="400">
        <f t="shared" ref="M1177:AB1179" si="723">M401</f>
        <v>0</v>
      </c>
      <c r="N1177" s="411">
        <f t="shared" si="723"/>
        <v>0</v>
      </c>
      <c r="O1177" s="414">
        <f t="shared" si="723"/>
        <v>0</v>
      </c>
      <c r="P1177" s="414">
        <f t="shared" si="723"/>
        <v>0</v>
      </c>
      <c r="Q1177" s="415">
        <f t="shared" si="723"/>
        <v>0</v>
      </c>
      <c r="R1177" s="411">
        <f t="shared" si="723"/>
        <v>0</v>
      </c>
      <c r="S1177" s="413">
        <f t="shared" si="723"/>
        <v>0</v>
      </c>
      <c r="T1177" s="413">
        <f t="shared" si="723"/>
        <v>0</v>
      </c>
      <c r="U1177" s="413">
        <f t="shared" si="723"/>
        <v>0</v>
      </c>
      <c r="V1177" s="413">
        <f t="shared" si="723"/>
        <v>0</v>
      </c>
      <c r="W1177" s="413">
        <f t="shared" si="723"/>
        <v>0</v>
      </c>
      <c r="X1177" s="414">
        <f t="shared" si="723"/>
        <v>0</v>
      </c>
      <c r="Y1177" s="413">
        <f t="shared" si="723"/>
        <v>0</v>
      </c>
      <c r="Z1177" s="413">
        <f t="shared" si="723"/>
        <v>0</v>
      </c>
      <c r="AA1177" s="413">
        <f t="shared" si="723"/>
        <v>0</v>
      </c>
      <c r="AB1177" s="413">
        <f t="shared" si="723"/>
        <v>0</v>
      </c>
      <c r="AC1177" s="400">
        <f t="shared" ref="AC1177:AC1179" si="724">M1177-SUM(N1177:AB1177)</f>
        <v>0</v>
      </c>
      <c r="AD1177" s="1198"/>
      <c r="AE1177" s="855"/>
      <c r="AF1177" s="856"/>
    </row>
    <row r="1178" spans="1:32" ht="15" customHeight="1" outlineLevel="1" x14ac:dyDescent="0.2">
      <c r="A1178" s="373">
        <v>185</v>
      </c>
      <c r="B1178" s="658"/>
      <c r="C1178" s="659"/>
      <c r="D1178" s="659"/>
      <c r="E1178" s="659"/>
      <c r="F1178" s="1106" t="str">
        <f t="shared" si="719"/>
        <v>Eligible financial common equity</v>
      </c>
      <c r="G1178" s="1226"/>
      <c r="H1178" s="1226"/>
      <c r="I1178" s="1226"/>
      <c r="J1178" s="1226"/>
      <c r="K1178" s="1226"/>
      <c r="L1178" s="1226"/>
      <c r="M1178" s="400">
        <f t="shared" si="723"/>
        <v>0</v>
      </c>
      <c r="N1178" s="411">
        <f t="shared" si="723"/>
        <v>0</v>
      </c>
      <c r="O1178" s="414">
        <f t="shared" si="723"/>
        <v>0</v>
      </c>
      <c r="P1178" s="414">
        <f t="shared" si="723"/>
        <v>0</v>
      </c>
      <c r="Q1178" s="415">
        <f t="shared" si="723"/>
        <v>0</v>
      </c>
      <c r="R1178" s="411">
        <f t="shared" si="723"/>
        <v>0</v>
      </c>
      <c r="S1178" s="413">
        <f t="shared" si="723"/>
        <v>0</v>
      </c>
      <c r="T1178" s="413">
        <f t="shared" si="723"/>
        <v>0</v>
      </c>
      <c r="U1178" s="413">
        <f t="shared" si="723"/>
        <v>0</v>
      </c>
      <c r="V1178" s="413">
        <f t="shared" si="723"/>
        <v>0</v>
      </c>
      <c r="W1178" s="413">
        <f t="shared" si="723"/>
        <v>0</v>
      </c>
      <c r="X1178" s="414">
        <f t="shared" si="723"/>
        <v>0</v>
      </c>
      <c r="Y1178" s="413">
        <f t="shared" si="723"/>
        <v>0</v>
      </c>
      <c r="Z1178" s="413">
        <f t="shared" si="723"/>
        <v>0</v>
      </c>
      <c r="AA1178" s="413">
        <f t="shared" si="723"/>
        <v>0</v>
      </c>
      <c r="AB1178" s="413">
        <f t="shared" si="723"/>
        <v>0</v>
      </c>
      <c r="AC1178" s="400">
        <f t="shared" si="724"/>
        <v>0</v>
      </c>
      <c r="AD1178" s="854"/>
      <c r="AE1178" s="855"/>
      <c r="AF1178" s="856"/>
    </row>
    <row r="1179" spans="1:32" ht="15" customHeight="1" outlineLevel="1" x14ac:dyDescent="0.2">
      <c r="A1179" s="373">
        <v>186</v>
      </c>
      <c r="B1179" s="658"/>
      <c r="C1179" s="659"/>
      <c r="D1179" s="659"/>
      <c r="E1179" s="659"/>
      <c r="F1179" s="1106" t="str">
        <f t="shared" si="719"/>
        <v>Other equities</v>
      </c>
      <c r="G1179" s="1226"/>
      <c r="H1179" s="1226"/>
      <c r="I1179" s="1226"/>
      <c r="J1179" s="1226"/>
      <c r="K1179" s="1226"/>
      <c r="L1179" s="1226"/>
      <c r="M1179" s="400">
        <f t="shared" si="723"/>
        <v>0</v>
      </c>
      <c r="N1179" s="411">
        <f t="shared" si="723"/>
        <v>0</v>
      </c>
      <c r="O1179" s="414">
        <f t="shared" si="723"/>
        <v>0</v>
      </c>
      <c r="P1179" s="414">
        <f t="shared" si="723"/>
        <v>0</v>
      </c>
      <c r="Q1179" s="415">
        <f t="shared" si="723"/>
        <v>0</v>
      </c>
      <c r="R1179" s="411">
        <f t="shared" si="723"/>
        <v>0</v>
      </c>
      <c r="S1179" s="413">
        <f t="shared" si="723"/>
        <v>0</v>
      </c>
      <c r="T1179" s="413">
        <f t="shared" si="723"/>
        <v>0</v>
      </c>
      <c r="U1179" s="413">
        <f t="shared" si="723"/>
        <v>0</v>
      </c>
      <c r="V1179" s="413">
        <f t="shared" si="723"/>
        <v>0</v>
      </c>
      <c r="W1179" s="413">
        <f t="shared" si="723"/>
        <v>0</v>
      </c>
      <c r="X1179" s="414">
        <f t="shared" si="723"/>
        <v>0</v>
      </c>
      <c r="Y1179" s="413">
        <f t="shared" si="723"/>
        <v>0</v>
      </c>
      <c r="Z1179" s="413">
        <f t="shared" si="723"/>
        <v>0</v>
      </c>
      <c r="AA1179" s="413">
        <f t="shared" si="723"/>
        <v>0</v>
      </c>
      <c r="AB1179" s="413">
        <f t="shared" si="723"/>
        <v>0</v>
      </c>
      <c r="AC1179" s="400">
        <f t="shared" si="724"/>
        <v>0</v>
      </c>
      <c r="AD1179" s="857"/>
      <c r="AE1179" s="858"/>
      <c r="AF1179" s="859"/>
    </row>
    <row r="1180" spans="1:32" outlineLevel="1" x14ac:dyDescent="0.2">
      <c r="A1180" s="373">
        <v>187</v>
      </c>
      <c r="B1180" s="658"/>
      <c r="C1180" s="659"/>
      <c r="D1180" s="1103" t="str">
        <f>D404</f>
        <v>FI's own securities - Not eliminated</v>
      </c>
      <c r="E1180" s="1114"/>
      <c r="F1180" s="1114"/>
      <c r="G1180" s="1114"/>
      <c r="H1180" s="1114"/>
      <c r="I1180" s="1114"/>
      <c r="J1180" s="1114"/>
      <c r="K1180" s="1114"/>
      <c r="L1180" s="1114"/>
      <c r="M1180" s="399">
        <f>SUBTOTAL(9,M1181:M1182)</f>
        <v>0</v>
      </c>
      <c r="N1180" s="402">
        <f t="shared" ref="N1180:AC1180" si="725">SUBTOTAL(9,N1181:N1182)</f>
        <v>0</v>
      </c>
      <c r="O1180" s="406">
        <f t="shared" si="725"/>
        <v>0</v>
      </c>
      <c r="P1180" s="405">
        <f t="shared" si="725"/>
        <v>0</v>
      </c>
      <c r="Q1180" s="407">
        <f t="shared" si="725"/>
        <v>0</v>
      </c>
      <c r="R1180" s="402">
        <f t="shared" si="725"/>
        <v>0</v>
      </c>
      <c r="S1180" s="406">
        <f t="shared" si="725"/>
        <v>0</v>
      </c>
      <c r="T1180" s="405">
        <f t="shared" si="725"/>
        <v>0</v>
      </c>
      <c r="U1180" s="405">
        <f t="shared" si="725"/>
        <v>0</v>
      </c>
      <c r="V1180" s="405">
        <f t="shared" si="725"/>
        <v>0</v>
      </c>
      <c r="W1180" s="405">
        <f t="shared" si="725"/>
        <v>0</v>
      </c>
      <c r="X1180" s="405">
        <f t="shared" si="725"/>
        <v>0</v>
      </c>
      <c r="Y1180" s="405">
        <f t="shared" si="725"/>
        <v>0</v>
      </c>
      <c r="Z1180" s="405">
        <f t="shared" si="725"/>
        <v>0</v>
      </c>
      <c r="AA1180" s="405">
        <f t="shared" si="725"/>
        <v>0</v>
      </c>
      <c r="AB1180" s="403">
        <f t="shared" si="725"/>
        <v>0</v>
      </c>
      <c r="AC1180" s="407">
        <f t="shared" si="725"/>
        <v>0</v>
      </c>
      <c r="AD1180" s="1372"/>
      <c r="AE1180" s="936"/>
      <c r="AF1180" s="937"/>
    </row>
    <row r="1181" spans="1:32" ht="15" customHeight="1" outlineLevel="1" x14ac:dyDescent="0.2">
      <c r="A1181" s="373">
        <v>188</v>
      </c>
      <c r="B1181" s="658"/>
      <c r="C1181" s="659"/>
      <c r="D1181" s="659"/>
      <c r="E1181" s="659"/>
      <c r="F1181" s="1106" t="str">
        <f t="shared" si="719"/>
        <v>FI's own debt not eliminated</v>
      </c>
      <c r="G1181" s="1226"/>
      <c r="H1181" s="1226"/>
      <c r="I1181" s="1226"/>
      <c r="J1181" s="1226"/>
      <c r="K1181" s="1226"/>
      <c r="L1181" s="1226"/>
      <c r="M1181" s="400">
        <f t="shared" ref="M1181:AB1182" si="726">M405</f>
        <v>0</v>
      </c>
      <c r="N1181" s="411">
        <f t="shared" si="726"/>
        <v>0</v>
      </c>
      <c r="O1181" s="414">
        <f t="shared" si="726"/>
        <v>0</v>
      </c>
      <c r="P1181" s="414">
        <f t="shared" si="726"/>
        <v>0</v>
      </c>
      <c r="Q1181" s="415">
        <f t="shared" si="726"/>
        <v>0</v>
      </c>
      <c r="R1181" s="411">
        <f t="shared" si="726"/>
        <v>0</v>
      </c>
      <c r="S1181" s="413">
        <f t="shared" si="726"/>
        <v>0</v>
      </c>
      <c r="T1181" s="413">
        <f t="shared" si="726"/>
        <v>0</v>
      </c>
      <c r="U1181" s="413">
        <f t="shared" si="726"/>
        <v>0</v>
      </c>
      <c r="V1181" s="413">
        <f t="shared" si="726"/>
        <v>0</v>
      </c>
      <c r="W1181" s="413">
        <f t="shared" si="726"/>
        <v>0</v>
      </c>
      <c r="X1181" s="414">
        <f t="shared" si="726"/>
        <v>0</v>
      </c>
      <c r="Y1181" s="413">
        <f t="shared" si="726"/>
        <v>0</v>
      </c>
      <c r="Z1181" s="413">
        <f t="shared" si="726"/>
        <v>0</v>
      </c>
      <c r="AA1181" s="413">
        <f t="shared" si="726"/>
        <v>0</v>
      </c>
      <c r="AB1181" s="413">
        <f t="shared" si="726"/>
        <v>0</v>
      </c>
      <c r="AC1181" s="400">
        <f t="shared" ref="AC1181:AC1182" si="727">M1181-SUM(N1181:AB1181)</f>
        <v>0</v>
      </c>
      <c r="AD1181" s="1198"/>
      <c r="AE1181" s="855"/>
      <c r="AF1181" s="856"/>
    </row>
    <row r="1182" spans="1:32" ht="15" customHeight="1" outlineLevel="1" x14ac:dyDescent="0.2">
      <c r="A1182" s="373">
        <v>189</v>
      </c>
      <c r="B1182" s="658"/>
      <c r="C1182" s="659"/>
      <c r="D1182" s="659"/>
      <c r="E1182" s="659"/>
      <c r="F1182" s="1106" t="str">
        <f t="shared" si="719"/>
        <v>FI's own equity not eliminated</v>
      </c>
      <c r="G1182" s="1226"/>
      <c r="H1182" s="1226"/>
      <c r="I1182" s="1226"/>
      <c r="J1182" s="1226"/>
      <c r="K1182" s="1226"/>
      <c r="L1182" s="1226"/>
      <c r="M1182" s="400">
        <f t="shared" si="726"/>
        <v>0</v>
      </c>
      <c r="N1182" s="411">
        <f t="shared" si="726"/>
        <v>0</v>
      </c>
      <c r="O1182" s="414">
        <f t="shared" si="726"/>
        <v>0</v>
      </c>
      <c r="P1182" s="414">
        <f t="shared" si="726"/>
        <v>0</v>
      </c>
      <c r="Q1182" s="415">
        <f t="shared" si="726"/>
        <v>0</v>
      </c>
      <c r="R1182" s="411">
        <f t="shared" si="726"/>
        <v>0</v>
      </c>
      <c r="S1182" s="413">
        <f t="shared" si="726"/>
        <v>0</v>
      </c>
      <c r="T1182" s="413">
        <f t="shared" si="726"/>
        <v>0</v>
      </c>
      <c r="U1182" s="413">
        <f t="shared" si="726"/>
        <v>0</v>
      </c>
      <c r="V1182" s="413">
        <f t="shared" si="726"/>
        <v>0</v>
      </c>
      <c r="W1182" s="413">
        <f t="shared" si="726"/>
        <v>0</v>
      </c>
      <c r="X1182" s="414">
        <f t="shared" si="726"/>
        <v>0</v>
      </c>
      <c r="Y1182" s="413">
        <f t="shared" si="726"/>
        <v>0</v>
      </c>
      <c r="Z1182" s="413">
        <f t="shared" si="726"/>
        <v>0</v>
      </c>
      <c r="AA1182" s="413">
        <f t="shared" si="726"/>
        <v>0</v>
      </c>
      <c r="AB1182" s="413">
        <f t="shared" si="726"/>
        <v>0</v>
      </c>
      <c r="AC1182" s="400">
        <f t="shared" si="727"/>
        <v>0</v>
      </c>
      <c r="AD1182" s="857"/>
      <c r="AE1182" s="858"/>
      <c r="AF1182" s="859"/>
    </row>
    <row r="1183" spans="1:32" ht="15" customHeight="1" outlineLevel="1" x14ac:dyDescent="0.2">
      <c r="A1183" s="373">
        <v>326</v>
      </c>
      <c r="B1183" s="658"/>
      <c r="C1183" s="970" t="str">
        <f>C407</f>
        <v>Securities sold short</v>
      </c>
      <c r="D1183" s="1359"/>
      <c r="E1183" s="1359"/>
      <c r="F1183" s="1359"/>
      <c r="G1183" s="1359"/>
      <c r="H1183" s="1359"/>
      <c r="I1183" s="1359"/>
      <c r="J1183" s="1359"/>
      <c r="K1183" s="1359"/>
      <c r="L1183" s="1359"/>
      <c r="M1183" s="1359"/>
      <c r="N1183" s="1359"/>
      <c r="O1183" s="1359"/>
      <c r="P1183" s="1359"/>
      <c r="Q1183" s="1359"/>
      <c r="R1183" s="1359"/>
      <c r="S1183" s="1359"/>
      <c r="T1183" s="1359"/>
      <c r="U1183" s="1359"/>
      <c r="V1183" s="1359"/>
      <c r="W1183" s="1359"/>
      <c r="X1183" s="1359"/>
      <c r="Y1183" s="1359"/>
      <c r="Z1183" s="1359"/>
      <c r="AA1183" s="1359"/>
      <c r="AB1183" s="1359"/>
      <c r="AC1183" s="1359"/>
      <c r="AD1183" s="1359"/>
      <c r="AE1183" s="1359"/>
      <c r="AF1183" s="1360"/>
    </row>
    <row r="1184" spans="1:32" outlineLevel="1" x14ac:dyDescent="0.2">
      <c r="A1184" s="373">
        <v>232</v>
      </c>
      <c r="B1184" s="658"/>
      <c r="C1184" s="659"/>
      <c r="D1184" s="1103" t="str">
        <f>D408</f>
        <v>Government securities (GS)</v>
      </c>
      <c r="E1184" s="1114"/>
      <c r="F1184" s="1114"/>
      <c r="G1184" s="1114"/>
      <c r="H1184" s="1114"/>
      <c r="I1184" s="1114"/>
      <c r="J1184" s="1114"/>
      <c r="K1184" s="1114"/>
      <c r="L1184" s="1114"/>
      <c r="M1184" s="1114"/>
      <c r="N1184" s="1114"/>
      <c r="O1184" s="1114"/>
      <c r="P1184" s="1114"/>
      <c r="Q1184" s="1114"/>
      <c r="R1184" s="1114"/>
      <c r="S1184" s="1114"/>
      <c r="T1184" s="1114"/>
      <c r="U1184" s="1114"/>
      <c r="V1184" s="1114"/>
      <c r="W1184" s="1114"/>
      <c r="X1184" s="1114"/>
      <c r="Y1184" s="1114"/>
      <c r="Z1184" s="1114"/>
      <c r="AA1184" s="1114"/>
      <c r="AB1184" s="1114"/>
      <c r="AC1184" s="1114"/>
      <c r="AD1184" s="1114"/>
      <c r="AE1184" s="1114"/>
      <c r="AF1184" s="1355"/>
    </row>
    <row r="1185" spans="1:32" outlineLevel="1" x14ac:dyDescent="0.2">
      <c r="A1185" s="373">
        <v>233</v>
      </c>
      <c r="B1185" s="658"/>
      <c r="C1185" s="659"/>
      <c r="D1185" s="659"/>
      <c r="E1185" s="1097" t="str">
        <f>E409</f>
        <v>High rated GS</v>
      </c>
      <c r="F1185" s="1238"/>
      <c r="G1185" s="1238"/>
      <c r="H1185" s="1238"/>
      <c r="I1185" s="1238"/>
      <c r="J1185" s="1238"/>
      <c r="K1185" s="1238"/>
      <c r="L1185" s="1238"/>
      <c r="M1185" s="399">
        <f>SUBTOTAL(9,M1186:M1189)</f>
        <v>0</v>
      </c>
      <c r="N1185" s="402">
        <f t="shared" ref="N1185" si="728">SUBTOTAL(9,N1186:N1189)</f>
        <v>0</v>
      </c>
      <c r="O1185" s="1204"/>
      <c r="P1185" s="1205"/>
      <c r="Q1185" s="1205"/>
      <c r="R1185" s="1205"/>
      <c r="S1185" s="1205"/>
      <c r="T1185" s="1205"/>
      <c r="U1185" s="1205"/>
      <c r="V1185" s="1205"/>
      <c r="W1185" s="1205"/>
      <c r="X1185" s="1205"/>
      <c r="Y1185" s="1205"/>
      <c r="Z1185" s="1205"/>
      <c r="AA1185" s="1205"/>
      <c r="AB1185" s="1206"/>
      <c r="AC1185" s="399">
        <f t="shared" ref="AC1185" si="729">SUBTOTAL(9,AC1186:AC1189)</f>
        <v>0</v>
      </c>
      <c r="AD1185" s="957"/>
      <c r="AE1185" s="1196"/>
      <c r="AF1185" s="1197"/>
    </row>
    <row r="1186" spans="1:32" ht="15" customHeight="1" outlineLevel="1" x14ac:dyDescent="0.2">
      <c r="A1186" s="373">
        <v>234</v>
      </c>
      <c r="B1186" s="658"/>
      <c r="C1186" s="659"/>
      <c r="D1186" s="659"/>
      <c r="E1186" s="382"/>
      <c r="F1186" s="1106" t="str">
        <f t="shared" ref="F1186:F1189" si="730">F410</f>
        <v xml:space="preserve">Sovereigh &amp; central bank GS </v>
      </c>
      <c r="G1186" s="1226"/>
      <c r="H1186" s="1226"/>
      <c r="I1186" s="1226"/>
      <c r="J1186" s="1226"/>
      <c r="K1186" s="1226"/>
      <c r="L1186" s="1226"/>
      <c r="M1186" s="400">
        <f t="shared" ref="M1186:M1199" si="731">M410</f>
        <v>0</v>
      </c>
      <c r="N1186" s="411">
        <f>M1186</f>
        <v>0</v>
      </c>
      <c r="O1186" s="1207"/>
      <c r="P1186" s="1208"/>
      <c r="Q1186" s="1208"/>
      <c r="R1186" s="1208"/>
      <c r="S1186" s="1208"/>
      <c r="T1186" s="1208"/>
      <c r="U1186" s="1208"/>
      <c r="V1186" s="1208"/>
      <c r="W1186" s="1208"/>
      <c r="X1186" s="1208"/>
      <c r="Y1186" s="1208"/>
      <c r="Z1186" s="1208"/>
      <c r="AA1186" s="1208"/>
      <c r="AB1186" s="1209"/>
      <c r="AC1186" s="400">
        <f t="shared" ref="AC1186:AC1199" si="732">M1186-SUM(N1186:AB1186)</f>
        <v>0</v>
      </c>
      <c r="AD1186" s="1198"/>
      <c r="AE1186" s="1199"/>
      <c r="AF1186" s="1200"/>
    </row>
    <row r="1187" spans="1:32" ht="15" customHeight="1" outlineLevel="1" x14ac:dyDescent="0.2">
      <c r="A1187" s="373">
        <v>235</v>
      </c>
      <c r="B1187" s="658"/>
      <c r="C1187" s="659"/>
      <c r="D1187" s="659"/>
      <c r="E1187" s="382"/>
      <c r="F1187" s="1106" t="str">
        <f t="shared" si="730"/>
        <v>State, provincial &amp; agency GS</v>
      </c>
      <c r="G1187" s="1226"/>
      <c r="H1187" s="1226"/>
      <c r="I1187" s="1226"/>
      <c r="J1187" s="1226"/>
      <c r="K1187" s="1226"/>
      <c r="L1187" s="1226"/>
      <c r="M1187" s="400">
        <f t="shared" si="731"/>
        <v>0</v>
      </c>
      <c r="N1187" s="411">
        <f t="shared" ref="N1187:N1189" si="733">M1187</f>
        <v>0</v>
      </c>
      <c r="O1187" s="1207"/>
      <c r="P1187" s="1208"/>
      <c r="Q1187" s="1208"/>
      <c r="R1187" s="1208"/>
      <c r="S1187" s="1208"/>
      <c r="T1187" s="1208"/>
      <c r="U1187" s="1208"/>
      <c r="V1187" s="1208"/>
      <c r="W1187" s="1208"/>
      <c r="X1187" s="1208"/>
      <c r="Y1187" s="1208"/>
      <c r="Z1187" s="1208"/>
      <c r="AA1187" s="1208"/>
      <c r="AB1187" s="1209"/>
      <c r="AC1187" s="400">
        <f t="shared" si="732"/>
        <v>0</v>
      </c>
      <c r="AD1187" s="1198"/>
      <c r="AE1187" s="1199"/>
      <c r="AF1187" s="1200"/>
    </row>
    <row r="1188" spans="1:32" ht="15" customHeight="1" outlineLevel="1" x14ac:dyDescent="0.2">
      <c r="A1188" s="373">
        <v>236</v>
      </c>
      <c r="B1188" s="658"/>
      <c r="C1188" s="659"/>
      <c r="D1188" s="377"/>
      <c r="E1188" s="381"/>
      <c r="F1188" s="1106" t="str">
        <f t="shared" si="730"/>
        <v>State municipal GS</v>
      </c>
      <c r="G1188" s="1226"/>
      <c r="H1188" s="1226"/>
      <c r="I1188" s="1226"/>
      <c r="J1188" s="1226"/>
      <c r="K1188" s="1226"/>
      <c r="L1188" s="1226"/>
      <c r="M1188" s="400">
        <f t="shared" si="731"/>
        <v>0</v>
      </c>
      <c r="N1188" s="411">
        <f t="shared" si="733"/>
        <v>0</v>
      </c>
      <c r="O1188" s="1207"/>
      <c r="P1188" s="1208"/>
      <c r="Q1188" s="1208"/>
      <c r="R1188" s="1208"/>
      <c r="S1188" s="1208"/>
      <c r="T1188" s="1208"/>
      <c r="U1188" s="1208"/>
      <c r="V1188" s="1208"/>
      <c r="W1188" s="1208"/>
      <c r="X1188" s="1208"/>
      <c r="Y1188" s="1208"/>
      <c r="Z1188" s="1208"/>
      <c r="AA1188" s="1208"/>
      <c r="AB1188" s="1209"/>
      <c r="AC1188" s="400">
        <f t="shared" si="732"/>
        <v>0</v>
      </c>
      <c r="AD1188" s="1198"/>
      <c r="AE1188" s="1199"/>
      <c r="AF1188" s="1200"/>
    </row>
    <row r="1189" spans="1:32" ht="15" customHeight="1" outlineLevel="1" x14ac:dyDescent="0.2">
      <c r="A1189" s="373">
        <v>237</v>
      </c>
      <c r="B1189" s="651"/>
      <c r="C1189" s="652"/>
      <c r="D1189" s="652"/>
      <c r="E1189" s="655"/>
      <c r="F1189" s="1106" t="str">
        <f t="shared" si="730"/>
        <v>Supranational and multilateral development bank GS</v>
      </c>
      <c r="G1189" s="1226"/>
      <c r="H1189" s="1226"/>
      <c r="I1189" s="1226"/>
      <c r="J1189" s="1226"/>
      <c r="K1189" s="1226"/>
      <c r="L1189" s="1226"/>
      <c r="M1189" s="400">
        <f t="shared" si="731"/>
        <v>0</v>
      </c>
      <c r="N1189" s="411">
        <f t="shared" si="733"/>
        <v>0</v>
      </c>
      <c r="O1189" s="1210"/>
      <c r="P1189" s="1211"/>
      <c r="Q1189" s="1211"/>
      <c r="R1189" s="1211"/>
      <c r="S1189" s="1211"/>
      <c r="T1189" s="1211"/>
      <c r="U1189" s="1211"/>
      <c r="V1189" s="1211"/>
      <c r="W1189" s="1211"/>
      <c r="X1189" s="1211"/>
      <c r="Y1189" s="1211"/>
      <c r="Z1189" s="1211"/>
      <c r="AA1189" s="1211"/>
      <c r="AB1189" s="1212"/>
      <c r="AC1189" s="400">
        <f t="shared" si="732"/>
        <v>0</v>
      </c>
      <c r="AD1189" s="1201"/>
      <c r="AE1189" s="1202"/>
      <c r="AF1189" s="1203"/>
    </row>
    <row r="1190" spans="1:32" ht="15.75" outlineLevel="1" x14ac:dyDescent="0.2">
      <c r="A1190" s="373">
        <v>238</v>
      </c>
      <c r="B1190" s="653"/>
      <c r="C1190" s="654"/>
      <c r="D1190" s="754"/>
      <c r="E1190" s="1100" t="str">
        <f>E414</f>
        <v>Medium rated GS</v>
      </c>
      <c r="F1190" s="1237"/>
      <c r="G1190" s="1237"/>
      <c r="H1190" s="1237"/>
      <c r="I1190" s="1237"/>
      <c r="J1190" s="1237"/>
      <c r="K1190" s="1237"/>
      <c r="L1190" s="1237"/>
      <c r="M1190" s="399">
        <f>SUBTOTAL(9,M1191:M1194)</f>
        <v>0</v>
      </c>
      <c r="N1190" s="402">
        <f t="shared" ref="N1190" si="734">SUBTOTAL(9,N1191:N1194)</f>
        <v>0</v>
      </c>
      <c r="O1190" s="1213"/>
      <c r="P1190" s="1214"/>
      <c r="Q1190" s="1214"/>
      <c r="R1190" s="1214"/>
      <c r="S1190" s="1214"/>
      <c r="T1190" s="1214"/>
      <c r="U1190" s="1214"/>
      <c r="V1190" s="1214"/>
      <c r="W1190" s="1214"/>
      <c r="X1190" s="1214"/>
      <c r="Y1190" s="1214"/>
      <c r="Z1190" s="1214"/>
      <c r="AA1190" s="1214"/>
      <c r="AB1190" s="1215"/>
      <c r="AC1190" s="399">
        <f t="shared" ref="AC1190" si="735">SUBTOTAL(9,AC1191:AC1194)</f>
        <v>0</v>
      </c>
      <c r="AD1190" s="957"/>
      <c r="AE1190" s="1196"/>
      <c r="AF1190" s="1197"/>
    </row>
    <row r="1191" spans="1:32" ht="15" customHeight="1" outlineLevel="1" x14ac:dyDescent="0.2">
      <c r="A1191" s="373">
        <v>239</v>
      </c>
      <c r="B1191" s="658"/>
      <c r="C1191" s="659"/>
      <c r="D1191" s="650"/>
      <c r="E1191" s="650"/>
      <c r="F1191" s="1106" t="str">
        <f t="shared" ref="F1191:F1194" si="736">F415</f>
        <v xml:space="preserve">Sovereigh &amp; central bank GS </v>
      </c>
      <c r="G1191" s="1226"/>
      <c r="H1191" s="1226"/>
      <c r="I1191" s="1226"/>
      <c r="J1191" s="1226"/>
      <c r="K1191" s="1226"/>
      <c r="L1191" s="1226"/>
      <c r="M1191" s="400">
        <f t="shared" si="731"/>
        <v>0</v>
      </c>
      <c r="N1191" s="411">
        <f>M1191</f>
        <v>0</v>
      </c>
      <c r="O1191" s="1216"/>
      <c r="P1191" s="1217"/>
      <c r="Q1191" s="1217"/>
      <c r="R1191" s="1217"/>
      <c r="S1191" s="1217"/>
      <c r="T1191" s="1217"/>
      <c r="U1191" s="1217"/>
      <c r="V1191" s="1217"/>
      <c r="W1191" s="1217"/>
      <c r="X1191" s="1217"/>
      <c r="Y1191" s="1217"/>
      <c r="Z1191" s="1217"/>
      <c r="AA1191" s="1217"/>
      <c r="AB1191" s="1218"/>
      <c r="AC1191" s="400">
        <f t="shared" si="732"/>
        <v>0</v>
      </c>
      <c r="AD1191" s="1198"/>
      <c r="AE1191" s="1199"/>
      <c r="AF1191" s="1200"/>
    </row>
    <row r="1192" spans="1:32" ht="15" customHeight="1" outlineLevel="1" x14ac:dyDescent="0.2">
      <c r="A1192" s="373">
        <v>240</v>
      </c>
      <c r="B1192" s="658"/>
      <c r="C1192" s="659"/>
      <c r="D1192" s="650"/>
      <c r="E1192" s="650"/>
      <c r="F1192" s="1106" t="str">
        <f t="shared" si="736"/>
        <v>State, provincial &amp; agency GS</v>
      </c>
      <c r="G1192" s="1226"/>
      <c r="H1192" s="1226"/>
      <c r="I1192" s="1226"/>
      <c r="J1192" s="1226"/>
      <c r="K1192" s="1226"/>
      <c r="L1192" s="1226"/>
      <c r="M1192" s="400">
        <f t="shared" si="731"/>
        <v>0</v>
      </c>
      <c r="N1192" s="411">
        <f t="shared" ref="N1192:N1194" si="737">M1192</f>
        <v>0</v>
      </c>
      <c r="O1192" s="1216"/>
      <c r="P1192" s="1217"/>
      <c r="Q1192" s="1217"/>
      <c r="R1192" s="1217"/>
      <c r="S1192" s="1217"/>
      <c r="T1192" s="1217"/>
      <c r="U1192" s="1217"/>
      <c r="V1192" s="1217"/>
      <c r="W1192" s="1217"/>
      <c r="X1192" s="1217"/>
      <c r="Y1192" s="1217"/>
      <c r="Z1192" s="1217"/>
      <c r="AA1192" s="1217"/>
      <c r="AB1192" s="1218"/>
      <c r="AC1192" s="400">
        <f t="shared" si="732"/>
        <v>0</v>
      </c>
      <c r="AD1192" s="1198"/>
      <c r="AE1192" s="1199"/>
      <c r="AF1192" s="1200"/>
    </row>
    <row r="1193" spans="1:32" ht="15" customHeight="1" outlineLevel="1" x14ac:dyDescent="0.2">
      <c r="A1193" s="373">
        <v>241</v>
      </c>
      <c r="B1193" s="658"/>
      <c r="C1193" s="659"/>
      <c r="D1193" s="384"/>
      <c r="E1193" s="384"/>
      <c r="F1193" s="1106" t="str">
        <f t="shared" si="736"/>
        <v>State municipal GS</v>
      </c>
      <c r="G1193" s="1226"/>
      <c r="H1193" s="1226"/>
      <c r="I1193" s="1226"/>
      <c r="J1193" s="1226"/>
      <c r="K1193" s="1226"/>
      <c r="L1193" s="1226"/>
      <c r="M1193" s="400">
        <f t="shared" si="731"/>
        <v>0</v>
      </c>
      <c r="N1193" s="411">
        <f t="shared" si="737"/>
        <v>0</v>
      </c>
      <c r="O1193" s="1216"/>
      <c r="P1193" s="1217"/>
      <c r="Q1193" s="1217"/>
      <c r="R1193" s="1217"/>
      <c r="S1193" s="1217"/>
      <c r="T1193" s="1217"/>
      <c r="U1193" s="1217"/>
      <c r="V1193" s="1217"/>
      <c r="W1193" s="1217"/>
      <c r="X1193" s="1217"/>
      <c r="Y1193" s="1217"/>
      <c r="Z1193" s="1217"/>
      <c r="AA1193" s="1217"/>
      <c r="AB1193" s="1218"/>
      <c r="AC1193" s="400">
        <f t="shared" si="732"/>
        <v>0</v>
      </c>
      <c r="AD1193" s="1198"/>
      <c r="AE1193" s="1199"/>
      <c r="AF1193" s="1200"/>
    </row>
    <row r="1194" spans="1:32" ht="15" customHeight="1" outlineLevel="1" x14ac:dyDescent="0.2">
      <c r="A1194" s="373">
        <v>242</v>
      </c>
      <c r="B1194" s="658"/>
      <c r="C1194" s="659"/>
      <c r="D1194" s="377"/>
      <c r="E1194" s="377"/>
      <c r="F1194" s="1106" t="str">
        <f t="shared" si="736"/>
        <v>Supranational and multilateral development bank GS</v>
      </c>
      <c r="G1194" s="1226"/>
      <c r="H1194" s="1226"/>
      <c r="I1194" s="1226"/>
      <c r="J1194" s="1226"/>
      <c r="K1194" s="1226"/>
      <c r="L1194" s="1226"/>
      <c r="M1194" s="400">
        <f t="shared" si="731"/>
        <v>0</v>
      </c>
      <c r="N1194" s="411">
        <f t="shared" si="737"/>
        <v>0</v>
      </c>
      <c r="O1194" s="1216"/>
      <c r="P1194" s="1217"/>
      <c r="Q1194" s="1217"/>
      <c r="R1194" s="1217"/>
      <c r="S1194" s="1217"/>
      <c r="T1194" s="1217"/>
      <c r="U1194" s="1217"/>
      <c r="V1194" s="1217"/>
      <c r="W1194" s="1217"/>
      <c r="X1194" s="1217"/>
      <c r="Y1194" s="1217"/>
      <c r="Z1194" s="1217"/>
      <c r="AA1194" s="1217"/>
      <c r="AB1194" s="1218"/>
      <c r="AC1194" s="400">
        <f t="shared" si="732"/>
        <v>0</v>
      </c>
      <c r="AD1194" s="1198"/>
      <c r="AE1194" s="1199"/>
      <c r="AF1194" s="1200"/>
    </row>
    <row r="1195" spans="1:32" ht="15.75" customHeight="1" outlineLevel="1" x14ac:dyDescent="0.2">
      <c r="A1195" s="373">
        <v>243</v>
      </c>
      <c r="B1195" s="658"/>
      <c r="C1195" s="659"/>
      <c r="D1195" s="384"/>
      <c r="E1195" s="1100" t="str">
        <f>E419</f>
        <v>Low or not rated GS</v>
      </c>
      <c r="F1195" s="1237"/>
      <c r="G1195" s="1237"/>
      <c r="H1195" s="1237"/>
      <c r="I1195" s="1237"/>
      <c r="J1195" s="1237"/>
      <c r="K1195" s="1237"/>
      <c r="L1195" s="1237"/>
      <c r="M1195" s="399">
        <f>SUBTOTAL(9,M1196:M1199)</f>
        <v>0</v>
      </c>
      <c r="N1195" s="402">
        <f t="shared" ref="N1195" si="738">SUBTOTAL(9,N1196:N1199)</f>
        <v>0</v>
      </c>
      <c r="O1195" s="1216"/>
      <c r="P1195" s="1217"/>
      <c r="Q1195" s="1217"/>
      <c r="R1195" s="1217"/>
      <c r="S1195" s="1217"/>
      <c r="T1195" s="1217"/>
      <c r="U1195" s="1217"/>
      <c r="V1195" s="1217"/>
      <c r="W1195" s="1217"/>
      <c r="X1195" s="1217"/>
      <c r="Y1195" s="1217"/>
      <c r="Z1195" s="1217"/>
      <c r="AA1195" s="1217"/>
      <c r="AB1195" s="1218"/>
      <c r="AC1195" s="399">
        <f t="shared" ref="AC1195" si="739">SUBTOTAL(9,AC1196:AC1199)</f>
        <v>0</v>
      </c>
      <c r="AD1195" s="1198"/>
      <c r="AE1195" s="1199"/>
      <c r="AF1195" s="1200"/>
    </row>
    <row r="1196" spans="1:32" ht="15" customHeight="1" outlineLevel="1" x14ac:dyDescent="0.2">
      <c r="A1196" s="373">
        <v>244</v>
      </c>
      <c r="B1196" s="658"/>
      <c r="C1196" s="659"/>
      <c r="D1196" s="650"/>
      <c r="E1196" s="650"/>
      <c r="F1196" s="1106" t="str">
        <f t="shared" ref="F1196:F1199" si="740">F420</f>
        <v xml:space="preserve">Sovereigh &amp; central bank GS </v>
      </c>
      <c r="G1196" s="1226"/>
      <c r="H1196" s="1226"/>
      <c r="I1196" s="1226"/>
      <c r="J1196" s="1226"/>
      <c r="K1196" s="1226"/>
      <c r="L1196" s="1226"/>
      <c r="M1196" s="400">
        <f t="shared" si="731"/>
        <v>0</v>
      </c>
      <c r="N1196" s="411">
        <f>M1196</f>
        <v>0</v>
      </c>
      <c r="O1196" s="1216"/>
      <c r="P1196" s="1217"/>
      <c r="Q1196" s="1217"/>
      <c r="R1196" s="1217"/>
      <c r="S1196" s="1217"/>
      <c r="T1196" s="1217"/>
      <c r="U1196" s="1217"/>
      <c r="V1196" s="1217"/>
      <c r="W1196" s="1217"/>
      <c r="X1196" s="1217"/>
      <c r="Y1196" s="1217"/>
      <c r="Z1196" s="1217"/>
      <c r="AA1196" s="1217"/>
      <c r="AB1196" s="1218"/>
      <c r="AC1196" s="400">
        <f t="shared" si="732"/>
        <v>0</v>
      </c>
      <c r="AD1196" s="1198"/>
      <c r="AE1196" s="1199"/>
      <c r="AF1196" s="1200"/>
    </row>
    <row r="1197" spans="1:32" ht="15" customHeight="1" outlineLevel="1" x14ac:dyDescent="0.2">
      <c r="A1197" s="373">
        <v>245</v>
      </c>
      <c r="B1197" s="658"/>
      <c r="C1197" s="659"/>
      <c r="D1197" s="385"/>
      <c r="E1197" s="385"/>
      <c r="F1197" s="1106" t="str">
        <f t="shared" si="740"/>
        <v>State, provincial &amp; agency GS</v>
      </c>
      <c r="G1197" s="1226"/>
      <c r="H1197" s="1226"/>
      <c r="I1197" s="1226"/>
      <c r="J1197" s="1226"/>
      <c r="K1197" s="1226"/>
      <c r="L1197" s="1226"/>
      <c r="M1197" s="400">
        <f t="shared" si="731"/>
        <v>0</v>
      </c>
      <c r="N1197" s="411">
        <f t="shared" ref="N1197:N1199" si="741">M1197</f>
        <v>0</v>
      </c>
      <c r="O1197" s="1216"/>
      <c r="P1197" s="1217"/>
      <c r="Q1197" s="1217"/>
      <c r="R1197" s="1217"/>
      <c r="S1197" s="1217"/>
      <c r="T1197" s="1217"/>
      <c r="U1197" s="1217"/>
      <c r="V1197" s="1217"/>
      <c r="W1197" s="1217"/>
      <c r="X1197" s="1217"/>
      <c r="Y1197" s="1217"/>
      <c r="Z1197" s="1217"/>
      <c r="AA1197" s="1217"/>
      <c r="AB1197" s="1218"/>
      <c r="AC1197" s="400">
        <f t="shared" si="732"/>
        <v>0</v>
      </c>
      <c r="AD1197" s="1198"/>
      <c r="AE1197" s="1199"/>
      <c r="AF1197" s="1200"/>
    </row>
    <row r="1198" spans="1:32" ht="15" customHeight="1" outlineLevel="1" x14ac:dyDescent="0.2">
      <c r="A1198" s="373">
        <v>246</v>
      </c>
      <c r="B1198" s="658"/>
      <c r="C1198" s="659"/>
      <c r="D1198" s="385"/>
      <c r="E1198" s="385"/>
      <c r="F1198" s="1106" t="str">
        <f t="shared" si="740"/>
        <v>State municipal GS</v>
      </c>
      <c r="G1198" s="1226"/>
      <c r="H1198" s="1226"/>
      <c r="I1198" s="1226"/>
      <c r="J1198" s="1226"/>
      <c r="K1198" s="1226"/>
      <c r="L1198" s="1226"/>
      <c r="M1198" s="400">
        <f t="shared" si="731"/>
        <v>0</v>
      </c>
      <c r="N1198" s="411">
        <f t="shared" si="741"/>
        <v>0</v>
      </c>
      <c r="O1198" s="1216"/>
      <c r="P1198" s="1217"/>
      <c r="Q1198" s="1217"/>
      <c r="R1198" s="1217"/>
      <c r="S1198" s="1217"/>
      <c r="T1198" s="1217"/>
      <c r="U1198" s="1217"/>
      <c r="V1198" s="1217"/>
      <c r="W1198" s="1217"/>
      <c r="X1198" s="1217"/>
      <c r="Y1198" s="1217"/>
      <c r="Z1198" s="1217"/>
      <c r="AA1198" s="1217"/>
      <c r="AB1198" s="1218"/>
      <c r="AC1198" s="400">
        <f t="shared" si="732"/>
        <v>0</v>
      </c>
      <c r="AD1198" s="1198"/>
      <c r="AE1198" s="1199"/>
      <c r="AF1198" s="1200"/>
    </row>
    <row r="1199" spans="1:32" ht="15" customHeight="1" outlineLevel="1" x14ac:dyDescent="0.2">
      <c r="A1199" s="373">
        <v>247</v>
      </c>
      <c r="B1199" s="658"/>
      <c r="C1199" s="659"/>
      <c r="D1199" s="744"/>
      <c r="E1199" s="744"/>
      <c r="F1199" s="1106" t="str">
        <f t="shared" si="740"/>
        <v>Supranational and multilateral development bank GS</v>
      </c>
      <c r="G1199" s="1226"/>
      <c r="H1199" s="1226"/>
      <c r="I1199" s="1226"/>
      <c r="J1199" s="1226"/>
      <c r="K1199" s="1226"/>
      <c r="L1199" s="1226"/>
      <c r="M1199" s="400">
        <f t="shared" si="731"/>
        <v>0</v>
      </c>
      <c r="N1199" s="411">
        <f t="shared" si="741"/>
        <v>0</v>
      </c>
      <c r="O1199" s="1219"/>
      <c r="P1199" s="1220"/>
      <c r="Q1199" s="1220"/>
      <c r="R1199" s="1220"/>
      <c r="S1199" s="1220"/>
      <c r="T1199" s="1220"/>
      <c r="U1199" s="1220"/>
      <c r="V1199" s="1220"/>
      <c r="W1199" s="1220"/>
      <c r="X1199" s="1220"/>
      <c r="Y1199" s="1220"/>
      <c r="Z1199" s="1220"/>
      <c r="AA1199" s="1220"/>
      <c r="AB1199" s="1221"/>
      <c r="AC1199" s="400">
        <f t="shared" si="732"/>
        <v>0</v>
      </c>
      <c r="AD1199" s="1201"/>
      <c r="AE1199" s="1202"/>
      <c r="AF1199" s="1203"/>
    </row>
    <row r="1200" spans="1:32" ht="15" customHeight="1" outlineLevel="1" x14ac:dyDescent="0.2">
      <c r="A1200" s="373">
        <v>129</v>
      </c>
      <c r="B1200" s="658"/>
      <c r="C1200" s="753"/>
      <c r="D1200" s="973" t="str">
        <f>D424</f>
        <v>Mortgage backed securities (MBS)</v>
      </c>
      <c r="E1200" s="1361"/>
      <c r="F1200" s="1361"/>
      <c r="G1200" s="1361"/>
      <c r="H1200" s="1361"/>
      <c r="I1200" s="1361"/>
      <c r="J1200" s="1361"/>
      <c r="K1200" s="1361"/>
      <c r="L1200" s="1361"/>
      <c r="M1200" s="1361"/>
      <c r="N1200" s="1361"/>
      <c r="O1200" s="1361"/>
      <c r="P1200" s="1361"/>
      <c r="Q1200" s="1361"/>
      <c r="R1200" s="1361"/>
      <c r="S1200" s="1361"/>
      <c r="T1200" s="1361"/>
      <c r="U1200" s="1361"/>
      <c r="V1200" s="1361"/>
      <c r="W1200" s="1361"/>
      <c r="X1200" s="1361"/>
      <c r="Y1200" s="1361"/>
      <c r="Z1200" s="1361"/>
      <c r="AA1200" s="1361"/>
      <c r="AB1200" s="1361"/>
      <c r="AC1200" s="1361"/>
      <c r="AD1200" s="1361"/>
      <c r="AE1200" s="1361"/>
      <c r="AF1200" s="1396"/>
    </row>
    <row r="1201" spans="1:32" ht="15" customHeight="1" outlineLevel="1" x14ac:dyDescent="0.2">
      <c r="A1201" s="373">
        <v>130</v>
      </c>
      <c r="B1201" s="658"/>
      <c r="C1201" s="386"/>
      <c r="D1201" s="386"/>
      <c r="E1201" s="1097" t="str">
        <f>E425</f>
        <v>Agency MBS</v>
      </c>
      <c r="F1201" s="1238"/>
      <c r="G1201" s="1238"/>
      <c r="H1201" s="1238"/>
      <c r="I1201" s="1238"/>
      <c r="J1201" s="1238"/>
      <c r="K1201" s="1238"/>
      <c r="L1201" s="1238"/>
      <c r="M1201" s="399">
        <f>SUBTOTAL(9,M1202:M1204)</f>
        <v>0</v>
      </c>
      <c r="N1201" s="402">
        <f t="shared" ref="N1201" si="742">SUBTOTAL(9,N1202:N1204)</f>
        <v>0</v>
      </c>
      <c r="O1201" s="1207"/>
      <c r="P1201" s="1373"/>
      <c r="Q1201" s="1373"/>
      <c r="R1201" s="1373"/>
      <c r="S1201" s="1373"/>
      <c r="T1201" s="1373"/>
      <c r="U1201" s="1373"/>
      <c r="V1201" s="1373"/>
      <c r="W1201" s="1373"/>
      <c r="X1201" s="1373"/>
      <c r="Y1201" s="1373"/>
      <c r="Z1201" s="1373"/>
      <c r="AA1201" s="1373"/>
      <c r="AB1201" s="1373"/>
      <c r="AC1201" s="399">
        <f t="shared" ref="AC1201" si="743">SUBTOTAL(9,AC1202:AC1204)</f>
        <v>0</v>
      </c>
      <c r="AD1201" s="1196"/>
      <c r="AE1201" s="1196"/>
      <c r="AF1201" s="1197"/>
    </row>
    <row r="1202" spans="1:32" ht="15" customHeight="1" outlineLevel="1" x14ac:dyDescent="0.2">
      <c r="A1202" s="373">
        <v>131</v>
      </c>
      <c r="B1202" s="658"/>
      <c r="C1202" s="386"/>
      <c r="D1202" s="386"/>
      <c r="E1202" s="387"/>
      <c r="F1202" s="1106" t="str">
        <f t="shared" ref="F1202:F1204" si="744">F426</f>
        <v>Agency MBS, high rated</v>
      </c>
      <c r="G1202" s="1226"/>
      <c r="H1202" s="1226"/>
      <c r="I1202" s="1226"/>
      <c r="J1202" s="1226"/>
      <c r="K1202" s="1226"/>
      <c r="L1202" s="1226"/>
      <c r="M1202" s="400">
        <f t="shared" ref="M1202:M1204" si="745">M426</f>
        <v>0</v>
      </c>
      <c r="N1202" s="411">
        <f t="shared" ref="N1202:N1212" si="746">M1202</f>
        <v>0</v>
      </c>
      <c r="O1202" s="1374"/>
      <c r="P1202" s="1373"/>
      <c r="Q1202" s="1373"/>
      <c r="R1202" s="1373"/>
      <c r="S1202" s="1373"/>
      <c r="T1202" s="1373"/>
      <c r="U1202" s="1373"/>
      <c r="V1202" s="1373"/>
      <c r="W1202" s="1373"/>
      <c r="X1202" s="1373"/>
      <c r="Y1202" s="1373"/>
      <c r="Z1202" s="1373"/>
      <c r="AA1202" s="1373"/>
      <c r="AB1202" s="1373"/>
      <c r="AC1202" s="400">
        <f t="shared" ref="AC1202:AC1204" si="747">M1202-SUM(N1202:AB1202)</f>
        <v>0</v>
      </c>
      <c r="AD1202" s="1199"/>
      <c r="AE1202" s="1199"/>
      <c r="AF1202" s="1200"/>
    </row>
    <row r="1203" spans="1:32" ht="15" customHeight="1" outlineLevel="1" x14ac:dyDescent="0.2">
      <c r="A1203" s="373">
        <v>132</v>
      </c>
      <c r="B1203" s="658"/>
      <c r="C1203" s="386"/>
      <c r="D1203" s="386"/>
      <c r="E1203" s="387"/>
      <c r="F1203" s="1106" t="str">
        <f t="shared" si="744"/>
        <v>Agency MBS, medium rated</v>
      </c>
      <c r="G1203" s="1226"/>
      <c r="H1203" s="1226"/>
      <c r="I1203" s="1226"/>
      <c r="J1203" s="1226"/>
      <c r="K1203" s="1226"/>
      <c r="L1203" s="1226"/>
      <c r="M1203" s="400">
        <f t="shared" si="745"/>
        <v>0</v>
      </c>
      <c r="N1203" s="411">
        <f t="shared" si="746"/>
        <v>0</v>
      </c>
      <c r="O1203" s="1374"/>
      <c r="P1203" s="1373"/>
      <c r="Q1203" s="1373"/>
      <c r="R1203" s="1373"/>
      <c r="S1203" s="1373"/>
      <c r="T1203" s="1373"/>
      <c r="U1203" s="1373"/>
      <c r="V1203" s="1373"/>
      <c r="W1203" s="1373"/>
      <c r="X1203" s="1373"/>
      <c r="Y1203" s="1373"/>
      <c r="Z1203" s="1373"/>
      <c r="AA1203" s="1373"/>
      <c r="AB1203" s="1373"/>
      <c r="AC1203" s="400">
        <f t="shared" si="747"/>
        <v>0</v>
      </c>
      <c r="AD1203" s="1199"/>
      <c r="AE1203" s="1199"/>
      <c r="AF1203" s="1200"/>
    </row>
    <row r="1204" spans="1:32" ht="15" customHeight="1" outlineLevel="1" x14ac:dyDescent="0.2">
      <c r="A1204" s="373">
        <v>133</v>
      </c>
      <c r="B1204" s="658"/>
      <c r="C1204" s="386"/>
      <c r="D1204" s="386"/>
      <c r="E1204" s="387"/>
      <c r="F1204" s="1106" t="str">
        <f t="shared" si="744"/>
        <v>Agency MBS, low or not rated</v>
      </c>
      <c r="G1204" s="1226"/>
      <c r="H1204" s="1226"/>
      <c r="I1204" s="1226"/>
      <c r="J1204" s="1226"/>
      <c r="K1204" s="1226"/>
      <c r="L1204" s="1226"/>
      <c r="M1204" s="400">
        <f t="shared" si="745"/>
        <v>0</v>
      </c>
      <c r="N1204" s="411">
        <f t="shared" si="746"/>
        <v>0</v>
      </c>
      <c r="O1204" s="1374"/>
      <c r="P1204" s="1373"/>
      <c r="Q1204" s="1373"/>
      <c r="R1204" s="1373"/>
      <c r="S1204" s="1373"/>
      <c r="T1204" s="1373"/>
      <c r="U1204" s="1373"/>
      <c r="V1204" s="1373"/>
      <c r="W1204" s="1373"/>
      <c r="X1204" s="1373"/>
      <c r="Y1204" s="1373"/>
      <c r="Z1204" s="1373"/>
      <c r="AA1204" s="1373"/>
      <c r="AB1204" s="1373"/>
      <c r="AC1204" s="400">
        <f t="shared" si="747"/>
        <v>0</v>
      </c>
      <c r="AD1204" s="1199"/>
      <c r="AE1204" s="1199"/>
      <c r="AF1204" s="1200"/>
    </row>
    <row r="1205" spans="1:32" ht="15" customHeight="1" outlineLevel="1" x14ac:dyDescent="0.2">
      <c r="A1205" s="373">
        <v>134</v>
      </c>
      <c r="B1205" s="658"/>
      <c r="C1205" s="386"/>
      <c r="D1205" s="386"/>
      <c r="E1205" s="1100" t="str">
        <f>E429</f>
        <v>Non-agency commercial MBS (CMBS)</v>
      </c>
      <c r="F1205" s="1237"/>
      <c r="G1205" s="1237"/>
      <c r="H1205" s="1237"/>
      <c r="I1205" s="1237"/>
      <c r="J1205" s="1237"/>
      <c r="K1205" s="1237"/>
      <c r="L1205" s="1237"/>
      <c r="M1205" s="399">
        <f>SUBTOTAL(9,M1206:M1208)</f>
        <v>0</v>
      </c>
      <c r="N1205" s="402">
        <f t="shared" ref="N1205" si="748">SUBTOTAL(9,N1206:N1208)</f>
        <v>0</v>
      </c>
      <c r="O1205" s="1374"/>
      <c r="P1205" s="1373"/>
      <c r="Q1205" s="1373"/>
      <c r="R1205" s="1373"/>
      <c r="S1205" s="1373"/>
      <c r="T1205" s="1373"/>
      <c r="U1205" s="1373"/>
      <c r="V1205" s="1373"/>
      <c r="W1205" s="1373"/>
      <c r="X1205" s="1373"/>
      <c r="Y1205" s="1373"/>
      <c r="Z1205" s="1373"/>
      <c r="AA1205" s="1373"/>
      <c r="AB1205" s="1373"/>
      <c r="AC1205" s="399">
        <f t="shared" ref="AC1205" si="749">SUBTOTAL(9,AC1206:AC1208)</f>
        <v>0</v>
      </c>
      <c r="AD1205" s="1199"/>
      <c r="AE1205" s="1199"/>
      <c r="AF1205" s="1200"/>
    </row>
    <row r="1206" spans="1:32" ht="15" customHeight="1" outlineLevel="1" x14ac:dyDescent="0.2">
      <c r="A1206" s="373">
        <v>135</v>
      </c>
      <c r="B1206" s="658"/>
      <c r="C1206" s="386"/>
      <c r="D1206" s="386"/>
      <c r="E1206" s="387"/>
      <c r="F1206" s="1106" t="str">
        <f t="shared" ref="F1206:F1208" si="750">F430</f>
        <v>Non-agency CMBS, high rated</v>
      </c>
      <c r="G1206" s="1226"/>
      <c r="H1206" s="1226"/>
      <c r="I1206" s="1226"/>
      <c r="J1206" s="1226"/>
      <c r="K1206" s="1226"/>
      <c r="L1206" s="1226"/>
      <c r="M1206" s="400">
        <f t="shared" ref="M1206:M1208" si="751">M430</f>
        <v>0</v>
      </c>
      <c r="N1206" s="411">
        <f t="shared" si="746"/>
        <v>0</v>
      </c>
      <c r="O1206" s="1374"/>
      <c r="P1206" s="1373"/>
      <c r="Q1206" s="1373"/>
      <c r="R1206" s="1373"/>
      <c r="S1206" s="1373"/>
      <c r="T1206" s="1373"/>
      <c r="U1206" s="1373"/>
      <c r="V1206" s="1373"/>
      <c r="W1206" s="1373"/>
      <c r="X1206" s="1373"/>
      <c r="Y1206" s="1373"/>
      <c r="Z1206" s="1373"/>
      <c r="AA1206" s="1373"/>
      <c r="AB1206" s="1373"/>
      <c r="AC1206" s="400">
        <f t="shared" ref="AC1206:AC1208" si="752">M1206-SUM(N1206:AB1206)</f>
        <v>0</v>
      </c>
      <c r="AD1206" s="1199"/>
      <c r="AE1206" s="1199"/>
      <c r="AF1206" s="1200"/>
    </row>
    <row r="1207" spans="1:32" ht="15" customHeight="1" outlineLevel="1" x14ac:dyDescent="0.2">
      <c r="A1207" s="373">
        <v>136</v>
      </c>
      <c r="B1207" s="658"/>
      <c r="C1207" s="386"/>
      <c r="D1207" s="386"/>
      <c r="E1207" s="387"/>
      <c r="F1207" s="1106" t="str">
        <f t="shared" si="750"/>
        <v>Non-agency CMBS, medium rated</v>
      </c>
      <c r="G1207" s="1226"/>
      <c r="H1207" s="1226"/>
      <c r="I1207" s="1226"/>
      <c r="J1207" s="1226"/>
      <c r="K1207" s="1226"/>
      <c r="L1207" s="1226"/>
      <c r="M1207" s="400">
        <f t="shared" si="751"/>
        <v>0</v>
      </c>
      <c r="N1207" s="411">
        <f t="shared" si="746"/>
        <v>0</v>
      </c>
      <c r="O1207" s="1374"/>
      <c r="P1207" s="1373"/>
      <c r="Q1207" s="1373"/>
      <c r="R1207" s="1373"/>
      <c r="S1207" s="1373"/>
      <c r="T1207" s="1373"/>
      <c r="U1207" s="1373"/>
      <c r="V1207" s="1373"/>
      <c r="W1207" s="1373"/>
      <c r="X1207" s="1373"/>
      <c r="Y1207" s="1373"/>
      <c r="Z1207" s="1373"/>
      <c r="AA1207" s="1373"/>
      <c r="AB1207" s="1373"/>
      <c r="AC1207" s="400">
        <f t="shared" si="752"/>
        <v>0</v>
      </c>
      <c r="AD1207" s="1199"/>
      <c r="AE1207" s="1199"/>
      <c r="AF1207" s="1200"/>
    </row>
    <row r="1208" spans="1:32" ht="15" customHeight="1" outlineLevel="1" x14ac:dyDescent="0.2">
      <c r="A1208" s="373">
        <v>137</v>
      </c>
      <c r="B1208" s="658"/>
      <c r="C1208" s="386"/>
      <c r="D1208" s="386"/>
      <c r="E1208" s="387"/>
      <c r="F1208" s="1106" t="str">
        <f t="shared" si="750"/>
        <v>Non-agency CMBS, low or not rated</v>
      </c>
      <c r="G1208" s="1226"/>
      <c r="H1208" s="1226"/>
      <c r="I1208" s="1226"/>
      <c r="J1208" s="1226"/>
      <c r="K1208" s="1226"/>
      <c r="L1208" s="1226"/>
      <c r="M1208" s="400">
        <f t="shared" si="751"/>
        <v>0</v>
      </c>
      <c r="N1208" s="411">
        <f t="shared" si="746"/>
        <v>0</v>
      </c>
      <c r="O1208" s="1374"/>
      <c r="P1208" s="1373"/>
      <c r="Q1208" s="1373"/>
      <c r="R1208" s="1373"/>
      <c r="S1208" s="1373"/>
      <c r="T1208" s="1373"/>
      <c r="U1208" s="1373"/>
      <c r="V1208" s="1373"/>
      <c r="W1208" s="1373"/>
      <c r="X1208" s="1373"/>
      <c r="Y1208" s="1373"/>
      <c r="Z1208" s="1373"/>
      <c r="AA1208" s="1373"/>
      <c r="AB1208" s="1373"/>
      <c r="AC1208" s="400">
        <f t="shared" si="752"/>
        <v>0</v>
      </c>
      <c r="AD1208" s="1199"/>
      <c r="AE1208" s="1199"/>
      <c r="AF1208" s="1200"/>
    </row>
    <row r="1209" spans="1:32" ht="15" customHeight="1" outlineLevel="1" x14ac:dyDescent="0.2">
      <c r="A1209" s="373">
        <v>138</v>
      </c>
      <c r="B1209" s="658"/>
      <c r="C1209" s="386"/>
      <c r="D1209" s="386"/>
      <c r="E1209" s="1100" t="str">
        <f>E433</f>
        <v>Non-agency residential MBS (RMBS)</v>
      </c>
      <c r="F1209" s="1237"/>
      <c r="G1209" s="1237"/>
      <c r="H1209" s="1237"/>
      <c r="I1209" s="1237"/>
      <c r="J1209" s="1237"/>
      <c r="K1209" s="1237"/>
      <c r="L1209" s="1237"/>
      <c r="M1209" s="399">
        <f>SUBTOTAL(9,M1210:M1212)</f>
        <v>0</v>
      </c>
      <c r="N1209" s="402">
        <f t="shared" ref="N1209" si="753">SUBTOTAL(9,N1210:N1212)</f>
        <v>0</v>
      </c>
      <c r="O1209" s="1374"/>
      <c r="P1209" s="1373"/>
      <c r="Q1209" s="1373"/>
      <c r="R1209" s="1373"/>
      <c r="S1209" s="1373"/>
      <c r="T1209" s="1373"/>
      <c r="U1209" s="1373"/>
      <c r="V1209" s="1373"/>
      <c r="W1209" s="1373"/>
      <c r="X1209" s="1373"/>
      <c r="Y1209" s="1373"/>
      <c r="Z1209" s="1373"/>
      <c r="AA1209" s="1373"/>
      <c r="AB1209" s="1373"/>
      <c r="AC1209" s="399">
        <f t="shared" ref="AC1209" si="754">SUBTOTAL(9,AC1210:AC1212)</f>
        <v>0</v>
      </c>
      <c r="AD1209" s="1199"/>
      <c r="AE1209" s="1199"/>
      <c r="AF1209" s="1200"/>
    </row>
    <row r="1210" spans="1:32" ht="15" customHeight="1" outlineLevel="1" x14ac:dyDescent="0.2">
      <c r="A1210" s="373">
        <v>139</v>
      </c>
      <c r="B1210" s="658"/>
      <c r="C1210" s="386"/>
      <c r="D1210" s="386"/>
      <c r="E1210" s="387"/>
      <c r="F1210" s="1106" t="str">
        <f t="shared" ref="F1210:F1212" si="755">F434</f>
        <v>Non-agency RMBS, high rated</v>
      </c>
      <c r="G1210" s="1226"/>
      <c r="H1210" s="1226"/>
      <c r="I1210" s="1226"/>
      <c r="J1210" s="1226"/>
      <c r="K1210" s="1226"/>
      <c r="L1210" s="1226"/>
      <c r="M1210" s="400">
        <f t="shared" ref="M1210:M1212" si="756">M434</f>
        <v>0</v>
      </c>
      <c r="N1210" s="411">
        <f t="shared" si="746"/>
        <v>0</v>
      </c>
      <c r="O1210" s="1374"/>
      <c r="P1210" s="1373"/>
      <c r="Q1210" s="1373"/>
      <c r="R1210" s="1373"/>
      <c r="S1210" s="1373"/>
      <c r="T1210" s="1373"/>
      <c r="U1210" s="1373"/>
      <c r="V1210" s="1373"/>
      <c r="W1210" s="1373"/>
      <c r="X1210" s="1373"/>
      <c r="Y1210" s="1373"/>
      <c r="Z1210" s="1373"/>
      <c r="AA1210" s="1373"/>
      <c r="AB1210" s="1373"/>
      <c r="AC1210" s="400">
        <f t="shared" ref="AC1210:AC1212" si="757">M1210-SUM(N1210:AB1210)</f>
        <v>0</v>
      </c>
      <c r="AD1210" s="1199"/>
      <c r="AE1210" s="1199"/>
      <c r="AF1210" s="1200"/>
    </row>
    <row r="1211" spans="1:32" ht="15" customHeight="1" outlineLevel="1" x14ac:dyDescent="0.2">
      <c r="A1211" s="373">
        <v>140</v>
      </c>
      <c r="B1211" s="658"/>
      <c r="C1211" s="386"/>
      <c r="D1211" s="386"/>
      <c r="E1211" s="387"/>
      <c r="F1211" s="1106" t="str">
        <f t="shared" si="755"/>
        <v>Non-agency RMBS, medium rated</v>
      </c>
      <c r="G1211" s="1226"/>
      <c r="H1211" s="1226"/>
      <c r="I1211" s="1226"/>
      <c r="J1211" s="1226"/>
      <c r="K1211" s="1226"/>
      <c r="L1211" s="1226"/>
      <c r="M1211" s="400">
        <f t="shared" si="756"/>
        <v>0</v>
      </c>
      <c r="N1211" s="411">
        <f t="shared" si="746"/>
        <v>0</v>
      </c>
      <c r="O1211" s="1374"/>
      <c r="P1211" s="1373"/>
      <c r="Q1211" s="1373"/>
      <c r="R1211" s="1373"/>
      <c r="S1211" s="1373"/>
      <c r="T1211" s="1373"/>
      <c r="U1211" s="1373"/>
      <c r="V1211" s="1373"/>
      <c r="W1211" s="1373"/>
      <c r="X1211" s="1373"/>
      <c r="Y1211" s="1373"/>
      <c r="Z1211" s="1373"/>
      <c r="AA1211" s="1373"/>
      <c r="AB1211" s="1373"/>
      <c r="AC1211" s="400">
        <f t="shared" si="757"/>
        <v>0</v>
      </c>
      <c r="AD1211" s="1199"/>
      <c r="AE1211" s="1199"/>
      <c r="AF1211" s="1200"/>
    </row>
    <row r="1212" spans="1:32" ht="15" customHeight="1" outlineLevel="1" x14ac:dyDescent="0.2">
      <c r="A1212" s="373">
        <v>141</v>
      </c>
      <c r="B1212" s="658"/>
      <c r="C1212" s="386"/>
      <c r="D1212" s="386"/>
      <c r="E1212" s="387"/>
      <c r="F1212" s="1106" t="str">
        <f t="shared" si="755"/>
        <v>Non-agency RMBS, low or not rated</v>
      </c>
      <c r="G1212" s="1226"/>
      <c r="H1212" s="1226"/>
      <c r="I1212" s="1226"/>
      <c r="J1212" s="1226"/>
      <c r="K1212" s="1226"/>
      <c r="L1212" s="1226"/>
      <c r="M1212" s="400">
        <f t="shared" si="756"/>
        <v>0</v>
      </c>
      <c r="N1212" s="411">
        <f t="shared" si="746"/>
        <v>0</v>
      </c>
      <c r="O1212" s="1375"/>
      <c r="P1212" s="1376"/>
      <c r="Q1212" s="1376"/>
      <c r="R1212" s="1376"/>
      <c r="S1212" s="1376"/>
      <c r="T1212" s="1376"/>
      <c r="U1212" s="1376"/>
      <c r="V1212" s="1376"/>
      <c r="W1212" s="1376"/>
      <c r="X1212" s="1376"/>
      <c r="Y1212" s="1376"/>
      <c r="Z1212" s="1376"/>
      <c r="AA1212" s="1376"/>
      <c r="AB1212" s="1376"/>
      <c r="AC1212" s="400">
        <f t="shared" si="757"/>
        <v>0</v>
      </c>
      <c r="AD1212" s="1202"/>
      <c r="AE1212" s="1202"/>
      <c r="AF1212" s="1203"/>
    </row>
    <row r="1213" spans="1:32" ht="15" customHeight="1" outlineLevel="1" x14ac:dyDescent="0.2">
      <c r="A1213" s="373">
        <v>142</v>
      </c>
      <c r="B1213" s="658"/>
      <c r="C1213" s="386"/>
      <c r="D1213" s="1103" t="str">
        <f>D437</f>
        <v>Corporate bonds and paper (CBP)</v>
      </c>
      <c r="E1213" s="1114"/>
      <c r="F1213" s="1114"/>
      <c r="G1213" s="1114"/>
      <c r="H1213" s="1114"/>
      <c r="I1213" s="1114"/>
      <c r="J1213" s="1114"/>
      <c r="K1213" s="1114"/>
      <c r="L1213" s="1114"/>
      <c r="M1213" s="1114"/>
      <c r="N1213" s="1114"/>
      <c r="O1213" s="1114"/>
      <c r="P1213" s="1114"/>
      <c r="Q1213" s="1114"/>
      <c r="R1213" s="1114"/>
      <c r="S1213" s="1114"/>
      <c r="T1213" s="1114"/>
      <c r="U1213" s="1114"/>
      <c r="V1213" s="1114"/>
      <c r="W1213" s="1114"/>
      <c r="X1213" s="1114"/>
      <c r="Y1213" s="1114"/>
      <c r="Z1213" s="1114"/>
      <c r="AA1213" s="1114"/>
      <c r="AB1213" s="1114"/>
      <c r="AC1213" s="1114"/>
      <c r="AD1213" s="1114"/>
      <c r="AE1213" s="1114"/>
      <c r="AF1213" s="1355"/>
    </row>
    <row r="1214" spans="1:32" ht="15" customHeight="1" outlineLevel="1" x14ac:dyDescent="0.2">
      <c r="A1214" s="373">
        <v>143</v>
      </c>
      <c r="B1214" s="658"/>
      <c r="C1214" s="386"/>
      <c r="D1214" s="386"/>
      <c r="E1214" s="1097" t="str">
        <f>E438</f>
        <v>Non-FI issued CBP, high rated</v>
      </c>
      <c r="F1214" s="1238"/>
      <c r="G1214" s="1238"/>
      <c r="H1214" s="1238"/>
      <c r="I1214" s="1238"/>
      <c r="J1214" s="1238"/>
      <c r="K1214" s="1238"/>
      <c r="L1214" s="1238"/>
      <c r="M1214" s="399">
        <f>SUBTOTAL(9,M1215:M1216)</f>
        <v>0</v>
      </c>
      <c r="N1214" s="402">
        <f t="shared" ref="N1214" si="758">SUBTOTAL(9,N1215:N1216)</f>
        <v>0</v>
      </c>
      <c r="O1214" s="1207"/>
      <c r="P1214" s="1254"/>
      <c r="Q1214" s="1254"/>
      <c r="R1214" s="1254"/>
      <c r="S1214" s="1254"/>
      <c r="T1214" s="1254"/>
      <c r="U1214" s="1254"/>
      <c r="V1214" s="1254"/>
      <c r="W1214" s="1254"/>
      <c r="X1214" s="1254"/>
      <c r="Y1214" s="1254"/>
      <c r="Z1214" s="1254"/>
      <c r="AA1214" s="1254"/>
      <c r="AB1214" s="1254"/>
      <c r="AC1214" s="399">
        <f t="shared" ref="AC1214" si="759">SUBTOTAL(9,AC1215:AC1216)</f>
        <v>0</v>
      </c>
      <c r="AD1214" s="1196"/>
      <c r="AE1214" s="1196"/>
      <c r="AF1214" s="1197"/>
    </row>
    <row r="1215" spans="1:32" ht="15" customHeight="1" outlineLevel="1" x14ac:dyDescent="0.2">
      <c r="A1215" s="373">
        <v>144</v>
      </c>
      <c r="B1215" s="658"/>
      <c r="C1215" s="386"/>
      <c r="D1215" s="386"/>
      <c r="E1215" s="387"/>
      <c r="F1215" s="1106" t="str">
        <f t="shared" ref="F1215:F1216" si="760">F439</f>
        <v>Non-FI issued unsecured bond and paper, high rated</v>
      </c>
      <c r="G1215" s="1226"/>
      <c r="H1215" s="1226"/>
      <c r="I1215" s="1226"/>
      <c r="J1215" s="1226"/>
      <c r="K1215" s="1226"/>
      <c r="L1215" s="1226"/>
      <c r="M1215" s="400">
        <f t="shared" ref="M1215:M1223" si="761">M439</f>
        <v>0</v>
      </c>
      <c r="N1215" s="411">
        <f t="shared" ref="N1215:N1216" si="762">M1215</f>
        <v>0</v>
      </c>
      <c r="O1215" s="1362"/>
      <c r="P1215" s="1254"/>
      <c r="Q1215" s="1254"/>
      <c r="R1215" s="1254"/>
      <c r="S1215" s="1254"/>
      <c r="T1215" s="1254"/>
      <c r="U1215" s="1254"/>
      <c r="V1215" s="1254"/>
      <c r="W1215" s="1254"/>
      <c r="X1215" s="1254"/>
      <c r="Y1215" s="1254"/>
      <c r="Z1215" s="1254"/>
      <c r="AA1215" s="1254"/>
      <c r="AB1215" s="1254"/>
      <c r="AC1215" s="400">
        <f t="shared" ref="AC1215:AC1216" si="763">M1215-SUM(N1215:AB1215)</f>
        <v>0</v>
      </c>
      <c r="AD1215" s="1199"/>
      <c r="AE1215" s="1199"/>
      <c r="AF1215" s="1200"/>
    </row>
    <row r="1216" spans="1:32" ht="15" customHeight="1" outlineLevel="1" x14ac:dyDescent="0.2">
      <c r="A1216" s="373">
        <v>145</v>
      </c>
      <c r="B1216" s="658"/>
      <c r="C1216" s="386"/>
      <c r="D1216" s="386"/>
      <c r="E1216" s="387"/>
      <c r="F1216" s="1106" t="str">
        <f t="shared" si="760"/>
        <v>Non-FI issued covered bonds, high rated</v>
      </c>
      <c r="G1216" s="1226"/>
      <c r="H1216" s="1226"/>
      <c r="I1216" s="1226"/>
      <c r="J1216" s="1226"/>
      <c r="K1216" s="1226"/>
      <c r="L1216" s="1226"/>
      <c r="M1216" s="400">
        <f t="shared" si="761"/>
        <v>0</v>
      </c>
      <c r="N1216" s="411">
        <f t="shared" si="762"/>
        <v>0</v>
      </c>
      <c r="O1216" s="1362"/>
      <c r="P1216" s="1254"/>
      <c r="Q1216" s="1254"/>
      <c r="R1216" s="1254"/>
      <c r="S1216" s="1254"/>
      <c r="T1216" s="1254"/>
      <c r="U1216" s="1254"/>
      <c r="V1216" s="1254"/>
      <c r="W1216" s="1254"/>
      <c r="X1216" s="1254"/>
      <c r="Y1216" s="1254"/>
      <c r="Z1216" s="1254"/>
      <c r="AA1216" s="1254"/>
      <c r="AB1216" s="1254"/>
      <c r="AC1216" s="400">
        <f t="shared" si="763"/>
        <v>0</v>
      </c>
      <c r="AD1216" s="1199"/>
      <c r="AE1216" s="1199"/>
      <c r="AF1216" s="1200"/>
    </row>
    <row r="1217" spans="1:32" ht="15" customHeight="1" outlineLevel="1" x14ac:dyDescent="0.2">
      <c r="A1217" s="373">
        <v>146</v>
      </c>
      <c r="B1217" s="658"/>
      <c r="C1217" s="386"/>
      <c r="D1217" s="386"/>
      <c r="E1217" s="1100" t="str">
        <f>E441</f>
        <v>FI issued CBP, high rated</v>
      </c>
      <c r="F1217" s="1237"/>
      <c r="G1217" s="1237"/>
      <c r="H1217" s="1237"/>
      <c r="I1217" s="1237"/>
      <c r="J1217" s="1237"/>
      <c r="K1217" s="1237"/>
      <c r="L1217" s="1237"/>
      <c r="M1217" s="399">
        <f>SUBTOTAL(9,M1218:M1220)</f>
        <v>0</v>
      </c>
      <c r="N1217" s="402">
        <f t="shared" ref="N1217" si="764">SUBTOTAL(9,N1218:N1220)</f>
        <v>0</v>
      </c>
      <c r="O1217" s="1362"/>
      <c r="P1217" s="1254"/>
      <c r="Q1217" s="1254"/>
      <c r="R1217" s="1254"/>
      <c r="S1217" s="1254"/>
      <c r="T1217" s="1254"/>
      <c r="U1217" s="1254"/>
      <c r="V1217" s="1254"/>
      <c r="W1217" s="1254"/>
      <c r="X1217" s="1254"/>
      <c r="Y1217" s="1254"/>
      <c r="Z1217" s="1254"/>
      <c r="AA1217" s="1254"/>
      <c r="AB1217" s="1254"/>
      <c r="AC1217" s="399">
        <f t="shared" ref="AC1217" si="765">SUBTOTAL(9,AC1218:AC1220)</f>
        <v>0</v>
      </c>
      <c r="AD1217" s="1199"/>
      <c r="AE1217" s="1199"/>
      <c r="AF1217" s="1200"/>
    </row>
    <row r="1218" spans="1:32" ht="15" customHeight="1" outlineLevel="1" x14ac:dyDescent="0.2">
      <c r="A1218" s="373">
        <v>147</v>
      </c>
      <c r="B1218" s="658"/>
      <c r="C1218" s="386"/>
      <c r="D1218" s="386"/>
      <c r="E1218" s="387"/>
      <c r="F1218" s="1106" t="str">
        <f t="shared" ref="F1218:F1220" si="766">F442</f>
        <v>FI issued unsecured bonds and paper, high rated</v>
      </c>
      <c r="G1218" s="1226"/>
      <c r="H1218" s="1226"/>
      <c r="I1218" s="1226"/>
      <c r="J1218" s="1226"/>
      <c r="K1218" s="1226"/>
      <c r="L1218" s="1226"/>
      <c r="M1218" s="400">
        <f t="shared" si="761"/>
        <v>0</v>
      </c>
      <c r="N1218" s="411">
        <f t="shared" ref="N1218:N1220" si="767">M1218</f>
        <v>0</v>
      </c>
      <c r="O1218" s="1362"/>
      <c r="P1218" s="1254"/>
      <c r="Q1218" s="1254"/>
      <c r="R1218" s="1254"/>
      <c r="S1218" s="1254"/>
      <c r="T1218" s="1254"/>
      <c r="U1218" s="1254"/>
      <c r="V1218" s="1254"/>
      <c r="W1218" s="1254"/>
      <c r="X1218" s="1254"/>
      <c r="Y1218" s="1254"/>
      <c r="Z1218" s="1254"/>
      <c r="AA1218" s="1254"/>
      <c r="AB1218" s="1254"/>
      <c r="AC1218" s="400">
        <f t="shared" ref="AC1218:AC1220" si="768">M1218-SUM(N1218:AB1218)</f>
        <v>0</v>
      </c>
      <c r="AD1218" s="1199"/>
      <c r="AE1218" s="1199"/>
      <c r="AF1218" s="1200"/>
    </row>
    <row r="1219" spans="1:32" ht="15" customHeight="1" outlineLevel="1" x14ac:dyDescent="0.2">
      <c r="A1219" s="373">
        <v>148</v>
      </c>
      <c r="B1219" s="658"/>
      <c r="C1219" s="386"/>
      <c r="D1219" s="386"/>
      <c r="E1219" s="387"/>
      <c r="F1219" s="1106" t="str">
        <f t="shared" si="766"/>
        <v>FI issued covered bonds, high rated</v>
      </c>
      <c r="G1219" s="1226"/>
      <c r="H1219" s="1226"/>
      <c r="I1219" s="1226"/>
      <c r="J1219" s="1226"/>
      <c r="K1219" s="1226"/>
      <c r="L1219" s="1226"/>
      <c r="M1219" s="400">
        <f t="shared" si="761"/>
        <v>0</v>
      </c>
      <c r="N1219" s="411">
        <f t="shared" si="767"/>
        <v>0</v>
      </c>
      <c r="O1219" s="1362"/>
      <c r="P1219" s="1254"/>
      <c r="Q1219" s="1254"/>
      <c r="R1219" s="1254"/>
      <c r="S1219" s="1254"/>
      <c r="T1219" s="1254"/>
      <c r="U1219" s="1254"/>
      <c r="V1219" s="1254"/>
      <c r="W1219" s="1254"/>
      <c r="X1219" s="1254"/>
      <c r="Y1219" s="1254"/>
      <c r="Z1219" s="1254"/>
      <c r="AA1219" s="1254"/>
      <c r="AB1219" s="1254"/>
      <c r="AC1219" s="400">
        <f t="shared" si="768"/>
        <v>0</v>
      </c>
      <c r="AD1219" s="1199"/>
      <c r="AE1219" s="1199"/>
      <c r="AF1219" s="1200"/>
    </row>
    <row r="1220" spans="1:32" ht="15" customHeight="1" outlineLevel="1" x14ac:dyDescent="0.2">
      <c r="A1220" s="373">
        <v>149</v>
      </c>
      <c r="B1220" s="658"/>
      <c r="C1220" s="386"/>
      <c r="D1220" s="386"/>
      <c r="E1220" s="387"/>
      <c r="F1220" s="1106" t="str">
        <f t="shared" si="766"/>
        <v>FI issued jumbo covered bonds, high rated</v>
      </c>
      <c r="G1220" s="1226"/>
      <c r="H1220" s="1226"/>
      <c r="I1220" s="1226"/>
      <c r="J1220" s="1226"/>
      <c r="K1220" s="1226"/>
      <c r="L1220" s="1226"/>
      <c r="M1220" s="400">
        <f t="shared" si="761"/>
        <v>0</v>
      </c>
      <c r="N1220" s="411">
        <f t="shared" si="767"/>
        <v>0</v>
      </c>
      <c r="O1220" s="1362"/>
      <c r="P1220" s="1254"/>
      <c r="Q1220" s="1254"/>
      <c r="R1220" s="1254"/>
      <c r="S1220" s="1254"/>
      <c r="T1220" s="1254"/>
      <c r="U1220" s="1254"/>
      <c r="V1220" s="1254"/>
      <c r="W1220" s="1254"/>
      <c r="X1220" s="1254"/>
      <c r="Y1220" s="1254"/>
      <c r="Z1220" s="1254"/>
      <c r="AA1220" s="1254"/>
      <c r="AB1220" s="1254"/>
      <c r="AC1220" s="400">
        <f t="shared" si="768"/>
        <v>0</v>
      </c>
      <c r="AD1220" s="1199"/>
      <c r="AE1220" s="1199"/>
      <c r="AF1220" s="1200"/>
    </row>
    <row r="1221" spans="1:32" ht="15" customHeight="1" outlineLevel="1" x14ac:dyDescent="0.2">
      <c r="A1221" s="373">
        <v>150</v>
      </c>
      <c r="B1221" s="658"/>
      <c r="C1221" s="386"/>
      <c r="D1221" s="386"/>
      <c r="E1221" s="1100" t="str">
        <f>E445</f>
        <v>Non-FI issued CBP, medium rated</v>
      </c>
      <c r="F1221" s="1237"/>
      <c r="G1221" s="1237"/>
      <c r="H1221" s="1237"/>
      <c r="I1221" s="1237"/>
      <c r="J1221" s="1237"/>
      <c r="K1221" s="1237"/>
      <c r="L1221" s="1237"/>
      <c r="M1221" s="399">
        <f>SUBTOTAL(9,M1222:M1223)</f>
        <v>0</v>
      </c>
      <c r="N1221" s="402">
        <f t="shared" ref="N1221" si="769">SUBTOTAL(9,N1222:N1223)</f>
        <v>0</v>
      </c>
      <c r="O1221" s="1362"/>
      <c r="P1221" s="1254"/>
      <c r="Q1221" s="1254"/>
      <c r="R1221" s="1254"/>
      <c r="S1221" s="1254"/>
      <c r="T1221" s="1254"/>
      <c r="U1221" s="1254"/>
      <c r="V1221" s="1254"/>
      <c r="W1221" s="1254"/>
      <c r="X1221" s="1254"/>
      <c r="Y1221" s="1254"/>
      <c r="Z1221" s="1254"/>
      <c r="AA1221" s="1254"/>
      <c r="AB1221" s="1254"/>
      <c r="AC1221" s="399">
        <f t="shared" ref="AC1221" si="770">SUBTOTAL(9,AC1222:AC1223)</f>
        <v>0</v>
      </c>
      <c r="AD1221" s="1199"/>
      <c r="AE1221" s="1199"/>
      <c r="AF1221" s="1200"/>
    </row>
    <row r="1222" spans="1:32" ht="15" customHeight="1" outlineLevel="1" x14ac:dyDescent="0.2">
      <c r="A1222" s="373">
        <v>151</v>
      </c>
      <c r="B1222" s="658"/>
      <c r="C1222" s="386"/>
      <c r="D1222" s="386"/>
      <c r="E1222" s="387"/>
      <c r="F1222" s="1106" t="str">
        <f t="shared" ref="F1222:F1223" si="771">F446</f>
        <v>Non-FI issued unsecured bonds and paper, medium rated</v>
      </c>
      <c r="G1222" s="1226"/>
      <c r="H1222" s="1226"/>
      <c r="I1222" s="1226"/>
      <c r="J1222" s="1226"/>
      <c r="K1222" s="1226"/>
      <c r="L1222" s="1226"/>
      <c r="M1222" s="400">
        <f t="shared" si="761"/>
        <v>0</v>
      </c>
      <c r="N1222" s="411">
        <f t="shared" ref="N1222:N1223" si="772">M1222</f>
        <v>0</v>
      </c>
      <c r="O1222" s="1362"/>
      <c r="P1222" s="1254"/>
      <c r="Q1222" s="1254"/>
      <c r="R1222" s="1254"/>
      <c r="S1222" s="1254"/>
      <c r="T1222" s="1254"/>
      <c r="U1222" s="1254"/>
      <c r="V1222" s="1254"/>
      <c r="W1222" s="1254"/>
      <c r="X1222" s="1254"/>
      <c r="Y1222" s="1254"/>
      <c r="Z1222" s="1254"/>
      <c r="AA1222" s="1254"/>
      <c r="AB1222" s="1254"/>
      <c r="AC1222" s="400">
        <f t="shared" ref="AC1222:AC1223" si="773">M1222-SUM(N1222:AB1222)</f>
        <v>0</v>
      </c>
      <c r="AD1222" s="1199"/>
      <c r="AE1222" s="1199"/>
      <c r="AF1222" s="1200"/>
    </row>
    <row r="1223" spans="1:32" ht="15" customHeight="1" outlineLevel="1" x14ac:dyDescent="0.2">
      <c r="A1223" s="373">
        <v>152</v>
      </c>
      <c r="B1223" s="658"/>
      <c r="C1223" s="386"/>
      <c r="D1223" s="386"/>
      <c r="E1223" s="387"/>
      <c r="F1223" s="1106" t="str">
        <f t="shared" si="771"/>
        <v>Non-FI issued covered bonds, medium rated</v>
      </c>
      <c r="G1223" s="1226"/>
      <c r="H1223" s="1226"/>
      <c r="I1223" s="1226"/>
      <c r="J1223" s="1226"/>
      <c r="K1223" s="1226"/>
      <c r="L1223" s="1226"/>
      <c r="M1223" s="400">
        <f t="shared" si="761"/>
        <v>0</v>
      </c>
      <c r="N1223" s="411">
        <f t="shared" si="772"/>
        <v>0</v>
      </c>
      <c r="O1223" s="1362"/>
      <c r="P1223" s="1254"/>
      <c r="Q1223" s="1254"/>
      <c r="R1223" s="1254"/>
      <c r="S1223" s="1254"/>
      <c r="T1223" s="1254"/>
      <c r="U1223" s="1254"/>
      <c r="V1223" s="1254"/>
      <c r="W1223" s="1254"/>
      <c r="X1223" s="1254"/>
      <c r="Y1223" s="1254"/>
      <c r="Z1223" s="1254"/>
      <c r="AA1223" s="1254"/>
      <c r="AB1223" s="1254"/>
      <c r="AC1223" s="400">
        <f t="shared" si="773"/>
        <v>0</v>
      </c>
      <c r="AD1223" s="1199"/>
      <c r="AE1223" s="1199"/>
      <c r="AF1223" s="1200"/>
    </row>
    <row r="1224" spans="1:32" ht="15" customHeight="1" outlineLevel="1" x14ac:dyDescent="0.2">
      <c r="A1224" s="373">
        <v>153</v>
      </c>
      <c r="B1224" s="658"/>
      <c r="C1224" s="386"/>
      <c r="D1224" s="386"/>
      <c r="E1224" s="1100" t="str">
        <f>E448</f>
        <v>FI issued CBP, medium rated</v>
      </c>
      <c r="F1224" s="1237"/>
      <c r="G1224" s="1237"/>
      <c r="H1224" s="1237"/>
      <c r="I1224" s="1237"/>
      <c r="J1224" s="1237"/>
      <c r="K1224" s="1237"/>
      <c r="L1224" s="1237"/>
      <c r="M1224" s="399">
        <f>SUBTOTAL(9,M1225:M1227)</f>
        <v>0</v>
      </c>
      <c r="N1224" s="402">
        <f t="shared" ref="N1224" si="774">SUBTOTAL(9,N1225:N1227)</f>
        <v>0</v>
      </c>
      <c r="O1224" s="1362"/>
      <c r="P1224" s="1254"/>
      <c r="Q1224" s="1254"/>
      <c r="R1224" s="1254"/>
      <c r="S1224" s="1254"/>
      <c r="T1224" s="1254"/>
      <c r="U1224" s="1254"/>
      <c r="V1224" s="1254"/>
      <c r="W1224" s="1254"/>
      <c r="X1224" s="1254"/>
      <c r="Y1224" s="1254"/>
      <c r="Z1224" s="1254"/>
      <c r="AA1224" s="1254"/>
      <c r="AB1224" s="1254"/>
      <c r="AC1224" s="399">
        <f t="shared" ref="AC1224" si="775">SUBTOTAL(9,AC1225:AC1227)</f>
        <v>0</v>
      </c>
      <c r="AD1224" s="1199"/>
      <c r="AE1224" s="1199"/>
      <c r="AF1224" s="1200"/>
    </row>
    <row r="1225" spans="1:32" ht="15" customHeight="1" outlineLevel="1" x14ac:dyDescent="0.2">
      <c r="A1225" s="373">
        <v>154</v>
      </c>
      <c r="B1225" s="658"/>
      <c r="C1225" s="386"/>
      <c r="D1225" s="386"/>
      <c r="E1225" s="387"/>
      <c r="F1225" s="1106" t="str">
        <f t="shared" ref="F1225:F1227" si="776">F449</f>
        <v>FI issued unsecured bonds and paper, medium rated</v>
      </c>
      <c r="G1225" s="1226"/>
      <c r="H1225" s="1226"/>
      <c r="I1225" s="1226"/>
      <c r="J1225" s="1226"/>
      <c r="K1225" s="1226"/>
      <c r="L1225" s="1226"/>
      <c r="M1225" s="400">
        <f t="shared" ref="M1225:M1227" si="777">M449</f>
        <v>0</v>
      </c>
      <c r="N1225" s="411">
        <f t="shared" ref="N1225:N1227" si="778">M1225</f>
        <v>0</v>
      </c>
      <c r="O1225" s="1362"/>
      <c r="P1225" s="1254"/>
      <c r="Q1225" s="1254"/>
      <c r="R1225" s="1254"/>
      <c r="S1225" s="1254"/>
      <c r="T1225" s="1254"/>
      <c r="U1225" s="1254"/>
      <c r="V1225" s="1254"/>
      <c r="W1225" s="1254"/>
      <c r="X1225" s="1254"/>
      <c r="Y1225" s="1254"/>
      <c r="Z1225" s="1254"/>
      <c r="AA1225" s="1254"/>
      <c r="AB1225" s="1254"/>
      <c r="AC1225" s="400">
        <f t="shared" ref="AC1225:AC1227" si="779">M1225-SUM(N1225:AB1225)</f>
        <v>0</v>
      </c>
      <c r="AD1225" s="1199"/>
      <c r="AE1225" s="1199"/>
      <c r="AF1225" s="1200"/>
    </row>
    <row r="1226" spans="1:32" ht="15" customHeight="1" outlineLevel="1" x14ac:dyDescent="0.2">
      <c r="A1226" s="373">
        <v>155</v>
      </c>
      <c r="B1226" s="658"/>
      <c r="C1226" s="386"/>
      <c r="D1226" s="386"/>
      <c r="E1226" s="387"/>
      <c r="F1226" s="1106" t="str">
        <f t="shared" si="776"/>
        <v>FI issued covered bonds, medium rated</v>
      </c>
      <c r="G1226" s="1226"/>
      <c r="H1226" s="1226"/>
      <c r="I1226" s="1226"/>
      <c r="J1226" s="1226"/>
      <c r="K1226" s="1226"/>
      <c r="L1226" s="1226"/>
      <c r="M1226" s="400">
        <f t="shared" si="777"/>
        <v>0</v>
      </c>
      <c r="N1226" s="411">
        <f t="shared" si="778"/>
        <v>0</v>
      </c>
      <c r="O1226" s="1362"/>
      <c r="P1226" s="1254"/>
      <c r="Q1226" s="1254"/>
      <c r="R1226" s="1254"/>
      <c r="S1226" s="1254"/>
      <c r="T1226" s="1254"/>
      <c r="U1226" s="1254"/>
      <c r="V1226" s="1254"/>
      <c r="W1226" s="1254"/>
      <c r="X1226" s="1254"/>
      <c r="Y1226" s="1254"/>
      <c r="Z1226" s="1254"/>
      <c r="AA1226" s="1254"/>
      <c r="AB1226" s="1254"/>
      <c r="AC1226" s="400">
        <f t="shared" si="779"/>
        <v>0</v>
      </c>
      <c r="AD1226" s="1199"/>
      <c r="AE1226" s="1199"/>
      <c r="AF1226" s="1200"/>
    </row>
    <row r="1227" spans="1:32" ht="15" customHeight="1" outlineLevel="1" x14ac:dyDescent="0.2">
      <c r="A1227" s="373">
        <v>156</v>
      </c>
      <c r="B1227" s="658"/>
      <c r="C1227" s="386"/>
      <c r="D1227" s="386"/>
      <c r="E1227" s="387"/>
      <c r="F1227" s="1106" t="str">
        <f t="shared" si="776"/>
        <v>FI issued jumbo covered bonds, medium rated</v>
      </c>
      <c r="G1227" s="1226"/>
      <c r="H1227" s="1226"/>
      <c r="I1227" s="1226"/>
      <c r="J1227" s="1226"/>
      <c r="K1227" s="1226"/>
      <c r="L1227" s="1226"/>
      <c r="M1227" s="400">
        <f t="shared" si="777"/>
        <v>0</v>
      </c>
      <c r="N1227" s="411">
        <f t="shared" si="778"/>
        <v>0</v>
      </c>
      <c r="O1227" s="1362"/>
      <c r="P1227" s="1254"/>
      <c r="Q1227" s="1254"/>
      <c r="R1227" s="1254"/>
      <c r="S1227" s="1254"/>
      <c r="T1227" s="1254"/>
      <c r="U1227" s="1254"/>
      <c r="V1227" s="1254"/>
      <c r="W1227" s="1254"/>
      <c r="X1227" s="1254"/>
      <c r="Y1227" s="1254"/>
      <c r="Z1227" s="1254"/>
      <c r="AA1227" s="1254"/>
      <c r="AB1227" s="1254"/>
      <c r="AC1227" s="400">
        <f t="shared" si="779"/>
        <v>0</v>
      </c>
      <c r="AD1227" s="1199"/>
      <c r="AE1227" s="1199"/>
      <c r="AF1227" s="1200"/>
    </row>
    <row r="1228" spans="1:32" ht="15" customHeight="1" outlineLevel="1" x14ac:dyDescent="0.2">
      <c r="A1228" s="373">
        <v>157</v>
      </c>
      <c r="B1228" s="658"/>
      <c r="C1228" s="386"/>
      <c r="D1228" s="386"/>
      <c r="E1228" s="1100" t="str">
        <f>E452</f>
        <v>Non-FI issued CBP, low or not rated</v>
      </c>
      <c r="F1228" s="1237"/>
      <c r="G1228" s="1237"/>
      <c r="H1228" s="1237"/>
      <c r="I1228" s="1237"/>
      <c r="J1228" s="1237"/>
      <c r="K1228" s="1237"/>
      <c r="L1228" s="1237"/>
      <c r="M1228" s="399">
        <f>SUBTOTAL(9,M1229:M1230)</f>
        <v>0</v>
      </c>
      <c r="N1228" s="402">
        <f t="shared" ref="N1228" si="780">SUBTOTAL(9,N1229:N1230)</f>
        <v>0</v>
      </c>
      <c r="O1228" s="1207"/>
      <c r="P1228" s="1254"/>
      <c r="Q1228" s="1254"/>
      <c r="R1228" s="1254"/>
      <c r="S1228" s="1254"/>
      <c r="T1228" s="1254"/>
      <c r="U1228" s="1254"/>
      <c r="V1228" s="1254"/>
      <c r="W1228" s="1254"/>
      <c r="X1228" s="1254"/>
      <c r="Y1228" s="1254"/>
      <c r="Z1228" s="1254"/>
      <c r="AA1228" s="1254"/>
      <c r="AB1228" s="1254"/>
      <c r="AC1228" s="399">
        <f t="shared" ref="AC1228" si="781">SUBTOTAL(9,AC1229:AC1230)</f>
        <v>0</v>
      </c>
      <c r="AD1228" s="1199"/>
      <c r="AE1228" s="1199"/>
      <c r="AF1228" s="1200"/>
    </row>
    <row r="1229" spans="1:32" ht="15" customHeight="1" outlineLevel="1" x14ac:dyDescent="0.2">
      <c r="A1229" s="373">
        <v>158</v>
      </c>
      <c r="B1229" s="658"/>
      <c r="C1229" s="386"/>
      <c r="D1229" s="386"/>
      <c r="E1229" s="387"/>
      <c r="F1229" s="1106" t="str">
        <f t="shared" ref="F1229:F1230" si="782">F453</f>
        <v>Non-FI issued unsecured bonds and paper, low or not rated</v>
      </c>
      <c r="G1229" s="1226"/>
      <c r="H1229" s="1226"/>
      <c r="I1229" s="1226"/>
      <c r="J1229" s="1226"/>
      <c r="K1229" s="1226"/>
      <c r="L1229" s="1226"/>
      <c r="M1229" s="400">
        <f t="shared" ref="M1229:M1230" si="783">M453</f>
        <v>0</v>
      </c>
      <c r="N1229" s="411">
        <f t="shared" ref="N1229:N1230" si="784">M1229</f>
        <v>0</v>
      </c>
      <c r="O1229" s="1362"/>
      <c r="P1229" s="1254"/>
      <c r="Q1229" s="1254"/>
      <c r="R1229" s="1254"/>
      <c r="S1229" s="1254"/>
      <c r="T1229" s="1254"/>
      <c r="U1229" s="1254"/>
      <c r="V1229" s="1254"/>
      <c r="W1229" s="1254"/>
      <c r="X1229" s="1254"/>
      <c r="Y1229" s="1254"/>
      <c r="Z1229" s="1254"/>
      <c r="AA1229" s="1254"/>
      <c r="AB1229" s="1254"/>
      <c r="AC1229" s="400">
        <f t="shared" ref="AC1229:AC1230" si="785">M1229-SUM(N1229:AB1229)</f>
        <v>0</v>
      </c>
      <c r="AD1229" s="1199"/>
      <c r="AE1229" s="1199"/>
      <c r="AF1229" s="1200"/>
    </row>
    <row r="1230" spans="1:32" ht="14.25" customHeight="1" outlineLevel="1" x14ac:dyDescent="0.2">
      <c r="A1230" s="373">
        <v>159</v>
      </c>
      <c r="B1230" s="658"/>
      <c r="C1230" s="386"/>
      <c r="D1230" s="386"/>
      <c r="E1230" s="387"/>
      <c r="F1230" s="1106" t="str">
        <f t="shared" si="782"/>
        <v>Non-FI issued covered bonds, low or not rated</v>
      </c>
      <c r="G1230" s="1226"/>
      <c r="H1230" s="1226"/>
      <c r="I1230" s="1226"/>
      <c r="J1230" s="1226"/>
      <c r="K1230" s="1226"/>
      <c r="L1230" s="1226"/>
      <c r="M1230" s="400">
        <f t="shared" si="783"/>
        <v>0</v>
      </c>
      <c r="N1230" s="411">
        <f t="shared" si="784"/>
        <v>0</v>
      </c>
      <c r="O1230" s="1362"/>
      <c r="P1230" s="1254"/>
      <c r="Q1230" s="1254"/>
      <c r="R1230" s="1254"/>
      <c r="S1230" s="1254"/>
      <c r="T1230" s="1254"/>
      <c r="U1230" s="1254"/>
      <c r="V1230" s="1254"/>
      <c r="W1230" s="1254"/>
      <c r="X1230" s="1254"/>
      <c r="Y1230" s="1254"/>
      <c r="Z1230" s="1254"/>
      <c r="AA1230" s="1254"/>
      <c r="AB1230" s="1254"/>
      <c r="AC1230" s="400">
        <f t="shared" si="785"/>
        <v>0</v>
      </c>
      <c r="AD1230" s="1199"/>
      <c r="AE1230" s="1199"/>
      <c r="AF1230" s="1200"/>
    </row>
    <row r="1231" spans="1:32" ht="15" customHeight="1" outlineLevel="1" x14ac:dyDescent="0.2">
      <c r="A1231" s="373">
        <v>160</v>
      </c>
      <c r="B1231" s="658"/>
      <c r="C1231" s="386"/>
      <c r="D1231" s="386"/>
      <c r="E1231" s="1100" t="str">
        <f>E455</f>
        <v>FI issued CBP, low or not rated</v>
      </c>
      <c r="F1231" s="1237"/>
      <c r="G1231" s="1237"/>
      <c r="H1231" s="1237"/>
      <c r="I1231" s="1237"/>
      <c r="J1231" s="1237"/>
      <c r="K1231" s="1237"/>
      <c r="L1231" s="1237"/>
      <c r="M1231" s="399">
        <f>SUBTOTAL(9,M1232:M1234)</f>
        <v>0</v>
      </c>
      <c r="N1231" s="402">
        <f t="shared" ref="N1231" si="786">SUBTOTAL(9,N1232:N1234)</f>
        <v>0</v>
      </c>
      <c r="O1231" s="1362"/>
      <c r="P1231" s="1254"/>
      <c r="Q1231" s="1254"/>
      <c r="R1231" s="1254"/>
      <c r="S1231" s="1254"/>
      <c r="T1231" s="1254"/>
      <c r="U1231" s="1254"/>
      <c r="V1231" s="1254"/>
      <c r="W1231" s="1254"/>
      <c r="X1231" s="1254"/>
      <c r="Y1231" s="1254"/>
      <c r="Z1231" s="1254"/>
      <c r="AA1231" s="1254"/>
      <c r="AB1231" s="1254"/>
      <c r="AC1231" s="399">
        <f t="shared" ref="AC1231" si="787">SUBTOTAL(9,AC1232:AC1234)</f>
        <v>0</v>
      </c>
      <c r="AD1231" s="1199"/>
      <c r="AE1231" s="1199"/>
      <c r="AF1231" s="1200"/>
    </row>
    <row r="1232" spans="1:32" ht="15" customHeight="1" outlineLevel="1" x14ac:dyDescent="0.2">
      <c r="A1232" s="373">
        <v>161</v>
      </c>
      <c r="B1232" s="658"/>
      <c r="C1232" s="386"/>
      <c r="D1232" s="386"/>
      <c r="E1232" s="387"/>
      <c r="F1232" s="1106" t="str">
        <f t="shared" ref="F1232:F1234" si="788">F456</f>
        <v>FI issued unsecured bonds and paper, low or not rated</v>
      </c>
      <c r="G1232" s="1226"/>
      <c r="H1232" s="1226"/>
      <c r="I1232" s="1226"/>
      <c r="J1232" s="1226"/>
      <c r="K1232" s="1226"/>
      <c r="L1232" s="1226"/>
      <c r="M1232" s="400">
        <f t="shared" ref="M1232:M1234" si="789">M456</f>
        <v>0</v>
      </c>
      <c r="N1232" s="411">
        <f t="shared" ref="N1232:N1234" si="790">M1232</f>
        <v>0</v>
      </c>
      <c r="O1232" s="1362"/>
      <c r="P1232" s="1254"/>
      <c r="Q1232" s="1254"/>
      <c r="R1232" s="1254"/>
      <c r="S1232" s="1254"/>
      <c r="T1232" s="1254"/>
      <c r="U1232" s="1254"/>
      <c r="V1232" s="1254"/>
      <c r="W1232" s="1254"/>
      <c r="X1232" s="1254"/>
      <c r="Y1232" s="1254"/>
      <c r="Z1232" s="1254"/>
      <c r="AA1232" s="1254"/>
      <c r="AB1232" s="1254"/>
      <c r="AC1232" s="400">
        <f t="shared" ref="AC1232:AC1234" si="791">M1232-SUM(N1232:AB1232)</f>
        <v>0</v>
      </c>
      <c r="AD1232" s="1199"/>
      <c r="AE1232" s="1199"/>
      <c r="AF1232" s="1200"/>
    </row>
    <row r="1233" spans="1:32" ht="15" customHeight="1" outlineLevel="1" x14ac:dyDescent="0.2">
      <c r="A1233" s="373">
        <v>162</v>
      </c>
      <c r="B1233" s="658"/>
      <c r="C1233" s="659"/>
      <c r="D1233" s="659"/>
      <c r="E1233" s="659"/>
      <c r="F1233" s="1106" t="str">
        <f t="shared" si="788"/>
        <v>FI issued covered bonds, low or not rated</v>
      </c>
      <c r="G1233" s="1226"/>
      <c r="H1233" s="1226"/>
      <c r="I1233" s="1226"/>
      <c r="J1233" s="1226"/>
      <c r="K1233" s="1226"/>
      <c r="L1233" s="1226"/>
      <c r="M1233" s="400">
        <f t="shared" si="789"/>
        <v>0</v>
      </c>
      <c r="N1233" s="411">
        <f t="shared" si="790"/>
        <v>0</v>
      </c>
      <c r="O1233" s="1362"/>
      <c r="P1233" s="1254"/>
      <c r="Q1233" s="1254"/>
      <c r="R1233" s="1254"/>
      <c r="S1233" s="1254"/>
      <c r="T1233" s="1254"/>
      <c r="U1233" s="1254"/>
      <c r="V1233" s="1254"/>
      <c r="W1233" s="1254"/>
      <c r="X1233" s="1254"/>
      <c r="Y1233" s="1254"/>
      <c r="Z1233" s="1254"/>
      <c r="AA1233" s="1254"/>
      <c r="AB1233" s="1254"/>
      <c r="AC1233" s="400">
        <f t="shared" si="791"/>
        <v>0</v>
      </c>
      <c r="AD1233" s="1199"/>
      <c r="AE1233" s="1199"/>
      <c r="AF1233" s="1200"/>
    </row>
    <row r="1234" spans="1:32" ht="15" customHeight="1" outlineLevel="1" x14ac:dyDescent="0.2">
      <c r="A1234" s="373">
        <v>163</v>
      </c>
      <c r="B1234" s="651"/>
      <c r="C1234" s="652"/>
      <c r="D1234" s="652"/>
      <c r="E1234" s="652"/>
      <c r="F1234" s="1106" t="str">
        <f t="shared" si="788"/>
        <v>FI issued jumbo covered bonds, low or not rated</v>
      </c>
      <c r="G1234" s="1226"/>
      <c r="H1234" s="1226"/>
      <c r="I1234" s="1226"/>
      <c r="J1234" s="1226"/>
      <c r="K1234" s="1226"/>
      <c r="L1234" s="1226"/>
      <c r="M1234" s="400">
        <f t="shared" si="789"/>
        <v>0</v>
      </c>
      <c r="N1234" s="411">
        <f t="shared" si="790"/>
        <v>0</v>
      </c>
      <c r="O1234" s="1383"/>
      <c r="P1234" s="977"/>
      <c r="Q1234" s="977"/>
      <c r="R1234" s="977"/>
      <c r="S1234" s="977"/>
      <c r="T1234" s="977"/>
      <c r="U1234" s="977"/>
      <c r="V1234" s="977"/>
      <c r="W1234" s="977"/>
      <c r="X1234" s="977"/>
      <c r="Y1234" s="977"/>
      <c r="Z1234" s="977"/>
      <c r="AA1234" s="977"/>
      <c r="AB1234" s="977"/>
      <c r="AC1234" s="400">
        <f t="shared" si="791"/>
        <v>0</v>
      </c>
      <c r="AD1234" s="1202"/>
      <c r="AE1234" s="1202"/>
      <c r="AF1234" s="1203"/>
    </row>
    <row r="1235" spans="1:32" outlineLevel="1" x14ac:dyDescent="0.2">
      <c r="A1235" s="373">
        <v>164</v>
      </c>
      <c r="B1235" s="653"/>
      <c r="C1235" s="654"/>
      <c r="D1235" s="1103" t="str">
        <f>D459</f>
        <v>Asset backed securities (ABS) and Asset backed commercial paper (ABCP)</v>
      </c>
      <c r="E1235" s="1114"/>
      <c r="F1235" s="1114"/>
      <c r="G1235" s="1114"/>
      <c r="H1235" s="1114"/>
      <c r="I1235" s="1114"/>
      <c r="J1235" s="1114"/>
      <c r="K1235" s="1114"/>
      <c r="L1235" s="1114"/>
      <c r="M1235" s="1114"/>
      <c r="N1235" s="1114"/>
      <c r="O1235" s="1114"/>
      <c r="P1235" s="1114"/>
      <c r="Q1235" s="1114"/>
      <c r="R1235" s="1114"/>
      <c r="S1235" s="1114"/>
      <c r="T1235" s="1114"/>
      <c r="U1235" s="1114"/>
      <c r="V1235" s="1114"/>
      <c r="W1235" s="1114"/>
      <c r="X1235" s="1114"/>
      <c r="Y1235" s="1114"/>
      <c r="Z1235" s="1114"/>
      <c r="AA1235" s="1114"/>
      <c r="AB1235" s="1114"/>
      <c r="AC1235" s="1114"/>
      <c r="AD1235" s="1114"/>
      <c r="AE1235" s="1114"/>
      <c r="AF1235" s="1355"/>
    </row>
    <row r="1236" spans="1:32" outlineLevel="1" x14ac:dyDescent="0.2">
      <c r="A1236" s="373">
        <v>165</v>
      </c>
      <c r="B1236" s="658"/>
      <c r="C1236" s="659"/>
      <c r="D1236" s="659"/>
      <c r="E1236" s="1097" t="str">
        <f>E460</f>
        <v>Non-FI issued ABS and ABCP, high rated</v>
      </c>
      <c r="F1236" s="1238"/>
      <c r="G1236" s="1238"/>
      <c r="H1236" s="1238"/>
      <c r="I1236" s="1238"/>
      <c r="J1236" s="1238"/>
      <c r="K1236" s="1238"/>
      <c r="L1236" s="1238"/>
      <c r="M1236" s="399">
        <f>SUBTOTAL(9,M1237:M1238)</f>
        <v>0</v>
      </c>
      <c r="N1236" s="402">
        <f t="shared" ref="N1236" si="792">SUBTOTAL(9,N1237:N1238)</f>
        <v>0</v>
      </c>
      <c r="O1236" s="1207"/>
      <c r="P1236" s="1254"/>
      <c r="Q1236" s="1254"/>
      <c r="R1236" s="1254"/>
      <c r="S1236" s="1254"/>
      <c r="T1236" s="1254"/>
      <c r="U1236" s="1254"/>
      <c r="V1236" s="1254"/>
      <c r="W1236" s="1254"/>
      <c r="X1236" s="1254"/>
      <c r="Y1236" s="1254"/>
      <c r="Z1236" s="1254"/>
      <c r="AA1236" s="1254"/>
      <c r="AB1236" s="1254"/>
      <c r="AC1236" s="399">
        <f t="shared" ref="AC1236" si="793">SUBTOTAL(9,AC1237:AC1238)</f>
        <v>0</v>
      </c>
      <c r="AD1236" s="957"/>
      <c r="AE1236" s="852"/>
      <c r="AF1236" s="853"/>
    </row>
    <row r="1237" spans="1:32" ht="15" customHeight="1" outlineLevel="1" x14ac:dyDescent="0.2">
      <c r="A1237" s="373">
        <v>166</v>
      </c>
      <c r="B1237" s="658"/>
      <c r="C1237" s="659"/>
      <c r="D1237" s="659"/>
      <c r="E1237" s="659"/>
      <c r="F1237" s="1106" t="str">
        <f t="shared" ref="F1237:F1238" si="794">F461</f>
        <v>Non-FI issued ABS, high rated</v>
      </c>
      <c r="G1237" s="1226"/>
      <c r="H1237" s="1226"/>
      <c r="I1237" s="1226"/>
      <c r="J1237" s="1226"/>
      <c r="K1237" s="1226"/>
      <c r="L1237" s="1226"/>
      <c r="M1237" s="400">
        <f t="shared" ref="M1237:M1238" si="795">M461</f>
        <v>0</v>
      </c>
      <c r="N1237" s="411">
        <f t="shared" ref="N1237:N1238" si="796">M1237</f>
        <v>0</v>
      </c>
      <c r="O1237" s="1362"/>
      <c r="P1237" s="1254"/>
      <c r="Q1237" s="1254"/>
      <c r="R1237" s="1254"/>
      <c r="S1237" s="1254"/>
      <c r="T1237" s="1254"/>
      <c r="U1237" s="1254"/>
      <c r="V1237" s="1254"/>
      <c r="W1237" s="1254"/>
      <c r="X1237" s="1254"/>
      <c r="Y1237" s="1254"/>
      <c r="Z1237" s="1254"/>
      <c r="AA1237" s="1254"/>
      <c r="AB1237" s="1254"/>
      <c r="AC1237" s="400">
        <f t="shared" ref="AC1237:AC1238" si="797">M1237-SUM(N1237:AB1237)</f>
        <v>0</v>
      </c>
      <c r="AD1237" s="854"/>
      <c r="AE1237" s="855"/>
      <c r="AF1237" s="856"/>
    </row>
    <row r="1238" spans="1:32" ht="15" customHeight="1" outlineLevel="1" x14ac:dyDescent="0.2">
      <c r="A1238" s="373">
        <v>167</v>
      </c>
      <c r="B1238" s="658"/>
      <c r="C1238" s="659"/>
      <c r="D1238" s="659"/>
      <c r="E1238" s="659"/>
      <c r="F1238" s="1106" t="str">
        <f t="shared" si="794"/>
        <v>Non-FI issued ABCP, high rated</v>
      </c>
      <c r="G1238" s="1226"/>
      <c r="H1238" s="1226"/>
      <c r="I1238" s="1226"/>
      <c r="J1238" s="1226"/>
      <c r="K1238" s="1226"/>
      <c r="L1238" s="1226"/>
      <c r="M1238" s="400">
        <f t="shared" si="795"/>
        <v>0</v>
      </c>
      <c r="N1238" s="411">
        <f t="shared" si="796"/>
        <v>0</v>
      </c>
      <c r="O1238" s="1362"/>
      <c r="P1238" s="1254"/>
      <c r="Q1238" s="1254"/>
      <c r="R1238" s="1254"/>
      <c r="S1238" s="1254"/>
      <c r="T1238" s="1254"/>
      <c r="U1238" s="1254"/>
      <c r="V1238" s="1254"/>
      <c r="W1238" s="1254"/>
      <c r="X1238" s="1254"/>
      <c r="Y1238" s="1254"/>
      <c r="Z1238" s="1254"/>
      <c r="AA1238" s="1254"/>
      <c r="AB1238" s="1254"/>
      <c r="AC1238" s="400">
        <f t="shared" si="797"/>
        <v>0</v>
      </c>
      <c r="AD1238" s="854"/>
      <c r="AE1238" s="855"/>
      <c r="AF1238" s="856"/>
    </row>
    <row r="1239" spans="1:32" outlineLevel="1" x14ac:dyDescent="0.2">
      <c r="A1239" s="373">
        <v>168</v>
      </c>
      <c r="B1239" s="658"/>
      <c r="C1239" s="659"/>
      <c r="D1239" s="659"/>
      <c r="E1239" s="1100" t="str">
        <f>E463</f>
        <v>FI issued ABS and ABCP, high rated</v>
      </c>
      <c r="F1239" s="1237"/>
      <c r="G1239" s="1237"/>
      <c r="H1239" s="1237"/>
      <c r="I1239" s="1237"/>
      <c r="J1239" s="1237"/>
      <c r="K1239" s="1237"/>
      <c r="L1239" s="1237"/>
      <c r="M1239" s="399">
        <f>SUBTOTAL(9,M1240:M1241)</f>
        <v>0</v>
      </c>
      <c r="N1239" s="402">
        <f t="shared" ref="N1239" si="798">SUBTOTAL(9,N1240:N1241)</f>
        <v>0</v>
      </c>
      <c r="O1239" s="1362"/>
      <c r="P1239" s="1254"/>
      <c r="Q1239" s="1254"/>
      <c r="R1239" s="1254"/>
      <c r="S1239" s="1254"/>
      <c r="T1239" s="1254"/>
      <c r="U1239" s="1254"/>
      <c r="V1239" s="1254"/>
      <c r="W1239" s="1254"/>
      <c r="X1239" s="1254"/>
      <c r="Y1239" s="1254"/>
      <c r="Z1239" s="1254"/>
      <c r="AA1239" s="1254"/>
      <c r="AB1239" s="1254"/>
      <c r="AC1239" s="399">
        <f t="shared" ref="AC1239" si="799">SUBTOTAL(9,AC1240:AC1241)</f>
        <v>0</v>
      </c>
      <c r="AD1239" s="854"/>
      <c r="AE1239" s="855"/>
      <c r="AF1239" s="856"/>
    </row>
    <row r="1240" spans="1:32" ht="15" customHeight="1" outlineLevel="1" x14ac:dyDescent="0.2">
      <c r="A1240" s="373">
        <v>169</v>
      </c>
      <c r="B1240" s="658"/>
      <c r="C1240" s="659"/>
      <c r="D1240" s="659"/>
      <c r="E1240" s="659"/>
      <c r="F1240" s="1106" t="str">
        <f t="shared" ref="F1240:F1241" si="800">F464</f>
        <v>FI issued ABS, high rated</v>
      </c>
      <c r="G1240" s="1226"/>
      <c r="H1240" s="1226"/>
      <c r="I1240" s="1226"/>
      <c r="J1240" s="1226"/>
      <c r="K1240" s="1226"/>
      <c r="L1240" s="1226"/>
      <c r="M1240" s="400">
        <f t="shared" ref="M1240:M1241" si="801">M464</f>
        <v>0</v>
      </c>
      <c r="N1240" s="411">
        <f t="shared" ref="N1240:N1241" si="802">M1240</f>
        <v>0</v>
      </c>
      <c r="O1240" s="1362"/>
      <c r="P1240" s="1254"/>
      <c r="Q1240" s="1254"/>
      <c r="R1240" s="1254"/>
      <c r="S1240" s="1254"/>
      <c r="T1240" s="1254"/>
      <c r="U1240" s="1254"/>
      <c r="V1240" s="1254"/>
      <c r="W1240" s="1254"/>
      <c r="X1240" s="1254"/>
      <c r="Y1240" s="1254"/>
      <c r="Z1240" s="1254"/>
      <c r="AA1240" s="1254"/>
      <c r="AB1240" s="1254"/>
      <c r="AC1240" s="400">
        <f t="shared" ref="AC1240:AC1241" si="803">M1240-SUM(N1240:AB1240)</f>
        <v>0</v>
      </c>
      <c r="AD1240" s="854"/>
      <c r="AE1240" s="855"/>
      <c r="AF1240" s="856"/>
    </row>
    <row r="1241" spans="1:32" ht="15" customHeight="1" outlineLevel="1" x14ac:dyDescent="0.2">
      <c r="A1241" s="373">
        <v>170</v>
      </c>
      <c r="B1241" s="658"/>
      <c r="C1241" s="659"/>
      <c r="D1241" s="659"/>
      <c r="E1241" s="659"/>
      <c r="F1241" s="1106" t="str">
        <f t="shared" si="800"/>
        <v>FI issued ABCP, high rated</v>
      </c>
      <c r="G1241" s="1226"/>
      <c r="H1241" s="1226"/>
      <c r="I1241" s="1226"/>
      <c r="J1241" s="1226"/>
      <c r="K1241" s="1226"/>
      <c r="L1241" s="1226"/>
      <c r="M1241" s="400">
        <f t="shared" si="801"/>
        <v>0</v>
      </c>
      <c r="N1241" s="411">
        <f t="shared" si="802"/>
        <v>0</v>
      </c>
      <c r="O1241" s="1362"/>
      <c r="P1241" s="1254"/>
      <c r="Q1241" s="1254"/>
      <c r="R1241" s="1254"/>
      <c r="S1241" s="1254"/>
      <c r="T1241" s="1254"/>
      <c r="U1241" s="1254"/>
      <c r="V1241" s="1254"/>
      <c r="W1241" s="1254"/>
      <c r="X1241" s="1254"/>
      <c r="Y1241" s="1254"/>
      <c r="Z1241" s="1254"/>
      <c r="AA1241" s="1254"/>
      <c r="AB1241" s="1254"/>
      <c r="AC1241" s="400">
        <f t="shared" si="803"/>
        <v>0</v>
      </c>
      <c r="AD1241" s="854"/>
      <c r="AE1241" s="855"/>
      <c r="AF1241" s="856"/>
    </row>
    <row r="1242" spans="1:32" outlineLevel="1" x14ac:dyDescent="0.2">
      <c r="A1242" s="373">
        <v>171</v>
      </c>
      <c r="B1242" s="658"/>
      <c r="C1242" s="659"/>
      <c r="D1242" s="659"/>
      <c r="E1242" s="1100" t="str">
        <f>E466</f>
        <v>Non-FI issued ABS and ABCP, medium rated</v>
      </c>
      <c r="F1242" s="1237"/>
      <c r="G1242" s="1237"/>
      <c r="H1242" s="1237"/>
      <c r="I1242" s="1237"/>
      <c r="J1242" s="1237"/>
      <c r="K1242" s="1237"/>
      <c r="L1242" s="1237"/>
      <c r="M1242" s="399">
        <f>SUBTOTAL(9,M1243:M1244)</f>
        <v>0</v>
      </c>
      <c r="N1242" s="402">
        <f t="shared" ref="N1242" si="804">SUBTOTAL(9,N1243:N1244)</f>
        <v>0</v>
      </c>
      <c r="O1242" s="1362"/>
      <c r="P1242" s="1254"/>
      <c r="Q1242" s="1254"/>
      <c r="R1242" s="1254"/>
      <c r="S1242" s="1254"/>
      <c r="T1242" s="1254"/>
      <c r="U1242" s="1254"/>
      <c r="V1242" s="1254"/>
      <c r="W1242" s="1254"/>
      <c r="X1242" s="1254"/>
      <c r="Y1242" s="1254"/>
      <c r="Z1242" s="1254"/>
      <c r="AA1242" s="1254"/>
      <c r="AB1242" s="1254"/>
      <c r="AC1242" s="399">
        <f t="shared" ref="AC1242" si="805">SUBTOTAL(9,AC1243:AC1244)</f>
        <v>0</v>
      </c>
      <c r="AD1242" s="854"/>
      <c r="AE1242" s="855"/>
      <c r="AF1242" s="856"/>
    </row>
    <row r="1243" spans="1:32" ht="15" customHeight="1" outlineLevel="1" x14ac:dyDescent="0.2">
      <c r="A1243" s="373">
        <v>172</v>
      </c>
      <c r="B1243" s="658"/>
      <c r="C1243" s="659"/>
      <c r="D1243" s="659"/>
      <c r="E1243" s="659"/>
      <c r="F1243" s="1106" t="str">
        <f t="shared" ref="F1243:F1244" si="806">F467</f>
        <v>Non-FI issued ABS, medium rated</v>
      </c>
      <c r="G1243" s="1226"/>
      <c r="H1243" s="1226"/>
      <c r="I1243" s="1226"/>
      <c r="J1243" s="1226"/>
      <c r="K1243" s="1226"/>
      <c r="L1243" s="1226"/>
      <c r="M1243" s="400">
        <f t="shared" ref="M1243:M1244" si="807">M467</f>
        <v>0</v>
      </c>
      <c r="N1243" s="411">
        <f t="shared" ref="N1243:N1244" si="808">M1243</f>
        <v>0</v>
      </c>
      <c r="O1243" s="1362"/>
      <c r="P1243" s="1254"/>
      <c r="Q1243" s="1254"/>
      <c r="R1243" s="1254"/>
      <c r="S1243" s="1254"/>
      <c r="T1243" s="1254"/>
      <c r="U1243" s="1254"/>
      <c r="V1243" s="1254"/>
      <c r="W1243" s="1254"/>
      <c r="X1243" s="1254"/>
      <c r="Y1243" s="1254"/>
      <c r="Z1243" s="1254"/>
      <c r="AA1243" s="1254"/>
      <c r="AB1243" s="1254"/>
      <c r="AC1243" s="400">
        <f t="shared" ref="AC1243:AC1244" si="809">M1243-SUM(N1243:AB1243)</f>
        <v>0</v>
      </c>
      <c r="AD1243" s="854"/>
      <c r="AE1243" s="855"/>
      <c r="AF1243" s="856"/>
    </row>
    <row r="1244" spans="1:32" ht="15" customHeight="1" outlineLevel="1" x14ac:dyDescent="0.2">
      <c r="A1244" s="373">
        <v>173</v>
      </c>
      <c r="B1244" s="658"/>
      <c r="C1244" s="659"/>
      <c r="D1244" s="659"/>
      <c r="E1244" s="659"/>
      <c r="F1244" s="1106" t="str">
        <f t="shared" si="806"/>
        <v>Non-FI issued ABCP, medium rated</v>
      </c>
      <c r="G1244" s="1226"/>
      <c r="H1244" s="1226"/>
      <c r="I1244" s="1226"/>
      <c r="J1244" s="1226"/>
      <c r="K1244" s="1226"/>
      <c r="L1244" s="1226"/>
      <c r="M1244" s="400">
        <f t="shared" si="807"/>
        <v>0</v>
      </c>
      <c r="N1244" s="411">
        <f t="shared" si="808"/>
        <v>0</v>
      </c>
      <c r="O1244" s="1362"/>
      <c r="P1244" s="1254"/>
      <c r="Q1244" s="1254"/>
      <c r="R1244" s="1254"/>
      <c r="S1244" s="1254"/>
      <c r="T1244" s="1254"/>
      <c r="U1244" s="1254"/>
      <c r="V1244" s="1254"/>
      <c r="W1244" s="1254"/>
      <c r="X1244" s="1254"/>
      <c r="Y1244" s="1254"/>
      <c r="Z1244" s="1254"/>
      <c r="AA1244" s="1254"/>
      <c r="AB1244" s="1254"/>
      <c r="AC1244" s="400">
        <f t="shared" si="809"/>
        <v>0</v>
      </c>
      <c r="AD1244" s="854"/>
      <c r="AE1244" s="855"/>
      <c r="AF1244" s="856"/>
    </row>
    <row r="1245" spans="1:32" outlineLevel="1" x14ac:dyDescent="0.2">
      <c r="A1245" s="373">
        <v>174</v>
      </c>
      <c r="B1245" s="658"/>
      <c r="C1245" s="659"/>
      <c r="D1245" s="659"/>
      <c r="E1245" s="1100" t="str">
        <f>E469</f>
        <v>FI issued ABS and ABCP, medium rated</v>
      </c>
      <c r="F1245" s="1237"/>
      <c r="G1245" s="1237"/>
      <c r="H1245" s="1237"/>
      <c r="I1245" s="1237"/>
      <c r="J1245" s="1237"/>
      <c r="K1245" s="1237"/>
      <c r="L1245" s="1237"/>
      <c r="M1245" s="399">
        <f>SUBTOTAL(9,M1246:M1247)</f>
        <v>0</v>
      </c>
      <c r="N1245" s="402">
        <f t="shared" ref="N1245" si="810">SUBTOTAL(9,N1246:N1247)</f>
        <v>0</v>
      </c>
      <c r="O1245" s="1362"/>
      <c r="P1245" s="1254"/>
      <c r="Q1245" s="1254"/>
      <c r="R1245" s="1254"/>
      <c r="S1245" s="1254"/>
      <c r="T1245" s="1254"/>
      <c r="U1245" s="1254"/>
      <c r="V1245" s="1254"/>
      <c r="W1245" s="1254"/>
      <c r="X1245" s="1254"/>
      <c r="Y1245" s="1254"/>
      <c r="Z1245" s="1254"/>
      <c r="AA1245" s="1254"/>
      <c r="AB1245" s="1254"/>
      <c r="AC1245" s="399">
        <f t="shared" ref="AC1245" si="811">SUBTOTAL(9,AC1246:AC1247)</f>
        <v>0</v>
      </c>
      <c r="AD1245" s="854"/>
      <c r="AE1245" s="855"/>
      <c r="AF1245" s="856"/>
    </row>
    <row r="1246" spans="1:32" ht="15" customHeight="1" outlineLevel="1" x14ac:dyDescent="0.2">
      <c r="A1246" s="373">
        <v>175</v>
      </c>
      <c r="B1246" s="658"/>
      <c r="C1246" s="659"/>
      <c r="D1246" s="659"/>
      <c r="E1246" s="659"/>
      <c r="F1246" s="1106" t="str">
        <f t="shared" ref="F1246:F1247" si="812">F470</f>
        <v>FI issued ABS, medium rated</v>
      </c>
      <c r="G1246" s="1226"/>
      <c r="H1246" s="1226"/>
      <c r="I1246" s="1226"/>
      <c r="J1246" s="1226"/>
      <c r="K1246" s="1226"/>
      <c r="L1246" s="1226"/>
      <c r="M1246" s="400">
        <f t="shared" ref="M1246:M1247" si="813">M470</f>
        <v>0</v>
      </c>
      <c r="N1246" s="411">
        <f t="shared" ref="N1246:N1247" si="814">M1246</f>
        <v>0</v>
      </c>
      <c r="O1246" s="1362"/>
      <c r="P1246" s="1254"/>
      <c r="Q1246" s="1254"/>
      <c r="R1246" s="1254"/>
      <c r="S1246" s="1254"/>
      <c r="T1246" s="1254"/>
      <c r="U1246" s="1254"/>
      <c r="V1246" s="1254"/>
      <c r="W1246" s="1254"/>
      <c r="X1246" s="1254"/>
      <c r="Y1246" s="1254"/>
      <c r="Z1246" s="1254"/>
      <c r="AA1246" s="1254"/>
      <c r="AB1246" s="1254"/>
      <c r="AC1246" s="400">
        <f t="shared" ref="AC1246:AC1247" si="815">M1246-SUM(N1246:AB1246)</f>
        <v>0</v>
      </c>
      <c r="AD1246" s="854"/>
      <c r="AE1246" s="855"/>
      <c r="AF1246" s="856"/>
    </row>
    <row r="1247" spans="1:32" ht="15" customHeight="1" outlineLevel="1" x14ac:dyDescent="0.2">
      <c r="A1247" s="373">
        <v>176</v>
      </c>
      <c r="B1247" s="658"/>
      <c r="C1247" s="659"/>
      <c r="D1247" s="659"/>
      <c r="E1247" s="659"/>
      <c r="F1247" s="1106" t="str">
        <f t="shared" si="812"/>
        <v>FI issued ABCP, medium rated</v>
      </c>
      <c r="G1247" s="1226"/>
      <c r="H1247" s="1226"/>
      <c r="I1247" s="1226"/>
      <c r="J1247" s="1226"/>
      <c r="K1247" s="1226"/>
      <c r="L1247" s="1226"/>
      <c r="M1247" s="400">
        <f t="shared" si="813"/>
        <v>0</v>
      </c>
      <c r="N1247" s="411">
        <f t="shared" si="814"/>
        <v>0</v>
      </c>
      <c r="O1247" s="1362"/>
      <c r="P1247" s="1254"/>
      <c r="Q1247" s="1254"/>
      <c r="R1247" s="1254"/>
      <c r="S1247" s="1254"/>
      <c r="T1247" s="1254"/>
      <c r="U1247" s="1254"/>
      <c r="V1247" s="1254"/>
      <c r="W1247" s="1254"/>
      <c r="X1247" s="1254"/>
      <c r="Y1247" s="1254"/>
      <c r="Z1247" s="1254"/>
      <c r="AA1247" s="1254"/>
      <c r="AB1247" s="1254"/>
      <c r="AC1247" s="400">
        <f t="shared" si="815"/>
        <v>0</v>
      </c>
      <c r="AD1247" s="854"/>
      <c r="AE1247" s="855"/>
      <c r="AF1247" s="856"/>
    </row>
    <row r="1248" spans="1:32" outlineLevel="1" x14ac:dyDescent="0.2">
      <c r="A1248" s="373">
        <v>177</v>
      </c>
      <c r="B1248" s="658"/>
      <c r="C1248" s="659"/>
      <c r="D1248" s="659"/>
      <c r="E1248" s="1100" t="str">
        <f>E472</f>
        <v>Non-FI issued ABS and ABCP, low or not rated</v>
      </c>
      <c r="F1248" s="1237"/>
      <c r="G1248" s="1237"/>
      <c r="H1248" s="1237"/>
      <c r="I1248" s="1237"/>
      <c r="J1248" s="1237"/>
      <c r="K1248" s="1237"/>
      <c r="L1248" s="1237"/>
      <c r="M1248" s="399">
        <f>SUBTOTAL(9,M1249:M1250)</f>
        <v>0</v>
      </c>
      <c r="N1248" s="402">
        <f t="shared" ref="N1248" si="816">SUBTOTAL(9,N1249:N1250)</f>
        <v>0</v>
      </c>
      <c r="O1248" s="1362"/>
      <c r="P1248" s="1254"/>
      <c r="Q1248" s="1254"/>
      <c r="R1248" s="1254"/>
      <c r="S1248" s="1254"/>
      <c r="T1248" s="1254"/>
      <c r="U1248" s="1254"/>
      <c r="V1248" s="1254"/>
      <c r="W1248" s="1254"/>
      <c r="X1248" s="1254"/>
      <c r="Y1248" s="1254"/>
      <c r="Z1248" s="1254"/>
      <c r="AA1248" s="1254"/>
      <c r="AB1248" s="1254"/>
      <c r="AC1248" s="399">
        <f t="shared" ref="AC1248" si="817">SUBTOTAL(9,AC1249:AC1250)</f>
        <v>0</v>
      </c>
      <c r="AD1248" s="854"/>
      <c r="AE1248" s="855"/>
      <c r="AF1248" s="856"/>
    </row>
    <row r="1249" spans="1:32" ht="15" customHeight="1" outlineLevel="1" x14ac:dyDescent="0.2">
      <c r="A1249" s="373">
        <v>178</v>
      </c>
      <c r="B1249" s="658"/>
      <c r="C1249" s="659"/>
      <c r="D1249" s="659"/>
      <c r="E1249" s="659"/>
      <c r="F1249" s="1106" t="str">
        <f t="shared" ref="F1249:F1250" si="818">F473</f>
        <v>Non-FI issued ABS, low or not rated</v>
      </c>
      <c r="G1249" s="1226"/>
      <c r="H1249" s="1226"/>
      <c r="I1249" s="1226"/>
      <c r="J1249" s="1226"/>
      <c r="K1249" s="1226"/>
      <c r="L1249" s="1226"/>
      <c r="M1249" s="400">
        <f t="shared" ref="M1249:M1250" si="819">M473</f>
        <v>0</v>
      </c>
      <c r="N1249" s="411">
        <f t="shared" ref="N1249:N1250" si="820">M1249</f>
        <v>0</v>
      </c>
      <c r="O1249" s="1362"/>
      <c r="P1249" s="1254"/>
      <c r="Q1249" s="1254"/>
      <c r="R1249" s="1254"/>
      <c r="S1249" s="1254"/>
      <c r="T1249" s="1254"/>
      <c r="U1249" s="1254"/>
      <c r="V1249" s="1254"/>
      <c r="W1249" s="1254"/>
      <c r="X1249" s="1254"/>
      <c r="Y1249" s="1254"/>
      <c r="Z1249" s="1254"/>
      <c r="AA1249" s="1254"/>
      <c r="AB1249" s="1254"/>
      <c r="AC1249" s="400">
        <f t="shared" ref="AC1249:AC1250" si="821">M1249-SUM(N1249:AB1249)</f>
        <v>0</v>
      </c>
      <c r="AD1249" s="854"/>
      <c r="AE1249" s="855"/>
      <c r="AF1249" s="856"/>
    </row>
    <row r="1250" spans="1:32" ht="15" customHeight="1" outlineLevel="1" x14ac:dyDescent="0.2">
      <c r="A1250" s="373">
        <v>179</v>
      </c>
      <c r="B1250" s="658"/>
      <c r="C1250" s="659"/>
      <c r="D1250" s="659"/>
      <c r="E1250" s="659"/>
      <c r="F1250" s="1106" t="str">
        <f t="shared" si="818"/>
        <v>Non-FI issued ABCP, low or not rated</v>
      </c>
      <c r="G1250" s="1226"/>
      <c r="H1250" s="1226"/>
      <c r="I1250" s="1226"/>
      <c r="J1250" s="1226"/>
      <c r="K1250" s="1226"/>
      <c r="L1250" s="1226"/>
      <c r="M1250" s="400">
        <f t="shared" si="819"/>
        <v>0</v>
      </c>
      <c r="N1250" s="411">
        <f t="shared" si="820"/>
        <v>0</v>
      </c>
      <c r="O1250" s="1362"/>
      <c r="P1250" s="1254"/>
      <c r="Q1250" s="1254"/>
      <c r="R1250" s="1254"/>
      <c r="S1250" s="1254"/>
      <c r="T1250" s="1254"/>
      <c r="U1250" s="1254"/>
      <c r="V1250" s="1254"/>
      <c r="W1250" s="1254"/>
      <c r="X1250" s="1254"/>
      <c r="Y1250" s="1254"/>
      <c r="Z1250" s="1254"/>
      <c r="AA1250" s="1254"/>
      <c r="AB1250" s="1254"/>
      <c r="AC1250" s="400">
        <f t="shared" si="821"/>
        <v>0</v>
      </c>
      <c r="AD1250" s="854"/>
      <c r="AE1250" s="855"/>
      <c r="AF1250" s="856"/>
    </row>
    <row r="1251" spans="1:32" outlineLevel="1" x14ac:dyDescent="0.2">
      <c r="A1251" s="373">
        <v>180</v>
      </c>
      <c r="B1251" s="658"/>
      <c r="C1251" s="659"/>
      <c r="D1251" s="659"/>
      <c r="E1251" s="1100" t="str">
        <f>E475</f>
        <v>FI issued ABS and ABCP, low or not rated</v>
      </c>
      <c r="F1251" s="1237"/>
      <c r="G1251" s="1237"/>
      <c r="H1251" s="1237"/>
      <c r="I1251" s="1237"/>
      <c r="J1251" s="1237"/>
      <c r="K1251" s="1237"/>
      <c r="L1251" s="1237"/>
      <c r="M1251" s="399">
        <f>SUBTOTAL(9,M1252:M1253)</f>
        <v>0</v>
      </c>
      <c r="N1251" s="402">
        <f t="shared" ref="N1251" si="822">SUBTOTAL(9,N1252:N1253)</f>
        <v>0</v>
      </c>
      <c r="O1251" s="1362"/>
      <c r="P1251" s="1254"/>
      <c r="Q1251" s="1254"/>
      <c r="R1251" s="1254"/>
      <c r="S1251" s="1254"/>
      <c r="T1251" s="1254"/>
      <c r="U1251" s="1254"/>
      <c r="V1251" s="1254"/>
      <c r="W1251" s="1254"/>
      <c r="X1251" s="1254"/>
      <c r="Y1251" s="1254"/>
      <c r="Z1251" s="1254"/>
      <c r="AA1251" s="1254"/>
      <c r="AB1251" s="1254"/>
      <c r="AC1251" s="399">
        <f t="shared" ref="AC1251" si="823">SUBTOTAL(9,AC1252:AC1253)</f>
        <v>0</v>
      </c>
      <c r="AD1251" s="854"/>
      <c r="AE1251" s="855"/>
      <c r="AF1251" s="856"/>
    </row>
    <row r="1252" spans="1:32" ht="15" customHeight="1" outlineLevel="1" x14ac:dyDescent="0.2">
      <c r="A1252" s="373">
        <v>181</v>
      </c>
      <c r="B1252" s="658"/>
      <c r="C1252" s="659"/>
      <c r="D1252" s="659"/>
      <c r="E1252" s="659"/>
      <c r="F1252" s="1106" t="str">
        <f t="shared" ref="F1252:F1260" si="824">F476</f>
        <v>FI issued ABS, low or not rated</v>
      </c>
      <c r="G1252" s="1226"/>
      <c r="H1252" s="1226"/>
      <c r="I1252" s="1226"/>
      <c r="J1252" s="1226"/>
      <c r="K1252" s="1226"/>
      <c r="L1252" s="1226"/>
      <c r="M1252" s="400">
        <f t="shared" ref="M1252:M1253" si="825">M476</f>
        <v>0</v>
      </c>
      <c r="N1252" s="411">
        <f t="shared" ref="N1252:N1253" si="826">M1252</f>
        <v>0</v>
      </c>
      <c r="O1252" s="1362"/>
      <c r="P1252" s="1254"/>
      <c r="Q1252" s="1254"/>
      <c r="R1252" s="1254"/>
      <c r="S1252" s="1254"/>
      <c r="T1252" s="1254"/>
      <c r="U1252" s="1254"/>
      <c r="V1252" s="1254"/>
      <c r="W1252" s="1254"/>
      <c r="X1252" s="1254"/>
      <c r="Y1252" s="1254"/>
      <c r="Z1252" s="1254"/>
      <c r="AA1252" s="1254"/>
      <c r="AB1252" s="1254"/>
      <c r="AC1252" s="400">
        <f t="shared" ref="AC1252:AC1253" si="827">M1252-SUM(N1252:AB1252)</f>
        <v>0</v>
      </c>
      <c r="AD1252" s="854"/>
      <c r="AE1252" s="855"/>
      <c r="AF1252" s="856"/>
    </row>
    <row r="1253" spans="1:32" ht="15" customHeight="1" outlineLevel="1" x14ac:dyDescent="0.2">
      <c r="A1253" s="373">
        <v>182</v>
      </c>
      <c r="B1253" s="658"/>
      <c r="C1253" s="659"/>
      <c r="D1253" s="659"/>
      <c r="E1253" s="659"/>
      <c r="F1253" s="1106" t="str">
        <f t="shared" si="824"/>
        <v>FI issued ABCP, low or not rated</v>
      </c>
      <c r="G1253" s="1226"/>
      <c r="H1253" s="1226"/>
      <c r="I1253" s="1226"/>
      <c r="J1253" s="1226"/>
      <c r="K1253" s="1226"/>
      <c r="L1253" s="1226"/>
      <c r="M1253" s="400">
        <f t="shared" si="825"/>
        <v>0</v>
      </c>
      <c r="N1253" s="411">
        <f t="shared" si="826"/>
        <v>0</v>
      </c>
      <c r="O1253" s="1362"/>
      <c r="P1253" s="1254"/>
      <c r="Q1253" s="1254"/>
      <c r="R1253" s="1254"/>
      <c r="S1253" s="1254"/>
      <c r="T1253" s="1254"/>
      <c r="U1253" s="1254"/>
      <c r="V1253" s="1254"/>
      <c r="W1253" s="1254"/>
      <c r="X1253" s="1254"/>
      <c r="Y1253" s="1254"/>
      <c r="Z1253" s="1254"/>
      <c r="AA1253" s="1254"/>
      <c r="AB1253" s="1254"/>
      <c r="AC1253" s="400">
        <f t="shared" si="827"/>
        <v>0</v>
      </c>
      <c r="AD1253" s="857"/>
      <c r="AE1253" s="858"/>
      <c r="AF1253" s="859"/>
    </row>
    <row r="1254" spans="1:32" outlineLevel="1" x14ac:dyDescent="0.2">
      <c r="A1254" s="373">
        <v>183</v>
      </c>
      <c r="B1254" s="658"/>
      <c r="C1254" s="659"/>
      <c r="D1254" s="1103" t="str">
        <f>D478</f>
        <v>Equities</v>
      </c>
      <c r="E1254" s="1114"/>
      <c r="F1254" s="1114"/>
      <c r="G1254" s="1114"/>
      <c r="H1254" s="1114"/>
      <c r="I1254" s="1114"/>
      <c r="J1254" s="1114"/>
      <c r="K1254" s="1114"/>
      <c r="L1254" s="1114"/>
      <c r="M1254" s="399">
        <f>SUBTOTAL(9,M1255:M1257)</f>
        <v>0</v>
      </c>
      <c r="N1254" s="402">
        <f t="shared" ref="N1254" si="828">SUBTOTAL(9,N1255:N1257)</f>
        <v>0</v>
      </c>
      <c r="O1254" s="1362"/>
      <c r="P1254" s="1254"/>
      <c r="Q1254" s="1254"/>
      <c r="R1254" s="1254"/>
      <c r="S1254" s="1254"/>
      <c r="T1254" s="1254"/>
      <c r="U1254" s="1254"/>
      <c r="V1254" s="1254"/>
      <c r="W1254" s="1254"/>
      <c r="X1254" s="1254"/>
      <c r="Y1254" s="1254"/>
      <c r="Z1254" s="1254"/>
      <c r="AA1254" s="1254"/>
      <c r="AB1254" s="1254"/>
      <c r="AC1254" s="399">
        <f t="shared" ref="AC1254" si="829">SUBTOTAL(9,AC1255:AC1257)</f>
        <v>0</v>
      </c>
      <c r="AD1254" s="936"/>
      <c r="AE1254" s="936"/>
      <c r="AF1254" s="937"/>
    </row>
    <row r="1255" spans="1:32" ht="15" customHeight="1" outlineLevel="1" x14ac:dyDescent="0.2">
      <c r="A1255" s="373">
        <v>184</v>
      </c>
      <c r="B1255" s="658"/>
      <c r="C1255" s="659"/>
      <c r="D1255" s="659"/>
      <c r="E1255" s="659"/>
      <c r="F1255" s="1106" t="str">
        <f t="shared" si="824"/>
        <v>Eligible non-financial common equity shares</v>
      </c>
      <c r="G1255" s="1226"/>
      <c r="H1255" s="1226"/>
      <c r="I1255" s="1226"/>
      <c r="J1255" s="1226"/>
      <c r="K1255" s="1226"/>
      <c r="L1255" s="1226"/>
      <c r="M1255" s="400">
        <f t="shared" ref="M1255:M1257" si="830">M479</f>
        <v>0</v>
      </c>
      <c r="N1255" s="411">
        <f t="shared" ref="N1255:N1257" si="831">M1255</f>
        <v>0</v>
      </c>
      <c r="O1255" s="1362"/>
      <c r="P1255" s="1254"/>
      <c r="Q1255" s="1254"/>
      <c r="R1255" s="1254"/>
      <c r="S1255" s="1254"/>
      <c r="T1255" s="1254"/>
      <c r="U1255" s="1254"/>
      <c r="V1255" s="1254"/>
      <c r="W1255" s="1254"/>
      <c r="X1255" s="1254"/>
      <c r="Y1255" s="1254"/>
      <c r="Z1255" s="1254"/>
      <c r="AA1255" s="1254"/>
      <c r="AB1255" s="1254"/>
      <c r="AC1255" s="400">
        <f t="shared" ref="AC1255:AC1257" si="832">M1255-SUM(N1255:AB1255)</f>
        <v>0</v>
      </c>
      <c r="AD1255" s="1402"/>
      <c r="AE1255" s="1403"/>
      <c r="AF1255" s="1404"/>
    </row>
    <row r="1256" spans="1:32" ht="15" customHeight="1" outlineLevel="1" x14ac:dyDescent="0.2">
      <c r="A1256" s="373">
        <v>185</v>
      </c>
      <c r="B1256" s="658"/>
      <c r="C1256" s="659"/>
      <c r="D1256" s="659"/>
      <c r="E1256" s="659"/>
      <c r="F1256" s="1106" t="str">
        <f t="shared" si="824"/>
        <v>Eligible financial common equity</v>
      </c>
      <c r="G1256" s="1226"/>
      <c r="H1256" s="1226"/>
      <c r="I1256" s="1226"/>
      <c r="J1256" s="1226"/>
      <c r="K1256" s="1226"/>
      <c r="L1256" s="1226"/>
      <c r="M1256" s="400">
        <f t="shared" si="830"/>
        <v>0</v>
      </c>
      <c r="N1256" s="411">
        <f t="shared" si="831"/>
        <v>0</v>
      </c>
      <c r="O1256" s="1362"/>
      <c r="P1256" s="1254"/>
      <c r="Q1256" s="1254"/>
      <c r="R1256" s="1254"/>
      <c r="S1256" s="1254"/>
      <c r="T1256" s="1254"/>
      <c r="U1256" s="1254"/>
      <c r="V1256" s="1254"/>
      <c r="W1256" s="1254"/>
      <c r="X1256" s="1254"/>
      <c r="Y1256" s="1254"/>
      <c r="Z1256" s="1254"/>
      <c r="AA1256" s="1254"/>
      <c r="AB1256" s="1254"/>
      <c r="AC1256" s="400">
        <f t="shared" si="832"/>
        <v>0</v>
      </c>
      <c r="AD1256" s="1405"/>
      <c r="AE1256" s="1406"/>
      <c r="AF1256" s="1407"/>
    </row>
    <row r="1257" spans="1:32" ht="15" customHeight="1" outlineLevel="1" x14ac:dyDescent="0.2">
      <c r="A1257" s="373">
        <v>186</v>
      </c>
      <c r="B1257" s="658"/>
      <c r="C1257" s="659"/>
      <c r="D1257" s="659"/>
      <c r="E1257" s="659"/>
      <c r="F1257" s="1106" t="str">
        <f t="shared" si="824"/>
        <v>Other equities</v>
      </c>
      <c r="G1257" s="1226"/>
      <c r="H1257" s="1226"/>
      <c r="I1257" s="1226"/>
      <c r="J1257" s="1226"/>
      <c r="K1257" s="1226"/>
      <c r="L1257" s="1226"/>
      <c r="M1257" s="400">
        <f t="shared" si="830"/>
        <v>0</v>
      </c>
      <c r="N1257" s="411">
        <f t="shared" si="831"/>
        <v>0</v>
      </c>
      <c r="O1257" s="1362"/>
      <c r="P1257" s="1254"/>
      <c r="Q1257" s="1254"/>
      <c r="R1257" s="1254"/>
      <c r="S1257" s="1254"/>
      <c r="T1257" s="1254"/>
      <c r="U1257" s="1254"/>
      <c r="V1257" s="1254"/>
      <c r="W1257" s="1254"/>
      <c r="X1257" s="1254"/>
      <c r="Y1257" s="1254"/>
      <c r="Z1257" s="1254"/>
      <c r="AA1257" s="1254"/>
      <c r="AB1257" s="1254"/>
      <c r="AC1257" s="400">
        <f t="shared" si="832"/>
        <v>0</v>
      </c>
      <c r="AD1257" s="1408"/>
      <c r="AE1257" s="1409"/>
      <c r="AF1257" s="1410"/>
    </row>
    <row r="1258" spans="1:32" outlineLevel="1" x14ac:dyDescent="0.2">
      <c r="A1258" s="373">
        <v>187</v>
      </c>
      <c r="B1258" s="658"/>
      <c r="C1258" s="659"/>
      <c r="D1258" s="1103" t="str">
        <f>D482</f>
        <v>FI's own securities - Not eliminated</v>
      </c>
      <c r="E1258" s="1114"/>
      <c r="F1258" s="1114"/>
      <c r="G1258" s="1114"/>
      <c r="H1258" s="1114"/>
      <c r="I1258" s="1114"/>
      <c r="J1258" s="1114"/>
      <c r="K1258" s="1114"/>
      <c r="L1258" s="1114"/>
      <c r="M1258" s="399">
        <f>SUBTOTAL(9,M1259:M1260)</f>
        <v>0</v>
      </c>
      <c r="N1258" s="402">
        <f t="shared" ref="N1258" si="833">SUBTOTAL(9,N1259:N1260)</f>
        <v>0</v>
      </c>
      <c r="O1258" s="1362"/>
      <c r="P1258" s="1254"/>
      <c r="Q1258" s="1254"/>
      <c r="R1258" s="1254"/>
      <c r="S1258" s="1254"/>
      <c r="T1258" s="1254"/>
      <c r="U1258" s="1254"/>
      <c r="V1258" s="1254"/>
      <c r="W1258" s="1254"/>
      <c r="X1258" s="1254"/>
      <c r="Y1258" s="1254"/>
      <c r="Z1258" s="1254"/>
      <c r="AA1258" s="1254"/>
      <c r="AB1258" s="1254"/>
      <c r="AC1258" s="399">
        <f t="shared" ref="AC1258" si="834">SUBTOTAL(9,AC1259:AC1260)</f>
        <v>0</v>
      </c>
      <c r="AD1258" s="634"/>
      <c r="AE1258" s="634"/>
      <c r="AF1258" s="635"/>
    </row>
    <row r="1259" spans="1:32" ht="15" customHeight="1" outlineLevel="1" x14ac:dyDescent="0.2">
      <c r="A1259" s="373">
        <v>188</v>
      </c>
      <c r="B1259" s="658"/>
      <c r="C1259" s="659"/>
      <c r="D1259" s="659"/>
      <c r="E1259" s="659"/>
      <c r="F1259" s="1106" t="str">
        <f t="shared" si="824"/>
        <v>FI's own debt not eliminated</v>
      </c>
      <c r="G1259" s="1226"/>
      <c r="H1259" s="1226"/>
      <c r="I1259" s="1226"/>
      <c r="J1259" s="1226"/>
      <c r="K1259" s="1226"/>
      <c r="L1259" s="1226"/>
      <c r="M1259" s="400">
        <f t="shared" ref="M1259:M1260" si="835">M483</f>
        <v>0</v>
      </c>
      <c r="N1259" s="411">
        <f t="shared" ref="N1259:N1260" si="836">M1259</f>
        <v>0</v>
      </c>
      <c r="O1259" s="1362"/>
      <c r="P1259" s="1254"/>
      <c r="Q1259" s="1254"/>
      <c r="R1259" s="1254"/>
      <c r="S1259" s="1254"/>
      <c r="T1259" s="1254"/>
      <c r="U1259" s="1254"/>
      <c r="V1259" s="1254"/>
      <c r="W1259" s="1254"/>
      <c r="X1259" s="1254"/>
      <c r="Y1259" s="1254"/>
      <c r="Z1259" s="1254"/>
      <c r="AA1259" s="1254"/>
      <c r="AB1259" s="1254"/>
      <c r="AC1259" s="400">
        <f t="shared" ref="AC1259:AC1260" si="837">M1259-SUM(N1259:AB1259)</f>
        <v>0</v>
      </c>
      <c r="AD1259" s="957"/>
      <c r="AE1259" s="1196"/>
      <c r="AF1259" s="1197"/>
    </row>
    <row r="1260" spans="1:32" ht="15" customHeight="1" outlineLevel="1" x14ac:dyDescent="0.2">
      <c r="A1260" s="373">
        <v>189</v>
      </c>
      <c r="B1260" s="658"/>
      <c r="C1260" s="659"/>
      <c r="D1260" s="659"/>
      <c r="E1260" s="659"/>
      <c r="F1260" s="1106" t="str">
        <f t="shared" si="824"/>
        <v>FI's own equity not eliminated</v>
      </c>
      <c r="G1260" s="1226"/>
      <c r="H1260" s="1226"/>
      <c r="I1260" s="1226"/>
      <c r="J1260" s="1226"/>
      <c r="K1260" s="1226"/>
      <c r="L1260" s="1226"/>
      <c r="M1260" s="400">
        <f t="shared" si="835"/>
        <v>0</v>
      </c>
      <c r="N1260" s="411">
        <f t="shared" si="836"/>
        <v>0</v>
      </c>
      <c r="O1260" s="1362"/>
      <c r="P1260" s="1254"/>
      <c r="Q1260" s="1254"/>
      <c r="R1260" s="1254"/>
      <c r="S1260" s="1254"/>
      <c r="T1260" s="1254"/>
      <c r="U1260" s="1254"/>
      <c r="V1260" s="1254"/>
      <c r="W1260" s="1254"/>
      <c r="X1260" s="1254"/>
      <c r="Y1260" s="1254"/>
      <c r="Z1260" s="1254"/>
      <c r="AA1260" s="1254"/>
      <c r="AB1260" s="1254"/>
      <c r="AC1260" s="400">
        <f t="shared" si="837"/>
        <v>0</v>
      </c>
      <c r="AD1260" s="1201"/>
      <c r="AE1260" s="1202"/>
      <c r="AF1260" s="1203"/>
    </row>
    <row r="1261" spans="1:32" ht="15" customHeight="1" outlineLevel="1" x14ac:dyDescent="0.2">
      <c r="A1261" s="373">
        <v>326</v>
      </c>
      <c r="B1261" s="658"/>
      <c r="C1261" s="970" t="str">
        <f>C485</f>
        <v>Other liabilities</v>
      </c>
      <c r="D1261" s="1359"/>
      <c r="E1261" s="1359"/>
      <c r="F1261" s="1359"/>
      <c r="G1261" s="1359"/>
      <c r="H1261" s="1359"/>
      <c r="I1261" s="1359"/>
      <c r="J1261" s="1359"/>
      <c r="K1261" s="1359"/>
      <c r="L1261" s="1359"/>
      <c r="M1261" s="1359"/>
      <c r="N1261" s="1359"/>
      <c r="O1261" s="1359"/>
      <c r="P1261" s="1359"/>
      <c r="Q1261" s="1359"/>
      <c r="R1261" s="1359"/>
      <c r="S1261" s="1359"/>
      <c r="T1261" s="1359"/>
      <c r="U1261" s="1359"/>
      <c r="V1261" s="1359"/>
      <c r="W1261" s="1359"/>
      <c r="X1261" s="1359"/>
      <c r="Y1261" s="1359"/>
      <c r="Z1261" s="1359"/>
      <c r="AA1261" s="1359"/>
      <c r="AB1261" s="1359"/>
      <c r="AC1261" s="1359"/>
      <c r="AD1261" s="1359"/>
      <c r="AE1261" s="1359"/>
      <c r="AF1261" s="1360"/>
    </row>
    <row r="1262" spans="1:32" outlineLevel="1" x14ac:dyDescent="0.2">
      <c r="A1262" s="373">
        <v>232</v>
      </c>
      <c r="B1262" s="658"/>
      <c r="C1262" s="659"/>
      <c r="D1262" s="973" t="str">
        <f>D486</f>
        <v>Derivative related liabilities (DRL)</v>
      </c>
      <c r="E1262" s="1361"/>
      <c r="F1262" s="1361"/>
      <c r="G1262" s="1361"/>
      <c r="H1262" s="1361"/>
      <c r="I1262" s="1361"/>
      <c r="J1262" s="1361"/>
      <c r="K1262" s="1361"/>
      <c r="L1262" s="1361"/>
      <c r="M1262" s="399">
        <f>SUBTOTAL(9,M1263:M1264)</f>
        <v>0</v>
      </c>
      <c r="N1262" s="402">
        <f t="shared" ref="N1262:AC1262" si="838">SUBTOTAL(9,N1263:N1264)</f>
        <v>0</v>
      </c>
      <c r="O1262" s="406">
        <f t="shared" si="838"/>
        <v>0</v>
      </c>
      <c r="P1262" s="406">
        <f t="shared" si="838"/>
        <v>0</v>
      </c>
      <c r="Q1262" s="407">
        <f t="shared" si="838"/>
        <v>0</v>
      </c>
      <c r="R1262" s="402">
        <f t="shared" si="838"/>
        <v>0</v>
      </c>
      <c r="S1262" s="406">
        <f t="shared" si="838"/>
        <v>0</v>
      </c>
      <c r="T1262" s="405">
        <f t="shared" si="838"/>
        <v>0</v>
      </c>
      <c r="U1262" s="405">
        <f t="shared" si="838"/>
        <v>0</v>
      </c>
      <c r="V1262" s="405">
        <f t="shared" si="838"/>
        <v>0</v>
      </c>
      <c r="W1262" s="405">
        <f t="shared" si="838"/>
        <v>0</v>
      </c>
      <c r="X1262" s="405">
        <f t="shared" si="838"/>
        <v>0</v>
      </c>
      <c r="Y1262" s="405">
        <f t="shared" si="838"/>
        <v>0</v>
      </c>
      <c r="Z1262" s="405">
        <f t="shared" si="838"/>
        <v>0</v>
      </c>
      <c r="AA1262" s="405">
        <f t="shared" si="838"/>
        <v>0</v>
      </c>
      <c r="AB1262" s="403">
        <f t="shared" si="838"/>
        <v>0</v>
      </c>
      <c r="AC1262" s="399">
        <f t="shared" si="838"/>
        <v>0</v>
      </c>
      <c r="AD1262" s="936"/>
      <c r="AE1262" s="936"/>
      <c r="AF1262" s="937"/>
    </row>
    <row r="1263" spans="1:32" ht="15" customHeight="1" outlineLevel="1" x14ac:dyDescent="0.2">
      <c r="A1263" s="373">
        <v>188</v>
      </c>
      <c r="B1263" s="658"/>
      <c r="C1263" s="659"/>
      <c r="D1263" s="659"/>
      <c r="E1263" s="659"/>
      <c r="F1263" s="1106" t="str">
        <f t="shared" ref="F1263:F1264" si="839">F487</f>
        <v>FX and cross currency swap liabilities</v>
      </c>
      <c r="G1263" s="1226"/>
      <c r="H1263" s="1226"/>
      <c r="I1263" s="1226"/>
      <c r="J1263" s="1226"/>
      <c r="K1263" s="1226"/>
      <c r="L1263" s="1226"/>
      <c r="M1263" s="400">
        <f>M487</f>
        <v>0</v>
      </c>
      <c r="N1263" s="1255"/>
      <c r="O1263" s="1377"/>
      <c r="P1263" s="1377"/>
      <c r="Q1263" s="1377"/>
      <c r="R1263" s="1377"/>
      <c r="S1263" s="1377"/>
      <c r="T1263" s="1377"/>
      <c r="U1263" s="1377"/>
      <c r="V1263" s="1377"/>
      <c r="W1263" s="1377"/>
      <c r="X1263" s="1377"/>
      <c r="Y1263" s="1377"/>
      <c r="Z1263" s="1377"/>
      <c r="AA1263" s="1377"/>
      <c r="AB1263" s="1377"/>
      <c r="AC1263" s="401">
        <f t="shared" ref="AC1263:AC1264" si="840">M1263-SUM(N1263:AB1263)</f>
        <v>0</v>
      </c>
      <c r="AD1263" s="957"/>
      <c r="AE1263" s="852"/>
      <c r="AF1263" s="853"/>
    </row>
    <row r="1264" spans="1:32" ht="15" customHeight="1" outlineLevel="1" x14ac:dyDescent="0.2">
      <c r="A1264" s="373">
        <v>189</v>
      </c>
      <c r="B1264" s="658"/>
      <c r="C1264" s="659"/>
      <c r="D1264" s="659"/>
      <c r="E1264" s="659"/>
      <c r="F1264" s="1106" t="str">
        <f t="shared" si="839"/>
        <v>Other DRL</v>
      </c>
      <c r="G1264" s="1226"/>
      <c r="H1264" s="1226"/>
      <c r="I1264" s="1226"/>
      <c r="J1264" s="1226"/>
      <c r="K1264" s="1226"/>
      <c r="L1264" s="1226"/>
      <c r="M1264" s="400">
        <f>M488</f>
        <v>0</v>
      </c>
      <c r="N1264" s="411">
        <f t="shared" ref="N1264:AB1264" si="841">N488</f>
        <v>0</v>
      </c>
      <c r="O1264" s="414">
        <f t="shared" si="841"/>
        <v>0</v>
      </c>
      <c r="P1264" s="414">
        <f t="shared" si="841"/>
        <v>0</v>
      </c>
      <c r="Q1264" s="415">
        <f t="shared" si="841"/>
        <v>0</v>
      </c>
      <c r="R1264" s="411">
        <f t="shared" si="841"/>
        <v>0</v>
      </c>
      <c r="S1264" s="413">
        <f t="shared" si="841"/>
        <v>0</v>
      </c>
      <c r="T1264" s="413">
        <f t="shared" si="841"/>
        <v>0</v>
      </c>
      <c r="U1264" s="413">
        <f t="shared" si="841"/>
        <v>0</v>
      </c>
      <c r="V1264" s="413">
        <f t="shared" si="841"/>
        <v>0</v>
      </c>
      <c r="W1264" s="413">
        <f t="shared" si="841"/>
        <v>0</v>
      </c>
      <c r="X1264" s="414">
        <f t="shared" si="841"/>
        <v>0</v>
      </c>
      <c r="Y1264" s="413">
        <f t="shared" si="841"/>
        <v>0</v>
      </c>
      <c r="Z1264" s="413">
        <f t="shared" si="841"/>
        <v>0</v>
      </c>
      <c r="AA1264" s="413">
        <f t="shared" si="841"/>
        <v>0</v>
      </c>
      <c r="AB1264" s="413">
        <f t="shared" si="841"/>
        <v>0</v>
      </c>
      <c r="AC1264" s="400">
        <f t="shared" si="840"/>
        <v>0</v>
      </c>
      <c r="AD1264" s="857"/>
      <c r="AE1264" s="858"/>
      <c r="AF1264" s="859"/>
    </row>
    <row r="1265" spans="1:35" outlineLevel="1" x14ac:dyDescent="0.2">
      <c r="A1265" s="373">
        <v>232</v>
      </c>
      <c r="B1265" s="658"/>
      <c r="C1265" s="659"/>
      <c r="D1265" s="1103" t="str">
        <f>D489</f>
        <v>Cash collateral received (CCR)</v>
      </c>
      <c r="E1265" s="1114"/>
      <c r="F1265" s="1114"/>
      <c r="G1265" s="1114"/>
      <c r="H1265" s="1114"/>
      <c r="I1265" s="1114"/>
      <c r="J1265" s="1114"/>
      <c r="K1265" s="1114"/>
      <c r="L1265" s="1114"/>
      <c r="M1265" s="399">
        <f>SUBTOTAL(9,M1266:M1268)</f>
        <v>0</v>
      </c>
      <c r="N1265" s="402">
        <f>SUBTOTAL(9,N1266:N1268)</f>
        <v>0</v>
      </c>
      <c r="O1265" s="406">
        <f t="shared" ref="O1265:AC1265" si="842">SUBTOTAL(9,O1266:O1268)</f>
        <v>0</v>
      </c>
      <c r="P1265" s="406">
        <f t="shared" si="842"/>
        <v>0</v>
      </c>
      <c r="Q1265" s="407">
        <f t="shared" si="842"/>
        <v>0</v>
      </c>
      <c r="R1265" s="402">
        <f t="shared" si="842"/>
        <v>0</v>
      </c>
      <c r="S1265" s="406">
        <f t="shared" si="842"/>
        <v>0</v>
      </c>
      <c r="T1265" s="405">
        <f t="shared" si="842"/>
        <v>0</v>
      </c>
      <c r="U1265" s="405">
        <f t="shared" si="842"/>
        <v>0</v>
      </c>
      <c r="V1265" s="405">
        <f t="shared" si="842"/>
        <v>0</v>
      </c>
      <c r="W1265" s="405">
        <f t="shared" si="842"/>
        <v>0</v>
      </c>
      <c r="X1265" s="405">
        <f t="shared" si="842"/>
        <v>0</v>
      </c>
      <c r="Y1265" s="405">
        <f t="shared" si="842"/>
        <v>0</v>
      </c>
      <c r="Z1265" s="405">
        <f t="shared" si="842"/>
        <v>0</v>
      </c>
      <c r="AA1265" s="405">
        <f t="shared" si="842"/>
        <v>0</v>
      </c>
      <c r="AB1265" s="403">
        <f t="shared" si="842"/>
        <v>0</v>
      </c>
      <c r="AC1265" s="399">
        <f t="shared" si="842"/>
        <v>0</v>
      </c>
      <c r="AD1265" s="634"/>
      <c r="AE1265" s="634"/>
      <c r="AF1265" s="635"/>
      <c r="AI1265" s="389">
        <f>SUM(M1269,M1265,M1262,M1258,M1254,M1251,M1248,M1245,M1242,M1239,M1236,M1231,M1228,M1224,M1221,M1217,M1214,M1209,M1205,M1201,M1195,M1190,M1185,M1180,M1176,M1173,M1167,M1164,M1161,M1158,M1153,M1150,M1146,M1143,M1139,M1136,M1131,M1127,M1123,M1117,M1112,M1107,M1099,M1092,M1084,M1077,M1072,M1068,M1064,M1057,M1050,M1043,M1036,M1029,M1022,M1015,M1008,M1273)</f>
        <v>0</v>
      </c>
    </row>
    <row r="1266" spans="1:35" ht="15" customHeight="1" outlineLevel="1" x14ac:dyDescent="0.2">
      <c r="A1266" s="373">
        <v>188</v>
      </c>
      <c r="B1266" s="658"/>
      <c r="C1266" s="659"/>
      <c r="D1266" s="659"/>
      <c r="E1266" s="659"/>
      <c r="F1266" s="1106" t="str">
        <f t="shared" ref="F1266:F1268" si="843">F490</f>
        <v>CCR for exchange-traded derivatives</v>
      </c>
      <c r="G1266" s="1226"/>
      <c r="H1266" s="1226"/>
      <c r="I1266" s="1226"/>
      <c r="J1266" s="1226"/>
      <c r="K1266" s="1226"/>
      <c r="L1266" s="1226"/>
      <c r="M1266" s="400">
        <f>M490</f>
        <v>0</v>
      </c>
      <c r="N1266" s="411">
        <f t="shared" ref="N1266:AB1267" si="844">N490</f>
        <v>0</v>
      </c>
      <c r="O1266" s="414">
        <f t="shared" si="844"/>
        <v>0</v>
      </c>
      <c r="P1266" s="414">
        <f t="shared" si="844"/>
        <v>0</v>
      </c>
      <c r="Q1266" s="415">
        <f t="shared" si="844"/>
        <v>0</v>
      </c>
      <c r="R1266" s="411">
        <f t="shared" si="844"/>
        <v>0</v>
      </c>
      <c r="S1266" s="413">
        <f t="shared" si="844"/>
        <v>0</v>
      </c>
      <c r="T1266" s="413">
        <f t="shared" si="844"/>
        <v>0</v>
      </c>
      <c r="U1266" s="413">
        <f t="shared" si="844"/>
        <v>0</v>
      </c>
      <c r="V1266" s="413">
        <f t="shared" si="844"/>
        <v>0</v>
      </c>
      <c r="W1266" s="413">
        <f t="shared" si="844"/>
        <v>0</v>
      </c>
      <c r="X1266" s="414">
        <f t="shared" si="844"/>
        <v>0</v>
      </c>
      <c r="Y1266" s="413">
        <f t="shared" si="844"/>
        <v>0</v>
      </c>
      <c r="Z1266" s="413">
        <f t="shared" si="844"/>
        <v>0</v>
      </c>
      <c r="AA1266" s="413">
        <f t="shared" si="844"/>
        <v>0</v>
      </c>
      <c r="AB1266" s="413">
        <f t="shared" si="844"/>
        <v>0</v>
      </c>
      <c r="AC1266" s="400">
        <f t="shared" ref="AC1266:AC1274" si="845">M1266-SUM(N1266:AB1266)</f>
        <v>0</v>
      </c>
      <c r="AD1266" s="957"/>
      <c r="AE1266" s="852"/>
      <c r="AF1266" s="853"/>
    </row>
    <row r="1267" spans="1:35" ht="15" customHeight="1" outlineLevel="1" x14ac:dyDescent="0.2">
      <c r="A1267" s="373">
        <v>189</v>
      </c>
      <c r="B1267" s="658"/>
      <c r="C1267" s="659"/>
      <c r="D1267" s="659"/>
      <c r="E1267" s="659"/>
      <c r="F1267" s="1106" t="str">
        <f t="shared" si="843"/>
        <v>CCR for OTC derivatives</v>
      </c>
      <c r="G1267" s="1226"/>
      <c r="H1267" s="1226"/>
      <c r="I1267" s="1226"/>
      <c r="J1267" s="1226"/>
      <c r="K1267" s="1226"/>
      <c r="L1267" s="1226"/>
      <c r="M1267" s="400">
        <f>M491</f>
        <v>0</v>
      </c>
      <c r="N1267" s="411">
        <f t="shared" si="844"/>
        <v>0</v>
      </c>
      <c r="O1267" s="414">
        <f t="shared" si="844"/>
        <v>0</v>
      </c>
      <c r="P1267" s="414">
        <f t="shared" si="844"/>
        <v>0</v>
      </c>
      <c r="Q1267" s="415">
        <f t="shared" si="844"/>
        <v>0</v>
      </c>
      <c r="R1267" s="411">
        <f t="shared" si="844"/>
        <v>0</v>
      </c>
      <c r="S1267" s="413">
        <f t="shared" si="844"/>
        <v>0</v>
      </c>
      <c r="T1267" s="413">
        <f t="shared" si="844"/>
        <v>0</v>
      </c>
      <c r="U1267" s="413">
        <f t="shared" si="844"/>
        <v>0</v>
      </c>
      <c r="V1267" s="413">
        <f t="shared" si="844"/>
        <v>0</v>
      </c>
      <c r="W1267" s="413">
        <f t="shared" si="844"/>
        <v>0</v>
      </c>
      <c r="X1267" s="414">
        <f t="shared" si="844"/>
        <v>0</v>
      </c>
      <c r="Y1267" s="413">
        <f t="shared" si="844"/>
        <v>0</v>
      </c>
      <c r="Z1267" s="413">
        <f t="shared" si="844"/>
        <v>0</v>
      </c>
      <c r="AA1267" s="413">
        <f t="shared" si="844"/>
        <v>0</v>
      </c>
      <c r="AB1267" s="413">
        <f t="shared" si="844"/>
        <v>0</v>
      </c>
      <c r="AC1267" s="400">
        <f t="shared" si="845"/>
        <v>0</v>
      </c>
      <c r="AD1267" s="854"/>
      <c r="AE1267" s="855"/>
      <c r="AF1267" s="856"/>
    </row>
    <row r="1268" spans="1:35" outlineLevel="1" x14ac:dyDescent="0.2">
      <c r="A1268" s="373">
        <v>189</v>
      </c>
      <c r="B1268" s="658"/>
      <c r="C1268" s="659"/>
      <c r="D1268" s="659"/>
      <c r="E1268" s="659"/>
      <c r="F1268" s="1106" t="str">
        <f t="shared" si="843"/>
        <v>CCR</v>
      </c>
      <c r="G1268" s="1226"/>
      <c r="H1268" s="1226"/>
      <c r="I1268" s="1226"/>
      <c r="J1268" s="1226"/>
      <c r="K1268" s="1226"/>
      <c r="L1268" s="1226"/>
      <c r="M1268" s="400">
        <f>M492</f>
        <v>0</v>
      </c>
      <c r="N1268" s="1381"/>
      <c r="O1268" s="1253"/>
      <c r="P1268" s="1253"/>
      <c r="Q1268" s="1253"/>
      <c r="R1268" s="1253"/>
      <c r="S1268" s="1253"/>
      <c r="T1268" s="1253"/>
      <c r="U1268" s="1253"/>
      <c r="V1268" s="1253"/>
      <c r="W1268" s="1253"/>
      <c r="X1268" s="1253"/>
      <c r="Y1268" s="1253"/>
      <c r="Z1268" s="1253"/>
      <c r="AA1268" s="1253"/>
      <c r="AB1268" s="1253"/>
      <c r="AC1268" s="400">
        <f t="shared" si="845"/>
        <v>0</v>
      </c>
      <c r="AD1268" s="857"/>
      <c r="AE1268" s="858"/>
      <c r="AF1268" s="859"/>
    </row>
    <row r="1269" spans="1:35" outlineLevel="1" x14ac:dyDescent="0.2">
      <c r="A1269" s="373">
        <v>232</v>
      </c>
      <c r="B1269" s="658"/>
      <c r="C1269" s="659"/>
      <c r="D1269" s="1103" t="str">
        <f>D493</f>
        <v>Commodities Short</v>
      </c>
      <c r="E1269" s="1114"/>
      <c r="F1269" s="1114"/>
      <c r="G1269" s="1114"/>
      <c r="H1269" s="1114"/>
      <c r="I1269" s="1114"/>
      <c r="J1269" s="1114"/>
      <c r="K1269" s="1114"/>
      <c r="L1269" s="1114"/>
      <c r="M1269" s="399">
        <f>SUBTOTAL(9,M1270:M1272)</f>
        <v>0</v>
      </c>
      <c r="N1269" s="1254"/>
      <c r="O1269" s="1254"/>
      <c r="P1269" s="1254"/>
      <c r="Q1269" s="1254"/>
      <c r="R1269" s="1254"/>
      <c r="S1269" s="1254"/>
      <c r="T1269" s="1254"/>
      <c r="U1269" s="1254"/>
      <c r="V1269" s="1254"/>
      <c r="W1269" s="1254"/>
      <c r="X1269" s="1254"/>
      <c r="Y1269" s="1254"/>
      <c r="Z1269" s="1254"/>
      <c r="AA1269" s="1254"/>
      <c r="AB1269" s="1254"/>
      <c r="AC1269" s="399">
        <f>SUBTOTAL(9,AC1270:AC1272)</f>
        <v>0</v>
      </c>
      <c r="AD1269" s="634"/>
      <c r="AE1269" s="634"/>
      <c r="AF1269" s="635"/>
    </row>
    <row r="1270" spans="1:35" ht="15" customHeight="1" outlineLevel="1" x14ac:dyDescent="0.2">
      <c r="A1270" s="373">
        <v>188</v>
      </c>
      <c r="B1270" s="658"/>
      <c r="C1270" s="659"/>
      <c r="D1270" s="659"/>
      <c r="E1270" s="659"/>
      <c r="F1270" s="1106" t="str">
        <f t="shared" ref="F1270:F1272" si="846">F494</f>
        <v>Precious metal short</v>
      </c>
      <c r="G1270" s="1226"/>
      <c r="H1270" s="1226"/>
      <c r="I1270" s="1226"/>
      <c r="J1270" s="1226"/>
      <c r="K1270" s="1226"/>
      <c r="L1270" s="1226"/>
      <c r="M1270" s="400">
        <f>M494</f>
        <v>0</v>
      </c>
      <c r="N1270" s="1254"/>
      <c r="O1270" s="1254"/>
      <c r="P1270" s="1254"/>
      <c r="Q1270" s="1254"/>
      <c r="R1270" s="1254"/>
      <c r="S1270" s="1254"/>
      <c r="T1270" s="1254"/>
      <c r="U1270" s="1254"/>
      <c r="V1270" s="1254"/>
      <c r="W1270" s="1254"/>
      <c r="X1270" s="1254"/>
      <c r="Y1270" s="1254"/>
      <c r="Z1270" s="1254"/>
      <c r="AA1270" s="1254"/>
      <c r="AB1270" s="1254"/>
      <c r="AC1270" s="400">
        <f t="shared" si="845"/>
        <v>0</v>
      </c>
      <c r="AD1270" s="957"/>
      <c r="AE1270" s="852"/>
      <c r="AF1270" s="853"/>
    </row>
    <row r="1271" spans="1:35" ht="15" customHeight="1" outlineLevel="1" x14ac:dyDescent="0.2">
      <c r="A1271" s="373">
        <v>189</v>
      </c>
      <c r="B1271" s="658" t="s">
        <v>6</v>
      </c>
      <c r="C1271" s="659"/>
      <c r="D1271" s="659"/>
      <c r="E1271" s="659"/>
      <c r="F1271" s="1106" t="str">
        <f t="shared" si="846"/>
        <v>Precious metal deposits</v>
      </c>
      <c r="G1271" s="1226"/>
      <c r="H1271" s="1226"/>
      <c r="I1271" s="1226"/>
      <c r="J1271" s="1226"/>
      <c r="K1271" s="1226"/>
      <c r="L1271" s="1226"/>
      <c r="M1271" s="400">
        <f>M495</f>
        <v>0</v>
      </c>
      <c r="N1271" s="1254"/>
      <c r="O1271" s="1254"/>
      <c r="P1271" s="1254"/>
      <c r="Q1271" s="1254"/>
      <c r="R1271" s="1254"/>
      <c r="S1271" s="1254"/>
      <c r="T1271" s="1254"/>
      <c r="U1271" s="1254"/>
      <c r="V1271" s="1254"/>
      <c r="W1271" s="1254"/>
      <c r="X1271" s="1254"/>
      <c r="Y1271" s="1254"/>
      <c r="Z1271" s="1254"/>
      <c r="AA1271" s="1254"/>
      <c r="AB1271" s="1254"/>
      <c r="AC1271" s="400">
        <f t="shared" si="845"/>
        <v>0</v>
      </c>
      <c r="AD1271" s="854"/>
      <c r="AE1271" s="855"/>
      <c r="AF1271" s="856"/>
    </row>
    <row r="1272" spans="1:35" ht="15" customHeight="1" outlineLevel="1" x14ac:dyDescent="0.2">
      <c r="A1272" s="373">
        <v>189</v>
      </c>
      <c r="B1272" s="658"/>
      <c r="C1272" s="659"/>
      <c r="D1272" s="659"/>
      <c r="E1272" s="659"/>
      <c r="F1272" s="1106" t="str">
        <f t="shared" si="846"/>
        <v>Other commodities short</v>
      </c>
      <c r="G1272" s="1226"/>
      <c r="H1272" s="1226"/>
      <c r="I1272" s="1226"/>
      <c r="J1272" s="1226"/>
      <c r="K1272" s="1226"/>
      <c r="L1272" s="1226"/>
      <c r="M1272" s="400">
        <f>M496</f>
        <v>0</v>
      </c>
      <c r="N1272" s="1254"/>
      <c r="O1272" s="1254"/>
      <c r="P1272" s="1254"/>
      <c r="Q1272" s="1254"/>
      <c r="R1272" s="1254"/>
      <c r="S1272" s="1254"/>
      <c r="T1272" s="1254"/>
      <c r="U1272" s="1254"/>
      <c r="V1272" s="1254"/>
      <c r="W1272" s="1254"/>
      <c r="X1272" s="1254"/>
      <c r="Y1272" s="1254"/>
      <c r="Z1272" s="1254"/>
      <c r="AA1272" s="1254"/>
      <c r="AB1272" s="1254"/>
      <c r="AC1272" s="400">
        <f t="shared" si="845"/>
        <v>0</v>
      </c>
      <c r="AD1272" s="857"/>
      <c r="AE1272" s="858"/>
      <c r="AF1272" s="859"/>
    </row>
    <row r="1273" spans="1:35" outlineLevel="1" x14ac:dyDescent="0.2">
      <c r="A1273" s="373">
        <v>232</v>
      </c>
      <c r="B1273" s="658"/>
      <c r="C1273" s="659"/>
      <c r="D1273" s="1103" t="str">
        <f>D497</f>
        <v>Other liabilities</v>
      </c>
      <c r="E1273" s="1114"/>
      <c r="F1273" s="1114"/>
      <c r="G1273" s="1114"/>
      <c r="H1273" s="1114"/>
      <c r="I1273" s="1114"/>
      <c r="J1273" s="1114"/>
      <c r="K1273" s="1114"/>
      <c r="L1273" s="1114"/>
      <c r="M1273" s="399">
        <f>SUBTOTAL(9,M1274)</f>
        <v>0</v>
      </c>
      <c r="N1273" s="1254"/>
      <c r="O1273" s="1254"/>
      <c r="P1273" s="1254"/>
      <c r="Q1273" s="1254"/>
      <c r="R1273" s="1254"/>
      <c r="S1273" s="1254"/>
      <c r="T1273" s="1254"/>
      <c r="U1273" s="1254"/>
      <c r="V1273" s="1254"/>
      <c r="W1273" s="1254"/>
      <c r="X1273" s="1254"/>
      <c r="Y1273" s="1254"/>
      <c r="Z1273" s="1254"/>
      <c r="AA1273" s="1254"/>
      <c r="AB1273" s="1254"/>
      <c r="AC1273" s="399">
        <f t="shared" ref="AC1273" si="847">SUBTOTAL(9,AC1274)</f>
        <v>0</v>
      </c>
      <c r="AD1273" s="634"/>
      <c r="AE1273" s="634"/>
      <c r="AF1273" s="635"/>
    </row>
    <row r="1274" spans="1:35" ht="15" customHeight="1" outlineLevel="1" x14ac:dyDescent="0.2">
      <c r="A1274" s="373">
        <v>188</v>
      </c>
      <c r="B1274" s="651"/>
      <c r="C1274" s="652"/>
      <c r="D1274" s="652"/>
      <c r="E1274" s="655"/>
      <c r="F1274" s="1106" t="str">
        <f t="shared" ref="F1274" si="848">F498</f>
        <v>Other liabilities</v>
      </c>
      <c r="G1274" s="1226"/>
      <c r="H1274" s="1226"/>
      <c r="I1274" s="1226"/>
      <c r="J1274" s="1226"/>
      <c r="K1274" s="1226"/>
      <c r="L1274" s="1226"/>
      <c r="M1274" s="400">
        <f>M498</f>
        <v>0</v>
      </c>
      <c r="N1274" s="977"/>
      <c r="O1274" s="977"/>
      <c r="P1274" s="977"/>
      <c r="Q1274" s="977"/>
      <c r="R1274" s="977"/>
      <c r="S1274" s="977"/>
      <c r="T1274" s="977"/>
      <c r="U1274" s="977"/>
      <c r="V1274" s="977"/>
      <c r="W1274" s="977"/>
      <c r="X1274" s="977"/>
      <c r="Y1274" s="977"/>
      <c r="Z1274" s="977"/>
      <c r="AA1274" s="977"/>
      <c r="AB1274" s="977"/>
      <c r="AC1274" s="400">
        <f t="shared" si="845"/>
        <v>0</v>
      </c>
      <c r="AD1274" s="958"/>
      <c r="AE1274" s="941"/>
      <c r="AF1274" s="942"/>
    </row>
    <row r="1275" spans="1:35" ht="7.5" hidden="1" customHeight="1" outlineLevel="1" x14ac:dyDescent="0.2">
      <c r="A1275" s="1399"/>
      <c r="B1275" s="1400"/>
      <c r="C1275" s="1400"/>
      <c r="D1275" s="1400"/>
      <c r="E1275" s="1400"/>
      <c r="F1275" s="1400"/>
      <c r="G1275" s="1400"/>
      <c r="H1275" s="1400"/>
      <c r="I1275" s="1400"/>
      <c r="J1275" s="1400"/>
      <c r="K1275" s="1400"/>
      <c r="L1275" s="1400"/>
      <c r="M1275" s="1400"/>
      <c r="N1275" s="1400"/>
      <c r="O1275" s="1400"/>
      <c r="P1275" s="1400"/>
      <c r="Q1275" s="1400"/>
      <c r="R1275" s="1400"/>
      <c r="S1275" s="1400"/>
      <c r="T1275" s="1400"/>
      <c r="U1275" s="1400"/>
      <c r="V1275" s="1400"/>
      <c r="W1275" s="1400"/>
      <c r="X1275" s="1400"/>
      <c r="Y1275" s="1400"/>
      <c r="Z1275" s="1400"/>
      <c r="AA1275" s="1400"/>
      <c r="AB1275" s="1400"/>
      <c r="AC1275" s="1400"/>
      <c r="AD1275" s="1400"/>
      <c r="AE1275" s="1400"/>
      <c r="AF1275" s="1401"/>
    </row>
    <row r="1276" spans="1:35" ht="22.5" customHeight="1" outlineLevel="1" x14ac:dyDescent="0.2">
      <c r="A1276" s="373">
        <v>323</v>
      </c>
      <c r="B1276" s="991" t="str">
        <f>B500</f>
        <v>Cash outflows from liabilities</v>
      </c>
      <c r="C1276" s="938"/>
      <c r="D1276" s="938"/>
      <c r="E1276" s="938"/>
      <c r="F1276" s="938"/>
      <c r="G1276" s="938"/>
      <c r="H1276" s="938"/>
      <c r="I1276" s="938"/>
      <c r="J1276" s="938"/>
      <c r="K1276" s="938"/>
      <c r="L1276" s="938"/>
      <c r="M1276" s="399">
        <f>SUBTOTAL(9,M1008:M1274)</f>
        <v>0</v>
      </c>
      <c r="N1276" s="402">
        <f t="shared" ref="N1276:AC1276" si="849">SUBTOTAL(9,N1008:N1274)</f>
        <v>0</v>
      </c>
      <c r="O1276" s="406">
        <f t="shared" si="849"/>
        <v>0</v>
      </c>
      <c r="P1276" s="406">
        <f t="shared" si="849"/>
        <v>0</v>
      </c>
      <c r="Q1276" s="407">
        <f t="shared" si="849"/>
        <v>0</v>
      </c>
      <c r="R1276" s="402">
        <f t="shared" si="849"/>
        <v>0</v>
      </c>
      <c r="S1276" s="406">
        <f t="shared" si="849"/>
        <v>0</v>
      </c>
      <c r="T1276" s="405">
        <f t="shared" si="849"/>
        <v>0</v>
      </c>
      <c r="U1276" s="405">
        <f t="shared" si="849"/>
        <v>0</v>
      </c>
      <c r="V1276" s="405">
        <f t="shared" si="849"/>
        <v>0</v>
      </c>
      <c r="W1276" s="405">
        <f t="shared" si="849"/>
        <v>0</v>
      </c>
      <c r="X1276" s="405">
        <f t="shared" si="849"/>
        <v>0</v>
      </c>
      <c r="Y1276" s="405">
        <f t="shared" si="849"/>
        <v>0</v>
      </c>
      <c r="Z1276" s="405">
        <f t="shared" si="849"/>
        <v>0</v>
      </c>
      <c r="AA1276" s="405">
        <f t="shared" si="849"/>
        <v>0</v>
      </c>
      <c r="AB1276" s="403">
        <f t="shared" si="849"/>
        <v>0</v>
      </c>
      <c r="AC1276" s="399">
        <f t="shared" si="849"/>
        <v>0</v>
      </c>
      <c r="AD1276" s="938"/>
      <c r="AE1276" s="938"/>
      <c r="AF1276" s="939"/>
    </row>
    <row r="1277" spans="1:35" ht="7.5" hidden="1" customHeight="1" outlineLevel="1" x14ac:dyDescent="0.2">
      <c r="A1277" s="658"/>
      <c r="B1277" s="984"/>
      <c r="C1277" s="985"/>
      <c r="D1277" s="985"/>
      <c r="E1277" s="985"/>
      <c r="F1277" s="985"/>
      <c r="G1277" s="985"/>
      <c r="H1277" s="985"/>
      <c r="I1277" s="985"/>
      <c r="J1277" s="985"/>
      <c r="K1277" s="985"/>
      <c r="L1277" s="985"/>
      <c r="M1277" s="985"/>
      <c r="N1277" s="985"/>
      <c r="O1277" s="985"/>
      <c r="P1277" s="985"/>
      <c r="Q1277" s="985"/>
      <c r="R1277" s="985"/>
      <c r="S1277" s="985"/>
      <c r="T1277" s="985"/>
      <c r="U1277" s="985"/>
      <c r="V1277" s="985"/>
      <c r="W1277" s="985"/>
      <c r="X1277" s="985"/>
      <c r="Y1277" s="985"/>
      <c r="Z1277" s="985"/>
      <c r="AA1277" s="985"/>
      <c r="AB1277" s="985"/>
      <c r="AC1277" s="985"/>
      <c r="AD1277" s="985"/>
      <c r="AE1277" s="985"/>
      <c r="AF1277" s="986"/>
    </row>
    <row r="1278" spans="1:35" ht="22.5" customHeight="1" outlineLevel="1" x14ac:dyDescent="0.2">
      <c r="A1278" s="373">
        <v>323</v>
      </c>
      <c r="B1278" s="991" t="str">
        <f>B502</f>
        <v>Total shareholders' equity</v>
      </c>
      <c r="C1278" s="938"/>
      <c r="D1278" s="938"/>
      <c r="E1278" s="938"/>
      <c r="F1278" s="938"/>
      <c r="G1278" s="938"/>
      <c r="H1278" s="938"/>
      <c r="I1278" s="938"/>
      <c r="J1278" s="938"/>
      <c r="K1278" s="938"/>
      <c r="L1278" s="938"/>
      <c r="M1278" s="401">
        <f>M502</f>
        <v>0</v>
      </c>
      <c r="N1278" s="998"/>
      <c r="O1278" s="1380"/>
      <c r="P1278" s="1380"/>
      <c r="Q1278" s="1380"/>
      <c r="R1278" s="1380"/>
      <c r="S1278" s="1380"/>
      <c r="T1278" s="1380"/>
      <c r="U1278" s="1380"/>
      <c r="V1278" s="1380"/>
      <c r="W1278" s="1380"/>
      <c r="X1278" s="1380"/>
      <c r="Y1278" s="1380"/>
      <c r="Z1278" s="1380"/>
      <c r="AA1278" s="1380"/>
      <c r="AB1278" s="1380"/>
      <c r="AC1278" s="401">
        <f>M1278-SUM(N1278:AB1278)</f>
        <v>0</v>
      </c>
      <c r="AD1278" s="629"/>
      <c r="AE1278" s="629"/>
      <c r="AF1278" s="630"/>
    </row>
    <row r="1279" spans="1:35" ht="7.5" hidden="1" customHeight="1" outlineLevel="1" x14ac:dyDescent="0.2">
      <c r="A1279" s="658"/>
      <c r="B1279" s="984"/>
      <c r="C1279" s="985"/>
      <c r="D1279" s="985"/>
      <c r="E1279" s="985"/>
      <c r="F1279" s="985"/>
      <c r="G1279" s="985"/>
      <c r="H1279" s="985"/>
      <c r="I1279" s="985"/>
      <c r="J1279" s="985"/>
      <c r="K1279" s="985"/>
      <c r="L1279" s="985"/>
      <c r="M1279" s="985"/>
      <c r="N1279" s="985"/>
      <c r="O1279" s="985"/>
      <c r="P1279" s="985"/>
      <c r="Q1279" s="985"/>
      <c r="R1279" s="985"/>
      <c r="S1279" s="985"/>
      <c r="T1279" s="985"/>
      <c r="U1279" s="985"/>
      <c r="V1279" s="985"/>
      <c r="W1279" s="985"/>
      <c r="X1279" s="985"/>
      <c r="Y1279" s="985"/>
      <c r="Z1279" s="985"/>
      <c r="AA1279" s="985"/>
      <c r="AB1279" s="985"/>
      <c r="AC1279" s="985"/>
      <c r="AD1279" s="985"/>
      <c r="AE1279" s="985"/>
      <c r="AF1279" s="986"/>
    </row>
    <row r="1280" spans="1:35" ht="22.5" customHeight="1" outlineLevel="1" x14ac:dyDescent="0.2">
      <c r="A1280" s="373">
        <v>323</v>
      </c>
      <c r="B1280" s="991" t="str">
        <f>B504</f>
        <v>CASH OUTFLOWS FROM TOTAL AND SHAREHOLDERS' EQUITY</v>
      </c>
      <c r="C1280" s="938"/>
      <c r="D1280" s="938"/>
      <c r="E1280" s="938"/>
      <c r="F1280" s="938"/>
      <c r="G1280" s="938"/>
      <c r="H1280" s="938"/>
      <c r="I1280" s="938"/>
      <c r="J1280" s="938"/>
      <c r="K1280" s="938"/>
      <c r="L1280" s="938"/>
      <c r="M1280" s="399">
        <f>SUM(M1276:M1279)</f>
        <v>0</v>
      </c>
      <c r="N1280" s="402">
        <f t="shared" ref="N1280:AC1280" si="850">SUM(N1276:N1279)</f>
        <v>0</v>
      </c>
      <c r="O1280" s="406">
        <f t="shared" si="850"/>
        <v>0</v>
      </c>
      <c r="P1280" s="406">
        <f t="shared" si="850"/>
        <v>0</v>
      </c>
      <c r="Q1280" s="407">
        <f t="shared" si="850"/>
        <v>0</v>
      </c>
      <c r="R1280" s="402">
        <f t="shared" si="850"/>
        <v>0</v>
      </c>
      <c r="S1280" s="406">
        <f t="shared" si="850"/>
        <v>0</v>
      </c>
      <c r="T1280" s="405">
        <f t="shared" si="850"/>
        <v>0</v>
      </c>
      <c r="U1280" s="405">
        <f t="shared" si="850"/>
        <v>0</v>
      </c>
      <c r="V1280" s="405">
        <f t="shared" si="850"/>
        <v>0</v>
      </c>
      <c r="W1280" s="405">
        <f t="shared" si="850"/>
        <v>0</v>
      </c>
      <c r="X1280" s="405">
        <f t="shared" si="850"/>
        <v>0</v>
      </c>
      <c r="Y1280" s="405">
        <f t="shared" si="850"/>
        <v>0</v>
      </c>
      <c r="Z1280" s="405">
        <f t="shared" si="850"/>
        <v>0</v>
      </c>
      <c r="AA1280" s="405">
        <f t="shared" si="850"/>
        <v>0</v>
      </c>
      <c r="AB1280" s="403">
        <f t="shared" si="850"/>
        <v>0</v>
      </c>
      <c r="AC1280" s="399">
        <f t="shared" si="850"/>
        <v>0</v>
      </c>
      <c r="AD1280" s="629"/>
      <c r="AE1280" s="629"/>
      <c r="AF1280" s="630"/>
    </row>
    <row r="1281" spans="1:32" ht="7.5" customHeight="1" outlineLevel="1" x14ac:dyDescent="0.2">
      <c r="A1281" s="367"/>
      <c r="B1281" s="1356"/>
      <c r="C1281" s="1356"/>
      <c r="D1281" s="1356"/>
      <c r="E1281" s="1356"/>
      <c r="F1281" s="1356"/>
      <c r="G1281" s="1356"/>
      <c r="H1281" s="1356"/>
      <c r="I1281" s="1356"/>
      <c r="J1281" s="1356"/>
      <c r="K1281" s="1356"/>
      <c r="L1281" s="1356"/>
      <c r="M1281" s="1356"/>
      <c r="N1281" s="1356"/>
      <c r="O1281" s="1356"/>
      <c r="P1281" s="1356"/>
      <c r="Q1281" s="1356"/>
      <c r="R1281" s="1356"/>
      <c r="S1281" s="1356"/>
      <c r="T1281" s="1356"/>
      <c r="U1281" s="1356"/>
      <c r="V1281" s="1356"/>
      <c r="W1281" s="1356"/>
      <c r="X1281" s="1356"/>
      <c r="Y1281" s="1356"/>
      <c r="Z1281" s="1356"/>
      <c r="AA1281" s="1356"/>
      <c r="AB1281" s="1356"/>
      <c r="AC1281" s="1356"/>
      <c r="AD1281" s="1356"/>
      <c r="AE1281" s="1356"/>
      <c r="AF1281" s="1356"/>
    </row>
    <row r="1282" spans="1:32" ht="22.5" customHeight="1" outlineLevel="2" x14ac:dyDescent="0.2">
      <c r="A1282" s="373">
        <v>103</v>
      </c>
      <c r="B1282" s="991" t="str">
        <f>B506</f>
        <v>COLLATERAL</v>
      </c>
      <c r="C1282" s="938"/>
      <c r="D1282" s="938"/>
      <c r="E1282" s="938"/>
      <c r="F1282" s="938"/>
      <c r="G1282" s="938"/>
      <c r="H1282" s="938"/>
      <c r="I1282" s="938"/>
      <c r="J1282" s="938"/>
      <c r="K1282" s="938"/>
      <c r="L1282" s="938"/>
      <c r="M1282" s="938"/>
      <c r="N1282" s="938"/>
      <c r="O1282" s="938"/>
      <c r="P1282" s="938"/>
      <c r="Q1282" s="938"/>
      <c r="R1282" s="938"/>
      <c r="S1282" s="938"/>
      <c r="T1282" s="938"/>
      <c r="U1282" s="938"/>
      <c r="V1282" s="938"/>
      <c r="W1282" s="938"/>
      <c r="X1282" s="938"/>
      <c r="Y1282" s="938"/>
      <c r="Z1282" s="938"/>
      <c r="AA1282" s="938"/>
      <c r="AB1282" s="938"/>
      <c r="AC1282" s="938"/>
      <c r="AD1282" s="938"/>
      <c r="AE1282" s="938"/>
      <c r="AF1282" s="939"/>
    </row>
    <row r="1283" spans="1:32" ht="15" customHeight="1" outlineLevel="1" x14ac:dyDescent="0.2">
      <c r="A1283" s="373">
        <v>326</v>
      </c>
      <c r="B1283" s="658"/>
      <c r="C1283" s="970" t="str">
        <f>C507</f>
        <v>Pledging and encumbrances - Derivative and clearing</v>
      </c>
      <c r="D1283" s="1359"/>
      <c r="E1283" s="1359"/>
      <c r="F1283" s="1359"/>
      <c r="G1283" s="1359"/>
      <c r="H1283" s="1359"/>
      <c r="I1283" s="1359"/>
      <c r="J1283" s="1359"/>
      <c r="K1283" s="1359"/>
      <c r="L1283" s="1359"/>
      <c r="M1283" s="1359"/>
      <c r="N1283" s="1359"/>
      <c r="O1283" s="1359"/>
      <c r="P1283" s="1359"/>
      <c r="Q1283" s="1359"/>
      <c r="R1283" s="1359"/>
      <c r="S1283" s="1359"/>
      <c r="T1283" s="1359"/>
      <c r="U1283" s="1359"/>
      <c r="V1283" s="1359"/>
      <c r="W1283" s="1359"/>
      <c r="X1283" s="1359"/>
      <c r="Y1283" s="1359"/>
      <c r="Z1283" s="1359"/>
      <c r="AA1283" s="1359"/>
      <c r="AB1283" s="1359"/>
      <c r="AC1283" s="1359"/>
      <c r="AD1283" s="1359"/>
      <c r="AE1283" s="1359"/>
      <c r="AF1283" s="1360"/>
    </row>
    <row r="1284" spans="1:32" outlineLevel="1" x14ac:dyDescent="0.2">
      <c r="A1284" s="373">
        <v>232</v>
      </c>
      <c r="B1284" s="658"/>
      <c r="C1284" s="659"/>
      <c r="D1284" s="1103" t="str">
        <f>D508</f>
        <v>Government securities (GS)</v>
      </c>
      <c r="E1284" s="1114"/>
      <c r="F1284" s="1114"/>
      <c r="G1284" s="1114"/>
      <c r="H1284" s="1114"/>
      <c r="I1284" s="1114"/>
      <c r="J1284" s="1114"/>
      <c r="K1284" s="1114"/>
      <c r="L1284" s="1114"/>
      <c r="M1284" s="1114"/>
      <c r="N1284" s="1114"/>
      <c r="O1284" s="1114"/>
      <c r="P1284" s="1114"/>
      <c r="Q1284" s="1114"/>
      <c r="R1284" s="1114"/>
      <c r="S1284" s="1114"/>
      <c r="T1284" s="1114"/>
      <c r="U1284" s="1114"/>
      <c r="V1284" s="1114"/>
      <c r="W1284" s="1114"/>
      <c r="X1284" s="1114"/>
      <c r="Y1284" s="1114"/>
      <c r="Z1284" s="1114"/>
      <c r="AA1284" s="1114"/>
      <c r="AB1284" s="1114"/>
      <c r="AC1284" s="1114"/>
      <c r="AD1284" s="1114"/>
      <c r="AE1284" s="1114"/>
      <c r="AF1284" s="1355"/>
    </row>
    <row r="1285" spans="1:32" outlineLevel="1" x14ac:dyDescent="0.2">
      <c r="A1285" s="373">
        <v>233</v>
      </c>
      <c r="B1285" s="658"/>
      <c r="C1285" s="659"/>
      <c r="D1285" s="659"/>
      <c r="E1285" s="1097" t="str">
        <f>E509</f>
        <v>High rated GS</v>
      </c>
      <c r="F1285" s="1238"/>
      <c r="G1285" s="1238"/>
      <c r="H1285" s="1238"/>
      <c r="I1285" s="1238"/>
      <c r="J1285" s="1238"/>
      <c r="K1285" s="1238"/>
      <c r="L1285" s="1238"/>
      <c r="M1285" s="399">
        <f>SUBTOTAL(9,M1286:M1289)</f>
        <v>0</v>
      </c>
      <c r="N1285" s="402">
        <f t="shared" ref="N1285:AC1285" si="851">SUBTOTAL(9,N1286:N1289)</f>
        <v>0</v>
      </c>
      <c r="O1285" s="406">
        <f t="shared" si="851"/>
        <v>0</v>
      </c>
      <c r="P1285" s="406">
        <f t="shared" si="851"/>
        <v>0</v>
      </c>
      <c r="Q1285" s="407">
        <f t="shared" si="851"/>
        <v>0</v>
      </c>
      <c r="R1285" s="402">
        <f t="shared" si="851"/>
        <v>0</v>
      </c>
      <c r="S1285" s="406">
        <f t="shared" si="851"/>
        <v>0</v>
      </c>
      <c r="T1285" s="405">
        <f t="shared" si="851"/>
        <v>0</v>
      </c>
      <c r="U1285" s="405">
        <f t="shared" si="851"/>
        <v>0</v>
      </c>
      <c r="V1285" s="405">
        <f t="shared" si="851"/>
        <v>0</v>
      </c>
      <c r="W1285" s="405">
        <f t="shared" si="851"/>
        <v>0</v>
      </c>
      <c r="X1285" s="405">
        <f t="shared" si="851"/>
        <v>0</v>
      </c>
      <c r="Y1285" s="405">
        <f t="shared" si="851"/>
        <v>0</v>
      </c>
      <c r="Z1285" s="405">
        <f t="shared" si="851"/>
        <v>0</v>
      </c>
      <c r="AA1285" s="405">
        <f t="shared" si="851"/>
        <v>0</v>
      </c>
      <c r="AB1285" s="403">
        <f t="shared" si="851"/>
        <v>0</v>
      </c>
      <c r="AC1285" s="399">
        <f t="shared" si="851"/>
        <v>0</v>
      </c>
      <c r="AD1285" s="957"/>
      <c r="AE1285" s="852"/>
      <c r="AF1285" s="853"/>
    </row>
    <row r="1286" spans="1:32" ht="15" customHeight="1" outlineLevel="1" x14ac:dyDescent="0.2">
      <c r="A1286" s="373">
        <v>234</v>
      </c>
      <c r="B1286" s="658"/>
      <c r="C1286" s="659"/>
      <c r="D1286" s="659"/>
      <c r="E1286" s="382"/>
      <c r="F1286" s="1106" t="str">
        <f t="shared" ref="F1286:F1289" si="852">F510</f>
        <v xml:space="preserve">Sovereigh &amp; central bank GS </v>
      </c>
      <c r="G1286" s="1226"/>
      <c r="H1286" s="1226"/>
      <c r="I1286" s="1226"/>
      <c r="J1286" s="1226"/>
      <c r="K1286" s="1226"/>
      <c r="L1286" s="1226"/>
      <c r="M1286" s="400">
        <f t="shared" ref="M1286:M1289" si="853">M510</f>
        <v>0</v>
      </c>
      <c r="N1286" s="411">
        <f>M1286*(1-'Appx 1. Ref Rates'!$E8)+N510*(1-'Appx 1. Ref Rates'!$E8)</f>
        <v>0</v>
      </c>
      <c r="O1286" s="414">
        <f>O510*(1-'Appx 1. Ref Rates'!$E8)</f>
        <v>0</v>
      </c>
      <c r="P1286" s="414">
        <f>P510*(1-'Appx 1. Ref Rates'!$E8)</f>
        <v>0</v>
      </c>
      <c r="Q1286" s="415">
        <f>Q510*(1-'Appx 1. Ref Rates'!$E8)</f>
        <v>0</v>
      </c>
      <c r="R1286" s="411">
        <f>R510*(1-'Appx 1. Ref Rates'!$E8)</f>
        <v>0</v>
      </c>
      <c r="S1286" s="413">
        <f>S510*(1-'Appx 1. Ref Rates'!$E8)</f>
        <v>0</v>
      </c>
      <c r="T1286" s="413">
        <f>T510*(1-'Appx 1. Ref Rates'!$E8)</f>
        <v>0</v>
      </c>
      <c r="U1286" s="413">
        <f>U510*(1-'Appx 1. Ref Rates'!$E8)</f>
        <v>0</v>
      </c>
      <c r="V1286" s="413">
        <f>V510*(1-'Appx 1. Ref Rates'!$E8)</f>
        <v>0</v>
      </c>
      <c r="W1286" s="413">
        <f>W510*(1-'Appx 1. Ref Rates'!$E8)</f>
        <v>0</v>
      </c>
      <c r="X1286" s="414">
        <f>X510*(1-'Appx 1. Ref Rates'!$E8)</f>
        <v>0</v>
      </c>
      <c r="Y1286" s="413">
        <f>Y510*(1-'Appx 1. Ref Rates'!$E8)</f>
        <v>0</v>
      </c>
      <c r="Z1286" s="413">
        <f>Z510*(1-'Appx 1. Ref Rates'!$E8)</f>
        <v>0</v>
      </c>
      <c r="AA1286" s="413">
        <f>AA510*(1-'Appx 1. Ref Rates'!$E8)</f>
        <v>0</v>
      </c>
      <c r="AB1286" s="413">
        <f>AB510*(1-'Appx 1. Ref Rates'!$E8)</f>
        <v>0</v>
      </c>
      <c r="AC1286" s="400">
        <f>AC510</f>
        <v>0</v>
      </c>
      <c r="AD1286" s="854"/>
      <c r="AE1286" s="855"/>
      <c r="AF1286" s="856"/>
    </row>
    <row r="1287" spans="1:32" ht="15" customHeight="1" outlineLevel="1" x14ac:dyDescent="0.2">
      <c r="A1287" s="373">
        <v>235</v>
      </c>
      <c r="B1287" s="658"/>
      <c r="C1287" s="659"/>
      <c r="D1287" s="659"/>
      <c r="E1287" s="382"/>
      <c r="F1287" s="1106" t="str">
        <f t="shared" si="852"/>
        <v>State, provincial &amp; agency GS</v>
      </c>
      <c r="G1287" s="1226"/>
      <c r="H1287" s="1226"/>
      <c r="I1287" s="1226"/>
      <c r="J1287" s="1226"/>
      <c r="K1287" s="1226"/>
      <c r="L1287" s="1226"/>
      <c r="M1287" s="400">
        <f t="shared" si="853"/>
        <v>0</v>
      </c>
      <c r="N1287" s="411">
        <f>M1287*(1-'Appx 1. Ref Rates'!$E9)+N511*(1-'Appx 1. Ref Rates'!$E9)</f>
        <v>0</v>
      </c>
      <c r="O1287" s="414">
        <f>O511*(1-'Appx 1. Ref Rates'!$E9)</f>
        <v>0</v>
      </c>
      <c r="P1287" s="414">
        <f>P511*(1-'Appx 1. Ref Rates'!$E9)</f>
        <v>0</v>
      </c>
      <c r="Q1287" s="415">
        <f>Q511*(1-'Appx 1. Ref Rates'!$E9)</f>
        <v>0</v>
      </c>
      <c r="R1287" s="411">
        <f>R511*(1-'Appx 1. Ref Rates'!$E9)</f>
        <v>0</v>
      </c>
      <c r="S1287" s="413">
        <f>S511*(1-'Appx 1. Ref Rates'!$E9)</f>
        <v>0</v>
      </c>
      <c r="T1287" s="413">
        <f>T511*(1-'Appx 1. Ref Rates'!$E9)</f>
        <v>0</v>
      </c>
      <c r="U1287" s="413">
        <f>U511*(1-'Appx 1. Ref Rates'!$E9)</f>
        <v>0</v>
      </c>
      <c r="V1287" s="413">
        <f>V511*(1-'Appx 1. Ref Rates'!$E9)</f>
        <v>0</v>
      </c>
      <c r="W1287" s="413">
        <f>W511*(1-'Appx 1. Ref Rates'!$E9)</f>
        <v>0</v>
      </c>
      <c r="X1287" s="414">
        <f>X511*(1-'Appx 1. Ref Rates'!$E9)</f>
        <v>0</v>
      </c>
      <c r="Y1287" s="413">
        <f>Y511*(1-'Appx 1. Ref Rates'!$E9)</f>
        <v>0</v>
      </c>
      <c r="Z1287" s="413">
        <f>Z511*(1-'Appx 1. Ref Rates'!$E9)</f>
        <v>0</v>
      </c>
      <c r="AA1287" s="413">
        <f>AA511*(1-'Appx 1. Ref Rates'!$E9)</f>
        <v>0</v>
      </c>
      <c r="AB1287" s="413">
        <f>AB511*(1-'Appx 1. Ref Rates'!$E9)</f>
        <v>0</v>
      </c>
      <c r="AC1287" s="400">
        <f t="shared" ref="AC1287:AC1299" si="854">AC511</f>
        <v>0</v>
      </c>
      <c r="AD1287" s="854"/>
      <c r="AE1287" s="855"/>
      <c r="AF1287" s="856"/>
    </row>
    <row r="1288" spans="1:32" ht="15" customHeight="1" outlineLevel="1" x14ac:dyDescent="0.2">
      <c r="A1288" s="373">
        <v>236</v>
      </c>
      <c r="B1288" s="658"/>
      <c r="C1288" s="659"/>
      <c r="D1288" s="377"/>
      <c r="E1288" s="381"/>
      <c r="F1288" s="1106" t="str">
        <f t="shared" si="852"/>
        <v>State municipal GS</v>
      </c>
      <c r="G1288" s="1226"/>
      <c r="H1288" s="1226"/>
      <c r="I1288" s="1226"/>
      <c r="J1288" s="1226"/>
      <c r="K1288" s="1226"/>
      <c r="L1288" s="1226"/>
      <c r="M1288" s="400">
        <f t="shared" si="853"/>
        <v>0</v>
      </c>
      <c r="N1288" s="411">
        <f>M1288*(1-'Appx 1. Ref Rates'!$E10)+N512*(1-'Appx 1. Ref Rates'!$E10)</f>
        <v>0</v>
      </c>
      <c r="O1288" s="414">
        <f>O512*(1-'Appx 1. Ref Rates'!$E10)</f>
        <v>0</v>
      </c>
      <c r="P1288" s="414">
        <f>P512*(1-'Appx 1. Ref Rates'!$E10)</f>
        <v>0</v>
      </c>
      <c r="Q1288" s="415">
        <f>Q512*(1-'Appx 1. Ref Rates'!$E10)</f>
        <v>0</v>
      </c>
      <c r="R1288" s="411">
        <f>R512*(1-'Appx 1. Ref Rates'!$E10)</f>
        <v>0</v>
      </c>
      <c r="S1288" s="413">
        <f>S512*(1-'Appx 1. Ref Rates'!$E10)</f>
        <v>0</v>
      </c>
      <c r="T1288" s="413">
        <f>T512*(1-'Appx 1. Ref Rates'!$E10)</f>
        <v>0</v>
      </c>
      <c r="U1288" s="413">
        <f>U512*(1-'Appx 1. Ref Rates'!$E10)</f>
        <v>0</v>
      </c>
      <c r="V1288" s="413">
        <f>V512*(1-'Appx 1. Ref Rates'!$E10)</f>
        <v>0</v>
      </c>
      <c r="W1288" s="413">
        <f>W512*(1-'Appx 1. Ref Rates'!$E10)</f>
        <v>0</v>
      </c>
      <c r="X1288" s="414">
        <f>X512*(1-'Appx 1. Ref Rates'!$E10)</f>
        <v>0</v>
      </c>
      <c r="Y1288" s="413">
        <f>Y512*(1-'Appx 1. Ref Rates'!$E10)</f>
        <v>0</v>
      </c>
      <c r="Z1288" s="413">
        <f>Z512*(1-'Appx 1. Ref Rates'!$E10)</f>
        <v>0</v>
      </c>
      <c r="AA1288" s="413">
        <f>AA512*(1-'Appx 1. Ref Rates'!$E10)</f>
        <v>0</v>
      </c>
      <c r="AB1288" s="413">
        <f>AB512*(1-'Appx 1. Ref Rates'!$E10)</f>
        <v>0</v>
      </c>
      <c r="AC1288" s="400">
        <f t="shared" si="854"/>
        <v>0</v>
      </c>
      <c r="AD1288" s="854"/>
      <c r="AE1288" s="855"/>
      <c r="AF1288" s="856"/>
    </row>
    <row r="1289" spans="1:32" ht="15" customHeight="1" outlineLevel="1" x14ac:dyDescent="0.2">
      <c r="A1289" s="373">
        <v>237</v>
      </c>
      <c r="B1289" s="658"/>
      <c r="C1289" s="659"/>
      <c r="D1289" s="659"/>
      <c r="E1289" s="660"/>
      <c r="F1289" s="1106" t="str">
        <f t="shared" si="852"/>
        <v>Supranational and multilateral development bank GS</v>
      </c>
      <c r="G1289" s="1226"/>
      <c r="H1289" s="1226"/>
      <c r="I1289" s="1226"/>
      <c r="J1289" s="1226"/>
      <c r="K1289" s="1226"/>
      <c r="L1289" s="1226"/>
      <c r="M1289" s="400">
        <f t="shared" si="853"/>
        <v>0</v>
      </c>
      <c r="N1289" s="411">
        <f>M1289*(1-'Appx 1. Ref Rates'!$E11)+N513*(1-'Appx 1. Ref Rates'!$E11)</f>
        <v>0</v>
      </c>
      <c r="O1289" s="414">
        <f>O513*(1-'Appx 1. Ref Rates'!$E11)</f>
        <v>0</v>
      </c>
      <c r="P1289" s="414">
        <f>P513*(1-'Appx 1. Ref Rates'!$E11)</f>
        <v>0</v>
      </c>
      <c r="Q1289" s="415">
        <f>Q513*(1-'Appx 1. Ref Rates'!$E11)</f>
        <v>0</v>
      </c>
      <c r="R1289" s="411">
        <f>R513*(1-'Appx 1. Ref Rates'!$E11)</f>
        <v>0</v>
      </c>
      <c r="S1289" s="413">
        <f>S513*(1-'Appx 1. Ref Rates'!$E11)</f>
        <v>0</v>
      </c>
      <c r="T1289" s="413">
        <f>T513*(1-'Appx 1. Ref Rates'!$E11)</f>
        <v>0</v>
      </c>
      <c r="U1289" s="413">
        <f>U513*(1-'Appx 1. Ref Rates'!$E11)</f>
        <v>0</v>
      </c>
      <c r="V1289" s="413">
        <f>V513*(1-'Appx 1. Ref Rates'!$E11)</f>
        <v>0</v>
      </c>
      <c r="W1289" s="413">
        <f>W513*(1-'Appx 1. Ref Rates'!$E11)</f>
        <v>0</v>
      </c>
      <c r="X1289" s="414">
        <f>X513*(1-'Appx 1. Ref Rates'!$E11)</f>
        <v>0</v>
      </c>
      <c r="Y1289" s="413">
        <f>Y513*(1-'Appx 1. Ref Rates'!$E11)</f>
        <v>0</v>
      </c>
      <c r="Z1289" s="413">
        <f>Z513*(1-'Appx 1. Ref Rates'!$E11)</f>
        <v>0</v>
      </c>
      <c r="AA1289" s="413">
        <f>AA513*(1-'Appx 1. Ref Rates'!$E11)</f>
        <v>0</v>
      </c>
      <c r="AB1289" s="413">
        <f>AB513*(1-'Appx 1. Ref Rates'!$E11)</f>
        <v>0</v>
      </c>
      <c r="AC1289" s="400">
        <f t="shared" si="854"/>
        <v>0</v>
      </c>
      <c r="AD1289" s="854"/>
      <c r="AE1289" s="855"/>
      <c r="AF1289" s="856"/>
    </row>
    <row r="1290" spans="1:32" ht="15.75" outlineLevel="1" x14ac:dyDescent="0.2">
      <c r="A1290" s="373">
        <v>238</v>
      </c>
      <c r="B1290" s="658"/>
      <c r="C1290" s="659"/>
      <c r="D1290" s="383"/>
      <c r="E1290" s="1100" t="str">
        <f>E514</f>
        <v>Medium rated GS</v>
      </c>
      <c r="F1290" s="1237"/>
      <c r="G1290" s="1237"/>
      <c r="H1290" s="1237"/>
      <c r="I1290" s="1237"/>
      <c r="J1290" s="1237"/>
      <c r="K1290" s="1237"/>
      <c r="L1290" s="1237"/>
      <c r="M1290" s="399">
        <f>SUBTOTAL(9,M1291:M1294)</f>
        <v>0</v>
      </c>
      <c r="N1290" s="402">
        <f t="shared" ref="N1290:AC1290" si="855">SUBTOTAL(9,N1291:N1294)</f>
        <v>0</v>
      </c>
      <c r="O1290" s="406">
        <f t="shared" si="855"/>
        <v>0</v>
      </c>
      <c r="P1290" s="406">
        <f t="shared" si="855"/>
        <v>0</v>
      </c>
      <c r="Q1290" s="407">
        <f t="shared" si="855"/>
        <v>0</v>
      </c>
      <c r="R1290" s="402">
        <f t="shared" si="855"/>
        <v>0</v>
      </c>
      <c r="S1290" s="406">
        <f t="shared" si="855"/>
        <v>0</v>
      </c>
      <c r="T1290" s="405">
        <f t="shared" si="855"/>
        <v>0</v>
      </c>
      <c r="U1290" s="405">
        <f t="shared" si="855"/>
        <v>0</v>
      </c>
      <c r="V1290" s="405">
        <f t="shared" si="855"/>
        <v>0</v>
      </c>
      <c r="W1290" s="405">
        <f t="shared" si="855"/>
        <v>0</v>
      </c>
      <c r="X1290" s="405">
        <f t="shared" si="855"/>
        <v>0</v>
      </c>
      <c r="Y1290" s="405">
        <f t="shared" si="855"/>
        <v>0</v>
      </c>
      <c r="Z1290" s="405">
        <f t="shared" si="855"/>
        <v>0</v>
      </c>
      <c r="AA1290" s="405">
        <f t="shared" si="855"/>
        <v>0</v>
      </c>
      <c r="AB1290" s="403">
        <f t="shared" si="855"/>
        <v>0</v>
      </c>
      <c r="AC1290" s="399">
        <f t="shared" si="855"/>
        <v>0</v>
      </c>
      <c r="AD1290" s="854"/>
      <c r="AE1290" s="855"/>
      <c r="AF1290" s="856"/>
    </row>
    <row r="1291" spans="1:32" ht="15" customHeight="1" outlineLevel="1" x14ac:dyDescent="0.2">
      <c r="A1291" s="373">
        <v>239</v>
      </c>
      <c r="B1291" s="658"/>
      <c r="C1291" s="659"/>
      <c r="D1291" s="650"/>
      <c r="E1291" s="650"/>
      <c r="F1291" s="1106" t="str">
        <f t="shared" ref="F1291:F1294" si="856">F515</f>
        <v xml:space="preserve">Sovereigh &amp; central bank GS </v>
      </c>
      <c r="G1291" s="1226"/>
      <c r="H1291" s="1226"/>
      <c r="I1291" s="1226"/>
      <c r="J1291" s="1226"/>
      <c r="K1291" s="1226"/>
      <c r="L1291" s="1226"/>
      <c r="M1291" s="400">
        <f t="shared" ref="M1291:M1294" si="857">M515</f>
        <v>0</v>
      </c>
      <c r="N1291" s="411">
        <f>M1291*(1-'Appx 1. Ref Rates'!$E13)+N515*(1-'Appx 1. Ref Rates'!$E13)</f>
        <v>0</v>
      </c>
      <c r="O1291" s="414">
        <f>O515*(1-'Appx 1. Ref Rates'!$E13)</f>
        <v>0</v>
      </c>
      <c r="P1291" s="414">
        <f>P515*(1-'Appx 1. Ref Rates'!$E13)</f>
        <v>0</v>
      </c>
      <c r="Q1291" s="415">
        <f>Q515*(1-'Appx 1. Ref Rates'!$E13)</f>
        <v>0</v>
      </c>
      <c r="R1291" s="411">
        <f>R515*(1-'Appx 1. Ref Rates'!$E13)</f>
        <v>0</v>
      </c>
      <c r="S1291" s="413">
        <f>S515*(1-'Appx 1. Ref Rates'!$E13)</f>
        <v>0</v>
      </c>
      <c r="T1291" s="413">
        <f>T515*(1-'Appx 1. Ref Rates'!$E13)</f>
        <v>0</v>
      </c>
      <c r="U1291" s="413">
        <f>U515*(1-'Appx 1. Ref Rates'!$E13)</f>
        <v>0</v>
      </c>
      <c r="V1291" s="413">
        <f>V515*(1-'Appx 1. Ref Rates'!$E13)</f>
        <v>0</v>
      </c>
      <c r="W1291" s="413">
        <f>W515*(1-'Appx 1. Ref Rates'!$E13)</f>
        <v>0</v>
      </c>
      <c r="X1291" s="414">
        <f>X515*(1-'Appx 1. Ref Rates'!$E13)</f>
        <v>0</v>
      </c>
      <c r="Y1291" s="413">
        <f>Y515*(1-'Appx 1. Ref Rates'!$E13)</f>
        <v>0</v>
      </c>
      <c r="Z1291" s="413">
        <f>Z515*(1-'Appx 1. Ref Rates'!$E13)</f>
        <v>0</v>
      </c>
      <c r="AA1291" s="413">
        <f>AA515*(1-'Appx 1. Ref Rates'!$E13)</f>
        <v>0</v>
      </c>
      <c r="AB1291" s="413">
        <f>AB515*(1-'Appx 1. Ref Rates'!$E13)</f>
        <v>0</v>
      </c>
      <c r="AC1291" s="400">
        <f t="shared" si="854"/>
        <v>0</v>
      </c>
      <c r="AD1291" s="854"/>
      <c r="AE1291" s="855"/>
      <c r="AF1291" s="856"/>
    </row>
    <row r="1292" spans="1:32" ht="15" customHeight="1" outlineLevel="1" x14ac:dyDescent="0.2">
      <c r="A1292" s="373">
        <v>240</v>
      </c>
      <c r="B1292" s="658"/>
      <c r="C1292" s="659"/>
      <c r="D1292" s="650"/>
      <c r="E1292" s="650"/>
      <c r="F1292" s="1106" t="str">
        <f t="shared" si="856"/>
        <v>State, provincial &amp; agency GS</v>
      </c>
      <c r="G1292" s="1226"/>
      <c r="H1292" s="1226"/>
      <c r="I1292" s="1226"/>
      <c r="J1292" s="1226"/>
      <c r="K1292" s="1226"/>
      <c r="L1292" s="1226"/>
      <c r="M1292" s="400">
        <f t="shared" si="857"/>
        <v>0</v>
      </c>
      <c r="N1292" s="411">
        <f>M1292*(1-'Appx 1. Ref Rates'!$E14)+N516*(1-'Appx 1. Ref Rates'!$E14)</f>
        <v>0</v>
      </c>
      <c r="O1292" s="414">
        <f>O516*(1-'Appx 1. Ref Rates'!$E14)</f>
        <v>0</v>
      </c>
      <c r="P1292" s="414">
        <f>P516*(1-'Appx 1. Ref Rates'!$E14)</f>
        <v>0</v>
      </c>
      <c r="Q1292" s="415">
        <f>Q516*(1-'Appx 1. Ref Rates'!$E14)</f>
        <v>0</v>
      </c>
      <c r="R1292" s="411">
        <f>R516*(1-'Appx 1. Ref Rates'!$E14)</f>
        <v>0</v>
      </c>
      <c r="S1292" s="413">
        <f>S516*(1-'Appx 1. Ref Rates'!$E14)</f>
        <v>0</v>
      </c>
      <c r="T1292" s="413">
        <f>T516*(1-'Appx 1. Ref Rates'!$E14)</f>
        <v>0</v>
      </c>
      <c r="U1292" s="413">
        <f>U516*(1-'Appx 1. Ref Rates'!$E14)</f>
        <v>0</v>
      </c>
      <c r="V1292" s="413">
        <f>V516*(1-'Appx 1. Ref Rates'!$E14)</f>
        <v>0</v>
      </c>
      <c r="W1292" s="413">
        <f>W516*(1-'Appx 1. Ref Rates'!$E14)</f>
        <v>0</v>
      </c>
      <c r="X1292" s="414">
        <f>X516*(1-'Appx 1. Ref Rates'!$E14)</f>
        <v>0</v>
      </c>
      <c r="Y1292" s="413">
        <f>Y516*(1-'Appx 1. Ref Rates'!$E14)</f>
        <v>0</v>
      </c>
      <c r="Z1292" s="413">
        <f>Z516*(1-'Appx 1. Ref Rates'!$E14)</f>
        <v>0</v>
      </c>
      <c r="AA1292" s="413">
        <f>AA516*(1-'Appx 1. Ref Rates'!$E14)</f>
        <v>0</v>
      </c>
      <c r="AB1292" s="413">
        <f>AB516*(1-'Appx 1. Ref Rates'!$E14)</f>
        <v>0</v>
      </c>
      <c r="AC1292" s="400">
        <f t="shared" si="854"/>
        <v>0</v>
      </c>
      <c r="AD1292" s="854"/>
      <c r="AE1292" s="855"/>
      <c r="AF1292" s="856"/>
    </row>
    <row r="1293" spans="1:32" ht="15" customHeight="1" outlineLevel="1" x14ac:dyDescent="0.2">
      <c r="A1293" s="373">
        <v>241</v>
      </c>
      <c r="B1293" s="658"/>
      <c r="C1293" s="659"/>
      <c r="D1293" s="384"/>
      <c r="E1293" s="384"/>
      <c r="F1293" s="1106" t="str">
        <f t="shared" si="856"/>
        <v>State municipal GS</v>
      </c>
      <c r="G1293" s="1226"/>
      <c r="H1293" s="1226"/>
      <c r="I1293" s="1226"/>
      <c r="J1293" s="1226"/>
      <c r="K1293" s="1226"/>
      <c r="L1293" s="1226"/>
      <c r="M1293" s="400">
        <f t="shared" si="857"/>
        <v>0</v>
      </c>
      <c r="N1293" s="411">
        <f>M1293*(1-'Appx 1. Ref Rates'!$E15)+N517*(1-'Appx 1. Ref Rates'!$E15)</f>
        <v>0</v>
      </c>
      <c r="O1293" s="414">
        <f>O517*(1-'Appx 1. Ref Rates'!$E15)</f>
        <v>0</v>
      </c>
      <c r="P1293" s="414">
        <f>P517*(1-'Appx 1. Ref Rates'!$E15)</f>
        <v>0</v>
      </c>
      <c r="Q1293" s="415">
        <f>Q517*(1-'Appx 1. Ref Rates'!$E15)</f>
        <v>0</v>
      </c>
      <c r="R1293" s="411">
        <f>R517*(1-'Appx 1. Ref Rates'!$E15)</f>
        <v>0</v>
      </c>
      <c r="S1293" s="413">
        <f>S517*(1-'Appx 1. Ref Rates'!$E15)</f>
        <v>0</v>
      </c>
      <c r="T1293" s="413">
        <f>T517*(1-'Appx 1. Ref Rates'!$E15)</f>
        <v>0</v>
      </c>
      <c r="U1293" s="413">
        <f>U517*(1-'Appx 1. Ref Rates'!$E15)</f>
        <v>0</v>
      </c>
      <c r="V1293" s="413">
        <f>V517*(1-'Appx 1. Ref Rates'!$E15)</f>
        <v>0</v>
      </c>
      <c r="W1293" s="413">
        <f>W517*(1-'Appx 1. Ref Rates'!$E15)</f>
        <v>0</v>
      </c>
      <c r="X1293" s="414">
        <f>X517*(1-'Appx 1. Ref Rates'!$E15)</f>
        <v>0</v>
      </c>
      <c r="Y1293" s="413">
        <f>Y517*(1-'Appx 1. Ref Rates'!$E15)</f>
        <v>0</v>
      </c>
      <c r="Z1293" s="413">
        <f>Z517*(1-'Appx 1. Ref Rates'!$E15)</f>
        <v>0</v>
      </c>
      <c r="AA1293" s="413">
        <f>AA517*(1-'Appx 1. Ref Rates'!$E15)</f>
        <v>0</v>
      </c>
      <c r="AB1293" s="413">
        <f>AB517*(1-'Appx 1. Ref Rates'!$E15)</f>
        <v>0</v>
      </c>
      <c r="AC1293" s="400">
        <f t="shared" si="854"/>
        <v>0</v>
      </c>
      <c r="AD1293" s="854"/>
      <c r="AE1293" s="855"/>
      <c r="AF1293" s="856"/>
    </row>
    <row r="1294" spans="1:32" ht="15" customHeight="1" outlineLevel="1" x14ac:dyDescent="0.2">
      <c r="A1294" s="373">
        <v>242</v>
      </c>
      <c r="B1294" s="658"/>
      <c r="C1294" s="659"/>
      <c r="D1294" s="377"/>
      <c r="E1294" s="377"/>
      <c r="F1294" s="1106" t="str">
        <f t="shared" si="856"/>
        <v>Supranational and multilateral development bank GS</v>
      </c>
      <c r="G1294" s="1226"/>
      <c r="H1294" s="1226"/>
      <c r="I1294" s="1226"/>
      <c r="J1294" s="1226"/>
      <c r="K1294" s="1226"/>
      <c r="L1294" s="1226"/>
      <c r="M1294" s="400">
        <f t="shared" si="857"/>
        <v>0</v>
      </c>
      <c r="N1294" s="411">
        <f>M1294*(1-'Appx 1. Ref Rates'!$E16)+N518*(1-'Appx 1. Ref Rates'!$E16)</f>
        <v>0</v>
      </c>
      <c r="O1294" s="414">
        <f>O518*(1-'Appx 1. Ref Rates'!$E16)</f>
        <v>0</v>
      </c>
      <c r="P1294" s="414">
        <f>P518*(1-'Appx 1. Ref Rates'!$E16)</f>
        <v>0</v>
      </c>
      <c r="Q1294" s="415">
        <f>Q518*(1-'Appx 1. Ref Rates'!$E16)</f>
        <v>0</v>
      </c>
      <c r="R1294" s="411">
        <f>R518*(1-'Appx 1. Ref Rates'!$E16)</f>
        <v>0</v>
      </c>
      <c r="S1294" s="413">
        <f>S518*(1-'Appx 1. Ref Rates'!$E16)</f>
        <v>0</v>
      </c>
      <c r="T1294" s="413">
        <f>T518*(1-'Appx 1. Ref Rates'!$E16)</f>
        <v>0</v>
      </c>
      <c r="U1294" s="413">
        <f>U518*(1-'Appx 1. Ref Rates'!$E16)</f>
        <v>0</v>
      </c>
      <c r="V1294" s="413">
        <f>V518*(1-'Appx 1. Ref Rates'!$E16)</f>
        <v>0</v>
      </c>
      <c r="W1294" s="413">
        <f>W518*(1-'Appx 1. Ref Rates'!$E16)</f>
        <v>0</v>
      </c>
      <c r="X1294" s="414">
        <f>X518*(1-'Appx 1. Ref Rates'!$E16)</f>
        <v>0</v>
      </c>
      <c r="Y1294" s="413">
        <f>Y518*(1-'Appx 1. Ref Rates'!$E16)</f>
        <v>0</v>
      </c>
      <c r="Z1294" s="413">
        <f>Z518*(1-'Appx 1. Ref Rates'!$E16)</f>
        <v>0</v>
      </c>
      <c r="AA1294" s="413">
        <f>AA518*(1-'Appx 1. Ref Rates'!$E16)</f>
        <v>0</v>
      </c>
      <c r="AB1294" s="413">
        <f>AB518*(1-'Appx 1. Ref Rates'!$E16)</f>
        <v>0</v>
      </c>
      <c r="AC1294" s="400">
        <f t="shared" si="854"/>
        <v>0</v>
      </c>
      <c r="AD1294" s="854"/>
      <c r="AE1294" s="855"/>
      <c r="AF1294" s="856"/>
    </row>
    <row r="1295" spans="1:32" ht="15.75" customHeight="1" outlineLevel="1" x14ac:dyDescent="0.2">
      <c r="A1295" s="373">
        <v>243</v>
      </c>
      <c r="B1295" s="658"/>
      <c r="C1295" s="659"/>
      <c r="D1295" s="384"/>
      <c r="E1295" s="1100" t="str">
        <f>E519</f>
        <v>Low or not rated GS</v>
      </c>
      <c r="F1295" s="1237"/>
      <c r="G1295" s="1237"/>
      <c r="H1295" s="1237"/>
      <c r="I1295" s="1237"/>
      <c r="J1295" s="1237"/>
      <c r="K1295" s="1237"/>
      <c r="L1295" s="1237"/>
      <c r="M1295" s="399">
        <f>SUBTOTAL(9,M1296:M1299)</f>
        <v>0</v>
      </c>
      <c r="N1295" s="402">
        <f t="shared" ref="N1295:AC1295" si="858">SUBTOTAL(9,N1296:N1299)</f>
        <v>0</v>
      </c>
      <c r="O1295" s="406">
        <f t="shared" si="858"/>
        <v>0</v>
      </c>
      <c r="P1295" s="406">
        <f t="shared" si="858"/>
        <v>0</v>
      </c>
      <c r="Q1295" s="407">
        <f t="shared" si="858"/>
        <v>0</v>
      </c>
      <c r="R1295" s="402">
        <f t="shared" si="858"/>
        <v>0</v>
      </c>
      <c r="S1295" s="406">
        <f t="shared" si="858"/>
        <v>0</v>
      </c>
      <c r="T1295" s="405">
        <f t="shared" si="858"/>
        <v>0</v>
      </c>
      <c r="U1295" s="405">
        <f t="shared" si="858"/>
        <v>0</v>
      </c>
      <c r="V1295" s="405">
        <f t="shared" si="858"/>
        <v>0</v>
      </c>
      <c r="W1295" s="405">
        <f t="shared" si="858"/>
        <v>0</v>
      </c>
      <c r="X1295" s="405">
        <f t="shared" si="858"/>
        <v>0</v>
      </c>
      <c r="Y1295" s="405">
        <f t="shared" si="858"/>
        <v>0</v>
      </c>
      <c r="Z1295" s="405">
        <f t="shared" si="858"/>
        <v>0</v>
      </c>
      <c r="AA1295" s="405">
        <f t="shared" si="858"/>
        <v>0</v>
      </c>
      <c r="AB1295" s="403">
        <f t="shared" si="858"/>
        <v>0</v>
      </c>
      <c r="AC1295" s="399">
        <f t="shared" si="858"/>
        <v>0</v>
      </c>
      <c r="AD1295" s="854"/>
      <c r="AE1295" s="855"/>
      <c r="AF1295" s="856"/>
    </row>
    <row r="1296" spans="1:32" ht="15" customHeight="1" outlineLevel="1" x14ac:dyDescent="0.2">
      <c r="A1296" s="373">
        <v>244</v>
      </c>
      <c r="B1296" s="658"/>
      <c r="C1296" s="659"/>
      <c r="D1296" s="650"/>
      <c r="E1296" s="650"/>
      <c r="F1296" s="1106" t="str">
        <f t="shared" ref="F1296:F1299" si="859">F520</f>
        <v xml:space="preserve">Sovereigh &amp; central bank GS </v>
      </c>
      <c r="G1296" s="1226"/>
      <c r="H1296" s="1226"/>
      <c r="I1296" s="1226"/>
      <c r="J1296" s="1226"/>
      <c r="K1296" s="1226"/>
      <c r="L1296" s="1226"/>
      <c r="M1296" s="400">
        <f t="shared" ref="M1296:M1299" si="860">M520</f>
        <v>0</v>
      </c>
      <c r="N1296" s="411">
        <f>M1296*(1-'Appx 1. Ref Rates'!$E18)+N520*(1-'Appx 1. Ref Rates'!$E18)</f>
        <v>0</v>
      </c>
      <c r="O1296" s="414">
        <f>O520*(1-'Appx 1. Ref Rates'!$E18)</f>
        <v>0</v>
      </c>
      <c r="P1296" s="414">
        <f>P520*(1-'Appx 1. Ref Rates'!$E18)</f>
        <v>0</v>
      </c>
      <c r="Q1296" s="415">
        <f>Q520*(1-'Appx 1. Ref Rates'!$E18)</f>
        <v>0</v>
      </c>
      <c r="R1296" s="411">
        <f>R520*(1-'Appx 1. Ref Rates'!$E18)</f>
        <v>0</v>
      </c>
      <c r="S1296" s="413">
        <f>S520*(1-'Appx 1. Ref Rates'!$E18)</f>
        <v>0</v>
      </c>
      <c r="T1296" s="413">
        <f>T520*(1-'Appx 1. Ref Rates'!$E18)</f>
        <v>0</v>
      </c>
      <c r="U1296" s="413">
        <f>U520*(1-'Appx 1. Ref Rates'!$E18)</f>
        <v>0</v>
      </c>
      <c r="V1296" s="413">
        <f>V520*(1-'Appx 1. Ref Rates'!$E18)</f>
        <v>0</v>
      </c>
      <c r="W1296" s="413">
        <f>W520*(1-'Appx 1. Ref Rates'!$E18)</f>
        <v>0</v>
      </c>
      <c r="X1296" s="414">
        <f>X520*(1-'Appx 1. Ref Rates'!$E18)</f>
        <v>0</v>
      </c>
      <c r="Y1296" s="413">
        <f>Y520*(1-'Appx 1. Ref Rates'!$E18)</f>
        <v>0</v>
      </c>
      <c r="Z1296" s="413">
        <f>Z520*(1-'Appx 1. Ref Rates'!$E18)</f>
        <v>0</v>
      </c>
      <c r="AA1296" s="413">
        <f>AA520*(1-'Appx 1. Ref Rates'!$E18)</f>
        <v>0</v>
      </c>
      <c r="AB1296" s="413">
        <f>AB520*(1-'Appx 1. Ref Rates'!$E18)</f>
        <v>0</v>
      </c>
      <c r="AC1296" s="400">
        <f t="shared" si="854"/>
        <v>0</v>
      </c>
      <c r="AD1296" s="854"/>
      <c r="AE1296" s="855"/>
      <c r="AF1296" s="856"/>
    </row>
    <row r="1297" spans="1:32" ht="15" customHeight="1" outlineLevel="1" x14ac:dyDescent="0.2">
      <c r="A1297" s="373">
        <v>245</v>
      </c>
      <c r="B1297" s="658"/>
      <c r="C1297" s="659"/>
      <c r="D1297" s="385"/>
      <c r="E1297" s="385"/>
      <c r="F1297" s="1106" t="str">
        <f t="shared" si="859"/>
        <v>State, provincial &amp; agency GS</v>
      </c>
      <c r="G1297" s="1226"/>
      <c r="H1297" s="1226"/>
      <c r="I1297" s="1226"/>
      <c r="J1297" s="1226"/>
      <c r="K1297" s="1226"/>
      <c r="L1297" s="1226"/>
      <c r="M1297" s="400">
        <f t="shared" si="860"/>
        <v>0</v>
      </c>
      <c r="N1297" s="411">
        <f>M1297*(1-'Appx 1. Ref Rates'!$E19)+N521*(1-'Appx 1. Ref Rates'!$E19)</f>
        <v>0</v>
      </c>
      <c r="O1297" s="414">
        <f>O521*(1-'Appx 1. Ref Rates'!$E19)</f>
        <v>0</v>
      </c>
      <c r="P1297" s="414">
        <f>P521*(1-'Appx 1. Ref Rates'!$E19)</f>
        <v>0</v>
      </c>
      <c r="Q1297" s="415">
        <f>Q521*(1-'Appx 1. Ref Rates'!$E19)</f>
        <v>0</v>
      </c>
      <c r="R1297" s="411">
        <f>R521*(1-'Appx 1. Ref Rates'!$E19)</f>
        <v>0</v>
      </c>
      <c r="S1297" s="413">
        <f>S521*(1-'Appx 1. Ref Rates'!$E19)</f>
        <v>0</v>
      </c>
      <c r="T1297" s="413">
        <f>T521*(1-'Appx 1. Ref Rates'!$E19)</f>
        <v>0</v>
      </c>
      <c r="U1297" s="413">
        <f>U521*(1-'Appx 1. Ref Rates'!$E19)</f>
        <v>0</v>
      </c>
      <c r="V1297" s="413">
        <f>V521*(1-'Appx 1. Ref Rates'!$E19)</f>
        <v>0</v>
      </c>
      <c r="W1297" s="413">
        <f>W521*(1-'Appx 1. Ref Rates'!$E19)</f>
        <v>0</v>
      </c>
      <c r="X1297" s="414">
        <f>X521*(1-'Appx 1. Ref Rates'!$E19)</f>
        <v>0</v>
      </c>
      <c r="Y1297" s="413">
        <f>Y521*(1-'Appx 1. Ref Rates'!$E19)</f>
        <v>0</v>
      </c>
      <c r="Z1297" s="413">
        <f>Z521*(1-'Appx 1. Ref Rates'!$E19)</f>
        <v>0</v>
      </c>
      <c r="AA1297" s="413">
        <f>AA521*(1-'Appx 1. Ref Rates'!$E19)</f>
        <v>0</v>
      </c>
      <c r="AB1297" s="413">
        <f>AB521*(1-'Appx 1. Ref Rates'!$E19)</f>
        <v>0</v>
      </c>
      <c r="AC1297" s="400">
        <f t="shared" si="854"/>
        <v>0</v>
      </c>
      <c r="AD1297" s="854"/>
      <c r="AE1297" s="855"/>
      <c r="AF1297" s="856"/>
    </row>
    <row r="1298" spans="1:32" ht="15" customHeight="1" outlineLevel="1" x14ac:dyDescent="0.2">
      <c r="A1298" s="373">
        <v>246</v>
      </c>
      <c r="B1298" s="658"/>
      <c r="C1298" s="659"/>
      <c r="D1298" s="385"/>
      <c r="E1298" s="385"/>
      <c r="F1298" s="1106" t="str">
        <f t="shared" si="859"/>
        <v>State municipal GS</v>
      </c>
      <c r="G1298" s="1226"/>
      <c r="H1298" s="1226"/>
      <c r="I1298" s="1226"/>
      <c r="J1298" s="1226"/>
      <c r="K1298" s="1226"/>
      <c r="L1298" s="1226"/>
      <c r="M1298" s="400">
        <f t="shared" si="860"/>
        <v>0</v>
      </c>
      <c r="N1298" s="411">
        <f>M1298*(1-'Appx 1. Ref Rates'!$E20)+N522*(1-'Appx 1. Ref Rates'!$E20)</f>
        <v>0</v>
      </c>
      <c r="O1298" s="414">
        <f>O522*(1-'Appx 1. Ref Rates'!$E20)</f>
        <v>0</v>
      </c>
      <c r="P1298" s="414">
        <f>P522*(1-'Appx 1. Ref Rates'!$E20)</f>
        <v>0</v>
      </c>
      <c r="Q1298" s="415">
        <f>Q522*(1-'Appx 1. Ref Rates'!$E20)</f>
        <v>0</v>
      </c>
      <c r="R1298" s="411">
        <f>R522*(1-'Appx 1. Ref Rates'!$E20)</f>
        <v>0</v>
      </c>
      <c r="S1298" s="413">
        <f>S522*(1-'Appx 1. Ref Rates'!$E20)</f>
        <v>0</v>
      </c>
      <c r="T1298" s="413">
        <f>T522*(1-'Appx 1. Ref Rates'!$E20)</f>
        <v>0</v>
      </c>
      <c r="U1298" s="413">
        <f>U522*(1-'Appx 1. Ref Rates'!$E20)</f>
        <v>0</v>
      </c>
      <c r="V1298" s="413">
        <f>V522*(1-'Appx 1. Ref Rates'!$E20)</f>
        <v>0</v>
      </c>
      <c r="W1298" s="413">
        <f>W522*(1-'Appx 1. Ref Rates'!$E20)</f>
        <v>0</v>
      </c>
      <c r="X1298" s="414">
        <f>X522*(1-'Appx 1. Ref Rates'!$E20)</f>
        <v>0</v>
      </c>
      <c r="Y1298" s="413">
        <f>Y522*(1-'Appx 1. Ref Rates'!$E20)</f>
        <v>0</v>
      </c>
      <c r="Z1298" s="413">
        <f>Z522*(1-'Appx 1. Ref Rates'!$E20)</f>
        <v>0</v>
      </c>
      <c r="AA1298" s="413">
        <f>AA522*(1-'Appx 1. Ref Rates'!$E20)</f>
        <v>0</v>
      </c>
      <c r="AB1298" s="413">
        <f>AB522*(1-'Appx 1. Ref Rates'!$E20)</f>
        <v>0</v>
      </c>
      <c r="AC1298" s="400">
        <f t="shared" si="854"/>
        <v>0</v>
      </c>
      <c r="AD1298" s="854"/>
      <c r="AE1298" s="855"/>
      <c r="AF1298" s="856"/>
    </row>
    <row r="1299" spans="1:32" ht="15" customHeight="1" outlineLevel="1" x14ac:dyDescent="0.2">
      <c r="A1299" s="373">
        <v>247</v>
      </c>
      <c r="B1299" s="658"/>
      <c r="C1299" s="659"/>
      <c r="D1299" s="386"/>
      <c r="E1299" s="386"/>
      <c r="F1299" s="1106" t="str">
        <f t="shared" si="859"/>
        <v>Supranational and multilateral development bank GS</v>
      </c>
      <c r="G1299" s="1226"/>
      <c r="H1299" s="1226"/>
      <c r="I1299" s="1226"/>
      <c r="J1299" s="1226"/>
      <c r="K1299" s="1226"/>
      <c r="L1299" s="1226"/>
      <c r="M1299" s="400">
        <f t="shared" si="860"/>
        <v>0</v>
      </c>
      <c r="N1299" s="411">
        <f>M1299*(1-'Appx 1. Ref Rates'!$E21)+N523*(1-'Appx 1. Ref Rates'!$E21)</f>
        <v>0</v>
      </c>
      <c r="O1299" s="414">
        <f>O523*(1-'Appx 1. Ref Rates'!$E21)</f>
        <v>0</v>
      </c>
      <c r="P1299" s="414">
        <f>P523*(1-'Appx 1. Ref Rates'!$E21)</f>
        <v>0</v>
      </c>
      <c r="Q1299" s="415">
        <f>Q523*(1-'Appx 1. Ref Rates'!$E21)</f>
        <v>0</v>
      </c>
      <c r="R1299" s="411">
        <f>R523*(1-'Appx 1. Ref Rates'!$E21)</f>
        <v>0</v>
      </c>
      <c r="S1299" s="413">
        <f>S523*(1-'Appx 1. Ref Rates'!$E21)</f>
        <v>0</v>
      </c>
      <c r="T1299" s="413">
        <f>T523*(1-'Appx 1. Ref Rates'!$E21)</f>
        <v>0</v>
      </c>
      <c r="U1299" s="413">
        <f>U523*(1-'Appx 1. Ref Rates'!$E21)</f>
        <v>0</v>
      </c>
      <c r="V1299" s="413">
        <f>V523*(1-'Appx 1. Ref Rates'!$E21)</f>
        <v>0</v>
      </c>
      <c r="W1299" s="413">
        <f>W523*(1-'Appx 1. Ref Rates'!$E21)</f>
        <v>0</v>
      </c>
      <c r="X1299" s="414">
        <f>X523*(1-'Appx 1. Ref Rates'!$E21)</f>
        <v>0</v>
      </c>
      <c r="Y1299" s="413">
        <f>Y523*(1-'Appx 1. Ref Rates'!$E21)</f>
        <v>0</v>
      </c>
      <c r="Z1299" s="413">
        <f>Z523*(1-'Appx 1. Ref Rates'!$E21)</f>
        <v>0</v>
      </c>
      <c r="AA1299" s="413">
        <f>AA523*(1-'Appx 1. Ref Rates'!$E21)</f>
        <v>0</v>
      </c>
      <c r="AB1299" s="413">
        <f>AB523*(1-'Appx 1. Ref Rates'!$E21)</f>
        <v>0</v>
      </c>
      <c r="AC1299" s="400">
        <f t="shared" si="854"/>
        <v>0</v>
      </c>
      <c r="AD1299" s="857"/>
      <c r="AE1299" s="858"/>
      <c r="AF1299" s="859"/>
    </row>
    <row r="1300" spans="1:32" ht="15" customHeight="1" outlineLevel="1" x14ac:dyDescent="0.2">
      <c r="A1300" s="373">
        <v>129</v>
      </c>
      <c r="B1300" s="658"/>
      <c r="C1300" s="386"/>
      <c r="D1300" s="1103" t="str">
        <f>D524</f>
        <v>Mortgage backed securities (MBS)</v>
      </c>
      <c r="E1300" s="1114"/>
      <c r="F1300" s="1114"/>
      <c r="G1300" s="1114"/>
      <c r="H1300" s="1114"/>
      <c r="I1300" s="1114"/>
      <c r="J1300" s="1114"/>
      <c r="K1300" s="1114"/>
      <c r="L1300" s="1114"/>
      <c r="M1300" s="1114"/>
      <c r="N1300" s="1114"/>
      <c r="O1300" s="1114"/>
      <c r="P1300" s="1114"/>
      <c r="Q1300" s="1114"/>
      <c r="R1300" s="1114"/>
      <c r="S1300" s="1114"/>
      <c r="T1300" s="1114"/>
      <c r="U1300" s="1114"/>
      <c r="V1300" s="1114"/>
      <c r="W1300" s="1114"/>
      <c r="X1300" s="1114"/>
      <c r="Y1300" s="1114"/>
      <c r="Z1300" s="1114"/>
      <c r="AA1300" s="1114"/>
      <c r="AB1300" s="1114"/>
      <c r="AC1300" s="1114"/>
      <c r="AD1300" s="1114"/>
      <c r="AE1300" s="1114"/>
      <c r="AF1300" s="1355"/>
    </row>
    <row r="1301" spans="1:32" ht="15" customHeight="1" outlineLevel="1" x14ac:dyDescent="0.2">
      <c r="A1301" s="373">
        <v>130</v>
      </c>
      <c r="B1301" s="658"/>
      <c r="C1301" s="386"/>
      <c r="D1301" s="386"/>
      <c r="E1301" s="1097" t="str">
        <f>E525</f>
        <v>Agency MBS</v>
      </c>
      <c r="F1301" s="1238"/>
      <c r="G1301" s="1238"/>
      <c r="H1301" s="1238"/>
      <c r="I1301" s="1238"/>
      <c r="J1301" s="1238"/>
      <c r="K1301" s="1238"/>
      <c r="L1301" s="1238"/>
      <c r="M1301" s="399">
        <f>SUBTOTAL(9,M1302:M1304)</f>
        <v>0</v>
      </c>
      <c r="N1301" s="402">
        <f t="shared" ref="N1301:AC1301" si="861">SUBTOTAL(9,N1302:N1304)</f>
        <v>0</v>
      </c>
      <c r="O1301" s="406">
        <f t="shared" si="861"/>
        <v>0</v>
      </c>
      <c r="P1301" s="406">
        <f t="shared" si="861"/>
        <v>0</v>
      </c>
      <c r="Q1301" s="407">
        <f t="shared" si="861"/>
        <v>0</v>
      </c>
      <c r="R1301" s="402">
        <f t="shared" si="861"/>
        <v>0</v>
      </c>
      <c r="S1301" s="406">
        <f t="shared" si="861"/>
        <v>0</v>
      </c>
      <c r="T1301" s="405">
        <f t="shared" si="861"/>
        <v>0</v>
      </c>
      <c r="U1301" s="405">
        <f t="shared" si="861"/>
        <v>0</v>
      </c>
      <c r="V1301" s="405">
        <f t="shared" si="861"/>
        <v>0</v>
      </c>
      <c r="W1301" s="405">
        <f t="shared" si="861"/>
        <v>0</v>
      </c>
      <c r="X1301" s="405">
        <f t="shared" si="861"/>
        <v>0</v>
      </c>
      <c r="Y1301" s="405">
        <f t="shared" si="861"/>
        <v>0</v>
      </c>
      <c r="Z1301" s="405">
        <f t="shared" si="861"/>
        <v>0</v>
      </c>
      <c r="AA1301" s="405">
        <f t="shared" si="861"/>
        <v>0</v>
      </c>
      <c r="AB1301" s="403">
        <f t="shared" si="861"/>
        <v>0</v>
      </c>
      <c r="AC1301" s="399">
        <f t="shared" si="861"/>
        <v>0</v>
      </c>
      <c r="AD1301" s="957"/>
      <c r="AE1301" s="852"/>
      <c r="AF1301" s="853"/>
    </row>
    <row r="1302" spans="1:32" ht="15" customHeight="1" outlineLevel="1" x14ac:dyDescent="0.2">
      <c r="A1302" s="373">
        <v>131</v>
      </c>
      <c r="B1302" s="658"/>
      <c r="C1302" s="386"/>
      <c r="D1302" s="386"/>
      <c r="E1302" s="387"/>
      <c r="F1302" s="1106" t="str">
        <f t="shared" ref="F1302:F1304" si="862">F526</f>
        <v>Agency MBS, high rated</v>
      </c>
      <c r="G1302" s="1226"/>
      <c r="H1302" s="1226"/>
      <c r="I1302" s="1226"/>
      <c r="J1302" s="1226"/>
      <c r="K1302" s="1226"/>
      <c r="L1302" s="1226"/>
      <c r="M1302" s="400">
        <f t="shared" ref="M1302:M1304" si="863">M526</f>
        <v>0</v>
      </c>
      <c r="N1302" s="411">
        <f>M1302*(1-'Appx 1. Ref Rates'!$E24)+N526*(1-'Appx 1. Ref Rates'!$E24)</f>
        <v>0</v>
      </c>
      <c r="O1302" s="414">
        <f>O526*(1-'Appx 1. Ref Rates'!$E24)</f>
        <v>0</v>
      </c>
      <c r="P1302" s="414">
        <f>P526*(1-'Appx 1. Ref Rates'!$E24)</f>
        <v>0</v>
      </c>
      <c r="Q1302" s="415">
        <f>Q526*(1-'Appx 1. Ref Rates'!$E24)</f>
        <v>0</v>
      </c>
      <c r="R1302" s="411">
        <f>R526*(1-'Appx 1. Ref Rates'!$E24)</f>
        <v>0</v>
      </c>
      <c r="S1302" s="413">
        <f>S526*(1-'Appx 1. Ref Rates'!$E24)</f>
        <v>0</v>
      </c>
      <c r="T1302" s="413">
        <f>T526*(1-'Appx 1. Ref Rates'!$E24)</f>
        <v>0</v>
      </c>
      <c r="U1302" s="413">
        <f>U526*(1-'Appx 1. Ref Rates'!$E24)</f>
        <v>0</v>
      </c>
      <c r="V1302" s="413">
        <f>V526*(1-'Appx 1. Ref Rates'!$E24)</f>
        <v>0</v>
      </c>
      <c r="W1302" s="413">
        <f>W526*(1-'Appx 1. Ref Rates'!$E24)</f>
        <v>0</v>
      </c>
      <c r="X1302" s="414">
        <f>X526*(1-'Appx 1. Ref Rates'!$E24)</f>
        <v>0</v>
      </c>
      <c r="Y1302" s="413">
        <f>Y526*(1-'Appx 1. Ref Rates'!$E24)</f>
        <v>0</v>
      </c>
      <c r="Z1302" s="413">
        <f>Z526*(1-'Appx 1. Ref Rates'!$E24)</f>
        <v>0</v>
      </c>
      <c r="AA1302" s="413">
        <f>AA526*(1-'Appx 1. Ref Rates'!$E24)</f>
        <v>0</v>
      </c>
      <c r="AB1302" s="413">
        <f>AB526*(1-'Appx 1. Ref Rates'!$E24)</f>
        <v>0</v>
      </c>
      <c r="AC1302" s="400">
        <f t="shared" ref="AC1302:AC1304" si="864">AC526</f>
        <v>0</v>
      </c>
      <c r="AD1302" s="854"/>
      <c r="AE1302" s="855"/>
      <c r="AF1302" s="856"/>
    </row>
    <row r="1303" spans="1:32" ht="15" customHeight="1" outlineLevel="1" x14ac:dyDescent="0.2">
      <c r="A1303" s="373">
        <v>132</v>
      </c>
      <c r="B1303" s="658"/>
      <c r="C1303" s="386"/>
      <c r="D1303" s="386"/>
      <c r="E1303" s="387"/>
      <c r="F1303" s="1106" t="str">
        <f t="shared" si="862"/>
        <v>Agency MBS, medium rated</v>
      </c>
      <c r="G1303" s="1226"/>
      <c r="H1303" s="1226"/>
      <c r="I1303" s="1226"/>
      <c r="J1303" s="1226"/>
      <c r="K1303" s="1226"/>
      <c r="L1303" s="1226"/>
      <c r="M1303" s="400">
        <f t="shared" si="863"/>
        <v>0</v>
      </c>
      <c r="N1303" s="411">
        <f>M1303*(1-'Appx 1. Ref Rates'!$E25)+N527*(1-'Appx 1. Ref Rates'!$E25)</f>
        <v>0</v>
      </c>
      <c r="O1303" s="414">
        <f>O527*(1-'Appx 1. Ref Rates'!$E25)</f>
        <v>0</v>
      </c>
      <c r="P1303" s="414">
        <f>P527*(1-'Appx 1. Ref Rates'!$E25)</f>
        <v>0</v>
      </c>
      <c r="Q1303" s="415">
        <f>Q527*(1-'Appx 1. Ref Rates'!$E25)</f>
        <v>0</v>
      </c>
      <c r="R1303" s="411">
        <f>R527*(1-'Appx 1. Ref Rates'!$E25)</f>
        <v>0</v>
      </c>
      <c r="S1303" s="413">
        <f>S527*(1-'Appx 1. Ref Rates'!$E25)</f>
        <v>0</v>
      </c>
      <c r="T1303" s="413">
        <f>T527*(1-'Appx 1. Ref Rates'!$E25)</f>
        <v>0</v>
      </c>
      <c r="U1303" s="413">
        <f>U527*(1-'Appx 1. Ref Rates'!$E25)</f>
        <v>0</v>
      </c>
      <c r="V1303" s="413">
        <f>V527*(1-'Appx 1. Ref Rates'!$E25)</f>
        <v>0</v>
      </c>
      <c r="W1303" s="413">
        <f>W527*(1-'Appx 1. Ref Rates'!$E25)</f>
        <v>0</v>
      </c>
      <c r="X1303" s="414">
        <f>X527*(1-'Appx 1. Ref Rates'!$E25)</f>
        <v>0</v>
      </c>
      <c r="Y1303" s="413">
        <f>Y527*(1-'Appx 1. Ref Rates'!$E25)</f>
        <v>0</v>
      </c>
      <c r="Z1303" s="413">
        <f>Z527*(1-'Appx 1. Ref Rates'!$E25)</f>
        <v>0</v>
      </c>
      <c r="AA1303" s="413">
        <f>AA527*(1-'Appx 1. Ref Rates'!$E25)</f>
        <v>0</v>
      </c>
      <c r="AB1303" s="413">
        <f>AB527*(1-'Appx 1. Ref Rates'!$E25)</f>
        <v>0</v>
      </c>
      <c r="AC1303" s="400">
        <f t="shared" si="864"/>
        <v>0</v>
      </c>
      <c r="AD1303" s="854"/>
      <c r="AE1303" s="855"/>
      <c r="AF1303" s="856"/>
    </row>
    <row r="1304" spans="1:32" ht="15" customHeight="1" outlineLevel="1" x14ac:dyDescent="0.2">
      <c r="A1304" s="373">
        <v>133</v>
      </c>
      <c r="B1304" s="658"/>
      <c r="C1304" s="386"/>
      <c r="D1304" s="386"/>
      <c r="E1304" s="387"/>
      <c r="F1304" s="1106" t="str">
        <f t="shared" si="862"/>
        <v>Agency MBS, low or not rated</v>
      </c>
      <c r="G1304" s="1226"/>
      <c r="H1304" s="1226"/>
      <c r="I1304" s="1226"/>
      <c r="J1304" s="1226"/>
      <c r="K1304" s="1226"/>
      <c r="L1304" s="1226"/>
      <c r="M1304" s="400">
        <f t="shared" si="863"/>
        <v>0</v>
      </c>
      <c r="N1304" s="411">
        <f>M1304*(1-'Appx 1. Ref Rates'!$E26)+N528*(1-'Appx 1. Ref Rates'!$E26)</f>
        <v>0</v>
      </c>
      <c r="O1304" s="414">
        <f>O528*(1-'Appx 1. Ref Rates'!$E26)</f>
        <v>0</v>
      </c>
      <c r="P1304" s="414">
        <f>P528*(1-'Appx 1. Ref Rates'!$E26)</f>
        <v>0</v>
      </c>
      <c r="Q1304" s="415">
        <f>Q528*(1-'Appx 1. Ref Rates'!$E26)</f>
        <v>0</v>
      </c>
      <c r="R1304" s="411">
        <f>R528*(1-'Appx 1. Ref Rates'!$E26)</f>
        <v>0</v>
      </c>
      <c r="S1304" s="413">
        <f>S528*(1-'Appx 1. Ref Rates'!$E26)</f>
        <v>0</v>
      </c>
      <c r="T1304" s="413">
        <f>T528*(1-'Appx 1. Ref Rates'!$E26)</f>
        <v>0</v>
      </c>
      <c r="U1304" s="413">
        <f>U528*(1-'Appx 1. Ref Rates'!$E26)</f>
        <v>0</v>
      </c>
      <c r="V1304" s="413">
        <f>V528*(1-'Appx 1. Ref Rates'!$E26)</f>
        <v>0</v>
      </c>
      <c r="W1304" s="413">
        <f>W528*(1-'Appx 1. Ref Rates'!$E26)</f>
        <v>0</v>
      </c>
      <c r="X1304" s="414">
        <f>X528*(1-'Appx 1. Ref Rates'!$E26)</f>
        <v>0</v>
      </c>
      <c r="Y1304" s="413">
        <f>Y528*(1-'Appx 1. Ref Rates'!$E26)</f>
        <v>0</v>
      </c>
      <c r="Z1304" s="413">
        <f>Z528*(1-'Appx 1. Ref Rates'!$E26)</f>
        <v>0</v>
      </c>
      <c r="AA1304" s="413">
        <f>AA528*(1-'Appx 1. Ref Rates'!$E26)</f>
        <v>0</v>
      </c>
      <c r="AB1304" s="413">
        <f>AB528*(1-'Appx 1. Ref Rates'!$E26)</f>
        <v>0</v>
      </c>
      <c r="AC1304" s="400">
        <f t="shared" si="864"/>
        <v>0</v>
      </c>
      <c r="AD1304" s="854"/>
      <c r="AE1304" s="855"/>
      <c r="AF1304" s="856"/>
    </row>
    <row r="1305" spans="1:32" ht="15" customHeight="1" outlineLevel="1" x14ac:dyDescent="0.2">
      <c r="A1305" s="373">
        <v>134</v>
      </c>
      <c r="B1305" s="658"/>
      <c r="C1305" s="386"/>
      <c r="D1305" s="386"/>
      <c r="E1305" s="1100" t="str">
        <f>E529</f>
        <v>Non-agency commercial MBS (CMBS)</v>
      </c>
      <c r="F1305" s="1237"/>
      <c r="G1305" s="1237"/>
      <c r="H1305" s="1237"/>
      <c r="I1305" s="1237"/>
      <c r="J1305" s="1237"/>
      <c r="K1305" s="1237"/>
      <c r="L1305" s="1237"/>
      <c r="M1305" s="399">
        <f>SUBTOTAL(9,M1306:M1308)</f>
        <v>0</v>
      </c>
      <c r="N1305" s="402">
        <f t="shared" ref="N1305:AC1305" si="865">SUBTOTAL(9,N1306:N1308)</f>
        <v>0</v>
      </c>
      <c r="O1305" s="406">
        <f t="shared" si="865"/>
        <v>0</v>
      </c>
      <c r="P1305" s="406">
        <f t="shared" si="865"/>
        <v>0</v>
      </c>
      <c r="Q1305" s="407">
        <f t="shared" si="865"/>
        <v>0</v>
      </c>
      <c r="R1305" s="402">
        <f t="shared" si="865"/>
        <v>0</v>
      </c>
      <c r="S1305" s="406">
        <f t="shared" si="865"/>
        <v>0</v>
      </c>
      <c r="T1305" s="405">
        <f t="shared" si="865"/>
        <v>0</v>
      </c>
      <c r="U1305" s="405">
        <f t="shared" si="865"/>
        <v>0</v>
      </c>
      <c r="V1305" s="405">
        <f t="shared" si="865"/>
        <v>0</v>
      </c>
      <c r="W1305" s="405">
        <f t="shared" si="865"/>
        <v>0</v>
      </c>
      <c r="X1305" s="405">
        <f t="shared" si="865"/>
        <v>0</v>
      </c>
      <c r="Y1305" s="405">
        <f t="shared" si="865"/>
        <v>0</v>
      </c>
      <c r="Z1305" s="405">
        <f t="shared" si="865"/>
        <v>0</v>
      </c>
      <c r="AA1305" s="405">
        <f t="shared" si="865"/>
        <v>0</v>
      </c>
      <c r="AB1305" s="403">
        <f t="shared" si="865"/>
        <v>0</v>
      </c>
      <c r="AC1305" s="399">
        <f t="shared" si="865"/>
        <v>0</v>
      </c>
      <c r="AD1305" s="854"/>
      <c r="AE1305" s="855"/>
      <c r="AF1305" s="856"/>
    </row>
    <row r="1306" spans="1:32" ht="15" customHeight="1" outlineLevel="1" x14ac:dyDescent="0.2">
      <c r="A1306" s="373">
        <v>135</v>
      </c>
      <c r="B1306" s="658"/>
      <c r="C1306" s="386"/>
      <c r="D1306" s="386"/>
      <c r="E1306" s="387"/>
      <c r="F1306" s="1106" t="str">
        <f t="shared" ref="F1306:F1308" si="866">F530</f>
        <v>Non-agency CMBS, high rated</v>
      </c>
      <c r="G1306" s="1226"/>
      <c r="H1306" s="1226"/>
      <c r="I1306" s="1226"/>
      <c r="J1306" s="1226"/>
      <c r="K1306" s="1226"/>
      <c r="L1306" s="1226"/>
      <c r="M1306" s="400">
        <f t="shared" ref="M1306:M1308" si="867">M530</f>
        <v>0</v>
      </c>
      <c r="N1306" s="411">
        <f>M1306*(1-'Appx 1. Ref Rates'!$E28)+N530*(1-'Appx 1. Ref Rates'!$E28)</f>
        <v>0</v>
      </c>
      <c r="O1306" s="414">
        <f>O530*(1-'Appx 1. Ref Rates'!$E28)</f>
        <v>0</v>
      </c>
      <c r="P1306" s="414">
        <f>P530*(1-'Appx 1. Ref Rates'!$E28)</f>
        <v>0</v>
      </c>
      <c r="Q1306" s="415">
        <f>Q530*(1-'Appx 1. Ref Rates'!$E28)</f>
        <v>0</v>
      </c>
      <c r="R1306" s="411">
        <f>R530*(1-'Appx 1. Ref Rates'!$E28)</f>
        <v>0</v>
      </c>
      <c r="S1306" s="413">
        <f>S530*(1-'Appx 1. Ref Rates'!$E28)</f>
        <v>0</v>
      </c>
      <c r="T1306" s="413">
        <f>T530*(1-'Appx 1. Ref Rates'!$E28)</f>
        <v>0</v>
      </c>
      <c r="U1306" s="413">
        <f>U530*(1-'Appx 1. Ref Rates'!$E28)</f>
        <v>0</v>
      </c>
      <c r="V1306" s="413">
        <f>V530*(1-'Appx 1. Ref Rates'!$E28)</f>
        <v>0</v>
      </c>
      <c r="W1306" s="413">
        <f>W530*(1-'Appx 1. Ref Rates'!$E28)</f>
        <v>0</v>
      </c>
      <c r="X1306" s="414">
        <f>X530*(1-'Appx 1. Ref Rates'!$E28)</f>
        <v>0</v>
      </c>
      <c r="Y1306" s="413">
        <f>Y530*(1-'Appx 1. Ref Rates'!$E28)</f>
        <v>0</v>
      </c>
      <c r="Z1306" s="413">
        <f>Z530*(1-'Appx 1. Ref Rates'!$E28)</f>
        <v>0</v>
      </c>
      <c r="AA1306" s="413">
        <f>AA530*(1-'Appx 1. Ref Rates'!$E28)</f>
        <v>0</v>
      </c>
      <c r="AB1306" s="413">
        <f>AB530*(1-'Appx 1. Ref Rates'!$E28)</f>
        <v>0</v>
      </c>
      <c r="AC1306" s="400">
        <f t="shared" ref="AC1306:AC1312" si="868">AC530</f>
        <v>0</v>
      </c>
      <c r="AD1306" s="854"/>
      <c r="AE1306" s="855"/>
      <c r="AF1306" s="856"/>
    </row>
    <row r="1307" spans="1:32" ht="15" customHeight="1" outlineLevel="1" x14ac:dyDescent="0.2">
      <c r="A1307" s="373">
        <v>136</v>
      </c>
      <c r="B1307" s="658"/>
      <c r="C1307" s="386"/>
      <c r="D1307" s="386"/>
      <c r="E1307" s="387"/>
      <c r="F1307" s="1106" t="str">
        <f t="shared" si="866"/>
        <v>Non-agency CMBS, medium rated</v>
      </c>
      <c r="G1307" s="1226"/>
      <c r="H1307" s="1226"/>
      <c r="I1307" s="1226"/>
      <c r="J1307" s="1226"/>
      <c r="K1307" s="1226"/>
      <c r="L1307" s="1226"/>
      <c r="M1307" s="400">
        <f t="shared" si="867"/>
        <v>0</v>
      </c>
      <c r="N1307" s="411">
        <f>M1307*(1-'Appx 1. Ref Rates'!$E29)+N531*(1-'Appx 1. Ref Rates'!$E29)</f>
        <v>0</v>
      </c>
      <c r="O1307" s="414">
        <f>O531*(1-'Appx 1. Ref Rates'!$E29)</f>
        <v>0</v>
      </c>
      <c r="P1307" s="414">
        <f>P531*(1-'Appx 1. Ref Rates'!$E29)</f>
        <v>0</v>
      </c>
      <c r="Q1307" s="415">
        <f>Q531*(1-'Appx 1. Ref Rates'!$E29)</f>
        <v>0</v>
      </c>
      <c r="R1307" s="411">
        <f>R531*(1-'Appx 1. Ref Rates'!$E29)</f>
        <v>0</v>
      </c>
      <c r="S1307" s="413">
        <f>S531*(1-'Appx 1. Ref Rates'!$E29)</f>
        <v>0</v>
      </c>
      <c r="T1307" s="413">
        <f>T531*(1-'Appx 1. Ref Rates'!$E29)</f>
        <v>0</v>
      </c>
      <c r="U1307" s="413">
        <f>U531*(1-'Appx 1. Ref Rates'!$E29)</f>
        <v>0</v>
      </c>
      <c r="V1307" s="413">
        <f>V531*(1-'Appx 1. Ref Rates'!$E29)</f>
        <v>0</v>
      </c>
      <c r="W1307" s="413">
        <f>W531*(1-'Appx 1. Ref Rates'!$E29)</f>
        <v>0</v>
      </c>
      <c r="X1307" s="414">
        <f>X531*(1-'Appx 1. Ref Rates'!$E29)</f>
        <v>0</v>
      </c>
      <c r="Y1307" s="413">
        <f>Y531*(1-'Appx 1. Ref Rates'!$E29)</f>
        <v>0</v>
      </c>
      <c r="Z1307" s="413">
        <f>Z531*(1-'Appx 1. Ref Rates'!$E29)</f>
        <v>0</v>
      </c>
      <c r="AA1307" s="413">
        <f>AA531*(1-'Appx 1. Ref Rates'!$E29)</f>
        <v>0</v>
      </c>
      <c r="AB1307" s="413">
        <f>AB531*(1-'Appx 1. Ref Rates'!$E29)</f>
        <v>0</v>
      </c>
      <c r="AC1307" s="400">
        <f t="shared" si="868"/>
        <v>0</v>
      </c>
      <c r="AD1307" s="854"/>
      <c r="AE1307" s="855"/>
      <c r="AF1307" s="856"/>
    </row>
    <row r="1308" spans="1:32" ht="15" customHeight="1" outlineLevel="1" x14ac:dyDescent="0.2">
      <c r="A1308" s="373">
        <v>137</v>
      </c>
      <c r="B1308" s="658"/>
      <c r="C1308" s="386"/>
      <c r="D1308" s="386"/>
      <c r="E1308" s="387"/>
      <c r="F1308" s="1106" t="str">
        <f t="shared" si="866"/>
        <v>Non-agency CMBS, low or not rated</v>
      </c>
      <c r="G1308" s="1226"/>
      <c r="H1308" s="1226"/>
      <c r="I1308" s="1226"/>
      <c r="J1308" s="1226"/>
      <c r="K1308" s="1226"/>
      <c r="L1308" s="1226"/>
      <c r="M1308" s="400">
        <f t="shared" si="867"/>
        <v>0</v>
      </c>
      <c r="N1308" s="411">
        <f>M1308*(1-'Appx 1. Ref Rates'!$E30)+N532*(1-'Appx 1. Ref Rates'!$E30)</f>
        <v>0</v>
      </c>
      <c r="O1308" s="414">
        <f>O532*(1-'Appx 1. Ref Rates'!$E30)</f>
        <v>0</v>
      </c>
      <c r="P1308" s="414">
        <f>P532*(1-'Appx 1. Ref Rates'!$E30)</f>
        <v>0</v>
      </c>
      <c r="Q1308" s="415">
        <f>Q532*(1-'Appx 1. Ref Rates'!$E30)</f>
        <v>0</v>
      </c>
      <c r="R1308" s="411">
        <f>R532*(1-'Appx 1. Ref Rates'!$E30)</f>
        <v>0</v>
      </c>
      <c r="S1308" s="413">
        <f>S532*(1-'Appx 1. Ref Rates'!$E30)</f>
        <v>0</v>
      </c>
      <c r="T1308" s="413">
        <f>T532*(1-'Appx 1. Ref Rates'!$E30)</f>
        <v>0</v>
      </c>
      <c r="U1308" s="413">
        <f>U532*(1-'Appx 1. Ref Rates'!$E30)</f>
        <v>0</v>
      </c>
      <c r="V1308" s="413">
        <f>V532*(1-'Appx 1. Ref Rates'!$E30)</f>
        <v>0</v>
      </c>
      <c r="W1308" s="413">
        <f>W532*(1-'Appx 1. Ref Rates'!$E30)</f>
        <v>0</v>
      </c>
      <c r="X1308" s="414">
        <f>X532*(1-'Appx 1. Ref Rates'!$E30)</f>
        <v>0</v>
      </c>
      <c r="Y1308" s="413">
        <f>Y532*(1-'Appx 1. Ref Rates'!$E30)</f>
        <v>0</v>
      </c>
      <c r="Z1308" s="413">
        <f>Z532*(1-'Appx 1. Ref Rates'!$E30)</f>
        <v>0</v>
      </c>
      <c r="AA1308" s="413">
        <f>AA532*(1-'Appx 1. Ref Rates'!$E30)</f>
        <v>0</v>
      </c>
      <c r="AB1308" s="413">
        <f>AB532*(1-'Appx 1. Ref Rates'!$E30)</f>
        <v>0</v>
      </c>
      <c r="AC1308" s="400">
        <f t="shared" si="868"/>
        <v>0</v>
      </c>
      <c r="AD1308" s="854"/>
      <c r="AE1308" s="855"/>
      <c r="AF1308" s="856"/>
    </row>
    <row r="1309" spans="1:32" ht="15" customHeight="1" outlineLevel="1" x14ac:dyDescent="0.2">
      <c r="A1309" s="373">
        <v>138</v>
      </c>
      <c r="B1309" s="658"/>
      <c r="C1309" s="386"/>
      <c r="D1309" s="386"/>
      <c r="E1309" s="1100" t="str">
        <f>E533</f>
        <v>Non-agency residential MBS (RMBS)</v>
      </c>
      <c r="F1309" s="1237"/>
      <c r="G1309" s="1237"/>
      <c r="H1309" s="1237"/>
      <c r="I1309" s="1237"/>
      <c r="J1309" s="1237"/>
      <c r="K1309" s="1237"/>
      <c r="L1309" s="1237"/>
      <c r="M1309" s="399">
        <f>SUBTOTAL(9,M1310:M1312)</f>
        <v>0</v>
      </c>
      <c r="N1309" s="402">
        <f t="shared" ref="N1309:AC1309" si="869">SUBTOTAL(9,N1310:N1312)</f>
        <v>0</v>
      </c>
      <c r="O1309" s="406">
        <f t="shared" si="869"/>
        <v>0</v>
      </c>
      <c r="P1309" s="406">
        <f t="shared" si="869"/>
        <v>0</v>
      </c>
      <c r="Q1309" s="407">
        <f t="shared" si="869"/>
        <v>0</v>
      </c>
      <c r="R1309" s="402">
        <f t="shared" si="869"/>
        <v>0</v>
      </c>
      <c r="S1309" s="406">
        <f t="shared" si="869"/>
        <v>0</v>
      </c>
      <c r="T1309" s="405">
        <f t="shared" si="869"/>
        <v>0</v>
      </c>
      <c r="U1309" s="405">
        <f t="shared" si="869"/>
        <v>0</v>
      </c>
      <c r="V1309" s="405">
        <f t="shared" si="869"/>
        <v>0</v>
      </c>
      <c r="W1309" s="405">
        <f t="shared" si="869"/>
        <v>0</v>
      </c>
      <c r="X1309" s="405">
        <f t="shared" si="869"/>
        <v>0</v>
      </c>
      <c r="Y1309" s="405">
        <f t="shared" si="869"/>
        <v>0</v>
      </c>
      <c r="Z1309" s="405">
        <f t="shared" si="869"/>
        <v>0</v>
      </c>
      <c r="AA1309" s="405">
        <f t="shared" si="869"/>
        <v>0</v>
      </c>
      <c r="AB1309" s="403">
        <f t="shared" si="869"/>
        <v>0</v>
      </c>
      <c r="AC1309" s="399">
        <f t="shared" si="869"/>
        <v>0</v>
      </c>
      <c r="AD1309" s="854"/>
      <c r="AE1309" s="855"/>
      <c r="AF1309" s="856"/>
    </row>
    <row r="1310" spans="1:32" ht="15" customHeight="1" outlineLevel="1" x14ac:dyDescent="0.2">
      <c r="A1310" s="373">
        <v>139</v>
      </c>
      <c r="B1310" s="658"/>
      <c r="C1310" s="386"/>
      <c r="D1310" s="386"/>
      <c r="E1310" s="387"/>
      <c r="F1310" s="1106" t="str">
        <f t="shared" ref="F1310:F1312" si="870">F534</f>
        <v>Non-agency RMBS, high rated</v>
      </c>
      <c r="G1310" s="1226"/>
      <c r="H1310" s="1226"/>
      <c r="I1310" s="1226"/>
      <c r="J1310" s="1226"/>
      <c r="K1310" s="1226"/>
      <c r="L1310" s="1226"/>
      <c r="M1310" s="400">
        <f t="shared" ref="M1310:M1312" si="871">M534</f>
        <v>0</v>
      </c>
      <c r="N1310" s="411">
        <f>M1310*(1-'Appx 1. Ref Rates'!$E32)+N534*(1-'Appx 1. Ref Rates'!$E32)</f>
        <v>0</v>
      </c>
      <c r="O1310" s="414">
        <f>O534*(1-'Appx 1. Ref Rates'!$E32)</f>
        <v>0</v>
      </c>
      <c r="P1310" s="414">
        <f>P534*(1-'Appx 1. Ref Rates'!$E32)</f>
        <v>0</v>
      </c>
      <c r="Q1310" s="415">
        <f>Q534*(1-'Appx 1. Ref Rates'!$E32)</f>
        <v>0</v>
      </c>
      <c r="R1310" s="411">
        <f>R534*(1-'Appx 1. Ref Rates'!$E32)</f>
        <v>0</v>
      </c>
      <c r="S1310" s="413">
        <f>S534*(1-'Appx 1. Ref Rates'!$E32)</f>
        <v>0</v>
      </c>
      <c r="T1310" s="413">
        <f>T534*(1-'Appx 1. Ref Rates'!$E32)</f>
        <v>0</v>
      </c>
      <c r="U1310" s="413">
        <f>U534*(1-'Appx 1. Ref Rates'!$E32)</f>
        <v>0</v>
      </c>
      <c r="V1310" s="413">
        <f>V534*(1-'Appx 1. Ref Rates'!$E32)</f>
        <v>0</v>
      </c>
      <c r="W1310" s="413">
        <f>W534*(1-'Appx 1. Ref Rates'!$E32)</f>
        <v>0</v>
      </c>
      <c r="X1310" s="414">
        <f>X534*(1-'Appx 1. Ref Rates'!$E32)</f>
        <v>0</v>
      </c>
      <c r="Y1310" s="413">
        <f>Y534*(1-'Appx 1. Ref Rates'!$E32)</f>
        <v>0</v>
      </c>
      <c r="Z1310" s="413">
        <f>Z534*(1-'Appx 1. Ref Rates'!$E32)</f>
        <v>0</v>
      </c>
      <c r="AA1310" s="413">
        <f>AA534*(1-'Appx 1. Ref Rates'!$E32)</f>
        <v>0</v>
      </c>
      <c r="AB1310" s="413">
        <f>AB534*(1-'Appx 1. Ref Rates'!$E32)</f>
        <v>0</v>
      </c>
      <c r="AC1310" s="400">
        <f t="shared" si="868"/>
        <v>0</v>
      </c>
      <c r="AD1310" s="854"/>
      <c r="AE1310" s="855"/>
      <c r="AF1310" s="856"/>
    </row>
    <row r="1311" spans="1:32" ht="15" customHeight="1" outlineLevel="1" x14ac:dyDescent="0.2">
      <c r="A1311" s="373">
        <v>140</v>
      </c>
      <c r="B1311" s="658"/>
      <c r="C1311" s="386"/>
      <c r="D1311" s="386"/>
      <c r="E1311" s="387"/>
      <c r="F1311" s="1106" t="str">
        <f t="shared" si="870"/>
        <v>Non-agency RMBS, medium rated</v>
      </c>
      <c r="G1311" s="1226"/>
      <c r="H1311" s="1226"/>
      <c r="I1311" s="1226"/>
      <c r="J1311" s="1226"/>
      <c r="K1311" s="1226"/>
      <c r="L1311" s="1226"/>
      <c r="M1311" s="400">
        <f t="shared" si="871"/>
        <v>0</v>
      </c>
      <c r="N1311" s="411">
        <f>M1311*(1-'Appx 1. Ref Rates'!$E33)+N535*(1-'Appx 1. Ref Rates'!$E33)</f>
        <v>0</v>
      </c>
      <c r="O1311" s="414">
        <f>O535*(1-'Appx 1. Ref Rates'!$E33)</f>
        <v>0</v>
      </c>
      <c r="P1311" s="414">
        <f>P535*(1-'Appx 1. Ref Rates'!$E33)</f>
        <v>0</v>
      </c>
      <c r="Q1311" s="415">
        <f>Q535*(1-'Appx 1. Ref Rates'!$E33)</f>
        <v>0</v>
      </c>
      <c r="R1311" s="411">
        <f>R535*(1-'Appx 1. Ref Rates'!$E33)</f>
        <v>0</v>
      </c>
      <c r="S1311" s="413">
        <f>S535*(1-'Appx 1. Ref Rates'!$E33)</f>
        <v>0</v>
      </c>
      <c r="T1311" s="413">
        <f>T535*(1-'Appx 1. Ref Rates'!$E33)</f>
        <v>0</v>
      </c>
      <c r="U1311" s="413">
        <f>U535*(1-'Appx 1. Ref Rates'!$E33)</f>
        <v>0</v>
      </c>
      <c r="V1311" s="413">
        <f>V535*(1-'Appx 1. Ref Rates'!$E33)</f>
        <v>0</v>
      </c>
      <c r="W1311" s="413">
        <f>W535*(1-'Appx 1. Ref Rates'!$E33)</f>
        <v>0</v>
      </c>
      <c r="X1311" s="414">
        <f>X535*(1-'Appx 1. Ref Rates'!$E33)</f>
        <v>0</v>
      </c>
      <c r="Y1311" s="413">
        <f>Y535*(1-'Appx 1. Ref Rates'!$E33)</f>
        <v>0</v>
      </c>
      <c r="Z1311" s="413">
        <f>Z535*(1-'Appx 1. Ref Rates'!$E33)</f>
        <v>0</v>
      </c>
      <c r="AA1311" s="413">
        <f>AA535*(1-'Appx 1. Ref Rates'!$E33)</f>
        <v>0</v>
      </c>
      <c r="AB1311" s="413">
        <f>AB535*(1-'Appx 1. Ref Rates'!$E33)</f>
        <v>0</v>
      </c>
      <c r="AC1311" s="400">
        <f t="shared" si="868"/>
        <v>0</v>
      </c>
      <c r="AD1311" s="854"/>
      <c r="AE1311" s="855"/>
      <c r="AF1311" s="856"/>
    </row>
    <row r="1312" spans="1:32" ht="15" customHeight="1" outlineLevel="1" x14ac:dyDescent="0.2">
      <c r="A1312" s="373">
        <v>141</v>
      </c>
      <c r="B1312" s="658"/>
      <c r="C1312" s="386"/>
      <c r="D1312" s="386"/>
      <c r="E1312" s="387"/>
      <c r="F1312" s="1106" t="str">
        <f t="shared" si="870"/>
        <v>Non-agency RMBS, low or not rated</v>
      </c>
      <c r="G1312" s="1226"/>
      <c r="H1312" s="1226"/>
      <c r="I1312" s="1226"/>
      <c r="J1312" s="1226"/>
      <c r="K1312" s="1226"/>
      <c r="L1312" s="1226"/>
      <c r="M1312" s="400">
        <f t="shared" si="871"/>
        <v>0</v>
      </c>
      <c r="N1312" s="411">
        <f>M1312*(1-'Appx 1. Ref Rates'!$E34)+N536*(1-'Appx 1. Ref Rates'!$E34)</f>
        <v>0</v>
      </c>
      <c r="O1312" s="414">
        <f>O536*(1-'Appx 1. Ref Rates'!$E34)</f>
        <v>0</v>
      </c>
      <c r="P1312" s="414">
        <f>P536*(1-'Appx 1. Ref Rates'!$E34)</f>
        <v>0</v>
      </c>
      <c r="Q1312" s="415">
        <f>Q536*(1-'Appx 1. Ref Rates'!$E34)</f>
        <v>0</v>
      </c>
      <c r="R1312" s="411">
        <f>R536*(1-'Appx 1. Ref Rates'!$E34)</f>
        <v>0</v>
      </c>
      <c r="S1312" s="413">
        <f>S536*(1-'Appx 1. Ref Rates'!$E34)</f>
        <v>0</v>
      </c>
      <c r="T1312" s="413">
        <f>T536*(1-'Appx 1. Ref Rates'!$E34)</f>
        <v>0</v>
      </c>
      <c r="U1312" s="413">
        <f>U536*(1-'Appx 1. Ref Rates'!$E34)</f>
        <v>0</v>
      </c>
      <c r="V1312" s="413">
        <f>V536*(1-'Appx 1. Ref Rates'!$E34)</f>
        <v>0</v>
      </c>
      <c r="W1312" s="413">
        <f>W536*(1-'Appx 1. Ref Rates'!$E34)</f>
        <v>0</v>
      </c>
      <c r="X1312" s="414">
        <f>X536*(1-'Appx 1. Ref Rates'!$E34)</f>
        <v>0</v>
      </c>
      <c r="Y1312" s="413">
        <f>Y536*(1-'Appx 1. Ref Rates'!$E34)</f>
        <v>0</v>
      </c>
      <c r="Z1312" s="413">
        <f>Z536*(1-'Appx 1. Ref Rates'!$E34)</f>
        <v>0</v>
      </c>
      <c r="AA1312" s="413">
        <f>AA536*(1-'Appx 1. Ref Rates'!$E34)</f>
        <v>0</v>
      </c>
      <c r="AB1312" s="413">
        <f>AB536*(1-'Appx 1. Ref Rates'!$E34)</f>
        <v>0</v>
      </c>
      <c r="AC1312" s="400">
        <f t="shared" si="868"/>
        <v>0</v>
      </c>
      <c r="AD1312" s="857"/>
      <c r="AE1312" s="858"/>
      <c r="AF1312" s="859"/>
    </row>
    <row r="1313" spans="1:32" ht="15" customHeight="1" outlineLevel="1" x14ac:dyDescent="0.2">
      <c r="A1313" s="373">
        <v>142</v>
      </c>
      <c r="B1313" s="658"/>
      <c r="C1313" s="386"/>
      <c r="D1313" s="1103" t="str">
        <f>D537</f>
        <v>Corporate bonds and paper (CBP)</v>
      </c>
      <c r="E1313" s="1114"/>
      <c r="F1313" s="1114"/>
      <c r="G1313" s="1114"/>
      <c r="H1313" s="1114"/>
      <c r="I1313" s="1114"/>
      <c r="J1313" s="1114"/>
      <c r="K1313" s="1114"/>
      <c r="L1313" s="1114"/>
      <c r="M1313" s="1114"/>
      <c r="N1313" s="1114"/>
      <c r="O1313" s="1114"/>
      <c r="P1313" s="1114"/>
      <c r="Q1313" s="1114"/>
      <c r="R1313" s="1114"/>
      <c r="S1313" s="1114"/>
      <c r="T1313" s="1114"/>
      <c r="U1313" s="1114"/>
      <c r="V1313" s="1114"/>
      <c r="W1313" s="1114"/>
      <c r="X1313" s="1114"/>
      <c r="Y1313" s="1114"/>
      <c r="Z1313" s="1114"/>
      <c r="AA1313" s="1114"/>
      <c r="AB1313" s="1114"/>
      <c r="AC1313" s="1114"/>
      <c r="AD1313" s="1114"/>
      <c r="AE1313" s="1114"/>
      <c r="AF1313" s="1355"/>
    </row>
    <row r="1314" spans="1:32" ht="15" customHeight="1" outlineLevel="1" x14ac:dyDescent="0.2">
      <c r="A1314" s="373">
        <v>143</v>
      </c>
      <c r="B1314" s="658"/>
      <c r="C1314" s="386"/>
      <c r="D1314" s="386"/>
      <c r="E1314" s="1097" t="str">
        <f>E538</f>
        <v>Non-FI issued CBP, high rated</v>
      </c>
      <c r="F1314" s="1238"/>
      <c r="G1314" s="1238"/>
      <c r="H1314" s="1238"/>
      <c r="I1314" s="1238"/>
      <c r="J1314" s="1238"/>
      <c r="K1314" s="1238"/>
      <c r="L1314" s="1238"/>
      <c r="M1314" s="399">
        <f>SUBTOTAL(9,M1315:M1316)</f>
        <v>0</v>
      </c>
      <c r="N1314" s="402">
        <f t="shared" ref="N1314:AC1314" si="872">SUBTOTAL(9,N1315:N1316)</f>
        <v>0</v>
      </c>
      <c r="O1314" s="406">
        <f t="shared" si="872"/>
        <v>0</v>
      </c>
      <c r="P1314" s="406">
        <f t="shared" si="872"/>
        <v>0</v>
      </c>
      <c r="Q1314" s="407">
        <f t="shared" si="872"/>
        <v>0</v>
      </c>
      <c r="R1314" s="402">
        <f t="shared" si="872"/>
        <v>0</v>
      </c>
      <c r="S1314" s="406">
        <f t="shared" si="872"/>
        <v>0</v>
      </c>
      <c r="T1314" s="405">
        <f t="shared" si="872"/>
        <v>0</v>
      </c>
      <c r="U1314" s="405">
        <f t="shared" si="872"/>
        <v>0</v>
      </c>
      <c r="V1314" s="405">
        <f t="shared" si="872"/>
        <v>0</v>
      </c>
      <c r="W1314" s="405">
        <f t="shared" si="872"/>
        <v>0</v>
      </c>
      <c r="X1314" s="405">
        <f t="shared" si="872"/>
        <v>0</v>
      </c>
      <c r="Y1314" s="405">
        <f t="shared" si="872"/>
        <v>0</v>
      </c>
      <c r="Z1314" s="405">
        <f t="shared" si="872"/>
        <v>0</v>
      </c>
      <c r="AA1314" s="405">
        <f t="shared" si="872"/>
        <v>0</v>
      </c>
      <c r="AB1314" s="403">
        <f t="shared" si="872"/>
        <v>0</v>
      </c>
      <c r="AC1314" s="399">
        <f t="shared" si="872"/>
        <v>0</v>
      </c>
      <c r="AD1314" s="957"/>
      <c r="AE1314" s="1196"/>
      <c r="AF1314" s="1197"/>
    </row>
    <row r="1315" spans="1:32" ht="15" customHeight="1" outlineLevel="1" x14ac:dyDescent="0.2">
      <c r="A1315" s="373">
        <v>144</v>
      </c>
      <c r="B1315" s="658"/>
      <c r="C1315" s="386"/>
      <c r="D1315" s="386"/>
      <c r="E1315" s="387"/>
      <c r="F1315" s="1106" t="str">
        <f t="shared" ref="F1315:F1316" si="873">F539</f>
        <v>Non-FI issued unsecured bond and paper, high rated</v>
      </c>
      <c r="G1315" s="1226"/>
      <c r="H1315" s="1226"/>
      <c r="I1315" s="1226"/>
      <c r="J1315" s="1226"/>
      <c r="K1315" s="1226"/>
      <c r="L1315" s="1226"/>
      <c r="M1315" s="400">
        <f t="shared" ref="M1315:M1316" si="874">M539</f>
        <v>0</v>
      </c>
      <c r="N1315" s="411">
        <f>M1315*(1-'Appx 1. Ref Rates'!$E37)+N539*(1-'Appx 1. Ref Rates'!$E37)</f>
        <v>0</v>
      </c>
      <c r="O1315" s="414">
        <f>O539*(1-'Appx 1. Ref Rates'!$E37)</f>
        <v>0</v>
      </c>
      <c r="P1315" s="414">
        <f>P539*(1-'Appx 1. Ref Rates'!$E37)</f>
        <v>0</v>
      </c>
      <c r="Q1315" s="415">
        <f>Q539*(1-'Appx 1. Ref Rates'!$E37)</f>
        <v>0</v>
      </c>
      <c r="R1315" s="411">
        <f>R539*(1-'Appx 1. Ref Rates'!$E37)</f>
        <v>0</v>
      </c>
      <c r="S1315" s="413">
        <f>S539*(1-'Appx 1. Ref Rates'!$E37)</f>
        <v>0</v>
      </c>
      <c r="T1315" s="413">
        <f>T539*(1-'Appx 1. Ref Rates'!$E37)</f>
        <v>0</v>
      </c>
      <c r="U1315" s="413">
        <f>U539*(1-'Appx 1. Ref Rates'!$E37)</f>
        <v>0</v>
      </c>
      <c r="V1315" s="413">
        <f>V539*(1-'Appx 1. Ref Rates'!$E37)</f>
        <v>0</v>
      </c>
      <c r="W1315" s="413">
        <f>W539*(1-'Appx 1. Ref Rates'!$E37)</f>
        <v>0</v>
      </c>
      <c r="X1315" s="414">
        <f>X539*(1-'Appx 1. Ref Rates'!$E37)</f>
        <v>0</v>
      </c>
      <c r="Y1315" s="413">
        <f>Y539*(1-'Appx 1. Ref Rates'!$E37)</f>
        <v>0</v>
      </c>
      <c r="Z1315" s="413">
        <f>Z539*(1-'Appx 1. Ref Rates'!$E37)</f>
        <v>0</v>
      </c>
      <c r="AA1315" s="413">
        <f>AA539*(1-'Appx 1. Ref Rates'!$E37)</f>
        <v>0</v>
      </c>
      <c r="AB1315" s="413">
        <f>AB539*(1-'Appx 1. Ref Rates'!$E37)</f>
        <v>0</v>
      </c>
      <c r="AC1315" s="400">
        <f t="shared" ref="AC1315:AC1334" si="875">AC539</f>
        <v>0</v>
      </c>
      <c r="AD1315" s="1198"/>
      <c r="AE1315" s="1199"/>
      <c r="AF1315" s="1200"/>
    </row>
    <row r="1316" spans="1:32" ht="15" customHeight="1" outlineLevel="1" x14ac:dyDescent="0.2">
      <c r="A1316" s="373">
        <v>145</v>
      </c>
      <c r="B1316" s="658"/>
      <c r="C1316" s="386"/>
      <c r="D1316" s="386"/>
      <c r="E1316" s="387"/>
      <c r="F1316" s="1106" t="str">
        <f t="shared" si="873"/>
        <v>Non-FI issued covered bonds, high rated</v>
      </c>
      <c r="G1316" s="1226"/>
      <c r="H1316" s="1226"/>
      <c r="I1316" s="1226"/>
      <c r="J1316" s="1226"/>
      <c r="K1316" s="1226"/>
      <c r="L1316" s="1226"/>
      <c r="M1316" s="400">
        <f t="shared" si="874"/>
        <v>0</v>
      </c>
      <c r="N1316" s="411">
        <f>M1316*(1-'Appx 1. Ref Rates'!$E38)+N540*(1-'Appx 1. Ref Rates'!$E38)</f>
        <v>0</v>
      </c>
      <c r="O1316" s="414">
        <f>O540*(1-'Appx 1. Ref Rates'!$E38)</f>
        <v>0</v>
      </c>
      <c r="P1316" s="414">
        <f>P540*(1-'Appx 1. Ref Rates'!$E38)</f>
        <v>0</v>
      </c>
      <c r="Q1316" s="415">
        <f>Q540*(1-'Appx 1. Ref Rates'!$E38)</f>
        <v>0</v>
      </c>
      <c r="R1316" s="411">
        <f>R540*(1-'Appx 1. Ref Rates'!$E38)</f>
        <v>0</v>
      </c>
      <c r="S1316" s="413">
        <f>S540*(1-'Appx 1. Ref Rates'!$E38)</f>
        <v>0</v>
      </c>
      <c r="T1316" s="413">
        <f>T540*(1-'Appx 1. Ref Rates'!$E38)</f>
        <v>0</v>
      </c>
      <c r="U1316" s="413">
        <f>U540*(1-'Appx 1. Ref Rates'!$E38)</f>
        <v>0</v>
      </c>
      <c r="V1316" s="413">
        <f>V540*(1-'Appx 1. Ref Rates'!$E38)</f>
        <v>0</v>
      </c>
      <c r="W1316" s="413">
        <f>W540*(1-'Appx 1. Ref Rates'!$E38)</f>
        <v>0</v>
      </c>
      <c r="X1316" s="414">
        <f>X540*(1-'Appx 1. Ref Rates'!$E38)</f>
        <v>0</v>
      </c>
      <c r="Y1316" s="413">
        <f>Y540*(1-'Appx 1. Ref Rates'!$E38)</f>
        <v>0</v>
      </c>
      <c r="Z1316" s="413">
        <f>Z540*(1-'Appx 1. Ref Rates'!$E38)</f>
        <v>0</v>
      </c>
      <c r="AA1316" s="413">
        <f>AA540*(1-'Appx 1. Ref Rates'!$E38)</f>
        <v>0</v>
      </c>
      <c r="AB1316" s="413">
        <f>AB540*(1-'Appx 1. Ref Rates'!$E38)</f>
        <v>0</v>
      </c>
      <c r="AC1316" s="400">
        <f t="shared" si="875"/>
        <v>0</v>
      </c>
      <c r="AD1316" s="1198"/>
      <c r="AE1316" s="1199"/>
      <c r="AF1316" s="1200"/>
    </row>
    <row r="1317" spans="1:32" ht="15" customHeight="1" outlineLevel="1" x14ac:dyDescent="0.2">
      <c r="A1317" s="373">
        <v>146</v>
      </c>
      <c r="B1317" s="658"/>
      <c r="C1317" s="386"/>
      <c r="D1317" s="386"/>
      <c r="E1317" s="1100" t="str">
        <f>E541</f>
        <v>FI issued CBP, high rated</v>
      </c>
      <c r="F1317" s="1237"/>
      <c r="G1317" s="1237"/>
      <c r="H1317" s="1237"/>
      <c r="I1317" s="1237"/>
      <c r="J1317" s="1237"/>
      <c r="K1317" s="1237"/>
      <c r="L1317" s="1237"/>
      <c r="M1317" s="399">
        <f>SUBTOTAL(9,M1318:M1320)</f>
        <v>0</v>
      </c>
      <c r="N1317" s="402">
        <f t="shared" ref="N1317:AC1317" si="876">SUBTOTAL(9,N1318:N1320)</f>
        <v>0</v>
      </c>
      <c r="O1317" s="406">
        <f t="shared" si="876"/>
        <v>0</v>
      </c>
      <c r="P1317" s="406">
        <f t="shared" si="876"/>
        <v>0</v>
      </c>
      <c r="Q1317" s="407">
        <f t="shared" si="876"/>
        <v>0</v>
      </c>
      <c r="R1317" s="402">
        <f t="shared" si="876"/>
        <v>0</v>
      </c>
      <c r="S1317" s="406">
        <f t="shared" si="876"/>
        <v>0</v>
      </c>
      <c r="T1317" s="405">
        <f t="shared" si="876"/>
        <v>0</v>
      </c>
      <c r="U1317" s="405">
        <f t="shared" si="876"/>
        <v>0</v>
      </c>
      <c r="V1317" s="405">
        <f t="shared" si="876"/>
        <v>0</v>
      </c>
      <c r="W1317" s="405">
        <f t="shared" si="876"/>
        <v>0</v>
      </c>
      <c r="X1317" s="405">
        <f t="shared" si="876"/>
        <v>0</v>
      </c>
      <c r="Y1317" s="405">
        <f t="shared" si="876"/>
        <v>0</v>
      </c>
      <c r="Z1317" s="405">
        <f t="shared" si="876"/>
        <v>0</v>
      </c>
      <c r="AA1317" s="405">
        <f t="shared" si="876"/>
        <v>0</v>
      </c>
      <c r="AB1317" s="403">
        <f t="shared" si="876"/>
        <v>0</v>
      </c>
      <c r="AC1317" s="399">
        <f t="shared" si="876"/>
        <v>0</v>
      </c>
      <c r="AD1317" s="1198"/>
      <c r="AE1317" s="1199"/>
      <c r="AF1317" s="1200"/>
    </row>
    <row r="1318" spans="1:32" ht="15" customHeight="1" outlineLevel="1" x14ac:dyDescent="0.2">
      <c r="A1318" s="373">
        <v>147</v>
      </c>
      <c r="B1318" s="658"/>
      <c r="C1318" s="386"/>
      <c r="D1318" s="386"/>
      <c r="E1318" s="387"/>
      <c r="F1318" s="1106" t="str">
        <f t="shared" ref="F1318:F1320" si="877">F542</f>
        <v>FI issued unsecured bonds and paper, high rated</v>
      </c>
      <c r="G1318" s="1226"/>
      <c r="H1318" s="1226"/>
      <c r="I1318" s="1226"/>
      <c r="J1318" s="1226"/>
      <c r="K1318" s="1226"/>
      <c r="L1318" s="1226"/>
      <c r="M1318" s="400">
        <f t="shared" ref="M1318:M1320" si="878">M542</f>
        <v>0</v>
      </c>
      <c r="N1318" s="411">
        <f>M1318*(1-'Appx 1. Ref Rates'!$E40)+N542*(1-'Appx 1. Ref Rates'!$E40)</f>
        <v>0</v>
      </c>
      <c r="O1318" s="414">
        <f>O542*(1-'Appx 1. Ref Rates'!$E40)</f>
        <v>0</v>
      </c>
      <c r="P1318" s="414">
        <f>P542*(1-'Appx 1. Ref Rates'!$E40)</f>
        <v>0</v>
      </c>
      <c r="Q1318" s="415">
        <f>Q542*(1-'Appx 1. Ref Rates'!$E40)</f>
        <v>0</v>
      </c>
      <c r="R1318" s="411">
        <f>R542*(1-'Appx 1. Ref Rates'!$E40)</f>
        <v>0</v>
      </c>
      <c r="S1318" s="413">
        <f>S542*(1-'Appx 1. Ref Rates'!$E40)</f>
        <v>0</v>
      </c>
      <c r="T1318" s="413">
        <f>T542*(1-'Appx 1. Ref Rates'!$E40)</f>
        <v>0</v>
      </c>
      <c r="U1318" s="413">
        <f>U542*(1-'Appx 1. Ref Rates'!$E40)</f>
        <v>0</v>
      </c>
      <c r="V1318" s="413">
        <f>V542*(1-'Appx 1. Ref Rates'!$E40)</f>
        <v>0</v>
      </c>
      <c r="W1318" s="413">
        <f>W542*(1-'Appx 1. Ref Rates'!$E40)</f>
        <v>0</v>
      </c>
      <c r="X1318" s="414">
        <f>X542*(1-'Appx 1. Ref Rates'!$E40)</f>
        <v>0</v>
      </c>
      <c r="Y1318" s="413">
        <f>Y542*(1-'Appx 1. Ref Rates'!$E40)</f>
        <v>0</v>
      </c>
      <c r="Z1318" s="413">
        <f>Z542*(1-'Appx 1. Ref Rates'!$E40)</f>
        <v>0</v>
      </c>
      <c r="AA1318" s="413">
        <f>AA542*(1-'Appx 1. Ref Rates'!$E40)</f>
        <v>0</v>
      </c>
      <c r="AB1318" s="413">
        <f>AB542*(1-'Appx 1. Ref Rates'!$E40)</f>
        <v>0</v>
      </c>
      <c r="AC1318" s="400">
        <f t="shared" si="875"/>
        <v>0</v>
      </c>
      <c r="AD1318" s="1198"/>
      <c r="AE1318" s="1199"/>
      <c r="AF1318" s="1200"/>
    </row>
    <row r="1319" spans="1:32" ht="15" customHeight="1" outlineLevel="1" x14ac:dyDescent="0.2">
      <c r="A1319" s="373">
        <v>148</v>
      </c>
      <c r="B1319" s="658"/>
      <c r="C1319" s="386"/>
      <c r="D1319" s="386"/>
      <c r="E1319" s="387"/>
      <c r="F1319" s="1106" t="str">
        <f t="shared" si="877"/>
        <v>FI issued covered bonds, high rated</v>
      </c>
      <c r="G1319" s="1226"/>
      <c r="H1319" s="1226"/>
      <c r="I1319" s="1226"/>
      <c r="J1319" s="1226"/>
      <c r="K1319" s="1226"/>
      <c r="L1319" s="1226"/>
      <c r="M1319" s="400">
        <f t="shared" si="878"/>
        <v>0</v>
      </c>
      <c r="N1319" s="411">
        <f>M1319*(1-'Appx 1. Ref Rates'!$E41)+N543*(1-'Appx 1. Ref Rates'!$E41)</f>
        <v>0</v>
      </c>
      <c r="O1319" s="414">
        <f>O543*(1-'Appx 1. Ref Rates'!$E41)</f>
        <v>0</v>
      </c>
      <c r="P1319" s="414">
        <f>P543*(1-'Appx 1. Ref Rates'!$E41)</f>
        <v>0</v>
      </c>
      <c r="Q1319" s="415">
        <f>Q543*(1-'Appx 1. Ref Rates'!$E41)</f>
        <v>0</v>
      </c>
      <c r="R1319" s="411">
        <f>R543*(1-'Appx 1. Ref Rates'!$E41)</f>
        <v>0</v>
      </c>
      <c r="S1319" s="413">
        <f>S543*(1-'Appx 1. Ref Rates'!$E41)</f>
        <v>0</v>
      </c>
      <c r="T1319" s="413">
        <f>T543*(1-'Appx 1. Ref Rates'!$E41)</f>
        <v>0</v>
      </c>
      <c r="U1319" s="413">
        <f>U543*(1-'Appx 1. Ref Rates'!$E41)</f>
        <v>0</v>
      </c>
      <c r="V1319" s="413">
        <f>V543*(1-'Appx 1. Ref Rates'!$E41)</f>
        <v>0</v>
      </c>
      <c r="W1319" s="413">
        <f>W543*(1-'Appx 1. Ref Rates'!$E41)</f>
        <v>0</v>
      </c>
      <c r="X1319" s="414">
        <f>X543*(1-'Appx 1. Ref Rates'!$E41)</f>
        <v>0</v>
      </c>
      <c r="Y1319" s="413">
        <f>Y543*(1-'Appx 1. Ref Rates'!$E41)</f>
        <v>0</v>
      </c>
      <c r="Z1319" s="413">
        <f>Z543*(1-'Appx 1. Ref Rates'!$E41)</f>
        <v>0</v>
      </c>
      <c r="AA1319" s="413">
        <f>AA543*(1-'Appx 1. Ref Rates'!$E41)</f>
        <v>0</v>
      </c>
      <c r="AB1319" s="413">
        <f>AB543*(1-'Appx 1. Ref Rates'!$E41)</f>
        <v>0</v>
      </c>
      <c r="AC1319" s="400">
        <f t="shared" si="875"/>
        <v>0</v>
      </c>
      <c r="AD1319" s="1198"/>
      <c r="AE1319" s="1199"/>
      <c r="AF1319" s="1200"/>
    </row>
    <row r="1320" spans="1:32" ht="15" customHeight="1" outlineLevel="1" x14ac:dyDescent="0.2">
      <c r="A1320" s="373">
        <v>149</v>
      </c>
      <c r="B1320" s="658"/>
      <c r="C1320" s="386"/>
      <c r="D1320" s="386"/>
      <c r="E1320" s="387"/>
      <c r="F1320" s="1106" t="str">
        <f t="shared" si="877"/>
        <v>FI issued jumbo covered bonds, high rated</v>
      </c>
      <c r="G1320" s="1226"/>
      <c r="H1320" s="1226"/>
      <c r="I1320" s="1226"/>
      <c r="J1320" s="1226"/>
      <c r="K1320" s="1226"/>
      <c r="L1320" s="1226"/>
      <c r="M1320" s="400">
        <f t="shared" si="878"/>
        <v>0</v>
      </c>
      <c r="N1320" s="411">
        <f>M1320*(1-'Appx 1. Ref Rates'!$E42)+N544*(1-'Appx 1. Ref Rates'!$E42)</f>
        <v>0</v>
      </c>
      <c r="O1320" s="414">
        <f>O544*(1-'Appx 1. Ref Rates'!$E42)</f>
        <v>0</v>
      </c>
      <c r="P1320" s="414">
        <f>P544*(1-'Appx 1. Ref Rates'!$E42)</f>
        <v>0</v>
      </c>
      <c r="Q1320" s="415">
        <f>Q544*(1-'Appx 1. Ref Rates'!$E42)</f>
        <v>0</v>
      </c>
      <c r="R1320" s="411">
        <f>R544*(1-'Appx 1. Ref Rates'!$E42)</f>
        <v>0</v>
      </c>
      <c r="S1320" s="413">
        <f>S544*(1-'Appx 1. Ref Rates'!$E42)</f>
        <v>0</v>
      </c>
      <c r="T1320" s="413">
        <f>T544*(1-'Appx 1. Ref Rates'!$E42)</f>
        <v>0</v>
      </c>
      <c r="U1320" s="413">
        <f>U544*(1-'Appx 1. Ref Rates'!$E42)</f>
        <v>0</v>
      </c>
      <c r="V1320" s="413">
        <f>V544*(1-'Appx 1. Ref Rates'!$E42)</f>
        <v>0</v>
      </c>
      <c r="W1320" s="413">
        <f>W544*(1-'Appx 1. Ref Rates'!$E42)</f>
        <v>0</v>
      </c>
      <c r="X1320" s="414">
        <f>X544*(1-'Appx 1. Ref Rates'!$E42)</f>
        <v>0</v>
      </c>
      <c r="Y1320" s="413">
        <f>Y544*(1-'Appx 1. Ref Rates'!$E42)</f>
        <v>0</v>
      </c>
      <c r="Z1320" s="413">
        <f>Z544*(1-'Appx 1. Ref Rates'!$E42)</f>
        <v>0</v>
      </c>
      <c r="AA1320" s="413">
        <f>AA544*(1-'Appx 1. Ref Rates'!$E42)</f>
        <v>0</v>
      </c>
      <c r="AB1320" s="413">
        <f>AB544*(1-'Appx 1. Ref Rates'!$E42)</f>
        <v>0</v>
      </c>
      <c r="AC1320" s="400">
        <f t="shared" si="875"/>
        <v>0</v>
      </c>
      <c r="AD1320" s="1198"/>
      <c r="AE1320" s="1199"/>
      <c r="AF1320" s="1200"/>
    </row>
    <row r="1321" spans="1:32" ht="15" customHeight="1" outlineLevel="1" x14ac:dyDescent="0.2">
      <c r="A1321" s="373">
        <v>150</v>
      </c>
      <c r="B1321" s="658"/>
      <c r="C1321" s="386"/>
      <c r="D1321" s="386"/>
      <c r="E1321" s="1100" t="str">
        <f>E545</f>
        <v>Non-FI issued CBP, medium rated</v>
      </c>
      <c r="F1321" s="1237"/>
      <c r="G1321" s="1237"/>
      <c r="H1321" s="1237"/>
      <c r="I1321" s="1237"/>
      <c r="J1321" s="1237"/>
      <c r="K1321" s="1237"/>
      <c r="L1321" s="1237"/>
      <c r="M1321" s="399">
        <f>SUBTOTAL(9,M1322:M1323)</f>
        <v>0</v>
      </c>
      <c r="N1321" s="402">
        <f t="shared" ref="N1321:AC1321" si="879">SUBTOTAL(9,N1322:N1323)</f>
        <v>0</v>
      </c>
      <c r="O1321" s="406">
        <f t="shared" si="879"/>
        <v>0</v>
      </c>
      <c r="P1321" s="406">
        <f t="shared" si="879"/>
        <v>0</v>
      </c>
      <c r="Q1321" s="407">
        <f t="shared" si="879"/>
        <v>0</v>
      </c>
      <c r="R1321" s="402">
        <f t="shared" si="879"/>
        <v>0</v>
      </c>
      <c r="S1321" s="406">
        <f t="shared" si="879"/>
        <v>0</v>
      </c>
      <c r="T1321" s="405">
        <f t="shared" si="879"/>
        <v>0</v>
      </c>
      <c r="U1321" s="405">
        <f t="shared" si="879"/>
        <v>0</v>
      </c>
      <c r="V1321" s="405">
        <f t="shared" si="879"/>
        <v>0</v>
      </c>
      <c r="W1321" s="405">
        <f t="shared" si="879"/>
        <v>0</v>
      </c>
      <c r="X1321" s="405">
        <f t="shared" si="879"/>
        <v>0</v>
      </c>
      <c r="Y1321" s="405">
        <f t="shared" si="879"/>
        <v>0</v>
      </c>
      <c r="Z1321" s="405">
        <f t="shared" si="879"/>
        <v>0</v>
      </c>
      <c r="AA1321" s="405">
        <f t="shared" si="879"/>
        <v>0</v>
      </c>
      <c r="AB1321" s="403">
        <f t="shared" si="879"/>
        <v>0</v>
      </c>
      <c r="AC1321" s="399">
        <f t="shared" si="879"/>
        <v>0</v>
      </c>
      <c r="AD1321" s="1198"/>
      <c r="AE1321" s="1199"/>
      <c r="AF1321" s="1200"/>
    </row>
    <row r="1322" spans="1:32" ht="15" customHeight="1" outlineLevel="1" x14ac:dyDescent="0.2">
      <c r="A1322" s="373">
        <v>151</v>
      </c>
      <c r="B1322" s="658"/>
      <c r="C1322" s="386"/>
      <c r="D1322" s="386"/>
      <c r="E1322" s="387"/>
      <c r="F1322" s="1106" t="str">
        <f t="shared" ref="F1322:F1323" si="880">F546</f>
        <v>Non-FI issued unsecured bonds and paper, medium rated</v>
      </c>
      <c r="G1322" s="1226"/>
      <c r="H1322" s="1226"/>
      <c r="I1322" s="1226"/>
      <c r="J1322" s="1226"/>
      <c r="K1322" s="1226"/>
      <c r="L1322" s="1226"/>
      <c r="M1322" s="400">
        <f t="shared" ref="M1322:M1323" si="881">M546</f>
        <v>0</v>
      </c>
      <c r="N1322" s="411">
        <f>M1322*(1-'Appx 1. Ref Rates'!$E44)+N546*(1-'Appx 1. Ref Rates'!$E44)</f>
        <v>0</v>
      </c>
      <c r="O1322" s="414">
        <f>O546*(1-'Appx 1. Ref Rates'!$E44)</f>
        <v>0</v>
      </c>
      <c r="P1322" s="414">
        <f>P546*(1-'Appx 1. Ref Rates'!$E44)</f>
        <v>0</v>
      </c>
      <c r="Q1322" s="415">
        <f>Q546*(1-'Appx 1. Ref Rates'!$E44)</f>
        <v>0</v>
      </c>
      <c r="R1322" s="411">
        <f>R546*(1-'Appx 1. Ref Rates'!$E44)</f>
        <v>0</v>
      </c>
      <c r="S1322" s="413">
        <f>S546*(1-'Appx 1. Ref Rates'!$E44)</f>
        <v>0</v>
      </c>
      <c r="T1322" s="413">
        <f>T546*(1-'Appx 1. Ref Rates'!$E44)</f>
        <v>0</v>
      </c>
      <c r="U1322" s="413">
        <f>U546*(1-'Appx 1. Ref Rates'!$E44)</f>
        <v>0</v>
      </c>
      <c r="V1322" s="413">
        <f>V546*(1-'Appx 1. Ref Rates'!$E44)</f>
        <v>0</v>
      </c>
      <c r="W1322" s="413">
        <f>W546*(1-'Appx 1. Ref Rates'!$E44)</f>
        <v>0</v>
      </c>
      <c r="X1322" s="414">
        <f>X546*(1-'Appx 1. Ref Rates'!$E44)</f>
        <v>0</v>
      </c>
      <c r="Y1322" s="413">
        <f>Y546*(1-'Appx 1. Ref Rates'!$E44)</f>
        <v>0</v>
      </c>
      <c r="Z1322" s="413">
        <f>Z546*(1-'Appx 1. Ref Rates'!$E44)</f>
        <v>0</v>
      </c>
      <c r="AA1322" s="413">
        <f>AA546*(1-'Appx 1. Ref Rates'!$E44)</f>
        <v>0</v>
      </c>
      <c r="AB1322" s="413">
        <f>AB546*(1-'Appx 1. Ref Rates'!$E44)</f>
        <v>0</v>
      </c>
      <c r="AC1322" s="400">
        <f t="shared" si="875"/>
        <v>0</v>
      </c>
      <c r="AD1322" s="1198"/>
      <c r="AE1322" s="1199"/>
      <c r="AF1322" s="1200"/>
    </row>
    <row r="1323" spans="1:32" ht="15" customHeight="1" outlineLevel="1" x14ac:dyDescent="0.2">
      <c r="A1323" s="373">
        <v>152</v>
      </c>
      <c r="B1323" s="658"/>
      <c r="C1323" s="386"/>
      <c r="D1323" s="386"/>
      <c r="E1323" s="387"/>
      <c r="F1323" s="1106" t="str">
        <f t="shared" si="880"/>
        <v>Non-FI issued covered bonds, medium rated</v>
      </c>
      <c r="G1323" s="1226"/>
      <c r="H1323" s="1226"/>
      <c r="I1323" s="1226"/>
      <c r="J1323" s="1226"/>
      <c r="K1323" s="1226"/>
      <c r="L1323" s="1226"/>
      <c r="M1323" s="400">
        <f t="shared" si="881"/>
        <v>0</v>
      </c>
      <c r="N1323" s="411">
        <f>M1323*(1-'Appx 1. Ref Rates'!$E45)+N547*(1-'Appx 1. Ref Rates'!$E45)</f>
        <v>0</v>
      </c>
      <c r="O1323" s="414">
        <f>O547*(1-'Appx 1. Ref Rates'!$E45)</f>
        <v>0</v>
      </c>
      <c r="P1323" s="414">
        <f>P547*(1-'Appx 1. Ref Rates'!$E45)</f>
        <v>0</v>
      </c>
      <c r="Q1323" s="415">
        <f>Q547*(1-'Appx 1. Ref Rates'!$E45)</f>
        <v>0</v>
      </c>
      <c r="R1323" s="411">
        <f>R547*(1-'Appx 1. Ref Rates'!$E45)</f>
        <v>0</v>
      </c>
      <c r="S1323" s="413">
        <f>S547*(1-'Appx 1. Ref Rates'!$E45)</f>
        <v>0</v>
      </c>
      <c r="T1323" s="413">
        <f>T547*(1-'Appx 1. Ref Rates'!$E45)</f>
        <v>0</v>
      </c>
      <c r="U1323" s="413">
        <f>U547*(1-'Appx 1. Ref Rates'!$E45)</f>
        <v>0</v>
      </c>
      <c r="V1323" s="413">
        <f>V547*(1-'Appx 1. Ref Rates'!$E45)</f>
        <v>0</v>
      </c>
      <c r="W1323" s="413">
        <f>W547*(1-'Appx 1. Ref Rates'!$E45)</f>
        <v>0</v>
      </c>
      <c r="X1323" s="414">
        <f>X547*(1-'Appx 1. Ref Rates'!$E45)</f>
        <v>0</v>
      </c>
      <c r="Y1323" s="413">
        <f>Y547*(1-'Appx 1. Ref Rates'!$E45)</f>
        <v>0</v>
      </c>
      <c r="Z1323" s="413">
        <f>Z547*(1-'Appx 1. Ref Rates'!$E45)</f>
        <v>0</v>
      </c>
      <c r="AA1323" s="413">
        <f>AA547*(1-'Appx 1. Ref Rates'!$E45)</f>
        <v>0</v>
      </c>
      <c r="AB1323" s="413">
        <f>AB547*(1-'Appx 1. Ref Rates'!$E45)</f>
        <v>0</v>
      </c>
      <c r="AC1323" s="400">
        <f t="shared" si="875"/>
        <v>0</v>
      </c>
      <c r="AD1323" s="1198"/>
      <c r="AE1323" s="1199"/>
      <c r="AF1323" s="1200"/>
    </row>
    <row r="1324" spans="1:32" ht="15" customHeight="1" outlineLevel="1" x14ac:dyDescent="0.2">
      <c r="A1324" s="373">
        <v>153</v>
      </c>
      <c r="B1324" s="658"/>
      <c r="C1324" s="386"/>
      <c r="D1324" s="386"/>
      <c r="E1324" s="1100" t="str">
        <f>E548</f>
        <v>FI issued CBP, medium rated</v>
      </c>
      <c r="F1324" s="1237"/>
      <c r="G1324" s="1237"/>
      <c r="H1324" s="1237"/>
      <c r="I1324" s="1237"/>
      <c r="J1324" s="1237"/>
      <c r="K1324" s="1237"/>
      <c r="L1324" s="1237"/>
      <c r="M1324" s="399">
        <f>SUBTOTAL(9,M1325:M1327)</f>
        <v>0</v>
      </c>
      <c r="N1324" s="402">
        <f t="shared" ref="N1324:AC1324" si="882">SUBTOTAL(9,N1325:N1327)</f>
        <v>0</v>
      </c>
      <c r="O1324" s="406">
        <f t="shared" si="882"/>
        <v>0</v>
      </c>
      <c r="P1324" s="406">
        <f t="shared" si="882"/>
        <v>0</v>
      </c>
      <c r="Q1324" s="407">
        <f t="shared" si="882"/>
        <v>0</v>
      </c>
      <c r="R1324" s="402">
        <f t="shared" si="882"/>
        <v>0</v>
      </c>
      <c r="S1324" s="406">
        <f t="shared" si="882"/>
        <v>0</v>
      </c>
      <c r="T1324" s="405">
        <f t="shared" si="882"/>
        <v>0</v>
      </c>
      <c r="U1324" s="405">
        <f t="shared" si="882"/>
        <v>0</v>
      </c>
      <c r="V1324" s="405">
        <f t="shared" si="882"/>
        <v>0</v>
      </c>
      <c r="W1324" s="405">
        <f t="shared" si="882"/>
        <v>0</v>
      </c>
      <c r="X1324" s="405">
        <f t="shared" si="882"/>
        <v>0</v>
      </c>
      <c r="Y1324" s="405">
        <f t="shared" si="882"/>
        <v>0</v>
      </c>
      <c r="Z1324" s="405">
        <f t="shared" si="882"/>
        <v>0</v>
      </c>
      <c r="AA1324" s="405">
        <f t="shared" si="882"/>
        <v>0</v>
      </c>
      <c r="AB1324" s="403">
        <f t="shared" si="882"/>
        <v>0</v>
      </c>
      <c r="AC1324" s="399">
        <f t="shared" si="882"/>
        <v>0</v>
      </c>
      <c r="AD1324" s="1198"/>
      <c r="AE1324" s="1199"/>
      <c r="AF1324" s="1200"/>
    </row>
    <row r="1325" spans="1:32" ht="15" customHeight="1" outlineLevel="1" x14ac:dyDescent="0.2">
      <c r="A1325" s="373">
        <v>154</v>
      </c>
      <c r="B1325" s="658"/>
      <c r="C1325" s="386"/>
      <c r="D1325" s="386"/>
      <c r="E1325" s="387"/>
      <c r="F1325" s="1106" t="str">
        <f t="shared" ref="F1325:F1327" si="883">F549</f>
        <v>FI issued unsecured bonds and paper, medium rated</v>
      </c>
      <c r="G1325" s="1226"/>
      <c r="H1325" s="1226"/>
      <c r="I1325" s="1226"/>
      <c r="J1325" s="1226"/>
      <c r="K1325" s="1226"/>
      <c r="L1325" s="1226"/>
      <c r="M1325" s="400">
        <f t="shared" ref="M1325:M1327" si="884">M549</f>
        <v>0</v>
      </c>
      <c r="N1325" s="411">
        <f>M1325*(1-'Appx 1. Ref Rates'!$E47)+N549*(1-'Appx 1. Ref Rates'!$E47)</f>
        <v>0</v>
      </c>
      <c r="O1325" s="414">
        <f>O549*(1-'Appx 1. Ref Rates'!$E47)</f>
        <v>0</v>
      </c>
      <c r="P1325" s="414">
        <f>P549*(1-'Appx 1. Ref Rates'!$E47)</f>
        <v>0</v>
      </c>
      <c r="Q1325" s="415">
        <f>Q549*(1-'Appx 1. Ref Rates'!$E47)</f>
        <v>0</v>
      </c>
      <c r="R1325" s="411">
        <f>R549*(1-'Appx 1. Ref Rates'!$E47)</f>
        <v>0</v>
      </c>
      <c r="S1325" s="413">
        <f>S549*(1-'Appx 1. Ref Rates'!$E47)</f>
        <v>0</v>
      </c>
      <c r="T1325" s="413">
        <f>T549*(1-'Appx 1. Ref Rates'!$E47)</f>
        <v>0</v>
      </c>
      <c r="U1325" s="413">
        <f>U549*(1-'Appx 1. Ref Rates'!$E47)</f>
        <v>0</v>
      </c>
      <c r="V1325" s="413">
        <f>V549*(1-'Appx 1. Ref Rates'!$E47)</f>
        <v>0</v>
      </c>
      <c r="W1325" s="413">
        <f>W549*(1-'Appx 1. Ref Rates'!$E47)</f>
        <v>0</v>
      </c>
      <c r="X1325" s="414">
        <f>X549*(1-'Appx 1. Ref Rates'!$E47)</f>
        <v>0</v>
      </c>
      <c r="Y1325" s="413">
        <f>Y549*(1-'Appx 1. Ref Rates'!$E47)</f>
        <v>0</v>
      </c>
      <c r="Z1325" s="413">
        <f>Z549*(1-'Appx 1. Ref Rates'!$E47)</f>
        <v>0</v>
      </c>
      <c r="AA1325" s="413">
        <f>AA549*(1-'Appx 1. Ref Rates'!$E47)</f>
        <v>0</v>
      </c>
      <c r="AB1325" s="413">
        <f>AB549*(1-'Appx 1. Ref Rates'!$E47)</f>
        <v>0</v>
      </c>
      <c r="AC1325" s="400">
        <f t="shared" si="875"/>
        <v>0</v>
      </c>
      <c r="AD1325" s="1198"/>
      <c r="AE1325" s="1199"/>
      <c r="AF1325" s="1200"/>
    </row>
    <row r="1326" spans="1:32" ht="15" customHeight="1" outlineLevel="1" x14ac:dyDescent="0.2">
      <c r="A1326" s="373">
        <v>155</v>
      </c>
      <c r="B1326" s="658"/>
      <c r="C1326" s="386"/>
      <c r="D1326" s="386"/>
      <c r="E1326" s="387"/>
      <c r="F1326" s="1106" t="str">
        <f t="shared" si="883"/>
        <v>FI issued covered bonds, medium rated</v>
      </c>
      <c r="G1326" s="1226"/>
      <c r="H1326" s="1226"/>
      <c r="I1326" s="1226"/>
      <c r="J1326" s="1226"/>
      <c r="K1326" s="1226"/>
      <c r="L1326" s="1226"/>
      <c r="M1326" s="400">
        <f t="shared" si="884"/>
        <v>0</v>
      </c>
      <c r="N1326" s="411">
        <f>M1326*(1-'Appx 1. Ref Rates'!$E48)+N550*(1-'Appx 1. Ref Rates'!$E48)</f>
        <v>0</v>
      </c>
      <c r="O1326" s="414">
        <f>O550*(1-'Appx 1. Ref Rates'!$E48)</f>
        <v>0</v>
      </c>
      <c r="P1326" s="414">
        <f>P550*(1-'Appx 1. Ref Rates'!$E48)</f>
        <v>0</v>
      </c>
      <c r="Q1326" s="415">
        <f>Q550*(1-'Appx 1. Ref Rates'!$E48)</f>
        <v>0</v>
      </c>
      <c r="R1326" s="411">
        <f>R550*(1-'Appx 1. Ref Rates'!$E48)</f>
        <v>0</v>
      </c>
      <c r="S1326" s="413">
        <f>S550*(1-'Appx 1. Ref Rates'!$E48)</f>
        <v>0</v>
      </c>
      <c r="T1326" s="413">
        <f>T550*(1-'Appx 1. Ref Rates'!$E48)</f>
        <v>0</v>
      </c>
      <c r="U1326" s="413">
        <f>U550*(1-'Appx 1. Ref Rates'!$E48)</f>
        <v>0</v>
      </c>
      <c r="V1326" s="413">
        <f>V550*(1-'Appx 1. Ref Rates'!$E48)</f>
        <v>0</v>
      </c>
      <c r="W1326" s="413">
        <f>W550*(1-'Appx 1. Ref Rates'!$E48)</f>
        <v>0</v>
      </c>
      <c r="X1326" s="414">
        <f>X550*(1-'Appx 1. Ref Rates'!$E48)</f>
        <v>0</v>
      </c>
      <c r="Y1326" s="413">
        <f>Y550*(1-'Appx 1. Ref Rates'!$E48)</f>
        <v>0</v>
      </c>
      <c r="Z1326" s="413">
        <f>Z550*(1-'Appx 1. Ref Rates'!$E48)</f>
        <v>0</v>
      </c>
      <c r="AA1326" s="413">
        <f>AA550*(1-'Appx 1. Ref Rates'!$E48)</f>
        <v>0</v>
      </c>
      <c r="AB1326" s="413">
        <f>AB550*(1-'Appx 1. Ref Rates'!$E48)</f>
        <v>0</v>
      </c>
      <c r="AC1326" s="400">
        <f t="shared" si="875"/>
        <v>0</v>
      </c>
      <c r="AD1326" s="1198"/>
      <c r="AE1326" s="1199"/>
      <c r="AF1326" s="1200"/>
    </row>
    <row r="1327" spans="1:32" ht="15" customHeight="1" outlineLevel="1" x14ac:dyDescent="0.2">
      <c r="A1327" s="373">
        <v>156</v>
      </c>
      <c r="B1327" s="658"/>
      <c r="C1327" s="386"/>
      <c r="D1327" s="386"/>
      <c r="E1327" s="387"/>
      <c r="F1327" s="1106" t="str">
        <f t="shared" si="883"/>
        <v>FI issued jumbo covered bonds, medium rated</v>
      </c>
      <c r="G1327" s="1226"/>
      <c r="H1327" s="1226"/>
      <c r="I1327" s="1226"/>
      <c r="J1327" s="1226"/>
      <c r="K1327" s="1226"/>
      <c r="L1327" s="1226"/>
      <c r="M1327" s="400">
        <f t="shared" si="884"/>
        <v>0</v>
      </c>
      <c r="N1327" s="411">
        <f>M1327*(1-'Appx 1. Ref Rates'!$E49)+N551*(1-'Appx 1. Ref Rates'!$E49)</f>
        <v>0</v>
      </c>
      <c r="O1327" s="414">
        <f>O551*(1-'Appx 1. Ref Rates'!$E49)</f>
        <v>0</v>
      </c>
      <c r="P1327" s="414">
        <f>P551*(1-'Appx 1. Ref Rates'!$E49)</f>
        <v>0</v>
      </c>
      <c r="Q1327" s="415">
        <f>Q551*(1-'Appx 1. Ref Rates'!$E49)</f>
        <v>0</v>
      </c>
      <c r="R1327" s="411">
        <f>R551*(1-'Appx 1. Ref Rates'!$E49)</f>
        <v>0</v>
      </c>
      <c r="S1327" s="413">
        <f>S551*(1-'Appx 1. Ref Rates'!$E49)</f>
        <v>0</v>
      </c>
      <c r="T1327" s="413">
        <f>T551*(1-'Appx 1. Ref Rates'!$E49)</f>
        <v>0</v>
      </c>
      <c r="U1327" s="413">
        <f>U551*(1-'Appx 1. Ref Rates'!$E49)</f>
        <v>0</v>
      </c>
      <c r="V1327" s="413">
        <f>V551*(1-'Appx 1. Ref Rates'!$E49)</f>
        <v>0</v>
      </c>
      <c r="W1327" s="413">
        <f>W551*(1-'Appx 1. Ref Rates'!$E49)</f>
        <v>0</v>
      </c>
      <c r="X1327" s="414">
        <f>X551*(1-'Appx 1. Ref Rates'!$E49)</f>
        <v>0</v>
      </c>
      <c r="Y1327" s="413">
        <f>Y551*(1-'Appx 1. Ref Rates'!$E49)</f>
        <v>0</v>
      </c>
      <c r="Z1327" s="413">
        <f>Z551*(1-'Appx 1. Ref Rates'!$E49)</f>
        <v>0</v>
      </c>
      <c r="AA1327" s="413">
        <f>AA551*(1-'Appx 1. Ref Rates'!$E49)</f>
        <v>0</v>
      </c>
      <c r="AB1327" s="413">
        <f>AB551*(1-'Appx 1. Ref Rates'!$E49)</f>
        <v>0</v>
      </c>
      <c r="AC1327" s="400">
        <f t="shared" si="875"/>
        <v>0</v>
      </c>
      <c r="AD1327" s="1198"/>
      <c r="AE1327" s="1199"/>
      <c r="AF1327" s="1200"/>
    </row>
    <row r="1328" spans="1:32" ht="15" customHeight="1" outlineLevel="1" x14ac:dyDescent="0.2">
      <c r="A1328" s="373">
        <v>157</v>
      </c>
      <c r="B1328" s="658"/>
      <c r="C1328" s="386"/>
      <c r="D1328" s="386"/>
      <c r="E1328" s="1100" t="str">
        <f>E552</f>
        <v>Non-FI issued CBP, low or not rated</v>
      </c>
      <c r="F1328" s="1237"/>
      <c r="G1328" s="1237"/>
      <c r="H1328" s="1237"/>
      <c r="I1328" s="1237"/>
      <c r="J1328" s="1237"/>
      <c r="K1328" s="1237"/>
      <c r="L1328" s="1237"/>
      <c r="M1328" s="399">
        <f>SUBTOTAL(9,M1329:M1330)</f>
        <v>0</v>
      </c>
      <c r="N1328" s="402">
        <f t="shared" ref="N1328:AC1328" si="885">SUBTOTAL(9,N1329:N1330)</f>
        <v>0</v>
      </c>
      <c r="O1328" s="406">
        <f t="shared" si="885"/>
        <v>0</v>
      </c>
      <c r="P1328" s="406">
        <f t="shared" si="885"/>
        <v>0</v>
      </c>
      <c r="Q1328" s="407">
        <f t="shared" si="885"/>
        <v>0</v>
      </c>
      <c r="R1328" s="402">
        <f t="shared" si="885"/>
        <v>0</v>
      </c>
      <c r="S1328" s="406">
        <f t="shared" si="885"/>
        <v>0</v>
      </c>
      <c r="T1328" s="405">
        <f t="shared" si="885"/>
        <v>0</v>
      </c>
      <c r="U1328" s="405">
        <f t="shared" si="885"/>
        <v>0</v>
      </c>
      <c r="V1328" s="405">
        <f t="shared" si="885"/>
        <v>0</v>
      </c>
      <c r="W1328" s="405">
        <f t="shared" si="885"/>
        <v>0</v>
      </c>
      <c r="X1328" s="405">
        <f t="shared" si="885"/>
        <v>0</v>
      </c>
      <c r="Y1328" s="405">
        <f t="shared" si="885"/>
        <v>0</v>
      </c>
      <c r="Z1328" s="405">
        <f t="shared" si="885"/>
        <v>0</v>
      </c>
      <c r="AA1328" s="405">
        <f t="shared" si="885"/>
        <v>0</v>
      </c>
      <c r="AB1328" s="403">
        <f t="shared" si="885"/>
        <v>0</v>
      </c>
      <c r="AC1328" s="399">
        <f t="shared" si="885"/>
        <v>0</v>
      </c>
      <c r="AD1328" s="1198"/>
      <c r="AE1328" s="1199"/>
      <c r="AF1328" s="1200"/>
    </row>
    <row r="1329" spans="1:32" ht="15" customHeight="1" outlineLevel="1" x14ac:dyDescent="0.2">
      <c r="A1329" s="373">
        <v>158</v>
      </c>
      <c r="B1329" s="651"/>
      <c r="C1329" s="744"/>
      <c r="D1329" s="744"/>
      <c r="E1329" s="745"/>
      <c r="F1329" s="1106" t="str">
        <f t="shared" ref="F1329:F1330" si="886">F553</f>
        <v>Non-FI issued unsecured bonds and paper, low or not rated</v>
      </c>
      <c r="G1329" s="1226"/>
      <c r="H1329" s="1226"/>
      <c r="I1329" s="1226"/>
      <c r="J1329" s="1226"/>
      <c r="K1329" s="1226"/>
      <c r="L1329" s="1226"/>
      <c r="M1329" s="400">
        <f t="shared" ref="M1329:M1330" si="887">M553</f>
        <v>0</v>
      </c>
      <c r="N1329" s="411">
        <f>M1329*(1-'Appx 1. Ref Rates'!$E51)+N553*(1-'Appx 1. Ref Rates'!$E51)</f>
        <v>0</v>
      </c>
      <c r="O1329" s="414">
        <f>O553*(1-'Appx 1. Ref Rates'!$E51)</f>
        <v>0</v>
      </c>
      <c r="P1329" s="414">
        <f>P553*(1-'Appx 1. Ref Rates'!$E51)</f>
        <v>0</v>
      </c>
      <c r="Q1329" s="415">
        <f>Q553*(1-'Appx 1. Ref Rates'!$E51)</f>
        <v>0</v>
      </c>
      <c r="R1329" s="411">
        <f>R553*(1-'Appx 1. Ref Rates'!$E51)</f>
        <v>0</v>
      </c>
      <c r="S1329" s="413">
        <f>S553*(1-'Appx 1. Ref Rates'!$E51)</f>
        <v>0</v>
      </c>
      <c r="T1329" s="413">
        <f>T553*(1-'Appx 1. Ref Rates'!$E51)</f>
        <v>0</v>
      </c>
      <c r="U1329" s="413">
        <f>U553*(1-'Appx 1. Ref Rates'!$E51)</f>
        <v>0</v>
      </c>
      <c r="V1329" s="413">
        <f>V553*(1-'Appx 1. Ref Rates'!$E51)</f>
        <v>0</v>
      </c>
      <c r="W1329" s="413">
        <f>W553*(1-'Appx 1. Ref Rates'!$E51)</f>
        <v>0</v>
      </c>
      <c r="X1329" s="414">
        <f>X553*(1-'Appx 1. Ref Rates'!$E51)</f>
        <v>0</v>
      </c>
      <c r="Y1329" s="413">
        <f>Y553*(1-'Appx 1. Ref Rates'!$E51)</f>
        <v>0</v>
      </c>
      <c r="Z1329" s="413">
        <f>Z553*(1-'Appx 1. Ref Rates'!$E51)</f>
        <v>0</v>
      </c>
      <c r="AA1329" s="413">
        <f>AA553*(1-'Appx 1. Ref Rates'!$E51)</f>
        <v>0</v>
      </c>
      <c r="AB1329" s="413">
        <f>AB553*(1-'Appx 1. Ref Rates'!$E51)</f>
        <v>0</v>
      </c>
      <c r="AC1329" s="400">
        <f t="shared" si="875"/>
        <v>0</v>
      </c>
      <c r="AD1329" s="1201"/>
      <c r="AE1329" s="1202"/>
      <c r="AF1329" s="1203"/>
    </row>
    <row r="1330" spans="1:32" ht="15" customHeight="1" outlineLevel="1" x14ac:dyDescent="0.2">
      <c r="A1330" s="373">
        <v>159</v>
      </c>
      <c r="B1330" s="653"/>
      <c r="C1330" s="746"/>
      <c r="D1330" s="746"/>
      <c r="E1330" s="755"/>
      <c r="F1330" s="1106" t="str">
        <f t="shared" si="886"/>
        <v>Non-FI issued covered bonds, low or not rated</v>
      </c>
      <c r="G1330" s="1226"/>
      <c r="H1330" s="1226"/>
      <c r="I1330" s="1226"/>
      <c r="J1330" s="1226"/>
      <c r="K1330" s="1226"/>
      <c r="L1330" s="1226"/>
      <c r="M1330" s="400">
        <f t="shared" si="887"/>
        <v>0</v>
      </c>
      <c r="N1330" s="411">
        <f>M1330*(1-'Appx 1. Ref Rates'!$E52)+N554*(1-'Appx 1. Ref Rates'!$E52)</f>
        <v>0</v>
      </c>
      <c r="O1330" s="414">
        <f>O554*(1-'Appx 1. Ref Rates'!$E52)</f>
        <v>0</v>
      </c>
      <c r="P1330" s="414">
        <f>P554*(1-'Appx 1. Ref Rates'!$E52)</f>
        <v>0</v>
      </c>
      <c r="Q1330" s="415">
        <f>Q554*(1-'Appx 1. Ref Rates'!$E52)</f>
        <v>0</v>
      </c>
      <c r="R1330" s="411">
        <f>R554*(1-'Appx 1. Ref Rates'!$E52)</f>
        <v>0</v>
      </c>
      <c r="S1330" s="413">
        <f>S554*(1-'Appx 1. Ref Rates'!$E52)</f>
        <v>0</v>
      </c>
      <c r="T1330" s="413">
        <f>T554*(1-'Appx 1. Ref Rates'!$E52)</f>
        <v>0</v>
      </c>
      <c r="U1330" s="413">
        <f>U554*(1-'Appx 1. Ref Rates'!$E52)</f>
        <v>0</v>
      </c>
      <c r="V1330" s="413">
        <f>V554*(1-'Appx 1. Ref Rates'!$E52)</f>
        <v>0</v>
      </c>
      <c r="W1330" s="413">
        <f>W554*(1-'Appx 1. Ref Rates'!$E52)</f>
        <v>0</v>
      </c>
      <c r="X1330" s="414">
        <f>X554*(1-'Appx 1. Ref Rates'!$E52)</f>
        <v>0</v>
      </c>
      <c r="Y1330" s="413">
        <f>Y554*(1-'Appx 1. Ref Rates'!$E52)</f>
        <v>0</v>
      </c>
      <c r="Z1330" s="413">
        <f>Z554*(1-'Appx 1. Ref Rates'!$E52)</f>
        <v>0</v>
      </c>
      <c r="AA1330" s="413">
        <f>AA554*(1-'Appx 1. Ref Rates'!$E52)</f>
        <v>0</v>
      </c>
      <c r="AB1330" s="413">
        <f>AB554*(1-'Appx 1. Ref Rates'!$E52)</f>
        <v>0</v>
      </c>
      <c r="AC1330" s="400">
        <f t="shared" si="875"/>
        <v>0</v>
      </c>
      <c r="AD1330" s="924"/>
      <c r="AE1330" s="925"/>
      <c r="AF1330" s="926"/>
    </row>
    <row r="1331" spans="1:32" ht="15" customHeight="1" outlineLevel="1" x14ac:dyDescent="0.2">
      <c r="A1331" s="373">
        <v>160</v>
      </c>
      <c r="B1331" s="658"/>
      <c r="C1331" s="386"/>
      <c r="D1331" s="386"/>
      <c r="E1331" s="1100" t="str">
        <f>E555</f>
        <v>FI issued CBP, low or not rated</v>
      </c>
      <c r="F1331" s="1237"/>
      <c r="G1331" s="1237"/>
      <c r="H1331" s="1237"/>
      <c r="I1331" s="1237"/>
      <c r="J1331" s="1237"/>
      <c r="K1331" s="1237"/>
      <c r="L1331" s="1237"/>
      <c r="M1331" s="399">
        <f>SUBTOTAL(9,M1332:M1334)</f>
        <v>0</v>
      </c>
      <c r="N1331" s="402">
        <f t="shared" ref="N1331:AC1331" si="888">SUBTOTAL(9,N1332:N1334)</f>
        <v>0</v>
      </c>
      <c r="O1331" s="406">
        <f t="shared" si="888"/>
        <v>0</v>
      </c>
      <c r="P1331" s="406">
        <f t="shared" si="888"/>
        <v>0</v>
      </c>
      <c r="Q1331" s="407">
        <f t="shared" si="888"/>
        <v>0</v>
      </c>
      <c r="R1331" s="402">
        <f t="shared" si="888"/>
        <v>0</v>
      </c>
      <c r="S1331" s="406">
        <f t="shared" si="888"/>
        <v>0</v>
      </c>
      <c r="T1331" s="405">
        <f t="shared" si="888"/>
        <v>0</v>
      </c>
      <c r="U1331" s="405">
        <f t="shared" si="888"/>
        <v>0</v>
      </c>
      <c r="V1331" s="405">
        <f t="shared" si="888"/>
        <v>0</v>
      </c>
      <c r="W1331" s="405">
        <f t="shared" si="888"/>
        <v>0</v>
      </c>
      <c r="X1331" s="405">
        <f t="shared" si="888"/>
        <v>0</v>
      </c>
      <c r="Y1331" s="405">
        <f t="shared" si="888"/>
        <v>0</v>
      </c>
      <c r="Z1331" s="405">
        <f t="shared" si="888"/>
        <v>0</v>
      </c>
      <c r="AA1331" s="405">
        <f t="shared" si="888"/>
        <v>0</v>
      </c>
      <c r="AB1331" s="403">
        <f t="shared" si="888"/>
        <v>0</v>
      </c>
      <c r="AC1331" s="399">
        <f t="shared" si="888"/>
        <v>0</v>
      </c>
      <c r="AD1331" s="927"/>
      <c r="AE1331" s="928"/>
      <c r="AF1331" s="929"/>
    </row>
    <row r="1332" spans="1:32" ht="15" customHeight="1" outlineLevel="1" x14ac:dyDescent="0.2">
      <c r="A1332" s="373">
        <v>161</v>
      </c>
      <c r="B1332" s="658"/>
      <c r="C1332" s="386"/>
      <c r="D1332" s="386"/>
      <c r="E1332" s="387"/>
      <c r="F1332" s="1106" t="str">
        <f t="shared" ref="F1332:F1334" si="889">F556</f>
        <v>FI issued unsecured bonds and paper, low or not rated</v>
      </c>
      <c r="G1332" s="1226"/>
      <c r="H1332" s="1226"/>
      <c r="I1332" s="1226"/>
      <c r="J1332" s="1226"/>
      <c r="K1332" s="1226"/>
      <c r="L1332" s="1226"/>
      <c r="M1332" s="400">
        <f t="shared" ref="M1332:M1334" si="890">M556</f>
        <v>0</v>
      </c>
      <c r="N1332" s="411">
        <f>M1332*(1-'Appx 1. Ref Rates'!$E54)+N556*(1-'Appx 1. Ref Rates'!$E54)</f>
        <v>0</v>
      </c>
      <c r="O1332" s="414">
        <f>O556*(1-'Appx 1. Ref Rates'!$E54)</f>
        <v>0</v>
      </c>
      <c r="P1332" s="414">
        <f>P556*(1-'Appx 1. Ref Rates'!$E54)</f>
        <v>0</v>
      </c>
      <c r="Q1332" s="415">
        <f>Q556*(1-'Appx 1. Ref Rates'!$E54)</f>
        <v>0</v>
      </c>
      <c r="R1332" s="411">
        <f>R556*(1-'Appx 1. Ref Rates'!$E54)</f>
        <v>0</v>
      </c>
      <c r="S1332" s="413">
        <f>S556*(1-'Appx 1. Ref Rates'!$E54)</f>
        <v>0</v>
      </c>
      <c r="T1332" s="413">
        <f>T556*(1-'Appx 1. Ref Rates'!$E54)</f>
        <v>0</v>
      </c>
      <c r="U1332" s="413">
        <f>U556*(1-'Appx 1. Ref Rates'!$E54)</f>
        <v>0</v>
      </c>
      <c r="V1332" s="413">
        <f>V556*(1-'Appx 1. Ref Rates'!$E54)</f>
        <v>0</v>
      </c>
      <c r="W1332" s="413">
        <f>W556*(1-'Appx 1. Ref Rates'!$E54)</f>
        <v>0</v>
      </c>
      <c r="X1332" s="414">
        <f>X556*(1-'Appx 1. Ref Rates'!$E54)</f>
        <v>0</v>
      </c>
      <c r="Y1332" s="413">
        <f>Y556*(1-'Appx 1. Ref Rates'!$E54)</f>
        <v>0</v>
      </c>
      <c r="Z1332" s="413">
        <f>Z556*(1-'Appx 1. Ref Rates'!$E54)</f>
        <v>0</v>
      </c>
      <c r="AA1332" s="413">
        <f>AA556*(1-'Appx 1. Ref Rates'!$E54)</f>
        <v>0</v>
      </c>
      <c r="AB1332" s="413">
        <f>AB556*(1-'Appx 1. Ref Rates'!$E54)</f>
        <v>0</v>
      </c>
      <c r="AC1332" s="400">
        <f t="shared" si="875"/>
        <v>0</v>
      </c>
      <c r="AD1332" s="927"/>
      <c r="AE1332" s="928"/>
      <c r="AF1332" s="929"/>
    </row>
    <row r="1333" spans="1:32" ht="15" customHeight="1" outlineLevel="1" x14ac:dyDescent="0.2">
      <c r="A1333" s="373">
        <v>162</v>
      </c>
      <c r="B1333" s="658"/>
      <c r="C1333" s="659"/>
      <c r="D1333" s="659"/>
      <c r="E1333" s="659"/>
      <c r="F1333" s="1106" t="str">
        <f t="shared" si="889"/>
        <v>FI issued covered bonds, low or not rated</v>
      </c>
      <c r="G1333" s="1226"/>
      <c r="H1333" s="1226"/>
      <c r="I1333" s="1226"/>
      <c r="J1333" s="1226"/>
      <c r="K1333" s="1226"/>
      <c r="L1333" s="1226"/>
      <c r="M1333" s="400">
        <f t="shared" si="890"/>
        <v>0</v>
      </c>
      <c r="N1333" s="411">
        <f>M1333*(1-'Appx 1. Ref Rates'!$E55)+N557*(1-'Appx 1. Ref Rates'!$E55)</f>
        <v>0</v>
      </c>
      <c r="O1333" s="414">
        <f>O557*(1-'Appx 1. Ref Rates'!$E55)</f>
        <v>0</v>
      </c>
      <c r="P1333" s="414">
        <f>P557*(1-'Appx 1. Ref Rates'!$E55)</f>
        <v>0</v>
      </c>
      <c r="Q1333" s="415">
        <f>Q557*(1-'Appx 1. Ref Rates'!$E55)</f>
        <v>0</v>
      </c>
      <c r="R1333" s="411">
        <f>R557*(1-'Appx 1. Ref Rates'!$E55)</f>
        <v>0</v>
      </c>
      <c r="S1333" s="413">
        <f>S557*(1-'Appx 1. Ref Rates'!$E55)</f>
        <v>0</v>
      </c>
      <c r="T1333" s="413">
        <f>T557*(1-'Appx 1. Ref Rates'!$E55)</f>
        <v>0</v>
      </c>
      <c r="U1333" s="413">
        <f>U557*(1-'Appx 1. Ref Rates'!$E55)</f>
        <v>0</v>
      </c>
      <c r="V1333" s="413">
        <f>V557*(1-'Appx 1. Ref Rates'!$E55)</f>
        <v>0</v>
      </c>
      <c r="W1333" s="413">
        <f>W557*(1-'Appx 1. Ref Rates'!$E55)</f>
        <v>0</v>
      </c>
      <c r="X1333" s="414">
        <f>X557*(1-'Appx 1. Ref Rates'!$E55)</f>
        <v>0</v>
      </c>
      <c r="Y1333" s="413">
        <f>Y557*(1-'Appx 1. Ref Rates'!$E55)</f>
        <v>0</v>
      </c>
      <c r="Z1333" s="413">
        <f>Z557*(1-'Appx 1. Ref Rates'!$E55)</f>
        <v>0</v>
      </c>
      <c r="AA1333" s="413">
        <f>AA557*(1-'Appx 1. Ref Rates'!$E55)</f>
        <v>0</v>
      </c>
      <c r="AB1333" s="413">
        <f>AB557*(1-'Appx 1. Ref Rates'!$E55)</f>
        <v>0</v>
      </c>
      <c r="AC1333" s="400">
        <f t="shared" si="875"/>
        <v>0</v>
      </c>
      <c r="AD1333" s="927"/>
      <c r="AE1333" s="928"/>
      <c r="AF1333" s="929"/>
    </row>
    <row r="1334" spans="1:32" ht="15" customHeight="1" outlineLevel="1" x14ac:dyDescent="0.2">
      <c r="A1334" s="373">
        <v>163</v>
      </c>
      <c r="B1334" s="658"/>
      <c r="C1334" s="659"/>
      <c r="D1334" s="659"/>
      <c r="E1334" s="659"/>
      <c r="F1334" s="1106" t="str">
        <f t="shared" si="889"/>
        <v>FI issued jumbo covered bonds, low or not rated</v>
      </c>
      <c r="G1334" s="1226"/>
      <c r="H1334" s="1226"/>
      <c r="I1334" s="1226"/>
      <c r="J1334" s="1226"/>
      <c r="K1334" s="1226"/>
      <c r="L1334" s="1226"/>
      <c r="M1334" s="400">
        <f t="shared" si="890"/>
        <v>0</v>
      </c>
      <c r="N1334" s="411">
        <f>M1334*(1-'Appx 1. Ref Rates'!$E56)+N558*(1-'Appx 1. Ref Rates'!$E56)</f>
        <v>0</v>
      </c>
      <c r="O1334" s="414">
        <f>O558*(1-'Appx 1. Ref Rates'!$E56)</f>
        <v>0</v>
      </c>
      <c r="P1334" s="414">
        <f>P558*(1-'Appx 1. Ref Rates'!$E56)</f>
        <v>0</v>
      </c>
      <c r="Q1334" s="415">
        <f>Q558*(1-'Appx 1. Ref Rates'!$E56)</f>
        <v>0</v>
      </c>
      <c r="R1334" s="411">
        <f>R558*(1-'Appx 1. Ref Rates'!$E56)</f>
        <v>0</v>
      </c>
      <c r="S1334" s="413">
        <f>S558*(1-'Appx 1. Ref Rates'!$E56)</f>
        <v>0</v>
      </c>
      <c r="T1334" s="413">
        <f>T558*(1-'Appx 1. Ref Rates'!$E56)</f>
        <v>0</v>
      </c>
      <c r="U1334" s="413">
        <f>U558*(1-'Appx 1. Ref Rates'!$E56)</f>
        <v>0</v>
      </c>
      <c r="V1334" s="413">
        <f>V558*(1-'Appx 1. Ref Rates'!$E56)</f>
        <v>0</v>
      </c>
      <c r="W1334" s="413">
        <f>W558*(1-'Appx 1. Ref Rates'!$E56)</f>
        <v>0</v>
      </c>
      <c r="X1334" s="414">
        <f>X558*(1-'Appx 1. Ref Rates'!$E56)</f>
        <v>0</v>
      </c>
      <c r="Y1334" s="413">
        <f>Y558*(1-'Appx 1. Ref Rates'!$E56)</f>
        <v>0</v>
      </c>
      <c r="Z1334" s="413">
        <f>Z558*(1-'Appx 1. Ref Rates'!$E56)</f>
        <v>0</v>
      </c>
      <c r="AA1334" s="413">
        <f>AA558*(1-'Appx 1. Ref Rates'!$E56)</f>
        <v>0</v>
      </c>
      <c r="AB1334" s="413">
        <f>AB558*(1-'Appx 1. Ref Rates'!$E56)</f>
        <v>0</v>
      </c>
      <c r="AC1334" s="400">
        <f t="shared" si="875"/>
        <v>0</v>
      </c>
      <c r="AD1334" s="930"/>
      <c r="AE1334" s="931"/>
      <c r="AF1334" s="932"/>
    </row>
    <row r="1335" spans="1:32" outlineLevel="1" x14ac:dyDescent="0.2">
      <c r="A1335" s="373">
        <v>164</v>
      </c>
      <c r="B1335" s="658"/>
      <c r="C1335" s="659"/>
      <c r="D1335" s="1103" t="str">
        <f>D559</f>
        <v>Asset backed securities (ABS) and Asset backed commercial paper (ABCP)</v>
      </c>
      <c r="E1335" s="1114"/>
      <c r="F1335" s="1114"/>
      <c r="G1335" s="1114"/>
      <c r="H1335" s="1114"/>
      <c r="I1335" s="1114"/>
      <c r="J1335" s="1114"/>
      <c r="K1335" s="1114"/>
      <c r="L1335" s="1114"/>
      <c r="M1335" s="1114"/>
      <c r="N1335" s="1114"/>
      <c r="O1335" s="1114"/>
      <c r="P1335" s="1114"/>
      <c r="Q1335" s="1114"/>
      <c r="R1335" s="1114"/>
      <c r="S1335" s="1114"/>
      <c r="T1335" s="1114"/>
      <c r="U1335" s="1114"/>
      <c r="V1335" s="1114"/>
      <c r="W1335" s="1114"/>
      <c r="X1335" s="1114"/>
      <c r="Y1335" s="1114"/>
      <c r="Z1335" s="1114"/>
      <c r="AA1335" s="1114"/>
      <c r="AB1335" s="1114"/>
      <c r="AC1335" s="1114"/>
      <c r="AD1335" s="1114"/>
      <c r="AE1335" s="1114"/>
      <c r="AF1335" s="1355"/>
    </row>
    <row r="1336" spans="1:32" outlineLevel="1" x14ac:dyDescent="0.2">
      <c r="A1336" s="373">
        <v>165</v>
      </c>
      <c r="B1336" s="658"/>
      <c r="C1336" s="659"/>
      <c r="D1336" s="659"/>
      <c r="E1336" s="1097" t="str">
        <f>E560</f>
        <v>Non-FI issued ABS and ABCP, high rated</v>
      </c>
      <c r="F1336" s="1238"/>
      <c r="G1336" s="1238"/>
      <c r="H1336" s="1238"/>
      <c r="I1336" s="1238"/>
      <c r="J1336" s="1238"/>
      <c r="K1336" s="1238"/>
      <c r="L1336" s="1238"/>
      <c r="M1336" s="399">
        <f>SUBTOTAL(9,M1337:M1338)</f>
        <v>0</v>
      </c>
      <c r="N1336" s="402">
        <f t="shared" ref="N1336:AC1336" si="891">SUBTOTAL(9,N1337:N1338)</f>
        <v>0</v>
      </c>
      <c r="O1336" s="406">
        <f t="shared" si="891"/>
        <v>0</v>
      </c>
      <c r="P1336" s="406">
        <f t="shared" si="891"/>
        <v>0</v>
      </c>
      <c r="Q1336" s="407">
        <f t="shared" si="891"/>
        <v>0</v>
      </c>
      <c r="R1336" s="402">
        <f t="shared" si="891"/>
        <v>0</v>
      </c>
      <c r="S1336" s="406">
        <f t="shared" si="891"/>
        <v>0</v>
      </c>
      <c r="T1336" s="405">
        <f t="shared" si="891"/>
        <v>0</v>
      </c>
      <c r="U1336" s="405">
        <f t="shared" si="891"/>
        <v>0</v>
      </c>
      <c r="V1336" s="405">
        <f t="shared" si="891"/>
        <v>0</v>
      </c>
      <c r="W1336" s="405">
        <f t="shared" si="891"/>
        <v>0</v>
      </c>
      <c r="X1336" s="405">
        <f t="shared" si="891"/>
        <v>0</v>
      </c>
      <c r="Y1336" s="405">
        <f t="shared" si="891"/>
        <v>0</v>
      </c>
      <c r="Z1336" s="405">
        <f t="shared" si="891"/>
        <v>0</v>
      </c>
      <c r="AA1336" s="405">
        <f t="shared" si="891"/>
        <v>0</v>
      </c>
      <c r="AB1336" s="403">
        <f t="shared" si="891"/>
        <v>0</v>
      </c>
      <c r="AC1336" s="399">
        <f t="shared" si="891"/>
        <v>0</v>
      </c>
      <c r="AD1336" s="957"/>
      <c r="AE1336" s="852"/>
      <c r="AF1336" s="853"/>
    </row>
    <row r="1337" spans="1:32" ht="15" customHeight="1" outlineLevel="1" x14ac:dyDescent="0.2">
      <c r="A1337" s="373">
        <v>166</v>
      </c>
      <c r="B1337" s="658"/>
      <c r="C1337" s="659"/>
      <c r="D1337" s="659"/>
      <c r="E1337" s="659"/>
      <c r="F1337" s="1106" t="str">
        <f t="shared" ref="F1337:F1338" si="892">F561</f>
        <v>Non-FI issued ABS, high rated</v>
      </c>
      <c r="G1337" s="1226"/>
      <c r="H1337" s="1226"/>
      <c r="I1337" s="1226"/>
      <c r="J1337" s="1226"/>
      <c r="K1337" s="1226"/>
      <c r="L1337" s="1226"/>
      <c r="M1337" s="400">
        <f t="shared" ref="M1337:M1338" si="893">M561</f>
        <v>0</v>
      </c>
      <c r="N1337" s="411">
        <f>M1337*(1-'Appx 1. Ref Rates'!$E59)+N561*(1-'Appx 1. Ref Rates'!$E59)</f>
        <v>0</v>
      </c>
      <c r="O1337" s="414">
        <f>O561*(1-'Appx 1. Ref Rates'!$E59)</f>
        <v>0</v>
      </c>
      <c r="P1337" s="414">
        <f>P561*(1-'Appx 1. Ref Rates'!$E59)</f>
        <v>0</v>
      </c>
      <c r="Q1337" s="415">
        <f>Q561*(1-'Appx 1. Ref Rates'!$E59)</f>
        <v>0</v>
      </c>
      <c r="R1337" s="411">
        <f>R561*(1-'Appx 1. Ref Rates'!$E59)</f>
        <v>0</v>
      </c>
      <c r="S1337" s="413">
        <f>S561*(1-'Appx 1. Ref Rates'!$E59)</f>
        <v>0</v>
      </c>
      <c r="T1337" s="413">
        <f>T561*(1-'Appx 1. Ref Rates'!$E59)</f>
        <v>0</v>
      </c>
      <c r="U1337" s="413">
        <f>U561*(1-'Appx 1. Ref Rates'!$E59)</f>
        <v>0</v>
      </c>
      <c r="V1337" s="413">
        <f>V561*(1-'Appx 1. Ref Rates'!$E59)</f>
        <v>0</v>
      </c>
      <c r="W1337" s="413">
        <f>W561*(1-'Appx 1. Ref Rates'!$E59)</f>
        <v>0</v>
      </c>
      <c r="X1337" s="414">
        <f>X561*(1-'Appx 1. Ref Rates'!$E59)</f>
        <v>0</v>
      </c>
      <c r="Y1337" s="413">
        <f>Y561*(1-'Appx 1. Ref Rates'!$E59)</f>
        <v>0</v>
      </c>
      <c r="Z1337" s="413">
        <f>Z561*(1-'Appx 1. Ref Rates'!$E59)</f>
        <v>0</v>
      </c>
      <c r="AA1337" s="413">
        <f>AA561*(1-'Appx 1. Ref Rates'!$E59)</f>
        <v>0</v>
      </c>
      <c r="AB1337" s="413">
        <f>AB561*(1-'Appx 1. Ref Rates'!$E59)</f>
        <v>0</v>
      </c>
      <c r="AC1337" s="400">
        <f t="shared" ref="AC1337:AC1338" si="894">AC561</f>
        <v>0</v>
      </c>
      <c r="AD1337" s="854"/>
      <c r="AE1337" s="855"/>
      <c r="AF1337" s="856"/>
    </row>
    <row r="1338" spans="1:32" ht="15" customHeight="1" outlineLevel="1" x14ac:dyDescent="0.2">
      <c r="A1338" s="373">
        <v>167</v>
      </c>
      <c r="B1338" s="658"/>
      <c r="C1338" s="659"/>
      <c r="D1338" s="659"/>
      <c r="E1338" s="659"/>
      <c r="F1338" s="1106" t="str">
        <f t="shared" si="892"/>
        <v>Non-FI issued ABCP, high rated</v>
      </c>
      <c r="G1338" s="1226"/>
      <c r="H1338" s="1226"/>
      <c r="I1338" s="1226"/>
      <c r="J1338" s="1226"/>
      <c r="K1338" s="1226"/>
      <c r="L1338" s="1226"/>
      <c r="M1338" s="400">
        <f t="shared" si="893"/>
        <v>0</v>
      </c>
      <c r="N1338" s="411">
        <f>M1338*(1-'Appx 1. Ref Rates'!$E60)+N562*(1-'Appx 1. Ref Rates'!$E60)</f>
        <v>0</v>
      </c>
      <c r="O1338" s="414">
        <f>O562*(1-'Appx 1. Ref Rates'!$E60)</f>
        <v>0</v>
      </c>
      <c r="P1338" s="414">
        <f>P562*(1-'Appx 1. Ref Rates'!$E60)</f>
        <v>0</v>
      </c>
      <c r="Q1338" s="415">
        <f>Q562*(1-'Appx 1. Ref Rates'!$E60)</f>
        <v>0</v>
      </c>
      <c r="R1338" s="411">
        <f>R562*(1-'Appx 1. Ref Rates'!$E60)</f>
        <v>0</v>
      </c>
      <c r="S1338" s="413">
        <f>S562*(1-'Appx 1. Ref Rates'!$E60)</f>
        <v>0</v>
      </c>
      <c r="T1338" s="413">
        <f>T562*(1-'Appx 1. Ref Rates'!$E60)</f>
        <v>0</v>
      </c>
      <c r="U1338" s="413">
        <f>U562*(1-'Appx 1. Ref Rates'!$E60)</f>
        <v>0</v>
      </c>
      <c r="V1338" s="413">
        <f>V562*(1-'Appx 1. Ref Rates'!$E60)</f>
        <v>0</v>
      </c>
      <c r="W1338" s="413">
        <f>W562*(1-'Appx 1. Ref Rates'!$E60)</f>
        <v>0</v>
      </c>
      <c r="X1338" s="414">
        <f>X562*(1-'Appx 1. Ref Rates'!$E60)</f>
        <v>0</v>
      </c>
      <c r="Y1338" s="413">
        <f>Y562*(1-'Appx 1. Ref Rates'!$E60)</f>
        <v>0</v>
      </c>
      <c r="Z1338" s="413">
        <f>Z562*(1-'Appx 1. Ref Rates'!$E60)</f>
        <v>0</v>
      </c>
      <c r="AA1338" s="413">
        <f>AA562*(1-'Appx 1. Ref Rates'!$E60)</f>
        <v>0</v>
      </c>
      <c r="AB1338" s="413">
        <f>AB562*(1-'Appx 1. Ref Rates'!$E60)</f>
        <v>0</v>
      </c>
      <c r="AC1338" s="400">
        <f t="shared" si="894"/>
        <v>0</v>
      </c>
      <c r="AD1338" s="854"/>
      <c r="AE1338" s="855"/>
      <c r="AF1338" s="856"/>
    </row>
    <row r="1339" spans="1:32" outlineLevel="1" x14ac:dyDescent="0.2">
      <c r="A1339" s="373">
        <v>168</v>
      </c>
      <c r="B1339" s="658"/>
      <c r="C1339" s="659"/>
      <c r="D1339" s="659"/>
      <c r="E1339" s="1100" t="str">
        <f>E563</f>
        <v>FI issued ABS and ABCP, high rated</v>
      </c>
      <c r="F1339" s="1237"/>
      <c r="G1339" s="1237"/>
      <c r="H1339" s="1237"/>
      <c r="I1339" s="1237"/>
      <c r="J1339" s="1237"/>
      <c r="K1339" s="1237"/>
      <c r="L1339" s="1237"/>
      <c r="M1339" s="399">
        <f>SUBTOTAL(9,M1340:M1341)</f>
        <v>0</v>
      </c>
      <c r="N1339" s="402">
        <f t="shared" ref="N1339:AC1339" si="895">SUBTOTAL(9,N1340:N1341)</f>
        <v>0</v>
      </c>
      <c r="O1339" s="406">
        <f t="shared" si="895"/>
        <v>0</v>
      </c>
      <c r="P1339" s="406">
        <f t="shared" si="895"/>
        <v>0</v>
      </c>
      <c r="Q1339" s="407">
        <f t="shared" si="895"/>
        <v>0</v>
      </c>
      <c r="R1339" s="402">
        <f t="shared" si="895"/>
        <v>0</v>
      </c>
      <c r="S1339" s="406">
        <f t="shared" si="895"/>
        <v>0</v>
      </c>
      <c r="T1339" s="405">
        <f t="shared" si="895"/>
        <v>0</v>
      </c>
      <c r="U1339" s="405">
        <f t="shared" si="895"/>
        <v>0</v>
      </c>
      <c r="V1339" s="405">
        <f t="shared" si="895"/>
        <v>0</v>
      </c>
      <c r="W1339" s="405">
        <f t="shared" si="895"/>
        <v>0</v>
      </c>
      <c r="X1339" s="405">
        <f t="shared" si="895"/>
        <v>0</v>
      </c>
      <c r="Y1339" s="405">
        <f t="shared" si="895"/>
        <v>0</v>
      </c>
      <c r="Z1339" s="405">
        <f t="shared" si="895"/>
        <v>0</v>
      </c>
      <c r="AA1339" s="405">
        <f t="shared" si="895"/>
        <v>0</v>
      </c>
      <c r="AB1339" s="403">
        <f t="shared" si="895"/>
        <v>0</v>
      </c>
      <c r="AC1339" s="399">
        <f t="shared" si="895"/>
        <v>0</v>
      </c>
      <c r="AD1339" s="854"/>
      <c r="AE1339" s="855"/>
      <c r="AF1339" s="856"/>
    </row>
    <row r="1340" spans="1:32" ht="15" customHeight="1" outlineLevel="1" x14ac:dyDescent="0.2">
      <c r="A1340" s="373">
        <v>169</v>
      </c>
      <c r="B1340" s="658"/>
      <c r="C1340" s="659"/>
      <c r="D1340" s="659"/>
      <c r="E1340" s="659"/>
      <c r="F1340" s="1106" t="str">
        <f t="shared" ref="F1340:F1341" si="896">F564</f>
        <v>FI issued ABS, high rated</v>
      </c>
      <c r="G1340" s="1226"/>
      <c r="H1340" s="1226"/>
      <c r="I1340" s="1226"/>
      <c r="J1340" s="1226"/>
      <c r="K1340" s="1226"/>
      <c r="L1340" s="1226"/>
      <c r="M1340" s="400">
        <f t="shared" ref="M1340:M1341" si="897">M564</f>
        <v>0</v>
      </c>
      <c r="N1340" s="411">
        <f>M1340*(1-'Appx 1. Ref Rates'!$E62)+N564*(1-'Appx 1. Ref Rates'!$E62)</f>
        <v>0</v>
      </c>
      <c r="O1340" s="414">
        <f>O564*(1-'Appx 1. Ref Rates'!$E62)</f>
        <v>0</v>
      </c>
      <c r="P1340" s="414">
        <f>P564*(1-'Appx 1. Ref Rates'!$E62)</f>
        <v>0</v>
      </c>
      <c r="Q1340" s="415">
        <f>Q564*(1-'Appx 1. Ref Rates'!$E62)</f>
        <v>0</v>
      </c>
      <c r="R1340" s="411">
        <f>R564*(1-'Appx 1. Ref Rates'!$E62)</f>
        <v>0</v>
      </c>
      <c r="S1340" s="413">
        <f>S564*(1-'Appx 1. Ref Rates'!$E62)</f>
        <v>0</v>
      </c>
      <c r="T1340" s="413">
        <f>T564*(1-'Appx 1. Ref Rates'!$E62)</f>
        <v>0</v>
      </c>
      <c r="U1340" s="413">
        <f>U564*(1-'Appx 1. Ref Rates'!$E62)</f>
        <v>0</v>
      </c>
      <c r="V1340" s="413">
        <f>V564*(1-'Appx 1. Ref Rates'!$E62)</f>
        <v>0</v>
      </c>
      <c r="W1340" s="413">
        <f>W564*(1-'Appx 1. Ref Rates'!$E62)</f>
        <v>0</v>
      </c>
      <c r="X1340" s="414">
        <f>X564*(1-'Appx 1. Ref Rates'!$E62)</f>
        <v>0</v>
      </c>
      <c r="Y1340" s="413">
        <f>Y564*(1-'Appx 1. Ref Rates'!$E62)</f>
        <v>0</v>
      </c>
      <c r="Z1340" s="413">
        <f>Z564*(1-'Appx 1. Ref Rates'!$E62)</f>
        <v>0</v>
      </c>
      <c r="AA1340" s="413">
        <f>AA564*(1-'Appx 1. Ref Rates'!$E62)</f>
        <v>0</v>
      </c>
      <c r="AB1340" s="413">
        <f>AB564*(1-'Appx 1. Ref Rates'!$E62)</f>
        <v>0</v>
      </c>
      <c r="AC1340" s="400">
        <f t="shared" ref="AC1340:AC1357" si="898">AC564</f>
        <v>0</v>
      </c>
      <c r="AD1340" s="854"/>
      <c r="AE1340" s="855"/>
      <c r="AF1340" s="856"/>
    </row>
    <row r="1341" spans="1:32" ht="15" customHeight="1" outlineLevel="1" x14ac:dyDescent="0.2">
      <c r="A1341" s="373">
        <v>170</v>
      </c>
      <c r="B1341" s="658"/>
      <c r="C1341" s="659"/>
      <c r="D1341" s="659"/>
      <c r="E1341" s="659"/>
      <c r="F1341" s="1106" t="str">
        <f t="shared" si="896"/>
        <v>FI issued ABCP, high rated</v>
      </c>
      <c r="G1341" s="1226"/>
      <c r="H1341" s="1226"/>
      <c r="I1341" s="1226"/>
      <c r="J1341" s="1226"/>
      <c r="K1341" s="1226"/>
      <c r="L1341" s="1226"/>
      <c r="M1341" s="400">
        <f t="shared" si="897"/>
        <v>0</v>
      </c>
      <c r="N1341" s="411">
        <f>M1341*(1-'Appx 1. Ref Rates'!$E63)+N565*(1-'Appx 1. Ref Rates'!$E63)</f>
        <v>0</v>
      </c>
      <c r="O1341" s="414">
        <f>O565*(1-'Appx 1. Ref Rates'!$E63)</f>
        <v>0</v>
      </c>
      <c r="P1341" s="414">
        <f>P565*(1-'Appx 1. Ref Rates'!$E63)</f>
        <v>0</v>
      </c>
      <c r="Q1341" s="415">
        <f>Q565*(1-'Appx 1. Ref Rates'!$E63)</f>
        <v>0</v>
      </c>
      <c r="R1341" s="411">
        <f>R565*(1-'Appx 1. Ref Rates'!$E63)</f>
        <v>0</v>
      </c>
      <c r="S1341" s="413">
        <f>S565*(1-'Appx 1. Ref Rates'!$E63)</f>
        <v>0</v>
      </c>
      <c r="T1341" s="413">
        <f>T565*(1-'Appx 1. Ref Rates'!$E63)</f>
        <v>0</v>
      </c>
      <c r="U1341" s="413">
        <f>U565*(1-'Appx 1. Ref Rates'!$E63)</f>
        <v>0</v>
      </c>
      <c r="V1341" s="413">
        <f>V565*(1-'Appx 1. Ref Rates'!$E63)</f>
        <v>0</v>
      </c>
      <c r="W1341" s="413">
        <f>W565*(1-'Appx 1. Ref Rates'!$E63)</f>
        <v>0</v>
      </c>
      <c r="X1341" s="414">
        <f>X565*(1-'Appx 1. Ref Rates'!$E63)</f>
        <v>0</v>
      </c>
      <c r="Y1341" s="413">
        <f>Y565*(1-'Appx 1. Ref Rates'!$E63)</f>
        <v>0</v>
      </c>
      <c r="Z1341" s="413">
        <f>Z565*(1-'Appx 1. Ref Rates'!$E63)</f>
        <v>0</v>
      </c>
      <c r="AA1341" s="413">
        <f>AA565*(1-'Appx 1. Ref Rates'!$E63)</f>
        <v>0</v>
      </c>
      <c r="AB1341" s="413">
        <f>AB565*(1-'Appx 1. Ref Rates'!$E63)</f>
        <v>0</v>
      </c>
      <c r="AC1341" s="400">
        <f t="shared" si="898"/>
        <v>0</v>
      </c>
      <c r="AD1341" s="854"/>
      <c r="AE1341" s="855"/>
      <c r="AF1341" s="856"/>
    </row>
    <row r="1342" spans="1:32" outlineLevel="1" x14ac:dyDescent="0.2">
      <c r="A1342" s="373">
        <v>171</v>
      </c>
      <c r="B1342" s="658"/>
      <c r="C1342" s="659"/>
      <c r="D1342" s="659"/>
      <c r="E1342" s="1100" t="str">
        <f>E566</f>
        <v>Non-FI issued ABS and ABCP, medium rated</v>
      </c>
      <c r="F1342" s="1237"/>
      <c r="G1342" s="1237"/>
      <c r="H1342" s="1237"/>
      <c r="I1342" s="1237"/>
      <c r="J1342" s="1237"/>
      <c r="K1342" s="1237"/>
      <c r="L1342" s="1237"/>
      <c r="M1342" s="399">
        <f>SUBTOTAL(9,M1343:M1344)</f>
        <v>0</v>
      </c>
      <c r="N1342" s="402">
        <f t="shared" ref="N1342:AC1342" si="899">SUBTOTAL(9,N1343:N1344)</f>
        <v>0</v>
      </c>
      <c r="O1342" s="406">
        <f t="shared" si="899"/>
        <v>0</v>
      </c>
      <c r="P1342" s="406">
        <f t="shared" si="899"/>
        <v>0</v>
      </c>
      <c r="Q1342" s="407">
        <f t="shared" si="899"/>
        <v>0</v>
      </c>
      <c r="R1342" s="402">
        <f t="shared" si="899"/>
        <v>0</v>
      </c>
      <c r="S1342" s="406">
        <f t="shared" si="899"/>
        <v>0</v>
      </c>
      <c r="T1342" s="405">
        <f t="shared" si="899"/>
        <v>0</v>
      </c>
      <c r="U1342" s="405">
        <f t="shared" si="899"/>
        <v>0</v>
      </c>
      <c r="V1342" s="405">
        <f t="shared" si="899"/>
        <v>0</v>
      </c>
      <c r="W1342" s="405">
        <f t="shared" si="899"/>
        <v>0</v>
      </c>
      <c r="X1342" s="405">
        <f t="shared" si="899"/>
        <v>0</v>
      </c>
      <c r="Y1342" s="405">
        <f t="shared" si="899"/>
        <v>0</v>
      </c>
      <c r="Z1342" s="405">
        <f t="shared" si="899"/>
        <v>0</v>
      </c>
      <c r="AA1342" s="405">
        <f t="shared" si="899"/>
        <v>0</v>
      </c>
      <c r="AB1342" s="403">
        <f t="shared" si="899"/>
        <v>0</v>
      </c>
      <c r="AC1342" s="399">
        <f t="shared" si="899"/>
        <v>0</v>
      </c>
      <c r="AD1342" s="854"/>
      <c r="AE1342" s="855"/>
      <c r="AF1342" s="856"/>
    </row>
    <row r="1343" spans="1:32" ht="15" customHeight="1" outlineLevel="1" x14ac:dyDescent="0.2">
      <c r="A1343" s="373">
        <v>172</v>
      </c>
      <c r="B1343" s="658"/>
      <c r="C1343" s="659"/>
      <c r="D1343" s="659"/>
      <c r="E1343" s="659"/>
      <c r="F1343" s="1106" t="str">
        <f t="shared" ref="F1343:F1344" si="900">F567</f>
        <v>Non-FI issued ABS, medium rated</v>
      </c>
      <c r="G1343" s="1226"/>
      <c r="H1343" s="1226"/>
      <c r="I1343" s="1226"/>
      <c r="J1343" s="1226"/>
      <c r="K1343" s="1226"/>
      <c r="L1343" s="1226"/>
      <c r="M1343" s="400">
        <f t="shared" ref="M1343:M1344" si="901">M567</f>
        <v>0</v>
      </c>
      <c r="N1343" s="411">
        <f>M1343*(1-'Appx 1. Ref Rates'!$E65)+N567*(1-'Appx 1. Ref Rates'!$E65)</f>
        <v>0</v>
      </c>
      <c r="O1343" s="414">
        <f>O567*(1-'Appx 1. Ref Rates'!$E65)</f>
        <v>0</v>
      </c>
      <c r="P1343" s="414">
        <f>P567*(1-'Appx 1. Ref Rates'!$E65)</f>
        <v>0</v>
      </c>
      <c r="Q1343" s="415">
        <f>Q567*(1-'Appx 1. Ref Rates'!$E65)</f>
        <v>0</v>
      </c>
      <c r="R1343" s="411">
        <f>R567*(1-'Appx 1. Ref Rates'!$E65)</f>
        <v>0</v>
      </c>
      <c r="S1343" s="413">
        <f>S567*(1-'Appx 1. Ref Rates'!$E65)</f>
        <v>0</v>
      </c>
      <c r="T1343" s="413">
        <f>T567*(1-'Appx 1. Ref Rates'!$E65)</f>
        <v>0</v>
      </c>
      <c r="U1343" s="413">
        <f>U567*(1-'Appx 1. Ref Rates'!$E65)</f>
        <v>0</v>
      </c>
      <c r="V1343" s="413">
        <f>V567*(1-'Appx 1. Ref Rates'!$E65)</f>
        <v>0</v>
      </c>
      <c r="W1343" s="413">
        <f>W567*(1-'Appx 1. Ref Rates'!$E65)</f>
        <v>0</v>
      </c>
      <c r="X1343" s="414">
        <f>X567*(1-'Appx 1. Ref Rates'!$E65)</f>
        <v>0</v>
      </c>
      <c r="Y1343" s="413">
        <f>Y567*(1-'Appx 1. Ref Rates'!$E65)</f>
        <v>0</v>
      </c>
      <c r="Z1343" s="413">
        <f>Z567*(1-'Appx 1. Ref Rates'!$E65)</f>
        <v>0</v>
      </c>
      <c r="AA1343" s="413">
        <f>AA567*(1-'Appx 1. Ref Rates'!$E65)</f>
        <v>0</v>
      </c>
      <c r="AB1343" s="413">
        <f>AB567*(1-'Appx 1. Ref Rates'!$E65)</f>
        <v>0</v>
      </c>
      <c r="AC1343" s="400">
        <f t="shared" si="898"/>
        <v>0</v>
      </c>
      <c r="AD1343" s="854"/>
      <c r="AE1343" s="855"/>
      <c r="AF1343" s="856"/>
    </row>
    <row r="1344" spans="1:32" ht="15" customHeight="1" outlineLevel="1" x14ac:dyDescent="0.2">
      <c r="A1344" s="373">
        <v>173</v>
      </c>
      <c r="B1344" s="658"/>
      <c r="C1344" s="659"/>
      <c r="D1344" s="659"/>
      <c r="E1344" s="659"/>
      <c r="F1344" s="1106" t="str">
        <f t="shared" si="900"/>
        <v>Non-FI issued ABCP, medium rated</v>
      </c>
      <c r="G1344" s="1226"/>
      <c r="H1344" s="1226"/>
      <c r="I1344" s="1226"/>
      <c r="J1344" s="1226"/>
      <c r="K1344" s="1226"/>
      <c r="L1344" s="1226"/>
      <c r="M1344" s="400">
        <f t="shared" si="901"/>
        <v>0</v>
      </c>
      <c r="N1344" s="411">
        <f>M1344*(1-'Appx 1. Ref Rates'!$E66)+N568*(1-'Appx 1. Ref Rates'!$E66)</f>
        <v>0</v>
      </c>
      <c r="O1344" s="414">
        <f>O568*(1-'Appx 1. Ref Rates'!$E66)</f>
        <v>0</v>
      </c>
      <c r="P1344" s="414">
        <f>P568*(1-'Appx 1. Ref Rates'!$E66)</f>
        <v>0</v>
      </c>
      <c r="Q1344" s="415">
        <f>Q568*(1-'Appx 1. Ref Rates'!$E66)</f>
        <v>0</v>
      </c>
      <c r="R1344" s="411">
        <f>R568*(1-'Appx 1. Ref Rates'!$E66)</f>
        <v>0</v>
      </c>
      <c r="S1344" s="413">
        <f>S568*(1-'Appx 1. Ref Rates'!$E66)</f>
        <v>0</v>
      </c>
      <c r="T1344" s="413">
        <f>T568*(1-'Appx 1. Ref Rates'!$E66)</f>
        <v>0</v>
      </c>
      <c r="U1344" s="413">
        <f>U568*(1-'Appx 1. Ref Rates'!$E66)</f>
        <v>0</v>
      </c>
      <c r="V1344" s="413">
        <f>V568*(1-'Appx 1. Ref Rates'!$E66)</f>
        <v>0</v>
      </c>
      <c r="W1344" s="413">
        <f>W568*(1-'Appx 1. Ref Rates'!$E66)</f>
        <v>0</v>
      </c>
      <c r="X1344" s="414">
        <f>X568*(1-'Appx 1. Ref Rates'!$E66)</f>
        <v>0</v>
      </c>
      <c r="Y1344" s="413">
        <f>Y568*(1-'Appx 1. Ref Rates'!$E66)</f>
        <v>0</v>
      </c>
      <c r="Z1344" s="413">
        <f>Z568*(1-'Appx 1. Ref Rates'!$E66)</f>
        <v>0</v>
      </c>
      <c r="AA1344" s="413">
        <f>AA568*(1-'Appx 1. Ref Rates'!$E66)</f>
        <v>0</v>
      </c>
      <c r="AB1344" s="413">
        <f>AB568*(1-'Appx 1. Ref Rates'!$E66)</f>
        <v>0</v>
      </c>
      <c r="AC1344" s="400">
        <f t="shared" si="898"/>
        <v>0</v>
      </c>
      <c r="AD1344" s="854"/>
      <c r="AE1344" s="855"/>
      <c r="AF1344" s="856"/>
    </row>
    <row r="1345" spans="1:32" outlineLevel="1" x14ac:dyDescent="0.2">
      <c r="A1345" s="373">
        <v>174</v>
      </c>
      <c r="B1345" s="658"/>
      <c r="C1345" s="659"/>
      <c r="D1345" s="659"/>
      <c r="E1345" s="1100" t="str">
        <f>E569</f>
        <v>FI issued ABS and ABCP, medium rated</v>
      </c>
      <c r="F1345" s="1237"/>
      <c r="G1345" s="1237"/>
      <c r="H1345" s="1237"/>
      <c r="I1345" s="1237"/>
      <c r="J1345" s="1237"/>
      <c r="K1345" s="1237"/>
      <c r="L1345" s="1237"/>
      <c r="M1345" s="399">
        <f>SUBTOTAL(9,M1346:M1347)</f>
        <v>0</v>
      </c>
      <c r="N1345" s="402">
        <f t="shared" ref="N1345:AC1345" si="902">SUBTOTAL(9,N1346:N1347)</f>
        <v>0</v>
      </c>
      <c r="O1345" s="406">
        <f t="shared" si="902"/>
        <v>0</v>
      </c>
      <c r="P1345" s="406">
        <f t="shared" si="902"/>
        <v>0</v>
      </c>
      <c r="Q1345" s="407">
        <f t="shared" si="902"/>
        <v>0</v>
      </c>
      <c r="R1345" s="402">
        <f t="shared" si="902"/>
        <v>0</v>
      </c>
      <c r="S1345" s="406">
        <f t="shared" si="902"/>
        <v>0</v>
      </c>
      <c r="T1345" s="405">
        <f t="shared" si="902"/>
        <v>0</v>
      </c>
      <c r="U1345" s="405">
        <f t="shared" si="902"/>
        <v>0</v>
      </c>
      <c r="V1345" s="405">
        <f t="shared" si="902"/>
        <v>0</v>
      </c>
      <c r="W1345" s="405">
        <f t="shared" si="902"/>
        <v>0</v>
      </c>
      <c r="X1345" s="405">
        <f t="shared" si="902"/>
        <v>0</v>
      </c>
      <c r="Y1345" s="405">
        <f t="shared" si="902"/>
        <v>0</v>
      </c>
      <c r="Z1345" s="405">
        <f t="shared" si="902"/>
        <v>0</v>
      </c>
      <c r="AA1345" s="405">
        <f t="shared" si="902"/>
        <v>0</v>
      </c>
      <c r="AB1345" s="403">
        <f t="shared" si="902"/>
        <v>0</v>
      </c>
      <c r="AC1345" s="399">
        <f t="shared" si="902"/>
        <v>0</v>
      </c>
      <c r="AD1345" s="854"/>
      <c r="AE1345" s="855"/>
      <c r="AF1345" s="856"/>
    </row>
    <row r="1346" spans="1:32" ht="15" customHeight="1" outlineLevel="1" x14ac:dyDescent="0.2">
      <c r="A1346" s="373">
        <v>175</v>
      </c>
      <c r="B1346" s="658"/>
      <c r="C1346" s="659"/>
      <c r="D1346" s="659"/>
      <c r="E1346" s="659"/>
      <c r="F1346" s="1106" t="str">
        <f t="shared" ref="F1346:F1347" si="903">F570</f>
        <v>FI issued ABS, medium rated</v>
      </c>
      <c r="G1346" s="1226"/>
      <c r="H1346" s="1226"/>
      <c r="I1346" s="1226"/>
      <c r="J1346" s="1226"/>
      <c r="K1346" s="1226"/>
      <c r="L1346" s="1226"/>
      <c r="M1346" s="400">
        <f t="shared" ref="M1346:M1347" si="904">M570</f>
        <v>0</v>
      </c>
      <c r="N1346" s="411">
        <f>M1346*(1-'Appx 1. Ref Rates'!$E68)+N570*(1-'Appx 1. Ref Rates'!$E68)</f>
        <v>0</v>
      </c>
      <c r="O1346" s="414">
        <f>O570*(1-'Appx 1. Ref Rates'!$E68)</f>
        <v>0</v>
      </c>
      <c r="P1346" s="414">
        <f>P570*(1-'Appx 1. Ref Rates'!$E68)</f>
        <v>0</v>
      </c>
      <c r="Q1346" s="415">
        <f>Q570*(1-'Appx 1. Ref Rates'!$E68)</f>
        <v>0</v>
      </c>
      <c r="R1346" s="411">
        <f>R570*(1-'Appx 1. Ref Rates'!$E68)</f>
        <v>0</v>
      </c>
      <c r="S1346" s="413">
        <f>S570*(1-'Appx 1. Ref Rates'!$E68)</f>
        <v>0</v>
      </c>
      <c r="T1346" s="413">
        <f>T570*(1-'Appx 1. Ref Rates'!$E68)</f>
        <v>0</v>
      </c>
      <c r="U1346" s="413">
        <f>U570*(1-'Appx 1. Ref Rates'!$E68)</f>
        <v>0</v>
      </c>
      <c r="V1346" s="413">
        <f>V570*(1-'Appx 1. Ref Rates'!$E68)</f>
        <v>0</v>
      </c>
      <c r="W1346" s="413">
        <f>W570*(1-'Appx 1. Ref Rates'!$E68)</f>
        <v>0</v>
      </c>
      <c r="X1346" s="414">
        <f>X570*(1-'Appx 1. Ref Rates'!$E68)</f>
        <v>0</v>
      </c>
      <c r="Y1346" s="413">
        <f>Y570*(1-'Appx 1. Ref Rates'!$E68)</f>
        <v>0</v>
      </c>
      <c r="Z1346" s="413">
        <f>Z570*(1-'Appx 1. Ref Rates'!$E68)</f>
        <v>0</v>
      </c>
      <c r="AA1346" s="413">
        <f>AA570*(1-'Appx 1. Ref Rates'!$E68)</f>
        <v>0</v>
      </c>
      <c r="AB1346" s="413">
        <f>AB570*(1-'Appx 1. Ref Rates'!$E68)</f>
        <v>0</v>
      </c>
      <c r="AC1346" s="400">
        <f t="shared" si="898"/>
        <v>0</v>
      </c>
      <c r="AD1346" s="854"/>
      <c r="AE1346" s="855"/>
      <c r="AF1346" s="856"/>
    </row>
    <row r="1347" spans="1:32" ht="15" customHeight="1" outlineLevel="1" x14ac:dyDescent="0.2">
      <c r="A1347" s="373">
        <v>176</v>
      </c>
      <c r="B1347" s="658"/>
      <c r="C1347" s="659"/>
      <c r="D1347" s="659"/>
      <c r="E1347" s="659"/>
      <c r="F1347" s="1106" t="str">
        <f t="shared" si="903"/>
        <v>FI issued ABCP, medium rated</v>
      </c>
      <c r="G1347" s="1226"/>
      <c r="H1347" s="1226"/>
      <c r="I1347" s="1226"/>
      <c r="J1347" s="1226"/>
      <c r="K1347" s="1226"/>
      <c r="L1347" s="1226"/>
      <c r="M1347" s="400">
        <f t="shared" si="904"/>
        <v>0</v>
      </c>
      <c r="N1347" s="411">
        <f>M1347*(1-'Appx 1. Ref Rates'!$E69)+N571*(1-'Appx 1. Ref Rates'!$E69)</f>
        <v>0</v>
      </c>
      <c r="O1347" s="414">
        <f>O571*(1-'Appx 1. Ref Rates'!$E69)</f>
        <v>0</v>
      </c>
      <c r="P1347" s="414">
        <f>P571*(1-'Appx 1. Ref Rates'!$E69)</f>
        <v>0</v>
      </c>
      <c r="Q1347" s="415">
        <f>Q571*(1-'Appx 1. Ref Rates'!$E69)</f>
        <v>0</v>
      </c>
      <c r="R1347" s="411">
        <f>R571*(1-'Appx 1. Ref Rates'!$E69)</f>
        <v>0</v>
      </c>
      <c r="S1347" s="413">
        <f>S571*(1-'Appx 1. Ref Rates'!$E69)</f>
        <v>0</v>
      </c>
      <c r="T1347" s="413">
        <f>T571*(1-'Appx 1. Ref Rates'!$E69)</f>
        <v>0</v>
      </c>
      <c r="U1347" s="413">
        <f>U571*(1-'Appx 1. Ref Rates'!$E69)</f>
        <v>0</v>
      </c>
      <c r="V1347" s="413">
        <f>V571*(1-'Appx 1. Ref Rates'!$E69)</f>
        <v>0</v>
      </c>
      <c r="W1347" s="413">
        <f>W571*(1-'Appx 1. Ref Rates'!$E69)</f>
        <v>0</v>
      </c>
      <c r="X1347" s="414">
        <f>X571*(1-'Appx 1. Ref Rates'!$E69)</f>
        <v>0</v>
      </c>
      <c r="Y1347" s="413">
        <f>Y571*(1-'Appx 1. Ref Rates'!$E69)</f>
        <v>0</v>
      </c>
      <c r="Z1347" s="413">
        <f>Z571*(1-'Appx 1. Ref Rates'!$E69)</f>
        <v>0</v>
      </c>
      <c r="AA1347" s="413">
        <f>AA571*(1-'Appx 1. Ref Rates'!$E69)</f>
        <v>0</v>
      </c>
      <c r="AB1347" s="413">
        <f>AB571*(1-'Appx 1. Ref Rates'!$E69)</f>
        <v>0</v>
      </c>
      <c r="AC1347" s="400">
        <f t="shared" si="898"/>
        <v>0</v>
      </c>
      <c r="AD1347" s="854"/>
      <c r="AE1347" s="855"/>
      <c r="AF1347" s="856"/>
    </row>
    <row r="1348" spans="1:32" outlineLevel="1" x14ac:dyDescent="0.2">
      <c r="A1348" s="373">
        <v>177</v>
      </c>
      <c r="B1348" s="658"/>
      <c r="C1348" s="659"/>
      <c r="D1348" s="659"/>
      <c r="E1348" s="1100" t="str">
        <f>E572</f>
        <v>Non-FI issued ABS and ABCP, low or not rated</v>
      </c>
      <c r="F1348" s="1237"/>
      <c r="G1348" s="1237"/>
      <c r="H1348" s="1237"/>
      <c r="I1348" s="1237"/>
      <c r="J1348" s="1237"/>
      <c r="K1348" s="1237"/>
      <c r="L1348" s="1237"/>
      <c r="M1348" s="399">
        <f>SUBTOTAL(9,M1349:M1350)</f>
        <v>0</v>
      </c>
      <c r="N1348" s="402">
        <f t="shared" ref="N1348:AC1348" si="905">SUBTOTAL(9,N1349:N1350)</f>
        <v>0</v>
      </c>
      <c r="O1348" s="406">
        <f t="shared" si="905"/>
        <v>0</v>
      </c>
      <c r="P1348" s="406">
        <f t="shared" si="905"/>
        <v>0</v>
      </c>
      <c r="Q1348" s="407">
        <f t="shared" si="905"/>
        <v>0</v>
      </c>
      <c r="R1348" s="402">
        <f t="shared" si="905"/>
        <v>0</v>
      </c>
      <c r="S1348" s="406">
        <f t="shared" si="905"/>
        <v>0</v>
      </c>
      <c r="T1348" s="405">
        <f t="shared" si="905"/>
        <v>0</v>
      </c>
      <c r="U1348" s="405">
        <f t="shared" si="905"/>
        <v>0</v>
      </c>
      <c r="V1348" s="405">
        <f t="shared" si="905"/>
        <v>0</v>
      </c>
      <c r="W1348" s="405">
        <f t="shared" si="905"/>
        <v>0</v>
      </c>
      <c r="X1348" s="405">
        <f t="shared" si="905"/>
        <v>0</v>
      </c>
      <c r="Y1348" s="405">
        <f t="shared" si="905"/>
        <v>0</v>
      </c>
      <c r="Z1348" s="405">
        <f t="shared" si="905"/>
        <v>0</v>
      </c>
      <c r="AA1348" s="405">
        <f t="shared" si="905"/>
        <v>0</v>
      </c>
      <c r="AB1348" s="403">
        <f t="shared" si="905"/>
        <v>0</v>
      </c>
      <c r="AC1348" s="399">
        <f t="shared" si="905"/>
        <v>0</v>
      </c>
      <c r="AD1348" s="854"/>
      <c r="AE1348" s="855"/>
      <c r="AF1348" s="856"/>
    </row>
    <row r="1349" spans="1:32" ht="15" customHeight="1" outlineLevel="1" x14ac:dyDescent="0.2">
      <c r="A1349" s="373">
        <v>178</v>
      </c>
      <c r="B1349" s="658"/>
      <c r="C1349" s="659"/>
      <c r="D1349" s="659"/>
      <c r="E1349" s="659"/>
      <c r="F1349" s="1106" t="str">
        <f t="shared" ref="F1349:F1350" si="906">F573</f>
        <v>Non-FI issued ABS, low or not rated</v>
      </c>
      <c r="G1349" s="1226"/>
      <c r="H1349" s="1226"/>
      <c r="I1349" s="1226"/>
      <c r="J1349" s="1226"/>
      <c r="K1349" s="1226"/>
      <c r="L1349" s="1226"/>
      <c r="M1349" s="400">
        <f t="shared" ref="M1349:M1350" si="907">M573</f>
        <v>0</v>
      </c>
      <c r="N1349" s="411">
        <f>M1349*(1-'Appx 1. Ref Rates'!$E71)+N573*(1-'Appx 1. Ref Rates'!$E71)</f>
        <v>0</v>
      </c>
      <c r="O1349" s="414">
        <f>O573*(1-'Appx 1. Ref Rates'!$E71)</f>
        <v>0</v>
      </c>
      <c r="P1349" s="414">
        <f>P573*(1-'Appx 1. Ref Rates'!$E71)</f>
        <v>0</v>
      </c>
      <c r="Q1349" s="415">
        <f>Q573*(1-'Appx 1. Ref Rates'!$E71)</f>
        <v>0</v>
      </c>
      <c r="R1349" s="411">
        <f>R573*(1-'Appx 1. Ref Rates'!$E71)</f>
        <v>0</v>
      </c>
      <c r="S1349" s="413">
        <f>S573*(1-'Appx 1. Ref Rates'!$E71)</f>
        <v>0</v>
      </c>
      <c r="T1349" s="413">
        <f>T573*(1-'Appx 1. Ref Rates'!$E71)</f>
        <v>0</v>
      </c>
      <c r="U1349" s="413">
        <f>U573*(1-'Appx 1. Ref Rates'!$E71)</f>
        <v>0</v>
      </c>
      <c r="V1349" s="413">
        <f>V573*(1-'Appx 1. Ref Rates'!$E71)</f>
        <v>0</v>
      </c>
      <c r="W1349" s="413">
        <f>W573*(1-'Appx 1. Ref Rates'!$E71)</f>
        <v>0</v>
      </c>
      <c r="X1349" s="414">
        <f>X573*(1-'Appx 1. Ref Rates'!$E71)</f>
        <v>0</v>
      </c>
      <c r="Y1349" s="413">
        <f>Y573*(1-'Appx 1. Ref Rates'!$E71)</f>
        <v>0</v>
      </c>
      <c r="Z1349" s="413">
        <f>Z573*(1-'Appx 1. Ref Rates'!$E71)</f>
        <v>0</v>
      </c>
      <c r="AA1349" s="413">
        <f>AA573*(1-'Appx 1. Ref Rates'!$E71)</f>
        <v>0</v>
      </c>
      <c r="AB1349" s="413">
        <f>AB573*(1-'Appx 1. Ref Rates'!$E71)</f>
        <v>0</v>
      </c>
      <c r="AC1349" s="400">
        <f t="shared" si="898"/>
        <v>0</v>
      </c>
      <c r="AD1349" s="854"/>
      <c r="AE1349" s="855"/>
      <c r="AF1349" s="856"/>
    </row>
    <row r="1350" spans="1:32" ht="15" customHeight="1" outlineLevel="1" x14ac:dyDescent="0.2">
      <c r="A1350" s="373">
        <v>179</v>
      </c>
      <c r="B1350" s="658"/>
      <c r="C1350" s="659"/>
      <c r="D1350" s="659"/>
      <c r="E1350" s="659"/>
      <c r="F1350" s="1106" t="str">
        <f t="shared" si="906"/>
        <v>Non-FI issued ABCP, low or not rated</v>
      </c>
      <c r="G1350" s="1226"/>
      <c r="H1350" s="1226"/>
      <c r="I1350" s="1226"/>
      <c r="J1350" s="1226"/>
      <c r="K1350" s="1226"/>
      <c r="L1350" s="1226"/>
      <c r="M1350" s="400">
        <f t="shared" si="907"/>
        <v>0</v>
      </c>
      <c r="N1350" s="411">
        <f>M1350*(1-'Appx 1. Ref Rates'!$E72)+N574*(1-'Appx 1. Ref Rates'!$E72)</f>
        <v>0</v>
      </c>
      <c r="O1350" s="414">
        <f>O574*(1-'Appx 1. Ref Rates'!$E72)</f>
        <v>0</v>
      </c>
      <c r="P1350" s="414">
        <f>P574*(1-'Appx 1. Ref Rates'!$E72)</f>
        <v>0</v>
      </c>
      <c r="Q1350" s="415">
        <f>Q574*(1-'Appx 1. Ref Rates'!$E72)</f>
        <v>0</v>
      </c>
      <c r="R1350" s="411">
        <f>R574*(1-'Appx 1. Ref Rates'!$E72)</f>
        <v>0</v>
      </c>
      <c r="S1350" s="413">
        <f>S574*(1-'Appx 1. Ref Rates'!$E72)</f>
        <v>0</v>
      </c>
      <c r="T1350" s="413">
        <f>T574*(1-'Appx 1. Ref Rates'!$E72)</f>
        <v>0</v>
      </c>
      <c r="U1350" s="413">
        <f>U574*(1-'Appx 1. Ref Rates'!$E72)</f>
        <v>0</v>
      </c>
      <c r="V1350" s="413">
        <f>V574*(1-'Appx 1. Ref Rates'!$E72)</f>
        <v>0</v>
      </c>
      <c r="W1350" s="413">
        <f>W574*(1-'Appx 1. Ref Rates'!$E72)</f>
        <v>0</v>
      </c>
      <c r="X1350" s="414">
        <f>X574*(1-'Appx 1. Ref Rates'!$E72)</f>
        <v>0</v>
      </c>
      <c r="Y1350" s="413">
        <f>Y574*(1-'Appx 1. Ref Rates'!$E72)</f>
        <v>0</v>
      </c>
      <c r="Z1350" s="413">
        <f>Z574*(1-'Appx 1. Ref Rates'!$E72)</f>
        <v>0</v>
      </c>
      <c r="AA1350" s="413">
        <f>AA574*(1-'Appx 1. Ref Rates'!$E72)</f>
        <v>0</v>
      </c>
      <c r="AB1350" s="413">
        <f>AB574*(1-'Appx 1. Ref Rates'!$E72)</f>
        <v>0</v>
      </c>
      <c r="AC1350" s="400">
        <f t="shared" si="898"/>
        <v>0</v>
      </c>
      <c r="AD1350" s="854"/>
      <c r="AE1350" s="855"/>
      <c r="AF1350" s="856"/>
    </row>
    <row r="1351" spans="1:32" outlineLevel="1" x14ac:dyDescent="0.2">
      <c r="A1351" s="373">
        <v>180</v>
      </c>
      <c r="B1351" s="658"/>
      <c r="C1351" s="659"/>
      <c r="D1351" s="659"/>
      <c r="E1351" s="1100" t="str">
        <f>E575</f>
        <v>FI issued ABS and ABCP, low or not rated</v>
      </c>
      <c r="F1351" s="1237"/>
      <c r="G1351" s="1237"/>
      <c r="H1351" s="1237"/>
      <c r="I1351" s="1237"/>
      <c r="J1351" s="1237"/>
      <c r="K1351" s="1237"/>
      <c r="L1351" s="1237"/>
      <c r="M1351" s="399">
        <f>SUBTOTAL(9,M1352:M1353)</f>
        <v>0</v>
      </c>
      <c r="N1351" s="402">
        <f t="shared" ref="N1351:AC1351" si="908">SUBTOTAL(9,N1352:N1353)</f>
        <v>0</v>
      </c>
      <c r="O1351" s="406">
        <f t="shared" si="908"/>
        <v>0</v>
      </c>
      <c r="P1351" s="406">
        <f t="shared" si="908"/>
        <v>0</v>
      </c>
      <c r="Q1351" s="407">
        <f t="shared" si="908"/>
        <v>0</v>
      </c>
      <c r="R1351" s="402">
        <f t="shared" si="908"/>
        <v>0</v>
      </c>
      <c r="S1351" s="406">
        <f t="shared" si="908"/>
        <v>0</v>
      </c>
      <c r="T1351" s="405">
        <f t="shared" si="908"/>
        <v>0</v>
      </c>
      <c r="U1351" s="405">
        <f t="shared" si="908"/>
        <v>0</v>
      </c>
      <c r="V1351" s="405">
        <f t="shared" si="908"/>
        <v>0</v>
      </c>
      <c r="W1351" s="405">
        <f t="shared" si="908"/>
        <v>0</v>
      </c>
      <c r="X1351" s="405">
        <f t="shared" si="908"/>
        <v>0</v>
      </c>
      <c r="Y1351" s="405">
        <f t="shared" si="908"/>
        <v>0</v>
      </c>
      <c r="Z1351" s="405">
        <f t="shared" si="908"/>
        <v>0</v>
      </c>
      <c r="AA1351" s="405">
        <f t="shared" si="908"/>
        <v>0</v>
      </c>
      <c r="AB1351" s="403">
        <f t="shared" si="908"/>
        <v>0</v>
      </c>
      <c r="AC1351" s="399">
        <f t="shared" si="908"/>
        <v>0</v>
      </c>
      <c r="AD1351" s="854"/>
      <c r="AE1351" s="855"/>
      <c r="AF1351" s="856"/>
    </row>
    <row r="1352" spans="1:32" ht="15" customHeight="1" outlineLevel="1" x14ac:dyDescent="0.2">
      <c r="A1352" s="373">
        <v>181</v>
      </c>
      <c r="B1352" s="658"/>
      <c r="C1352" s="659"/>
      <c r="D1352" s="659"/>
      <c r="E1352" s="659"/>
      <c r="F1352" s="1106" t="str">
        <f t="shared" ref="F1352:F1360" si="909">F576</f>
        <v>FI issued ABS, low or not rated</v>
      </c>
      <c r="G1352" s="1226"/>
      <c r="H1352" s="1226"/>
      <c r="I1352" s="1226"/>
      <c r="J1352" s="1226"/>
      <c r="K1352" s="1226"/>
      <c r="L1352" s="1226"/>
      <c r="M1352" s="400">
        <f t="shared" ref="M1352:M1353" si="910">M576</f>
        <v>0</v>
      </c>
      <c r="N1352" s="411">
        <f>M1352*(1-'Appx 1. Ref Rates'!$E74)+N576*(1-'Appx 1. Ref Rates'!$E74)</f>
        <v>0</v>
      </c>
      <c r="O1352" s="414">
        <f>O576*(1-'Appx 1. Ref Rates'!$E74)</f>
        <v>0</v>
      </c>
      <c r="P1352" s="414">
        <f>P576*(1-'Appx 1. Ref Rates'!$E74)</f>
        <v>0</v>
      </c>
      <c r="Q1352" s="415">
        <f>Q576*(1-'Appx 1. Ref Rates'!$E74)</f>
        <v>0</v>
      </c>
      <c r="R1352" s="411">
        <f>R576*(1-'Appx 1. Ref Rates'!$E74)</f>
        <v>0</v>
      </c>
      <c r="S1352" s="413">
        <f>S576*(1-'Appx 1. Ref Rates'!$E74)</f>
        <v>0</v>
      </c>
      <c r="T1352" s="413">
        <f>T576*(1-'Appx 1. Ref Rates'!$E74)</f>
        <v>0</v>
      </c>
      <c r="U1352" s="413">
        <f>U576*(1-'Appx 1. Ref Rates'!$E74)</f>
        <v>0</v>
      </c>
      <c r="V1352" s="413">
        <f>V576*(1-'Appx 1. Ref Rates'!$E74)</f>
        <v>0</v>
      </c>
      <c r="W1352" s="413">
        <f>W576*(1-'Appx 1. Ref Rates'!$E74)</f>
        <v>0</v>
      </c>
      <c r="X1352" s="414">
        <f>X576*(1-'Appx 1. Ref Rates'!$E74)</f>
        <v>0</v>
      </c>
      <c r="Y1352" s="413">
        <f>Y576*(1-'Appx 1. Ref Rates'!$E74)</f>
        <v>0</v>
      </c>
      <c r="Z1352" s="413">
        <f>Z576*(1-'Appx 1. Ref Rates'!$E74)</f>
        <v>0</v>
      </c>
      <c r="AA1352" s="413">
        <f>AA576*(1-'Appx 1. Ref Rates'!$E74)</f>
        <v>0</v>
      </c>
      <c r="AB1352" s="413">
        <f>AB576*(1-'Appx 1. Ref Rates'!$E74)</f>
        <v>0</v>
      </c>
      <c r="AC1352" s="400">
        <f t="shared" si="898"/>
        <v>0</v>
      </c>
      <c r="AD1352" s="854"/>
      <c r="AE1352" s="855"/>
      <c r="AF1352" s="856"/>
    </row>
    <row r="1353" spans="1:32" ht="15" customHeight="1" outlineLevel="1" x14ac:dyDescent="0.2">
      <c r="A1353" s="373">
        <v>182</v>
      </c>
      <c r="B1353" s="658"/>
      <c r="C1353" s="659"/>
      <c r="D1353" s="659"/>
      <c r="E1353" s="659"/>
      <c r="F1353" s="1106" t="str">
        <f t="shared" si="909"/>
        <v>FI issued ABCP, low or not rated</v>
      </c>
      <c r="G1353" s="1226"/>
      <c r="H1353" s="1226"/>
      <c r="I1353" s="1226"/>
      <c r="J1353" s="1226"/>
      <c r="K1353" s="1226"/>
      <c r="L1353" s="1226"/>
      <c r="M1353" s="400">
        <f t="shared" si="910"/>
        <v>0</v>
      </c>
      <c r="N1353" s="411">
        <f>M1353*(1-'Appx 1. Ref Rates'!$E75)+N577*(1-'Appx 1. Ref Rates'!$E75)</f>
        <v>0</v>
      </c>
      <c r="O1353" s="414">
        <f>O577*(1-'Appx 1. Ref Rates'!$E75)</f>
        <v>0</v>
      </c>
      <c r="P1353" s="414">
        <f>P577*(1-'Appx 1. Ref Rates'!$E75)</f>
        <v>0</v>
      </c>
      <c r="Q1353" s="415">
        <f>Q577*(1-'Appx 1. Ref Rates'!$E75)</f>
        <v>0</v>
      </c>
      <c r="R1353" s="411">
        <f>R577*(1-'Appx 1. Ref Rates'!$E75)</f>
        <v>0</v>
      </c>
      <c r="S1353" s="413">
        <f>S577*(1-'Appx 1. Ref Rates'!$E75)</f>
        <v>0</v>
      </c>
      <c r="T1353" s="413">
        <f>T577*(1-'Appx 1. Ref Rates'!$E75)</f>
        <v>0</v>
      </c>
      <c r="U1353" s="413">
        <f>U577*(1-'Appx 1. Ref Rates'!$E75)</f>
        <v>0</v>
      </c>
      <c r="V1353" s="413">
        <f>V577*(1-'Appx 1. Ref Rates'!$E75)</f>
        <v>0</v>
      </c>
      <c r="W1353" s="413">
        <f>W577*(1-'Appx 1. Ref Rates'!$E75)</f>
        <v>0</v>
      </c>
      <c r="X1353" s="414">
        <f>X577*(1-'Appx 1. Ref Rates'!$E75)</f>
        <v>0</v>
      </c>
      <c r="Y1353" s="413">
        <f>Y577*(1-'Appx 1. Ref Rates'!$E75)</f>
        <v>0</v>
      </c>
      <c r="Z1353" s="413">
        <f>Z577*(1-'Appx 1. Ref Rates'!$E75)</f>
        <v>0</v>
      </c>
      <c r="AA1353" s="413">
        <f>AA577*(1-'Appx 1. Ref Rates'!$E75)</f>
        <v>0</v>
      </c>
      <c r="AB1353" s="413">
        <f>AB577*(1-'Appx 1. Ref Rates'!$E75)</f>
        <v>0</v>
      </c>
      <c r="AC1353" s="400">
        <f t="shared" si="898"/>
        <v>0</v>
      </c>
      <c r="AD1353" s="857"/>
      <c r="AE1353" s="858"/>
      <c r="AF1353" s="859"/>
    </row>
    <row r="1354" spans="1:32" outlineLevel="1" x14ac:dyDescent="0.2">
      <c r="A1354" s="373">
        <v>183</v>
      </c>
      <c r="B1354" s="658"/>
      <c r="C1354" s="659"/>
      <c r="D1354" s="1103" t="str">
        <f>D578</f>
        <v>Equities</v>
      </c>
      <c r="E1354" s="1114"/>
      <c r="F1354" s="1114"/>
      <c r="G1354" s="1114"/>
      <c r="H1354" s="1114"/>
      <c r="I1354" s="1114"/>
      <c r="J1354" s="1114"/>
      <c r="K1354" s="1114"/>
      <c r="L1354" s="1114"/>
      <c r="M1354" s="399">
        <f>SUBTOTAL(9,M1355:M1357)</f>
        <v>0</v>
      </c>
      <c r="N1354" s="1363"/>
      <c r="O1354" s="1363"/>
      <c r="P1354" s="1364"/>
      <c r="Q1354" s="407">
        <f t="shared" ref="Q1354:AC1354" si="911">SUBTOTAL(9,Q1355:Q1357)</f>
        <v>0</v>
      </c>
      <c r="R1354" s="402">
        <f t="shared" si="911"/>
        <v>0</v>
      </c>
      <c r="S1354" s="406">
        <f t="shared" si="911"/>
        <v>0</v>
      </c>
      <c r="T1354" s="405">
        <f t="shared" si="911"/>
        <v>0</v>
      </c>
      <c r="U1354" s="405">
        <f t="shared" si="911"/>
        <v>0</v>
      </c>
      <c r="V1354" s="405">
        <f t="shared" si="911"/>
        <v>0</v>
      </c>
      <c r="W1354" s="405">
        <f t="shared" si="911"/>
        <v>0</v>
      </c>
      <c r="X1354" s="405">
        <f t="shared" si="911"/>
        <v>0</v>
      </c>
      <c r="Y1354" s="405">
        <f t="shared" si="911"/>
        <v>0</v>
      </c>
      <c r="Z1354" s="405">
        <f t="shared" si="911"/>
        <v>0</v>
      </c>
      <c r="AA1354" s="405">
        <f t="shared" si="911"/>
        <v>0</v>
      </c>
      <c r="AB1354" s="403">
        <f t="shared" si="911"/>
        <v>0</v>
      </c>
      <c r="AC1354" s="399">
        <f t="shared" si="911"/>
        <v>0</v>
      </c>
      <c r="AD1354" s="936"/>
      <c r="AE1354" s="936"/>
      <c r="AF1354" s="937"/>
    </row>
    <row r="1355" spans="1:32" ht="15" customHeight="1" outlineLevel="1" x14ac:dyDescent="0.2">
      <c r="A1355" s="373">
        <v>184</v>
      </c>
      <c r="B1355" s="658"/>
      <c r="C1355" s="659"/>
      <c r="D1355" s="659"/>
      <c r="E1355" s="659"/>
      <c r="F1355" s="1106" t="str">
        <f t="shared" si="909"/>
        <v>Eligible non-financial common equity shares</v>
      </c>
      <c r="G1355" s="1226"/>
      <c r="H1355" s="1226"/>
      <c r="I1355" s="1226"/>
      <c r="J1355" s="1226"/>
      <c r="K1355" s="1226"/>
      <c r="L1355" s="1226"/>
      <c r="M1355" s="400">
        <f t="shared" ref="M1355:M1357" si="912">M579</f>
        <v>0</v>
      </c>
      <c r="N1355" s="1365"/>
      <c r="O1355" s="1365"/>
      <c r="P1355" s="1366"/>
      <c r="Q1355" s="415">
        <f>($M1355+SUM($N579:$Q579))*'Appx 1. Ref Rates'!$R$97</f>
        <v>0</v>
      </c>
      <c r="R1355" s="411">
        <f>R579*'Appx 1. Ref Rates'!$R$97</f>
        <v>0</v>
      </c>
      <c r="S1355" s="413">
        <f>S579*'Appx 1. Ref Rates'!$R$97</f>
        <v>0</v>
      </c>
      <c r="T1355" s="413">
        <f>T579*'Appx 1. Ref Rates'!$R$97</f>
        <v>0</v>
      </c>
      <c r="U1355" s="413">
        <f>U579*'Appx 1. Ref Rates'!$R$97</f>
        <v>0</v>
      </c>
      <c r="V1355" s="413">
        <f>V579*'Appx 1. Ref Rates'!$R$97</f>
        <v>0</v>
      </c>
      <c r="W1355" s="413">
        <f>W579*'Appx 1. Ref Rates'!$R$97</f>
        <v>0</v>
      </c>
      <c r="X1355" s="414">
        <f>X579*'Appx 1. Ref Rates'!$R$97</f>
        <v>0</v>
      </c>
      <c r="Y1355" s="413">
        <f>Y579*'Appx 1. Ref Rates'!$R$97</f>
        <v>0</v>
      </c>
      <c r="Z1355" s="413">
        <f>Z579*'Appx 1. Ref Rates'!$R$97</f>
        <v>0</v>
      </c>
      <c r="AA1355" s="413">
        <f>AA579*'Appx 1. Ref Rates'!$R$97</f>
        <v>0</v>
      </c>
      <c r="AB1355" s="413">
        <f>AB579*'Appx 1. Ref Rates'!$R$97</f>
        <v>0</v>
      </c>
      <c r="AC1355" s="400">
        <f t="shared" si="898"/>
        <v>0</v>
      </c>
      <c r="AD1355" s="957"/>
      <c r="AE1355" s="852"/>
      <c r="AF1355" s="853"/>
    </row>
    <row r="1356" spans="1:32" ht="15" customHeight="1" outlineLevel="1" x14ac:dyDescent="0.2">
      <c r="A1356" s="373">
        <v>185</v>
      </c>
      <c r="B1356" s="658"/>
      <c r="C1356" s="659"/>
      <c r="D1356" s="659"/>
      <c r="E1356" s="659"/>
      <c r="F1356" s="1106" t="str">
        <f t="shared" si="909"/>
        <v>Eligible financial common equity</v>
      </c>
      <c r="G1356" s="1226"/>
      <c r="H1356" s="1226"/>
      <c r="I1356" s="1226"/>
      <c r="J1356" s="1226"/>
      <c r="K1356" s="1226"/>
      <c r="L1356" s="1226"/>
      <c r="M1356" s="400">
        <f t="shared" si="912"/>
        <v>0</v>
      </c>
      <c r="N1356" s="1365"/>
      <c r="O1356" s="1365"/>
      <c r="P1356" s="1365"/>
      <c r="Q1356" s="398"/>
      <c r="R1356" s="411">
        <f>($M1356+SUM($N580:$R580))*'Appx 1. Ref Rates'!$S$98</f>
        <v>0</v>
      </c>
      <c r="S1356" s="413">
        <f>(M1356+SUM($N580:$R580))*'Appx 1. Ref Rates'!$T$98+S580*('Appx 1. Ref Rates'!$S$98+'Appx 1. Ref Rates'!$T$98)</f>
        <v>0</v>
      </c>
      <c r="T1356" s="413">
        <f>($M1356+SUM($N580:$S580))*'Appx 1. Ref Rates'!$U$98+$T580*('Appx 1. Ref Rates'!$S$98+'Appx 1. Ref Rates'!$T$98+'Appx 1. Ref Rates'!$U$98)</f>
        <v>0</v>
      </c>
      <c r="U1356" s="413">
        <f>U580*('Appx 1. Ref Rates'!$S$98+'Appx 1. Ref Rates'!$T$98+'Appx 1. Ref Rates'!$U$98)</f>
        <v>0</v>
      </c>
      <c r="V1356" s="413">
        <f>V580*('Appx 1. Ref Rates'!$S$98+'Appx 1. Ref Rates'!$T$98+'Appx 1. Ref Rates'!$U$98)</f>
        <v>0</v>
      </c>
      <c r="W1356" s="413">
        <f>W580*('Appx 1. Ref Rates'!$S$98+'Appx 1. Ref Rates'!$T$98+'Appx 1. Ref Rates'!$U$98)</f>
        <v>0</v>
      </c>
      <c r="X1356" s="414">
        <f>X580*('Appx 1. Ref Rates'!$S$98+'Appx 1. Ref Rates'!$T$98+'Appx 1. Ref Rates'!$U$98)</f>
        <v>0</v>
      </c>
      <c r="Y1356" s="413">
        <f>Y580*('Appx 1. Ref Rates'!$S$98+'Appx 1. Ref Rates'!$T$98+'Appx 1. Ref Rates'!$U$98)</f>
        <v>0</v>
      </c>
      <c r="Z1356" s="413">
        <f>Z580*('Appx 1. Ref Rates'!$S$98+'Appx 1. Ref Rates'!$T$98+'Appx 1. Ref Rates'!$U$98)</f>
        <v>0</v>
      </c>
      <c r="AA1356" s="413">
        <f>AA580*('Appx 1. Ref Rates'!$S$98+'Appx 1. Ref Rates'!$T$98+'Appx 1. Ref Rates'!$U$98)</f>
        <v>0</v>
      </c>
      <c r="AB1356" s="413">
        <f>AB580*('Appx 1. Ref Rates'!$S$98+'Appx 1. Ref Rates'!$T$98+'Appx 1. Ref Rates'!$U$98)</f>
        <v>0</v>
      </c>
      <c r="AC1356" s="400">
        <f t="shared" si="898"/>
        <v>0</v>
      </c>
      <c r="AD1356" s="854"/>
      <c r="AE1356" s="855"/>
      <c r="AF1356" s="856"/>
    </row>
    <row r="1357" spans="1:32" ht="15" customHeight="1" outlineLevel="1" x14ac:dyDescent="0.2">
      <c r="A1357" s="373">
        <v>186</v>
      </c>
      <c r="B1357" s="658"/>
      <c r="C1357" s="659"/>
      <c r="D1357" s="659"/>
      <c r="E1357" s="659"/>
      <c r="F1357" s="1106" t="str">
        <f t="shared" si="909"/>
        <v>Other equities</v>
      </c>
      <c r="G1357" s="1226"/>
      <c r="H1357" s="1226"/>
      <c r="I1357" s="1226"/>
      <c r="J1357" s="1226"/>
      <c r="K1357" s="1226"/>
      <c r="L1357" s="1226"/>
      <c r="M1357" s="400">
        <f t="shared" si="912"/>
        <v>0</v>
      </c>
      <c r="N1357" s="1365"/>
      <c r="O1357" s="1365"/>
      <c r="P1357" s="1365"/>
      <c r="Q1357" s="1365"/>
      <c r="R1357" s="1365"/>
      <c r="S1357" s="1365"/>
      <c r="T1357" s="1365"/>
      <c r="U1357" s="1365"/>
      <c r="V1357" s="1365"/>
      <c r="W1357" s="1365"/>
      <c r="X1357" s="1365"/>
      <c r="Y1357" s="1365"/>
      <c r="Z1357" s="1365"/>
      <c r="AA1357" s="1365"/>
      <c r="AB1357" s="1365"/>
      <c r="AC1357" s="400">
        <f t="shared" si="898"/>
        <v>0</v>
      </c>
      <c r="AD1357" s="857"/>
      <c r="AE1357" s="858"/>
      <c r="AF1357" s="859"/>
    </row>
    <row r="1358" spans="1:32" outlineLevel="1" x14ac:dyDescent="0.2">
      <c r="A1358" s="373">
        <v>187</v>
      </c>
      <c r="B1358" s="658"/>
      <c r="C1358" s="659"/>
      <c r="D1358" s="1103" t="str">
        <f>D582</f>
        <v>FI's own securities - Not eliminated</v>
      </c>
      <c r="E1358" s="1114"/>
      <c r="F1358" s="1114"/>
      <c r="G1358" s="1114"/>
      <c r="H1358" s="1114"/>
      <c r="I1358" s="1114"/>
      <c r="J1358" s="1114"/>
      <c r="K1358" s="1114"/>
      <c r="L1358" s="1114"/>
      <c r="M1358" s="399">
        <f>SUBTOTAL(9,M1359:M1360)</f>
        <v>0</v>
      </c>
      <c r="N1358" s="1114"/>
      <c r="O1358" s="1114"/>
      <c r="P1358" s="1114"/>
      <c r="Q1358" s="1114"/>
      <c r="R1358" s="1114"/>
      <c r="S1358" s="1114"/>
      <c r="T1358" s="1114"/>
      <c r="U1358" s="1114"/>
      <c r="V1358" s="1114"/>
      <c r="W1358" s="1114"/>
      <c r="X1358" s="1114"/>
      <c r="Y1358" s="1114"/>
      <c r="Z1358" s="1114"/>
      <c r="AA1358" s="1114"/>
      <c r="AB1358" s="1114"/>
      <c r="AC1358" s="1114"/>
      <c r="AD1358" s="1114"/>
      <c r="AE1358" s="1114"/>
      <c r="AF1358" s="1355"/>
    </row>
    <row r="1359" spans="1:32" ht="15" customHeight="1" outlineLevel="1" x14ac:dyDescent="0.2">
      <c r="A1359" s="373">
        <v>188</v>
      </c>
      <c r="B1359" s="658"/>
      <c r="C1359" s="659"/>
      <c r="D1359" s="659"/>
      <c r="E1359" s="659"/>
      <c r="F1359" s="1106" t="str">
        <f t="shared" si="909"/>
        <v>FI's own debt not eliminated</v>
      </c>
      <c r="G1359" s="1226"/>
      <c r="H1359" s="1226"/>
      <c r="I1359" s="1226"/>
      <c r="J1359" s="1226"/>
      <c r="K1359" s="1226"/>
      <c r="L1359" s="1226"/>
      <c r="M1359" s="400">
        <f t="shared" ref="M1359:M1360" si="913">M583</f>
        <v>0</v>
      </c>
      <c r="N1359" s="957"/>
      <c r="O1359" s="1196"/>
      <c r="P1359" s="1196"/>
      <c r="Q1359" s="1196"/>
      <c r="R1359" s="1196"/>
      <c r="S1359" s="1196"/>
      <c r="T1359" s="1196"/>
      <c r="U1359" s="1196"/>
      <c r="V1359" s="1196"/>
      <c r="W1359" s="1196"/>
      <c r="X1359" s="1196"/>
      <c r="Y1359" s="1196"/>
      <c r="Z1359" s="1196"/>
      <c r="AA1359" s="1196"/>
      <c r="AB1359" s="1196"/>
      <c r="AC1359" s="1196"/>
      <c r="AD1359" s="1196"/>
      <c r="AE1359" s="1196"/>
      <c r="AF1359" s="1197"/>
    </row>
    <row r="1360" spans="1:32" ht="15" customHeight="1" outlineLevel="1" x14ac:dyDescent="0.2">
      <c r="A1360" s="373">
        <v>189</v>
      </c>
      <c r="B1360" s="658"/>
      <c r="C1360" s="659"/>
      <c r="D1360" s="659"/>
      <c r="E1360" s="659"/>
      <c r="F1360" s="1106" t="str">
        <f t="shared" si="909"/>
        <v>FI's own equity not eliminated</v>
      </c>
      <c r="G1360" s="1226"/>
      <c r="H1360" s="1226"/>
      <c r="I1360" s="1226"/>
      <c r="J1360" s="1226"/>
      <c r="K1360" s="1226"/>
      <c r="L1360" s="1226"/>
      <c r="M1360" s="400">
        <f t="shared" si="913"/>
        <v>0</v>
      </c>
      <c r="N1360" s="1201"/>
      <c r="O1360" s="1202"/>
      <c r="P1360" s="1202"/>
      <c r="Q1360" s="1202"/>
      <c r="R1360" s="1202"/>
      <c r="S1360" s="1202"/>
      <c r="T1360" s="1202"/>
      <c r="U1360" s="1202"/>
      <c r="V1360" s="1202"/>
      <c r="W1360" s="1202"/>
      <c r="X1360" s="1202"/>
      <c r="Y1360" s="1202"/>
      <c r="Z1360" s="1202"/>
      <c r="AA1360" s="1202"/>
      <c r="AB1360" s="1202"/>
      <c r="AC1360" s="1202"/>
      <c r="AD1360" s="1202"/>
      <c r="AE1360" s="1202"/>
      <c r="AF1360" s="1203"/>
    </row>
    <row r="1361" spans="1:32" ht="15" customHeight="1" outlineLevel="1" x14ac:dyDescent="0.2">
      <c r="A1361" s="373">
        <v>326</v>
      </c>
      <c r="B1361" s="658"/>
      <c r="C1361" s="970" t="str">
        <f>C585</f>
        <v>Reverse repo collateral in</v>
      </c>
      <c r="D1361" s="1359"/>
      <c r="E1361" s="1359"/>
      <c r="F1361" s="1359"/>
      <c r="G1361" s="1359"/>
      <c r="H1361" s="1359"/>
      <c r="I1361" s="1359"/>
      <c r="J1361" s="1359"/>
      <c r="K1361" s="1359"/>
      <c r="L1361" s="1359"/>
      <c r="M1361" s="1359"/>
      <c r="N1361" s="1359"/>
      <c r="O1361" s="1359"/>
      <c r="P1361" s="1359"/>
      <c r="Q1361" s="1359"/>
      <c r="R1361" s="1359"/>
      <c r="S1361" s="1359"/>
      <c r="T1361" s="1359"/>
      <c r="U1361" s="1359"/>
      <c r="V1361" s="1359"/>
      <c r="W1361" s="1359"/>
      <c r="X1361" s="1359"/>
      <c r="Y1361" s="1359"/>
      <c r="Z1361" s="1359"/>
      <c r="AA1361" s="1359"/>
      <c r="AB1361" s="1359"/>
      <c r="AC1361" s="1359"/>
      <c r="AD1361" s="1359"/>
      <c r="AE1361" s="1359"/>
      <c r="AF1361" s="1360"/>
    </row>
    <row r="1362" spans="1:32" outlineLevel="1" x14ac:dyDescent="0.2">
      <c r="A1362" s="373">
        <v>232</v>
      </c>
      <c r="B1362" s="658"/>
      <c r="C1362" s="659"/>
      <c r="D1362" s="1103" t="str">
        <f>D586</f>
        <v>Government securities (GS)</v>
      </c>
      <c r="E1362" s="1114"/>
      <c r="F1362" s="1114"/>
      <c r="G1362" s="1114"/>
      <c r="H1362" s="1114"/>
      <c r="I1362" s="1114"/>
      <c r="J1362" s="1114"/>
      <c r="K1362" s="1114"/>
      <c r="L1362" s="1114"/>
      <c r="M1362" s="1114"/>
      <c r="N1362" s="1114"/>
      <c r="O1362" s="1114"/>
      <c r="P1362" s="1114"/>
      <c r="Q1362" s="1114"/>
      <c r="R1362" s="1114"/>
      <c r="S1362" s="1114"/>
      <c r="T1362" s="1114"/>
      <c r="U1362" s="1114"/>
      <c r="V1362" s="1114"/>
      <c r="W1362" s="1114"/>
      <c r="X1362" s="1114"/>
      <c r="Y1362" s="1114"/>
      <c r="Z1362" s="1114"/>
      <c r="AA1362" s="1114"/>
      <c r="AB1362" s="1114"/>
      <c r="AC1362" s="1114"/>
      <c r="AD1362" s="1114"/>
      <c r="AE1362" s="1114"/>
      <c r="AF1362" s="1355"/>
    </row>
    <row r="1363" spans="1:32" outlineLevel="1" x14ac:dyDescent="0.2">
      <c r="A1363" s="373">
        <v>233</v>
      </c>
      <c r="B1363" s="658"/>
      <c r="C1363" s="659"/>
      <c r="D1363" s="659"/>
      <c r="E1363" s="1097" t="str">
        <f>E587</f>
        <v>High rated GS</v>
      </c>
      <c r="F1363" s="1238"/>
      <c r="G1363" s="1238"/>
      <c r="H1363" s="1238"/>
      <c r="I1363" s="1238"/>
      <c r="J1363" s="1238"/>
      <c r="K1363" s="1238"/>
      <c r="L1363" s="1238"/>
      <c r="M1363" s="399">
        <f>SUBTOTAL(9,M1364:M1367)</f>
        <v>0</v>
      </c>
      <c r="N1363" s="402">
        <f t="shared" ref="N1363:AC1363" si="914">SUBTOTAL(9,N1364:N1367)</f>
        <v>0</v>
      </c>
      <c r="O1363" s="406">
        <f t="shared" si="914"/>
        <v>0</v>
      </c>
      <c r="P1363" s="406">
        <f t="shared" si="914"/>
        <v>0</v>
      </c>
      <c r="Q1363" s="407">
        <f t="shared" si="914"/>
        <v>0</v>
      </c>
      <c r="R1363" s="402">
        <f t="shared" si="914"/>
        <v>0</v>
      </c>
      <c r="S1363" s="406">
        <f t="shared" si="914"/>
        <v>0</v>
      </c>
      <c r="T1363" s="405">
        <f t="shared" si="914"/>
        <v>0</v>
      </c>
      <c r="U1363" s="405">
        <f t="shared" si="914"/>
        <v>0</v>
      </c>
      <c r="V1363" s="405">
        <f t="shared" si="914"/>
        <v>0</v>
      </c>
      <c r="W1363" s="405">
        <f t="shared" si="914"/>
        <v>0</v>
      </c>
      <c r="X1363" s="405">
        <f t="shared" si="914"/>
        <v>0</v>
      </c>
      <c r="Y1363" s="405">
        <f t="shared" si="914"/>
        <v>0</v>
      </c>
      <c r="Z1363" s="405">
        <f t="shared" si="914"/>
        <v>0</v>
      </c>
      <c r="AA1363" s="405">
        <f t="shared" si="914"/>
        <v>0</v>
      </c>
      <c r="AB1363" s="403">
        <f t="shared" si="914"/>
        <v>0</v>
      </c>
      <c r="AC1363" s="399">
        <f t="shared" si="914"/>
        <v>0</v>
      </c>
      <c r="AD1363" s="957"/>
      <c r="AE1363" s="852"/>
      <c r="AF1363" s="853"/>
    </row>
    <row r="1364" spans="1:32" ht="15" customHeight="1" outlineLevel="1" x14ac:dyDescent="0.2">
      <c r="A1364" s="373">
        <v>234</v>
      </c>
      <c r="B1364" s="658"/>
      <c r="C1364" s="659"/>
      <c r="D1364" s="659"/>
      <c r="E1364" s="382"/>
      <c r="F1364" s="1106" t="str">
        <f t="shared" ref="F1364:F1367" si="915">F588</f>
        <v xml:space="preserve">Sovereigh &amp; central bank GS </v>
      </c>
      <c r="G1364" s="1226"/>
      <c r="H1364" s="1226"/>
      <c r="I1364" s="1226"/>
      <c r="J1364" s="1226"/>
      <c r="K1364" s="1226"/>
      <c r="L1364" s="1226"/>
      <c r="M1364" s="400">
        <f t="shared" ref="M1364:M1367" si="916">M588</f>
        <v>0</v>
      </c>
      <c r="N1364" s="411">
        <f>M1364*(1-'Appx 1. Ref Rates'!$E8)+N588*(1-'Appx 1. Ref Rates'!$E8)</f>
        <v>0</v>
      </c>
      <c r="O1364" s="414">
        <f>O588*(1-'Appx 1. Ref Rates'!$E8)</f>
        <v>0</v>
      </c>
      <c r="P1364" s="414">
        <f>P588*(1-'Appx 1. Ref Rates'!$E8)</f>
        <v>0</v>
      </c>
      <c r="Q1364" s="415">
        <f>Q588*(1-'Appx 1. Ref Rates'!$E8)</f>
        <v>0</v>
      </c>
      <c r="R1364" s="411">
        <f>R588*(1-'Appx 1. Ref Rates'!$E8)</f>
        <v>0</v>
      </c>
      <c r="S1364" s="413">
        <f>S588*(1-'Appx 1. Ref Rates'!$E8)</f>
        <v>0</v>
      </c>
      <c r="T1364" s="413">
        <f>T588*(1-'Appx 1. Ref Rates'!$E8)</f>
        <v>0</v>
      </c>
      <c r="U1364" s="413">
        <f>U588*(1-'Appx 1. Ref Rates'!$E8)</f>
        <v>0</v>
      </c>
      <c r="V1364" s="413">
        <f>V588*(1-'Appx 1. Ref Rates'!$E8)</f>
        <v>0</v>
      </c>
      <c r="W1364" s="413">
        <f>W588*(1-'Appx 1. Ref Rates'!$E8)</f>
        <v>0</v>
      </c>
      <c r="X1364" s="414">
        <f>X588*(1-'Appx 1. Ref Rates'!$E8)</f>
        <v>0</v>
      </c>
      <c r="Y1364" s="413">
        <f>Y588*(1-'Appx 1. Ref Rates'!$E8)</f>
        <v>0</v>
      </c>
      <c r="Z1364" s="413">
        <f>Z588*(1-'Appx 1. Ref Rates'!$E8)</f>
        <v>0</v>
      </c>
      <c r="AA1364" s="413">
        <f>AA588*(1-'Appx 1. Ref Rates'!$E8)</f>
        <v>0</v>
      </c>
      <c r="AB1364" s="413">
        <f>AB588*(1-'Appx 1. Ref Rates'!$E8)</f>
        <v>0</v>
      </c>
      <c r="AC1364" s="400">
        <f t="shared" ref="AC1364:AC1377" si="917">AC588</f>
        <v>0</v>
      </c>
      <c r="AD1364" s="854"/>
      <c r="AE1364" s="855"/>
      <c r="AF1364" s="856"/>
    </row>
    <row r="1365" spans="1:32" ht="15" customHeight="1" outlineLevel="1" x14ac:dyDescent="0.2">
      <c r="A1365" s="373">
        <v>235</v>
      </c>
      <c r="B1365" s="658"/>
      <c r="C1365" s="659"/>
      <c r="D1365" s="659"/>
      <c r="E1365" s="382"/>
      <c r="F1365" s="1106" t="str">
        <f t="shared" si="915"/>
        <v>State, provincial &amp; agency GS</v>
      </c>
      <c r="G1365" s="1226"/>
      <c r="H1365" s="1226"/>
      <c r="I1365" s="1226"/>
      <c r="J1365" s="1226"/>
      <c r="K1365" s="1226"/>
      <c r="L1365" s="1226"/>
      <c r="M1365" s="400">
        <f t="shared" si="916"/>
        <v>0</v>
      </c>
      <c r="N1365" s="411">
        <f>M1365*(1-'Appx 1. Ref Rates'!$E9)+N589*(1-'Appx 1. Ref Rates'!$E9)</f>
        <v>0</v>
      </c>
      <c r="O1365" s="414">
        <f>O589*(1-'Appx 1. Ref Rates'!$E9)</f>
        <v>0</v>
      </c>
      <c r="P1365" s="414">
        <f>P589*(1-'Appx 1. Ref Rates'!$E9)</f>
        <v>0</v>
      </c>
      <c r="Q1365" s="415">
        <f>Q589*(1-'Appx 1. Ref Rates'!$E9)</f>
        <v>0</v>
      </c>
      <c r="R1365" s="411">
        <f>R589*(1-'Appx 1. Ref Rates'!$E9)</f>
        <v>0</v>
      </c>
      <c r="S1365" s="413">
        <f>S589*(1-'Appx 1. Ref Rates'!$E9)</f>
        <v>0</v>
      </c>
      <c r="T1365" s="413">
        <f>T589*(1-'Appx 1. Ref Rates'!$E9)</f>
        <v>0</v>
      </c>
      <c r="U1365" s="413">
        <f>U589*(1-'Appx 1. Ref Rates'!$E9)</f>
        <v>0</v>
      </c>
      <c r="V1365" s="413">
        <f>V589*(1-'Appx 1. Ref Rates'!$E9)</f>
        <v>0</v>
      </c>
      <c r="W1365" s="413">
        <f>W589*(1-'Appx 1. Ref Rates'!$E9)</f>
        <v>0</v>
      </c>
      <c r="X1365" s="414">
        <f>X589*(1-'Appx 1. Ref Rates'!$E9)</f>
        <v>0</v>
      </c>
      <c r="Y1365" s="413">
        <f>Y589*(1-'Appx 1. Ref Rates'!$E9)</f>
        <v>0</v>
      </c>
      <c r="Z1365" s="413">
        <f>Z589*(1-'Appx 1. Ref Rates'!$E9)</f>
        <v>0</v>
      </c>
      <c r="AA1365" s="413">
        <f>AA589*(1-'Appx 1. Ref Rates'!$E9)</f>
        <v>0</v>
      </c>
      <c r="AB1365" s="413">
        <f>AB589*(1-'Appx 1. Ref Rates'!$E9)</f>
        <v>0</v>
      </c>
      <c r="AC1365" s="400">
        <f t="shared" si="917"/>
        <v>0</v>
      </c>
      <c r="AD1365" s="854"/>
      <c r="AE1365" s="855"/>
      <c r="AF1365" s="856"/>
    </row>
    <row r="1366" spans="1:32" ht="15" customHeight="1" outlineLevel="1" x14ac:dyDescent="0.2">
      <c r="A1366" s="373">
        <v>236</v>
      </c>
      <c r="B1366" s="658"/>
      <c r="C1366" s="659"/>
      <c r="D1366" s="377"/>
      <c r="E1366" s="381"/>
      <c r="F1366" s="1106" t="str">
        <f t="shared" si="915"/>
        <v>State municipal GS</v>
      </c>
      <c r="G1366" s="1226"/>
      <c r="H1366" s="1226"/>
      <c r="I1366" s="1226"/>
      <c r="J1366" s="1226"/>
      <c r="K1366" s="1226"/>
      <c r="L1366" s="1226"/>
      <c r="M1366" s="400">
        <f t="shared" si="916"/>
        <v>0</v>
      </c>
      <c r="N1366" s="411">
        <f>M1366*(1-'Appx 1. Ref Rates'!$E10)+N590*(1-'Appx 1. Ref Rates'!$E10)</f>
        <v>0</v>
      </c>
      <c r="O1366" s="414">
        <f>O590*(1-'Appx 1. Ref Rates'!$E10)</f>
        <v>0</v>
      </c>
      <c r="P1366" s="414">
        <f>P590*(1-'Appx 1. Ref Rates'!$E10)</f>
        <v>0</v>
      </c>
      <c r="Q1366" s="415">
        <f>Q590*(1-'Appx 1. Ref Rates'!$E10)</f>
        <v>0</v>
      </c>
      <c r="R1366" s="411">
        <f>R590*(1-'Appx 1. Ref Rates'!$E10)</f>
        <v>0</v>
      </c>
      <c r="S1366" s="413">
        <f>S590*(1-'Appx 1. Ref Rates'!$E10)</f>
        <v>0</v>
      </c>
      <c r="T1366" s="413">
        <f>T590*(1-'Appx 1. Ref Rates'!$E10)</f>
        <v>0</v>
      </c>
      <c r="U1366" s="413">
        <f>U590*(1-'Appx 1. Ref Rates'!$E10)</f>
        <v>0</v>
      </c>
      <c r="V1366" s="413">
        <f>V590*(1-'Appx 1. Ref Rates'!$E10)</f>
        <v>0</v>
      </c>
      <c r="W1366" s="413">
        <f>W590*(1-'Appx 1. Ref Rates'!$E10)</f>
        <v>0</v>
      </c>
      <c r="X1366" s="414">
        <f>X590*(1-'Appx 1. Ref Rates'!$E10)</f>
        <v>0</v>
      </c>
      <c r="Y1366" s="413">
        <f>Y590*(1-'Appx 1. Ref Rates'!$E10)</f>
        <v>0</v>
      </c>
      <c r="Z1366" s="413">
        <f>Z590*(1-'Appx 1. Ref Rates'!$E10)</f>
        <v>0</v>
      </c>
      <c r="AA1366" s="413">
        <f>AA590*(1-'Appx 1. Ref Rates'!$E10)</f>
        <v>0</v>
      </c>
      <c r="AB1366" s="413">
        <f>AB590*(1-'Appx 1. Ref Rates'!$E10)</f>
        <v>0</v>
      </c>
      <c r="AC1366" s="400">
        <f t="shared" si="917"/>
        <v>0</v>
      </c>
      <c r="AD1366" s="854"/>
      <c r="AE1366" s="855"/>
      <c r="AF1366" s="856"/>
    </row>
    <row r="1367" spans="1:32" ht="15" customHeight="1" outlineLevel="1" x14ac:dyDescent="0.2">
      <c r="A1367" s="373">
        <v>237</v>
      </c>
      <c r="B1367" s="658"/>
      <c r="C1367" s="659"/>
      <c r="D1367" s="659"/>
      <c r="E1367" s="660"/>
      <c r="F1367" s="1106" t="str">
        <f t="shared" si="915"/>
        <v>Supranational and multilateral development bank GS</v>
      </c>
      <c r="G1367" s="1226"/>
      <c r="H1367" s="1226"/>
      <c r="I1367" s="1226"/>
      <c r="J1367" s="1226"/>
      <c r="K1367" s="1226"/>
      <c r="L1367" s="1226"/>
      <c r="M1367" s="400">
        <f t="shared" si="916"/>
        <v>0</v>
      </c>
      <c r="N1367" s="411">
        <f>M1367*(1-'Appx 1. Ref Rates'!$E11)+N591*(1-'Appx 1. Ref Rates'!$E11)</f>
        <v>0</v>
      </c>
      <c r="O1367" s="414">
        <f>O591*(1-'Appx 1. Ref Rates'!$E11)</f>
        <v>0</v>
      </c>
      <c r="P1367" s="414">
        <f>P591*(1-'Appx 1. Ref Rates'!$E11)</f>
        <v>0</v>
      </c>
      <c r="Q1367" s="415">
        <f>Q591*(1-'Appx 1. Ref Rates'!$E11)</f>
        <v>0</v>
      </c>
      <c r="R1367" s="411">
        <f>R591*(1-'Appx 1. Ref Rates'!$E11)</f>
        <v>0</v>
      </c>
      <c r="S1367" s="413">
        <f>S591*(1-'Appx 1. Ref Rates'!$E11)</f>
        <v>0</v>
      </c>
      <c r="T1367" s="413">
        <f>T591*(1-'Appx 1. Ref Rates'!$E11)</f>
        <v>0</v>
      </c>
      <c r="U1367" s="413">
        <f>U591*(1-'Appx 1. Ref Rates'!$E11)</f>
        <v>0</v>
      </c>
      <c r="V1367" s="413">
        <f>V591*(1-'Appx 1. Ref Rates'!$E11)</f>
        <v>0</v>
      </c>
      <c r="W1367" s="413">
        <f>W591*(1-'Appx 1. Ref Rates'!$E11)</f>
        <v>0</v>
      </c>
      <c r="X1367" s="414">
        <f>X591*(1-'Appx 1. Ref Rates'!$E11)</f>
        <v>0</v>
      </c>
      <c r="Y1367" s="413">
        <f>Y591*(1-'Appx 1. Ref Rates'!$E11)</f>
        <v>0</v>
      </c>
      <c r="Z1367" s="413">
        <f>Z591*(1-'Appx 1. Ref Rates'!$E11)</f>
        <v>0</v>
      </c>
      <c r="AA1367" s="413">
        <f>AA591*(1-'Appx 1. Ref Rates'!$E11)</f>
        <v>0</v>
      </c>
      <c r="AB1367" s="413">
        <f>AB591*(1-'Appx 1. Ref Rates'!$E11)</f>
        <v>0</v>
      </c>
      <c r="AC1367" s="400">
        <f t="shared" si="917"/>
        <v>0</v>
      </c>
      <c r="AD1367" s="854"/>
      <c r="AE1367" s="855"/>
      <c r="AF1367" s="856"/>
    </row>
    <row r="1368" spans="1:32" ht="15.75" outlineLevel="1" x14ac:dyDescent="0.2">
      <c r="A1368" s="373">
        <v>238</v>
      </c>
      <c r="B1368" s="658"/>
      <c r="C1368" s="659"/>
      <c r="D1368" s="383"/>
      <c r="E1368" s="1100" t="str">
        <f>E592</f>
        <v>Medium rated GS</v>
      </c>
      <c r="F1368" s="1237"/>
      <c r="G1368" s="1237"/>
      <c r="H1368" s="1237"/>
      <c r="I1368" s="1237"/>
      <c r="J1368" s="1237"/>
      <c r="K1368" s="1237"/>
      <c r="L1368" s="1237"/>
      <c r="M1368" s="399">
        <f>SUBTOTAL(9,M1369:M1372)</f>
        <v>0</v>
      </c>
      <c r="N1368" s="402">
        <f t="shared" ref="N1368:AC1368" si="918">SUBTOTAL(9,N1369:N1372)</f>
        <v>0</v>
      </c>
      <c r="O1368" s="406">
        <f t="shared" si="918"/>
        <v>0</v>
      </c>
      <c r="P1368" s="406">
        <f t="shared" si="918"/>
        <v>0</v>
      </c>
      <c r="Q1368" s="407">
        <f t="shared" si="918"/>
        <v>0</v>
      </c>
      <c r="R1368" s="402">
        <f t="shared" si="918"/>
        <v>0</v>
      </c>
      <c r="S1368" s="406">
        <f t="shared" si="918"/>
        <v>0</v>
      </c>
      <c r="T1368" s="405">
        <f t="shared" si="918"/>
        <v>0</v>
      </c>
      <c r="U1368" s="405">
        <f t="shared" si="918"/>
        <v>0</v>
      </c>
      <c r="V1368" s="405">
        <f t="shared" si="918"/>
        <v>0</v>
      </c>
      <c r="W1368" s="405">
        <f t="shared" si="918"/>
        <v>0</v>
      </c>
      <c r="X1368" s="405">
        <f t="shared" si="918"/>
        <v>0</v>
      </c>
      <c r="Y1368" s="405">
        <f t="shared" si="918"/>
        <v>0</v>
      </c>
      <c r="Z1368" s="405">
        <f t="shared" si="918"/>
        <v>0</v>
      </c>
      <c r="AA1368" s="405">
        <f t="shared" si="918"/>
        <v>0</v>
      </c>
      <c r="AB1368" s="403">
        <f t="shared" si="918"/>
        <v>0</v>
      </c>
      <c r="AC1368" s="399">
        <f t="shared" si="918"/>
        <v>0</v>
      </c>
      <c r="AD1368" s="854"/>
      <c r="AE1368" s="855"/>
      <c r="AF1368" s="856"/>
    </row>
    <row r="1369" spans="1:32" ht="15" customHeight="1" outlineLevel="1" x14ac:dyDescent="0.2">
      <c r="A1369" s="373">
        <v>239</v>
      </c>
      <c r="B1369" s="658"/>
      <c r="C1369" s="659"/>
      <c r="D1369" s="650"/>
      <c r="E1369" s="650"/>
      <c r="F1369" s="1106" t="str">
        <f t="shared" ref="F1369:F1372" si="919">F593</f>
        <v xml:space="preserve">Sovereigh &amp; central bank GS </v>
      </c>
      <c r="G1369" s="1226"/>
      <c r="H1369" s="1226"/>
      <c r="I1369" s="1226"/>
      <c r="J1369" s="1226"/>
      <c r="K1369" s="1226"/>
      <c r="L1369" s="1226"/>
      <c r="M1369" s="400">
        <f t="shared" ref="M1369:M1372" si="920">M593</f>
        <v>0</v>
      </c>
      <c r="N1369" s="411">
        <f>M1369*(1-'Appx 1. Ref Rates'!$E13)+N593*(1-'Appx 1. Ref Rates'!$E13)</f>
        <v>0</v>
      </c>
      <c r="O1369" s="414">
        <f>O593*(1-'Appx 1. Ref Rates'!$E13)</f>
        <v>0</v>
      </c>
      <c r="P1369" s="414">
        <f>P593*(1-'Appx 1. Ref Rates'!$E13)</f>
        <v>0</v>
      </c>
      <c r="Q1369" s="415">
        <f>Q593*(1-'Appx 1. Ref Rates'!$E13)</f>
        <v>0</v>
      </c>
      <c r="R1369" s="411">
        <f>R593*(1-'Appx 1. Ref Rates'!$E13)</f>
        <v>0</v>
      </c>
      <c r="S1369" s="413">
        <f>S593*(1-'Appx 1. Ref Rates'!$E13)</f>
        <v>0</v>
      </c>
      <c r="T1369" s="413">
        <f>T593*(1-'Appx 1. Ref Rates'!$E13)</f>
        <v>0</v>
      </c>
      <c r="U1369" s="413">
        <f>U593*(1-'Appx 1. Ref Rates'!$E13)</f>
        <v>0</v>
      </c>
      <c r="V1369" s="413">
        <f>V593*(1-'Appx 1. Ref Rates'!$E13)</f>
        <v>0</v>
      </c>
      <c r="W1369" s="413">
        <f>W593*(1-'Appx 1. Ref Rates'!$E13)</f>
        <v>0</v>
      </c>
      <c r="X1369" s="414">
        <f>X593*(1-'Appx 1. Ref Rates'!$E13)</f>
        <v>0</v>
      </c>
      <c r="Y1369" s="413">
        <f>Y593*(1-'Appx 1. Ref Rates'!$E13)</f>
        <v>0</v>
      </c>
      <c r="Z1369" s="413">
        <f>Z593*(1-'Appx 1. Ref Rates'!$E13)</f>
        <v>0</v>
      </c>
      <c r="AA1369" s="413">
        <f>AA593*(1-'Appx 1. Ref Rates'!$E13)</f>
        <v>0</v>
      </c>
      <c r="AB1369" s="413">
        <f>AB593*(1-'Appx 1. Ref Rates'!$E13)</f>
        <v>0</v>
      </c>
      <c r="AC1369" s="400">
        <f t="shared" si="917"/>
        <v>0</v>
      </c>
      <c r="AD1369" s="854"/>
      <c r="AE1369" s="855"/>
      <c r="AF1369" s="856"/>
    </row>
    <row r="1370" spans="1:32" ht="15" customHeight="1" outlineLevel="1" x14ac:dyDescent="0.2">
      <c r="A1370" s="373">
        <v>240</v>
      </c>
      <c r="B1370" s="658"/>
      <c r="C1370" s="659"/>
      <c r="D1370" s="650"/>
      <c r="E1370" s="650"/>
      <c r="F1370" s="1106" t="str">
        <f t="shared" si="919"/>
        <v>State, provincial &amp; agency GS</v>
      </c>
      <c r="G1370" s="1226"/>
      <c r="H1370" s="1226"/>
      <c r="I1370" s="1226"/>
      <c r="J1370" s="1226"/>
      <c r="K1370" s="1226"/>
      <c r="L1370" s="1226"/>
      <c r="M1370" s="400">
        <f t="shared" si="920"/>
        <v>0</v>
      </c>
      <c r="N1370" s="411">
        <f>M1370*(1-'Appx 1. Ref Rates'!$E14)+N594*(1-'Appx 1. Ref Rates'!$E14)</f>
        <v>0</v>
      </c>
      <c r="O1370" s="414">
        <f>O594*(1-'Appx 1. Ref Rates'!$E14)</f>
        <v>0</v>
      </c>
      <c r="P1370" s="414">
        <f>P594*(1-'Appx 1. Ref Rates'!$E14)</f>
        <v>0</v>
      </c>
      <c r="Q1370" s="415">
        <f>Q594*(1-'Appx 1. Ref Rates'!$E14)</f>
        <v>0</v>
      </c>
      <c r="R1370" s="411">
        <f>R594*(1-'Appx 1. Ref Rates'!$E14)</f>
        <v>0</v>
      </c>
      <c r="S1370" s="413">
        <f>S594*(1-'Appx 1. Ref Rates'!$E14)</f>
        <v>0</v>
      </c>
      <c r="T1370" s="413">
        <f>T594*(1-'Appx 1. Ref Rates'!$E14)</f>
        <v>0</v>
      </c>
      <c r="U1370" s="413">
        <f>U594*(1-'Appx 1. Ref Rates'!$E14)</f>
        <v>0</v>
      </c>
      <c r="V1370" s="413">
        <f>V594*(1-'Appx 1. Ref Rates'!$E14)</f>
        <v>0</v>
      </c>
      <c r="W1370" s="413">
        <f>W594*(1-'Appx 1. Ref Rates'!$E14)</f>
        <v>0</v>
      </c>
      <c r="X1370" s="414">
        <f>X594*(1-'Appx 1. Ref Rates'!$E14)</f>
        <v>0</v>
      </c>
      <c r="Y1370" s="413">
        <f>Y594*(1-'Appx 1. Ref Rates'!$E14)</f>
        <v>0</v>
      </c>
      <c r="Z1370" s="413">
        <f>Z594*(1-'Appx 1. Ref Rates'!$E14)</f>
        <v>0</v>
      </c>
      <c r="AA1370" s="413">
        <f>AA594*(1-'Appx 1. Ref Rates'!$E14)</f>
        <v>0</v>
      </c>
      <c r="AB1370" s="413">
        <f>AB594*(1-'Appx 1. Ref Rates'!$E14)</f>
        <v>0</v>
      </c>
      <c r="AC1370" s="400">
        <f t="shared" si="917"/>
        <v>0</v>
      </c>
      <c r="AD1370" s="854"/>
      <c r="AE1370" s="855"/>
      <c r="AF1370" s="856"/>
    </row>
    <row r="1371" spans="1:32" ht="15" customHeight="1" outlineLevel="1" x14ac:dyDescent="0.2">
      <c r="A1371" s="373">
        <v>241</v>
      </c>
      <c r="B1371" s="658"/>
      <c r="C1371" s="659"/>
      <c r="D1371" s="384"/>
      <c r="E1371" s="384"/>
      <c r="F1371" s="1106" t="str">
        <f t="shared" si="919"/>
        <v>State municipal GS</v>
      </c>
      <c r="G1371" s="1226"/>
      <c r="H1371" s="1226"/>
      <c r="I1371" s="1226"/>
      <c r="J1371" s="1226"/>
      <c r="K1371" s="1226"/>
      <c r="L1371" s="1226"/>
      <c r="M1371" s="400">
        <f t="shared" si="920"/>
        <v>0</v>
      </c>
      <c r="N1371" s="411">
        <f>M1371*(1-'Appx 1. Ref Rates'!$E15)+N595*(1-'Appx 1. Ref Rates'!$E15)</f>
        <v>0</v>
      </c>
      <c r="O1371" s="414">
        <f>O595*(1-'Appx 1. Ref Rates'!$E15)</f>
        <v>0</v>
      </c>
      <c r="P1371" s="414">
        <f>P595*(1-'Appx 1. Ref Rates'!$E15)</f>
        <v>0</v>
      </c>
      <c r="Q1371" s="415">
        <f>Q595*(1-'Appx 1. Ref Rates'!$E15)</f>
        <v>0</v>
      </c>
      <c r="R1371" s="411">
        <f>R595*(1-'Appx 1. Ref Rates'!$E15)</f>
        <v>0</v>
      </c>
      <c r="S1371" s="413">
        <f>S595*(1-'Appx 1. Ref Rates'!$E15)</f>
        <v>0</v>
      </c>
      <c r="T1371" s="413">
        <f>T595*(1-'Appx 1. Ref Rates'!$E15)</f>
        <v>0</v>
      </c>
      <c r="U1371" s="413">
        <f>U595*(1-'Appx 1. Ref Rates'!$E15)</f>
        <v>0</v>
      </c>
      <c r="V1371" s="413">
        <f>V595*(1-'Appx 1. Ref Rates'!$E15)</f>
        <v>0</v>
      </c>
      <c r="W1371" s="413">
        <f>W595*(1-'Appx 1. Ref Rates'!$E15)</f>
        <v>0</v>
      </c>
      <c r="X1371" s="414">
        <f>X595*(1-'Appx 1. Ref Rates'!$E15)</f>
        <v>0</v>
      </c>
      <c r="Y1371" s="413">
        <f>Y595*(1-'Appx 1. Ref Rates'!$E15)</f>
        <v>0</v>
      </c>
      <c r="Z1371" s="413">
        <f>Z595*(1-'Appx 1. Ref Rates'!$E15)</f>
        <v>0</v>
      </c>
      <c r="AA1371" s="413">
        <f>AA595*(1-'Appx 1. Ref Rates'!$E15)</f>
        <v>0</v>
      </c>
      <c r="AB1371" s="413">
        <f>AB595*(1-'Appx 1. Ref Rates'!$E15)</f>
        <v>0</v>
      </c>
      <c r="AC1371" s="400">
        <f t="shared" si="917"/>
        <v>0</v>
      </c>
      <c r="AD1371" s="854"/>
      <c r="AE1371" s="855"/>
      <c r="AF1371" s="856"/>
    </row>
    <row r="1372" spans="1:32" ht="15" customHeight="1" outlineLevel="1" x14ac:dyDescent="0.2">
      <c r="A1372" s="373">
        <v>242</v>
      </c>
      <c r="B1372" s="658"/>
      <c r="C1372" s="659"/>
      <c r="D1372" s="377"/>
      <c r="E1372" s="377"/>
      <c r="F1372" s="1106" t="str">
        <f t="shared" si="919"/>
        <v>Supranational and multilateral development bank GS</v>
      </c>
      <c r="G1372" s="1226"/>
      <c r="H1372" s="1226"/>
      <c r="I1372" s="1226"/>
      <c r="J1372" s="1226"/>
      <c r="K1372" s="1226"/>
      <c r="L1372" s="1226"/>
      <c r="M1372" s="400">
        <f t="shared" si="920"/>
        <v>0</v>
      </c>
      <c r="N1372" s="411">
        <f>M1372*(1-'Appx 1. Ref Rates'!$E16)+N596*(1-'Appx 1. Ref Rates'!$E16)</f>
        <v>0</v>
      </c>
      <c r="O1372" s="414">
        <f>O596*(1-'Appx 1. Ref Rates'!$E16)</f>
        <v>0</v>
      </c>
      <c r="P1372" s="414">
        <f>P596*(1-'Appx 1. Ref Rates'!$E16)</f>
        <v>0</v>
      </c>
      <c r="Q1372" s="415">
        <f>Q596*(1-'Appx 1. Ref Rates'!$E16)</f>
        <v>0</v>
      </c>
      <c r="R1372" s="411">
        <f>R596*(1-'Appx 1. Ref Rates'!$E16)</f>
        <v>0</v>
      </c>
      <c r="S1372" s="413">
        <f>S596*(1-'Appx 1. Ref Rates'!$E16)</f>
        <v>0</v>
      </c>
      <c r="T1372" s="413">
        <f>T596*(1-'Appx 1. Ref Rates'!$E16)</f>
        <v>0</v>
      </c>
      <c r="U1372" s="413">
        <f>U596*(1-'Appx 1. Ref Rates'!$E16)</f>
        <v>0</v>
      </c>
      <c r="V1372" s="413">
        <f>V596*(1-'Appx 1. Ref Rates'!$E16)</f>
        <v>0</v>
      </c>
      <c r="W1372" s="413">
        <f>W596*(1-'Appx 1. Ref Rates'!$E16)</f>
        <v>0</v>
      </c>
      <c r="X1372" s="414">
        <f>X596*(1-'Appx 1. Ref Rates'!$E16)</f>
        <v>0</v>
      </c>
      <c r="Y1372" s="413">
        <f>Y596*(1-'Appx 1. Ref Rates'!$E16)</f>
        <v>0</v>
      </c>
      <c r="Z1372" s="413">
        <f>Z596*(1-'Appx 1. Ref Rates'!$E16)</f>
        <v>0</v>
      </c>
      <c r="AA1372" s="413">
        <f>AA596*(1-'Appx 1. Ref Rates'!$E16)</f>
        <v>0</v>
      </c>
      <c r="AB1372" s="413">
        <f>AB596*(1-'Appx 1. Ref Rates'!$E16)</f>
        <v>0</v>
      </c>
      <c r="AC1372" s="400">
        <f t="shared" si="917"/>
        <v>0</v>
      </c>
      <c r="AD1372" s="854"/>
      <c r="AE1372" s="855"/>
      <c r="AF1372" s="856"/>
    </row>
    <row r="1373" spans="1:32" ht="15.75" customHeight="1" outlineLevel="1" x14ac:dyDescent="0.2">
      <c r="A1373" s="373">
        <v>243</v>
      </c>
      <c r="B1373" s="658"/>
      <c r="C1373" s="659"/>
      <c r="D1373" s="384"/>
      <c r="E1373" s="1100" t="str">
        <f>E597</f>
        <v>Low or not rated GS</v>
      </c>
      <c r="F1373" s="1237"/>
      <c r="G1373" s="1237"/>
      <c r="H1373" s="1237"/>
      <c r="I1373" s="1237"/>
      <c r="J1373" s="1237"/>
      <c r="K1373" s="1237"/>
      <c r="L1373" s="1237"/>
      <c r="M1373" s="399">
        <f>SUBTOTAL(9,M1374:M1377)</f>
        <v>0</v>
      </c>
      <c r="N1373" s="402">
        <f t="shared" ref="N1373:AC1373" si="921">SUBTOTAL(9,N1374:N1377)</f>
        <v>0</v>
      </c>
      <c r="O1373" s="406">
        <f t="shared" si="921"/>
        <v>0</v>
      </c>
      <c r="P1373" s="406">
        <f t="shared" si="921"/>
        <v>0</v>
      </c>
      <c r="Q1373" s="407">
        <f t="shared" si="921"/>
        <v>0</v>
      </c>
      <c r="R1373" s="402">
        <f t="shared" si="921"/>
        <v>0</v>
      </c>
      <c r="S1373" s="406">
        <f t="shared" si="921"/>
        <v>0</v>
      </c>
      <c r="T1373" s="405">
        <f t="shared" si="921"/>
        <v>0</v>
      </c>
      <c r="U1373" s="405">
        <f t="shared" si="921"/>
        <v>0</v>
      </c>
      <c r="V1373" s="405">
        <f t="shared" si="921"/>
        <v>0</v>
      </c>
      <c r="W1373" s="405">
        <f t="shared" si="921"/>
        <v>0</v>
      </c>
      <c r="X1373" s="405">
        <f t="shared" si="921"/>
        <v>0</v>
      </c>
      <c r="Y1373" s="405">
        <f t="shared" si="921"/>
        <v>0</v>
      </c>
      <c r="Z1373" s="405">
        <f t="shared" si="921"/>
        <v>0</v>
      </c>
      <c r="AA1373" s="405">
        <f t="shared" si="921"/>
        <v>0</v>
      </c>
      <c r="AB1373" s="403">
        <f t="shared" si="921"/>
        <v>0</v>
      </c>
      <c r="AC1373" s="399">
        <f t="shared" si="921"/>
        <v>0</v>
      </c>
      <c r="AD1373" s="854"/>
      <c r="AE1373" s="855"/>
      <c r="AF1373" s="856"/>
    </row>
    <row r="1374" spans="1:32" ht="15" customHeight="1" outlineLevel="1" x14ac:dyDescent="0.2">
      <c r="A1374" s="373">
        <v>244</v>
      </c>
      <c r="B1374" s="658"/>
      <c r="C1374" s="659"/>
      <c r="D1374" s="650"/>
      <c r="E1374" s="650"/>
      <c r="F1374" s="1106" t="str">
        <f t="shared" ref="F1374:F1377" si="922">F598</f>
        <v xml:space="preserve">Sovereigh &amp; central bank GS </v>
      </c>
      <c r="G1374" s="1226"/>
      <c r="H1374" s="1226"/>
      <c r="I1374" s="1226"/>
      <c r="J1374" s="1226"/>
      <c r="K1374" s="1226"/>
      <c r="L1374" s="1226"/>
      <c r="M1374" s="400">
        <f t="shared" ref="M1374:M1377" si="923">M598</f>
        <v>0</v>
      </c>
      <c r="N1374" s="411">
        <f>M1374*(1-'Appx 1. Ref Rates'!$E18)+N598*(1-'Appx 1. Ref Rates'!$E18)</f>
        <v>0</v>
      </c>
      <c r="O1374" s="414">
        <f>O598*(1-'Appx 1. Ref Rates'!$E18)</f>
        <v>0</v>
      </c>
      <c r="P1374" s="414">
        <f>P598*(1-'Appx 1. Ref Rates'!$E18)</f>
        <v>0</v>
      </c>
      <c r="Q1374" s="415">
        <f>Q598*(1-'Appx 1. Ref Rates'!$E18)</f>
        <v>0</v>
      </c>
      <c r="R1374" s="411">
        <f>R598*(1-'Appx 1. Ref Rates'!$E18)</f>
        <v>0</v>
      </c>
      <c r="S1374" s="413">
        <f>S598*(1-'Appx 1. Ref Rates'!$E18)</f>
        <v>0</v>
      </c>
      <c r="T1374" s="413">
        <f>T598*(1-'Appx 1. Ref Rates'!$E18)</f>
        <v>0</v>
      </c>
      <c r="U1374" s="413">
        <f>U598*(1-'Appx 1. Ref Rates'!$E18)</f>
        <v>0</v>
      </c>
      <c r="V1374" s="413">
        <f>V598*(1-'Appx 1. Ref Rates'!$E18)</f>
        <v>0</v>
      </c>
      <c r="W1374" s="413">
        <f>W598*(1-'Appx 1. Ref Rates'!$E18)</f>
        <v>0</v>
      </c>
      <c r="X1374" s="414">
        <f>X598*(1-'Appx 1. Ref Rates'!$E18)</f>
        <v>0</v>
      </c>
      <c r="Y1374" s="413">
        <f>Y598*(1-'Appx 1. Ref Rates'!$E18)</f>
        <v>0</v>
      </c>
      <c r="Z1374" s="413">
        <f>Z598*(1-'Appx 1. Ref Rates'!$E18)</f>
        <v>0</v>
      </c>
      <c r="AA1374" s="413">
        <f>AA598*(1-'Appx 1. Ref Rates'!$E18)</f>
        <v>0</v>
      </c>
      <c r="AB1374" s="413">
        <f>AB598*(1-'Appx 1. Ref Rates'!$E18)</f>
        <v>0</v>
      </c>
      <c r="AC1374" s="400">
        <f t="shared" si="917"/>
        <v>0</v>
      </c>
      <c r="AD1374" s="854"/>
      <c r="AE1374" s="855"/>
      <c r="AF1374" s="856"/>
    </row>
    <row r="1375" spans="1:32" ht="15" customHeight="1" outlineLevel="1" x14ac:dyDescent="0.2">
      <c r="A1375" s="373">
        <v>245</v>
      </c>
      <c r="B1375" s="658"/>
      <c r="C1375" s="659"/>
      <c r="D1375" s="385"/>
      <c r="E1375" s="385"/>
      <c r="F1375" s="1106" t="str">
        <f t="shared" si="922"/>
        <v>State, provincial &amp; agency GS</v>
      </c>
      <c r="G1375" s="1226"/>
      <c r="H1375" s="1226"/>
      <c r="I1375" s="1226"/>
      <c r="J1375" s="1226"/>
      <c r="K1375" s="1226"/>
      <c r="L1375" s="1226"/>
      <c r="M1375" s="400">
        <f t="shared" si="923"/>
        <v>0</v>
      </c>
      <c r="N1375" s="411">
        <f>M1375*(1-'Appx 1. Ref Rates'!$E19)+N599*(1-'Appx 1. Ref Rates'!$E19)</f>
        <v>0</v>
      </c>
      <c r="O1375" s="414">
        <f>O599*(1-'Appx 1. Ref Rates'!$E19)</f>
        <v>0</v>
      </c>
      <c r="P1375" s="414">
        <f>P599*(1-'Appx 1. Ref Rates'!$E19)</f>
        <v>0</v>
      </c>
      <c r="Q1375" s="415">
        <f>Q599*(1-'Appx 1. Ref Rates'!$E19)</f>
        <v>0</v>
      </c>
      <c r="R1375" s="411">
        <f>R599*(1-'Appx 1. Ref Rates'!$E19)</f>
        <v>0</v>
      </c>
      <c r="S1375" s="413">
        <f>S599*(1-'Appx 1. Ref Rates'!$E19)</f>
        <v>0</v>
      </c>
      <c r="T1375" s="413">
        <f>T599*(1-'Appx 1. Ref Rates'!$E19)</f>
        <v>0</v>
      </c>
      <c r="U1375" s="413">
        <f>U599*(1-'Appx 1. Ref Rates'!$E19)</f>
        <v>0</v>
      </c>
      <c r="V1375" s="413">
        <f>V599*(1-'Appx 1. Ref Rates'!$E19)</f>
        <v>0</v>
      </c>
      <c r="W1375" s="413">
        <f>W599*(1-'Appx 1. Ref Rates'!$E19)</f>
        <v>0</v>
      </c>
      <c r="X1375" s="414">
        <f>X599*(1-'Appx 1. Ref Rates'!$E19)</f>
        <v>0</v>
      </c>
      <c r="Y1375" s="413">
        <f>Y599*(1-'Appx 1. Ref Rates'!$E19)</f>
        <v>0</v>
      </c>
      <c r="Z1375" s="413">
        <f>Z599*(1-'Appx 1. Ref Rates'!$E19)</f>
        <v>0</v>
      </c>
      <c r="AA1375" s="413">
        <f>AA599*(1-'Appx 1. Ref Rates'!$E19)</f>
        <v>0</v>
      </c>
      <c r="AB1375" s="413">
        <f>AB599*(1-'Appx 1. Ref Rates'!$E19)</f>
        <v>0</v>
      </c>
      <c r="AC1375" s="400">
        <f t="shared" si="917"/>
        <v>0</v>
      </c>
      <c r="AD1375" s="854"/>
      <c r="AE1375" s="855"/>
      <c r="AF1375" s="856"/>
    </row>
    <row r="1376" spans="1:32" ht="15" customHeight="1" outlineLevel="1" x14ac:dyDescent="0.2">
      <c r="A1376" s="373">
        <v>246</v>
      </c>
      <c r="B1376" s="658"/>
      <c r="C1376" s="659"/>
      <c r="D1376" s="385"/>
      <c r="E1376" s="385"/>
      <c r="F1376" s="1106" t="str">
        <f t="shared" si="922"/>
        <v>State municipal GS</v>
      </c>
      <c r="G1376" s="1226"/>
      <c r="H1376" s="1226"/>
      <c r="I1376" s="1226"/>
      <c r="J1376" s="1226"/>
      <c r="K1376" s="1226"/>
      <c r="L1376" s="1226"/>
      <c r="M1376" s="400">
        <f t="shared" si="923"/>
        <v>0</v>
      </c>
      <c r="N1376" s="411">
        <f>M1376*(1-'Appx 1. Ref Rates'!$E20)+N600*(1-'Appx 1. Ref Rates'!$E20)</f>
        <v>0</v>
      </c>
      <c r="O1376" s="414">
        <f>O600*(1-'Appx 1. Ref Rates'!$E20)</f>
        <v>0</v>
      </c>
      <c r="P1376" s="414">
        <f>P600*(1-'Appx 1. Ref Rates'!$E20)</f>
        <v>0</v>
      </c>
      <c r="Q1376" s="415">
        <f>Q600*(1-'Appx 1. Ref Rates'!$E20)</f>
        <v>0</v>
      </c>
      <c r="R1376" s="411">
        <f>R600*(1-'Appx 1. Ref Rates'!$E20)</f>
        <v>0</v>
      </c>
      <c r="S1376" s="413">
        <f>S600*(1-'Appx 1. Ref Rates'!$E20)</f>
        <v>0</v>
      </c>
      <c r="T1376" s="413">
        <f>T600*(1-'Appx 1. Ref Rates'!$E20)</f>
        <v>0</v>
      </c>
      <c r="U1376" s="413">
        <f>U600*(1-'Appx 1. Ref Rates'!$E20)</f>
        <v>0</v>
      </c>
      <c r="V1376" s="413">
        <f>V600*(1-'Appx 1. Ref Rates'!$E20)</f>
        <v>0</v>
      </c>
      <c r="W1376" s="413">
        <f>W600*(1-'Appx 1. Ref Rates'!$E20)</f>
        <v>0</v>
      </c>
      <c r="X1376" s="414">
        <f>X600*(1-'Appx 1. Ref Rates'!$E20)</f>
        <v>0</v>
      </c>
      <c r="Y1376" s="413">
        <f>Y600*(1-'Appx 1. Ref Rates'!$E20)</f>
        <v>0</v>
      </c>
      <c r="Z1376" s="413">
        <f>Z600*(1-'Appx 1. Ref Rates'!$E20)</f>
        <v>0</v>
      </c>
      <c r="AA1376" s="413">
        <f>AA600*(1-'Appx 1. Ref Rates'!$E20)</f>
        <v>0</v>
      </c>
      <c r="AB1376" s="413">
        <f>AB600*(1-'Appx 1. Ref Rates'!$E20)</f>
        <v>0</v>
      </c>
      <c r="AC1376" s="400">
        <f t="shared" si="917"/>
        <v>0</v>
      </c>
      <c r="AD1376" s="854"/>
      <c r="AE1376" s="855"/>
      <c r="AF1376" s="856"/>
    </row>
    <row r="1377" spans="1:32" ht="15" customHeight="1" outlineLevel="1" x14ac:dyDescent="0.2">
      <c r="A1377" s="373">
        <v>247</v>
      </c>
      <c r="B1377" s="651"/>
      <c r="C1377" s="652"/>
      <c r="D1377" s="744"/>
      <c r="E1377" s="744"/>
      <c r="F1377" s="1106" t="str">
        <f t="shared" si="922"/>
        <v>Supranational and multilateral development bank GS</v>
      </c>
      <c r="G1377" s="1226"/>
      <c r="H1377" s="1226"/>
      <c r="I1377" s="1226"/>
      <c r="J1377" s="1226"/>
      <c r="K1377" s="1226"/>
      <c r="L1377" s="1226"/>
      <c r="M1377" s="400">
        <f t="shared" si="923"/>
        <v>0</v>
      </c>
      <c r="N1377" s="411">
        <f>M1377*(1-'Appx 1. Ref Rates'!$E21)+N601*(1-'Appx 1. Ref Rates'!$E21)</f>
        <v>0</v>
      </c>
      <c r="O1377" s="414">
        <f>O601*(1-'Appx 1. Ref Rates'!$E21)</f>
        <v>0</v>
      </c>
      <c r="P1377" s="414">
        <f>P601*(1-'Appx 1. Ref Rates'!$E21)</f>
        <v>0</v>
      </c>
      <c r="Q1377" s="415">
        <f>Q601*(1-'Appx 1. Ref Rates'!$E21)</f>
        <v>0</v>
      </c>
      <c r="R1377" s="411">
        <f>R601*(1-'Appx 1. Ref Rates'!$E21)</f>
        <v>0</v>
      </c>
      <c r="S1377" s="413">
        <f>S601*(1-'Appx 1. Ref Rates'!$E21)</f>
        <v>0</v>
      </c>
      <c r="T1377" s="413">
        <f>T601*(1-'Appx 1. Ref Rates'!$E21)</f>
        <v>0</v>
      </c>
      <c r="U1377" s="413">
        <f>U601*(1-'Appx 1. Ref Rates'!$E21)</f>
        <v>0</v>
      </c>
      <c r="V1377" s="413">
        <f>V601*(1-'Appx 1. Ref Rates'!$E21)</f>
        <v>0</v>
      </c>
      <c r="W1377" s="413">
        <f>W601*(1-'Appx 1. Ref Rates'!$E21)</f>
        <v>0</v>
      </c>
      <c r="X1377" s="414">
        <f>X601*(1-'Appx 1. Ref Rates'!$E21)</f>
        <v>0</v>
      </c>
      <c r="Y1377" s="413">
        <f>Y601*(1-'Appx 1. Ref Rates'!$E21)</f>
        <v>0</v>
      </c>
      <c r="Z1377" s="413">
        <f>Z601*(1-'Appx 1. Ref Rates'!$E21)</f>
        <v>0</v>
      </c>
      <c r="AA1377" s="413">
        <f>AA601*(1-'Appx 1. Ref Rates'!$E21)</f>
        <v>0</v>
      </c>
      <c r="AB1377" s="413">
        <f>AB601*(1-'Appx 1. Ref Rates'!$E21)</f>
        <v>0</v>
      </c>
      <c r="AC1377" s="400">
        <f t="shared" si="917"/>
        <v>0</v>
      </c>
      <c r="AD1377" s="857"/>
      <c r="AE1377" s="858"/>
      <c r="AF1377" s="859"/>
    </row>
    <row r="1378" spans="1:32" ht="15" customHeight="1" outlineLevel="1" x14ac:dyDescent="0.2">
      <c r="A1378" s="373">
        <v>129</v>
      </c>
      <c r="B1378" s="653"/>
      <c r="C1378" s="746"/>
      <c r="D1378" s="1103" t="str">
        <f>D602</f>
        <v>Mortgage backed securities (MBS)</v>
      </c>
      <c r="E1378" s="1114"/>
      <c r="F1378" s="1114"/>
      <c r="G1378" s="1114"/>
      <c r="H1378" s="1114"/>
      <c r="I1378" s="1114"/>
      <c r="J1378" s="1114"/>
      <c r="K1378" s="1114"/>
      <c r="L1378" s="1114"/>
      <c r="M1378" s="1114"/>
      <c r="N1378" s="1114"/>
      <c r="O1378" s="1114"/>
      <c r="P1378" s="1114"/>
      <c r="Q1378" s="1114"/>
      <c r="R1378" s="1114"/>
      <c r="S1378" s="1114"/>
      <c r="T1378" s="1114"/>
      <c r="U1378" s="1114"/>
      <c r="V1378" s="1114"/>
      <c r="W1378" s="1114"/>
      <c r="X1378" s="1114"/>
      <c r="Y1378" s="1114"/>
      <c r="Z1378" s="1114"/>
      <c r="AA1378" s="1114"/>
      <c r="AB1378" s="1114"/>
      <c r="AC1378" s="1114"/>
      <c r="AD1378" s="1114"/>
      <c r="AE1378" s="1114"/>
      <c r="AF1378" s="1355"/>
    </row>
    <row r="1379" spans="1:32" ht="15" customHeight="1" outlineLevel="1" x14ac:dyDescent="0.2">
      <c r="A1379" s="373">
        <v>130</v>
      </c>
      <c r="B1379" s="658"/>
      <c r="C1379" s="386"/>
      <c r="D1379" s="386"/>
      <c r="E1379" s="1097" t="str">
        <f>E603</f>
        <v>Agency MBS</v>
      </c>
      <c r="F1379" s="1238"/>
      <c r="G1379" s="1238"/>
      <c r="H1379" s="1238"/>
      <c r="I1379" s="1238"/>
      <c r="J1379" s="1238"/>
      <c r="K1379" s="1238"/>
      <c r="L1379" s="1238"/>
      <c r="M1379" s="399">
        <f>SUBTOTAL(9,M1380:M1382)</f>
        <v>0</v>
      </c>
      <c r="N1379" s="402">
        <f t="shared" ref="N1379:AC1379" si="924">SUBTOTAL(9,N1380:N1382)</f>
        <v>0</v>
      </c>
      <c r="O1379" s="406">
        <f t="shared" si="924"/>
        <v>0</v>
      </c>
      <c r="P1379" s="406">
        <f t="shared" si="924"/>
        <v>0</v>
      </c>
      <c r="Q1379" s="407">
        <f t="shared" si="924"/>
        <v>0</v>
      </c>
      <c r="R1379" s="402">
        <f t="shared" si="924"/>
        <v>0</v>
      </c>
      <c r="S1379" s="406">
        <f t="shared" si="924"/>
        <v>0</v>
      </c>
      <c r="T1379" s="405">
        <f t="shared" si="924"/>
        <v>0</v>
      </c>
      <c r="U1379" s="405">
        <f t="shared" si="924"/>
        <v>0</v>
      </c>
      <c r="V1379" s="405">
        <f t="shared" si="924"/>
        <v>0</v>
      </c>
      <c r="W1379" s="405">
        <f t="shared" si="924"/>
        <v>0</v>
      </c>
      <c r="X1379" s="405">
        <f t="shared" si="924"/>
        <v>0</v>
      </c>
      <c r="Y1379" s="405">
        <f t="shared" si="924"/>
        <v>0</v>
      </c>
      <c r="Z1379" s="405">
        <f t="shared" si="924"/>
        <v>0</v>
      </c>
      <c r="AA1379" s="405">
        <f t="shared" si="924"/>
        <v>0</v>
      </c>
      <c r="AB1379" s="403">
        <f t="shared" si="924"/>
        <v>0</v>
      </c>
      <c r="AC1379" s="399">
        <f t="shared" si="924"/>
        <v>0</v>
      </c>
      <c r="AD1379" s="957"/>
      <c r="AE1379" s="852"/>
      <c r="AF1379" s="853"/>
    </row>
    <row r="1380" spans="1:32" ht="15" customHeight="1" outlineLevel="1" x14ac:dyDescent="0.2">
      <c r="A1380" s="373">
        <v>131</v>
      </c>
      <c r="B1380" s="658"/>
      <c r="C1380" s="386"/>
      <c r="D1380" s="386"/>
      <c r="E1380" s="387"/>
      <c r="F1380" s="1106" t="str">
        <f t="shared" ref="F1380:F1382" si="925">F604</f>
        <v>Agency MBS, high rated</v>
      </c>
      <c r="G1380" s="1226"/>
      <c r="H1380" s="1226"/>
      <c r="I1380" s="1226"/>
      <c r="J1380" s="1226"/>
      <c r="K1380" s="1226"/>
      <c r="L1380" s="1226"/>
      <c r="M1380" s="400">
        <f t="shared" ref="M1380:M1382" si="926">M604</f>
        <v>0</v>
      </c>
      <c r="N1380" s="411">
        <f>M1380*(1-'Appx 1. Ref Rates'!$E24)+N604*(1-'Appx 1. Ref Rates'!$E24)</f>
        <v>0</v>
      </c>
      <c r="O1380" s="414">
        <f>O604*(1-'Appx 1. Ref Rates'!$E24)</f>
        <v>0</v>
      </c>
      <c r="P1380" s="414">
        <f>P604*(1-'Appx 1. Ref Rates'!$E24)</f>
        <v>0</v>
      </c>
      <c r="Q1380" s="415">
        <f>Q604*(1-'Appx 1. Ref Rates'!$E24)</f>
        <v>0</v>
      </c>
      <c r="R1380" s="411">
        <f>R604*(1-'Appx 1. Ref Rates'!$E24)</f>
        <v>0</v>
      </c>
      <c r="S1380" s="413">
        <f>S604*(1-'Appx 1. Ref Rates'!$E24)</f>
        <v>0</v>
      </c>
      <c r="T1380" s="413">
        <f>T604*(1-'Appx 1. Ref Rates'!$E24)</f>
        <v>0</v>
      </c>
      <c r="U1380" s="413">
        <f>U604*(1-'Appx 1. Ref Rates'!$E24)</f>
        <v>0</v>
      </c>
      <c r="V1380" s="413">
        <f>V604*(1-'Appx 1. Ref Rates'!$E24)</f>
        <v>0</v>
      </c>
      <c r="W1380" s="413">
        <f>W604*(1-'Appx 1. Ref Rates'!$E24)</f>
        <v>0</v>
      </c>
      <c r="X1380" s="414">
        <f>X604*(1-'Appx 1. Ref Rates'!$E24)</f>
        <v>0</v>
      </c>
      <c r="Y1380" s="413">
        <f>Y604*(1-'Appx 1. Ref Rates'!$E24)</f>
        <v>0</v>
      </c>
      <c r="Z1380" s="413">
        <f>Z604*(1-'Appx 1. Ref Rates'!$E24)</f>
        <v>0</v>
      </c>
      <c r="AA1380" s="413">
        <f>AA604*(1-'Appx 1. Ref Rates'!$E24)</f>
        <v>0</v>
      </c>
      <c r="AB1380" s="413">
        <f>AB604*(1-'Appx 1. Ref Rates'!$E24)</f>
        <v>0</v>
      </c>
      <c r="AC1380" s="400">
        <f t="shared" ref="AC1380:AC1390" si="927">AC604</f>
        <v>0</v>
      </c>
      <c r="AD1380" s="854"/>
      <c r="AE1380" s="855"/>
      <c r="AF1380" s="856"/>
    </row>
    <row r="1381" spans="1:32" ht="15" customHeight="1" outlineLevel="1" x14ac:dyDescent="0.2">
      <c r="A1381" s="373">
        <v>132</v>
      </c>
      <c r="B1381" s="658"/>
      <c r="C1381" s="386"/>
      <c r="D1381" s="386"/>
      <c r="E1381" s="387"/>
      <c r="F1381" s="1106" t="str">
        <f t="shared" si="925"/>
        <v>Agency MBS, medium rated</v>
      </c>
      <c r="G1381" s="1226"/>
      <c r="H1381" s="1226"/>
      <c r="I1381" s="1226"/>
      <c r="J1381" s="1226"/>
      <c r="K1381" s="1226"/>
      <c r="L1381" s="1226"/>
      <c r="M1381" s="400">
        <f t="shared" si="926"/>
        <v>0</v>
      </c>
      <c r="N1381" s="411">
        <f>M1381*(1-'Appx 1. Ref Rates'!$E25)+N605*(1-'Appx 1. Ref Rates'!$E25)</f>
        <v>0</v>
      </c>
      <c r="O1381" s="414">
        <f>O605*(1-'Appx 1. Ref Rates'!$E25)</f>
        <v>0</v>
      </c>
      <c r="P1381" s="414">
        <f>P605*(1-'Appx 1. Ref Rates'!$E25)</f>
        <v>0</v>
      </c>
      <c r="Q1381" s="415">
        <f>Q605*(1-'Appx 1. Ref Rates'!$E25)</f>
        <v>0</v>
      </c>
      <c r="R1381" s="411">
        <f>R605*(1-'Appx 1. Ref Rates'!$E25)</f>
        <v>0</v>
      </c>
      <c r="S1381" s="413">
        <f>S605*(1-'Appx 1. Ref Rates'!$E25)</f>
        <v>0</v>
      </c>
      <c r="T1381" s="413">
        <f>T605*(1-'Appx 1. Ref Rates'!$E25)</f>
        <v>0</v>
      </c>
      <c r="U1381" s="413">
        <f>U605*(1-'Appx 1. Ref Rates'!$E25)</f>
        <v>0</v>
      </c>
      <c r="V1381" s="413">
        <f>V605*(1-'Appx 1. Ref Rates'!$E25)</f>
        <v>0</v>
      </c>
      <c r="W1381" s="413">
        <f>W605*(1-'Appx 1. Ref Rates'!$E25)</f>
        <v>0</v>
      </c>
      <c r="X1381" s="414">
        <f>X605*(1-'Appx 1. Ref Rates'!$E25)</f>
        <v>0</v>
      </c>
      <c r="Y1381" s="413">
        <f>Y605*(1-'Appx 1. Ref Rates'!$E25)</f>
        <v>0</v>
      </c>
      <c r="Z1381" s="413">
        <f>Z605*(1-'Appx 1. Ref Rates'!$E25)</f>
        <v>0</v>
      </c>
      <c r="AA1381" s="413">
        <f>AA605*(1-'Appx 1. Ref Rates'!$E25)</f>
        <v>0</v>
      </c>
      <c r="AB1381" s="413">
        <f>AB605*(1-'Appx 1. Ref Rates'!$E25)</f>
        <v>0</v>
      </c>
      <c r="AC1381" s="400">
        <f t="shared" si="927"/>
        <v>0</v>
      </c>
      <c r="AD1381" s="854"/>
      <c r="AE1381" s="855"/>
      <c r="AF1381" s="856"/>
    </row>
    <row r="1382" spans="1:32" ht="15" customHeight="1" outlineLevel="1" x14ac:dyDescent="0.2">
      <c r="A1382" s="373">
        <v>133</v>
      </c>
      <c r="B1382" s="658"/>
      <c r="C1382" s="386"/>
      <c r="D1382" s="386"/>
      <c r="E1382" s="387"/>
      <c r="F1382" s="1106" t="str">
        <f t="shared" si="925"/>
        <v>Agency MBS, low or not rated</v>
      </c>
      <c r="G1382" s="1226"/>
      <c r="H1382" s="1226"/>
      <c r="I1382" s="1226"/>
      <c r="J1382" s="1226"/>
      <c r="K1382" s="1226"/>
      <c r="L1382" s="1226"/>
      <c r="M1382" s="400">
        <f t="shared" si="926"/>
        <v>0</v>
      </c>
      <c r="N1382" s="411">
        <f>M1382*(1-'Appx 1. Ref Rates'!$E26)+N606*(1-'Appx 1. Ref Rates'!$E26)</f>
        <v>0</v>
      </c>
      <c r="O1382" s="414">
        <f>O606*(1-'Appx 1. Ref Rates'!$E26)</f>
        <v>0</v>
      </c>
      <c r="P1382" s="414">
        <f>P606*(1-'Appx 1. Ref Rates'!$E26)</f>
        <v>0</v>
      </c>
      <c r="Q1382" s="415">
        <f>Q606*(1-'Appx 1. Ref Rates'!$E26)</f>
        <v>0</v>
      </c>
      <c r="R1382" s="411">
        <f>R606*(1-'Appx 1. Ref Rates'!$E26)</f>
        <v>0</v>
      </c>
      <c r="S1382" s="413">
        <f>S606*(1-'Appx 1. Ref Rates'!$E26)</f>
        <v>0</v>
      </c>
      <c r="T1382" s="413">
        <f>T606*(1-'Appx 1. Ref Rates'!$E26)</f>
        <v>0</v>
      </c>
      <c r="U1382" s="413">
        <f>U606*(1-'Appx 1. Ref Rates'!$E26)</f>
        <v>0</v>
      </c>
      <c r="V1382" s="413">
        <f>V606*(1-'Appx 1. Ref Rates'!$E26)</f>
        <v>0</v>
      </c>
      <c r="W1382" s="413">
        <f>W606*(1-'Appx 1. Ref Rates'!$E26)</f>
        <v>0</v>
      </c>
      <c r="X1382" s="414">
        <f>X606*(1-'Appx 1. Ref Rates'!$E26)</f>
        <v>0</v>
      </c>
      <c r="Y1382" s="413">
        <f>Y606*(1-'Appx 1. Ref Rates'!$E26)</f>
        <v>0</v>
      </c>
      <c r="Z1382" s="413">
        <f>Z606*(1-'Appx 1. Ref Rates'!$E26)</f>
        <v>0</v>
      </c>
      <c r="AA1382" s="413">
        <f>AA606*(1-'Appx 1. Ref Rates'!$E26)</f>
        <v>0</v>
      </c>
      <c r="AB1382" s="413">
        <f>AB606*(1-'Appx 1. Ref Rates'!$E26)</f>
        <v>0</v>
      </c>
      <c r="AC1382" s="400">
        <f t="shared" si="927"/>
        <v>0</v>
      </c>
      <c r="AD1382" s="854"/>
      <c r="AE1382" s="855"/>
      <c r="AF1382" s="856"/>
    </row>
    <row r="1383" spans="1:32" ht="15" customHeight="1" outlineLevel="1" x14ac:dyDescent="0.2">
      <c r="A1383" s="373">
        <v>134</v>
      </c>
      <c r="B1383" s="658"/>
      <c r="C1383" s="386"/>
      <c r="D1383" s="386"/>
      <c r="E1383" s="1100" t="str">
        <f>E607</f>
        <v>Non-agency commercial MBS (CMBS)</v>
      </c>
      <c r="F1383" s="1237"/>
      <c r="G1383" s="1237"/>
      <c r="H1383" s="1237"/>
      <c r="I1383" s="1237"/>
      <c r="J1383" s="1237"/>
      <c r="K1383" s="1237"/>
      <c r="L1383" s="1237"/>
      <c r="M1383" s="399">
        <f>SUBTOTAL(9,M1384:M1386)</f>
        <v>0</v>
      </c>
      <c r="N1383" s="402">
        <f t="shared" ref="N1383:AC1383" si="928">SUBTOTAL(9,N1384:N1386)</f>
        <v>0</v>
      </c>
      <c r="O1383" s="406">
        <f t="shared" si="928"/>
        <v>0</v>
      </c>
      <c r="P1383" s="406">
        <f t="shared" si="928"/>
        <v>0</v>
      </c>
      <c r="Q1383" s="407">
        <f t="shared" si="928"/>
        <v>0</v>
      </c>
      <c r="R1383" s="402">
        <f t="shared" si="928"/>
        <v>0</v>
      </c>
      <c r="S1383" s="406">
        <f t="shared" si="928"/>
        <v>0</v>
      </c>
      <c r="T1383" s="405">
        <f t="shared" si="928"/>
        <v>0</v>
      </c>
      <c r="U1383" s="405">
        <f t="shared" si="928"/>
        <v>0</v>
      </c>
      <c r="V1383" s="405">
        <f t="shared" si="928"/>
        <v>0</v>
      </c>
      <c r="W1383" s="405">
        <f t="shared" si="928"/>
        <v>0</v>
      </c>
      <c r="X1383" s="405">
        <f t="shared" si="928"/>
        <v>0</v>
      </c>
      <c r="Y1383" s="405">
        <f t="shared" si="928"/>
        <v>0</v>
      </c>
      <c r="Z1383" s="405">
        <f t="shared" si="928"/>
        <v>0</v>
      </c>
      <c r="AA1383" s="405">
        <f t="shared" si="928"/>
        <v>0</v>
      </c>
      <c r="AB1383" s="403">
        <f t="shared" si="928"/>
        <v>0</v>
      </c>
      <c r="AC1383" s="399">
        <f t="shared" si="928"/>
        <v>0</v>
      </c>
      <c r="AD1383" s="854"/>
      <c r="AE1383" s="855"/>
      <c r="AF1383" s="856"/>
    </row>
    <row r="1384" spans="1:32" ht="15" customHeight="1" outlineLevel="1" x14ac:dyDescent="0.2">
      <c r="A1384" s="373">
        <v>135</v>
      </c>
      <c r="B1384" s="658"/>
      <c r="C1384" s="386"/>
      <c r="D1384" s="386"/>
      <c r="E1384" s="387"/>
      <c r="F1384" s="1106" t="str">
        <f t="shared" ref="F1384:F1386" si="929">F608</f>
        <v>Non-agency CMBS, high rated</v>
      </c>
      <c r="G1384" s="1226"/>
      <c r="H1384" s="1226"/>
      <c r="I1384" s="1226"/>
      <c r="J1384" s="1226"/>
      <c r="K1384" s="1226"/>
      <c r="L1384" s="1226"/>
      <c r="M1384" s="400">
        <f t="shared" ref="M1384:M1386" si="930">M608</f>
        <v>0</v>
      </c>
      <c r="N1384" s="411">
        <f>M1384*(1-'Appx 1. Ref Rates'!$E28)+N608*(1-'Appx 1. Ref Rates'!$E28)</f>
        <v>0</v>
      </c>
      <c r="O1384" s="414">
        <f>O608*(1-'Appx 1. Ref Rates'!$E28)</f>
        <v>0</v>
      </c>
      <c r="P1384" s="414">
        <f>P608*(1-'Appx 1. Ref Rates'!$E28)</f>
        <v>0</v>
      </c>
      <c r="Q1384" s="415">
        <f>Q608*(1-'Appx 1. Ref Rates'!$E28)</f>
        <v>0</v>
      </c>
      <c r="R1384" s="411">
        <f>R608*(1-'Appx 1. Ref Rates'!$E28)</f>
        <v>0</v>
      </c>
      <c r="S1384" s="413">
        <f>S608*(1-'Appx 1. Ref Rates'!$E28)</f>
        <v>0</v>
      </c>
      <c r="T1384" s="413">
        <f>T608*(1-'Appx 1. Ref Rates'!$E28)</f>
        <v>0</v>
      </c>
      <c r="U1384" s="413">
        <f>U608*(1-'Appx 1. Ref Rates'!$E28)</f>
        <v>0</v>
      </c>
      <c r="V1384" s="413">
        <f>V608*(1-'Appx 1. Ref Rates'!$E28)</f>
        <v>0</v>
      </c>
      <c r="W1384" s="413">
        <f>W608*(1-'Appx 1. Ref Rates'!$E28)</f>
        <v>0</v>
      </c>
      <c r="X1384" s="414">
        <f>X608*(1-'Appx 1. Ref Rates'!$E28)</f>
        <v>0</v>
      </c>
      <c r="Y1384" s="413">
        <f>Y608*(1-'Appx 1. Ref Rates'!$E28)</f>
        <v>0</v>
      </c>
      <c r="Z1384" s="413">
        <f>Z608*(1-'Appx 1. Ref Rates'!$E28)</f>
        <v>0</v>
      </c>
      <c r="AA1384" s="413">
        <f>AA608*(1-'Appx 1. Ref Rates'!$E28)</f>
        <v>0</v>
      </c>
      <c r="AB1384" s="413">
        <f>AB608*(1-'Appx 1. Ref Rates'!$E28)</f>
        <v>0</v>
      </c>
      <c r="AC1384" s="400">
        <f t="shared" si="927"/>
        <v>0</v>
      </c>
      <c r="AD1384" s="854"/>
      <c r="AE1384" s="855"/>
      <c r="AF1384" s="856"/>
    </row>
    <row r="1385" spans="1:32" ht="15" customHeight="1" outlineLevel="1" x14ac:dyDescent="0.2">
      <c r="A1385" s="373">
        <v>136</v>
      </c>
      <c r="B1385" s="658"/>
      <c r="C1385" s="386"/>
      <c r="D1385" s="386"/>
      <c r="E1385" s="387"/>
      <c r="F1385" s="1106" t="str">
        <f t="shared" si="929"/>
        <v>Non-agency CMBS, medium rated</v>
      </c>
      <c r="G1385" s="1226"/>
      <c r="H1385" s="1226"/>
      <c r="I1385" s="1226"/>
      <c r="J1385" s="1226"/>
      <c r="K1385" s="1226"/>
      <c r="L1385" s="1226"/>
      <c r="M1385" s="400">
        <f t="shared" si="930"/>
        <v>0</v>
      </c>
      <c r="N1385" s="411">
        <f>M1385*(1-'Appx 1. Ref Rates'!$E29)+N609*(1-'Appx 1. Ref Rates'!$E29)</f>
        <v>0</v>
      </c>
      <c r="O1385" s="414">
        <f>O609*(1-'Appx 1. Ref Rates'!$E29)</f>
        <v>0</v>
      </c>
      <c r="P1385" s="414">
        <f>P609*(1-'Appx 1. Ref Rates'!$E29)</f>
        <v>0</v>
      </c>
      <c r="Q1385" s="415">
        <f>Q609*(1-'Appx 1. Ref Rates'!$E29)</f>
        <v>0</v>
      </c>
      <c r="R1385" s="411">
        <f>R609*(1-'Appx 1. Ref Rates'!$E29)</f>
        <v>0</v>
      </c>
      <c r="S1385" s="413">
        <f>S609*(1-'Appx 1. Ref Rates'!$E29)</f>
        <v>0</v>
      </c>
      <c r="T1385" s="413">
        <f>T609*(1-'Appx 1. Ref Rates'!$E29)</f>
        <v>0</v>
      </c>
      <c r="U1385" s="413">
        <f>U609*(1-'Appx 1. Ref Rates'!$E29)</f>
        <v>0</v>
      </c>
      <c r="V1385" s="413">
        <f>V609*(1-'Appx 1. Ref Rates'!$E29)</f>
        <v>0</v>
      </c>
      <c r="W1385" s="413">
        <f>W609*(1-'Appx 1. Ref Rates'!$E29)</f>
        <v>0</v>
      </c>
      <c r="X1385" s="414">
        <f>X609*(1-'Appx 1. Ref Rates'!$E29)</f>
        <v>0</v>
      </c>
      <c r="Y1385" s="413">
        <f>Y609*(1-'Appx 1. Ref Rates'!$E29)</f>
        <v>0</v>
      </c>
      <c r="Z1385" s="413">
        <f>Z609*(1-'Appx 1. Ref Rates'!$E29)</f>
        <v>0</v>
      </c>
      <c r="AA1385" s="413">
        <f>AA609*(1-'Appx 1. Ref Rates'!$E29)</f>
        <v>0</v>
      </c>
      <c r="AB1385" s="413">
        <f>AB609*(1-'Appx 1. Ref Rates'!$E29)</f>
        <v>0</v>
      </c>
      <c r="AC1385" s="400">
        <f t="shared" si="927"/>
        <v>0</v>
      </c>
      <c r="AD1385" s="854"/>
      <c r="AE1385" s="855"/>
      <c r="AF1385" s="856"/>
    </row>
    <row r="1386" spans="1:32" ht="15" customHeight="1" outlineLevel="1" x14ac:dyDescent="0.2">
      <c r="A1386" s="373">
        <v>137</v>
      </c>
      <c r="B1386" s="658"/>
      <c r="C1386" s="386"/>
      <c r="D1386" s="386"/>
      <c r="E1386" s="387"/>
      <c r="F1386" s="1106" t="str">
        <f t="shared" si="929"/>
        <v>Non-agency CMBS, low or not rated</v>
      </c>
      <c r="G1386" s="1226"/>
      <c r="H1386" s="1226"/>
      <c r="I1386" s="1226"/>
      <c r="J1386" s="1226"/>
      <c r="K1386" s="1226"/>
      <c r="L1386" s="1226"/>
      <c r="M1386" s="400">
        <f t="shared" si="930"/>
        <v>0</v>
      </c>
      <c r="N1386" s="411">
        <f>M1386*(1-'Appx 1. Ref Rates'!$E30)+N610*(1-'Appx 1. Ref Rates'!$E30)</f>
        <v>0</v>
      </c>
      <c r="O1386" s="414">
        <f>O610*(1-'Appx 1. Ref Rates'!$E30)</f>
        <v>0</v>
      </c>
      <c r="P1386" s="414">
        <f>P610*(1-'Appx 1. Ref Rates'!$E30)</f>
        <v>0</v>
      </c>
      <c r="Q1386" s="415">
        <f>Q610*(1-'Appx 1. Ref Rates'!$E30)</f>
        <v>0</v>
      </c>
      <c r="R1386" s="411">
        <f>R610*(1-'Appx 1. Ref Rates'!$E30)</f>
        <v>0</v>
      </c>
      <c r="S1386" s="413">
        <f>S610*(1-'Appx 1. Ref Rates'!$E30)</f>
        <v>0</v>
      </c>
      <c r="T1386" s="413">
        <f>T610*(1-'Appx 1. Ref Rates'!$E30)</f>
        <v>0</v>
      </c>
      <c r="U1386" s="413">
        <f>U610*(1-'Appx 1. Ref Rates'!$E30)</f>
        <v>0</v>
      </c>
      <c r="V1386" s="413">
        <f>V610*(1-'Appx 1. Ref Rates'!$E30)</f>
        <v>0</v>
      </c>
      <c r="W1386" s="413">
        <f>W610*(1-'Appx 1. Ref Rates'!$E30)</f>
        <v>0</v>
      </c>
      <c r="X1386" s="414">
        <f>X610*(1-'Appx 1. Ref Rates'!$E30)</f>
        <v>0</v>
      </c>
      <c r="Y1386" s="413">
        <f>Y610*(1-'Appx 1. Ref Rates'!$E30)</f>
        <v>0</v>
      </c>
      <c r="Z1386" s="413">
        <f>Z610*(1-'Appx 1. Ref Rates'!$E30)</f>
        <v>0</v>
      </c>
      <c r="AA1386" s="413">
        <f>AA610*(1-'Appx 1. Ref Rates'!$E30)</f>
        <v>0</v>
      </c>
      <c r="AB1386" s="413">
        <f>AB610*(1-'Appx 1. Ref Rates'!$E30)</f>
        <v>0</v>
      </c>
      <c r="AC1386" s="400">
        <f t="shared" si="927"/>
        <v>0</v>
      </c>
      <c r="AD1386" s="854"/>
      <c r="AE1386" s="855"/>
      <c r="AF1386" s="856"/>
    </row>
    <row r="1387" spans="1:32" ht="15" customHeight="1" outlineLevel="1" x14ac:dyDescent="0.2">
      <c r="A1387" s="373">
        <v>138</v>
      </c>
      <c r="B1387" s="658"/>
      <c r="C1387" s="386"/>
      <c r="D1387" s="386"/>
      <c r="E1387" s="1100" t="str">
        <f>E611</f>
        <v>Non-agency residential MBS (RMBS)</v>
      </c>
      <c r="F1387" s="1237"/>
      <c r="G1387" s="1237"/>
      <c r="H1387" s="1237"/>
      <c r="I1387" s="1237"/>
      <c r="J1387" s="1237"/>
      <c r="K1387" s="1237"/>
      <c r="L1387" s="1237"/>
      <c r="M1387" s="399">
        <f>SUBTOTAL(9,M1388:M1390)</f>
        <v>0</v>
      </c>
      <c r="N1387" s="402">
        <f t="shared" ref="N1387:AC1387" si="931">SUBTOTAL(9,N1388:N1390)</f>
        <v>0</v>
      </c>
      <c r="O1387" s="406">
        <f t="shared" si="931"/>
        <v>0</v>
      </c>
      <c r="P1387" s="406">
        <f t="shared" si="931"/>
        <v>0</v>
      </c>
      <c r="Q1387" s="407">
        <f t="shared" si="931"/>
        <v>0</v>
      </c>
      <c r="R1387" s="402">
        <f t="shared" si="931"/>
        <v>0</v>
      </c>
      <c r="S1387" s="406">
        <f t="shared" si="931"/>
        <v>0</v>
      </c>
      <c r="T1387" s="405">
        <f t="shared" si="931"/>
        <v>0</v>
      </c>
      <c r="U1387" s="405">
        <f t="shared" si="931"/>
        <v>0</v>
      </c>
      <c r="V1387" s="405">
        <f t="shared" si="931"/>
        <v>0</v>
      </c>
      <c r="W1387" s="405">
        <f t="shared" si="931"/>
        <v>0</v>
      </c>
      <c r="X1387" s="405">
        <f t="shared" si="931"/>
        <v>0</v>
      </c>
      <c r="Y1387" s="405">
        <f t="shared" si="931"/>
        <v>0</v>
      </c>
      <c r="Z1387" s="405">
        <f t="shared" si="931"/>
        <v>0</v>
      </c>
      <c r="AA1387" s="405">
        <f t="shared" si="931"/>
        <v>0</v>
      </c>
      <c r="AB1387" s="403">
        <f t="shared" si="931"/>
        <v>0</v>
      </c>
      <c r="AC1387" s="399">
        <f t="shared" si="931"/>
        <v>0</v>
      </c>
      <c r="AD1387" s="854"/>
      <c r="AE1387" s="855"/>
      <c r="AF1387" s="856"/>
    </row>
    <row r="1388" spans="1:32" ht="15" customHeight="1" outlineLevel="1" x14ac:dyDescent="0.2">
      <c r="A1388" s="373">
        <v>139</v>
      </c>
      <c r="B1388" s="658"/>
      <c r="C1388" s="386"/>
      <c r="D1388" s="386"/>
      <c r="E1388" s="387"/>
      <c r="F1388" s="1106" t="str">
        <f t="shared" ref="F1388:F1390" si="932">F612</f>
        <v>Non-agency RMBS, high rated</v>
      </c>
      <c r="G1388" s="1226"/>
      <c r="H1388" s="1226"/>
      <c r="I1388" s="1226"/>
      <c r="J1388" s="1226"/>
      <c r="K1388" s="1226"/>
      <c r="L1388" s="1226"/>
      <c r="M1388" s="400">
        <f t="shared" ref="M1388:M1390" si="933">M612</f>
        <v>0</v>
      </c>
      <c r="N1388" s="411">
        <f>M1388*(1-'Appx 1. Ref Rates'!$E32)+N612*(1-'Appx 1. Ref Rates'!$E32)</f>
        <v>0</v>
      </c>
      <c r="O1388" s="414">
        <f>O612*(1-'Appx 1. Ref Rates'!$E32)</f>
        <v>0</v>
      </c>
      <c r="P1388" s="414">
        <f>P612*(1-'Appx 1. Ref Rates'!$E32)</f>
        <v>0</v>
      </c>
      <c r="Q1388" s="415">
        <f>Q612*(1-'Appx 1. Ref Rates'!$E32)</f>
        <v>0</v>
      </c>
      <c r="R1388" s="411">
        <f>R612*(1-'Appx 1. Ref Rates'!$E32)</f>
        <v>0</v>
      </c>
      <c r="S1388" s="413">
        <f>S612*(1-'Appx 1. Ref Rates'!$E32)</f>
        <v>0</v>
      </c>
      <c r="T1388" s="413">
        <f>T612*(1-'Appx 1. Ref Rates'!$E32)</f>
        <v>0</v>
      </c>
      <c r="U1388" s="413">
        <f>U612*(1-'Appx 1. Ref Rates'!$E32)</f>
        <v>0</v>
      </c>
      <c r="V1388" s="413">
        <f>V612*(1-'Appx 1. Ref Rates'!$E32)</f>
        <v>0</v>
      </c>
      <c r="W1388" s="413">
        <f>W612*(1-'Appx 1. Ref Rates'!$E32)</f>
        <v>0</v>
      </c>
      <c r="X1388" s="414">
        <f>X612*(1-'Appx 1. Ref Rates'!$E32)</f>
        <v>0</v>
      </c>
      <c r="Y1388" s="413">
        <f>Y612*(1-'Appx 1. Ref Rates'!$E32)</f>
        <v>0</v>
      </c>
      <c r="Z1388" s="413">
        <f>Z612*(1-'Appx 1. Ref Rates'!$E32)</f>
        <v>0</v>
      </c>
      <c r="AA1388" s="413">
        <f>AA612*(1-'Appx 1. Ref Rates'!$E32)</f>
        <v>0</v>
      </c>
      <c r="AB1388" s="413">
        <f>AB612*(1-'Appx 1. Ref Rates'!$E32)</f>
        <v>0</v>
      </c>
      <c r="AC1388" s="400">
        <f t="shared" si="927"/>
        <v>0</v>
      </c>
      <c r="AD1388" s="854"/>
      <c r="AE1388" s="855"/>
      <c r="AF1388" s="856"/>
    </row>
    <row r="1389" spans="1:32" ht="15" customHeight="1" outlineLevel="1" x14ac:dyDescent="0.2">
      <c r="A1389" s="373">
        <v>140</v>
      </c>
      <c r="B1389" s="658"/>
      <c r="C1389" s="386"/>
      <c r="D1389" s="386"/>
      <c r="E1389" s="387"/>
      <c r="F1389" s="1106" t="str">
        <f t="shared" si="932"/>
        <v>Non-agency RMBS, medium rated</v>
      </c>
      <c r="G1389" s="1226"/>
      <c r="H1389" s="1226"/>
      <c r="I1389" s="1226"/>
      <c r="J1389" s="1226"/>
      <c r="K1389" s="1226"/>
      <c r="L1389" s="1226"/>
      <c r="M1389" s="400">
        <f t="shared" si="933"/>
        <v>0</v>
      </c>
      <c r="N1389" s="411">
        <f>M1389*(1-'Appx 1. Ref Rates'!$E33)+N613*(1-'Appx 1. Ref Rates'!$E33)</f>
        <v>0</v>
      </c>
      <c r="O1389" s="414">
        <f>O613*(1-'Appx 1. Ref Rates'!$E33)</f>
        <v>0</v>
      </c>
      <c r="P1389" s="414">
        <f>P613*(1-'Appx 1. Ref Rates'!$E33)</f>
        <v>0</v>
      </c>
      <c r="Q1389" s="415">
        <f>Q613*(1-'Appx 1. Ref Rates'!$E33)</f>
        <v>0</v>
      </c>
      <c r="R1389" s="411">
        <f>R613*(1-'Appx 1. Ref Rates'!$E33)</f>
        <v>0</v>
      </c>
      <c r="S1389" s="413">
        <f>S613*(1-'Appx 1. Ref Rates'!$E33)</f>
        <v>0</v>
      </c>
      <c r="T1389" s="413">
        <f>T613*(1-'Appx 1. Ref Rates'!$E33)</f>
        <v>0</v>
      </c>
      <c r="U1389" s="413">
        <f>U613*(1-'Appx 1. Ref Rates'!$E33)</f>
        <v>0</v>
      </c>
      <c r="V1389" s="413">
        <f>V613*(1-'Appx 1. Ref Rates'!$E33)</f>
        <v>0</v>
      </c>
      <c r="W1389" s="413">
        <f>W613*(1-'Appx 1. Ref Rates'!$E33)</f>
        <v>0</v>
      </c>
      <c r="X1389" s="414">
        <f>X613*(1-'Appx 1. Ref Rates'!$E33)</f>
        <v>0</v>
      </c>
      <c r="Y1389" s="413">
        <f>Y613*(1-'Appx 1. Ref Rates'!$E33)</f>
        <v>0</v>
      </c>
      <c r="Z1389" s="413">
        <f>Z613*(1-'Appx 1. Ref Rates'!$E33)</f>
        <v>0</v>
      </c>
      <c r="AA1389" s="413">
        <f>AA613*(1-'Appx 1. Ref Rates'!$E33)</f>
        <v>0</v>
      </c>
      <c r="AB1389" s="413">
        <f>AB613*(1-'Appx 1. Ref Rates'!$E33)</f>
        <v>0</v>
      </c>
      <c r="AC1389" s="400">
        <f t="shared" si="927"/>
        <v>0</v>
      </c>
      <c r="AD1389" s="854"/>
      <c r="AE1389" s="855"/>
      <c r="AF1389" s="856"/>
    </row>
    <row r="1390" spans="1:32" ht="15" customHeight="1" outlineLevel="1" x14ac:dyDescent="0.2">
      <c r="A1390" s="373">
        <v>141</v>
      </c>
      <c r="B1390" s="658"/>
      <c r="C1390" s="386"/>
      <c r="D1390" s="386"/>
      <c r="E1390" s="387"/>
      <c r="F1390" s="1106" t="str">
        <f t="shared" si="932"/>
        <v>Non-agency RMBS, low or not rated</v>
      </c>
      <c r="G1390" s="1226"/>
      <c r="H1390" s="1226"/>
      <c r="I1390" s="1226"/>
      <c r="J1390" s="1226"/>
      <c r="K1390" s="1226"/>
      <c r="L1390" s="1226"/>
      <c r="M1390" s="400">
        <f t="shared" si="933"/>
        <v>0</v>
      </c>
      <c r="N1390" s="411">
        <f>M1390*(1-'Appx 1. Ref Rates'!$E34)+N614*(1-'Appx 1. Ref Rates'!$E34)</f>
        <v>0</v>
      </c>
      <c r="O1390" s="414">
        <f>O614*(1-'Appx 1. Ref Rates'!$E34)</f>
        <v>0</v>
      </c>
      <c r="P1390" s="414">
        <f>P614*(1-'Appx 1. Ref Rates'!$E34)</f>
        <v>0</v>
      </c>
      <c r="Q1390" s="415">
        <f>Q614*(1-'Appx 1. Ref Rates'!$E34)</f>
        <v>0</v>
      </c>
      <c r="R1390" s="411">
        <f>R614*(1-'Appx 1. Ref Rates'!$E34)</f>
        <v>0</v>
      </c>
      <c r="S1390" s="413">
        <f>S614*(1-'Appx 1. Ref Rates'!$E34)</f>
        <v>0</v>
      </c>
      <c r="T1390" s="413">
        <f>T614*(1-'Appx 1. Ref Rates'!$E34)</f>
        <v>0</v>
      </c>
      <c r="U1390" s="413">
        <f>U614*(1-'Appx 1. Ref Rates'!$E34)</f>
        <v>0</v>
      </c>
      <c r="V1390" s="413">
        <f>V614*(1-'Appx 1. Ref Rates'!$E34)</f>
        <v>0</v>
      </c>
      <c r="W1390" s="413">
        <f>W614*(1-'Appx 1. Ref Rates'!$E34)</f>
        <v>0</v>
      </c>
      <c r="X1390" s="414">
        <f>X614*(1-'Appx 1. Ref Rates'!$E34)</f>
        <v>0</v>
      </c>
      <c r="Y1390" s="413">
        <f>Y614*(1-'Appx 1. Ref Rates'!$E34)</f>
        <v>0</v>
      </c>
      <c r="Z1390" s="413">
        <f>Z614*(1-'Appx 1. Ref Rates'!$E34)</f>
        <v>0</v>
      </c>
      <c r="AA1390" s="413">
        <f>AA614*(1-'Appx 1. Ref Rates'!$E34)</f>
        <v>0</v>
      </c>
      <c r="AB1390" s="413">
        <f>AB614*(1-'Appx 1. Ref Rates'!$E34)</f>
        <v>0</v>
      </c>
      <c r="AC1390" s="400">
        <f t="shared" si="927"/>
        <v>0</v>
      </c>
      <c r="AD1390" s="857"/>
      <c r="AE1390" s="858"/>
      <c r="AF1390" s="859"/>
    </row>
    <row r="1391" spans="1:32" ht="15" customHeight="1" outlineLevel="1" x14ac:dyDescent="0.2">
      <c r="A1391" s="373">
        <v>142</v>
      </c>
      <c r="B1391" s="658"/>
      <c r="C1391" s="386"/>
      <c r="D1391" s="1103" t="str">
        <f>D615</f>
        <v>Corporate bonds and paper (CBP)</v>
      </c>
      <c r="E1391" s="1114"/>
      <c r="F1391" s="1114"/>
      <c r="G1391" s="1114"/>
      <c r="H1391" s="1114"/>
      <c r="I1391" s="1114"/>
      <c r="J1391" s="1114"/>
      <c r="K1391" s="1114"/>
      <c r="L1391" s="1114"/>
      <c r="M1391" s="1114"/>
      <c r="N1391" s="1114"/>
      <c r="O1391" s="1114"/>
      <c r="P1391" s="1114"/>
      <c r="Q1391" s="1114"/>
      <c r="R1391" s="1114"/>
      <c r="S1391" s="1114"/>
      <c r="T1391" s="1114"/>
      <c r="U1391" s="1114"/>
      <c r="V1391" s="1114"/>
      <c r="W1391" s="1114"/>
      <c r="X1391" s="1114"/>
      <c r="Y1391" s="1114"/>
      <c r="Z1391" s="1114"/>
      <c r="AA1391" s="1114"/>
      <c r="AB1391" s="1114"/>
      <c r="AC1391" s="1114"/>
      <c r="AD1391" s="1114"/>
      <c r="AE1391" s="1114"/>
      <c r="AF1391" s="1355"/>
    </row>
    <row r="1392" spans="1:32" ht="15" customHeight="1" outlineLevel="1" x14ac:dyDescent="0.2">
      <c r="A1392" s="373">
        <v>143</v>
      </c>
      <c r="B1392" s="658"/>
      <c r="C1392" s="386"/>
      <c r="D1392" s="386"/>
      <c r="E1392" s="1097" t="str">
        <f>E616</f>
        <v>Non-FI issued CBP, high rated</v>
      </c>
      <c r="F1392" s="1238"/>
      <c r="G1392" s="1238"/>
      <c r="H1392" s="1238"/>
      <c r="I1392" s="1238"/>
      <c r="J1392" s="1238"/>
      <c r="K1392" s="1238"/>
      <c r="L1392" s="1238"/>
      <c r="M1392" s="399">
        <f>SUBTOTAL(9,M1393:M1394)</f>
        <v>0</v>
      </c>
      <c r="N1392" s="402">
        <f t="shared" ref="N1392:AC1392" si="934">SUBTOTAL(9,N1393:N1394)</f>
        <v>0</v>
      </c>
      <c r="O1392" s="406">
        <f t="shared" si="934"/>
        <v>0</v>
      </c>
      <c r="P1392" s="406">
        <f t="shared" si="934"/>
        <v>0</v>
      </c>
      <c r="Q1392" s="407">
        <f t="shared" si="934"/>
        <v>0</v>
      </c>
      <c r="R1392" s="402">
        <f t="shared" si="934"/>
        <v>0</v>
      </c>
      <c r="S1392" s="406">
        <f t="shared" si="934"/>
        <v>0</v>
      </c>
      <c r="T1392" s="405">
        <f t="shared" si="934"/>
        <v>0</v>
      </c>
      <c r="U1392" s="405">
        <f t="shared" si="934"/>
        <v>0</v>
      </c>
      <c r="V1392" s="405">
        <f t="shared" si="934"/>
        <v>0</v>
      </c>
      <c r="W1392" s="405">
        <f t="shared" si="934"/>
        <v>0</v>
      </c>
      <c r="X1392" s="405">
        <f t="shared" si="934"/>
        <v>0</v>
      </c>
      <c r="Y1392" s="405">
        <f t="shared" si="934"/>
        <v>0</v>
      </c>
      <c r="Z1392" s="405">
        <f t="shared" si="934"/>
        <v>0</v>
      </c>
      <c r="AA1392" s="405">
        <f t="shared" si="934"/>
        <v>0</v>
      </c>
      <c r="AB1392" s="403">
        <f t="shared" si="934"/>
        <v>0</v>
      </c>
      <c r="AC1392" s="399">
        <f t="shared" si="934"/>
        <v>0</v>
      </c>
      <c r="AD1392" s="957"/>
      <c r="AE1392" s="852"/>
      <c r="AF1392" s="853"/>
    </row>
    <row r="1393" spans="1:32" ht="15" customHeight="1" outlineLevel="1" x14ac:dyDescent="0.2">
      <c r="A1393" s="373">
        <v>144</v>
      </c>
      <c r="B1393" s="658"/>
      <c r="C1393" s="386"/>
      <c r="D1393" s="386"/>
      <c r="E1393" s="387"/>
      <c r="F1393" s="1106" t="str">
        <f t="shared" ref="F1393:F1394" si="935">F617</f>
        <v>Non-FI issued unsecured bond and paper, high rated</v>
      </c>
      <c r="G1393" s="1226"/>
      <c r="H1393" s="1226"/>
      <c r="I1393" s="1226"/>
      <c r="J1393" s="1226"/>
      <c r="K1393" s="1226"/>
      <c r="L1393" s="1226"/>
      <c r="M1393" s="400">
        <f t="shared" ref="M1393:M1394" si="936">M617</f>
        <v>0</v>
      </c>
      <c r="N1393" s="411">
        <f>M1393*(1-'Appx 1. Ref Rates'!$E37)+N617*(1-'Appx 1. Ref Rates'!$E37)</f>
        <v>0</v>
      </c>
      <c r="O1393" s="414">
        <f>O617*(1-'Appx 1. Ref Rates'!$E37)</f>
        <v>0</v>
      </c>
      <c r="P1393" s="414">
        <f>P617*(1-'Appx 1. Ref Rates'!$E37)</f>
        <v>0</v>
      </c>
      <c r="Q1393" s="415">
        <f>Q617*(1-'Appx 1. Ref Rates'!$E37)</f>
        <v>0</v>
      </c>
      <c r="R1393" s="411">
        <f>R617*(1-'Appx 1. Ref Rates'!$E37)</f>
        <v>0</v>
      </c>
      <c r="S1393" s="413">
        <f>S617*(1-'Appx 1. Ref Rates'!$E37)</f>
        <v>0</v>
      </c>
      <c r="T1393" s="413">
        <f>T617*(1-'Appx 1. Ref Rates'!$E37)</f>
        <v>0</v>
      </c>
      <c r="U1393" s="413">
        <f>U617*(1-'Appx 1. Ref Rates'!$E37)</f>
        <v>0</v>
      </c>
      <c r="V1393" s="413">
        <f>V617*(1-'Appx 1. Ref Rates'!$E37)</f>
        <v>0</v>
      </c>
      <c r="W1393" s="413">
        <f>W617*(1-'Appx 1. Ref Rates'!$E37)</f>
        <v>0</v>
      </c>
      <c r="X1393" s="414">
        <f>X617*(1-'Appx 1. Ref Rates'!$E37)</f>
        <v>0</v>
      </c>
      <c r="Y1393" s="413">
        <f>Y617*(1-'Appx 1. Ref Rates'!$E37)</f>
        <v>0</v>
      </c>
      <c r="Z1393" s="413">
        <f>Z617*(1-'Appx 1. Ref Rates'!$E37)</f>
        <v>0</v>
      </c>
      <c r="AA1393" s="413">
        <f>AA617*(1-'Appx 1. Ref Rates'!$E37)</f>
        <v>0</v>
      </c>
      <c r="AB1393" s="413">
        <f>AB617*(1-'Appx 1. Ref Rates'!$E37)</f>
        <v>0</v>
      </c>
      <c r="AC1393" s="400">
        <f t="shared" ref="AC1393:AC1412" si="937">AC617</f>
        <v>0</v>
      </c>
      <c r="AD1393" s="854"/>
      <c r="AE1393" s="855"/>
      <c r="AF1393" s="856"/>
    </row>
    <row r="1394" spans="1:32" ht="15" customHeight="1" outlineLevel="1" x14ac:dyDescent="0.2">
      <c r="A1394" s="373">
        <v>145</v>
      </c>
      <c r="B1394" s="658"/>
      <c r="C1394" s="386"/>
      <c r="D1394" s="386"/>
      <c r="E1394" s="387"/>
      <c r="F1394" s="1106" t="str">
        <f t="shared" si="935"/>
        <v>Non-FI issued covered bonds, high rated</v>
      </c>
      <c r="G1394" s="1226"/>
      <c r="H1394" s="1226"/>
      <c r="I1394" s="1226"/>
      <c r="J1394" s="1226"/>
      <c r="K1394" s="1226"/>
      <c r="L1394" s="1226"/>
      <c r="M1394" s="400">
        <f t="shared" si="936"/>
        <v>0</v>
      </c>
      <c r="N1394" s="411">
        <f>M1394*(1-'Appx 1. Ref Rates'!$E38)+N618*(1-'Appx 1. Ref Rates'!$E38)</f>
        <v>0</v>
      </c>
      <c r="O1394" s="414">
        <f>O618*(1-'Appx 1. Ref Rates'!$E38)</f>
        <v>0</v>
      </c>
      <c r="P1394" s="414">
        <f>P618*(1-'Appx 1. Ref Rates'!$E38)</f>
        <v>0</v>
      </c>
      <c r="Q1394" s="415">
        <f>Q618*(1-'Appx 1. Ref Rates'!$E38)</f>
        <v>0</v>
      </c>
      <c r="R1394" s="411">
        <f>R618*(1-'Appx 1. Ref Rates'!$E38)</f>
        <v>0</v>
      </c>
      <c r="S1394" s="413">
        <f>S618*(1-'Appx 1. Ref Rates'!$E38)</f>
        <v>0</v>
      </c>
      <c r="T1394" s="413">
        <f>T618*(1-'Appx 1. Ref Rates'!$E38)</f>
        <v>0</v>
      </c>
      <c r="U1394" s="413">
        <f>U618*(1-'Appx 1. Ref Rates'!$E38)</f>
        <v>0</v>
      </c>
      <c r="V1394" s="413">
        <f>V618*(1-'Appx 1. Ref Rates'!$E38)</f>
        <v>0</v>
      </c>
      <c r="W1394" s="413">
        <f>W618*(1-'Appx 1. Ref Rates'!$E38)</f>
        <v>0</v>
      </c>
      <c r="X1394" s="414">
        <f>X618*(1-'Appx 1. Ref Rates'!$E38)</f>
        <v>0</v>
      </c>
      <c r="Y1394" s="413">
        <f>Y618*(1-'Appx 1. Ref Rates'!$E38)</f>
        <v>0</v>
      </c>
      <c r="Z1394" s="413">
        <f>Z618*(1-'Appx 1. Ref Rates'!$E38)</f>
        <v>0</v>
      </c>
      <c r="AA1394" s="413">
        <f>AA618*(1-'Appx 1. Ref Rates'!$E38)</f>
        <v>0</v>
      </c>
      <c r="AB1394" s="413">
        <f>AB618*(1-'Appx 1. Ref Rates'!$E38)</f>
        <v>0</v>
      </c>
      <c r="AC1394" s="400">
        <f t="shared" si="937"/>
        <v>0</v>
      </c>
      <c r="AD1394" s="854"/>
      <c r="AE1394" s="855"/>
      <c r="AF1394" s="856"/>
    </row>
    <row r="1395" spans="1:32" ht="15" customHeight="1" outlineLevel="1" x14ac:dyDescent="0.2">
      <c r="A1395" s="373">
        <v>146</v>
      </c>
      <c r="B1395" s="658"/>
      <c r="C1395" s="386"/>
      <c r="D1395" s="386"/>
      <c r="E1395" s="1100" t="str">
        <f>E619</f>
        <v>FI issued CBP, high rated</v>
      </c>
      <c r="F1395" s="1237"/>
      <c r="G1395" s="1237"/>
      <c r="H1395" s="1237"/>
      <c r="I1395" s="1237"/>
      <c r="J1395" s="1237"/>
      <c r="K1395" s="1237"/>
      <c r="L1395" s="1237"/>
      <c r="M1395" s="399">
        <f>SUBTOTAL(9,M1396:M1398)</f>
        <v>0</v>
      </c>
      <c r="N1395" s="402">
        <f t="shared" ref="N1395:AC1395" si="938">SUBTOTAL(9,N1396:N1398)</f>
        <v>0</v>
      </c>
      <c r="O1395" s="406">
        <f t="shared" si="938"/>
        <v>0</v>
      </c>
      <c r="P1395" s="406">
        <f t="shared" si="938"/>
        <v>0</v>
      </c>
      <c r="Q1395" s="407">
        <f t="shared" si="938"/>
        <v>0</v>
      </c>
      <c r="R1395" s="402">
        <f t="shared" si="938"/>
        <v>0</v>
      </c>
      <c r="S1395" s="406">
        <f t="shared" si="938"/>
        <v>0</v>
      </c>
      <c r="T1395" s="405">
        <f t="shared" si="938"/>
        <v>0</v>
      </c>
      <c r="U1395" s="405">
        <f t="shared" si="938"/>
        <v>0</v>
      </c>
      <c r="V1395" s="405">
        <f t="shared" si="938"/>
        <v>0</v>
      </c>
      <c r="W1395" s="405">
        <f t="shared" si="938"/>
        <v>0</v>
      </c>
      <c r="X1395" s="405">
        <f t="shared" si="938"/>
        <v>0</v>
      </c>
      <c r="Y1395" s="405">
        <f t="shared" si="938"/>
        <v>0</v>
      </c>
      <c r="Z1395" s="405">
        <f t="shared" si="938"/>
        <v>0</v>
      </c>
      <c r="AA1395" s="405">
        <f t="shared" si="938"/>
        <v>0</v>
      </c>
      <c r="AB1395" s="403">
        <f t="shared" si="938"/>
        <v>0</v>
      </c>
      <c r="AC1395" s="399">
        <f t="shared" si="938"/>
        <v>0</v>
      </c>
      <c r="AD1395" s="854"/>
      <c r="AE1395" s="855"/>
      <c r="AF1395" s="856"/>
    </row>
    <row r="1396" spans="1:32" ht="15" customHeight="1" outlineLevel="1" x14ac:dyDescent="0.2">
      <c r="A1396" s="373">
        <v>147</v>
      </c>
      <c r="B1396" s="658"/>
      <c r="C1396" s="386"/>
      <c r="D1396" s="386"/>
      <c r="E1396" s="387"/>
      <c r="F1396" s="1106" t="str">
        <f t="shared" ref="F1396:F1398" si="939">F620</f>
        <v>FI issued unsecured bonds and paper, high rated</v>
      </c>
      <c r="G1396" s="1226"/>
      <c r="H1396" s="1226"/>
      <c r="I1396" s="1226"/>
      <c r="J1396" s="1226"/>
      <c r="K1396" s="1226"/>
      <c r="L1396" s="1226"/>
      <c r="M1396" s="400">
        <f t="shared" ref="M1396:M1398" si="940">M620</f>
        <v>0</v>
      </c>
      <c r="N1396" s="411">
        <f>M1396*(1-'Appx 1. Ref Rates'!$E40)+N620*(1-'Appx 1. Ref Rates'!$E40)</f>
        <v>0</v>
      </c>
      <c r="O1396" s="414">
        <f>O620*(1-'Appx 1. Ref Rates'!$E40)</f>
        <v>0</v>
      </c>
      <c r="P1396" s="414">
        <f>P620*(1-'Appx 1. Ref Rates'!$E40)</f>
        <v>0</v>
      </c>
      <c r="Q1396" s="415">
        <f>Q620*(1-'Appx 1. Ref Rates'!$E40)</f>
        <v>0</v>
      </c>
      <c r="R1396" s="411">
        <f>R620*(1-'Appx 1. Ref Rates'!$E40)</f>
        <v>0</v>
      </c>
      <c r="S1396" s="413">
        <f>S620*(1-'Appx 1. Ref Rates'!$E40)</f>
        <v>0</v>
      </c>
      <c r="T1396" s="413">
        <f>T620*(1-'Appx 1. Ref Rates'!$E40)</f>
        <v>0</v>
      </c>
      <c r="U1396" s="413">
        <f>U620*(1-'Appx 1. Ref Rates'!$E40)</f>
        <v>0</v>
      </c>
      <c r="V1396" s="413">
        <f>V620*(1-'Appx 1. Ref Rates'!$E40)</f>
        <v>0</v>
      </c>
      <c r="W1396" s="413">
        <f>W620*(1-'Appx 1. Ref Rates'!$E40)</f>
        <v>0</v>
      </c>
      <c r="X1396" s="414">
        <f>X620*(1-'Appx 1. Ref Rates'!$E40)</f>
        <v>0</v>
      </c>
      <c r="Y1396" s="413">
        <f>Y620*(1-'Appx 1. Ref Rates'!$E40)</f>
        <v>0</v>
      </c>
      <c r="Z1396" s="413">
        <f>Z620*(1-'Appx 1. Ref Rates'!$E40)</f>
        <v>0</v>
      </c>
      <c r="AA1396" s="413">
        <f>AA620*(1-'Appx 1. Ref Rates'!$E40)</f>
        <v>0</v>
      </c>
      <c r="AB1396" s="413">
        <f>AB620*(1-'Appx 1. Ref Rates'!$E40)</f>
        <v>0</v>
      </c>
      <c r="AC1396" s="400">
        <f t="shared" si="937"/>
        <v>0</v>
      </c>
      <c r="AD1396" s="854"/>
      <c r="AE1396" s="855"/>
      <c r="AF1396" s="856"/>
    </row>
    <row r="1397" spans="1:32" ht="15" customHeight="1" outlineLevel="1" x14ac:dyDescent="0.2">
      <c r="A1397" s="373">
        <v>148</v>
      </c>
      <c r="B1397" s="658"/>
      <c r="C1397" s="386"/>
      <c r="D1397" s="386"/>
      <c r="E1397" s="387"/>
      <c r="F1397" s="1106" t="str">
        <f t="shared" si="939"/>
        <v>FI issued covered bonds, high rated</v>
      </c>
      <c r="G1397" s="1226"/>
      <c r="H1397" s="1226"/>
      <c r="I1397" s="1226"/>
      <c r="J1397" s="1226"/>
      <c r="K1397" s="1226"/>
      <c r="L1397" s="1226"/>
      <c r="M1397" s="400">
        <f t="shared" si="940"/>
        <v>0</v>
      </c>
      <c r="N1397" s="411">
        <f>M1397*(1-'Appx 1. Ref Rates'!$E41)+N621*(1-'Appx 1. Ref Rates'!$E41)</f>
        <v>0</v>
      </c>
      <c r="O1397" s="414">
        <f>O621*(1-'Appx 1. Ref Rates'!$E41)</f>
        <v>0</v>
      </c>
      <c r="P1397" s="414">
        <f>P621*(1-'Appx 1. Ref Rates'!$E41)</f>
        <v>0</v>
      </c>
      <c r="Q1397" s="415">
        <f>Q621*(1-'Appx 1. Ref Rates'!$E41)</f>
        <v>0</v>
      </c>
      <c r="R1397" s="411">
        <f>R621*(1-'Appx 1. Ref Rates'!$E41)</f>
        <v>0</v>
      </c>
      <c r="S1397" s="413">
        <f>S621*(1-'Appx 1. Ref Rates'!$E41)</f>
        <v>0</v>
      </c>
      <c r="T1397" s="413">
        <f>T621*(1-'Appx 1. Ref Rates'!$E41)</f>
        <v>0</v>
      </c>
      <c r="U1397" s="413">
        <f>U621*(1-'Appx 1. Ref Rates'!$E41)</f>
        <v>0</v>
      </c>
      <c r="V1397" s="413">
        <f>V621*(1-'Appx 1. Ref Rates'!$E41)</f>
        <v>0</v>
      </c>
      <c r="W1397" s="413">
        <f>W621*(1-'Appx 1. Ref Rates'!$E41)</f>
        <v>0</v>
      </c>
      <c r="X1397" s="414">
        <f>X621*(1-'Appx 1. Ref Rates'!$E41)</f>
        <v>0</v>
      </c>
      <c r="Y1397" s="413">
        <f>Y621*(1-'Appx 1. Ref Rates'!$E41)</f>
        <v>0</v>
      </c>
      <c r="Z1397" s="413">
        <f>Z621*(1-'Appx 1. Ref Rates'!$E41)</f>
        <v>0</v>
      </c>
      <c r="AA1397" s="413">
        <f>AA621*(1-'Appx 1. Ref Rates'!$E41)</f>
        <v>0</v>
      </c>
      <c r="AB1397" s="413">
        <f>AB621*(1-'Appx 1. Ref Rates'!$E41)</f>
        <v>0</v>
      </c>
      <c r="AC1397" s="400">
        <f t="shared" si="937"/>
        <v>0</v>
      </c>
      <c r="AD1397" s="854"/>
      <c r="AE1397" s="855"/>
      <c r="AF1397" s="856"/>
    </row>
    <row r="1398" spans="1:32" ht="14.25" customHeight="1" outlineLevel="1" x14ac:dyDescent="0.2">
      <c r="A1398" s="373">
        <v>149</v>
      </c>
      <c r="B1398" s="658"/>
      <c r="C1398" s="386"/>
      <c r="D1398" s="386"/>
      <c r="E1398" s="387"/>
      <c r="F1398" s="1106" t="str">
        <f t="shared" si="939"/>
        <v>FI issued jumbo covered bonds, high rated</v>
      </c>
      <c r="G1398" s="1226"/>
      <c r="H1398" s="1226"/>
      <c r="I1398" s="1226"/>
      <c r="J1398" s="1226"/>
      <c r="K1398" s="1226"/>
      <c r="L1398" s="1226"/>
      <c r="M1398" s="400">
        <f t="shared" si="940"/>
        <v>0</v>
      </c>
      <c r="N1398" s="411">
        <f>M1398*(1-'Appx 1. Ref Rates'!$E42)+N622*(1-'Appx 1. Ref Rates'!$E42)</f>
        <v>0</v>
      </c>
      <c r="O1398" s="414">
        <f>O622*(1-'Appx 1. Ref Rates'!$E42)</f>
        <v>0</v>
      </c>
      <c r="P1398" s="414">
        <f>P622*(1-'Appx 1. Ref Rates'!$E42)</f>
        <v>0</v>
      </c>
      <c r="Q1398" s="415">
        <f>Q622*(1-'Appx 1. Ref Rates'!$E42)</f>
        <v>0</v>
      </c>
      <c r="R1398" s="411">
        <f>R622*(1-'Appx 1. Ref Rates'!$E42)</f>
        <v>0</v>
      </c>
      <c r="S1398" s="413">
        <f>S622*(1-'Appx 1. Ref Rates'!$E42)</f>
        <v>0</v>
      </c>
      <c r="T1398" s="413">
        <f>T622*(1-'Appx 1. Ref Rates'!$E42)</f>
        <v>0</v>
      </c>
      <c r="U1398" s="413">
        <f>U622*(1-'Appx 1. Ref Rates'!$E42)</f>
        <v>0</v>
      </c>
      <c r="V1398" s="413">
        <f>V622*(1-'Appx 1. Ref Rates'!$E42)</f>
        <v>0</v>
      </c>
      <c r="W1398" s="413">
        <f>W622*(1-'Appx 1. Ref Rates'!$E42)</f>
        <v>0</v>
      </c>
      <c r="X1398" s="414">
        <f>X622*(1-'Appx 1. Ref Rates'!$E42)</f>
        <v>0</v>
      </c>
      <c r="Y1398" s="413">
        <f>Y622*(1-'Appx 1. Ref Rates'!$E42)</f>
        <v>0</v>
      </c>
      <c r="Z1398" s="413">
        <f>Z622*(1-'Appx 1. Ref Rates'!$E42)</f>
        <v>0</v>
      </c>
      <c r="AA1398" s="413">
        <f>AA622*(1-'Appx 1. Ref Rates'!$E42)</f>
        <v>0</v>
      </c>
      <c r="AB1398" s="413">
        <f>AB622*(1-'Appx 1. Ref Rates'!$E42)</f>
        <v>0</v>
      </c>
      <c r="AC1398" s="400">
        <f t="shared" si="937"/>
        <v>0</v>
      </c>
      <c r="AD1398" s="854"/>
      <c r="AE1398" s="855"/>
      <c r="AF1398" s="856"/>
    </row>
    <row r="1399" spans="1:32" ht="15" customHeight="1" outlineLevel="1" x14ac:dyDescent="0.2">
      <c r="A1399" s="373">
        <v>150</v>
      </c>
      <c r="B1399" s="658"/>
      <c r="C1399" s="386"/>
      <c r="D1399" s="386"/>
      <c r="E1399" s="1100" t="str">
        <f>E623</f>
        <v>Non-FI issued CBP, medium rated</v>
      </c>
      <c r="F1399" s="1237"/>
      <c r="G1399" s="1237"/>
      <c r="H1399" s="1237"/>
      <c r="I1399" s="1237"/>
      <c r="J1399" s="1237"/>
      <c r="K1399" s="1237"/>
      <c r="L1399" s="1237"/>
      <c r="M1399" s="399">
        <f>SUBTOTAL(9,M1400:M1401)</f>
        <v>0</v>
      </c>
      <c r="N1399" s="402">
        <f t="shared" ref="N1399:AC1399" si="941">SUBTOTAL(9,N1400:N1401)</f>
        <v>0</v>
      </c>
      <c r="O1399" s="406">
        <f t="shared" si="941"/>
        <v>0</v>
      </c>
      <c r="P1399" s="406">
        <f t="shared" si="941"/>
        <v>0</v>
      </c>
      <c r="Q1399" s="407">
        <f t="shared" si="941"/>
        <v>0</v>
      </c>
      <c r="R1399" s="402">
        <f t="shared" si="941"/>
        <v>0</v>
      </c>
      <c r="S1399" s="406">
        <f t="shared" si="941"/>
        <v>0</v>
      </c>
      <c r="T1399" s="405">
        <f t="shared" si="941"/>
        <v>0</v>
      </c>
      <c r="U1399" s="405">
        <f t="shared" si="941"/>
        <v>0</v>
      </c>
      <c r="V1399" s="405">
        <f t="shared" si="941"/>
        <v>0</v>
      </c>
      <c r="W1399" s="405">
        <f t="shared" si="941"/>
        <v>0</v>
      </c>
      <c r="X1399" s="405">
        <f t="shared" si="941"/>
        <v>0</v>
      </c>
      <c r="Y1399" s="405">
        <f t="shared" si="941"/>
        <v>0</v>
      </c>
      <c r="Z1399" s="405">
        <f t="shared" si="941"/>
        <v>0</v>
      </c>
      <c r="AA1399" s="405">
        <f t="shared" si="941"/>
        <v>0</v>
      </c>
      <c r="AB1399" s="403">
        <f t="shared" si="941"/>
        <v>0</v>
      </c>
      <c r="AC1399" s="399">
        <f t="shared" si="941"/>
        <v>0</v>
      </c>
      <c r="AD1399" s="854"/>
      <c r="AE1399" s="855"/>
      <c r="AF1399" s="856"/>
    </row>
    <row r="1400" spans="1:32" ht="15" customHeight="1" outlineLevel="1" x14ac:dyDescent="0.2">
      <c r="A1400" s="373">
        <v>151</v>
      </c>
      <c r="B1400" s="658"/>
      <c r="C1400" s="386"/>
      <c r="D1400" s="386"/>
      <c r="E1400" s="387"/>
      <c r="F1400" s="1106" t="str">
        <f t="shared" ref="F1400:F1401" si="942">F624</f>
        <v>Non-FI issued unsecured bonds and paper, medium rated</v>
      </c>
      <c r="G1400" s="1226"/>
      <c r="H1400" s="1226"/>
      <c r="I1400" s="1226"/>
      <c r="J1400" s="1226"/>
      <c r="K1400" s="1226"/>
      <c r="L1400" s="1226"/>
      <c r="M1400" s="400">
        <f t="shared" ref="M1400:M1401" si="943">M624</f>
        <v>0</v>
      </c>
      <c r="N1400" s="411">
        <f>M1400*(1-'Appx 1. Ref Rates'!$E44)+N624*(1-'Appx 1. Ref Rates'!$E44)</f>
        <v>0</v>
      </c>
      <c r="O1400" s="414">
        <f>O624*(1-'Appx 1. Ref Rates'!$E44)</f>
        <v>0</v>
      </c>
      <c r="P1400" s="414">
        <f>P624*(1-'Appx 1. Ref Rates'!$E44)</f>
        <v>0</v>
      </c>
      <c r="Q1400" s="415">
        <f>Q624*(1-'Appx 1. Ref Rates'!$E44)</f>
        <v>0</v>
      </c>
      <c r="R1400" s="411">
        <f>R624*(1-'Appx 1. Ref Rates'!$E44)</f>
        <v>0</v>
      </c>
      <c r="S1400" s="413">
        <f>S624*(1-'Appx 1. Ref Rates'!$E44)</f>
        <v>0</v>
      </c>
      <c r="T1400" s="413">
        <f>T624*(1-'Appx 1. Ref Rates'!$E44)</f>
        <v>0</v>
      </c>
      <c r="U1400" s="413">
        <f>U624*(1-'Appx 1. Ref Rates'!$E44)</f>
        <v>0</v>
      </c>
      <c r="V1400" s="413">
        <f>V624*(1-'Appx 1. Ref Rates'!$E44)</f>
        <v>0</v>
      </c>
      <c r="W1400" s="413">
        <f>W624*(1-'Appx 1. Ref Rates'!$E44)</f>
        <v>0</v>
      </c>
      <c r="X1400" s="414">
        <f>X624*(1-'Appx 1. Ref Rates'!$E44)</f>
        <v>0</v>
      </c>
      <c r="Y1400" s="413">
        <f>Y624*(1-'Appx 1. Ref Rates'!$E44)</f>
        <v>0</v>
      </c>
      <c r="Z1400" s="413">
        <f>Z624*(1-'Appx 1. Ref Rates'!$E44)</f>
        <v>0</v>
      </c>
      <c r="AA1400" s="413">
        <f>AA624*(1-'Appx 1. Ref Rates'!$E44)</f>
        <v>0</v>
      </c>
      <c r="AB1400" s="413">
        <f>AB624*(1-'Appx 1. Ref Rates'!$E44)</f>
        <v>0</v>
      </c>
      <c r="AC1400" s="400">
        <f t="shared" si="937"/>
        <v>0</v>
      </c>
      <c r="AD1400" s="854"/>
      <c r="AE1400" s="855"/>
      <c r="AF1400" s="856"/>
    </row>
    <row r="1401" spans="1:32" ht="15" customHeight="1" outlineLevel="1" x14ac:dyDescent="0.2">
      <c r="A1401" s="373">
        <v>152</v>
      </c>
      <c r="B1401" s="658"/>
      <c r="C1401" s="386"/>
      <c r="D1401" s="386"/>
      <c r="E1401" s="387"/>
      <c r="F1401" s="1106" t="str">
        <f t="shared" si="942"/>
        <v>Non-FI issued covered bonds, medium rated</v>
      </c>
      <c r="G1401" s="1226"/>
      <c r="H1401" s="1226"/>
      <c r="I1401" s="1226"/>
      <c r="J1401" s="1226"/>
      <c r="K1401" s="1226"/>
      <c r="L1401" s="1226"/>
      <c r="M1401" s="400">
        <f t="shared" si="943"/>
        <v>0</v>
      </c>
      <c r="N1401" s="411">
        <f>M1401*(1-'Appx 1. Ref Rates'!$E45)+N625*(1-'Appx 1. Ref Rates'!$E45)</f>
        <v>0</v>
      </c>
      <c r="O1401" s="414">
        <f>O625*(1-'Appx 1. Ref Rates'!$E45)</f>
        <v>0</v>
      </c>
      <c r="P1401" s="414">
        <f>P625*(1-'Appx 1. Ref Rates'!$E45)</f>
        <v>0</v>
      </c>
      <c r="Q1401" s="415">
        <f>Q625*(1-'Appx 1. Ref Rates'!$E45)</f>
        <v>0</v>
      </c>
      <c r="R1401" s="411">
        <f>R625*(1-'Appx 1. Ref Rates'!$E45)</f>
        <v>0</v>
      </c>
      <c r="S1401" s="413">
        <f>S625*(1-'Appx 1. Ref Rates'!$E45)</f>
        <v>0</v>
      </c>
      <c r="T1401" s="413">
        <f>T625*(1-'Appx 1. Ref Rates'!$E45)</f>
        <v>0</v>
      </c>
      <c r="U1401" s="413">
        <f>U625*(1-'Appx 1. Ref Rates'!$E45)</f>
        <v>0</v>
      </c>
      <c r="V1401" s="413">
        <f>V625*(1-'Appx 1. Ref Rates'!$E45)</f>
        <v>0</v>
      </c>
      <c r="W1401" s="413">
        <f>W625*(1-'Appx 1. Ref Rates'!$E45)</f>
        <v>0</v>
      </c>
      <c r="X1401" s="414">
        <f>X625*(1-'Appx 1. Ref Rates'!$E45)</f>
        <v>0</v>
      </c>
      <c r="Y1401" s="413">
        <f>Y625*(1-'Appx 1. Ref Rates'!$E45)</f>
        <v>0</v>
      </c>
      <c r="Z1401" s="413">
        <f>Z625*(1-'Appx 1. Ref Rates'!$E45)</f>
        <v>0</v>
      </c>
      <c r="AA1401" s="413">
        <f>AA625*(1-'Appx 1. Ref Rates'!$E45)</f>
        <v>0</v>
      </c>
      <c r="AB1401" s="413">
        <f>AB625*(1-'Appx 1. Ref Rates'!$E45)</f>
        <v>0</v>
      </c>
      <c r="AC1401" s="400">
        <f t="shared" si="937"/>
        <v>0</v>
      </c>
      <c r="AD1401" s="854"/>
      <c r="AE1401" s="855"/>
      <c r="AF1401" s="856"/>
    </row>
    <row r="1402" spans="1:32" ht="15" customHeight="1" outlineLevel="1" x14ac:dyDescent="0.2">
      <c r="A1402" s="373">
        <v>153</v>
      </c>
      <c r="B1402" s="658"/>
      <c r="C1402" s="386"/>
      <c r="D1402" s="386"/>
      <c r="E1402" s="1100" t="str">
        <f>E626</f>
        <v>FI issued CBP, medium rated</v>
      </c>
      <c r="F1402" s="1237"/>
      <c r="G1402" s="1237"/>
      <c r="H1402" s="1237"/>
      <c r="I1402" s="1237"/>
      <c r="J1402" s="1237"/>
      <c r="K1402" s="1237"/>
      <c r="L1402" s="1237"/>
      <c r="M1402" s="399">
        <f>SUBTOTAL(9,M1403:M1405)</f>
        <v>0</v>
      </c>
      <c r="N1402" s="402">
        <f t="shared" ref="N1402:AC1402" si="944">SUBTOTAL(9,N1403:N1405)</f>
        <v>0</v>
      </c>
      <c r="O1402" s="406">
        <f t="shared" si="944"/>
        <v>0</v>
      </c>
      <c r="P1402" s="406">
        <f t="shared" si="944"/>
        <v>0</v>
      </c>
      <c r="Q1402" s="407">
        <f t="shared" si="944"/>
        <v>0</v>
      </c>
      <c r="R1402" s="402">
        <f t="shared" si="944"/>
        <v>0</v>
      </c>
      <c r="S1402" s="406">
        <f t="shared" si="944"/>
        <v>0</v>
      </c>
      <c r="T1402" s="405">
        <f t="shared" si="944"/>
        <v>0</v>
      </c>
      <c r="U1402" s="405">
        <f t="shared" si="944"/>
        <v>0</v>
      </c>
      <c r="V1402" s="405">
        <f t="shared" si="944"/>
        <v>0</v>
      </c>
      <c r="W1402" s="405">
        <f t="shared" si="944"/>
        <v>0</v>
      </c>
      <c r="X1402" s="405">
        <f t="shared" si="944"/>
        <v>0</v>
      </c>
      <c r="Y1402" s="405">
        <f t="shared" si="944"/>
        <v>0</v>
      </c>
      <c r="Z1402" s="405">
        <f t="shared" si="944"/>
        <v>0</v>
      </c>
      <c r="AA1402" s="405">
        <f t="shared" si="944"/>
        <v>0</v>
      </c>
      <c r="AB1402" s="403">
        <f t="shared" si="944"/>
        <v>0</v>
      </c>
      <c r="AC1402" s="399">
        <f t="shared" si="944"/>
        <v>0</v>
      </c>
      <c r="AD1402" s="854"/>
      <c r="AE1402" s="855"/>
      <c r="AF1402" s="856"/>
    </row>
    <row r="1403" spans="1:32" ht="15" customHeight="1" outlineLevel="1" x14ac:dyDescent="0.2">
      <c r="A1403" s="373">
        <v>154</v>
      </c>
      <c r="B1403" s="658"/>
      <c r="C1403" s="386"/>
      <c r="D1403" s="386"/>
      <c r="E1403" s="387"/>
      <c r="F1403" s="1106" t="str">
        <f t="shared" ref="F1403:F1405" si="945">F627</f>
        <v>FI issued unsecured bonds and paper, medium rated</v>
      </c>
      <c r="G1403" s="1226"/>
      <c r="H1403" s="1226"/>
      <c r="I1403" s="1226"/>
      <c r="J1403" s="1226"/>
      <c r="K1403" s="1226"/>
      <c r="L1403" s="1226"/>
      <c r="M1403" s="400">
        <f t="shared" ref="M1403:M1405" si="946">M627</f>
        <v>0</v>
      </c>
      <c r="N1403" s="411">
        <f>M1403*(1-'Appx 1. Ref Rates'!$E47)+N627*(1-'Appx 1. Ref Rates'!$E47)</f>
        <v>0</v>
      </c>
      <c r="O1403" s="414">
        <f>O627*(1-'Appx 1. Ref Rates'!$E47)</f>
        <v>0</v>
      </c>
      <c r="P1403" s="414">
        <f>P627*(1-'Appx 1. Ref Rates'!$E47)</f>
        <v>0</v>
      </c>
      <c r="Q1403" s="415">
        <f>Q627*(1-'Appx 1. Ref Rates'!$E47)</f>
        <v>0</v>
      </c>
      <c r="R1403" s="411">
        <f>R627*(1-'Appx 1. Ref Rates'!$E47)</f>
        <v>0</v>
      </c>
      <c r="S1403" s="413">
        <f>S627*(1-'Appx 1. Ref Rates'!$E47)</f>
        <v>0</v>
      </c>
      <c r="T1403" s="413">
        <f>T627*(1-'Appx 1. Ref Rates'!$E47)</f>
        <v>0</v>
      </c>
      <c r="U1403" s="413">
        <f>U627*(1-'Appx 1. Ref Rates'!$E47)</f>
        <v>0</v>
      </c>
      <c r="V1403" s="413">
        <f>V627*(1-'Appx 1. Ref Rates'!$E47)</f>
        <v>0</v>
      </c>
      <c r="W1403" s="413">
        <f>W627*(1-'Appx 1. Ref Rates'!$E47)</f>
        <v>0</v>
      </c>
      <c r="X1403" s="414">
        <f>X627*(1-'Appx 1. Ref Rates'!$E47)</f>
        <v>0</v>
      </c>
      <c r="Y1403" s="413">
        <f>Y627*(1-'Appx 1. Ref Rates'!$E47)</f>
        <v>0</v>
      </c>
      <c r="Z1403" s="413">
        <f>Z627*(1-'Appx 1. Ref Rates'!$E47)</f>
        <v>0</v>
      </c>
      <c r="AA1403" s="413">
        <f>AA627*(1-'Appx 1. Ref Rates'!$E47)</f>
        <v>0</v>
      </c>
      <c r="AB1403" s="413">
        <f>AB627*(1-'Appx 1. Ref Rates'!$E47)</f>
        <v>0</v>
      </c>
      <c r="AC1403" s="400">
        <f t="shared" si="937"/>
        <v>0</v>
      </c>
      <c r="AD1403" s="854"/>
      <c r="AE1403" s="855"/>
      <c r="AF1403" s="856"/>
    </row>
    <row r="1404" spans="1:32" ht="15" customHeight="1" outlineLevel="1" x14ac:dyDescent="0.2">
      <c r="A1404" s="373">
        <v>155</v>
      </c>
      <c r="B1404" s="658"/>
      <c r="C1404" s="386"/>
      <c r="D1404" s="386"/>
      <c r="E1404" s="387"/>
      <c r="F1404" s="1106" t="str">
        <f t="shared" si="945"/>
        <v>FI issued covered bonds, medium rated</v>
      </c>
      <c r="G1404" s="1226"/>
      <c r="H1404" s="1226"/>
      <c r="I1404" s="1226"/>
      <c r="J1404" s="1226"/>
      <c r="K1404" s="1226"/>
      <c r="L1404" s="1226"/>
      <c r="M1404" s="400">
        <f t="shared" si="946"/>
        <v>0</v>
      </c>
      <c r="N1404" s="411">
        <f>M1404*(1-'Appx 1. Ref Rates'!$E48)+N628*(1-'Appx 1. Ref Rates'!$E48)</f>
        <v>0</v>
      </c>
      <c r="O1404" s="414">
        <f>O628*(1-'Appx 1. Ref Rates'!$E48)</f>
        <v>0</v>
      </c>
      <c r="P1404" s="414">
        <f>P628*(1-'Appx 1. Ref Rates'!$E48)</f>
        <v>0</v>
      </c>
      <c r="Q1404" s="415">
        <f>Q628*(1-'Appx 1. Ref Rates'!$E48)</f>
        <v>0</v>
      </c>
      <c r="R1404" s="411">
        <f>R628*(1-'Appx 1. Ref Rates'!$E48)</f>
        <v>0</v>
      </c>
      <c r="S1404" s="413">
        <f>S628*(1-'Appx 1. Ref Rates'!$E48)</f>
        <v>0</v>
      </c>
      <c r="T1404" s="413">
        <f>T628*(1-'Appx 1. Ref Rates'!$E48)</f>
        <v>0</v>
      </c>
      <c r="U1404" s="413">
        <f>U628*(1-'Appx 1. Ref Rates'!$E48)</f>
        <v>0</v>
      </c>
      <c r="V1404" s="413">
        <f>V628*(1-'Appx 1. Ref Rates'!$E48)</f>
        <v>0</v>
      </c>
      <c r="W1404" s="413">
        <f>W628*(1-'Appx 1. Ref Rates'!$E48)</f>
        <v>0</v>
      </c>
      <c r="X1404" s="414">
        <f>X628*(1-'Appx 1. Ref Rates'!$E48)</f>
        <v>0</v>
      </c>
      <c r="Y1404" s="413">
        <f>Y628*(1-'Appx 1. Ref Rates'!$E48)</f>
        <v>0</v>
      </c>
      <c r="Z1404" s="413">
        <f>Z628*(1-'Appx 1. Ref Rates'!$E48)</f>
        <v>0</v>
      </c>
      <c r="AA1404" s="413">
        <f>AA628*(1-'Appx 1. Ref Rates'!$E48)</f>
        <v>0</v>
      </c>
      <c r="AB1404" s="413">
        <f>AB628*(1-'Appx 1. Ref Rates'!$E48)</f>
        <v>0</v>
      </c>
      <c r="AC1404" s="400">
        <f t="shared" si="937"/>
        <v>0</v>
      </c>
      <c r="AD1404" s="854"/>
      <c r="AE1404" s="855"/>
      <c r="AF1404" s="856"/>
    </row>
    <row r="1405" spans="1:32" ht="14.25" customHeight="1" outlineLevel="1" x14ac:dyDescent="0.2">
      <c r="A1405" s="373">
        <v>156</v>
      </c>
      <c r="B1405" s="658"/>
      <c r="C1405" s="386"/>
      <c r="D1405" s="386"/>
      <c r="E1405" s="387"/>
      <c r="F1405" s="1106" t="str">
        <f t="shared" si="945"/>
        <v>FI issued jumbo covered bonds, medium rated</v>
      </c>
      <c r="G1405" s="1226"/>
      <c r="H1405" s="1226"/>
      <c r="I1405" s="1226"/>
      <c r="J1405" s="1226"/>
      <c r="K1405" s="1226"/>
      <c r="L1405" s="1226"/>
      <c r="M1405" s="400">
        <f t="shared" si="946"/>
        <v>0</v>
      </c>
      <c r="N1405" s="411">
        <f>M1405*(1-'Appx 1. Ref Rates'!$E49)+N629*(1-'Appx 1. Ref Rates'!$E49)</f>
        <v>0</v>
      </c>
      <c r="O1405" s="414">
        <f>O629*(1-'Appx 1. Ref Rates'!$E49)</f>
        <v>0</v>
      </c>
      <c r="P1405" s="414">
        <f>P629*(1-'Appx 1. Ref Rates'!$E49)</f>
        <v>0</v>
      </c>
      <c r="Q1405" s="415">
        <f>Q629*(1-'Appx 1. Ref Rates'!$E49)</f>
        <v>0</v>
      </c>
      <c r="R1405" s="411">
        <f>R629*(1-'Appx 1. Ref Rates'!$E49)</f>
        <v>0</v>
      </c>
      <c r="S1405" s="413">
        <f>S629*(1-'Appx 1. Ref Rates'!$E49)</f>
        <v>0</v>
      </c>
      <c r="T1405" s="413">
        <f>T629*(1-'Appx 1. Ref Rates'!$E49)</f>
        <v>0</v>
      </c>
      <c r="U1405" s="413">
        <f>U629*(1-'Appx 1. Ref Rates'!$E49)</f>
        <v>0</v>
      </c>
      <c r="V1405" s="413">
        <f>V629*(1-'Appx 1. Ref Rates'!$E49)</f>
        <v>0</v>
      </c>
      <c r="W1405" s="413">
        <f>W629*(1-'Appx 1. Ref Rates'!$E49)</f>
        <v>0</v>
      </c>
      <c r="X1405" s="414">
        <f>X629*(1-'Appx 1. Ref Rates'!$E49)</f>
        <v>0</v>
      </c>
      <c r="Y1405" s="413">
        <f>Y629*(1-'Appx 1. Ref Rates'!$E49)</f>
        <v>0</v>
      </c>
      <c r="Z1405" s="413">
        <f>Z629*(1-'Appx 1. Ref Rates'!$E49)</f>
        <v>0</v>
      </c>
      <c r="AA1405" s="413">
        <f>AA629*(1-'Appx 1. Ref Rates'!$E49)</f>
        <v>0</v>
      </c>
      <c r="AB1405" s="413">
        <f>AB629*(1-'Appx 1. Ref Rates'!$E49)</f>
        <v>0</v>
      </c>
      <c r="AC1405" s="400">
        <f t="shared" si="937"/>
        <v>0</v>
      </c>
      <c r="AD1405" s="854"/>
      <c r="AE1405" s="855"/>
      <c r="AF1405" s="856"/>
    </row>
    <row r="1406" spans="1:32" ht="15" customHeight="1" outlineLevel="1" x14ac:dyDescent="0.2">
      <c r="A1406" s="373">
        <v>157</v>
      </c>
      <c r="B1406" s="658"/>
      <c r="C1406" s="386"/>
      <c r="D1406" s="386"/>
      <c r="E1406" s="1100" t="str">
        <f>E630</f>
        <v>Non-FI issued CBP, low or not rated</v>
      </c>
      <c r="F1406" s="1237"/>
      <c r="G1406" s="1237"/>
      <c r="H1406" s="1237"/>
      <c r="I1406" s="1237"/>
      <c r="J1406" s="1237"/>
      <c r="K1406" s="1237"/>
      <c r="L1406" s="1237"/>
      <c r="M1406" s="399">
        <f>SUBTOTAL(9,M1407:M1408)</f>
        <v>0</v>
      </c>
      <c r="N1406" s="402">
        <f t="shared" ref="N1406:AC1406" si="947">SUBTOTAL(9,N1407:N1408)</f>
        <v>0</v>
      </c>
      <c r="O1406" s="406">
        <f t="shared" si="947"/>
        <v>0</v>
      </c>
      <c r="P1406" s="406">
        <f t="shared" si="947"/>
        <v>0</v>
      </c>
      <c r="Q1406" s="407">
        <f t="shared" si="947"/>
        <v>0</v>
      </c>
      <c r="R1406" s="402">
        <f t="shared" si="947"/>
        <v>0</v>
      </c>
      <c r="S1406" s="406">
        <f t="shared" si="947"/>
        <v>0</v>
      </c>
      <c r="T1406" s="405">
        <f t="shared" si="947"/>
        <v>0</v>
      </c>
      <c r="U1406" s="405">
        <f t="shared" si="947"/>
        <v>0</v>
      </c>
      <c r="V1406" s="405">
        <f t="shared" si="947"/>
        <v>0</v>
      </c>
      <c r="W1406" s="405">
        <f t="shared" si="947"/>
        <v>0</v>
      </c>
      <c r="X1406" s="405">
        <f t="shared" si="947"/>
        <v>0</v>
      </c>
      <c r="Y1406" s="405">
        <f t="shared" si="947"/>
        <v>0</v>
      </c>
      <c r="Z1406" s="405">
        <f t="shared" si="947"/>
        <v>0</v>
      </c>
      <c r="AA1406" s="405">
        <f t="shared" si="947"/>
        <v>0</v>
      </c>
      <c r="AB1406" s="403">
        <f t="shared" si="947"/>
        <v>0</v>
      </c>
      <c r="AC1406" s="399">
        <f t="shared" si="947"/>
        <v>0</v>
      </c>
      <c r="AD1406" s="854"/>
      <c r="AE1406" s="855"/>
      <c r="AF1406" s="856"/>
    </row>
    <row r="1407" spans="1:32" ht="14.25" customHeight="1" outlineLevel="1" x14ac:dyDescent="0.2">
      <c r="A1407" s="373">
        <v>158</v>
      </c>
      <c r="B1407" s="658"/>
      <c r="C1407" s="386"/>
      <c r="D1407" s="386"/>
      <c r="E1407" s="387"/>
      <c r="F1407" s="1106" t="str">
        <f t="shared" ref="F1407:F1408" si="948">F631</f>
        <v>Non-FI issued unsecured bonds and paper, low or not rated</v>
      </c>
      <c r="G1407" s="1226"/>
      <c r="H1407" s="1226"/>
      <c r="I1407" s="1226"/>
      <c r="J1407" s="1226"/>
      <c r="K1407" s="1226"/>
      <c r="L1407" s="1226"/>
      <c r="M1407" s="400">
        <f t="shared" ref="M1407:M1408" si="949">M631</f>
        <v>0</v>
      </c>
      <c r="N1407" s="411">
        <f>M1407*(1-'Appx 1. Ref Rates'!$E51)+N631*(1-'Appx 1. Ref Rates'!$E51)</f>
        <v>0</v>
      </c>
      <c r="O1407" s="414">
        <f>O631*(1-'Appx 1. Ref Rates'!$E51)</f>
        <v>0</v>
      </c>
      <c r="P1407" s="414">
        <f>P631*(1-'Appx 1. Ref Rates'!$E51)</f>
        <v>0</v>
      </c>
      <c r="Q1407" s="415">
        <f>Q631*(1-'Appx 1. Ref Rates'!$E51)</f>
        <v>0</v>
      </c>
      <c r="R1407" s="411">
        <f>R631*(1-'Appx 1. Ref Rates'!$E51)</f>
        <v>0</v>
      </c>
      <c r="S1407" s="413">
        <f>S631*(1-'Appx 1. Ref Rates'!$E51)</f>
        <v>0</v>
      </c>
      <c r="T1407" s="413">
        <f>T631*(1-'Appx 1. Ref Rates'!$E51)</f>
        <v>0</v>
      </c>
      <c r="U1407" s="413">
        <f>U631*(1-'Appx 1. Ref Rates'!$E51)</f>
        <v>0</v>
      </c>
      <c r="V1407" s="413">
        <f>V631*(1-'Appx 1. Ref Rates'!$E51)</f>
        <v>0</v>
      </c>
      <c r="W1407" s="413">
        <f>W631*(1-'Appx 1. Ref Rates'!$E51)</f>
        <v>0</v>
      </c>
      <c r="X1407" s="414">
        <f>X631*(1-'Appx 1. Ref Rates'!$E51)</f>
        <v>0</v>
      </c>
      <c r="Y1407" s="413">
        <f>Y631*(1-'Appx 1. Ref Rates'!$E51)</f>
        <v>0</v>
      </c>
      <c r="Z1407" s="413">
        <f>Z631*(1-'Appx 1. Ref Rates'!$E51)</f>
        <v>0</v>
      </c>
      <c r="AA1407" s="413">
        <f>AA631*(1-'Appx 1. Ref Rates'!$E51)</f>
        <v>0</v>
      </c>
      <c r="AB1407" s="413">
        <f>AB631*(1-'Appx 1. Ref Rates'!$E51)</f>
        <v>0</v>
      </c>
      <c r="AC1407" s="400">
        <f t="shared" si="937"/>
        <v>0</v>
      </c>
      <c r="AD1407" s="854"/>
      <c r="AE1407" s="855"/>
      <c r="AF1407" s="856"/>
    </row>
    <row r="1408" spans="1:32" ht="15" customHeight="1" outlineLevel="1" x14ac:dyDescent="0.2">
      <c r="A1408" s="373">
        <v>159</v>
      </c>
      <c r="B1408" s="658"/>
      <c r="C1408" s="386"/>
      <c r="D1408" s="386"/>
      <c r="E1408" s="387"/>
      <c r="F1408" s="1106" t="str">
        <f t="shared" si="948"/>
        <v>Non-FI issued covered bonds, low or not rated</v>
      </c>
      <c r="G1408" s="1226"/>
      <c r="H1408" s="1226"/>
      <c r="I1408" s="1226"/>
      <c r="J1408" s="1226"/>
      <c r="K1408" s="1226"/>
      <c r="L1408" s="1226"/>
      <c r="M1408" s="400">
        <f t="shared" si="949"/>
        <v>0</v>
      </c>
      <c r="N1408" s="411">
        <f>M1408*(1-'Appx 1. Ref Rates'!$E52)+N632*(1-'Appx 1. Ref Rates'!$E52)</f>
        <v>0</v>
      </c>
      <c r="O1408" s="414">
        <f>O632*(1-'Appx 1. Ref Rates'!$E52)</f>
        <v>0</v>
      </c>
      <c r="P1408" s="414">
        <f>P632*(1-'Appx 1. Ref Rates'!$E52)</f>
        <v>0</v>
      </c>
      <c r="Q1408" s="415">
        <f>Q632*(1-'Appx 1. Ref Rates'!$E52)</f>
        <v>0</v>
      </c>
      <c r="R1408" s="411">
        <f>R632*(1-'Appx 1. Ref Rates'!$E52)</f>
        <v>0</v>
      </c>
      <c r="S1408" s="413">
        <f>S632*(1-'Appx 1. Ref Rates'!$E52)</f>
        <v>0</v>
      </c>
      <c r="T1408" s="413">
        <f>T632*(1-'Appx 1. Ref Rates'!$E52)</f>
        <v>0</v>
      </c>
      <c r="U1408" s="413">
        <f>U632*(1-'Appx 1. Ref Rates'!$E52)</f>
        <v>0</v>
      </c>
      <c r="V1408" s="413">
        <f>V632*(1-'Appx 1. Ref Rates'!$E52)</f>
        <v>0</v>
      </c>
      <c r="W1408" s="413">
        <f>W632*(1-'Appx 1. Ref Rates'!$E52)</f>
        <v>0</v>
      </c>
      <c r="X1408" s="414">
        <f>X632*(1-'Appx 1. Ref Rates'!$E52)</f>
        <v>0</v>
      </c>
      <c r="Y1408" s="413">
        <f>Y632*(1-'Appx 1. Ref Rates'!$E52)</f>
        <v>0</v>
      </c>
      <c r="Z1408" s="413">
        <f>Z632*(1-'Appx 1. Ref Rates'!$E52)</f>
        <v>0</v>
      </c>
      <c r="AA1408" s="413">
        <f>AA632*(1-'Appx 1. Ref Rates'!$E52)</f>
        <v>0</v>
      </c>
      <c r="AB1408" s="413">
        <f>AB632*(1-'Appx 1. Ref Rates'!$E52)</f>
        <v>0</v>
      </c>
      <c r="AC1408" s="400">
        <f t="shared" si="937"/>
        <v>0</v>
      </c>
      <c r="AD1408" s="854"/>
      <c r="AE1408" s="855"/>
      <c r="AF1408" s="856"/>
    </row>
    <row r="1409" spans="1:32" ht="15" customHeight="1" outlineLevel="1" x14ac:dyDescent="0.2">
      <c r="A1409" s="373">
        <v>160</v>
      </c>
      <c r="B1409" s="658"/>
      <c r="C1409" s="386"/>
      <c r="D1409" s="386"/>
      <c r="E1409" s="1100" t="str">
        <f>E633</f>
        <v>FI issued CBP, low or not rated</v>
      </c>
      <c r="F1409" s="1237"/>
      <c r="G1409" s="1237"/>
      <c r="H1409" s="1237"/>
      <c r="I1409" s="1237"/>
      <c r="J1409" s="1237"/>
      <c r="K1409" s="1237"/>
      <c r="L1409" s="1237"/>
      <c r="M1409" s="399">
        <f>SUBTOTAL(9,M1410:M1412)</f>
        <v>0</v>
      </c>
      <c r="N1409" s="402">
        <f t="shared" ref="N1409:AC1409" si="950">SUBTOTAL(9,N1410:N1412)</f>
        <v>0</v>
      </c>
      <c r="O1409" s="406">
        <f t="shared" si="950"/>
        <v>0</v>
      </c>
      <c r="P1409" s="406">
        <f t="shared" si="950"/>
        <v>0</v>
      </c>
      <c r="Q1409" s="407">
        <f t="shared" si="950"/>
        <v>0</v>
      </c>
      <c r="R1409" s="402">
        <f t="shared" si="950"/>
        <v>0</v>
      </c>
      <c r="S1409" s="406">
        <f t="shared" si="950"/>
        <v>0</v>
      </c>
      <c r="T1409" s="405">
        <f t="shared" si="950"/>
        <v>0</v>
      </c>
      <c r="U1409" s="405">
        <f t="shared" si="950"/>
        <v>0</v>
      </c>
      <c r="V1409" s="405">
        <f t="shared" si="950"/>
        <v>0</v>
      </c>
      <c r="W1409" s="405">
        <f t="shared" si="950"/>
        <v>0</v>
      </c>
      <c r="X1409" s="405">
        <f t="shared" si="950"/>
        <v>0</v>
      </c>
      <c r="Y1409" s="405">
        <f t="shared" si="950"/>
        <v>0</v>
      </c>
      <c r="Z1409" s="405">
        <f t="shared" si="950"/>
        <v>0</v>
      </c>
      <c r="AA1409" s="405">
        <f t="shared" si="950"/>
        <v>0</v>
      </c>
      <c r="AB1409" s="403">
        <f t="shared" si="950"/>
        <v>0</v>
      </c>
      <c r="AC1409" s="399">
        <f t="shared" si="950"/>
        <v>0</v>
      </c>
      <c r="AD1409" s="854"/>
      <c r="AE1409" s="855"/>
      <c r="AF1409" s="856"/>
    </row>
    <row r="1410" spans="1:32" ht="15" customHeight="1" outlineLevel="1" x14ac:dyDescent="0.2">
      <c r="A1410" s="373">
        <v>161</v>
      </c>
      <c r="B1410" s="658"/>
      <c r="C1410" s="386"/>
      <c r="D1410" s="386"/>
      <c r="E1410" s="387"/>
      <c r="F1410" s="1106" t="str">
        <f t="shared" ref="F1410:F1412" si="951">F634</f>
        <v>FI issued unsecured bonds and paper, low or not rated</v>
      </c>
      <c r="G1410" s="1226"/>
      <c r="H1410" s="1226"/>
      <c r="I1410" s="1226"/>
      <c r="J1410" s="1226"/>
      <c r="K1410" s="1226"/>
      <c r="L1410" s="1226"/>
      <c r="M1410" s="400">
        <f t="shared" ref="M1410:M1412" si="952">M634</f>
        <v>0</v>
      </c>
      <c r="N1410" s="411">
        <f>M1410*(1-'Appx 1. Ref Rates'!$E54)+N634*(1-'Appx 1. Ref Rates'!$E54)</f>
        <v>0</v>
      </c>
      <c r="O1410" s="414">
        <f>O634*(1-'Appx 1. Ref Rates'!$E54)</f>
        <v>0</v>
      </c>
      <c r="P1410" s="414">
        <f>P634*(1-'Appx 1. Ref Rates'!$E54)</f>
        <v>0</v>
      </c>
      <c r="Q1410" s="415">
        <f>Q634*(1-'Appx 1. Ref Rates'!$E54)</f>
        <v>0</v>
      </c>
      <c r="R1410" s="411">
        <f>R634*(1-'Appx 1. Ref Rates'!$E54)</f>
        <v>0</v>
      </c>
      <c r="S1410" s="413">
        <f>S634*(1-'Appx 1. Ref Rates'!$E54)</f>
        <v>0</v>
      </c>
      <c r="T1410" s="413">
        <f>T634*(1-'Appx 1. Ref Rates'!$E54)</f>
        <v>0</v>
      </c>
      <c r="U1410" s="413">
        <f>U634*(1-'Appx 1. Ref Rates'!$E54)</f>
        <v>0</v>
      </c>
      <c r="V1410" s="413">
        <f>V634*(1-'Appx 1. Ref Rates'!$E54)</f>
        <v>0</v>
      </c>
      <c r="W1410" s="413">
        <f>W634*(1-'Appx 1. Ref Rates'!$E54)</f>
        <v>0</v>
      </c>
      <c r="X1410" s="414">
        <f>X634*(1-'Appx 1. Ref Rates'!$E54)</f>
        <v>0</v>
      </c>
      <c r="Y1410" s="413">
        <f>Y634*(1-'Appx 1. Ref Rates'!$E54)</f>
        <v>0</v>
      </c>
      <c r="Z1410" s="413">
        <f>Z634*(1-'Appx 1. Ref Rates'!$E54)</f>
        <v>0</v>
      </c>
      <c r="AA1410" s="413">
        <f>AA634*(1-'Appx 1. Ref Rates'!$E54)</f>
        <v>0</v>
      </c>
      <c r="AB1410" s="413">
        <f>AB634*(1-'Appx 1. Ref Rates'!$E54)</f>
        <v>0</v>
      </c>
      <c r="AC1410" s="400">
        <f t="shared" si="937"/>
        <v>0</v>
      </c>
      <c r="AD1410" s="854"/>
      <c r="AE1410" s="855"/>
      <c r="AF1410" s="856"/>
    </row>
    <row r="1411" spans="1:32" ht="15" customHeight="1" outlineLevel="1" x14ac:dyDescent="0.2">
      <c r="A1411" s="373">
        <v>162</v>
      </c>
      <c r="B1411" s="658"/>
      <c r="C1411" s="659"/>
      <c r="D1411" s="659"/>
      <c r="E1411" s="659"/>
      <c r="F1411" s="1106" t="str">
        <f t="shared" si="951"/>
        <v>FI issued covered bonds, low or not rated</v>
      </c>
      <c r="G1411" s="1226"/>
      <c r="H1411" s="1226"/>
      <c r="I1411" s="1226"/>
      <c r="J1411" s="1226"/>
      <c r="K1411" s="1226"/>
      <c r="L1411" s="1226"/>
      <c r="M1411" s="400">
        <f t="shared" si="952"/>
        <v>0</v>
      </c>
      <c r="N1411" s="411">
        <f>M1411*(1-'Appx 1. Ref Rates'!$E55)+N635*(1-'Appx 1. Ref Rates'!$E55)</f>
        <v>0</v>
      </c>
      <c r="O1411" s="414">
        <f>O635*(1-'Appx 1. Ref Rates'!$E55)</f>
        <v>0</v>
      </c>
      <c r="P1411" s="414">
        <f>P635*(1-'Appx 1. Ref Rates'!$E55)</f>
        <v>0</v>
      </c>
      <c r="Q1411" s="415">
        <f>Q635*(1-'Appx 1. Ref Rates'!$E55)</f>
        <v>0</v>
      </c>
      <c r="R1411" s="411">
        <f>R635*(1-'Appx 1. Ref Rates'!$E55)</f>
        <v>0</v>
      </c>
      <c r="S1411" s="413">
        <f>S635*(1-'Appx 1. Ref Rates'!$E55)</f>
        <v>0</v>
      </c>
      <c r="T1411" s="413">
        <f>T635*(1-'Appx 1. Ref Rates'!$E55)</f>
        <v>0</v>
      </c>
      <c r="U1411" s="413">
        <f>U635*(1-'Appx 1. Ref Rates'!$E55)</f>
        <v>0</v>
      </c>
      <c r="V1411" s="413">
        <f>V635*(1-'Appx 1. Ref Rates'!$E55)</f>
        <v>0</v>
      </c>
      <c r="W1411" s="413">
        <f>W635*(1-'Appx 1. Ref Rates'!$E55)</f>
        <v>0</v>
      </c>
      <c r="X1411" s="414">
        <f>X635*(1-'Appx 1. Ref Rates'!$E55)</f>
        <v>0</v>
      </c>
      <c r="Y1411" s="413">
        <f>Y635*(1-'Appx 1. Ref Rates'!$E55)</f>
        <v>0</v>
      </c>
      <c r="Z1411" s="413">
        <f>Z635*(1-'Appx 1. Ref Rates'!$E55)</f>
        <v>0</v>
      </c>
      <c r="AA1411" s="413">
        <f>AA635*(1-'Appx 1. Ref Rates'!$E55)</f>
        <v>0</v>
      </c>
      <c r="AB1411" s="413">
        <f>AB635*(1-'Appx 1. Ref Rates'!$E55)</f>
        <v>0</v>
      </c>
      <c r="AC1411" s="400">
        <f t="shared" si="937"/>
        <v>0</v>
      </c>
      <c r="AD1411" s="854"/>
      <c r="AE1411" s="855"/>
      <c r="AF1411" s="856"/>
    </row>
    <row r="1412" spans="1:32" ht="14.25" customHeight="1" outlineLevel="1" x14ac:dyDescent="0.2">
      <c r="A1412" s="373">
        <v>163</v>
      </c>
      <c r="B1412" s="658"/>
      <c r="C1412" s="659"/>
      <c r="D1412" s="659"/>
      <c r="E1412" s="659"/>
      <c r="F1412" s="1106" t="str">
        <f t="shared" si="951"/>
        <v>FI issued jumbo covered bonds, low or not rated</v>
      </c>
      <c r="G1412" s="1226"/>
      <c r="H1412" s="1226"/>
      <c r="I1412" s="1226"/>
      <c r="J1412" s="1226"/>
      <c r="K1412" s="1226"/>
      <c r="L1412" s="1226"/>
      <c r="M1412" s="400">
        <f t="shared" si="952"/>
        <v>0</v>
      </c>
      <c r="N1412" s="411">
        <f>M1412*(1-'Appx 1. Ref Rates'!$E56)+N636*(1-'Appx 1. Ref Rates'!$E56)</f>
        <v>0</v>
      </c>
      <c r="O1412" s="414">
        <f>O636*(1-'Appx 1. Ref Rates'!$E56)</f>
        <v>0</v>
      </c>
      <c r="P1412" s="414">
        <f>P636*(1-'Appx 1. Ref Rates'!$E56)</f>
        <v>0</v>
      </c>
      <c r="Q1412" s="415">
        <f>Q636*(1-'Appx 1. Ref Rates'!$E56)</f>
        <v>0</v>
      </c>
      <c r="R1412" s="411">
        <f>R636*(1-'Appx 1. Ref Rates'!$E56)</f>
        <v>0</v>
      </c>
      <c r="S1412" s="413">
        <f>S636*(1-'Appx 1. Ref Rates'!$E56)</f>
        <v>0</v>
      </c>
      <c r="T1412" s="413">
        <f>T636*(1-'Appx 1. Ref Rates'!$E56)</f>
        <v>0</v>
      </c>
      <c r="U1412" s="413">
        <f>U636*(1-'Appx 1. Ref Rates'!$E56)</f>
        <v>0</v>
      </c>
      <c r="V1412" s="413">
        <f>V636*(1-'Appx 1. Ref Rates'!$E56)</f>
        <v>0</v>
      </c>
      <c r="W1412" s="413">
        <f>W636*(1-'Appx 1. Ref Rates'!$E56)</f>
        <v>0</v>
      </c>
      <c r="X1412" s="414">
        <f>X636*(1-'Appx 1. Ref Rates'!$E56)</f>
        <v>0</v>
      </c>
      <c r="Y1412" s="413">
        <f>Y636*(1-'Appx 1. Ref Rates'!$E56)</f>
        <v>0</v>
      </c>
      <c r="Z1412" s="413">
        <f>Z636*(1-'Appx 1. Ref Rates'!$E56)</f>
        <v>0</v>
      </c>
      <c r="AA1412" s="413">
        <f>AA636*(1-'Appx 1. Ref Rates'!$E56)</f>
        <v>0</v>
      </c>
      <c r="AB1412" s="413">
        <f>AB636*(1-'Appx 1. Ref Rates'!$E56)</f>
        <v>0</v>
      </c>
      <c r="AC1412" s="400">
        <f t="shared" si="937"/>
        <v>0</v>
      </c>
      <c r="AD1412" s="857"/>
      <c r="AE1412" s="858"/>
      <c r="AF1412" s="859"/>
    </row>
    <row r="1413" spans="1:32" outlineLevel="1" x14ac:dyDescent="0.2">
      <c r="A1413" s="373">
        <v>164</v>
      </c>
      <c r="B1413" s="658"/>
      <c r="C1413" s="659"/>
      <c r="D1413" s="1103" t="str">
        <f>D637</f>
        <v>Asset backed securities (ABS) and asset backed commercial paper (ABCP)</v>
      </c>
      <c r="E1413" s="1114"/>
      <c r="F1413" s="1114"/>
      <c r="G1413" s="1114"/>
      <c r="H1413" s="1114"/>
      <c r="I1413" s="1114"/>
      <c r="J1413" s="1114"/>
      <c r="K1413" s="1114"/>
      <c r="L1413" s="1114"/>
      <c r="M1413" s="1114"/>
      <c r="N1413" s="1114"/>
      <c r="O1413" s="1114"/>
      <c r="P1413" s="1114"/>
      <c r="Q1413" s="1114"/>
      <c r="R1413" s="1114"/>
      <c r="S1413" s="1114"/>
      <c r="T1413" s="1114"/>
      <c r="U1413" s="1114"/>
      <c r="V1413" s="1114"/>
      <c r="W1413" s="1114"/>
      <c r="X1413" s="1114"/>
      <c r="Y1413" s="1114"/>
      <c r="Z1413" s="1114"/>
      <c r="AA1413" s="1114"/>
      <c r="AB1413" s="1114"/>
      <c r="AC1413" s="1114"/>
      <c r="AD1413" s="1114"/>
      <c r="AE1413" s="1114"/>
      <c r="AF1413" s="1355"/>
    </row>
    <row r="1414" spans="1:32" outlineLevel="1" x14ac:dyDescent="0.2">
      <c r="A1414" s="373">
        <v>165</v>
      </c>
      <c r="B1414" s="658"/>
      <c r="C1414" s="659"/>
      <c r="D1414" s="659"/>
      <c r="E1414" s="1097" t="str">
        <f>E638</f>
        <v>Non-FI issued ABS and ABCP, high rated</v>
      </c>
      <c r="F1414" s="1238"/>
      <c r="G1414" s="1238"/>
      <c r="H1414" s="1238"/>
      <c r="I1414" s="1238"/>
      <c r="J1414" s="1238"/>
      <c r="K1414" s="1238"/>
      <c r="L1414" s="1238"/>
      <c r="M1414" s="399">
        <f>SUBTOTAL(9,M1415:M1416)</f>
        <v>0</v>
      </c>
      <c r="N1414" s="402">
        <f t="shared" ref="N1414:AC1414" si="953">SUBTOTAL(9,N1415:N1416)</f>
        <v>0</v>
      </c>
      <c r="O1414" s="406">
        <f t="shared" si="953"/>
        <v>0</v>
      </c>
      <c r="P1414" s="406">
        <f t="shared" si="953"/>
        <v>0</v>
      </c>
      <c r="Q1414" s="407">
        <f t="shared" si="953"/>
        <v>0</v>
      </c>
      <c r="R1414" s="402">
        <f t="shared" si="953"/>
        <v>0</v>
      </c>
      <c r="S1414" s="406">
        <f t="shared" si="953"/>
        <v>0</v>
      </c>
      <c r="T1414" s="405">
        <f t="shared" si="953"/>
        <v>0</v>
      </c>
      <c r="U1414" s="405">
        <f t="shared" si="953"/>
        <v>0</v>
      </c>
      <c r="V1414" s="405">
        <f t="shared" si="953"/>
        <v>0</v>
      </c>
      <c r="W1414" s="405">
        <f t="shared" si="953"/>
        <v>0</v>
      </c>
      <c r="X1414" s="405">
        <f t="shared" si="953"/>
        <v>0</v>
      </c>
      <c r="Y1414" s="405">
        <f t="shared" si="953"/>
        <v>0</v>
      </c>
      <c r="Z1414" s="405">
        <f t="shared" si="953"/>
        <v>0</v>
      </c>
      <c r="AA1414" s="405">
        <f t="shared" si="953"/>
        <v>0</v>
      </c>
      <c r="AB1414" s="403">
        <f t="shared" si="953"/>
        <v>0</v>
      </c>
      <c r="AC1414" s="399">
        <f t="shared" si="953"/>
        <v>0</v>
      </c>
      <c r="AD1414" s="957"/>
      <c r="AE1414" s="1196"/>
      <c r="AF1414" s="1197"/>
    </row>
    <row r="1415" spans="1:32" ht="15" customHeight="1" outlineLevel="1" x14ac:dyDescent="0.2">
      <c r="A1415" s="373">
        <v>166</v>
      </c>
      <c r="B1415" s="658"/>
      <c r="C1415" s="659"/>
      <c r="D1415" s="659"/>
      <c r="E1415" s="659"/>
      <c r="F1415" s="1106" t="str">
        <f t="shared" ref="F1415:F1416" si="954">F639</f>
        <v>Non-FI issued ABS, high rated</v>
      </c>
      <c r="G1415" s="1226"/>
      <c r="H1415" s="1226"/>
      <c r="I1415" s="1226"/>
      <c r="J1415" s="1226"/>
      <c r="K1415" s="1226"/>
      <c r="L1415" s="1226"/>
      <c r="M1415" s="400">
        <f t="shared" ref="M1415:M1416" si="955">M639</f>
        <v>0</v>
      </c>
      <c r="N1415" s="411">
        <f>M1415*(1-'Appx 1. Ref Rates'!$E59)+N639*(1-'Appx 1. Ref Rates'!$E59)</f>
        <v>0</v>
      </c>
      <c r="O1415" s="414">
        <f>O639*(1-'Appx 1. Ref Rates'!$E59)</f>
        <v>0</v>
      </c>
      <c r="P1415" s="414">
        <f>P639*(1-'Appx 1. Ref Rates'!$E59)</f>
        <v>0</v>
      </c>
      <c r="Q1415" s="415">
        <f>Q639*(1-'Appx 1. Ref Rates'!$E59)</f>
        <v>0</v>
      </c>
      <c r="R1415" s="411">
        <f>R639*(1-'Appx 1. Ref Rates'!$E59)</f>
        <v>0</v>
      </c>
      <c r="S1415" s="413">
        <f>S639*(1-'Appx 1. Ref Rates'!$E59)</f>
        <v>0</v>
      </c>
      <c r="T1415" s="413">
        <f>T639*(1-'Appx 1. Ref Rates'!$E59)</f>
        <v>0</v>
      </c>
      <c r="U1415" s="413">
        <f>U639*(1-'Appx 1. Ref Rates'!$E59)</f>
        <v>0</v>
      </c>
      <c r="V1415" s="413">
        <f>V639*(1-'Appx 1. Ref Rates'!$E59)</f>
        <v>0</v>
      </c>
      <c r="W1415" s="413">
        <f>W639*(1-'Appx 1. Ref Rates'!$E59)</f>
        <v>0</v>
      </c>
      <c r="X1415" s="414">
        <f>X639*(1-'Appx 1. Ref Rates'!$E59)</f>
        <v>0</v>
      </c>
      <c r="Y1415" s="413">
        <f>Y639*(1-'Appx 1. Ref Rates'!$E59)</f>
        <v>0</v>
      </c>
      <c r="Z1415" s="413">
        <f>Z639*(1-'Appx 1. Ref Rates'!$E59)</f>
        <v>0</v>
      </c>
      <c r="AA1415" s="413">
        <f>AA639*(1-'Appx 1. Ref Rates'!$E59)</f>
        <v>0</v>
      </c>
      <c r="AB1415" s="413">
        <f>AB639*(1-'Appx 1. Ref Rates'!$E59)</f>
        <v>0</v>
      </c>
      <c r="AC1415" s="400">
        <f t="shared" ref="AC1415:AC1416" si="956">AC639</f>
        <v>0</v>
      </c>
      <c r="AD1415" s="1198"/>
      <c r="AE1415" s="1199"/>
      <c r="AF1415" s="1200"/>
    </row>
    <row r="1416" spans="1:32" ht="15" customHeight="1" outlineLevel="1" x14ac:dyDescent="0.2">
      <c r="A1416" s="373">
        <v>167</v>
      </c>
      <c r="B1416" s="658"/>
      <c r="C1416" s="659"/>
      <c r="D1416" s="659"/>
      <c r="E1416" s="659"/>
      <c r="F1416" s="1106" t="str">
        <f t="shared" si="954"/>
        <v>Non-FI issued ABCP, high rated</v>
      </c>
      <c r="G1416" s="1226"/>
      <c r="H1416" s="1226"/>
      <c r="I1416" s="1226"/>
      <c r="J1416" s="1226"/>
      <c r="K1416" s="1226"/>
      <c r="L1416" s="1226"/>
      <c r="M1416" s="400">
        <f t="shared" si="955"/>
        <v>0</v>
      </c>
      <c r="N1416" s="411">
        <f>M1416*(1-'Appx 1. Ref Rates'!$E60)+N640*(1-'Appx 1. Ref Rates'!$E60)</f>
        <v>0</v>
      </c>
      <c r="O1416" s="414">
        <f>O640*(1-'Appx 1. Ref Rates'!$E60)</f>
        <v>0</v>
      </c>
      <c r="P1416" s="414">
        <f>P640*(1-'Appx 1. Ref Rates'!$E60)</f>
        <v>0</v>
      </c>
      <c r="Q1416" s="415">
        <f>Q640*(1-'Appx 1. Ref Rates'!$E60)</f>
        <v>0</v>
      </c>
      <c r="R1416" s="411">
        <f>R640*(1-'Appx 1. Ref Rates'!$E60)</f>
        <v>0</v>
      </c>
      <c r="S1416" s="413">
        <f>S640*(1-'Appx 1. Ref Rates'!$E60)</f>
        <v>0</v>
      </c>
      <c r="T1416" s="413">
        <f>T640*(1-'Appx 1. Ref Rates'!$E60)</f>
        <v>0</v>
      </c>
      <c r="U1416" s="413">
        <f>U640*(1-'Appx 1. Ref Rates'!$E60)</f>
        <v>0</v>
      </c>
      <c r="V1416" s="413">
        <f>V640*(1-'Appx 1. Ref Rates'!$E60)</f>
        <v>0</v>
      </c>
      <c r="W1416" s="413">
        <f>W640*(1-'Appx 1. Ref Rates'!$E60)</f>
        <v>0</v>
      </c>
      <c r="X1416" s="414">
        <f>X640*(1-'Appx 1. Ref Rates'!$E60)</f>
        <v>0</v>
      </c>
      <c r="Y1416" s="413">
        <f>Y640*(1-'Appx 1. Ref Rates'!$E60)</f>
        <v>0</v>
      </c>
      <c r="Z1416" s="413">
        <f>Z640*(1-'Appx 1. Ref Rates'!$E60)</f>
        <v>0</v>
      </c>
      <c r="AA1416" s="413">
        <f>AA640*(1-'Appx 1. Ref Rates'!$E60)</f>
        <v>0</v>
      </c>
      <c r="AB1416" s="413">
        <f>AB640*(1-'Appx 1. Ref Rates'!$E60)</f>
        <v>0</v>
      </c>
      <c r="AC1416" s="400">
        <f t="shared" si="956"/>
        <v>0</v>
      </c>
      <c r="AD1416" s="1198"/>
      <c r="AE1416" s="1199"/>
      <c r="AF1416" s="1200"/>
    </row>
    <row r="1417" spans="1:32" outlineLevel="1" x14ac:dyDescent="0.2">
      <c r="A1417" s="373">
        <v>168</v>
      </c>
      <c r="B1417" s="658"/>
      <c r="C1417" s="659"/>
      <c r="D1417" s="659"/>
      <c r="E1417" s="1100" t="str">
        <f>E641</f>
        <v>FI issued ABS and ABCP, high rated</v>
      </c>
      <c r="F1417" s="1237"/>
      <c r="G1417" s="1237"/>
      <c r="H1417" s="1237"/>
      <c r="I1417" s="1237"/>
      <c r="J1417" s="1237"/>
      <c r="K1417" s="1237"/>
      <c r="L1417" s="1237"/>
      <c r="M1417" s="399">
        <f>SUBTOTAL(9,M1418:M1419)</f>
        <v>0</v>
      </c>
      <c r="N1417" s="402">
        <f t="shared" ref="N1417:AC1417" si="957">SUBTOTAL(9,N1418:N1419)</f>
        <v>0</v>
      </c>
      <c r="O1417" s="406">
        <f t="shared" si="957"/>
        <v>0</v>
      </c>
      <c r="P1417" s="406">
        <f t="shared" si="957"/>
        <v>0</v>
      </c>
      <c r="Q1417" s="407">
        <f t="shared" si="957"/>
        <v>0</v>
      </c>
      <c r="R1417" s="402">
        <f t="shared" si="957"/>
        <v>0</v>
      </c>
      <c r="S1417" s="406">
        <f t="shared" si="957"/>
        <v>0</v>
      </c>
      <c r="T1417" s="405">
        <f t="shared" si="957"/>
        <v>0</v>
      </c>
      <c r="U1417" s="405">
        <f t="shared" si="957"/>
        <v>0</v>
      </c>
      <c r="V1417" s="405">
        <f t="shared" si="957"/>
        <v>0</v>
      </c>
      <c r="W1417" s="405">
        <f t="shared" si="957"/>
        <v>0</v>
      </c>
      <c r="X1417" s="405">
        <f t="shared" si="957"/>
        <v>0</v>
      </c>
      <c r="Y1417" s="405">
        <f t="shared" si="957"/>
        <v>0</v>
      </c>
      <c r="Z1417" s="405">
        <f t="shared" si="957"/>
        <v>0</v>
      </c>
      <c r="AA1417" s="405">
        <f t="shared" si="957"/>
        <v>0</v>
      </c>
      <c r="AB1417" s="403">
        <f t="shared" si="957"/>
        <v>0</v>
      </c>
      <c r="AC1417" s="399">
        <f t="shared" si="957"/>
        <v>0</v>
      </c>
      <c r="AD1417" s="1198"/>
      <c r="AE1417" s="1199"/>
      <c r="AF1417" s="1200"/>
    </row>
    <row r="1418" spans="1:32" ht="15" customHeight="1" outlineLevel="1" x14ac:dyDescent="0.2">
      <c r="A1418" s="373">
        <v>169</v>
      </c>
      <c r="B1418" s="658"/>
      <c r="C1418" s="659"/>
      <c r="D1418" s="659"/>
      <c r="E1418" s="659"/>
      <c r="F1418" s="1106" t="str">
        <f t="shared" ref="F1418:F1419" si="958">F642</f>
        <v>FI issued ABS, high rated</v>
      </c>
      <c r="G1418" s="1226"/>
      <c r="H1418" s="1226"/>
      <c r="I1418" s="1226"/>
      <c r="J1418" s="1226"/>
      <c r="K1418" s="1226"/>
      <c r="L1418" s="1226"/>
      <c r="M1418" s="400">
        <f t="shared" ref="M1418:M1419" si="959">M642</f>
        <v>0</v>
      </c>
      <c r="N1418" s="411">
        <f>M1418*(1-'Appx 1. Ref Rates'!$E62)+N642*(1-'Appx 1. Ref Rates'!$E62)</f>
        <v>0</v>
      </c>
      <c r="O1418" s="414">
        <f>O642*(1-'Appx 1. Ref Rates'!$E62)</f>
        <v>0</v>
      </c>
      <c r="P1418" s="414">
        <f>P642*(1-'Appx 1. Ref Rates'!$E62)</f>
        <v>0</v>
      </c>
      <c r="Q1418" s="415">
        <f>Q642*(1-'Appx 1. Ref Rates'!$E62)</f>
        <v>0</v>
      </c>
      <c r="R1418" s="411">
        <f>R642*(1-'Appx 1. Ref Rates'!$E62)</f>
        <v>0</v>
      </c>
      <c r="S1418" s="413">
        <f>S642*(1-'Appx 1. Ref Rates'!$E62)</f>
        <v>0</v>
      </c>
      <c r="T1418" s="413">
        <f>T642*(1-'Appx 1. Ref Rates'!$E62)</f>
        <v>0</v>
      </c>
      <c r="U1418" s="413">
        <f>U642*(1-'Appx 1. Ref Rates'!$E62)</f>
        <v>0</v>
      </c>
      <c r="V1418" s="413">
        <f>V642*(1-'Appx 1. Ref Rates'!$E62)</f>
        <v>0</v>
      </c>
      <c r="W1418" s="413">
        <f>W642*(1-'Appx 1. Ref Rates'!$E62)</f>
        <v>0</v>
      </c>
      <c r="X1418" s="414">
        <f>X642*(1-'Appx 1. Ref Rates'!$E62)</f>
        <v>0</v>
      </c>
      <c r="Y1418" s="413">
        <f>Y642*(1-'Appx 1. Ref Rates'!$E62)</f>
        <v>0</v>
      </c>
      <c r="Z1418" s="413">
        <f>Z642*(1-'Appx 1. Ref Rates'!$E62)</f>
        <v>0</v>
      </c>
      <c r="AA1418" s="413">
        <f>AA642*(1-'Appx 1. Ref Rates'!$E62)</f>
        <v>0</v>
      </c>
      <c r="AB1418" s="413">
        <f>AB642*(1-'Appx 1. Ref Rates'!$E62)</f>
        <v>0</v>
      </c>
      <c r="AC1418" s="400">
        <f t="shared" ref="AC1418:AC1419" si="960">AC642</f>
        <v>0</v>
      </c>
      <c r="AD1418" s="1198"/>
      <c r="AE1418" s="1199"/>
      <c r="AF1418" s="1200"/>
    </row>
    <row r="1419" spans="1:32" ht="15" customHeight="1" outlineLevel="1" x14ac:dyDescent="0.2">
      <c r="A1419" s="373">
        <v>170</v>
      </c>
      <c r="B1419" s="658"/>
      <c r="C1419" s="659"/>
      <c r="D1419" s="659"/>
      <c r="E1419" s="659"/>
      <c r="F1419" s="1106" t="str">
        <f t="shared" si="958"/>
        <v>FI issued ABCP, high rated</v>
      </c>
      <c r="G1419" s="1226"/>
      <c r="H1419" s="1226"/>
      <c r="I1419" s="1226"/>
      <c r="J1419" s="1226"/>
      <c r="K1419" s="1226"/>
      <c r="L1419" s="1226"/>
      <c r="M1419" s="400">
        <f t="shared" si="959"/>
        <v>0</v>
      </c>
      <c r="N1419" s="411">
        <f>M1419*(1-'Appx 1. Ref Rates'!$E63)+N643*(1-'Appx 1. Ref Rates'!$E63)</f>
        <v>0</v>
      </c>
      <c r="O1419" s="414">
        <f>O643*(1-'Appx 1. Ref Rates'!$E63)</f>
        <v>0</v>
      </c>
      <c r="P1419" s="414">
        <f>P643*(1-'Appx 1. Ref Rates'!$E63)</f>
        <v>0</v>
      </c>
      <c r="Q1419" s="415">
        <f>Q643*(1-'Appx 1. Ref Rates'!$E63)</f>
        <v>0</v>
      </c>
      <c r="R1419" s="411">
        <f>R643*(1-'Appx 1. Ref Rates'!$E63)</f>
        <v>0</v>
      </c>
      <c r="S1419" s="413">
        <f>S643*(1-'Appx 1. Ref Rates'!$E63)</f>
        <v>0</v>
      </c>
      <c r="T1419" s="413">
        <f>T643*(1-'Appx 1. Ref Rates'!$E63)</f>
        <v>0</v>
      </c>
      <c r="U1419" s="413">
        <f>U643*(1-'Appx 1. Ref Rates'!$E63)</f>
        <v>0</v>
      </c>
      <c r="V1419" s="413">
        <f>V643*(1-'Appx 1. Ref Rates'!$E63)</f>
        <v>0</v>
      </c>
      <c r="W1419" s="413">
        <f>W643*(1-'Appx 1. Ref Rates'!$E63)</f>
        <v>0</v>
      </c>
      <c r="X1419" s="414">
        <f>X643*(1-'Appx 1. Ref Rates'!$E63)</f>
        <v>0</v>
      </c>
      <c r="Y1419" s="413">
        <f>Y643*(1-'Appx 1. Ref Rates'!$E63)</f>
        <v>0</v>
      </c>
      <c r="Z1419" s="413">
        <f>Z643*(1-'Appx 1. Ref Rates'!$E63)</f>
        <v>0</v>
      </c>
      <c r="AA1419" s="413">
        <f>AA643*(1-'Appx 1. Ref Rates'!$E63)</f>
        <v>0</v>
      </c>
      <c r="AB1419" s="413">
        <f>AB643*(1-'Appx 1. Ref Rates'!$E63)</f>
        <v>0</v>
      </c>
      <c r="AC1419" s="400">
        <f t="shared" si="960"/>
        <v>0</v>
      </c>
      <c r="AD1419" s="1198"/>
      <c r="AE1419" s="1199"/>
      <c r="AF1419" s="1200"/>
    </row>
    <row r="1420" spans="1:32" outlineLevel="1" x14ac:dyDescent="0.2">
      <c r="A1420" s="373">
        <v>171</v>
      </c>
      <c r="B1420" s="658"/>
      <c r="C1420" s="659"/>
      <c r="D1420" s="659"/>
      <c r="E1420" s="1100" t="str">
        <f>E644</f>
        <v>Non-FI issued ABS and ABCP, medium rated</v>
      </c>
      <c r="F1420" s="1237"/>
      <c r="G1420" s="1237"/>
      <c r="H1420" s="1237"/>
      <c r="I1420" s="1237"/>
      <c r="J1420" s="1237"/>
      <c r="K1420" s="1237"/>
      <c r="L1420" s="1237"/>
      <c r="M1420" s="399">
        <f>SUBTOTAL(9,M1421:M1422)</f>
        <v>0</v>
      </c>
      <c r="N1420" s="402">
        <f t="shared" ref="N1420:AC1420" si="961">SUBTOTAL(9,N1421:N1422)</f>
        <v>0</v>
      </c>
      <c r="O1420" s="406">
        <f t="shared" si="961"/>
        <v>0</v>
      </c>
      <c r="P1420" s="406">
        <f t="shared" si="961"/>
        <v>0</v>
      </c>
      <c r="Q1420" s="407">
        <f t="shared" si="961"/>
        <v>0</v>
      </c>
      <c r="R1420" s="402">
        <f t="shared" si="961"/>
        <v>0</v>
      </c>
      <c r="S1420" s="406">
        <f t="shared" si="961"/>
        <v>0</v>
      </c>
      <c r="T1420" s="405">
        <f t="shared" si="961"/>
        <v>0</v>
      </c>
      <c r="U1420" s="405">
        <f t="shared" si="961"/>
        <v>0</v>
      </c>
      <c r="V1420" s="405">
        <f t="shared" si="961"/>
        <v>0</v>
      </c>
      <c r="W1420" s="405">
        <f t="shared" si="961"/>
        <v>0</v>
      </c>
      <c r="X1420" s="405">
        <f t="shared" si="961"/>
        <v>0</v>
      </c>
      <c r="Y1420" s="405">
        <f t="shared" si="961"/>
        <v>0</v>
      </c>
      <c r="Z1420" s="405">
        <f t="shared" si="961"/>
        <v>0</v>
      </c>
      <c r="AA1420" s="405">
        <f t="shared" si="961"/>
        <v>0</v>
      </c>
      <c r="AB1420" s="403">
        <f t="shared" si="961"/>
        <v>0</v>
      </c>
      <c r="AC1420" s="399">
        <f t="shared" si="961"/>
        <v>0</v>
      </c>
      <c r="AD1420" s="1198"/>
      <c r="AE1420" s="1199"/>
      <c r="AF1420" s="1200"/>
    </row>
    <row r="1421" spans="1:32" ht="15" customHeight="1" outlineLevel="1" x14ac:dyDescent="0.2">
      <c r="A1421" s="373">
        <v>172</v>
      </c>
      <c r="B1421" s="658"/>
      <c r="C1421" s="659"/>
      <c r="D1421" s="659"/>
      <c r="E1421" s="659"/>
      <c r="F1421" s="1106" t="str">
        <f t="shared" ref="F1421:F1422" si="962">F645</f>
        <v>Non-FI issued ABS, medium rated</v>
      </c>
      <c r="G1421" s="1226"/>
      <c r="H1421" s="1226"/>
      <c r="I1421" s="1226"/>
      <c r="J1421" s="1226"/>
      <c r="K1421" s="1226"/>
      <c r="L1421" s="1226"/>
      <c r="M1421" s="400">
        <f t="shared" ref="M1421:M1422" si="963">M645</f>
        <v>0</v>
      </c>
      <c r="N1421" s="411">
        <f>M1421*(1-'Appx 1. Ref Rates'!$E65)+N645*(1-'Appx 1. Ref Rates'!$E65)</f>
        <v>0</v>
      </c>
      <c r="O1421" s="414">
        <f>O645*(1-'Appx 1. Ref Rates'!$E65)</f>
        <v>0</v>
      </c>
      <c r="P1421" s="414">
        <f>P645*(1-'Appx 1. Ref Rates'!$E65)</f>
        <v>0</v>
      </c>
      <c r="Q1421" s="415">
        <f>Q645*(1-'Appx 1. Ref Rates'!$E65)</f>
        <v>0</v>
      </c>
      <c r="R1421" s="411">
        <f>R645*(1-'Appx 1. Ref Rates'!$E65)</f>
        <v>0</v>
      </c>
      <c r="S1421" s="413">
        <f>S645*(1-'Appx 1. Ref Rates'!$E65)</f>
        <v>0</v>
      </c>
      <c r="T1421" s="413">
        <f>T645*(1-'Appx 1. Ref Rates'!$E65)</f>
        <v>0</v>
      </c>
      <c r="U1421" s="413">
        <f>U645*(1-'Appx 1. Ref Rates'!$E65)</f>
        <v>0</v>
      </c>
      <c r="V1421" s="413">
        <f>V645*(1-'Appx 1. Ref Rates'!$E65)</f>
        <v>0</v>
      </c>
      <c r="W1421" s="413">
        <f>W645*(1-'Appx 1. Ref Rates'!$E65)</f>
        <v>0</v>
      </c>
      <c r="X1421" s="414">
        <f>X645*(1-'Appx 1. Ref Rates'!$E65)</f>
        <v>0</v>
      </c>
      <c r="Y1421" s="413">
        <f>Y645*(1-'Appx 1. Ref Rates'!$E65)</f>
        <v>0</v>
      </c>
      <c r="Z1421" s="413">
        <f>Z645*(1-'Appx 1. Ref Rates'!$E65)</f>
        <v>0</v>
      </c>
      <c r="AA1421" s="413">
        <f>AA645*(1-'Appx 1. Ref Rates'!$E65)</f>
        <v>0</v>
      </c>
      <c r="AB1421" s="413">
        <f>AB645*(1-'Appx 1. Ref Rates'!$E65)</f>
        <v>0</v>
      </c>
      <c r="AC1421" s="400">
        <f t="shared" ref="AC1421:AC1422" si="964">AC645</f>
        <v>0</v>
      </c>
      <c r="AD1421" s="1198"/>
      <c r="AE1421" s="1199"/>
      <c r="AF1421" s="1200"/>
    </row>
    <row r="1422" spans="1:32" ht="15" customHeight="1" outlineLevel="1" x14ac:dyDescent="0.2">
      <c r="A1422" s="373">
        <v>173</v>
      </c>
      <c r="B1422" s="658"/>
      <c r="C1422" s="659"/>
      <c r="D1422" s="659"/>
      <c r="E1422" s="659"/>
      <c r="F1422" s="1106" t="str">
        <f t="shared" si="962"/>
        <v>Non-FI issued ABCP, medium rated</v>
      </c>
      <c r="G1422" s="1226"/>
      <c r="H1422" s="1226"/>
      <c r="I1422" s="1226"/>
      <c r="J1422" s="1226"/>
      <c r="K1422" s="1226"/>
      <c r="L1422" s="1226"/>
      <c r="M1422" s="400">
        <f t="shared" si="963"/>
        <v>0</v>
      </c>
      <c r="N1422" s="411">
        <f>M1422*(1-'Appx 1. Ref Rates'!$E66)+N646*(1-'Appx 1. Ref Rates'!$E66)</f>
        <v>0</v>
      </c>
      <c r="O1422" s="414">
        <f>O646*(1-'Appx 1. Ref Rates'!$E66)</f>
        <v>0</v>
      </c>
      <c r="P1422" s="414">
        <f>P646*(1-'Appx 1. Ref Rates'!$E66)</f>
        <v>0</v>
      </c>
      <c r="Q1422" s="415">
        <f>Q646*(1-'Appx 1. Ref Rates'!$E66)</f>
        <v>0</v>
      </c>
      <c r="R1422" s="411">
        <f>R646*(1-'Appx 1. Ref Rates'!$E66)</f>
        <v>0</v>
      </c>
      <c r="S1422" s="413">
        <f>S646*(1-'Appx 1. Ref Rates'!$E66)</f>
        <v>0</v>
      </c>
      <c r="T1422" s="413">
        <f>T646*(1-'Appx 1. Ref Rates'!$E66)</f>
        <v>0</v>
      </c>
      <c r="U1422" s="413">
        <f>U646*(1-'Appx 1. Ref Rates'!$E66)</f>
        <v>0</v>
      </c>
      <c r="V1422" s="413">
        <f>V646*(1-'Appx 1. Ref Rates'!$E66)</f>
        <v>0</v>
      </c>
      <c r="W1422" s="413">
        <f>W646*(1-'Appx 1. Ref Rates'!$E66)</f>
        <v>0</v>
      </c>
      <c r="X1422" s="414">
        <f>X646*(1-'Appx 1. Ref Rates'!$E66)</f>
        <v>0</v>
      </c>
      <c r="Y1422" s="413">
        <f>Y646*(1-'Appx 1. Ref Rates'!$E66)</f>
        <v>0</v>
      </c>
      <c r="Z1422" s="413">
        <f>Z646*(1-'Appx 1. Ref Rates'!$E66)</f>
        <v>0</v>
      </c>
      <c r="AA1422" s="413">
        <f>AA646*(1-'Appx 1. Ref Rates'!$E66)</f>
        <v>0</v>
      </c>
      <c r="AB1422" s="413">
        <f>AB646*(1-'Appx 1. Ref Rates'!$E66)</f>
        <v>0</v>
      </c>
      <c r="AC1422" s="400">
        <f t="shared" si="964"/>
        <v>0</v>
      </c>
      <c r="AD1422" s="1198"/>
      <c r="AE1422" s="1199"/>
      <c r="AF1422" s="1200"/>
    </row>
    <row r="1423" spans="1:32" outlineLevel="1" x14ac:dyDescent="0.2">
      <c r="A1423" s="373">
        <v>174</v>
      </c>
      <c r="B1423" s="658"/>
      <c r="C1423" s="659"/>
      <c r="D1423" s="659"/>
      <c r="E1423" s="1100" t="str">
        <f>E647</f>
        <v>FI issued ABS and ABCP, medium rated</v>
      </c>
      <c r="F1423" s="1237"/>
      <c r="G1423" s="1237"/>
      <c r="H1423" s="1237"/>
      <c r="I1423" s="1237"/>
      <c r="J1423" s="1237"/>
      <c r="K1423" s="1237"/>
      <c r="L1423" s="1237"/>
      <c r="M1423" s="399">
        <f>SUBTOTAL(9,M1424:M1425)</f>
        <v>0</v>
      </c>
      <c r="N1423" s="402">
        <f t="shared" ref="N1423:AC1423" si="965">SUBTOTAL(9,N1424:N1425)</f>
        <v>0</v>
      </c>
      <c r="O1423" s="406">
        <f t="shared" si="965"/>
        <v>0</v>
      </c>
      <c r="P1423" s="406">
        <f t="shared" si="965"/>
        <v>0</v>
      </c>
      <c r="Q1423" s="407">
        <f t="shared" si="965"/>
        <v>0</v>
      </c>
      <c r="R1423" s="402">
        <f t="shared" si="965"/>
        <v>0</v>
      </c>
      <c r="S1423" s="406">
        <f t="shared" si="965"/>
        <v>0</v>
      </c>
      <c r="T1423" s="405">
        <f t="shared" si="965"/>
        <v>0</v>
      </c>
      <c r="U1423" s="405">
        <f t="shared" si="965"/>
        <v>0</v>
      </c>
      <c r="V1423" s="405">
        <f t="shared" si="965"/>
        <v>0</v>
      </c>
      <c r="W1423" s="405">
        <f t="shared" si="965"/>
        <v>0</v>
      </c>
      <c r="X1423" s="405">
        <f t="shared" si="965"/>
        <v>0</v>
      </c>
      <c r="Y1423" s="405">
        <f t="shared" si="965"/>
        <v>0</v>
      </c>
      <c r="Z1423" s="405">
        <f t="shared" si="965"/>
        <v>0</v>
      </c>
      <c r="AA1423" s="405">
        <f t="shared" si="965"/>
        <v>0</v>
      </c>
      <c r="AB1423" s="403">
        <f t="shared" si="965"/>
        <v>0</v>
      </c>
      <c r="AC1423" s="399">
        <f t="shared" si="965"/>
        <v>0</v>
      </c>
      <c r="AD1423" s="1198"/>
      <c r="AE1423" s="1199"/>
      <c r="AF1423" s="1200"/>
    </row>
    <row r="1424" spans="1:32" ht="15" customHeight="1" outlineLevel="1" x14ac:dyDescent="0.2">
      <c r="A1424" s="373">
        <v>175</v>
      </c>
      <c r="B1424" s="658"/>
      <c r="C1424" s="659"/>
      <c r="D1424" s="659"/>
      <c r="E1424" s="659"/>
      <c r="F1424" s="1106" t="str">
        <f t="shared" ref="F1424:F1425" si="966">F648</f>
        <v>FI issued ABS, medium rated</v>
      </c>
      <c r="G1424" s="1226"/>
      <c r="H1424" s="1226"/>
      <c r="I1424" s="1226"/>
      <c r="J1424" s="1226"/>
      <c r="K1424" s="1226"/>
      <c r="L1424" s="1226"/>
      <c r="M1424" s="400">
        <f t="shared" ref="M1424:M1425" si="967">M648</f>
        <v>0</v>
      </c>
      <c r="N1424" s="411">
        <f>M1424*(1-'Appx 1. Ref Rates'!$E68)+N648*(1-'Appx 1. Ref Rates'!$E68)</f>
        <v>0</v>
      </c>
      <c r="O1424" s="414">
        <f>O648*(1-'Appx 1. Ref Rates'!$E68)</f>
        <v>0</v>
      </c>
      <c r="P1424" s="414">
        <f>P648*(1-'Appx 1. Ref Rates'!$E68)</f>
        <v>0</v>
      </c>
      <c r="Q1424" s="415">
        <f>Q648*(1-'Appx 1. Ref Rates'!$E68)</f>
        <v>0</v>
      </c>
      <c r="R1424" s="411">
        <f>R648*(1-'Appx 1. Ref Rates'!$E68)</f>
        <v>0</v>
      </c>
      <c r="S1424" s="413">
        <f>S648*(1-'Appx 1. Ref Rates'!$E68)</f>
        <v>0</v>
      </c>
      <c r="T1424" s="413">
        <f>T648*(1-'Appx 1. Ref Rates'!$E68)</f>
        <v>0</v>
      </c>
      <c r="U1424" s="413">
        <f>U648*(1-'Appx 1. Ref Rates'!$E68)</f>
        <v>0</v>
      </c>
      <c r="V1424" s="413">
        <f>V648*(1-'Appx 1. Ref Rates'!$E68)</f>
        <v>0</v>
      </c>
      <c r="W1424" s="413">
        <f>W648*(1-'Appx 1. Ref Rates'!$E68)</f>
        <v>0</v>
      </c>
      <c r="X1424" s="414">
        <f>X648*(1-'Appx 1. Ref Rates'!$E68)</f>
        <v>0</v>
      </c>
      <c r="Y1424" s="413">
        <f>Y648*(1-'Appx 1. Ref Rates'!$E68)</f>
        <v>0</v>
      </c>
      <c r="Z1424" s="413">
        <f>Z648*(1-'Appx 1. Ref Rates'!$E68)</f>
        <v>0</v>
      </c>
      <c r="AA1424" s="413">
        <f>AA648*(1-'Appx 1. Ref Rates'!$E68)</f>
        <v>0</v>
      </c>
      <c r="AB1424" s="413">
        <f>AB648*(1-'Appx 1. Ref Rates'!$E68)</f>
        <v>0</v>
      </c>
      <c r="AC1424" s="400">
        <f t="shared" ref="AC1424:AC1425" si="968">AC648</f>
        <v>0</v>
      </c>
      <c r="AD1424" s="1198"/>
      <c r="AE1424" s="1199"/>
      <c r="AF1424" s="1200"/>
    </row>
    <row r="1425" spans="1:32" ht="15" customHeight="1" outlineLevel="1" x14ac:dyDescent="0.2">
      <c r="A1425" s="373">
        <v>176</v>
      </c>
      <c r="B1425" s="651"/>
      <c r="C1425" s="652"/>
      <c r="D1425" s="652"/>
      <c r="E1425" s="652"/>
      <c r="F1425" s="1106" t="str">
        <f t="shared" si="966"/>
        <v>FI issued ABCP, medium rated</v>
      </c>
      <c r="G1425" s="1226"/>
      <c r="H1425" s="1226"/>
      <c r="I1425" s="1226"/>
      <c r="J1425" s="1226"/>
      <c r="K1425" s="1226"/>
      <c r="L1425" s="1226"/>
      <c r="M1425" s="400">
        <f t="shared" si="967"/>
        <v>0</v>
      </c>
      <c r="N1425" s="411">
        <f>M1425*(1-'Appx 1. Ref Rates'!$E69)+N649*(1-'Appx 1. Ref Rates'!$E69)</f>
        <v>0</v>
      </c>
      <c r="O1425" s="414">
        <f>O649*(1-'Appx 1. Ref Rates'!$E69)</f>
        <v>0</v>
      </c>
      <c r="P1425" s="414">
        <f>P649*(1-'Appx 1. Ref Rates'!$E69)</f>
        <v>0</v>
      </c>
      <c r="Q1425" s="415">
        <f>Q649*(1-'Appx 1. Ref Rates'!$E69)</f>
        <v>0</v>
      </c>
      <c r="R1425" s="411">
        <f>R649*(1-'Appx 1. Ref Rates'!$E69)</f>
        <v>0</v>
      </c>
      <c r="S1425" s="413">
        <f>S649*(1-'Appx 1. Ref Rates'!$E69)</f>
        <v>0</v>
      </c>
      <c r="T1425" s="413">
        <f>T649*(1-'Appx 1. Ref Rates'!$E69)</f>
        <v>0</v>
      </c>
      <c r="U1425" s="413">
        <f>U649*(1-'Appx 1. Ref Rates'!$E69)</f>
        <v>0</v>
      </c>
      <c r="V1425" s="413">
        <f>V649*(1-'Appx 1. Ref Rates'!$E69)</f>
        <v>0</v>
      </c>
      <c r="W1425" s="413">
        <f>W649*(1-'Appx 1. Ref Rates'!$E69)</f>
        <v>0</v>
      </c>
      <c r="X1425" s="414">
        <f>X649*(1-'Appx 1. Ref Rates'!$E69)</f>
        <v>0</v>
      </c>
      <c r="Y1425" s="413">
        <f>Y649*(1-'Appx 1. Ref Rates'!$E69)</f>
        <v>0</v>
      </c>
      <c r="Z1425" s="413">
        <f>Z649*(1-'Appx 1. Ref Rates'!$E69)</f>
        <v>0</v>
      </c>
      <c r="AA1425" s="413">
        <f>AA649*(1-'Appx 1. Ref Rates'!$E69)</f>
        <v>0</v>
      </c>
      <c r="AB1425" s="413">
        <f>AB649*(1-'Appx 1. Ref Rates'!$E69)</f>
        <v>0</v>
      </c>
      <c r="AC1425" s="400">
        <f t="shared" si="968"/>
        <v>0</v>
      </c>
      <c r="AD1425" s="1201"/>
      <c r="AE1425" s="1202"/>
      <c r="AF1425" s="1203"/>
    </row>
    <row r="1426" spans="1:32" outlineLevel="1" x14ac:dyDescent="0.2">
      <c r="A1426" s="373">
        <v>177</v>
      </c>
      <c r="B1426" s="653"/>
      <c r="C1426" s="654"/>
      <c r="D1426" s="654"/>
      <c r="E1426" s="1100" t="str">
        <f>E650</f>
        <v>Non-FI issued ABS and ABCP, low or not rated</v>
      </c>
      <c r="F1426" s="1237"/>
      <c r="G1426" s="1237"/>
      <c r="H1426" s="1237"/>
      <c r="I1426" s="1237"/>
      <c r="J1426" s="1237"/>
      <c r="K1426" s="1237"/>
      <c r="L1426" s="1237"/>
      <c r="M1426" s="399">
        <f>SUBTOTAL(9,M1427:M1428)</f>
        <v>0</v>
      </c>
      <c r="N1426" s="402">
        <f t="shared" ref="N1426:AC1426" si="969">SUBTOTAL(9,N1427:N1428)</f>
        <v>0</v>
      </c>
      <c r="O1426" s="406">
        <f t="shared" si="969"/>
        <v>0</v>
      </c>
      <c r="P1426" s="406">
        <f t="shared" si="969"/>
        <v>0</v>
      </c>
      <c r="Q1426" s="407">
        <f t="shared" si="969"/>
        <v>0</v>
      </c>
      <c r="R1426" s="402">
        <f t="shared" si="969"/>
        <v>0</v>
      </c>
      <c r="S1426" s="406">
        <f t="shared" si="969"/>
        <v>0</v>
      </c>
      <c r="T1426" s="405">
        <f t="shared" si="969"/>
        <v>0</v>
      </c>
      <c r="U1426" s="405">
        <f t="shared" si="969"/>
        <v>0</v>
      </c>
      <c r="V1426" s="405">
        <f t="shared" si="969"/>
        <v>0</v>
      </c>
      <c r="W1426" s="405">
        <f t="shared" si="969"/>
        <v>0</v>
      </c>
      <c r="X1426" s="405">
        <f t="shared" si="969"/>
        <v>0</v>
      </c>
      <c r="Y1426" s="405">
        <f t="shared" si="969"/>
        <v>0</v>
      </c>
      <c r="Z1426" s="405">
        <f t="shared" si="969"/>
        <v>0</v>
      </c>
      <c r="AA1426" s="405">
        <f t="shared" si="969"/>
        <v>0</v>
      </c>
      <c r="AB1426" s="403">
        <f t="shared" si="969"/>
        <v>0</v>
      </c>
      <c r="AC1426" s="399">
        <f t="shared" si="969"/>
        <v>0</v>
      </c>
      <c r="AD1426" s="915"/>
      <c r="AE1426" s="916"/>
      <c r="AF1426" s="917"/>
    </row>
    <row r="1427" spans="1:32" ht="15" customHeight="1" outlineLevel="1" x14ac:dyDescent="0.2">
      <c r="A1427" s="373">
        <v>178</v>
      </c>
      <c r="B1427" s="658"/>
      <c r="C1427" s="659"/>
      <c r="D1427" s="659"/>
      <c r="E1427" s="659"/>
      <c r="F1427" s="1106" t="str">
        <f t="shared" ref="F1427:F1428" si="970">F651</f>
        <v>Non-FI issued ABS, low or not rated</v>
      </c>
      <c r="G1427" s="1226"/>
      <c r="H1427" s="1226"/>
      <c r="I1427" s="1226"/>
      <c r="J1427" s="1226"/>
      <c r="K1427" s="1226"/>
      <c r="L1427" s="1226"/>
      <c r="M1427" s="400">
        <f t="shared" ref="M1427:M1428" si="971">M651</f>
        <v>0</v>
      </c>
      <c r="N1427" s="411">
        <f>M1427*(1-'Appx 1. Ref Rates'!$E71)+N651*(1-'Appx 1. Ref Rates'!$E71)</f>
        <v>0</v>
      </c>
      <c r="O1427" s="414">
        <f>O651*(1-'Appx 1. Ref Rates'!$E71)</f>
        <v>0</v>
      </c>
      <c r="P1427" s="414">
        <f>P651*(1-'Appx 1. Ref Rates'!$E71)</f>
        <v>0</v>
      </c>
      <c r="Q1427" s="415">
        <f>Q651*(1-'Appx 1. Ref Rates'!$E71)</f>
        <v>0</v>
      </c>
      <c r="R1427" s="411">
        <f>R651*(1-'Appx 1. Ref Rates'!$E71)</f>
        <v>0</v>
      </c>
      <c r="S1427" s="413">
        <f>S651*(1-'Appx 1. Ref Rates'!$E71)</f>
        <v>0</v>
      </c>
      <c r="T1427" s="413">
        <f>T651*(1-'Appx 1. Ref Rates'!$E71)</f>
        <v>0</v>
      </c>
      <c r="U1427" s="413">
        <f>U651*(1-'Appx 1. Ref Rates'!$E71)</f>
        <v>0</v>
      </c>
      <c r="V1427" s="413">
        <f>V651*(1-'Appx 1. Ref Rates'!$E71)</f>
        <v>0</v>
      </c>
      <c r="W1427" s="413">
        <f>W651*(1-'Appx 1. Ref Rates'!$E71)</f>
        <v>0</v>
      </c>
      <c r="X1427" s="414">
        <f>X651*(1-'Appx 1. Ref Rates'!$E71)</f>
        <v>0</v>
      </c>
      <c r="Y1427" s="413">
        <f>Y651*(1-'Appx 1. Ref Rates'!$E71)</f>
        <v>0</v>
      </c>
      <c r="Z1427" s="413">
        <f>Z651*(1-'Appx 1. Ref Rates'!$E71)</f>
        <v>0</v>
      </c>
      <c r="AA1427" s="413">
        <f>AA651*(1-'Appx 1. Ref Rates'!$E71)</f>
        <v>0</v>
      </c>
      <c r="AB1427" s="413">
        <f>AB651*(1-'Appx 1. Ref Rates'!$E71)</f>
        <v>0</v>
      </c>
      <c r="AC1427" s="400">
        <f t="shared" ref="AC1427:AC1428" si="972">AC651</f>
        <v>0</v>
      </c>
      <c r="AD1427" s="918"/>
      <c r="AE1427" s="919"/>
      <c r="AF1427" s="920"/>
    </row>
    <row r="1428" spans="1:32" ht="15" customHeight="1" outlineLevel="1" x14ac:dyDescent="0.2">
      <c r="A1428" s="373">
        <v>179</v>
      </c>
      <c r="B1428" s="658"/>
      <c r="C1428" s="659"/>
      <c r="D1428" s="659"/>
      <c r="E1428" s="659"/>
      <c r="F1428" s="1106" t="str">
        <f t="shared" si="970"/>
        <v>Non-FI issued ABCP, low or not rated</v>
      </c>
      <c r="G1428" s="1226"/>
      <c r="H1428" s="1226"/>
      <c r="I1428" s="1226"/>
      <c r="J1428" s="1226"/>
      <c r="K1428" s="1226"/>
      <c r="L1428" s="1226"/>
      <c r="M1428" s="400">
        <f t="shared" si="971"/>
        <v>0</v>
      </c>
      <c r="N1428" s="411">
        <f>M1428*(1-'Appx 1. Ref Rates'!$E72)+N652*(1-'Appx 1. Ref Rates'!$E72)</f>
        <v>0</v>
      </c>
      <c r="O1428" s="414">
        <f>O652*(1-'Appx 1. Ref Rates'!$E72)</f>
        <v>0</v>
      </c>
      <c r="P1428" s="414">
        <f>P652*(1-'Appx 1. Ref Rates'!$E72)</f>
        <v>0</v>
      </c>
      <c r="Q1428" s="415">
        <f>Q652*(1-'Appx 1. Ref Rates'!$E72)</f>
        <v>0</v>
      </c>
      <c r="R1428" s="411">
        <f>R652*(1-'Appx 1. Ref Rates'!$E72)</f>
        <v>0</v>
      </c>
      <c r="S1428" s="413">
        <f>S652*(1-'Appx 1. Ref Rates'!$E72)</f>
        <v>0</v>
      </c>
      <c r="T1428" s="413">
        <f>T652*(1-'Appx 1. Ref Rates'!$E72)</f>
        <v>0</v>
      </c>
      <c r="U1428" s="413">
        <f>U652*(1-'Appx 1. Ref Rates'!$E72)</f>
        <v>0</v>
      </c>
      <c r="V1428" s="413">
        <f>V652*(1-'Appx 1. Ref Rates'!$E72)</f>
        <v>0</v>
      </c>
      <c r="W1428" s="413">
        <f>W652*(1-'Appx 1. Ref Rates'!$E72)</f>
        <v>0</v>
      </c>
      <c r="X1428" s="414">
        <f>X652*(1-'Appx 1. Ref Rates'!$E72)</f>
        <v>0</v>
      </c>
      <c r="Y1428" s="413">
        <f>Y652*(1-'Appx 1. Ref Rates'!$E72)</f>
        <v>0</v>
      </c>
      <c r="Z1428" s="413">
        <f>Z652*(1-'Appx 1. Ref Rates'!$E72)</f>
        <v>0</v>
      </c>
      <c r="AA1428" s="413">
        <f>AA652*(1-'Appx 1. Ref Rates'!$E72)</f>
        <v>0</v>
      </c>
      <c r="AB1428" s="413">
        <f>AB652*(1-'Appx 1. Ref Rates'!$E72)</f>
        <v>0</v>
      </c>
      <c r="AC1428" s="400">
        <f t="shared" si="972"/>
        <v>0</v>
      </c>
      <c r="AD1428" s="918"/>
      <c r="AE1428" s="919"/>
      <c r="AF1428" s="920"/>
    </row>
    <row r="1429" spans="1:32" outlineLevel="1" x14ac:dyDescent="0.2">
      <c r="A1429" s="373">
        <v>180</v>
      </c>
      <c r="B1429" s="658"/>
      <c r="C1429" s="659"/>
      <c r="D1429" s="659"/>
      <c r="E1429" s="1100" t="str">
        <f>E653</f>
        <v>FI issued ABS and ABCP, low or not rated</v>
      </c>
      <c r="F1429" s="1237"/>
      <c r="G1429" s="1237"/>
      <c r="H1429" s="1237"/>
      <c r="I1429" s="1237"/>
      <c r="J1429" s="1237"/>
      <c r="K1429" s="1237"/>
      <c r="L1429" s="1237"/>
      <c r="M1429" s="399">
        <f>SUBTOTAL(9,M1430:M1431)</f>
        <v>0</v>
      </c>
      <c r="N1429" s="402">
        <f t="shared" ref="N1429:AC1429" si="973">SUBTOTAL(9,N1430:N1431)</f>
        <v>0</v>
      </c>
      <c r="O1429" s="406">
        <f t="shared" si="973"/>
        <v>0</v>
      </c>
      <c r="P1429" s="406">
        <f t="shared" si="973"/>
        <v>0</v>
      </c>
      <c r="Q1429" s="407">
        <f t="shared" si="973"/>
        <v>0</v>
      </c>
      <c r="R1429" s="402">
        <f t="shared" si="973"/>
        <v>0</v>
      </c>
      <c r="S1429" s="406">
        <f t="shared" si="973"/>
        <v>0</v>
      </c>
      <c r="T1429" s="405">
        <f t="shared" si="973"/>
        <v>0</v>
      </c>
      <c r="U1429" s="405">
        <f t="shared" si="973"/>
        <v>0</v>
      </c>
      <c r="V1429" s="405">
        <f t="shared" si="973"/>
        <v>0</v>
      </c>
      <c r="W1429" s="405">
        <f t="shared" si="973"/>
        <v>0</v>
      </c>
      <c r="X1429" s="405">
        <f t="shared" si="973"/>
        <v>0</v>
      </c>
      <c r="Y1429" s="405">
        <f t="shared" si="973"/>
        <v>0</v>
      </c>
      <c r="Z1429" s="405">
        <f t="shared" si="973"/>
        <v>0</v>
      </c>
      <c r="AA1429" s="405">
        <f t="shared" si="973"/>
        <v>0</v>
      </c>
      <c r="AB1429" s="403">
        <f t="shared" si="973"/>
        <v>0</v>
      </c>
      <c r="AC1429" s="399">
        <f t="shared" si="973"/>
        <v>0</v>
      </c>
      <c r="AD1429" s="918"/>
      <c r="AE1429" s="919"/>
      <c r="AF1429" s="920"/>
    </row>
    <row r="1430" spans="1:32" ht="15" customHeight="1" outlineLevel="1" x14ac:dyDescent="0.2">
      <c r="A1430" s="373">
        <v>181</v>
      </c>
      <c r="B1430" s="658"/>
      <c r="C1430" s="659"/>
      <c r="D1430" s="659"/>
      <c r="E1430" s="659"/>
      <c r="F1430" s="1106" t="str">
        <f t="shared" ref="F1430:F1438" si="974">F654</f>
        <v>FI issued ABS, low or not rated</v>
      </c>
      <c r="G1430" s="1226"/>
      <c r="H1430" s="1226"/>
      <c r="I1430" s="1226"/>
      <c r="J1430" s="1226"/>
      <c r="K1430" s="1226"/>
      <c r="L1430" s="1226"/>
      <c r="M1430" s="400">
        <f t="shared" ref="M1430:M1431" si="975">M654</f>
        <v>0</v>
      </c>
      <c r="N1430" s="411">
        <f>M1430*(1-'Appx 1. Ref Rates'!$E74)+N654*(1-'Appx 1. Ref Rates'!$E74)</f>
        <v>0</v>
      </c>
      <c r="O1430" s="414">
        <f>O654*(1-'Appx 1. Ref Rates'!$E74)</f>
        <v>0</v>
      </c>
      <c r="P1430" s="414">
        <f>P654*(1-'Appx 1. Ref Rates'!$E74)</f>
        <v>0</v>
      </c>
      <c r="Q1430" s="415">
        <f>Q654*(1-'Appx 1. Ref Rates'!$E74)</f>
        <v>0</v>
      </c>
      <c r="R1430" s="411">
        <f>R654*(1-'Appx 1. Ref Rates'!$E74)</f>
        <v>0</v>
      </c>
      <c r="S1430" s="413">
        <f>S654*(1-'Appx 1. Ref Rates'!$E74)</f>
        <v>0</v>
      </c>
      <c r="T1430" s="413">
        <f>T654*(1-'Appx 1. Ref Rates'!$E74)</f>
        <v>0</v>
      </c>
      <c r="U1430" s="413">
        <f>U654*(1-'Appx 1. Ref Rates'!$E74)</f>
        <v>0</v>
      </c>
      <c r="V1430" s="413">
        <f>V654*(1-'Appx 1. Ref Rates'!$E74)</f>
        <v>0</v>
      </c>
      <c r="W1430" s="413">
        <f>W654*(1-'Appx 1. Ref Rates'!$E74)</f>
        <v>0</v>
      </c>
      <c r="X1430" s="414">
        <f>X654*(1-'Appx 1. Ref Rates'!$E74)</f>
        <v>0</v>
      </c>
      <c r="Y1430" s="413">
        <f>Y654*(1-'Appx 1. Ref Rates'!$E74)</f>
        <v>0</v>
      </c>
      <c r="Z1430" s="413">
        <f>Z654*(1-'Appx 1. Ref Rates'!$E74)</f>
        <v>0</v>
      </c>
      <c r="AA1430" s="413">
        <f>AA654*(1-'Appx 1. Ref Rates'!$E74)</f>
        <v>0</v>
      </c>
      <c r="AB1430" s="413">
        <f>AB654*(1-'Appx 1. Ref Rates'!$E74)</f>
        <v>0</v>
      </c>
      <c r="AC1430" s="400">
        <f t="shared" ref="AC1430:AC1431" si="976">AC654</f>
        <v>0</v>
      </c>
      <c r="AD1430" s="918"/>
      <c r="AE1430" s="919"/>
      <c r="AF1430" s="920"/>
    </row>
    <row r="1431" spans="1:32" ht="15" customHeight="1" outlineLevel="1" x14ac:dyDescent="0.2">
      <c r="A1431" s="373">
        <v>182</v>
      </c>
      <c r="B1431" s="658"/>
      <c r="C1431" s="659"/>
      <c r="D1431" s="659"/>
      <c r="E1431" s="659"/>
      <c r="F1431" s="1106" t="str">
        <f t="shared" si="974"/>
        <v>FI issued ABCP, low or not rated</v>
      </c>
      <c r="G1431" s="1226"/>
      <c r="H1431" s="1226"/>
      <c r="I1431" s="1226"/>
      <c r="J1431" s="1226"/>
      <c r="K1431" s="1226"/>
      <c r="L1431" s="1226"/>
      <c r="M1431" s="400">
        <f t="shared" si="975"/>
        <v>0</v>
      </c>
      <c r="N1431" s="411">
        <f>M1431*(1-'Appx 1. Ref Rates'!$E75)+N655*(1-'Appx 1. Ref Rates'!$E75)</f>
        <v>0</v>
      </c>
      <c r="O1431" s="414">
        <f>O655*(1-'Appx 1. Ref Rates'!$E75)</f>
        <v>0</v>
      </c>
      <c r="P1431" s="414">
        <f>P655*(1-'Appx 1. Ref Rates'!$E75)</f>
        <v>0</v>
      </c>
      <c r="Q1431" s="415">
        <f>Q655*(1-'Appx 1. Ref Rates'!$E75)</f>
        <v>0</v>
      </c>
      <c r="R1431" s="411">
        <f>R655*(1-'Appx 1. Ref Rates'!$E75)</f>
        <v>0</v>
      </c>
      <c r="S1431" s="413">
        <f>S655*(1-'Appx 1. Ref Rates'!$E75)</f>
        <v>0</v>
      </c>
      <c r="T1431" s="413">
        <f>T655*(1-'Appx 1. Ref Rates'!$E75)</f>
        <v>0</v>
      </c>
      <c r="U1431" s="413">
        <f>U655*(1-'Appx 1. Ref Rates'!$E75)</f>
        <v>0</v>
      </c>
      <c r="V1431" s="413">
        <f>V655*(1-'Appx 1. Ref Rates'!$E75)</f>
        <v>0</v>
      </c>
      <c r="W1431" s="413">
        <f>W655*(1-'Appx 1. Ref Rates'!$E75)</f>
        <v>0</v>
      </c>
      <c r="X1431" s="414">
        <f>X655*(1-'Appx 1. Ref Rates'!$E75)</f>
        <v>0</v>
      </c>
      <c r="Y1431" s="413">
        <f>Y655*(1-'Appx 1. Ref Rates'!$E75)</f>
        <v>0</v>
      </c>
      <c r="Z1431" s="413">
        <f>Z655*(1-'Appx 1. Ref Rates'!$E75)</f>
        <v>0</v>
      </c>
      <c r="AA1431" s="413">
        <f>AA655*(1-'Appx 1. Ref Rates'!$E75)</f>
        <v>0</v>
      </c>
      <c r="AB1431" s="413">
        <f>AB655*(1-'Appx 1. Ref Rates'!$E75)</f>
        <v>0</v>
      </c>
      <c r="AC1431" s="400">
        <f t="shared" si="976"/>
        <v>0</v>
      </c>
      <c r="AD1431" s="921"/>
      <c r="AE1431" s="922"/>
      <c r="AF1431" s="923"/>
    </row>
    <row r="1432" spans="1:32" outlineLevel="1" x14ac:dyDescent="0.2">
      <c r="A1432" s="373">
        <v>183</v>
      </c>
      <c r="B1432" s="658"/>
      <c r="C1432" s="659"/>
      <c r="D1432" s="1103" t="str">
        <f>D656</f>
        <v>Equities</v>
      </c>
      <c r="E1432" s="1114"/>
      <c r="F1432" s="1114"/>
      <c r="G1432" s="1114"/>
      <c r="H1432" s="1114"/>
      <c r="I1432" s="1114"/>
      <c r="J1432" s="1114"/>
      <c r="K1432" s="1114"/>
      <c r="L1432" s="1114"/>
      <c r="M1432" s="399">
        <f>SUBTOTAL(9,M1433:M1435)</f>
        <v>0</v>
      </c>
      <c r="N1432" s="1205"/>
      <c r="O1432" s="1253"/>
      <c r="P1432" s="1397"/>
      <c r="Q1432" s="407">
        <f t="shared" ref="Q1432:AC1432" si="977">SUBTOTAL(9,Q1433:Q1435)</f>
        <v>0</v>
      </c>
      <c r="R1432" s="402">
        <f t="shared" si="977"/>
        <v>0</v>
      </c>
      <c r="S1432" s="406">
        <f t="shared" si="977"/>
        <v>0</v>
      </c>
      <c r="T1432" s="405">
        <f t="shared" si="977"/>
        <v>0</v>
      </c>
      <c r="U1432" s="405">
        <f t="shared" si="977"/>
        <v>0</v>
      </c>
      <c r="V1432" s="405">
        <f t="shared" si="977"/>
        <v>0</v>
      </c>
      <c r="W1432" s="405">
        <f t="shared" si="977"/>
        <v>0</v>
      </c>
      <c r="X1432" s="405">
        <f t="shared" si="977"/>
        <v>0</v>
      </c>
      <c r="Y1432" s="405">
        <f t="shared" si="977"/>
        <v>0</v>
      </c>
      <c r="Z1432" s="405">
        <f t="shared" si="977"/>
        <v>0</v>
      </c>
      <c r="AA1432" s="405">
        <f t="shared" si="977"/>
        <v>0</v>
      </c>
      <c r="AB1432" s="403">
        <f t="shared" si="977"/>
        <v>0</v>
      </c>
      <c r="AC1432" s="399">
        <f t="shared" si="977"/>
        <v>0</v>
      </c>
      <c r="AD1432" s="936"/>
      <c r="AE1432" s="936"/>
      <c r="AF1432" s="937"/>
    </row>
    <row r="1433" spans="1:32" ht="15" customHeight="1" outlineLevel="1" x14ac:dyDescent="0.2">
      <c r="A1433" s="373">
        <v>184</v>
      </c>
      <c r="B1433" s="658"/>
      <c r="C1433" s="659"/>
      <c r="D1433" s="659"/>
      <c r="E1433" s="659"/>
      <c r="F1433" s="1106" t="str">
        <f t="shared" si="974"/>
        <v>Eligible non-financial common equity shares</v>
      </c>
      <c r="G1433" s="1226"/>
      <c r="H1433" s="1226"/>
      <c r="I1433" s="1226"/>
      <c r="J1433" s="1226"/>
      <c r="K1433" s="1226"/>
      <c r="L1433" s="1226"/>
      <c r="M1433" s="400">
        <f t="shared" ref="M1433:M1435" si="978">M657</f>
        <v>0</v>
      </c>
      <c r="N1433" s="1254"/>
      <c r="O1433" s="1254"/>
      <c r="P1433" s="1398"/>
      <c r="Q1433" s="415">
        <f>($M1433+SUM($N657:$Q657))*'Appx 1. Ref Rates'!$R$97</f>
        <v>0</v>
      </c>
      <c r="R1433" s="411">
        <f>R657*'Appx 1. Ref Rates'!$R$97</f>
        <v>0</v>
      </c>
      <c r="S1433" s="413">
        <f>S657*'Appx 1. Ref Rates'!$R$97</f>
        <v>0</v>
      </c>
      <c r="T1433" s="413">
        <f>T657*'Appx 1. Ref Rates'!$R$97</f>
        <v>0</v>
      </c>
      <c r="U1433" s="413">
        <f>U657*'Appx 1. Ref Rates'!$R$97</f>
        <v>0</v>
      </c>
      <c r="V1433" s="413">
        <f>V657*'Appx 1. Ref Rates'!$R$97</f>
        <v>0</v>
      </c>
      <c r="W1433" s="413">
        <f>W657*'Appx 1. Ref Rates'!$R$97</f>
        <v>0</v>
      </c>
      <c r="X1433" s="414">
        <f>X657*'Appx 1. Ref Rates'!$R$97</f>
        <v>0</v>
      </c>
      <c r="Y1433" s="413">
        <f>Y657*'Appx 1. Ref Rates'!$R$97</f>
        <v>0</v>
      </c>
      <c r="Z1433" s="413">
        <f>Z657*'Appx 1. Ref Rates'!$R$97</f>
        <v>0</v>
      </c>
      <c r="AA1433" s="413">
        <f>AA657*'Appx 1. Ref Rates'!$R$97</f>
        <v>0</v>
      </c>
      <c r="AB1433" s="413">
        <f>AB657*'Appx 1. Ref Rates'!$R$97</f>
        <v>0</v>
      </c>
      <c r="AC1433" s="400">
        <f t="shared" ref="AC1433:AC1435" si="979">AC657</f>
        <v>0</v>
      </c>
      <c r="AD1433" s="1196"/>
      <c r="AE1433" s="1196"/>
      <c r="AF1433" s="1197"/>
    </row>
    <row r="1434" spans="1:32" ht="15" customHeight="1" outlineLevel="1" x14ac:dyDescent="0.2">
      <c r="A1434" s="373">
        <v>185</v>
      </c>
      <c r="B1434" s="658"/>
      <c r="C1434" s="659"/>
      <c r="D1434" s="659"/>
      <c r="E1434" s="659"/>
      <c r="F1434" s="1106" t="str">
        <f t="shared" si="974"/>
        <v>Eligible financial common equity</v>
      </c>
      <c r="G1434" s="1226"/>
      <c r="H1434" s="1226"/>
      <c r="I1434" s="1226"/>
      <c r="J1434" s="1226"/>
      <c r="K1434" s="1226"/>
      <c r="L1434" s="1226"/>
      <c r="M1434" s="400">
        <f t="shared" si="978"/>
        <v>0</v>
      </c>
      <c r="N1434" s="1236"/>
      <c r="O1434" s="1254"/>
      <c r="P1434" s="1254"/>
      <c r="Q1434" s="1254"/>
      <c r="R1434" s="411">
        <f>($M1434+SUM($N658:$R658))*'Appx 1. Ref Rates'!$S$98</f>
        <v>0</v>
      </c>
      <c r="S1434" s="413">
        <f>(M1434+SUM($N658:$R658))*'Appx 1. Ref Rates'!$T$98+S658*('Appx 1. Ref Rates'!$S$98+'Appx 1. Ref Rates'!$T$98)</f>
        <v>0</v>
      </c>
      <c r="T1434" s="413">
        <f>($M1434+SUM($N658:$S658))*'Appx 1. Ref Rates'!$U$98+$T658*('Appx 1. Ref Rates'!$S$98+'Appx 1. Ref Rates'!$T$98+'Appx 1. Ref Rates'!$U$98)</f>
        <v>0</v>
      </c>
      <c r="U1434" s="413">
        <f>U658*('Appx 1. Ref Rates'!$S$98+'Appx 1. Ref Rates'!$T$98+'Appx 1. Ref Rates'!$U$98)</f>
        <v>0</v>
      </c>
      <c r="V1434" s="413">
        <f>V658*('Appx 1. Ref Rates'!$S$98+'Appx 1. Ref Rates'!$T$98+'Appx 1. Ref Rates'!$U$98)</f>
        <v>0</v>
      </c>
      <c r="W1434" s="413">
        <f>W658*('Appx 1. Ref Rates'!$S$98+'Appx 1. Ref Rates'!$T$98+'Appx 1. Ref Rates'!$U$98)</f>
        <v>0</v>
      </c>
      <c r="X1434" s="414">
        <f>X658*('Appx 1. Ref Rates'!$S$98+'Appx 1. Ref Rates'!$T$98+'Appx 1. Ref Rates'!$U$98)</f>
        <v>0</v>
      </c>
      <c r="Y1434" s="413">
        <f>Y658*('Appx 1. Ref Rates'!$S$98+'Appx 1. Ref Rates'!$T$98+'Appx 1. Ref Rates'!$U$98)</f>
        <v>0</v>
      </c>
      <c r="Z1434" s="413">
        <f>Z658*('Appx 1. Ref Rates'!$S$98+'Appx 1. Ref Rates'!$T$98+'Appx 1. Ref Rates'!$U$98)</f>
        <v>0</v>
      </c>
      <c r="AA1434" s="413">
        <f>AA658*('Appx 1. Ref Rates'!$S$98+'Appx 1. Ref Rates'!$T$98+'Appx 1. Ref Rates'!$U$98)</f>
        <v>0</v>
      </c>
      <c r="AB1434" s="413">
        <f>AB658*('Appx 1. Ref Rates'!$S$98+'Appx 1. Ref Rates'!$T$98+'Appx 1. Ref Rates'!$U$98)</f>
        <v>0</v>
      </c>
      <c r="AC1434" s="400">
        <f t="shared" si="979"/>
        <v>0</v>
      </c>
      <c r="AD1434" s="1199"/>
      <c r="AE1434" s="1199"/>
      <c r="AF1434" s="1200"/>
    </row>
    <row r="1435" spans="1:32" ht="15" customHeight="1" outlineLevel="1" x14ac:dyDescent="0.2">
      <c r="A1435" s="373">
        <v>186</v>
      </c>
      <c r="B1435" s="658"/>
      <c r="C1435" s="659"/>
      <c r="D1435" s="659"/>
      <c r="E1435" s="659"/>
      <c r="F1435" s="1106" t="str">
        <f t="shared" si="974"/>
        <v>Other equities</v>
      </c>
      <c r="G1435" s="1226"/>
      <c r="H1435" s="1226"/>
      <c r="I1435" s="1226"/>
      <c r="J1435" s="1226"/>
      <c r="K1435" s="1226"/>
      <c r="L1435" s="1226"/>
      <c r="M1435" s="400">
        <f t="shared" si="978"/>
        <v>0</v>
      </c>
      <c r="N1435" s="636"/>
      <c r="O1435" s="636"/>
      <c r="P1435" s="636"/>
      <c r="Q1435" s="636"/>
      <c r="R1435" s="636"/>
      <c r="S1435" s="636"/>
      <c r="T1435" s="636"/>
      <c r="U1435" s="636"/>
      <c r="V1435" s="636"/>
      <c r="W1435" s="636"/>
      <c r="X1435" s="636"/>
      <c r="Y1435" s="636"/>
      <c r="Z1435" s="636"/>
      <c r="AA1435" s="636"/>
      <c r="AB1435" s="636"/>
      <c r="AC1435" s="400">
        <f t="shared" si="979"/>
        <v>0</v>
      </c>
      <c r="AD1435" s="1202"/>
      <c r="AE1435" s="1202"/>
      <c r="AF1435" s="1203"/>
    </row>
    <row r="1436" spans="1:32" outlineLevel="1" x14ac:dyDescent="0.2">
      <c r="A1436" s="373">
        <v>187</v>
      </c>
      <c r="B1436" s="658"/>
      <c r="C1436" s="659"/>
      <c r="D1436" s="1103" t="str">
        <f>D660</f>
        <v>FI's own securities - Not eliminated</v>
      </c>
      <c r="E1436" s="1114"/>
      <c r="F1436" s="1114"/>
      <c r="G1436" s="1114"/>
      <c r="H1436" s="1114"/>
      <c r="I1436" s="1114"/>
      <c r="J1436" s="1114"/>
      <c r="K1436" s="1114"/>
      <c r="L1436" s="1114"/>
      <c r="M1436" s="399">
        <f>SUBTOTAL(9,M1437:M1438)</f>
        <v>0</v>
      </c>
      <c r="N1436" s="1367"/>
      <c r="O1436" s="1367"/>
      <c r="P1436" s="1367"/>
      <c r="Q1436" s="1367"/>
      <c r="R1436" s="1367"/>
      <c r="S1436" s="1367"/>
      <c r="T1436" s="1367"/>
      <c r="U1436" s="1367"/>
      <c r="V1436" s="1367"/>
      <c r="W1436" s="1367"/>
      <c r="X1436" s="1367"/>
      <c r="Y1436" s="1367"/>
      <c r="Z1436" s="1367"/>
      <c r="AA1436" s="1367"/>
      <c r="AB1436" s="1367"/>
      <c r="AC1436" s="1367"/>
      <c r="AD1436" s="1367"/>
      <c r="AE1436" s="1367"/>
      <c r="AF1436" s="1368"/>
    </row>
    <row r="1437" spans="1:32" ht="15" customHeight="1" outlineLevel="1" x14ac:dyDescent="0.2">
      <c r="A1437" s="373">
        <v>188</v>
      </c>
      <c r="B1437" s="658"/>
      <c r="C1437" s="659"/>
      <c r="D1437" s="659"/>
      <c r="E1437" s="659"/>
      <c r="F1437" s="1106" t="str">
        <f t="shared" si="974"/>
        <v>FI's own debt not eliminated</v>
      </c>
      <c r="G1437" s="1226"/>
      <c r="H1437" s="1226"/>
      <c r="I1437" s="1226"/>
      <c r="J1437" s="1226"/>
      <c r="K1437" s="1226"/>
      <c r="L1437" s="1226"/>
      <c r="M1437" s="400">
        <f t="shared" ref="M1437:M1438" si="980">M661</f>
        <v>0</v>
      </c>
      <c r="N1437" s="957"/>
      <c r="O1437" s="1196"/>
      <c r="P1437" s="1196"/>
      <c r="Q1437" s="1196"/>
      <c r="R1437" s="1196"/>
      <c r="S1437" s="1196"/>
      <c r="T1437" s="1196"/>
      <c r="U1437" s="1196"/>
      <c r="V1437" s="1196"/>
      <c r="W1437" s="1196"/>
      <c r="X1437" s="1196"/>
      <c r="Y1437" s="1196"/>
      <c r="Z1437" s="1196"/>
      <c r="AA1437" s="1196"/>
      <c r="AB1437" s="1196"/>
      <c r="AC1437" s="1196"/>
      <c r="AD1437" s="1196"/>
      <c r="AE1437" s="1196"/>
      <c r="AF1437" s="1197"/>
    </row>
    <row r="1438" spans="1:32" ht="15" customHeight="1" outlineLevel="1" x14ac:dyDescent="0.2">
      <c r="A1438" s="373">
        <v>189</v>
      </c>
      <c r="B1438" s="658"/>
      <c r="C1438" s="659"/>
      <c r="D1438" s="659"/>
      <c r="E1438" s="659"/>
      <c r="F1438" s="1106" t="str">
        <f t="shared" si="974"/>
        <v>FI's own equity not eliminated</v>
      </c>
      <c r="G1438" s="1226"/>
      <c r="H1438" s="1226"/>
      <c r="I1438" s="1226"/>
      <c r="J1438" s="1226"/>
      <c r="K1438" s="1226"/>
      <c r="L1438" s="1226"/>
      <c r="M1438" s="400">
        <f t="shared" si="980"/>
        <v>0</v>
      </c>
      <c r="N1438" s="1201"/>
      <c r="O1438" s="1202"/>
      <c r="P1438" s="1202"/>
      <c r="Q1438" s="1202"/>
      <c r="R1438" s="1202"/>
      <c r="S1438" s="1202"/>
      <c r="T1438" s="1202"/>
      <c r="U1438" s="1202"/>
      <c r="V1438" s="1202"/>
      <c r="W1438" s="1202"/>
      <c r="X1438" s="1202"/>
      <c r="Y1438" s="1202"/>
      <c r="Z1438" s="1202"/>
      <c r="AA1438" s="1202"/>
      <c r="AB1438" s="1202"/>
      <c r="AC1438" s="1202"/>
      <c r="AD1438" s="1202"/>
      <c r="AE1438" s="1202"/>
      <c r="AF1438" s="1203"/>
    </row>
    <row r="1439" spans="1:32" ht="15" customHeight="1" outlineLevel="1" x14ac:dyDescent="0.2">
      <c r="A1439" s="373">
        <v>326</v>
      </c>
      <c r="B1439" s="658"/>
      <c r="C1439" s="970" t="str">
        <f>C663</f>
        <v>Repo collateral out</v>
      </c>
      <c r="D1439" s="1359"/>
      <c r="E1439" s="1359"/>
      <c r="F1439" s="1359"/>
      <c r="G1439" s="1359"/>
      <c r="H1439" s="1359"/>
      <c r="I1439" s="1359"/>
      <c r="J1439" s="1359"/>
      <c r="K1439" s="1359"/>
      <c r="L1439" s="1359"/>
      <c r="M1439" s="1359"/>
      <c r="N1439" s="1359"/>
      <c r="O1439" s="1359"/>
      <c r="P1439" s="1359"/>
      <c r="Q1439" s="1359"/>
      <c r="R1439" s="1359"/>
      <c r="S1439" s="1359"/>
      <c r="T1439" s="1359"/>
      <c r="U1439" s="1359"/>
      <c r="V1439" s="1359"/>
      <c r="W1439" s="1359"/>
      <c r="X1439" s="1359"/>
      <c r="Y1439" s="1359"/>
      <c r="Z1439" s="1359"/>
      <c r="AA1439" s="1359"/>
      <c r="AB1439" s="1359"/>
      <c r="AC1439" s="1359"/>
      <c r="AD1439" s="1359"/>
      <c r="AE1439" s="1359"/>
      <c r="AF1439" s="1360"/>
    </row>
    <row r="1440" spans="1:32" outlineLevel="1" x14ac:dyDescent="0.2">
      <c r="A1440" s="373">
        <v>232</v>
      </c>
      <c r="B1440" s="658"/>
      <c r="C1440" s="659"/>
      <c r="D1440" s="1103" t="str">
        <f>D664</f>
        <v>Government securities (GS)</v>
      </c>
      <c r="E1440" s="1114"/>
      <c r="F1440" s="1114"/>
      <c r="G1440" s="1114"/>
      <c r="H1440" s="1114"/>
      <c r="I1440" s="1114"/>
      <c r="J1440" s="1114"/>
      <c r="K1440" s="1114"/>
      <c r="L1440" s="1114"/>
      <c r="M1440" s="1114"/>
      <c r="N1440" s="1114"/>
      <c r="O1440" s="1114"/>
      <c r="P1440" s="1114"/>
      <c r="Q1440" s="1114"/>
      <c r="R1440" s="1114"/>
      <c r="S1440" s="1114"/>
      <c r="T1440" s="1114"/>
      <c r="U1440" s="1114"/>
      <c r="V1440" s="1114"/>
      <c r="W1440" s="1114"/>
      <c r="X1440" s="1114"/>
      <c r="Y1440" s="1114"/>
      <c r="Z1440" s="1114"/>
      <c r="AA1440" s="1114"/>
      <c r="AB1440" s="1114"/>
      <c r="AC1440" s="1114"/>
      <c r="AD1440" s="1114"/>
      <c r="AE1440" s="1114"/>
      <c r="AF1440" s="1355"/>
    </row>
    <row r="1441" spans="1:32" outlineLevel="1" x14ac:dyDescent="0.2">
      <c r="A1441" s="373">
        <v>233</v>
      </c>
      <c r="B1441" s="658"/>
      <c r="C1441" s="659"/>
      <c r="D1441" s="659"/>
      <c r="E1441" s="1097" t="str">
        <f>E665</f>
        <v>High rated GS</v>
      </c>
      <c r="F1441" s="1238"/>
      <c r="G1441" s="1238"/>
      <c r="H1441" s="1238"/>
      <c r="I1441" s="1238"/>
      <c r="J1441" s="1238"/>
      <c r="K1441" s="1238"/>
      <c r="L1441" s="1238"/>
      <c r="M1441" s="399">
        <f>SUBTOTAL(9,M1442:M1445)</f>
        <v>0</v>
      </c>
      <c r="N1441" s="402">
        <f t="shared" ref="N1441:AC1441" si="981">SUBTOTAL(9,N1442:N1445)</f>
        <v>0</v>
      </c>
      <c r="O1441" s="406">
        <f t="shared" si="981"/>
        <v>0</v>
      </c>
      <c r="P1441" s="406">
        <f t="shared" si="981"/>
        <v>0</v>
      </c>
      <c r="Q1441" s="407">
        <f t="shared" si="981"/>
        <v>0</v>
      </c>
      <c r="R1441" s="402">
        <f t="shared" si="981"/>
        <v>0</v>
      </c>
      <c r="S1441" s="406">
        <f t="shared" si="981"/>
        <v>0</v>
      </c>
      <c r="T1441" s="405">
        <f t="shared" si="981"/>
        <v>0</v>
      </c>
      <c r="U1441" s="405">
        <f t="shared" si="981"/>
        <v>0</v>
      </c>
      <c r="V1441" s="405">
        <f t="shared" si="981"/>
        <v>0</v>
      </c>
      <c r="W1441" s="405">
        <f t="shared" si="981"/>
        <v>0</v>
      </c>
      <c r="X1441" s="405">
        <f t="shared" si="981"/>
        <v>0</v>
      </c>
      <c r="Y1441" s="405">
        <f t="shared" si="981"/>
        <v>0</v>
      </c>
      <c r="Z1441" s="405">
        <f t="shared" si="981"/>
        <v>0</v>
      </c>
      <c r="AA1441" s="405">
        <f t="shared" si="981"/>
        <v>0</v>
      </c>
      <c r="AB1441" s="403">
        <f t="shared" si="981"/>
        <v>0</v>
      </c>
      <c r="AC1441" s="399">
        <f t="shared" si="981"/>
        <v>0</v>
      </c>
      <c r="AD1441" s="957"/>
      <c r="AE1441" s="852"/>
      <c r="AF1441" s="853"/>
    </row>
    <row r="1442" spans="1:32" ht="15" customHeight="1" outlineLevel="1" x14ac:dyDescent="0.2">
      <c r="A1442" s="373">
        <v>234</v>
      </c>
      <c r="B1442" s="658"/>
      <c r="C1442" s="659"/>
      <c r="D1442" s="659"/>
      <c r="E1442" s="382"/>
      <c r="F1442" s="1106" t="str">
        <f t="shared" ref="F1442:F1445" si="982">F666</f>
        <v xml:space="preserve">Sovereigh &amp; central bank GS </v>
      </c>
      <c r="G1442" s="1226"/>
      <c r="H1442" s="1226"/>
      <c r="I1442" s="1226"/>
      <c r="J1442" s="1226"/>
      <c r="K1442" s="1226"/>
      <c r="L1442" s="1226"/>
      <c r="M1442" s="400">
        <f t="shared" ref="M1442:M1445" si="983">M666</f>
        <v>0</v>
      </c>
      <c r="N1442" s="411">
        <f>M1442*(1-'Appx 1. Ref Rates'!$E8)+N666*(1-'Appx 1. Ref Rates'!$E8)</f>
        <v>0</v>
      </c>
      <c r="O1442" s="414">
        <f>O666*(1-'Appx 1. Ref Rates'!$E8)</f>
        <v>0</v>
      </c>
      <c r="P1442" s="414">
        <f>P666*(1-'Appx 1. Ref Rates'!$E8)</f>
        <v>0</v>
      </c>
      <c r="Q1442" s="415">
        <f>Q666*(1-'Appx 1. Ref Rates'!$E8)</f>
        <v>0</v>
      </c>
      <c r="R1442" s="411">
        <f>R666*(1-'Appx 1. Ref Rates'!$E8)</f>
        <v>0</v>
      </c>
      <c r="S1442" s="413">
        <f>S666*(1-'Appx 1. Ref Rates'!$E8)</f>
        <v>0</v>
      </c>
      <c r="T1442" s="413">
        <f>T666*(1-'Appx 1. Ref Rates'!$E8)</f>
        <v>0</v>
      </c>
      <c r="U1442" s="413">
        <f>U666*(1-'Appx 1. Ref Rates'!$E8)</f>
        <v>0</v>
      </c>
      <c r="V1442" s="413">
        <f>V666*(1-'Appx 1. Ref Rates'!$E8)</f>
        <v>0</v>
      </c>
      <c r="W1442" s="413">
        <f>W666*(1-'Appx 1. Ref Rates'!$E8)</f>
        <v>0</v>
      </c>
      <c r="X1442" s="414">
        <f>X666*(1-'Appx 1. Ref Rates'!$E8)</f>
        <v>0</v>
      </c>
      <c r="Y1442" s="413">
        <f>Y666*(1-'Appx 1. Ref Rates'!$E8)</f>
        <v>0</v>
      </c>
      <c r="Z1442" s="413">
        <f>Z666*(1-'Appx 1. Ref Rates'!$E8)</f>
        <v>0</v>
      </c>
      <c r="AA1442" s="413">
        <f>AA666*(1-'Appx 1. Ref Rates'!$E8)</f>
        <v>0</v>
      </c>
      <c r="AB1442" s="413">
        <f>AB666*(1-'Appx 1. Ref Rates'!$E8)</f>
        <v>0</v>
      </c>
      <c r="AC1442" s="400">
        <f t="shared" ref="AC1442:AC1455" si="984">AC666</f>
        <v>0</v>
      </c>
      <c r="AD1442" s="854"/>
      <c r="AE1442" s="855"/>
      <c r="AF1442" s="856"/>
    </row>
    <row r="1443" spans="1:32" ht="15" customHeight="1" outlineLevel="1" x14ac:dyDescent="0.2">
      <c r="A1443" s="373">
        <v>235</v>
      </c>
      <c r="B1443" s="658"/>
      <c r="C1443" s="659"/>
      <c r="D1443" s="659"/>
      <c r="E1443" s="382"/>
      <c r="F1443" s="1106" t="str">
        <f t="shared" si="982"/>
        <v>State, provincial &amp; agency GS</v>
      </c>
      <c r="G1443" s="1226"/>
      <c r="H1443" s="1226"/>
      <c r="I1443" s="1226"/>
      <c r="J1443" s="1226"/>
      <c r="K1443" s="1226"/>
      <c r="L1443" s="1226"/>
      <c r="M1443" s="400">
        <f t="shared" si="983"/>
        <v>0</v>
      </c>
      <c r="N1443" s="411">
        <f>M1443*(1-'Appx 1. Ref Rates'!$E9)+N667*(1-'Appx 1. Ref Rates'!$E9)</f>
        <v>0</v>
      </c>
      <c r="O1443" s="414">
        <f>O667*(1-'Appx 1. Ref Rates'!$E9)</f>
        <v>0</v>
      </c>
      <c r="P1443" s="414">
        <f>P667*(1-'Appx 1. Ref Rates'!$E9)</f>
        <v>0</v>
      </c>
      <c r="Q1443" s="415">
        <f>Q667*(1-'Appx 1. Ref Rates'!$E9)</f>
        <v>0</v>
      </c>
      <c r="R1443" s="411">
        <f>R667*(1-'Appx 1. Ref Rates'!$E9)</f>
        <v>0</v>
      </c>
      <c r="S1443" s="413">
        <f>S667*(1-'Appx 1. Ref Rates'!$E9)</f>
        <v>0</v>
      </c>
      <c r="T1443" s="413">
        <f>T667*(1-'Appx 1. Ref Rates'!$E9)</f>
        <v>0</v>
      </c>
      <c r="U1443" s="413">
        <f>U667*(1-'Appx 1. Ref Rates'!$E9)</f>
        <v>0</v>
      </c>
      <c r="V1443" s="413">
        <f>V667*(1-'Appx 1. Ref Rates'!$E9)</f>
        <v>0</v>
      </c>
      <c r="W1443" s="413">
        <f>W667*(1-'Appx 1. Ref Rates'!$E9)</f>
        <v>0</v>
      </c>
      <c r="X1443" s="414">
        <f>X667*(1-'Appx 1. Ref Rates'!$E9)</f>
        <v>0</v>
      </c>
      <c r="Y1443" s="413">
        <f>Y667*(1-'Appx 1. Ref Rates'!$E9)</f>
        <v>0</v>
      </c>
      <c r="Z1443" s="413">
        <f>Z667*(1-'Appx 1. Ref Rates'!$E9)</f>
        <v>0</v>
      </c>
      <c r="AA1443" s="413">
        <f>AA667*(1-'Appx 1. Ref Rates'!$E9)</f>
        <v>0</v>
      </c>
      <c r="AB1443" s="413">
        <f>AB667*(1-'Appx 1. Ref Rates'!$E9)</f>
        <v>0</v>
      </c>
      <c r="AC1443" s="400">
        <f t="shared" si="984"/>
        <v>0</v>
      </c>
      <c r="AD1443" s="854"/>
      <c r="AE1443" s="855"/>
      <c r="AF1443" s="856"/>
    </row>
    <row r="1444" spans="1:32" ht="15" customHeight="1" outlineLevel="1" x14ac:dyDescent="0.2">
      <c r="A1444" s="373">
        <v>236</v>
      </c>
      <c r="B1444" s="658"/>
      <c r="C1444" s="659"/>
      <c r="D1444" s="377"/>
      <c r="E1444" s="381"/>
      <c r="F1444" s="1106" t="str">
        <f t="shared" si="982"/>
        <v>State municipal GS</v>
      </c>
      <c r="G1444" s="1226"/>
      <c r="H1444" s="1226"/>
      <c r="I1444" s="1226"/>
      <c r="J1444" s="1226"/>
      <c r="K1444" s="1226"/>
      <c r="L1444" s="1226"/>
      <c r="M1444" s="400">
        <f t="shared" si="983"/>
        <v>0</v>
      </c>
      <c r="N1444" s="411">
        <f>M1444*(1-'Appx 1. Ref Rates'!$E10)+N668*(1-'Appx 1. Ref Rates'!$E10)</f>
        <v>0</v>
      </c>
      <c r="O1444" s="414">
        <f>O668*(1-'Appx 1. Ref Rates'!$E10)</f>
        <v>0</v>
      </c>
      <c r="P1444" s="414">
        <f>P668*(1-'Appx 1. Ref Rates'!$E10)</f>
        <v>0</v>
      </c>
      <c r="Q1444" s="415">
        <f>Q668*(1-'Appx 1. Ref Rates'!$E10)</f>
        <v>0</v>
      </c>
      <c r="R1444" s="411">
        <f>R668*(1-'Appx 1. Ref Rates'!$E10)</f>
        <v>0</v>
      </c>
      <c r="S1444" s="413">
        <f>S668*(1-'Appx 1. Ref Rates'!$E10)</f>
        <v>0</v>
      </c>
      <c r="T1444" s="413">
        <f>T668*(1-'Appx 1. Ref Rates'!$E10)</f>
        <v>0</v>
      </c>
      <c r="U1444" s="413">
        <f>U668*(1-'Appx 1. Ref Rates'!$E10)</f>
        <v>0</v>
      </c>
      <c r="V1444" s="413">
        <f>V668*(1-'Appx 1. Ref Rates'!$E10)</f>
        <v>0</v>
      </c>
      <c r="W1444" s="413">
        <f>W668*(1-'Appx 1. Ref Rates'!$E10)</f>
        <v>0</v>
      </c>
      <c r="X1444" s="414">
        <f>X668*(1-'Appx 1. Ref Rates'!$E10)</f>
        <v>0</v>
      </c>
      <c r="Y1444" s="413">
        <f>Y668*(1-'Appx 1. Ref Rates'!$E10)</f>
        <v>0</v>
      </c>
      <c r="Z1444" s="413">
        <f>Z668*(1-'Appx 1. Ref Rates'!$E10)</f>
        <v>0</v>
      </c>
      <c r="AA1444" s="413">
        <f>AA668*(1-'Appx 1. Ref Rates'!$E10)</f>
        <v>0</v>
      </c>
      <c r="AB1444" s="413">
        <f>AB668*(1-'Appx 1. Ref Rates'!$E10)</f>
        <v>0</v>
      </c>
      <c r="AC1444" s="400">
        <f t="shared" si="984"/>
        <v>0</v>
      </c>
      <c r="AD1444" s="854"/>
      <c r="AE1444" s="855"/>
      <c r="AF1444" s="856"/>
    </row>
    <row r="1445" spans="1:32" ht="15" customHeight="1" outlineLevel="1" x14ac:dyDescent="0.2">
      <c r="A1445" s="373">
        <v>237</v>
      </c>
      <c r="B1445" s="658"/>
      <c r="C1445" s="659"/>
      <c r="D1445" s="659"/>
      <c r="E1445" s="660"/>
      <c r="F1445" s="1106" t="str">
        <f t="shared" si="982"/>
        <v>Supranational and multilateral development bank GS</v>
      </c>
      <c r="G1445" s="1226"/>
      <c r="H1445" s="1226"/>
      <c r="I1445" s="1226"/>
      <c r="J1445" s="1226"/>
      <c r="K1445" s="1226"/>
      <c r="L1445" s="1226"/>
      <c r="M1445" s="400">
        <f t="shared" si="983"/>
        <v>0</v>
      </c>
      <c r="N1445" s="411">
        <f>M1445*(1-'Appx 1. Ref Rates'!$E11)+N669*(1-'Appx 1. Ref Rates'!$E11)</f>
        <v>0</v>
      </c>
      <c r="O1445" s="414">
        <f>O669*(1-'Appx 1. Ref Rates'!$E11)</f>
        <v>0</v>
      </c>
      <c r="P1445" s="414">
        <f>P669*(1-'Appx 1. Ref Rates'!$E11)</f>
        <v>0</v>
      </c>
      <c r="Q1445" s="415">
        <f>Q669*(1-'Appx 1. Ref Rates'!$E11)</f>
        <v>0</v>
      </c>
      <c r="R1445" s="411">
        <f>R669*(1-'Appx 1. Ref Rates'!$E11)</f>
        <v>0</v>
      </c>
      <c r="S1445" s="413">
        <f>S669*(1-'Appx 1. Ref Rates'!$E11)</f>
        <v>0</v>
      </c>
      <c r="T1445" s="413">
        <f>T669*(1-'Appx 1. Ref Rates'!$E11)</f>
        <v>0</v>
      </c>
      <c r="U1445" s="413">
        <f>U669*(1-'Appx 1. Ref Rates'!$E11)</f>
        <v>0</v>
      </c>
      <c r="V1445" s="413">
        <f>V669*(1-'Appx 1. Ref Rates'!$E11)</f>
        <v>0</v>
      </c>
      <c r="W1445" s="413">
        <f>W669*(1-'Appx 1. Ref Rates'!$E11)</f>
        <v>0</v>
      </c>
      <c r="X1445" s="414">
        <f>X669*(1-'Appx 1. Ref Rates'!$E11)</f>
        <v>0</v>
      </c>
      <c r="Y1445" s="413">
        <f>Y669*(1-'Appx 1. Ref Rates'!$E11)</f>
        <v>0</v>
      </c>
      <c r="Z1445" s="413">
        <f>Z669*(1-'Appx 1. Ref Rates'!$E11)</f>
        <v>0</v>
      </c>
      <c r="AA1445" s="413">
        <f>AA669*(1-'Appx 1. Ref Rates'!$E11)</f>
        <v>0</v>
      </c>
      <c r="AB1445" s="413">
        <f>AB669*(1-'Appx 1. Ref Rates'!$E11)</f>
        <v>0</v>
      </c>
      <c r="AC1445" s="400">
        <f t="shared" si="984"/>
        <v>0</v>
      </c>
      <c r="AD1445" s="854"/>
      <c r="AE1445" s="855"/>
      <c r="AF1445" s="856"/>
    </row>
    <row r="1446" spans="1:32" ht="15.75" outlineLevel="1" x14ac:dyDescent="0.2">
      <c r="A1446" s="373">
        <v>238</v>
      </c>
      <c r="B1446" s="658"/>
      <c r="C1446" s="659"/>
      <c r="D1446" s="383"/>
      <c r="E1446" s="1100" t="str">
        <f>E670</f>
        <v>Medium rated GS</v>
      </c>
      <c r="F1446" s="1237"/>
      <c r="G1446" s="1237"/>
      <c r="H1446" s="1237"/>
      <c r="I1446" s="1237"/>
      <c r="J1446" s="1237"/>
      <c r="K1446" s="1237"/>
      <c r="L1446" s="1237"/>
      <c r="M1446" s="399">
        <f>SUBTOTAL(9,M1447:M1450)</f>
        <v>0</v>
      </c>
      <c r="N1446" s="402">
        <f t="shared" ref="N1446:AC1446" si="985">SUBTOTAL(9,N1447:N1450)</f>
        <v>0</v>
      </c>
      <c r="O1446" s="406">
        <f t="shared" si="985"/>
        <v>0</v>
      </c>
      <c r="P1446" s="406">
        <f t="shared" si="985"/>
        <v>0</v>
      </c>
      <c r="Q1446" s="407">
        <f t="shared" si="985"/>
        <v>0</v>
      </c>
      <c r="R1446" s="402">
        <f t="shared" si="985"/>
        <v>0</v>
      </c>
      <c r="S1446" s="406">
        <f t="shared" si="985"/>
        <v>0</v>
      </c>
      <c r="T1446" s="405">
        <f t="shared" si="985"/>
        <v>0</v>
      </c>
      <c r="U1446" s="405">
        <f t="shared" si="985"/>
        <v>0</v>
      </c>
      <c r="V1446" s="405">
        <f t="shared" si="985"/>
        <v>0</v>
      </c>
      <c r="W1446" s="405">
        <f t="shared" si="985"/>
        <v>0</v>
      </c>
      <c r="X1446" s="405">
        <f t="shared" si="985"/>
        <v>0</v>
      </c>
      <c r="Y1446" s="405">
        <f t="shared" si="985"/>
        <v>0</v>
      </c>
      <c r="Z1446" s="405">
        <f t="shared" si="985"/>
        <v>0</v>
      </c>
      <c r="AA1446" s="405">
        <f t="shared" si="985"/>
        <v>0</v>
      </c>
      <c r="AB1446" s="403">
        <f t="shared" si="985"/>
        <v>0</v>
      </c>
      <c r="AC1446" s="399">
        <f t="shared" si="985"/>
        <v>0</v>
      </c>
      <c r="AD1446" s="854"/>
      <c r="AE1446" s="855"/>
      <c r="AF1446" s="856"/>
    </row>
    <row r="1447" spans="1:32" ht="15" customHeight="1" outlineLevel="1" x14ac:dyDescent="0.2">
      <c r="A1447" s="373">
        <v>239</v>
      </c>
      <c r="B1447" s="658"/>
      <c r="C1447" s="659"/>
      <c r="D1447" s="650"/>
      <c r="E1447" s="650"/>
      <c r="F1447" s="1106" t="str">
        <f t="shared" ref="F1447:F1450" si="986">F671</f>
        <v xml:space="preserve">Sovereigh &amp; central bank GS </v>
      </c>
      <c r="G1447" s="1226"/>
      <c r="H1447" s="1226"/>
      <c r="I1447" s="1226"/>
      <c r="J1447" s="1226"/>
      <c r="K1447" s="1226"/>
      <c r="L1447" s="1226"/>
      <c r="M1447" s="400">
        <f t="shared" ref="M1447:M1450" si="987">M671</f>
        <v>0</v>
      </c>
      <c r="N1447" s="411">
        <f>M1447*(1-'Appx 1. Ref Rates'!$E13)+N671*(1-'Appx 1. Ref Rates'!$E13)</f>
        <v>0</v>
      </c>
      <c r="O1447" s="414">
        <f>O671*(1-'Appx 1. Ref Rates'!$E13)</f>
        <v>0</v>
      </c>
      <c r="P1447" s="414">
        <f>P671*(1-'Appx 1. Ref Rates'!$E13)</f>
        <v>0</v>
      </c>
      <c r="Q1447" s="415">
        <f>Q671*(1-'Appx 1. Ref Rates'!$E13)</f>
        <v>0</v>
      </c>
      <c r="R1447" s="411">
        <f>R671*(1-'Appx 1. Ref Rates'!$E13)</f>
        <v>0</v>
      </c>
      <c r="S1447" s="413">
        <f>S671*(1-'Appx 1. Ref Rates'!$E13)</f>
        <v>0</v>
      </c>
      <c r="T1447" s="413">
        <f>T671*(1-'Appx 1. Ref Rates'!$E13)</f>
        <v>0</v>
      </c>
      <c r="U1447" s="413">
        <f>U671*(1-'Appx 1. Ref Rates'!$E13)</f>
        <v>0</v>
      </c>
      <c r="V1447" s="413">
        <f>V671*(1-'Appx 1. Ref Rates'!$E13)</f>
        <v>0</v>
      </c>
      <c r="W1447" s="413">
        <f>W671*(1-'Appx 1. Ref Rates'!$E13)</f>
        <v>0</v>
      </c>
      <c r="X1447" s="414">
        <f>X671*(1-'Appx 1. Ref Rates'!$E13)</f>
        <v>0</v>
      </c>
      <c r="Y1447" s="413">
        <f>Y671*(1-'Appx 1. Ref Rates'!$E13)</f>
        <v>0</v>
      </c>
      <c r="Z1447" s="413">
        <f>Z671*(1-'Appx 1. Ref Rates'!$E13)</f>
        <v>0</v>
      </c>
      <c r="AA1447" s="413">
        <f>AA671*(1-'Appx 1. Ref Rates'!$E13)</f>
        <v>0</v>
      </c>
      <c r="AB1447" s="413">
        <f>AB671*(1-'Appx 1. Ref Rates'!$E13)</f>
        <v>0</v>
      </c>
      <c r="AC1447" s="400">
        <f t="shared" si="984"/>
        <v>0</v>
      </c>
      <c r="AD1447" s="854"/>
      <c r="AE1447" s="855"/>
      <c r="AF1447" s="856"/>
    </row>
    <row r="1448" spans="1:32" ht="15" customHeight="1" outlineLevel="1" x14ac:dyDescent="0.2">
      <c r="A1448" s="373">
        <v>240</v>
      </c>
      <c r="B1448" s="658"/>
      <c r="C1448" s="659"/>
      <c r="D1448" s="650"/>
      <c r="E1448" s="650"/>
      <c r="F1448" s="1106" t="str">
        <f t="shared" si="986"/>
        <v>State, provincial &amp; agency GS</v>
      </c>
      <c r="G1448" s="1226"/>
      <c r="H1448" s="1226"/>
      <c r="I1448" s="1226"/>
      <c r="J1448" s="1226"/>
      <c r="K1448" s="1226"/>
      <c r="L1448" s="1226"/>
      <c r="M1448" s="400">
        <f t="shared" si="987"/>
        <v>0</v>
      </c>
      <c r="N1448" s="411">
        <f>M1448*(1-'Appx 1. Ref Rates'!$E14)+N672*(1-'Appx 1. Ref Rates'!$E14)</f>
        <v>0</v>
      </c>
      <c r="O1448" s="414">
        <f>O672*(1-'Appx 1. Ref Rates'!$E14)</f>
        <v>0</v>
      </c>
      <c r="P1448" s="414">
        <f>P672*(1-'Appx 1. Ref Rates'!$E14)</f>
        <v>0</v>
      </c>
      <c r="Q1448" s="415">
        <f>Q672*(1-'Appx 1. Ref Rates'!$E14)</f>
        <v>0</v>
      </c>
      <c r="R1448" s="411">
        <f>R672*(1-'Appx 1. Ref Rates'!$E14)</f>
        <v>0</v>
      </c>
      <c r="S1448" s="413">
        <f>S672*(1-'Appx 1. Ref Rates'!$E14)</f>
        <v>0</v>
      </c>
      <c r="T1448" s="413">
        <f>T672*(1-'Appx 1. Ref Rates'!$E14)</f>
        <v>0</v>
      </c>
      <c r="U1448" s="413">
        <f>U672*(1-'Appx 1. Ref Rates'!$E14)</f>
        <v>0</v>
      </c>
      <c r="V1448" s="413">
        <f>V672*(1-'Appx 1. Ref Rates'!$E14)</f>
        <v>0</v>
      </c>
      <c r="W1448" s="413">
        <f>W672*(1-'Appx 1. Ref Rates'!$E14)</f>
        <v>0</v>
      </c>
      <c r="X1448" s="414">
        <f>X672*(1-'Appx 1. Ref Rates'!$E14)</f>
        <v>0</v>
      </c>
      <c r="Y1448" s="413">
        <f>Y672*(1-'Appx 1. Ref Rates'!$E14)</f>
        <v>0</v>
      </c>
      <c r="Z1448" s="413">
        <f>Z672*(1-'Appx 1. Ref Rates'!$E14)</f>
        <v>0</v>
      </c>
      <c r="AA1448" s="413">
        <f>AA672*(1-'Appx 1. Ref Rates'!$E14)</f>
        <v>0</v>
      </c>
      <c r="AB1448" s="413">
        <f>AB672*(1-'Appx 1. Ref Rates'!$E14)</f>
        <v>0</v>
      </c>
      <c r="AC1448" s="400">
        <f t="shared" si="984"/>
        <v>0</v>
      </c>
      <c r="AD1448" s="854"/>
      <c r="AE1448" s="855"/>
      <c r="AF1448" s="856"/>
    </row>
    <row r="1449" spans="1:32" ht="15" customHeight="1" outlineLevel="1" x14ac:dyDescent="0.2">
      <c r="A1449" s="373">
        <v>241</v>
      </c>
      <c r="B1449" s="658"/>
      <c r="C1449" s="659"/>
      <c r="D1449" s="384"/>
      <c r="E1449" s="384"/>
      <c r="F1449" s="1106" t="str">
        <f t="shared" si="986"/>
        <v>State municipal GS</v>
      </c>
      <c r="G1449" s="1226"/>
      <c r="H1449" s="1226"/>
      <c r="I1449" s="1226"/>
      <c r="J1449" s="1226"/>
      <c r="K1449" s="1226"/>
      <c r="L1449" s="1226"/>
      <c r="M1449" s="400">
        <f t="shared" si="987"/>
        <v>0</v>
      </c>
      <c r="N1449" s="411">
        <f>M1449*(1-'Appx 1. Ref Rates'!$E15)+N673*(1-'Appx 1. Ref Rates'!$E15)</f>
        <v>0</v>
      </c>
      <c r="O1449" s="414">
        <f>O673*(1-'Appx 1. Ref Rates'!$E15)</f>
        <v>0</v>
      </c>
      <c r="P1449" s="414">
        <f>P673*(1-'Appx 1. Ref Rates'!$E15)</f>
        <v>0</v>
      </c>
      <c r="Q1449" s="415">
        <f>Q673*(1-'Appx 1. Ref Rates'!$E15)</f>
        <v>0</v>
      </c>
      <c r="R1449" s="411">
        <f>R673*(1-'Appx 1. Ref Rates'!$E15)</f>
        <v>0</v>
      </c>
      <c r="S1449" s="413">
        <f>S673*(1-'Appx 1. Ref Rates'!$E15)</f>
        <v>0</v>
      </c>
      <c r="T1449" s="413">
        <f>T673*(1-'Appx 1. Ref Rates'!$E15)</f>
        <v>0</v>
      </c>
      <c r="U1449" s="413">
        <f>U673*(1-'Appx 1. Ref Rates'!$E15)</f>
        <v>0</v>
      </c>
      <c r="V1449" s="413">
        <f>V673*(1-'Appx 1. Ref Rates'!$E15)</f>
        <v>0</v>
      </c>
      <c r="W1449" s="413">
        <f>W673*(1-'Appx 1. Ref Rates'!$E15)</f>
        <v>0</v>
      </c>
      <c r="X1449" s="414">
        <f>X673*(1-'Appx 1. Ref Rates'!$E15)</f>
        <v>0</v>
      </c>
      <c r="Y1449" s="413">
        <f>Y673*(1-'Appx 1. Ref Rates'!$E15)</f>
        <v>0</v>
      </c>
      <c r="Z1449" s="413">
        <f>Z673*(1-'Appx 1. Ref Rates'!$E15)</f>
        <v>0</v>
      </c>
      <c r="AA1449" s="413">
        <f>AA673*(1-'Appx 1. Ref Rates'!$E15)</f>
        <v>0</v>
      </c>
      <c r="AB1449" s="413">
        <f>AB673*(1-'Appx 1. Ref Rates'!$E15)</f>
        <v>0</v>
      </c>
      <c r="AC1449" s="400">
        <f t="shared" si="984"/>
        <v>0</v>
      </c>
      <c r="AD1449" s="854"/>
      <c r="AE1449" s="855"/>
      <c r="AF1449" s="856"/>
    </row>
    <row r="1450" spans="1:32" ht="15" customHeight="1" outlineLevel="1" x14ac:dyDescent="0.2">
      <c r="A1450" s="373">
        <v>242</v>
      </c>
      <c r="B1450" s="658"/>
      <c r="C1450" s="659"/>
      <c r="D1450" s="377"/>
      <c r="E1450" s="377"/>
      <c r="F1450" s="1106" t="str">
        <f t="shared" si="986"/>
        <v>Supranational and multilateral development bank GS</v>
      </c>
      <c r="G1450" s="1226"/>
      <c r="H1450" s="1226"/>
      <c r="I1450" s="1226"/>
      <c r="J1450" s="1226"/>
      <c r="K1450" s="1226"/>
      <c r="L1450" s="1226"/>
      <c r="M1450" s="400">
        <f t="shared" si="987"/>
        <v>0</v>
      </c>
      <c r="N1450" s="411">
        <f>M1450*(1-'Appx 1. Ref Rates'!$E16)+N674*(1-'Appx 1. Ref Rates'!$E16)</f>
        <v>0</v>
      </c>
      <c r="O1450" s="414">
        <f>O674*(1-'Appx 1. Ref Rates'!$E16)</f>
        <v>0</v>
      </c>
      <c r="P1450" s="414">
        <f>P674*(1-'Appx 1. Ref Rates'!$E16)</f>
        <v>0</v>
      </c>
      <c r="Q1450" s="415">
        <f>Q674*(1-'Appx 1. Ref Rates'!$E16)</f>
        <v>0</v>
      </c>
      <c r="R1450" s="411">
        <f>R674*(1-'Appx 1. Ref Rates'!$E16)</f>
        <v>0</v>
      </c>
      <c r="S1450" s="413">
        <f>S674*(1-'Appx 1. Ref Rates'!$E16)</f>
        <v>0</v>
      </c>
      <c r="T1450" s="413">
        <f>T674*(1-'Appx 1. Ref Rates'!$E16)</f>
        <v>0</v>
      </c>
      <c r="U1450" s="413">
        <f>U674*(1-'Appx 1. Ref Rates'!$E16)</f>
        <v>0</v>
      </c>
      <c r="V1450" s="413">
        <f>V674*(1-'Appx 1. Ref Rates'!$E16)</f>
        <v>0</v>
      </c>
      <c r="W1450" s="413">
        <f>W674*(1-'Appx 1. Ref Rates'!$E16)</f>
        <v>0</v>
      </c>
      <c r="X1450" s="414">
        <f>X674*(1-'Appx 1. Ref Rates'!$E16)</f>
        <v>0</v>
      </c>
      <c r="Y1450" s="413">
        <f>Y674*(1-'Appx 1. Ref Rates'!$E16)</f>
        <v>0</v>
      </c>
      <c r="Z1450" s="413">
        <f>Z674*(1-'Appx 1. Ref Rates'!$E16)</f>
        <v>0</v>
      </c>
      <c r="AA1450" s="413">
        <f>AA674*(1-'Appx 1. Ref Rates'!$E16)</f>
        <v>0</v>
      </c>
      <c r="AB1450" s="413">
        <f>AB674*(1-'Appx 1. Ref Rates'!$E16)</f>
        <v>0</v>
      </c>
      <c r="AC1450" s="400">
        <f t="shared" si="984"/>
        <v>0</v>
      </c>
      <c r="AD1450" s="854"/>
      <c r="AE1450" s="855"/>
      <c r="AF1450" s="856"/>
    </row>
    <row r="1451" spans="1:32" ht="15.75" customHeight="1" outlineLevel="1" x14ac:dyDescent="0.2">
      <c r="A1451" s="373">
        <v>243</v>
      </c>
      <c r="B1451" s="658"/>
      <c r="C1451" s="659"/>
      <c r="D1451" s="384"/>
      <c r="E1451" s="1100" t="str">
        <f>E675</f>
        <v>Low or not rated GS</v>
      </c>
      <c r="F1451" s="1237"/>
      <c r="G1451" s="1237"/>
      <c r="H1451" s="1237"/>
      <c r="I1451" s="1237"/>
      <c r="J1451" s="1237"/>
      <c r="K1451" s="1237"/>
      <c r="L1451" s="1237"/>
      <c r="M1451" s="399">
        <f>SUBTOTAL(9,M1452:M1455)</f>
        <v>0</v>
      </c>
      <c r="N1451" s="402">
        <f t="shared" ref="N1451:AC1451" si="988">SUBTOTAL(9,N1452:N1455)</f>
        <v>0</v>
      </c>
      <c r="O1451" s="406">
        <f t="shared" si="988"/>
        <v>0</v>
      </c>
      <c r="P1451" s="406">
        <f t="shared" si="988"/>
        <v>0</v>
      </c>
      <c r="Q1451" s="407">
        <f t="shared" si="988"/>
        <v>0</v>
      </c>
      <c r="R1451" s="402">
        <f t="shared" si="988"/>
        <v>0</v>
      </c>
      <c r="S1451" s="406">
        <f t="shared" si="988"/>
        <v>0</v>
      </c>
      <c r="T1451" s="405">
        <f t="shared" si="988"/>
        <v>0</v>
      </c>
      <c r="U1451" s="405">
        <f t="shared" si="988"/>
        <v>0</v>
      </c>
      <c r="V1451" s="405">
        <f t="shared" si="988"/>
        <v>0</v>
      </c>
      <c r="W1451" s="405">
        <f t="shared" si="988"/>
        <v>0</v>
      </c>
      <c r="X1451" s="405">
        <f t="shared" si="988"/>
        <v>0</v>
      </c>
      <c r="Y1451" s="405">
        <f t="shared" si="988"/>
        <v>0</v>
      </c>
      <c r="Z1451" s="405">
        <f t="shared" si="988"/>
        <v>0</v>
      </c>
      <c r="AA1451" s="405">
        <f t="shared" si="988"/>
        <v>0</v>
      </c>
      <c r="AB1451" s="403">
        <f t="shared" si="988"/>
        <v>0</v>
      </c>
      <c r="AC1451" s="399">
        <f t="shared" si="988"/>
        <v>0</v>
      </c>
      <c r="AD1451" s="854"/>
      <c r="AE1451" s="855"/>
      <c r="AF1451" s="856"/>
    </row>
    <row r="1452" spans="1:32" ht="15" customHeight="1" outlineLevel="1" x14ac:dyDescent="0.2">
      <c r="A1452" s="373">
        <v>244</v>
      </c>
      <c r="B1452" s="658"/>
      <c r="C1452" s="659"/>
      <c r="D1452" s="650"/>
      <c r="E1452" s="650"/>
      <c r="F1452" s="1106" t="str">
        <f t="shared" ref="F1452:F1455" si="989">F676</f>
        <v xml:space="preserve">Sovereigh &amp; central bank GS </v>
      </c>
      <c r="G1452" s="1226"/>
      <c r="H1452" s="1226"/>
      <c r="I1452" s="1226"/>
      <c r="J1452" s="1226"/>
      <c r="K1452" s="1226"/>
      <c r="L1452" s="1226"/>
      <c r="M1452" s="400">
        <f t="shared" ref="M1452:M1455" si="990">M676</f>
        <v>0</v>
      </c>
      <c r="N1452" s="411">
        <f>M1452*(1-'Appx 1. Ref Rates'!$E18)+N676*(1-'Appx 1. Ref Rates'!$E18)</f>
        <v>0</v>
      </c>
      <c r="O1452" s="414">
        <f>O676*(1-'Appx 1. Ref Rates'!$E18)</f>
        <v>0</v>
      </c>
      <c r="P1452" s="414">
        <f>P676*(1-'Appx 1. Ref Rates'!$E18)</f>
        <v>0</v>
      </c>
      <c r="Q1452" s="415">
        <f>Q676*(1-'Appx 1. Ref Rates'!$E18)</f>
        <v>0</v>
      </c>
      <c r="R1452" s="411">
        <f>R676*(1-'Appx 1. Ref Rates'!$E18)</f>
        <v>0</v>
      </c>
      <c r="S1452" s="413">
        <f>S676*(1-'Appx 1. Ref Rates'!$E18)</f>
        <v>0</v>
      </c>
      <c r="T1452" s="413">
        <f>T676*(1-'Appx 1. Ref Rates'!$E18)</f>
        <v>0</v>
      </c>
      <c r="U1452" s="413">
        <f>U676*(1-'Appx 1. Ref Rates'!$E18)</f>
        <v>0</v>
      </c>
      <c r="V1452" s="413">
        <f>V676*(1-'Appx 1. Ref Rates'!$E18)</f>
        <v>0</v>
      </c>
      <c r="W1452" s="413">
        <f>W676*(1-'Appx 1. Ref Rates'!$E18)</f>
        <v>0</v>
      </c>
      <c r="X1452" s="414">
        <f>X676*(1-'Appx 1. Ref Rates'!$E18)</f>
        <v>0</v>
      </c>
      <c r="Y1452" s="413">
        <f>Y676*(1-'Appx 1. Ref Rates'!$E18)</f>
        <v>0</v>
      </c>
      <c r="Z1452" s="413">
        <f>Z676*(1-'Appx 1. Ref Rates'!$E18)</f>
        <v>0</v>
      </c>
      <c r="AA1452" s="413">
        <f>AA676*(1-'Appx 1. Ref Rates'!$E18)</f>
        <v>0</v>
      </c>
      <c r="AB1452" s="413">
        <f>AB676*(1-'Appx 1. Ref Rates'!$E18)</f>
        <v>0</v>
      </c>
      <c r="AC1452" s="400">
        <f t="shared" si="984"/>
        <v>0</v>
      </c>
      <c r="AD1452" s="854"/>
      <c r="AE1452" s="855"/>
      <c r="AF1452" s="856"/>
    </row>
    <row r="1453" spans="1:32" ht="15" customHeight="1" outlineLevel="1" x14ac:dyDescent="0.2">
      <c r="A1453" s="373">
        <v>245</v>
      </c>
      <c r="B1453" s="658"/>
      <c r="C1453" s="659"/>
      <c r="D1453" s="385"/>
      <c r="E1453" s="385"/>
      <c r="F1453" s="1106" t="str">
        <f t="shared" si="989"/>
        <v>State, provincial &amp; agency GS</v>
      </c>
      <c r="G1453" s="1226"/>
      <c r="H1453" s="1226"/>
      <c r="I1453" s="1226"/>
      <c r="J1453" s="1226"/>
      <c r="K1453" s="1226"/>
      <c r="L1453" s="1226"/>
      <c r="M1453" s="400">
        <f t="shared" si="990"/>
        <v>0</v>
      </c>
      <c r="N1453" s="411">
        <f>M1453*(1-'Appx 1. Ref Rates'!$E19)+N677*(1-'Appx 1. Ref Rates'!$E19)</f>
        <v>0</v>
      </c>
      <c r="O1453" s="414">
        <f>O677*(1-'Appx 1. Ref Rates'!$E19)</f>
        <v>0</v>
      </c>
      <c r="P1453" s="414">
        <f>P677*(1-'Appx 1. Ref Rates'!$E19)</f>
        <v>0</v>
      </c>
      <c r="Q1453" s="415">
        <f>Q677*(1-'Appx 1. Ref Rates'!$E19)</f>
        <v>0</v>
      </c>
      <c r="R1453" s="411">
        <f>R677*(1-'Appx 1. Ref Rates'!$E19)</f>
        <v>0</v>
      </c>
      <c r="S1453" s="413">
        <f>S677*(1-'Appx 1. Ref Rates'!$E19)</f>
        <v>0</v>
      </c>
      <c r="T1453" s="413">
        <f>T677*(1-'Appx 1. Ref Rates'!$E19)</f>
        <v>0</v>
      </c>
      <c r="U1453" s="413">
        <f>U677*(1-'Appx 1. Ref Rates'!$E19)</f>
        <v>0</v>
      </c>
      <c r="V1453" s="413">
        <f>V677*(1-'Appx 1. Ref Rates'!$E19)</f>
        <v>0</v>
      </c>
      <c r="W1453" s="413">
        <f>W677*(1-'Appx 1. Ref Rates'!$E19)</f>
        <v>0</v>
      </c>
      <c r="X1453" s="414">
        <f>X677*(1-'Appx 1. Ref Rates'!$E19)</f>
        <v>0</v>
      </c>
      <c r="Y1453" s="413">
        <f>Y677*(1-'Appx 1. Ref Rates'!$E19)</f>
        <v>0</v>
      </c>
      <c r="Z1453" s="413">
        <f>Z677*(1-'Appx 1. Ref Rates'!$E19)</f>
        <v>0</v>
      </c>
      <c r="AA1453" s="413">
        <f>AA677*(1-'Appx 1. Ref Rates'!$E19)</f>
        <v>0</v>
      </c>
      <c r="AB1453" s="413">
        <f>AB677*(1-'Appx 1. Ref Rates'!$E19)</f>
        <v>0</v>
      </c>
      <c r="AC1453" s="400">
        <f t="shared" si="984"/>
        <v>0</v>
      </c>
      <c r="AD1453" s="854"/>
      <c r="AE1453" s="855"/>
      <c r="AF1453" s="856"/>
    </row>
    <row r="1454" spans="1:32" ht="15" customHeight="1" outlineLevel="1" x14ac:dyDescent="0.2">
      <c r="A1454" s="373">
        <v>246</v>
      </c>
      <c r="B1454" s="658"/>
      <c r="C1454" s="659"/>
      <c r="D1454" s="385"/>
      <c r="E1454" s="385"/>
      <c r="F1454" s="1106" t="str">
        <f t="shared" si="989"/>
        <v>State municipal GS</v>
      </c>
      <c r="G1454" s="1226"/>
      <c r="H1454" s="1226"/>
      <c r="I1454" s="1226"/>
      <c r="J1454" s="1226"/>
      <c r="K1454" s="1226"/>
      <c r="L1454" s="1226"/>
      <c r="M1454" s="400">
        <f t="shared" si="990"/>
        <v>0</v>
      </c>
      <c r="N1454" s="411">
        <f>M1454*(1-'Appx 1. Ref Rates'!$E20)+N678*(1-'Appx 1. Ref Rates'!$E20)</f>
        <v>0</v>
      </c>
      <c r="O1454" s="414">
        <f>O678*(1-'Appx 1. Ref Rates'!$E20)</f>
        <v>0</v>
      </c>
      <c r="P1454" s="414">
        <f>P678*(1-'Appx 1. Ref Rates'!$E20)</f>
        <v>0</v>
      </c>
      <c r="Q1454" s="415">
        <f>Q678*(1-'Appx 1. Ref Rates'!$E20)</f>
        <v>0</v>
      </c>
      <c r="R1454" s="411">
        <f>R678*(1-'Appx 1. Ref Rates'!$E20)</f>
        <v>0</v>
      </c>
      <c r="S1454" s="413">
        <f>S678*(1-'Appx 1. Ref Rates'!$E20)</f>
        <v>0</v>
      </c>
      <c r="T1454" s="413">
        <f>T678*(1-'Appx 1. Ref Rates'!$E20)</f>
        <v>0</v>
      </c>
      <c r="U1454" s="413">
        <f>U678*(1-'Appx 1. Ref Rates'!$E20)</f>
        <v>0</v>
      </c>
      <c r="V1454" s="413">
        <f>V678*(1-'Appx 1. Ref Rates'!$E20)</f>
        <v>0</v>
      </c>
      <c r="W1454" s="413">
        <f>W678*(1-'Appx 1. Ref Rates'!$E20)</f>
        <v>0</v>
      </c>
      <c r="X1454" s="414">
        <f>X678*(1-'Appx 1. Ref Rates'!$E20)</f>
        <v>0</v>
      </c>
      <c r="Y1454" s="413">
        <f>Y678*(1-'Appx 1. Ref Rates'!$E20)</f>
        <v>0</v>
      </c>
      <c r="Z1454" s="413">
        <f>Z678*(1-'Appx 1. Ref Rates'!$E20)</f>
        <v>0</v>
      </c>
      <c r="AA1454" s="413">
        <f>AA678*(1-'Appx 1. Ref Rates'!$E20)</f>
        <v>0</v>
      </c>
      <c r="AB1454" s="413">
        <f>AB678*(1-'Appx 1. Ref Rates'!$E20)</f>
        <v>0</v>
      </c>
      <c r="AC1454" s="400">
        <f t="shared" si="984"/>
        <v>0</v>
      </c>
      <c r="AD1454" s="854"/>
      <c r="AE1454" s="855"/>
      <c r="AF1454" s="856"/>
    </row>
    <row r="1455" spans="1:32" ht="15" customHeight="1" outlineLevel="1" x14ac:dyDescent="0.2">
      <c r="A1455" s="373">
        <v>247</v>
      </c>
      <c r="B1455" s="658"/>
      <c r="C1455" s="659"/>
      <c r="D1455" s="386"/>
      <c r="E1455" s="386"/>
      <c r="F1455" s="1106" t="str">
        <f t="shared" si="989"/>
        <v>Supranational and multilateral development bank GS</v>
      </c>
      <c r="G1455" s="1226"/>
      <c r="H1455" s="1226"/>
      <c r="I1455" s="1226"/>
      <c r="J1455" s="1226"/>
      <c r="K1455" s="1226"/>
      <c r="L1455" s="1226"/>
      <c r="M1455" s="400">
        <f t="shared" si="990"/>
        <v>0</v>
      </c>
      <c r="N1455" s="411">
        <f>M1455*(1-'Appx 1. Ref Rates'!$E21)+N679*(1-'Appx 1. Ref Rates'!$E21)</f>
        <v>0</v>
      </c>
      <c r="O1455" s="414">
        <f>O679*(1-'Appx 1. Ref Rates'!$E21)</f>
        <v>0</v>
      </c>
      <c r="P1455" s="414">
        <f>P679*(1-'Appx 1. Ref Rates'!$E21)</f>
        <v>0</v>
      </c>
      <c r="Q1455" s="415">
        <f>Q679*(1-'Appx 1. Ref Rates'!$E21)</f>
        <v>0</v>
      </c>
      <c r="R1455" s="411">
        <f>R679*(1-'Appx 1. Ref Rates'!$E21)</f>
        <v>0</v>
      </c>
      <c r="S1455" s="413">
        <f>S679*(1-'Appx 1. Ref Rates'!$E21)</f>
        <v>0</v>
      </c>
      <c r="T1455" s="413">
        <f>T679*(1-'Appx 1. Ref Rates'!$E21)</f>
        <v>0</v>
      </c>
      <c r="U1455" s="413">
        <f>U679*(1-'Appx 1. Ref Rates'!$E21)</f>
        <v>0</v>
      </c>
      <c r="V1455" s="413">
        <f>V679*(1-'Appx 1. Ref Rates'!$E21)</f>
        <v>0</v>
      </c>
      <c r="W1455" s="413">
        <f>W679*(1-'Appx 1. Ref Rates'!$E21)</f>
        <v>0</v>
      </c>
      <c r="X1455" s="414">
        <f>X679*(1-'Appx 1. Ref Rates'!$E21)</f>
        <v>0</v>
      </c>
      <c r="Y1455" s="413">
        <f>Y679*(1-'Appx 1. Ref Rates'!$E21)</f>
        <v>0</v>
      </c>
      <c r="Z1455" s="413">
        <f>Z679*(1-'Appx 1. Ref Rates'!$E21)</f>
        <v>0</v>
      </c>
      <c r="AA1455" s="413">
        <f>AA679*(1-'Appx 1. Ref Rates'!$E21)</f>
        <v>0</v>
      </c>
      <c r="AB1455" s="413">
        <f>AB679*(1-'Appx 1. Ref Rates'!$E21)</f>
        <v>0</v>
      </c>
      <c r="AC1455" s="400">
        <f t="shared" si="984"/>
        <v>0</v>
      </c>
      <c r="AD1455" s="857"/>
      <c r="AE1455" s="858"/>
      <c r="AF1455" s="859"/>
    </row>
    <row r="1456" spans="1:32" ht="15" customHeight="1" outlineLevel="1" x14ac:dyDescent="0.2">
      <c r="A1456" s="373">
        <v>129</v>
      </c>
      <c r="B1456" s="658"/>
      <c r="C1456" s="386"/>
      <c r="D1456" s="1103" t="str">
        <f>D680</f>
        <v>Mortgage backed securities (MBS)</v>
      </c>
      <c r="E1456" s="1114"/>
      <c r="F1456" s="1114"/>
      <c r="G1456" s="1114"/>
      <c r="H1456" s="1114"/>
      <c r="I1456" s="1114"/>
      <c r="J1456" s="1114"/>
      <c r="K1456" s="1114"/>
      <c r="L1456" s="1114"/>
      <c r="M1456" s="1114"/>
      <c r="N1456" s="1114"/>
      <c r="O1456" s="1114"/>
      <c r="P1456" s="1114"/>
      <c r="Q1456" s="1114"/>
      <c r="R1456" s="1114"/>
      <c r="S1456" s="1114"/>
      <c r="T1456" s="1114"/>
      <c r="U1456" s="1114"/>
      <c r="V1456" s="1114"/>
      <c r="W1456" s="1114"/>
      <c r="X1456" s="1114"/>
      <c r="Y1456" s="1114"/>
      <c r="Z1456" s="1114"/>
      <c r="AA1456" s="1114"/>
      <c r="AB1456" s="1114"/>
      <c r="AC1456" s="1114"/>
      <c r="AD1456" s="1114"/>
      <c r="AE1456" s="1114"/>
      <c r="AF1456" s="1355"/>
    </row>
    <row r="1457" spans="1:32" ht="15" customHeight="1" outlineLevel="1" x14ac:dyDescent="0.2">
      <c r="A1457" s="373">
        <v>130</v>
      </c>
      <c r="B1457" s="658"/>
      <c r="C1457" s="386"/>
      <c r="D1457" s="386"/>
      <c r="E1457" s="1097" t="str">
        <f>E681</f>
        <v>Agency MBS</v>
      </c>
      <c r="F1457" s="1238"/>
      <c r="G1457" s="1238"/>
      <c r="H1457" s="1238"/>
      <c r="I1457" s="1238"/>
      <c r="J1457" s="1238"/>
      <c r="K1457" s="1238"/>
      <c r="L1457" s="1238"/>
      <c r="M1457" s="399">
        <f>SUBTOTAL(9,M1458:M1460)</f>
        <v>0</v>
      </c>
      <c r="N1457" s="402">
        <f t="shared" ref="N1457:AC1457" si="991">SUBTOTAL(9,N1458:N1460)</f>
        <v>0</v>
      </c>
      <c r="O1457" s="406">
        <f t="shared" si="991"/>
        <v>0</v>
      </c>
      <c r="P1457" s="406">
        <f t="shared" si="991"/>
        <v>0</v>
      </c>
      <c r="Q1457" s="407">
        <f t="shared" si="991"/>
        <v>0</v>
      </c>
      <c r="R1457" s="402">
        <f t="shared" si="991"/>
        <v>0</v>
      </c>
      <c r="S1457" s="406">
        <f t="shared" si="991"/>
        <v>0</v>
      </c>
      <c r="T1457" s="405">
        <f t="shared" si="991"/>
        <v>0</v>
      </c>
      <c r="U1457" s="405">
        <f t="shared" si="991"/>
        <v>0</v>
      </c>
      <c r="V1457" s="405">
        <f t="shared" si="991"/>
        <v>0</v>
      </c>
      <c r="W1457" s="405">
        <f t="shared" si="991"/>
        <v>0</v>
      </c>
      <c r="X1457" s="405">
        <f t="shared" si="991"/>
        <v>0</v>
      </c>
      <c r="Y1457" s="405">
        <f t="shared" si="991"/>
        <v>0</v>
      </c>
      <c r="Z1457" s="405">
        <f t="shared" si="991"/>
        <v>0</v>
      </c>
      <c r="AA1457" s="405">
        <f t="shared" si="991"/>
        <v>0</v>
      </c>
      <c r="AB1457" s="403">
        <f t="shared" si="991"/>
        <v>0</v>
      </c>
      <c r="AC1457" s="399">
        <f t="shared" si="991"/>
        <v>0</v>
      </c>
      <c r="AD1457" s="957"/>
      <c r="AE1457" s="852"/>
      <c r="AF1457" s="853"/>
    </row>
    <row r="1458" spans="1:32" ht="15" customHeight="1" outlineLevel="1" x14ac:dyDescent="0.2">
      <c r="A1458" s="373">
        <v>131</v>
      </c>
      <c r="B1458" s="658"/>
      <c r="C1458" s="386"/>
      <c r="D1458" s="386"/>
      <c r="E1458" s="387"/>
      <c r="F1458" s="1106" t="str">
        <f t="shared" ref="F1458:F1460" si="992">F682</f>
        <v>Agency MBS, high rated</v>
      </c>
      <c r="G1458" s="1226"/>
      <c r="H1458" s="1226"/>
      <c r="I1458" s="1226"/>
      <c r="J1458" s="1226"/>
      <c r="K1458" s="1226"/>
      <c r="L1458" s="1226"/>
      <c r="M1458" s="400">
        <f t="shared" ref="M1458:M1460" si="993">M682</f>
        <v>0</v>
      </c>
      <c r="N1458" s="411">
        <f>M1458*(1-'Appx 1. Ref Rates'!$E24)+N682*(1-'Appx 1. Ref Rates'!$E24)</f>
        <v>0</v>
      </c>
      <c r="O1458" s="414">
        <f>O682*(1-'Appx 1. Ref Rates'!$E24)</f>
        <v>0</v>
      </c>
      <c r="P1458" s="414">
        <f>P682*(1-'Appx 1. Ref Rates'!$E24)</f>
        <v>0</v>
      </c>
      <c r="Q1458" s="415">
        <f>Q682*(1-'Appx 1. Ref Rates'!$E24)</f>
        <v>0</v>
      </c>
      <c r="R1458" s="411">
        <f>R682*(1-'Appx 1. Ref Rates'!$E24)</f>
        <v>0</v>
      </c>
      <c r="S1458" s="413">
        <f>S682*(1-'Appx 1. Ref Rates'!$E24)</f>
        <v>0</v>
      </c>
      <c r="T1458" s="413">
        <f>T682*(1-'Appx 1. Ref Rates'!$E24)</f>
        <v>0</v>
      </c>
      <c r="U1458" s="413">
        <f>U682*(1-'Appx 1. Ref Rates'!$E24)</f>
        <v>0</v>
      </c>
      <c r="V1458" s="413">
        <f>V682*(1-'Appx 1. Ref Rates'!$E24)</f>
        <v>0</v>
      </c>
      <c r="W1458" s="413">
        <f>W682*(1-'Appx 1. Ref Rates'!$E24)</f>
        <v>0</v>
      </c>
      <c r="X1458" s="414">
        <f>X682*(1-'Appx 1. Ref Rates'!$E24)</f>
        <v>0</v>
      </c>
      <c r="Y1458" s="413">
        <f>Y682*(1-'Appx 1. Ref Rates'!$E24)</f>
        <v>0</v>
      </c>
      <c r="Z1458" s="413">
        <f>Z682*(1-'Appx 1. Ref Rates'!$E24)</f>
        <v>0</v>
      </c>
      <c r="AA1458" s="413">
        <f>AA682*(1-'Appx 1. Ref Rates'!$E24)</f>
        <v>0</v>
      </c>
      <c r="AB1458" s="413">
        <f>AB682*(1-'Appx 1. Ref Rates'!$E24)</f>
        <v>0</v>
      </c>
      <c r="AC1458" s="400">
        <f t="shared" ref="AC1458:AC1460" si="994">AC682</f>
        <v>0</v>
      </c>
      <c r="AD1458" s="854"/>
      <c r="AE1458" s="855"/>
      <c r="AF1458" s="856"/>
    </row>
    <row r="1459" spans="1:32" ht="15" customHeight="1" outlineLevel="1" x14ac:dyDescent="0.2">
      <c r="A1459" s="373">
        <v>132</v>
      </c>
      <c r="B1459" s="658"/>
      <c r="C1459" s="386"/>
      <c r="D1459" s="386"/>
      <c r="E1459" s="387"/>
      <c r="F1459" s="1106" t="str">
        <f t="shared" si="992"/>
        <v>Agency MBS, medium rated</v>
      </c>
      <c r="G1459" s="1226"/>
      <c r="H1459" s="1226"/>
      <c r="I1459" s="1226"/>
      <c r="J1459" s="1226"/>
      <c r="K1459" s="1226"/>
      <c r="L1459" s="1226"/>
      <c r="M1459" s="400">
        <f t="shared" si="993"/>
        <v>0</v>
      </c>
      <c r="N1459" s="411">
        <f>M1459*(1-'Appx 1. Ref Rates'!$E25)+N683*(1-'Appx 1. Ref Rates'!$E25)</f>
        <v>0</v>
      </c>
      <c r="O1459" s="414">
        <f>O683*(1-'Appx 1. Ref Rates'!$E25)</f>
        <v>0</v>
      </c>
      <c r="P1459" s="414">
        <f>P683*(1-'Appx 1. Ref Rates'!$E25)</f>
        <v>0</v>
      </c>
      <c r="Q1459" s="415">
        <f>Q683*(1-'Appx 1. Ref Rates'!$E25)</f>
        <v>0</v>
      </c>
      <c r="R1459" s="411">
        <f>R683*(1-'Appx 1. Ref Rates'!$E25)</f>
        <v>0</v>
      </c>
      <c r="S1459" s="413">
        <f>S683*(1-'Appx 1. Ref Rates'!$E25)</f>
        <v>0</v>
      </c>
      <c r="T1459" s="413">
        <f>T683*(1-'Appx 1. Ref Rates'!$E25)</f>
        <v>0</v>
      </c>
      <c r="U1459" s="413">
        <f>U683*(1-'Appx 1. Ref Rates'!$E25)</f>
        <v>0</v>
      </c>
      <c r="V1459" s="413">
        <f>V683*(1-'Appx 1. Ref Rates'!$E25)</f>
        <v>0</v>
      </c>
      <c r="W1459" s="413">
        <f>W683*(1-'Appx 1. Ref Rates'!$E25)</f>
        <v>0</v>
      </c>
      <c r="X1459" s="414">
        <f>X683*(1-'Appx 1. Ref Rates'!$E25)</f>
        <v>0</v>
      </c>
      <c r="Y1459" s="413">
        <f>Y683*(1-'Appx 1. Ref Rates'!$E25)</f>
        <v>0</v>
      </c>
      <c r="Z1459" s="413">
        <f>Z683*(1-'Appx 1. Ref Rates'!$E25)</f>
        <v>0</v>
      </c>
      <c r="AA1459" s="413">
        <f>AA683*(1-'Appx 1. Ref Rates'!$E25)</f>
        <v>0</v>
      </c>
      <c r="AB1459" s="413">
        <f>AB683*(1-'Appx 1. Ref Rates'!$E25)</f>
        <v>0</v>
      </c>
      <c r="AC1459" s="400">
        <f t="shared" si="994"/>
        <v>0</v>
      </c>
      <c r="AD1459" s="854"/>
      <c r="AE1459" s="855"/>
      <c r="AF1459" s="856"/>
    </row>
    <row r="1460" spans="1:32" ht="15" customHeight="1" outlineLevel="1" x14ac:dyDescent="0.2">
      <c r="A1460" s="373">
        <v>133</v>
      </c>
      <c r="B1460" s="658"/>
      <c r="C1460" s="386"/>
      <c r="D1460" s="386"/>
      <c r="E1460" s="387"/>
      <c r="F1460" s="1106" t="str">
        <f t="shared" si="992"/>
        <v>Agency MBS, low or not rated</v>
      </c>
      <c r="G1460" s="1226"/>
      <c r="H1460" s="1226"/>
      <c r="I1460" s="1226"/>
      <c r="J1460" s="1226"/>
      <c r="K1460" s="1226"/>
      <c r="L1460" s="1226"/>
      <c r="M1460" s="400">
        <f t="shared" si="993"/>
        <v>0</v>
      </c>
      <c r="N1460" s="411">
        <f>M1460*(1-'Appx 1. Ref Rates'!$E26)+N684*(1-'Appx 1. Ref Rates'!$E26)</f>
        <v>0</v>
      </c>
      <c r="O1460" s="414">
        <f>O684*(1-'Appx 1. Ref Rates'!$E26)</f>
        <v>0</v>
      </c>
      <c r="P1460" s="414">
        <f>P684*(1-'Appx 1. Ref Rates'!$E26)</f>
        <v>0</v>
      </c>
      <c r="Q1460" s="415">
        <f>Q684*(1-'Appx 1. Ref Rates'!$E26)</f>
        <v>0</v>
      </c>
      <c r="R1460" s="411">
        <f>R684*(1-'Appx 1. Ref Rates'!$E26)</f>
        <v>0</v>
      </c>
      <c r="S1460" s="413">
        <f>S684*(1-'Appx 1. Ref Rates'!$E26)</f>
        <v>0</v>
      </c>
      <c r="T1460" s="413">
        <f>T684*(1-'Appx 1. Ref Rates'!$E26)</f>
        <v>0</v>
      </c>
      <c r="U1460" s="413">
        <f>U684*(1-'Appx 1. Ref Rates'!$E26)</f>
        <v>0</v>
      </c>
      <c r="V1460" s="413">
        <f>V684*(1-'Appx 1. Ref Rates'!$E26)</f>
        <v>0</v>
      </c>
      <c r="W1460" s="413">
        <f>W684*(1-'Appx 1. Ref Rates'!$E26)</f>
        <v>0</v>
      </c>
      <c r="X1460" s="414">
        <f>X684*(1-'Appx 1. Ref Rates'!$E26)</f>
        <v>0</v>
      </c>
      <c r="Y1460" s="413">
        <f>Y684*(1-'Appx 1. Ref Rates'!$E26)</f>
        <v>0</v>
      </c>
      <c r="Z1460" s="413">
        <f>Z684*(1-'Appx 1. Ref Rates'!$E26)</f>
        <v>0</v>
      </c>
      <c r="AA1460" s="413">
        <f>AA684*(1-'Appx 1. Ref Rates'!$E26)</f>
        <v>0</v>
      </c>
      <c r="AB1460" s="413">
        <f>AB684*(1-'Appx 1. Ref Rates'!$E26)</f>
        <v>0</v>
      </c>
      <c r="AC1460" s="400">
        <f t="shared" si="994"/>
        <v>0</v>
      </c>
      <c r="AD1460" s="854"/>
      <c r="AE1460" s="855"/>
      <c r="AF1460" s="856"/>
    </row>
    <row r="1461" spans="1:32" ht="15" customHeight="1" outlineLevel="1" x14ac:dyDescent="0.2">
      <c r="A1461" s="373">
        <v>134</v>
      </c>
      <c r="B1461" s="658"/>
      <c r="C1461" s="386"/>
      <c r="D1461" s="386"/>
      <c r="E1461" s="1100" t="str">
        <f>E685</f>
        <v>Non-agency commercial MBS (CMBS)</v>
      </c>
      <c r="F1461" s="1237"/>
      <c r="G1461" s="1237"/>
      <c r="H1461" s="1237"/>
      <c r="I1461" s="1237"/>
      <c r="J1461" s="1237"/>
      <c r="K1461" s="1237"/>
      <c r="L1461" s="1237"/>
      <c r="M1461" s="399">
        <f>SUBTOTAL(9,M1462:M1464)</f>
        <v>0</v>
      </c>
      <c r="N1461" s="402">
        <f t="shared" ref="N1461:AC1461" si="995">SUBTOTAL(9,N1462:N1464)</f>
        <v>0</v>
      </c>
      <c r="O1461" s="406">
        <f t="shared" si="995"/>
        <v>0</v>
      </c>
      <c r="P1461" s="406">
        <f t="shared" si="995"/>
        <v>0</v>
      </c>
      <c r="Q1461" s="407">
        <f t="shared" si="995"/>
        <v>0</v>
      </c>
      <c r="R1461" s="402">
        <f t="shared" si="995"/>
        <v>0</v>
      </c>
      <c r="S1461" s="406">
        <f t="shared" si="995"/>
        <v>0</v>
      </c>
      <c r="T1461" s="405">
        <f t="shared" si="995"/>
        <v>0</v>
      </c>
      <c r="U1461" s="405">
        <f t="shared" si="995"/>
        <v>0</v>
      </c>
      <c r="V1461" s="405">
        <f t="shared" si="995"/>
        <v>0</v>
      </c>
      <c r="W1461" s="405">
        <f t="shared" si="995"/>
        <v>0</v>
      </c>
      <c r="X1461" s="405">
        <f t="shared" si="995"/>
        <v>0</v>
      </c>
      <c r="Y1461" s="405">
        <f t="shared" si="995"/>
        <v>0</v>
      </c>
      <c r="Z1461" s="405">
        <f t="shared" si="995"/>
        <v>0</v>
      </c>
      <c r="AA1461" s="405">
        <f t="shared" si="995"/>
        <v>0</v>
      </c>
      <c r="AB1461" s="403">
        <f t="shared" si="995"/>
        <v>0</v>
      </c>
      <c r="AC1461" s="399">
        <f t="shared" si="995"/>
        <v>0</v>
      </c>
      <c r="AD1461" s="854"/>
      <c r="AE1461" s="855"/>
      <c r="AF1461" s="856"/>
    </row>
    <row r="1462" spans="1:32" ht="15" customHeight="1" outlineLevel="1" x14ac:dyDescent="0.2">
      <c r="A1462" s="373">
        <v>135</v>
      </c>
      <c r="B1462" s="658"/>
      <c r="C1462" s="386"/>
      <c r="D1462" s="386"/>
      <c r="E1462" s="387"/>
      <c r="F1462" s="1106" t="str">
        <f t="shared" ref="F1462:F1464" si="996">F686</f>
        <v>Non-agency CMBS, high rated</v>
      </c>
      <c r="G1462" s="1226"/>
      <c r="H1462" s="1226"/>
      <c r="I1462" s="1226"/>
      <c r="J1462" s="1226"/>
      <c r="K1462" s="1226"/>
      <c r="L1462" s="1226"/>
      <c r="M1462" s="400">
        <f t="shared" ref="M1462:M1464" si="997">M686</f>
        <v>0</v>
      </c>
      <c r="N1462" s="411">
        <f>M1462*(1-'Appx 1. Ref Rates'!$E28)+N686*(1-'Appx 1. Ref Rates'!$E28)</f>
        <v>0</v>
      </c>
      <c r="O1462" s="414">
        <f>O686*(1-'Appx 1. Ref Rates'!$E28)</f>
        <v>0</v>
      </c>
      <c r="P1462" s="414">
        <f>P686*(1-'Appx 1. Ref Rates'!$E28)</f>
        <v>0</v>
      </c>
      <c r="Q1462" s="415">
        <f>Q686*(1-'Appx 1. Ref Rates'!$E28)</f>
        <v>0</v>
      </c>
      <c r="R1462" s="411">
        <f>R686*(1-'Appx 1. Ref Rates'!$E28)</f>
        <v>0</v>
      </c>
      <c r="S1462" s="413">
        <f>S686*(1-'Appx 1. Ref Rates'!$E28)</f>
        <v>0</v>
      </c>
      <c r="T1462" s="413">
        <f>T686*(1-'Appx 1. Ref Rates'!$E28)</f>
        <v>0</v>
      </c>
      <c r="U1462" s="413">
        <f>U686*(1-'Appx 1. Ref Rates'!$E28)</f>
        <v>0</v>
      </c>
      <c r="V1462" s="413">
        <f>V686*(1-'Appx 1. Ref Rates'!$E28)</f>
        <v>0</v>
      </c>
      <c r="W1462" s="413">
        <f>W686*(1-'Appx 1. Ref Rates'!$E28)</f>
        <v>0</v>
      </c>
      <c r="X1462" s="414">
        <f>X686*(1-'Appx 1. Ref Rates'!$E28)</f>
        <v>0</v>
      </c>
      <c r="Y1462" s="413">
        <f>Y686*(1-'Appx 1. Ref Rates'!$E28)</f>
        <v>0</v>
      </c>
      <c r="Z1462" s="413">
        <f>Z686*(1-'Appx 1. Ref Rates'!$E28)</f>
        <v>0</v>
      </c>
      <c r="AA1462" s="413">
        <f>AA686*(1-'Appx 1. Ref Rates'!$E28)</f>
        <v>0</v>
      </c>
      <c r="AB1462" s="413">
        <f>AB686*(1-'Appx 1. Ref Rates'!$E28)</f>
        <v>0</v>
      </c>
      <c r="AC1462" s="400">
        <f t="shared" ref="AC1462:AC1464" si="998">AC686</f>
        <v>0</v>
      </c>
      <c r="AD1462" s="854"/>
      <c r="AE1462" s="855"/>
      <c r="AF1462" s="856"/>
    </row>
    <row r="1463" spans="1:32" ht="15" customHeight="1" outlineLevel="1" x14ac:dyDescent="0.2">
      <c r="A1463" s="373">
        <v>136</v>
      </c>
      <c r="B1463" s="658"/>
      <c r="C1463" s="386"/>
      <c r="D1463" s="386"/>
      <c r="E1463" s="387"/>
      <c r="F1463" s="1106" t="str">
        <f t="shared" si="996"/>
        <v>Non-agency CMBS, medium rated</v>
      </c>
      <c r="G1463" s="1226"/>
      <c r="H1463" s="1226"/>
      <c r="I1463" s="1226"/>
      <c r="J1463" s="1226"/>
      <c r="K1463" s="1226"/>
      <c r="L1463" s="1226"/>
      <c r="M1463" s="400">
        <f t="shared" si="997"/>
        <v>0</v>
      </c>
      <c r="N1463" s="411">
        <f>M1463*(1-'Appx 1. Ref Rates'!$E29)+N687*(1-'Appx 1. Ref Rates'!$E29)</f>
        <v>0</v>
      </c>
      <c r="O1463" s="414">
        <f>O687*(1-'Appx 1. Ref Rates'!$E29)</f>
        <v>0</v>
      </c>
      <c r="P1463" s="414">
        <f>P687*(1-'Appx 1. Ref Rates'!$E29)</f>
        <v>0</v>
      </c>
      <c r="Q1463" s="415">
        <f>Q687*(1-'Appx 1. Ref Rates'!$E29)</f>
        <v>0</v>
      </c>
      <c r="R1463" s="411">
        <f>R687*(1-'Appx 1. Ref Rates'!$E29)</f>
        <v>0</v>
      </c>
      <c r="S1463" s="413">
        <f>S687*(1-'Appx 1. Ref Rates'!$E29)</f>
        <v>0</v>
      </c>
      <c r="T1463" s="413">
        <f>T687*(1-'Appx 1. Ref Rates'!$E29)</f>
        <v>0</v>
      </c>
      <c r="U1463" s="413">
        <f>U687*(1-'Appx 1. Ref Rates'!$E29)</f>
        <v>0</v>
      </c>
      <c r="V1463" s="413">
        <f>V687*(1-'Appx 1. Ref Rates'!$E29)</f>
        <v>0</v>
      </c>
      <c r="W1463" s="413">
        <f>W687*(1-'Appx 1. Ref Rates'!$E29)</f>
        <v>0</v>
      </c>
      <c r="X1463" s="414">
        <f>X687*(1-'Appx 1. Ref Rates'!$E29)</f>
        <v>0</v>
      </c>
      <c r="Y1463" s="413">
        <f>Y687*(1-'Appx 1. Ref Rates'!$E29)</f>
        <v>0</v>
      </c>
      <c r="Z1463" s="413">
        <f>Z687*(1-'Appx 1. Ref Rates'!$E29)</f>
        <v>0</v>
      </c>
      <c r="AA1463" s="413">
        <f>AA687*(1-'Appx 1. Ref Rates'!$E29)</f>
        <v>0</v>
      </c>
      <c r="AB1463" s="413">
        <f>AB687*(1-'Appx 1. Ref Rates'!$E29)</f>
        <v>0</v>
      </c>
      <c r="AC1463" s="400">
        <f t="shared" si="998"/>
        <v>0</v>
      </c>
      <c r="AD1463" s="854"/>
      <c r="AE1463" s="855"/>
      <c r="AF1463" s="856"/>
    </row>
    <row r="1464" spans="1:32" ht="15" customHeight="1" outlineLevel="1" x14ac:dyDescent="0.2">
      <c r="A1464" s="373">
        <v>137</v>
      </c>
      <c r="B1464" s="658"/>
      <c r="C1464" s="386"/>
      <c r="D1464" s="386"/>
      <c r="E1464" s="387"/>
      <c r="F1464" s="1106" t="str">
        <f t="shared" si="996"/>
        <v>Non-agency CMBS, low or not rated</v>
      </c>
      <c r="G1464" s="1226"/>
      <c r="H1464" s="1226"/>
      <c r="I1464" s="1226"/>
      <c r="J1464" s="1226"/>
      <c r="K1464" s="1226"/>
      <c r="L1464" s="1226"/>
      <c r="M1464" s="400">
        <f t="shared" si="997"/>
        <v>0</v>
      </c>
      <c r="N1464" s="411">
        <f>M1464*(1-'Appx 1. Ref Rates'!$E30)+N688*(1-'Appx 1. Ref Rates'!$E30)</f>
        <v>0</v>
      </c>
      <c r="O1464" s="414">
        <f>O688*(1-'Appx 1. Ref Rates'!$E30)</f>
        <v>0</v>
      </c>
      <c r="P1464" s="414">
        <f>P688*(1-'Appx 1. Ref Rates'!$E30)</f>
        <v>0</v>
      </c>
      <c r="Q1464" s="415">
        <f>Q688*(1-'Appx 1. Ref Rates'!$E30)</f>
        <v>0</v>
      </c>
      <c r="R1464" s="411">
        <f>R688*(1-'Appx 1. Ref Rates'!$E30)</f>
        <v>0</v>
      </c>
      <c r="S1464" s="413">
        <f>S688*(1-'Appx 1. Ref Rates'!$E30)</f>
        <v>0</v>
      </c>
      <c r="T1464" s="413">
        <f>T688*(1-'Appx 1. Ref Rates'!$E30)</f>
        <v>0</v>
      </c>
      <c r="U1464" s="413">
        <f>U688*(1-'Appx 1. Ref Rates'!$E30)</f>
        <v>0</v>
      </c>
      <c r="V1464" s="413">
        <f>V688*(1-'Appx 1. Ref Rates'!$E30)</f>
        <v>0</v>
      </c>
      <c r="W1464" s="413">
        <f>W688*(1-'Appx 1. Ref Rates'!$E30)</f>
        <v>0</v>
      </c>
      <c r="X1464" s="414">
        <f>X688*(1-'Appx 1. Ref Rates'!$E30)</f>
        <v>0</v>
      </c>
      <c r="Y1464" s="413">
        <f>Y688*(1-'Appx 1. Ref Rates'!$E30)</f>
        <v>0</v>
      </c>
      <c r="Z1464" s="413">
        <f>Z688*(1-'Appx 1. Ref Rates'!$E30)</f>
        <v>0</v>
      </c>
      <c r="AA1464" s="413">
        <f>AA688*(1-'Appx 1. Ref Rates'!$E30)</f>
        <v>0</v>
      </c>
      <c r="AB1464" s="413">
        <f>AB688*(1-'Appx 1. Ref Rates'!$E30)</f>
        <v>0</v>
      </c>
      <c r="AC1464" s="400">
        <f t="shared" si="998"/>
        <v>0</v>
      </c>
      <c r="AD1464" s="854"/>
      <c r="AE1464" s="855"/>
      <c r="AF1464" s="856"/>
    </row>
    <row r="1465" spans="1:32" ht="15" customHeight="1" outlineLevel="1" x14ac:dyDescent="0.2">
      <c r="A1465" s="373">
        <v>138</v>
      </c>
      <c r="B1465" s="658"/>
      <c r="C1465" s="386"/>
      <c r="D1465" s="386"/>
      <c r="E1465" s="1100" t="str">
        <f>E689</f>
        <v>Non-agency residential MBS (RMBS)</v>
      </c>
      <c r="F1465" s="1237"/>
      <c r="G1465" s="1237"/>
      <c r="H1465" s="1237"/>
      <c r="I1465" s="1237"/>
      <c r="J1465" s="1237"/>
      <c r="K1465" s="1237"/>
      <c r="L1465" s="1237"/>
      <c r="M1465" s="399">
        <f>SUBTOTAL(9,M1466:M1468)</f>
        <v>0</v>
      </c>
      <c r="N1465" s="402">
        <f t="shared" ref="N1465:AC1465" si="999">SUBTOTAL(9,N1466:N1468)</f>
        <v>0</v>
      </c>
      <c r="O1465" s="406">
        <f t="shared" si="999"/>
        <v>0</v>
      </c>
      <c r="P1465" s="406">
        <f t="shared" si="999"/>
        <v>0</v>
      </c>
      <c r="Q1465" s="407">
        <f t="shared" si="999"/>
        <v>0</v>
      </c>
      <c r="R1465" s="402">
        <f t="shared" si="999"/>
        <v>0</v>
      </c>
      <c r="S1465" s="406">
        <f t="shared" si="999"/>
        <v>0</v>
      </c>
      <c r="T1465" s="405">
        <f t="shared" si="999"/>
        <v>0</v>
      </c>
      <c r="U1465" s="405">
        <f t="shared" si="999"/>
        <v>0</v>
      </c>
      <c r="V1465" s="405">
        <f t="shared" si="999"/>
        <v>0</v>
      </c>
      <c r="W1465" s="405">
        <f t="shared" si="999"/>
        <v>0</v>
      </c>
      <c r="X1465" s="405">
        <f t="shared" si="999"/>
        <v>0</v>
      </c>
      <c r="Y1465" s="405">
        <f t="shared" si="999"/>
        <v>0</v>
      </c>
      <c r="Z1465" s="405">
        <f t="shared" si="999"/>
        <v>0</v>
      </c>
      <c r="AA1465" s="405">
        <f t="shared" si="999"/>
        <v>0</v>
      </c>
      <c r="AB1465" s="403">
        <f t="shared" si="999"/>
        <v>0</v>
      </c>
      <c r="AC1465" s="399">
        <f t="shared" si="999"/>
        <v>0</v>
      </c>
      <c r="AD1465" s="854"/>
      <c r="AE1465" s="855"/>
      <c r="AF1465" s="856"/>
    </row>
    <row r="1466" spans="1:32" ht="15" customHeight="1" outlineLevel="1" x14ac:dyDescent="0.2">
      <c r="A1466" s="373">
        <v>139</v>
      </c>
      <c r="B1466" s="658"/>
      <c r="C1466" s="386"/>
      <c r="D1466" s="386"/>
      <c r="E1466" s="387"/>
      <c r="F1466" s="1106" t="str">
        <f t="shared" ref="F1466:F1468" si="1000">F690</f>
        <v>Non-agency RMBS, high rated</v>
      </c>
      <c r="G1466" s="1226"/>
      <c r="H1466" s="1226"/>
      <c r="I1466" s="1226"/>
      <c r="J1466" s="1226"/>
      <c r="K1466" s="1226"/>
      <c r="L1466" s="1226"/>
      <c r="M1466" s="400">
        <f t="shared" ref="M1466:M1468" si="1001">M690</f>
        <v>0</v>
      </c>
      <c r="N1466" s="411">
        <f>M1466*(1-'Appx 1. Ref Rates'!$E32)+N690*(1-'Appx 1. Ref Rates'!$E32)</f>
        <v>0</v>
      </c>
      <c r="O1466" s="414">
        <f>O690*(1-'Appx 1. Ref Rates'!$E32)</f>
        <v>0</v>
      </c>
      <c r="P1466" s="414">
        <f>P690*(1-'Appx 1. Ref Rates'!$E32)</f>
        <v>0</v>
      </c>
      <c r="Q1466" s="415">
        <f>Q690*(1-'Appx 1. Ref Rates'!$E32)</f>
        <v>0</v>
      </c>
      <c r="R1466" s="411">
        <f>R690*(1-'Appx 1. Ref Rates'!$E32)</f>
        <v>0</v>
      </c>
      <c r="S1466" s="413">
        <f>S690*(1-'Appx 1. Ref Rates'!$E32)</f>
        <v>0</v>
      </c>
      <c r="T1466" s="413">
        <f>T690*(1-'Appx 1. Ref Rates'!$E32)</f>
        <v>0</v>
      </c>
      <c r="U1466" s="413">
        <f>U690*(1-'Appx 1. Ref Rates'!$E32)</f>
        <v>0</v>
      </c>
      <c r="V1466" s="413">
        <f>V690*(1-'Appx 1. Ref Rates'!$E32)</f>
        <v>0</v>
      </c>
      <c r="W1466" s="413">
        <f>W690*(1-'Appx 1. Ref Rates'!$E32)</f>
        <v>0</v>
      </c>
      <c r="X1466" s="414">
        <f>X690*(1-'Appx 1. Ref Rates'!$E32)</f>
        <v>0</v>
      </c>
      <c r="Y1466" s="413">
        <f>Y690*(1-'Appx 1. Ref Rates'!$E32)</f>
        <v>0</v>
      </c>
      <c r="Z1466" s="413">
        <f>Z690*(1-'Appx 1. Ref Rates'!$E32)</f>
        <v>0</v>
      </c>
      <c r="AA1466" s="413">
        <f>AA690*(1-'Appx 1. Ref Rates'!$E32)</f>
        <v>0</v>
      </c>
      <c r="AB1466" s="413">
        <f>AB690*(1-'Appx 1. Ref Rates'!$E32)</f>
        <v>0</v>
      </c>
      <c r="AC1466" s="400">
        <f t="shared" ref="AC1466:AC1468" si="1002">AC690</f>
        <v>0</v>
      </c>
      <c r="AD1466" s="854"/>
      <c r="AE1466" s="855"/>
      <c r="AF1466" s="856"/>
    </row>
    <row r="1467" spans="1:32" ht="15" customHeight="1" outlineLevel="1" x14ac:dyDescent="0.2">
      <c r="A1467" s="373">
        <v>140</v>
      </c>
      <c r="B1467" s="658"/>
      <c r="C1467" s="386"/>
      <c r="D1467" s="386"/>
      <c r="E1467" s="387"/>
      <c r="F1467" s="1106" t="str">
        <f t="shared" si="1000"/>
        <v>Non-agency RMBS, medium rated</v>
      </c>
      <c r="G1467" s="1226"/>
      <c r="H1467" s="1226"/>
      <c r="I1467" s="1226"/>
      <c r="J1467" s="1226"/>
      <c r="K1467" s="1226"/>
      <c r="L1467" s="1226"/>
      <c r="M1467" s="400">
        <f t="shared" si="1001"/>
        <v>0</v>
      </c>
      <c r="N1467" s="411">
        <f>M1467*(1-'Appx 1. Ref Rates'!$E33)+N691*(1-'Appx 1. Ref Rates'!$E33)</f>
        <v>0</v>
      </c>
      <c r="O1467" s="414">
        <f>O691*(1-'Appx 1. Ref Rates'!$E33)</f>
        <v>0</v>
      </c>
      <c r="P1467" s="414">
        <f>P691*(1-'Appx 1. Ref Rates'!$E33)</f>
        <v>0</v>
      </c>
      <c r="Q1467" s="415">
        <f>Q691*(1-'Appx 1. Ref Rates'!$E33)</f>
        <v>0</v>
      </c>
      <c r="R1467" s="411">
        <f>R691*(1-'Appx 1. Ref Rates'!$E33)</f>
        <v>0</v>
      </c>
      <c r="S1467" s="413">
        <f>S691*(1-'Appx 1. Ref Rates'!$E33)</f>
        <v>0</v>
      </c>
      <c r="T1467" s="413">
        <f>T691*(1-'Appx 1. Ref Rates'!$E33)</f>
        <v>0</v>
      </c>
      <c r="U1467" s="413">
        <f>U691*(1-'Appx 1. Ref Rates'!$E33)</f>
        <v>0</v>
      </c>
      <c r="V1467" s="413">
        <f>V691*(1-'Appx 1. Ref Rates'!$E33)</f>
        <v>0</v>
      </c>
      <c r="W1467" s="413">
        <f>W691*(1-'Appx 1. Ref Rates'!$E33)</f>
        <v>0</v>
      </c>
      <c r="X1467" s="414">
        <f>X691*(1-'Appx 1. Ref Rates'!$E33)</f>
        <v>0</v>
      </c>
      <c r="Y1467" s="413">
        <f>Y691*(1-'Appx 1. Ref Rates'!$E33)</f>
        <v>0</v>
      </c>
      <c r="Z1467" s="413">
        <f>Z691*(1-'Appx 1. Ref Rates'!$E33)</f>
        <v>0</v>
      </c>
      <c r="AA1467" s="413">
        <f>AA691*(1-'Appx 1. Ref Rates'!$E33)</f>
        <v>0</v>
      </c>
      <c r="AB1467" s="413">
        <f>AB691*(1-'Appx 1. Ref Rates'!$E33)</f>
        <v>0</v>
      </c>
      <c r="AC1467" s="400">
        <f t="shared" si="1002"/>
        <v>0</v>
      </c>
      <c r="AD1467" s="854"/>
      <c r="AE1467" s="855"/>
      <c r="AF1467" s="856"/>
    </row>
    <row r="1468" spans="1:32" ht="15" customHeight="1" outlineLevel="1" x14ac:dyDescent="0.2">
      <c r="A1468" s="373">
        <v>141</v>
      </c>
      <c r="B1468" s="658"/>
      <c r="C1468" s="386"/>
      <c r="D1468" s="386"/>
      <c r="E1468" s="387"/>
      <c r="F1468" s="1106" t="str">
        <f t="shared" si="1000"/>
        <v>Non-agency RMBS, low or not rated</v>
      </c>
      <c r="G1468" s="1226"/>
      <c r="H1468" s="1226"/>
      <c r="I1468" s="1226"/>
      <c r="J1468" s="1226"/>
      <c r="K1468" s="1226"/>
      <c r="L1468" s="1226"/>
      <c r="M1468" s="400">
        <f t="shared" si="1001"/>
        <v>0</v>
      </c>
      <c r="N1468" s="411">
        <f>M1468*(1-'Appx 1. Ref Rates'!$E34)+N692*(1-'Appx 1. Ref Rates'!$E34)</f>
        <v>0</v>
      </c>
      <c r="O1468" s="414">
        <f>O692*(1-'Appx 1. Ref Rates'!$E34)</f>
        <v>0</v>
      </c>
      <c r="P1468" s="414">
        <f>P692*(1-'Appx 1. Ref Rates'!$E34)</f>
        <v>0</v>
      </c>
      <c r="Q1468" s="415">
        <f>Q692*(1-'Appx 1. Ref Rates'!$E34)</f>
        <v>0</v>
      </c>
      <c r="R1468" s="411">
        <f>R692*(1-'Appx 1. Ref Rates'!$E34)</f>
        <v>0</v>
      </c>
      <c r="S1468" s="413">
        <f>S692*(1-'Appx 1. Ref Rates'!$E34)</f>
        <v>0</v>
      </c>
      <c r="T1468" s="413">
        <f>T692*(1-'Appx 1. Ref Rates'!$E34)</f>
        <v>0</v>
      </c>
      <c r="U1468" s="413">
        <f>U692*(1-'Appx 1. Ref Rates'!$E34)</f>
        <v>0</v>
      </c>
      <c r="V1468" s="413">
        <f>V692*(1-'Appx 1. Ref Rates'!$E34)</f>
        <v>0</v>
      </c>
      <c r="W1468" s="413">
        <f>W692*(1-'Appx 1. Ref Rates'!$E34)</f>
        <v>0</v>
      </c>
      <c r="X1468" s="414">
        <f>X692*(1-'Appx 1. Ref Rates'!$E34)</f>
        <v>0</v>
      </c>
      <c r="Y1468" s="413">
        <f>Y692*(1-'Appx 1. Ref Rates'!$E34)</f>
        <v>0</v>
      </c>
      <c r="Z1468" s="413">
        <f>Z692*(1-'Appx 1. Ref Rates'!$E34)</f>
        <v>0</v>
      </c>
      <c r="AA1468" s="413">
        <f>AA692*(1-'Appx 1. Ref Rates'!$E34)</f>
        <v>0</v>
      </c>
      <c r="AB1468" s="413">
        <f>AB692*(1-'Appx 1. Ref Rates'!$E34)</f>
        <v>0</v>
      </c>
      <c r="AC1468" s="400">
        <f t="shared" si="1002"/>
        <v>0</v>
      </c>
      <c r="AD1468" s="857"/>
      <c r="AE1468" s="858"/>
      <c r="AF1468" s="859"/>
    </row>
    <row r="1469" spans="1:32" ht="15" customHeight="1" outlineLevel="1" x14ac:dyDescent="0.2">
      <c r="A1469" s="373">
        <v>142</v>
      </c>
      <c r="B1469" s="658"/>
      <c r="C1469" s="386"/>
      <c r="D1469" s="1103" t="str">
        <f>D693</f>
        <v>Corporate bonds and paper (CBP)</v>
      </c>
      <c r="E1469" s="1114"/>
      <c r="F1469" s="1114"/>
      <c r="G1469" s="1114"/>
      <c r="H1469" s="1114"/>
      <c r="I1469" s="1114"/>
      <c r="J1469" s="1114"/>
      <c r="K1469" s="1114"/>
      <c r="L1469" s="1114"/>
      <c r="M1469" s="1114"/>
      <c r="N1469" s="1114"/>
      <c r="O1469" s="1114"/>
      <c r="P1469" s="1114"/>
      <c r="Q1469" s="1114"/>
      <c r="R1469" s="1114"/>
      <c r="S1469" s="1114"/>
      <c r="T1469" s="1114"/>
      <c r="U1469" s="1114"/>
      <c r="V1469" s="1114"/>
      <c r="W1469" s="1114"/>
      <c r="X1469" s="1114"/>
      <c r="Y1469" s="1114"/>
      <c r="Z1469" s="1114"/>
      <c r="AA1469" s="1114"/>
      <c r="AB1469" s="1114"/>
      <c r="AC1469" s="1114"/>
      <c r="AD1469" s="1114"/>
      <c r="AE1469" s="1114"/>
      <c r="AF1469" s="1355"/>
    </row>
    <row r="1470" spans="1:32" ht="15" customHeight="1" outlineLevel="1" x14ac:dyDescent="0.2">
      <c r="A1470" s="373">
        <v>143</v>
      </c>
      <c r="B1470" s="658"/>
      <c r="C1470" s="386"/>
      <c r="D1470" s="386"/>
      <c r="E1470" s="1097" t="str">
        <f>E694</f>
        <v>Non-FI issued CBP, high rated</v>
      </c>
      <c r="F1470" s="1238"/>
      <c r="G1470" s="1238"/>
      <c r="H1470" s="1238"/>
      <c r="I1470" s="1238"/>
      <c r="J1470" s="1238"/>
      <c r="K1470" s="1238"/>
      <c r="L1470" s="1238"/>
      <c r="M1470" s="399">
        <f>SUBTOTAL(9,M1471:M1472)</f>
        <v>0</v>
      </c>
      <c r="N1470" s="402">
        <f t="shared" ref="N1470:AC1470" si="1003">SUBTOTAL(9,N1471:N1472)</f>
        <v>0</v>
      </c>
      <c r="O1470" s="406">
        <f t="shared" si="1003"/>
        <v>0</v>
      </c>
      <c r="P1470" s="406">
        <f t="shared" si="1003"/>
        <v>0</v>
      </c>
      <c r="Q1470" s="407">
        <f t="shared" si="1003"/>
        <v>0</v>
      </c>
      <c r="R1470" s="402">
        <f t="shared" si="1003"/>
        <v>0</v>
      </c>
      <c r="S1470" s="406">
        <f t="shared" si="1003"/>
        <v>0</v>
      </c>
      <c r="T1470" s="405">
        <f t="shared" si="1003"/>
        <v>0</v>
      </c>
      <c r="U1470" s="405">
        <f t="shared" si="1003"/>
        <v>0</v>
      </c>
      <c r="V1470" s="405">
        <f t="shared" si="1003"/>
        <v>0</v>
      </c>
      <c r="W1470" s="405">
        <f t="shared" si="1003"/>
        <v>0</v>
      </c>
      <c r="X1470" s="405">
        <f t="shared" si="1003"/>
        <v>0</v>
      </c>
      <c r="Y1470" s="405">
        <f t="shared" si="1003"/>
        <v>0</v>
      </c>
      <c r="Z1470" s="405">
        <f t="shared" si="1003"/>
        <v>0</v>
      </c>
      <c r="AA1470" s="405">
        <f t="shared" si="1003"/>
        <v>0</v>
      </c>
      <c r="AB1470" s="403">
        <f t="shared" si="1003"/>
        <v>0</v>
      </c>
      <c r="AC1470" s="399">
        <f t="shared" si="1003"/>
        <v>0</v>
      </c>
      <c r="AD1470" s="957"/>
      <c r="AE1470" s="1196"/>
      <c r="AF1470" s="1197"/>
    </row>
    <row r="1471" spans="1:32" ht="15" customHeight="1" outlineLevel="1" x14ac:dyDescent="0.2">
      <c r="A1471" s="373">
        <v>144</v>
      </c>
      <c r="B1471" s="658"/>
      <c r="C1471" s="386"/>
      <c r="D1471" s="386"/>
      <c r="E1471" s="387"/>
      <c r="F1471" s="1106" t="str">
        <f t="shared" ref="F1471:F1472" si="1004">F695</f>
        <v>Non-FI issued unsecured bond and paper, high rated</v>
      </c>
      <c r="G1471" s="1226"/>
      <c r="H1471" s="1226"/>
      <c r="I1471" s="1226"/>
      <c r="J1471" s="1226"/>
      <c r="K1471" s="1226"/>
      <c r="L1471" s="1226"/>
      <c r="M1471" s="400">
        <f t="shared" ref="M1471:M1472" si="1005">M695</f>
        <v>0</v>
      </c>
      <c r="N1471" s="411">
        <f>M1471*(1-'Appx 1. Ref Rates'!$E37)+N695*(1-'Appx 1. Ref Rates'!$E37)</f>
        <v>0</v>
      </c>
      <c r="O1471" s="414">
        <f>O695*(1-'Appx 1. Ref Rates'!$E37)</f>
        <v>0</v>
      </c>
      <c r="P1471" s="414">
        <f>P695*(1-'Appx 1. Ref Rates'!$E37)</f>
        <v>0</v>
      </c>
      <c r="Q1471" s="415">
        <f>Q695*(1-'Appx 1. Ref Rates'!$E37)</f>
        <v>0</v>
      </c>
      <c r="R1471" s="411">
        <f>R695*(1-'Appx 1. Ref Rates'!$E37)</f>
        <v>0</v>
      </c>
      <c r="S1471" s="413">
        <f>S695*(1-'Appx 1. Ref Rates'!$E37)</f>
        <v>0</v>
      </c>
      <c r="T1471" s="413">
        <f>T695*(1-'Appx 1. Ref Rates'!$E37)</f>
        <v>0</v>
      </c>
      <c r="U1471" s="413">
        <f>U695*(1-'Appx 1. Ref Rates'!$E37)</f>
        <v>0</v>
      </c>
      <c r="V1471" s="413">
        <f>V695*(1-'Appx 1. Ref Rates'!$E37)</f>
        <v>0</v>
      </c>
      <c r="W1471" s="413">
        <f>W695*(1-'Appx 1. Ref Rates'!$E37)</f>
        <v>0</v>
      </c>
      <c r="X1471" s="414">
        <f>X695*(1-'Appx 1. Ref Rates'!$E37)</f>
        <v>0</v>
      </c>
      <c r="Y1471" s="413">
        <f>Y695*(1-'Appx 1. Ref Rates'!$E37)</f>
        <v>0</v>
      </c>
      <c r="Z1471" s="413">
        <f>Z695*(1-'Appx 1. Ref Rates'!$E37)</f>
        <v>0</v>
      </c>
      <c r="AA1471" s="413">
        <f>AA695*(1-'Appx 1. Ref Rates'!$E37)</f>
        <v>0</v>
      </c>
      <c r="AB1471" s="413">
        <f>AB695*(1-'Appx 1. Ref Rates'!$E37)</f>
        <v>0</v>
      </c>
      <c r="AC1471" s="400">
        <f t="shared" ref="AC1471:AC1472" si="1006">AC695</f>
        <v>0</v>
      </c>
      <c r="AD1471" s="1198"/>
      <c r="AE1471" s="1199"/>
      <c r="AF1471" s="1200"/>
    </row>
    <row r="1472" spans="1:32" ht="15" customHeight="1" outlineLevel="1" x14ac:dyDescent="0.2">
      <c r="A1472" s="373">
        <v>145</v>
      </c>
      <c r="B1472" s="651"/>
      <c r="C1472" s="744"/>
      <c r="D1472" s="744"/>
      <c r="E1472" s="745"/>
      <c r="F1472" s="1106" t="str">
        <f t="shared" si="1004"/>
        <v>Non-FI issued covered bonds, high rated</v>
      </c>
      <c r="G1472" s="1226"/>
      <c r="H1472" s="1226"/>
      <c r="I1472" s="1226"/>
      <c r="J1472" s="1226"/>
      <c r="K1472" s="1226"/>
      <c r="L1472" s="1226"/>
      <c r="M1472" s="400">
        <f t="shared" si="1005"/>
        <v>0</v>
      </c>
      <c r="N1472" s="411">
        <f>M1472*(1-'Appx 1. Ref Rates'!$E38)+N696*(1-'Appx 1. Ref Rates'!$E38)</f>
        <v>0</v>
      </c>
      <c r="O1472" s="414">
        <f>O696*(1-'Appx 1. Ref Rates'!$E38)</f>
        <v>0</v>
      </c>
      <c r="P1472" s="414">
        <f>P696*(1-'Appx 1. Ref Rates'!$E38)</f>
        <v>0</v>
      </c>
      <c r="Q1472" s="415">
        <f>Q696*(1-'Appx 1. Ref Rates'!$E38)</f>
        <v>0</v>
      </c>
      <c r="R1472" s="411">
        <f>R696*(1-'Appx 1. Ref Rates'!$E38)</f>
        <v>0</v>
      </c>
      <c r="S1472" s="413">
        <f>S696*(1-'Appx 1. Ref Rates'!$E38)</f>
        <v>0</v>
      </c>
      <c r="T1472" s="413">
        <f>T696*(1-'Appx 1. Ref Rates'!$E38)</f>
        <v>0</v>
      </c>
      <c r="U1472" s="413">
        <f>U696*(1-'Appx 1. Ref Rates'!$E38)</f>
        <v>0</v>
      </c>
      <c r="V1472" s="413">
        <f>V696*(1-'Appx 1. Ref Rates'!$E38)</f>
        <v>0</v>
      </c>
      <c r="W1472" s="413">
        <f>W696*(1-'Appx 1. Ref Rates'!$E38)</f>
        <v>0</v>
      </c>
      <c r="X1472" s="414">
        <f>X696*(1-'Appx 1. Ref Rates'!$E38)</f>
        <v>0</v>
      </c>
      <c r="Y1472" s="413">
        <f>Y696*(1-'Appx 1. Ref Rates'!$E38)</f>
        <v>0</v>
      </c>
      <c r="Z1472" s="413">
        <f>Z696*(1-'Appx 1. Ref Rates'!$E38)</f>
        <v>0</v>
      </c>
      <c r="AA1472" s="413">
        <f>AA696*(1-'Appx 1. Ref Rates'!$E38)</f>
        <v>0</v>
      </c>
      <c r="AB1472" s="413">
        <f>AB696*(1-'Appx 1. Ref Rates'!$E38)</f>
        <v>0</v>
      </c>
      <c r="AC1472" s="400">
        <f t="shared" si="1006"/>
        <v>0</v>
      </c>
      <c r="AD1472" s="1201"/>
      <c r="AE1472" s="1202"/>
      <c r="AF1472" s="1203"/>
    </row>
    <row r="1473" spans="1:32" ht="15" customHeight="1" outlineLevel="1" x14ac:dyDescent="0.2">
      <c r="A1473" s="373">
        <v>146</v>
      </c>
      <c r="B1473" s="653"/>
      <c r="C1473" s="746"/>
      <c r="D1473" s="746"/>
      <c r="E1473" s="1100" t="str">
        <f>E697</f>
        <v>FI issued CBP, high rated</v>
      </c>
      <c r="F1473" s="1237"/>
      <c r="G1473" s="1237"/>
      <c r="H1473" s="1237"/>
      <c r="I1473" s="1237"/>
      <c r="J1473" s="1237"/>
      <c r="K1473" s="1237"/>
      <c r="L1473" s="1237"/>
      <c r="M1473" s="399">
        <f>SUBTOTAL(9,M1474:M1476)</f>
        <v>0</v>
      </c>
      <c r="N1473" s="402">
        <f t="shared" ref="N1473:AC1473" si="1007">SUBTOTAL(9,N1474:N1476)</f>
        <v>0</v>
      </c>
      <c r="O1473" s="406">
        <f t="shared" si="1007"/>
        <v>0</v>
      </c>
      <c r="P1473" s="406">
        <f t="shared" si="1007"/>
        <v>0</v>
      </c>
      <c r="Q1473" s="407">
        <f t="shared" si="1007"/>
        <v>0</v>
      </c>
      <c r="R1473" s="402">
        <f t="shared" si="1007"/>
        <v>0</v>
      </c>
      <c r="S1473" s="406">
        <f t="shared" si="1007"/>
        <v>0</v>
      </c>
      <c r="T1473" s="405">
        <f t="shared" si="1007"/>
        <v>0</v>
      </c>
      <c r="U1473" s="405">
        <f t="shared" si="1007"/>
        <v>0</v>
      </c>
      <c r="V1473" s="405">
        <f t="shared" si="1007"/>
        <v>0</v>
      </c>
      <c r="W1473" s="405">
        <f t="shared" si="1007"/>
        <v>0</v>
      </c>
      <c r="X1473" s="405">
        <f t="shared" si="1007"/>
        <v>0</v>
      </c>
      <c r="Y1473" s="405">
        <f t="shared" si="1007"/>
        <v>0</v>
      </c>
      <c r="Z1473" s="405">
        <f t="shared" si="1007"/>
        <v>0</v>
      </c>
      <c r="AA1473" s="405">
        <f t="shared" si="1007"/>
        <v>0</v>
      </c>
      <c r="AB1473" s="403">
        <f t="shared" si="1007"/>
        <v>0</v>
      </c>
      <c r="AC1473" s="399">
        <f t="shared" si="1007"/>
        <v>0</v>
      </c>
      <c r="AD1473" s="915"/>
      <c r="AE1473" s="916"/>
      <c r="AF1473" s="917"/>
    </row>
    <row r="1474" spans="1:32" ht="15" customHeight="1" outlineLevel="1" x14ac:dyDescent="0.2">
      <c r="A1474" s="373">
        <v>147</v>
      </c>
      <c r="B1474" s="658"/>
      <c r="C1474" s="386"/>
      <c r="D1474" s="386"/>
      <c r="E1474" s="387"/>
      <c r="F1474" s="1106" t="str">
        <f t="shared" ref="F1474:F1476" si="1008">F698</f>
        <v>FI issued unsecured bonds and paper, high rated</v>
      </c>
      <c r="G1474" s="1226"/>
      <c r="H1474" s="1226"/>
      <c r="I1474" s="1226"/>
      <c r="J1474" s="1226"/>
      <c r="K1474" s="1226"/>
      <c r="L1474" s="1226"/>
      <c r="M1474" s="400">
        <f t="shared" ref="M1474:M1476" si="1009">M698</f>
        <v>0</v>
      </c>
      <c r="N1474" s="411">
        <f>M1474*(1-'Appx 1. Ref Rates'!$E40)+N698*(1-'Appx 1. Ref Rates'!$E40)</f>
        <v>0</v>
      </c>
      <c r="O1474" s="414">
        <f>O698*(1-'Appx 1. Ref Rates'!$E40)</f>
        <v>0</v>
      </c>
      <c r="P1474" s="414">
        <f>P698*(1-'Appx 1. Ref Rates'!$E40)</f>
        <v>0</v>
      </c>
      <c r="Q1474" s="415">
        <f>Q698*(1-'Appx 1. Ref Rates'!$E40)</f>
        <v>0</v>
      </c>
      <c r="R1474" s="411">
        <f>R698*(1-'Appx 1. Ref Rates'!$E40)</f>
        <v>0</v>
      </c>
      <c r="S1474" s="413">
        <f>S698*(1-'Appx 1. Ref Rates'!$E40)</f>
        <v>0</v>
      </c>
      <c r="T1474" s="413">
        <f>T698*(1-'Appx 1. Ref Rates'!$E40)</f>
        <v>0</v>
      </c>
      <c r="U1474" s="413">
        <f>U698*(1-'Appx 1. Ref Rates'!$E40)</f>
        <v>0</v>
      </c>
      <c r="V1474" s="413">
        <f>V698*(1-'Appx 1. Ref Rates'!$E40)</f>
        <v>0</v>
      </c>
      <c r="W1474" s="413">
        <f>W698*(1-'Appx 1. Ref Rates'!$E40)</f>
        <v>0</v>
      </c>
      <c r="X1474" s="414">
        <f>X698*(1-'Appx 1. Ref Rates'!$E40)</f>
        <v>0</v>
      </c>
      <c r="Y1474" s="413">
        <f>Y698*(1-'Appx 1. Ref Rates'!$E40)</f>
        <v>0</v>
      </c>
      <c r="Z1474" s="413">
        <f>Z698*(1-'Appx 1. Ref Rates'!$E40)</f>
        <v>0</v>
      </c>
      <c r="AA1474" s="413">
        <f>AA698*(1-'Appx 1. Ref Rates'!$E40)</f>
        <v>0</v>
      </c>
      <c r="AB1474" s="413">
        <f>AB698*(1-'Appx 1. Ref Rates'!$E40)</f>
        <v>0</v>
      </c>
      <c r="AC1474" s="400">
        <f t="shared" ref="AC1474:AC1476" si="1010">AC698</f>
        <v>0</v>
      </c>
      <c r="AD1474" s="918"/>
      <c r="AE1474" s="919"/>
      <c r="AF1474" s="920"/>
    </row>
    <row r="1475" spans="1:32" ht="15" customHeight="1" outlineLevel="1" x14ac:dyDescent="0.2">
      <c r="A1475" s="373">
        <v>148</v>
      </c>
      <c r="B1475" s="658"/>
      <c r="C1475" s="386"/>
      <c r="D1475" s="386"/>
      <c r="E1475" s="387"/>
      <c r="F1475" s="1106" t="str">
        <f t="shared" si="1008"/>
        <v>FI issued covered bonds, high rated</v>
      </c>
      <c r="G1475" s="1226"/>
      <c r="H1475" s="1226"/>
      <c r="I1475" s="1226"/>
      <c r="J1475" s="1226"/>
      <c r="K1475" s="1226"/>
      <c r="L1475" s="1226"/>
      <c r="M1475" s="400">
        <f t="shared" si="1009"/>
        <v>0</v>
      </c>
      <c r="N1475" s="411">
        <f>M1475*(1-'Appx 1. Ref Rates'!$E41)+N699*(1-'Appx 1. Ref Rates'!$E41)</f>
        <v>0</v>
      </c>
      <c r="O1475" s="414">
        <f>O699*(1-'Appx 1. Ref Rates'!$E41)</f>
        <v>0</v>
      </c>
      <c r="P1475" s="414">
        <f>P699*(1-'Appx 1. Ref Rates'!$E41)</f>
        <v>0</v>
      </c>
      <c r="Q1475" s="415">
        <f>Q699*(1-'Appx 1. Ref Rates'!$E41)</f>
        <v>0</v>
      </c>
      <c r="R1475" s="411">
        <f>R699*(1-'Appx 1. Ref Rates'!$E41)</f>
        <v>0</v>
      </c>
      <c r="S1475" s="413">
        <f>S699*(1-'Appx 1. Ref Rates'!$E41)</f>
        <v>0</v>
      </c>
      <c r="T1475" s="413">
        <f>T699*(1-'Appx 1. Ref Rates'!$E41)</f>
        <v>0</v>
      </c>
      <c r="U1475" s="413">
        <f>U699*(1-'Appx 1. Ref Rates'!$E41)</f>
        <v>0</v>
      </c>
      <c r="V1475" s="413">
        <f>V699*(1-'Appx 1. Ref Rates'!$E41)</f>
        <v>0</v>
      </c>
      <c r="W1475" s="413">
        <f>W699*(1-'Appx 1. Ref Rates'!$E41)</f>
        <v>0</v>
      </c>
      <c r="X1475" s="414">
        <f>X699*(1-'Appx 1. Ref Rates'!$E41)</f>
        <v>0</v>
      </c>
      <c r="Y1475" s="413">
        <f>Y699*(1-'Appx 1. Ref Rates'!$E41)</f>
        <v>0</v>
      </c>
      <c r="Z1475" s="413">
        <f>Z699*(1-'Appx 1. Ref Rates'!$E41)</f>
        <v>0</v>
      </c>
      <c r="AA1475" s="413">
        <f>AA699*(1-'Appx 1. Ref Rates'!$E41)</f>
        <v>0</v>
      </c>
      <c r="AB1475" s="413">
        <f>AB699*(1-'Appx 1. Ref Rates'!$E41)</f>
        <v>0</v>
      </c>
      <c r="AC1475" s="400">
        <f t="shared" si="1010"/>
        <v>0</v>
      </c>
      <c r="AD1475" s="918"/>
      <c r="AE1475" s="919"/>
      <c r="AF1475" s="920"/>
    </row>
    <row r="1476" spans="1:32" ht="15" customHeight="1" outlineLevel="1" x14ac:dyDescent="0.2">
      <c r="A1476" s="373">
        <v>149</v>
      </c>
      <c r="B1476" s="658"/>
      <c r="C1476" s="386"/>
      <c r="D1476" s="386"/>
      <c r="E1476" s="387"/>
      <c r="F1476" s="1106" t="str">
        <f t="shared" si="1008"/>
        <v>FI issued jumbo covered bonds, high rated</v>
      </c>
      <c r="G1476" s="1226"/>
      <c r="H1476" s="1226"/>
      <c r="I1476" s="1226"/>
      <c r="J1476" s="1226"/>
      <c r="K1476" s="1226"/>
      <c r="L1476" s="1226"/>
      <c r="M1476" s="400">
        <f t="shared" si="1009"/>
        <v>0</v>
      </c>
      <c r="N1476" s="411">
        <f>M1476*(1-'Appx 1. Ref Rates'!$E42)+N700*(1-'Appx 1. Ref Rates'!$E42)</f>
        <v>0</v>
      </c>
      <c r="O1476" s="414">
        <f>O700*(1-'Appx 1. Ref Rates'!$E42)</f>
        <v>0</v>
      </c>
      <c r="P1476" s="414">
        <f>P700*(1-'Appx 1. Ref Rates'!$E42)</f>
        <v>0</v>
      </c>
      <c r="Q1476" s="415">
        <f>Q700*(1-'Appx 1. Ref Rates'!$E42)</f>
        <v>0</v>
      </c>
      <c r="R1476" s="411">
        <f>R700*(1-'Appx 1. Ref Rates'!$E42)</f>
        <v>0</v>
      </c>
      <c r="S1476" s="413">
        <f>S700*(1-'Appx 1. Ref Rates'!$E42)</f>
        <v>0</v>
      </c>
      <c r="T1476" s="413">
        <f>T700*(1-'Appx 1. Ref Rates'!$E42)</f>
        <v>0</v>
      </c>
      <c r="U1476" s="413">
        <f>U700*(1-'Appx 1. Ref Rates'!$E42)</f>
        <v>0</v>
      </c>
      <c r="V1476" s="413">
        <f>V700*(1-'Appx 1. Ref Rates'!$E42)</f>
        <v>0</v>
      </c>
      <c r="W1476" s="413">
        <f>W700*(1-'Appx 1. Ref Rates'!$E42)</f>
        <v>0</v>
      </c>
      <c r="X1476" s="414">
        <f>X700*(1-'Appx 1. Ref Rates'!$E42)</f>
        <v>0</v>
      </c>
      <c r="Y1476" s="413">
        <f>Y700*(1-'Appx 1. Ref Rates'!$E42)</f>
        <v>0</v>
      </c>
      <c r="Z1476" s="413">
        <f>Z700*(1-'Appx 1. Ref Rates'!$E42)</f>
        <v>0</v>
      </c>
      <c r="AA1476" s="413">
        <f>AA700*(1-'Appx 1. Ref Rates'!$E42)</f>
        <v>0</v>
      </c>
      <c r="AB1476" s="413">
        <f>AB700*(1-'Appx 1. Ref Rates'!$E42)</f>
        <v>0</v>
      </c>
      <c r="AC1476" s="400">
        <f t="shared" si="1010"/>
        <v>0</v>
      </c>
      <c r="AD1476" s="918"/>
      <c r="AE1476" s="919"/>
      <c r="AF1476" s="920"/>
    </row>
    <row r="1477" spans="1:32" ht="15" customHeight="1" outlineLevel="1" x14ac:dyDescent="0.2">
      <c r="A1477" s="373">
        <v>150</v>
      </c>
      <c r="B1477" s="658"/>
      <c r="C1477" s="386"/>
      <c r="D1477" s="386"/>
      <c r="E1477" s="1100" t="str">
        <f>E701</f>
        <v>Non-FI issued CBP, medium rated</v>
      </c>
      <c r="F1477" s="1237"/>
      <c r="G1477" s="1237"/>
      <c r="H1477" s="1237"/>
      <c r="I1477" s="1237"/>
      <c r="J1477" s="1237"/>
      <c r="K1477" s="1237"/>
      <c r="L1477" s="1237"/>
      <c r="M1477" s="399">
        <f>SUBTOTAL(9,M1478:M1479)</f>
        <v>0</v>
      </c>
      <c r="N1477" s="402">
        <f t="shared" ref="N1477:AC1477" si="1011">SUBTOTAL(9,N1478:N1479)</f>
        <v>0</v>
      </c>
      <c r="O1477" s="406">
        <f t="shared" si="1011"/>
        <v>0</v>
      </c>
      <c r="P1477" s="406">
        <f t="shared" si="1011"/>
        <v>0</v>
      </c>
      <c r="Q1477" s="407">
        <f t="shared" si="1011"/>
        <v>0</v>
      </c>
      <c r="R1477" s="402">
        <f t="shared" si="1011"/>
        <v>0</v>
      </c>
      <c r="S1477" s="406">
        <f t="shared" si="1011"/>
        <v>0</v>
      </c>
      <c r="T1477" s="405">
        <f t="shared" si="1011"/>
        <v>0</v>
      </c>
      <c r="U1477" s="405">
        <f t="shared" si="1011"/>
        <v>0</v>
      </c>
      <c r="V1477" s="405">
        <f t="shared" si="1011"/>
        <v>0</v>
      </c>
      <c r="W1477" s="405">
        <f t="shared" si="1011"/>
        <v>0</v>
      </c>
      <c r="X1477" s="405">
        <f t="shared" si="1011"/>
        <v>0</v>
      </c>
      <c r="Y1477" s="405">
        <f t="shared" si="1011"/>
        <v>0</v>
      </c>
      <c r="Z1477" s="405">
        <f t="shared" si="1011"/>
        <v>0</v>
      </c>
      <c r="AA1477" s="405">
        <f t="shared" si="1011"/>
        <v>0</v>
      </c>
      <c r="AB1477" s="403">
        <f t="shared" si="1011"/>
        <v>0</v>
      </c>
      <c r="AC1477" s="399">
        <f t="shared" si="1011"/>
        <v>0</v>
      </c>
      <c r="AD1477" s="918"/>
      <c r="AE1477" s="919"/>
      <c r="AF1477" s="920"/>
    </row>
    <row r="1478" spans="1:32" ht="15" customHeight="1" outlineLevel="1" x14ac:dyDescent="0.2">
      <c r="A1478" s="373">
        <v>151</v>
      </c>
      <c r="B1478" s="658"/>
      <c r="C1478" s="386"/>
      <c r="D1478" s="386"/>
      <c r="E1478" s="387"/>
      <c r="F1478" s="1106" t="str">
        <f t="shared" ref="F1478:F1479" si="1012">F702</f>
        <v>Non-FI issued unsecured bonds and paper, medium rated</v>
      </c>
      <c r="G1478" s="1226"/>
      <c r="H1478" s="1226"/>
      <c r="I1478" s="1226"/>
      <c r="J1478" s="1226"/>
      <c r="K1478" s="1226"/>
      <c r="L1478" s="1226"/>
      <c r="M1478" s="400">
        <f t="shared" ref="M1478:M1479" si="1013">M702</f>
        <v>0</v>
      </c>
      <c r="N1478" s="411">
        <f>M1478*(1-'Appx 1. Ref Rates'!$E44)+N702*(1-'Appx 1. Ref Rates'!$E44)</f>
        <v>0</v>
      </c>
      <c r="O1478" s="414">
        <f>O702*(1-'Appx 1. Ref Rates'!$E44)</f>
        <v>0</v>
      </c>
      <c r="P1478" s="414">
        <f>P702*(1-'Appx 1. Ref Rates'!$E44)</f>
        <v>0</v>
      </c>
      <c r="Q1478" s="415">
        <f>Q702*(1-'Appx 1. Ref Rates'!$E44)</f>
        <v>0</v>
      </c>
      <c r="R1478" s="411">
        <f>R702*(1-'Appx 1. Ref Rates'!$E44)</f>
        <v>0</v>
      </c>
      <c r="S1478" s="413">
        <f>S702*(1-'Appx 1. Ref Rates'!$E44)</f>
        <v>0</v>
      </c>
      <c r="T1478" s="413">
        <f>T702*(1-'Appx 1. Ref Rates'!$E44)</f>
        <v>0</v>
      </c>
      <c r="U1478" s="413">
        <f>U702*(1-'Appx 1. Ref Rates'!$E44)</f>
        <v>0</v>
      </c>
      <c r="V1478" s="413">
        <f>V702*(1-'Appx 1. Ref Rates'!$E44)</f>
        <v>0</v>
      </c>
      <c r="W1478" s="413">
        <f>W702*(1-'Appx 1. Ref Rates'!$E44)</f>
        <v>0</v>
      </c>
      <c r="X1478" s="414">
        <f>X702*(1-'Appx 1. Ref Rates'!$E44)</f>
        <v>0</v>
      </c>
      <c r="Y1478" s="413">
        <f>Y702*(1-'Appx 1. Ref Rates'!$E44)</f>
        <v>0</v>
      </c>
      <c r="Z1478" s="413">
        <f>Z702*(1-'Appx 1. Ref Rates'!$E44)</f>
        <v>0</v>
      </c>
      <c r="AA1478" s="413">
        <f>AA702*(1-'Appx 1. Ref Rates'!$E44)</f>
        <v>0</v>
      </c>
      <c r="AB1478" s="413">
        <f>AB702*(1-'Appx 1. Ref Rates'!$E44)</f>
        <v>0</v>
      </c>
      <c r="AC1478" s="400">
        <f t="shared" ref="AC1478:AC1479" si="1014">AC702</f>
        <v>0</v>
      </c>
      <c r="AD1478" s="918"/>
      <c r="AE1478" s="919"/>
      <c r="AF1478" s="920"/>
    </row>
    <row r="1479" spans="1:32" ht="15" customHeight="1" outlineLevel="1" x14ac:dyDescent="0.2">
      <c r="A1479" s="373">
        <v>152</v>
      </c>
      <c r="B1479" s="658"/>
      <c r="C1479" s="386"/>
      <c r="D1479" s="386"/>
      <c r="E1479" s="387"/>
      <c r="F1479" s="1106" t="str">
        <f t="shared" si="1012"/>
        <v>Non-FI issued covered bonds, medium rated</v>
      </c>
      <c r="G1479" s="1226"/>
      <c r="H1479" s="1226"/>
      <c r="I1479" s="1226"/>
      <c r="J1479" s="1226"/>
      <c r="K1479" s="1226"/>
      <c r="L1479" s="1226"/>
      <c r="M1479" s="400">
        <f t="shared" si="1013"/>
        <v>0</v>
      </c>
      <c r="N1479" s="411">
        <f>M1479*(1-'Appx 1. Ref Rates'!$E45)+N703*(1-'Appx 1. Ref Rates'!$E45)</f>
        <v>0</v>
      </c>
      <c r="O1479" s="414">
        <f>O703*(1-'Appx 1. Ref Rates'!$E45)</f>
        <v>0</v>
      </c>
      <c r="P1479" s="414">
        <f>P703*(1-'Appx 1. Ref Rates'!$E45)</f>
        <v>0</v>
      </c>
      <c r="Q1479" s="415">
        <f>Q703*(1-'Appx 1. Ref Rates'!$E45)</f>
        <v>0</v>
      </c>
      <c r="R1479" s="411">
        <f>R703*(1-'Appx 1. Ref Rates'!$E45)</f>
        <v>0</v>
      </c>
      <c r="S1479" s="413">
        <f>S703*(1-'Appx 1. Ref Rates'!$E45)</f>
        <v>0</v>
      </c>
      <c r="T1479" s="413">
        <f>T703*(1-'Appx 1. Ref Rates'!$E45)</f>
        <v>0</v>
      </c>
      <c r="U1479" s="413">
        <f>U703*(1-'Appx 1. Ref Rates'!$E45)</f>
        <v>0</v>
      </c>
      <c r="V1479" s="413">
        <f>V703*(1-'Appx 1. Ref Rates'!$E45)</f>
        <v>0</v>
      </c>
      <c r="W1479" s="413">
        <f>W703*(1-'Appx 1. Ref Rates'!$E45)</f>
        <v>0</v>
      </c>
      <c r="X1479" s="414">
        <f>X703*(1-'Appx 1. Ref Rates'!$E45)</f>
        <v>0</v>
      </c>
      <c r="Y1479" s="413">
        <f>Y703*(1-'Appx 1. Ref Rates'!$E45)</f>
        <v>0</v>
      </c>
      <c r="Z1479" s="413">
        <f>Z703*(1-'Appx 1. Ref Rates'!$E45)</f>
        <v>0</v>
      </c>
      <c r="AA1479" s="413">
        <f>AA703*(1-'Appx 1. Ref Rates'!$E45)</f>
        <v>0</v>
      </c>
      <c r="AB1479" s="413">
        <f>AB703*(1-'Appx 1. Ref Rates'!$E45)</f>
        <v>0</v>
      </c>
      <c r="AC1479" s="400">
        <f t="shared" si="1014"/>
        <v>0</v>
      </c>
      <c r="AD1479" s="918"/>
      <c r="AE1479" s="919"/>
      <c r="AF1479" s="920"/>
    </row>
    <row r="1480" spans="1:32" ht="15" customHeight="1" outlineLevel="1" x14ac:dyDescent="0.2">
      <c r="A1480" s="373">
        <v>153</v>
      </c>
      <c r="B1480" s="658"/>
      <c r="C1480" s="386"/>
      <c r="D1480" s="386"/>
      <c r="E1480" s="1100" t="str">
        <f>E704</f>
        <v>FI issued CBP, medium rated</v>
      </c>
      <c r="F1480" s="1237"/>
      <c r="G1480" s="1237"/>
      <c r="H1480" s="1237"/>
      <c r="I1480" s="1237"/>
      <c r="J1480" s="1237"/>
      <c r="K1480" s="1237"/>
      <c r="L1480" s="1237"/>
      <c r="M1480" s="399">
        <f>SUBTOTAL(9,M1481:M1483)</f>
        <v>0</v>
      </c>
      <c r="N1480" s="402">
        <f t="shared" ref="N1480:AC1480" si="1015">SUBTOTAL(9,N1481:N1483)</f>
        <v>0</v>
      </c>
      <c r="O1480" s="406">
        <f t="shared" si="1015"/>
        <v>0</v>
      </c>
      <c r="P1480" s="406">
        <f t="shared" si="1015"/>
        <v>0</v>
      </c>
      <c r="Q1480" s="407">
        <f t="shared" si="1015"/>
        <v>0</v>
      </c>
      <c r="R1480" s="402">
        <f t="shared" si="1015"/>
        <v>0</v>
      </c>
      <c r="S1480" s="406">
        <f t="shared" si="1015"/>
        <v>0</v>
      </c>
      <c r="T1480" s="405">
        <f t="shared" si="1015"/>
        <v>0</v>
      </c>
      <c r="U1480" s="405">
        <f t="shared" si="1015"/>
        <v>0</v>
      </c>
      <c r="V1480" s="405">
        <f t="shared" si="1015"/>
        <v>0</v>
      </c>
      <c r="W1480" s="405">
        <f t="shared" si="1015"/>
        <v>0</v>
      </c>
      <c r="X1480" s="405">
        <f t="shared" si="1015"/>
        <v>0</v>
      </c>
      <c r="Y1480" s="405">
        <f t="shared" si="1015"/>
        <v>0</v>
      </c>
      <c r="Z1480" s="405">
        <f t="shared" si="1015"/>
        <v>0</v>
      </c>
      <c r="AA1480" s="405">
        <f t="shared" si="1015"/>
        <v>0</v>
      </c>
      <c r="AB1480" s="403">
        <f t="shared" si="1015"/>
        <v>0</v>
      </c>
      <c r="AC1480" s="399">
        <f t="shared" si="1015"/>
        <v>0</v>
      </c>
      <c r="AD1480" s="918"/>
      <c r="AE1480" s="919"/>
      <c r="AF1480" s="920"/>
    </row>
    <row r="1481" spans="1:32" ht="15" customHeight="1" outlineLevel="1" x14ac:dyDescent="0.2">
      <c r="A1481" s="373">
        <v>154</v>
      </c>
      <c r="B1481" s="658"/>
      <c r="C1481" s="386"/>
      <c r="D1481" s="386"/>
      <c r="E1481" s="387"/>
      <c r="F1481" s="1106" t="str">
        <f t="shared" ref="F1481:F1483" si="1016">F705</f>
        <v>FI issued unsecured bonds and paper, medium rated</v>
      </c>
      <c r="G1481" s="1226"/>
      <c r="H1481" s="1226"/>
      <c r="I1481" s="1226"/>
      <c r="J1481" s="1226"/>
      <c r="K1481" s="1226"/>
      <c r="L1481" s="1226"/>
      <c r="M1481" s="400">
        <f t="shared" ref="M1481:M1483" si="1017">M705</f>
        <v>0</v>
      </c>
      <c r="N1481" s="411">
        <f>M1481*(1-'Appx 1. Ref Rates'!$E47)+N705*(1-'Appx 1. Ref Rates'!$E47)</f>
        <v>0</v>
      </c>
      <c r="O1481" s="414">
        <f>O705*(1-'Appx 1. Ref Rates'!$E47)</f>
        <v>0</v>
      </c>
      <c r="P1481" s="414">
        <f>P705*(1-'Appx 1. Ref Rates'!$E47)</f>
        <v>0</v>
      </c>
      <c r="Q1481" s="415">
        <f>Q705*(1-'Appx 1. Ref Rates'!$E47)</f>
        <v>0</v>
      </c>
      <c r="R1481" s="411">
        <f>R705*(1-'Appx 1. Ref Rates'!$E47)</f>
        <v>0</v>
      </c>
      <c r="S1481" s="413">
        <f>S705*(1-'Appx 1. Ref Rates'!$E47)</f>
        <v>0</v>
      </c>
      <c r="T1481" s="413">
        <f>T705*(1-'Appx 1. Ref Rates'!$E47)</f>
        <v>0</v>
      </c>
      <c r="U1481" s="413">
        <f>U705*(1-'Appx 1. Ref Rates'!$E47)</f>
        <v>0</v>
      </c>
      <c r="V1481" s="413">
        <f>V705*(1-'Appx 1. Ref Rates'!$E47)</f>
        <v>0</v>
      </c>
      <c r="W1481" s="413">
        <f>W705*(1-'Appx 1. Ref Rates'!$E47)</f>
        <v>0</v>
      </c>
      <c r="X1481" s="414">
        <f>X705*(1-'Appx 1. Ref Rates'!$E47)</f>
        <v>0</v>
      </c>
      <c r="Y1481" s="413">
        <f>Y705*(1-'Appx 1. Ref Rates'!$E47)</f>
        <v>0</v>
      </c>
      <c r="Z1481" s="413">
        <f>Z705*(1-'Appx 1. Ref Rates'!$E47)</f>
        <v>0</v>
      </c>
      <c r="AA1481" s="413">
        <f>AA705*(1-'Appx 1. Ref Rates'!$E47)</f>
        <v>0</v>
      </c>
      <c r="AB1481" s="413">
        <f>AB705*(1-'Appx 1. Ref Rates'!$E47)</f>
        <v>0</v>
      </c>
      <c r="AC1481" s="400">
        <f t="shared" ref="AC1481:AC1483" si="1018">AC705</f>
        <v>0</v>
      </c>
      <c r="AD1481" s="918"/>
      <c r="AE1481" s="919"/>
      <c r="AF1481" s="920"/>
    </row>
    <row r="1482" spans="1:32" ht="15" customHeight="1" outlineLevel="1" x14ac:dyDescent="0.2">
      <c r="A1482" s="373">
        <v>155</v>
      </c>
      <c r="B1482" s="658"/>
      <c r="C1482" s="386"/>
      <c r="D1482" s="386"/>
      <c r="E1482" s="387"/>
      <c r="F1482" s="1106" t="str">
        <f t="shared" si="1016"/>
        <v>FI issued covered bonds, medium rated</v>
      </c>
      <c r="G1482" s="1226"/>
      <c r="H1482" s="1226"/>
      <c r="I1482" s="1226"/>
      <c r="J1482" s="1226"/>
      <c r="K1482" s="1226"/>
      <c r="L1482" s="1226"/>
      <c r="M1482" s="400">
        <f t="shared" si="1017"/>
        <v>0</v>
      </c>
      <c r="N1482" s="411">
        <f>M1482*(1-'Appx 1. Ref Rates'!$E48)+N706*(1-'Appx 1. Ref Rates'!$E48)</f>
        <v>0</v>
      </c>
      <c r="O1482" s="414">
        <f>O706*(1-'Appx 1. Ref Rates'!$E48)</f>
        <v>0</v>
      </c>
      <c r="P1482" s="414">
        <f>P706*(1-'Appx 1. Ref Rates'!$E48)</f>
        <v>0</v>
      </c>
      <c r="Q1482" s="415">
        <f>Q706*(1-'Appx 1. Ref Rates'!$E48)</f>
        <v>0</v>
      </c>
      <c r="R1482" s="411">
        <f>R706*(1-'Appx 1. Ref Rates'!$E48)</f>
        <v>0</v>
      </c>
      <c r="S1482" s="413">
        <f>S706*(1-'Appx 1. Ref Rates'!$E48)</f>
        <v>0</v>
      </c>
      <c r="T1482" s="413">
        <f>T706*(1-'Appx 1. Ref Rates'!$E48)</f>
        <v>0</v>
      </c>
      <c r="U1482" s="413">
        <f>U706*(1-'Appx 1. Ref Rates'!$E48)</f>
        <v>0</v>
      </c>
      <c r="V1482" s="413">
        <f>V706*(1-'Appx 1. Ref Rates'!$E48)</f>
        <v>0</v>
      </c>
      <c r="W1482" s="413">
        <f>W706*(1-'Appx 1. Ref Rates'!$E48)</f>
        <v>0</v>
      </c>
      <c r="X1482" s="414">
        <f>X706*(1-'Appx 1. Ref Rates'!$E48)</f>
        <v>0</v>
      </c>
      <c r="Y1482" s="413">
        <f>Y706*(1-'Appx 1. Ref Rates'!$E48)</f>
        <v>0</v>
      </c>
      <c r="Z1482" s="413">
        <f>Z706*(1-'Appx 1. Ref Rates'!$E48)</f>
        <v>0</v>
      </c>
      <c r="AA1482" s="413">
        <f>AA706*(1-'Appx 1. Ref Rates'!$E48)</f>
        <v>0</v>
      </c>
      <c r="AB1482" s="413">
        <f>AB706*(1-'Appx 1. Ref Rates'!$E48)</f>
        <v>0</v>
      </c>
      <c r="AC1482" s="400">
        <f t="shared" si="1018"/>
        <v>0</v>
      </c>
      <c r="AD1482" s="918"/>
      <c r="AE1482" s="919"/>
      <c r="AF1482" s="920"/>
    </row>
    <row r="1483" spans="1:32" ht="15" customHeight="1" outlineLevel="1" x14ac:dyDescent="0.2">
      <c r="A1483" s="373">
        <v>156</v>
      </c>
      <c r="B1483" s="658"/>
      <c r="C1483" s="386"/>
      <c r="D1483" s="386"/>
      <c r="E1483" s="387"/>
      <c r="F1483" s="1106" t="str">
        <f t="shared" si="1016"/>
        <v>FI issued jumbo covered bonds, medium rated</v>
      </c>
      <c r="G1483" s="1226"/>
      <c r="H1483" s="1226"/>
      <c r="I1483" s="1226"/>
      <c r="J1483" s="1226"/>
      <c r="K1483" s="1226"/>
      <c r="L1483" s="1226"/>
      <c r="M1483" s="400">
        <f t="shared" si="1017"/>
        <v>0</v>
      </c>
      <c r="N1483" s="411">
        <f>M1483*(1-'Appx 1. Ref Rates'!$E49)+N707*(1-'Appx 1. Ref Rates'!$E49)</f>
        <v>0</v>
      </c>
      <c r="O1483" s="414">
        <f>O707*(1-'Appx 1. Ref Rates'!$E49)</f>
        <v>0</v>
      </c>
      <c r="P1483" s="414">
        <f>P707*(1-'Appx 1. Ref Rates'!$E49)</f>
        <v>0</v>
      </c>
      <c r="Q1483" s="415">
        <f>Q707*(1-'Appx 1. Ref Rates'!$E49)</f>
        <v>0</v>
      </c>
      <c r="R1483" s="411">
        <f>R707*(1-'Appx 1. Ref Rates'!$E49)</f>
        <v>0</v>
      </c>
      <c r="S1483" s="413">
        <f>S707*(1-'Appx 1. Ref Rates'!$E49)</f>
        <v>0</v>
      </c>
      <c r="T1483" s="413">
        <f>T707*(1-'Appx 1. Ref Rates'!$E49)</f>
        <v>0</v>
      </c>
      <c r="U1483" s="413">
        <f>U707*(1-'Appx 1. Ref Rates'!$E49)</f>
        <v>0</v>
      </c>
      <c r="V1483" s="413">
        <f>V707*(1-'Appx 1. Ref Rates'!$E49)</f>
        <v>0</v>
      </c>
      <c r="W1483" s="413">
        <f>W707*(1-'Appx 1. Ref Rates'!$E49)</f>
        <v>0</v>
      </c>
      <c r="X1483" s="414">
        <f>X707*(1-'Appx 1. Ref Rates'!$E49)</f>
        <v>0</v>
      </c>
      <c r="Y1483" s="413">
        <f>Y707*(1-'Appx 1. Ref Rates'!$E49)</f>
        <v>0</v>
      </c>
      <c r="Z1483" s="413">
        <f>Z707*(1-'Appx 1. Ref Rates'!$E49)</f>
        <v>0</v>
      </c>
      <c r="AA1483" s="413">
        <f>AA707*(1-'Appx 1. Ref Rates'!$E49)</f>
        <v>0</v>
      </c>
      <c r="AB1483" s="413">
        <f>AB707*(1-'Appx 1. Ref Rates'!$E49)</f>
        <v>0</v>
      </c>
      <c r="AC1483" s="400">
        <f t="shared" si="1018"/>
        <v>0</v>
      </c>
      <c r="AD1483" s="918"/>
      <c r="AE1483" s="919"/>
      <c r="AF1483" s="920"/>
    </row>
    <row r="1484" spans="1:32" ht="15" customHeight="1" outlineLevel="1" x14ac:dyDescent="0.2">
      <c r="A1484" s="373">
        <v>157</v>
      </c>
      <c r="B1484" s="658"/>
      <c r="C1484" s="386"/>
      <c r="D1484" s="386"/>
      <c r="E1484" s="1100" t="str">
        <f>E708</f>
        <v>Non-FI issued CBP, low or not rated</v>
      </c>
      <c r="F1484" s="1237"/>
      <c r="G1484" s="1237"/>
      <c r="H1484" s="1237"/>
      <c r="I1484" s="1237"/>
      <c r="J1484" s="1237"/>
      <c r="K1484" s="1237"/>
      <c r="L1484" s="1237"/>
      <c r="M1484" s="399">
        <f>SUBTOTAL(9,M1485:M1486)</f>
        <v>0</v>
      </c>
      <c r="N1484" s="402">
        <f t="shared" ref="N1484:AC1484" si="1019">SUBTOTAL(9,N1485:N1486)</f>
        <v>0</v>
      </c>
      <c r="O1484" s="406">
        <f t="shared" si="1019"/>
        <v>0</v>
      </c>
      <c r="P1484" s="406">
        <f t="shared" si="1019"/>
        <v>0</v>
      </c>
      <c r="Q1484" s="407">
        <f t="shared" si="1019"/>
        <v>0</v>
      </c>
      <c r="R1484" s="402">
        <f t="shared" si="1019"/>
        <v>0</v>
      </c>
      <c r="S1484" s="406">
        <f t="shared" si="1019"/>
        <v>0</v>
      </c>
      <c r="T1484" s="405">
        <f t="shared" si="1019"/>
        <v>0</v>
      </c>
      <c r="U1484" s="405">
        <f t="shared" si="1019"/>
        <v>0</v>
      </c>
      <c r="V1484" s="405">
        <f t="shared" si="1019"/>
        <v>0</v>
      </c>
      <c r="W1484" s="405">
        <f t="shared" si="1019"/>
        <v>0</v>
      </c>
      <c r="X1484" s="405">
        <f t="shared" si="1019"/>
        <v>0</v>
      </c>
      <c r="Y1484" s="405">
        <f t="shared" si="1019"/>
        <v>0</v>
      </c>
      <c r="Z1484" s="405">
        <f t="shared" si="1019"/>
        <v>0</v>
      </c>
      <c r="AA1484" s="405">
        <f t="shared" si="1019"/>
        <v>0</v>
      </c>
      <c r="AB1484" s="403">
        <f t="shared" si="1019"/>
        <v>0</v>
      </c>
      <c r="AC1484" s="399">
        <f t="shared" si="1019"/>
        <v>0</v>
      </c>
      <c r="AD1484" s="918"/>
      <c r="AE1484" s="919"/>
      <c r="AF1484" s="920"/>
    </row>
    <row r="1485" spans="1:32" ht="15" customHeight="1" outlineLevel="1" x14ac:dyDescent="0.2">
      <c r="A1485" s="373">
        <v>158</v>
      </c>
      <c r="B1485" s="658"/>
      <c r="C1485" s="386"/>
      <c r="D1485" s="386"/>
      <c r="E1485" s="387"/>
      <c r="F1485" s="1106" t="str">
        <f t="shared" ref="F1485:F1486" si="1020">F709</f>
        <v>Non-FI issued unsecured bonds and paper, low or not rated</v>
      </c>
      <c r="G1485" s="1226"/>
      <c r="H1485" s="1226"/>
      <c r="I1485" s="1226"/>
      <c r="J1485" s="1226"/>
      <c r="K1485" s="1226"/>
      <c r="L1485" s="1226"/>
      <c r="M1485" s="400">
        <f t="shared" ref="M1485:M1486" si="1021">M709</f>
        <v>0</v>
      </c>
      <c r="N1485" s="411">
        <f>M1485*(1-'Appx 1. Ref Rates'!$E51)+N709*(1-'Appx 1. Ref Rates'!$E51)</f>
        <v>0</v>
      </c>
      <c r="O1485" s="414">
        <f>O709*(1-'Appx 1. Ref Rates'!$E51)</f>
        <v>0</v>
      </c>
      <c r="P1485" s="414">
        <f>P709*(1-'Appx 1. Ref Rates'!$E51)</f>
        <v>0</v>
      </c>
      <c r="Q1485" s="415">
        <f>Q709*(1-'Appx 1. Ref Rates'!$E51)</f>
        <v>0</v>
      </c>
      <c r="R1485" s="411">
        <f>R709*(1-'Appx 1. Ref Rates'!$E51)</f>
        <v>0</v>
      </c>
      <c r="S1485" s="413">
        <f>S709*(1-'Appx 1. Ref Rates'!$E51)</f>
        <v>0</v>
      </c>
      <c r="T1485" s="413">
        <f>T709*(1-'Appx 1. Ref Rates'!$E51)</f>
        <v>0</v>
      </c>
      <c r="U1485" s="413">
        <f>U709*(1-'Appx 1. Ref Rates'!$E51)</f>
        <v>0</v>
      </c>
      <c r="V1485" s="413">
        <f>V709*(1-'Appx 1. Ref Rates'!$E51)</f>
        <v>0</v>
      </c>
      <c r="W1485" s="413">
        <f>W709*(1-'Appx 1. Ref Rates'!$E51)</f>
        <v>0</v>
      </c>
      <c r="X1485" s="414">
        <f>X709*(1-'Appx 1. Ref Rates'!$E51)</f>
        <v>0</v>
      </c>
      <c r="Y1485" s="413">
        <f>Y709*(1-'Appx 1. Ref Rates'!$E51)</f>
        <v>0</v>
      </c>
      <c r="Z1485" s="413">
        <f>Z709*(1-'Appx 1. Ref Rates'!$E51)</f>
        <v>0</v>
      </c>
      <c r="AA1485" s="413">
        <f>AA709*(1-'Appx 1. Ref Rates'!$E51)</f>
        <v>0</v>
      </c>
      <c r="AB1485" s="413">
        <f>AB709*(1-'Appx 1. Ref Rates'!$E51)</f>
        <v>0</v>
      </c>
      <c r="AC1485" s="400">
        <f t="shared" ref="AC1485:AC1486" si="1022">AC709</f>
        <v>0</v>
      </c>
      <c r="AD1485" s="918"/>
      <c r="AE1485" s="919"/>
      <c r="AF1485" s="920"/>
    </row>
    <row r="1486" spans="1:32" ht="15" customHeight="1" outlineLevel="1" x14ac:dyDescent="0.2">
      <c r="A1486" s="373">
        <v>159</v>
      </c>
      <c r="B1486" s="658"/>
      <c r="C1486" s="386"/>
      <c r="D1486" s="386"/>
      <c r="E1486" s="387"/>
      <c r="F1486" s="1106" t="str">
        <f t="shared" si="1020"/>
        <v>Non-FI issued covered bonds, low or not rated</v>
      </c>
      <c r="G1486" s="1226"/>
      <c r="H1486" s="1226"/>
      <c r="I1486" s="1226"/>
      <c r="J1486" s="1226"/>
      <c r="K1486" s="1226"/>
      <c r="L1486" s="1226"/>
      <c r="M1486" s="400">
        <f t="shared" si="1021"/>
        <v>0</v>
      </c>
      <c r="N1486" s="411">
        <f>M1486*(1-'Appx 1. Ref Rates'!$E52)+N710*(1-'Appx 1. Ref Rates'!$E52)</f>
        <v>0</v>
      </c>
      <c r="O1486" s="414">
        <f>O710*(1-'Appx 1. Ref Rates'!$E52)</f>
        <v>0</v>
      </c>
      <c r="P1486" s="414">
        <f>P710*(1-'Appx 1. Ref Rates'!$E52)</f>
        <v>0</v>
      </c>
      <c r="Q1486" s="415">
        <f>Q710*(1-'Appx 1. Ref Rates'!$E52)</f>
        <v>0</v>
      </c>
      <c r="R1486" s="411">
        <f>R710*(1-'Appx 1. Ref Rates'!$E52)</f>
        <v>0</v>
      </c>
      <c r="S1486" s="413">
        <f>S710*(1-'Appx 1. Ref Rates'!$E52)</f>
        <v>0</v>
      </c>
      <c r="T1486" s="413">
        <f>T710*(1-'Appx 1. Ref Rates'!$E52)</f>
        <v>0</v>
      </c>
      <c r="U1486" s="413">
        <f>U710*(1-'Appx 1. Ref Rates'!$E52)</f>
        <v>0</v>
      </c>
      <c r="V1486" s="413">
        <f>V710*(1-'Appx 1. Ref Rates'!$E52)</f>
        <v>0</v>
      </c>
      <c r="W1486" s="413">
        <f>W710*(1-'Appx 1. Ref Rates'!$E52)</f>
        <v>0</v>
      </c>
      <c r="X1486" s="414">
        <f>X710*(1-'Appx 1. Ref Rates'!$E52)</f>
        <v>0</v>
      </c>
      <c r="Y1486" s="413">
        <f>Y710*(1-'Appx 1. Ref Rates'!$E52)</f>
        <v>0</v>
      </c>
      <c r="Z1486" s="413">
        <f>Z710*(1-'Appx 1. Ref Rates'!$E52)</f>
        <v>0</v>
      </c>
      <c r="AA1486" s="413">
        <f>AA710*(1-'Appx 1. Ref Rates'!$E52)</f>
        <v>0</v>
      </c>
      <c r="AB1486" s="413">
        <f>AB710*(1-'Appx 1. Ref Rates'!$E52)</f>
        <v>0</v>
      </c>
      <c r="AC1486" s="400">
        <f t="shared" si="1022"/>
        <v>0</v>
      </c>
      <c r="AD1486" s="918"/>
      <c r="AE1486" s="919"/>
      <c r="AF1486" s="920"/>
    </row>
    <row r="1487" spans="1:32" ht="15" customHeight="1" outlineLevel="1" x14ac:dyDescent="0.2">
      <c r="A1487" s="373">
        <v>160</v>
      </c>
      <c r="B1487" s="658"/>
      <c r="C1487" s="386"/>
      <c r="D1487" s="386"/>
      <c r="E1487" s="1100" t="str">
        <f>E711</f>
        <v>FI issued CBP, low or not rated</v>
      </c>
      <c r="F1487" s="1237"/>
      <c r="G1487" s="1237"/>
      <c r="H1487" s="1237"/>
      <c r="I1487" s="1237"/>
      <c r="J1487" s="1237"/>
      <c r="K1487" s="1237"/>
      <c r="L1487" s="1237"/>
      <c r="M1487" s="399">
        <f>SUBTOTAL(9,M1488:M1490)</f>
        <v>0</v>
      </c>
      <c r="N1487" s="402">
        <f t="shared" ref="N1487:AC1487" si="1023">SUBTOTAL(9,N1488:N1490)</f>
        <v>0</v>
      </c>
      <c r="O1487" s="406">
        <f t="shared" si="1023"/>
        <v>0</v>
      </c>
      <c r="P1487" s="406">
        <f t="shared" si="1023"/>
        <v>0</v>
      </c>
      <c r="Q1487" s="407">
        <f t="shared" si="1023"/>
        <v>0</v>
      </c>
      <c r="R1487" s="402">
        <f t="shared" si="1023"/>
        <v>0</v>
      </c>
      <c r="S1487" s="406">
        <f t="shared" si="1023"/>
        <v>0</v>
      </c>
      <c r="T1487" s="405">
        <f t="shared" si="1023"/>
        <v>0</v>
      </c>
      <c r="U1487" s="405">
        <f t="shared" si="1023"/>
        <v>0</v>
      </c>
      <c r="V1487" s="405">
        <f t="shared" si="1023"/>
        <v>0</v>
      </c>
      <c r="W1487" s="405">
        <f t="shared" si="1023"/>
        <v>0</v>
      </c>
      <c r="X1487" s="405">
        <f t="shared" si="1023"/>
        <v>0</v>
      </c>
      <c r="Y1487" s="405">
        <f t="shared" si="1023"/>
        <v>0</v>
      </c>
      <c r="Z1487" s="405">
        <f t="shared" si="1023"/>
        <v>0</v>
      </c>
      <c r="AA1487" s="405">
        <f t="shared" si="1023"/>
        <v>0</v>
      </c>
      <c r="AB1487" s="403">
        <f t="shared" si="1023"/>
        <v>0</v>
      </c>
      <c r="AC1487" s="399">
        <f t="shared" si="1023"/>
        <v>0</v>
      </c>
      <c r="AD1487" s="918"/>
      <c r="AE1487" s="919"/>
      <c r="AF1487" s="920"/>
    </row>
    <row r="1488" spans="1:32" ht="15" customHeight="1" outlineLevel="1" x14ac:dyDescent="0.2">
      <c r="A1488" s="373">
        <v>161</v>
      </c>
      <c r="B1488" s="658"/>
      <c r="C1488" s="386"/>
      <c r="D1488" s="386"/>
      <c r="E1488" s="387"/>
      <c r="F1488" s="1106" t="str">
        <f t="shared" ref="F1488:F1490" si="1024">F712</f>
        <v>FI issued unsecured bonds and paper, low or not rated</v>
      </c>
      <c r="G1488" s="1226"/>
      <c r="H1488" s="1226"/>
      <c r="I1488" s="1226"/>
      <c r="J1488" s="1226"/>
      <c r="K1488" s="1226"/>
      <c r="L1488" s="1226"/>
      <c r="M1488" s="400">
        <f t="shared" ref="M1488:M1490" si="1025">M712</f>
        <v>0</v>
      </c>
      <c r="N1488" s="411">
        <f>M1488*(1-'Appx 1. Ref Rates'!$E54)+N712*(1-'Appx 1. Ref Rates'!$E54)</f>
        <v>0</v>
      </c>
      <c r="O1488" s="414">
        <f>O712*(1-'Appx 1. Ref Rates'!$E54)</f>
        <v>0</v>
      </c>
      <c r="P1488" s="414">
        <f>P712*(1-'Appx 1. Ref Rates'!$E54)</f>
        <v>0</v>
      </c>
      <c r="Q1488" s="415">
        <f>Q712*(1-'Appx 1. Ref Rates'!$E54)</f>
        <v>0</v>
      </c>
      <c r="R1488" s="411">
        <f>R712*(1-'Appx 1. Ref Rates'!$E54)</f>
        <v>0</v>
      </c>
      <c r="S1488" s="413">
        <f>S712*(1-'Appx 1. Ref Rates'!$E54)</f>
        <v>0</v>
      </c>
      <c r="T1488" s="413">
        <f>T712*(1-'Appx 1. Ref Rates'!$E54)</f>
        <v>0</v>
      </c>
      <c r="U1488" s="413">
        <f>U712*(1-'Appx 1. Ref Rates'!$E54)</f>
        <v>0</v>
      </c>
      <c r="V1488" s="413">
        <f>V712*(1-'Appx 1. Ref Rates'!$E54)</f>
        <v>0</v>
      </c>
      <c r="W1488" s="413">
        <f>W712*(1-'Appx 1. Ref Rates'!$E54)</f>
        <v>0</v>
      </c>
      <c r="X1488" s="414">
        <f>X712*(1-'Appx 1. Ref Rates'!$E54)</f>
        <v>0</v>
      </c>
      <c r="Y1488" s="413">
        <f>Y712*(1-'Appx 1. Ref Rates'!$E54)</f>
        <v>0</v>
      </c>
      <c r="Z1488" s="413">
        <f>Z712*(1-'Appx 1. Ref Rates'!$E54)</f>
        <v>0</v>
      </c>
      <c r="AA1488" s="413">
        <f>AA712*(1-'Appx 1. Ref Rates'!$E54)</f>
        <v>0</v>
      </c>
      <c r="AB1488" s="413">
        <f>AB712*(1-'Appx 1. Ref Rates'!$E54)</f>
        <v>0</v>
      </c>
      <c r="AC1488" s="400">
        <f t="shared" ref="AC1488:AC1490" si="1026">AC712</f>
        <v>0</v>
      </c>
      <c r="AD1488" s="918"/>
      <c r="AE1488" s="919"/>
      <c r="AF1488" s="920"/>
    </row>
    <row r="1489" spans="1:32" ht="15" customHeight="1" outlineLevel="1" x14ac:dyDescent="0.2">
      <c r="A1489" s="373">
        <v>162</v>
      </c>
      <c r="B1489" s="658"/>
      <c r="C1489" s="659"/>
      <c r="D1489" s="659"/>
      <c r="E1489" s="659"/>
      <c r="F1489" s="1106" t="str">
        <f t="shared" si="1024"/>
        <v>FI issued covered bonds, low or not rated</v>
      </c>
      <c r="G1489" s="1226"/>
      <c r="H1489" s="1226"/>
      <c r="I1489" s="1226"/>
      <c r="J1489" s="1226"/>
      <c r="K1489" s="1226"/>
      <c r="L1489" s="1226"/>
      <c r="M1489" s="400">
        <f t="shared" si="1025"/>
        <v>0</v>
      </c>
      <c r="N1489" s="411">
        <f>M1489*(1-'Appx 1. Ref Rates'!$E55)+N713*(1-'Appx 1. Ref Rates'!$E55)</f>
        <v>0</v>
      </c>
      <c r="O1489" s="414">
        <f>O713*(1-'Appx 1. Ref Rates'!$E55)</f>
        <v>0</v>
      </c>
      <c r="P1489" s="414">
        <f>P713*(1-'Appx 1. Ref Rates'!$E55)</f>
        <v>0</v>
      </c>
      <c r="Q1489" s="415">
        <f>Q713*(1-'Appx 1. Ref Rates'!$E55)</f>
        <v>0</v>
      </c>
      <c r="R1489" s="411">
        <f>R713*(1-'Appx 1. Ref Rates'!$E55)</f>
        <v>0</v>
      </c>
      <c r="S1489" s="413">
        <f>S713*(1-'Appx 1. Ref Rates'!$E55)</f>
        <v>0</v>
      </c>
      <c r="T1489" s="413">
        <f>T713*(1-'Appx 1. Ref Rates'!$E55)</f>
        <v>0</v>
      </c>
      <c r="U1489" s="413">
        <f>U713*(1-'Appx 1. Ref Rates'!$E55)</f>
        <v>0</v>
      </c>
      <c r="V1489" s="413">
        <f>V713*(1-'Appx 1. Ref Rates'!$E55)</f>
        <v>0</v>
      </c>
      <c r="W1489" s="413">
        <f>W713*(1-'Appx 1. Ref Rates'!$E55)</f>
        <v>0</v>
      </c>
      <c r="X1489" s="414">
        <f>X713*(1-'Appx 1. Ref Rates'!$E55)</f>
        <v>0</v>
      </c>
      <c r="Y1489" s="413">
        <f>Y713*(1-'Appx 1. Ref Rates'!$E55)</f>
        <v>0</v>
      </c>
      <c r="Z1489" s="413">
        <f>Z713*(1-'Appx 1. Ref Rates'!$E55)</f>
        <v>0</v>
      </c>
      <c r="AA1489" s="413">
        <f>AA713*(1-'Appx 1. Ref Rates'!$E55)</f>
        <v>0</v>
      </c>
      <c r="AB1489" s="413">
        <f>AB713*(1-'Appx 1. Ref Rates'!$E55)</f>
        <v>0</v>
      </c>
      <c r="AC1489" s="400">
        <f t="shared" si="1026"/>
        <v>0</v>
      </c>
      <c r="AD1489" s="918"/>
      <c r="AE1489" s="919"/>
      <c r="AF1489" s="920"/>
    </row>
    <row r="1490" spans="1:32" ht="15" customHeight="1" outlineLevel="1" x14ac:dyDescent="0.2">
      <c r="A1490" s="373">
        <v>163</v>
      </c>
      <c r="B1490" s="658"/>
      <c r="C1490" s="659"/>
      <c r="D1490" s="659"/>
      <c r="E1490" s="659"/>
      <c r="F1490" s="1106" t="str">
        <f t="shared" si="1024"/>
        <v>FI issued jumbo covered bonds, low or not rated</v>
      </c>
      <c r="G1490" s="1226"/>
      <c r="H1490" s="1226"/>
      <c r="I1490" s="1226"/>
      <c r="J1490" s="1226"/>
      <c r="K1490" s="1226"/>
      <c r="L1490" s="1226"/>
      <c r="M1490" s="400">
        <f t="shared" si="1025"/>
        <v>0</v>
      </c>
      <c r="N1490" s="411">
        <f>M1490*(1-'Appx 1. Ref Rates'!$E56)+N714*(1-'Appx 1. Ref Rates'!$E56)</f>
        <v>0</v>
      </c>
      <c r="O1490" s="414">
        <f>O714*(1-'Appx 1. Ref Rates'!$E56)</f>
        <v>0</v>
      </c>
      <c r="P1490" s="414">
        <f>P714*(1-'Appx 1. Ref Rates'!$E56)</f>
        <v>0</v>
      </c>
      <c r="Q1490" s="415">
        <f>Q714*(1-'Appx 1. Ref Rates'!$E56)</f>
        <v>0</v>
      </c>
      <c r="R1490" s="411">
        <f>R714*(1-'Appx 1. Ref Rates'!$E56)</f>
        <v>0</v>
      </c>
      <c r="S1490" s="413">
        <f>S714*(1-'Appx 1. Ref Rates'!$E56)</f>
        <v>0</v>
      </c>
      <c r="T1490" s="413">
        <f>T714*(1-'Appx 1. Ref Rates'!$E56)</f>
        <v>0</v>
      </c>
      <c r="U1490" s="413">
        <f>U714*(1-'Appx 1. Ref Rates'!$E56)</f>
        <v>0</v>
      </c>
      <c r="V1490" s="413">
        <f>V714*(1-'Appx 1. Ref Rates'!$E56)</f>
        <v>0</v>
      </c>
      <c r="W1490" s="413">
        <f>W714*(1-'Appx 1. Ref Rates'!$E56)</f>
        <v>0</v>
      </c>
      <c r="X1490" s="414">
        <f>X714*(1-'Appx 1. Ref Rates'!$E56)</f>
        <v>0</v>
      </c>
      <c r="Y1490" s="413">
        <f>Y714*(1-'Appx 1. Ref Rates'!$E56)</f>
        <v>0</v>
      </c>
      <c r="Z1490" s="413">
        <f>Z714*(1-'Appx 1. Ref Rates'!$E56)</f>
        <v>0</v>
      </c>
      <c r="AA1490" s="413">
        <f>AA714*(1-'Appx 1. Ref Rates'!$E56)</f>
        <v>0</v>
      </c>
      <c r="AB1490" s="413">
        <f>AB714*(1-'Appx 1. Ref Rates'!$E56)</f>
        <v>0</v>
      </c>
      <c r="AC1490" s="400">
        <f t="shared" si="1026"/>
        <v>0</v>
      </c>
      <c r="AD1490" s="921"/>
      <c r="AE1490" s="922"/>
      <c r="AF1490" s="923"/>
    </row>
    <row r="1491" spans="1:32" outlineLevel="1" x14ac:dyDescent="0.2">
      <c r="A1491" s="373">
        <v>164</v>
      </c>
      <c r="B1491" s="658"/>
      <c r="C1491" s="659"/>
      <c r="D1491" s="1103" t="str">
        <f>D715</f>
        <v>Asset backed securities (ABS) and asset backed commercial paper (ABCP)</v>
      </c>
      <c r="E1491" s="1114"/>
      <c r="F1491" s="1114"/>
      <c r="G1491" s="1114"/>
      <c r="H1491" s="1114"/>
      <c r="I1491" s="1114"/>
      <c r="J1491" s="1114"/>
      <c r="K1491" s="1114"/>
      <c r="L1491" s="1114"/>
      <c r="M1491" s="1114"/>
      <c r="N1491" s="1114"/>
      <c r="O1491" s="1114"/>
      <c r="P1491" s="1114"/>
      <c r="Q1491" s="1114"/>
      <c r="R1491" s="1114"/>
      <c r="S1491" s="1114"/>
      <c r="T1491" s="1114"/>
      <c r="U1491" s="1114"/>
      <c r="V1491" s="1114"/>
      <c r="W1491" s="1114"/>
      <c r="X1491" s="1114"/>
      <c r="Y1491" s="1114"/>
      <c r="Z1491" s="1114"/>
      <c r="AA1491" s="1114"/>
      <c r="AB1491" s="1114"/>
      <c r="AC1491" s="1114"/>
      <c r="AD1491" s="1114"/>
      <c r="AE1491" s="1114"/>
      <c r="AF1491" s="1355"/>
    </row>
    <row r="1492" spans="1:32" outlineLevel="1" x14ac:dyDescent="0.2">
      <c r="A1492" s="373">
        <v>165</v>
      </c>
      <c r="B1492" s="658"/>
      <c r="C1492" s="659"/>
      <c r="D1492" s="659"/>
      <c r="E1492" s="1097" t="str">
        <f>E716</f>
        <v>Non-FI issued ABS and ABCP, high rated</v>
      </c>
      <c r="F1492" s="1238"/>
      <c r="G1492" s="1238"/>
      <c r="H1492" s="1238"/>
      <c r="I1492" s="1238"/>
      <c r="J1492" s="1238"/>
      <c r="K1492" s="1238"/>
      <c r="L1492" s="1238"/>
      <c r="M1492" s="444">
        <f>SUBTOTAL(9,M1493:M1494)</f>
        <v>0</v>
      </c>
      <c r="N1492" s="445">
        <f t="shared" ref="N1492:AC1492" si="1027">SUBTOTAL(9,N1493:N1494)</f>
        <v>0</v>
      </c>
      <c r="O1492" s="446">
        <f t="shared" si="1027"/>
        <v>0</v>
      </c>
      <c r="P1492" s="446">
        <f t="shared" si="1027"/>
        <v>0</v>
      </c>
      <c r="Q1492" s="448">
        <f t="shared" si="1027"/>
        <v>0</v>
      </c>
      <c r="R1492" s="445">
        <f t="shared" si="1027"/>
        <v>0</v>
      </c>
      <c r="S1492" s="446">
        <f t="shared" si="1027"/>
        <v>0</v>
      </c>
      <c r="T1492" s="447">
        <f t="shared" si="1027"/>
        <v>0</v>
      </c>
      <c r="U1492" s="447">
        <f t="shared" si="1027"/>
        <v>0</v>
      </c>
      <c r="V1492" s="447">
        <f t="shared" si="1027"/>
        <v>0</v>
      </c>
      <c r="W1492" s="447">
        <f t="shared" si="1027"/>
        <v>0</v>
      </c>
      <c r="X1492" s="447">
        <f t="shared" si="1027"/>
        <v>0</v>
      </c>
      <c r="Y1492" s="447">
        <f t="shared" si="1027"/>
        <v>0</v>
      </c>
      <c r="Z1492" s="447">
        <f t="shared" si="1027"/>
        <v>0</v>
      </c>
      <c r="AA1492" s="447">
        <f t="shared" si="1027"/>
        <v>0</v>
      </c>
      <c r="AB1492" s="451">
        <f t="shared" si="1027"/>
        <v>0</v>
      </c>
      <c r="AC1492" s="444">
        <f t="shared" si="1027"/>
        <v>0</v>
      </c>
      <c r="AD1492" s="957"/>
      <c r="AE1492" s="1196"/>
      <c r="AF1492" s="1197"/>
    </row>
    <row r="1493" spans="1:32" ht="15" customHeight="1" outlineLevel="1" x14ac:dyDescent="0.2">
      <c r="A1493" s="373">
        <v>166</v>
      </c>
      <c r="B1493" s="658"/>
      <c r="C1493" s="659"/>
      <c r="D1493" s="659"/>
      <c r="E1493" s="659"/>
      <c r="F1493" s="1106" t="str">
        <f t="shared" ref="F1493:F1494" si="1028">F717</f>
        <v>Non-FI issued ABS, high rated</v>
      </c>
      <c r="G1493" s="1226"/>
      <c r="H1493" s="1226"/>
      <c r="I1493" s="1226"/>
      <c r="J1493" s="1226"/>
      <c r="K1493" s="1226"/>
      <c r="L1493" s="1226"/>
      <c r="M1493" s="400">
        <f t="shared" ref="M1493:M1494" si="1029">M717</f>
        <v>0</v>
      </c>
      <c r="N1493" s="411">
        <f>M1493*(1-'Appx 1. Ref Rates'!$E59)+N717*(1-'Appx 1. Ref Rates'!$E59)</f>
        <v>0</v>
      </c>
      <c r="O1493" s="414">
        <f>O717*(1-'Appx 1. Ref Rates'!$E59)</f>
        <v>0</v>
      </c>
      <c r="P1493" s="414">
        <f>P717*(1-'Appx 1. Ref Rates'!$E59)</f>
        <v>0</v>
      </c>
      <c r="Q1493" s="415">
        <f>Q717*(1-'Appx 1. Ref Rates'!$E59)</f>
        <v>0</v>
      </c>
      <c r="R1493" s="411">
        <f>R717*(1-'Appx 1. Ref Rates'!$E59)</f>
        <v>0</v>
      </c>
      <c r="S1493" s="413">
        <f>S717*(1-'Appx 1. Ref Rates'!$E59)</f>
        <v>0</v>
      </c>
      <c r="T1493" s="413">
        <f>T717*(1-'Appx 1. Ref Rates'!$E59)</f>
        <v>0</v>
      </c>
      <c r="U1493" s="413">
        <f>U717*(1-'Appx 1. Ref Rates'!$E59)</f>
        <v>0</v>
      </c>
      <c r="V1493" s="413">
        <f>V717*(1-'Appx 1. Ref Rates'!$E59)</f>
        <v>0</v>
      </c>
      <c r="W1493" s="413">
        <f>W717*(1-'Appx 1. Ref Rates'!$E59)</f>
        <v>0</v>
      </c>
      <c r="X1493" s="414">
        <f>X717*(1-'Appx 1. Ref Rates'!$E59)</f>
        <v>0</v>
      </c>
      <c r="Y1493" s="413">
        <f>Y717*(1-'Appx 1. Ref Rates'!$E59)</f>
        <v>0</v>
      </c>
      <c r="Z1493" s="413">
        <f>Z717*(1-'Appx 1. Ref Rates'!$E59)</f>
        <v>0</v>
      </c>
      <c r="AA1493" s="413">
        <f>AA717*(1-'Appx 1. Ref Rates'!$E59)</f>
        <v>0</v>
      </c>
      <c r="AB1493" s="413">
        <f>AB717*(1-'Appx 1. Ref Rates'!$E59)</f>
        <v>0</v>
      </c>
      <c r="AC1493" s="400">
        <f t="shared" ref="AC1493:AC1494" si="1030">AC717</f>
        <v>0</v>
      </c>
      <c r="AD1493" s="1198"/>
      <c r="AE1493" s="1199"/>
      <c r="AF1493" s="1200"/>
    </row>
    <row r="1494" spans="1:32" ht="15" customHeight="1" outlineLevel="1" x14ac:dyDescent="0.2">
      <c r="A1494" s="373">
        <v>167</v>
      </c>
      <c r="B1494" s="658"/>
      <c r="C1494" s="659"/>
      <c r="D1494" s="659"/>
      <c r="E1494" s="659"/>
      <c r="F1494" s="1106" t="str">
        <f t="shared" si="1028"/>
        <v>Non-FI issued ABCP, high rated</v>
      </c>
      <c r="G1494" s="1226"/>
      <c r="H1494" s="1226"/>
      <c r="I1494" s="1226"/>
      <c r="J1494" s="1226"/>
      <c r="K1494" s="1226"/>
      <c r="L1494" s="1226"/>
      <c r="M1494" s="400">
        <f t="shared" si="1029"/>
        <v>0</v>
      </c>
      <c r="N1494" s="411">
        <f>M1494*(1-'Appx 1. Ref Rates'!$E60)+N718*(1-'Appx 1. Ref Rates'!$E60)</f>
        <v>0</v>
      </c>
      <c r="O1494" s="414">
        <f>O718*(1-'Appx 1. Ref Rates'!$E60)</f>
        <v>0</v>
      </c>
      <c r="P1494" s="414">
        <f>P718*(1-'Appx 1. Ref Rates'!$E60)</f>
        <v>0</v>
      </c>
      <c r="Q1494" s="415">
        <f>Q718*(1-'Appx 1. Ref Rates'!$E60)</f>
        <v>0</v>
      </c>
      <c r="R1494" s="411">
        <f>R718*(1-'Appx 1. Ref Rates'!$E60)</f>
        <v>0</v>
      </c>
      <c r="S1494" s="413">
        <f>S718*(1-'Appx 1. Ref Rates'!$E60)</f>
        <v>0</v>
      </c>
      <c r="T1494" s="413">
        <f>T718*(1-'Appx 1. Ref Rates'!$E60)</f>
        <v>0</v>
      </c>
      <c r="U1494" s="413">
        <f>U718*(1-'Appx 1. Ref Rates'!$E60)</f>
        <v>0</v>
      </c>
      <c r="V1494" s="413">
        <f>V718*(1-'Appx 1. Ref Rates'!$E60)</f>
        <v>0</v>
      </c>
      <c r="W1494" s="413">
        <f>W718*(1-'Appx 1. Ref Rates'!$E60)</f>
        <v>0</v>
      </c>
      <c r="X1494" s="414">
        <f>X718*(1-'Appx 1. Ref Rates'!$E60)</f>
        <v>0</v>
      </c>
      <c r="Y1494" s="413">
        <f>Y718*(1-'Appx 1. Ref Rates'!$E60)</f>
        <v>0</v>
      </c>
      <c r="Z1494" s="413">
        <f>Z718*(1-'Appx 1. Ref Rates'!$E60)</f>
        <v>0</v>
      </c>
      <c r="AA1494" s="413">
        <f>AA718*(1-'Appx 1. Ref Rates'!$E60)</f>
        <v>0</v>
      </c>
      <c r="AB1494" s="413">
        <f>AB718*(1-'Appx 1. Ref Rates'!$E60)</f>
        <v>0</v>
      </c>
      <c r="AC1494" s="400">
        <f t="shared" si="1030"/>
        <v>0</v>
      </c>
      <c r="AD1494" s="1198"/>
      <c r="AE1494" s="1199"/>
      <c r="AF1494" s="1200"/>
    </row>
    <row r="1495" spans="1:32" outlineLevel="1" x14ac:dyDescent="0.2">
      <c r="A1495" s="373">
        <v>168</v>
      </c>
      <c r="B1495" s="658"/>
      <c r="C1495" s="659"/>
      <c r="D1495" s="659"/>
      <c r="E1495" s="1100" t="str">
        <f>E719</f>
        <v>FI issued ABS and ABCP, high rated</v>
      </c>
      <c r="F1495" s="1237"/>
      <c r="G1495" s="1237"/>
      <c r="H1495" s="1237"/>
      <c r="I1495" s="1237"/>
      <c r="J1495" s="1237"/>
      <c r="K1495" s="1237"/>
      <c r="L1495" s="1237"/>
      <c r="M1495" s="399">
        <f>SUBTOTAL(9,M1496:M1497)</f>
        <v>0</v>
      </c>
      <c r="N1495" s="402">
        <f t="shared" ref="N1495:AC1495" si="1031">SUBTOTAL(9,N1496:N1497)</f>
        <v>0</v>
      </c>
      <c r="O1495" s="406">
        <f t="shared" si="1031"/>
        <v>0</v>
      </c>
      <c r="P1495" s="406">
        <f t="shared" si="1031"/>
        <v>0</v>
      </c>
      <c r="Q1495" s="407">
        <f t="shared" si="1031"/>
        <v>0</v>
      </c>
      <c r="R1495" s="402">
        <f t="shared" si="1031"/>
        <v>0</v>
      </c>
      <c r="S1495" s="406">
        <f t="shared" si="1031"/>
        <v>0</v>
      </c>
      <c r="T1495" s="405">
        <f t="shared" si="1031"/>
        <v>0</v>
      </c>
      <c r="U1495" s="405">
        <f t="shared" si="1031"/>
        <v>0</v>
      </c>
      <c r="V1495" s="405">
        <f t="shared" si="1031"/>
        <v>0</v>
      </c>
      <c r="W1495" s="405">
        <f t="shared" si="1031"/>
        <v>0</v>
      </c>
      <c r="X1495" s="405">
        <f t="shared" si="1031"/>
        <v>0</v>
      </c>
      <c r="Y1495" s="405">
        <f t="shared" si="1031"/>
        <v>0</v>
      </c>
      <c r="Z1495" s="405">
        <f t="shared" si="1031"/>
        <v>0</v>
      </c>
      <c r="AA1495" s="405">
        <f t="shared" si="1031"/>
        <v>0</v>
      </c>
      <c r="AB1495" s="403">
        <f t="shared" si="1031"/>
        <v>0</v>
      </c>
      <c r="AC1495" s="399">
        <f t="shared" si="1031"/>
        <v>0</v>
      </c>
      <c r="AD1495" s="1198"/>
      <c r="AE1495" s="1199"/>
      <c r="AF1495" s="1200"/>
    </row>
    <row r="1496" spans="1:32" ht="15" customHeight="1" outlineLevel="1" x14ac:dyDescent="0.2">
      <c r="A1496" s="373">
        <v>169</v>
      </c>
      <c r="B1496" s="658"/>
      <c r="C1496" s="659"/>
      <c r="D1496" s="659"/>
      <c r="E1496" s="659"/>
      <c r="F1496" s="1106" t="str">
        <f t="shared" ref="F1496:F1497" si="1032">F720</f>
        <v>FI issued ABS, high rated</v>
      </c>
      <c r="G1496" s="1226"/>
      <c r="H1496" s="1226"/>
      <c r="I1496" s="1226"/>
      <c r="J1496" s="1226"/>
      <c r="K1496" s="1226"/>
      <c r="L1496" s="1226"/>
      <c r="M1496" s="400">
        <f t="shared" ref="M1496:M1497" si="1033">M720</f>
        <v>0</v>
      </c>
      <c r="N1496" s="411">
        <f>M1496*(1-'Appx 1. Ref Rates'!$E62)+N720*(1-'Appx 1. Ref Rates'!$E62)</f>
        <v>0</v>
      </c>
      <c r="O1496" s="414">
        <f>O720*(1-'Appx 1. Ref Rates'!$E62)</f>
        <v>0</v>
      </c>
      <c r="P1496" s="414">
        <f>P720*(1-'Appx 1. Ref Rates'!$E62)</f>
        <v>0</v>
      </c>
      <c r="Q1496" s="415">
        <f>Q720*(1-'Appx 1. Ref Rates'!$E62)</f>
        <v>0</v>
      </c>
      <c r="R1496" s="411">
        <f>R720*(1-'Appx 1. Ref Rates'!$E62)</f>
        <v>0</v>
      </c>
      <c r="S1496" s="413">
        <f>S720*(1-'Appx 1. Ref Rates'!$E62)</f>
        <v>0</v>
      </c>
      <c r="T1496" s="413">
        <f>T720*(1-'Appx 1. Ref Rates'!$E62)</f>
        <v>0</v>
      </c>
      <c r="U1496" s="413">
        <f>U720*(1-'Appx 1. Ref Rates'!$E62)</f>
        <v>0</v>
      </c>
      <c r="V1496" s="413">
        <f>V720*(1-'Appx 1. Ref Rates'!$E62)</f>
        <v>0</v>
      </c>
      <c r="W1496" s="413">
        <f>W720*(1-'Appx 1. Ref Rates'!$E62)</f>
        <v>0</v>
      </c>
      <c r="X1496" s="414">
        <f>X720*(1-'Appx 1. Ref Rates'!$E62)</f>
        <v>0</v>
      </c>
      <c r="Y1496" s="413">
        <f>Y720*(1-'Appx 1. Ref Rates'!$E62)</f>
        <v>0</v>
      </c>
      <c r="Z1496" s="413">
        <f>Z720*(1-'Appx 1. Ref Rates'!$E62)</f>
        <v>0</v>
      </c>
      <c r="AA1496" s="413">
        <f>AA720*(1-'Appx 1. Ref Rates'!$E62)</f>
        <v>0</v>
      </c>
      <c r="AB1496" s="413">
        <f>AB720*(1-'Appx 1. Ref Rates'!$E62)</f>
        <v>0</v>
      </c>
      <c r="AC1496" s="400">
        <f t="shared" ref="AC1496:AC1497" si="1034">AC720</f>
        <v>0</v>
      </c>
      <c r="AD1496" s="1198"/>
      <c r="AE1496" s="1199"/>
      <c r="AF1496" s="1200"/>
    </row>
    <row r="1497" spans="1:32" ht="15" customHeight="1" outlineLevel="1" x14ac:dyDescent="0.2">
      <c r="A1497" s="373">
        <v>170</v>
      </c>
      <c r="B1497" s="658"/>
      <c r="C1497" s="659"/>
      <c r="D1497" s="659"/>
      <c r="E1497" s="659"/>
      <c r="F1497" s="1106" t="str">
        <f t="shared" si="1032"/>
        <v>FI issued ABCP, high rated</v>
      </c>
      <c r="G1497" s="1226"/>
      <c r="H1497" s="1226"/>
      <c r="I1497" s="1226"/>
      <c r="J1497" s="1226"/>
      <c r="K1497" s="1226"/>
      <c r="L1497" s="1226"/>
      <c r="M1497" s="400">
        <f t="shared" si="1033"/>
        <v>0</v>
      </c>
      <c r="N1497" s="411">
        <f>M1497*(1-'Appx 1. Ref Rates'!$E63)+N721*(1-'Appx 1. Ref Rates'!$E63)</f>
        <v>0</v>
      </c>
      <c r="O1497" s="414">
        <f>O721*(1-'Appx 1. Ref Rates'!$E63)</f>
        <v>0</v>
      </c>
      <c r="P1497" s="414">
        <f>P721*(1-'Appx 1. Ref Rates'!$E63)</f>
        <v>0</v>
      </c>
      <c r="Q1497" s="415">
        <f>Q721*(1-'Appx 1. Ref Rates'!$E63)</f>
        <v>0</v>
      </c>
      <c r="R1497" s="411">
        <f>R721*(1-'Appx 1. Ref Rates'!$E63)</f>
        <v>0</v>
      </c>
      <c r="S1497" s="413">
        <f>S721*(1-'Appx 1. Ref Rates'!$E63)</f>
        <v>0</v>
      </c>
      <c r="T1497" s="413">
        <f>T721*(1-'Appx 1. Ref Rates'!$E63)</f>
        <v>0</v>
      </c>
      <c r="U1497" s="413">
        <f>U721*(1-'Appx 1. Ref Rates'!$E63)</f>
        <v>0</v>
      </c>
      <c r="V1497" s="413">
        <f>V721*(1-'Appx 1. Ref Rates'!$E63)</f>
        <v>0</v>
      </c>
      <c r="W1497" s="413">
        <f>W721*(1-'Appx 1. Ref Rates'!$E63)</f>
        <v>0</v>
      </c>
      <c r="X1497" s="414">
        <f>X721*(1-'Appx 1. Ref Rates'!$E63)</f>
        <v>0</v>
      </c>
      <c r="Y1497" s="413">
        <f>Y721*(1-'Appx 1. Ref Rates'!$E63)</f>
        <v>0</v>
      </c>
      <c r="Z1497" s="413">
        <f>Z721*(1-'Appx 1. Ref Rates'!$E63)</f>
        <v>0</v>
      </c>
      <c r="AA1497" s="413">
        <f>AA721*(1-'Appx 1. Ref Rates'!$E63)</f>
        <v>0</v>
      </c>
      <c r="AB1497" s="413">
        <f>AB721*(1-'Appx 1. Ref Rates'!$E63)</f>
        <v>0</v>
      </c>
      <c r="AC1497" s="400">
        <f t="shared" si="1034"/>
        <v>0</v>
      </c>
      <c r="AD1497" s="1198"/>
      <c r="AE1497" s="1199"/>
      <c r="AF1497" s="1200"/>
    </row>
    <row r="1498" spans="1:32" outlineLevel="1" x14ac:dyDescent="0.2">
      <c r="A1498" s="373">
        <v>171</v>
      </c>
      <c r="B1498" s="658"/>
      <c r="C1498" s="659"/>
      <c r="D1498" s="659"/>
      <c r="E1498" s="1100" t="str">
        <f>E722</f>
        <v>Non-FI issued ABS and ABCP, medium rated</v>
      </c>
      <c r="F1498" s="1237"/>
      <c r="G1498" s="1237"/>
      <c r="H1498" s="1237"/>
      <c r="I1498" s="1237"/>
      <c r="J1498" s="1237"/>
      <c r="K1498" s="1237"/>
      <c r="L1498" s="1237"/>
      <c r="M1498" s="399">
        <f>SUBTOTAL(9,M1499:M1500)</f>
        <v>0</v>
      </c>
      <c r="N1498" s="402">
        <f t="shared" ref="N1498:AC1498" si="1035">SUBTOTAL(9,N1499:N1500)</f>
        <v>0</v>
      </c>
      <c r="O1498" s="406">
        <f t="shared" si="1035"/>
        <v>0</v>
      </c>
      <c r="P1498" s="406">
        <f t="shared" si="1035"/>
        <v>0</v>
      </c>
      <c r="Q1498" s="407">
        <f t="shared" si="1035"/>
        <v>0</v>
      </c>
      <c r="R1498" s="402">
        <f t="shared" si="1035"/>
        <v>0</v>
      </c>
      <c r="S1498" s="406">
        <f t="shared" si="1035"/>
        <v>0</v>
      </c>
      <c r="T1498" s="405">
        <f t="shared" si="1035"/>
        <v>0</v>
      </c>
      <c r="U1498" s="405">
        <f t="shared" si="1035"/>
        <v>0</v>
      </c>
      <c r="V1498" s="405">
        <f t="shared" si="1035"/>
        <v>0</v>
      </c>
      <c r="W1498" s="405">
        <f t="shared" si="1035"/>
        <v>0</v>
      </c>
      <c r="X1498" s="405">
        <f t="shared" si="1035"/>
        <v>0</v>
      </c>
      <c r="Y1498" s="405">
        <f t="shared" si="1035"/>
        <v>0</v>
      </c>
      <c r="Z1498" s="405">
        <f t="shared" si="1035"/>
        <v>0</v>
      </c>
      <c r="AA1498" s="405">
        <f t="shared" si="1035"/>
        <v>0</v>
      </c>
      <c r="AB1498" s="403">
        <f t="shared" si="1035"/>
        <v>0</v>
      </c>
      <c r="AC1498" s="399">
        <f t="shared" si="1035"/>
        <v>0</v>
      </c>
      <c r="AD1498" s="1198"/>
      <c r="AE1498" s="1199"/>
      <c r="AF1498" s="1200"/>
    </row>
    <row r="1499" spans="1:32" ht="15" customHeight="1" outlineLevel="1" x14ac:dyDescent="0.2">
      <c r="A1499" s="373">
        <v>172</v>
      </c>
      <c r="B1499" s="658"/>
      <c r="C1499" s="659"/>
      <c r="D1499" s="659"/>
      <c r="E1499" s="659"/>
      <c r="F1499" s="1106" t="str">
        <f t="shared" ref="F1499:F1500" si="1036">F723</f>
        <v>Non-FI issued ABS, medium rated</v>
      </c>
      <c r="G1499" s="1226"/>
      <c r="H1499" s="1226"/>
      <c r="I1499" s="1226"/>
      <c r="J1499" s="1226"/>
      <c r="K1499" s="1226"/>
      <c r="L1499" s="1226"/>
      <c r="M1499" s="400">
        <f t="shared" ref="M1499:M1500" si="1037">M723</f>
        <v>0</v>
      </c>
      <c r="N1499" s="411">
        <f>M1499*(1-'Appx 1. Ref Rates'!$E65)+N723*(1-'Appx 1. Ref Rates'!$E65)</f>
        <v>0</v>
      </c>
      <c r="O1499" s="414">
        <f>O723*(1-'Appx 1. Ref Rates'!$E65)</f>
        <v>0</v>
      </c>
      <c r="P1499" s="414">
        <f>P723*(1-'Appx 1. Ref Rates'!$E65)</f>
        <v>0</v>
      </c>
      <c r="Q1499" s="415">
        <f>Q723*(1-'Appx 1. Ref Rates'!$E65)</f>
        <v>0</v>
      </c>
      <c r="R1499" s="411">
        <f>R723*(1-'Appx 1. Ref Rates'!$E65)</f>
        <v>0</v>
      </c>
      <c r="S1499" s="413">
        <f>S723*(1-'Appx 1. Ref Rates'!$E65)</f>
        <v>0</v>
      </c>
      <c r="T1499" s="413">
        <f>T723*(1-'Appx 1. Ref Rates'!$E65)</f>
        <v>0</v>
      </c>
      <c r="U1499" s="413">
        <f>U723*(1-'Appx 1. Ref Rates'!$E65)</f>
        <v>0</v>
      </c>
      <c r="V1499" s="413">
        <f>V723*(1-'Appx 1. Ref Rates'!$E65)</f>
        <v>0</v>
      </c>
      <c r="W1499" s="413">
        <f>W723*(1-'Appx 1. Ref Rates'!$E65)</f>
        <v>0</v>
      </c>
      <c r="X1499" s="414">
        <f>X723*(1-'Appx 1. Ref Rates'!$E65)</f>
        <v>0</v>
      </c>
      <c r="Y1499" s="413">
        <f>Y723*(1-'Appx 1. Ref Rates'!$E65)</f>
        <v>0</v>
      </c>
      <c r="Z1499" s="413">
        <f>Z723*(1-'Appx 1. Ref Rates'!$E65)</f>
        <v>0</v>
      </c>
      <c r="AA1499" s="413">
        <f>AA723*(1-'Appx 1. Ref Rates'!$E65)</f>
        <v>0</v>
      </c>
      <c r="AB1499" s="413">
        <f>AB723*(1-'Appx 1. Ref Rates'!$E65)</f>
        <v>0</v>
      </c>
      <c r="AC1499" s="400">
        <f t="shared" ref="AC1499:AC1500" si="1038">AC723</f>
        <v>0</v>
      </c>
      <c r="AD1499" s="1198"/>
      <c r="AE1499" s="1199"/>
      <c r="AF1499" s="1200"/>
    </row>
    <row r="1500" spans="1:32" ht="15" customHeight="1" outlineLevel="1" x14ac:dyDescent="0.2">
      <c r="A1500" s="373">
        <v>173</v>
      </c>
      <c r="B1500" s="658"/>
      <c r="C1500" s="659"/>
      <c r="D1500" s="659"/>
      <c r="E1500" s="659"/>
      <c r="F1500" s="1106" t="str">
        <f t="shared" si="1036"/>
        <v>Non-FI issued ABCP, medium rated</v>
      </c>
      <c r="G1500" s="1226"/>
      <c r="H1500" s="1226"/>
      <c r="I1500" s="1226"/>
      <c r="J1500" s="1226"/>
      <c r="K1500" s="1226"/>
      <c r="L1500" s="1226"/>
      <c r="M1500" s="400">
        <f t="shared" si="1037"/>
        <v>0</v>
      </c>
      <c r="N1500" s="411">
        <f>M1500*(1-'Appx 1. Ref Rates'!$E66)+N724*(1-'Appx 1. Ref Rates'!$E66)</f>
        <v>0</v>
      </c>
      <c r="O1500" s="414">
        <f>O724*(1-'Appx 1. Ref Rates'!$E66)</f>
        <v>0</v>
      </c>
      <c r="P1500" s="414">
        <f>P724*(1-'Appx 1. Ref Rates'!$E66)</f>
        <v>0</v>
      </c>
      <c r="Q1500" s="415">
        <f>Q724*(1-'Appx 1. Ref Rates'!$E66)</f>
        <v>0</v>
      </c>
      <c r="R1500" s="411">
        <f>R724*(1-'Appx 1. Ref Rates'!$E66)</f>
        <v>0</v>
      </c>
      <c r="S1500" s="413">
        <f>S724*(1-'Appx 1. Ref Rates'!$E66)</f>
        <v>0</v>
      </c>
      <c r="T1500" s="413">
        <f>T724*(1-'Appx 1. Ref Rates'!$E66)</f>
        <v>0</v>
      </c>
      <c r="U1500" s="413">
        <f>U724*(1-'Appx 1. Ref Rates'!$E66)</f>
        <v>0</v>
      </c>
      <c r="V1500" s="413">
        <f>V724*(1-'Appx 1. Ref Rates'!$E66)</f>
        <v>0</v>
      </c>
      <c r="W1500" s="413">
        <f>W724*(1-'Appx 1. Ref Rates'!$E66)</f>
        <v>0</v>
      </c>
      <c r="X1500" s="414">
        <f>X724*(1-'Appx 1. Ref Rates'!$E66)</f>
        <v>0</v>
      </c>
      <c r="Y1500" s="413">
        <f>Y724*(1-'Appx 1. Ref Rates'!$E66)</f>
        <v>0</v>
      </c>
      <c r="Z1500" s="413">
        <f>Z724*(1-'Appx 1. Ref Rates'!$E66)</f>
        <v>0</v>
      </c>
      <c r="AA1500" s="413">
        <f>AA724*(1-'Appx 1. Ref Rates'!$E66)</f>
        <v>0</v>
      </c>
      <c r="AB1500" s="413">
        <f>AB724*(1-'Appx 1. Ref Rates'!$E66)</f>
        <v>0</v>
      </c>
      <c r="AC1500" s="400">
        <f t="shared" si="1038"/>
        <v>0</v>
      </c>
      <c r="AD1500" s="1198"/>
      <c r="AE1500" s="1199"/>
      <c r="AF1500" s="1200"/>
    </row>
    <row r="1501" spans="1:32" outlineLevel="1" x14ac:dyDescent="0.2">
      <c r="A1501" s="373">
        <v>174</v>
      </c>
      <c r="B1501" s="658"/>
      <c r="C1501" s="659"/>
      <c r="D1501" s="659"/>
      <c r="E1501" s="1100" t="str">
        <f>E725</f>
        <v>FI issued ABS and ABCP, medium rated</v>
      </c>
      <c r="F1501" s="1237"/>
      <c r="G1501" s="1237"/>
      <c r="H1501" s="1237"/>
      <c r="I1501" s="1237"/>
      <c r="J1501" s="1237"/>
      <c r="K1501" s="1237"/>
      <c r="L1501" s="1237"/>
      <c r="M1501" s="399">
        <f>SUBTOTAL(9,M1502:M1503)</f>
        <v>0</v>
      </c>
      <c r="N1501" s="402">
        <f t="shared" ref="N1501:AC1501" si="1039">SUBTOTAL(9,N1502:N1503)</f>
        <v>0</v>
      </c>
      <c r="O1501" s="406">
        <f t="shared" si="1039"/>
        <v>0</v>
      </c>
      <c r="P1501" s="406">
        <f t="shared" si="1039"/>
        <v>0</v>
      </c>
      <c r="Q1501" s="407">
        <f t="shared" si="1039"/>
        <v>0</v>
      </c>
      <c r="R1501" s="402">
        <f t="shared" si="1039"/>
        <v>0</v>
      </c>
      <c r="S1501" s="406">
        <f t="shared" si="1039"/>
        <v>0</v>
      </c>
      <c r="T1501" s="405">
        <f t="shared" si="1039"/>
        <v>0</v>
      </c>
      <c r="U1501" s="405">
        <f t="shared" si="1039"/>
        <v>0</v>
      </c>
      <c r="V1501" s="405">
        <f t="shared" si="1039"/>
        <v>0</v>
      </c>
      <c r="W1501" s="405">
        <f t="shared" si="1039"/>
        <v>0</v>
      </c>
      <c r="X1501" s="405">
        <f t="shared" si="1039"/>
        <v>0</v>
      </c>
      <c r="Y1501" s="405">
        <f t="shared" si="1039"/>
        <v>0</v>
      </c>
      <c r="Z1501" s="405">
        <f t="shared" si="1039"/>
        <v>0</v>
      </c>
      <c r="AA1501" s="405">
        <f t="shared" si="1039"/>
        <v>0</v>
      </c>
      <c r="AB1501" s="403">
        <f t="shared" si="1039"/>
        <v>0</v>
      </c>
      <c r="AC1501" s="399">
        <f t="shared" si="1039"/>
        <v>0</v>
      </c>
      <c r="AD1501" s="1198"/>
      <c r="AE1501" s="1199"/>
      <c r="AF1501" s="1200"/>
    </row>
    <row r="1502" spans="1:32" ht="15" customHeight="1" outlineLevel="1" x14ac:dyDescent="0.2">
      <c r="A1502" s="373">
        <v>175</v>
      </c>
      <c r="B1502" s="658"/>
      <c r="C1502" s="659"/>
      <c r="D1502" s="659"/>
      <c r="E1502" s="659"/>
      <c r="F1502" s="1106" t="str">
        <f t="shared" ref="F1502:F1503" si="1040">F726</f>
        <v>FI issued ABS, medium rated</v>
      </c>
      <c r="G1502" s="1226"/>
      <c r="H1502" s="1226"/>
      <c r="I1502" s="1226"/>
      <c r="J1502" s="1226"/>
      <c r="K1502" s="1226"/>
      <c r="L1502" s="1226"/>
      <c r="M1502" s="400">
        <f t="shared" ref="M1502:M1503" si="1041">M726</f>
        <v>0</v>
      </c>
      <c r="N1502" s="411">
        <f>M1502*(1-'Appx 1. Ref Rates'!$E68)+N726*(1-'Appx 1. Ref Rates'!$E68)</f>
        <v>0</v>
      </c>
      <c r="O1502" s="414">
        <f>O726*(1-'Appx 1. Ref Rates'!$E68)</f>
        <v>0</v>
      </c>
      <c r="P1502" s="414">
        <f>P726*(1-'Appx 1. Ref Rates'!$E68)</f>
        <v>0</v>
      </c>
      <c r="Q1502" s="415">
        <f>Q726*(1-'Appx 1. Ref Rates'!$E68)</f>
        <v>0</v>
      </c>
      <c r="R1502" s="411">
        <f>R726*(1-'Appx 1. Ref Rates'!$E68)</f>
        <v>0</v>
      </c>
      <c r="S1502" s="413">
        <f>S726*(1-'Appx 1. Ref Rates'!$E68)</f>
        <v>0</v>
      </c>
      <c r="T1502" s="413">
        <f>T726*(1-'Appx 1. Ref Rates'!$E68)</f>
        <v>0</v>
      </c>
      <c r="U1502" s="413">
        <f>U726*(1-'Appx 1. Ref Rates'!$E68)</f>
        <v>0</v>
      </c>
      <c r="V1502" s="413">
        <f>V726*(1-'Appx 1. Ref Rates'!$E68)</f>
        <v>0</v>
      </c>
      <c r="W1502" s="413">
        <f>W726*(1-'Appx 1. Ref Rates'!$E68)</f>
        <v>0</v>
      </c>
      <c r="X1502" s="414">
        <f>X726*(1-'Appx 1. Ref Rates'!$E68)</f>
        <v>0</v>
      </c>
      <c r="Y1502" s="413">
        <f>Y726*(1-'Appx 1. Ref Rates'!$E68)</f>
        <v>0</v>
      </c>
      <c r="Z1502" s="413">
        <f>Z726*(1-'Appx 1. Ref Rates'!$E68)</f>
        <v>0</v>
      </c>
      <c r="AA1502" s="413">
        <f>AA726*(1-'Appx 1. Ref Rates'!$E68)</f>
        <v>0</v>
      </c>
      <c r="AB1502" s="413">
        <f>AB726*(1-'Appx 1. Ref Rates'!$E68)</f>
        <v>0</v>
      </c>
      <c r="AC1502" s="400">
        <f t="shared" ref="AC1502:AC1503" si="1042">AC726</f>
        <v>0</v>
      </c>
      <c r="AD1502" s="1198"/>
      <c r="AE1502" s="1199"/>
      <c r="AF1502" s="1200"/>
    </row>
    <row r="1503" spans="1:32" ht="15" customHeight="1" outlineLevel="1" x14ac:dyDescent="0.2">
      <c r="A1503" s="373">
        <v>176</v>
      </c>
      <c r="B1503" s="658"/>
      <c r="C1503" s="659"/>
      <c r="D1503" s="659"/>
      <c r="E1503" s="659"/>
      <c r="F1503" s="1106" t="str">
        <f t="shared" si="1040"/>
        <v>FI issued ABCP, medium rated</v>
      </c>
      <c r="G1503" s="1226"/>
      <c r="H1503" s="1226"/>
      <c r="I1503" s="1226"/>
      <c r="J1503" s="1226"/>
      <c r="K1503" s="1226"/>
      <c r="L1503" s="1226"/>
      <c r="M1503" s="400">
        <f t="shared" si="1041"/>
        <v>0</v>
      </c>
      <c r="N1503" s="411">
        <f>M1503*(1-'Appx 1. Ref Rates'!$E69)+N727*(1-'Appx 1. Ref Rates'!$E69)</f>
        <v>0</v>
      </c>
      <c r="O1503" s="414">
        <f>O727*(1-'Appx 1. Ref Rates'!$E69)</f>
        <v>0</v>
      </c>
      <c r="P1503" s="414">
        <f>P727*(1-'Appx 1. Ref Rates'!$E69)</f>
        <v>0</v>
      </c>
      <c r="Q1503" s="415">
        <f>Q727*(1-'Appx 1. Ref Rates'!$E69)</f>
        <v>0</v>
      </c>
      <c r="R1503" s="411">
        <f>R727*(1-'Appx 1. Ref Rates'!$E69)</f>
        <v>0</v>
      </c>
      <c r="S1503" s="413">
        <f>S727*(1-'Appx 1. Ref Rates'!$E69)</f>
        <v>0</v>
      </c>
      <c r="T1503" s="413">
        <f>T727*(1-'Appx 1. Ref Rates'!$E69)</f>
        <v>0</v>
      </c>
      <c r="U1503" s="413">
        <f>U727*(1-'Appx 1. Ref Rates'!$E69)</f>
        <v>0</v>
      </c>
      <c r="V1503" s="413">
        <f>V727*(1-'Appx 1. Ref Rates'!$E69)</f>
        <v>0</v>
      </c>
      <c r="W1503" s="413">
        <f>W727*(1-'Appx 1. Ref Rates'!$E69)</f>
        <v>0</v>
      </c>
      <c r="X1503" s="414">
        <f>X727*(1-'Appx 1. Ref Rates'!$E69)</f>
        <v>0</v>
      </c>
      <c r="Y1503" s="413">
        <f>Y727*(1-'Appx 1. Ref Rates'!$E69)</f>
        <v>0</v>
      </c>
      <c r="Z1503" s="413">
        <f>Z727*(1-'Appx 1. Ref Rates'!$E69)</f>
        <v>0</v>
      </c>
      <c r="AA1503" s="413">
        <f>AA727*(1-'Appx 1. Ref Rates'!$E69)</f>
        <v>0</v>
      </c>
      <c r="AB1503" s="413">
        <f>AB727*(1-'Appx 1. Ref Rates'!$E69)</f>
        <v>0</v>
      </c>
      <c r="AC1503" s="400">
        <f t="shared" si="1042"/>
        <v>0</v>
      </c>
      <c r="AD1503" s="1198"/>
      <c r="AE1503" s="1199"/>
      <c r="AF1503" s="1200"/>
    </row>
    <row r="1504" spans="1:32" outlineLevel="1" x14ac:dyDescent="0.2">
      <c r="A1504" s="373">
        <v>177</v>
      </c>
      <c r="B1504" s="658"/>
      <c r="C1504" s="659"/>
      <c r="D1504" s="659"/>
      <c r="E1504" s="1100" t="str">
        <f>E728</f>
        <v>Non-FI issued ABS and ABCP, low or not rated</v>
      </c>
      <c r="F1504" s="1237"/>
      <c r="G1504" s="1237"/>
      <c r="H1504" s="1237"/>
      <c r="I1504" s="1237"/>
      <c r="J1504" s="1237"/>
      <c r="K1504" s="1237"/>
      <c r="L1504" s="1237"/>
      <c r="M1504" s="399">
        <f>SUBTOTAL(9,M1505:M1506)</f>
        <v>0</v>
      </c>
      <c r="N1504" s="402">
        <f t="shared" ref="N1504:AC1504" si="1043">SUBTOTAL(9,N1505:N1506)</f>
        <v>0</v>
      </c>
      <c r="O1504" s="406">
        <f t="shared" si="1043"/>
        <v>0</v>
      </c>
      <c r="P1504" s="406">
        <f t="shared" si="1043"/>
        <v>0</v>
      </c>
      <c r="Q1504" s="407">
        <f t="shared" si="1043"/>
        <v>0</v>
      </c>
      <c r="R1504" s="402">
        <f t="shared" si="1043"/>
        <v>0</v>
      </c>
      <c r="S1504" s="406">
        <f t="shared" si="1043"/>
        <v>0</v>
      </c>
      <c r="T1504" s="405">
        <f t="shared" si="1043"/>
        <v>0</v>
      </c>
      <c r="U1504" s="405">
        <f t="shared" si="1043"/>
        <v>0</v>
      </c>
      <c r="V1504" s="405">
        <f t="shared" si="1043"/>
        <v>0</v>
      </c>
      <c r="W1504" s="405">
        <f t="shared" si="1043"/>
        <v>0</v>
      </c>
      <c r="X1504" s="405">
        <f t="shared" si="1043"/>
        <v>0</v>
      </c>
      <c r="Y1504" s="405">
        <f t="shared" si="1043"/>
        <v>0</v>
      </c>
      <c r="Z1504" s="405">
        <f t="shared" si="1043"/>
        <v>0</v>
      </c>
      <c r="AA1504" s="405">
        <f t="shared" si="1043"/>
        <v>0</v>
      </c>
      <c r="AB1504" s="403">
        <f t="shared" si="1043"/>
        <v>0</v>
      </c>
      <c r="AC1504" s="399">
        <f t="shared" si="1043"/>
        <v>0</v>
      </c>
      <c r="AD1504" s="1198"/>
      <c r="AE1504" s="1199"/>
      <c r="AF1504" s="1200"/>
    </row>
    <row r="1505" spans="1:32" ht="15" customHeight="1" outlineLevel="1" x14ac:dyDescent="0.2">
      <c r="A1505" s="373">
        <v>178</v>
      </c>
      <c r="B1505" s="658"/>
      <c r="C1505" s="659"/>
      <c r="D1505" s="659"/>
      <c r="E1505" s="659"/>
      <c r="F1505" s="1106" t="str">
        <f t="shared" ref="F1505:F1506" si="1044">F729</f>
        <v>Non-FI issued ABS, low or not rated</v>
      </c>
      <c r="G1505" s="1226"/>
      <c r="H1505" s="1226"/>
      <c r="I1505" s="1226"/>
      <c r="J1505" s="1226"/>
      <c r="K1505" s="1226"/>
      <c r="L1505" s="1226"/>
      <c r="M1505" s="400">
        <f t="shared" ref="M1505:M1506" si="1045">M729</f>
        <v>0</v>
      </c>
      <c r="N1505" s="411">
        <f>M1505*(1-'Appx 1. Ref Rates'!$E71)+N729*(1-'Appx 1. Ref Rates'!$E71)</f>
        <v>0</v>
      </c>
      <c r="O1505" s="414">
        <f>O729*(1-'Appx 1. Ref Rates'!$E71)</f>
        <v>0</v>
      </c>
      <c r="P1505" s="414">
        <f>P729*(1-'Appx 1. Ref Rates'!$E71)</f>
        <v>0</v>
      </c>
      <c r="Q1505" s="415">
        <f>Q729*(1-'Appx 1. Ref Rates'!$E71)</f>
        <v>0</v>
      </c>
      <c r="R1505" s="411">
        <f>R729*(1-'Appx 1. Ref Rates'!$E71)</f>
        <v>0</v>
      </c>
      <c r="S1505" s="413">
        <f>S729*(1-'Appx 1. Ref Rates'!$E71)</f>
        <v>0</v>
      </c>
      <c r="T1505" s="413">
        <f>T729*(1-'Appx 1. Ref Rates'!$E71)</f>
        <v>0</v>
      </c>
      <c r="U1505" s="413">
        <f>U729*(1-'Appx 1. Ref Rates'!$E71)</f>
        <v>0</v>
      </c>
      <c r="V1505" s="413">
        <f>V729*(1-'Appx 1. Ref Rates'!$E71)</f>
        <v>0</v>
      </c>
      <c r="W1505" s="413">
        <f>W729*(1-'Appx 1. Ref Rates'!$E71)</f>
        <v>0</v>
      </c>
      <c r="X1505" s="414">
        <f>X729*(1-'Appx 1. Ref Rates'!$E71)</f>
        <v>0</v>
      </c>
      <c r="Y1505" s="413">
        <f>Y729*(1-'Appx 1. Ref Rates'!$E71)</f>
        <v>0</v>
      </c>
      <c r="Z1505" s="413">
        <f>Z729*(1-'Appx 1. Ref Rates'!$E71)</f>
        <v>0</v>
      </c>
      <c r="AA1505" s="413">
        <f>AA729*(1-'Appx 1. Ref Rates'!$E71)</f>
        <v>0</v>
      </c>
      <c r="AB1505" s="413">
        <f>AB729*(1-'Appx 1. Ref Rates'!$E71)</f>
        <v>0</v>
      </c>
      <c r="AC1505" s="400">
        <f t="shared" ref="AC1505:AC1506" si="1046">AC729</f>
        <v>0</v>
      </c>
      <c r="AD1505" s="1198"/>
      <c r="AE1505" s="1199"/>
      <c r="AF1505" s="1200"/>
    </row>
    <row r="1506" spans="1:32" ht="15" customHeight="1" outlineLevel="1" x14ac:dyDescent="0.2">
      <c r="A1506" s="373">
        <v>179</v>
      </c>
      <c r="B1506" s="658"/>
      <c r="C1506" s="659"/>
      <c r="D1506" s="659"/>
      <c r="E1506" s="659"/>
      <c r="F1506" s="1106" t="str">
        <f t="shared" si="1044"/>
        <v>Non-FI issued ABCP, low or not rated</v>
      </c>
      <c r="G1506" s="1226"/>
      <c r="H1506" s="1226"/>
      <c r="I1506" s="1226"/>
      <c r="J1506" s="1226"/>
      <c r="K1506" s="1226"/>
      <c r="L1506" s="1226"/>
      <c r="M1506" s="400">
        <f t="shared" si="1045"/>
        <v>0</v>
      </c>
      <c r="N1506" s="411">
        <f>M1506*(1-'Appx 1. Ref Rates'!$E72)+N730*(1-'Appx 1. Ref Rates'!$E72)</f>
        <v>0</v>
      </c>
      <c r="O1506" s="414">
        <f>O730*(1-'Appx 1. Ref Rates'!$E72)</f>
        <v>0</v>
      </c>
      <c r="P1506" s="414">
        <f>P730*(1-'Appx 1. Ref Rates'!$E72)</f>
        <v>0</v>
      </c>
      <c r="Q1506" s="415">
        <f>Q730*(1-'Appx 1. Ref Rates'!$E72)</f>
        <v>0</v>
      </c>
      <c r="R1506" s="411">
        <f>R730*(1-'Appx 1. Ref Rates'!$E72)</f>
        <v>0</v>
      </c>
      <c r="S1506" s="413">
        <f>S730*(1-'Appx 1. Ref Rates'!$E72)</f>
        <v>0</v>
      </c>
      <c r="T1506" s="413">
        <f>T730*(1-'Appx 1. Ref Rates'!$E72)</f>
        <v>0</v>
      </c>
      <c r="U1506" s="413">
        <f>U730*(1-'Appx 1. Ref Rates'!$E72)</f>
        <v>0</v>
      </c>
      <c r="V1506" s="413">
        <f>V730*(1-'Appx 1. Ref Rates'!$E72)</f>
        <v>0</v>
      </c>
      <c r="W1506" s="413">
        <f>W730*(1-'Appx 1. Ref Rates'!$E72)</f>
        <v>0</v>
      </c>
      <c r="X1506" s="414">
        <f>X730*(1-'Appx 1. Ref Rates'!$E72)</f>
        <v>0</v>
      </c>
      <c r="Y1506" s="413">
        <f>Y730*(1-'Appx 1. Ref Rates'!$E72)</f>
        <v>0</v>
      </c>
      <c r="Z1506" s="413">
        <f>Z730*(1-'Appx 1. Ref Rates'!$E72)</f>
        <v>0</v>
      </c>
      <c r="AA1506" s="413">
        <f>AA730*(1-'Appx 1. Ref Rates'!$E72)</f>
        <v>0</v>
      </c>
      <c r="AB1506" s="413">
        <f>AB730*(1-'Appx 1. Ref Rates'!$E72)</f>
        <v>0</v>
      </c>
      <c r="AC1506" s="400">
        <f t="shared" si="1046"/>
        <v>0</v>
      </c>
      <c r="AD1506" s="1198"/>
      <c r="AE1506" s="1199"/>
      <c r="AF1506" s="1200"/>
    </row>
    <row r="1507" spans="1:32" ht="15.75" customHeight="1" outlineLevel="1" x14ac:dyDescent="0.2">
      <c r="A1507" s="373">
        <v>180</v>
      </c>
      <c r="B1507" s="658"/>
      <c r="C1507" s="659"/>
      <c r="D1507" s="659"/>
      <c r="E1507" s="1100" t="str">
        <f>E731</f>
        <v>FI issued ABS and ABCP, low or not rated</v>
      </c>
      <c r="F1507" s="1237"/>
      <c r="G1507" s="1237"/>
      <c r="H1507" s="1237"/>
      <c r="I1507" s="1237"/>
      <c r="J1507" s="1237"/>
      <c r="K1507" s="1237"/>
      <c r="L1507" s="1237"/>
      <c r="M1507" s="399">
        <f>SUBTOTAL(9,M1508:M1509)</f>
        <v>0</v>
      </c>
      <c r="N1507" s="402">
        <f t="shared" ref="N1507:AC1507" si="1047">SUBTOTAL(9,N1508:N1509)</f>
        <v>0</v>
      </c>
      <c r="O1507" s="406">
        <f t="shared" si="1047"/>
        <v>0</v>
      </c>
      <c r="P1507" s="406">
        <f t="shared" si="1047"/>
        <v>0</v>
      </c>
      <c r="Q1507" s="407">
        <f t="shared" si="1047"/>
        <v>0</v>
      </c>
      <c r="R1507" s="402">
        <f t="shared" si="1047"/>
        <v>0</v>
      </c>
      <c r="S1507" s="406">
        <f t="shared" si="1047"/>
        <v>0</v>
      </c>
      <c r="T1507" s="405">
        <f t="shared" si="1047"/>
        <v>0</v>
      </c>
      <c r="U1507" s="405">
        <f t="shared" si="1047"/>
        <v>0</v>
      </c>
      <c r="V1507" s="405">
        <f t="shared" si="1047"/>
        <v>0</v>
      </c>
      <c r="W1507" s="405">
        <f t="shared" si="1047"/>
        <v>0</v>
      </c>
      <c r="X1507" s="405">
        <f t="shared" si="1047"/>
        <v>0</v>
      </c>
      <c r="Y1507" s="405">
        <f t="shared" si="1047"/>
        <v>0</v>
      </c>
      <c r="Z1507" s="405">
        <f t="shared" si="1047"/>
        <v>0</v>
      </c>
      <c r="AA1507" s="405">
        <f t="shared" si="1047"/>
        <v>0</v>
      </c>
      <c r="AB1507" s="403">
        <f t="shared" si="1047"/>
        <v>0</v>
      </c>
      <c r="AC1507" s="399">
        <f t="shared" si="1047"/>
        <v>0</v>
      </c>
      <c r="AD1507" s="1198"/>
      <c r="AE1507" s="1199"/>
      <c r="AF1507" s="1200"/>
    </row>
    <row r="1508" spans="1:32" ht="15" customHeight="1" outlineLevel="1" x14ac:dyDescent="0.2">
      <c r="A1508" s="373">
        <v>181</v>
      </c>
      <c r="B1508" s="658"/>
      <c r="C1508" s="659"/>
      <c r="D1508" s="659"/>
      <c r="E1508" s="659"/>
      <c r="F1508" s="1106" t="str">
        <f t="shared" ref="F1508:F1516" si="1048">F732</f>
        <v>FI issued ABS, low or not rated</v>
      </c>
      <c r="G1508" s="1226"/>
      <c r="H1508" s="1226"/>
      <c r="I1508" s="1226"/>
      <c r="J1508" s="1226"/>
      <c r="K1508" s="1226"/>
      <c r="L1508" s="1226"/>
      <c r="M1508" s="400">
        <f t="shared" ref="M1508:M1509" si="1049">M732</f>
        <v>0</v>
      </c>
      <c r="N1508" s="411">
        <f>M1508*(1-'Appx 1. Ref Rates'!$E74)+N732*(1-'Appx 1. Ref Rates'!$E74)</f>
        <v>0</v>
      </c>
      <c r="O1508" s="414">
        <f>O732*(1-'Appx 1. Ref Rates'!$E74)</f>
        <v>0</v>
      </c>
      <c r="P1508" s="414">
        <f>P732*(1-'Appx 1. Ref Rates'!$E74)</f>
        <v>0</v>
      </c>
      <c r="Q1508" s="415">
        <f>Q732*(1-'Appx 1. Ref Rates'!$E74)</f>
        <v>0</v>
      </c>
      <c r="R1508" s="411">
        <f>R732*(1-'Appx 1. Ref Rates'!$E74)</f>
        <v>0</v>
      </c>
      <c r="S1508" s="413">
        <f>S732*(1-'Appx 1. Ref Rates'!$E74)</f>
        <v>0</v>
      </c>
      <c r="T1508" s="413">
        <f>T732*(1-'Appx 1. Ref Rates'!$E74)</f>
        <v>0</v>
      </c>
      <c r="U1508" s="413">
        <f>U732*(1-'Appx 1. Ref Rates'!$E74)</f>
        <v>0</v>
      </c>
      <c r="V1508" s="413">
        <f>V732*(1-'Appx 1. Ref Rates'!$E74)</f>
        <v>0</v>
      </c>
      <c r="W1508" s="413">
        <f>W732*(1-'Appx 1. Ref Rates'!$E74)</f>
        <v>0</v>
      </c>
      <c r="X1508" s="414">
        <f>X732*(1-'Appx 1. Ref Rates'!$E74)</f>
        <v>0</v>
      </c>
      <c r="Y1508" s="413">
        <f>Y732*(1-'Appx 1. Ref Rates'!$E74)</f>
        <v>0</v>
      </c>
      <c r="Z1508" s="413">
        <f>Z732*(1-'Appx 1. Ref Rates'!$E74)</f>
        <v>0</v>
      </c>
      <c r="AA1508" s="413">
        <f>AA732*(1-'Appx 1. Ref Rates'!$E74)</f>
        <v>0</v>
      </c>
      <c r="AB1508" s="413">
        <f>AB732*(1-'Appx 1. Ref Rates'!$E74)</f>
        <v>0</v>
      </c>
      <c r="AC1508" s="400">
        <f t="shared" ref="AC1508:AC1509" si="1050">AC732</f>
        <v>0</v>
      </c>
      <c r="AD1508" s="1198"/>
      <c r="AE1508" s="1199"/>
      <c r="AF1508" s="1200"/>
    </row>
    <row r="1509" spans="1:32" ht="15" customHeight="1" outlineLevel="1" x14ac:dyDescent="0.2">
      <c r="A1509" s="373">
        <v>182</v>
      </c>
      <c r="B1509" s="658"/>
      <c r="C1509" s="659"/>
      <c r="D1509" s="659"/>
      <c r="E1509" s="659"/>
      <c r="F1509" s="1106" t="str">
        <f t="shared" si="1048"/>
        <v>FI issued ABCP, low or not rated</v>
      </c>
      <c r="G1509" s="1226"/>
      <c r="H1509" s="1226"/>
      <c r="I1509" s="1226"/>
      <c r="J1509" s="1226"/>
      <c r="K1509" s="1226"/>
      <c r="L1509" s="1226"/>
      <c r="M1509" s="400">
        <f t="shared" si="1049"/>
        <v>0</v>
      </c>
      <c r="N1509" s="411">
        <f>M1509*(1-'Appx 1. Ref Rates'!$E75)+N733*(1-'Appx 1. Ref Rates'!$E75)</f>
        <v>0</v>
      </c>
      <c r="O1509" s="414">
        <f>O733*(1-'Appx 1. Ref Rates'!$E75)</f>
        <v>0</v>
      </c>
      <c r="P1509" s="414">
        <f>P733*(1-'Appx 1. Ref Rates'!$E75)</f>
        <v>0</v>
      </c>
      <c r="Q1509" s="415">
        <f>Q733*(1-'Appx 1. Ref Rates'!$E75)</f>
        <v>0</v>
      </c>
      <c r="R1509" s="411">
        <f>R733*(1-'Appx 1. Ref Rates'!$E75)</f>
        <v>0</v>
      </c>
      <c r="S1509" s="413">
        <f>S733*(1-'Appx 1. Ref Rates'!$E75)</f>
        <v>0</v>
      </c>
      <c r="T1509" s="413">
        <f>T733*(1-'Appx 1. Ref Rates'!$E75)</f>
        <v>0</v>
      </c>
      <c r="U1509" s="413">
        <f>U733*(1-'Appx 1. Ref Rates'!$E75)</f>
        <v>0</v>
      </c>
      <c r="V1509" s="413">
        <f>V733*(1-'Appx 1. Ref Rates'!$E75)</f>
        <v>0</v>
      </c>
      <c r="W1509" s="413">
        <f>W733*(1-'Appx 1. Ref Rates'!$E75)</f>
        <v>0</v>
      </c>
      <c r="X1509" s="414">
        <f>X733*(1-'Appx 1. Ref Rates'!$E75)</f>
        <v>0</v>
      </c>
      <c r="Y1509" s="413">
        <f>Y733*(1-'Appx 1. Ref Rates'!$E75)</f>
        <v>0</v>
      </c>
      <c r="Z1509" s="413">
        <f>Z733*(1-'Appx 1. Ref Rates'!$E75)</f>
        <v>0</v>
      </c>
      <c r="AA1509" s="413">
        <f>AA733*(1-'Appx 1. Ref Rates'!$E75)</f>
        <v>0</v>
      </c>
      <c r="AB1509" s="413">
        <f>AB733*(1-'Appx 1. Ref Rates'!$E75)</f>
        <v>0</v>
      </c>
      <c r="AC1509" s="400">
        <f t="shared" si="1050"/>
        <v>0</v>
      </c>
      <c r="AD1509" s="1201"/>
      <c r="AE1509" s="1202"/>
      <c r="AF1509" s="1203"/>
    </row>
    <row r="1510" spans="1:32" outlineLevel="1" x14ac:dyDescent="0.2">
      <c r="A1510" s="373">
        <v>183</v>
      </c>
      <c r="B1510" s="658"/>
      <c r="C1510" s="659"/>
      <c r="D1510" s="1103" t="str">
        <f>D734</f>
        <v>Equities</v>
      </c>
      <c r="E1510" s="1114"/>
      <c r="F1510" s="1114"/>
      <c r="G1510" s="1114"/>
      <c r="H1510" s="1114"/>
      <c r="I1510" s="1114"/>
      <c r="J1510" s="1114"/>
      <c r="K1510" s="1114"/>
      <c r="L1510" s="1114"/>
      <c r="M1510" s="399">
        <f>SUBTOTAL(9,M1511:M1513)</f>
        <v>0</v>
      </c>
      <c r="N1510" s="1205"/>
      <c r="O1510" s="1253"/>
      <c r="P1510" s="1397"/>
      <c r="Q1510" s="407">
        <f t="shared" ref="Q1510:AC1510" si="1051">SUBTOTAL(9,Q1511:Q1513)</f>
        <v>0</v>
      </c>
      <c r="R1510" s="402">
        <f t="shared" si="1051"/>
        <v>0</v>
      </c>
      <c r="S1510" s="406">
        <f t="shared" si="1051"/>
        <v>0</v>
      </c>
      <c r="T1510" s="405">
        <f t="shared" si="1051"/>
        <v>0</v>
      </c>
      <c r="U1510" s="405">
        <f t="shared" si="1051"/>
        <v>0</v>
      </c>
      <c r="V1510" s="405">
        <f t="shared" si="1051"/>
        <v>0</v>
      </c>
      <c r="W1510" s="405">
        <f t="shared" si="1051"/>
        <v>0</v>
      </c>
      <c r="X1510" s="405">
        <f t="shared" si="1051"/>
        <v>0</v>
      </c>
      <c r="Y1510" s="405">
        <f t="shared" si="1051"/>
        <v>0</v>
      </c>
      <c r="Z1510" s="405">
        <f t="shared" si="1051"/>
        <v>0</v>
      </c>
      <c r="AA1510" s="405">
        <f t="shared" si="1051"/>
        <v>0</v>
      </c>
      <c r="AB1510" s="403">
        <f t="shared" si="1051"/>
        <v>0</v>
      </c>
      <c r="AC1510" s="399">
        <f t="shared" si="1051"/>
        <v>0</v>
      </c>
      <c r="AD1510" s="936"/>
      <c r="AE1510" s="936"/>
      <c r="AF1510" s="937"/>
    </row>
    <row r="1511" spans="1:32" ht="15" customHeight="1" outlineLevel="1" x14ac:dyDescent="0.2">
      <c r="A1511" s="373">
        <v>184</v>
      </c>
      <c r="B1511" s="658"/>
      <c r="C1511" s="659"/>
      <c r="D1511" s="659"/>
      <c r="E1511" s="659"/>
      <c r="F1511" s="1106" t="str">
        <f t="shared" si="1048"/>
        <v>Eligible non-financial common equity shares</v>
      </c>
      <c r="G1511" s="1226"/>
      <c r="H1511" s="1226"/>
      <c r="I1511" s="1226"/>
      <c r="J1511" s="1226"/>
      <c r="K1511" s="1226"/>
      <c r="L1511" s="1226"/>
      <c r="M1511" s="400">
        <f t="shared" ref="M1511:M1513" si="1052">M735</f>
        <v>0</v>
      </c>
      <c r="N1511" s="1254"/>
      <c r="O1511" s="1254"/>
      <c r="P1511" s="1398"/>
      <c r="Q1511" s="415">
        <f>($M1511+SUM($N735:$Q735))*'Appx 1. Ref Rates'!$R$97</f>
        <v>0</v>
      </c>
      <c r="R1511" s="411">
        <f>R735*'Appx 1. Ref Rates'!$R$97</f>
        <v>0</v>
      </c>
      <c r="S1511" s="413">
        <f>S735*'Appx 1. Ref Rates'!$R$97</f>
        <v>0</v>
      </c>
      <c r="T1511" s="413">
        <f>T735*'Appx 1. Ref Rates'!$R$97</f>
        <v>0</v>
      </c>
      <c r="U1511" s="413">
        <f>U735*'Appx 1. Ref Rates'!$R$97</f>
        <v>0</v>
      </c>
      <c r="V1511" s="413">
        <f>V735*'Appx 1. Ref Rates'!$R$97</f>
        <v>0</v>
      </c>
      <c r="W1511" s="413">
        <f>W735*'Appx 1. Ref Rates'!$R$97</f>
        <v>0</v>
      </c>
      <c r="X1511" s="414">
        <f>X735*'Appx 1. Ref Rates'!$R$97</f>
        <v>0</v>
      </c>
      <c r="Y1511" s="413">
        <f>Y735*'Appx 1. Ref Rates'!$R$97</f>
        <v>0</v>
      </c>
      <c r="Z1511" s="413">
        <f>Z735*'Appx 1. Ref Rates'!$R$97</f>
        <v>0</v>
      </c>
      <c r="AA1511" s="413">
        <f>AA735*'Appx 1. Ref Rates'!$R$97</f>
        <v>0</v>
      </c>
      <c r="AB1511" s="413">
        <f>AB735*'Appx 1. Ref Rates'!$R$97</f>
        <v>0</v>
      </c>
      <c r="AC1511" s="400">
        <f t="shared" ref="AC1511:AC1513" si="1053">AC735</f>
        <v>0</v>
      </c>
      <c r="AD1511" s="957"/>
      <c r="AE1511" s="1196"/>
      <c r="AF1511" s="1197"/>
    </row>
    <row r="1512" spans="1:32" ht="15" customHeight="1" outlineLevel="1" x14ac:dyDescent="0.2">
      <c r="A1512" s="373">
        <v>185</v>
      </c>
      <c r="B1512" s="658"/>
      <c r="C1512" s="659"/>
      <c r="D1512" s="659"/>
      <c r="E1512" s="659"/>
      <c r="F1512" s="1106" t="str">
        <f t="shared" si="1048"/>
        <v>Eligible financial common equity</v>
      </c>
      <c r="G1512" s="1226"/>
      <c r="H1512" s="1226"/>
      <c r="I1512" s="1226"/>
      <c r="J1512" s="1226"/>
      <c r="K1512" s="1226"/>
      <c r="L1512" s="1226"/>
      <c r="M1512" s="400">
        <f t="shared" si="1052"/>
        <v>0</v>
      </c>
      <c r="N1512" s="1236"/>
      <c r="O1512" s="1254"/>
      <c r="P1512" s="1254"/>
      <c r="Q1512" s="1254"/>
      <c r="R1512" s="411">
        <f>($M1512+SUM($N736:$R736))*'Appx 1. Ref Rates'!$S$98</f>
        <v>0</v>
      </c>
      <c r="S1512" s="413">
        <f>(M1512+SUM($N736:$R736))*'Appx 1. Ref Rates'!$T$98+S736*('Appx 1. Ref Rates'!$S$98+'Appx 1. Ref Rates'!$T$98)</f>
        <v>0</v>
      </c>
      <c r="T1512" s="413">
        <f>($M1512+SUM($N736:$S736))*'Appx 1. Ref Rates'!$U$98+$T736*('Appx 1. Ref Rates'!$S$98+'Appx 1. Ref Rates'!$T$98+'Appx 1. Ref Rates'!$U$98)</f>
        <v>0</v>
      </c>
      <c r="U1512" s="413">
        <f>U736*('Appx 1. Ref Rates'!$S$98+'Appx 1. Ref Rates'!$T$98+'Appx 1. Ref Rates'!$U$98)</f>
        <v>0</v>
      </c>
      <c r="V1512" s="413">
        <f>V736*('Appx 1. Ref Rates'!$S$98+'Appx 1. Ref Rates'!$T$98+'Appx 1. Ref Rates'!$U$98)</f>
        <v>0</v>
      </c>
      <c r="W1512" s="413">
        <f>W736*('Appx 1. Ref Rates'!$S$98+'Appx 1. Ref Rates'!$T$98+'Appx 1. Ref Rates'!$U$98)</f>
        <v>0</v>
      </c>
      <c r="X1512" s="414">
        <f>X736*('Appx 1. Ref Rates'!$S$98+'Appx 1. Ref Rates'!$T$98+'Appx 1. Ref Rates'!$U$98)</f>
        <v>0</v>
      </c>
      <c r="Y1512" s="413">
        <f>Y736*('Appx 1. Ref Rates'!$S$98+'Appx 1. Ref Rates'!$T$98+'Appx 1. Ref Rates'!$U$98)</f>
        <v>0</v>
      </c>
      <c r="Z1512" s="413">
        <f>Z736*('Appx 1. Ref Rates'!$S$98+'Appx 1. Ref Rates'!$T$98+'Appx 1. Ref Rates'!$U$98)</f>
        <v>0</v>
      </c>
      <c r="AA1512" s="413">
        <f>AA736*('Appx 1. Ref Rates'!$S$98+'Appx 1. Ref Rates'!$T$98+'Appx 1. Ref Rates'!$U$98)</f>
        <v>0</v>
      </c>
      <c r="AB1512" s="413">
        <f>AB736*('Appx 1. Ref Rates'!$S$98+'Appx 1. Ref Rates'!$T$98+'Appx 1. Ref Rates'!$U$98)</f>
        <v>0</v>
      </c>
      <c r="AC1512" s="400">
        <f t="shared" si="1053"/>
        <v>0</v>
      </c>
      <c r="AD1512" s="1198"/>
      <c r="AE1512" s="1199"/>
      <c r="AF1512" s="1200"/>
    </row>
    <row r="1513" spans="1:32" ht="15" customHeight="1" outlineLevel="1" x14ac:dyDescent="0.2">
      <c r="A1513" s="373">
        <v>186</v>
      </c>
      <c r="B1513" s="658"/>
      <c r="C1513" s="659"/>
      <c r="D1513" s="659"/>
      <c r="E1513" s="659"/>
      <c r="F1513" s="1106" t="str">
        <f t="shared" si="1048"/>
        <v>Other equities</v>
      </c>
      <c r="G1513" s="1226"/>
      <c r="H1513" s="1226"/>
      <c r="I1513" s="1226"/>
      <c r="J1513" s="1226"/>
      <c r="K1513" s="1226"/>
      <c r="L1513" s="1226"/>
      <c r="M1513" s="400">
        <f t="shared" si="1052"/>
        <v>0</v>
      </c>
      <c r="N1513" s="1224"/>
      <c r="O1513" s="858"/>
      <c r="P1513" s="858"/>
      <c r="Q1513" s="858"/>
      <c r="R1513" s="858"/>
      <c r="S1513" s="858"/>
      <c r="T1513" s="858"/>
      <c r="U1513" s="858"/>
      <c r="V1513" s="858"/>
      <c r="W1513" s="858"/>
      <c r="X1513" s="858"/>
      <c r="Y1513" s="858"/>
      <c r="Z1513" s="858"/>
      <c r="AA1513" s="858"/>
      <c r="AB1513" s="1225"/>
      <c r="AC1513" s="400">
        <f t="shared" si="1053"/>
        <v>0</v>
      </c>
      <c r="AD1513" s="1201"/>
      <c r="AE1513" s="1202"/>
      <c r="AF1513" s="1203"/>
    </row>
    <row r="1514" spans="1:32" outlineLevel="1" x14ac:dyDescent="0.2">
      <c r="A1514" s="373">
        <v>187</v>
      </c>
      <c r="B1514" s="658"/>
      <c r="C1514" s="659"/>
      <c r="D1514" s="1103" t="str">
        <f>D738</f>
        <v>FI's own securities - Not eliminated</v>
      </c>
      <c r="E1514" s="1114"/>
      <c r="F1514" s="1114"/>
      <c r="G1514" s="1114"/>
      <c r="H1514" s="1114"/>
      <c r="I1514" s="1114"/>
      <c r="J1514" s="1114"/>
      <c r="K1514" s="1114"/>
      <c r="L1514" s="1114"/>
      <c r="M1514" s="399">
        <f>SUBTOTAL(9,M1515:M1516)</f>
        <v>0</v>
      </c>
      <c r="N1514" s="1367"/>
      <c r="O1514" s="1367"/>
      <c r="P1514" s="1367"/>
      <c r="Q1514" s="1367"/>
      <c r="R1514" s="1367"/>
      <c r="S1514" s="1367"/>
      <c r="T1514" s="1367"/>
      <c r="U1514" s="1367"/>
      <c r="V1514" s="1367"/>
      <c r="W1514" s="1367"/>
      <c r="X1514" s="1367"/>
      <c r="Y1514" s="1367"/>
      <c r="Z1514" s="1367"/>
      <c r="AA1514" s="1367"/>
      <c r="AB1514" s="1367"/>
      <c r="AC1514" s="1367"/>
      <c r="AD1514" s="1367"/>
      <c r="AE1514" s="1367"/>
      <c r="AF1514" s="1368"/>
    </row>
    <row r="1515" spans="1:32" ht="15" customHeight="1" outlineLevel="1" x14ac:dyDescent="0.2">
      <c r="A1515" s="373">
        <v>188</v>
      </c>
      <c r="B1515" s="658"/>
      <c r="C1515" s="659"/>
      <c r="D1515" s="659"/>
      <c r="E1515" s="659"/>
      <c r="F1515" s="1106" t="str">
        <f t="shared" si="1048"/>
        <v>FI's own debt not eliminated</v>
      </c>
      <c r="G1515" s="1226"/>
      <c r="H1515" s="1226"/>
      <c r="I1515" s="1226"/>
      <c r="J1515" s="1226"/>
      <c r="K1515" s="1226"/>
      <c r="L1515" s="1226"/>
      <c r="M1515" s="400">
        <f t="shared" ref="M1515:M1516" si="1054">M739</f>
        <v>0</v>
      </c>
      <c r="N1515" s="957"/>
      <c r="O1515" s="1196"/>
      <c r="P1515" s="1196"/>
      <c r="Q1515" s="1196"/>
      <c r="R1515" s="1196"/>
      <c r="S1515" s="1196"/>
      <c r="T1515" s="1196"/>
      <c r="U1515" s="1196"/>
      <c r="V1515" s="1196"/>
      <c r="W1515" s="1196"/>
      <c r="X1515" s="1196"/>
      <c r="Y1515" s="1196"/>
      <c r="Z1515" s="1196"/>
      <c r="AA1515" s="1196"/>
      <c r="AB1515" s="1196"/>
      <c r="AC1515" s="1196"/>
      <c r="AD1515" s="1196"/>
      <c r="AE1515" s="1196"/>
      <c r="AF1515" s="1197"/>
    </row>
    <row r="1516" spans="1:32" ht="15" customHeight="1" outlineLevel="1" x14ac:dyDescent="0.2">
      <c r="A1516" s="373">
        <v>189</v>
      </c>
      <c r="B1516" s="651"/>
      <c r="C1516" s="652"/>
      <c r="D1516" s="652"/>
      <c r="E1516" s="655"/>
      <c r="F1516" s="1106" t="str">
        <f t="shared" si="1048"/>
        <v>FI's own equity not eliminated</v>
      </c>
      <c r="G1516" s="1226"/>
      <c r="H1516" s="1226"/>
      <c r="I1516" s="1226"/>
      <c r="J1516" s="1226"/>
      <c r="K1516" s="1226"/>
      <c r="L1516" s="1226"/>
      <c r="M1516" s="400">
        <f t="shared" si="1054"/>
        <v>0</v>
      </c>
      <c r="N1516" s="1201"/>
      <c r="O1516" s="1202"/>
      <c r="P1516" s="1202"/>
      <c r="Q1516" s="1202"/>
      <c r="R1516" s="1202"/>
      <c r="S1516" s="1202"/>
      <c r="T1516" s="1202"/>
      <c r="U1516" s="1202"/>
      <c r="V1516" s="1202"/>
      <c r="W1516" s="1202"/>
      <c r="X1516" s="1202"/>
      <c r="Y1516" s="1202"/>
      <c r="Z1516" s="1202"/>
      <c r="AA1516" s="1202"/>
      <c r="AB1516" s="1202"/>
      <c r="AC1516" s="1202"/>
      <c r="AD1516" s="1202"/>
      <c r="AE1516" s="1202"/>
      <c r="AF1516" s="1203"/>
    </row>
    <row r="1517" spans="1:32" ht="7.5" hidden="1" customHeight="1" outlineLevel="1" x14ac:dyDescent="0.2">
      <c r="A1517" s="373"/>
      <c r="B1517" s="1357"/>
      <c r="C1517" s="1358"/>
      <c r="D1517" s="1358"/>
      <c r="E1517" s="1358"/>
      <c r="F1517" s="1358"/>
      <c r="G1517" s="1358"/>
      <c r="H1517" s="1358"/>
      <c r="I1517" s="1358"/>
      <c r="J1517" s="1358"/>
      <c r="K1517" s="1358"/>
      <c r="L1517" s="1358"/>
      <c r="M1517" s="1358"/>
      <c r="N1517" s="1358"/>
      <c r="O1517" s="1358"/>
      <c r="P1517" s="1358"/>
      <c r="Q1517" s="1358"/>
      <c r="R1517" s="1358"/>
      <c r="S1517" s="1358"/>
      <c r="T1517" s="1358"/>
      <c r="U1517" s="1358"/>
      <c r="V1517" s="1358"/>
      <c r="W1517" s="1358"/>
      <c r="X1517" s="1358"/>
      <c r="Y1517" s="1358"/>
      <c r="Z1517" s="1358"/>
      <c r="AA1517" s="1358"/>
      <c r="AB1517" s="1358"/>
      <c r="AC1517" s="1358"/>
      <c r="AD1517" s="1358"/>
      <c r="AE1517" s="1358"/>
      <c r="AF1517" s="1369"/>
    </row>
    <row r="1518" spans="1:32" ht="22.5" customHeight="1" outlineLevel="1" x14ac:dyDescent="0.2">
      <c r="A1518" s="373">
        <v>323</v>
      </c>
      <c r="B1518" s="991" t="str">
        <f>B742</f>
        <v>Cash flows/Outflows from collateral</v>
      </c>
      <c r="C1518" s="938"/>
      <c r="D1518" s="938"/>
      <c r="E1518" s="938"/>
      <c r="F1518" s="938"/>
      <c r="G1518" s="938"/>
      <c r="H1518" s="938"/>
      <c r="I1518" s="938"/>
      <c r="J1518" s="938"/>
      <c r="K1518" s="938"/>
      <c r="L1518" s="938"/>
      <c r="M1518" s="399">
        <f>SUBTOTAL(9,M1283:M1517)</f>
        <v>0</v>
      </c>
      <c r="N1518" s="402">
        <f t="shared" ref="N1518:AC1518" si="1055">SUBTOTAL(9,N1283:N1517)</f>
        <v>0</v>
      </c>
      <c r="O1518" s="406">
        <f t="shared" si="1055"/>
        <v>0</v>
      </c>
      <c r="P1518" s="406">
        <f t="shared" si="1055"/>
        <v>0</v>
      </c>
      <c r="Q1518" s="407">
        <f t="shared" si="1055"/>
        <v>0</v>
      </c>
      <c r="R1518" s="402">
        <f t="shared" si="1055"/>
        <v>0</v>
      </c>
      <c r="S1518" s="406">
        <f>SUBTOTAL(9,S1283:S1513)</f>
        <v>0</v>
      </c>
      <c r="T1518" s="405">
        <f t="shared" si="1055"/>
        <v>0</v>
      </c>
      <c r="U1518" s="405">
        <f t="shared" si="1055"/>
        <v>0</v>
      </c>
      <c r="V1518" s="405">
        <f t="shared" si="1055"/>
        <v>0</v>
      </c>
      <c r="W1518" s="405">
        <f t="shared" si="1055"/>
        <v>0</v>
      </c>
      <c r="X1518" s="405">
        <f t="shared" si="1055"/>
        <v>0</v>
      </c>
      <c r="Y1518" s="405">
        <f t="shared" si="1055"/>
        <v>0</v>
      </c>
      <c r="Z1518" s="405">
        <f t="shared" si="1055"/>
        <v>0</v>
      </c>
      <c r="AA1518" s="405">
        <f t="shared" si="1055"/>
        <v>0</v>
      </c>
      <c r="AB1518" s="403">
        <f t="shared" si="1055"/>
        <v>0</v>
      </c>
      <c r="AC1518" s="399">
        <f t="shared" si="1055"/>
        <v>0</v>
      </c>
      <c r="AD1518" s="938"/>
      <c r="AE1518" s="938"/>
      <c r="AF1518" s="939"/>
    </row>
    <row r="1519" spans="1:32" ht="7.5" customHeight="1" outlineLevel="1" x14ac:dyDescent="0.2">
      <c r="A1519" s="367"/>
      <c r="B1519" s="1356"/>
      <c r="C1519" s="1356"/>
      <c r="D1519" s="1356"/>
      <c r="E1519" s="1356"/>
      <c r="F1519" s="1356"/>
      <c r="G1519" s="1356"/>
      <c r="H1519" s="1356"/>
      <c r="I1519" s="1356"/>
      <c r="J1519" s="1356"/>
      <c r="K1519" s="1356"/>
      <c r="L1519" s="1356"/>
      <c r="M1519" s="1356"/>
      <c r="N1519" s="1356"/>
      <c r="O1519" s="1356"/>
      <c r="P1519" s="1356"/>
      <c r="Q1519" s="1356"/>
      <c r="R1519" s="1356"/>
      <c r="S1519" s="1356"/>
      <c r="T1519" s="1356"/>
      <c r="U1519" s="1356"/>
      <c r="V1519" s="1356"/>
      <c r="W1519" s="1356"/>
      <c r="X1519" s="1356"/>
      <c r="Y1519" s="1356"/>
      <c r="Z1519" s="1356"/>
      <c r="AA1519" s="1356"/>
      <c r="AB1519" s="1356"/>
      <c r="AC1519" s="1356"/>
      <c r="AD1519" s="1356"/>
      <c r="AE1519" s="1356"/>
      <c r="AF1519" s="1356"/>
    </row>
    <row r="1520" spans="1:32" ht="22.5" customHeight="1" outlineLevel="2" x14ac:dyDescent="0.2">
      <c r="A1520" s="373">
        <v>325</v>
      </c>
      <c r="B1520" s="991" t="str">
        <f>B744</f>
        <v>OFF BALANCE SHEET COMMITMENTS</v>
      </c>
      <c r="C1520" s="938"/>
      <c r="D1520" s="938"/>
      <c r="E1520" s="938"/>
      <c r="F1520" s="938"/>
      <c r="G1520" s="938"/>
      <c r="H1520" s="938"/>
      <c r="I1520" s="938"/>
      <c r="J1520" s="938"/>
      <c r="K1520" s="938"/>
      <c r="L1520" s="938"/>
      <c r="M1520" s="938"/>
      <c r="N1520" s="938"/>
      <c r="O1520" s="938"/>
      <c r="P1520" s="938"/>
      <c r="Q1520" s="938"/>
      <c r="R1520" s="938"/>
      <c r="S1520" s="938"/>
      <c r="T1520" s="938"/>
      <c r="U1520" s="938"/>
      <c r="V1520" s="938"/>
      <c r="W1520" s="938"/>
      <c r="X1520" s="938"/>
      <c r="Y1520" s="938"/>
      <c r="Z1520" s="938"/>
      <c r="AA1520" s="938"/>
      <c r="AB1520" s="938"/>
      <c r="AC1520" s="938"/>
      <c r="AD1520" s="938"/>
      <c r="AE1520" s="938"/>
      <c r="AF1520" s="939"/>
    </row>
    <row r="1521" spans="1:32" ht="15" customHeight="1" outlineLevel="1" x14ac:dyDescent="0.2">
      <c r="A1521" s="373">
        <v>188</v>
      </c>
      <c r="B1521" s="658"/>
      <c r="C1521" s="659"/>
      <c r="D1521" s="659"/>
      <c r="E1521" s="659"/>
      <c r="F1521" s="1106" t="str">
        <f t="shared" ref="F1521" si="1056">F745</f>
        <v>Funding guarantee to subs</v>
      </c>
      <c r="G1521" s="1226"/>
      <c r="H1521" s="1226"/>
      <c r="I1521" s="1226"/>
      <c r="J1521" s="1226"/>
      <c r="K1521" s="1226"/>
      <c r="L1521" s="1226"/>
      <c r="M1521" s="400">
        <f t="shared" ref="M1521" si="1057">M745</f>
        <v>0</v>
      </c>
      <c r="N1521" s="411">
        <f>M1521</f>
        <v>0</v>
      </c>
      <c r="O1521" s="1378"/>
      <c r="P1521" s="1379"/>
      <c r="Q1521" s="1379"/>
      <c r="R1521" s="1379"/>
      <c r="S1521" s="1379"/>
      <c r="T1521" s="1379"/>
      <c r="U1521" s="1379"/>
      <c r="V1521" s="1379"/>
      <c r="W1521" s="1379"/>
      <c r="X1521" s="1379"/>
      <c r="Y1521" s="1379"/>
      <c r="Z1521" s="1379"/>
      <c r="AA1521" s="1379"/>
      <c r="AB1521" s="1379"/>
      <c r="AC1521" s="400">
        <f t="shared" ref="AC1521" si="1058">M1521-SUM(N1521:AB1521)</f>
        <v>0</v>
      </c>
      <c r="AD1521" s="976"/>
      <c r="AE1521" s="977"/>
      <c r="AF1521" s="978"/>
    </row>
    <row r="1522" spans="1:32" ht="7.5" hidden="1" customHeight="1" outlineLevel="1" x14ac:dyDescent="0.2">
      <c r="A1522" s="373"/>
      <c r="B1522" s="1393"/>
      <c r="C1522" s="1394"/>
      <c r="D1522" s="1394"/>
      <c r="E1522" s="1394"/>
      <c r="F1522" s="1394"/>
      <c r="G1522" s="1394"/>
      <c r="H1522" s="1394"/>
      <c r="I1522" s="1394"/>
      <c r="J1522" s="1394"/>
      <c r="K1522" s="1394"/>
      <c r="L1522" s="1394"/>
      <c r="M1522" s="1394"/>
      <c r="N1522" s="1394"/>
      <c r="O1522" s="1394"/>
      <c r="P1522" s="1394"/>
      <c r="Q1522" s="1394"/>
      <c r="R1522" s="1394"/>
      <c r="S1522" s="1394"/>
      <c r="T1522" s="1394"/>
      <c r="U1522" s="1394"/>
      <c r="V1522" s="1394"/>
      <c r="W1522" s="1394"/>
      <c r="X1522" s="1394"/>
      <c r="Y1522" s="1394"/>
      <c r="Z1522" s="1394"/>
      <c r="AA1522" s="1394"/>
      <c r="AB1522" s="1394"/>
      <c r="AC1522" s="1394"/>
      <c r="AD1522" s="1394"/>
      <c r="AE1522" s="1394"/>
      <c r="AF1522" s="1395"/>
    </row>
    <row r="1523" spans="1:32" outlineLevel="1" x14ac:dyDescent="0.2">
      <c r="A1523" s="373">
        <v>187</v>
      </c>
      <c r="B1523" s="658"/>
      <c r="C1523" s="660"/>
      <c r="D1523" s="1103" t="str">
        <f>D747</f>
        <v>Credit facilities</v>
      </c>
      <c r="E1523" s="1114"/>
      <c r="F1523" s="1114"/>
      <c r="G1523" s="1114"/>
      <c r="H1523" s="1114"/>
      <c r="I1523" s="1114"/>
      <c r="J1523" s="1114"/>
      <c r="K1523" s="1114"/>
      <c r="L1523" s="1114"/>
      <c r="M1523" s="399">
        <f>SUBTOTAL(9,M1524:M1530)</f>
        <v>0</v>
      </c>
      <c r="N1523" s="1205"/>
      <c r="O1523" s="1253"/>
      <c r="P1523" s="1253"/>
      <c r="Q1523" s="1253"/>
      <c r="R1523" s="1253"/>
      <c r="S1523" s="1253"/>
      <c r="T1523" s="1253"/>
      <c r="U1523" s="1253"/>
      <c r="V1523" s="1253"/>
      <c r="W1523" s="1253"/>
      <c r="X1523" s="1253"/>
      <c r="Y1523" s="1253"/>
      <c r="Z1523" s="1253"/>
      <c r="AA1523" s="1253"/>
      <c r="AB1523" s="1253"/>
      <c r="AC1523" s="399">
        <f t="shared" ref="AC1523" si="1059">SUBTOTAL(9,AC1524:AC1530)</f>
        <v>0</v>
      </c>
      <c r="AD1523" s="634"/>
      <c r="AE1523" s="634"/>
      <c r="AF1523" s="635"/>
    </row>
    <row r="1524" spans="1:32" ht="15" customHeight="1" outlineLevel="1" x14ac:dyDescent="0.2">
      <c r="A1524" s="373">
        <v>188</v>
      </c>
      <c r="B1524" s="658"/>
      <c r="C1524" s="659"/>
      <c r="D1524" s="659"/>
      <c r="E1524" s="659"/>
      <c r="F1524" s="1106" t="str">
        <f t="shared" ref="F1524:F1546" si="1060">F748</f>
        <v>Uncommitted credit facility - Undrawn portion</v>
      </c>
      <c r="G1524" s="1226"/>
      <c r="H1524" s="1226"/>
      <c r="I1524" s="1226"/>
      <c r="J1524" s="1226"/>
      <c r="K1524" s="1226"/>
      <c r="L1524" s="1226"/>
      <c r="M1524" s="400">
        <f t="shared" ref="M1524:M1530" si="1061">M748</f>
        <v>0</v>
      </c>
      <c r="N1524" s="1254"/>
      <c r="O1524" s="1254"/>
      <c r="P1524" s="1254"/>
      <c r="Q1524" s="1254"/>
      <c r="R1524" s="1254"/>
      <c r="S1524" s="1254"/>
      <c r="T1524" s="1254"/>
      <c r="U1524" s="1254"/>
      <c r="V1524" s="1254"/>
      <c r="W1524" s="1254"/>
      <c r="X1524" s="1254"/>
      <c r="Y1524" s="1254"/>
      <c r="Z1524" s="1254"/>
      <c r="AA1524" s="1254"/>
      <c r="AB1524" s="1254"/>
      <c r="AC1524" s="400">
        <f t="shared" ref="AC1524:AC1546" si="1062">M1524-SUM(N1524:AB1524)</f>
        <v>0</v>
      </c>
      <c r="AD1524" s="957"/>
      <c r="AE1524" s="852"/>
      <c r="AF1524" s="853"/>
    </row>
    <row r="1525" spans="1:32" ht="27.75" customHeight="1" outlineLevel="1" x14ac:dyDescent="0.2">
      <c r="A1525" s="373">
        <v>189</v>
      </c>
      <c r="B1525" s="658"/>
      <c r="C1525" s="659"/>
      <c r="D1525" s="659"/>
      <c r="E1525" s="659"/>
      <c r="F1525" s="1106" t="str">
        <f t="shared" si="1060"/>
        <v>Committed credit facility - Undrawn portion ; retail &amp; small business</v>
      </c>
      <c r="G1525" s="1226"/>
      <c r="H1525" s="1226"/>
      <c r="I1525" s="1226"/>
      <c r="J1525" s="1226"/>
      <c r="K1525" s="1226"/>
      <c r="L1525" s="1226"/>
      <c r="M1525" s="400">
        <f t="shared" si="1061"/>
        <v>0</v>
      </c>
      <c r="N1525" s="1254"/>
      <c r="O1525" s="1254"/>
      <c r="P1525" s="1254"/>
      <c r="Q1525" s="1254"/>
      <c r="R1525" s="1254"/>
      <c r="S1525" s="1254"/>
      <c r="T1525" s="1254"/>
      <c r="U1525" s="1254"/>
      <c r="V1525" s="1254"/>
      <c r="W1525" s="1254"/>
      <c r="X1525" s="1254"/>
      <c r="Y1525" s="1254"/>
      <c r="Z1525" s="1254"/>
      <c r="AA1525" s="1254"/>
      <c r="AB1525" s="1254"/>
      <c r="AC1525" s="400">
        <f t="shared" si="1062"/>
        <v>0</v>
      </c>
      <c r="AD1525" s="854"/>
      <c r="AE1525" s="855"/>
      <c r="AF1525" s="856"/>
    </row>
    <row r="1526" spans="1:32" ht="27.75" customHeight="1" outlineLevel="1" x14ac:dyDescent="0.2">
      <c r="A1526" s="373">
        <v>189</v>
      </c>
      <c r="B1526" s="658"/>
      <c r="C1526" s="659"/>
      <c r="D1526" s="659"/>
      <c r="E1526" s="659"/>
      <c r="F1526" s="1106" t="str">
        <f t="shared" si="1060"/>
        <v>Committed credit facility - Undrawn portion ; heloc &amp; credit card</v>
      </c>
      <c r="G1526" s="1226"/>
      <c r="H1526" s="1226"/>
      <c r="I1526" s="1226"/>
      <c r="J1526" s="1226"/>
      <c r="K1526" s="1226"/>
      <c r="L1526" s="1226"/>
      <c r="M1526" s="400">
        <f t="shared" si="1061"/>
        <v>0</v>
      </c>
      <c r="N1526" s="1254"/>
      <c r="O1526" s="1254"/>
      <c r="P1526" s="1254"/>
      <c r="Q1526" s="1254"/>
      <c r="R1526" s="1254"/>
      <c r="S1526" s="1254"/>
      <c r="T1526" s="1254"/>
      <c r="U1526" s="1254"/>
      <c r="V1526" s="1254"/>
      <c r="W1526" s="1254"/>
      <c r="X1526" s="1254"/>
      <c r="Y1526" s="1254"/>
      <c r="Z1526" s="1254"/>
      <c r="AA1526" s="1254"/>
      <c r="AB1526" s="1254"/>
      <c r="AC1526" s="400">
        <f t="shared" si="1062"/>
        <v>0</v>
      </c>
      <c r="AD1526" s="854"/>
      <c r="AE1526" s="855"/>
      <c r="AF1526" s="856"/>
    </row>
    <row r="1527" spans="1:32" ht="15" customHeight="1" outlineLevel="1" x14ac:dyDescent="0.2">
      <c r="A1527" s="373">
        <v>189</v>
      </c>
      <c r="B1527" s="658"/>
      <c r="C1527" s="659"/>
      <c r="D1527" s="659"/>
      <c r="E1527" s="659"/>
      <c r="F1527" s="1106" t="str">
        <f t="shared" si="1060"/>
        <v>Committed credit facility - Undrawn portion ; FI</v>
      </c>
      <c r="G1527" s="1226"/>
      <c r="H1527" s="1226"/>
      <c r="I1527" s="1226"/>
      <c r="J1527" s="1226"/>
      <c r="K1527" s="1226"/>
      <c r="L1527" s="1226"/>
      <c r="M1527" s="400">
        <f t="shared" si="1061"/>
        <v>0</v>
      </c>
      <c r="N1527" s="1254"/>
      <c r="O1527" s="1254"/>
      <c r="P1527" s="1254"/>
      <c r="Q1527" s="1254"/>
      <c r="R1527" s="1254"/>
      <c r="S1527" s="1254"/>
      <c r="T1527" s="1254"/>
      <c r="U1527" s="1254"/>
      <c r="V1527" s="1254"/>
      <c r="W1527" s="1254"/>
      <c r="X1527" s="1254"/>
      <c r="Y1527" s="1254"/>
      <c r="Z1527" s="1254"/>
      <c r="AA1527" s="1254"/>
      <c r="AB1527" s="1254"/>
      <c r="AC1527" s="400">
        <f t="shared" si="1062"/>
        <v>0</v>
      </c>
      <c r="AD1527" s="854"/>
      <c r="AE1527" s="855"/>
      <c r="AF1527" s="856"/>
    </row>
    <row r="1528" spans="1:32" ht="27.75" customHeight="1" outlineLevel="1" x14ac:dyDescent="0.2">
      <c r="A1528" s="373">
        <v>189</v>
      </c>
      <c r="B1528" s="658"/>
      <c r="C1528" s="659"/>
      <c r="D1528" s="659"/>
      <c r="E1528" s="659"/>
      <c r="F1528" s="1106" t="str">
        <f t="shared" si="1060"/>
        <v>Committed credit facility - Undrawn portion ; non-FI corp, govt, PSE</v>
      </c>
      <c r="G1528" s="1226"/>
      <c r="H1528" s="1226"/>
      <c r="I1528" s="1226"/>
      <c r="J1528" s="1226"/>
      <c r="K1528" s="1226"/>
      <c r="L1528" s="1226"/>
      <c r="M1528" s="400">
        <f t="shared" si="1061"/>
        <v>0</v>
      </c>
      <c r="N1528" s="1254"/>
      <c r="O1528" s="1254"/>
      <c r="P1528" s="1254"/>
      <c r="Q1528" s="1254"/>
      <c r="R1528" s="1254"/>
      <c r="S1528" s="1254"/>
      <c r="T1528" s="1254"/>
      <c r="U1528" s="1254"/>
      <c r="V1528" s="1254"/>
      <c r="W1528" s="1254"/>
      <c r="X1528" s="1254"/>
      <c r="Y1528" s="1254"/>
      <c r="Z1528" s="1254"/>
      <c r="AA1528" s="1254"/>
      <c r="AB1528" s="1254"/>
      <c r="AC1528" s="400">
        <f t="shared" si="1062"/>
        <v>0</v>
      </c>
      <c r="AD1528" s="854"/>
      <c r="AE1528" s="855"/>
      <c r="AF1528" s="856"/>
    </row>
    <row r="1529" spans="1:32" ht="15" customHeight="1" outlineLevel="1" x14ac:dyDescent="0.2">
      <c r="A1529" s="373">
        <v>189</v>
      </c>
      <c r="B1529" s="658"/>
      <c r="C1529" s="659"/>
      <c r="D1529" s="659"/>
      <c r="E1529" s="659"/>
      <c r="F1529" s="1106" t="str">
        <f t="shared" si="1060"/>
        <v>Committed credit facility - Undrawn portion ; ABCP and VIEs</v>
      </c>
      <c r="G1529" s="1226"/>
      <c r="H1529" s="1226"/>
      <c r="I1529" s="1226"/>
      <c r="J1529" s="1226"/>
      <c r="K1529" s="1226"/>
      <c r="L1529" s="1226"/>
      <c r="M1529" s="400">
        <f t="shared" si="1061"/>
        <v>0</v>
      </c>
      <c r="N1529" s="1254"/>
      <c r="O1529" s="1254"/>
      <c r="P1529" s="1254"/>
      <c r="Q1529" s="1254"/>
      <c r="R1529" s="1254"/>
      <c r="S1529" s="1254"/>
      <c r="T1529" s="1254"/>
      <c r="U1529" s="1254"/>
      <c r="V1529" s="1254"/>
      <c r="W1529" s="1254"/>
      <c r="X1529" s="1254"/>
      <c r="Y1529" s="1254"/>
      <c r="Z1529" s="1254"/>
      <c r="AA1529" s="1254"/>
      <c r="AB1529" s="1254"/>
      <c r="AC1529" s="400">
        <f t="shared" si="1062"/>
        <v>0</v>
      </c>
      <c r="AD1529" s="854"/>
      <c r="AE1529" s="855"/>
      <c r="AF1529" s="856"/>
    </row>
    <row r="1530" spans="1:32" ht="15" customHeight="1" outlineLevel="1" x14ac:dyDescent="0.2">
      <c r="A1530" s="373">
        <v>189</v>
      </c>
      <c r="B1530" s="658"/>
      <c r="C1530" s="659"/>
      <c r="D1530" s="659"/>
      <c r="E1530" s="659"/>
      <c r="F1530" s="1106" t="str">
        <f t="shared" si="1060"/>
        <v>Committed credit facility - Undrawn portion ; other</v>
      </c>
      <c r="G1530" s="1226"/>
      <c r="H1530" s="1226"/>
      <c r="I1530" s="1226"/>
      <c r="J1530" s="1226"/>
      <c r="K1530" s="1226"/>
      <c r="L1530" s="1226"/>
      <c r="M1530" s="400">
        <f t="shared" si="1061"/>
        <v>0</v>
      </c>
      <c r="N1530" s="1254"/>
      <c r="O1530" s="1254"/>
      <c r="P1530" s="1254"/>
      <c r="Q1530" s="1254"/>
      <c r="R1530" s="1254"/>
      <c r="S1530" s="1254"/>
      <c r="T1530" s="1254"/>
      <c r="U1530" s="1254"/>
      <c r="V1530" s="1254"/>
      <c r="W1530" s="1254"/>
      <c r="X1530" s="1254"/>
      <c r="Y1530" s="1254"/>
      <c r="Z1530" s="1254"/>
      <c r="AA1530" s="1254"/>
      <c r="AB1530" s="1254"/>
      <c r="AC1530" s="400">
        <f t="shared" si="1062"/>
        <v>0</v>
      </c>
      <c r="AD1530" s="857"/>
      <c r="AE1530" s="858"/>
      <c r="AF1530" s="859"/>
    </row>
    <row r="1531" spans="1:32" outlineLevel="1" x14ac:dyDescent="0.2">
      <c r="A1531" s="373">
        <v>187</v>
      </c>
      <c r="B1531" s="658"/>
      <c r="C1531" s="659"/>
      <c r="D1531" s="1103" t="str">
        <f>D755</f>
        <v>Liquidity facilities undrawn</v>
      </c>
      <c r="E1531" s="1114"/>
      <c r="F1531" s="1114"/>
      <c r="G1531" s="1114"/>
      <c r="H1531" s="1114"/>
      <c r="I1531" s="1114"/>
      <c r="J1531" s="1114"/>
      <c r="K1531" s="1114"/>
      <c r="L1531" s="1114"/>
      <c r="M1531" s="399">
        <f>SUBTOTAL(9,M1532:M1538)</f>
        <v>0</v>
      </c>
      <c r="N1531" s="1254"/>
      <c r="O1531" s="1254"/>
      <c r="P1531" s="1254"/>
      <c r="Q1531" s="1254"/>
      <c r="R1531" s="1254"/>
      <c r="S1531" s="1254"/>
      <c r="T1531" s="1254"/>
      <c r="U1531" s="1254"/>
      <c r="V1531" s="1254"/>
      <c r="W1531" s="1254"/>
      <c r="X1531" s="1254"/>
      <c r="Y1531" s="1254"/>
      <c r="Z1531" s="1254"/>
      <c r="AA1531" s="1254"/>
      <c r="AB1531" s="1254"/>
      <c r="AC1531" s="399">
        <f t="shared" ref="AC1531" si="1063">SUBTOTAL(9,AC1532:AC1538)</f>
        <v>0</v>
      </c>
      <c r="AD1531" s="634"/>
      <c r="AE1531" s="634"/>
      <c r="AF1531" s="635"/>
    </row>
    <row r="1532" spans="1:32" ht="15" customHeight="1" outlineLevel="1" x14ac:dyDescent="0.2">
      <c r="A1532" s="373">
        <v>188</v>
      </c>
      <c r="B1532" s="658"/>
      <c r="C1532" s="659"/>
      <c r="D1532" s="659"/>
      <c r="E1532" s="659"/>
      <c r="F1532" s="1106" t="str">
        <f t="shared" si="1060"/>
        <v>Uncommitted credit facility - Undrawn portion</v>
      </c>
      <c r="G1532" s="1226"/>
      <c r="H1532" s="1226"/>
      <c r="I1532" s="1226"/>
      <c r="J1532" s="1226"/>
      <c r="K1532" s="1226"/>
      <c r="L1532" s="1226"/>
      <c r="M1532" s="400">
        <f t="shared" ref="M1532:M1538" si="1064">M756</f>
        <v>0</v>
      </c>
      <c r="N1532" s="1254"/>
      <c r="O1532" s="1254"/>
      <c r="P1532" s="1254"/>
      <c r="Q1532" s="1254"/>
      <c r="R1532" s="1254"/>
      <c r="S1532" s="1254"/>
      <c r="T1532" s="1254"/>
      <c r="U1532" s="1254"/>
      <c r="V1532" s="1254"/>
      <c r="W1532" s="1254"/>
      <c r="X1532" s="1254"/>
      <c r="Y1532" s="1254"/>
      <c r="Z1532" s="1254"/>
      <c r="AA1532" s="1254"/>
      <c r="AB1532" s="1254"/>
      <c r="AC1532" s="400">
        <f t="shared" si="1062"/>
        <v>0</v>
      </c>
      <c r="AD1532" s="957"/>
      <c r="AE1532" s="852"/>
      <c r="AF1532" s="853"/>
    </row>
    <row r="1533" spans="1:32" ht="27.75" customHeight="1" outlineLevel="1" x14ac:dyDescent="0.2">
      <c r="A1533" s="373">
        <v>189</v>
      </c>
      <c r="B1533" s="658"/>
      <c r="C1533" s="659"/>
      <c r="D1533" s="659"/>
      <c r="E1533" s="659"/>
      <c r="F1533" s="1106" t="str">
        <f t="shared" si="1060"/>
        <v>Committed credit facility - Undrawn portion ; retail &amp; small business</v>
      </c>
      <c r="G1533" s="1226"/>
      <c r="H1533" s="1226"/>
      <c r="I1533" s="1226"/>
      <c r="J1533" s="1226"/>
      <c r="K1533" s="1226"/>
      <c r="L1533" s="1226"/>
      <c r="M1533" s="400">
        <f t="shared" si="1064"/>
        <v>0</v>
      </c>
      <c r="N1533" s="1254"/>
      <c r="O1533" s="1254"/>
      <c r="P1533" s="1254"/>
      <c r="Q1533" s="1254"/>
      <c r="R1533" s="1254"/>
      <c r="S1533" s="1254"/>
      <c r="T1533" s="1254"/>
      <c r="U1533" s="1254"/>
      <c r="V1533" s="1254"/>
      <c r="W1533" s="1254"/>
      <c r="X1533" s="1254"/>
      <c r="Y1533" s="1254"/>
      <c r="Z1533" s="1254"/>
      <c r="AA1533" s="1254"/>
      <c r="AB1533" s="1254"/>
      <c r="AC1533" s="400">
        <f t="shared" si="1062"/>
        <v>0</v>
      </c>
      <c r="AD1533" s="854"/>
      <c r="AE1533" s="855"/>
      <c r="AF1533" s="856"/>
    </row>
    <row r="1534" spans="1:32" ht="27.75" customHeight="1" outlineLevel="1" x14ac:dyDescent="0.2">
      <c r="A1534" s="373">
        <v>189</v>
      </c>
      <c r="B1534" s="658"/>
      <c r="C1534" s="659"/>
      <c r="D1534" s="659"/>
      <c r="E1534" s="659"/>
      <c r="F1534" s="1106" t="str">
        <f t="shared" si="1060"/>
        <v>Committed credit facility - Undrawn portion ; heloc &amp; credit card</v>
      </c>
      <c r="G1534" s="1226"/>
      <c r="H1534" s="1226"/>
      <c r="I1534" s="1226"/>
      <c r="J1534" s="1226"/>
      <c r="K1534" s="1226"/>
      <c r="L1534" s="1226"/>
      <c r="M1534" s="400">
        <f t="shared" si="1064"/>
        <v>0</v>
      </c>
      <c r="N1534" s="1254"/>
      <c r="O1534" s="1254"/>
      <c r="P1534" s="1254"/>
      <c r="Q1534" s="1254"/>
      <c r="R1534" s="1254"/>
      <c r="S1534" s="1254"/>
      <c r="T1534" s="1254"/>
      <c r="U1534" s="1254"/>
      <c r="V1534" s="1254"/>
      <c r="W1534" s="1254"/>
      <c r="X1534" s="1254"/>
      <c r="Y1534" s="1254"/>
      <c r="Z1534" s="1254"/>
      <c r="AA1534" s="1254"/>
      <c r="AB1534" s="1254"/>
      <c r="AC1534" s="400">
        <f t="shared" si="1062"/>
        <v>0</v>
      </c>
      <c r="AD1534" s="854"/>
      <c r="AE1534" s="855"/>
      <c r="AF1534" s="856"/>
    </row>
    <row r="1535" spans="1:32" ht="15" customHeight="1" outlineLevel="1" x14ac:dyDescent="0.2">
      <c r="A1535" s="373">
        <v>189</v>
      </c>
      <c r="B1535" s="658"/>
      <c r="C1535" s="659"/>
      <c r="D1535" s="659"/>
      <c r="E1535" s="659"/>
      <c r="F1535" s="1106" t="str">
        <f t="shared" si="1060"/>
        <v>Committed credit facility - Undrawn portion ; FI</v>
      </c>
      <c r="G1535" s="1226"/>
      <c r="H1535" s="1226"/>
      <c r="I1535" s="1226"/>
      <c r="J1535" s="1226"/>
      <c r="K1535" s="1226"/>
      <c r="L1535" s="1226"/>
      <c r="M1535" s="400">
        <f t="shared" si="1064"/>
        <v>0</v>
      </c>
      <c r="N1535" s="1254"/>
      <c r="O1535" s="1254"/>
      <c r="P1535" s="1254"/>
      <c r="Q1535" s="1254"/>
      <c r="R1535" s="1254"/>
      <c r="S1535" s="1254"/>
      <c r="T1535" s="1254"/>
      <c r="U1535" s="1254"/>
      <c r="V1535" s="1254"/>
      <c r="W1535" s="1254"/>
      <c r="X1535" s="1254"/>
      <c r="Y1535" s="1254"/>
      <c r="Z1535" s="1254"/>
      <c r="AA1535" s="1254"/>
      <c r="AB1535" s="1254"/>
      <c r="AC1535" s="400">
        <f t="shared" si="1062"/>
        <v>0</v>
      </c>
      <c r="AD1535" s="854"/>
      <c r="AE1535" s="855"/>
      <c r="AF1535" s="856"/>
    </row>
    <row r="1536" spans="1:32" ht="27.75" customHeight="1" outlineLevel="1" x14ac:dyDescent="0.2">
      <c r="A1536" s="373">
        <v>189</v>
      </c>
      <c r="B1536" s="658"/>
      <c r="C1536" s="659"/>
      <c r="D1536" s="659"/>
      <c r="E1536" s="659"/>
      <c r="F1536" s="1106" t="str">
        <f t="shared" si="1060"/>
        <v>Committed credit facility - Undrawn portion ; non-FI corp, govt, PSE</v>
      </c>
      <c r="G1536" s="1226"/>
      <c r="H1536" s="1226"/>
      <c r="I1536" s="1226"/>
      <c r="J1536" s="1226"/>
      <c r="K1536" s="1226"/>
      <c r="L1536" s="1226"/>
      <c r="M1536" s="400">
        <f t="shared" si="1064"/>
        <v>0</v>
      </c>
      <c r="N1536" s="1254"/>
      <c r="O1536" s="1254"/>
      <c r="P1536" s="1254"/>
      <c r="Q1536" s="1254"/>
      <c r="R1536" s="1254"/>
      <c r="S1536" s="1254"/>
      <c r="T1536" s="1254"/>
      <c r="U1536" s="1254"/>
      <c r="V1536" s="1254"/>
      <c r="W1536" s="1254"/>
      <c r="X1536" s="1254"/>
      <c r="Y1536" s="1254"/>
      <c r="Z1536" s="1254"/>
      <c r="AA1536" s="1254"/>
      <c r="AB1536" s="1254"/>
      <c r="AC1536" s="400">
        <f t="shared" si="1062"/>
        <v>0</v>
      </c>
      <c r="AD1536" s="854"/>
      <c r="AE1536" s="855"/>
      <c r="AF1536" s="856"/>
    </row>
    <row r="1537" spans="1:32" ht="15" customHeight="1" outlineLevel="1" x14ac:dyDescent="0.2">
      <c r="A1537" s="373">
        <v>189</v>
      </c>
      <c r="B1537" s="658"/>
      <c r="C1537" s="659"/>
      <c r="D1537" s="659"/>
      <c r="E1537" s="659"/>
      <c r="F1537" s="1106" t="str">
        <f t="shared" si="1060"/>
        <v>Committed credit facility - Undrawn portion ; ABCP and VIEs</v>
      </c>
      <c r="G1537" s="1226"/>
      <c r="H1537" s="1226"/>
      <c r="I1537" s="1226"/>
      <c r="J1537" s="1226"/>
      <c r="K1537" s="1226"/>
      <c r="L1537" s="1226"/>
      <c r="M1537" s="400">
        <f t="shared" si="1064"/>
        <v>0</v>
      </c>
      <c r="N1537" s="1254"/>
      <c r="O1537" s="1254"/>
      <c r="P1537" s="1254"/>
      <c r="Q1537" s="1254"/>
      <c r="R1537" s="1254"/>
      <c r="S1537" s="1254"/>
      <c r="T1537" s="1254"/>
      <c r="U1537" s="1254"/>
      <c r="V1537" s="1254"/>
      <c r="W1537" s="1254"/>
      <c r="X1537" s="1254"/>
      <c r="Y1537" s="1254"/>
      <c r="Z1537" s="1254"/>
      <c r="AA1537" s="1254"/>
      <c r="AB1537" s="1254"/>
      <c r="AC1537" s="400">
        <f t="shared" si="1062"/>
        <v>0</v>
      </c>
      <c r="AD1537" s="854"/>
      <c r="AE1537" s="855"/>
      <c r="AF1537" s="856"/>
    </row>
    <row r="1538" spans="1:32" ht="15" customHeight="1" outlineLevel="1" x14ac:dyDescent="0.2">
      <c r="A1538" s="373">
        <v>189</v>
      </c>
      <c r="B1538" s="658"/>
      <c r="C1538" s="659"/>
      <c r="D1538" s="659"/>
      <c r="E1538" s="659"/>
      <c r="F1538" s="1106" t="str">
        <f t="shared" si="1060"/>
        <v>Committed credit facility - Undrawn portion ; other</v>
      </c>
      <c r="G1538" s="1226"/>
      <c r="H1538" s="1226"/>
      <c r="I1538" s="1226"/>
      <c r="J1538" s="1226"/>
      <c r="K1538" s="1226"/>
      <c r="L1538" s="1226"/>
      <c r="M1538" s="400">
        <f t="shared" si="1064"/>
        <v>0</v>
      </c>
      <c r="N1538" s="1254"/>
      <c r="O1538" s="1254"/>
      <c r="P1538" s="1254"/>
      <c r="Q1538" s="1254"/>
      <c r="R1538" s="1254"/>
      <c r="S1538" s="1254"/>
      <c r="T1538" s="1254"/>
      <c r="U1538" s="1254"/>
      <c r="V1538" s="1254"/>
      <c r="W1538" s="1254"/>
      <c r="X1538" s="1254"/>
      <c r="Y1538" s="1254"/>
      <c r="Z1538" s="1254"/>
      <c r="AA1538" s="1254"/>
      <c r="AB1538" s="1254"/>
      <c r="AC1538" s="400">
        <f t="shared" si="1062"/>
        <v>0</v>
      </c>
      <c r="AD1538" s="857"/>
      <c r="AE1538" s="858"/>
      <c r="AF1538" s="859"/>
    </row>
    <row r="1539" spans="1:32" outlineLevel="1" x14ac:dyDescent="0.2">
      <c r="A1539" s="373">
        <v>187</v>
      </c>
      <c r="B1539" s="658"/>
      <c r="C1539" s="659"/>
      <c r="D1539" s="1103" t="str">
        <f>D763</f>
        <v>Liquidity facilities drawn</v>
      </c>
      <c r="E1539" s="1114"/>
      <c r="F1539" s="1114"/>
      <c r="G1539" s="1114"/>
      <c r="H1539" s="1114"/>
      <c r="I1539" s="1114"/>
      <c r="J1539" s="1114"/>
      <c r="K1539" s="1114"/>
      <c r="L1539" s="1114"/>
      <c r="M1539" s="399">
        <f>SUBTOTAL(9,M1540:M1546)</f>
        <v>0</v>
      </c>
      <c r="N1539" s="1254"/>
      <c r="O1539" s="1254"/>
      <c r="P1539" s="1254"/>
      <c r="Q1539" s="1254"/>
      <c r="R1539" s="1254"/>
      <c r="S1539" s="1254"/>
      <c r="T1539" s="1254"/>
      <c r="U1539" s="1254"/>
      <c r="V1539" s="1254"/>
      <c r="W1539" s="1254"/>
      <c r="X1539" s="1254"/>
      <c r="Y1539" s="1254"/>
      <c r="Z1539" s="1254"/>
      <c r="AA1539" s="1254"/>
      <c r="AB1539" s="1254"/>
      <c r="AC1539" s="399">
        <f t="shared" ref="AC1539" si="1065">SUBTOTAL(9,AC1540:AC1546)</f>
        <v>0</v>
      </c>
      <c r="AD1539" s="634"/>
      <c r="AE1539" s="634"/>
      <c r="AF1539" s="635"/>
    </row>
    <row r="1540" spans="1:32" ht="15" customHeight="1" outlineLevel="1" x14ac:dyDescent="0.2">
      <c r="A1540" s="373">
        <v>188</v>
      </c>
      <c r="B1540" s="658"/>
      <c r="C1540" s="659"/>
      <c r="D1540" s="659"/>
      <c r="E1540" s="659"/>
      <c r="F1540" s="1106" t="str">
        <f t="shared" si="1060"/>
        <v>Uncommitted credit facility - drawn portion</v>
      </c>
      <c r="G1540" s="1226"/>
      <c r="H1540" s="1226"/>
      <c r="I1540" s="1226"/>
      <c r="J1540" s="1226"/>
      <c r="K1540" s="1226"/>
      <c r="L1540" s="1226"/>
      <c r="M1540" s="400">
        <f t="shared" ref="M1540:M1546" si="1066">M764</f>
        <v>0</v>
      </c>
      <c r="N1540" s="1254"/>
      <c r="O1540" s="1254"/>
      <c r="P1540" s="1254"/>
      <c r="Q1540" s="1254"/>
      <c r="R1540" s="1254"/>
      <c r="S1540" s="1254"/>
      <c r="T1540" s="1254"/>
      <c r="U1540" s="1254"/>
      <c r="V1540" s="1254"/>
      <c r="W1540" s="1254"/>
      <c r="X1540" s="1254"/>
      <c r="Y1540" s="1254"/>
      <c r="Z1540" s="1254"/>
      <c r="AA1540" s="1254"/>
      <c r="AB1540" s="1254"/>
      <c r="AC1540" s="400">
        <f t="shared" si="1062"/>
        <v>0</v>
      </c>
      <c r="AD1540" s="957"/>
      <c r="AE1540" s="852"/>
      <c r="AF1540" s="853"/>
    </row>
    <row r="1541" spans="1:32" ht="27.75" customHeight="1" outlineLevel="1" x14ac:dyDescent="0.2">
      <c r="A1541" s="373">
        <v>189</v>
      </c>
      <c r="B1541" s="658"/>
      <c r="C1541" s="659"/>
      <c r="D1541" s="659"/>
      <c r="E1541" s="659"/>
      <c r="F1541" s="1106" t="str">
        <f t="shared" si="1060"/>
        <v>Committed credit facility - drawn portion ; retail &amp; small business</v>
      </c>
      <c r="G1541" s="1226"/>
      <c r="H1541" s="1226"/>
      <c r="I1541" s="1226"/>
      <c r="J1541" s="1226"/>
      <c r="K1541" s="1226"/>
      <c r="L1541" s="1226"/>
      <c r="M1541" s="400">
        <f t="shared" si="1066"/>
        <v>0</v>
      </c>
      <c r="N1541" s="1254"/>
      <c r="O1541" s="1254"/>
      <c r="P1541" s="1254"/>
      <c r="Q1541" s="1254"/>
      <c r="R1541" s="1254"/>
      <c r="S1541" s="1254"/>
      <c r="T1541" s="1254"/>
      <c r="U1541" s="1254"/>
      <c r="V1541" s="1254"/>
      <c r="W1541" s="1254"/>
      <c r="X1541" s="1254"/>
      <c r="Y1541" s="1254"/>
      <c r="Z1541" s="1254"/>
      <c r="AA1541" s="1254"/>
      <c r="AB1541" s="1254"/>
      <c r="AC1541" s="400">
        <f t="shared" si="1062"/>
        <v>0</v>
      </c>
      <c r="AD1541" s="854"/>
      <c r="AE1541" s="855"/>
      <c r="AF1541" s="856"/>
    </row>
    <row r="1542" spans="1:32" ht="27.75" customHeight="1" outlineLevel="1" x14ac:dyDescent="0.2">
      <c r="A1542" s="373">
        <v>189</v>
      </c>
      <c r="B1542" s="658"/>
      <c r="C1542" s="659"/>
      <c r="D1542" s="659"/>
      <c r="E1542" s="659"/>
      <c r="F1542" s="1106" t="str">
        <f t="shared" si="1060"/>
        <v>Committed credit facility - drawn portion ; heloc &amp; credit card</v>
      </c>
      <c r="G1542" s="1226"/>
      <c r="H1542" s="1226"/>
      <c r="I1542" s="1226"/>
      <c r="J1542" s="1226"/>
      <c r="K1542" s="1226"/>
      <c r="L1542" s="1226"/>
      <c r="M1542" s="400">
        <f t="shared" si="1066"/>
        <v>0</v>
      </c>
      <c r="N1542" s="1254"/>
      <c r="O1542" s="1254"/>
      <c r="P1542" s="1254"/>
      <c r="Q1542" s="1254"/>
      <c r="R1542" s="1254"/>
      <c r="S1542" s="1254"/>
      <c r="T1542" s="1254"/>
      <c r="U1542" s="1254"/>
      <c r="V1542" s="1254"/>
      <c r="W1542" s="1254"/>
      <c r="X1542" s="1254"/>
      <c r="Y1542" s="1254"/>
      <c r="Z1542" s="1254"/>
      <c r="AA1542" s="1254"/>
      <c r="AB1542" s="1254"/>
      <c r="AC1542" s="400">
        <f t="shared" si="1062"/>
        <v>0</v>
      </c>
      <c r="AD1542" s="854"/>
      <c r="AE1542" s="855"/>
      <c r="AF1542" s="856"/>
    </row>
    <row r="1543" spans="1:32" ht="15" customHeight="1" outlineLevel="1" x14ac:dyDescent="0.2">
      <c r="A1543" s="373">
        <v>189</v>
      </c>
      <c r="B1543" s="658"/>
      <c r="C1543" s="659"/>
      <c r="D1543" s="659"/>
      <c r="E1543" s="659"/>
      <c r="F1543" s="1106" t="str">
        <f t="shared" si="1060"/>
        <v>Committed credit facility - drawn portion ; FI</v>
      </c>
      <c r="G1543" s="1226"/>
      <c r="H1543" s="1226"/>
      <c r="I1543" s="1226"/>
      <c r="J1543" s="1226"/>
      <c r="K1543" s="1226"/>
      <c r="L1543" s="1226"/>
      <c r="M1543" s="400">
        <f t="shared" si="1066"/>
        <v>0</v>
      </c>
      <c r="N1543" s="1254"/>
      <c r="O1543" s="1254"/>
      <c r="P1543" s="1254"/>
      <c r="Q1543" s="1254"/>
      <c r="R1543" s="1254"/>
      <c r="S1543" s="1254"/>
      <c r="T1543" s="1254"/>
      <c r="U1543" s="1254"/>
      <c r="V1543" s="1254"/>
      <c r="W1543" s="1254"/>
      <c r="X1543" s="1254"/>
      <c r="Y1543" s="1254"/>
      <c r="Z1543" s="1254"/>
      <c r="AA1543" s="1254"/>
      <c r="AB1543" s="1254"/>
      <c r="AC1543" s="400">
        <f t="shared" si="1062"/>
        <v>0</v>
      </c>
      <c r="AD1543" s="854"/>
      <c r="AE1543" s="855"/>
      <c r="AF1543" s="856"/>
    </row>
    <row r="1544" spans="1:32" ht="27.75" customHeight="1" outlineLevel="1" x14ac:dyDescent="0.2">
      <c r="A1544" s="373">
        <v>189</v>
      </c>
      <c r="B1544" s="658"/>
      <c r="C1544" s="659"/>
      <c r="D1544" s="659"/>
      <c r="E1544" s="659"/>
      <c r="F1544" s="1106" t="str">
        <f t="shared" si="1060"/>
        <v>Committed credit facility - drawn portion ; non-FI corp, govt, PSE</v>
      </c>
      <c r="G1544" s="1226"/>
      <c r="H1544" s="1226"/>
      <c r="I1544" s="1226"/>
      <c r="J1544" s="1226"/>
      <c r="K1544" s="1226"/>
      <c r="L1544" s="1226"/>
      <c r="M1544" s="400">
        <f t="shared" si="1066"/>
        <v>0</v>
      </c>
      <c r="N1544" s="1254"/>
      <c r="O1544" s="1254"/>
      <c r="P1544" s="1254"/>
      <c r="Q1544" s="1254"/>
      <c r="R1544" s="1254"/>
      <c r="S1544" s="1254"/>
      <c r="T1544" s="1254"/>
      <c r="U1544" s="1254"/>
      <c r="V1544" s="1254"/>
      <c r="W1544" s="1254"/>
      <c r="X1544" s="1254"/>
      <c r="Y1544" s="1254"/>
      <c r="Z1544" s="1254"/>
      <c r="AA1544" s="1254"/>
      <c r="AB1544" s="1254"/>
      <c r="AC1544" s="400">
        <f t="shared" si="1062"/>
        <v>0</v>
      </c>
      <c r="AD1544" s="854"/>
      <c r="AE1544" s="855"/>
      <c r="AF1544" s="856"/>
    </row>
    <row r="1545" spans="1:32" ht="15" customHeight="1" outlineLevel="1" x14ac:dyDescent="0.2">
      <c r="A1545" s="373">
        <v>189</v>
      </c>
      <c r="B1545" s="658"/>
      <c r="C1545" s="659"/>
      <c r="D1545" s="659"/>
      <c r="E1545" s="659"/>
      <c r="F1545" s="1106" t="str">
        <f t="shared" si="1060"/>
        <v>Committed credit facility - drawn portion ; ABCP and VIEs</v>
      </c>
      <c r="G1545" s="1226"/>
      <c r="H1545" s="1226"/>
      <c r="I1545" s="1226"/>
      <c r="J1545" s="1226"/>
      <c r="K1545" s="1226"/>
      <c r="L1545" s="1226"/>
      <c r="M1545" s="400">
        <f t="shared" si="1066"/>
        <v>0</v>
      </c>
      <c r="N1545" s="1254"/>
      <c r="O1545" s="1254"/>
      <c r="P1545" s="1254"/>
      <c r="Q1545" s="1254"/>
      <c r="R1545" s="1254"/>
      <c r="S1545" s="1254"/>
      <c r="T1545" s="1254"/>
      <c r="U1545" s="1254"/>
      <c r="V1545" s="1254"/>
      <c r="W1545" s="1254"/>
      <c r="X1545" s="1254"/>
      <c r="Y1545" s="1254"/>
      <c r="Z1545" s="1254"/>
      <c r="AA1545" s="1254"/>
      <c r="AB1545" s="1254"/>
      <c r="AC1545" s="400">
        <f t="shared" si="1062"/>
        <v>0</v>
      </c>
      <c r="AD1545" s="854"/>
      <c r="AE1545" s="855"/>
      <c r="AF1545" s="856"/>
    </row>
    <row r="1546" spans="1:32" ht="15" customHeight="1" outlineLevel="1" x14ac:dyDescent="0.2">
      <c r="A1546" s="373">
        <v>189</v>
      </c>
      <c r="B1546" s="651"/>
      <c r="C1546" s="652"/>
      <c r="D1546" s="652"/>
      <c r="E1546" s="655"/>
      <c r="F1546" s="1106" t="str">
        <f t="shared" si="1060"/>
        <v>Committed credit facility - drawn portion ; other</v>
      </c>
      <c r="G1546" s="1226"/>
      <c r="H1546" s="1226"/>
      <c r="I1546" s="1226"/>
      <c r="J1546" s="1226"/>
      <c r="K1546" s="1226"/>
      <c r="L1546" s="1226"/>
      <c r="M1546" s="400">
        <f t="shared" si="1066"/>
        <v>0</v>
      </c>
      <c r="N1546" s="977"/>
      <c r="O1546" s="977"/>
      <c r="P1546" s="977"/>
      <c r="Q1546" s="977"/>
      <c r="R1546" s="977"/>
      <c r="S1546" s="977"/>
      <c r="T1546" s="977"/>
      <c r="U1546" s="977"/>
      <c r="V1546" s="977"/>
      <c r="W1546" s="977"/>
      <c r="X1546" s="977"/>
      <c r="Y1546" s="977"/>
      <c r="Z1546" s="977"/>
      <c r="AA1546" s="977"/>
      <c r="AB1546" s="977"/>
      <c r="AC1546" s="400">
        <f t="shared" si="1062"/>
        <v>0</v>
      </c>
      <c r="AD1546" s="857"/>
      <c r="AE1546" s="858"/>
      <c r="AF1546" s="859"/>
    </row>
    <row r="1547" spans="1:32" ht="7.5" hidden="1" customHeight="1" outlineLevel="1" x14ac:dyDescent="0.2">
      <c r="A1547" s="373"/>
      <c r="B1547" s="1357"/>
      <c r="C1547" s="1358"/>
      <c r="D1547" s="1358"/>
      <c r="E1547" s="1358"/>
      <c r="F1547" s="1358"/>
      <c r="G1547" s="1358"/>
      <c r="H1547" s="1358"/>
      <c r="I1547" s="1358"/>
      <c r="J1547" s="1358"/>
      <c r="K1547" s="1358"/>
      <c r="L1547" s="1358"/>
      <c r="M1547" s="1358"/>
      <c r="N1547" s="1358"/>
      <c r="O1547" s="1358"/>
      <c r="P1547" s="1358"/>
      <c r="Q1547" s="1358"/>
      <c r="R1547" s="1358"/>
      <c r="S1547" s="1358"/>
      <c r="T1547" s="1358"/>
      <c r="U1547" s="1358"/>
      <c r="V1547" s="1358"/>
      <c r="W1547" s="1358"/>
      <c r="X1547" s="1358"/>
      <c r="Y1547" s="1358"/>
      <c r="Z1547" s="1358"/>
      <c r="AA1547" s="1358"/>
      <c r="AB1547" s="1358"/>
      <c r="AC1547" s="1358"/>
      <c r="AD1547" s="1358"/>
      <c r="AE1547" s="1358"/>
      <c r="AF1547" s="1369"/>
    </row>
    <row r="1548" spans="1:32" ht="22.5" customHeight="1" outlineLevel="1" x14ac:dyDescent="0.2">
      <c r="A1548" s="373">
        <v>323</v>
      </c>
      <c r="B1548" s="991" t="str">
        <f>B772</f>
        <v>Cash inflows/Outflows from off balance sheet commitments</v>
      </c>
      <c r="C1548" s="938"/>
      <c r="D1548" s="938"/>
      <c r="E1548" s="938"/>
      <c r="F1548" s="938"/>
      <c r="G1548" s="938"/>
      <c r="H1548" s="938"/>
      <c r="I1548" s="938"/>
      <c r="J1548" s="938"/>
      <c r="K1548" s="938"/>
      <c r="L1548" s="938"/>
      <c r="M1548" s="399">
        <f>SUBTOTAL(9,M1521:M1547)</f>
        <v>0</v>
      </c>
      <c r="N1548" s="402">
        <f t="shared" ref="N1548:AC1548" si="1067">SUBTOTAL(9,N1521:N1547)</f>
        <v>0</v>
      </c>
      <c r="O1548" s="406">
        <f t="shared" si="1067"/>
        <v>0</v>
      </c>
      <c r="P1548" s="406">
        <f t="shared" si="1067"/>
        <v>0</v>
      </c>
      <c r="Q1548" s="407">
        <f t="shared" si="1067"/>
        <v>0</v>
      </c>
      <c r="R1548" s="402">
        <f t="shared" si="1067"/>
        <v>0</v>
      </c>
      <c r="S1548" s="406">
        <f t="shared" si="1067"/>
        <v>0</v>
      </c>
      <c r="T1548" s="405">
        <f t="shared" si="1067"/>
        <v>0</v>
      </c>
      <c r="U1548" s="405">
        <f t="shared" si="1067"/>
        <v>0</v>
      </c>
      <c r="V1548" s="405">
        <f t="shared" si="1067"/>
        <v>0</v>
      </c>
      <c r="W1548" s="405">
        <f t="shared" si="1067"/>
        <v>0</v>
      </c>
      <c r="X1548" s="405">
        <f t="shared" si="1067"/>
        <v>0</v>
      </c>
      <c r="Y1548" s="405">
        <f t="shared" si="1067"/>
        <v>0</v>
      </c>
      <c r="Z1548" s="405">
        <f t="shared" si="1067"/>
        <v>0</v>
      </c>
      <c r="AA1548" s="405">
        <f t="shared" si="1067"/>
        <v>0</v>
      </c>
      <c r="AB1548" s="403">
        <f t="shared" si="1067"/>
        <v>0</v>
      </c>
      <c r="AC1548" s="399">
        <f t="shared" si="1067"/>
        <v>0</v>
      </c>
      <c r="AD1548" s="987"/>
      <c r="AE1548" s="938"/>
      <c r="AF1548" s="939"/>
    </row>
    <row r="1549" spans="1:32" ht="7.5" customHeight="1" outlineLevel="1" x14ac:dyDescent="0.2">
      <c r="A1549" s="391"/>
      <c r="B1549" s="984"/>
      <c r="C1549" s="985"/>
      <c r="D1549" s="985"/>
      <c r="E1549" s="985"/>
      <c r="F1549" s="985"/>
      <c r="G1549" s="985"/>
      <c r="H1549" s="985"/>
      <c r="I1549" s="985"/>
      <c r="J1549" s="985"/>
      <c r="K1549" s="985"/>
      <c r="L1549" s="985"/>
      <c r="M1549" s="985"/>
      <c r="N1549" s="985"/>
      <c r="O1549" s="985"/>
      <c r="P1549" s="985"/>
      <c r="Q1549" s="985"/>
      <c r="R1549" s="985"/>
      <c r="S1549" s="985"/>
      <c r="T1549" s="985"/>
      <c r="U1549" s="985"/>
      <c r="V1549" s="985"/>
      <c r="W1549" s="985"/>
      <c r="X1549" s="985"/>
      <c r="Y1549" s="985"/>
      <c r="Z1549" s="985"/>
      <c r="AA1549" s="985"/>
      <c r="AB1549" s="985"/>
      <c r="AC1549" s="985"/>
      <c r="AD1549" s="985"/>
      <c r="AE1549" s="985"/>
      <c r="AF1549" s="986"/>
    </row>
    <row r="1550" spans="1:32" ht="7.5" hidden="1" customHeight="1" x14ac:dyDescent="0.2">
      <c r="A1550" s="367"/>
      <c r="B1550" s="984"/>
      <c r="C1550" s="985"/>
      <c r="D1550" s="985"/>
      <c r="E1550" s="985"/>
      <c r="F1550" s="985"/>
      <c r="G1550" s="985"/>
      <c r="H1550" s="985"/>
      <c r="I1550" s="985"/>
      <c r="J1550" s="985"/>
      <c r="K1550" s="985"/>
      <c r="L1550" s="985"/>
      <c r="M1550" s="985"/>
      <c r="N1550" s="985"/>
      <c r="O1550" s="985"/>
      <c r="P1550" s="985"/>
      <c r="Q1550" s="985"/>
      <c r="R1550" s="985"/>
      <c r="S1550" s="985"/>
      <c r="T1550" s="985"/>
      <c r="U1550" s="985"/>
      <c r="V1550" s="985"/>
      <c r="W1550" s="985"/>
      <c r="X1550" s="985"/>
      <c r="Y1550" s="985"/>
      <c r="Z1550" s="985"/>
      <c r="AA1550" s="985"/>
      <c r="AB1550" s="985"/>
      <c r="AC1550" s="985"/>
      <c r="AD1550" s="985"/>
      <c r="AE1550" s="985"/>
      <c r="AF1550" s="986"/>
    </row>
    <row r="1551" spans="1:32" ht="23.25" customHeight="1" x14ac:dyDescent="0.2">
      <c r="A1551" s="373">
        <v>900</v>
      </c>
      <c r="B1551" s="991" t="s">
        <v>322</v>
      </c>
      <c r="C1551" s="938"/>
      <c r="D1551" s="938"/>
      <c r="E1551" s="938"/>
      <c r="F1551" s="938"/>
      <c r="G1551" s="938"/>
      <c r="H1551" s="938"/>
      <c r="I1551" s="938"/>
      <c r="J1551" s="938"/>
      <c r="K1551" s="938"/>
      <c r="L1551" s="938"/>
      <c r="M1551" s="1124"/>
      <c r="N1551" s="402">
        <f>SUM(SUBTOTAL(9,N785:N791),SUBTOTAL(9,N795:N802,N811,N824:N828,N831:N835,N847,N850),N873:N874,N885,N886,SUBTOTAL(9,N1286:N1293,N1302,N1315:N1319,N1322:N1326,N1338,N1341),SUBTOTAL(9,N1364:N1371,N1380,N1393:N1397,N1400:N1404,N1416,N1419),SUBTOTAL(9,N1442:N1449,N1458,N1471:N1475,N1478:N1482,N1494,N1497))</f>
        <v>0</v>
      </c>
      <c r="O1551" s="406">
        <f t="shared" ref="O1551:AB1551" si="1068">SUM(SUBTOTAL(9,O785:O791),SUBTOTAL(9,O795:O802,O811,O824:O828,O831:O835,O847,O850),O873:O874,O885,O886,SUBTOTAL(9,O1286:O1293,O1302,O1315:O1319,O1322:O1326,O1338,O1341),SUBTOTAL(9,O1364:O1371,O1380,O1393:O1397,O1400:O1404,O1416,O1419),SUBTOTAL(9,O1442:O1449,O1458,O1471:O1475,O1478:O1482,O1494,O1497))</f>
        <v>0</v>
      </c>
      <c r="P1551" s="406">
        <f t="shared" si="1068"/>
        <v>0</v>
      </c>
      <c r="Q1551" s="407">
        <f t="shared" si="1068"/>
        <v>0</v>
      </c>
      <c r="R1551" s="402">
        <f t="shared" si="1068"/>
        <v>0</v>
      </c>
      <c r="S1551" s="406">
        <f t="shared" si="1068"/>
        <v>0</v>
      </c>
      <c r="T1551" s="405">
        <f t="shared" si="1068"/>
        <v>0</v>
      </c>
      <c r="U1551" s="405">
        <f t="shared" si="1068"/>
        <v>0</v>
      </c>
      <c r="V1551" s="405">
        <f t="shared" si="1068"/>
        <v>0</v>
      </c>
      <c r="W1551" s="405">
        <f t="shared" si="1068"/>
        <v>0</v>
      </c>
      <c r="X1551" s="405">
        <f t="shared" si="1068"/>
        <v>0</v>
      </c>
      <c r="Y1551" s="405">
        <f t="shared" si="1068"/>
        <v>0</v>
      </c>
      <c r="Z1551" s="405">
        <f t="shared" si="1068"/>
        <v>0</v>
      </c>
      <c r="AA1551" s="405">
        <f t="shared" si="1068"/>
        <v>0</v>
      </c>
      <c r="AB1551" s="403">
        <f t="shared" si="1068"/>
        <v>0</v>
      </c>
      <c r="AC1551" s="399">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7"/>
      <c r="AE1551" s="938"/>
      <c r="AF1551" s="939"/>
    </row>
    <row r="1552" spans="1:32" ht="23.25" customHeight="1" x14ac:dyDescent="0.2">
      <c r="A1552" s="373">
        <v>901</v>
      </c>
      <c r="B1552" s="991" t="s">
        <v>323</v>
      </c>
      <c r="C1552" s="938"/>
      <c r="D1552" s="938"/>
      <c r="E1552" s="938"/>
      <c r="F1552" s="938"/>
      <c r="G1552" s="938"/>
      <c r="H1552" s="938"/>
      <c r="I1552" s="938"/>
      <c r="J1552" s="938"/>
      <c r="K1552" s="938"/>
      <c r="L1552" s="938"/>
      <c r="M1552" s="1124"/>
      <c r="N1552" s="402">
        <f>SUM(N1004,N1280,N1518,N1521)-N1551</f>
        <v>0</v>
      </c>
      <c r="O1552" s="406">
        <f t="shared" ref="O1552:AC1552" si="1069">SUM(O1004,O1280,O1518,O1521)-O1551</f>
        <v>0</v>
      </c>
      <c r="P1552" s="406">
        <f t="shared" si="1069"/>
        <v>0</v>
      </c>
      <c r="Q1552" s="407">
        <f t="shared" si="1069"/>
        <v>0</v>
      </c>
      <c r="R1552" s="402">
        <f t="shared" si="1069"/>
        <v>0</v>
      </c>
      <c r="S1552" s="406">
        <f>SUM(S1004,S1280,S1518,S1521)-S1551</f>
        <v>0</v>
      </c>
      <c r="T1552" s="406">
        <f>SUM(T1004,T1280,T1518,T1521)-T1551</f>
        <v>0</v>
      </c>
      <c r="U1552" s="405">
        <f t="shared" si="1069"/>
        <v>0</v>
      </c>
      <c r="V1552" s="405">
        <f t="shared" si="1069"/>
        <v>0</v>
      </c>
      <c r="W1552" s="405">
        <f t="shared" si="1069"/>
        <v>0</v>
      </c>
      <c r="X1552" s="405">
        <f t="shared" si="1069"/>
        <v>0</v>
      </c>
      <c r="Y1552" s="405">
        <f t="shared" si="1069"/>
        <v>0</v>
      </c>
      <c r="Z1552" s="405">
        <f t="shared" si="1069"/>
        <v>0</v>
      </c>
      <c r="AA1552" s="405">
        <f t="shared" si="1069"/>
        <v>0</v>
      </c>
      <c r="AB1552" s="403">
        <f t="shared" si="1069"/>
        <v>0</v>
      </c>
      <c r="AC1552" s="399">
        <f t="shared" si="1069"/>
        <v>0</v>
      </c>
      <c r="AD1552" s="987"/>
      <c r="AE1552" s="938"/>
      <c r="AF1552" s="939"/>
    </row>
    <row r="1553" spans="1:67" ht="23.25" customHeight="1" x14ac:dyDescent="0.2">
      <c r="A1553" s="373">
        <v>902</v>
      </c>
      <c r="B1553" s="991" t="s">
        <v>324</v>
      </c>
      <c r="C1553" s="938"/>
      <c r="D1553" s="938"/>
      <c r="E1553" s="938"/>
      <c r="F1553" s="938"/>
      <c r="G1553" s="938"/>
      <c r="H1553" s="938"/>
      <c r="I1553" s="938"/>
      <c r="J1553" s="938"/>
      <c r="K1553" s="938"/>
      <c r="L1553" s="938"/>
      <c r="M1553" s="1124"/>
      <c r="N1553" s="402">
        <f>SUM(N1551:N1552)</f>
        <v>0</v>
      </c>
      <c r="O1553" s="406">
        <f t="shared" ref="O1553:AC1553" si="1070">SUM(O1551:O1552)</f>
        <v>0</v>
      </c>
      <c r="P1553" s="406">
        <f t="shared" si="1070"/>
        <v>0</v>
      </c>
      <c r="Q1553" s="407">
        <f t="shared" si="1070"/>
        <v>0</v>
      </c>
      <c r="R1553" s="402">
        <f t="shared" si="1070"/>
        <v>0</v>
      </c>
      <c r="S1553" s="406">
        <f t="shared" si="1070"/>
        <v>0</v>
      </c>
      <c r="T1553" s="405">
        <f t="shared" si="1070"/>
        <v>0</v>
      </c>
      <c r="U1553" s="405">
        <f t="shared" si="1070"/>
        <v>0</v>
      </c>
      <c r="V1553" s="405">
        <f t="shared" si="1070"/>
        <v>0</v>
      </c>
      <c r="W1553" s="405">
        <f t="shared" si="1070"/>
        <v>0</v>
      </c>
      <c r="X1553" s="405">
        <f t="shared" si="1070"/>
        <v>0</v>
      </c>
      <c r="Y1553" s="405">
        <f t="shared" si="1070"/>
        <v>0</v>
      </c>
      <c r="Z1553" s="405">
        <f t="shared" si="1070"/>
        <v>0</v>
      </c>
      <c r="AA1553" s="405">
        <f t="shared" si="1070"/>
        <v>0</v>
      </c>
      <c r="AB1553" s="403">
        <f t="shared" si="1070"/>
        <v>0</v>
      </c>
      <c r="AC1553" s="399">
        <f t="shared" si="1070"/>
        <v>0</v>
      </c>
      <c r="AD1553" s="987"/>
      <c r="AE1553" s="938"/>
      <c r="AF1553" s="939"/>
    </row>
    <row r="1554" spans="1:67" ht="7.5" hidden="1" customHeight="1" x14ac:dyDescent="0.2">
      <c r="A1554" s="367"/>
      <c r="B1554" s="1392"/>
      <c r="C1554" s="1384"/>
      <c r="D1554" s="1384"/>
      <c r="E1554" s="1384"/>
      <c r="F1554" s="1384"/>
      <c r="G1554" s="1384"/>
      <c r="H1554" s="1384"/>
      <c r="I1554" s="1384"/>
      <c r="J1554" s="1384"/>
      <c r="K1554" s="1384"/>
      <c r="L1554" s="1384"/>
      <c r="M1554" s="1384"/>
      <c r="N1554" s="1384"/>
      <c r="O1554" s="1384"/>
      <c r="P1554" s="1384"/>
      <c r="Q1554" s="1384"/>
      <c r="R1554" s="1384"/>
      <c r="S1554" s="1384"/>
      <c r="T1554" s="1384"/>
      <c r="U1554" s="1384"/>
      <c r="V1554" s="1384"/>
      <c r="W1554" s="1384"/>
      <c r="X1554" s="1384"/>
      <c r="Y1554" s="1384"/>
      <c r="Z1554" s="1384"/>
      <c r="AA1554" s="1384"/>
      <c r="AB1554" s="1384"/>
      <c r="AC1554" s="1384"/>
      <c r="AD1554" s="1256"/>
      <c r="AE1554" s="1256"/>
      <c r="AF1554" s="1388"/>
    </row>
    <row r="1555" spans="1:67" ht="23.25" customHeight="1" x14ac:dyDescent="0.2">
      <c r="A1555" s="392">
        <v>903</v>
      </c>
      <c r="B1555" s="991" t="s">
        <v>67</v>
      </c>
      <c r="C1555" s="938"/>
      <c r="D1555" s="938"/>
      <c r="E1555" s="938"/>
      <c r="F1555" s="938"/>
      <c r="G1555" s="938"/>
      <c r="H1555" s="938"/>
      <c r="I1555" s="938"/>
      <c r="J1555" s="938"/>
      <c r="K1555" s="938"/>
      <c r="L1555" s="938"/>
      <c r="M1555" s="1124"/>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SUM($N1553:AC1553)</f>
        <v>0</v>
      </c>
      <c r="AD1555" s="987"/>
      <c r="AE1555" s="938"/>
      <c r="AF1555" s="939"/>
    </row>
    <row r="1556" spans="1:67" s="353" customFormat="1" x14ac:dyDescent="0.2">
      <c r="F1556" s="393"/>
      <c r="G1556" s="393"/>
      <c r="H1556" s="393"/>
      <c r="I1556" s="393"/>
      <c r="J1556" s="393"/>
      <c r="K1556" s="393"/>
      <c r="L1556" s="393"/>
      <c r="N1556" s="359"/>
      <c r="AC1556" s="394"/>
      <c r="AD1556" s="394"/>
      <c r="AE1556" s="394"/>
      <c r="AF1556" s="394"/>
      <c r="AG1556" s="355"/>
      <c r="AH1556" s="355"/>
      <c r="AI1556" s="355"/>
      <c r="AJ1556" s="355"/>
      <c r="AK1556" s="355"/>
      <c r="AL1556" s="355"/>
      <c r="AM1556" s="355"/>
      <c r="AN1556" s="355"/>
      <c r="AO1556" s="355"/>
      <c r="AP1556" s="355"/>
      <c r="AQ1556" s="355"/>
      <c r="AR1556" s="355"/>
      <c r="AS1556" s="355"/>
      <c r="AT1556" s="355"/>
      <c r="AU1556" s="355"/>
      <c r="AV1556" s="355"/>
      <c r="AW1556" s="355"/>
      <c r="AX1556" s="355"/>
      <c r="AY1556" s="355"/>
      <c r="AZ1556" s="355"/>
      <c r="BA1556" s="355"/>
      <c r="BB1556" s="355"/>
      <c r="BC1556" s="355"/>
      <c r="BD1556" s="355"/>
      <c r="BE1556" s="355"/>
      <c r="BF1556" s="355"/>
      <c r="BG1556" s="355"/>
      <c r="BH1556" s="355"/>
      <c r="BI1556" s="355"/>
      <c r="BJ1556" s="355"/>
      <c r="BK1556" s="355"/>
      <c r="BL1556" s="355"/>
      <c r="BM1556" s="355"/>
      <c r="BN1556" s="355"/>
      <c r="BO1556" s="355"/>
    </row>
    <row r="1557" spans="1:67" s="353" customFormat="1" x14ac:dyDescent="0.2">
      <c r="F1557" s="393"/>
      <c r="G1557" s="393"/>
      <c r="H1557" s="393"/>
      <c r="I1557" s="393"/>
      <c r="J1557" s="393"/>
      <c r="K1557" s="393"/>
      <c r="L1557" s="393"/>
      <c r="N1557" s="359"/>
      <c r="AC1557" s="394"/>
      <c r="AD1557" s="394"/>
      <c r="AE1557" s="394"/>
      <c r="AF1557" s="394"/>
      <c r="AG1557" s="355"/>
      <c r="AH1557" s="355"/>
      <c r="AI1557" s="355"/>
      <c r="AJ1557" s="355"/>
      <c r="AK1557" s="355"/>
      <c r="AL1557" s="355"/>
      <c r="AM1557" s="355"/>
      <c r="AN1557" s="355"/>
      <c r="AO1557" s="355"/>
      <c r="AP1557" s="355"/>
      <c r="AQ1557" s="355"/>
      <c r="AR1557" s="355"/>
      <c r="AS1557" s="355"/>
      <c r="AT1557" s="355"/>
      <c r="AU1557" s="355"/>
      <c r="AV1557" s="355"/>
      <c r="AW1557" s="355"/>
      <c r="AX1557" s="355"/>
      <c r="AY1557" s="355"/>
      <c r="AZ1557" s="355"/>
      <c r="BA1557" s="355"/>
      <c r="BB1557" s="355"/>
      <c r="BC1557" s="355"/>
      <c r="BD1557" s="355"/>
      <c r="BE1557" s="355"/>
      <c r="BF1557" s="355"/>
      <c r="BG1557" s="355"/>
      <c r="BH1557" s="355"/>
      <c r="BI1557" s="355"/>
      <c r="BJ1557" s="355"/>
      <c r="BK1557" s="355"/>
      <c r="BL1557" s="355"/>
      <c r="BM1557" s="355"/>
      <c r="BN1557" s="355"/>
      <c r="BO1557" s="355"/>
    </row>
    <row r="1558" spans="1:67" s="353" customFormat="1" x14ac:dyDescent="0.2">
      <c r="F1558" s="393"/>
      <c r="G1558" s="393"/>
      <c r="H1558" s="393"/>
      <c r="I1558" s="393"/>
      <c r="J1558" s="393"/>
      <c r="K1558" s="393"/>
      <c r="L1558" s="393"/>
      <c r="N1558" s="359"/>
      <c r="AC1558" s="394"/>
      <c r="AG1558" s="355"/>
      <c r="AH1558" s="355"/>
      <c r="AI1558" s="355"/>
      <c r="AJ1558" s="355"/>
      <c r="AK1558" s="355"/>
      <c r="AL1558" s="355"/>
      <c r="AM1558" s="355"/>
      <c r="AN1558" s="355"/>
      <c r="AO1558" s="355"/>
      <c r="AP1558" s="355"/>
      <c r="AQ1558" s="355"/>
      <c r="AR1558" s="355"/>
      <c r="AS1558" s="355"/>
      <c r="AT1558" s="355"/>
      <c r="AU1558" s="355"/>
      <c r="AV1558" s="355"/>
      <c r="AW1558" s="355"/>
      <c r="AX1558" s="355"/>
      <c r="AY1558" s="355"/>
      <c r="AZ1558" s="355"/>
      <c r="BA1558" s="355"/>
      <c r="BB1558" s="355"/>
      <c r="BC1558" s="355"/>
      <c r="BD1558" s="355"/>
      <c r="BE1558" s="355"/>
      <c r="BF1558" s="355"/>
      <c r="BG1558" s="355"/>
      <c r="BH1558" s="355"/>
      <c r="BI1558" s="355"/>
      <c r="BJ1558" s="355"/>
      <c r="BK1558" s="355"/>
      <c r="BL1558" s="355"/>
      <c r="BM1558" s="355"/>
      <c r="BN1558" s="355"/>
      <c r="BO1558" s="355"/>
    </row>
    <row r="1559" spans="1:67" s="353" customFormat="1" x14ac:dyDescent="0.2">
      <c r="F1559" s="393"/>
      <c r="G1559" s="393"/>
      <c r="H1559" s="393"/>
      <c r="I1559" s="393"/>
      <c r="J1559" s="393"/>
      <c r="K1559" s="393"/>
      <c r="L1559" s="393"/>
      <c r="N1559" s="359"/>
      <c r="AC1559" s="394"/>
      <c r="AD1559" s="394"/>
      <c r="AE1559" s="394"/>
      <c r="AF1559" s="394"/>
      <c r="AG1559" s="355"/>
      <c r="AH1559" s="355"/>
      <c r="AI1559" s="355"/>
      <c r="AJ1559" s="355"/>
      <c r="AK1559" s="355"/>
      <c r="AL1559" s="355"/>
      <c r="AM1559" s="355"/>
      <c r="AN1559" s="355"/>
      <c r="AO1559" s="355"/>
      <c r="AP1559" s="355"/>
      <c r="AQ1559" s="355"/>
      <c r="AR1559" s="355"/>
      <c r="AS1559" s="355"/>
      <c r="AT1559" s="355"/>
      <c r="AU1559" s="355"/>
      <c r="AV1559" s="355"/>
      <c r="AW1559" s="355"/>
      <c r="AX1559" s="355"/>
      <c r="AY1559" s="355"/>
      <c r="AZ1559" s="355"/>
      <c r="BA1559" s="355"/>
      <c r="BB1559" s="355"/>
      <c r="BC1559" s="355"/>
      <c r="BD1559" s="355"/>
      <c r="BE1559" s="355"/>
      <c r="BF1559" s="355"/>
      <c r="BG1559" s="355"/>
      <c r="BH1559" s="355"/>
      <c r="BI1559" s="355"/>
      <c r="BJ1559" s="355"/>
      <c r="BK1559" s="355"/>
      <c r="BL1559" s="355"/>
      <c r="BM1559" s="355"/>
      <c r="BN1559" s="355"/>
      <c r="BO1559" s="355"/>
    </row>
    <row r="1560" spans="1:67" s="353" customFormat="1" x14ac:dyDescent="0.2">
      <c r="F1560" s="393"/>
      <c r="G1560" s="393"/>
      <c r="H1560" s="393"/>
      <c r="I1560" s="393"/>
      <c r="J1560" s="393"/>
      <c r="K1560" s="393"/>
      <c r="L1560" s="393"/>
      <c r="N1560" s="359"/>
      <c r="AC1560" s="394"/>
      <c r="AD1560" s="394"/>
      <c r="AE1560" s="394"/>
      <c r="AF1560" s="394"/>
      <c r="AG1560" s="355"/>
      <c r="AH1560" s="355"/>
      <c r="AI1560" s="355"/>
      <c r="AJ1560" s="355"/>
      <c r="AK1560" s="355"/>
      <c r="AL1560" s="355"/>
      <c r="AM1560" s="355"/>
      <c r="AN1560" s="355"/>
      <c r="AO1560" s="355"/>
      <c r="AP1560" s="355"/>
      <c r="AQ1560" s="355"/>
      <c r="AR1560" s="355"/>
      <c r="AS1560" s="355"/>
      <c r="AT1560" s="355"/>
      <c r="AU1560" s="355"/>
      <c r="AV1560" s="355"/>
      <c r="AW1560" s="355"/>
      <c r="AX1560" s="355"/>
      <c r="AY1560" s="355"/>
      <c r="AZ1560" s="355"/>
      <c r="BA1560" s="355"/>
      <c r="BB1560" s="355"/>
      <c r="BC1560" s="355"/>
      <c r="BD1560" s="355"/>
      <c r="BE1560" s="355"/>
      <c r="BF1560" s="355"/>
      <c r="BG1560" s="355"/>
      <c r="BH1560" s="355"/>
      <c r="BI1560" s="355"/>
      <c r="BJ1560" s="355"/>
      <c r="BK1560" s="355"/>
      <c r="BL1560" s="355"/>
      <c r="BM1560" s="355"/>
      <c r="BN1560" s="355"/>
      <c r="BO1560" s="355"/>
    </row>
    <row r="1561" spans="1:67" s="353" customFormat="1" x14ac:dyDescent="0.2">
      <c r="F1561" s="393"/>
      <c r="G1561" s="393"/>
      <c r="H1561" s="393"/>
      <c r="I1561" s="393"/>
      <c r="J1561" s="393"/>
      <c r="K1561" s="393"/>
      <c r="L1561" s="393"/>
      <c r="N1561" s="359"/>
      <c r="AC1561" s="394"/>
      <c r="AD1561" s="394"/>
      <c r="AE1561" s="394"/>
      <c r="AF1561" s="394"/>
      <c r="AG1561" s="355"/>
      <c r="AH1561" s="355"/>
      <c r="AI1561" s="355"/>
      <c r="AJ1561" s="355"/>
      <c r="AK1561" s="355"/>
      <c r="AL1561" s="355"/>
      <c r="AM1561" s="355"/>
      <c r="AN1561" s="355"/>
      <c r="AO1561" s="355"/>
      <c r="AP1561" s="355"/>
      <c r="AQ1561" s="355"/>
      <c r="AR1561" s="355"/>
      <c r="AS1561" s="355"/>
      <c r="AT1561" s="355"/>
      <c r="AU1561" s="355"/>
      <c r="AV1561" s="355"/>
      <c r="AW1561" s="355"/>
      <c r="AX1561" s="355"/>
      <c r="AY1561" s="355"/>
      <c r="AZ1561" s="355"/>
      <c r="BA1561" s="355"/>
      <c r="BB1561" s="355"/>
      <c r="BC1561" s="355"/>
      <c r="BD1561" s="355"/>
      <c r="BE1561" s="355"/>
      <c r="BF1561" s="355"/>
      <c r="BG1561" s="355"/>
      <c r="BH1561" s="355"/>
      <c r="BI1561" s="355"/>
      <c r="BJ1561" s="355"/>
      <c r="BK1561" s="355"/>
      <c r="BL1561" s="355"/>
      <c r="BM1561" s="355"/>
      <c r="BN1561" s="355"/>
      <c r="BO1561" s="355"/>
    </row>
    <row r="1562" spans="1:67" s="353" customFormat="1" x14ac:dyDescent="0.2">
      <c r="F1562" s="393"/>
      <c r="G1562" s="393"/>
      <c r="H1562" s="393"/>
      <c r="I1562" s="393"/>
      <c r="J1562" s="393"/>
      <c r="K1562" s="393"/>
      <c r="L1562" s="393"/>
      <c r="N1562" s="359"/>
      <c r="AC1562" s="394"/>
      <c r="AD1562" s="394"/>
      <c r="AE1562" s="394"/>
      <c r="AF1562" s="394"/>
      <c r="AG1562" s="355"/>
      <c r="AH1562" s="355"/>
      <c r="AI1562" s="355"/>
      <c r="AJ1562" s="355"/>
      <c r="AK1562" s="355"/>
      <c r="AL1562" s="355"/>
      <c r="AM1562" s="355"/>
      <c r="AN1562" s="355"/>
      <c r="AO1562" s="355"/>
      <c r="AP1562" s="355"/>
      <c r="AQ1562" s="355"/>
      <c r="AR1562" s="355"/>
      <c r="AS1562" s="355"/>
      <c r="AT1562" s="355"/>
      <c r="AU1562" s="355"/>
      <c r="AV1562" s="355"/>
      <c r="AW1562" s="355"/>
      <c r="AX1562" s="355"/>
      <c r="AY1562" s="355"/>
      <c r="AZ1562" s="355"/>
      <c r="BA1562" s="355"/>
      <c r="BB1562" s="355"/>
      <c r="BC1562" s="355"/>
      <c r="BD1562" s="355"/>
      <c r="BE1562" s="355"/>
      <c r="BF1562" s="355"/>
      <c r="BG1562" s="355"/>
      <c r="BH1562" s="355"/>
      <c r="BI1562" s="355"/>
      <c r="BJ1562" s="355"/>
      <c r="BK1562" s="355"/>
      <c r="BL1562" s="355"/>
      <c r="BM1562" s="355"/>
      <c r="BN1562" s="355"/>
      <c r="BO1562" s="355"/>
    </row>
    <row r="1563" spans="1:67" s="353" customFormat="1" x14ac:dyDescent="0.2">
      <c r="F1563" s="393"/>
      <c r="G1563" s="393"/>
      <c r="H1563" s="393"/>
      <c r="I1563" s="393"/>
      <c r="J1563" s="393"/>
      <c r="K1563" s="393"/>
      <c r="L1563" s="393"/>
      <c r="N1563" s="359"/>
      <c r="AC1563" s="394"/>
      <c r="AD1563" s="394"/>
      <c r="AE1563" s="394"/>
      <c r="AF1563" s="394"/>
      <c r="AG1563" s="355"/>
      <c r="AH1563" s="355"/>
      <c r="AI1563" s="355"/>
      <c r="AJ1563" s="355"/>
      <c r="AK1563" s="355"/>
      <c r="AL1563" s="355"/>
      <c r="AM1563" s="355"/>
      <c r="AN1563" s="355"/>
      <c r="AO1563" s="355"/>
      <c r="AP1563" s="355"/>
      <c r="AQ1563" s="355"/>
      <c r="AR1563" s="355"/>
      <c r="AS1563" s="355"/>
      <c r="AT1563" s="355"/>
      <c r="AU1563" s="355"/>
      <c r="AV1563" s="355"/>
      <c r="AW1563" s="355"/>
      <c r="AX1563" s="355"/>
      <c r="AY1563" s="355"/>
      <c r="AZ1563" s="355"/>
      <c r="BA1563" s="355"/>
      <c r="BB1563" s="355"/>
      <c r="BC1563" s="355"/>
      <c r="BD1563" s="355"/>
      <c r="BE1563" s="355"/>
      <c r="BF1563" s="355"/>
      <c r="BG1563" s="355"/>
      <c r="BH1563" s="355"/>
      <c r="BI1563" s="355"/>
      <c r="BJ1563" s="355"/>
      <c r="BK1563" s="355"/>
      <c r="BL1563" s="355"/>
      <c r="BM1563" s="355"/>
      <c r="BN1563" s="355"/>
      <c r="BO1563" s="355"/>
    </row>
    <row r="1564" spans="1:67" s="353" customFormat="1" x14ac:dyDescent="0.2">
      <c r="F1564" s="393"/>
      <c r="G1564" s="393"/>
      <c r="H1564" s="393"/>
      <c r="I1564" s="393"/>
      <c r="J1564" s="393"/>
      <c r="K1564" s="393"/>
      <c r="L1564" s="393"/>
      <c r="N1564" s="359"/>
      <c r="AC1564" s="394"/>
      <c r="AD1564" s="394"/>
      <c r="AE1564" s="394"/>
      <c r="AF1564" s="394"/>
      <c r="AG1564" s="355"/>
      <c r="AH1564" s="355"/>
      <c r="AI1564" s="355"/>
      <c r="AJ1564" s="355"/>
      <c r="AK1564" s="355"/>
      <c r="AL1564" s="355"/>
      <c r="AM1564" s="355"/>
      <c r="AN1564" s="355"/>
      <c r="AO1564" s="355"/>
      <c r="AP1564" s="355"/>
      <c r="AQ1564" s="355"/>
      <c r="AR1564" s="355"/>
      <c r="AS1564" s="355"/>
      <c r="AT1564" s="355"/>
      <c r="AU1564" s="355"/>
      <c r="AV1564" s="355"/>
      <c r="AW1564" s="355"/>
      <c r="AX1564" s="355"/>
      <c r="AY1564" s="355"/>
      <c r="AZ1564" s="355"/>
      <c r="BA1564" s="355"/>
      <c r="BB1564" s="355"/>
      <c r="BC1564" s="355"/>
      <c r="BD1564" s="355"/>
      <c r="BE1564" s="355"/>
      <c r="BF1564" s="355"/>
      <c r="BG1564" s="355"/>
      <c r="BH1564" s="355"/>
      <c r="BI1564" s="355"/>
      <c r="BJ1564" s="355"/>
      <c r="BK1564" s="355"/>
      <c r="BL1564" s="355"/>
      <c r="BM1564" s="355"/>
      <c r="BN1564" s="355"/>
      <c r="BO1564" s="355"/>
    </row>
    <row r="1565" spans="1:67" s="353" customFormat="1" x14ac:dyDescent="0.2">
      <c r="F1565" s="393"/>
      <c r="G1565" s="393"/>
      <c r="H1565" s="393"/>
      <c r="I1565" s="393"/>
      <c r="J1565" s="393"/>
      <c r="K1565" s="393"/>
      <c r="L1565" s="393"/>
      <c r="N1565" s="359"/>
      <c r="AC1565" s="394"/>
      <c r="AD1565" s="394"/>
      <c r="AE1565" s="394"/>
      <c r="AF1565" s="394"/>
      <c r="AG1565" s="355"/>
      <c r="AH1565" s="355"/>
      <c r="AI1565" s="355"/>
      <c r="AJ1565" s="355"/>
      <c r="AK1565" s="355"/>
      <c r="AL1565" s="355"/>
      <c r="AM1565" s="355"/>
      <c r="AN1565" s="355"/>
      <c r="AO1565" s="355"/>
      <c r="AP1565" s="355"/>
      <c r="AQ1565" s="355"/>
      <c r="AR1565" s="355"/>
      <c r="AS1565" s="355"/>
      <c r="AT1565" s="355"/>
      <c r="AU1565" s="355"/>
      <c r="AV1565" s="355"/>
      <c r="AW1565" s="355"/>
      <c r="AX1565" s="355"/>
      <c r="AY1565" s="355"/>
      <c r="AZ1565" s="355"/>
      <c r="BA1565" s="355"/>
      <c r="BB1565" s="355"/>
      <c r="BC1565" s="355"/>
      <c r="BD1565" s="355"/>
      <c r="BE1565" s="355"/>
      <c r="BF1565" s="355"/>
      <c r="BG1565" s="355"/>
      <c r="BH1565" s="355"/>
      <c r="BI1565" s="355"/>
      <c r="BJ1565" s="355"/>
      <c r="BK1565" s="355"/>
      <c r="BL1565" s="355"/>
      <c r="BM1565" s="355"/>
      <c r="BN1565" s="355"/>
      <c r="BO1565" s="355"/>
    </row>
    <row r="1566" spans="1:67" s="353" customFormat="1" x14ac:dyDescent="0.2">
      <c r="F1566" s="393"/>
      <c r="G1566" s="393"/>
      <c r="H1566" s="393"/>
      <c r="I1566" s="393"/>
      <c r="J1566" s="393"/>
      <c r="K1566" s="393"/>
      <c r="L1566" s="393"/>
      <c r="N1566" s="359"/>
      <c r="AC1566" s="394"/>
      <c r="AD1566" s="394"/>
      <c r="AE1566" s="394"/>
      <c r="AF1566" s="394"/>
      <c r="AG1566" s="355"/>
      <c r="AH1566" s="355"/>
      <c r="AI1566" s="355"/>
      <c r="AJ1566" s="355"/>
      <c r="AK1566" s="355"/>
      <c r="AL1566" s="355"/>
      <c r="AM1566" s="355"/>
      <c r="AN1566" s="355"/>
      <c r="AO1566" s="355"/>
      <c r="AP1566" s="355"/>
      <c r="AQ1566" s="355"/>
      <c r="AR1566" s="355"/>
      <c r="AS1566" s="355"/>
      <c r="AT1566" s="355"/>
      <c r="AU1566" s="355"/>
      <c r="AV1566" s="355"/>
      <c r="AW1566" s="355"/>
      <c r="AX1566" s="355"/>
      <c r="AY1566" s="355"/>
      <c r="AZ1566" s="355"/>
      <c r="BA1566" s="355"/>
      <c r="BB1566" s="355"/>
      <c r="BC1566" s="355"/>
      <c r="BD1566" s="355"/>
      <c r="BE1566" s="355"/>
      <c r="BF1566" s="355"/>
      <c r="BG1566" s="355"/>
      <c r="BH1566" s="355"/>
      <c r="BI1566" s="355"/>
      <c r="BJ1566" s="355"/>
      <c r="BK1566" s="355"/>
      <c r="BL1566" s="355"/>
      <c r="BM1566" s="355"/>
      <c r="BN1566" s="355"/>
      <c r="BO1566" s="355"/>
    </row>
    <row r="1567" spans="1:67" s="353" customFormat="1" x14ac:dyDescent="0.2">
      <c r="F1567" s="393"/>
      <c r="G1567" s="393"/>
      <c r="H1567" s="393"/>
      <c r="I1567" s="393"/>
      <c r="J1567" s="393"/>
      <c r="K1567" s="393"/>
      <c r="L1567" s="393"/>
      <c r="N1567" s="359"/>
      <c r="AC1567" s="394"/>
      <c r="AD1567" s="394"/>
      <c r="AE1567" s="394"/>
      <c r="AF1567" s="394"/>
      <c r="AG1567" s="355"/>
      <c r="AH1567" s="355"/>
      <c r="AI1567" s="355"/>
      <c r="AJ1567" s="355"/>
      <c r="AK1567" s="355"/>
      <c r="AL1567" s="355"/>
      <c r="AM1567" s="355"/>
      <c r="AN1567" s="355"/>
      <c r="AO1567" s="355"/>
      <c r="AP1567" s="355"/>
      <c r="AQ1567" s="355"/>
      <c r="AR1567" s="355"/>
      <c r="AS1567" s="355"/>
      <c r="AT1567" s="355"/>
      <c r="AU1567" s="355"/>
      <c r="AV1567" s="355"/>
      <c r="AW1567" s="355"/>
      <c r="AX1567" s="355"/>
      <c r="AY1567" s="355"/>
      <c r="AZ1567" s="355"/>
      <c r="BA1567" s="355"/>
      <c r="BB1567" s="355"/>
      <c r="BC1567" s="355"/>
      <c r="BD1567" s="355"/>
      <c r="BE1567" s="355"/>
      <c r="BF1567" s="355"/>
      <c r="BG1567" s="355"/>
      <c r="BH1567" s="355"/>
      <c r="BI1567" s="355"/>
      <c r="BJ1567" s="355"/>
      <c r="BK1567" s="355"/>
      <c r="BL1567" s="355"/>
      <c r="BM1567" s="355"/>
      <c r="BN1567" s="355"/>
      <c r="BO1567" s="355"/>
    </row>
    <row r="1568" spans="1:67" s="353" customFormat="1" x14ac:dyDescent="0.2">
      <c r="F1568" s="393"/>
      <c r="G1568" s="393"/>
      <c r="H1568" s="393"/>
      <c r="I1568" s="393"/>
      <c r="J1568" s="393"/>
      <c r="K1568" s="393"/>
      <c r="L1568" s="393"/>
      <c r="N1568" s="359"/>
      <c r="AC1568" s="394"/>
      <c r="AD1568" s="394"/>
      <c r="AE1568" s="394"/>
      <c r="AF1568" s="394"/>
      <c r="AG1568" s="355"/>
      <c r="AH1568" s="355"/>
      <c r="AI1568" s="355"/>
      <c r="AJ1568" s="355"/>
      <c r="AK1568" s="355"/>
      <c r="AL1568" s="355"/>
      <c r="AM1568" s="355"/>
      <c r="AN1568" s="355"/>
      <c r="AO1568" s="355"/>
      <c r="AP1568" s="355"/>
      <c r="AQ1568" s="355"/>
      <c r="AR1568" s="355"/>
      <c r="AS1568" s="355"/>
      <c r="AT1568" s="355"/>
      <c r="AU1568" s="355"/>
      <c r="AV1568" s="355"/>
      <c r="AW1568" s="355"/>
      <c r="AX1568" s="355"/>
      <c r="AY1568" s="355"/>
      <c r="AZ1568" s="355"/>
      <c r="BA1568" s="355"/>
      <c r="BB1568" s="355"/>
      <c r="BC1568" s="355"/>
      <c r="BD1568" s="355"/>
      <c r="BE1568" s="355"/>
      <c r="BF1568" s="355"/>
      <c r="BG1568" s="355"/>
      <c r="BH1568" s="355"/>
      <c r="BI1568" s="355"/>
      <c r="BJ1568" s="355"/>
      <c r="BK1568" s="355"/>
      <c r="BL1568" s="355"/>
      <c r="BM1568" s="355"/>
      <c r="BN1568" s="355"/>
      <c r="BO1568" s="355"/>
    </row>
    <row r="1569" spans="6:67" s="353" customFormat="1" x14ac:dyDescent="0.2">
      <c r="F1569" s="393"/>
      <c r="G1569" s="393"/>
      <c r="H1569" s="393"/>
      <c r="I1569" s="393"/>
      <c r="J1569" s="393"/>
      <c r="K1569" s="393"/>
      <c r="L1569" s="393"/>
      <c r="N1569" s="359"/>
      <c r="AC1569" s="394"/>
      <c r="AD1569" s="394"/>
      <c r="AE1569" s="394"/>
      <c r="AF1569" s="394"/>
      <c r="AG1569" s="355"/>
      <c r="AH1569" s="355"/>
      <c r="AI1569" s="355"/>
      <c r="AJ1569" s="355"/>
      <c r="AK1569" s="355"/>
      <c r="AL1569" s="355"/>
      <c r="AM1569" s="355"/>
      <c r="AN1569" s="355"/>
      <c r="AO1569" s="355"/>
      <c r="AP1569" s="355"/>
      <c r="AQ1569" s="355"/>
      <c r="AR1569" s="355"/>
      <c r="AS1569" s="355"/>
      <c r="AT1569" s="355"/>
      <c r="AU1569" s="355"/>
      <c r="AV1569" s="355"/>
      <c r="AW1569" s="355"/>
      <c r="AX1569" s="355"/>
      <c r="AY1569" s="355"/>
      <c r="AZ1569" s="355"/>
      <c r="BA1569" s="355"/>
      <c r="BB1569" s="355"/>
      <c r="BC1569" s="355"/>
      <c r="BD1569" s="355"/>
      <c r="BE1569" s="355"/>
      <c r="BF1569" s="355"/>
      <c r="BG1569" s="355"/>
      <c r="BH1569" s="355"/>
      <c r="BI1569" s="355"/>
      <c r="BJ1569" s="355"/>
      <c r="BK1569" s="355"/>
      <c r="BL1569" s="355"/>
      <c r="BM1569" s="355"/>
      <c r="BN1569" s="355"/>
      <c r="BO1569" s="355"/>
    </row>
    <row r="1570" spans="6:67" s="353" customFormat="1" x14ac:dyDescent="0.2">
      <c r="F1570" s="393"/>
      <c r="G1570" s="393"/>
      <c r="H1570" s="393"/>
      <c r="I1570" s="393"/>
      <c r="J1570" s="393"/>
      <c r="K1570" s="393"/>
      <c r="L1570" s="393"/>
      <c r="N1570" s="359"/>
      <c r="AC1570" s="394"/>
      <c r="AD1570" s="394"/>
      <c r="AE1570" s="394"/>
      <c r="AF1570" s="394"/>
      <c r="AG1570" s="355"/>
      <c r="AH1570" s="355"/>
      <c r="AI1570" s="355"/>
      <c r="AJ1570" s="355"/>
      <c r="AK1570" s="355"/>
      <c r="AL1570" s="355"/>
      <c r="AM1570" s="355"/>
      <c r="AN1570" s="355"/>
      <c r="AO1570" s="355"/>
      <c r="AP1570" s="355"/>
      <c r="AQ1570" s="355"/>
      <c r="AR1570" s="355"/>
      <c r="AS1570" s="355"/>
      <c r="AT1570" s="355"/>
      <c r="AU1570" s="355"/>
      <c r="AV1570" s="355"/>
      <c r="AW1570" s="355"/>
      <c r="AX1570" s="355"/>
      <c r="AY1570" s="355"/>
      <c r="AZ1570" s="355"/>
      <c r="BA1570" s="355"/>
      <c r="BB1570" s="355"/>
      <c r="BC1570" s="355"/>
      <c r="BD1570" s="355"/>
      <c r="BE1570" s="355"/>
      <c r="BF1570" s="355"/>
      <c r="BG1570" s="355"/>
      <c r="BH1570" s="355"/>
      <c r="BI1570" s="355"/>
      <c r="BJ1570" s="355"/>
      <c r="BK1570" s="355"/>
      <c r="BL1570" s="355"/>
      <c r="BM1570" s="355"/>
      <c r="BN1570" s="355"/>
      <c r="BO1570" s="355"/>
    </row>
    <row r="1571" spans="6:67" s="353" customFormat="1" x14ac:dyDescent="0.2">
      <c r="F1571" s="393"/>
      <c r="G1571" s="393"/>
      <c r="H1571" s="393"/>
      <c r="I1571" s="393"/>
      <c r="J1571" s="393"/>
      <c r="K1571" s="393"/>
      <c r="L1571" s="393"/>
      <c r="N1571" s="359"/>
      <c r="AC1571" s="394"/>
      <c r="AD1571" s="394"/>
      <c r="AE1571" s="394"/>
      <c r="AF1571" s="394"/>
      <c r="AG1571" s="355"/>
      <c r="AH1571" s="355"/>
      <c r="AI1571" s="355"/>
      <c r="AJ1571" s="355"/>
      <c r="AK1571" s="355"/>
      <c r="AL1571" s="355"/>
      <c r="AM1571" s="355"/>
      <c r="AN1571" s="355"/>
      <c r="AO1571" s="355"/>
      <c r="AP1571" s="355"/>
      <c r="AQ1571" s="355"/>
      <c r="AR1571" s="355"/>
      <c r="AS1571" s="355"/>
      <c r="AT1571" s="355"/>
      <c r="AU1571" s="355"/>
      <c r="AV1571" s="355"/>
      <c r="AW1571" s="355"/>
      <c r="AX1571" s="355"/>
      <c r="AY1571" s="355"/>
      <c r="AZ1571" s="355"/>
      <c r="BA1571" s="355"/>
      <c r="BB1571" s="355"/>
      <c r="BC1571" s="355"/>
      <c r="BD1571" s="355"/>
      <c r="BE1571" s="355"/>
      <c r="BF1571" s="355"/>
      <c r="BG1571" s="355"/>
      <c r="BH1571" s="355"/>
      <c r="BI1571" s="355"/>
      <c r="BJ1571" s="355"/>
      <c r="BK1571" s="355"/>
      <c r="BL1571" s="355"/>
      <c r="BM1571" s="355"/>
      <c r="BN1571" s="355"/>
      <c r="BO1571" s="355"/>
    </row>
    <row r="1572" spans="6:67" s="353" customFormat="1" x14ac:dyDescent="0.2">
      <c r="F1572" s="393"/>
      <c r="G1572" s="393"/>
      <c r="H1572" s="393"/>
      <c r="I1572" s="393"/>
      <c r="J1572" s="393"/>
      <c r="K1572" s="393"/>
      <c r="L1572" s="393"/>
      <c r="N1572" s="359"/>
      <c r="AC1572" s="394"/>
      <c r="AD1572" s="394"/>
      <c r="AE1572" s="394"/>
      <c r="AF1572" s="394"/>
      <c r="AG1572" s="355"/>
      <c r="AH1572" s="355"/>
      <c r="AI1572" s="355"/>
      <c r="AJ1572" s="355"/>
      <c r="AK1572" s="355"/>
      <c r="AL1572" s="355"/>
      <c r="AM1572" s="355"/>
      <c r="AN1572" s="355"/>
      <c r="AO1572" s="355"/>
      <c r="AP1572" s="355"/>
      <c r="AQ1572" s="355"/>
      <c r="AR1572" s="355"/>
      <c r="AS1572" s="355"/>
      <c r="AT1572" s="355"/>
      <c r="AU1572" s="355"/>
      <c r="AV1572" s="355"/>
      <c r="AW1572" s="355"/>
      <c r="AX1572" s="355"/>
      <c r="AY1572" s="355"/>
      <c r="AZ1572" s="355"/>
      <c r="BA1572" s="355"/>
      <c r="BB1572" s="355"/>
      <c r="BC1572" s="355"/>
      <c r="BD1572" s="355"/>
      <c r="BE1572" s="355"/>
      <c r="BF1572" s="355"/>
      <c r="BG1572" s="355"/>
      <c r="BH1572" s="355"/>
      <c r="BI1572" s="355"/>
      <c r="BJ1572" s="355"/>
      <c r="BK1572" s="355"/>
      <c r="BL1572" s="355"/>
      <c r="BM1572" s="355"/>
      <c r="BN1572" s="355"/>
      <c r="BO1572" s="355"/>
    </row>
    <row r="1573" spans="6:67" s="353" customFormat="1" x14ac:dyDescent="0.2">
      <c r="F1573" s="393"/>
      <c r="G1573" s="393"/>
      <c r="H1573" s="393"/>
      <c r="I1573" s="393"/>
      <c r="J1573" s="393"/>
      <c r="K1573" s="393"/>
      <c r="L1573" s="393"/>
      <c r="N1573" s="359"/>
      <c r="AC1573" s="394"/>
      <c r="AD1573" s="394"/>
      <c r="AE1573" s="394"/>
      <c r="AF1573" s="394"/>
      <c r="AG1573" s="355"/>
      <c r="AH1573" s="355"/>
      <c r="AI1573" s="355"/>
      <c r="AJ1573" s="355"/>
      <c r="AK1573" s="355"/>
      <c r="AL1573" s="355"/>
      <c r="AM1573" s="355"/>
      <c r="AN1573" s="355"/>
      <c r="AO1573" s="355"/>
      <c r="AP1573" s="355"/>
      <c r="AQ1573" s="355"/>
      <c r="AR1573" s="355"/>
      <c r="AS1573" s="355"/>
      <c r="AT1573" s="355"/>
      <c r="AU1573" s="355"/>
      <c r="AV1573" s="355"/>
      <c r="AW1573" s="355"/>
      <c r="AX1573" s="355"/>
      <c r="AY1573" s="355"/>
      <c r="AZ1573" s="355"/>
      <c r="BA1573" s="355"/>
      <c r="BB1573" s="355"/>
      <c r="BC1573" s="355"/>
      <c r="BD1573" s="355"/>
      <c r="BE1573" s="355"/>
      <c r="BF1573" s="355"/>
      <c r="BG1573" s="355"/>
      <c r="BH1573" s="355"/>
      <c r="BI1573" s="355"/>
      <c r="BJ1573" s="355"/>
      <c r="BK1573" s="355"/>
      <c r="BL1573" s="355"/>
      <c r="BM1573" s="355"/>
      <c r="BN1573" s="355"/>
      <c r="BO1573" s="355"/>
    </row>
    <row r="1574" spans="6:67" s="353" customFormat="1" x14ac:dyDescent="0.2">
      <c r="F1574" s="393"/>
      <c r="G1574" s="393"/>
      <c r="H1574" s="393"/>
      <c r="I1574" s="393"/>
      <c r="J1574" s="393"/>
      <c r="K1574" s="393"/>
      <c r="L1574" s="393"/>
      <c r="N1574" s="359"/>
      <c r="AC1574" s="394"/>
      <c r="AD1574" s="394"/>
      <c r="AE1574" s="394"/>
      <c r="AF1574" s="394"/>
      <c r="AG1574" s="355"/>
      <c r="AH1574" s="355"/>
      <c r="AI1574" s="355"/>
      <c r="AJ1574" s="355"/>
      <c r="AK1574" s="355"/>
      <c r="AL1574" s="355"/>
      <c r="AM1574" s="355"/>
      <c r="AN1574" s="355"/>
      <c r="AO1574" s="355"/>
      <c r="AP1574" s="355"/>
      <c r="AQ1574" s="355"/>
      <c r="AR1574" s="355"/>
      <c r="AS1574" s="355"/>
      <c r="AT1574" s="355"/>
      <c r="AU1574" s="355"/>
      <c r="AV1574" s="355"/>
      <c r="AW1574" s="355"/>
      <c r="AX1574" s="355"/>
      <c r="AY1574" s="355"/>
      <c r="AZ1574" s="355"/>
      <c r="BA1574" s="355"/>
      <c r="BB1574" s="355"/>
      <c r="BC1574" s="355"/>
      <c r="BD1574" s="355"/>
      <c r="BE1574" s="355"/>
      <c r="BF1574" s="355"/>
      <c r="BG1574" s="355"/>
      <c r="BH1574" s="355"/>
      <c r="BI1574" s="355"/>
      <c r="BJ1574" s="355"/>
      <c r="BK1574" s="355"/>
      <c r="BL1574" s="355"/>
      <c r="BM1574" s="355"/>
      <c r="BN1574" s="355"/>
      <c r="BO1574" s="355"/>
    </row>
    <row r="1575" spans="6:67" s="353" customFormat="1" x14ac:dyDescent="0.2">
      <c r="F1575" s="393"/>
      <c r="G1575" s="393"/>
      <c r="H1575" s="393"/>
      <c r="I1575" s="393"/>
      <c r="J1575" s="393"/>
      <c r="K1575" s="393"/>
      <c r="L1575" s="393"/>
      <c r="N1575" s="359"/>
      <c r="AC1575" s="394"/>
      <c r="AD1575" s="394"/>
      <c r="AE1575" s="394"/>
      <c r="AF1575" s="394"/>
      <c r="AG1575" s="355"/>
      <c r="AH1575" s="355"/>
      <c r="AI1575" s="355"/>
      <c r="AJ1575" s="355"/>
      <c r="AK1575" s="355"/>
      <c r="AL1575" s="355"/>
      <c r="AM1575" s="355"/>
      <c r="AN1575" s="355"/>
      <c r="AO1575" s="355"/>
      <c r="AP1575" s="355"/>
      <c r="AQ1575" s="355"/>
      <c r="AR1575" s="355"/>
      <c r="AS1575" s="355"/>
      <c r="AT1575" s="355"/>
      <c r="AU1575" s="355"/>
      <c r="AV1575" s="355"/>
      <c r="AW1575" s="355"/>
      <c r="AX1575" s="355"/>
      <c r="AY1575" s="355"/>
      <c r="AZ1575" s="355"/>
      <c r="BA1575" s="355"/>
      <c r="BB1575" s="355"/>
      <c r="BC1575" s="355"/>
      <c r="BD1575" s="355"/>
      <c r="BE1575" s="355"/>
      <c r="BF1575" s="355"/>
      <c r="BG1575" s="355"/>
      <c r="BH1575" s="355"/>
      <c r="BI1575" s="355"/>
      <c r="BJ1575" s="355"/>
      <c r="BK1575" s="355"/>
      <c r="BL1575" s="355"/>
      <c r="BM1575" s="355"/>
      <c r="BN1575" s="355"/>
      <c r="BO1575" s="355"/>
    </row>
    <row r="1576" spans="6:67" s="353" customFormat="1" x14ac:dyDescent="0.2">
      <c r="F1576" s="393"/>
      <c r="G1576" s="393"/>
      <c r="H1576" s="393"/>
      <c r="I1576" s="393"/>
      <c r="J1576" s="393"/>
      <c r="K1576" s="393"/>
      <c r="L1576" s="393"/>
      <c r="N1576" s="359"/>
      <c r="AC1576" s="394"/>
      <c r="AD1576" s="394"/>
      <c r="AE1576" s="394"/>
      <c r="AF1576" s="394"/>
      <c r="AG1576" s="355"/>
      <c r="AH1576" s="355"/>
      <c r="AI1576" s="355"/>
      <c r="AJ1576" s="355"/>
      <c r="AK1576" s="355"/>
      <c r="AL1576" s="355"/>
      <c r="AM1576" s="355"/>
      <c r="AN1576" s="355"/>
      <c r="AO1576" s="355"/>
      <c r="AP1576" s="355"/>
      <c r="AQ1576" s="355"/>
      <c r="AR1576" s="355"/>
      <c r="AS1576" s="355"/>
      <c r="AT1576" s="355"/>
      <c r="AU1576" s="355"/>
      <c r="AV1576" s="355"/>
      <c r="AW1576" s="355"/>
      <c r="AX1576" s="355"/>
      <c r="AY1576" s="355"/>
      <c r="AZ1576" s="355"/>
      <c r="BA1576" s="355"/>
      <c r="BB1576" s="355"/>
      <c r="BC1576" s="355"/>
      <c r="BD1576" s="355"/>
      <c r="BE1576" s="355"/>
      <c r="BF1576" s="355"/>
      <c r="BG1576" s="355"/>
      <c r="BH1576" s="355"/>
      <c r="BI1576" s="355"/>
      <c r="BJ1576" s="355"/>
      <c r="BK1576" s="355"/>
      <c r="BL1576" s="355"/>
      <c r="BM1576" s="355"/>
      <c r="BN1576" s="355"/>
      <c r="BO1576" s="355"/>
    </row>
    <row r="1577" spans="6:67" s="353" customFormat="1" x14ac:dyDescent="0.2">
      <c r="F1577" s="393"/>
      <c r="G1577" s="393"/>
      <c r="H1577" s="393"/>
      <c r="I1577" s="393"/>
      <c r="J1577" s="393"/>
      <c r="K1577" s="393"/>
      <c r="L1577" s="393"/>
      <c r="N1577" s="359"/>
      <c r="AC1577" s="394"/>
      <c r="AD1577" s="394"/>
      <c r="AE1577" s="394"/>
      <c r="AF1577" s="394"/>
      <c r="AG1577" s="355"/>
      <c r="AH1577" s="355"/>
      <c r="AI1577" s="355"/>
      <c r="AJ1577" s="355"/>
      <c r="AK1577" s="355"/>
      <c r="AL1577" s="355"/>
      <c r="AM1577" s="355"/>
      <c r="AN1577" s="355"/>
      <c r="AO1577" s="355"/>
      <c r="AP1577" s="355"/>
      <c r="AQ1577" s="355"/>
      <c r="AR1577" s="355"/>
      <c r="AS1577" s="355"/>
      <c r="AT1577" s="355"/>
      <c r="AU1577" s="355"/>
      <c r="AV1577" s="355"/>
      <c r="AW1577" s="355"/>
      <c r="AX1577" s="355"/>
      <c r="AY1577" s="355"/>
      <c r="AZ1577" s="355"/>
      <c r="BA1577" s="355"/>
      <c r="BB1577" s="355"/>
      <c r="BC1577" s="355"/>
      <c r="BD1577" s="355"/>
      <c r="BE1577" s="355"/>
      <c r="BF1577" s="355"/>
      <c r="BG1577" s="355"/>
      <c r="BH1577" s="355"/>
      <c r="BI1577" s="355"/>
      <c r="BJ1577" s="355"/>
      <c r="BK1577" s="355"/>
      <c r="BL1577" s="355"/>
      <c r="BM1577" s="355"/>
      <c r="BN1577" s="355"/>
      <c r="BO1577" s="355"/>
    </row>
    <row r="1578" spans="6:67" s="353" customFormat="1" x14ac:dyDescent="0.2">
      <c r="F1578" s="393"/>
      <c r="G1578" s="393"/>
      <c r="H1578" s="393"/>
      <c r="I1578" s="393"/>
      <c r="J1578" s="393"/>
      <c r="K1578" s="393"/>
      <c r="L1578" s="393"/>
      <c r="N1578" s="359"/>
      <c r="AC1578" s="394"/>
      <c r="AG1578" s="355"/>
      <c r="AH1578" s="355"/>
      <c r="AI1578" s="355"/>
      <c r="AJ1578" s="355"/>
      <c r="AK1578" s="355"/>
      <c r="AL1578" s="355"/>
      <c r="AM1578" s="355"/>
      <c r="AN1578" s="355"/>
      <c r="AO1578" s="355"/>
      <c r="AP1578" s="355"/>
      <c r="AQ1578" s="355"/>
      <c r="AR1578" s="355"/>
      <c r="AS1578" s="355"/>
      <c r="AT1578" s="355"/>
      <c r="AU1578" s="355"/>
      <c r="AV1578" s="355"/>
      <c r="AW1578" s="355"/>
      <c r="AX1578" s="355"/>
      <c r="AY1578" s="355"/>
      <c r="AZ1578" s="355"/>
      <c r="BA1578" s="355"/>
      <c r="BB1578" s="355"/>
      <c r="BC1578" s="355"/>
      <c r="BD1578" s="355"/>
      <c r="BE1578" s="355"/>
      <c r="BF1578" s="355"/>
      <c r="BG1578" s="355"/>
      <c r="BH1578" s="355"/>
      <c r="BI1578" s="355"/>
      <c r="BJ1578" s="355"/>
      <c r="BK1578" s="355"/>
      <c r="BL1578" s="355"/>
      <c r="BM1578" s="355"/>
      <c r="BN1578" s="355"/>
      <c r="BO1578" s="355"/>
    </row>
    <row r="1579" spans="6:67" s="353" customFormat="1" x14ac:dyDescent="0.2">
      <c r="F1579" s="393"/>
      <c r="G1579" s="393"/>
      <c r="H1579" s="393"/>
      <c r="I1579" s="393"/>
      <c r="J1579" s="393"/>
      <c r="K1579" s="393"/>
      <c r="L1579" s="393"/>
      <c r="N1579" s="359"/>
      <c r="AC1579" s="394"/>
      <c r="AG1579" s="355"/>
      <c r="AH1579" s="355"/>
      <c r="AI1579" s="355"/>
      <c r="AJ1579" s="355"/>
      <c r="AK1579" s="355"/>
      <c r="AL1579" s="355"/>
      <c r="AM1579" s="355"/>
      <c r="AN1579" s="355"/>
      <c r="AO1579" s="355"/>
      <c r="AP1579" s="355"/>
      <c r="AQ1579" s="355"/>
      <c r="AR1579" s="355"/>
      <c r="AS1579" s="355"/>
      <c r="AT1579" s="355"/>
      <c r="AU1579" s="355"/>
      <c r="AV1579" s="355"/>
      <c r="AW1579" s="355"/>
      <c r="AX1579" s="355"/>
      <c r="AY1579" s="355"/>
      <c r="AZ1579" s="355"/>
      <c r="BA1579" s="355"/>
      <c r="BB1579" s="355"/>
      <c r="BC1579" s="355"/>
      <c r="BD1579" s="355"/>
      <c r="BE1579" s="355"/>
      <c r="BF1579" s="355"/>
      <c r="BG1579" s="355"/>
      <c r="BH1579" s="355"/>
      <c r="BI1579" s="355"/>
      <c r="BJ1579" s="355"/>
      <c r="BK1579" s="355"/>
      <c r="BL1579" s="355"/>
      <c r="BM1579" s="355"/>
      <c r="BN1579" s="355"/>
      <c r="BO1579" s="355"/>
    </row>
  </sheetData>
  <sheetProtection password="CF06" sheet="1" objects="1" scenarios="1" selectLockedCells="1"/>
  <autoFilter ref="D1:D1579"/>
  <mergeCells count="2474">
    <mergeCell ref="E1:AF1"/>
    <mergeCell ref="AC261:AC264"/>
    <mergeCell ref="AC254:AC257"/>
    <mergeCell ref="S268:AB268"/>
    <mergeCell ref="S261:AB261"/>
    <mergeCell ref="S254:AB254"/>
    <mergeCell ref="T262:AB262"/>
    <mergeCell ref="T255:AB255"/>
    <mergeCell ref="V270:AB270"/>
    <mergeCell ref="V263:AB263"/>
    <mergeCell ref="T269:AB269"/>
    <mergeCell ref="Z264:AB264"/>
    <mergeCell ref="Z271:AB271"/>
    <mergeCell ref="Z257:AB257"/>
    <mergeCell ref="V256:AB256"/>
    <mergeCell ref="Z250:AB250"/>
    <mergeCell ref="AC247:AC250"/>
    <mergeCell ref="V249:AB249"/>
    <mergeCell ref="T248:AB248"/>
    <mergeCell ref="S247:AB247"/>
    <mergeCell ref="F268:L268"/>
    <mergeCell ref="F269:L269"/>
    <mergeCell ref="F270:L270"/>
    <mergeCell ref="F271:L271"/>
    <mergeCell ref="F256:L256"/>
    <mergeCell ref="F257:L257"/>
    <mergeCell ref="F258:L258"/>
    <mergeCell ref="F259:L259"/>
    <mergeCell ref="E260:L260"/>
    <mergeCell ref="F261:L261"/>
    <mergeCell ref="F250:L250"/>
    <mergeCell ref="F251:L251"/>
    <mergeCell ref="R302:AB304"/>
    <mergeCell ref="AC302:AC304"/>
    <mergeCell ref="R309:AB309"/>
    <mergeCell ref="S310:AB310"/>
    <mergeCell ref="T311:AB311"/>
    <mergeCell ref="AC309:AC311"/>
    <mergeCell ref="S282:AB282"/>
    <mergeCell ref="T283:AB283"/>
    <mergeCell ref="V284:AB284"/>
    <mergeCell ref="Z285:AB285"/>
    <mergeCell ref="AC282:AC285"/>
    <mergeCell ref="AC275:AC278"/>
    <mergeCell ref="S275:AB275"/>
    <mergeCell ref="T276:AB276"/>
    <mergeCell ref="V277:AB277"/>
    <mergeCell ref="Z278:AB278"/>
    <mergeCell ref="AC268:AC271"/>
    <mergeCell ref="AD913:AF927"/>
    <mergeCell ref="AD907:AF910"/>
    <mergeCell ref="AD904:AF905"/>
    <mergeCell ref="AD900:AF902"/>
    <mergeCell ref="AD896:AF898"/>
    <mergeCell ref="AD884:AF894"/>
    <mergeCell ref="AD872:AF882"/>
    <mergeCell ref="AD868:AF869"/>
    <mergeCell ref="AD864:AF866"/>
    <mergeCell ref="AD845:AF862"/>
    <mergeCell ref="AD810:AF821"/>
    <mergeCell ref="AD794:AF808"/>
    <mergeCell ref="AD790:AF791"/>
    <mergeCell ref="AD787:AF788"/>
    <mergeCell ref="O785:AF785"/>
    <mergeCell ref="AD786:AF786"/>
    <mergeCell ref="AD789:AF789"/>
    <mergeCell ref="AD899:AF899"/>
    <mergeCell ref="AD895:AF895"/>
    <mergeCell ref="AD903:AF903"/>
    <mergeCell ref="AD906:AF906"/>
    <mergeCell ref="O790:AB790"/>
    <mergeCell ref="N863:P864"/>
    <mergeCell ref="AD823:AF825"/>
    <mergeCell ref="AD826:AF843"/>
    <mergeCell ref="N890:AB890"/>
    <mergeCell ref="AD1524:AF1530"/>
    <mergeCell ref="AD1532:AF1538"/>
    <mergeCell ref="AD1540:AF1546"/>
    <mergeCell ref="AD1511:AF1513"/>
    <mergeCell ref="AD1441:AF1455"/>
    <mergeCell ref="AD1457:AF1468"/>
    <mergeCell ref="AD1355:AF1357"/>
    <mergeCell ref="AD1336:AF1353"/>
    <mergeCell ref="AD1301:AF1312"/>
    <mergeCell ref="AD1285:AF1299"/>
    <mergeCell ref="AD1274:AF1274"/>
    <mergeCell ref="AD1270:AF1272"/>
    <mergeCell ref="AD1266:AF1268"/>
    <mergeCell ref="AD1263:AF1264"/>
    <mergeCell ref="AD1236:AF1253"/>
    <mergeCell ref="AD1432:AF1432"/>
    <mergeCell ref="A1275:AF1275"/>
    <mergeCell ref="F1260:L1260"/>
    <mergeCell ref="D1262:L1262"/>
    <mergeCell ref="F1263:L1263"/>
    <mergeCell ref="E1236:L1236"/>
    <mergeCell ref="F1237:L1237"/>
    <mergeCell ref="F1238:L1238"/>
    <mergeCell ref="E1239:L1239"/>
    <mergeCell ref="F1240:L1240"/>
    <mergeCell ref="F1264:L1264"/>
    <mergeCell ref="F1272:L1272"/>
    <mergeCell ref="AD1259:AF1260"/>
    <mergeCell ref="AD1255:AF1257"/>
    <mergeCell ref="N1432:P1433"/>
    <mergeCell ref="D1432:L1432"/>
    <mergeCell ref="F1433:L1433"/>
    <mergeCell ref="AD1518:AF1518"/>
    <mergeCell ref="D1335:AF1335"/>
    <mergeCell ref="C1361:AF1361"/>
    <mergeCell ref="D1362:AF1362"/>
    <mergeCell ref="D1378:AF1378"/>
    <mergeCell ref="D1391:AF1391"/>
    <mergeCell ref="D1413:AF1413"/>
    <mergeCell ref="C1439:AF1439"/>
    <mergeCell ref="D1440:AF1440"/>
    <mergeCell ref="D1456:AF1456"/>
    <mergeCell ref="D1469:AF1469"/>
    <mergeCell ref="D1491:AF1491"/>
    <mergeCell ref="F1253:L1253"/>
    <mergeCell ref="F1503:L1503"/>
    <mergeCell ref="F1408:L1408"/>
    <mergeCell ref="E1409:L1409"/>
    <mergeCell ref="F1410:L1410"/>
    <mergeCell ref="F1411:L1411"/>
    <mergeCell ref="F1412:L1412"/>
    <mergeCell ref="F1255:L1255"/>
    <mergeCell ref="E1480:L1480"/>
    <mergeCell ref="F1481:L1481"/>
    <mergeCell ref="AD1392:AF1412"/>
    <mergeCell ref="AD1379:AF1390"/>
    <mergeCell ref="AD1363:AF1377"/>
    <mergeCell ref="F1474:L1474"/>
    <mergeCell ref="F1475:L1475"/>
    <mergeCell ref="F1476:L1476"/>
    <mergeCell ref="E1477:L1477"/>
    <mergeCell ref="F1467:L1467"/>
    <mergeCell ref="F1468:L1468"/>
    <mergeCell ref="N1263:AB1263"/>
    <mergeCell ref="C746:AF746"/>
    <mergeCell ref="O1228:AB1234"/>
    <mergeCell ref="B1554:AF1554"/>
    <mergeCell ref="B1522:AF1522"/>
    <mergeCell ref="B1520:AF1520"/>
    <mergeCell ref="AD1521:AF1521"/>
    <mergeCell ref="C792:AF792"/>
    <mergeCell ref="D793:AF793"/>
    <mergeCell ref="D809:AF809"/>
    <mergeCell ref="D822:AF822"/>
    <mergeCell ref="D844:AF844"/>
    <mergeCell ref="AD863:AF863"/>
    <mergeCell ref="AD867:AF867"/>
    <mergeCell ref="C870:AF870"/>
    <mergeCell ref="D871:AF871"/>
    <mergeCell ref="D883:AF883"/>
    <mergeCell ref="C911:AF911"/>
    <mergeCell ref="D912:AF912"/>
    <mergeCell ref="D928:AF928"/>
    <mergeCell ref="D941:AF941"/>
    <mergeCell ref="N1523:AB1546"/>
    <mergeCell ref="N1512:Q1512"/>
    <mergeCell ref="N1510:P1511"/>
    <mergeCell ref="N1434:Q1434"/>
    <mergeCell ref="D1200:AF1200"/>
    <mergeCell ref="AD1201:AF1212"/>
    <mergeCell ref="D1213:AF1213"/>
    <mergeCell ref="AD1214:AF1234"/>
    <mergeCell ref="D1235:AF1235"/>
    <mergeCell ref="C1261:AF1261"/>
    <mergeCell ref="AD997:AF997"/>
    <mergeCell ref="AD1001:AF1001"/>
    <mergeCell ref="F1536:L1536"/>
    <mergeCell ref="F1537:L1537"/>
    <mergeCell ref="D1531:L1531"/>
    <mergeCell ref="F1502:L1502"/>
    <mergeCell ref="F1528:L1528"/>
    <mergeCell ref="F1299:L1299"/>
    <mergeCell ref="AD1510:AF1510"/>
    <mergeCell ref="AD1492:AF1509"/>
    <mergeCell ref="E1473:L1473"/>
    <mergeCell ref="AD1548:AF1548"/>
    <mergeCell ref="AD1433:AF1435"/>
    <mergeCell ref="D1523:L1523"/>
    <mergeCell ref="F1479:L1479"/>
    <mergeCell ref="N502:AC502"/>
    <mergeCell ref="O1521:AB1521"/>
    <mergeCell ref="B1549:AF1549"/>
    <mergeCell ref="N232:AC237"/>
    <mergeCell ref="N1278:AB1278"/>
    <mergeCell ref="N1268:AB1274"/>
    <mergeCell ref="N905:AB905"/>
    <mergeCell ref="N902:AB902"/>
    <mergeCell ref="N898:AB898"/>
    <mergeCell ref="N893:AB893"/>
    <mergeCell ref="O885:AB886"/>
    <mergeCell ref="N878:AB878"/>
    <mergeCell ref="N881:AB881"/>
    <mergeCell ref="O873:AB874"/>
    <mergeCell ref="U863:AB866"/>
    <mergeCell ref="R864:T864"/>
    <mergeCell ref="N997:AB1000"/>
    <mergeCell ref="N1002:AB1002"/>
    <mergeCell ref="R1073:AB1074"/>
    <mergeCell ref="F1178:L1178"/>
    <mergeCell ref="B1282:AF1282"/>
    <mergeCell ref="D1300:AF1300"/>
    <mergeCell ref="C1007:AF1007"/>
    <mergeCell ref="N1436:AF1436"/>
    <mergeCell ref="AD1092:AF1092"/>
    <mergeCell ref="AD1254:AF1254"/>
    <mergeCell ref="N1357:AB1357"/>
    <mergeCell ref="N1358:AF1358"/>
    <mergeCell ref="AD1176:AF1176"/>
    <mergeCell ref="AD1262:AF1262"/>
    <mergeCell ref="D1313:AF1313"/>
    <mergeCell ref="E1170:L1170"/>
    <mergeCell ref="B1553:M1553"/>
    <mergeCell ref="F1529:L1529"/>
    <mergeCell ref="F1530:L1530"/>
    <mergeCell ref="F1532:L1532"/>
    <mergeCell ref="F1266:L1266"/>
    <mergeCell ref="F1267:L1267"/>
    <mergeCell ref="F1268:L1268"/>
    <mergeCell ref="D1269:L1269"/>
    <mergeCell ref="F1270:L1270"/>
    <mergeCell ref="D1539:L1539"/>
    <mergeCell ref="B1550:AF1550"/>
    <mergeCell ref="B1547:AF1547"/>
    <mergeCell ref="AD1276:AF1276"/>
    <mergeCell ref="E1498:L1498"/>
    <mergeCell ref="F1499:L1499"/>
    <mergeCell ref="F1500:L1500"/>
    <mergeCell ref="E1501:L1501"/>
    <mergeCell ref="F1534:L1534"/>
    <mergeCell ref="F1535:L1535"/>
    <mergeCell ref="F1271:L1271"/>
    <mergeCell ref="D1265:L1265"/>
    <mergeCell ref="F1489:L1489"/>
    <mergeCell ref="F1478:L1478"/>
    <mergeCell ref="F1256:L1256"/>
    <mergeCell ref="F1257:L1257"/>
    <mergeCell ref="D1258:L1258"/>
    <mergeCell ref="E1248:L1248"/>
    <mergeCell ref="F1247:L1247"/>
    <mergeCell ref="C1183:AF1183"/>
    <mergeCell ref="D1273:L1273"/>
    <mergeCell ref="F1274:L1274"/>
    <mergeCell ref="F1298:L1298"/>
    <mergeCell ref="E1504:L1504"/>
    <mergeCell ref="F1505:L1505"/>
    <mergeCell ref="B1277:AF1277"/>
    <mergeCell ref="B1279:AF1279"/>
    <mergeCell ref="D1254:L1254"/>
    <mergeCell ref="E1470:L1470"/>
    <mergeCell ref="F1471:L1471"/>
    <mergeCell ref="E1484:L1484"/>
    <mergeCell ref="F1488:L1488"/>
    <mergeCell ref="F1485:L1485"/>
    <mergeCell ref="F1486:L1486"/>
    <mergeCell ref="E1487:L1487"/>
    <mergeCell ref="E1461:L1461"/>
    <mergeCell ref="F1462:L1462"/>
    <mergeCell ref="F1463:L1463"/>
    <mergeCell ref="F1464:L1464"/>
    <mergeCell ref="E1465:L1465"/>
    <mergeCell ref="F1466:L1466"/>
    <mergeCell ref="F1472:L1472"/>
    <mergeCell ref="F1159:L1159"/>
    <mergeCell ref="E1190:L1190"/>
    <mergeCell ref="F1191:L1191"/>
    <mergeCell ref="E1150:L1150"/>
    <mergeCell ref="F1512:L1512"/>
    <mergeCell ref="AD1354:AF1354"/>
    <mergeCell ref="AD1181:AF1182"/>
    <mergeCell ref="AD1177:AF1179"/>
    <mergeCell ref="AD1158:AF1175"/>
    <mergeCell ref="AD1180:AF1180"/>
    <mergeCell ref="F1160:L1160"/>
    <mergeCell ref="E1161:L1161"/>
    <mergeCell ref="F1162:L1162"/>
    <mergeCell ref="F1163:L1163"/>
    <mergeCell ref="E1164:L1164"/>
    <mergeCell ref="E1153:L1153"/>
    <mergeCell ref="F1154:L1154"/>
    <mergeCell ref="F1155:L1155"/>
    <mergeCell ref="F1156:L1156"/>
    <mergeCell ref="E1457:L1457"/>
    <mergeCell ref="F1458:L1458"/>
    <mergeCell ref="F1459:L1459"/>
    <mergeCell ref="F1460:L1460"/>
    <mergeCell ref="F1450:L1450"/>
    <mergeCell ref="E1451:L1451"/>
    <mergeCell ref="F1482:L1482"/>
    <mergeCell ref="F1483:L1483"/>
    <mergeCell ref="F1490:L1490"/>
    <mergeCell ref="E1492:L1492"/>
    <mergeCell ref="F1493:L1493"/>
    <mergeCell ref="O1201:AB1212"/>
    <mergeCell ref="E1173:L1173"/>
    <mergeCell ref="F527:L527"/>
    <mergeCell ref="F528:L528"/>
    <mergeCell ref="E1143:L1143"/>
    <mergeCell ref="F1144:L1144"/>
    <mergeCell ref="F1145:L1145"/>
    <mergeCell ref="E1146:L1146"/>
    <mergeCell ref="F1140:L1140"/>
    <mergeCell ref="F1171:L1171"/>
    <mergeCell ref="F1172:L1172"/>
    <mergeCell ref="F1130:L1130"/>
    <mergeCell ref="E1131:L1131"/>
    <mergeCell ref="F1132:L1132"/>
    <mergeCell ref="F1133:L1133"/>
    <mergeCell ref="F1134:L1134"/>
    <mergeCell ref="F1165:L1165"/>
    <mergeCell ref="F1124:L1124"/>
    <mergeCell ref="F1125:L1125"/>
    <mergeCell ref="D1014:AF1014"/>
    <mergeCell ref="D1067:AF1067"/>
    <mergeCell ref="AD1068:AF1082"/>
    <mergeCell ref="F1147:L1147"/>
    <mergeCell ref="F1148:L1148"/>
    <mergeCell ref="F1073:L1073"/>
    <mergeCell ref="F1074:L1074"/>
    <mergeCell ref="F1075:L1075"/>
    <mergeCell ref="F1076:L1076"/>
    <mergeCell ref="F1065:L1065"/>
    <mergeCell ref="F1066:L1066"/>
    <mergeCell ref="E1068:L1068"/>
    <mergeCell ref="F1069:L1069"/>
    <mergeCell ref="F1070:L1070"/>
    <mergeCell ref="E1158:L1158"/>
    <mergeCell ref="F1174:L1174"/>
    <mergeCell ref="F1166:L1166"/>
    <mergeCell ref="E1167:L1167"/>
    <mergeCell ref="F1168:L1168"/>
    <mergeCell ref="AD929:AF940"/>
    <mergeCell ref="F1249:L1249"/>
    <mergeCell ref="F1250:L1250"/>
    <mergeCell ref="F1169:L1169"/>
    <mergeCell ref="F518:L518"/>
    <mergeCell ref="E519:L519"/>
    <mergeCell ref="F520:L520"/>
    <mergeCell ref="F521:L521"/>
    <mergeCell ref="F522:L522"/>
    <mergeCell ref="F523:L523"/>
    <mergeCell ref="F511:L511"/>
    <mergeCell ref="F512:L512"/>
    <mergeCell ref="F513:L513"/>
    <mergeCell ref="F515:L515"/>
    <mergeCell ref="E1084:L1084"/>
    <mergeCell ref="B771:AF771"/>
    <mergeCell ref="C784:AF784"/>
    <mergeCell ref="B783:AF783"/>
    <mergeCell ref="O788:AC788"/>
    <mergeCell ref="AD1004:AF1004"/>
    <mergeCell ref="D1008:L1008"/>
    <mergeCell ref="E1077:L1077"/>
    <mergeCell ref="F1080:L1080"/>
    <mergeCell ref="F1081:L1081"/>
    <mergeCell ref="F1082:L1082"/>
    <mergeCell ref="F1071:L1071"/>
    <mergeCell ref="E1072:L1072"/>
    <mergeCell ref="F1216:L1216"/>
    <mergeCell ref="B1555:M1555"/>
    <mergeCell ref="F1546:L1546"/>
    <mergeCell ref="B1548:L1548"/>
    <mergeCell ref="B1551:M1551"/>
    <mergeCell ref="B1552:M1552"/>
    <mergeCell ref="F1540:L1540"/>
    <mergeCell ref="F1541:L1541"/>
    <mergeCell ref="F1542:L1542"/>
    <mergeCell ref="F1543:L1543"/>
    <mergeCell ref="F1544:L1544"/>
    <mergeCell ref="F1494:L1494"/>
    <mergeCell ref="E1495:L1495"/>
    <mergeCell ref="F1521:L1521"/>
    <mergeCell ref="F1524:L1524"/>
    <mergeCell ref="F1525:L1525"/>
    <mergeCell ref="D1514:L1514"/>
    <mergeCell ref="F1515:L1515"/>
    <mergeCell ref="F1516:L1516"/>
    <mergeCell ref="B1518:L1518"/>
    <mergeCell ref="F1545:L1545"/>
    <mergeCell ref="F1533:L1533"/>
    <mergeCell ref="F1496:L1496"/>
    <mergeCell ref="F1497:L1497"/>
    <mergeCell ref="F1511:L1511"/>
    <mergeCell ref="F1508:L1508"/>
    <mergeCell ref="F1509:L1509"/>
    <mergeCell ref="F1527:L1527"/>
    <mergeCell ref="F1538:L1538"/>
    <mergeCell ref="F1526:L1526"/>
    <mergeCell ref="F1513:L1513"/>
    <mergeCell ref="B1519:AF1519"/>
    <mergeCell ref="B1517:AF1517"/>
    <mergeCell ref="N1514:AF1514"/>
    <mergeCell ref="F1506:L1506"/>
    <mergeCell ref="E1507:L1507"/>
    <mergeCell ref="F1452:L1452"/>
    <mergeCell ref="F1453:L1453"/>
    <mergeCell ref="F1454:L1454"/>
    <mergeCell ref="F1455:L1455"/>
    <mergeCell ref="F1438:L1438"/>
    <mergeCell ref="F1444:L1444"/>
    <mergeCell ref="F1445:L1445"/>
    <mergeCell ref="E1446:L1446"/>
    <mergeCell ref="F1447:L1447"/>
    <mergeCell ref="F1448:L1448"/>
    <mergeCell ref="F1449:L1449"/>
    <mergeCell ref="E1441:L1441"/>
    <mergeCell ref="F1442:L1442"/>
    <mergeCell ref="F1443:L1443"/>
    <mergeCell ref="D1510:L1510"/>
    <mergeCell ref="F1434:L1434"/>
    <mergeCell ref="F1435:L1435"/>
    <mergeCell ref="D1436:L1436"/>
    <mergeCell ref="F1437:L1437"/>
    <mergeCell ref="E1426:L1426"/>
    <mergeCell ref="F1427:L1427"/>
    <mergeCell ref="F1428:L1428"/>
    <mergeCell ref="E1429:L1429"/>
    <mergeCell ref="F1430:L1430"/>
    <mergeCell ref="F1431:L1431"/>
    <mergeCell ref="E1420:L1420"/>
    <mergeCell ref="F1421:L1421"/>
    <mergeCell ref="F1422:L1422"/>
    <mergeCell ref="E1423:L1423"/>
    <mergeCell ref="F1424:L1424"/>
    <mergeCell ref="F1425:L1425"/>
    <mergeCell ref="E1414:L1414"/>
    <mergeCell ref="F1415:L1415"/>
    <mergeCell ref="F1416:L1416"/>
    <mergeCell ref="E1417:L1417"/>
    <mergeCell ref="F1418:L1418"/>
    <mergeCell ref="F1419:L1419"/>
    <mergeCell ref="E1402:L1402"/>
    <mergeCell ref="F1403:L1403"/>
    <mergeCell ref="F1404:L1404"/>
    <mergeCell ref="F1405:L1405"/>
    <mergeCell ref="E1406:L1406"/>
    <mergeCell ref="F1407:L1407"/>
    <mergeCell ref="F1396:L1396"/>
    <mergeCell ref="F1397:L1397"/>
    <mergeCell ref="F1398:L1398"/>
    <mergeCell ref="E1399:L1399"/>
    <mergeCell ref="F1400:L1400"/>
    <mergeCell ref="F1401:L1401"/>
    <mergeCell ref="E1392:L1392"/>
    <mergeCell ref="F1393:L1393"/>
    <mergeCell ref="F1394:L1394"/>
    <mergeCell ref="E1395:L1395"/>
    <mergeCell ref="F1385:L1385"/>
    <mergeCell ref="F1386:L1386"/>
    <mergeCell ref="E1387:L1387"/>
    <mergeCell ref="F1388:L1388"/>
    <mergeCell ref="F1389:L1389"/>
    <mergeCell ref="F1390:L1390"/>
    <mergeCell ref="E1342:L1342"/>
    <mergeCell ref="F1343:L1343"/>
    <mergeCell ref="E1379:L1379"/>
    <mergeCell ref="F1380:L1380"/>
    <mergeCell ref="F1381:L1381"/>
    <mergeCell ref="F1382:L1382"/>
    <mergeCell ref="E1383:L1383"/>
    <mergeCell ref="F1384:L1384"/>
    <mergeCell ref="F1374:L1374"/>
    <mergeCell ref="F1375:L1375"/>
    <mergeCell ref="F1376:L1376"/>
    <mergeCell ref="F1377:L1377"/>
    <mergeCell ref="E1368:L1368"/>
    <mergeCell ref="F1369:L1369"/>
    <mergeCell ref="F1370:L1370"/>
    <mergeCell ref="F1371:L1371"/>
    <mergeCell ref="F1372:L1372"/>
    <mergeCell ref="E1373:L1373"/>
    <mergeCell ref="N1354:P1354"/>
    <mergeCell ref="N1355:P1355"/>
    <mergeCell ref="N1356:P1356"/>
    <mergeCell ref="F1322:L1322"/>
    <mergeCell ref="F1323:L1323"/>
    <mergeCell ref="E1324:L1324"/>
    <mergeCell ref="F1325:L1325"/>
    <mergeCell ref="E1363:L1363"/>
    <mergeCell ref="F1364:L1364"/>
    <mergeCell ref="F1365:L1365"/>
    <mergeCell ref="F1366:L1366"/>
    <mergeCell ref="F1367:L1367"/>
    <mergeCell ref="F1356:L1356"/>
    <mergeCell ref="F1357:L1357"/>
    <mergeCell ref="D1358:L1358"/>
    <mergeCell ref="F1359:L1359"/>
    <mergeCell ref="F1360:L1360"/>
    <mergeCell ref="F1350:L1350"/>
    <mergeCell ref="E1351:L1351"/>
    <mergeCell ref="F1352:L1352"/>
    <mergeCell ref="F1353:L1353"/>
    <mergeCell ref="D1354:L1354"/>
    <mergeCell ref="F1355:L1355"/>
    <mergeCell ref="E1345:L1345"/>
    <mergeCell ref="F1346:L1346"/>
    <mergeCell ref="F1347:L1347"/>
    <mergeCell ref="E1348:L1348"/>
    <mergeCell ref="F1349:L1349"/>
    <mergeCell ref="F1338:L1338"/>
    <mergeCell ref="E1339:L1339"/>
    <mergeCell ref="F1340:L1340"/>
    <mergeCell ref="F1341:L1341"/>
    <mergeCell ref="E1317:L1317"/>
    <mergeCell ref="F1318:L1318"/>
    <mergeCell ref="F1319:L1319"/>
    <mergeCell ref="E1309:L1309"/>
    <mergeCell ref="F1310:L1310"/>
    <mergeCell ref="F1311:L1311"/>
    <mergeCell ref="F1312:L1312"/>
    <mergeCell ref="F1344:L1344"/>
    <mergeCell ref="F1286:L1286"/>
    <mergeCell ref="F1287:L1287"/>
    <mergeCell ref="F1288:L1288"/>
    <mergeCell ref="F1289:L1289"/>
    <mergeCell ref="E1290:L1290"/>
    <mergeCell ref="F1291:L1291"/>
    <mergeCell ref="E1314:L1314"/>
    <mergeCell ref="F1315:L1315"/>
    <mergeCell ref="F1316:L1316"/>
    <mergeCell ref="F1332:L1332"/>
    <mergeCell ref="F1333:L1333"/>
    <mergeCell ref="F1334:L1334"/>
    <mergeCell ref="E1336:L1336"/>
    <mergeCell ref="F1337:L1337"/>
    <mergeCell ref="F1326:L1326"/>
    <mergeCell ref="F1327:L1327"/>
    <mergeCell ref="E1328:L1328"/>
    <mergeCell ref="F1329:L1329"/>
    <mergeCell ref="F1330:L1330"/>
    <mergeCell ref="E1331:L1331"/>
    <mergeCell ref="F1320:L1320"/>
    <mergeCell ref="E1321:L1321"/>
    <mergeCell ref="F1303:L1303"/>
    <mergeCell ref="F1304:L1304"/>
    <mergeCell ref="E1305:L1305"/>
    <mergeCell ref="F1306:L1306"/>
    <mergeCell ref="F1307:L1307"/>
    <mergeCell ref="F1308:L1308"/>
    <mergeCell ref="E1301:L1301"/>
    <mergeCell ref="F1302:L1302"/>
    <mergeCell ref="F1292:L1292"/>
    <mergeCell ref="F1293:L1293"/>
    <mergeCell ref="F1294:L1294"/>
    <mergeCell ref="E1295:L1295"/>
    <mergeCell ref="F1296:L1296"/>
    <mergeCell ref="F1297:L1297"/>
    <mergeCell ref="B1276:L1276"/>
    <mergeCell ref="B1278:L1278"/>
    <mergeCell ref="B1280:L1280"/>
    <mergeCell ref="E1285:L1285"/>
    <mergeCell ref="B1281:AF1281"/>
    <mergeCell ref="C1283:AF1283"/>
    <mergeCell ref="D1284:AF1284"/>
    <mergeCell ref="E1251:L1251"/>
    <mergeCell ref="F1252:L1252"/>
    <mergeCell ref="E1242:L1242"/>
    <mergeCell ref="F1243:L1243"/>
    <mergeCell ref="F1244:L1244"/>
    <mergeCell ref="E1245:L1245"/>
    <mergeCell ref="F1246:L1246"/>
    <mergeCell ref="F1259:L1259"/>
    <mergeCell ref="O1236:AB1260"/>
    <mergeCell ref="F1230:L1230"/>
    <mergeCell ref="E1231:L1231"/>
    <mergeCell ref="F1232:L1232"/>
    <mergeCell ref="F1233:L1233"/>
    <mergeCell ref="F1234:L1234"/>
    <mergeCell ref="F1192:L1192"/>
    <mergeCell ref="F1223:L1223"/>
    <mergeCell ref="E1224:L1224"/>
    <mergeCell ref="F1225:L1225"/>
    <mergeCell ref="F1226:L1226"/>
    <mergeCell ref="F1227:L1227"/>
    <mergeCell ref="E1228:L1228"/>
    <mergeCell ref="E1217:L1217"/>
    <mergeCell ref="F1218:L1218"/>
    <mergeCell ref="F1219:L1219"/>
    <mergeCell ref="F1220:L1220"/>
    <mergeCell ref="E1221:L1221"/>
    <mergeCell ref="F1222:L1222"/>
    <mergeCell ref="F1212:L1212"/>
    <mergeCell ref="F1193:L1193"/>
    <mergeCell ref="F1194:L1194"/>
    <mergeCell ref="E1214:L1214"/>
    <mergeCell ref="F1215:L1215"/>
    <mergeCell ref="F1241:L1241"/>
    <mergeCell ref="F1206:L1206"/>
    <mergeCell ref="F1207:L1207"/>
    <mergeCell ref="F1175:L1175"/>
    <mergeCell ref="D1176:L1176"/>
    <mergeCell ref="F1208:L1208"/>
    <mergeCell ref="E1209:L1209"/>
    <mergeCell ref="F1210:L1210"/>
    <mergeCell ref="F1211:L1211"/>
    <mergeCell ref="E1201:L1201"/>
    <mergeCell ref="F1202:L1202"/>
    <mergeCell ref="F1203:L1203"/>
    <mergeCell ref="F1204:L1204"/>
    <mergeCell ref="E1205:L1205"/>
    <mergeCell ref="E1195:L1195"/>
    <mergeCell ref="F1196:L1196"/>
    <mergeCell ref="F1197:L1197"/>
    <mergeCell ref="F1198:L1198"/>
    <mergeCell ref="F1199:L1199"/>
    <mergeCell ref="F1189:L1189"/>
    <mergeCell ref="F1229:L1229"/>
    <mergeCell ref="E1185:L1185"/>
    <mergeCell ref="F1186:L1186"/>
    <mergeCell ref="F1187:L1187"/>
    <mergeCell ref="F1188:L1188"/>
    <mergeCell ref="F1179:L1179"/>
    <mergeCell ref="D1180:L1180"/>
    <mergeCell ref="F1181:L1181"/>
    <mergeCell ref="F1182:L1182"/>
    <mergeCell ref="D1184:AF1184"/>
    <mergeCell ref="O1214:AB1227"/>
    <mergeCell ref="F1177:L1177"/>
    <mergeCell ref="F1149:L1149"/>
    <mergeCell ref="F1151:L1151"/>
    <mergeCell ref="F1152:L1152"/>
    <mergeCell ref="F1141:L1141"/>
    <mergeCell ref="F1142:L1142"/>
    <mergeCell ref="D1157:AF1157"/>
    <mergeCell ref="F1119:L1119"/>
    <mergeCell ref="F1120:L1120"/>
    <mergeCell ref="F1110:L1110"/>
    <mergeCell ref="F1111:L1111"/>
    <mergeCell ref="E1112:L1112"/>
    <mergeCell ref="F1121:L1121"/>
    <mergeCell ref="E1123:L1123"/>
    <mergeCell ref="F1113:L1113"/>
    <mergeCell ref="F1114:L1114"/>
    <mergeCell ref="F1115:L1115"/>
    <mergeCell ref="F1116:L1116"/>
    <mergeCell ref="E1117:L1117"/>
    <mergeCell ref="F1118:L1118"/>
    <mergeCell ref="E1136:L1136"/>
    <mergeCell ref="F1137:L1137"/>
    <mergeCell ref="F1138:L1138"/>
    <mergeCell ref="E1139:L1139"/>
    <mergeCell ref="F1126:L1126"/>
    <mergeCell ref="E1127:L1127"/>
    <mergeCell ref="F1128:L1128"/>
    <mergeCell ref="F1129:L1129"/>
    <mergeCell ref="D1122:AF1122"/>
    <mergeCell ref="AD1123:AF1134"/>
    <mergeCell ref="D1135:AF1135"/>
    <mergeCell ref="AD1107:AF1121"/>
    <mergeCell ref="E1107:L1107"/>
    <mergeCell ref="F1108:L1108"/>
    <mergeCell ref="F1109:L1109"/>
    <mergeCell ref="F1101:L1101"/>
    <mergeCell ref="F1102:L1102"/>
    <mergeCell ref="F1103:L1103"/>
    <mergeCell ref="F1104:L1104"/>
    <mergeCell ref="F1095:L1095"/>
    <mergeCell ref="F1096:L1096"/>
    <mergeCell ref="F1097:L1097"/>
    <mergeCell ref="F1098:L1098"/>
    <mergeCell ref="D1099:L1099"/>
    <mergeCell ref="F1100:L1100"/>
    <mergeCell ref="F1079:L1079"/>
    <mergeCell ref="F1078:L1078"/>
    <mergeCell ref="F1089:L1089"/>
    <mergeCell ref="F1090:L1090"/>
    <mergeCell ref="D1092:L1092"/>
    <mergeCell ref="F1093:L1093"/>
    <mergeCell ref="F1094:L1094"/>
    <mergeCell ref="F1085:L1085"/>
    <mergeCell ref="F1086:L1086"/>
    <mergeCell ref="F1087:L1087"/>
    <mergeCell ref="E1088:L1088"/>
    <mergeCell ref="D1083:AF1083"/>
    <mergeCell ref="C1091:AF1091"/>
    <mergeCell ref="C1105:AF1105"/>
    <mergeCell ref="D1106:AF1106"/>
    <mergeCell ref="AD1100:AF1104"/>
    <mergeCell ref="AD1093:AF1098"/>
    <mergeCell ref="AD1084:AF1090"/>
    <mergeCell ref="F1059:L1059"/>
    <mergeCell ref="F1060:L1060"/>
    <mergeCell ref="F1061:L1061"/>
    <mergeCell ref="F1062:L1062"/>
    <mergeCell ref="F1063:L1063"/>
    <mergeCell ref="E1064:L1064"/>
    <mergeCell ref="F1053:L1053"/>
    <mergeCell ref="F1054:L1054"/>
    <mergeCell ref="F1055:L1055"/>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AD987:AF988"/>
    <mergeCell ref="AD983:AF985"/>
    <mergeCell ref="AD964:AF981"/>
    <mergeCell ref="AD1002:AF1002"/>
    <mergeCell ref="AD998:AF1000"/>
    <mergeCell ref="F1009:L1009"/>
    <mergeCell ref="F995:L995"/>
    <mergeCell ref="F996:L996"/>
    <mergeCell ref="D997:L997"/>
    <mergeCell ref="F998:L998"/>
    <mergeCell ref="F999:L999"/>
    <mergeCell ref="F1000:L1000"/>
    <mergeCell ref="F988:L988"/>
    <mergeCell ref="D990:L990"/>
    <mergeCell ref="F991:L991"/>
    <mergeCell ref="F992:L992"/>
    <mergeCell ref="F994:L994"/>
    <mergeCell ref="F980:L980"/>
    <mergeCell ref="F981:L981"/>
    <mergeCell ref="F983:L983"/>
    <mergeCell ref="F984:L984"/>
    <mergeCell ref="F985:L985"/>
    <mergeCell ref="F987:L987"/>
    <mergeCell ref="D993:L993"/>
    <mergeCell ref="AD1009:AF1013"/>
    <mergeCell ref="N991:AB991"/>
    <mergeCell ref="AD982:AF982"/>
    <mergeCell ref="AD986:AF986"/>
    <mergeCell ref="AD993:AF993"/>
    <mergeCell ref="AD990:AF990"/>
    <mergeCell ref="AD1008:AF1008"/>
    <mergeCell ref="F944:L944"/>
    <mergeCell ref="E945:L945"/>
    <mergeCell ref="F946:L946"/>
    <mergeCell ref="F947:L947"/>
    <mergeCell ref="F948:L948"/>
    <mergeCell ref="E949:L949"/>
    <mergeCell ref="AD942:AF955"/>
    <mergeCell ref="AD956:AF962"/>
    <mergeCell ref="N1001:AB1001"/>
    <mergeCell ref="N996:AB996"/>
    <mergeCell ref="B1005:AF1005"/>
    <mergeCell ref="B1003:AF1003"/>
    <mergeCell ref="D986:L986"/>
    <mergeCell ref="C989:AF989"/>
    <mergeCell ref="B1006:AF1006"/>
    <mergeCell ref="F974:L974"/>
    <mergeCell ref="F975:L975"/>
    <mergeCell ref="E976:L976"/>
    <mergeCell ref="F977:L977"/>
    <mergeCell ref="F978:L978"/>
    <mergeCell ref="E979:L979"/>
    <mergeCell ref="F968:L968"/>
    <mergeCell ref="F969:L969"/>
    <mergeCell ref="E970:L970"/>
    <mergeCell ref="F971:L971"/>
    <mergeCell ref="F972:L972"/>
    <mergeCell ref="E973:L973"/>
    <mergeCell ref="D1001:L1001"/>
    <mergeCell ref="F1002:L1002"/>
    <mergeCell ref="B1004:L1004"/>
    <mergeCell ref="AD994:AF996"/>
    <mergeCell ref="AD991:AF992"/>
    <mergeCell ref="F962:L962"/>
    <mergeCell ref="E964:L964"/>
    <mergeCell ref="F965:L965"/>
    <mergeCell ref="F966:L966"/>
    <mergeCell ref="E967:L967"/>
    <mergeCell ref="D963:AF963"/>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38:L938"/>
    <mergeCell ref="F939:L939"/>
    <mergeCell ref="F940:L940"/>
    <mergeCell ref="E942:L942"/>
    <mergeCell ref="F943:L943"/>
    <mergeCell ref="F932:L932"/>
    <mergeCell ref="E933:L933"/>
    <mergeCell ref="F934:L934"/>
    <mergeCell ref="F935:L935"/>
    <mergeCell ref="F936:L936"/>
    <mergeCell ref="E937:L937"/>
    <mergeCell ref="F885:L885"/>
    <mergeCell ref="F925:L925"/>
    <mergeCell ref="F926:L926"/>
    <mergeCell ref="F927:L927"/>
    <mergeCell ref="E929:L929"/>
    <mergeCell ref="F930:L930"/>
    <mergeCell ref="F931:L931"/>
    <mergeCell ref="F924:L924"/>
    <mergeCell ref="E913:L913"/>
    <mergeCell ref="F914:L914"/>
    <mergeCell ref="F915:L915"/>
    <mergeCell ref="F916:L916"/>
    <mergeCell ref="F917:L917"/>
    <mergeCell ref="E918:L918"/>
    <mergeCell ref="F907:L907"/>
    <mergeCell ref="F908:L908"/>
    <mergeCell ref="F909:L909"/>
    <mergeCell ref="F910:L910"/>
    <mergeCell ref="E845:L845"/>
    <mergeCell ref="F901:L901"/>
    <mergeCell ref="F902:L902"/>
    <mergeCell ref="D903:L903"/>
    <mergeCell ref="F904:L904"/>
    <mergeCell ref="F905:L905"/>
    <mergeCell ref="D906:L906"/>
    <mergeCell ref="E923:L923"/>
    <mergeCell ref="F922:L922"/>
    <mergeCell ref="F919:L919"/>
    <mergeCell ref="F920:L920"/>
    <mergeCell ref="F921:L921"/>
    <mergeCell ref="F858:L858"/>
    <mergeCell ref="F859:L859"/>
    <mergeCell ref="E860:L860"/>
    <mergeCell ref="F861:L861"/>
    <mergeCell ref="F862:L862"/>
    <mergeCell ref="F864:L864"/>
    <mergeCell ref="D863:L863"/>
    <mergeCell ref="D895:L895"/>
    <mergeCell ref="F896:L896"/>
    <mergeCell ref="F897:L897"/>
    <mergeCell ref="F898:L898"/>
    <mergeCell ref="D899:L899"/>
    <mergeCell ref="F900:L900"/>
    <mergeCell ref="E889:L889"/>
    <mergeCell ref="F890:L890"/>
    <mergeCell ref="F891:L891"/>
    <mergeCell ref="E892:L892"/>
    <mergeCell ref="F893:L893"/>
    <mergeCell ref="F894:L894"/>
    <mergeCell ref="E884:L884"/>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86:L886"/>
    <mergeCell ref="F887:L887"/>
    <mergeCell ref="F888:L888"/>
    <mergeCell ref="F869:L869"/>
    <mergeCell ref="F852:L852"/>
    <mergeCell ref="F853:L853"/>
    <mergeCell ref="E854:L854"/>
    <mergeCell ref="F855:L855"/>
    <mergeCell ref="F856:L856"/>
    <mergeCell ref="E857:L857"/>
    <mergeCell ref="F846:L846"/>
    <mergeCell ref="F847:L847"/>
    <mergeCell ref="E848:L848"/>
    <mergeCell ref="F849:L849"/>
    <mergeCell ref="F850:L850"/>
    <mergeCell ref="E851:L851"/>
    <mergeCell ref="E840:L840"/>
    <mergeCell ref="F841:L841"/>
    <mergeCell ref="F842:L842"/>
    <mergeCell ref="F843:L843"/>
    <mergeCell ref="M781:M782"/>
    <mergeCell ref="AC781:AC782"/>
    <mergeCell ref="E799:L799"/>
    <mergeCell ref="F800:L800"/>
    <mergeCell ref="F801:L801"/>
    <mergeCell ref="F802:L802"/>
    <mergeCell ref="F803:L803"/>
    <mergeCell ref="E804:L804"/>
    <mergeCell ref="E794:L794"/>
    <mergeCell ref="F795:L795"/>
    <mergeCell ref="F796:L796"/>
    <mergeCell ref="F834:L834"/>
    <mergeCell ref="F835:L835"/>
    <mergeCell ref="F836:L836"/>
    <mergeCell ref="E837:L837"/>
    <mergeCell ref="F838:L838"/>
    <mergeCell ref="F785:L785"/>
    <mergeCell ref="D786:L786"/>
    <mergeCell ref="F816:L816"/>
    <mergeCell ref="F817:L817"/>
    <mergeCell ref="E818:L818"/>
    <mergeCell ref="F819:L819"/>
    <mergeCell ref="F820:L820"/>
    <mergeCell ref="F821:L821"/>
    <mergeCell ref="E810:L810"/>
    <mergeCell ref="F811:L811"/>
    <mergeCell ref="F812:L812"/>
    <mergeCell ref="F813:L813"/>
    <mergeCell ref="E814:L814"/>
    <mergeCell ref="F815:L815"/>
    <mergeCell ref="F805:L805"/>
    <mergeCell ref="F806:L806"/>
    <mergeCell ref="F807:L807"/>
    <mergeCell ref="F808:L808"/>
    <mergeCell ref="B781:E781"/>
    <mergeCell ref="F781:L781"/>
    <mergeCell ref="AD725:AF725"/>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AD726:AF726"/>
    <mergeCell ref="AD727:AF727"/>
    <mergeCell ref="AD728:AF728"/>
    <mergeCell ref="AD729:AF729"/>
    <mergeCell ref="AD730:AF730"/>
    <mergeCell ref="AD781:AF782"/>
    <mergeCell ref="B782:L782"/>
    <mergeCell ref="B773:AF774"/>
    <mergeCell ref="M780:AF780"/>
    <mergeCell ref="B775:AF777"/>
    <mergeCell ref="AD731:AF731"/>
    <mergeCell ref="AD732:AF732"/>
    <mergeCell ref="AD733:AF733"/>
    <mergeCell ref="AD734:AF734"/>
    <mergeCell ref="AD735:AF735"/>
    <mergeCell ref="AD736:AF736"/>
    <mergeCell ref="AD737:AF737"/>
    <mergeCell ref="AD738:AF738"/>
    <mergeCell ref="AD739:AF739"/>
    <mergeCell ref="F690:L690"/>
    <mergeCell ref="F691:L691"/>
    <mergeCell ref="F692:L692"/>
    <mergeCell ref="E694:L694"/>
    <mergeCell ref="F695:L695"/>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D715:AF715"/>
    <mergeCell ref="AD721:AF721"/>
    <mergeCell ref="AD722:AF722"/>
    <mergeCell ref="AD723:AF723"/>
    <mergeCell ref="AD724:AF724"/>
    <mergeCell ref="F684:L684"/>
    <mergeCell ref="E685:L685"/>
    <mergeCell ref="F686:L686"/>
    <mergeCell ref="F687:L687"/>
    <mergeCell ref="F688:L688"/>
    <mergeCell ref="E689:L689"/>
    <mergeCell ref="F679:L679"/>
    <mergeCell ref="E681:L681"/>
    <mergeCell ref="F682:L682"/>
    <mergeCell ref="F683:L683"/>
    <mergeCell ref="AD681:AF681"/>
    <mergeCell ref="AD690:AF690"/>
    <mergeCell ref="AD691:AF691"/>
    <mergeCell ref="AD692:AF692"/>
    <mergeCell ref="AD694:AF694"/>
    <mergeCell ref="AD695:AF695"/>
    <mergeCell ref="AD696:AF696"/>
    <mergeCell ref="AD697:AF697"/>
    <mergeCell ref="AD698:AF698"/>
    <mergeCell ref="AD699:AF699"/>
    <mergeCell ref="AD700:AF700"/>
    <mergeCell ref="AD701:AF701"/>
    <mergeCell ref="AD686:AF686"/>
    <mergeCell ref="AD687:AF687"/>
    <mergeCell ref="AD688:AF688"/>
    <mergeCell ref="AD689:AF689"/>
    <mergeCell ref="D693:AF693"/>
    <mergeCell ref="F702:L702"/>
    <mergeCell ref="AD651:AF651"/>
    <mergeCell ref="AD652:AF652"/>
    <mergeCell ref="AD653:AF653"/>
    <mergeCell ref="AD654:AF654"/>
    <mergeCell ref="AD655:AF655"/>
    <mergeCell ref="AD656:AF656"/>
    <mergeCell ref="AD657:AF657"/>
    <mergeCell ref="AD658:AF658"/>
    <mergeCell ref="AD659:AF659"/>
    <mergeCell ref="AD660:AF660"/>
    <mergeCell ref="AD661:AF661"/>
    <mergeCell ref="E653:L653"/>
    <mergeCell ref="F654:L654"/>
    <mergeCell ref="F655:L655"/>
    <mergeCell ref="F657:L657"/>
    <mergeCell ref="F658:L658"/>
    <mergeCell ref="F659:L659"/>
    <mergeCell ref="AD682:AF682"/>
    <mergeCell ref="AD683:AF683"/>
    <mergeCell ref="AD684:AF684"/>
    <mergeCell ref="AD685:AF685"/>
    <mergeCell ref="F631:L631"/>
    <mergeCell ref="F632:L632"/>
    <mergeCell ref="E633:L633"/>
    <mergeCell ref="F634:L634"/>
    <mergeCell ref="E623:L623"/>
    <mergeCell ref="F624:L624"/>
    <mergeCell ref="F625:L625"/>
    <mergeCell ref="E626:L626"/>
    <mergeCell ref="F627:L627"/>
    <mergeCell ref="F628:L628"/>
    <mergeCell ref="F671:L671"/>
    <mergeCell ref="F672:L672"/>
    <mergeCell ref="F661:L661"/>
    <mergeCell ref="E665:L665"/>
    <mergeCell ref="F666:L666"/>
    <mergeCell ref="AD665:AF665"/>
    <mergeCell ref="AD666:AF666"/>
    <mergeCell ref="AD667:AF667"/>
    <mergeCell ref="AD668:AF668"/>
    <mergeCell ref="AD669:AF669"/>
    <mergeCell ref="AD670:AF670"/>
    <mergeCell ref="F662:L662"/>
    <mergeCell ref="F648:L648"/>
    <mergeCell ref="F649:L649"/>
    <mergeCell ref="E650:L650"/>
    <mergeCell ref="F651:L651"/>
    <mergeCell ref="F652:L652"/>
    <mergeCell ref="AD650:AF650"/>
    <mergeCell ref="E647:L647"/>
    <mergeCell ref="E641:L641"/>
    <mergeCell ref="F642:L642"/>
    <mergeCell ref="F643:L643"/>
    <mergeCell ref="E644:L644"/>
    <mergeCell ref="F645:L645"/>
    <mergeCell ref="F646:L646"/>
    <mergeCell ref="F635:L635"/>
    <mergeCell ref="F636:L636"/>
    <mergeCell ref="E638:L638"/>
    <mergeCell ref="F639:L639"/>
    <mergeCell ref="F640:L640"/>
    <mergeCell ref="F673:L673"/>
    <mergeCell ref="F674:L674"/>
    <mergeCell ref="E675:L675"/>
    <mergeCell ref="F676:L676"/>
    <mergeCell ref="F677:L677"/>
    <mergeCell ref="E611:L611"/>
    <mergeCell ref="F612:L612"/>
    <mergeCell ref="F613:L613"/>
    <mergeCell ref="F614:L614"/>
    <mergeCell ref="E616:L616"/>
    <mergeCell ref="F605:L605"/>
    <mergeCell ref="F606:L606"/>
    <mergeCell ref="E607:L607"/>
    <mergeCell ref="F608:L608"/>
    <mergeCell ref="F609:L609"/>
    <mergeCell ref="F610:L610"/>
    <mergeCell ref="F600:L600"/>
    <mergeCell ref="F601:L601"/>
    <mergeCell ref="E603:L603"/>
    <mergeCell ref="F604:L604"/>
    <mergeCell ref="F629:L629"/>
    <mergeCell ref="E630:L630"/>
    <mergeCell ref="F617:L617"/>
    <mergeCell ref="F618:L618"/>
    <mergeCell ref="E619:L619"/>
    <mergeCell ref="F620:L620"/>
    <mergeCell ref="F621:L621"/>
    <mergeCell ref="F622:L622"/>
    <mergeCell ref="F571:L571"/>
    <mergeCell ref="E572:L572"/>
    <mergeCell ref="F573:L573"/>
    <mergeCell ref="F574:L574"/>
    <mergeCell ref="E575:L575"/>
    <mergeCell ref="F576:L576"/>
    <mergeCell ref="F565:L565"/>
    <mergeCell ref="E566:L566"/>
    <mergeCell ref="F567:L567"/>
    <mergeCell ref="F568:L568"/>
    <mergeCell ref="E569:L569"/>
    <mergeCell ref="F570:L570"/>
    <mergeCell ref="F594:L594"/>
    <mergeCell ref="F595:L595"/>
    <mergeCell ref="F596:L596"/>
    <mergeCell ref="E597:L597"/>
    <mergeCell ref="F598:L598"/>
    <mergeCell ref="F588:L588"/>
    <mergeCell ref="F589:L589"/>
    <mergeCell ref="F590:L590"/>
    <mergeCell ref="F591:L591"/>
    <mergeCell ref="E592:L592"/>
    <mergeCell ref="F593:L593"/>
    <mergeCell ref="F583:L583"/>
    <mergeCell ref="F584:L584"/>
    <mergeCell ref="E587:L587"/>
    <mergeCell ref="F526:L526"/>
    <mergeCell ref="E560:L560"/>
    <mergeCell ref="F561:L561"/>
    <mergeCell ref="F562:L562"/>
    <mergeCell ref="E563:L563"/>
    <mergeCell ref="F564:L564"/>
    <mergeCell ref="F553:L553"/>
    <mergeCell ref="F554:L554"/>
    <mergeCell ref="E555:L555"/>
    <mergeCell ref="F556:L556"/>
    <mergeCell ref="F557:L557"/>
    <mergeCell ref="F558:L558"/>
    <mergeCell ref="F547:L547"/>
    <mergeCell ref="E548:L548"/>
    <mergeCell ref="F549:L549"/>
    <mergeCell ref="F550:L550"/>
    <mergeCell ref="F551:L551"/>
    <mergeCell ref="E552:L552"/>
    <mergeCell ref="E541:L541"/>
    <mergeCell ref="F542:L542"/>
    <mergeCell ref="F543:L543"/>
    <mergeCell ref="F544:L544"/>
    <mergeCell ref="E545:L545"/>
    <mergeCell ref="F546:L546"/>
    <mergeCell ref="F535:L535"/>
    <mergeCell ref="F536:L536"/>
    <mergeCell ref="E538:L538"/>
    <mergeCell ref="F539:L539"/>
    <mergeCell ref="F540:L540"/>
    <mergeCell ref="E529:L529"/>
    <mergeCell ref="F530:L530"/>
    <mergeCell ref="F531:L531"/>
    <mergeCell ref="F532:L532"/>
    <mergeCell ref="E533:L533"/>
    <mergeCell ref="F534:L534"/>
    <mergeCell ref="B502:L502"/>
    <mergeCell ref="B504:L504"/>
    <mergeCell ref="B506:AF506"/>
    <mergeCell ref="F510:L510"/>
    <mergeCell ref="F495:L495"/>
    <mergeCell ref="F496:L496"/>
    <mergeCell ref="F498:L498"/>
    <mergeCell ref="B500:L500"/>
    <mergeCell ref="F487:L487"/>
    <mergeCell ref="F488:L488"/>
    <mergeCell ref="F490:L490"/>
    <mergeCell ref="F491:L491"/>
    <mergeCell ref="F492:L492"/>
    <mergeCell ref="F494:L494"/>
    <mergeCell ref="AD497:AF497"/>
    <mergeCell ref="AD498:AF498"/>
    <mergeCell ref="D489:L489"/>
    <mergeCell ref="D493:L493"/>
    <mergeCell ref="D497:L497"/>
    <mergeCell ref="AD500:AF500"/>
    <mergeCell ref="AD502:AF502"/>
    <mergeCell ref="AD504:AF504"/>
    <mergeCell ref="B505:AF505"/>
    <mergeCell ref="B501:AF501"/>
    <mergeCell ref="B503:AF503"/>
    <mergeCell ref="B499:AF499"/>
    <mergeCell ref="C507:AF507"/>
    <mergeCell ref="D508:AF508"/>
    <mergeCell ref="AD525:AF525"/>
    <mergeCell ref="F480:L480"/>
    <mergeCell ref="F481:L481"/>
    <mergeCell ref="D482:L482"/>
    <mergeCell ref="F483:L483"/>
    <mergeCell ref="F484:L484"/>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D400:L400"/>
    <mergeCell ref="D404:L404"/>
    <mergeCell ref="C407:AF407"/>
    <mergeCell ref="AD414:AF414"/>
    <mergeCell ref="AD415:AF415"/>
    <mergeCell ref="AD416:AF416"/>
    <mergeCell ref="AD417:AF417"/>
    <mergeCell ref="AD418:AF418"/>
    <mergeCell ref="F443:L443"/>
    <mergeCell ref="F444:L444"/>
    <mergeCell ref="E445:L445"/>
    <mergeCell ref="F446:L446"/>
    <mergeCell ref="F447:L447"/>
    <mergeCell ref="E448:L448"/>
    <mergeCell ref="E438:L438"/>
    <mergeCell ref="F439:L439"/>
    <mergeCell ref="F440:L440"/>
    <mergeCell ref="E441:L441"/>
    <mergeCell ref="F442:L442"/>
    <mergeCell ref="F431:L431"/>
    <mergeCell ref="F432:L432"/>
    <mergeCell ref="E433:L433"/>
    <mergeCell ref="F434:L434"/>
    <mergeCell ref="F435:L435"/>
    <mergeCell ref="F436:L436"/>
    <mergeCell ref="AD403:AF403"/>
    <mergeCell ref="E425:L425"/>
    <mergeCell ref="F426:L426"/>
    <mergeCell ref="F427:L427"/>
    <mergeCell ref="F428:L428"/>
    <mergeCell ref="E429:L429"/>
    <mergeCell ref="F430:L430"/>
    <mergeCell ref="F420:L420"/>
    <mergeCell ref="F421:L421"/>
    <mergeCell ref="F422:L422"/>
    <mergeCell ref="F423:L423"/>
    <mergeCell ref="E414:L414"/>
    <mergeCell ref="F415:L415"/>
    <mergeCell ref="F416:L416"/>
    <mergeCell ref="F417:L417"/>
    <mergeCell ref="F418:L418"/>
    <mergeCell ref="E419:L419"/>
    <mergeCell ref="AD404:AF404"/>
    <mergeCell ref="AD405:AF405"/>
    <mergeCell ref="AD406:AF406"/>
    <mergeCell ref="F380:L380"/>
    <mergeCell ref="E409:L409"/>
    <mergeCell ref="F410:L410"/>
    <mergeCell ref="F411:L411"/>
    <mergeCell ref="F412:L412"/>
    <mergeCell ref="F413:L413"/>
    <mergeCell ref="F401:L401"/>
    <mergeCell ref="F402:L402"/>
    <mergeCell ref="F403:L403"/>
    <mergeCell ref="F405:L405"/>
    <mergeCell ref="F406:L406"/>
    <mergeCell ref="E394:L394"/>
    <mergeCell ref="F395:L395"/>
    <mergeCell ref="F396:L396"/>
    <mergeCell ref="E397:L397"/>
    <mergeCell ref="F398:L398"/>
    <mergeCell ref="F399:L399"/>
    <mergeCell ref="D408:AF408"/>
    <mergeCell ref="AD409:AF409"/>
    <mergeCell ref="F376:L376"/>
    <mergeCell ref="F352:L352"/>
    <mergeCell ref="F353:L353"/>
    <mergeCell ref="F354:L354"/>
    <mergeCell ref="E355:L355"/>
    <mergeCell ref="F356:L356"/>
    <mergeCell ref="F357:L357"/>
    <mergeCell ref="AD410:AF410"/>
    <mergeCell ref="AD411:AF411"/>
    <mergeCell ref="AD412:AF412"/>
    <mergeCell ref="AD413:AF413"/>
    <mergeCell ref="AD394:AF394"/>
    <mergeCell ref="AD395:AF395"/>
    <mergeCell ref="AD396:AF396"/>
    <mergeCell ref="AD397:AF397"/>
    <mergeCell ref="AD398:AF398"/>
    <mergeCell ref="AD399:AF399"/>
    <mergeCell ref="AD400:AF400"/>
    <mergeCell ref="AD401:AF401"/>
    <mergeCell ref="AD402:AF402"/>
    <mergeCell ref="F371:L371"/>
    <mergeCell ref="F372:L372"/>
    <mergeCell ref="F373:L373"/>
    <mergeCell ref="E374:L374"/>
    <mergeCell ref="F375:L375"/>
    <mergeCell ref="AD377:AF377"/>
    <mergeCell ref="AD378:AF378"/>
    <mergeCell ref="AD379:AF379"/>
    <mergeCell ref="AD380:AF380"/>
    <mergeCell ref="D381:AF381"/>
    <mergeCell ref="AD382:AF382"/>
    <mergeCell ref="AD383:AF383"/>
    <mergeCell ref="E347:L347"/>
    <mergeCell ref="F348:L348"/>
    <mergeCell ref="F349:L349"/>
    <mergeCell ref="F350:L350"/>
    <mergeCell ref="E351:L351"/>
    <mergeCell ref="E341:L341"/>
    <mergeCell ref="F342:L342"/>
    <mergeCell ref="F343:L343"/>
    <mergeCell ref="F344:L344"/>
    <mergeCell ref="F345:L345"/>
    <mergeCell ref="E370:L370"/>
    <mergeCell ref="F285:L285"/>
    <mergeCell ref="E274:L274"/>
    <mergeCell ref="F275:L275"/>
    <mergeCell ref="F276:L276"/>
    <mergeCell ref="F277:L277"/>
    <mergeCell ref="F278:L278"/>
    <mergeCell ref="F279:L279"/>
    <mergeCell ref="F364:L364"/>
    <mergeCell ref="F365:L365"/>
    <mergeCell ref="F366:L366"/>
    <mergeCell ref="E367:L367"/>
    <mergeCell ref="F368:L368"/>
    <mergeCell ref="F369:L369"/>
    <mergeCell ref="F358:L358"/>
    <mergeCell ref="E360:L360"/>
    <mergeCell ref="F361:L361"/>
    <mergeCell ref="F362:L362"/>
    <mergeCell ref="E363:L363"/>
    <mergeCell ref="F282:L282"/>
    <mergeCell ref="F283:L283"/>
    <mergeCell ref="F284:L284"/>
    <mergeCell ref="F272:L272"/>
    <mergeCell ref="F273:L273"/>
    <mergeCell ref="F334:L334"/>
    <mergeCell ref="D323:L323"/>
    <mergeCell ref="F324:L324"/>
    <mergeCell ref="F325:L325"/>
    <mergeCell ref="F326:L326"/>
    <mergeCell ref="F327:L327"/>
    <mergeCell ref="F328:L328"/>
    <mergeCell ref="F262:L262"/>
    <mergeCell ref="F263:L263"/>
    <mergeCell ref="F264:L264"/>
    <mergeCell ref="F265:L265"/>
    <mergeCell ref="F266:L266"/>
    <mergeCell ref="E267:L267"/>
    <mergeCell ref="F286:L286"/>
    <mergeCell ref="F287:L287"/>
    <mergeCell ref="E288:L288"/>
    <mergeCell ref="F289:L289"/>
    <mergeCell ref="F290:L290"/>
    <mergeCell ref="D316:L316"/>
    <mergeCell ref="F293:L293"/>
    <mergeCell ref="F294:L294"/>
    <mergeCell ref="F295:L295"/>
    <mergeCell ref="E296:L296"/>
    <mergeCell ref="F297:L297"/>
    <mergeCell ref="F280:L280"/>
    <mergeCell ref="E281:L281"/>
    <mergeCell ref="D291:AF291"/>
    <mergeCell ref="AD292:AF292"/>
    <mergeCell ref="AD293:AF293"/>
    <mergeCell ref="AD294:AF294"/>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AD222:AF222"/>
    <mergeCell ref="AD223:AF223"/>
    <mergeCell ref="AD224:AF224"/>
    <mergeCell ref="AD225:AF225"/>
    <mergeCell ref="AD226:AF226"/>
    <mergeCell ref="B227:AF227"/>
    <mergeCell ref="AD228:AF228"/>
    <mergeCell ref="B229:AF229"/>
    <mergeCell ref="C213:AF213"/>
    <mergeCell ref="D217:L217"/>
    <mergeCell ref="F224:L224"/>
    <mergeCell ref="D225:L225"/>
    <mergeCell ref="F226:L226"/>
    <mergeCell ref="B228:L228"/>
    <mergeCell ref="F218:L218"/>
    <mergeCell ref="F219:L219"/>
    <mergeCell ref="F220:L220"/>
    <mergeCell ref="D221:L221"/>
    <mergeCell ref="F222:L222"/>
    <mergeCell ref="F223:L223"/>
    <mergeCell ref="N220:AC226"/>
    <mergeCell ref="E203:L203"/>
    <mergeCell ref="F204:L204"/>
    <mergeCell ref="F205:L205"/>
    <mergeCell ref="F207:L207"/>
    <mergeCell ref="F208:L208"/>
    <mergeCell ref="F209:L209"/>
    <mergeCell ref="E197:L197"/>
    <mergeCell ref="F198:L198"/>
    <mergeCell ref="F199:L199"/>
    <mergeCell ref="E200:L200"/>
    <mergeCell ref="F201:L201"/>
    <mergeCell ref="F202:L202"/>
    <mergeCell ref="E191:L191"/>
    <mergeCell ref="F192:L192"/>
    <mergeCell ref="F193:L193"/>
    <mergeCell ref="E194:L194"/>
    <mergeCell ref="F195:L195"/>
    <mergeCell ref="F196:L196"/>
    <mergeCell ref="D206:L206"/>
    <mergeCell ref="AD160:AF160"/>
    <mergeCell ref="AD161:AF161"/>
    <mergeCell ref="AD162:AF162"/>
    <mergeCell ref="AD163:AF163"/>
    <mergeCell ref="AD164:AF164"/>
    <mergeCell ref="AD166:AF166"/>
    <mergeCell ref="AD167:AF167"/>
    <mergeCell ref="AD168:AF168"/>
    <mergeCell ref="AD169:AF169"/>
    <mergeCell ref="F185:L185"/>
    <mergeCell ref="F186:L186"/>
    <mergeCell ref="E188:L188"/>
    <mergeCell ref="F189:L189"/>
    <mergeCell ref="F190:L190"/>
    <mergeCell ref="F179:L179"/>
    <mergeCell ref="E180:L180"/>
    <mergeCell ref="F181:L181"/>
    <mergeCell ref="F182:L182"/>
    <mergeCell ref="E183:L183"/>
    <mergeCell ref="F184:L184"/>
    <mergeCell ref="E173:L173"/>
    <mergeCell ref="F174:L174"/>
    <mergeCell ref="F175:L175"/>
    <mergeCell ref="E176:L176"/>
    <mergeCell ref="F177:L177"/>
    <mergeCell ref="F178:L178"/>
    <mergeCell ref="D187:AF187"/>
    <mergeCell ref="AD188:AF188"/>
    <mergeCell ref="AD189:AF189"/>
    <mergeCell ref="AD190:AF190"/>
    <mergeCell ref="AD170:AF170"/>
    <mergeCell ref="AD171:AF171"/>
    <mergeCell ref="AD144:AF144"/>
    <mergeCell ref="AD145:AF145"/>
    <mergeCell ref="AD146:AF146"/>
    <mergeCell ref="AD147:AF147"/>
    <mergeCell ref="AD148:AF148"/>
    <mergeCell ref="AD149:AF149"/>
    <mergeCell ref="AD150:AF150"/>
    <mergeCell ref="F149:L149"/>
    <mergeCell ref="F150:L150"/>
    <mergeCell ref="F167:L167"/>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D165:AF165"/>
    <mergeCell ref="AD155:AF155"/>
    <mergeCell ref="AD156:AF156"/>
    <mergeCell ref="AD157:AF157"/>
    <mergeCell ref="AD158:AF158"/>
    <mergeCell ref="AD159:AF159"/>
    <mergeCell ref="E116:L116"/>
    <mergeCell ref="F117:L117"/>
    <mergeCell ref="F118:L118"/>
    <mergeCell ref="AD115:AF115"/>
    <mergeCell ref="AD116:AF116"/>
    <mergeCell ref="AD117:AF117"/>
    <mergeCell ref="AD118:AF118"/>
    <mergeCell ref="AD119:AF119"/>
    <mergeCell ref="AD120:AF120"/>
    <mergeCell ref="F151:L151"/>
    <mergeCell ref="E153:L153"/>
    <mergeCell ref="F154:L154"/>
    <mergeCell ref="F143:L143"/>
    <mergeCell ref="F144:L144"/>
    <mergeCell ref="F145:L145"/>
    <mergeCell ref="F146:L146"/>
    <mergeCell ref="E147:L147"/>
    <mergeCell ref="F148:L148"/>
    <mergeCell ref="E137:L137"/>
    <mergeCell ref="F138:L138"/>
    <mergeCell ref="F139:L139"/>
    <mergeCell ref="F140:L140"/>
    <mergeCell ref="F141:L141"/>
    <mergeCell ref="E142:L142"/>
    <mergeCell ref="D152:AF152"/>
    <mergeCell ref="AD151:AF151"/>
    <mergeCell ref="AD153:AF153"/>
    <mergeCell ref="AD154:AF154"/>
    <mergeCell ref="AD140:AF140"/>
    <mergeCell ref="AD141:AF141"/>
    <mergeCell ref="AD142:AF142"/>
    <mergeCell ref="AD143:AF143"/>
    <mergeCell ref="F99:L99"/>
    <mergeCell ref="F100:L100"/>
    <mergeCell ref="D107:AF107"/>
    <mergeCell ref="AD101:AF101"/>
    <mergeCell ref="AD102:AF102"/>
    <mergeCell ref="AD103:AF103"/>
    <mergeCell ref="AD104:AF104"/>
    <mergeCell ref="AD105:AF105"/>
    <mergeCell ref="AD106:AF106"/>
    <mergeCell ref="AD108:AF108"/>
    <mergeCell ref="AD109:AF109"/>
    <mergeCell ref="AD110:AF110"/>
    <mergeCell ref="AD111:AF111"/>
    <mergeCell ref="AD112:AF112"/>
    <mergeCell ref="F131:L131"/>
    <mergeCell ref="F132:L132"/>
    <mergeCell ref="F133:L133"/>
    <mergeCell ref="F125:L125"/>
    <mergeCell ref="F126:L126"/>
    <mergeCell ref="D127:L127"/>
    <mergeCell ref="F128:L128"/>
    <mergeCell ref="F129:L129"/>
    <mergeCell ref="D130:L130"/>
    <mergeCell ref="D119:L119"/>
    <mergeCell ref="F120:L120"/>
    <mergeCell ref="F121:L121"/>
    <mergeCell ref="F122:L122"/>
    <mergeCell ref="D123:L123"/>
    <mergeCell ref="F124:L124"/>
    <mergeCell ref="E113:L113"/>
    <mergeCell ref="F114:L114"/>
    <mergeCell ref="F115:L115"/>
    <mergeCell ref="F35:L35"/>
    <mergeCell ref="F59:L59"/>
    <mergeCell ref="F60:L60"/>
    <mergeCell ref="E61:L61"/>
    <mergeCell ref="F62:L62"/>
    <mergeCell ref="F63:L63"/>
    <mergeCell ref="E64:L64"/>
    <mergeCell ref="F53:L53"/>
    <mergeCell ref="E54:L54"/>
    <mergeCell ref="F55:L55"/>
    <mergeCell ref="F56:L56"/>
    <mergeCell ref="E57:L57"/>
    <mergeCell ref="F58:L58"/>
    <mergeCell ref="E47:L47"/>
    <mergeCell ref="F48:L48"/>
    <mergeCell ref="D33:AF33"/>
    <mergeCell ref="D46:AF46"/>
    <mergeCell ref="AD38:AF38"/>
    <mergeCell ref="AD39:AF39"/>
    <mergeCell ref="AD40:AF40"/>
    <mergeCell ref="AD41:AF41"/>
    <mergeCell ref="AD42:AF42"/>
    <mergeCell ref="AD43:AF43"/>
    <mergeCell ref="AD44:AF44"/>
    <mergeCell ref="AD45:AF45"/>
    <mergeCell ref="AD47:AF47"/>
    <mergeCell ref="AD48:AF48"/>
    <mergeCell ref="AD49:AF49"/>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B7:AF7"/>
    <mergeCell ref="C8:AF8"/>
    <mergeCell ref="F9:L9"/>
    <mergeCell ref="D10:L10"/>
    <mergeCell ref="F11:L11"/>
    <mergeCell ref="F12:L12"/>
    <mergeCell ref="N12:AC12"/>
    <mergeCell ref="N14:AC14"/>
    <mergeCell ref="N9:AC9"/>
    <mergeCell ref="M4:AF4"/>
    <mergeCell ref="F4:L4"/>
    <mergeCell ref="C16:AF16"/>
    <mergeCell ref="D17:AF17"/>
    <mergeCell ref="F25:L25"/>
    <mergeCell ref="F26:L26"/>
    <mergeCell ref="F27:L27"/>
    <mergeCell ref="E28:L28"/>
    <mergeCell ref="F29:L29"/>
    <mergeCell ref="F30:L30"/>
    <mergeCell ref="E42:L42"/>
    <mergeCell ref="F43:L43"/>
    <mergeCell ref="F44:L44"/>
    <mergeCell ref="F45:L45"/>
    <mergeCell ref="F36:L36"/>
    <mergeCell ref="F37:L37"/>
    <mergeCell ref="E38:L38"/>
    <mergeCell ref="F39:L39"/>
    <mergeCell ref="F40:L40"/>
    <mergeCell ref="E509:L509"/>
    <mergeCell ref="E455:L455"/>
    <mergeCell ref="F49:L49"/>
    <mergeCell ref="E50:L50"/>
    <mergeCell ref="F51:L51"/>
    <mergeCell ref="F52:L52"/>
    <mergeCell ref="F71:L71"/>
    <mergeCell ref="E72:L72"/>
    <mergeCell ref="F73:L73"/>
    <mergeCell ref="F74:L74"/>
    <mergeCell ref="E75:L75"/>
    <mergeCell ref="F76:L76"/>
    <mergeCell ref="F65:L65"/>
    <mergeCell ref="F66:L66"/>
    <mergeCell ref="E69:L69"/>
    <mergeCell ref="F70:L70"/>
    <mergeCell ref="D210:L210"/>
    <mergeCell ref="AD9:AF9"/>
    <mergeCell ref="AD10:AF10"/>
    <mergeCell ref="AD11:AF11"/>
    <mergeCell ref="AD12:AF12"/>
    <mergeCell ref="AD13:AF13"/>
    <mergeCell ref="AD14:AF14"/>
    <mergeCell ref="AD15:AF15"/>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AD36:AF36"/>
    <mergeCell ref="AD37:AF37"/>
    <mergeCell ref="F67:L67"/>
    <mergeCell ref="AD50:AF50"/>
    <mergeCell ref="AD51:AF51"/>
    <mergeCell ref="AD52:AF52"/>
    <mergeCell ref="AD53:AF53"/>
    <mergeCell ref="AD54:AF54"/>
    <mergeCell ref="AD55:AF55"/>
    <mergeCell ref="AD56:AF56"/>
    <mergeCell ref="AD57:AF57"/>
    <mergeCell ref="AD58:AF58"/>
    <mergeCell ref="AD59:AF59"/>
    <mergeCell ref="AD60:AF60"/>
    <mergeCell ref="AD61:AF61"/>
    <mergeCell ref="AD62:AF62"/>
    <mergeCell ref="AD63:AF63"/>
    <mergeCell ref="AD64:AF64"/>
    <mergeCell ref="AD65:AF65"/>
    <mergeCell ref="AD66:AF66"/>
    <mergeCell ref="AD67:AF67"/>
    <mergeCell ref="F41:L41"/>
    <mergeCell ref="F31:L31"/>
    <mergeCell ref="F32:L32"/>
    <mergeCell ref="E34:L34"/>
    <mergeCell ref="AD69:AF69"/>
    <mergeCell ref="AD70:AF70"/>
    <mergeCell ref="AD71:AF71"/>
    <mergeCell ref="AD72:AF72"/>
    <mergeCell ref="AD73:AF73"/>
    <mergeCell ref="AD74:AF74"/>
    <mergeCell ref="AD75:AF75"/>
    <mergeCell ref="AD76:AF76"/>
    <mergeCell ref="AD77:AF77"/>
    <mergeCell ref="AD78:AF78"/>
    <mergeCell ref="AD79:AF79"/>
    <mergeCell ref="AD80:AF80"/>
    <mergeCell ref="AD81:AF81"/>
    <mergeCell ref="D68:AF68"/>
    <mergeCell ref="AD82:AF82"/>
    <mergeCell ref="AD83:AF83"/>
    <mergeCell ref="AD84:AF84"/>
    <mergeCell ref="AD85:AF85"/>
    <mergeCell ref="F83:L83"/>
    <mergeCell ref="E84:L84"/>
    <mergeCell ref="F85:L85"/>
    <mergeCell ref="F77:L77"/>
    <mergeCell ref="E78:L78"/>
    <mergeCell ref="F79:L79"/>
    <mergeCell ref="F80:L80"/>
    <mergeCell ref="E81:L81"/>
    <mergeCell ref="F82:L82"/>
    <mergeCell ref="AD86:AF86"/>
    <mergeCell ref="AD87:AF87"/>
    <mergeCell ref="AD88:AF88"/>
    <mergeCell ref="AD89:AF89"/>
    <mergeCell ref="AD90:AF90"/>
    <mergeCell ref="AD91:AF91"/>
    <mergeCell ref="AD92:AF92"/>
    <mergeCell ref="AD93:AF93"/>
    <mergeCell ref="AD96:AF96"/>
    <mergeCell ref="AD97:AF97"/>
    <mergeCell ref="AD98:AF98"/>
    <mergeCell ref="AD99:AF99"/>
    <mergeCell ref="AD100:AF100"/>
    <mergeCell ref="AD113:AF113"/>
    <mergeCell ref="AD114:AF114"/>
    <mergeCell ref="C94:AF94"/>
    <mergeCell ref="D95:AF95"/>
    <mergeCell ref="F89:L89"/>
    <mergeCell ref="F90:L90"/>
    <mergeCell ref="D91:L91"/>
    <mergeCell ref="F92:L92"/>
    <mergeCell ref="F93:L93"/>
    <mergeCell ref="F86:L86"/>
    <mergeCell ref="D87:L87"/>
    <mergeCell ref="F88:L88"/>
    <mergeCell ref="E108:L108"/>
    <mergeCell ref="F109:L109"/>
    <mergeCell ref="F110:L110"/>
    <mergeCell ref="F111:L111"/>
    <mergeCell ref="F112:L112"/>
    <mergeCell ref="E101:L101"/>
    <mergeCell ref="F102:L102"/>
    <mergeCell ref="F103:L103"/>
    <mergeCell ref="E104:L104"/>
    <mergeCell ref="F105:L105"/>
    <mergeCell ref="F106:L106"/>
    <mergeCell ref="E96:L96"/>
    <mergeCell ref="F97:L97"/>
    <mergeCell ref="F98:L98"/>
    <mergeCell ref="AD121:AF121"/>
    <mergeCell ref="AD122:AF122"/>
    <mergeCell ref="AD123:AF123"/>
    <mergeCell ref="AD124:AF124"/>
    <mergeCell ref="AD125:AF125"/>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139:AF139"/>
    <mergeCell ref="C135:AF135"/>
    <mergeCell ref="D136:AF136"/>
    <mergeCell ref="F134:L134"/>
    <mergeCell ref="N129:AC129"/>
    <mergeCell ref="N126:AC126"/>
    <mergeCell ref="N122:AC122"/>
    <mergeCell ref="AD172:AF172"/>
    <mergeCell ref="AD173:AF173"/>
    <mergeCell ref="AD174:AF174"/>
    <mergeCell ref="AD175:AF175"/>
    <mergeCell ref="AD176:AF176"/>
    <mergeCell ref="AD177:AF177"/>
    <mergeCell ref="AD178:AF178"/>
    <mergeCell ref="AD179:AF179"/>
    <mergeCell ref="AD180:AF180"/>
    <mergeCell ref="AD181:AF181"/>
    <mergeCell ref="AD182:AF182"/>
    <mergeCell ref="AD183:AF183"/>
    <mergeCell ref="AD184:AF184"/>
    <mergeCell ref="AD185:AF185"/>
    <mergeCell ref="AD186:AF186"/>
    <mergeCell ref="AD191:AF191"/>
    <mergeCell ref="AD192:AF192"/>
    <mergeCell ref="AD193:AF193"/>
    <mergeCell ref="AD194:AF194"/>
    <mergeCell ref="AD195:AF195"/>
    <mergeCell ref="AD196:AF196"/>
    <mergeCell ref="AD197:AF197"/>
    <mergeCell ref="AD198:AF198"/>
    <mergeCell ref="AD199:AF199"/>
    <mergeCell ref="AD200:AF200"/>
    <mergeCell ref="AD201:AF201"/>
    <mergeCell ref="AD202:AF202"/>
    <mergeCell ref="AD203:AF203"/>
    <mergeCell ref="AD204:AF204"/>
    <mergeCell ref="AD205:AF205"/>
    <mergeCell ref="AD206:AF206"/>
    <mergeCell ref="AD207:AF207"/>
    <mergeCell ref="AD208:AF208"/>
    <mergeCell ref="AD209:AF209"/>
    <mergeCell ref="AD210:AF210"/>
    <mergeCell ref="AD211:AF211"/>
    <mergeCell ref="AD212:AF212"/>
    <mergeCell ref="AD214:AF214"/>
    <mergeCell ref="AD215:AF215"/>
    <mergeCell ref="AD216:AF216"/>
    <mergeCell ref="AD217:AF217"/>
    <mergeCell ref="AD218:AF218"/>
    <mergeCell ref="AD219:AF219"/>
    <mergeCell ref="AD220:AF220"/>
    <mergeCell ref="AD232:AF232"/>
    <mergeCell ref="AD233:AF233"/>
    <mergeCell ref="AD234:AF234"/>
    <mergeCell ref="AD235:AF235"/>
    <mergeCell ref="AD236:AF236"/>
    <mergeCell ref="AD244:AF244"/>
    <mergeCell ref="AD245:AF245"/>
    <mergeCell ref="D238:AF238"/>
    <mergeCell ref="AD237:AF237"/>
    <mergeCell ref="AD239:AF239"/>
    <mergeCell ref="AD240:AF240"/>
    <mergeCell ref="AD241:AF241"/>
    <mergeCell ref="AD242:AF242"/>
    <mergeCell ref="AD243:AF243"/>
    <mergeCell ref="F211:L211"/>
    <mergeCell ref="F212:L212"/>
    <mergeCell ref="D214:L214"/>
    <mergeCell ref="F215:L215"/>
    <mergeCell ref="F216:L216"/>
    <mergeCell ref="B230:AF230"/>
    <mergeCell ref="C231:AF231"/>
    <mergeCell ref="AD221:AF221"/>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76:AF276"/>
    <mergeCell ref="AD277:AF277"/>
    <mergeCell ref="AD289:AF289"/>
    <mergeCell ref="AD290:AF290"/>
    <mergeCell ref="AD295:AF295"/>
    <mergeCell ref="AD296:AF296"/>
    <mergeCell ref="AD297:AF297"/>
    <mergeCell ref="AD298:AF298"/>
    <mergeCell ref="AD299:AF299"/>
    <mergeCell ref="AD300:AF300"/>
    <mergeCell ref="F298:L298"/>
    <mergeCell ref="F299:L299"/>
    <mergeCell ref="F300:L300"/>
    <mergeCell ref="E292:L292"/>
    <mergeCell ref="AD278:AF278"/>
    <mergeCell ref="AD279:AF279"/>
    <mergeCell ref="AD280:AF280"/>
    <mergeCell ref="AD281:AF281"/>
    <mergeCell ref="AD282:AF282"/>
    <mergeCell ref="AD283:AF283"/>
    <mergeCell ref="AD284:AF284"/>
    <mergeCell ref="AD285:AF285"/>
    <mergeCell ref="AD286:AF286"/>
    <mergeCell ref="AD287:AF287"/>
    <mergeCell ref="AD288:AF288"/>
    <mergeCell ref="N292:AC300"/>
    <mergeCell ref="AD316:AF316"/>
    <mergeCell ref="E301:L301"/>
    <mergeCell ref="F302:L302"/>
    <mergeCell ref="F303:L303"/>
    <mergeCell ref="F310:L310"/>
    <mergeCell ref="F311:L311"/>
    <mergeCell ref="E312:L312"/>
    <mergeCell ref="F313:L313"/>
    <mergeCell ref="F314:L314"/>
    <mergeCell ref="F304:L304"/>
    <mergeCell ref="F305:L305"/>
    <mergeCell ref="F306:L306"/>
    <mergeCell ref="E308:L308"/>
    <mergeCell ref="F309:L309"/>
    <mergeCell ref="AD317:AF317"/>
    <mergeCell ref="AD318:AF318"/>
    <mergeCell ref="AD319:AF319"/>
    <mergeCell ref="AD306:AF306"/>
    <mergeCell ref="D307:AF307"/>
    <mergeCell ref="C315:AF315"/>
    <mergeCell ref="AD308:AF308"/>
    <mergeCell ref="AD309:AF309"/>
    <mergeCell ref="AD310:AF310"/>
    <mergeCell ref="AD311:AF311"/>
    <mergeCell ref="AD312:AF312"/>
    <mergeCell ref="AD313:AF313"/>
    <mergeCell ref="AD314:AF314"/>
    <mergeCell ref="AD301:AF301"/>
    <mergeCell ref="AD302:AF302"/>
    <mergeCell ref="AD303:AF303"/>
    <mergeCell ref="AD304:AF304"/>
    <mergeCell ref="AD305:AF305"/>
    <mergeCell ref="AD320:AF320"/>
    <mergeCell ref="AD321:AF321"/>
    <mergeCell ref="AD322:AF322"/>
    <mergeCell ref="AD323:AF323"/>
    <mergeCell ref="AD324:AF324"/>
    <mergeCell ref="AD325:AF325"/>
    <mergeCell ref="AD326:AF326"/>
    <mergeCell ref="AD327:AF327"/>
    <mergeCell ref="AD328:AF328"/>
    <mergeCell ref="C329:AF329"/>
    <mergeCell ref="D330:AF330"/>
    <mergeCell ref="AD331:AF331"/>
    <mergeCell ref="AD332:AF332"/>
    <mergeCell ref="AD333:AF333"/>
    <mergeCell ref="F317:L317"/>
    <mergeCell ref="F318:L318"/>
    <mergeCell ref="F319:L319"/>
    <mergeCell ref="F320:L320"/>
    <mergeCell ref="F321:L321"/>
    <mergeCell ref="F322:L322"/>
    <mergeCell ref="E331:L331"/>
    <mergeCell ref="F332:L332"/>
    <mergeCell ref="F333:L333"/>
    <mergeCell ref="AD334:AF334"/>
    <mergeCell ref="AD335:AF335"/>
    <mergeCell ref="AD336:AF336"/>
    <mergeCell ref="AD337:AF337"/>
    <mergeCell ref="AD338:AF338"/>
    <mergeCell ref="AD339:AF339"/>
    <mergeCell ref="AD340:AF340"/>
    <mergeCell ref="AD341:AF341"/>
    <mergeCell ref="AD342:AF342"/>
    <mergeCell ref="AD343:AF343"/>
    <mergeCell ref="AD344:AF344"/>
    <mergeCell ref="AD345:AF345"/>
    <mergeCell ref="D346:AF346"/>
    <mergeCell ref="D359:AF359"/>
    <mergeCell ref="AD347:AF347"/>
    <mergeCell ref="AD348:AF348"/>
    <mergeCell ref="AD349:AF349"/>
    <mergeCell ref="AD350:AF350"/>
    <mergeCell ref="AD351:AF351"/>
    <mergeCell ref="AD352:AF352"/>
    <mergeCell ref="AD353:AF353"/>
    <mergeCell ref="AD354:AF354"/>
    <mergeCell ref="AD355:AF355"/>
    <mergeCell ref="AD356:AF356"/>
    <mergeCell ref="AD357:AF357"/>
    <mergeCell ref="AD358:AF358"/>
    <mergeCell ref="F335:L335"/>
    <mergeCell ref="E336:L336"/>
    <mergeCell ref="F337:L337"/>
    <mergeCell ref="F338:L338"/>
    <mergeCell ref="F339:L339"/>
    <mergeCell ref="F340:L340"/>
    <mergeCell ref="AD360:AF360"/>
    <mergeCell ref="AD361:AF361"/>
    <mergeCell ref="AD362:AF362"/>
    <mergeCell ref="AD363:AF363"/>
    <mergeCell ref="AD364:AF364"/>
    <mergeCell ref="AD365:AF365"/>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391:AF391"/>
    <mergeCell ref="AD392:AF392"/>
    <mergeCell ref="AD393:AF393"/>
    <mergeCell ref="E388:L388"/>
    <mergeCell ref="F389:L389"/>
    <mergeCell ref="F390:L390"/>
    <mergeCell ref="E391:L391"/>
    <mergeCell ref="F392:L392"/>
    <mergeCell ref="F393:L393"/>
    <mergeCell ref="E382:L382"/>
    <mergeCell ref="F383:L383"/>
    <mergeCell ref="F384:L384"/>
    <mergeCell ref="E385:L385"/>
    <mergeCell ref="F386:L386"/>
    <mergeCell ref="F387:L387"/>
    <mergeCell ref="E377:L377"/>
    <mergeCell ref="F378:L378"/>
    <mergeCell ref="F379:L379"/>
    <mergeCell ref="AD384:AF384"/>
    <mergeCell ref="AD385:AF385"/>
    <mergeCell ref="AD386:AF386"/>
    <mergeCell ref="AD387:AF387"/>
    <mergeCell ref="AD388:AF388"/>
    <mergeCell ref="AD389:AF389"/>
    <mergeCell ref="AD390:AF390"/>
    <mergeCell ref="AD419:AF419"/>
    <mergeCell ref="AD420:AF420"/>
    <mergeCell ref="AD421:AF421"/>
    <mergeCell ref="AD422:AF422"/>
    <mergeCell ref="AD423:AF423"/>
    <mergeCell ref="D424:AF424"/>
    <mergeCell ref="D437:AF437"/>
    <mergeCell ref="D459:AF459"/>
    <mergeCell ref="D486:L486"/>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AD443:AF443"/>
    <mergeCell ref="AD444:AF444"/>
    <mergeCell ref="AD445:AF445"/>
    <mergeCell ref="AD446:AF446"/>
    <mergeCell ref="AD447:AF447"/>
    <mergeCell ref="AD448:AF448"/>
    <mergeCell ref="AD449:AF449"/>
    <mergeCell ref="AD450:AF450"/>
    <mergeCell ref="AD451:AF451"/>
    <mergeCell ref="AD452:AF452"/>
    <mergeCell ref="AD453:AF453"/>
    <mergeCell ref="AD454:AF454"/>
    <mergeCell ref="AD455:AF455"/>
    <mergeCell ref="AD456:AF456"/>
    <mergeCell ref="AD457:AF457"/>
    <mergeCell ref="AD458:AF458"/>
    <mergeCell ref="AD460:AF460"/>
    <mergeCell ref="AD461:AF461"/>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D524:AF524"/>
    <mergeCell ref="AD509:AF509"/>
    <mergeCell ref="AD510:AF510"/>
    <mergeCell ref="AD511:AF511"/>
    <mergeCell ref="AD512:AF512"/>
    <mergeCell ref="AD513:AF513"/>
    <mergeCell ref="AD515:AF515"/>
    <mergeCell ref="AD516:AF516"/>
    <mergeCell ref="AD517:AF517"/>
    <mergeCell ref="AD518:AF518"/>
    <mergeCell ref="AD519:AF519"/>
    <mergeCell ref="AD520:AF520"/>
    <mergeCell ref="AD521:AF521"/>
    <mergeCell ref="AD522:AF522"/>
    <mergeCell ref="AD523:AF523"/>
    <mergeCell ref="F517:L517"/>
    <mergeCell ref="F516:L516"/>
    <mergeCell ref="C485:AF485"/>
    <mergeCell ref="N493:AC498"/>
    <mergeCell ref="AD514:AF514"/>
    <mergeCell ref="E525:L525"/>
    <mergeCell ref="AD526:AF526"/>
    <mergeCell ref="AD527:AF527"/>
    <mergeCell ref="AD528:AF528"/>
    <mergeCell ref="AD529:AF529"/>
    <mergeCell ref="AD530:AF530"/>
    <mergeCell ref="AD531:AF531"/>
    <mergeCell ref="AD532:AF532"/>
    <mergeCell ref="AD533:AF533"/>
    <mergeCell ref="AD534:AF534"/>
    <mergeCell ref="AD535:AF535"/>
    <mergeCell ref="AD536:AF536"/>
    <mergeCell ref="D537:AF537"/>
    <mergeCell ref="D559:AF559"/>
    <mergeCell ref="AD538:AF538"/>
    <mergeCell ref="AD539:AF539"/>
    <mergeCell ref="AD540:AF540"/>
    <mergeCell ref="AD541:AF541"/>
    <mergeCell ref="AD542:AF542"/>
    <mergeCell ref="AD543:AF543"/>
    <mergeCell ref="AD544:AF544"/>
    <mergeCell ref="AD545:AF545"/>
    <mergeCell ref="AD546:AF546"/>
    <mergeCell ref="AD547:AF547"/>
    <mergeCell ref="AD548:AF548"/>
    <mergeCell ref="AD549:AF549"/>
    <mergeCell ref="AD550:AF550"/>
    <mergeCell ref="AD551:AF551"/>
    <mergeCell ref="AD552:AF552"/>
    <mergeCell ref="AD553:AF553"/>
    <mergeCell ref="AD554:AF554"/>
    <mergeCell ref="AD555:AF555"/>
    <mergeCell ref="AD556:AF556"/>
    <mergeCell ref="AD557:AF557"/>
    <mergeCell ref="AD558:AF558"/>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AD577:AF577"/>
    <mergeCell ref="AD578:AF578"/>
    <mergeCell ref="AD579:AF579"/>
    <mergeCell ref="AD580:AF580"/>
    <mergeCell ref="AD581:AF581"/>
    <mergeCell ref="AD582:AF582"/>
    <mergeCell ref="AD583:AF583"/>
    <mergeCell ref="AD584:AF584"/>
    <mergeCell ref="C585:AF585"/>
    <mergeCell ref="D586:AF586"/>
    <mergeCell ref="AD587:AF587"/>
    <mergeCell ref="AD588:AF588"/>
    <mergeCell ref="AD589:AF589"/>
    <mergeCell ref="N582:AC584"/>
    <mergeCell ref="AD590:AF590"/>
    <mergeCell ref="AD591:AF591"/>
    <mergeCell ref="F577:L577"/>
    <mergeCell ref="D578:L578"/>
    <mergeCell ref="F579:L579"/>
    <mergeCell ref="F580:L580"/>
    <mergeCell ref="F581:L581"/>
    <mergeCell ref="D582:L582"/>
    <mergeCell ref="AD592:AF592"/>
    <mergeCell ref="AD593:AF593"/>
    <mergeCell ref="AD594:AF594"/>
    <mergeCell ref="AD595:AF595"/>
    <mergeCell ref="AD596:AF596"/>
    <mergeCell ref="AD597:AF597"/>
    <mergeCell ref="AD598:AF598"/>
    <mergeCell ref="AD599:AF599"/>
    <mergeCell ref="AD600:AF600"/>
    <mergeCell ref="F599:L599"/>
    <mergeCell ref="AD601:AF601"/>
    <mergeCell ref="D602:AF602"/>
    <mergeCell ref="D615:AF615"/>
    <mergeCell ref="D637:AF637"/>
    <mergeCell ref="AD603:AF603"/>
    <mergeCell ref="AD604:AF604"/>
    <mergeCell ref="AD605:AF605"/>
    <mergeCell ref="AD606:AF606"/>
    <mergeCell ref="AD607:AF607"/>
    <mergeCell ref="AD608:AF608"/>
    <mergeCell ref="AD609:AF609"/>
    <mergeCell ref="AD610:AF610"/>
    <mergeCell ref="AD611:AF611"/>
    <mergeCell ref="AD612:AF612"/>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5:AF625"/>
    <mergeCell ref="AD626:AF626"/>
    <mergeCell ref="AD627:AF627"/>
    <mergeCell ref="AD628:AF628"/>
    <mergeCell ref="AD629:AF629"/>
    <mergeCell ref="AD630:AF630"/>
    <mergeCell ref="AD631:AF631"/>
    <mergeCell ref="AD632:AF632"/>
    <mergeCell ref="AD633:AF633"/>
    <mergeCell ref="AD634:AF634"/>
    <mergeCell ref="AD635:AF635"/>
    <mergeCell ref="AD636:AF636"/>
    <mergeCell ref="AD638:AF638"/>
    <mergeCell ref="AD639:AF639"/>
    <mergeCell ref="AD640:AF640"/>
    <mergeCell ref="AD641:AF641"/>
    <mergeCell ref="AD642:AF642"/>
    <mergeCell ref="AD643:AF643"/>
    <mergeCell ref="AD644:AF644"/>
    <mergeCell ref="AD645:AF645"/>
    <mergeCell ref="AD646:AF646"/>
    <mergeCell ref="AD647:AF647"/>
    <mergeCell ref="AD648:AF648"/>
    <mergeCell ref="AD649:AF649"/>
    <mergeCell ref="F703:L703"/>
    <mergeCell ref="E704:L704"/>
    <mergeCell ref="F705:L705"/>
    <mergeCell ref="F706:L706"/>
    <mergeCell ref="F707:L707"/>
    <mergeCell ref="F696:L696"/>
    <mergeCell ref="E697:L697"/>
    <mergeCell ref="F698:L698"/>
    <mergeCell ref="F699:L699"/>
    <mergeCell ref="F700:L700"/>
    <mergeCell ref="E701:L701"/>
    <mergeCell ref="AD662:AF662"/>
    <mergeCell ref="D656:L656"/>
    <mergeCell ref="D660:L660"/>
    <mergeCell ref="C663:AF663"/>
    <mergeCell ref="D664:AF664"/>
    <mergeCell ref="N660:AC662"/>
    <mergeCell ref="AD671:AF671"/>
    <mergeCell ref="AD672:AF672"/>
    <mergeCell ref="AD673:AF673"/>
    <mergeCell ref="AD674:AF674"/>
    <mergeCell ref="AD675:AF675"/>
    <mergeCell ref="AD676:AF676"/>
    <mergeCell ref="AD677:AF677"/>
    <mergeCell ref="AD678:AF678"/>
    <mergeCell ref="AD679:AF679"/>
    <mergeCell ref="F667:L667"/>
    <mergeCell ref="F668:L668"/>
    <mergeCell ref="F669:L669"/>
    <mergeCell ref="E670:L670"/>
    <mergeCell ref="F678:L678"/>
    <mergeCell ref="D680:AF680"/>
    <mergeCell ref="F753:L753"/>
    <mergeCell ref="F754:L754"/>
    <mergeCell ref="D755:L755"/>
    <mergeCell ref="D747:L747"/>
    <mergeCell ref="F748:L748"/>
    <mergeCell ref="F749:L749"/>
    <mergeCell ref="F750:L750"/>
    <mergeCell ref="N747:AC770"/>
    <mergeCell ref="AD756:AF756"/>
    <mergeCell ref="F765:L765"/>
    <mergeCell ref="F766:L766"/>
    <mergeCell ref="AD757:AF757"/>
    <mergeCell ref="AD758:AF758"/>
    <mergeCell ref="AD759:AF759"/>
    <mergeCell ref="AD702:AF702"/>
    <mergeCell ref="AD703:AF703"/>
    <mergeCell ref="AD704:AF704"/>
    <mergeCell ref="AD705:AF705"/>
    <mergeCell ref="AD706:AF706"/>
    <mergeCell ref="AD707:AF707"/>
    <mergeCell ref="AD708:AF708"/>
    <mergeCell ref="AD709:AF709"/>
    <mergeCell ref="AD710:AF710"/>
    <mergeCell ref="AD711:AF711"/>
    <mergeCell ref="AD712:AF712"/>
    <mergeCell ref="AD713:AF713"/>
    <mergeCell ref="AD714:AF714"/>
    <mergeCell ref="AD716:AF716"/>
    <mergeCell ref="AD717:AF717"/>
    <mergeCell ref="AD718:AF718"/>
    <mergeCell ref="AD719:AF719"/>
    <mergeCell ref="AD720:AF720"/>
    <mergeCell ref="F770:L770"/>
    <mergeCell ref="B772:L772"/>
    <mergeCell ref="B779:AF779"/>
    <mergeCell ref="D763:L763"/>
    <mergeCell ref="F764:L764"/>
    <mergeCell ref="F768:L768"/>
    <mergeCell ref="F780:L780"/>
    <mergeCell ref="F797:L797"/>
    <mergeCell ref="F798:L798"/>
    <mergeCell ref="F787:L787"/>
    <mergeCell ref="F788:L788"/>
    <mergeCell ref="D789:L789"/>
    <mergeCell ref="F790:L790"/>
    <mergeCell ref="F791:L791"/>
    <mergeCell ref="AD740:AF740"/>
    <mergeCell ref="B741:AF741"/>
    <mergeCell ref="B743:AF743"/>
    <mergeCell ref="AD742:AF742"/>
    <mergeCell ref="AD745:AF745"/>
    <mergeCell ref="AD747:AF747"/>
    <mergeCell ref="AD748:AF748"/>
    <mergeCell ref="AD749:AF749"/>
    <mergeCell ref="AD750:AF750"/>
    <mergeCell ref="AD751:AF751"/>
    <mergeCell ref="AD752:AF752"/>
    <mergeCell ref="AD753:AF753"/>
    <mergeCell ref="AD754:AF754"/>
    <mergeCell ref="AD755:AF755"/>
    <mergeCell ref="N738:AC740"/>
    <mergeCell ref="N745:AC745"/>
    <mergeCell ref="F751:L751"/>
    <mergeCell ref="F752:L752"/>
    <mergeCell ref="AD1555:AF1555"/>
    <mergeCell ref="AD1553:AF1553"/>
    <mergeCell ref="AD1552:AF1552"/>
    <mergeCell ref="AD1551:AF1551"/>
    <mergeCell ref="N1359:AF1360"/>
    <mergeCell ref="N1515:AF1516"/>
    <mergeCell ref="F757:L757"/>
    <mergeCell ref="F758:L758"/>
    <mergeCell ref="F759:L759"/>
    <mergeCell ref="F760:L760"/>
    <mergeCell ref="F761:L761"/>
    <mergeCell ref="F762:L762"/>
    <mergeCell ref="F767:L767"/>
    <mergeCell ref="B744:AF744"/>
    <mergeCell ref="F756:L756"/>
    <mergeCell ref="N865:Q865"/>
    <mergeCell ref="N866:T866"/>
    <mergeCell ref="D982:L982"/>
    <mergeCell ref="E877:L877"/>
    <mergeCell ref="F878:L878"/>
    <mergeCell ref="F879:L879"/>
    <mergeCell ref="E880:L880"/>
    <mergeCell ref="F881:L881"/>
    <mergeCell ref="F882:L882"/>
    <mergeCell ref="E872:L872"/>
    <mergeCell ref="F873:L873"/>
    <mergeCell ref="F874:L874"/>
    <mergeCell ref="F875:L875"/>
    <mergeCell ref="F876:L876"/>
    <mergeCell ref="F865:L865"/>
    <mergeCell ref="F866:L866"/>
    <mergeCell ref="D867:L867"/>
    <mergeCell ref="AD1015:AF1056"/>
    <mergeCell ref="AD1057:AF1066"/>
    <mergeCell ref="AD1136:AF1145"/>
    <mergeCell ref="AD1146:AF1156"/>
    <mergeCell ref="AD1185:AF1189"/>
    <mergeCell ref="AD1190:AF1199"/>
    <mergeCell ref="O1185:AB1189"/>
    <mergeCell ref="O1190:AB1199"/>
    <mergeCell ref="AD1314:AF1329"/>
    <mergeCell ref="AD1330:AF1334"/>
    <mergeCell ref="AD1414:AF1425"/>
    <mergeCell ref="AD1426:AF1431"/>
    <mergeCell ref="AD1470:AF1472"/>
    <mergeCell ref="AD1473:AF1490"/>
    <mergeCell ref="E514:L514"/>
    <mergeCell ref="N1513:AB1513"/>
    <mergeCell ref="N1437:AF1438"/>
    <mergeCell ref="F868:L868"/>
    <mergeCell ref="AD760:AF760"/>
    <mergeCell ref="AD761:AF761"/>
    <mergeCell ref="AD762:AF762"/>
    <mergeCell ref="AD763:AF763"/>
    <mergeCell ref="AD764:AF764"/>
    <mergeCell ref="AD765:AF765"/>
    <mergeCell ref="AD766:AF766"/>
    <mergeCell ref="AD767:AF767"/>
    <mergeCell ref="AD768:AF768"/>
    <mergeCell ref="AD769:AF769"/>
    <mergeCell ref="AD770:AF770"/>
    <mergeCell ref="AD772:AF772"/>
    <mergeCell ref="B780:E780"/>
    <mergeCell ref="F769:L769"/>
  </mergeCells>
  <conditionalFormatting sqref="F780:L780">
    <cfRule type="cellIs" dxfId="6" priority="2" operator="equal">
      <formula>0</formula>
    </cfRule>
  </conditionalFormatting>
  <conditionalFormatting sqref="F781:L781">
    <cfRule type="cellIs" dxfId="5" priority="1" operator="equal">
      <formula>0</formula>
    </cfRule>
  </conditionalFormatting>
  <pageMargins left="0" right="0" top="0" bottom="0" header="0" footer="0"/>
  <pageSetup paperSize="5" scale="68" orientation="landscape" r:id="rId1"/>
  <headerFooter alignWithMargins="0">
    <oddHeader xml:space="preserve">&amp;R
&amp;G
</oddHeader>
    <oddFooter xml:space="preserve">&amp;L
Net cumulative cash flow
January 2015&amp;R
Page &amp;P of &amp;N  </oddFoot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5"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576"/>
  <sheetViews>
    <sheetView view="pageBreakPreview" topLeftCell="B1" zoomScaleNormal="90" zoomScaleSheetLayoutView="100" workbookViewId="0">
      <pane ySplit="6" topLeftCell="A7" activePane="bottomLeft" state="frozen"/>
      <selection activeCell="M9" sqref="M9"/>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79" customWidth="1" outlineLevel="1"/>
    <col min="12" max="12" width="10" style="79" customWidth="1" outlineLevel="1"/>
    <col min="13" max="13" width="11.33203125" style="4" customWidth="1"/>
    <col min="14" max="14" width="11.33203125" style="1" customWidth="1"/>
    <col min="15" max="28" width="11.33203125" style="4" customWidth="1"/>
    <col min="29" max="29" width="11.33203125" style="25" customWidth="1"/>
    <col min="30" max="32" width="9.33203125" style="69"/>
    <col min="33" max="16384" width="9.33203125" style="4"/>
  </cols>
  <sheetData>
    <row r="1" spans="1:32" outlineLevel="1" x14ac:dyDescent="0.2">
      <c r="B1" s="673"/>
      <c r="C1" s="674"/>
      <c r="D1" s="674"/>
      <c r="E1" s="674"/>
      <c r="F1" s="78"/>
      <c r="G1" s="78"/>
      <c r="H1" s="78"/>
      <c r="I1" s="78"/>
      <c r="J1" s="78"/>
      <c r="K1" s="78"/>
      <c r="L1" s="78"/>
      <c r="M1" s="674"/>
      <c r="N1" s="76"/>
      <c r="O1" s="674"/>
      <c r="P1" s="674"/>
      <c r="Q1" s="674"/>
      <c r="R1" s="674"/>
      <c r="S1" s="674"/>
      <c r="T1" s="674"/>
      <c r="U1" s="674"/>
      <c r="V1" s="674"/>
      <c r="W1" s="674"/>
      <c r="X1" s="674"/>
      <c r="Y1" s="674"/>
      <c r="Z1" s="674"/>
      <c r="AA1" s="674"/>
      <c r="AB1" s="674"/>
      <c r="AC1" s="55"/>
      <c r="AD1" s="674"/>
      <c r="AE1" s="674"/>
      <c r="AF1" s="675"/>
    </row>
    <row r="2" spans="1:32" ht="22.5" customHeight="1" outlineLevel="1" x14ac:dyDescent="0.2">
      <c r="B2" s="1481" t="s">
        <v>67</v>
      </c>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3"/>
    </row>
    <row r="3" spans="1:32" ht="22.5" customHeight="1" outlineLevel="1" x14ac:dyDescent="0.2">
      <c r="B3" s="1484" t="s">
        <v>112</v>
      </c>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6"/>
    </row>
    <row r="4" spans="1:32" ht="22.5" customHeight="1" outlineLevel="1" x14ac:dyDescent="0.2">
      <c r="A4" s="11">
        <v>100</v>
      </c>
      <c r="B4" s="1291" t="str">
        <f>'2. CAD NCCF'!B4:E4</f>
        <v>Financial institution :</v>
      </c>
      <c r="C4" s="1487"/>
      <c r="D4" s="1487"/>
      <c r="E4" s="1487"/>
      <c r="F4" s="1037"/>
      <c r="G4" s="1038"/>
      <c r="H4" s="1038"/>
      <c r="I4" s="1038"/>
      <c r="J4" s="1038"/>
      <c r="K4" s="1038"/>
      <c r="L4" s="1039"/>
      <c r="M4" s="1478" t="s">
        <v>69</v>
      </c>
      <c r="N4" s="1479"/>
      <c r="O4" s="1479"/>
      <c r="P4" s="1479"/>
      <c r="Q4" s="1479"/>
      <c r="R4" s="1479"/>
      <c r="S4" s="1479"/>
      <c r="T4" s="1479"/>
      <c r="U4" s="1479"/>
      <c r="V4" s="1479"/>
      <c r="W4" s="1479"/>
      <c r="X4" s="1479"/>
      <c r="Y4" s="1479"/>
      <c r="Z4" s="1479"/>
      <c r="AA4" s="1479"/>
      <c r="AB4" s="1479"/>
      <c r="AC4" s="1479"/>
      <c r="AD4" s="1479"/>
      <c r="AE4" s="1479"/>
      <c r="AF4" s="1480"/>
    </row>
    <row r="5" spans="1:32" ht="25.5" customHeight="1" outlineLevel="1" x14ac:dyDescent="0.2">
      <c r="A5" s="11">
        <v>101</v>
      </c>
      <c r="B5" s="1042" t="s">
        <v>353</v>
      </c>
      <c r="C5" s="1043"/>
      <c r="D5" s="1043"/>
      <c r="E5" s="1488"/>
      <c r="F5" s="1489">
        <f>'2. CAD NCCF'!F5</f>
        <v>0</v>
      </c>
      <c r="G5" s="1490"/>
      <c r="H5" s="1490"/>
      <c r="I5" s="1490"/>
      <c r="J5" s="1490"/>
      <c r="K5" s="1490"/>
      <c r="L5" s="1491"/>
      <c r="M5" s="1297" t="str">
        <f>'2. CAD NCCF'!M5:M6</f>
        <v>Balance</v>
      </c>
      <c r="N5" s="776">
        <f>'2. CAD NCCF'!N5</f>
        <v>7</v>
      </c>
      <c r="O5" s="777">
        <f>'2. CAD NCCF'!O5</f>
        <v>14</v>
      </c>
      <c r="P5" s="777">
        <f>'2. CAD NCCF'!P5</f>
        <v>21</v>
      </c>
      <c r="Q5" s="777">
        <f>'2. CAD NCCF'!Q5</f>
        <v>31</v>
      </c>
      <c r="R5" s="777">
        <f>'2. CAD NCCF'!R5</f>
        <v>60</v>
      </c>
      <c r="S5" s="777">
        <f>'2. CAD NCCF'!S5</f>
        <v>89</v>
      </c>
      <c r="T5" s="777">
        <f>'2. CAD NCCF'!T5</f>
        <v>120</v>
      </c>
      <c r="U5" s="777">
        <f>'2. CAD NCCF'!U5</f>
        <v>150</v>
      </c>
      <c r="V5" s="777">
        <f>'2. CAD NCCF'!V5</f>
        <v>181</v>
      </c>
      <c r="W5" s="777">
        <f>'2. CAD NCCF'!W5</f>
        <v>211</v>
      </c>
      <c r="X5" s="777">
        <f>'2. CAD NCCF'!X5</f>
        <v>242</v>
      </c>
      <c r="Y5" s="777">
        <f>'2. CAD NCCF'!Y5</f>
        <v>273</v>
      </c>
      <c r="Z5" s="777">
        <f>'2. CAD NCCF'!Z5</f>
        <v>303</v>
      </c>
      <c r="AA5" s="777">
        <f>'2. CAD NCCF'!AA5</f>
        <v>334</v>
      </c>
      <c r="AB5" s="778">
        <f>'2. CAD NCCF'!AB5</f>
        <v>364</v>
      </c>
      <c r="AC5" s="1493" t="s">
        <v>3</v>
      </c>
      <c r="AD5" s="1495" t="str">
        <f>'2. CAD NCCF'!AD5:AF6</f>
        <v>Comments</v>
      </c>
      <c r="AE5" s="1496"/>
      <c r="AF5" s="1496"/>
    </row>
    <row r="6" spans="1:32" ht="30" customHeight="1" outlineLevel="1" x14ac:dyDescent="0.2">
      <c r="A6" s="11">
        <v>102</v>
      </c>
      <c r="B6" s="1303" t="str">
        <f>'2. CAD NCCF'!B6:L6</f>
        <v>($CDE millions)</v>
      </c>
      <c r="C6" s="1499"/>
      <c r="D6" s="1499"/>
      <c r="E6" s="1499"/>
      <c r="F6" s="1499"/>
      <c r="G6" s="1499"/>
      <c r="H6" s="1499"/>
      <c r="I6" s="1499"/>
      <c r="J6" s="1499"/>
      <c r="K6" s="1499"/>
      <c r="L6" s="1500"/>
      <c r="M6" s="1492"/>
      <c r="N6" s="591" t="str">
        <f>'2. CAD NCCF'!N6</f>
        <v>7 
(Week 1)</v>
      </c>
      <c r="O6" s="345" t="str">
        <f>'2. CAD NCCF'!O6</f>
        <v>14 
(Week 2)</v>
      </c>
      <c r="P6" s="345" t="str">
        <f>'2. CAD NCCF'!P6</f>
        <v>21 
(Week 3)</v>
      </c>
      <c r="Q6" s="346" t="str">
        <f>'2. CAD NCCF'!Q6</f>
        <v>31 
(Week 4)</v>
      </c>
      <c r="R6" s="347" t="str">
        <f>'2. CAD NCCF'!R6</f>
        <v>60
(Month 2)</v>
      </c>
      <c r="S6" s="345" t="str">
        <f>'2. CAD NCCF'!S6</f>
        <v>89
(Month 3)</v>
      </c>
      <c r="T6" s="345" t="str">
        <f>'2. CAD NCCF'!T6</f>
        <v>120
(Month 4)</v>
      </c>
      <c r="U6" s="345" t="str">
        <f>'2. CAD NCCF'!U6</f>
        <v>150
(Month 5)</v>
      </c>
      <c r="V6" s="345" t="str">
        <f>'2. CAD NCCF'!V6</f>
        <v>181
(Month 6)</v>
      </c>
      <c r="W6" s="345" t="str">
        <f>'2. CAD NCCF'!W6</f>
        <v>211
(Month 7)</v>
      </c>
      <c r="X6" s="345" t="str">
        <f>'2. CAD NCCF'!X6</f>
        <v>242
(Month 8)</v>
      </c>
      <c r="Y6" s="345" t="str">
        <f>'2. CAD NCCF'!Y6</f>
        <v>273
(Month 9)</v>
      </c>
      <c r="Z6" s="345" t="str">
        <f>'2. CAD NCCF'!Z6</f>
        <v>303
(Month 10)</v>
      </c>
      <c r="AA6" s="345" t="str">
        <f>'2. CAD NCCF'!AA6</f>
        <v>334
(Month 11)</v>
      </c>
      <c r="AB6" s="345" t="str">
        <f>'2. CAD NCCF'!AB6</f>
        <v>364
(Month 12)</v>
      </c>
      <c r="AC6" s="1494"/>
      <c r="AD6" s="1497"/>
      <c r="AE6" s="1498"/>
      <c r="AF6" s="1498"/>
    </row>
    <row r="7" spans="1:32" ht="22.5" customHeight="1" outlineLevel="1" x14ac:dyDescent="0.2">
      <c r="A7" s="11">
        <v>103</v>
      </c>
      <c r="B7" s="1233" t="str">
        <f>'2. CAD NCCF'!B7:AF7</f>
        <v>ASSETS</v>
      </c>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5"/>
    </row>
    <row r="8" spans="1:32" ht="15" customHeight="1" x14ac:dyDescent="0.2">
      <c r="A8" s="11">
        <v>104</v>
      </c>
      <c r="B8" s="688"/>
      <c r="C8" s="1269" t="str">
        <f>'2. CAD NCCF'!C8:AF8</f>
        <v>Cash Resources</v>
      </c>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7"/>
    </row>
    <row r="9" spans="1:32" ht="15" customHeight="1" x14ac:dyDescent="0.2">
      <c r="A9" s="11">
        <v>105</v>
      </c>
      <c r="B9" s="683"/>
      <c r="C9" s="274"/>
      <c r="D9" s="274"/>
      <c r="E9" s="274"/>
      <c r="F9" s="1508" t="str">
        <f>'2. CAD NCCF'!F9:L9</f>
        <v>Coins and bank notes</v>
      </c>
      <c r="G9" s="1509"/>
      <c r="H9" s="1509"/>
      <c r="I9" s="1509"/>
      <c r="J9" s="1509"/>
      <c r="K9" s="1509"/>
      <c r="L9" s="1510"/>
      <c r="M9" s="690">
        <v>0</v>
      </c>
      <c r="N9" s="1308"/>
      <c r="O9" s="1309"/>
      <c r="P9" s="1309"/>
      <c r="Q9" s="1309"/>
      <c r="R9" s="1309"/>
      <c r="S9" s="1309"/>
      <c r="T9" s="1309"/>
      <c r="U9" s="1309"/>
      <c r="V9" s="1309"/>
      <c r="W9" s="1309"/>
      <c r="X9" s="1309"/>
      <c r="Y9" s="1309"/>
      <c r="Z9" s="1309"/>
      <c r="AA9" s="1309"/>
      <c r="AB9" s="1309"/>
      <c r="AC9" s="1310"/>
      <c r="AD9" s="1015"/>
      <c r="AE9" s="1016"/>
      <c r="AF9" s="1017"/>
    </row>
    <row r="10" spans="1:32" ht="15" customHeight="1" x14ac:dyDescent="0.2">
      <c r="A10" s="11">
        <v>106</v>
      </c>
      <c r="B10" s="683"/>
      <c r="C10" s="274"/>
      <c r="D10" s="667" t="str">
        <f>'2. CAD NCCF'!D10:L10</f>
        <v>Deposits with central bank</v>
      </c>
      <c r="E10" s="668"/>
      <c r="F10" s="668"/>
      <c r="G10" s="668"/>
      <c r="H10" s="668"/>
      <c r="I10" s="668"/>
      <c r="J10" s="668"/>
      <c r="K10" s="668"/>
      <c r="L10" s="669"/>
      <c r="M10" s="399">
        <f>SUBTOTAL(9,M11:M12)</f>
        <v>0</v>
      </c>
      <c r="N10" s="404">
        <f>SUBTOTAL(9,N11)</f>
        <v>0</v>
      </c>
      <c r="O10" s="406">
        <f t="shared" ref="O10:AC10" si="0">SUBTOTAL(9,O11)</f>
        <v>0</v>
      </c>
      <c r="P10" s="405">
        <f t="shared" si="0"/>
        <v>0</v>
      </c>
      <c r="Q10" s="407">
        <f t="shared" si="0"/>
        <v>0</v>
      </c>
      <c r="R10" s="405">
        <f t="shared" si="0"/>
        <v>0</v>
      </c>
      <c r="S10" s="406">
        <f t="shared" si="0"/>
        <v>0</v>
      </c>
      <c r="T10" s="406">
        <f t="shared" si="0"/>
        <v>0</v>
      </c>
      <c r="U10" s="406">
        <f t="shared" si="0"/>
        <v>0</v>
      </c>
      <c r="V10" s="406">
        <f t="shared" si="0"/>
        <v>0</v>
      </c>
      <c r="W10" s="406">
        <f t="shared" si="0"/>
        <v>0</v>
      </c>
      <c r="X10" s="406">
        <f t="shared" si="0"/>
        <v>0</v>
      </c>
      <c r="Y10" s="406">
        <f t="shared" si="0"/>
        <v>0</v>
      </c>
      <c r="Z10" s="406">
        <f t="shared" si="0"/>
        <v>0</v>
      </c>
      <c r="AA10" s="406">
        <f t="shared" si="0"/>
        <v>0</v>
      </c>
      <c r="AB10" s="407">
        <f t="shared" si="0"/>
        <v>0</v>
      </c>
      <c r="AC10" s="407">
        <f t="shared" si="0"/>
        <v>0</v>
      </c>
      <c r="AD10" s="1015"/>
      <c r="AE10" s="1016"/>
      <c r="AF10" s="1017"/>
    </row>
    <row r="11" spans="1:32" ht="15" customHeight="1" x14ac:dyDescent="0.2">
      <c r="A11" s="11">
        <v>107</v>
      </c>
      <c r="B11" s="683"/>
      <c r="C11" s="283"/>
      <c r="D11" s="283"/>
      <c r="E11" s="284"/>
      <c r="F11" s="1475" t="str">
        <f>'2. CAD NCCF'!F11:L11</f>
        <v>Mandatory</v>
      </c>
      <c r="G11" s="1476"/>
      <c r="H11" s="1476"/>
      <c r="I11" s="1476"/>
      <c r="J11" s="1476"/>
      <c r="K11" s="1476"/>
      <c r="L11" s="1477"/>
      <c r="M11" s="690">
        <v>0</v>
      </c>
      <c r="N11" s="696">
        <v>0</v>
      </c>
      <c r="O11" s="692">
        <v>0</v>
      </c>
      <c r="P11" s="693">
        <v>0</v>
      </c>
      <c r="Q11" s="697">
        <v>0</v>
      </c>
      <c r="R11" s="693">
        <v>0</v>
      </c>
      <c r="S11" s="693">
        <v>0</v>
      </c>
      <c r="T11" s="693">
        <v>0</v>
      </c>
      <c r="U11" s="693">
        <v>0</v>
      </c>
      <c r="V11" s="693">
        <v>0</v>
      </c>
      <c r="W11" s="693">
        <v>0</v>
      </c>
      <c r="X11" s="693">
        <v>0</v>
      </c>
      <c r="Y11" s="693">
        <v>0</v>
      </c>
      <c r="Z11" s="693">
        <v>0</v>
      </c>
      <c r="AA11" s="693">
        <v>0</v>
      </c>
      <c r="AB11" s="697">
        <v>0</v>
      </c>
      <c r="AC11" s="697">
        <v>0</v>
      </c>
      <c r="AD11" s="1015"/>
      <c r="AE11" s="1016"/>
      <c r="AF11" s="1017"/>
    </row>
    <row r="12" spans="1:32" ht="15" customHeight="1" x14ac:dyDescent="0.2">
      <c r="A12" s="11">
        <v>108</v>
      </c>
      <c r="B12" s="683"/>
      <c r="C12" s="283"/>
      <c r="D12" s="283"/>
      <c r="E12" s="284"/>
      <c r="F12" s="1442" t="str">
        <f>'2. CAD NCCF'!F12:L12</f>
        <v>Unencumbered</v>
      </c>
      <c r="G12" s="1443"/>
      <c r="H12" s="1443"/>
      <c r="I12" s="1443"/>
      <c r="J12" s="1443"/>
      <c r="K12" s="1443"/>
      <c r="L12" s="1444"/>
      <c r="M12" s="690">
        <v>0</v>
      </c>
      <c r="N12" s="1308"/>
      <c r="O12" s="1309"/>
      <c r="P12" s="1309"/>
      <c r="Q12" s="1309"/>
      <c r="R12" s="1309"/>
      <c r="S12" s="1309"/>
      <c r="T12" s="1309"/>
      <c r="U12" s="1309"/>
      <c r="V12" s="1309"/>
      <c r="W12" s="1309"/>
      <c r="X12" s="1309"/>
      <c r="Y12" s="1309"/>
      <c r="Z12" s="1309"/>
      <c r="AA12" s="1309"/>
      <c r="AB12" s="1309"/>
      <c r="AC12" s="1310"/>
      <c r="AD12" s="1015"/>
      <c r="AE12" s="1016"/>
      <c r="AF12" s="1017"/>
    </row>
    <row r="13" spans="1:32" ht="15" customHeight="1" x14ac:dyDescent="0.2">
      <c r="A13" s="11">
        <v>109</v>
      </c>
      <c r="B13" s="683"/>
      <c r="C13" s="274"/>
      <c r="D13" s="1472" t="str">
        <f>'2. CAD NCCF'!D13:L13</f>
        <v>Deposits with financials institutions (FI)</v>
      </c>
      <c r="E13" s="1473"/>
      <c r="F13" s="1473"/>
      <c r="G13" s="1473"/>
      <c r="H13" s="1473"/>
      <c r="I13" s="1473"/>
      <c r="J13" s="1473"/>
      <c r="K13" s="1473"/>
      <c r="L13" s="1474"/>
      <c r="M13" s="399">
        <f>SUM(M14:M15)</f>
        <v>0</v>
      </c>
      <c r="N13" s="402">
        <f>SUBTOTAL(9,N15)</f>
        <v>0</v>
      </c>
      <c r="O13" s="406">
        <f t="shared" ref="O13:AC13" si="1">SUBTOTAL(9,O15)</f>
        <v>0</v>
      </c>
      <c r="P13" s="405">
        <f t="shared" si="1"/>
        <v>0</v>
      </c>
      <c r="Q13" s="403">
        <f t="shared" si="1"/>
        <v>0</v>
      </c>
      <c r="R13" s="405">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7">
        <f t="shared" si="1"/>
        <v>0</v>
      </c>
      <c r="AC13" s="407">
        <f t="shared" si="1"/>
        <v>0</v>
      </c>
      <c r="AD13" s="1015"/>
      <c r="AE13" s="1016"/>
      <c r="AF13" s="1017"/>
    </row>
    <row r="14" spans="1:32" ht="15" customHeight="1" x14ac:dyDescent="0.2">
      <c r="A14" s="11">
        <v>110</v>
      </c>
      <c r="B14" s="683"/>
      <c r="C14" s="670"/>
      <c r="D14" s="670"/>
      <c r="E14" s="671"/>
      <c r="F14" s="1475" t="str">
        <f>'2. CAD NCCF'!F14:L14</f>
        <v>Demand deposits at FI</v>
      </c>
      <c r="G14" s="1476"/>
      <c r="H14" s="1476"/>
      <c r="I14" s="1476"/>
      <c r="J14" s="1476"/>
      <c r="K14" s="1476"/>
      <c r="L14" s="1477"/>
      <c r="M14" s="690">
        <v>0</v>
      </c>
      <c r="N14" s="1311"/>
      <c r="O14" s="1312"/>
      <c r="P14" s="1312"/>
      <c r="Q14" s="1312"/>
      <c r="R14" s="1312"/>
      <c r="S14" s="1312"/>
      <c r="T14" s="1312"/>
      <c r="U14" s="1312"/>
      <c r="V14" s="1312"/>
      <c r="W14" s="1312"/>
      <c r="X14" s="1312"/>
      <c r="Y14" s="1312"/>
      <c r="Z14" s="1312"/>
      <c r="AA14" s="1312"/>
      <c r="AB14" s="1312"/>
      <c r="AC14" s="1313"/>
      <c r="AD14" s="1015"/>
      <c r="AE14" s="1016"/>
      <c r="AF14" s="1017"/>
    </row>
    <row r="15" spans="1:32" ht="15" customHeight="1" x14ac:dyDescent="0.2">
      <c r="A15" s="11">
        <v>111</v>
      </c>
      <c r="B15" s="683"/>
      <c r="C15" s="274"/>
      <c r="D15" s="274"/>
      <c r="E15" s="275"/>
      <c r="F15" s="1442" t="str">
        <f>'2. CAD NCCF'!F15:L15</f>
        <v>Term deposits at FI</v>
      </c>
      <c r="G15" s="1443"/>
      <c r="H15" s="1443"/>
      <c r="I15" s="1443"/>
      <c r="J15" s="1443"/>
      <c r="K15" s="1443"/>
      <c r="L15" s="1444"/>
      <c r="M15" s="690">
        <v>0</v>
      </c>
      <c r="N15" s="691">
        <v>0</v>
      </c>
      <c r="O15" s="692">
        <v>0</v>
      </c>
      <c r="P15" s="693">
        <v>0</v>
      </c>
      <c r="Q15" s="694">
        <v>0</v>
      </c>
      <c r="R15" s="693">
        <v>0</v>
      </c>
      <c r="S15" s="693">
        <v>0</v>
      </c>
      <c r="T15" s="693">
        <v>0</v>
      </c>
      <c r="U15" s="693">
        <v>0</v>
      </c>
      <c r="V15" s="693">
        <v>0</v>
      </c>
      <c r="W15" s="693">
        <v>0</v>
      </c>
      <c r="X15" s="693">
        <v>0</v>
      </c>
      <c r="Y15" s="693">
        <v>0</v>
      </c>
      <c r="Z15" s="693">
        <v>0</v>
      </c>
      <c r="AA15" s="693">
        <v>0</v>
      </c>
      <c r="AB15" s="695">
        <v>0</v>
      </c>
      <c r="AC15" s="690">
        <v>0</v>
      </c>
      <c r="AD15" s="1015"/>
      <c r="AE15" s="1016"/>
      <c r="AF15" s="1017"/>
    </row>
    <row r="16" spans="1:32" ht="15" customHeight="1" x14ac:dyDescent="0.2">
      <c r="A16" s="11">
        <v>112</v>
      </c>
      <c r="B16" s="683"/>
      <c r="C16" s="1469" t="str">
        <f>'2. CAD NCCF'!C16:AF16</f>
        <v>Securities</v>
      </c>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1"/>
    </row>
    <row r="17" spans="1:32" ht="15" customHeight="1" x14ac:dyDescent="0.2">
      <c r="A17" s="11">
        <v>113</v>
      </c>
      <c r="B17" s="683"/>
      <c r="C17" s="684"/>
      <c r="D17" s="1472" t="str">
        <f>'2. CAD NCCF'!D17:AF17</f>
        <v>Government securities (GS)</v>
      </c>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4"/>
    </row>
    <row r="18" spans="1:32" ht="15" customHeight="1" x14ac:dyDescent="0.2">
      <c r="A18" s="11">
        <v>114</v>
      </c>
      <c r="B18" s="683"/>
      <c r="C18" s="684"/>
      <c r="D18" s="684"/>
      <c r="E18" s="1445" t="str">
        <f>'2. CAD NCCF'!E18:L18</f>
        <v>High rated GS</v>
      </c>
      <c r="F18" s="1446"/>
      <c r="G18" s="1446"/>
      <c r="H18" s="1446"/>
      <c r="I18" s="1446"/>
      <c r="J18" s="1446"/>
      <c r="K18" s="1446"/>
      <c r="L18" s="1447"/>
      <c r="M18" s="399">
        <f>SUM(M19:M22)</f>
        <v>0</v>
      </c>
      <c r="N18" s="402">
        <f t="shared" ref="N18:AC18" si="2">SUBTOTAL(9,N19:N22)</f>
        <v>0</v>
      </c>
      <c r="O18" s="406">
        <f t="shared" si="2"/>
        <v>0</v>
      </c>
      <c r="P18" s="405">
        <f t="shared" si="2"/>
        <v>0</v>
      </c>
      <c r="Q18" s="403">
        <f t="shared" si="2"/>
        <v>0</v>
      </c>
      <c r="R18" s="406">
        <f t="shared" si="2"/>
        <v>0</v>
      </c>
      <c r="S18" s="406">
        <f t="shared" si="2"/>
        <v>0</v>
      </c>
      <c r="T18" s="406">
        <f t="shared" si="2"/>
        <v>0</v>
      </c>
      <c r="U18" s="406">
        <f t="shared" si="2"/>
        <v>0</v>
      </c>
      <c r="V18" s="406">
        <f t="shared" si="2"/>
        <v>0</v>
      </c>
      <c r="W18" s="406">
        <f t="shared" si="2"/>
        <v>0</v>
      </c>
      <c r="X18" s="406">
        <f t="shared" si="2"/>
        <v>0</v>
      </c>
      <c r="Y18" s="406">
        <f t="shared" si="2"/>
        <v>0</v>
      </c>
      <c r="Z18" s="406">
        <f t="shared" si="2"/>
        <v>0</v>
      </c>
      <c r="AA18" s="406">
        <f t="shared" si="2"/>
        <v>0</v>
      </c>
      <c r="AB18" s="416">
        <f t="shared" si="2"/>
        <v>0</v>
      </c>
      <c r="AC18" s="399">
        <f t="shared" si="2"/>
        <v>0</v>
      </c>
      <c r="AD18" s="1015"/>
      <c r="AE18" s="1016"/>
      <c r="AF18" s="1017"/>
    </row>
    <row r="19" spans="1:32" ht="15" customHeight="1" x14ac:dyDescent="0.2">
      <c r="A19" s="11">
        <v>115</v>
      </c>
      <c r="B19" s="683"/>
      <c r="C19" s="684"/>
      <c r="D19" s="684"/>
      <c r="E19" s="273"/>
      <c r="F19" s="1475" t="str">
        <f>'2. CAD NCCF'!F19:L19</f>
        <v xml:space="preserve">Sovereigh &amp; central bank GS </v>
      </c>
      <c r="G19" s="1476"/>
      <c r="H19" s="1476"/>
      <c r="I19" s="1476"/>
      <c r="J19" s="1476"/>
      <c r="K19" s="1476"/>
      <c r="L19" s="1477"/>
      <c r="M19" s="690">
        <v>0</v>
      </c>
      <c r="N19" s="696">
        <v>0</v>
      </c>
      <c r="O19" s="692">
        <v>0</v>
      </c>
      <c r="P19" s="693">
        <v>0</v>
      </c>
      <c r="Q19" s="694">
        <v>0</v>
      </c>
      <c r="R19" s="693">
        <v>0</v>
      </c>
      <c r="S19" s="693">
        <v>0</v>
      </c>
      <c r="T19" s="693">
        <v>0</v>
      </c>
      <c r="U19" s="693">
        <v>0</v>
      </c>
      <c r="V19" s="693">
        <v>0</v>
      </c>
      <c r="W19" s="693">
        <v>0</v>
      </c>
      <c r="X19" s="693">
        <v>0</v>
      </c>
      <c r="Y19" s="693">
        <v>0</v>
      </c>
      <c r="Z19" s="693">
        <v>0</v>
      </c>
      <c r="AA19" s="693">
        <v>0</v>
      </c>
      <c r="AB19" s="695">
        <v>0</v>
      </c>
      <c r="AC19" s="690">
        <v>0</v>
      </c>
      <c r="AD19" s="1015"/>
      <c r="AE19" s="1016"/>
      <c r="AF19" s="1017"/>
    </row>
    <row r="20" spans="1:32" ht="15" customHeight="1" x14ac:dyDescent="0.2">
      <c r="A20" s="11">
        <v>116</v>
      </c>
      <c r="B20" s="683"/>
      <c r="C20" s="684"/>
      <c r="D20" s="684"/>
      <c r="E20" s="273"/>
      <c r="F20" s="1501" t="str">
        <f>'2. CAD NCCF'!F20:L20</f>
        <v>State, provincial &amp; agency GS</v>
      </c>
      <c r="G20" s="1502"/>
      <c r="H20" s="1502"/>
      <c r="I20" s="1502"/>
      <c r="J20" s="1502"/>
      <c r="K20" s="1502"/>
      <c r="L20" s="1503"/>
      <c r="M20" s="690">
        <v>0</v>
      </c>
      <c r="N20" s="696">
        <v>0</v>
      </c>
      <c r="O20" s="692">
        <v>0</v>
      </c>
      <c r="P20" s="693">
        <v>0</v>
      </c>
      <c r="Q20" s="694">
        <v>0</v>
      </c>
      <c r="R20" s="693">
        <v>0</v>
      </c>
      <c r="S20" s="693">
        <v>0</v>
      </c>
      <c r="T20" s="693">
        <v>0</v>
      </c>
      <c r="U20" s="693">
        <v>0</v>
      </c>
      <c r="V20" s="693">
        <v>0</v>
      </c>
      <c r="W20" s="693">
        <v>0</v>
      </c>
      <c r="X20" s="693">
        <v>0</v>
      </c>
      <c r="Y20" s="693">
        <v>0</v>
      </c>
      <c r="Z20" s="693">
        <v>0</v>
      </c>
      <c r="AA20" s="693">
        <v>0</v>
      </c>
      <c r="AB20" s="695"/>
      <c r="AC20" s="690">
        <v>0</v>
      </c>
      <c r="AD20" s="1015"/>
      <c r="AE20" s="1016"/>
      <c r="AF20" s="1017"/>
    </row>
    <row r="21" spans="1:32" ht="15" customHeight="1" x14ac:dyDescent="0.2">
      <c r="A21" s="11">
        <v>117</v>
      </c>
      <c r="B21" s="683"/>
      <c r="C21" s="274"/>
      <c r="D21" s="274"/>
      <c r="E21" s="275"/>
      <c r="F21" s="1501" t="str">
        <f>'2. CAD NCCF'!F21:L21</f>
        <v>State municipal GS</v>
      </c>
      <c r="G21" s="1502"/>
      <c r="H21" s="1502"/>
      <c r="I21" s="1502"/>
      <c r="J21" s="1502"/>
      <c r="K21" s="1502"/>
      <c r="L21" s="1503"/>
      <c r="M21" s="690">
        <v>0</v>
      </c>
      <c r="N21" s="696">
        <v>0</v>
      </c>
      <c r="O21" s="692">
        <v>0</v>
      </c>
      <c r="P21" s="693">
        <v>0</v>
      </c>
      <c r="Q21" s="694">
        <v>0</v>
      </c>
      <c r="R21" s="693">
        <v>0</v>
      </c>
      <c r="S21" s="693">
        <v>0</v>
      </c>
      <c r="T21" s="693">
        <v>0</v>
      </c>
      <c r="U21" s="693">
        <v>0</v>
      </c>
      <c r="V21" s="693">
        <v>0</v>
      </c>
      <c r="W21" s="693">
        <v>0</v>
      </c>
      <c r="X21" s="693">
        <v>0</v>
      </c>
      <c r="Y21" s="693">
        <v>0</v>
      </c>
      <c r="Z21" s="693">
        <v>0</v>
      </c>
      <c r="AA21" s="693">
        <v>0</v>
      </c>
      <c r="AB21" s="695">
        <v>0</v>
      </c>
      <c r="AC21" s="690">
        <v>0</v>
      </c>
      <c r="AD21" s="1015"/>
      <c r="AE21" s="1016"/>
      <c r="AF21" s="1017"/>
    </row>
    <row r="22" spans="1:32" s="3" customFormat="1" ht="15" customHeight="1" x14ac:dyDescent="0.2">
      <c r="A22" s="11">
        <v>118</v>
      </c>
      <c r="B22" s="683"/>
      <c r="C22" s="684"/>
      <c r="D22" s="684"/>
      <c r="E22" s="685"/>
      <c r="F22" s="1442" t="str">
        <f>'2. CAD NCCF'!F22:L22</f>
        <v>Supranational and multilateral development bank GS</v>
      </c>
      <c r="G22" s="1443"/>
      <c r="H22" s="1443"/>
      <c r="I22" s="1443"/>
      <c r="J22" s="1443"/>
      <c r="K22" s="1443"/>
      <c r="L22" s="1444"/>
      <c r="M22" s="690">
        <v>0</v>
      </c>
      <c r="N22" s="696">
        <v>0</v>
      </c>
      <c r="O22" s="692">
        <v>0</v>
      </c>
      <c r="P22" s="693">
        <v>0</v>
      </c>
      <c r="Q22" s="694">
        <v>0</v>
      </c>
      <c r="R22" s="693">
        <v>0</v>
      </c>
      <c r="S22" s="693">
        <v>0</v>
      </c>
      <c r="T22" s="693">
        <v>0</v>
      </c>
      <c r="U22" s="693">
        <v>0</v>
      </c>
      <c r="V22" s="693">
        <v>0</v>
      </c>
      <c r="W22" s="693">
        <v>0</v>
      </c>
      <c r="X22" s="693">
        <v>0</v>
      </c>
      <c r="Y22" s="693">
        <v>0</v>
      </c>
      <c r="Z22" s="693">
        <v>0</v>
      </c>
      <c r="AA22" s="693">
        <v>0</v>
      </c>
      <c r="AB22" s="695">
        <v>0</v>
      </c>
      <c r="AC22" s="690">
        <v>0</v>
      </c>
      <c r="AD22" s="1015"/>
      <c r="AE22" s="1016"/>
      <c r="AF22" s="1017"/>
    </row>
    <row r="23" spans="1:32" ht="15" customHeight="1" x14ac:dyDescent="0.2">
      <c r="A23" s="11">
        <v>119</v>
      </c>
      <c r="B23" s="683"/>
      <c r="C23" s="277"/>
      <c r="D23" s="277"/>
      <c r="E23" s="1445" t="str">
        <f>'2. CAD NCCF'!E23:L23</f>
        <v>Medium rated GS</v>
      </c>
      <c r="F23" s="1446"/>
      <c r="G23" s="1446"/>
      <c r="H23" s="1446"/>
      <c r="I23" s="1446"/>
      <c r="J23" s="1446"/>
      <c r="K23" s="1446"/>
      <c r="L23" s="1447"/>
      <c r="M23" s="399">
        <f>SUM(M24:M27)</f>
        <v>0</v>
      </c>
      <c r="N23" s="402">
        <f t="shared" ref="N23:AC23" si="3">SUBTOTAL(9,N24:N27)</f>
        <v>0</v>
      </c>
      <c r="O23" s="406">
        <f t="shared" si="3"/>
        <v>0</v>
      </c>
      <c r="P23" s="405">
        <f t="shared" si="3"/>
        <v>0</v>
      </c>
      <c r="Q23" s="403">
        <f t="shared" si="3"/>
        <v>0</v>
      </c>
      <c r="R23" s="406">
        <f t="shared" si="3"/>
        <v>0</v>
      </c>
      <c r="S23" s="406">
        <f t="shared" si="3"/>
        <v>0</v>
      </c>
      <c r="T23" s="406">
        <f t="shared" si="3"/>
        <v>0</v>
      </c>
      <c r="U23" s="406">
        <f t="shared" si="3"/>
        <v>0</v>
      </c>
      <c r="V23" s="406">
        <f t="shared" si="3"/>
        <v>0</v>
      </c>
      <c r="W23" s="406">
        <f t="shared" si="3"/>
        <v>0</v>
      </c>
      <c r="X23" s="406">
        <f t="shared" si="3"/>
        <v>0</v>
      </c>
      <c r="Y23" s="406">
        <f t="shared" si="3"/>
        <v>0</v>
      </c>
      <c r="Z23" s="406">
        <f t="shared" si="3"/>
        <v>0</v>
      </c>
      <c r="AA23" s="406">
        <f t="shared" si="3"/>
        <v>0</v>
      </c>
      <c r="AB23" s="416">
        <f t="shared" si="3"/>
        <v>0</v>
      </c>
      <c r="AC23" s="399">
        <f t="shared" si="3"/>
        <v>0</v>
      </c>
      <c r="AD23" s="1015"/>
      <c r="AE23" s="1016"/>
      <c r="AF23" s="1017"/>
    </row>
    <row r="24" spans="1:32" ht="15" customHeight="1" x14ac:dyDescent="0.2">
      <c r="A24" s="11">
        <v>120</v>
      </c>
      <c r="B24" s="683"/>
      <c r="C24" s="670"/>
      <c r="D24" s="670"/>
      <c r="E24" s="670"/>
      <c r="F24" s="1475" t="str">
        <f>'2. CAD NCCF'!F24:L24</f>
        <v xml:space="preserve">Sovereigh &amp; central bank GS </v>
      </c>
      <c r="G24" s="1476"/>
      <c r="H24" s="1476"/>
      <c r="I24" s="1476"/>
      <c r="J24" s="1476"/>
      <c r="K24" s="1476"/>
      <c r="L24" s="1477"/>
      <c r="M24" s="690">
        <v>0</v>
      </c>
      <c r="N24" s="696">
        <v>0</v>
      </c>
      <c r="O24" s="692">
        <v>0</v>
      </c>
      <c r="P24" s="693">
        <v>0</v>
      </c>
      <c r="Q24" s="694">
        <v>0</v>
      </c>
      <c r="R24" s="692">
        <v>0</v>
      </c>
      <c r="S24" s="693">
        <v>0</v>
      </c>
      <c r="T24" s="692">
        <v>0</v>
      </c>
      <c r="U24" s="693">
        <v>0</v>
      </c>
      <c r="V24" s="692">
        <v>0</v>
      </c>
      <c r="W24" s="693">
        <v>0</v>
      </c>
      <c r="X24" s="692">
        <v>0</v>
      </c>
      <c r="Y24" s="693">
        <v>0</v>
      </c>
      <c r="Z24" s="692">
        <v>0</v>
      </c>
      <c r="AA24" s="693">
        <v>0</v>
      </c>
      <c r="AB24" s="698">
        <v>0</v>
      </c>
      <c r="AC24" s="690">
        <v>0</v>
      </c>
      <c r="AD24" s="1015"/>
      <c r="AE24" s="1016"/>
      <c r="AF24" s="1017"/>
    </row>
    <row r="25" spans="1:32" ht="15" customHeight="1" x14ac:dyDescent="0.2">
      <c r="A25" s="11">
        <v>121</v>
      </c>
      <c r="B25" s="683"/>
      <c r="C25" s="670"/>
      <c r="D25" s="670"/>
      <c r="E25" s="670"/>
      <c r="F25" s="1501" t="str">
        <f>'2. CAD NCCF'!F25:L25</f>
        <v>State, provincial &amp; agency GS</v>
      </c>
      <c r="G25" s="1502"/>
      <c r="H25" s="1502"/>
      <c r="I25" s="1502"/>
      <c r="J25" s="1502"/>
      <c r="K25" s="1502"/>
      <c r="L25" s="1503"/>
      <c r="M25" s="690">
        <v>0</v>
      </c>
      <c r="N25" s="696">
        <v>0</v>
      </c>
      <c r="O25" s="692">
        <v>0</v>
      </c>
      <c r="P25" s="693">
        <v>0</v>
      </c>
      <c r="Q25" s="694">
        <v>0</v>
      </c>
      <c r="R25" s="692">
        <v>0</v>
      </c>
      <c r="S25" s="693">
        <v>0</v>
      </c>
      <c r="T25" s="692">
        <v>0</v>
      </c>
      <c r="U25" s="693">
        <v>0</v>
      </c>
      <c r="V25" s="692">
        <v>0</v>
      </c>
      <c r="W25" s="693">
        <v>0</v>
      </c>
      <c r="X25" s="692">
        <v>0</v>
      </c>
      <c r="Y25" s="693">
        <v>0</v>
      </c>
      <c r="Z25" s="692">
        <v>0</v>
      </c>
      <c r="AA25" s="693">
        <v>0</v>
      </c>
      <c r="AB25" s="698">
        <v>0</v>
      </c>
      <c r="AC25" s="690">
        <v>0</v>
      </c>
      <c r="AD25" s="1015"/>
      <c r="AE25" s="1016"/>
      <c r="AF25" s="1017"/>
    </row>
    <row r="26" spans="1:32" ht="15" customHeight="1" x14ac:dyDescent="0.2">
      <c r="A26" s="11">
        <v>122</v>
      </c>
      <c r="B26" s="683"/>
      <c r="C26" s="279"/>
      <c r="D26" s="279"/>
      <c r="E26" s="279"/>
      <c r="F26" s="1501" t="str">
        <f>'2. CAD NCCF'!F21:L21</f>
        <v>State municipal GS</v>
      </c>
      <c r="G26" s="1502"/>
      <c r="H26" s="1502"/>
      <c r="I26" s="1502"/>
      <c r="J26" s="1502"/>
      <c r="K26" s="1502"/>
      <c r="L26" s="1503"/>
      <c r="M26" s="690">
        <v>0</v>
      </c>
      <c r="N26" s="696">
        <v>0</v>
      </c>
      <c r="O26" s="692">
        <v>0</v>
      </c>
      <c r="P26" s="693">
        <v>0</v>
      </c>
      <c r="Q26" s="694">
        <v>0</v>
      </c>
      <c r="R26" s="692">
        <v>0</v>
      </c>
      <c r="S26" s="693">
        <v>0</v>
      </c>
      <c r="T26" s="692">
        <v>0</v>
      </c>
      <c r="U26" s="693">
        <v>0</v>
      </c>
      <c r="V26" s="692">
        <v>0</v>
      </c>
      <c r="W26" s="693">
        <v>0</v>
      </c>
      <c r="X26" s="692">
        <v>0</v>
      </c>
      <c r="Y26" s="693">
        <v>0</v>
      </c>
      <c r="Z26" s="692">
        <v>0</v>
      </c>
      <c r="AA26" s="693">
        <v>0</v>
      </c>
      <c r="AB26" s="698">
        <v>0</v>
      </c>
      <c r="AC26" s="690">
        <v>0</v>
      </c>
      <c r="AD26" s="1015"/>
      <c r="AE26" s="1016"/>
      <c r="AF26" s="1017"/>
    </row>
    <row r="27" spans="1:32" ht="15" customHeight="1" x14ac:dyDescent="0.2">
      <c r="A27" s="11">
        <v>123</v>
      </c>
      <c r="B27" s="683"/>
      <c r="C27" s="274"/>
      <c r="D27" s="274"/>
      <c r="E27" s="274"/>
      <c r="F27" s="1442" t="str">
        <f>'2. CAD NCCF'!F22:L22</f>
        <v>Supranational and multilateral development bank GS</v>
      </c>
      <c r="G27" s="1443"/>
      <c r="H27" s="1443"/>
      <c r="I27" s="1443"/>
      <c r="J27" s="1443"/>
      <c r="K27" s="1443"/>
      <c r="L27" s="1444"/>
      <c r="M27" s="690">
        <v>0</v>
      </c>
      <c r="N27" s="696">
        <v>0</v>
      </c>
      <c r="O27" s="692">
        <v>0</v>
      </c>
      <c r="P27" s="693">
        <v>0</v>
      </c>
      <c r="Q27" s="694">
        <v>0</v>
      </c>
      <c r="R27" s="692">
        <v>0</v>
      </c>
      <c r="S27" s="693">
        <v>0</v>
      </c>
      <c r="T27" s="692">
        <v>0</v>
      </c>
      <c r="U27" s="693">
        <v>0</v>
      </c>
      <c r="V27" s="692">
        <v>0</v>
      </c>
      <c r="W27" s="693">
        <v>0</v>
      </c>
      <c r="X27" s="692">
        <v>0</v>
      </c>
      <c r="Y27" s="693">
        <v>0</v>
      </c>
      <c r="Z27" s="692">
        <v>0</v>
      </c>
      <c r="AA27" s="693">
        <v>0</v>
      </c>
      <c r="AB27" s="698">
        <v>0</v>
      </c>
      <c r="AC27" s="690">
        <v>0</v>
      </c>
      <c r="AD27" s="1015"/>
      <c r="AE27" s="1016"/>
      <c r="AF27" s="1017"/>
    </row>
    <row r="28" spans="1:32" ht="15" customHeight="1" x14ac:dyDescent="0.2">
      <c r="A28" s="11">
        <v>124</v>
      </c>
      <c r="B28" s="683"/>
      <c r="C28" s="279"/>
      <c r="D28" s="279"/>
      <c r="E28" s="1445" t="str">
        <f>'2. CAD NCCF'!E28:L28</f>
        <v>Low or not rated GS</v>
      </c>
      <c r="F28" s="1446"/>
      <c r="G28" s="1446"/>
      <c r="H28" s="1446"/>
      <c r="I28" s="1446"/>
      <c r="J28" s="1446"/>
      <c r="K28" s="1446"/>
      <c r="L28" s="1447"/>
      <c r="M28" s="399">
        <f>SUM(M29:M32)</f>
        <v>0</v>
      </c>
      <c r="N28" s="402">
        <f t="shared" ref="N28:AC28" si="4">SUBTOTAL(9,N29:N32)</f>
        <v>0</v>
      </c>
      <c r="O28" s="406">
        <f t="shared" si="4"/>
        <v>0</v>
      </c>
      <c r="P28" s="405">
        <f t="shared" si="4"/>
        <v>0</v>
      </c>
      <c r="Q28" s="403">
        <f t="shared" si="4"/>
        <v>0</v>
      </c>
      <c r="R28" s="406">
        <f t="shared" si="4"/>
        <v>0</v>
      </c>
      <c r="S28" s="406">
        <f t="shared" si="4"/>
        <v>0</v>
      </c>
      <c r="T28" s="406">
        <f t="shared" si="4"/>
        <v>0</v>
      </c>
      <c r="U28" s="406">
        <f t="shared" si="4"/>
        <v>0</v>
      </c>
      <c r="V28" s="406">
        <f t="shared" si="4"/>
        <v>0</v>
      </c>
      <c r="W28" s="406">
        <f t="shared" si="4"/>
        <v>0</v>
      </c>
      <c r="X28" s="406">
        <f t="shared" si="4"/>
        <v>0</v>
      </c>
      <c r="Y28" s="406">
        <f t="shared" si="4"/>
        <v>0</v>
      </c>
      <c r="Z28" s="406">
        <f t="shared" si="4"/>
        <v>0</v>
      </c>
      <c r="AA28" s="406">
        <f t="shared" si="4"/>
        <v>0</v>
      </c>
      <c r="AB28" s="416">
        <f t="shared" si="4"/>
        <v>0</v>
      </c>
      <c r="AC28" s="399">
        <f t="shared" si="4"/>
        <v>0</v>
      </c>
      <c r="AD28" s="1015"/>
      <c r="AE28" s="1016"/>
      <c r="AF28" s="1017"/>
    </row>
    <row r="29" spans="1:32" ht="15" customHeight="1" x14ac:dyDescent="0.2">
      <c r="A29" s="11">
        <v>125</v>
      </c>
      <c r="B29" s="683"/>
      <c r="C29" s="670"/>
      <c r="D29" s="670"/>
      <c r="E29" s="670"/>
      <c r="F29" s="1475" t="str">
        <f>'2. CAD NCCF'!F29:L29</f>
        <v xml:space="preserve">Sovereigh &amp; central bank GS </v>
      </c>
      <c r="G29" s="1476"/>
      <c r="H29" s="1476"/>
      <c r="I29" s="1476"/>
      <c r="J29" s="1476"/>
      <c r="K29" s="1476"/>
      <c r="L29" s="1477"/>
      <c r="M29" s="690">
        <v>0</v>
      </c>
      <c r="N29" s="696">
        <v>0</v>
      </c>
      <c r="O29" s="692">
        <v>0</v>
      </c>
      <c r="P29" s="693">
        <v>0</v>
      </c>
      <c r="Q29" s="694">
        <v>0</v>
      </c>
      <c r="R29" s="692">
        <v>0</v>
      </c>
      <c r="S29" s="693">
        <v>0</v>
      </c>
      <c r="T29" s="692">
        <v>0</v>
      </c>
      <c r="U29" s="693">
        <v>0</v>
      </c>
      <c r="V29" s="692">
        <v>0</v>
      </c>
      <c r="W29" s="693">
        <v>0</v>
      </c>
      <c r="X29" s="692">
        <v>0</v>
      </c>
      <c r="Y29" s="693">
        <v>0</v>
      </c>
      <c r="Z29" s="692">
        <v>0</v>
      </c>
      <c r="AA29" s="693">
        <v>0</v>
      </c>
      <c r="AB29" s="698">
        <v>0</v>
      </c>
      <c r="AC29" s="690">
        <v>0</v>
      </c>
      <c r="AD29" s="1015"/>
      <c r="AE29" s="1016"/>
      <c r="AF29" s="1017"/>
    </row>
    <row r="30" spans="1:32" ht="15" customHeight="1" x14ac:dyDescent="0.2">
      <c r="A30" s="11">
        <v>126</v>
      </c>
      <c r="B30" s="683"/>
      <c r="C30" s="280"/>
      <c r="D30" s="280"/>
      <c r="E30" s="280"/>
      <c r="F30" s="1501" t="str">
        <f>'2. CAD NCCF'!F30:L30</f>
        <v>State, provincial &amp; agency GS</v>
      </c>
      <c r="G30" s="1502"/>
      <c r="H30" s="1502"/>
      <c r="I30" s="1502"/>
      <c r="J30" s="1502"/>
      <c r="K30" s="1502"/>
      <c r="L30" s="1503"/>
      <c r="M30" s="690">
        <v>0</v>
      </c>
      <c r="N30" s="696">
        <v>0</v>
      </c>
      <c r="O30" s="692">
        <v>0</v>
      </c>
      <c r="P30" s="693">
        <v>0</v>
      </c>
      <c r="Q30" s="694">
        <v>0</v>
      </c>
      <c r="R30" s="692">
        <v>0</v>
      </c>
      <c r="S30" s="693">
        <v>0</v>
      </c>
      <c r="T30" s="692">
        <v>0</v>
      </c>
      <c r="U30" s="693">
        <v>0</v>
      </c>
      <c r="V30" s="692">
        <v>0</v>
      </c>
      <c r="W30" s="693">
        <v>0</v>
      </c>
      <c r="X30" s="692">
        <v>0</v>
      </c>
      <c r="Y30" s="693">
        <v>0</v>
      </c>
      <c r="Z30" s="692">
        <v>0</v>
      </c>
      <c r="AA30" s="693">
        <v>0</v>
      </c>
      <c r="AB30" s="698">
        <v>0</v>
      </c>
      <c r="AC30" s="690">
        <v>0</v>
      </c>
      <c r="AD30" s="1015"/>
      <c r="AE30" s="1016"/>
      <c r="AF30" s="1017"/>
    </row>
    <row r="31" spans="1:32" ht="15" customHeight="1" x14ac:dyDescent="0.2">
      <c r="A31" s="11">
        <v>127</v>
      </c>
      <c r="B31" s="683"/>
      <c r="C31" s="280"/>
      <c r="D31" s="280"/>
      <c r="E31" s="280"/>
      <c r="F31" s="1501" t="str">
        <f>'2. CAD NCCF'!F31:L31</f>
        <v>State municipal GS</v>
      </c>
      <c r="G31" s="1502"/>
      <c r="H31" s="1502"/>
      <c r="I31" s="1502"/>
      <c r="J31" s="1502"/>
      <c r="K31" s="1502"/>
      <c r="L31" s="1503"/>
      <c r="M31" s="690">
        <v>0</v>
      </c>
      <c r="N31" s="696">
        <v>0</v>
      </c>
      <c r="O31" s="692">
        <v>0</v>
      </c>
      <c r="P31" s="693">
        <v>0</v>
      </c>
      <c r="Q31" s="694">
        <v>0</v>
      </c>
      <c r="R31" s="692">
        <v>0</v>
      </c>
      <c r="S31" s="693">
        <v>0</v>
      </c>
      <c r="T31" s="692">
        <v>0</v>
      </c>
      <c r="U31" s="693">
        <v>0</v>
      </c>
      <c r="V31" s="692">
        <v>0</v>
      </c>
      <c r="W31" s="693">
        <v>0</v>
      </c>
      <c r="X31" s="692">
        <v>0</v>
      </c>
      <c r="Y31" s="693">
        <v>0</v>
      </c>
      <c r="Z31" s="692">
        <v>0</v>
      </c>
      <c r="AA31" s="693">
        <v>0</v>
      </c>
      <c r="AB31" s="698">
        <v>0</v>
      </c>
      <c r="AC31" s="690">
        <v>0</v>
      </c>
      <c r="AD31" s="1015"/>
      <c r="AE31" s="1016"/>
      <c r="AF31" s="1017"/>
    </row>
    <row r="32" spans="1:32" ht="15" customHeight="1" x14ac:dyDescent="0.2">
      <c r="A32" s="11">
        <v>128</v>
      </c>
      <c r="B32" s="683"/>
      <c r="C32" s="281"/>
      <c r="D32" s="281"/>
      <c r="E32" s="281"/>
      <c r="F32" s="1501" t="str">
        <f>'2. CAD NCCF'!F32:L32</f>
        <v>Supranational and multilateral development bank GS</v>
      </c>
      <c r="G32" s="1502"/>
      <c r="H32" s="1502"/>
      <c r="I32" s="1502"/>
      <c r="J32" s="1502"/>
      <c r="K32" s="1502"/>
      <c r="L32" s="1503"/>
      <c r="M32" s="690">
        <v>0</v>
      </c>
      <c r="N32" s="696">
        <v>0</v>
      </c>
      <c r="O32" s="692">
        <v>0</v>
      </c>
      <c r="P32" s="693">
        <v>0</v>
      </c>
      <c r="Q32" s="694">
        <v>0</v>
      </c>
      <c r="R32" s="692">
        <v>0</v>
      </c>
      <c r="S32" s="693">
        <v>0</v>
      </c>
      <c r="T32" s="692">
        <v>0</v>
      </c>
      <c r="U32" s="693">
        <v>0</v>
      </c>
      <c r="V32" s="692">
        <v>0</v>
      </c>
      <c r="W32" s="693">
        <v>0</v>
      </c>
      <c r="X32" s="692">
        <v>0</v>
      </c>
      <c r="Y32" s="693">
        <v>0</v>
      </c>
      <c r="Z32" s="692">
        <v>0</v>
      </c>
      <c r="AA32" s="693">
        <v>0</v>
      </c>
      <c r="AB32" s="698">
        <v>0</v>
      </c>
      <c r="AC32" s="690">
        <v>0</v>
      </c>
      <c r="AD32" s="1015"/>
      <c r="AE32" s="1016"/>
      <c r="AF32" s="1017"/>
    </row>
    <row r="33" spans="1:32" ht="15" customHeight="1" x14ac:dyDescent="0.2">
      <c r="A33" s="11">
        <v>129</v>
      </c>
      <c r="B33" s="683"/>
      <c r="C33" s="281"/>
      <c r="D33" s="1472" t="str">
        <f>'2. CAD NCCF'!D33:AF33</f>
        <v>Mortgage backed securities (MBS)</v>
      </c>
      <c r="E33" s="1473"/>
      <c r="F33" s="1473"/>
      <c r="G33" s="1473"/>
      <c r="H33" s="1473"/>
      <c r="I33" s="1473"/>
      <c r="J33" s="1473"/>
      <c r="K33" s="1473"/>
      <c r="L33" s="1473"/>
      <c r="M33" s="1473"/>
      <c r="N33" s="1473"/>
      <c r="O33" s="1473"/>
      <c r="P33" s="1473"/>
      <c r="Q33" s="1473"/>
      <c r="R33" s="1473"/>
      <c r="S33" s="1473"/>
      <c r="T33" s="1473"/>
      <c r="U33" s="1473"/>
      <c r="V33" s="1473"/>
      <c r="W33" s="1473"/>
      <c r="X33" s="1473"/>
      <c r="Y33" s="1473"/>
      <c r="Z33" s="1473"/>
      <c r="AA33" s="1473"/>
      <c r="AB33" s="1473"/>
      <c r="AC33" s="1473"/>
      <c r="AD33" s="1473"/>
      <c r="AE33" s="1473"/>
      <c r="AF33" s="1474"/>
    </row>
    <row r="34" spans="1:32" ht="15" customHeight="1" x14ac:dyDescent="0.2">
      <c r="A34" s="11">
        <v>130</v>
      </c>
      <c r="B34" s="683"/>
      <c r="C34" s="281"/>
      <c r="D34" s="281"/>
      <c r="E34" s="1445" t="str">
        <f>'2. CAD NCCF'!E34:L34</f>
        <v>Agency MBS</v>
      </c>
      <c r="F34" s="1446"/>
      <c r="G34" s="1446"/>
      <c r="H34" s="1446"/>
      <c r="I34" s="1446"/>
      <c r="J34" s="1446"/>
      <c r="K34" s="1446"/>
      <c r="L34" s="1447"/>
      <c r="M34" s="399">
        <f>SUM(M35:M37)</f>
        <v>0</v>
      </c>
      <c r="N34" s="402">
        <f t="shared" ref="N34:AC34" si="5">SUBTOTAL(9,N35:N37)</f>
        <v>0</v>
      </c>
      <c r="O34" s="406">
        <f t="shared" si="5"/>
        <v>0</v>
      </c>
      <c r="P34" s="405">
        <f t="shared" si="5"/>
        <v>0</v>
      </c>
      <c r="Q34" s="403">
        <f t="shared" si="5"/>
        <v>0</v>
      </c>
      <c r="R34" s="406">
        <f t="shared" si="5"/>
        <v>0</v>
      </c>
      <c r="S34" s="406">
        <f t="shared" si="5"/>
        <v>0</v>
      </c>
      <c r="T34" s="406">
        <f t="shared" si="5"/>
        <v>0</v>
      </c>
      <c r="U34" s="406">
        <f t="shared" si="5"/>
        <v>0</v>
      </c>
      <c r="V34" s="406">
        <f t="shared" si="5"/>
        <v>0</v>
      </c>
      <c r="W34" s="406">
        <f t="shared" si="5"/>
        <v>0</v>
      </c>
      <c r="X34" s="406">
        <f t="shared" si="5"/>
        <v>0</v>
      </c>
      <c r="Y34" s="406">
        <f t="shared" si="5"/>
        <v>0</v>
      </c>
      <c r="Z34" s="406">
        <f t="shared" si="5"/>
        <v>0</v>
      </c>
      <c r="AA34" s="406">
        <f t="shared" si="5"/>
        <v>0</v>
      </c>
      <c r="AB34" s="416">
        <f t="shared" si="5"/>
        <v>0</v>
      </c>
      <c r="AC34" s="399">
        <f t="shared" si="5"/>
        <v>0</v>
      </c>
      <c r="AD34" s="1015"/>
      <c r="AE34" s="1016"/>
      <c r="AF34" s="1017"/>
    </row>
    <row r="35" spans="1:32" ht="15" customHeight="1" x14ac:dyDescent="0.2">
      <c r="A35" s="11">
        <v>131</v>
      </c>
      <c r="B35" s="683"/>
      <c r="C35" s="281"/>
      <c r="D35" s="281"/>
      <c r="E35" s="282"/>
      <c r="F35" s="1475" t="str">
        <f>'2. CAD NCCF'!F35:L35</f>
        <v>Agency MBS, high rated</v>
      </c>
      <c r="G35" s="1476"/>
      <c r="H35" s="1476"/>
      <c r="I35" s="1476"/>
      <c r="J35" s="1476"/>
      <c r="K35" s="1476"/>
      <c r="L35" s="1477"/>
      <c r="M35" s="690">
        <v>0</v>
      </c>
      <c r="N35" s="696">
        <v>0</v>
      </c>
      <c r="O35" s="692">
        <v>0</v>
      </c>
      <c r="P35" s="693">
        <v>0</v>
      </c>
      <c r="Q35" s="694">
        <v>0</v>
      </c>
      <c r="R35" s="692">
        <v>0</v>
      </c>
      <c r="S35" s="693">
        <v>0</v>
      </c>
      <c r="T35" s="692">
        <v>0</v>
      </c>
      <c r="U35" s="693">
        <v>0</v>
      </c>
      <c r="V35" s="692">
        <v>0</v>
      </c>
      <c r="W35" s="693">
        <v>0</v>
      </c>
      <c r="X35" s="692">
        <v>0</v>
      </c>
      <c r="Y35" s="693">
        <v>0</v>
      </c>
      <c r="Z35" s="692">
        <v>0</v>
      </c>
      <c r="AA35" s="693">
        <v>0</v>
      </c>
      <c r="AB35" s="698">
        <v>0</v>
      </c>
      <c r="AC35" s="690">
        <v>0</v>
      </c>
      <c r="AD35" s="1015"/>
      <c r="AE35" s="1016"/>
      <c r="AF35" s="1017"/>
    </row>
    <row r="36" spans="1:32" ht="15" customHeight="1" x14ac:dyDescent="0.2">
      <c r="A36" s="11">
        <v>132</v>
      </c>
      <c r="B36" s="683"/>
      <c r="C36" s="281"/>
      <c r="D36" s="281"/>
      <c r="E36" s="282"/>
      <c r="F36" s="1501" t="str">
        <f>'2. CAD NCCF'!F36:L36</f>
        <v>Agency MBS, medium rated</v>
      </c>
      <c r="G36" s="1502"/>
      <c r="H36" s="1502"/>
      <c r="I36" s="1502"/>
      <c r="J36" s="1502"/>
      <c r="K36" s="1502"/>
      <c r="L36" s="1503"/>
      <c r="M36" s="690">
        <v>0</v>
      </c>
      <c r="N36" s="696">
        <v>0</v>
      </c>
      <c r="O36" s="692">
        <v>0</v>
      </c>
      <c r="P36" s="693">
        <v>0</v>
      </c>
      <c r="Q36" s="694">
        <v>0</v>
      </c>
      <c r="R36" s="692">
        <v>0</v>
      </c>
      <c r="S36" s="693">
        <v>0</v>
      </c>
      <c r="T36" s="692">
        <v>0</v>
      </c>
      <c r="U36" s="693">
        <v>0</v>
      </c>
      <c r="V36" s="692">
        <v>0</v>
      </c>
      <c r="W36" s="693">
        <v>0</v>
      </c>
      <c r="X36" s="692">
        <v>0</v>
      </c>
      <c r="Y36" s="693">
        <v>0</v>
      </c>
      <c r="Z36" s="692">
        <v>0</v>
      </c>
      <c r="AA36" s="693">
        <v>0</v>
      </c>
      <c r="AB36" s="698">
        <v>0</v>
      </c>
      <c r="AC36" s="690">
        <v>0</v>
      </c>
      <c r="AD36" s="1015"/>
      <c r="AE36" s="1016"/>
      <c r="AF36" s="1017"/>
    </row>
    <row r="37" spans="1:32" ht="15" customHeight="1" x14ac:dyDescent="0.2">
      <c r="A37" s="11">
        <v>133</v>
      </c>
      <c r="B37" s="683"/>
      <c r="C37" s="281"/>
      <c r="D37" s="281"/>
      <c r="E37" s="282"/>
      <c r="F37" s="1442" t="str">
        <f>'2. CAD NCCF'!F37:L37</f>
        <v>Agency MBS, low or not rated</v>
      </c>
      <c r="G37" s="1443"/>
      <c r="H37" s="1443"/>
      <c r="I37" s="1443"/>
      <c r="J37" s="1443"/>
      <c r="K37" s="1443"/>
      <c r="L37" s="1444"/>
      <c r="M37" s="690">
        <v>0</v>
      </c>
      <c r="N37" s="696">
        <v>0</v>
      </c>
      <c r="O37" s="692">
        <v>0</v>
      </c>
      <c r="P37" s="693">
        <v>0</v>
      </c>
      <c r="Q37" s="694">
        <v>0</v>
      </c>
      <c r="R37" s="692">
        <v>0</v>
      </c>
      <c r="S37" s="693">
        <v>0</v>
      </c>
      <c r="T37" s="692">
        <v>0</v>
      </c>
      <c r="U37" s="693">
        <v>0</v>
      </c>
      <c r="V37" s="692">
        <v>0</v>
      </c>
      <c r="W37" s="693">
        <v>0</v>
      </c>
      <c r="X37" s="692">
        <v>0</v>
      </c>
      <c r="Y37" s="693">
        <v>0</v>
      </c>
      <c r="Z37" s="692">
        <v>0</v>
      </c>
      <c r="AA37" s="693">
        <v>0</v>
      </c>
      <c r="AB37" s="698">
        <v>0</v>
      </c>
      <c r="AC37" s="690">
        <v>0</v>
      </c>
      <c r="AD37" s="1015"/>
      <c r="AE37" s="1016"/>
      <c r="AF37" s="1017"/>
    </row>
    <row r="38" spans="1:32" ht="15" customHeight="1" x14ac:dyDescent="0.2">
      <c r="A38" s="11">
        <v>134</v>
      </c>
      <c r="B38" s="683"/>
      <c r="C38" s="281"/>
      <c r="D38" s="281"/>
      <c r="E38" s="1445" t="str">
        <f>'2. CAD NCCF'!E38:L38</f>
        <v>Non-agency commercial MBS (CMBS)</v>
      </c>
      <c r="F38" s="1446"/>
      <c r="G38" s="1446"/>
      <c r="H38" s="1446"/>
      <c r="I38" s="1446"/>
      <c r="J38" s="1446"/>
      <c r="K38" s="1446"/>
      <c r="L38" s="1447"/>
      <c r="M38" s="399">
        <f>SUM(M39:M41)</f>
        <v>0</v>
      </c>
      <c r="N38" s="402">
        <f t="shared" ref="N38:AC38" si="6">SUBTOTAL(9,N39:N41)</f>
        <v>0</v>
      </c>
      <c r="O38" s="406">
        <f t="shared" si="6"/>
        <v>0</v>
      </c>
      <c r="P38" s="405">
        <f t="shared" si="6"/>
        <v>0</v>
      </c>
      <c r="Q38" s="403">
        <f t="shared" si="6"/>
        <v>0</v>
      </c>
      <c r="R38" s="406">
        <f t="shared" si="6"/>
        <v>0</v>
      </c>
      <c r="S38" s="406">
        <f t="shared" si="6"/>
        <v>0</v>
      </c>
      <c r="T38" s="406">
        <f t="shared" si="6"/>
        <v>0</v>
      </c>
      <c r="U38" s="406">
        <f t="shared" si="6"/>
        <v>0</v>
      </c>
      <c r="V38" s="406">
        <f t="shared" si="6"/>
        <v>0</v>
      </c>
      <c r="W38" s="406">
        <f t="shared" si="6"/>
        <v>0</v>
      </c>
      <c r="X38" s="406">
        <f t="shared" si="6"/>
        <v>0</v>
      </c>
      <c r="Y38" s="406">
        <f t="shared" si="6"/>
        <v>0</v>
      </c>
      <c r="Z38" s="406">
        <f t="shared" si="6"/>
        <v>0</v>
      </c>
      <c r="AA38" s="406">
        <f t="shared" si="6"/>
        <v>0</v>
      </c>
      <c r="AB38" s="416">
        <f t="shared" si="6"/>
        <v>0</v>
      </c>
      <c r="AC38" s="399">
        <f t="shared" si="6"/>
        <v>0</v>
      </c>
      <c r="AD38" s="1015"/>
      <c r="AE38" s="1016"/>
      <c r="AF38" s="1017"/>
    </row>
    <row r="39" spans="1:32" ht="15" customHeight="1" x14ac:dyDescent="0.2">
      <c r="A39" s="11">
        <v>135</v>
      </c>
      <c r="B39" s="683"/>
      <c r="C39" s="281"/>
      <c r="D39" s="281"/>
      <c r="E39" s="282"/>
      <c r="F39" s="1475" t="str">
        <f>'2. CAD NCCF'!F39:L39</f>
        <v>Non-agency CMBS, high rated</v>
      </c>
      <c r="G39" s="1476"/>
      <c r="H39" s="1476"/>
      <c r="I39" s="1476"/>
      <c r="J39" s="1476"/>
      <c r="K39" s="1476"/>
      <c r="L39" s="1477"/>
      <c r="M39" s="690">
        <v>0</v>
      </c>
      <c r="N39" s="696">
        <v>0</v>
      </c>
      <c r="O39" s="692">
        <v>0</v>
      </c>
      <c r="P39" s="693">
        <v>0</v>
      </c>
      <c r="Q39" s="694">
        <v>0</v>
      </c>
      <c r="R39" s="692">
        <v>0</v>
      </c>
      <c r="S39" s="693">
        <v>0</v>
      </c>
      <c r="T39" s="692">
        <v>0</v>
      </c>
      <c r="U39" s="693">
        <v>0</v>
      </c>
      <c r="V39" s="692">
        <v>0</v>
      </c>
      <c r="W39" s="693">
        <v>0</v>
      </c>
      <c r="X39" s="692">
        <v>0</v>
      </c>
      <c r="Y39" s="693">
        <v>0</v>
      </c>
      <c r="Z39" s="692">
        <v>0</v>
      </c>
      <c r="AA39" s="693">
        <v>0</v>
      </c>
      <c r="AB39" s="698">
        <v>0</v>
      </c>
      <c r="AC39" s="690">
        <v>0</v>
      </c>
      <c r="AD39" s="1015"/>
      <c r="AE39" s="1016"/>
      <c r="AF39" s="1017"/>
    </row>
    <row r="40" spans="1:32" ht="15" customHeight="1" x14ac:dyDescent="0.2">
      <c r="A40" s="11">
        <v>136</v>
      </c>
      <c r="B40" s="683"/>
      <c r="C40" s="281"/>
      <c r="D40" s="281"/>
      <c r="E40" s="282"/>
      <c r="F40" s="1501" t="str">
        <f>'2. CAD NCCF'!F40:L40</f>
        <v>Non-agency CMBS, medium rated</v>
      </c>
      <c r="G40" s="1502"/>
      <c r="H40" s="1502"/>
      <c r="I40" s="1502"/>
      <c r="J40" s="1502"/>
      <c r="K40" s="1502"/>
      <c r="L40" s="1503"/>
      <c r="M40" s="690">
        <v>0</v>
      </c>
      <c r="N40" s="696">
        <v>0</v>
      </c>
      <c r="O40" s="692">
        <v>0</v>
      </c>
      <c r="P40" s="693">
        <v>0</v>
      </c>
      <c r="Q40" s="694">
        <v>0</v>
      </c>
      <c r="R40" s="692">
        <v>0</v>
      </c>
      <c r="S40" s="693">
        <v>0</v>
      </c>
      <c r="T40" s="692">
        <v>0</v>
      </c>
      <c r="U40" s="693">
        <v>0</v>
      </c>
      <c r="V40" s="692">
        <v>0</v>
      </c>
      <c r="W40" s="693">
        <v>0</v>
      </c>
      <c r="X40" s="692">
        <v>0</v>
      </c>
      <c r="Y40" s="693">
        <v>0</v>
      </c>
      <c r="Z40" s="692">
        <v>0</v>
      </c>
      <c r="AA40" s="693">
        <v>0</v>
      </c>
      <c r="AB40" s="698">
        <v>0</v>
      </c>
      <c r="AC40" s="690">
        <v>0</v>
      </c>
      <c r="AD40" s="1015"/>
      <c r="AE40" s="1016"/>
      <c r="AF40" s="1017"/>
    </row>
    <row r="41" spans="1:32" ht="15" customHeight="1" x14ac:dyDescent="0.2">
      <c r="A41" s="11">
        <v>137</v>
      </c>
      <c r="B41" s="683"/>
      <c r="C41" s="281"/>
      <c r="D41" s="281"/>
      <c r="E41" s="282"/>
      <c r="F41" s="1442" t="str">
        <f>'2. CAD NCCF'!F41:L41</f>
        <v>Non-agency CMBS, low or not rated</v>
      </c>
      <c r="G41" s="1443"/>
      <c r="H41" s="1443"/>
      <c r="I41" s="1443"/>
      <c r="J41" s="1443"/>
      <c r="K41" s="1443"/>
      <c r="L41" s="1444"/>
      <c r="M41" s="690">
        <v>0</v>
      </c>
      <c r="N41" s="696">
        <v>0</v>
      </c>
      <c r="O41" s="692">
        <v>0</v>
      </c>
      <c r="P41" s="693">
        <v>0</v>
      </c>
      <c r="Q41" s="694">
        <v>0</v>
      </c>
      <c r="R41" s="692">
        <v>0</v>
      </c>
      <c r="S41" s="693">
        <v>0</v>
      </c>
      <c r="T41" s="692">
        <v>0</v>
      </c>
      <c r="U41" s="693">
        <v>0</v>
      </c>
      <c r="V41" s="692">
        <v>0</v>
      </c>
      <c r="W41" s="693">
        <v>0</v>
      </c>
      <c r="X41" s="692">
        <v>0</v>
      </c>
      <c r="Y41" s="693">
        <v>0</v>
      </c>
      <c r="Z41" s="692">
        <v>0</v>
      </c>
      <c r="AA41" s="693">
        <v>0</v>
      </c>
      <c r="AB41" s="698">
        <v>0</v>
      </c>
      <c r="AC41" s="690">
        <v>0</v>
      </c>
      <c r="AD41" s="1015"/>
      <c r="AE41" s="1016"/>
      <c r="AF41" s="1017"/>
    </row>
    <row r="42" spans="1:32" ht="15" customHeight="1" x14ac:dyDescent="0.2">
      <c r="A42" s="11">
        <v>138</v>
      </c>
      <c r="B42" s="683"/>
      <c r="C42" s="281"/>
      <c r="D42" s="281"/>
      <c r="E42" s="1445" t="str">
        <f>'2. CAD NCCF'!E42:L42</f>
        <v>Non-agency residential MBS (RMBS)</v>
      </c>
      <c r="F42" s="1446"/>
      <c r="G42" s="1446"/>
      <c r="H42" s="1446"/>
      <c r="I42" s="1446"/>
      <c r="J42" s="1446"/>
      <c r="K42" s="1446"/>
      <c r="L42" s="1447"/>
      <c r="M42" s="399">
        <f>SUM(M43:M45)</f>
        <v>0</v>
      </c>
      <c r="N42" s="402">
        <f t="shared" ref="N42:AC42" si="7">SUBTOTAL(9,N43:N45)</f>
        <v>0</v>
      </c>
      <c r="O42" s="406">
        <f t="shared" si="7"/>
        <v>0</v>
      </c>
      <c r="P42" s="405">
        <f t="shared" si="7"/>
        <v>0</v>
      </c>
      <c r="Q42" s="403">
        <f t="shared" si="7"/>
        <v>0</v>
      </c>
      <c r="R42" s="406">
        <f t="shared" si="7"/>
        <v>0</v>
      </c>
      <c r="S42" s="406">
        <f t="shared" si="7"/>
        <v>0</v>
      </c>
      <c r="T42" s="406">
        <f t="shared" si="7"/>
        <v>0</v>
      </c>
      <c r="U42" s="406">
        <f t="shared" si="7"/>
        <v>0</v>
      </c>
      <c r="V42" s="406">
        <f t="shared" si="7"/>
        <v>0</v>
      </c>
      <c r="W42" s="406">
        <f t="shared" si="7"/>
        <v>0</v>
      </c>
      <c r="X42" s="406">
        <f t="shared" si="7"/>
        <v>0</v>
      </c>
      <c r="Y42" s="406">
        <f t="shared" si="7"/>
        <v>0</v>
      </c>
      <c r="Z42" s="406">
        <f t="shared" si="7"/>
        <v>0</v>
      </c>
      <c r="AA42" s="406">
        <f t="shared" si="7"/>
        <v>0</v>
      </c>
      <c r="AB42" s="416">
        <f t="shared" si="7"/>
        <v>0</v>
      </c>
      <c r="AC42" s="399">
        <f t="shared" si="7"/>
        <v>0</v>
      </c>
      <c r="AD42" s="1015"/>
      <c r="AE42" s="1016"/>
      <c r="AF42" s="1017"/>
    </row>
    <row r="43" spans="1:32" ht="15" customHeight="1" x14ac:dyDescent="0.2">
      <c r="A43" s="11">
        <v>139</v>
      </c>
      <c r="B43" s="683"/>
      <c r="C43" s="281"/>
      <c r="D43" s="281"/>
      <c r="E43" s="282"/>
      <c r="F43" s="1475" t="str">
        <f>'2. CAD NCCF'!F43:L43</f>
        <v>Non-agency RMBS, high rated</v>
      </c>
      <c r="G43" s="1476"/>
      <c r="H43" s="1476"/>
      <c r="I43" s="1476"/>
      <c r="J43" s="1476"/>
      <c r="K43" s="1476"/>
      <c r="L43" s="1477"/>
      <c r="M43" s="690">
        <v>0</v>
      </c>
      <c r="N43" s="696">
        <v>0</v>
      </c>
      <c r="O43" s="692">
        <v>0</v>
      </c>
      <c r="P43" s="693">
        <v>0</v>
      </c>
      <c r="Q43" s="694">
        <v>0</v>
      </c>
      <c r="R43" s="692">
        <v>0</v>
      </c>
      <c r="S43" s="693">
        <v>0</v>
      </c>
      <c r="T43" s="692">
        <v>0</v>
      </c>
      <c r="U43" s="693">
        <v>0</v>
      </c>
      <c r="V43" s="692">
        <v>0</v>
      </c>
      <c r="W43" s="693">
        <v>0</v>
      </c>
      <c r="X43" s="692">
        <v>0</v>
      </c>
      <c r="Y43" s="693">
        <v>0</v>
      </c>
      <c r="Z43" s="692">
        <v>0</v>
      </c>
      <c r="AA43" s="693">
        <v>0</v>
      </c>
      <c r="AB43" s="698">
        <v>0</v>
      </c>
      <c r="AC43" s="690">
        <v>0</v>
      </c>
      <c r="AD43" s="1015"/>
      <c r="AE43" s="1016"/>
      <c r="AF43" s="1017"/>
    </row>
    <row r="44" spans="1:32" ht="15" customHeight="1" x14ac:dyDescent="0.2">
      <c r="A44" s="11">
        <v>140</v>
      </c>
      <c r="B44" s="683"/>
      <c r="C44" s="281"/>
      <c r="D44" s="281"/>
      <c r="E44" s="282"/>
      <c r="F44" s="1501" t="str">
        <f>'2. CAD NCCF'!F44:L44</f>
        <v>Non-agency RMBS, medium rated</v>
      </c>
      <c r="G44" s="1502"/>
      <c r="H44" s="1502"/>
      <c r="I44" s="1502"/>
      <c r="J44" s="1502"/>
      <c r="K44" s="1502"/>
      <c r="L44" s="1503"/>
      <c r="M44" s="690">
        <v>0</v>
      </c>
      <c r="N44" s="696">
        <v>0</v>
      </c>
      <c r="O44" s="692">
        <v>0</v>
      </c>
      <c r="P44" s="693">
        <v>0</v>
      </c>
      <c r="Q44" s="694">
        <v>0</v>
      </c>
      <c r="R44" s="692">
        <v>0</v>
      </c>
      <c r="S44" s="693">
        <v>0</v>
      </c>
      <c r="T44" s="692">
        <v>0</v>
      </c>
      <c r="U44" s="693">
        <v>0</v>
      </c>
      <c r="V44" s="692">
        <v>0</v>
      </c>
      <c r="W44" s="693">
        <v>0</v>
      </c>
      <c r="X44" s="692">
        <v>0</v>
      </c>
      <c r="Y44" s="693">
        <v>0</v>
      </c>
      <c r="Z44" s="692">
        <v>0</v>
      </c>
      <c r="AA44" s="693">
        <v>0</v>
      </c>
      <c r="AB44" s="698">
        <v>0</v>
      </c>
      <c r="AC44" s="690">
        <v>0</v>
      </c>
      <c r="AD44" s="1015"/>
      <c r="AE44" s="1016"/>
      <c r="AF44" s="1017"/>
    </row>
    <row r="45" spans="1:32" ht="15" customHeight="1" x14ac:dyDescent="0.2">
      <c r="A45" s="11">
        <v>141</v>
      </c>
      <c r="B45" s="683"/>
      <c r="C45" s="281"/>
      <c r="D45" s="281"/>
      <c r="E45" s="282"/>
      <c r="F45" s="1501" t="str">
        <f>'2. CAD NCCF'!F45:L45</f>
        <v>Non-agency RMBS, low or not rated</v>
      </c>
      <c r="G45" s="1502"/>
      <c r="H45" s="1502"/>
      <c r="I45" s="1502"/>
      <c r="J45" s="1502"/>
      <c r="K45" s="1502"/>
      <c r="L45" s="1503"/>
      <c r="M45" s="690">
        <v>0</v>
      </c>
      <c r="N45" s="696">
        <v>0</v>
      </c>
      <c r="O45" s="692">
        <v>0</v>
      </c>
      <c r="P45" s="693">
        <v>0</v>
      </c>
      <c r="Q45" s="694">
        <v>0</v>
      </c>
      <c r="R45" s="692">
        <v>0</v>
      </c>
      <c r="S45" s="693">
        <v>0</v>
      </c>
      <c r="T45" s="692">
        <v>0</v>
      </c>
      <c r="U45" s="693">
        <v>0</v>
      </c>
      <c r="V45" s="692">
        <v>0</v>
      </c>
      <c r="W45" s="693">
        <v>0</v>
      </c>
      <c r="X45" s="692">
        <v>0</v>
      </c>
      <c r="Y45" s="693">
        <v>0</v>
      </c>
      <c r="Z45" s="692">
        <v>0</v>
      </c>
      <c r="AA45" s="693">
        <v>0</v>
      </c>
      <c r="AB45" s="698">
        <v>0</v>
      </c>
      <c r="AC45" s="690">
        <v>0</v>
      </c>
      <c r="AD45" s="1015"/>
      <c r="AE45" s="1016"/>
      <c r="AF45" s="1017"/>
    </row>
    <row r="46" spans="1:32" ht="15" customHeight="1" x14ac:dyDescent="0.2">
      <c r="A46" s="11">
        <v>142</v>
      </c>
      <c r="B46" s="683"/>
      <c r="C46" s="281"/>
      <c r="D46" s="1472" t="str">
        <f>'2. CAD NCCF'!D46:AF46</f>
        <v>Corporate bonds and paper (CBP)</v>
      </c>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4"/>
    </row>
    <row r="47" spans="1:32" ht="15" customHeight="1" x14ac:dyDescent="0.2">
      <c r="A47" s="11">
        <v>143</v>
      </c>
      <c r="B47" s="683"/>
      <c r="C47" s="281"/>
      <c r="D47" s="281"/>
      <c r="E47" s="1445" t="str">
        <f>'2. CAD NCCF'!E47:L47</f>
        <v>Non-FI issued CBP, high rated</v>
      </c>
      <c r="F47" s="1446"/>
      <c r="G47" s="1446"/>
      <c r="H47" s="1446"/>
      <c r="I47" s="1446"/>
      <c r="J47" s="1446"/>
      <c r="K47" s="1446"/>
      <c r="L47" s="1447"/>
      <c r="M47" s="399">
        <f>SUM(M48:M49)</f>
        <v>0</v>
      </c>
      <c r="N47" s="402">
        <f t="shared" ref="N47:AC47" si="8">SUBTOTAL(9,N48:N49)</f>
        <v>0</v>
      </c>
      <c r="O47" s="406">
        <f t="shared" si="8"/>
        <v>0</v>
      </c>
      <c r="P47" s="405">
        <f t="shared" si="8"/>
        <v>0</v>
      </c>
      <c r="Q47" s="403">
        <f t="shared" si="8"/>
        <v>0</v>
      </c>
      <c r="R47" s="406">
        <f t="shared" si="8"/>
        <v>0</v>
      </c>
      <c r="S47" s="406">
        <f t="shared" si="8"/>
        <v>0</v>
      </c>
      <c r="T47" s="406">
        <f t="shared" si="8"/>
        <v>0</v>
      </c>
      <c r="U47" s="406">
        <f t="shared" si="8"/>
        <v>0</v>
      </c>
      <c r="V47" s="406">
        <f t="shared" si="8"/>
        <v>0</v>
      </c>
      <c r="W47" s="406">
        <f t="shared" si="8"/>
        <v>0</v>
      </c>
      <c r="X47" s="406">
        <f t="shared" si="8"/>
        <v>0</v>
      </c>
      <c r="Y47" s="406">
        <f t="shared" si="8"/>
        <v>0</v>
      </c>
      <c r="Z47" s="406">
        <f t="shared" si="8"/>
        <v>0</v>
      </c>
      <c r="AA47" s="406">
        <f t="shared" si="8"/>
        <v>0</v>
      </c>
      <c r="AB47" s="416">
        <f t="shared" si="8"/>
        <v>0</v>
      </c>
      <c r="AC47" s="399">
        <f t="shared" si="8"/>
        <v>0</v>
      </c>
      <c r="AD47" s="1015"/>
      <c r="AE47" s="1016"/>
      <c r="AF47" s="1017"/>
    </row>
    <row r="48" spans="1:32" ht="15" customHeight="1" x14ac:dyDescent="0.2">
      <c r="A48" s="11">
        <v>144</v>
      </c>
      <c r="B48" s="683"/>
      <c r="C48" s="281"/>
      <c r="D48" s="281"/>
      <c r="E48" s="282"/>
      <c r="F48" s="1475" t="str">
        <f>'2. CAD NCCF'!F48:L48</f>
        <v>Non-FI issued unsecured bond and paper, high rated</v>
      </c>
      <c r="G48" s="1476"/>
      <c r="H48" s="1476"/>
      <c r="I48" s="1476"/>
      <c r="J48" s="1476"/>
      <c r="K48" s="1476"/>
      <c r="L48" s="1477"/>
      <c r="M48" s="690">
        <v>0</v>
      </c>
      <c r="N48" s="691">
        <v>0</v>
      </c>
      <c r="O48" s="692">
        <v>0</v>
      </c>
      <c r="P48" s="693">
        <v>0</v>
      </c>
      <c r="Q48" s="694">
        <v>0</v>
      </c>
      <c r="R48" s="692">
        <v>0</v>
      </c>
      <c r="S48" s="693">
        <v>0</v>
      </c>
      <c r="T48" s="692">
        <v>0</v>
      </c>
      <c r="U48" s="693">
        <v>0</v>
      </c>
      <c r="V48" s="692">
        <v>0</v>
      </c>
      <c r="W48" s="693">
        <v>0</v>
      </c>
      <c r="X48" s="692">
        <v>0</v>
      </c>
      <c r="Y48" s="693">
        <v>0</v>
      </c>
      <c r="Z48" s="692">
        <v>0</v>
      </c>
      <c r="AA48" s="693">
        <v>0</v>
      </c>
      <c r="AB48" s="698">
        <v>0</v>
      </c>
      <c r="AC48" s="690">
        <v>0</v>
      </c>
      <c r="AD48" s="1015"/>
      <c r="AE48" s="1016"/>
      <c r="AF48" s="1017"/>
    </row>
    <row r="49" spans="1:32" ht="15" customHeight="1" x14ac:dyDescent="0.2">
      <c r="A49" s="11">
        <v>145</v>
      </c>
      <c r="B49" s="683"/>
      <c r="C49" s="281"/>
      <c r="D49" s="281"/>
      <c r="E49" s="282"/>
      <c r="F49" s="1442" t="str">
        <f>'2. CAD NCCF'!F49:L49</f>
        <v>Non-FI issued covered bonds, high rated</v>
      </c>
      <c r="G49" s="1443"/>
      <c r="H49" s="1443"/>
      <c r="I49" s="1443"/>
      <c r="J49" s="1443"/>
      <c r="K49" s="1443"/>
      <c r="L49" s="1444"/>
      <c r="M49" s="690">
        <v>0</v>
      </c>
      <c r="N49" s="691">
        <v>0</v>
      </c>
      <c r="O49" s="692">
        <v>0</v>
      </c>
      <c r="P49" s="693">
        <v>0</v>
      </c>
      <c r="Q49" s="694">
        <v>0</v>
      </c>
      <c r="R49" s="692">
        <v>0</v>
      </c>
      <c r="S49" s="693">
        <v>0</v>
      </c>
      <c r="T49" s="692"/>
      <c r="U49" s="693">
        <v>0</v>
      </c>
      <c r="V49" s="692">
        <v>0</v>
      </c>
      <c r="W49" s="693">
        <v>0</v>
      </c>
      <c r="X49" s="692">
        <v>0</v>
      </c>
      <c r="Y49" s="693">
        <v>0</v>
      </c>
      <c r="Z49" s="692">
        <v>0</v>
      </c>
      <c r="AA49" s="693">
        <v>0</v>
      </c>
      <c r="AB49" s="698">
        <v>0</v>
      </c>
      <c r="AC49" s="690">
        <v>0</v>
      </c>
      <c r="AD49" s="1015"/>
      <c r="AE49" s="1016"/>
      <c r="AF49" s="1017"/>
    </row>
    <row r="50" spans="1:32" ht="15" customHeight="1" x14ac:dyDescent="0.2">
      <c r="A50" s="11">
        <v>146</v>
      </c>
      <c r="B50" s="683"/>
      <c r="C50" s="281"/>
      <c r="D50" s="281"/>
      <c r="E50" s="1445" t="str">
        <f>'2. CAD NCCF'!E50:L50</f>
        <v>FI issued CBP, high rated</v>
      </c>
      <c r="F50" s="1446"/>
      <c r="G50" s="1446"/>
      <c r="H50" s="1446"/>
      <c r="I50" s="1446"/>
      <c r="J50" s="1446"/>
      <c r="K50" s="1446"/>
      <c r="L50" s="1447"/>
      <c r="M50" s="399">
        <f>SUM(M51:M53)</f>
        <v>0</v>
      </c>
      <c r="N50" s="402">
        <f t="shared" ref="N50:AC50" si="9">SUBTOTAL(9,N51:N53)</f>
        <v>0</v>
      </c>
      <c r="O50" s="406">
        <f t="shared" si="9"/>
        <v>0</v>
      </c>
      <c r="P50" s="405">
        <f t="shared" si="9"/>
        <v>0</v>
      </c>
      <c r="Q50" s="403">
        <f t="shared" si="9"/>
        <v>0</v>
      </c>
      <c r="R50" s="406">
        <f t="shared" si="9"/>
        <v>0</v>
      </c>
      <c r="S50" s="406">
        <f t="shared" si="9"/>
        <v>0</v>
      </c>
      <c r="T50" s="406">
        <f t="shared" si="9"/>
        <v>0</v>
      </c>
      <c r="U50" s="406">
        <f t="shared" si="9"/>
        <v>0</v>
      </c>
      <c r="V50" s="406">
        <f t="shared" si="9"/>
        <v>0</v>
      </c>
      <c r="W50" s="406">
        <f t="shared" si="9"/>
        <v>0</v>
      </c>
      <c r="X50" s="406">
        <f t="shared" si="9"/>
        <v>0</v>
      </c>
      <c r="Y50" s="406">
        <f t="shared" si="9"/>
        <v>0</v>
      </c>
      <c r="Z50" s="406">
        <f t="shared" si="9"/>
        <v>0</v>
      </c>
      <c r="AA50" s="406">
        <f t="shared" si="9"/>
        <v>0</v>
      </c>
      <c r="AB50" s="416">
        <f t="shared" si="9"/>
        <v>0</v>
      </c>
      <c r="AC50" s="399">
        <f t="shared" si="9"/>
        <v>0</v>
      </c>
      <c r="AD50" s="1015"/>
      <c r="AE50" s="1016"/>
      <c r="AF50" s="1017"/>
    </row>
    <row r="51" spans="1:32" ht="15" customHeight="1" x14ac:dyDescent="0.2">
      <c r="A51" s="11">
        <v>147</v>
      </c>
      <c r="B51" s="683"/>
      <c r="C51" s="281"/>
      <c r="D51" s="281"/>
      <c r="E51" s="282"/>
      <c r="F51" s="1475" t="str">
        <f>'2. CAD NCCF'!F51:L51</f>
        <v>FI issued unsecured bonds and paper, high rated</v>
      </c>
      <c r="G51" s="1476"/>
      <c r="H51" s="1476"/>
      <c r="I51" s="1476"/>
      <c r="J51" s="1476"/>
      <c r="K51" s="1476"/>
      <c r="L51" s="1477"/>
      <c r="M51" s="690">
        <v>0</v>
      </c>
      <c r="N51" s="691">
        <v>0</v>
      </c>
      <c r="O51" s="692">
        <v>0</v>
      </c>
      <c r="P51" s="693">
        <v>0</v>
      </c>
      <c r="Q51" s="694">
        <v>0</v>
      </c>
      <c r="R51" s="692">
        <v>0</v>
      </c>
      <c r="S51" s="693">
        <v>0</v>
      </c>
      <c r="T51" s="692">
        <v>0</v>
      </c>
      <c r="U51" s="693">
        <v>0</v>
      </c>
      <c r="V51" s="692">
        <v>0</v>
      </c>
      <c r="W51" s="693">
        <v>0</v>
      </c>
      <c r="X51" s="692">
        <v>0</v>
      </c>
      <c r="Y51" s="693">
        <v>0</v>
      </c>
      <c r="Z51" s="692">
        <v>0</v>
      </c>
      <c r="AA51" s="693">
        <v>0</v>
      </c>
      <c r="AB51" s="698">
        <v>0</v>
      </c>
      <c r="AC51" s="690">
        <v>0</v>
      </c>
      <c r="AD51" s="1015"/>
      <c r="AE51" s="1016"/>
      <c r="AF51" s="1017"/>
    </row>
    <row r="52" spans="1:32" ht="15" customHeight="1" x14ac:dyDescent="0.2">
      <c r="A52" s="11">
        <v>148</v>
      </c>
      <c r="B52" s="683"/>
      <c r="C52" s="281"/>
      <c r="D52" s="281"/>
      <c r="E52" s="282"/>
      <c r="F52" s="1501" t="str">
        <f>'2. CAD NCCF'!F52:L52</f>
        <v>FI issued covered bonds, high rated</v>
      </c>
      <c r="G52" s="1502"/>
      <c r="H52" s="1502"/>
      <c r="I52" s="1502"/>
      <c r="J52" s="1502"/>
      <c r="K52" s="1502"/>
      <c r="L52" s="1503"/>
      <c r="M52" s="690">
        <v>0</v>
      </c>
      <c r="N52" s="691">
        <v>0</v>
      </c>
      <c r="O52" s="692">
        <v>0</v>
      </c>
      <c r="P52" s="693">
        <v>0</v>
      </c>
      <c r="Q52" s="694">
        <v>0</v>
      </c>
      <c r="R52" s="692">
        <v>0</v>
      </c>
      <c r="S52" s="693">
        <v>0</v>
      </c>
      <c r="T52" s="692">
        <v>0</v>
      </c>
      <c r="U52" s="693">
        <v>0</v>
      </c>
      <c r="V52" s="692">
        <v>0</v>
      </c>
      <c r="W52" s="693">
        <v>0</v>
      </c>
      <c r="X52" s="692">
        <v>0</v>
      </c>
      <c r="Y52" s="693">
        <v>0</v>
      </c>
      <c r="Z52" s="692">
        <v>0</v>
      </c>
      <c r="AA52" s="693">
        <v>0</v>
      </c>
      <c r="AB52" s="698">
        <v>0</v>
      </c>
      <c r="AC52" s="690">
        <v>0</v>
      </c>
      <c r="AD52" s="1015"/>
      <c r="AE52" s="1016"/>
      <c r="AF52" s="1017"/>
    </row>
    <row r="53" spans="1:32" ht="14.25" customHeight="1" x14ac:dyDescent="0.2">
      <c r="A53" s="11">
        <v>149</v>
      </c>
      <c r="B53" s="676"/>
      <c r="C53" s="756"/>
      <c r="D53" s="756"/>
      <c r="E53" s="687"/>
      <c r="F53" s="1501" t="str">
        <f>'2. CAD NCCF'!F53:L53</f>
        <v>FI issued jumbo covered bonds, high rated</v>
      </c>
      <c r="G53" s="1502"/>
      <c r="H53" s="1502"/>
      <c r="I53" s="1502"/>
      <c r="J53" s="1502"/>
      <c r="K53" s="1502"/>
      <c r="L53" s="1503"/>
      <c r="M53" s="690">
        <v>0</v>
      </c>
      <c r="N53" s="691">
        <v>0</v>
      </c>
      <c r="O53" s="692">
        <v>0</v>
      </c>
      <c r="P53" s="693">
        <v>0</v>
      </c>
      <c r="Q53" s="694">
        <v>0</v>
      </c>
      <c r="R53" s="692">
        <v>0</v>
      </c>
      <c r="S53" s="693">
        <v>0</v>
      </c>
      <c r="T53" s="692">
        <v>0</v>
      </c>
      <c r="U53" s="693">
        <v>0</v>
      </c>
      <c r="V53" s="692">
        <v>0</v>
      </c>
      <c r="W53" s="693">
        <v>0</v>
      </c>
      <c r="X53" s="692">
        <v>0</v>
      </c>
      <c r="Y53" s="693">
        <v>0</v>
      </c>
      <c r="Z53" s="692">
        <v>0</v>
      </c>
      <c r="AA53" s="693">
        <v>0</v>
      </c>
      <c r="AB53" s="698">
        <v>0</v>
      </c>
      <c r="AC53" s="690">
        <v>0</v>
      </c>
      <c r="AD53" s="1015"/>
      <c r="AE53" s="1016"/>
      <c r="AF53" s="1017"/>
    </row>
    <row r="54" spans="1:32" ht="15" customHeight="1" x14ac:dyDescent="0.2">
      <c r="A54" s="11">
        <v>150</v>
      </c>
      <c r="B54" s="757"/>
      <c r="C54" s="758"/>
      <c r="D54" s="758"/>
      <c r="E54" s="1445" t="str">
        <f>'2. CAD NCCF'!E54:L54</f>
        <v>Non-FI issued CBP, medium rated</v>
      </c>
      <c r="F54" s="1446"/>
      <c r="G54" s="1446"/>
      <c r="H54" s="1446"/>
      <c r="I54" s="1446"/>
      <c r="J54" s="1446"/>
      <c r="K54" s="1446"/>
      <c r="L54" s="1447"/>
      <c r="M54" s="399">
        <f>SUM(M55:M56)</f>
        <v>0</v>
      </c>
      <c r="N54" s="402">
        <f t="shared" ref="N54:AC54" si="10">SUBTOTAL(9,N55:N56)</f>
        <v>0</v>
      </c>
      <c r="O54" s="406">
        <f t="shared" si="10"/>
        <v>0</v>
      </c>
      <c r="P54" s="405">
        <f t="shared" si="10"/>
        <v>0</v>
      </c>
      <c r="Q54" s="403">
        <f t="shared" si="10"/>
        <v>0</v>
      </c>
      <c r="R54" s="406">
        <f t="shared" si="10"/>
        <v>0</v>
      </c>
      <c r="S54" s="406">
        <f t="shared" si="10"/>
        <v>0</v>
      </c>
      <c r="T54" s="406">
        <f t="shared" si="10"/>
        <v>0</v>
      </c>
      <c r="U54" s="406">
        <f t="shared" si="10"/>
        <v>0</v>
      </c>
      <c r="V54" s="406">
        <f t="shared" si="10"/>
        <v>0</v>
      </c>
      <c r="W54" s="406">
        <f t="shared" si="10"/>
        <v>0</v>
      </c>
      <c r="X54" s="406">
        <f t="shared" si="10"/>
        <v>0</v>
      </c>
      <c r="Y54" s="406">
        <f t="shared" si="10"/>
        <v>0</v>
      </c>
      <c r="Z54" s="406">
        <f t="shared" si="10"/>
        <v>0</v>
      </c>
      <c r="AA54" s="406">
        <f t="shared" si="10"/>
        <v>0</v>
      </c>
      <c r="AB54" s="416">
        <f t="shared" si="10"/>
        <v>0</v>
      </c>
      <c r="AC54" s="399">
        <f t="shared" si="10"/>
        <v>0</v>
      </c>
      <c r="AD54" s="1015"/>
      <c r="AE54" s="1016"/>
      <c r="AF54" s="1017"/>
    </row>
    <row r="55" spans="1:32" ht="15" customHeight="1" x14ac:dyDescent="0.2">
      <c r="A55" s="11">
        <v>151</v>
      </c>
      <c r="B55" s="683"/>
      <c r="C55" s="281"/>
      <c r="D55" s="281"/>
      <c r="E55" s="282"/>
      <c r="F55" s="1475" t="str">
        <f>'2. CAD NCCF'!F55:L55</f>
        <v>Non-FI issued unsecured bonds and paper, medium rated</v>
      </c>
      <c r="G55" s="1476"/>
      <c r="H55" s="1476"/>
      <c r="I55" s="1476"/>
      <c r="J55" s="1476"/>
      <c r="K55" s="1476"/>
      <c r="L55" s="1477"/>
      <c r="M55" s="690">
        <v>0</v>
      </c>
      <c r="N55" s="691">
        <v>0</v>
      </c>
      <c r="O55" s="692">
        <v>0</v>
      </c>
      <c r="P55" s="693">
        <v>0</v>
      </c>
      <c r="Q55" s="694">
        <v>0</v>
      </c>
      <c r="R55" s="692">
        <v>0</v>
      </c>
      <c r="S55" s="693">
        <v>0</v>
      </c>
      <c r="T55" s="692">
        <v>0</v>
      </c>
      <c r="U55" s="693">
        <v>0</v>
      </c>
      <c r="V55" s="692">
        <v>0</v>
      </c>
      <c r="W55" s="693">
        <v>0</v>
      </c>
      <c r="X55" s="692">
        <v>0</v>
      </c>
      <c r="Y55" s="693">
        <v>0</v>
      </c>
      <c r="Z55" s="692">
        <v>0</v>
      </c>
      <c r="AA55" s="693">
        <v>0</v>
      </c>
      <c r="AB55" s="698">
        <v>0</v>
      </c>
      <c r="AC55" s="690">
        <v>0</v>
      </c>
      <c r="AD55" s="1015"/>
      <c r="AE55" s="1016"/>
      <c r="AF55" s="1017"/>
    </row>
    <row r="56" spans="1:32" ht="15" customHeight="1" x14ac:dyDescent="0.2">
      <c r="A56" s="11">
        <v>152</v>
      </c>
      <c r="B56" s="683"/>
      <c r="C56" s="281"/>
      <c r="D56" s="281"/>
      <c r="E56" s="282"/>
      <c r="F56" s="1442" t="str">
        <f>'2. CAD NCCF'!F56:L56</f>
        <v>Non-FI issued covered bonds, medium rated</v>
      </c>
      <c r="G56" s="1443"/>
      <c r="H56" s="1443"/>
      <c r="I56" s="1443"/>
      <c r="J56" s="1443"/>
      <c r="K56" s="1443"/>
      <c r="L56" s="1444"/>
      <c r="M56" s="690">
        <v>0</v>
      </c>
      <c r="N56" s="691">
        <v>0</v>
      </c>
      <c r="O56" s="692">
        <v>0</v>
      </c>
      <c r="P56" s="693">
        <v>0</v>
      </c>
      <c r="Q56" s="694">
        <v>0</v>
      </c>
      <c r="R56" s="692">
        <v>0</v>
      </c>
      <c r="S56" s="693">
        <v>0</v>
      </c>
      <c r="T56" s="692">
        <v>0</v>
      </c>
      <c r="U56" s="693">
        <v>0</v>
      </c>
      <c r="V56" s="692">
        <v>0</v>
      </c>
      <c r="W56" s="693">
        <v>0</v>
      </c>
      <c r="X56" s="692">
        <v>0</v>
      </c>
      <c r="Y56" s="693">
        <v>0</v>
      </c>
      <c r="Z56" s="692">
        <v>0</v>
      </c>
      <c r="AA56" s="693">
        <v>0</v>
      </c>
      <c r="AB56" s="698">
        <v>0</v>
      </c>
      <c r="AC56" s="690">
        <v>0</v>
      </c>
      <c r="AD56" s="1015"/>
      <c r="AE56" s="1016"/>
      <c r="AF56" s="1017"/>
    </row>
    <row r="57" spans="1:32" ht="15" customHeight="1" x14ac:dyDescent="0.2">
      <c r="A57" s="11">
        <v>153</v>
      </c>
      <c r="B57" s="683"/>
      <c r="C57" s="281"/>
      <c r="D57" s="281"/>
      <c r="E57" s="1445" t="str">
        <f>'2. CAD NCCF'!E57:L57</f>
        <v>FI issued CBP, medium rated</v>
      </c>
      <c r="F57" s="1446"/>
      <c r="G57" s="1446"/>
      <c r="H57" s="1446"/>
      <c r="I57" s="1446"/>
      <c r="J57" s="1446"/>
      <c r="K57" s="1446"/>
      <c r="L57" s="1447"/>
      <c r="M57" s="399">
        <f>SUM(M58:M60)</f>
        <v>0</v>
      </c>
      <c r="N57" s="402">
        <f t="shared" ref="N57:AC57" si="11">SUBTOTAL(9,N58:N60)</f>
        <v>0</v>
      </c>
      <c r="O57" s="406">
        <f t="shared" si="11"/>
        <v>0</v>
      </c>
      <c r="P57" s="405">
        <f t="shared" si="11"/>
        <v>0</v>
      </c>
      <c r="Q57" s="403">
        <f t="shared" si="11"/>
        <v>0</v>
      </c>
      <c r="R57" s="406">
        <f t="shared" si="11"/>
        <v>0</v>
      </c>
      <c r="S57" s="406">
        <f t="shared" si="11"/>
        <v>0</v>
      </c>
      <c r="T57" s="406">
        <f t="shared" si="11"/>
        <v>0</v>
      </c>
      <c r="U57" s="406">
        <f t="shared" si="11"/>
        <v>0</v>
      </c>
      <c r="V57" s="406">
        <f t="shared" si="11"/>
        <v>0</v>
      </c>
      <c r="W57" s="406">
        <f t="shared" si="11"/>
        <v>0</v>
      </c>
      <c r="X57" s="406">
        <f t="shared" si="11"/>
        <v>0</v>
      </c>
      <c r="Y57" s="406">
        <f t="shared" si="11"/>
        <v>0</v>
      </c>
      <c r="Z57" s="406">
        <f t="shared" si="11"/>
        <v>0</v>
      </c>
      <c r="AA57" s="406">
        <f t="shared" si="11"/>
        <v>0</v>
      </c>
      <c r="AB57" s="416">
        <f t="shared" si="11"/>
        <v>0</v>
      </c>
      <c r="AC57" s="399">
        <f t="shared" si="11"/>
        <v>0</v>
      </c>
      <c r="AD57" s="1015"/>
      <c r="AE57" s="1016"/>
      <c r="AF57" s="1017"/>
    </row>
    <row r="58" spans="1:32" ht="15" customHeight="1" x14ac:dyDescent="0.2">
      <c r="A58" s="11">
        <v>154</v>
      </c>
      <c r="B58" s="683"/>
      <c r="C58" s="281"/>
      <c r="D58" s="281"/>
      <c r="E58" s="282"/>
      <c r="F58" s="1475" t="str">
        <f>'2. CAD NCCF'!F55:L55</f>
        <v>Non-FI issued unsecured bonds and paper, medium rated</v>
      </c>
      <c r="G58" s="1476"/>
      <c r="H58" s="1476"/>
      <c r="I58" s="1476"/>
      <c r="J58" s="1476"/>
      <c r="K58" s="1476"/>
      <c r="L58" s="1477"/>
      <c r="M58" s="690">
        <v>0</v>
      </c>
      <c r="N58" s="691">
        <v>0</v>
      </c>
      <c r="O58" s="692">
        <v>0</v>
      </c>
      <c r="P58" s="693">
        <v>0</v>
      </c>
      <c r="Q58" s="694">
        <v>0</v>
      </c>
      <c r="R58" s="692">
        <v>0</v>
      </c>
      <c r="S58" s="693">
        <v>0</v>
      </c>
      <c r="T58" s="692">
        <v>0</v>
      </c>
      <c r="U58" s="693">
        <v>0</v>
      </c>
      <c r="V58" s="692">
        <v>0</v>
      </c>
      <c r="W58" s="693">
        <v>0</v>
      </c>
      <c r="X58" s="692">
        <v>0</v>
      </c>
      <c r="Y58" s="693">
        <v>0</v>
      </c>
      <c r="Z58" s="692">
        <v>0</v>
      </c>
      <c r="AA58" s="693">
        <v>0</v>
      </c>
      <c r="AB58" s="698">
        <v>0</v>
      </c>
      <c r="AC58" s="690">
        <v>0</v>
      </c>
      <c r="AD58" s="1015"/>
      <c r="AE58" s="1016"/>
      <c r="AF58" s="1017"/>
    </row>
    <row r="59" spans="1:32" ht="15" customHeight="1" x14ac:dyDescent="0.2">
      <c r="A59" s="11">
        <v>155</v>
      </c>
      <c r="B59" s="683"/>
      <c r="C59" s="281"/>
      <c r="D59" s="281"/>
      <c r="E59" s="282"/>
      <c r="F59" s="1501" t="str">
        <f>'2. CAD NCCF'!F59:L59</f>
        <v>FI issued covered bonds, medium rated</v>
      </c>
      <c r="G59" s="1502"/>
      <c r="H59" s="1502"/>
      <c r="I59" s="1502"/>
      <c r="J59" s="1502"/>
      <c r="K59" s="1502"/>
      <c r="L59" s="1503"/>
      <c r="M59" s="690">
        <v>0</v>
      </c>
      <c r="N59" s="691">
        <v>0</v>
      </c>
      <c r="O59" s="692">
        <v>0</v>
      </c>
      <c r="P59" s="693">
        <v>0</v>
      </c>
      <c r="Q59" s="694">
        <v>0</v>
      </c>
      <c r="R59" s="692">
        <v>0</v>
      </c>
      <c r="S59" s="693">
        <v>0</v>
      </c>
      <c r="T59" s="692">
        <v>0</v>
      </c>
      <c r="U59" s="693">
        <v>0</v>
      </c>
      <c r="V59" s="692">
        <v>0</v>
      </c>
      <c r="W59" s="693">
        <v>0</v>
      </c>
      <c r="X59" s="692">
        <v>0</v>
      </c>
      <c r="Y59" s="693">
        <v>0</v>
      </c>
      <c r="Z59" s="692">
        <v>0</v>
      </c>
      <c r="AA59" s="693">
        <v>0</v>
      </c>
      <c r="AB59" s="698">
        <v>0</v>
      </c>
      <c r="AC59" s="690">
        <v>0</v>
      </c>
      <c r="AD59" s="1015"/>
      <c r="AE59" s="1016"/>
      <c r="AF59" s="1017"/>
    </row>
    <row r="60" spans="1:32" ht="15" customHeight="1" x14ac:dyDescent="0.2">
      <c r="A60" s="11">
        <v>156</v>
      </c>
      <c r="B60" s="683"/>
      <c r="C60" s="281"/>
      <c r="D60" s="281"/>
      <c r="E60" s="282"/>
      <c r="F60" s="1442" t="str">
        <f>'2. CAD NCCF'!F60:L60</f>
        <v>FI issued jumbo covered bonds, medium rated</v>
      </c>
      <c r="G60" s="1443"/>
      <c r="H60" s="1443"/>
      <c r="I60" s="1443"/>
      <c r="J60" s="1443"/>
      <c r="K60" s="1443"/>
      <c r="L60" s="1444"/>
      <c r="M60" s="690">
        <v>0</v>
      </c>
      <c r="N60" s="691">
        <v>0</v>
      </c>
      <c r="O60" s="692">
        <v>0</v>
      </c>
      <c r="P60" s="693">
        <v>0</v>
      </c>
      <c r="Q60" s="694">
        <v>0</v>
      </c>
      <c r="R60" s="692">
        <v>0</v>
      </c>
      <c r="S60" s="693">
        <v>0</v>
      </c>
      <c r="T60" s="692">
        <v>0</v>
      </c>
      <c r="U60" s="693">
        <v>0</v>
      </c>
      <c r="V60" s="692">
        <v>0</v>
      </c>
      <c r="W60" s="693">
        <v>0</v>
      </c>
      <c r="X60" s="692">
        <v>0</v>
      </c>
      <c r="Y60" s="693">
        <v>0</v>
      </c>
      <c r="Z60" s="692">
        <v>0</v>
      </c>
      <c r="AA60" s="693">
        <v>0</v>
      </c>
      <c r="AB60" s="698">
        <v>0</v>
      </c>
      <c r="AC60" s="690">
        <v>0</v>
      </c>
      <c r="AD60" s="1015"/>
      <c r="AE60" s="1016"/>
      <c r="AF60" s="1017"/>
    </row>
    <row r="61" spans="1:32" ht="15" customHeight="1" x14ac:dyDescent="0.2">
      <c r="A61" s="11">
        <v>157</v>
      </c>
      <c r="B61" s="683"/>
      <c r="C61" s="281"/>
      <c r="D61" s="281"/>
      <c r="E61" s="1445" t="str">
        <f>'2. CAD NCCF'!E61:L61</f>
        <v>Non-FI issued CBP, low or not rated</v>
      </c>
      <c r="F61" s="1446"/>
      <c r="G61" s="1446"/>
      <c r="H61" s="1446"/>
      <c r="I61" s="1446"/>
      <c r="J61" s="1446"/>
      <c r="K61" s="1446"/>
      <c r="L61" s="1447"/>
      <c r="M61" s="399">
        <f>SUM(M62:M63)</f>
        <v>0</v>
      </c>
      <c r="N61" s="402">
        <f t="shared" ref="N61:AC61" si="12">SUBTOTAL(9,N62:N63)</f>
        <v>0</v>
      </c>
      <c r="O61" s="406">
        <f t="shared" si="12"/>
        <v>0</v>
      </c>
      <c r="P61" s="405">
        <f t="shared" si="12"/>
        <v>0</v>
      </c>
      <c r="Q61" s="403">
        <f t="shared" si="12"/>
        <v>0</v>
      </c>
      <c r="R61" s="406">
        <f t="shared" si="12"/>
        <v>0</v>
      </c>
      <c r="S61" s="406">
        <f t="shared" si="12"/>
        <v>0</v>
      </c>
      <c r="T61" s="406">
        <f t="shared" si="12"/>
        <v>0</v>
      </c>
      <c r="U61" s="406">
        <f t="shared" si="12"/>
        <v>0</v>
      </c>
      <c r="V61" s="406">
        <f t="shared" si="12"/>
        <v>0</v>
      </c>
      <c r="W61" s="406">
        <f t="shared" si="12"/>
        <v>0</v>
      </c>
      <c r="X61" s="406">
        <f t="shared" si="12"/>
        <v>0</v>
      </c>
      <c r="Y61" s="406">
        <f t="shared" si="12"/>
        <v>0</v>
      </c>
      <c r="Z61" s="406">
        <f t="shared" si="12"/>
        <v>0</v>
      </c>
      <c r="AA61" s="406">
        <f t="shared" si="12"/>
        <v>0</v>
      </c>
      <c r="AB61" s="416">
        <f t="shared" si="12"/>
        <v>0</v>
      </c>
      <c r="AC61" s="399">
        <f t="shared" si="12"/>
        <v>0</v>
      </c>
      <c r="AD61" s="1015"/>
      <c r="AE61" s="1016"/>
      <c r="AF61" s="1017"/>
    </row>
    <row r="62" spans="1:32" ht="15" customHeight="1" x14ac:dyDescent="0.2">
      <c r="A62" s="11">
        <v>158</v>
      </c>
      <c r="B62" s="683"/>
      <c r="C62" s="281"/>
      <c r="D62" s="281"/>
      <c r="E62" s="282"/>
      <c r="F62" s="1442" t="str">
        <f>'2. CAD NCCF'!F62:L62</f>
        <v>Non-FI issued unsecured bonds and paper, low or not rated</v>
      </c>
      <c r="G62" s="1443"/>
      <c r="H62" s="1443"/>
      <c r="I62" s="1443"/>
      <c r="J62" s="1443"/>
      <c r="K62" s="1443"/>
      <c r="L62" s="1444"/>
      <c r="M62" s="690">
        <v>0</v>
      </c>
      <c r="N62" s="691">
        <v>0</v>
      </c>
      <c r="O62" s="692">
        <v>0</v>
      </c>
      <c r="P62" s="693">
        <v>0</v>
      </c>
      <c r="Q62" s="694">
        <v>0</v>
      </c>
      <c r="R62" s="692">
        <v>0</v>
      </c>
      <c r="S62" s="693">
        <v>0</v>
      </c>
      <c r="T62" s="692">
        <v>0</v>
      </c>
      <c r="U62" s="693">
        <v>0</v>
      </c>
      <c r="V62" s="692">
        <v>0</v>
      </c>
      <c r="W62" s="693">
        <v>0</v>
      </c>
      <c r="X62" s="692">
        <v>0</v>
      </c>
      <c r="Y62" s="693">
        <v>0</v>
      </c>
      <c r="Z62" s="692">
        <v>0</v>
      </c>
      <c r="AA62" s="693">
        <v>0</v>
      </c>
      <c r="AB62" s="698">
        <v>0</v>
      </c>
      <c r="AC62" s="690">
        <v>0</v>
      </c>
      <c r="AD62" s="1015"/>
      <c r="AE62" s="1016"/>
      <c r="AF62" s="1017"/>
    </row>
    <row r="63" spans="1:32" ht="15" customHeight="1" x14ac:dyDescent="0.2">
      <c r="A63" s="11">
        <v>159</v>
      </c>
      <c r="B63" s="683"/>
      <c r="C63" s="281"/>
      <c r="D63" s="281"/>
      <c r="E63" s="282"/>
      <c r="F63" s="1442" t="str">
        <f>'2. CAD NCCF'!F63:L63</f>
        <v>Non-FI issued covered bonds, low or not rated</v>
      </c>
      <c r="G63" s="1443"/>
      <c r="H63" s="1443"/>
      <c r="I63" s="1443"/>
      <c r="J63" s="1443"/>
      <c r="K63" s="1443"/>
      <c r="L63" s="1444"/>
      <c r="M63" s="690">
        <v>0</v>
      </c>
      <c r="N63" s="691">
        <v>0</v>
      </c>
      <c r="O63" s="692">
        <v>0</v>
      </c>
      <c r="P63" s="693">
        <v>0</v>
      </c>
      <c r="Q63" s="694">
        <v>0</v>
      </c>
      <c r="R63" s="692">
        <v>0</v>
      </c>
      <c r="S63" s="693">
        <v>0</v>
      </c>
      <c r="T63" s="692"/>
      <c r="U63" s="693">
        <v>0</v>
      </c>
      <c r="V63" s="692">
        <v>0</v>
      </c>
      <c r="W63" s="693">
        <v>0</v>
      </c>
      <c r="X63" s="692">
        <v>0</v>
      </c>
      <c r="Y63" s="693">
        <v>0</v>
      </c>
      <c r="Z63" s="692">
        <v>0</v>
      </c>
      <c r="AA63" s="693">
        <v>0</v>
      </c>
      <c r="AB63" s="698">
        <v>0</v>
      </c>
      <c r="AC63" s="690">
        <v>0</v>
      </c>
      <c r="AD63" s="1015"/>
      <c r="AE63" s="1016"/>
      <c r="AF63" s="1017"/>
    </row>
    <row r="64" spans="1:32" ht="15" customHeight="1" x14ac:dyDescent="0.2">
      <c r="A64" s="11">
        <v>160</v>
      </c>
      <c r="B64" s="683"/>
      <c r="C64" s="281"/>
      <c r="D64" s="281"/>
      <c r="E64" s="1445" t="str">
        <f>'2. CAD NCCF'!E64:L64</f>
        <v>FI issued CBP, low or not rated</v>
      </c>
      <c r="F64" s="1446"/>
      <c r="G64" s="1446"/>
      <c r="H64" s="1446"/>
      <c r="I64" s="1446"/>
      <c r="J64" s="1446"/>
      <c r="K64" s="1446"/>
      <c r="L64" s="1447"/>
      <c r="M64" s="399">
        <f>SUM(M65:M67)</f>
        <v>0</v>
      </c>
      <c r="N64" s="402">
        <f t="shared" ref="N64:AC64" si="13">SUBTOTAL(9,N65:N67)</f>
        <v>0</v>
      </c>
      <c r="O64" s="406">
        <f t="shared" si="13"/>
        <v>0</v>
      </c>
      <c r="P64" s="405">
        <f t="shared" si="13"/>
        <v>0</v>
      </c>
      <c r="Q64" s="403">
        <f t="shared" si="13"/>
        <v>0</v>
      </c>
      <c r="R64" s="406">
        <f t="shared" si="13"/>
        <v>0</v>
      </c>
      <c r="S64" s="406">
        <f t="shared" si="13"/>
        <v>0</v>
      </c>
      <c r="T64" s="406">
        <f t="shared" si="13"/>
        <v>0</v>
      </c>
      <c r="U64" s="406">
        <f t="shared" si="13"/>
        <v>0</v>
      </c>
      <c r="V64" s="406">
        <f t="shared" si="13"/>
        <v>0</v>
      </c>
      <c r="W64" s="406">
        <f t="shared" si="13"/>
        <v>0</v>
      </c>
      <c r="X64" s="406">
        <f t="shared" si="13"/>
        <v>0</v>
      </c>
      <c r="Y64" s="406">
        <f t="shared" si="13"/>
        <v>0</v>
      </c>
      <c r="Z64" s="406">
        <f t="shared" si="13"/>
        <v>0</v>
      </c>
      <c r="AA64" s="406">
        <f t="shared" si="13"/>
        <v>0</v>
      </c>
      <c r="AB64" s="416">
        <f t="shared" si="13"/>
        <v>0</v>
      </c>
      <c r="AC64" s="399">
        <f t="shared" si="13"/>
        <v>0</v>
      </c>
      <c r="AD64" s="1015"/>
      <c r="AE64" s="1016"/>
      <c r="AF64" s="1017"/>
    </row>
    <row r="65" spans="1:32" ht="15" customHeight="1" x14ac:dyDescent="0.2">
      <c r="A65" s="11">
        <v>161</v>
      </c>
      <c r="B65" s="683"/>
      <c r="C65" s="281"/>
      <c r="D65" s="281"/>
      <c r="E65" s="282"/>
      <c r="F65" s="1442" t="str">
        <f>'2. CAD NCCF'!F65:L65</f>
        <v>FI issued unsecured bonds and paper, low or not rated</v>
      </c>
      <c r="G65" s="1443"/>
      <c r="H65" s="1443"/>
      <c r="I65" s="1443"/>
      <c r="J65" s="1443"/>
      <c r="K65" s="1443"/>
      <c r="L65" s="1444"/>
      <c r="M65" s="690">
        <v>0</v>
      </c>
      <c r="N65" s="691">
        <v>0</v>
      </c>
      <c r="O65" s="692">
        <v>0</v>
      </c>
      <c r="P65" s="693">
        <v>0</v>
      </c>
      <c r="Q65" s="694">
        <v>0</v>
      </c>
      <c r="R65" s="692">
        <v>0</v>
      </c>
      <c r="S65" s="693">
        <v>0</v>
      </c>
      <c r="T65" s="692">
        <v>0</v>
      </c>
      <c r="U65" s="693">
        <v>0</v>
      </c>
      <c r="V65" s="692">
        <v>0</v>
      </c>
      <c r="W65" s="693">
        <v>0</v>
      </c>
      <c r="X65" s="692">
        <v>0</v>
      </c>
      <c r="Y65" s="693">
        <v>0</v>
      </c>
      <c r="Z65" s="692">
        <v>0</v>
      </c>
      <c r="AA65" s="693">
        <v>0</v>
      </c>
      <c r="AB65" s="698">
        <v>0</v>
      </c>
      <c r="AC65" s="690">
        <v>0</v>
      </c>
      <c r="AD65" s="1015"/>
      <c r="AE65" s="1016"/>
      <c r="AF65" s="1017"/>
    </row>
    <row r="66" spans="1:32" ht="15" customHeight="1" x14ac:dyDescent="0.2">
      <c r="A66" s="11">
        <v>162</v>
      </c>
      <c r="B66" s="683"/>
      <c r="C66" s="684"/>
      <c r="D66" s="684"/>
      <c r="E66" s="684"/>
      <c r="F66" s="1442" t="str">
        <f>'2. CAD NCCF'!F66:L66</f>
        <v>FI issued covered bonds, low or not rated</v>
      </c>
      <c r="G66" s="1443"/>
      <c r="H66" s="1443"/>
      <c r="I66" s="1443"/>
      <c r="J66" s="1443"/>
      <c r="K66" s="1443"/>
      <c r="L66" s="1444"/>
      <c r="M66" s="690">
        <v>0</v>
      </c>
      <c r="N66" s="691">
        <v>0</v>
      </c>
      <c r="O66" s="692">
        <v>0</v>
      </c>
      <c r="P66" s="693">
        <v>0</v>
      </c>
      <c r="Q66" s="694">
        <v>0</v>
      </c>
      <c r="R66" s="692">
        <v>0</v>
      </c>
      <c r="S66" s="693">
        <v>0</v>
      </c>
      <c r="T66" s="692">
        <v>0</v>
      </c>
      <c r="U66" s="693">
        <v>0</v>
      </c>
      <c r="V66" s="692">
        <v>0</v>
      </c>
      <c r="W66" s="693">
        <v>0</v>
      </c>
      <c r="X66" s="692">
        <v>0</v>
      </c>
      <c r="Y66" s="693">
        <v>0</v>
      </c>
      <c r="Z66" s="692">
        <v>0</v>
      </c>
      <c r="AA66" s="693">
        <v>0</v>
      </c>
      <c r="AB66" s="698">
        <v>0</v>
      </c>
      <c r="AC66" s="690">
        <v>0</v>
      </c>
      <c r="AD66" s="1015"/>
      <c r="AE66" s="1016"/>
      <c r="AF66" s="1017"/>
    </row>
    <row r="67" spans="1:32" ht="15" customHeight="1" x14ac:dyDescent="0.2">
      <c r="A67" s="11">
        <v>163</v>
      </c>
      <c r="B67" s="683"/>
      <c r="C67" s="684"/>
      <c r="D67" s="684"/>
      <c r="E67" s="684"/>
      <c r="F67" s="1442" t="str">
        <f>'2. CAD NCCF'!F67:L67</f>
        <v>FI issued jumbo covered bonds, low or not rated</v>
      </c>
      <c r="G67" s="1443"/>
      <c r="H67" s="1443"/>
      <c r="I67" s="1443"/>
      <c r="J67" s="1443"/>
      <c r="K67" s="1443"/>
      <c r="L67" s="1444"/>
      <c r="M67" s="690">
        <v>0</v>
      </c>
      <c r="N67" s="691">
        <v>0</v>
      </c>
      <c r="O67" s="692">
        <v>0</v>
      </c>
      <c r="P67" s="693">
        <v>0</v>
      </c>
      <c r="Q67" s="694">
        <v>0</v>
      </c>
      <c r="R67" s="692">
        <v>0</v>
      </c>
      <c r="S67" s="693">
        <v>0</v>
      </c>
      <c r="T67" s="692">
        <v>0</v>
      </c>
      <c r="U67" s="693">
        <v>0</v>
      </c>
      <c r="V67" s="692">
        <v>0</v>
      </c>
      <c r="W67" s="693">
        <v>0</v>
      </c>
      <c r="X67" s="692">
        <v>0</v>
      </c>
      <c r="Y67" s="693">
        <v>0</v>
      </c>
      <c r="Z67" s="692">
        <v>0</v>
      </c>
      <c r="AA67" s="693">
        <v>0</v>
      </c>
      <c r="AB67" s="698">
        <v>0</v>
      </c>
      <c r="AC67" s="690">
        <v>0</v>
      </c>
      <c r="AD67" s="1015"/>
      <c r="AE67" s="1016"/>
      <c r="AF67" s="1017"/>
    </row>
    <row r="68" spans="1:32" x14ac:dyDescent="0.2">
      <c r="A68" s="11">
        <v>164</v>
      </c>
      <c r="B68" s="683"/>
      <c r="C68" s="684"/>
      <c r="D68" s="1472" t="str">
        <f>'2. CAD NCCF'!D68:AF68</f>
        <v>Asset backed securities (ABS) and Asset backed commercial paper (ABCP)</v>
      </c>
      <c r="E68" s="1473"/>
      <c r="F68" s="1473"/>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4"/>
    </row>
    <row r="69" spans="1:32" x14ac:dyDescent="0.2">
      <c r="A69" s="11">
        <v>165</v>
      </c>
      <c r="B69" s="683"/>
      <c r="C69" s="684"/>
      <c r="D69" s="684"/>
      <c r="E69" s="1445" t="str">
        <f>'2. CAD NCCF'!E69:L69</f>
        <v>Non-FI issued ABS and ABCP, high rated</v>
      </c>
      <c r="F69" s="1446"/>
      <c r="G69" s="1446"/>
      <c r="H69" s="1446"/>
      <c r="I69" s="1446"/>
      <c r="J69" s="1446"/>
      <c r="K69" s="1446"/>
      <c r="L69" s="1447"/>
      <c r="M69" s="399">
        <f>SUM(M70:M71)</f>
        <v>0</v>
      </c>
      <c r="N69" s="402">
        <f t="shared" ref="N69:AC69" si="14">SUBTOTAL(9,N70:N71)</f>
        <v>0</v>
      </c>
      <c r="O69" s="406">
        <f t="shared" si="14"/>
        <v>0</v>
      </c>
      <c r="P69" s="405">
        <f t="shared" si="14"/>
        <v>0</v>
      </c>
      <c r="Q69" s="403">
        <f t="shared" si="14"/>
        <v>0</v>
      </c>
      <c r="R69" s="406">
        <f t="shared" si="14"/>
        <v>0</v>
      </c>
      <c r="S69" s="406">
        <f t="shared" si="14"/>
        <v>0</v>
      </c>
      <c r="T69" s="406">
        <f t="shared" si="14"/>
        <v>0</v>
      </c>
      <c r="U69" s="406">
        <f t="shared" si="14"/>
        <v>0</v>
      </c>
      <c r="V69" s="406">
        <f t="shared" si="14"/>
        <v>0</v>
      </c>
      <c r="W69" s="406">
        <f t="shared" si="14"/>
        <v>0</v>
      </c>
      <c r="X69" s="406">
        <f t="shared" si="14"/>
        <v>0</v>
      </c>
      <c r="Y69" s="406">
        <f t="shared" si="14"/>
        <v>0</v>
      </c>
      <c r="Z69" s="406">
        <f t="shared" si="14"/>
        <v>0</v>
      </c>
      <c r="AA69" s="406">
        <f t="shared" si="14"/>
        <v>0</v>
      </c>
      <c r="AB69" s="416">
        <f t="shared" si="14"/>
        <v>0</v>
      </c>
      <c r="AC69" s="399">
        <f t="shared" si="14"/>
        <v>0</v>
      </c>
      <c r="AD69" s="1015"/>
      <c r="AE69" s="1016"/>
      <c r="AF69" s="1017"/>
    </row>
    <row r="70" spans="1:32" ht="15" customHeight="1" x14ac:dyDescent="0.2">
      <c r="A70" s="11">
        <v>166</v>
      </c>
      <c r="B70" s="683"/>
      <c r="C70" s="684"/>
      <c r="D70" s="684"/>
      <c r="E70" s="684"/>
      <c r="F70" s="1442" t="str">
        <f>'2. CAD NCCF'!F70:L70</f>
        <v>Non-FI issued ABS, high rated</v>
      </c>
      <c r="G70" s="1443"/>
      <c r="H70" s="1443"/>
      <c r="I70" s="1443"/>
      <c r="J70" s="1443"/>
      <c r="K70" s="1443"/>
      <c r="L70" s="1444"/>
      <c r="M70" s="690">
        <v>0</v>
      </c>
      <c r="N70" s="691">
        <v>0</v>
      </c>
      <c r="O70" s="692">
        <v>0</v>
      </c>
      <c r="P70" s="693">
        <v>0</v>
      </c>
      <c r="Q70" s="694">
        <v>0</v>
      </c>
      <c r="R70" s="692">
        <v>0</v>
      </c>
      <c r="S70" s="693">
        <v>0</v>
      </c>
      <c r="T70" s="692">
        <v>0</v>
      </c>
      <c r="U70" s="693">
        <v>0</v>
      </c>
      <c r="V70" s="692">
        <v>0</v>
      </c>
      <c r="W70" s="693">
        <v>0</v>
      </c>
      <c r="X70" s="692">
        <v>0</v>
      </c>
      <c r="Y70" s="693">
        <v>0</v>
      </c>
      <c r="Z70" s="692">
        <v>0</v>
      </c>
      <c r="AA70" s="693">
        <v>0</v>
      </c>
      <c r="AB70" s="698">
        <v>0</v>
      </c>
      <c r="AC70" s="690">
        <v>0</v>
      </c>
      <c r="AD70" s="1015"/>
      <c r="AE70" s="1016"/>
      <c r="AF70" s="1017"/>
    </row>
    <row r="71" spans="1:32" ht="15" customHeight="1" x14ac:dyDescent="0.2">
      <c r="A71" s="11">
        <v>167</v>
      </c>
      <c r="B71" s="683"/>
      <c r="C71" s="684"/>
      <c r="D71" s="684"/>
      <c r="E71" s="684"/>
      <c r="F71" s="1442" t="str">
        <f>'2. CAD NCCF'!F71:L71</f>
        <v>Non-FI issued ABCP, high rated</v>
      </c>
      <c r="G71" s="1443"/>
      <c r="H71" s="1443"/>
      <c r="I71" s="1443"/>
      <c r="J71" s="1443"/>
      <c r="K71" s="1443"/>
      <c r="L71" s="1444"/>
      <c r="M71" s="690">
        <v>0</v>
      </c>
      <c r="N71" s="691">
        <v>0</v>
      </c>
      <c r="O71" s="692">
        <v>0</v>
      </c>
      <c r="P71" s="693">
        <v>0</v>
      </c>
      <c r="Q71" s="694">
        <v>0</v>
      </c>
      <c r="R71" s="692">
        <v>0</v>
      </c>
      <c r="S71" s="693">
        <v>0</v>
      </c>
      <c r="T71" s="692">
        <v>0</v>
      </c>
      <c r="U71" s="693">
        <v>0</v>
      </c>
      <c r="V71" s="692">
        <v>0</v>
      </c>
      <c r="W71" s="693">
        <v>0</v>
      </c>
      <c r="X71" s="692">
        <v>0</v>
      </c>
      <c r="Y71" s="693">
        <v>0</v>
      </c>
      <c r="Z71" s="692">
        <v>0</v>
      </c>
      <c r="AA71" s="693">
        <v>0</v>
      </c>
      <c r="AB71" s="698">
        <v>0</v>
      </c>
      <c r="AC71" s="690">
        <v>0</v>
      </c>
      <c r="AD71" s="1015"/>
      <c r="AE71" s="1016"/>
      <c r="AF71" s="1017"/>
    </row>
    <row r="72" spans="1:32" x14ac:dyDescent="0.2">
      <c r="A72" s="11">
        <v>168</v>
      </c>
      <c r="B72" s="683"/>
      <c r="C72" s="684"/>
      <c r="D72" s="684"/>
      <c r="E72" s="1445" t="str">
        <f>'2. CAD NCCF'!E72:L72</f>
        <v>FI issued ABS and ABCP, high rated</v>
      </c>
      <c r="F72" s="1446"/>
      <c r="G72" s="1446"/>
      <c r="H72" s="1446"/>
      <c r="I72" s="1446"/>
      <c r="J72" s="1446"/>
      <c r="K72" s="1446"/>
      <c r="L72" s="1447"/>
      <c r="M72" s="399">
        <f>SUM(M73:M74)</f>
        <v>0</v>
      </c>
      <c r="N72" s="402">
        <f t="shared" ref="N72:AC72" si="15">SUBTOTAL(9,N73:N74)</f>
        <v>0</v>
      </c>
      <c r="O72" s="406">
        <f t="shared" si="15"/>
        <v>0</v>
      </c>
      <c r="P72" s="405">
        <f t="shared" si="15"/>
        <v>0</v>
      </c>
      <c r="Q72" s="403">
        <f t="shared" si="15"/>
        <v>0</v>
      </c>
      <c r="R72" s="406">
        <f t="shared" si="15"/>
        <v>0</v>
      </c>
      <c r="S72" s="406">
        <f t="shared" si="15"/>
        <v>0</v>
      </c>
      <c r="T72" s="406">
        <f t="shared" si="15"/>
        <v>0</v>
      </c>
      <c r="U72" s="406">
        <f t="shared" si="15"/>
        <v>0</v>
      </c>
      <c r="V72" s="406">
        <f t="shared" si="15"/>
        <v>0</v>
      </c>
      <c r="W72" s="406">
        <f t="shared" si="15"/>
        <v>0</v>
      </c>
      <c r="X72" s="406">
        <f t="shared" si="15"/>
        <v>0</v>
      </c>
      <c r="Y72" s="406">
        <f t="shared" si="15"/>
        <v>0</v>
      </c>
      <c r="Z72" s="406">
        <f t="shared" si="15"/>
        <v>0</v>
      </c>
      <c r="AA72" s="406">
        <f t="shared" si="15"/>
        <v>0</v>
      </c>
      <c r="AB72" s="416">
        <f t="shared" si="15"/>
        <v>0</v>
      </c>
      <c r="AC72" s="399">
        <f t="shared" si="15"/>
        <v>0</v>
      </c>
      <c r="AD72" s="1015"/>
      <c r="AE72" s="1016"/>
      <c r="AF72" s="1017"/>
    </row>
    <row r="73" spans="1:32" ht="15" customHeight="1" x14ac:dyDescent="0.2">
      <c r="A73" s="11">
        <v>169</v>
      </c>
      <c r="B73" s="683"/>
      <c r="C73" s="684"/>
      <c r="D73" s="684"/>
      <c r="E73" s="684"/>
      <c r="F73" s="1442" t="str">
        <f>'2. CAD NCCF'!F73:L73</f>
        <v>FI issued ABS, high rated</v>
      </c>
      <c r="G73" s="1443"/>
      <c r="H73" s="1443"/>
      <c r="I73" s="1443"/>
      <c r="J73" s="1443"/>
      <c r="K73" s="1443"/>
      <c r="L73" s="1444"/>
      <c r="M73" s="690">
        <v>0</v>
      </c>
      <c r="N73" s="691">
        <v>0</v>
      </c>
      <c r="O73" s="692">
        <v>0</v>
      </c>
      <c r="P73" s="692">
        <v>0</v>
      </c>
      <c r="Q73" s="697">
        <v>0</v>
      </c>
      <c r="R73" s="692">
        <v>0</v>
      </c>
      <c r="S73" s="693">
        <v>0</v>
      </c>
      <c r="T73" s="692">
        <v>0</v>
      </c>
      <c r="U73" s="693">
        <v>0</v>
      </c>
      <c r="V73" s="692">
        <v>0</v>
      </c>
      <c r="W73" s="693">
        <v>0</v>
      </c>
      <c r="X73" s="692">
        <v>0</v>
      </c>
      <c r="Y73" s="693">
        <v>0</v>
      </c>
      <c r="Z73" s="692">
        <v>0</v>
      </c>
      <c r="AA73" s="693">
        <v>0</v>
      </c>
      <c r="AB73" s="698">
        <v>0</v>
      </c>
      <c r="AC73" s="690">
        <v>0</v>
      </c>
      <c r="AD73" s="1015"/>
      <c r="AE73" s="1016"/>
      <c r="AF73" s="1017"/>
    </row>
    <row r="74" spans="1:32" ht="15" customHeight="1" x14ac:dyDescent="0.2">
      <c r="A74" s="11">
        <v>170</v>
      </c>
      <c r="B74" s="683"/>
      <c r="C74" s="684"/>
      <c r="D74" s="684"/>
      <c r="E74" s="684"/>
      <c r="F74" s="1442" t="str">
        <f>'2. CAD NCCF'!F74:L74</f>
        <v>FI issued ABCP, high rated</v>
      </c>
      <c r="G74" s="1443"/>
      <c r="H74" s="1443"/>
      <c r="I74" s="1443"/>
      <c r="J74" s="1443"/>
      <c r="K74" s="1443"/>
      <c r="L74" s="1444"/>
      <c r="M74" s="690">
        <v>0</v>
      </c>
      <c r="N74" s="691">
        <v>0</v>
      </c>
      <c r="O74" s="692">
        <v>0</v>
      </c>
      <c r="P74" s="692">
        <v>0</v>
      </c>
      <c r="Q74" s="697">
        <v>0</v>
      </c>
      <c r="R74" s="692">
        <v>0</v>
      </c>
      <c r="S74" s="693">
        <v>0</v>
      </c>
      <c r="T74" s="692">
        <v>0</v>
      </c>
      <c r="U74" s="693">
        <v>0</v>
      </c>
      <c r="V74" s="692">
        <v>0</v>
      </c>
      <c r="W74" s="693">
        <v>0</v>
      </c>
      <c r="X74" s="692">
        <v>0</v>
      </c>
      <c r="Y74" s="693">
        <v>0</v>
      </c>
      <c r="Z74" s="692">
        <v>0</v>
      </c>
      <c r="AA74" s="693">
        <v>0</v>
      </c>
      <c r="AB74" s="698">
        <v>0</v>
      </c>
      <c r="AC74" s="690">
        <v>0</v>
      </c>
      <c r="AD74" s="1015"/>
      <c r="AE74" s="1016"/>
      <c r="AF74" s="1017"/>
    </row>
    <row r="75" spans="1:32" x14ac:dyDescent="0.2">
      <c r="A75" s="11">
        <v>171</v>
      </c>
      <c r="B75" s="683"/>
      <c r="C75" s="684"/>
      <c r="D75" s="684"/>
      <c r="E75" s="1445" t="str">
        <f>'2. CAD NCCF'!E75:L75</f>
        <v>Non-FI issued ABS and ABCP, medium rated</v>
      </c>
      <c r="F75" s="1446"/>
      <c r="G75" s="1446"/>
      <c r="H75" s="1446"/>
      <c r="I75" s="1446"/>
      <c r="J75" s="1446"/>
      <c r="K75" s="1446"/>
      <c r="L75" s="1447"/>
      <c r="M75" s="399">
        <f>SUM(M76:M77)</f>
        <v>0</v>
      </c>
      <c r="N75" s="402">
        <f t="shared" ref="N75:AC75" si="16">SUBTOTAL(9,N76:N77)</f>
        <v>0</v>
      </c>
      <c r="O75" s="406">
        <f t="shared" si="16"/>
        <v>0</v>
      </c>
      <c r="P75" s="405">
        <f t="shared" si="16"/>
        <v>0</v>
      </c>
      <c r="Q75" s="407">
        <f t="shared" si="16"/>
        <v>0</v>
      </c>
      <c r="R75" s="406">
        <f t="shared" si="16"/>
        <v>0</v>
      </c>
      <c r="S75" s="406">
        <f t="shared" si="16"/>
        <v>0</v>
      </c>
      <c r="T75" s="406">
        <f t="shared" si="16"/>
        <v>0</v>
      </c>
      <c r="U75" s="406">
        <f t="shared" si="16"/>
        <v>0</v>
      </c>
      <c r="V75" s="406">
        <f t="shared" si="16"/>
        <v>0</v>
      </c>
      <c r="W75" s="406">
        <f t="shared" si="16"/>
        <v>0</v>
      </c>
      <c r="X75" s="406">
        <f t="shared" si="16"/>
        <v>0</v>
      </c>
      <c r="Y75" s="406">
        <f t="shared" si="16"/>
        <v>0</v>
      </c>
      <c r="Z75" s="406">
        <f t="shared" si="16"/>
        <v>0</v>
      </c>
      <c r="AA75" s="406">
        <f t="shared" si="16"/>
        <v>0</v>
      </c>
      <c r="AB75" s="416">
        <f t="shared" si="16"/>
        <v>0</v>
      </c>
      <c r="AC75" s="399">
        <f t="shared" si="16"/>
        <v>0</v>
      </c>
      <c r="AD75" s="1015"/>
      <c r="AE75" s="1016"/>
      <c r="AF75" s="1017"/>
    </row>
    <row r="76" spans="1:32" ht="15" customHeight="1" x14ac:dyDescent="0.2">
      <c r="A76" s="11">
        <v>172</v>
      </c>
      <c r="B76" s="683"/>
      <c r="C76" s="684"/>
      <c r="D76" s="684"/>
      <c r="E76" s="684"/>
      <c r="F76" s="1442" t="str">
        <f>'2. CAD NCCF'!F76:L76</f>
        <v>Non-FI issued ABS, medium rated</v>
      </c>
      <c r="G76" s="1443"/>
      <c r="H76" s="1443"/>
      <c r="I76" s="1443"/>
      <c r="J76" s="1443"/>
      <c r="K76" s="1443"/>
      <c r="L76" s="1444"/>
      <c r="M76" s="690">
        <v>0</v>
      </c>
      <c r="N76" s="691">
        <v>0</v>
      </c>
      <c r="O76" s="692">
        <v>0</v>
      </c>
      <c r="P76" s="692">
        <v>0</v>
      </c>
      <c r="Q76" s="697">
        <v>0</v>
      </c>
      <c r="R76" s="692">
        <v>0</v>
      </c>
      <c r="S76" s="693">
        <v>0</v>
      </c>
      <c r="T76" s="692">
        <v>0</v>
      </c>
      <c r="U76" s="693">
        <v>0</v>
      </c>
      <c r="V76" s="692">
        <v>0</v>
      </c>
      <c r="W76" s="693">
        <v>0</v>
      </c>
      <c r="X76" s="692">
        <v>0</v>
      </c>
      <c r="Y76" s="693">
        <v>0</v>
      </c>
      <c r="Z76" s="692">
        <v>0</v>
      </c>
      <c r="AA76" s="693">
        <v>0</v>
      </c>
      <c r="AB76" s="698">
        <v>0</v>
      </c>
      <c r="AC76" s="690">
        <v>0</v>
      </c>
      <c r="AD76" s="1015"/>
      <c r="AE76" s="1016"/>
      <c r="AF76" s="1017"/>
    </row>
    <row r="77" spans="1:32" ht="15" customHeight="1" x14ac:dyDescent="0.2">
      <c r="A77" s="11">
        <v>173</v>
      </c>
      <c r="B77" s="683"/>
      <c r="C77" s="684"/>
      <c r="D77" s="684"/>
      <c r="E77" s="684"/>
      <c r="F77" s="1442" t="str">
        <f>'2. CAD NCCF'!F77:L77</f>
        <v>Non-FI issued ABCP, medium rated</v>
      </c>
      <c r="G77" s="1443"/>
      <c r="H77" s="1443"/>
      <c r="I77" s="1443"/>
      <c r="J77" s="1443"/>
      <c r="K77" s="1443"/>
      <c r="L77" s="1444"/>
      <c r="M77" s="690">
        <v>0</v>
      </c>
      <c r="N77" s="691">
        <v>0</v>
      </c>
      <c r="O77" s="692">
        <v>0</v>
      </c>
      <c r="P77" s="692">
        <v>0</v>
      </c>
      <c r="Q77" s="697">
        <v>0</v>
      </c>
      <c r="R77" s="692">
        <v>0</v>
      </c>
      <c r="S77" s="693">
        <v>0</v>
      </c>
      <c r="T77" s="692">
        <v>0</v>
      </c>
      <c r="U77" s="693">
        <v>0</v>
      </c>
      <c r="V77" s="692">
        <v>0</v>
      </c>
      <c r="W77" s="693">
        <v>0</v>
      </c>
      <c r="X77" s="692">
        <v>0</v>
      </c>
      <c r="Y77" s="693">
        <v>0</v>
      </c>
      <c r="Z77" s="692">
        <v>0</v>
      </c>
      <c r="AA77" s="693">
        <v>0</v>
      </c>
      <c r="AB77" s="698">
        <v>0</v>
      </c>
      <c r="AC77" s="690">
        <v>0</v>
      </c>
      <c r="AD77" s="1015"/>
      <c r="AE77" s="1016"/>
      <c r="AF77" s="1017"/>
    </row>
    <row r="78" spans="1:32" x14ac:dyDescent="0.2">
      <c r="A78" s="11">
        <v>174</v>
      </c>
      <c r="B78" s="683"/>
      <c r="C78" s="684"/>
      <c r="D78" s="684"/>
      <c r="E78" s="1445" t="str">
        <f>'2. CAD NCCF'!E78:L78</f>
        <v>FI issued ABS and ABCP, medium rated</v>
      </c>
      <c r="F78" s="1446"/>
      <c r="G78" s="1446"/>
      <c r="H78" s="1446"/>
      <c r="I78" s="1446"/>
      <c r="J78" s="1446"/>
      <c r="K78" s="1446"/>
      <c r="L78" s="1447"/>
      <c r="M78" s="399">
        <f>SUM(M79:M80)</f>
        <v>0</v>
      </c>
      <c r="N78" s="402">
        <f t="shared" ref="N78:AC78" si="17">SUBTOTAL(9,N79:N80)</f>
        <v>0</v>
      </c>
      <c r="O78" s="406">
        <f t="shared" si="17"/>
        <v>0</v>
      </c>
      <c r="P78" s="405">
        <f t="shared" si="17"/>
        <v>0</v>
      </c>
      <c r="Q78" s="407">
        <f t="shared" si="17"/>
        <v>0</v>
      </c>
      <c r="R78" s="406">
        <f t="shared" si="17"/>
        <v>0</v>
      </c>
      <c r="S78" s="406">
        <f t="shared" si="17"/>
        <v>0</v>
      </c>
      <c r="T78" s="406">
        <f t="shared" si="17"/>
        <v>0</v>
      </c>
      <c r="U78" s="406">
        <f t="shared" si="17"/>
        <v>0</v>
      </c>
      <c r="V78" s="406">
        <f t="shared" si="17"/>
        <v>0</v>
      </c>
      <c r="W78" s="406">
        <f t="shared" si="17"/>
        <v>0</v>
      </c>
      <c r="X78" s="406">
        <f t="shared" si="17"/>
        <v>0</v>
      </c>
      <c r="Y78" s="406">
        <f t="shared" si="17"/>
        <v>0</v>
      </c>
      <c r="Z78" s="406">
        <f t="shared" si="17"/>
        <v>0</v>
      </c>
      <c r="AA78" s="406">
        <f t="shared" si="17"/>
        <v>0</v>
      </c>
      <c r="AB78" s="416">
        <f t="shared" si="17"/>
        <v>0</v>
      </c>
      <c r="AC78" s="399">
        <f t="shared" si="17"/>
        <v>0</v>
      </c>
      <c r="AD78" s="1015"/>
      <c r="AE78" s="1016"/>
      <c r="AF78" s="1017"/>
    </row>
    <row r="79" spans="1:32" ht="15" customHeight="1" x14ac:dyDescent="0.2">
      <c r="A79" s="11">
        <v>175</v>
      </c>
      <c r="B79" s="683"/>
      <c r="C79" s="684"/>
      <c r="D79" s="684"/>
      <c r="E79" s="684"/>
      <c r="F79" s="1442" t="str">
        <f>'2. CAD NCCF'!F79:L79</f>
        <v>FI issued ABS, medium rated</v>
      </c>
      <c r="G79" s="1443"/>
      <c r="H79" s="1443"/>
      <c r="I79" s="1443"/>
      <c r="J79" s="1443"/>
      <c r="K79" s="1443"/>
      <c r="L79" s="1444"/>
      <c r="M79" s="690">
        <v>0</v>
      </c>
      <c r="N79" s="691">
        <v>0</v>
      </c>
      <c r="O79" s="692">
        <v>0</v>
      </c>
      <c r="P79" s="692">
        <v>0</v>
      </c>
      <c r="Q79" s="697">
        <v>0</v>
      </c>
      <c r="R79" s="692">
        <v>0</v>
      </c>
      <c r="S79" s="693">
        <v>0</v>
      </c>
      <c r="T79" s="692">
        <v>0</v>
      </c>
      <c r="U79" s="693">
        <v>0</v>
      </c>
      <c r="V79" s="692">
        <v>0</v>
      </c>
      <c r="W79" s="693">
        <v>0</v>
      </c>
      <c r="X79" s="692">
        <v>0</v>
      </c>
      <c r="Y79" s="693">
        <v>0</v>
      </c>
      <c r="Z79" s="692">
        <v>0</v>
      </c>
      <c r="AA79" s="693">
        <v>0</v>
      </c>
      <c r="AB79" s="698">
        <v>0</v>
      </c>
      <c r="AC79" s="690">
        <v>0</v>
      </c>
      <c r="AD79" s="1015"/>
      <c r="AE79" s="1016"/>
      <c r="AF79" s="1017"/>
    </row>
    <row r="80" spans="1:32" ht="15" customHeight="1" x14ac:dyDescent="0.2">
      <c r="A80" s="11">
        <v>176</v>
      </c>
      <c r="B80" s="683"/>
      <c r="C80" s="684"/>
      <c r="D80" s="684"/>
      <c r="E80" s="684"/>
      <c r="F80" s="1442" t="str">
        <f>'2. CAD NCCF'!F80:L80</f>
        <v>FI issued ABCP, medium rated</v>
      </c>
      <c r="G80" s="1443"/>
      <c r="H80" s="1443"/>
      <c r="I80" s="1443"/>
      <c r="J80" s="1443"/>
      <c r="K80" s="1443"/>
      <c r="L80" s="1444"/>
      <c r="M80" s="690">
        <v>0</v>
      </c>
      <c r="N80" s="691">
        <v>0</v>
      </c>
      <c r="O80" s="692">
        <v>0</v>
      </c>
      <c r="P80" s="692">
        <v>0</v>
      </c>
      <c r="Q80" s="697">
        <v>0</v>
      </c>
      <c r="R80" s="692">
        <v>0</v>
      </c>
      <c r="S80" s="693">
        <v>0</v>
      </c>
      <c r="T80" s="692">
        <v>0</v>
      </c>
      <c r="U80" s="693">
        <v>0</v>
      </c>
      <c r="V80" s="692">
        <v>0</v>
      </c>
      <c r="W80" s="693">
        <v>0</v>
      </c>
      <c r="X80" s="692">
        <v>0</v>
      </c>
      <c r="Y80" s="693">
        <v>0</v>
      </c>
      <c r="Z80" s="692">
        <v>0</v>
      </c>
      <c r="AA80" s="693">
        <v>0</v>
      </c>
      <c r="AB80" s="698">
        <v>0</v>
      </c>
      <c r="AC80" s="690">
        <v>0</v>
      </c>
      <c r="AD80" s="1015"/>
      <c r="AE80" s="1016"/>
      <c r="AF80" s="1017"/>
    </row>
    <row r="81" spans="1:32" x14ac:dyDescent="0.2">
      <c r="A81" s="11">
        <v>177</v>
      </c>
      <c r="B81" s="683"/>
      <c r="C81" s="684"/>
      <c r="D81" s="684"/>
      <c r="E81" s="1445" t="str">
        <f>'2. CAD NCCF'!E81:L81</f>
        <v>Non-FI issued ABS and ABCP, low or not rated</v>
      </c>
      <c r="F81" s="1446"/>
      <c r="G81" s="1446"/>
      <c r="H81" s="1446"/>
      <c r="I81" s="1446"/>
      <c r="J81" s="1446"/>
      <c r="K81" s="1446"/>
      <c r="L81" s="1447"/>
      <c r="M81" s="399">
        <f>SUM(M82:M83)</f>
        <v>0</v>
      </c>
      <c r="N81" s="402">
        <f t="shared" ref="N81:AC81" si="18">SUBTOTAL(9,N82:N83)</f>
        <v>0</v>
      </c>
      <c r="O81" s="406">
        <f t="shared" si="18"/>
        <v>0</v>
      </c>
      <c r="P81" s="405">
        <f t="shared" si="18"/>
        <v>0</v>
      </c>
      <c r="Q81" s="407">
        <f t="shared" si="18"/>
        <v>0</v>
      </c>
      <c r="R81" s="406">
        <f t="shared" si="18"/>
        <v>0</v>
      </c>
      <c r="S81" s="406">
        <f t="shared" si="18"/>
        <v>0</v>
      </c>
      <c r="T81" s="406">
        <f t="shared" si="18"/>
        <v>0</v>
      </c>
      <c r="U81" s="406">
        <f t="shared" si="18"/>
        <v>0</v>
      </c>
      <c r="V81" s="406">
        <f t="shared" si="18"/>
        <v>0</v>
      </c>
      <c r="W81" s="406">
        <f t="shared" si="18"/>
        <v>0</v>
      </c>
      <c r="X81" s="406">
        <f t="shared" si="18"/>
        <v>0</v>
      </c>
      <c r="Y81" s="406">
        <f t="shared" si="18"/>
        <v>0</v>
      </c>
      <c r="Z81" s="406">
        <f t="shared" si="18"/>
        <v>0</v>
      </c>
      <c r="AA81" s="406">
        <f t="shared" si="18"/>
        <v>0</v>
      </c>
      <c r="AB81" s="416">
        <f t="shared" si="18"/>
        <v>0</v>
      </c>
      <c r="AC81" s="399">
        <f t="shared" si="18"/>
        <v>0</v>
      </c>
      <c r="AD81" s="1015"/>
      <c r="AE81" s="1016"/>
      <c r="AF81" s="1017"/>
    </row>
    <row r="82" spans="1:32" ht="15" customHeight="1" x14ac:dyDescent="0.2">
      <c r="A82" s="11">
        <v>178</v>
      </c>
      <c r="B82" s="683"/>
      <c r="C82" s="684"/>
      <c r="D82" s="684"/>
      <c r="E82" s="684"/>
      <c r="F82" s="1442" t="str">
        <f>'2. CAD NCCF'!F82:L82</f>
        <v>Non-FI issued ABS, low or not rated</v>
      </c>
      <c r="G82" s="1443"/>
      <c r="H82" s="1443"/>
      <c r="I82" s="1443"/>
      <c r="J82" s="1443"/>
      <c r="K82" s="1443"/>
      <c r="L82" s="1444"/>
      <c r="M82" s="690">
        <v>0</v>
      </c>
      <c r="N82" s="691">
        <v>0</v>
      </c>
      <c r="O82" s="692">
        <v>0</v>
      </c>
      <c r="P82" s="692">
        <v>0</v>
      </c>
      <c r="Q82" s="697">
        <v>0</v>
      </c>
      <c r="R82" s="692">
        <v>0</v>
      </c>
      <c r="S82" s="693">
        <v>0</v>
      </c>
      <c r="T82" s="692">
        <v>0</v>
      </c>
      <c r="U82" s="693">
        <v>0</v>
      </c>
      <c r="V82" s="692">
        <v>0</v>
      </c>
      <c r="W82" s="693">
        <v>0</v>
      </c>
      <c r="X82" s="692">
        <v>0</v>
      </c>
      <c r="Y82" s="693">
        <v>0</v>
      </c>
      <c r="Z82" s="692">
        <v>0</v>
      </c>
      <c r="AA82" s="693">
        <v>0</v>
      </c>
      <c r="AB82" s="698">
        <v>0</v>
      </c>
      <c r="AC82" s="690">
        <v>0</v>
      </c>
      <c r="AD82" s="1015"/>
      <c r="AE82" s="1016"/>
      <c r="AF82" s="1017"/>
    </row>
    <row r="83" spans="1:32" ht="15" customHeight="1" x14ac:dyDescent="0.2">
      <c r="A83" s="11">
        <v>179</v>
      </c>
      <c r="B83" s="683"/>
      <c r="C83" s="684"/>
      <c r="D83" s="684"/>
      <c r="E83" s="684"/>
      <c r="F83" s="1442" t="str">
        <f>'2. CAD NCCF'!F83:L83</f>
        <v>Non-FI issued ABCP, low or not rated</v>
      </c>
      <c r="G83" s="1443"/>
      <c r="H83" s="1443"/>
      <c r="I83" s="1443"/>
      <c r="J83" s="1443"/>
      <c r="K83" s="1443"/>
      <c r="L83" s="1444"/>
      <c r="M83" s="690">
        <v>0</v>
      </c>
      <c r="N83" s="691">
        <v>0</v>
      </c>
      <c r="O83" s="692">
        <v>0</v>
      </c>
      <c r="P83" s="692">
        <v>0</v>
      </c>
      <c r="Q83" s="697">
        <v>0</v>
      </c>
      <c r="R83" s="692">
        <v>0</v>
      </c>
      <c r="S83" s="693">
        <v>0</v>
      </c>
      <c r="T83" s="692">
        <v>0</v>
      </c>
      <c r="U83" s="693">
        <v>0</v>
      </c>
      <c r="V83" s="692">
        <v>0</v>
      </c>
      <c r="W83" s="693">
        <v>0</v>
      </c>
      <c r="X83" s="692">
        <v>0</v>
      </c>
      <c r="Y83" s="693">
        <v>0</v>
      </c>
      <c r="Z83" s="692">
        <v>0</v>
      </c>
      <c r="AA83" s="693">
        <v>0</v>
      </c>
      <c r="AB83" s="698">
        <v>0</v>
      </c>
      <c r="AC83" s="690">
        <v>0</v>
      </c>
      <c r="AD83" s="1015"/>
      <c r="AE83" s="1016"/>
      <c r="AF83" s="1017"/>
    </row>
    <row r="84" spans="1:32" x14ac:dyDescent="0.2">
      <c r="A84" s="11">
        <v>180</v>
      </c>
      <c r="B84" s="683"/>
      <c r="C84" s="684"/>
      <c r="D84" s="684"/>
      <c r="E84" s="1445" t="str">
        <f>'2. CAD NCCF'!E84:L84</f>
        <v>FI issued ABS and ABCP, low or not rated</v>
      </c>
      <c r="F84" s="1446"/>
      <c r="G84" s="1446"/>
      <c r="H84" s="1446"/>
      <c r="I84" s="1446"/>
      <c r="J84" s="1446"/>
      <c r="K84" s="1446"/>
      <c r="L84" s="1447"/>
      <c r="M84" s="399">
        <f>SUM(M85:M86)</f>
        <v>0</v>
      </c>
      <c r="N84" s="402">
        <f t="shared" ref="N84:AC84" si="19">SUBTOTAL(9,N85:N86)</f>
        <v>0</v>
      </c>
      <c r="O84" s="406">
        <f t="shared" si="19"/>
        <v>0</v>
      </c>
      <c r="P84" s="405">
        <f t="shared" si="19"/>
        <v>0</v>
      </c>
      <c r="Q84" s="407">
        <f t="shared" si="19"/>
        <v>0</v>
      </c>
      <c r="R84" s="406">
        <f t="shared" si="19"/>
        <v>0</v>
      </c>
      <c r="S84" s="406">
        <f t="shared" si="19"/>
        <v>0</v>
      </c>
      <c r="T84" s="406">
        <f t="shared" si="19"/>
        <v>0</v>
      </c>
      <c r="U84" s="406">
        <f t="shared" si="19"/>
        <v>0</v>
      </c>
      <c r="V84" s="406">
        <f t="shared" si="19"/>
        <v>0</v>
      </c>
      <c r="W84" s="406">
        <f t="shared" si="19"/>
        <v>0</v>
      </c>
      <c r="X84" s="406">
        <f t="shared" si="19"/>
        <v>0</v>
      </c>
      <c r="Y84" s="406">
        <f t="shared" si="19"/>
        <v>0</v>
      </c>
      <c r="Z84" s="406">
        <f t="shared" si="19"/>
        <v>0</v>
      </c>
      <c r="AA84" s="406">
        <f t="shared" si="19"/>
        <v>0</v>
      </c>
      <c r="AB84" s="416">
        <f t="shared" si="19"/>
        <v>0</v>
      </c>
      <c r="AC84" s="399">
        <f t="shared" si="19"/>
        <v>0</v>
      </c>
      <c r="AD84" s="1015"/>
      <c r="AE84" s="1016"/>
      <c r="AF84" s="1017"/>
    </row>
    <row r="85" spans="1:32" ht="15" customHeight="1" x14ac:dyDescent="0.2">
      <c r="A85" s="11">
        <v>181</v>
      </c>
      <c r="B85" s="683"/>
      <c r="C85" s="684"/>
      <c r="D85" s="684"/>
      <c r="E85" s="684"/>
      <c r="F85" s="1442" t="str">
        <f>'2. CAD NCCF'!F85:L85</f>
        <v>FI issued ABS, low or not rated</v>
      </c>
      <c r="G85" s="1443"/>
      <c r="H85" s="1443"/>
      <c r="I85" s="1443"/>
      <c r="J85" s="1443"/>
      <c r="K85" s="1443"/>
      <c r="L85" s="1444"/>
      <c r="M85" s="690">
        <v>0</v>
      </c>
      <c r="N85" s="691">
        <v>0</v>
      </c>
      <c r="O85" s="692">
        <v>0</v>
      </c>
      <c r="P85" s="692">
        <v>0</v>
      </c>
      <c r="Q85" s="697">
        <v>0</v>
      </c>
      <c r="R85" s="692">
        <v>0</v>
      </c>
      <c r="S85" s="693">
        <v>0</v>
      </c>
      <c r="T85" s="692">
        <v>0</v>
      </c>
      <c r="U85" s="693">
        <v>0</v>
      </c>
      <c r="V85" s="692">
        <v>0</v>
      </c>
      <c r="W85" s="693">
        <v>0</v>
      </c>
      <c r="X85" s="692">
        <v>0</v>
      </c>
      <c r="Y85" s="693">
        <v>0</v>
      </c>
      <c r="Z85" s="692">
        <v>0</v>
      </c>
      <c r="AA85" s="693">
        <v>0</v>
      </c>
      <c r="AB85" s="698">
        <v>0</v>
      </c>
      <c r="AC85" s="690">
        <v>0</v>
      </c>
      <c r="AD85" s="1015"/>
      <c r="AE85" s="1016"/>
      <c r="AF85" s="1017"/>
    </row>
    <row r="86" spans="1:32" ht="15" customHeight="1" x14ac:dyDescent="0.2">
      <c r="A86" s="11">
        <v>182</v>
      </c>
      <c r="B86" s="683"/>
      <c r="C86" s="684"/>
      <c r="D86" s="684"/>
      <c r="E86" s="684"/>
      <c r="F86" s="1442" t="str">
        <f>'2. CAD NCCF'!F86:L86</f>
        <v>FI issued ABCP, low or not rated</v>
      </c>
      <c r="G86" s="1443"/>
      <c r="H86" s="1443"/>
      <c r="I86" s="1443"/>
      <c r="J86" s="1443"/>
      <c r="K86" s="1443"/>
      <c r="L86" s="1444"/>
      <c r="M86" s="690">
        <v>0</v>
      </c>
      <c r="N86" s="691">
        <v>0</v>
      </c>
      <c r="O86" s="692">
        <v>0</v>
      </c>
      <c r="P86" s="692">
        <v>0</v>
      </c>
      <c r="Q86" s="697">
        <v>0</v>
      </c>
      <c r="R86" s="692">
        <v>0</v>
      </c>
      <c r="S86" s="693">
        <v>0</v>
      </c>
      <c r="T86" s="692">
        <v>0</v>
      </c>
      <c r="U86" s="693">
        <v>0</v>
      </c>
      <c r="V86" s="692">
        <v>0</v>
      </c>
      <c r="W86" s="693">
        <v>0</v>
      </c>
      <c r="X86" s="692">
        <v>0</v>
      </c>
      <c r="Y86" s="693">
        <v>0</v>
      </c>
      <c r="Z86" s="692">
        <v>0</v>
      </c>
      <c r="AA86" s="693">
        <v>0</v>
      </c>
      <c r="AB86" s="698">
        <v>0</v>
      </c>
      <c r="AC86" s="690">
        <v>0</v>
      </c>
      <c r="AD86" s="1015"/>
      <c r="AE86" s="1016"/>
      <c r="AF86" s="1017"/>
    </row>
    <row r="87" spans="1:32" x14ac:dyDescent="0.2">
      <c r="A87" s="11">
        <v>183</v>
      </c>
      <c r="B87" s="683"/>
      <c r="C87" s="684"/>
      <c r="D87" s="1472" t="str">
        <f>'2. CAD NCCF'!D87:L87</f>
        <v>Equities</v>
      </c>
      <c r="E87" s="1473"/>
      <c r="F87" s="1473"/>
      <c r="G87" s="1473"/>
      <c r="H87" s="1473"/>
      <c r="I87" s="1473"/>
      <c r="J87" s="1473"/>
      <c r="K87" s="1473"/>
      <c r="L87" s="1473"/>
      <c r="M87" s="399">
        <f>SUM(M88:M90)</f>
        <v>0</v>
      </c>
      <c r="N87" s="824"/>
      <c r="O87" s="825"/>
      <c r="P87" s="825"/>
      <c r="Q87" s="407">
        <f>SUBTOTAL(9,Q88:Q90)</f>
        <v>0</v>
      </c>
      <c r="R87" s="406">
        <f t="shared" ref="R87:T87" si="20">SUBTOTAL(9,R88:R90)</f>
        <v>0</v>
      </c>
      <c r="S87" s="406">
        <f t="shared" si="20"/>
        <v>0</v>
      </c>
      <c r="T87" s="406">
        <f t="shared" si="20"/>
        <v>0</v>
      </c>
      <c r="U87" s="825"/>
      <c r="V87" s="825"/>
      <c r="W87" s="825"/>
      <c r="X87" s="825"/>
      <c r="Y87" s="825"/>
      <c r="Z87" s="825"/>
      <c r="AA87" s="825"/>
      <c r="AB87" s="826"/>
      <c r="AC87" s="399"/>
      <c r="AD87" s="1015"/>
      <c r="AE87" s="1016"/>
      <c r="AF87" s="1017"/>
    </row>
    <row r="88" spans="1:32" ht="15" customHeight="1" x14ac:dyDescent="0.2">
      <c r="A88" s="11">
        <v>184</v>
      </c>
      <c r="B88" s="683"/>
      <c r="C88" s="684"/>
      <c r="D88" s="684"/>
      <c r="E88" s="684"/>
      <c r="F88" s="1442" t="str">
        <f>'2. CAD NCCF'!F88:L88</f>
        <v>Eligible non-financial common equity shares</v>
      </c>
      <c r="G88" s="1443"/>
      <c r="H88" s="1443"/>
      <c r="I88" s="1443"/>
      <c r="J88" s="1443"/>
      <c r="K88" s="1443"/>
      <c r="L88" s="1444"/>
      <c r="M88" s="690">
        <v>0</v>
      </c>
      <c r="N88" s="823"/>
      <c r="O88" s="823"/>
      <c r="P88" s="823"/>
      <c r="Q88" s="698">
        <v>0</v>
      </c>
      <c r="R88" s="822"/>
      <c r="S88" s="823"/>
      <c r="T88" s="823"/>
      <c r="U88" s="823"/>
      <c r="V88" s="823"/>
      <c r="W88" s="823"/>
      <c r="X88" s="823"/>
      <c r="Y88" s="823"/>
      <c r="Z88" s="823"/>
      <c r="AA88" s="823"/>
      <c r="AB88" s="823"/>
      <c r="AC88" s="690">
        <v>0</v>
      </c>
      <c r="AD88" s="1015"/>
      <c r="AE88" s="1016"/>
      <c r="AF88" s="1017"/>
    </row>
    <row r="89" spans="1:32" ht="15" customHeight="1" x14ac:dyDescent="0.2">
      <c r="A89" s="11">
        <v>185</v>
      </c>
      <c r="B89" s="683"/>
      <c r="C89" s="684"/>
      <c r="D89" s="684"/>
      <c r="E89" s="684"/>
      <c r="F89" s="1442" t="str">
        <f>'2. CAD NCCF'!F89:L89</f>
        <v>Eligible financial common equity</v>
      </c>
      <c r="G89" s="1443"/>
      <c r="H89" s="1443"/>
      <c r="I89" s="1443"/>
      <c r="J89" s="1443"/>
      <c r="K89" s="1443"/>
      <c r="L89" s="1444"/>
      <c r="M89" s="690">
        <v>0</v>
      </c>
      <c r="N89" s="823"/>
      <c r="O89" s="823"/>
      <c r="P89" s="823"/>
      <c r="Q89" s="823"/>
      <c r="R89" s="691">
        <v>0</v>
      </c>
      <c r="S89" s="692">
        <v>0</v>
      </c>
      <c r="T89" s="692">
        <v>0</v>
      </c>
      <c r="U89" s="823"/>
      <c r="V89" s="823"/>
      <c r="W89" s="823"/>
      <c r="X89" s="823"/>
      <c r="Y89" s="823"/>
      <c r="Z89" s="823"/>
      <c r="AA89" s="823"/>
      <c r="AB89" s="823"/>
      <c r="AC89" s="690">
        <v>0</v>
      </c>
      <c r="AD89" s="1015"/>
      <c r="AE89" s="1016"/>
      <c r="AF89" s="1017"/>
    </row>
    <row r="90" spans="1:32" ht="15" customHeight="1" x14ac:dyDescent="0.2">
      <c r="A90" s="11">
        <v>186</v>
      </c>
      <c r="B90" s="683"/>
      <c r="C90" s="684"/>
      <c r="D90" s="684"/>
      <c r="E90" s="684"/>
      <c r="F90" s="1442" t="str">
        <f>'2. CAD NCCF'!F90:L90</f>
        <v>Other equities</v>
      </c>
      <c r="G90" s="1443"/>
      <c r="H90" s="1443"/>
      <c r="I90" s="1443"/>
      <c r="J90" s="1443"/>
      <c r="K90" s="1443"/>
      <c r="L90" s="1444"/>
      <c r="M90" s="690">
        <v>0</v>
      </c>
      <c r="N90" s="827"/>
      <c r="O90" s="828"/>
      <c r="P90" s="828"/>
      <c r="Q90" s="828"/>
      <c r="R90" s="827"/>
      <c r="S90" s="828"/>
      <c r="T90" s="828"/>
      <c r="U90" s="828"/>
      <c r="V90" s="828"/>
      <c r="W90" s="828"/>
      <c r="X90" s="828"/>
      <c r="Y90" s="828"/>
      <c r="Z90" s="828"/>
      <c r="AA90" s="828"/>
      <c r="AB90" s="829"/>
      <c r="AC90" s="399"/>
      <c r="AD90" s="1015"/>
      <c r="AE90" s="1016"/>
      <c r="AF90" s="1017"/>
    </row>
    <row r="91" spans="1:32" x14ac:dyDescent="0.2">
      <c r="A91" s="11">
        <v>187</v>
      </c>
      <c r="B91" s="683"/>
      <c r="C91" s="684"/>
      <c r="D91" s="1472" t="str">
        <f>'2. CAD NCCF'!D91:L91</f>
        <v>FI's own securities - Not eliminated</v>
      </c>
      <c r="E91" s="1473"/>
      <c r="F91" s="1473"/>
      <c r="G91" s="1473"/>
      <c r="H91" s="1473"/>
      <c r="I91" s="1473"/>
      <c r="J91" s="1473"/>
      <c r="K91" s="1473"/>
      <c r="L91" s="1473"/>
      <c r="M91" s="399">
        <f>SUM(M92:M93)</f>
        <v>0</v>
      </c>
      <c r="N91" s="402">
        <f t="shared" ref="N91:AC91" si="21">SUBTOTAL(9,N92:N93)</f>
        <v>0</v>
      </c>
      <c r="O91" s="406">
        <f t="shared" si="21"/>
        <v>0</v>
      </c>
      <c r="P91" s="405">
        <f t="shared" si="21"/>
        <v>0</v>
      </c>
      <c r="Q91" s="403">
        <f t="shared" si="21"/>
        <v>0</v>
      </c>
      <c r="R91" s="406">
        <f t="shared" si="21"/>
        <v>0</v>
      </c>
      <c r="S91" s="406">
        <f t="shared" si="21"/>
        <v>0</v>
      </c>
      <c r="T91" s="406">
        <f t="shared" si="21"/>
        <v>0</v>
      </c>
      <c r="U91" s="406">
        <f t="shared" si="21"/>
        <v>0</v>
      </c>
      <c r="V91" s="406">
        <f t="shared" si="21"/>
        <v>0</v>
      </c>
      <c r="W91" s="406">
        <f t="shared" si="21"/>
        <v>0</v>
      </c>
      <c r="X91" s="406">
        <f t="shared" si="21"/>
        <v>0</v>
      </c>
      <c r="Y91" s="406">
        <f t="shared" si="21"/>
        <v>0</v>
      </c>
      <c r="Z91" s="406">
        <f t="shared" si="21"/>
        <v>0</v>
      </c>
      <c r="AA91" s="406">
        <f t="shared" si="21"/>
        <v>0</v>
      </c>
      <c r="AB91" s="416">
        <f t="shared" si="21"/>
        <v>0</v>
      </c>
      <c r="AC91" s="399">
        <f t="shared" si="21"/>
        <v>0</v>
      </c>
      <c r="AD91" s="1015"/>
      <c r="AE91" s="1016"/>
      <c r="AF91" s="1017"/>
    </row>
    <row r="92" spans="1:32" ht="15" customHeight="1" x14ac:dyDescent="0.2">
      <c r="A92" s="11">
        <v>188</v>
      </c>
      <c r="B92" s="683"/>
      <c r="C92" s="684"/>
      <c r="D92" s="684"/>
      <c r="E92" s="684"/>
      <c r="F92" s="1442" t="str">
        <f>'2. CAD NCCF'!F92:L92</f>
        <v>FI's own debt not eliminated</v>
      </c>
      <c r="G92" s="1443"/>
      <c r="H92" s="1443"/>
      <c r="I92" s="1443"/>
      <c r="J92" s="1443"/>
      <c r="K92" s="1443"/>
      <c r="L92" s="1444"/>
      <c r="M92" s="690">
        <v>0</v>
      </c>
      <c r="N92" s="691">
        <v>0</v>
      </c>
      <c r="O92" s="692">
        <v>0</v>
      </c>
      <c r="P92" s="692">
        <v>0</v>
      </c>
      <c r="Q92" s="697">
        <v>0</v>
      </c>
      <c r="R92" s="692">
        <v>0</v>
      </c>
      <c r="S92" s="693">
        <v>0</v>
      </c>
      <c r="T92" s="692">
        <v>0</v>
      </c>
      <c r="U92" s="693">
        <v>0</v>
      </c>
      <c r="V92" s="692">
        <v>0</v>
      </c>
      <c r="W92" s="693">
        <v>0</v>
      </c>
      <c r="X92" s="692">
        <v>0</v>
      </c>
      <c r="Y92" s="693">
        <v>0</v>
      </c>
      <c r="Z92" s="692">
        <v>0</v>
      </c>
      <c r="AA92" s="693">
        <v>0</v>
      </c>
      <c r="AB92" s="698">
        <v>0</v>
      </c>
      <c r="AC92" s="690">
        <v>0</v>
      </c>
      <c r="AD92" s="1015"/>
      <c r="AE92" s="1016"/>
      <c r="AF92" s="1017"/>
    </row>
    <row r="93" spans="1:32" ht="15" customHeight="1" x14ac:dyDescent="0.2">
      <c r="A93" s="11">
        <v>189</v>
      </c>
      <c r="B93" s="676"/>
      <c r="C93" s="677"/>
      <c r="D93" s="677"/>
      <c r="E93" s="677"/>
      <c r="F93" s="1442" t="str">
        <f>'2. CAD NCCF'!F93:L93</f>
        <v>FI's own equity not eliminated</v>
      </c>
      <c r="G93" s="1443"/>
      <c r="H93" s="1443"/>
      <c r="I93" s="1443"/>
      <c r="J93" s="1443"/>
      <c r="K93" s="1443"/>
      <c r="L93" s="1444"/>
      <c r="M93" s="690">
        <v>0</v>
      </c>
      <c r="N93" s="691">
        <v>0</v>
      </c>
      <c r="O93" s="692">
        <v>0</v>
      </c>
      <c r="P93" s="692">
        <v>0</v>
      </c>
      <c r="Q93" s="697">
        <v>0</v>
      </c>
      <c r="R93" s="692">
        <v>0</v>
      </c>
      <c r="S93" s="693">
        <v>0</v>
      </c>
      <c r="T93" s="692">
        <v>0</v>
      </c>
      <c r="U93" s="693">
        <v>0</v>
      </c>
      <c r="V93" s="692">
        <v>0</v>
      </c>
      <c r="W93" s="693">
        <v>0</v>
      </c>
      <c r="X93" s="692">
        <v>0</v>
      </c>
      <c r="Y93" s="693">
        <v>0</v>
      </c>
      <c r="Z93" s="692">
        <v>0</v>
      </c>
      <c r="AA93" s="693">
        <v>0</v>
      </c>
      <c r="AB93" s="698">
        <v>0</v>
      </c>
      <c r="AC93" s="690">
        <v>0</v>
      </c>
      <c r="AD93" s="1015"/>
      <c r="AE93" s="1016"/>
      <c r="AF93" s="1017"/>
    </row>
    <row r="94" spans="1:32" x14ac:dyDescent="0.2">
      <c r="A94" s="11">
        <v>190</v>
      </c>
      <c r="B94" s="757"/>
      <c r="C94" s="1469" t="str">
        <f>'2. CAD NCCF'!C94:AF94</f>
        <v>Loans</v>
      </c>
      <c r="D94" s="1470"/>
      <c r="E94" s="1470"/>
      <c r="F94" s="1470"/>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1"/>
    </row>
    <row r="95" spans="1:32" x14ac:dyDescent="0.2">
      <c r="A95" s="11">
        <v>191</v>
      </c>
      <c r="B95" s="683"/>
      <c r="C95" s="684"/>
      <c r="D95" s="1472" t="str">
        <f>'2. CAD NCCF'!D95:AF95</f>
        <v>Residential mortgages (RM)</v>
      </c>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4"/>
    </row>
    <row r="96" spans="1:32" x14ac:dyDescent="0.2">
      <c r="A96" s="11">
        <v>192</v>
      </c>
      <c r="B96" s="683"/>
      <c r="C96" s="684"/>
      <c r="D96" s="684"/>
      <c r="E96" s="1445" t="str">
        <f>'2. CAD NCCF'!E96:L96</f>
        <v>Securitised RM (SRM)</v>
      </c>
      <c r="F96" s="1446"/>
      <c r="G96" s="1446"/>
      <c r="H96" s="1446"/>
      <c r="I96" s="1446"/>
      <c r="J96" s="1446"/>
      <c r="K96" s="1446"/>
      <c r="L96" s="1447"/>
      <c r="M96" s="399">
        <f>SUM(M97:M100)</f>
        <v>0</v>
      </c>
      <c r="N96" s="402">
        <f t="shared" ref="N96:AC96" si="22">SUBTOTAL(9,N97:N100)</f>
        <v>0</v>
      </c>
      <c r="O96" s="406">
        <f t="shared" si="22"/>
        <v>0</v>
      </c>
      <c r="P96" s="405">
        <f t="shared" si="22"/>
        <v>0</v>
      </c>
      <c r="Q96" s="407">
        <f t="shared" si="22"/>
        <v>0</v>
      </c>
      <c r="R96" s="406">
        <f t="shared" si="22"/>
        <v>0</v>
      </c>
      <c r="S96" s="406">
        <f t="shared" si="22"/>
        <v>0</v>
      </c>
      <c r="T96" s="406">
        <f t="shared" si="22"/>
        <v>0</v>
      </c>
      <c r="U96" s="406">
        <f t="shared" si="22"/>
        <v>0</v>
      </c>
      <c r="V96" s="406">
        <f t="shared" si="22"/>
        <v>0</v>
      </c>
      <c r="W96" s="406">
        <f t="shared" si="22"/>
        <v>0</v>
      </c>
      <c r="X96" s="406">
        <f t="shared" si="22"/>
        <v>0</v>
      </c>
      <c r="Y96" s="406">
        <f t="shared" si="22"/>
        <v>0</v>
      </c>
      <c r="Z96" s="406">
        <f t="shared" si="22"/>
        <v>0</v>
      </c>
      <c r="AA96" s="406">
        <f t="shared" si="22"/>
        <v>0</v>
      </c>
      <c r="AB96" s="416">
        <f t="shared" si="22"/>
        <v>0</v>
      </c>
      <c r="AC96" s="399">
        <f t="shared" si="22"/>
        <v>0</v>
      </c>
      <c r="AD96" s="1015"/>
      <c r="AE96" s="1016"/>
      <c r="AF96" s="1017"/>
    </row>
    <row r="97" spans="1:32" ht="15" customHeight="1" x14ac:dyDescent="0.2">
      <c r="A97" s="11">
        <v>193</v>
      </c>
      <c r="B97" s="683"/>
      <c r="C97" s="684"/>
      <c r="D97" s="684"/>
      <c r="E97" s="684"/>
      <c r="F97" s="1442" t="str">
        <f>'2. CAD NCCF'!F97:L97</f>
        <v>EULA securitised RM (balance at maturity)</v>
      </c>
      <c r="G97" s="1443"/>
      <c r="H97" s="1443"/>
      <c r="I97" s="1443"/>
      <c r="J97" s="1443"/>
      <c r="K97" s="1443"/>
      <c r="L97" s="1444"/>
      <c r="M97" s="690">
        <v>0</v>
      </c>
      <c r="N97" s="691">
        <v>0</v>
      </c>
      <c r="O97" s="692">
        <v>0</v>
      </c>
      <c r="P97" s="692">
        <v>0</v>
      </c>
      <c r="Q97" s="697">
        <v>0</v>
      </c>
      <c r="R97" s="692">
        <v>0</v>
      </c>
      <c r="S97" s="693">
        <v>0</v>
      </c>
      <c r="T97" s="692">
        <v>0</v>
      </c>
      <c r="U97" s="693">
        <v>0</v>
      </c>
      <c r="V97" s="692">
        <v>0</v>
      </c>
      <c r="W97" s="693">
        <v>0</v>
      </c>
      <c r="X97" s="692">
        <v>0</v>
      </c>
      <c r="Y97" s="693">
        <v>0</v>
      </c>
      <c r="Z97" s="692">
        <v>0</v>
      </c>
      <c r="AA97" s="693">
        <v>0</v>
      </c>
      <c r="AB97" s="698">
        <v>0</v>
      </c>
      <c r="AC97" s="690">
        <v>0</v>
      </c>
      <c r="AD97" s="1015"/>
      <c r="AE97" s="1016"/>
      <c r="AF97" s="1017"/>
    </row>
    <row r="98" spans="1:32" ht="15" customHeight="1" x14ac:dyDescent="0.2">
      <c r="A98" s="11">
        <v>194</v>
      </c>
      <c r="B98" s="683"/>
      <c r="C98" s="684"/>
      <c r="D98" s="684"/>
      <c r="E98" s="684"/>
      <c r="F98" s="1442" t="str">
        <f>'2. CAD NCCF'!F98:L98</f>
        <v>EULA securitised RM (payments)</v>
      </c>
      <c r="G98" s="1443"/>
      <c r="H98" s="1443"/>
      <c r="I98" s="1443"/>
      <c r="J98" s="1443"/>
      <c r="K98" s="1443"/>
      <c r="L98" s="1444"/>
      <c r="M98" s="690">
        <v>0</v>
      </c>
      <c r="N98" s="691">
        <v>0</v>
      </c>
      <c r="O98" s="692">
        <v>0</v>
      </c>
      <c r="P98" s="692">
        <v>0</v>
      </c>
      <c r="Q98" s="697">
        <v>0</v>
      </c>
      <c r="R98" s="692">
        <v>0</v>
      </c>
      <c r="S98" s="693">
        <v>0</v>
      </c>
      <c r="T98" s="692">
        <v>0</v>
      </c>
      <c r="U98" s="693">
        <v>0</v>
      </c>
      <c r="V98" s="692">
        <v>0</v>
      </c>
      <c r="W98" s="693">
        <v>0</v>
      </c>
      <c r="X98" s="692">
        <v>0</v>
      </c>
      <c r="Y98" s="693">
        <v>0</v>
      </c>
      <c r="Z98" s="692">
        <v>0</v>
      </c>
      <c r="AA98" s="693">
        <v>0</v>
      </c>
      <c r="AB98" s="698">
        <v>0</v>
      </c>
      <c r="AC98" s="690">
        <v>0</v>
      </c>
      <c r="AD98" s="1015"/>
      <c r="AE98" s="1016"/>
      <c r="AF98" s="1017"/>
    </row>
    <row r="99" spans="1:32" ht="15" customHeight="1" x14ac:dyDescent="0.2">
      <c r="A99" s="11">
        <v>195</v>
      </c>
      <c r="B99" s="683"/>
      <c r="C99" s="684"/>
      <c r="D99" s="684"/>
      <c r="E99" s="684"/>
      <c r="F99" s="1442" t="str">
        <f>'2. CAD NCCF'!F99:L99</f>
        <v>Encumbered securitised RM (balance at maturity)</v>
      </c>
      <c r="G99" s="1443"/>
      <c r="H99" s="1443"/>
      <c r="I99" s="1443"/>
      <c r="J99" s="1443"/>
      <c r="K99" s="1443"/>
      <c r="L99" s="1444"/>
      <c r="M99" s="690">
        <v>0</v>
      </c>
      <c r="N99" s="691">
        <v>0</v>
      </c>
      <c r="O99" s="692">
        <v>0</v>
      </c>
      <c r="P99" s="692">
        <v>0</v>
      </c>
      <c r="Q99" s="697">
        <v>0</v>
      </c>
      <c r="R99" s="692">
        <v>0</v>
      </c>
      <c r="S99" s="693">
        <v>0</v>
      </c>
      <c r="T99" s="692">
        <v>0</v>
      </c>
      <c r="U99" s="693">
        <v>0</v>
      </c>
      <c r="V99" s="692">
        <v>0</v>
      </c>
      <c r="W99" s="693">
        <v>0</v>
      </c>
      <c r="X99" s="692">
        <v>0</v>
      </c>
      <c r="Y99" s="693">
        <v>0</v>
      </c>
      <c r="Z99" s="692">
        <v>0</v>
      </c>
      <c r="AA99" s="693">
        <v>0</v>
      </c>
      <c r="AB99" s="698">
        <v>0</v>
      </c>
      <c r="AC99" s="690">
        <v>0</v>
      </c>
      <c r="AD99" s="1015"/>
      <c r="AE99" s="1016"/>
      <c r="AF99" s="1017"/>
    </row>
    <row r="100" spans="1:32" ht="15" customHeight="1" x14ac:dyDescent="0.2">
      <c r="A100" s="11">
        <v>196</v>
      </c>
      <c r="B100" s="683"/>
      <c r="C100" s="684"/>
      <c r="D100" s="684"/>
      <c r="E100" s="684"/>
      <c r="F100" s="1442" t="str">
        <f>'2. CAD NCCF'!F100:L100</f>
        <v>Encumbered securitised RM (payments)</v>
      </c>
      <c r="G100" s="1443"/>
      <c r="H100" s="1443"/>
      <c r="I100" s="1443"/>
      <c r="J100" s="1443"/>
      <c r="K100" s="1443"/>
      <c r="L100" s="1444"/>
      <c r="M100" s="690">
        <v>0</v>
      </c>
      <c r="N100" s="691">
        <v>0</v>
      </c>
      <c r="O100" s="692">
        <v>0</v>
      </c>
      <c r="P100" s="692">
        <v>0</v>
      </c>
      <c r="Q100" s="697">
        <v>0</v>
      </c>
      <c r="R100" s="692">
        <v>0</v>
      </c>
      <c r="S100" s="693">
        <v>0</v>
      </c>
      <c r="T100" s="692">
        <v>0</v>
      </c>
      <c r="U100" s="693">
        <v>0</v>
      </c>
      <c r="V100" s="692">
        <v>0</v>
      </c>
      <c r="W100" s="693">
        <v>0</v>
      </c>
      <c r="X100" s="692">
        <v>0</v>
      </c>
      <c r="Y100" s="693">
        <v>0</v>
      </c>
      <c r="Z100" s="692">
        <v>0</v>
      </c>
      <c r="AA100" s="693">
        <v>0</v>
      </c>
      <c r="AB100" s="698">
        <v>0</v>
      </c>
      <c r="AC100" s="690">
        <v>0</v>
      </c>
      <c r="AD100" s="1015"/>
      <c r="AE100" s="1016"/>
      <c r="AF100" s="1017"/>
    </row>
    <row r="101" spans="1:32" x14ac:dyDescent="0.2">
      <c r="A101" s="11">
        <v>197</v>
      </c>
      <c r="B101" s="683"/>
      <c r="C101" s="684"/>
      <c r="D101" s="684"/>
      <c r="E101" s="1445" t="str">
        <f>'2. CAD NCCF'!E101:L101</f>
        <v>RM insured (RMI)</v>
      </c>
      <c r="F101" s="1446"/>
      <c r="G101" s="1446"/>
      <c r="H101" s="1446"/>
      <c r="I101" s="1446"/>
      <c r="J101" s="1446"/>
      <c r="K101" s="1446"/>
      <c r="L101" s="1447"/>
      <c r="M101" s="399">
        <f>SUM(M102:M103)</f>
        <v>0</v>
      </c>
      <c r="N101" s="402">
        <f t="shared" ref="N101:AC101" si="23">SUBTOTAL(9,N102:N103)</f>
        <v>0</v>
      </c>
      <c r="O101" s="406">
        <f t="shared" si="23"/>
        <v>0</v>
      </c>
      <c r="P101" s="405">
        <f t="shared" si="23"/>
        <v>0</v>
      </c>
      <c r="Q101" s="407">
        <f t="shared" si="23"/>
        <v>0</v>
      </c>
      <c r="R101" s="406">
        <f t="shared" si="23"/>
        <v>0</v>
      </c>
      <c r="S101" s="406">
        <f t="shared" si="23"/>
        <v>0</v>
      </c>
      <c r="T101" s="406">
        <f t="shared" si="23"/>
        <v>0</v>
      </c>
      <c r="U101" s="406">
        <f t="shared" si="23"/>
        <v>0</v>
      </c>
      <c r="V101" s="406">
        <f t="shared" si="23"/>
        <v>0</v>
      </c>
      <c r="W101" s="406">
        <f t="shared" si="23"/>
        <v>0</v>
      </c>
      <c r="X101" s="406">
        <f t="shared" si="23"/>
        <v>0</v>
      </c>
      <c r="Y101" s="406">
        <f t="shared" si="23"/>
        <v>0</v>
      </c>
      <c r="Z101" s="406">
        <f t="shared" si="23"/>
        <v>0</v>
      </c>
      <c r="AA101" s="406">
        <f t="shared" si="23"/>
        <v>0</v>
      </c>
      <c r="AB101" s="416">
        <f t="shared" si="23"/>
        <v>0</v>
      </c>
      <c r="AC101" s="399">
        <f t="shared" si="23"/>
        <v>0</v>
      </c>
      <c r="AD101" s="1015"/>
      <c r="AE101" s="1016"/>
      <c r="AF101" s="1017"/>
    </row>
    <row r="102" spans="1:32" ht="15" customHeight="1" x14ac:dyDescent="0.2">
      <c r="A102" s="11">
        <v>198</v>
      </c>
      <c r="B102" s="683"/>
      <c r="C102" s="684"/>
      <c r="D102" s="684"/>
      <c r="E102" s="684"/>
      <c r="F102" s="1442" t="str">
        <f>'2. CAD NCCF'!F102:L102</f>
        <v xml:space="preserve">RMI (balance at maturity) </v>
      </c>
      <c r="G102" s="1443"/>
      <c r="H102" s="1443"/>
      <c r="I102" s="1443"/>
      <c r="J102" s="1443"/>
      <c r="K102" s="1443"/>
      <c r="L102" s="1444"/>
      <c r="M102" s="690">
        <v>0</v>
      </c>
      <c r="N102" s="691">
        <v>0</v>
      </c>
      <c r="O102" s="692">
        <v>0</v>
      </c>
      <c r="P102" s="692">
        <v>0</v>
      </c>
      <c r="Q102" s="697">
        <v>0</v>
      </c>
      <c r="R102" s="692">
        <v>0</v>
      </c>
      <c r="S102" s="693">
        <v>0</v>
      </c>
      <c r="T102" s="692">
        <v>0</v>
      </c>
      <c r="U102" s="693">
        <v>0</v>
      </c>
      <c r="V102" s="692">
        <v>0</v>
      </c>
      <c r="W102" s="693">
        <v>0</v>
      </c>
      <c r="X102" s="692">
        <v>0</v>
      </c>
      <c r="Y102" s="693">
        <v>0</v>
      </c>
      <c r="Z102" s="692">
        <v>0</v>
      </c>
      <c r="AA102" s="693">
        <v>0</v>
      </c>
      <c r="AB102" s="698">
        <v>0</v>
      </c>
      <c r="AC102" s="690">
        <v>0</v>
      </c>
      <c r="AD102" s="1015"/>
      <c r="AE102" s="1016"/>
      <c r="AF102" s="1017"/>
    </row>
    <row r="103" spans="1:32" ht="15" customHeight="1" x14ac:dyDescent="0.2">
      <c r="A103" s="11">
        <v>199</v>
      </c>
      <c r="B103" s="683"/>
      <c r="C103" s="684"/>
      <c r="D103" s="684"/>
      <c r="E103" s="684"/>
      <c r="F103" s="1442" t="str">
        <f>'2. CAD NCCF'!F103:L103</f>
        <v xml:space="preserve">RMI (payments) </v>
      </c>
      <c r="G103" s="1443"/>
      <c r="H103" s="1443"/>
      <c r="I103" s="1443"/>
      <c r="J103" s="1443"/>
      <c r="K103" s="1443"/>
      <c r="L103" s="1444"/>
      <c r="M103" s="690">
        <v>0</v>
      </c>
      <c r="N103" s="691">
        <v>0</v>
      </c>
      <c r="O103" s="692">
        <v>0</v>
      </c>
      <c r="P103" s="692">
        <v>0</v>
      </c>
      <c r="Q103" s="697">
        <v>0</v>
      </c>
      <c r="R103" s="692">
        <v>0</v>
      </c>
      <c r="S103" s="693">
        <v>0</v>
      </c>
      <c r="T103" s="692">
        <v>0</v>
      </c>
      <c r="U103" s="693">
        <v>0</v>
      </c>
      <c r="V103" s="692">
        <v>0</v>
      </c>
      <c r="W103" s="693">
        <v>0</v>
      </c>
      <c r="X103" s="692">
        <v>0</v>
      </c>
      <c r="Y103" s="693">
        <v>0</v>
      </c>
      <c r="Z103" s="692">
        <v>0</v>
      </c>
      <c r="AA103" s="693">
        <v>0</v>
      </c>
      <c r="AB103" s="698">
        <v>0</v>
      </c>
      <c r="AC103" s="690">
        <v>0</v>
      </c>
      <c r="AD103" s="1015"/>
      <c r="AE103" s="1016"/>
      <c r="AF103" s="1017"/>
    </row>
    <row r="104" spans="1:32" x14ac:dyDescent="0.2">
      <c r="A104" s="11">
        <v>200</v>
      </c>
      <c r="B104" s="683"/>
      <c r="C104" s="684"/>
      <c r="D104" s="684"/>
      <c r="E104" s="1445" t="str">
        <f>'2. CAD NCCF'!E104:L104</f>
        <v>RM not insured (RMNI)</v>
      </c>
      <c r="F104" s="1446"/>
      <c r="G104" s="1446"/>
      <c r="H104" s="1446"/>
      <c r="I104" s="1446"/>
      <c r="J104" s="1446"/>
      <c r="K104" s="1446"/>
      <c r="L104" s="1447"/>
      <c r="M104" s="399">
        <f>SUM(M105:M106)</f>
        <v>0</v>
      </c>
      <c r="N104" s="402">
        <f t="shared" ref="N104:AC104" si="24">SUBTOTAL(9,N105:N106)</f>
        <v>0</v>
      </c>
      <c r="O104" s="406">
        <f t="shared" si="24"/>
        <v>0</v>
      </c>
      <c r="P104" s="405">
        <f t="shared" si="24"/>
        <v>0</v>
      </c>
      <c r="Q104" s="407">
        <f t="shared" si="24"/>
        <v>0</v>
      </c>
      <c r="R104" s="406">
        <f t="shared" si="24"/>
        <v>0</v>
      </c>
      <c r="S104" s="406">
        <f t="shared" si="24"/>
        <v>0</v>
      </c>
      <c r="T104" s="406">
        <f t="shared" si="24"/>
        <v>0</v>
      </c>
      <c r="U104" s="406">
        <f t="shared" si="24"/>
        <v>0</v>
      </c>
      <c r="V104" s="406">
        <f t="shared" si="24"/>
        <v>0</v>
      </c>
      <c r="W104" s="406">
        <f t="shared" si="24"/>
        <v>0</v>
      </c>
      <c r="X104" s="406">
        <f t="shared" si="24"/>
        <v>0</v>
      </c>
      <c r="Y104" s="406">
        <f t="shared" si="24"/>
        <v>0</v>
      </c>
      <c r="Z104" s="406">
        <f t="shared" si="24"/>
        <v>0</v>
      </c>
      <c r="AA104" s="406">
        <f t="shared" si="24"/>
        <v>0</v>
      </c>
      <c r="AB104" s="416">
        <f t="shared" si="24"/>
        <v>0</v>
      </c>
      <c r="AC104" s="399">
        <f t="shared" si="24"/>
        <v>0</v>
      </c>
      <c r="AD104" s="1015"/>
      <c r="AE104" s="1016"/>
      <c r="AF104" s="1017"/>
    </row>
    <row r="105" spans="1:32" ht="15" customHeight="1" x14ac:dyDescent="0.2">
      <c r="A105" s="11">
        <v>201</v>
      </c>
      <c r="B105" s="683"/>
      <c r="C105" s="684"/>
      <c r="D105" s="684"/>
      <c r="E105" s="684"/>
      <c r="F105" s="1442" t="str">
        <f>'2. CAD NCCF'!F105:L105</f>
        <v xml:space="preserve">RMNI (balance of maturity) </v>
      </c>
      <c r="G105" s="1443"/>
      <c r="H105" s="1443"/>
      <c r="I105" s="1443"/>
      <c r="J105" s="1443"/>
      <c r="K105" s="1443"/>
      <c r="L105" s="1444"/>
      <c r="M105" s="690">
        <v>0</v>
      </c>
      <c r="N105" s="691">
        <v>0</v>
      </c>
      <c r="O105" s="692">
        <v>0</v>
      </c>
      <c r="P105" s="692">
        <v>0</v>
      </c>
      <c r="Q105" s="697">
        <v>0</v>
      </c>
      <c r="R105" s="692">
        <v>0</v>
      </c>
      <c r="S105" s="693">
        <v>0</v>
      </c>
      <c r="T105" s="692">
        <v>0</v>
      </c>
      <c r="U105" s="693">
        <v>0</v>
      </c>
      <c r="V105" s="692">
        <v>0</v>
      </c>
      <c r="W105" s="693">
        <v>0</v>
      </c>
      <c r="X105" s="692">
        <v>0</v>
      </c>
      <c r="Y105" s="693">
        <v>0</v>
      </c>
      <c r="Z105" s="692">
        <v>0</v>
      </c>
      <c r="AA105" s="693">
        <v>0</v>
      </c>
      <c r="AB105" s="698">
        <v>0</v>
      </c>
      <c r="AC105" s="690">
        <v>0</v>
      </c>
      <c r="AD105" s="1015"/>
      <c r="AE105" s="1016"/>
      <c r="AF105" s="1017"/>
    </row>
    <row r="106" spans="1:32" ht="15" customHeight="1" x14ac:dyDescent="0.2">
      <c r="A106" s="11">
        <v>202</v>
      </c>
      <c r="B106" s="683"/>
      <c r="C106" s="684"/>
      <c r="D106" s="684"/>
      <c r="E106" s="684"/>
      <c r="F106" s="1442" t="str">
        <f>'2. CAD NCCF'!F106:L106</f>
        <v xml:space="preserve">RMNI (payments) </v>
      </c>
      <c r="G106" s="1443"/>
      <c r="H106" s="1443"/>
      <c r="I106" s="1443"/>
      <c r="J106" s="1443"/>
      <c r="K106" s="1443"/>
      <c r="L106" s="1444"/>
      <c r="M106" s="690">
        <v>0</v>
      </c>
      <c r="N106" s="691">
        <v>0</v>
      </c>
      <c r="O106" s="692">
        <v>0</v>
      </c>
      <c r="P106" s="692">
        <v>0</v>
      </c>
      <c r="Q106" s="697">
        <v>0</v>
      </c>
      <c r="R106" s="692">
        <v>0</v>
      </c>
      <c r="S106" s="693">
        <v>0</v>
      </c>
      <c r="T106" s="692">
        <v>0</v>
      </c>
      <c r="U106" s="693">
        <v>0</v>
      </c>
      <c r="V106" s="692">
        <v>0</v>
      </c>
      <c r="W106" s="693">
        <v>0</v>
      </c>
      <c r="X106" s="692">
        <v>0</v>
      </c>
      <c r="Y106" s="693">
        <v>0</v>
      </c>
      <c r="Z106" s="692">
        <v>0</v>
      </c>
      <c r="AA106" s="693">
        <v>0</v>
      </c>
      <c r="AB106" s="698">
        <v>0</v>
      </c>
      <c r="AC106" s="690">
        <v>0</v>
      </c>
      <c r="AD106" s="1015"/>
      <c r="AE106" s="1016"/>
      <c r="AF106" s="1017"/>
    </row>
    <row r="107" spans="1:32" x14ac:dyDescent="0.2">
      <c r="A107" s="11">
        <v>203</v>
      </c>
      <c r="B107" s="683"/>
      <c r="C107" s="684"/>
      <c r="D107" s="1472" t="str">
        <f>'2. CAD NCCF'!D107:AF107</f>
        <v>Commercial mortgages (CM)</v>
      </c>
      <c r="E107" s="1473"/>
      <c r="F107" s="1473"/>
      <c r="G107" s="1473"/>
      <c r="H107" s="1473"/>
      <c r="I107" s="1473"/>
      <c r="J107" s="1473"/>
      <c r="K107" s="1473"/>
      <c r="L107" s="1473"/>
      <c r="M107" s="1473"/>
      <c r="N107" s="1473"/>
      <c r="O107" s="1473"/>
      <c r="P107" s="1473"/>
      <c r="Q107" s="1473"/>
      <c r="R107" s="1473"/>
      <c r="S107" s="1473"/>
      <c r="T107" s="1473"/>
      <c r="U107" s="1473"/>
      <c r="V107" s="1473"/>
      <c r="W107" s="1473"/>
      <c r="X107" s="1473"/>
      <c r="Y107" s="1473"/>
      <c r="Z107" s="1473"/>
      <c r="AA107" s="1473"/>
      <c r="AB107" s="1473"/>
      <c r="AC107" s="1473"/>
      <c r="AD107" s="1473"/>
      <c r="AE107" s="1473"/>
      <c r="AF107" s="1474"/>
    </row>
    <row r="108" spans="1:32" x14ac:dyDescent="0.2">
      <c r="A108" s="11">
        <v>204</v>
      </c>
      <c r="B108" s="683"/>
      <c r="C108" s="684"/>
      <c r="D108" s="684"/>
      <c r="E108" s="1515" t="str">
        <f>'2. CAD NCCF'!E108:L108</f>
        <v>Securitised commercial mortgages (SCM)</v>
      </c>
      <c r="F108" s="1516"/>
      <c r="G108" s="1516"/>
      <c r="H108" s="1516"/>
      <c r="I108" s="1516"/>
      <c r="J108" s="1516"/>
      <c r="K108" s="1516"/>
      <c r="L108" s="1517"/>
      <c r="M108" s="399">
        <f>SUM(M109:M112)</f>
        <v>0</v>
      </c>
      <c r="N108" s="402">
        <f t="shared" ref="N108:AC108" si="25">SUBTOTAL(9,N109:N112)</f>
        <v>0</v>
      </c>
      <c r="O108" s="406">
        <f t="shared" si="25"/>
        <v>0</v>
      </c>
      <c r="P108" s="405">
        <f t="shared" si="25"/>
        <v>0</v>
      </c>
      <c r="Q108" s="407">
        <f t="shared" si="25"/>
        <v>0</v>
      </c>
      <c r="R108" s="406">
        <f t="shared" si="25"/>
        <v>0</v>
      </c>
      <c r="S108" s="406">
        <f t="shared" si="25"/>
        <v>0</v>
      </c>
      <c r="T108" s="406">
        <f t="shared" si="25"/>
        <v>0</v>
      </c>
      <c r="U108" s="406">
        <f t="shared" si="25"/>
        <v>0</v>
      </c>
      <c r="V108" s="406">
        <f t="shared" si="25"/>
        <v>0</v>
      </c>
      <c r="W108" s="406">
        <f t="shared" si="25"/>
        <v>0</v>
      </c>
      <c r="X108" s="406">
        <f t="shared" si="25"/>
        <v>0</v>
      </c>
      <c r="Y108" s="406">
        <f t="shared" si="25"/>
        <v>0</v>
      </c>
      <c r="Z108" s="406">
        <f t="shared" si="25"/>
        <v>0</v>
      </c>
      <c r="AA108" s="406">
        <f t="shared" si="25"/>
        <v>0</v>
      </c>
      <c r="AB108" s="416">
        <f t="shared" si="25"/>
        <v>0</v>
      </c>
      <c r="AC108" s="399">
        <f t="shared" si="25"/>
        <v>0</v>
      </c>
      <c r="AD108" s="1015"/>
      <c r="AE108" s="1016"/>
      <c r="AF108" s="1017"/>
    </row>
    <row r="109" spans="1:32" ht="15" customHeight="1" x14ac:dyDescent="0.2">
      <c r="A109" s="11">
        <v>205</v>
      </c>
      <c r="B109" s="683"/>
      <c r="C109" s="684"/>
      <c r="D109" s="684"/>
      <c r="E109" s="684"/>
      <c r="F109" s="1442" t="str">
        <f>'2. CAD NCCF'!F109:L109</f>
        <v>EULA securitised CM (balance at maturity)</v>
      </c>
      <c r="G109" s="1443"/>
      <c r="H109" s="1443"/>
      <c r="I109" s="1443"/>
      <c r="J109" s="1443"/>
      <c r="K109" s="1443"/>
      <c r="L109" s="1444"/>
      <c r="M109" s="690">
        <v>0</v>
      </c>
      <c r="N109" s="691">
        <v>0</v>
      </c>
      <c r="O109" s="692">
        <v>0</v>
      </c>
      <c r="P109" s="692">
        <v>0</v>
      </c>
      <c r="Q109" s="697">
        <v>0</v>
      </c>
      <c r="R109" s="692">
        <v>0</v>
      </c>
      <c r="S109" s="693">
        <v>0</v>
      </c>
      <c r="T109" s="692">
        <v>0</v>
      </c>
      <c r="U109" s="693">
        <v>0</v>
      </c>
      <c r="V109" s="692">
        <v>0</v>
      </c>
      <c r="W109" s="693">
        <v>0</v>
      </c>
      <c r="X109" s="692">
        <v>0</v>
      </c>
      <c r="Y109" s="693">
        <v>0</v>
      </c>
      <c r="Z109" s="692">
        <v>0</v>
      </c>
      <c r="AA109" s="693">
        <v>0</v>
      </c>
      <c r="AB109" s="698">
        <v>0</v>
      </c>
      <c r="AC109" s="690">
        <v>0</v>
      </c>
      <c r="AD109" s="1015"/>
      <c r="AE109" s="1016"/>
      <c r="AF109" s="1017"/>
    </row>
    <row r="110" spans="1:32" ht="15" customHeight="1" x14ac:dyDescent="0.2">
      <c r="A110" s="11">
        <v>206</v>
      </c>
      <c r="B110" s="683"/>
      <c r="C110" s="684"/>
      <c r="D110" s="684"/>
      <c r="E110" s="684"/>
      <c r="F110" s="1442" t="str">
        <f>'2. CAD NCCF'!F110:L110</f>
        <v>EULA securitised CM (payments)</v>
      </c>
      <c r="G110" s="1443"/>
      <c r="H110" s="1443"/>
      <c r="I110" s="1443"/>
      <c r="J110" s="1443"/>
      <c r="K110" s="1443"/>
      <c r="L110" s="1444"/>
      <c r="M110" s="690">
        <v>0</v>
      </c>
      <c r="N110" s="691">
        <v>0</v>
      </c>
      <c r="O110" s="692">
        <v>0</v>
      </c>
      <c r="P110" s="692">
        <v>0</v>
      </c>
      <c r="Q110" s="697">
        <v>0</v>
      </c>
      <c r="R110" s="692">
        <v>0</v>
      </c>
      <c r="S110" s="693">
        <v>0</v>
      </c>
      <c r="T110" s="692">
        <v>0</v>
      </c>
      <c r="U110" s="693">
        <v>0</v>
      </c>
      <c r="V110" s="692">
        <v>0</v>
      </c>
      <c r="W110" s="693">
        <v>0</v>
      </c>
      <c r="X110" s="692">
        <v>0</v>
      </c>
      <c r="Y110" s="693">
        <v>0</v>
      </c>
      <c r="Z110" s="692">
        <v>0</v>
      </c>
      <c r="AA110" s="693">
        <v>0</v>
      </c>
      <c r="AB110" s="698">
        <v>0</v>
      </c>
      <c r="AC110" s="690">
        <v>0</v>
      </c>
      <c r="AD110" s="1015"/>
      <c r="AE110" s="1016"/>
      <c r="AF110" s="1017"/>
    </row>
    <row r="111" spans="1:32" ht="15" customHeight="1" x14ac:dyDescent="0.2">
      <c r="A111" s="11">
        <v>207</v>
      </c>
      <c r="B111" s="683"/>
      <c r="C111" s="684"/>
      <c r="D111" s="684"/>
      <c r="E111" s="684"/>
      <c r="F111" s="1442" t="str">
        <f>'2. CAD NCCF'!F111:L111</f>
        <v>Encumbered securitised CM (balance at maturity)</v>
      </c>
      <c r="G111" s="1443"/>
      <c r="H111" s="1443"/>
      <c r="I111" s="1443"/>
      <c r="J111" s="1443"/>
      <c r="K111" s="1443"/>
      <c r="L111" s="1444"/>
      <c r="M111" s="690">
        <v>0</v>
      </c>
      <c r="N111" s="691">
        <v>0</v>
      </c>
      <c r="O111" s="692">
        <v>0</v>
      </c>
      <c r="P111" s="692">
        <v>0</v>
      </c>
      <c r="Q111" s="697">
        <v>0</v>
      </c>
      <c r="R111" s="692">
        <v>0</v>
      </c>
      <c r="S111" s="693">
        <v>0</v>
      </c>
      <c r="T111" s="692">
        <v>0</v>
      </c>
      <c r="U111" s="693">
        <v>0</v>
      </c>
      <c r="V111" s="692">
        <v>0</v>
      </c>
      <c r="W111" s="693">
        <v>0</v>
      </c>
      <c r="X111" s="692">
        <v>0</v>
      </c>
      <c r="Y111" s="693">
        <v>0</v>
      </c>
      <c r="Z111" s="692">
        <v>0</v>
      </c>
      <c r="AA111" s="693">
        <v>0</v>
      </c>
      <c r="AB111" s="698">
        <v>0</v>
      </c>
      <c r="AC111" s="690">
        <v>0</v>
      </c>
      <c r="AD111" s="1015"/>
      <c r="AE111" s="1016"/>
      <c r="AF111" s="1017"/>
    </row>
    <row r="112" spans="1:32" ht="15" customHeight="1" x14ac:dyDescent="0.2">
      <c r="A112" s="11">
        <v>208</v>
      </c>
      <c r="B112" s="683"/>
      <c r="C112" s="684"/>
      <c r="D112" s="684"/>
      <c r="E112" s="684"/>
      <c r="F112" s="1442" t="str">
        <f>'2. CAD NCCF'!F112:L112</f>
        <v>Encumbered securitised CM (payments)</v>
      </c>
      <c r="G112" s="1443"/>
      <c r="H112" s="1443"/>
      <c r="I112" s="1443"/>
      <c r="J112" s="1443"/>
      <c r="K112" s="1443"/>
      <c r="L112" s="1444"/>
      <c r="M112" s="690">
        <v>0</v>
      </c>
      <c r="N112" s="691">
        <v>0</v>
      </c>
      <c r="O112" s="692">
        <v>0</v>
      </c>
      <c r="P112" s="692">
        <v>0</v>
      </c>
      <c r="Q112" s="697">
        <v>0</v>
      </c>
      <c r="R112" s="692">
        <v>0</v>
      </c>
      <c r="S112" s="693">
        <v>0</v>
      </c>
      <c r="T112" s="692">
        <v>0</v>
      </c>
      <c r="U112" s="693">
        <v>0</v>
      </c>
      <c r="V112" s="692">
        <v>0</v>
      </c>
      <c r="W112" s="693">
        <v>0</v>
      </c>
      <c r="X112" s="692">
        <v>0</v>
      </c>
      <c r="Y112" s="693">
        <v>0</v>
      </c>
      <c r="Z112" s="692">
        <v>0</v>
      </c>
      <c r="AA112" s="693">
        <v>0</v>
      </c>
      <c r="AB112" s="698">
        <v>0</v>
      </c>
      <c r="AC112" s="690">
        <v>0</v>
      </c>
      <c r="AD112" s="1015"/>
      <c r="AE112" s="1016"/>
      <c r="AF112" s="1017"/>
    </row>
    <row r="113" spans="1:32" x14ac:dyDescent="0.2">
      <c r="A113" s="11">
        <v>209</v>
      </c>
      <c r="B113" s="683"/>
      <c r="C113" s="684"/>
      <c r="D113" s="684"/>
      <c r="E113" s="1445" t="str">
        <f>'2. CAD NCCF'!E113:L113</f>
        <v>CM insured (CMI)</v>
      </c>
      <c r="F113" s="1446"/>
      <c r="G113" s="1446"/>
      <c r="H113" s="1446"/>
      <c r="I113" s="1446"/>
      <c r="J113" s="1446"/>
      <c r="K113" s="1446"/>
      <c r="L113" s="1447"/>
      <c r="M113" s="399">
        <f>SUM(M114:M115)</f>
        <v>0</v>
      </c>
      <c r="N113" s="402">
        <f t="shared" ref="N113:AC113" si="26">SUBTOTAL(9,N114:N115)</f>
        <v>0</v>
      </c>
      <c r="O113" s="406">
        <f t="shared" si="26"/>
        <v>0</v>
      </c>
      <c r="P113" s="405">
        <f t="shared" si="26"/>
        <v>0</v>
      </c>
      <c r="Q113" s="407">
        <f t="shared" si="26"/>
        <v>0</v>
      </c>
      <c r="R113" s="406">
        <f t="shared" si="26"/>
        <v>0</v>
      </c>
      <c r="S113" s="406">
        <f t="shared" si="26"/>
        <v>0</v>
      </c>
      <c r="T113" s="406">
        <f t="shared" si="26"/>
        <v>0</v>
      </c>
      <c r="U113" s="406">
        <f t="shared" si="26"/>
        <v>0</v>
      </c>
      <c r="V113" s="406">
        <f t="shared" si="26"/>
        <v>0</v>
      </c>
      <c r="W113" s="406">
        <f t="shared" si="26"/>
        <v>0</v>
      </c>
      <c r="X113" s="406">
        <f t="shared" si="26"/>
        <v>0</v>
      </c>
      <c r="Y113" s="406">
        <f t="shared" si="26"/>
        <v>0</v>
      </c>
      <c r="Z113" s="406">
        <f t="shared" si="26"/>
        <v>0</v>
      </c>
      <c r="AA113" s="406">
        <f t="shared" si="26"/>
        <v>0</v>
      </c>
      <c r="AB113" s="416">
        <f t="shared" si="26"/>
        <v>0</v>
      </c>
      <c r="AC113" s="399">
        <f t="shared" si="26"/>
        <v>0</v>
      </c>
      <c r="AD113" s="1015"/>
      <c r="AE113" s="1016"/>
      <c r="AF113" s="1017"/>
    </row>
    <row r="114" spans="1:32" ht="15" customHeight="1" x14ac:dyDescent="0.2">
      <c r="A114" s="11">
        <v>210</v>
      </c>
      <c r="B114" s="683"/>
      <c r="C114" s="684"/>
      <c r="D114" s="684"/>
      <c r="E114" s="684"/>
      <c r="F114" s="1442" t="str">
        <f>'2. CAD NCCF'!F114:L114</f>
        <v xml:space="preserve">CMI (balance at maturity) </v>
      </c>
      <c r="G114" s="1443"/>
      <c r="H114" s="1443"/>
      <c r="I114" s="1443"/>
      <c r="J114" s="1443"/>
      <c r="K114" s="1443"/>
      <c r="L114" s="1444"/>
      <c r="M114" s="690">
        <v>0</v>
      </c>
      <c r="N114" s="691">
        <v>0</v>
      </c>
      <c r="O114" s="692">
        <v>0</v>
      </c>
      <c r="P114" s="692">
        <v>0</v>
      </c>
      <c r="Q114" s="697">
        <v>0</v>
      </c>
      <c r="R114" s="692">
        <v>0</v>
      </c>
      <c r="S114" s="693">
        <v>0</v>
      </c>
      <c r="T114" s="692">
        <v>0</v>
      </c>
      <c r="U114" s="693">
        <v>0</v>
      </c>
      <c r="V114" s="692">
        <v>0</v>
      </c>
      <c r="W114" s="693">
        <v>0</v>
      </c>
      <c r="X114" s="692">
        <v>0</v>
      </c>
      <c r="Y114" s="693">
        <v>0</v>
      </c>
      <c r="Z114" s="692">
        <v>0</v>
      </c>
      <c r="AA114" s="693">
        <v>0</v>
      </c>
      <c r="AB114" s="698">
        <v>0</v>
      </c>
      <c r="AC114" s="690">
        <v>0</v>
      </c>
      <c r="AD114" s="1015"/>
      <c r="AE114" s="1016"/>
      <c r="AF114" s="1017"/>
    </row>
    <row r="115" spans="1:32" ht="15" customHeight="1" x14ac:dyDescent="0.2">
      <c r="A115" s="11">
        <v>211</v>
      </c>
      <c r="B115" s="683"/>
      <c r="C115" s="684"/>
      <c r="D115" s="684"/>
      <c r="E115" s="684"/>
      <c r="F115" s="1442" t="str">
        <f>'2. CAD NCCF'!F115:L115</f>
        <v xml:space="preserve">CMI (payments) </v>
      </c>
      <c r="G115" s="1443"/>
      <c r="H115" s="1443"/>
      <c r="I115" s="1443"/>
      <c r="J115" s="1443"/>
      <c r="K115" s="1443"/>
      <c r="L115" s="1444"/>
      <c r="M115" s="690">
        <v>0</v>
      </c>
      <c r="N115" s="691">
        <v>0</v>
      </c>
      <c r="O115" s="692">
        <v>0</v>
      </c>
      <c r="P115" s="692">
        <v>0</v>
      </c>
      <c r="Q115" s="697">
        <v>0</v>
      </c>
      <c r="R115" s="692">
        <v>0</v>
      </c>
      <c r="S115" s="693">
        <v>0</v>
      </c>
      <c r="T115" s="692">
        <v>0</v>
      </c>
      <c r="U115" s="693">
        <v>0</v>
      </c>
      <c r="V115" s="692">
        <v>0</v>
      </c>
      <c r="W115" s="693">
        <v>0</v>
      </c>
      <c r="X115" s="692">
        <v>0</v>
      </c>
      <c r="Y115" s="693">
        <v>0</v>
      </c>
      <c r="Z115" s="692">
        <v>0</v>
      </c>
      <c r="AA115" s="693">
        <v>0</v>
      </c>
      <c r="AB115" s="698">
        <v>0</v>
      </c>
      <c r="AC115" s="690">
        <v>0</v>
      </c>
      <c r="AD115" s="1015"/>
      <c r="AE115" s="1016"/>
      <c r="AF115" s="1017"/>
    </row>
    <row r="116" spans="1:32" x14ac:dyDescent="0.2">
      <c r="A116" s="11">
        <v>212</v>
      </c>
      <c r="B116" s="683"/>
      <c r="C116" s="684"/>
      <c r="D116" s="684"/>
      <c r="E116" s="1445" t="str">
        <f>'2. CAD NCCF'!E116:L116</f>
        <v>CM not insured (CMNI)</v>
      </c>
      <c r="F116" s="1446"/>
      <c r="G116" s="1446"/>
      <c r="H116" s="1446"/>
      <c r="I116" s="1446"/>
      <c r="J116" s="1446"/>
      <c r="K116" s="1446"/>
      <c r="L116" s="1447"/>
      <c r="M116" s="399">
        <f>SUM(M117:M118)</f>
        <v>0</v>
      </c>
      <c r="N116" s="402">
        <f t="shared" ref="N116:AC116" si="27">SUBTOTAL(9,N117:N118)</f>
        <v>0</v>
      </c>
      <c r="O116" s="406">
        <f t="shared" si="27"/>
        <v>0</v>
      </c>
      <c r="P116" s="405">
        <f t="shared" si="27"/>
        <v>0</v>
      </c>
      <c r="Q116" s="407">
        <f t="shared" si="27"/>
        <v>0</v>
      </c>
      <c r="R116" s="406">
        <f t="shared" si="27"/>
        <v>0</v>
      </c>
      <c r="S116" s="406">
        <f t="shared" si="27"/>
        <v>0</v>
      </c>
      <c r="T116" s="406">
        <f t="shared" si="27"/>
        <v>0</v>
      </c>
      <c r="U116" s="406">
        <f t="shared" si="27"/>
        <v>0</v>
      </c>
      <c r="V116" s="406">
        <f t="shared" si="27"/>
        <v>0</v>
      </c>
      <c r="W116" s="406">
        <f t="shared" si="27"/>
        <v>0</v>
      </c>
      <c r="X116" s="406">
        <f t="shared" si="27"/>
        <v>0</v>
      </c>
      <c r="Y116" s="406">
        <f t="shared" si="27"/>
        <v>0</v>
      </c>
      <c r="Z116" s="406">
        <f t="shared" si="27"/>
        <v>0</v>
      </c>
      <c r="AA116" s="406">
        <f t="shared" si="27"/>
        <v>0</v>
      </c>
      <c r="AB116" s="416">
        <f t="shared" si="27"/>
        <v>0</v>
      </c>
      <c r="AC116" s="399">
        <f t="shared" si="27"/>
        <v>0</v>
      </c>
      <c r="AD116" s="1015"/>
      <c r="AE116" s="1016"/>
      <c r="AF116" s="1017"/>
    </row>
    <row r="117" spans="1:32" ht="15" customHeight="1" x14ac:dyDescent="0.2">
      <c r="A117" s="11">
        <v>213</v>
      </c>
      <c r="B117" s="683"/>
      <c r="C117" s="684"/>
      <c r="D117" s="684"/>
      <c r="E117" s="684"/>
      <c r="F117" s="1442" t="str">
        <f>'2. CAD NCCF'!F117:L117</f>
        <v xml:space="preserve">CMNI (balance at maturity) </v>
      </c>
      <c r="G117" s="1443"/>
      <c r="H117" s="1443"/>
      <c r="I117" s="1443"/>
      <c r="J117" s="1443"/>
      <c r="K117" s="1443"/>
      <c r="L117" s="1444"/>
      <c r="M117" s="690">
        <v>0</v>
      </c>
      <c r="N117" s="691">
        <v>0</v>
      </c>
      <c r="O117" s="692">
        <v>0</v>
      </c>
      <c r="P117" s="692">
        <v>0</v>
      </c>
      <c r="Q117" s="697">
        <v>0</v>
      </c>
      <c r="R117" s="692">
        <v>0</v>
      </c>
      <c r="S117" s="693">
        <v>0</v>
      </c>
      <c r="T117" s="693">
        <v>0</v>
      </c>
      <c r="U117" s="693">
        <v>0</v>
      </c>
      <c r="V117" s="692">
        <v>0</v>
      </c>
      <c r="W117" s="693">
        <v>0</v>
      </c>
      <c r="X117" s="692">
        <v>0</v>
      </c>
      <c r="Y117" s="693">
        <v>0</v>
      </c>
      <c r="Z117" s="692">
        <v>0</v>
      </c>
      <c r="AA117" s="693">
        <v>0</v>
      </c>
      <c r="AB117" s="698">
        <v>0</v>
      </c>
      <c r="AC117" s="690">
        <v>0</v>
      </c>
      <c r="AD117" s="1015"/>
      <c r="AE117" s="1016"/>
      <c r="AF117" s="1017"/>
    </row>
    <row r="118" spans="1:32" ht="15" customHeight="1" x14ac:dyDescent="0.2">
      <c r="A118" s="11">
        <v>214</v>
      </c>
      <c r="B118" s="683"/>
      <c r="C118" s="684"/>
      <c r="D118" s="684"/>
      <c r="E118" s="684"/>
      <c r="F118" s="1442" t="str">
        <f>'2. CAD NCCF'!F118:L118</f>
        <v xml:space="preserve">CMNI (payments) </v>
      </c>
      <c r="G118" s="1443"/>
      <c r="H118" s="1443"/>
      <c r="I118" s="1443"/>
      <c r="J118" s="1443"/>
      <c r="K118" s="1443"/>
      <c r="L118" s="1444"/>
      <c r="M118" s="690">
        <v>0</v>
      </c>
      <c r="N118" s="691">
        <v>0</v>
      </c>
      <c r="O118" s="692">
        <v>0</v>
      </c>
      <c r="P118" s="692">
        <v>0</v>
      </c>
      <c r="Q118" s="697">
        <v>0</v>
      </c>
      <c r="R118" s="692">
        <v>0</v>
      </c>
      <c r="S118" s="693">
        <v>0</v>
      </c>
      <c r="T118" s="692">
        <v>0</v>
      </c>
      <c r="U118" s="693">
        <v>0</v>
      </c>
      <c r="V118" s="692">
        <v>0</v>
      </c>
      <c r="W118" s="693">
        <v>0</v>
      </c>
      <c r="X118" s="692">
        <v>0</v>
      </c>
      <c r="Y118" s="693">
        <v>0</v>
      </c>
      <c r="Z118" s="692">
        <v>0</v>
      </c>
      <c r="AA118" s="693">
        <v>0</v>
      </c>
      <c r="AB118" s="698">
        <v>0</v>
      </c>
      <c r="AC118" s="690">
        <v>0</v>
      </c>
      <c r="AD118" s="1015"/>
      <c r="AE118" s="1016"/>
      <c r="AF118" s="1017"/>
    </row>
    <row r="119" spans="1:32" x14ac:dyDescent="0.2">
      <c r="A119" s="11">
        <v>215</v>
      </c>
      <c r="B119" s="683"/>
      <c r="C119" s="684"/>
      <c r="D119" s="1472" t="str">
        <f>'2. CAD NCCF'!D119:L119</f>
        <v>Personal loans (PL)</v>
      </c>
      <c r="E119" s="1473"/>
      <c r="F119" s="1473"/>
      <c r="G119" s="1473"/>
      <c r="H119" s="1473"/>
      <c r="I119" s="1473"/>
      <c r="J119" s="1473"/>
      <c r="K119" s="1473"/>
      <c r="L119" s="1474"/>
      <c r="M119" s="399">
        <f>SUM(M120:M122)</f>
        <v>0</v>
      </c>
      <c r="N119" s="402">
        <f>SUBTOTAL(9,N120:N121)</f>
        <v>0</v>
      </c>
      <c r="O119" s="406">
        <f t="shared" ref="O119:AC119" si="28">SUBTOTAL(9,O120:O121)</f>
        <v>0</v>
      </c>
      <c r="P119" s="405">
        <f t="shared" si="28"/>
        <v>0</v>
      </c>
      <c r="Q119" s="407">
        <f t="shared" si="28"/>
        <v>0</v>
      </c>
      <c r="R119" s="406">
        <f t="shared" si="28"/>
        <v>0</v>
      </c>
      <c r="S119" s="406">
        <f t="shared" si="28"/>
        <v>0</v>
      </c>
      <c r="T119" s="406">
        <f t="shared" si="28"/>
        <v>0</v>
      </c>
      <c r="U119" s="406">
        <f t="shared" si="28"/>
        <v>0</v>
      </c>
      <c r="V119" s="406">
        <f t="shared" si="28"/>
        <v>0</v>
      </c>
      <c r="W119" s="406">
        <f t="shared" si="28"/>
        <v>0</v>
      </c>
      <c r="X119" s="406">
        <f t="shared" si="28"/>
        <v>0</v>
      </c>
      <c r="Y119" s="406">
        <f t="shared" si="28"/>
        <v>0</v>
      </c>
      <c r="Z119" s="406">
        <f t="shared" si="28"/>
        <v>0</v>
      </c>
      <c r="AA119" s="406">
        <f t="shared" si="28"/>
        <v>0</v>
      </c>
      <c r="AB119" s="416">
        <f t="shared" si="28"/>
        <v>0</v>
      </c>
      <c r="AC119" s="399">
        <f t="shared" si="28"/>
        <v>0</v>
      </c>
      <c r="AD119" s="1015"/>
      <c r="AE119" s="1016"/>
      <c r="AF119" s="1017"/>
    </row>
    <row r="120" spans="1:32" ht="15" customHeight="1" x14ac:dyDescent="0.2">
      <c r="A120" s="11">
        <v>216</v>
      </c>
      <c r="B120" s="683"/>
      <c r="C120" s="684"/>
      <c r="D120" s="684"/>
      <c r="E120" s="684"/>
      <c r="F120" s="1442" t="str">
        <f>'2. CAD NCCF'!F120:L120</f>
        <v xml:space="preserve">PL - fixed maturity </v>
      </c>
      <c r="G120" s="1443"/>
      <c r="H120" s="1443"/>
      <c r="I120" s="1443"/>
      <c r="J120" s="1443"/>
      <c r="K120" s="1443"/>
      <c r="L120" s="1444"/>
      <c r="M120" s="690">
        <v>0</v>
      </c>
      <c r="N120" s="691">
        <v>0</v>
      </c>
      <c r="O120" s="692">
        <v>0</v>
      </c>
      <c r="P120" s="692">
        <v>0</v>
      </c>
      <c r="Q120" s="697">
        <v>0</v>
      </c>
      <c r="R120" s="692">
        <v>0</v>
      </c>
      <c r="S120" s="693">
        <v>0</v>
      </c>
      <c r="T120" s="692">
        <v>0</v>
      </c>
      <c r="U120" s="693">
        <v>0</v>
      </c>
      <c r="V120" s="692">
        <v>0</v>
      </c>
      <c r="W120" s="693">
        <v>0</v>
      </c>
      <c r="X120" s="692">
        <v>0</v>
      </c>
      <c r="Y120" s="693">
        <v>0</v>
      </c>
      <c r="Z120" s="692">
        <v>0</v>
      </c>
      <c r="AA120" s="693">
        <v>0</v>
      </c>
      <c r="AB120" s="698">
        <v>0</v>
      </c>
      <c r="AC120" s="690">
        <v>0</v>
      </c>
      <c r="AD120" s="1015"/>
      <c r="AE120" s="1016"/>
      <c r="AF120" s="1017"/>
    </row>
    <row r="121" spans="1:32" ht="15" customHeight="1" x14ac:dyDescent="0.2">
      <c r="A121" s="11">
        <v>217</v>
      </c>
      <c r="B121" s="683"/>
      <c r="C121" s="684"/>
      <c r="D121" s="684"/>
      <c r="E121" s="684"/>
      <c r="F121" s="1442" t="str">
        <f>'2. CAD NCCF'!F121:L121</f>
        <v xml:space="preserve">PL - open maturity with minimum payment </v>
      </c>
      <c r="G121" s="1443"/>
      <c r="H121" s="1443"/>
      <c r="I121" s="1443"/>
      <c r="J121" s="1443"/>
      <c r="K121" s="1443"/>
      <c r="L121" s="1444"/>
      <c r="M121" s="690">
        <v>0</v>
      </c>
      <c r="N121" s="691">
        <v>0</v>
      </c>
      <c r="O121" s="692">
        <v>0</v>
      </c>
      <c r="P121" s="692">
        <v>0</v>
      </c>
      <c r="Q121" s="697">
        <v>0</v>
      </c>
      <c r="R121" s="692">
        <v>0</v>
      </c>
      <c r="S121" s="693">
        <v>0</v>
      </c>
      <c r="T121" s="692">
        <v>0</v>
      </c>
      <c r="U121" s="693">
        <v>0</v>
      </c>
      <c r="V121" s="692">
        <v>0</v>
      </c>
      <c r="W121" s="693">
        <v>0</v>
      </c>
      <c r="X121" s="692">
        <v>0</v>
      </c>
      <c r="Y121" s="693">
        <v>0</v>
      </c>
      <c r="Z121" s="692">
        <v>0</v>
      </c>
      <c r="AA121" s="693">
        <v>0</v>
      </c>
      <c r="AB121" s="698">
        <v>0</v>
      </c>
      <c r="AC121" s="690">
        <v>0</v>
      </c>
      <c r="AD121" s="1015"/>
      <c r="AE121" s="1016"/>
      <c r="AF121" s="1017"/>
    </row>
    <row r="122" spans="1:32" ht="15" customHeight="1" x14ac:dyDescent="0.2">
      <c r="A122" s="11">
        <v>218</v>
      </c>
      <c r="B122" s="683"/>
      <c r="C122" s="684"/>
      <c r="D122" s="684"/>
      <c r="E122" s="684"/>
      <c r="F122" s="1442" t="str">
        <f>'2. CAD NCCF'!F122:L122</f>
        <v xml:space="preserve">PL - open maturity with no minimum payment </v>
      </c>
      <c r="G122" s="1443"/>
      <c r="H122" s="1443"/>
      <c r="I122" s="1443"/>
      <c r="J122" s="1443"/>
      <c r="K122" s="1443"/>
      <c r="L122" s="1444"/>
      <c r="M122" s="690">
        <v>0</v>
      </c>
      <c r="N122" s="1082"/>
      <c r="O122" s="1256"/>
      <c r="P122" s="1256"/>
      <c r="Q122" s="1256"/>
      <c r="R122" s="1256"/>
      <c r="S122" s="1256"/>
      <c r="T122" s="1256"/>
      <c r="U122" s="1256"/>
      <c r="V122" s="1256"/>
      <c r="W122" s="1256"/>
      <c r="X122" s="1256"/>
      <c r="Y122" s="1256"/>
      <c r="Z122" s="1256"/>
      <c r="AA122" s="1256"/>
      <c r="AB122" s="1256"/>
      <c r="AC122" s="1256"/>
      <c r="AD122" s="1036"/>
      <c r="AE122" s="1016"/>
      <c r="AF122" s="1017"/>
    </row>
    <row r="123" spans="1:32" x14ac:dyDescent="0.2">
      <c r="A123" s="11">
        <v>219</v>
      </c>
      <c r="B123" s="683"/>
      <c r="C123" s="684"/>
      <c r="D123" s="1472" t="str">
        <f>'2. CAD NCCF'!D123:L123</f>
        <v>Business and government loans (BGL)</v>
      </c>
      <c r="E123" s="1473"/>
      <c r="F123" s="1473"/>
      <c r="G123" s="1473"/>
      <c r="H123" s="1473"/>
      <c r="I123" s="1473"/>
      <c r="J123" s="1473"/>
      <c r="K123" s="1473"/>
      <c r="L123" s="1474"/>
      <c r="M123" s="399">
        <f>SUM(M124:M126)</f>
        <v>0</v>
      </c>
      <c r="N123" s="402">
        <f>SUBTOTAL(9,N124:N125)</f>
        <v>0</v>
      </c>
      <c r="O123" s="406">
        <f t="shared" ref="O123:AC123" si="29">SUBTOTAL(9,O124:O125)</f>
        <v>0</v>
      </c>
      <c r="P123" s="405">
        <f t="shared" si="29"/>
        <v>0</v>
      </c>
      <c r="Q123" s="407">
        <f t="shared" si="29"/>
        <v>0</v>
      </c>
      <c r="R123" s="406">
        <f t="shared" si="29"/>
        <v>0</v>
      </c>
      <c r="S123" s="406">
        <f t="shared" si="29"/>
        <v>0</v>
      </c>
      <c r="T123" s="406">
        <f t="shared" si="29"/>
        <v>0</v>
      </c>
      <c r="U123" s="406">
        <f t="shared" si="29"/>
        <v>0</v>
      </c>
      <c r="V123" s="406">
        <f t="shared" si="29"/>
        <v>0</v>
      </c>
      <c r="W123" s="406">
        <f t="shared" si="29"/>
        <v>0</v>
      </c>
      <c r="X123" s="406">
        <f t="shared" si="29"/>
        <v>0</v>
      </c>
      <c r="Y123" s="406">
        <f t="shared" si="29"/>
        <v>0</v>
      </c>
      <c r="Z123" s="406">
        <f t="shared" si="29"/>
        <v>0</v>
      </c>
      <c r="AA123" s="406">
        <f t="shared" si="29"/>
        <v>0</v>
      </c>
      <c r="AB123" s="416">
        <f t="shared" si="29"/>
        <v>0</v>
      </c>
      <c r="AC123" s="404">
        <f t="shared" si="29"/>
        <v>0</v>
      </c>
      <c r="AD123" s="1036"/>
      <c r="AE123" s="1016"/>
      <c r="AF123" s="1017"/>
    </row>
    <row r="124" spans="1:32" ht="15" customHeight="1" x14ac:dyDescent="0.2">
      <c r="A124" s="11">
        <v>220</v>
      </c>
      <c r="B124" s="683"/>
      <c r="C124" s="684"/>
      <c r="D124" s="684"/>
      <c r="E124" s="684"/>
      <c r="F124" s="1442" t="str">
        <f>'2. CAD NCCF'!F124:L124</f>
        <v xml:space="preserve">BGL - fixed maturity  </v>
      </c>
      <c r="G124" s="1443"/>
      <c r="H124" s="1443"/>
      <c r="I124" s="1443"/>
      <c r="J124" s="1443"/>
      <c r="K124" s="1443"/>
      <c r="L124" s="1444"/>
      <c r="M124" s="690">
        <v>0</v>
      </c>
      <c r="N124" s="691">
        <v>0</v>
      </c>
      <c r="O124" s="692">
        <v>0</v>
      </c>
      <c r="P124" s="692">
        <v>0</v>
      </c>
      <c r="Q124" s="697">
        <v>0</v>
      </c>
      <c r="R124" s="692">
        <v>0</v>
      </c>
      <c r="S124" s="693">
        <v>0</v>
      </c>
      <c r="T124" s="692">
        <v>0</v>
      </c>
      <c r="U124" s="693">
        <v>0</v>
      </c>
      <c r="V124" s="692">
        <v>0</v>
      </c>
      <c r="W124" s="693">
        <v>0</v>
      </c>
      <c r="X124" s="692">
        <v>0</v>
      </c>
      <c r="Y124" s="693">
        <v>0</v>
      </c>
      <c r="Z124" s="692">
        <v>0</v>
      </c>
      <c r="AA124" s="693">
        <v>0</v>
      </c>
      <c r="AB124" s="698">
        <v>0</v>
      </c>
      <c r="AC124" s="696">
        <v>0</v>
      </c>
      <c r="AD124" s="1036"/>
      <c r="AE124" s="1016"/>
      <c r="AF124" s="1017"/>
    </row>
    <row r="125" spans="1:32" ht="15" customHeight="1" x14ac:dyDescent="0.2">
      <c r="A125" s="11">
        <v>221</v>
      </c>
      <c r="B125" s="683"/>
      <c r="C125" s="684"/>
      <c r="D125" s="684"/>
      <c r="E125" s="684"/>
      <c r="F125" s="1442" t="str">
        <f>'2. CAD NCCF'!F125:L125</f>
        <v xml:space="preserve">BGL - open maturity with minimum payment  </v>
      </c>
      <c r="G125" s="1443"/>
      <c r="H125" s="1443"/>
      <c r="I125" s="1443"/>
      <c r="J125" s="1443"/>
      <c r="K125" s="1443"/>
      <c r="L125" s="1444"/>
      <c r="M125" s="690">
        <v>0</v>
      </c>
      <c r="N125" s="691">
        <v>0</v>
      </c>
      <c r="O125" s="692">
        <v>0</v>
      </c>
      <c r="P125" s="692">
        <v>0</v>
      </c>
      <c r="Q125" s="697">
        <v>0</v>
      </c>
      <c r="R125" s="692">
        <v>0</v>
      </c>
      <c r="S125" s="693">
        <v>0</v>
      </c>
      <c r="T125" s="692">
        <v>0</v>
      </c>
      <c r="U125" s="693">
        <v>0</v>
      </c>
      <c r="V125" s="692">
        <v>0</v>
      </c>
      <c r="W125" s="693">
        <v>0</v>
      </c>
      <c r="X125" s="692">
        <v>0</v>
      </c>
      <c r="Y125" s="693">
        <v>0</v>
      </c>
      <c r="Z125" s="692">
        <v>0</v>
      </c>
      <c r="AA125" s="693">
        <v>0</v>
      </c>
      <c r="AB125" s="698">
        <v>0</v>
      </c>
      <c r="AC125" s="696">
        <v>0</v>
      </c>
      <c r="AD125" s="1036"/>
      <c r="AE125" s="1016"/>
      <c r="AF125" s="1017"/>
    </row>
    <row r="126" spans="1:32" ht="15" customHeight="1" x14ac:dyDescent="0.2">
      <c r="A126" s="11">
        <v>222</v>
      </c>
      <c r="B126" s="683"/>
      <c r="C126" s="684"/>
      <c r="D126" s="684"/>
      <c r="E126" s="684"/>
      <c r="F126" s="1442" t="str">
        <f>'2. CAD NCCF'!F126:L126</f>
        <v xml:space="preserve">BGL - open maturity with no minimum payment </v>
      </c>
      <c r="G126" s="1443"/>
      <c r="H126" s="1443"/>
      <c r="I126" s="1443"/>
      <c r="J126" s="1443"/>
      <c r="K126" s="1443"/>
      <c r="L126" s="1444"/>
      <c r="M126" s="690">
        <v>0</v>
      </c>
      <c r="N126" s="1082"/>
      <c r="O126" s="1256"/>
      <c r="P126" s="1256"/>
      <c r="Q126" s="1256"/>
      <c r="R126" s="1256"/>
      <c r="S126" s="1256"/>
      <c r="T126" s="1256"/>
      <c r="U126" s="1256"/>
      <c r="V126" s="1256"/>
      <c r="W126" s="1256"/>
      <c r="X126" s="1256"/>
      <c r="Y126" s="1256"/>
      <c r="Z126" s="1256"/>
      <c r="AA126" s="1256"/>
      <c r="AB126" s="1256"/>
      <c r="AC126" s="1256"/>
      <c r="AD126" s="1036"/>
      <c r="AE126" s="1016"/>
      <c r="AF126" s="1017"/>
    </row>
    <row r="127" spans="1:32" x14ac:dyDescent="0.2">
      <c r="A127" s="11">
        <v>223</v>
      </c>
      <c r="B127" s="683"/>
      <c r="C127" s="684"/>
      <c r="D127" s="1472" t="str">
        <f>'2. CAD NCCF'!D127:L127</f>
        <v>Call loans (CL)</v>
      </c>
      <c r="E127" s="1473"/>
      <c r="F127" s="1473"/>
      <c r="G127" s="1473"/>
      <c r="H127" s="1473"/>
      <c r="I127" s="1473"/>
      <c r="J127" s="1473"/>
      <c r="K127" s="1473"/>
      <c r="L127" s="1474"/>
      <c r="M127" s="399">
        <f>SUM(M128:M129)</f>
        <v>0</v>
      </c>
      <c r="N127" s="402">
        <f>SUBTOTAL(9,N128)</f>
        <v>0</v>
      </c>
      <c r="O127" s="406">
        <f t="shared" ref="O127:AC127" si="30">SUBTOTAL(9,O128)</f>
        <v>0</v>
      </c>
      <c r="P127" s="405">
        <f t="shared" si="30"/>
        <v>0</v>
      </c>
      <c r="Q127" s="403">
        <f t="shared" si="30"/>
        <v>0</v>
      </c>
      <c r="R127" s="406">
        <f t="shared" si="30"/>
        <v>0</v>
      </c>
      <c r="S127" s="406">
        <f t="shared" si="30"/>
        <v>0</v>
      </c>
      <c r="T127" s="406">
        <f t="shared" si="30"/>
        <v>0</v>
      </c>
      <c r="U127" s="406">
        <f t="shared" si="30"/>
        <v>0</v>
      </c>
      <c r="V127" s="406">
        <f t="shared" si="30"/>
        <v>0</v>
      </c>
      <c r="W127" s="406">
        <f t="shared" si="30"/>
        <v>0</v>
      </c>
      <c r="X127" s="406">
        <f t="shared" si="30"/>
        <v>0</v>
      </c>
      <c r="Y127" s="406">
        <f t="shared" si="30"/>
        <v>0</v>
      </c>
      <c r="Z127" s="406">
        <f t="shared" si="30"/>
        <v>0</v>
      </c>
      <c r="AA127" s="406">
        <f t="shared" si="30"/>
        <v>0</v>
      </c>
      <c r="AB127" s="416">
        <f t="shared" si="30"/>
        <v>0</v>
      </c>
      <c r="AC127" s="404">
        <f t="shared" si="30"/>
        <v>0</v>
      </c>
      <c r="AD127" s="1036"/>
      <c r="AE127" s="1016"/>
      <c r="AF127" s="1017"/>
    </row>
    <row r="128" spans="1:32" ht="15" customHeight="1" x14ac:dyDescent="0.2">
      <c r="A128" s="11">
        <v>224</v>
      </c>
      <c r="B128" s="683"/>
      <c r="C128" s="684"/>
      <c r="D128" s="684"/>
      <c r="E128" s="684"/>
      <c r="F128" s="1442" t="str">
        <f>'2. CAD NCCF'!F128:L128</f>
        <v xml:space="preserve">CL - with minimum payment  </v>
      </c>
      <c r="G128" s="1443"/>
      <c r="H128" s="1443"/>
      <c r="I128" s="1443"/>
      <c r="J128" s="1443"/>
      <c r="K128" s="1443"/>
      <c r="L128" s="1444"/>
      <c r="M128" s="690">
        <v>0</v>
      </c>
      <c r="N128" s="691">
        <v>0</v>
      </c>
      <c r="O128" s="692">
        <v>0</v>
      </c>
      <c r="P128" s="692">
        <v>0</v>
      </c>
      <c r="Q128" s="697">
        <v>0</v>
      </c>
      <c r="R128" s="692">
        <v>0</v>
      </c>
      <c r="S128" s="693">
        <v>0</v>
      </c>
      <c r="T128" s="692">
        <v>0</v>
      </c>
      <c r="U128" s="693">
        <v>0</v>
      </c>
      <c r="V128" s="692">
        <v>0</v>
      </c>
      <c r="W128" s="693">
        <v>0</v>
      </c>
      <c r="X128" s="692">
        <v>0</v>
      </c>
      <c r="Y128" s="693">
        <v>0</v>
      </c>
      <c r="Z128" s="692">
        <v>0</v>
      </c>
      <c r="AA128" s="693">
        <v>0</v>
      </c>
      <c r="AB128" s="698">
        <v>0</v>
      </c>
      <c r="AC128" s="696">
        <v>0</v>
      </c>
      <c r="AD128" s="1036"/>
      <c r="AE128" s="1016"/>
      <c r="AF128" s="1017"/>
    </row>
    <row r="129" spans="1:32" ht="15" customHeight="1" x14ac:dyDescent="0.2">
      <c r="A129" s="11">
        <v>225</v>
      </c>
      <c r="B129" s="683"/>
      <c r="C129" s="684"/>
      <c r="D129" s="684"/>
      <c r="E129" s="684"/>
      <c r="F129" s="1442" t="str">
        <f>'2. CAD NCCF'!F129:L129</f>
        <v xml:space="preserve">CL - with no minimum payment  </v>
      </c>
      <c r="G129" s="1443"/>
      <c r="H129" s="1443"/>
      <c r="I129" s="1443"/>
      <c r="J129" s="1443"/>
      <c r="K129" s="1443"/>
      <c r="L129" s="1444"/>
      <c r="M129" s="690">
        <v>0</v>
      </c>
      <c r="N129" s="1082"/>
      <c r="O129" s="1256"/>
      <c r="P129" s="1256"/>
      <c r="Q129" s="1256"/>
      <c r="R129" s="1256"/>
      <c r="S129" s="1256"/>
      <c r="T129" s="1256"/>
      <c r="U129" s="1256"/>
      <c r="V129" s="1256"/>
      <c r="W129" s="1256"/>
      <c r="X129" s="1256"/>
      <c r="Y129" s="1256"/>
      <c r="Z129" s="1256"/>
      <c r="AA129" s="1256"/>
      <c r="AB129" s="1256"/>
      <c r="AC129" s="1256"/>
      <c r="AD129" s="1036"/>
      <c r="AE129" s="1016"/>
      <c r="AF129" s="1017"/>
    </row>
    <row r="130" spans="1:32" x14ac:dyDescent="0.2">
      <c r="A130" s="11">
        <v>226</v>
      </c>
      <c r="B130" s="683"/>
      <c r="C130" s="684"/>
      <c r="D130" s="1472" t="str">
        <f>'2. CAD NCCF'!D130:L130</f>
        <v>Other loans</v>
      </c>
      <c r="E130" s="1473"/>
      <c r="F130" s="1473"/>
      <c r="G130" s="1473"/>
      <c r="H130" s="1473"/>
      <c r="I130" s="1473"/>
      <c r="J130" s="1473"/>
      <c r="K130" s="1473"/>
      <c r="L130" s="1474"/>
      <c r="M130" s="399">
        <f>SUM(M131:M134)</f>
        <v>0</v>
      </c>
      <c r="N130" s="402">
        <f t="shared" ref="N130:AC130" si="31">SUBTOTAL(9,N131:N134)</f>
        <v>0</v>
      </c>
      <c r="O130" s="406">
        <f t="shared" si="31"/>
        <v>0</v>
      </c>
      <c r="P130" s="405">
        <f t="shared" si="31"/>
        <v>0</v>
      </c>
      <c r="Q130" s="403">
        <f t="shared" si="31"/>
        <v>0</v>
      </c>
      <c r="R130" s="406">
        <f t="shared" si="31"/>
        <v>0</v>
      </c>
      <c r="S130" s="406">
        <f t="shared" si="31"/>
        <v>0</v>
      </c>
      <c r="T130" s="406">
        <f t="shared" si="31"/>
        <v>0</v>
      </c>
      <c r="U130" s="406">
        <f t="shared" si="31"/>
        <v>0</v>
      </c>
      <c r="V130" s="406">
        <f t="shared" si="31"/>
        <v>0</v>
      </c>
      <c r="W130" s="406">
        <f t="shared" si="31"/>
        <v>0</v>
      </c>
      <c r="X130" s="406">
        <f t="shared" si="31"/>
        <v>0</v>
      </c>
      <c r="Y130" s="406">
        <f t="shared" si="31"/>
        <v>0</v>
      </c>
      <c r="Z130" s="406">
        <f t="shared" si="31"/>
        <v>0</v>
      </c>
      <c r="AA130" s="406">
        <f t="shared" si="31"/>
        <v>0</v>
      </c>
      <c r="AB130" s="416">
        <f t="shared" si="31"/>
        <v>0</v>
      </c>
      <c r="AC130" s="399">
        <f t="shared" si="31"/>
        <v>0</v>
      </c>
      <c r="AD130" s="1015"/>
      <c r="AE130" s="1016"/>
      <c r="AF130" s="1017"/>
    </row>
    <row r="131" spans="1:32" ht="15" customHeight="1" x14ac:dyDescent="0.2">
      <c r="A131" s="11">
        <v>227</v>
      </c>
      <c r="B131" s="683"/>
      <c r="C131" s="684"/>
      <c r="D131" s="684"/>
      <c r="E131" s="684"/>
      <c r="F131" s="1442" t="str">
        <f>'2. CAD NCCF'!F131:L131</f>
        <v>Credit cards</v>
      </c>
      <c r="G131" s="1443"/>
      <c r="H131" s="1443"/>
      <c r="I131" s="1443"/>
      <c r="J131" s="1443"/>
      <c r="K131" s="1443"/>
      <c r="L131" s="1444"/>
      <c r="M131" s="690">
        <v>0</v>
      </c>
      <c r="N131" s="691">
        <v>0</v>
      </c>
      <c r="O131" s="692">
        <v>0</v>
      </c>
      <c r="P131" s="692">
        <v>0</v>
      </c>
      <c r="Q131" s="697">
        <v>0</v>
      </c>
      <c r="R131" s="692">
        <v>0</v>
      </c>
      <c r="S131" s="693">
        <v>0</v>
      </c>
      <c r="T131" s="692">
        <v>0</v>
      </c>
      <c r="U131" s="693">
        <v>0</v>
      </c>
      <c r="V131" s="692">
        <v>0</v>
      </c>
      <c r="W131" s="693">
        <v>0</v>
      </c>
      <c r="X131" s="692">
        <v>0</v>
      </c>
      <c r="Y131" s="693">
        <v>0</v>
      </c>
      <c r="Z131" s="692">
        <v>0</v>
      </c>
      <c r="AA131" s="693">
        <v>0</v>
      </c>
      <c r="AB131" s="698">
        <v>0</v>
      </c>
      <c r="AC131" s="690">
        <v>0</v>
      </c>
      <c r="AD131" s="1015"/>
      <c r="AE131" s="1016"/>
      <c r="AF131" s="1017"/>
    </row>
    <row r="132" spans="1:32" ht="15" customHeight="1" x14ac:dyDescent="0.2">
      <c r="A132" s="11">
        <v>228</v>
      </c>
      <c r="B132" s="683"/>
      <c r="C132" s="684"/>
      <c r="D132" s="684"/>
      <c r="E132" s="684"/>
      <c r="F132" s="1442" t="str">
        <f>'2. CAD NCCF'!F132:L132</f>
        <v>Swapped intrabank loans</v>
      </c>
      <c r="G132" s="1443"/>
      <c r="H132" s="1443"/>
      <c r="I132" s="1443"/>
      <c r="J132" s="1443"/>
      <c r="K132" s="1443"/>
      <c r="L132" s="1444"/>
      <c r="M132" s="690">
        <v>0</v>
      </c>
      <c r="N132" s="691">
        <v>0</v>
      </c>
      <c r="O132" s="692">
        <v>0</v>
      </c>
      <c r="P132" s="692">
        <v>0</v>
      </c>
      <c r="Q132" s="697">
        <v>0</v>
      </c>
      <c r="R132" s="692">
        <v>0</v>
      </c>
      <c r="S132" s="693">
        <v>0</v>
      </c>
      <c r="T132" s="692">
        <v>0</v>
      </c>
      <c r="U132" s="693">
        <v>0</v>
      </c>
      <c r="V132" s="692">
        <v>0</v>
      </c>
      <c r="W132" s="693">
        <v>0</v>
      </c>
      <c r="X132" s="692">
        <v>0</v>
      </c>
      <c r="Y132" s="693">
        <v>0</v>
      </c>
      <c r="Z132" s="692">
        <v>0</v>
      </c>
      <c r="AA132" s="693">
        <v>0</v>
      </c>
      <c r="AB132" s="698">
        <v>0</v>
      </c>
      <c r="AC132" s="690">
        <v>0</v>
      </c>
      <c r="AD132" s="1015"/>
      <c r="AE132" s="1016"/>
      <c r="AF132" s="1017"/>
    </row>
    <row r="133" spans="1:32" ht="15" customHeight="1" x14ac:dyDescent="0.2">
      <c r="A133" s="11">
        <v>229</v>
      </c>
      <c r="B133" s="683"/>
      <c r="C133" s="684"/>
      <c r="D133" s="684"/>
      <c r="E133" s="684"/>
      <c r="F133" s="1442" t="str">
        <f>'2. CAD NCCF'!F133:L133</f>
        <v>Loans to affiliates</v>
      </c>
      <c r="G133" s="1443"/>
      <c r="H133" s="1443"/>
      <c r="I133" s="1443"/>
      <c r="J133" s="1443"/>
      <c r="K133" s="1443"/>
      <c r="L133" s="1444"/>
      <c r="M133" s="690">
        <v>0</v>
      </c>
      <c r="N133" s="691">
        <v>0</v>
      </c>
      <c r="O133" s="692">
        <v>0</v>
      </c>
      <c r="P133" s="692">
        <v>0</v>
      </c>
      <c r="Q133" s="697">
        <v>0</v>
      </c>
      <c r="R133" s="692">
        <v>0</v>
      </c>
      <c r="S133" s="693">
        <v>0</v>
      </c>
      <c r="T133" s="692">
        <v>0</v>
      </c>
      <c r="U133" s="693">
        <v>0</v>
      </c>
      <c r="V133" s="692">
        <v>0</v>
      </c>
      <c r="W133" s="693">
        <v>0</v>
      </c>
      <c r="X133" s="692">
        <v>0</v>
      </c>
      <c r="Y133" s="693">
        <v>0</v>
      </c>
      <c r="Z133" s="692">
        <v>0</v>
      </c>
      <c r="AA133" s="693">
        <v>0</v>
      </c>
      <c r="AB133" s="698">
        <v>0</v>
      </c>
      <c r="AC133" s="690">
        <v>0</v>
      </c>
      <c r="AD133" s="1015"/>
      <c r="AE133" s="1016"/>
      <c r="AF133" s="1017"/>
    </row>
    <row r="134" spans="1:32" ht="15" customHeight="1" x14ac:dyDescent="0.2">
      <c r="A134" s="11">
        <v>230</v>
      </c>
      <c r="B134" s="676"/>
      <c r="C134" s="677"/>
      <c r="D134" s="677"/>
      <c r="E134" s="677"/>
      <c r="F134" s="1442" t="str">
        <f>'2. CAD NCCF'!F134:L134</f>
        <v>Customer's liability under acceptance</v>
      </c>
      <c r="G134" s="1443"/>
      <c r="H134" s="1443"/>
      <c r="I134" s="1443"/>
      <c r="J134" s="1443"/>
      <c r="K134" s="1443"/>
      <c r="L134" s="1444"/>
      <c r="M134" s="690">
        <v>0</v>
      </c>
      <c r="N134" s="691">
        <v>0</v>
      </c>
      <c r="O134" s="692">
        <v>0</v>
      </c>
      <c r="P134" s="692">
        <v>0</v>
      </c>
      <c r="Q134" s="697">
        <v>0</v>
      </c>
      <c r="R134" s="692">
        <v>0</v>
      </c>
      <c r="S134" s="693">
        <v>0</v>
      </c>
      <c r="T134" s="692">
        <v>0</v>
      </c>
      <c r="U134" s="693">
        <v>0</v>
      </c>
      <c r="V134" s="692">
        <v>0</v>
      </c>
      <c r="W134" s="693">
        <v>0</v>
      </c>
      <c r="X134" s="692">
        <v>0</v>
      </c>
      <c r="Y134" s="693">
        <v>0</v>
      </c>
      <c r="Z134" s="692">
        <v>0</v>
      </c>
      <c r="AA134" s="693">
        <v>0</v>
      </c>
      <c r="AB134" s="698">
        <v>0</v>
      </c>
      <c r="AC134" s="690">
        <v>0</v>
      </c>
      <c r="AD134" s="1015"/>
      <c r="AE134" s="1016"/>
      <c r="AF134" s="1017"/>
    </row>
    <row r="135" spans="1:32" x14ac:dyDescent="0.2">
      <c r="A135" s="11">
        <v>231</v>
      </c>
      <c r="B135" s="757"/>
      <c r="C135" s="1469" t="str">
        <f>'2. CAD NCCF'!C135:AF135</f>
        <v>Reverse repo and securities borrowed</v>
      </c>
      <c r="D135" s="1470"/>
      <c r="E135" s="1470"/>
      <c r="F135" s="1470"/>
      <c r="G135" s="1470"/>
      <c r="H135" s="1470"/>
      <c r="I135" s="1470"/>
      <c r="J135" s="1470"/>
      <c r="K135" s="1470"/>
      <c r="L135" s="1470"/>
      <c r="M135" s="1470"/>
      <c r="N135" s="1470"/>
      <c r="O135" s="1470"/>
      <c r="P135" s="1470"/>
      <c r="Q135" s="1470"/>
      <c r="R135" s="1470"/>
      <c r="S135" s="1470"/>
      <c r="T135" s="1470"/>
      <c r="U135" s="1470"/>
      <c r="V135" s="1470"/>
      <c r="W135" s="1470"/>
      <c r="X135" s="1470"/>
      <c r="Y135" s="1470"/>
      <c r="Z135" s="1470"/>
      <c r="AA135" s="1470"/>
      <c r="AB135" s="1470"/>
      <c r="AC135" s="1470"/>
      <c r="AD135" s="1470"/>
      <c r="AE135" s="1470"/>
      <c r="AF135" s="1471"/>
    </row>
    <row r="136" spans="1:32" x14ac:dyDescent="0.2">
      <c r="A136" s="11">
        <v>232</v>
      </c>
      <c r="B136" s="683"/>
      <c r="C136" s="684"/>
      <c r="D136" s="1472" t="str">
        <f>'2. CAD NCCF'!D136:AF136</f>
        <v>Government securities (GS)</v>
      </c>
      <c r="E136" s="1473"/>
      <c r="F136" s="1473"/>
      <c r="G136" s="1473"/>
      <c r="H136" s="1473"/>
      <c r="I136" s="1473"/>
      <c r="J136" s="1473"/>
      <c r="K136" s="1473"/>
      <c r="L136" s="1473"/>
      <c r="M136" s="1473"/>
      <c r="N136" s="1473"/>
      <c r="O136" s="1473"/>
      <c r="P136" s="1473"/>
      <c r="Q136" s="1473"/>
      <c r="R136" s="1473"/>
      <c r="S136" s="1473"/>
      <c r="T136" s="1473"/>
      <c r="U136" s="1473"/>
      <c r="V136" s="1473"/>
      <c r="W136" s="1473"/>
      <c r="X136" s="1473"/>
      <c r="Y136" s="1473"/>
      <c r="Z136" s="1473"/>
      <c r="AA136" s="1473"/>
      <c r="AB136" s="1473"/>
      <c r="AC136" s="1473"/>
      <c r="AD136" s="1473"/>
      <c r="AE136" s="1473"/>
      <c r="AF136" s="1474"/>
    </row>
    <row r="137" spans="1:32" x14ac:dyDescent="0.2">
      <c r="A137" s="11">
        <v>233</v>
      </c>
      <c r="B137" s="683"/>
      <c r="C137" s="684"/>
      <c r="D137" s="684"/>
      <c r="E137" s="1515" t="str">
        <f>'2. CAD NCCF'!E137:L137</f>
        <v>High rated GS</v>
      </c>
      <c r="F137" s="1516"/>
      <c r="G137" s="1516"/>
      <c r="H137" s="1516"/>
      <c r="I137" s="1516"/>
      <c r="J137" s="1516"/>
      <c r="K137" s="1516"/>
      <c r="L137" s="1517"/>
      <c r="M137" s="399">
        <f>SUM(M138:M141)</f>
        <v>0</v>
      </c>
      <c r="N137" s="402">
        <f t="shared" ref="N137:AC137" si="32">SUBTOTAL(9,N138:N141)</f>
        <v>0</v>
      </c>
      <c r="O137" s="406">
        <f t="shared" si="32"/>
        <v>0</v>
      </c>
      <c r="P137" s="405">
        <f t="shared" si="32"/>
        <v>0</v>
      </c>
      <c r="Q137" s="403">
        <f t="shared" si="32"/>
        <v>0</v>
      </c>
      <c r="R137" s="406">
        <f t="shared" si="32"/>
        <v>0</v>
      </c>
      <c r="S137" s="406">
        <f t="shared" si="32"/>
        <v>0</v>
      </c>
      <c r="T137" s="406">
        <f>SUBTOTAL(9,T138:T141)</f>
        <v>0</v>
      </c>
      <c r="U137" s="406">
        <f t="shared" si="32"/>
        <v>0</v>
      </c>
      <c r="V137" s="406">
        <f t="shared" si="32"/>
        <v>0</v>
      </c>
      <c r="W137" s="406">
        <f t="shared" si="32"/>
        <v>0</v>
      </c>
      <c r="X137" s="406">
        <f t="shared" si="32"/>
        <v>0</v>
      </c>
      <c r="Y137" s="406">
        <f t="shared" si="32"/>
        <v>0</v>
      </c>
      <c r="Z137" s="406">
        <f t="shared" si="32"/>
        <v>0</v>
      </c>
      <c r="AA137" s="406">
        <f t="shared" si="32"/>
        <v>0</v>
      </c>
      <c r="AB137" s="416">
        <f t="shared" si="32"/>
        <v>0</v>
      </c>
      <c r="AC137" s="399">
        <f t="shared" si="32"/>
        <v>0</v>
      </c>
      <c r="AD137" s="1015"/>
      <c r="AE137" s="1016"/>
      <c r="AF137" s="1017"/>
    </row>
    <row r="138" spans="1:32" ht="15" customHeight="1" x14ac:dyDescent="0.2">
      <c r="A138" s="11">
        <v>234</v>
      </c>
      <c r="B138" s="683"/>
      <c r="C138" s="684"/>
      <c r="D138" s="684"/>
      <c r="E138" s="273"/>
      <c r="F138" s="1442" t="str">
        <f>'2. CAD NCCF'!F138:L138</f>
        <v xml:space="preserve">Sovereigh &amp; central bank GS </v>
      </c>
      <c r="G138" s="1443"/>
      <c r="H138" s="1443"/>
      <c r="I138" s="1443"/>
      <c r="J138" s="1443"/>
      <c r="K138" s="1443"/>
      <c r="L138" s="1444"/>
      <c r="M138" s="690">
        <v>0</v>
      </c>
      <c r="N138" s="691">
        <v>0</v>
      </c>
      <c r="O138" s="692">
        <v>0</v>
      </c>
      <c r="P138" s="692">
        <v>0</v>
      </c>
      <c r="Q138" s="697">
        <v>0</v>
      </c>
      <c r="R138" s="692">
        <v>0</v>
      </c>
      <c r="S138" s="693">
        <v>0</v>
      </c>
      <c r="T138" s="692">
        <v>0</v>
      </c>
      <c r="U138" s="693">
        <v>0</v>
      </c>
      <c r="V138" s="692">
        <v>0</v>
      </c>
      <c r="W138" s="693">
        <v>0</v>
      </c>
      <c r="X138" s="692">
        <v>0</v>
      </c>
      <c r="Y138" s="693">
        <v>0</v>
      </c>
      <c r="Z138" s="692">
        <v>0</v>
      </c>
      <c r="AA138" s="693">
        <v>0</v>
      </c>
      <c r="AB138" s="698">
        <v>0</v>
      </c>
      <c r="AC138" s="690">
        <v>0</v>
      </c>
      <c r="AD138" s="1015"/>
      <c r="AE138" s="1016"/>
      <c r="AF138" s="1017"/>
    </row>
    <row r="139" spans="1:32" ht="15" customHeight="1" x14ac:dyDescent="0.2">
      <c r="A139" s="11">
        <v>235</v>
      </c>
      <c r="B139" s="683"/>
      <c r="C139" s="684"/>
      <c r="D139" s="684"/>
      <c r="E139" s="273"/>
      <c r="F139" s="1442" t="str">
        <f>'2. CAD NCCF'!F139:L139</f>
        <v>State, provincial &amp; agency GS</v>
      </c>
      <c r="G139" s="1443"/>
      <c r="H139" s="1443"/>
      <c r="I139" s="1443"/>
      <c r="J139" s="1443"/>
      <c r="K139" s="1443"/>
      <c r="L139" s="1444"/>
      <c r="M139" s="690">
        <v>0</v>
      </c>
      <c r="N139" s="691">
        <v>0</v>
      </c>
      <c r="O139" s="692">
        <v>0</v>
      </c>
      <c r="P139" s="692">
        <v>0</v>
      </c>
      <c r="Q139" s="697">
        <v>0</v>
      </c>
      <c r="R139" s="692">
        <v>0</v>
      </c>
      <c r="S139" s="693">
        <v>0</v>
      </c>
      <c r="T139" s="692">
        <v>0</v>
      </c>
      <c r="U139" s="693">
        <v>0</v>
      </c>
      <c r="V139" s="692">
        <v>0</v>
      </c>
      <c r="W139" s="693">
        <v>0</v>
      </c>
      <c r="X139" s="692">
        <v>0</v>
      </c>
      <c r="Y139" s="693">
        <v>0</v>
      </c>
      <c r="Z139" s="692">
        <v>0</v>
      </c>
      <c r="AA139" s="693">
        <v>0</v>
      </c>
      <c r="AB139" s="698">
        <v>0</v>
      </c>
      <c r="AC139" s="690">
        <v>0</v>
      </c>
      <c r="AD139" s="1015"/>
      <c r="AE139" s="1016"/>
      <c r="AF139" s="1017"/>
    </row>
    <row r="140" spans="1:32" ht="15" customHeight="1" x14ac:dyDescent="0.2">
      <c r="A140" s="11">
        <v>236</v>
      </c>
      <c r="B140" s="683"/>
      <c r="C140" s="684"/>
      <c r="D140" s="274"/>
      <c r="E140" s="275"/>
      <c r="F140" s="1442" t="str">
        <f>'2. CAD NCCF'!F140:L140</f>
        <v>State municipal GS</v>
      </c>
      <c r="G140" s="1443"/>
      <c r="H140" s="1443"/>
      <c r="I140" s="1443"/>
      <c r="J140" s="1443"/>
      <c r="K140" s="1443"/>
      <c r="L140" s="1444"/>
      <c r="M140" s="690">
        <v>0</v>
      </c>
      <c r="N140" s="691">
        <v>0</v>
      </c>
      <c r="O140" s="692">
        <v>0</v>
      </c>
      <c r="P140" s="692">
        <v>0</v>
      </c>
      <c r="Q140" s="697">
        <v>0</v>
      </c>
      <c r="R140" s="692">
        <v>0</v>
      </c>
      <c r="S140" s="693">
        <v>0</v>
      </c>
      <c r="T140" s="692">
        <v>0</v>
      </c>
      <c r="U140" s="693">
        <v>0</v>
      </c>
      <c r="V140" s="692">
        <v>0</v>
      </c>
      <c r="W140" s="693">
        <v>0</v>
      </c>
      <c r="X140" s="692">
        <v>0</v>
      </c>
      <c r="Y140" s="693">
        <v>0</v>
      </c>
      <c r="Z140" s="692">
        <v>0</v>
      </c>
      <c r="AA140" s="693">
        <v>0</v>
      </c>
      <c r="AB140" s="698">
        <v>0</v>
      </c>
      <c r="AC140" s="690">
        <v>0</v>
      </c>
      <c r="AD140" s="1015"/>
      <c r="AE140" s="1016"/>
      <c r="AF140" s="1017"/>
    </row>
    <row r="141" spans="1:32" ht="15" customHeight="1" x14ac:dyDescent="0.2">
      <c r="A141" s="11">
        <v>237</v>
      </c>
      <c r="B141" s="683"/>
      <c r="C141" s="684"/>
      <c r="D141" s="684"/>
      <c r="E141" s="685"/>
      <c r="F141" s="1442" t="str">
        <f>'2. CAD NCCF'!F141:L141</f>
        <v>Supranational and multilateral development bank GS</v>
      </c>
      <c r="G141" s="1443"/>
      <c r="H141" s="1443"/>
      <c r="I141" s="1443"/>
      <c r="J141" s="1443"/>
      <c r="K141" s="1443"/>
      <c r="L141" s="1444"/>
      <c r="M141" s="690">
        <v>0</v>
      </c>
      <c r="N141" s="691">
        <v>0</v>
      </c>
      <c r="O141" s="692">
        <v>0</v>
      </c>
      <c r="P141" s="692">
        <v>0</v>
      </c>
      <c r="Q141" s="697">
        <v>0</v>
      </c>
      <c r="R141" s="692">
        <v>0</v>
      </c>
      <c r="S141" s="693">
        <v>0</v>
      </c>
      <c r="T141" s="692">
        <v>0</v>
      </c>
      <c r="U141" s="693">
        <v>0</v>
      </c>
      <c r="V141" s="692">
        <v>0</v>
      </c>
      <c r="W141" s="693">
        <v>0</v>
      </c>
      <c r="X141" s="692">
        <v>0</v>
      </c>
      <c r="Y141" s="693">
        <v>0</v>
      </c>
      <c r="Z141" s="692">
        <v>0</v>
      </c>
      <c r="AA141" s="693">
        <v>0</v>
      </c>
      <c r="AB141" s="698">
        <v>0</v>
      </c>
      <c r="AC141" s="690">
        <v>0</v>
      </c>
      <c r="AD141" s="1015"/>
      <c r="AE141" s="1016"/>
      <c r="AF141" s="1017"/>
    </row>
    <row r="142" spans="1:32" ht="15.75" x14ac:dyDescent="0.2">
      <c r="A142" s="11">
        <v>238</v>
      </c>
      <c r="B142" s="683"/>
      <c r="C142" s="684"/>
      <c r="D142" s="277"/>
      <c r="E142" s="1445" t="str">
        <f>'2. CAD NCCF'!E142:L142</f>
        <v>Medium rated GS</v>
      </c>
      <c r="F142" s="1446"/>
      <c r="G142" s="1446"/>
      <c r="H142" s="1446"/>
      <c r="I142" s="1446"/>
      <c r="J142" s="1446"/>
      <c r="K142" s="1446"/>
      <c r="L142" s="1447"/>
      <c r="M142" s="399">
        <f>SUM(M143:M146)</f>
        <v>0</v>
      </c>
      <c r="N142" s="402">
        <f t="shared" ref="N142:AC142" si="33">SUBTOTAL(9,N143:N146)</f>
        <v>0</v>
      </c>
      <c r="O142" s="406">
        <f t="shared" si="33"/>
        <v>0</v>
      </c>
      <c r="P142" s="405">
        <f t="shared" si="33"/>
        <v>0</v>
      </c>
      <c r="Q142" s="403">
        <f t="shared" si="33"/>
        <v>0</v>
      </c>
      <c r="R142" s="406">
        <f t="shared" si="33"/>
        <v>0</v>
      </c>
      <c r="S142" s="406">
        <f t="shared" si="33"/>
        <v>0</v>
      </c>
      <c r="T142" s="406">
        <f t="shared" si="33"/>
        <v>0</v>
      </c>
      <c r="U142" s="406">
        <f t="shared" si="33"/>
        <v>0</v>
      </c>
      <c r="V142" s="406">
        <f t="shared" si="33"/>
        <v>0</v>
      </c>
      <c r="W142" s="406">
        <f t="shared" si="33"/>
        <v>0</v>
      </c>
      <c r="X142" s="406">
        <f t="shared" si="33"/>
        <v>0</v>
      </c>
      <c r="Y142" s="406">
        <f t="shared" si="33"/>
        <v>0</v>
      </c>
      <c r="Z142" s="406">
        <f t="shared" si="33"/>
        <v>0</v>
      </c>
      <c r="AA142" s="406">
        <f t="shared" si="33"/>
        <v>0</v>
      </c>
      <c r="AB142" s="416">
        <f t="shared" si="33"/>
        <v>0</v>
      </c>
      <c r="AC142" s="399">
        <f t="shared" si="33"/>
        <v>0</v>
      </c>
      <c r="AD142" s="1015"/>
      <c r="AE142" s="1016"/>
      <c r="AF142" s="1017"/>
    </row>
    <row r="143" spans="1:32" ht="15" customHeight="1" x14ac:dyDescent="0.2">
      <c r="A143" s="11">
        <v>239</v>
      </c>
      <c r="B143" s="683"/>
      <c r="C143" s="684"/>
      <c r="D143" s="670"/>
      <c r="E143" s="670"/>
      <c r="F143" s="1442" t="str">
        <f>'2. CAD NCCF'!F143:L143</f>
        <v xml:space="preserve">Sovereigh &amp; central bank GS </v>
      </c>
      <c r="G143" s="1443"/>
      <c r="H143" s="1443"/>
      <c r="I143" s="1443"/>
      <c r="J143" s="1443"/>
      <c r="K143" s="1443"/>
      <c r="L143" s="1444"/>
      <c r="M143" s="690">
        <v>0</v>
      </c>
      <c r="N143" s="691">
        <v>0</v>
      </c>
      <c r="O143" s="692">
        <v>0</v>
      </c>
      <c r="P143" s="692">
        <v>0</v>
      </c>
      <c r="Q143" s="697">
        <v>0</v>
      </c>
      <c r="R143" s="692">
        <v>0</v>
      </c>
      <c r="S143" s="693">
        <v>0</v>
      </c>
      <c r="T143" s="692">
        <v>0</v>
      </c>
      <c r="U143" s="693">
        <v>0</v>
      </c>
      <c r="V143" s="692">
        <v>0</v>
      </c>
      <c r="W143" s="693">
        <v>0</v>
      </c>
      <c r="X143" s="692">
        <v>0</v>
      </c>
      <c r="Y143" s="693">
        <v>0</v>
      </c>
      <c r="Z143" s="692">
        <v>0</v>
      </c>
      <c r="AA143" s="693">
        <v>0</v>
      </c>
      <c r="AB143" s="698">
        <v>0</v>
      </c>
      <c r="AC143" s="690">
        <v>0</v>
      </c>
      <c r="AD143" s="1015"/>
      <c r="AE143" s="1016"/>
      <c r="AF143" s="1017"/>
    </row>
    <row r="144" spans="1:32" ht="15" customHeight="1" x14ac:dyDescent="0.2">
      <c r="A144" s="11">
        <v>240</v>
      </c>
      <c r="B144" s="683"/>
      <c r="C144" s="684"/>
      <c r="D144" s="670"/>
      <c r="E144" s="670"/>
      <c r="F144" s="1442" t="str">
        <f>'2. CAD NCCF'!F144:L144</f>
        <v>State, provincial &amp; agency GS</v>
      </c>
      <c r="G144" s="1443"/>
      <c r="H144" s="1443"/>
      <c r="I144" s="1443"/>
      <c r="J144" s="1443"/>
      <c r="K144" s="1443"/>
      <c r="L144" s="1444"/>
      <c r="M144" s="690">
        <v>0</v>
      </c>
      <c r="N144" s="691">
        <v>0</v>
      </c>
      <c r="O144" s="692">
        <v>0</v>
      </c>
      <c r="P144" s="692">
        <v>0</v>
      </c>
      <c r="Q144" s="697">
        <v>0</v>
      </c>
      <c r="R144" s="692">
        <v>0</v>
      </c>
      <c r="S144" s="693">
        <v>0</v>
      </c>
      <c r="T144" s="692">
        <v>0</v>
      </c>
      <c r="U144" s="693">
        <v>0</v>
      </c>
      <c r="V144" s="692">
        <v>0</v>
      </c>
      <c r="W144" s="693">
        <v>0</v>
      </c>
      <c r="X144" s="692">
        <v>0</v>
      </c>
      <c r="Y144" s="693">
        <v>0</v>
      </c>
      <c r="Z144" s="692">
        <v>0</v>
      </c>
      <c r="AA144" s="693">
        <v>0</v>
      </c>
      <c r="AB144" s="698">
        <v>0</v>
      </c>
      <c r="AC144" s="690">
        <v>0</v>
      </c>
      <c r="AD144" s="1015"/>
      <c r="AE144" s="1016"/>
      <c r="AF144" s="1017"/>
    </row>
    <row r="145" spans="1:32" ht="15" customHeight="1" x14ac:dyDescent="0.2">
      <c r="A145" s="11">
        <v>241</v>
      </c>
      <c r="B145" s="683"/>
      <c r="C145" s="684"/>
      <c r="D145" s="279"/>
      <c r="E145" s="279"/>
      <c r="F145" s="1442" t="str">
        <f>'2. CAD NCCF'!F145:L145</f>
        <v>State municipal GS</v>
      </c>
      <c r="G145" s="1443"/>
      <c r="H145" s="1443"/>
      <c r="I145" s="1443"/>
      <c r="J145" s="1443"/>
      <c r="K145" s="1443"/>
      <c r="L145" s="1444"/>
      <c r="M145" s="690">
        <v>0</v>
      </c>
      <c r="N145" s="691">
        <v>0</v>
      </c>
      <c r="O145" s="692">
        <v>0</v>
      </c>
      <c r="P145" s="692">
        <v>0</v>
      </c>
      <c r="Q145" s="697">
        <v>0</v>
      </c>
      <c r="R145" s="692">
        <v>0</v>
      </c>
      <c r="S145" s="693">
        <v>0</v>
      </c>
      <c r="T145" s="692">
        <v>0</v>
      </c>
      <c r="U145" s="693">
        <v>0</v>
      </c>
      <c r="V145" s="692">
        <v>0</v>
      </c>
      <c r="W145" s="693">
        <v>0</v>
      </c>
      <c r="X145" s="692">
        <v>0</v>
      </c>
      <c r="Y145" s="693">
        <v>0</v>
      </c>
      <c r="Z145" s="692">
        <v>0</v>
      </c>
      <c r="AA145" s="693">
        <v>0</v>
      </c>
      <c r="AB145" s="698">
        <v>0</v>
      </c>
      <c r="AC145" s="690">
        <v>0</v>
      </c>
      <c r="AD145" s="1015"/>
      <c r="AE145" s="1016"/>
      <c r="AF145" s="1017"/>
    </row>
    <row r="146" spans="1:32" ht="15" customHeight="1" x14ac:dyDescent="0.2">
      <c r="A146" s="11">
        <v>242</v>
      </c>
      <c r="B146" s="683"/>
      <c r="C146" s="684"/>
      <c r="D146" s="274"/>
      <c r="E146" s="274"/>
      <c r="F146" s="1442" t="str">
        <f>'2. CAD NCCF'!F146:L146</f>
        <v>Supranational and multilateral development bank GS</v>
      </c>
      <c r="G146" s="1443"/>
      <c r="H146" s="1443"/>
      <c r="I146" s="1443"/>
      <c r="J146" s="1443"/>
      <c r="K146" s="1443"/>
      <c r="L146" s="1444"/>
      <c r="M146" s="690">
        <v>0</v>
      </c>
      <c r="N146" s="691">
        <v>0</v>
      </c>
      <c r="O146" s="692">
        <v>0</v>
      </c>
      <c r="P146" s="692">
        <v>0</v>
      </c>
      <c r="Q146" s="697">
        <v>0</v>
      </c>
      <c r="R146" s="692">
        <v>0</v>
      </c>
      <c r="S146" s="693">
        <v>0</v>
      </c>
      <c r="T146" s="692">
        <v>0</v>
      </c>
      <c r="U146" s="693">
        <v>0</v>
      </c>
      <c r="V146" s="692">
        <v>0</v>
      </c>
      <c r="W146" s="693">
        <v>0</v>
      </c>
      <c r="X146" s="692">
        <v>0</v>
      </c>
      <c r="Y146" s="693">
        <v>0</v>
      </c>
      <c r="Z146" s="692">
        <v>0</v>
      </c>
      <c r="AA146" s="693">
        <v>0</v>
      </c>
      <c r="AB146" s="698">
        <v>0</v>
      </c>
      <c r="AC146" s="690">
        <v>0</v>
      </c>
      <c r="AD146" s="1015"/>
      <c r="AE146" s="1016"/>
      <c r="AF146" s="1017"/>
    </row>
    <row r="147" spans="1:32" ht="15.75" customHeight="1" x14ac:dyDescent="0.2">
      <c r="A147" s="11">
        <v>243</v>
      </c>
      <c r="B147" s="683"/>
      <c r="C147" s="684"/>
      <c r="D147" s="279"/>
      <c r="E147" s="1445" t="str">
        <f>'2. CAD NCCF'!E147:L147</f>
        <v>Low or not rated GS</v>
      </c>
      <c r="F147" s="1446"/>
      <c r="G147" s="1446"/>
      <c r="H147" s="1446"/>
      <c r="I147" s="1446"/>
      <c r="J147" s="1446"/>
      <c r="K147" s="1446"/>
      <c r="L147" s="1447"/>
      <c r="M147" s="399">
        <f>SUM(M148:M151)</f>
        <v>0</v>
      </c>
      <c r="N147" s="402">
        <f t="shared" ref="N147:AC147" si="34">SUBTOTAL(9,N148:N151)</f>
        <v>0</v>
      </c>
      <c r="O147" s="406">
        <f t="shared" si="34"/>
        <v>0</v>
      </c>
      <c r="P147" s="405">
        <f t="shared" si="34"/>
        <v>0</v>
      </c>
      <c r="Q147" s="407">
        <f t="shared" si="34"/>
        <v>0</v>
      </c>
      <c r="R147" s="406">
        <f t="shared" si="34"/>
        <v>0</v>
      </c>
      <c r="S147" s="406">
        <f t="shared" si="34"/>
        <v>0</v>
      </c>
      <c r="T147" s="406">
        <f t="shared" si="34"/>
        <v>0</v>
      </c>
      <c r="U147" s="406">
        <f t="shared" si="34"/>
        <v>0</v>
      </c>
      <c r="V147" s="406">
        <f t="shared" si="34"/>
        <v>0</v>
      </c>
      <c r="W147" s="406">
        <f t="shared" si="34"/>
        <v>0</v>
      </c>
      <c r="X147" s="406">
        <f t="shared" si="34"/>
        <v>0</v>
      </c>
      <c r="Y147" s="406">
        <f t="shared" si="34"/>
        <v>0</v>
      </c>
      <c r="Z147" s="406">
        <f t="shared" si="34"/>
        <v>0</v>
      </c>
      <c r="AA147" s="406">
        <f t="shared" si="34"/>
        <v>0</v>
      </c>
      <c r="AB147" s="416">
        <f t="shared" si="34"/>
        <v>0</v>
      </c>
      <c r="AC147" s="399">
        <f t="shared" si="34"/>
        <v>0</v>
      </c>
      <c r="AD147" s="1015"/>
      <c r="AE147" s="1016"/>
      <c r="AF147" s="1017"/>
    </row>
    <row r="148" spans="1:32" ht="15" customHeight="1" x14ac:dyDescent="0.2">
      <c r="A148" s="11">
        <v>244</v>
      </c>
      <c r="B148" s="683"/>
      <c r="C148" s="684"/>
      <c r="D148" s="670"/>
      <c r="E148" s="670"/>
      <c r="F148" s="1442" t="str">
        <f>'2. CAD NCCF'!F148:L148</f>
        <v xml:space="preserve">Sovereigh &amp; central bank GS </v>
      </c>
      <c r="G148" s="1443"/>
      <c r="H148" s="1443"/>
      <c r="I148" s="1443"/>
      <c r="J148" s="1443"/>
      <c r="K148" s="1443"/>
      <c r="L148" s="1444"/>
      <c r="M148" s="690">
        <v>0</v>
      </c>
      <c r="N148" s="691">
        <v>0</v>
      </c>
      <c r="O148" s="692">
        <v>0</v>
      </c>
      <c r="P148" s="692">
        <v>0</v>
      </c>
      <c r="Q148" s="697">
        <v>0</v>
      </c>
      <c r="R148" s="692">
        <v>0</v>
      </c>
      <c r="S148" s="693">
        <v>0</v>
      </c>
      <c r="T148" s="692">
        <v>0</v>
      </c>
      <c r="U148" s="693">
        <v>0</v>
      </c>
      <c r="V148" s="692">
        <v>0</v>
      </c>
      <c r="W148" s="693">
        <v>0</v>
      </c>
      <c r="X148" s="692">
        <v>0</v>
      </c>
      <c r="Y148" s="693">
        <v>0</v>
      </c>
      <c r="Z148" s="692">
        <v>0</v>
      </c>
      <c r="AA148" s="693">
        <v>0</v>
      </c>
      <c r="AB148" s="698">
        <v>0</v>
      </c>
      <c r="AC148" s="690">
        <v>0</v>
      </c>
      <c r="AD148" s="1015"/>
      <c r="AE148" s="1016"/>
      <c r="AF148" s="1017"/>
    </row>
    <row r="149" spans="1:32" ht="15" customHeight="1" x14ac:dyDescent="0.2">
      <c r="A149" s="11">
        <v>245</v>
      </c>
      <c r="B149" s="683"/>
      <c r="C149" s="684"/>
      <c r="D149" s="280"/>
      <c r="E149" s="280"/>
      <c r="F149" s="1442" t="str">
        <f>'2. CAD NCCF'!F149:L149</f>
        <v>State, provincial &amp; agency GS</v>
      </c>
      <c r="G149" s="1443"/>
      <c r="H149" s="1443"/>
      <c r="I149" s="1443"/>
      <c r="J149" s="1443"/>
      <c r="K149" s="1443"/>
      <c r="L149" s="1444"/>
      <c r="M149" s="690">
        <v>0</v>
      </c>
      <c r="N149" s="691">
        <v>0</v>
      </c>
      <c r="O149" s="692">
        <v>0</v>
      </c>
      <c r="P149" s="692">
        <v>0</v>
      </c>
      <c r="Q149" s="697">
        <v>0</v>
      </c>
      <c r="R149" s="692">
        <v>0</v>
      </c>
      <c r="S149" s="693">
        <v>0</v>
      </c>
      <c r="T149" s="692">
        <v>0</v>
      </c>
      <c r="U149" s="693">
        <v>0</v>
      </c>
      <c r="V149" s="692">
        <v>0</v>
      </c>
      <c r="W149" s="693">
        <v>0</v>
      </c>
      <c r="X149" s="692">
        <v>0</v>
      </c>
      <c r="Y149" s="693">
        <v>0</v>
      </c>
      <c r="Z149" s="692">
        <v>0</v>
      </c>
      <c r="AA149" s="693">
        <v>0</v>
      </c>
      <c r="AB149" s="698">
        <v>0</v>
      </c>
      <c r="AC149" s="690">
        <v>0</v>
      </c>
      <c r="AD149" s="1015"/>
      <c r="AE149" s="1016"/>
      <c r="AF149" s="1017"/>
    </row>
    <row r="150" spans="1:32" ht="15" customHeight="1" x14ac:dyDescent="0.2">
      <c r="A150" s="11">
        <v>246</v>
      </c>
      <c r="B150" s="683"/>
      <c r="C150" s="684"/>
      <c r="D150" s="280"/>
      <c r="E150" s="280"/>
      <c r="F150" s="1442" t="str">
        <f>'2. CAD NCCF'!F150:L150</f>
        <v>State municipal GS</v>
      </c>
      <c r="G150" s="1443"/>
      <c r="H150" s="1443"/>
      <c r="I150" s="1443"/>
      <c r="J150" s="1443"/>
      <c r="K150" s="1443"/>
      <c r="L150" s="1444"/>
      <c r="M150" s="690">
        <v>0</v>
      </c>
      <c r="N150" s="691">
        <v>0</v>
      </c>
      <c r="O150" s="692">
        <v>0</v>
      </c>
      <c r="P150" s="692">
        <v>0</v>
      </c>
      <c r="Q150" s="697">
        <v>0</v>
      </c>
      <c r="R150" s="692">
        <v>0</v>
      </c>
      <c r="S150" s="693">
        <v>0</v>
      </c>
      <c r="T150" s="692">
        <v>0</v>
      </c>
      <c r="U150" s="693">
        <v>0</v>
      </c>
      <c r="V150" s="692">
        <v>0</v>
      </c>
      <c r="W150" s="693">
        <v>0</v>
      </c>
      <c r="X150" s="692">
        <v>0</v>
      </c>
      <c r="Y150" s="693">
        <v>0</v>
      </c>
      <c r="Z150" s="692">
        <v>0</v>
      </c>
      <c r="AA150" s="693">
        <v>0</v>
      </c>
      <c r="AB150" s="698">
        <v>0</v>
      </c>
      <c r="AC150" s="690">
        <v>0</v>
      </c>
      <c r="AD150" s="1015"/>
      <c r="AE150" s="1016"/>
      <c r="AF150" s="1017"/>
    </row>
    <row r="151" spans="1:32" ht="15" customHeight="1" x14ac:dyDescent="0.2">
      <c r="A151" s="11">
        <v>247</v>
      </c>
      <c r="B151" s="683"/>
      <c r="C151" s="684"/>
      <c r="D151" s="281"/>
      <c r="E151" s="281"/>
      <c r="F151" s="1442" t="str">
        <f>'2. CAD NCCF'!F151:L151</f>
        <v>Supranational and multilateral development bank GS</v>
      </c>
      <c r="G151" s="1443"/>
      <c r="H151" s="1443"/>
      <c r="I151" s="1443"/>
      <c r="J151" s="1443"/>
      <c r="K151" s="1443"/>
      <c r="L151" s="1444"/>
      <c r="M151" s="690">
        <v>0</v>
      </c>
      <c r="N151" s="691">
        <v>0</v>
      </c>
      <c r="O151" s="692">
        <v>0</v>
      </c>
      <c r="P151" s="692">
        <v>0</v>
      </c>
      <c r="Q151" s="697">
        <v>0</v>
      </c>
      <c r="R151" s="692">
        <v>0</v>
      </c>
      <c r="S151" s="693">
        <v>0</v>
      </c>
      <c r="T151" s="692">
        <v>0</v>
      </c>
      <c r="U151" s="693">
        <v>0</v>
      </c>
      <c r="V151" s="692">
        <v>0</v>
      </c>
      <c r="W151" s="693">
        <v>0</v>
      </c>
      <c r="X151" s="692">
        <v>0</v>
      </c>
      <c r="Y151" s="693">
        <v>0</v>
      </c>
      <c r="Z151" s="692">
        <v>0</v>
      </c>
      <c r="AA151" s="693">
        <v>0</v>
      </c>
      <c r="AB151" s="698">
        <v>0</v>
      </c>
      <c r="AC151" s="690">
        <v>0</v>
      </c>
      <c r="AD151" s="1015"/>
      <c r="AE151" s="1016"/>
      <c r="AF151" s="1017"/>
    </row>
    <row r="152" spans="1:32" x14ac:dyDescent="0.2">
      <c r="A152" s="11">
        <v>248</v>
      </c>
      <c r="B152" s="683"/>
      <c r="C152" s="684"/>
      <c r="D152" s="1472" t="str">
        <f>'2. CAD NCCF'!D152:AF152</f>
        <v>Mortgage backed securities (MBS)</v>
      </c>
      <c r="E152" s="1473"/>
      <c r="F152" s="1473"/>
      <c r="G152" s="1473"/>
      <c r="H152" s="1473"/>
      <c r="I152" s="1473"/>
      <c r="J152" s="1473"/>
      <c r="K152" s="1473"/>
      <c r="L152" s="1473"/>
      <c r="M152" s="1473"/>
      <c r="N152" s="1473"/>
      <c r="O152" s="1473"/>
      <c r="P152" s="1473"/>
      <c r="Q152" s="1473"/>
      <c r="R152" s="1473"/>
      <c r="S152" s="1473"/>
      <c r="T152" s="1473"/>
      <c r="U152" s="1473"/>
      <c r="V152" s="1473"/>
      <c r="W152" s="1473"/>
      <c r="X152" s="1473"/>
      <c r="Y152" s="1473"/>
      <c r="Z152" s="1473"/>
      <c r="AA152" s="1473"/>
      <c r="AB152" s="1473"/>
      <c r="AC152" s="1473"/>
      <c r="AD152" s="1473"/>
      <c r="AE152" s="1473"/>
      <c r="AF152" s="1474"/>
    </row>
    <row r="153" spans="1:32" ht="15.75" customHeight="1" x14ac:dyDescent="0.2">
      <c r="A153" s="11">
        <v>249</v>
      </c>
      <c r="B153" s="683"/>
      <c r="C153" s="684"/>
      <c r="D153" s="281"/>
      <c r="E153" s="1515" t="str">
        <f>'2. CAD NCCF'!E153:L153</f>
        <v>Agency MBS</v>
      </c>
      <c r="F153" s="1516"/>
      <c r="G153" s="1516"/>
      <c r="H153" s="1516"/>
      <c r="I153" s="1516"/>
      <c r="J153" s="1516"/>
      <c r="K153" s="1516"/>
      <c r="L153" s="1517"/>
      <c r="M153" s="399">
        <f>SUM(M154:M156)</f>
        <v>0</v>
      </c>
      <c r="N153" s="402">
        <f t="shared" ref="N153:AC153" si="35">SUBTOTAL(9,N154:N156)</f>
        <v>0</v>
      </c>
      <c r="O153" s="406">
        <f t="shared" si="35"/>
        <v>0</v>
      </c>
      <c r="P153" s="405">
        <f t="shared" si="35"/>
        <v>0</v>
      </c>
      <c r="Q153" s="407">
        <f t="shared" si="35"/>
        <v>0</v>
      </c>
      <c r="R153" s="406">
        <f t="shared" si="35"/>
        <v>0</v>
      </c>
      <c r="S153" s="406">
        <f t="shared" si="35"/>
        <v>0</v>
      </c>
      <c r="T153" s="406">
        <f t="shared" si="35"/>
        <v>0</v>
      </c>
      <c r="U153" s="406">
        <f t="shared" si="35"/>
        <v>0</v>
      </c>
      <c r="V153" s="406">
        <f t="shared" si="35"/>
        <v>0</v>
      </c>
      <c r="W153" s="406">
        <f t="shared" si="35"/>
        <v>0</v>
      </c>
      <c r="X153" s="406">
        <f t="shared" si="35"/>
        <v>0</v>
      </c>
      <c r="Y153" s="406">
        <f t="shared" si="35"/>
        <v>0</v>
      </c>
      <c r="Z153" s="406">
        <f t="shared" si="35"/>
        <v>0</v>
      </c>
      <c r="AA153" s="406">
        <f t="shared" si="35"/>
        <v>0</v>
      </c>
      <c r="AB153" s="416">
        <f t="shared" si="35"/>
        <v>0</v>
      </c>
      <c r="AC153" s="399">
        <f t="shared" si="35"/>
        <v>0</v>
      </c>
      <c r="AD153" s="1015"/>
      <c r="AE153" s="1016"/>
      <c r="AF153" s="1017"/>
    </row>
    <row r="154" spans="1:32" ht="15" customHeight="1" x14ac:dyDescent="0.2">
      <c r="A154" s="11">
        <v>250</v>
      </c>
      <c r="B154" s="683"/>
      <c r="C154" s="684"/>
      <c r="D154" s="281"/>
      <c r="E154" s="282"/>
      <c r="F154" s="1442" t="str">
        <f>'2. CAD NCCF'!F154:L154</f>
        <v>Agency MBS, high rated</v>
      </c>
      <c r="G154" s="1443"/>
      <c r="H154" s="1443"/>
      <c r="I154" s="1443"/>
      <c r="J154" s="1443"/>
      <c r="K154" s="1443"/>
      <c r="L154" s="1444"/>
      <c r="M154" s="690">
        <v>0</v>
      </c>
      <c r="N154" s="691">
        <v>0</v>
      </c>
      <c r="O154" s="692">
        <v>0</v>
      </c>
      <c r="P154" s="692">
        <v>0</v>
      </c>
      <c r="Q154" s="697">
        <v>0</v>
      </c>
      <c r="R154" s="692">
        <v>0</v>
      </c>
      <c r="S154" s="693">
        <v>0</v>
      </c>
      <c r="T154" s="692">
        <v>0</v>
      </c>
      <c r="U154" s="693">
        <v>0</v>
      </c>
      <c r="V154" s="692">
        <v>0</v>
      </c>
      <c r="W154" s="693">
        <v>0</v>
      </c>
      <c r="X154" s="692">
        <v>0</v>
      </c>
      <c r="Y154" s="693">
        <v>0</v>
      </c>
      <c r="Z154" s="692">
        <v>0</v>
      </c>
      <c r="AA154" s="693">
        <v>0</v>
      </c>
      <c r="AB154" s="698">
        <v>0</v>
      </c>
      <c r="AC154" s="690">
        <v>0</v>
      </c>
      <c r="AD154" s="1015"/>
      <c r="AE154" s="1016"/>
      <c r="AF154" s="1017"/>
    </row>
    <row r="155" spans="1:32" ht="15" customHeight="1" x14ac:dyDescent="0.2">
      <c r="A155" s="11">
        <v>251</v>
      </c>
      <c r="B155" s="683"/>
      <c r="C155" s="684"/>
      <c r="D155" s="281"/>
      <c r="E155" s="282"/>
      <c r="F155" s="1442" t="str">
        <f>'2. CAD NCCF'!F155:L155</f>
        <v>Agency MBS, medium rated</v>
      </c>
      <c r="G155" s="1443"/>
      <c r="H155" s="1443"/>
      <c r="I155" s="1443"/>
      <c r="J155" s="1443"/>
      <c r="K155" s="1443"/>
      <c r="L155" s="1444"/>
      <c r="M155" s="690">
        <v>0</v>
      </c>
      <c r="N155" s="691">
        <v>0</v>
      </c>
      <c r="O155" s="692">
        <v>0</v>
      </c>
      <c r="P155" s="692">
        <v>0</v>
      </c>
      <c r="Q155" s="697">
        <v>0</v>
      </c>
      <c r="R155" s="692">
        <v>0</v>
      </c>
      <c r="S155" s="693">
        <v>0</v>
      </c>
      <c r="T155" s="692">
        <v>0</v>
      </c>
      <c r="U155" s="693">
        <v>0</v>
      </c>
      <c r="V155" s="692">
        <v>0</v>
      </c>
      <c r="W155" s="693">
        <v>0</v>
      </c>
      <c r="X155" s="692">
        <v>0</v>
      </c>
      <c r="Y155" s="693">
        <v>0</v>
      </c>
      <c r="Z155" s="692">
        <v>0</v>
      </c>
      <c r="AA155" s="693">
        <v>0</v>
      </c>
      <c r="AB155" s="698">
        <v>0</v>
      </c>
      <c r="AC155" s="690">
        <v>0</v>
      </c>
      <c r="AD155" s="1015"/>
      <c r="AE155" s="1016"/>
      <c r="AF155" s="1017"/>
    </row>
    <row r="156" spans="1:32" ht="15" customHeight="1" x14ac:dyDescent="0.2">
      <c r="A156" s="11">
        <v>252</v>
      </c>
      <c r="B156" s="683"/>
      <c r="C156" s="684"/>
      <c r="D156" s="281"/>
      <c r="E156" s="282"/>
      <c r="F156" s="1442" t="str">
        <f>'2. CAD NCCF'!F156:L156</f>
        <v>Agency MBS, low or not rated</v>
      </c>
      <c r="G156" s="1443"/>
      <c r="H156" s="1443"/>
      <c r="I156" s="1443"/>
      <c r="J156" s="1443"/>
      <c r="K156" s="1443"/>
      <c r="L156" s="1444"/>
      <c r="M156" s="690"/>
      <c r="N156" s="691">
        <v>0</v>
      </c>
      <c r="O156" s="692">
        <v>0</v>
      </c>
      <c r="P156" s="692">
        <v>0</v>
      </c>
      <c r="Q156" s="697">
        <v>0</v>
      </c>
      <c r="R156" s="692">
        <v>0</v>
      </c>
      <c r="S156" s="693">
        <v>0</v>
      </c>
      <c r="T156" s="692">
        <v>0</v>
      </c>
      <c r="U156" s="693">
        <v>0</v>
      </c>
      <c r="V156" s="692">
        <v>0</v>
      </c>
      <c r="W156" s="693">
        <v>0</v>
      </c>
      <c r="X156" s="692">
        <v>0</v>
      </c>
      <c r="Y156" s="693">
        <v>0</v>
      </c>
      <c r="Z156" s="692">
        <v>0</v>
      </c>
      <c r="AA156" s="693">
        <v>0</v>
      </c>
      <c r="AB156" s="698">
        <v>0</v>
      </c>
      <c r="AC156" s="690">
        <v>0</v>
      </c>
      <c r="AD156" s="1015"/>
      <c r="AE156" s="1016"/>
      <c r="AF156" s="1017"/>
    </row>
    <row r="157" spans="1:32" x14ac:dyDescent="0.2">
      <c r="A157" s="11">
        <v>253</v>
      </c>
      <c r="B157" s="683"/>
      <c r="C157" s="684"/>
      <c r="D157" s="281"/>
      <c r="E157" s="1511" t="str">
        <f>'2. CAD NCCF'!E157:L157</f>
        <v>Non-agency commercial MBS (CMBS)</v>
      </c>
      <c r="F157" s="1512"/>
      <c r="G157" s="1512"/>
      <c r="H157" s="1512"/>
      <c r="I157" s="1512"/>
      <c r="J157" s="1512"/>
      <c r="K157" s="1512"/>
      <c r="L157" s="1513"/>
      <c r="M157" s="399">
        <f>SUM(M158:M160)</f>
        <v>0</v>
      </c>
      <c r="N157" s="402">
        <f t="shared" ref="N157:AC157" si="36">SUBTOTAL(9,N158:N160)</f>
        <v>0</v>
      </c>
      <c r="O157" s="406">
        <f t="shared" si="36"/>
        <v>0</v>
      </c>
      <c r="P157" s="405">
        <f t="shared" si="36"/>
        <v>0</v>
      </c>
      <c r="Q157" s="407">
        <f t="shared" si="36"/>
        <v>0</v>
      </c>
      <c r="R157" s="406">
        <f t="shared" si="36"/>
        <v>0</v>
      </c>
      <c r="S157" s="406">
        <f t="shared" si="36"/>
        <v>0</v>
      </c>
      <c r="T157" s="406">
        <f t="shared" si="36"/>
        <v>0</v>
      </c>
      <c r="U157" s="406">
        <f t="shared" si="36"/>
        <v>0</v>
      </c>
      <c r="V157" s="406">
        <f t="shared" si="36"/>
        <v>0</v>
      </c>
      <c r="W157" s="406">
        <f t="shared" si="36"/>
        <v>0</v>
      </c>
      <c r="X157" s="406">
        <f t="shared" si="36"/>
        <v>0</v>
      </c>
      <c r="Y157" s="406">
        <f t="shared" si="36"/>
        <v>0</v>
      </c>
      <c r="Z157" s="406">
        <f t="shared" si="36"/>
        <v>0</v>
      </c>
      <c r="AA157" s="406">
        <f t="shared" si="36"/>
        <v>0</v>
      </c>
      <c r="AB157" s="416">
        <f t="shared" si="36"/>
        <v>0</v>
      </c>
      <c r="AC157" s="399">
        <f t="shared" si="36"/>
        <v>0</v>
      </c>
      <c r="AD157" s="1015"/>
      <c r="AE157" s="1016"/>
      <c r="AF157" s="1017"/>
    </row>
    <row r="158" spans="1:32" ht="15" customHeight="1" x14ac:dyDescent="0.2">
      <c r="A158" s="11">
        <v>254</v>
      </c>
      <c r="B158" s="683"/>
      <c r="C158" s="684"/>
      <c r="D158" s="281"/>
      <c r="E158" s="282"/>
      <c r="F158" s="1442" t="str">
        <f>'2. CAD NCCF'!F158:L158</f>
        <v>Non-agency CMBS, high rated</v>
      </c>
      <c r="G158" s="1443"/>
      <c r="H158" s="1443"/>
      <c r="I158" s="1443"/>
      <c r="J158" s="1443"/>
      <c r="K158" s="1443"/>
      <c r="L158" s="1444"/>
      <c r="M158" s="690">
        <v>0</v>
      </c>
      <c r="N158" s="691">
        <v>0</v>
      </c>
      <c r="O158" s="692">
        <v>0</v>
      </c>
      <c r="P158" s="692">
        <v>0</v>
      </c>
      <c r="Q158" s="697">
        <v>0</v>
      </c>
      <c r="R158" s="692">
        <v>0</v>
      </c>
      <c r="S158" s="693">
        <v>0</v>
      </c>
      <c r="T158" s="692">
        <v>0</v>
      </c>
      <c r="U158" s="693">
        <v>0</v>
      </c>
      <c r="V158" s="692">
        <v>0</v>
      </c>
      <c r="W158" s="693">
        <v>0</v>
      </c>
      <c r="X158" s="692">
        <v>0</v>
      </c>
      <c r="Y158" s="693">
        <v>0</v>
      </c>
      <c r="Z158" s="692">
        <v>0</v>
      </c>
      <c r="AA158" s="693">
        <v>0</v>
      </c>
      <c r="AB158" s="698">
        <v>0</v>
      </c>
      <c r="AC158" s="690">
        <v>0</v>
      </c>
      <c r="AD158" s="1015"/>
      <c r="AE158" s="1016"/>
      <c r="AF158" s="1017"/>
    </row>
    <row r="159" spans="1:32" ht="15" customHeight="1" x14ac:dyDescent="0.2">
      <c r="A159" s="11">
        <v>255</v>
      </c>
      <c r="B159" s="683"/>
      <c r="C159" s="684"/>
      <c r="D159" s="281"/>
      <c r="E159" s="282"/>
      <c r="F159" s="1442" t="str">
        <f>'2. CAD NCCF'!F159:L159</f>
        <v>Non-agency CMBS, medium rated</v>
      </c>
      <c r="G159" s="1443"/>
      <c r="H159" s="1443"/>
      <c r="I159" s="1443"/>
      <c r="J159" s="1443"/>
      <c r="K159" s="1443"/>
      <c r="L159" s="1444"/>
      <c r="M159" s="690">
        <v>0</v>
      </c>
      <c r="N159" s="691">
        <v>0</v>
      </c>
      <c r="O159" s="692">
        <v>0</v>
      </c>
      <c r="P159" s="692">
        <v>0</v>
      </c>
      <c r="Q159" s="697">
        <v>0</v>
      </c>
      <c r="R159" s="692">
        <v>0</v>
      </c>
      <c r="S159" s="693">
        <v>0</v>
      </c>
      <c r="T159" s="692">
        <v>0</v>
      </c>
      <c r="U159" s="693">
        <v>0</v>
      </c>
      <c r="V159" s="692">
        <v>0</v>
      </c>
      <c r="W159" s="693">
        <v>0</v>
      </c>
      <c r="X159" s="692">
        <v>0</v>
      </c>
      <c r="Y159" s="693">
        <v>0</v>
      </c>
      <c r="Z159" s="692">
        <v>0</v>
      </c>
      <c r="AA159" s="693">
        <v>0</v>
      </c>
      <c r="AB159" s="698">
        <v>0</v>
      </c>
      <c r="AC159" s="690">
        <v>0</v>
      </c>
      <c r="AD159" s="1015"/>
      <c r="AE159" s="1016"/>
      <c r="AF159" s="1017"/>
    </row>
    <row r="160" spans="1:32" ht="15" customHeight="1" x14ac:dyDescent="0.2">
      <c r="A160" s="11">
        <v>256</v>
      </c>
      <c r="B160" s="683"/>
      <c r="C160" s="684"/>
      <c r="D160" s="281"/>
      <c r="E160" s="282"/>
      <c r="F160" s="1442" t="str">
        <f>'2. CAD NCCF'!F160:L160</f>
        <v>Non-agency CMBS, low or not rated</v>
      </c>
      <c r="G160" s="1443"/>
      <c r="H160" s="1443"/>
      <c r="I160" s="1443"/>
      <c r="J160" s="1443"/>
      <c r="K160" s="1443"/>
      <c r="L160" s="1444"/>
      <c r="M160" s="690"/>
      <c r="N160" s="691"/>
      <c r="O160" s="692">
        <v>0</v>
      </c>
      <c r="P160" s="692">
        <v>0</v>
      </c>
      <c r="Q160" s="697">
        <v>0</v>
      </c>
      <c r="R160" s="692">
        <v>0</v>
      </c>
      <c r="S160" s="693">
        <v>0</v>
      </c>
      <c r="T160" s="692">
        <v>0</v>
      </c>
      <c r="U160" s="693">
        <v>0</v>
      </c>
      <c r="V160" s="692">
        <v>0</v>
      </c>
      <c r="W160" s="693">
        <v>0</v>
      </c>
      <c r="X160" s="692">
        <v>0</v>
      </c>
      <c r="Y160" s="693">
        <v>0</v>
      </c>
      <c r="Z160" s="692">
        <v>0</v>
      </c>
      <c r="AA160" s="693">
        <v>0</v>
      </c>
      <c r="AB160" s="698">
        <v>0</v>
      </c>
      <c r="AC160" s="690">
        <v>0</v>
      </c>
      <c r="AD160" s="1015"/>
      <c r="AE160" s="1016"/>
      <c r="AF160" s="1017"/>
    </row>
    <row r="161" spans="1:32" x14ac:dyDescent="0.2">
      <c r="A161" s="11">
        <v>257</v>
      </c>
      <c r="B161" s="683"/>
      <c r="C161" s="684"/>
      <c r="D161" s="281"/>
      <c r="E161" s="1445" t="str">
        <f>'2. CAD NCCF'!E161:L161</f>
        <v>Non-agency residential MBS (RMBS)</v>
      </c>
      <c r="F161" s="1446"/>
      <c r="G161" s="1446"/>
      <c r="H161" s="1446"/>
      <c r="I161" s="1446"/>
      <c r="J161" s="1446"/>
      <c r="K161" s="1446"/>
      <c r="L161" s="1447"/>
      <c r="M161" s="399">
        <f>SUM(M162:M164)</f>
        <v>0</v>
      </c>
      <c r="N161" s="402">
        <f t="shared" ref="N161:AC161" si="37">SUBTOTAL(9,N162:N164)</f>
        <v>0</v>
      </c>
      <c r="O161" s="406">
        <f t="shared" si="37"/>
        <v>0</v>
      </c>
      <c r="P161" s="405">
        <f t="shared" si="37"/>
        <v>0</v>
      </c>
      <c r="Q161" s="407">
        <f t="shared" si="37"/>
        <v>0</v>
      </c>
      <c r="R161" s="406">
        <f t="shared" si="37"/>
        <v>0</v>
      </c>
      <c r="S161" s="406">
        <f t="shared" si="37"/>
        <v>0</v>
      </c>
      <c r="T161" s="406">
        <f t="shared" si="37"/>
        <v>0</v>
      </c>
      <c r="U161" s="406">
        <f t="shared" si="37"/>
        <v>0</v>
      </c>
      <c r="V161" s="406">
        <f t="shared" si="37"/>
        <v>0</v>
      </c>
      <c r="W161" s="406">
        <f t="shared" si="37"/>
        <v>0</v>
      </c>
      <c r="X161" s="406">
        <f t="shared" si="37"/>
        <v>0</v>
      </c>
      <c r="Y161" s="406">
        <f t="shared" si="37"/>
        <v>0</v>
      </c>
      <c r="Z161" s="406">
        <f t="shared" si="37"/>
        <v>0</v>
      </c>
      <c r="AA161" s="406">
        <f t="shared" si="37"/>
        <v>0</v>
      </c>
      <c r="AB161" s="416">
        <f t="shared" si="37"/>
        <v>0</v>
      </c>
      <c r="AC161" s="399">
        <f t="shared" si="37"/>
        <v>0</v>
      </c>
      <c r="AD161" s="1015"/>
      <c r="AE161" s="1016"/>
      <c r="AF161" s="1017"/>
    </row>
    <row r="162" spans="1:32" ht="15" customHeight="1" x14ac:dyDescent="0.2">
      <c r="A162" s="11">
        <v>258</v>
      </c>
      <c r="B162" s="683"/>
      <c r="C162" s="684"/>
      <c r="D162" s="281"/>
      <c r="E162" s="282"/>
      <c r="F162" s="1442" t="str">
        <f>'2. CAD NCCF'!F162:L162</f>
        <v>Non-agency RMBS, high rated</v>
      </c>
      <c r="G162" s="1443"/>
      <c r="H162" s="1443"/>
      <c r="I162" s="1443"/>
      <c r="J162" s="1443"/>
      <c r="K162" s="1443"/>
      <c r="L162" s="1444"/>
      <c r="M162" s="690">
        <v>0</v>
      </c>
      <c r="N162" s="691">
        <v>0</v>
      </c>
      <c r="O162" s="692">
        <v>0</v>
      </c>
      <c r="P162" s="692">
        <v>0</v>
      </c>
      <c r="Q162" s="697">
        <v>0</v>
      </c>
      <c r="R162" s="692">
        <v>0</v>
      </c>
      <c r="S162" s="693">
        <v>0</v>
      </c>
      <c r="T162" s="692">
        <v>0</v>
      </c>
      <c r="U162" s="693">
        <v>0</v>
      </c>
      <c r="V162" s="692">
        <v>0</v>
      </c>
      <c r="W162" s="693">
        <v>0</v>
      </c>
      <c r="X162" s="692">
        <v>0</v>
      </c>
      <c r="Y162" s="693">
        <v>0</v>
      </c>
      <c r="Z162" s="692">
        <v>0</v>
      </c>
      <c r="AA162" s="693">
        <v>0</v>
      </c>
      <c r="AB162" s="698">
        <v>0</v>
      </c>
      <c r="AC162" s="690">
        <v>0</v>
      </c>
      <c r="AD162" s="1015"/>
      <c r="AE162" s="1016"/>
      <c r="AF162" s="1017"/>
    </row>
    <row r="163" spans="1:32" ht="15" customHeight="1" x14ac:dyDescent="0.2">
      <c r="A163" s="11">
        <v>259</v>
      </c>
      <c r="B163" s="683"/>
      <c r="C163" s="684"/>
      <c r="D163" s="281"/>
      <c r="E163" s="282"/>
      <c r="F163" s="1442" t="str">
        <f>'2. CAD NCCF'!F163:L163</f>
        <v>Non-agency RMBS, medium rated</v>
      </c>
      <c r="G163" s="1443"/>
      <c r="H163" s="1443"/>
      <c r="I163" s="1443"/>
      <c r="J163" s="1443"/>
      <c r="K163" s="1443"/>
      <c r="L163" s="1444"/>
      <c r="M163" s="690">
        <v>0</v>
      </c>
      <c r="N163" s="691">
        <v>0</v>
      </c>
      <c r="O163" s="692">
        <v>0</v>
      </c>
      <c r="P163" s="692">
        <v>0</v>
      </c>
      <c r="Q163" s="697">
        <v>0</v>
      </c>
      <c r="R163" s="692">
        <v>0</v>
      </c>
      <c r="S163" s="693">
        <v>0</v>
      </c>
      <c r="T163" s="692">
        <v>0</v>
      </c>
      <c r="U163" s="693">
        <v>0</v>
      </c>
      <c r="V163" s="692">
        <v>0</v>
      </c>
      <c r="W163" s="693">
        <v>0</v>
      </c>
      <c r="X163" s="692">
        <v>0</v>
      </c>
      <c r="Y163" s="693">
        <v>0</v>
      </c>
      <c r="Z163" s="692">
        <v>0</v>
      </c>
      <c r="AA163" s="693">
        <v>0</v>
      </c>
      <c r="AB163" s="698">
        <v>0</v>
      </c>
      <c r="AC163" s="690">
        <v>0</v>
      </c>
      <c r="AD163" s="1015"/>
      <c r="AE163" s="1016"/>
      <c r="AF163" s="1017"/>
    </row>
    <row r="164" spans="1:32" ht="15" customHeight="1" x14ac:dyDescent="0.2">
      <c r="A164" s="11">
        <v>260</v>
      </c>
      <c r="B164" s="683"/>
      <c r="C164" s="684"/>
      <c r="D164" s="281"/>
      <c r="E164" s="282"/>
      <c r="F164" s="1442" t="str">
        <f>'2. CAD NCCF'!F164:L164</f>
        <v>Non-agency RMBS, low or not rated</v>
      </c>
      <c r="G164" s="1443"/>
      <c r="H164" s="1443"/>
      <c r="I164" s="1443"/>
      <c r="J164" s="1443"/>
      <c r="K164" s="1443"/>
      <c r="L164" s="1444"/>
      <c r="M164" s="690">
        <v>0</v>
      </c>
      <c r="N164" s="691">
        <v>0</v>
      </c>
      <c r="O164" s="692">
        <v>0</v>
      </c>
      <c r="P164" s="692">
        <v>0</v>
      </c>
      <c r="Q164" s="697">
        <v>0</v>
      </c>
      <c r="R164" s="692">
        <v>0</v>
      </c>
      <c r="S164" s="693">
        <v>0</v>
      </c>
      <c r="T164" s="692">
        <v>0</v>
      </c>
      <c r="U164" s="693">
        <v>0</v>
      </c>
      <c r="V164" s="692">
        <v>0</v>
      </c>
      <c r="W164" s="693">
        <v>0</v>
      </c>
      <c r="X164" s="692">
        <v>0</v>
      </c>
      <c r="Y164" s="693">
        <v>0</v>
      </c>
      <c r="Z164" s="692">
        <v>0</v>
      </c>
      <c r="AA164" s="693">
        <v>0</v>
      </c>
      <c r="AB164" s="698">
        <v>0</v>
      </c>
      <c r="AC164" s="690">
        <v>0</v>
      </c>
      <c r="AD164" s="1015"/>
      <c r="AE164" s="1016"/>
      <c r="AF164" s="1017"/>
    </row>
    <row r="165" spans="1:32" x14ac:dyDescent="0.2">
      <c r="A165" s="11">
        <v>261</v>
      </c>
      <c r="B165" s="683"/>
      <c r="C165" s="684"/>
      <c r="D165" s="1472" t="str">
        <f>'2. CAD NCCF'!D165:AF165</f>
        <v>Corporate bonds and paper (CBP)</v>
      </c>
      <c r="E165" s="1473"/>
      <c r="F165" s="1473"/>
      <c r="G165" s="1473"/>
      <c r="H165" s="1473"/>
      <c r="I165" s="1473"/>
      <c r="J165" s="1473"/>
      <c r="K165" s="1473"/>
      <c r="L165" s="1473"/>
      <c r="M165" s="1473"/>
      <c r="N165" s="1473"/>
      <c r="O165" s="1473"/>
      <c r="P165" s="1473"/>
      <c r="Q165" s="1473"/>
      <c r="R165" s="1473"/>
      <c r="S165" s="1473"/>
      <c r="T165" s="1473"/>
      <c r="U165" s="1473"/>
      <c r="V165" s="1473"/>
      <c r="W165" s="1473"/>
      <c r="X165" s="1473"/>
      <c r="Y165" s="1473"/>
      <c r="Z165" s="1473"/>
      <c r="AA165" s="1473"/>
      <c r="AB165" s="1473"/>
      <c r="AC165" s="1473"/>
      <c r="AD165" s="1473"/>
      <c r="AE165" s="1473"/>
      <c r="AF165" s="1474"/>
    </row>
    <row r="166" spans="1:32" ht="15" customHeight="1" x14ac:dyDescent="0.2">
      <c r="A166" s="11">
        <v>262</v>
      </c>
      <c r="B166" s="683"/>
      <c r="C166" s="281"/>
      <c r="D166" s="281"/>
      <c r="E166" s="1445" t="str">
        <f>'2. CAD NCCF'!E166:L166</f>
        <v>Non-FI issued CBP, high rated</v>
      </c>
      <c r="F166" s="1446"/>
      <c r="G166" s="1446"/>
      <c r="H166" s="1446"/>
      <c r="I166" s="1446"/>
      <c r="J166" s="1446"/>
      <c r="K166" s="1446"/>
      <c r="L166" s="1447"/>
      <c r="M166" s="399">
        <f>SUM(M167:M168)</f>
        <v>0</v>
      </c>
      <c r="N166" s="402">
        <f t="shared" ref="N166:AC166" si="38">SUBTOTAL(9,N167:N168)</f>
        <v>0</v>
      </c>
      <c r="O166" s="406">
        <f t="shared" si="38"/>
        <v>0</v>
      </c>
      <c r="P166" s="405">
        <f t="shared" si="38"/>
        <v>0</v>
      </c>
      <c r="Q166" s="407">
        <f t="shared" si="38"/>
        <v>0</v>
      </c>
      <c r="R166" s="406">
        <f t="shared" si="38"/>
        <v>0</v>
      </c>
      <c r="S166" s="406">
        <f t="shared" si="38"/>
        <v>0</v>
      </c>
      <c r="T166" s="406">
        <f t="shared" si="38"/>
        <v>0</v>
      </c>
      <c r="U166" s="406">
        <f t="shared" si="38"/>
        <v>0</v>
      </c>
      <c r="V166" s="406">
        <f t="shared" si="38"/>
        <v>0</v>
      </c>
      <c r="W166" s="406">
        <f t="shared" si="38"/>
        <v>0</v>
      </c>
      <c r="X166" s="406">
        <f t="shared" si="38"/>
        <v>0</v>
      </c>
      <c r="Y166" s="406">
        <f t="shared" si="38"/>
        <v>0</v>
      </c>
      <c r="Z166" s="406">
        <f t="shared" si="38"/>
        <v>0</v>
      </c>
      <c r="AA166" s="406">
        <f t="shared" si="38"/>
        <v>0</v>
      </c>
      <c r="AB166" s="416">
        <f t="shared" si="38"/>
        <v>0</v>
      </c>
      <c r="AC166" s="399">
        <f t="shared" si="38"/>
        <v>0</v>
      </c>
      <c r="AD166" s="1015"/>
      <c r="AE166" s="1016"/>
      <c r="AF166" s="1017"/>
    </row>
    <row r="167" spans="1:32" ht="15" customHeight="1" x14ac:dyDescent="0.2">
      <c r="A167" s="11">
        <v>263</v>
      </c>
      <c r="B167" s="683"/>
      <c r="C167" s="281"/>
      <c r="D167" s="281"/>
      <c r="E167" s="282"/>
      <c r="F167" s="1442" t="str">
        <f>'2. CAD NCCF'!F167:L167</f>
        <v>Non-FI issued unsecured bond and paper, high rated</v>
      </c>
      <c r="G167" s="1443"/>
      <c r="H167" s="1443"/>
      <c r="I167" s="1443"/>
      <c r="J167" s="1443"/>
      <c r="K167" s="1443"/>
      <c r="L167" s="1444"/>
      <c r="M167" s="690">
        <v>0</v>
      </c>
      <c r="N167" s="691">
        <v>0</v>
      </c>
      <c r="O167" s="692">
        <v>0</v>
      </c>
      <c r="P167" s="692"/>
      <c r="Q167" s="697"/>
      <c r="R167" s="692">
        <v>0</v>
      </c>
      <c r="S167" s="693">
        <v>0</v>
      </c>
      <c r="T167" s="692">
        <v>0</v>
      </c>
      <c r="U167" s="693">
        <v>0</v>
      </c>
      <c r="V167" s="692">
        <v>0</v>
      </c>
      <c r="W167" s="693">
        <v>0</v>
      </c>
      <c r="X167" s="692">
        <v>0</v>
      </c>
      <c r="Y167" s="693">
        <v>0</v>
      </c>
      <c r="Z167" s="692">
        <v>0</v>
      </c>
      <c r="AA167" s="693">
        <v>0</v>
      </c>
      <c r="AB167" s="698">
        <v>0</v>
      </c>
      <c r="AC167" s="690">
        <v>0</v>
      </c>
      <c r="AD167" s="1015"/>
      <c r="AE167" s="1016"/>
      <c r="AF167" s="1017"/>
    </row>
    <row r="168" spans="1:32" ht="15" customHeight="1" x14ac:dyDescent="0.2">
      <c r="A168" s="11">
        <v>264</v>
      </c>
      <c r="B168" s="683"/>
      <c r="C168" s="281"/>
      <c r="D168" s="281"/>
      <c r="E168" s="282"/>
      <c r="F168" s="1442" t="str">
        <f>'2. CAD NCCF'!F168:L168</f>
        <v>Non-FI issued covered bonds, high rated</v>
      </c>
      <c r="G168" s="1443"/>
      <c r="H168" s="1443"/>
      <c r="I168" s="1443"/>
      <c r="J168" s="1443"/>
      <c r="K168" s="1443"/>
      <c r="L168" s="1444"/>
      <c r="M168" s="690">
        <v>0</v>
      </c>
      <c r="N168" s="691">
        <v>0</v>
      </c>
      <c r="O168" s="692"/>
      <c r="P168" s="692"/>
      <c r="Q168" s="697"/>
      <c r="R168" s="692">
        <v>0</v>
      </c>
      <c r="S168" s="693">
        <v>0</v>
      </c>
      <c r="T168" s="692">
        <v>0</v>
      </c>
      <c r="U168" s="693">
        <v>0</v>
      </c>
      <c r="V168" s="692">
        <v>0</v>
      </c>
      <c r="W168" s="693">
        <v>0</v>
      </c>
      <c r="X168" s="692">
        <v>0</v>
      </c>
      <c r="Y168" s="693">
        <v>0</v>
      </c>
      <c r="Z168" s="692">
        <v>0</v>
      </c>
      <c r="AA168" s="693">
        <v>0</v>
      </c>
      <c r="AB168" s="698">
        <v>0</v>
      </c>
      <c r="AC168" s="690">
        <v>0</v>
      </c>
      <c r="AD168" s="1015"/>
      <c r="AE168" s="1016"/>
      <c r="AF168" s="1017"/>
    </row>
    <row r="169" spans="1:32" ht="15" customHeight="1" x14ac:dyDescent="0.2">
      <c r="A169" s="11">
        <v>265</v>
      </c>
      <c r="B169" s="683"/>
      <c r="C169" s="281"/>
      <c r="D169" s="281"/>
      <c r="E169" s="1445" t="str">
        <f>'2. CAD NCCF'!E169:L169</f>
        <v>FI issued CBP, high rated</v>
      </c>
      <c r="F169" s="1446"/>
      <c r="G169" s="1446"/>
      <c r="H169" s="1446"/>
      <c r="I169" s="1446"/>
      <c r="J169" s="1446"/>
      <c r="K169" s="1446"/>
      <c r="L169" s="1447"/>
      <c r="M169" s="399">
        <f>SUM(M170:M172)</f>
        <v>0</v>
      </c>
      <c r="N169" s="402">
        <f t="shared" ref="N169:AC169" si="39">SUBTOTAL(9,N170:N172)</f>
        <v>0</v>
      </c>
      <c r="O169" s="406">
        <f t="shared" si="39"/>
        <v>0</v>
      </c>
      <c r="P169" s="405">
        <f t="shared" si="39"/>
        <v>0</v>
      </c>
      <c r="Q169" s="407">
        <f t="shared" si="39"/>
        <v>0</v>
      </c>
      <c r="R169" s="406">
        <f t="shared" si="39"/>
        <v>0</v>
      </c>
      <c r="S169" s="406">
        <f t="shared" si="39"/>
        <v>0</v>
      </c>
      <c r="T169" s="406">
        <f t="shared" si="39"/>
        <v>0</v>
      </c>
      <c r="U169" s="406">
        <f t="shared" si="39"/>
        <v>0</v>
      </c>
      <c r="V169" s="406">
        <f t="shared" si="39"/>
        <v>0</v>
      </c>
      <c r="W169" s="406">
        <f t="shared" si="39"/>
        <v>0</v>
      </c>
      <c r="X169" s="406">
        <f t="shared" si="39"/>
        <v>0</v>
      </c>
      <c r="Y169" s="406">
        <f t="shared" si="39"/>
        <v>0</v>
      </c>
      <c r="Z169" s="406">
        <f t="shared" si="39"/>
        <v>0</v>
      </c>
      <c r="AA169" s="406">
        <f t="shared" si="39"/>
        <v>0</v>
      </c>
      <c r="AB169" s="416">
        <f t="shared" si="39"/>
        <v>0</v>
      </c>
      <c r="AC169" s="399">
        <f t="shared" si="39"/>
        <v>0</v>
      </c>
      <c r="AD169" s="1015"/>
      <c r="AE169" s="1016"/>
      <c r="AF169" s="1017"/>
    </row>
    <row r="170" spans="1:32" ht="15" customHeight="1" x14ac:dyDescent="0.2">
      <c r="A170" s="11">
        <v>266</v>
      </c>
      <c r="B170" s="683"/>
      <c r="C170" s="281"/>
      <c r="D170" s="281"/>
      <c r="E170" s="282"/>
      <c r="F170" s="1442" t="str">
        <f>'2. CAD NCCF'!F170:L170</f>
        <v>FI issued unsecured bonds and paper, high rated</v>
      </c>
      <c r="G170" s="1443"/>
      <c r="H170" s="1443"/>
      <c r="I170" s="1443"/>
      <c r="J170" s="1443"/>
      <c r="K170" s="1443"/>
      <c r="L170" s="1444"/>
      <c r="M170" s="690">
        <v>0</v>
      </c>
      <c r="N170" s="691">
        <v>0</v>
      </c>
      <c r="O170" s="692">
        <v>0</v>
      </c>
      <c r="P170" s="692">
        <v>0</v>
      </c>
      <c r="Q170" s="697">
        <v>0</v>
      </c>
      <c r="R170" s="692">
        <v>0</v>
      </c>
      <c r="S170" s="693">
        <v>0</v>
      </c>
      <c r="T170" s="692">
        <v>0</v>
      </c>
      <c r="U170" s="693">
        <v>0</v>
      </c>
      <c r="V170" s="692">
        <v>0</v>
      </c>
      <c r="W170" s="693">
        <v>0</v>
      </c>
      <c r="X170" s="692">
        <v>0</v>
      </c>
      <c r="Y170" s="693">
        <v>0</v>
      </c>
      <c r="Z170" s="692">
        <v>0</v>
      </c>
      <c r="AA170" s="693">
        <v>0</v>
      </c>
      <c r="AB170" s="698">
        <v>0</v>
      </c>
      <c r="AC170" s="690">
        <v>0</v>
      </c>
      <c r="AD170" s="1015"/>
      <c r="AE170" s="1016"/>
      <c r="AF170" s="1017"/>
    </row>
    <row r="171" spans="1:32" ht="15" customHeight="1" x14ac:dyDescent="0.2">
      <c r="A171" s="11">
        <v>267</v>
      </c>
      <c r="B171" s="683"/>
      <c r="C171" s="281"/>
      <c r="D171" s="281"/>
      <c r="E171" s="282"/>
      <c r="F171" s="1442" t="str">
        <f>'2. CAD NCCF'!F171:L171</f>
        <v>FI issued covered bonds, high rated</v>
      </c>
      <c r="G171" s="1443"/>
      <c r="H171" s="1443"/>
      <c r="I171" s="1443"/>
      <c r="J171" s="1443"/>
      <c r="K171" s="1443"/>
      <c r="L171" s="1444"/>
      <c r="M171" s="690">
        <v>0</v>
      </c>
      <c r="N171" s="691">
        <v>0</v>
      </c>
      <c r="O171" s="692">
        <v>0</v>
      </c>
      <c r="P171" s="692">
        <v>0</v>
      </c>
      <c r="Q171" s="697">
        <v>0</v>
      </c>
      <c r="R171" s="692">
        <v>0</v>
      </c>
      <c r="S171" s="693">
        <v>0</v>
      </c>
      <c r="T171" s="692">
        <v>0</v>
      </c>
      <c r="U171" s="693">
        <v>0</v>
      </c>
      <c r="V171" s="692">
        <v>0</v>
      </c>
      <c r="W171" s="693">
        <v>0</v>
      </c>
      <c r="X171" s="692">
        <v>0</v>
      </c>
      <c r="Y171" s="693">
        <v>0</v>
      </c>
      <c r="Z171" s="692">
        <v>0</v>
      </c>
      <c r="AA171" s="693">
        <v>0</v>
      </c>
      <c r="AB171" s="698">
        <v>0</v>
      </c>
      <c r="AC171" s="690">
        <v>0</v>
      </c>
      <c r="AD171" s="1015"/>
      <c r="AE171" s="1016"/>
      <c r="AF171" s="1017"/>
    </row>
    <row r="172" spans="1:32" ht="15" customHeight="1" x14ac:dyDescent="0.2">
      <c r="A172" s="11">
        <v>268</v>
      </c>
      <c r="B172" s="683"/>
      <c r="C172" s="281"/>
      <c r="D172" s="281"/>
      <c r="E172" s="282"/>
      <c r="F172" s="1442" t="str">
        <f>'2. CAD NCCF'!F172:L172</f>
        <v>FI issued jumbo covered bonds, high rated</v>
      </c>
      <c r="G172" s="1443"/>
      <c r="H172" s="1443"/>
      <c r="I172" s="1443"/>
      <c r="J172" s="1443"/>
      <c r="K172" s="1443"/>
      <c r="L172" s="1444"/>
      <c r="M172" s="690">
        <v>0</v>
      </c>
      <c r="N172" s="691">
        <v>0</v>
      </c>
      <c r="O172" s="692">
        <v>0</v>
      </c>
      <c r="P172" s="692">
        <v>0</v>
      </c>
      <c r="Q172" s="697">
        <v>0</v>
      </c>
      <c r="R172" s="692">
        <v>0</v>
      </c>
      <c r="S172" s="693">
        <v>0</v>
      </c>
      <c r="T172" s="692">
        <v>0</v>
      </c>
      <c r="U172" s="693">
        <v>0</v>
      </c>
      <c r="V172" s="692">
        <v>0</v>
      </c>
      <c r="W172" s="693">
        <v>0</v>
      </c>
      <c r="X172" s="692">
        <v>0</v>
      </c>
      <c r="Y172" s="693">
        <v>0</v>
      </c>
      <c r="Z172" s="692">
        <v>0</v>
      </c>
      <c r="AA172" s="693">
        <v>0</v>
      </c>
      <c r="AB172" s="698">
        <v>0</v>
      </c>
      <c r="AC172" s="690">
        <v>0</v>
      </c>
      <c r="AD172" s="1015"/>
      <c r="AE172" s="1016"/>
      <c r="AF172" s="1017"/>
    </row>
    <row r="173" spans="1:32" ht="15" customHeight="1" x14ac:dyDescent="0.2">
      <c r="A173" s="11">
        <v>269</v>
      </c>
      <c r="B173" s="683"/>
      <c r="C173" s="281"/>
      <c r="D173" s="281"/>
      <c r="E173" s="1445" t="str">
        <f>'2. CAD NCCF'!E173:L173</f>
        <v>Non-FI issued CBP, medium rated</v>
      </c>
      <c r="F173" s="1446"/>
      <c r="G173" s="1446"/>
      <c r="H173" s="1446"/>
      <c r="I173" s="1446"/>
      <c r="J173" s="1446"/>
      <c r="K173" s="1446"/>
      <c r="L173" s="1447"/>
      <c r="M173" s="399">
        <f>SUM(M174:M175)</f>
        <v>0</v>
      </c>
      <c r="N173" s="402">
        <f t="shared" ref="N173:AB173" si="40">SUBTOTAL(9,N174:N175)</f>
        <v>0</v>
      </c>
      <c r="O173" s="406">
        <f t="shared" si="40"/>
        <v>0</v>
      </c>
      <c r="P173" s="405">
        <f t="shared" si="40"/>
        <v>0</v>
      </c>
      <c r="Q173" s="407">
        <f t="shared" si="40"/>
        <v>0</v>
      </c>
      <c r="R173" s="406">
        <f t="shared" si="40"/>
        <v>0</v>
      </c>
      <c r="S173" s="406">
        <f t="shared" si="40"/>
        <v>0</v>
      </c>
      <c r="T173" s="406">
        <f t="shared" si="40"/>
        <v>0</v>
      </c>
      <c r="U173" s="406">
        <f t="shared" si="40"/>
        <v>0</v>
      </c>
      <c r="V173" s="406">
        <f t="shared" si="40"/>
        <v>0</v>
      </c>
      <c r="W173" s="406">
        <f t="shared" si="40"/>
        <v>0</v>
      </c>
      <c r="X173" s="406">
        <f t="shared" si="40"/>
        <v>0</v>
      </c>
      <c r="Y173" s="406">
        <f t="shared" si="40"/>
        <v>0</v>
      </c>
      <c r="Z173" s="406">
        <f t="shared" si="40"/>
        <v>0</v>
      </c>
      <c r="AA173" s="406">
        <f t="shared" si="40"/>
        <v>0</v>
      </c>
      <c r="AB173" s="416">
        <f t="shared" si="40"/>
        <v>0</v>
      </c>
      <c r="AC173" s="399">
        <f t="shared" ref="AC173" si="41">SUM(AC174:AC175)</f>
        <v>0</v>
      </c>
      <c r="AD173" s="1015"/>
      <c r="AE173" s="1016"/>
      <c r="AF173" s="1017"/>
    </row>
    <row r="174" spans="1:32" ht="15" customHeight="1" x14ac:dyDescent="0.2">
      <c r="A174" s="11">
        <v>270</v>
      </c>
      <c r="B174" s="683"/>
      <c r="C174" s="281"/>
      <c r="D174" s="281"/>
      <c r="E174" s="282"/>
      <c r="F174" s="1442" t="str">
        <f>'2. CAD NCCF'!F174:L174</f>
        <v>Non-FI issued unsecured bonds and paper, medium rated</v>
      </c>
      <c r="G174" s="1443"/>
      <c r="H174" s="1443"/>
      <c r="I174" s="1443"/>
      <c r="J174" s="1443"/>
      <c r="K174" s="1443"/>
      <c r="L174" s="1444"/>
      <c r="M174" s="690">
        <v>0</v>
      </c>
      <c r="N174" s="691">
        <v>0</v>
      </c>
      <c r="O174" s="692">
        <v>0</v>
      </c>
      <c r="P174" s="692">
        <v>0</v>
      </c>
      <c r="Q174" s="697">
        <v>0</v>
      </c>
      <c r="R174" s="692">
        <v>0</v>
      </c>
      <c r="S174" s="693">
        <v>0</v>
      </c>
      <c r="T174" s="692">
        <v>0</v>
      </c>
      <c r="U174" s="693">
        <v>0</v>
      </c>
      <c r="V174" s="692">
        <v>0</v>
      </c>
      <c r="W174" s="693">
        <v>0</v>
      </c>
      <c r="X174" s="692">
        <v>0</v>
      </c>
      <c r="Y174" s="693">
        <v>0</v>
      </c>
      <c r="Z174" s="692">
        <v>0</v>
      </c>
      <c r="AA174" s="693">
        <v>0</v>
      </c>
      <c r="AB174" s="698">
        <v>0</v>
      </c>
      <c r="AC174" s="690">
        <v>0</v>
      </c>
      <c r="AD174" s="1015"/>
      <c r="AE174" s="1016"/>
      <c r="AF174" s="1017"/>
    </row>
    <row r="175" spans="1:32" ht="15" customHeight="1" x14ac:dyDescent="0.2">
      <c r="A175" s="11">
        <v>271</v>
      </c>
      <c r="B175" s="683"/>
      <c r="C175" s="281"/>
      <c r="D175" s="281"/>
      <c r="E175" s="282"/>
      <c r="F175" s="1442" t="str">
        <f>'2. CAD NCCF'!F175:L175</f>
        <v>Non-FI issued covered bonds, medium rated</v>
      </c>
      <c r="G175" s="1443"/>
      <c r="H175" s="1443"/>
      <c r="I175" s="1443"/>
      <c r="J175" s="1443"/>
      <c r="K175" s="1443"/>
      <c r="L175" s="1444"/>
      <c r="M175" s="690">
        <v>0</v>
      </c>
      <c r="N175" s="691">
        <v>0</v>
      </c>
      <c r="O175" s="692">
        <v>0</v>
      </c>
      <c r="P175" s="692">
        <v>0</v>
      </c>
      <c r="Q175" s="697">
        <v>0</v>
      </c>
      <c r="R175" s="692">
        <v>0</v>
      </c>
      <c r="S175" s="693">
        <v>0</v>
      </c>
      <c r="T175" s="692">
        <v>0</v>
      </c>
      <c r="U175" s="693">
        <v>0</v>
      </c>
      <c r="V175" s="692">
        <v>0</v>
      </c>
      <c r="W175" s="693">
        <v>0</v>
      </c>
      <c r="X175" s="692">
        <v>0</v>
      </c>
      <c r="Y175" s="693">
        <v>0</v>
      </c>
      <c r="Z175" s="692">
        <v>0</v>
      </c>
      <c r="AA175" s="693">
        <v>0</v>
      </c>
      <c r="AB175" s="698">
        <v>0</v>
      </c>
      <c r="AC175" s="690">
        <v>0</v>
      </c>
      <c r="AD175" s="1015"/>
      <c r="AE175" s="1016"/>
      <c r="AF175" s="1017"/>
    </row>
    <row r="176" spans="1:32" ht="15" customHeight="1" x14ac:dyDescent="0.2">
      <c r="A176" s="11">
        <v>272</v>
      </c>
      <c r="B176" s="683"/>
      <c r="C176" s="281"/>
      <c r="D176" s="281"/>
      <c r="E176" s="1445" t="str">
        <f>'2. CAD NCCF'!E176:L176</f>
        <v>FI issued CBP, medium rated</v>
      </c>
      <c r="F176" s="1446"/>
      <c r="G176" s="1446"/>
      <c r="H176" s="1446"/>
      <c r="I176" s="1446"/>
      <c r="J176" s="1446"/>
      <c r="K176" s="1446"/>
      <c r="L176" s="1447"/>
      <c r="M176" s="399">
        <f>SUM(M177:M179)</f>
        <v>0</v>
      </c>
      <c r="N176" s="402">
        <f t="shared" ref="N176:AC176" si="42">SUBTOTAL(9,N177:N179)</f>
        <v>0</v>
      </c>
      <c r="O176" s="406">
        <f t="shared" si="42"/>
        <v>0</v>
      </c>
      <c r="P176" s="405">
        <f t="shared" si="42"/>
        <v>0</v>
      </c>
      <c r="Q176" s="407">
        <f t="shared" si="42"/>
        <v>0</v>
      </c>
      <c r="R176" s="406">
        <f t="shared" si="42"/>
        <v>0</v>
      </c>
      <c r="S176" s="406">
        <f t="shared" si="42"/>
        <v>0</v>
      </c>
      <c r="T176" s="406">
        <f t="shared" si="42"/>
        <v>0</v>
      </c>
      <c r="U176" s="406">
        <f t="shared" si="42"/>
        <v>0</v>
      </c>
      <c r="V176" s="406">
        <f t="shared" si="42"/>
        <v>0</v>
      </c>
      <c r="W176" s="406">
        <f t="shared" si="42"/>
        <v>0</v>
      </c>
      <c r="X176" s="406">
        <f t="shared" si="42"/>
        <v>0</v>
      </c>
      <c r="Y176" s="406">
        <f t="shared" si="42"/>
        <v>0</v>
      </c>
      <c r="Z176" s="406">
        <f t="shared" si="42"/>
        <v>0</v>
      </c>
      <c r="AA176" s="406">
        <f t="shared" si="42"/>
        <v>0</v>
      </c>
      <c r="AB176" s="416">
        <f t="shared" si="42"/>
        <v>0</v>
      </c>
      <c r="AC176" s="399">
        <f t="shared" si="42"/>
        <v>0</v>
      </c>
      <c r="AD176" s="1015"/>
      <c r="AE176" s="1016"/>
      <c r="AF176" s="1017"/>
    </row>
    <row r="177" spans="1:32" ht="15" customHeight="1" x14ac:dyDescent="0.2">
      <c r="A177" s="11">
        <v>273</v>
      </c>
      <c r="B177" s="683"/>
      <c r="C177" s="281"/>
      <c r="D177" s="281"/>
      <c r="E177" s="282"/>
      <c r="F177" s="1442" t="str">
        <f>'2. CAD NCCF'!F177:L177</f>
        <v>FI issued unsecured bonds and paper, medium rated</v>
      </c>
      <c r="G177" s="1443"/>
      <c r="H177" s="1443"/>
      <c r="I177" s="1443"/>
      <c r="J177" s="1443"/>
      <c r="K177" s="1443"/>
      <c r="L177" s="1444"/>
      <c r="M177" s="690">
        <v>0</v>
      </c>
      <c r="N177" s="691">
        <v>0</v>
      </c>
      <c r="O177" s="692">
        <v>0</v>
      </c>
      <c r="P177" s="692">
        <v>0</v>
      </c>
      <c r="Q177" s="697">
        <v>0</v>
      </c>
      <c r="R177" s="692">
        <v>0</v>
      </c>
      <c r="S177" s="693">
        <v>0</v>
      </c>
      <c r="T177" s="692">
        <v>0</v>
      </c>
      <c r="U177" s="693">
        <v>0</v>
      </c>
      <c r="V177" s="692">
        <v>0</v>
      </c>
      <c r="W177" s="693">
        <v>0</v>
      </c>
      <c r="X177" s="692">
        <v>0</v>
      </c>
      <c r="Y177" s="693">
        <v>0</v>
      </c>
      <c r="Z177" s="692">
        <v>0</v>
      </c>
      <c r="AA177" s="693">
        <v>0</v>
      </c>
      <c r="AB177" s="698">
        <v>0</v>
      </c>
      <c r="AC177" s="690">
        <v>0</v>
      </c>
      <c r="AD177" s="1015"/>
      <c r="AE177" s="1016"/>
      <c r="AF177" s="1017"/>
    </row>
    <row r="178" spans="1:32" ht="15" customHeight="1" x14ac:dyDescent="0.2">
      <c r="A178" s="11">
        <v>274</v>
      </c>
      <c r="B178" s="683"/>
      <c r="C178" s="281"/>
      <c r="D178" s="281"/>
      <c r="E178" s="282"/>
      <c r="F178" s="1442" t="str">
        <f>'2. CAD NCCF'!F178:L178</f>
        <v>FI issued covered bonds, medium rated</v>
      </c>
      <c r="G178" s="1443"/>
      <c r="H178" s="1443"/>
      <c r="I178" s="1443"/>
      <c r="J178" s="1443"/>
      <c r="K178" s="1443"/>
      <c r="L178" s="1444"/>
      <c r="M178" s="690">
        <v>0</v>
      </c>
      <c r="N178" s="691">
        <v>0</v>
      </c>
      <c r="O178" s="692">
        <v>0</v>
      </c>
      <c r="P178" s="692">
        <v>0</v>
      </c>
      <c r="Q178" s="697">
        <v>0</v>
      </c>
      <c r="R178" s="692">
        <v>0</v>
      </c>
      <c r="S178" s="693">
        <v>0</v>
      </c>
      <c r="T178" s="692">
        <v>0</v>
      </c>
      <c r="U178" s="693">
        <v>0</v>
      </c>
      <c r="V178" s="692">
        <v>0</v>
      </c>
      <c r="W178" s="693">
        <v>0</v>
      </c>
      <c r="X178" s="692">
        <v>0</v>
      </c>
      <c r="Y178" s="693">
        <v>0</v>
      </c>
      <c r="Z178" s="692">
        <v>0</v>
      </c>
      <c r="AA178" s="693">
        <v>0</v>
      </c>
      <c r="AB178" s="698">
        <v>0</v>
      </c>
      <c r="AC178" s="690">
        <v>0</v>
      </c>
      <c r="AD178" s="1015"/>
      <c r="AE178" s="1016"/>
      <c r="AF178" s="1017"/>
    </row>
    <row r="179" spans="1:32" ht="15" customHeight="1" x14ac:dyDescent="0.2">
      <c r="A179" s="11">
        <v>275</v>
      </c>
      <c r="B179" s="676"/>
      <c r="C179" s="756"/>
      <c r="D179" s="756"/>
      <c r="E179" s="687"/>
      <c r="F179" s="1442" t="str">
        <f>'2. CAD NCCF'!F179:L179</f>
        <v>FI issued jumbo covered bonds, medium rated</v>
      </c>
      <c r="G179" s="1443"/>
      <c r="H179" s="1443"/>
      <c r="I179" s="1443"/>
      <c r="J179" s="1443"/>
      <c r="K179" s="1443"/>
      <c r="L179" s="1444"/>
      <c r="M179" s="690">
        <v>0</v>
      </c>
      <c r="N179" s="691">
        <v>0</v>
      </c>
      <c r="O179" s="692">
        <v>0</v>
      </c>
      <c r="P179" s="692">
        <v>0</v>
      </c>
      <c r="Q179" s="697">
        <v>0</v>
      </c>
      <c r="R179" s="692">
        <v>0</v>
      </c>
      <c r="S179" s="693">
        <v>0</v>
      </c>
      <c r="T179" s="692">
        <v>0</v>
      </c>
      <c r="U179" s="693">
        <v>0</v>
      </c>
      <c r="V179" s="692">
        <v>0</v>
      </c>
      <c r="W179" s="693">
        <v>0</v>
      </c>
      <c r="X179" s="692">
        <v>0</v>
      </c>
      <c r="Y179" s="693">
        <v>0</v>
      </c>
      <c r="Z179" s="692">
        <v>0</v>
      </c>
      <c r="AA179" s="693">
        <v>0</v>
      </c>
      <c r="AB179" s="698">
        <v>0</v>
      </c>
      <c r="AC179" s="690">
        <v>0</v>
      </c>
      <c r="AD179" s="1015"/>
      <c r="AE179" s="1016"/>
      <c r="AF179" s="1017"/>
    </row>
    <row r="180" spans="1:32" ht="15" customHeight="1" x14ac:dyDescent="0.2">
      <c r="A180" s="11">
        <v>276</v>
      </c>
      <c r="B180" s="757"/>
      <c r="C180" s="758"/>
      <c r="D180" s="758"/>
      <c r="E180" s="1445" t="str">
        <f>'2. CAD NCCF'!E180:L180</f>
        <v>Non-FI issued CBP, low or not rated</v>
      </c>
      <c r="F180" s="1446"/>
      <c r="G180" s="1446"/>
      <c r="H180" s="1446"/>
      <c r="I180" s="1446"/>
      <c r="J180" s="1446"/>
      <c r="K180" s="1446"/>
      <c r="L180" s="1447"/>
      <c r="M180" s="399">
        <f>SUM(M181:M182)</f>
        <v>0</v>
      </c>
      <c r="N180" s="402">
        <f t="shared" ref="N180:AC180" si="43">SUBTOTAL(9,N181:N182)</f>
        <v>0</v>
      </c>
      <c r="O180" s="406">
        <f t="shared" si="43"/>
        <v>0</v>
      </c>
      <c r="P180" s="405">
        <f t="shared" si="43"/>
        <v>0</v>
      </c>
      <c r="Q180" s="407">
        <f t="shared" si="43"/>
        <v>0</v>
      </c>
      <c r="R180" s="406">
        <f t="shared" si="43"/>
        <v>0</v>
      </c>
      <c r="S180" s="406">
        <f t="shared" si="43"/>
        <v>0</v>
      </c>
      <c r="T180" s="406">
        <f t="shared" si="43"/>
        <v>0</v>
      </c>
      <c r="U180" s="406">
        <f t="shared" si="43"/>
        <v>0</v>
      </c>
      <c r="V180" s="406">
        <f t="shared" si="43"/>
        <v>0</v>
      </c>
      <c r="W180" s="406">
        <f t="shared" si="43"/>
        <v>0</v>
      </c>
      <c r="X180" s="406">
        <f t="shared" si="43"/>
        <v>0</v>
      </c>
      <c r="Y180" s="406">
        <f t="shared" si="43"/>
        <v>0</v>
      </c>
      <c r="Z180" s="406">
        <f t="shared" si="43"/>
        <v>0</v>
      </c>
      <c r="AA180" s="406">
        <f t="shared" si="43"/>
        <v>0</v>
      </c>
      <c r="AB180" s="416">
        <f t="shared" si="43"/>
        <v>0</v>
      </c>
      <c r="AC180" s="399">
        <f t="shared" si="43"/>
        <v>0</v>
      </c>
      <c r="AD180" s="1015"/>
      <c r="AE180" s="1016"/>
      <c r="AF180" s="1017"/>
    </row>
    <row r="181" spans="1:32" ht="15" customHeight="1" x14ac:dyDescent="0.2">
      <c r="A181" s="11">
        <v>277</v>
      </c>
      <c r="B181" s="683"/>
      <c r="C181" s="281"/>
      <c r="D181" s="281"/>
      <c r="E181" s="282"/>
      <c r="F181" s="1442" t="str">
        <f>'2. CAD NCCF'!F181:L181</f>
        <v>Non-FI issued unsecured bonds and paper, low or not rated</v>
      </c>
      <c r="G181" s="1443"/>
      <c r="H181" s="1443"/>
      <c r="I181" s="1443"/>
      <c r="J181" s="1443"/>
      <c r="K181" s="1443"/>
      <c r="L181" s="1444"/>
      <c r="M181" s="690">
        <v>0</v>
      </c>
      <c r="N181" s="691">
        <v>0</v>
      </c>
      <c r="O181" s="692">
        <v>0</v>
      </c>
      <c r="P181" s="692">
        <v>0</v>
      </c>
      <c r="Q181" s="697">
        <v>0</v>
      </c>
      <c r="R181" s="692">
        <v>0</v>
      </c>
      <c r="S181" s="693">
        <v>0</v>
      </c>
      <c r="T181" s="692">
        <v>0</v>
      </c>
      <c r="U181" s="693">
        <v>0</v>
      </c>
      <c r="V181" s="692">
        <v>0</v>
      </c>
      <c r="W181" s="693">
        <v>0</v>
      </c>
      <c r="X181" s="692">
        <v>0</v>
      </c>
      <c r="Y181" s="693">
        <v>0</v>
      </c>
      <c r="Z181" s="692">
        <v>0</v>
      </c>
      <c r="AA181" s="693">
        <v>0</v>
      </c>
      <c r="AB181" s="698">
        <v>0</v>
      </c>
      <c r="AC181" s="690">
        <v>0</v>
      </c>
      <c r="AD181" s="1015"/>
      <c r="AE181" s="1016"/>
      <c r="AF181" s="1017"/>
    </row>
    <row r="182" spans="1:32" ht="15" customHeight="1" x14ac:dyDescent="0.2">
      <c r="A182" s="11">
        <v>278</v>
      </c>
      <c r="B182" s="683"/>
      <c r="C182" s="281"/>
      <c r="D182" s="281"/>
      <c r="E182" s="282"/>
      <c r="F182" s="1442" t="str">
        <f>'2. CAD NCCF'!F182:L182</f>
        <v>Non-FI issued covered bonds, low or not rated</v>
      </c>
      <c r="G182" s="1443"/>
      <c r="H182" s="1443"/>
      <c r="I182" s="1443"/>
      <c r="J182" s="1443"/>
      <c r="K182" s="1443"/>
      <c r="L182" s="1444"/>
      <c r="M182" s="690">
        <v>0</v>
      </c>
      <c r="N182" s="691">
        <v>0</v>
      </c>
      <c r="O182" s="692">
        <v>0</v>
      </c>
      <c r="P182" s="692">
        <v>0</v>
      </c>
      <c r="Q182" s="697">
        <v>0</v>
      </c>
      <c r="R182" s="692">
        <v>0</v>
      </c>
      <c r="S182" s="693">
        <v>0</v>
      </c>
      <c r="T182" s="692">
        <v>0</v>
      </c>
      <c r="U182" s="693">
        <v>0</v>
      </c>
      <c r="V182" s="692">
        <v>0</v>
      </c>
      <c r="W182" s="693">
        <v>0</v>
      </c>
      <c r="X182" s="692">
        <v>0</v>
      </c>
      <c r="Y182" s="693">
        <v>0</v>
      </c>
      <c r="Z182" s="692">
        <v>0</v>
      </c>
      <c r="AA182" s="693">
        <v>0</v>
      </c>
      <c r="AB182" s="698">
        <v>0</v>
      </c>
      <c r="AC182" s="690">
        <v>0</v>
      </c>
      <c r="AD182" s="1015"/>
      <c r="AE182" s="1016"/>
      <c r="AF182" s="1017"/>
    </row>
    <row r="183" spans="1:32" ht="15" customHeight="1" x14ac:dyDescent="0.2">
      <c r="A183" s="11">
        <v>279</v>
      </c>
      <c r="B183" s="683"/>
      <c r="C183" s="281"/>
      <c r="D183" s="281"/>
      <c r="E183" s="1445" t="str">
        <f>'2. CAD NCCF'!E183:L183</f>
        <v>FI issued CBP, low or not rated</v>
      </c>
      <c r="F183" s="1446"/>
      <c r="G183" s="1446"/>
      <c r="H183" s="1446"/>
      <c r="I183" s="1446"/>
      <c r="J183" s="1446"/>
      <c r="K183" s="1446"/>
      <c r="L183" s="1447"/>
      <c r="M183" s="399">
        <f>SUM(M184:M186)</f>
        <v>0</v>
      </c>
      <c r="N183" s="402">
        <f t="shared" ref="N183:AC183" si="44">SUBTOTAL(9,N184:N186)</f>
        <v>0</v>
      </c>
      <c r="O183" s="406">
        <f t="shared" si="44"/>
        <v>0</v>
      </c>
      <c r="P183" s="405">
        <f t="shared" si="44"/>
        <v>0</v>
      </c>
      <c r="Q183" s="407">
        <f t="shared" si="44"/>
        <v>0</v>
      </c>
      <c r="R183" s="406">
        <f t="shared" si="44"/>
        <v>0</v>
      </c>
      <c r="S183" s="406">
        <f t="shared" si="44"/>
        <v>0</v>
      </c>
      <c r="T183" s="406">
        <f t="shared" si="44"/>
        <v>0</v>
      </c>
      <c r="U183" s="406">
        <f t="shared" si="44"/>
        <v>0</v>
      </c>
      <c r="V183" s="406">
        <f t="shared" si="44"/>
        <v>0</v>
      </c>
      <c r="W183" s="406">
        <f t="shared" si="44"/>
        <v>0</v>
      </c>
      <c r="X183" s="406">
        <f t="shared" si="44"/>
        <v>0</v>
      </c>
      <c r="Y183" s="406">
        <f t="shared" si="44"/>
        <v>0</v>
      </c>
      <c r="Z183" s="406">
        <f t="shared" si="44"/>
        <v>0</v>
      </c>
      <c r="AA183" s="406">
        <f t="shared" si="44"/>
        <v>0</v>
      </c>
      <c r="AB183" s="416">
        <f t="shared" si="44"/>
        <v>0</v>
      </c>
      <c r="AC183" s="399">
        <f t="shared" si="44"/>
        <v>0</v>
      </c>
      <c r="AD183" s="1015"/>
      <c r="AE183" s="1016"/>
      <c r="AF183" s="1017"/>
    </row>
    <row r="184" spans="1:32" ht="15" customHeight="1" x14ac:dyDescent="0.2">
      <c r="A184" s="11">
        <v>280</v>
      </c>
      <c r="B184" s="683"/>
      <c r="C184" s="281"/>
      <c r="D184" s="281"/>
      <c r="E184" s="282"/>
      <c r="F184" s="1442" t="str">
        <f>'2. CAD NCCF'!F184:L184</f>
        <v>FI issued unsecured bonds and paper, low or not rated</v>
      </c>
      <c r="G184" s="1443"/>
      <c r="H184" s="1443"/>
      <c r="I184" s="1443"/>
      <c r="J184" s="1443"/>
      <c r="K184" s="1443"/>
      <c r="L184" s="1444"/>
      <c r="M184" s="690">
        <v>0</v>
      </c>
      <c r="N184" s="691">
        <v>0</v>
      </c>
      <c r="O184" s="692">
        <v>0</v>
      </c>
      <c r="P184" s="692">
        <v>0</v>
      </c>
      <c r="Q184" s="697">
        <v>0</v>
      </c>
      <c r="R184" s="692">
        <v>0</v>
      </c>
      <c r="S184" s="693">
        <v>0</v>
      </c>
      <c r="T184" s="692">
        <v>0</v>
      </c>
      <c r="U184" s="693">
        <v>0</v>
      </c>
      <c r="V184" s="692">
        <v>0</v>
      </c>
      <c r="W184" s="693">
        <v>0</v>
      </c>
      <c r="X184" s="692">
        <v>0</v>
      </c>
      <c r="Y184" s="693">
        <v>0</v>
      </c>
      <c r="Z184" s="692">
        <v>0</v>
      </c>
      <c r="AA184" s="693">
        <v>0</v>
      </c>
      <c r="AB184" s="698">
        <v>0</v>
      </c>
      <c r="AC184" s="690">
        <v>0</v>
      </c>
      <c r="AD184" s="1015"/>
      <c r="AE184" s="1016"/>
      <c r="AF184" s="1017"/>
    </row>
    <row r="185" spans="1:32" ht="15" customHeight="1" x14ac:dyDescent="0.2">
      <c r="A185" s="11">
        <v>281</v>
      </c>
      <c r="B185" s="683"/>
      <c r="C185" s="684"/>
      <c r="D185" s="684"/>
      <c r="E185" s="684"/>
      <c r="F185" s="1442" t="str">
        <f>'2. CAD NCCF'!F185:L185</f>
        <v>FI issued covered bonds, low or not rated</v>
      </c>
      <c r="G185" s="1443"/>
      <c r="H185" s="1443"/>
      <c r="I185" s="1443"/>
      <c r="J185" s="1443"/>
      <c r="K185" s="1443"/>
      <c r="L185" s="1444"/>
      <c r="M185" s="690">
        <v>0</v>
      </c>
      <c r="N185" s="691">
        <v>0</v>
      </c>
      <c r="O185" s="692">
        <v>0</v>
      </c>
      <c r="P185" s="692">
        <v>0</v>
      </c>
      <c r="Q185" s="697">
        <v>0</v>
      </c>
      <c r="R185" s="692">
        <v>0</v>
      </c>
      <c r="S185" s="693">
        <v>0</v>
      </c>
      <c r="T185" s="692">
        <v>0</v>
      </c>
      <c r="U185" s="693">
        <v>0</v>
      </c>
      <c r="V185" s="692">
        <v>0</v>
      </c>
      <c r="W185" s="693">
        <v>0</v>
      </c>
      <c r="X185" s="692">
        <v>0</v>
      </c>
      <c r="Y185" s="693">
        <v>0</v>
      </c>
      <c r="Z185" s="692">
        <v>0</v>
      </c>
      <c r="AA185" s="693">
        <v>0</v>
      </c>
      <c r="AB185" s="698">
        <v>0</v>
      </c>
      <c r="AC185" s="690">
        <v>0</v>
      </c>
      <c r="AD185" s="1015"/>
      <c r="AE185" s="1016"/>
      <c r="AF185" s="1017"/>
    </row>
    <row r="186" spans="1:32" ht="15" customHeight="1" x14ac:dyDescent="0.2">
      <c r="A186" s="11">
        <v>282</v>
      </c>
      <c r="B186" s="683"/>
      <c r="C186" s="684"/>
      <c r="D186" s="684"/>
      <c r="E186" s="684"/>
      <c r="F186" s="1442" t="str">
        <f>'2. CAD NCCF'!F186:L186</f>
        <v>FI issued jumbo covered bonds, low or not rated</v>
      </c>
      <c r="G186" s="1443"/>
      <c r="H186" s="1443"/>
      <c r="I186" s="1443"/>
      <c r="J186" s="1443"/>
      <c r="K186" s="1443"/>
      <c r="L186" s="1444"/>
      <c r="M186" s="690">
        <v>0</v>
      </c>
      <c r="N186" s="691">
        <v>0</v>
      </c>
      <c r="O186" s="692">
        <v>0</v>
      </c>
      <c r="P186" s="692">
        <v>0</v>
      </c>
      <c r="Q186" s="697">
        <v>0</v>
      </c>
      <c r="R186" s="692">
        <v>0</v>
      </c>
      <c r="S186" s="693">
        <v>0</v>
      </c>
      <c r="T186" s="692">
        <v>0</v>
      </c>
      <c r="U186" s="693">
        <v>0</v>
      </c>
      <c r="V186" s="692">
        <v>0</v>
      </c>
      <c r="W186" s="693">
        <v>0</v>
      </c>
      <c r="X186" s="692">
        <v>0</v>
      </c>
      <c r="Y186" s="693">
        <v>0</v>
      </c>
      <c r="Z186" s="692">
        <v>0</v>
      </c>
      <c r="AA186" s="693">
        <v>0</v>
      </c>
      <c r="AB186" s="698">
        <v>0</v>
      </c>
      <c r="AC186" s="690">
        <v>0</v>
      </c>
      <c r="AD186" s="1015"/>
      <c r="AE186" s="1016"/>
      <c r="AF186" s="1017"/>
    </row>
    <row r="187" spans="1:32" x14ac:dyDescent="0.2">
      <c r="A187" s="11">
        <v>283</v>
      </c>
      <c r="B187" s="683"/>
      <c r="C187" s="684"/>
      <c r="D187" s="1472" t="str">
        <f>'2. CAD NCCF'!D187:AF187</f>
        <v>Asset backed securities (ABS) and Asset backed commercial paper (ABCP)</v>
      </c>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AF187" s="1474"/>
    </row>
    <row r="188" spans="1:32" x14ac:dyDescent="0.2">
      <c r="A188" s="11">
        <v>284</v>
      </c>
      <c r="B188" s="683"/>
      <c r="C188" s="684"/>
      <c r="D188" s="684"/>
      <c r="E188" s="1445" t="str">
        <f>'2. CAD NCCF'!E188:L188</f>
        <v>Non-FI issued ABS and ABCP, high rated</v>
      </c>
      <c r="F188" s="1446"/>
      <c r="G188" s="1446"/>
      <c r="H188" s="1446"/>
      <c r="I188" s="1446"/>
      <c r="J188" s="1446"/>
      <c r="K188" s="1446"/>
      <c r="L188" s="1447"/>
      <c r="M188" s="399">
        <f>SUM(M189:M190)</f>
        <v>0</v>
      </c>
      <c r="N188" s="402">
        <f t="shared" ref="N188:AC188" si="45">SUBTOTAL(9,N189:N190)</f>
        <v>0</v>
      </c>
      <c r="O188" s="406">
        <f t="shared" si="45"/>
        <v>0</v>
      </c>
      <c r="P188" s="405">
        <f t="shared" si="45"/>
        <v>0</v>
      </c>
      <c r="Q188" s="407">
        <f t="shared" si="45"/>
        <v>0</v>
      </c>
      <c r="R188" s="406">
        <f t="shared" si="45"/>
        <v>0</v>
      </c>
      <c r="S188" s="406">
        <f t="shared" si="45"/>
        <v>0</v>
      </c>
      <c r="T188" s="406">
        <f t="shared" si="45"/>
        <v>0</v>
      </c>
      <c r="U188" s="406">
        <f t="shared" si="45"/>
        <v>0</v>
      </c>
      <c r="V188" s="406">
        <f t="shared" si="45"/>
        <v>0</v>
      </c>
      <c r="W188" s="406">
        <f t="shared" si="45"/>
        <v>0</v>
      </c>
      <c r="X188" s="406">
        <f t="shared" si="45"/>
        <v>0</v>
      </c>
      <c r="Y188" s="406">
        <f t="shared" si="45"/>
        <v>0</v>
      </c>
      <c r="Z188" s="406">
        <f t="shared" si="45"/>
        <v>0</v>
      </c>
      <c r="AA188" s="406">
        <f t="shared" si="45"/>
        <v>0</v>
      </c>
      <c r="AB188" s="416">
        <f t="shared" si="45"/>
        <v>0</v>
      </c>
      <c r="AC188" s="399">
        <f t="shared" si="45"/>
        <v>0</v>
      </c>
      <c r="AD188" s="1015"/>
      <c r="AE188" s="1016"/>
      <c r="AF188" s="1017"/>
    </row>
    <row r="189" spans="1:32" ht="15" customHeight="1" x14ac:dyDescent="0.2">
      <c r="A189" s="11">
        <v>285</v>
      </c>
      <c r="B189" s="683"/>
      <c r="C189" s="684"/>
      <c r="D189" s="684"/>
      <c r="E189" s="684"/>
      <c r="F189" s="1442" t="str">
        <f>'2. CAD NCCF'!F189:L189</f>
        <v>Non-FI issued ABS, high rated</v>
      </c>
      <c r="G189" s="1443"/>
      <c r="H189" s="1443"/>
      <c r="I189" s="1443"/>
      <c r="J189" s="1443"/>
      <c r="K189" s="1443"/>
      <c r="L189" s="1444"/>
      <c r="M189" s="690">
        <v>0</v>
      </c>
      <c r="N189" s="691">
        <v>0</v>
      </c>
      <c r="O189" s="692">
        <v>0</v>
      </c>
      <c r="P189" s="692">
        <v>0</v>
      </c>
      <c r="Q189" s="697">
        <v>0</v>
      </c>
      <c r="R189" s="692">
        <v>0</v>
      </c>
      <c r="S189" s="693">
        <v>0</v>
      </c>
      <c r="T189" s="692">
        <v>0</v>
      </c>
      <c r="U189" s="693">
        <v>0</v>
      </c>
      <c r="V189" s="692">
        <v>0</v>
      </c>
      <c r="W189" s="693">
        <v>0</v>
      </c>
      <c r="X189" s="692">
        <v>0</v>
      </c>
      <c r="Y189" s="693">
        <v>0</v>
      </c>
      <c r="Z189" s="692">
        <v>0</v>
      </c>
      <c r="AA189" s="693">
        <v>0</v>
      </c>
      <c r="AB189" s="698">
        <v>0</v>
      </c>
      <c r="AC189" s="690">
        <v>0</v>
      </c>
      <c r="AD189" s="1015"/>
      <c r="AE189" s="1016"/>
      <c r="AF189" s="1017"/>
    </row>
    <row r="190" spans="1:32" ht="15" customHeight="1" x14ac:dyDescent="0.2">
      <c r="A190" s="11">
        <v>286</v>
      </c>
      <c r="B190" s="683"/>
      <c r="C190" s="684"/>
      <c r="D190" s="684"/>
      <c r="E190" s="684"/>
      <c r="F190" s="1442" t="str">
        <f>'2. CAD NCCF'!F190:L190</f>
        <v>Non-FI issued ABCP, high rated</v>
      </c>
      <c r="G190" s="1443"/>
      <c r="H190" s="1443"/>
      <c r="I190" s="1443"/>
      <c r="J190" s="1443"/>
      <c r="K190" s="1443"/>
      <c r="L190" s="1444"/>
      <c r="M190" s="690">
        <v>0</v>
      </c>
      <c r="N190" s="691">
        <v>0</v>
      </c>
      <c r="O190" s="692">
        <v>0</v>
      </c>
      <c r="P190" s="692">
        <v>0</v>
      </c>
      <c r="Q190" s="697">
        <v>0</v>
      </c>
      <c r="R190" s="692">
        <v>0</v>
      </c>
      <c r="S190" s="693">
        <v>0</v>
      </c>
      <c r="T190" s="692">
        <v>0</v>
      </c>
      <c r="U190" s="693">
        <v>0</v>
      </c>
      <c r="V190" s="692">
        <v>0</v>
      </c>
      <c r="W190" s="693">
        <v>0</v>
      </c>
      <c r="X190" s="692">
        <v>0</v>
      </c>
      <c r="Y190" s="693">
        <v>0</v>
      </c>
      <c r="Z190" s="692">
        <v>0</v>
      </c>
      <c r="AA190" s="693">
        <v>0</v>
      </c>
      <c r="AB190" s="698">
        <v>0</v>
      </c>
      <c r="AC190" s="690">
        <v>0</v>
      </c>
      <c r="AD190" s="1015"/>
      <c r="AE190" s="1016"/>
      <c r="AF190" s="1017"/>
    </row>
    <row r="191" spans="1:32" x14ac:dyDescent="0.2">
      <c r="A191" s="11">
        <v>287</v>
      </c>
      <c r="B191" s="683"/>
      <c r="C191" s="684"/>
      <c r="D191" s="684"/>
      <c r="E191" s="1445" t="str">
        <f>'2. CAD NCCF'!E191:L191</f>
        <v>FI issued ABS and ABCP, high rated</v>
      </c>
      <c r="F191" s="1446"/>
      <c r="G191" s="1446"/>
      <c r="H191" s="1446"/>
      <c r="I191" s="1446"/>
      <c r="J191" s="1446"/>
      <c r="K191" s="1446"/>
      <c r="L191" s="1447"/>
      <c r="M191" s="399">
        <f>SUM(M192:M193)</f>
        <v>0</v>
      </c>
      <c r="N191" s="402">
        <f t="shared" ref="N191:AC191" si="46">SUBTOTAL(9,N192:N193)</f>
        <v>0</v>
      </c>
      <c r="O191" s="406">
        <f t="shared" si="46"/>
        <v>0</v>
      </c>
      <c r="P191" s="405">
        <f t="shared" si="46"/>
        <v>0</v>
      </c>
      <c r="Q191" s="407">
        <f t="shared" si="46"/>
        <v>0</v>
      </c>
      <c r="R191" s="406">
        <f t="shared" si="46"/>
        <v>0</v>
      </c>
      <c r="S191" s="406">
        <f t="shared" si="46"/>
        <v>0</v>
      </c>
      <c r="T191" s="406">
        <f t="shared" si="46"/>
        <v>0</v>
      </c>
      <c r="U191" s="406">
        <f t="shared" si="46"/>
        <v>0</v>
      </c>
      <c r="V191" s="406">
        <f t="shared" si="46"/>
        <v>0</v>
      </c>
      <c r="W191" s="406">
        <f t="shared" si="46"/>
        <v>0</v>
      </c>
      <c r="X191" s="406">
        <f t="shared" si="46"/>
        <v>0</v>
      </c>
      <c r="Y191" s="406">
        <f t="shared" si="46"/>
        <v>0</v>
      </c>
      <c r="Z191" s="406">
        <f t="shared" si="46"/>
        <v>0</v>
      </c>
      <c r="AA191" s="406">
        <f t="shared" si="46"/>
        <v>0</v>
      </c>
      <c r="AB191" s="416">
        <f t="shared" si="46"/>
        <v>0</v>
      </c>
      <c r="AC191" s="399">
        <f t="shared" si="46"/>
        <v>0</v>
      </c>
      <c r="AD191" s="1015"/>
      <c r="AE191" s="1016"/>
      <c r="AF191" s="1017"/>
    </row>
    <row r="192" spans="1:32" ht="15" customHeight="1" x14ac:dyDescent="0.2">
      <c r="A192" s="11">
        <v>288</v>
      </c>
      <c r="B192" s="683"/>
      <c r="C192" s="684"/>
      <c r="D192" s="684"/>
      <c r="E192" s="684"/>
      <c r="F192" s="1442" t="str">
        <f>'2. CAD NCCF'!F192:L192</f>
        <v>FI issued ABS, high rated</v>
      </c>
      <c r="G192" s="1443"/>
      <c r="H192" s="1443"/>
      <c r="I192" s="1443"/>
      <c r="J192" s="1443"/>
      <c r="K192" s="1443"/>
      <c r="L192" s="1444"/>
      <c r="M192" s="690">
        <v>0</v>
      </c>
      <c r="N192" s="691">
        <v>0</v>
      </c>
      <c r="O192" s="692">
        <v>0</v>
      </c>
      <c r="P192" s="692">
        <v>0</v>
      </c>
      <c r="Q192" s="697">
        <v>0</v>
      </c>
      <c r="R192" s="692">
        <v>0</v>
      </c>
      <c r="S192" s="693">
        <v>0</v>
      </c>
      <c r="T192" s="692">
        <v>0</v>
      </c>
      <c r="U192" s="693">
        <v>0</v>
      </c>
      <c r="V192" s="692">
        <v>0</v>
      </c>
      <c r="W192" s="693">
        <v>0</v>
      </c>
      <c r="X192" s="692">
        <v>0</v>
      </c>
      <c r="Y192" s="693">
        <v>0</v>
      </c>
      <c r="Z192" s="692">
        <v>0</v>
      </c>
      <c r="AA192" s="693">
        <v>0</v>
      </c>
      <c r="AB192" s="698">
        <v>0</v>
      </c>
      <c r="AC192" s="690">
        <v>0</v>
      </c>
      <c r="AD192" s="1015"/>
      <c r="AE192" s="1016"/>
      <c r="AF192" s="1017"/>
    </row>
    <row r="193" spans="1:32" ht="15" customHeight="1" x14ac:dyDescent="0.2">
      <c r="A193" s="11">
        <v>289</v>
      </c>
      <c r="B193" s="683"/>
      <c r="C193" s="684"/>
      <c r="D193" s="684"/>
      <c r="E193" s="684"/>
      <c r="F193" s="1442" t="str">
        <f>'2. CAD NCCF'!F193:L193</f>
        <v>FI issued ABCP, high rated</v>
      </c>
      <c r="G193" s="1443"/>
      <c r="H193" s="1443"/>
      <c r="I193" s="1443"/>
      <c r="J193" s="1443"/>
      <c r="K193" s="1443"/>
      <c r="L193" s="1444"/>
      <c r="M193" s="690">
        <v>0</v>
      </c>
      <c r="N193" s="691">
        <v>0</v>
      </c>
      <c r="O193" s="692">
        <v>0</v>
      </c>
      <c r="P193" s="692">
        <v>0</v>
      </c>
      <c r="Q193" s="697">
        <v>0</v>
      </c>
      <c r="R193" s="692">
        <v>0</v>
      </c>
      <c r="S193" s="693">
        <v>0</v>
      </c>
      <c r="T193" s="692">
        <v>0</v>
      </c>
      <c r="U193" s="693">
        <v>0</v>
      </c>
      <c r="V193" s="692">
        <v>0</v>
      </c>
      <c r="W193" s="693">
        <v>0</v>
      </c>
      <c r="X193" s="692">
        <v>0</v>
      </c>
      <c r="Y193" s="693">
        <v>0</v>
      </c>
      <c r="Z193" s="692">
        <v>0</v>
      </c>
      <c r="AA193" s="693">
        <v>0</v>
      </c>
      <c r="AB193" s="698">
        <v>0</v>
      </c>
      <c r="AC193" s="690">
        <v>0</v>
      </c>
      <c r="AD193" s="1015"/>
      <c r="AE193" s="1016"/>
      <c r="AF193" s="1017"/>
    </row>
    <row r="194" spans="1:32" x14ac:dyDescent="0.2">
      <c r="A194" s="11">
        <v>290</v>
      </c>
      <c r="B194" s="683"/>
      <c r="C194" s="684"/>
      <c r="D194" s="684"/>
      <c r="E194" s="1445" t="str">
        <f>'2. CAD NCCF'!E194:L194</f>
        <v>Non-FI issued ABS and ABCP, medium rated</v>
      </c>
      <c r="F194" s="1446"/>
      <c r="G194" s="1446"/>
      <c r="H194" s="1446"/>
      <c r="I194" s="1446"/>
      <c r="J194" s="1446"/>
      <c r="K194" s="1446"/>
      <c r="L194" s="1447"/>
      <c r="M194" s="399">
        <f>SUM(M195:M196)</f>
        <v>0</v>
      </c>
      <c r="N194" s="402">
        <f t="shared" ref="N194:AC194" si="47">SUBTOTAL(9,N195:N196)</f>
        <v>0</v>
      </c>
      <c r="O194" s="406">
        <f t="shared" si="47"/>
        <v>0</v>
      </c>
      <c r="P194" s="405">
        <f t="shared" si="47"/>
        <v>0</v>
      </c>
      <c r="Q194" s="407">
        <f t="shared" si="47"/>
        <v>0</v>
      </c>
      <c r="R194" s="406">
        <f t="shared" si="47"/>
        <v>0</v>
      </c>
      <c r="S194" s="406">
        <f t="shared" si="47"/>
        <v>0</v>
      </c>
      <c r="T194" s="406">
        <f t="shared" si="47"/>
        <v>0</v>
      </c>
      <c r="U194" s="406">
        <f t="shared" si="47"/>
        <v>0</v>
      </c>
      <c r="V194" s="406">
        <f t="shared" si="47"/>
        <v>0</v>
      </c>
      <c r="W194" s="406">
        <f t="shared" si="47"/>
        <v>0</v>
      </c>
      <c r="X194" s="406">
        <f t="shared" si="47"/>
        <v>0</v>
      </c>
      <c r="Y194" s="406">
        <f t="shared" si="47"/>
        <v>0</v>
      </c>
      <c r="Z194" s="406">
        <f t="shared" si="47"/>
        <v>0</v>
      </c>
      <c r="AA194" s="406">
        <f t="shared" si="47"/>
        <v>0</v>
      </c>
      <c r="AB194" s="416">
        <f t="shared" si="47"/>
        <v>0</v>
      </c>
      <c r="AC194" s="399">
        <f t="shared" si="47"/>
        <v>0</v>
      </c>
      <c r="AD194" s="1015"/>
      <c r="AE194" s="1016"/>
      <c r="AF194" s="1017"/>
    </row>
    <row r="195" spans="1:32" ht="15" customHeight="1" x14ac:dyDescent="0.2">
      <c r="A195" s="11">
        <v>291</v>
      </c>
      <c r="B195" s="683"/>
      <c r="C195" s="684"/>
      <c r="D195" s="684"/>
      <c r="E195" s="684"/>
      <c r="F195" s="1442" t="str">
        <f>'2. CAD NCCF'!F195:L195</f>
        <v>Non-FI issued ABS, medium rated</v>
      </c>
      <c r="G195" s="1443"/>
      <c r="H195" s="1443"/>
      <c r="I195" s="1443"/>
      <c r="J195" s="1443"/>
      <c r="K195" s="1443"/>
      <c r="L195" s="1444"/>
      <c r="M195" s="690">
        <v>0</v>
      </c>
      <c r="N195" s="691">
        <v>0</v>
      </c>
      <c r="O195" s="692">
        <v>0</v>
      </c>
      <c r="P195" s="692">
        <v>0</v>
      </c>
      <c r="Q195" s="697">
        <v>0</v>
      </c>
      <c r="R195" s="692">
        <v>0</v>
      </c>
      <c r="S195" s="693">
        <v>0</v>
      </c>
      <c r="T195" s="692">
        <v>0</v>
      </c>
      <c r="U195" s="693">
        <v>0</v>
      </c>
      <c r="V195" s="692">
        <v>0</v>
      </c>
      <c r="W195" s="693">
        <v>0</v>
      </c>
      <c r="X195" s="692">
        <v>0</v>
      </c>
      <c r="Y195" s="693">
        <v>0</v>
      </c>
      <c r="Z195" s="692">
        <v>0</v>
      </c>
      <c r="AA195" s="693">
        <v>0</v>
      </c>
      <c r="AB195" s="698">
        <v>0</v>
      </c>
      <c r="AC195" s="690">
        <v>0</v>
      </c>
      <c r="AD195" s="1015"/>
      <c r="AE195" s="1016"/>
      <c r="AF195" s="1017"/>
    </row>
    <row r="196" spans="1:32" ht="15" customHeight="1" x14ac:dyDescent="0.2">
      <c r="A196" s="11">
        <v>292</v>
      </c>
      <c r="B196" s="683"/>
      <c r="C196" s="684"/>
      <c r="D196" s="684"/>
      <c r="E196" s="684"/>
      <c r="F196" s="1442" t="str">
        <f>'2. CAD NCCF'!F196:L196</f>
        <v>Non-FI issued ABCP, medium rated</v>
      </c>
      <c r="G196" s="1443"/>
      <c r="H196" s="1443"/>
      <c r="I196" s="1443"/>
      <c r="J196" s="1443"/>
      <c r="K196" s="1443"/>
      <c r="L196" s="1444"/>
      <c r="M196" s="690">
        <v>0</v>
      </c>
      <c r="N196" s="691">
        <v>0</v>
      </c>
      <c r="O196" s="692">
        <v>0</v>
      </c>
      <c r="P196" s="692">
        <v>0</v>
      </c>
      <c r="Q196" s="697">
        <v>0</v>
      </c>
      <c r="R196" s="692">
        <v>0</v>
      </c>
      <c r="S196" s="693">
        <v>0</v>
      </c>
      <c r="T196" s="692">
        <v>0</v>
      </c>
      <c r="U196" s="693">
        <v>0</v>
      </c>
      <c r="V196" s="692">
        <v>0</v>
      </c>
      <c r="W196" s="693">
        <v>0</v>
      </c>
      <c r="X196" s="692">
        <v>0</v>
      </c>
      <c r="Y196" s="693">
        <v>0</v>
      </c>
      <c r="Z196" s="692">
        <v>0</v>
      </c>
      <c r="AA196" s="693">
        <v>0</v>
      </c>
      <c r="AB196" s="698">
        <v>0</v>
      </c>
      <c r="AC196" s="690">
        <v>0</v>
      </c>
      <c r="AD196" s="1015"/>
      <c r="AE196" s="1016"/>
      <c r="AF196" s="1017"/>
    </row>
    <row r="197" spans="1:32" x14ac:dyDescent="0.2">
      <c r="A197" s="11">
        <v>293</v>
      </c>
      <c r="B197" s="683"/>
      <c r="C197" s="684"/>
      <c r="D197" s="684"/>
      <c r="E197" s="1445" t="str">
        <f>'2. CAD NCCF'!E197:L197</f>
        <v>FI issued ABS and ABCP, medium rated</v>
      </c>
      <c r="F197" s="1446"/>
      <c r="G197" s="1446"/>
      <c r="H197" s="1446"/>
      <c r="I197" s="1446"/>
      <c r="J197" s="1446"/>
      <c r="K197" s="1446"/>
      <c r="L197" s="1447"/>
      <c r="M197" s="399">
        <f>SUM(M198:M199)</f>
        <v>0</v>
      </c>
      <c r="N197" s="402">
        <f t="shared" ref="N197:AC197" si="48">SUBTOTAL(9,N198:N199)</f>
        <v>0</v>
      </c>
      <c r="O197" s="406">
        <f t="shared" si="48"/>
        <v>0</v>
      </c>
      <c r="P197" s="405">
        <f t="shared" si="48"/>
        <v>0</v>
      </c>
      <c r="Q197" s="407">
        <f t="shared" si="48"/>
        <v>0</v>
      </c>
      <c r="R197" s="406">
        <f t="shared" si="48"/>
        <v>0</v>
      </c>
      <c r="S197" s="406">
        <f t="shared" si="48"/>
        <v>0</v>
      </c>
      <c r="T197" s="406">
        <f t="shared" si="48"/>
        <v>0</v>
      </c>
      <c r="U197" s="406">
        <f t="shared" si="48"/>
        <v>0</v>
      </c>
      <c r="V197" s="406">
        <f t="shared" si="48"/>
        <v>0</v>
      </c>
      <c r="W197" s="406">
        <f t="shared" si="48"/>
        <v>0</v>
      </c>
      <c r="X197" s="406">
        <f t="shared" si="48"/>
        <v>0</v>
      </c>
      <c r="Y197" s="406">
        <f t="shared" si="48"/>
        <v>0</v>
      </c>
      <c r="Z197" s="406">
        <f t="shared" si="48"/>
        <v>0</v>
      </c>
      <c r="AA197" s="406">
        <f t="shared" si="48"/>
        <v>0</v>
      </c>
      <c r="AB197" s="416">
        <f t="shared" si="48"/>
        <v>0</v>
      </c>
      <c r="AC197" s="399">
        <f t="shared" si="48"/>
        <v>0</v>
      </c>
      <c r="AD197" s="1015"/>
      <c r="AE197" s="1016"/>
      <c r="AF197" s="1017"/>
    </row>
    <row r="198" spans="1:32" ht="15" customHeight="1" x14ac:dyDescent="0.2">
      <c r="A198" s="11">
        <v>294</v>
      </c>
      <c r="B198" s="683"/>
      <c r="C198" s="684"/>
      <c r="D198" s="684"/>
      <c r="E198" s="684"/>
      <c r="F198" s="1442" t="str">
        <f>'2. CAD NCCF'!F198:L198</f>
        <v>FI issued ABS, medium rated</v>
      </c>
      <c r="G198" s="1443"/>
      <c r="H198" s="1443"/>
      <c r="I198" s="1443"/>
      <c r="J198" s="1443"/>
      <c r="K198" s="1443"/>
      <c r="L198" s="1444"/>
      <c r="M198" s="690">
        <v>0</v>
      </c>
      <c r="N198" s="691">
        <v>0</v>
      </c>
      <c r="O198" s="692">
        <v>0</v>
      </c>
      <c r="P198" s="692">
        <v>0</v>
      </c>
      <c r="Q198" s="697">
        <v>0</v>
      </c>
      <c r="R198" s="692">
        <v>0</v>
      </c>
      <c r="S198" s="693">
        <v>0</v>
      </c>
      <c r="T198" s="692">
        <v>0</v>
      </c>
      <c r="U198" s="693">
        <v>0</v>
      </c>
      <c r="V198" s="692">
        <v>0</v>
      </c>
      <c r="W198" s="693">
        <v>0</v>
      </c>
      <c r="X198" s="692">
        <v>0</v>
      </c>
      <c r="Y198" s="693">
        <v>0</v>
      </c>
      <c r="Z198" s="692">
        <v>0</v>
      </c>
      <c r="AA198" s="693">
        <v>0</v>
      </c>
      <c r="AB198" s="698">
        <v>0</v>
      </c>
      <c r="AC198" s="690">
        <v>0</v>
      </c>
      <c r="AD198" s="1015"/>
      <c r="AE198" s="1016"/>
      <c r="AF198" s="1017"/>
    </row>
    <row r="199" spans="1:32" ht="15" customHeight="1" x14ac:dyDescent="0.2">
      <c r="A199" s="11">
        <v>295</v>
      </c>
      <c r="B199" s="683"/>
      <c r="C199" s="684"/>
      <c r="D199" s="684"/>
      <c r="E199" s="684"/>
      <c r="F199" s="1442" t="str">
        <f>'2. CAD NCCF'!F199:L199</f>
        <v>FI issued ABCP, medium rated</v>
      </c>
      <c r="G199" s="1443"/>
      <c r="H199" s="1443"/>
      <c r="I199" s="1443"/>
      <c r="J199" s="1443"/>
      <c r="K199" s="1443"/>
      <c r="L199" s="1444"/>
      <c r="M199" s="690">
        <v>0</v>
      </c>
      <c r="N199" s="691">
        <v>0</v>
      </c>
      <c r="O199" s="692">
        <v>0</v>
      </c>
      <c r="P199" s="692">
        <v>0</v>
      </c>
      <c r="Q199" s="697">
        <v>0</v>
      </c>
      <c r="R199" s="692">
        <v>0</v>
      </c>
      <c r="S199" s="693">
        <v>0</v>
      </c>
      <c r="T199" s="692">
        <v>0</v>
      </c>
      <c r="U199" s="693">
        <v>0</v>
      </c>
      <c r="V199" s="692">
        <v>0</v>
      </c>
      <c r="W199" s="693">
        <v>0</v>
      </c>
      <c r="X199" s="692">
        <v>0</v>
      </c>
      <c r="Y199" s="693">
        <v>0</v>
      </c>
      <c r="Z199" s="692">
        <v>0</v>
      </c>
      <c r="AA199" s="693">
        <v>0</v>
      </c>
      <c r="AB199" s="698">
        <v>0</v>
      </c>
      <c r="AC199" s="690">
        <v>0</v>
      </c>
      <c r="AD199" s="1015"/>
      <c r="AE199" s="1016"/>
      <c r="AF199" s="1017"/>
    </row>
    <row r="200" spans="1:32" x14ac:dyDescent="0.2">
      <c r="A200" s="11">
        <v>296</v>
      </c>
      <c r="B200" s="683"/>
      <c r="C200" s="684"/>
      <c r="D200" s="684"/>
      <c r="E200" s="1445" t="str">
        <f>'2. CAD NCCF'!E200:L200</f>
        <v>Non-FI issued ABS and ABCP, low or not rated</v>
      </c>
      <c r="F200" s="1446"/>
      <c r="G200" s="1446"/>
      <c r="H200" s="1446"/>
      <c r="I200" s="1446"/>
      <c r="J200" s="1446"/>
      <c r="K200" s="1446"/>
      <c r="L200" s="1447"/>
      <c r="M200" s="399">
        <f>SUM(M201:M202)</f>
        <v>0</v>
      </c>
      <c r="N200" s="402">
        <f t="shared" ref="N200:AC200" si="49">SUBTOTAL(9,N201:N202)</f>
        <v>0</v>
      </c>
      <c r="O200" s="406">
        <f t="shared" si="49"/>
        <v>0</v>
      </c>
      <c r="P200" s="405">
        <f t="shared" si="49"/>
        <v>0</v>
      </c>
      <c r="Q200" s="407">
        <f t="shared" si="49"/>
        <v>0</v>
      </c>
      <c r="R200" s="406">
        <f t="shared" si="49"/>
        <v>0</v>
      </c>
      <c r="S200" s="406">
        <f t="shared" si="49"/>
        <v>0</v>
      </c>
      <c r="T200" s="406">
        <f t="shared" si="49"/>
        <v>0</v>
      </c>
      <c r="U200" s="406">
        <f t="shared" si="49"/>
        <v>0</v>
      </c>
      <c r="V200" s="406">
        <f t="shared" si="49"/>
        <v>0</v>
      </c>
      <c r="W200" s="406">
        <f t="shared" si="49"/>
        <v>0</v>
      </c>
      <c r="X200" s="406">
        <f t="shared" si="49"/>
        <v>0</v>
      </c>
      <c r="Y200" s="406">
        <f t="shared" si="49"/>
        <v>0</v>
      </c>
      <c r="Z200" s="406">
        <f t="shared" si="49"/>
        <v>0</v>
      </c>
      <c r="AA200" s="406">
        <f t="shared" si="49"/>
        <v>0</v>
      </c>
      <c r="AB200" s="416">
        <f t="shared" si="49"/>
        <v>0</v>
      </c>
      <c r="AC200" s="399">
        <f t="shared" si="49"/>
        <v>0</v>
      </c>
      <c r="AD200" s="1015"/>
      <c r="AE200" s="1016"/>
      <c r="AF200" s="1017"/>
    </row>
    <row r="201" spans="1:32" ht="15" customHeight="1" x14ac:dyDescent="0.2">
      <c r="A201" s="11">
        <v>297</v>
      </c>
      <c r="B201" s="683"/>
      <c r="C201" s="684"/>
      <c r="D201" s="684"/>
      <c r="E201" s="684"/>
      <c r="F201" s="1442" t="str">
        <f>'2. CAD NCCF'!F201:L201</f>
        <v>Non-FI issued ABS, low or not rated</v>
      </c>
      <c r="G201" s="1443"/>
      <c r="H201" s="1443"/>
      <c r="I201" s="1443"/>
      <c r="J201" s="1443"/>
      <c r="K201" s="1443"/>
      <c r="L201" s="1444"/>
      <c r="M201" s="690">
        <v>0</v>
      </c>
      <c r="N201" s="691">
        <v>0</v>
      </c>
      <c r="O201" s="692">
        <v>0</v>
      </c>
      <c r="P201" s="692">
        <v>0</v>
      </c>
      <c r="Q201" s="697">
        <v>0</v>
      </c>
      <c r="R201" s="692">
        <v>0</v>
      </c>
      <c r="S201" s="693">
        <v>0</v>
      </c>
      <c r="T201" s="692">
        <v>0</v>
      </c>
      <c r="U201" s="693">
        <v>0</v>
      </c>
      <c r="V201" s="692">
        <v>0</v>
      </c>
      <c r="W201" s="693">
        <v>0</v>
      </c>
      <c r="X201" s="692">
        <v>0</v>
      </c>
      <c r="Y201" s="693">
        <v>0</v>
      </c>
      <c r="Z201" s="692">
        <v>0</v>
      </c>
      <c r="AA201" s="693">
        <v>0</v>
      </c>
      <c r="AB201" s="698">
        <v>0</v>
      </c>
      <c r="AC201" s="690">
        <v>0</v>
      </c>
      <c r="AD201" s="1015"/>
      <c r="AE201" s="1016"/>
      <c r="AF201" s="1017"/>
    </row>
    <row r="202" spans="1:32" ht="15" customHeight="1" x14ac:dyDescent="0.2">
      <c r="A202" s="11">
        <v>298</v>
      </c>
      <c r="B202" s="683"/>
      <c r="C202" s="684"/>
      <c r="D202" s="684"/>
      <c r="E202" s="684"/>
      <c r="F202" s="1442" t="str">
        <f>'2. CAD NCCF'!F202:L202</f>
        <v>Non-FI issued ABCP, low or not rated</v>
      </c>
      <c r="G202" s="1443"/>
      <c r="H202" s="1443"/>
      <c r="I202" s="1443"/>
      <c r="J202" s="1443"/>
      <c r="K202" s="1443"/>
      <c r="L202" s="1444"/>
      <c r="M202" s="690">
        <v>0</v>
      </c>
      <c r="N202" s="691">
        <v>0</v>
      </c>
      <c r="O202" s="692">
        <v>0</v>
      </c>
      <c r="P202" s="692">
        <v>0</v>
      </c>
      <c r="Q202" s="697">
        <v>0</v>
      </c>
      <c r="R202" s="692">
        <v>0</v>
      </c>
      <c r="S202" s="693">
        <v>0</v>
      </c>
      <c r="T202" s="692">
        <v>0</v>
      </c>
      <c r="U202" s="693">
        <v>0</v>
      </c>
      <c r="V202" s="692">
        <v>0</v>
      </c>
      <c r="W202" s="693">
        <v>0</v>
      </c>
      <c r="X202" s="692">
        <v>0</v>
      </c>
      <c r="Y202" s="693">
        <v>0</v>
      </c>
      <c r="Z202" s="692">
        <v>0</v>
      </c>
      <c r="AA202" s="693">
        <v>0</v>
      </c>
      <c r="AB202" s="698">
        <v>0</v>
      </c>
      <c r="AC202" s="690">
        <v>0</v>
      </c>
      <c r="AD202" s="1015"/>
      <c r="AE202" s="1016"/>
      <c r="AF202" s="1017"/>
    </row>
    <row r="203" spans="1:32" x14ac:dyDescent="0.2">
      <c r="A203" s="11">
        <v>299</v>
      </c>
      <c r="B203" s="683"/>
      <c r="C203" s="684"/>
      <c r="D203" s="684"/>
      <c r="E203" s="1445" t="str">
        <f>'2. CAD NCCF'!E203:L203</f>
        <v>FI issued ABS and ABCP, low or not rated</v>
      </c>
      <c r="F203" s="1446"/>
      <c r="G203" s="1446"/>
      <c r="H203" s="1446"/>
      <c r="I203" s="1446"/>
      <c r="J203" s="1446"/>
      <c r="K203" s="1446"/>
      <c r="L203" s="1447"/>
      <c r="M203" s="399">
        <f>SUM(M204:M205)</f>
        <v>0</v>
      </c>
      <c r="N203" s="402">
        <f t="shared" ref="N203:AC203" si="50">SUBTOTAL(9,N204:N205)</f>
        <v>0</v>
      </c>
      <c r="O203" s="406">
        <f t="shared" si="50"/>
        <v>0</v>
      </c>
      <c r="P203" s="405">
        <f t="shared" si="50"/>
        <v>0</v>
      </c>
      <c r="Q203" s="407">
        <f t="shared" si="50"/>
        <v>0</v>
      </c>
      <c r="R203" s="406">
        <f t="shared" si="50"/>
        <v>0</v>
      </c>
      <c r="S203" s="406">
        <f t="shared" si="50"/>
        <v>0</v>
      </c>
      <c r="T203" s="406">
        <f t="shared" si="50"/>
        <v>0</v>
      </c>
      <c r="U203" s="406">
        <f t="shared" si="50"/>
        <v>0</v>
      </c>
      <c r="V203" s="406">
        <f t="shared" si="50"/>
        <v>0</v>
      </c>
      <c r="W203" s="406">
        <f t="shared" si="50"/>
        <v>0</v>
      </c>
      <c r="X203" s="406">
        <f t="shared" si="50"/>
        <v>0</v>
      </c>
      <c r="Y203" s="406">
        <f t="shared" si="50"/>
        <v>0</v>
      </c>
      <c r="Z203" s="406">
        <f t="shared" si="50"/>
        <v>0</v>
      </c>
      <c r="AA203" s="406">
        <f t="shared" si="50"/>
        <v>0</v>
      </c>
      <c r="AB203" s="416">
        <f t="shared" si="50"/>
        <v>0</v>
      </c>
      <c r="AC203" s="399">
        <f t="shared" si="50"/>
        <v>0</v>
      </c>
      <c r="AD203" s="1015"/>
      <c r="AE203" s="1016"/>
      <c r="AF203" s="1017"/>
    </row>
    <row r="204" spans="1:32" ht="15" customHeight="1" x14ac:dyDescent="0.2">
      <c r="A204" s="11">
        <v>300</v>
      </c>
      <c r="B204" s="683"/>
      <c r="C204" s="684"/>
      <c r="D204" s="684"/>
      <c r="E204" s="684"/>
      <c r="F204" s="1442" t="str">
        <f>'2. CAD NCCF'!F204:L204</f>
        <v>FI issued ABS, low or not rated</v>
      </c>
      <c r="G204" s="1443"/>
      <c r="H204" s="1443"/>
      <c r="I204" s="1443"/>
      <c r="J204" s="1443"/>
      <c r="K204" s="1443"/>
      <c r="L204" s="1444"/>
      <c r="M204" s="690">
        <v>0</v>
      </c>
      <c r="N204" s="691">
        <v>0</v>
      </c>
      <c r="O204" s="692">
        <v>0</v>
      </c>
      <c r="P204" s="692">
        <v>0</v>
      </c>
      <c r="Q204" s="697">
        <v>0</v>
      </c>
      <c r="R204" s="692">
        <v>0</v>
      </c>
      <c r="S204" s="693">
        <v>0</v>
      </c>
      <c r="T204" s="692">
        <v>0</v>
      </c>
      <c r="U204" s="693">
        <v>0</v>
      </c>
      <c r="V204" s="692">
        <v>0</v>
      </c>
      <c r="W204" s="693">
        <v>0</v>
      </c>
      <c r="X204" s="692">
        <v>0</v>
      </c>
      <c r="Y204" s="693">
        <v>0</v>
      </c>
      <c r="Z204" s="692">
        <v>0</v>
      </c>
      <c r="AA204" s="693">
        <v>0</v>
      </c>
      <c r="AB204" s="698">
        <v>0</v>
      </c>
      <c r="AC204" s="690">
        <v>0</v>
      </c>
      <c r="AD204" s="1015"/>
      <c r="AE204" s="1016"/>
      <c r="AF204" s="1017"/>
    </row>
    <row r="205" spans="1:32" ht="15" customHeight="1" x14ac:dyDescent="0.2">
      <c r="A205" s="11">
        <v>301</v>
      </c>
      <c r="B205" s="683"/>
      <c r="C205" s="684"/>
      <c r="D205" s="684"/>
      <c r="E205" s="684"/>
      <c r="F205" s="1442" t="str">
        <f>'2. CAD NCCF'!F205:L205</f>
        <v>FI issued ABCP, low or not rated</v>
      </c>
      <c r="G205" s="1443"/>
      <c r="H205" s="1443"/>
      <c r="I205" s="1443"/>
      <c r="J205" s="1443"/>
      <c r="K205" s="1443"/>
      <c r="L205" s="1444"/>
      <c r="M205" s="690">
        <v>0</v>
      </c>
      <c r="N205" s="691">
        <v>0</v>
      </c>
      <c r="O205" s="692">
        <v>0</v>
      </c>
      <c r="P205" s="692">
        <v>0</v>
      </c>
      <c r="Q205" s="697">
        <v>0</v>
      </c>
      <c r="R205" s="692">
        <v>0</v>
      </c>
      <c r="S205" s="693">
        <v>0</v>
      </c>
      <c r="T205" s="692">
        <v>0</v>
      </c>
      <c r="U205" s="693">
        <v>0</v>
      </c>
      <c r="V205" s="692">
        <v>0</v>
      </c>
      <c r="W205" s="693">
        <v>0</v>
      </c>
      <c r="X205" s="692">
        <v>0</v>
      </c>
      <c r="Y205" s="693">
        <v>0</v>
      </c>
      <c r="Z205" s="692">
        <v>0</v>
      </c>
      <c r="AA205" s="693">
        <v>0</v>
      </c>
      <c r="AB205" s="698">
        <v>0</v>
      </c>
      <c r="AC205" s="690">
        <v>0</v>
      </c>
      <c r="AD205" s="1015"/>
      <c r="AE205" s="1016"/>
      <c r="AF205" s="1017"/>
    </row>
    <row r="206" spans="1:32" x14ac:dyDescent="0.2">
      <c r="A206" s="11">
        <v>302</v>
      </c>
      <c r="B206" s="683"/>
      <c r="C206" s="684"/>
      <c r="D206" s="1472" t="str">
        <f>'2. CAD NCCF'!D206:L206</f>
        <v>Equities</v>
      </c>
      <c r="E206" s="1473"/>
      <c r="F206" s="1473"/>
      <c r="G206" s="1473"/>
      <c r="H206" s="1473"/>
      <c r="I206" s="1473"/>
      <c r="J206" s="1473"/>
      <c r="K206" s="1473"/>
      <c r="L206" s="1474"/>
      <c r="M206" s="399">
        <f>SUM(M207:M209)</f>
        <v>0</v>
      </c>
      <c r="N206" s="402">
        <f t="shared" ref="N206:AC206" si="51">SUBTOTAL(9,N207:N209)</f>
        <v>0</v>
      </c>
      <c r="O206" s="406">
        <f t="shared" si="51"/>
        <v>0</v>
      </c>
      <c r="P206" s="405">
        <f t="shared" si="51"/>
        <v>0</v>
      </c>
      <c r="Q206" s="407">
        <f t="shared" si="51"/>
        <v>0</v>
      </c>
      <c r="R206" s="406">
        <f t="shared" si="51"/>
        <v>0</v>
      </c>
      <c r="S206" s="406">
        <f t="shared" si="51"/>
        <v>0</v>
      </c>
      <c r="T206" s="406">
        <f t="shared" si="51"/>
        <v>0</v>
      </c>
      <c r="U206" s="406">
        <f t="shared" si="51"/>
        <v>0</v>
      </c>
      <c r="V206" s="406">
        <f t="shared" si="51"/>
        <v>0</v>
      </c>
      <c r="W206" s="406">
        <f t="shared" si="51"/>
        <v>0</v>
      </c>
      <c r="X206" s="406">
        <f t="shared" si="51"/>
        <v>0</v>
      </c>
      <c r="Y206" s="406">
        <f t="shared" si="51"/>
        <v>0</v>
      </c>
      <c r="Z206" s="406">
        <f t="shared" si="51"/>
        <v>0</v>
      </c>
      <c r="AA206" s="406">
        <f t="shared" si="51"/>
        <v>0</v>
      </c>
      <c r="AB206" s="416">
        <f t="shared" si="51"/>
        <v>0</v>
      </c>
      <c r="AC206" s="399">
        <f t="shared" si="51"/>
        <v>0</v>
      </c>
      <c r="AD206" s="1015"/>
      <c r="AE206" s="1016"/>
      <c r="AF206" s="1017"/>
    </row>
    <row r="207" spans="1:32" ht="15" customHeight="1" x14ac:dyDescent="0.2">
      <c r="A207" s="11">
        <v>303</v>
      </c>
      <c r="B207" s="683"/>
      <c r="C207" s="684"/>
      <c r="D207" s="684"/>
      <c r="E207" s="684"/>
      <c r="F207" s="1442" t="str">
        <f>'2. CAD NCCF'!F207:L207</f>
        <v>Eligible non-financial common equity shares</v>
      </c>
      <c r="G207" s="1443"/>
      <c r="H207" s="1443"/>
      <c r="I207" s="1443"/>
      <c r="J207" s="1443"/>
      <c r="K207" s="1443"/>
      <c r="L207" s="1444"/>
      <c r="M207" s="690">
        <v>0</v>
      </c>
      <c r="N207" s="691">
        <v>0</v>
      </c>
      <c r="O207" s="692">
        <v>0</v>
      </c>
      <c r="P207" s="692">
        <v>0</v>
      </c>
      <c r="Q207" s="697">
        <v>0</v>
      </c>
      <c r="R207" s="692">
        <v>0</v>
      </c>
      <c r="S207" s="693">
        <v>0</v>
      </c>
      <c r="T207" s="692">
        <v>0</v>
      </c>
      <c r="U207" s="693">
        <v>0</v>
      </c>
      <c r="V207" s="692">
        <v>0</v>
      </c>
      <c r="W207" s="693">
        <v>0</v>
      </c>
      <c r="X207" s="692">
        <v>0</v>
      </c>
      <c r="Y207" s="693">
        <v>0</v>
      </c>
      <c r="Z207" s="692">
        <v>0</v>
      </c>
      <c r="AA207" s="693">
        <v>0</v>
      </c>
      <c r="AB207" s="698">
        <v>0</v>
      </c>
      <c r="AC207" s="690">
        <v>0</v>
      </c>
      <c r="AD207" s="1015"/>
      <c r="AE207" s="1016"/>
      <c r="AF207" s="1017"/>
    </row>
    <row r="208" spans="1:32" ht="15" customHeight="1" x14ac:dyDescent="0.2">
      <c r="A208" s="11">
        <v>304</v>
      </c>
      <c r="B208" s="683"/>
      <c r="C208" s="684"/>
      <c r="D208" s="684"/>
      <c r="E208" s="684"/>
      <c r="F208" s="1442" t="str">
        <f>'2. CAD NCCF'!F208:L208</f>
        <v>Eligible financial common equity</v>
      </c>
      <c r="G208" s="1443"/>
      <c r="H208" s="1443"/>
      <c r="I208" s="1443"/>
      <c r="J208" s="1443"/>
      <c r="K208" s="1443"/>
      <c r="L208" s="1444"/>
      <c r="M208" s="690">
        <v>0</v>
      </c>
      <c r="N208" s="691">
        <v>0</v>
      </c>
      <c r="O208" s="692">
        <v>0</v>
      </c>
      <c r="P208" s="692">
        <v>0</v>
      </c>
      <c r="Q208" s="697">
        <v>0</v>
      </c>
      <c r="R208" s="692">
        <v>0</v>
      </c>
      <c r="S208" s="693">
        <v>0</v>
      </c>
      <c r="T208" s="692">
        <v>0</v>
      </c>
      <c r="U208" s="693">
        <v>0</v>
      </c>
      <c r="V208" s="692">
        <v>0</v>
      </c>
      <c r="W208" s="693">
        <v>0</v>
      </c>
      <c r="X208" s="692">
        <v>0</v>
      </c>
      <c r="Y208" s="693">
        <v>0</v>
      </c>
      <c r="Z208" s="692">
        <v>0</v>
      </c>
      <c r="AA208" s="693">
        <v>0</v>
      </c>
      <c r="AB208" s="698">
        <v>0</v>
      </c>
      <c r="AC208" s="690">
        <v>0</v>
      </c>
      <c r="AD208" s="1015"/>
      <c r="AE208" s="1016"/>
      <c r="AF208" s="1017"/>
    </row>
    <row r="209" spans="1:34" ht="15" customHeight="1" x14ac:dyDescent="0.2">
      <c r="A209" s="11">
        <v>305</v>
      </c>
      <c r="B209" s="683"/>
      <c r="C209" s="684"/>
      <c r="D209" s="684"/>
      <c r="E209" s="684"/>
      <c r="F209" s="1442" t="str">
        <f>'2. CAD NCCF'!F209:L209</f>
        <v>Other equities</v>
      </c>
      <c r="G209" s="1443"/>
      <c r="H209" s="1443"/>
      <c r="I209" s="1443"/>
      <c r="J209" s="1443"/>
      <c r="K209" s="1443"/>
      <c r="L209" s="1444"/>
      <c r="M209" s="690">
        <v>0</v>
      </c>
      <c r="N209" s="691">
        <v>0</v>
      </c>
      <c r="O209" s="692">
        <v>0</v>
      </c>
      <c r="P209" s="692">
        <v>0</v>
      </c>
      <c r="Q209" s="697">
        <v>0</v>
      </c>
      <c r="R209" s="692">
        <v>0</v>
      </c>
      <c r="S209" s="693">
        <v>0</v>
      </c>
      <c r="T209" s="692">
        <v>0</v>
      </c>
      <c r="U209" s="693">
        <v>0</v>
      </c>
      <c r="V209" s="692">
        <v>0</v>
      </c>
      <c r="W209" s="693">
        <v>0</v>
      </c>
      <c r="X209" s="692">
        <v>0</v>
      </c>
      <c r="Y209" s="693">
        <v>0</v>
      </c>
      <c r="Z209" s="692">
        <v>0</v>
      </c>
      <c r="AA209" s="693">
        <v>0</v>
      </c>
      <c r="AB209" s="698">
        <v>0</v>
      </c>
      <c r="AC209" s="690">
        <v>0</v>
      </c>
      <c r="AD209" s="1015"/>
      <c r="AE209" s="1016"/>
      <c r="AF209" s="1017"/>
    </row>
    <row r="210" spans="1:34" x14ac:dyDescent="0.2">
      <c r="A210" s="11">
        <v>306</v>
      </c>
      <c r="B210" s="683"/>
      <c r="C210" s="684"/>
      <c r="D210" s="1472" t="str">
        <f>'2. CAD NCCF'!D210:L210</f>
        <v>FI's own securities - Not eliminated</v>
      </c>
      <c r="E210" s="1473"/>
      <c r="F210" s="1473"/>
      <c r="G210" s="1473"/>
      <c r="H210" s="1473"/>
      <c r="I210" s="1473"/>
      <c r="J210" s="1473"/>
      <c r="K210" s="1473"/>
      <c r="L210" s="1474"/>
      <c r="M210" s="399">
        <f>SUM(M211:M212)</f>
        <v>0</v>
      </c>
      <c r="N210" s="402">
        <f t="shared" ref="N210:AC210" si="52">SUBTOTAL(9,N211:N212)</f>
        <v>0</v>
      </c>
      <c r="O210" s="406">
        <f t="shared" si="52"/>
        <v>0</v>
      </c>
      <c r="P210" s="405">
        <f t="shared" si="52"/>
        <v>0</v>
      </c>
      <c r="Q210" s="407">
        <f t="shared" si="52"/>
        <v>0</v>
      </c>
      <c r="R210" s="406">
        <f t="shared" si="52"/>
        <v>0</v>
      </c>
      <c r="S210" s="406">
        <f t="shared" si="52"/>
        <v>0</v>
      </c>
      <c r="T210" s="406">
        <f t="shared" si="52"/>
        <v>0</v>
      </c>
      <c r="U210" s="406">
        <f t="shared" si="52"/>
        <v>0</v>
      </c>
      <c r="V210" s="406">
        <f t="shared" si="52"/>
        <v>0</v>
      </c>
      <c r="W210" s="406">
        <f t="shared" si="52"/>
        <v>0</v>
      </c>
      <c r="X210" s="406">
        <f t="shared" si="52"/>
        <v>0</v>
      </c>
      <c r="Y210" s="406">
        <f t="shared" si="52"/>
        <v>0</v>
      </c>
      <c r="Z210" s="406">
        <f t="shared" si="52"/>
        <v>0</v>
      </c>
      <c r="AA210" s="406">
        <f t="shared" si="52"/>
        <v>0</v>
      </c>
      <c r="AB210" s="416">
        <f t="shared" si="52"/>
        <v>0</v>
      </c>
      <c r="AC210" s="399">
        <f t="shared" si="52"/>
        <v>0</v>
      </c>
      <c r="AD210" s="1015"/>
      <c r="AE210" s="1016"/>
      <c r="AF210" s="1017"/>
    </row>
    <row r="211" spans="1:34" ht="15" customHeight="1" x14ac:dyDescent="0.2">
      <c r="A211" s="11">
        <v>307</v>
      </c>
      <c r="B211" s="683"/>
      <c r="C211" s="286"/>
      <c r="D211" s="286"/>
      <c r="E211" s="286"/>
      <c r="F211" s="1442" t="str">
        <f>'2. CAD NCCF'!F211:L211</f>
        <v>FI's own debt not eliminated</v>
      </c>
      <c r="G211" s="1443"/>
      <c r="H211" s="1443"/>
      <c r="I211" s="1443"/>
      <c r="J211" s="1443"/>
      <c r="K211" s="1443"/>
      <c r="L211" s="1444"/>
      <c r="M211" s="690">
        <v>0</v>
      </c>
      <c r="N211" s="691">
        <v>0</v>
      </c>
      <c r="O211" s="692">
        <v>0</v>
      </c>
      <c r="P211" s="692">
        <v>0</v>
      </c>
      <c r="Q211" s="697">
        <v>0</v>
      </c>
      <c r="R211" s="692">
        <v>0</v>
      </c>
      <c r="S211" s="693">
        <v>0</v>
      </c>
      <c r="T211" s="692">
        <v>0</v>
      </c>
      <c r="U211" s="693">
        <v>0</v>
      </c>
      <c r="V211" s="692">
        <v>0</v>
      </c>
      <c r="W211" s="693">
        <v>0</v>
      </c>
      <c r="X211" s="692">
        <v>0</v>
      </c>
      <c r="Y211" s="693">
        <v>0</v>
      </c>
      <c r="Z211" s="692">
        <v>0</v>
      </c>
      <c r="AA211" s="693">
        <v>0</v>
      </c>
      <c r="AB211" s="698">
        <v>0</v>
      </c>
      <c r="AC211" s="690">
        <v>0</v>
      </c>
      <c r="AD211" s="1015"/>
      <c r="AE211" s="1016"/>
      <c r="AF211" s="1017"/>
    </row>
    <row r="212" spans="1:34" ht="15" customHeight="1" x14ac:dyDescent="0.2">
      <c r="A212" s="11">
        <v>308</v>
      </c>
      <c r="B212" s="683"/>
      <c r="C212" s="286"/>
      <c r="D212" s="286"/>
      <c r="E212" s="286"/>
      <c r="F212" s="1442" t="str">
        <f>'2. CAD NCCF'!F212:L212</f>
        <v>FI's own equity not eliminated</v>
      </c>
      <c r="G212" s="1443"/>
      <c r="H212" s="1443"/>
      <c r="I212" s="1443"/>
      <c r="J212" s="1443"/>
      <c r="K212" s="1443"/>
      <c r="L212" s="1444"/>
      <c r="M212" s="690">
        <v>0</v>
      </c>
      <c r="N212" s="691">
        <v>0</v>
      </c>
      <c r="O212" s="692">
        <v>0</v>
      </c>
      <c r="P212" s="692">
        <v>0</v>
      </c>
      <c r="Q212" s="697">
        <v>0</v>
      </c>
      <c r="R212" s="692">
        <v>0</v>
      </c>
      <c r="S212" s="693">
        <v>0</v>
      </c>
      <c r="T212" s="692">
        <v>0</v>
      </c>
      <c r="U212" s="693">
        <v>0</v>
      </c>
      <c r="V212" s="692">
        <v>0</v>
      </c>
      <c r="W212" s="693">
        <v>0</v>
      </c>
      <c r="X212" s="692">
        <v>0</v>
      </c>
      <c r="Y212" s="693">
        <v>0</v>
      </c>
      <c r="Z212" s="692">
        <v>0</v>
      </c>
      <c r="AA212" s="693">
        <v>0</v>
      </c>
      <c r="AB212" s="698">
        <v>0</v>
      </c>
      <c r="AC212" s="690">
        <v>0</v>
      </c>
      <c r="AD212" s="1015"/>
      <c r="AE212" s="1016"/>
      <c r="AF212" s="1017"/>
    </row>
    <row r="213" spans="1:34" x14ac:dyDescent="0.2">
      <c r="A213" s="11">
        <v>231</v>
      </c>
      <c r="B213" s="683"/>
      <c r="C213" s="1469" t="str">
        <f>'2. CAD NCCF'!C213:AF213</f>
        <v>Other assets</v>
      </c>
      <c r="D213" s="1514"/>
      <c r="E213" s="1514"/>
      <c r="F213" s="1514"/>
      <c r="G213" s="1514"/>
      <c r="H213" s="1514"/>
      <c r="I213" s="1514"/>
      <c r="J213" s="1514"/>
      <c r="K213" s="1514"/>
      <c r="L213" s="1514"/>
      <c r="M213" s="1470"/>
      <c r="N213" s="1470"/>
      <c r="O213" s="1470"/>
      <c r="P213" s="1470"/>
      <c r="Q213" s="1470"/>
      <c r="R213" s="1470"/>
      <c r="S213" s="1470"/>
      <c r="T213" s="1470"/>
      <c r="U213" s="1470"/>
      <c r="V213" s="1470"/>
      <c r="W213" s="1470"/>
      <c r="X213" s="1470"/>
      <c r="Y213" s="1470"/>
      <c r="Z213" s="1470"/>
      <c r="AA213" s="1470"/>
      <c r="AB213" s="1470"/>
      <c r="AC213" s="1470"/>
      <c r="AD213" s="1470"/>
      <c r="AE213" s="1470"/>
      <c r="AF213" s="1471"/>
    </row>
    <row r="214" spans="1:34" x14ac:dyDescent="0.2">
      <c r="A214" s="11">
        <v>310</v>
      </c>
      <c r="B214" s="683"/>
      <c r="C214" s="684"/>
      <c r="D214" s="1472" t="str">
        <f>'2. CAD NCCF'!D214:L214</f>
        <v>Derivative related assets (DRA)</v>
      </c>
      <c r="E214" s="1473"/>
      <c r="F214" s="1473"/>
      <c r="G214" s="1473"/>
      <c r="H214" s="1473"/>
      <c r="I214" s="1473"/>
      <c r="J214" s="1473"/>
      <c r="K214" s="1473"/>
      <c r="L214" s="1474"/>
      <c r="M214" s="399">
        <f>SUM(M215:M216)</f>
        <v>0</v>
      </c>
      <c r="N214" s="402">
        <f t="shared" ref="N214:AC214" si="53">SUBTOTAL(9,N215:N216)</f>
        <v>0</v>
      </c>
      <c r="O214" s="406">
        <f t="shared" si="53"/>
        <v>0</v>
      </c>
      <c r="P214" s="405">
        <f t="shared" si="53"/>
        <v>0</v>
      </c>
      <c r="Q214" s="407">
        <f t="shared" si="53"/>
        <v>0</v>
      </c>
      <c r="R214" s="406">
        <f t="shared" si="53"/>
        <v>0</v>
      </c>
      <c r="S214" s="406">
        <f t="shared" si="53"/>
        <v>0</v>
      </c>
      <c r="T214" s="406">
        <f t="shared" si="53"/>
        <v>0</v>
      </c>
      <c r="U214" s="406">
        <f t="shared" si="53"/>
        <v>0</v>
      </c>
      <c r="V214" s="406">
        <f t="shared" si="53"/>
        <v>0</v>
      </c>
      <c r="W214" s="406">
        <f t="shared" si="53"/>
        <v>0</v>
      </c>
      <c r="X214" s="406">
        <f t="shared" si="53"/>
        <v>0</v>
      </c>
      <c r="Y214" s="406">
        <f t="shared" si="53"/>
        <v>0</v>
      </c>
      <c r="Z214" s="406">
        <f t="shared" si="53"/>
        <v>0</v>
      </c>
      <c r="AA214" s="406">
        <f t="shared" si="53"/>
        <v>0</v>
      </c>
      <c r="AB214" s="416">
        <f t="shared" si="53"/>
        <v>0</v>
      </c>
      <c r="AC214" s="399">
        <f t="shared" si="53"/>
        <v>0</v>
      </c>
      <c r="AD214" s="1015"/>
      <c r="AE214" s="1016"/>
      <c r="AF214" s="1017"/>
    </row>
    <row r="215" spans="1:34" ht="15" customHeight="1" x14ac:dyDescent="0.2">
      <c r="A215" s="11">
        <v>311</v>
      </c>
      <c r="B215" s="683"/>
      <c r="C215" s="684"/>
      <c r="D215" s="684"/>
      <c r="E215" s="684"/>
      <c r="F215" s="1442" t="str">
        <f>'2. CAD NCCF'!F215:L215</f>
        <v>FX and cross currency swap assets</v>
      </c>
      <c r="G215" s="1443"/>
      <c r="H215" s="1443"/>
      <c r="I215" s="1443"/>
      <c r="J215" s="1443"/>
      <c r="K215" s="1443"/>
      <c r="L215" s="1444"/>
      <c r="M215" s="690">
        <v>0</v>
      </c>
      <c r="N215" s="691">
        <v>0</v>
      </c>
      <c r="O215" s="692">
        <v>0</v>
      </c>
      <c r="P215" s="692">
        <v>0</v>
      </c>
      <c r="Q215" s="697">
        <v>0</v>
      </c>
      <c r="R215" s="692">
        <v>0</v>
      </c>
      <c r="S215" s="693">
        <v>0</v>
      </c>
      <c r="T215" s="692">
        <v>0</v>
      </c>
      <c r="U215" s="693">
        <v>0</v>
      </c>
      <c r="V215" s="692">
        <v>0</v>
      </c>
      <c r="W215" s="693">
        <v>0</v>
      </c>
      <c r="X215" s="692">
        <v>0</v>
      </c>
      <c r="Y215" s="693">
        <v>0</v>
      </c>
      <c r="Z215" s="692">
        <v>0</v>
      </c>
      <c r="AA215" s="693">
        <v>0</v>
      </c>
      <c r="AB215" s="698">
        <v>0</v>
      </c>
      <c r="AC215" s="690">
        <v>0</v>
      </c>
      <c r="AD215" s="1015"/>
      <c r="AE215" s="1016"/>
      <c r="AF215" s="1017"/>
    </row>
    <row r="216" spans="1:34" ht="15" customHeight="1" x14ac:dyDescent="0.2">
      <c r="A216" s="11">
        <v>312</v>
      </c>
      <c r="B216" s="683"/>
      <c r="C216" s="684"/>
      <c r="D216" s="684"/>
      <c r="E216" s="684"/>
      <c r="F216" s="1442" t="str">
        <f>'2. CAD NCCF'!F216:L216</f>
        <v>Other DRA</v>
      </c>
      <c r="G216" s="1443"/>
      <c r="H216" s="1443"/>
      <c r="I216" s="1443"/>
      <c r="J216" s="1443"/>
      <c r="K216" s="1443"/>
      <c r="L216" s="1444"/>
      <c r="M216" s="690">
        <v>0</v>
      </c>
      <c r="N216" s="691">
        <v>0</v>
      </c>
      <c r="O216" s="692">
        <v>0</v>
      </c>
      <c r="P216" s="692">
        <v>0</v>
      </c>
      <c r="Q216" s="697">
        <v>0</v>
      </c>
      <c r="R216" s="692">
        <v>0</v>
      </c>
      <c r="S216" s="693">
        <v>0</v>
      </c>
      <c r="T216" s="692">
        <v>0</v>
      </c>
      <c r="U216" s="693">
        <v>0</v>
      </c>
      <c r="V216" s="692">
        <v>0</v>
      </c>
      <c r="W216" s="693">
        <v>0</v>
      </c>
      <c r="X216" s="692">
        <v>0</v>
      </c>
      <c r="Y216" s="693">
        <v>0</v>
      </c>
      <c r="Z216" s="692">
        <v>0</v>
      </c>
      <c r="AA216" s="693">
        <v>0</v>
      </c>
      <c r="AB216" s="698">
        <v>0</v>
      </c>
      <c r="AC216" s="690">
        <v>0</v>
      </c>
      <c r="AD216" s="1015"/>
      <c r="AE216" s="1016"/>
      <c r="AF216" s="1017"/>
    </row>
    <row r="217" spans="1:34" x14ac:dyDescent="0.2">
      <c r="A217" s="11">
        <v>313</v>
      </c>
      <c r="B217" s="683"/>
      <c r="C217" s="684"/>
      <c r="D217" s="1472" t="str">
        <f>'2. CAD NCCF'!D217:L217</f>
        <v>Cash collateral pledged (CCP)</v>
      </c>
      <c r="E217" s="1473"/>
      <c r="F217" s="1473"/>
      <c r="G217" s="1473"/>
      <c r="H217" s="1473"/>
      <c r="I217" s="1473"/>
      <c r="J217" s="1473"/>
      <c r="K217" s="1473"/>
      <c r="L217" s="1474"/>
      <c r="M217" s="399">
        <f>SUM(M218:M220)</f>
        <v>0</v>
      </c>
      <c r="N217" s="402">
        <f t="shared" ref="N217:AC217" si="54">SUBTOTAL(9,N218:N220)</f>
        <v>0</v>
      </c>
      <c r="O217" s="406">
        <f t="shared" si="54"/>
        <v>0</v>
      </c>
      <c r="P217" s="405">
        <f t="shared" si="54"/>
        <v>0</v>
      </c>
      <c r="Q217" s="407">
        <f t="shared" si="54"/>
        <v>0</v>
      </c>
      <c r="R217" s="406">
        <f t="shared" si="54"/>
        <v>0</v>
      </c>
      <c r="S217" s="406">
        <f t="shared" si="54"/>
        <v>0</v>
      </c>
      <c r="T217" s="406">
        <f t="shared" si="54"/>
        <v>0</v>
      </c>
      <c r="U217" s="406">
        <f t="shared" si="54"/>
        <v>0</v>
      </c>
      <c r="V217" s="406">
        <f t="shared" si="54"/>
        <v>0</v>
      </c>
      <c r="W217" s="406">
        <f t="shared" si="54"/>
        <v>0</v>
      </c>
      <c r="X217" s="406">
        <f t="shared" si="54"/>
        <v>0</v>
      </c>
      <c r="Y217" s="406">
        <f t="shared" si="54"/>
        <v>0</v>
      </c>
      <c r="Z217" s="406">
        <f t="shared" si="54"/>
        <v>0</v>
      </c>
      <c r="AA217" s="406">
        <f t="shared" si="54"/>
        <v>0</v>
      </c>
      <c r="AB217" s="416">
        <f t="shared" si="54"/>
        <v>0</v>
      </c>
      <c r="AC217" s="399">
        <f t="shared" si="54"/>
        <v>0</v>
      </c>
      <c r="AD217" s="1015"/>
      <c r="AE217" s="1016"/>
      <c r="AF217" s="1017"/>
    </row>
    <row r="218" spans="1:34" ht="15" customHeight="1" x14ac:dyDescent="0.2">
      <c r="A218" s="11">
        <v>314</v>
      </c>
      <c r="B218" s="683"/>
      <c r="C218" s="684"/>
      <c r="D218" s="684"/>
      <c r="E218" s="684"/>
      <c r="F218" s="1442" t="str">
        <f>'2. CAD NCCF'!F218:L218</f>
        <v>CCP for exchange-traded derivatives</v>
      </c>
      <c r="G218" s="1443"/>
      <c r="H218" s="1443"/>
      <c r="I218" s="1443"/>
      <c r="J218" s="1443"/>
      <c r="K218" s="1443"/>
      <c r="L218" s="1444"/>
      <c r="M218" s="690">
        <v>0</v>
      </c>
      <c r="N218" s="691">
        <v>0</v>
      </c>
      <c r="O218" s="692">
        <v>0</v>
      </c>
      <c r="P218" s="692">
        <v>0</v>
      </c>
      <c r="Q218" s="697">
        <v>0</v>
      </c>
      <c r="R218" s="692">
        <v>0</v>
      </c>
      <c r="S218" s="693">
        <v>0</v>
      </c>
      <c r="T218" s="692">
        <v>0</v>
      </c>
      <c r="U218" s="693">
        <v>0</v>
      </c>
      <c r="V218" s="692">
        <v>0</v>
      </c>
      <c r="W218" s="693">
        <v>0</v>
      </c>
      <c r="X218" s="692">
        <v>0</v>
      </c>
      <c r="Y218" s="693">
        <v>0</v>
      </c>
      <c r="Z218" s="692">
        <v>0</v>
      </c>
      <c r="AA218" s="693">
        <v>0</v>
      </c>
      <c r="AB218" s="698">
        <v>0</v>
      </c>
      <c r="AC218" s="690">
        <v>0</v>
      </c>
      <c r="AD218" s="1015"/>
      <c r="AE218" s="1016"/>
      <c r="AF218" s="1017"/>
    </row>
    <row r="219" spans="1:34" ht="15" customHeight="1" x14ac:dyDescent="0.2">
      <c r="A219" s="11">
        <v>315</v>
      </c>
      <c r="B219" s="683"/>
      <c r="C219" s="684"/>
      <c r="D219" s="684"/>
      <c r="E219" s="684"/>
      <c r="F219" s="1442" t="str">
        <f>'2. CAD NCCF'!F219:L219</f>
        <v>CCP for OTC derivatives</v>
      </c>
      <c r="G219" s="1443"/>
      <c r="H219" s="1443"/>
      <c r="I219" s="1443"/>
      <c r="J219" s="1443"/>
      <c r="K219" s="1443"/>
      <c r="L219" s="1444"/>
      <c r="M219" s="690">
        <v>0</v>
      </c>
      <c r="N219" s="691">
        <v>0</v>
      </c>
      <c r="O219" s="692">
        <v>0</v>
      </c>
      <c r="P219" s="692">
        <v>0</v>
      </c>
      <c r="Q219" s="697">
        <v>0</v>
      </c>
      <c r="R219" s="692">
        <v>0</v>
      </c>
      <c r="S219" s="693">
        <v>0</v>
      </c>
      <c r="T219" s="692">
        <v>0</v>
      </c>
      <c r="U219" s="693">
        <v>0</v>
      </c>
      <c r="V219" s="692">
        <v>0</v>
      </c>
      <c r="W219" s="693">
        <v>0</v>
      </c>
      <c r="X219" s="692">
        <v>0</v>
      </c>
      <c r="Y219" s="693">
        <v>0</v>
      </c>
      <c r="Z219" s="692">
        <v>0</v>
      </c>
      <c r="AA219" s="693">
        <v>0</v>
      </c>
      <c r="AB219" s="698">
        <v>0</v>
      </c>
      <c r="AC219" s="690">
        <v>0</v>
      </c>
      <c r="AD219" s="1015"/>
      <c r="AE219" s="1016"/>
      <c r="AF219" s="1017"/>
    </row>
    <row r="220" spans="1:34" ht="15" customHeight="1" x14ac:dyDescent="0.2">
      <c r="A220" s="11">
        <v>316</v>
      </c>
      <c r="B220" s="683"/>
      <c r="C220" s="684"/>
      <c r="D220" s="684"/>
      <c r="E220" s="684"/>
      <c r="F220" s="1442" t="str">
        <f>'2. CAD NCCF'!F220:L220</f>
        <v>CCP for short sales</v>
      </c>
      <c r="G220" s="1443"/>
      <c r="H220" s="1443"/>
      <c r="I220" s="1443"/>
      <c r="J220" s="1443"/>
      <c r="K220" s="1443"/>
      <c r="L220" s="1444"/>
      <c r="M220" s="690">
        <v>0</v>
      </c>
      <c r="N220" s="1320"/>
      <c r="O220" s="1253"/>
      <c r="P220" s="1253"/>
      <c r="Q220" s="1253"/>
      <c r="R220" s="1253"/>
      <c r="S220" s="1253"/>
      <c r="T220" s="1253"/>
      <c r="U220" s="1253"/>
      <c r="V220" s="1253"/>
      <c r="W220" s="1253"/>
      <c r="X220" s="1253"/>
      <c r="Y220" s="1253"/>
      <c r="Z220" s="1253"/>
      <c r="AA220" s="1253"/>
      <c r="AB220" s="1253"/>
      <c r="AC220" s="1253"/>
      <c r="AD220" s="1036"/>
      <c r="AE220" s="1016"/>
      <c r="AF220" s="1017"/>
    </row>
    <row r="221" spans="1:34" x14ac:dyDescent="0.2">
      <c r="A221" s="11">
        <v>317</v>
      </c>
      <c r="B221" s="683"/>
      <c r="C221" s="684"/>
      <c r="D221" s="1472" t="str">
        <f>'2. CAD NCCF'!D221:L221</f>
        <v>Commodities</v>
      </c>
      <c r="E221" s="1473"/>
      <c r="F221" s="1473"/>
      <c r="G221" s="1473"/>
      <c r="H221" s="1473"/>
      <c r="I221" s="1473"/>
      <c r="J221" s="1473"/>
      <c r="K221" s="1473"/>
      <c r="L221" s="1474"/>
      <c r="M221" s="399">
        <f>SUM(M222:M224)</f>
        <v>0</v>
      </c>
      <c r="N221" s="1254"/>
      <c r="O221" s="1254"/>
      <c r="P221" s="1254"/>
      <c r="Q221" s="1254"/>
      <c r="R221" s="1254"/>
      <c r="S221" s="1254"/>
      <c r="T221" s="1254"/>
      <c r="U221" s="1254"/>
      <c r="V221" s="1254"/>
      <c r="W221" s="1254"/>
      <c r="X221" s="1254"/>
      <c r="Y221" s="1254"/>
      <c r="Z221" s="1254"/>
      <c r="AA221" s="1254"/>
      <c r="AB221" s="1254"/>
      <c r="AC221" s="1254"/>
      <c r="AD221" s="1036"/>
      <c r="AE221" s="1016"/>
      <c r="AF221" s="1017"/>
      <c r="AH221" s="241">
        <f>SUM(R217,R214,R206,R203,R200,R197,R191,R188,R183,R180,R176,R169,R166,R161,R157,R153,R147,R142,R137,R130,R127,R123,R119,R113,R108,R101,R96,R91,R78,R69,R57,R50,R47,R42,R34,R28,R23,R18,R13,R10)</f>
        <v>0</v>
      </c>
    </row>
    <row r="222" spans="1:34" ht="15" customHeight="1" x14ac:dyDescent="0.2">
      <c r="A222" s="11">
        <v>318</v>
      </c>
      <c r="B222" s="683"/>
      <c r="C222" s="684"/>
      <c r="D222" s="684"/>
      <c r="E222" s="684"/>
      <c r="F222" s="1442" t="str">
        <f>'2. CAD NCCF'!F222:L222</f>
        <v>Precious metals</v>
      </c>
      <c r="G222" s="1443"/>
      <c r="H222" s="1443"/>
      <c r="I222" s="1443"/>
      <c r="J222" s="1443"/>
      <c r="K222" s="1443"/>
      <c r="L222" s="1444"/>
      <c r="M222" s="690">
        <v>0</v>
      </c>
      <c r="N222" s="1254"/>
      <c r="O222" s="1254"/>
      <c r="P222" s="1254"/>
      <c r="Q222" s="1254"/>
      <c r="R222" s="1254"/>
      <c r="S222" s="1254"/>
      <c r="T222" s="1254"/>
      <c r="U222" s="1254"/>
      <c r="V222" s="1254"/>
      <c r="W222" s="1254"/>
      <c r="X222" s="1254"/>
      <c r="Y222" s="1254"/>
      <c r="Z222" s="1254"/>
      <c r="AA222" s="1254"/>
      <c r="AB222" s="1254"/>
      <c r="AC222" s="1254"/>
      <c r="AD222" s="1036"/>
      <c r="AE222" s="1016"/>
      <c r="AF222" s="1017"/>
    </row>
    <row r="223" spans="1:34" ht="15" customHeight="1" x14ac:dyDescent="0.2">
      <c r="A223" s="11">
        <v>319</v>
      </c>
      <c r="B223" s="683"/>
      <c r="C223" s="684"/>
      <c r="D223" s="684"/>
      <c r="E223" s="684"/>
      <c r="F223" s="1442" t="str">
        <f>'2. CAD NCCF'!F223:L223</f>
        <v>Precious metal loans</v>
      </c>
      <c r="G223" s="1443"/>
      <c r="H223" s="1443"/>
      <c r="I223" s="1443"/>
      <c r="J223" s="1443"/>
      <c r="K223" s="1443"/>
      <c r="L223" s="1444"/>
      <c r="M223" s="690">
        <v>0</v>
      </c>
      <c r="N223" s="1254"/>
      <c r="O223" s="1254"/>
      <c r="P223" s="1254"/>
      <c r="Q223" s="1254"/>
      <c r="R223" s="1254"/>
      <c r="S223" s="1254"/>
      <c r="T223" s="1254"/>
      <c r="U223" s="1254"/>
      <c r="V223" s="1254"/>
      <c r="W223" s="1254"/>
      <c r="X223" s="1254"/>
      <c r="Y223" s="1254"/>
      <c r="Z223" s="1254"/>
      <c r="AA223" s="1254"/>
      <c r="AB223" s="1254"/>
      <c r="AC223" s="1254"/>
      <c r="AD223" s="1036"/>
      <c r="AE223" s="1016"/>
      <c r="AF223" s="1017"/>
    </row>
    <row r="224" spans="1:34" ht="15" customHeight="1" x14ac:dyDescent="0.2">
      <c r="A224" s="11">
        <v>320</v>
      </c>
      <c r="B224" s="683"/>
      <c r="C224" s="684"/>
      <c r="D224" s="684"/>
      <c r="E224" s="684"/>
      <c r="F224" s="1442" t="str">
        <f>'2. CAD NCCF'!F224:L224</f>
        <v>Other commodities help</v>
      </c>
      <c r="G224" s="1443"/>
      <c r="H224" s="1443"/>
      <c r="I224" s="1443"/>
      <c r="J224" s="1443"/>
      <c r="K224" s="1443"/>
      <c r="L224" s="1444"/>
      <c r="M224" s="690">
        <v>0</v>
      </c>
      <c r="N224" s="1254"/>
      <c r="O224" s="1254"/>
      <c r="P224" s="1254"/>
      <c r="Q224" s="1254"/>
      <c r="R224" s="1254"/>
      <c r="S224" s="1254"/>
      <c r="T224" s="1254"/>
      <c r="U224" s="1254"/>
      <c r="V224" s="1254"/>
      <c r="W224" s="1254"/>
      <c r="X224" s="1254"/>
      <c r="Y224" s="1254"/>
      <c r="Z224" s="1254"/>
      <c r="AA224" s="1254"/>
      <c r="AB224" s="1254"/>
      <c r="AC224" s="1254"/>
      <c r="AD224" s="1036"/>
      <c r="AE224" s="1016"/>
      <c r="AF224" s="1017"/>
    </row>
    <row r="225" spans="1:32" x14ac:dyDescent="0.2">
      <c r="A225" s="11">
        <v>321</v>
      </c>
      <c r="B225" s="683"/>
      <c r="C225" s="684"/>
      <c r="D225" s="1472" t="str">
        <f>'2. CAD NCCF'!D225:L225</f>
        <v>Other assets</v>
      </c>
      <c r="E225" s="1473"/>
      <c r="F225" s="1473"/>
      <c r="G225" s="1473"/>
      <c r="H225" s="1473"/>
      <c r="I225" s="1473"/>
      <c r="J225" s="1473"/>
      <c r="K225" s="1473"/>
      <c r="L225" s="1474"/>
      <c r="M225" s="399">
        <f>M226</f>
        <v>0</v>
      </c>
      <c r="N225" s="1254"/>
      <c r="O225" s="1254"/>
      <c r="P225" s="1254"/>
      <c r="Q225" s="1254"/>
      <c r="R225" s="1254"/>
      <c r="S225" s="1254"/>
      <c r="T225" s="1254"/>
      <c r="U225" s="1254"/>
      <c r="V225" s="1254"/>
      <c r="W225" s="1254"/>
      <c r="X225" s="1254"/>
      <c r="Y225" s="1254"/>
      <c r="Z225" s="1254"/>
      <c r="AA225" s="1254"/>
      <c r="AB225" s="1254"/>
      <c r="AC225" s="1254"/>
      <c r="AD225" s="1036"/>
      <c r="AE225" s="1016"/>
      <c r="AF225" s="1017"/>
    </row>
    <row r="226" spans="1:32" ht="15" customHeight="1" x14ac:dyDescent="0.2">
      <c r="A226" s="11">
        <v>322</v>
      </c>
      <c r="B226" s="683"/>
      <c r="C226" s="684"/>
      <c r="D226" s="684"/>
      <c r="E226" s="684"/>
      <c r="F226" s="1442" t="str">
        <f>'2. CAD NCCF'!F226:L226</f>
        <v>Other assets</v>
      </c>
      <c r="G226" s="1443"/>
      <c r="H226" s="1443"/>
      <c r="I226" s="1443"/>
      <c r="J226" s="1443"/>
      <c r="K226" s="1443"/>
      <c r="L226" s="1444"/>
      <c r="M226" s="690">
        <v>0</v>
      </c>
      <c r="N226" s="977"/>
      <c r="O226" s="977"/>
      <c r="P226" s="977"/>
      <c r="Q226" s="977"/>
      <c r="R226" s="977"/>
      <c r="S226" s="977"/>
      <c r="T226" s="977"/>
      <c r="U226" s="977"/>
      <c r="V226" s="977"/>
      <c r="W226" s="977"/>
      <c r="X226" s="977"/>
      <c r="Y226" s="977"/>
      <c r="Z226" s="977"/>
      <c r="AA226" s="977"/>
      <c r="AB226" s="977"/>
      <c r="AC226" s="977"/>
      <c r="AD226" s="1036"/>
      <c r="AE226" s="1016"/>
      <c r="AF226" s="1017"/>
    </row>
    <row r="227" spans="1:32" ht="7.5" hidden="1" customHeight="1" x14ac:dyDescent="0.2">
      <c r="A227" s="11"/>
      <c r="B227" s="1523"/>
      <c r="C227" s="1524"/>
      <c r="D227" s="1524"/>
      <c r="E227" s="1524"/>
      <c r="F227" s="1524"/>
      <c r="G227" s="1524"/>
      <c r="H227" s="1524"/>
      <c r="I227" s="1524"/>
      <c r="J227" s="1524"/>
      <c r="K227" s="1524"/>
      <c r="L227" s="1524"/>
      <c r="M227" s="1524"/>
      <c r="N227" s="1524"/>
      <c r="O227" s="1524"/>
      <c r="P227" s="1524"/>
      <c r="Q227" s="1524"/>
      <c r="R227" s="1524"/>
      <c r="S227" s="1524"/>
      <c r="T227" s="1524"/>
      <c r="U227" s="1524"/>
      <c r="V227" s="1524"/>
      <c r="W227" s="1524"/>
      <c r="X227" s="1524"/>
      <c r="Y227" s="1524"/>
      <c r="Z227" s="1524"/>
      <c r="AA227" s="1524"/>
      <c r="AB227" s="1524"/>
      <c r="AC227" s="1524"/>
      <c r="AD227" s="1524"/>
      <c r="AE227" s="1524"/>
      <c r="AF227" s="1525"/>
    </row>
    <row r="228" spans="1:32" ht="22.5" customHeight="1" x14ac:dyDescent="0.2">
      <c r="A228" s="11">
        <v>323</v>
      </c>
      <c r="B228" s="1521" t="str">
        <f>'2. CAD NCCF'!B228:L228</f>
        <v>Cash inflows from assets</v>
      </c>
      <c r="C228" s="1522"/>
      <c r="D228" s="1522"/>
      <c r="E228" s="1522"/>
      <c r="F228" s="1522"/>
      <c r="G228" s="1522"/>
      <c r="H228" s="1522"/>
      <c r="I228" s="1522"/>
      <c r="J228" s="1522"/>
      <c r="K228" s="1522"/>
      <c r="L228" s="1522"/>
      <c r="M228" s="399">
        <f>SUM(M225,M221,M217,M214,M210,M206,M203,M200,M197,M194,M191,M188,M183,M180,M176,M173,M169,M166,M161,M157,M153,M147,M142,M137,M130,M127,M123,M119,M116,M113,M108,M104,M101,M96,M91,M87,M84,M81,M78,M75,M72,M69,M64,M61,M57,M54,M50,M47,M42,M38,M34,M28,M23,M18,M13,M10,M9)</f>
        <v>0</v>
      </c>
      <c r="N228" s="402">
        <f t="shared" ref="N228:AC228" si="55">SUBTOTAL(9,N9:N226)</f>
        <v>0</v>
      </c>
      <c r="O228" s="406">
        <f t="shared" si="55"/>
        <v>0</v>
      </c>
      <c r="P228" s="405">
        <f t="shared" si="55"/>
        <v>0</v>
      </c>
      <c r="Q228" s="407">
        <f t="shared" si="55"/>
        <v>0</v>
      </c>
      <c r="R228" s="402">
        <f t="shared" si="55"/>
        <v>0</v>
      </c>
      <c r="S228" s="405">
        <f t="shared" si="55"/>
        <v>0</v>
      </c>
      <c r="T228" s="405">
        <f t="shared" si="55"/>
        <v>0</v>
      </c>
      <c r="U228" s="405">
        <f t="shared" si="55"/>
        <v>0</v>
      </c>
      <c r="V228" s="405">
        <f t="shared" si="55"/>
        <v>0</v>
      </c>
      <c r="W228" s="405">
        <f t="shared" si="55"/>
        <v>0</v>
      </c>
      <c r="X228" s="405">
        <f t="shared" si="55"/>
        <v>0</v>
      </c>
      <c r="Y228" s="405">
        <f t="shared" si="55"/>
        <v>0</v>
      </c>
      <c r="Z228" s="405">
        <f t="shared" si="55"/>
        <v>0</v>
      </c>
      <c r="AA228" s="405">
        <f t="shared" si="55"/>
        <v>0</v>
      </c>
      <c r="AB228" s="407">
        <f t="shared" si="55"/>
        <v>0</v>
      </c>
      <c r="AC228" s="407">
        <f t="shared" si="55"/>
        <v>0</v>
      </c>
      <c r="AD228" s="1015"/>
      <c r="AE228" s="1016"/>
      <c r="AF228" s="1017"/>
    </row>
    <row r="229" spans="1:32" ht="7.5" customHeight="1" x14ac:dyDescent="0.2">
      <c r="A229" s="11">
        <v>324</v>
      </c>
      <c r="B229" s="1538"/>
      <c r="C229" s="1538"/>
      <c r="D229" s="1538"/>
      <c r="E229" s="1538"/>
      <c r="F229" s="1538"/>
      <c r="G229" s="1538"/>
      <c r="H229" s="1538"/>
      <c r="I229" s="1538"/>
      <c r="J229" s="1538"/>
      <c r="K229" s="1538"/>
      <c r="L229" s="1538"/>
      <c r="M229" s="1538"/>
      <c r="N229" s="1538"/>
      <c r="O229" s="1538"/>
      <c r="P229" s="1538"/>
      <c r="Q229" s="1538"/>
      <c r="R229" s="1538"/>
      <c r="S229" s="1538"/>
      <c r="T229" s="1538"/>
      <c r="U229" s="1538"/>
      <c r="V229" s="1538"/>
      <c r="W229" s="1538"/>
      <c r="X229" s="1538"/>
      <c r="Y229" s="1538"/>
      <c r="Z229" s="1538"/>
      <c r="AA229" s="1538"/>
      <c r="AB229" s="1538"/>
      <c r="AC229" s="1538"/>
      <c r="AD229" s="1538"/>
      <c r="AE229" s="1538"/>
      <c r="AF229" s="1538"/>
    </row>
    <row r="230" spans="1:32" ht="22.5" customHeight="1" outlineLevel="1" x14ac:dyDescent="0.2">
      <c r="A230" s="11">
        <v>325</v>
      </c>
      <c r="B230" s="1233" t="str">
        <f>'2. CAD NCCF'!B230:AF230</f>
        <v>LIABILITIES</v>
      </c>
      <c r="C230" s="1504"/>
      <c r="D230" s="1504"/>
      <c r="E230" s="1504"/>
      <c r="F230" s="1504"/>
      <c r="G230" s="1504"/>
      <c r="H230" s="1504"/>
      <c r="I230" s="1504"/>
      <c r="J230" s="1504"/>
      <c r="K230" s="1504"/>
      <c r="L230" s="1504"/>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5"/>
    </row>
    <row r="231" spans="1:32" ht="15" customHeight="1" x14ac:dyDescent="0.2">
      <c r="A231" s="11">
        <v>326</v>
      </c>
      <c r="B231" s="688"/>
      <c r="C231" s="1269" t="str">
        <f>'2. CAD NCCF'!C231:AF231</f>
        <v>Deposits</v>
      </c>
      <c r="D231" s="1506"/>
      <c r="E231" s="1506"/>
      <c r="F231" s="1506"/>
      <c r="G231" s="1506"/>
      <c r="H231" s="1506"/>
      <c r="I231" s="1506"/>
      <c r="J231" s="1506"/>
      <c r="K231" s="1506"/>
      <c r="L231" s="1506"/>
      <c r="M231" s="1506"/>
      <c r="N231" s="1506"/>
      <c r="O231" s="1506"/>
      <c r="P231" s="1506"/>
      <c r="Q231" s="1506"/>
      <c r="R231" s="1506"/>
      <c r="S231" s="1506"/>
      <c r="T231" s="1506"/>
      <c r="U231" s="1506"/>
      <c r="V231" s="1506"/>
      <c r="W231" s="1506"/>
      <c r="X231" s="1506"/>
      <c r="Y231" s="1506"/>
      <c r="Z231" s="1506"/>
      <c r="AA231" s="1506"/>
      <c r="AB231" s="1506"/>
      <c r="AC231" s="1506"/>
      <c r="AD231" s="1506"/>
      <c r="AE231" s="1506"/>
      <c r="AF231" s="1507"/>
    </row>
    <row r="232" spans="1:32" ht="15" customHeight="1" x14ac:dyDescent="0.2">
      <c r="A232" s="11">
        <v>327</v>
      </c>
      <c r="B232" s="683"/>
      <c r="C232" s="274"/>
      <c r="D232" s="1518" t="str">
        <f>'2. CAD NCCF'!D232:L232</f>
        <v>Retail and small business (RSB) demand notice deposits</v>
      </c>
      <c r="E232" s="1519"/>
      <c r="F232" s="1519"/>
      <c r="G232" s="1519"/>
      <c r="H232" s="1519"/>
      <c r="I232" s="1519"/>
      <c r="J232" s="1519"/>
      <c r="K232" s="1519"/>
      <c r="L232" s="1520"/>
      <c r="M232" s="399">
        <f>SUM(M233:M237)</f>
        <v>0</v>
      </c>
      <c r="N232" s="1205"/>
      <c r="O232" s="1253"/>
      <c r="P232" s="1253"/>
      <c r="Q232" s="1253"/>
      <c r="R232" s="1253"/>
      <c r="S232" s="1253"/>
      <c r="T232" s="1253"/>
      <c r="U232" s="1253"/>
      <c r="V232" s="1253"/>
      <c r="W232" s="1253"/>
      <c r="X232" s="1253"/>
      <c r="Y232" s="1253"/>
      <c r="Z232" s="1253"/>
      <c r="AA232" s="1253"/>
      <c r="AB232" s="1253"/>
      <c r="AC232" s="1253"/>
      <c r="AD232" s="1036"/>
      <c r="AE232" s="1016"/>
      <c r="AF232" s="1017"/>
    </row>
    <row r="233" spans="1:32" ht="15" customHeight="1" x14ac:dyDescent="0.2">
      <c r="A233" s="11">
        <v>328</v>
      </c>
      <c r="B233" s="683"/>
      <c r="C233" s="283"/>
      <c r="D233" s="283"/>
      <c r="E233" s="284"/>
      <c r="F233" s="1442" t="str">
        <f>'2. CAD NCCF'!F233:L233</f>
        <v>RSB type 1 insured, stable demand deposits</v>
      </c>
      <c r="G233" s="1443"/>
      <c r="H233" s="1443"/>
      <c r="I233" s="1443"/>
      <c r="J233" s="1443"/>
      <c r="K233" s="1443"/>
      <c r="L233" s="1444"/>
      <c r="M233" s="690">
        <v>0</v>
      </c>
      <c r="N233" s="1254"/>
      <c r="O233" s="1254"/>
      <c r="P233" s="1254"/>
      <c r="Q233" s="1254"/>
      <c r="R233" s="1254"/>
      <c r="S233" s="1254"/>
      <c r="T233" s="1254"/>
      <c r="U233" s="1254"/>
      <c r="V233" s="1254"/>
      <c r="W233" s="1254"/>
      <c r="X233" s="1254"/>
      <c r="Y233" s="1254"/>
      <c r="Z233" s="1254"/>
      <c r="AA233" s="1254"/>
      <c r="AB233" s="1254"/>
      <c r="AC233" s="1254"/>
      <c r="AD233" s="1036"/>
      <c r="AE233" s="1016"/>
      <c r="AF233" s="1017"/>
    </row>
    <row r="234" spans="1:32" ht="15" customHeight="1" x14ac:dyDescent="0.2">
      <c r="A234" s="11">
        <v>329</v>
      </c>
      <c r="B234" s="683"/>
      <c r="C234" s="283"/>
      <c r="D234" s="283"/>
      <c r="E234" s="284"/>
      <c r="F234" s="1442" t="str">
        <f>'2. CAD NCCF'!F234:L234</f>
        <v>RSB type 2 insured, stable demand deposits</v>
      </c>
      <c r="G234" s="1443"/>
      <c r="H234" s="1443"/>
      <c r="I234" s="1443"/>
      <c r="J234" s="1443"/>
      <c r="K234" s="1443"/>
      <c r="L234" s="1444"/>
      <c r="M234" s="690">
        <v>0</v>
      </c>
      <c r="N234" s="1254"/>
      <c r="O234" s="1254"/>
      <c r="P234" s="1254"/>
      <c r="Q234" s="1254"/>
      <c r="R234" s="1254"/>
      <c r="S234" s="1254"/>
      <c r="T234" s="1254"/>
      <c r="U234" s="1254"/>
      <c r="V234" s="1254"/>
      <c r="W234" s="1254"/>
      <c r="X234" s="1254"/>
      <c r="Y234" s="1254"/>
      <c r="Z234" s="1254"/>
      <c r="AA234" s="1254"/>
      <c r="AB234" s="1254"/>
      <c r="AC234" s="1254"/>
      <c r="AD234" s="1036"/>
      <c r="AE234" s="1016"/>
      <c r="AF234" s="1017"/>
    </row>
    <row r="235" spans="1:32" ht="15" customHeight="1" x14ac:dyDescent="0.2">
      <c r="A235" s="11"/>
      <c r="B235" s="683"/>
      <c r="C235" s="283"/>
      <c r="D235" s="283"/>
      <c r="E235" s="284"/>
      <c r="F235" s="1442" t="str">
        <f>'2. CAD NCCF'!F235:L235</f>
        <v>RSB insured, less stable demand deposits</v>
      </c>
      <c r="G235" s="1443"/>
      <c r="H235" s="1443"/>
      <c r="I235" s="1443"/>
      <c r="J235" s="1443"/>
      <c r="K235" s="1443"/>
      <c r="L235" s="1444"/>
      <c r="M235" s="690">
        <v>0</v>
      </c>
      <c r="N235" s="1254"/>
      <c r="O235" s="1254"/>
      <c r="P235" s="1254"/>
      <c r="Q235" s="1254"/>
      <c r="R235" s="1254"/>
      <c r="S235" s="1254"/>
      <c r="T235" s="1254"/>
      <c r="U235" s="1254"/>
      <c r="V235" s="1254"/>
      <c r="W235" s="1254"/>
      <c r="X235" s="1254"/>
      <c r="Y235" s="1254"/>
      <c r="Z235" s="1254"/>
      <c r="AA235" s="1254"/>
      <c r="AB235" s="1254"/>
      <c r="AC235" s="1254"/>
      <c r="AD235" s="1036"/>
      <c r="AE235" s="1016"/>
      <c r="AF235" s="1017"/>
    </row>
    <row r="236" spans="1:32" ht="15" customHeight="1" x14ac:dyDescent="0.2">
      <c r="A236" s="11">
        <v>330</v>
      </c>
      <c r="B236" s="683"/>
      <c r="C236" s="283"/>
      <c r="D236" s="283"/>
      <c r="E236" s="284"/>
      <c r="F236" s="1442" t="str">
        <f>'2. CAD NCCF'!F236:L236</f>
        <v>RSB unaffiliated third-party sourced demand deposits</v>
      </c>
      <c r="G236" s="1443"/>
      <c r="H236" s="1443"/>
      <c r="I236" s="1443"/>
      <c r="J236" s="1443"/>
      <c r="K236" s="1443"/>
      <c r="L236" s="1444"/>
      <c r="M236" s="690">
        <v>0</v>
      </c>
      <c r="N236" s="1254"/>
      <c r="O236" s="1254"/>
      <c r="P236" s="1254"/>
      <c r="Q236" s="1254"/>
      <c r="R236" s="1254"/>
      <c r="S236" s="1254"/>
      <c r="T236" s="1254"/>
      <c r="U236" s="1254"/>
      <c r="V236" s="1254"/>
      <c r="W236" s="1254"/>
      <c r="X236" s="1254"/>
      <c r="Y236" s="1254"/>
      <c r="Z236" s="1254"/>
      <c r="AA236" s="1254"/>
      <c r="AB236" s="1254"/>
      <c r="AC236" s="1254"/>
      <c r="AD236" s="1036"/>
      <c r="AE236" s="1016"/>
      <c r="AF236" s="1017"/>
    </row>
    <row r="237" spans="1:32" ht="15" customHeight="1" x14ac:dyDescent="0.2">
      <c r="A237" s="11">
        <v>331</v>
      </c>
      <c r="B237" s="683"/>
      <c r="C237" s="283"/>
      <c r="D237" s="283"/>
      <c r="E237" s="284"/>
      <c r="F237" s="1442" t="str">
        <f>'2. CAD NCCF'!F237:L237</f>
        <v>RSB uninsured demand deposits</v>
      </c>
      <c r="G237" s="1443"/>
      <c r="H237" s="1443"/>
      <c r="I237" s="1443"/>
      <c r="J237" s="1443"/>
      <c r="K237" s="1443"/>
      <c r="L237" s="1444"/>
      <c r="M237" s="690">
        <v>0</v>
      </c>
      <c r="N237" s="977"/>
      <c r="O237" s="977"/>
      <c r="P237" s="977"/>
      <c r="Q237" s="977"/>
      <c r="R237" s="977"/>
      <c r="S237" s="977"/>
      <c r="T237" s="977"/>
      <c r="U237" s="977"/>
      <c r="V237" s="977"/>
      <c r="W237" s="977"/>
      <c r="X237" s="977"/>
      <c r="Y237" s="977"/>
      <c r="Z237" s="977"/>
      <c r="AA237" s="977"/>
      <c r="AB237" s="977"/>
      <c r="AC237" s="977"/>
      <c r="AD237" s="1036"/>
      <c r="AE237" s="1016"/>
      <c r="AF237" s="1017"/>
    </row>
    <row r="238" spans="1:32" ht="15" customHeight="1" x14ac:dyDescent="0.2">
      <c r="A238" s="11">
        <v>332</v>
      </c>
      <c r="B238" s="683"/>
      <c r="C238" s="274"/>
      <c r="D238" s="1472" t="str">
        <f>'2. CAD NCCF'!D238:AF238</f>
        <v>RSB term deposits</v>
      </c>
      <c r="E238" s="1473"/>
      <c r="F238" s="1473"/>
      <c r="G238" s="1473"/>
      <c r="H238" s="1473"/>
      <c r="I238" s="1473"/>
      <c r="J238" s="1473"/>
      <c r="K238" s="1473"/>
      <c r="L238" s="1473"/>
      <c r="M238" s="1473"/>
      <c r="N238" s="1473"/>
      <c r="O238" s="1473"/>
      <c r="P238" s="1473"/>
      <c r="Q238" s="1473"/>
      <c r="R238" s="1473"/>
      <c r="S238" s="1473"/>
      <c r="T238" s="1473"/>
      <c r="U238" s="1473"/>
      <c r="V238" s="1473"/>
      <c r="W238" s="1473"/>
      <c r="X238" s="1473"/>
      <c r="Y238" s="1473"/>
      <c r="Z238" s="1473"/>
      <c r="AA238" s="1473"/>
      <c r="AB238" s="1473"/>
      <c r="AC238" s="1473"/>
      <c r="AD238" s="1473"/>
      <c r="AE238" s="1473"/>
      <c r="AF238" s="1474"/>
    </row>
    <row r="239" spans="1:32" ht="15" customHeight="1" x14ac:dyDescent="0.2">
      <c r="A239" s="11">
        <v>333</v>
      </c>
      <c r="B239" s="683"/>
      <c r="C239" s="274"/>
      <c r="D239" s="287"/>
      <c r="E239" s="1515" t="str">
        <f>'2. CAD NCCF'!E239:L239</f>
        <v>RSB cashable term deposits</v>
      </c>
      <c r="F239" s="1516"/>
      <c r="G239" s="1516"/>
      <c r="H239" s="1516"/>
      <c r="I239" s="1516"/>
      <c r="J239" s="1516"/>
      <c r="K239" s="1516"/>
      <c r="L239" s="1517"/>
      <c r="M239" s="399">
        <f>SUM(M240:M245)</f>
        <v>0</v>
      </c>
      <c r="N239" s="402">
        <f t="shared" ref="N239:AC239" si="56">SUBTOTAL(9,N240:N245)</f>
        <v>0</v>
      </c>
      <c r="O239" s="406">
        <f t="shared" si="56"/>
        <v>0</v>
      </c>
      <c r="P239" s="405">
        <f t="shared" si="56"/>
        <v>0</v>
      </c>
      <c r="Q239" s="407">
        <f t="shared" si="56"/>
        <v>0</v>
      </c>
      <c r="R239" s="406">
        <f t="shared" si="56"/>
        <v>0</v>
      </c>
      <c r="S239" s="406">
        <f t="shared" si="56"/>
        <v>0</v>
      </c>
      <c r="T239" s="406">
        <f t="shared" si="56"/>
        <v>0</v>
      </c>
      <c r="U239" s="406">
        <f t="shared" si="56"/>
        <v>0</v>
      </c>
      <c r="V239" s="406">
        <f t="shared" si="56"/>
        <v>0</v>
      </c>
      <c r="W239" s="406">
        <f t="shared" si="56"/>
        <v>0</v>
      </c>
      <c r="X239" s="406">
        <f t="shared" si="56"/>
        <v>0</v>
      </c>
      <c r="Y239" s="406">
        <f t="shared" si="56"/>
        <v>0</v>
      </c>
      <c r="Z239" s="406">
        <f t="shared" si="56"/>
        <v>0</v>
      </c>
      <c r="AA239" s="406">
        <f t="shared" si="56"/>
        <v>0</v>
      </c>
      <c r="AB239" s="416">
        <f t="shared" si="56"/>
        <v>0</v>
      </c>
      <c r="AC239" s="399">
        <f t="shared" si="56"/>
        <v>0</v>
      </c>
      <c r="AD239" s="1015"/>
      <c r="AE239" s="1016"/>
      <c r="AF239" s="1017"/>
    </row>
    <row r="240" spans="1:32" ht="15" customHeight="1" x14ac:dyDescent="0.2">
      <c r="A240" s="11">
        <v>334</v>
      </c>
      <c r="B240" s="683"/>
      <c r="C240" s="670"/>
      <c r="D240" s="670"/>
      <c r="E240" s="671"/>
      <c r="F240" s="1442" t="str">
        <f>'2. CAD NCCF'!F240:L240</f>
        <v>RSB type 1 insured, stable, cashable term deposit</v>
      </c>
      <c r="G240" s="1443"/>
      <c r="H240" s="1443"/>
      <c r="I240" s="1443"/>
      <c r="J240" s="1443"/>
      <c r="K240" s="1443"/>
      <c r="L240" s="1444"/>
      <c r="M240" s="690">
        <v>0</v>
      </c>
      <c r="N240" s="691">
        <v>0</v>
      </c>
      <c r="O240" s="692">
        <v>0</v>
      </c>
      <c r="P240" s="692">
        <v>0</v>
      </c>
      <c r="Q240" s="697">
        <v>0</v>
      </c>
      <c r="R240" s="692">
        <v>0</v>
      </c>
      <c r="S240" s="693">
        <v>0</v>
      </c>
      <c r="T240" s="692">
        <v>0</v>
      </c>
      <c r="U240" s="693">
        <v>0</v>
      </c>
      <c r="V240" s="692">
        <v>0</v>
      </c>
      <c r="W240" s="693">
        <v>0</v>
      </c>
      <c r="X240" s="692">
        <v>0</v>
      </c>
      <c r="Y240" s="693">
        <v>0</v>
      </c>
      <c r="Z240" s="692">
        <v>0</v>
      </c>
      <c r="AA240" s="693">
        <v>0</v>
      </c>
      <c r="AB240" s="698">
        <v>0</v>
      </c>
      <c r="AC240" s="690">
        <v>0</v>
      </c>
      <c r="AD240" s="1015"/>
      <c r="AE240" s="1016"/>
      <c r="AF240" s="1017"/>
    </row>
    <row r="241" spans="1:32" ht="15" customHeight="1" x14ac:dyDescent="0.2">
      <c r="A241" s="11">
        <v>335</v>
      </c>
      <c r="B241" s="683"/>
      <c r="C241" s="670"/>
      <c r="D241" s="670"/>
      <c r="E241" s="671"/>
      <c r="F241" s="1442" t="str">
        <f>'2. CAD NCCF'!F241:L241</f>
        <v>RSB type 1 insured, less stable, cashable term deposit</v>
      </c>
      <c r="G241" s="1443"/>
      <c r="H241" s="1443"/>
      <c r="I241" s="1443"/>
      <c r="J241" s="1443"/>
      <c r="K241" s="1443"/>
      <c r="L241" s="1444"/>
      <c r="M241" s="690">
        <v>0</v>
      </c>
      <c r="N241" s="691">
        <v>0</v>
      </c>
      <c r="O241" s="692">
        <v>0</v>
      </c>
      <c r="P241" s="692">
        <v>0</v>
      </c>
      <c r="Q241" s="697">
        <v>0</v>
      </c>
      <c r="R241" s="692">
        <v>0</v>
      </c>
      <c r="S241" s="693">
        <v>0</v>
      </c>
      <c r="T241" s="692">
        <v>0</v>
      </c>
      <c r="U241" s="693">
        <v>0</v>
      </c>
      <c r="V241" s="692">
        <v>0</v>
      </c>
      <c r="W241" s="693">
        <v>0</v>
      </c>
      <c r="X241" s="692">
        <v>0</v>
      </c>
      <c r="Y241" s="693">
        <v>0</v>
      </c>
      <c r="Z241" s="692">
        <v>0</v>
      </c>
      <c r="AA241" s="693">
        <v>0</v>
      </c>
      <c r="AB241" s="698">
        <v>0</v>
      </c>
      <c r="AC241" s="690">
        <v>0</v>
      </c>
      <c r="AD241" s="1015"/>
      <c r="AE241" s="1016"/>
      <c r="AF241" s="1017"/>
    </row>
    <row r="242" spans="1:32" ht="15" customHeight="1" x14ac:dyDescent="0.2">
      <c r="A242" s="11">
        <v>336</v>
      </c>
      <c r="B242" s="683"/>
      <c r="C242" s="670"/>
      <c r="D242" s="670"/>
      <c r="E242" s="671"/>
      <c r="F242" s="1442" t="str">
        <f>'2. CAD NCCF'!F242:L242</f>
        <v>RSB type 2 insured, stable, cashable term deposit</v>
      </c>
      <c r="G242" s="1443"/>
      <c r="H242" s="1443"/>
      <c r="I242" s="1443"/>
      <c r="J242" s="1443"/>
      <c r="K242" s="1443"/>
      <c r="L242" s="1444"/>
      <c r="M242" s="690">
        <v>0</v>
      </c>
      <c r="N242" s="691">
        <v>0</v>
      </c>
      <c r="O242" s="692">
        <v>0</v>
      </c>
      <c r="P242" s="692">
        <v>0</v>
      </c>
      <c r="Q242" s="697">
        <v>0</v>
      </c>
      <c r="R242" s="692">
        <v>0</v>
      </c>
      <c r="S242" s="693">
        <v>0</v>
      </c>
      <c r="T242" s="692">
        <v>0</v>
      </c>
      <c r="U242" s="693">
        <v>0</v>
      </c>
      <c r="V242" s="692">
        <v>0</v>
      </c>
      <c r="W242" s="693">
        <v>0</v>
      </c>
      <c r="X242" s="692">
        <v>0</v>
      </c>
      <c r="Y242" s="693">
        <v>0</v>
      </c>
      <c r="Z242" s="692">
        <v>0</v>
      </c>
      <c r="AA242" s="693">
        <v>0</v>
      </c>
      <c r="AB242" s="698">
        <v>0</v>
      </c>
      <c r="AC242" s="690">
        <v>0</v>
      </c>
      <c r="AD242" s="1015"/>
      <c r="AE242" s="1016"/>
      <c r="AF242" s="1017"/>
    </row>
    <row r="243" spans="1:32" ht="15" customHeight="1" x14ac:dyDescent="0.2">
      <c r="A243" s="11">
        <v>337</v>
      </c>
      <c r="B243" s="683"/>
      <c r="C243" s="670"/>
      <c r="D243" s="670"/>
      <c r="E243" s="671"/>
      <c r="F243" s="1442" t="str">
        <f>'2. CAD NCCF'!F243:L243</f>
        <v>RSB type 2 insured, less stable, cashable term deposit</v>
      </c>
      <c r="G243" s="1443"/>
      <c r="H243" s="1443"/>
      <c r="I243" s="1443"/>
      <c r="J243" s="1443"/>
      <c r="K243" s="1443"/>
      <c r="L243" s="1444"/>
      <c r="M243" s="690">
        <v>0</v>
      </c>
      <c r="N243" s="691">
        <v>0</v>
      </c>
      <c r="O243" s="692">
        <v>0</v>
      </c>
      <c r="P243" s="692">
        <v>0</v>
      </c>
      <c r="Q243" s="697">
        <v>0</v>
      </c>
      <c r="R243" s="692">
        <v>0</v>
      </c>
      <c r="S243" s="693">
        <v>0</v>
      </c>
      <c r="T243" s="692">
        <v>0</v>
      </c>
      <c r="U243" s="693">
        <v>0</v>
      </c>
      <c r="V243" s="692">
        <v>0</v>
      </c>
      <c r="W243" s="693">
        <v>0</v>
      </c>
      <c r="X243" s="692">
        <v>0</v>
      </c>
      <c r="Y243" s="693">
        <v>0</v>
      </c>
      <c r="Z243" s="692">
        <v>0</v>
      </c>
      <c r="AA243" s="693">
        <v>0</v>
      </c>
      <c r="AB243" s="698">
        <v>0</v>
      </c>
      <c r="AC243" s="690">
        <v>0</v>
      </c>
      <c r="AD243" s="1015"/>
      <c r="AE243" s="1016"/>
      <c r="AF243" s="1017"/>
    </row>
    <row r="244" spans="1:32" ht="15" customHeight="1" x14ac:dyDescent="0.2">
      <c r="A244" s="11">
        <v>338</v>
      </c>
      <c r="B244" s="683"/>
      <c r="C244" s="670"/>
      <c r="D244" s="670"/>
      <c r="E244" s="671"/>
      <c r="F244" s="1442" t="str">
        <f>'2. CAD NCCF'!F244:L244</f>
        <v>RSB uninsured cashable term deposit</v>
      </c>
      <c r="G244" s="1443"/>
      <c r="H244" s="1443"/>
      <c r="I244" s="1443"/>
      <c r="J244" s="1443"/>
      <c r="K244" s="1443"/>
      <c r="L244" s="1444"/>
      <c r="M244" s="690">
        <v>0</v>
      </c>
      <c r="N244" s="691">
        <v>0</v>
      </c>
      <c r="O244" s="692">
        <v>0</v>
      </c>
      <c r="P244" s="692">
        <v>0</v>
      </c>
      <c r="Q244" s="697">
        <v>0</v>
      </c>
      <c r="R244" s="692">
        <v>0</v>
      </c>
      <c r="S244" s="693">
        <v>0</v>
      </c>
      <c r="T244" s="692">
        <v>0</v>
      </c>
      <c r="U244" s="693">
        <v>0</v>
      </c>
      <c r="V244" s="692">
        <v>0</v>
      </c>
      <c r="W244" s="693">
        <v>0</v>
      </c>
      <c r="X244" s="692">
        <v>0</v>
      </c>
      <c r="Y244" s="693">
        <v>0</v>
      </c>
      <c r="Z244" s="692">
        <v>0</v>
      </c>
      <c r="AA244" s="693">
        <v>0</v>
      </c>
      <c r="AB244" s="698">
        <v>0</v>
      </c>
      <c r="AC244" s="690">
        <v>0</v>
      </c>
      <c r="AD244" s="1015"/>
      <c r="AE244" s="1016"/>
      <c r="AF244" s="1017"/>
    </row>
    <row r="245" spans="1:32" ht="15" customHeight="1" x14ac:dyDescent="0.2">
      <c r="A245" s="11">
        <v>339</v>
      </c>
      <c r="B245" s="683"/>
      <c r="C245" s="274"/>
      <c r="D245" s="274"/>
      <c r="E245" s="275"/>
      <c r="F245" s="1442" t="str">
        <f>'2. CAD NCCF'!F245:L245</f>
        <v>RSB unaffiliated third-party sourced cashable term deposit</v>
      </c>
      <c r="G245" s="1443"/>
      <c r="H245" s="1443"/>
      <c r="I245" s="1443"/>
      <c r="J245" s="1443"/>
      <c r="K245" s="1443"/>
      <c r="L245" s="1444"/>
      <c r="M245" s="690">
        <v>0</v>
      </c>
      <c r="N245" s="691">
        <v>0</v>
      </c>
      <c r="O245" s="692">
        <v>0</v>
      </c>
      <c r="P245" s="692">
        <v>0</v>
      </c>
      <c r="Q245" s="697">
        <v>0</v>
      </c>
      <c r="R245" s="692">
        <v>0</v>
      </c>
      <c r="S245" s="693">
        <v>0</v>
      </c>
      <c r="T245" s="692">
        <v>0</v>
      </c>
      <c r="U245" s="693">
        <v>0</v>
      </c>
      <c r="V245" s="692">
        <v>0</v>
      </c>
      <c r="W245" s="693">
        <v>0</v>
      </c>
      <c r="X245" s="692">
        <v>0</v>
      </c>
      <c r="Y245" s="693">
        <v>0</v>
      </c>
      <c r="Z245" s="692">
        <v>0</v>
      </c>
      <c r="AA245" s="693">
        <v>0</v>
      </c>
      <c r="AB245" s="698">
        <v>0</v>
      </c>
      <c r="AC245" s="690">
        <v>0</v>
      </c>
      <c r="AD245" s="1015"/>
      <c r="AE245" s="1016"/>
      <c r="AF245" s="1017"/>
    </row>
    <row r="246" spans="1:32" ht="15" customHeight="1" x14ac:dyDescent="0.2">
      <c r="A246" s="11">
        <v>340</v>
      </c>
      <c r="B246" s="683"/>
      <c r="C246" s="274"/>
      <c r="D246" s="287"/>
      <c r="E246" s="1445" t="str">
        <f>'2. CAD NCCF'!E246:L246</f>
        <v>RSB fixed term deposits - Type 1 insured, stable</v>
      </c>
      <c r="F246" s="1446"/>
      <c r="G246" s="1446"/>
      <c r="H246" s="1446"/>
      <c r="I246" s="1446"/>
      <c r="J246" s="1446"/>
      <c r="K246" s="1446"/>
      <c r="L246" s="1447"/>
      <c r="M246" s="399">
        <f>SUM(M247:M252)</f>
        <v>0</v>
      </c>
      <c r="N246" s="402">
        <f t="shared" ref="N246:AC246" si="57">SUBTOTAL(9,N247:N252)</f>
        <v>0</v>
      </c>
      <c r="O246" s="406">
        <f t="shared" si="57"/>
        <v>0</v>
      </c>
      <c r="P246" s="405">
        <f t="shared" si="57"/>
        <v>0</v>
      </c>
      <c r="Q246" s="407">
        <f t="shared" si="57"/>
        <v>0</v>
      </c>
      <c r="R246" s="406">
        <f t="shared" si="57"/>
        <v>0</v>
      </c>
      <c r="S246" s="406">
        <f t="shared" si="57"/>
        <v>0</v>
      </c>
      <c r="T246" s="406">
        <f t="shared" si="57"/>
        <v>0</v>
      </c>
      <c r="U246" s="406">
        <f t="shared" si="57"/>
        <v>0</v>
      </c>
      <c r="V246" s="406">
        <f t="shared" si="57"/>
        <v>0</v>
      </c>
      <c r="W246" s="406">
        <f t="shared" si="57"/>
        <v>0</v>
      </c>
      <c r="X246" s="406">
        <f t="shared" si="57"/>
        <v>0</v>
      </c>
      <c r="Y246" s="406">
        <f t="shared" si="57"/>
        <v>0</v>
      </c>
      <c r="Z246" s="406">
        <f t="shared" si="57"/>
        <v>0</v>
      </c>
      <c r="AA246" s="406">
        <f t="shared" si="57"/>
        <v>0</v>
      </c>
      <c r="AB246" s="416">
        <f t="shared" si="57"/>
        <v>0</v>
      </c>
      <c r="AC246" s="399">
        <f t="shared" si="57"/>
        <v>0</v>
      </c>
      <c r="AD246" s="1015"/>
      <c r="AE246" s="1016"/>
      <c r="AF246" s="1017"/>
    </row>
    <row r="247" spans="1:32" ht="15" customHeight="1" x14ac:dyDescent="0.2">
      <c r="A247" s="11">
        <v>341</v>
      </c>
      <c r="B247" s="683"/>
      <c r="C247" s="670"/>
      <c r="D247" s="670"/>
      <c r="E247" s="671"/>
      <c r="F247" s="1442" t="str">
        <f>'2. CAD NCCF'!F247:L247</f>
        <v>RSB type 1 insured, stable, fixed term 30 day deposit</v>
      </c>
      <c r="G247" s="1443"/>
      <c r="H247" s="1443"/>
      <c r="I247" s="1443"/>
      <c r="J247" s="1443"/>
      <c r="K247" s="1443"/>
      <c r="L247" s="1444"/>
      <c r="M247" s="690">
        <v>0</v>
      </c>
      <c r="N247" s="691">
        <v>0</v>
      </c>
      <c r="O247" s="692">
        <v>0</v>
      </c>
      <c r="P247" s="692">
        <v>0</v>
      </c>
      <c r="Q247" s="697">
        <v>0</v>
      </c>
      <c r="R247" s="692">
        <v>0</v>
      </c>
      <c r="S247" s="1415"/>
      <c r="T247" s="1167"/>
      <c r="U247" s="1167"/>
      <c r="V247" s="1167"/>
      <c r="W247" s="1167"/>
      <c r="X247" s="1167"/>
      <c r="Y247" s="1167"/>
      <c r="Z247" s="1167"/>
      <c r="AA247" s="1167"/>
      <c r="AB247" s="1168"/>
      <c r="AC247" s="1175"/>
      <c r="AD247" s="1015"/>
      <c r="AE247" s="1016"/>
      <c r="AF247" s="1017"/>
    </row>
    <row r="248" spans="1:32" ht="15" customHeight="1" x14ac:dyDescent="0.2">
      <c r="A248" s="11">
        <v>342</v>
      </c>
      <c r="B248" s="683"/>
      <c r="C248" s="670"/>
      <c r="D248" s="670"/>
      <c r="E248" s="671"/>
      <c r="F248" s="1442" t="str">
        <f>'2. CAD NCCF'!F248:L248</f>
        <v>RSB type 1 insured, stable, fixed term 60 day deposit</v>
      </c>
      <c r="G248" s="1443"/>
      <c r="H248" s="1443"/>
      <c r="I248" s="1443"/>
      <c r="J248" s="1443"/>
      <c r="K248" s="1443"/>
      <c r="L248" s="1444"/>
      <c r="M248" s="690">
        <v>0</v>
      </c>
      <c r="N248" s="691">
        <v>0</v>
      </c>
      <c r="O248" s="692">
        <v>0</v>
      </c>
      <c r="P248" s="692">
        <v>0</v>
      </c>
      <c r="Q248" s="697">
        <v>0</v>
      </c>
      <c r="R248" s="692">
        <v>0</v>
      </c>
      <c r="S248" s="693">
        <v>0</v>
      </c>
      <c r="T248" s="1179"/>
      <c r="U248" s="1173"/>
      <c r="V248" s="1170"/>
      <c r="W248" s="1170"/>
      <c r="X248" s="1170"/>
      <c r="Y248" s="1170"/>
      <c r="Z248" s="1170"/>
      <c r="AA248" s="1170"/>
      <c r="AB248" s="1171"/>
      <c r="AC248" s="1413"/>
      <c r="AD248" s="1015"/>
      <c r="AE248" s="1016"/>
      <c r="AF248" s="1017"/>
    </row>
    <row r="249" spans="1:32" ht="15" customHeight="1" x14ac:dyDescent="0.2">
      <c r="A249" s="11">
        <v>343</v>
      </c>
      <c r="B249" s="683"/>
      <c r="C249" s="670"/>
      <c r="D249" s="670"/>
      <c r="E249" s="671"/>
      <c r="F249" s="1442" t="str">
        <f>'2. CAD NCCF'!F249:L249</f>
        <v>RSB type 1 insured, stable, fixed term 90 day deposit</v>
      </c>
      <c r="G249" s="1443"/>
      <c r="H249" s="1443"/>
      <c r="I249" s="1443"/>
      <c r="J249" s="1443"/>
      <c r="K249" s="1443"/>
      <c r="L249" s="1444"/>
      <c r="M249" s="690">
        <v>0</v>
      </c>
      <c r="N249" s="691">
        <v>0</v>
      </c>
      <c r="O249" s="692">
        <v>0</v>
      </c>
      <c r="P249" s="692">
        <v>0</v>
      </c>
      <c r="Q249" s="697">
        <v>0</v>
      </c>
      <c r="R249" s="692">
        <v>0</v>
      </c>
      <c r="S249" s="693">
        <v>0</v>
      </c>
      <c r="T249" s="692">
        <v>0</v>
      </c>
      <c r="U249" s="693">
        <v>0</v>
      </c>
      <c r="V249" s="1179"/>
      <c r="W249" s="1416"/>
      <c r="X249" s="1416"/>
      <c r="Y249" s="1416"/>
      <c r="Z249" s="1417"/>
      <c r="AA249" s="1417"/>
      <c r="AB249" s="1418"/>
      <c r="AC249" s="1413"/>
      <c r="AD249" s="1015"/>
      <c r="AE249" s="1016"/>
      <c r="AF249" s="1017"/>
    </row>
    <row r="250" spans="1:32" ht="15" customHeight="1" x14ac:dyDescent="0.2">
      <c r="A250" s="11">
        <v>344</v>
      </c>
      <c r="B250" s="683"/>
      <c r="C250" s="670"/>
      <c r="D250" s="670"/>
      <c r="E250" s="671"/>
      <c r="F250" s="1442" t="str">
        <f>'2. CAD NCCF'!F250:L250</f>
        <v>RSB type 1 insured, stable, fixed term 180 day deposit</v>
      </c>
      <c r="G250" s="1443"/>
      <c r="H250" s="1443"/>
      <c r="I250" s="1443"/>
      <c r="J250" s="1443"/>
      <c r="K250" s="1443"/>
      <c r="L250" s="1444"/>
      <c r="M250" s="690">
        <v>0</v>
      </c>
      <c r="N250" s="691">
        <v>0</v>
      </c>
      <c r="O250" s="692">
        <v>0</v>
      </c>
      <c r="P250" s="692">
        <v>0</v>
      </c>
      <c r="Q250" s="697">
        <v>0</v>
      </c>
      <c r="R250" s="692">
        <v>0</v>
      </c>
      <c r="S250" s="693">
        <v>0</v>
      </c>
      <c r="T250" s="692">
        <v>0</v>
      </c>
      <c r="U250" s="693">
        <v>0</v>
      </c>
      <c r="V250" s="692">
        <v>0</v>
      </c>
      <c r="W250" s="693">
        <v>0</v>
      </c>
      <c r="X250" s="692">
        <v>0</v>
      </c>
      <c r="Y250" s="693">
        <v>0</v>
      </c>
      <c r="Z250" s="1179"/>
      <c r="AA250" s="1173"/>
      <c r="AB250" s="1174"/>
      <c r="AC250" s="1414"/>
      <c r="AD250" s="1015"/>
      <c r="AE250" s="1016"/>
      <c r="AF250" s="1017"/>
    </row>
    <row r="251" spans="1:32" ht="15" customHeight="1" x14ac:dyDescent="0.2">
      <c r="A251" s="11">
        <v>345</v>
      </c>
      <c r="B251" s="683"/>
      <c r="C251" s="670"/>
      <c r="D251" s="670"/>
      <c r="E251" s="671"/>
      <c r="F251" s="1442" t="str">
        <f>'2. CAD NCCF'!F251:L251</f>
        <v>RSB type 1 insured, stable, fixed term 1 year deposit</v>
      </c>
      <c r="G251" s="1443"/>
      <c r="H251" s="1443"/>
      <c r="I251" s="1443"/>
      <c r="J251" s="1443"/>
      <c r="K251" s="1443"/>
      <c r="L251" s="1444"/>
      <c r="M251" s="690">
        <v>0</v>
      </c>
      <c r="N251" s="691">
        <v>0</v>
      </c>
      <c r="O251" s="692">
        <v>0</v>
      </c>
      <c r="P251" s="692">
        <v>0</v>
      </c>
      <c r="Q251" s="697">
        <v>0</v>
      </c>
      <c r="R251" s="692">
        <v>0</v>
      </c>
      <c r="S251" s="693">
        <v>0</v>
      </c>
      <c r="T251" s="692">
        <v>0</v>
      </c>
      <c r="U251" s="693">
        <v>0</v>
      </c>
      <c r="V251" s="692">
        <v>0</v>
      </c>
      <c r="W251" s="693">
        <v>0</v>
      </c>
      <c r="X251" s="692">
        <v>0</v>
      </c>
      <c r="Y251" s="693">
        <v>0</v>
      </c>
      <c r="Z251" s="692">
        <v>0</v>
      </c>
      <c r="AA251" s="693">
        <v>0</v>
      </c>
      <c r="AB251" s="698">
        <v>0</v>
      </c>
      <c r="AC251" s="690">
        <v>0</v>
      </c>
      <c r="AD251" s="1015"/>
      <c r="AE251" s="1016"/>
      <c r="AF251" s="1017"/>
    </row>
    <row r="252" spans="1:32" ht="15" customHeight="1" x14ac:dyDescent="0.2">
      <c r="A252" s="11">
        <v>346</v>
      </c>
      <c r="B252" s="683"/>
      <c r="C252" s="274"/>
      <c r="D252" s="274"/>
      <c r="E252" s="275"/>
      <c r="F252" s="1442" t="str">
        <f>'2. CAD NCCF'!F252:L252</f>
        <v>RSB type 1 insured, stable, fixed term &gt; 1 year deposit</v>
      </c>
      <c r="G252" s="1443"/>
      <c r="H252" s="1443"/>
      <c r="I252" s="1443"/>
      <c r="J252" s="1443"/>
      <c r="K252" s="1443"/>
      <c r="L252" s="1444"/>
      <c r="M252" s="690">
        <v>0</v>
      </c>
      <c r="N252" s="691">
        <v>0</v>
      </c>
      <c r="O252" s="692">
        <v>0</v>
      </c>
      <c r="P252" s="692">
        <v>0</v>
      </c>
      <c r="Q252" s="697">
        <v>0</v>
      </c>
      <c r="R252" s="692">
        <v>0</v>
      </c>
      <c r="S252" s="693">
        <v>0</v>
      </c>
      <c r="T252" s="692">
        <v>0</v>
      </c>
      <c r="U252" s="693">
        <v>0</v>
      </c>
      <c r="V252" s="692">
        <v>0</v>
      </c>
      <c r="W252" s="693">
        <v>0</v>
      </c>
      <c r="X252" s="692">
        <v>0</v>
      </c>
      <c r="Y252" s="693">
        <v>0</v>
      </c>
      <c r="Z252" s="692">
        <v>0</v>
      </c>
      <c r="AA252" s="693">
        <v>0</v>
      </c>
      <c r="AB252" s="698">
        <v>0</v>
      </c>
      <c r="AC252" s="690">
        <v>0</v>
      </c>
      <c r="AD252" s="1015"/>
      <c r="AE252" s="1016"/>
      <c r="AF252" s="1017"/>
    </row>
    <row r="253" spans="1:32" ht="15" customHeight="1" x14ac:dyDescent="0.2">
      <c r="A253" s="11">
        <v>347</v>
      </c>
      <c r="B253" s="683"/>
      <c r="C253" s="274"/>
      <c r="D253" s="287"/>
      <c r="E253" s="1445" t="str">
        <f>'2. CAD NCCF'!E253:L253</f>
        <v>RSB fixed term deposits - Type 1 insured, less stable</v>
      </c>
      <c r="F253" s="1446"/>
      <c r="G253" s="1446"/>
      <c r="H253" s="1446"/>
      <c r="I253" s="1446"/>
      <c r="J253" s="1446"/>
      <c r="K253" s="1446"/>
      <c r="L253" s="1447"/>
      <c r="M253" s="399">
        <f>SUM(M254:M259)</f>
        <v>0</v>
      </c>
      <c r="N253" s="402">
        <f t="shared" ref="N253:AC253" si="58">SUBTOTAL(9,N254:N259)</f>
        <v>0</v>
      </c>
      <c r="O253" s="406">
        <f t="shared" si="58"/>
        <v>0</v>
      </c>
      <c r="P253" s="405">
        <f t="shared" si="58"/>
        <v>0</v>
      </c>
      <c r="Q253" s="407">
        <f t="shared" si="58"/>
        <v>0</v>
      </c>
      <c r="R253" s="406">
        <f t="shared" si="58"/>
        <v>0</v>
      </c>
      <c r="S253" s="406">
        <f t="shared" si="58"/>
        <v>0</v>
      </c>
      <c r="T253" s="406">
        <f t="shared" si="58"/>
        <v>0</v>
      </c>
      <c r="U253" s="406">
        <f t="shared" si="58"/>
        <v>0</v>
      </c>
      <c r="V253" s="406">
        <f t="shared" si="58"/>
        <v>0</v>
      </c>
      <c r="W253" s="406">
        <f t="shared" si="58"/>
        <v>0</v>
      </c>
      <c r="X253" s="406">
        <f t="shared" si="58"/>
        <v>0</v>
      </c>
      <c r="Y253" s="406">
        <f t="shared" si="58"/>
        <v>0</v>
      </c>
      <c r="Z253" s="406">
        <f t="shared" si="58"/>
        <v>0</v>
      </c>
      <c r="AA253" s="406">
        <f t="shared" si="58"/>
        <v>0</v>
      </c>
      <c r="AB253" s="416">
        <f t="shared" si="58"/>
        <v>0</v>
      </c>
      <c r="AC253" s="399">
        <f t="shared" si="58"/>
        <v>0</v>
      </c>
      <c r="AD253" s="1015"/>
      <c r="AE253" s="1016"/>
      <c r="AF253" s="1017"/>
    </row>
    <row r="254" spans="1:32" ht="15" customHeight="1" x14ac:dyDescent="0.2">
      <c r="A254" s="11">
        <v>348</v>
      </c>
      <c r="B254" s="683"/>
      <c r="C254" s="670"/>
      <c r="D254" s="670"/>
      <c r="E254" s="671"/>
      <c r="F254" s="1442" t="str">
        <f>'2. CAD NCCF'!F254:L254</f>
        <v>RSB type 1 insured, less stable, fixed term 30 day deposit</v>
      </c>
      <c r="G254" s="1443"/>
      <c r="H254" s="1443"/>
      <c r="I254" s="1443"/>
      <c r="J254" s="1443"/>
      <c r="K254" s="1443"/>
      <c r="L254" s="1444"/>
      <c r="M254" s="690">
        <v>0</v>
      </c>
      <c r="N254" s="691">
        <v>0</v>
      </c>
      <c r="O254" s="692">
        <v>0</v>
      </c>
      <c r="P254" s="692">
        <v>0</v>
      </c>
      <c r="Q254" s="697">
        <v>0</v>
      </c>
      <c r="R254" s="692">
        <v>0</v>
      </c>
      <c r="S254" s="1415"/>
      <c r="T254" s="1167"/>
      <c r="U254" s="1167"/>
      <c r="V254" s="1167"/>
      <c r="W254" s="1167"/>
      <c r="X254" s="1167"/>
      <c r="Y254" s="1167"/>
      <c r="Z254" s="1167"/>
      <c r="AA254" s="1167"/>
      <c r="AB254" s="1168"/>
      <c r="AC254" s="1175"/>
      <c r="AD254" s="1015"/>
      <c r="AE254" s="1016"/>
      <c r="AF254" s="1017"/>
    </row>
    <row r="255" spans="1:32" ht="15" customHeight="1" x14ac:dyDescent="0.2">
      <c r="A255" s="11">
        <v>349</v>
      </c>
      <c r="B255" s="683"/>
      <c r="C255" s="670"/>
      <c r="D255" s="670"/>
      <c r="E255" s="671"/>
      <c r="F255" s="1442" t="str">
        <f>'2. CAD NCCF'!F255:L255</f>
        <v>RSB type 1 insured, less stable, fixed term 60 day deposit</v>
      </c>
      <c r="G255" s="1443"/>
      <c r="H255" s="1443"/>
      <c r="I255" s="1443"/>
      <c r="J255" s="1443"/>
      <c r="K255" s="1443"/>
      <c r="L255" s="1444"/>
      <c r="M255" s="690">
        <v>0</v>
      </c>
      <c r="N255" s="691">
        <v>0</v>
      </c>
      <c r="O255" s="692">
        <v>0</v>
      </c>
      <c r="P255" s="692">
        <v>0</v>
      </c>
      <c r="Q255" s="697">
        <v>0</v>
      </c>
      <c r="R255" s="692">
        <v>0</v>
      </c>
      <c r="S255" s="693">
        <v>0</v>
      </c>
      <c r="T255" s="1179"/>
      <c r="U255" s="1173"/>
      <c r="V255" s="1170"/>
      <c r="W255" s="1170"/>
      <c r="X255" s="1170"/>
      <c r="Y255" s="1170"/>
      <c r="Z255" s="1170"/>
      <c r="AA255" s="1170"/>
      <c r="AB255" s="1171"/>
      <c r="AC255" s="1413"/>
      <c r="AD255" s="1015"/>
      <c r="AE255" s="1016"/>
      <c r="AF255" s="1017"/>
    </row>
    <row r="256" spans="1:32" ht="15" customHeight="1" x14ac:dyDescent="0.2">
      <c r="A256" s="11">
        <v>350</v>
      </c>
      <c r="B256" s="683"/>
      <c r="C256" s="670"/>
      <c r="D256" s="670"/>
      <c r="E256" s="671"/>
      <c r="F256" s="1442" t="str">
        <f>'2. CAD NCCF'!F256:L256</f>
        <v>RSB type 1 insured, less stable, fixed term 90 day deposit</v>
      </c>
      <c r="G256" s="1443"/>
      <c r="H256" s="1443"/>
      <c r="I256" s="1443"/>
      <c r="J256" s="1443"/>
      <c r="K256" s="1443"/>
      <c r="L256" s="1444"/>
      <c r="M256" s="690">
        <v>0</v>
      </c>
      <c r="N256" s="691">
        <v>0</v>
      </c>
      <c r="O256" s="692">
        <v>0</v>
      </c>
      <c r="P256" s="692">
        <v>0</v>
      </c>
      <c r="Q256" s="697">
        <v>0</v>
      </c>
      <c r="R256" s="692">
        <v>0</v>
      </c>
      <c r="S256" s="693">
        <v>0</v>
      </c>
      <c r="T256" s="692">
        <v>0</v>
      </c>
      <c r="U256" s="692">
        <v>0</v>
      </c>
      <c r="V256" s="1179"/>
      <c r="W256" s="1416"/>
      <c r="X256" s="1416"/>
      <c r="Y256" s="1416"/>
      <c r="Z256" s="1417"/>
      <c r="AA256" s="1417"/>
      <c r="AB256" s="1418"/>
      <c r="AC256" s="1413"/>
      <c r="AD256" s="1015"/>
      <c r="AE256" s="1016"/>
      <c r="AF256" s="1017"/>
    </row>
    <row r="257" spans="1:32" ht="15" customHeight="1" x14ac:dyDescent="0.2">
      <c r="A257" s="11">
        <v>351</v>
      </c>
      <c r="B257" s="683"/>
      <c r="C257" s="670"/>
      <c r="D257" s="670"/>
      <c r="E257" s="671"/>
      <c r="F257" s="1442" t="str">
        <f>'2. CAD NCCF'!F257:L257</f>
        <v>RSB type 1 insured, less stable, fixed term 180 day deposit</v>
      </c>
      <c r="G257" s="1443"/>
      <c r="H257" s="1443"/>
      <c r="I257" s="1443"/>
      <c r="J257" s="1443"/>
      <c r="K257" s="1443"/>
      <c r="L257" s="1444"/>
      <c r="M257" s="690">
        <v>0</v>
      </c>
      <c r="N257" s="691">
        <v>0</v>
      </c>
      <c r="O257" s="692">
        <v>0</v>
      </c>
      <c r="P257" s="692">
        <v>0</v>
      </c>
      <c r="Q257" s="697">
        <v>0</v>
      </c>
      <c r="R257" s="692">
        <v>0</v>
      </c>
      <c r="S257" s="693">
        <v>0</v>
      </c>
      <c r="T257" s="693">
        <v>0</v>
      </c>
      <c r="U257" s="693">
        <v>0</v>
      </c>
      <c r="V257" s="692">
        <v>0</v>
      </c>
      <c r="W257" s="693">
        <v>0</v>
      </c>
      <c r="X257" s="692">
        <v>0</v>
      </c>
      <c r="Y257" s="693">
        <v>0</v>
      </c>
      <c r="Z257" s="1179"/>
      <c r="AA257" s="1173"/>
      <c r="AB257" s="1174"/>
      <c r="AC257" s="1414"/>
      <c r="AD257" s="1015"/>
      <c r="AE257" s="1016"/>
      <c r="AF257" s="1017"/>
    </row>
    <row r="258" spans="1:32" ht="15" customHeight="1" x14ac:dyDescent="0.2">
      <c r="A258" s="11">
        <v>352</v>
      </c>
      <c r="B258" s="683"/>
      <c r="C258" s="670"/>
      <c r="D258" s="670"/>
      <c r="E258" s="671"/>
      <c r="F258" s="1442" t="str">
        <f>'2. CAD NCCF'!F258:L258</f>
        <v>RSB type 1 insured, less stable, fixed term 1 year deposit</v>
      </c>
      <c r="G258" s="1443"/>
      <c r="H258" s="1443"/>
      <c r="I258" s="1443"/>
      <c r="J258" s="1443"/>
      <c r="K258" s="1443"/>
      <c r="L258" s="1444"/>
      <c r="M258" s="690">
        <v>0</v>
      </c>
      <c r="N258" s="691">
        <v>0</v>
      </c>
      <c r="O258" s="692">
        <v>0</v>
      </c>
      <c r="P258" s="692">
        <v>0</v>
      </c>
      <c r="Q258" s="697">
        <v>0</v>
      </c>
      <c r="R258" s="692">
        <v>0</v>
      </c>
      <c r="S258" s="693">
        <v>0</v>
      </c>
      <c r="T258" s="693">
        <v>0</v>
      </c>
      <c r="U258" s="693">
        <v>0</v>
      </c>
      <c r="V258" s="692">
        <v>0</v>
      </c>
      <c r="W258" s="693">
        <v>0</v>
      </c>
      <c r="X258" s="692">
        <v>0</v>
      </c>
      <c r="Y258" s="693">
        <v>0</v>
      </c>
      <c r="Z258" s="692">
        <v>0</v>
      </c>
      <c r="AA258" s="693">
        <v>0</v>
      </c>
      <c r="AB258" s="698">
        <v>0</v>
      </c>
      <c r="AC258" s="690">
        <v>0</v>
      </c>
      <c r="AD258" s="1015"/>
      <c r="AE258" s="1016"/>
      <c r="AF258" s="1017"/>
    </row>
    <row r="259" spans="1:32" ht="15" customHeight="1" x14ac:dyDescent="0.2">
      <c r="A259" s="11">
        <v>353</v>
      </c>
      <c r="B259" s="683"/>
      <c r="C259" s="274"/>
      <c r="D259" s="274"/>
      <c r="E259" s="275"/>
      <c r="F259" s="1442" t="str">
        <f>'2. CAD NCCF'!F259:L259</f>
        <v>RSB type 1 insured, less stable, fixed term &gt; 1 year deposit</v>
      </c>
      <c r="G259" s="1443"/>
      <c r="H259" s="1443"/>
      <c r="I259" s="1443"/>
      <c r="J259" s="1443"/>
      <c r="K259" s="1443"/>
      <c r="L259" s="1444"/>
      <c r="M259" s="690">
        <v>0</v>
      </c>
      <c r="N259" s="691">
        <v>0</v>
      </c>
      <c r="O259" s="692">
        <v>0</v>
      </c>
      <c r="P259" s="692">
        <v>0</v>
      </c>
      <c r="Q259" s="697">
        <v>0</v>
      </c>
      <c r="R259" s="692">
        <v>0</v>
      </c>
      <c r="S259" s="693">
        <v>0</v>
      </c>
      <c r="T259" s="692">
        <v>0</v>
      </c>
      <c r="U259" s="693">
        <v>0</v>
      </c>
      <c r="V259" s="692">
        <v>0</v>
      </c>
      <c r="W259" s="693">
        <v>0</v>
      </c>
      <c r="X259" s="692">
        <v>0</v>
      </c>
      <c r="Y259" s="693">
        <v>0</v>
      </c>
      <c r="Z259" s="692">
        <v>0</v>
      </c>
      <c r="AA259" s="693">
        <v>0</v>
      </c>
      <c r="AB259" s="698">
        <v>0</v>
      </c>
      <c r="AC259" s="690">
        <v>0</v>
      </c>
      <c r="AD259" s="1015"/>
      <c r="AE259" s="1016"/>
      <c r="AF259" s="1017"/>
    </row>
    <row r="260" spans="1:32" ht="15" customHeight="1" x14ac:dyDescent="0.2">
      <c r="A260" s="11">
        <v>354</v>
      </c>
      <c r="B260" s="683"/>
      <c r="C260" s="274"/>
      <c r="D260" s="287"/>
      <c r="E260" s="1445" t="str">
        <f>'2. CAD NCCF'!E260:L260</f>
        <v>RSB fixed term deposits - Type 2 insured, stable</v>
      </c>
      <c r="F260" s="1446"/>
      <c r="G260" s="1446"/>
      <c r="H260" s="1446"/>
      <c r="I260" s="1446"/>
      <c r="J260" s="1446"/>
      <c r="K260" s="1446"/>
      <c r="L260" s="1447"/>
      <c r="M260" s="399">
        <f>SUM(M261:M266)</f>
        <v>0</v>
      </c>
      <c r="N260" s="402">
        <f t="shared" ref="N260:AC260" si="59">SUBTOTAL(9,N261:N266)</f>
        <v>0</v>
      </c>
      <c r="O260" s="406">
        <f t="shared" si="59"/>
        <v>0</v>
      </c>
      <c r="P260" s="405">
        <f t="shared" si="59"/>
        <v>0</v>
      </c>
      <c r="Q260" s="407">
        <f t="shared" si="59"/>
        <v>0</v>
      </c>
      <c r="R260" s="406">
        <f t="shared" si="59"/>
        <v>0</v>
      </c>
      <c r="S260" s="406">
        <f t="shared" si="59"/>
        <v>0</v>
      </c>
      <c r="T260" s="406">
        <f t="shared" si="59"/>
        <v>0</v>
      </c>
      <c r="U260" s="406">
        <f t="shared" si="59"/>
        <v>0</v>
      </c>
      <c r="V260" s="406">
        <f t="shared" si="59"/>
        <v>0</v>
      </c>
      <c r="W260" s="406">
        <f t="shared" si="59"/>
        <v>0</v>
      </c>
      <c r="X260" s="406">
        <f t="shared" si="59"/>
        <v>0</v>
      </c>
      <c r="Y260" s="406">
        <f t="shared" si="59"/>
        <v>0</v>
      </c>
      <c r="Z260" s="406">
        <f t="shared" si="59"/>
        <v>0</v>
      </c>
      <c r="AA260" s="406">
        <f t="shared" si="59"/>
        <v>0</v>
      </c>
      <c r="AB260" s="416">
        <f t="shared" si="59"/>
        <v>0</v>
      </c>
      <c r="AC260" s="399">
        <f t="shared" si="59"/>
        <v>0</v>
      </c>
      <c r="AD260" s="1015"/>
      <c r="AE260" s="1016"/>
      <c r="AF260" s="1017"/>
    </row>
    <row r="261" spans="1:32" ht="15" customHeight="1" x14ac:dyDescent="0.2">
      <c r="A261" s="11">
        <v>355</v>
      </c>
      <c r="B261" s="683"/>
      <c r="C261" s="670"/>
      <c r="D261" s="670"/>
      <c r="E261" s="671"/>
      <c r="F261" s="1442" t="str">
        <f>'2. CAD NCCF'!F261:L261</f>
        <v>RSB type 2 insured, stable, fixed term 30 day deposit</v>
      </c>
      <c r="G261" s="1443"/>
      <c r="H261" s="1443"/>
      <c r="I261" s="1443"/>
      <c r="J261" s="1443"/>
      <c r="K261" s="1443"/>
      <c r="L261" s="1444"/>
      <c r="M261" s="690">
        <v>0</v>
      </c>
      <c r="N261" s="691">
        <v>0</v>
      </c>
      <c r="O261" s="692">
        <v>0</v>
      </c>
      <c r="P261" s="692">
        <v>0</v>
      </c>
      <c r="Q261" s="697">
        <v>0</v>
      </c>
      <c r="R261" s="692">
        <v>0</v>
      </c>
      <c r="S261" s="1415"/>
      <c r="T261" s="1167"/>
      <c r="U261" s="1167"/>
      <c r="V261" s="1167"/>
      <c r="W261" s="1167"/>
      <c r="X261" s="1167"/>
      <c r="Y261" s="1167"/>
      <c r="Z261" s="1167"/>
      <c r="AA261" s="1167"/>
      <c r="AB261" s="1168"/>
      <c r="AC261" s="1175"/>
      <c r="AD261" s="1015"/>
      <c r="AE261" s="1016"/>
      <c r="AF261" s="1017"/>
    </row>
    <row r="262" spans="1:32" ht="15" customHeight="1" x14ac:dyDescent="0.2">
      <c r="A262" s="11">
        <v>356</v>
      </c>
      <c r="B262" s="683"/>
      <c r="C262" s="670"/>
      <c r="D262" s="670"/>
      <c r="E262" s="671"/>
      <c r="F262" s="1442" t="str">
        <f>'2. CAD NCCF'!F262:L262</f>
        <v>RSB type 2 insured, stable, fixed term 60 day deposit</v>
      </c>
      <c r="G262" s="1443"/>
      <c r="H262" s="1443"/>
      <c r="I262" s="1443"/>
      <c r="J262" s="1443"/>
      <c r="K262" s="1443"/>
      <c r="L262" s="1444"/>
      <c r="M262" s="690">
        <v>0</v>
      </c>
      <c r="N262" s="691">
        <v>0</v>
      </c>
      <c r="O262" s="692">
        <v>0</v>
      </c>
      <c r="P262" s="692">
        <v>0</v>
      </c>
      <c r="Q262" s="697">
        <v>0</v>
      </c>
      <c r="R262" s="692">
        <v>0</v>
      </c>
      <c r="S262" s="693">
        <v>0</v>
      </c>
      <c r="T262" s="1179"/>
      <c r="U262" s="1173"/>
      <c r="V262" s="1170"/>
      <c r="W262" s="1170"/>
      <c r="X262" s="1170"/>
      <c r="Y262" s="1170"/>
      <c r="Z262" s="1170"/>
      <c r="AA262" s="1170"/>
      <c r="AB262" s="1171"/>
      <c r="AC262" s="1413"/>
      <c r="AD262" s="1015"/>
      <c r="AE262" s="1016"/>
      <c r="AF262" s="1017"/>
    </row>
    <row r="263" spans="1:32" ht="15" customHeight="1" x14ac:dyDescent="0.2">
      <c r="A263" s="11">
        <v>357</v>
      </c>
      <c r="B263" s="683"/>
      <c r="C263" s="670"/>
      <c r="D263" s="670"/>
      <c r="E263" s="671"/>
      <c r="F263" s="1442" t="str">
        <f>'2. CAD NCCF'!F263:L263</f>
        <v>RSB type 2 insured, stable, fixed term 90 day deposit</v>
      </c>
      <c r="G263" s="1443"/>
      <c r="H263" s="1443"/>
      <c r="I263" s="1443"/>
      <c r="J263" s="1443"/>
      <c r="K263" s="1443"/>
      <c r="L263" s="1444"/>
      <c r="M263" s="690">
        <v>0</v>
      </c>
      <c r="N263" s="691">
        <v>0</v>
      </c>
      <c r="O263" s="692">
        <v>0</v>
      </c>
      <c r="P263" s="692">
        <v>0</v>
      </c>
      <c r="Q263" s="697">
        <v>0</v>
      </c>
      <c r="R263" s="692">
        <v>0</v>
      </c>
      <c r="S263" s="693">
        <v>0</v>
      </c>
      <c r="T263" s="692">
        <v>0</v>
      </c>
      <c r="U263" s="693">
        <v>0</v>
      </c>
      <c r="V263" s="1179"/>
      <c r="W263" s="1416"/>
      <c r="X263" s="1416"/>
      <c r="Y263" s="1416"/>
      <c r="Z263" s="1417"/>
      <c r="AA263" s="1417"/>
      <c r="AB263" s="1418"/>
      <c r="AC263" s="1413"/>
      <c r="AD263" s="1015"/>
      <c r="AE263" s="1016"/>
      <c r="AF263" s="1017"/>
    </row>
    <row r="264" spans="1:32" ht="15" customHeight="1" x14ac:dyDescent="0.2">
      <c r="A264" s="11">
        <v>358</v>
      </c>
      <c r="B264" s="683"/>
      <c r="C264" s="670"/>
      <c r="D264" s="670"/>
      <c r="E264" s="671"/>
      <c r="F264" s="1442" t="str">
        <f>'2. CAD NCCF'!F264:L264</f>
        <v>RSB type 2 insured, stable, fixed term 180 day deposit</v>
      </c>
      <c r="G264" s="1443"/>
      <c r="H264" s="1443"/>
      <c r="I264" s="1443"/>
      <c r="J264" s="1443"/>
      <c r="K264" s="1443"/>
      <c r="L264" s="1444"/>
      <c r="M264" s="690">
        <v>0</v>
      </c>
      <c r="N264" s="691">
        <v>0</v>
      </c>
      <c r="O264" s="692">
        <v>0</v>
      </c>
      <c r="P264" s="692">
        <v>0</v>
      </c>
      <c r="Q264" s="697">
        <v>0</v>
      </c>
      <c r="R264" s="692">
        <v>0</v>
      </c>
      <c r="S264" s="693">
        <v>0</v>
      </c>
      <c r="T264" s="692">
        <v>0</v>
      </c>
      <c r="U264" s="693">
        <v>0</v>
      </c>
      <c r="V264" s="692">
        <v>0</v>
      </c>
      <c r="W264" s="693">
        <v>0</v>
      </c>
      <c r="X264" s="692">
        <v>0</v>
      </c>
      <c r="Y264" s="693">
        <v>0</v>
      </c>
      <c r="Z264" s="1179"/>
      <c r="AA264" s="1173"/>
      <c r="AB264" s="1174"/>
      <c r="AC264" s="1414"/>
      <c r="AD264" s="1015"/>
      <c r="AE264" s="1016"/>
      <c r="AF264" s="1017"/>
    </row>
    <row r="265" spans="1:32" ht="15" customHeight="1" x14ac:dyDescent="0.2">
      <c r="A265" s="11">
        <v>359</v>
      </c>
      <c r="B265" s="683"/>
      <c r="C265" s="670"/>
      <c r="D265" s="670"/>
      <c r="E265" s="671"/>
      <c r="F265" s="1442" t="str">
        <f>'2. CAD NCCF'!F265:L265</f>
        <v>RSB type 2 insured, stable, fixed term 1 year deposit</v>
      </c>
      <c r="G265" s="1443"/>
      <c r="H265" s="1443"/>
      <c r="I265" s="1443"/>
      <c r="J265" s="1443"/>
      <c r="K265" s="1443"/>
      <c r="L265" s="1444"/>
      <c r="M265" s="690">
        <v>0</v>
      </c>
      <c r="N265" s="691">
        <v>0</v>
      </c>
      <c r="O265" s="692">
        <v>0</v>
      </c>
      <c r="P265" s="692">
        <v>0</v>
      </c>
      <c r="Q265" s="697">
        <v>0</v>
      </c>
      <c r="R265" s="692">
        <v>0</v>
      </c>
      <c r="S265" s="693">
        <v>0</v>
      </c>
      <c r="T265" s="692">
        <v>0</v>
      </c>
      <c r="U265" s="693">
        <v>0</v>
      </c>
      <c r="V265" s="692">
        <v>0</v>
      </c>
      <c r="W265" s="693">
        <v>0</v>
      </c>
      <c r="X265" s="692">
        <v>0</v>
      </c>
      <c r="Y265" s="693">
        <v>0</v>
      </c>
      <c r="Z265" s="692">
        <v>0</v>
      </c>
      <c r="AA265" s="693">
        <v>0</v>
      </c>
      <c r="AB265" s="698">
        <v>0</v>
      </c>
      <c r="AC265" s="690">
        <v>0</v>
      </c>
      <c r="AD265" s="1015"/>
      <c r="AE265" s="1016"/>
      <c r="AF265" s="1017"/>
    </row>
    <row r="266" spans="1:32" ht="15" customHeight="1" x14ac:dyDescent="0.2">
      <c r="A266" s="11">
        <v>360</v>
      </c>
      <c r="B266" s="683"/>
      <c r="C266" s="274"/>
      <c r="D266" s="274"/>
      <c r="E266" s="275"/>
      <c r="F266" s="1442" t="str">
        <f>'2. CAD NCCF'!F266:L266</f>
        <v>RSB type 2 insured, stable, fixed term &gt; 1 year deposit</v>
      </c>
      <c r="G266" s="1443"/>
      <c r="H266" s="1443"/>
      <c r="I266" s="1443"/>
      <c r="J266" s="1443"/>
      <c r="K266" s="1443"/>
      <c r="L266" s="1444"/>
      <c r="M266" s="690">
        <v>0</v>
      </c>
      <c r="N266" s="691">
        <v>0</v>
      </c>
      <c r="O266" s="692">
        <v>0</v>
      </c>
      <c r="P266" s="692">
        <v>0</v>
      </c>
      <c r="Q266" s="697">
        <v>0</v>
      </c>
      <c r="R266" s="692">
        <v>0</v>
      </c>
      <c r="S266" s="693">
        <v>0</v>
      </c>
      <c r="T266" s="692">
        <v>0</v>
      </c>
      <c r="U266" s="693">
        <v>0</v>
      </c>
      <c r="V266" s="692">
        <v>0</v>
      </c>
      <c r="W266" s="693">
        <v>0</v>
      </c>
      <c r="X266" s="692">
        <v>0</v>
      </c>
      <c r="Y266" s="693">
        <v>0</v>
      </c>
      <c r="Z266" s="692">
        <v>0</v>
      </c>
      <c r="AA266" s="693">
        <v>0</v>
      </c>
      <c r="AB266" s="698">
        <v>0</v>
      </c>
      <c r="AC266" s="690">
        <v>0</v>
      </c>
      <c r="AD266" s="1015"/>
      <c r="AE266" s="1016"/>
      <c r="AF266" s="1017"/>
    </row>
    <row r="267" spans="1:32" ht="15" customHeight="1" x14ac:dyDescent="0.2">
      <c r="A267" s="11">
        <v>361</v>
      </c>
      <c r="B267" s="683"/>
      <c r="C267" s="274"/>
      <c r="D267" s="287"/>
      <c r="E267" s="1445" t="str">
        <f>'2. CAD NCCF'!E267:L267</f>
        <v>RSB fixed term deposits - Type 2 insured, less stable</v>
      </c>
      <c r="F267" s="1446"/>
      <c r="G267" s="1446"/>
      <c r="H267" s="1446"/>
      <c r="I267" s="1446"/>
      <c r="J267" s="1446"/>
      <c r="K267" s="1446"/>
      <c r="L267" s="1447"/>
      <c r="M267" s="399">
        <f>SUM(M268:M273)</f>
        <v>0</v>
      </c>
      <c r="N267" s="402">
        <f t="shared" ref="N267:AC267" si="60">SUBTOTAL(9,N268:N273)</f>
        <v>0</v>
      </c>
      <c r="O267" s="406">
        <f t="shared" si="60"/>
        <v>0</v>
      </c>
      <c r="P267" s="405">
        <f t="shared" si="60"/>
        <v>0</v>
      </c>
      <c r="Q267" s="407">
        <f t="shared" si="60"/>
        <v>0</v>
      </c>
      <c r="R267" s="406">
        <f t="shared" si="60"/>
        <v>0</v>
      </c>
      <c r="S267" s="406">
        <f t="shared" si="60"/>
        <v>0</v>
      </c>
      <c r="T267" s="406">
        <f t="shared" si="60"/>
        <v>0</v>
      </c>
      <c r="U267" s="406">
        <f t="shared" si="60"/>
        <v>0</v>
      </c>
      <c r="V267" s="406">
        <f t="shared" si="60"/>
        <v>0</v>
      </c>
      <c r="W267" s="406">
        <f t="shared" si="60"/>
        <v>0</v>
      </c>
      <c r="X267" s="406">
        <f t="shared" si="60"/>
        <v>0</v>
      </c>
      <c r="Y267" s="406">
        <f t="shared" si="60"/>
        <v>0</v>
      </c>
      <c r="Z267" s="406">
        <f t="shared" si="60"/>
        <v>0</v>
      </c>
      <c r="AA267" s="406">
        <f t="shared" si="60"/>
        <v>0</v>
      </c>
      <c r="AB267" s="416">
        <f t="shared" si="60"/>
        <v>0</v>
      </c>
      <c r="AC267" s="399">
        <f t="shared" si="60"/>
        <v>0</v>
      </c>
      <c r="AD267" s="1015"/>
      <c r="AE267" s="1016"/>
      <c r="AF267" s="1017"/>
    </row>
    <row r="268" spans="1:32" ht="15" customHeight="1" x14ac:dyDescent="0.2">
      <c r="A268" s="11">
        <v>362</v>
      </c>
      <c r="B268" s="683"/>
      <c r="C268" s="670"/>
      <c r="D268" s="670"/>
      <c r="E268" s="671"/>
      <c r="F268" s="1442" t="str">
        <f>'2. CAD NCCF'!F268:L268</f>
        <v>RSB type 2 insured, less stable, fixed term 30 day deposit</v>
      </c>
      <c r="G268" s="1443"/>
      <c r="H268" s="1443"/>
      <c r="I268" s="1443"/>
      <c r="J268" s="1443"/>
      <c r="K268" s="1443"/>
      <c r="L268" s="1444"/>
      <c r="M268" s="690">
        <v>0</v>
      </c>
      <c r="N268" s="691">
        <v>0</v>
      </c>
      <c r="O268" s="692">
        <v>0</v>
      </c>
      <c r="P268" s="692">
        <v>0</v>
      </c>
      <c r="Q268" s="697">
        <v>0</v>
      </c>
      <c r="R268" s="692">
        <v>0</v>
      </c>
      <c r="S268" s="1415"/>
      <c r="T268" s="1167"/>
      <c r="U268" s="1167"/>
      <c r="V268" s="1167"/>
      <c r="W268" s="1167"/>
      <c r="X268" s="1167"/>
      <c r="Y268" s="1167"/>
      <c r="Z268" s="1167"/>
      <c r="AA268" s="1167"/>
      <c r="AB268" s="1168"/>
      <c r="AC268" s="1175"/>
      <c r="AD268" s="1015"/>
      <c r="AE268" s="1016"/>
      <c r="AF268" s="1017"/>
    </row>
    <row r="269" spans="1:32" ht="15" customHeight="1" x14ac:dyDescent="0.2">
      <c r="A269" s="11">
        <v>363</v>
      </c>
      <c r="B269" s="683"/>
      <c r="C269" s="670"/>
      <c r="D269" s="670"/>
      <c r="E269" s="671"/>
      <c r="F269" s="1442" t="str">
        <f>'2. CAD NCCF'!F269:L269</f>
        <v>RSB type 2 insured, less stable, fixed term 60 day deposit</v>
      </c>
      <c r="G269" s="1443"/>
      <c r="H269" s="1443"/>
      <c r="I269" s="1443"/>
      <c r="J269" s="1443"/>
      <c r="K269" s="1443"/>
      <c r="L269" s="1444"/>
      <c r="M269" s="690">
        <v>0</v>
      </c>
      <c r="N269" s="691">
        <v>0</v>
      </c>
      <c r="O269" s="692">
        <v>0</v>
      </c>
      <c r="P269" s="692">
        <v>0</v>
      </c>
      <c r="Q269" s="697">
        <v>0</v>
      </c>
      <c r="R269" s="692">
        <v>0</v>
      </c>
      <c r="S269" s="693">
        <v>0</v>
      </c>
      <c r="T269" s="1179"/>
      <c r="U269" s="1173"/>
      <c r="V269" s="1170"/>
      <c r="W269" s="1170"/>
      <c r="X269" s="1170"/>
      <c r="Y269" s="1170"/>
      <c r="Z269" s="1170"/>
      <c r="AA269" s="1170"/>
      <c r="AB269" s="1171"/>
      <c r="AC269" s="1413"/>
      <c r="AD269" s="1015"/>
      <c r="AE269" s="1016"/>
      <c r="AF269" s="1017"/>
    </row>
    <row r="270" spans="1:32" ht="15" customHeight="1" x14ac:dyDescent="0.2">
      <c r="A270" s="11">
        <v>364</v>
      </c>
      <c r="B270" s="683"/>
      <c r="C270" s="670"/>
      <c r="D270" s="670"/>
      <c r="E270" s="671"/>
      <c r="F270" s="1442" t="str">
        <f>'2. CAD NCCF'!F270:L270</f>
        <v>RSB type 2 insured, less stable, fixed term 90 day deposit</v>
      </c>
      <c r="G270" s="1443"/>
      <c r="H270" s="1443"/>
      <c r="I270" s="1443"/>
      <c r="J270" s="1443"/>
      <c r="K270" s="1443"/>
      <c r="L270" s="1444"/>
      <c r="M270" s="690">
        <v>0</v>
      </c>
      <c r="N270" s="691">
        <v>0</v>
      </c>
      <c r="O270" s="692">
        <v>0</v>
      </c>
      <c r="P270" s="692">
        <v>0</v>
      </c>
      <c r="Q270" s="697">
        <v>0</v>
      </c>
      <c r="R270" s="692">
        <v>0</v>
      </c>
      <c r="S270" s="693">
        <v>0</v>
      </c>
      <c r="T270" s="692">
        <v>0</v>
      </c>
      <c r="U270" s="693">
        <v>0</v>
      </c>
      <c r="V270" s="1179"/>
      <c r="W270" s="1416"/>
      <c r="X270" s="1416"/>
      <c r="Y270" s="1416"/>
      <c r="Z270" s="1417"/>
      <c r="AA270" s="1417"/>
      <c r="AB270" s="1418"/>
      <c r="AC270" s="1413"/>
      <c r="AD270" s="1015"/>
      <c r="AE270" s="1016"/>
      <c r="AF270" s="1017"/>
    </row>
    <row r="271" spans="1:32" ht="15" customHeight="1" x14ac:dyDescent="0.2">
      <c r="A271" s="11">
        <v>365</v>
      </c>
      <c r="B271" s="683"/>
      <c r="C271" s="670"/>
      <c r="D271" s="670"/>
      <c r="E271" s="671"/>
      <c r="F271" s="1442" t="str">
        <f>'2. CAD NCCF'!F271:L271</f>
        <v>RSB type 2 insured, less stable, fixed term 180 day deposit</v>
      </c>
      <c r="G271" s="1443"/>
      <c r="H271" s="1443"/>
      <c r="I271" s="1443"/>
      <c r="J271" s="1443"/>
      <c r="K271" s="1443"/>
      <c r="L271" s="1444"/>
      <c r="M271" s="690">
        <v>0</v>
      </c>
      <c r="N271" s="691">
        <v>0</v>
      </c>
      <c r="O271" s="692">
        <v>0</v>
      </c>
      <c r="P271" s="692">
        <v>0</v>
      </c>
      <c r="Q271" s="697">
        <v>0</v>
      </c>
      <c r="R271" s="692">
        <v>0</v>
      </c>
      <c r="S271" s="693">
        <v>0</v>
      </c>
      <c r="T271" s="692">
        <v>0</v>
      </c>
      <c r="U271" s="693">
        <v>0</v>
      </c>
      <c r="V271" s="692">
        <v>0</v>
      </c>
      <c r="W271" s="693">
        <v>0</v>
      </c>
      <c r="X271" s="692">
        <v>0</v>
      </c>
      <c r="Y271" s="693">
        <v>0</v>
      </c>
      <c r="Z271" s="1179"/>
      <c r="AA271" s="1173"/>
      <c r="AB271" s="1174"/>
      <c r="AC271" s="1414"/>
      <c r="AD271" s="1015"/>
      <c r="AE271" s="1016"/>
      <c r="AF271" s="1017"/>
    </row>
    <row r="272" spans="1:32" ht="15" customHeight="1" x14ac:dyDescent="0.2">
      <c r="A272" s="11">
        <v>366</v>
      </c>
      <c r="B272" s="683"/>
      <c r="C272" s="670"/>
      <c r="D272" s="670"/>
      <c r="E272" s="671"/>
      <c r="F272" s="1442" t="str">
        <f>'2. CAD NCCF'!F272:L272</f>
        <v>RSB type 2 insured, less stable, fixed term 1 year deposit</v>
      </c>
      <c r="G272" s="1443"/>
      <c r="H272" s="1443"/>
      <c r="I272" s="1443"/>
      <c r="J272" s="1443"/>
      <c r="K272" s="1443"/>
      <c r="L272" s="1444"/>
      <c r="M272" s="690">
        <v>0</v>
      </c>
      <c r="N272" s="691">
        <v>0</v>
      </c>
      <c r="O272" s="692">
        <v>0</v>
      </c>
      <c r="P272" s="692">
        <v>0</v>
      </c>
      <c r="Q272" s="697">
        <v>0</v>
      </c>
      <c r="R272" s="692">
        <v>0</v>
      </c>
      <c r="S272" s="693">
        <v>0</v>
      </c>
      <c r="T272" s="692">
        <v>0</v>
      </c>
      <c r="U272" s="693">
        <v>0</v>
      </c>
      <c r="V272" s="692">
        <v>0</v>
      </c>
      <c r="W272" s="693">
        <v>0</v>
      </c>
      <c r="X272" s="692">
        <v>0</v>
      </c>
      <c r="Y272" s="693">
        <v>0</v>
      </c>
      <c r="Z272" s="692">
        <v>0</v>
      </c>
      <c r="AA272" s="693">
        <v>0</v>
      </c>
      <c r="AB272" s="698">
        <v>0</v>
      </c>
      <c r="AC272" s="690">
        <v>0</v>
      </c>
      <c r="AD272" s="1015"/>
      <c r="AE272" s="1016"/>
      <c r="AF272" s="1017"/>
    </row>
    <row r="273" spans="1:32" ht="15" customHeight="1" x14ac:dyDescent="0.2">
      <c r="A273" s="11">
        <v>367</v>
      </c>
      <c r="B273" s="683"/>
      <c r="C273" s="274"/>
      <c r="D273" s="274"/>
      <c r="E273" s="275"/>
      <c r="F273" s="1442" t="str">
        <f>'2. CAD NCCF'!F273:L273</f>
        <v>RSB type 2 insured, less stable, fixed term &gt; 1 year deposit</v>
      </c>
      <c r="G273" s="1443"/>
      <c r="H273" s="1443"/>
      <c r="I273" s="1443"/>
      <c r="J273" s="1443"/>
      <c r="K273" s="1443"/>
      <c r="L273" s="1444"/>
      <c r="M273" s="690">
        <v>0</v>
      </c>
      <c r="N273" s="691">
        <v>0</v>
      </c>
      <c r="O273" s="692">
        <v>0</v>
      </c>
      <c r="P273" s="692">
        <v>0</v>
      </c>
      <c r="Q273" s="697">
        <v>0</v>
      </c>
      <c r="R273" s="692">
        <v>0</v>
      </c>
      <c r="S273" s="693">
        <v>0</v>
      </c>
      <c r="T273" s="692">
        <v>0</v>
      </c>
      <c r="U273" s="693">
        <v>0</v>
      </c>
      <c r="V273" s="692">
        <v>0</v>
      </c>
      <c r="W273" s="693">
        <v>0</v>
      </c>
      <c r="X273" s="692">
        <v>0</v>
      </c>
      <c r="Y273" s="693">
        <v>0</v>
      </c>
      <c r="Z273" s="692">
        <v>0</v>
      </c>
      <c r="AA273" s="693">
        <v>0</v>
      </c>
      <c r="AB273" s="698">
        <v>0</v>
      </c>
      <c r="AC273" s="690">
        <v>0</v>
      </c>
      <c r="AD273" s="1015"/>
      <c r="AE273" s="1016"/>
      <c r="AF273" s="1017"/>
    </row>
    <row r="274" spans="1:32" ht="15" customHeight="1" x14ac:dyDescent="0.2">
      <c r="A274" s="11">
        <v>368</v>
      </c>
      <c r="B274" s="683"/>
      <c r="C274" s="274"/>
      <c r="D274" s="287"/>
      <c r="E274" s="1445" t="str">
        <f>'2. CAD NCCF'!E274:L274</f>
        <v>RSB fixed term deposits - Uninsured</v>
      </c>
      <c r="F274" s="1446"/>
      <c r="G274" s="1446"/>
      <c r="H274" s="1446"/>
      <c r="I274" s="1446"/>
      <c r="J274" s="1446"/>
      <c r="K274" s="1446"/>
      <c r="L274" s="1447"/>
      <c r="M274" s="399">
        <f>SUM(M275:M280)</f>
        <v>0</v>
      </c>
      <c r="N274" s="402">
        <f t="shared" ref="N274:AC274" si="61">SUBTOTAL(9,N275:N280)</f>
        <v>0</v>
      </c>
      <c r="O274" s="406">
        <f t="shared" si="61"/>
        <v>0</v>
      </c>
      <c r="P274" s="405">
        <f t="shared" si="61"/>
        <v>0</v>
      </c>
      <c r="Q274" s="407">
        <f t="shared" si="61"/>
        <v>0</v>
      </c>
      <c r="R274" s="406">
        <f t="shared" si="61"/>
        <v>0</v>
      </c>
      <c r="S274" s="406">
        <f t="shared" si="61"/>
        <v>0</v>
      </c>
      <c r="T274" s="406">
        <f t="shared" si="61"/>
        <v>0</v>
      </c>
      <c r="U274" s="406">
        <f t="shared" si="61"/>
        <v>0</v>
      </c>
      <c r="V274" s="406">
        <f t="shared" si="61"/>
        <v>0</v>
      </c>
      <c r="W274" s="406">
        <f t="shared" si="61"/>
        <v>0</v>
      </c>
      <c r="X274" s="406">
        <f t="shared" si="61"/>
        <v>0</v>
      </c>
      <c r="Y274" s="406">
        <f t="shared" si="61"/>
        <v>0</v>
      </c>
      <c r="Z274" s="406">
        <f t="shared" si="61"/>
        <v>0</v>
      </c>
      <c r="AA274" s="406">
        <f t="shared" si="61"/>
        <v>0</v>
      </c>
      <c r="AB274" s="416">
        <f t="shared" si="61"/>
        <v>0</v>
      </c>
      <c r="AC274" s="399">
        <f t="shared" si="61"/>
        <v>0</v>
      </c>
      <c r="AD274" s="1015"/>
      <c r="AE274" s="1016"/>
      <c r="AF274" s="1017"/>
    </row>
    <row r="275" spans="1:32" ht="15" customHeight="1" x14ac:dyDescent="0.2">
      <c r="A275" s="11">
        <v>369</v>
      </c>
      <c r="B275" s="683"/>
      <c r="C275" s="670"/>
      <c r="D275" s="670"/>
      <c r="E275" s="671"/>
      <c r="F275" s="1442" t="str">
        <f>'2. CAD NCCF'!F275:L275</f>
        <v>RSB uninsured, fixed term 30 day deposit</v>
      </c>
      <c r="G275" s="1443"/>
      <c r="H275" s="1443"/>
      <c r="I275" s="1443"/>
      <c r="J275" s="1443"/>
      <c r="K275" s="1443"/>
      <c r="L275" s="1444"/>
      <c r="M275" s="690">
        <v>0</v>
      </c>
      <c r="N275" s="691">
        <v>0</v>
      </c>
      <c r="O275" s="692">
        <v>0</v>
      </c>
      <c r="P275" s="692">
        <v>0</v>
      </c>
      <c r="Q275" s="697">
        <v>0</v>
      </c>
      <c r="R275" s="692">
        <v>0</v>
      </c>
      <c r="S275" s="1415"/>
      <c r="T275" s="1167"/>
      <c r="U275" s="1167"/>
      <c r="V275" s="1167"/>
      <c r="W275" s="1167"/>
      <c r="X275" s="1167"/>
      <c r="Y275" s="1167"/>
      <c r="Z275" s="1167"/>
      <c r="AA275" s="1167"/>
      <c r="AB275" s="1168"/>
      <c r="AC275" s="1175"/>
      <c r="AD275" s="1015"/>
      <c r="AE275" s="1016"/>
      <c r="AF275" s="1017"/>
    </row>
    <row r="276" spans="1:32" ht="15" customHeight="1" x14ac:dyDescent="0.2">
      <c r="A276" s="11">
        <v>370</v>
      </c>
      <c r="B276" s="683"/>
      <c r="C276" s="670"/>
      <c r="D276" s="670"/>
      <c r="E276" s="671"/>
      <c r="F276" s="1442" t="str">
        <f>'2. CAD NCCF'!F276:L276</f>
        <v>RSB uninsured, fixed term 60 day deposit</v>
      </c>
      <c r="G276" s="1443"/>
      <c r="H276" s="1443"/>
      <c r="I276" s="1443"/>
      <c r="J276" s="1443"/>
      <c r="K276" s="1443"/>
      <c r="L276" s="1444"/>
      <c r="M276" s="690">
        <v>0</v>
      </c>
      <c r="N276" s="691">
        <v>0</v>
      </c>
      <c r="O276" s="692">
        <v>0</v>
      </c>
      <c r="P276" s="692">
        <v>0</v>
      </c>
      <c r="Q276" s="697">
        <v>0</v>
      </c>
      <c r="R276" s="692">
        <v>0</v>
      </c>
      <c r="S276" s="693">
        <v>0</v>
      </c>
      <c r="T276" s="1179"/>
      <c r="U276" s="1173"/>
      <c r="V276" s="1170"/>
      <c r="W276" s="1170"/>
      <c r="X276" s="1170"/>
      <c r="Y276" s="1170"/>
      <c r="Z276" s="1170"/>
      <c r="AA276" s="1170"/>
      <c r="AB276" s="1171"/>
      <c r="AC276" s="1413"/>
      <c r="AD276" s="1015"/>
      <c r="AE276" s="1016"/>
      <c r="AF276" s="1017"/>
    </row>
    <row r="277" spans="1:32" ht="15" customHeight="1" x14ac:dyDescent="0.2">
      <c r="A277" s="11">
        <v>371</v>
      </c>
      <c r="B277" s="683"/>
      <c r="C277" s="670"/>
      <c r="D277" s="670"/>
      <c r="E277" s="671"/>
      <c r="F277" s="1442" t="str">
        <f>'2. CAD NCCF'!F277:L277</f>
        <v>RSB uninsured, fixed term 90 day deposit</v>
      </c>
      <c r="G277" s="1443"/>
      <c r="H277" s="1443"/>
      <c r="I277" s="1443"/>
      <c r="J277" s="1443"/>
      <c r="K277" s="1443"/>
      <c r="L277" s="1444"/>
      <c r="M277" s="690">
        <v>0</v>
      </c>
      <c r="N277" s="691">
        <v>0</v>
      </c>
      <c r="O277" s="692">
        <v>0</v>
      </c>
      <c r="P277" s="692">
        <v>0</v>
      </c>
      <c r="Q277" s="697">
        <v>0</v>
      </c>
      <c r="R277" s="692">
        <v>0</v>
      </c>
      <c r="S277" s="693">
        <v>0</v>
      </c>
      <c r="T277" s="692">
        <v>0</v>
      </c>
      <c r="U277" s="693">
        <v>0</v>
      </c>
      <c r="V277" s="1179"/>
      <c r="W277" s="1416"/>
      <c r="X277" s="1416"/>
      <c r="Y277" s="1416"/>
      <c r="Z277" s="1417"/>
      <c r="AA277" s="1417"/>
      <c r="AB277" s="1418"/>
      <c r="AC277" s="1413"/>
      <c r="AD277" s="1015"/>
      <c r="AE277" s="1016"/>
      <c r="AF277" s="1017"/>
    </row>
    <row r="278" spans="1:32" ht="15" customHeight="1" x14ac:dyDescent="0.2">
      <c r="A278" s="11">
        <v>372</v>
      </c>
      <c r="B278" s="683"/>
      <c r="C278" s="670"/>
      <c r="D278" s="670"/>
      <c r="E278" s="671"/>
      <c r="F278" s="1442" t="str">
        <f>'2. CAD NCCF'!F278:L278</f>
        <v>RSB uninsured, fixed term 180 day deposit</v>
      </c>
      <c r="G278" s="1443"/>
      <c r="H278" s="1443"/>
      <c r="I278" s="1443"/>
      <c r="J278" s="1443"/>
      <c r="K278" s="1443"/>
      <c r="L278" s="1444"/>
      <c r="M278" s="690">
        <v>0</v>
      </c>
      <c r="N278" s="691">
        <v>0</v>
      </c>
      <c r="O278" s="692">
        <v>0</v>
      </c>
      <c r="P278" s="692">
        <v>0</v>
      </c>
      <c r="Q278" s="697">
        <v>0</v>
      </c>
      <c r="R278" s="692">
        <v>0</v>
      </c>
      <c r="S278" s="693">
        <v>0</v>
      </c>
      <c r="T278" s="692">
        <v>0</v>
      </c>
      <c r="U278" s="693">
        <v>0</v>
      </c>
      <c r="V278" s="692">
        <v>0</v>
      </c>
      <c r="W278" s="693">
        <v>0</v>
      </c>
      <c r="X278" s="692">
        <v>0</v>
      </c>
      <c r="Y278" s="693">
        <v>0</v>
      </c>
      <c r="Z278" s="1179"/>
      <c r="AA278" s="1173"/>
      <c r="AB278" s="1174"/>
      <c r="AC278" s="1414"/>
      <c r="AD278" s="1015"/>
      <c r="AE278" s="1016"/>
      <c r="AF278" s="1017"/>
    </row>
    <row r="279" spans="1:32" ht="15" customHeight="1" x14ac:dyDescent="0.2">
      <c r="A279" s="11">
        <v>373</v>
      </c>
      <c r="B279" s="683"/>
      <c r="C279" s="670"/>
      <c r="D279" s="670"/>
      <c r="E279" s="671"/>
      <c r="F279" s="1442" t="str">
        <f>'2. CAD NCCF'!F279:L279</f>
        <v>RSB uninsured, fixed term 1 year deposit</v>
      </c>
      <c r="G279" s="1443"/>
      <c r="H279" s="1443"/>
      <c r="I279" s="1443"/>
      <c r="J279" s="1443"/>
      <c r="K279" s="1443"/>
      <c r="L279" s="1444"/>
      <c r="M279" s="690">
        <v>0</v>
      </c>
      <c r="N279" s="691">
        <v>0</v>
      </c>
      <c r="O279" s="692">
        <v>0</v>
      </c>
      <c r="P279" s="692">
        <v>0</v>
      </c>
      <c r="Q279" s="697">
        <v>0</v>
      </c>
      <c r="R279" s="692">
        <v>0</v>
      </c>
      <c r="S279" s="693">
        <v>0</v>
      </c>
      <c r="T279" s="692">
        <v>0</v>
      </c>
      <c r="U279" s="693">
        <v>0</v>
      </c>
      <c r="V279" s="692">
        <v>0</v>
      </c>
      <c r="W279" s="693">
        <v>0</v>
      </c>
      <c r="X279" s="692">
        <v>0</v>
      </c>
      <c r="Y279" s="693">
        <v>0</v>
      </c>
      <c r="Z279" s="692">
        <v>0</v>
      </c>
      <c r="AA279" s="693">
        <v>0</v>
      </c>
      <c r="AB279" s="698">
        <v>0</v>
      </c>
      <c r="AC279" s="690">
        <v>0</v>
      </c>
      <c r="AD279" s="1015"/>
      <c r="AE279" s="1016"/>
      <c r="AF279" s="1017"/>
    </row>
    <row r="280" spans="1:32" ht="15" customHeight="1" x14ac:dyDescent="0.2">
      <c r="A280" s="11">
        <v>374</v>
      </c>
      <c r="B280" s="676"/>
      <c r="C280" s="759"/>
      <c r="D280" s="759"/>
      <c r="E280" s="760"/>
      <c r="F280" s="1442" t="str">
        <f>'2. CAD NCCF'!F280:L280</f>
        <v>RSB uninsured, fixed term &gt; 1 year deposit</v>
      </c>
      <c r="G280" s="1443"/>
      <c r="H280" s="1443"/>
      <c r="I280" s="1443"/>
      <c r="J280" s="1443"/>
      <c r="K280" s="1443"/>
      <c r="L280" s="1444"/>
      <c r="M280" s="690">
        <v>0</v>
      </c>
      <c r="N280" s="691">
        <v>0</v>
      </c>
      <c r="O280" s="692">
        <v>0</v>
      </c>
      <c r="P280" s="692">
        <v>0</v>
      </c>
      <c r="Q280" s="697">
        <v>0</v>
      </c>
      <c r="R280" s="692">
        <v>0</v>
      </c>
      <c r="S280" s="693">
        <v>0</v>
      </c>
      <c r="T280" s="692">
        <v>0</v>
      </c>
      <c r="U280" s="693">
        <v>0</v>
      </c>
      <c r="V280" s="692">
        <v>0</v>
      </c>
      <c r="W280" s="693">
        <v>0</v>
      </c>
      <c r="X280" s="692">
        <v>0</v>
      </c>
      <c r="Y280" s="693">
        <v>0</v>
      </c>
      <c r="Z280" s="692">
        <v>0</v>
      </c>
      <c r="AA280" s="693">
        <v>0</v>
      </c>
      <c r="AB280" s="698">
        <v>0</v>
      </c>
      <c r="AC280" s="690">
        <v>0</v>
      </c>
      <c r="AD280" s="1015"/>
      <c r="AE280" s="1016"/>
      <c r="AF280" s="1017"/>
    </row>
    <row r="281" spans="1:32" ht="15" customHeight="1" x14ac:dyDescent="0.2">
      <c r="A281" s="11">
        <v>375</v>
      </c>
      <c r="B281" s="757"/>
      <c r="C281" s="761"/>
      <c r="D281" s="762"/>
      <c r="E281" s="1445" t="str">
        <f>'2. CAD NCCF'!E281:L281</f>
        <v>RSB fixed term deposits - Unaffiliated third-party sourced</v>
      </c>
      <c r="F281" s="1446"/>
      <c r="G281" s="1446"/>
      <c r="H281" s="1446"/>
      <c r="I281" s="1446"/>
      <c r="J281" s="1446"/>
      <c r="K281" s="1446"/>
      <c r="L281" s="1447"/>
      <c r="M281" s="399">
        <f>SUM(M282:M287)</f>
        <v>0</v>
      </c>
      <c r="N281" s="402">
        <f t="shared" ref="N281:AC281" si="62">SUBTOTAL(9,N282:N287)</f>
        <v>0</v>
      </c>
      <c r="O281" s="406">
        <f t="shared" si="62"/>
        <v>0</v>
      </c>
      <c r="P281" s="405">
        <f t="shared" si="62"/>
        <v>0</v>
      </c>
      <c r="Q281" s="407">
        <f t="shared" si="62"/>
        <v>0</v>
      </c>
      <c r="R281" s="406">
        <f t="shared" si="62"/>
        <v>0</v>
      </c>
      <c r="S281" s="406">
        <f t="shared" si="62"/>
        <v>0</v>
      </c>
      <c r="T281" s="406">
        <f t="shared" si="62"/>
        <v>0</v>
      </c>
      <c r="U281" s="406">
        <f t="shared" si="62"/>
        <v>0</v>
      </c>
      <c r="V281" s="406">
        <f t="shared" si="62"/>
        <v>0</v>
      </c>
      <c r="W281" s="406">
        <f t="shared" si="62"/>
        <v>0</v>
      </c>
      <c r="X281" s="406">
        <f t="shared" si="62"/>
        <v>0</v>
      </c>
      <c r="Y281" s="406">
        <f t="shared" si="62"/>
        <v>0</v>
      </c>
      <c r="Z281" s="406">
        <f t="shared" si="62"/>
        <v>0</v>
      </c>
      <c r="AA281" s="406">
        <f t="shared" si="62"/>
        <v>0</v>
      </c>
      <c r="AB281" s="416">
        <f t="shared" si="62"/>
        <v>0</v>
      </c>
      <c r="AC281" s="399">
        <f t="shared" si="62"/>
        <v>0</v>
      </c>
      <c r="AD281" s="1015"/>
      <c r="AE281" s="1016"/>
      <c r="AF281" s="1017"/>
    </row>
    <row r="282" spans="1:32" ht="27.75" customHeight="1" x14ac:dyDescent="0.2">
      <c r="A282" s="11">
        <v>376</v>
      </c>
      <c r="B282" s="683"/>
      <c r="C282" s="670"/>
      <c r="D282" s="670"/>
      <c r="E282" s="671"/>
      <c r="F282" s="1442" t="str">
        <f>'2. CAD NCCF'!F282:L282</f>
        <v>RSB unaffiliated third-party sourced, fixed term 30 days deposit</v>
      </c>
      <c r="G282" s="1443"/>
      <c r="H282" s="1443"/>
      <c r="I282" s="1443"/>
      <c r="J282" s="1443"/>
      <c r="K282" s="1443"/>
      <c r="L282" s="1444"/>
      <c r="M282" s="690">
        <v>0</v>
      </c>
      <c r="N282" s="691">
        <v>0</v>
      </c>
      <c r="O282" s="692">
        <v>0</v>
      </c>
      <c r="P282" s="692">
        <v>0</v>
      </c>
      <c r="Q282" s="697">
        <v>0</v>
      </c>
      <c r="R282" s="692">
        <v>0</v>
      </c>
      <c r="S282" s="1415"/>
      <c r="T282" s="1167"/>
      <c r="U282" s="1167"/>
      <c r="V282" s="1167"/>
      <c r="W282" s="1167"/>
      <c r="X282" s="1167"/>
      <c r="Y282" s="1167"/>
      <c r="Z282" s="1167"/>
      <c r="AA282" s="1167"/>
      <c r="AB282" s="1168"/>
      <c r="AC282" s="1175"/>
      <c r="AD282" s="1015"/>
      <c r="AE282" s="1016"/>
      <c r="AF282" s="1017"/>
    </row>
    <row r="283" spans="1:32" ht="27.75" customHeight="1" x14ac:dyDescent="0.2">
      <c r="A283" s="11">
        <v>377</v>
      </c>
      <c r="B283" s="683"/>
      <c r="C283" s="670"/>
      <c r="D283" s="670"/>
      <c r="E283" s="671"/>
      <c r="F283" s="1442" t="str">
        <f>'2. CAD NCCF'!F283:L283</f>
        <v>RSB unaffiliated third-party sourced, fixed term 60 days deposit</v>
      </c>
      <c r="G283" s="1443"/>
      <c r="H283" s="1443"/>
      <c r="I283" s="1443"/>
      <c r="J283" s="1443"/>
      <c r="K283" s="1443"/>
      <c r="L283" s="1444"/>
      <c r="M283" s="690">
        <v>0</v>
      </c>
      <c r="N283" s="691">
        <v>0</v>
      </c>
      <c r="O283" s="692">
        <v>0</v>
      </c>
      <c r="P283" s="692">
        <v>0</v>
      </c>
      <c r="Q283" s="697">
        <v>0</v>
      </c>
      <c r="R283" s="692">
        <v>0</v>
      </c>
      <c r="S283" s="693">
        <v>0</v>
      </c>
      <c r="T283" s="1179"/>
      <c r="U283" s="1173"/>
      <c r="V283" s="1170"/>
      <c r="W283" s="1170"/>
      <c r="X283" s="1170"/>
      <c r="Y283" s="1170"/>
      <c r="Z283" s="1170"/>
      <c r="AA283" s="1170"/>
      <c r="AB283" s="1171"/>
      <c r="AC283" s="1413"/>
      <c r="AD283" s="1015"/>
      <c r="AE283" s="1016"/>
      <c r="AF283" s="1017"/>
    </row>
    <row r="284" spans="1:32" ht="27.75" customHeight="1" x14ac:dyDescent="0.2">
      <c r="A284" s="11">
        <v>378</v>
      </c>
      <c r="B284" s="683"/>
      <c r="C284" s="670"/>
      <c r="D284" s="670"/>
      <c r="E284" s="671"/>
      <c r="F284" s="1442" t="str">
        <f>'2. CAD NCCF'!F284:L284</f>
        <v>RSB unaffiliated third-party sourced, fixed term 90 days deposit</v>
      </c>
      <c r="G284" s="1443"/>
      <c r="H284" s="1443"/>
      <c r="I284" s="1443"/>
      <c r="J284" s="1443"/>
      <c r="K284" s="1443"/>
      <c r="L284" s="1444"/>
      <c r="M284" s="690">
        <v>0</v>
      </c>
      <c r="N284" s="691">
        <v>0</v>
      </c>
      <c r="O284" s="692">
        <v>0</v>
      </c>
      <c r="P284" s="692">
        <v>0</v>
      </c>
      <c r="Q284" s="697">
        <v>0</v>
      </c>
      <c r="R284" s="692">
        <v>0</v>
      </c>
      <c r="S284" s="693">
        <v>0</v>
      </c>
      <c r="T284" s="692">
        <v>0</v>
      </c>
      <c r="U284" s="693">
        <v>0</v>
      </c>
      <c r="V284" s="1179"/>
      <c r="W284" s="1416"/>
      <c r="X284" s="1416"/>
      <c r="Y284" s="1416"/>
      <c r="Z284" s="1417"/>
      <c r="AA284" s="1417"/>
      <c r="AB284" s="1418"/>
      <c r="AC284" s="1413"/>
      <c r="AD284" s="1015"/>
      <c r="AE284" s="1016"/>
      <c r="AF284" s="1017"/>
    </row>
    <row r="285" spans="1:32" ht="27.75" customHeight="1" x14ac:dyDescent="0.2">
      <c r="A285" s="11">
        <v>379</v>
      </c>
      <c r="B285" s="683"/>
      <c r="C285" s="670"/>
      <c r="D285" s="670"/>
      <c r="E285" s="671"/>
      <c r="F285" s="1442" t="str">
        <f>'2. CAD NCCF'!F285:L285</f>
        <v>RSB unaffiliated third-party sourced, fixed term 180 days deposit</v>
      </c>
      <c r="G285" s="1443"/>
      <c r="H285" s="1443"/>
      <c r="I285" s="1443"/>
      <c r="J285" s="1443"/>
      <c r="K285" s="1443"/>
      <c r="L285" s="1444"/>
      <c r="M285" s="690">
        <v>0</v>
      </c>
      <c r="N285" s="691">
        <v>0</v>
      </c>
      <c r="O285" s="692">
        <v>0</v>
      </c>
      <c r="P285" s="692">
        <v>0</v>
      </c>
      <c r="Q285" s="697">
        <v>0</v>
      </c>
      <c r="R285" s="692">
        <v>0</v>
      </c>
      <c r="S285" s="693">
        <v>0</v>
      </c>
      <c r="T285" s="692">
        <v>0</v>
      </c>
      <c r="U285" s="693">
        <v>0</v>
      </c>
      <c r="V285" s="692">
        <v>0</v>
      </c>
      <c r="W285" s="693">
        <v>0</v>
      </c>
      <c r="X285" s="692">
        <v>0</v>
      </c>
      <c r="Y285" s="693">
        <v>0</v>
      </c>
      <c r="Z285" s="1179"/>
      <c r="AA285" s="1173"/>
      <c r="AB285" s="1174"/>
      <c r="AC285" s="1414"/>
      <c r="AD285" s="1015"/>
      <c r="AE285" s="1016"/>
      <c r="AF285" s="1017"/>
    </row>
    <row r="286" spans="1:32" ht="27.75" customHeight="1" x14ac:dyDescent="0.2">
      <c r="A286" s="11">
        <v>380</v>
      </c>
      <c r="B286" s="683"/>
      <c r="C286" s="670"/>
      <c r="D286" s="670"/>
      <c r="E286" s="671"/>
      <c r="F286" s="1442" t="str">
        <f>'2. CAD NCCF'!F286:L286</f>
        <v>RSB unaffiliated third-party sourced, fixed term 1 year deposit</v>
      </c>
      <c r="G286" s="1443"/>
      <c r="H286" s="1443"/>
      <c r="I286" s="1443"/>
      <c r="J286" s="1443"/>
      <c r="K286" s="1443"/>
      <c r="L286" s="1444"/>
      <c r="M286" s="690">
        <v>0</v>
      </c>
      <c r="N286" s="691">
        <v>0</v>
      </c>
      <c r="O286" s="692">
        <v>0</v>
      </c>
      <c r="P286" s="692">
        <v>0</v>
      </c>
      <c r="Q286" s="697">
        <v>0</v>
      </c>
      <c r="R286" s="692">
        <v>0</v>
      </c>
      <c r="S286" s="693">
        <v>0</v>
      </c>
      <c r="T286" s="692">
        <v>0</v>
      </c>
      <c r="U286" s="693">
        <v>0</v>
      </c>
      <c r="V286" s="692">
        <v>0</v>
      </c>
      <c r="W286" s="693">
        <v>0</v>
      </c>
      <c r="X286" s="692">
        <v>0</v>
      </c>
      <c r="Y286" s="693">
        <v>0</v>
      </c>
      <c r="Z286" s="692">
        <v>0</v>
      </c>
      <c r="AA286" s="693">
        <v>0</v>
      </c>
      <c r="AB286" s="698">
        <v>0</v>
      </c>
      <c r="AC286" s="690">
        <v>0</v>
      </c>
      <c r="AD286" s="1015"/>
      <c r="AE286" s="1016"/>
      <c r="AF286" s="1017"/>
    </row>
    <row r="287" spans="1:32" ht="27.75" customHeight="1" x14ac:dyDescent="0.2">
      <c r="A287" s="11">
        <v>381</v>
      </c>
      <c r="B287" s="683"/>
      <c r="C287" s="274"/>
      <c r="D287" s="274"/>
      <c r="E287" s="275"/>
      <c r="F287" s="1442" t="str">
        <f>'2. CAD NCCF'!F287:L287</f>
        <v>RSB unaffiliated third-party sourced, fixed term &gt; 1 year deposit</v>
      </c>
      <c r="G287" s="1443"/>
      <c r="H287" s="1443"/>
      <c r="I287" s="1443"/>
      <c r="J287" s="1443"/>
      <c r="K287" s="1443"/>
      <c r="L287" s="1444"/>
      <c r="M287" s="690">
        <v>0</v>
      </c>
      <c r="N287" s="691">
        <v>0</v>
      </c>
      <c r="O287" s="692">
        <v>0</v>
      </c>
      <c r="P287" s="692">
        <v>0</v>
      </c>
      <c r="Q287" s="697">
        <v>0</v>
      </c>
      <c r="R287" s="692">
        <v>0</v>
      </c>
      <c r="S287" s="693">
        <v>0</v>
      </c>
      <c r="T287" s="692">
        <v>0</v>
      </c>
      <c r="U287" s="693">
        <v>0</v>
      </c>
      <c r="V287" s="692">
        <v>0</v>
      </c>
      <c r="W287" s="693">
        <v>0</v>
      </c>
      <c r="X287" s="692">
        <v>0</v>
      </c>
      <c r="Y287" s="693">
        <v>0</v>
      </c>
      <c r="Z287" s="692">
        <v>0</v>
      </c>
      <c r="AA287" s="693">
        <v>0</v>
      </c>
      <c r="AB287" s="698">
        <v>0</v>
      </c>
      <c r="AC287" s="690">
        <v>0</v>
      </c>
      <c r="AD287" s="1015"/>
      <c r="AE287" s="1016"/>
      <c r="AF287" s="1017"/>
    </row>
    <row r="288" spans="1:32" ht="15" customHeight="1" x14ac:dyDescent="0.2">
      <c r="A288" s="11">
        <v>382</v>
      </c>
      <c r="B288" s="683"/>
      <c r="C288" s="274"/>
      <c r="D288" s="287"/>
      <c r="E288" s="1445" t="str">
        <f>'2. CAD NCCF'!E288:L288</f>
        <v>Retail and small business structured notes (RSBSN)</v>
      </c>
      <c r="F288" s="1446"/>
      <c r="G288" s="1446"/>
      <c r="H288" s="1446"/>
      <c r="I288" s="1446"/>
      <c r="J288" s="1446"/>
      <c r="K288" s="1446"/>
      <c r="L288" s="1447"/>
      <c r="M288" s="399">
        <f>SUM(M289:M290)</f>
        <v>0</v>
      </c>
      <c r="N288" s="402">
        <f t="shared" ref="N288:AC288" si="63">SUBTOTAL(9,N289:N290)</f>
        <v>0</v>
      </c>
      <c r="O288" s="406">
        <f t="shared" si="63"/>
        <v>0</v>
      </c>
      <c r="P288" s="405">
        <f t="shared" si="63"/>
        <v>0</v>
      </c>
      <c r="Q288" s="407">
        <f t="shared" si="63"/>
        <v>0</v>
      </c>
      <c r="R288" s="406">
        <f t="shared" si="63"/>
        <v>0</v>
      </c>
      <c r="S288" s="406">
        <f t="shared" si="63"/>
        <v>0</v>
      </c>
      <c r="T288" s="406">
        <f t="shared" si="63"/>
        <v>0</v>
      </c>
      <c r="U288" s="406">
        <f t="shared" si="63"/>
        <v>0</v>
      </c>
      <c r="V288" s="406">
        <f t="shared" si="63"/>
        <v>0</v>
      </c>
      <c r="W288" s="406">
        <f t="shared" si="63"/>
        <v>0</v>
      </c>
      <c r="X288" s="406">
        <f t="shared" si="63"/>
        <v>0</v>
      </c>
      <c r="Y288" s="406">
        <f t="shared" si="63"/>
        <v>0</v>
      </c>
      <c r="Z288" s="406">
        <f t="shared" si="63"/>
        <v>0</v>
      </c>
      <c r="AA288" s="406">
        <f t="shared" si="63"/>
        <v>0</v>
      </c>
      <c r="AB288" s="416">
        <f t="shared" si="63"/>
        <v>0</v>
      </c>
      <c r="AC288" s="399">
        <f t="shared" si="63"/>
        <v>0</v>
      </c>
      <c r="AD288" s="1015"/>
      <c r="AE288" s="1016"/>
      <c r="AF288" s="1017"/>
    </row>
    <row r="289" spans="1:32" ht="15" customHeight="1" x14ac:dyDescent="0.2">
      <c r="A289" s="11">
        <v>383</v>
      </c>
      <c r="B289" s="683"/>
      <c r="C289" s="670"/>
      <c r="D289" s="670"/>
      <c r="E289" s="671"/>
      <c r="F289" s="1442" t="str">
        <f>'2. CAD NCCF'!F289:L289</f>
        <v>RSBSN no cust call</v>
      </c>
      <c r="G289" s="1443"/>
      <c r="H289" s="1443"/>
      <c r="I289" s="1443"/>
      <c r="J289" s="1443"/>
      <c r="K289" s="1443"/>
      <c r="L289" s="1444"/>
      <c r="M289" s="690">
        <v>0</v>
      </c>
      <c r="N289" s="691">
        <v>0</v>
      </c>
      <c r="O289" s="692">
        <v>0</v>
      </c>
      <c r="P289" s="692">
        <v>0</v>
      </c>
      <c r="Q289" s="697">
        <v>0</v>
      </c>
      <c r="R289" s="692">
        <v>0</v>
      </c>
      <c r="S289" s="693">
        <v>0</v>
      </c>
      <c r="T289" s="692">
        <v>0</v>
      </c>
      <c r="U289" s="693">
        <v>0</v>
      </c>
      <c r="V289" s="692">
        <v>0</v>
      </c>
      <c r="W289" s="693">
        <v>0</v>
      </c>
      <c r="X289" s="692">
        <v>0</v>
      </c>
      <c r="Y289" s="693">
        <v>0</v>
      </c>
      <c r="Z289" s="692">
        <v>0</v>
      </c>
      <c r="AA289" s="693">
        <v>0</v>
      </c>
      <c r="AB289" s="698">
        <v>0</v>
      </c>
      <c r="AC289" s="690">
        <v>0</v>
      </c>
      <c r="AD289" s="1015"/>
      <c r="AE289" s="1016"/>
      <c r="AF289" s="1017"/>
    </row>
    <row r="290" spans="1:32" ht="15" customHeight="1" x14ac:dyDescent="0.2">
      <c r="A290" s="11">
        <v>384</v>
      </c>
      <c r="B290" s="683"/>
      <c r="C290" s="670"/>
      <c r="D290" s="670"/>
      <c r="E290" s="671"/>
      <c r="F290" s="1442" t="str">
        <f>'2. CAD NCCF'!F290:L290</f>
        <v>RSBSN cust call</v>
      </c>
      <c r="G290" s="1443"/>
      <c r="H290" s="1443"/>
      <c r="I290" s="1443"/>
      <c r="J290" s="1443"/>
      <c r="K290" s="1443"/>
      <c r="L290" s="1444"/>
      <c r="M290" s="690">
        <v>0</v>
      </c>
      <c r="N290" s="691">
        <v>0</v>
      </c>
      <c r="O290" s="692">
        <v>0</v>
      </c>
      <c r="P290" s="692">
        <v>0</v>
      </c>
      <c r="Q290" s="697">
        <v>0</v>
      </c>
      <c r="R290" s="692">
        <v>0</v>
      </c>
      <c r="S290" s="693">
        <v>0</v>
      </c>
      <c r="T290" s="692">
        <v>0</v>
      </c>
      <c r="U290" s="693">
        <v>0</v>
      </c>
      <c r="V290" s="692">
        <v>0</v>
      </c>
      <c r="W290" s="693">
        <v>0</v>
      </c>
      <c r="X290" s="692">
        <v>0</v>
      </c>
      <c r="Y290" s="693">
        <v>0</v>
      </c>
      <c r="Z290" s="692">
        <v>0</v>
      </c>
      <c r="AA290" s="693">
        <v>0</v>
      </c>
      <c r="AB290" s="698">
        <v>0</v>
      </c>
      <c r="AC290" s="690">
        <v>0</v>
      </c>
      <c r="AD290" s="1015"/>
      <c r="AE290" s="1016"/>
      <c r="AF290" s="1017"/>
    </row>
    <row r="291" spans="1:32" ht="15" customHeight="1" x14ac:dyDescent="0.2">
      <c r="A291" s="11">
        <v>385</v>
      </c>
      <c r="B291" s="683"/>
      <c r="C291" s="274"/>
      <c r="D291" s="1472" t="str">
        <f>'2. CAD NCCF'!D291:AF291</f>
        <v>Commercial, corporate and wholesale deposits (CCW)</v>
      </c>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4"/>
    </row>
    <row r="292" spans="1:32" ht="15" customHeight="1" x14ac:dyDescent="0.2">
      <c r="A292" s="11">
        <v>386</v>
      </c>
      <c r="B292" s="683"/>
      <c r="C292" s="274"/>
      <c r="D292" s="287"/>
      <c r="E292" s="1515" t="str">
        <f>'2. CAD NCCF'!E292:L292</f>
        <v>CCW demand - Operational</v>
      </c>
      <c r="F292" s="1516"/>
      <c r="G292" s="1516"/>
      <c r="H292" s="1516"/>
      <c r="I292" s="1516"/>
      <c r="J292" s="1516"/>
      <c r="K292" s="1516"/>
      <c r="L292" s="1517"/>
      <c r="M292" s="399">
        <f>SUM(M293:M295)</f>
        <v>0</v>
      </c>
      <c r="N292" s="1009"/>
      <c r="O292" s="1567"/>
      <c r="P292" s="1567"/>
      <c r="Q292" s="1567"/>
      <c r="R292" s="1567"/>
      <c r="S292" s="1567"/>
      <c r="T292" s="1567"/>
      <c r="U292" s="1567"/>
      <c r="V292" s="1567"/>
      <c r="W292" s="1567"/>
      <c r="X292" s="1567"/>
      <c r="Y292" s="1567"/>
      <c r="Z292" s="1567"/>
      <c r="AA292" s="1567"/>
      <c r="AB292" s="1567"/>
      <c r="AC292" s="1567"/>
      <c r="AD292" s="1036"/>
      <c r="AE292" s="1016"/>
      <c r="AF292" s="1017"/>
    </row>
    <row r="293" spans="1:32" ht="15" customHeight="1" x14ac:dyDescent="0.2">
      <c r="A293" s="11">
        <v>387</v>
      </c>
      <c r="B293" s="683"/>
      <c r="C293" s="670"/>
      <c r="D293" s="670"/>
      <c r="E293" s="671"/>
      <c r="F293" s="1442" t="str">
        <f>'2. CAD NCCF'!F293:L293</f>
        <v>CCW operational, insured within approved jurisdiction</v>
      </c>
      <c r="G293" s="1443"/>
      <c r="H293" s="1443"/>
      <c r="I293" s="1443"/>
      <c r="J293" s="1443"/>
      <c r="K293" s="1443"/>
      <c r="L293" s="1444"/>
      <c r="M293" s="690">
        <v>0</v>
      </c>
      <c r="N293" s="1568"/>
      <c r="O293" s="1569"/>
      <c r="P293" s="1569"/>
      <c r="Q293" s="1569"/>
      <c r="R293" s="1569"/>
      <c r="S293" s="1569"/>
      <c r="T293" s="1569"/>
      <c r="U293" s="1569"/>
      <c r="V293" s="1569"/>
      <c r="W293" s="1569"/>
      <c r="X293" s="1569"/>
      <c r="Y293" s="1569"/>
      <c r="Z293" s="1569"/>
      <c r="AA293" s="1569"/>
      <c r="AB293" s="1569"/>
      <c r="AC293" s="1569"/>
      <c r="AD293" s="1036"/>
      <c r="AE293" s="1016"/>
      <c r="AF293" s="1017"/>
    </row>
    <row r="294" spans="1:32" ht="15" customHeight="1" x14ac:dyDescent="0.2">
      <c r="A294" s="11">
        <v>388</v>
      </c>
      <c r="B294" s="683"/>
      <c r="C294" s="670"/>
      <c r="D294" s="670"/>
      <c r="E294" s="671"/>
      <c r="F294" s="1442" t="str">
        <f>'2. CAD NCCF'!F294:L294</f>
        <v>CCW operational, insured outside of approved jurisdiction</v>
      </c>
      <c r="G294" s="1443"/>
      <c r="H294" s="1443"/>
      <c r="I294" s="1443"/>
      <c r="J294" s="1443"/>
      <c r="K294" s="1443"/>
      <c r="L294" s="1444"/>
      <c r="M294" s="690">
        <v>0</v>
      </c>
      <c r="N294" s="1568"/>
      <c r="O294" s="1569"/>
      <c r="P294" s="1569"/>
      <c r="Q294" s="1569"/>
      <c r="R294" s="1569"/>
      <c r="S294" s="1569"/>
      <c r="T294" s="1569"/>
      <c r="U294" s="1569"/>
      <c r="V294" s="1569"/>
      <c r="W294" s="1569"/>
      <c r="X294" s="1569"/>
      <c r="Y294" s="1569"/>
      <c r="Z294" s="1569"/>
      <c r="AA294" s="1569"/>
      <c r="AB294" s="1569"/>
      <c r="AC294" s="1569"/>
      <c r="AD294" s="1036"/>
      <c r="AE294" s="1016"/>
      <c r="AF294" s="1017"/>
    </row>
    <row r="295" spans="1:32" ht="15" customHeight="1" x14ac:dyDescent="0.2">
      <c r="A295" s="11">
        <v>389</v>
      </c>
      <c r="B295" s="683"/>
      <c r="C295" s="670"/>
      <c r="D295" s="670"/>
      <c r="E295" s="671"/>
      <c r="F295" s="1442" t="str">
        <f>'2. CAD NCCF'!F295:L295</f>
        <v>CCW operational, not insured</v>
      </c>
      <c r="G295" s="1443"/>
      <c r="H295" s="1443"/>
      <c r="I295" s="1443"/>
      <c r="J295" s="1443"/>
      <c r="K295" s="1443"/>
      <c r="L295" s="1444"/>
      <c r="M295" s="690">
        <v>0</v>
      </c>
      <c r="N295" s="1568"/>
      <c r="O295" s="1569"/>
      <c r="P295" s="1569"/>
      <c r="Q295" s="1569"/>
      <c r="R295" s="1569"/>
      <c r="S295" s="1569"/>
      <c r="T295" s="1569"/>
      <c r="U295" s="1569"/>
      <c r="V295" s="1569"/>
      <c r="W295" s="1569"/>
      <c r="X295" s="1569"/>
      <c r="Y295" s="1569"/>
      <c r="Z295" s="1569"/>
      <c r="AA295" s="1569"/>
      <c r="AB295" s="1569"/>
      <c r="AC295" s="1569"/>
      <c r="AD295" s="1036"/>
      <c r="AE295" s="1016"/>
      <c r="AF295" s="1017"/>
    </row>
    <row r="296" spans="1:32" ht="15" customHeight="1" x14ac:dyDescent="0.2">
      <c r="A296" s="11">
        <v>390</v>
      </c>
      <c r="B296" s="683"/>
      <c r="C296" s="274"/>
      <c r="D296" s="287"/>
      <c r="E296" s="1529" t="str">
        <f>'2. CAD NCCF'!E296:L296</f>
        <v>CCW demand - Non-operational</v>
      </c>
      <c r="F296" s="1530"/>
      <c r="G296" s="1530"/>
      <c r="H296" s="1530"/>
      <c r="I296" s="1530"/>
      <c r="J296" s="1530"/>
      <c r="K296" s="1530"/>
      <c r="L296" s="1531"/>
      <c r="M296" s="399">
        <f>SUM(M297:M300)</f>
        <v>0</v>
      </c>
      <c r="N296" s="1568"/>
      <c r="O296" s="1569"/>
      <c r="P296" s="1569"/>
      <c r="Q296" s="1569"/>
      <c r="R296" s="1569"/>
      <c r="S296" s="1569"/>
      <c r="T296" s="1569"/>
      <c r="U296" s="1569"/>
      <c r="V296" s="1569"/>
      <c r="W296" s="1569"/>
      <c r="X296" s="1569"/>
      <c r="Y296" s="1569"/>
      <c r="Z296" s="1569"/>
      <c r="AA296" s="1569"/>
      <c r="AB296" s="1569"/>
      <c r="AC296" s="1569"/>
      <c r="AD296" s="1036"/>
      <c r="AE296" s="1016"/>
      <c r="AF296" s="1017"/>
    </row>
    <row r="297" spans="1:32" ht="15" customHeight="1" x14ac:dyDescent="0.2">
      <c r="A297" s="11">
        <v>391</v>
      </c>
      <c r="B297" s="683"/>
      <c r="C297" s="670"/>
      <c r="D297" s="670"/>
      <c r="E297" s="671"/>
      <c r="F297" s="1442" t="str">
        <f>'2. CAD NCCF'!F297:L297</f>
        <v>CCW non-operational insured FI</v>
      </c>
      <c r="G297" s="1443"/>
      <c r="H297" s="1443"/>
      <c r="I297" s="1443"/>
      <c r="J297" s="1443"/>
      <c r="K297" s="1443"/>
      <c r="L297" s="1444"/>
      <c r="M297" s="690">
        <v>0</v>
      </c>
      <c r="N297" s="1568"/>
      <c r="O297" s="1569"/>
      <c r="P297" s="1569"/>
      <c r="Q297" s="1569"/>
      <c r="R297" s="1569"/>
      <c r="S297" s="1569"/>
      <c r="T297" s="1569"/>
      <c r="U297" s="1569"/>
      <c r="V297" s="1569"/>
      <c r="W297" s="1569"/>
      <c r="X297" s="1569"/>
      <c r="Y297" s="1569"/>
      <c r="Z297" s="1569"/>
      <c r="AA297" s="1569"/>
      <c r="AB297" s="1569"/>
      <c r="AC297" s="1569"/>
      <c r="AD297" s="1036"/>
      <c r="AE297" s="1016"/>
      <c r="AF297" s="1017"/>
    </row>
    <row r="298" spans="1:32" ht="15" customHeight="1" x14ac:dyDescent="0.2">
      <c r="A298" s="11">
        <v>392</v>
      </c>
      <c r="B298" s="683"/>
      <c r="C298" s="670"/>
      <c r="D298" s="670"/>
      <c r="E298" s="671"/>
      <c r="F298" s="1442" t="str">
        <f>'2. CAD NCCF'!F298:L298</f>
        <v>CCW non-operational uninsured FI</v>
      </c>
      <c r="G298" s="1443"/>
      <c r="H298" s="1443"/>
      <c r="I298" s="1443"/>
      <c r="J298" s="1443"/>
      <c r="K298" s="1443"/>
      <c r="L298" s="1444"/>
      <c r="M298" s="690">
        <v>0</v>
      </c>
      <c r="N298" s="1568"/>
      <c r="O298" s="1569"/>
      <c r="P298" s="1569"/>
      <c r="Q298" s="1569"/>
      <c r="R298" s="1569"/>
      <c r="S298" s="1569"/>
      <c r="T298" s="1569"/>
      <c r="U298" s="1569"/>
      <c r="V298" s="1569"/>
      <c r="W298" s="1569"/>
      <c r="X298" s="1569"/>
      <c r="Y298" s="1569"/>
      <c r="Z298" s="1569"/>
      <c r="AA298" s="1569"/>
      <c r="AB298" s="1569"/>
      <c r="AC298" s="1569"/>
      <c r="AD298" s="1036"/>
      <c r="AE298" s="1016"/>
      <c r="AF298" s="1017"/>
    </row>
    <row r="299" spans="1:32" ht="27.75" customHeight="1" x14ac:dyDescent="0.2">
      <c r="A299" s="11">
        <v>393</v>
      </c>
      <c r="B299" s="683"/>
      <c r="C299" s="670"/>
      <c r="D299" s="670"/>
      <c r="E299" s="671" t="s">
        <v>6</v>
      </c>
      <c r="F299" s="1442" t="str">
        <f>'2. CAD NCCF'!F299:L299</f>
        <v xml:space="preserve">CCW non-operational insured (corp, sovereigns, central bank, PSE, MDB) </v>
      </c>
      <c r="G299" s="1443"/>
      <c r="H299" s="1443"/>
      <c r="I299" s="1443"/>
      <c r="J299" s="1443"/>
      <c r="K299" s="1443"/>
      <c r="L299" s="1444"/>
      <c r="M299" s="690">
        <v>0</v>
      </c>
      <c r="N299" s="1568"/>
      <c r="O299" s="1569"/>
      <c r="P299" s="1569"/>
      <c r="Q299" s="1569"/>
      <c r="R299" s="1569"/>
      <c r="S299" s="1569"/>
      <c r="T299" s="1569"/>
      <c r="U299" s="1569"/>
      <c r="V299" s="1569"/>
      <c r="W299" s="1569"/>
      <c r="X299" s="1569"/>
      <c r="Y299" s="1569"/>
      <c r="Z299" s="1569"/>
      <c r="AA299" s="1569"/>
      <c r="AB299" s="1569"/>
      <c r="AC299" s="1569"/>
      <c r="AD299" s="1036"/>
      <c r="AE299" s="1016"/>
      <c r="AF299" s="1017"/>
    </row>
    <row r="300" spans="1:32" ht="27.75" customHeight="1" x14ac:dyDescent="0.2">
      <c r="A300" s="11">
        <v>394</v>
      </c>
      <c r="B300" s="683"/>
      <c r="C300" s="684"/>
      <c r="D300" s="684"/>
      <c r="E300" s="684"/>
      <c r="F300" s="1442" t="str">
        <f>'2. CAD NCCF'!F300:L300</f>
        <v xml:space="preserve">CCW non-operational uninsured (corp, sovereigns, central bank, PSE, MDB) </v>
      </c>
      <c r="G300" s="1443"/>
      <c r="H300" s="1443"/>
      <c r="I300" s="1443"/>
      <c r="J300" s="1443"/>
      <c r="K300" s="1443"/>
      <c r="L300" s="1444"/>
      <c r="M300" s="690">
        <v>0</v>
      </c>
      <c r="N300" s="1570"/>
      <c r="O300" s="1571"/>
      <c r="P300" s="1571"/>
      <c r="Q300" s="1571"/>
      <c r="R300" s="1571"/>
      <c r="S300" s="1571"/>
      <c r="T300" s="1571"/>
      <c r="U300" s="1571"/>
      <c r="V300" s="1571"/>
      <c r="W300" s="1571"/>
      <c r="X300" s="1571"/>
      <c r="Y300" s="1571"/>
      <c r="Z300" s="1571"/>
      <c r="AA300" s="1571"/>
      <c r="AB300" s="1571"/>
      <c r="AC300" s="1571"/>
      <c r="AD300" s="1036"/>
      <c r="AE300" s="1016"/>
      <c r="AF300" s="1017"/>
    </row>
    <row r="301" spans="1:32" x14ac:dyDescent="0.2">
      <c r="A301" s="11">
        <v>395</v>
      </c>
      <c r="B301" s="683"/>
      <c r="C301" s="684"/>
      <c r="D301" s="684"/>
      <c r="E301" s="1526" t="str">
        <f>'2. CAD NCCF'!E301:L301</f>
        <v xml:space="preserve">CCW demand term deposit </v>
      </c>
      <c r="F301" s="1527"/>
      <c r="G301" s="1527"/>
      <c r="H301" s="1527"/>
      <c r="I301" s="1527"/>
      <c r="J301" s="1527"/>
      <c r="K301" s="1527"/>
      <c r="L301" s="1528"/>
      <c r="M301" s="399">
        <f>SUM(M302:M306)</f>
        <v>0</v>
      </c>
      <c r="N301" s="402">
        <f t="shared" ref="N301:AC301" si="64">SUBTOTAL(9,N302:N306)</f>
        <v>0</v>
      </c>
      <c r="O301" s="406">
        <f t="shared" si="64"/>
        <v>0</v>
      </c>
      <c r="P301" s="405">
        <f t="shared" si="64"/>
        <v>0</v>
      </c>
      <c r="Q301" s="407">
        <f t="shared" si="64"/>
        <v>0</v>
      </c>
      <c r="R301" s="406">
        <f t="shared" si="64"/>
        <v>0</v>
      </c>
      <c r="S301" s="406">
        <f t="shared" si="64"/>
        <v>0</v>
      </c>
      <c r="T301" s="406">
        <f t="shared" si="64"/>
        <v>0</v>
      </c>
      <c r="U301" s="406">
        <f t="shared" si="64"/>
        <v>0</v>
      </c>
      <c r="V301" s="406">
        <f t="shared" si="64"/>
        <v>0</v>
      </c>
      <c r="W301" s="406">
        <f t="shared" si="64"/>
        <v>0</v>
      </c>
      <c r="X301" s="406">
        <f t="shared" si="64"/>
        <v>0</v>
      </c>
      <c r="Y301" s="406">
        <f t="shared" si="64"/>
        <v>0</v>
      </c>
      <c r="Z301" s="406">
        <f t="shared" si="64"/>
        <v>0</v>
      </c>
      <c r="AA301" s="406">
        <f t="shared" si="64"/>
        <v>0</v>
      </c>
      <c r="AB301" s="416">
        <f t="shared" si="64"/>
        <v>0</v>
      </c>
      <c r="AC301" s="430">
        <f t="shared" si="64"/>
        <v>0</v>
      </c>
      <c r="AD301" s="1015"/>
      <c r="AE301" s="1016"/>
      <c r="AF301" s="1017"/>
    </row>
    <row r="302" spans="1:32" ht="27.75" customHeight="1" x14ac:dyDescent="0.2">
      <c r="A302" s="11">
        <v>396</v>
      </c>
      <c r="B302" s="683"/>
      <c r="C302" s="670"/>
      <c r="D302" s="670"/>
      <c r="E302" s="671"/>
      <c r="F302" s="1442" t="str">
        <f>'2. CAD NCCF'!F302:L302</f>
        <v>CCW term, original term &lt;30 days, insured within approved jurisdiction</v>
      </c>
      <c r="G302" s="1443"/>
      <c r="H302" s="1443"/>
      <c r="I302" s="1443"/>
      <c r="J302" s="1443"/>
      <c r="K302" s="1443"/>
      <c r="L302" s="1444"/>
      <c r="M302" s="690">
        <v>0</v>
      </c>
      <c r="N302" s="691">
        <v>0</v>
      </c>
      <c r="O302" s="692">
        <v>0</v>
      </c>
      <c r="P302" s="692">
        <v>0</v>
      </c>
      <c r="Q302" s="697">
        <v>0</v>
      </c>
      <c r="R302" s="1166"/>
      <c r="S302" s="1167"/>
      <c r="T302" s="1167"/>
      <c r="U302" s="1167"/>
      <c r="V302" s="1167"/>
      <c r="W302" s="1167"/>
      <c r="X302" s="1167"/>
      <c r="Y302" s="1167"/>
      <c r="Z302" s="1167"/>
      <c r="AA302" s="1167"/>
      <c r="AB302" s="1168"/>
      <c r="AC302" s="1175"/>
      <c r="AD302" s="1015"/>
      <c r="AE302" s="1016"/>
      <c r="AF302" s="1017"/>
    </row>
    <row r="303" spans="1:32" ht="27.75" customHeight="1" x14ac:dyDescent="0.2">
      <c r="A303" s="11">
        <v>397</v>
      </c>
      <c r="B303" s="683"/>
      <c r="C303" s="670"/>
      <c r="D303" s="670"/>
      <c r="E303" s="671"/>
      <c r="F303" s="1442" t="str">
        <f>'2. CAD NCCF'!F303:L303</f>
        <v>CCW term, original term &lt;30 days, insured outside of approved jurisdiction</v>
      </c>
      <c r="G303" s="1443"/>
      <c r="H303" s="1443"/>
      <c r="I303" s="1443"/>
      <c r="J303" s="1443"/>
      <c r="K303" s="1443"/>
      <c r="L303" s="1444"/>
      <c r="M303" s="690">
        <v>0</v>
      </c>
      <c r="N303" s="691">
        <v>0</v>
      </c>
      <c r="O303" s="692">
        <v>0</v>
      </c>
      <c r="P303" s="692">
        <v>0</v>
      </c>
      <c r="Q303" s="697">
        <v>0</v>
      </c>
      <c r="R303" s="1169"/>
      <c r="S303" s="1170"/>
      <c r="T303" s="1170"/>
      <c r="U303" s="1170"/>
      <c r="V303" s="1170"/>
      <c r="W303" s="1170"/>
      <c r="X303" s="1170"/>
      <c r="Y303" s="1170"/>
      <c r="Z303" s="1170"/>
      <c r="AA303" s="1170"/>
      <c r="AB303" s="1171"/>
      <c r="AC303" s="1413"/>
      <c r="AD303" s="1015"/>
      <c r="AE303" s="1016"/>
      <c r="AF303" s="1017"/>
    </row>
    <row r="304" spans="1:32" ht="15" customHeight="1" x14ac:dyDescent="0.2">
      <c r="A304" s="11">
        <v>397</v>
      </c>
      <c r="B304" s="683"/>
      <c r="C304" s="670"/>
      <c r="D304" s="670"/>
      <c r="E304" s="671"/>
      <c r="F304" s="1442" t="str">
        <f>'2. CAD NCCF'!F304:L304</f>
        <v>CCW term, original term &lt;30 days, not insured</v>
      </c>
      <c r="G304" s="1443"/>
      <c r="H304" s="1443"/>
      <c r="I304" s="1443"/>
      <c r="J304" s="1443"/>
      <c r="K304" s="1443"/>
      <c r="L304" s="1444"/>
      <c r="M304" s="690">
        <v>0</v>
      </c>
      <c r="N304" s="691">
        <v>0</v>
      </c>
      <c r="O304" s="692">
        <v>0</v>
      </c>
      <c r="P304" s="692">
        <v>0</v>
      </c>
      <c r="Q304" s="697">
        <v>0</v>
      </c>
      <c r="R304" s="1172"/>
      <c r="S304" s="1173"/>
      <c r="T304" s="1173"/>
      <c r="U304" s="1173"/>
      <c r="V304" s="1173"/>
      <c r="W304" s="1173"/>
      <c r="X304" s="1173"/>
      <c r="Y304" s="1173"/>
      <c r="Z304" s="1173"/>
      <c r="AA304" s="1173"/>
      <c r="AB304" s="1174"/>
      <c r="AC304" s="1414"/>
      <c r="AD304" s="1015"/>
      <c r="AE304" s="1016"/>
      <c r="AF304" s="1017"/>
    </row>
    <row r="305" spans="1:32" ht="15" customHeight="1" x14ac:dyDescent="0.2">
      <c r="A305" s="11">
        <v>397</v>
      </c>
      <c r="B305" s="683"/>
      <c r="C305" s="670"/>
      <c r="D305" s="670"/>
      <c r="E305" s="671"/>
      <c r="F305" s="1442" t="str">
        <f>'2. CAD NCCF'!F305:L305</f>
        <v>CCW term, original term &gt;30 days and non-operational term</v>
      </c>
      <c r="G305" s="1443"/>
      <c r="H305" s="1443"/>
      <c r="I305" s="1443"/>
      <c r="J305" s="1443"/>
      <c r="K305" s="1443"/>
      <c r="L305" s="1444"/>
      <c r="M305" s="690">
        <v>0</v>
      </c>
      <c r="N305" s="691">
        <v>0</v>
      </c>
      <c r="O305" s="692">
        <v>0</v>
      </c>
      <c r="P305" s="692">
        <v>0</v>
      </c>
      <c r="Q305" s="697">
        <v>0</v>
      </c>
      <c r="R305" s="692">
        <v>0</v>
      </c>
      <c r="S305" s="693">
        <v>0</v>
      </c>
      <c r="T305" s="692">
        <v>0</v>
      </c>
      <c r="U305" s="693">
        <v>0</v>
      </c>
      <c r="V305" s="692">
        <v>0</v>
      </c>
      <c r="W305" s="693">
        <v>0</v>
      </c>
      <c r="X305" s="692">
        <v>0</v>
      </c>
      <c r="Y305" s="693">
        <v>0</v>
      </c>
      <c r="Z305" s="692">
        <v>0</v>
      </c>
      <c r="AA305" s="693">
        <v>0</v>
      </c>
      <c r="AB305" s="698">
        <v>0</v>
      </c>
      <c r="AC305" s="690">
        <v>0</v>
      </c>
      <c r="AD305" s="1015"/>
      <c r="AE305" s="1016"/>
      <c r="AF305" s="1017"/>
    </row>
    <row r="306" spans="1:32" ht="15" customHeight="1" x14ac:dyDescent="0.2">
      <c r="A306" s="11">
        <v>397</v>
      </c>
      <c r="B306" s="683"/>
      <c r="C306" s="670"/>
      <c r="D306" s="670"/>
      <c r="E306" s="671"/>
      <c r="F306" s="1442" t="str">
        <f>'2. CAD NCCF'!F306:L306</f>
        <v>Wholesale term</v>
      </c>
      <c r="G306" s="1443"/>
      <c r="H306" s="1443"/>
      <c r="I306" s="1443"/>
      <c r="J306" s="1443"/>
      <c r="K306" s="1443"/>
      <c r="L306" s="1444"/>
      <c r="M306" s="690">
        <v>0</v>
      </c>
      <c r="N306" s="691">
        <v>0</v>
      </c>
      <c r="O306" s="692">
        <v>0</v>
      </c>
      <c r="P306" s="692">
        <v>0</v>
      </c>
      <c r="Q306" s="697">
        <v>0</v>
      </c>
      <c r="R306" s="692">
        <v>0</v>
      </c>
      <c r="S306" s="693">
        <v>0</v>
      </c>
      <c r="T306" s="692">
        <v>0</v>
      </c>
      <c r="U306" s="693">
        <v>0</v>
      </c>
      <c r="V306" s="692">
        <v>0</v>
      </c>
      <c r="W306" s="693">
        <v>0</v>
      </c>
      <c r="X306" s="692">
        <v>0</v>
      </c>
      <c r="Y306" s="693">
        <v>0</v>
      </c>
      <c r="Z306" s="692">
        <v>0</v>
      </c>
      <c r="AA306" s="693">
        <v>0</v>
      </c>
      <c r="AB306" s="698">
        <v>0</v>
      </c>
      <c r="AC306" s="699">
        <v>0</v>
      </c>
      <c r="AD306" s="1015"/>
      <c r="AE306" s="1016"/>
      <c r="AF306" s="1017"/>
    </row>
    <row r="307" spans="1:32" ht="15" customHeight="1" x14ac:dyDescent="0.2">
      <c r="A307" s="11">
        <v>385</v>
      </c>
      <c r="B307" s="683"/>
      <c r="C307" s="274"/>
      <c r="D307" s="1472" t="str">
        <f>'2. CAD NCCF'!D307:AF307</f>
        <v>Other deposits/guarantees</v>
      </c>
      <c r="E307" s="1473"/>
      <c r="F307" s="1473"/>
      <c r="G307" s="1473"/>
      <c r="H307" s="1473"/>
      <c r="I307" s="1473"/>
      <c r="J307" s="1473"/>
      <c r="K307" s="1473"/>
      <c r="L307" s="1473"/>
      <c r="M307" s="1473"/>
      <c r="N307" s="1473"/>
      <c r="O307" s="1473"/>
      <c r="P307" s="1473"/>
      <c r="Q307" s="1473"/>
      <c r="R307" s="1473"/>
      <c r="S307" s="1473"/>
      <c r="T307" s="1473"/>
      <c r="U307" s="1473"/>
      <c r="V307" s="1473"/>
      <c r="W307" s="1473"/>
      <c r="X307" s="1473"/>
      <c r="Y307" s="1473"/>
      <c r="Z307" s="1473"/>
      <c r="AA307" s="1473"/>
      <c r="AB307" s="1473"/>
      <c r="AC307" s="1473"/>
      <c r="AD307" s="1473"/>
      <c r="AE307" s="1473"/>
      <c r="AF307" s="1474"/>
    </row>
    <row r="308" spans="1:32" ht="15" customHeight="1" x14ac:dyDescent="0.2">
      <c r="A308" s="11">
        <v>386</v>
      </c>
      <c r="B308" s="683"/>
      <c r="C308" s="274"/>
      <c r="D308" s="287"/>
      <c r="E308" s="1515" t="str">
        <f>'2. CAD NCCF'!E308:L308</f>
        <v>Customers' bank acceptances (BAs) issued</v>
      </c>
      <c r="F308" s="1516"/>
      <c r="G308" s="1516"/>
      <c r="H308" s="1516"/>
      <c r="I308" s="1516"/>
      <c r="J308" s="1516"/>
      <c r="K308" s="1516"/>
      <c r="L308" s="1517"/>
      <c r="M308" s="399">
        <f>SUM(M309:M311)</f>
        <v>0</v>
      </c>
      <c r="N308" s="402">
        <f t="shared" ref="N308:AC308" si="65">SUBTOTAL(9,N309:N311)</f>
        <v>0</v>
      </c>
      <c r="O308" s="406">
        <f t="shared" si="65"/>
        <v>0</v>
      </c>
      <c r="P308" s="405">
        <f t="shared" si="65"/>
        <v>0</v>
      </c>
      <c r="Q308" s="407">
        <f t="shared" si="65"/>
        <v>0</v>
      </c>
      <c r="R308" s="406">
        <f t="shared" si="65"/>
        <v>0</v>
      </c>
      <c r="S308" s="406">
        <f t="shared" si="65"/>
        <v>0</v>
      </c>
      <c r="T308" s="406">
        <f t="shared" si="65"/>
        <v>0</v>
      </c>
      <c r="U308" s="406">
        <f t="shared" si="65"/>
        <v>0</v>
      </c>
      <c r="V308" s="406">
        <f t="shared" si="65"/>
        <v>0</v>
      </c>
      <c r="W308" s="406">
        <f t="shared" si="65"/>
        <v>0</v>
      </c>
      <c r="X308" s="406">
        <f t="shared" si="65"/>
        <v>0</v>
      </c>
      <c r="Y308" s="406">
        <f t="shared" si="65"/>
        <v>0</v>
      </c>
      <c r="Z308" s="406">
        <f t="shared" si="65"/>
        <v>0</v>
      </c>
      <c r="AA308" s="406">
        <f t="shared" si="65"/>
        <v>0</v>
      </c>
      <c r="AB308" s="416">
        <f t="shared" si="65"/>
        <v>0</v>
      </c>
      <c r="AC308" s="399">
        <f t="shared" si="65"/>
        <v>0</v>
      </c>
      <c r="AD308" s="1015"/>
      <c r="AE308" s="1016"/>
      <c r="AF308" s="1017"/>
    </row>
    <row r="309" spans="1:32" ht="15" customHeight="1" x14ac:dyDescent="0.2">
      <c r="A309" s="11">
        <v>387</v>
      </c>
      <c r="B309" s="683"/>
      <c r="C309" s="670"/>
      <c r="D309" s="670"/>
      <c r="E309" s="671"/>
      <c r="F309" s="1442" t="str">
        <f>'2. CAD NCCF'!F309:L309</f>
        <v>1 month bank acceptance issued</v>
      </c>
      <c r="G309" s="1443"/>
      <c r="H309" s="1443"/>
      <c r="I309" s="1443"/>
      <c r="J309" s="1443"/>
      <c r="K309" s="1443"/>
      <c r="L309" s="1444"/>
      <c r="M309" s="690">
        <v>0</v>
      </c>
      <c r="N309" s="691">
        <v>0</v>
      </c>
      <c r="O309" s="692">
        <v>0</v>
      </c>
      <c r="P309" s="692">
        <v>0</v>
      </c>
      <c r="Q309" s="697">
        <v>0</v>
      </c>
      <c r="R309" s="1178"/>
      <c r="S309" s="1167"/>
      <c r="T309" s="1167"/>
      <c r="U309" s="1167"/>
      <c r="V309" s="1167"/>
      <c r="W309" s="1167"/>
      <c r="X309" s="1167"/>
      <c r="Y309" s="1167"/>
      <c r="Z309" s="1167"/>
      <c r="AA309" s="1167"/>
      <c r="AB309" s="1168"/>
      <c r="AC309" s="1175"/>
      <c r="AD309" s="1015"/>
      <c r="AE309" s="1016"/>
      <c r="AF309" s="1017"/>
    </row>
    <row r="310" spans="1:32" ht="15" customHeight="1" x14ac:dyDescent="0.2">
      <c r="A310" s="11">
        <v>388</v>
      </c>
      <c r="B310" s="683"/>
      <c r="C310" s="670"/>
      <c r="D310" s="670"/>
      <c r="E310" s="671"/>
      <c r="F310" s="1442" t="str">
        <f>'2. CAD NCCF'!F310:L310</f>
        <v>2 month bank acceptance issued</v>
      </c>
      <c r="G310" s="1443"/>
      <c r="H310" s="1443"/>
      <c r="I310" s="1443"/>
      <c r="J310" s="1443"/>
      <c r="K310" s="1443"/>
      <c r="L310" s="1444"/>
      <c r="M310" s="690">
        <v>0</v>
      </c>
      <c r="N310" s="691">
        <v>0</v>
      </c>
      <c r="O310" s="692">
        <v>0</v>
      </c>
      <c r="P310" s="692">
        <v>0</v>
      </c>
      <c r="Q310" s="697">
        <v>0</v>
      </c>
      <c r="R310" s="692">
        <v>0</v>
      </c>
      <c r="S310" s="1179"/>
      <c r="T310" s="1170"/>
      <c r="U310" s="1170"/>
      <c r="V310" s="1170"/>
      <c r="W310" s="1170"/>
      <c r="X310" s="1170"/>
      <c r="Y310" s="1170"/>
      <c r="Z310" s="1170"/>
      <c r="AA310" s="1170"/>
      <c r="AB310" s="1171"/>
      <c r="AC310" s="1180"/>
      <c r="AD310" s="1015"/>
      <c r="AE310" s="1016"/>
      <c r="AF310" s="1017"/>
    </row>
    <row r="311" spans="1:32" ht="15" customHeight="1" x14ac:dyDescent="0.2">
      <c r="A311" s="11">
        <v>389</v>
      </c>
      <c r="B311" s="683"/>
      <c r="C311" s="670"/>
      <c r="D311" s="670"/>
      <c r="E311" s="671"/>
      <c r="F311" s="1442" t="str">
        <f>'2. CAD NCCF'!F311:L311</f>
        <v>3 month bank acceptance issued</v>
      </c>
      <c r="G311" s="1443"/>
      <c r="H311" s="1443"/>
      <c r="I311" s="1443"/>
      <c r="J311" s="1443"/>
      <c r="K311" s="1443"/>
      <c r="L311" s="1444"/>
      <c r="M311" s="690">
        <v>0</v>
      </c>
      <c r="N311" s="691">
        <v>0</v>
      </c>
      <c r="O311" s="692">
        <v>0</v>
      </c>
      <c r="P311" s="692">
        <v>0</v>
      </c>
      <c r="Q311" s="697">
        <v>0</v>
      </c>
      <c r="R311" s="692">
        <v>0</v>
      </c>
      <c r="S311" s="693">
        <v>0</v>
      </c>
      <c r="T311" s="1179"/>
      <c r="U311" s="1173"/>
      <c r="V311" s="1173"/>
      <c r="W311" s="1173"/>
      <c r="X311" s="1173"/>
      <c r="Y311" s="1173"/>
      <c r="Z311" s="1173"/>
      <c r="AA311" s="1173"/>
      <c r="AB311" s="1174"/>
      <c r="AC311" s="1181"/>
      <c r="AD311" s="1015"/>
      <c r="AE311" s="1016"/>
      <c r="AF311" s="1017"/>
    </row>
    <row r="312" spans="1:32" ht="15" customHeight="1" x14ac:dyDescent="0.2">
      <c r="A312" s="11">
        <v>390</v>
      </c>
      <c r="B312" s="683"/>
      <c r="C312" s="274"/>
      <c r="D312" s="287"/>
      <c r="E312" s="1445" t="str">
        <f>'2. CAD NCCF'!E312:L312</f>
        <v>Other deposits</v>
      </c>
      <c r="F312" s="1446"/>
      <c r="G312" s="1446"/>
      <c r="H312" s="1446"/>
      <c r="I312" s="1446"/>
      <c r="J312" s="1446"/>
      <c r="K312" s="1446"/>
      <c r="L312" s="1447"/>
      <c r="M312" s="399">
        <f>SUM(M313:M314)</f>
        <v>0</v>
      </c>
      <c r="N312" s="402">
        <f t="shared" ref="N312:AC312" si="66">SUBTOTAL(9,N313:N314)</f>
        <v>0</v>
      </c>
      <c r="O312" s="406">
        <f t="shared" si="66"/>
        <v>0</v>
      </c>
      <c r="P312" s="405">
        <f t="shared" si="66"/>
        <v>0</v>
      </c>
      <c r="Q312" s="407">
        <f t="shared" si="66"/>
        <v>0</v>
      </c>
      <c r="R312" s="406">
        <f t="shared" si="66"/>
        <v>0</v>
      </c>
      <c r="S312" s="406">
        <f t="shared" si="66"/>
        <v>0</v>
      </c>
      <c r="T312" s="406">
        <f t="shared" si="66"/>
        <v>0</v>
      </c>
      <c r="U312" s="406">
        <f t="shared" si="66"/>
        <v>0</v>
      </c>
      <c r="V312" s="406">
        <f t="shared" si="66"/>
        <v>0</v>
      </c>
      <c r="W312" s="406">
        <f t="shared" si="66"/>
        <v>0</v>
      </c>
      <c r="X312" s="406">
        <f t="shared" si="66"/>
        <v>0</v>
      </c>
      <c r="Y312" s="406">
        <f t="shared" si="66"/>
        <v>0</v>
      </c>
      <c r="Z312" s="406">
        <f t="shared" si="66"/>
        <v>0</v>
      </c>
      <c r="AA312" s="406">
        <f t="shared" si="66"/>
        <v>0</v>
      </c>
      <c r="AB312" s="416">
        <f t="shared" si="66"/>
        <v>0</v>
      </c>
      <c r="AC312" s="399">
        <f t="shared" si="66"/>
        <v>0</v>
      </c>
      <c r="AD312" s="1015"/>
      <c r="AE312" s="1016"/>
      <c r="AF312" s="1017"/>
    </row>
    <row r="313" spans="1:32" ht="15" customHeight="1" x14ac:dyDescent="0.2">
      <c r="A313" s="11">
        <v>391</v>
      </c>
      <c r="B313" s="683"/>
      <c r="C313" s="670"/>
      <c r="D313" s="670"/>
      <c r="E313" s="671"/>
      <c r="F313" s="1442" t="str">
        <f>'2. CAD NCCF'!F313:L313</f>
        <v>Swapped intrabank deposits</v>
      </c>
      <c r="G313" s="1443"/>
      <c r="H313" s="1443"/>
      <c r="I313" s="1443"/>
      <c r="J313" s="1443"/>
      <c r="K313" s="1443"/>
      <c r="L313" s="1444"/>
      <c r="M313" s="690">
        <v>0</v>
      </c>
      <c r="N313" s="691">
        <v>0</v>
      </c>
      <c r="O313" s="692">
        <v>0</v>
      </c>
      <c r="P313" s="692">
        <v>0</v>
      </c>
      <c r="Q313" s="697">
        <v>0</v>
      </c>
      <c r="R313" s="692">
        <v>0</v>
      </c>
      <c r="S313" s="693">
        <v>0</v>
      </c>
      <c r="T313" s="692">
        <v>0</v>
      </c>
      <c r="U313" s="693">
        <v>0</v>
      </c>
      <c r="V313" s="692">
        <v>0</v>
      </c>
      <c r="W313" s="693">
        <v>0</v>
      </c>
      <c r="X313" s="692">
        <v>0</v>
      </c>
      <c r="Y313" s="693">
        <v>0</v>
      </c>
      <c r="Z313" s="692">
        <v>0</v>
      </c>
      <c r="AA313" s="693">
        <v>0</v>
      </c>
      <c r="AB313" s="698">
        <v>0</v>
      </c>
      <c r="AC313" s="690">
        <v>0</v>
      </c>
      <c r="AD313" s="1015"/>
      <c r="AE313" s="1016"/>
      <c r="AF313" s="1017"/>
    </row>
    <row r="314" spans="1:32" ht="15" customHeight="1" x14ac:dyDescent="0.2">
      <c r="A314" s="11">
        <v>392</v>
      </c>
      <c r="B314" s="676"/>
      <c r="C314" s="665"/>
      <c r="D314" s="665"/>
      <c r="E314" s="666"/>
      <c r="F314" s="1442" t="str">
        <f>'2. CAD NCCF'!F314:L314</f>
        <v>Deposits from affiliates</v>
      </c>
      <c r="G314" s="1443"/>
      <c r="H314" s="1443"/>
      <c r="I314" s="1443"/>
      <c r="J314" s="1443"/>
      <c r="K314" s="1443"/>
      <c r="L314" s="1444"/>
      <c r="M314" s="690">
        <v>0</v>
      </c>
      <c r="N314" s="691">
        <v>0</v>
      </c>
      <c r="O314" s="692">
        <v>0</v>
      </c>
      <c r="P314" s="692">
        <v>0</v>
      </c>
      <c r="Q314" s="697">
        <v>0</v>
      </c>
      <c r="R314" s="692">
        <v>0</v>
      </c>
      <c r="S314" s="693">
        <v>0</v>
      </c>
      <c r="T314" s="692">
        <v>0</v>
      </c>
      <c r="U314" s="693">
        <v>0</v>
      </c>
      <c r="V314" s="692">
        <v>0</v>
      </c>
      <c r="W314" s="693">
        <v>0</v>
      </c>
      <c r="X314" s="692">
        <v>0</v>
      </c>
      <c r="Y314" s="693">
        <v>0</v>
      </c>
      <c r="Z314" s="692">
        <v>0</v>
      </c>
      <c r="AA314" s="693">
        <v>0</v>
      </c>
      <c r="AB314" s="698">
        <v>0</v>
      </c>
      <c r="AC314" s="690">
        <v>0</v>
      </c>
      <c r="AD314" s="1015"/>
      <c r="AE314" s="1016"/>
      <c r="AF314" s="1017"/>
    </row>
    <row r="315" spans="1:32" ht="15" customHeight="1" x14ac:dyDescent="0.2">
      <c r="A315" s="11">
        <v>326</v>
      </c>
      <c r="B315" s="757"/>
      <c r="C315" s="1469" t="str">
        <f>'2. CAD NCCF'!C315:AF315</f>
        <v>Wholesale Issuance</v>
      </c>
      <c r="D315" s="1470"/>
      <c r="E315" s="1470"/>
      <c r="F315" s="1470"/>
      <c r="G315" s="1470"/>
      <c r="H315" s="1470"/>
      <c r="I315" s="1470"/>
      <c r="J315" s="1470"/>
      <c r="K315" s="1470"/>
      <c r="L315" s="1470"/>
      <c r="M315" s="1470"/>
      <c r="N315" s="1470"/>
      <c r="O315" s="1470"/>
      <c r="P315" s="1470"/>
      <c r="Q315" s="1470"/>
      <c r="R315" s="1470"/>
      <c r="S315" s="1470"/>
      <c r="T315" s="1470"/>
      <c r="U315" s="1470"/>
      <c r="V315" s="1470"/>
      <c r="W315" s="1470"/>
      <c r="X315" s="1470"/>
      <c r="Y315" s="1470"/>
      <c r="Z315" s="1470"/>
      <c r="AA315" s="1470"/>
      <c r="AB315" s="1470"/>
      <c r="AC315" s="1470"/>
      <c r="AD315" s="1470"/>
      <c r="AE315" s="1470"/>
      <c r="AF315" s="1471"/>
    </row>
    <row r="316" spans="1:32" ht="15" customHeight="1" x14ac:dyDescent="0.2">
      <c r="A316" s="11">
        <v>327</v>
      </c>
      <c r="B316" s="683"/>
      <c r="C316" s="274"/>
      <c r="D316" s="1472" t="str">
        <f>'2. CAD NCCF'!D316:L316</f>
        <v>Wholesale unsecured debt issuance</v>
      </c>
      <c r="E316" s="1473"/>
      <c r="F316" s="1473"/>
      <c r="G316" s="1473"/>
      <c r="H316" s="1473"/>
      <c r="I316" s="1473"/>
      <c r="J316" s="1473"/>
      <c r="K316" s="1473"/>
      <c r="L316" s="1474"/>
      <c r="M316" s="399">
        <f>SUM(M317:M322)</f>
        <v>0</v>
      </c>
      <c r="N316" s="402">
        <f t="shared" ref="N316:AC316" si="67">SUBTOTAL(9,N317:N322)</f>
        <v>0</v>
      </c>
      <c r="O316" s="406">
        <f t="shared" si="67"/>
        <v>0</v>
      </c>
      <c r="P316" s="405">
        <f t="shared" si="67"/>
        <v>0</v>
      </c>
      <c r="Q316" s="407">
        <f t="shared" si="67"/>
        <v>0</v>
      </c>
      <c r="R316" s="406">
        <f t="shared" si="67"/>
        <v>0</v>
      </c>
      <c r="S316" s="406">
        <f t="shared" si="67"/>
        <v>0</v>
      </c>
      <c r="T316" s="406">
        <f t="shared" si="67"/>
        <v>0</v>
      </c>
      <c r="U316" s="406">
        <f t="shared" si="67"/>
        <v>0</v>
      </c>
      <c r="V316" s="406">
        <f t="shared" si="67"/>
        <v>0</v>
      </c>
      <c r="W316" s="406">
        <f t="shared" si="67"/>
        <v>0</v>
      </c>
      <c r="X316" s="406">
        <f t="shared" si="67"/>
        <v>0</v>
      </c>
      <c r="Y316" s="406">
        <f t="shared" si="67"/>
        <v>0</v>
      </c>
      <c r="Z316" s="406">
        <f t="shared" si="67"/>
        <v>0</v>
      </c>
      <c r="AA316" s="406">
        <f t="shared" si="67"/>
        <v>0</v>
      </c>
      <c r="AB316" s="416">
        <f t="shared" si="67"/>
        <v>0</v>
      </c>
      <c r="AC316" s="399">
        <f t="shared" si="67"/>
        <v>0</v>
      </c>
      <c r="AD316" s="1015"/>
      <c r="AE316" s="1016"/>
      <c r="AF316" s="1017"/>
    </row>
    <row r="317" spans="1:32" ht="15" customHeight="1" x14ac:dyDescent="0.2">
      <c r="A317" s="11">
        <v>328</v>
      </c>
      <c r="B317" s="683"/>
      <c r="C317" s="283"/>
      <c r="D317" s="283"/>
      <c r="E317" s="284"/>
      <c r="F317" s="1442" t="str">
        <f>'2. CAD NCCF'!F317:L317</f>
        <v>Bankers' acceptances (BAs)</v>
      </c>
      <c r="G317" s="1443"/>
      <c r="H317" s="1443"/>
      <c r="I317" s="1443"/>
      <c r="J317" s="1443"/>
      <c r="K317" s="1443"/>
      <c r="L317" s="1444"/>
      <c r="M317" s="690">
        <v>0</v>
      </c>
      <c r="N317" s="691">
        <v>0</v>
      </c>
      <c r="O317" s="692">
        <v>0</v>
      </c>
      <c r="P317" s="692">
        <v>0</v>
      </c>
      <c r="Q317" s="697">
        <v>0</v>
      </c>
      <c r="R317" s="692">
        <v>0</v>
      </c>
      <c r="S317" s="693">
        <v>0</v>
      </c>
      <c r="T317" s="693">
        <v>0</v>
      </c>
      <c r="U317" s="693">
        <v>0</v>
      </c>
      <c r="V317" s="693">
        <v>0</v>
      </c>
      <c r="W317" s="693">
        <v>0</v>
      </c>
      <c r="X317" s="693">
        <v>0</v>
      </c>
      <c r="Y317" s="693">
        <v>0</v>
      </c>
      <c r="Z317" s="693">
        <v>0</v>
      </c>
      <c r="AA317" s="693">
        <v>0</v>
      </c>
      <c r="AB317" s="693">
        <v>0</v>
      </c>
      <c r="AC317" s="690">
        <v>0</v>
      </c>
      <c r="AD317" s="1015"/>
      <c r="AE317" s="1016"/>
      <c r="AF317" s="1017"/>
    </row>
    <row r="318" spans="1:32" ht="15" customHeight="1" x14ac:dyDescent="0.2">
      <c r="A318" s="11">
        <v>329</v>
      </c>
      <c r="B318" s="683"/>
      <c r="C318" s="283"/>
      <c r="D318" s="283"/>
      <c r="E318" s="284"/>
      <c r="F318" s="1442" t="str">
        <f>'2. CAD NCCF'!F318:L318</f>
        <v>Commercial paper issued</v>
      </c>
      <c r="G318" s="1443"/>
      <c r="H318" s="1443"/>
      <c r="I318" s="1443"/>
      <c r="J318" s="1443"/>
      <c r="K318" s="1443"/>
      <c r="L318" s="1444"/>
      <c r="M318" s="690">
        <v>0</v>
      </c>
      <c r="N318" s="691">
        <v>0</v>
      </c>
      <c r="O318" s="692">
        <v>0</v>
      </c>
      <c r="P318" s="692">
        <v>0</v>
      </c>
      <c r="Q318" s="697">
        <v>0</v>
      </c>
      <c r="R318" s="692">
        <v>0</v>
      </c>
      <c r="S318" s="693">
        <v>0</v>
      </c>
      <c r="T318" s="693">
        <v>0</v>
      </c>
      <c r="U318" s="693">
        <v>0</v>
      </c>
      <c r="V318" s="693">
        <v>0</v>
      </c>
      <c r="W318" s="693">
        <v>0</v>
      </c>
      <c r="X318" s="692">
        <v>0</v>
      </c>
      <c r="Y318" s="693">
        <v>0</v>
      </c>
      <c r="Z318" s="692">
        <v>0</v>
      </c>
      <c r="AA318" s="693">
        <v>0</v>
      </c>
      <c r="AB318" s="693">
        <v>0</v>
      </c>
      <c r="AC318" s="690">
        <v>0</v>
      </c>
      <c r="AD318" s="1015"/>
      <c r="AE318" s="1016"/>
      <c r="AF318" s="1017"/>
    </row>
    <row r="319" spans="1:32" ht="15" customHeight="1" x14ac:dyDescent="0.2">
      <c r="A319" s="11">
        <v>330</v>
      </c>
      <c r="B319" s="683"/>
      <c r="C319" s="283"/>
      <c r="D319" s="283"/>
      <c r="E319" s="284"/>
      <c r="F319" s="1442" t="str">
        <f>'2. CAD NCCF'!F319:L319</f>
        <v>Certificates of deposit and bearer deposit notes issued</v>
      </c>
      <c r="G319" s="1443"/>
      <c r="H319" s="1443"/>
      <c r="I319" s="1443"/>
      <c r="J319" s="1443"/>
      <c r="K319" s="1443"/>
      <c r="L319" s="1444"/>
      <c r="M319" s="690">
        <v>0</v>
      </c>
      <c r="N319" s="691">
        <v>0</v>
      </c>
      <c r="O319" s="692">
        <v>0</v>
      </c>
      <c r="P319" s="692">
        <v>0</v>
      </c>
      <c r="Q319" s="697">
        <v>0</v>
      </c>
      <c r="R319" s="692">
        <v>0</v>
      </c>
      <c r="S319" s="693">
        <v>0</v>
      </c>
      <c r="T319" s="693">
        <v>0</v>
      </c>
      <c r="U319" s="693">
        <v>0</v>
      </c>
      <c r="V319" s="692">
        <v>0</v>
      </c>
      <c r="W319" s="693">
        <v>0</v>
      </c>
      <c r="X319" s="692">
        <v>0</v>
      </c>
      <c r="Y319" s="693">
        <v>0</v>
      </c>
      <c r="Z319" s="692">
        <v>0</v>
      </c>
      <c r="AA319" s="693">
        <v>0</v>
      </c>
      <c r="AB319" s="698">
        <v>0</v>
      </c>
      <c r="AC319" s="690">
        <v>0</v>
      </c>
      <c r="AD319" s="1015"/>
      <c r="AE319" s="1016"/>
      <c r="AF319" s="1017"/>
    </row>
    <row r="320" spans="1:32" ht="15" customHeight="1" x14ac:dyDescent="0.2">
      <c r="A320" s="11">
        <v>331</v>
      </c>
      <c r="B320" s="683"/>
      <c r="C320" s="283"/>
      <c r="D320" s="283"/>
      <c r="E320" s="284"/>
      <c r="F320" s="1442" t="str">
        <f>'2. CAD NCCF'!F320:L320</f>
        <v>Wholesale/commercial structured notes</v>
      </c>
      <c r="G320" s="1443"/>
      <c r="H320" s="1443"/>
      <c r="I320" s="1443"/>
      <c r="J320" s="1443"/>
      <c r="K320" s="1443"/>
      <c r="L320" s="1444"/>
      <c r="M320" s="690">
        <v>0</v>
      </c>
      <c r="N320" s="691">
        <v>0</v>
      </c>
      <c r="O320" s="692">
        <v>0</v>
      </c>
      <c r="P320" s="692">
        <v>0</v>
      </c>
      <c r="Q320" s="697">
        <v>0</v>
      </c>
      <c r="R320" s="692">
        <v>0</v>
      </c>
      <c r="S320" s="693">
        <v>0</v>
      </c>
      <c r="T320" s="693">
        <v>0</v>
      </c>
      <c r="U320" s="693">
        <v>0</v>
      </c>
      <c r="V320" s="693">
        <v>0</v>
      </c>
      <c r="W320" s="693">
        <v>0</v>
      </c>
      <c r="X320" s="692">
        <v>0</v>
      </c>
      <c r="Y320" s="693">
        <v>0</v>
      </c>
      <c r="Z320" s="692">
        <v>0</v>
      </c>
      <c r="AA320" s="693">
        <v>0</v>
      </c>
      <c r="AB320" s="698">
        <v>0</v>
      </c>
      <c r="AC320" s="690">
        <v>0</v>
      </c>
      <c r="AD320" s="1015"/>
      <c r="AE320" s="1016"/>
      <c r="AF320" s="1017"/>
    </row>
    <row r="321" spans="1:32" ht="15" customHeight="1" x14ac:dyDescent="0.2">
      <c r="A321" s="11">
        <v>331</v>
      </c>
      <c r="B321" s="683"/>
      <c r="C321" s="283"/>
      <c r="D321" s="283"/>
      <c r="E321" s="284"/>
      <c r="F321" s="1442" t="str">
        <f>'2. CAD NCCF'!F321:L321</f>
        <v>Senior unsecured debt issued</v>
      </c>
      <c r="G321" s="1443"/>
      <c r="H321" s="1443"/>
      <c r="I321" s="1443"/>
      <c r="J321" s="1443"/>
      <c r="K321" s="1443"/>
      <c r="L321" s="1444"/>
      <c r="M321" s="690">
        <v>0</v>
      </c>
      <c r="N321" s="691">
        <v>0</v>
      </c>
      <c r="O321" s="692">
        <v>0</v>
      </c>
      <c r="P321" s="692">
        <v>0</v>
      </c>
      <c r="Q321" s="697">
        <v>0</v>
      </c>
      <c r="R321" s="692">
        <v>0</v>
      </c>
      <c r="S321" s="693">
        <v>0</v>
      </c>
      <c r="T321" s="693">
        <v>0</v>
      </c>
      <c r="U321" s="693">
        <v>0</v>
      </c>
      <c r="V321" s="693">
        <v>0</v>
      </c>
      <c r="W321" s="693">
        <v>0</v>
      </c>
      <c r="X321" s="692">
        <v>0</v>
      </c>
      <c r="Y321" s="693">
        <v>0</v>
      </c>
      <c r="Z321" s="692">
        <v>0</v>
      </c>
      <c r="AA321" s="693">
        <v>0</v>
      </c>
      <c r="AB321" s="698">
        <v>0</v>
      </c>
      <c r="AC321" s="690">
        <v>0</v>
      </c>
      <c r="AD321" s="1015"/>
      <c r="AE321" s="1016"/>
      <c r="AF321" s="1017"/>
    </row>
    <row r="322" spans="1:32" ht="15" customHeight="1" x14ac:dyDescent="0.2">
      <c r="A322" s="11">
        <v>331</v>
      </c>
      <c r="B322" s="683"/>
      <c r="C322" s="283"/>
      <c r="D322" s="283"/>
      <c r="E322" s="284"/>
      <c r="F322" s="1442" t="str">
        <f>'2. CAD NCCF'!F322:L322</f>
        <v>Subordinated debt issued</v>
      </c>
      <c r="G322" s="1443"/>
      <c r="H322" s="1443"/>
      <c r="I322" s="1443"/>
      <c r="J322" s="1443"/>
      <c r="K322" s="1443"/>
      <c r="L322" s="1444"/>
      <c r="M322" s="690">
        <v>0</v>
      </c>
      <c r="N322" s="691">
        <v>0</v>
      </c>
      <c r="O322" s="692">
        <v>0</v>
      </c>
      <c r="P322" s="692">
        <v>0</v>
      </c>
      <c r="Q322" s="697">
        <v>0</v>
      </c>
      <c r="R322" s="692">
        <v>0</v>
      </c>
      <c r="S322" s="693">
        <v>0</v>
      </c>
      <c r="T322" s="693">
        <v>0</v>
      </c>
      <c r="U322" s="693">
        <v>0</v>
      </c>
      <c r="V322" s="693">
        <v>0</v>
      </c>
      <c r="W322" s="693">
        <v>0</v>
      </c>
      <c r="X322" s="692">
        <v>0</v>
      </c>
      <c r="Y322" s="693">
        <v>0</v>
      </c>
      <c r="Z322" s="692">
        <v>0</v>
      </c>
      <c r="AA322" s="693">
        <v>0</v>
      </c>
      <c r="AB322" s="698">
        <v>0</v>
      </c>
      <c r="AC322" s="690">
        <v>0</v>
      </c>
      <c r="AD322" s="1015"/>
      <c r="AE322" s="1016"/>
      <c r="AF322" s="1017"/>
    </row>
    <row r="323" spans="1:32" ht="15" customHeight="1" x14ac:dyDescent="0.2">
      <c r="A323" s="11">
        <v>327</v>
      </c>
      <c r="B323" s="683"/>
      <c r="C323" s="274"/>
      <c r="D323" s="1472" t="str">
        <f>'2. CAD NCCF'!D323:L323</f>
        <v>Wholesale secured debt issuance</v>
      </c>
      <c r="E323" s="1473"/>
      <c r="F323" s="1473"/>
      <c r="G323" s="1473"/>
      <c r="H323" s="1473"/>
      <c r="I323" s="1473"/>
      <c r="J323" s="1473"/>
      <c r="K323" s="1473"/>
      <c r="L323" s="1474"/>
      <c r="M323" s="399">
        <f>SUM(M324:M328)</f>
        <v>0</v>
      </c>
      <c r="N323" s="402">
        <f t="shared" ref="N323:AC323" si="68">SUBTOTAL(9,N324:N328)</f>
        <v>0</v>
      </c>
      <c r="O323" s="406">
        <f t="shared" si="68"/>
        <v>0</v>
      </c>
      <c r="P323" s="405">
        <f t="shared" si="68"/>
        <v>0</v>
      </c>
      <c r="Q323" s="407">
        <f t="shared" si="68"/>
        <v>0</v>
      </c>
      <c r="R323" s="406">
        <f t="shared" si="68"/>
        <v>0</v>
      </c>
      <c r="S323" s="406">
        <f t="shared" si="68"/>
        <v>0</v>
      </c>
      <c r="T323" s="406">
        <f t="shared" si="68"/>
        <v>0</v>
      </c>
      <c r="U323" s="406">
        <f t="shared" si="68"/>
        <v>0</v>
      </c>
      <c r="V323" s="406">
        <f t="shared" si="68"/>
        <v>0</v>
      </c>
      <c r="W323" s="406">
        <f t="shared" si="68"/>
        <v>0</v>
      </c>
      <c r="X323" s="406">
        <f t="shared" si="68"/>
        <v>0</v>
      </c>
      <c r="Y323" s="406">
        <f t="shared" si="68"/>
        <v>0</v>
      </c>
      <c r="Z323" s="406">
        <f t="shared" si="68"/>
        <v>0</v>
      </c>
      <c r="AA323" s="406">
        <f t="shared" si="68"/>
        <v>0</v>
      </c>
      <c r="AB323" s="416">
        <f t="shared" si="68"/>
        <v>0</v>
      </c>
      <c r="AC323" s="399">
        <f t="shared" si="68"/>
        <v>0</v>
      </c>
      <c r="AD323" s="1015"/>
      <c r="AE323" s="1016"/>
      <c r="AF323" s="1017"/>
    </row>
    <row r="324" spans="1:32" ht="15" customHeight="1" x14ac:dyDescent="0.2">
      <c r="A324" s="11">
        <v>328</v>
      </c>
      <c r="B324" s="683"/>
      <c r="C324" s="283"/>
      <c r="D324" s="283"/>
      <c r="E324" s="284"/>
      <c r="F324" s="1442" t="str">
        <f>'2. CAD NCCF'!F324:L324</f>
        <v>FI's ABCP</v>
      </c>
      <c r="G324" s="1443"/>
      <c r="H324" s="1443"/>
      <c r="I324" s="1443"/>
      <c r="J324" s="1443"/>
      <c r="K324" s="1443"/>
      <c r="L324" s="1444"/>
      <c r="M324" s="690">
        <v>0</v>
      </c>
      <c r="N324" s="691">
        <v>0</v>
      </c>
      <c r="O324" s="692">
        <v>0</v>
      </c>
      <c r="P324" s="692">
        <v>0</v>
      </c>
      <c r="Q324" s="697">
        <v>0</v>
      </c>
      <c r="R324" s="692">
        <v>0</v>
      </c>
      <c r="S324" s="693">
        <v>0</v>
      </c>
      <c r="T324" s="692">
        <v>0</v>
      </c>
      <c r="U324" s="693">
        <v>0</v>
      </c>
      <c r="V324" s="692">
        <v>0</v>
      </c>
      <c r="W324" s="693">
        <v>0</v>
      </c>
      <c r="X324" s="692">
        <v>0</v>
      </c>
      <c r="Y324" s="693">
        <v>0</v>
      </c>
      <c r="Z324" s="692">
        <v>0</v>
      </c>
      <c r="AA324" s="693">
        <v>0</v>
      </c>
      <c r="AB324" s="698">
        <v>0</v>
      </c>
      <c r="AC324" s="690">
        <v>0</v>
      </c>
      <c r="AD324" s="1015"/>
      <c r="AE324" s="1016"/>
      <c r="AF324" s="1017"/>
    </row>
    <row r="325" spans="1:32" ht="15" customHeight="1" x14ac:dyDescent="0.2">
      <c r="A325" s="11">
        <v>329</v>
      </c>
      <c r="B325" s="683"/>
      <c r="C325" s="283"/>
      <c r="D325" s="283"/>
      <c r="E325" s="284"/>
      <c r="F325" s="1442" t="str">
        <f>'2. CAD NCCF'!F325:L325</f>
        <v>FI's covered bonds</v>
      </c>
      <c r="G325" s="1443"/>
      <c r="H325" s="1443"/>
      <c r="I325" s="1443"/>
      <c r="J325" s="1443"/>
      <c r="K325" s="1443"/>
      <c r="L325" s="1444"/>
      <c r="M325" s="690">
        <v>0</v>
      </c>
      <c r="N325" s="691">
        <v>0</v>
      </c>
      <c r="O325" s="692">
        <v>0</v>
      </c>
      <c r="P325" s="692">
        <v>0</v>
      </c>
      <c r="Q325" s="697">
        <v>0</v>
      </c>
      <c r="R325" s="692">
        <v>0</v>
      </c>
      <c r="S325" s="693">
        <v>0</v>
      </c>
      <c r="T325" s="692">
        <v>0</v>
      </c>
      <c r="U325" s="693">
        <v>0</v>
      </c>
      <c r="V325" s="692">
        <v>0</v>
      </c>
      <c r="W325" s="693">
        <v>0</v>
      </c>
      <c r="X325" s="692">
        <v>0</v>
      </c>
      <c r="Y325" s="693">
        <v>0</v>
      </c>
      <c r="Z325" s="692">
        <v>0</v>
      </c>
      <c r="AA325" s="693">
        <v>0</v>
      </c>
      <c r="AB325" s="698">
        <v>0</v>
      </c>
      <c r="AC325" s="690">
        <v>0</v>
      </c>
      <c r="AD325" s="1015"/>
      <c r="AE325" s="1016"/>
      <c r="AF325" s="1017"/>
    </row>
    <row r="326" spans="1:32" ht="15" customHeight="1" x14ac:dyDescent="0.2">
      <c r="A326" s="11">
        <v>330</v>
      </c>
      <c r="B326" s="683"/>
      <c r="C326" s="283"/>
      <c r="D326" s="283"/>
      <c r="E326" s="284"/>
      <c r="F326" s="1442" t="str">
        <f>'2. CAD NCCF'!F326:L326</f>
        <v>FI's ABS and MBS</v>
      </c>
      <c r="G326" s="1443"/>
      <c r="H326" s="1443"/>
      <c r="I326" s="1443"/>
      <c r="J326" s="1443"/>
      <c r="K326" s="1443"/>
      <c r="L326" s="1444"/>
      <c r="M326" s="690">
        <v>0</v>
      </c>
      <c r="N326" s="691">
        <v>0</v>
      </c>
      <c r="O326" s="692">
        <v>0</v>
      </c>
      <c r="P326" s="692">
        <v>0</v>
      </c>
      <c r="Q326" s="697">
        <v>0</v>
      </c>
      <c r="R326" s="692">
        <v>0</v>
      </c>
      <c r="S326" s="693">
        <v>0</v>
      </c>
      <c r="T326" s="692">
        <v>0</v>
      </c>
      <c r="U326" s="693">
        <v>0</v>
      </c>
      <c r="V326" s="692">
        <v>0</v>
      </c>
      <c r="W326" s="693">
        <v>0</v>
      </c>
      <c r="X326" s="692">
        <v>0</v>
      </c>
      <c r="Y326" s="693">
        <v>0</v>
      </c>
      <c r="Z326" s="692">
        <v>0</v>
      </c>
      <c r="AA326" s="693">
        <v>0</v>
      </c>
      <c r="AB326" s="698">
        <v>0</v>
      </c>
      <c r="AC326" s="690">
        <v>0</v>
      </c>
      <c r="AD326" s="1015"/>
      <c r="AE326" s="1016"/>
      <c r="AF326" s="1017"/>
    </row>
    <row r="327" spans="1:32" ht="15" customHeight="1" x14ac:dyDescent="0.2">
      <c r="A327" s="11">
        <v>331</v>
      </c>
      <c r="B327" s="683"/>
      <c r="C327" s="283"/>
      <c r="D327" s="283"/>
      <c r="E327" s="284"/>
      <c r="F327" s="1442" t="str">
        <f>'2. CAD NCCF'!F327:L327</f>
        <v>Agency MBS and bonds</v>
      </c>
      <c r="G327" s="1443"/>
      <c r="H327" s="1443"/>
      <c r="I327" s="1443"/>
      <c r="J327" s="1443"/>
      <c r="K327" s="1443"/>
      <c r="L327" s="1444"/>
      <c r="M327" s="690">
        <v>0</v>
      </c>
      <c r="N327" s="691">
        <v>0</v>
      </c>
      <c r="O327" s="692">
        <v>0</v>
      </c>
      <c r="P327" s="692">
        <v>0</v>
      </c>
      <c r="Q327" s="697">
        <v>0</v>
      </c>
      <c r="R327" s="692">
        <v>0</v>
      </c>
      <c r="S327" s="693">
        <v>0</v>
      </c>
      <c r="T327" s="692">
        <v>0</v>
      </c>
      <c r="U327" s="693">
        <v>0</v>
      </c>
      <c r="V327" s="692">
        <v>0</v>
      </c>
      <c r="W327" s="693">
        <v>0</v>
      </c>
      <c r="X327" s="692">
        <v>0</v>
      </c>
      <c r="Y327" s="693">
        <v>0</v>
      </c>
      <c r="Z327" s="692">
        <v>0</v>
      </c>
      <c r="AA327" s="693">
        <v>0</v>
      </c>
      <c r="AB327" s="698">
        <v>0</v>
      </c>
      <c r="AC327" s="690">
        <v>0</v>
      </c>
      <c r="AD327" s="1015"/>
      <c r="AE327" s="1016"/>
      <c r="AF327" s="1017"/>
    </row>
    <row r="328" spans="1:32" ht="15" customHeight="1" x14ac:dyDescent="0.2">
      <c r="A328" s="11">
        <v>331</v>
      </c>
      <c r="B328" s="683"/>
      <c r="C328" s="283"/>
      <c r="D328" s="283"/>
      <c r="E328" s="284"/>
      <c r="F328" s="1442" t="str">
        <f>'2. CAD NCCF'!F328:L328</f>
        <v>Other FI-owned securitizations</v>
      </c>
      <c r="G328" s="1443"/>
      <c r="H328" s="1443"/>
      <c r="I328" s="1443"/>
      <c r="J328" s="1443"/>
      <c r="K328" s="1443"/>
      <c r="L328" s="1444"/>
      <c r="M328" s="690">
        <v>0</v>
      </c>
      <c r="N328" s="691">
        <v>0</v>
      </c>
      <c r="O328" s="692">
        <v>0</v>
      </c>
      <c r="P328" s="692">
        <v>0</v>
      </c>
      <c r="Q328" s="697">
        <v>0</v>
      </c>
      <c r="R328" s="692">
        <v>0</v>
      </c>
      <c r="S328" s="693">
        <v>0</v>
      </c>
      <c r="T328" s="692">
        <v>0</v>
      </c>
      <c r="U328" s="693">
        <v>0</v>
      </c>
      <c r="V328" s="692">
        <v>0</v>
      </c>
      <c r="W328" s="693">
        <v>0</v>
      </c>
      <c r="X328" s="692">
        <v>0</v>
      </c>
      <c r="Y328" s="693">
        <v>0</v>
      </c>
      <c r="Z328" s="692">
        <v>0</v>
      </c>
      <c r="AA328" s="693">
        <v>0</v>
      </c>
      <c r="AB328" s="698">
        <v>0</v>
      </c>
      <c r="AC328" s="690">
        <v>0</v>
      </c>
      <c r="AD328" s="1015"/>
      <c r="AE328" s="1016"/>
      <c r="AF328" s="1017"/>
    </row>
    <row r="329" spans="1:32" ht="15" customHeight="1" x14ac:dyDescent="0.2">
      <c r="A329" s="11">
        <v>326</v>
      </c>
      <c r="B329" s="683"/>
      <c r="C329" s="1532" t="str">
        <f>'2. CAD NCCF'!C329:AF329</f>
        <v xml:space="preserve">Repo and securities lent </v>
      </c>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33"/>
    </row>
    <row r="330" spans="1:32" x14ac:dyDescent="0.2">
      <c r="A330" s="11">
        <v>232</v>
      </c>
      <c r="B330" s="683"/>
      <c r="C330" s="684"/>
      <c r="D330" s="1472" t="str">
        <f>'2. CAD NCCF'!D330:AF330</f>
        <v>Government securities (GS)</v>
      </c>
      <c r="E330" s="1473"/>
      <c r="F330" s="1473"/>
      <c r="G330" s="1473"/>
      <c r="H330" s="1473"/>
      <c r="I330" s="1473"/>
      <c r="J330" s="1473"/>
      <c r="K330" s="1473"/>
      <c r="L330" s="1473"/>
      <c r="M330" s="1473"/>
      <c r="N330" s="1473"/>
      <c r="O330" s="1473"/>
      <c r="P330" s="1473"/>
      <c r="Q330" s="1473"/>
      <c r="R330" s="1473"/>
      <c r="S330" s="1473"/>
      <c r="T330" s="1473"/>
      <c r="U330" s="1473"/>
      <c r="V330" s="1473"/>
      <c r="W330" s="1473"/>
      <c r="X330" s="1473"/>
      <c r="Y330" s="1473"/>
      <c r="Z330" s="1473"/>
      <c r="AA330" s="1473"/>
      <c r="AB330" s="1473"/>
      <c r="AC330" s="1473"/>
      <c r="AD330" s="1473"/>
      <c r="AE330" s="1473"/>
      <c r="AF330" s="1474"/>
    </row>
    <row r="331" spans="1:32" x14ac:dyDescent="0.2">
      <c r="A331" s="11">
        <v>233</v>
      </c>
      <c r="B331" s="683"/>
      <c r="C331" s="684"/>
      <c r="D331" s="684"/>
      <c r="E331" s="1515" t="str">
        <f>'2. CAD NCCF'!E331:L331</f>
        <v>High rated GS</v>
      </c>
      <c r="F331" s="1516"/>
      <c r="G331" s="1516"/>
      <c r="H331" s="1516"/>
      <c r="I331" s="1516"/>
      <c r="J331" s="1516"/>
      <c r="K331" s="1516"/>
      <c r="L331" s="1517"/>
      <c r="M331" s="399">
        <f>SUM(M332:M335)</f>
        <v>0</v>
      </c>
      <c r="N331" s="402">
        <f t="shared" ref="N331:AC331" si="69">SUBTOTAL(9,N332:N335)</f>
        <v>0</v>
      </c>
      <c r="O331" s="406">
        <f t="shared" si="69"/>
        <v>0</v>
      </c>
      <c r="P331" s="405">
        <f t="shared" si="69"/>
        <v>0</v>
      </c>
      <c r="Q331" s="407">
        <f t="shared" si="69"/>
        <v>0</v>
      </c>
      <c r="R331" s="406">
        <f t="shared" si="69"/>
        <v>0</v>
      </c>
      <c r="S331" s="406">
        <f t="shared" si="69"/>
        <v>0</v>
      </c>
      <c r="T331" s="406">
        <f t="shared" si="69"/>
        <v>0</v>
      </c>
      <c r="U331" s="406">
        <f t="shared" si="69"/>
        <v>0</v>
      </c>
      <c r="V331" s="406">
        <f t="shared" si="69"/>
        <v>0</v>
      </c>
      <c r="W331" s="406">
        <f t="shared" si="69"/>
        <v>0</v>
      </c>
      <c r="X331" s="406">
        <f t="shared" si="69"/>
        <v>0</v>
      </c>
      <c r="Y331" s="406">
        <f t="shared" si="69"/>
        <v>0</v>
      </c>
      <c r="Z331" s="406">
        <f t="shared" si="69"/>
        <v>0</v>
      </c>
      <c r="AA331" s="406">
        <f t="shared" si="69"/>
        <v>0</v>
      </c>
      <c r="AB331" s="416">
        <f t="shared" si="69"/>
        <v>0</v>
      </c>
      <c r="AC331" s="399">
        <f t="shared" si="69"/>
        <v>0</v>
      </c>
      <c r="AD331" s="1015"/>
      <c r="AE331" s="1016"/>
      <c r="AF331" s="1017"/>
    </row>
    <row r="332" spans="1:32" ht="15" customHeight="1" x14ac:dyDescent="0.2">
      <c r="A332" s="11">
        <v>234</v>
      </c>
      <c r="B332" s="683"/>
      <c r="C332" s="684"/>
      <c r="D332" s="684"/>
      <c r="E332" s="273"/>
      <c r="F332" s="1442" t="str">
        <f>'2. CAD NCCF'!F332:L332</f>
        <v xml:space="preserve">Sovereigh &amp; central bank GS </v>
      </c>
      <c r="G332" s="1443"/>
      <c r="H332" s="1443"/>
      <c r="I332" s="1443"/>
      <c r="J332" s="1443"/>
      <c r="K332" s="1443"/>
      <c r="L332" s="1444"/>
      <c r="M332" s="690">
        <v>0</v>
      </c>
      <c r="N332" s="691">
        <v>0</v>
      </c>
      <c r="O332" s="692">
        <v>0</v>
      </c>
      <c r="P332" s="692">
        <v>0</v>
      </c>
      <c r="Q332" s="697">
        <v>0</v>
      </c>
      <c r="R332" s="692">
        <v>0</v>
      </c>
      <c r="S332" s="693">
        <v>0</v>
      </c>
      <c r="T332" s="692">
        <v>0</v>
      </c>
      <c r="U332" s="693">
        <v>0</v>
      </c>
      <c r="V332" s="692">
        <v>0</v>
      </c>
      <c r="W332" s="693">
        <v>0</v>
      </c>
      <c r="X332" s="692">
        <v>0</v>
      </c>
      <c r="Y332" s="693">
        <v>0</v>
      </c>
      <c r="Z332" s="692">
        <v>0</v>
      </c>
      <c r="AA332" s="693">
        <v>0</v>
      </c>
      <c r="AB332" s="698">
        <v>0</v>
      </c>
      <c r="AC332" s="690">
        <v>0</v>
      </c>
      <c r="AD332" s="1015"/>
      <c r="AE332" s="1016"/>
      <c r="AF332" s="1017"/>
    </row>
    <row r="333" spans="1:32" ht="15" customHeight="1" x14ac:dyDescent="0.2">
      <c r="A333" s="11">
        <v>235</v>
      </c>
      <c r="B333" s="683"/>
      <c r="C333" s="684"/>
      <c r="D333" s="684"/>
      <c r="E333" s="273"/>
      <c r="F333" s="1442" t="str">
        <f>'2. CAD NCCF'!F333:L333</f>
        <v>State, provincial &amp; agency GS</v>
      </c>
      <c r="G333" s="1443"/>
      <c r="H333" s="1443"/>
      <c r="I333" s="1443"/>
      <c r="J333" s="1443"/>
      <c r="K333" s="1443"/>
      <c r="L333" s="1444"/>
      <c r="M333" s="690">
        <v>0</v>
      </c>
      <c r="N333" s="691">
        <v>0</v>
      </c>
      <c r="O333" s="692">
        <v>0</v>
      </c>
      <c r="P333" s="692">
        <v>0</v>
      </c>
      <c r="Q333" s="697">
        <v>0</v>
      </c>
      <c r="R333" s="692">
        <v>0</v>
      </c>
      <c r="S333" s="693">
        <v>0</v>
      </c>
      <c r="T333" s="692">
        <v>0</v>
      </c>
      <c r="U333" s="693">
        <v>0</v>
      </c>
      <c r="V333" s="692">
        <v>0</v>
      </c>
      <c r="W333" s="693">
        <v>0</v>
      </c>
      <c r="X333" s="692">
        <v>0</v>
      </c>
      <c r="Y333" s="693">
        <v>0</v>
      </c>
      <c r="Z333" s="692">
        <v>0</v>
      </c>
      <c r="AA333" s="693">
        <v>0</v>
      </c>
      <c r="AB333" s="698">
        <v>0</v>
      </c>
      <c r="AC333" s="690">
        <v>0</v>
      </c>
      <c r="AD333" s="1015"/>
      <c r="AE333" s="1016"/>
      <c r="AF333" s="1017"/>
    </row>
    <row r="334" spans="1:32" ht="15" customHeight="1" x14ac:dyDescent="0.2">
      <c r="A334" s="11">
        <v>236</v>
      </c>
      <c r="B334" s="683"/>
      <c r="C334" s="684"/>
      <c r="D334" s="274"/>
      <c r="E334" s="275"/>
      <c r="F334" s="1442" t="str">
        <f>'2. CAD NCCF'!F334:L334</f>
        <v>State municipal GS</v>
      </c>
      <c r="G334" s="1443"/>
      <c r="H334" s="1443"/>
      <c r="I334" s="1443"/>
      <c r="J334" s="1443"/>
      <c r="K334" s="1443"/>
      <c r="L334" s="1444"/>
      <c r="M334" s="690">
        <v>0</v>
      </c>
      <c r="N334" s="691">
        <v>0</v>
      </c>
      <c r="O334" s="692">
        <v>0</v>
      </c>
      <c r="P334" s="692">
        <v>0</v>
      </c>
      <c r="Q334" s="697">
        <v>0</v>
      </c>
      <c r="R334" s="692">
        <v>0</v>
      </c>
      <c r="S334" s="693">
        <v>0</v>
      </c>
      <c r="T334" s="692">
        <v>0</v>
      </c>
      <c r="U334" s="693">
        <v>0</v>
      </c>
      <c r="V334" s="692">
        <v>0</v>
      </c>
      <c r="W334" s="693">
        <v>0</v>
      </c>
      <c r="X334" s="692">
        <v>0</v>
      </c>
      <c r="Y334" s="693">
        <v>0</v>
      </c>
      <c r="Z334" s="692">
        <v>0</v>
      </c>
      <c r="AA334" s="693">
        <v>0</v>
      </c>
      <c r="AB334" s="698">
        <v>0</v>
      </c>
      <c r="AC334" s="690">
        <v>0</v>
      </c>
      <c r="AD334" s="1015"/>
      <c r="AE334" s="1016"/>
      <c r="AF334" s="1017"/>
    </row>
    <row r="335" spans="1:32" ht="15" customHeight="1" x14ac:dyDescent="0.2">
      <c r="A335" s="11">
        <v>237</v>
      </c>
      <c r="B335" s="683"/>
      <c r="C335" s="684"/>
      <c r="D335" s="684"/>
      <c r="E335" s="685"/>
      <c r="F335" s="1442" t="str">
        <f>'2. CAD NCCF'!F335:L335</f>
        <v>Supranational and multilateral development bank GS</v>
      </c>
      <c r="G335" s="1443"/>
      <c r="H335" s="1443"/>
      <c r="I335" s="1443"/>
      <c r="J335" s="1443"/>
      <c r="K335" s="1443"/>
      <c r="L335" s="1444"/>
      <c r="M335" s="690">
        <v>0</v>
      </c>
      <c r="N335" s="691">
        <v>0</v>
      </c>
      <c r="O335" s="692">
        <v>0</v>
      </c>
      <c r="P335" s="692">
        <v>0</v>
      </c>
      <c r="Q335" s="697">
        <v>0</v>
      </c>
      <c r="R335" s="692">
        <v>0</v>
      </c>
      <c r="S335" s="693">
        <v>0</v>
      </c>
      <c r="T335" s="692">
        <v>0</v>
      </c>
      <c r="U335" s="693">
        <v>0</v>
      </c>
      <c r="V335" s="692">
        <v>0</v>
      </c>
      <c r="W335" s="693">
        <v>0</v>
      </c>
      <c r="X335" s="692">
        <v>0</v>
      </c>
      <c r="Y335" s="693">
        <v>0</v>
      </c>
      <c r="Z335" s="692">
        <v>0</v>
      </c>
      <c r="AA335" s="693">
        <v>0</v>
      </c>
      <c r="AB335" s="698">
        <v>0</v>
      </c>
      <c r="AC335" s="690">
        <v>0</v>
      </c>
      <c r="AD335" s="1015"/>
      <c r="AE335" s="1016"/>
      <c r="AF335" s="1017"/>
    </row>
    <row r="336" spans="1:32" ht="15.75" x14ac:dyDescent="0.2">
      <c r="A336" s="11">
        <v>238</v>
      </c>
      <c r="B336" s="683"/>
      <c r="C336" s="684"/>
      <c r="D336" s="277"/>
      <c r="E336" s="1445" t="str">
        <f>'2. CAD NCCF'!E336:L336</f>
        <v>Medium rated GS</v>
      </c>
      <c r="F336" s="1446"/>
      <c r="G336" s="1446"/>
      <c r="H336" s="1446"/>
      <c r="I336" s="1446"/>
      <c r="J336" s="1446"/>
      <c r="K336" s="1446"/>
      <c r="L336" s="1447"/>
      <c r="M336" s="399">
        <f>SUM(M337:M340)</f>
        <v>0</v>
      </c>
      <c r="N336" s="402">
        <f t="shared" ref="N336:AC336" si="70">SUBTOTAL(9,N337:N340)</f>
        <v>0</v>
      </c>
      <c r="O336" s="406">
        <f t="shared" si="70"/>
        <v>0</v>
      </c>
      <c r="P336" s="405">
        <f t="shared" si="70"/>
        <v>0</v>
      </c>
      <c r="Q336" s="407">
        <f t="shared" si="70"/>
        <v>0</v>
      </c>
      <c r="R336" s="406">
        <f t="shared" si="70"/>
        <v>0</v>
      </c>
      <c r="S336" s="406">
        <f t="shared" si="70"/>
        <v>0</v>
      </c>
      <c r="T336" s="406">
        <f t="shared" si="70"/>
        <v>0</v>
      </c>
      <c r="U336" s="406">
        <f t="shared" si="70"/>
        <v>0</v>
      </c>
      <c r="V336" s="406">
        <f t="shared" si="70"/>
        <v>0</v>
      </c>
      <c r="W336" s="406">
        <f t="shared" si="70"/>
        <v>0</v>
      </c>
      <c r="X336" s="406">
        <f t="shared" si="70"/>
        <v>0</v>
      </c>
      <c r="Y336" s="406">
        <f t="shared" si="70"/>
        <v>0</v>
      </c>
      <c r="Z336" s="406">
        <f t="shared" si="70"/>
        <v>0</v>
      </c>
      <c r="AA336" s="406">
        <f t="shared" si="70"/>
        <v>0</v>
      </c>
      <c r="AB336" s="416">
        <f t="shared" si="70"/>
        <v>0</v>
      </c>
      <c r="AC336" s="399">
        <f t="shared" si="70"/>
        <v>0</v>
      </c>
      <c r="AD336" s="1015"/>
      <c r="AE336" s="1016"/>
      <c r="AF336" s="1017"/>
    </row>
    <row r="337" spans="1:32" ht="15" customHeight="1" x14ac:dyDescent="0.2">
      <c r="A337" s="11">
        <v>239</v>
      </c>
      <c r="B337" s="683"/>
      <c r="C337" s="684"/>
      <c r="D337" s="670"/>
      <c r="E337" s="670"/>
      <c r="F337" s="1442" t="str">
        <f>'2. CAD NCCF'!F337:L337</f>
        <v xml:space="preserve">Sovereigh &amp; central bank GS </v>
      </c>
      <c r="G337" s="1443"/>
      <c r="H337" s="1443"/>
      <c r="I337" s="1443"/>
      <c r="J337" s="1443"/>
      <c r="K337" s="1443"/>
      <c r="L337" s="1444"/>
      <c r="M337" s="690">
        <v>0</v>
      </c>
      <c r="N337" s="691">
        <v>0</v>
      </c>
      <c r="O337" s="692">
        <v>0</v>
      </c>
      <c r="P337" s="692">
        <v>0</v>
      </c>
      <c r="Q337" s="697">
        <v>0</v>
      </c>
      <c r="R337" s="692">
        <v>0</v>
      </c>
      <c r="S337" s="693">
        <v>0</v>
      </c>
      <c r="T337" s="692">
        <v>0</v>
      </c>
      <c r="U337" s="693">
        <v>0</v>
      </c>
      <c r="V337" s="692">
        <v>0</v>
      </c>
      <c r="W337" s="693">
        <v>0</v>
      </c>
      <c r="X337" s="692">
        <v>0</v>
      </c>
      <c r="Y337" s="693">
        <v>0</v>
      </c>
      <c r="Z337" s="692">
        <v>0</v>
      </c>
      <c r="AA337" s="693">
        <v>0</v>
      </c>
      <c r="AB337" s="698">
        <v>0</v>
      </c>
      <c r="AC337" s="690">
        <v>0</v>
      </c>
      <c r="AD337" s="1015"/>
      <c r="AE337" s="1016"/>
      <c r="AF337" s="1017"/>
    </row>
    <row r="338" spans="1:32" ht="15" customHeight="1" x14ac:dyDescent="0.2">
      <c r="A338" s="11">
        <v>240</v>
      </c>
      <c r="B338" s="683"/>
      <c r="C338" s="684"/>
      <c r="D338" s="670"/>
      <c r="E338" s="670"/>
      <c r="F338" s="1442" t="str">
        <f>'2. CAD NCCF'!F338:L338</f>
        <v>State, provincial &amp; agency GS</v>
      </c>
      <c r="G338" s="1443"/>
      <c r="H338" s="1443"/>
      <c r="I338" s="1443"/>
      <c r="J338" s="1443"/>
      <c r="K338" s="1443"/>
      <c r="L338" s="1444"/>
      <c r="M338" s="690">
        <v>0</v>
      </c>
      <c r="N338" s="691">
        <v>0</v>
      </c>
      <c r="O338" s="692">
        <v>0</v>
      </c>
      <c r="P338" s="692">
        <v>0</v>
      </c>
      <c r="Q338" s="697">
        <v>0</v>
      </c>
      <c r="R338" s="692">
        <v>0</v>
      </c>
      <c r="S338" s="693">
        <v>0</v>
      </c>
      <c r="T338" s="692">
        <v>0</v>
      </c>
      <c r="U338" s="693">
        <v>0</v>
      </c>
      <c r="V338" s="692">
        <v>0</v>
      </c>
      <c r="W338" s="693">
        <v>0</v>
      </c>
      <c r="X338" s="692">
        <v>0</v>
      </c>
      <c r="Y338" s="693">
        <v>0</v>
      </c>
      <c r="Z338" s="692">
        <v>0</v>
      </c>
      <c r="AA338" s="693">
        <v>0</v>
      </c>
      <c r="AB338" s="698">
        <v>0</v>
      </c>
      <c r="AC338" s="690">
        <v>0</v>
      </c>
      <c r="AD338" s="1015"/>
      <c r="AE338" s="1016"/>
      <c r="AF338" s="1017"/>
    </row>
    <row r="339" spans="1:32" ht="15" customHeight="1" x14ac:dyDescent="0.2">
      <c r="A339" s="11">
        <v>241</v>
      </c>
      <c r="B339" s="683"/>
      <c r="C339" s="684"/>
      <c r="D339" s="279"/>
      <c r="E339" s="279"/>
      <c r="F339" s="1442" t="str">
        <f>'2. CAD NCCF'!F339:L339</f>
        <v>State municipal GS</v>
      </c>
      <c r="G339" s="1443"/>
      <c r="H339" s="1443"/>
      <c r="I339" s="1443"/>
      <c r="J339" s="1443"/>
      <c r="K339" s="1443"/>
      <c r="L339" s="1444"/>
      <c r="M339" s="690">
        <v>0</v>
      </c>
      <c r="N339" s="691">
        <v>0</v>
      </c>
      <c r="O339" s="692">
        <v>0</v>
      </c>
      <c r="P339" s="692">
        <v>0</v>
      </c>
      <c r="Q339" s="697">
        <v>0</v>
      </c>
      <c r="R339" s="692">
        <v>0</v>
      </c>
      <c r="S339" s="693">
        <v>0</v>
      </c>
      <c r="T339" s="692">
        <v>0</v>
      </c>
      <c r="U339" s="693">
        <v>0</v>
      </c>
      <c r="V339" s="692">
        <v>0</v>
      </c>
      <c r="W339" s="693">
        <v>0</v>
      </c>
      <c r="X339" s="692">
        <v>0</v>
      </c>
      <c r="Y339" s="693">
        <v>0</v>
      </c>
      <c r="Z339" s="692">
        <v>0</v>
      </c>
      <c r="AA339" s="693">
        <v>0</v>
      </c>
      <c r="AB339" s="698">
        <v>0</v>
      </c>
      <c r="AC339" s="690">
        <v>0</v>
      </c>
      <c r="AD339" s="1015"/>
      <c r="AE339" s="1016"/>
      <c r="AF339" s="1017"/>
    </row>
    <row r="340" spans="1:32" ht="15" customHeight="1" x14ac:dyDescent="0.2">
      <c r="A340" s="11">
        <v>242</v>
      </c>
      <c r="B340" s="683"/>
      <c r="C340" s="684"/>
      <c r="D340" s="274"/>
      <c r="E340" s="274"/>
      <c r="F340" s="1442" t="str">
        <f>'2. CAD NCCF'!F340:L340</f>
        <v>Supranational and multilateral development bank GS</v>
      </c>
      <c r="G340" s="1443"/>
      <c r="H340" s="1443"/>
      <c r="I340" s="1443"/>
      <c r="J340" s="1443"/>
      <c r="K340" s="1443"/>
      <c r="L340" s="1444"/>
      <c r="M340" s="690">
        <v>0</v>
      </c>
      <c r="N340" s="691">
        <v>0</v>
      </c>
      <c r="O340" s="692">
        <v>0</v>
      </c>
      <c r="P340" s="692">
        <v>0</v>
      </c>
      <c r="Q340" s="697">
        <v>0</v>
      </c>
      <c r="R340" s="692">
        <v>0</v>
      </c>
      <c r="S340" s="693">
        <v>0</v>
      </c>
      <c r="T340" s="692">
        <v>0</v>
      </c>
      <c r="U340" s="693">
        <v>0</v>
      </c>
      <c r="V340" s="692">
        <v>0</v>
      </c>
      <c r="W340" s="693">
        <v>0</v>
      </c>
      <c r="X340" s="692">
        <v>0</v>
      </c>
      <c r="Y340" s="693">
        <v>0</v>
      </c>
      <c r="Z340" s="692">
        <v>0</v>
      </c>
      <c r="AA340" s="693">
        <v>0</v>
      </c>
      <c r="AB340" s="698">
        <v>0</v>
      </c>
      <c r="AC340" s="690">
        <v>0</v>
      </c>
      <c r="AD340" s="1015"/>
      <c r="AE340" s="1016"/>
      <c r="AF340" s="1017"/>
    </row>
    <row r="341" spans="1:32" ht="15.75" customHeight="1" x14ac:dyDescent="0.2">
      <c r="A341" s="11">
        <v>243</v>
      </c>
      <c r="B341" s="683"/>
      <c r="C341" s="684"/>
      <c r="D341" s="279"/>
      <c r="E341" s="1445" t="str">
        <f>'2. CAD NCCF'!E341:L341</f>
        <v>Low or not rated GS</v>
      </c>
      <c r="F341" s="1446"/>
      <c r="G341" s="1446"/>
      <c r="H341" s="1446"/>
      <c r="I341" s="1446"/>
      <c r="J341" s="1446"/>
      <c r="K341" s="1446"/>
      <c r="L341" s="1447"/>
      <c r="M341" s="399">
        <f>SUM(M342:M345)</f>
        <v>0</v>
      </c>
      <c r="N341" s="402">
        <f t="shared" ref="N341:AC341" si="71">SUBTOTAL(9,N342:N345)</f>
        <v>0</v>
      </c>
      <c r="O341" s="406">
        <f t="shared" si="71"/>
        <v>0</v>
      </c>
      <c r="P341" s="405">
        <f t="shared" si="71"/>
        <v>0</v>
      </c>
      <c r="Q341" s="407">
        <f t="shared" si="71"/>
        <v>0</v>
      </c>
      <c r="R341" s="406">
        <f t="shared" si="71"/>
        <v>0</v>
      </c>
      <c r="S341" s="406">
        <f t="shared" si="71"/>
        <v>0</v>
      </c>
      <c r="T341" s="406">
        <f t="shared" si="71"/>
        <v>0</v>
      </c>
      <c r="U341" s="406">
        <f t="shared" si="71"/>
        <v>0</v>
      </c>
      <c r="V341" s="406">
        <f t="shared" si="71"/>
        <v>0</v>
      </c>
      <c r="W341" s="406">
        <f t="shared" si="71"/>
        <v>0</v>
      </c>
      <c r="X341" s="406">
        <f t="shared" si="71"/>
        <v>0</v>
      </c>
      <c r="Y341" s="406">
        <f t="shared" si="71"/>
        <v>0</v>
      </c>
      <c r="Z341" s="406">
        <f t="shared" si="71"/>
        <v>0</v>
      </c>
      <c r="AA341" s="406">
        <f t="shared" si="71"/>
        <v>0</v>
      </c>
      <c r="AB341" s="416">
        <f t="shared" si="71"/>
        <v>0</v>
      </c>
      <c r="AC341" s="399">
        <f t="shared" si="71"/>
        <v>0</v>
      </c>
      <c r="AD341" s="1015"/>
      <c r="AE341" s="1016"/>
      <c r="AF341" s="1017"/>
    </row>
    <row r="342" spans="1:32" ht="15" customHeight="1" x14ac:dyDescent="0.2">
      <c r="A342" s="11">
        <v>244</v>
      </c>
      <c r="B342" s="683"/>
      <c r="C342" s="684"/>
      <c r="D342" s="670"/>
      <c r="E342" s="670"/>
      <c r="F342" s="1442" t="str">
        <f>'2. CAD NCCF'!F342:L342</f>
        <v xml:space="preserve">Sovereigh &amp; central bank GS </v>
      </c>
      <c r="G342" s="1443"/>
      <c r="H342" s="1443"/>
      <c r="I342" s="1443"/>
      <c r="J342" s="1443"/>
      <c r="K342" s="1443"/>
      <c r="L342" s="1444"/>
      <c r="M342" s="690">
        <v>0</v>
      </c>
      <c r="N342" s="691">
        <v>0</v>
      </c>
      <c r="O342" s="692">
        <v>0</v>
      </c>
      <c r="P342" s="692">
        <v>0</v>
      </c>
      <c r="Q342" s="697">
        <v>0</v>
      </c>
      <c r="R342" s="692">
        <v>0</v>
      </c>
      <c r="S342" s="693">
        <v>0</v>
      </c>
      <c r="T342" s="692">
        <v>0</v>
      </c>
      <c r="U342" s="693">
        <v>0</v>
      </c>
      <c r="V342" s="692">
        <v>0</v>
      </c>
      <c r="W342" s="693">
        <v>0</v>
      </c>
      <c r="X342" s="692">
        <v>0</v>
      </c>
      <c r="Y342" s="693">
        <v>0</v>
      </c>
      <c r="Z342" s="692">
        <v>0</v>
      </c>
      <c r="AA342" s="693">
        <v>0</v>
      </c>
      <c r="AB342" s="698">
        <v>0</v>
      </c>
      <c r="AC342" s="690">
        <v>0</v>
      </c>
      <c r="AD342" s="1015"/>
      <c r="AE342" s="1016"/>
      <c r="AF342" s="1017"/>
    </row>
    <row r="343" spans="1:32" ht="15" customHeight="1" x14ac:dyDescent="0.2">
      <c r="A343" s="11">
        <v>245</v>
      </c>
      <c r="B343" s="683"/>
      <c r="C343" s="684"/>
      <c r="D343" s="280"/>
      <c r="E343" s="280"/>
      <c r="F343" s="1442" t="str">
        <f>'2. CAD NCCF'!F343:L343</f>
        <v>State, provincial &amp; agency GS</v>
      </c>
      <c r="G343" s="1443"/>
      <c r="H343" s="1443"/>
      <c r="I343" s="1443"/>
      <c r="J343" s="1443"/>
      <c r="K343" s="1443"/>
      <c r="L343" s="1444"/>
      <c r="M343" s="690">
        <v>0</v>
      </c>
      <c r="N343" s="691">
        <v>0</v>
      </c>
      <c r="O343" s="692">
        <v>0</v>
      </c>
      <c r="P343" s="692">
        <v>0</v>
      </c>
      <c r="Q343" s="697">
        <v>0</v>
      </c>
      <c r="R343" s="692">
        <v>0</v>
      </c>
      <c r="S343" s="693">
        <v>0</v>
      </c>
      <c r="T343" s="692">
        <v>0</v>
      </c>
      <c r="U343" s="693">
        <v>0</v>
      </c>
      <c r="V343" s="692">
        <v>0</v>
      </c>
      <c r="W343" s="693">
        <v>0</v>
      </c>
      <c r="X343" s="692">
        <v>0</v>
      </c>
      <c r="Y343" s="693">
        <v>0</v>
      </c>
      <c r="Z343" s="692">
        <v>0</v>
      </c>
      <c r="AA343" s="693">
        <v>0</v>
      </c>
      <c r="AB343" s="698">
        <v>0</v>
      </c>
      <c r="AC343" s="690">
        <v>0</v>
      </c>
      <c r="AD343" s="1015"/>
      <c r="AE343" s="1016"/>
      <c r="AF343" s="1017"/>
    </row>
    <row r="344" spans="1:32" ht="15" customHeight="1" x14ac:dyDescent="0.2">
      <c r="A344" s="11">
        <v>246</v>
      </c>
      <c r="B344" s="683"/>
      <c r="C344" s="684"/>
      <c r="D344" s="280"/>
      <c r="E344" s="280"/>
      <c r="F344" s="1442" t="str">
        <f>'2. CAD NCCF'!F344:L344</f>
        <v>State municipal GS</v>
      </c>
      <c r="G344" s="1443"/>
      <c r="H344" s="1443"/>
      <c r="I344" s="1443"/>
      <c r="J344" s="1443"/>
      <c r="K344" s="1443"/>
      <c r="L344" s="1444"/>
      <c r="M344" s="690">
        <v>0</v>
      </c>
      <c r="N344" s="691">
        <v>0</v>
      </c>
      <c r="O344" s="692">
        <v>0</v>
      </c>
      <c r="P344" s="692">
        <v>0</v>
      </c>
      <c r="Q344" s="697">
        <v>0</v>
      </c>
      <c r="R344" s="692">
        <v>0</v>
      </c>
      <c r="S344" s="693">
        <v>0</v>
      </c>
      <c r="T344" s="692">
        <v>0</v>
      </c>
      <c r="U344" s="693">
        <v>0</v>
      </c>
      <c r="V344" s="692">
        <v>0</v>
      </c>
      <c r="W344" s="693">
        <v>0</v>
      </c>
      <c r="X344" s="692">
        <v>0</v>
      </c>
      <c r="Y344" s="693">
        <v>0</v>
      </c>
      <c r="Z344" s="692">
        <v>0</v>
      </c>
      <c r="AA344" s="693">
        <v>0</v>
      </c>
      <c r="AB344" s="698">
        <v>0</v>
      </c>
      <c r="AC344" s="690">
        <v>0</v>
      </c>
      <c r="AD344" s="1015"/>
      <c r="AE344" s="1016"/>
      <c r="AF344" s="1017"/>
    </row>
    <row r="345" spans="1:32" ht="15" customHeight="1" x14ac:dyDescent="0.2">
      <c r="A345" s="11">
        <v>247</v>
      </c>
      <c r="B345" s="683"/>
      <c r="C345" s="684"/>
      <c r="D345" s="281"/>
      <c r="E345" s="281"/>
      <c r="F345" s="1442" t="str">
        <f>'2. CAD NCCF'!F345:L345</f>
        <v>Supranational and multilateral development bank GS</v>
      </c>
      <c r="G345" s="1443"/>
      <c r="H345" s="1443"/>
      <c r="I345" s="1443"/>
      <c r="J345" s="1443"/>
      <c r="K345" s="1443"/>
      <c r="L345" s="1444"/>
      <c r="M345" s="690">
        <v>0</v>
      </c>
      <c r="N345" s="691">
        <v>0</v>
      </c>
      <c r="O345" s="692">
        <v>0</v>
      </c>
      <c r="P345" s="692">
        <v>0</v>
      </c>
      <c r="Q345" s="697">
        <v>0</v>
      </c>
      <c r="R345" s="692">
        <v>0</v>
      </c>
      <c r="S345" s="693">
        <v>0</v>
      </c>
      <c r="T345" s="692">
        <v>0</v>
      </c>
      <c r="U345" s="693">
        <v>0</v>
      </c>
      <c r="V345" s="692">
        <v>0</v>
      </c>
      <c r="W345" s="693">
        <v>0</v>
      </c>
      <c r="X345" s="692">
        <v>0</v>
      </c>
      <c r="Y345" s="693">
        <v>0</v>
      </c>
      <c r="Z345" s="692">
        <v>0</v>
      </c>
      <c r="AA345" s="693">
        <v>0</v>
      </c>
      <c r="AB345" s="698">
        <v>0</v>
      </c>
      <c r="AC345" s="690">
        <v>0</v>
      </c>
      <c r="AD345" s="1015"/>
      <c r="AE345" s="1016"/>
      <c r="AF345" s="1017"/>
    </row>
    <row r="346" spans="1:32" ht="15" customHeight="1" x14ac:dyDescent="0.2">
      <c r="A346" s="11">
        <v>129</v>
      </c>
      <c r="B346" s="683"/>
      <c r="C346" s="281"/>
      <c r="D346" s="1472" t="str">
        <f>'2. CAD NCCF'!D346:AF346</f>
        <v>Mortgage backed securities (MBS)</v>
      </c>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4"/>
    </row>
    <row r="347" spans="1:32" ht="15" customHeight="1" x14ac:dyDescent="0.2">
      <c r="A347" s="11">
        <v>130</v>
      </c>
      <c r="B347" s="683"/>
      <c r="C347" s="281"/>
      <c r="D347" s="281"/>
      <c r="E347" s="1515" t="str">
        <f>'2. CAD NCCF'!E347:L347</f>
        <v>Agency MBS</v>
      </c>
      <c r="F347" s="1516"/>
      <c r="G347" s="1516"/>
      <c r="H347" s="1516"/>
      <c r="I347" s="1516"/>
      <c r="J347" s="1516"/>
      <c r="K347" s="1516"/>
      <c r="L347" s="1517"/>
      <c r="M347" s="399">
        <f>SUM(M348:M350)</f>
        <v>0</v>
      </c>
      <c r="N347" s="402">
        <f t="shared" ref="N347:AC347" si="72">SUBTOTAL(9,N348:N350)</f>
        <v>0</v>
      </c>
      <c r="O347" s="406">
        <f t="shared" si="72"/>
        <v>0</v>
      </c>
      <c r="P347" s="405">
        <f t="shared" si="72"/>
        <v>0</v>
      </c>
      <c r="Q347" s="407">
        <f t="shared" si="72"/>
        <v>0</v>
      </c>
      <c r="R347" s="406">
        <f t="shared" si="72"/>
        <v>0</v>
      </c>
      <c r="S347" s="406">
        <f t="shared" si="72"/>
        <v>0</v>
      </c>
      <c r="T347" s="406">
        <f t="shared" si="72"/>
        <v>0</v>
      </c>
      <c r="U347" s="406">
        <f t="shared" si="72"/>
        <v>0</v>
      </c>
      <c r="V347" s="406">
        <f t="shared" si="72"/>
        <v>0</v>
      </c>
      <c r="W347" s="406">
        <f t="shared" si="72"/>
        <v>0</v>
      </c>
      <c r="X347" s="406">
        <f t="shared" si="72"/>
        <v>0</v>
      </c>
      <c r="Y347" s="406">
        <f t="shared" si="72"/>
        <v>0</v>
      </c>
      <c r="Z347" s="406">
        <f t="shared" si="72"/>
        <v>0</v>
      </c>
      <c r="AA347" s="406">
        <f t="shared" si="72"/>
        <v>0</v>
      </c>
      <c r="AB347" s="416">
        <f t="shared" si="72"/>
        <v>0</v>
      </c>
      <c r="AC347" s="399">
        <f t="shared" si="72"/>
        <v>0</v>
      </c>
      <c r="AD347" s="1015"/>
      <c r="AE347" s="1016"/>
      <c r="AF347" s="1017"/>
    </row>
    <row r="348" spans="1:32" ht="15" customHeight="1" x14ac:dyDescent="0.2">
      <c r="A348" s="11">
        <v>131</v>
      </c>
      <c r="B348" s="683"/>
      <c r="C348" s="281"/>
      <c r="D348" s="281"/>
      <c r="E348" s="282"/>
      <c r="F348" s="1442" t="str">
        <f>'2. CAD NCCF'!F348:L348</f>
        <v>Agency MBS, high rated</v>
      </c>
      <c r="G348" s="1443"/>
      <c r="H348" s="1443"/>
      <c r="I348" s="1443"/>
      <c r="J348" s="1443"/>
      <c r="K348" s="1443"/>
      <c r="L348" s="1444"/>
      <c r="M348" s="690">
        <v>0</v>
      </c>
      <c r="N348" s="691">
        <v>0</v>
      </c>
      <c r="O348" s="692">
        <v>0</v>
      </c>
      <c r="P348" s="692">
        <v>0</v>
      </c>
      <c r="Q348" s="697">
        <v>0</v>
      </c>
      <c r="R348" s="692">
        <v>0</v>
      </c>
      <c r="S348" s="693">
        <v>0</v>
      </c>
      <c r="T348" s="692">
        <v>0</v>
      </c>
      <c r="U348" s="693">
        <v>0</v>
      </c>
      <c r="V348" s="692">
        <v>0</v>
      </c>
      <c r="W348" s="693">
        <v>0</v>
      </c>
      <c r="X348" s="692">
        <v>0</v>
      </c>
      <c r="Y348" s="693">
        <v>0</v>
      </c>
      <c r="Z348" s="692">
        <v>0</v>
      </c>
      <c r="AA348" s="693">
        <v>0</v>
      </c>
      <c r="AB348" s="698">
        <v>0</v>
      </c>
      <c r="AC348" s="690">
        <v>0</v>
      </c>
      <c r="AD348" s="1015"/>
      <c r="AE348" s="1016"/>
      <c r="AF348" s="1017"/>
    </row>
    <row r="349" spans="1:32" ht="15" customHeight="1" x14ac:dyDescent="0.2">
      <c r="A349" s="11">
        <v>132</v>
      </c>
      <c r="B349" s="683"/>
      <c r="C349" s="281"/>
      <c r="D349" s="281"/>
      <c r="E349" s="282"/>
      <c r="F349" s="1442" t="str">
        <f>'2. CAD NCCF'!F349:L349</f>
        <v>Agency MBS, medium rated</v>
      </c>
      <c r="G349" s="1443"/>
      <c r="H349" s="1443"/>
      <c r="I349" s="1443"/>
      <c r="J349" s="1443"/>
      <c r="K349" s="1443"/>
      <c r="L349" s="1444"/>
      <c r="M349" s="690">
        <v>0</v>
      </c>
      <c r="N349" s="691">
        <v>0</v>
      </c>
      <c r="O349" s="692">
        <v>0</v>
      </c>
      <c r="P349" s="692">
        <v>0</v>
      </c>
      <c r="Q349" s="697">
        <v>0</v>
      </c>
      <c r="R349" s="692">
        <v>0</v>
      </c>
      <c r="S349" s="693">
        <v>0</v>
      </c>
      <c r="T349" s="692">
        <v>0</v>
      </c>
      <c r="U349" s="693">
        <v>0</v>
      </c>
      <c r="V349" s="692">
        <v>0</v>
      </c>
      <c r="W349" s="693">
        <v>0</v>
      </c>
      <c r="X349" s="692">
        <v>0</v>
      </c>
      <c r="Y349" s="693">
        <v>0</v>
      </c>
      <c r="Z349" s="692">
        <v>0</v>
      </c>
      <c r="AA349" s="693">
        <v>0</v>
      </c>
      <c r="AB349" s="698">
        <v>0</v>
      </c>
      <c r="AC349" s="690">
        <v>0</v>
      </c>
      <c r="AD349" s="1015"/>
      <c r="AE349" s="1016"/>
      <c r="AF349" s="1017"/>
    </row>
    <row r="350" spans="1:32" ht="15" customHeight="1" x14ac:dyDescent="0.2">
      <c r="A350" s="11">
        <v>133</v>
      </c>
      <c r="B350" s="683"/>
      <c r="C350" s="281"/>
      <c r="D350" s="281"/>
      <c r="E350" s="282"/>
      <c r="F350" s="1442" t="str">
        <f>'2. CAD NCCF'!F350:L350</f>
        <v>Agency MBS, low or not rated</v>
      </c>
      <c r="G350" s="1443"/>
      <c r="H350" s="1443"/>
      <c r="I350" s="1443"/>
      <c r="J350" s="1443"/>
      <c r="K350" s="1443"/>
      <c r="L350" s="1444"/>
      <c r="M350" s="690">
        <v>0</v>
      </c>
      <c r="N350" s="691">
        <v>0</v>
      </c>
      <c r="O350" s="692">
        <v>0</v>
      </c>
      <c r="P350" s="692">
        <v>0</v>
      </c>
      <c r="Q350" s="697">
        <v>0</v>
      </c>
      <c r="R350" s="692">
        <v>0</v>
      </c>
      <c r="S350" s="693">
        <v>0</v>
      </c>
      <c r="T350" s="692">
        <v>0</v>
      </c>
      <c r="U350" s="693">
        <v>0</v>
      </c>
      <c r="V350" s="692">
        <v>0</v>
      </c>
      <c r="W350" s="693">
        <v>0</v>
      </c>
      <c r="X350" s="692">
        <v>0</v>
      </c>
      <c r="Y350" s="693">
        <v>0</v>
      </c>
      <c r="Z350" s="692">
        <v>0</v>
      </c>
      <c r="AA350" s="693">
        <v>0</v>
      </c>
      <c r="AB350" s="698">
        <v>0</v>
      </c>
      <c r="AC350" s="690">
        <v>0</v>
      </c>
      <c r="AD350" s="1015"/>
      <c r="AE350" s="1016"/>
      <c r="AF350" s="1017"/>
    </row>
    <row r="351" spans="1:32" ht="15" customHeight="1" x14ac:dyDescent="0.2">
      <c r="A351" s="11">
        <v>134</v>
      </c>
      <c r="B351" s="683"/>
      <c r="C351" s="281"/>
      <c r="D351" s="281"/>
      <c r="E351" s="1445" t="str">
        <f>'2. CAD NCCF'!E351:L351</f>
        <v>Non-agency commercial MBS (CMBS)</v>
      </c>
      <c r="F351" s="1446"/>
      <c r="G351" s="1446"/>
      <c r="H351" s="1446"/>
      <c r="I351" s="1446"/>
      <c r="J351" s="1446"/>
      <c r="K351" s="1446"/>
      <c r="L351" s="1447"/>
      <c r="M351" s="399">
        <f>SUM(M352:M354)</f>
        <v>0</v>
      </c>
      <c r="N351" s="402">
        <f t="shared" ref="N351:AC351" si="73">SUBTOTAL(9,N352:N354)</f>
        <v>0</v>
      </c>
      <c r="O351" s="406">
        <f t="shared" si="73"/>
        <v>0</v>
      </c>
      <c r="P351" s="405">
        <f t="shared" si="73"/>
        <v>0</v>
      </c>
      <c r="Q351" s="407">
        <f t="shared" si="73"/>
        <v>0</v>
      </c>
      <c r="R351" s="406">
        <f t="shared" si="73"/>
        <v>0</v>
      </c>
      <c r="S351" s="406">
        <f t="shared" si="73"/>
        <v>0</v>
      </c>
      <c r="T351" s="406">
        <f t="shared" si="73"/>
        <v>0</v>
      </c>
      <c r="U351" s="406">
        <f t="shared" si="73"/>
        <v>0</v>
      </c>
      <c r="V351" s="406">
        <f t="shared" si="73"/>
        <v>0</v>
      </c>
      <c r="W351" s="406">
        <f t="shared" si="73"/>
        <v>0</v>
      </c>
      <c r="X351" s="406">
        <f t="shared" si="73"/>
        <v>0</v>
      </c>
      <c r="Y351" s="406">
        <f t="shared" si="73"/>
        <v>0</v>
      </c>
      <c r="Z351" s="406">
        <f t="shared" si="73"/>
        <v>0</v>
      </c>
      <c r="AA351" s="406">
        <f t="shared" si="73"/>
        <v>0</v>
      </c>
      <c r="AB351" s="416">
        <f t="shared" si="73"/>
        <v>0</v>
      </c>
      <c r="AC351" s="399">
        <f t="shared" si="73"/>
        <v>0</v>
      </c>
      <c r="AD351" s="1015"/>
      <c r="AE351" s="1016"/>
      <c r="AF351" s="1017"/>
    </row>
    <row r="352" spans="1:32" ht="15" customHeight="1" x14ac:dyDescent="0.2">
      <c r="A352" s="11">
        <v>135</v>
      </c>
      <c r="B352" s="683"/>
      <c r="C352" s="281"/>
      <c r="D352" s="281"/>
      <c r="E352" s="282"/>
      <c r="F352" s="1442" t="str">
        <f>'2. CAD NCCF'!F352:L352</f>
        <v>Non-agency CMBS, high rated</v>
      </c>
      <c r="G352" s="1443"/>
      <c r="H352" s="1443"/>
      <c r="I352" s="1443"/>
      <c r="J352" s="1443"/>
      <c r="K352" s="1443"/>
      <c r="L352" s="1444"/>
      <c r="M352" s="690">
        <v>0</v>
      </c>
      <c r="N352" s="691">
        <v>0</v>
      </c>
      <c r="O352" s="692">
        <v>0</v>
      </c>
      <c r="P352" s="692">
        <v>0</v>
      </c>
      <c r="Q352" s="697">
        <v>0</v>
      </c>
      <c r="R352" s="692">
        <v>0</v>
      </c>
      <c r="S352" s="693">
        <v>0</v>
      </c>
      <c r="T352" s="692">
        <v>0</v>
      </c>
      <c r="U352" s="693">
        <v>0</v>
      </c>
      <c r="V352" s="692">
        <v>0</v>
      </c>
      <c r="W352" s="693">
        <v>0</v>
      </c>
      <c r="X352" s="692">
        <v>0</v>
      </c>
      <c r="Y352" s="693">
        <v>0</v>
      </c>
      <c r="Z352" s="692">
        <v>0</v>
      </c>
      <c r="AA352" s="693">
        <v>0</v>
      </c>
      <c r="AB352" s="698">
        <v>0</v>
      </c>
      <c r="AC352" s="690">
        <v>0</v>
      </c>
      <c r="AD352" s="1015"/>
      <c r="AE352" s="1016"/>
      <c r="AF352" s="1017"/>
    </row>
    <row r="353" spans="1:32" ht="15" customHeight="1" x14ac:dyDescent="0.2">
      <c r="A353" s="11">
        <v>136</v>
      </c>
      <c r="B353" s="683"/>
      <c r="C353" s="281"/>
      <c r="D353" s="281"/>
      <c r="E353" s="282"/>
      <c r="F353" s="1442" t="str">
        <f>'2. CAD NCCF'!F353:L353</f>
        <v>Non-agency CMBS, medium rated</v>
      </c>
      <c r="G353" s="1443"/>
      <c r="H353" s="1443"/>
      <c r="I353" s="1443"/>
      <c r="J353" s="1443"/>
      <c r="K353" s="1443"/>
      <c r="L353" s="1444"/>
      <c r="M353" s="690">
        <v>0</v>
      </c>
      <c r="N353" s="691">
        <v>0</v>
      </c>
      <c r="O353" s="692">
        <v>0</v>
      </c>
      <c r="P353" s="692">
        <v>0</v>
      </c>
      <c r="Q353" s="697">
        <v>0</v>
      </c>
      <c r="R353" s="692">
        <v>0</v>
      </c>
      <c r="S353" s="693">
        <v>0</v>
      </c>
      <c r="T353" s="692">
        <v>0</v>
      </c>
      <c r="U353" s="693">
        <v>0</v>
      </c>
      <c r="V353" s="692">
        <v>0</v>
      </c>
      <c r="W353" s="693">
        <v>0</v>
      </c>
      <c r="X353" s="692">
        <v>0</v>
      </c>
      <c r="Y353" s="693">
        <v>0</v>
      </c>
      <c r="Z353" s="692">
        <v>0</v>
      </c>
      <c r="AA353" s="693">
        <v>0</v>
      </c>
      <c r="AB353" s="698">
        <v>0</v>
      </c>
      <c r="AC353" s="690">
        <v>0</v>
      </c>
      <c r="AD353" s="1015"/>
      <c r="AE353" s="1016"/>
      <c r="AF353" s="1017"/>
    </row>
    <row r="354" spans="1:32" ht="15" customHeight="1" x14ac:dyDescent="0.2">
      <c r="A354" s="11">
        <v>137</v>
      </c>
      <c r="B354" s="683"/>
      <c r="C354" s="281"/>
      <c r="D354" s="281"/>
      <c r="E354" s="282"/>
      <c r="F354" s="1442" t="str">
        <f>'2. CAD NCCF'!F354:L354</f>
        <v>Non-agency CMBS, low or not rated</v>
      </c>
      <c r="G354" s="1443"/>
      <c r="H354" s="1443"/>
      <c r="I354" s="1443"/>
      <c r="J354" s="1443"/>
      <c r="K354" s="1443"/>
      <c r="L354" s="1444"/>
      <c r="M354" s="690">
        <v>0</v>
      </c>
      <c r="N354" s="691">
        <v>0</v>
      </c>
      <c r="O354" s="692">
        <v>0</v>
      </c>
      <c r="P354" s="692">
        <v>0</v>
      </c>
      <c r="Q354" s="697">
        <v>0</v>
      </c>
      <c r="R354" s="692">
        <v>0</v>
      </c>
      <c r="S354" s="693">
        <v>0</v>
      </c>
      <c r="T354" s="692">
        <v>0</v>
      </c>
      <c r="U354" s="693">
        <v>0</v>
      </c>
      <c r="V354" s="692">
        <v>0</v>
      </c>
      <c r="W354" s="693">
        <v>0</v>
      </c>
      <c r="X354" s="692">
        <v>0</v>
      </c>
      <c r="Y354" s="693">
        <v>0</v>
      </c>
      <c r="Z354" s="692">
        <v>0</v>
      </c>
      <c r="AA354" s="693">
        <v>0</v>
      </c>
      <c r="AB354" s="698">
        <v>0</v>
      </c>
      <c r="AC354" s="690">
        <v>0</v>
      </c>
      <c r="AD354" s="1015"/>
      <c r="AE354" s="1016"/>
      <c r="AF354" s="1017"/>
    </row>
    <row r="355" spans="1:32" ht="15" customHeight="1" x14ac:dyDescent="0.2">
      <c r="A355" s="11">
        <v>138</v>
      </c>
      <c r="B355" s="683"/>
      <c r="C355" s="281"/>
      <c r="D355" s="281"/>
      <c r="E355" s="1445" t="str">
        <f>'2. CAD NCCF'!E355:L355</f>
        <v>Non-agency residential MBS (RMBS)</v>
      </c>
      <c r="F355" s="1446"/>
      <c r="G355" s="1446"/>
      <c r="H355" s="1446"/>
      <c r="I355" s="1446"/>
      <c r="J355" s="1446"/>
      <c r="K355" s="1446"/>
      <c r="L355" s="1447"/>
      <c r="M355" s="399">
        <f>SUM(M356:M358)</f>
        <v>0</v>
      </c>
      <c r="N355" s="402">
        <f t="shared" ref="N355:AC355" si="74">SUBTOTAL(9,N356:N359)</f>
        <v>0</v>
      </c>
      <c r="O355" s="406">
        <f t="shared" si="74"/>
        <v>0</v>
      </c>
      <c r="P355" s="405">
        <f t="shared" si="74"/>
        <v>0</v>
      </c>
      <c r="Q355" s="407">
        <f t="shared" si="74"/>
        <v>0</v>
      </c>
      <c r="R355" s="406">
        <f t="shared" si="74"/>
        <v>0</v>
      </c>
      <c r="S355" s="406">
        <f t="shared" si="74"/>
        <v>0</v>
      </c>
      <c r="T355" s="406">
        <f t="shared" si="74"/>
        <v>0</v>
      </c>
      <c r="U355" s="406">
        <f t="shared" si="74"/>
        <v>0</v>
      </c>
      <c r="V355" s="406">
        <f t="shared" si="74"/>
        <v>0</v>
      </c>
      <c r="W355" s="406">
        <f t="shared" si="74"/>
        <v>0</v>
      </c>
      <c r="X355" s="406">
        <f t="shared" si="74"/>
        <v>0</v>
      </c>
      <c r="Y355" s="406">
        <f t="shared" si="74"/>
        <v>0</v>
      </c>
      <c r="Z355" s="406">
        <f t="shared" si="74"/>
        <v>0</v>
      </c>
      <c r="AA355" s="406">
        <f t="shared" si="74"/>
        <v>0</v>
      </c>
      <c r="AB355" s="416">
        <f t="shared" si="74"/>
        <v>0</v>
      </c>
      <c r="AC355" s="399">
        <f t="shared" si="74"/>
        <v>0</v>
      </c>
      <c r="AD355" s="1015"/>
      <c r="AE355" s="1016"/>
      <c r="AF355" s="1017"/>
    </row>
    <row r="356" spans="1:32" ht="15" customHeight="1" x14ac:dyDescent="0.2">
      <c r="A356" s="11">
        <v>139</v>
      </c>
      <c r="B356" s="683"/>
      <c r="C356" s="281"/>
      <c r="D356" s="281"/>
      <c r="E356" s="282"/>
      <c r="F356" s="1442" t="str">
        <f>'2. CAD NCCF'!F356:L356</f>
        <v>Non-agency RMBS, high rated</v>
      </c>
      <c r="G356" s="1443"/>
      <c r="H356" s="1443"/>
      <c r="I356" s="1443"/>
      <c r="J356" s="1443"/>
      <c r="K356" s="1443"/>
      <c r="L356" s="1444"/>
      <c r="M356" s="690">
        <v>0</v>
      </c>
      <c r="N356" s="691">
        <v>0</v>
      </c>
      <c r="O356" s="692">
        <v>0</v>
      </c>
      <c r="P356" s="692">
        <v>0</v>
      </c>
      <c r="Q356" s="697">
        <v>0</v>
      </c>
      <c r="R356" s="692">
        <v>0</v>
      </c>
      <c r="S356" s="693">
        <v>0</v>
      </c>
      <c r="T356" s="692">
        <v>0</v>
      </c>
      <c r="U356" s="693">
        <v>0</v>
      </c>
      <c r="V356" s="692">
        <v>0</v>
      </c>
      <c r="W356" s="693">
        <v>0</v>
      </c>
      <c r="X356" s="692">
        <v>0</v>
      </c>
      <c r="Y356" s="693">
        <v>0</v>
      </c>
      <c r="Z356" s="692">
        <v>0</v>
      </c>
      <c r="AA356" s="693">
        <v>0</v>
      </c>
      <c r="AB356" s="698">
        <v>0</v>
      </c>
      <c r="AC356" s="690">
        <v>0</v>
      </c>
      <c r="AD356" s="1015"/>
      <c r="AE356" s="1016"/>
      <c r="AF356" s="1017"/>
    </row>
    <row r="357" spans="1:32" ht="15" customHeight="1" x14ac:dyDescent="0.2">
      <c r="A357" s="11">
        <v>140</v>
      </c>
      <c r="B357" s="683"/>
      <c r="C357" s="281"/>
      <c r="D357" s="281"/>
      <c r="E357" s="282"/>
      <c r="F357" s="1442" t="str">
        <f>'2. CAD NCCF'!F357:L357</f>
        <v>Non-agency RMBS, medium rated</v>
      </c>
      <c r="G357" s="1443"/>
      <c r="H357" s="1443"/>
      <c r="I357" s="1443"/>
      <c r="J357" s="1443"/>
      <c r="K357" s="1443"/>
      <c r="L357" s="1444"/>
      <c r="M357" s="690">
        <v>0</v>
      </c>
      <c r="N357" s="691">
        <v>0</v>
      </c>
      <c r="O357" s="692">
        <v>0</v>
      </c>
      <c r="P357" s="692"/>
      <c r="Q357" s="697">
        <v>0</v>
      </c>
      <c r="R357" s="692">
        <v>0</v>
      </c>
      <c r="S357" s="693">
        <v>0</v>
      </c>
      <c r="T357" s="692">
        <v>0</v>
      </c>
      <c r="U357" s="693">
        <v>0</v>
      </c>
      <c r="V357" s="692">
        <v>0</v>
      </c>
      <c r="W357" s="693">
        <v>0</v>
      </c>
      <c r="X357" s="692">
        <v>0</v>
      </c>
      <c r="Y357" s="693">
        <v>0</v>
      </c>
      <c r="Z357" s="692">
        <v>0</v>
      </c>
      <c r="AA357" s="693">
        <v>0</v>
      </c>
      <c r="AB357" s="698">
        <v>0</v>
      </c>
      <c r="AC357" s="690">
        <v>0</v>
      </c>
      <c r="AD357" s="1015"/>
      <c r="AE357" s="1016"/>
      <c r="AF357" s="1017"/>
    </row>
    <row r="358" spans="1:32" ht="15" customHeight="1" x14ac:dyDescent="0.2">
      <c r="A358" s="11">
        <v>141</v>
      </c>
      <c r="B358" s="676"/>
      <c r="C358" s="756"/>
      <c r="D358" s="756"/>
      <c r="E358" s="687"/>
      <c r="F358" s="1442" t="str">
        <f>'2. CAD NCCF'!F358:L358</f>
        <v>Non-agency RMBS, low or not rated</v>
      </c>
      <c r="G358" s="1443"/>
      <c r="H358" s="1443"/>
      <c r="I358" s="1443"/>
      <c r="J358" s="1443"/>
      <c r="K358" s="1443"/>
      <c r="L358" s="1444"/>
      <c r="M358" s="690">
        <v>0</v>
      </c>
      <c r="N358" s="691">
        <v>0</v>
      </c>
      <c r="O358" s="692">
        <v>0</v>
      </c>
      <c r="P358" s="692">
        <v>0</v>
      </c>
      <c r="Q358" s="697">
        <v>0</v>
      </c>
      <c r="R358" s="692">
        <v>0</v>
      </c>
      <c r="S358" s="693">
        <v>0</v>
      </c>
      <c r="T358" s="692">
        <v>0</v>
      </c>
      <c r="U358" s="693">
        <v>0</v>
      </c>
      <c r="V358" s="692">
        <v>0</v>
      </c>
      <c r="W358" s="693">
        <v>0</v>
      </c>
      <c r="X358" s="692">
        <v>0</v>
      </c>
      <c r="Y358" s="693">
        <v>0</v>
      </c>
      <c r="Z358" s="692">
        <v>0</v>
      </c>
      <c r="AA358" s="693">
        <v>0</v>
      </c>
      <c r="AB358" s="698">
        <v>0</v>
      </c>
      <c r="AC358" s="690">
        <v>0</v>
      </c>
      <c r="AD358" s="1015"/>
      <c r="AE358" s="1016"/>
      <c r="AF358" s="1017"/>
    </row>
    <row r="359" spans="1:32" ht="15" customHeight="1" x14ac:dyDescent="0.2">
      <c r="A359" s="11">
        <v>142</v>
      </c>
      <c r="B359" s="757"/>
      <c r="C359" s="758"/>
      <c r="D359" s="1472" t="str">
        <f>'2. CAD NCCF'!D359:AF359</f>
        <v>Corporate bonds and paper (CBP)</v>
      </c>
      <c r="E359" s="1473"/>
      <c r="F359" s="1473"/>
      <c r="G359" s="1473"/>
      <c r="H359" s="1473"/>
      <c r="I359" s="1473"/>
      <c r="J359" s="1473"/>
      <c r="K359" s="1473"/>
      <c r="L359" s="1473"/>
      <c r="M359" s="1473"/>
      <c r="N359" s="1473"/>
      <c r="O359" s="1473"/>
      <c r="P359" s="1473"/>
      <c r="Q359" s="1473"/>
      <c r="R359" s="1473"/>
      <c r="S359" s="1473"/>
      <c r="T359" s="1473"/>
      <c r="U359" s="1473"/>
      <c r="V359" s="1473"/>
      <c r="W359" s="1473"/>
      <c r="X359" s="1473"/>
      <c r="Y359" s="1473"/>
      <c r="Z359" s="1473"/>
      <c r="AA359" s="1473"/>
      <c r="AB359" s="1473"/>
      <c r="AC359" s="1473"/>
      <c r="AD359" s="1473"/>
      <c r="AE359" s="1473"/>
      <c r="AF359" s="1474"/>
    </row>
    <row r="360" spans="1:32" ht="15" customHeight="1" x14ac:dyDescent="0.2">
      <c r="A360" s="11">
        <v>143</v>
      </c>
      <c r="B360" s="683"/>
      <c r="C360" s="281"/>
      <c r="D360" s="281"/>
      <c r="E360" s="1515" t="str">
        <f>'2. CAD NCCF'!E360:L360</f>
        <v>Non-FI issued CBP, high rated</v>
      </c>
      <c r="F360" s="1516"/>
      <c r="G360" s="1516"/>
      <c r="H360" s="1516"/>
      <c r="I360" s="1516"/>
      <c r="J360" s="1516"/>
      <c r="K360" s="1516"/>
      <c r="L360" s="1517"/>
      <c r="M360" s="399">
        <f>SUM(M361:M362)</f>
        <v>0</v>
      </c>
      <c r="N360" s="402">
        <f t="shared" ref="N360:AC360" si="75">SUBTOTAL(9,N361:N362)</f>
        <v>0</v>
      </c>
      <c r="O360" s="406">
        <f t="shared" si="75"/>
        <v>0</v>
      </c>
      <c r="P360" s="405">
        <f t="shared" si="75"/>
        <v>0</v>
      </c>
      <c r="Q360" s="407">
        <f t="shared" si="75"/>
        <v>0</v>
      </c>
      <c r="R360" s="406">
        <f t="shared" si="75"/>
        <v>0</v>
      </c>
      <c r="S360" s="406">
        <f t="shared" si="75"/>
        <v>0</v>
      </c>
      <c r="T360" s="406">
        <f t="shared" si="75"/>
        <v>0</v>
      </c>
      <c r="U360" s="406">
        <f t="shared" si="75"/>
        <v>0</v>
      </c>
      <c r="V360" s="406">
        <f t="shared" si="75"/>
        <v>0</v>
      </c>
      <c r="W360" s="406">
        <f t="shared" si="75"/>
        <v>0</v>
      </c>
      <c r="X360" s="406">
        <f t="shared" si="75"/>
        <v>0</v>
      </c>
      <c r="Y360" s="406">
        <f t="shared" si="75"/>
        <v>0</v>
      </c>
      <c r="Z360" s="406">
        <f t="shared" si="75"/>
        <v>0</v>
      </c>
      <c r="AA360" s="406">
        <f t="shared" si="75"/>
        <v>0</v>
      </c>
      <c r="AB360" s="416">
        <f t="shared" si="75"/>
        <v>0</v>
      </c>
      <c r="AC360" s="399">
        <f t="shared" si="75"/>
        <v>0</v>
      </c>
      <c r="AD360" s="1015"/>
      <c r="AE360" s="1016"/>
      <c r="AF360" s="1017"/>
    </row>
    <row r="361" spans="1:32" ht="15" customHeight="1" x14ac:dyDescent="0.2">
      <c r="A361" s="11">
        <v>144</v>
      </c>
      <c r="B361" s="683"/>
      <c r="C361" s="281"/>
      <c r="D361" s="281"/>
      <c r="E361" s="282"/>
      <c r="F361" s="1442" t="str">
        <f>'2. CAD NCCF'!F361:L361</f>
        <v>Non-FI issued unsecured bond and paper, high rated</v>
      </c>
      <c r="G361" s="1443"/>
      <c r="H361" s="1443"/>
      <c r="I361" s="1443"/>
      <c r="J361" s="1443"/>
      <c r="K361" s="1443"/>
      <c r="L361" s="1444"/>
      <c r="M361" s="690">
        <v>0</v>
      </c>
      <c r="N361" s="691">
        <v>0</v>
      </c>
      <c r="O361" s="692">
        <v>0</v>
      </c>
      <c r="P361" s="692">
        <v>0</v>
      </c>
      <c r="Q361" s="697">
        <v>0</v>
      </c>
      <c r="R361" s="692">
        <v>0</v>
      </c>
      <c r="S361" s="693">
        <v>0</v>
      </c>
      <c r="T361" s="692">
        <v>0</v>
      </c>
      <c r="U361" s="693">
        <v>0</v>
      </c>
      <c r="V361" s="692">
        <v>0</v>
      </c>
      <c r="W361" s="693">
        <v>0</v>
      </c>
      <c r="X361" s="692">
        <v>0</v>
      </c>
      <c r="Y361" s="693">
        <v>0</v>
      </c>
      <c r="Z361" s="692">
        <v>0</v>
      </c>
      <c r="AA361" s="693">
        <v>0</v>
      </c>
      <c r="AB361" s="698">
        <v>0</v>
      </c>
      <c r="AC361" s="690">
        <v>0</v>
      </c>
      <c r="AD361" s="1015"/>
      <c r="AE361" s="1016"/>
      <c r="AF361" s="1017"/>
    </row>
    <row r="362" spans="1:32" ht="15" customHeight="1" x14ac:dyDescent="0.2">
      <c r="A362" s="11">
        <v>145</v>
      </c>
      <c r="B362" s="683"/>
      <c r="C362" s="281"/>
      <c r="D362" s="281"/>
      <c r="E362" s="282"/>
      <c r="F362" s="1442" t="str">
        <f>'2. CAD NCCF'!F362:L362</f>
        <v>Non-FI issued covered bonds, high rated</v>
      </c>
      <c r="G362" s="1443"/>
      <c r="H362" s="1443"/>
      <c r="I362" s="1443"/>
      <c r="J362" s="1443"/>
      <c r="K362" s="1443"/>
      <c r="L362" s="1444"/>
      <c r="M362" s="690">
        <v>0</v>
      </c>
      <c r="N362" s="691">
        <v>0</v>
      </c>
      <c r="O362" s="692">
        <v>0</v>
      </c>
      <c r="P362" s="692">
        <v>0</v>
      </c>
      <c r="Q362" s="697">
        <v>0</v>
      </c>
      <c r="R362" s="692">
        <v>0</v>
      </c>
      <c r="S362" s="693">
        <v>0</v>
      </c>
      <c r="T362" s="692">
        <v>0</v>
      </c>
      <c r="U362" s="693">
        <v>0</v>
      </c>
      <c r="V362" s="692">
        <v>0</v>
      </c>
      <c r="W362" s="693">
        <v>0</v>
      </c>
      <c r="X362" s="692">
        <v>0</v>
      </c>
      <c r="Y362" s="693">
        <v>0</v>
      </c>
      <c r="Z362" s="692">
        <v>0</v>
      </c>
      <c r="AA362" s="693">
        <v>0</v>
      </c>
      <c r="AB362" s="698">
        <v>0</v>
      </c>
      <c r="AC362" s="690">
        <v>0</v>
      </c>
      <c r="AD362" s="1015"/>
      <c r="AE362" s="1016"/>
      <c r="AF362" s="1017"/>
    </row>
    <row r="363" spans="1:32" ht="15" customHeight="1" x14ac:dyDescent="0.2">
      <c r="A363" s="11">
        <v>146</v>
      </c>
      <c r="B363" s="683"/>
      <c r="C363" s="281"/>
      <c r="D363" s="281"/>
      <c r="E363" s="1445" t="str">
        <f>'2. CAD NCCF'!E363:L363</f>
        <v>FI issued CBP, high rated</v>
      </c>
      <c r="F363" s="1446"/>
      <c r="G363" s="1446"/>
      <c r="H363" s="1446"/>
      <c r="I363" s="1446"/>
      <c r="J363" s="1446"/>
      <c r="K363" s="1446"/>
      <c r="L363" s="1447"/>
      <c r="M363" s="399">
        <f>SUM(M364:M366)</f>
        <v>0</v>
      </c>
      <c r="N363" s="402">
        <f t="shared" ref="N363:AC363" si="76">SUBTOTAL(9,N364:N366)</f>
        <v>0</v>
      </c>
      <c r="O363" s="406">
        <f t="shared" si="76"/>
        <v>0</v>
      </c>
      <c r="P363" s="405">
        <f t="shared" si="76"/>
        <v>0</v>
      </c>
      <c r="Q363" s="407">
        <f t="shared" si="76"/>
        <v>0</v>
      </c>
      <c r="R363" s="406">
        <f t="shared" si="76"/>
        <v>0</v>
      </c>
      <c r="S363" s="406">
        <f t="shared" si="76"/>
        <v>0</v>
      </c>
      <c r="T363" s="406">
        <f t="shared" si="76"/>
        <v>0</v>
      </c>
      <c r="U363" s="406">
        <f t="shared" si="76"/>
        <v>0</v>
      </c>
      <c r="V363" s="406">
        <f t="shared" si="76"/>
        <v>0</v>
      </c>
      <c r="W363" s="406">
        <f t="shared" si="76"/>
        <v>0</v>
      </c>
      <c r="X363" s="406">
        <f t="shared" si="76"/>
        <v>0</v>
      </c>
      <c r="Y363" s="406">
        <f t="shared" si="76"/>
        <v>0</v>
      </c>
      <c r="Z363" s="406">
        <f t="shared" si="76"/>
        <v>0</v>
      </c>
      <c r="AA363" s="406">
        <f t="shared" si="76"/>
        <v>0</v>
      </c>
      <c r="AB363" s="416">
        <f t="shared" si="76"/>
        <v>0</v>
      </c>
      <c r="AC363" s="399">
        <f t="shared" si="76"/>
        <v>0</v>
      </c>
      <c r="AD363" s="1015"/>
      <c r="AE363" s="1016"/>
      <c r="AF363" s="1017"/>
    </row>
    <row r="364" spans="1:32" ht="15" customHeight="1" x14ac:dyDescent="0.2">
      <c r="A364" s="11">
        <v>147</v>
      </c>
      <c r="B364" s="683"/>
      <c r="C364" s="281"/>
      <c r="D364" s="281"/>
      <c r="E364" s="282"/>
      <c r="F364" s="1442" t="str">
        <f>'2. CAD NCCF'!F364:L364</f>
        <v>FI issued unsecured bonds and paper, high rated</v>
      </c>
      <c r="G364" s="1443"/>
      <c r="H364" s="1443"/>
      <c r="I364" s="1443"/>
      <c r="J364" s="1443"/>
      <c r="K364" s="1443"/>
      <c r="L364" s="1444"/>
      <c r="M364" s="690">
        <v>0</v>
      </c>
      <c r="N364" s="691">
        <v>0</v>
      </c>
      <c r="O364" s="692">
        <v>0</v>
      </c>
      <c r="P364" s="692">
        <v>0</v>
      </c>
      <c r="Q364" s="697">
        <v>0</v>
      </c>
      <c r="R364" s="692">
        <v>0</v>
      </c>
      <c r="S364" s="693">
        <v>0</v>
      </c>
      <c r="T364" s="692">
        <v>0</v>
      </c>
      <c r="U364" s="693">
        <v>0</v>
      </c>
      <c r="V364" s="692">
        <v>0</v>
      </c>
      <c r="W364" s="693">
        <v>0</v>
      </c>
      <c r="X364" s="692">
        <v>0</v>
      </c>
      <c r="Y364" s="693">
        <v>0</v>
      </c>
      <c r="Z364" s="692">
        <v>0</v>
      </c>
      <c r="AA364" s="693">
        <v>0</v>
      </c>
      <c r="AB364" s="698">
        <v>0</v>
      </c>
      <c r="AC364" s="690">
        <v>0</v>
      </c>
      <c r="AD364" s="1015"/>
      <c r="AE364" s="1016"/>
      <c r="AF364" s="1017"/>
    </row>
    <row r="365" spans="1:32" ht="15" customHeight="1" x14ac:dyDescent="0.2">
      <c r="A365" s="11">
        <v>148</v>
      </c>
      <c r="B365" s="683"/>
      <c r="C365" s="281"/>
      <c r="D365" s="281"/>
      <c r="E365" s="282"/>
      <c r="F365" s="1442" t="str">
        <f>'2. CAD NCCF'!F365:L365</f>
        <v>FI issued covered bonds, high rated</v>
      </c>
      <c r="G365" s="1443"/>
      <c r="H365" s="1443"/>
      <c r="I365" s="1443"/>
      <c r="J365" s="1443"/>
      <c r="K365" s="1443"/>
      <c r="L365" s="1444"/>
      <c r="M365" s="690">
        <v>0</v>
      </c>
      <c r="N365" s="691">
        <v>0</v>
      </c>
      <c r="O365" s="692">
        <v>0</v>
      </c>
      <c r="P365" s="692">
        <v>0</v>
      </c>
      <c r="Q365" s="697">
        <v>0</v>
      </c>
      <c r="R365" s="692">
        <v>0</v>
      </c>
      <c r="S365" s="693">
        <v>0</v>
      </c>
      <c r="T365" s="692">
        <v>0</v>
      </c>
      <c r="U365" s="693">
        <v>0</v>
      </c>
      <c r="V365" s="692">
        <v>0</v>
      </c>
      <c r="W365" s="693">
        <v>0</v>
      </c>
      <c r="X365" s="692">
        <v>0</v>
      </c>
      <c r="Y365" s="693">
        <v>0</v>
      </c>
      <c r="Z365" s="692">
        <v>0</v>
      </c>
      <c r="AA365" s="693">
        <v>0</v>
      </c>
      <c r="AB365" s="698">
        <v>0</v>
      </c>
      <c r="AC365" s="690">
        <v>0</v>
      </c>
      <c r="AD365" s="1015"/>
      <c r="AE365" s="1016"/>
      <c r="AF365" s="1017"/>
    </row>
    <row r="366" spans="1:32" ht="15" customHeight="1" x14ac:dyDescent="0.2">
      <c r="A366" s="11">
        <v>149</v>
      </c>
      <c r="B366" s="683"/>
      <c r="C366" s="281"/>
      <c r="D366" s="281"/>
      <c r="E366" s="282"/>
      <c r="F366" s="1442" t="str">
        <f>'2. CAD NCCF'!F366:L366</f>
        <v>FI issued jumbo covered bonds, high rated</v>
      </c>
      <c r="G366" s="1443"/>
      <c r="H366" s="1443"/>
      <c r="I366" s="1443"/>
      <c r="J366" s="1443"/>
      <c r="K366" s="1443"/>
      <c r="L366" s="1444"/>
      <c r="M366" s="690">
        <v>0</v>
      </c>
      <c r="N366" s="691">
        <v>0</v>
      </c>
      <c r="O366" s="692">
        <v>0</v>
      </c>
      <c r="P366" s="692">
        <v>0</v>
      </c>
      <c r="Q366" s="697">
        <v>0</v>
      </c>
      <c r="R366" s="692">
        <v>0</v>
      </c>
      <c r="S366" s="693">
        <v>0</v>
      </c>
      <c r="T366" s="692">
        <v>0</v>
      </c>
      <c r="U366" s="693">
        <v>0</v>
      </c>
      <c r="V366" s="692">
        <v>0</v>
      </c>
      <c r="W366" s="693">
        <v>0</v>
      </c>
      <c r="X366" s="692">
        <v>0</v>
      </c>
      <c r="Y366" s="693">
        <v>0</v>
      </c>
      <c r="Z366" s="692">
        <v>0</v>
      </c>
      <c r="AA366" s="693">
        <v>0</v>
      </c>
      <c r="AB366" s="698">
        <v>0</v>
      </c>
      <c r="AC366" s="690">
        <v>0</v>
      </c>
      <c r="AD366" s="1015"/>
      <c r="AE366" s="1016"/>
      <c r="AF366" s="1017"/>
    </row>
    <row r="367" spans="1:32" ht="15" customHeight="1" x14ac:dyDescent="0.2">
      <c r="A367" s="11">
        <v>150</v>
      </c>
      <c r="B367" s="683"/>
      <c r="C367" s="281"/>
      <c r="D367" s="281"/>
      <c r="E367" s="1445" t="str">
        <f>'2. CAD NCCF'!E367:L367</f>
        <v>Non-FI issued CBP, medium rated</v>
      </c>
      <c r="F367" s="1446"/>
      <c r="G367" s="1446"/>
      <c r="H367" s="1446"/>
      <c r="I367" s="1446"/>
      <c r="J367" s="1446"/>
      <c r="K367" s="1446"/>
      <c r="L367" s="1447"/>
      <c r="M367" s="399">
        <f>SUM(M368:M369)</f>
        <v>0</v>
      </c>
      <c r="N367" s="402">
        <f t="shared" ref="N367:AC367" si="77">SUBTOTAL(9,N368:N369)</f>
        <v>0</v>
      </c>
      <c r="O367" s="406">
        <f t="shared" si="77"/>
        <v>0</v>
      </c>
      <c r="P367" s="405">
        <f t="shared" si="77"/>
        <v>0</v>
      </c>
      <c r="Q367" s="407">
        <f t="shared" si="77"/>
        <v>0</v>
      </c>
      <c r="R367" s="406">
        <f t="shared" si="77"/>
        <v>0</v>
      </c>
      <c r="S367" s="406">
        <f t="shared" si="77"/>
        <v>0</v>
      </c>
      <c r="T367" s="406">
        <f t="shared" si="77"/>
        <v>0</v>
      </c>
      <c r="U367" s="406">
        <f t="shared" si="77"/>
        <v>0</v>
      </c>
      <c r="V367" s="406">
        <f t="shared" si="77"/>
        <v>0</v>
      </c>
      <c r="W367" s="406">
        <f t="shared" si="77"/>
        <v>0</v>
      </c>
      <c r="X367" s="406">
        <f t="shared" si="77"/>
        <v>0</v>
      </c>
      <c r="Y367" s="406">
        <f t="shared" si="77"/>
        <v>0</v>
      </c>
      <c r="Z367" s="406">
        <f t="shared" si="77"/>
        <v>0</v>
      </c>
      <c r="AA367" s="406">
        <f t="shared" si="77"/>
        <v>0</v>
      </c>
      <c r="AB367" s="416">
        <f t="shared" si="77"/>
        <v>0</v>
      </c>
      <c r="AC367" s="399">
        <f t="shared" si="77"/>
        <v>0</v>
      </c>
      <c r="AD367" s="1015"/>
      <c r="AE367" s="1016"/>
      <c r="AF367" s="1017"/>
    </row>
    <row r="368" spans="1:32" ht="15" customHeight="1" x14ac:dyDescent="0.2">
      <c r="A368" s="11">
        <v>151</v>
      </c>
      <c r="B368" s="683"/>
      <c r="C368" s="281"/>
      <c r="D368" s="281"/>
      <c r="E368" s="282"/>
      <c r="F368" s="1442" t="str">
        <f>'2. CAD NCCF'!F368:L368</f>
        <v>Non-FI issued unsecured bonds and paper, medium rated</v>
      </c>
      <c r="G368" s="1443"/>
      <c r="H368" s="1443"/>
      <c r="I368" s="1443"/>
      <c r="J368" s="1443"/>
      <c r="K368" s="1443"/>
      <c r="L368" s="1444"/>
      <c r="M368" s="690">
        <v>0</v>
      </c>
      <c r="N368" s="691">
        <v>0</v>
      </c>
      <c r="O368" s="692">
        <v>0</v>
      </c>
      <c r="P368" s="692">
        <v>0</v>
      </c>
      <c r="Q368" s="697">
        <v>0</v>
      </c>
      <c r="R368" s="692">
        <v>0</v>
      </c>
      <c r="S368" s="693">
        <v>0</v>
      </c>
      <c r="T368" s="692">
        <v>0</v>
      </c>
      <c r="U368" s="693">
        <v>0</v>
      </c>
      <c r="V368" s="692">
        <v>0</v>
      </c>
      <c r="W368" s="693">
        <v>0</v>
      </c>
      <c r="X368" s="692">
        <v>0</v>
      </c>
      <c r="Y368" s="693">
        <v>0</v>
      </c>
      <c r="Z368" s="692">
        <v>0</v>
      </c>
      <c r="AA368" s="693">
        <v>0</v>
      </c>
      <c r="AB368" s="698">
        <v>0</v>
      </c>
      <c r="AC368" s="690">
        <v>0</v>
      </c>
      <c r="AD368" s="1015"/>
      <c r="AE368" s="1016"/>
      <c r="AF368" s="1017"/>
    </row>
    <row r="369" spans="1:32" ht="15" customHeight="1" x14ac:dyDescent="0.2">
      <c r="A369" s="11">
        <v>152</v>
      </c>
      <c r="B369" s="683"/>
      <c r="C369" s="281"/>
      <c r="D369" s="281"/>
      <c r="E369" s="282"/>
      <c r="F369" s="1442" t="str">
        <f>'2. CAD NCCF'!F369:L369</f>
        <v>Non-FI issued covered bonds, medium rated</v>
      </c>
      <c r="G369" s="1443"/>
      <c r="H369" s="1443"/>
      <c r="I369" s="1443"/>
      <c r="J369" s="1443"/>
      <c r="K369" s="1443"/>
      <c r="L369" s="1444"/>
      <c r="M369" s="690">
        <v>0</v>
      </c>
      <c r="N369" s="691">
        <v>0</v>
      </c>
      <c r="O369" s="692">
        <v>0</v>
      </c>
      <c r="P369" s="692">
        <v>0</v>
      </c>
      <c r="Q369" s="697">
        <v>0</v>
      </c>
      <c r="R369" s="692">
        <v>0</v>
      </c>
      <c r="S369" s="693">
        <v>0</v>
      </c>
      <c r="T369" s="692">
        <v>0</v>
      </c>
      <c r="U369" s="693">
        <v>0</v>
      </c>
      <c r="V369" s="692">
        <v>0</v>
      </c>
      <c r="W369" s="693">
        <v>0</v>
      </c>
      <c r="X369" s="692">
        <v>0</v>
      </c>
      <c r="Y369" s="693">
        <v>0</v>
      </c>
      <c r="Z369" s="692">
        <v>0</v>
      </c>
      <c r="AA369" s="693">
        <v>0</v>
      </c>
      <c r="AB369" s="698">
        <v>0</v>
      </c>
      <c r="AC369" s="690">
        <v>0</v>
      </c>
      <c r="AD369" s="1015"/>
      <c r="AE369" s="1016"/>
      <c r="AF369" s="1017"/>
    </row>
    <row r="370" spans="1:32" ht="15" customHeight="1" x14ac:dyDescent="0.2">
      <c r="A370" s="11">
        <v>153</v>
      </c>
      <c r="B370" s="683"/>
      <c r="C370" s="281"/>
      <c r="D370" s="281"/>
      <c r="E370" s="1445" t="str">
        <f>'2. CAD NCCF'!E370:L370</f>
        <v>FI issued CBP, medium rated</v>
      </c>
      <c r="F370" s="1446"/>
      <c r="G370" s="1446"/>
      <c r="H370" s="1446"/>
      <c r="I370" s="1446"/>
      <c r="J370" s="1446"/>
      <c r="K370" s="1446"/>
      <c r="L370" s="1447"/>
      <c r="M370" s="399">
        <f>SUM(M371:M373)</f>
        <v>0</v>
      </c>
      <c r="N370" s="402">
        <f t="shared" ref="N370:AC370" si="78">SUBTOTAL(9,N371:N373)</f>
        <v>0</v>
      </c>
      <c r="O370" s="406">
        <f t="shared" si="78"/>
        <v>0</v>
      </c>
      <c r="P370" s="405">
        <f t="shared" si="78"/>
        <v>0</v>
      </c>
      <c r="Q370" s="407">
        <f t="shared" si="78"/>
        <v>0</v>
      </c>
      <c r="R370" s="406">
        <f t="shared" si="78"/>
        <v>0</v>
      </c>
      <c r="S370" s="406">
        <f t="shared" si="78"/>
        <v>0</v>
      </c>
      <c r="T370" s="406">
        <f t="shared" si="78"/>
        <v>0</v>
      </c>
      <c r="U370" s="406">
        <f t="shared" si="78"/>
        <v>0</v>
      </c>
      <c r="V370" s="406">
        <f t="shared" si="78"/>
        <v>0</v>
      </c>
      <c r="W370" s="406">
        <f t="shared" si="78"/>
        <v>0</v>
      </c>
      <c r="X370" s="406">
        <f t="shared" si="78"/>
        <v>0</v>
      </c>
      <c r="Y370" s="406">
        <f t="shared" si="78"/>
        <v>0</v>
      </c>
      <c r="Z370" s="406">
        <f t="shared" si="78"/>
        <v>0</v>
      </c>
      <c r="AA370" s="406">
        <f t="shared" si="78"/>
        <v>0</v>
      </c>
      <c r="AB370" s="416">
        <f t="shared" si="78"/>
        <v>0</v>
      </c>
      <c r="AC370" s="399">
        <f t="shared" si="78"/>
        <v>0</v>
      </c>
      <c r="AD370" s="1015"/>
      <c r="AE370" s="1016"/>
      <c r="AF370" s="1017"/>
    </row>
    <row r="371" spans="1:32" ht="15" customHeight="1" x14ac:dyDescent="0.2">
      <c r="A371" s="11">
        <v>154</v>
      </c>
      <c r="B371" s="683"/>
      <c r="C371" s="281"/>
      <c r="D371" s="281"/>
      <c r="E371" s="282"/>
      <c r="F371" s="1442" t="str">
        <f>'2. CAD NCCF'!F371:L371</f>
        <v>FI issued unsecured bonds and paper, medium rated</v>
      </c>
      <c r="G371" s="1443"/>
      <c r="H371" s="1443"/>
      <c r="I371" s="1443"/>
      <c r="J371" s="1443"/>
      <c r="K371" s="1443"/>
      <c r="L371" s="1444"/>
      <c r="M371" s="690">
        <v>0</v>
      </c>
      <c r="N371" s="691">
        <v>0</v>
      </c>
      <c r="O371" s="692">
        <v>0</v>
      </c>
      <c r="P371" s="692">
        <v>0</v>
      </c>
      <c r="Q371" s="697">
        <v>0</v>
      </c>
      <c r="R371" s="692">
        <v>0</v>
      </c>
      <c r="S371" s="693">
        <v>0</v>
      </c>
      <c r="T371" s="692">
        <v>0</v>
      </c>
      <c r="U371" s="693">
        <v>0</v>
      </c>
      <c r="V371" s="692">
        <v>0</v>
      </c>
      <c r="W371" s="693">
        <v>0</v>
      </c>
      <c r="X371" s="692">
        <v>0</v>
      </c>
      <c r="Y371" s="693">
        <v>0</v>
      </c>
      <c r="Z371" s="692">
        <v>0</v>
      </c>
      <c r="AA371" s="693">
        <v>0</v>
      </c>
      <c r="AB371" s="698">
        <v>0</v>
      </c>
      <c r="AC371" s="690">
        <v>0</v>
      </c>
      <c r="AD371" s="1015"/>
      <c r="AE371" s="1016"/>
      <c r="AF371" s="1017"/>
    </row>
    <row r="372" spans="1:32" ht="15" customHeight="1" x14ac:dyDescent="0.2">
      <c r="A372" s="11">
        <v>155</v>
      </c>
      <c r="B372" s="683"/>
      <c r="C372" s="281"/>
      <c r="D372" s="281"/>
      <c r="E372" s="282"/>
      <c r="F372" s="1442" t="str">
        <f>'2. CAD NCCF'!F372:L372</f>
        <v>FI issued covered bonds, medium rated</v>
      </c>
      <c r="G372" s="1443"/>
      <c r="H372" s="1443"/>
      <c r="I372" s="1443"/>
      <c r="J372" s="1443"/>
      <c r="K372" s="1443"/>
      <c r="L372" s="1444"/>
      <c r="M372" s="690">
        <v>0</v>
      </c>
      <c r="N372" s="691">
        <v>0</v>
      </c>
      <c r="O372" s="692">
        <v>0</v>
      </c>
      <c r="P372" s="692">
        <v>0</v>
      </c>
      <c r="Q372" s="697">
        <v>0</v>
      </c>
      <c r="R372" s="692">
        <v>0</v>
      </c>
      <c r="S372" s="693">
        <v>0</v>
      </c>
      <c r="T372" s="692">
        <v>0</v>
      </c>
      <c r="U372" s="693">
        <v>0</v>
      </c>
      <c r="V372" s="692">
        <v>0</v>
      </c>
      <c r="W372" s="693">
        <v>0</v>
      </c>
      <c r="X372" s="692">
        <v>0</v>
      </c>
      <c r="Y372" s="693">
        <v>0</v>
      </c>
      <c r="Z372" s="692">
        <v>0</v>
      </c>
      <c r="AA372" s="693">
        <v>0</v>
      </c>
      <c r="AB372" s="698">
        <v>0</v>
      </c>
      <c r="AC372" s="690">
        <v>0</v>
      </c>
      <c r="AD372" s="1015"/>
      <c r="AE372" s="1016"/>
      <c r="AF372" s="1017"/>
    </row>
    <row r="373" spans="1:32" ht="15" customHeight="1" x14ac:dyDescent="0.2">
      <c r="A373" s="11">
        <v>156</v>
      </c>
      <c r="B373" s="683"/>
      <c r="C373" s="281"/>
      <c r="D373" s="281"/>
      <c r="E373" s="282"/>
      <c r="F373" s="1442" t="str">
        <f>'2. CAD NCCF'!F373:L373</f>
        <v>FI issued jumbo covered bonds, medium rated</v>
      </c>
      <c r="G373" s="1443"/>
      <c r="H373" s="1443"/>
      <c r="I373" s="1443"/>
      <c r="J373" s="1443"/>
      <c r="K373" s="1443"/>
      <c r="L373" s="1444"/>
      <c r="M373" s="690">
        <v>0</v>
      </c>
      <c r="N373" s="691">
        <v>0</v>
      </c>
      <c r="O373" s="692">
        <v>0</v>
      </c>
      <c r="P373" s="692">
        <v>0</v>
      </c>
      <c r="Q373" s="697">
        <v>0</v>
      </c>
      <c r="R373" s="692">
        <v>0</v>
      </c>
      <c r="S373" s="693">
        <v>0</v>
      </c>
      <c r="T373" s="692">
        <v>0</v>
      </c>
      <c r="U373" s="693">
        <v>0</v>
      </c>
      <c r="V373" s="692">
        <v>0</v>
      </c>
      <c r="W373" s="693">
        <v>0</v>
      </c>
      <c r="X373" s="692">
        <v>0</v>
      </c>
      <c r="Y373" s="693">
        <v>0</v>
      </c>
      <c r="Z373" s="692">
        <v>0</v>
      </c>
      <c r="AA373" s="693">
        <v>0</v>
      </c>
      <c r="AB373" s="698">
        <v>0</v>
      </c>
      <c r="AC373" s="690">
        <v>0</v>
      </c>
      <c r="AD373" s="1015"/>
      <c r="AE373" s="1016"/>
      <c r="AF373" s="1017"/>
    </row>
    <row r="374" spans="1:32" ht="15" customHeight="1" x14ac:dyDescent="0.2">
      <c r="A374" s="11">
        <v>157</v>
      </c>
      <c r="B374" s="683"/>
      <c r="C374" s="281"/>
      <c r="D374" s="281"/>
      <c r="E374" s="1445" t="str">
        <f>'2. CAD NCCF'!E374:L374</f>
        <v>Non-FI issued CBP, low or not rated</v>
      </c>
      <c r="F374" s="1446"/>
      <c r="G374" s="1446"/>
      <c r="H374" s="1446"/>
      <c r="I374" s="1446"/>
      <c r="J374" s="1446"/>
      <c r="K374" s="1446"/>
      <c r="L374" s="1447"/>
      <c r="M374" s="399">
        <f>SUM(M375:M376)</f>
        <v>0</v>
      </c>
      <c r="N374" s="402">
        <f t="shared" ref="N374:AC374" si="79">SUBTOTAL(9,N375:N376)</f>
        <v>0</v>
      </c>
      <c r="O374" s="406">
        <f t="shared" si="79"/>
        <v>0</v>
      </c>
      <c r="P374" s="405">
        <f t="shared" si="79"/>
        <v>0</v>
      </c>
      <c r="Q374" s="407">
        <f t="shared" si="79"/>
        <v>0</v>
      </c>
      <c r="R374" s="406">
        <f t="shared" si="79"/>
        <v>0</v>
      </c>
      <c r="S374" s="406">
        <f t="shared" si="79"/>
        <v>0</v>
      </c>
      <c r="T374" s="406">
        <f t="shared" si="79"/>
        <v>0</v>
      </c>
      <c r="U374" s="406">
        <f t="shared" si="79"/>
        <v>0</v>
      </c>
      <c r="V374" s="406">
        <f t="shared" si="79"/>
        <v>0</v>
      </c>
      <c r="W374" s="406">
        <f t="shared" si="79"/>
        <v>0</v>
      </c>
      <c r="X374" s="406">
        <f t="shared" si="79"/>
        <v>0</v>
      </c>
      <c r="Y374" s="406">
        <f t="shared" si="79"/>
        <v>0</v>
      </c>
      <c r="Z374" s="406">
        <f t="shared" si="79"/>
        <v>0</v>
      </c>
      <c r="AA374" s="406">
        <f t="shared" si="79"/>
        <v>0</v>
      </c>
      <c r="AB374" s="416">
        <f t="shared" si="79"/>
        <v>0</v>
      </c>
      <c r="AC374" s="399">
        <f t="shared" si="79"/>
        <v>0</v>
      </c>
      <c r="AD374" s="1015"/>
      <c r="AE374" s="1016"/>
      <c r="AF374" s="1017"/>
    </row>
    <row r="375" spans="1:32" ht="15" customHeight="1" x14ac:dyDescent="0.2">
      <c r="A375" s="11">
        <v>158</v>
      </c>
      <c r="B375" s="683"/>
      <c r="C375" s="281"/>
      <c r="D375" s="281"/>
      <c r="E375" s="282"/>
      <c r="F375" s="1442" t="str">
        <f>'2. CAD NCCF'!F375:L375</f>
        <v>Non-FI issued unsecured bonds and paper, low or not rated</v>
      </c>
      <c r="G375" s="1443"/>
      <c r="H375" s="1443"/>
      <c r="I375" s="1443"/>
      <c r="J375" s="1443"/>
      <c r="K375" s="1443"/>
      <c r="L375" s="1444"/>
      <c r="M375" s="690">
        <v>0</v>
      </c>
      <c r="N375" s="691">
        <v>0</v>
      </c>
      <c r="O375" s="692">
        <v>0</v>
      </c>
      <c r="P375" s="692">
        <v>0</v>
      </c>
      <c r="Q375" s="697">
        <v>0</v>
      </c>
      <c r="R375" s="692">
        <v>0</v>
      </c>
      <c r="S375" s="693">
        <v>0</v>
      </c>
      <c r="T375" s="692">
        <v>0</v>
      </c>
      <c r="U375" s="693">
        <v>0</v>
      </c>
      <c r="V375" s="692">
        <v>0</v>
      </c>
      <c r="W375" s="693">
        <v>0</v>
      </c>
      <c r="X375" s="692">
        <v>0</v>
      </c>
      <c r="Y375" s="693">
        <v>0</v>
      </c>
      <c r="Z375" s="692">
        <v>0</v>
      </c>
      <c r="AA375" s="693">
        <v>0</v>
      </c>
      <c r="AB375" s="698">
        <v>0</v>
      </c>
      <c r="AC375" s="690">
        <v>0</v>
      </c>
      <c r="AD375" s="1015"/>
      <c r="AE375" s="1016"/>
      <c r="AF375" s="1017"/>
    </row>
    <row r="376" spans="1:32" ht="15" customHeight="1" x14ac:dyDescent="0.2">
      <c r="A376" s="11">
        <v>159</v>
      </c>
      <c r="B376" s="683"/>
      <c r="C376" s="281"/>
      <c r="D376" s="281"/>
      <c r="E376" s="282"/>
      <c r="F376" s="1442" t="str">
        <f>'2. CAD NCCF'!F376:L376</f>
        <v>Non-FI issued covered bonds, low or not rated</v>
      </c>
      <c r="G376" s="1443"/>
      <c r="H376" s="1443"/>
      <c r="I376" s="1443"/>
      <c r="J376" s="1443"/>
      <c r="K376" s="1443"/>
      <c r="L376" s="1444"/>
      <c r="M376" s="690">
        <v>0</v>
      </c>
      <c r="N376" s="691"/>
      <c r="O376" s="692"/>
      <c r="P376" s="692"/>
      <c r="Q376" s="697"/>
      <c r="R376" s="692">
        <v>0</v>
      </c>
      <c r="S376" s="693">
        <v>0</v>
      </c>
      <c r="T376" s="692">
        <v>0</v>
      </c>
      <c r="U376" s="693">
        <v>0</v>
      </c>
      <c r="V376" s="692">
        <v>0</v>
      </c>
      <c r="W376" s="693">
        <v>0</v>
      </c>
      <c r="X376" s="692">
        <v>0</v>
      </c>
      <c r="Y376" s="693">
        <v>0</v>
      </c>
      <c r="Z376" s="692">
        <v>0</v>
      </c>
      <c r="AA376" s="693">
        <v>0</v>
      </c>
      <c r="AB376" s="698">
        <v>0</v>
      </c>
      <c r="AC376" s="690">
        <v>0</v>
      </c>
      <c r="AD376" s="1015"/>
      <c r="AE376" s="1016"/>
      <c r="AF376" s="1017"/>
    </row>
    <row r="377" spans="1:32" ht="15" customHeight="1" x14ac:dyDescent="0.2">
      <c r="A377" s="11">
        <v>160</v>
      </c>
      <c r="B377" s="683"/>
      <c r="C377" s="281"/>
      <c r="D377" s="281"/>
      <c r="E377" s="1445" t="str">
        <f>'2. CAD NCCF'!E377:L377</f>
        <v>FI issued CBP, low or not rated</v>
      </c>
      <c r="F377" s="1446"/>
      <c r="G377" s="1446"/>
      <c r="H377" s="1446"/>
      <c r="I377" s="1446"/>
      <c r="J377" s="1446"/>
      <c r="K377" s="1446"/>
      <c r="L377" s="1447"/>
      <c r="M377" s="399">
        <f>SUM(M378:M380)</f>
        <v>0</v>
      </c>
      <c r="N377" s="402">
        <f t="shared" ref="N377:AC377" si="80">SUBTOTAL(9,N378:N380)</f>
        <v>0</v>
      </c>
      <c r="O377" s="406">
        <f t="shared" si="80"/>
        <v>0</v>
      </c>
      <c r="P377" s="405">
        <f t="shared" si="80"/>
        <v>0</v>
      </c>
      <c r="Q377" s="407">
        <f t="shared" si="80"/>
        <v>0</v>
      </c>
      <c r="R377" s="406">
        <f t="shared" si="80"/>
        <v>0</v>
      </c>
      <c r="S377" s="406">
        <f t="shared" si="80"/>
        <v>0</v>
      </c>
      <c r="T377" s="406">
        <f t="shared" si="80"/>
        <v>0</v>
      </c>
      <c r="U377" s="406">
        <f t="shared" si="80"/>
        <v>0</v>
      </c>
      <c r="V377" s="406">
        <f t="shared" si="80"/>
        <v>0</v>
      </c>
      <c r="W377" s="406">
        <f t="shared" si="80"/>
        <v>0</v>
      </c>
      <c r="X377" s="406">
        <f t="shared" si="80"/>
        <v>0</v>
      </c>
      <c r="Y377" s="406">
        <f t="shared" si="80"/>
        <v>0</v>
      </c>
      <c r="Z377" s="406">
        <f t="shared" si="80"/>
        <v>0</v>
      </c>
      <c r="AA377" s="406">
        <f t="shared" si="80"/>
        <v>0</v>
      </c>
      <c r="AB377" s="416">
        <f t="shared" si="80"/>
        <v>0</v>
      </c>
      <c r="AC377" s="399">
        <f t="shared" si="80"/>
        <v>0</v>
      </c>
      <c r="AD377" s="1015"/>
      <c r="AE377" s="1016"/>
      <c r="AF377" s="1017"/>
    </row>
    <row r="378" spans="1:32" ht="15" customHeight="1" x14ac:dyDescent="0.2">
      <c r="A378" s="11">
        <v>161</v>
      </c>
      <c r="B378" s="683"/>
      <c r="C378" s="281"/>
      <c r="D378" s="281"/>
      <c r="E378" s="282"/>
      <c r="F378" s="1442" t="str">
        <f>'2. CAD NCCF'!F378:L378</f>
        <v>FI issued unsecured bonds and paper, low or not rated</v>
      </c>
      <c r="G378" s="1443"/>
      <c r="H378" s="1443"/>
      <c r="I378" s="1443"/>
      <c r="J378" s="1443"/>
      <c r="K378" s="1443"/>
      <c r="L378" s="1444"/>
      <c r="M378" s="690">
        <v>0</v>
      </c>
      <c r="N378" s="691">
        <v>0</v>
      </c>
      <c r="O378" s="692">
        <v>0</v>
      </c>
      <c r="P378" s="692">
        <v>0</v>
      </c>
      <c r="Q378" s="697">
        <v>0</v>
      </c>
      <c r="R378" s="692">
        <v>0</v>
      </c>
      <c r="S378" s="693">
        <v>0</v>
      </c>
      <c r="T378" s="692">
        <v>0</v>
      </c>
      <c r="U378" s="693">
        <v>0</v>
      </c>
      <c r="V378" s="692">
        <v>0</v>
      </c>
      <c r="W378" s="693">
        <v>0</v>
      </c>
      <c r="X378" s="692">
        <v>0</v>
      </c>
      <c r="Y378" s="693">
        <v>0</v>
      </c>
      <c r="Z378" s="692">
        <v>0</v>
      </c>
      <c r="AA378" s="693">
        <v>0</v>
      </c>
      <c r="AB378" s="698">
        <v>0</v>
      </c>
      <c r="AC378" s="690">
        <v>0</v>
      </c>
      <c r="AD378" s="1015"/>
      <c r="AE378" s="1016"/>
      <c r="AF378" s="1017"/>
    </row>
    <row r="379" spans="1:32" ht="15" customHeight="1" x14ac:dyDescent="0.2">
      <c r="A379" s="11">
        <v>162</v>
      </c>
      <c r="B379" s="683"/>
      <c r="C379" s="684"/>
      <c r="D379" s="684"/>
      <c r="E379" s="684"/>
      <c r="F379" s="1442" t="str">
        <f>'2. CAD NCCF'!F379:L379</f>
        <v>FI issued covered bonds, low or not rated</v>
      </c>
      <c r="G379" s="1443"/>
      <c r="H379" s="1443"/>
      <c r="I379" s="1443"/>
      <c r="J379" s="1443"/>
      <c r="K379" s="1443"/>
      <c r="L379" s="1444"/>
      <c r="M379" s="690">
        <v>0</v>
      </c>
      <c r="N379" s="691">
        <v>0</v>
      </c>
      <c r="O379" s="692">
        <v>0</v>
      </c>
      <c r="P379" s="692">
        <v>0</v>
      </c>
      <c r="Q379" s="697">
        <v>0</v>
      </c>
      <c r="R379" s="692">
        <v>0</v>
      </c>
      <c r="S379" s="693">
        <v>0</v>
      </c>
      <c r="T379" s="692">
        <v>0</v>
      </c>
      <c r="U379" s="693">
        <v>0</v>
      </c>
      <c r="V379" s="692">
        <v>0</v>
      </c>
      <c r="W379" s="693">
        <v>0</v>
      </c>
      <c r="X379" s="692">
        <v>0</v>
      </c>
      <c r="Y379" s="693">
        <v>0</v>
      </c>
      <c r="Z379" s="692">
        <v>0</v>
      </c>
      <c r="AA379" s="693">
        <v>0</v>
      </c>
      <c r="AB379" s="698">
        <v>0</v>
      </c>
      <c r="AC379" s="690">
        <v>0</v>
      </c>
      <c r="AD379" s="1015"/>
      <c r="AE379" s="1016"/>
      <c r="AF379" s="1017"/>
    </row>
    <row r="380" spans="1:32" ht="15" customHeight="1" x14ac:dyDescent="0.2">
      <c r="A380" s="11">
        <v>163</v>
      </c>
      <c r="B380" s="683"/>
      <c r="C380" s="684"/>
      <c r="D380" s="684"/>
      <c r="E380" s="684"/>
      <c r="F380" s="1442" t="str">
        <f>'2. CAD NCCF'!F380:L380</f>
        <v>FI issued jumbo covered bonds, low or not rated</v>
      </c>
      <c r="G380" s="1443"/>
      <c r="H380" s="1443"/>
      <c r="I380" s="1443"/>
      <c r="J380" s="1443"/>
      <c r="K380" s="1443"/>
      <c r="L380" s="1444"/>
      <c r="M380" s="690">
        <v>0</v>
      </c>
      <c r="N380" s="691">
        <v>0</v>
      </c>
      <c r="O380" s="692">
        <v>0</v>
      </c>
      <c r="P380" s="692">
        <v>0</v>
      </c>
      <c r="Q380" s="697">
        <v>0</v>
      </c>
      <c r="R380" s="692">
        <v>0</v>
      </c>
      <c r="S380" s="693">
        <v>0</v>
      </c>
      <c r="T380" s="692">
        <v>0</v>
      </c>
      <c r="U380" s="693">
        <v>0</v>
      </c>
      <c r="V380" s="692">
        <v>0</v>
      </c>
      <c r="W380" s="693">
        <v>0</v>
      </c>
      <c r="X380" s="692">
        <v>0</v>
      </c>
      <c r="Y380" s="693">
        <v>0</v>
      </c>
      <c r="Z380" s="692">
        <v>0</v>
      </c>
      <c r="AA380" s="693">
        <v>0</v>
      </c>
      <c r="AB380" s="698">
        <v>0</v>
      </c>
      <c r="AC380" s="690">
        <v>0</v>
      </c>
      <c r="AD380" s="1015"/>
      <c r="AE380" s="1016"/>
      <c r="AF380" s="1017"/>
    </row>
    <row r="381" spans="1:32" x14ac:dyDescent="0.2">
      <c r="A381" s="11">
        <v>164</v>
      </c>
      <c r="B381" s="683"/>
      <c r="C381" s="684"/>
      <c r="D381" s="1472" t="str">
        <f>'2. CAD NCCF'!D381:AF381</f>
        <v>Asset backed securities (ABS) and Asset backed commercial paper (ABCP)</v>
      </c>
      <c r="E381" s="1473"/>
      <c r="F381" s="1473"/>
      <c r="G381" s="1473"/>
      <c r="H381" s="1473"/>
      <c r="I381" s="1473"/>
      <c r="J381" s="1473"/>
      <c r="K381" s="1473"/>
      <c r="L381" s="1473"/>
      <c r="M381" s="1473"/>
      <c r="N381" s="1473"/>
      <c r="O381" s="1473"/>
      <c r="P381" s="1473"/>
      <c r="Q381" s="1473"/>
      <c r="R381" s="1473"/>
      <c r="S381" s="1473"/>
      <c r="T381" s="1473"/>
      <c r="U381" s="1473"/>
      <c r="V381" s="1473"/>
      <c r="W381" s="1473"/>
      <c r="X381" s="1473"/>
      <c r="Y381" s="1473"/>
      <c r="Z381" s="1473"/>
      <c r="AA381" s="1473"/>
      <c r="AB381" s="1473"/>
      <c r="AC381" s="1473"/>
      <c r="AD381" s="1473"/>
      <c r="AE381" s="1473"/>
      <c r="AF381" s="1474"/>
    </row>
    <row r="382" spans="1:32" x14ac:dyDescent="0.2">
      <c r="A382" s="11">
        <v>165</v>
      </c>
      <c r="B382" s="683"/>
      <c r="C382" s="684"/>
      <c r="D382" s="684"/>
      <c r="E382" s="1515" t="str">
        <f>'2. CAD NCCF'!E382:L382</f>
        <v>Non-FI issued ABS and ABCP, high rated</v>
      </c>
      <c r="F382" s="1516"/>
      <c r="G382" s="1516"/>
      <c r="H382" s="1516"/>
      <c r="I382" s="1516"/>
      <c r="J382" s="1516"/>
      <c r="K382" s="1516"/>
      <c r="L382" s="1517"/>
      <c r="M382" s="399">
        <f>SUM(M383:M384)</f>
        <v>0</v>
      </c>
      <c r="N382" s="402">
        <f t="shared" ref="N382:AC382" si="81">SUBTOTAL(9,N383:N384)</f>
        <v>0</v>
      </c>
      <c r="O382" s="406">
        <f t="shared" si="81"/>
        <v>0</v>
      </c>
      <c r="P382" s="405">
        <f t="shared" si="81"/>
        <v>0</v>
      </c>
      <c r="Q382" s="407">
        <f t="shared" si="81"/>
        <v>0</v>
      </c>
      <c r="R382" s="406">
        <f t="shared" si="81"/>
        <v>0</v>
      </c>
      <c r="S382" s="406">
        <f t="shared" si="81"/>
        <v>0</v>
      </c>
      <c r="T382" s="406">
        <f t="shared" si="81"/>
        <v>0</v>
      </c>
      <c r="U382" s="406">
        <f t="shared" si="81"/>
        <v>0</v>
      </c>
      <c r="V382" s="406">
        <f t="shared" si="81"/>
        <v>0</v>
      </c>
      <c r="W382" s="406">
        <f t="shared" si="81"/>
        <v>0</v>
      </c>
      <c r="X382" s="406">
        <f t="shared" si="81"/>
        <v>0</v>
      </c>
      <c r="Y382" s="406">
        <f t="shared" si="81"/>
        <v>0</v>
      </c>
      <c r="Z382" s="406">
        <f t="shared" si="81"/>
        <v>0</v>
      </c>
      <c r="AA382" s="406">
        <f t="shared" si="81"/>
        <v>0</v>
      </c>
      <c r="AB382" s="416">
        <f t="shared" si="81"/>
        <v>0</v>
      </c>
      <c r="AC382" s="399">
        <f t="shared" si="81"/>
        <v>0</v>
      </c>
      <c r="AD382" s="1015"/>
      <c r="AE382" s="1016"/>
      <c r="AF382" s="1017"/>
    </row>
    <row r="383" spans="1:32" ht="15" customHeight="1" x14ac:dyDescent="0.2">
      <c r="A383" s="11">
        <v>166</v>
      </c>
      <c r="B383" s="683"/>
      <c r="C383" s="684"/>
      <c r="D383" s="684"/>
      <c r="E383" s="684"/>
      <c r="F383" s="1442" t="str">
        <f>'2. CAD NCCF'!F383:L383</f>
        <v>Non-FI issued ABS, high rated</v>
      </c>
      <c r="G383" s="1443"/>
      <c r="H383" s="1443"/>
      <c r="I383" s="1443"/>
      <c r="J383" s="1443"/>
      <c r="K383" s="1443"/>
      <c r="L383" s="1444"/>
      <c r="M383" s="690">
        <v>0</v>
      </c>
      <c r="N383" s="691">
        <v>0</v>
      </c>
      <c r="O383" s="692">
        <v>0</v>
      </c>
      <c r="P383" s="692">
        <v>0</v>
      </c>
      <c r="Q383" s="697">
        <v>0</v>
      </c>
      <c r="R383" s="692">
        <v>0</v>
      </c>
      <c r="S383" s="693">
        <v>0</v>
      </c>
      <c r="T383" s="692">
        <v>0</v>
      </c>
      <c r="U383" s="693">
        <v>0</v>
      </c>
      <c r="V383" s="692">
        <v>0</v>
      </c>
      <c r="W383" s="693">
        <v>0</v>
      </c>
      <c r="X383" s="692">
        <v>0</v>
      </c>
      <c r="Y383" s="693">
        <v>0</v>
      </c>
      <c r="Z383" s="692">
        <v>0</v>
      </c>
      <c r="AA383" s="693">
        <v>0</v>
      </c>
      <c r="AB383" s="698">
        <v>0</v>
      </c>
      <c r="AC383" s="690">
        <v>0</v>
      </c>
      <c r="AD383" s="1015"/>
      <c r="AE383" s="1016"/>
      <c r="AF383" s="1017"/>
    </row>
    <row r="384" spans="1:32" ht="15" customHeight="1" x14ac:dyDescent="0.2">
      <c r="A384" s="11">
        <v>167</v>
      </c>
      <c r="B384" s="683"/>
      <c r="C384" s="684"/>
      <c r="D384" s="684"/>
      <c r="E384" s="684"/>
      <c r="F384" s="1442" t="str">
        <f>'2. CAD NCCF'!F384:L384</f>
        <v>Non-FI issued ABCP, high rated</v>
      </c>
      <c r="G384" s="1443"/>
      <c r="H384" s="1443"/>
      <c r="I384" s="1443"/>
      <c r="J384" s="1443"/>
      <c r="K384" s="1443"/>
      <c r="L384" s="1444"/>
      <c r="M384" s="690">
        <v>0</v>
      </c>
      <c r="N384" s="691">
        <v>0</v>
      </c>
      <c r="O384" s="692">
        <v>0</v>
      </c>
      <c r="P384" s="692">
        <v>0</v>
      </c>
      <c r="Q384" s="697">
        <v>0</v>
      </c>
      <c r="R384" s="692">
        <v>0</v>
      </c>
      <c r="S384" s="693">
        <v>0</v>
      </c>
      <c r="T384" s="692">
        <v>0</v>
      </c>
      <c r="U384" s="693">
        <v>0</v>
      </c>
      <c r="V384" s="692">
        <v>0</v>
      </c>
      <c r="W384" s="693">
        <v>0</v>
      </c>
      <c r="X384" s="692">
        <v>0</v>
      </c>
      <c r="Y384" s="693">
        <v>0</v>
      </c>
      <c r="Z384" s="692">
        <v>0</v>
      </c>
      <c r="AA384" s="693">
        <v>0</v>
      </c>
      <c r="AB384" s="698">
        <v>0</v>
      </c>
      <c r="AC384" s="690">
        <v>0</v>
      </c>
      <c r="AD384" s="1015"/>
      <c r="AE384" s="1016"/>
      <c r="AF384" s="1017"/>
    </row>
    <row r="385" spans="1:32" x14ac:dyDescent="0.2">
      <c r="A385" s="11">
        <v>168</v>
      </c>
      <c r="B385" s="683"/>
      <c r="C385" s="684"/>
      <c r="D385" s="684"/>
      <c r="E385" s="1445" t="str">
        <f>'2. CAD NCCF'!E385:L385</f>
        <v>FI issued ABS and ABCP, high rated</v>
      </c>
      <c r="F385" s="1446"/>
      <c r="G385" s="1446"/>
      <c r="H385" s="1446"/>
      <c r="I385" s="1446"/>
      <c r="J385" s="1446"/>
      <c r="K385" s="1446"/>
      <c r="L385" s="1447"/>
      <c r="M385" s="399">
        <f>SUM(M386:M387)</f>
        <v>0</v>
      </c>
      <c r="N385" s="402">
        <f t="shared" ref="N385:AC385" si="82">SUBTOTAL(9,N386:N387)</f>
        <v>0</v>
      </c>
      <c r="O385" s="406">
        <f t="shared" si="82"/>
        <v>0</v>
      </c>
      <c r="P385" s="405">
        <f t="shared" si="82"/>
        <v>0</v>
      </c>
      <c r="Q385" s="407">
        <f t="shared" si="82"/>
        <v>0</v>
      </c>
      <c r="R385" s="406">
        <f t="shared" si="82"/>
        <v>0</v>
      </c>
      <c r="S385" s="406">
        <f t="shared" si="82"/>
        <v>0</v>
      </c>
      <c r="T385" s="406">
        <f t="shared" si="82"/>
        <v>0</v>
      </c>
      <c r="U385" s="406">
        <f t="shared" si="82"/>
        <v>0</v>
      </c>
      <c r="V385" s="406">
        <f t="shared" si="82"/>
        <v>0</v>
      </c>
      <c r="W385" s="406">
        <f t="shared" si="82"/>
        <v>0</v>
      </c>
      <c r="X385" s="406">
        <f t="shared" si="82"/>
        <v>0</v>
      </c>
      <c r="Y385" s="406">
        <f t="shared" si="82"/>
        <v>0</v>
      </c>
      <c r="Z385" s="406">
        <f t="shared" si="82"/>
        <v>0</v>
      </c>
      <c r="AA385" s="406">
        <f t="shared" si="82"/>
        <v>0</v>
      </c>
      <c r="AB385" s="416">
        <f t="shared" si="82"/>
        <v>0</v>
      </c>
      <c r="AC385" s="399">
        <f t="shared" si="82"/>
        <v>0</v>
      </c>
      <c r="AD385" s="1015"/>
      <c r="AE385" s="1016"/>
      <c r="AF385" s="1017"/>
    </row>
    <row r="386" spans="1:32" ht="15" customHeight="1" x14ac:dyDescent="0.2">
      <c r="A386" s="11">
        <v>169</v>
      </c>
      <c r="B386" s="683"/>
      <c r="C386" s="684"/>
      <c r="D386" s="684"/>
      <c r="E386" s="684"/>
      <c r="F386" s="1442" t="str">
        <f>'2. CAD NCCF'!F386:L386</f>
        <v>FI issued ABS, high rated</v>
      </c>
      <c r="G386" s="1443"/>
      <c r="H386" s="1443"/>
      <c r="I386" s="1443"/>
      <c r="J386" s="1443"/>
      <c r="K386" s="1443"/>
      <c r="L386" s="1444"/>
      <c r="M386" s="690">
        <v>0</v>
      </c>
      <c r="N386" s="691">
        <v>0</v>
      </c>
      <c r="O386" s="692">
        <v>0</v>
      </c>
      <c r="P386" s="692">
        <v>0</v>
      </c>
      <c r="Q386" s="697">
        <v>0</v>
      </c>
      <c r="R386" s="692">
        <v>0</v>
      </c>
      <c r="S386" s="693">
        <v>0</v>
      </c>
      <c r="T386" s="692">
        <v>0</v>
      </c>
      <c r="U386" s="693">
        <v>0</v>
      </c>
      <c r="V386" s="692">
        <v>0</v>
      </c>
      <c r="W386" s="693">
        <v>0</v>
      </c>
      <c r="X386" s="692">
        <v>0</v>
      </c>
      <c r="Y386" s="693">
        <v>0</v>
      </c>
      <c r="Z386" s="692">
        <v>0</v>
      </c>
      <c r="AA386" s="693">
        <v>0</v>
      </c>
      <c r="AB386" s="698">
        <v>0</v>
      </c>
      <c r="AC386" s="690">
        <v>0</v>
      </c>
      <c r="AD386" s="1015"/>
      <c r="AE386" s="1016"/>
      <c r="AF386" s="1017"/>
    </row>
    <row r="387" spans="1:32" ht="15" customHeight="1" x14ac:dyDescent="0.2">
      <c r="A387" s="11">
        <v>170</v>
      </c>
      <c r="B387" s="683"/>
      <c r="C387" s="684"/>
      <c r="D387" s="684"/>
      <c r="E387" s="684"/>
      <c r="F387" s="1442" t="str">
        <f>'2. CAD NCCF'!F387:L387</f>
        <v>FI issued ABCP, high rated</v>
      </c>
      <c r="G387" s="1443"/>
      <c r="H387" s="1443"/>
      <c r="I387" s="1443"/>
      <c r="J387" s="1443"/>
      <c r="K387" s="1443"/>
      <c r="L387" s="1444"/>
      <c r="M387" s="690">
        <v>0</v>
      </c>
      <c r="N387" s="691">
        <v>0</v>
      </c>
      <c r="O387" s="692">
        <v>0</v>
      </c>
      <c r="P387" s="692">
        <v>0</v>
      </c>
      <c r="Q387" s="697">
        <v>0</v>
      </c>
      <c r="R387" s="692">
        <v>0</v>
      </c>
      <c r="S387" s="693">
        <v>0</v>
      </c>
      <c r="T387" s="692">
        <v>0</v>
      </c>
      <c r="U387" s="693">
        <v>0</v>
      </c>
      <c r="V387" s="692">
        <v>0</v>
      </c>
      <c r="W387" s="693">
        <v>0</v>
      </c>
      <c r="X387" s="692">
        <v>0</v>
      </c>
      <c r="Y387" s="693">
        <v>0</v>
      </c>
      <c r="Z387" s="692">
        <v>0</v>
      </c>
      <c r="AA387" s="693">
        <v>0</v>
      </c>
      <c r="AB387" s="698">
        <v>0</v>
      </c>
      <c r="AC387" s="690">
        <v>0</v>
      </c>
      <c r="AD387" s="1015"/>
      <c r="AE387" s="1016"/>
      <c r="AF387" s="1017"/>
    </row>
    <row r="388" spans="1:32" x14ac:dyDescent="0.2">
      <c r="A388" s="11">
        <v>171</v>
      </c>
      <c r="B388" s="683"/>
      <c r="C388" s="684"/>
      <c r="D388" s="684"/>
      <c r="E388" s="1445" t="str">
        <f>'2. CAD NCCF'!E388:L388</f>
        <v>Non-FI issued ABS and ABCP, medium rated</v>
      </c>
      <c r="F388" s="1446"/>
      <c r="G388" s="1446"/>
      <c r="H388" s="1446"/>
      <c r="I388" s="1446"/>
      <c r="J388" s="1446"/>
      <c r="K388" s="1446"/>
      <c r="L388" s="1447"/>
      <c r="M388" s="399">
        <f>SUM(M389:M390)</f>
        <v>0</v>
      </c>
      <c r="N388" s="402">
        <f t="shared" ref="N388:AC388" si="83">SUBTOTAL(9,N389:N390)</f>
        <v>0</v>
      </c>
      <c r="O388" s="406">
        <f t="shared" si="83"/>
        <v>0</v>
      </c>
      <c r="P388" s="405">
        <f t="shared" si="83"/>
        <v>0</v>
      </c>
      <c r="Q388" s="407">
        <f t="shared" si="83"/>
        <v>0</v>
      </c>
      <c r="R388" s="406">
        <f t="shared" si="83"/>
        <v>0</v>
      </c>
      <c r="S388" s="406">
        <f t="shared" si="83"/>
        <v>0</v>
      </c>
      <c r="T388" s="406">
        <f t="shared" si="83"/>
        <v>0</v>
      </c>
      <c r="U388" s="406">
        <f t="shared" si="83"/>
        <v>0</v>
      </c>
      <c r="V388" s="406">
        <f t="shared" si="83"/>
        <v>0</v>
      </c>
      <c r="W388" s="406">
        <f t="shared" si="83"/>
        <v>0</v>
      </c>
      <c r="X388" s="406">
        <f t="shared" si="83"/>
        <v>0</v>
      </c>
      <c r="Y388" s="406">
        <f t="shared" si="83"/>
        <v>0</v>
      </c>
      <c r="Z388" s="406">
        <f t="shared" si="83"/>
        <v>0</v>
      </c>
      <c r="AA388" s="406">
        <f t="shared" si="83"/>
        <v>0</v>
      </c>
      <c r="AB388" s="416">
        <f t="shared" si="83"/>
        <v>0</v>
      </c>
      <c r="AC388" s="399">
        <f t="shared" si="83"/>
        <v>0</v>
      </c>
      <c r="AD388" s="1015"/>
      <c r="AE388" s="1016"/>
      <c r="AF388" s="1017"/>
    </row>
    <row r="389" spans="1:32" ht="15" customHeight="1" x14ac:dyDescent="0.2">
      <c r="A389" s="11">
        <v>172</v>
      </c>
      <c r="B389" s="683"/>
      <c r="C389" s="684"/>
      <c r="D389" s="684"/>
      <c r="E389" s="684"/>
      <c r="F389" s="1442" t="str">
        <f>'2. CAD NCCF'!F389:L389</f>
        <v>Non-FI issued ABS, medium rated</v>
      </c>
      <c r="G389" s="1443"/>
      <c r="H389" s="1443"/>
      <c r="I389" s="1443"/>
      <c r="J389" s="1443"/>
      <c r="K389" s="1443"/>
      <c r="L389" s="1444"/>
      <c r="M389" s="690">
        <v>0</v>
      </c>
      <c r="N389" s="691">
        <v>0</v>
      </c>
      <c r="O389" s="692">
        <v>0</v>
      </c>
      <c r="P389" s="692">
        <v>0</v>
      </c>
      <c r="Q389" s="697">
        <v>0</v>
      </c>
      <c r="R389" s="692">
        <v>0</v>
      </c>
      <c r="S389" s="693">
        <v>0</v>
      </c>
      <c r="T389" s="692">
        <v>0</v>
      </c>
      <c r="U389" s="693">
        <v>0</v>
      </c>
      <c r="V389" s="692">
        <v>0</v>
      </c>
      <c r="W389" s="693">
        <v>0</v>
      </c>
      <c r="X389" s="692">
        <v>0</v>
      </c>
      <c r="Y389" s="693">
        <v>0</v>
      </c>
      <c r="Z389" s="692">
        <v>0</v>
      </c>
      <c r="AA389" s="693">
        <v>0</v>
      </c>
      <c r="AB389" s="698">
        <v>0</v>
      </c>
      <c r="AC389" s="690">
        <v>0</v>
      </c>
      <c r="AD389" s="1015"/>
      <c r="AE389" s="1016"/>
      <c r="AF389" s="1017"/>
    </row>
    <row r="390" spans="1:32" ht="15" customHeight="1" x14ac:dyDescent="0.2">
      <c r="A390" s="11">
        <v>173</v>
      </c>
      <c r="B390" s="683"/>
      <c r="C390" s="684"/>
      <c r="D390" s="684"/>
      <c r="E390" s="684"/>
      <c r="F390" s="1442" t="str">
        <f>'2. CAD NCCF'!F390:L390</f>
        <v>Non-FI issued ABCP, medium rated</v>
      </c>
      <c r="G390" s="1443"/>
      <c r="H390" s="1443"/>
      <c r="I390" s="1443"/>
      <c r="J390" s="1443"/>
      <c r="K390" s="1443"/>
      <c r="L390" s="1444"/>
      <c r="M390" s="690">
        <v>0</v>
      </c>
      <c r="N390" s="691">
        <v>0</v>
      </c>
      <c r="O390" s="692">
        <v>0</v>
      </c>
      <c r="P390" s="692">
        <v>0</v>
      </c>
      <c r="Q390" s="697">
        <v>0</v>
      </c>
      <c r="R390" s="692">
        <v>0</v>
      </c>
      <c r="S390" s="693">
        <v>0</v>
      </c>
      <c r="T390" s="692">
        <v>0</v>
      </c>
      <c r="U390" s="693">
        <v>0</v>
      </c>
      <c r="V390" s="692">
        <v>0</v>
      </c>
      <c r="W390" s="693">
        <v>0</v>
      </c>
      <c r="X390" s="692">
        <v>0</v>
      </c>
      <c r="Y390" s="693">
        <v>0</v>
      </c>
      <c r="Z390" s="692">
        <v>0</v>
      </c>
      <c r="AA390" s="693">
        <v>0</v>
      </c>
      <c r="AB390" s="698">
        <v>0</v>
      </c>
      <c r="AC390" s="690">
        <v>0</v>
      </c>
      <c r="AD390" s="1015"/>
      <c r="AE390" s="1016"/>
      <c r="AF390" s="1017"/>
    </row>
    <row r="391" spans="1:32" x14ac:dyDescent="0.2">
      <c r="A391" s="11">
        <v>174</v>
      </c>
      <c r="B391" s="683"/>
      <c r="C391" s="684"/>
      <c r="D391" s="684"/>
      <c r="E391" s="1445" t="str">
        <f>'2. CAD NCCF'!E391:L391</f>
        <v>FI issued ABS and ABCP, medium rated</v>
      </c>
      <c r="F391" s="1446"/>
      <c r="G391" s="1446"/>
      <c r="H391" s="1446"/>
      <c r="I391" s="1446"/>
      <c r="J391" s="1446"/>
      <c r="K391" s="1446"/>
      <c r="L391" s="1447"/>
      <c r="M391" s="399">
        <f>SUM(M392:M393)</f>
        <v>0</v>
      </c>
      <c r="N391" s="402">
        <f t="shared" ref="N391:AC391" si="84">SUBTOTAL(9,N392:N393)</f>
        <v>0</v>
      </c>
      <c r="O391" s="406">
        <f t="shared" si="84"/>
        <v>0</v>
      </c>
      <c r="P391" s="405">
        <f t="shared" si="84"/>
        <v>0</v>
      </c>
      <c r="Q391" s="407">
        <f t="shared" si="84"/>
        <v>0</v>
      </c>
      <c r="R391" s="406">
        <f t="shared" si="84"/>
        <v>0</v>
      </c>
      <c r="S391" s="406">
        <f t="shared" si="84"/>
        <v>0</v>
      </c>
      <c r="T391" s="406">
        <f t="shared" si="84"/>
        <v>0</v>
      </c>
      <c r="U391" s="406">
        <f t="shared" si="84"/>
        <v>0</v>
      </c>
      <c r="V391" s="406">
        <f t="shared" si="84"/>
        <v>0</v>
      </c>
      <c r="W391" s="406">
        <f t="shared" si="84"/>
        <v>0</v>
      </c>
      <c r="X391" s="406">
        <f t="shared" si="84"/>
        <v>0</v>
      </c>
      <c r="Y391" s="406">
        <f t="shared" si="84"/>
        <v>0</v>
      </c>
      <c r="Z391" s="406">
        <f t="shared" si="84"/>
        <v>0</v>
      </c>
      <c r="AA391" s="406">
        <f t="shared" si="84"/>
        <v>0</v>
      </c>
      <c r="AB391" s="416">
        <f t="shared" si="84"/>
        <v>0</v>
      </c>
      <c r="AC391" s="399">
        <f t="shared" si="84"/>
        <v>0</v>
      </c>
      <c r="AD391" s="1015"/>
      <c r="AE391" s="1016"/>
      <c r="AF391" s="1017"/>
    </row>
    <row r="392" spans="1:32" ht="15" customHeight="1" x14ac:dyDescent="0.2">
      <c r="A392" s="11">
        <v>175</v>
      </c>
      <c r="B392" s="683"/>
      <c r="C392" s="684"/>
      <c r="D392" s="684"/>
      <c r="E392" s="684"/>
      <c r="F392" s="1442" t="str">
        <f>'2. CAD NCCF'!F392:L392</f>
        <v>FI issued ABS, medium rated</v>
      </c>
      <c r="G392" s="1443"/>
      <c r="H392" s="1443"/>
      <c r="I392" s="1443"/>
      <c r="J392" s="1443"/>
      <c r="K392" s="1443"/>
      <c r="L392" s="1444"/>
      <c r="M392" s="690">
        <v>0</v>
      </c>
      <c r="N392" s="691">
        <v>0</v>
      </c>
      <c r="O392" s="692">
        <v>0</v>
      </c>
      <c r="P392" s="692">
        <v>0</v>
      </c>
      <c r="Q392" s="697">
        <v>0</v>
      </c>
      <c r="R392" s="692">
        <v>0</v>
      </c>
      <c r="S392" s="693">
        <v>0</v>
      </c>
      <c r="T392" s="692">
        <v>0</v>
      </c>
      <c r="U392" s="693">
        <v>0</v>
      </c>
      <c r="V392" s="692">
        <v>0</v>
      </c>
      <c r="W392" s="693">
        <v>0</v>
      </c>
      <c r="X392" s="692">
        <v>0</v>
      </c>
      <c r="Y392" s="693">
        <v>0</v>
      </c>
      <c r="Z392" s="692">
        <v>0</v>
      </c>
      <c r="AA392" s="693">
        <v>0</v>
      </c>
      <c r="AB392" s="698">
        <v>0</v>
      </c>
      <c r="AC392" s="690">
        <v>0</v>
      </c>
      <c r="AD392" s="1015"/>
      <c r="AE392" s="1016"/>
      <c r="AF392" s="1017"/>
    </row>
    <row r="393" spans="1:32" ht="15" customHeight="1" x14ac:dyDescent="0.2">
      <c r="A393" s="11">
        <v>176</v>
      </c>
      <c r="B393" s="683"/>
      <c r="C393" s="684"/>
      <c r="D393" s="684"/>
      <c r="E393" s="684"/>
      <c r="F393" s="1442" t="str">
        <f>'2. CAD NCCF'!F393:L393</f>
        <v>FI issued ABCP, medium rated</v>
      </c>
      <c r="G393" s="1443"/>
      <c r="H393" s="1443"/>
      <c r="I393" s="1443"/>
      <c r="J393" s="1443"/>
      <c r="K393" s="1443"/>
      <c r="L393" s="1444"/>
      <c r="M393" s="690">
        <v>0</v>
      </c>
      <c r="N393" s="691">
        <v>0</v>
      </c>
      <c r="O393" s="692">
        <v>0</v>
      </c>
      <c r="P393" s="692">
        <v>0</v>
      </c>
      <c r="Q393" s="697">
        <v>0</v>
      </c>
      <c r="R393" s="692">
        <v>0</v>
      </c>
      <c r="S393" s="693">
        <v>0</v>
      </c>
      <c r="T393" s="692">
        <v>0</v>
      </c>
      <c r="U393" s="693">
        <v>0</v>
      </c>
      <c r="V393" s="692">
        <v>0</v>
      </c>
      <c r="W393" s="693">
        <v>0</v>
      </c>
      <c r="X393" s="692">
        <v>0</v>
      </c>
      <c r="Y393" s="693">
        <v>0</v>
      </c>
      <c r="Z393" s="692">
        <v>0</v>
      </c>
      <c r="AA393" s="693">
        <v>0</v>
      </c>
      <c r="AB393" s="698">
        <v>0</v>
      </c>
      <c r="AC393" s="690">
        <v>0</v>
      </c>
      <c r="AD393" s="1015"/>
      <c r="AE393" s="1016"/>
      <c r="AF393" s="1017"/>
    </row>
    <row r="394" spans="1:32" x14ac:dyDescent="0.2">
      <c r="A394" s="11">
        <v>177</v>
      </c>
      <c r="B394" s="683"/>
      <c r="C394" s="684"/>
      <c r="D394" s="684"/>
      <c r="E394" s="1445" t="str">
        <f>'2. CAD NCCF'!E394:L394</f>
        <v>Non-FI issued ABS and ABCP, low or not rated</v>
      </c>
      <c r="F394" s="1446"/>
      <c r="G394" s="1446"/>
      <c r="H394" s="1446"/>
      <c r="I394" s="1446"/>
      <c r="J394" s="1446"/>
      <c r="K394" s="1446"/>
      <c r="L394" s="1447"/>
      <c r="M394" s="399">
        <f>SUM(M395:M396)</f>
        <v>0</v>
      </c>
      <c r="N394" s="402">
        <f t="shared" ref="N394:AC394" si="85">SUBTOTAL(9,N395:N396)</f>
        <v>0</v>
      </c>
      <c r="O394" s="406">
        <f t="shared" si="85"/>
        <v>0</v>
      </c>
      <c r="P394" s="405">
        <f t="shared" si="85"/>
        <v>0</v>
      </c>
      <c r="Q394" s="407">
        <f t="shared" si="85"/>
        <v>0</v>
      </c>
      <c r="R394" s="406">
        <f t="shared" si="85"/>
        <v>0</v>
      </c>
      <c r="S394" s="406">
        <f t="shared" si="85"/>
        <v>0</v>
      </c>
      <c r="T394" s="406">
        <f t="shared" si="85"/>
        <v>0</v>
      </c>
      <c r="U394" s="406">
        <f t="shared" si="85"/>
        <v>0</v>
      </c>
      <c r="V394" s="406">
        <f t="shared" si="85"/>
        <v>0</v>
      </c>
      <c r="W394" s="406">
        <f t="shared" si="85"/>
        <v>0</v>
      </c>
      <c r="X394" s="406">
        <f t="shared" si="85"/>
        <v>0</v>
      </c>
      <c r="Y394" s="406">
        <f t="shared" si="85"/>
        <v>0</v>
      </c>
      <c r="Z394" s="406">
        <f t="shared" si="85"/>
        <v>0</v>
      </c>
      <c r="AA394" s="406">
        <f t="shared" si="85"/>
        <v>0</v>
      </c>
      <c r="AB394" s="416">
        <f t="shared" si="85"/>
        <v>0</v>
      </c>
      <c r="AC394" s="399">
        <f t="shared" si="85"/>
        <v>0</v>
      </c>
      <c r="AD394" s="1015"/>
      <c r="AE394" s="1016"/>
      <c r="AF394" s="1017"/>
    </row>
    <row r="395" spans="1:32" ht="15" customHeight="1" x14ac:dyDescent="0.2">
      <c r="A395" s="11">
        <v>178</v>
      </c>
      <c r="B395" s="683"/>
      <c r="C395" s="684"/>
      <c r="D395" s="684"/>
      <c r="E395" s="684"/>
      <c r="F395" s="1442" t="str">
        <f>'2. CAD NCCF'!F395:L395</f>
        <v>Non-FI issued ABS, low or not rated</v>
      </c>
      <c r="G395" s="1443"/>
      <c r="H395" s="1443"/>
      <c r="I395" s="1443"/>
      <c r="J395" s="1443"/>
      <c r="K395" s="1443"/>
      <c r="L395" s="1444"/>
      <c r="M395" s="690">
        <v>0</v>
      </c>
      <c r="N395" s="691">
        <v>0</v>
      </c>
      <c r="O395" s="692">
        <v>0</v>
      </c>
      <c r="P395" s="692">
        <v>0</v>
      </c>
      <c r="Q395" s="697">
        <v>0</v>
      </c>
      <c r="R395" s="692">
        <v>0</v>
      </c>
      <c r="S395" s="693">
        <v>0</v>
      </c>
      <c r="T395" s="692">
        <v>0</v>
      </c>
      <c r="U395" s="693">
        <v>0</v>
      </c>
      <c r="V395" s="692">
        <v>0</v>
      </c>
      <c r="W395" s="693">
        <v>0</v>
      </c>
      <c r="X395" s="692">
        <v>0</v>
      </c>
      <c r="Y395" s="693">
        <v>0</v>
      </c>
      <c r="Z395" s="692">
        <v>0</v>
      </c>
      <c r="AA395" s="693">
        <v>0</v>
      </c>
      <c r="AB395" s="698">
        <v>0</v>
      </c>
      <c r="AC395" s="690">
        <v>0</v>
      </c>
      <c r="AD395" s="1015"/>
      <c r="AE395" s="1016"/>
      <c r="AF395" s="1017"/>
    </row>
    <row r="396" spans="1:32" ht="15" customHeight="1" x14ac:dyDescent="0.2">
      <c r="A396" s="11">
        <v>179</v>
      </c>
      <c r="B396" s="683"/>
      <c r="C396" s="684"/>
      <c r="D396" s="684"/>
      <c r="E396" s="684"/>
      <c r="F396" s="1442" t="str">
        <f>'2. CAD NCCF'!F396:L396</f>
        <v>Non-FI issued ABCP, low or not rated</v>
      </c>
      <c r="G396" s="1443"/>
      <c r="H396" s="1443"/>
      <c r="I396" s="1443"/>
      <c r="J396" s="1443"/>
      <c r="K396" s="1443"/>
      <c r="L396" s="1444"/>
      <c r="M396" s="690">
        <v>0</v>
      </c>
      <c r="N396" s="691">
        <v>0</v>
      </c>
      <c r="O396" s="692">
        <v>0</v>
      </c>
      <c r="P396" s="692">
        <v>0</v>
      </c>
      <c r="Q396" s="697">
        <v>0</v>
      </c>
      <c r="R396" s="692">
        <v>0</v>
      </c>
      <c r="S396" s="693">
        <v>0</v>
      </c>
      <c r="T396" s="692">
        <v>0</v>
      </c>
      <c r="U396" s="693">
        <v>0</v>
      </c>
      <c r="V396" s="692">
        <v>0</v>
      </c>
      <c r="W396" s="693">
        <v>0</v>
      </c>
      <c r="X396" s="692">
        <v>0</v>
      </c>
      <c r="Y396" s="693">
        <v>0</v>
      </c>
      <c r="Z396" s="692">
        <v>0</v>
      </c>
      <c r="AA396" s="693">
        <v>0</v>
      </c>
      <c r="AB396" s="698">
        <v>0</v>
      </c>
      <c r="AC396" s="690">
        <v>0</v>
      </c>
      <c r="AD396" s="1015"/>
      <c r="AE396" s="1016"/>
      <c r="AF396" s="1017"/>
    </row>
    <row r="397" spans="1:32" x14ac:dyDescent="0.2">
      <c r="A397" s="11">
        <v>180</v>
      </c>
      <c r="B397" s="683"/>
      <c r="C397" s="684"/>
      <c r="D397" s="684"/>
      <c r="E397" s="1445" t="str">
        <f>'2. CAD NCCF'!E397:L397</f>
        <v>FI issued ABS and ABCP, low or not rated</v>
      </c>
      <c r="F397" s="1446"/>
      <c r="G397" s="1446"/>
      <c r="H397" s="1446"/>
      <c r="I397" s="1446"/>
      <c r="J397" s="1446"/>
      <c r="K397" s="1446"/>
      <c r="L397" s="1447"/>
      <c r="M397" s="399">
        <f>SUM(M398:M399)</f>
        <v>0</v>
      </c>
      <c r="N397" s="402">
        <f t="shared" ref="N397:AC397" si="86">SUBTOTAL(9,N398:N399)</f>
        <v>0</v>
      </c>
      <c r="O397" s="406">
        <f t="shared" si="86"/>
        <v>0</v>
      </c>
      <c r="P397" s="405">
        <f t="shared" si="86"/>
        <v>0</v>
      </c>
      <c r="Q397" s="407">
        <f t="shared" si="86"/>
        <v>0</v>
      </c>
      <c r="R397" s="406">
        <f t="shared" si="86"/>
        <v>0</v>
      </c>
      <c r="S397" s="406">
        <f t="shared" si="86"/>
        <v>0</v>
      </c>
      <c r="T397" s="406">
        <f t="shared" si="86"/>
        <v>0</v>
      </c>
      <c r="U397" s="406">
        <f t="shared" si="86"/>
        <v>0</v>
      </c>
      <c r="V397" s="406">
        <f t="shared" si="86"/>
        <v>0</v>
      </c>
      <c r="W397" s="406">
        <f t="shared" si="86"/>
        <v>0</v>
      </c>
      <c r="X397" s="406">
        <f t="shared" si="86"/>
        <v>0</v>
      </c>
      <c r="Y397" s="406">
        <f t="shared" si="86"/>
        <v>0</v>
      </c>
      <c r="Z397" s="406">
        <f t="shared" si="86"/>
        <v>0</v>
      </c>
      <c r="AA397" s="406">
        <f t="shared" si="86"/>
        <v>0</v>
      </c>
      <c r="AB397" s="416">
        <f t="shared" si="86"/>
        <v>0</v>
      </c>
      <c r="AC397" s="399">
        <f t="shared" si="86"/>
        <v>0</v>
      </c>
      <c r="AD397" s="1015"/>
      <c r="AE397" s="1016"/>
      <c r="AF397" s="1017"/>
    </row>
    <row r="398" spans="1:32" ht="15" customHeight="1" x14ac:dyDescent="0.2">
      <c r="A398" s="11">
        <v>181</v>
      </c>
      <c r="B398" s="683"/>
      <c r="C398" s="684"/>
      <c r="D398" s="684"/>
      <c r="E398" s="684"/>
      <c r="F398" s="1442" t="str">
        <f>'2. CAD NCCF'!F398:L398</f>
        <v>FI issued ABS, low or not rated</v>
      </c>
      <c r="G398" s="1443"/>
      <c r="H398" s="1443"/>
      <c r="I398" s="1443"/>
      <c r="J398" s="1443"/>
      <c r="K398" s="1443"/>
      <c r="L398" s="1444"/>
      <c r="M398" s="690">
        <v>0</v>
      </c>
      <c r="N398" s="691">
        <v>0</v>
      </c>
      <c r="O398" s="692">
        <v>0</v>
      </c>
      <c r="P398" s="692">
        <v>0</v>
      </c>
      <c r="Q398" s="697">
        <v>0</v>
      </c>
      <c r="R398" s="692">
        <v>0</v>
      </c>
      <c r="S398" s="693">
        <v>0</v>
      </c>
      <c r="T398" s="692">
        <v>0</v>
      </c>
      <c r="U398" s="693">
        <v>0</v>
      </c>
      <c r="V398" s="692">
        <v>0</v>
      </c>
      <c r="W398" s="693">
        <v>0</v>
      </c>
      <c r="X398" s="692">
        <v>0</v>
      </c>
      <c r="Y398" s="693">
        <v>0</v>
      </c>
      <c r="Z398" s="692">
        <v>0</v>
      </c>
      <c r="AA398" s="693">
        <v>0</v>
      </c>
      <c r="AB398" s="698">
        <v>0</v>
      </c>
      <c r="AC398" s="690">
        <v>0</v>
      </c>
      <c r="AD398" s="1015"/>
      <c r="AE398" s="1016"/>
      <c r="AF398" s="1017"/>
    </row>
    <row r="399" spans="1:32" ht="15" customHeight="1" x14ac:dyDescent="0.2">
      <c r="A399" s="11">
        <v>182</v>
      </c>
      <c r="B399" s="683"/>
      <c r="C399" s="684"/>
      <c r="D399" s="684"/>
      <c r="E399" s="684"/>
      <c r="F399" s="1442" t="str">
        <f>'2. CAD NCCF'!F399:L399</f>
        <v>FI issued ABCP, low or not rated</v>
      </c>
      <c r="G399" s="1443"/>
      <c r="H399" s="1443"/>
      <c r="I399" s="1443"/>
      <c r="J399" s="1443"/>
      <c r="K399" s="1443"/>
      <c r="L399" s="1444"/>
      <c r="M399" s="690">
        <v>0</v>
      </c>
      <c r="N399" s="691">
        <v>0</v>
      </c>
      <c r="O399" s="692">
        <v>0</v>
      </c>
      <c r="P399" s="692">
        <v>0</v>
      </c>
      <c r="Q399" s="697">
        <v>0</v>
      </c>
      <c r="R399" s="692">
        <v>0</v>
      </c>
      <c r="S399" s="693">
        <v>0</v>
      </c>
      <c r="T399" s="692">
        <v>0</v>
      </c>
      <c r="U399" s="693">
        <v>0</v>
      </c>
      <c r="V399" s="692">
        <v>0</v>
      </c>
      <c r="W399" s="693">
        <v>0</v>
      </c>
      <c r="X399" s="692">
        <v>0</v>
      </c>
      <c r="Y399" s="693">
        <v>0</v>
      </c>
      <c r="Z399" s="692">
        <v>0</v>
      </c>
      <c r="AA399" s="693">
        <v>0</v>
      </c>
      <c r="AB399" s="698">
        <v>0</v>
      </c>
      <c r="AC399" s="690">
        <v>0</v>
      </c>
      <c r="AD399" s="1015"/>
      <c r="AE399" s="1016"/>
      <c r="AF399" s="1017"/>
    </row>
    <row r="400" spans="1:32" x14ac:dyDescent="0.2">
      <c r="A400" s="11">
        <v>183</v>
      </c>
      <c r="B400" s="683"/>
      <c r="C400" s="684"/>
      <c r="D400" s="1472" t="str">
        <f>'2. CAD NCCF'!D400:L400</f>
        <v>Equities</v>
      </c>
      <c r="E400" s="1473"/>
      <c r="F400" s="1473"/>
      <c r="G400" s="1473"/>
      <c r="H400" s="1473"/>
      <c r="I400" s="1473"/>
      <c r="J400" s="1473"/>
      <c r="K400" s="1473"/>
      <c r="L400" s="1474"/>
      <c r="M400" s="399">
        <f>SUM(M401:M403)</f>
        <v>0</v>
      </c>
      <c r="N400" s="402">
        <f t="shared" ref="N400:AC400" si="87">SUBTOTAL(9,N401:N403)</f>
        <v>0</v>
      </c>
      <c r="O400" s="406">
        <f t="shared" si="87"/>
        <v>0</v>
      </c>
      <c r="P400" s="405">
        <f t="shared" si="87"/>
        <v>0</v>
      </c>
      <c r="Q400" s="407">
        <f t="shared" si="87"/>
        <v>0</v>
      </c>
      <c r="R400" s="406">
        <f t="shared" si="87"/>
        <v>0</v>
      </c>
      <c r="S400" s="406">
        <f t="shared" si="87"/>
        <v>0</v>
      </c>
      <c r="T400" s="406">
        <f t="shared" si="87"/>
        <v>0</v>
      </c>
      <c r="U400" s="406">
        <f t="shared" si="87"/>
        <v>0</v>
      </c>
      <c r="V400" s="406">
        <f t="shared" si="87"/>
        <v>0</v>
      </c>
      <c r="W400" s="406">
        <f t="shared" si="87"/>
        <v>0</v>
      </c>
      <c r="X400" s="406">
        <f t="shared" si="87"/>
        <v>0</v>
      </c>
      <c r="Y400" s="406">
        <f t="shared" si="87"/>
        <v>0</v>
      </c>
      <c r="Z400" s="406">
        <f t="shared" si="87"/>
        <v>0</v>
      </c>
      <c r="AA400" s="406">
        <f t="shared" si="87"/>
        <v>0</v>
      </c>
      <c r="AB400" s="416">
        <f t="shared" si="87"/>
        <v>0</v>
      </c>
      <c r="AC400" s="399">
        <f t="shared" si="87"/>
        <v>0</v>
      </c>
      <c r="AD400" s="1015"/>
      <c r="AE400" s="1016"/>
      <c r="AF400" s="1017"/>
    </row>
    <row r="401" spans="1:32" ht="15" customHeight="1" x14ac:dyDescent="0.2">
      <c r="A401" s="11">
        <v>184</v>
      </c>
      <c r="B401" s="683"/>
      <c r="C401" s="684"/>
      <c r="D401" s="684"/>
      <c r="E401" s="684"/>
      <c r="F401" s="1442" t="str">
        <f>'2. CAD NCCF'!F401:L401</f>
        <v>Eligible non-financial common equity shares</v>
      </c>
      <c r="G401" s="1443"/>
      <c r="H401" s="1443"/>
      <c r="I401" s="1443"/>
      <c r="J401" s="1443"/>
      <c r="K401" s="1443"/>
      <c r="L401" s="1444"/>
      <c r="M401" s="690">
        <v>0</v>
      </c>
      <c r="N401" s="691">
        <v>0</v>
      </c>
      <c r="O401" s="692">
        <v>0</v>
      </c>
      <c r="P401" s="692">
        <v>0</v>
      </c>
      <c r="Q401" s="697">
        <v>0</v>
      </c>
      <c r="R401" s="692">
        <v>0</v>
      </c>
      <c r="S401" s="693">
        <v>0</v>
      </c>
      <c r="T401" s="692">
        <v>0</v>
      </c>
      <c r="U401" s="693">
        <v>0</v>
      </c>
      <c r="V401" s="692">
        <v>0</v>
      </c>
      <c r="W401" s="693">
        <v>0</v>
      </c>
      <c r="X401" s="692">
        <v>0</v>
      </c>
      <c r="Y401" s="693">
        <v>0</v>
      </c>
      <c r="Z401" s="692">
        <v>0</v>
      </c>
      <c r="AA401" s="693">
        <v>0</v>
      </c>
      <c r="AB401" s="698">
        <v>0</v>
      </c>
      <c r="AC401" s="690">
        <v>0</v>
      </c>
      <c r="AD401" s="1015"/>
      <c r="AE401" s="1016"/>
      <c r="AF401" s="1017"/>
    </row>
    <row r="402" spans="1:32" ht="15" customHeight="1" x14ac:dyDescent="0.2">
      <c r="A402" s="11">
        <v>185</v>
      </c>
      <c r="B402" s="683"/>
      <c r="C402" s="684"/>
      <c r="D402" s="684"/>
      <c r="E402" s="684"/>
      <c r="F402" s="1442" t="str">
        <f>'2. CAD NCCF'!F402:L402</f>
        <v>Eligible financial common equity</v>
      </c>
      <c r="G402" s="1443"/>
      <c r="H402" s="1443"/>
      <c r="I402" s="1443"/>
      <c r="J402" s="1443"/>
      <c r="K402" s="1443"/>
      <c r="L402" s="1444"/>
      <c r="M402" s="690">
        <v>0</v>
      </c>
      <c r="N402" s="691">
        <v>0</v>
      </c>
      <c r="O402" s="692">
        <v>0</v>
      </c>
      <c r="P402" s="692">
        <v>0</v>
      </c>
      <c r="Q402" s="697">
        <v>0</v>
      </c>
      <c r="R402" s="692">
        <v>0</v>
      </c>
      <c r="S402" s="693">
        <v>0</v>
      </c>
      <c r="T402" s="692">
        <v>0</v>
      </c>
      <c r="U402" s="693">
        <v>0</v>
      </c>
      <c r="V402" s="692">
        <v>0</v>
      </c>
      <c r="W402" s="693">
        <v>0</v>
      </c>
      <c r="X402" s="692">
        <v>0</v>
      </c>
      <c r="Y402" s="693">
        <v>0</v>
      </c>
      <c r="Z402" s="692">
        <v>0</v>
      </c>
      <c r="AA402" s="693">
        <v>0</v>
      </c>
      <c r="AB402" s="698">
        <v>0</v>
      </c>
      <c r="AC402" s="690">
        <v>0</v>
      </c>
      <c r="AD402" s="1015"/>
      <c r="AE402" s="1016"/>
      <c r="AF402" s="1017"/>
    </row>
    <row r="403" spans="1:32" ht="15" customHeight="1" x14ac:dyDescent="0.2">
      <c r="A403" s="11">
        <v>186</v>
      </c>
      <c r="B403" s="683"/>
      <c r="C403" s="684"/>
      <c r="D403" s="684"/>
      <c r="E403" s="684"/>
      <c r="F403" s="1442" t="str">
        <f>'2. CAD NCCF'!F403:L403</f>
        <v>Other equities</v>
      </c>
      <c r="G403" s="1443"/>
      <c r="H403" s="1443"/>
      <c r="I403" s="1443"/>
      <c r="J403" s="1443"/>
      <c r="K403" s="1443"/>
      <c r="L403" s="1444"/>
      <c r="M403" s="690"/>
      <c r="N403" s="691">
        <v>0</v>
      </c>
      <c r="O403" s="692">
        <v>0</v>
      </c>
      <c r="P403" s="692">
        <v>0</v>
      </c>
      <c r="Q403" s="697">
        <v>0</v>
      </c>
      <c r="R403" s="692">
        <v>0</v>
      </c>
      <c r="S403" s="693">
        <v>0</v>
      </c>
      <c r="T403" s="692">
        <v>0</v>
      </c>
      <c r="U403" s="693">
        <v>0</v>
      </c>
      <c r="V403" s="692">
        <v>0</v>
      </c>
      <c r="W403" s="693">
        <v>0</v>
      </c>
      <c r="X403" s="692">
        <v>0</v>
      </c>
      <c r="Y403" s="693">
        <v>0</v>
      </c>
      <c r="Z403" s="692">
        <v>0</v>
      </c>
      <c r="AA403" s="693">
        <v>0</v>
      </c>
      <c r="AB403" s="698">
        <v>0</v>
      </c>
      <c r="AC403" s="690">
        <v>0</v>
      </c>
      <c r="AD403" s="1015"/>
      <c r="AE403" s="1016"/>
      <c r="AF403" s="1017"/>
    </row>
    <row r="404" spans="1:32" x14ac:dyDescent="0.2">
      <c r="A404" s="11">
        <v>187</v>
      </c>
      <c r="B404" s="683"/>
      <c r="C404" s="684"/>
      <c r="D404" s="1472" t="str">
        <f>'2. CAD NCCF'!D404:L404</f>
        <v>FI's own securities - Not eliminated</v>
      </c>
      <c r="E404" s="1473"/>
      <c r="F404" s="1473"/>
      <c r="G404" s="1473"/>
      <c r="H404" s="1473"/>
      <c r="I404" s="1473"/>
      <c r="J404" s="1473"/>
      <c r="K404" s="1473"/>
      <c r="L404" s="1474"/>
      <c r="M404" s="399">
        <f>SUM(M405:M406)</f>
        <v>0</v>
      </c>
      <c r="N404" s="402">
        <f t="shared" ref="N404:AC404" si="88">SUBTOTAL(9,N405:N406)</f>
        <v>0</v>
      </c>
      <c r="O404" s="406">
        <f t="shared" si="88"/>
        <v>0</v>
      </c>
      <c r="P404" s="405">
        <f t="shared" si="88"/>
        <v>0</v>
      </c>
      <c r="Q404" s="407">
        <f t="shared" si="88"/>
        <v>0</v>
      </c>
      <c r="R404" s="406">
        <f t="shared" si="88"/>
        <v>0</v>
      </c>
      <c r="S404" s="406">
        <f t="shared" si="88"/>
        <v>0</v>
      </c>
      <c r="T404" s="406">
        <f t="shared" si="88"/>
        <v>0</v>
      </c>
      <c r="U404" s="406">
        <f t="shared" si="88"/>
        <v>0</v>
      </c>
      <c r="V404" s="406">
        <f t="shared" si="88"/>
        <v>0</v>
      </c>
      <c r="W404" s="406">
        <f t="shared" si="88"/>
        <v>0</v>
      </c>
      <c r="X404" s="406">
        <f t="shared" si="88"/>
        <v>0</v>
      </c>
      <c r="Y404" s="406">
        <f t="shared" si="88"/>
        <v>0</v>
      </c>
      <c r="Z404" s="406">
        <f t="shared" si="88"/>
        <v>0</v>
      </c>
      <c r="AA404" s="406">
        <f t="shared" si="88"/>
        <v>0</v>
      </c>
      <c r="AB404" s="416">
        <f t="shared" si="88"/>
        <v>0</v>
      </c>
      <c r="AC404" s="399">
        <f t="shared" si="88"/>
        <v>0</v>
      </c>
      <c r="AD404" s="1015"/>
      <c r="AE404" s="1016"/>
      <c r="AF404" s="1017"/>
    </row>
    <row r="405" spans="1:32" ht="15" customHeight="1" x14ac:dyDescent="0.2">
      <c r="A405" s="11">
        <v>188</v>
      </c>
      <c r="B405" s="683"/>
      <c r="C405" s="684"/>
      <c r="D405" s="684"/>
      <c r="E405" s="684"/>
      <c r="F405" s="1442" t="str">
        <f>'2. CAD NCCF'!F405:L405</f>
        <v>FI's own debt not eliminated</v>
      </c>
      <c r="G405" s="1443"/>
      <c r="H405" s="1443"/>
      <c r="I405" s="1443"/>
      <c r="J405" s="1443"/>
      <c r="K405" s="1443"/>
      <c r="L405" s="1444"/>
      <c r="M405" s="690">
        <v>0</v>
      </c>
      <c r="N405" s="691">
        <v>0</v>
      </c>
      <c r="O405" s="692">
        <v>0</v>
      </c>
      <c r="P405" s="692">
        <v>0</v>
      </c>
      <c r="Q405" s="697">
        <v>0</v>
      </c>
      <c r="R405" s="692">
        <v>0</v>
      </c>
      <c r="S405" s="693">
        <v>0</v>
      </c>
      <c r="T405" s="692">
        <v>0</v>
      </c>
      <c r="U405" s="693">
        <v>0</v>
      </c>
      <c r="V405" s="692">
        <v>0</v>
      </c>
      <c r="W405" s="693">
        <v>0</v>
      </c>
      <c r="X405" s="692">
        <v>0</v>
      </c>
      <c r="Y405" s="693">
        <v>0</v>
      </c>
      <c r="Z405" s="692">
        <v>0</v>
      </c>
      <c r="AA405" s="693">
        <v>0</v>
      </c>
      <c r="AB405" s="698">
        <v>0</v>
      </c>
      <c r="AC405" s="690">
        <v>0</v>
      </c>
      <c r="AD405" s="1015"/>
      <c r="AE405" s="1016"/>
      <c r="AF405" s="1017"/>
    </row>
    <row r="406" spans="1:32" ht="15" customHeight="1" x14ac:dyDescent="0.2">
      <c r="A406" s="11">
        <v>189</v>
      </c>
      <c r="B406" s="676"/>
      <c r="C406" s="677"/>
      <c r="D406" s="677"/>
      <c r="E406" s="677"/>
      <c r="F406" s="1442" t="str">
        <f>'2. CAD NCCF'!F406:L406</f>
        <v>FI's own equity not eliminated</v>
      </c>
      <c r="G406" s="1443"/>
      <c r="H406" s="1443"/>
      <c r="I406" s="1443"/>
      <c r="J406" s="1443"/>
      <c r="K406" s="1443"/>
      <c r="L406" s="1444"/>
      <c r="M406" s="690">
        <v>0</v>
      </c>
      <c r="N406" s="691">
        <v>0</v>
      </c>
      <c r="O406" s="692">
        <v>0</v>
      </c>
      <c r="P406" s="692">
        <v>0</v>
      </c>
      <c r="Q406" s="697">
        <v>0</v>
      </c>
      <c r="R406" s="692">
        <v>0</v>
      </c>
      <c r="S406" s="693">
        <v>0</v>
      </c>
      <c r="T406" s="692">
        <v>0</v>
      </c>
      <c r="U406" s="693">
        <v>0</v>
      </c>
      <c r="V406" s="692">
        <v>0</v>
      </c>
      <c r="W406" s="693">
        <v>0</v>
      </c>
      <c r="X406" s="692">
        <v>0</v>
      </c>
      <c r="Y406" s="693">
        <v>0</v>
      </c>
      <c r="Z406" s="692">
        <v>0</v>
      </c>
      <c r="AA406" s="693">
        <v>0</v>
      </c>
      <c r="AB406" s="698">
        <v>0</v>
      </c>
      <c r="AC406" s="690">
        <v>0</v>
      </c>
      <c r="AD406" s="1015"/>
      <c r="AE406" s="1016"/>
      <c r="AF406" s="1017"/>
    </row>
    <row r="407" spans="1:32" ht="15" customHeight="1" x14ac:dyDescent="0.2">
      <c r="A407" s="11">
        <v>326</v>
      </c>
      <c r="B407" s="757"/>
      <c r="C407" s="1532" t="str">
        <f>'2. CAD NCCF'!C407:AF407</f>
        <v>Securities sold short</v>
      </c>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33"/>
    </row>
    <row r="408" spans="1:32" x14ac:dyDescent="0.2">
      <c r="A408" s="11">
        <v>232</v>
      </c>
      <c r="B408" s="683"/>
      <c r="C408" s="684"/>
      <c r="D408" s="1472" t="str">
        <f>'2. CAD NCCF'!D408:AF408</f>
        <v>Government securities (GS)</v>
      </c>
      <c r="E408" s="1473"/>
      <c r="F408" s="1473"/>
      <c r="G408" s="1473"/>
      <c r="H408" s="1473"/>
      <c r="I408" s="1473"/>
      <c r="J408" s="1473"/>
      <c r="K408" s="1473"/>
      <c r="L408" s="1473"/>
      <c r="M408" s="1473"/>
      <c r="N408" s="1473"/>
      <c r="O408" s="1473"/>
      <c r="P408" s="1473"/>
      <c r="Q408" s="1473"/>
      <c r="R408" s="1473"/>
      <c r="S408" s="1473"/>
      <c r="T408" s="1473"/>
      <c r="U408" s="1473"/>
      <c r="V408" s="1473"/>
      <c r="W408" s="1473"/>
      <c r="X408" s="1473"/>
      <c r="Y408" s="1473"/>
      <c r="Z408" s="1473"/>
      <c r="AA408" s="1473"/>
      <c r="AB408" s="1473"/>
      <c r="AC408" s="1473"/>
      <c r="AD408" s="1473"/>
      <c r="AE408" s="1473"/>
      <c r="AF408" s="1474"/>
    </row>
    <row r="409" spans="1:32" x14ac:dyDescent="0.2">
      <c r="A409" s="11">
        <v>233</v>
      </c>
      <c r="B409" s="683"/>
      <c r="C409" s="684"/>
      <c r="D409" s="684"/>
      <c r="E409" s="1515" t="str">
        <f>'2. CAD NCCF'!E409:L409</f>
        <v>High rated GS</v>
      </c>
      <c r="F409" s="1516"/>
      <c r="G409" s="1516"/>
      <c r="H409" s="1516"/>
      <c r="I409" s="1516"/>
      <c r="J409" s="1516"/>
      <c r="K409" s="1516"/>
      <c r="L409" s="1517"/>
      <c r="M409" s="399">
        <f>SUM(M410:M413)</f>
        <v>0</v>
      </c>
      <c r="N409" s="402">
        <f t="shared" ref="N409:AC409" si="89">SUBTOTAL(9,N410:N413)</f>
        <v>0</v>
      </c>
      <c r="O409" s="406">
        <f t="shared" si="89"/>
        <v>0</v>
      </c>
      <c r="P409" s="405">
        <f t="shared" si="89"/>
        <v>0</v>
      </c>
      <c r="Q409" s="407">
        <f t="shared" si="89"/>
        <v>0</v>
      </c>
      <c r="R409" s="406">
        <f t="shared" si="89"/>
        <v>0</v>
      </c>
      <c r="S409" s="406">
        <f t="shared" si="89"/>
        <v>0</v>
      </c>
      <c r="T409" s="406">
        <f t="shared" si="89"/>
        <v>0</v>
      </c>
      <c r="U409" s="406">
        <f t="shared" si="89"/>
        <v>0</v>
      </c>
      <c r="V409" s="406">
        <f t="shared" si="89"/>
        <v>0</v>
      </c>
      <c r="W409" s="406">
        <f t="shared" si="89"/>
        <v>0</v>
      </c>
      <c r="X409" s="406">
        <f t="shared" si="89"/>
        <v>0</v>
      </c>
      <c r="Y409" s="406">
        <f t="shared" si="89"/>
        <v>0</v>
      </c>
      <c r="Z409" s="406">
        <f t="shared" si="89"/>
        <v>0</v>
      </c>
      <c r="AA409" s="406">
        <f t="shared" si="89"/>
        <v>0</v>
      </c>
      <c r="AB409" s="416">
        <f t="shared" si="89"/>
        <v>0</v>
      </c>
      <c r="AC409" s="399">
        <f t="shared" si="89"/>
        <v>0</v>
      </c>
      <c r="AD409" s="1015"/>
      <c r="AE409" s="1016"/>
      <c r="AF409" s="1017"/>
    </row>
    <row r="410" spans="1:32" ht="15" customHeight="1" x14ac:dyDescent="0.2">
      <c r="A410" s="11">
        <v>234</v>
      </c>
      <c r="B410" s="683"/>
      <c r="C410" s="684"/>
      <c r="D410" s="684"/>
      <c r="E410" s="273"/>
      <c r="F410" s="1442" t="str">
        <f>'2. CAD NCCF'!F410:L410</f>
        <v xml:space="preserve">Sovereigh &amp; central bank GS </v>
      </c>
      <c r="G410" s="1443"/>
      <c r="H410" s="1443"/>
      <c r="I410" s="1443"/>
      <c r="J410" s="1443"/>
      <c r="K410" s="1443"/>
      <c r="L410" s="1444"/>
      <c r="M410" s="690">
        <v>0</v>
      </c>
      <c r="N410" s="691">
        <v>0</v>
      </c>
      <c r="O410" s="692">
        <v>0</v>
      </c>
      <c r="P410" s="692">
        <v>0</v>
      </c>
      <c r="Q410" s="697">
        <v>0</v>
      </c>
      <c r="R410" s="692">
        <v>0</v>
      </c>
      <c r="S410" s="693">
        <v>0</v>
      </c>
      <c r="T410" s="692">
        <v>0</v>
      </c>
      <c r="U410" s="693">
        <v>0</v>
      </c>
      <c r="V410" s="692">
        <v>0</v>
      </c>
      <c r="W410" s="693">
        <v>0</v>
      </c>
      <c r="X410" s="692">
        <v>0</v>
      </c>
      <c r="Y410" s="693">
        <v>0</v>
      </c>
      <c r="Z410" s="692">
        <v>0</v>
      </c>
      <c r="AA410" s="693">
        <v>0</v>
      </c>
      <c r="AB410" s="698">
        <v>0</v>
      </c>
      <c r="AC410" s="690">
        <v>0</v>
      </c>
      <c r="AD410" s="1015"/>
      <c r="AE410" s="1016"/>
      <c r="AF410" s="1017"/>
    </row>
    <row r="411" spans="1:32" ht="15" customHeight="1" x14ac:dyDescent="0.2">
      <c r="A411" s="11">
        <v>235</v>
      </c>
      <c r="B411" s="683"/>
      <c r="C411" s="684"/>
      <c r="D411" s="684"/>
      <c r="E411" s="273"/>
      <c r="F411" s="1442" t="str">
        <f>'2. CAD NCCF'!F411:L411</f>
        <v>State, provincial &amp; agency GS</v>
      </c>
      <c r="G411" s="1443"/>
      <c r="H411" s="1443"/>
      <c r="I411" s="1443"/>
      <c r="J411" s="1443"/>
      <c r="K411" s="1443"/>
      <c r="L411" s="1444"/>
      <c r="M411" s="690">
        <v>0</v>
      </c>
      <c r="N411" s="691">
        <v>0</v>
      </c>
      <c r="O411" s="692">
        <v>0</v>
      </c>
      <c r="P411" s="692">
        <v>0</v>
      </c>
      <c r="Q411" s="697">
        <v>0</v>
      </c>
      <c r="R411" s="692">
        <v>0</v>
      </c>
      <c r="S411" s="693">
        <v>0</v>
      </c>
      <c r="T411" s="692">
        <v>0</v>
      </c>
      <c r="U411" s="693">
        <v>0</v>
      </c>
      <c r="V411" s="692">
        <v>0</v>
      </c>
      <c r="W411" s="693">
        <v>0</v>
      </c>
      <c r="X411" s="692">
        <v>0</v>
      </c>
      <c r="Y411" s="693">
        <v>0</v>
      </c>
      <c r="Z411" s="692">
        <v>0</v>
      </c>
      <c r="AA411" s="693">
        <v>0</v>
      </c>
      <c r="AB411" s="698">
        <v>0</v>
      </c>
      <c r="AC411" s="690">
        <v>0</v>
      </c>
      <c r="AD411" s="1015"/>
      <c r="AE411" s="1016"/>
      <c r="AF411" s="1017"/>
    </row>
    <row r="412" spans="1:32" ht="15" customHeight="1" x14ac:dyDescent="0.2">
      <c r="A412" s="11">
        <v>236</v>
      </c>
      <c r="B412" s="683"/>
      <c r="C412" s="684"/>
      <c r="D412" s="274"/>
      <c r="E412" s="275"/>
      <c r="F412" s="1442" t="str">
        <f>'2. CAD NCCF'!F412:L412</f>
        <v>State municipal GS</v>
      </c>
      <c r="G412" s="1443"/>
      <c r="H412" s="1443"/>
      <c r="I412" s="1443"/>
      <c r="J412" s="1443"/>
      <c r="K412" s="1443"/>
      <c r="L412" s="1444"/>
      <c r="M412" s="690"/>
      <c r="N412" s="691">
        <v>0</v>
      </c>
      <c r="O412" s="692">
        <v>0</v>
      </c>
      <c r="P412" s="692">
        <v>0</v>
      </c>
      <c r="Q412" s="697">
        <v>0</v>
      </c>
      <c r="R412" s="692">
        <v>0</v>
      </c>
      <c r="S412" s="693">
        <v>0</v>
      </c>
      <c r="T412" s="692">
        <v>0</v>
      </c>
      <c r="U412" s="693">
        <v>0</v>
      </c>
      <c r="V412" s="692">
        <v>0</v>
      </c>
      <c r="W412" s="693">
        <v>0</v>
      </c>
      <c r="X412" s="692">
        <v>0</v>
      </c>
      <c r="Y412" s="693">
        <v>0</v>
      </c>
      <c r="Z412" s="692">
        <v>0</v>
      </c>
      <c r="AA412" s="693">
        <v>0</v>
      </c>
      <c r="AB412" s="698">
        <v>0</v>
      </c>
      <c r="AC412" s="690">
        <v>0</v>
      </c>
      <c r="AD412" s="1015"/>
      <c r="AE412" s="1016"/>
      <c r="AF412" s="1017"/>
    </row>
    <row r="413" spans="1:32" ht="15" customHeight="1" x14ac:dyDescent="0.2">
      <c r="A413" s="11">
        <v>237</v>
      </c>
      <c r="B413" s="683"/>
      <c r="C413" s="684"/>
      <c r="D413" s="684"/>
      <c r="E413" s="685"/>
      <c r="F413" s="1442" t="str">
        <f>'2. CAD NCCF'!F413:L413</f>
        <v>Supranational and multilateral development bank GS</v>
      </c>
      <c r="G413" s="1443"/>
      <c r="H413" s="1443"/>
      <c r="I413" s="1443"/>
      <c r="J413" s="1443"/>
      <c r="K413" s="1443"/>
      <c r="L413" s="1444"/>
      <c r="M413" s="690">
        <v>0</v>
      </c>
      <c r="N413" s="691">
        <v>0</v>
      </c>
      <c r="O413" s="692">
        <v>0</v>
      </c>
      <c r="P413" s="692">
        <v>0</v>
      </c>
      <c r="Q413" s="697">
        <v>0</v>
      </c>
      <c r="R413" s="692">
        <v>0</v>
      </c>
      <c r="S413" s="693">
        <v>0</v>
      </c>
      <c r="T413" s="692">
        <v>0</v>
      </c>
      <c r="U413" s="693">
        <v>0</v>
      </c>
      <c r="V413" s="692">
        <v>0</v>
      </c>
      <c r="W413" s="693">
        <v>0</v>
      </c>
      <c r="X413" s="692">
        <v>0</v>
      </c>
      <c r="Y413" s="693">
        <v>0</v>
      </c>
      <c r="Z413" s="692">
        <v>0</v>
      </c>
      <c r="AA413" s="693">
        <v>0</v>
      </c>
      <c r="AB413" s="698">
        <v>0</v>
      </c>
      <c r="AC413" s="690">
        <v>0</v>
      </c>
      <c r="AD413" s="1015"/>
      <c r="AE413" s="1016"/>
      <c r="AF413" s="1017"/>
    </row>
    <row r="414" spans="1:32" ht="15.75" x14ac:dyDescent="0.2">
      <c r="A414" s="11">
        <v>238</v>
      </c>
      <c r="B414" s="683"/>
      <c r="C414" s="684"/>
      <c r="D414" s="277"/>
      <c r="E414" s="1445" t="str">
        <f>'2. CAD NCCF'!E414:L414</f>
        <v>Medium rated GS</v>
      </c>
      <c r="F414" s="1446"/>
      <c r="G414" s="1446"/>
      <c r="H414" s="1446"/>
      <c r="I414" s="1446"/>
      <c r="J414" s="1446"/>
      <c r="K414" s="1446"/>
      <c r="L414" s="1447"/>
      <c r="M414" s="399">
        <f>SUM(M415:M418)</f>
        <v>0</v>
      </c>
      <c r="N414" s="402">
        <f t="shared" ref="N414:AC414" si="90">SUBTOTAL(9,N415:N418)</f>
        <v>0</v>
      </c>
      <c r="O414" s="406">
        <f t="shared" si="90"/>
        <v>0</v>
      </c>
      <c r="P414" s="405">
        <f t="shared" si="90"/>
        <v>0</v>
      </c>
      <c r="Q414" s="407">
        <f t="shared" si="90"/>
        <v>0</v>
      </c>
      <c r="R414" s="406">
        <f t="shared" si="90"/>
        <v>0</v>
      </c>
      <c r="S414" s="406">
        <f t="shared" si="90"/>
        <v>0</v>
      </c>
      <c r="T414" s="406">
        <f t="shared" si="90"/>
        <v>0</v>
      </c>
      <c r="U414" s="406">
        <f t="shared" si="90"/>
        <v>0</v>
      </c>
      <c r="V414" s="406">
        <f t="shared" si="90"/>
        <v>0</v>
      </c>
      <c r="W414" s="406">
        <f t="shared" si="90"/>
        <v>0</v>
      </c>
      <c r="X414" s="406">
        <f t="shared" si="90"/>
        <v>0</v>
      </c>
      <c r="Y414" s="406">
        <f t="shared" si="90"/>
        <v>0</v>
      </c>
      <c r="Z414" s="406">
        <f t="shared" si="90"/>
        <v>0</v>
      </c>
      <c r="AA414" s="406">
        <f t="shared" si="90"/>
        <v>0</v>
      </c>
      <c r="AB414" s="416">
        <f t="shared" si="90"/>
        <v>0</v>
      </c>
      <c r="AC414" s="399">
        <f t="shared" si="90"/>
        <v>0</v>
      </c>
      <c r="AD414" s="1015"/>
      <c r="AE414" s="1016"/>
      <c r="AF414" s="1017"/>
    </row>
    <row r="415" spans="1:32" ht="15" customHeight="1" x14ac:dyDescent="0.2">
      <c r="A415" s="11">
        <v>239</v>
      </c>
      <c r="B415" s="683"/>
      <c r="C415" s="684"/>
      <c r="D415" s="670"/>
      <c r="E415" s="670"/>
      <c r="F415" s="1442" t="str">
        <f>'2. CAD NCCF'!F415:L415</f>
        <v xml:space="preserve">Sovereigh &amp; central bank GS </v>
      </c>
      <c r="G415" s="1443"/>
      <c r="H415" s="1443"/>
      <c r="I415" s="1443"/>
      <c r="J415" s="1443"/>
      <c r="K415" s="1443"/>
      <c r="L415" s="1444"/>
      <c r="M415" s="690">
        <v>0</v>
      </c>
      <c r="N415" s="691">
        <v>0</v>
      </c>
      <c r="O415" s="692">
        <v>0</v>
      </c>
      <c r="P415" s="692">
        <v>0</v>
      </c>
      <c r="Q415" s="697">
        <v>0</v>
      </c>
      <c r="R415" s="692">
        <v>0</v>
      </c>
      <c r="S415" s="693">
        <v>0</v>
      </c>
      <c r="T415" s="692">
        <v>0</v>
      </c>
      <c r="U415" s="693">
        <v>0</v>
      </c>
      <c r="V415" s="692">
        <v>0</v>
      </c>
      <c r="W415" s="693">
        <v>0</v>
      </c>
      <c r="X415" s="692">
        <v>0</v>
      </c>
      <c r="Y415" s="693">
        <v>0</v>
      </c>
      <c r="Z415" s="692">
        <v>0</v>
      </c>
      <c r="AA415" s="693">
        <v>0</v>
      </c>
      <c r="AB415" s="698">
        <v>0</v>
      </c>
      <c r="AC415" s="690">
        <v>0</v>
      </c>
      <c r="AD415" s="1015"/>
      <c r="AE415" s="1016"/>
      <c r="AF415" s="1017"/>
    </row>
    <row r="416" spans="1:32" ht="15" customHeight="1" x14ac:dyDescent="0.2">
      <c r="A416" s="11">
        <v>240</v>
      </c>
      <c r="B416" s="683"/>
      <c r="C416" s="684"/>
      <c r="D416" s="670"/>
      <c r="E416" s="670"/>
      <c r="F416" s="1442" t="str">
        <f>'2. CAD NCCF'!F416:L416</f>
        <v>State, provincial &amp; agency GS</v>
      </c>
      <c r="G416" s="1443"/>
      <c r="H416" s="1443"/>
      <c r="I416" s="1443"/>
      <c r="J416" s="1443"/>
      <c r="K416" s="1443"/>
      <c r="L416" s="1444"/>
      <c r="M416" s="690">
        <v>0</v>
      </c>
      <c r="N416" s="691">
        <v>0</v>
      </c>
      <c r="O416" s="692">
        <v>0</v>
      </c>
      <c r="P416" s="692">
        <v>0</v>
      </c>
      <c r="Q416" s="697">
        <v>0</v>
      </c>
      <c r="R416" s="692">
        <v>0</v>
      </c>
      <c r="S416" s="693">
        <v>0</v>
      </c>
      <c r="T416" s="692">
        <v>0</v>
      </c>
      <c r="U416" s="693">
        <v>0</v>
      </c>
      <c r="V416" s="692">
        <v>0</v>
      </c>
      <c r="W416" s="693">
        <v>0</v>
      </c>
      <c r="X416" s="692">
        <v>0</v>
      </c>
      <c r="Y416" s="693">
        <v>0</v>
      </c>
      <c r="Z416" s="692">
        <v>0</v>
      </c>
      <c r="AA416" s="693">
        <v>0</v>
      </c>
      <c r="AB416" s="698">
        <v>0</v>
      </c>
      <c r="AC416" s="690">
        <v>0</v>
      </c>
      <c r="AD416" s="1015"/>
      <c r="AE416" s="1016"/>
      <c r="AF416" s="1017"/>
    </row>
    <row r="417" spans="1:32" ht="15" customHeight="1" x14ac:dyDescent="0.2">
      <c r="A417" s="11">
        <v>241</v>
      </c>
      <c r="B417" s="683"/>
      <c r="C417" s="684"/>
      <c r="D417" s="279"/>
      <c r="E417" s="279"/>
      <c r="F417" s="1442" t="str">
        <f>'2. CAD NCCF'!F417:L417</f>
        <v>State municipal GS</v>
      </c>
      <c r="G417" s="1443"/>
      <c r="H417" s="1443"/>
      <c r="I417" s="1443"/>
      <c r="J417" s="1443"/>
      <c r="K417" s="1443"/>
      <c r="L417" s="1444"/>
      <c r="M417" s="690">
        <v>0</v>
      </c>
      <c r="N417" s="691">
        <v>0</v>
      </c>
      <c r="O417" s="692">
        <v>0</v>
      </c>
      <c r="P417" s="692">
        <v>0</v>
      </c>
      <c r="Q417" s="697">
        <v>0</v>
      </c>
      <c r="R417" s="692">
        <v>0</v>
      </c>
      <c r="S417" s="693">
        <v>0</v>
      </c>
      <c r="T417" s="692">
        <v>0</v>
      </c>
      <c r="U417" s="693">
        <v>0</v>
      </c>
      <c r="V417" s="692">
        <v>0</v>
      </c>
      <c r="W417" s="693">
        <v>0</v>
      </c>
      <c r="X417" s="692">
        <v>0</v>
      </c>
      <c r="Y417" s="693">
        <v>0</v>
      </c>
      <c r="Z417" s="692">
        <v>0</v>
      </c>
      <c r="AA417" s="693">
        <v>0</v>
      </c>
      <c r="AB417" s="698">
        <v>0</v>
      </c>
      <c r="AC417" s="690">
        <v>0</v>
      </c>
      <c r="AD417" s="1015"/>
      <c r="AE417" s="1016"/>
      <c r="AF417" s="1017"/>
    </row>
    <row r="418" spans="1:32" ht="15" customHeight="1" x14ac:dyDescent="0.2">
      <c r="A418" s="11">
        <v>242</v>
      </c>
      <c r="B418" s="683"/>
      <c r="C418" s="684"/>
      <c r="D418" s="274"/>
      <c r="E418" s="274"/>
      <c r="F418" s="1442" t="str">
        <f>'2. CAD NCCF'!F418:L418</f>
        <v>Supranational and multilateral development bank GS</v>
      </c>
      <c r="G418" s="1443"/>
      <c r="H418" s="1443"/>
      <c r="I418" s="1443"/>
      <c r="J418" s="1443"/>
      <c r="K418" s="1443"/>
      <c r="L418" s="1444"/>
      <c r="M418" s="690">
        <v>0</v>
      </c>
      <c r="N418" s="691">
        <v>0</v>
      </c>
      <c r="O418" s="692">
        <v>0</v>
      </c>
      <c r="P418" s="692">
        <v>0</v>
      </c>
      <c r="Q418" s="697">
        <v>0</v>
      </c>
      <c r="R418" s="692">
        <v>0</v>
      </c>
      <c r="S418" s="693">
        <v>0</v>
      </c>
      <c r="T418" s="692">
        <v>0</v>
      </c>
      <c r="U418" s="693">
        <v>0</v>
      </c>
      <c r="V418" s="692">
        <v>0</v>
      </c>
      <c r="W418" s="693">
        <v>0</v>
      </c>
      <c r="X418" s="692">
        <v>0</v>
      </c>
      <c r="Y418" s="693">
        <v>0</v>
      </c>
      <c r="Z418" s="692">
        <v>0</v>
      </c>
      <c r="AA418" s="693">
        <v>0</v>
      </c>
      <c r="AB418" s="698">
        <v>0</v>
      </c>
      <c r="AC418" s="690">
        <v>0</v>
      </c>
      <c r="AD418" s="1015"/>
      <c r="AE418" s="1016"/>
      <c r="AF418" s="1017"/>
    </row>
    <row r="419" spans="1:32" ht="15.75" customHeight="1" x14ac:dyDescent="0.2">
      <c r="A419" s="11">
        <v>243</v>
      </c>
      <c r="B419" s="683"/>
      <c r="C419" s="684"/>
      <c r="D419" s="279"/>
      <c r="E419" s="1445" t="str">
        <f>'2. CAD NCCF'!E419:L419</f>
        <v>Low or not rated GS</v>
      </c>
      <c r="F419" s="1446"/>
      <c r="G419" s="1446"/>
      <c r="H419" s="1446"/>
      <c r="I419" s="1446"/>
      <c r="J419" s="1446"/>
      <c r="K419" s="1446"/>
      <c r="L419" s="1447"/>
      <c r="M419" s="399">
        <f>SUM(M420:M423)</f>
        <v>0</v>
      </c>
      <c r="N419" s="402">
        <f t="shared" ref="N419:AC419" si="91">SUBTOTAL(9,N420:N423)</f>
        <v>0</v>
      </c>
      <c r="O419" s="406">
        <f t="shared" si="91"/>
        <v>0</v>
      </c>
      <c r="P419" s="405">
        <f t="shared" si="91"/>
        <v>0</v>
      </c>
      <c r="Q419" s="407">
        <f t="shared" si="91"/>
        <v>0</v>
      </c>
      <c r="R419" s="406">
        <f t="shared" si="91"/>
        <v>0</v>
      </c>
      <c r="S419" s="406">
        <f t="shared" si="91"/>
        <v>0</v>
      </c>
      <c r="T419" s="406">
        <f t="shared" si="91"/>
        <v>0</v>
      </c>
      <c r="U419" s="406">
        <f t="shared" si="91"/>
        <v>0</v>
      </c>
      <c r="V419" s="406">
        <f t="shared" si="91"/>
        <v>0</v>
      </c>
      <c r="W419" s="406">
        <f t="shared" si="91"/>
        <v>0</v>
      </c>
      <c r="X419" s="406">
        <f t="shared" si="91"/>
        <v>0</v>
      </c>
      <c r="Y419" s="406">
        <f t="shared" si="91"/>
        <v>0</v>
      </c>
      <c r="Z419" s="406">
        <f t="shared" si="91"/>
        <v>0</v>
      </c>
      <c r="AA419" s="406">
        <f t="shared" si="91"/>
        <v>0</v>
      </c>
      <c r="AB419" s="416">
        <f t="shared" si="91"/>
        <v>0</v>
      </c>
      <c r="AC419" s="399">
        <f t="shared" si="91"/>
        <v>0</v>
      </c>
      <c r="AD419" s="1015"/>
      <c r="AE419" s="1016"/>
      <c r="AF419" s="1017"/>
    </row>
    <row r="420" spans="1:32" ht="15" customHeight="1" x14ac:dyDescent="0.2">
      <c r="A420" s="11">
        <v>244</v>
      </c>
      <c r="B420" s="683"/>
      <c r="C420" s="684"/>
      <c r="D420" s="670"/>
      <c r="E420" s="670"/>
      <c r="F420" s="1442" t="str">
        <f>'2. CAD NCCF'!F420:L420</f>
        <v xml:space="preserve">Sovereigh &amp; central bank GS </v>
      </c>
      <c r="G420" s="1443"/>
      <c r="H420" s="1443"/>
      <c r="I420" s="1443"/>
      <c r="J420" s="1443"/>
      <c r="K420" s="1443"/>
      <c r="L420" s="1444"/>
      <c r="M420" s="690">
        <v>0</v>
      </c>
      <c r="N420" s="691">
        <v>0</v>
      </c>
      <c r="O420" s="692">
        <v>0</v>
      </c>
      <c r="P420" s="692">
        <v>0</v>
      </c>
      <c r="Q420" s="697">
        <v>0</v>
      </c>
      <c r="R420" s="692">
        <v>0</v>
      </c>
      <c r="S420" s="693">
        <v>0</v>
      </c>
      <c r="T420" s="692">
        <v>0</v>
      </c>
      <c r="U420" s="693">
        <v>0</v>
      </c>
      <c r="V420" s="692">
        <v>0</v>
      </c>
      <c r="W420" s="693">
        <v>0</v>
      </c>
      <c r="X420" s="692">
        <v>0</v>
      </c>
      <c r="Y420" s="693">
        <v>0</v>
      </c>
      <c r="Z420" s="692">
        <v>0</v>
      </c>
      <c r="AA420" s="693">
        <v>0</v>
      </c>
      <c r="AB420" s="698">
        <v>0</v>
      </c>
      <c r="AC420" s="690">
        <v>0</v>
      </c>
      <c r="AD420" s="1015"/>
      <c r="AE420" s="1016"/>
      <c r="AF420" s="1017"/>
    </row>
    <row r="421" spans="1:32" ht="15" customHeight="1" x14ac:dyDescent="0.2">
      <c r="A421" s="11">
        <v>245</v>
      </c>
      <c r="B421" s="683"/>
      <c r="C421" s="684"/>
      <c r="D421" s="280"/>
      <c r="E421" s="280"/>
      <c r="F421" s="1442" t="str">
        <f>'2. CAD NCCF'!F421:L421</f>
        <v>State, provincial &amp; agency GS</v>
      </c>
      <c r="G421" s="1443"/>
      <c r="H421" s="1443"/>
      <c r="I421" s="1443"/>
      <c r="J421" s="1443"/>
      <c r="K421" s="1443"/>
      <c r="L421" s="1444"/>
      <c r="M421" s="690">
        <v>0</v>
      </c>
      <c r="N421" s="691">
        <v>0</v>
      </c>
      <c r="O421" s="692">
        <v>0</v>
      </c>
      <c r="P421" s="692">
        <v>0</v>
      </c>
      <c r="Q421" s="697">
        <v>0</v>
      </c>
      <c r="R421" s="692">
        <v>0</v>
      </c>
      <c r="S421" s="693">
        <v>0</v>
      </c>
      <c r="T421" s="692">
        <v>0</v>
      </c>
      <c r="U421" s="693">
        <v>0</v>
      </c>
      <c r="V421" s="692">
        <v>0</v>
      </c>
      <c r="W421" s="693">
        <v>0</v>
      </c>
      <c r="X421" s="692">
        <v>0</v>
      </c>
      <c r="Y421" s="693">
        <v>0</v>
      </c>
      <c r="Z421" s="692">
        <v>0</v>
      </c>
      <c r="AA421" s="693">
        <v>0</v>
      </c>
      <c r="AB421" s="698">
        <v>0</v>
      </c>
      <c r="AC421" s="690">
        <v>0</v>
      </c>
      <c r="AD421" s="1015"/>
      <c r="AE421" s="1016"/>
      <c r="AF421" s="1017"/>
    </row>
    <row r="422" spans="1:32" ht="15" customHeight="1" x14ac:dyDescent="0.2">
      <c r="A422" s="11">
        <v>246</v>
      </c>
      <c r="B422" s="683"/>
      <c r="C422" s="684"/>
      <c r="D422" s="280"/>
      <c r="E422" s="280"/>
      <c r="F422" s="1442" t="str">
        <f>'2. CAD NCCF'!F422:L422</f>
        <v>State municipal GS</v>
      </c>
      <c r="G422" s="1443"/>
      <c r="H422" s="1443"/>
      <c r="I422" s="1443"/>
      <c r="J422" s="1443"/>
      <c r="K422" s="1443"/>
      <c r="L422" s="1444"/>
      <c r="M422" s="690">
        <v>0</v>
      </c>
      <c r="N422" s="691">
        <v>0</v>
      </c>
      <c r="O422" s="692">
        <v>0</v>
      </c>
      <c r="P422" s="692">
        <v>0</v>
      </c>
      <c r="Q422" s="697">
        <v>0</v>
      </c>
      <c r="R422" s="692">
        <v>0</v>
      </c>
      <c r="S422" s="693">
        <v>0</v>
      </c>
      <c r="T422" s="692">
        <v>0</v>
      </c>
      <c r="U422" s="693">
        <v>0</v>
      </c>
      <c r="V422" s="692">
        <v>0</v>
      </c>
      <c r="W422" s="693">
        <v>0</v>
      </c>
      <c r="X422" s="692">
        <v>0</v>
      </c>
      <c r="Y422" s="693">
        <v>0</v>
      </c>
      <c r="Z422" s="692">
        <v>0</v>
      </c>
      <c r="AA422" s="693">
        <v>0</v>
      </c>
      <c r="AB422" s="698">
        <v>0</v>
      </c>
      <c r="AC422" s="690">
        <v>0</v>
      </c>
      <c r="AD422" s="1015"/>
      <c r="AE422" s="1016"/>
      <c r="AF422" s="1017"/>
    </row>
    <row r="423" spans="1:32" ht="15" customHeight="1" x14ac:dyDescent="0.2">
      <c r="A423" s="11">
        <v>247</v>
      </c>
      <c r="B423" s="683"/>
      <c r="C423" s="684"/>
      <c r="D423" s="281"/>
      <c r="E423" s="281"/>
      <c r="F423" s="1442" t="str">
        <f>'2. CAD NCCF'!F423:L423</f>
        <v>Supranational and multilateral development bank GS</v>
      </c>
      <c r="G423" s="1443"/>
      <c r="H423" s="1443"/>
      <c r="I423" s="1443"/>
      <c r="J423" s="1443"/>
      <c r="K423" s="1443"/>
      <c r="L423" s="1444"/>
      <c r="M423" s="690">
        <v>0</v>
      </c>
      <c r="N423" s="691">
        <v>0</v>
      </c>
      <c r="O423" s="692">
        <v>0</v>
      </c>
      <c r="P423" s="692">
        <v>0</v>
      </c>
      <c r="Q423" s="697">
        <v>0</v>
      </c>
      <c r="R423" s="692">
        <v>0</v>
      </c>
      <c r="S423" s="693">
        <v>0</v>
      </c>
      <c r="T423" s="692">
        <v>0</v>
      </c>
      <c r="U423" s="693">
        <v>0</v>
      </c>
      <c r="V423" s="692">
        <v>0</v>
      </c>
      <c r="W423" s="693">
        <v>0</v>
      </c>
      <c r="X423" s="692">
        <v>0</v>
      </c>
      <c r="Y423" s="693">
        <v>0</v>
      </c>
      <c r="Z423" s="692">
        <v>0</v>
      </c>
      <c r="AA423" s="693">
        <v>0</v>
      </c>
      <c r="AB423" s="698">
        <v>0</v>
      </c>
      <c r="AC423" s="690">
        <v>0</v>
      </c>
      <c r="AD423" s="1015"/>
      <c r="AE423" s="1016"/>
      <c r="AF423" s="1017"/>
    </row>
    <row r="424" spans="1:32" ht="15" customHeight="1" x14ac:dyDescent="0.2">
      <c r="A424" s="11">
        <v>129</v>
      </c>
      <c r="B424" s="683"/>
      <c r="C424" s="281"/>
      <c r="D424" s="1472" t="str">
        <f>'2. CAD NCCF'!D424:AF424</f>
        <v>Mortgage backed securities (MBS)</v>
      </c>
      <c r="E424" s="1473"/>
      <c r="F424" s="1473"/>
      <c r="G424" s="1473"/>
      <c r="H424" s="1473"/>
      <c r="I424" s="1473"/>
      <c r="J424" s="1473"/>
      <c r="K424" s="1473"/>
      <c r="L424" s="1473"/>
      <c r="M424" s="1473"/>
      <c r="N424" s="1473"/>
      <c r="O424" s="1473"/>
      <c r="P424" s="1473"/>
      <c r="Q424" s="1473"/>
      <c r="R424" s="1473"/>
      <c r="S424" s="1473"/>
      <c r="T424" s="1473"/>
      <c r="U424" s="1473"/>
      <c r="V424" s="1473"/>
      <c r="W424" s="1473"/>
      <c r="X424" s="1473"/>
      <c r="Y424" s="1473"/>
      <c r="Z424" s="1473"/>
      <c r="AA424" s="1473"/>
      <c r="AB424" s="1473"/>
      <c r="AC424" s="1473"/>
      <c r="AD424" s="1473"/>
      <c r="AE424" s="1473"/>
      <c r="AF424" s="1474"/>
    </row>
    <row r="425" spans="1:32" ht="15" customHeight="1" x14ac:dyDescent="0.2">
      <c r="A425" s="11">
        <v>130</v>
      </c>
      <c r="B425" s="683"/>
      <c r="C425" s="281"/>
      <c r="D425" s="281"/>
      <c r="E425" s="1515" t="str">
        <f>'2. CAD NCCF'!E425:L425</f>
        <v>Agency MBS</v>
      </c>
      <c r="F425" s="1516"/>
      <c r="G425" s="1516"/>
      <c r="H425" s="1516"/>
      <c r="I425" s="1516"/>
      <c r="J425" s="1516"/>
      <c r="K425" s="1516"/>
      <c r="L425" s="1517"/>
      <c r="M425" s="399">
        <f>SUM(M426:M428)</f>
        <v>0</v>
      </c>
      <c r="N425" s="402">
        <f t="shared" ref="N425:AC425" si="92">SUBTOTAL(9,N426:N428)</f>
        <v>0</v>
      </c>
      <c r="O425" s="406">
        <f t="shared" si="92"/>
        <v>0</v>
      </c>
      <c r="P425" s="405">
        <f t="shared" si="92"/>
        <v>0</v>
      </c>
      <c r="Q425" s="407">
        <f t="shared" si="92"/>
        <v>0</v>
      </c>
      <c r="R425" s="406">
        <f t="shared" si="92"/>
        <v>0</v>
      </c>
      <c r="S425" s="406">
        <f t="shared" si="92"/>
        <v>0</v>
      </c>
      <c r="T425" s="406">
        <f t="shared" si="92"/>
        <v>0</v>
      </c>
      <c r="U425" s="406">
        <f t="shared" si="92"/>
        <v>0</v>
      </c>
      <c r="V425" s="406">
        <f t="shared" si="92"/>
        <v>0</v>
      </c>
      <c r="W425" s="406">
        <f t="shared" si="92"/>
        <v>0</v>
      </c>
      <c r="X425" s="406">
        <f t="shared" si="92"/>
        <v>0</v>
      </c>
      <c r="Y425" s="406">
        <f t="shared" si="92"/>
        <v>0</v>
      </c>
      <c r="Z425" s="406">
        <f t="shared" si="92"/>
        <v>0</v>
      </c>
      <c r="AA425" s="406">
        <f t="shared" si="92"/>
        <v>0</v>
      </c>
      <c r="AB425" s="416">
        <f t="shared" si="92"/>
        <v>0</v>
      </c>
      <c r="AC425" s="399">
        <f t="shared" si="92"/>
        <v>0</v>
      </c>
      <c r="AD425" s="1015"/>
      <c r="AE425" s="1016"/>
      <c r="AF425" s="1017"/>
    </row>
    <row r="426" spans="1:32" ht="15" customHeight="1" x14ac:dyDescent="0.2">
      <c r="A426" s="11">
        <v>131</v>
      </c>
      <c r="B426" s="683"/>
      <c r="C426" s="281"/>
      <c r="D426" s="281"/>
      <c r="E426" s="282"/>
      <c r="F426" s="1442" t="str">
        <f>'2. CAD NCCF'!F426:L426</f>
        <v>Agency MBS, high rated</v>
      </c>
      <c r="G426" s="1443"/>
      <c r="H426" s="1443"/>
      <c r="I426" s="1443"/>
      <c r="J426" s="1443"/>
      <c r="K426" s="1443"/>
      <c r="L426" s="1444"/>
      <c r="M426" s="690">
        <v>0</v>
      </c>
      <c r="N426" s="691">
        <v>0</v>
      </c>
      <c r="O426" s="692">
        <v>0</v>
      </c>
      <c r="P426" s="692">
        <v>0</v>
      </c>
      <c r="Q426" s="697">
        <v>0</v>
      </c>
      <c r="R426" s="692">
        <v>0</v>
      </c>
      <c r="S426" s="693">
        <v>0</v>
      </c>
      <c r="T426" s="692">
        <v>0</v>
      </c>
      <c r="U426" s="693">
        <v>0</v>
      </c>
      <c r="V426" s="692">
        <v>0</v>
      </c>
      <c r="W426" s="693">
        <v>0</v>
      </c>
      <c r="X426" s="692">
        <v>0</v>
      </c>
      <c r="Y426" s="693">
        <v>0</v>
      </c>
      <c r="Z426" s="692">
        <v>0</v>
      </c>
      <c r="AA426" s="693">
        <v>0</v>
      </c>
      <c r="AB426" s="698">
        <v>0</v>
      </c>
      <c r="AC426" s="690">
        <v>0</v>
      </c>
      <c r="AD426" s="1015"/>
      <c r="AE426" s="1016"/>
      <c r="AF426" s="1017"/>
    </row>
    <row r="427" spans="1:32" ht="15" customHeight="1" x14ac:dyDescent="0.2">
      <c r="A427" s="11">
        <v>132</v>
      </c>
      <c r="B427" s="683"/>
      <c r="C427" s="281"/>
      <c r="D427" s="281"/>
      <c r="E427" s="282"/>
      <c r="F427" s="1442" t="str">
        <f>'2. CAD NCCF'!F427:L427</f>
        <v>Agency MBS, medium rated</v>
      </c>
      <c r="G427" s="1443"/>
      <c r="H427" s="1443"/>
      <c r="I427" s="1443"/>
      <c r="J427" s="1443"/>
      <c r="K427" s="1443"/>
      <c r="L427" s="1444"/>
      <c r="M427" s="690">
        <v>0</v>
      </c>
      <c r="N427" s="691">
        <v>0</v>
      </c>
      <c r="O427" s="692">
        <v>0</v>
      </c>
      <c r="P427" s="692">
        <v>0</v>
      </c>
      <c r="Q427" s="697">
        <v>0</v>
      </c>
      <c r="R427" s="692">
        <v>0</v>
      </c>
      <c r="S427" s="693">
        <v>0</v>
      </c>
      <c r="T427" s="692">
        <v>0</v>
      </c>
      <c r="U427" s="693">
        <v>0</v>
      </c>
      <c r="V427" s="692">
        <v>0</v>
      </c>
      <c r="W427" s="693">
        <v>0</v>
      </c>
      <c r="X427" s="692">
        <v>0</v>
      </c>
      <c r="Y427" s="693">
        <v>0</v>
      </c>
      <c r="Z427" s="692">
        <v>0</v>
      </c>
      <c r="AA427" s="693">
        <v>0</v>
      </c>
      <c r="AB427" s="698">
        <v>0</v>
      </c>
      <c r="AC427" s="690">
        <v>0</v>
      </c>
      <c r="AD427" s="1015"/>
      <c r="AE427" s="1016"/>
      <c r="AF427" s="1017"/>
    </row>
    <row r="428" spans="1:32" ht="15" customHeight="1" x14ac:dyDescent="0.2">
      <c r="A428" s="11">
        <v>133</v>
      </c>
      <c r="B428" s="683"/>
      <c r="C428" s="281"/>
      <c r="D428" s="281"/>
      <c r="E428" s="282"/>
      <c r="F428" s="1442" t="str">
        <f>'2. CAD NCCF'!F428:L428</f>
        <v>Agency MBS, low or not rated</v>
      </c>
      <c r="G428" s="1443"/>
      <c r="H428" s="1443"/>
      <c r="I428" s="1443"/>
      <c r="J428" s="1443"/>
      <c r="K428" s="1443"/>
      <c r="L428" s="1444"/>
      <c r="M428" s="690">
        <v>0</v>
      </c>
      <c r="N428" s="691">
        <v>0</v>
      </c>
      <c r="O428" s="692">
        <v>0</v>
      </c>
      <c r="P428" s="692">
        <v>0</v>
      </c>
      <c r="Q428" s="697">
        <v>0</v>
      </c>
      <c r="R428" s="692">
        <v>0</v>
      </c>
      <c r="S428" s="693">
        <v>0</v>
      </c>
      <c r="T428" s="692">
        <v>0</v>
      </c>
      <c r="U428" s="693">
        <v>0</v>
      </c>
      <c r="V428" s="692">
        <v>0</v>
      </c>
      <c r="W428" s="693">
        <v>0</v>
      </c>
      <c r="X428" s="692">
        <v>0</v>
      </c>
      <c r="Y428" s="693">
        <v>0</v>
      </c>
      <c r="Z428" s="692">
        <v>0</v>
      </c>
      <c r="AA428" s="693">
        <v>0</v>
      </c>
      <c r="AB428" s="698">
        <v>0</v>
      </c>
      <c r="AC428" s="690">
        <v>0</v>
      </c>
      <c r="AD428" s="1015"/>
      <c r="AE428" s="1016"/>
      <c r="AF428" s="1017"/>
    </row>
    <row r="429" spans="1:32" ht="15" customHeight="1" x14ac:dyDescent="0.2">
      <c r="A429" s="11">
        <v>134</v>
      </c>
      <c r="B429" s="683"/>
      <c r="C429" s="281"/>
      <c r="D429" s="281"/>
      <c r="E429" s="1445" t="str">
        <f>'2. CAD NCCF'!E429:L429</f>
        <v>Non-agency commercial MBS (CMBS)</v>
      </c>
      <c r="F429" s="1446"/>
      <c r="G429" s="1446"/>
      <c r="H429" s="1446"/>
      <c r="I429" s="1446"/>
      <c r="J429" s="1446"/>
      <c r="K429" s="1446"/>
      <c r="L429" s="1447"/>
      <c r="M429" s="399">
        <f>SUM(M430:M432)</f>
        <v>0</v>
      </c>
      <c r="N429" s="402">
        <f t="shared" ref="N429:AC429" si="93">SUBTOTAL(9,N430:N432)</f>
        <v>0</v>
      </c>
      <c r="O429" s="406">
        <f t="shared" si="93"/>
        <v>0</v>
      </c>
      <c r="P429" s="405">
        <f t="shared" si="93"/>
        <v>0</v>
      </c>
      <c r="Q429" s="407">
        <f t="shared" si="93"/>
        <v>0</v>
      </c>
      <c r="R429" s="406">
        <f t="shared" si="93"/>
        <v>0</v>
      </c>
      <c r="S429" s="406">
        <f t="shared" si="93"/>
        <v>0</v>
      </c>
      <c r="T429" s="406">
        <f t="shared" si="93"/>
        <v>0</v>
      </c>
      <c r="U429" s="406">
        <f t="shared" si="93"/>
        <v>0</v>
      </c>
      <c r="V429" s="406">
        <f t="shared" si="93"/>
        <v>0</v>
      </c>
      <c r="W429" s="406">
        <f t="shared" si="93"/>
        <v>0</v>
      </c>
      <c r="X429" s="406">
        <f t="shared" si="93"/>
        <v>0</v>
      </c>
      <c r="Y429" s="406">
        <f t="shared" si="93"/>
        <v>0</v>
      </c>
      <c r="Z429" s="406">
        <f t="shared" si="93"/>
        <v>0</v>
      </c>
      <c r="AA429" s="406">
        <f t="shared" si="93"/>
        <v>0</v>
      </c>
      <c r="AB429" s="416">
        <f t="shared" si="93"/>
        <v>0</v>
      </c>
      <c r="AC429" s="399">
        <f t="shared" si="93"/>
        <v>0</v>
      </c>
      <c r="AD429" s="1015"/>
      <c r="AE429" s="1016"/>
      <c r="AF429" s="1017"/>
    </row>
    <row r="430" spans="1:32" ht="15" customHeight="1" x14ac:dyDescent="0.2">
      <c r="A430" s="11">
        <v>135</v>
      </c>
      <c r="B430" s="683"/>
      <c r="C430" s="281"/>
      <c r="D430" s="281"/>
      <c r="E430" s="282"/>
      <c r="F430" s="1442" t="str">
        <f>'2. CAD NCCF'!F430:L430</f>
        <v>Non-agency CMBS, high rated</v>
      </c>
      <c r="G430" s="1443"/>
      <c r="H430" s="1443"/>
      <c r="I430" s="1443"/>
      <c r="J430" s="1443"/>
      <c r="K430" s="1443"/>
      <c r="L430" s="1444"/>
      <c r="M430" s="690">
        <v>0</v>
      </c>
      <c r="N430" s="691">
        <v>0</v>
      </c>
      <c r="O430" s="692">
        <v>0</v>
      </c>
      <c r="P430" s="692">
        <v>0</v>
      </c>
      <c r="Q430" s="697">
        <v>0</v>
      </c>
      <c r="R430" s="692">
        <v>0</v>
      </c>
      <c r="S430" s="693">
        <v>0</v>
      </c>
      <c r="T430" s="692">
        <v>0</v>
      </c>
      <c r="U430" s="693">
        <v>0</v>
      </c>
      <c r="V430" s="692">
        <v>0</v>
      </c>
      <c r="W430" s="693">
        <v>0</v>
      </c>
      <c r="X430" s="692">
        <v>0</v>
      </c>
      <c r="Y430" s="693">
        <v>0</v>
      </c>
      <c r="Z430" s="692">
        <v>0</v>
      </c>
      <c r="AA430" s="693">
        <v>0</v>
      </c>
      <c r="AB430" s="698">
        <v>0</v>
      </c>
      <c r="AC430" s="690">
        <v>0</v>
      </c>
      <c r="AD430" s="1015"/>
      <c r="AE430" s="1016"/>
      <c r="AF430" s="1017"/>
    </row>
    <row r="431" spans="1:32" ht="15" customHeight="1" x14ac:dyDescent="0.2">
      <c r="A431" s="11">
        <v>136</v>
      </c>
      <c r="B431" s="683"/>
      <c r="C431" s="281"/>
      <c r="D431" s="281"/>
      <c r="E431" s="282"/>
      <c r="F431" s="1442" t="str">
        <f>'2. CAD NCCF'!F431:L431</f>
        <v>Non-agency CMBS, medium rated</v>
      </c>
      <c r="G431" s="1443"/>
      <c r="H431" s="1443"/>
      <c r="I431" s="1443"/>
      <c r="J431" s="1443"/>
      <c r="K431" s="1443"/>
      <c r="L431" s="1444"/>
      <c r="M431" s="690">
        <v>0</v>
      </c>
      <c r="N431" s="691">
        <v>0</v>
      </c>
      <c r="O431" s="692">
        <v>0</v>
      </c>
      <c r="P431" s="692">
        <v>0</v>
      </c>
      <c r="Q431" s="697">
        <v>0</v>
      </c>
      <c r="R431" s="692">
        <v>0</v>
      </c>
      <c r="S431" s="693">
        <v>0</v>
      </c>
      <c r="T431" s="692">
        <v>0</v>
      </c>
      <c r="U431" s="693">
        <v>0</v>
      </c>
      <c r="V431" s="692">
        <v>0</v>
      </c>
      <c r="W431" s="693">
        <v>0</v>
      </c>
      <c r="X431" s="692">
        <v>0</v>
      </c>
      <c r="Y431" s="693">
        <v>0</v>
      </c>
      <c r="Z431" s="692">
        <v>0</v>
      </c>
      <c r="AA431" s="693">
        <v>0</v>
      </c>
      <c r="AB431" s="698">
        <v>0</v>
      </c>
      <c r="AC431" s="690">
        <v>0</v>
      </c>
      <c r="AD431" s="1015"/>
      <c r="AE431" s="1016"/>
      <c r="AF431" s="1017"/>
    </row>
    <row r="432" spans="1:32" ht="15" customHeight="1" x14ac:dyDescent="0.2">
      <c r="A432" s="11">
        <v>137</v>
      </c>
      <c r="B432" s="683"/>
      <c r="C432" s="281"/>
      <c r="D432" s="281"/>
      <c r="E432" s="282"/>
      <c r="F432" s="1442" t="str">
        <f>'2. CAD NCCF'!F432:L432</f>
        <v>Non-agency CMBS, low or not rated</v>
      </c>
      <c r="G432" s="1443"/>
      <c r="H432" s="1443"/>
      <c r="I432" s="1443"/>
      <c r="J432" s="1443"/>
      <c r="K432" s="1443"/>
      <c r="L432" s="1444"/>
      <c r="M432" s="690">
        <v>0</v>
      </c>
      <c r="N432" s="691">
        <v>0</v>
      </c>
      <c r="O432" s="692">
        <v>0</v>
      </c>
      <c r="P432" s="692">
        <v>0</v>
      </c>
      <c r="Q432" s="697">
        <v>0</v>
      </c>
      <c r="R432" s="692">
        <v>0</v>
      </c>
      <c r="S432" s="693">
        <v>0</v>
      </c>
      <c r="T432" s="692">
        <v>0</v>
      </c>
      <c r="U432" s="693">
        <v>0</v>
      </c>
      <c r="V432" s="692">
        <v>0</v>
      </c>
      <c r="W432" s="693">
        <v>0</v>
      </c>
      <c r="X432" s="692">
        <v>0</v>
      </c>
      <c r="Y432" s="693">
        <v>0</v>
      </c>
      <c r="Z432" s="692">
        <v>0</v>
      </c>
      <c r="AA432" s="693">
        <v>0</v>
      </c>
      <c r="AB432" s="698">
        <v>0</v>
      </c>
      <c r="AC432" s="690">
        <v>0</v>
      </c>
      <c r="AD432" s="1015"/>
      <c r="AE432" s="1016"/>
      <c r="AF432" s="1017"/>
    </row>
    <row r="433" spans="1:32" ht="15" customHeight="1" x14ac:dyDescent="0.2">
      <c r="A433" s="11">
        <v>138</v>
      </c>
      <c r="B433" s="683"/>
      <c r="C433" s="281"/>
      <c r="D433" s="281"/>
      <c r="E433" s="1445" t="str">
        <f>'2. CAD NCCF'!E433:L433</f>
        <v>Non-agency residential MBS (RMBS)</v>
      </c>
      <c r="F433" s="1446"/>
      <c r="G433" s="1446"/>
      <c r="H433" s="1446"/>
      <c r="I433" s="1446"/>
      <c r="J433" s="1446"/>
      <c r="K433" s="1446"/>
      <c r="L433" s="1447"/>
      <c r="M433" s="399">
        <f>SUM(M434:M436)</f>
        <v>0</v>
      </c>
      <c r="N433" s="402">
        <f t="shared" ref="N433:AC433" si="94">SUBTOTAL(9,N434:N436)</f>
        <v>0</v>
      </c>
      <c r="O433" s="406">
        <f t="shared" si="94"/>
        <v>0</v>
      </c>
      <c r="P433" s="405">
        <f t="shared" si="94"/>
        <v>0</v>
      </c>
      <c r="Q433" s="407">
        <f t="shared" si="94"/>
        <v>0</v>
      </c>
      <c r="R433" s="406">
        <f t="shared" si="94"/>
        <v>0</v>
      </c>
      <c r="S433" s="406">
        <f t="shared" si="94"/>
        <v>0</v>
      </c>
      <c r="T433" s="406">
        <f t="shared" si="94"/>
        <v>0</v>
      </c>
      <c r="U433" s="406">
        <f t="shared" si="94"/>
        <v>0</v>
      </c>
      <c r="V433" s="406">
        <f t="shared" si="94"/>
        <v>0</v>
      </c>
      <c r="W433" s="406">
        <f t="shared" si="94"/>
        <v>0</v>
      </c>
      <c r="X433" s="406">
        <f t="shared" si="94"/>
        <v>0</v>
      </c>
      <c r="Y433" s="406">
        <f t="shared" si="94"/>
        <v>0</v>
      </c>
      <c r="Z433" s="406">
        <f t="shared" si="94"/>
        <v>0</v>
      </c>
      <c r="AA433" s="406">
        <f t="shared" si="94"/>
        <v>0</v>
      </c>
      <c r="AB433" s="416">
        <f t="shared" si="94"/>
        <v>0</v>
      </c>
      <c r="AC433" s="399">
        <f t="shared" si="94"/>
        <v>0</v>
      </c>
      <c r="AD433" s="1015"/>
      <c r="AE433" s="1016"/>
      <c r="AF433" s="1017"/>
    </row>
    <row r="434" spans="1:32" ht="15" customHeight="1" x14ac:dyDescent="0.2">
      <c r="A434" s="11">
        <v>139</v>
      </c>
      <c r="B434" s="683"/>
      <c r="C434" s="281"/>
      <c r="D434" s="281"/>
      <c r="E434" s="282"/>
      <c r="F434" s="1442" t="str">
        <f>'2. CAD NCCF'!F434:L434</f>
        <v>Non-agency RMBS, high rated</v>
      </c>
      <c r="G434" s="1443"/>
      <c r="H434" s="1443"/>
      <c r="I434" s="1443"/>
      <c r="J434" s="1443"/>
      <c r="K434" s="1443"/>
      <c r="L434" s="1444"/>
      <c r="M434" s="690">
        <v>0</v>
      </c>
      <c r="N434" s="691">
        <v>0</v>
      </c>
      <c r="O434" s="692">
        <v>0</v>
      </c>
      <c r="P434" s="692">
        <v>0</v>
      </c>
      <c r="Q434" s="697">
        <v>0</v>
      </c>
      <c r="R434" s="692">
        <v>0</v>
      </c>
      <c r="S434" s="693">
        <v>0</v>
      </c>
      <c r="T434" s="692">
        <v>0</v>
      </c>
      <c r="U434" s="693">
        <v>0</v>
      </c>
      <c r="V434" s="692">
        <v>0</v>
      </c>
      <c r="W434" s="693">
        <v>0</v>
      </c>
      <c r="X434" s="692">
        <v>0</v>
      </c>
      <c r="Y434" s="693">
        <v>0</v>
      </c>
      <c r="Z434" s="692">
        <v>0</v>
      </c>
      <c r="AA434" s="693">
        <v>0</v>
      </c>
      <c r="AB434" s="698">
        <v>0</v>
      </c>
      <c r="AC434" s="690">
        <v>0</v>
      </c>
      <c r="AD434" s="1015"/>
      <c r="AE434" s="1016"/>
      <c r="AF434" s="1017"/>
    </row>
    <row r="435" spans="1:32" ht="15" customHeight="1" x14ac:dyDescent="0.2">
      <c r="A435" s="11">
        <v>140</v>
      </c>
      <c r="B435" s="683"/>
      <c r="C435" s="281"/>
      <c r="D435" s="281"/>
      <c r="E435" s="282"/>
      <c r="F435" s="1442" t="str">
        <f>'2. CAD NCCF'!F435:L435</f>
        <v>Non-agency RMBS, medium rated</v>
      </c>
      <c r="G435" s="1443"/>
      <c r="H435" s="1443"/>
      <c r="I435" s="1443"/>
      <c r="J435" s="1443"/>
      <c r="K435" s="1443"/>
      <c r="L435" s="1444"/>
      <c r="M435" s="690">
        <v>0</v>
      </c>
      <c r="N435" s="691">
        <v>0</v>
      </c>
      <c r="O435" s="692">
        <v>0</v>
      </c>
      <c r="P435" s="692">
        <v>0</v>
      </c>
      <c r="Q435" s="697">
        <v>0</v>
      </c>
      <c r="R435" s="692">
        <v>0</v>
      </c>
      <c r="S435" s="693">
        <v>0</v>
      </c>
      <c r="T435" s="692">
        <v>0</v>
      </c>
      <c r="U435" s="693">
        <v>0</v>
      </c>
      <c r="V435" s="692">
        <v>0</v>
      </c>
      <c r="W435" s="693">
        <v>0</v>
      </c>
      <c r="X435" s="692">
        <v>0</v>
      </c>
      <c r="Y435" s="693">
        <v>0</v>
      </c>
      <c r="Z435" s="692">
        <v>0</v>
      </c>
      <c r="AA435" s="693">
        <v>0</v>
      </c>
      <c r="AB435" s="698">
        <v>0</v>
      </c>
      <c r="AC435" s="690">
        <v>0</v>
      </c>
      <c r="AD435" s="1015"/>
      <c r="AE435" s="1016"/>
      <c r="AF435" s="1017"/>
    </row>
    <row r="436" spans="1:32" ht="15" customHeight="1" x14ac:dyDescent="0.2">
      <c r="A436" s="11">
        <v>141</v>
      </c>
      <c r="B436" s="683"/>
      <c r="C436" s="281"/>
      <c r="D436" s="281"/>
      <c r="E436" s="282"/>
      <c r="F436" s="1442" t="str">
        <f>'2. CAD NCCF'!F436:L436</f>
        <v>Non-agency RMBS, low or not rated</v>
      </c>
      <c r="G436" s="1443"/>
      <c r="H436" s="1443"/>
      <c r="I436" s="1443"/>
      <c r="J436" s="1443"/>
      <c r="K436" s="1443"/>
      <c r="L436" s="1444"/>
      <c r="M436" s="690">
        <v>0</v>
      </c>
      <c r="N436" s="691">
        <v>0</v>
      </c>
      <c r="O436" s="692">
        <v>0</v>
      </c>
      <c r="P436" s="692">
        <v>0</v>
      </c>
      <c r="Q436" s="697">
        <v>0</v>
      </c>
      <c r="R436" s="692">
        <v>0</v>
      </c>
      <c r="S436" s="693">
        <v>0</v>
      </c>
      <c r="T436" s="692">
        <v>0</v>
      </c>
      <c r="U436" s="693">
        <v>0</v>
      </c>
      <c r="V436" s="692">
        <v>0</v>
      </c>
      <c r="W436" s="693">
        <v>0</v>
      </c>
      <c r="X436" s="692">
        <v>0</v>
      </c>
      <c r="Y436" s="693">
        <v>0</v>
      </c>
      <c r="Z436" s="692">
        <v>0</v>
      </c>
      <c r="AA436" s="693">
        <v>0</v>
      </c>
      <c r="AB436" s="698">
        <v>0</v>
      </c>
      <c r="AC436" s="690">
        <v>0</v>
      </c>
      <c r="AD436" s="1015"/>
      <c r="AE436" s="1016"/>
      <c r="AF436" s="1017"/>
    </row>
    <row r="437" spans="1:32" ht="15" customHeight="1" x14ac:dyDescent="0.2">
      <c r="A437" s="11">
        <v>142</v>
      </c>
      <c r="B437" s="683"/>
      <c r="C437" s="281"/>
      <c r="D437" s="1472" t="str">
        <f>'2. CAD NCCF'!D437:AF437</f>
        <v>Corporate bonds and paper (CBP)</v>
      </c>
      <c r="E437" s="1473"/>
      <c r="F437" s="1473"/>
      <c r="G437" s="1473"/>
      <c r="H437" s="1473"/>
      <c r="I437" s="1473"/>
      <c r="J437" s="1473"/>
      <c r="K437" s="1473"/>
      <c r="L437" s="1473"/>
      <c r="M437" s="1473"/>
      <c r="N437" s="1473"/>
      <c r="O437" s="1473"/>
      <c r="P437" s="1473"/>
      <c r="Q437" s="1473"/>
      <c r="R437" s="1473"/>
      <c r="S437" s="1473"/>
      <c r="T437" s="1473"/>
      <c r="U437" s="1473"/>
      <c r="V437" s="1473"/>
      <c r="W437" s="1473"/>
      <c r="X437" s="1473"/>
      <c r="Y437" s="1473"/>
      <c r="Z437" s="1473"/>
      <c r="AA437" s="1473"/>
      <c r="AB437" s="1473"/>
      <c r="AC437" s="1473"/>
      <c r="AD437" s="1473"/>
      <c r="AE437" s="1473"/>
      <c r="AF437" s="1474"/>
    </row>
    <row r="438" spans="1:32" ht="15" customHeight="1" x14ac:dyDescent="0.2">
      <c r="A438" s="11">
        <v>143</v>
      </c>
      <c r="B438" s="683"/>
      <c r="C438" s="281"/>
      <c r="D438" s="281"/>
      <c r="E438" s="1515" t="str">
        <f>'2. CAD NCCF'!E438:L438</f>
        <v>Non-FI issued CBP, high rated</v>
      </c>
      <c r="F438" s="1516"/>
      <c r="G438" s="1516"/>
      <c r="H438" s="1516"/>
      <c r="I438" s="1516"/>
      <c r="J438" s="1516"/>
      <c r="K438" s="1516"/>
      <c r="L438" s="1517"/>
      <c r="M438" s="399">
        <f>SUM(M439:M440)</f>
        <v>0</v>
      </c>
      <c r="N438" s="402">
        <f t="shared" ref="N438:AC438" si="95">SUBTOTAL(9,N439:N440)</f>
        <v>0</v>
      </c>
      <c r="O438" s="406">
        <f t="shared" si="95"/>
        <v>0</v>
      </c>
      <c r="P438" s="405">
        <f t="shared" si="95"/>
        <v>0</v>
      </c>
      <c r="Q438" s="407">
        <f t="shared" si="95"/>
        <v>0</v>
      </c>
      <c r="R438" s="406">
        <f t="shared" si="95"/>
        <v>0</v>
      </c>
      <c r="S438" s="406">
        <f t="shared" si="95"/>
        <v>0</v>
      </c>
      <c r="T438" s="406">
        <f t="shared" si="95"/>
        <v>0</v>
      </c>
      <c r="U438" s="406">
        <f t="shared" si="95"/>
        <v>0</v>
      </c>
      <c r="V438" s="406">
        <f t="shared" si="95"/>
        <v>0</v>
      </c>
      <c r="W438" s="406">
        <f t="shared" si="95"/>
        <v>0</v>
      </c>
      <c r="X438" s="406">
        <f t="shared" si="95"/>
        <v>0</v>
      </c>
      <c r="Y438" s="406">
        <f t="shared" si="95"/>
        <v>0</v>
      </c>
      <c r="Z438" s="406">
        <f t="shared" si="95"/>
        <v>0</v>
      </c>
      <c r="AA438" s="406">
        <f t="shared" si="95"/>
        <v>0</v>
      </c>
      <c r="AB438" s="416">
        <f t="shared" si="95"/>
        <v>0</v>
      </c>
      <c r="AC438" s="399">
        <f t="shared" si="95"/>
        <v>0</v>
      </c>
      <c r="AD438" s="1015"/>
      <c r="AE438" s="1016"/>
      <c r="AF438" s="1017"/>
    </row>
    <row r="439" spans="1:32" ht="15" customHeight="1" x14ac:dyDescent="0.2">
      <c r="A439" s="11">
        <v>144</v>
      </c>
      <c r="B439" s="683"/>
      <c r="C439" s="281"/>
      <c r="D439" s="281"/>
      <c r="E439" s="282"/>
      <c r="F439" s="1442" t="str">
        <f>'2. CAD NCCF'!F439:L439</f>
        <v>Non-FI issued unsecured bond and paper, high rated</v>
      </c>
      <c r="G439" s="1443"/>
      <c r="H439" s="1443"/>
      <c r="I439" s="1443"/>
      <c r="J439" s="1443"/>
      <c r="K439" s="1443"/>
      <c r="L439" s="1444"/>
      <c r="M439" s="690">
        <v>0</v>
      </c>
      <c r="N439" s="691">
        <v>0</v>
      </c>
      <c r="O439" s="692">
        <v>0</v>
      </c>
      <c r="P439" s="692">
        <v>0</v>
      </c>
      <c r="Q439" s="697">
        <v>0</v>
      </c>
      <c r="R439" s="692">
        <v>0</v>
      </c>
      <c r="S439" s="693">
        <v>0</v>
      </c>
      <c r="T439" s="692">
        <v>0</v>
      </c>
      <c r="U439" s="693">
        <v>0</v>
      </c>
      <c r="V439" s="692">
        <v>0</v>
      </c>
      <c r="W439" s="693">
        <v>0</v>
      </c>
      <c r="X439" s="692">
        <v>0</v>
      </c>
      <c r="Y439" s="693">
        <v>0</v>
      </c>
      <c r="Z439" s="692">
        <v>0</v>
      </c>
      <c r="AA439" s="693">
        <v>0</v>
      </c>
      <c r="AB439" s="698">
        <v>0</v>
      </c>
      <c r="AC439" s="690">
        <v>0</v>
      </c>
      <c r="AD439" s="1015"/>
      <c r="AE439" s="1016"/>
      <c r="AF439" s="1017"/>
    </row>
    <row r="440" spans="1:32" ht="15" customHeight="1" x14ac:dyDescent="0.2">
      <c r="A440" s="11">
        <v>145</v>
      </c>
      <c r="B440" s="683"/>
      <c r="C440" s="281"/>
      <c r="D440" s="281"/>
      <c r="E440" s="282"/>
      <c r="F440" s="1442" t="str">
        <f>'2. CAD NCCF'!F440:L440</f>
        <v>Non-FI issued covered bonds, high rated</v>
      </c>
      <c r="G440" s="1443"/>
      <c r="H440" s="1443"/>
      <c r="I440" s="1443"/>
      <c r="J440" s="1443"/>
      <c r="K440" s="1443"/>
      <c r="L440" s="1444"/>
      <c r="M440" s="690">
        <v>0</v>
      </c>
      <c r="N440" s="691">
        <v>0</v>
      </c>
      <c r="O440" s="692">
        <v>0</v>
      </c>
      <c r="P440" s="692">
        <v>0</v>
      </c>
      <c r="Q440" s="697">
        <v>0</v>
      </c>
      <c r="R440" s="692">
        <v>0</v>
      </c>
      <c r="S440" s="693">
        <v>0</v>
      </c>
      <c r="T440" s="692">
        <v>0</v>
      </c>
      <c r="U440" s="693">
        <v>0</v>
      </c>
      <c r="V440" s="692">
        <v>0</v>
      </c>
      <c r="W440" s="693">
        <v>0</v>
      </c>
      <c r="X440" s="692">
        <v>0</v>
      </c>
      <c r="Y440" s="693">
        <v>0</v>
      </c>
      <c r="Z440" s="692">
        <v>0</v>
      </c>
      <c r="AA440" s="693">
        <v>0</v>
      </c>
      <c r="AB440" s="698">
        <v>0</v>
      </c>
      <c r="AC440" s="690">
        <v>0</v>
      </c>
      <c r="AD440" s="1015"/>
      <c r="AE440" s="1016"/>
      <c r="AF440" s="1017"/>
    </row>
    <row r="441" spans="1:32" ht="15" customHeight="1" x14ac:dyDescent="0.2">
      <c r="A441" s="11">
        <v>146</v>
      </c>
      <c r="B441" s="683"/>
      <c r="C441" s="281"/>
      <c r="D441" s="281"/>
      <c r="E441" s="1445" t="str">
        <f>'2. CAD NCCF'!E441:L441</f>
        <v>FI issued CBP, high rated</v>
      </c>
      <c r="F441" s="1446"/>
      <c r="G441" s="1446"/>
      <c r="H441" s="1446"/>
      <c r="I441" s="1446"/>
      <c r="J441" s="1446"/>
      <c r="K441" s="1446"/>
      <c r="L441" s="1447"/>
      <c r="M441" s="399">
        <f>SUM(M442:M444)</f>
        <v>0</v>
      </c>
      <c r="N441" s="402">
        <f t="shared" ref="N441:AC441" si="96">SUBTOTAL(9,N442:N444)</f>
        <v>0</v>
      </c>
      <c r="O441" s="406">
        <f t="shared" si="96"/>
        <v>0</v>
      </c>
      <c r="P441" s="405">
        <f t="shared" si="96"/>
        <v>0</v>
      </c>
      <c r="Q441" s="407">
        <f t="shared" si="96"/>
        <v>0</v>
      </c>
      <c r="R441" s="406">
        <f t="shared" si="96"/>
        <v>0</v>
      </c>
      <c r="S441" s="406">
        <f t="shared" si="96"/>
        <v>0</v>
      </c>
      <c r="T441" s="406">
        <f t="shared" si="96"/>
        <v>0</v>
      </c>
      <c r="U441" s="406">
        <f t="shared" si="96"/>
        <v>0</v>
      </c>
      <c r="V441" s="406">
        <f t="shared" si="96"/>
        <v>0</v>
      </c>
      <c r="W441" s="406">
        <f t="shared" si="96"/>
        <v>0</v>
      </c>
      <c r="X441" s="406">
        <f t="shared" si="96"/>
        <v>0</v>
      </c>
      <c r="Y441" s="406">
        <f t="shared" si="96"/>
        <v>0</v>
      </c>
      <c r="Z441" s="406">
        <f t="shared" si="96"/>
        <v>0</v>
      </c>
      <c r="AA441" s="406">
        <f t="shared" si="96"/>
        <v>0</v>
      </c>
      <c r="AB441" s="416">
        <f t="shared" si="96"/>
        <v>0</v>
      </c>
      <c r="AC441" s="399">
        <f t="shared" si="96"/>
        <v>0</v>
      </c>
      <c r="AD441" s="1015"/>
      <c r="AE441" s="1016"/>
      <c r="AF441" s="1017"/>
    </row>
    <row r="442" spans="1:32" ht="15" customHeight="1" x14ac:dyDescent="0.2">
      <c r="A442" s="11">
        <v>147</v>
      </c>
      <c r="B442" s="683"/>
      <c r="C442" s="281"/>
      <c r="D442" s="281"/>
      <c r="E442" s="282"/>
      <c r="F442" s="1442" t="str">
        <f>'2. CAD NCCF'!F442:L442</f>
        <v>FI issued unsecured bonds and paper, high rated</v>
      </c>
      <c r="G442" s="1443"/>
      <c r="H442" s="1443"/>
      <c r="I442" s="1443"/>
      <c r="J442" s="1443"/>
      <c r="K442" s="1443"/>
      <c r="L442" s="1444"/>
      <c r="M442" s="690">
        <v>0</v>
      </c>
      <c r="N442" s="691">
        <v>0</v>
      </c>
      <c r="O442" s="692">
        <v>0</v>
      </c>
      <c r="P442" s="692">
        <v>0</v>
      </c>
      <c r="Q442" s="697">
        <v>0</v>
      </c>
      <c r="R442" s="692">
        <v>0</v>
      </c>
      <c r="S442" s="693">
        <v>0</v>
      </c>
      <c r="T442" s="692">
        <v>0</v>
      </c>
      <c r="U442" s="693">
        <v>0</v>
      </c>
      <c r="V442" s="692">
        <v>0</v>
      </c>
      <c r="W442" s="693">
        <v>0</v>
      </c>
      <c r="X442" s="692">
        <v>0</v>
      </c>
      <c r="Y442" s="693">
        <v>0</v>
      </c>
      <c r="Z442" s="692">
        <v>0</v>
      </c>
      <c r="AA442" s="693">
        <v>0</v>
      </c>
      <c r="AB442" s="698">
        <v>0</v>
      </c>
      <c r="AC442" s="690">
        <v>0</v>
      </c>
      <c r="AD442" s="1015"/>
      <c r="AE442" s="1016"/>
      <c r="AF442" s="1017"/>
    </row>
    <row r="443" spans="1:32" ht="15" customHeight="1" x14ac:dyDescent="0.2">
      <c r="A443" s="11">
        <v>148</v>
      </c>
      <c r="B443" s="683"/>
      <c r="C443" s="281"/>
      <c r="D443" s="281"/>
      <c r="E443" s="282"/>
      <c r="F443" s="1442" t="str">
        <f>'2. CAD NCCF'!F443:L443</f>
        <v>FI issued covered bonds, high rated</v>
      </c>
      <c r="G443" s="1443"/>
      <c r="H443" s="1443"/>
      <c r="I443" s="1443"/>
      <c r="J443" s="1443"/>
      <c r="K443" s="1443"/>
      <c r="L443" s="1444"/>
      <c r="M443" s="690">
        <v>0</v>
      </c>
      <c r="N443" s="691">
        <v>0</v>
      </c>
      <c r="O443" s="692">
        <v>0</v>
      </c>
      <c r="P443" s="692">
        <v>0</v>
      </c>
      <c r="Q443" s="697">
        <v>0</v>
      </c>
      <c r="R443" s="692">
        <v>0</v>
      </c>
      <c r="S443" s="693">
        <v>0</v>
      </c>
      <c r="T443" s="692">
        <v>0</v>
      </c>
      <c r="U443" s="693">
        <v>0</v>
      </c>
      <c r="V443" s="692">
        <v>0</v>
      </c>
      <c r="W443" s="693">
        <v>0</v>
      </c>
      <c r="X443" s="692">
        <v>0</v>
      </c>
      <c r="Y443" s="693">
        <v>0</v>
      </c>
      <c r="Z443" s="692">
        <v>0</v>
      </c>
      <c r="AA443" s="693">
        <v>0</v>
      </c>
      <c r="AB443" s="698">
        <v>0</v>
      </c>
      <c r="AC443" s="690">
        <v>0</v>
      </c>
      <c r="AD443" s="1015"/>
      <c r="AE443" s="1016"/>
      <c r="AF443" s="1017"/>
    </row>
    <row r="444" spans="1:32" ht="15" customHeight="1" x14ac:dyDescent="0.2">
      <c r="A444" s="11">
        <v>149</v>
      </c>
      <c r="B444" s="683"/>
      <c r="C444" s="281"/>
      <c r="D444" s="281"/>
      <c r="E444" s="282"/>
      <c r="F444" s="1442" t="str">
        <f>'2. CAD NCCF'!F444:L444</f>
        <v>FI issued jumbo covered bonds, high rated</v>
      </c>
      <c r="G444" s="1443"/>
      <c r="H444" s="1443"/>
      <c r="I444" s="1443"/>
      <c r="J444" s="1443"/>
      <c r="K444" s="1443"/>
      <c r="L444" s="1444"/>
      <c r="M444" s="690">
        <v>0</v>
      </c>
      <c r="N444" s="691">
        <v>0</v>
      </c>
      <c r="O444" s="692">
        <v>0</v>
      </c>
      <c r="P444" s="692">
        <v>0</v>
      </c>
      <c r="Q444" s="697">
        <v>0</v>
      </c>
      <c r="R444" s="692">
        <v>0</v>
      </c>
      <c r="S444" s="693">
        <v>0</v>
      </c>
      <c r="T444" s="692">
        <v>0</v>
      </c>
      <c r="U444" s="693">
        <v>0</v>
      </c>
      <c r="V444" s="692">
        <v>0</v>
      </c>
      <c r="W444" s="693">
        <v>0</v>
      </c>
      <c r="X444" s="692">
        <v>0</v>
      </c>
      <c r="Y444" s="693">
        <v>0</v>
      </c>
      <c r="Z444" s="692">
        <v>0</v>
      </c>
      <c r="AA444" s="693">
        <v>0</v>
      </c>
      <c r="AB444" s="698">
        <v>0</v>
      </c>
      <c r="AC444" s="690">
        <v>0</v>
      </c>
      <c r="AD444" s="1015"/>
      <c r="AE444" s="1016"/>
      <c r="AF444" s="1017"/>
    </row>
    <row r="445" spans="1:32" ht="15" customHeight="1" x14ac:dyDescent="0.2">
      <c r="A445" s="11">
        <v>150</v>
      </c>
      <c r="B445" s="683"/>
      <c r="C445" s="281"/>
      <c r="D445" s="281"/>
      <c r="E445" s="1445" t="str">
        <f>'2. CAD NCCF'!E445:L445</f>
        <v>Non-FI issued CBP, medium rated</v>
      </c>
      <c r="F445" s="1446"/>
      <c r="G445" s="1446"/>
      <c r="H445" s="1446"/>
      <c r="I445" s="1446"/>
      <c r="J445" s="1446"/>
      <c r="K445" s="1446"/>
      <c r="L445" s="1447"/>
      <c r="M445" s="399">
        <f>SUM(M446:M447)</f>
        <v>0</v>
      </c>
      <c r="N445" s="402">
        <f t="shared" ref="N445:AC445" si="97">SUBTOTAL(9,N446:N447)</f>
        <v>0</v>
      </c>
      <c r="O445" s="406">
        <f t="shared" si="97"/>
        <v>0</v>
      </c>
      <c r="P445" s="405">
        <f t="shared" si="97"/>
        <v>0</v>
      </c>
      <c r="Q445" s="407">
        <f t="shared" si="97"/>
        <v>0</v>
      </c>
      <c r="R445" s="406">
        <f t="shared" si="97"/>
        <v>0</v>
      </c>
      <c r="S445" s="406">
        <f t="shared" si="97"/>
        <v>0</v>
      </c>
      <c r="T445" s="406">
        <f t="shared" si="97"/>
        <v>0</v>
      </c>
      <c r="U445" s="406">
        <f t="shared" si="97"/>
        <v>0</v>
      </c>
      <c r="V445" s="406">
        <f t="shared" si="97"/>
        <v>0</v>
      </c>
      <c r="W445" s="406">
        <f t="shared" si="97"/>
        <v>0</v>
      </c>
      <c r="X445" s="406">
        <f t="shared" si="97"/>
        <v>0</v>
      </c>
      <c r="Y445" s="406">
        <f t="shared" si="97"/>
        <v>0</v>
      </c>
      <c r="Z445" s="406">
        <f t="shared" si="97"/>
        <v>0</v>
      </c>
      <c r="AA445" s="406">
        <f t="shared" si="97"/>
        <v>0</v>
      </c>
      <c r="AB445" s="416">
        <f t="shared" si="97"/>
        <v>0</v>
      </c>
      <c r="AC445" s="399">
        <f t="shared" si="97"/>
        <v>0</v>
      </c>
      <c r="AD445" s="1015"/>
      <c r="AE445" s="1016"/>
      <c r="AF445" s="1017"/>
    </row>
    <row r="446" spans="1:32" ht="15" customHeight="1" x14ac:dyDescent="0.2">
      <c r="A446" s="11">
        <v>151</v>
      </c>
      <c r="B446" s="683"/>
      <c r="C446" s="281"/>
      <c r="D446" s="281"/>
      <c r="E446" s="282"/>
      <c r="F446" s="1442" t="str">
        <f>'2. CAD NCCF'!F446:L446</f>
        <v>Non-FI issued unsecured bonds and paper, medium rated</v>
      </c>
      <c r="G446" s="1443"/>
      <c r="H446" s="1443"/>
      <c r="I446" s="1443"/>
      <c r="J446" s="1443"/>
      <c r="K446" s="1443"/>
      <c r="L446" s="1444"/>
      <c r="M446" s="690">
        <v>0</v>
      </c>
      <c r="N446" s="691">
        <v>0</v>
      </c>
      <c r="O446" s="692">
        <v>0</v>
      </c>
      <c r="P446" s="692">
        <v>0</v>
      </c>
      <c r="Q446" s="697">
        <v>0</v>
      </c>
      <c r="R446" s="692">
        <v>0</v>
      </c>
      <c r="S446" s="693">
        <v>0</v>
      </c>
      <c r="T446" s="692">
        <v>0</v>
      </c>
      <c r="U446" s="693">
        <v>0</v>
      </c>
      <c r="V446" s="692">
        <v>0</v>
      </c>
      <c r="W446" s="693">
        <v>0</v>
      </c>
      <c r="X446" s="692">
        <v>0</v>
      </c>
      <c r="Y446" s="693">
        <v>0</v>
      </c>
      <c r="Z446" s="692">
        <v>0</v>
      </c>
      <c r="AA446" s="693">
        <v>0</v>
      </c>
      <c r="AB446" s="698">
        <v>0</v>
      </c>
      <c r="AC446" s="690">
        <v>0</v>
      </c>
      <c r="AD446" s="1015"/>
      <c r="AE446" s="1016"/>
      <c r="AF446" s="1017"/>
    </row>
    <row r="447" spans="1:32" ht="15" customHeight="1" x14ac:dyDescent="0.2">
      <c r="A447" s="11">
        <v>152</v>
      </c>
      <c r="B447" s="683"/>
      <c r="C447" s="281"/>
      <c r="D447" s="281"/>
      <c r="E447" s="282"/>
      <c r="F447" s="1442" t="str">
        <f>'2. CAD NCCF'!F447:L447</f>
        <v>Non-FI issued covered bonds, medium rated</v>
      </c>
      <c r="G447" s="1443"/>
      <c r="H447" s="1443"/>
      <c r="I447" s="1443"/>
      <c r="J447" s="1443"/>
      <c r="K447" s="1443"/>
      <c r="L447" s="1444"/>
      <c r="M447" s="690">
        <v>0</v>
      </c>
      <c r="N447" s="691">
        <v>0</v>
      </c>
      <c r="O447" s="692">
        <v>0</v>
      </c>
      <c r="P447" s="692">
        <v>0</v>
      </c>
      <c r="Q447" s="697">
        <v>0</v>
      </c>
      <c r="R447" s="692">
        <v>0</v>
      </c>
      <c r="S447" s="693">
        <v>0</v>
      </c>
      <c r="T447" s="692">
        <v>0</v>
      </c>
      <c r="U447" s="693">
        <v>0</v>
      </c>
      <c r="V447" s="692">
        <v>0</v>
      </c>
      <c r="W447" s="693">
        <v>0</v>
      </c>
      <c r="X447" s="692">
        <v>0</v>
      </c>
      <c r="Y447" s="693">
        <v>0</v>
      </c>
      <c r="Z447" s="692">
        <v>0</v>
      </c>
      <c r="AA447" s="693">
        <v>0</v>
      </c>
      <c r="AB447" s="698">
        <v>0</v>
      </c>
      <c r="AC447" s="690">
        <v>0</v>
      </c>
      <c r="AD447" s="1015"/>
      <c r="AE447" s="1016"/>
      <c r="AF447" s="1017"/>
    </row>
    <row r="448" spans="1:32" ht="15" customHeight="1" x14ac:dyDescent="0.2">
      <c r="A448" s="11">
        <v>153</v>
      </c>
      <c r="B448" s="683"/>
      <c r="C448" s="281"/>
      <c r="D448" s="281"/>
      <c r="E448" s="1445" t="str">
        <f>'2. CAD NCCF'!E448:L448</f>
        <v>FI issued CBP, medium rated</v>
      </c>
      <c r="F448" s="1446"/>
      <c r="G448" s="1446"/>
      <c r="H448" s="1446"/>
      <c r="I448" s="1446"/>
      <c r="J448" s="1446"/>
      <c r="K448" s="1446"/>
      <c r="L448" s="1447"/>
      <c r="M448" s="399">
        <f>SUM(M449:M451)</f>
        <v>0</v>
      </c>
      <c r="N448" s="402">
        <f t="shared" ref="N448:AC448" si="98">SUBTOTAL(9,N449:N451)</f>
        <v>0</v>
      </c>
      <c r="O448" s="406">
        <f t="shared" si="98"/>
        <v>0</v>
      </c>
      <c r="P448" s="405">
        <f t="shared" si="98"/>
        <v>0</v>
      </c>
      <c r="Q448" s="407">
        <f t="shared" si="98"/>
        <v>0</v>
      </c>
      <c r="R448" s="406">
        <f t="shared" si="98"/>
        <v>0</v>
      </c>
      <c r="S448" s="406">
        <f t="shared" si="98"/>
        <v>0</v>
      </c>
      <c r="T448" s="406">
        <f t="shared" si="98"/>
        <v>0</v>
      </c>
      <c r="U448" s="406">
        <f t="shared" si="98"/>
        <v>0</v>
      </c>
      <c r="V448" s="406">
        <f t="shared" si="98"/>
        <v>0</v>
      </c>
      <c r="W448" s="406">
        <f t="shared" si="98"/>
        <v>0</v>
      </c>
      <c r="X448" s="406">
        <f t="shared" si="98"/>
        <v>0</v>
      </c>
      <c r="Y448" s="406">
        <f t="shared" si="98"/>
        <v>0</v>
      </c>
      <c r="Z448" s="406">
        <f t="shared" si="98"/>
        <v>0</v>
      </c>
      <c r="AA448" s="406">
        <f t="shared" si="98"/>
        <v>0</v>
      </c>
      <c r="AB448" s="416">
        <f t="shared" si="98"/>
        <v>0</v>
      </c>
      <c r="AC448" s="399">
        <f t="shared" si="98"/>
        <v>0</v>
      </c>
      <c r="AD448" s="1015"/>
      <c r="AE448" s="1016"/>
      <c r="AF448" s="1017"/>
    </row>
    <row r="449" spans="1:32" ht="15" customHeight="1" x14ac:dyDescent="0.2">
      <c r="A449" s="11">
        <v>154</v>
      </c>
      <c r="B449" s="683"/>
      <c r="C449" s="281"/>
      <c r="D449" s="281"/>
      <c r="E449" s="282"/>
      <c r="F449" s="1442" t="str">
        <f>'2. CAD NCCF'!F449:L449</f>
        <v>FI issued unsecured bonds and paper, medium rated</v>
      </c>
      <c r="G449" s="1443"/>
      <c r="H449" s="1443"/>
      <c r="I449" s="1443"/>
      <c r="J449" s="1443"/>
      <c r="K449" s="1443"/>
      <c r="L449" s="1444"/>
      <c r="M449" s="690">
        <v>0</v>
      </c>
      <c r="N449" s="691">
        <v>0</v>
      </c>
      <c r="O449" s="692">
        <v>0</v>
      </c>
      <c r="P449" s="692">
        <v>0</v>
      </c>
      <c r="Q449" s="697">
        <v>0</v>
      </c>
      <c r="R449" s="692">
        <v>0</v>
      </c>
      <c r="S449" s="693">
        <v>0</v>
      </c>
      <c r="T449" s="692">
        <v>0</v>
      </c>
      <c r="U449" s="693">
        <v>0</v>
      </c>
      <c r="V449" s="692">
        <v>0</v>
      </c>
      <c r="W449" s="693">
        <v>0</v>
      </c>
      <c r="X449" s="692">
        <v>0</v>
      </c>
      <c r="Y449" s="693">
        <v>0</v>
      </c>
      <c r="Z449" s="692">
        <v>0</v>
      </c>
      <c r="AA449" s="693">
        <v>0</v>
      </c>
      <c r="AB449" s="698">
        <v>0</v>
      </c>
      <c r="AC449" s="690">
        <v>0</v>
      </c>
      <c r="AD449" s="1015"/>
      <c r="AE449" s="1016"/>
      <c r="AF449" s="1017"/>
    </row>
    <row r="450" spans="1:32" ht="15" customHeight="1" x14ac:dyDescent="0.2">
      <c r="A450" s="11">
        <v>155</v>
      </c>
      <c r="B450" s="683"/>
      <c r="C450" s="281"/>
      <c r="D450" s="281"/>
      <c r="E450" s="282"/>
      <c r="F450" s="1442" t="str">
        <f>'2. CAD NCCF'!F450:L450</f>
        <v>FI issued covered bonds, medium rated</v>
      </c>
      <c r="G450" s="1443"/>
      <c r="H450" s="1443"/>
      <c r="I450" s="1443"/>
      <c r="J450" s="1443"/>
      <c r="K450" s="1443"/>
      <c r="L450" s="1444"/>
      <c r="M450" s="690">
        <v>0</v>
      </c>
      <c r="N450" s="691">
        <v>0</v>
      </c>
      <c r="O450" s="692">
        <v>0</v>
      </c>
      <c r="P450" s="692">
        <v>0</v>
      </c>
      <c r="Q450" s="697">
        <v>0</v>
      </c>
      <c r="R450" s="692">
        <v>0</v>
      </c>
      <c r="S450" s="693">
        <v>0</v>
      </c>
      <c r="T450" s="692">
        <v>0</v>
      </c>
      <c r="U450" s="693">
        <v>0</v>
      </c>
      <c r="V450" s="692">
        <v>0</v>
      </c>
      <c r="W450" s="693">
        <v>0</v>
      </c>
      <c r="X450" s="692">
        <v>0</v>
      </c>
      <c r="Y450" s="693">
        <v>0</v>
      </c>
      <c r="Z450" s="692">
        <v>0</v>
      </c>
      <c r="AA450" s="693">
        <v>0</v>
      </c>
      <c r="AB450" s="698">
        <v>0</v>
      </c>
      <c r="AC450" s="690">
        <v>0</v>
      </c>
      <c r="AD450" s="1015"/>
      <c r="AE450" s="1016"/>
      <c r="AF450" s="1017"/>
    </row>
    <row r="451" spans="1:32" ht="15" customHeight="1" x14ac:dyDescent="0.2">
      <c r="A451" s="11">
        <v>156</v>
      </c>
      <c r="B451" s="683"/>
      <c r="C451" s="281"/>
      <c r="D451" s="281"/>
      <c r="E451" s="282"/>
      <c r="F451" s="1442" t="str">
        <f>'2. CAD NCCF'!F451:L451</f>
        <v>FI issued jumbo covered bonds, medium rated</v>
      </c>
      <c r="G451" s="1443"/>
      <c r="H451" s="1443"/>
      <c r="I451" s="1443"/>
      <c r="J451" s="1443"/>
      <c r="K451" s="1443"/>
      <c r="L451" s="1444"/>
      <c r="M451" s="690">
        <v>0</v>
      </c>
      <c r="N451" s="691">
        <v>0</v>
      </c>
      <c r="O451" s="692">
        <v>0</v>
      </c>
      <c r="P451" s="692">
        <v>0</v>
      </c>
      <c r="Q451" s="697">
        <v>0</v>
      </c>
      <c r="R451" s="692">
        <v>0</v>
      </c>
      <c r="S451" s="693">
        <v>0</v>
      </c>
      <c r="T451" s="692">
        <v>0</v>
      </c>
      <c r="U451" s="693">
        <v>0</v>
      </c>
      <c r="V451" s="692">
        <v>0</v>
      </c>
      <c r="W451" s="693">
        <v>0</v>
      </c>
      <c r="X451" s="692">
        <v>0</v>
      </c>
      <c r="Y451" s="693">
        <v>0</v>
      </c>
      <c r="Z451" s="692">
        <v>0</v>
      </c>
      <c r="AA451" s="693">
        <v>0</v>
      </c>
      <c r="AB451" s="698">
        <v>0</v>
      </c>
      <c r="AC451" s="690">
        <v>0</v>
      </c>
      <c r="AD451" s="1015"/>
      <c r="AE451" s="1016"/>
      <c r="AF451" s="1017"/>
    </row>
    <row r="452" spans="1:32" ht="15" customHeight="1" x14ac:dyDescent="0.2">
      <c r="A452" s="11">
        <v>157</v>
      </c>
      <c r="B452" s="683"/>
      <c r="C452" s="281"/>
      <c r="D452" s="281"/>
      <c r="E452" s="1445" t="str">
        <f>'2. CAD NCCF'!E452:L452</f>
        <v>Non-FI issued CBP, low or not rated</v>
      </c>
      <c r="F452" s="1446"/>
      <c r="G452" s="1446"/>
      <c r="H452" s="1446"/>
      <c r="I452" s="1446"/>
      <c r="J452" s="1446"/>
      <c r="K452" s="1446"/>
      <c r="L452" s="1447"/>
      <c r="M452" s="399">
        <f>SUM(M453:M454)</f>
        <v>0</v>
      </c>
      <c r="N452" s="402">
        <f t="shared" ref="N452:AC452" si="99">SUBTOTAL(9,N453:N454)</f>
        <v>0</v>
      </c>
      <c r="O452" s="406">
        <f t="shared" si="99"/>
        <v>0</v>
      </c>
      <c r="P452" s="405">
        <f t="shared" si="99"/>
        <v>0</v>
      </c>
      <c r="Q452" s="407">
        <f t="shared" si="99"/>
        <v>0</v>
      </c>
      <c r="R452" s="406">
        <f t="shared" si="99"/>
        <v>0</v>
      </c>
      <c r="S452" s="406">
        <f t="shared" si="99"/>
        <v>0</v>
      </c>
      <c r="T452" s="406">
        <f t="shared" si="99"/>
        <v>0</v>
      </c>
      <c r="U452" s="406">
        <f t="shared" si="99"/>
        <v>0</v>
      </c>
      <c r="V452" s="406">
        <f t="shared" si="99"/>
        <v>0</v>
      </c>
      <c r="W452" s="406">
        <f t="shared" si="99"/>
        <v>0</v>
      </c>
      <c r="X452" s="406">
        <f t="shared" si="99"/>
        <v>0</v>
      </c>
      <c r="Y452" s="406">
        <f t="shared" si="99"/>
        <v>0</v>
      </c>
      <c r="Z452" s="406">
        <f t="shared" si="99"/>
        <v>0</v>
      </c>
      <c r="AA452" s="406">
        <f t="shared" si="99"/>
        <v>0</v>
      </c>
      <c r="AB452" s="416">
        <f t="shared" si="99"/>
        <v>0</v>
      </c>
      <c r="AC452" s="399">
        <f t="shared" si="99"/>
        <v>0</v>
      </c>
      <c r="AD452" s="1015"/>
      <c r="AE452" s="1016"/>
      <c r="AF452" s="1017"/>
    </row>
    <row r="453" spans="1:32" ht="15" customHeight="1" x14ac:dyDescent="0.2">
      <c r="A453" s="11">
        <v>158</v>
      </c>
      <c r="B453" s="683"/>
      <c r="C453" s="281"/>
      <c r="D453" s="281"/>
      <c r="E453" s="282"/>
      <c r="F453" s="1442" t="str">
        <f>'2. CAD NCCF'!F453:L453</f>
        <v>Non-FI issued unsecured bonds and paper, low or not rated</v>
      </c>
      <c r="G453" s="1443"/>
      <c r="H453" s="1443"/>
      <c r="I453" s="1443"/>
      <c r="J453" s="1443"/>
      <c r="K453" s="1443"/>
      <c r="L453" s="1444"/>
      <c r="M453" s="690">
        <v>0</v>
      </c>
      <c r="N453" s="691">
        <v>0</v>
      </c>
      <c r="O453" s="692">
        <v>0</v>
      </c>
      <c r="P453" s="692">
        <v>0</v>
      </c>
      <c r="Q453" s="697">
        <v>0</v>
      </c>
      <c r="R453" s="692">
        <v>0</v>
      </c>
      <c r="S453" s="693">
        <v>0</v>
      </c>
      <c r="T453" s="692">
        <v>0</v>
      </c>
      <c r="U453" s="693">
        <v>0</v>
      </c>
      <c r="V453" s="692">
        <v>0</v>
      </c>
      <c r="W453" s="693">
        <v>0</v>
      </c>
      <c r="X453" s="692">
        <v>0</v>
      </c>
      <c r="Y453" s="693">
        <v>0</v>
      </c>
      <c r="Z453" s="692">
        <v>0</v>
      </c>
      <c r="AA453" s="693">
        <v>0</v>
      </c>
      <c r="AB453" s="698">
        <v>0</v>
      </c>
      <c r="AC453" s="690">
        <v>0</v>
      </c>
      <c r="AD453" s="1015"/>
      <c r="AE453" s="1016"/>
      <c r="AF453" s="1017"/>
    </row>
    <row r="454" spans="1:32" ht="15" customHeight="1" x14ac:dyDescent="0.2">
      <c r="A454" s="11">
        <v>159</v>
      </c>
      <c r="B454" s="676"/>
      <c r="C454" s="756"/>
      <c r="D454" s="756"/>
      <c r="E454" s="687"/>
      <c r="F454" s="1442" t="str">
        <f>'2. CAD NCCF'!F454:L454</f>
        <v>Non-FI issued covered bonds, low or not rated</v>
      </c>
      <c r="G454" s="1443"/>
      <c r="H454" s="1443"/>
      <c r="I454" s="1443"/>
      <c r="J454" s="1443"/>
      <c r="K454" s="1443"/>
      <c r="L454" s="1444"/>
      <c r="M454" s="690">
        <v>0</v>
      </c>
      <c r="N454" s="691">
        <v>0</v>
      </c>
      <c r="O454" s="692">
        <v>0</v>
      </c>
      <c r="P454" s="692">
        <v>0</v>
      </c>
      <c r="Q454" s="697">
        <v>0</v>
      </c>
      <c r="R454" s="692">
        <v>0</v>
      </c>
      <c r="S454" s="693">
        <v>0</v>
      </c>
      <c r="T454" s="692">
        <v>0</v>
      </c>
      <c r="U454" s="693">
        <v>0</v>
      </c>
      <c r="V454" s="692">
        <v>0</v>
      </c>
      <c r="W454" s="693">
        <v>0</v>
      </c>
      <c r="X454" s="692">
        <v>0</v>
      </c>
      <c r="Y454" s="693">
        <v>0</v>
      </c>
      <c r="Z454" s="692">
        <v>0</v>
      </c>
      <c r="AA454" s="693">
        <v>0</v>
      </c>
      <c r="AB454" s="698">
        <v>0</v>
      </c>
      <c r="AC454" s="690">
        <v>0</v>
      </c>
      <c r="AD454" s="1015"/>
      <c r="AE454" s="1016"/>
      <c r="AF454" s="1017"/>
    </row>
    <row r="455" spans="1:32" ht="15" customHeight="1" x14ac:dyDescent="0.2">
      <c r="A455" s="11">
        <v>160</v>
      </c>
      <c r="B455" s="757"/>
      <c r="C455" s="758"/>
      <c r="D455" s="758"/>
      <c r="E455" s="1445" t="str">
        <f>'2. CAD NCCF'!E455:L455</f>
        <v>FI issued CBP, low or not rated</v>
      </c>
      <c r="F455" s="1446"/>
      <c r="G455" s="1446"/>
      <c r="H455" s="1446"/>
      <c r="I455" s="1446"/>
      <c r="J455" s="1446"/>
      <c r="K455" s="1446"/>
      <c r="L455" s="1447"/>
      <c r="M455" s="399">
        <f>SUM(M456:M458)</f>
        <v>0</v>
      </c>
      <c r="N455" s="402">
        <f t="shared" ref="N455:AC455" si="100">SUBTOTAL(9,N456:N458)</f>
        <v>0</v>
      </c>
      <c r="O455" s="406">
        <f t="shared" si="100"/>
        <v>0</v>
      </c>
      <c r="P455" s="405">
        <f t="shared" si="100"/>
        <v>0</v>
      </c>
      <c r="Q455" s="407">
        <f t="shared" si="100"/>
        <v>0</v>
      </c>
      <c r="R455" s="406">
        <f t="shared" si="100"/>
        <v>0</v>
      </c>
      <c r="S455" s="406">
        <f t="shared" si="100"/>
        <v>0</v>
      </c>
      <c r="T455" s="406">
        <f t="shared" si="100"/>
        <v>0</v>
      </c>
      <c r="U455" s="406">
        <f t="shared" si="100"/>
        <v>0</v>
      </c>
      <c r="V455" s="406">
        <f t="shared" si="100"/>
        <v>0</v>
      </c>
      <c r="W455" s="406">
        <f t="shared" si="100"/>
        <v>0</v>
      </c>
      <c r="X455" s="406">
        <f t="shared" si="100"/>
        <v>0</v>
      </c>
      <c r="Y455" s="406">
        <f t="shared" si="100"/>
        <v>0</v>
      </c>
      <c r="Z455" s="406">
        <f t="shared" si="100"/>
        <v>0</v>
      </c>
      <c r="AA455" s="406">
        <f t="shared" si="100"/>
        <v>0</v>
      </c>
      <c r="AB455" s="416">
        <f t="shared" si="100"/>
        <v>0</v>
      </c>
      <c r="AC455" s="399">
        <f t="shared" si="100"/>
        <v>0</v>
      </c>
      <c r="AD455" s="1015"/>
      <c r="AE455" s="1016"/>
      <c r="AF455" s="1017"/>
    </row>
    <row r="456" spans="1:32" ht="15" customHeight="1" x14ac:dyDescent="0.2">
      <c r="A456" s="11">
        <v>161</v>
      </c>
      <c r="B456" s="683"/>
      <c r="C456" s="281"/>
      <c r="D456" s="281"/>
      <c r="E456" s="282"/>
      <c r="F456" s="1442" t="str">
        <f>'2. CAD NCCF'!F456:L456</f>
        <v>FI issued unsecured bonds and paper, low or not rated</v>
      </c>
      <c r="G456" s="1443"/>
      <c r="H456" s="1443"/>
      <c r="I456" s="1443"/>
      <c r="J456" s="1443"/>
      <c r="K456" s="1443"/>
      <c r="L456" s="1444"/>
      <c r="M456" s="690">
        <v>0</v>
      </c>
      <c r="N456" s="691">
        <v>0</v>
      </c>
      <c r="O456" s="692">
        <v>0</v>
      </c>
      <c r="P456" s="692">
        <v>0</v>
      </c>
      <c r="Q456" s="697">
        <v>0</v>
      </c>
      <c r="R456" s="692">
        <v>0</v>
      </c>
      <c r="S456" s="693">
        <v>0</v>
      </c>
      <c r="T456" s="692">
        <v>0</v>
      </c>
      <c r="U456" s="693">
        <v>0</v>
      </c>
      <c r="V456" s="692">
        <v>0</v>
      </c>
      <c r="W456" s="693">
        <v>0</v>
      </c>
      <c r="X456" s="692">
        <v>0</v>
      </c>
      <c r="Y456" s="693">
        <v>0</v>
      </c>
      <c r="Z456" s="692">
        <v>0</v>
      </c>
      <c r="AA456" s="693">
        <v>0</v>
      </c>
      <c r="AB456" s="698">
        <v>0</v>
      </c>
      <c r="AC456" s="690">
        <v>0</v>
      </c>
      <c r="AD456" s="1015"/>
      <c r="AE456" s="1016"/>
      <c r="AF456" s="1017"/>
    </row>
    <row r="457" spans="1:32" ht="15" customHeight="1" x14ac:dyDescent="0.2">
      <c r="A457" s="11">
        <v>162</v>
      </c>
      <c r="B457" s="683"/>
      <c r="C457" s="684"/>
      <c r="D457" s="684"/>
      <c r="E457" s="684"/>
      <c r="F457" s="1442" t="str">
        <f>'2. CAD NCCF'!F457:L457</f>
        <v>FI issued covered bonds, low or not rated</v>
      </c>
      <c r="G457" s="1443"/>
      <c r="H457" s="1443"/>
      <c r="I457" s="1443"/>
      <c r="J457" s="1443"/>
      <c r="K457" s="1443"/>
      <c r="L457" s="1444"/>
      <c r="M457" s="690">
        <v>0</v>
      </c>
      <c r="N457" s="691">
        <v>0</v>
      </c>
      <c r="O457" s="692">
        <v>0</v>
      </c>
      <c r="P457" s="692">
        <v>0</v>
      </c>
      <c r="Q457" s="697">
        <v>0</v>
      </c>
      <c r="R457" s="692">
        <v>0</v>
      </c>
      <c r="S457" s="693">
        <v>0</v>
      </c>
      <c r="T457" s="692">
        <v>0</v>
      </c>
      <c r="U457" s="693">
        <v>0</v>
      </c>
      <c r="V457" s="692">
        <v>0</v>
      </c>
      <c r="W457" s="693">
        <v>0</v>
      </c>
      <c r="X457" s="692">
        <v>0</v>
      </c>
      <c r="Y457" s="693">
        <v>0</v>
      </c>
      <c r="Z457" s="692">
        <v>0</v>
      </c>
      <c r="AA457" s="693">
        <v>0</v>
      </c>
      <c r="AB457" s="698">
        <v>0</v>
      </c>
      <c r="AC457" s="690">
        <v>0</v>
      </c>
      <c r="AD457" s="1015"/>
      <c r="AE457" s="1016"/>
      <c r="AF457" s="1017"/>
    </row>
    <row r="458" spans="1:32" ht="15" customHeight="1" x14ac:dyDescent="0.2">
      <c r="A458" s="11">
        <v>163</v>
      </c>
      <c r="B458" s="683"/>
      <c r="C458" s="684"/>
      <c r="D458" s="684"/>
      <c r="E458" s="684"/>
      <c r="F458" s="1442" t="str">
        <f>'2. CAD NCCF'!F458:L458</f>
        <v>FI issued jumbo covered bonds, low or not rated</v>
      </c>
      <c r="G458" s="1443"/>
      <c r="H458" s="1443"/>
      <c r="I458" s="1443"/>
      <c r="J458" s="1443"/>
      <c r="K458" s="1443"/>
      <c r="L458" s="1444"/>
      <c r="M458" s="690">
        <v>0</v>
      </c>
      <c r="N458" s="691">
        <v>0</v>
      </c>
      <c r="O458" s="692">
        <v>0</v>
      </c>
      <c r="P458" s="692">
        <v>0</v>
      </c>
      <c r="Q458" s="697">
        <v>0</v>
      </c>
      <c r="R458" s="692">
        <v>0</v>
      </c>
      <c r="S458" s="693">
        <v>0</v>
      </c>
      <c r="T458" s="692">
        <v>0</v>
      </c>
      <c r="U458" s="693">
        <v>0</v>
      </c>
      <c r="V458" s="692">
        <v>0</v>
      </c>
      <c r="W458" s="693">
        <v>0</v>
      </c>
      <c r="X458" s="692">
        <v>0</v>
      </c>
      <c r="Y458" s="693">
        <v>0</v>
      </c>
      <c r="Z458" s="692">
        <v>0</v>
      </c>
      <c r="AA458" s="693">
        <v>0</v>
      </c>
      <c r="AB458" s="698">
        <v>0</v>
      </c>
      <c r="AC458" s="690">
        <v>0</v>
      </c>
      <c r="AD458" s="1015"/>
      <c r="AE458" s="1016"/>
      <c r="AF458" s="1017"/>
    </row>
    <row r="459" spans="1:32" x14ac:dyDescent="0.2">
      <c r="A459" s="11">
        <v>164</v>
      </c>
      <c r="B459" s="683"/>
      <c r="C459" s="684"/>
      <c r="D459" s="1472" t="str">
        <f>'2. CAD NCCF'!D459:AF459</f>
        <v>Asset backed securities (ABS) and Asset backed commercial paper (ABCP)</v>
      </c>
      <c r="E459" s="1473"/>
      <c r="F459" s="1473"/>
      <c r="G459" s="1473"/>
      <c r="H459" s="1473"/>
      <c r="I459" s="1473"/>
      <c r="J459" s="1473"/>
      <c r="K459" s="1473"/>
      <c r="L459" s="1473"/>
      <c r="M459" s="1473"/>
      <c r="N459" s="1473"/>
      <c r="O459" s="1473"/>
      <c r="P459" s="1473"/>
      <c r="Q459" s="1473"/>
      <c r="R459" s="1473"/>
      <c r="S459" s="1473"/>
      <c r="T459" s="1473"/>
      <c r="U459" s="1473"/>
      <c r="V459" s="1473"/>
      <c r="W459" s="1473"/>
      <c r="X459" s="1473"/>
      <c r="Y459" s="1473"/>
      <c r="Z459" s="1473"/>
      <c r="AA459" s="1473"/>
      <c r="AB459" s="1473"/>
      <c r="AC459" s="1473"/>
      <c r="AD459" s="1473"/>
      <c r="AE459" s="1473"/>
      <c r="AF459" s="1474"/>
    </row>
    <row r="460" spans="1:32" x14ac:dyDescent="0.2">
      <c r="A460" s="11">
        <v>165</v>
      </c>
      <c r="B460" s="683"/>
      <c r="C460" s="684"/>
      <c r="D460" s="684"/>
      <c r="E460" s="1515" t="str">
        <f>'2. CAD NCCF'!E460:L460</f>
        <v>Non-FI issued ABS and ABCP, high rated</v>
      </c>
      <c r="F460" s="1516"/>
      <c r="G460" s="1516"/>
      <c r="H460" s="1516"/>
      <c r="I460" s="1516"/>
      <c r="J460" s="1516"/>
      <c r="K460" s="1516"/>
      <c r="L460" s="1517"/>
      <c r="M460" s="399">
        <f>SUM(M461:M462)</f>
        <v>0</v>
      </c>
      <c r="N460" s="402">
        <f t="shared" ref="N460:AC460" si="101">SUBTOTAL(9,N461:N462)</f>
        <v>0</v>
      </c>
      <c r="O460" s="406">
        <f t="shared" si="101"/>
        <v>0</v>
      </c>
      <c r="P460" s="405">
        <f t="shared" si="101"/>
        <v>0</v>
      </c>
      <c r="Q460" s="407">
        <f t="shared" si="101"/>
        <v>0</v>
      </c>
      <c r="R460" s="406">
        <f t="shared" si="101"/>
        <v>0</v>
      </c>
      <c r="S460" s="406">
        <f t="shared" si="101"/>
        <v>0</v>
      </c>
      <c r="T460" s="406">
        <f t="shared" si="101"/>
        <v>0</v>
      </c>
      <c r="U460" s="406">
        <f t="shared" si="101"/>
        <v>0</v>
      </c>
      <c r="V460" s="406">
        <f t="shared" si="101"/>
        <v>0</v>
      </c>
      <c r="W460" s="406">
        <f t="shared" si="101"/>
        <v>0</v>
      </c>
      <c r="X460" s="406">
        <f t="shared" si="101"/>
        <v>0</v>
      </c>
      <c r="Y460" s="406">
        <f t="shared" si="101"/>
        <v>0</v>
      </c>
      <c r="Z460" s="406">
        <f t="shared" si="101"/>
        <v>0</v>
      </c>
      <c r="AA460" s="406">
        <f t="shared" si="101"/>
        <v>0</v>
      </c>
      <c r="AB460" s="416">
        <f t="shared" si="101"/>
        <v>0</v>
      </c>
      <c r="AC460" s="399">
        <f t="shared" si="101"/>
        <v>0</v>
      </c>
      <c r="AD460" s="1015"/>
      <c r="AE460" s="1016"/>
      <c r="AF460" s="1017"/>
    </row>
    <row r="461" spans="1:32" ht="15" customHeight="1" x14ac:dyDescent="0.2">
      <c r="A461" s="11">
        <v>166</v>
      </c>
      <c r="B461" s="683"/>
      <c r="C461" s="684"/>
      <c r="D461" s="684"/>
      <c r="E461" s="684"/>
      <c r="F461" s="1442" t="str">
        <f>'2. CAD NCCF'!F461:L461</f>
        <v>Non-FI issued ABS, high rated</v>
      </c>
      <c r="G461" s="1443"/>
      <c r="H461" s="1443"/>
      <c r="I461" s="1443"/>
      <c r="J461" s="1443"/>
      <c r="K461" s="1443"/>
      <c r="L461" s="1444"/>
      <c r="M461" s="690">
        <v>0</v>
      </c>
      <c r="N461" s="691">
        <v>0</v>
      </c>
      <c r="O461" s="692">
        <v>0</v>
      </c>
      <c r="P461" s="692">
        <v>0</v>
      </c>
      <c r="Q461" s="697">
        <v>0</v>
      </c>
      <c r="R461" s="692">
        <v>0</v>
      </c>
      <c r="S461" s="693">
        <v>0</v>
      </c>
      <c r="T461" s="692">
        <v>0</v>
      </c>
      <c r="U461" s="693">
        <v>0</v>
      </c>
      <c r="V461" s="692">
        <v>0</v>
      </c>
      <c r="W461" s="693">
        <v>0</v>
      </c>
      <c r="X461" s="692">
        <v>0</v>
      </c>
      <c r="Y461" s="693">
        <v>0</v>
      </c>
      <c r="Z461" s="692">
        <v>0</v>
      </c>
      <c r="AA461" s="693">
        <v>0</v>
      </c>
      <c r="AB461" s="698">
        <v>0</v>
      </c>
      <c r="AC461" s="690">
        <v>0</v>
      </c>
      <c r="AD461" s="1015"/>
      <c r="AE461" s="1016"/>
      <c r="AF461" s="1017"/>
    </row>
    <row r="462" spans="1:32" ht="15" customHeight="1" x14ac:dyDescent="0.2">
      <c r="A462" s="11">
        <v>167</v>
      </c>
      <c r="B462" s="683"/>
      <c r="C462" s="684"/>
      <c r="D462" s="684"/>
      <c r="E462" s="684"/>
      <c r="F462" s="1442" t="str">
        <f>'2. CAD NCCF'!F462:L462</f>
        <v>Non-FI issued ABCP, high rated</v>
      </c>
      <c r="G462" s="1443"/>
      <c r="H462" s="1443"/>
      <c r="I462" s="1443"/>
      <c r="J462" s="1443"/>
      <c r="K462" s="1443"/>
      <c r="L462" s="1444"/>
      <c r="M462" s="690">
        <v>0</v>
      </c>
      <c r="N462" s="691">
        <v>0</v>
      </c>
      <c r="O462" s="692">
        <v>0</v>
      </c>
      <c r="P462" s="692">
        <v>0</v>
      </c>
      <c r="Q462" s="697">
        <v>0</v>
      </c>
      <c r="R462" s="692">
        <v>0</v>
      </c>
      <c r="S462" s="693">
        <v>0</v>
      </c>
      <c r="T462" s="692">
        <v>0</v>
      </c>
      <c r="U462" s="693">
        <v>0</v>
      </c>
      <c r="V462" s="692">
        <v>0</v>
      </c>
      <c r="W462" s="693">
        <v>0</v>
      </c>
      <c r="X462" s="692">
        <v>0</v>
      </c>
      <c r="Y462" s="693">
        <v>0</v>
      </c>
      <c r="Z462" s="692">
        <v>0</v>
      </c>
      <c r="AA462" s="693">
        <v>0</v>
      </c>
      <c r="AB462" s="698">
        <v>0</v>
      </c>
      <c r="AC462" s="690">
        <v>0</v>
      </c>
      <c r="AD462" s="1015"/>
      <c r="AE462" s="1016"/>
      <c r="AF462" s="1017"/>
    </row>
    <row r="463" spans="1:32" x14ac:dyDescent="0.2">
      <c r="A463" s="11">
        <v>168</v>
      </c>
      <c r="B463" s="683"/>
      <c r="C463" s="684"/>
      <c r="D463" s="684"/>
      <c r="E463" s="1445" t="str">
        <f>'2. CAD NCCF'!E463:L463</f>
        <v>FI issued ABS and ABCP, high rated</v>
      </c>
      <c r="F463" s="1446"/>
      <c r="G463" s="1446"/>
      <c r="H463" s="1446"/>
      <c r="I463" s="1446"/>
      <c r="J463" s="1446"/>
      <c r="K463" s="1446"/>
      <c r="L463" s="1447"/>
      <c r="M463" s="399">
        <f>SUM(M464:M465)</f>
        <v>0</v>
      </c>
      <c r="N463" s="402">
        <f t="shared" ref="N463:AC463" si="102">SUBTOTAL(9,N464:N465)</f>
        <v>0</v>
      </c>
      <c r="O463" s="406">
        <f t="shared" si="102"/>
        <v>0</v>
      </c>
      <c r="P463" s="405">
        <f t="shared" si="102"/>
        <v>0</v>
      </c>
      <c r="Q463" s="407">
        <f t="shared" si="102"/>
        <v>0</v>
      </c>
      <c r="R463" s="406">
        <f t="shared" si="102"/>
        <v>0</v>
      </c>
      <c r="S463" s="406">
        <f t="shared" si="102"/>
        <v>0</v>
      </c>
      <c r="T463" s="406">
        <f t="shared" si="102"/>
        <v>0</v>
      </c>
      <c r="U463" s="406">
        <f t="shared" si="102"/>
        <v>0</v>
      </c>
      <c r="V463" s="406">
        <f t="shared" si="102"/>
        <v>0</v>
      </c>
      <c r="W463" s="406">
        <f t="shared" si="102"/>
        <v>0</v>
      </c>
      <c r="X463" s="406">
        <f t="shared" si="102"/>
        <v>0</v>
      </c>
      <c r="Y463" s="406">
        <f t="shared" si="102"/>
        <v>0</v>
      </c>
      <c r="Z463" s="406">
        <f t="shared" si="102"/>
        <v>0</v>
      </c>
      <c r="AA463" s="406">
        <f t="shared" si="102"/>
        <v>0</v>
      </c>
      <c r="AB463" s="416">
        <f t="shared" si="102"/>
        <v>0</v>
      </c>
      <c r="AC463" s="399">
        <f t="shared" si="102"/>
        <v>0</v>
      </c>
      <c r="AD463" s="1015"/>
      <c r="AE463" s="1016"/>
      <c r="AF463" s="1017"/>
    </row>
    <row r="464" spans="1:32" ht="15" customHeight="1" x14ac:dyDescent="0.2">
      <c r="A464" s="11">
        <v>169</v>
      </c>
      <c r="B464" s="683"/>
      <c r="C464" s="684"/>
      <c r="D464" s="684"/>
      <c r="E464" s="684"/>
      <c r="F464" s="1442" t="str">
        <f>'2. CAD NCCF'!F464:L464</f>
        <v>FI issued ABS, high rated</v>
      </c>
      <c r="G464" s="1443"/>
      <c r="H464" s="1443"/>
      <c r="I464" s="1443"/>
      <c r="J464" s="1443"/>
      <c r="K464" s="1443"/>
      <c r="L464" s="1444"/>
      <c r="M464" s="690">
        <v>0</v>
      </c>
      <c r="N464" s="691">
        <v>0</v>
      </c>
      <c r="O464" s="692">
        <v>0</v>
      </c>
      <c r="P464" s="692">
        <v>0</v>
      </c>
      <c r="Q464" s="697">
        <v>0</v>
      </c>
      <c r="R464" s="692">
        <v>0</v>
      </c>
      <c r="S464" s="693">
        <v>0</v>
      </c>
      <c r="T464" s="692">
        <v>0</v>
      </c>
      <c r="U464" s="693">
        <v>0</v>
      </c>
      <c r="V464" s="692">
        <v>0</v>
      </c>
      <c r="W464" s="693">
        <v>0</v>
      </c>
      <c r="X464" s="692">
        <v>0</v>
      </c>
      <c r="Y464" s="693">
        <v>0</v>
      </c>
      <c r="Z464" s="692">
        <v>0</v>
      </c>
      <c r="AA464" s="693">
        <v>0</v>
      </c>
      <c r="AB464" s="698">
        <v>0</v>
      </c>
      <c r="AC464" s="690">
        <v>0</v>
      </c>
      <c r="AD464" s="1015"/>
      <c r="AE464" s="1016"/>
      <c r="AF464" s="1017"/>
    </row>
    <row r="465" spans="1:32" ht="15" customHeight="1" x14ac:dyDescent="0.2">
      <c r="A465" s="11">
        <v>170</v>
      </c>
      <c r="B465" s="683"/>
      <c r="C465" s="684"/>
      <c r="D465" s="684"/>
      <c r="E465" s="684"/>
      <c r="F465" s="1442" t="str">
        <f>'2. CAD NCCF'!F465:L465</f>
        <v>FI issued ABCP, high rated</v>
      </c>
      <c r="G465" s="1443"/>
      <c r="H465" s="1443"/>
      <c r="I465" s="1443"/>
      <c r="J465" s="1443"/>
      <c r="K465" s="1443"/>
      <c r="L465" s="1444"/>
      <c r="M465" s="690">
        <v>0</v>
      </c>
      <c r="N465" s="691">
        <v>0</v>
      </c>
      <c r="O465" s="692">
        <v>0</v>
      </c>
      <c r="P465" s="692">
        <v>0</v>
      </c>
      <c r="Q465" s="697">
        <v>0</v>
      </c>
      <c r="R465" s="692">
        <v>0</v>
      </c>
      <c r="S465" s="693">
        <v>0</v>
      </c>
      <c r="T465" s="692">
        <v>0</v>
      </c>
      <c r="U465" s="693">
        <v>0</v>
      </c>
      <c r="V465" s="692">
        <v>0</v>
      </c>
      <c r="W465" s="693">
        <v>0</v>
      </c>
      <c r="X465" s="692">
        <v>0</v>
      </c>
      <c r="Y465" s="693">
        <v>0</v>
      </c>
      <c r="Z465" s="692">
        <v>0</v>
      </c>
      <c r="AA465" s="693">
        <v>0</v>
      </c>
      <c r="AB465" s="698">
        <v>0</v>
      </c>
      <c r="AC465" s="690">
        <v>0</v>
      </c>
      <c r="AD465" s="1015"/>
      <c r="AE465" s="1016"/>
      <c r="AF465" s="1017"/>
    </row>
    <row r="466" spans="1:32" x14ac:dyDescent="0.2">
      <c r="A466" s="11">
        <v>171</v>
      </c>
      <c r="B466" s="683"/>
      <c r="C466" s="684"/>
      <c r="D466" s="684"/>
      <c r="E466" s="1445" t="str">
        <f>'2. CAD NCCF'!E466:L466</f>
        <v>Non-FI issued ABS and ABCP, medium rated</v>
      </c>
      <c r="F466" s="1446"/>
      <c r="G466" s="1446"/>
      <c r="H466" s="1446"/>
      <c r="I466" s="1446"/>
      <c r="J466" s="1446"/>
      <c r="K466" s="1446"/>
      <c r="L466" s="1447"/>
      <c r="M466" s="399">
        <f>SUM(M467:M468)</f>
        <v>0</v>
      </c>
      <c r="N466" s="402">
        <f t="shared" ref="N466:AC466" si="103">SUBTOTAL(9,N467:N468)</f>
        <v>0</v>
      </c>
      <c r="O466" s="406">
        <f t="shared" si="103"/>
        <v>0</v>
      </c>
      <c r="P466" s="405">
        <f t="shared" si="103"/>
        <v>0</v>
      </c>
      <c r="Q466" s="407">
        <f t="shared" si="103"/>
        <v>0</v>
      </c>
      <c r="R466" s="406">
        <f t="shared" si="103"/>
        <v>0</v>
      </c>
      <c r="S466" s="406">
        <f t="shared" si="103"/>
        <v>0</v>
      </c>
      <c r="T466" s="406">
        <f t="shared" si="103"/>
        <v>0</v>
      </c>
      <c r="U466" s="406">
        <f t="shared" si="103"/>
        <v>0</v>
      </c>
      <c r="V466" s="406">
        <f t="shared" si="103"/>
        <v>0</v>
      </c>
      <c r="W466" s="406">
        <f t="shared" si="103"/>
        <v>0</v>
      </c>
      <c r="X466" s="406">
        <f t="shared" si="103"/>
        <v>0</v>
      </c>
      <c r="Y466" s="406">
        <f t="shared" si="103"/>
        <v>0</v>
      </c>
      <c r="Z466" s="406">
        <f t="shared" si="103"/>
        <v>0</v>
      </c>
      <c r="AA466" s="406">
        <f t="shared" si="103"/>
        <v>0</v>
      </c>
      <c r="AB466" s="416">
        <f t="shared" si="103"/>
        <v>0</v>
      </c>
      <c r="AC466" s="399">
        <f t="shared" si="103"/>
        <v>0</v>
      </c>
      <c r="AD466" s="1015"/>
      <c r="AE466" s="1016"/>
      <c r="AF466" s="1017"/>
    </row>
    <row r="467" spans="1:32" ht="15" customHeight="1" x14ac:dyDescent="0.2">
      <c r="A467" s="11">
        <v>172</v>
      </c>
      <c r="B467" s="683"/>
      <c r="C467" s="684"/>
      <c r="D467" s="684"/>
      <c r="E467" s="684"/>
      <c r="F467" s="1442" t="str">
        <f>'2. CAD NCCF'!F467:L467</f>
        <v>Non-FI issued ABS, medium rated</v>
      </c>
      <c r="G467" s="1443"/>
      <c r="H467" s="1443"/>
      <c r="I467" s="1443"/>
      <c r="J467" s="1443"/>
      <c r="K467" s="1443"/>
      <c r="L467" s="1444"/>
      <c r="M467" s="690">
        <v>0</v>
      </c>
      <c r="N467" s="691">
        <v>0</v>
      </c>
      <c r="O467" s="692">
        <v>0</v>
      </c>
      <c r="P467" s="692">
        <v>0</v>
      </c>
      <c r="Q467" s="697">
        <v>0</v>
      </c>
      <c r="R467" s="692">
        <v>0</v>
      </c>
      <c r="S467" s="693">
        <v>0</v>
      </c>
      <c r="T467" s="692">
        <v>0</v>
      </c>
      <c r="U467" s="693">
        <v>0</v>
      </c>
      <c r="V467" s="692">
        <v>0</v>
      </c>
      <c r="W467" s="693">
        <v>0</v>
      </c>
      <c r="X467" s="692">
        <v>0</v>
      </c>
      <c r="Y467" s="693">
        <v>0</v>
      </c>
      <c r="Z467" s="692">
        <v>0</v>
      </c>
      <c r="AA467" s="693">
        <v>0</v>
      </c>
      <c r="AB467" s="698">
        <v>0</v>
      </c>
      <c r="AC467" s="690">
        <v>0</v>
      </c>
      <c r="AD467" s="1015"/>
      <c r="AE467" s="1016"/>
      <c r="AF467" s="1017"/>
    </row>
    <row r="468" spans="1:32" ht="15" customHeight="1" x14ac:dyDescent="0.2">
      <c r="A468" s="11">
        <v>173</v>
      </c>
      <c r="B468" s="683"/>
      <c r="C468" s="684"/>
      <c r="D468" s="684"/>
      <c r="E468" s="684"/>
      <c r="F468" s="1442" t="str">
        <f>'2. CAD NCCF'!F468:L468</f>
        <v>Non-FI issued ABCP, medium rated</v>
      </c>
      <c r="G468" s="1443"/>
      <c r="H468" s="1443"/>
      <c r="I468" s="1443"/>
      <c r="J468" s="1443"/>
      <c r="K468" s="1443"/>
      <c r="L468" s="1444"/>
      <c r="M468" s="690">
        <v>0</v>
      </c>
      <c r="N468" s="691">
        <v>0</v>
      </c>
      <c r="O468" s="692">
        <v>0</v>
      </c>
      <c r="P468" s="692">
        <v>0</v>
      </c>
      <c r="Q468" s="697">
        <v>0</v>
      </c>
      <c r="R468" s="692">
        <v>0</v>
      </c>
      <c r="S468" s="693">
        <v>0</v>
      </c>
      <c r="T468" s="692">
        <v>0</v>
      </c>
      <c r="U468" s="693">
        <v>0</v>
      </c>
      <c r="V468" s="692">
        <v>0</v>
      </c>
      <c r="W468" s="693">
        <v>0</v>
      </c>
      <c r="X468" s="692">
        <v>0</v>
      </c>
      <c r="Y468" s="693">
        <v>0</v>
      </c>
      <c r="Z468" s="692">
        <v>0</v>
      </c>
      <c r="AA468" s="693">
        <v>0</v>
      </c>
      <c r="AB468" s="698">
        <v>0</v>
      </c>
      <c r="AC468" s="690">
        <v>0</v>
      </c>
      <c r="AD468" s="1015"/>
      <c r="AE468" s="1016"/>
      <c r="AF468" s="1017"/>
    </row>
    <row r="469" spans="1:32" x14ac:dyDescent="0.2">
      <c r="A469" s="11">
        <v>174</v>
      </c>
      <c r="B469" s="683"/>
      <c r="C469" s="684"/>
      <c r="D469" s="684"/>
      <c r="E469" s="1445" t="str">
        <f>'2. CAD NCCF'!E469:L469</f>
        <v>FI issued ABS and ABCP, medium rated</v>
      </c>
      <c r="F469" s="1446"/>
      <c r="G469" s="1446"/>
      <c r="H469" s="1446"/>
      <c r="I469" s="1446"/>
      <c r="J469" s="1446"/>
      <c r="K469" s="1446"/>
      <c r="L469" s="1447"/>
      <c r="M469" s="399">
        <f>SUM(M470:M471)</f>
        <v>0</v>
      </c>
      <c r="N469" s="402">
        <f t="shared" ref="N469:AC469" si="104">SUBTOTAL(9,N470:N471)</f>
        <v>0</v>
      </c>
      <c r="O469" s="406">
        <f t="shared" si="104"/>
        <v>0</v>
      </c>
      <c r="P469" s="405">
        <f t="shared" si="104"/>
        <v>0</v>
      </c>
      <c r="Q469" s="407">
        <f t="shared" si="104"/>
        <v>0</v>
      </c>
      <c r="R469" s="406">
        <f t="shared" si="104"/>
        <v>0</v>
      </c>
      <c r="S469" s="406">
        <f t="shared" si="104"/>
        <v>0</v>
      </c>
      <c r="T469" s="406">
        <f t="shared" si="104"/>
        <v>0</v>
      </c>
      <c r="U469" s="406">
        <f t="shared" si="104"/>
        <v>0</v>
      </c>
      <c r="V469" s="406">
        <f t="shared" si="104"/>
        <v>0</v>
      </c>
      <c r="W469" s="406">
        <f t="shared" si="104"/>
        <v>0</v>
      </c>
      <c r="X469" s="406">
        <f t="shared" si="104"/>
        <v>0</v>
      </c>
      <c r="Y469" s="406">
        <f t="shared" si="104"/>
        <v>0</v>
      </c>
      <c r="Z469" s="406">
        <f t="shared" si="104"/>
        <v>0</v>
      </c>
      <c r="AA469" s="406">
        <f t="shared" si="104"/>
        <v>0</v>
      </c>
      <c r="AB469" s="416">
        <f t="shared" si="104"/>
        <v>0</v>
      </c>
      <c r="AC469" s="399">
        <f t="shared" si="104"/>
        <v>0</v>
      </c>
      <c r="AD469" s="1015"/>
      <c r="AE469" s="1016"/>
      <c r="AF469" s="1017"/>
    </row>
    <row r="470" spans="1:32" ht="15" customHeight="1" x14ac:dyDescent="0.2">
      <c r="A470" s="11">
        <v>175</v>
      </c>
      <c r="B470" s="683"/>
      <c r="C470" s="684"/>
      <c r="D470" s="684"/>
      <c r="E470" s="684"/>
      <c r="F470" s="1442" t="str">
        <f>'2. CAD NCCF'!F470:L470</f>
        <v>FI issued ABS, medium rated</v>
      </c>
      <c r="G470" s="1443"/>
      <c r="H470" s="1443"/>
      <c r="I470" s="1443"/>
      <c r="J470" s="1443"/>
      <c r="K470" s="1443"/>
      <c r="L470" s="1444"/>
      <c r="M470" s="690">
        <v>0</v>
      </c>
      <c r="N470" s="691">
        <v>0</v>
      </c>
      <c r="O470" s="692">
        <v>0</v>
      </c>
      <c r="P470" s="692">
        <v>0</v>
      </c>
      <c r="Q470" s="697">
        <v>0</v>
      </c>
      <c r="R470" s="692">
        <v>0</v>
      </c>
      <c r="S470" s="693">
        <v>0</v>
      </c>
      <c r="T470" s="692">
        <v>0</v>
      </c>
      <c r="U470" s="693">
        <v>0</v>
      </c>
      <c r="V470" s="692">
        <v>0</v>
      </c>
      <c r="W470" s="693">
        <v>0</v>
      </c>
      <c r="X470" s="692">
        <v>0</v>
      </c>
      <c r="Y470" s="693">
        <v>0</v>
      </c>
      <c r="Z470" s="692">
        <v>0</v>
      </c>
      <c r="AA470" s="693">
        <v>0</v>
      </c>
      <c r="AB470" s="698">
        <v>0</v>
      </c>
      <c r="AC470" s="690">
        <v>0</v>
      </c>
      <c r="AD470" s="1015"/>
      <c r="AE470" s="1016"/>
      <c r="AF470" s="1017"/>
    </row>
    <row r="471" spans="1:32" ht="15" customHeight="1" x14ac:dyDescent="0.2">
      <c r="A471" s="11">
        <v>176</v>
      </c>
      <c r="B471" s="683"/>
      <c r="C471" s="684"/>
      <c r="D471" s="684"/>
      <c r="E471" s="684"/>
      <c r="F471" s="1442" t="str">
        <f>'2. CAD NCCF'!F471:L471</f>
        <v>FI issued ABCP, medium rated</v>
      </c>
      <c r="G471" s="1443"/>
      <c r="H471" s="1443"/>
      <c r="I471" s="1443"/>
      <c r="J471" s="1443"/>
      <c r="K471" s="1443"/>
      <c r="L471" s="1444"/>
      <c r="M471" s="690">
        <v>0</v>
      </c>
      <c r="N471" s="691">
        <v>0</v>
      </c>
      <c r="O471" s="692">
        <v>0</v>
      </c>
      <c r="P471" s="692">
        <v>0</v>
      </c>
      <c r="Q471" s="697">
        <v>0</v>
      </c>
      <c r="R471" s="692">
        <v>0</v>
      </c>
      <c r="S471" s="693">
        <v>0</v>
      </c>
      <c r="T471" s="692">
        <v>0</v>
      </c>
      <c r="U471" s="693">
        <v>0</v>
      </c>
      <c r="V471" s="692">
        <v>0</v>
      </c>
      <c r="W471" s="693">
        <v>0</v>
      </c>
      <c r="X471" s="692">
        <v>0</v>
      </c>
      <c r="Y471" s="693">
        <v>0</v>
      </c>
      <c r="Z471" s="692">
        <v>0</v>
      </c>
      <c r="AA471" s="693">
        <v>0</v>
      </c>
      <c r="AB471" s="698">
        <v>0</v>
      </c>
      <c r="AC471" s="690">
        <v>0</v>
      </c>
      <c r="AD471" s="1015"/>
      <c r="AE471" s="1016"/>
      <c r="AF471" s="1017"/>
    </row>
    <row r="472" spans="1:32" x14ac:dyDescent="0.2">
      <c r="A472" s="11">
        <v>177</v>
      </c>
      <c r="B472" s="683"/>
      <c r="C472" s="684"/>
      <c r="D472" s="684"/>
      <c r="E472" s="1445" t="str">
        <f>'2. CAD NCCF'!E472:L472</f>
        <v>Non-FI issued ABS and ABCP, low or not rated</v>
      </c>
      <c r="F472" s="1446"/>
      <c r="G472" s="1446"/>
      <c r="H472" s="1446"/>
      <c r="I472" s="1446"/>
      <c r="J472" s="1446"/>
      <c r="K472" s="1446"/>
      <c r="L472" s="1447"/>
      <c r="M472" s="399">
        <f>SUM(M473:M474)</f>
        <v>0</v>
      </c>
      <c r="N472" s="402">
        <f t="shared" ref="N472:AC472" si="105">SUBTOTAL(9,N473:N474)</f>
        <v>0</v>
      </c>
      <c r="O472" s="406">
        <f t="shared" si="105"/>
        <v>0</v>
      </c>
      <c r="P472" s="405">
        <f t="shared" si="105"/>
        <v>0</v>
      </c>
      <c r="Q472" s="407">
        <f t="shared" si="105"/>
        <v>0</v>
      </c>
      <c r="R472" s="406">
        <f t="shared" si="105"/>
        <v>0</v>
      </c>
      <c r="S472" s="406">
        <f t="shared" si="105"/>
        <v>0</v>
      </c>
      <c r="T472" s="406">
        <f t="shared" si="105"/>
        <v>0</v>
      </c>
      <c r="U472" s="406">
        <f t="shared" si="105"/>
        <v>0</v>
      </c>
      <c r="V472" s="406">
        <f t="shared" si="105"/>
        <v>0</v>
      </c>
      <c r="W472" s="406">
        <f t="shared" si="105"/>
        <v>0</v>
      </c>
      <c r="X472" s="406">
        <f t="shared" si="105"/>
        <v>0</v>
      </c>
      <c r="Y472" s="406">
        <f t="shared" si="105"/>
        <v>0</v>
      </c>
      <c r="Z472" s="406">
        <f t="shared" si="105"/>
        <v>0</v>
      </c>
      <c r="AA472" s="406">
        <f t="shared" si="105"/>
        <v>0</v>
      </c>
      <c r="AB472" s="416">
        <f t="shared" si="105"/>
        <v>0</v>
      </c>
      <c r="AC472" s="399">
        <f t="shared" si="105"/>
        <v>0</v>
      </c>
      <c r="AD472" s="1015"/>
      <c r="AE472" s="1016"/>
      <c r="AF472" s="1017"/>
    </row>
    <row r="473" spans="1:32" ht="15" customHeight="1" x14ac:dyDescent="0.2">
      <c r="A473" s="11">
        <v>178</v>
      </c>
      <c r="B473" s="683"/>
      <c r="C473" s="684"/>
      <c r="D473" s="684"/>
      <c r="E473" s="684"/>
      <c r="F473" s="1442" t="str">
        <f>'2. CAD NCCF'!F473:L473</f>
        <v>Non-FI issued ABS, low or not rated</v>
      </c>
      <c r="G473" s="1443"/>
      <c r="H473" s="1443"/>
      <c r="I473" s="1443"/>
      <c r="J473" s="1443"/>
      <c r="K473" s="1443"/>
      <c r="L473" s="1444"/>
      <c r="M473" s="690">
        <v>0</v>
      </c>
      <c r="N473" s="691">
        <v>0</v>
      </c>
      <c r="O473" s="692">
        <v>0</v>
      </c>
      <c r="P473" s="692">
        <v>0</v>
      </c>
      <c r="Q473" s="697">
        <v>0</v>
      </c>
      <c r="R473" s="692">
        <v>0</v>
      </c>
      <c r="S473" s="693">
        <v>0</v>
      </c>
      <c r="T473" s="692">
        <v>0</v>
      </c>
      <c r="U473" s="693">
        <v>0</v>
      </c>
      <c r="V473" s="692">
        <v>0</v>
      </c>
      <c r="W473" s="693">
        <v>0</v>
      </c>
      <c r="X473" s="692">
        <v>0</v>
      </c>
      <c r="Y473" s="693">
        <v>0</v>
      </c>
      <c r="Z473" s="692">
        <v>0</v>
      </c>
      <c r="AA473" s="693">
        <v>0</v>
      </c>
      <c r="AB473" s="698">
        <v>0</v>
      </c>
      <c r="AC473" s="690">
        <v>0</v>
      </c>
      <c r="AD473" s="1015"/>
      <c r="AE473" s="1016"/>
      <c r="AF473" s="1017"/>
    </row>
    <row r="474" spans="1:32" ht="15" customHeight="1" x14ac:dyDescent="0.2">
      <c r="A474" s="11">
        <v>179</v>
      </c>
      <c r="B474" s="683"/>
      <c r="C474" s="684"/>
      <c r="D474" s="684"/>
      <c r="E474" s="684"/>
      <c r="F474" s="1442" t="str">
        <f>'2. CAD NCCF'!F474:L474</f>
        <v>Non-FI issued ABCP, low or not rated</v>
      </c>
      <c r="G474" s="1443"/>
      <c r="H474" s="1443"/>
      <c r="I474" s="1443"/>
      <c r="J474" s="1443"/>
      <c r="K474" s="1443"/>
      <c r="L474" s="1444"/>
      <c r="M474" s="690">
        <v>0</v>
      </c>
      <c r="N474" s="691">
        <v>0</v>
      </c>
      <c r="O474" s="692">
        <v>0</v>
      </c>
      <c r="P474" s="692">
        <v>0</v>
      </c>
      <c r="Q474" s="697">
        <v>0</v>
      </c>
      <c r="R474" s="692">
        <v>0</v>
      </c>
      <c r="S474" s="693">
        <v>0</v>
      </c>
      <c r="T474" s="692">
        <v>0</v>
      </c>
      <c r="U474" s="693">
        <v>0</v>
      </c>
      <c r="V474" s="692">
        <v>0</v>
      </c>
      <c r="W474" s="693">
        <v>0</v>
      </c>
      <c r="X474" s="692">
        <v>0</v>
      </c>
      <c r="Y474" s="693">
        <v>0</v>
      </c>
      <c r="Z474" s="692">
        <v>0</v>
      </c>
      <c r="AA474" s="693">
        <v>0</v>
      </c>
      <c r="AB474" s="698">
        <v>0</v>
      </c>
      <c r="AC474" s="690">
        <v>0</v>
      </c>
      <c r="AD474" s="1015"/>
      <c r="AE474" s="1016"/>
      <c r="AF474" s="1017"/>
    </row>
    <row r="475" spans="1:32" x14ac:dyDescent="0.2">
      <c r="A475" s="11">
        <v>180</v>
      </c>
      <c r="B475" s="683"/>
      <c r="C475" s="684"/>
      <c r="D475" s="684"/>
      <c r="E475" s="1445" t="str">
        <f>'2. CAD NCCF'!E475:L475</f>
        <v>FI issued ABS and ABCP, low or not rated</v>
      </c>
      <c r="F475" s="1446"/>
      <c r="G475" s="1446"/>
      <c r="H475" s="1446"/>
      <c r="I475" s="1446"/>
      <c r="J475" s="1446"/>
      <c r="K475" s="1446"/>
      <c r="L475" s="1447"/>
      <c r="M475" s="399">
        <f>SUM(M476:M477)</f>
        <v>0</v>
      </c>
      <c r="N475" s="402">
        <f t="shared" ref="N475:AC475" si="106">SUBTOTAL(9,N476:N477)</f>
        <v>0</v>
      </c>
      <c r="O475" s="406">
        <f t="shared" si="106"/>
        <v>0</v>
      </c>
      <c r="P475" s="405">
        <f t="shared" si="106"/>
        <v>0</v>
      </c>
      <c r="Q475" s="407">
        <f t="shared" si="106"/>
        <v>0</v>
      </c>
      <c r="R475" s="406">
        <f t="shared" si="106"/>
        <v>0</v>
      </c>
      <c r="S475" s="406">
        <f t="shared" si="106"/>
        <v>0</v>
      </c>
      <c r="T475" s="406">
        <f t="shared" si="106"/>
        <v>0</v>
      </c>
      <c r="U475" s="406">
        <f t="shared" si="106"/>
        <v>0</v>
      </c>
      <c r="V475" s="406">
        <f t="shared" si="106"/>
        <v>0</v>
      </c>
      <c r="W475" s="406">
        <f t="shared" si="106"/>
        <v>0</v>
      </c>
      <c r="X475" s="406">
        <f t="shared" si="106"/>
        <v>0</v>
      </c>
      <c r="Y475" s="406">
        <f t="shared" si="106"/>
        <v>0</v>
      </c>
      <c r="Z475" s="406">
        <f t="shared" si="106"/>
        <v>0</v>
      </c>
      <c r="AA475" s="406">
        <f t="shared" si="106"/>
        <v>0</v>
      </c>
      <c r="AB475" s="416">
        <f t="shared" si="106"/>
        <v>0</v>
      </c>
      <c r="AC475" s="399">
        <f t="shared" si="106"/>
        <v>0</v>
      </c>
      <c r="AD475" s="1015"/>
      <c r="AE475" s="1016"/>
      <c r="AF475" s="1017"/>
    </row>
    <row r="476" spans="1:32" ht="15" customHeight="1" x14ac:dyDescent="0.2">
      <c r="A476" s="11">
        <v>181</v>
      </c>
      <c r="B476" s="683"/>
      <c r="C476" s="684"/>
      <c r="D476" s="684"/>
      <c r="E476" s="684"/>
      <c r="F476" s="1442" t="str">
        <f>'2. CAD NCCF'!F476:L476</f>
        <v>FI issued ABS, low or not rated</v>
      </c>
      <c r="G476" s="1443"/>
      <c r="H476" s="1443"/>
      <c r="I476" s="1443"/>
      <c r="J476" s="1443"/>
      <c r="K476" s="1443"/>
      <c r="L476" s="1444"/>
      <c r="M476" s="690">
        <v>0</v>
      </c>
      <c r="N476" s="691">
        <v>0</v>
      </c>
      <c r="O476" s="692">
        <v>0</v>
      </c>
      <c r="P476" s="692">
        <v>0</v>
      </c>
      <c r="Q476" s="697">
        <v>0</v>
      </c>
      <c r="R476" s="692">
        <v>0</v>
      </c>
      <c r="S476" s="693">
        <v>0</v>
      </c>
      <c r="T476" s="692">
        <v>0</v>
      </c>
      <c r="U476" s="693">
        <v>0</v>
      </c>
      <c r="V476" s="692">
        <v>0</v>
      </c>
      <c r="W476" s="693">
        <v>0</v>
      </c>
      <c r="X476" s="692">
        <v>0</v>
      </c>
      <c r="Y476" s="693">
        <v>0</v>
      </c>
      <c r="Z476" s="692">
        <v>0</v>
      </c>
      <c r="AA476" s="693">
        <v>0</v>
      </c>
      <c r="AB476" s="698">
        <v>0</v>
      </c>
      <c r="AC476" s="690">
        <v>0</v>
      </c>
      <c r="AD476" s="1015"/>
      <c r="AE476" s="1016"/>
      <c r="AF476" s="1017"/>
    </row>
    <row r="477" spans="1:32" ht="15" customHeight="1" x14ac:dyDescent="0.2">
      <c r="A477" s="11">
        <v>182</v>
      </c>
      <c r="B477" s="683"/>
      <c r="C477" s="684"/>
      <c r="D477" s="684"/>
      <c r="E477" s="684"/>
      <c r="F477" s="1442" t="str">
        <f>'2. CAD NCCF'!F477:L477</f>
        <v>FI issued ABCP, low or not rated</v>
      </c>
      <c r="G477" s="1443"/>
      <c r="H477" s="1443"/>
      <c r="I477" s="1443"/>
      <c r="J477" s="1443"/>
      <c r="K477" s="1443"/>
      <c r="L477" s="1444"/>
      <c r="M477" s="690">
        <v>0</v>
      </c>
      <c r="N477" s="691">
        <v>0</v>
      </c>
      <c r="O477" s="692">
        <v>0</v>
      </c>
      <c r="P477" s="692">
        <v>0</v>
      </c>
      <c r="Q477" s="697">
        <v>0</v>
      </c>
      <c r="R477" s="692">
        <v>0</v>
      </c>
      <c r="S477" s="693">
        <v>0</v>
      </c>
      <c r="T477" s="692">
        <v>0</v>
      </c>
      <c r="U477" s="693">
        <v>0</v>
      </c>
      <c r="V477" s="692">
        <v>0</v>
      </c>
      <c r="W477" s="693">
        <v>0</v>
      </c>
      <c r="X477" s="692">
        <v>0</v>
      </c>
      <c r="Y477" s="693">
        <v>0</v>
      </c>
      <c r="Z477" s="692">
        <v>0</v>
      </c>
      <c r="AA477" s="693">
        <v>0</v>
      </c>
      <c r="AB477" s="698">
        <v>0</v>
      </c>
      <c r="AC477" s="690">
        <v>0</v>
      </c>
      <c r="AD477" s="1015"/>
      <c r="AE477" s="1016"/>
      <c r="AF477" s="1017"/>
    </row>
    <row r="478" spans="1:32" x14ac:dyDescent="0.2">
      <c r="A478" s="11">
        <v>183</v>
      </c>
      <c r="B478" s="683"/>
      <c r="C478" s="684"/>
      <c r="D478" s="1472" t="str">
        <f>'2. CAD NCCF'!D478:L478</f>
        <v>Equities</v>
      </c>
      <c r="E478" s="1473"/>
      <c r="F478" s="1473"/>
      <c r="G478" s="1473"/>
      <c r="H478" s="1473"/>
      <c r="I478" s="1473"/>
      <c r="J478" s="1473"/>
      <c r="K478" s="1473"/>
      <c r="L478" s="1474"/>
      <c r="M478" s="399">
        <f>SUM(M479:M481)</f>
        <v>0</v>
      </c>
      <c r="N478" s="402">
        <f t="shared" ref="N478:AC478" si="107">SUBTOTAL(9,N479:N481)</f>
        <v>0</v>
      </c>
      <c r="O478" s="406">
        <f t="shared" si="107"/>
        <v>0</v>
      </c>
      <c r="P478" s="405">
        <f t="shared" si="107"/>
        <v>0</v>
      </c>
      <c r="Q478" s="407">
        <f t="shared" si="107"/>
        <v>0</v>
      </c>
      <c r="R478" s="406">
        <f t="shared" si="107"/>
        <v>0</v>
      </c>
      <c r="S478" s="406">
        <f t="shared" si="107"/>
        <v>0</v>
      </c>
      <c r="T478" s="406">
        <f t="shared" si="107"/>
        <v>0</v>
      </c>
      <c r="U478" s="406">
        <f t="shared" si="107"/>
        <v>0</v>
      </c>
      <c r="V478" s="406">
        <f t="shared" si="107"/>
        <v>0</v>
      </c>
      <c r="W478" s="406">
        <f t="shared" si="107"/>
        <v>0</v>
      </c>
      <c r="X478" s="406">
        <f t="shared" si="107"/>
        <v>0</v>
      </c>
      <c r="Y478" s="406">
        <f t="shared" si="107"/>
        <v>0</v>
      </c>
      <c r="Z478" s="406">
        <f t="shared" si="107"/>
        <v>0</v>
      </c>
      <c r="AA478" s="406">
        <f t="shared" si="107"/>
        <v>0</v>
      </c>
      <c r="AB478" s="416">
        <f t="shared" si="107"/>
        <v>0</v>
      </c>
      <c r="AC478" s="399">
        <f t="shared" si="107"/>
        <v>0</v>
      </c>
      <c r="AD478" s="1015"/>
      <c r="AE478" s="1016"/>
      <c r="AF478" s="1017"/>
    </row>
    <row r="479" spans="1:32" ht="15" customHeight="1" x14ac:dyDescent="0.2">
      <c r="A479" s="11">
        <v>184</v>
      </c>
      <c r="B479" s="683"/>
      <c r="C479" s="684"/>
      <c r="D479" s="684"/>
      <c r="E479" s="684"/>
      <c r="F479" s="1442" t="str">
        <f>'2. CAD NCCF'!F479:L479</f>
        <v>Eligible non-financial common equity shares</v>
      </c>
      <c r="G479" s="1443"/>
      <c r="H479" s="1443"/>
      <c r="I479" s="1443"/>
      <c r="J479" s="1443"/>
      <c r="K479" s="1443"/>
      <c r="L479" s="1444"/>
      <c r="M479" s="690">
        <v>0</v>
      </c>
      <c r="N479" s="691">
        <v>0</v>
      </c>
      <c r="O479" s="692">
        <v>0</v>
      </c>
      <c r="P479" s="692">
        <v>0</v>
      </c>
      <c r="Q479" s="697">
        <v>0</v>
      </c>
      <c r="R479" s="692">
        <v>0</v>
      </c>
      <c r="S479" s="693">
        <v>0</v>
      </c>
      <c r="T479" s="692">
        <v>0</v>
      </c>
      <c r="U479" s="693">
        <v>0</v>
      </c>
      <c r="V479" s="692">
        <v>0</v>
      </c>
      <c r="W479" s="693">
        <v>0</v>
      </c>
      <c r="X479" s="692">
        <v>0</v>
      </c>
      <c r="Y479" s="693">
        <v>0</v>
      </c>
      <c r="Z479" s="692">
        <v>0</v>
      </c>
      <c r="AA479" s="693">
        <v>0</v>
      </c>
      <c r="AB479" s="698">
        <v>0</v>
      </c>
      <c r="AC479" s="690">
        <v>0</v>
      </c>
      <c r="AD479" s="1015"/>
      <c r="AE479" s="1016"/>
      <c r="AF479" s="1017"/>
    </row>
    <row r="480" spans="1:32" ht="15" customHeight="1" x14ac:dyDescent="0.2">
      <c r="A480" s="11">
        <v>185</v>
      </c>
      <c r="B480" s="683"/>
      <c r="C480" s="684"/>
      <c r="D480" s="684"/>
      <c r="E480" s="684"/>
      <c r="F480" s="1442" t="str">
        <f>'2. CAD NCCF'!F480:L480</f>
        <v>Eligible financial common equity</v>
      </c>
      <c r="G480" s="1443"/>
      <c r="H480" s="1443"/>
      <c r="I480" s="1443"/>
      <c r="J480" s="1443"/>
      <c r="K480" s="1443"/>
      <c r="L480" s="1444"/>
      <c r="M480" s="690">
        <v>0</v>
      </c>
      <c r="N480" s="691">
        <v>0</v>
      </c>
      <c r="O480" s="692">
        <v>0</v>
      </c>
      <c r="P480" s="692">
        <v>0</v>
      </c>
      <c r="Q480" s="697">
        <v>0</v>
      </c>
      <c r="R480" s="692">
        <v>0</v>
      </c>
      <c r="S480" s="693">
        <v>0</v>
      </c>
      <c r="T480" s="692">
        <v>0</v>
      </c>
      <c r="U480" s="693">
        <v>0</v>
      </c>
      <c r="V480" s="692">
        <v>0</v>
      </c>
      <c r="W480" s="693">
        <v>0</v>
      </c>
      <c r="X480" s="692">
        <v>0</v>
      </c>
      <c r="Y480" s="693">
        <v>0</v>
      </c>
      <c r="Z480" s="692">
        <v>0</v>
      </c>
      <c r="AA480" s="693">
        <v>0</v>
      </c>
      <c r="AB480" s="698">
        <v>0</v>
      </c>
      <c r="AC480" s="690">
        <v>0</v>
      </c>
      <c r="AD480" s="1015"/>
      <c r="AE480" s="1016"/>
      <c r="AF480" s="1017"/>
    </row>
    <row r="481" spans="1:32" ht="15" customHeight="1" x14ac:dyDescent="0.2">
      <c r="A481" s="11">
        <v>186</v>
      </c>
      <c r="B481" s="683"/>
      <c r="C481" s="684"/>
      <c r="D481" s="684"/>
      <c r="E481" s="684"/>
      <c r="F481" s="1442" t="str">
        <f>'2. CAD NCCF'!F481:L481</f>
        <v>Other equities</v>
      </c>
      <c r="G481" s="1443"/>
      <c r="H481" s="1443"/>
      <c r="I481" s="1443"/>
      <c r="J481" s="1443"/>
      <c r="K481" s="1443"/>
      <c r="L481" s="1444"/>
      <c r="M481" s="690">
        <v>0</v>
      </c>
      <c r="N481" s="691">
        <v>0</v>
      </c>
      <c r="O481" s="692">
        <v>0</v>
      </c>
      <c r="P481" s="692">
        <v>0</v>
      </c>
      <c r="Q481" s="697">
        <v>0</v>
      </c>
      <c r="R481" s="692">
        <v>0</v>
      </c>
      <c r="S481" s="693">
        <v>0</v>
      </c>
      <c r="T481" s="692">
        <v>0</v>
      </c>
      <c r="U481" s="693">
        <v>0</v>
      </c>
      <c r="V481" s="692">
        <v>0</v>
      </c>
      <c r="W481" s="693">
        <v>0</v>
      </c>
      <c r="X481" s="692">
        <v>0</v>
      </c>
      <c r="Y481" s="693">
        <v>0</v>
      </c>
      <c r="Z481" s="692">
        <v>0</v>
      </c>
      <c r="AA481" s="693">
        <v>0</v>
      </c>
      <c r="AB481" s="698">
        <v>0</v>
      </c>
      <c r="AC481" s="690">
        <v>0</v>
      </c>
      <c r="AD481" s="1015"/>
      <c r="AE481" s="1016"/>
      <c r="AF481" s="1017"/>
    </row>
    <row r="482" spans="1:32" x14ac:dyDescent="0.2">
      <c r="A482" s="11">
        <v>187</v>
      </c>
      <c r="B482" s="683"/>
      <c r="C482" s="684"/>
      <c r="D482" s="1472" t="str">
        <f>'2. CAD NCCF'!D482:L482</f>
        <v>FI's own securities - Not eliminated</v>
      </c>
      <c r="E482" s="1473"/>
      <c r="F482" s="1473"/>
      <c r="G482" s="1473"/>
      <c r="H482" s="1473"/>
      <c r="I482" s="1473"/>
      <c r="J482" s="1473"/>
      <c r="K482" s="1473"/>
      <c r="L482" s="1474"/>
      <c r="M482" s="399">
        <f>SUM(M483:M484)</f>
        <v>0</v>
      </c>
      <c r="N482" s="402">
        <f t="shared" ref="N482:AC482" si="108">SUBTOTAL(9,N483:N484)</f>
        <v>0</v>
      </c>
      <c r="O482" s="406">
        <f t="shared" si="108"/>
        <v>0</v>
      </c>
      <c r="P482" s="405">
        <f t="shared" si="108"/>
        <v>0</v>
      </c>
      <c r="Q482" s="407">
        <f t="shared" si="108"/>
        <v>0</v>
      </c>
      <c r="R482" s="406">
        <f t="shared" si="108"/>
        <v>0</v>
      </c>
      <c r="S482" s="406">
        <f t="shared" si="108"/>
        <v>0</v>
      </c>
      <c r="T482" s="406">
        <f t="shared" si="108"/>
        <v>0</v>
      </c>
      <c r="U482" s="406">
        <f t="shared" si="108"/>
        <v>0</v>
      </c>
      <c r="V482" s="406">
        <f t="shared" si="108"/>
        <v>0</v>
      </c>
      <c r="W482" s="406">
        <f t="shared" si="108"/>
        <v>0</v>
      </c>
      <c r="X482" s="406">
        <f t="shared" si="108"/>
        <v>0</v>
      </c>
      <c r="Y482" s="406">
        <f t="shared" si="108"/>
        <v>0</v>
      </c>
      <c r="Z482" s="406">
        <f t="shared" si="108"/>
        <v>0</v>
      </c>
      <c r="AA482" s="406">
        <f t="shared" si="108"/>
        <v>0</v>
      </c>
      <c r="AB482" s="416">
        <f t="shared" si="108"/>
        <v>0</v>
      </c>
      <c r="AC482" s="399">
        <f t="shared" si="108"/>
        <v>0</v>
      </c>
      <c r="AD482" s="1015"/>
      <c r="AE482" s="1016"/>
      <c r="AF482" s="1017"/>
    </row>
    <row r="483" spans="1:32" ht="15" customHeight="1" x14ac:dyDescent="0.2">
      <c r="A483" s="11">
        <v>188</v>
      </c>
      <c r="B483" s="683"/>
      <c r="C483" s="684"/>
      <c r="D483" s="684"/>
      <c r="E483" s="684"/>
      <c r="F483" s="1442" t="str">
        <f>'2. CAD NCCF'!F483:L483</f>
        <v>FI's own debt not eliminated</v>
      </c>
      <c r="G483" s="1443"/>
      <c r="H483" s="1443"/>
      <c r="I483" s="1443"/>
      <c r="J483" s="1443"/>
      <c r="K483" s="1443"/>
      <c r="L483" s="1444"/>
      <c r="M483" s="690">
        <v>0</v>
      </c>
      <c r="N483" s="691">
        <v>0</v>
      </c>
      <c r="O483" s="692">
        <v>0</v>
      </c>
      <c r="P483" s="692">
        <v>0</v>
      </c>
      <c r="Q483" s="697">
        <v>0</v>
      </c>
      <c r="R483" s="692">
        <v>0</v>
      </c>
      <c r="S483" s="693">
        <v>0</v>
      </c>
      <c r="T483" s="692">
        <v>0</v>
      </c>
      <c r="U483" s="693">
        <v>0</v>
      </c>
      <c r="V483" s="692">
        <v>0</v>
      </c>
      <c r="W483" s="693">
        <v>0</v>
      </c>
      <c r="X483" s="692">
        <v>0</v>
      </c>
      <c r="Y483" s="693">
        <v>0</v>
      </c>
      <c r="Z483" s="692">
        <v>0</v>
      </c>
      <c r="AA483" s="693">
        <v>0</v>
      </c>
      <c r="AB483" s="698">
        <v>0</v>
      </c>
      <c r="AC483" s="690">
        <v>0</v>
      </c>
      <c r="AD483" s="1015"/>
      <c r="AE483" s="1016"/>
      <c r="AF483" s="1017"/>
    </row>
    <row r="484" spans="1:32" ht="15" customHeight="1" x14ac:dyDescent="0.2">
      <c r="A484" s="11">
        <v>189</v>
      </c>
      <c r="B484" s="683"/>
      <c r="C484" s="684"/>
      <c r="D484" s="684"/>
      <c r="E484" s="684"/>
      <c r="F484" s="1442" t="str">
        <f>'2. CAD NCCF'!F484:L484</f>
        <v>FI's own equity not eliminated</v>
      </c>
      <c r="G484" s="1443"/>
      <c r="H484" s="1443"/>
      <c r="I484" s="1443"/>
      <c r="J484" s="1443"/>
      <c r="K484" s="1443"/>
      <c r="L484" s="1444"/>
      <c r="M484" s="690">
        <v>0</v>
      </c>
      <c r="N484" s="691">
        <v>0</v>
      </c>
      <c r="O484" s="692">
        <v>0</v>
      </c>
      <c r="P484" s="692">
        <v>0</v>
      </c>
      <c r="Q484" s="697">
        <v>0</v>
      </c>
      <c r="R484" s="692">
        <v>0</v>
      </c>
      <c r="S484" s="693">
        <v>0</v>
      </c>
      <c r="T484" s="692">
        <v>0</v>
      </c>
      <c r="U484" s="693">
        <v>0</v>
      </c>
      <c r="V484" s="692">
        <v>0</v>
      </c>
      <c r="W484" s="693">
        <v>0</v>
      </c>
      <c r="X484" s="692">
        <v>0</v>
      </c>
      <c r="Y484" s="693">
        <v>0</v>
      </c>
      <c r="Z484" s="692">
        <v>0</v>
      </c>
      <c r="AA484" s="693">
        <v>0</v>
      </c>
      <c r="AB484" s="698">
        <v>0</v>
      </c>
      <c r="AC484" s="690">
        <v>0</v>
      </c>
      <c r="AD484" s="1015"/>
      <c r="AE484" s="1016"/>
      <c r="AF484" s="1017"/>
    </row>
    <row r="485" spans="1:32" ht="15" customHeight="1" x14ac:dyDescent="0.2">
      <c r="A485" s="11">
        <v>326</v>
      </c>
      <c r="B485" s="683"/>
      <c r="C485" s="1532" t="str">
        <f>'2. CAD NCCF'!C485:AF485</f>
        <v>Other liabilities</v>
      </c>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c r="AB485" s="1514"/>
      <c r="AC485" s="1514"/>
      <c r="AD485" s="1514"/>
      <c r="AE485" s="1514"/>
      <c r="AF485" s="1533"/>
    </row>
    <row r="486" spans="1:32" x14ac:dyDescent="0.2">
      <c r="A486" s="11">
        <v>232</v>
      </c>
      <c r="B486" s="683"/>
      <c r="C486" s="684"/>
      <c r="D486" s="1472" t="str">
        <f>'2. CAD NCCF'!D486:L486</f>
        <v>Derivative related liabilities (DRL)</v>
      </c>
      <c r="E486" s="1473"/>
      <c r="F486" s="1473"/>
      <c r="G486" s="1473"/>
      <c r="H486" s="1473"/>
      <c r="I486" s="1473"/>
      <c r="J486" s="1473"/>
      <c r="K486" s="1473"/>
      <c r="L486" s="1474"/>
      <c r="M486" s="399">
        <f>SUM(M487:M488)</f>
        <v>0</v>
      </c>
      <c r="N486" s="402">
        <f t="shared" ref="N486:AC486" si="109">SUBTOTAL(9,N487:N488)</f>
        <v>0</v>
      </c>
      <c r="O486" s="406">
        <f t="shared" si="109"/>
        <v>0</v>
      </c>
      <c r="P486" s="405">
        <f t="shared" si="109"/>
        <v>0</v>
      </c>
      <c r="Q486" s="407">
        <f t="shared" si="109"/>
        <v>0</v>
      </c>
      <c r="R486" s="406">
        <f t="shared" si="109"/>
        <v>0</v>
      </c>
      <c r="S486" s="406">
        <f t="shared" si="109"/>
        <v>0</v>
      </c>
      <c r="T486" s="406">
        <f t="shared" si="109"/>
        <v>0</v>
      </c>
      <c r="U486" s="406">
        <f t="shared" si="109"/>
        <v>0</v>
      </c>
      <c r="V486" s="406">
        <f t="shared" si="109"/>
        <v>0</v>
      </c>
      <c r="W486" s="406">
        <f t="shared" si="109"/>
        <v>0</v>
      </c>
      <c r="X486" s="406">
        <f t="shared" si="109"/>
        <v>0</v>
      </c>
      <c r="Y486" s="406">
        <f t="shared" si="109"/>
        <v>0</v>
      </c>
      <c r="Z486" s="406">
        <f t="shared" si="109"/>
        <v>0</v>
      </c>
      <c r="AA486" s="406">
        <f t="shared" si="109"/>
        <v>0</v>
      </c>
      <c r="AB486" s="416">
        <f t="shared" si="109"/>
        <v>0</v>
      </c>
      <c r="AC486" s="399">
        <f t="shared" si="109"/>
        <v>0</v>
      </c>
      <c r="AD486" s="1015"/>
      <c r="AE486" s="1016"/>
      <c r="AF486" s="1017"/>
    </row>
    <row r="487" spans="1:32" ht="15" customHeight="1" x14ac:dyDescent="0.2">
      <c r="A487" s="11">
        <v>188</v>
      </c>
      <c r="B487" s="683"/>
      <c r="C487" s="684"/>
      <c r="D487" s="684"/>
      <c r="E487" s="684"/>
      <c r="F487" s="1442" t="str">
        <f>'2. CAD NCCF'!F487:L487</f>
        <v>FX and cross currency swap liabilities</v>
      </c>
      <c r="G487" s="1443"/>
      <c r="H487" s="1443"/>
      <c r="I487" s="1443"/>
      <c r="J487" s="1443"/>
      <c r="K487" s="1443"/>
      <c r="L487" s="1444"/>
      <c r="M487" s="690">
        <v>0</v>
      </c>
      <c r="N487" s="691">
        <v>0</v>
      </c>
      <c r="O487" s="692">
        <v>0</v>
      </c>
      <c r="P487" s="692">
        <v>0</v>
      </c>
      <c r="Q487" s="697">
        <v>0</v>
      </c>
      <c r="R487" s="692">
        <v>0</v>
      </c>
      <c r="S487" s="693">
        <v>0</v>
      </c>
      <c r="T487" s="692">
        <v>0</v>
      </c>
      <c r="U487" s="693">
        <v>0</v>
      </c>
      <c r="V487" s="692">
        <v>0</v>
      </c>
      <c r="W487" s="693">
        <v>0</v>
      </c>
      <c r="X487" s="692">
        <v>0</v>
      </c>
      <c r="Y487" s="693">
        <v>0</v>
      </c>
      <c r="Z487" s="692">
        <v>0</v>
      </c>
      <c r="AA487" s="693">
        <v>0</v>
      </c>
      <c r="AB487" s="698">
        <v>0</v>
      </c>
      <c r="AC487" s="690">
        <v>0</v>
      </c>
      <c r="AD487" s="1015"/>
      <c r="AE487" s="1016"/>
      <c r="AF487" s="1017"/>
    </row>
    <row r="488" spans="1:32" ht="15" customHeight="1" x14ac:dyDescent="0.2">
      <c r="A488" s="11">
        <v>189</v>
      </c>
      <c r="B488" s="683"/>
      <c r="C488" s="684"/>
      <c r="D488" s="684"/>
      <c r="E488" s="684"/>
      <c r="F488" s="1442" t="str">
        <f>'2. CAD NCCF'!F488:L488</f>
        <v>Other DRL</v>
      </c>
      <c r="G488" s="1443"/>
      <c r="H488" s="1443"/>
      <c r="I488" s="1443"/>
      <c r="J488" s="1443"/>
      <c r="K488" s="1443"/>
      <c r="L488" s="1444"/>
      <c r="M488" s="690">
        <v>0</v>
      </c>
      <c r="N488" s="691">
        <v>0</v>
      </c>
      <c r="O488" s="692">
        <v>0</v>
      </c>
      <c r="P488" s="692">
        <v>0</v>
      </c>
      <c r="Q488" s="697">
        <v>0</v>
      </c>
      <c r="R488" s="692">
        <v>0</v>
      </c>
      <c r="S488" s="693">
        <v>0</v>
      </c>
      <c r="T488" s="692">
        <v>0</v>
      </c>
      <c r="U488" s="693">
        <v>0</v>
      </c>
      <c r="V488" s="692">
        <v>0</v>
      </c>
      <c r="W488" s="693">
        <v>0</v>
      </c>
      <c r="X488" s="692">
        <v>0</v>
      </c>
      <c r="Y488" s="693">
        <v>0</v>
      </c>
      <c r="Z488" s="692">
        <v>0</v>
      </c>
      <c r="AA488" s="693">
        <v>0</v>
      </c>
      <c r="AB488" s="698">
        <v>0</v>
      </c>
      <c r="AC488" s="690">
        <v>0</v>
      </c>
      <c r="AD488" s="1015"/>
      <c r="AE488" s="1016"/>
      <c r="AF488" s="1017"/>
    </row>
    <row r="489" spans="1:32" x14ac:dyDescent="0.2">
      <c r="A489" s="11">
        <v>232</v>
      </c>
      <c r="B489" s="683"/>
      <c r="C489" s="684"/>
      <c r="D489" s="1472" t="str">
        <f>'2. CAD NCCF'!D489:L489</f>
        <v>Cash collateral received (CCR)</v>
      </c>
      <c r="E489" s="1473"/>
      <c r="F489" s="1473"/>
      <c r="G489" s="1473"/>
      <c r="H489" s="1473"/>
      <c r="I489" s="1473"/>
      <c r="J489" s="1473"/>
      <c r="K489" s="1473"/>
      <c r="L489" s="1474"/>
      <c r="M489" s="399">
        <f>SUM(M490:M492)</f>
        <v>0</v>
      </c>
      <c r="N489" s="402">
        <f>SUBTOTAL(9,N490:N492)</f>
        <v>0</v>
      </c>
      <c r="O489" s="406">
        <f t="shared" ref="O489:AC489" si="110">SUBTOTAL(9,O490:O492)</f>
        <v>0</v>
      </c>
      <c r="P489" s="405">
        <f t="shared" si="110"/>
        <v>0</v>
      </c>
      <c r="Q489" s="407">
        <f t="shared" si="110"/>
        <v>0</v>
      </c>
      <c r="R489" s="406">
        <f t="shared" si="110"/>
        <v>0</v>
      </c>
      <c r="S489" s="406">
        <f t="shared" si="110"/>
        <v>0</v>
      </c>
      <c r="T489" s="406">
        <f t="shared" si="110"/>
        <v>0</v>
      </c>
      <c r="U489" s="406">
        <f t="shared" si="110"/>
        <v>0</v>
      </c>
      <c r="V489" s="406">
        <f t="shared" si="110"/>
        <v>0</v>
      </c>
      <c r="W489" s="406">
        <f t="shared" si="110"/>
        <v>0</v>
      </c>
      <c r="X489" s="406">
        <f t="shared" si="110"/>
        <v>0</v>
      </c>
      <c r="Y489" s="406">
        <f t="shared" si="110"/>
        <v>0</v>
      </c>
      <c r="Z489" s="406">
        <f t="shared" si="110"/>
        <v>0</v>
      </c>
      <c r="AA489" s="406">
        <f t="shared" si="110"/>
        <v>0</v>
      </c>
      <c r="AB489" s="416">
        <f t="shared" si="110"/>
        <v>0</v>
      </c>
      <c r="AC489" s="399">
        <f t="shared" si="110"/>
        <v>0</v>
      </c>
      <c r="AD489" s="1015"/>
      <c r="AE489" s="1016"/>
      <c r="AF489" s="1017"/>
    </row>
    <row r="490" spans="1:32" ht="15" customHeight="1" x14ac:dyDescent="0.2">
      <c r="A490" s="11">
        <v>188</v>
      </c>
      <c r="B490" s="683"/>
      <c r="C490" s="684"/>
      <c r="D490" s="684"/>
      <c r="E490" s="684"/>
      <c r="F490" s="1442" t="str">
        <f>'2. CAD NCCF'!F490:L490</f>
        <v>CCR for exchange-traded derivatives</v>
      </c>
      <c r="G490" s="1443"/>
      <c r="H490" s="1443"/>
      <c r="I490" s="1443"/>
      <c r="J490" s="1443"/>
      <c r="K490" s="1443"/>
      <c r="L490" s="1444"/>
      <c r="M490" s="690">
        <v>0</v>
      </c>
      <c r="N490" s="691">
        <v>0</v>
      </c>
      <c r="O490" s="692">
        <v>0</v>
      </c>
      <c r="P490" s="692">
        <v>0</v>
      </c>
      <c r="Q490" s="697">
        <v>0</v>
      </c>
      <c r="R490" s="692">
        <v>0</v>
      </c>
      <c r="S490" s="693">
        <v>0</v>
      </c>
      <c r="T490" s="692">
        <v>0</v>
      </c>
      <c r="U490" s="693">
        <v>0</v>
      </c>
      <c r="V490" s="692">
        <v>0</v>
      </c>
      <c r="W490" s="693">
        <v>0</v>
      </c>
      <c r="X490" s="692">
        <v>0</v>
      </c>
      <c r="Y490" s="693">
        <v>0</v>
      </c>
      <c r="Z490" s="692">
        <v>0</v>
      </c>
      <c r="AA490" s="693">
        <v>0</v>
      </c>
      <c r="AB490" s="698">
        <v>0</v>
      </c>
      <c r="AC490" s="690">
        <v>0</v>
      </c>
      <c r="AD490" s="1015"/>
      <c r="AE490" s="1016"/>
      <c r="AF490" s="1017"/>
    </row>
    <row r="491" spans="1:32" ht="15" customHeight="1" x14ac:dyDescent="0.2">
      <c r="A491" s="11">
        <v>189</v>
      </c>
      <c r="B491" s="683"/>
      <c r="C491" s="684"/>
      <c r="D491" s="684"/>
      <c r="E491" s="684"/>
      <c r="F491" s="1442" t="str">
        <f>'2. CAD NCCF'!F491:L491</f>
        <v>CCR for OTC derivatives</v>
      </c>
      <c r="G491" s="1443"/>
      <c r="H491" s="1443"/>
      <c r="I491" s="1443"/>
      <c r="J491" s="1443"/>
      <c r="K491" s="1443"/>
      <c r="L491" s="1444"/>
      <c r="M491" s="690">
        <v>0</v>
      </c>
      <c r="N491" s="691">
        <v>0</v>
      </c>
      <c r="O491" s="692">
        <v>0</v>
      </c>
      <c r="P491" s="692">
        <v>0</v>
      </c>
      <c r="Q491" s="697">
        <v>0</v>
      </c>
      <c r="R491" s="692">
        <v>0</v>
      </c>
      <c r="S491" s="693">
        <v>0</v>
      </c>
      <c r="T491" s="692">
        <v>0</v>
      </c>
      <c r="U491" s="693">
        <v>0</v>
      </c>
      <c r="V491" s="692">
        <v>0</v>
      </c>
      <c r="W491" s="693">
        <v>0</v>
      </c>
      <c r="X491" s="692">
        <v>0</v>
      </c>
      <c r="Y491" s="693">
        <v>0</v>
      </c>
      <c r="Z491" s="692">
        <v>0</v>
      </c>
      <c r="AA491" s="693">
        <v>0</v>
      </c>
      <c r="AB491" s="698">
        <v>0</v>
      </c>
      <c r="AC491" s="690">
        <v>0</v>
      </c>
      <c r="AD491" s="1015"/>
      <c r="AE491" s="1016"/>
      <c r="AF491" s="1017"/>
    </row>
    <row r="492" spans="1:32" x14ac:dyDescent="0.2">
      <c r="A492" s="11">
        <v>189</v>
      </c>
      <c r="B492" s="683"/>
      <c r="C492" s="684"/>
      <c r="D492" s="684"/>
      <c r="E492" s="684"/>
      <c r="F492" s="1442" t="str">
        <f>'2. CAD NCCF'!F492:L492</f>
        <v>CCR</v>
      </c>
      <c r="G492" s="1443"/>
      <c r="H492" s="1443"/>
      <c r="I492" s="1443"/>
      <c r="J492" s="1443"/>
      <c r="K492" s="1443"/>
      <c r="L492" s="1444"/>
      <c r="M492" s="690">
        <v>0</v>
      </c>
      <c r="N492" s="691">
        <v>0</v>
      </c>
      <c r="O492" s="692">
        <v>0</v>
      </c>
      <c r="P492" s="692">
        <v>0</v>
      </c>
      <c r="Q492" s="697">
        <v>0</v>
      </c>
      <c r="R492" s="692">
        <v>0</v>
      </c>
      <c r="S492" s="693">
        <v>0</v>
      </c>
      <c r="T492" s="692">
        <v>0</v>
      </c>
      <c r="U492" s="693">
        <v>0</v>
      </c>
      <c r="V492" s="692">
        <v>0</v>
      </c>
      <c r="W492" s="693">
        <v>0</v>
      </c>
      <c r="X492" s="692">
        <v>0</v>
      </c>
      <c r="Y492" s="693">
        <v>0</v>
      </c>
      <c r="Z492" s="692">
        <v>0</v>
      </c>
      <c r="AA492" s="693">
        <v>0</v>
      </c>
      <c r="AB492" s="698">
        <v>0</v>
      </c>
      <c r="AC492" s="690">
        <v>0</v>
      </c>
      <c r="AD492" s="1015"/>
      <c r="AE492" s="1016"/>
      <c r="AF492" s="1017"/>
    </row>
    <row r="493" spans="1:32" x14ac:dyDescent="0.2">
      <c r="A493" s="11">
        <v>232</v>
      </c>
      <c r="B493" s="683"/>
      <c r="C493" s="684"/>
      <c r="D493" s="1472" t="str">
        <f>'2. CAD NCCF'!D493:L493</f>
        <v>Commodities Short</v>
      </c>
      <c r="E493" s="1473"/>
      <c r="F493" s="1473"/>
      <c r="G493" s="1473"/>
      <c r="H493" s="1473"/>
      <c r="I493" s="1473"/>
      <c r="J493" s="1473"/>
      <c r="K493" s="1473"/>
      <c r="L493" s="1474"/>
      <c r="M493" s="399">
        <f>SUM(M494:M496)</f>
        <v>0</v>
      </c>
      <c r="N493" s="1272"/>
      <c r="O493" s="1205"/>
      <c r="P493" s="1205"/>
      <c r="Q493" s="1205"/>
      <c r="R493" s="1205"/>
      <c r="S493" s="1205"/>
      <c r="T493" s="1205"/>
      <c r="U493" s="1205"/>
      <c r="V493" s="1205"/>
      <c r="W493" s="1205"/>
      <c r="X493" s="1205"/>
      <c r="Y493" s="1205"/>
      <c r="Z493" s="1205"/>
      <c r="AA493" s="1205"/>
      <c r="AB493" s="1205"/>
      <c r="AC493" s="1206"/>
      <c r="AD493" s="1015"/>
      <c r="AE493" s="1016"/>
      <c r="AF493" s="1017"/>
    </row>
    <row r="494" spans="1:32" ht="15" customHeight="1" x14ac:dyDescent="0.2">
      <c r="A494" s="11">
        <v>188</v>
      </c>
      <c r="B494" s="683"/>
      <c r="C494" s="684"/>
      <c r="D494" s="684"/>
      <c r="E494" s="684"/>
      <c r="F494" s="1442" t="str">
        <f>'2. CAD NCCF'!F494:L494</f>
        <v>Precious metal short</v>
      </c>
      <c r="G494" s="1443"/>
      <c r="H494" s="1443"/>
      <c r="I494" s="1443"/>
      <c r="J494" s="1443"/>
      <c r="K494" s="1443"/>
      <c r="L494" s="1444"/>
      <c r="M494" s="690">
        <v>0</v>
      </c>
      <c r="N494" s="1273"/>
      <c r="O494" s="1208"/>
      <c r="P494" s="1208"/>
      <c r="Q494" s="1208"/>
      <c r="R494" s="1208"/>
      <c r="S494" s="1208"/>
      <c r="T494" s="1208"/>
      <c r="U494" s="1208"/>
      <c r="V494" s="1208"/>
      <c r="W494" s="1208"/>
      <c r="X494" s="1208"/>
      <c r="Y494" s="1208"/>
      <c r="Z494" s="1208"/>
      <c r="AA494" s="1208"/>
      <c r="AB494" s="1208"/>
      <c r="AC494" s="1209"/>
      <c r="AD494" s="1015"/>
      <c r="AE494" s="1016"/>
      <c r="AF494" s="1017"/>
    </row>
    <row r="495" spans="1:32" ht="15" customHeight="1" x14ac:dyDescent="0.2">
      <c r="A495" s="11">
        <v>189</v>
      </c>
      <c r="B495" s="683"/>
      <c r="C495" s="684"/>
      <c r="D495" s="684"/>
      <c r="E495" s="684"/>
      <c r="F495" s="1442" t="str">
        <f>'2. CAD NCCF'!F495:L495</f>
        <v>Precious metal deposits</v>
      </c>
      <c r="G495" s="1443"/>
      <c r="H495" s="1443"/>
      <c r="I495" s="1443"/>
      <c r="J495" s="1443"/>
      <c r="K495" s="1443"/>
      <c r="L495" s="1444"/>
      <c r="M495" s="690">
        <v>0</v>
      </c>
      <c r="N495" s="1273"/>
      <c r="O495" s="1208"/>
      <c r="P495" s="1208"/>
      <c r="Q495" s="1208"/>
      <c r="R495" s="1208"/>
      <c r="S495" s="1208"/>
      <c r="T495" s="1208"/>
      <c r="U495" s="1208"/>
      <c r="V495" s="1208"/>
      <c r="W495" s="1208"/>
      <c r="X495" s="1208"/>
      <c r="Y495" s="1208"/>
      <c r="Z495" s="1208"/>
      <c r="AA495" s="1208"/>
      <c r="AB495" s="1208"/>
      <c r="AC495" s="1209"/>
      <c r="AD495" s="1015"/>
      <c r="AE495" s="1016"/>
      <c r="AF495" s="1017"/>
    </row>
    <row r="496" spans="1:32" ht="15" customHeight="1" x14ac:dyDescent="0.2">
      <c r="A496" s="11">
        <v>189</v>
      </c>
      <c r="B496" s="683"/>
      <c r="C496" s="684"/>
      <c r="D496" s="684"/>
      <c r="E496" s="684"/>
      <c r="F496" s="1442" t="str">
        <f>'2. CAD NCCF'!F496:L496</f>
        <v>Other commodities short</v>
      </c>
      <c r="G496" s="1443"/>
      <c r="H496" s="1443"/>
      <c r="I496" s="1443"/>
      <c r="J496" s="1443"/>
      <c r="K496" s="1443"/>
      <c r="L496" s="1444"/>
      <c r="M496" s="690">
        <v>0</v>
      </c>
      <c r="N496" s="1273"/>
      <c r="O496" s="1208"/>
      <c r="P496" s="1208"/>
      <c r="Q496" s="1208"/>
      <c r="R496" s="1208"/>
      <c r="S496" s="1208"/>
      <c r="T496" s="1208"/>
      <c r="U496" s="1208"/>
      <c r="V496" s="1208"/>
      <c r="W496" s="1208"/>
      <c r="X496" s="1208"/>
      <c r="Y496" s="1208"/>
      <c r="Z496" s="1208"/>
      <c r="AA496" s="1208"/>
      <c r="AB496" s="1208"/>
      <c r="AC496" s="1209"/>
      <c r="AD496" s="1015"/>
      <c r="AE496" s="1016"/>
      <c r="AF496" s="1017"/>
    </row>
    <row r="497" spans="1:32" x14ac:dyDescent="0.2">
      <c r="A497" s="11">
        <v>232</v>
      </c>
      <c r="B497" s="683"/>
      <c r="C497" s="684"/>
      <c r="D497" s="1472" t="str">
        <f>'2. CAD NCCF'!D497:L497</f>
        <v>Other liabilities</v>
      </c>
      <c r="E497" s="1473"/>
      <c r="F497" s="1473"/>
      <c r="G497" s="1473"/>
      <c r="H497" s="1473"/>
      <c r="I497" s="1473"/>
      <c r="J497" s="1473"/>
      <c r="K497" s="1473"/>
      <c r="L497" s="1474"/>
      <c r="M497" s="399">
        <f>SUM(M498)</f>
        <v>0</v>
      </c>
      <c r="N497" s="1273"/>
      <c r="O497" s="1208"/>
      <c r="P497" s="1208"/>
      <c r="Q497" s="1208"/>
      <c r="R497" s="1208"/>
      <c r="S497" s="1208"/>
      <c r="T497" s="1208"/>
      <c r="U497" s="1208"/>
      <c r="V497" s="1208"/>
      <c r="W497" s="1208"/>
      <c r="X497" s="1208"/>
      <c r="Y497" s="1208"/>
      <c r="Z497" s="1208"/>
      <c r="AA497" s="1208"/>
      <c r="AB497" s="1208"/>
      <c r="AC497" s="1209"/>
      <c r="AD497" s="1015"/>
      <c r="AE497" s="1016"/>
      <c r="AF497" s="1017"/>
    </row>
    <row r="498" spans="1:32" ht="15" customHeight="1" x14ac:dyDescent="0.2">
      <c r="A498" s="11">
        <v>188</v>
      </c>
      <c r="B498" s="676"/>
      <c r="C498" s="677"/>
      <c r="D498" s="677"/>
      <c r="E498" s="672"/>
      <c r="F498" s="1501" t="str">
        <f>'2. CAD NCCF'!F498:L498</f>
        <v>Other liabilities</v>
      </c>
      <c r="G498" s="1502"/>
      <c r="H498" s="1502"/>
      <c r="I498" s="1502"/>
      <c r="J498" s="1502"/>
      <c r="K498" s="1502"/>
      <c r="L498" s="1534"/>
      <c r="M498" s="690">
        <v>0</v>
      </c>
      <c r="N498" s="1274"/>
      <c r="O498" s="1211"/>
      <c r="P498" s="1211"/>
      <c r="Q498" s="1211"/>
      <c r="R498" s="1211"/>
      <c r="S498" s="1211"/>
      <c r="T498" s="1211"/>
      <c r="U498" s="1211"/>
      <c r="V498" s="1211"/>
      <c r="W498" s="1211"/>
      <c r="X498" s="1211"/>
      <c r="Y498" s="1211"/>
      <c r="Z498" s="1211"/>
      <c r="AA498" s="1211"/>
      <c r="AB498" s="1211"/>
      <c r="AC498" s="1212"/>
      <c r="AD498" s="1015"/>
      <c r="AE498" s="1016"/>
      <c r="AF498" s="1017"/>
    </row>
    <row r="499" spans="1:32" ht="7.5" hidden="1" customHeight="1" x14ac:dyDescent="0.2">
      <c r="A499" s="11"/>
      <c r="B499" s="1539"/>
      <c r="C499" s="1540"/>
      <c r="D499" s="1540"/>
      <c r="E499" s="1540"/>
      <c r="F499" s="1540"/>
      <c r="G499" s="1540"/>
      <c r="H499" s="1540"/>
      <c r="I499" s="1540"/>
      <c r="J499" s="1540"/>
      <c r="K499" s="1540"/>
      <c r="L499" s="1540"/>
      <c r="M499" s="1540"/>
      <c r="N499" s="1540"/>
      <c r="O499" s="1540"/>
      <c r="P499" s="1540"/>
      <c r="Q499" s="1540"/>
      <c r="R499" s="1540"/>
      <c r="S499" s="1540"/>
      <c r="T499" s="1540"/>
      <c r="U499" s="1540"/>
      <c r="V499" s="1540"/>
      <c r="W499" s="1540"/>
      <c r="X499" s="1540"/>
      <c r="Y499" s="1540"/>
      <c r="Z499" s="1540"/>
      <c r="AA499" s="1540"/>
      <c r="AB499" s="1540"/>
      <c r="AC499" s="1540"/>
      <c r="AD499" s="1540"/>
      <c r="AE499" s="1540"/>
      <c r="AF499" s="1541"/>
    </row>
    <row r="500" spans="1:32" ht="22.5" customHeight="1" x14ac:dyDescent="0.2">
      <c r="A500" s="11">
        <v>323</v>
      </c>
      <c r="B500" s="1521" t="str">
        <f>'2. CAD NCCF'!B500:L500</f>
        <v>Cash outflows from liabilities</v>
      </c>
      <c r="C500" s="1522"/>
      <c r="D500" s="1522"/>
      <c r="E500" s="1522"/>
      <c r="F500" s="1522"/>
      <c r="G500" s="1522"/>
      <c r="H500" s="1522"/>
      <c r="I500" s="1522"/>
      <c r="J500" s="1522"/>
      <c r="K500" s="1522"/>
      <c r="L500" s="1522"/>
      <c r="M500" s="399">
        <f>SUM(M497,M493,M489,M486,M482,M478,M475,M472,M469,M466,M463,M460,M455,M452,M448,M445,M441,M438,M433,M429,M425,M419,M414,M409,M404,M400,M397,M394,M391,M388,M385,M382,M377,M374,M370,M367,M363,M360,M355,M351,M347,M341,M336,M331,M323,M316,M312,M308,M301,M296,M292,M288,M281,M274,M267,M260,M253,M246,M239,M232)</f>
        <v>0</v>
      </c>
      <c r="N500" s="402">
        <f t="shared" ref="N500:AC500" si="111">SUBTOTAL(9,N231:N499)</f>
        <v>0</v>
      </c>
      <c r="O500" s="406">
        <f t="shared" si="111"/>
        <v>0</v>
      </c>
      <c r="P500" s="405">
        <f t="shared" si="111"/>
        <v>0</v>
      </c>
      <c r="Q500" s="407">
        <f t="shared" si="111"/>
        <v>0</v>
      </c>
      <c r="R500" s="405">
        <f t="shared" si="111"/>
        <v>0</v>
      </c>
      <c r="S500" s="405">
        <f t="shared" si="111"/>
        <v>0</v>
      </c>
      <c r="T500" s="405">
        <f t="shared" si="111"/>
        <v>0</v>
      </c>
      <c r="U500" s="405">
        <f t="shared" si="111"/>
        <v>0</v>
      </c>
      <c r="V500" s="405">
        <f t="shared" si="111"/>
        <v>0</v>
      </c>
      <c r="W500" s="405">
        <f t="shared" si="111"/>
        <v>0</v>
      </c>
      <c r="X500" s="405">
        <f t="shared" si="111"/>
        <v>0</v>
      </c>
      <c r="Y500" s="405">
        <f t="shared" si="111"/>
        <v>0</v>
      </c>
      <c r="Z500" s="405">
        <f t="shared" si="111"/>
        <v>0</v>
      </c>
      <c r="AA500" s="405">
        <f t="shared" si="111"/>
        <v>0</v>
      </c>
      <c r="AB500" s="424">
        <f t="shared" si="111"/>
        <v>0</v>
      </c>
      <c r="AC500" s="399">
        <f t="shared" si="111"/>
        <v>0</v>
      </c>
      <c r="AD500" s="1015"/>
      <c r="AE500" s="1016"/>
      <c r="AF500" s="1017"/>
    </row>
    <row r="501" spans="1:32" ht="7.5" hidden="1" customHeight="1" x14ac:dyDescent="0.2">
      <c r="B501" s="1523"/>
      <c r="C501" s="1524"/>
      <c r="D501" s="1524"/>
      <c r="E501" s="1524"/>
      <c r="F501" s="1524"/>
      <c r="G501" s="1524"/>
      <c r="H501" s="1524"/>
      <c r="I501" s="1524"/>
      <c r="J501" s="1524"/>
      <c r="K501" s="1524"/>
      <c r="L501" s="1524"/>
      <c r="M501" s="1524"/>
      <c r="N501" s="1524"/>
      <c r="O501" s="1524"/>
      <c r="P501" s="1524"/>
      <c r="Q501" s="1524"/>
      <c r="R501" s="1524"/>
      <c r="S501" s="1524"/>
      <c r="T501" s="1524"/>
      <c r="U501" s="1524"/>
      <c r="V501" s="1524"/>
      <c r="W501" s="1524"/>
      <c r="X501" s="1524"/>
      <c r="Y501" s="1524"/>
      <c r="Z501" s="1524"/>
      <c r="AA501" s="1524"/>
      <c r="AB501" s="1524"/>
      <c r="AC501" s="1524"/>
      <c r="AD501" s="1524"/>
      <c r="AE501" s="1524"/>
      <c r="AF501" s="1525"/>
    </row>
    <row r="502" spans="1:32" ht="22.5" customHeight="1" x14ac:dyDescent="0.2">
      <c r="A502" s="11">
        <v>323</v>
      </c>
      <c r="B502" s="1521" t="str">
        <f>'2. CAD NCCF'!B502:L502</f>
        <v>Total shareholders' equity</v>
      </c>
      <c r="C502" s="1522"/>
      <c r="D502" s="1522"/>
      <c r="E502" s="1522"/>
      <c r="F502" s="1522"/>
      <c r="G502" s="1522"/>
      <c r="H502" s="1522"/>
      <c r="I502" s="1522"/>
      <c r="J502" s="1522"/>
      <c r="K502" s="1522"/>
      <c r="L502" s="1535"/>
      <c r="M502" s="690">
        <v>0</v>
      </c>
      <c r="N502" s="1575"/>
      <c r="O502" s="1591"/>
      <c r="P502" s="1591"/>
      <c r="Q502" s="1591"/>
      <c r="R502" s="1591"/>
      <c r="S502" s="1591"/>
      <c r="T502" s="1591"/>
      <c r="U502" s="1591"/>
      <c r="V502" s="1591"/>
      <c r="W502" s="1591"/>
      <c r="X502" s="1591"/>
      <c r="Y502" s="1591"/>
      <c r="Z502" s="1591"/>
      <c r="AA502" s="1591"/>
      <c r="AB502" s="1591"/>
      <c r="AC502" s="1591"/>
      <c r="AD502" s="1036"/>
      <c r="AE502" s="1016"/>
      <c r="AF502" s="1017"/>
    </row>
    <row r="503" spans="1:32" ht="7.5" hidden="1" customHeight="1" x14ac:dyDescent="0.2">
      <c r="B503" s="1523"/>
      <c r="C503" s="1524"/>
      <c r="D503" s="1524"/>
      <c r="E503" s="1524"/>
      <c r="F503" s="1524"/>
      <c r="G503" s="1524"/>
      <c r="H503" s="1524"/>
      <c r="I503" s="1524"/>
      <c r="J503" s="1524"/>
      <c r="K503" s="1524"/>
      <c r="L503" s="1524"/>
      <c r="M503" s="1524"/>
      <c r="N503" s="1524"/>
      <c r="O503" s="1524"/>
      <c r="P503" s="1524"/>
      <c r="Q503" s="1524"/>
      <c r="R503" s="1524"/>
      <c r="S503" s="1524"/>
      <c r="T503" s="1524"/>
      <c r="U503" s="1524"/>
      <c r="V503" s="1524"/>
      <c r="W503" s="1524"/>
      <c r="X503" s="1524"/>
      <c r="Y503" s="1524"/>
      <c r="Z503" s="1524"/>
      <c r="AA503" s="1524"/>
      <c r="AB503" s="1524"/>
      <c r="AC503" s="1524"/>
      <c r="AD503" s="1524"/>
      <c r="AE503" s="1524"/>
      <c r="AF503" s="1525"/>
    </row>
    <row r="504" spans="1:32" ht="22.5" customHeight="1" x14ac:dyDescent="0.2">
      <c r="A504" s="11">
        <v>323</v>
      </c>
      <c r="B504" s="1521" t="str">
        <f>'2. CAD NCCF'!B504:L504</f>
        <v>CASH OUTFLOWS FROM TOTAL AND SHAREHOLDERS' EQUITY</v>
      </c>
      <c r="C504" s="1522"/>
      <c r="D504" s="1522"/>
      <c r="E504" s="1522"/>
      <c r="F504" s="1522"/>
      <c r="G504" s="1522"/>
      <c r="H504" s="1522"/>
      <c r="I504" s="1522"/>
      <c r="J504" s="1522"/>
      <c r="K504" s="1522"/>
      <c r="L504" s="1535"/>
      <c r="M504" s="399">
        <f>SUM(M500:M503)</f>
        <v>0</v>
      </c>
      <c r="N504" s="402">
        <f t="shared" ref="N504:AC504" si="112">SUM(N500:N503)</f>
        <v>0</v>
      </c>
      <c r="O504" s="406">
        <f t="shared" si="112"/>
        <v>0</v>
      </c>
      <c r="P504" s="405">
        <f t="shared" si="112"/>
        <v>0</v>
      </c>
      <c r="Q504" s="407">
        <f t="shared" si="112"/>
        <v>0</v>
      </c>
      <c r="R504" s="405">
        <f t="shared" si="112"/>
        <v>0</v>
      </c>
      <c r="S504" s="405">
        <f t="shared" si="112"/>
        <v>0</v>
      </c>
      <c r="T504" s="405">
        <f t="shared" si="112"/>
        <v>0</v>
      </c>
      <c r="U504" s="405">
        <f t="shared" si="112"/>
        <v>0</v>
      </c>
      <c r="V504" s="405">
        <f t="shared" si="112"/>
        <v>0</v>
      </c>
      <c r="W504" s="405">
        <f t="shared" si="112"/>
        <v>0</v>
      </c>
      <c r="X504" s="405">
        <f t="shared" si="112"/>
        <v>0</v>
      </c>
      <c r="Y504" s="405">
        <f t="shared" si="112"/>
        <v>0</v>
      </c>
      <c r="Z504" s="405">
        <f t="shared" si="112"/>
        <v>0</v>
      </c>
      <c r="AA504" s="405">
        <f t="shared" si="112"/>
        <v>0</v>
      </c>
      <c r="AB504" s="424">
        <f t="shared" si="112"/>
        <v>0</v>
      </c>
      <c r="AC504" s="399">
        <f t="shared" si="112"/>
        <v>0</v>
      </c>
      <c r="AD504" s="1015"/>
      <c r="AE504" s="1016"/>
      <c r="AF504" s="1017"/>
    </row>
    <row r="505" spans="1:32" ht="7.5" customHeight="1" x14ac:dyDescent="0.2">
      <c r="B505" s="1538"/>
      <c r="C505" s="1538"/>
      <c r="D505" s="1538"/>
      <c r="E505" s="1538"/>
      <c r="F505" s="1538"/>
      <c r="G505" s="1538"/>
      <c r="H505" s="1538"/>
      <c r="I505" s="1538"/>
      <c r="J505" s="1538"/>
      <c r="K505" s="1538"/>
      <c r="L505" s="1538"/>
      <c r="M505" s="1538"/>
      <c r="N505" s="1538"/>
      <c r="O505" s="1538"/>
      <c r="P505" s="1538"/>
      <c r="Q505" s="1538"/>
      <c r="R505" s="1538"/>
      <c r="S505" s="1538"/>
      <c r="T505" s="1538"/>
      <c r="U505" s="1538"/>
      <c r="V505" s="1538"/>
      <c r="W505" s="1538"/>
      <c r="X505" s="1538"/>
      <c r="Y505" s="1538"/>
      <c r="Z505" s="1538"/>
      <c r="AA505" s="1538"/>
      <c r="AB505" s="1538"/>
      <c r="AC505" s="1538"/>
      <c r="AD505" s="1538"/>
      <c r="AE505" s="1538"/>
      <c r="AF505" s="1538"/>
    </row>
    <row r="506" spans="1:32" ht="22.5" customHeight="1" outlineLevel="1" x14ac:dyDescent="0.2">
      <c r="A506" s="11">
        <v>103</v>
      </c>
      <c r="B506" s="1233" t="str">
        <f>'2. CAD NCCF'!B506:AF506</f>
        <v>COLLATERAL</v>
      </c>
      <c r="C506" s="1504"/>
      <c r="D506" s="1504"/>
      <c r="E506" s="1504"/>
      <c r="F506" s="1504"/>
      <c r="G506" s="1504"/>
      <c r="H506" s="1504"/>
      <c r="I506" s="1504"/>
      <c r="J506" s="1504"/>
      <c r="K506" s="1504"/>
      <c r="L506" s="1504"/>
      <c r="M506" s="1504"/>
      <c r="N506" s="1504"/>
      <c r="O506" s="1504"/>
      <c r="P506" s="1504"/>
      <c r="Q506" s="1504"/>
      <c r="R506" s="1504"/>
      <c r="S506" s="1504"/>
      <c r="T506" s="1504"/>
      <c r="U506" s="1504"/>
      <c r="V506" s="1504"/>
      <c r="W506" s="1504"/>
      <c r="X506" s="1504"/>
      <c r="Y506" s="1504"/>
      <c r="Z506" s="1504"/>
      <c r="AA506" s="1504"/>
      <c r="AB506" s="1504"/>
      <c r="AC506" s="1504"/>
      <c r="AD506" s="1504"/>
      <c r="AE506" s="1504"/>
      <c r="AF506" s="1505"/>
    </row>
    <row r="507" spans="1:32" ht="15" customHeight="1" x14ac:dyDescent="0.2">
      <c r="A507" s="11">
        <v>326</v>
      </c>
      <c r="B507" s="688"/>
      <c r="C507" s="1261" t="str">
        <f>'2. CAD NCCF'!C507:AF507</f>
        <v>Pledging and encumbrances - Derivative and clearing</v>
      </c>
      <c r="D507" s="1589"/>
      <c r="E507" s="1589"/>
      <c r="F507" s="1589"/>
      <c r="G507" s="1589"/>
      <c r="H507" s="1589"/>
      <c r="I507" s="1589"/>
      <c r="J507" s="1589"/>
      <c r="K507" s="1589"/>
      <c r="L507" s="1589"/>
      <c r="M507" s="1589"/>
      <c r="N507" s="1589"/>
      <c r="O507" s="1589"/>
      <c r="P507" s="1589"/>
      <c r="Q507" s="1589"/>
      <c r="R507" s="1589"/>
      <c r="S507" s="1589"/>
      <c r="T507" s="1589"/>
      <c r="U507" s="1589"/>
      <c r="V507" s="1589"/>
      <c r="W507" s="1589"/>
      <c r="X507" s="1589"/>
      <c r="Y507" s="1589"/>
      <c r="Z507" s="1589"/>
      <c r="AA507" s="1589"/>
      <c r="AB507" s="1589"/>
      <c r="AC507" s="1589"/>
      <c r="AD507" s="1589"/>
      <c r="AE507" s="1589"/>
      <c r="AF507" s="1590"/>
    </row>
    <row r="508" spans="1:32" x14ac:dyDescent="0.2">
      <c r="A508" s="11">
        <v>232</v>
      </c>
      <c r="B508" s="688"/>
      <c r="C508" s="689"/>
      <c r="D508" s="1242" t="str">
        <f>'2. CAD NCCF'!D508:AF508</f>
        <v>Government securities (GS)</v>
      </c>
      <c r="E508" s="1545"/>
      <c r="F508" s="1545"/>
      <c r="G508" s="1545"/>
      <c r="H508" s="1545"/>
      <c r="I508" s="1545"/>
      <c r="J508" s="1545"/>
      <c r="K508" s="1545"/>
      <c r="L508" s="1545"/>
      <c r="M508" s="1545"/>
      <c r="N508" s="1545"/>
      <c r="O508" s="1545"/>
      <c r="P508" s="1545"/>
      <c r="Q508" s="1545"/>
      <c r="R508" s="1545"/>
      <c r="S508" s="1545"/>
      <c r="T508" s="1545"/>
      <c r="U508" s="1545"/>
      <c r="V508" s="1545"/>
      <c r="W508" s="1545"/>
      <c r="X508" s="1545"/>
      <c r="Y508" s="1545"/>
      <c r="Z508" s="1545"/>
      <c r="AA508" s="1545"/>
      <c r="AB508" s="1545"/>
      <c r="AC508" s="1545"/>
      <c r="AD508" s="1545"/>
      <c r="AE508" s="1545"/>
      <c r="AF508" s="1546"/>
    </row>
    <row r="509" spans="1:32" x14ac:dyDescent="0.2">
      <c r="A509" s="11">
        <v>233</v>
      </c>
      <c r="B509" s="683"/>
      <c r="C509" s="684"/>
      <c r="D509" s="684"/>
      <c r="E509" s="1515" t="str">
        <f>'2. CAD NCCF'!E509:L509</f>
        <v>High rated GS</v>
      </c>
      <c r="F509" s="1516"/>
      <c r="G509" s="1516"/>
      <c r="H509" s="1516"/>
      <c r="I509" s="1516"/>
      <c r="J509" s="1516"/>
      <c r="K509" s="1516"/>
      <c r="L509" s="1517"/>
      <c r="M509" s="399">
        <f>SUBTOTAL(9,M510:M513)</f>
        <v>0</v>
      </c>
      <c r="N509" s="402">
        <f t="shared" ref="N509:AC509" si="113">SUBTOTAL(9,N510:N513)</f>
        <v>0</v>
      </c>
      <c r="O509" s="406">
        <f t="shared" si="113"/>
        <v>0</v>
      </c>
      <c r="P509" s="405">
        <f t="shared" si="113"/>
        <v>0</v>
      </c>
      <c r="Q509" s="407">
        <f t="shared" si="113"/>
        <v>0</v>
      </c>
      <c r="R509" s="406">
        <f t="shared" si="113"/>
        <v>0</v>
      </c>
      <c r="S509" s="406">
        <f t="shared" si="113"/>
        <v>0</v>
      </c>
      <c r="T509" s="406">
        <f t="shared" si="113"/>
        <v>0</v>
      </c>
      <c r="U509" s="406">
        <f t="shared" si="113"/>
        <v>0</v>
      </c>
      <c r="V509" s="406">
        <f t="shared" si="113"/>
        <v>0</v>
      </c>
      <c r="W509" s="406">
        <f t="shared" si="113"/>
        <v>0</v>
      </c>
      <c r="X509" s="406">
        <f t="shared" si="113"/>
        <v>0</v>
      </c>
      <c r="Y509" s="406">
        <f t="shared" si="113"/>
        <v>0</v>
      </c>
      <c r="Z509" s="406">
        <f t="shared" si="113"/>
        <v>0</v>
      </c>
      <c r="AA509" s="406">
        <f t="shared" si="113"/>
        <v>0</v>
      </c>
      <c r="AB509" s="416">
        <f t="shared" si="113"/>
        <v>0</v>
      </c>
      <c r="AC509" s="399">
        <f t="shared" si="113"/>
        <v>0</v>
      </c>
      <c r="AD509" s="1015"/>
      <c r="AE509" s="1016"/>
      <c r="AF509" s="1017"/>
    </row>
    <row r="510" spans="1:32" ht="15" customHeight="1" x14ac:dyDescent="0.2">
      <c r="A510" s="11">
        <v>234</v>
      </c>
      <c r="B510" s="683"/>
      <c r="C510" s="684"/>
      <c r="D510" s="684"/>
      <c r="E510" s="273"/>
      <c r="F510" s="1501" t="str">
        <f>'2. CAD NCCF'!F510:L510</f>
        <v xml:space="preserve">Sovereigh &amp; central bank GS </v>
      </c>
      <c r="G510" s="1502"/>
      <c r="H510" s="1502"/>
      <c r="I510" s="1502"/>
      <c r="J510" s="1502"/>
      <c r="K510" s="1502"/>
      <c r="L510" s="1534"/>
      <c r="M510" s="690">
        <v>0</v>
      </c>
      <c r="N510" s="691">
        <v>0</v>
      </c>
      <c r="O510" s="692">
        <v>0</v>
      </c>
      <c r="P510" s="692">
        <v>0</v>
      </c>
      <c r="Q510" s="697">
        <v>0</v>
      </c>
      <c r="R510" s="692">
        <v>0</v>
      </c>
      <c r="S510" s="693">
        <v>0</v>
      </c>
      <c r="T510" s="692">
        <v>0</v>
      </c>
      <c r="U510" s="693">
        <v>0</v>
      </c>
      <c r="V510" s="692">
        <v>0</v>
      </c>
      <c r="W510" s="693">
        <v>0</v>
      </c>
      <c r="X510" s="692">
        <v>0</v>
      </c>
      <c r="Y510" s="693">
        <v>0</v>
      </c>
      <c r="Z510" s="692">
        <v>0</v>
      </c>
      <c r="AA510" s="693">
        <v>0</v>
      </c>
      <c r="AB510" s="698">
        <v>0</v>
      </c>
      <c r="AC510" s="690">
        <v>0</v>
      </c>
      <c r="AD510" s="1015"/>
      <c r="AE510" s="1016"/>
      <c r="AF510" s="1017"/>
    </row>
    <row r="511" spans="1:32" ht="15" customHeight="1" x14ac:dyDescent="0.2">
      <c r="A511" s="11">
        <v>235</v>
      </c>
      <c r="B511" s="683"/>
      <c r="C511" s="684"/>
      <c r="D511" s="684"/>
      <c r="E511" s="273"/>
      <c r="F511" s="1501" t="str">
        <f>'2. CAD NCCF'!F511:L511</f>
        <v>State, provincial &amp; agency GS</v>
      </c>
      <c r="G511" s="1502"/>
      <c r="H511" s="1502"/>
      <c r="I511" s="1502"/>
      <c r="J511" s="1502"/>
      <c r="K511" s="1502"/>
      <c r="L511" s="1534"/>
      <c r="M511" s="690">
        <v>0</v>
      </c>
      <c r="N511" s="691">
        <v>0</v>
      </c>
      <c r="O511" s="692">
        <v>0</v>
      </c>
      <c r="P511" s="692">
        <v>0</v>
      </c>
      <c r="Q511" s="697">
        <v>0</v>
      </c>
      <c r="R511" s="692">
        <v>0</v>
      </c>
      <c r="S511" s="693">
        <v>0</v>
      </c>
      <c r="T511" s="692">
        <v>0</v>
      </c>
      <c r="U511" s="693">
        <v>0</v>
      </c>
      <c r="V511" s="692">
        <v>0</v>
      </c>
      <c r="W511" s="693">
        <v>0</v>
      </c>
      <c r="X511" s="692">
        <v>0</v>
      </c>
      <c r="Y511" s="693">
        <v>0</v>
      </c>
      <c r="Z511" s="692">
        <v>0</v>
      </c>
      <c r="AA511" s="693">
        <v>0</v>
      </c>
      <c r="AB511" s="698">
        <v>0</v>
      </c>
      <c r="AC511" s="690">
        <v>0</v>
      </c>
      <c r="AD511" s="1015"/>
      <c r="AE511" s="1016"/>
      <c r="AF511" s="1017"/>
    </row>
    <row r="512" spans="1:32" ht="15" customHeight="1" x14ac:dyDescent="0.2">
      <c r="A512" s="11">
        <v>236</v>
      </c>
      <c r="B512" s="683"/>
      <c r="C512" s="684"/>
      <c r="D512" s="274"/>
      <c r="E512" s="275"/>
      <c r="F512" s="1501" t="str">
        <f>'2. CAD NCCF'!F512:L512</f>
        <v>State municipal GS</v>
      </c>
      <c r="G512" s="1502"/>
      <c r="H512" s="1502"/>
      <c r="I512" s="1502"/>
      <c r="J512" s="1502"/>
      <c r="K512" s="1502"/>
      <c r="L512" s="1534"/>
      <c r="M512" s="690">
        <v>0</v>
      </c>
      <c r="N512" s="691">
        <v>0</v>
      </c>
      <c r="O512" s="692">
        <v>0</v>
      </c>
      <c r="P512" s="692">
        <v>0</v>
      </c>
      <c r="Q512" s="697">
        <v>0</v>
      </c>
      <c r="R512" s="692">
        <v>0</v>
      </c>
      <c r="S512" s="693">
        <v>0</v>
      </c>
      <c r="T512" s="692">
        <v>0</v>
      </c>
      <c r="U512" s="693">
        <v>0</v>
      </c>
      <c r="V512" s="692">
        <v>0</v>
      </c>
      <c r="W512" s="693">
        <v>0</v>
      </c>
      <c r="X512" s="692">
        <v>0</v>
      </c>
      <c r="Y512" s="693">
        <v>0</v>
      </c>
      <c r="Z512" s="692">
        <v>0</v>
      </c>
      <c r="AA512" s="693">
        <v>0</v>
      </c>
      <c r="AB512" s="698">
        <v>0</v>
      </c>
      <c r="AC512" s="690">
        <v>0</v>
      </c>
      <c r="AD512" s="1015"/>
      <c r="AE512" s="1016"/>
      <c r="AF512" s="1017"/>
    </row>
    <row r="513" spans="1:32" ht="15" customHeight="1" x14ac:dyDescent="0.2">
      <c r="A513" s="11">
        <v>237</v>
      </c>
      <c r="B513" s="683"/>
      <c r="C513" s="684"/>
      <c r="D513" s="684"/>
      <c r="E513" s="685"/>
      <c r="F513" s="1501" t="str">
        <f>'2. CAD NCCF'!F513:L513</f>
        <v>Supranational and multilateral development bank GS</v>
      </c>
      <c r="G513" s="1502"/>
      <c r="H513" s="1502"/>
      <c r="I513" s="1502"/>
      <c r="J513" s="1502"/>
      <c r="K513" s="1502"/>
      <c r="L513" s="1534"/>
      <c r="M513" s="690">
        <v>0</v>
      </c>
      <c r="N513" s="691">
        <v>0</v>
      </c>
      <c r="O513" s="692">
        <v>0</v>
      </c>
      <c r="P513" s="692">
        <v>0</v>
      </c>
      <c r="Q513" s="697">
        <v>0</v>
      </c>
      <c r="R513" s="692">
        <v>0</v>
      </c>
      <c r="S513" s="693">
        <v>0</v>
      </c>
      <c r="T513" s="692">
        <v>0</v>
      </c>
      <c r="U513" s="693">
        <v>0</v>
      </c>
      <c r="V513" s="692">
        <v>0</v>
      </c>
      <c r="W513" s="693">
        <v>0</v>
      </c>
      <c r="X513" s="692">
        <v>0</v>
      </c>
      <c r="Y513" s="693">
        <v>0</v>
      </c>
      <c r="Z513" s="692">
        <v>0</v>
      </c>
      <c r="AA513" s="693">
        <v>0</v>
      </c>
      <c r="AB513" s="698">
        <v>0</v>
      </c>
      <c r="AC513" s="690">
        <v>0</v>
      </c>
      <c r="AD513" s="1015"/>
      <c r="AE513" s="1016"/>
      <c r="AF513" s="1017"/>
    </row>
    <row r="514" spans="1:32" ht="15.75" x14ac:dyDescent="0.2">
      <c r="A514" s="11">
        <v>238</v>
      </c>
      <c r="B514" s="683"/>
      <c r="C514" s="684"/>
      <c r="D514" s="277"/>
      <c r="E514" s="1445" t="str">
        <f>'2. CAD NCCF'!E514:L514</f>
        <v>Medium rated GS</v>
      </c>
      <c r="F514" s="1446"/>
      <c r="G514" s="1446"/>
      <c r="H514" s="1446"/>
      <c r="I514" s="1446"/>
      <c r="J514" s="1446"/>
      <c r="K514" s="1446"/>
      <c r="L514" s="1447"/>
      <c r="M514" s="399">
        <f>SUBTOTAL(9,M515:M518)</f>
        <v>0</v>
      </c>
      <c r="N514" s="402">
        <f t="shared" ref="N514:AC514" si="114">SUBTOTAL(9,N515:N518)</f>
        <v>0</v>
      </c>
      <c r="O514" s="406">
        <f t="shared" si="114"/>
        <v>0</v>
      </c>
      <c r="P514" s="405">
        <f t="shared" si="114"/>
        <v>0</v>
      </c>
      <c r="Q514" s="407">
        <f t="shared" si="114"/>
        <v>0</v>
      </c>
      <c r="R514" s="406">
        <f t="shared" si="114"/>
        <v>0</v>
      </c>
      <c r="S514" s="406">
        <f t="shared" si="114"/>
        <v>0</v>
      </c>
      <c r="T514" s="406">
        <f t="shared" si="114"/>
        <v>0</v>
      </c>
      <c r="U514" s="406">
        <f t="shared" si="114"/>
        <v>0</v>
      </c>
      <c r="V514" s="406">
        <f t="shared" si="114"/>
        <v>0</v>
      </c>
      <c r="W514" s="406">
        <f t="shared" si="114"/>
        <v>0</v>
      </c>
      <c r="X514" s="406">
        <f t="shared" si="114"/>
        <v>0</v>
      </c>
      <c r="Y514" s="406">
        <f t="shared" si="114"/>
        <v>0</v>
      </c>
      <c r="Z514" s="406">
        <f t="shared" si="114"/>
        <v>0</v>
      </c>
      <c r="AA514" s="406">
        <f t="shared" si="114"/>
        <v>0</v>
      </c>
      <c r="AB514" s="416">
        <f t="shared" si="114"/>
        <v>0</v>
      </c>
      <c r="AC514" s="399">
        <f t="shared" si="114"/>
        <v>0</v>
      </c>
      <c r="AD514" s="1015"/>
      <c r="AE514" s="1016"/>
      <c r="AF514" s="1017"/>
    </row>
    <row r="515" spans="1:32" ht="15" customHeight="1" x14ac:dyDescent="0.2">
      <c r="A515" s="11">
        <v>239</v>
      </c>
      <c r="B515" s="683"/>
      <c r="C515" s="684"/>
      <c r="D515" s="670"/>
      <c r="E515" s="670"/>
      <c r="F515" s="1501" t="str">
        <f>'2. CAD NCCF'!F515:L515</f>
        <v xml:space="preserve">Sovereigh &amp; central bank GS </v>
      </c>
      <c r="G515" s="1502"/>
      <c r="H515" s="1502"/>
      <c r="I515" s="1502"/>
      <c r="J515" s="1502"/>
      <c r="K515" s="1502"/>
      <c r="L515" s="1534"/>
      <c r="M515" s="690">
        <v>0</v>
      </c>
      <c r="N515" s="691">
        <v>0</v>
      </c>
      <c r="O515" s="692">
        <v>0</v>
      </c>
      <c r="P515" s="692">
        <v>0</v>
      </c>
      <c r="Q515" s="697">
        <v>0</v>
      </c>
      <c r="R515" s="692">
        <v>0</v>
      </c>
      <c r="S515" s="693">
        <v>0</v>
      </c>
      <c r="T515" s="692">
        <v>0</v>
      </c>
      <c r="U515" s="693">
        <v>0</v>
      </c>
      <c r="V515" s="692">
        <v>0</v>
      </c>
      <c r="W515" s="693">
        <v>0</v>
      </c>
      <c r="X515" s="692">
        <v>0</v>
      </c>
      <c r="Y515" s="693">
        <v>0</v>
      </c>
      <c r="Z515" s="692">
        <v>0</v>
      </c>
      <c r="AA515" s="693">
        <v>0</v>
      </c>
      <c r="AB515" s="698">
        <v>0</v>
      </c>
      <c r="AC515" s="690">
        <v>0</v>
      </c>
      <c r="AD515" s="1015"/>
      <c r="AE515" s="1016"/>
      <c r="AF515" s="1017"/>
    </row>
    <row r="516" spans="1:32" ht="15" customHeight="1" x14ac:dyDescent="0.2">
      <c r="A516" s="11">
        <v>240</v>
      </c>
      <c r="B516" s="683"/>
      <c r="C516" s="684"/>
      <c r="D516" s="670"/>
      <c r="E516" s="670"/>
      <c r="F516" s="1501" t="str">
        <f>'2. CAD NCCF'!F516:L516</f>
        <v>State, provincial &amp; agency GS</v>
      </c>
      <c r="G516" s="1502"/>
      <c r="H516" s="1502"/>
      <c r="I516" s="1502"/>
      <c r="J516" s="1502"/>
      <c r="K516" s="1502"/>
      <c r="L516" s="1534"/>
      <c r="M516" s="690">
        <v>0</v>
      </c>
      <c r="N516" s="691">
        <v>0</v>
      </c>
      <c r="O516" s="692">
        <v>0</v>
      </c>
      <c r="P516" s="692">
        <v>0</v>
      </c>
      <c r="Q516" s="697">
        <v>0</v>
      </c>
      <c r="R516" s="692">
        <v>0</v>
      </c>
      <c r="S516" s="693">
        <v>0</v>
      </c>
      <c r="T516" s="692">
        <v>0</v>
      </c>
      <c r="U516" s="693">
        <v>0</v>
      </c>
      <c r="V516" s="692">
        <v>0</v>
      </c>
      <c r="W516" s="693">
        <v>0</v>
      </c>
      <c r="X516" s="692">
        <v>0</v>
      </c>
      <c r="Y516" s="693">
        <v>0</v>
      </c>
      <c r="Z516" s="692">
        <v>0</v>
      </c>
      <c r="AA516" s="693">
        <v>0</v>
      </c>
      <c r="AB516" s="698">
        <v>0</v>
      </c>
      <c r="AC516" s="690">
        <v>0</v>
      </c>
      <c r="AD516" s="1015"/>
      <c r="AE516" s="1016"/>
      <c r="AF516" s="1017"/>
    </row>
    <row r="517" spans="1:32" ht="15" customHeight="1" x14ac:dyDescent="0.2">
      <c r="A517" s="11">
        <v>241</v>
      </c>
      <c r="B517" s="683"/>
      <c r="C517" s="684"/>
      <c r="D517" s="279"/>
      <c r="E517" s="279"/>
      <c r="F517" s="1501" t="str">
        <f>'2. CAD NCCF'!F517:L517</f>
        <v>State municipal GS</v>
      </c>
      <c r="G517" s="1502"/>
      <c r="H517" s="1502"/>
      <c r="I517" s="1502"/>
      <c r="J517" s="1502"/>
      <c r="K517" s="1502"/>
      <c r="L517" s="1534"/>
      <c r="M517" s="690">
        <v>0</v>
      </c>
      <c r="N517" s="691">
        <v>0</v>
      </c>
      <c r="O517" s="692">
        <v>0</v>
      </c>
      <c r="P517" s="692">
        <v>0</v>
      </c>
      <c r="Q517" s="697">
        <v>0</v>
      </c>
      <c r="R517" s="692">
        <v>0</v>
      </c>
      <c r="S517" s="693">
        <v>0</v>
      </c>
      <c r="T517" s="692">
        <v>0</v>
      </c>
      <c r="U517" s="693">
        <v>0</v>
      </c>
      <c r="V517" s="692">
        <v>0</v>
      </c>
      <c r="W517" s="693">
        <v>0</v>
      </c>
      <c r="X517" s="692">
        <v>0</v>
      </c>
      <c r="Y517" s="693">
        <v>0</v>
      </c>
      <c r="Z517" s="692">
        <v>0</v>
      </c>
      <c r="AA517" s="693">
        <v>0</v>
      </c>
      <c r="AB517" s="698">
        <v>0</v>
      </c>
      <c r="AC517" s="690">
        <v>0</v>
      </c>
      <c r="AD517" s="1015"/>
      <c r="AE517" s="1016"/>
      <c r="AF517" s="1017"/>
    </row>
    <row r="518" spans="1:32" ht="15" customHeight="1" x14ac:dyDescent="0.2">
      <c r="A518" s="11">
        <v>242</v>
      </c>
      <c r="B518" s="683"/>
      <c r="C518" s="684"/>
      <c r="D518" s="274"/>
      <c r="E518" s="274"/>
      <c r="F518" s="1501" t="str">
        <f>'2. CAD NCCF'!F518:L518</f>
        <v>Supranational and multilateral development bank GS</v>
      </c>
      <c r="G518" s="1502"/>
      <c r="H518" s="1502"/>
      <c r="I518" s="1502"/>
      <c r="J518" s="1502"/>
      <c r="K518" s="1502"/>
      <c r="L518" s="1534"/>
      <c r="M518" s="690">
        <v>0</v>
      </c>
      <c r="N518" s="691">
        <v>0</v>
      </c>
      <c r="O518" s="692">
        <v>0</v>
      </c>
      <c r="P518" s="692">
        <v>0</v>
      </c>
      <c r="Q518" s="697">
        <v>0</v>
      </c>
      <c r="R518" s="692">
        <v>0</v>
      </c>
      <c r="S518" s="693">
        <v>0</v>
      </c>
      <c r="T518" s="692">
        <v>0</v>
      </c>
      <c r="U518" s="693">
        <v>0</v>
      </c>
      <c r="V518" s="692">
        <v>0</v>
      </c>
      <c r="W518" s="693">
        <v>0</v>
      </c>
      <c r="X518" s="692">
        <v>0</v>
      </c>
      <c r="Y518" s="693">
        <v>0</v>
      </c>
      <c r="Z518" s="692">
        <v>0</v>
      </c>
      <c r="AA518" s="693">
        <v>0</v>
      </c>
      <c r="AB518" s="698">
        <v>0</v>
      </c>
      <c r="AC518" s="690">
        <v>0</v>
      </c>
      <c r="AD518" s="1015"/>
      <c r="AE518" s="1016"/>
      <c r="AF518" s="1017"/>
    </row>
    <row r="519" spans="1:32" ht="15.75" customHeight="1" x14ac:dyDescent="0.2">
      <c r="A519" s="11">
        <v>243</v>
      </c>
      <c r="B519" s="683"/>
      <c r="C519" s="684"/>
      <c r="D519" s="279"/>
      <c r="E519" s="1445" t="str">
        <f>'2. CAD NCCF'!E519:L519</f>
        <v>Low or not rated GS</v>
      </c>
      <c r="F519" s="1446"/>
      <c r="G519" s="1446"/>
      <c r="H519" s="1446"/>
      <c r="I519" s="1446"/>
      <c r="J519" s="1446"/>
      <c r="K519" s="1446"/>
      <c r="L519" s="1447"/>
      <c r="M519" s="399">
        <f>SUBTOTAL(9,M520:M523)</f>
        <v>0</v>
      </c>
      <c r="N519" s="402">
        <f t="shared" ref="N519:AC519" si="115">SUBTOTAL(9,N520:N523)</f>
        <v>0</v>
      </c>
      <c r="O519" s="406">
        <f t="shared" si="115"/>
        <v>0</v>
      </c>
      <c r="P519" s="405">
        <f t="shared" si="115"/>
        <v>0</v>
      </c>
      <c r="Q519" s="407">
        <f t="shared" si="115"/>
        <v>0</v>
      </c>
      <c r="R519" s="406">
        <f t="shared" si="115"/>
        <v>0</v>
      </c>
      <c r="S519" s="406">
        <f t="shared" si="115"/>
        <v>0</v>
      </c>
      <c r="T519" s="406">
        <f t="shared" si="115"/>
        <v>0</v>
      </c>
      <c r="U519" s="406">
        <f t="shared" si="115"/>
        <v>0</v>
      </c>
      <c r="V519" s="406">
        <f t="shared" si="115"/>
        <v>0</v>
      </c>
      <c r="W519" s="406">
        <f t="shared" si="115"/>
        <v>0</v>
      </c>
      <c r="X519" s="406">
        <f t="shared" si="115"/>
        <v>0</v>
      </c>
      <c r="Y519" s="406">
        <f t="shared" si="115"/>
        <v>0</v>
      </c>
      <c r="Z519" s="406">
        <f t="shared" si="115"/>
        <v>0</v>
      </c>
      <c r="AA519" s="406">
        <f t="shared" si="115"/>
        <v>0</v>
      </c>
      <c r="AB519" s="416">
        <f t="shared" si="115"/>
        <v>0</v>
      </c>
      <c r="AC519" s="399">
        <f t="shared" si="115"/>
        <v>0</v>
      </c>
      <c r="AD519" s="1015"/>
      <c r="AE519" s="1016"/>
      <c r="AF519" s="1017"/>
    </row>
    <row r="520" spans="1:32" ht="15" customHeight="1" x14ac:dyDescent="0.2">
      <c r="A520" s="11">
        <v>244</v>
      </c>
      <c r="B520" s="683"/>
      <c r="C520" s="684"/>
      <c r="D520" s="670"/>
      <c r="E520" s="670"/>
      <c r="F520" s="1501" t="str">
        <f>'2. CAD NCCF'!F520:L520</f>
        <v xml:space="preserve">Sovereigh &amp; central bank GS </v>
      </c>
      <c r="G520" s="1502"/>
      <c r="H520" s="1502"/>
      <c r="I520" s="1502"/>
      <c r="J520" s="1502"/>
      <c r="K520" s="1502"/>
      <c r="L520" s="1534"/>
      <c r="M520" s="690">
        <v>0</v>
      </c>
      <c r="N520" s="691">
        <v>0</v>
      </c>
      <c r="O520" s="692">
        <v>0</v>
      </c>
      <c r="P520" s="692">
        <v>0</v>
      </c>
      <c r="Q520" s="697">
        <v>0</v>
      </c>
      <c r="R520" s="692">
        <v>0</v>
      </c>
      <c r="S520" s="693">
        <v>0</v>
      </c>
      <c r="T520" s="692">
        <v>0</v>
      </c>
      <c r="U520" s="693">
        <v>0</v>
      </c>
      <c r="V520" s="692">
        <v>0</v>
      </c>
      <c r="W520" s="693">
        <v>0</v>
      </c>
      <c r="X520" s="692">
        <v>0</v>
      </c>
      <c r="Y520" s="693">
        <v>0</v>
      </c>
      <c r="Z520" s="692">
        <v>0</v>
      </c>
      <c r="AA520" s="693">
        <v>0</v>
      </c>
      <c r="AB520" s="698">
        <v>0</v>
      </c>
      <c r="AC520" s="690">
        <v>0</v>
      </c>
      <c r="AD520" s="1015"/>
      <c r="AE520" s="1016"/>
      <c r="AF520" s="1017"/>
    </row>
    <row r="521" spans="1:32" ht="15" customHeight="1" x14ac:dyDescent="0.2">
      <c r="A521" s="11">
        <v>245</v>
      </c>
      <c r="B521" s="683"/>
      <c r="C521" s="684"/>
      <c r="D521" s="280"/>
      <c r="E521" s="280"/>
      <c r="F521" s="1501" t="str">
        <f>'2. CAD NCCF'!F521:L521</f>
        <v>State, provincial &amp; agency GS</v>
      </c>
      <c r="G521" s="1502"/>
      <c r="H521" s="1502"/>
      <c r="I521" s="1502"/>
      <c r="J521" s="1502"/>
      <c r="K521" s="1502"/>
      <c r="L521" s="1534"/>
      <c r="M521" s="690">
        <v>0</v>
      </c>
      <c r="N521" s="691">
        <v>0</v>
      </c>
      <c r="O521" s="692">
        <v>0</v>
      </c>
      <c r="P521" s="692">
        <v>0</v>
      </c>
      <c r="Q521" s="697">
        <v>0</v>
      </c>
      <c r="R521" s="692">
        <v>0</v>
      </c>
      <c r="S521" s="693">
        <v>0</v>
      </c>
      <c r="T521" s="692">
        <v>0</v>
      </c>
      <c r="U521" s="693">
        <v>0</v>
      </c>
      <c r="V521" s="692">
        <v>0</v>
      </c>
      <c r="W521" s="693">
        <v>0</v>
      </c>
      <c r="X521" s="692">
        <v>0</v>
      </c>
      <c r="Y521" s="693">
        <v>0</v>
      </c>
      <c r="Z521" s="692">
        <v>0</v>
      </c>
      <c r="AA521" s="693">
        <v>0</v>
      </c>
      <c r="AB521" s="698">
        <v>0</v>
      </c>
      <c r="AC521" s="690">
        <v>0</v>
      </c>
      <c r="AD521" s="1015"/>
      <c r="AE521" s="1016"/>
      <c r="AF521" s="1017"/>
    </row>
    <row r="522" spans="1:32" ht="15" customHeight="1" x14ac:dyDescent="0.2">
      <c r="A522" s="11">
        <v>246</v>
      </c>
      <c r="B522" s="683"/>
      <c r="C522" s="684"/>
      <c r="D522" s="280"/>
      <c r="E522" s="280"/>
      <c r="F522" s="1501" t="str">
        <f>'2. CAD NCCF'!F522:L522</f>
        <v>State municipal GS</v>
      </c>
      <c r="G522" s="1502"/>
      <c r="H522" s="1502"/>
      <c r="I522" s="1502"/>
      <c r="J522" s="1502"/>
      <c r="K522" s="1502"/>
      <c r="L522" s="1534"/>
      <c r="M522" s="690">
        <v>0</v>
      </c>
      <c r="N522" s="691">
        <v>0</v>
      </c>
      <c r="O522" s="692">
        <v>0</v>
      </c>
      <c r="P522" s="692">
        <v>0</v>
      </c>
      <c r="Q522" s="697">
        <v>0</v>
      </c>
      <c r="R522" s="692">
        <v>0</v>
      </c>
      <c r="S522" s="693">
        <v>0</v>
      </c>
      <c r="T522" s="692">
        <v>0</v>
      </c>
      <c r="U522" s="693">
        <v>0</v>
      </c>
      <c r="V522" s="692">
        <v>0</v>
      </c>
      <c r="W522" s="693">
        <v>0</v>
      </c>
      <c r="X522" s="692">
        <v>0</v>
      </c>
      <c r="Y522" s="693">
        <v>0</v>
      </c>
      <c r="Z522" s="692">
        <v>0</v>
      </c>
      <c r="AA522" s="693">
        <v>0</v>
      </c>
      <c r="AB522" s="698">
        <v>0</v>
      </c>
      <c r="AC522" s="690">
        <v>0</v>
      </c>
      <c r="AD522" s="1015"/>
      <c r="AE522" s="1016"/>
      <c r="AF522" s="1017"/>
    </row>
    <row r="523" spans="1:32" ht="15" customHeight="1" x14ac:dyDescent="0.2">
      <c r="A523" s="11">
        <v>247</v>
      </c>
      <c r="B523" s="683"/>
      <c r="C523" s="684"/>
      <c r="D523" s="281"/>
      <c r="E523" s="281"/>
      <c r="F523" s="1501" t="str">
        <f>'2. CAD NCCF'!F523:L523</f>
        <v>Supranational and multilateral development bank GS</v>
      </c>
      <c r="G523" s="1502"/>
      <c r="H523" s="1502"/>
      <c r="I523" s="1502"/>
      <c r="J523" s="1502"/>
      <c r="K523" s="1502"/>
      <c r="L523" s="1534"/>
      <c r="M523" s="690">
        <v>0</v>
      </c>
      <c r="N523" s="691">
        <v>0</v>
      </c>
      <c r="O523" s="692">
        <v>0</v>
      </c>
      <c r="P523" s="692">
        <v>0</v>
      </c>
      <c r="Q523" s="697">
        <v>0</v>
      </c>
      <c r="R523" s="692">
        <v>0</v>
      </c>
      <c r="S523" s="693">
        <v>0</v>
      </c>
      <c r="T523" s="692">
        <v>0</v>
      </c>
      <c r="U523" s="693">
        <v>0</v>
      </c>
      <c r="V523" s="692">
        <v>0</v>
      </c>
      <c r="W523" s="693">
        <v>0</v>
      </c>
      <c r="X523" s="692">
        <v>0</v>
      </c>
      <c r="Y523" s="693">
        <v>0</v>
      </c>
      <c r="Z523" s="692">
        <v>0</v>
      </c>
      <c r="AA523" s="693">
        <v>0</v>
      </c>
      <c r="AB523" s="698">
        <v>0</v>
      </c>
      <c r="AC523" s="690">
        <v>0</v>
      </c>
      <c r="AD523" s="1015"/>
      <c r="AE523" s="1016"/>
      <c r="AF523" s="1017"/>
    </row>
    <row r="524" spans="1:32" ht="15" customHeight="1" x14ac:dyDescent="0.2">
      <c r="A524" s="11">
        <v>129</v>
      </c>
      <c r="B524" s="683"/>
      <c r="C524" s="281"/>
      <c r="D524" s="1472" t="str">
        <f>'2. CAD NCCF'!D524:AF524</f>
        <v>Mortgage backed securities (MBS)</v>
      </c>
      <c r="E524" s="1473"/>
      <c r="F524" s="1473"/>
      <c r="G524" s="1473"/>
      <c r="H524" s="1473"/>
      <c r="I524" s="1473"/>
      <c r="J524" s="1473"/>
      <c r="K524" s="1473"/>
      <c r="L524" s="1473"/>
      <c r="M524" s="1473"/>
      <c r="N524" s="1473"/>
      <c r="O524" s="1473"/>
      <c r="P524" s="1473"/>
      <c r="Q524" s="1473"/>
      <c r="R524" s="1473"/>
      <c r="S524" s="1473"/>
      <c r="T524" s="1473"/>
      <c r="U524" s="1473"/>
      <c r="V524" s="1473"/>
      <c r="W524" s="1473"/>
      <c r="X524" s="1473"/>
      <c r="Y524" s="1473"/>
      <c r="Z524" s="1473"/>
      <c r="AA524" s="1473"/>
      <c r="AB524" s="1473"/>
      <c r="AC524" s="1473"/>
      <c r="AD524" s="1473"/>
      <c r="AE524" s="1473"/>
      <c r="AF524" s="1474"/>
    </row>
    <row r="525" spans="1:32" ht="15" customHeight="1" x14ac:dyDescent="0.2">
      <c r="A525" s="11">
        <v>130</v>
      </c>
      <c r="B525" s="683"/>
      <c r="C525" s="281"/>
      <c r="D525" s="281"/>
      <c r="E525" s="1515" t="str">
        <f>'2. CAD NCCF'!E525:L525</f>
        <v>Agency MBS</v>
      </c>
      <c r="F525" s="1516"/>
      <c r="G525" s="1516"/>
      <c r="H525" s="1516"/>
      <c r="I525" s="1516"/>
      <c r="J525" s="1516"/>
      <c r="K525" s="1516"/>
      <c r="L525" s="1517"/>
      <c r="M525" s="399">
        <f>SUBTOTAL(9,M526:M528)</f>
        <v>0</v>
      </c>
      <c r="N525" s="402">
        <f t="shared" ref="N525:AC525" si="116">SUBTOTAL(9,N526:N528)</f>
        <v>0</v>
      </c>
      <c r="O525" s="406">
        <f t="shared" si="116"/>
        <v>0</v>
      </c>
      <c r="P525" s="405">
        <f t="shared" si="116"/>
        <v>0</v>
      </c>
      <c r="Q525" s="407">
        <f t="shared" si="116"/>
        <v>0</v>
      </c>
      <c r="R525" s="406">
        <f t="shared" si="116"/>
        <v>0</v>
      </c>
      <c r="S525" s="406">
        <f t="shared" si="116"/>
        <v>0</v>
      </c>
      <c r="T525" s="406">
        <f t="shared" si="116"/>
        <v>0</v>
      </c>
      <c r="U525" s="406">
        <f t="shared" si="116"/>
        <v>0</v>
      </c>
      <c r="V525" s="406">
        <f t="shared" si="116"/>
        <v>0</v>
      </c>
      <c r="W525" s="406">
        <f t="shared" si="116"/>
        <v>0</v>
      </c>
      <c r="X525" s="406">
        <f t="shared" si="116"/>
        <v>0</v>
      </c>
      <c r="Y525" s="406">
        <f t="shared" si="116"/>
        <v>0</v>
      </c>
      <c r="Z525" s="406">
        <f t="shared" si="116"/>
        <v>0</v>
      </c>
      <c r="AA525" s="406">
        <f t="shared" si="116"/>
        <v>0</v>
      </c>
      <c r="AB525" s="416">
        <f t="shared" si="116"/>
        <v>0</v>
      </c>
      <c r="AC525" s="399">
        <f t="shared" si="116"/>
        <v>0</v>
      </c>
      <c r="AD525" s="1015"/>
      <c r="AE525" s="1016"/>
      <c r="AF525" s="1017"/>
    </row>
    <row r="526" spans="1:32" ht="15" customHeight="1" x14ac:dyDescent="0.2">
      <c r="A526" s="11">
        <v>131</v>
      </c>
      <c r="B526" s="683"/>
      <c r="C526" s="281"/>
      <c r="D526" s="281"/>
      <c r="E526" s="282"/>
      <c r="F526" s="1501" t="str">
        <f>'2. CAD NCCF'!F526:L526</f>
        <v>Agency MBS, high rated</v>
      </c>
      <c r="G526" s="1502"/>
      <c r="H526" s="1502"/>
      <c r="I526" s="1502"/>
      <c r="J526" s="1502"/>
      <c r="K526" s="1502"/>
      <c r="L526" s="1534"/>
      <c r="M526" s="690">
        <v>0</v>
      </c>
      <c r="N526" s="691">
        <v>0</v>
      </c>
      <c r="O526" s="692">
        <v>0</v>
      </c>
      <c r="P526" s="692">
        <v>0</v>
      </c>
      <c r="Q526" s="697">
        <v>0</v>
      </c>
      <c r="R526" s="692">
        <v>0</v>
      </c>
      <c r="S526" s="693">
        <v>0</v>
      </c>
      <c r="T526" s="692">
        <v>0</v>
      </c>
      <c r="U526" s="693">
        <v>0</v>
      </c>
      <c r="V526" s="692">
        <v>0</v>
      </c>
      <c r="W526" s="693">
        <v>0</v>
      </c>
      <c r="X526" s="692">
        <v>0</v>
      </c>
      <c r="Y526" s="693">
        <v>0</v>
      </c>
      <c r="Z526" s="692">
        <v>0</v>
      </c>
      <c r="AA526" s="693">
        <v>0</v>
      </c>
      <c r="AB526" s="698">
        <v>0</v>
      </c>
      <c r="AC526" s="690">
        <v>0</v>
      </c>
      <c r="AD526" s="1015"/>
      <c r="AE526" s="1016"/>
      <c r="AF526" s="1017"/>
    </row>
    <row r="527" spans="1:32" ht="15" customHeight="1" x14ac:dyDescent="0.2">
      <c r="A527" s="11">
        <v>132</v>
      </c>
      <c r="B527" s="683"/>
      <c r="C527" s="281"/>
      <c r="D527" s="281"/>
      <c r="E527" s="282"/>
      <c r="F527" s="1501" t="str">
        <f>'2. CAD NCCF'!F527:L527</f>
        <v>Agency MBS, medium rated</v>
      </c>
      <c r="G527" s="1502"/>
      <c r="H527" s="1502"/>
      <c r="I527" s="1502"/>
      <c r="J527" s="1502"/>
      <c r="K527" s="1502"/>
      <c r="L527" s="1534"/>
      <c r="M527" s="690">
        <v>0</v>
      </c>
      <c r="N527" s="691">
        <v>0</v>
      </c>
      <c r="O527" s="692">
        <v>0</v>
      </c>
      <c r="P527" s="692">
        <v>0</v>
      </c>
      <c r="Q527" s="697">
        <v>0</v>
      </c>
      <c r="R527" s="692">
        <v>0</v>
      </c>
      <c r="S527" s="693">
        <v>0</v>
      </c>
      <c r="T527" s="692">
        <v>0</v>
      </c>
      <c r="U527" s="693">
        <v>0</v>
      </c>
      <c r="V527" s="692">
        <v>0</v>
      </c>
      <c r="W527" s="693">
        <v>0</v>
      </c>
      <c r="X527" s="692">
        <v>0</v>
      </c>
      <c r="Y527" s="693">
        <v>0</v>
      </c>
      <c r="Z527" s="692">
        <v>0</v>
      </c>
      <c r="AA527" s="693">
        <v>0</v>
      </c>
      <c r="AB527" s="698">
        <v>0</v>
      </c>
      <c r="AC527" s="690">
        <v>0</v>
      </c>
      <c r="AD527" s="1015"/>
      <c r="AE527" s="1016"/>
      <c r="AF527" s="1017"/>
    </row>
    <row r="528" spans="1:32" ht="15" customHeight="1" x14ac:dyDescent="0.2">
      <c r="A528" s="11">
        <v>133</v>
      </c>
      <c r="B528" s="683"/>
      <c r="C528" s="281"/>
      <c r="D528" s="281"/>
      <c r="E528" s="282"/>
      <c r="F528" s="1501" t="str">
        <f>'2. CAD NCCF'!F528:L528</f>
        <v>Agency MBS, low or not rated</v>
      </c>
      <c r="G528" s="1502"/>
      <c r="H528" s="1502"/>
      <c r="I528" s="1502"/>
      <c r="J528" s="1502"/>
      <c r="K528" s="1502"/>
      <c r="L528" s="1534"/>
      <c r="M528" s="690">
        <v>0</v>
      </c>
      <c r="N528" s="691">
        <v>0</v>
      </c>
      <c r="O528" s="692">
        <v>0</v>
      </c>
      <c r="P528" s="692">
        <v>0</v>
      </c>
      <c r="Q528" s="697">
        <v>0</v>
      </c>
      <c r="R528" s="692">
        <v>0</v>
      </c>
      <c r="S528" s="693">
        <v>0</v>
      </c>
      <c r="T528" s="692">
        <v>0</v>
      </c>
      <c r="U528" s="693">
        <v>0</v>
      </c>
      <c r="V528" s="692">
        <v>0</v>
      </c>
      <c r="W528" s="693">
        <v>0</v>
      </c>
      <c r="X528" s="692">
        <v>0</v>
      </c>
      <c r="Y528" s="693">
        <v>0</v>
      </c>
      <c r="Z528" s="692">
        <v>0</v>
      </c>
      <c r="AA528" s="693">
        <v>0</v>
      </c>
      <c r="AB528" s="698">
        <v>0</v>
      </c>
      <c r="AC528" s="690">
        <v>0</v>
      </c>
      <c r="AD528" s="1015"/>
      <c r="AE528" s="1016"/>
      <c r="AF528" s="1017"/>
    </row>
    <row r="529" spans="1:32" ht="15" customHeight="1" x14ac:dyDescent="0.2">
      <c r="A529" s="11">
        <v>134</v>
      </c>
      <c r="B529" s="683"/>
      <c r="C529" s="281"/>
      <c r="D529" s="281"/>
      <c r="E529" s="1445" t="str">
        <f>'2. CAD NCCF'!E529:L529</f>
        <v>Non-agency commercial MBS (CMBS)</v>
      </c>
      <c r="F529" s="1446"/>
      <c r="G529" s="1446"/>
      <c r="H529" s="1446"/>
      <c r="I529" s="1446"/>
      <c r="J529" s="1446"/>
      <c r="K529" s="1446"/>
      <c r="L529" s="1447"/>
      <c r="M529" s="399">
        <f>SUBTOTAL(9,M530:M532)</f>
        <v>0</v>
      </c>
      <c r="N529" s="402">
        <f t="shared" ref="N529:AC529" si="117">SUBTOTAL(9,N530:N532)</f>
        <v>0</v>
      </c>
      <c r="O529" s="406">
        <f t="shared" si="117"/>
        <v>0</v>
      </c>
      <c r="P529" s="405">
        <f t="shared" si="117"/>
        <v>0</v>
      </c>
      <c r="Q529" s="407">
        <f t="shared" si="117"/>
        <v>0</v>
      </c>
      <c r="R529" s="406">
        <f t="shared" si="117"/>
        <v>0</v>
      </c>
      <c r="S529" s="406">
        <f t="shared" si="117"/>
        <v>0</v>
      </c>
      <c r="T529" s="406">
        <f t="shared" si="117"/>
        <v>0</v>
      </c>
      <c r="U529" s="406">
        <f t="shared" si="117"/>
        <v>0</v>
      </c>
      <c r="V529" s="406">
        <f t="shared" si="117"/>
        <v>0</v>
      </c>
      <c r="W529" s="406">
        <f t="shared" si="117"/>
        <v>0</v>
      </c>
      <c r="X529" s="406">
        <f t="shared" si="117"/>
        <v>0</v>
      </c>
      <c r="Y529" s="406">
        <f t="shared" si="117"/>
        <v>0</v>
      </c>
      <c r="Z529" s="406">
        <f t="shared" si="117"/>
        <v>0</v>
      </c>
      <c r="AA529" s="406">
        <f t="shared" si="117"/>
        <v>0</v>
      </c>
      <c r="AB529" s="416">
        <f t="shared" si="117"/>
        <v>0</v>
      </c>
      <c r="AC529" s="399">
        <f t="shared" si="117"/>
        <v>0</v>
      </c>
      <c r="AD529" s="1015"/>
      <c r="AE529" s="1016"/>
      <c r="AF529" s="1017"/>
    </row>
    <row r="530" spans="1:32" ht="15" customHeight="1" x14ac:dyDescent="0.2">
      <c r="A530" s="11">
        <v>135</v>
      </c>
      <c r="B530" s="683"/>
      <c r="C530" s="281"/>
      <c r="D530" s="281"/>
      <c r="E530" s="282"/>
      <c r="F530" s="1501" t="str">
        <f>'2. CAD NCCF'!F530:L530</f>
        <v>Non-agency CMBS, high rated</v>
      </c>
      <c r="G530" s="1502"/>
      <c r="H530" s="1502"/>
      <c r="I530" s="1502"/>
      <c r="J530" s="1502"/>
      <c r="K530" s="1502"/>
      <c r="L530" s="1534"/>
      <c r="M530" s="690">
        <v>0</v>
      </c>
      <c r="N530" s="691">
        <v>0</v>
      </c>
      <c r="O530" s="692">
        <v>0</v>
      </c>
      <c r="P530" s="692">
        <v>0</v>
      </c>
      <c r="Q530" s="697">
        <v>0</v>
      </c>
      <c r="R530" s="692">
        <v>0</v>
      </c>
      <c r="S530" s="693">
        <v>0</v>
      </c>
      <c r="T530" s="692">
        <v>0</v>
      </c>
      <c r="U530" s="693">
        <v>0</v>
      </c>
      <c r="V530" s="692">
        <v>0</v>
      </c>
      <c r="W530" s="693">
        <v>0</v>
      </c>
      <c r="X530" s="692">
        <v>0</v>
      </c>
      <c r="Y530" s="693">
        <v>0</v>
      </c>
      <c r="Z530" s="692">
        <v>0</v>
      </c>
      <c r="AA530" s="693">
        <v>0</v>
      </c>
      <c r="AB530" s="698">
        <v>0</v>
      </c>
      <c r="AC530" s="690">
        <v>0</v>
      </c>
      <c r="AD530" s="1015"/>
      <c r="AE530" s="1016"/>
      <c r="AF530" s="1017"/>
    </row>
    <row r="531" spans="1:32" ht="15" customHeight="1" x14ac:dyDescent="0.2">
      <c r="A531" s="11">
        <v>136</v>
      </c>
      <c r="B531" s="683"/>
      <c r="C531" s="281"/>
      <c r="D531" s="281"/>
      <c r="E531" s="282"/>
      <c r="F531" s="1501" t="str">
        <f>'2. CAD NCCF'!F531:L531</f>
        <v>Non-agency CMBS, medium rated</v>
      </c>
      <c r="G531" s="1502"/>
      <c r="H531" s="1502"/>
      <c r="I531" s="1502"/>
      <c r="J531" s="1502"/>
      <c r="K531" s="1502"/>
      <c r="L531" s="1534"/>
      <c r="M531" s="690">
        <v>0</v>
      </c>
      <c r="N531" s="691">
        <v>0</v>
      </c>
      <c r="O531" s="692">
        <v>0</v>
      </c>
      <c r="P531" s="692">
        <v>0</v>
      </c>
      <c r="Q531" s="697">
        <v>0</v>
      </c>
      <c r="R531" s="692">
        <v>0</v>
      </c>
      <c r="S531" s="693">
        <v>0</v>
      </c>
      <c r="T531" s="692">
        <v>0</v>
      </c>
      <c r="U531" s="693">
        <v>0</v>
      </c>
      <c r="V531" s="692">
        <v>0</v>
      </c>
      <c r="W531" s="693">
        <v>0</v>
      </c>
      <c r="X531" s="692">
        <v>0</v>
      </c>
      <c r="Y531" s="693">
        <v>0</v>
      </c>
      <c r="Z531" s="692">
        <v>0</v>
      </c>
      <c r="AA531" s="693">
        <v>0</v>
      </c>
      <c r="AB531" s="698">
        <v>0</v>
      </c>
      <c r="AC531" s="690">
        <v>0</v>
      </c>
      <c r="AD531" s="1015"/>
      <c r="AE531" s="1016"/>
      <c r="AF531" s="1017"/>
    </row>
    <row r="532" spans="1:32" ht="15" customHeight="1" x14ac:dyDescent="0.2">
      <c r="A532" s="11">
        <v>137</v>
      </c>
      <c r="B532" s="683"/>
      <c r="C532" s="281"/>
      <c r="D532" s="281"/>
      <c r="E532" s="282"/>
      <c r="F532" s="1501" t="str">
        <f>'2. CAD NCCF'!F532:L532</f>
        <v>Non-agency CMBS, low or not rated</v>
      </c>
      <c r="G532" s="1502"/>
      <c r="H532" s="1502"/>
      <c r="I532" s="1502"/>
      <c r="J532" s="1502"/>
      <c r="K532" s="1502"/>
      <c r="L532" s="1534"/>
      <c r="M532" s="690">
        <v>0</v>
      </c>
      <c r="N532" s="691">
        <v>0</v>
      </c>
      <c r="O532" s="692">
        <v>0</v>
      </c>
      <c r="P532" s="692">
        <v>0</v>
      </c>
      <c r="Q532" s="697">
        <v>0</v>
      </c>
      <c r="R532" s="692">
        <v>0</v>
      </c>
      <c r="S532" s="693">
        <v>0</v>
      </c>
      <c r="T532" s="692">
        <v>0</v>
      </c>
      <c r="U532" s="693">
        <v>0</v>
      </c>
      <c r="V532" s="692">
        <v>0</v>
      </c>
      <c r="W532" s="693">
        <v>0</v>
      </c>
      <c r="X532" s="692">
        <v>0</v>
      </c>
      <c r="Y532" s="693">
        <v>0</v>
      </c>
      <c r="Z532" s="692">
        <v>0</v>
      </c>
      <c r="AA532" s="693">
        <v>0</v>
      </c>
      <c r="AB532" s="698">
        <v>0</v>
      </c>
      <c r="AC532" s="690">
        <v>0</v>
      </c>
      <c r="AD532" s="1015"/>
      <c r="AE532" s="1016"/>
      <c r="AF532" s="1017"/>
    </row>
    <row r="533" spans="1:32" ht="15" customHeight="1" x14ac:dyDescent="0.2">
      <c r="A533" s="11">
        <v>138</v>
      </c>
      <c r="B533" s="683"/>
      <c r="C533" s="281"/>
      <c r="D533" s="281"/>
      <c r="E533" s="1445" t="str">
        <f>'2. CAD NCCF'!E533:L533</f>
        <v>Non-agency residential MBS (RMBS)</v>
      </c>
      <c r="F533" s="1446"/>
      <c r="G533" s="1446"/>
      <c r="H533" s="1446"/>
      <c r="I533" s="1446"/>
      <c r="J533" s="1446"/>
      <c r="K533" s="1446"/>
      <c r="L533" s="1447"/>
      <c r="M533" s="399">
        <f>SUBTOTAL(9,M534:M536)</f>
        <v>0</v>
      </c>
      <c r="N533" s="402">
        <f t="shared" ref="N533:AC533" si="118">SUBTOTAL(9,N534:N536)</f>
        <v>0</v>
      </c>
      <c r="O533" s="406">
        <f t="shared" si="118"/>
        <v>0</v>
      </c>
      <c r="P533" s="405">
        <f t="shared" si="118"/>
        <v>0</v>
      </c>
      <c r="Q533" s="407">
        <f t="shared" si="118"/>
        <v>0</v>
      </c>
      <c r="R533" s="406">
        <f t="shared" si="118"/>
        <v>0</v>
      </c>
      <c r="S533" s="406">
        <f t="shared" si="118"/>
        <v>0</v>
      </c>
      <c r="T533" s="406">
        <f t="shared" si="118"/>
        <v>0</v>
      </c>
      <c r="U533" s="406">
        <f t="shared" si="118"/>
        <v>0</v>
      </c>
      <c r="V533" s="406">
        <f t="shared" si="118"/>
        <v>0</v>
      </c>
      <c r="W533" s="406">
        <f t="shared" si="118"/>
        <v>0</v>
      </c>
      <c r="X533" s="406">
        <f t="shared" si="118"/>
        <v>0</v>
      </c>
      <c r="Y533" s="406">
        <f t="shared" si="118"/>
        <v>0</v>
      </c>
      <c r="Z533" s="406">
        <f t="shared" si="118"/>
        <v>0</v>
      </c>
      <c r="AA533" s="406">
        <f t="shared" si="118"/>
        <v>0</v>
      </c>
      <c r="AB533" s="416">
        <f t="shared" si="118"/>
        <v>0</v>
      </c>
      <c r="AC533" s="399">
        <f t="shared" si="118"/>
        <v>0</v>
      </c>
      <c r="AD533" s="1015"/>
      <c r="AE533" s="1016"/>
      <c r="AF533" s="1017"/>
    </row>
    <row r="534" spans="1:32" ht="15" customHeight="1" x14ac:dyDescent="0.2">
      <c r="A534" s="11">
        <v>139</v>
      </c>
      <c r="B534" s="683"/>
      <c r="C534" s="281"/>
      <c r="D534" s="281"/>
      <c r="E534" s="282"/>
      <c r="F534" s="1501" t="str">
        <f>'2. CAD NCCF'!F534:L534</f>
        <v>Non-agency RMBS, high rated</v>
      </c>
      <c r="G534" s="1502"/>
      <c r="H534" s="1502"/>
      <c r="I534" s="1502"/>
      <c r="J534" s="1502"/>
      <c r="K534" s="1502"/>
      <c r="L534" s="1534"/>
      <c r="M534" s="690">
        <v>0</v>
      </c>
      <c r="N534" s="691">
        <v>0</v>
      </c>
      <c r="O534" s="692">
        <v>0</v>
      </c>
      <c r="P534" s="692">
        <v>0</v>
      </c>
      <c r="Q534" s="697">
        <v>0</v>
      </c>
      <c r="R534" s="692">
        <v>0</v>
      </c>
      <c r="S534" s="693">
        <v>0</v>
      </c>
      <c r="T534" s="692">
        <v>0</v>
      </c>
      <c r="U534" s="693">
        <v>0</v>
      </c>
      <c r="V534" s="692">
        <v>0</v>
      </c>
      <c r="W534" s="693">
        <v>0</v>
      </c>
      <c r="X534" s="692">
        <v>0</v>
      </c>
      <c r="Y534" s="693">
        <v>0</v>
      </c>
      <c r="Z534" s="692">
        <v>0</v>
      </c>
      <c r="AA534" s="693">
        <v>0</v>
      </c>
      <c r="AB534" s="698">
        <v>0</v>
      </c>
      <c r="AC534" s="690">
        <v>0</v>
      </c>
      <c r="AD534" s="1015"/>
      <c r="AE534" s="1016"/>
      <c r="AF534" s="1017"/>
    </row>
    <row r="535" spans="1:32" ht="15" customHeight="1" x14ac:dyDescent="0.2">
      <c r="A535" s="11">
        <v>140</v>
      </c>
      <c r="B535" s="683"/>
      <c r="C535" s="281"/>
      <c r="D535" s="281"/>
      <c r="E535" s="282"/>
      <c r="F535" s="1501" t="str">
        <f>'2. CAD NCCF'!F535:L535</f>
        <v>Non-agency RMBS, medium rated</v>
      </c>
      <c r="G535" s="1502"/>
      <c r="H535" s="1502"/>
      <c r="I535" s="1502"/>
      <c r="J535" s="1502"/>
      <c r="K535" s="1502"/>
      <c r="L535" s="1534"/>
      <c r="M535" s="690">
        <v>0</v>
      </c>
      <c r="N535" s="691">
        <v>0</v>
      </c>
      <c r="O535" s="692">
        <v>0</v>
      </c>
      <c r="P535" s="692">
        <v>0</v>
      </c>
      <c r="Q535" s="697">
        <v>0</v>
      </c>
      <c r="R535" s="692">
        <v>0</v>
      </c>
      <c r="S535" s="693">
        <v>0</v>
      </c>
      <c r="T535" s="692">
        <v>0</v>
      </c>
      <c r="U535" s="693">
        <v>0</v>
      </c>
      <c r="V535" s="692">
        <v>0</v>
      </c>
      <c r="W535" s="693">
        <v>0</v>
      </c>
      <c r="X535" s="692">
        <v>0</v>
      </c>
      <c r="Y535" s="693">
        <v>0</v>
      </c>
      <c r="Z535" s="692">
        <v>0</v>
      </c>
      <c r="AA535" s="693">
        <v>0</v>
      </c>
      <c r="AB535" s="698">
        <v>0</v>
      </c>
      <c r="AC535" s="690">
        <v>0</v>
      </c>
      <c r="AD535" s="1015"/>
      <c r="AE535" s="1016"/>
      <c r="AF535" s="1017"/>
    </row>
    <row r="536" spans="1:32" ht="15" customHeight="1" x14ac:dyDescent="0.2">
      <c r="A536" s="11">
        <v>141</v>
      </c>
      <c r="B536" s="683"/>
      <c r="C536" s="281"/>
      <c r="D536" s="281"/>
      <c r="E536" s="282"/>
      <c r="F536" s="1501" t="str">
        <f>'2. CAD NCCF'!F536:L536</f>
        <v>Non-agency RMBS, low or not rated</v>
      </c>
      <c r="G536" s="1502"/>
      <c r="H536" s="1502"/>
      <c r="I536" s="1502"/>
      <c r="J536" s="1502"/>
      <c r="K536" s="1502"/>
      <c r="L536" s="1534"/>
      <c r="M536" s="690">
        <v>0</v>
      </c>
      <c r="N536" s="691">
        <v>0</v>
      </c>
      <c r="O536" s="692">
        <v>0</v>
      </c>
      <c r="P536" s="692">
        <v>0</v>
      </c>
      <c r="Q536" s="697">
        <v>0</v>
      </c>
      <c r="R536" s="692">
        <v>0</v>
      </c>
      <c r="S536" s="693">
        <v>0</v>
      </c>
      <c r="T536" s="692">
        <v>0</v>
      </c>
      <c r="U536" s="693">
        <v>0</v>
      </c>
      <c r="V536" s="692">
        <v>0</v>
      </c>
      <c r="W536" s="693">
        <v>0</v>
      </c>
      <c r="X536" s="692">
        <v>0</v>
      </c>
      <c r="Y536" s="693">
        <v>0</v>
      </c>
      <c r="Z536" s="692">
        <v>0</v>
      </c>
      <c r="AA536" s="693">
        <v>0</v>
      </c>
      <c r="AB536" s="698">
        <v>0</v>
      </c>
      <c r="AC536" s="690">
        <v>0</v>
      </c>
      <c r="AD536" s="1015"/>
      <c r="AE536" s="1016"/>
      <c r="AF536" s="1017"/>
    </row>
    <row r="537" spans="1:32" ht="15" customHeight="1" x14ac:dyDescent="0.2">
      <c r="A537" s="11">
        <v>142</v>
      </c>
      <c r="B537" s="683"/>
      <c r="C537" s="281"/>
      <c r="D537" s="1472" t="str">
        <f>'2. CAD NCCF'!D537:AF537</f>
        <v>Corporate bonds and paper (CBP)</v>
      </c>
      <c r="E537" s="1473"/>
      <c r="F537" s="1473"/>
      <c r="G537" s="1473"/>
      <c r="H537" s="1473"/>
      <c r="I537" s="1473"/>
      <c r="J537" s="1473"/>
      <c r="K537" s="1473"/>
      <c r="L537" s="1473"/>
      <c r="M537" s="1473"/>
      <c r="N537" s="1473"/>
      <c r="O537" s="1473"/>
      <c r="P537" s="1473"/>
      <c r="Q537" s="1473"/>
      <c r="R537" s="1473"/>
      <c r="S537" s="1473"/>
      <c r="T537" s="1473"/>
      <c r="U537" s="1473"/>
      <c r="V537" s="1473"/>
      <c r="W537" s="1473"/>
      <c r="X537" s="1473"/>
      <c r="Y537" s="1473"/>
      <c r="Z537" s="1473"/>
      <c r="AA537" s="1473"/>
      <c r="AB537" s="1473"/>
      <c r="AC537" s="1473"/>
      <c r="AD537" s="1473"/>
      <c r="AE537" s="1473"/>
      <c r="AF537" s="1474"/>
    </row>
    <row r="538" spans="1:32" ht="15" customHeight="1" x14ac:dyDescent="0.2">
      <c r="A538" s="11">
        <v>143</v>
      </c>
      <c r="B538" s="683"/>
      <c r="C538" s="281"/>
      <c r="D538" s="281"/>
      <c r="E538" s="1515" t="str">
        <f>'2. CAD NCCF'!E538:L538</f>
        <v>Non-FI issued CBP, high rated</v>
      </c>
      <c r="F538" s="1516"/>
      <c r="G538" s="1516"/>
      <c r="H538" s="1516"/>
      <c r="I538" s="1516"/>
      <c r="J538" s="1516"/>
      <c r="K538" s="1516"/>
      <c r="L538" s="1517"/>
      <c r="M538" s="399">
        <f>SUBTOTAL(9,M539:M540)</f>
        <v>0</v>
      </c>
      <c r="N538" s="402">
        <f t="shared" ref="N538:AC538" si="119">SUBTOTAL(9,N539:N540)</f>
        <v>0</v>
      </c>
      <c r="O538" s="406">
        <f t="shared" si="119"/>
        <v>0</v>
      </c>
      <c r="P538" s="405">
        <f t="shared" si="119"/>
        <v>0</v>
      </c>
      <c r="Q538" s="407">
        <f t="shared" si="119"/>
        <v>0</v>
      </c>
      <c r="R538" s="406">
        <f t="shared" si="119"/>
        <v>0</v>
      </c>
      <c r="S538" s="406">
        <f t="shared" si="119"/>
        <v>0</v>
      </c>
      <c r="T538" s="406">
        <f t="shared" si="119"/>
        <v>0</v>
      </c>
      <c r="U538" s="406">
        <f t="shared" si="119"/>
        <v>0</v>
      </c>
      <c r="V538" s="406">
        <f t="shared" si="119"/>
        <v>0</v>
      </c>
      <c r="W538" s="406">
        <f t="shared" si="119"/>
        <v>0</v>
      </c>
      <c r="X538" s="406">
        <f t="shared" si="119"/>
        <v>0</v>
      </c>
      <c r="Y538" s="406">
        <f t="shared" si="119"/>
        <v>0</v>
      </c>
      <c r="Z538" s="406">
        <f t="shared" si="119"/>
        <v>0</v>
      </c>
      <c r="AA538" s="406">
        <f t="shared" si="119"/>
        <v>0</v>
      </c>
      <c r="AB538" s="416">
        <f t="shared" si="119"/>
        <v>0</v>
      </c>
      <c r="AC538" s="399">
        <f t="shared" si="119"/>
        <v>0</v>
      </c>
      <c r="AD538" s="1015"/>
      <c r="AE538" s="1016"/>
      <c r="AF538" s="1017"/>
    </row>
    <row r="539" spans="1:32" ht="15" customHeight="1" x14ac:dyDescent="0.2">
      <c r="A539" s="11">
        <v>144</v>
      </c>
      <c r="B539" s="683"/>
      <c r="C539" s="281"/>
      <c r="D539" s="281"/>
      <c r="E539" s="282"/>
      <c r="F539" s="1501" t="str">
        <f>'2. CAD NCCF'!F539:L539</f>
        <v>Non-FI issued unsecured bond and paper, high rated</v>
      </c>
      <c r="G539" s="1502"/>
      <c r="H539" s="1502"/>
      <c r="I539" s="1502"/>
      <c r="J539" s="1502"/>
      <c r="K539" s="1502"/>
      <c r="L539" s="1534"/>
      <c r="M539" s="690">
        <v>0</v>
      </c>
      <c r="N539" s="691">
        <v>0</v>
      </c>
      <c r="O539" s="692">
        <v>0</v>
      </c>
      <c r="P539" s="692">
        <v>0</v>
      </c>
      <c r="Q539" s="697">
        <v>0</v>
      </c>
      <c r="R539" s="692">
        <v>0</v>
      </c>
      <c r="S539" s="693">
        <v>0</v>
      </c>
      <c r="T539" s="692">
        <v>0</v>
      </c>
      <c r="U539" s="693">
        <v>0</v>
      </c>
      <c r="V539" s="692">
        <v>0</v>
      </c>
      <c r="W539" s="693">
        <v>0</v>
      </c>
      <c r="X539" s="692">
        <v>0</v>
      </c>
      <c r="Y539" s="693">
        <v>0</v>
      </c>
      <c r="Z539" s="692">
        <v>0</v>
      </c>
      <c r="AA539" s="693">
        <v>0</v>
      </c>
      <c r="AB539" s="698">
        <v>0</v>
      </c>
      <c r="AC539" s="690">
        <v>0</v>
      </c>
      <c r="AD539" s="1015"/>
      <c r="AE539" s="1016"/>
      <c r="AF539" s="1017"/>
    </row>
    <row r="540" spans="1:32" ht="15" customHeight="1" x14ac:dyDescent="0.2">
      <c r="A540" s="11">
        <v>145</v>
      </c>
      <c r="B540" s="683"/>
      <c r="C540" s="281"/>
      <c r="D540" s="281"/>
      <c r="E540" s="282"/>
      <c r="F540" s="1501" t="str">
        <f>'2. CAD NCCF'!F540:L540</f>
        <v>Non-FI issued covered bonds, high rated</v>
      </c>
      <c r="G540" s="1502"/>
      <c r="H540" s="1502"/>
      <c r="I540" s="1502"/>
      <c r="J540" s="1502"/>
      <c r="K540" s="1502"/>
      <c r="L540" s="1534"/>
      <c r="M540" s="690">
        <v>0</v>
      </c>
      <c r="N540" s="691">
        <v>0</v>
      </c>
      <c r="O540" s="692">
        <v>0</v>
      </c>
      <c r="P540" s="692">
        <v>0</v>
      </c>
      <c r="Q540" s="697">
        <v>0</v>
      </c>
      <c r="R540" s="692">
        <v>0</v>
      </c>
      <c r="S540" s="693">
        <v>0</v>
      </c>
      <c r="T540" s="692">
        <v>0</v>
      </c>
      <c r="U540" s="693">
        <v>0</v>
      </c>
      <c r="V540" s="692">
        <v>0</v>
      </c>
      <c r="W540" s="693">
        <v>0</v>
      </c>
      <c r="X540" s="692">
        <v>0</v>
      </c>
      <c r="Y540" s="693">
        <v>0</v>
      </c>
      <c r="Z540" s="692">
        <v>0</v>
      </c>
      <c r="AA540" s="693">
        <v>0</v>
      </c>
      <c r="AB540" s="698">
        <v>0</v>
      </c>
      <c r="AC540" s="690">
        <v>0</v>
      </c>
      <c r="AD540" s="1015"/>
      <c r="AE540" s="1016"/>
      <c r="AF540" s="1017"/>
    </row>
    <row r="541" spans="1:32" ht="15" customHeight="1" x14ac:dyDescent="0.2">
      <c r="A541" s="11">
        <v>146</v>
      </c>
      <c r="B541" s="683"/>
      <c r="C541" s="281"/>
      <c r="D541" s="281"/>
      <c r="E541" s="1445" t="str">
        <f>'2. CAD NCCF'!E541:L541</f>
        <v>FI issued CBP, high rated</v>
      </c>
      <c r="F541" s="1446"/>
      <c r="G541" s="1446"/>
      <c r="H541" s="1446"/>
      <c r="I541" s="1446"/>
      <c r="J541" s="1446"/>
      <c r="K541" s="1446"/>
      <c r="L541" s="1447"/>
      <c r="M541" s="399">
        <f>SUBTOTAL(9,M542:M544)</f>
        <v>0</v>
      </c>
      <c r="N541" s="402">
        <f t="shared" ref="N541:AC541" si="120">SUBTOTAL(9,N542:N544)</f>
        <v>0</v>
      </c>
      <c r="O541" s="406">
        <f t="shared" si="120"/>
        <v>0</v>
      </c>
      <c r="P541" s="405">
        <f t="shared" si="120"/>
        <v>0</v>
      </c>
      <c r="Q541" s="407">
        <f t="shared" si="120"/>
        <v>0</v>
      </c>
      <c r="R541" s="406">
        <f t="shared" si="120"/>
        <v>0</v>
      </c>
      <c r="S541" s="406">
        <f t="shared" si="120"/>
        <v>0</v>
      </c>
      <c r="T541" s="406">
        <f t="shared" si="120"/>
        <v>0</v>
      </c>
      <c r="U541" s="406">
        <f t="shared" si="120"/>
        <v>0</v>
      </c>
      <c r="V541" s="406">
        <f t="shared" si="120"/>
        <v>0</v>
      </c>
      <c r="W541" s="406">
        <f t="shared" si="120"/>
        <v>0</v>
      </c>
      <c r="X541" s="406">
        <f t="shared" si="120"/>
        <v>0</v>
      </c>
      <c r="Y541" s="406">
        <f t="shared" si="120"/>
        <v>0</v>
      </c>
      <c r="Z541" s="406">
        <f t="shared" si="120"/>
        <v>0</v>
      </c>
      <c r="AA541" s="406">
        <f t="shared" si="120"/>
        <v>0</v>
      </c>
      <c r="AB541" s="416">
        <f t="shared" si="120"/>
        <v>0</v>
      </c>
      <c r="AC541" s="399">
        <f t="shared" si="120"/>
        <v>0</v>
      </c>
      <c r="AD541" s="1015"/>
      <c r="AE541" s="1016"/>
      <c r="AF541" s="1017"/>
    </row>
    <row r="542" spans="1:32" ht="15" customHeight="1" x14ac:dyDescent="0.2">
      <c r="A542" s="11">
        <v>147</v>
      </c>
      <c r="B542" s="683"/>
      <c r="C542" s="281"/>
      <c r="D542" s="281"/>
      <c r="E542" s="282"/>
      <c r="F542" s="1501" t="str">
        <f>'2. CAD NCCF'!F542:L542</f>
        <v>FI issued unsecured bonds and paper, high rated</v>
      </c>
      <c r="G542" s="1502"/>
      <c r="H542" s="1502"/>
      <c r="I542" s="1502"/>
      <c r="J542" s="1502"/>
      <c r="K542" s="1502"/>
      <c r="L542" s="1534"/>
      <c r="M542" s="690">
        <v>0</v>
      </c>
      <c r="N542" s="691">
        <v>0</v>
      </c>
      <c r="O542" s="692">
        <v>0</v>
      </c>
      <c r="P542" s="692">
        <v>0</v>
      </c>
      <c r="Q542" s="697">
        <v>0</v>
      </c>
      <c r="R542" s="692">
        <v>0</v>
      </c>
      <c r="S542" s="693">
        <v>0</v>
      </c>
      <c r="T542" s="692">
        <v>0</v>
      </c>
      <c r="U542" s="693">
        <v>0</v>
      </c>
      <c r="V542" s="692">
        <v>0</v>
      </c>
      <c r="W542" s="693">
        <v>0</v>
      </c>
      <c r="X542" s="692">
        <v>0</v>
      </c>
      <c r="Y542" s="693">
        <v>0</v>
      </c>
      <c r="Z542" s="692">
        <v>0</v>
      </c>
      <c r="AA542" s="693">
        <v>0</v>
      </c>
      <c r="AB542" s="698">
        <v>0</v>
      </c>
      <c r="AC542" s="690">
        <v>0</v>
      </c>
      <c r="AD542" s="1015"/>
      <c r="AE542" s="1016"/>
      <c r="AF542" s="1017"/>
    </row>
    <row r="543" spans="1:32" ht="15" customHeight="1" x14ac:dyDescent="0.2">
      <c r="A543" s="11">
        <v>148</v>
      </c>
      <c r="B543" s="683"/>
      <c r="C543" s="281"/>
      <c r="D543" s="281"/>
      <c r="E543" s="282"/>
      <c r="F543" s="1501" t="str">
        <f>'2. CAD NCCF'!F543:L543</f>
        <v>FI issued covered bonds, high rated</v>
      </c>
      <c r="G543" s="1502"/>
      <c r="H543" s="1502"/>
      <c r="I543" s="1502"/>
      <c r="J543" s="1502"/>
      <c r="K543" s="1502"/>
      <c r="L543" s="1534"/>
      <c r="M543" s="690">
        <v>0</v>
      </c>
      <c r="N543" s="691">
        <v>0</v>
      </c>
      <c r="O543" s="692">
        <v>0</v>
      </c>
      <c r="P543" s="692">
        <v>0</v>
      </c>
      <c r="Q543" s="697">
        <v>0</v>
      </c>
      <c r="R543" s="692">
        <v>0</v>
      </c>
      <c r="S543" s="693">
        <v>0</v>
      </c>
      <c r="T543" s="692">
        <v>0</v>
      </c>
      <c r="U543" s="693">
        <v>0</v>
      </c>
      <c r="V543" s="692">
        <v>0</v>
      </c>
      <c r="W543" s="693">
        <v>0</v>
      </c>
      <c r="X543" s="692">
        <v>0</v>
      </c>
      <c r="Y543" s="693">
        <v>0</v>
      </c>
      <c r="Z543" s="692">
        <v>0</v>
      </c>
      <c r="AA543" s="693">
        <v>0</v>
      </c>
      <c r="AB543" s="698">
        <v>0</v>
      </c>
      <c r="AC543" s="690">
        <v>0</v>
      </c>
      <c r="AD543" s="1015"/>
      <c r="AE543" s="1016"/>
      <c r="AF543" s="1017"/>
    </row>
    <row r="544" spans="1:32" ht="15" customHeight="1" x14ac:dyDescent="0.2">
      <c r="A544" s="11">
        <v>149</v>
      </c>
      <c r="B544" s="683"/>
      <c r="C544" s="281"/>
      <c r="D544" s="281"/>
      <c r="E544" s="282"/>
      <c r="F544" s="1501" t="str">
        <f>'2. CAD NCCF'!F544:L544</f>
        <v>FI issued jumbo covered bonds, high rated</v>
      </c>
      <c r="G544" s="1502"/>
      <c r="H544" s="1502"/>
      <c r="I544" s="1502"/>
      <c r="J544" s="1502"/>
      <c r="K544" s="1502"/>
      <c r="L544" s="1534"/>
      <c r="M544" s="690">
        <v>0</v>
      </c>
      <c r="N544" s="691">
        <v>0</v>
      </c>
      <c r="O544" s="692">
        <v>0</v>
      </c>
      <c r="P544" s="692">
        <v>0</v>
      </c>
      <c r="Q544" s="697">
        <v>0</v>
      </c>
      <c r="R544" s="692">
        <v>0</v>
      </c>
      <c r="S544" s="693">
        <v>0</v>
      </c>
      <c r="T544" s="692">
        <v>0</v>
      </c>
      <c r="U544" s="693">
        <v>0</v>
      </c>
      <c r="V544" s="692">
        <v>0</v>
      </c>
      <c r="W544" s="693">
        <v>0</v>
      </c>
      <c r="X544" s="692">
        <v>0</v>
      </c>
      <c r="Y544" s="693">
        <v>0</v>
      </c>
      <c r="Z544" s="692">
        <v>0</v>
      </c>
      <c r="AA544" s="693">
        <v>0</v>
      </c>
      <c r="AB544" s="698">
        <v>0</v>
      </c>
      <c r="AC544" s="690">
        <v>0</v>
      </c>
      <c r="AD544" s="1015"/>
      <c r="AE544" s="1016"/>
      <c r="AF544" s="1017"/>
    </row>
    <row r="545" spans="1:32" ht="15" customHeight="1" x14ac:dyDescent="0.2">
      <c r="A545" s="11">
        <v>150</v>
      </c>
      <c r="B545" s="683"/>
      <c r="C545" s="281"/>
      <c r="D545" s="281"/>
      <c r="E545" s="1445" t="str">
        <f>'2. CAD NCCF'!E545:L545</f>
        <v>Non-FI issued CBP, medium rated</v>
      </c>
      <c r="F545" s="1446"/>
      <c r="G545" s="1446"/>
      <c r="H545" s="1446"/>
      <c r="I545" s="1446"/>
      <c r="J545" s="1446"/>
      <c r="K545" s="1446"/>
      <c r="L545" s="1447"/>
      <c r="M545" s="399">
        <f>SUBTOTAL(9,M546:M547)</f>
        <v>0</v>
      </c>
      <c r="N545" s="402">
        <f t="shared" ref="N545:AC545" si="121">SUBTOTAL(9,N546:N547)</f>
        <v>0</v>
      </c>
      <c r="O545" s="406">
        <f t="shared" si="121"/>
        <v>0</v>
      </c>
      <c r="P545" s="405">
        <f t="shared" si="121"/>
        <v>0</v>
      </c>
      <c r="Q545" s="407">
        <f t="shared" si="121"/>
        <v>0</v>
      </c>
      <c r="R545" s="406">
        <f t="shared" si="121"/>
        <v>0</v>
      </c>
      <c r="S545" s="406">
        <f t="shared" si="121"/>
        <v>0</v>
      </c>
      <c r="T545" s="406">
        <f t="shared" si="121"/>
        <v>0</v>
      </c>
      <c r="U545" s="406">
        <f t="shared" si="121"/>
        <v>0</v>
      </c>
      <c r="V545" s="406">
        <f t="shared" si="121"/>
        <v>0</v>
      </c>
      <c r="W545" s="406">
        <f t="shared" si="121"/>
        <v>0</v>
      </c>
      <c r="X545" s="406">
        <f t="shared" si="121"/>
        <v>0</v>
      </c>
      <c r="Y545" s="406">
        <f t="shared" si="121"/>
        <v>0</v>
      </c>
      <c r="Z545" s="406">
        <f t="shared" si="121"/>
        <v>0</v>
      </c>
      <c r="AA545" s="406">
        <f t="shared" si="121"/>
        <v>0</v>
      </c>
      <c r="AB545" s="416">
        <f t="shared" si="121"/>
        <v>0</v>
      </c>
      <c r="AC545" s="399">
        <f t="shared" si="121"/>
        <v>0</v>
      </c>
      <c r="AD545" s="1015"/>
      <c r="AE545" s="1016"/>
      <c r="AF545" s="1017"/>
    </row>
    <row r="546" spans="1:32" ht="15" customHeight="1" x14ac:dyDescent="0.2">
      <c r="A546" s="11">
        <v>151</v>
      </c>
      <c r="B546" s="683"/>
      <c r="C546" s="281"/>
      <c r="D546" s="281"/>
      <c r="E546" s="282"/>
      <c r="F546" s="1501" t="str">
        <f>'2. CAD NCCF'!F546:L546</f>
        <v>Non-FI issued unsecured bonds and paper, medium rated</v>
      </c>
      <c r="G546" s="1502"/>
      <c r="H546" s="1502"/>
      <c r="I546" s="1502"/>
      <c r="J546" s="1502"/>
      <c r="K546" s="1502"/>
      <c r="L546" s="1534"/>
      <c r="M546" s="690">
        <v>0</v>
      </c>
      <c r="N546" s="691">
        <v>0</v>
      </c>
      <c r="O546" s="692">
        <v>0</v>
      </c>
      <c r="P546" s="692">
        <v>0</v>
      </c>
      <c r="Q546" s="697">
        <v>0</v>
      </c>
      <c r="R546" s="692">
        <v>0</v>
      </c>
      <c r="S546" s="693">
        <v>0</v>
      </c>
      <c r="T546" s="692">
        <v>0</v>
      </c>
      <c r="U546" s="693">
        <v>0</v>
      </c>
      <c r="V546" s="692">
        <v>0</v>
      </c>
      <c r="W546" s="693">
        <v>0</v>
      </c>
      <c r="X546" s="692">
        <v>0</v>
      </c>
      <c r="Y546" s="693">
        <v>0</v>
      </c>
      <c r="Z546" s="692">
        <v>0</v>
      </c>
      <c r="AA546" s="693">
        <v>0</v>
      </c>
      <c r="AB546" s="698">
        <v>0</v>
      </c>
      <c r="AC546" s="690">
        <v>0</v>
      </c>
      <c r="AD546" s="1015"/>
      <c r="AE546" s="1016"/>
      <c r="AF546" s="1017"/>
    </row>
    <row r="547" spans="1:32" ht="15" customHeight="1" x14ac:dyDescent="0.2">
      <c r="A547" s="11">
        <v>152</v>
      </c>
      <c r="B547" s="683"/>
      <c r="C547" s="281"/>
      <c r="D547" s="281"/>
      <c r="E547" s="282"/>
      <c r="F547" s="1501" t="str">
        <f>'2. CAD NCCF'!F547:L547</f>
        <v>Non-FI issued covered bonds, medium rated</v>
      </c>
      <c r="G547" s="1502"/>
      <c r="H547" s="1502"/>
      <c r="I547" s="1502"/>
      <c r="J547" s="1502"/>
      <c r="K547" s="1502"/>
      <c r="L547" s="1534"/>
      <c r="M547" s="690">
        <v>0</v>
      </c>
      <c r="N547" s="691">
        <v>0</v>
      </c>
      <c r="O547" s="692">
        <v>0</v>
      </c>
      <c r="P547" s="692">
        <v>0</v>
      </c>
      <c r="Q547" s="697">
        <v>0</v>
      </c>
      <c r="R547" s="692">
        <v>0</v>
      </c>
      <c r="S547" s="693">
        <v>0</v>
      </c>
      <c r="T547" s="692">
        <v>0</v>
      </c>
      <c r="U547" s="693">
        <v>0</v>
      </c>
      <c r="V547" s="692">
        <v>0</v>
      </c>
      <c r="W547" s="693">
        <v>0</v>
      </c>
      <c r="X547" s="692">
        <v>0</v>
      </c>
      <c r="Y547" s="693">
        <v>0</v>
      </c>
      <c r="Z547" s="692">
        <v>0</v>
      </c>
      <c r="AA547" s="693">
        <v>0</v>
      </c>
      <c r="AB547" s="698">
        <v>0</v>
      </c>
      <c r="AC547" s="690">
        <v>0</v>
      </c>
      <c r="AD547" s="1015"/>
      <c r="AE547" s="1016"/>
      <c r="AF547" s="1017"/>
    </row>
    <row r="548" spans="1:32" ht="15" customHeight="1" x14ac:dyDescent="0.2">
      <c r="A548" s="11">
        <v>153</v>
      </c>
      <c r="B548" s="683"/>
      <c r="C548" s="281"/>
      <c r="D548" s="281"/>
      <c r="E548" s="1445" t="str">
        <f>'2. CAD NCCF'!E548:L548</f>
        <v>FI issued CBP, medium rated</v>
      </c>
      <c r="F548" s="1446"/>
      <c r="G548" s="1446"/>
      <c r="H548" s="1446"/>
      <c r="I548" s="1446"/>
      <c r="J548" s="1446"/>
      <c r="K548" s="1446"/>
      <c r="L548" s="1447"/>
      <c r="M548" s="399">
        <f>SUBTOTAL(9,M549:M551)</f>
        <v>0</v>
      </c>
      <c r="N548" s="402">
        <f t="shared" ref="N548:AC548" si="122">SUBTOTAL(9,N549:N551)</f>
        <v>0</v>
      </c>
      <c r="O548" s="406">
        <f t="shared" si="122"/>
        <v>0</v>
      </c>
      <c r="P548" s="405">
        <f t="shared" si="122"/>
        <v>0</v>
      </c>
      <c r="Q548" s="407">
        <f t="shared" si="122"/>
        <v>0</v>
      </c>
      <c r="R548" s="406">
        <f t="shared" si="122"/>
        <v>0</v>
      </c>
      <c r="S548" s="406">
        <f t="shared" si="122"/>
        <v>0</v>
      </c>
      <c r="T548" s="406">
        <f t="shared" si="122"/>
        <v>0</v>
      </c>
      <c r="U548" s="406">
        <f t="shared" si="122"/>
        <v>0</v>
      </c>
      <c r="V548" s="406">
        <f t="shared" si="122"/>
        <v>0</v>
      </c>
      <c r="W548" s="406">
        <f t="shared" si="122"/>
        <v>0</v>
      </c>
      <c r="X548" s="406">
        <f t="shared" si="122"/>
        <v>0</v>
      </c>
      <c r="Y548" s="406">
        <f t="shared" si="122"/>
        <v>0</v>
      </c>
      <c r="Z548" s="406">
        <f t="shared" si="122"/>
        <v>0</v>
      </c>
      <c r="AA548" s="406">
        <f t="shared" si="122"/>
        <v>0</v>
      </c>
      <c r="AB548" s="416">
        <f t="shared" si="122"/>
        <v>0</v>
      </c>
      <c r="AC548" s="399">
        <f t="shared" si="122"/>
        <v>0</v>
      </c>
      <c r="AD548" s="1015"/>
      <c r="AE548" s="1016"/>
      <c r="AF548" s="1017"/>
    </row>
    <row r="549" spans="1:32" ht="15" customHeight="1" x14ac:dyDescent="0.2">
      <c r="A549" s="11">
        <v>154</v>
      </c>
      <c r="B549" s="683"/>
      <c r="C549" s="281"/>
      <c r="D549" s="281"/>
      <c r="E549" s="282"/>
      <c r="F549" s="1501" t="str">
        <f>'2. CAD NCCF'!F549:L549</f>
        <v>FI issued unsecured bonds and paper, medium rated</v>
      </c>
      <c r="G549" s="1502"/>
      <c r="H549" s="1502"/>
      <c r="I549" s="1502"/>
      <c r="J549" s="1502"/>
      <c r="K549" s="1502"/>
      <c r="L549" s="1534"/>
      <c r="M549" s="690">
        <v>0</v>
      </c>
      <c r="N549" s="691">
        <v>0</v>
      </c>
      <c r="O549" s="692">
        <v>0</v>
      </c>
      <c r="P549" s="692">
        <v>0</v>
      </c>
      <c r="Q549" s="697">
        <v>0</v>
      </c>
      <c r="R549" s="692">
        <v>0</v>
      </c>
      <c r="S549" s="693">
        <v>0</v>
      </c>
      <c r="T549" s="692">
        <v>0</v>
      </c>
      <c r="U549" s="693">
        <v>0</v>
      </c>
      <c r="V549" s="692">
        <v>0</v>
      </c>
      <c r="W549" s="693">
        <v>0</v>
      </c>
      <c r="X549" s="692">
        <v>0</v>
      </c>
      <c r="Y549" s="693">
        <v>0</v>
      </c>
      <c r="Z549" s="692">
        <v>0</v>
      </c>
      <c r="AA549" s="693">
        <v>0</v>
      </c>
      <c r="AB549" s="698">
        <v>0</v>
      </c>
      <c r="AC549" s="690">
        <v>0</v>
      </c>
      <c r="AD549" s="1015"/>
      <c r="AE549" s="1016"/>
      <c r="AF549" s="1017"/>
    </row>
    <row r="550" spans="1:32" ht="15" customHeight="1" x14ac:dyDescent="0.2">
      <c r="A550" s="11">
        <v>155</v>
      </c>
      <c r="B550" s="683"/>
      <c r="C550" s="281"/>
      <c r="D550" s="281"/>
      <c r="E550" s="282"/>
      <c r="F550" s="1501" t="str">
        <f>'2. CAD NCCF'!F550:L550</f>
        <v>FI issued covered bonds, medium rated</v>
      </c>
      <c r="G550" s="1502"/>
      <c r="H550" s="1502"/>
      <c r="I550" s="1502"/>
      <c r="J550" s="1502"/>
      <c r="K550" s="1502"/>
      <c r="L550" s="1534"/>
      <c r="M550" s="690">
        <v>0</v>
      </c>
      <c r="N550" s="691">
        <v>0</v>
      </c>
      <c r="O550" s="692">
        <v>0</v>
      </c>
      <c r="P550" s="692">
        <v>0</v>
      </c>
      <c r="Q550" s="697">
        <v>0</v>
      </c>
      <c r="R550" s="692">
        <v>0</v>
      </c>
      <c r="S550" s="693">
        <v>0</v>
      </c>
      <c r="T550" s="692">
        <v>0</v>
      </c>
      <c r="U550" s="693">
        <v>0</v>
      </c>
      <c r="V550" s="692">
        <v>0</v>
      </c>
      <c r="W550" s="693">
        <v>0</v>
      </c>
      <c r="X550" s="692">
        <v>0</v>
      </c>
      <c r="Y550" s="693">
        <v>0</v>
      </c>
      <c r="Z550" s="692">
        <v>0</v>
      </c>
      <c r="AA550" s="693">
        <v>0</v>
      </c>
      <c r="AB550" s="698">
        <v>0</v>
      </c>
      <c r="AC550" s="690">
        <v>0</v>
      </c>
      <c r="AD550" s="1015"/>
      <c r="AE550" s="1016"/>
      <c r="AF550" s="1017"/>
    </row>
    <row r="551" spans="1:32" ht="15" customHeight="1" x14ac:dyDescent="0.2">
      <c r="A551" s="11">
        <v>156</v>
      </c>
      <c r="B551" s="676"/>
      <c r="C551" s="756"/>
      <c r="D551" s="756"/>
      <c r="E551" s="687"/>
      <c r="F551" s="1501" t="str">
        <f>'2. CAD NCCF'!F551:L551</f>
        <v>FI issued jumbo covered bonds, medium rated</v>
      </c>
      <c r="G551" s="1502"/>
      <c r="H551" s="1502"/>
      <c r="I551" s="1502"/>
      <c r="J551" s="1502"/>
      <c r="K551" s="1502"/>
      <c r="L551" s="1534"/>
      <c r="M551" s="690">
        <v>0</v>
      </c>
      <c r="N551" s="691">
        <v>0</v>
      </c>
      <c r="O551" s="692">
        <v>0</v>
      </c>
      <c r="P551" s="692">
        <v>0</v>
      </c>
      <c r="Q551" s="697">
        <v>0</v>
      </c>
      <c r="R551" s="692">
        <v>0</v>
      </c>
      <c r="S551" s="693">
        <v>0</v>
      </c>
      <c r="T551" s="692">
        <v>0</v>
      </c>
      <c r="U551" s="693">
        <v>0</v>
      </c>
      <c r="V551" s="692">
        <v>0</v>
      </c>
      <c r="W551" s="693">
        <v>0</v>
      </c>
      <c r="X551" s="692">
        <v>0</v>
      </c>
      <c r="Y551" s="693">
        <v>0</v>
      </c>
      <c r="Z551" s="692">
        <v>0</v>
      </c>
      <c r="AA551" s="693">
        <v>0</v>
      </c>
      <c r="AB551" s="698">
        <v>0</v>
      </c>
      <c r="AC551" s="690">
        <v>0</v>
      </c>
      <c r="AD551" s="1015"/>
      <c r="AE551" s="1016"/>
      <c r="AF551" s="1017"/>
    </row>
    <row r="552" spans="1:32" ht="15" customHeight="1" x14ac:dyDescent="0.2">
      <c r="A552" s="11">
        <v>157</v>
      </c>
      <c r="B552" s="757"/>
      <c r="C552" s="758"/>
      <c r="D552" s="758"/>
      <c r="E552" s="1445" t="str">
        <f>'2. CAD NCCF'!E552:L552</f>
        <v>Non-FI issued CBP, low or not rated</v>
      </c>
      <c r="F552" s="1446"/>
      <c r="G552" s="1446"/>
      <c r="H552" s="1446"/>
      <c r="I552" s="1446"/>
      <c r="J552" s="1446"/>
      <c r="K552" s="1446"/>
      <c r="L552" s="1447"/>
      <c r="M552" s="399">
        <f>SUBTOTAL(9,M553:M554)</f>
        <v>0</v>
      </c>
      <c r="N552" s="402">
        <f t="shared" ref="N552:AC552" si="123">SUBTOTAL(9,N553:N554)</f>
        <v>0</v>
      </c>
      <c r="O552" s="406">
        <f t="shared" si="123"/>
        <v>0</v>
      </c>
      <c r="P552" s="405">
        <f t="shared" si="123"/>
        <v>0</v>
      </c>
      <c r="Q552" s="407">
        <f t="shared" si="123"/>
        <v>0</v>
      </c>
      <c r="R552" s="406">
        <f t="shared" si="123"/>
        <v>0</v>
      </c>
      <c r="S552" s="406">
        <f t="shared" si="123"/>
        <v>0</v>
      </c>
      <c r="T552" s="406">
        <f t="shared" si="123"/>
        <v>0</v>
      </c>
      <c r="U552" s="406">
        <f t="shared" si="123"/>
        <v>0</v>
      </c>
      <c r="V552" s="406">
        <f t="shared" si="123"/>
        <v>0</v>
      </c>
      <c r="W552" s="406">
        <f t="shared" si="123"/>
        <v>0</v>
      </c>
      <c r="X552" s="406">
        <f t="shared" si="123"/>
        <v>0</v>
      </c>
      <c r="Y552" s="406">
        <f t="shared" si="123"/>
        <v>0</v>
      </c>
      <c r="Z552" s="406">
        <f t="shared" si="123"/>
        <v>0</v>
      </c>
      <c r="AA552" s="406">
        <f t="shared" si="123"/>
        <v>0</v>
      </c>
      <c r="AB552" s="416">
        <f t="shared" si="123"/>
        <v>0</v>
      </c>
      <c r="AC552" s="399">
        <f t="shared" si="123"/>
        <v>0</v>
      </c>
      <c r="AD552" s="1015"/>
      <c r="AE552" s="1016"/>
      <c r="AF552" s="1017"/>
    </row>
    <row r="553" spans="1:32" ht="15" customHeight="1" x14ac:dyDescent="0.2">
      <c r="A553" s="11">
        <v>158</v>
      </c>
      <c r="B553" s="683"/>
      <c r="C553" s="281"/>
      <c r="D553" s="281"/>
      <c r="E553" s="282"/>
      <c r="F553" s="1501" t="str">
        <f>'2. CAD NCCF'!F553:L553</f>
        <v>Non-FI issued unsecured bonds and paper, low or not rated</v>
      </c>
      <c r="G553" s="1502"/>
      <c r="H553" s="1502"/>
      <c r="I553" s="1502"/>
      <c r="J553" s="1502"/>
      <c r="K553" s="1502"/>
      <c r="L553" s="1534"/>
      <c r="M553" s="690">
        <v>0</v>
      </c>
      <c r="N553" s="691">
        <v>0</v>
      </c>
      <c r="O553" s="692">
        <v>0</v>
      </c>
      <c r="P553" s="692">
        <v>0</v>
      </c>
      <c r="Q553" s="697">
        <v>0</v>
      </c>
      <c r="R553" s="692">
        <v>0</v>
      </c>
      <c r="S553" s="693">
        <v>0</v>
      </c>
      <c r="T553" s="692">
        <v>0</v>
      </c>
      <c r="U553" s="693">
        <v>0</v>
      </c>
      <c r="V553" s="692">
        <v>0</v>
      </c>
      <c r="W553" s="693">
        <v>0</v>
      </c>
      <c r="X553" s="692">
        <v>0</v>
      </c>
      <c r="Y553" s="693">
        <v>0</v>
      </c>
      <c r="Z553" s="692">
        <v>0</v>
      </c>
      <c r="AA553" s="693">
        <v>0</v>
      </c>
      <c r="AB553" s="698">
        <v>0</v>
      </c>
      <c r="AC553" s="690">
        <v>0</v>
      </c>
      <c r="AD553" s="1015"/>
      <c r="AE553" s="1016"/>
      <c r="AF553" s="1017"/>
    </row>
    <row r="554" spans="1:32" ht="15" customHeight="1" x14ac:dyDescent="0.2">
      <c r="A554" s="11">
        <v>159</v>
      </c>
      <c r="B554" s="683"/>
      <c r="C554" s="281"/>
      <c r="D554" s="281"/>
      <c r="E554" s="282"/>
      <c r="F554" s="1501" t="str">
        <f>'2. CAD NCCF'!F554:L554</f>
        <v>Non-FI issued covered bonds, low or not rated</v>
      </c>
      <c r="G554" s="1502"/>
      <c r="H554" s="1502"/>
      <c r="I554" s="1502"/>
      <c r="J554" s="1502"/>
      <c r="K554" s="1502"/>
      <c r="L554" s="1534"/>
      <c r="M554" s="690">
        <v>0</v>
      </c>
      <c r="N554" s="691">
        <v>0</v>
      </c>
      <c r="O554" s="692">
        <v>0</v>
      </c>
      <c r="P554" s="692">
        <v>0</v>
      </c>
      <c r="Q554" s="697">
        <v>0</v>
      </c>
      <c r="R554" s="692">
        <v>0</v>
      </c>
      <c r="S554" s="693">
        <v>0</v>
      </c>
      <c r="T554" s="692">
        <v>0</v>
      </c>
      <c r="U554" s="693">
        <v>0</v>
      </c>
      <c r="V554" s="692">
        <v>0</v>
      </c>
      <c r="W554" s="693">
        <v>0</v>
      </c>
      <c r="X554" s="692">
        <v>0</v>
      </c>
      <c r="Y554" s="693">
        <v>0</v>
      </c>
      <c r="Z554" s="692">
        <v>0</v>
      </c>
      <c r="AA554" s="693">
        <v>0</v>
      </c>
      <c r="AB554" s="698">
        <v>0</v>
      </c>
      <c r="AC554" s="690">
        <v>0</v>
      </c>
      <c r="AD554" s="1015"/>
      <c r="AE554" s="1016"/>
      <c r="AF554" s="1017"/>
    </row>
    <row r="555" spans="1:32" ht="15" customHeight="1" x14ac:dyDescent="0.2">
      <c r="A555" s="11">
        <v>160</v>
      </c>
      <c r="B555" s="683"/>
      <c r="C555" s="281"/>
      <c r="D555" s="281"/>
      <c r="E555" s="1445" t="str">
        <f>'2. CAD NCCF'!E555:L555</f>
        <v>FI issued CBP, low or not rated</v>
      </c>
      <c r="F555" s="1446"/>
      <c r="G555" s="1446"/>
      <c r="H555" s="1446"/>
      <c r="I555" s="1446"/>
      <c r="J555" s="1446"/>
      <c r="K555" s="1446"/>
      <c r="L555" s="1447"/>
      <c r="M555" s="399">
        <f>SUBTOTAL(9,M556:M558)</f>
        <v>0</v>
      </c>
      <c r="N555" s="402">
        <f t="shared" ref="N555:AC555" si="124">SUBTOTAL(9,N556:N558)</f>
        <v>0</v>
      </c>
      <c r="O555" s="406">
        <f t="shared" si="124"/>
        <v>0</v>
      </c>
      <c r="P555" s="405">
        <f t="shared" si="124"/>
        <v>0</v>
      </c>
      <c r="Q555" s="407">
        <f t="shared" si="124"/>
        <v>0</v>
      </c>
      <c r="R555" s="406">
        <f t="shared" si="124"/>
        <v>0</v>
      </c>
      <c r="S555" s="406">
        <f t="shared" si="124"/>
        <v>0</v>
      </c>
      <c r="T555" s="406">
        <f t="shared" si="124"/>
        <v>0</v>
      </c>
      <c r="U555" s="406">
        <f t="shared" si="124"/>
        <v>0</v>
      </c>
      <c r="V555" s="406">
        <f t="shared" si="124"/>
        <v>0</v>
      </c>
      <c r="W555" s="406">
        <f t="shared" si="124"/>
        <v>0</v>
      </c>
      <c r="X555" s="406">
        <f t="shared" si="124"/>
        <v>0</v>
      </c>
      <c r="Y555" s="406">
        <f t="shared" si="124"/>
        <v>0</v>
      </c>
      <c r="Z555" s="406">
        <f t="shared" si="124"/>
        <v>0</v>
      </c>
      <c r="AA555" s="406">
        <f t="shared" si="124"/>
        <v>0</v>
      </c>
      <c r="AB555" s="416">
        <f t="shared" si="124"/>
        <v>0</v>
      </c>
      <c r="AC555" s="399">
        <f t="shared" si="124"/>
        <v>0</v>
      </c>
      <c r="AD555" s="1015"/>
      <c r="AE555" s="1016"/>
      <c r="AF555" s="1017"/>
    </row>
    <row r="556" spans="1:32" ht="15" customHeight="1" x14ac:dyDescent="0.2">
      <c r="A556" s="11">
        <v>161</v>
      </c>
      <c r="B556" s="683"/>
      <c r="C556" s="281"/>
      <c r="D556" s="281"/>
      <c r="E556" s="282"/>
      <c r="F556" s="1501" t="str">
        <f>'2. CAD NCCF'!F556:L556</f>
        <v>FI issued unsecured bonds and paper, low or not rated</v>
      </c>
      <c r="G556" s="1502"/>
      <c r="H556" s="1502"/>
      <c r="I556" s="1502"/>
      <c r="J556" s="1502"/>
      <c r="K556" s="1502"/>
      <c r="L556" s="1534"/>
      <c r="M556" s="690">
        <v>0</v>
      </c>
      <c r="N556" s="691">
        <v>0</v>
      </c>
      <c r="O556" s="692">
        <v>0</v>
      </c>
      <c r="P556" s="692">
        <v>0</v>
      </c>
      <c r="Q556" s="697">
        <v>0</v>
      </c>
      <c r="R556" s="692">
        <v>0</v>
      </c>
      <c r="S556" s="693">
        <v>0</v>
      </c>
      <c r="T556" s="692">
        <v>0</v>
      </c>
      <c r="U556" s="693">
        <v>0</v>
      </c>
      <c r="V556" s="692">
        <v>0</v>
      </c>
      <c r="W556" s="693">
        <v>0</v>
      </c>
      <c r="X556" s="692">
        <v>0</v>
      </c>
      <c r="Y556" s="693">
        <v>0</v>
      </c>
      <c r="Z556" s="692">
        <v>0</v>
      </c>
      <c r="AA556" s="693">
        <v>0</v>
      </c>
      <c r="AB556" s="698">
        <v>0</v>
      </c>
      <c r="AC556" s="690">
        <v>0</v>
      </c>
      <c r="AD556" s="1015"/>
      <c r="AE556" s="1016"/>
      <c r="AF556" s="1017"/>
    </row>
    <row r="557" spans="1:32" ht="15" customHeight="1" x14ac:dyDescent="0.2">
      <c r="A557" s="11">
        <v>162</v>
      </c>
      <c r="B557" s="683"/>
      <c r="C557" s="684"/>
      <c r="D557" s="684"/>
      <c r="E557" s="684"/>
      <c r="F557" s="1501" t="str">
        <f>'2. CAD NCCF'!F557:L557</f>
        <v>FI issued covered bonds, low or not rated</v>
      </c>
      <c r="G557" s="1502"/>
      <c r="H557" s="1502"/>
      <c r="I557" s="1502"/>
      <c r="J557" s="1502"/>
      <c r="K557" s="1502"/>
      <c r="L557" s="1534"/>
      <c r="M557" s="690">
        <v>0</v>
      </c>
      <c r="N557" s="691">
        <v>0</v>
      </c>
      <c r="O557" s="692">
        <v>0</v>
      </c>
      <c r="P557" s="692">
        <v>0</v>
      </c>
      <c r="Q557" s="697">
        <v>0</v>
      </c>
      <c r="R557" s="692">
        <v>0</v>
      </c>
      <c r="S557" s="693">
        <v>0</v>
      </c>
      <c r="T557" s="692">
        <v>0</v>
      </c>
      <c r="U557" s="693">
        <v>0</v>
      </c>
      <c r="V557" s="692">
        <v>0</v>
      </c>
      <c r="W557" s="693">
        <v>0</v>
      </c>
      <c r="X557" s="692">
        <v>0</v>
      </c>
      <c r="Y557" s="693">
        <v>0</v>
      </c>
      <c r="Z557" s="692">
        <v>0</v>
      </c>
      <c r="AA557" s="693">
        <v>0</v>
      </c>
      <c r="AB557" s="698">
        <v>0</v>
      </c>
      <c r="AC557" s="690">
        <v>0</v>
      </c>
      <c r="AD557" s="1015"/>
      <c r="AE557" s="1016"/>
      <c r="AF557" s="1017"/>
    </row>
    <row r="558" spans="1:32" ht="15" customHeight="1" x14ac:dyDescent="0.2">
      <c r="A558" s="11">
        <v>163</v>
      </c>
      <c r="B558" s="683"/>
      <c r="C558" s="684"/>
      <c r="D558" s="684"/>
      <c r="E558" s="684"/>
      <c r="F558" s="1501" t="str">
        <f>'2. CAD NCCF'!F558:L558</f>
        <v>FI issued jumbo covered bonds, low or not rated</v>
      </c>
      <c r="G558" s="1502"/>
      <c r="H558" s="1502"/>
      <c r="I558" s="1502"/>
      <c r="J558" s="1502"/>
      <c r="K558" s="1502"/>
      <c r="L558" s="1534"/>
      <c r="M558" s="690">
        <v>0</v>
      </c>
      <c r="N558" s="691">
        <v>0</v>
      </c>
      <c r="O558" s="692">
        <v>0</v>
      </c>
      <c r="P558" s="692">
        <v>0</v>
      </c>
      <c r="Q558" s="697">
        <v>0</v>
      </c>
      <c r="R558" s="692">
        <v>0</v>
      </c>
      <c r="S558" s="693">
        <v>0</v>
      </c>
      <c r="T558" s="692">
        <v>0</v>
      </c>
      <c r="U558" s="693">
        <v>0</v>
      </c>
      <c r="V558" s="692">
        <v>0</v>
      </c>
      <c r="W558" s="693">
        <v>0</v>
      </c>
      <c r="X558" s="692">
        <v>0</v>
      </c>
      <c r="Y558" s="693">
        <v>0</v>
      </c>
      <c r="Z558" s="692">
        <v>0</v>
      </c>
      <c r="AA558" s="693">
        <v>0</v>
      </c>
      <c r="AB558" s="698">
        <v>0</v>
      </c>
      <c r="AC558" s="690">
        <v>0</v>
      </c>
      <c r="AD558" s="1015"/>
      <c r="AE558" s="1016"/>
      <c r="AF558" s="1017"/>
    </row>
    <row r="559" spans="1:32" x14ac:dyDescent="0.2">
      <c r="A559" s="11">
        <v>164</v>
      </c>
      <c r="B559" s="683"/>
      <c r="C559" s="684"/>
      <c r="D559" s="1472" t="str">
        <f>'2. CAD NCCF'!D559:AF559</f>
        <v>Asset backed securities (ABS) and Asset backed commercial paper (ABCP)</v>
      </c>
      <c r="E559" s="1473"/>
      <c r="F559" s="1473"/>
      <c r="G559" s="1473"/>
      <c r="H559" s="1473"/>
      <c r="I559" s="1473"/>
      <c r="J559" s="1473"/>
      <c r="K559" s="1473"/>
      <c r="L559" s="1473"/>
      <c r="M559" s="1473"/>
      <c r="N559" s="1473"/>
      <c r="O559" s="1473"/>
      <c r="P559" s="1473"/>
      <c r="Q559" s="1473"/>
      <c r="R559" s="1473"/>
      <c r="S559" s="1473"/>
      <c r="T559" s="1473"/>
      <c r="U559" s="1473"/>
      <c r="V559" s="1473"/>
      <c r="W559" s="1473"/>
      <c r="X559" s="1473"/>
      <c r="Y559" s="1473"/>
      <c r="Z559" s="1473"/>
      <c r="AA559" s="1473"/>
      <c r="AB559" s="1473"/>
      <c r="AC559" s="1473"/>
      <c r="AD559" s="1473"/>
      <c r="AE559" s="1473"/>
      <c r="AF559" s="1474"/>
    </row>
    <row r="560" spans="1:32" x14ac:dyDescent="0.2">
      <c r="A560" s="11">
        <v>165</v>
      </c>
      <c r="B560" s="683"/>
      <c r="C560" s="684"/>
      <c r="D560" s="684"/>
      <c r="E560" s="1445" t="str">
        <f>'2. CAD NCCF'!E560:L560</f>
        <v>Non-FI issued ABS and ABCP, high rated</v>
      </c>
      <c r="F560" s="1446"/>
      <c r="G560" s="1446"/>
      <c r="H560" s="1446"/>
      <c r="I560" s="1446"/>
      <c r="J560" s="1446"/>
      <c r="K560" s="1446"/>
      <c r="L560" s="1447"/>
      <c r="M560" s="399">
        <f>SUBTOTAL(9,M561:M562)</f>
        <v>0</v>
      </c>
      <c r="N560" s="402">
        <f t="shared" ref="N560:AC560" si="125">SUBTOTAL(9,N561:N562)</f>
        <v>0</v>
      </c>
      <c r="O560" s="406">
        <f t="shared" si="125"/>
        <v>0</v>
      </c>
      <c r="P560" s="405">
        <f t="shared" si="125"/>
        <v>0</v>
      </c>
      <c r="Q560" s="407">
        <f t="shared" si="125"/>
        <v>0</v>
      </c>
      <c r="R560" s="406">
        <f t="shared" si="125"/>
        <v>0</v>
      </c>
      <c r="S560" s="406">
        <f t="shared" si="125"/>
        <v>0</v>
      </c>
      <c r="T560" s="406">
        <f t="shared" si="125"/>
        <v>0</v>
      </c>
      <c r="U560" s="406">
        <f t="shared" si="125"/>
        <v>0</v>
      </c>
      <c r="V560" s="406">
        <f t="shared" si="125"/>
        <v>0</v>
      </c>
      <c r="W560" s="406">
        <f t="shared" si="125"/>
        <v>0</v>
      </c>
      <c r="X560" s="406">
        <f t="shared" si="125"/>
        <v>0</v>
      </c>
      <c r="Y560" s="406">
        <f t="shared" si="125"/>
        <v>0</v>
      </c>
      <c r="Z560" s="406">
        <f t="shared" si="125"/>
        <v>0</v>
      </c>
      <c r="AA560" s="406">
        <f t="shared" si="125"/>
        <v>0</v>
      </c>
      <c r="AB560" s="416">
        <f t="shared" si="125"/>
        <v>0</v>
      </c>
      <c r="AC560" s="399">
        <f t="shared" si="125"/>
        <v>0</v>
      </c>
      <c r="AD560" s="1015"/>
      <c r="AE560" s="1016"/>
      <c r="AF560" s="1017"/>
    </row>
    <row r="561" spans="1:32" ht="15" customHeight="1" x14ac:dyDescent="0.2">
      <c r="A561" s="11">
        <v>166</v>
      </c>
      <c r="B561" s="683"/>
      <c r="C561" s="684"/>
      <c r="D561" s="684"/>
      <c r="E561" s="684"/>
      <c r="F561" s="1501" t="str">
        <f>'2. CAD NCCF'!F561:L561</f>
        <v>Non-FI issued ABS, high rated</v>
      </c>
      <c r="G561" s="1502"/>
      <c r="H561" s="1502"/>
      <c r="I561" s="1502"/>
      <c r="J561" s="1502"/>
      <c r="K561" s="1502"/>
      <c r="L561" s="1534"/>
      <c r="M561" s="690">
        <v>0</v>
      </c>
      <c r="N561" s="691">
        <v>0</v>
      </c>
      <c r="O561" s="692">
        <v>0</v>
      </c>
      <c r="P561" s="692">
        <v>0</v>
      </c>
      <c r="Q561" s="697">
        <v>0</v>
      </c>
      <c r="R561" s="692">
        <v>0</v>
      </c>
      <c r="S561" s="693">
        <v>0</v>
      </c>
      <c r="T561" s="692">
        <v>0</v>
      </c>
      <c r="U561" s="693">
        <v>0</v>
      </c>
      <c r="V561" s="692">
        <v>0</v>
      </c>
      <c r="W561" s="693">
        <v>0</v>
      </c>
      <c r="X561" s="692">
        <v>0</v>
      </c>
      <c r="Y561" s="693">
        <v>0</v>
      </c>
      <c r="Z561" s="692">
        <v>0</v>
      </c>
      <c r="AA561" s="693">
        <v>0</v>
      </c>
      <c r="AB561" s="698">
        <v>0</v>
      </c>
      <c r="AC561" s="690">
        <v>0</v>
      </c>
      <c r="AD561" s="1015"/>
      <c r="AE561" s="1016"/>
      <c r="AF561" s="1017"/>
    </row>
    <row r="562" spans="1:32" ht="15" customHeight="1" x14ac:dyDescent="0.2">
      <c r="A562" s="11">
        <v>167</v>
      </c>
      <c r="B562" s="683"/>
      <c r="C562" s="684"/>
      <c r="D562" s="684"/>
      <c r="E562" s="684"/>
      <c r="F562" s="1501" t="str">
        <f>'2. CAD NCCF'!F562:L562</f>
        <v>Non-FI issued ABCP, high rated</v>
      </c>
      <c r="G562" s="1502"/>
      <c r="H562" s="1502"/>
      <c r="I562" s="1502"/>
      <c r="J562" s="1502"/>
      <c r="K562" s="1502"/>
      <c r="L562" s="1534"/>
      <c r="M562" s="690">
        <v>0</v>
      </c>
      <c r="N562" s="691">
        <v>0</v>
      </c>
      <c r="O562" s="692">
        <v>0</v>
      </c>
      <c r="P562" s="692">
        <v>0</v>
      </c>
      <c r="Q562" s="697">
        <v>0</v>
      </c>
      <c r="R562" s="692">
        <v>0</v>
      </c>
      <c r="S562" s="693">
        <v>0</v>
      </c>
      <c r="T562" s="692">
        <v>0</v>
      </c>
      <c r="U562" s="693">
        <v>0</v>
      </c>
      <c r="V562" s="692">
        <v>0</v>
      </c>
      <c r="W562" s="693">
        <v>0</v>
      </c>
      <c r="X562" s="692">
        <v>0</v>
      </c>
      <c r="Y562" s="693">
        <v>0</v>
      </c>
      <c r="Z562" s="692">
        <v>0</v>
      </c>
      <c r="AA562" s="693">
        <v>0</v>
      </c>
      <c r="AB562" s="698">
        <v>0</v>
      </c>
      <c r="AC562" s="690">
        <v>0</v>
      </c>
      <c r="AD562" s="1015"/>
      <c r="AE562" s="1016"/>
      <c r="AF562" s="1017"/>
    </row>
    <row r="563" spans="1:32" x14ac:dyDescent="0.2">
      <c r="A563" s="11">
        <v>168</v>
      </c>
      <c r="B563" s="683"/>
      <c r="C563" s="684"/>
      <c r="D563" s="684"/>
      <c r="E563" s="1445" t="str">
        <f>'2. CAD NCCF'!E563:L563</f>
        <v>FI issued ABS and ABCP, high rated</v>
      </c>
      <c r="F563" s="1446"/>
      <c r="G563" s="1446"/>
      <c r="H563" s="1446"/>
      <c r="I563" s="1446"/>
      <c r="J563" s="1446"/>
      <c r="K563" s="1446"/>
      <c r="L563" s="1447"/>
      <c r="M563" s="399">
        <f>SUBTOTAL(9,M564:M565)</f>
        <v>0</v>
      </c>
      <c r="N563" s="402">
        <f t="shared" ref="N563:AC563" si="126">SUBTOTAL(9,N564:N565)</f>
        <v>0</v>
      </c>
      <c r="O563" s="406">
        <f t="shared" si="126"/>
        <v>0</v>
      </c>
      <c r="P563" s="405">
        <f t="shared" si="126"/>
        <v>0</v>
      </c>
      <c r="Q563" s="407">
        <f t="shared" si="126"/>
        <v>0</v>
      </c>
      <c r="R563" s="406">
        <f t="shared" si="126"/>
        <v>0</v>
      </c>
      <c r="S563" s="406">
        <f t="shared" si="126"/>
        <v>0</v>
      </c>
      <c r="T563" s="406">
        <f t="shared" si="126"/>
        <v>0</v>
      </c>
      <c r="U563" s="406">
        <f t="shared" si="126"/>
        <v>0</v>
      </c>
      <c r="V563" s="406">
        <f t="shared" si="126"/>
        <v>0</v>
      </c>
      <c r="W563" s="406">
        <f t="shared" si="126"/>
        <v>0</v>
      </c>
      <c r="X563" s="406">
        <f t="shared" si="126"/>
        <v>0</v>
      </c>
      <c r="Y563" s="406">
        <f t="shared" si="126"/>
        <v>0</v>
      </c>
      <c r="Z563" s="406">
        <f t="shared" si="126"/>
        <v>0</v>
      </c>
      <c r="AA563" s="406">
        <f t="shared" si="126"/>
        <v>0</v>
      </c>
      <c r="AB563" s="416">
        <f t="shared" si="126"/>
        <v>0</v>
      </c>
      <c r="AC563" s="399">
        <f t="shared" si="126"/>
        <v>0</v>
      </c>
      <c r="AD563" s="1015"/>
      <c r="AE563" s="1016"/>
      <c r="AF563" s="1017"/>
    </row>
    <row r="564" spans="1:32" ht="15" customHeight="1" x14ac:dyDescent="0.2">
      <c r="A564" s="11">
        <v>169</v>
      </c>
      <c r="B564" s="683"/>
      <c r="C564" s="684"/>
      <c r="D564" s="684"/>
      <c r="E564" s="684"/>
      <c r="F564" s="1501" t="str">
        <f>'2. CAD NCCF'!F564:L564</f>
        <v>FI issued ABS, high rated</v>
      </c>
      <c r="G564" s="1502"/>
      <c r="H564" s="1502"/>
      <c r="I564" s="1502"/>
      <c r="J564" s="1502"/>
      <c r="K564" s="1502"/>
      <c r="L564" s="1534"/>
      <c r="M564" s="690">
        <v>0</v>
      </c>
      <c r="N564" s="691">
        <v>0</v>
      </c>
      <c r="O564" s="692">
        <v>0</v>
      </c>
      <c r="P564" s="692">
        <v>0</v>
      </c>
      <c r="Q564" s="697">
        <v>0</v>
      </c>
      <c r="R564" s="692">
        <v>0</v>
      </c>
      <c r="S564" s="693">
        <v>0</v>
      </c>
      <c r="T564" s="692">
        <v>0</v>
      </c>
      <c r="U564" s="693">
        <v>0</v>
      </c>
      <c r="V564" s="692">
        <v>0</v>
      </c>
      <c r="W564" s="693">
        <v>0</v>
      </c>
      <c r="X564" s="692">
        <v>0</v>
      </c>
      <c r="Y564" s="693">
        <v>0</v>
      </c>
      <c r="Z564" s="692">
        <v>0</v>
      </c>
      <c r="AA564" s="693">
        <v>0</v>
      </c>
      <c r="AB564" s="698">
        <v>0</v>
      </c>
      <c r="AC564" s="690">
        <v>0</v>
      </c>
      <c r="AD564" s="1015"/>
      <c r="AE564" s="1016"/>
      <c r="AF564" s="1017"/>
    </row>
    <row r="565" spans="1:32" ht="15" customHeight="1" x14ac:dyDescent="0.2">
      <c r="A565" s="11">
        <v>170</v>
      </c>
      <c r="B565" s="683"/>
      <c r="C565" s="684"/>
      <c r="D565" s="684"/>
      <c r="E565" s="684"/>
      <c r="F565" s="1501" t="str">
        <f>'2. CAD NCCF'!F565:L565</f>
        <v>FI issued ABCP, high rated</v>
      </c>
      <c r="G565" s="1502"/>
      <c r="H565" s="1502"/>
      <c r="I565" s="1502"/>
      <c r="J565" s="1502"/>
      <c r="K565" s="1502"/>
      <c r="L565" s="1534"/>
      <c r="M565" s="690">
        <v>0</v>
      </c>
      <c r="N565" s="691">
        <v>0</v>
      </c>
      <c r="O565" s="692">
        <v>0</v>
      </c>
      <c r="P565" s="692">
        <v>0</v>
      </c>
      <c r="Q565" s="697">
        <v>0</v>
      </c>
      <c r="R565" s="692">
        <v>0</v>
      </c>
      <c r="S565" s="693">
        <v>0</v>
      </c>
      <c r="T565" s="692">
        <v>0</v>
      </c>
      <c r="U565" s="693">
        <v>0</v>
      </c>
      <c r="V565" s="692">
        <v>0</v>
      </c>
      <c r="W565" s="693">
        <v>0</v>
      </c>
      <c r="X565" s="692">
        <v>0</v>
      </c>
      <c r="Y565" s="693">
        <v>0</v>
      </c>
      <c r="Z565" s="692">
        <v>0</v>
      </c>
      <c r="AA565" s="693">
        <v>0</v>
      </c>
      <c r="AB565" s="698">
        <v>0</v>
      </c>
      <c r="AC565" s="690">
        <v>0</v>
      </c>
      <c r="AD565" s="1015"/>
      <c r="AE565" s="1016"/>
      <c r="AF565" s="1017"/>
    </row>
    <row r="566" spans="1:32" x14ac:dyDescent="0.2">
      <c r="A566" s="11">
        <v>171</v>
      </c>
      <c r="B566" s="683"/>
      <c r="C566" s="684"/>
      <c r="D566" s="684"/>
      <c r="E566" s="1445" t="str">
        <f>'2. CAD NCCF'!E566:L566</f>
        <v>Non-FI issued ABS and ABCP, medium rated</v>
      </c>
      <c r="F566" s="1446"/>
      <c r="G566" s="1446"/>
      <c r="H566" s="1446"/>
      <c r="I566" s="1446"/>
      <c r="J566" s="1446"/>
      <c r="K566" s="1446"/>
      <c r="L566" s="1447"/>
      <c r="M566" s="399">
        <f>SUBTOTAL(9,M567:M568)</f>
        <v>0</v>
      </c>
      <c r="N566" s="402">
        <f t="shared" ref="N566:AC566" si="127">SUBTOTAL(9,N567:N568)</f>
        <v>0</v>
      </c>
      <c r="O566" s="406">
        <f t="shared" si="127"/>
        <v>0</v>
      </c>
      <c r="P566" s="405">
        <f t="shared" si="127"/>
        <v>0</v>
      </c>
      <c r="Q566" s="407">
        <f t="shared" si="127"/>
        <v>0</v>
      </c>
      <c r="R566" s="406">
        <f t="shared" si="127"/>
        <v>0</v>
      </c>
      <c r="S566" s="406">
        <f t="shared" si="127"/>
        <v>0</v>
      </c>
      <c r="T566" s="406">
        <f t="shared" si="127"/>
        <v>0</v>
      </c>
      <c r="U566" s="406">
        <f t="shared" si="127"/>
        <v>0</v>
      </c>
      <c r="V566" s="406">
        <f t="shared" si="127"/>
        <v>0</v>
      </c>
      <c r="W566" s="406">
        <f t="shared" si="127"/>
        <v>0</v>
      </c>
      <c r="X566" s="406">
        <f t="shared" si="127"/>
        <v>0</v>
      </c>
      <c r="Y566" s="406">
        <f t="shared" si="127"/>
        <v>0</v>
      </c>
      <c r="Z566" s="406">
        <f t="shared" si="127"/>
        <v>0</v>
      </c>
      <c r="AA566" s="406">
        <f t="shared" si="127"/>
        <v>0</v>
      </c>
      <c r="AB566" s="416">
        <f t="shared" si="127"/>
        <v>0</v>
      </c>
      <c r="AC566" s="399">
        <f t="shared" si="127"/>
        <v>0</v>
      </c>
      <c r="AD566" s="1015"/>
      <c r="AE566" s="1016"/>
      <c r="AF566" s="1017"/>
    </row>
    <row r="567" spans="1:32" ht="15" customHeight="1" x14ac:dyDescent="0.2">
      <c r="A567" s="11">
        <v>172</v>
      </c>
      <c r="B567" s="683"/>
      <c r="C567" s="684"/>
      <c r="D567" s="684"/>
      <c r="E567" s="684"/>
      <c r="F567" s="1501" t="str">
        <f>'2. CAD NCCF'!F567:L567</f>
        <v>Non-FI issued ABS, medium rated</v>
      </c>
      <c r="G567" s="1502"/>
      <c r="H567" s="1502"/>
      <c r="I567" s="1502"/>
      <c r="J567" s="1502"/>
      <c r="K567" s="1502"/>
      <c r="L567" s="1534"/>
      <c r="M567" s="690">
        <v>0</v>
      </c>
      <c r="N567" s="691">
        <v>0</v>
      </c>
      <c r="O567" s="692">
        <v>0</v>
      </c>
      <c r="P567" s="692">
        <v>0</v>
      </c>
      <c r="Q567" s="697">
        <v>0</v>
      </c>
      <c r="R567" s="692">
        <v>0</v>
      </c>
      <c r="S567" s="693">
        <v>0</v>
      </c>
      <c r="T567" s="692">
        <v>0</v>
      </c>
      <c r="U567" s="693">
        <v>0</v>
      </c>
      <c r="V567" s="692">
        <v>0</v>
      </c>
      <c r="W567" s="693">
        <v>0</v>
      </c>
      <c r="X567" s="692">
        <v>0</v>
      </c>
      <c r="Y567" s="693">
        <v>0</v>
      </c>
      <c r="Z567" s="692">
        <v>0</v>
      </c>
      <c r="AA567" s="693">
        <v>0</v>
      </c>
      <c r="AB567" s="698">
        <v>0</v>
      </c>
      <c r="AC567" s="690">
        <v>0</v>
      </c>
      <c r="AD567" s="1015"/>
      <c r="AE567" s="1016"/>
      <c r="AF567" s="1017"/>
    </row>
    <row r="568" spans="1:32" ht="15" customHeight="1" x14ac:dyDescent="0.2">
      <c r="A568" s="11">
        <v>173</v>
      </c>
      <c r="B568" s="683"/>
      <c r="C568" s="684"/>
      <c r="D568" s="684"/>
      <c r="E568" s="684"/>
      <c r="F568" s="1501" t="str">
        <f>'2. CAD NCCF'!F568:L568</f>
        <v>Non-FI issued ABCP, medium rated</v>
      </c>
      <c r="G568" s="1502"/>
      <c r="H568" s="1502"/>
      <c r="I568" s="1502"/>
      <c r="J568" s="1502"/>
      <c r="K568" s="1502"/>
      <c r="L568" s="1534"/>
      <c r="M568" s="690">
        <v>0</v>
      </c>
      <c r="N568" s="691">
        <v>0</v>
      </c>
      <c r="O568" s="692">
        <v>0</v>
      </c>
      <c r="P568" s="692">
        <v>0</v>
      </c>
      <c r="Q568" s="697">
        <v>0</v>
      </c>
      <c r="R568" s="692">
        <v>0</v>
      </c>
      <c r="S568" s="693">
        <v>0</v>
      </c>
      <c r="T568" s="692">
        <v>0</v>
      </c>
      <c r="U568" s="693">
        <v>0</v>
      </c>
      <c r="V568" s="692">
        <v>0</v>
      </c>
      <c r="W568" s="693">
        <v>0</v>
      </c>
      <c r="X568" s="692">
        <v>0</v>
      </c>
      <c r="Y568" s="693">
        <v>0</v>
      </c>
      <c r="Z568" s="692">
        <v>0</v>
      </c>
      <c r="AA568" s="693">
        <v>0</v>
      </c>
      <c r="AB568" s="698">
        <v>0</v>
      </c>
      <c r="AC568" s="690">
        <v>0</v>
      </c>
      <c r="AD568" s="1015"/>
      <c r="AE568" s="1016"/>
      <c r="AF568" s="1017"/>
    </row>
    <row r="569" spans="1:32" x14ac:dyDescent="0.2">
      <c r="A569" s="11">
        <v>174</v>
      </c>
      <c r="B569" s="683"/>
      <c r="C569" s="684"/>
      <c r="D569" s="684"/>
      <c r="E569" s="1445" t="str">
        <f>'2. CAD NCCF'!E569:L569</f>
        <v>FI issued ABS and ABCP, medium rated</v>
      </c>
      <c r="F569" s="1446"/>
      <c r="G569" s="1446"/>
      <c r="H569" s="1446"/>
      <c r="I569" s="1446"/>
      <c r="J569" s="1446"/>
      <c r="K569" s="1446"/>
      <c r="L569" s="1447"/>
      <c r="M569" s="399">
        <f>SUBTOTAL(9,M570:M571)</f>
        <v>0</v>
      </c>
      <c r="N569" s="402">
        <f t="shared" ref="N569:AC569" si="128">SUBTOTAL(9,N570:N571)</f>
        <v>0</v>
      </c>
      <c r="O569" s="406">
        <f t="shared" si="128"/>
        <v>0</v>
      </c>
      <c r="P569" s="405">
        <f t="shared" si="128"/>
        <v>0</v>
      </c>
      <c r="Q569" s="407">
        <f t="shared" si="128"/>
        <v>0</v>
      </c>
      <c r="R569" s="406">
        <f t="shared" si="128"/>
        <v>0</v>
      </c>
      <c r="S569" s="406">
        <f t="shared" si="128"/>
        <v>0</v>
      </c>
      <c r="T569" s="406">
        <f t="shared" si="128"/>
        <v>0</v>
      </c>
      <c r="U569" s="406">
        <f t="shared" si="128"/>
        <v>0</v>
      </c>
      <c r="V569" s="406">
        <f t="shared" si="128"/>
        <v>0</v>
      </c>
      <c r="W569" s="406">
        <f t="shared" si="128"/>
        <v>0</v>
      </c>
      <c r="X569" s="406">
        <f t="shared" si="128"/>
        <v>0</v>
      </c>
      <c r="Y569" s="406">
        <f t="shared" si="128"/>
        <v>0</v>
      </c>
      <c r="Z569" s="406">
        <f t="shared" si="128"/>
        <v>0</v>
      </c>
      <c r="AA569" s="406">
        <f t="shared" si="128"/>
        <v>0</v>
      </c>
      <c r="AB569" s="416">
        <f t="shared" si="128"/>
        <v>0</v>
      </c>
      <c r="AC569" s="399">
        <f t="shared" si="128"/>
        <v>0</v>
      </c>
      <c r="AD569" s="1015"/>
      <c r="AE569" s="1016"/>
      <c r="AF569" s="1017"/>
    </row>
    <row r="570" spans="1:32" ht="15" customHeight="1" x14ac:dyDescent="0.2">
      <c r="A570" s="11">
        <v>175</v>
      </c>
      <c r="B570" s="683"/>
      <c r="C570" s="684"/>
      <c r="D570" s="684"/>
      <c r="E570" s="684"/>
      <c r="F570" s="1501" t="str">
        <f>'2. CAD NCCF'!F570:L570</f>
        <v>FI issued ABS, medium rated</v>
      </c>
      <c r="G570" s="1502"/>
      <c r="H570" s="1502"/>
      <c r="I570" s="1502"/>
      <c r="J570" s="1502"/>
      <c r="K570" s="1502"/>
      <c r="L570" s="1534"/>
      <c r="M570" s="690">
        <v>0</v>
      </c>
      <c r="N570" s="691">
        <v>0</v>
      </c>
      <c r="O570" s="692">
        <v>0</v>
      </c>
      <c r="P570" s="692">
        <v>0</v>
      </c>
      <c r="Q570" s="697">
        <v>0</v>
      </c>
      <c r="R570" s="692">
        <v>0</v>
      </c>
      <c r="S570" s="693">
        <v>0</v>
      </c>
      <c r="T570" s="692">
        <v>0</v>
      </c>
      <c r="U570" s="693">
        <v>0</v>
      </c>
      <c r="V570" s="692">
        <v>0</v>
      </c>
      <c r="W570" s="693">
        <v>0</v>
      </c>
      <c r="X570" s="692">
        <v>0</v>
      </c>
      <c r="Y570" s="693">
        <v>0</v>
      </c>
      <c r="Z570" s="692">
        <v>0</v>
      </c>
      <c r="AA570" s="693">
        <v>0</v>
      </c>
      <c r="AB570" s="698">
        <v>0</v>
      </c>
      <c r="AC570" s="690">
        <v>0</v>
      </c>
      <c r="AD570" s="1015"/>
      <c r="AE570" s="1016"/>
      <c r="AF570" s="1017"/>
    </row>
    <row r="571" spans="1:32" ht="15" customHeight="1" x14ac:dyDescent="0.2">
      <c r="A571" s="11">
        <v>176</v>
      </c>
      <c r="B571" s="683"/>
      <c r="C571" s="684"/>
      <c r="D571" s="684"/>
      <c r="E571" s="684"/>
      <c r="F571" s="1501" t="str">
        <f>'2. CAD NCCF'!F571:L571</f>
        <v>FI issued ABCP, medium rated</v>
      </c>
      <c r="G571" s="1502"/>
      <c r="H571" s="1502"/>
      <c r="I571" s="1502"/>
      <c r="J571" s="1502"/>
      <c r="K571" s="1502"/>
      <c r="L571" s="1534"/>
      <c r="M571" s="690">
        <v>0</v>
      </c>
      <c r="N571" s="691">
        <v>0</v>
      </c>
      <c r="O571" s="692">
        <v>0</v>
      </c>
      <c r="P571" s="692">
        <v>0</v>
      </c>
      <c r="Q571" s="697">
        <v>0</v>
      </c>
      <c r="R571" s="692">
        <v>0</v>
      </c>
      <c r="S571" s="693">
        <v>0</v>
      </c>
      <c r="T571" s="692">
        <v>0</v>
      </c>
      <c r="U571" s="693">
        <v>0</v>
      </c>
      <c r="V571" s="692">
        <v>0</v>
      </c>
      <c r="W571" s="693">
        <v>0</v>
      </c>
      <c r="X571" s="692">
        <v>0</v>
      </c>
      <c r="Y571" s="693">
        <v>0</v>
      </c>
      <c r="Z571" s="692">
        <v>0</v>
      </c>
      <c r="AA571" s="693">
        <v>0</v>
      </c>
      <c r="AB571" s="698">
        <v>0</v>
      </c>
      <c r="AC571" s="690">
        <v>0</v>
      </c>
      <c r="AD571" s="1015"/>
      <c r="AE571" s="1016"/>
      <c r="AF571" s="1017"/>
    </row>
    <row r="572" spans="1:32" x14ac:dyDescent="0.2">
      <c r="A572" s="11">
        <v>177</v>
      </c>
      <c r="B572" s="683"/>
      <c r="C572" s="684"/>
      <c r="D572" s="684"/>
      <c r="E572" s="1445" t="str">
        <f>'2. CAD NCCF'!E572:L572</f>
        <v>Non-FI issued ABS and ABCP, low or not rated</v>
      </c>
      <c r="F572" s="1446"/>
      <c r="G572" s="1446"/>
      <c r="H572" s="1446"/>
      <c r="I572" s="1446"/>
      <c r="J572" s="1446"/>
      <c r="K572" s="1446"/>
      <c r="L572" s="1447"/>
      <c r="M572" s="399">
        <f>SUBTOTAL(9,M573:M574)</f>
        <v>0</v>
      </c>
      <c r="N572" s="402">
        <f t="shared" ref="N572:AC572" si="129">SUBTOTAL(9,N573:N574)</f>
        <v>0</v>
      </c>
      <c r="O572" s="406">
        <f t="shared" si="129"/>
        <v>0</v>
      </c>
      <c r="P572" s="405">
        <f t="shared" si="129"/>
        <v>0</v>
      </c>
      <c r="Q572" s="407">
        <f t="shared" si="129"/>
        <v>0</v>
      </c>
      <c r="R572" s="406">
        <f t="shared" si="129"/>
        <v>0</v>
      </c>
      <c r="S572" s="406">
        <f t="shared" si="129"/>
        <v>0</v>
      </c>
      <c r="T572" s="406">
        <f t="shared" si="129"/>
        <v>0</v>
      </c>
      <c r="U572" s="406">
        <f t="shared" si="129"/>
        <v>0</v>
      </c>
      <c r="V572" s="406">
        <f t="shared" si="129"/>
        <v>0</v>
      </c>
      <c r="W572" s="406">
        <f t="shared" si="129"/>
        <v>0</v>
      </c>
      <c r="X572" s="406">
        <f t="shared" si="129"/>
        <v>0</v>
      </c>
      <c r="Y572" s="406">
        <f t="shared" si="129"/>
        <v>0</v>
      </c>
      <c r="Z572" s="406">
        <f t="shared" si="129"/>
        <v>0</v>
      </c>
      <c r="AA572" s="406">
        <f t="shared" si="129"/>
        <v>0</v>
      </c>
      <c r="AB572" s="416">
        <f t="shared" si="129"/>
        <v>0</v>
      </c>
      <c r="AC572" s="399">
        <f t="shared" si="129"/>
        <v>0</v>
      </c>
      <c r="AD572" s="1015"/>
      <c r="AE572" s="1016"/>
      <c r="AF572" s="1017"/>
    </row>
    <row r="573" spans="1:32" ht="15" customHeight="1" x14ac:dyDescent="0.2">
      <c r="A573" s="11">
        <v>178</v>
      </c>
      <c r="B573" s="683"/>
      <c r="C573" s="684"/>
      <c r="D573" s="684"/>
      <c r="E573" s="684"/>
      <c r="F573" s="1501" t="str">
        <f>'2. CAD NCCF'!F573:L573</f>
        <v>Non-FI issued ABS, low or not rated</v>
      </c>
      <c r="G573" s="1502"/>
      <c r="H573" s="1502"/>
      <c r="I573" s="1502"/>
      <c r="J573" s="1502"/>
      <c r="K573" s="1502"/>
      <c r="L573" s="1534"/>
      <c r="M573" s="690">
        <v>0</v>
      </c>
      <c r="N573" s="691">
        <v>0</v>
      </c>
      <c r="O573" s="692">
        <v>0</v>
      </c>
      <c r="P573" s="692">
        <v>0</v>
      </c>
      <c r="Q573" s="697">
        <v>0</v>
      </c>
      <c r="R573" s="692">
        <v>0</v>
      </c>
      <c r="S573" s="693">
        <v>0</v>
      </c>
      <c r="T573" s="692">
        <v>0</v>
      </c>
      <c r="U573" s="693">
        <v>0</v>
      </c>
      <c r="V573" s="692">
        <v>0</v>
      </c>
      <c r="W573" s="693">
        <v>0</v>
      </c>
      <c r="X573" s="692">
        <v>0</v>
      </c>
      <c r="Y573" s="693">
        <v>0</v>
      </c>
      <c r="Z573" s="692">
        <v>0</v>
      </c>
      <c r="AA573" s="693">
        <v>0</v>
      </c>
      <c r="AB573" s="698">
        <v>0</v>
      </c>
      <c r="AC573" s="690">
        <v>0</v>
      </c>
      <c r="AD573" s="1015"/>
      <c r="AE573" s="1016"/>
      <c r="AF573" s="1017"/>
    </row>
    <row r="574" spans="1:32" ht="15" customHeight="1" x14ac:dyDescent="0.2">
      <c r="A574" s="11">
        <v>179</v>
      </c>
      <c r="B574" s="683"/>
      <c r="C574" s="684"/>
      <c r="D574" s="684"/>
      <c r="E574" s="684"/>
      <c r="F574" s="1501" t="str">
        <f>'2. CAD NCCF'!F574:L574</f>
        <v>Non-FI issued ABCP, low or not rated</v>
      </c>
      <c r="G574" s="1502"/>
      <c r="H574" s="1502"/>
      <c r="I574" s="1502"/>
      <c r="J574" s="1502"/>
      <c r="K574" s="1502"/>
      <c r="L574" s="1534"/>
      <c r="M574" s="690">
        <v>0</v>
      </c>
      <c r="N574" s="691">
        <v>0</v>
      </c>
      <c r="O574" s="692">
        <v>0</v>
      </c>
      <c r="P574" s="692">
        <v>0</v>
      </c>
      <c r="Q574" s="697">
        <v>0</v>
      </c>
      <c r="R574" s="692">
        <v>0</v>
      </c>
      <c r="S574" s="693">
        <v>0</v>
      </c>
      <c r="T574" s="692">
        <v>0</v>
      </c>
      <c r="U574" s="693">
        <v>0</v>
      </c>
      <c r="V574" s="692">
        <v>0</v>
      </c>
      <c r="W574" s="693">
        <v>0</v>
      </c>
      <c r="X574" s="692">
        <v>0</v>
      </c>
      <c r="Y574" s="693">
        <v>0</v>
      </c>
      <c r="Z574" s="692">
        <v>0</v>
      </c>
      <c r="AA574" s="693">
        <v>0</v>
      </c>
      <c r="AB574" s="698">
        <v>0</v>
      </c>
      <c r="AC574" s="690">
        <v>0</v>
      </c>
      <c r="AD574" s="1015"/>
      <c r="AE574" s="1016"/>
      <c r="AF574" s="1017"/>
    </row>
    <row r="575" spans="1:32" x14ac:dyDescent="0.2">
      <c r="A575" s="11">
        <v>180</v>
      </c>
      <c r="B575" s="683"/>
      <c r="C575" s="684"/>
      <c r="D575" s="684"/>
      <c r="E575" s="1445" t="str">
        <f>'2. CAD NCCF'!E575:L575</f>
        <v>FI issued ABS and ABCP, low or not rated</v>
      </c>
      <c r="F575" s="1446"/>
      <c r="G575" s="1446"/>
      <c r="H575" s="1446"/>
      <c r="I575" s="1446"/>
      <c r="J575" s="1446"/>
      <c r="K575" s="1446"/>
      <c r="L575" s="1447"/>
      <c r="M575" s="399">
        <f>SUBTOTAL(9,M576:M577)</f>
        <v>0</v>
      </c>
      <c r="N575" s="402">
        <f t="shared" ref="N575:AC575" si="130">SUBTOTAL(9,N576:N577)</f>
        <v>0</v>
      </c>
      <c r="O575" s="406">
        <f t="shared" si="130"/>
        <v>0</v>
      </c>
      <c r="P575" s="405">
        <f t="shared" si="130"/>
        <v>0</v>
      </c>
      <c r="Q575" s="407">
        <f t="shared" si="130"/>
        <v>0</v>
      </c>
      <c r="R575" s="406">
        <f t="shared" si="130"/>
        <v>0</v>
      </c>
      <c r="S575" s="406">
        <f t="shared" si="130"/>
        <v>0</v>
      </c>
      <c r="T575" s="406">
        <f t="shared" si="130"/>
        <v>0</v>
      </c>
      <c r="U575" s="406">
        <f t="shared" si="130"/>
        <v>0</v>
      </c>
      <c r="V575" s="406">
        <f t="shared" si="130"/>
        <v>0</v>
      </c>
      <c r="W575" s="406">
        <f t="shared" si="130"/>
        <v>0</v>
      </c>
      <c r="X575" s="406">
        <f t="shared" si="130"/>
        <v>0</v>
      </c>
      <c r="Y575" s="406">
        <f t="shared" si="130"/>
        <v>0</v>
      </c>
      <c r="Z575" s="406">
        <f t="shared" si="130"/>
        <v>0</v>
      </c>
      <c r="AA575" s="406">
        <f t="shared" si="130"/>
        <v>0</v>
      </c>
      <c r="AB575" s="416">
        <f t="shared" si="130"/>
        <v>0</v>
      </c>
      <c r="AC575" s="399">
        <f t="shared" si="130"/>
        <v>0</v>
      </c>
      <c r="AD575" s="1015"/>
      <c r="AE575" s="1016"/>
      <c r="AF575" s="1017"/>
    </row>
    <row r="576" spans="1:32" ht="15" customHeight="1" x14ac:dyDescent="0.2">
      <c r="A576" s="11">
        <v>181</v>
      </c>
      <c r="B576" s="683"/>
      <c r="C576" s="684"/>
      <c r="D576" s="684"/>
      <c r="E576" s="684"/>
      <c r="F576" s="1501" t="str">
        <f>'2. CAD NCCF'!F576:L576</f>
        <v>FI issued ABS, low or not rated</v>
      </c>
      <c r="G576" s="1502"/>
      <c r="H576" s="1502"/>
      <c r="I576" s="1502"/>
      <c r="J576" s="1502"/>
      <c r="K576" s="1502"/>
      <c r="L576" s="1534"/>
      <c r="M576" s="690">
        <v>0</v>
      </c>
      <c r="N576" s="691">
        <v>0</v>
      </c>
      <c r="O576" s="692">
        <v>0</v>
      </c>
      <c r="P576" s="692">
        <v>0</v>
      </c>
      <c r="Q576" s="697">
        <v>0</v>
      </c>
      <c r="R576" s="692">
        <v>0</v>
      </c>
      <c r="S576" s="693">
        <v>0</v>
      </c>
      <c r="T576" s="692">
        <v>0</v>
      </c>
      <c r="U576" s="693">
        <v>0</v>
      </c>
      <c r="V576" s="692">
        <v>0</v>
      </c>
      <c r="W576" s="693">
        <v>0</v>
      </c>
      <c r="X576" s="692">
        <v>0</v>
      </c>
      <c r="Y576" s="693">
        <v>0</v>
      </c>
      <c r="Z576" s="692">
        <v>0</v>
      </c>
      <c r="AA576" s="693">
        <v>0</v>
      </c>
      <c r="AB576" s="698">
        <v>0</v>
      </c>
      <c r="AC576" s="690">
        <v>0</v>
      </c>
      <c r="AD576" s="1015"/>
      <c r="AE576" s="1016"/>
      <c r="AF576" s="1017"/>
    </row>
    <row r="577" spans="1:32" ht="15" customHeight="1" x14ac:dyDescent="0.2">
      <c r="A577" s="11">
        <v>182</v>
      </c>
      <c r="B577" s="683"/>
      <c r="C577" s="684"/>
      <c r="D577" s="684"/>
      <c r="E577" s="684"/>
      <c r="F577" s="1501" t="str">
        <f>'2. CAD NCCF'!F577:L577</f>
        <v>FI issued ABCP, low or not rated</v>
      </c>
      <c r="G577" s="1502"/>
      <c r="H577" s="1502"/>
      <c r="I577" s="1502"/>
      <c r="J577" s="1502"/>
      <c r="K577" s="1502"/>
      <c r="L577" s="1534"/>
      <c r="M577" s="690">
        <v>0</v>
      </c>
      <c r="N577" s="691">
        <v>0</v>
      </c>
      <c r="O577" s="692">
        <v>0</v>
      </c>
      <c r="P577" s="692">
        <v>0</v>
      </c>
      <c r="Q577" s="697">
        <v>0</v>
      </c>
      <c r="R577" s="692">
        <v>0</v>
      </c>
      <c r="S577" s="693">
        <v>0</v>
      </c>
      <c r="T577" s="692">
        <v>0</v>
      </c>
      <c r="U577" s="693">
        <v>0</v>
      </c>
      <c r="V577" s="692">
        <v>0</v>
      </c>
      <c r="W577" s="693">
        <v>0</v>
      </c>
      <c r="X577" s="692">
        <v>0</v>
      </c>
      <c r="Y577" s="693">
        <v>0</v>
      </c>
      <c r="Z577" s="692">
        <v>0</v>
      </c>
      <c r="AA577" s="693">
        <v>0</v>
      </c>
      <c r="AB577" s="698">
        <v>0</v>
      </c>
      <c r="AC577" s="690">
        <v>0</v>
      </c>
      <c r="AD577" s="1015"/>
      <c r="AE577" s="1016"/>
      <c r="AF577" s="1017"/>
    </row>
    <row r="578" spans="1:32" x14ac:dyDescent="0.2">
      <c r="A578" s="11">
        <v>183</v>
      </c>
      <c r="B578" s="683"/>
      <c r="C578" s="684"/>
      <c r="D578" s="1472" t="str">
        <f>'2. CAD NCCF'!D578:L578</f>
        <v>Equities</v>
      </c>
      <c r="E578" s="1473"/>
      <c r="F578" s="1473"/>
      <c r="G578" s="1473"/>
      <c r="H578" s="1473"/>
      <c r="I578" s="1473"/>
      <c r="J578" s="1473"/>
      <c r="K578" s="1473"/>
      <c r="L578" s="1474"/>
      <c r="M578" s="399">
        <f>SUBTOTAL(9,M579:M581)</f>
        <v>0</v>
      </c>
      <c r="N578" s="402">
        <f t="shared" ref="N578:AC578" si="131">SUBTOTAL(9,N579:N581)</f>
        <v>0</v>
      </c>
      <c r="O578" s="406">
        <f t="shared" si="131"/>
        <v>0</v>
      </c>
      <c r="P578" s="405">
        <f t="shared" si="131"/>
        <v>0</v>
      </c>
      <c r="Q578" s="407">
        <f t="shared" si="131"/>
        <v>0</v>
      </c>
      <c r="R578" s="406">
        <f t="shared" si="131"/>
        <v>0</v>
      </c>
      <c r="S578" s="406">
        <f t="shared" si="131"/>
        <v>0</v>
      </c>
      <c r="T578" s="406">
        <f t="shared" si="131"/>
        <v>0</v>
      </c>
      <c r="U578" s="406">
        <f t="shared" si="131"/>
        <v>0</v>
      </c>
      <c r="V578" s="406">
        <f t="shared" si="131"/>
        <v>0</v>
      </c>
      <c r="W578" s="406">
        <f t="shared" si="131"/>
        <v>0</v>
      </c>
      <c r="X578" s="406">
        <f t="shared" si="131"/>
        <v>0</v>
      </c>
      <c r="Y578" s="406">
        <f t="shared" si="131"/>
        <v>0</v>
      </c>
      <c r="Z578" s="406">
        <f t="shared" si="131"/>
        <v>0</v>
      </c>
      <c r="AA578" s="406">
        <f t="shared" si="131"/>
        <v>0</v>
      </c>
      <c r="AB578" s="416">
        <f t="shared" si="131"/>
        <v>0</v>
      </c>
      <c r="AC578" s="399">
        <f t="shared" si="131"/>
        <v>0</v>
      </c>
      <c r="AD578" s="1015"/>
      <c r="AE578" s="1016"/>
      <c r="AF578" s="1017"/>
    </row>
    <row r="579" spans="1:32" ht="15" customHeight="1" x14ac:dyDescent="0.2">
      <c r="A579" s="11">
        <v>184</v>
      </c>
      <c r="B579" s="683"/>
      <c r="C579" s="684"/>
      <c r="D579" s="684"/>
      <c r="E579" s="684"/>
      <c r="F579" s="1501" t="str">
        <f>'2. CAD NCCF'!F579:L579</f>
        <v>Eligible non-financial common equity shares</v>
      </c>
      <c r="G579" s="1502"/>
      <c r="H579" s="1502"/>
      <c r="I579" s="1502"/>
      <c r="J579" s="1502"/>
      <c r="K579" s="1502"/>
      <c r="L579" s="1534"/>
      <c r="M579" s="690">
        <v>0</v>
      </c>
      <c r="N579" s="691">
        <v>0</v>
      </c>
      <c r="O579" s="692">
        <v>0</v>
      </c>
      <c r="P579" s="692">
        <v>0</v>
      </c>
      <c r="Q579" s="697">
        <v>0</v>
      </c>
      <c r="R579" s="692">
        <v>0</v>
      </c>
      <c r="S579" s="693">
        <v>0</v>
      </c>
      <c r="T579" s="692">
        <v>0</v>
      </c>
      <c r="U579" s="693">
        <v>0</v>
      </c>
      <c r="V579" s="692">
        <v>0</v>
      </c>
      <c r="W579" s="693">
        <v>0</v>
      </c>
      <c r="X579" s="692">
        <v>0</v>
      </c>
      <c r="Y579" s="693">
        <v>0</v>
      </c>
      <c r="Z579" s="692">
        <v>0</v>
      </c>
      <c r="AA579" s="693">
        <v>0</v>
      </c>
      <c r="AB579" s="698">
        <v>0</v>
      </c>
      <c r="AC579" s="690">
        <v>0</v>
      </c>
      <c r="AD579" s="1015"/>
      <c r="AE579" s="1016"/>
      <c r="AF579" s="1017"/>
    </row>
    <row r="580" spans="1:32" ht="15" customHeight="1" x14ac:dyDescent="0.2">
      <c r="A580" s="11">
        <v>185</v>
      </c>
      <c r="B580" s="683"/>
      <c r="C580" s="684"/>
      <c r="D580" s="684"/>
      <c r="E580" s="684"/>
      <c r="F580" s="1501" t="str">
        <f>'2. CAD NCCF'!F580:L580</f>
        <v>Eligible financial common equity</v>
      </c>
      <c r="G580" s="1502"/>
      <c r="H580" s="1502"/>
      <c r="I580" s="1502"/>
      <c r="J580" s="1502"/>
      <c r="K580" s="1502"/>
      <c r="L580" s="1534"/>
      <c r="M580" s="690">
        <v>0</v>
      </c>
      <c r="N580" s="691">
        <v>0</v>
      </c>
      <c r="O580" s="692">
        <v>0</v>
      </c>
      <c r="P580" s="692">
        <v>0</v>
      </c>
      <c r="Q580" s="697">
        <v>0</v>
      </c>
      <c r="R580" s="692">
        <v>0</v>
      </c>
      <c r="S580" s="693">
        <v>0</v>
      </c>
      <c r="T580" s="692">
        <v>0</v>
      </c>
      <c r="U580" s="693">
        <v>0</v>
      </c>
      <c r="V580" s="692">
        <v>0</v>
      </c>
      <c r="W580" s="693">
        <v>0</v>
      </c>
      <c r="X580" s="692">
        <v>0</v>
      </c>
      <c r="Y580" s="693">
        <v>0</v>
      </c>
      <c r="Z580" s="692">
        <v>0</v>
      </c>
      <c r="AA580" s="693">
        <v>0</v>
      </c>
      <c r="AB580" s="698">
        <v>0</v>
      </c>
      <c r="AC580" s="690">
        <v>0</v>
      </c>
      <c r="AD580" s="1015"/>
      <c r="AE580" s="1016"/>
      <c r="AF580" s="1017"/>
    </row>
    <row r="581" spans="1:32" ht="15" customHeight="1" x14ac:dyDescent="0.2">
      <c r="A581" s="11">
        <v>186</v>
      </c>
      <c r="B581" s="683"/>
      <c r="C581" s="684"/>
      <c r="D581" s="684"/>
      <c r="E581" s="684"/>
      <c r="F581" s="1501" t="str">
        <f>'2. CAD NCCF'!F581:L581</f>
        <v>Other equities</v>
      </c>
      <c r="G581" s="1502"/>
      <c r="H581" s="1502"/>
      <c r="I581" s="1502"/>
      <c r="J581" s="1502"/>
      <c r="K581" s="1502"/>
      <c r="L581" s="1534"/>
      <c r="M581" s="690">
        <v>0</v>
      </c>
      <c r="N581" s="691">
        <v>0</v>
      </c>
      <c r="O581" s="692">
        <v>0</v>
      </c>
      <c r="P581" s="692">
        <v>0</v>
      </c>
      <c r="Q581" s="697">
        <v>0</v>
      </c>
      <c r="R581" s="692">
        <v>0</v>
      </c>
      <c r="S581" s="693">
        <v>0</v>
      </c>
      <c r="T581" s="692">
        <v>0</v>
      </c>
      <c r="U581" s="693">
        <v>0</v>
      </c>
      <c r="V581" s="692">
        <v>0</v>
      </c>
      <c r="W581" s="693">
        <v>0</v>
      </c>
      <c r="X581" s="692">
        <v>0</v>
      </c>
      <c r="Y581" s="693">
        <v>0</v>
      </c>
      <c r="Z581" s="692">
        <v>0</v>
      </c>
      <c r="AA581" s="693">
        <v>0</v>
      </c>
      <c r="AB581" s="698">
        <v>0</v>
      </c>
      <c r="AC581" s="690">
        <v>0</v>
      </c>
      <c r="AD581" s="1015"/>
      <c r="AE581" s="1016"/>
      <c r="AF581" s="1017"/>
    </row>
    <row r="582" spans="1:32" x14ac:dyDescent="0.2">
      <c r="A582" s="11">
        <v>187</v>
      </c>
      <c r="B582" s="683"/>
      <c r="C582" s="684"/>
      <c r="D582" s="1472" t="str">
        <f>'2. CAD NCCF'!D582:L582</f>
        <v>FI's own securities - Not eliminated</v>
      </c>
      <c r="E582" s="1473"/>
      <c r="F582" s="1473"/>
      <c r="G582" s="1473"/>
      <c r="H582" s="1473"/>
      <c r="I582" s="1473"/>
      <c r="J582" s="1473"/>
      <c r="K582" s="1473"/>
      <c r="L582" s="1474"/>
      <c r="M582" s="399">
        <f>SUBTOTAL(9,M583:M584)</f>
        <v>0</v>
      </c>
      <c r="N582" s="1266"/>
      <c r="O582" s="1266"/>
      <c r="P582" s="1266"/>
      <c r="Q582" s="1266"/>
      <c r="R582" s="1266"/>
      <c r="S582" s="1266"/>
      <c r="T582" s="1266"/>
      <c r="U582" s="1266"/>
      <c r="V582" s="1266"/>
      <c r="W582" s="1266"/>
      <c r="X582" s="1266"/>
      <c r="Y582" s="1266"/>
      <c r="Z582" s="1266"/>
      <c r="AA582" s="1266"/>
      <c r="AB582" s="1266"/>
      <c r="AC582" s="1266"/>
      <c r="AD582" s="1036"/>
      <c r="AE582" s="1016"/>
      <c r="AF582" s="1017"/>
    </row>
    <row r="583" spans="1:32" ht="15" customHeight="1" x14ac:dyDescent="0.2">
      <c r="A583" s="11">
        <v>188</v>
      </c>
      <c r="B583" s="683"/>
      <c r="C583" s="684"/>
      <c r="D583" s="684"/>
      <c r="E583" s="684"/>
      <c r="F583" s="1501" t="str">
        <f>'2. CAD NCCF'!F583:L583</f>
        <v>FI's own debt not eliminated</v>
      </c>
      <c r="G583" s="1502"/>
      <c r="H583" s="1502"/>
      <c r="I583" s="1502"/>
      <c r="J583" s="1502"/>
      <c r="K583" s="1502"/>
      <c r="L583" s="1534"/>
      <c r="M583" s="690">
        <v>0</v>
      </c>
      <c r="N583" s="1267"/>
      <c r="O583" s="1267"/>
      <c r="P583" s="1267"/>
      <c r="Q583" s="1267"/>
      <c r="R583" s="1267"/>
      <c r="S583" s="1267"/>
      <c r="T583" s="1267"/>
      <c r="U583" s="1267"/>
      <c r="V583" s="1267"/>
      <c r="W583" s="1267"/>
      <c r="X583" s="1267"/>
      <c r="Y583" s="1267"/>
      <c r="Z583" s="1267"/>
      <c r="AA583" s="1267"/>
      <c r="AB583" s="1267"/>
      <c r="AC583" s="1267"/>
      <c r="AD583" s="1036"/>
      <c r="AE583" s="1016"/>
      <c r="AF583" s="1017"/>
    </row>
    <row r="584" spans="1:32" ht="15" customHeight="1" x14ac:dyDescent="0.2">
      <c r="A584" s="11">
        <v>189</v>
      </c>
      <c r="B584" s="683"/>
      <c r="C584" s="684"/>
      <c r="D584" s="684"/>
      <c r="E584" s="684"/>
      <c r="F584" s="1501" t="str">
        <f>'2. CAD NCCF'!F584:L584</f>
        <v>FI's own equity not eliminated</v>
      </c>
      <c r="G584" s="1502"/>
      <c r="H584" s="1502"/>
      <c r="I584" s="1502"/>
      <c r="J584" s="1502"/>
      <c r="K584" s="1502"/>
      <c r="L584" s="1534"/>
      <c r="M584" s="690">
        <v>0</v>
      </c>
      <c r="N584" s="1268"/>
      <c r="O584" s="1268"/>
      <c r="P584" s="1268"/>
      <c r="Q584" s="1268"/>
      <c r="R584" s="1268"/>
      <c r="S584" s="1268"/>
      <c r="T584" s="1268"/>
      <c r="U584" s="1268"/>
      <c r="V584" s="1268"/>
      <c r="W584" s="1268"/>
      <c r="X584" s="1268"/>
      <c r="Y584" s="1268"/>
      <c r="Z584" s="1268"/>
      <c r="AA584" s="1268"/>
      <c r="AB584" s="1268"/>
      <c r="AC584" s="1268"/>
      <c r="AD584" s="1036"/>
      <c r="AE584" s="1016"/>
      <c r="AF584" s="1017"/>
    </row>
    <row r="585" spans="1:32" ht="15" customHeight="1" x14ac:dyDescent="0.2">
      <c r="A585" s="11">
        <v>326</v>
      </c>
      <c r="B585" s="683"/>
      <c r="C585" s="1532" t="str">
        <f>'2. CAD NCCF'!C585:AF585</f>
        <v>Reverse repo collateral in</v>
      </c>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33"/>
    </row>
    <row r="586" spans="1:32" x14ac:dyDescent="0.2">
      <c r="A586" s="11">
        <v>232</v>
      </c>
      <c r="B586" s="683"/>
      <c r="C586" s="684"/>
      <c r="D586" s="1472" t="str">
        <f>'2. CAD NCCF'!D586:AF586</f>
        <v>Government securities (GS)</v>
      </c>
      <c r="E586" s="1473"/>
      <c r="F586" s="1473"/>
      <c r="G586" s="1473"/>
      <c r="H586" s="1473"/>
      <c r="I586" s="1473"/>
      <c r="J586" s="1473"/>
      <c r="K586" s="1473"/>
      <c r="L586" s="1473"/>
      <c r="M586" s="1473"/>
      <c r="N586" s="1473"/>
      <c r="O586" s="1473"/>
      <c r="P586" s="1473"/>
      <c r="Q586" s="1473"/>
      <c r="R586" s="1473"/>
      <c r="S586" s="1473"/>
      <c r="T586" s="1473"/>
      <c r="U586" s="1473"/>
      <c r="V586" s="1473"/>
      <c r="W586" s="1473"/>
      <c r="X586" s="1473"/>
      <c r="Y586" s="1473"/>
      <c r="Z586" s="1473"/>
      <c r="AA586" s="1473"/>
      <c r="AB586" s="1473"/>
      <c r="AC586" s="1473"/>
      <c r="AD586" s="1473"/>
      <c r="AE586" s="1473"/>
      <c r="AF586" s="1474"/>
    </row>
    <row r="587" spans="1:32" x14ac:dyDescent="0.2">
      <c r="A587" s="11">
        <v>233</v>
      </c>
      <c r="B587" s="683"/>
      <c r="C587" s="684"/>
      <c r="D587" s="684"/>
      <c r="E587" s="1445" t="str">
        <f>'2. CAD NCCF'!E587:L587</f>
        <v>High rated GS</v>
      </c>
      <c r="F587" s="1446"/>
      <c r="G587" s="1446"/>
      <c r="H587" s="1446"/>
      <c r="I587" s="1446"/>
      <c r="J587" s="1446"/>
      <c r="K587" s="1446"/>
      <c r="L587" s="1447"/>
      <c r="M587" s="399">
        <f>SUBTOTAL(9,M588:M591)</f>
        <v>0</v>
      </c>
      <c r="N587" s="402">
        <f t="shared" ref="N587:AC587" si="132">SUBTOTAL(9,N588:N591)</f>
        <v>0</v>
      </c>
      <c r="O587" s="406">
        <f t="shared" si="132"/>
        <v>0</v>
      </c>
      <c r="P587" s="405">
        <f t="shared" si="132"/>
        <v>0</v>
      </c>
      <c r="Q587" s="407">
        <f t="shared" si="132"/>
        <v>0</v>
      </c>
      <c r="R587" s="406">
        <f t="shared" si="132"/>
        <v>0</v>
      </c>
      <c r="S587" s="406">
        <f t="shared" si="132"/>
        <v>0</v>
      </c>
      <c r="T587" s="406">
        <f t="shared" si="132"/>
        <v>0</v>
      </c>
      <c r="U587" s="406">
        <f t="shared" si="132"/>
        <v>0</v>
      </c>
      <c r="V587" s="406">
        <f t="shared" si="132"/>
        <v>0</v>
      </c>
      <c r="W587" s="406">
        <f t="shared" si="132"/>
        <v>0</v>
      </c>
      <c r="X587" s="406">
        <f t="shared" si="132"/>
        <v>0</v>
      </c>
      <c r="Y587" s="406">
        <f t="shared" si="132"/>
        <v>0</v>
      </c>
      <c r="Z587" s="406">
        <f t="shared" si="132"/>
        <v>0</v>
      </c>
      <c r="AA587" s="406">
        <f t="shared" si="132"/>
        <v>0</v>
      </c>
      <c r="AB587" s="416">
        <f t="shared" si="132"/>
        <v>0</v>
      </c>
      <c r="AC587" s="399">
        <f t="shared" si="132"/>
        <v>0</v>
      </c>
      <c r="AD587" s="1015"/>
      <c r="AE587" s="1016"/>
      <c r="AF587" s="1017"/>
    </row>
    <row r="588" spans="1:32" ht="15" customHeight="1" x14ac:dyDescent="0.2">
      <c r="A588" s="11">
        <v>234</v>
      </c>
      <c r="B588" s="683"/>
      <c r="C588" s="684"/>
      <c r="D588" s="684"/>
      <c r="E588" s="273"/>
      <c r="F588" s="1501" t="str">
        <f>'2. CAD NCCF'!F588:L588</f>
        <v xml:space="preserve">Sovereigh &amp; central bank GS </v>
      </c>
      <c r="G588" s="1502"/>
      <c r="H588" s="1502"/>
      <c r="I588" s="1502"/>
      <c r="J588" s="1502"/>
      <c r="K588" s="1502"/>
      <c r="L588" s="1534"/>
      <c r="M588" s="690">
        <v>0</v>
      </c>
      <c r="N588" s="691">
        <v>0</v>
      </c>
      <c r="O588" s="692">
        <v>0</v>
      </c>
      <c r="P588" s="692">
        <v>0</v>
      </c>
      <c r="Q588" s="697">
        <v>0</v>
      </c>
      <c r="R588" s="692">
        <v>0</v>
      </c>
      <c r="S588" s="693">
        <v>0</v>
      </c>
      <c r="T588" s="692">
        <v>0</v>
      </c>
      <c r="U588" s="693">
        <v>0</v>
      </c>
      <c r="V588" s="692">
        <v>0</v>
      </c>
      <c r="W588" s="692">
        <v>0</v>
      </c>
      <c r="X588" s="692">
        <v>0</v>
      </c>
      <c r="Y588" s="692">
        <v>0</v>
      </c>
      <c r="Z588" s="692">
        <v>0</v>
      </c>
      <c r="AA588" s="692">
        <v>0</v>
      </c>
      <c r="AB588" s="698">
        <v>0</v>
      </c>
      <c r="AC588" s="690">
        <v>0</v>
      </c>
      <c r="AD588" s="1015"/>
      <c r="AE588" s="1016"/>
      <c r="AF588" s="1017"/>
    </row>
    <row r="589" spans="1:32" ht="15" customHeight="1" x14ac:dyDescent="0.2">
      <c r="A589" s="11">
        <v>235</v>
      </c>
      <c r="B589" s="683"/>
      <c r="C589" s="684"/>
      <c r="D589" s="684"/>
      <c r="E589" s="273"/>
      <c r="F589" s="1501" t="str">
        <f>'2. CAD NCCF'!F589:L589</f>
        <v>State, provincial &amp; agency GS</v>
      </c>
      <c r="G589" s="1502"/>
      <c r="H589" s="1502"/>
      <c r="I589" s="1502"/>
      <c r="J589" s="1502"/>
      <c r="K589" s="1502"/>
      <c r="L589" s="1534"/>
      <c r="M589" s="690">
        <v>0</v>
      </c>
      <c r="N589" s="691">
        <v>0</v>
      </c>
      <c r="O589" s="692">
        <v>0</v>
      </c>
      <c r="P589" s="692">
        <v>0</v>
      </c>
      <c r="Q589" s="697">
        <v>0</v>
      </c>
      <c r="R589" s="692">
        <v>0</v>
      </c>
      <c r="S589" s="693">
        <v>0</v>
      </c>
      <c r="T589" s="692">
        <v>0</v>
      </c>
      <c r="U589" s="693">
        <v>0</v>
      </c>
      <c r="V589" s="692">
        <v>0</v>
      </c>
      <c r="W589" s="692">
        <v>0</v>
      </c>
      <c r="X589" s="692">
        <v>0</v>
      </c>
      <c r="Y589" s="692">
        <v>0</v>
      </c>
      <c r="Z589" s="692">
        <v>0</v>
      </c>
      <c r="AA589" s="692">
        <v>0</v>
      </c>
      <c r="AB589" s="698">
        <v>0</v>
      </c>
      <c r="AC589" s="690">
        <v>0</v>
      </c>
      <c r="AD589" s="1015"/>
      <c r="AE589" s="1016"/>
      <c r="AF589" s="1017"/>
    </row>
    <row r="590" spans="1:32" ht="15" customHeight="1" x14ac:dyDescent="0.2">
      <c r="A590" s="11">
        <v>236</v>
      </c>
      <c r="B590" s="683"/>
      <c r="C590" s="684"/>
      <c r="D590" s="274"/>
      <c r="E590" s="275"/>
      <c r="F590" s="1501" t="str">
        <f>'2. CAD NCCF'!F590:L590</f>
        <v>State municipal GS</v>
      </c>
      <c r="G590" s="1502"/>
      <c r="H590" s="1502"/>
      <c r="I590" s="1502"/>
      <c r="J590" s="1502"/>
      <c r="K590" s="1502"/>
      <c r="L590" s="1534"/>
      <c r="M590" s="690">
        <v>0</v>
      </c>
      <c r="N590" s="691">
        <v>0</v>
      </c>
      <c r="O590" s="692">
        <v>0</v>
      </c>
      <c r="P590" s="692">
        <v>0</v>
      </c>
      <c r="Q590" s="697">
        <v>0</v>
      </c>
      <c r="R590" s="692">
        <v>0</v>
      </c>
      <c r="S590" s="693">
        <v>0</v>
      </c>
      <c r="T590" s="692">
        <v>0</v>
      </c>
      <c r="U590" s="693">
        <v>0</v>
      </c>
      <c r="V590" s="692">
        <v>0</v>
      </c>
      <c r="W590" s="692">
        <v>0</v>
      </c>
      <c r="X590" s="692">
        <v>0</v>
      </c>
      <c r="Y590" s="692">
        <v>0</v>
      </c>
      <c r="Z590" s="692">
        <v>0</v>
      </c>
      <c r="AA590" s="692">
        <v>0</v>
      </c>
      <c r="AB590" s="698">
        <v>0</v>
      </c>
      <c r="AC590" s="690">
        <v>0</v>
      </c>
      <c r="AD590" s="1015"/>
      <c r="AE590" s="1016"/>
      <c r="AF590" s="1017"/>
    </row>
    <row r="591" spans="1:32" ht="15" customHeight="1" x14ac:dyDescent="0.2">
      <c r="A591" s="11">
        <v>237</v>
      </c>
      <c r="B591" s="683"/>
      <c r="C591" s="684"/>
      <c r="D591" s="684"/>
      <c r="E591" s="685"/>
      <c r="F591" s="1501" t="str">
        <f>'2. CAD NCCF'!F591:L591</f>
        <v>Supranational and multilateral development bank GS</v>
      </c>
      <c r="G591" s="1502"/>
      <c r="H591" s="1502"/>
      <c r="I591" s="1502"/>
      <c r="J591" s="1502"/>
      <c r="K591" s="1502"/>
      <c r="L591" s="1534"/>
      <c r="M591" s="690">
        <v>0</v>
      </c>
      <c r="N591" s="691">
        <v>0</v>
      </c>
      <c r="O591" s="692">
        <v>0</v>
      </c>
      <c r="P591" s="692">
        <v>0</v>
      </c>
      <c r="Q591" s="697">
        <v>0</v>
      </c>
      <c r="R591" s="692">
        <v>0</v>
      </c>
      <c r="S591" s="693">
        <v>0</v>
      </c>
      <c r="T591" s="692">
        <v>0</v>
      </c>
      <c r="U591" s="693">
        <v>0</v>
      </c>
      <c r="V591" s="692">
        <v>0</v>
      </c>
      <c r="W591" s="692">
        <v>0</v>
      </c>
      <c r="X591" s="692">
        <v>0</v>
      </c>
      <c r="Y591" s="692">
        <v>0</v>
      </c>
      <c r="Z591" s="692">
        <v>0</v>
      </c>
      <c r="AA591" s="692">
        <v>0</v>
      </c>
      <c r="AB591" s="698">
        <v>0</v>
      </c>
      <c r="AC591" s="690">
        <v>0</v>
      </c>
      <c r="AD591" s="1015"/>
      <c r="AE591" s="1016"/>
      <c r="AF591" s="1017"/>
    </row>
    <row r="592" spans="1:32" ht="15.75" x14ac:dyDescent="0.2">
      <c r="A592" s="11">
        <v>238</v>
      </c>
      <c r="B592" s="683"/>
      <c r="C592" s="684"/>
      <c r="D592" s="277"/>
      <c r="E592" s="1445" t="str">
        <f>'2. CAD NCCF'!E592:L592</f>
        <v>Medium rated GS</v>
      </c>
      <c r="F592" s="1446"/>
      <c r="G592" s="1446"/>
      <c r="H592" s="1446"/>
      <c r="I592" s="1446"/>
      <c r="J592" s="1446"/>
      <c r="K592" s="1446"/>
      <c r="L592" s="1447"/>
      <c r="M592" s="399">
        <f>SUBTOTAL(9,M593:M596)</f>
        <v>0</v>
      </c>
      <c r="N592" s="402">
        <f t="shared" ref="N592:AC592" si="133">SUBTOTAL(9,N593:N596)</f>
        <v>0</v>
      </c>
      <c r="O592" s="406">
        <f t="shared" si="133"/>
        <v>0</v>
      </c>
      <c r="P592" s="405">
        <f t="shared" si="133"/>
        <v>0</v>
      </c>
      <c r="Q592" s="407">
        <f t="shared" si="133"/>
        <v>0</v>
      </c>
      <c r="R592" s="406">
        <f t="shared" si="133"/>
        <v>0</v>
      </c>
      <c r="S592" s="406">
        <f t="shared" si="133"/>
        <v>0</v>
      </c>
      <c r="T592" s="406">
        <f t="shared" si="133"/>
        <v>0</v>
      </c>
      <c r="U592" s="406">
        <f t="shared" si="133"/>
        <v>0</v>
      </c>
      <c r="V592" s="406">
        <f t="shared" si="133"/>
        <v>0</v>
      </c>
      <c r="W592" s="406">
        <f t="shared" si="133"/>
        <v>0</v>
      </c>
      <c r="X592" s="406">
        <f t="shared" si="133"/>
        <v>0</v>
      </c>
      <c r="Y592" s="406">
        <f t="shared" si="133"/>
        <v>0</v>
      </c>
      <c r="Z592" s="406">
        <f t="shared" si="133"/>
        <v>0</v>
      </c>
      <c r="AA592" s="406">
        <f t="shared" si="133"/>
        <v>0</v>
      </c>
      <c r="AB592" s="416">
        <f t="shared" si="133"/>
        <v>0</v>
      </c>
      <c r="AC592" s="399">
        <f t="shared" si="133"/>
        <v>0</v>
      </c>
      <c r="AD592" s="1015"/>
      <c r="AE592" s="1016"/>
      <c r="AF592" s="1017"/>
    </row>
    <row r="593" spans="1:32" ht="15" customHeight="1" x14ac:dyDescent="0.2">
      <c r="A593" s="11">
        <v>239</v>
      </c>
      <c r="B593" s="683"/>
      <c r="C593" s="684"/>
      <c r="D593" s="670"/>
      <c r="E593" s="670"/>
      <c r="F593" s="1501" t="str">
        <f>'2. CAD NCCF'!F593:L593</f>
        <v xml:space="preserve">Sovereigh &amp; central bank GS </v>
      </c>
      <c r="G593" s="1502"/>
      <c r="H593" s="1502"/>
      <c r="I593" s="1502"/>
      <c r="J593" s="1502"/>
      <c r="K593" s="1502"/>
      <c r="L593" s="1534"/>
      <c r="M593" s="690">
        <v>0</v>
      </c>
      <c r="N593" s="691">
        <v>0</v>
      </c>
      <c r="O593" s="692">
        <v>0</v>
      </c>
      <c r="P593" s="692">
        <v>0</v>
      </c>
      <c r="Q593" s="697">
        <v>0</v>
      </c>
      <c r="R593" s="692">
        <v>0</v>
      </c>
      <c r="S593" s="693">
        <v>0</v>
      </c>
      <c r="T593" s="692">
        <v>0</v>
      </c>
      <c r="U593" s="693">
        <v>0</v>
      </c>
      <c r="V593" s="692">
        <v>0</v>
      </c>
      <c r="W593" s="693">
        <v>0</v>
      </c>
      <c r="X593" s="692">
        <v>0</v>
      </c>
      <c r="Y593" s="693">
        <v>0</v>
      </c>
      <c r="Z593" s="692">
        <v>0</v>
      </c>
      <c r="AA593" s="693">
        <v>0</v>
      </c>
      <c r="AB593" s="698">
        <v>0</v>
      </c>
      <c r="AC593" s="690">
        <v>0</v>
      </c>
      <c r="AD593" s="1015"/>
      <c r="AE593" s="1016"/>
      <c r="AF593" s="1017"/>
    </row>
    <row r="594" spans="1:32" ht="15" customHeight="1" x14ac:dyDescent="0.2">
      <c r="A594" s="11">
        <v>240</v>
      </c>
      <c r="B594" s="683"/>
      <c r="C594" s="684"/>
      <c r="D594" s="670"/>
      <c r="E594" s="670"/>
      <c r="F594" s="1501" t="str">
        <f>'2. CAD NCCF'!F594:L594</f>
        <v>State, provincial &amp; agency GS</v>
      </c>
      <c r="G594" s="1502"/>
      <c r="H594" s="1502"/>
      <c r="I594" s="1502"/>
      <c r="J594" s="1502"/>
      <c r="K594" s="1502"/>
      <c r="L594" s="1534"/>
      <c r="M594" s="690">
        <v>0</v>
      </c>
      <c r="N594" s="691">
        <v>0</v>
      </c>
      <c r="O594" s="692">
        <v>0</v>
      </c>
      <c r="P594" s="692">
        <v>0</v>
      </c>
      <c r="Q594" s="697">
        <v>0</v>
      </c>
      <c r="R594" s="692">
        <v>0</v>
      </c>
      <c r="S594" s="693">
        <v>0</v>
      </c>
      <c r="T594" s="692">
        <v>0</v>
      </c>
      <c r="U594" s="693">
        <v>0</v>
      </c>
      <c r="V594" s="692">
        <v>0</v>
      </c>
      <c r="W594" s="693">
        <v>0</v>
      </c>
      <c r="X594" s="692">
        <v>0</v>
      </c>
      <c r="Y594" s="693">
        <v>0</v>
      </c>
      <c r="Z594" s="692">
        <v>0</v>
      </c>
      <c r="AA594" s="693">
        <v>0</v>
      </c>
      <c r="AB594" s="698">
        <v>0</v>
      </c>
      <c r="AC594" s="690">
        <v>0</v>
      </c>
      <c r="AD594" s="1015"/>
      <c r="AE594" s="1016"/>
      <c r="AF594" s="1017"/>
    </row>
    <row r="595" spans="1:32" ht="15" customHeight="1" x14ac:dyDescent="0.2">
      <c r="A595" s="11">
        <v>241</v>
      </c>
      <c r="B595" s="683"/>
      <c r="C595" s="684"/>
      <c r="D595" s="279"/>
      <c r="E595" s="279"/>
      <c r="F595" s="1501" t="str">
        <f>'2. CAD NCCF'!F595:L595</f>
        <v>State municipal GS</v>
      </c>
      <c r="G595" s="1502"/>
      <c r="H595" s="1502"/>
      <c r="I595" s="1502"/>
      <c r="J595" s="1502"/>
      <c r="K595" s="1502"/>
      <c r="L595" s="1534"/>
      <c r="M595" s="690">
        <v>0</v>
      </c>
      <c r="N595" s="691">
        <v>0</v>
      </c>
      <c r="O595" s="692">
        <v>0</v>
      </c>
      <c r="P595" s="692">
        <v>0</v>
      </c>
      <c r="Q595" s="697">
        <v>0</v>
      </c>
      <c r="R595" s="692">
        <v>0</v>
      </c>
      <c r="S595" s="693">
        <v>0</v>
      </c>
      <c r="T595" s="692">
        <v>0</v>
      </c>
      <c r="U595" s="693">
        <v>0</v>
      </c>
      <c r="V595" s="692">
        <v>0</v>
      </c>
      <c r="W595" s="693">
        <v>0</v>
      </c>
      <c r="X595" s="692">
        <v>0</v>
      </c>
      <c r="Y595" s="693">
        <v>0</v>
      </c>
      <c r="Z595" s="692">
        <v>0</v>
      </c>
      <c r="AA595" s="693">
        <v>0</v>
      </c>
      <c r="AB595" s="698">
        <v>0</v>
      </c>
      <c r="AC595" s="690">
        <v>0</v>
      </c>
      <c r="AD595" s="1015"/>
      <c r="AE595" s="1016"/>
      <c r="AF595" s="1017"/>
    </row>
    <row r="596" spans="1:32" ht="15" customHeight="1" x14ac:dyDescent="0.2">
      <c r="A596" s="11">
        <v>242</v>
      </c>
      <c r="B596" s="676"/>
      <c r="C596" s="677"/>
      <c r="D596" s="759"/>
      <c r="E596" s="759"/>
      <c r="F596" s="1501" t="str">
        <f>'2. CAD NCCF'!F596:L596</f>
        <v>Supranational and multilateral development bank GS</v>
      </c>
      <c r="G596" s="1502"/>
      <c r="H596" s="1502"/>
      <c r="I596" s="1502"/>
      <c r="J596" s="1502"/>
      <c r="K596" s="1502"/>
      <c r="L596" s="1534"/>
      <c r="M596" s="690">
        <v>0</v>
      </c>
      <c r="N596" s="691">
        <v>0</v>
      </c>
      <c r="O596" s="692">
        <v>0</v>
      </c>
      <c r="P596" s="692">
        <v>0</v>
      </c>
      <c r="Q596" s="697">
        <v>0</v>
      </c>
      <c r="R596" s="692">
        <v>0</v>
      </c>
      <c r="S596" s="693">
        <v>0</v>
      </c>
      <c r="T596" s="692">
        <v>0</v>
      </c>
      <c r="U596" s="693">
        <v>0</v>
      </c>
      <c r="V596" s="692">
        <v>0</v>
      </c>
      <c r="W596" s="693">
        <v>0</v>
      </c>
      <c r="X596" s="692">
        <v>0</v>
      </c>
      <c r="Y596" s="693">
        <v>0</v>
      </c>
      <c r="Z596" s="692">
        <v>0</v>
      </c>
      <c r="AA596" s="693">
        <v>0</v>
      </c>
      <c r="AB596" s="698">
        <v>0</v>
      </c>
      <c r="AC596" s="690">
        <v>0</v>
      </c>
      <c r="AD596" s="1015"/>
      <c r="AE596" s="1016"/>
      <c r="AF596" s="1017"/>
    </row>
    <row r="597" spans="1:32" ht="15.75" customHeight="1" x14ac:dyDescent="0.2">
      <c r="A597" s="11">
        <v>243</v>
      </c>
      <c r="B597" s="757"/>
      <c r="C597" s="763"/>
      <c r="D597" s="764"/>
      <c r="E597" s="1445" t="str">
        <f>'2. CAD NCCF'!E597:L597</f>
        <v>Low or not rated GS</v>
      </c>
      <c r="F597" s="1446"/>
      <c r="G597" s="1446"/>
      <c r="H597" s="1446"/>
      <c r="I597" s="1446"/>
      <c r="J597" s="1446"/>
      <c r="K597" s="1446"/>
      <c r="L597" s="1447"/>
      <c r="M597" s="399">
        <f>SUBTOTAL(9,M598:M601)</f>
        <v>0</v>
      </c>
      <c r="N597" s="402">
        <f t="shared" ref="N597:AC597" si="134">SUBTOTAL(9,N598:N601)</f>
        <v>0</v>
      </c>
      <c r="O597" s="406">
        <f t="shared" si="134"/>
        <v>0</v>
      </c>
      <c r="P597" s="405">
        <f t="shared" si="134"/>
        <v>0</v>
      </c>
      <c r="Q597" s="407">
        <f t="shared" si="134"/>
        <v>0</v>
      </c>
      <c r="R597" s="406">
        <f t="shared" si="134"/>
        <v>0</v>
      </c>
      <c r="S597" s="406">
        <f t="shared" si="134"/>
        <v>0</v>
      </c>
      <c r="T597" s="406">
        <f t="shared" si="134"/>
        <v>0</v>
      </c>
      <c r="U597" s="406">
        <f t="shared" si="134"/>
        <v>0</v>
      </c>
      <c r="V597" s="406">
        <f t="shared" si="134"/>
        <v>0</v>
      </c>
      <c r="W597" s="406">
        <f t="shared" si="134"/>
        <v>0</v>
      </c>
      <c r="X597" s="406">
        <f t="shared" si="134"/>
        <v>0</v>
      </c>
      <c r="Y597" s="406">
        <f t="shared" si="134"/>
        <v>0</v>
      </c>
      <c r="Z597" s="406">
        <f t="shared" si="134"/>
        <v>0</v>
      </c>
      <c r="AA597" s="406">
        <f t="shared" si="134"/>
        <v>0</v>
      </c>
      <c r="AB597" s="416">
        <f t="shared" si="134"/>
        <v>0</v>
      </c>
      <c r="AC597" s="399">
        <f t="shared" si="134"/>
        <v>0</v>
      </c>
      <c r="AD597" s="1015"/>
      <c r="AE597" s="1016"/>
      <c r="AF597" s="1017"/>
    </row>
    <row r="598" spans="1:32" ht="15" customHeight="1" x14ac:dyDescent="0.2">
      <c r="A598" s="11">
        <v>244</v>
      </c>
      <c r="B598" s="683"/>
      <c r="C598" s="684"/>
      <c r="D598" s="670"/>
      <c r="E598" s="670"/>
      <c r="F598" s="1501" t="str">
        <f>'2. CAD NCCF'!F598:L598</f>
        <v xml:space="preserve">Sovereigh &amp; central bank GS </v>
      </c>
      <c r="G598" s="1502"/>
      <c r="H598" s="1502"/>
      <c r="I598" s="1502"/>
      <c r="J598" s="1502"/>
      <c r="K598" s="1502"/>
      <c r="L598" s="1534"/>
      <c r="M598" s="690">
        <v>0</v>
      </c>
      <c r="N598" s="691">
        <v>0</v>
      </c>
      <c r="O598" s="692">
        <v>0</v>
      </c>
      <c r="P598" s="692">
        <v>0</v>
      </c>
      <c r="Q598" s="697">
        <v>0</v>
      </c>
      <c r="R598" s="692">
        <v>0</v>
      </c>
      <c r="S598" s="693">
        <v>0</v>
      </c>
      <c r="T598" s="692">
        <v>0</v>
      </c>
      <c r="U598" s="693">
        <v>0</v>
      </c>
      <c r="V598" s="692">
        <v>0</v>
      </c>
      <c r="W598" s="693">
        <v>0</v>
      </c>
      <c r="X598" s="692">
        <v>0</v>
      </c>
      <c r="Y598" s="693">
        <v>0</v>
      </c>
      <c r="Z598" s="692">
        <v>0</v>
      </c>
      <c r="AA598" s="693">
        <v>0</v>
      </c>
      <c r="AB598" s="698">
        <v>0</v>
      </c>
      <c r="AC598" s="690">
        <v>0</v>
      </c>
      <c r="AD598" s="1015"/>
      <c r="AE598" s="1016"/>
      <c r="AF598" s="1017"/>
    </row>
    <row r="599" spans="1:32" ht="15" customHeight="1" x14ac:dyDescent="0.2">
      <c r="A599" s="11">
        <v>245</v>
      </c>
      <c r="B599" s="683"/>
      <c r="C599" s="684"/>
      <c r="D599" s="280"/>
      <c r="E599" s="280"/>
      <c r="F599" s="1501" t="str">
        <f>'2. CAD NCCF'!F599:L599</f>
        <v>State, provincial &amp; agency GS</v>
      </c>
      <c r="G599" s="1502"/>
      <c r="H599" s="1502"/>
      <c r="I599" s="1502"/>
      <c r="J599" s="1502"/>
      <c r="K599" s="1502"/>
      <c r="L599" s="1534"/>
      <c r="M599" s="690">
        <v>0</v>
      </c>
      <c r="N599" s="691">
        <v>0</v>
      </c>
      <c r="O599" s="692">
        <v>0</v>
      </c>
      <c r="P599" s="692">
        <v>0</v>
      </c>
      <c r="Q599" s="697">
        <v>0</v>
      </c>
      <c r="R599" s="692">
        <v>0</v>
      </c>
      <c r="S599" s="693">
        <v>0</v>
      </c>
      <c r="T599" s="692">
        <v>0</v>
      </c>
      <c r="U599" s="693">
        <v>0</v>
      </c>
      <c r="V599" s="692">
        <v>0</v>
      </c>
      <c r="W599" s="693">
        <v>0</v>
      </c>
      <c r="X599" s="692">
        <v>0</v>
      </c>
      <c r="Y599" s="693">
        <v>0</v>
      </c>
      <c r="Z599" s="692">
        <v>0</v>
      </c>
      <c r="AA599" s="693">
        <v>0</v>
      </c>
      <c r="AB599" s="698">
        <v>0</v>
      </c>
      <c r="AC599" s="690">
        <v>0</v>
      </c>
      <c r="AD599" s="1015"/>
      <c r="AE599" s="1016"/>
      <c r="AF599" s="1017"/>
    </row>
    <row r="600" spans="1:32" ht="15" customHeight="1" x14ac:dyDescent="0.2">
      <c r="A600" s="11">
        <v>246</v>
      </c>
      <c r="B600" s="683"/>
      <c r="C600" s="684"/>
      <c r="D600" s="280"/>
      <c r="E600" s="280"/>
      <c r="F600" s="1501" t="str">
        <f>'2. CAD NCCF'!F600:L600</f>
        <v>State municipal GS</v>
      </c>
      <c r="G600" s="1502"/>
      <c r="H600" s="1502"/>
      <c r="I600" s="1502"/>
      <c r="J600" s="1502"/>
      <c r="K600" s="1502"/>
      <c r="L600" s="1534"/>
      <c r="M600" s="690">
        <v>0</v>
      </c>
      <c r="N600" s="691">
        <v>0</v>
      </c>
      <c r="O600" s="692">
        <v>0</v>
      </c>
      <c r="P600" s="692">
        <v>0</v>
      </c>
      <c r="Q600" s="697">
        <v>0</v>
      </c>
      <c r="R600" s="692">
        <v>0</v>
      </c>
      <c r="S600" s="693">
        <v>0</v>
      </c>
      <c r="T600" s="692">
        <v>0</v>
      </c>
      <c r="U600" s="693">
        <v>0</v>
      </c>
      <c r="V600" s="692">
        <v>0</v>
      </c>
      <c r="W600" s="693">
        <v>0</v>
      </c>
      <c r="X600" s="692">
        <v>0</v>
      </c>
      <c r="Y600" s="693">
        <v>0</v>
      </c>
      <c r="Z600" s="692">
        <v>0</v>
      </c>
      <c r="AA600" s="693">
        <v>0</v>
      </c>
      <c r="AB600" s="698">
        <v>0</v>
      </c>
      <c r="AC600" s="690">
        <v>0</v>
      </c>
      <c r="AD600" s="1015"/>
      <c r="AE600" s="1016"/>
      <c r="AF600" s="1017"/>
    </row>
    <row r="601" spans="1:32" ht="15" customHeight="1" x14ac:dyDescent="0.2">
      <c r="A601" s="11">
        <v>247</v>
      </c>
      <c r="B601" s="683"/>
      <c r="C601" s="684"/>
      <c r="D601" s="281"/>
      <c r="E601" s="281"/>
      <c r="F601" s="1501" t="str">
        <f>'2. CAD NCCF'!F601:L601</f>
        <v>Supranational and multilateral development bank GS</v>
      </c>
      <c r="G601" s="1502"/>
      <c r="H601" s="1502"/>
      <c r="I601" s="1502"/>
      <c r="J601" s="1502"/>
      <c r="K601" s="1502"/>
      <c r="L601" s="1534"/>
      <c r="M601" s="690">
        <v>0</v>
      </c>
      <c r="N601" s="691">
        <v>0</v>
      </c>
      <c r="O601" s="692">
        <v>0</v>
      </c>
      <c r="P601" s="692">
        <v>0</v>
      </c>
      <c r="Q601" s="697">
        <v>0</v>
      </c>
      <c r="R601" s="692">
        <v>0</v>
      </c>
      <c r="S601" s="693">
        <v>0</v>
      </c>
      <c r="T601" s="692">
        <v>0</v>
      </c>
      <c r="U601" s="693">
        <v>0</v>
      </c>
      <c r="V601" s="692">
        <v>0</v>
      </c>
      <c r="W601" s="693">
        <v>0</v>
      </c>
      <c r="X601" s="692">
        <v>0</v>
      </c>
      <c r="Y601" s="693">
        <v>0</v>
      </c>
      <c r="Z601" s="692">
        <v>0</v>
      </c>
      <c r="AA601" s="693">
        <v>0</v>
      </c>
      <c r="AB601" s="698">
        <v>0</v>
      </c>
      <c r="AC601" s="690">
        <v>0</v>
      </c>
      <c r="AD601" s="1015"/>
      <c r="AE601" s="1016"/>
      <c r="AF601" s="1017"/>
    </row>
    <row r="602" spans="1:32" ht="15" customHeight="1" x14ac:dyDescent="0.2">
      <c r="A602" s="11">
        <v>129</v>
      </c>
      <c r="B602" s="683"/>
      <c r="C602" s="281"/>
      <c r="D602" s="1472" t="str">
        <f>'2. CAD NCCF'!D602:AF602</f>
        <v>Mortgage backed securities (MBS)</v>
      </c>
      <c r="E602" s="1473"/>
      <c r="F602" s="1473"/>
      <c r="G602" s="1473"/>
      <c r="H602" s="1473"/>
      <c r="I602" s="1473"/>
      <c r="J602" s="1473"/>
      <c r="K602" s="1473"/>
      <c r="L602" s="1473"/>
      <c r="M602" s="1473"/>
      <c r="N602" s="1473"/>
      <c r="O602" s="1473"/>
      <c r="P602" s="1473"/>
      <c r="Q602" s="1473"/>
      <c r="R602" s="1473"/>
      <c r="S602" s="1473"/>
      <c r="T602" s="1473"/>
      <c r="U602" s="1473"/>
      <c r="V602" s="1473"/>
      <c r="W602" s="1473"/>
      <c r="X602" s="1473"/>
      <c r="Y602" s="1473"/>
      <c r="Z602" s="1473"/>
      <c r="AA602" s="1473"/>
      <c r="AB602" s="1473"/>
      <c r="AC602" s="1473"/>
      <c r="AD602" s="1473"/>
      <c r="AE602" s="1473"/>
      <c r="AF602" s="1474"/>
    </row>
    <row r="603" spans="1:32" ht="15" customHeight="1" x14ac:dyDescent="0.2">
      <c r="A603" s="11">
        <v>130</v>
      </c>
      <c r="B603" s="683"/>
      <c r="C603" s="281"/>
      <c r="D603" s="281"/>
      <c r="E603" s="1445" t="str">
        <f>'2. CAD NCCF'!E603:L603</f>
        <v>Agency MBS</v>
      </c>
      <c r="F603" s="1446"/>
      <c r="G603" s="1446"/>
      <c r="H603" s="1446"/>
      <c r="I603" s="1446"/>
      <c r="J603" s="1446"/>
      <c r="K603" s="1446"/>
      <c r="L603" s="1447"/>
      <c r="M603" s="399">
        <f>SUBTOTAL(9,M604:M606)</f>
        <v>0</v>
      </c>
      <c r="N603" s="402">
        <f t="shared" ref="N603:AC603" si="135">SUBTOTAL(9,N604:N606)</f>
        <v>0</v>
      </c>
      <c r="O603" s="406">
        <f t="shared" si="135"/>
        <v>0</v>
      </c>
      <c r="P603" s="405">
        <f t="shared" si="135"/>
        <v>0</v>
      </c>
      <c r="Q603" s="407">
        <f t="shared" si="135"/>
        <v>0</v>
      </c>
      <c r="R603" s="406">
        <f t="shared" si="135"/>
        <v>0</v>
      </c>
      <c r="S603" s="406">
        <f t="shared" si="135"/>
        <v>0</v>
      </c>
      <c r="T603" s="406">
        <f t="shared" si="135"/>
        <v>0</v>
      </c>
      <c r="U603" s="406">
        <f t="shared" si="135"/>
        <v>0</v>
      </c>
      <c r="V603" s="406">
        <f t="shared" si="135"/>
        <v>0</v>
      </c>
      <c r="W603" s="406">
        <f t="shared" si="135"/>
        <v>0</v>
      </c>
      <c r="X603" s="406">
        <f t="shared" si="135"/>
        <v>0</v>
      </c>
      <c r="Y603" s="406">
        <f t="shared" si="135"/>
        <v>0</v>
      </c>
      <c r="Z603" s="406">
        <f t="shared" si="135"/>
        <v>0</v>
      </c>
      <c r="AA603" s="406">
        <f t="shared" si="135"/>
        <v>0</v>
      </c>
      <c r="AB603" s="416">
        <f t="shared" si="135"/>
        <v>0</v>
      </c>
      <c r="AC603" s="399">
        <f t="shared" si="135"/>
        <v>0</v>
      </c>
      <c r="AD603" s="1015"/>
      <c r="AE603" s="1016"/>
      <c r="AF603" s="1017"/>
    </row>
    <row r="604" spans="1:32" ht="15" customHeight="1" x14ac:dyDescent="0.2">
      <c r="A604" s="11">
        <v>131</v>
      </c>
      <c r="B604" s="683"/>
      <c r="C604" s="281"/>
      <c r="D604" s="281"/>
      <c r="E604" s="282"/>
      <c r="F604" s="1501" t="str">
        <f>'2. CAD NCCF'!F604:L604</f>
        <v>Agency MBS, high rated</v>
      </c>
      <c r="G604" s="1502"/>
      <c r="H604" s="1502"/>
      <c r="I604" s="1502"/>
      <c r="J604" s="1502"/>
      <c r="K604" s="1502"/>
      <c r="L604" s="1534"/>
      <c r="M604" s="690">
        <v>0</v>
      </c>
      <c r="N604" s="691">
        <v>0</v>
      </c>
      <c r="O604" s="692">
        <v>0</v>
      </c>
      <c r="P604" s="692">
        <v>0</v>
      </c>
      <c r="Q604" s="697">
        <v>0</v>
      </c>
      <c r="R604" s="692">
        <v>0</v>
      </c>
      <c r="S604" s="693">
        <v>0</v>
      </c>
      <c r="T604" s="692">
        <v>0</v>
      </c>
      <c r="U604" s="693">
        <v>0</v>
      </c>
      <c r="V604" s="692">
        <v>0</v>
      </c>
      <c r="W604" s="693">
        <v>0</v>
      </c>
      <c r="X604" s="692">
        <v>0</v>
      </c>
      <c r="Y604" s="693">
        <v>0</v>
      </c>
      <c r="Z604" s="692">
        <v>0</v>
      </c>
      <c r="AA604" s="693">
        <v>0</v>
      </c>
      <c r="AB604" s="698">
        <v>0</v>
      </c>
      <c r="AC604" s="690">
        <v>0</v>
      </c>
      <c r="AD604" s="1015"/>
      <c r="AE604" s="1016"/>
      <c r="AF604" s="1017"/>
    </row>
    <row r="605" spans="1:32" ht="15" customHeight="1" x14ac:dyDescent="0.2">
      <c r="A605" s="11">
        <v>132</v>
      </c>
      <c r="B605" s="683"/>
      <c r="C605" s="281"/>
      <c r="D605" s="281"/>
      <c r="E605" s="282"/>
      <c r="F605" s="1501" t="str">
        <f>'2. CAD NCCF'!F605:L605</f>
        <v>Agency MBS, medium rated</v>
      </c>
      <c r="G605" s="1502"/>
      <c r="H605" s="1502"/>
      <c r="I605" s="1502"/>
      <c r="J605" s="1502"/>
      <c r="K605" s="1502"/>
      <c r="L605" s="1534"/>
      <c r="M605" s="690">
        <v>0</v>
      </c>
      <c r="N605" s="691">
        <v>0</v>
      </c>
      <c r="O605" s="692">
        <v>0</v>
      </c>
      <c r="P605" s="692">
        <v>0</v>
      </c>
      <c r="Q605" s="697">
        <v>0</v>
      </c>
      <c r="R605" s="692">
        <v>0</v>
      </c>
      <c r="S605" s="693">
        <v>0</v>
      </c>
      <c r="T605" s="692">
        <v>0</v>
      </c>
      <c r="U605" s="693">
        <v>0</v>
      </c>
      <c r="V605" s="692">
        <v>0</v>
      </c>
      <c r="W605" s="693">
        <v>0</v>
      </c>
      <c r="X605" s="692">
        <v>0</v>
      </c>
      <c r="Y605" s="693">
        <v>0</v>
      </c>
      <c r="Z605" s="692">
        <v>0</v>
      </c>
      <c r="AA605" s="693">
        <v>0</v>
      </c>
      <c r="AB605" s="698">
        <v>0</v>
      </c>
      <c r="AC605" s="690">
        <v>0</v>
      </c>
      <c r="AD605" s="1015"/>
      <c r="AE605" s="1016"/>
      <c r="AF605" s="1017"/>
    </row>
    <row r="606" spans="1:32" ht="15" customHeight="1" x14ac:dyDescent="0.2">
      <c r="A606" s="11">
        <v>133</v>
      </c>
      <c r="B606" s="683"/>
      <c r="C606" s="281"/>
      <c r="D606" s="281"/>
      <c r="E606" s="282"/>
      <c r="F606" s="1501" t="str">
        <f>'2. CAD NCCF'!F606:L606</f>
        <v>Agency MBS, low or not rated</v>
      </c>
      <c r="G606" s="1502"/>
      <c r="H606" s="1502"/>
      <c r="I606" s="1502"/>
      <c r="J606" s="1502"/>
      <c r="K606" s="1502"/>
      <c r="L606" s="1534"/>
      <c r="M606" s="690">
        <v>0</v>
      </c>
      <c r="N606" s="691">
        <v>0</v>
      </c>
      <c r="O606" s="692">
        <v>0</v>
      </c>
      <c r="P606" s="692">
        <v>0</v>
      </c>
      <c r="Q606" s="697">
        <v>0</v>
      </c>
      <c r="R606" s="692">
        <v>0</v>
      </c>
      <c r="S606" s="693">
        <v>0</v>
      </c>
      <c r="T606" s="692">
        <v>0</v>
      </c>
      <c r="U606" s="693">
        <v>0</v>
      </c>
      <c r="V606" s="692">
        <v>0</v>
      </c>
      <c r="W606" s="693">
        <v>0</v>
      </c>
      <c r="X606" s="692">
        <v>0</v>
      </c>
      <c r="Y606" s="693">
        <v>0</v>
      </c>
      <c r="Z606" s="692">
        <v>0</v>
      </c>
      <c r="AA606" s="693">
        <v>0</v>
      </c>
      <c r="AB606" s="698">
        <v>0</v>
      </c>
      <c r="AC606" s="690">
        <v>0</v>
      </c>
      <c r="AD606" s="1015"/>
      <c r="AE606" s="1016"/>
      <c r="AF606" s="1017"/>
    </row>
    <row r="607" spans="1:32" ht="15" customHeight="1" x14ac:dyDescent="0.2">
      <c r="A607" s="11">
        <v>134</v>
      </c>
      <c r="B607" s="683"/>
      <c r="C607" s="281"/>
      <c r="D607" s="281"/>
      <c r="E607" s="1445" t="str">
        <f>'2. CAD NCCF'!E607:L607</f>
        <v>Non-agency commercial MBS (CMBS)</v>
      </c>
      <c r="F607" s="1446"/>
      <c r="G607" s="1446"/>
      <c r="H607" s="1446"/>
      <c r="I607" s="1446"/>
      <c r="J607" s="1446"/>
      <c r="K607" s="1446"/>
      <c r="L607" s="1447"/>
      <c r="M607" s="399">
        <f>SUBTOTAL(9,M608:M610)</f>
        <v>0</v>
      </c>
      <c r="N607" s="402">
        <f t="shared" ref="N607:AC607" si="136">SUBTOTAL(9,N608:N610)</f>
        <v>0</v>
      </c>
      <c r="O607" s="406">
        <f t="shared" si="136"/>
        <v>0</v>
      </c>
      <c r="P607" s="405">
        <f t="shared" si="136"/>
        <v>0</v>
      </c>
      <c r="Q607" s="407">
        <f t="shared" si="136"/>
        <v>0</v>
      </c>
      <c r="R607" s="406">
        <f t="shared" si="136"/>
        <v>0</v>
      </c>
      <c r="S607" s="406">
        <f t="shared" si="136"/>
        <v>0</v>
      </c>
      <c r="T607" s="406">
        <f t="shared" si="136"/>
        <v>0</v>
      </c>
      <c r="U607" s="406">
        <f t="shared" si="136"/>
        <v>0</v>
      </c>
      <c r="V607" s="406">
        <f t="shared" si="136"/>
        <v>0</v>
      </c>
      <c r="W607" s="406">
        <f t="shared" si="136"/>
        <v>0</v>
      </c>
      <c r="X607" s="406">
        <f t="shared" si="136"/>
        <v>0</v>
      </c>
      <c r="Y607" s="406">
        <f t="shared" si="136"/>
        <v>0</v>
      </c>
      <c r="Z607" s="406">
        <f t="shared" si="136"/>
        <v>0</v>
      </c>
      <c r="AA607" s="406">
        <f t="shared" si="136"/>
        <v>0</v>
      </c>
      <c r="AB607" s="416">
        <f t="shared" si="136"/>
        <v>0</v>
      </c>
      <c r="AC607" s="399">
        <f t="shared" si="136"/>
        <v>0</v>
      </c>
      <c r="AD607" s="1015"/>
      <c r="AE607" s="1016"/>
      <c r="AF607" s="1017"/>
    </row>
    <row r="608" spans="1:32" ht="15" customHeight="1" x14ac:dyDescent="0.2">
      <c r="A608" s="11">
        <v>135</v>
      </c>
      <c r="B608" s="683"/>
      <c r="C608" s="281"/>
      <c r="D608" s="281"/>
      <c r="E608" s="282"/>
      <c r="F608" s="1501" t="str">
        <f>'2. CAD NCCF'!F608:L608</f>
        <v>Non-agency CMBS, high rated</v>
      </c>
      <c r="G608" s="1502"/>
      <c r="H608" s="1502"/>
      <c r="I608" s="1502"/>
      <c r="J608" s="1502"/>
      <c r="K608" s="1502"/>
      <c r="L608" s="1534"/>
      <c r="M608" s="690">
        <v>0</v>
      </c>
      <c r="N608" s="691">
        <v>0</v>
      </c>
      <c r="O608" s="692">
        <v>0</v>
      </c>
      <c r="P608" s="692">
        <v>0</v>
      </c>
      <c r="Q608" s="697">
        <v>0</v>
      </c>
      <c r="R608" s="692">
        <v>0</v>
      </c>
      <c r="S608" s="693">
        <v>0</v>
      </c>
      <c r="T608" s="692">
        <v>0</v>
      </c>
      <c r="U608" s="693">
        <v>0</v>
      </c>
      <c r="V608" s="692">
        <v>0</v>
      </c>
      <c r="W608" s="693">
        <v>0</v>
      </c>
      <c r="X608" s="692">
        <v>0</v>
      </c>
      <c r="Y608" s="693">
        <v>0</v>
      </c>
      <c r="Z608" s="692">
        <v>0</v>
      </c>
      <c r="AA608" s="693">
        <v>0</v>
      </c>
      <c r="AB608" s="698">
        <v>0</v>
      </c>
      <c r="AC608" s="690">
        <v>0</v>
      </c>
      <c r="AD608" s="1015"/>
      <c r="AE608" s="1016"/>
      <c r="AF608" s="1017"/>
    </row>
    <row r="609" spans="1:32" ht="15" customHeight="1" x14ac:dyDescent="0.2">
      <c r="A609" s="11">
        <v>136</v>
      </c>
      <c r="B609" s="683"/>
      <c r="C609" s="281"/>
      <c r="D609" s="281"/>
      <c r="E609" s="282"/>
      <c r="F609" s="1501" t="str">
        <f>'2. CAD NCCF'!F609:L609</f>
        <v>Non-agency CMBS, medium rated</v>
      </c>
      <c r="G609" s="1502"/>
      <c r="H609" s="1502"/>
      <c r="I609" s="1502"/>
      <c r="J609" s="1502"/>
      <c r="K609" s="1502"/>
      <c r="L609" s="1534"/>
      <c r="M609" s="690">
        <v>0</v>
      </c>
      <c r="N609" s="691">
        <v>0</v>
      </c>
      <c r="O609" s="692">
        <v>0</v>
      </c>
      <c r="P609" s="692">
        <v>0</v>
      </c>
      <c r="Q609" s="697">
        <v>0</v>
      </c>
      <c r="R609" s="692">
        <v>0</v>
      </c>
      <c r="S609" s="693">
        <v>0</v>
      </c>
      <c r="T609" s="692">
        <v>0</v>
      </c>
      <c r="U609" s="693">
        <v>0</v>
      </c>
      <c r="V609" s="692">
        <v>0</v>
      </c>
      <c r="W609" s="693">
        <v>0</v>
      </c>
      <c r="X609" s="692">
        <v>0</v>
      </c>
      <c r="Y609" s="693">
        <v>0</v>
      </c>
      <c r="Z609" s="692">
        <v>0</v>
      </c>
      <c r="AA609" s="693">
        <v>0</v>
      </c>
      <c r="AB609" s="698">
        <v>0</v>
      </c>
      <c r="AC609" s="690">
        <v>0</v>
      </c>
      <c r="AD609" s="1015"/>
      <c r="AE609" s="1016"/>
      <c r="AF609" s="1017"/>
    </row>
    <row r="610" spans="1:32" ht="15" customHeight="1" x14ac:dyDescent="0.2">
      <c r="A610" s="11">
        <v>137</v>
      </c>
      <c r="B610" s="683"/>
      <c r="C610" s="281"/>
      <c r="D610" s="281"/>
      <c r="E610" s="282"/>
      <c r="F610" s="1501" t="str">
        <f>'2. CAD NCCF'!F610:L610</f>
        <v>Non-agency CMBS, low or not rated</v>
      </c>
      <c r="G610" s="1502"/>
      <c r="H610" s="1502"/>
      <c r="I610" s="1502"/>
      <c r="J610" s="1502"/>
      <c r="K610" s="1502"/>
      <c r="L610" s="1534"/>
      <c r="M610" s="690">
        <v>0</v>
      </c>
      <c r="N610" s="691">
        <v>0</v>
      </c>
      <c r="O610" s="692">
        <v>0</v>
      </c>
      <c r="P610" s="692">
        <v>0</v>
      </c>
      <c r="Q610" s="697">
        <v>0</v>
      </c>
      <c r="R610" s="692">
        <v>0</v>
      </c>
      <c r="S610" s="693">
        <v>0</v>
      </c>
      <c r="T610" s="692">
        <v>0</v>
      </c>
      <c r="U610" s="693">
        <v>0</v>
      </c>
      <c r="V610" s="692">
        <v>0</v>
      </c>
      <c r="W610" s="693">
        <v>0</v>
      </c>
      <c r="X610" s="692">
        <v>0</v>
      </c>
      <c r="Y610" s="693">
        <v>0</v>
      </c>
      <c r="Z610" s="692">
        <v>0</v>
      </c>
      <c r="AA610" s="693">
        <v>0</v>
      </c>
      <c r="AB610" s="698">
        <v>0</v>
      </c>
      <c r="AC610" s="690">
        <v>0</v>
      </c>
      <c r="AD610" s="1015"/>
      <c r="AE610" s="1016"/>
      <c r="AF610" s="1017"/>
    </row>
    <row r="611" spans="1:32" ht="15" customHeight="1" x14ac:dyDescent="0.2">
      <c r="A611" s="11">
        <v>138</v>
      </c>
      <c r="B611" s="683"/>
      <c r="C611" s="281"/>
      <c r="D611" s="281"/>
      <c r="E611" s="1445" t="str">
        <f>'2. CAD NCCF'!E611:L611</f>
        <v>Non-agency residential MBS (RMBS)</v>
      </c>
      <c r="F611" s="1446"/>
      <c r="G611" s="1446"/>
      <c r="H611" s="1446"/>
      <c r="I611" s="1446"/>
      <c r="J611" s="1446"/>
      <c r="K611" s="1446"/>
      <c r="L611" s="1447"/>
      <c r="M611" s="399">
        <f>SUBTOTAL(9,M612:M614)</f>
        <v>0</v>
      </c>
      <c r="N611" s="402">
        <f t="shared" ref="N611:AC611" si="137">SUBTOTAL(9,N612:N614)</f>
        <v>0</v>
      </c>
      <c r="O611" s="406">
        <f t="shared" si="137"/>
        <v>0</v>
      </c>
      <c r="P611" s="405">
        <f t="shared" si="137"/>
        <v>0</v>
      </c>
      <c r="Q611" s="407">
        <f t="shared" si="137"/>
        <v>0</v>
      </c>
      <c r="R611" s="406">
        <f t="shared" si="137"/>
        <v>0</v>
      </c>
      <c r="S611" s="406">
        <f t="shared" si="137"/>
        <v>0</v>
      </c>
      <c r="T611" s="406">
        <f t="shared" si="137"/>
        <v>0</v>
      </c>
      <c r="U611" s="406">
        <f t="shared" si="137"/>
        <v>0</v>
      </c>
      <c r="V611" s="406">
        <f t="shared" si="137"/>
        <v>0</v>
      </c>
      <c r="W611" s="406">
        <f t="shared" si="137"/>
        <v>0</v>
      </c>
      <c r="X611" s="406">
        <f t="shared" si="137"/>
        <v>0</v>
      </c>
      <c r="Y611" s="406">
        <f t="shared" si="137"/>
        <v>0</v>
      </c>
      <c r="Z611" s="406">
        <f t="shared" si="137"/>
        <v>0</v>
      </c>
      <c r="AA611" s="406">
        <f t="shared" si="137"/>
        <v>0</v>
      </c>
      <c r="AB611" s="416">
        <f t="shared" si="137"/>
        <v>0</v>
      </c>
      <c r="AC611" s="399">
        <f t="shared" si="137"/>
        <v>0</v>
      </c>
      <c r="AD611" s="1015"/>
      <c r="AE611" s="1016"/>
      <c r="AF611" s="1017"/>
    </row>
    <row r="612" spans="1:32" ht="15" customHeight="1" x14ac:dyDescent="0.2">
      <c r="A612" s="11">
        <v>139</v>
      </c>
      <c r="B612" s="683"/>
      <c r="C612" s="281"/>
      <c r="D612" s="281"/>
      <c r="E612" s="282"/>
      <c r="F612" s="1501" t="str">
        <f>'2. CAD NCCF'!F612:L612</f>
        <v>Non-agency RMBS, high rated</v>
      </c>
      <c r="G612" s="1502"/>
      <c r="H612" s="1502"/>
      <c r="I612" s="1502"/>
      <c r="J612" s="1502"/>
      <c r="K612" s="1502"/>
      <c r="L612" s="1534"/>
      <c r="M612" s="690">
        <v>0</v>
      </c>
      <c r="N612" s="691">
        <v>0</v>
      </c>
      <c r="O612" s="692">
        <v>0</v>
      </c>
      <c r="P612" s="692">
        <v>0</v>
      </c>
      <c r="Q612" s="697">
        <v>0</v>
      </c>
      <c r="R612" s="692">
        <v>0</v>
      </c>
      <c r="S612" s="693">
        <v>0</v>
      </c>
      <c r="T612" s="692">
        <v>0</v>
      </c>
      <c r="U612" s="693">
        <v>0</v>
      </c>
      <c r="V612" s="692">
        <v>0</v>
      </c>
      <c r="W612" s="693">
        <v>0</v>
      </c>
      <c r="X612" s="692">
        <v>0</v>
      </c>
      <c r="Y612" s="693">
        <v>0</v>
      </c>
      <c r="Z612" s="692">
        <v>0</v>
      </c>
      <c r="AA612" s="693">
        <v>0</v>
      </c>
      <c r="AB612" s="698">
        <v>0</v>
      </c>
      <c r="AC612" s="690">
        <v>0</v>
      </c>
      <c r="AD612" s="1015"/>
      <c r="AE612" s="1016"/>
      <c r="AF612" s="1017"/>
    </row>
    <row r="613" spans="1:32" ht="15" customHeight="1" x14ac:dyDescent="0.2">
      <c r="A613" s="11">
        <v>140</v>
      </c>
      <c r="B613" s="683"/>
      <c r="C613" s="281"/>
      <c r="D613" s="281"/>
      <c r="E613" s="282"/>
      <c r="F613" s="1501" t="str">
        <f>'2. CAD NCCF'!F613:L613</f>
        <v>Non-agency RMBS, medium rated</v>
      </c>
      <c r="G613" s="1502"/>
      <c r="H613" s="1502"/>
      <c r="I613" s="1502"/>
      <c r="J613" s="1502"/>
      <c r="K613" s="1502"/>
      <c r="L613" s="1534"/>
      <c r="M613" s="690">
        <v>0</v>
      </c>
      <c r="N613" s="691">
        <v>0</v>
      </c>
      <c r="O613" s="692">
        <v>0</v>
      </c>
      <c r="P613" s="692">
        <v>0</v>
      </c>
      <c r="Q613" s="697">
        <v>0</v>
      </c>
      <c r="R613" s="692">
        <v>0</v>
      </c>
      <c r="S613" s="693">
        <v>0</v>
      </c>
      <c r="T613" s="692">
        <v>0</v>
      </c>
      <c r="U613" s="693">
        <v>0</v>
      </c>
      <c r="V613" s="692">
        <v>0</v>
      </c>
      <c r="W613" s="693">
        <v>0</v>
      </c>
      <c r="X613" s="692">
        <v>0</v>
      </c>
      <c r="Y613" s="693">
        <v>0</v>
      </c>
      <c r="Z613" s="692">
        <v>0</v>
      </c>
      <c r="AA613" s="693">
        <v>0</v>
      </c>
      <c r="AB613" s="698">
        <v>0</v>
      </c>
      <c r="AC613" s="690">
        <v>0</v>
      </c>
      <c r="AD613" s="1015"/>
      <c r="AE613" s="1016"/>
      <c r="AF613" s="1017"/>
    </row>
    <row r="614" spans="1:32" ht="15" customHeight="1" x14ac:dyDescent="0.2">
      <c r="A614" s="11">
        <v>141</v>
      </c>
      <c r="B614" s="683"/>
      <c r="C614" s="281"/>
      <c r="D614" s="281"/>
      <c r="E614" s="282"/>
      <c r="F614" s="1501" t="str">
        <f>'2. CAD NCCF'!F614:L614</f>
        <v>Non-agency RMBS, low or not rated</v>
      </c>
      <c r="G614" s="1502"/>
      <c r="H614" s="1502"/>
      <c r="I614" s="1502"/>
      <c r="J614" s="1502"/>
      <c r="K614" s="1502"/>
      <c r="L614" s="1534"/>
      <c r="M614" s="690">
        <v>0</v>
      </c>
      <c r="N614" s="691">
        <v>0</v>
      </c>
      <c r="O614" s="692">
        <v>0</v>
      </c>
      <c r="P614" s="692">
        <v>0</v>
      </c>
      <c r="Q614" s="697">
        <v>0</v>
      </c>
      <c r="R614" s="692">
        <v>0</v>
      </c>
      <c r="S614" s="693">
        <v>0</v>
      </c>
      <c r="T614" s="692">
        <v>0</v>
      </c>
      <c r="U614" s="693">
        <v>0</v>
      </c>
      <c r="V614" s="692">
        <v>0</v>
      </c>
      <c r="W614" s="693">
        <v>0</v>
      </c>
      <c r="X614" s="692">
        <v>0</v>
      </c>
      <c r="Y614" s="693">
        <v>0</v>
      </c>
      <c r="Z614" s="692">
        <v>0</v>
      </c>
      <c r="AA614" s="693">
        <v>0</v>
      </c>
      <c r="AB614" s="698">
        <v>0</v>
      </c>
      <c r="AC614" s="690">
        <v>0</v>
      </c>
      <c r="AD614" s="1015"/>
      <c r="AE614" s="1016"/>
      <c r="AF614" s="1017"/>
    </row>
    <row r="615" spans="1:32" ht="15" customHeight="1" x14ac:dyDescent="0.2">
      <c r="A615" s="11">
        <v>142</v>
      </c>
      <c r="B615" s="683"/>
      <c r="C615" s="281"/>
      <c r="D615" s="1472" t="str">
        <f>'2. CAD NCCF'!D615:AF615</f>
        <v>Corporate bonds and paper (CBP)</v>
      </c>
      <c r="E615" s="1473"/>
      <c r="F615" s="1473"/>
      <c r="G615" s="1473"/>
      <c r="H615" s="1473"/>
      <c r="I615" s="1473"/>
      <c r="J615" s="1473"/>
      <c r="K615" s="1473"/>
      <c r="L615" s="1473"/>
      <c r="M615" s="1473"/>
      <c r="N615" s="1473"/>
      <c r="O615" s="1473"/>
      <c r="P615" s="1473"/>
      <c r="Q615" s="1473"/>
      <c r="R615" s="1473"/>
      <c r="S615" s="1473"/>
      <c r="T615" s="1473"/>
      <c r="U615" s="1473"/>
      <c r="V615" s="1473"/>
      <c r="W615" s="1473"/>
      <c r="X615" s="1473"/>
      <c r="Y615" s="1473"/>
      <c r="Z615" s="1473"/>
      <c r="AA615" s="1473"/>
      <c r="AB615" s="1473"/>
      <c r="AC615" s="1473"/>
      <c r="AD615" s="1473"/>
      <c r="AE615" s="1473"/>
      <c r="AF615" s="1474"/>
    </row>
    <row r="616" spans="1:32" ht="15" customHeight="1" x14ac:dyDescent="0.2">
      <c r="A616" s="11">
        <v>143</v>
      </c>
      <c r="B616" s="683"/>
      <c r="C616" s="281"/>
      <c r="D616" s="281"/>
      <c r="E616" s="1445" t="str">
        <f>'2. CAD NCCF'!E616:L616</f>
        <v>Non-FI issued CBP, high rated</v>
      </c>
      <c r="F616" s="1446"/>
      <c r="G616" s="1446"/>
      <c r="H616" s="1446"/>
      <c r="I616" s="1446"/>
      <c r="J616" s="1446"/>
      <c r="K616" s="1446"/>
      <c r="L616" s="1447"/>
      <c r="M616" s="399">
        <f>SUBTOTAL(9,M617:M618)</f>
        <v>0</v>
      </c>
      <c r="N616" s="402">
        <f t="shared" ref="N616:AC616" si="138">SUBTOTAL(9,N617:N618)</f>
        <v>0</v>
      </c>
      <c r="O616" s="406">
        <f t="shared" si="138"/>
        <v>0</v>
      </c>
      <c r="P616" s="405">
        <f t="shared" si="138"/>
        <v>0</v>
      </c>
      <c r="Q616" s="407">
        <f t="shared" si="138"/>
        <v>0</v>
      </c>
      <c r="R616" s="406">
        <f t="shared" si="138"/>
        <v>0</v>
      </c>
      <c r="S616" s="406">
        <f t="shared" si="138"/>
        <v>0</v>
      </c>
      <c r="T616" s="406">
        <f t="shared" si="138"/>
        <v>0</v>
      </c>
      <c r="U616" s="406">
        <f t="shared" si="138"/>
        <v>0</v>
      </c>
      <c r="V616" s="406">
        <f t="shared" si="138"/>
        <v>0</v>
      </c>
      <c r="W616" s="406">
        <f t="shared" si="138"/>
        <v>0</v>
      </c>
      <c r="X616" s="406">
        <f t="shared" si="138"/>
        <v>0</v>
      </c>
      <c r="Y616" s="406">
        <f t="shared" si="138"/>
        <v>0</v>
      </c>
      <c r="Z616" s="406">
        <f t="shared" si="138"/>
        <v>0</v>
      </c>
      <c r="AA616" s="406">
        <f t="shared" si="138"/>
        <v>0</v>
      </c>
      <c r="AB616" s="416">
        <f t="shared" si="138"/>
        <v>0</v>
      </c>
      <c r="AC616" s="399">
        <f t="shared" si="138"/>
        <v>0</v>
      </c>
      <c r="AD616" s="1015"/>
      <c r="AE616" s="1016"/>
      <c r="AF616" s="1017"/>
    </row>
    <row r="617" spans="1:32" ht="15" customHeight="1" x14ac:dyDescent="0.2">
      <c r="A617" s="11">
        <v>144</v>
      </c>
      <c r="B617" s="683"/>
      <c r="C617" s="281"/>
      <c r="D617" s="281"/>
      <c r="E617" s="282"/>
      <c r="F617" s="1501" t="str">
        <f>'2. CAD NCCF'!F617:L617</f>
        <v>Non-FI issued unsecured bond and paper, high rated</v>
      </c>
      <c r="G617" s="1502"/>
      <c r="H617" s="1502"/>
      <c r="I617" s="1502"/>
      <c r="J617" s="1502"/>
      <c r="K617" s="1502"/>
      <c r="L617" s="1534"/>
      <c r="M617" s="690">
        <v>0</v>
      </c>
      <c r="N617" s="691">
        <v>0</v>
      </c>
      <c r="O617" s="692">
        <v>0</v>
      </c>
      <c r="P617" s="692">
        <v>0</v>
      </c>
      <c r="Q617" s="697">
        <v>0</v>
      </c>
      <c r="R617" s="692">
        <v>0</v>
      </c>
      <c r="S617" s="693">
        <v>0</v>
      </c>
      <c r="T617" s="692">
        <v>0</v>
      </c>
      <c r="U617" s="693">
        <v>0</v>
      </c>
      <c r="V617" s="692">
        <v>0</v>
      </c>
      <c r="W617" s="693">
        <v>0</v>
      </c>
      <c r="X617" s="692">
        <v>0</v>
      </c>
      <c r="Y617" s="693">
        <v>0</v>
      </c>
      <c r="Z617" s="692">
        <v>0</v>
      </c>
      <c r="AA617" s="693">
        <v>0</v>
      </c>
      <c r="AB617" s="698">
        <v>0</v>
      </c>
      <c r="AC617" s="690">
        <v>0</v>
      </c>
      <c r="AD617" s="1015"/>
      <c r="AE617" s="1016"/>
      <c r="AF617" s="1017"/>
    </row>
    <row r="618" spans="1:32" ht="15" customHeight="1" x14ac:dyDescent="0.2">
      <c r="A618" s="11">
        <v>145</v>
      </c>
      <c r="B618" s="683"/>
      <c r="C618" s="281"/>
      <c r="D618" s="281"/>
      <c r="E618" s="282"/>
      <c r="F618" s="1501" t="str">
        <f>'2. CAD NCCF'!F618:L618</f>
        <v>Non-FI issued covered bonds, high rated</v>
      </c>
      <c r="G618" s="1502"/>
      <c r="H618" s="1502"/>
      <c r="I618" s="1502"/>
      <c r="J618" s="1502"/>
      <c r="K618" s="1502"/>
      <c r="L618" s="1534"/>
      <c r="M618" s="690">
        <v>0</v>
      </c>
      <c r="N618" s="691">
        <v>0</v>
      </c>
      <c r="O618" s="692">
        <v>0</v>
      </c>
      <c r="P618" s="692">
        <v>0</v>
      </c>
      <c r="Q618" s="697">
        <v>0</v>
      </c>
      <c r="R618" s="692">
        <v>0</v>
      </c>
      <c r="S618" s="693">
        <v>0</v>
      </c>
      <c r="T618" s="692">
        <v>0</v>
      </c>
      <c r="U618" s="693">
        <v>0</v>
      </c>
      <c r="V618" s="692">
        <v>0</v>
      </c>
      <c r="W618" s="693">
        <v>0</v>
      </c>
      <c r="X618" s="692">
        <v>0</v>
      </c>
      <c r="Y618" s="693">
        <v>0</v>
      </c>
      <c r="Z618" s="692">
        <v>0</v>
      </c>
      <c r="AA618" s="693">
        <v>0</v>
      </c>
      <c r="AB618" s="698">
        <v>0</v>
      </c>
      <c r="AC618" s="690">
        <v>0</v>
      </c>
      <c r="AD618" s="1015"/>
      <c r="AE618" s="1016"/>
      <c r="AF618" s="1017"/>
    </row>
    <row r="619" spans="1:32" ht="15" customHeight="1" x14ac:dyDescent="0.2">
      <c r="A619" s="11">
        <v>146</v>
      </c>
      <c r="B619" s="683"/>
      <c r="C619" s="281"/>
      <c r="D619" s="281"/>
      <c r="E619" s="1445" t="str">
        <f>'2. CAD NCCF'!E619:L619</f>
        <v>FI issued CBP, high rated</v>
      </c>
      <c r="F619" s="1446"/>
      <c r="G619" s="1446"/>
      <c r="H619" s="1446"/>
      <c r="I619" s="1446"/>
      <c r="J619" s="1446"/>
      <c r="K619" s="1446"/>
      <c r="L619" s="1447"/>
      <c r="M619" s="399">
        <f>SUBTOTAL(9,M620:M622)</f>
        <v>0</v>
      </c>
      <c r="N619" s="402">
        <f t="shared" ref="N619:AC619" si="139">SUBTOTAL(9,N620:N622)</f>
        <v>0</v>
      </c>
      <c r="O619" s="406">
        <f t="shared" si="139"/>
        <v>0</v>
      </c>
      <c r="P619" s="405">
        <f t="shared" si="139"/>
        <v>0</v>
      </c>
      <c r="Q619" s="407">
        <f t="shared" si="139"/>
        <v>0</v>
      </c>
      <c r="R619" s="406">
        <f t="shared" si="139"/>
        <v>0</v>
      </c>
      <c r="S619" s="406">
        <f t="shared" si="139"/>
        <v>0</v>
      </c>
      <c r="T619" s="406">
        <f t="shared" si="139"/>
        <v>0</v>
      </c>
      <c r="U619" s="406">
        <f t="shared" si="139"/>
        <v>0</v>
      </c>
      <c r="V619" s="406">
        <f t="shared" si="139"/>
        <v>0</v>
      </c>
      <c r="W619" s="406">
        <f t="shared" si="139"/>
        <v>0</v>
      </c>
      <c r="X619" s="406">
        <f t="shared" si="139"/>
        <v>0</v>
      </c>
      <c r="Y619" s="406">
        <f t="shared" si="139"/>
        <v>0</v>
      </c>
      <c r="Z619" s="406">
        <f t="shared" si="139"/>
        <v>0</v>
      </c>
      <c r="AA619" s="406">
        <f t="shared" si="139"/>
        <v>0</v>
      </c>
      <c r="AB619" s="416">
        <f t="shared" si="139"/>
        <v>0</v>
      </c>
      <c r="AC619" s="399">
        <f t="shared" si="139"/>
        <v>0</v>
      </c>
      <c r="AD619" s="1015"/>
      <c r="AE619" s="1016"/>
      <c r="AF619" s="1017"/>
    </row>
    <row r="620" spans="1:32" ht="15" customHeight="1" x14ac:dyDescent="0.2">
      <c r="A620" s="11">
        <v>147</v>
      </c>
      <c r="B620" s="683"/>
      <c r="C620" s="281"/>
      <c r="D620" s="281"/>
      <c r="E620" s="282"/>
      <c r="F620" s="1501" t="str">
        <f>'2. CAD NCCF'!F620:L620</f>
        <v>FI issued unsecured bonds and paper, high rated</v>
      </c>
      <c r="G620" s="1502"/>
      <c r="H620" s="1502"/>
      <c r="I620" s="1502"/>
      <c r="J620" s="1502"/>
      <c r="K620" s="1502"/>
      <c r="L620" s="1534"/>
      <c r="M620" s="690">
        <v>0</v>
      </c>
      <c r="N620" s="691">
        <v>0</v>
      </c>
      <c r="O620" s="692">
        <v>0</v>
      </c>
      <c r="P620" s="692">
        <v>0</v>
      </c>
      <c r="Q620" s="697">
        <v>0</v>
      </c>
      <c r="R620" s="692">
        <v>0</v>
      </c>
      <c r="S620" s="693">
        <v>0</v>
      </c>
      <c r="T620" s="692">
        <v>0</v>
      </c>
      <c r="U620" s="693">
        <v>0</v>
      </c>
      <c r="V620" s="692">
        <v>0</v>
      </c>
      <c r="W620" s="693">
        <v>0</v>
      </c>
      <c r="X620" s="692">
        <v>0</v>
      </c>
      <c r="Y620" s="693">
        <v>0</v>
      </c>
      <c r="Z620" s="692">
        <v>0</v>
      </c>
      <c r="AA620" s="693">
        <v>0</v>
      </c>
      <c r="AB620" s="698">
        <v>0</v>
      </c>
      <c r="AC620" s="690">
        <v>0</v>
      </c>
      <c r="AD620" s="1015"/>
      <c r="AE620" s="1016"/>
      <c r="AF620" s="1017"/>
    </row>
    <row r="621" spans="1:32" ht="15" customHeight="1" x14ac:dyDescent="0.2">
      <c r="A621" s="11">
        <v>148</v>
      </c>
      <c r="B621" s="683"/>
      <c r="C621" s="281"/>
      <c r="D621" s="281"/>
      <c r="E621" s="282"/>
      <c r="F621" s="1501" t="str">
        <f>'2. CAD NCCF'!F621:L621</f>
        <v>FI issued covered bonds, high rated</v>
      </c>
      <c r="G621" s="1502"/>
      <c r="H621" s="1502"/>
      <c r="I621" s="1502"/>
      <c r="J621" s="1502"/>
      <c r="K621" s="1502"/>
      <c r="L621" s="1534"/>
      <c r="M621" s="690">
        <v>0</v>
      </c>
      <c r="N621" s="691">
        <v>0</v>
      </c>
      <c r="O621" s="692">
        <v>0</v>
      </c>
      <c r="P621" s="692">
        <v>0</v>
      </c>
      <c r="Q621" s="697">
        <v>0</v>
      </c>
      <c r="R621" s="692">
        <v>0</v>
      </c>
      <c r="S621" s="693">
        <v>0</v>
      </c>
      <c r="T621" s="692">
        <v>0</v>
      </c>
      <c r="U621" s="693">
        <v>0</v>
      </c>
      <c r="V621" s="692">
        <v>0</v>
      </c>
      <c r="W621" s="693">
        <v>0</v>
      </c>
      <c r="X621" s="692">
        <v>0</v>
      </c>
      <c r="Y621" s="693">
        <v>0</v>
      </c>
      <c r="Z621" s="692">
        <v>0</v>
      </c>
      <c r="AA621" s="693">
        <v>0</v>
      </c>
      <c r="AB621" s="698">
        <v>0</v>
      </c>
      <c r="AC621" s="690">
        <v>0</v>
      </c>
      <c r="AD621" s="1015"/>
      <c r="AE621" s="1016"/>
      <c r="AF621" s="1017"/>
    </row>
    <row r="622" spans="1:32" ht="15" customHeight="1" x14ac:dyDescent="0.2">
      <c r="A622" s="11">
        <v>149</v>
      </c>
      <c r="B622" s="683"/>
      <c r="C622" s="281"/>
      <c r="D622" s="281"/>
      <c r="E622" s="282"/>
      <c r="F622" s="1501" t="str">
        <f>'2. CAD NCCF'!F622:L622</f>
        <v>FI issued jumbo covered bonds, high rated</v>
      </c>
      <c r="G622" s="1502"/>
      <c r="H622" s="1502"/>
      <c r="I622" s="1502"/>
      <c r="J622" s="1502"/>
      <c r="K622" s="1502"/>
      <c r="L622" s="1534"/>
      <c r="M622" s="690">
        <v>0</v>
      </c>
      <c r="N622" s="691">
        <v>0</v>
      </c>
      <c r="O622" s="692">
        <v>0</v>
      </c>
      <c r="P622" s="692">
        <v>0</v>
      </c>
      <c r="Q622" s="697">
        <v>0</v>
      </c>
      <c r="R622" s="692">
        <v>0</v>
      </c>
      <c r="S622" s="693">
        <v>0</v>
      </c>
      <c r="T622" s="692">
        <v>0</v>
      </c>
      <c r="U622" s="693">
        <v>0</v>
      </c>
      <c r="V622" s="692">
        <v>0</v>
      </c>
      <c r="W622" s="693">
        <v>0</v>
      </c>
      <c r="X622" s="692">
        <v>0</v>
      </c>
      <c r="Y622" s="693">
        <v>0</v>
      </c>
      <c r="Z622" s="692">
        <v>0</v>
      </c>
      <c r="AA622" s="693">
        <v>0</v>
      </c>
      <c r="AB622" s="698">
        <v>0</v>
      </c>
      <c r="AC622" s="690">
        <v>0</v>
      </c>
      <c r="AD622" s="1015"/>
      <c r="AE622" s="1016"/>
      <c r="AF622" s="1017"/>
    </row>
    <row r="623" spans="1:32" ht="15" customHeight="1" x14ac:dyDescent="0.2">
      <c r="A623" s="11">
        <v>150</v>
      </c>
      <c r="B623" s="683"/>
      <c r="C623" s="281"/>
      <c r="D623" s="281"/>
      <c r="E623" s="1445" t="str">
        <f>'2. CAD NCCF'!E623:L623</f>
        <v>Non-FI issued CBP, medium rated</v>
      </c>
      <c r="F623" s="1446"/>
      <c r="G623" s="1446"/>
      <c r="H623" s="1446"/>
      <c r="I623" s="1446"/>
      <c r="J623" s="1446"/>
      <c r="K623" s="1446"/>
      <c r="L623" s="1447"/>
      <c r="M623" s="399">
        <f>SUBTOTAL(9,M624:M625)</f>
        <v>0</v>
      </c>
      <c r="N623" s="402">
        <f t="shared" ref="N623:AC623" si="140">SUBTOTAL(9,N624:N625)</f>
        <v>0</v>
      </c>
      <c r="O623" s="406">
        <f t="shared" si="140"/>
        <v>0</v>
      </c>
      <c r="P623" s="405">
        <f t="shared" si="140"/>
        <v>0</v>
      </c>
      <c r="Q623" s="407">
        <f t="shared" si="140"/>
        <v>0</v>
      </c>
      <c r="R623" s="406">
        <f t="shared" si="140"/>
        <v>0</v>
      </c>
      <c r="S623" s="406">
        <f t="shared" si="140"/>
        <v>0</v>
      </c>
      <c r="T623" s="406">
        <f t="shared" si="140"/>
        <v>0</v>
      </c>
      <c r="U623" s="406">
        <f t="shared" si="140"/>
        <v>0</v>
      </c>
      <c r="V623" s="406">
        <f t="shared" si="140"/>
        <v>0</v>
      </c>
      <c r="W623" s="406">
        <f t="shared" si="140"/>
        <v>0</v>
      </c>
      <c r="X623" s="406">
        <f t="shared" si="140"/>
        <v>0</v>
      </c>
      <c r="Y623" s="406">
        <f t="shared" si="140"/>
        <v>0</v>
      </c>
      <c r="Z623" s="406">
        <f t="shared" si="140"/>
        <v>0</v>
      </c>
      <c r="AA623" s="406">
        <f t="shared" si="140"/>
        <v>0</v>
      </c>
      <c r="AB623" s="416">
        <f t="shared" si="140"/>
        <v>0</v>
      </c>
      <c r="AC623" s="399">
        <f t="shared" si="140"/>
        <v>0</v>
      </c>
      <c r="AD623" s="1015"/>
      <c r="AE623" s="1016"/>
      <c r="AF623" s="1017"/>
    </row>
    <row r="624" spans="1:32" ht="15" customHeight="1" x14ac:dyDescent="0.2">
      <c r="A624" s="11">
        <v>151</v>
      </c>
      <c r="B624" s="683"/>
      <c r="C624" s="281"/>
      <c r="D624" s="281"/>
      <c r="E624" s="282"/>
      <c r="F624" s="1501" t="str">
        <f>'2. CAD NCCF'!F624:L624</f>
        <v>Non-FI issued unsecured bonds and paper, medium rated</v>
      </c>
      <c r="G624" s="1502"/>
      <c r="H624" s="1502"/>
      <c r="I624" s="1502"/>
      <c r="J624" s="1502"/>
      <c r="K624" s="1502"/>
      <c r="L624" s="1534"/>
      <c r="M624" s="690">
        <v>0</v>
      </c>
      <c r="N624" s="691">
        <v>0</v>
      </c>
      <c r="O624" s="692">
        <v>0</v>
      </c>
      <c r="P624" s="692">
        <v>0</v>
      </c>
      <c r="Q624" s="697">
        <v>0</v>
      </c>
      <c r="R624" s="692">
        <v>0</v>
      </c>
      <c r="S624" s="693">
        <v>0</v>
      </c>
      <c r="T624" s="692">
        <v>0</v>
      </c>
      <c r="U624" s="693">
        <v>0</v>
      </c>
      <c r="V624" s="692">
        <v>0</v>
      </c>
      <c r="W624" s="693">
        <v>0</v>
      </c>
      <c r="X624" s="692">
        <v>0</v>
      </c>
      <c r="Y624" s="693">
        <v>0</v>
      </c>
      <c r="Z624" s="692">
        <v>0</v>
      </c>
      <c r="AA624" s="693">
        <v>0</v>
      </c>
      <c r="AB624" s="698">
        <v>0</v>
      </c>
      <c r="AC624" s="690">
        <v>0</v>
      </c>
      <c r="AD624" s="1015"/>
      <c r="AE624" s="1016"/>
      <c r="AF624" s="1017"/>
    </row>
    <row r="625" spans="1:32" ht="15" customHeight="1" x14ac:dyDescent="0.2">
      <c r="A625" s="11">
        <v>152</v>
      </c>
      <c r="B625" s="683"/>
      <c r="C625" s="281"/>
      <c r="D625" s="281"/>
      <c r="E625" s="282"/>
      <c r="F625" s="1501" t="str">
        <f>'2. CAD NCCF'!F625:L625</f>
        <v>Non-FI issued covered bonds, medium rated</v>
      </c>
      <c r="G625" s="1502"/>
      <c r="H625" s="1502"/>
      <c r="I625" s="1502"/>
      <c r="J625" s="1502"/>
      <c r="K625" s="1502"/>
      <c r="L625" s="1534"/>
      <c r="M625" s="690">
        <v>0</v>
      </c>
      <c r="N625" s="691">
        <v>0</v>
      </c>
      <c r="O625" s="692">
        <v>0</v>
      </c>
      <c r="P625" s="692">
        <v>0</v>
      </c>
      <c r="Q625" s="697">
        <v>0</v>
      </c>
      <c r="R625" s="692">
        <v>0</v>
      </c>
      <c r="S625" s="693">
        <v>0</v>
      </c>
      <c r="T625" s="692">
        <v>0</v>
      </c>
      <c r="U625" s="693">
        <v>0</v>
      </c>
      <c r="V625" s="692">
        <v>0</v>
      </c>
      <c r="W625" s="693">
        <v>0</v>
      </c>
      <c r="X625" s="692">
        <v>0</v>
      </c>
      <c r="Y625" s="693">
        <v>0</v>
      </c>
      <c r="Z625" s="692">
        <v>0</v>
      </c>
      <c r="AA625" s="693">
        <v>0</v>
      </c>
      <c r="AB625" s="698">
        <v>0</v>
      </c>
      <c r="AC625" s="690">
        <v>0</v>
      </c>
      <c r="AD625" s="1015"/>
      <c r="AE625" s="1016"/>
      <c r="AF625" s="1017"/>
    </row>
    <row r="626" spans="1:32" ht="15" customHeight="1" x14ac:dyDescent="0.2">
      <c r="A626" s="11">
        <v>153</v>
      </c>
      <c r="B626" s="683"/>
      <c r="C626" s="281"/>
      <c r="D626" s="281"/>
      <c r="E626" s="1445" t="str">
        <f>'2. CAD NCCF'!E626:L626</f>
        <v>FI issued CBP, medium rated</v>
      </c>
      <c r="F626" s="1446"/>
      <c r="G626" s="1446"/>
      <c r="H626" s="1446"/>
      <c r="I626" s="1446"/>
      <c r="J626" s="1446"/>
      <c r="K626" s="1446"/>
      <c r="L626" s="1447"/>
      <c r="M626" s="399">
        <f>SUBTOTAL(9,M627:M629)</f>
        <v>0</v>
      </c>
      <c r="N626" s="402">
        <f t="shared" ref="N626:AC626" si="141">SUBTOTAL(9,N627:N629)</f>
        <v>0</v>
      </c>
      <c r="O626" s="406">
        <f t="shared" si="141"/>
        <v>0</v>
      </c>
      <c r="P626" s="405">
        <f t="shared" si="141"/>
        <v>0</v>
      </c>
      <c r="Q626" s="407">
        <f t="shared" si="141"/>
        <v>0</v>
      </c>
      <c r="R626" s="406">
        <f t="shared" si="141"/>
        <v>0</v>
      </c>
      <c r="S626" s="406">
        <f t="shared" si="141"/>
        <v>0</v>
      </c>
      <c r="T626" s="406">
        <f t="shared" si="141"/>
        <v>0</v>
      </c>
      <c r="U626" s="406">
        <f t="shared" si="141"/>
        <v>0</v>
      </c>
      <c r="V626" s="406">
        <f t="shared" si="141"/>
        <v>0</v>
      </c>
      <c r="W626" s="406">
        <f t="shared" si="141"/>
        <v>0</v>
      </c>
      <c r="X626" s="406">
        <f t="shared" si="141"/>
        <v>0</v>
      </c>
      <c r="Y626" s="406">
        <f t="shared" si="141"/>
        <v>0</v>
      </c>
      <c r="Z626" s="406">
        <f t="shared" si="141"/>
        <v>0</v>
      </c>
      <c r="AA626" s="406">
        <f t="shared" si="141"/>
        <v>0</v>
      </c>
      <c r="AB626" s="416">
        <f t="shared" si="141"/>
        <v>0</v>
      </c>
      <c r="AC626" s="399">
        <f t="shared" si="141"/>
        <v>0</v>
      </c>
      <c r="AD626" s="1015"/>
      <c r="AE626" s="1016"/>
      <c r="AF626" s="1017"/>
    </row>
    <row r="627" spans="1:32" ht="15" customHeight="1" x14ac:dyDescent="0.2">
      <c r="A627" s="11">
        <v>154</v>
      </c>
      <c r="B627" s="683"/>
      <c r="C627" s="281"/>
      <c r="D627" s="281"/>
      <c r="E627" s="282"/>
      <c r="F627" s="1501" t="str">
        <f>'2. CAD NCCF'!F627:L627</f>
        <v>FI issued unsecured bonds and paper, medium rated</v>
      </c>
      <c r="G627" s="1502"/>
      <c r="H627" s="1502"/>
      <c r="I627" s="1502"/>
      <c r="J627" s="1502"/>
      <c r="K627" s="1502"/>
      <c r="L627" s="1534"/>
      <c r="M627" s="690">
        <v>0</v>
      </c>
      <c r="N627" s="691">
        <v>0</v>
      </c>
      <c r="O627" s="692">
        <v>0</v>
      </c>
      <c r="P627" s="692">
        <v>0</v>
      </c>
      <c r="Q627" s="697">
        <v>0</v>
      </c>
      <c r="R627" s="692">
        <v>0</v>
      </c>
      <c r="S627" s="693">
        <v>0</v>
      </c>
      <c r="T627" s="692">
        <v>0</v>
      </c>
      <c r="U627" s="693">
        <v>0</v>
      </c>
      <c r="V627" s="692">
        <v>0</v>
      </c>
      <c r="W627" s="693">
        <v>0</v>
      </c>
      <c r="X627" s="692">
        <v>0</v>
      </c>
      <c r="Y627" s="693">
        <v>0</v>
      </c>
      <c r="Z627" s="692">
        <v>0</v>
      </c>
      <c r="AA627" s="693">
        <v>0</v>
      </c>
      <c r="AB627" s="698">
        <v>0</v>
      </c>
      <c r="AC627" s="690">
        <v>0</v>
      </c>
      <c r="AD627" s="1015"/>
      <c r="AE627" s="1016"/>
      <c r="AF627" s="1017"/>
    </row>
    <row r="628" spans="1:32" ht="15" customHeight="1" x14ac:dyDescent="0.2">
      <c r="A628" s="11">
        <v>155</v>
      </c>
      <c r="B628" s="683"/>
      <c r="C628" s="281"/>
      <c r="D628" s="281"/>
      <c r="E628" s="282"/>
      <c r="F628" s="1501" t="str">
        <f>'2. CAD NCCF'!F628:L628</f>
        <v>FI issued covered bonds, medium rated</v>
      </c>
      <c r="G628" s="1502"/>
      <c r="H628" s="1502"/>
      <c r="I628" s="1502"/>
      <c r="J628" s="1502"/>
      <c r="K628" s="1502"/>
      <c r="L628" s="1534"/>
      <c r="M628" s="690">
        <v>0</v>
      </c>
      <c r="N628" s="691">
        <v>0</v>
      </c>
      <c r="O628" s="692">
        <v>0</v>
      </c>
      <c r="P628" s="692">
        <v>0</v>
      </c>
      <c r="Q628" s="697">
        <v>0</v>
      </c>
      <c r="R628" s="692">
        <v>0</v>
      </c>
      <c r="S628" s="693">
        <v>0</v>
      </c>
      <c r="T628" s="692">
        <v>0</v>
      </c>
      <c r="U628" s="693">
        <v>0</v>
      </c>
      <c r="V628" s="692">
        <v>0</v>
      </c>
      <c r="W628" s="693">
        <v>0</v>
      </c>
      <c r="X628" s="692">
        <v>0</v>
      </c>
      <c r="Y628" s="693">
        <v>0</v>
      </c>
      <c r="Z628" s="692">
        <v>0</v>
      </c>
      <c r="AA628" s="693">
        <v>0</v>
      </c>
      <c r="AB628" s="698">
        <v>0</v>
      </c>
      <c r="AC628" s="690">
        <v>0</v>
      </c>
      <c r="AD628" s="1015"/>
      <c r="AE628" s="1016"/>
      <c r="AF628" s="1017"/>
    </row>
    <row r="629" spans="1:32" ht="15" customHeight="1" x14ac:dyDescent="0.2">
      <c r="A629" s="11">
        <v>156</v>
      </c>
      <c r="B629" s="683"/>
      <c r="C629" s="281"/>
      <c r="D629" s="281"/>
      <c r="E629" s="282"/>
      <c r="F629" s="1501" t="str">
        <f>'2. CAD NCCF'!F629:L629</f>
        <v>FI issued jumbo covered bonds, medium rated</v>
      </c>
      <c r="G629" s="1502"/>
      <c r="H629" s="1502"/>
      <c r="I629" s="1502"/>
      <c r="J629" s="1502"/>
      <c r="K629" s="1502"/>
      <c r="L629" s="1534"/>
      <c r="M629" s="690">
        <v>0</v>
      </c>
      <c r="N629" s="691">
        <v>0</v>
      </c>
      <c r="O629" s="692">
        <v>0</v>
      </c>
      <c r="P629" s="692">
        <v>0</v>
      </c>
      <c r="Q629" s="697">
        <v>0</v>
      </c>
      <c r="R629" s="692">
        <v>0</v>
      </c>
      <c r="S629" s="693">
        <v>0</v>
      </c>
      <c r="T629" s="692">
        <v>0</v>
      </c>
      <c r="U629" s="693">
        <v>0</v>
      </c>
      <c r="V629" s="692">
        <v>0</v>
      </c>
      <c r="W629" s="693">
        <v>0</v>
      </c>
      <c r="X629" s="692">
        <v>0</v>
      </c>
      <c r="Y629" s="693">
        <v>0</v>
      </c>
      <c r="Z629" s="692">
        <v>0</v>
      </c>
      <c r="AA629" s="693">
        <v>0</v>
      </c>
      <c r="AB629" s="698">
        <v>0</v>
      </c>
      <c r="AC629" s="690">
        <v>0</v>
      </c>
      <c r="AD629" s="1015"/>
      <c r="AE629" s="1016"/>
      <c r="AF629" s="1017"/>
    </row>
    <row r="630" spans="1:32" ht="15" customHeight="1" x14ac:dyDescent="0.2">
      <c r="A630" s="11">
        <v>157</v>
      </c>
      <c r="B630" s="683"/>
      <c r="C630" s="281"/>
      <c r="D630" s="281"/>
      <c r="E630" s="1445" t="str">
        <f>'2. CAD NCCF'!E630:L630</f>
        <v>Non-FI issued CBP, low or not rated</v>
      </c>
      <c r="F630" s="1446"/>
      <c r="G630" s="1446"/>
      <c r="H630" s="1446"/>
      <c r="I630" s="1446"/>
      <c r="J630" s="1446"/>
      <c r="K630" s="1446"/>
      <c r="L630" s="1447"/>
      <c r="M630" s="399">
        <f>SUBTOTAL(9,M631:M632)</f>
        <v>0</v>
      </c>
      <c r="N630" s="402">
        <f t="shared" ref="N630:AC630" si="142">SUBTOTAL(9,N631:N632)</f>
        <v>0</v>
      </c>
      <c r="O630" s="406">
        <f t="shared" si="142"/>
        <v>0</v>
      </c>
      <c r="P630" s="405">
        <f t="shared" si="142"/>
        <v>0</v>
      </c>
      <c r="Q630" s="407">
        <f t="shared" si="142"/>
        <v>0</v>
      </c>
      <c r="R630" s="406">
        <f t="shared" si="142"/>
        <v>0</v>
      </c>
      <c r="S630" s="406">
        <f t="shared" si="142"/>
        <v>0</v>
      </c>
      <c r="T630" s="406">
        <f t="shared" si="142"/>
        <v>0</v>
      </c>
      <c r="U630" s="406">
        <f t="shared" si="142"/>
        <v>0</v>
      </c>
      <c r="V630" s="406">
        <f t="shared" si="142"/>
        <v>0</v>
      </c>
      <c r="W630" s="406">
        <f t="shared" si="142"/>
        <v>0</v>
      </c>
      <c r="X630" s="406">
        <f t="shared" si="142"/>
        <v>0</v>
      </c>
      <c r="Y630" s="406">
        <f t="shared" si="142"/>
        <v>0</v>
      </c>
      <c r="Z630" s="406">
        <f t="shared" si="142"/>
        <v>0</v>
      </c>
      <c r="AA630" s="406">
        <f t="shared" si="142"/>
        <v>0</v>
      </c>
      <c r="AB630" s="416">
        <f t="shared" si="142"/>
        <v>0</v>
      </c>
      <c r="AC630" s="399">
        <f t="shared" si="142"/>
        <v>0</v>
      </c>
      <c r="AD630" s="1015"/>
      <c r="AE630" s="1016"/>
      <c r="AF630" s="1017"/>
    </row>
    <row r="631" spans="1:32" ht="15" customHeight="1" x14ac:dyDescent="0.2">
      <c r="A631" s="11">
        <v>158</v>
      </c>
      <c r="B631" s="683"/>
      <c r="C631" s="281"/>
      <c r="D631" s="281"/>
      <c r="E631" s="282"/>
      <c r="F631" s="1501" t="str">
        <f>'2. CAD NCCF'!F631:L631</f>
        <v>Non-FI issued unsecured bonds and paper, low or not rated</v>
      </c>
      <c r="G631" s="1502"/>
      <c r="H631" s="1502"/>
      <c r="I631" s="1502"/>
      <c r="J631" s="1502"/>
      <c r="K631" s="1502"/>
      <c r="L631" s="1534"/>
      <c r="M631" s="690">
        <v>0</v>
      </c>
      <c r="N631" s="691">
        <v>0</v>
      </c>
      <c r="O631" s="692">
        <v>0</v>
      </c>
      <c r="P631" s="692">
        <v>0</v>
      </c>
      <c r="Q631" s="697">
        <v>0</v>
      </c>
      <c r="R631" s="692">
        <v>0</v>
      </c>
      <c r="S631" s="693">
        <v>0</v>
      </c>
      <c r="T631" s="692">
        <v>0</v>
      </c>
      <c r="U631" s="693">
        <v>0</v>
      </c>
      <c r="V631" s="692">
        <v>0</v>
      </c>
      <c r="W631" s="693">
        <v>0</v>
      </c>
      <c r="X631" s="692">
        <v>0</v>
      </c>
      <c r="Y631" s="693">
        <v>0</v>
      </c>
      <c r="Z631" s="692">
        <v>0</v>
      </c>
      <c r="AA631" s="693">
        <v>0</v>
      </c>
      <c r="AB631" s="698">
        <v>0</v>
      </c>
      <c r="AC631" s="690">
        <v>0</v>
      </c>
      <c r="AD631" s="1015"/>
      <c r="AE631" s="1016"/>
      <c r="AF631" s="1017"/>
    </row>
    <row r="632" spans="1:32" ht="15" customHeight="1" x14ac:dyDescent="0.2">
      <c r="A632" s="11">
        <v>159</v>
      </c>
      <c r="B632" s="683"/>
      <c r="C632" s="281"/>
      <c r="D632" s="281"/>
      <c r="E632" s="282"/>
      <c r="F632" s="1501" t="str">
        <f>'2. CAD NCCF'!F632:L632</f>
        <v>Non-FI issued covered bonds, low or not rated</v>
      </c>
      <c r="G632" s="1502"/>
      <c r="H632" s="1502"/>
      <c r="I632" s="1502"/>
      <c r="J632" s="1502"/>
      <c r="K632" s="1502"/>
      <c r="L632" s="1534"/>
      <c r="M632" s="690">
        <v>0</v>
      </c>
      <c r="N632" s="691">
        <v>0</v>
      </c>
      <c r="O632" s="692">
        <v>0</v>
      </c>
      <c r="P632" s="692">
        <v>0</v>
      </c>
      <c r="Q632" s="697">
        <v>0</v>
      </c>
      <c r="R632" s="692">
        <v>0</v>
      </c>
      <c r="S632" s="693">
        <v>0</v>
      </c>
      <c r="T632" s="692">
        <v>0</v>
      </c>
      <c r="U632" s="693">
        <v>0</v>
      </c>
      <c r="V632" s="692">
        <v>0</v>
      </c>
      <c r="W632" s="693">
        <v>0</v>
      </c>
      <c r="X632" s="692">
        <v>0</v>
      </c>
      <c r="Y632" s="693">
        <v>0</v>
      </c>
      <c r="Z632" s="692">
        <v>0</v>
      </c>
      <c r="AA632" s="693">
        <v>0</v>
      </c>
      <c r="AB632" s="698">
        <v>0</v>
      </c>
      <c r="AC632" s="690">
        <v>0</v>
      </c>
      <c r="AD632" s="1015"/>
      <c r="AE632" s="1016"/>
      <c r="AF632" s="1017"/>
    </row>
    <row r="633" spans="1:32" ht="15" customHeight="1" x14ac:dyDescent="0.2">
      <c r="A633" s="11">
        <v>160</v>
      </c>
      <c r="B633" s="683"/>
      <c r="C633" s="281"/>
      <c r="D633" s="281"/>
      <c r="E633" s="1445" t="str">
        <f>'2. CAD NCCF'!E633:L633</f>
        <v>FI issued CBP, low or not rated</v>
      </c>
      <c r="F633" s="1446"/>
      <c r="G633" s="1446"/>
      <c r="H633" s="1446"/>
      <c r="I633" s="1446"/>
      <c r="J633" s="1446"/>
      <c r="K633" s="1446"/>
      <c r="L633" s="1447"/>
      <c r="M633" s="399">
        <f>SUBTOTAL(9,M634:M636)</f>
        <v>0</v>
      </c>
      <c r="N633" s="402">
        <f t="shared" ref="N633:AC633" si="143">SUBTOTAL(9,N634:N636)</f>
        <v>0</v>
      </c>
      <c r="O633" s="406">
        <f t="shared" si="143"/>
        <v>0</v>
      </c>
      <c r="P633" s="405">
        <f t="shared" si="143"/>
        <v>0</v>
      </c>
      <c r="Q633" s="407">
        <f t="shared" si="143"/>
        <v>0</v>
      </c>
      <c r="R633" s="406">
        <f t="shared" si="143"/>
        <v>0</v>
      </c>
      <c r="S633" s="406">
        <f t="shared" si="143"/>
        <v>0</v>
      </c>
      <c r="T633" s="406">
        <f t="shared" si="143"/>
        <v>0</v>
      </c>
      <c r="U633" s="406">
        <f t="shared" si="143"/>
        <v>0</v>
      </c>
      <c r="V633" s="406">
        <f t="shared" si="143"/>
        <v>0</v>
      </c>
      <c r="W633" s="406">
        <f t="shared" si="143"/>
        <v>0</v>
      </c>
      <c r="X633" s="406">
        <f t="shared" si="143"/>
        <v>0</v>
      </c>
      <c r="Y633" s="406">
        <f t="shared" si="143"/>
        <v>0</v>
      </c>
      <c r="Z633" s="406">
        <f t="shared" si="143"/>
        <v>0</v>
      </c>
      <c r="AA633" s="406">
        <f t="shared" si="143"/>
        <v>0</v>
      </c>
      <c r="AB633" s="416">
        <f t="shared" si="143"/>
        <v>0</v>
      </c>
      <c r="AC633" s="399">
        <f t="shared" si="143"/>
        <v>0</v>
      </c>
      <c r="AD633" s="1015"/>
      <c r="AE633" s="1016"/>
      <c r="AF633" s="1017"/>
    </row>
    <row r="634" spans="1:32" ht="15" customHeight="1" x14ac:dyDescent="0.2">
      <c r="A634" s="11">
        <v>161</v>
      </c>
      <c r="B634" s="683"/>
      <c r="C634" s="281"/>
      <c r="D634" s="281"/>
      <c r="E634" s="282"/>
      <c r="F634" s="1501" t="str">
        <f>'2. CAD NCCF'!F634:L634</f>
        <v>FI issued unsecured bonds and paper, low or not rated</v>
      </c>
      <c r="G634" s="1502"/>
      <c r="H634" s="1502"/>
      <c r="I634" s="1502"/>
      <c r="J634" s="1502"/>
      <c r="K634" s="1502"/>
      <c r="L634" s="1534"/>
      <c r="M634" s="690">
        <v>0</v>
      </c>
      <c r="N634" s="691">
        <v>0</v>
      </c>
      <c r="O634" s="692">
        <v>0</v>
      </c>
      <c r="P634" s="692">
        <v>0</v>
      </c>
      <c r="Q634" s="697">
        <v>0</v>
      </c>
      <c r="R634" s="692">
        <v>0</v>
      </c>
      <c r="S634" s="693">
        <v>0</v>
      </c>
      <c r="T634" s="692">
        <v>0</v>
      </c>
      <c r="U634" s="693">
        <v>0</v>
      </c>
      <c r="V634" s="692">
        <v>0</v>
      </c>
      <c r="W634" s="693">
        <v>0</v>
      </c>
      <c r="X634" s="692">
        <v>0</v>
      </c>
      <c r="Y634" s="693">
        <v>0</v>
      </c>
      <c r="Z634" s="692">
        <v>0</v>
      </c>
      <c r="AA634" s="693">
        <v>0</v>
      </c>
      <c r="AB634" s="698">
        <v>0</v>
      </c>
      <c r="AC634" s="690">
        <v>0</v>
      </c>
      <c r="AD634" s="1015"/>
      <c r="AE634" s="1016"/>
      <c r="AF634" s="1017"/>
    </row>
    <row r="635" spans="1:32" ht="15" customHeight="1" x14ac:dyDescent="0.2">
      <c r="A635" s="11">
        <v>162</v>
      </c>
      <c r="B635" s="683"/>
      <c r="C635" s="684"/>
      <c r="D635" s="684"/>
      <c r="E635" s="684"/>
      <c r="F635" s="1501" t="str">
        <f>'2. CAD NCCF'!F635:L635</f>
        <v>FI issued covered bonds, low or not rated</v>
      </c>
      <c r="G635" s="1502"/>
      <c r="H635" s="1502"/>
      <c r="I635" s="1502"/>
      <c r="J635" s="1502"/>
      <c r="K635" s="1502"/>
      <c r="L635" s="1534"/>
      <c r="M635" s="690">
        <v>0</v>
      </c>
      <c r="N635" s="691">
        <v>0</v>
      </c>
      <c r="O635" s="692">
        <v>0</v>
      </c>
      <c r="P635" s="692">
        <v>0</v>
      </c>
      <c r="Q635" s="697">
        <v>0</v>
      </c>
      <c r="R635" s="692">
        <v>0</v>
      </c>
      <c r="S635" s="693">
        <v>0</v>
      </c>
      <c r="T635" s="692">
        <v>0</v>
      </c>
      <c r="U635" s="693">
        <v>0</v>
      </c>
      <c r="V635" s="692">
        <v>0</v>
      </c>
      <c r="W635" s="693">
        <v>0</v>
      </c>
      <c r="X635" s="692">
        <v>0</v>
      </c>
      <c r="Y635" s="693">
        <v>0</v>
      </c>
      <c r="Z635" s="692">
        <v>0</v>
      </c>
      <c r="AA635" s="693">
        <v>0</v>
      </c>
      <c r="AB635" s="698">
        <v>0</v>
      </c>
      <c r="AC635" s="690">
        <v>0</v>
      </c>
      <c r="AD635" s="1015"/>
      <c r="AE635" s="1016"/>
      <c r="AF635" s="1017"/>
    </row>
    <row r="636" spans="1:32" ht="15" customHeight="1" x14ac:dyDescent="0.2">
      <c r="A636" s="11">
        <v>163</v>
      </c>
      <c r="B636" s="676"/>
      <c r="C636" s="677"/>
      <c r="D636" s="677"/>
      <c r="E636" s="677"/>
      <c r="F636" s="1501" t="str">
        <f>'2. CAD NCCF'!F636:L636</f>
        <v>FI issued jumbo covered bonds, low or not rated</v>
      </c>
      <c r="G636" s="1502"/>
      <c r="H636" s="1502"/>
      <c r="I636" s="1502"/>
      <c r="J636" s="1502"/>
      <c r="K636" s="1502"/>
      <c r="L636" s="1534"/>
      <c r="M636" s="690">
        <v>0</v>
      </c>
      <c r="N636" s="691">
        <v>0</v>
      </c>
      <c r="O636" s="692">
        <v>0</v>
      </c>
      <c r="P636" s="692">
        <v>0</v>
      </c>
      <c r="Q636" s="697">
        <v>0</v>
      </c>
      <c r="R636" s="692">
        <v>0</v>
      </c>
      <c r="S636" s="693">
        <v>0</v>
      </c>
      <c r="T636" s="692">
        <v>0</v>
      </c>
      <c r="U636" s="693">
        <v>0</v>
      </c>
      <c r="V636" s="692">
        <v>0</v>
      </c>
      <c r="W636" s="693">
        <v>0</v>
      </c>
      <c r="X636" s="692">
        <v>0</v>
      </c>
      <c r="Y636" s="693">
        <v>0</v>
      </c>
      <c r="Z636" s="692">
        <v>0</v>
      </c>
      <c r="AA636" s="693">
        <v>0</v>
      </c>
      <c r="AB636" s="698">
        <v>0</v>
      </c>
      <c r="AC636" s="690">
        <v>0</v>
      </c>
      <c r="AD636" s="1015"/>
      <c r="AE636" s="1016"/>
      <c r="AF636" s="1017"/>
    </row>
    <row r="637" spans="1:32" x14ac:dyDescent="0.2">
      <c r="A637" s="11">
        <v>164</v>
      </c>
      <c r="B637" s="757"/>
      <c r="C637" s="763"/>
      <c r="D637" s="1472" t="str">
        <f>'2. CAD NCCF'!D637:AF637</f>
        <v>Asset backed securities (ABS) and asset backed commercial paper (ABCP)</v>
      </c>
      <c r="E637" s="1473"/>
      <c r="F637" s="1473"/>
      <c r="G637" s="1473"/>
      <c r="H637" s="1473"/>
      <c r="I637" s="1473"/>
      <c r="J637" s="1473"/>
      <c r="K637" s="1473"/>
      <c r="L637" s="1473"/>
      <c r="M637" s="1473"/>
      <c r="N637" s="1473"/>
      <c r="O637" s="1473"/>
      <c r="P637" s="1473"/>
      <c r="Q637" s="1473"/>
      <c r="R637" s="1473"/>
      <c r="S637" s="1473"/>
      <c r="T637" s="1473"/>
      <c r="U637" s="1473"/>
      <c r="V637" s="1473"/>
      <c r="W637" s="1473"/>
      <c r="X637" s="1473"/>
      <c r="Y637" s="1473"/>
      <c r="Z637" s="1473"/>
      <c r="AA637" s="1473"/>
      <c r="AB637" s="1473"/>
      <c r="AC637" s="1473"/>
      <c r="AD637" s="1473"/>
      <c r="AE637" s="1473"/>
      <c r="AF637" s="1474"/>
    </row>
    <row r="638" spans="1:32" x14ac:dyDescent="0.2">
      <c r="A638" s="11">
        <v>165</v>
      </c>
      <c r="B638" s="683"/>
      <c r="C638" s="684"/>
      <c r="D638" s="684"/>
      <c r="E638" s="1445" t="str">
        <f>'2. CAD NCCF'!E638:L638</f>
        <v>Non-FI issued ABS and ABCP, high rated</v>
      </c>
      <c r="F638" s="1446"/>
      <c r="G638" s="1446"/>
      <c r="H638" s="1446"/>
      <c r="I638" s="1446"/>
      <c r="J638" s="1446"/>
      <c r="K638" s="1446"/>
      <c r="L638" s="1447"/>
      <c r="M638" s="399">
        <f>SUBTOTAL(9,M639:M640)</f>
        <v>0</v>
      </c>
      <c r="N638" s="402">
        <f t="shared" ref="N638:AC638" si="144">SUBTOTAL(9,N639:N640)</f>
        <v>0</v>
      </c>
      <c r="O638" s="406">
        <f t="shared" si="144"/>
        <v>0</v>
      </c>
      <c r="P638" s="405">
        <f t="shared" si="144"/>
        <v>0</v>
      </c>
      <c r="Q638" s="407">
        <f t="shared" si="144"/>
        <v>0</v>
      </c>
      <c r="R638" s="406">
        <f t="shared" si="144"/>
        <v>0</v>
      </c>
      <c r="S638" s="406">
        <f t="shared" si="144"/>
        <v>0</v>
      </c>
      <c r="T638" s="406">
        <f t="shared" si="144"/>
        <v>0</v>
      </c>
      <c r="U638" s="406">
        <f t="shared" si="144"/>
        <v>0</v>
      </c>
      <c r="V638" s="406">
        <f t="shared" si="144"/>
        <v>0</v>
      </c>
      <c r="W638" s="406">
        <f t="shared" si="144"/>
        <v>0</v>
      </c>
      <c r="X638" s="406">
        <f t="shared" si="144"/>
        <v>0</v>
      </c>
      <c r="Y638" s="406">
        <f t="shared" si="144"/>
        <v>0</v>
      </c>
      <c r="Z638" s="406">
        <f t="shared" si="144"/>
        <v>0</v>
      </c>
      <c r="AA638" s="406">
        <f t="shared" si="144"/>
        <v>0</v>
      </c>
      <c r="AB638" s="416">
        <f t="shared" si="144"/>
        <v>0</v>
      </c>
      <c r="AC638" s="399">
        <f t="shared" si="144"/>
        <v>0</v>
      </c>
      <c r="AD638" s="1015"/>
      <c r="AE638" s="1016"/>
      <c r="AF638" s="1017"/>
    </row>
    <row r="639" spans="1:32" ht="15" customHeight="1" x14ac:dyDescent="0.2">
      <c r="A639" s="11">
        <v>166</v>
      </c>
      <c r="B639" s="683"/>
      <c r="C639" s="684"/>
      <c r="D639" s="684"/>
      <c r="E639" s="684"/>
      <c r="F639" s="1501" t="str">
        <f>'2. CAD NCCF'!F639:L639</f>
        <v>Non-FI issued ABS, high rated</v>
      </c>
      <c r="G639" s="1502"/>
      <c r="H639" s="1502"/>
      <c r="I639" s="1502"/>
      <c r="J639" s="1502"/>
      <c r="K639" s="1502"/>
      <c r="L639" s="1534"/>
      <c r="M639" s="690">
        <v>0</v>
      </c>
      <c r="N639" s="691">
        <v>0</v>
      </c>
      <c r="O639" s="692">
        <v>0</v>
      </c>
      <c r="P639" s="692">
        <v>0</v>
      </c>
      <c r="Q639" s="697">
        <v>0</v>
      </c>
      <c r="R639" s="692">
        <v>0</v>
      </c>
      <c r="S639" s="693">
        <v>0</v>
      </c>
      <c r="T639" s="692">
        <v>0</v>
      </c>
      <c r="U639" s="693">
        <v>0</v>
      </c>
      <c r="V639" s="692">
        <v>0</v>
      </c>
      <c r="W639" s="693">
        <v>0</v>
      </c>
      <c r="X639" s="692">
        <v>0</v>
      </c>
      <c r="Y639" s="693">
        <v>0</v>
      </c>
      <c r="Z639" s="692">
        <v>0</v>
      </c>
      <c r="AA639" s="693">
        <v>0</v>
      </c>
      <c r="AB639" s="698">
        <v>0</v>
      </c>
      <c r="AC639" s="690">
        <v>0</v>
      </c>
      <c r="AD639" s="1015"/>
      <c r="AE639" s="1016"/>
      <c r="AF639" s="1017"/>
    </row>
    <row r="640" spans="1:32" ht="15" customHeight="1" x14ac:dyDescent="0.2">
      <c r="A640" s="11">
        <v>167</v>
      </c>
      <c r="B640" s="683"/>
      <c r="C640" s="684"/>
      <c r="D640" s="684"/>
      <c r="E640" s="684"/>
      <c r="F640" s="1501" t="str">
        <f>'2. CAD NCCF'!F640:L640</f>
        <v>Non-FI issued ABCP, high rated</v>
      </c>
      <c r="G640" s="1502"/>
      <c r="H640" s="1502"/>
      <c r="I640" s="1502"/>
      <c r="J640" s="1502"/>
      <c r="K640" s="1502"/>
      <c r="L640" s="1534"/>
      <c r="M640" s="690">
        <v>0</v>
      </c>
      <c r="N640" s="691">
        <v>0</v>
      </c>
      <c r="O640" s="692">
        <v>0</v>
      </c>
      <c r="P640" s="692">
        <v>0</v>
      </c>
      <c r="Q640" s="697">
        <v>0</v>
      </c>
      <c r="R640" s="692">
        <v>0</v>
      </c>
      <c r="S640" s="693">
        <v>0</v>
      </c>
      <c r="T640" s="692">
        <v>0</v>
      </c>
      <c r="U640" s="693">
        <v>0</v>
      </c>
      <c r="V640" s="692">
        <v>0</v>
      </c>
      <c r="W640" s="693">
        <v>0</v>
      </c>
      <c r="X640" s="692">
        <v>0</v>
      </c>
      <c r="Y640" s="693">
        <v>0</v>
      </c>
      <c r="Z640" s="692">
        <v>0</v>
      </c>
      <c r="AA640" s="693">
        <v>0</v>
      </c>
      <c r="AB640" s="698">
        <v>0</v>
      </c>
      <c r="AC640" s="690">
        <v>0</v>
      </c>
      <c r="AD640" s="1015"/>
      <c r="AE640" s="1016"/>
      <c r="AF640" s="1017"/>
    </row>
    <row r="641" spans="1:32" x14ac:dyDescent="0.2">
      <c r="A641" s="11">
        <v>168</v>
      </c>
      <c r="B641" s="683"/>
      <c r="C641" s="684"/>
      <c r="D641" s="684"/>
      <c r="E641" s="1445" t="str">
        <f>'2. CAD NCCF'!E641:L641</f>
        <v>FI issued ABS and ABCP, high rated</v>
      </c>
      <c r="F641" s="1446"/>
      <c r="G641" s="1446"/>
      <c r="H641" s="1446"/>
      <c r="I641" s="1446"/>
      <c r="J641" s="1446"/>
      <c r="K641" s="1446"/>
      <c r="L641" s="1447"/>
      <c r="M641" s="399">
        <f>SUBTOTAL(9,M642:M643)</f>
        <v>0</v>
      </c>
      <c r="N641" s="402">
        <f t="shared" ref="N641:AC641" si="145">SUBTOTAL(9,N642:N643)</f>
        <v>0</v>
      </c>
      <c r="O641" s="406">
        <f t="shared" si="145"/>
        <v>0</v>
      </c>
      <c r="P641" s="405">
        <f t="shared" si="145"/>
        <v>0</v>
      </c>
      <c r="Q641" s="407">
        <f t="shared" si="145"/>
        <v>0</v>
      </c>
      <c r="R641" s="406">
        <f t="shared" si="145"/>
        <v>0</v>
      </c>
      <c r="S641" s="406">
        <f t="shared" si="145"/>
        <v>0</v>
      </c>
      <c r="T641" s="406">
        <f t="shared" si="145"/>
        <v>0</v>
      </c>
      <c r="U641" s="406">
        <f t="shared" si="145"/>
        <v>0</v>
      </c>
      <c r="V641" s="406">
        <f t="shared" si="145"/>
        <v>0</v>
      </c>
      <c r="W641" s="406">
        <f t="shared" si="145"/>
        <v>0</v>
      </c>
      <c r="X641" s="406">
        <f t="shared" si="145"/>
        <v>0</v>
      </c>
      <c r="Y641" s="406">
        <f t="shared" si="145"/>
        <v>0</v>
      </c>
      <c r="Z641" s="406">
        <f t="shared" si="145"/>
        <v>0</v>
      </c>
      <c r="AA641" s="406">
        <f t="shared" si="145"/>
        <v>0</v>
      </c>
      <c r="AB641" s="416">
        <f t="shared" si="145"/>
        <v>0</v>
      </c>
      <c r="AC641" s="399">
        <f t="shared" si="145"/>
        <v>0</v>
      </c>
      <c r="AD641" s="1015"/>
      <c r="AE641" s="1016"/>
      <c r="AF641" s="1017"/>
    </row>
    <row r="642" spans="1:32" ht="15" customHeight="1" x14ac:dyDescent="0.2">
      <c r="A642" s="11">
        <v>169</v>
      </c>
      <c r="B642" s="683"/>
      <c r="C642" s="684"/>
      <c r="D642" s="684"/>
      <c r="E642" s="684"/>
      <c r="F642" s="1501" t="str">
        <f>'2. CAD NCCF'!F642:L642</f>
        <v>FI issued ABS, high rated</v>
      </c>
      <c r="G642" s="1502"/>
      <c r="H642" s="1502"/>
      <c r="I642" s="1502"/>
      <c r="J642" s="1502"/>
      <c r="K642" s="1502"/>
      <c r="L642" s="1534"/>
      <c r="M642" s="690">
        <v>0</v>
      </c>
      <c r="N642" s="691">
        <v>0</v>
      </c>
      <c r="O642" s="692">
        <v>0</v>
      </c>
      <c r="P642" s="692">
        <v>0</v>
      </c>
      <c r="Q642" s="697">
        <v>0</v>
      </c>
      <c r="R642" s="692">
        <v>0</v>
      </c>
      <c r="S642" s="693">
        <v>0</v>
      </c>
      <c r="T642" s="692">
        <v>0</v>
      </c>
      <c r="U642" s="693">
        <v>0</v>
      </c>
      <c r="V642" s="692">
        <v>0</v>
      </c>
      <c r="W642" s="693">
        <v>0</v>
      </c>
      <c r="X642" s="692">
        <v>0</v>
      </c>
      <c r="Y642" s="693">
        <v>0</v>
      </c>
      <c r="Z642" s="692">
        <v>0</v>
      </c>
      <c r="AA642" s="693">
        <v>0</v>
      </c>
      <c r="AB642" s="698">
        <v>0</v>
      </c>
      <c r="AC642" s="690">
        <v>0</v>
      </c>
      <c r="AD642" s="1015"/>
      <c r="AE642" s="1016"/>
      <c r="AF642" s="1017"/>
    </row>
    <row r="643" spans="1:32" ht="15" customHeight="1" x14ac:dyDescent="0.2">
      <c r="A643" s="11">
        <v>170</v>
      </c>
      <c r="B643" s="683"/>
      <c r="C643" s="684"/>
      <c r="D643" s="684"/>
      <c r="E643" s="684"/>
      <c r="F643" s="1501" t="str">
        <f>'2. CAD NCCF'!F643:L643</f>
        <v>FI issued ABCP, high rated</v>
      </c>
      <c r="G643" s="1502"/>
      <c r="H643" s="1502"/>
      <c r="I643" s="1502"/>
      <c r="J643" s="1502"/>
      <c r="K643" s="1502"/>
      <c r="L643" s="1534"/>
      <c r="M643" s="690">
        <v>0</v>
      </c>
      <c r="N643" s="691">
        <v>0</v>
      </c>
      <c r="O643" s="692">
        <v>0</v>
      </c>
      <c r="P643" s="692">
        <v>0</v>
      </c>
      <c r="Q643" s="697">
        <v>0</v>
      </c>
      <c r="R643" s="692">
        <v>0</v>
      </c>
      <c r="S643" s="693">
        <v>0</v>
      </c>
      <c r="T643" s="692">
        <v>0</v>
      </c>
      <c r="U643" s="693">
        <v>0</v>
      </c>
      <c r="V643" s="692">
        <v>0</v>
      </c>
      <c r="W643" s="693">
        <v>0</v>
      </c>
      <c r="X643" s="692">
        <v>0</v>
      </c>
      <c r="Y643" s="693">
        <v>0</v>
      </c>
      <c r="Z643" s="692">
        <v>0</v>
      </c>
      <c r="AA643" s="693">
        <v>0</v>
      </c>
      <c r="AB643" s="698">
        <v>0</v>
      </c>
      <c r="AC643" s="690">
        <v>0</v>
      </c>
      <c r="AD643" s="1015"/>
      <c r="AE643" s="1016"/>
      <c r="AF643" s="1017"/>
    </row>
    <row r="644" spans="1:32" x14ac:dyDescent="0.2">
      <c r="A644" s="11">
        <v>171</v>
      </c>
      <c r="B644" s="683"/>
      <c r="C644" s="684"/>
      <c r="D644" s="684"/>
      <c r="E644" s="1445" t="str">
        <f>'2. CAD NCCF'!E644:L644</f>
        <v>Non-FI issued ABS and ABCP, medium rated</v>
      </c>
      <c r="F644" s="1446"/>
      <c r="G644" s="1446"/>
      <c r="H644" s="1446"/>
      <c r="I644" s="1446"/>
      <c r="J644" s="1446"/>
      <c r="K644" s="1446"/>
      <c r="L644" s="1447"/>
      <c r="M644" s="399">
        <f>SUBTOTAL(9,M645:M646)</f>
        <v>0</v>
      </c>
      <c r="N644" s="402">
        <f t="shared" ref="N644:AC644" si="146">SUBTOTAL(9,N645:N646)</f>
        <v>0</v>
      </c>
      <c r="O644" s="406">
        <f t="shared" si="146"/>
        <v>0</v>
      </c>
      <c r="P644" s="405">
        <f t="shared" si="146"/>
        <v>0</v>
      </c>
      <c r="Q644" s="407">
        <f t="shared" si="146"/>
        <v>0</v>
      </c>
      <c r="R644" s="406">
        <f t="shared" si="146"/>
        <v>0</v>
      </c>
      <c r="S644" s="406">
        <f t="shared" si="146"/>
        <v>0</v>
      </c>
      <c r="T644" s="406">
        <f t="shared" si="146"/>
        <v>0</v>
      </c>
      <c r="U644" s="406">
        <f t="shared" si="146"/>
        <v>0</v>
      </c>
      <c r="V644" s="406">
        <f t="shared" si="146"/>
        <v>0</v>
      </c>
      <c r="W644" s="406">
        <f t="shared" si="146"/>
        <v>0</v>
      </c>
      <c r="X644" s="406">
        <f t="shared" si="146"/>
        <v>0</v>
      </c>
      <c r="Y644" s="406">
        <f t="shared" si="146"/>
        <v>0</v>
      </c>
      <c r="Z644" s="406">
        <f t="shared" si="146"/>
        <v>0</v>
      </c>
      <c r="AA644" s="406">
        <f t="shared" si="146"/>
        <v>0</v>
      </c>
      <c r="AB644" s="416">
        <f t="shared" si="146"/>
        <v>0</v>
      </c>
      <c r="AC644" s="399">
        <f t="shared" si="146"/>
        <v>0</v>
      </c>
      <c r="AD644" s="1015"/>
      <c r="AE644" s="1016"/>
      <c r="AF644" s="1017"/>
    </row>
    <row r="645" spans="1:32" ht="15" customHeight="1" x14ac:dyDescent="0.2">
      <c r="A645" s="11">
        <v>172</v>
      </c>
      <c r="B645" s="683"/>
      <c r="C645" s="684"/>
      <c r="D645" s="684"/>
      <c r="E645" s="684"/>
      <c r="F645" s="1501" t="str">
        <f>'2. CAD NCCF'!F645:L645</f>
        <v>Non-FI issued ABS, medium rated</v>
      </c>
      <c r="G645" s="1502"/>
      <c r="H645" s="1502"/>
      <c r="I645" s="1502"/>
      <c r="J645" s="1502"/>
      <c r="K645" s="1502"/>
      <c r="L645" s="1534"/>
      <c r="M645" s="690">
        <v>0</v>
      </c>
      <c r="N645" s="691">
        <v>0</v>
      </c>
      <c r="O645" s="692">
        <v>0</v>
      </c>
      <c r="P645" s="692">
        <v>0</v>
      </c>
      <c r="Q645" s="697">
        <v>0</v>
      </c>
      <c r="R645" s="692">
        <v>0</v>
      </c>
      <c r="S645" s="693">
        <v>0</v>
      </c>
      <c r="T645" s="692">
        <v>0</v>
      </c>
      <c r="U645" s="693">
        <v>0</v>
      </c>
      <c r="V645" s="692">
        <v>0</v>
      </c>
      <c r="W645" s="693">
        <v>0</v>
      </c>
      <c r="X645" s="692">
        <v>0</v>
      </c>
      <c r="Y645" s="693">
        <v>0</v>
      </c>
      <c r="Z645" s="692">
        <v>0</v>
      </c>
      <c r="AA645" s="693">
        <v>0</v>
      </c>
      <c r="AB645" s="698">
        <v>0</v>
      </c>
      <c r="AC645" s="690">
        <v>0</v>
      </c>
      <c r="AD645" s="1015"/>
      <c r="AE645" s="1016"/>
      <c r="AF645" s="1017"/>
    </row>
    <row r="646" spans="1:32" ht="15" customHeight="1" x14ac:dyDescent="0.2">
      <c r="A646" s="11">
        <v>173</v>
      </c>
      <c r="B646" s="683"/>
      <c r="C646" s="684"/>
      <c r="D646" s="684"/>
      <c r="E646" s="684"/>
      <c r="F646" s="1501" t="str">
        <f>'2. CAD NCCF'!F646:L646</f>
        <v>Non-FI issued ABCP, medium rated</v>
      </c>
      <c r="G646" s="1502"/>
      <c r="H646" s="1502"/>
      <c r="I646" s="1502"/>
      <c r="J646" s="1502"/>
      <c r="K646" s="1502"/>
      <c r="L646" s="1534"/>
      <c r="M646" s="690">
        <v>0</v>
      </c>
      <c r="N646" s="691">
        <v>0</v>
      </c>
      <c r="O646" s="692">
        <v>0</v>
      </c>
      <c r="P646" s="692">
        <v>0</v>
      </c>
      <c r="Q646" s="697">
        <v>0</v>
      </c>
      <c r="R646" s="692">
        <v>0</v>
      </c>
      <c r="S646" s="693">
        <v>0</v>
      </c>
      <c r="T646" s="692">
        <v>0</v>
      </c>
      <c r="U646" s="693">
        <v>0</v>
      </c>
      <c r="V646" s="692">
        <v>0</v>
      </c>
      <c r="W646" s="693">
        <v>0</v>
      </c>
      <c r="X646" s="692">
        <v>0</v>
      </c>
      <c r="Y646" s="693">
        <v>0</v>
      </c>
      <c r="Z646" s="692">
        <v>0</v>
      </c>
      <c r="AA646" s="693">
        <v>0</v>
      </c>
      <c r="AB646" s="698">
        <v>0</v>
      </c>
      <c r="AC646" s="690">
        <v>0</v>
      </c>
      <c r="AD646" s="1015"/>
      <c r="AE646" s="1016"/>
      <c r="AF646" s="1017"/>
    </row>
    <row r="647" spans="1:32" x14ac:dyDescent="0.2">
      <c r="A647" s="11">
        <v>174</v>
      </c>
      <c r="B647" s="683"/>
      <c r="C647" s="684"/>
      <c r="D647" s="684"/>
      <c r="E647" s="1445" t="str">
        <f>'2. CAD NCCF'!E647:L647</f>
        <v>FI issued ABS and ABCP, medium rated</v>
      </c>
      <c r="F647" s="1446"/>
      <c r="G647" s="1446"/>
      <c r="H647" s="1446"/>
      <c r="I647" s="1446"/>
      <c r="J647" s="1446"/>
      <c r="K647" s="1446"/>
      <c r="L647" s="1447"/>
      <c r="M647" s="399">
        <f>SUBTOTAL(9,M648:M649)</f>
        <v>0</v>
      </c>
      <c r="N647" s="402">
        <f t="shared" ref="N647:AC647" si="147">SUBTOTAL(9,N648:N649)</f>
        <v>0</v>
      </c>
      <c r="O647" s="406">
        <f t="shared" si="147"/>
        <v>0</v>
      </c>
      <c r="P647" s="405">
        <f t="shared" si="147"/>
        <v>0</v>
      </c>
      <c r="Q647" s="407">
        <f t="shared" si="147"/>
        <v>0</v>
      </c>
      <c r="R647" s="406">
        <f t="shared" si="147"/>
        <v>0</v>
      </c>
      <c r="S647" s="406">
        <f t="shared" si="147"/>
        <v>0</v>
      </c>
      <c r="T647" s="406">
        <f t="shared" si="147"/>
        <v>0</v>
      </c>
      <c r="U647" s="406">
        <f t="shared" si="147"/>
        <v>0</v>
      </c>
      <c r="V647" s="406">
        <f t="shared" si="147"/>
        <v>0</v>
      </c>
      <c r="W647" s="406">
        <f t="shared" si="147"/>
        <v>0</v>
      </c>
      <c r="X647" s="406">
        <f t="shared" si="147"/>
        <v>0</v>
      </c>
      <c r="Y647" s="406">
        <f t="shared" si="147"/>
        <v>0</v>
      </c>
      <c r="Z647" s="406">
        <f t="shared" si="147"/>
        <v>0</v>
      </c>
      <c r="AA647" s="406">
        <f t="shared" si="147"/>
        <v>0</v>
      </c>
      <c r="AB647" s="416">
        <f t="shared" si="147"/>
        <v>0</v>
      </c>
      <c r="AC647" s="399">
        <f t="shared" si="147"/>
        <v>0</v>
      </c>
      <c r="AD647" s="1015"/>
      <c r="AE647" s="1016"/>
      <c r="AF647" s="1017"/>
    </row>
    <row r="648" spans="1:32" ht="15" customHeight="1" x14ac:dyDescent="0.2">
      <c r="A648" s="11">
        <v>175</v>
      </c>
      <c r="B648" s="683"/>
      <c r="C648" s="684"/>
      <c r="D648" s="684"/>
      <c r="E648" s="684"/>
      <c r="F648" s="1501" t="str">
        <f>'2. CAD NCCF'!F648:L648</f>
        <v>FI issued ABS, medium rated</v>
      </c>
      <c r="G648" s="1502"/>
      <c r="H648" s="1502"/>
      <c r="I648" s="1502"/>
      <c r="J648" s="1502"/>
      <c r="K648" s="1502"/>
      <c r="L648" s="1534"/>
      <c r="M648" s="690">
        <v>0</v>
      </c>
      <c r="N648" s="691">
        <v>0</v>
      </c>
      <c r="O648" s="692">
        <v>0</v>
      </c>
      <c r="P648" s="692">
        <v>0</v>
      </c>
      <c r="Q648" s="697">
        <v>0</v>
      </c>
      <c r="R648" s="692">
        <v>0</v>
      </c>
      <c r="S648" s="693">
        <v>0</v>
      </c>
      <c r="T648" s="692">
        <v>0</v>
      </c>
      <c r="U648" s="693">
        <v>0</v>
      </c>
      <c r="V648" s="692">
        <v>0</v>
      </c>
      <c r="W648" s="693">
        <v>0</v>
      </c>
      <c r="X648" s="692">
        <v>0</v>
      </c>
      <c r="Y648" s="693">
        <v>0</v>
      </c>
      <c r="Z648" s="692">
        <v>0</v>
      </c>
      <c r="AA648" s="693">
        <v>0</v>
      </c>
      <c r="AB648" s="698">
        <v>0</v>
      </c>
      <c r="AC648" s="690">
        <v>0</v>
      </c>
      <c r="AD648" s="1015"/>
      <c r="AE648" s="1016"/>
      <c r="AF648" s="1017"/>
    </row>
    <row r="649" spans="1:32" ht="15" customHeight="1" x14ac:dyDescent="0.2">
      <c r="A649" s="11">
        <v>176</v>
      </c>
      <c r="B649" s="683"/>
      <c r="C649" s="684"/>
      <c r="D649" s="684"/>
      <c r="E649" s="684"/>
      <c r="F649" s="1501" t="str">
        <f>'2. CAD NCCF'!F649:L649</f>
        <v>FI issued ABCP, medium rated</v>
      </c>
      <c r="G649" s="1502"/>
      <c r="H649" s="1502"/>
      <c r="I649" s="1502"/>
      <c r="J649" s="1502"/>
      <c r="K649" s="1502"/>
      <c r="L649" s="1534"/>
      <c r="M649" s="690">
        <v>0</v>
      </c>
      <c r="N649" s="691">
        <v>0</v>
      </c>
      <c r="O649" s="692">
        <v>0</v>
      </c>
      <c r="P649" s="692">
        <v>0</v>
      </c>
      <c r="Q649" s="697">
        <v>0</v>
      </c>
      <c r="R649" s="692">
        <v>0</v>
      </c>
      <c r="S649" s="693">
        <v>0</v>
      </c>
      <c r="T649" s="692">
        <v>0</v>
      </c>
      <c r="U649" s="693">
        <v>0</v>
      </c>
      <c r="V649" s="692">
        <v>0</v>
      </c>
      <c r="W649" s="693">
        <v>0</v>
      </c>
      <c r="X649" s="692">
        <v>0</v>
      </c>
      <c r="Y649" s="693">
        <v>0</v>
      </c>
      <c r="Z649" s="692">
        <v>0</v>
      </c>
      <c r="AA649" s="693">
        <v>0</v>
      </c>
      <c r="AB649" s="698">
        <v>0</v>
      </c>
      <c r="AC649" s="690">
        <v>0</v>
      </c>
      <c r="AD649" s="1015"/>
      <c r="AE649" s="1016"/>
      <c r="AF649" s="1017"/>
    </row>
    <row r="650" spans="1:32" x14ac:dyDescent="0.2">
      <c r="A650" s="11">
        <v>177</v>
      </c>
      <c r="B650" s="683"/>
      <c r="C650" s="684"/>
      <c r="D650" s="684"/>
      <c r="E650" s="1445" t="str">
        <f>'2. CAD NCCF'!E650:L650</f>
        <v>Non-FI issued ABS and ABCP, low or not rated</v>
      </c>
      <c r="F650" s="1446"/>
      <c r="G650" s="1446"/>
      <c r="H650" s="1446"/>
      <c r="I650" s="1446"/>
      <c r="J650" s="1446"/>
      <c r="K650" s="1446"/>
      <c r="L650" s="1447"/>
      <c r="M650" s="399">
        <f>SUBTOTAL(9,M651:M652)</f>
        <v>0</v>
      </c>
      <c r="N650" s="402">
        <f t="shared" ref="N650:AC650" si="148">SUBTOTAL(9,N651:N652)</f>
        <v>0</v>
      </c>
      <c r="O650" s="406">
        <f t="shared" si="148"/>
        <v>0</v>
      </c>
      <c r="P650" s="405">
        <f t="shared" si="148"/>
        <v>0</v>
      </c>
      <c r="Q650" s="407">
        <f t="shared" si="148"/>
        <v>0</v>
      </c>
      <c r="R650" s="406">
        <f t="shared" si="148"/>
        <v>0</v>
      </c>
      <c r="S650" s="406">
        <f t="shared" si="148"/>
        <v>0</v>
      </c>
      <c r="T650" s="406">
        <f t="shared" si="148"/>
        <v>0</v>
      </c>
      <c r="U650" s="406">
        <f t="shared" si="148"/>
        <v>0</v>
      </c>
      <c r="V650" s="406">
        <f t="shared" si="148"/>
        <v>0</v>
      </c>
      <c r="W650" s="406">
        <f t="shared" si="148"/>
        <v>0</v>
      </c>
      <c r="X650" s="406">
        <f t="shared" si="148"/>
        <v>0</v>
      </c>
      <c r="Y650" s="406">
        <f t="shared" si="148"/>
        <v>0</v>
      </c>
      <c r="Z650" s="406">
        <f t="shared" si="148"/>
        <v>0</v>
      </c>
      <c r="AA650" s="406">
        <f t="shared" si="148"/>
        <v>0</v>
      </c>
      <c r="AB650" s="416">
        <f t="shared" si="148"/>
        <v>0</v>
      </c>
      <c r="AC650" s="399">
        <f t="shared" si="148"/>
        <v>0</v>
      </c>
      <c r="AD650" s="1015"/>
      <c r="AE650" s="1016"/>
      <c r="AF650" s="1017"/>
    </row>
    <row r="651" spans="1:32" ht="15" customHeight="1" x14ac:dyDescent="0.2">
      <c r="A651" s="11">
        <v>178</v>
      </c>
      <c r="B651" s="683"/>
      <c r="C651" s="684"/>
      <c r="D651" s="684"/>
      <c r="E651" s="684"/>
      <c r="F651" s="1501" t="str">
        <f>'2. CAD NCCF'!F651:L651</f>
        <v>Non-FI issued ABS, low or not rated</v>
      </c>
      <c r="G651" s="1502"/>
      <c r="H651" s="1502"/>
      <c r="I651" s="1502"/>
      <c r="J651" s="1502"/>
      <c r="K651" s="1502"/>
      <c r="L651" s="1534"/>
      <c r="M651" s="690">
        <v>0</v>
      </c>
      <c r="N651" s="691">
        <v>0</v>
      </c>
      <c r="O651" s="692">
        <v>0</v>
      </c>
      <c r="P651" s="692">
        <v>0</v>
      </c>
      <c r="Q651" s="697">
        <v>0</v>
      </c>
      <c r="R651" s="692">
        <v>0</v>
      </c>
      <c r="S651" s="693">
        <v>0</v>
      </c>
      <c r="T651" s="692">
        <v>0</v>
      </c>
      <c r="U651" s="693">
        <v>0</v>
      </c>
      <c r="V651" s="692">
        <v>0</v>
      </c>
      <c r="W651" s="693">
        <v>0</v>
      </c>
      <c r="X651" s="692">
        <v>0</v>
      </c>
      <c r="Y651" s="693">
        <v>0</v>
      </c>
      <c r="Z651" s="692">
        <v>0</v>
      </c>
      <c r="AA651" s="693">
        <v>0</v>
      </c>
      <c r="AB651" s="698">
        <v>0</v>
      </c>
      <c r="AC651" s="690">
        <v>0</v>
      </c>
      <c r="AD651" s="1015"/>
      <c r="AE651" s="1016"/>
      <c r="AF651" s="1017"/>
    </row>
    <row r="652" spans="1:32" ht="15" customHeight="1" x14ac:dyDescent="0.2">
      <c r="A652" s="11">
        <v>179</v>
      </c>
      <c r="B652" s="683"/>
      <c r="C652" s="684"/>
      <c r="D652" s="684"/>
      <c r="E652" s="684"/>
      <c r="F652" s="1501" t="str">
        <f>'2. CAD NCCF'!F652:L652</f>
        <v>Non-FI issued ABCP, low or not rated</v>
      </c>
      <c r="G652" s="1502"/>
      <c r="H652" s="1502"/>
      <c r="I652" s="1502"/>
      <c r="J652" s="1502"/>
      <c r="K652" s="1502"/>
      <c r="L652" s="1534"/>
      <c r="M652" s="690">
        <v>0</v>
      </c>
      <c r="N652" s="691">
        <v>0</v>
      </c>
      <c r="O652" s="692">
        <v>0</v>
      </c>
      <c r="P652" s="692">
        <v>0</v>
      </c>
      <c r="Q652" s="697">
        <v>0</v>
      </c>
      <c r="R652" s="692">
        <v>0</v>
      </c>
      <c r="S652" s="693">
        <v>0</v>
      </c>
      <c r="T652" s="692">
        <v>0</v>
      </c>
      <c r="U652" s="693">
        <v>0</v>
      </c>
      <c r="V652" s="692">
        <v>0</v>
      </c>
      <c r="W652" s="693">
        <v>0</v>
      </c>
      <c r="X652" s="692">
        <v>0</v>
      </c>
      <c r="Y652" s="693">
        <v>0</v>
      </c>
      <c r="Z652" s="692">
        <v>0</v>
      </c>
      <c r="AA652" s="693">
        <v>0</v>
      </c>
      <c r="AB652" s="698">
        <v>0</v>
      </c>
      <c r="AC652" s="690">
        <v>0</v>
      </c>
      <c r="AD652" s="1015"/>
      <c r="AE652" s="1016"/>
      <c r="AF652" s="1017"/>
    </row>
    <row r="653" spans="1:32" x14ac:dyDescent="0.2">
      <c r="A653" s="11">
        <v>180</v>
      </c>
      <c r="B653" s="683"/>
      <c r="C653" s="684"/>
      <c r="D653" s="684"/>
      <c r="E653" s="1445" t="str">
        <f>'2. CAD NCCF'!E653:L653</f>
        <v>FI issued ABS and ABCP, low or not rated</v>
      </c>
      <c r="F653" s="1446"/>
      <c r="G653" s="1446"/>
      <c r="H653" s="1446"/>
      <c r="I653" s="1446"/>
      <c r="J653" s="1446"/>
      <c r="K653" s="1446"/>
      <c r="L653" s="1447"/>
      <c r="M653" s="399">
        <f>SUBTOTAL(9,M654:M655)</f>
        <v>0</v>
      </c>
      <c r="N653" s="402">
        <f t="shared" ref="N653:AC653" si="149">SUBTOTAL(9,N654:N655)</f>
        <v>0</v>
      </c>
      <c r="O653" s="406">
        <f t="shared" si="149"/>
        <v>0</v>
      </c>
      <c r="P653" s="405">
        <f t="shared" si="149"/>
        <v>0</v>
      </c>
      <c r="Q653" s="407">
        <f t="shared" si="149"/>
        <v>0</v>
      </c>
      <c r="R653" s="406">
        <f t="shared" si="149"/>
        <v>0</v>
      </c>
      <c r="S653" s="406">
        <f t="shared" si="149"/>
        <v>0</v>
      </c>
      <c r="T653" s="406">
        <f t="shared" si="149"/>
        <v>0</v>
      </c>
      <c r="U653" s="406">
        <f t="shared" si="149"/>
        <v>0</v>
      </c>
      <c r="V653" s="406">
        <f t="shared" si="149"/>
        <v>0</v>
      </c>
      <c r="W653" s="406">
        <f t="shared" si="149"/>
        <v>0</v>
      </c>
      <c r="X653" s="406">
        <f t="shared" si="149"/>
        <v>0</v>
      </c>
      <c r="Y653" s="406">
        <f t="shared" si="149"/>
        <v>0</v>
      </c>
      <c r="Z653" s="406">
        <f t="shared" si="149"/>
        <v>0</v>
      </c>
      <c r="AA653" s="406">
        <f t="shared" si="149"/>
        <v>0</v>
      </c>
      <c r="AB653" s="416">
        <f t="shared" si="149"/>
        <v>0</v>
      </c>
      <c r="AC653" s="399">
        <f t="shared" si="149"/>
        <v>0</v>
      </c>
      <c r="AD653" s="1015"/>
      <c r="AE653" s="1016"/>
      <c r="AF653" s="1017"/>
    </row>
    <row r="654" spans="1:32" ht="15" customHeight="1" x14ac:dyDescent="0.2">
      <c r="A654" s="11">
        <v>181</v>
      </c>
      <c r="B654" s="683"/>
      <c r="C654" s="684"/>
      <c r="D654" s="684"/>
      <c r="E654" s="684"/>
      <c r="F654" s="1501" t="str">
        <f>'2. CAD NCCF'!F654:L654</f>
        <v>FI issued ABS, low or not rated</v>
      </c>
      <c r="G654" s="1502"/>
      <c r="H654" s="1502"/>
      <c r="I654" s="1502"/>
      <c r="J654" s="1502"/>
      <c r="K654" s="1502"/>
      <c r="L654" s="1534"/>
      <c r="M654" s="690">
        <v>0</v>
      </c>
      <c r="N654" s="691">
        <v>0</v>
      </c>
      <c r="O654" s="692">
        <v>0</v>
      </c>
      <c r="P654" s="692">
        <v>0</v>
      </c>
      <c r="Q654" s="697">
        <v>0</v>
      </c>
      <c r="R654" s="692">
        <v>0</v>
      </c>
      <c r="S654" s="693">
        <v>0</v>
      </c>
      <c r="T654" s="692">
        <v>0</v>
      </c>
      <c r="U654" s="693">
        <v>0</v>
      </c>
      <c r="V654" s="692">
        <v>0</v>
      </c>
      <c r="W654" s="693">
        <v>0</v>
      </c>
      <c r="X654" s="692">
        <v>0</v>
      </c>
      <c r="Y654" s="693">
        <v>0</v>
      </c>
      <c r="Z654" s="692">
        <v>0</v>
      </c>
      <c r="AA654" s="693">
        <v>0</v>
      </c>
      <c r="AB654" s="698">
        <v>0</v>
      </c>
      <c r="AC654" s="690">
        <v>0</v>
      </c>
      <c r="AD654" s="1015"/>
      <c r="AE654" s="1016"/>
      <c r="AF654" s="1017"/>
    </row>
    <row r="655" spans="1:32" ht="15" customHeight="1" x14ac:dyDescent="0.2">
      <c r="A655" s="11">
        <v>182</v>
      </c>
      <c r="B655" s="683"/>
      <c r="C655" s="684"/>
      <c r="D655" s="684"/>
      <c r="E655" s="684"/>
      <c r="F655" s="1501" t="str">
        <f>'2. CAD NCCF'!F655:L655</f>
        <v>FI issued ABCP, low or not rated</v>
      </c>
      <c r="G655" s="1502"/>
      <c r="H655" s="1502"/>
      <c r="I655" s="1502"/>
      <c r="J655" s="1502"/>
      <c r="K655" s="1502"/>
      <c r="L655" s="1534"/>
      <c r="M655" s="690">
        <v>0</v>
      </c>
      <c r="N655" s="691">
        <v>0</v>
      </c>
      <c r="O655" s="692">
        <v>0</v>
      </c>
      <c r="P655" s="692">
        <v>0</v>
      </c>
      <c r="Q655" s="697">
        <v>0</v>
      </c>
      <c r="R655" s="692">
        <v>0</v>
      </c>
      <c r="S655" s="693">
        <v>0</v>
      </c>
      <c r="T655" s="692">
        <v>0</v>
      </c>
      <c r="U655" s="693">
        <v>0</v>
      </c>
      <c r="V655" s="692">
        <v>0</v>
      </c>
      <c r="W655" s="693">
        <v>0</v>
      </c>
      <c r="X655" s="692">
        <v>0</v>
      </c>
      <c r="Y655" s="693">
        <v>0</v>
      </c>
      <c r="Z655" s="692">
        <v>0</v>
      </c>
      <c r="AA655" s="693">
        <v>0</v>
      </c>
      <c r="AB655" s="698">
        <v>0</v>
      </c>
      <c r="AC655" s="690">
        <v>0</v>
      </c>
      <c r="AD655" s="1015"/>
      <c r="AE655" s="1016"/>
      <c r="AF655" s="1017"/>
    </row>
    <row r="656" spans="1:32" x14ac:dyDescent="0.2">
      <c r="A656" s="11">
        <v>183</v>
      </c>
      <c r="B656" s="683"/>
      <c r="C656" s="684"/>
      <c r="D656" s="1472" t="str">
        <f>'2. CAD NCCF'!D656:L656</f>
        <v>Equities</v>
      </c>
      <c r="E656" s="1473"/>
      <c r="F656" s="1473"/>
      <c r="G656" s="1473"/>
      <c r="H656" s="1473"/>
      <c r="I656" s="1473"/>
      <c r="J656" s="1473"/>
      <c r="K656" s="1473"/>
      <c r="L656" s="1474"/>
      <c r="M656" s="399">
        <f>SUBTOTAL(9,M657:M659)</f>
        <v>0</v>
      </c>
      <c r="N656" s="402">
        <f t="shared" ref="N656:AC656" si="150">SUBTOTAL(9,N657:N659)</f>
        <v>0</v>
      </c>
      <c r="O656" s="406">
        <f t="shared" si="150"/>
        <v>0</v>
      </c>
      <c r="P656" s="405">
        <f t="shared" si="150"/>
        <v>0</v>
      </c>
      <c r="Q656" s="407">
        <f t="shared" si="150"/>
        <v>0</v>
      </c>
      <c r="R656" s="406">
        <f t="shared" si="150"/>
        <v>0</v>
      </c>
      <c r="S656" s="406">
        <f t="shared" si="150"/>
        <v>0</v>
      </c>
      <c r="T656" s="406">
        <f t="shared" si="150"/>
        <v>0</v>
      </c>
      <c r="U656" s="406">
        <f t="shared" si="150"/>
        <v>0</v>
      </c>
      <c r="V656" s="406">
        <f t="shared" si="150"/>
        <v>0</v>
      </c>
      <c r="W656" s="406">
        <f t="shared" si="150"/>
        <v>0</v>
      </c>
      <c r="X656" s="406">
        <f t="shared" si="150"/>
        <v>0</v>
      </c>
      <c r="Y656" s="406">
        <f t="shared" si="150"/>
        <v>0</v>
      </c>
      <c r="Z656" s="406">
        <f t="shared" si="150"/>
        <v>0</v>
      </c>
      <c r="AA656" s="406">
        <f t="shared" si="150"/>
        <v>0</v>
      </c>
      <c r="AB656" s="416">
        <f t="shared" si="150"/>
        <v>0</v>
      </c>
      <c r="AC656" s="399">
        <f t="shared" si="150"/>
        <v>0</v>
      </c>
      <c r="AD656" s="1015"/>
      <c r="AE656" s="1016"/>
      <c r="AF656" s="1017"/>
    </row>
    <row r="657" spans="1:32" ht="15" customHeight="1" x14ac:dyDescent="0.2">
      <c r="A657" s="11">
        <v>184</v>
      </c>
      <c r="B657" s="683"/>
      <c r="C657" s="684"/>
      <c r="D657" s="684"/>
      <c r="E657" s="684"/>
      <c r="F657" s="1501" t="str">
        <f>'2. CAD NCCF'!F657:L657</f>
        <v>Eligible non-financial common equity shares</v>
      </c>
      <c r="G657" s="1502"/>
      <c r="H657" s="1502"/>
      <c r="I657" s="1502"/>
      <c r="J657" s="1502"/>
      <c r="K657" s="1502"/>
      <c r="L657" s="1534"/>
      <c r="M657" s="690">
        <v>0</v>
      </c>
      <c r="N657" s="691">
        <v>0</v>
      </c>
      <c r="O657" s="692">
        <v>0</v>
      </c>
      <c r="P657" s="692">
        <v>0</v>
      </c>
      <c r="Q657" s="697">
        <v>0</v>
      </c>
      <c r="R657" s="692">
        <v>0</v>
      </c>
      <c r="S657" s="693">
        <v>0</v>
      </c>
      <c r="T657" s="692">
        <v>0</v>
      </c>
      <c r="U657" s="693">
        <v>0</v>
      </c>
      <c r="V657" s="692">
        <v>0</v>
      </c>
      <c r="W657" s="693">
        <v>0</v>
      </c>
      <c r="X657" s="692">
        <v>0</v>
      </c>
      <c r="Y657" s="693">
        <v>0</v>
      </c>
      <c r="Z657" s="692">
        <v>0</v>
      </c>
      <c r="AA657" s="693">
        <v>0</v>
      </c>
      <c r="AB657" s="698">
        <v>0</v>
      </c>
      <c r="AC657" s="690">
        <v>0</v>
      </c>
      <c r="AD657" s="1015"/>
      <c r="AE657" s="1016"/>
      <c r="AF657" s="1017"/>
    </row>
    <row r="658" spans="1:32" ht="15" customHeight="1" x14ac:dyDescent="0.2">
      <c r="A658" s="11">
        <v>185</v>
      </c>
      <c r="B658" s="683"/>
      <c r="C658" s="684"/>
      <c r="D658" s="684"/>
      <c r="E658" s="684"/>
      <c r="F658" s="1501" t="str">
        <f>'2. CAD NCCF'!F658:L658</f>
        <v>Eligible financial common equity</v>
      </c>
      <c r="G658" s="1502"/>
      <c r="H658" s="1502"/>
      <c r="I658" s="1502"/>
      <c r="J658" s="1502"/>
      <c r="K658" s="1502"/>
      <c r="L658" s="1534"/>
      <c r="M658" s="690">
        <v>0</v>
      </c>
      <c r="N658" s="691">
        <v>0</v>
      </c>
      <c r="O658" s="692">
        <v>0</v>
      </c>
      <c r="P658" s="692">
        <v>0</v>
      </c>
      <c r="Q658" s="697">
        <v>0</v>
      </c>
      <c r="R658" s="692">
        <v>0</v>
      </c>
      <c r="S658" s="693">
        <v>0</v>
      </c>
      <c r="T658" s="692">
        <v>0</v>
      </c>
      <c r="U658" s="693">
        <v>0</v>
      </c>
      <c r="V658" s="692">
        <v>0</v>
      </c>
      <c r="W658" s="693">
        <v>0</v>
      </c>
      <c r="X658" s="692">
        <v>0</v>
      </c>
      <c r="Y658" s="693">
        <v>0</v>
      </c>
      <c r="Z658" s="692">
        <v>0</v>
      </c>
      <c r="AA658" s="693">
        <v>0</v>
      </c>
      <c r="AB658" s="698">
        <v>0</v>
      </c>
      <c r="AC658" s="690">
        <v>0</v>
      </c>
      <c r="AD658" s="1015"/>
      <c r="AE658" s="1016"/>
      <c r="AF658" s="1017"/>
    </row>
    <row r="659" spans="1:32" ht="15" customHeight="1" x14ac:dyDescent="0.2">
      <c r="A659" s="11">
        <v>186</v>
      </c>
      <c r="B659" s="683"/>
      <c r="C659" s="684"/>
      <c r="D659" s="684"/>
      <c r="E659" s="684"/>
      <c r="F659" s="1501" t="str">
        <f>'2. CAD NCCF'!F659:L659</f>
        <v>Other equities</v>
      </c>
      <c r="G659" s="1502"/>
      <c r="H659" s="1502"/>
      <c r="I659" s="1502"/>
      <c r="J659" s="1502"/>
      <c r="K659" s="1502"/>
      <c r="L659" s="1534"/>
      <c r="M659" s="690">
        <v>0</v>
      </c>
      <c r="N659" s="691">
        <v>0</v>
      </c>
      <c r="O659" s="692">
        <v>0</v>
      </c>
      <c r="P659" s="692">
        <v>0</v>
      </c>
      <c r="Q659" s="697">
        <v>0</v>
      </c>
      <c r="R659" s="692">
        <v>0</v>
      </c>
      <c r="S659" s="693">
        <v>0</v>
      </c>
      <c r="T659" s="692">
        <v>0</v>
      </c>
      <c r="U659" s="693">
        <v>0</v>
      </c>
      <c r="V659" s="692">
        <v>0</v>
      </c>
      <c r="W659" s="693">
        <v>0</v>
      </c>
      <c r="X659" s="692">
        <v>0</v>
      </c>
      <c r="Y659" s="693">
        <v>0</v>
      </c>
      <c r="Z659" s="692">
        <v>0</v>
      </c>
      <c r="AA659" s="693">
        <v>0</v>
      </c>
      <c r="AB659" s="698">
        <v>0</v>
      </c>
      <c r="AC659" s="690">
        <v>0</v>
      </c>
      <c r="AD659" s="1015"/>
      <c r="AE659" s="1016"/>
      <c r="AF659" s="1017"/>
    </row>
    <row r="660" spans="1:32" x14ac:dyDescent="0.2">
      <c r="A660" s="11">
        <v>187</v>
      </c>
      <c r="B660" s="683"/>
      <c r="C660" s="684"/>
      <c r="D660" s="1472" t="str">
        <f>'2. CAD NCCF'!D660:L660</f>
        <v>FI's own securities - Not eliminated</v>
      </c>
      <c r="E660" s="1473"/>
      <c r="F660" s="1473"/>
      <c r="G660" s="1473"/>
      <c r="H660" s="1473"/>
      <c r="I660" s="1473"/>
      <c r="J660" s="1473"/>
      <c r="K660" s="1473"/>
      <c r="L660" s="1474"/>
      <c r="M660" s="399">
        <f>SUBTOTAL(9,M661:M662)</f>
        <v>0</v>
      </c>
      <c r="N660" s="1205"/>
      <c r="O660" s="1253"/>
      <c r="P660" s="1253"/>
      <c r="Q660" s="1253"/>
      <c r="R660" s="1253"/>
      <c r="S660" s="1253"/>
      <c r="T660" s="1253"/>
      <c r="U660" s="1253"/>
      <c r="V660" s="1253"/>
      <c r="W660" s="1253"/>
      <c r="X660" s="1253"/>
      <c r="Y660" s="1253"/>
      <c r="Z660" s="1253"/>
      <c r="AA660" s="1253"/>
      <c r="AB660" s="1253"/>
      <c r="AC660" s="1253"/>
      <c r="AD660" s="1036"/>
      <c r="AE660" s="1016"/>
      <c r="AF660" s="1017"/>
    </row>
    <row r="661" spans="1:32" ht="15" customHeight="1" x14ac:dyDescent="0.2">
      <c r="A661" s="11">
        <v>188</v>
      </c>
      <c r="B661" s="683"/>
      <c r="C661" s="684"/>
      <c r="D661" s="684"/>
      <c r="E661" s="684"/>
      <c r="F661" s="1501" t="str">
        <f>'2. CAD NCCF'!F661:L661</f>
        <v>FI's own debt not eliminated</v>
      </c>
      <c r="G661" s="1502"/>
      <c r="H661" s="1502"/>
      <c r="I661" s="1502"/>
      <c r="J661" s="1502"/>
      <c r="K661" s="1502"/>
      <c r="L661" s="1534"/>
      <c r="M661" s="690">
        <v>0</v>
      </c>
      <c r="N661" s="1254"/>
      <c r="O661" s="1254"/>
      <c r="P661" s="1254"/>
      <c r="Q661" s="1254"/>
      <c r="R661" s="1254"/>
      <c r="S661" s="1254"/>
      <c r="T661" s="1254"/>
      <c r="U661" s="1254"/>
      <c r="V661" s="1254"/>
      <c r="W661" s="1254"/>
      <c r="X661" s="1254"/>
      <c r="Y661" s="1254"/>
      <c r="Z661" s="1254"/>
      <c r="AA661" s="1254"/>
      <c r="AB661" s="1254"/>
      <c r="AC661" s="1254"/>
      <c r="AD661" s="1036"/>
      <c r="AE661" s="1016"/>
      <c r="AF661" s="1017"/>
    </row>
    <row r="662" spans="1:32" ht="15" customHeight="1" x14ac:dyDescent="0.2">
      <c r="A662" s="11">
        <v>189</v>
      </c>
      <c r="B662" s="683"/>
      <c r="C662" s="684"/>
      <c r="D662" s="684"/>
      <c r="E662" s="684"/>
      <c r="F662" s="1501" t="str">
        <f>'2. CAD NCCF'!F662:L662</f>
        <v>FI's own equity not eliminated</v>
      </c>
      <c r="G662" s="1502"/>
      <c r="H662" s="1502"/>
      <c r="I662" s="1502"/>
      <c r="J662" s="1502"/>
      <c r="K662" s="1502"/>
      <c r="L662" s="1534"/>
      <c r="M662" s="690">
        <v>0</v>
      </c>
      <c r="N662" s="977"/>
      <c r="O662" s="977"/>
      <c r="P662" s="977"/>
      <c r="Q662" s="977"/>
      <c r="R662" s="977"/>
      <c r="S662" s="977"/>
      <c r="T662" s="977"/>
      <c r="U662" s="977"/>
      <c r="V662" s="977"/>
      <c r="W662" s="977"/>
      <c r="X662" s="977"/>
      <c r="Y662" s="977"/>
      <c r="Z662" s="977"/>
      <c r="AA662" s="977"/>
      <c r="AB662" s="977"/>
      <c r="AC662" s="977"/>
      <c r="AD662" s="1036"/>
      <c r="AE662" s="1016"/>
      <c r="AF662" s="1017"/>
    </row>
    <row r="663" spans="1:32" ht="15" customHeight="1" x14ac:dyDescent="0.2">
      <c r="A663" s="11">
        <v>326</v>
      </c>
      <c r="B663" s="683"/>
      <c r="C663" s="1532" t="str">
        <f>'2. CAD NCCF'!C663:AF663</f>
        <v>Repo collateral out</v>
      </c>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33"/>
    </row>
    <row r="664" spans="1:32" x14ac:dyDescent="0.2">
      <c r="A664" s="11">
        <v>232</v>
      </c>
      <c r="B664" s="683"/>
      <c r="C664" s="684"/>
      <c r="D664" s="1472" t="str">
        <f>'2. CAD NCCF'!D664:AF664</f>
        <v>Government securities (GS)</v>
      </c>
      <c r="E664" s="1473"/>
      <c r="F664" s="1473"/>
      <c r="G664" s="1473"/>
      <c r="H664" s="1473"/>
      <c r="I664" s="1473"/>
      <c r="J664" s="1473"/>
      <c r="K664" s="1473"/>
      <c r="L664" s="1473"/>
      <c r="M664" s="1473"/>
      <c r="N664" s="1473"/>
      <c r="O664" s="1473"/>
      <c r="P664" s="1473"/>
      <c r="Q664" s="1473"/>
      <c r="R664" s="1473"/>
      <c r="S664" s="1473"/>
      <c r="T664" s="1473"/>
      <c r="U664" s="1473"/>
      <c r="V664" s="1473"/>
      <c r="W664" s="1473"/>
      <c r="X664" s="1473"/>
      <c r="Y664" s="1473"/>
      <c r="Z664" s="1473"/>
      <c r="AA664" s="1473"/>
      <c r="AB664" s="1473"/>
      <c r="AC664" s="1473"/>
      <c r="AD664" s="1473"/>
      <c r="AE664" s="1473"/>
      <c r="AF664" s="1474"/>
    </row>
    <row r="665" spans="1:32" x14ac:dyDescent="0.2">
      <c r="A665" s="11">
        <v>233</v>
      </c>
      <c r="B665" s="683"/>
      <c r="C665" s="684"/>
      <c r="D665" s="684"/>
      <c r="E665" s="1515" t="str">
        <f>'2. CAD NCCF'!E665:L665</f>
        <v>High rated GS</v>
      </c>
      <c r="F665" s="1516"/>
      <c r="G665" s="1516"/>
      <c r="H665" s="1516"/>
      <c r="I665" s="1516"/>
      <c r="J665" s="1516"/>
      <c r="K665" s="1516"/>
      <c r="L665" s="1517"/>
      <c r="M665" s="399">
        <f>SUBTOTAL(9,M666:M669)</f>
        <v>0</v>
      </c>
      <c r="N665" s="402">
        <f t="shared" ref="N665:AC665" si="151">SUBTOTAL(9,N666:N669)</f>
        <v>0</v>
      </c>
      <c r="O665" s="406">
        <f t="shared" si="151"/>
        <v>0</v>
      </c>
      <c r="P665" s="405">
        <f t="shared" si="151"/>
        <v>0</v>
      </c>
      <c r="Q665" s="407">
        <f t="shared" si="151"/>
        <v>0</v>
      </c>
      <c r="R665" s="406">
        <f t="shared" si="151"/>
        <v>0</v>
      </c>
      <c r="S665" s="406">
        <f t="shared" si="151"/>
        <v>0</v>
      </c>
      <c r="T665" s="406">
        <f t="shared" si="151"/>
        <v>0</v>
      </c>
      <c r="U665" s="406">
        <f t="shared" si="151"/>
        <v>0</v>
      </c>
      <c r="V665" s="406">
        <f t="shared" si="151"/>
        <v>0</v>
      </c>
      <c r="W665" s="406">
        <f t="shared" si="151"/>
        <v>0</v>
      </c>
      <c r="X665" s="406">
        <f t="shared" si="151"/>
        <v>0</v>
      </c>
      <c r="Y665" s="406">
        <f t="shared" si="151"/>
        <v>0</v>
      </c>
      <c r="Z665" s="406">
        <f t="shared" si="151"/>
        <v>0</v>
      </c>
      <c r="AA665" s="406">
        <f t="shared" si="151"/>
        <v>0</v>
      </c>
      <c r="AB665" s="416">
        <f t="shared" si="151"/>
        <v>0</v>
      </c>
      <c r="AC665" s="399">
        <f t="shared" si="151"/>
        <v>0</v>
      </c>
      <c r="AD665" s="1015"/>
      <c r="AE665" s="1016"/>
      <c r="AF665" s="1017"/>
    </row>
    <row r="666" spans="1:32" ht="15" customHeight="1" x14ac:dyDescent="0.2">
      <c r="A666" s="11">
        <v>234</v>
      </c>
      <c r="B666" s="683"/>
      <c r="C666" s="684"/>
      <c r="D666" s="684"/>
      <c r="E666" s="273"/>
      <c r="F666" s="1501" t="str">
        <f>'2. CAD NCCF'!F666:L666</f>
        <v xml:space="preserve">Sovereigh &amp; central bank GS </v>
      </c>
      <c r="G666" s="1502"/>
      <c r="H666" s="1502"/>
      <c r="I666" s="1502"/>
      <c r="J666" s="1502"/>
      <c r="K666" s="1502"/>
      <c r="L666" s="1534"/>
      <c r="M666" s="690">
        <v>0</v>
      </c>
      <c r="N666" s="691">
        <v>0</v>
      </c>
      <c r="O666" s="692">
        <v>0</v>
      </c>
      <c r="P666" s="692">
        <v>0</v>
      </c>
      <c r="Q666" s="697">
        <v>0</v>
      </c>
      <c r="R666" s="692">
        <v>0</v>
      </c>
      <c r="S666" s="693">
        <v>0</v>
      </c>
      <c r="T666" s="692">
        <v>0</v>
      </c>
      <c r="U666" s="693">
        <v>0</v>
      </c>
      <c r="V666" s="692">
        <v>0</v>
      </c>
      <c r="W666" s="693">
        <v>0</v>
      </c>
      <c r="X666" s="692">
        <v>0</v>
      </c>
      <c r="Y666" s="693">
        <v>0</v>
      </c>
      <c r="Z666" s="692">
        <v>0</v>
      </c>
      <c r="AA666" s="693">
        <v>0</v>
      </c>
      <c r="AB666" s="698">
        <v>0</v>
      </c>
      <c r="AC666" s="690">
        <v>0</v>
      </c>
      <c r="AD666" s="1015"/>
      <c r="AE666" s="1016"/>
      <c r="AF666" s="1017"/>
    </row>
    <row r="667" spans="1:32" ht="15" customHeight="1" x14ac:dyDescent="0.2">
      <c r="A667" s="11">
        <v>235</v>
      </c>
      <c r="B667" s="683"/>
      <c r="C667" s="684"/>
      <c r="D667" s="684"/>
      <c r="E667" s="273"/>
      <c r="F667" s="1501" t="str">
        <f>'2. CAD NCCF'!F667:L667</f>
        <v>State, provincial &amp; agency GS</v>
      </c>
      <c r="G667" s="1502"/>
      <c r="H667" s="1502"/>
      <c r="I667" s="1502"/>
      <c r="J667" s="1502"/>
      <c r="K667" s="1502"/>
      <c r="L667" s="1534"/>
      <c r="M667" s="690">
        <v>0</v>
      </c>
      <c r="N667" s="691">
        <v>0</v>
      </c>
      <c r="O667" s="692">
        <v>0</v>
      </c>
      <c r="P667" s="692">
        <v>0</v>
      </c>
      <c r="Q667" s="697">
        <v>0</v>
      </c>
      <c r="R667" s="692">
        <v>0</v>
      </c>
      <c r="S667" s="693">
        <v>0</v>
      </c>
      <c r="T667" s="692">
        <v>0</v>
      </c>
      <c r="U667" s="693">
        <v>0</v>
      </c>
      <c r="V667" s="692">
        <v>0</v>
      </c>
      <c r="W667" s="693">
        <v>0</v>
      </c>
      <c r="X667" s="692">
        <v>0</v>
      </c>
      <c r="Y667" s="693">
        <v>0</v>
      </c>
      <c r="Z667" s="692">
        <v>0</v>
      </c>
      <c r="AA667" s="693">
        <v>0</v>
      </c>
      <c r="AB667" s="698">
        <v>0</v>
      </c>
      <c r="AC667" s="690">
        <v>0</v>
      </c>
      <c r="AD667" s="1015"/>
      <c r="AE667" s="1016"/>
      <c r="AF667" s="1017"/>
    </row>
    <row r="668" spans="1:32" ht="15" customHeight="1" x14ac:dyDescent="0.2">
      <c r="A668" s="11">
        <v>236</v>
      </c>
      <c r="B668" s="683"/>
      <c r="C668" s="684"/>
      <c r="D668" s="274"/>
      <c r="E668" s="275"/>
      <c r="F668" s="1501" t="str">
        <f>'2. CAD NCCF'!F668:L668</f>
        <v>State municipal GS</v>
      </c>
      <c r="G668" s="1502"/>
      <c r="H668" s="1502"/>
      <c r="I668" s="1502"/>
      <c r="J668" s="1502"/>
      <c r="K668" s="1502"/>
      <c r="L668" s="1534"/>
      <c r="M668" s="690">
        <v>0</v>
      </c>
      <c r="N668" s="691">
        <v>0</v>
      </c>
      <c r="O668" s="692">
        <v>0</v>
      </c>
      <c r="P668" s="692">
        <v>0</v>
      </c>
      <c r="Q668" s="697">
        <v>0</v>
      </c>
      <c r="R668" s="692">
        <v>0</v>
      </c>
      <c r="S668" s="693">
        <v>0</v>
      </c>
      <c r="T668" s="692">
        <v>0</v>
      </c>
      <c r="U668" s="693">
        <v>0</v>
      </c>
      <c r="V668" s="692">
        <v>0</v>
      </c>
      <c r="W668" s="693">
        <v>0</v>
      </c>
      <c r="X668" s="692">
        <v>0</v>
      </c>
      <c r="Y668" s="693">
        <v>0</v>
      </c>
      <c r="Z668" s="692">
        <v>0</v>
      </c>
      <c r="AA668" s="693">
        <v>0</v>
      </c>
      <c r="AB668" s="698">
        <v>0</v>
      </c>
      <c r="AC668" s="690">
        <v>0</v>
      </c>
      <c r="AD668" s="1015"/>
      <c r="AE668" s="1016"/>
      <c r="AF668" s="1017"/>
    </row>
    <row r="669" spans="1:32" ht="15" customHeight="1" x14ac:dyDescent="0.2">
      <c r="A669" s="11">
        <v>237</v>
      </c>
      <c r="B669" s="683"/>
      <c r="C669" s="684"/>
      <c r="D669" s="684"/>
      <c r="E669" s="685"/>
      <c r="F669" s="1501" t="str">
        <f>'2. CAD NCCF'!F669:L669</f>
        <v>Supranational and multilateral development bank GS</v>
      </c>
      <c r="G669" s="1502"/>
      <c r="H669" s="1502"/>
      <c r="I669" s="1502"/>
      <c r="J669" s="1502"/>
      <c r="K669" s="1502"/>
      <c r="L669" s="1534"/>
      <c r="M669" s="690">
        <v>0</v>
      </c>
      <c r="N669" s="691">
        <v>0</v>
      </c>
      <c r="O669" s="692">
        <v>0</v>
      </c>
      <c r="P669" s="692">
        <v>0</v>
      </c>
      <c r="Q669" s="697">
        <v>0</v>
      </c>
      <c r="R669" s="692">
        <v>0</v>
      </c>
      <c r="S669" s="693">
        <v>0</v>
      </c>
      <c r="T669" s="692">
        <v>0</v>
      </c>
      <c r="U669" s="693">
        <v>0</v>
      </c>
      <c r="V669" s="692">
        <v>0</v>
      </c>
      <c r="W669" s="693">
        <v>0</v>
      </c>
      <c r="X669" s="692">
        <v>0</v>
      </c>
      <c r="Y669" s="693">
        <v>0</v>
      </c>
      <c r="Z669" s="692">
        <v>0</v>
      </c>
      <c r="AA669" s="693">
        <v>0</v>
      </c>
      <c r="AB669" s="698">
        <v>0</v>
      </c>
      <c r="AC669" s="690">
        <v>0</v>
      </c>
      <c r="AD669" s="1015"/>
      <c r="AE669" s="1016"/>
      <c r="AF669" s="1017"/>
    </row>
    <row r="670" spans="1:32" ht="15.75" x14ac:dyDescent="0.2">
      <c r="A670" s="11">
        <v>238</v>
      </c>
      <c r="B670" s="683"/>
      <c r="C670" s="684"/>
      <c r="D670" s="277"/>
      <c r="E670" s="1445" t="str">
        <f>'2. CAD NCCF'!E670:L670</f>
        <v>Medium rated GS</v>
      </c>
      <c r="F670" s="1446"/>
      <c r="G670" s="1446"/>
      <c r="H670" s="1446"/>
      <c r="I670" s="1446"/>
      <c r="J670" s="1446"/>
      <c r="K670" s="1446"/>
      <c r="L670" s="1447"/>
      <c r="M670" s="399">
        <f>SUBTOTAL(9,M671:M674)</f>
        <v>0</v>
      </c>
      <c r="N670" s="402">
        <f t="shared" ref="N670:AC670" si="152">SUBTOTAL(9,N671:N674)</f>
        <v>0</v>
      </c>
      <c r="O670" s="406">
        <f t="shared" si="152"/>
        <v>0</v>
      </c>
      <c r="P670" s="405">
        <f t="shared" si="152"/>
        <v>0</v>
      </c>
      <c r="Q670" s="407">
        <f t="shared" si="152"/>
        <v>0</v>
      </c>
      <c r="R670" s="406">
        <f t="shared" si="152"/>
        <v>0</v>
      </c>
      <c r="S670" s="406">
        <f t="shared" si="152"/>
        <v>0</v>
      </c>
      <c r="T670" s="406">
        <f t="shared" si="152"/>
        <v>0</v>
      </c>
      <c r="U670" s="406">
        <f t="shared" si="152"/>
        <v>0</v>
      </c>
      <c r="V670" s="406">
        <f t="shared" si="152"/>
        <v>0</v>
      </c>
      <c r="W670" s="406">
        <f t="shared" si="152"/>
        <v>0</v>
      </c>
      <c r="X670" s="406">
        <f t="shared" si="152"/>
        <v>0</v>
      </c>
      <c r="Y670" s="406">
        <f t="shared" si="152"/>
        <v>0</v>
      </c>
      <c r="Z670" s="406">
        <f t="shared" si="152"/>
        <v>0</v>
      </c>
      <c r="AA670" s="406">
        <f t="shared" si="152"/>
        <v>0</v>
      </c>
      <c r="AB670" s="416">
        <f t="shared" si="152"/>
        <v>0</v>
      </c>
      <c r="AC670" s="399">
        <f t="shared" si="152"/>
        <v>0</v>
      </c>
      <c r="AD670" s="1015"/>
      <c r="AE670" s="1016"/>
      <c r="AF670" s="1017"/>
    </row>
    <row r="671" spans="1:32" ht="15" customHeight="1" x14ac:dyDescent="0.2">
      <c r="A671" s="11">
        <v>239</v>
      </c>
      <c r="B671" s="683"/>
      <c r="C671" s="684"/>
      <c r="D671" s="670"/>
      <c r="E671" s="670"/>
      <c r="F671" s="1501" t="str">
        <f>'2. CAD NCCF'!F671:L671</f>
        <v xml:space="preserve">Sovereigh &amp; central bank GS </v>
      </c>
      <c r="G671" s="1502"/>
      <c r="H671" s="1502"/>
      <c r="I671" s="1502"/>
      <c r="J671" s="1502"/>
      <c r="K671" s="1502"/>
      <c r="L671" s="1534"/>
      <c r="M671" s="690">
        <v>0</v>
      </c>
      <c r="N671" s="691">
        <v>0</v>
      </c>
      <c r="O671" s="692">
        <v>0</v>
      </c>
      <c r="P671" s="692">
        <v>0</v>
      </c>
      <c r="Q671" s="697">
        <v>0</v>
      </c>
      <c r="R671" s="692">
        <v>0</v>
      </c>
      <c r="S671" s="693">
        <v>0</v>
      </c>
      <c r="T671" s="692">
        <v>0</v>
      </c>
      <c r="U671" s="693">
        <v>0</v>
      </c>
      <c r="V671" s="692">
        <v>0</v>
      </c>
      <c r="W671" s="693">
        <v>0</v>
      </c>
      <c r="X671" s="692">
        <v>0</v>
      </c>
      <c r="Y671" s="693">
        <v>0</v>
      </c>
      <c r="Z671" s="692">
        <v>0</v>
      </c>
      <c r="AA671" s="693">
        <v>0</v>
      </c>
      <c r="AB671" s="698">
        <v>0</v>
      </c>
      <c r="AC671" s="690">
        <v>0</v>
      </c>
      <c r="AD671" s="1015"/>
      <c r="AE671" s="1016"/>
      <c r="AF671" s="1017"/>
    </row>
    <row r="672" spans="1:32" ht="15" customHeight="1" x14ac:dyDescent="0.2">
      <c r="A672" s="11">
        <v>240</v>
      </c>
      <c r="B672" s="683"/>
      <c r="C672" s="684"/>
      <c r="D672" s="670"/>
      <c r="E672" s="670"/>
      <c r="F672" s="1501" t="str">
        <f>'2. CAD NCCF'!F672:L672</f>
        <v>State, provincial &amp; agency GS</v>
      </c>
      <c r="G672" s="1502"/>
      <c r="H672" s="1502"/>
      <c r="I672" s="1502"/>
      <c r="J672" s="1502"/>
      <c r="K672" s="1502"/>
      <c r="L672" s="1534"/>
      <c r="M672" s="690">
        <v>0</v>
      </c>
      <c r="N672" s="691">
        <v>0</v>
      </c>
      <c r="O672" s="692">
        <v>0</v>
      </c>
      <c r="P672" s="692">
        <v>0</v>
      </c>
      <c r="Q672" s="697">
        <v>0</v>
      </c>
      <c r="R672" s="692">
        <v>0</v>
      </c>
      <c r="S672" s="693">
        <v>0</v>
      </c>
      <c r="T672" s="692">
        <v>0</v>
      </c>
      <c r="U672" s="693">
        <v>0</v>
      </c>
      <c r="V672" s="692">
        <v>0</v>
      </c>
      <c r="W672" s="693">
        <v>0</v>
      </c>
      <c r="X672" s="692">
        <v>0</v>
      </c>
      <c r="Y672" s="693">
        <v>0</v>
      </c>
      <c r="Z672" s="692">
        <v>0</v>
      </c>
      <c r="AA672" s="693">
        <v>0</v>
      </c>
      <c r="AB672" s="698">
        <v>0</v>
      </c>
      <c r="AC672" s="690">
        <v>0</v>
      </c>
      <c r="AD672" s="1015"/>
      <c r="AE672" s="1016"/>
      <c r="AF672" s="1017"/>
    </row>
    <row r="673" spans="1:32" ht="15" customHeight="1" x14ac:dyDescent="0.2">
      <c r="A673" s="11">
        <v>241</v>
      </c>
      <c r="B673" s="683"/>
      <c r="C673" s="684"/>
      <c r="D673" s="279"/>
      <c r="E673" s="279"/>
      <c r="F673" s="1501" t="str">
        <f>'2. CAD NCCF'!F673:L673</f>
        <v>State municipal GS</v>
      </c>
      <c r="G673" s="1502"/>
      <c r="H673" s="1502"/>
      <c r="I673" s="1502"/>
      <c r="J673" s="1502"/>
      <c r="K673" s="1502"/>
      <c r="L673" s="1534"/>
      <c r="M673" s="690">
        <v>0</v>
      </c>
      <c r="N673" s="691">
        <v>0</v>
      </c>
      <c r="O673" s="692">
        <v>0</v>
      </c>
      <c r="P673" s="692">
        <v>0</v>
      </c>
      <c r="Q673" s="697"/>
      <c r="R673" s="692">
        <v>0</v>
      </c>
      <c r="S673" s="693">
        <v>0</v>
      </c>
      <c r="T673" s="692">
        <v>0</v>
      </c>
      <c r="U673" s="693">
        <v>0</v>
      </c>
      <c r="V673" s="692">
        <v>0</v>
      </c>
      <c r="W673" s="693">
        <v>0</v>
      </c>
      <c r="X673" s="692">
        <v>0</v>
      </c>
      <c r="Y673" s="693">
        <v>0</v>
      </c>
      <c r="Z673" s="692">
        <v>0</v>
      </c>
      <c r="AA673" s="693">
        <v>0</v>
      </c>
      <c r="AB673" s="698">
        <v>0</v>
      </c>
      <c r="AC673" s="690">
        <v>0</v>
      </c>
      <c r="AD673" s="1015"/>
      <c r="AE673" s="1016"/>
      <c r="AF673" s="1017"/>
    </row>
    <row r="674" spans="1:32" ht="15" customHeight="1" x14ac:dyDescent="0.2">
      <c r="A674" s="11">
        <v>242</v>
      </c>
      <c r="B674" s="683"/>
      <c r="C674" s="684"/>
      <c r="D674" s="274"/>
      <c r="E674" s="274"/>
      <c r="F674" s="1501" t="str">
        <f>'2. CAD NCCF'!F674:L674</f>
        <v>Supranational and multilateral development bank GS</v>
      </c>
      <c r="G674" s="1502"/>
      <c r="H674" s="1502"/>
      <c r="I674" s="1502"/>
      <c r="J674" s="1502"/>
      <c r="K674" s="1502"/>
      <c r="L674" s="1534"/>
      <c r="M674" s="690">
        <v>0</v>
      </c>
      <c r="N674" s="691">
        <v>0</v>
      </c>
      <c r="O674" s="692">
        <v>0</v>
      </c>
      <c r="P674" s="692">
        <v>0</v>
      </c>
      <c r="Q674" s="697"/>
      <c r="R674" s="692">
        <v>0</v>
      </c>
      <c r="S674" s="693">
        <v>0</v>
      </c>
      <c r="T674" s="692">
        <v>0</v>
      </c>
      <c r="U674" s="693">
        <v>0</v>
      </c>
      <c r="V674" s="692">
        <v>0</v>
      </c>
      <c r="W674" s="693">
        <v>0</v>
      </c>
      <c r="X674" s="692">
        <v>0</v>
      </c>
      <c r="Y674" s="693">
        <v>0</v>
      </c>
      <c r="Z674" s="692">
        <v>0</v>
      </c>
      <c r="AA674" s="693">
        <v>0</v>
      </c>
      <c r="AB674" s="698">
        <v>0</v>
      </c>
      <c r="AC674" s="690">
        <v>0</v>
      </c>
      <c r="AD674" s="1015"/>
      <c r="AE674" s="1016"/>
      <c r="AF674" s="1017"/>
    </row>
    <row r="675" spans="1:32" ht="15.75" customHeight="1" x14ac:dyDescent="0.2">
      <c r="A675" s="11">
        <v>243</v>
      </c>
      <c r="B675" s="683"/>
      <c r="C675" s="684"/>
      <c r="D675" s="279"/>
      <c r="E675" s="1445" t="str">
        <f>'2. CAD NCCF'!E675:L675</f>
        <v>Low or not rated GS</v>
      </c>
      <c r="F675" s="1446"/>
      <c r="G675" s="1446"/>
      <c r="H675" s="1446"/>
      <c r="I675" s="1446"/>
      <c r="J675" s="1446"/>
      <c r="K675" s="1446"/>
      <c r="L675" s="1447"/>
      <c r="M675" s="399">
        <f>SUBTOTAL(9,M676:M679)</f>
        <v>0</v>
      </c>
      <c r="N675" s="402">
        <f t="shared" ref="N675:AC675" si="153">SUBTOTAL(9,N676:N679)</f>
        <v>0</v>
      </c>
      <c r="O675" s="406">
        <f t="shared" si="153"/>
        <v>0</v>
      </c>
      <c r="P675" s="405">
        <f t="shared" si="153"/>
        <v>0</v>
      </c>
      <c r="Q675" s="407">
        <f t="shared" si="153"/>
        <v>0</v>
      </c>
      <c r="R675" s="406">
        <f t="shared" si="153"/>
        <v>0</v>
      </c>
      <c r="S675" s="406">
        <f t="shared" si="153"/>
        <v>0</v>
      </c>
      <c r="T675" s="406">
        <f t="shared" si="153"/>
        <v>0</v>
      </c>
      <c r="U675" s="406">
        <f t="shared" si="153"/>
        <v>0</v>
      </c>
      <c r="V675" s="406">
        <f t="shared" si="153"/>
        <v>0</v>
      </c>
      <c r="W675" s="406">
        <f t="shared" si="153"/>
        <v>0</v>
      </c>
      <c r="X675" s="406">
        <f t="shared" si="153"/>
        <v>0</v>
      </c>
      <c r="Y675" s="406">
        <f t="shared" si="153"/>
        <v>0</v>
      </c>
      <c r="Z675" s="406">
        <f t="shared" si="153"/>
        <v>0</v>
      </c>
      <c r="AA675" s="406">
        <f t="shared" si="153"/>
        <v>0</v>
      </c>
      <c r="AB675" s="416">
        <f t="shared" si="153"/>
        <v>0</v>
      </c>
      <c r="AC675" s="399">
        <f t="shared" si="153"/>
        <v>0</v>
      </c>
      <c r="AD675" s="1015"/>
      <c r="AE675" s="1016"/>
      <c r="AF675" s="1017"/>
    </row>
    <row r="676" spans="1:32" ht="15" customHeight="1" x14ac:dyDescent="0.2">
      <c r="A676" s="11">
        <v>244</v>
      </c>
      <c r="B676" s="683"/>
      <c r="C676" s="684"/>
      <c r="D676" s="670"/>
      <c r="E676" s="670"/>
      <c r="F676" s="1501" t="str">
        <f>'2. CAD NCCF'!F676:L676</f>
        <v xml:space="preserve">Sovereigh &amp; central bank GS </v>
      </c>
      <c r="G676" s="1502"/>
      <c r="H676" s="1502"/>
      <c r="I676" s="1502"/>
      <c r="J676" s="1502"/>
      <c r="K676" s="1502"/>
      <c r="L676" s="1534"/>
      <c r="M676" s="690">
        <v>0</v>
      </c>
      <c r="N676" s="691">
        <v>0</v>
      </c>
      <c r="O676" s="692">
        <v>0</v>
      </c>
      <c r="P676" s="692">
        <v>0</v>
      </c>
      <c r="Q676" s="697">
        <v>0</v>
      </c>
      <c r="R676" s="692">
        <v>0</v>
      </c>
      <c r="S676" s="693">
        <v>0</v>
      </c>
      <c r="T676" s="692">
        <v>0</v>
      </c>
      <c r="U676" s="693">
        <v>0</v>
      </c>
      <c r="V676" s="692">
        <v>0</v>
      </c>
      <c r="W676" s="693">
        <v>0</v>
      </c>
      <c r="X676" s="692">
        <v>0</v>
      </c>
      <c r="Y676" s="693">
        <v>0</v>
      </c>
      <c r="Z676" s="692">
        <v>0</v>
      </c>
      <c r="AA676" s="693">
        <v>0</v>
      </c>
      <c r="AB676" s="698">
        <v>0</v>
      </c>
      <c r="AC676" s="690">
        <v>0</v>
      </c>
      <c r="AD676" s="1015"/>
      <c r="AE676" s="1016"/>
      <c r="AF676" s="1017"/>
    </row>
    <row r="677" spans="1:32" ht="15" customHeight="1" x14ac:dyDescent="0.2">
      <c r="A677" s="11">
        <v>245</v>
      </c>
      <c r="B677" s="683"/>
      <c r="C677" s="684"/>
      <c r="D677" s="280"/>
      <c r="E677" s="280"/>
      <c r="F677" s="1501" t="str">
        <f>'2. CAD NCCF'!F677:L677</f>
        <v>State, provincial &amp; agency GS</v>
      </c>
      <c r="G677" s="1502"/>
      <c r="H677" s="1502"/>
      <c r="I677" s="1502"/>
      <c r="J677" s="1502"/>
      <c r="K677" s="1502"/>
      <c r="L677" s="1534"/>
      <c r="M677" s="690">
        <v>0</v>
      </c>
      <c r="N677" s="691">
        <v>0</v>
      </c>
      <c r="O677" s="692">
        <v>0</v>
      </c>
      <c r="P677" s="692">
        <v>0</v>
      </c>
      <c r="Q677" s="697">
        <v>0</v>
      </c>
      <c r="R677" s="692">
        <v>0</v>
      </c>
      <c r="S677" s="693">
        <v>0</v>
      </c>
      <c r="T677" s="692">
        <v>0</v>
      </c>
      <c r="U677" s="693">
        <v>0</v>
      </c>
      <c r="V677" s="692">
        <v>0</v>
      </c>
      <c r="W677" s="693">
        <v>0</v>
      </c>
      <c r="X677" s="692">
        <v>0</v>
      </c>
      <c r="Y677" s="693">
        <v>0</v>
      </c>
      <c r="Z677" s="692">
        <v>0</v>
      </c>
      <c r="AA677" s="693">
        <v>0</v>
      </c>
      <c r="AB677" s="698">
        <v>0</v>
      </c>
      <c r="AC677" s="690">
        <v>0</v>
      </c>
      <c r="AD677" s="1015"/>
      <c r="AE677" s="1016"/>
      <c r="AF677" s="1017"/>
    </row>
    <row r="678" spans="1:32" ht="15" customHeight="1" x14ac:dyDescent="0.2">
      <c r="A678" s="11">
        <v>246</v>
      </c>
      <c r="B678" s="683"/>
      <c r="C678" s="684"/>
      <c r="D678" s="280"/>
      <c r="E678" s="280"/>
      <c r="F678" s="1501" t="str">
        <f>'2. CAD NCCF'!F678:L678</f>
        <v>State municipal GS</v>
      </c>
      <c r="G678" s="1502"/>
      <c r="H678" s="1502"/>
      <c r="I678" s="1502"/>
      <c r="J678" s="1502"/>
      <c r="K678" s="1502"/>
      <c r="L678" s="1534"/>
      <c r="M678" s="690">
        <v>0</v>
      </c>
      <c r="N678" s="691">
        <v>0</v>
      </c>
      <c r="O678" s="692">
        <v>0</v>
      </c>
      <c r="P678" s="692">
        <v>0</v>
      </c>
      <c r="Q678" s="697">
        <v>0</v>
      </c>
      <c r="R678" s="692">
        <v>0</v>
      </c>
      <c r="S678" s="693">
        <v>0</v>
      </c>
      <c r="T678" s="692">
        <v>0</v>
      </c>
      <c r="U678" s="693">
        <v>0</v>
      </c>
      <c r="V678" s="692">
        <v>0</v>
      </c>
      <c r="W678" s="693">
        <v>0</v>
      </c>
      <c r="X678" s="692">
        <v>0</v>
      </c>
      <c r="Y678" s="693">
        <v>0</v>
      </c>
      <c r="Z678" s="692">
        <v>0</v>
      </c>
      <c r="AA678" s="693">
        <v>0</v>
      </c>
      <c r="AB678" s="698">
        <v>0</v>
      </c>
      <c r="AC678" s="690">
        <v>0</v>
      </c>
      <c r="AD678" s="1015"/>
      <c r="AE678" s="1016"/>
      <c r="AF678" s="1017"/>
    </row>
    <row r="679" spans="1:32" ht="15" customHeight="1" x14ac:dyDescent="0.2">
      <c r="A679" s="11">
        <v>247</v>
      </c>
      <c r="B679" s="676"/>
      <c r="C679" s="677"/>
      <c r="D679" s="756"/>
      <c r="E679" s="756"/>
      <c r="F679" s="1501" t="str">
        <f>'2. CAD NCCF'!F679:L679</f>
        <v>Supranational and multilateral development bank GS</v>
      </c>
      <c r="G679" s="1502"/>
      <c r="H679" s="1502"/>
      <c r="I679" s="1502"/>
      <c r="J679" s="1502"/>
      <c r="K679" s="1502"/>
      <c r="L679" s="1534"/>
      <c r="M679" s="690">
        <v>0</v>
      </c>
      <c r="N679" s="691">
        <v>0</v>
      </c>
      <c r="O679" s="692">
        <v>0</v>
      </c>
      <c r="P679" s="692">
        <v>0</v>
      </c>
      <c r="Q679" s="697">
        <v>0</v>
      </c>
      <c r="R679" s="692">
        <v>0</v>
      </c>
      <c r="S679" s="693">
        <v>0</v>
      </c>
      <c r="T679" s="692">
        <v>0</v>
      </c>
      <c r="U679" s="693">
        <v>0</v>
      </c>
      <c r="V679" s="692">
        <v>0</v>
      </c>
      <c r="W679" s="693">
        <v>0</v>
      </c>
      <c r="X679" s="692">
        <v>0</v>
      </c>
      <c r="Y679" s="693">
        <v>0</v>
      </c>
      <c r="Z679" s="692">
        <v>0</v>
      </c>
      <c r="AA679" s="693">
        <v>0</v>
      </c>
      <c r="AB679" s="698">
        <v>0</v>
      </c>
      <c r="AC679" s="690">
        <v>0</v>
      </c>
      <c r="AD679" s="1015"/>
      <c r="AE679" s="1016"/>
      <c r="AF679" s="1017"/>
    </row>
    <row r="680" spans="1:32" ht="15" customHeight="1" x14ac:dyDescent="0.2">
      <c r="A680" s="11">
        <v>129</v>
      </c>
      <c r="B680" s="757"/>
      <c r="C680" s="758"/>
      <c r="D680" s="1472" t="str">
        <f>'2. CAD NCCF'!D680:AF680</f>
        <v>Mortgage backed securities (MBS)</v>
      </c>
      <c r="E680" s="1473"/>
      <c r="F680" s="1473"/>
      <c r="G680" s="1473"/>
      <c r="H680" s="1473"/>
      <c r="I680" s="1473"/>
      <c r="J680" s="1473"/>
      <c r="K680" s="1473"/>
      <c r="L680" s="1473"/>
      <c r="M680" s="1473"/>
      <c r="N680" s="1473"/>
      <c r="O680" s="1473"/>
      <c r="P680" s="1473"/>
      <c r="Q680" s="1473"/>
      <c r="R680" s="1473"/>
      <c r="S680" s="1473"/>
      <c r="T680" s="1473"/>
      <c r="U680" s="1473"/>
      <c r="V680" s="1473"/>
      <c r="W680" s="1473"/>
      <c r="X680" s="1473"/>
      <c r="Y680" s="1473"/>
      <c r="Z680" s="1473"/>
      <c r="AA680" s="1473"/>
      <c r="AB680" s="1473"/>
      <c r="AC680" s="1473"/>
      <c r="AD680" s="1473"/>
      <c r="AE680" s="1473"/>
      <c r="AF680" s="1474"/>
    </row>
    <row r="681" spans="1:32" ht="15" customHeight="1" x14ac:dyDescent="0.2">
      <c r="A681" s="11">
        <v>130</v>
      </c>
      <c r="B681" s="683"/>
      <c r="C681" s="281"/>
      <c r="D681" s="281"/>
      <c r="E681" s="1445" t="str">
        <f>'2. CAD NCCF'!E681:L681</f>
        <v>Agency MBS</v>
      </c>
      <c r="F681" s="1446"/>
      <c r="G681" s="1446"/>
      <c r="H681" s="1446"/>
      <c r="I681" s="1446"/>
      <c r="J681" s="1446"/>
      <c r="K681" s="1446"/>
      <c r="L681" s="1447"/>
      <c r="M681" s="399">
        <f>SUBTOTAL(9,M682:M684)</f>
        <v>0</v>
      </c>
      <c r="N681" s="402">
        <f t="shared" ref="N681:AC681" si="154">SUBTOTAL(9,N682:N684)</f>
        <v>0</v>
      </c>
      <c r="O681" s="406">
        <f t="shared" si="154"/>
        <v>0</v>
      </c>
      <c r="P681" s="405">
        <f t="shared" si="154"/>
        <v>0</v>
      </c>
      <c r="Q681" s="407">
        <f t="shared" si="154"/>
        <v>0</v>
      </c>
      <c r="R681" s="406">
        <f t="shared" si="154"/>
        <v>0</v>
      </c>
      <c r="S681" s="406">
        <f t="shared" si="154"/>
        <v>0</v>
      </c>
      <c r="T681" s="406">
        <f t="shared" si="154"/>
        <v>0</v>
      </c>
      <c r="U681" s="406">
        <f t="shared" si="154"/>
        <v>0</v>
      </c>
      <c r="V681" s="406">
        <f t="shared" si="154"/>
        <v>0</v>
      </c>
      <c r="W681" s="406">
        <f t="shared" si="154"/>
        <v>0</v>
      </c>
      <c r="X681" s="406">
        <f t="shared" si="154"/>
        <v>0</v>
      </c>
      <c r="Y681" s="406">
        <f t="shared" si="154"/>
        <v>0</v>
      </c>
      <c r="Z681" s="406">
        <f t="shared" si="154"/>
        <v>0</v>
      </c>
      <c r="AA681" s="406">
        <f t="shared" si="154"/>
        <v>0</v>
      </c>
      <c r="AB681" s="416">
        <f t="shared" si="154"/>
        <v>0</v>
      </c>
      <c r="AC681" s="399">
        <f t="shared" si="154"/>
        <v>0</v>
      </c>
      <c r="AD681" s="1015"/>
      <c r="AE681" s="1016"/>
      <c r="AF681" s="1017"/>
    </row>
    <row r="682" spans="1:32" ht="15" customHeight="1" x14ac:dyDescent="0.2">
      <c r="A682" s="11">
        <v>131</v>
      </c>
      <c r="B682" s="683"/>
      <c r="C682" s="281"/>
      <c r="D682" s="281"/>
      <c r="E682" s="282"/>
      <c r="F682" s="1501" t="str">
        <f>'2. CAD NCCF'!F682:L682</f>
        <v>Agency MBS, high rated</v>
      </c>
      <c r="G682" s="1502"/>
      <c r="H682" s="1502"/>
      <c r="I682" s="1502"/>
      <c r="J682" s="1502"/>
      <c r="K682" s="1502"/>
      <c r="L682" s="1534"/>
      <c r="M682" s="690">
        <v>0</v>
      </c>
      <c r="N682" s="691">
        <v>0</v>
      </c>
      <c r="O682" s="692">
        <v>0</v>
      </c>
      <c r="P682" s="692">
        <v>0</v>
      </c>
      <c r="Q682" s="697">
        <v>0</v>
      </c>
      <c r="R682" s="692">
        <v>0</v>
      </c>
      <c r="S682" s="693">
        <v>0</v>
      </c>
      <c r="T682" s="692">
        <v>0</v>
      </c>
      <c r="U682" s="693">
        <v>0</v>
      </c>
      <c r="V682" s="692">
        <v>0</v>
      </c>
      <c r="W682" s="693">
        <v>0</v>
      </c>
      <c r="X682" s="692">
        <v>0</v>
      </c>
      <c r="Y682" s="693">
        <v>0</v>
      </c>
      <c r="Z682" s="692">
        <v>0</v>
      </c>
      <c r="AA682" s="693">
        <v>0</v>
      </c>
      <c r="AB682" s="698">
        <v>0</v>
      </c>
      <c r="AC682" s="690">
        <v>0</v>
      </c>
      <c r="AD682" s="1015"/>
      <c r="AE682" s="1016"/>
      <c r="AF682" s="1017"/>
    </row>
    <row r="683" spans="1:32" ht="15" customHeight="1" x14ac:dyDescent="0.2">
      <c r="A683" s="11">
        <v>132</v>
      </c>
      <c r="B683" s="683"/>
      <c r="C683" s="281"/>
      <c r="D683" s="281"/>
      <c r="E683" s="282"/>
      <c r="F683" s="1501" t="str">
        <f>'2. CAD NCCF'!F683:L683</f>
        <v>Agency MBS, medium rated</v>
      </c>
      <c r="G683" s="1502"/>
      <c r="H683" s="1502"/>
      <c r="I683" s="1502"/>
      <c r="J683" s="1502"/>
      <c r="K683" s="1502"/>
      <c r="L683" s="1534"/>
      <c r="M683" s="690">
        <v>0</v>
      </c>
      <c r="N683" s="691">
        <v>0</v>
      </c>
      <c r="O683" s="692">
        <v>0</v>
      </c>
      <c r="P683" s="692">
        <v>0</v>
      </c>
      <c r="Q683" s="697">
        <v>0</v>
      </c>
      <c r="R683" s="692">
        <v>0</v>
      </c>
      <c r="S683" s="693">
        <v>0</v>
      </c>
      <c r="T683" s="692">
        <v>0</v>
      </c>
      <c r="U683" s="693">
        <v>0</v>
      </c>
      <c r="V683" s="692">
        <v>0</v>
      </c>
      <c r="W683" s="693">
        <v>0</v>
      </c>
      <c r="X683" s="692">
        <v>0</v>
      </c>
      <c r="Y683" s="693">
        <v>0</v>
      </c>
      <c r="Z683" s="692">
        <v>0</v>
      </c>
      <c r="AA683" s="693">
        <v>0</v>
      </c>
      <c r="AB683" s="698">
        <v>0</v>
      </c>
      <c r="AC683" s="690">
        <v>0</v>
      </c>
      <c r="AD683" s="1015"/>
      <c r="AE683" s="1016"/>
      <c r="AF683" s="1017"/>
    </row>
    <row r="684" spans="1:32" ht="15" customHeight="1" x14ac:dyDescent="0.2">
      <c r="A684" s="11">
        <v>133</v>
      </c>
      <c r="B684" s="683"/>
      <c r="C684" s="281"/>
      <c r="D684" s="281"/>
      <c r="E684" s="282"/>
      <c r="F684" s="1501" t="str">
        <f>'2. CAD NCCF'!F684:L684</f>
        <v>Agency MBS, low or not rated</v>
      </c>
      <c r="G684" s="1502"/>
      <c r="H684" s="1502"/>
      <c r="I684" s="1502"/>
      <c r="J684" s="1502"/>
      <c r="K684" s="1502"/>
      <c r="L684" s="1534"/>
      <c r="M684" s="690">
        <v>0</v>
      </c>
      <c r="N684" s="691">
        <v>0</v>
      </c>
      <c r="O684" s="692">
        <v>0</v>
      </c>
      <c r="P684" s="692">
        <v>0</v>
      </c>
      <c r="Q684" s="697">
        <v>0</v>
      </c>
      <c r="R684" s="692">
        <v>0</v>
      </c>
      <c r="S684" s="693">
        <v>0</v>
      </c>
      <c r="T684" s="692">
        <v>0</v>
      </c>
      <c r="U684" s="693">
        <v>0</v>
      </c>
      <c r="V684" s="692">
        <v>0</v>
      </c>
      <c r="W684" s="693">
        <v>0</v>
      </c>
      <c r="X684" s="692">
        <v>0</v>
      </c>
      <c r="Y684" s="693">
        <v>0</v>
      </c>
      <c r="Z684" s="692">
        <v>0</v>
      </c>
      <c r="AA684" s="693">
        <v>0</v>
      </c>
      <c r="AB684" s="698">
        <v>0</v>
      </c>
      <c r="AC684" s="690">
        <v>0</v>
      </c>
      <c r="AD684" s="1015"/>
      <c r="AE684" s="1016"/>
      <c r="AF684" s="1017"/>
    </row>
    <row r="685" spans="1:32" ht="15" customHeight="1" x14ac:dyDescent="0.2">
      <c r="A685" s="11">
        <v>134</v>
      </c>
      <c r="B685" s="683"/>
      <c r="C685" s="281"/>
      <c r="D685" s="281"/>
      <c r="E685" s="1445" t="str">
        <f>'2. CAD NCCF'!E685:L685</f>
        <v>Non-agency commercial MBS (CMBS)</v>
      </c>
      <c r="F685" s="1446"/>
      <c r="G685" s="1446"/>
      <c r="H685" s="1446"/>
      <c r="I685" s="1446"/>
      <c r="J685" s="1446"/>
      <c r="K685" s="1446"/>
      <c r="L685" s="1447"/>
      <c r="M685" s="399">
        <f>SUBTOTAL(9,M686:M688)</f>
        <v>0</v>
      </c>
      <c r="N685" s="402">
        <f t="shared" ref="N685:AC685" si="155">SUBTOTAL(9,N686:N688)</f>
        <v>0</v>
      </c>
      <c r="O685" s="406">
        <f t="shared" si="155"/>
        <v>0</v>
      </c>
      <c r="P685" s="405">
        <f t="shared" si="155"/>
        <v>0</v>
      </c>
      <c r="Q685" s="407">
        <f t="shared" si="155"/>
        <v>0</v>
      </c>
      <c r="R685" s="406">
        <f t="shared" si="155"/>
        <v>0</v>
      </c>
      <c r="S685" s="406">
        <f t="shared" si="155"/>
        <v>0</v>
      </c>
      <c r="T685" s="406">
        <f t="shared" si="155"/>
        <v>0</v>
      </c>
      <c r="U685" s="406">
        <f t="shared" si="155"/>
        <v>0</v>
      </c>
      <c r="V685" s="406">
        <f t="shared" si="155"/>
        <v>0</v>
      </c>
      <c r="W685" s="406">
        <f t="shared" si="155"/>
        <v>0</v>
      </c>
      <c r="X685" s="406">
        <f t="shared" si="155"/>
        <v>0</v>
      </c>
      <c r="Y685" s="406">
        <f t="shared" si="155"/>
        <v>0</v>
      </c>
      <c r="Z685" s="406">
        <f t="shared" si="155"/>
        <v>0</v>
      </c>
      <c r="AA685" s="406">
        <f t="shared" si="155"/>
        <v>0</v>
      </c>
      <c r="AB685" s="416">
        <f t="shared" si="155"/>
        <v>0</v>
      </c>
      <c r="AC685" s="399">
        <f t="shared" si="155"/>
        <v>0</v>
      </c>
      <c r="AD685" s="1015"/>
      <c r="AE685" s="1016"/>
      <c r="AF685" s="1017"/>
    </row>
    <row r="686" spans="1:32" ht="15" customHeight="1" x14ac:dyDescent="0.2">
      <c r="A686" s="11">
        <v>135</v>
      </c>
      <c r="B686" s="683"/>
      <c r="C686" s="281"/>
      <c r="D686" s="281"/>
      <c r="E686" s="282"/>
      <c r="F686" s="1501" t="str">
        <f>'2. CAD NCCF'!F686:L686</f>
        <v>Non-agency CMBS, high rated</v>
      </c>
      <c r="G686" s="1502"/>
      <c r="H686" s="1502"/>
      <c r="I686" s="1502"/>
      <c r="J686" s="1502"/>
      <c r="K686" s="1502"/>
      <c r="L686" s="1534"/>
      <c r="M686" s="690">
        <v>0</v>
      </c>
      <c r="N686" s="691">
        <v>0</v>
      </c>
      <c r="O686" s="692">
        <v>0</v>
      </c>
      <c r="P686" s="692">
        <v>0</v>
      </c>
      <c r="Q686" s="697">
        <v>0</v>
      </c>
      <c r="R686" s="692">
        <v>0</v>
      </c>
      <c r="S686" s="693">
        <v>0</v>
      </c>
      <c r="T686" s="692">
        <v>0</v>
      </c>
      <c r="U686" s="693">
        <v>0</v>
      </c>
      <c r="V686" s="692">
        <v>0</v>
      </c>
      <c r="W686" s="693">
        <v>0</v>
      </c>
      <c r="X686" s="692">
        <v>0</v>
      </c>
      <c r="Y686" s="693">
        <v>0</v>
      </c>
      <c r="Z686" s="692">
        <v>0</v>
      </c>
      <c r="AA686" s="693">
        <v>0</v>
      </c>
      <c r="AB686" s="698">
        <v>0</v>
      </c>
      <c r="AC686" s="690">
        <v>0</v>
      </c>
      <c r="AD686" s="1015"/>
      <c r="AE686" s="1016"/>
      <c r="AF686" s="1017"/>
    </row>
    <row r="687" spans="1:32" ht="15" customHeight="1" x14ac:dyDescent="0.2">
      <c r="A687" s="11">
        <v>136</v>
      </c>
      <c r="B687" s="683"/>
      <c r="C687" s="281"/>
      <c r="D687" s="281"/>
      <c r="E687" s="282"/>
      <c r="F687" s="1501" t="str">
        <f>'2. CAD NCCF'!F687:L687</f>
        <v>Non-agency CMBS, medium rated</v>
      </c>
      <c r="G687" s="1502"/>
      <c r="H687" s="1502"/>
      <c r="I687" s="1502"/>
      <c r="J687" s="1502"/>
      <c r="K687" s="1502"/>
      <c r="L687" s="1534"/>
      <c r="M687" s="690">
        <v>0</v>
      </c>
      <c r="N687" s="691">
        <v>0</v>
      </c>
      <c r="O687" s="692">
        <v>0</v>
      </c>
      <c r="P687" s="692">
        <v>0</v>
      </c>
      <c r="Q687" s="697">
        <v>0</v>
      </c>
      <c r="R687" s="692">
        <v>0</v>
      </c>
      <c r="S687" s="693">
        <v>0</v>
      </c>
      <c r="T687" s="692">
        <v>0</v>
      </c>
      <c r="U687" s="693">
        <v>0</v>
      </c>
      <c r="V687" s="692">
        <v>0</v>
      </c>
      <c r="W687" s="693">
        <v>0</v>
      </c>
      <c r="X687" s="692">
        <v>0</v>
      </c>
      <c r="Y687" s="693">
        <v>0</v>
      </c>
      <c r="Z687" s="692">
        <v>0</v>
      </c>
      <c r="AA687" s="693">
        <v>0</v>
      </c>
      <c r="AB687" s="698">
        <v>0</v>
      </c>
      <c r="AC687" s="690">
        <v>0</v>
      </c>
      <c r="AD687" s="1015"/>
      <c r="AE687" s="1016"/>
      <c r="AF687" s="1017"/>
    </row>
    <row r="688" spans="1:32" ht="15" customHeight="1" x14ac:dyDescent="0.2">
      <c r="A688" s="11">
        <v>137</v>
      </c>
      <c r="B688" s="683"/>
      <c r="C688" s="281"/>
      <c r="D688" s="281"/>
      <c r="E688" s="282"/>
      <c r="F688" s="1501" t="str">
        <f>'2. CAD NCCF'!F688:L688</f>
        <v>Non-agency CMBS, low or not rated</v>
      </c>
      <c r="G688" s="1502"/>
      <c r="H688" s="1502"/>
      <c r="I688" s="1502"/>
      <c r="J688" s="1502"/>
      <c r="K688" s="1502"/>
      <c r="L688" s="1534"/>
      <c r="M688" s="690">
        <v>0</v>
      </c>
      <c r="N688" s="691">
        <v>0</v>
      </c>
      <c r="O688" s="692">
        <v>0</v>
      </c>
      <c r="P688" s="692">
        <v>0</v>
      </c>
      <c r="Q688" s="697">
        <v>0</v>
      </c>
      <c r="R688" s="692">
        <v>0</v>
      </c>
      <c r="S688" s="693">
        <v>0</v>
      </c>
      <c r="T688" s="692">
        <v>0</v>
      </c>
      <c r="U688" s="693">
        <v>0</v>
      </c>
      <c r="V688" s="692">
        <v>0</v>
      </c>
      <c r="W688" s="693">
        <v>0</v>
      </c>
      <c r="X688" s="692">
        <v>0</v>
      </c>
      <c r="Y688" s="693">
        <v>0</v>
      </c>
      <c r="Z688" s="692">
        <v>0</v>
      </c>
      <c r="AA688" s="693">
        <v>0</v>
      </c>
      <c r="AB688" s="698">
        <v>0</v>
      </c>
      <c r="AC688" s="690">
        <v>0</v>
      </c>
      <c r="AD688" s="1015"/>
      <c r="AE688" s="1016"/>
      <c r="AF688" s="1017"/>
    </row>
    <row r="689" spans="1:32" ht="15" customHeight="1" x14ac:dyDescent="0.2">
      <c r="A689" s="11">
        <v>138</v>
      </c>
      <c r="B689" s="683"/>
      <c r="C689" s="281"/>
      <c r="D689" s="281"/>
      <c r="E689" s="1445" t="str">
        <f>'2. CAD NCCF'!E689:L689</f>
        <v>Non-agency residential MBS (RMBS)</v>
      </c>
      <c r="F689" s="1446"/>
      <c r="G689" s="1446"/>
      <c r="H689" s="1446"/>
      <c r="I689" s="1446"/>
      <c r="J689" s="1446"/>
      <c r="K689" s="1446"/>
      <c r="L689" s="1447"/>
      <c r="M689" s="399">
        <f>SUBTOTAL(9,M690:M692)</f>
        <v>0</v>
      </c>
      <c r="N689" s="402">
        <f t="shared" ref="N689:AC689" si="156">SUBTOTAL(9,N690:N692)</f>
        <v>0</v>
      </c>
      <c r="O689" s="406">
        <f t="shared" si="156"/>
        <v>0</v>
      </c>
      <c r="P689" s="405">
        <f t="shared" si="156"/>
        <v>0</v>
      </c>
      <c r="Q689" s="407">
        <f t="shared" si="156"/>
        <v>0</v>
      </c>
      <c r="R689" s="406">
        <f t="shared" si="156"/>
        <v>0</v>
      </c>
      <c r="S689" s="406">
        <f t="shared" si="156"/>
        <v>0</v>
      </c>
      <c r="T689" s="406">
        <f t="shared" si="156"/>
        <v>0</v>
      </c>
      <c r="U689" s="406">
        <f t="shared" si="156"/>
        <v>0</v>
      </c>
      <c r="V689" s="406">
        <f t="shared" si="156"/>
        <v>0</v>
      </c>
      <c r="W689" s="406">
        <f t="shared" si="156"/>
        <v>0</v>
      </c>
      <c r="X689" s="406">
        <f t="shared" si="156"/>
        <v>0</v>
      </c>
      <c r="Y689" s="406">
        <f t="shared" si="156"/>
        <v>0</v>
      </c>
      <c r="Z689" s="406">
        <f t="shared" si="156"/>
        <v>0</v>
      </c>
      <c r="AA689" s="406">
        <f t="shared" si="156"/>
        <v>0</v>
      </c>
      <c r="AB689" s="416">
        <f t="shared" si="156"/>
        <v>0</v>
      </c>
      <c r="AC689" s="399">
        <f t="shared" si="156"/>
        <v>0</v>
      </c>
      <c r="AD689" s="1015"/>
      <c r="AE689" s="1016"/>
      <c r="AF689" s="1017"/>
    </row>
    <row r="690" spans="1:32" ht="15" customHeight="1" x14ac:dyDescent="0.2">
      <c r="A690" s="11">
        <v>139</v>
      </c>
      <c r="B690" s="683"/>
      <c r="C690" s="281"/>
      <c r="D690" s="281"/>
      <c r="E690" s="282"/>
      <c r="F690" s="1501" t="str">
        <f>'2. CAD NCCF'!F690:L690</f>
        <v>Non-agency RMBS, high rated</v>
      </c>
      <c r="G690" s="1502"/>
      <c r="H690" s="1502"/>
      <c r="I690" s="1502"/>
      <c r="J690" s="1502"/>
      <c r="K690" s="1502"/>
      <c r="L690" s="1534"/>
      <c r="M690" s="690">
        <v>0</v>
      </c>
      <c r="N690" s="691">
        <v>0</v>
      </c>
      <c r="O690" s="692">
        <v>0</v>
      </c>
      <c r="P690" s="692">
        <v>0</v>
      </c>
      <c r="Q690" s="697">
        <v>0</v>
      </c>
      <c r="R690" s="692">
        <v>0</v>
      </c>
      <c r="S690" s="693">
        <v>0</v>
      </c>
      <c r="T690" s="692">
        <v>0</v>
      </c>
      <c r="U690" s="693">
        <v>0</v>
      </c>
      <c r="V690" s="692">
        <v>0</v>
      </c>
      <c r="W690" s="693">
        <v>0</v>
      </c>
      <c r="X690" s="692">
        <v>0</v>
      </c>
      <c r="Y690" s="693">
        <v>0</v>
      </c>
      <c r="Z690" s="692">
        <v>0</v>
      </c>
      <c r="AA690" s="693">
        <v>0</v>
      </c>
      <c r="AB690" s="698">
        <v>0</v>
      </c>
      <c r="AC690" s="690">
        <v>0</v>
      </c>
      <c r="AD690" s="1015"/>
      <c r="AE690" s="1016"/>
      <c r="AF690" s="1017"/>
    </row>
    <row r="691" spans="1:32" ht="15" customHeight="1" x14ac:dyDescent="0.2">
      <c r="A691" s="11">
        <v>140</v>
      </c>
      <c r="B691" s="683"/>
      <c r="C691" s="281"/>
      <c r="D691" s="281"/>
      <c r="E691" s="282"/>
      <c r="F691" s="1501" t="str">
        <f>'2. CAD NCCF'!F691:L691</f>
        <v>Non-agency RMBS, medium rated</v>
      </c>
      <c r="G691" s="1502"/>
      <c r="H691" s="1502"/>
      <c r="I691" s="1502"/>
      <c r="J691" s="1502"/>
      <c r="K691" s="1502"/>
      <c r="L691" s="1534"/>
      <c r="M691" s="690">
        <v>0</v>
      </c>
      <c r="N691" s="691">
        <v>0</v>
      </c>
      <c r="O691" s="692">
        <v>0</v>
      </c>
      <c r="P691" s="692">
        <v>0</v>
      </c>
      <c r="Q691" s="697">
        <v>0</v>
      </c>
      <c r="R691" s="692">
        <v>0</v>
      </c>
      <c r="S691" s="693">
        <v>0</v>
      </c>
      <c r="T691" s="692">
        <v>0</v>
      </c>
      <c r="U691" s="693">
        <v>0</v>
      </c>
      <c r="V691" s="692">
        <v>0</v>
      </c>
      <c r="W691" s="693">
        <v>0</v>
      </c>
      <c r="X691" s="692">
        <v>0</v>
      </c>
      <c r="Y691" s="693">
        <v>0</v>
      </c>
      <c r="Z691" s="692">
        <v>0</v>
      </c>
      <c r="AA691" s="693">
        <v>0</v>
      </c>
      <c r="AB691" s="698">
        <v>0</v>
      </c>
      <c r="AC691" s="690">
        <v>0</v>
      </c>
      <c r="AD691" s="1015"/>
      <c r="AE691" s="1016"/>
      <c r="AF691" s="1017"/>
    </row>
    <row r="692" spans="1:32" ht="15" customHeight="1" x14ac:dyDescent="0.2">
      <c r="A692" s="11">
        <v>141</v>
      </c>
      <c r="B692" s="683"/>
      <c r="C692" s="281"/>
      <c r="D692" s="281"/>
      <c r="E692" s="282"/>
      <c r="F692" s="1501" t="str">
        <f>'2. CAD NCCF'!F692:L692</f>
        <v>Non-agency RMBS, low or not rated</v>
      </c>
      <c r="G692" s="1502"/>
      <c r="H692" s="1502"/>
      <c r="I692" s="1502"/>
      <c r="J692" s="1502"/>
      <c r="K692" s="1502"/>
      <c r="L692" s="1534"/>
      <c r="M692" s="690">
        <v>0</v>
      </c>
      <c r="N692" s="691">
        <v>0</v>
      </c>
      <c r="O692" s="692">
        <v>0</v>
      </c>
      <c r="P692" s="692">
        <v>0</v>
      </c>
      <c r="Q692" s="697">
        <v>0</v>
      </c>
      <c r="R692" s="692">
        <v>0</v>
      </c>
      <c r="S692" s="693">
        <v>0</v>
      </c>
      <c r="T692" s="692">
        <v>0</v>
      </c>
      <c r="U692" s="693">
        <v>0</v>
      </c>
      <c r="V692" s="692">
        <v>0</v>
      </c>
      <c r="W692" s="693">
        <v>0</v>
      </c>
      <c r="X692" s="692">
        <v>0</v>
      </c>
      <c r="Y692" s="693">
        <v>0</v>
      </c>
      <c r="Z692" s="692">
        <v>0</v>
      </c>
      <c r="AA692" s="693">
        <v>0</v>
      </c>
      <c r="AB692" s="698">
        <v>0</v>
      </c>
      <c r="AC692" s="690">
        <v>0</v>
      </c>
      <c r="AD692" s="1015"/>
      <c r="AE692" s="1016"/>
      <c r="AF692" s="1017"/>
    </row>
    <row r="693" spans="1:32" ht="15" customHeight="1" x14ac:dyDescent="0.2">
      <c r="A693" s="11">
        <v>142</v>
      </c>
      <c r="B693" s="683"/>
      <c r="C693" s="281"/>
      <c r="D693" s="1472" t="str">
        <f>'2. CAD NCCF'!D693:AF693</f>
        <v>Corporate bonds and paper (CBP)</v>
      </c>
      <c r="E693" s="1473"/>
      <c r="F693" s="1473"/>
      <c r="G693" s="1473"/>
      <c r="H693" s="1473"/>
      <c r="I693" s="1473"/>
      <c r="J693" s="1473"/>
      <c r="K693" s="1473"/>
      <c r="L693" s="1473"/>
      <c r="M693" s="1473"/>
      <c r="N693" s="1473"/>
      <c r="O693" s="1473"/>
      <c r="P693" s="1473"/>
      <c r="Q693" s="1473"/>
      <c r="R693" s="1473"/>
      <c r="S693" s="1473"/>
      <c r="T693" s="1473"/>
      <c r="U693" s="1473"/>
      <c r="V693" s="1473"/>
      <c r="W693" s="1473"/>
      <c r="X693" s="1473"/>
      <c r="Y693" s="1473"/>
      <c r="Z693" s="1473"/>
      <c r="AA693" s="1473"/>
      <c r="AB693" s="1473"/>
      <c r="AC693" s="1473"/>
      <c r="AD693" s="1473"/>
      <c r="AE693" s="1473"/>
      <c r="AF693" s="1474"/>
    </row>
    <row r="694" spans="1:32" ht="15" customHeight="1" x14ac:dyDescent="0.2">
      <c r="A694" s="11">
        <v>143</v>
      </c>
      <c r="B694" s="683"/>
      <c r="C694" s="281"/>
      <c r="D694" s="281"/>
      <c r="E694" s="1515" t="str">
        <f>'2. CAD NCCF'!E694:L694</f>
        <v>Non-FI issued CBP, high rated</v>
      </c>
      <c r="F694" s="1516"/>
      <c r="G694" s="1516"/>
      <c r="H694" s="1516"/>
      <c r="I694" s="1516"/>
      <c r="J694" s="1516"/>
      <c r="K694" s="1516"/>
      <c r="L694" s="1517"/>
      <c r="M694" s="399">
        <f>SUBTOTAL(9,M695:M696)</f>
        <v>0</v>
      </c>
      <c r="N694" s="402">
        <f t="shared" ref="N694:AC694" si="157">SUBTOTAL(9,N695:N696)</f>
        <v>0</v>
      </c>
      <c r="O694" s="406">
        <f t="shared" si="157"/>
        <v>0</v>
      </c>
      <c r="P694" s="405">
        <f t="shared" si="157"/>
        <v>0</v>
      </c>
      <c r="Q694" s="407">
        <f t="shared" si="157"/>
        <v>0</v>
      </c>
      <c r="R694" s="406">
        <f t="shared" si="157"/>
        <v>0</v>
      </c>
      <c r="S694" s="406">
        <f t="shared" si="157"/>
        <v>0</v>
      </c>
      <c r="T694" s="406">
        <f t="shared" si="157"/>
        <v>0</v>
      </c>
      <c r="U694" s="406">
        <f t="shared" si="157"/>
        <v>0</v>
      </c>
      <c r="V694" s="406">
        <f t="shared" si="157"/>
        <v>0</v>
      </c>
      <c r="W694" s="406">
        <f t="shared" si="157"/>
        <v>0</v>
      </c>
      <c r="X694" s="406">
        <f t="shared" si="157"/>
        <v>0</v>
      </c>
      <c r="Y694" s="406">
        <f t="shared" si="157"/>
        <v>0</v>
      </c>
      <c r="Z694" s="406">
        <f t="shared" si="157"/>
        <v>0</v>
      </c>
      <c r="AA694" s="406">
        <f t="shared" si="157"/>
        <v>0</v>
      </c>
      <c r="AB694" s="416">
        <f t="shared" si="157"/>
        <v>0</v>
      </c>
      <c r="AC694" s="399">
        <f t="shared" si="157"/>
        <v>0</v>
      </c>
      <c r="AD694" s="1015"/>
      <c r="AE694" s="1016"/>
      <c r="AF694" s="1017"/>
    </row>
    <row r="695" spans="1:32" ht="15" customHeight="1" x14ac:dyDescent="0.2">
      <c r="A695" s="11">
        <v>144</v>
      </c>
      <c r="B695" s="683"/>
      <c r="C695" s="281"/>
      <c r="D695" s="281"/>
      <c r="E695" s="282"/>
      <c r="F695" s="1501" t="str">
        <f>'2. CAD NCCF'!F695:L695</f>
        <v>Non-FI issued unsecured bond and paper, high rated</v>
      </c>
      <c r="G695" s="1502"/>
      <c r="H695" s="1502"/>
      <c r="I695" s="1502"/>
      <c r="J695" s="1502"/>
      <c r="K695" s="1502"/>
      <c r="L695" s="1534"/>
      <c r="M695" s="690">
        <v>0</v>
      </c>
      <c r="N695" s="691">
        <v>0</v>
      </c>
      <c r="O695" s="692">
        <v>0</v>
      </c>
      <c r="P695" s="692">
        <v>0</v>
      </c>
      <c r="Q695" s="697">
        <v>0</v>
      </c>
      <c r="R695" s="692">
        <v>0</v>
      </c>
      <c r="S695" s="693">
        <v>0</v>
      </c>
      <c r="T695" s="692">
        <v>0</v>
      </c>
      <c r="U695" s="693">
        <v>0</v>
      </c>
      <c r="V695" s="692">
        <v>0</v>
      </c>
      <c r="W695" s="693">
        <v>0</v>
      </c>
      <c r="X695" s="692">
        <v>0</v>
      </c>
      <c r="Y695" s="693">
        <v>0</v>
      </c>
      <c r="Z695" s="692">
        <v>0</v>
      </c>
      <c r="AA695" s="693">
        <v>0</v>
      </c>
      <c r="AB695" s="698">
        <v>0</v>
      </c>
      <c r="AC695" s="690">
        <v>0</v>
      </c>
      <c r="AD695" s="1015"/>
      <c r="AE695" s="1016"/>
      <c r="AF695" s="1017"/>
    </row>
    <row r="696" spans="1:32" ht="15" customHeight="1" x14ac:dyDescent="0.2">
      <c r="A696" s="11">
        <v>145</v>
      </c>
      <c r="B696" s="683"/>
      <c r="C696" s="281"/>
      <c r="D696" s="281"/>
      <c r="E696" s="282"/>
      <c r="F696" s="1501" t="str">
        <f>'2. CAD NCCF'!F696:L696</f>
        <v>Non-FI issued covered bonds, high rated</v>
      </c>
      <c r="G696" s="1502"/>
      <c r="H696" s="1502"/>
      <c r="I696" s="1502"/>
      <c r="J696" s="1502"/>
      <c r="K696" s="1502"/>
      <c r="L696" s="1534"/>
      <c r="M696" s="690">
        <v>0</v>
      </c>
      <c r="N696" s="691">
        <v>0</v>
      </c>
      <c r="O696" s="692">
        <v>0</v>
      </c>
      <c r="P696" s="692">
        <v>0</v>
      </c>
      <c r="Q696" s="697">
        <v>0</v>
      </c>
      <c r="R696" s="692">
        <v>0</v>
      </c>
      <c r="S696" s="693">
        <v>0</v>
      </c>
      <c r="T696" s="692">
        <v>0</v>
      </c>
      <c r="U696" s="693">
        <v>0</v>
      </c>
      <c r="V696" s="692">
        <v>0</v>
      </c>
      <c r="W696" s="693">
        <v>0</v>
      </c>
      <c r="X696" s="692">
        <v>0</v>
      </c>
      <c r="Y696" s="693">
        <v>0</v>
      </c>
      <c r="Z696" s="692">
        <v>0</v>
      </c>
      <c r="AA696" s="693">
        <v>0</v>
      </c>
      <c r="AB696" s="698">
        <v>0</v>
      </c>
      <c r="AC696" s="690">
        <v>0</v>
      </c>
      <c r="AD696" s="1015"/>
      <c r="AE696" s="1016"/>
      <c r="AF696" s="1017"/>
    </row>
    <row r="697" spans="1:32" ht="15" customHeight="1" x14ac:dyDescent="0.2">
      <c r="A697" s="11">
        <v>146</v>
      </c>
      <c r="B697" s="683"/>
      <c r="C697" s="281"/>
      <c r="D697" s="281"/>
      <c r="E697" s="1445" t="str">
        <f>'2. CAD NCCF'!E697:L697</f>
        <v>FI issued CBP, high rated</v>
      </c>
      <c r="F697" s="1446"/>
      <c r="G697" s="1446"/>
      <c r="H697" s="1446"/>
      <c r="I697" s="1446"/>
      <c r="J697" s="1446"/>
      <c r="K697" s="1446"/>
      <c r="L697" s="1447"/>
      <c r="M697" s="399">
        <f>SUBTOTAL(9,M698:M700)</f>
        <v>0</v>
      </c>
      <c r="N697" s="402">
        <f t="shared" ref="N697:AC697" si="158">SUBTOTAL(9,N698:N700)</f>
        <v>0</v>
      </c>
      <c r="O697" s="406">
        <f t="shared" si="158"/>
        <v>0</v>
      </c>
      <c r="P697" s="405">
        <f t="shared" si="158"/>
        <v>0</v>
      </c>
      <c r="Q697" s="407">
        <f t="shared" si="158"/>
        <v>0</v>
      </c>
      <c r="R697" s="406">
        <f t="shared" si="158"/>
        <v>0</v>
      </c>
      <c r="S697" s="406">
        <f t="shared" si="158"/>
        <v>0</v>
      </c>
      <c r="T697" s="406">
        <f t="shared" si="158"/>
        <v>0</v>
      </c>
      <c r="U697" s="406">
        <f t="shared" si="158"/>
        <v>0</v>
      </c>
      <c r="V697" s="406">
        <f t="shared" si="158"/>
        <v>0</v>
      </c>
      <c r="W697" s="406">
        <f t="shared" si="158"/>
        <v>0</v>
      </c>
      <c r="X697" s="406">
        <f t="shared" si="158"/>
        <v>0</v>
      </c>
      <c r="Y697" s="406">
        <f t="shared" si="158"/>
        <v>0</v>
      </c>
      <c r="Z697" s="406">
        <f t="shared" si="158"/>
        <v>0</v>
      </c>
      <c r="AA697" s="406">
        <f t="shared" si="158"/>
        <v>0</v>
      </c>
      <c r="AB697" s="416">
        <f t="shared" si="158"/>
        <v>0</v>
      </c>
      <c r="AC697" s="399">
        <f t="shared" si="158"/>
        <v>0</v>
      </c>
      <c r="AD697" s="1015"/>
      <c r="AE697" s="1016"/>
      <c r="AF697" s="1017"/>
    </row>
    <row r="698" spans="1:32" ht="15" customHeight="1" x14ac:dyDescent="0.2">
      <c r="A698" s="11">
        <v>147</v>
      </c>
      <c r="B698" s="683"/>
      <c r="C698" s="281"/>
      <c r="D698" s="281"/>
      <c r="E698" s="282"/>
      <c r="F698" s="1501" t="str">
        <f>'2. CAD NCCF'!F698:L698</f>
        <v>FI issued unsecured bonds and paper, high rated</v>
      </c>
      <c r="G698" s="1502"/>
      <c r="H698" s="1502"/>
      <c r="I698" s="1502"/>
      <c r="J698" s="1502"/>
      <c r="K698" s="1502"/>
      <c r="L698" s="1534"/>
      <c r="M698" s="690">
        <v>0</v>
      </c>
      <c r="N698" s="691">
        <v>0</v>
      </c>
      <c r="O698" s="692">
        <v>0</v>
      </c>
      <c r="P698" s="692">
        <v>0</v>
      </c>
      <c r="Q698" s="697">
        <v>0</v>
      </c>
      <c r="R698" s="692">
        <v>0</v>
      </c>
      <c r="S698" s="693">
        <v>0</v>
      </c>
      <c r="T698" s="692">
        <v>0</v>
      </c>
      <c r="U698" s="693">
        <v>0</v>
      </c>
      <c r="V698" s="692">
        <v>0</v>
      </c>
      <c r="W698" s="693">
        <v>0</v>
      </c>
      <c r="X698" s="692">
        <v>0</v>
      </c>
      <c r="Y698" s="693">
        <v>0</v>
      </c>
      <c r="Z698" s="692">
        <v>0</v>
      </c>
      <c r="AA698" s="693">
        <v>0</v>
      </c>
      <c r="AB698" s="698">
        <v>0</v>
      </c>
      <c r="AC698" s="690">
        <v>0</v>
      </c>
      <c r="AD698" s="1015"/>
      <c r="AE698" s="1016"/>
      <c r="AF698" s="1017"/>
    </row>
    <row r="699" spans="1:32" ht="15" customHeight="1" x14ac:dyDescent="0.2">
      <c r="A699" s="11">
        <v>148</v>
      </c>
      <c r="B699" s="683"/>
      <c r="C699" s="281"/>
      <c r="D699" s="281"/>
      <c r="E699" s="282"/>
      <c r="F699" s="1501" t="str">
        <f>'2. CAD NCCF'!F699:L699</f>
        <v>FI issued covered bonds, high rated</v>
      </c>
      <c r="G699" s="1502"/>
      <c r="H699" s="1502"/>
      <c r="I699" s="1502"/>
      <c r="J699" s="1502"/>
      <c r="K699" s="1502"/>
      <c r="L699" s="1534"/>
      <c r="M699" s="690">
        <v>0</v>
      </c>
      <c r="N699" s="691">
        <v>0</v>
      </c>
      <c r="O699" s="692">
        <v>0</v>
      </c>
      <c r="P699" s="692">
        <v>0</v>
      </c>
      <c r="Q699" s="697">
        <v>0</v>
      </c>
      <c r="R699" s="692">
        <v>0</v>
      </c>
      <c r="S699" s="693">
        <v>0</v>
      </c>
      <c r="T699" s="692">
        <v>0</v>
      </c>
      <c r="U699" s="693">
        <v>0</v>
      </c>
      <c r="V699" s="692">
        <v>0</v>
      </c>
      <c r="W699" s="693">
        <v>0</v>
      </c>
      <c r="X699" s="692">
        <v>0</v>
      </c>
      <c r="Y699" s="693">
        <v>0</v>
      </c>
      <c r="Z699" s="692">
        <v>0</v>
      </c>
      <c r="AA699" s="693">
        <v>0</v>
      </c>
      <c r="AB699" s="698">
        <v>0</v>
      </c>
      <c r="AC699" s="690">
        <v>0</v>
      </c>
      <c r="AD699" s="1015"/>
      <c r="AE699" s="1016"/>
      <c r="AF699" s="1017"/>
    </row>
    <row r="700" spans="1:32" ht="15" customHeight="1" x14ac:dyDescent="0.2">
      <c r="A700" s="11">
        <v>149</v>
      </c>
      <c r="B700" s="683"/>
      <c r="C700" s="281"/>
      <c r="D700" s="281"/>
      <c r="E700" s="282"/>
      <c r="F700" s="1501" t="str">
        <f>'2. CAD NCCF'!F700:L700</f>
        <v>FI issued jumbo covered bonds, high rated</v>
      </c>
      <c r="G700" s="1502"/>
      <c r="H700" s="1502"/>
      <c r="I700" s="1502"/>
      <c r="J700" s="1502"/>
      <c r="K700" s="1502"/>
      <c r="L700" s="1534"/>
      <c r="M700" s="690">
        <v>0</v>
      </c>
      <c r="N700" s="691">
        <v>0</v>
      </c>
      <c r="O700" s="692">
        <v>0</v>
      </c>
      <c r="P700" s="692">
        <v>0</v>
      </c>
      <c r="Q700" s="697"/>
      <c r="R700" s="692">
        <v>0</v>
      </c>
      <c r="S700" s="693">
        <v>0</v>
      </c>
      <c r="T700" s="692">
        <v>0</v>
      </c>
      <c r="U700" s="693">
        <v>0</v>
      </c>
      <c r="V700" s="692">
        <v>0</v>
      </c>
      <c r="W700" s="693">
        <v>0</v>
      </c>
      <c r="X700" s="692">
        <v>0</v>
      </c>
      <c r="Y700" s="693">
        <v>0</v>
      </c>
      <c r="Z700" s="692">
        <v>0</v>
      </c>
      <c r="AA700" s="693">
        <v>0</v>
      </c>
      <c r="AB700" s="698">
        <v>0</v>
      </c>
      <c r="AC700" s="690">
        <v>0</v>
      </c>
      <c r="AD700" s="1015"/>
      <c r="AE700" s="1016"/>
      <c r="AF700" s="1017"/>
    </row>
    <row r="701" spans="1:32" ht="15" customHeight="1" x14ac:dyDescent="0.2">
      <c r="A701" s="11">
        <v>150</v>
      </c>
      <c r="B701" s="683"/>
      <c r="C701" s="281"/>
      <c r="D701" s="281"/>
      <c r="E701" s="1445" t="str">
        <f>'2. CAD NCCF'!E701:L701</f>
        <v>Non-FI issued CBP, medium rated</v>
      </c>
      <c r="F701" s="1446"/>
      <c r="G701" s="1446"/>
      <c r="H701" s="1446"/>
      <c r="I701" s="1446"/>
      <c r="J701" s="1446"/>
      <c r="K701" s="1446"/>
      <c r="L701" s="1447"/>
      <c r="M701" s="399">
        <f>SUBTOTAL(9,M702:M703)</f>
        <v>0</v>
      </c>
      <c r="N701" s="402">
        <f t="shared" ref="N701:AC701" si="159">SUBTOTAL(9,N702:N703)</f>
        <v>0</v>
      </c>
      <c r="O701" s="406">
        <f t="shared" si="159"/>
        <v>0</v>
      </c>
      <c r="P701" s="405">
        <f t="shared" si="159"/>
        <v>0</v>
      </c>
      <c r="Q701" s="407">
        <f t="shared" si="159"/>
        <v>0</v>
      </c>
      <c r="R701" s="406">
        <f t="shared" si="159"/>
        <v>0</v>
      </c>
      <c r="S701" s="406">
        <f t="shared" si="159"/>
        <v>0</v>
      </c>
      <c r="T701" s="406">
        <f t="shared" si="159"/>
        <v>0</v>
      </c>
      <c r="U701" s="406">
        <f t="shared" si="159"/>
        <v>0</v>
      </c>
      <c r="V701" s="406">
        <f t="shared" si="159"/>
        <v>0</v>
      </c>
      <c r="W701" s="406">
        <f t="shared" si="159"/>
        <v>0</v>
      </c>
      <c r="X701" s="406">
        <f t="shared" si="159"/>
        <v>0</v>
      </c>
      <c r="Y701" s="406">
        <f t="shared" si="159"/>
        <v>0</v>
      </c>
      <c r="Z701" s="406">
        <f t="shared" si="159"/>
        <v>0</v>
      </c>
      <c r="AA701" s="406">
        <f t="shared" si="159"/>
        <v>0</v>
      </c>
      <c r="AB701" s="416">
        <f t="shared" si="159"/>
        <v>0</v>
      </c>
      <c r="AC701" s="399">
        <f t="shared" si="159"/>
        <v>0</v>
      </c>
      <c r="AD701" s="1015"/>
      <c r="AE701" s="1016"/>
      <c r="AF701" s="1017"/>
    </row>
    <row r="702" spans="1:32" ht="15" customHeight="1" x14ac:dyDescent="0.2">
      <c r="A702" s="11">
        <v>151</v>
      </c>
      <c r="B702" s="683"/>
      <c r="C702" s="281"/>
      <c r="D702" s="281"/>
      <c r="E702" s="282"/>
      <c r="F702" s="1501" t="str">
        <f>'2. CAD NCCF'!F702:L702</f>
        <v>Non-FI issued unsecured bonds and paper, medium rated</v>
      </c>
      <c r="G702" s="1502"/>
      <c r="H702" s="1502"/>
      <c r="I702" s="1502"/>
      <c r="J702" s="1502"/>
      <c r="K702" s="1502"/>
      <c r="L702" s="1534"/>
      <c r="M702" s="690">
        <v>0</v>
      </c>
      <c r="N702" s="691">
        <v>0</v>
      </c>
      <c r="O702" s="692">
        <v>0</v>
      </c>
      <c r="P702" s="692">
        <v>0</v>
      </c>
      <c r="Q702" s="697">
        <v>0</v>
      </c>
      <c r="R702" s="692">
        <v>0</v>
      </c>
      <c r="S702" s="693">
        <v>0</v>
      </c>
      <c r="T702" s="692">
        <v>0</v>
      </c>
      <c r="U702" s="693">
        <v>0</v>
      </c>
      <c r="V702" s="692">
        <v>0</v>
      </c>
      <c r="W702" s="693">
        <v>0</v>
      </c>
      <c r="X702" s="692">
        <v>0</v>
      </c>
      <c r="Y702" s="693">
        <v>0</v>
      </c>
      <c r="Z702" s="692">
        <v>0</v>
      </c>
      <c r="AA702" s="693">
        <v>0</v>
      </c>
      <c r="AB702" s="698">
        <v>0</v>
      </c>
      <c r="AC702" s="690">
        <v>0</v>
      </c>
      <c r="AD702" s="1015"/>
      <c r="AE702" s="1016"/>
      <c r="AF702" s="1017"/>
    </row>
    <row r="703" spans="1:32" ht="15" customHeight="1" x14ac:dyDescent="0.2">
      <c r="A703" s="11">
        <v>152</v>
      </c>
      <c r="B703" s="683"/>
      <c r="C703" s="281"/>
      <c r="D703" s="281"/>
      <c r="E703" s="282"/>
      <c r="F703" s="1501" t="str">
        <f>'2. CAD NCCF'!F703:L703</f>
        <v>Non-FI issued covered bonds, medium rated</v>
      </c>
      <c r="G703" s="1502"/>
      <c r="H703" s="1502"/>
      <c r="I703" s="1502"/>
      <c r="J703" s="1502"/>
      <c r="K703" s="1502"/>
      <c r="L703" s="1534"/>
      <c r="M703" s="690">
        <v>0</v>
      </c>
      <c r="N703" s="691">
        <v>0</v>
      </c>
      <c r="O703" s="692">
        <v>0</v>
      </c>
      <c r="P703" s="692">
        <v>0</v>
      </c>
      <c r="Q703" s="697">
        <v>0</v>
      </c>
      <c r="R703" s="692">
        <v>0</v>
      </c>
      <c r="S703" s="693">
        <v>0</v>
      </c>
      <c r="T703" s="692">
        <v>0</v>
      </c>
      <c r="U703" s="693">
        <v>0</v>
      </c>
      <c r="V703" s="692">
        <v>0</v>
      </c>
      <c r="W703" s="693">
        <v>0</v>
      </c>
      <c r="X703" s="692">
        <v>0</v>
      </c>
      <c r="Y703" s="693">
        <v>0</v>
      </c>
      <c r="Z703" s="692">
        <v>0</v>
      </c>
      <c r="AA703" s="693">
        <v>0</v>
      </c>
      <c r="AB703" s="698">
        <v>0</v>
      </c>
      <c r="AC703" s="690">
        <v>0</v>
      </c>
      <c r="AD703" s="1015"/>
      <c r="AE703" s="1016"/>
      <c r="AF703" s="1017"/>
    </row>
    <row r="704" spans="1:32" ht="15" customHeight="1" x14ac:dyDescent="0.2">
      <c r="A704" s="11">
        <v>153</v>
      </c>
      <c r="B704" s="683"/>
      <c r="C704" s="281"/>
      <c r="D704" s="281"/>
      <c r="E704" s="1445" t="str">
        <f>'2. CAD NCCF'!E704:L704</f>
        <v>FI issued CBP, medium rated</v>
      </c>
      <c r="F704" s="1446"/>
      <c r="G704" s="1446"/>
      <c r="H704" s="1446"/>
      <c r="I704" s="1446"/>
      <c r="J704" s="1446"/>
      <c r="K704" s="1446"/>
      <c r="L704" s="1447"/>
      <c r="M704" s="399">
        <f>SUBTOTAL(9,M705:M707)</f>
        <v>0</v>
      </c>
      <c r="N704" s="402">
        <f t="shared" ref="N704:AC704" si="160">SUBTOTAL(9,N705:N707)</f>
        <v>0</v>
      </c>
      <c r="O704" s="406">
        <f t="shared" si="160"/>
        <v>0</v>
      </c>
      <c r="P704" s="405">
        <f t="shared" si="160"/>
        <v>0</v>
      </c>
      <c r="Q704" s="407">
        <f t="shared" si="160"/>
        <v>0</v>
      </c>
      <c r="R704" s="406">
        <f t="shared" si="160"/>
        <v>0</v>
      </c>
      <c r="S704" s="406">
        <f t="shared" si="160"/>
        <v>0</v>
      </c>
      <c r="T704" s="406">
        <f t="shared" si="160"/>
        <v>0</v>
      </c>
      <c r="U704" s="406">
        <f t="shared" si="160"/>
        <v>0</v>
      </c>
      <c r="V704" s="406">
        <f t="shared" si="160"/>
        <v>0</v>
      </c>
      <c r="W704" s="406">
        <f t="shared" si="160"/>
        <v>0</v>
      </c>
      <c r="X704" s="406">
        <f t="shared" si="160"/>
        <v>0</v>
      </c>
      <c r="Y704" s="406">
        <f t="shared" si="160"/>
        <v>0</v>
      </c>
      <c r="Z704" s="406">
        <f t="shared" si="160"/>
        <v>0</v>
      </c>
      <c r="AA704" s="406">
        <f t="shared" si="160"/>
        <v>0</v>
      </c>
      <c r="AB704" s="416">
        <f t="shared" si="160"/>
        <v>0</v>
      </c>
      <c r="AC704" s="399">
        <f t="shared" si="160"/>
        <v>0</v>
      </c>
      <c r="AD704" s="1015"/>
      <c r="AE704" s="1016"/>
      <c r="AF704" s="1017"/>
    </row>
    <row r="705" spans="1:32" ht="15" customHeight="1" x14ac:dyDescent="0.2">
      <c r="A705" s="11">
        <v>154</v>
      </c>
      <c r="B705" s="683"/>
      <c r="C705" s="281"/>
      <c r="D705" s="281"/>
      <c r="E705" s="282"/>
      <c r="F705" s="1501" t="str">
        <f>'2. CAD NCCF'!F705:L705</f>
        <v>FI issued unsecured bonds and paper, medium rated</v>
      </c>
      <c r="G705" s="1502"/>
      <c r="H705" s="1502"/>
      <c r="I705" s="1502"/>
      <c r="J705" s="1502"/>
      <c r="K705" s="1502"/>
      <c r="L705" s="1534"/>
      <c r="M705" s="690">
        <v>0</v>
      </c>
      <c r="N705" s="691">
        <v>0</v>
      </c>
      <c r="O705" s="692">
        <v>0</v>
      </c>
      <c r="P705" s="692">
        <v>0</v>
      </c>
      <c r="Q705" s="697">
        <v>0</v>
      </c>
      <c r="R705" s="692">
        <v>0</v>
      </c>
      <c r="S705" s="693">
        <v>0</v>
      </c>
      <c r="T705" s="692">
        <v>0</v>
      </c>
      <c r="U705" s="693">
        <v>0</v>
      </c>
      <c r="V705" s="692">
        <v>0</v>
      </c>
      <c r="W705" s="693">
        <v>0</v>
      </c>
      <c r="X705" s="692">
        <v>0</v>
      </c>
      <c r="Y705" s="693">
        <v>0</v>
      </c>
      <c r="Z705" s="692">
        <v>0</v>
      </c>
      <c r="AA705" s="693">
        <v>0</v>
      </c>
      <c r="AB705" s="698">
        <v>0</v>
      </c>
      <c r="AC705" s="690">
        <v>0</v>
      </c>
      <c r="AD705" s="1015"/>
      <c r="AE705" s="1016"/>
      <c r="AF705" s="1017"/>
    </row>
    <row r="706" spans="1:32" ht="15" customHeight="1" x14ac:dyDescent="0.2">
      <c r="A706" s="11">
        <v>155</v>
      </c>
      <c r="B706" s="683"/>
      <c r="C706" s="281"/>
      <c r="D706" s="281"/>
      <c r="E706" s="282"/>
      <c r="F706" s="1501" t="str">
        <f>'2. CAD NCCF'!F706:L706</f>
        <v>FI issued covered bonds, medium rated</v>
      </c>
      <c r="G706" s="1502"/>
      <c r="H706" s="1502"/>
      <c r="I706" s="1502"/>
      <c r="J706" s="1502"/>
      <c r="K706" s="1502"/>
      <c r="L706" s="1534"/>
      <c r="M706" s="690">
        <v>0</v>
      </c>
      <c r="N706" s="691">
        <v>0</v>
      </c>
      <c r="O706" s="692">
        <v>0</v>
      </c>
      <c r="P706" s="692">
        <v>0</v>
      </c>
      <c r="Q706" s="697">
        <v>0</v>
      </c>
      <c r="R706" s="692">
        <v>0</v>
      </c>
      <c r="S706" s="693">
        <v>0</v>
      </c>
      <c r="T706" s="692">
        <v>0</v>
      </c>
      <c r="U706" s="693">
        <v>0</v>
      </c>
      <c r="V706" s="692">
        <v>0</v>
      </c>
      <c r="W706" s="693">
        <v>0</v>
      </c>
      <c r="X706" s="692">
        <v>0</v>
      </c>
      <c r="Y706" s="693">
        <v>0</v>
      </c>
      <c r="Z706" s="692">
        <v>0</v>
      </c>
      <c r="AA706" s="693">
        <v>0</v>
      </c>
      <c r="AB706" s="698">
        <v>0</v>
      </c>
      <c r="AC706" s="690">
        <v>0</v>
      </c>
      <c r="AD706" s="1015"/>
      <c r="AE706" s="1016"/>
      <c r="AF706" s="1017"/>
    </row>
    <row r="707" spans="1:32" ht="15" customHeight="1" x14ac:dyDescent="0.2">
      <c r="A707" s="11">
        <v>156</v>
      </c>
      <c r="B707" s="683"/>
      <c r="C707" s="281"/>
      <c r="D707" s="281"/>
      <c r="E707" s="282"/>
      <c r="F707" s="1501" t="str">
        <f>'2. CAD NCCF'!F707:L707</f>
        <v>FI issued jumbo covered bonds, medium rated</v>
      </c>
      <c r="G707" s="1502"/>
      <c r="H707" s="1502"/>
      <c r="I707" s="1502"/>
      <c r="J707" s="1502"/>
      <c r="K707" s="1502"/>
      <c r="L707" s="1534"/>
      <c r="M707" s="690">
        <v>0</v>
      </c>
      <c r="N707" s="691">
        <v>0</v>
      </c>
      <c r="O707" s="692">
        <v>0</v>
      </c>
      <c r="P707" s="692">
        <v>0</v>
      </c>
      <c r="Q707" s="697">
        <v>0</v>
      </c>
      <c r="R707" s="692">
        <v>0</v>
      </c>
      <c r="S707" s="693">
        <v>0</v>
      </c>
      <c r="T707" s="692">
        <v>0</v>
      </c>
      <c r="U707" s="693">
        <v>0</v>
      </c>
      <c r="V707" s="692">
        <v>0</v>
      </c>
      <c r="W707" s="693">
        <v>0</v>
      </c>
      <c r="X707" s="692">
        <v>0</v>
      </c>
      <c r="Y707" s="693">
        <v>0</v>
      </c>
      <c r="Z707" s="692">
        <v>0</v>
      </c>
      <c r="AA707" s="693">
        <v>0</v>
      </c>
      <c r="AB707" s="698">
        <v>0</v>
      </c>
      <c r="AC707" s="690">
        <v>0</v>
      </c>
      <c r="AD707" s="1015"/>
      <c r="AE707" s="1016"/>
      <c r="AF707" s="1017"/>
    </row>
    <row r="708" spans="1:32" ht="15" customHeight="1" x14ac:dyDescent="0.2">
      <c r="A708" s="11">
        <v>157</v>
      </c>
      <c r="B708" s="683"/>
      <c r="C708" s="281"/>
      <c r="D708" s="281"/>
      <c r="E708" s="1445" t="str">
        <f>'2. CAD NCCF'!E708:L708</f>
        <v>Non-FI issued CBP, low or not rated</v>
      </c>
      <c r="F708" s="1446"/>
      <c r="G708" s="1446"/>
      <c r="H708" s="1446"/>
      <c r="I708" s="1446"/>
      <c r="J708" s="1446"/>
      <c r="K708" s="1446"/>
      <c r="L708" s="1447"/>
      <c r="M708" s="399">
        <f>SUBTOTAL(9,M709:M710)</f>
        <v>0</v>
      </c>
      <c r="N708" s="402">
        <f t="shared" ref="N708:AC708" si="161">SUBTOTAL(9,N709:N710)</f>
        <v>0</v>
      </c>
      <c r="O708" s="406">
        <f t="shared" si="161"/>
        <v>0</v>
      </c>
      <c r="P708" s="405">
        <f t="shared" si="161"/>
        <v>0</v>
      </c>
      <c r="Q708" s="407">
        <f t="shared" si="161"/>
        <v>0</v>
      </c>
      <c r="R708" s="406">
        <f t="shared" si="161"/>
        <v>0</v>
      </c>
      <c r="S708" s="406">
        <f t="shared" si="161"/>
        <v>0</v>
      </c>
      <c r="T708" s="406">
        <f t="shared" si="161"/>
        <v>0</v>
      </c>
      <c r="U708" s="406">
        <f t="shared" si="161"/>
        <v>0</v>
      </c>
      <c r="V708" s="406">
        <f t="shared" si="161"/>
        <v>0</v>
      </c>
      <c r="W708" s="406">
        <f t="shared" si="161"/>
        <v>0</v>
      </c>
      <c r="X708" s="406">
        <f t="shared" si="161"/>
        <v>0</v>
      </c>
      <c r="Y708" s="406">
        <f t="shared" si="161"/>
        <v>0</v>
      </c>
      <c r="Z708" s="406">
        <f t="shared" si="161"/>
        <v>0</v>
      </c>
      <c r="AA708" s="406">
        <f t="shared" si="161"/>
        <v>0</v>
      </c>
      <c r="AB708" s="416">
        <f t="shared" si="161"/>
        <v>0</v>
      </c>
      <c r="AC708" s="399">
        <f t="shared" si="161"/>
        <v>0</v>
      </c>
      <c r="AD708" s="1015"/>
      <c r="AE708" s="1016"/>
      <c r="AF708" s="1017"/>
    </row>
    <row r="709" spans="1:32" ht="15" customHeight="1" x14ac:dyDescent="0.2">
      <c r="A709" s="11">
        <v>158</v>
      </c>
      <c r="B709" s="683"/>
      <c r="C709" s="281"/>
      <c r="D709" s="281"/>
      <c r="E709" s="282"/>
      <c r="F709" s="1501" t="str">
        <f>'2. CAD NCCF'!F709:L709</f>
        <v>Non-FI issued unsecured bonds and paper, low or not rated</v>
      </c>
      <c r="G709" s="1502"/>
      <c r="H709" s="1502"/>
      <c r="I709" s="1502"/>
      <c r="J709" s="1502"/>
      <c r="K709" s="1502"/>
      <c r="L709" s="1534"/>
      <c r="M709" s="690">
        <v>0</v>
      </c>
      <c r="N709" s="691">
        <v>0</v>
      </c>
      <c r="O709" s="692">
        <v>0</v>
      </c>
      <c r="P709" s="692">
        <v>0</v>
      </c>
      <c r="Q709" s="697">
        <v>0</v>
      </c>
      <c r="R709" s="692">
        <v>0</v>
      </c>
      <c r="S709" s="693">
        <v>0</v>
      </c>
      <c r="T709" s="692">
        <v>0</v>
      </c>
      <c r="U709" s="693">
        <v>0</v>
      </c>
      <c r="V709" s="692">
        <v>0</v>
      </c>
      <c r="W709" s="693">
        <v>0</v>
      </c>
      <c r="X709" s="692">
        <v>0</v>
      </c>
      <c r="Y709" s="693">
        <v>0</v>
      </c>
      <c r="Z709" s="692">
        <v>0</v>
      </c>
      <c r="AA709" s="693">
        <v>0</v>
      </c>
      <c r="AB709" s="698">
        <v>0</v>
      </c>
      <c r="AC709" s="690">
        <v>0</v>
      </c>
      <c r="AD709" s="1015"/>
      <c r="AE709" s="1016"/>
      <c r="AF709" s="1017"/>
    </row>
    <row r="710" spans="1:32" ht="15" customHeight="1" x14ac:dyDescent="0.2">
      <c r="A710" s="11">
        <v>159</v>
      </c>
      <c r="B710" s="683"/>
      <c r="C710" s="281"/>
      <c r="D710" s="281"/>
      <c r="E710" s="282"/>
      <c r="F710" s="1501" t="str">
        <f>'2. CAD NCCF'!F710:L710</f>
        <v>Non-FI issued covered bonds, low or not rated</v>
      </c>
      <c r="G710" s="1502"/>
      <c r="H710" s="1502"/>
      <c r="I710" s="1502"/>
      <c r="J710" s="1502"/>
      <c r="K710" s="1502"/>
      <c r="L710" s="1534"/>
      <c r="M710" s="690">
        <v>0</v>
      </c>
      <c r="N710" s="691">
        <v>0</v>
      </c>
      <c r="O710" s="692">
        <v>0</v>
      </c>
      <c r="P710" s="692">
        <v>0</v>
      </c>
      <c r="Q710" s="697">
        <v>0</v>
      </c>
      <c r="R710" s="692">
        <v>0</v>
      </c>
      <c r="S710" s="693">
        <v>0</v>
      </c>
      <c r="T710" s="692">
        <v>0</v>
      </c>
      <c r="U710" s="693">
        <v>0</v>
      </c>
      <c r="V710" s="692">
        <v>0</v>
      </c>
      <c r="W710" s="693">
        <v>0</v>
      </c>
      <c r="X710" s="692">
        <v>0</v>
      </c>
      <c r="Y710" s="693">
        <v>0</v>
      </c>
      <c r="Z710" s="692">
        <v>0</v>
      </c>
      <c r="AA710" s="693">
        <v>0</v>
      </c>
      <c r="AB710" s="698">
        <v>0</v>
      </c>
      <c r="AC710" s="690">
        <v>0</v>
      </c>
      <c r="AD710" s="1015"/>
      <c r="AE710" s="1016"/>
      <c r="AF710" s="1017"/>
    </row>
    <row r="711" spans="1:32" ht="15" customHeight="1" x14ac:dyDescent="0.2">
      <c r="A711" s="11">
        <v>160</v>
      </c>
      <c r="B711" s="683"/>
      <c r="C711" s="281"/>
      <c r="D711" s="281"/>
      <c r="E711" s="1445" t="str">
        <f>'2. CAD NCCF'!E711:L711</f>
        <v>FI issued CBP, low or not rated</v>
      </c>
      <c r="F711" s="1446"/>
      <c r="G711" s="1446"/>
      <c r="H711" s="1446"/>
      <c r="I711" s="1446"/>
      <c r="J711" s="1446"/>
      <c r="K711" s="1446"/>
      <c r="L711" s="1447"/>
      <c r="M711" s="399">
        <f>SUBTOTAL(9,M712:M714)</f>
        <v>0</v>
      </c>
      <c r="N711" s="402">
        <f t="shared" ref="N711:AC711" si="162">SUBTOTAL(9,N712:N714)</f>
        <v>0</v>
      </c>
      <c r="O711" s="406">
        <f t="shared" si="162"/>
        <v>0</v>
      </c>
      <c r="P711" s="405">
        <f t="shared" si="162"/>
        <v>0</v>
      </c>
      <c r="Q711" s="407">
        <f t="shared" si="162"/>
        <v>0</v>
      </c>
      <c r="R711" s="406">
        <f t="shared" si="162"/>
        <v>0</v>
      </c>
      <c r="S711" s="406">
        <f t="shared" si="162"/>
        <v>0</v>
      </c>
      <c r="T711" s="406">
        <f t="shared" si="162"/>
        <v>0</v>
      </c>
      <c r="U711" s="406">
        <f t="shared" si="162"/>
        <v>0</v>
      </c>
      <c r="V711" s="406">
        <f t="shared" si="162"/>
        <v>0</v>
      </c>
      <c r="W711" s="406">
        <f t="shared" si="162"/>
        <v>0</v>
      </c>
      <c r="X711" s="406">
        <f t="shared" si="162"/>
        <v>0</v>
      </c>
      <c r="Y711" s="406">
        <f t="shared" si="162"/>
        <v>0</v>
      </c>
      <c r="Z711" s="406">
        <f t="shared" si="162"/>
        <v>0</v>
      </c>
      <c r="AA711" s="406">
        <f t="shared" si="162"/>
        <v>0</v>
      </c>
      <c r="AB711" s="416">
        <f t="shared" si="162"/>
        <v>0</v>
      </c>
      <c r="AC711" s="399">
        <f t="shared" si="162"/>
        <v>0</v>
      </c>
      <c r="AD711" s="1015"/>
      <c r="AE711" s="1016"/>
      <c r="AF711" s="1017"/>
    </row>
    <row r="712" spans="1:32" ht="15" customHeight="1" x14ac:dyDescent="0.2">
      <c r="A712" s="11">
        <v>161</v>
      </c>
      <c r="B712" s="683"/>
      <c r="C712" s="281"/>
      <c r="D712" s="281"/>
      <c r="E712" s="282"/>
      <c r="F712" s="1501" t="str">
        <f>'2. CAD NCCF'!F712:L712</f>
        <v>FI issued unsecured bonds and paper, low or not rated</v>
      </c>
      <c r="G712" s="1502"/>
      <c r="H712" s="1502"/>
      <c r="I712" s="1502"/>
      <c r="J712" s="1502"/>
      <c r="K712" s="1502"/>
      <c r="L712" s="1534"/>
      <c r="M712" s="690">
        <v>0</v>
      </c>
      <c r="N712" s="691">
        <v>0</v>
      </c>
      <c r="O712" s="692">
        <v>0</v>
      </c>
      <c r="P712" s="692">
        <v>0</v>
      </c>
      <c r="Q712" s="697">
        <v>0</v>
      </c>
      <c r="R712" s="692">
        <v>0</v>
      </c>
      <c r="S712" s="693">
        <v>0</v>
      </c>
      <c r="T712" s="692">
        <v>0</v>
      </c>
      <c r="U712" s="693">
        <v>0</v>
      </c>
      <c r="V712" s="692">
        <v>0</v>
      </c>
      <c r="W712" s="693">
        <v>0</v>
      </c>
      <c r="X712" s="692">
        <v>0</v>
      </c>
      <c r="Y712" s="693">
        <v>0</v>
      </c>
      <c r="Z712" s="692">
        <v>0</v>
      </c>
      <c r="AA712" s="693">
        <v>0</v>
      </c>
      <c r="AB712" s="698">
        <v>0</v>
      </c>
      <c r="AC712" s="690">
        <v>0</v>
      </c>
      <c r="AD712" s="1015"/>
      <c r="AE712" s="1016"/>
      <c r="AF712" s="1017"/>
    </row>
    <row r="713" spans="1:32" ht="15" customHeight="1" x14ac:dyDescent="0.2">
      <c r="A713" s="11">
        <v>162</v>
      </c>
      <c r="B713" s="683"/>
      <c r="C713" s="684"/>
      <c r="D713" s="684"/>
      <c r="E713" s="684"/>
      <c r="F713" s="1501" t="str">
        <f>'2. CAD NCCF'!F713:L713</f>
        <v>FI issued covered bonds, low or not rated</v>
      </c>
      <c r="G713" s="1502"/>
      <c r="H713" s="1502"/>
      <c r="I713" s="1502"/>
      <c r="J713" s="1502"/>
      <c r="K713" s="1502"/>
      <c r="L713" s="1534"/>
      <c r="M713" s="690">
        <v>0</v>
      </c>
      <c r="N713" s="691">
        <v>0</v>
      </c>
      <c r="O713" s="692">
        <v>0</v>
      </c>
      <c r="P713" s="692">
        <v>0</v>
      </c>
      <c r="Q713" s="697">
        <v>0</v>
      </c>
      <c r="R713" s="692">
        <v>0</v>
      </c>
      <c r="S713" s="693">
        <v>0</v>
      </c>
      <c r="T713" s="692">
        <v>0</v>
      </c>
      <c r="U713" s="693">
        <v>0</v>
      </c>
      <c r="V713" s="692">
        <v>0</v>
      </c>
      <c r="W713" s="693">
        <v>0</v>
      </c>
      <c r="X713" s="692">
        <v>0</v>
      </c>
      <c r="Y713" s="693">
        <v>0</v>
      </c>
      <c r="Z713" s="692">
        <v>0</v>
      </c>
      <c r="AA713" s="693">
        <v>0</v>
      </c>
      <c r="AB713" s="698">
        <v>0</v>
      </c>
      <c r="AC713" s="690">
        <v>0</v>
      </c>
      <c r="AD713" s="1015"/>
      <c r="AE713" s="1016"/>
      <c r="AF713" s="1017"/>
    </row>
    <row r="714" spans="1:32" ht="15" customHeight="1" x14ac:dyDescent="0.2">
      <c r="A714" s="11">
        <v>163</v>
      </c>
      <c r="B714" s="683"/>
      <c r="C714" s="684"/>
      <c r="D714" s="684"/>
      <c r="E714" s="684"/>
      <c r="F714" s="1501" t="str">
        <f>'2. CAD NCCF'!F714:L714</f>
        <v>FI issued jumbo covered bonds, low or not rated</v>
      </c>
      <c r="G714" s="1502"/>
      <c r="H714" s="1502"/>
      <c r="I714" s="1502"/>
      <c r="J714" s="1502"/>
      <c r="K714" s="1502"/>
      <c r="L714" s="1534"/>
      <c r="M714" s="690">
        <v>0</v>
      </c>
      <c r="N714" s="691">
        <v>0</v>
      </c>
      <c r="O714" s="692">
        <v>0</v>
      </c>
      <c r="P714" s="692">
        <v>0</v>
      </c>
      <c r="Q714" s="697">
        <v>0</v>
      </c>
      <c r="R714" s="692">
        <v>0</v>
      </c>
      <c r="S714" s="693">
        <v>0</v>
      </c>
      <c r="T714" s="692">
        <v>0</v>
      </c>
      <c r="U714" s="693">
        <v>0</v>
      </c>
      <c r="V714" s="692">
        <v>0</v>
      </c>
      <c r="W714" s="693">
        <v>0</v>
      </c>
      <c r="X714" s="692">
        <v>0</v>
      </c>
      <c r="Y714" s="693">
        <v>0</v>
      </c>
      <c r="Z714" s="692">
        <v>0</v>
      </c>
      <c r="AA714" s="693">
        <v>0</v>
      </c>
      <c r="AB714" s="698">
        <v>0</v>
      </c>
      <c r="AC714" s="690">
        <v>0</v>
      </c>
      <c r="AD714" s="1015"/>
      <c r="AE714" s="1016"/>
      <c r="AF714" s="1017"/>
    </row>
    <row r="715" spans="1:32" x14ac:dyDescent="0.2">
      <c r="A715" s="11">
        <v>164</v>
      </c>
      <c r="B715" s="683"/>
      <c r="C715" s="684"/>
      <c r="D715" s="1472" t="str">
        <f>'2. CAD NCCF'!D715:AF715</f>
        <v>Asset backed securities (ABS) and asset backed commercial paper (ABCP)</v>
      </c>
      <c r="E715" s="1473"/>
      <c r="F715" s="1473"/>
      <c r="G715" s="1473"/>
      <c r="H715" s="1473"/>
      <c r="I715" s="1473"/>
      <c r="J715" s="1473"/>
      <c r="K715" s="1473"/>
      <c r="L715" s="1473"/>
      <c r="M715" s="1473"/>
      <c r="N715" s="1473"/>
      <c r="O715" s="1473"/>
      <c r="P715" s="1473"/>
      <c r="Q715" s="1473"/>
      <c r="R715" s="1473"/>
      <c r="S715" s="1473"/>
      <c r="T715" s="1473"/>
      <c r="U715" s="1473"/>
      <c r="V715" s="1473"/>
      <c r="W715" s="1473"/>
      <c r="X715" s="1473"/>
      <c r="Y715" s="1473"/>
      <c r="Z715" s="1473"/>
      <c r="AA715" s="1473"/>
      <c r="AB715" s="1473"/>
      <c r="AC715" s="1473"/>
      <c r="AD715" s="1473"/>
      <c r="AE715" s="1473"/>
      <c r="AF715" s="1474"/>
    </row>
    <row r="716" spans="1:32" x14ac:dyDescent="0.2">
      <c r="A716" s="11">
        <v>165</v>
      </c>
      <c r="B716" s="683"/>
      <c r="C716" s="684"/>
      <c r="D716" s="684"/>
      <c r="E716" s="1515" t="str">
        <f>'2. CAD NCCF'!E716:L716</f>
        <v>Non-FI issued ABS and ABCP, high rated</v>
      </c>
      <c r="F716" s="1516"/>
      <c r="G716" s="1516"/>
      <c r="H716" s="1516"/>
      <c r="I716" s="1516"/>
      <c r="J716" s="1516"/>
      <c r="K716" s="1516"/>
      <c r="L716" s="1517"/>
      <c r="M716" s="399">
        <f>SUBTOTAL(9,M717:M718)</f>
        <v>0</v>
      </c>
      <c r="N716" s="402">
        <f t="shared" ref="N716:AC716" si="163">SUBTOTAL(9,N717:N718)</f>
        <v>0</v>
      </c>
      <c r="O716" s="406">
        <f t="shared" si="163"/>
        <v>0</v>
      </c>
      <c r="P716" s="405">
        <f t="shared" si="163"/>
        <v>0</v>
      </c>
      <c r="Q716" s="407">
        <f t="shared" si="163"/>
        <v>0</v>
      </c>
      <c r="R716" s="406">
        <f t="shared" si="163"/>
        <v>0</v>
      </c>
      <c r="S716" s="406">
        <f t="shared" si="163"/>
        <v>0</v>
      </c>
      <c r="T716" s="406">
        <f t="shared" si="163"/>
        <v>0</v>
      </c>
      <c r="U716" s="406">
        <f t="shared" si="163"/>
        <v>0</v>
      </c>
      <c r="V716" s="406">
        <f t="shared" si="163"/>
        <v>0</v>
      </c>
      <c r="W716" s="406">
        <f t="shared" si="163"/>
        <v>0</v>
      </c>
      <c r="X716" s="406">
        <f t="shared" si="163"/>
        <v>0</v>
      </c>
      <c r="Y716" s="406">
        <f t="shared" si="163"/>
        <v>0</v>
      </c>
      <c r="Z716" s="406">
        <f t="shared" si="163"/>
        <v>0</v>
      </c>
      <c r="AA716" s="406">
        <f t="shared" si="163"/>
        <v>0</v>
      </c>
      <c r="AB716" s="416">
        <f t="shared" si="163"/>
        <v>0</v>
      </c>
      <c r="AC716" s="399">
        <f t="shared" si="163"/>
        <v>0</v>
      </c>
      <c r="AD716" s="1015"/>
      <c r="AE716" s="1016"/>
      <c r="AF716" s="1017"/>
    </row>
    <row r="717" spans="1:32" ht="15" customHeight="1" x14ac:dyDescent="0.2">
      <c r="A717" s="11">
        <v>166</v>
      </c>
      <c r="B717" s="683"/>
      <c r="C717" s="684"/>
      <c r="D717" s="684"/>
      <c r="E717" s="684"/>
      <c r="F717" s="1501" t="str">
        <f>'2. CAD NCCF'!F717:L717</f>
        <v>Non-FI issued ABS, high rated</v>
      </c>
      <c r="G717" s="1502"/>
      <c r="H717" s="1502"/>
      <c r="I717" s="1502"/>
      <c r="J717" s="1502"/>
      <c r="K717" s="1502"/>
      <c r="L717" s="1534"/>
      <c r="M717" s="690">
        <v>0</v>
      </c>
      <c r="N717" s="691">
        <v>0</v>
      </c>
      <c r="O717" s="692">
        <v>0</v>
      </c>
      <c r="P717" s="692">
        <v>0</v>
      </c>
      <c r="Q717" s="697">
        <v>0</v>
      </c>
      <c r="R717" s="692">
        <v>0</v>
      </c>
      <c r="S717" s="693">
        <v>0</v>
      </c>
      <c r="T717" s="692">
        <v>0</v>
      </c>
      <c r="U717" s="693">
        <v>0</v>
      </c>
      <c r="V717" s="692">
        <v>0</v>
      </c>
      <c r="W717" s="693">
        <v>0</v>
      </c>
      <c r="X717" s="692">
        <v>0</v>
      </c>
      <c r="Y717" s="693">
        <v>0</v>
      </c>
      <c r="Z717" s="692">
        <v>0</v>
      </c>
      <c r="AA717" s="693">
        <v>0</v>
      </c>
      <c r="AB717" s="698">
        <v>0</v>
      </c>
      <c r="AC717" s="690">
        <v>0</v>
      </c>
      <c r="AD717" s="1015"/>
      <c r="AE717" s="1016"/>
      <c r="AF717" s="1017"/>
    </row>
    <row r="718" spans="1:32" ht="15" customHeight="1" x14ac:dyDescent="0.2">
      <c r="A718" s="11">
        <v>167</v>
      </c>
      <c r="B718" s="683"/>
      <c r="C718" s="684"/>
      <c r="D718" s="684"/>
      <c r="E718" s="684"/>
      <c r="F718" s="1501" t="str">
        <f>'2. CAD NCCF'!F718:L718</f>
        <v>Non-FI issued ABCP, high rated</v>
      </c>
      <c r="G718" s="1502"/>
      <c r="H718" s="1502"/>
      <c r="I718" s="1502"/>
      <c r="J718" s="1502"/>
      <c r="K718" s="1502"/>
      <c r="L718" s="1534"/>
      <c r="M718" s="690">
        <v>0</v>
      </c>
      <c r="N718" s="691">
        <v>0</v>
      </c>
      <c r="O718" s="692">
        <v>0</v>
      </c>
      <c r="P718" s="692">
        <v>0</v>
      </c>
      <c r="Q718" s="697">
        <v>0</v>
      </c>
      <c r="R718" s="692">
        <v>0</v>
      </c>
      <c r="S718" s="693">
        <v>0</v>
      </c>
      <c r="T718" s="692">
        <v>0</v>
      </c>
      <c r="U718" s="693">
        <v>0</v>
      </c>
      <c r="V718" s="692">
        <v>0</v>
      </c>
      <c r="W718" s="693">
        <v>0</v>
      </c>
      <c r="X718" s="692">
        <v>0</v>
      </c>
      <c r="Y718" s="693">
        <v>0</v>
      </c>
      <c r="Z718" s="692">
        <v>0</v>
      </c>
      <c r="AA718" s="693">
        <v>0</v>
      </c>
      <c r="AB718" s="698">
        <v>0</v>
      </c>
      <c r="AC718" s="690">
        <v>0</v>
      </c>
      <c r="AD718" s="1015"/>
      <c r="AE718" s="1016"/>
      <c r="AF718" s="1017"/>
    </row>
    <row r="719" spans="1:32" x14ac:dyDescent="0.2">
      <c r="A719" s="11">
        <v>168</v>
      </c>
      <c r="B719" s="683"/>
      <c r="C719" s="684"/>
      <c r="D719" s="684"/>
      <c r="E719" s="1445" t="str">
        <f>'2. CAD NCCF'!E719:L719</f>
        <v>FI issued ABS and ABCP, high rated</v>
      </c>
      <c r="F719" s="1446"/>
      <c r="G719" s="1446"/>
      <c r="H719" s="1446"/>
      <c r="I719" s="1446"/>
      <c r="J719" s="1446"/>
      <c r="K719" s="1446"/>
      <c r="L719" s="1447"/>
      <c r="M719" s="399">
        <f>SUBTOTAL(9,M720:M721)</f>
        <v>0</v>
      </c>
      <c r="N719" s="402">
        <f t="shared" ref="N719:AC719" si="164">SUBTOTAL(9,N720:N721)</f>
        <v>0</v>
      </c>
      <c r="O719" s="406">
        <f t="shared" si="164"/>
        <v>0</v>
      </c>
      <c r="P719" s="405">
        <f t="shared" si="164"/>
        <v>0</v>
      </c>
      <c r="Q719" s="407">
        <f t="shared" si="164"/>
        <v>0</v>
      </c>
      <c r="R719" s="406">
        <f t="shared" si="164"/>
        <v>0</v>
      </c>
      <c r="S719" s="406">
        <f t="shared" si="164"/>
        <v>0</v>
      </c>
      <c r="T719" s="406">
        <f t="shared" si="164"/>
        <v>0</v>
      </c>
      <c r="U719" s="406">
        <f t="shared" si="164"/>
        <v>0</v>
      </c>
      <c r="V719" s="406">
        <f t="shared" si="164"/>
        <v>0</v>
      </c>
      <c r="W719" s="406">
        <f t="shared" si="164"/>
        <v>0</v>
      </c>
      <c r="X719" s="406">
        <f t="shared" si="164"/>
        <v>0</v>
      </c>
      <c r="Y719" s="406">
        <f t="shared" si="164"/>
        <v>0</v>
      </c>
      <c r="Z719" s="406">
        <f t="shared" si="164"/>
        <v>0</v>
      </c>
      <c r="AA719" s="406">
        <f t="shared" si="164"/>
        <v>0</v>
      </c>
      <c r="AB719" s="416">
        <f t="shared" si="164"/>
        <v>0</v>
      </c>
      <c r="AC719" s="399">
        <f t="shared" si="164"/>
        <v>0</v>
      </c>
      <c r="AD719" s="1015"/>
      <c r="AE719" s="1016"/>
      <c r="AF719" s="1017"/>
    </row>
    <row r="720" spans="1:32" ht="15" customHeight="1" x14ac:dyDescent="0.2">
      <c r="A720" s="11">
        <v>169</v>
      </c>
      <c r="B720" s="683"/>
      <c r="C720" s="684"/>
      <c r="D720" s="684"/>
      <c r="E720" s="684"/>
      <c r="F720" s="1501" t="str">
        <f>'2. CAD NCCF'!F720:L720</f>
        <v>FI issued ABS, high rated</v>
      </c>
      <c r="G720" s="1502"/>
      <c r="H720" s="1502"/>
      <c r="I720" s="1502"/>
      <c r="J720" s="1502"/>
      <c r="K720" s="1502"/>
      <c r="L720" s="1534"/>
      <c r="M720" s="690">
        <v>0</v>
      </c>
      <c r="N720" s="691">
        <v>0</v>
      </c>
      <c r="O720" s="692">
        <v>0</v>
      </c>
      <c r="P720" s="692">
        <v>0</v>
      </c>
      <c r="Q720" s="697">
        <v>0</v>
      </c>
      <c r="R720" s="692">
        <v>0</v>
      </c>
      <c r="S720" s="693">
        <v>0</v>
      </c>
      <c r="T720" s="692">
        <v>0</v>
      </c>
      <c r="U720" s="693">
        <v>0</v>
      </c>
      <c r="V720" s="692">
        <v>0</v>
      </c>
      <c r="W720" s="693">
        <v>0</v>
      </c>
      <c r="X720" s="692">
        <v>0</v>
      </c>
      <c r="Y720" s="693">
        <v>0</v>
      </c>
      <c r="Z720" s="692">
        <v>0</v>
      </c>
      <c r="AA720" s="693">
        <v>0</v>
      </c>
      <c r="AB720" s="698">
        <v>0</v>
      </c>
      <c r="AC720" s="690">
        <v>0</v>
      </c>
      <c r="AD720" s="1015"/>
      <c r="AE720" s="1016"/>
      <c r="AF720" s="1017"/>
    </row>
    <row r="721" spans="1:32" ht="15" customHeight="1" x14ac:dyDescent="0.2">
      <c r="A721" s="11">
        <v>170</v>
      </c>
      <c r="B721" s="683"/>
      <c r="C721" s="684"/>
      <c r="D721" s="684"/>
      <c r="E721" s="684"/>
      <c r="F721" s="1501" t="str">
        <f>'2. CAD NCCF'!F721:L721</f>
        <v>FI issued ABCP, high rated</v>
      </c>
      <c r="G721" s="1502"/>
      <c r="H721" s="1502"/>
      <c r="I721" s="1502"/>
      <c r="J721" s="1502"/>
      <c r="K721" s="1502"/>
      <c r="L721" s="1534"/>
      <c r="M721" s="690">
        <v>0</v>
      </c>
      <c r="N721" s="691">
        <v>0</v>
      </c>
      <c r="O721" s="692">
        <v>0</v>
      </c>
      <c r="P721" s="692">
        <v>0</v>
      </c>
      <c r="Q721" s="697">
        <v>0</v>
      </c>
      <c r="R721" s="692">
        <v>0</v>
      </c>
      <c r="S721" s="693">
        <v>0</v>
      </c>
      <c r="T721" s="692">
        <v>0</v>
      </c>
      <c r="U721" s="693">
        <v>0</v>
      </c>
      <c r="V721" s="692">
        <v>0</v>
      </c>
      <c r="W721" s="693">
        <v>0</v>
      </c>
      <c r="X721" s="692">
        <v>0</v>
      </c>
      <c r="Y721" s="693">
        <v>0</v>
      </c>
      <c r="Z721" s="692">
        <v>0</v>
      </c>
      <c r="AA721" s="693">
        <v>0</v>
      </c>
      <c r="AB721" s="698">
        <v>0</v>
      </c>
      <c r="AC721" s="690">
        <v>0</v>
      </c>
      <c r="AD721" s="1015"/>
      <c r="AE721" s="1016"/>
      <c r="AF721" s="1017"/>
    </row>
    <row r="722" spans="1:32" x14ac:dyDescent="0.2">
      <c r="A722" s="11">
        <v>171</v>
      </c>
      <c r="B722" s="683"/>
      <c r="C722" s="684"/>
      <c r="D722" s="684"/>
      <c r="E722" s="1445" t="str">
        <f>'2. CAD NCCF'!E722:L722</f>
        <v>Non-FI issued ABS and ABCP, medium rated</v>
      </c>
      <c r="F722" s="1446"/>
      <c r="G722" s="1446"/>
      <c r="H722" s="1446"/>
      <c r="I722" s="1446"/>
      <c r="J722" s="1446"/>
      <c r="K722" s="1446"/>
      <c r="L722" s="1447"/>
      <c r="M722" s="399">
        <f>SUBTOTAL(9,M723:M724)</f>
        <v>0</v>
      </c>
      <c r="N722" s="402">
        <f t="shared" ref="N722:AC722" si="165">SUBTOTAL(9,N723:N724)</f>
        <v>0</v>
      </c>
      <c r="O722" s="406">
        <f t="shared" si="165"/>
        <v>0</v>
      </c>
      <c r="P722" s="405">
        <f t="shared" si="165"/>
        <v>0</v>
      </c>
      <c r="Q722" s="407">
        <f t="shared" si="165"/>
        <v>0</v>
      </c>
      <c r="R722" s="406">
        <f t="shared" si="165"/>
        <v>0</v>
      </c>
      <c r="S722" s="406">
        <f t="shared" si="165"/>
        <v>0</v>
      </c>
      <c r="T722" s="406">
        <f t="shared" si="165"/>
        <v>0</v>
      </c>
      <c r="U722" s="406">
        <f t="shared" si="165"/>
        <v>0</v>
      </c>
      <c r="V722" s="406">
        <f t="shared" si="165"/>
        <v>0</v>
      </c>
      <c r="W722" s="406">
        <f t="shared" si="165"/>
        <v>0</v>
      </c>
      <c r="X722" s="406">
        <f t="shared" si="165"/>
        <v>0</v>
      </c>
      <c r="Y722" s="406">
        <f t="shared" si="165"/>
        <v>0</v>
      </c>
      <c r="Z722" s="406">
        <f t="shared" si="165"/>
        <v>0</v>
      </c>
      <c r="AA722" s="406">
        <f t="shared" si="165"/>
        <v>0</v>
      </c>
      <c r="AB722" s="416">
        <f t="shared" si="165"/>
        <v>0</v>
      </c>
      <c r="AC722" s="399">
        <f t="shared" si="165"/>
        <v>0</v>
      </c>
      <c r="AD722" s="1015"/>
      <c r="AE722" s="1016"/>
      <c r="AF722" s="1017"/>
    </row>
    <row r="723" spans="1:32" ht="15" customHeight="1" x14ac:dyDescent="0.2">
      <c r="A723" s="11">
        <v>172</v>
      </c>
      <c r="B723" s="683"/>
      <c r="C723" s="684"/>
      <c r="D723" s="684"/>
      <c r="E723" s="684"/>
      <c r="F723" s="1501" t="str">
        <f>'2. CAD NCCF'!F723:L723</f>
        <v>Non-FI issued ABS, medium rated</v>
      </c>
      <c r="G723" s="1502"/>
      <c r="H723" s="1502"/>
      <c r="I723" s="1502"/>
      <c r="J723" s="1502"/>
      <c r="K723" s="1502"/>
      <c r="L723" s="1534"/>
      <c r="M723" s="690">
        <v>0</v>
      </c>
      <c r="N723" s="691">
        <v>0</v>
      </c>
      <c r="O723" s="692">
        <v>0</v>
      </c>
      <c r="P723" s="692">
        <v>0</v>
      </c>
      <c r="Q723" s="697">
        <v>0</v>
      </c>
      <c r="R723" s="692">
        <v>0</v>
      </c>
      <c r="S723" s="693">
        <v>0</v>
      </c>
      <c r="T723" s="692">
        <v>0</v>
      </c>
      <c r="U723" s="693">
        <v>0</v>
      </c>
      <c r="V723" s="692">
        <v>0</v>
      </c>
      <c r="W723" s="693">
        <v>0</v>
      </c>
      <c r="X723" s="692">
        <v>0</v>
      </c>
      <c r="Y723" s="693">
        <v>0</v>
      </c>
      <c r="Z723" s="692">
        <v>0</v>
      </c>
      <c r="AA723" s="693">
        <v>0</v>
      </c>
      <c r="AB723" s="698">
        <v>0</v>
      </c>
      <c r="AC723" s="690">
        <v>0</v>
      </c>
      <c r="AD723" s="1015"/>
      <c r="AE723" s="1016"/>
      <c r="AF723" s="1017"/>
    </row>
    <row r="724" spans="1:32" ht="15" customHeight="1" x14ac:dyDescent="0.2">
      <c r="A724" s="11">
        <v>173</v>
      </c>
      <c r="B724" s="683"/>
      <c r="C724" s="684"/>
      <c r="D724" s="684"/>
      <c r="E724" s="684"/>
      <c r="F724" s="1501" t="str">
        <f>'2. CAD NCCF'!F724:L724</f>
        <v>Non-FI issued ABCP, medium rated</v>
      </c>
      <c r="G724" s="1502"/>
      <c r="H724" s="1502"/>
      <c r="I724" s="1502"/>
      <c r="J724" s="1502"/>
      <c r="K724" s="1502"/>
      <c r="L724" s="1534"/>
      <c r="M724" s="690">
        <v>0</v>
      </c>
      <c r="N724" s="691">
        <v>0</v>
      </c>
      <c r="O724" s="692">
        <v>0</v>
      </c>
      <c r="P724" s="692">
        <v>0</v>
      </c>
      <c r="Q724" s="697">
        <v>0</v>
      </c>
      <c r="R724" s="692">
        <v>0</v>
      </c>
      <c r="S724" s="693">
        <v>0</v>
      </c>
      <c r="T724" s="692">
        <v>0</v>
      </c>
      <c r="U724" s="693">
        <v>0</v>
      </c>
      <c r="V724" s="692">
        <v>0</v>
      </c>
      <c r="W724" s="693">
        <v>0</v>
      </c>
      <c r="X724" s="692">
        <v>0</v>
      </c>
      <c r="Y724" s="693">
        <v>0</v>
      </c>
      <c r="Z724" s="692">
        <v>0</v>
      </c>
      <c r="AA724" s="693">
        <v>0</v>
      </c>
      <c r="AB724" s="698">
        <v>0</v>
      </c>
      <c r="AC724" s="690">
        <v>0</v>
      </c>
      <c r="AD724" s="1015"/>
      <c r="AE724" s="1016"/>
      <c r="AF724" s="1017"/>
    </row>
    <row r="725" spans="1:32" x14ac:dyDescent="0.2">
      <c r="A725" s="11">
        <v>174</v>
      </c>
      <c r="B725" s="683"/>
      <c r="C725" s="684"/>
      <c r="D725" s="684"/>
      <c r="E725" s="1445" t="str">
        <f>'2. CAD NCCF'!E725:L725</f>
        <v>FI issued ABS and ABCP, medium rated</v>
      </c>
      <c r="F725" s="1446"/>
      <c r="G725" s="1446"/>
      <c r="H725" s="1446"/>
      <c r="I725" s="1446"/>
      <c r="J725" s="1446"/>
      <c r="K725" s="1446"/>
      <c r="L725" s="1447"/>
      <c r="M725" s="399">
        <f>SUBTOTAL(9,M726:M727)</f>
        <v>0</v>
      </c>
      <c r="N725" s="402">
        <f t="shared" ref="N725:AC725" si="166">SUBTOTAL(9,N726:N727)</f>
        <v>0</v>
      </c>
      <c r="O725" s="406">
        <f t="shared" si="166"/>
        <v>0</v>
      </c>
      <c r="P725" s="405">
        <f t="shared" si="166"/>
        <v>0</v>
      </c>
      <c r="Q725" s="407">
        <f t="shared" si="166"/>
        <v>0</v>
      </c>
      <c r="R725" s="406">
        <f t="shared" si="166"/>
        <v>0</v>
      </c>
      <c r="S725" s="406">
        <f t="shared" si="166"/>
        <v>0</v>
      </c>
      <c r="T725" s="406">
        <f t="shared" si="166"/>
        <v>0</v>
      </c>
      <c r="U725" s="406">
        <f t="shared" si="166"/>
        <v>0</v>
      </c>
      <c r="V725" s="406">
        <f t="shared" si="166"/>
        <v>0</v>
      </c>
      <c r="W725" s="406">
        <f t="shared" si="166"/>
        <v>0</v>
      </c>
      <c r="X725" s="406">
        <f t="shared" si="166"/>
        <v>0</v>
      </c>
      <c r="Y725" s="406">
        <f t="shared" si="166"/>
        <v>0</v>
      </c>
      <c r="Z725" s="406">
        <f t="shared" si="166"/>
        <v>0</v>
      </c>
      <c r="AA725" s="406">
        <f t="shared" si="166"/>
        <v>0</v>
      </c>
      <c r="AB725" s="416">
        <f t="shared" si="166"/>
        <v>0</v>
      </c>
      <c r="AC725" s="399">
        <f t="shared" si="166"/>
        <v>0</v>
      </c>
      <c r="AD725" s="1015"/>
      <c r="AE725" s="1016"/>
      <c r="AF725" s="1017"/>
    </row>
    <row r="726" spans="1:32" ht="15" customHeight="1" x14ac:dyDescent="0.2">
      <c r="A726" s="11">
        <v>175</v>
      </c>
      <c r="B726" s="683"/>
      <c r="C726" s="684"/>
      <c r="D726" s="684"/>
      <c r="E726" s="684"/>
      <c r="F726" s="1501" t="str">
        <f>'2. CAD NCCF'!F726:L726</f>
        <v>FI issued ABS, medium rated</v>
      </c>
      <c r="G726" s="1502"/>
      <c r="H726" s="1502"/>
      <c r="I726" s="1502"/>
      <c r="J726" s="1502"/>
      <c r="K726" s="1502"/>
      <c r="L726" s="1534"/>
      <c r="M726" s="690">
        <v>0</v>
      </c>
      <c r="N726" s="691">
        <v>0</v>
      </c>
      <c r="O726" s="692">
        <v>0</v>
      </c>
      <c r="P726" s="692">
        <v>0</v>
      </c>
      <c r="Q726" s="697">
        <v>0</v>
      </c>
      <c r="R726" s="692">
        <v>0</v>
      </c>
      <c r="S726" s="693">
        <v>0</v>
      </c>
      <c r="T726" s="692">
        <v>0</v>
      </c>
      <c r="U726" s="693">
        <v>0</v>
      </c>
      <c r="V726" s="692">
        <v>0</v>
      </c>
      <c r="W726" s="693">
        <v>0</v>
      </c>
      <c r="X726" s="692">
        <v>0</v>
      </c>
      <c r="Y726" s="693">
        <v>0</v>
      </c>
      <c r="Z726" s="692">
        <v>0</v>
      </c>
      <c r="AA726" s="693">
        <v>0</v>
      </c>
      <c r="AB726" s="698">
        <v>0</v>
      </c>
      <c r="AC726" s="690">
        <v>0</v>
      </c>
      <c r="AD726" s="1015"/>
      <c r="AE726" s="1016"/>
      <c r="AF726" s="1017"/>
    </row>
    <row r="727" spans="1:32" ht="15" customHeight="1" x14ac:dyDescent="0.2">
      <c r="A727" s="11">
        <v>176</v>
      </c>
      <c r="B727" s="676"/>
      <c r="C727" s="677"/>
      <c r="D727" s="677"/>
      <c r="E727" s="677"/>
      <c r="F727" s="1501" t="str">
        <f>'2. CAD NCCF'!F727:L727</f>
        <v>FI issued ABCP, medium rated</v>
      </c>
      <c r="G727" s="1502"/>
      <c r="H727" s="1502"/>
      <c r="I727" s="1502"/>
      <c r="J727" s="1502"/>
      <c r="K727" s="1502"/>
      <c r="L727" s="1534"/>
      <c r="M727" s="690">
        <v>0</v>
      </c>
      <c r="N727" s="691">
        <v>0</v>
      </c>
      <c r="O727" s="692">
        <v>0</v>
      </c>
      <c r="P727" s="692">
        <v>0</v>
      </c>
      <c r="Q727" s="697">
        <v>0</v>
      </c>
      <c r="R727" s="692">
        <v>0</v>
      </c>
      <c r="S727" s="693">
        <v>0</v>
      </c>
      <c r="T727" s="692">
        <v>0</v>
      </c>
      <c r="U727" s="693">
        <v>0</v>
      </c>
      <c r="V727" s="692">
        <v>0</v>
      </c>
      <c r="W727" s="693">
        <v>0</v>
      </c>
      <c r="X727" s="692">
        <v>0</v>
      </c>
      <c r="Y727" s="693">
        <v>0</v>
      </c>
      <c r="Z727" s="692">
        <v>0</v>
      </c>
      <c r="AA727" s="693">
        <v>0</v>
      </c>
      <c r="AB727" s="698">
        <v>0</v>
      </c>
      <c r="AC727" s="690">
        <v>0</v>
      </c>
      <c r="AD727" s="1015"/>
      <c r="AE727" s="1016"/>
      <c r="AF727" s="1017"/>
    </row>
    <row r="728" spans="1:32" x14ac:dyDescent="0.2">
      <c r="A728" s="11">
        <v>177</v>
      </c>
      <c r="B728" s="757"/>
      <c r="C728" s="763"/>
      <c r="D728" s="763"/>
      <c r="E728" s="1445" t="str">
        <f>'2. CAD NCCF'!E728:L728</f>
        <v>Non-FI issued ABS and ABCP, low or not rated</v>
      </c>
      <c r="F728" s="1446"/>
      <c r="G728" s="1446"/>
      <c r="H728" s="1446"/>
      <c r="I728" s="1446"/>
      <c r="J728" s="1446"/>
      <c r="K728" s="1446"/>
      <c r="L728" s="1447"/>
      <c r="M728" s="399">
        <f>SUBTOTAL(9,M729:M730)</f>
        <v>0</v>
      </c>
      <c r="N728" s="402">
        <f t="shared" ref="N728:AC728" si="167">SUBTOTAL(9,N729:N730)</f>
        <v>0</v>
      </c>
      <c r="O728" s="406">
        <f t="shared" si="167"/>
        <v>0</v>
      </c>
      <c r="P728" s="405">
        <f t="shared" si="167"/>
        <v>0</v>
      </c>
      <c r="Q728" s="407">
        <f t="shared" si="167"/>
        <v>0</v>
      </c>
      <c r="R728" s="406">
        <f t="shared" si="167"/>
        <v>0</v>
      </c>
      <c r="S728" s="406">
        <f t="shared" si="167"/>
        <v>0</v>
      </c>
      <c r="T728" s="406">
        <f t="shared" si="167"/>
        <v>0</v>
      </c>
      <c r="U728" s="406">
        <f t="shared" si="167"/>
        <v>0</v>
      </c>
      <c r="V728" s="406">
        <f t="shared" si="167"/>
        <v>0</v>
      </c>
      <c r="W728" s="406">
        <f t="shared" si="167"/>
        <v>0</v>
      </c>
      <c r="X728" s="406">
        <f t="shared" si="167"/>
        <v>0</v>
      </c>
      <c r="Y728" s="406">
        <f t="shared" si="167"/>
        <v>0</v>
      </c>
      <c r="Z728" s="406">
        <f t="shared" si="167"/>
        <v>0</v>
      </c>
      <c r="AA728" s="406">
        <f t="shared" si="167"/>
        <v>0</v>
      </c>
      <c r="AB728" s="416">
        <f t="shared" si="167"/>
        <v>0</v>
      </c>
      <c r="AC728" s="399">
        <f t="shared" si="167"/>
        <v>0</v>
      </c>
      <c r="AD728" s="1015"/>
      <c r="AE728" s="1016"/>
      <c r="AF728" s="1017"/>
    </row>
    <row r="729" spans="1:32" ht="15" customHeight="1" x14ac:dyDescent="0.2">
      <c r="A729" s="11">
        <v>178</v>
      </c>
      <c r="B729" s="683"/>
      <c r="C729" s="684"/>
      <c r="D729" s="684"/>
      <c r="E729" s="684"/>
      <c r="F729" s="1501" t="str">
        <f>'2. CAD NCCF'!F729:L729</f>
        <v>Non-FI issued ABS, low or not rated</v>
      </c>
      <c r="G729" s="1502"/>
      <c r="H729" s="1502"/>
      <c r="I729" s="1502"/>
      <c r="J729" s="1502"/>
      <c r="K729" s="1502"/>
      <c r="L729" s="1534"/>
      <c r="M729" s="690">
        <v>0</v>
      </c>
      <c r="N729" s="691">
        <v>0</v>
      </c>
      <c r="O729" s="692">
        <v>0</v>
      </c>
      <c r="P729" s="692">
        <v>0</v>
      </c>
      <c r="Q729" s="697">
        <v>0</v>
      </c>
      <c r="R729" s="692">
        <v>0</v>
      </c>
      <c r="S729" s="693">
        <v>0</v>
      </c>
      <c r="T729" s="692">
        <v>0</v>
      </c>
      <c r="U729" s="693">
        <v>0</v>
      </c>
      <c r="V729" s="692">
        <v>0</v>
      </c>
      <c r="W729" s="693">
        <v>0</v>
      </c>
      <c r="X729" s="692">
        <v>0</v>
      </c>
      <c r="Y729" s="693">
        <v>0</v>
      </c>
      <c r="Z729" s="692">
        <v>0</v>
      </c>
      <c r="AA729" s="693">
        <v>0</v>
      </c>
      <c r="AB729" s="698">
        <v>0</v>
      </c>
      <c r="AC729" s="690">
        <v>0</v>
      </c>
      <c r="AD729" s="1015"/>
      <c r="AE729" s="1016"/>
      <c r="AF729" s="1017"/>
    </row>
    <row r="730" spans="1:32" ht="15" customHeight="1" x14ac:dyDescent="0.2">
      <c r="A730" s="11">
        <v>179</v>
      </c>
      <c r="B730" s="683"/>
      <c r="C730" s="684"/>
      <c r="D730" s="684"/>
      <c r="E730" s="684"/>
      <c r="F730" s="1501" t="str">
        <f>'2. CAD NCCF'!F730:L730</f>
        <v>Non-FI issued ABCP, low or not rated</v>
      </c>
      <c r="G730" s="1502"/>
      <c r="H730" s="1502"/>
      <c r="I730" s="1502"/>
      <c r="J730" s="1502"/>
      <c r="K730" s="1502"/>
      <c r="L730" s="1534"/>
      <c r="M730" s="690">
        <v>0</v>
      </c>
      <c r="N730" s="691">
        <v>0</v>
      </c>
      <c r="O730" s="692">
        <v>0</v>
      </c>
      <c r="P730" s="692">
        <v>0</v>
      </c>
      <c r="Q730" s="697">
        <v>0</v>
      </c>
      <c r="R730" s="692">
        <v>0</v>
      </c>
      <c r="S730" s="693">
        <v>0</v>
      </c>
      <c r="T730" s="692">
        <v>0</v>
      </c>
      <c r="U730" s="693">
        <v>0</v>
      </c>
      <c r="V730" s="692">
        <v>0</v>
      </c>
      <c r="W730" s="693">
        <v>0</v>
      </c>
      <c r="X730" s="692">
        <v>0</v>
      </c>
      <c r="Y730" s="693">
        <v>0</v>
      </c>
      <c r="Z730" s="692">
        <v>0</v>
      </c>
      <c r="AA730" s="693">
        <v>0</v>
      </c>
      <c r="AB730" s="698">
        <v>0</v>
      </c>
      <c r="AC730" s="690">
        <v>0</v>
      </c>
      <c r="AD730" s="1015"/>
      <c r="AE730" s="1016"/>
      <c r="AF730" s="1017"/>
    </row>
    <row r="731" spans="1:32" x14ac:dyDescent="0.2">
      <c r="A731" s="11">
        <v>180</v>
      </c>
      <c r="B731" s="683"/>
      <c r="C731" s="684"/>
      <c r="D731" s="684"/>
      <c r="E731" s="1445" t="str">
        <f>'2. CAD NCCF'!E731:L731</f>
        <v>FI issued ABS and ABCP, low or not rated</v>
      </c>
      <c r="F731" s="1446"/>
      <c r="G731" s="1446"/>
      <c r="H731" s="1446"/>
      <c r="I731" s="1446"/>
      <c r="J731" s="1446"/>
      <c r="K731" s="1446"/>
      <c r="L731" s="1447"/>
      <c r="M731" s="399">
        <f>SUBTOTAL(9,M732:M733)</f>
        <v>0</v>
      </c>
      <c r="N731" s="402">
        <f t="shared" ref="N731:AC731" si="168">SUBTOTAL(9,N732:N733)</f>
        <v>0</v>
      </c>
      <c r="O731" s="406">
        <f t="shared" si="168"/>
        <v>0</v>
      </c>
      <c r="P731" s="405">
        <f t="shared" si="168"/>
        <v>0</v>
      </c>
      <c r="Q731" s="407">
        <f t="shared" si="168"/>
        <v>0</v>
      </c>
      <c r="R731" s="406">
        <f t="shared" si="168"/>
        <v>0</v>
      </c>
      <c r="S731" s="406">
        <f t="shared" si="168"/>
        <v>0</v>
      </c>
      <c r="T731" s="406">
        <f t="shared" si="168"/>
        <v>0</v>
      </c>
      <c r="U731" s="406">
        <f t="shared" si="168"/>
        <v>0</v>
      </c>
      <c r="V731" s="406">
        <f t="shared" si="168"/>
        <v>0</v>
      </c>
      <c r="W731" s="406">
        <f t="shared" si="168"/>
        <v>0</v>
      </c>
      <c r="X731" s="406">
        <f t="shared" si="168"/>
        <v>0</v>
      </c>
      <c r="Y731" s="406">
        <f t="shared" si="168"/>
        <v>0</v>
      </c>
      <c r="Z731" s="406">
        <f t="shared" si="168"/>
        <v>0</v>
      </c>
      <c r="AA731" s="406">
        <f t="shared" si="168"/>
        <v>0</v>
      </c>
      <c r="AB731" s="416">
        <f t="shared" si="168"/>
        <v>0</v>
      </c>
      <c r="AC731" s="399">
        <f t="shared" si="168"/>
        <v>0</v>
      </c>
      <c r="AD731" s="1015"/>
      <c r="AE731" s="1016"/>
      <c r="AF731" s="1017"/>
    </row>
    <row r="732" spans="1:32" ht="15" customHeight="1" x14ac:dyDescent="0.2">
      <c r="A732" s="11">
        <v>181</v>
      </c>
      <c r="B732" s="683"/>
      <c r="C732" s="684"/>
      <c r="D732" s="684"/>
      <c r="E732" s="684"/>
      <c r="F732" s="1501" t="str">
        <f>'2. CAD NCCF'!F732:L732</f>
        <v>FI issued ABS, low or not rated</v>
      </c>
      <c r="G732" s="1502"/>
      <c r="H732" s="1502"/>
      <c r="I732" s="1502"/>
      <c r="J732" s="1502"/>
      <c r="K732" s="1502"/>
      <c r="L732" s="1534"/>
      <c r="M732" s="690">
        <v>0</v>
      </c>
      <c r="N732" s="691">
        <v>0</v>
      </c>
      <c r="O732" s="692">
        <v>0</v>
      </c>
      <c r="P732" s="692">
        <v>0</v>
      </c>
      <c r="Q732" s="697">
        <v>0</v>
      </c>
      <c r="R732" s="692">
        <v>0</v>
      </c>
      <c r="S732" s="693">
        <v>0</v>
      </c>
      <c r="T732" s="692">
        <v>0</v>
      </c>
      <c r="U732" s="693">
        <v>0</v>
      </c>
      <c r="V732" s="692">
        <v>0</v>
      </c>
      <c r="W732" s="693">
        <v>0</v>
      </c>
      <c r="X732" s="692">
        <v>0</v>
      </c>
      <c r="Y732" s="693">
        <v>0</v>
      </c>
      <c r="Z732" s="692">
        <v>0</v>
      </c>
      <c r="AA732" s="693">
        <v>0</v>
      </c>
      <c r="AB732" s="698">
        <v>0</v>
      </c>
      <c r="AC732" s="690">
        <v>0</v>
      </c>
      <c r="AD732" s="1015"/>
      <c r="AE732" s="1016"/>
      <c r="AF732" s="1017"/>
    </row>
    <row r="733" spans="1:32" ht="15" customHeight="1" x14ac:dyDescent="0.2">
      <c r="A733" s="11">
        <v>182</v>
      </c>
      <c r="B733" s="683"/>
      <c r="C733" s="684"/>
      <c r="D733" s="684"/>
      <c r="E733" s="684"/>
      <c r="F733" s="1501" t="str">
        <f>'2. CAD NCCF'!F733:L733</f>
        <v>FI issued ABCP, low or not rated</v>
      </c>
      <c r="G733" s="1502"/>
      <c r="H733" s="1502"/>
      <c r="I733" s="1502"/>
      <c r="J733" s="1502"/>
      <c r="K733" s="1502"/>
      <c r="L733" s="1534"/>
      <c r="M733" s="690">
        <v>0</v>
      </c>
      <c r="N733" s="691">
        <v>0</v>
      </c>
      <c r="O733" s="692">
        <v>0</v>
      </c>
      <c r="P733" s="692">
        <v>0</v>
      </c>
      <c r="Q733" s="697">
        <v>0</v>
      </c>
      <c r="R733" s="692">
        <v>0</v>
      </c>
      <c r="S733" s="693">
        <v>0</v>
      </c>
      <c r="T733" s="692">
        <v>0</v>
      </c>
      <c r="U733" s="693">
        <v>0</v>
      </c>
      <c r="V733" s="692">
        <v>0</v>
      </c>
      <c r="W733" s="693">
        <v>0</v>
      </c>
      <c r="X733" s="692">
        <v>0</v>
      </c>
      <c r="Y733" s="693">
        <v>0</v>
      </c>
      <c r="Z733" s="692">
        <v>0</v>
      </c>
      <c r="AA733" s="693">
        <v>0</v>
      </c>
      <c r="AB733" s="698">
        <v>0</v>
      </c>
      <c r="AC733" s="690">
        <v>0</v>
      </c>
      <c r="AD733" s="1015"/>
      <c r="AE733" s="1016"/>
      <c r="AF733" s="1017"/>
    </row>
    <row r="734" spans="1:32" x14ac:dyDescent="0.2">
      <c r="A734" s="11">
        <v>183</v>
      </c>
      <c r="B734" s="683"/>
      <c r="C734" s="684"/>
      <c r="D734" s="1472" t="str">
        <f>'2. CAD NCCF'!D734:L734</f>
        <v>Equities</v>
      </c>
      <c r="E734" s="1473"/>
      <c r="F734" s="1473"/>
      <c r="G734" s="1473"/>
      <c r="H734" s="1473"/>
      <c r="I734" s="1473"/>
      <c r="J734" s="1473"/>
      <c r="K734" s="1473"/>
      <c r="L734" s="1474"/>
      <c r="M734" s="399">
        <f>SUBTOTAL(9,M735:M737)</f>
        <v>0</v>
      </c>
      <c r="N734" s="402">
        <f t="shared" ref="N734:AC734" si="169">SUBTOTAL(9,N735:N737)</f>
        <v>0</v>
      </c>
      <c r="O734" s="406">
        <f t="shared" si="169"/>
        <v>0</v>
      </c>
      <c r="P734" s="405">
        <f t="shared" si="169"/>
        <v>0</v>
      </c>
      <c r="Q734" s="407">
        <f t="shared" si="169"/>
        <v>0</v>
      </c>
      <c r="R734" s="406">
        <f t="shared" si="169"/>
        <v>0</v>
      </c>
      <c r="S734" s="406">
        <f t="shared" si="169"/>
        <v>0</v>
      </c>
      <c r="T734" s="406">
        <f t="shared" si="169"/>
        <v>0</v>
      </c>
      <c r="U734" s="406">
        <f t="shared" si="169"/>
        <v>0</v>
      </c>
      <c r="V734" s="406">
        <f t="shared" si="169"/>
        <v>0</v>
      </c>
      <c r="W734" s="406">
        <f t="shared" si="169"/>
        <v>0</v>
      </c>
      <c r="X734" s="406">
        <f t="shared" si="169"/>
        <v>0</v>
      </c>
      <c r="Y734" s="406">
        <f t="shared" si="169"/>
        <v>0</v>
      </c>
      <c r="Z734" s="406">
        <f t="shared" si="169"/>
        <v>0</v>
      </c>
      <c r="AA734" s="406">
        <f t="shared" si="169"/>
        <v>0</v>
      </c>
      <c r="AB734" s="416">
        <f t="shared" si="169"/>
        <v>0</v>
      </c>
      <c r="AC734" s="399">
        <f t="shared" si="169"/>
        <v>0</v>
      </c>
      <c r="AD734" s="1015"/>
      <c r="AE734" s="1016"/>
      <c r="AF734" s="1017"/>
    </row>
    <row r="735" spans="1:32" ht="15" customHeight="1" x14ac:dyDescent="0.2">
      <c r="A735" s="11">
        <v>184</v>
      </c>
      <c r="B735" s="683"/>
      <c r="C735" s="684"/>
      <c r="D735" s="684"/>
      <c r="E735" s="684"/>
      <c r="F735" s="1501" t="str">
        <f>'2. CAD NCCF'!F735:L735</f>
        <v>Eligible non-financial common equity shares</v>
      </c>
      <c r="G735" s="1502"/>
      <c r="H735" s="1502"/>
      <c r="I735" s="1502"/>
      <c r="J735" s="1502"/>
      <c r="K735" s="1502"/>
      <c r="L735" s="1534"/>
      <c r="M735" s="690">
        <v>0</v>
      </c>
      <c r="N735" s="691">
        <v>0</v>
      </c>
      <c r="O735" s="692">
        <v>0</v>
      </c>
      <c r="P735" s="692">
        <v>0</v>
      </c>
      <c r="Q735" s="697">
        <v>0</v>
      </c>
      <c r="R735" s="692">
        <v>0</v>
      </c>
      <c r="S735" s="693">
        <v>0</v>
      </c>
      <c r="T735" s="692">
        <v>0</v>
      </c>
      <c r="U735" s="693">
        <v>0</v>
      </c>
      <c r="V735" s="692">
        <v>0</v>
      </c>
      <c r="W735" s="693">
        <v>0</v>
      </c>
      <c r="X735" s="692">
        <v>0</v>
      </c>
      <c r="Y735" s="693">
        <v>0</v>
      </c>
      <c r="Z735" s="692">
        <v>0</v>
      </c>
      <c r="AA735" s="693">
        <v>0</v>
      </c>
      <c r="AB735" s="698">
        <v>0</v>
      </c>
      <c r="AC735" s="690">
        <v>0</v>
      </c>
      <c r="AD735" s="1015"/>
      <c r="AE735" s="1016"/>
      <c r="AF735" s="1017"/>
    </row>
    <row r="736" spans="1:32" ht="15" customHeight="1" x14ac:dyDescent="0.2">
      <c r="A736" s="11">
        <v>185</v>
      </c>
      <c r="B736" s="683"/>
      <c r="C736" s="684"/>
      <c r="D736" s="684"/>
      <c r="E736" s="684"/>
      <c r="F736" s="1501" t="str">
        <f>'2. CAD NCCF'!F736:L736</f>
        <v>Eligible financial common equity</v>
      </c>
      <c r="G736" s="1502"/>
      <c r="H736" s="1502"/>
      <c r="I736" s="1502"/>
      <c r="J736" s="1502"/>
      <c r="K736" s="1502"/>
      <c r="L736" s="1534"/>
      <c r="M736" s="690">
        <v>0</v>
      </c>
      <c r="N736" s="691">
        <v>0</v>
      </c>
      <c r="O736" s="692">
        <v>0</v>
      </c>
      <c r="P736" s="692">
        <v>0</v>
      </c>
      <c r="Q736" s="697">
        <v>0</v>
      </c>
      <c r="R736" s="692">
        <v>0</v>
      </c>
      <c r="S736" s="693">
        <v>0</v>
      </c>
      <c r="T736" s="692">
        <v>0</v>
      </c>
      <c r="U736" s="693">
        <v>0</v>
      </c>
      <c r="V736" s="692">
        <v>0</v>
      </c>
      <c r="W736" s="693">
        <v>0</v>
      </c>
      <c r="X736" s="692">
        <v>0</v>
      </c>
      <c r="Y736" s="693">
        <v>0</v>
      </c>
      <c r="Z736" s="692">
        <v>0</v>
      </c>
      <c r="AA736" s="693">
        <v>0</v>
      </c>
      <c r="AB736" s="698">
        <v>0</v>
      </c>
      <c r="AC736" s="690">
        <v>0</v>
      </c>
      <c r="AD736" s="1015"/>
      <c r="AE736" s="1016"/>
      <c r="AF736" s="1017"/>
    </row>
    <row r="737" spans="1:32" ht="15" customHeight="1" x14ac:dyDescent="0.2">
      <c r="A737" s="11">
        <v>186</v>
      </c>
      <c r="B737" s="683"/>
      <c r="C737" s="684"/>
      <c r="D737" s="684"/>
      <c r="E737" s="684"/>
      <c r="F737" s="1501" t="str">
        <f>'2. CAD NCCF'!F737:L737</f>
        <v>Other equities</v>
      </c>
      <c r="G737" s="1502"/>
      <c r="H737" s="1502"/>
      <c r="I737" s="1502"/>
      <c r="J737" s="1502"/>
      <c r="K737" s="1502"/>
      <c r="L737" s="1534"/>
      <c r="M737" s="690">
        <v>0</v>
      </c>
      <c r="N737" s="691">
        <v>0</v>
      </c>
      <c r="O737" s="692">
        <v>0</v>
      </c>
      <c r="P737" s="692">
        <v>0</v>
      </c>
      <c r="Q737" s="697">
        <v>0</v>
      </c>
      <c r="R737" s="692">
        <v>0</v>
      </c>
      <c r="S737" s="693">
        <v>0</v>
      </c>
      <c r="T737" s="692">
        <v>0</v>
      </c>
      <c r="U737" s="693">
        <v>0</v>
      </c>
      <c r="V737" s="692">
        <v>0</v>
      </c>
      <c r="W737" s="693">
        <v>0</v>
      </c>
      <c r="X737" s="692">
        <v>0</v>
      </c>
      <c r="Y737" s="693">
        <v>0</v>
      </c>
      <c r="Z737" s="692">
        <v>0</v>
      </c>
      <c r="AA737" s="693">
        <v>0</v>
      </c>
      <c r="AB737" s="698">
        <v>0</v>
      </c>
      <c r="AC737" s="690">
        <v>0</v>
      </c>
      <c r="AD737" s="1015"/>
      <c r="AE737" s="1016"/>
      <c r="AF737" s="1017"/>
    </row>
    <row r="738" spans="1:32" x14ac:dyDescent="0.2">
      <c r="A738" s="11">
        <v>187</v>
      </c>
      <c r="B738" s="683"/>
      <c r="C738" s="684"/>
      <c r="D738" s="1472" t="str">
        <f>'2. CAD NCCF'!D738:L738</f>
        <v>FI's own securities - Not eliminated</v>
      </c>
      <c r="E738" s="1473"/>
      <c r="F738" s="1473"/>
      <c r="G738" s="1473"/>
      <c r="H738" s="1473"/>
      <c r="I738" s="1473"/>
      <c r="J738" s="1473"/>
      <c r="K738" s="1473"/>
      <c r="L738" s="1474"/>
      <c r="M738" s="399">
        <f>SUBTOTAL(9,M739:M740)</f>
        <v>0</v>
      </c>
      <c r="N738" s="1205"/>
      <c r="O738" s="1253"/>
      <c r="P738" s="1253"/>
      <c r="Q738" s="1253"/>
      <c r="R738" s="1253"/>
      <c r="S738" s="1253"/>
      <c r="T738" s="1253"/>
      <c r="U738" s="1253"/>
      <c r="V738" s="1253"/>
      <c r="W738" s="1253"/>
      <c r="X738" s="1253"/>
      <c r="Y738" s="1253"/>
      <c r="Z738" s="1253"/>
      <c r="AA738" s="1253"/>
      <c r="AB738" s="1253"/>
      <c r="AC738" s="1253"/>
      <c r="AD738" s="1036"/>
      <c r="AE738" s="1016"/>
      <c r="AF738" s="1017"/>
    </row>
    <row r="739" spans="1:32" ht="15" customHeight="1" x14ac:dyDescent="0.2">
      <c r="A739" s="11">
        <v>188</v>
      </c>
      <c r="B739" s="683"/>
      <c r="C739" s="684"/>
      <c r="D739" s="684"/>
      <c r="E739" s="684"/>
      <c r="F739" s="1501" t="str">
        <f>'2. CAD NCCF'!F739:L739</f>
        <v>FI's own debt not eliminated</v>
      </c>
      <c r="G739" s="1502"/>
      <c r="H739" s="1502"/>
      <c r="I739" s="1502"/>
      <c r="J739" s="1502"/>
      <c r="K739" s="1502"/>
      <c r="L739" s="1534"/>
      <c r="M739" s="690">
        <v>0</v>
      </c>
      <c r="N739" s="1254"/>
      <c r="O739" s="1254"/>
      <c r="P739" s="1254"/>
      <c r="Q739" s="1254"/>
      <c r="R739" s="1254"/>
      <c r="S739" s="1254"/>
      <c r="T739" s="1254"/>
      <c r="U739" s="1254"/>
      <c r="V739" s="1254"/>
      <c r="W739" s="1254"/>
      <c r="X739" s="1254"/>
      <c r="Y739" s="1254"/>
      <c r="Z739" s="1254"/>
      <c r="AA739" s="1254"/>
      <c r="AB739" s="1254"/>
      <c r="AC739" s="1254"/>
      <c r="AD739" s="1036"/>
      <c r="AE739" s="1016"/>
      <c r="AF739" s="1017"/>
    </row>
    <row r="740" spans="1:32" ht="15" customHeight="1" x14ac:dyDescent="0.2">
      <c r="A740" s="11">
        <v>189</v>
      </c>
      <c r="B740" s="676"/>
      <c r="C740" s="677"/>
      <c r="D740" s="677"/>
      <c r="E740" s="678"/>
      <c r="F740" s="1501" t="str">
        <f>'2. CAD NCCF'!F740:L740</f>
        <v>FI's own equity not eliminated</v>
      </c>
      <c r="G740" s="1502"/>
      <c r="H740" s="1502"/>
      <c r="I740" s="1502"/>
      <c r="J740" s="1502"/>
      <c r="K740" s="1502"/>
      <c r="L740" s="1534"/>
      <c r="M740" s="690">
        <v>0</v>
      </c>
      <c r="N740" s="977"/>
      <c r="O740" s="977"/>
      <c r="P740" s="977"/>
      <c r="Q740" s="977"/>
      <c r="R740" s="977"/>
      <c r="S740" s="977"/>
      <c r="T740" s="977"/>
      <c r="U740" s="977"/>
      <c r="V740" s="977"/>
      <c r="W740" s="977"/>
      <c r="X740" s="977"/>
      <c r="Y740" s="977"/>
      <c r="Z740" s="977"/>
      <c r="AA740" s="977"/>
      <c r="AB740" s="977"/>
      <c r="AC740" s="977"/>
      <c r="AD740" s="1036"/>
      <c r="AE740" s="1016"/>
      <c r="AF740" s="1017"/>
    </row>
    <row r="741" spans="1:32" ht="7.5" hidden="1" customHeight="1" x14ac:dyDescent="0.2">
      <c r="A741" s="11"/>
      <c r="B741" s="1539"/>
      <c r="C741" s="1540"/>
      <c r="D741" s="1540"/>
      <c r="E741" s="1540"/>
      <c r="F741" s="1540"/>
      <c r="G741" s="1540"/>
      <c r="H741" s="1540"/>
      <c r="I741" s="1540"/>
      <c r="J741" s="1540"/>
      <c r="K741" s="1540"/>
      <c r="L741" s="1540"/>
      <c r="M741" s="1540"/>
      <c r="N741" s="1540"/>
      <c r="O741" s="1540"/>
      <c r="P741" s="1540"/>
      <c r="Q741" s="1540"/>
      <c r="R741" s="1540"/>
      <c r="S741" s="1540"/>
      <c r="T741" s="1540"/>
      <c r="U741" s="1540"/>
      <c r="V741" s="1540"/>
      <c r="W741" s="1540"/>
      <c r="X741" s="1540"/>
      <c r="Y741" s="1540"/>
      <c r="Z741" s="1540"/>
      <c r="AA741" s="1540"/>
      <c r="AB741" s="1540"/>
      <c r="AC741" s="1540"/>
      <c r="AD741" s="1540"/>
      <c r="AE741" s="1540"/>
      <c r="AF741" s="1541"/>
    </row>
    <row r="742" spans="1:32" ht="22.5" customHeight="1" x14ac:dyDescent="0.2">
      <c r="A742" s="11">
        <v>323</v>
      </c>
      <c r="B742" s="1521" t="str">
        <f>'2. CAD NCCF'!B742:L742</f>
        <v>Cash flows/Outflows from collateral</v>
      </c>
      <c r="C742" s="1522"/>
      <c r="D742" s="1522"/>
      <c r="E742" s="1522"/>
      <c r="F742" s="1522"/>
      <c r="G742" s="1522"/>
      <c r="H742" s="1522"/>
      <c r="I742" s="1522"/>
      <c r="J742" s="1522"/>
      <c r="K742" s="1522"/>
      <c r="L742" s="1522"/>
      <c r="M742" s="453">
        <f>SUBTOTAL(9,M507:M741)</f>
        <v>0</v>
      </c>
      <c r="N742" s="402">
        <f t="shared" ref="N742:AC742" si="170">SUBTOTAL(9,N509:N740)</f>
        <v>0</v>
      </c>
      <c r="O742" s="406">
        <f t="shared" si="170"/>
        <v>0</v>
      </c>
      <c r="P742" s="405">
        <f t="shared" si="170"/>
        <v>0</v>
      </c>
      <c r="Q742" s="407">
        <f t="shared" si="170"/>
        <v>0</v>
      </c>
      <c r="R742" s="406">
        <f t="shared" si="170"/>
        <v>0</v>
      </c>
      <c r="S742" s="406">
        <f t="shared" si="170"/>
        <v>0</v>
      </c>
      <c r="T742" s="406">
        <f t="shared" si="170"/>
        <v>0</v>
      </c>
      <c r="U742" s="406">
        <f t="shared" si="170"/>
        <v>0</v>
      </c>
      <c r="V742" s="406">
        <f t="shared" si="170"/>
        <v>0</v>
      </c>
      <c r="W742" s="406">
        <f t="shared" si="170"/>
        <v>0</v>
      </c>
      <c r="X742" s="406">
        <f t="shared" si="170"/>
        <v>0</v>
      </c>
      <c r="Y742" s="406">
        <f t="shared" si="170"/>
        <v>0</v>
      </c>
      <c r="Z742" s="406">
        <f t="shared" si="170"/>
        <v>0</v>
      </c>
      <c r="AA742" s="406">
        <f t="shared" si="170"/>
        <v>0</v>
      </c>
      <c r="AB742" s="416">
        <f t="shared" si="170"/>
        <v>0</v>
      </c>
      <c r="AC742" s="399">
        <f t="shared" si="170"/>
        <v>0</v>
      </c>
      <c r="AD742" s="1036"/>
      <c r="AE742" s="1016"/>
      <c r="AF742" s="1017"/>
    </row>
    <row r="743" spans="1:32" ht="7.5" customHeight="1" x14ac:dyDescent="0.2">
      <c r="B743" s="1538"/>
      <c r="C743" s="1538"/>
      <c r="D743" s="1538"/>
      <c r="E743" s="1538"/>
      <c r="F743" s="1538"/>
      <c r="G743" s="1538"/>
      <c r="H743" s="1538"/>
      <c r="I743" s="1538"/>
      <c r="J743" s="1538"/>
      <c r="K743" s="1538"/>
      <c r="L743" s="1538"/>
      <c r="M743" s="1538"/>
      <c r="N743" s="1538"/>
      <c r="O743" s="1538"/>
      <c r="P743" s="1538"/>
      <c r="Q743" s="1538"/>
      <c r="R743" s="1538"/>
      <c r="S743" s="1538"/>
      <c r="T743" s="1538"/>
      <c r="U743" s="1538"/>
      <c r="V743" s="1538"/>
      <c r="W743" s="1538"/>
      <c r="X743" s="1538"/>
      <c r="Y743" s="1538"/>
      <c r="Z743" s="1538"/>
      <c r="AA743" s="1538"/>
      <c r="AB743" s="1538"/>
      <c r="AC743" s="1538"/>
      <c r="AD743" s="1538"/>
      <c r="AE743" s="1538"/>
      <c r="AF743" s="1538"/>
    </row>
    <row r="744" spans="1:32" ht="23.25" customHeight="1" outlineLevel="1" x14ac:dyDescent="0.2">
      <c r="A744" s="11">
        <v>325</v>
      </c>
      <c r="B744" s="1233" t="str">
        <f>'2. CAD NCCF'!B744:AF744</f>
        <v>OFF BALANCE SHEET COMMITMENTS</v>
      </c>
      <c r="C744" s="1504"/>
      <c r="D744" s="1504"/>
      <c r="E744" s="1504"/>
      <c r="F744" s="1504"/>
      <c r="G744" s="1504"/>
      <c r="H744" s="1504"/>
      <c r="I744" s="1504"/>
      <c r="J744" s="1504"/>
      <c r="K744" s="1504"/>
      <c r="L744" s="1504"/>
      <c r="M744" s="1504"/>
      <c r="N744" s="1504"/>
      <c r="O744" s="1504"/>
      <c r="P744" s="1504"/>
      <c r="Q744" s="1504"/>
      <c r="R744" s="1504"/>
      <c r="S744" s="1504"/>
      <c r="T744" s="1504"/>
      <c r="U744" s="1504"/>
      <c r="V744" s="1504"/>
      <c r="W744" s="1504"/>
      <c r="X744" s="1504"/>
      <c r="Y744" s="1504"/>
      <c r="Z744" s="1504"/>
      <c r="AA744" s="1504"/>
      <c r="AB744" s="1504"/>
      <c r="AC744" s="1504"/>
      <c r="AD744" s="1504"/>
      <c r="AE744" s="1504"/>
      <c r="AF744" s="1505"/>
    </row>
    <row r="745" spans="1:32" x14ac:dyDescent="0.2">
      <c r="A745" s="11">
        <v>188</v>
      </c>
      <c r="B745" s="688"/>
      <c r="C745" s="689"/>
      <c r="D745" s="689"/>
      <c r="E745" s="689"/>
      <c r="F745" s="1231" t="str">
        <f>'2. CAD NCCF'!F745:L745</f>
        <v>Funding guarantee to subs</v>
      </c>
      <c r="G745" s="1536"/>
      <c r="H745" s="1536"/>
      <c r="I745" s="1536"/>
      <c r="J745" s="1536"/>
      <c r="K745" s="1536"/>
      <c r="L745" s="1537"/>
      <c r="M745" s="690">
        <v>0</v>
      </c>
      <c r="N745" s="1575"/>
      <c r="O745" s="1576"/>
      <c r="P745" s="1576"/>
      <c r="Q745" s="1576"/>
      <c r="R745" s="1576"/>
      <c r="S745" s="1576"/>
      <c r="T745" s="1576"/>
      <c r="U745" s="1576"/>
      <c r="V745" s="1576"/>
      <c r="W745" s="1576"/>
      <c r="X745" s="1576"/>
      <c r="Y745" s="1576"/>
      <c r="Z745" s="1576"/>
      <c r="AA745" s="1576"/>
      <c r="AB745" s="1576"/>
      <c r="AC745" s="1576"/>
      <c r="AD745" s="1542"/>
      <c r="AE745" s="1543"/>
      <c r="AF745" s="1544"/>
    </row>
    <row r="746" spans="1:32" ht="7.5" hidden="1" customHeight="1" x14ac:dyDescent="0.2">
      <c r="A746" s="11"/>
      <c r="B746" s="1547"/>
      <c r="C746" s="1548"/>
      <c r="D746" s="1549"/>
      <c r="E746" s="1549"/>
      <c r="F746" s="1549"/>
      <c r="G746" s="1549"/>
      <c r="H746" s="1549"/>
      <c r="I746" s="1549"/>
      <c r="J746" s="1549"/>
      <c r="K746" s="1549"/>
      <c r="L746" s="1549"/>
      <c r="M746" s="858"/>
      <c r="N746" s="858"/>
      <c r="O746" s="858"/>
      <c r="P746" s="858"/>
      <c r="Q746" s="858"/>
      <c r="R746" s="858"/>
      <c r="S746" s="858"/>
      <c r="T746" s="858"/>
      <c r="U746" s="858"/>
      <c r="V746" s="858"/>
      <c r="W746" s="858"/>
      <c r="X746" s="858"/>
      <c r="Y746" s="858"/>
      <c r="Z746" s="858"/>
      <c r="AA746" s="858"/>
      <c r="AB746" s="858"/>
      <c r="AC746" s="858"/>
      <c r="AD746" s="858"/>
      <c r="AE746" s="858"/>
      <c r="AF746" s="859"/>
    </row>
    <row r="747" spans="1:32" ht="15" customHeight="1" x14ac:dyDescent="0.2">
      <c r="A747" s="11">
        <v>187</v>
      </c>
      <c r="B747" s="688"/>
      <c r="C747" s="529"/>
      <c r="D747" s="1242" t="str">
        <f>'2. CAD NCCF'!D747:L747</f>
        <v>Credit facilities</v>
      </c>
      <c r="E747" s="1545"/>
      <c r="F747" s="1545"/>
      <c r="G747" s="1545"/>
      <c r="H747" s="1545"/>
      <c r="I747" s="1545"/>
      <c r="J747" s="1545"/>
      <c r="K747" s="1545"/>
      <c r="L747" s="1546"/>
      <c r="M747" s="399">
        <f>SUBTOTAL(9,M748:M754)</f>
        <v>0</v>
      </c>
      <c r="N747" s="1009"/>
      <c r="O747" s="1084"/>
      <c r="P747" s="1084"/>
      <c r="Q747" s="1084"/>
      <c r="R747" s="1084"/>
      <c r="S747" s="1084"/>
      <c r="T747" s="1084"/>
      <c r="U747" s="1084"/>
      <c r="V747" s="1084"/>
      <c r="W747" s="1084"/>
      <c r="X747" s="1084"/>
      <c r="Y747" s="1084"/>
      <c r="Z747" s="1084"/>
      <c r="AA747" s="1084"/>
      <c r="AB747" s="1084"/>
      <c r="AC747" s="1084"/>
      <c r="AD747" s="1542"/>
      <c r="AE747" s="1543"/>
      <c r="AF747" s="1544"/>
    </row>
    <row r="748" spans="1:32" x14ac:dyDescent="0.2">
      <c r="A748" s="11">
        <v>188</v>
      </c>
      <c r="B748" s="688"/>
      <c r="C748" s="689"/>
      <c r="D748" s="689"/>
      <c r="E748" s="689"/>
      <c r="F748" s="1231" t="str">
        <f>'2. CAD NCCF'!F748:L748</f>
        <v>Uncommitted credit facility - Undrawn portion</v>
      </c>
      <c r="G748" s="1536"/>
      <c r="H748" s="1536"/>
      <c r="I748" s="1536"/>
      <c r="J748" s="1536"/>
      <c r="K748" s="1536"/>
      <c r="L748" s="1537"/>
      <c r="M748" s="690">
        <v>0</v>
      </c>
      <c r="N748" s="1086"/>
      <c r="O748" s="1087"/>
      <c r="P748" s="1087"/>
      <c r="Q748" s="1087"/>
      <c r="R748" s="1087"/>
      <c r="S748" s="1087"/>
      <c r="T748" s="1087"/>
      <c r="U748" s="1087"/>
      <c r="V748" s="1087"/>
      <c r="W748" s="1087"/>
      <c r="X748" s="1087"/>
      <c r="Y748" s="1087"/>
      <c r="Z748" s="1087"/>
      <c r="AA748" s="1087"/>
      <c r="AB748" s="1087"/>
      <c r="AC748" s="1087"/>
      <c r="AD748" s="1542"/>
      <c r="AE748" s="1543"/>
      <c r="AF748" s="1544"/>
    </row>
    <row r="749" spans="1:32" ht="27.75" customHeight="1" x14ac:dyDescent="0.2">
      <c r="A749" s="11">
        <v>189</v>
      </c>
      <c r="B749" s="688"/>
      <c r="C749" s="689"/>
      <c r="D749" s="689"/>
      <c r="E749" s="689"/>
      <c r="F749" s="1231" t="str">
        <f>'2. CAD NCCF'!F749:L749</f>
        <v>Committed credit facility - Undrawn portion ; retail &amp; small business</v>
      </c>
      <c r="G749" s="1536"/>
      <c r="H749" s="1536"/>
      <c r="I749" s="1536"/>
      <c r="J749" s="1536"/>
      <c r="K749" s="1536"/>
      <c r="L749" s="1537"/>
      <c r="M749" s="690">
        <v>0</v>
      </c>
      <c r="N749" s="1086"/>
      <c r="O749" s="1087"/>
      <c r="P749" s="1087"/>
      <c r="Q749" s="1087"/>
      <c r="R749" s="1087"/>
      <c r="S749" s="1087"/>
      <c r="T749" s="1087"/>
      <c r="U749" s="1087"/>
      <c r="V749" s="1087"/>
      <c r="W749" s="1087"/>
      <c r="X749" s="1087"/>
      <c r="Y749" s="1087"/>
      <c r="Z749" s="1087"/>
      <c r="AA749" s="1087"/>
      <c r="AB749" s="1087"/>
      <c r="AC749" s="1087"/>
      <c r="AD749" s="1542"/>
      <c r="AE749" s="1543"/>
      <c r="AF749" s="1544"/>
    </row>
    <row r="750" spans="1:32" ht="27.75" customHeight="1" x14ac:dyDescent="0.2">
      <c r="A750" s="11">
        <v>189</v>
      </c>
      <c r="B750" s="688"/>
      <c r="C750" s="689"/>
      <c r="D750" s="689"/>
      <c r="E750" s="689"/>
      <c r="F750" s="1231" t="str">
        <f>'2. CAD NCCF'!F750:L750</f>
        <v>Committed credit facility - Undrawn portion ; heloc &amp; credit card</v>
      </c>
      <c r="G750" s="1536"/>
      <c r="H750" s="1536"/>
      <c r="I750" s="1536"/>
      <c r="J750" s="1536"/>
      <c r="K750" s="1536"/>
      <c r="L750" s="1537"/>
      <c r="M750" s="690">
        <v>0</v>
      </c>
      <c r="N750" s="1086"/>
      <c r="O750" s="1087"/>
      <c r="P750" s="1087"/>
      <c r="Q750" s="1087"/>
      <c r="R750" s="1087"/>
      <c r="S750" s="1087"/>
      <c r="T750" s="1087"/>
      <c r="U750" s="1087"/>
      <c r="V750" s="1087"/>
      <c r="W750" s="1087"/>
      <c r="X750" s="1087"/>
      <c r="Y750" s="1087"/>
      <c r="Z750" s="1087"/>
      <c r="AA750" s="1087"/>
      <c r="AB750" s="1087"/>
      <c r="AC750" s="1087"/>
      <c r="AD750" s="1542"/>
      <c r="AE750" s="1543"/>
      <c r="AF750" s="1544"/>
    </row>
    <row r="751" spans="1:32" ht="15" customHeight="1" x14ac:dyDescent="0.2">
      <c r="A751" s="11">
        <v>189</v>
      </c>
      <c r="B751" s="688"/>
      <c r="C751" s="689"/>
      <c r="D751" s="689"/>
      <c r="E751" s="689"/>
      <c r="F751" s="1231" t="str">
        <f>'2. CAD NCCF'!F751:L751</f>
        <v>Committed credit facility - Undrawn portion ; FI</v>
      </c>
      <c r="G751" s="1536"/>
      <c r="H751" s="1536"/>
      <c r="I751" s="1536"/>
      <c r="J751" s="1536"/>
      <c r="K751" s="1536"/>
      <c r="L751" s="1537"/>
      <c r="M751" s="690">
        <v>0</v>
      </c>
      <c r="N751" s="1086"/>
      <c r="O751" s="1087"/>
      <c r="P751" s="1087"/>
      <c r="Q751" s="1087"/>
      <c r="R751" s="1087"/>
      <c r="S751" s="1087"/>
      <c r="T751" s="1087"/>
      <c r="U751" s="1087"/>
      <c r="V751" s="1087"/>
      <c r="W751" s="1087"/>
      <c r="X751" s="1087"/>
      <c r="Y751" s="1087"/>
      <c r="Z751" s="1087"/>
      <c r="AA751" s="1087"/>
      <c r="AB751" s="1087"/>
      <c r="AC751" s="1087"/>
      <c r="AD751" s="1542"/>
      <c r="AE751" s="1543"/>
      <c r="AF751" s="1544"/>
    </row>
    <row r="752" spans="1:32" ht="27.75" customHeight="1" x14ac:dyDescent="0.2">
      <c r="A752" s="11">
        <v>189</v>
      </c>
      <c r="B752" s="688"/>
      <c r="C752" s="689"/>
      <c r="D752" s="689"/>
      <c r="E752" s="689"/>
      <c r="F752" s="1231" t="str">
        <f>'2. CAD NCCF'!F752:L752</f>
        <v>Committed credit facility - Undrawn portion ; non-FI corp, govt, PSE</v>
      </c>
      <c r="G752" s="1536"/>
      <c r="H752" s="1536"/>
      <c r="I752" s="1536"/>
      <c r="J752" s="1536"/>
      <c r="K752" s="1536"/>
      <c r="L752" s="1537"/>
      <c r="M752" s="690">
        <v>0</v>
      </c>
      <c r="N752" s="1086"/>
      <c r="O752" s="1087"/>
      <c r="P752" s="1087"/>
      <c r="Q752" s="1087"/>
      <c r="R752" s="1087"/>
      <c r="S752" s="1087"/>
      <c r="T752" s="1087"/>
      <c r="U752" s="1087"/>
      <c r="V752" s="1087"/>
      <c r="W752" s="1087"/>
      <c r="X752" s="1087"/>
      <c r="Y752" s="1087"/>
      <c r="Z752" s="1087"/>
      <c r="AA752" s="1087"/>
      <c r="AB752" s="1087"/>
      <c r="AC752" s="1087"/>
      <c r="AD752" s="1542"/>
      <c r="AE752" s="1543"/>
      <c r="AF752" s="1544"/>
    </row>
    <row r="753" spans="1:32" ht="15" customHeight="1" x14ac:dyDescent="0.2">
      <c r="A753" s="11">
        <v>189</v>
      </c>
      <c r="B753" s="688"/>
      <c r="C753" s="689"/>
      <c r="D753" s="689"/>
      <c r="E753" s="689"/>
      <c r="F753" s="1231" t="str">
        <f>'2. CAD NCCF'!F753:L753</f>
        <v>Committed credit facility - Undrawn portion ; ABCP and VIEs</v>
      </c>
      <c r="G753" s="1536"/>
      <c r="H753" s="1536"/>
      <c r="I753" s="1536"/>
      <c r="J753" s="1536"/>
      <c r="K753" s="1536"/>
      <c r="L753" s="1537"/>
      <c r="M753" s="690">
        <v>0</v>
      </c>
      <c r="N753" s="1086"/>
      <c r="O753" s="1087"/>
      <c r="P753" s="1087"/>
      <c r="Q753" s="1087"/>
      <c r="R753" s="1087"/>
      <c r="S753" s="1087"/>
      <c r="T753" s="1087"/>
      <c r="U753" s="1087"/>
      <c r="V753" s="1087"/>
      <c r="W753" s="1087"/>
      <c r="X753" s="1087"/>
      <c r="Y753" s="1087"/>
      <c r="Z753" s="1087"/>
      <c r="AA753" s="1087"/>
      <c r="AB753" s="1087"/>
      <c r="AC753" s="1087"/>
      <c r="AD753" s="1542"/>
      <c r="AE753" s="1543"/>
      <c r="AF753" s="1544"/>
    </row>
    <row r="754" spans="1:32" ht="15" customHeight="1" x14ac:dyDescent="0.2">
      <c r="A754" s="11">
        <v>189</v>
      </c>
      <c r="B754" s="688"/>
      <c r="C754" s="689"/>
      <c r="D754" s="689"/>
      <c r="E754" s="689"/>
      <c r="F754" s="1231" t="str">
        <f>'2. CAD NCCF'!F754:L754</f>
        <v>Committed credit facility - Undrawn portion ; other</v>
      </c>
      <c r="G754" s="1536"/>
      <c r="H754" s="1536"/>
      <c r="I754" s="1536"/>
      <c r="J754" s="1536"/>
      <c r="K754" s="1536"/>
      <c r="L754" s="1537"/>
      <c r="M754" s="690">
        <v>0</v>
      </c>
      <c r="N754" s="1086"/>
      <c r="O754" s="1087"/>
      <c r="P754" s="1087"/>
      <c r="Q754" s="1087"/>
      <c r="R754" s="1087"/>
      <c r="S754" s="1087"/>
      <c r="T754" s="1087"/>
      <c r="U754" s="1087"/>
      <c r="V754" s="1087"/>
      <c r="W754" s="1087"/>
      <c r="X754" s="1087"/>
      <c r="Y754" s="1087"/>
      <c r="Z754" s="1087"/>
      <c r="AA754" s="1087"/>
      <c r="AB754" s="1087"/>
      <c r="AC754" s="1087"/>
      <c r="AD754" s="1542"/>
      <c r="AE754" s="1543"/>
      <c r="AF754" s="1544"/>
    </row>
    <row r="755" spans="1:32" ht="15" customHeight="1" x14ac:dyDescent="0.2">
      <c r="A755" s="11">
        <v>187</v>
      </c>
      <c r="B755" s="688"/>
      <c r="C755" s="689"/>
      <c r="D755" s="1242" t="str">
        <f>'2. CAD NCCF'!D755:L755</f>
        <v>Liquidity facilities undrawn</v>
      </c>
      <c r="E755" s="1545"/>
      <c r="F755" s="1545"/>
      <c r="G755" s="1545"/>
      <c r="H755" s="1545"/>
      <c r="I755" s="1545"/>
      <c r="J755" s="1545"/>
      <c r="K755" s="1545"/>
      <c r="L755" s="1546"/>
      <c r="M755" s="399">
        <f>SUBTOTAL(9,M756:M762)</f>
        <v>0</v>
      </c>
      <c r="N755" s="1086"/>
      <c r="O755" s="1087"/>
      <c r="P755" s="1087"/>
      <c r="Q755" s="1087"/>
      <c r="R755" s="1087"/>
      <c r="S755" s="1087"/>
      <c r="T755" s="1087"/>
      <c r="U755" s="1087"/>
      <c r="V755" s="1087"/>
      <c r="W755" s="1087"/>
      <c r="X755" s="1087"/>
      <c r="Y755" s="1087"/>
      <c r="Z755" s="1087"/>
      <c r="AA755" s="1087"/>
      <c r="AB755" s="1087"/>
      <c r="AC755" s="1087"/>
      <c r="AD755" s="1542"/>
      <c r="AE755" s="1543"/>
      <c r="AF755" s="1544"/>
    </row>
    <row r="756" spans="1:32" ht="15" customHeight="1" x14ac:dyDescent="0.2">
      <c r="A756" s="11">
        <v>188</v>
      </c>
      <c r="B756" s="688"/>
      <c r="C756" s="689"/>
      <c r="D756" s="689"/>
      <c r="E756" s="689"/>
      <c r="F756" s="1231" t="str">
        <f>'2. CAD NCCF'!F756:L756</f>
        <v>Uncommitted credit facility - Undrawn portion</v>
      </c>
      <c r="G756" s="1536"/>
      <c r="H756" s="1536"/>
      <c r="I756" s="1536"/>
      <c r="J756" s="1536"/>
      <c r="K756" s="1536"/>
      <c r="L756" s="1537"/>
      <c r="M756" s="690">
        <v>0</v>
      </c>
      <c r="N756" s="1086"/>
      <c r="O756" s="1087"/>
      <c r="P756" s="1087"/>
      <c r="Q756" s="1087"/>
      <c r="R756" s="1087"/>
      <c r="S756" s="1087"/>
      <c r="T756" s="1087"/>
      <c r="U756" s="1087"/>
      <c r="V756" s="1087"/>
      <c r="W756" s="1087"/>
      <c r="X756" s="1087"/>
      <c r="Y756" s="1087"/>
      <c r="Z756" s="1087"/>
      <c r="AA756" s="1087"/>
      <c r="AB756" s="1087"/>
      <c r="AC756" s="1087"/>
      <c r="AD756" s="1542"/>
      <c r="AE756" s="1543"/>
      <c r="AF756" s="1544"/>
    </row>
    <row r="757" spans="1:32" ht="27.75" customHeight="1" x14ac:dyDescent="0.2">
      <c r="A757" s="11">
        <v>189</v>
      </c>
      <c r="B757" s="688"/>
      <c r="C757" s="689"/>
      <c r="D757" s="689"/>
      <c r="E757" s="689"/>
      <c r="F757" s="1231" t="str">
        <f>'2. CAD NCCF'!F757:L757</f>
        <v>Committed credit facility - Undrawn portion ; retail &amp; small business</v>
      </c>
      <c r="G757" s="1536"/>
      <c r="H757" s="1536"/>
      <c r="I757" s="1536"/>
      <c r="J757" s="1536"/>
      <c r="K757" s="1536"/>
      <c r="L757" s="1537"/>
      <c r="M757" s="690">
        <v>0</v>
      </c>
      <c r="N757" s="1086"/>
      <c r="O757" s="1087"/>
      <c r="P757" s="1087"/>
      <c r="Q757" s="1087"/>
      <c r="R757" s="1087"/>
      <c r="S757" s="1087"/>
      <c r="T757" s="1087"/>
      <c r="U757" s="1087"/>
      <c r="V757" s="1087"/>
      <c r="W757" s="1087"/>
      <c r="X757" s="1087"/>
      <c r="Y757" s="1087"/>
      <c r="Z757" s="1087"/>
      <c r="AA757" s="1087"/>
      <c r="AB757" s="1087"/>
      <c r="AC757" s="1087"/>
      <c r="AD757" s="1542"/>
      <c r="AE757" s="1543"/>
      <c r="AF757" s="1544"/>
    </row>
    <row r="758" spans="1:32" ht="27.75" customHeight="1" x14ac:dyDescent="0.2">
      <c r="A758" s="11">
        <v>189</v>
      </c>
      <c r="B758" s="688"/>
      <c r="C758" s="689"/>
      <c r="D758" s="689"/>
      <c r="E758" s="689"/>
      <c r="F758" s="1231" t="str">
        <f>'2. CAD NCCF'!F758:L758</f>
        <v>Committed credit facility - Undrawn portion ; heloc &amp; credit card</v>
      </c>
      <c r="G758" s="1536"/>
      <c r="H758" s="1536"/>
      <c r="I758" s="1536"/>
      <c r="J758" s="1536"/>
      <c r="K758" s="1536"/>
      <c r="L758" s="1537"/>
      <c r="M758" s="690">
        <v>0</v>
      </c>
      <c r="N758" s="1086"/>
      <c r="O758" s="1087"/>
      <c r="P758" s="1087"/>
      <c r="Q758" s="1087"/>
      <c r="R758" s="1087"/>
      <c r="S758" s="1087"/>
      <c r="T758" s="1087"/>
      <c r="U758" s="1087"/>
      <c r="V758" s="1087"/>
      <c r="W758" s="1087"/>
      <c r="X758" s="1087"/>
      <c r="Y758" s="1087"/>
      <c r="Z758" s="1087"/>
      <c r="AA758" s="1087"/>
      <c r="AB758" s="1087"/>
      <c r="AC758" s="1087"/>
      <c r="AD758" s="1542"/>
      <c r="AE758" s="1543"/>
      <c r="AF758" s="1544"/>
    </row>
    <row r="759" spans="1:32" ht="15" customHeight="1" x14ac:dyDescent="0.2">
      <c r="A759" s="11">
        <v>189</v>
      </c>
      <c r="B759" s="688"/>
      <c r="C759" s="689"/>
      <c r="D759" s="689"/>
      <c r="E759" s="689"/>
      <c r="F759" s="1231" t="str">
        <f>'2. CAD NCCF'!F759:L759</f>
        <v>Committed credit facility - Undrawn portion ; FI</v>
      </c>
      <c r="G759" s="1536"/>
      <c r="H759" s="1536"/>
      <c r="I759" s="1536"/>
      <c r="J759" s="1536"/>
      <c r="K759" s="1536"/>
      <c r="L759" s="1537"/>
      <c r="M759" s="690">
        <v>0</v>
      </c>
      <c r="N759" s="1086"/>
      <c r="O759" s="1087"/>
      <c r="P759" s="1087"/>
      <c r="Q759" s="1087"/>
      <c r="R759" s="1087"/>
      <c r="S759" s="1087"/>
      <c r="T759" s="1087"/>
      <c r="U759" s="1087"/>
      <c r="V759" s="1087"/>
      <c r="W759" s="1087"/>
      <c r="X759" s="1087"/>
      <c r="Y759" s="1087"/>
      <c r="Z759" s="1087"/>
      <c r="AA759" s="1087"/>
      <c r="AB759" s="1087"/>
      <c r="AC759" s="1087"/>
      <c r="AD759" s="1542"/>
      <c r="AE759" s="1543"/>
      <c r="AF759" s="1544"/>
    </row>
    <row r="760" spans="1:32" ht="27.75" customHeight="1" x14ac:dyDescent="0.2">
      <c r="A760" s="11">
        <v>189</v>
      </c>
      <c r="B760" s="688"/>
      <c r="C760" s="689"/>
      <c r="D760" s="689"/>
      <c r="E760" s="689"/>
      <c r="F760" s="1231" t="str">
        <f>'2. CAD NCCF'!F760:L760</f>
        <v>Committed credit facility - Undrawn portion ; non-FI corp, govt, PSE</v>
      </c>
      <c r="G760" s="1536"/>
      <c r="H760" s="1536"/>
      <c r="I760" s="1536"/>
      <c r="J760" s="1536"/>
      <c r="K760" s="1536"/>
      <c r="L760" s="1537"/>
      <c r="M760" s="690">
        <v>0</v>
      </c>
      <c r="N760" s="1086"/>
      <c r="O760" s="1087"/>
      <c r="P760" s="1087"/>
      <c r="Q760" s="1087"/>
      <c r="R760" s="1087"/>
      <c r="S760" s="1087"/>
      <c r="T760" s="1087"/>
      <c r="U760" s="1087"/>
      <c r="V760" s="1087"/>
      <c r="W760" s="1087"/>
      <c r="X760" s="1087"/>
      <c r="Y760" s="1087"/>
      <c r="Z760" s="1087"/>
      <c r="AA760" s="1087"/>
      <c r="AB760" s="1087"/>
      <c r="AC760" s="1087"/>
      <c r="AD760" s="1542"/>
      <c r="AE760" s="1543"/>
      <c r="AF760" s="1544"/>
    </row>
    <row r="761" spans="1:32" ht="15" customHeight="1" x14ac:dyDescent="0.2">
      <c r="A761" s="11">
        <v>189</v>
      </c>
      <c r="B761" s="688"/>
      <c r="C761" s="689"/>
      <c r="D761" s="689"/>
      <c r="E761" s="689"/>
      <c r="F761" s="1231" t="str">
        <f>'2. CAD NCCF'!F761:L761</f>
        <v>Committed credit facility - Undrawn portion ; ABCP and VIEs</v>
      </c>
      <c r="G761" s="1536"/>
      <c r="H761" s="1536"/>
      <c r="I761" s="1536"/>
      <c r="J761" s="1536"/>
      <c r="K761" s="1536"/>
      <c r="L761" s="1537"/>
      <c r="M761" s="690">
        <v>0</v>
      </c>
      <c r="N761" s="1086"/>
      <c r="O761" s="1087"/>
      <c r="P761" s="1087"/>
      <c r="Q761" s="1087"/>
      <c r="R761" s="1087"/>
      <c r="S761" s="1087"/>
      <c r="T761" s="1087"/>
      <c r="U761" s="1087"/>
      <c r="V761" s="1087"/>
      <c r="W761" s="1087"/>
      <c r="X761" s="1087"/>
      <c r="Y761" s="1087"/>
      <c r="Z761" s="1087"/>
      <c r="AA761" s="1087"/>
      <c r="AB761" s="1087"/>
      <c r="AC761" s="1087"/>
      <c r="AD761" s="1542"/>
      <c r="AE761" s="1543"/>
      <c r="AF761" s="1544"/>
    </row>
    <row r="762" spans="1:32" ht="15" customHeight="1" x14ac:dyDescent="0.2">
      <c r="A762" s="11">
        <v>189</v>
      </c>
      <c r="B762" s="688"/>
      <c r="C762" s="689"/>
      <c r="D762" s="689"/>
      <c r="E762" s="689"/>
      <c r="F762" s="1231" t="str">
        <f>'2. CAD NCCF'!F762:L762</f>
        <v>Committed credit facility - Undrawn portion ; other</v>
      </c>
      <c r="G762" s="1536"/>
      <c r="H762" s="1536"/>
      <c r="I762" s="1536"/>
      <c r="J762" s="1536"/>
      <c r="K762" s="1536"/>
      <c r="L762" s="1537"/>
      <c r="M762" s="690">
        <v>0</v>
      </c>
      <c r="N762" s="1086"/>
      <c r="O762" s="1087"/>
      <c r="P762" s="1087"/>
      <c r="Q762" s="1087"/>
      <c r="R762" s="1087"/>
      <c r="S762" s="1087"/>
      <c r="T762" s="1087"/>
      <c r="U762" s="1087"/>
      <c r="V762" s="1087"/>
      <c r="W762" s="1087"/>
      <c r="X762" s="1087"/>
      <c r="Y762" s="1087"/>
      <c r="Z762" s="1087"/>
      <c r="AA762" s="1087"/>
      <c r="AB762" s="1087"/>
      <c r="AC762" s="1087"/>
      <c r="AD762" s="1542"/>
      <c r="AE762" s="1543"/>
      <c r="AF762" s="1544"/>
    </row>
    <row r="763" spans="1:32" ht="15" customHeight="1" x14ac:dyDescent="0.2">
      <c r="A763" s="11">
        <v>187</v>
      </c>
      <c r="B763" s="688"/>
      <c r="C763" s="689"/>
      <c r="D763" s="1242" t="str">
        <f>'2. CAD NCCF'!D763:L763</f>
        <v>Liquidity facilities drawn</v>
      </c>
      <c r="E763" s="1545"/>
      <c r="F763" s="1545"/>
      <c r="G763" s="1545"/>
      <c r="H763" s="1545"/>
      <c r="I763" s="1545"/>
      <c r="J763" s="1545"/>
      <c r="K763" s="1545"/>
      <c r="L763" s="1546"/>
      <c r="M763" s="399">
        <f>SUBTOTAL(9,M764:M770)</f>
        <v>0</v>
      </c>
      <c r="N763" s="1086"/>
      <c r="O763" s="1087"/>
      <c r="P763" s="1087"/>
      <c r="Q763" s="1087"/>
      <c r="R763" s="1087"/>
      <c r="S763" s="1087"/>
      <c r="T763" s="1087"/>
      <c r="U763" s="1087"/>
      <c r="V763" s="1087"/>
      <c r="W763" s="1087"/>
      <c r="X763" s="1087"/>
      <c r="Y763" s="1087"/>
      <c r="Z763" s="1087"/>
      <c r="AA763" s="1087"/>
      <c r="AB763" s="1087"/>
      <c r="AC763" s="1087"/>
      <c r="AD763" s="1542"/>
      <c r="AE763" s="1543"/>
      <c r="AF763" s="1544"/>
    </row>
    <row r="764" spans="1:32" ht="15" customHeight="1" x14ac:dyDescent="0.2">
      <c r="A764" s="11">
        <v>188</v>
      </c>
      <c r="B764" s="688"/>
      <c r="C764" s="689"/>
      <c r="D764" s="689"/>
      <c r="E764" s="689"/>
      <c r="F764" s="1231" t="str">
        <f>'2. CAD NCCF'!F764:L764</f>
        <v>Uncommitted credit facility - drawn portion</v>
      </c>
      <c r="G764" s="1536"/>
      <c r="H764" s="1536"/>
      <c r="I764" s="1536"/>
      <c r="J764" s="1536"/>
      <c r="K764" s="1536"/>
      <c r="L764" s="1537"/>
      <c r="M764" s="690">
        <v>0</v>
      </c>
      <c r="N764" s="1086"/>
      <c r="O764" s="1087"/>
      <c r="P764" s="1087"/>
      <c r="Q764" s="1087"/>
      <c r="R764" s="1087"/>
      <c r="S764" s="1087"/>
      <c r="T764" s="1087"/>
      <c r="U764" s="1087"/>
      <c r="V764" s="1087"/>
      <c r="W764" s="1087"/>
      <c r="X764" s="1087"/>
      <c r="Y764" s="1087"/>
      <c r="Z764" s="1087"/>
      <c r="AA764" s="1087"/>
      <c r="AB764" s="1087"/>
      <c r="AC764" s="1087"/>
      <c r="AD764" s="1542"/>
      <c r="AE764" s="1543"/>
      <c r="AF764" s="1544"/>
    </row>
    <row r="765" spans="1:32" ht="27.75" customHeight="1" x14ac:dyDescent="0.2">
      <c r="A765" s="11">
        <v>189</v>
      </c>
      <c r="B765" s="688"/>
      <c r="C765" s="689"/>
      <c r="D765" s="689"/>
      <c r="E765" s="689"/>
      <c r="F765" s="1231" t="str">
        <f>'2. CAD NCCF'!F765:L765</f>
        <v>Committed credit facility - drawn portion ; retail &amp; small business</v>
      </c>
      <c r="G765" s="1536"/>
      <c r="H765" s="1536"/>
      <c r="I765" s="1536"/>
      <c r="J765" s="1536"/>
      <c r="K765" s="1536"/>
      <c r="L765" s="1537"/>
      <c r="M765" s="690">
        <v>0</v>
      </c>
      <c r="N765" s="1086"/>
      <c r="O765" s="1087"/>
      <c r="P765" s="1087"/>
      <c r="Q765" s="1087"/>
      <c r="R765" s="1087"/>
      <c r="S765" s="1087"/>
      <c r="T765" s="1087"/>
      <c r="U765" s="1087"/>
      <c r="V765" s="1087"/>
      <c r="W765" s="1087"/>
      <c r="X765" s="1087"/>
      <c r="Y765" s="1087"/>
      <c r="Z765" s="1087"/>
      <c r="AA765" s="1087"/>
      <c r="AB765" s="1087"/>
      <c r="AC765" s="1087"/>
      <c r="AD765" s="1542"/>
      <c r="AE765" s="1543"/>
      <c r="AF765" s="1544"/>
    </row>
    <row r="766" spans="1:32" ht="27.75" customHeight="1" x14ac:dyDescent="0.2">
      <c r="A766" s="11">
        <v>189</v>
      </c>
      <c r="B766" s="688"/>
      <c r="C766" s="689"/>
      <c r="D766" s="689"/>
      <c r="E766" s="689"/>
      <c r="F766" s="1231" t="str">
        <f>'2. CAD NCCF'!F766:L766</f>
        <v>Committed credit facility - drawn portion ; heloc &amp; credit card</v>
      </c>
      <c r="G766" s="1536"/>
      <c r="H766" s="1536"/>
      <c r="I766" s="1536"/>
      <c r="J766" s="1536"/>
      <c r="K766" s="1536"/>
      <c r="L766" s="1537"/>
      <c r="M766" s="690">
        <v>0</v>
      </c>
      <c r="N766" s="1086"/>
      <c r="O766" s="1087"/>
      <c r="P766" s="1087"/>
      <c r="Q766" s="1087"/>
      <c r="R766" s="1087"/>
      <c r="S766" s="1087"/>
      <c r="T766" s="1087"/>
      <c r="U766" s="1087"/>
      <c r="V766" s="1087"/>
      <c r="W766" s="1087"/>
      <c r="X766" s="1087"/>
      <c r="Y766" s="1087"/>
      <c r="Z766" s="1087"/>
      <c r="AA766" s="1087"/>
      <c r="AB766" s="1087"/>
      <c r="AC766" s="1087"/>
      <c r="AD766" s="1542"/>
      <c r="AE766" s="1543"/>
      <c r="AF766" s="1544"/>
    </row>
    <row r="767" spans="1:32" ht="15" customHeight="1" x14ac:dyDescent="0.2">
      <c r="A767" s="11">
        <v>189</v>
      </c>
      <c r="B767" s="688"/>
      <c r="C767" s="689"/>
      <c r="D767" s="689"/>
      <c r="E767" s="689"/>
      <c r="F767" s="1231" t="str">
        <f>'2. CAD NCCF'!F767:L767</f>
        <v>Committed credit facility - drawn portion ; FI</v>
      </c>
      <c r="G767" s="1536"/>
      <c r="H767" s="1536"/>
      <c r="I767" s="1536"/>
      <c r="J767" s="1536"/>
      <c r="K767" s="1536"/>
      <c r="L767" s="1537"/>
      <c r="M767" s="690">
        <v>0</v>
      </c>
      <c r="N767" s="1086"/>
      <c r="O767" s="1087"/>
      <c r="P767" s="1087"/>
      <c r="Q767" s="1087"/>
      <c r="R767" s="1087"/>
      <c r="S767" s="1087"/>
      <c r="T767" s="1087"/>
      <c r="U767" s="1087"/>
      <c r="V767" s="1087"/>
      <c r="W767" s="1087"/>
      <c r="X767" s="1087"/>
      <c r="Y767" s="1087"/>
      <c r="Z767" s="1087"/>
      <c r="AA767" s="1087"/>
      <c r="AB767" s="1087"/>
      <c r="AC767" s="1087"/>
      <c r="AD767" s="1542"/>
      <c r="AE767" s="1543"/>
      <c r="AF767" s="1544"/>
    </row>
    <row r="768" spans="1:32" ht="27.75" customHeight="1" x14ac:dyDescent="0.2">
      <c r="A768" s="11">
        <v>189</v>
      </c>
      <c r="B768" s="688"/>
      <c r="C768" s="689"/>
      <c r="D768" s="689"/>
      <c r="E768" s="689"/>
      <c r="F768" s="1231" t="str">
        <f>'2. CAD NCCF'!F768:L768</f>
        <v>Committed credit facility - drawn portion ; non-FI corp, govt, PSE</v>
      </c>
      <c r="G768" s="1536"/>
      <c r="H768" s="1536"/>
      <c r="I768" s="1536"/>
      <c r="J768" s="1536"/>
      <c r="K768" s="1536"/>
      <c r="L768" s="1537"/>
      <c r="M768" s="690">
        <v>0</v>
      </c>
      <c r="N768" s="1086"/>
      <c r="O768" s="1087"/>
      <c r="P768" s="1087"/>
      <c r="Q768" s="1087"/>
      <c r="R768" s="1087"/>
      <c r="S768" s="1087"/>
      <c r="T768" s="1087"/>
      <c r="U768" s="1087"/>
      <c r="V768" s="1087"/>
      <c r="W768" s="1087"/>
      <c r="X768" s="1087"/>
      <c r="Y768" s="1087"/>
      <c r="Z768" s="1087"/>
      <c r="AA768" s="1087"/>
      <c r="AB768" s="1087"/>
      <c r="AC768" s="1087"/>
      <c r="AD768" s="1542"/>
      <c r="AE768" s="1543"/>
      <c r="AF768" s="1544"/>
    </row>
    <row r="769" spans="1:89" ht="15" customHeight="1" x14ac:dyDescent="0.2">
      <c r="A769" s="11">
        <v>189</v>
      </c>
      <c r="B769" s="688"/>
      <c r="C769" s="689"/>
      <c r="D769" s="689"/>
      <c r="E769" s="689"/>
      <c r="F769" s="1231" t="str">
        <f>'2. CAD NCCF'!F769:L769</f>
        <v>Committed credit facility - drawn portion ; ABCP and VIEs</v>
      </c>
      <c r="G769" s="1536"/>
      <c r="H769" s="1536"/>
      <c r="I769" s="1536"/>
      <c r="J769" s="1536"/>
      <c r="K769" s="1536"/>
      <c r="L769" s="1537"/>
      <c r="M769" s="690">
        <v>0</v>
      </c>
      <c r="N769" s="1086"/>
      <c r="O769" s="1087"/>
      <c r="P769" s="1087"/>
      <c r="Q769" s="1087"/>
      <c r="R769" s="1087"/>
      <c r="S769" s="1087"/>
      <c r="T769" s="1087"/>
      <c r="U769" s="1087"/>
      <c r="V769" s="1087"/>
      <c r="W769" s="1087"/>
      <c r="X769" s="1087"/>
      <c r="Y769" s="1087"/>
      <c r="Z769" s="1087"/>
      <c r="AA769" s="1087"/>
      <c r="AB769" s="1087"/>
      <c r="AC769" s="1087"/>
      <c r="AD769" s="1542"/>
      <c r="AE769" s="1543"/>
      <c r="AF769" s="1544"/>
    </row>
    <row r="770" spans="1:89" ht="15" customHeight="1" x14ac:dyDescent="0.2">
      <c r="A770" s="11">
        <v>189</v>
      </c>
      <c r="B770" s="681"/>
      <c r="C770" s="682"/>
      <c r="D770" s="682"/>
      <c r="E770" s="593"/>
      <c r="F770" s="1231" t="str">
        <f>'2. CAD NCCF'!F770:L770</f>
        <v>Committed credit facility - drawn portion ; other</v>
      </c>
      <c r="G770" s="1536"/>
      <c r="H770" s="1536"/>
      <c r="I770" s="1536"/>
      <c r="J770" s="1536"/>
      <c r="K770" s="1536"/>
      <c r="L770" s="1537"/>
      <c r="M770" s="690">
        <v>0</v>
      </c>
      <c r="N770" s="1089"/>
      <c r="O770" s="1090"/>
      <c r="P770" s="1090"/>
      <c r="Q770" s="1090"/>
      <c r="R770" s="1090"/>
      <c r="S770" s="1090"/>
      <c r="T770" s="1090"/>
      <c r="U770" s="1090"/>
      <c r="V770" s="1090"/>
      <c r="W770" s="1090"/>
      <c r="X770" s="1090"/>
      <c r="Y770" s="1090"/>
      <c r="Z770" s="1090"/>
      <c r="AA770" s="1090"/>
      <c r="AB770" s="1090"/>
      <c r="AC770" s="1090"/>
      <c r="AD770" s="1542"/>
      <c r="AE770" s="1543"/>
      <c r="AF770" s="1544"/>
    </row>
    <row r="771" spans="1:89" ht="7.5" hidden="1" customHeight="1" x14ac:dyDescent="0.2">
      <c r="A771" s="11"/>
      <c r="B771" s="1554"/>
      <c r="C771" s="1549"/>
      <c r="D771" s="1549"/>
      <c r="E771" s="1549"/>
      <c r="F771" s="1549"/>
      <c r="G771" s="1549"/>
      <c r="H771" s="1549"/>
      <c r="I771" s="1549"/>
      <c r="J771" s="1549"/>
      <c r="K771" s="1549"/>
      <c r="L771" s="1549"/>
      <c r="M771" s="858"/>
      <c r="N771" s="858"/>
      <c r="O771" s="858"/>
      <c r="P771" s="858"/>
      <c r="Q771" s="858"/>
      <c r="R771" s="858"/>
      <c r="S771" s="858"/>
      <c r="T771" s="858"/>
      <c r="U771" s="858"/>
      <c r="V771" s="858"/>
      <c r="W771" s="858"/>
      <c r="X771" s="858"/>
      <c r="Y771" s="858"/>
      <c r="Z771" s="858"/>
      <c r="AA771" s="858"/>
      <c r="AB771" s="858"/>
      <c r="AC771" s="858"/>
      <c r="AD771" s="858"/>
      <c r="AE771" s="858"/>
      <c r="AF771" s="859"/>
    </row>
    <row r="772" spans="1:89" ht="22.5" customHeight="1" x14ac:dyDescent="0.2">
      <c r="A772" s="11">
        <v>323</v>
      </c>
      <c r="B772" s="1233" t="str">
        <f>'2. CAD NCCF'!B772:L772</f>
        <v>Cash inflows/Outflows from off balance sheet commitments</v>
      </c>
      <c r="C772" s="1504"/>
      <c r="D772" s="1504"/>
      <c r="E772" s="1504"/>
      <c r="F772" s="1504"/>
      <c r="G772" s="1504"/>
      <c r="H772" s="1504"/>
      <c r="I772" s="1504"/>
      <c r="J772" s="1504"/>
      <c r="K772" s="1504"/>
      <c r="L772" s="1505"/>
      <c r="M772" s="399">
        <f>SUBTOTAL(9,M745:M770)</f>
        <v>0</v>
      </c>
      <c r="N772" s="402">
        <f t="shared" ref="N772:AC772" si="171">SUBTOTAL(9,N745:N770)</f>
        <v>0</v>
      </c>
      <c r="O772" s="406">
        <f t="shared" si="171"/>
        <v>0</v>
      </c>
      <c r="P772" s="405">
        <f t="shared" si="171"/>
        <v>0</v>
      </c>
      <c r="Q772" s="407">
        <f t="shared" si="171"/>
        <v>0</v>
      </c>
      <c r="R772" s="406">
        <f t="shared" si="171"/>
        <v>0</v>
      </c>
      <c r="S772" s="405">
        <f t="shared" si="171"/>
        <v>0</v>
      </c>
      <c r="T772" s="406">
        <f t="shared" si="171"/>
        <v>0</v>
      </c>
      <c r="U772" s="405">
        <f t="shared" si="171"/>
        <v>0</v>
      </c>
      <c r="V772" s="406">
        <f t="shared" si="171"/>
        <v>0</v>
      </c>
      <c r="W772" s="405">
        <f t="shared" si="171"/>
        <v>0</v>
      </c>
      <c r="X772" s="406">
        <f t="shared" si="171"/>
        <v>0</v>
      </c>
      <c r="Y772" s="405">
        <f t="shared" si="171"/>
        <v>0</v>
      </c>
      <c r="Z772" s="406">
        <f t="shared" si="171"/>
        <v>0</v>
      </c>
      <c r="AA772" s="405">
        <f t="shared" si="171"/>
        <v>0</v>
      </c>
      <c r="AB772" s="416">
        <f t="shared" si="171"/>
        <v>0</v>
      </c>
      <c r="AC772" s="399">
        <f t="shared" si="171"/>
        <v>0</v>
      </c>
      <c r="AD772" s="1553"/>
      <c r="AE772" s="1543"/>
      <c r="AF772" s="1544"/>
      <c r="AG772" s="326"/>
      <c r="AH772" s="326"/>
      <c r="AI772" s="326"/>
      <c r="AJ772" s="326"/>
      <c r="AK772" s="326"/>
      <c r="AL772" s="326"/>
      <c r="AM772" s="326"/>
      <c r="AN772" s="326"/>
      <c r="AO772" s="326"/>
      <c r="AP772" s="326"/>
      <c r="AQ772" s="326"/>
      <c r="AR772" s="326"/>
      <c r="AS772" s="326"/>
      <c r="AT772" s="326"/>
      <c r="AU772" s="326"/>
      <c r="AV772" s="326"/>
      <c r="AW772" s="326"/>
      <c r="AX772" s="326"/>
      <c r="AY772" s="326"/>
      <c r="AZ772" s="326"/>
      <c r="BA772" s="326"/>
      <c r="BB772" s="326"/>
      <c r="BC772" s="326"/>
      <c r="BD772" s="326"/>
      <c r="BE772" s="326"/>
      <c r="BF772" s="326"/>
      <c r="BG772" s="326"/>
      <c r="BH772" s="326"/>
      <c r="BI772" s="326"/>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row>
    <row r="773" spans="1:89" s="10" customFormat="1" hidden="1" x14ac:dyDescent="0.2">
      <c r="A773" s="9"/>
      <c r="B773" s="1612"/>
      <c r="C773" s="1613"/>
      <c r="D773" s="1613"/>
      <c r="E773" s="1613"/>
      <c r="F773" s="1613"/>
      <c r="G773" s="1613"/>
      <c r="H773" s="1613"/>
      <c r="I773" s="1613"/>
      <c r="J773" s="1613"/>
      <c r="K773" s="1613"/>
      <c r="L773" s="1613"/>
      <c r="M773" s="1613"/>
      <c r="N773" s="1613"/>
      <c r="O773" s="1613"/>
      <c r="P773" s="1613"/>
      <c r="Q773" s="1613"/>
      <c r="R773" s="1613"/>
      <c r="S773" s="1613"/>
      <c r="T773" s="1613"/>
      <c r="U773" s="1613"/>
      <c r="V773" s="1613"/>
      <c r="W773" s="1613"/>
      <c r="X773" s="1613"/>
      <c r="Y773" s="1613"/>
      <c r="Z773" s="1613"/>
      <c r="AA773" s="1613"/>
      <c r="AB773" s="1613"/>
      <c r="AC773" s="1613"/>
      <c r="AD773" s="1613"/>
      <c r="AE773" s="1613"/>
      <c r="AF773" s="1614"/>
      <c r="AG773" s="327"/>
      <c r="AH773" s="327"/>
      <c r="AI773" s="327"/>
      <c r="AJ773" s="327"/>
      <c r="AK773" s="327"/>
      <c r="AL773" s="327"/>
      <c r="AM773" s="327"/>
      <c r="AN773" s="327"/>
      <c r="AO773" s="327"/>
      <c r="AP773" s="327"/>
      <c r="AQ773" s="327"/>
      <c r="AR773" s="327"/>
      <c r="AS773" s="327"/>
      <c r="AT773" s="327"/>
      <c r="AU773" s="327"/>
      <c r="AV773" s="327"/>
      <c r="AW773" s="327"/>
      <c r="AX773" s="327"/>
      <c r="AY773" s="327"/>
      <c r="AZ773" s="327"/>
      <c r="BA773" s="327"/>
      <c r="BB773" s="327"/>
      <c r="BC773" s="327"/>
      <c r="BD773" s="327"/>
      <c r="BE773" s="327"/>
      <c r="BF773" s="327"/>
      <c r="BG773" s="327"/>
      <c r="BH773" s="327"/>
      <c r="BI773" s="327"/>
      <c r="BJ773" s="327"/>
      <c r="BK773" s="327"/>
      <c r="BL773" s="327"/>
      <c r="BM773" s="327"/>
      <c r="BN773" s="327"/>
      <c r="BO773" s="327"/>
      <c r="BP773" s="327"/>
      <c r="BQ773" s="327"/>
      <c r="BR773" s="327"/>
      <c r="BS773" s="327"/>
      <c r="BT773" s="327"/>
      <c r="BU773" s="327"/>
      <c r="BV773" s="327"/>
      <c r="BW773" s="327"/>
      <c r="BX773" s="327"/>
      <c r="BY773" s="327"/>
      <c r="BZ773" s="327"/>
      <c r="CA773" s="327"/>
      <c r="CB773" s="327"/>
      <c r="CC773" s="327"/>
      <c r="CD773" s="326"/>
      <c r="CE773" s="326"/>
      <c r="CF773" s="326"/>
      <c r="CG773" s="326"/>
      <c r="CH773" s="326"/>
      <c r="CI773" s="326"/>
      <c r="CJ773" s="326"/>
      <c r="CK773" s="326"/>
    </row>
    <row r="774" spans="1:89" s="10" customFormat="1" hidden="1" x14ac:dyDescent="0.2">
      <c r="A774" s="9"/>
      <c r="B774" s="1615"/>
      <c r="C774" s="1616"/>
      <c r="D774" s="1616"/>
      <c r="E774" s="1616"/>
      <c r="F774" s="1616"/>
      <c r="G774" s="1616"/>
      <c r="H774" s="1616"/>
      <c r="I774" s="1616"/>
      <c r="J774" s="1616"/>
      <c r="K774" s="1616"/>
      <c r="L774" s="1616"/>
      <c r="M774" s="1616"/>
      <c r="N774" s="1616"/>
      <c r="O774" s="1616"/>
      <c r="P774" s="1616"/>
      <c r="Q774" s="1616"/>
      <c r="R774" s="1616"/>
      <c r="S774" s="1616"/>
      <c r="T774" s="1616"/>
      <c r="U774" s="1616"/>
      <c r="V774" s="1616"/>
      <c r="W774" s="1616"/>
      <c r="X774" s="1616"/>
      <c r="Y774" s="1616"/>
      <c r="Z774" s="1616"/>
      <c r="AA774" s="1616"/>
      <c r="AB774" s="1616"/>
      <c r="AC774" s="1616"/>
      <c r="AD774" s="1616"/>
      <c r="AE774" s="1616"/>
      <c r="AF774" s="1617"/>
      <c r="AG774" s="327"/>
      <c r="AH774" s="327"/>
      <c r="AI774" s="327"/>
      <c r="AJ774" s="327"/>
      <c r="AK774" s="327"/>
      <c r="AL774" s="327"/>
      <c r="AM774" s="327"/>
      <c r="AN774" s="327"/>
      <c r="AO774" s="327"/>
      <c r="AP774" s="327"/>
      <c r="AQ774" s="327"/>
      <c r="AR774" s="327"/>
      <c r="AS774" s="327"/>
      <c r="AT774" s="327"/>
      <c r="AU774" s="327"/>
      <c r="AV774" s="327"/>
      <c r="AW774" s="327"/>
      <c r="AX774" s="327"/>
      <c r="AY774" s="327"/>
      <c r="AZ774" s="327"/>
      <c r="BA774" s="327"/>
      <c r="BB774" s="327"/>
      <c r="BC774" s="327"/>
      <c r="BD774" s="327"/>
      <c r="BE774" s="327"/>
      <c r="BF774" s="327"/>
      <c r="BG774" s="327"/>
      <c r="BH774" s="327"/>
      <c r="BI774" s="327"/>
      <c r="BJ774" s="327"/>
      <c r="BK774" s="327"/>
      <c r="BL774" s="327"/>
      <c r="BM774" s="327"/>
      <c r="BN774" s="327"/>
      <c r="BO774" s="327"/>
      <c r="BP774" s="327"/>
      <c r="BQ774" s="327"/>
      <c r="BR774" s="327"/>
      <c r="BS774" s="327"/>
      <c r="BT774" s="327"/>
      <c r="BU774" s="327"/>
      <c r="BV774" s="327"/>
      <c r="BW774" s="327"/>
      <c r="BX774" s="327"/>
      <c r="BY774" s="327"/>
      <c r="BZ774" s="327"/>
      <c r="CA774" s="327"/>
      <c r="CB774" s="327"/>
      <c r="CC774" s="327"/>
      <c r="CD774" s="326"/>
      <c r="CE774" s="326"/>
      <c r="CF774" s="326"/>
      <c r="CG774" s="326"/>
      <c r="CH774" s="326"/>
      <c r="CI774" s="326"/>
      <c r="CJ774" s="326"/>
      <c r="CK774" s="326"/>
    </row>
    <row r="775" spans="1:89" s="10" customFormat="1" hidden="1" x14ac:dyDescent="0.2">
      <c r="A775" s="9"/>
      <c r="B775" s="1342" t="str">
        <f>'2. CAD NCCF'!B775:AF777</f>
        <v>CALCULATED CASH FLOWS</v>
      </c>
      <c r="C775" s="1609"/>
      <c r="D775" s="1609"/>
      <c r="E775" s="1609"/>
      <c r="F775" s="1609"/>
      <c r="G775" s="1609"/>
      <c r="H775" s="1609"/>
      <c r="I775" s="1609"/>
      <c r="J775" s="1609"/>
      <c r="K775" s="1609"/>
      <c r="L775" s="1609"/>
      <c r="M775" s="1609"/>
      <c r="N775" s="1609"/>
      <c r="O775" s="1609"/>
      <c r="P775" s="1609"/>
      <c r="Q775" s="1609"/>
      <c r="R775" s="1609"/>
      <c r="S775" s="1609"/>
      <c r="T775" s="1609"/>
      <c r="U775" s="1609"/>
      <c r="V775" s="1609"/>
      <c r="W775" s="1609"/>
      <c r="X775" s="1609"/>
      <c r="Y775" s="1609"/>
      <c r="Z775" s="1609"/>
      <c r="AA775" s="1609"/>
      <c r="AB775" s="1609"/>
      <c r="AC775" s="1609"/>
      <c r="AD775" s="1609"/>
      <c r="AE775" s="1609"/>
      <c r="AF775" s="1610"/>
      <c r="AG775" s="327"/>
      <c r="AH775" s="327"/>
      <c r="AI775" s="327"/>
      <c r="AJ775" s="327"/>
      <c r="AK775" s="327"/>
      <c r="AL775" s="327"/>
      <c r="AM775" s="327"/>
      <c r="AN775" s="327"/>
      <c r="AO775" s="327"/>
      <c r="AP775" s="327"/>
      <c r="AQ775" s="327"/>
      <c r="AR775" s="327"/>
      <c r="AS775" s="327"/>
      <c r="AT775" s="327"/>
      <c r="AU775" s="327"/>
      <c r="AV775" s="327"/>
      <c r="AW775" s="327"/>
      <c r="AX775" s="327"/>
      <c r="AY775" s="327"/>
      <c r="AZ775" s="327"/>
      <c r="BA775" s="327"/>
      <c r="BB775" s="327"/>
      <c r="BC775" s="327"/>
      <c r="BD775" s="327"/>
      <c r="BE775" s="327"/>
      <c r="BF775" s="327"/>
      <c r="BG775" s="327"/>
      <c r="BH775" s="327"/>
      <c r="BI775" s="327"/>
      <c r="BJ775" s="327"/>
      <c r="BK775" s="327"/>
      <c r="BL775" s="327"/>
      <c r="BM775" s="327"/>
      <c r="BN775" s="327"/>
      <c r="BO775" s="327"/>
      <c r="BP775" s="327"/>
      <c r="BQ775" s="327"/>
      <c r="BR775" s="327"/>
      <c r="BS775" s="327"/>
      <c r="BT775" s="327"/>
      <c r="BU775" s="327"/>
      <c r="BV775" s="327"/>
      <c r="BW775" s="327"/>
      <c r="BX775" s="327"/>
      <c r="BY775" s="327"/>
      <c r="BZ775" s="327"/>
      <c r="CA775" s="327"/>
      <c r="CB775" s="327"/>
      <c r="CC775" s="327"/>
      <c r="CD775" s="326"/>
      <c r="CE775" s="326"/>
      <c r="CF775" s="326"/>
      <c r="CG775" s="326"/>
      <c r="CH775" s="326"/>
      <c r="CI775" s="326"/>
      <c r="CJ775" s="326"/>
      <c r="CK775" s="326"/>
    </row>
    <row r="776" spans="1:89" s="10" customFormat="1" x14ac:dyDescent="0.2">
      <c r="A776" s="9"/>
      <c r="B776" s="1611"/>
      <c r="C776" s="1189"/>
      <c r="D776" s="1189"/>
      <c r="E776" s="1189"/>
      <c r="F776" s="1189"/>
      <c r="G776" s="1189"/>
      <c r="H776" s="1189"/>
      <c r="I776" s="1189"/>
      <c r="J776" s="1189"/>
      <c r="K776" s="1189"/>
      <c r="L776" s="1189"/>
      <c r="M776" s="1189"/>
      <c r="N776" s="1189"/>
      <c r="O776" s="1189"/>
      <c r="P776" s="1189"/>
      <c r="Q776" s="1189"/>
      <c r="R776" s="1189"/>
      <c r="S776" s="1189"/>
      <c r="T776" s="1189"/>
      <c r="U776" s="1189"/>
      <c r="V776" s="1189"/>
      <c r="W776" s="1189"/>
      <c r="X776" s="1189"/>
      <c r="Y776" s="1189"/>
      <c r="Z776" s="1189"/>
      <c r="AA776" s="1189"/>
      <c r="AB776" s="1189"/>
      <c r="AC776" s="1189"/>
      <c r="AD776" s="1189"/>
      <c r="AE776" s="1189"/>
      <c r="AF776" s="1190"/>
      <c r="AG776" s="327"/>
      <c r="AH776" s="327"/>
      <c r="AI776" s="327"/>
      <c r="AJ776" s="327"/>
      <c r="AK776" s="327"/>
      <c r="AL776" s="327"/>
      <c r="AM776" s="327"/>
      <c r="AN776" s="327"/>
      <c r="AO776" s="327"/>
      <c r="AP776" s="327"/>
      <c r="AQ776" s="327"/>
      <c r="AR776" s="327"/>
      <c r="AS776" s="327"/>
      <c r="AT776" s="327"/>
      <c r="AU776" s="327"/>
      <c r="AV776" s="327"/>
      <c r="AW776" s="327"/>
      <c r="AX776" s="327"/>
      <c r="AY776" s="327"/>
      <c r="AZ776" s="327"/>
      <c r="BA776" s="327"/>
      <c r="BB776" s="327"/>
      <c r="BC776" s="327"/>
      <c r="BD776" s="327"/>
      <c r="BE776" s="327"/>
      <c r="BF776" s="327"/>
      <c r="BG776" s="327"/>
      <c r="BH776" s="327"/>
      <c r="BI776" s="327"/>
      <c r="BJ776" s="327"/>
      <c r="BK776" s="327"/>
      <c r="BL776" s="327"/>
      <c r="BM776" s="327"/>
      <c r="BN776" s="327"/>
      <c r="BO776" s="327"/>
      <c r="BP776" s="327"/>
      <c r="BQ776" s="327"/>
      <c r="BR776" s="327"/>
      <c r="BS776" s="327"/>
      <c r="BT776" s="327"/>
      <c r="BU776" s="327"/>
      <c r="BV776" s="327"/>
      <c r="BW776" s="327"/>
      <c r="BX776" s="327"/>
      <c r="BY776" s="327"/>
      <c r="BZ776" s="327"/>
      <c r="CA776" s="327"/>
      <c r="CB776" s="327"/>
      <c r="CC776" s="327"/>
      <c r="CD776" s="326"/>
      <c r="CE776" s="326"/>
      <c r="CF776" s="326"/>
      <c r="CG776" s="326"/>
      <c r="CH776" s="326"/>
      <c r="CI776" s="326"/>
      <c r="CJ776" s="326"/>
      <c r="CK776" s="326"/>
    </row>
    <row r="777" spans="1:89" ht="22.5" customHeight="1" outlineLevel="1" x14ac:dyDescent="0.2">
      <c r="B777" s="1191"/>
      <c r="C777" s="1192"/>
      <c r="D777" s="1192"/>
      <c r="E777" s="1192"/>
      <c r="F777" s="1192"/>
      <c r="G777" s="1192"/>
      <c r="H777" s="1192"/>
      <c r="I777" s="1192"/>
      <c r="J777" s="1192"/>
      <c r="K777" s="1192"/>
      <c r="L777" s="1192"/>
      <c r="M777" s="1192"/>
      <c r="N777" s="1192"/>
      <c r="O777" s="1192"/>
      <c r="P777" s="1192"/>
      <c r="Q777" s="1192"/>
      <c r="R777" s="1192"/>
      <c r="S777" s="1192"/>
      <c r="T777" s="1192"/>
      <c r="U777" s="1192"/>
      <c r="V777" s="1192"/>
      <c r="W777" s="1192"/>
      <c r="X777" s="1192"/>
      <c r="Y777" s="1192"/>
      <c r="Z777" s="1192"/>
      <c r="AA777" s="1192"/>
      <c r="AB777" s="1192"/>
      <c r="AC777" s="1192"/>
      <c r="AD777" s="1192"/>
      <c r="AE777" s="1192"/>
      <c r="AF777" s="1193"/>
      <c r="AG777" s="327"/>
      <c r="AH777" s="327"/>
      <c r="AI777" s="327"/>
      <c r="AJ777" s="327"/>
      <c r="AK777" s="327"/>
      <c r="AL777" s="327"/>
      <c r="AM777" s="327"/>
      <c r="AN777" s="327"/>
      <c r="AO777" s="327"/>
      <c r="AP777" s="327"/>
      <c r="AQ777" s="327"/>
      <c r="AR777" s="327"/>
      <c r="AS777" s="327"/>
      <c r="AT777" s="327"/>
      <c r="AU777" s="327"/>
      <c r="AV777" s="327"/>
      <c r="AW777" s="327"/>
      <c r="AX777" s="327"/>
      <c r="AY777" s="327"/>
      <c r="AZ777" s="327"/>
      <c r="BA777" s="327"/>
      <c r="BB777" s="327"/>
      <c r="BC777" s="327"/>
      <c r="BD777" s="327"/>
      <c r="BE777" s="327"/>
      <c r="BF777" s="327"/>
      <c r="BG777" s="327"/>
      <c r="BH777" s="327"/>
      <c r="BI777" s="327"/>
      <c r="BJ777" s="327"/>
      <c r="BK777" s="327"/>
      <c r="BL777" s="327"/>
      <c r="BM777" s="327"/>
      <c r="BN777" s="327"/>
      <c r="BO777" s="327"/>
      <c r="BP777" s="327"/>
      <c r="BQ777" s="327"/>
      <c r="BR777" s="327"/>
      <c r="BS777" s="327"/>
      <c r="BT777" s="327"/>
      <c r="BU777" s="327"/>
      <c r="BV777" s="327"/>
      <c r="BW777" s="327"/>
      <c r="BX777" s="327"/>
      <c r="BY777" s="327"/>
      <c r="BZ777" s="327"/>
      <c r="CA777" s="327"/>
      <c r="CB777" s="327"/>
      <c r="CC777" s="327"/>
      <c r="CD777" s="326"/>
      <c r="CE777" s="326"/>
      <c r="CF777" s="326"/>
      <c r="CG777" s="326"/>
      <c r="CH777" s="326"/>
      <c r="CI777" s="326"/>
      <c r="CJ777" s="326"/>
      <c r="CK777" s="326"/>
    </row>
    <row r="778" spans="1:89" s="12" customFormat="1" ht="7.5" hidden="1" customHeight="1" outlineLevel="2" x14ac:dyDescent="0.2">
      <c r="B778" s="329"/>
      <c r="C778" s="330"/>
      <c r="D778" s="330"/>
      <c r="E778" s="330"/>
      <c r="F778" s="331"/>
      <c r="G778" s="331"/>
      <c r="H778" s="331"/>
      <c r="I778" s="331"/>
      <c r="J778" s="331"/>
      <c r="K778" s="331"/>
      <c r="L778" s="331"/>
      <c r="M778" s="330"/>
      <c r="N778" s="330"/>
      <c r="O778" s="330"/>
      <c r="P778" s="330"/>
      <c r="Q778" s="330"/>
      <c r="R778" s="330"/>
      <c r="S778" s="330"/>
      <c r="T778" s="330"/>
      <c r="U778" s="330"/>
      <c r="V778" s="330"/>
      <c r="W778" s="330"/>
      <c r="X778" s="330"/>
      <c r="Y778" s="330"/>
      <c r="Z778" s="330"/>
      <c r="AA778" s="330"/>
      <c r="AB778" s="330"/>
      <c r="AC778" s="332"/>
      <c r="AD778" s="332"/>
      <c r="AE778" s="332"/>
      <c r="AF778" s="333"/>
      <c r="AG778" s="327"/>
      <c r="AH778" s="327"/>
      <c r="AI778" s="327"/>
      <c r="AJ778" s="327"/>
      <c r="AK778" s="327"/>
      <c r="AL778" s="327"/>
      <c r="AM778" s="327"/>
      <c r="AN778" s="327"/>
      <c r="AO778" s="327"/>
      <c r="AP778" s="327"/>
      <c r="AQ778" s="327"/>
      <c r="AR778" s="327"/>
      <c r="AS778" s="327"/>
      <c r="AT778" s="327"/>
      <c r="AU778" s="327"/>
      <c r="AV778" s="327"/>
      <c r="AW778" s="327"/>
      <c r="AX778" s="327"/>
      <c r="AY778" s="327"/>
      <c r="AZ778" s="327"/>
      <c r="BA778" s="327"/>
      <c r="BB778" s="327"/>
      <c r="BC778" s="327"/>
      <c r="BD778" s="327"/>
      <c r="BE778" s="327"/>
      <c r="BF778" s="327"/>
      <c r="BG778" s="327"/>
      <c r="BH778" s="327"/>
      <c r="BI778" s="327"/>
      <c r="BJ778" s="327"/>
      <c r="BK778" s="327"/>
      <c r="BL778" s="327"/>
      <c r="BM778" s="327"/>
      <c r="BN778" s="327"/>
      <c r="BO778" s="327"/>
      <c r="BP778" s="327"/>
      <c r="BQ778" s="327"/>
      <c r="BR778" s="327"/>
      <c r="BS778" s="327"/>
      <c r="BT778" s="327"/>
      <c r="BU778" s="327"/>
      <c r="BV778" s="327"/>
      <c r="BW778" s="327"/>
      <c r="BX778" s="327"/>
      <c r="BY778" s="327"/>
      <c r="BZ778" s="327"/>
      <c r="CA778" s="327"/>
      <c r="CB778" s="327"/>
      <c r="CC778" s="327"/>
      <c r="CD778" s="326"/>
      <c r="CE778" s="326"/>
      <c r="CF778" s="326"/>
      <c r="CG778" s="326"/>
      <c r="CH778" s="326"/>
      <c r="CI778" s="326"/>
      <c r="CJ778" s="326"/>
      <c r="CK778" s="326"/>
    </row>
    <row r="779" spans="1:89" ht="22.5" hidden="1" customHeight="1" outlineLevel="2" x14ac:dyDescent="0.2">
      <c r="B779" s="1136" t="s">
        <v>0</v>
      </c>
      <c r="C779" s="1137"/>
      <c r="D779" s="1137"/>
      <c r="E779" s="1137"/>
      <c r="F779" s="1137"/>
      <c r="G779" s="1137"/>
      <c r="H779" s="1137"/>
      <c r="I779" s="1137"/>
      <c r="J779" s="1137"/>
      <c r="K779" s="1137"/>
      <c r="L779" s="1137"/>
      <c r="M779" s="1137"/>
      <c r="N779" s="1137"/>
      <c r="O779" s="1137"/>
      <c r="P779" s="1137"/>
      <c r="Q779" s="1137"/>
      <c r="R779" s="1137"/>
      <c r="S779" s="1137"/>
      <c r="T779" s="1137"/>
      <c r="U779" s="1137"/>
      <c r="V779" s="1137"/>
      <c r="W779" s="1137"/>
      <c r="X779" s="1137"/>
      <c r="Y779" s="1137"/>
      <c r="Z779" s="1137"/>
      <c r="AA779" s="1137"/>
      <c r="AB779" s="1137"/>
      <c r="AC779" s="1137"/>
      <c r="AD779" s="1137"/>
      <c r="AE779" s="1137"/>
      <c r="AF779" s="1138"/>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F779" s="326"/>
      <c r="BG779" s="32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row>
    <row r="780" spans="1:89" ht="22.5" hidden="1" customHeight="1" outlineLevel="2" x14ac:dyDescent="0.2">
      <c r="A780" s="11">
        <v>100</v>
      </c>
      <c r="B780" s="1158" t="s">
        <v>1</v>
      </c>
      <c r="C780" s="1041"/>
      <c r="D780" s="1041"/>
      <c r="E780" s="1041"/>
      <c r="F780" s="1618">
        <f>F4</f>
        <v>0</v>
      </c>
      <c r="G780" s="1619"/>
      <c r="H780" s="1619"/>
      <c r="I780" s="1619"/>
      <c r="J780" s="1619"/>
      <c r="K780" s="1619"/>
      <c r="L780" s="1620"/>
      <c r="M780" s="1621" t="s">
        <v>13</v>
      </c>
      <c r="N780" s="1143"/>
      <c r="O780" s="1143"/>
      <c r="P780" s="1143"/>
      <c r="Q780" s="1143"/>
      <c r="R780" s="1143"/>
      <c r="S780" s="1143"/>
      <c r="T780" s="1143"/>
      <c r="U780" s="1143"/>
      <c r="V780" s="1143"/>
      <c r="W780" s="1143"/>
      <c r="X780" s="1143"/>
      <c r="Y780" s="1143"/>
      <c r="Z780" s="1143"/>
      <c r="AA780" s="1143"/>
      <c r="AB780" s="1143"/>
      <c r="AC780" s="1143"/>
      <c r="AD780" s="1143"/>
      <c r="AE780" s="1143"/>
      <c r="AF780" s="1144"/>
    </row>
    <row r="781" spans="1:89" ht="25.5" hidden="1" customHeight="1" outlineLevel="2" x14ac:dyDescent="0.2">
      <c r="A781" s="11">
        <v>101</v>
      </c>
      <c r="B781" s="1042" t="s">
        <v>63</v>
      </c>
      <c r="C781" s="1043"/>
      <c r="D781" s="1043"/>
      <c r="E781" s="1043"/>
      <c r="F781" s="1562">
        <f>F5</f>
        <v>0</v>
      </c>
      <c r="G781" s="1563"/>
      <c r="H781" s="1563"/>
      <c r="I781" s="1563"/>
      <c r="J781" s="1563"/>
      <c r="K781" s="1563"/>
      <c r="L781" s="1564"/>
      <c r="M781" s="1565" t="s">
        <v>24</v>
      </c>
      <c r="N781" s="587">
        <f>N5</f>
        <v>7</v>
      </c>
      <c r="O781" s="588">
        <f t="shared" ref="O781:AB781" si="172">O5</f>
        <v>14</v>
      </c>
      <c r="P781" s="588">
        <f t="shared" si="172"/>
        <v>21</v>
      </c>
      <c r="Q781" s="590">
        <f t="shared" si="172"/>
        <v>31</v>
      </c>
      <c r="R781" s="589">
        <f t="shared" si="172"/>
        <v>60</v>
      </c>
      <c r="S781" s="588">
        <f t="shared" si="172"/>
        <v>89</v>
      </c>
      <c r="T781" s="588">
        <f t="shared" si="172"/>
        <v>120</v>
      </c>
      <c r="U781" s="588">
        <f t="shared" si="172"/>
        <v>150</v>
      </c>
      <c r="V781" s="588">
        <f t="shared" si="172"/>
        <v>181</v>
      </c>
      <c r="W781" s="588">
        <f t="shared" si="172"/>
        <v>211</v>
      </c>
      <c r="X781" s="588">
        <f t="shared" si="172"/>
        <v>242</v>
      </c>
      <c r="Y781" s="588">
        <f t="shared" si="172"/>
        <v>273</v>
      </c>
      <c r="Z781" s="588">
        <f t="shared" si="172"/>
        <v>303</v>
      </c>
      <c r="AA781" s="588">
        <f t="shared" si="172"/>
        <v>334</v>
      </c>
      <c r="AB781" s="334">
        <f t="shared" si="172"/>
        <v>364</v>
      </c>
      <c r="AC781" s="1023" t="s">
        <v>3</v>
      </c>
      <c r="AD781" s="1555"/>
      <c r="AE781" s="1556"/>
      <c r="AF781" s="1556"/>
    </row>
    <row r="782" spans="1:89" ht="30" hidden="1" customHeight="1" outlineLevel="2" x14ac:dyDescent="0.2">
      <c r="A782" s="11">
        <v>102</v>
      </c>
      <c r="B782" s="1559" t="s">
        <v>2</v>
      </c>
      <c r="C782" s="1560"/>
      <c r="D782" s="1560"/>
      <c r="E782" s="1560"/>
      <c r="F782" s="1560"/>
      <c r="G782" s="1560"/>
      <c r="H782" s="1560"/>
      <c r="I782" s="1560"/>
      <c r="J782" s="1560"/>
      <c r="K782" s="1560"/>
      <c r="L782" s="1561"/>
      <c r="M782" s="1566"/>
      <c r="N782" s="577" t="str">
        <f>N6</f>
        <v>7 
(Week 1)</v>
      </c>
      <c r="O782" s="578" t="str">
        <f t="shared" ref="O782:AB782" si="173">O6</f>
        <v>14 
(Week 2)</v>
      </c>
      <c r="P782" s="578" t="str">
        <f t="shared" si="173"/>
        <v>21 
(Week 3)</v>
      </c>
      <c r="Q782" s="375" t="str">
        <f t="shared" si="173"/>
        <v>31 
(Week 4)</v>
      </c>
      <c r="R782" s="577" t="str">
        <f t="shared" si="173"/>
        <v>60
(Month 2)</v>
      </c>
      <c r="S782" s="578" t="str">
        <f t="shared" si="173"/>
        <v>89
(Month 3)</v>
      </c>
      <c r="T782" s="578" t="str">
        <f t="shared" si="173"/>
        <v>120
(Month 4)</v>
      </c>
      <c r="U782" s="578" t="str">
        <f t="shared" si="173"/>
        <v>150
(Month 5)</v>
      </c>
      <c r="V782" s="578" t="str">
        <f t="shared" si="173"/>
        <v>181
(Month 6)</v>
      </c>
      <c r="W782" s="578" t="str">
        <f t="shared" si="173"/>
        <v>211
(Month 7)</v>
      </c>
      <c r="X782" s="578" t="str">
        <f t="shared" si="173"/>
        <v>242
(Month 8)</v>
      </c>
      <c r="Y782" s="578" t="str">
        <f t="shared" si="173"/>
        <v>273
(Month 9)</v>
      </c>
      <c r="Z782" s="578" t="str">
        <f t="shared" si="173"/>
        <v>303
(Month 10)</v>
      </c>
      <c r="AA782" s="578" t="str">
        <f t="shared" si="173"/>
        <v>334
(Month 11)</v>
      </c>
      <c r="AB782" s="375" t="str">
        <f t="shared" si="173"/>
        <v>364
(Month 12)</v>
      </c>
      <c r="AC782" s="1024"/>
      <c r="AD782" s="1557"/>
      <c r="AE782" s="1558"/>
      <c r="AF782" s="1558"/>
    </row>
    <row r="783" spans="1:89" ht="22.5" customHeight="1" outlineLevel="1" collapsed="1" x14ac:dyDescent="0.2">
      <c r="A783" s="11">
        <v>103</v>
      </c>
      <c r="B783" s="982" t="str">
        <f>'2. CAD NCCF'!B783:AF783</f>
        <v>ASSETS</v>
      </c>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c r="AA783" s="983"/>
      <c r="AB783" s="983"/>
      <c r="AC783" s="983"/>
      <c r="AD783" s="983"/>
      <c r="AE783" s="983"/>
      <c r="AF783" s="1115"/>
    </row>
    <row r="784" spans="1:89" ht="15" customHeight="1" outlineLevel="1" x14ac:dyDescent="0.2">
      <c r="A784" s="11">
        <v>104</v>
      </c>
      <c r="B784" s="661"/>
      <c r="C784" s="1048" t="str">
        <f>'2. CAD NCCF'!C784:AF784</f>
        <v>Cash Resources</v>
      </c>
      <c r="D784" s="1049"/>
      <c r="E784" s="1049"/>
      <c r="F784" s="1049"/>
      <c r="G784" s="1049"/>
      <c r="H784" s="1049"/>
      <c r="I784" s="1049"/>
      <c r="J784" s="1049"/>
      <c r="K784" s="1049"/>
      <c r="L784" s="1049"/>
      <c r="M784" s="1049"/>
      <c r="N784" s="1049"/>
      <c r="O784" s="1049"/>
      <c r="P784" s="1049"/>
      <c r="Q784" s="1049"/>
      <c r="R784" s="1049"/>
      <c r="S784" s="1049"/>
      <c r="T784" s="1049"/>
      <c r="U784" s="1049"/>
      <c r="V784" s="1049"/>
      <c r="W784" s="1049"/>
      <c r="X784" s="1049"/>
      <c r="Y784" s="1049"/>
      <c r="Z784" s="1049"/>
      <c r="AA784" s="1049"/>
      <c r="AB784" s="1049"/>
      <c r="AC784" s="1049"/>
      <c r="AD784" s="1049"/>
      <c r="AE784" s="1049"/>
      <c r="AF784" s="1050"/>
    </row>
    <row r="785" spans="1:32" ht="15" customHeight="1" outlineLevel="1" x14ac:dyDescent="0.2">
      <c r="A785" s="11">
        <v>105</v>
      </c>
      <c r="B785" s="661"/>
      <c r="C785" s="257"/>
      <c r="D785" s="257"/>
      <c r="E785" s="257"/>
      <c r="F785" s="1032" t="str">
        <f>'2. CAD NCCF'!F785:L785</f>
        <v>Coins and bank notes</v>
      </c>
      <c r="G785" s="1033"/>
      <c r="H785" s="1033"/>
      <c r="I785" s="1033"/>
      <c r="J785" s="1033"/>
      <c r="K785" s="1033"/>
      <c r="L785" s="1064"/>
      <c r="M785" s="401">
        <f>M9</f>
        <v>0</v>
      </c>
      <c r="N785" s="410">
        <f>M785</f>
        <v>0</v>
      </c>
      <c r="O785" s="1370"/>
      <c r="P785" s="1256"/>
      <c r="Q785" s="1256"/>
      <c r="R785" s="1256"/>
      <c r="S785" s="1256"/>
      <c r="T785" s="1256"/>
      <c r="U785" s="1256"/>
      <c r="V785" s="1256"/>
      <c r="W785" s="1256"/>
      <c r="X785" s="1256"/>
      <c r="Y785" s="1256"/>
      <c r="Z785" s="1256"/>
      <c r="AA785" s="1256"/>
      <c r="AB785" s="1256"/>
      <c r="AC785" s="1256"/>
      <c r="AD785" s="941"/>
      <c r="AE785" s="941"/>
      <c r="AF785" s="942"/>
    </row>
    <row r="786" spans="1:32" ht="15" customHeight="1" outlineLevel="1" x14ac:dyDescent="0.2">
      <c r="A786" s="11">
        <v>106</v>
      </c>
      <c r="B786" s="661"/>
      <c r="C786" s="257"/>
      <c r="D786" s="868" t="str">
        <f>'2. CAD NCCF'!D786:L786</f>
        <v>Deposits with central bank</v>
      </c>
      <c r="E786" s="869"/>
      <c r="F786" s="869"/>
      <c r="G786" s="869"/>
      <c r="H786" s="869"/>
      <c r="I786" s="869"/>
      <c r="J786" s="869"/>
      <c r="K786" s="869"/>
      <c r="L786" s="870"/>
      <c r="M786" s="399">
        <f>SUBTOTAL(9,M787:M788)</f>
        <v>0</v>
      </c>
      <c r="N786" s="402">
        <f t="shared" ref="N786:AB786" si="174">SUBTOTAL(9,N787:N788)</f>
        <v>0</v>
      </c>
      <c r="O786" s="406">
        <f t="shared" si="174"/>
        <v>0</v>
      </c>
      <c r="P786" s="405">
        <f t="shared" si="174"/>
        <v>0</v>
      </c>
      <c r="Q786" s="407">
        <f t="shared" si="174"/>
        <v>0</v>
      </c>
      <c r="R786" s="406">
        <f t="shared" si="174"/>
        <v>0</v>
      </c>
      <c r="S786" s="405">
        <f t="shared" si="174"/>
        <v>0</v>
      </c>
      <c r="T786" s="406">
        <f t="shared" si="174"/>
        <v>0</v>
      </c>
      <c r="U786" s="405">
        <f t="shared" si="174"/>
        <v>0</v>
      </c>
      <c r="V786" s="406">
        <f t="shared" si="174"/>
        <v>0</v>
      </c>
      <c r="W786" s="405">
        <f t="shared" si="174"/>
        <v>0</v>
      </c>
      <c r="X786" s="406">
        <f t="shared" si="174"/>
        <v>0</v>
      </c>
      <c r="Y786" s="405">
        <f t="shared" si="174"/>
        <v>0</v>
      </c>
      <c r="Z786" s="406">
        <f t="shared" si="174"/>
        <v>0</v>
      </c>
      <c r="AA786" s="405">
        <f t="shared" si="174"/>
        <v>0</v>
      </c>
      <c r="AB786" s="416">
        <f t="shared" si="174"/>
        <v>0</v>
      </c>
      <c r="AC786" s="399">
        <f>SUBTOTAL(9,AC787:AC788)</f>
        <v>0</v>
      </c>
      <c r="AD786" s="1550"/>
      <c r="AE786" s="1551"/>
      <c r="AF786" s="1552"/>
    </row>
    <row r="787" spans="1:32" ht="15" customHeight="1" outlineLevel="1" x14ac:dyDescent="0.2">
      <c r="A787" s="11">
        <v>107</v>
      </c>
      <c r="B787" s="661"/>
      <c r="C787" s="263"/>
      <c r="D787" s="263"/>
      <c r="E787" s="264"/>
      <c r="F787" s="880" t="str">
        <f>'2. CAD NCCF'!F787:L787</f>
        <v>Mandatory</v>
      </c>
      <c r="G787" s="881"/>
      <c r="H787" s="881"/>
      <c r="I787" s="881"/>
      <c r="J787" s="881"/>
      <c r="K787" s="881"/>
      <c r="L787" s="882"/>
      <c r="M787" s="400">
        <f>M11</f>
        <v>0</v>
      </c>
      <c r="N787" s="408">
        <f t="shared" ref="N787:AB787" si="175">N11</f>
        <v>0</v>
      </c>
      <c r="O787" s="408">
        <f t="shared" si="175"/>
        <v>0</v>
      </c>
      <c r="P787" s="408">
        <f t="shared" si="175"/>
        <v>0</v>
      </c>
      <c r="Q787" s="409">
        <f t="shared" si="175"/>
        <v>0</v>
      </c>
      <c r="R787" s="408">
        <f t="shared" si="175"/>
        <v>0</v>
      </c>
      <c r="S787" s="408">
        <f t="shared" si="175"/>
        <v>0</v>
      </c>
      <c r="T787" s="408">
        <f t="shared" si="175"/>
        <v>0</v>
      </c>
      <c r="U787" s="408">
        <f t="shared" si="175"/>
        <v>0</v>
      </c>
      <c r="V787" s="408">
        <f t="shared" si="175"/>
        <v>0</v>
      </c>
      <c r="W787" s="408">
        <f t="shared" si="175"/>
        <v>0</v>
      </c>
      <c r="X787" s="408">
        <f t="shared" si="175"/>
        <v>0</v>
      </c>
      <c r="Y787" s="408">
        <f t="shared" si="175"/>
        <v>0</v>
      </c>
      <c r="Z787" s="408">
        <f t="shared" si="175"/>
        <v>0</v>
      </c>
      <c r="AA787" s="408">
        <f t="shared" si="175"/>
        <v>0</v>
      </c>
      <c r="AB787" s="417">
        <f t="shared" si="175"/>
        <v>0</v>
      </c>
      <c r="AC787" s="531">
        <f>M787-SUM(N787:AB787)</f>
        <v>0</v>
      </c>
      <c r="AD787" s="1433"/>
      <c r="AE787" s="852"/>
      <c r="AF787" s="853"/>
    </row>
    <row r="788" spans="1:32" ht="15" customHeight="1" outlineLevel="1" x14ac:dyDescent="0.2">
      <c r="A788" s="11">
        <v>108</v>
      </c>
      <c r="B788" s="661"/>
      <c r="C788" s="263"/>
      <c r="D788" s="263"/>
      <c r="E788" s="264"/>
      <c r="F788" s="880" t="str">
        <f>'2. CAD NCCF'!F788:L788</f>
        <v>Unencumbered</v>
      </c>
      <c r="G788" s="881"/>
      <c r="H788" s="881"/>
      <c r="I788" s="881"/>
      <c r="J788" s="881"/>
      <c r="K788" s="881"/>
      <c r="L788" s="882"/>
      <c r="M788" s="400">
        <f>M12</f>
        <v>0</v>
      </c>
      <c r="N788" s="408">
        <f>M788</f>
        <v>0</v>
      </c>
      <c r="O788" s="1370"/>
      <c r="P788" s="1256"/>
      <c r="Q788" s="1256"/>
      <c r="R788" s="1256"/>
      <c r="S788" s="1256"/>
      <c r="T788" s="1256"/>
      <c r="U788" s="1256"/>
      <c r="V788" s="1256"/>
      <c r="W788" s="1256"/>
      <c r="X788" s="1256"/>
      <c r="Y788" s="1256"/>
      <c r="Z788" s="1256"/>
      <c r="AA788" s="1256"/>
      <c r="AB788" s="1256"/>
      <c r="AC788" s="1256"/>
      <c r="AD788" s="857"/>
      <c r="AE788" s="858"/>
      <c r="AF788" s="859"/>
    </row>
    <row r="789" spans="1:32" ht="15" customHeight="1" outlineLevel="1" x14ac:dyDescent="0.2">
      <c r="A789" s="11">
        <v>109</v>
      </c>
      <c r="B789" s="661"/>
      <c r="C789" s="257"/>
      <c r="D789" s="868" t="str">
        <f>'2. CAD NCCF'!D789:L789</f>
        <v>Deposits with financials institutions (FI)</v>
      </c>
      <c r="E789" s="869"/>
      <c r="F789" s="869"/>
      <c r="G789" s="869"/>
      <c r="H789" s="869"/>
      <c r="I789" s="869"/>
      <c r="J789" s="869"/>
      <c r="K789" s="869"/>
      <c r="L789" s="870"/>
      <c r="M789" s="399">
        <f>SUBTOTAL(9,M790:M791)</f>
        <v>0</v>
      </c>
      <c r="N789" s="402">
        <f t="shared" ref="N789:AC789" si="176">SUBTOTAL(9,N790:N791)</f>
        <v>0</v>
      </c>
      <c r="O789" s="406">
        <f t="shared" si="176"/>
        <v>0</v>
      </c>
      <c r="P789" s="405">
        <f t="shared" si="176"/>
        <v>0</v>
      </c>
      <c r="Q789" s="407">
        <f t="shared" si="176"/>
        <v>0</v>
      </c>
      <c r="R789" s="406">
        <f t="shared" si="176"/>
        <v>0</v>
      </c>
      <c r="S789" s="405">
        <f t="shared" si="176"/>
        <v>0</v>
      </c>
      <c r="T789" s="406">
        <f t="shared" si="176"/>
        <v>0</v>
      </c>
      <c r="U789" s="405">
        <f t="shared" si="176"/>
        <v>0</v>
      </c>
      <c r="V789" s="406">
        <f t="shared" si="176"/>
        <v>0</v>
      </c>
      <c r="W789" s="405">
        <f t="shared" si="176"/>
        <v>0</v>
      </c>
      <c r="X789" s="406">
        <f t="shared" si="176"/>
        <v>0</v>
      </c>
      <c r="Y789" s="405">
        <f t="shared" si="176"/>
        <v>0</v>
      </c>
      <c r="Z789" s="406">
        <f t="shared" si="176"/>
        <v>0</v>
      </c>
      <c r="AA789" s="405">
        <f t="shared" si="176"/>
        <v>0</v>
      </c>
      <c r="AB789" s="416">
        <f t="shared" si="176"/>
        <v>0</v>
      </c>
      <c r="AC789" s="399">
        <f t="shared" si="176"/>
        <v>0</v>
      </c>
      <c r="AD789" s="1550"/>
      <c r="AE789" s="1551"/>
      <c r="AF789" s="1552"/>
    </row>
    <row r="790" spans="1:32" ht="15" customHeight="1" outlineLevel="1" x14ac:dyDescent="0.2">
      <c r="A790" s="11">
        <v>110</v>
      </c>
      <c r="B790" s="661"/>
      <c r="C790" s="641"/>
      <c r="D790" s="641"/>
      <c r="E790" s="642"/>
      <c r="F790" s="880" t="str">
        <f>'2. CAD NCCF'!F790:L790</f>
        <v>Demand deposits at FI</v>
      </c>
      <c r="G790" s="881"/>
      <c r="H790" s="881"/>
      <c r="I790" s="881"/>
      <c r="J790" s="881"/>
      <c r="K790" s="881"/>
      <c r="L790" s="882"/>
      <c r="M790" s="400">
        <f>M14</f>
        <v>0</v>
      </c>
      <c r="N790" s="411">
        <f>M790</f>
        <v>0</v>
      </c>
      <c r="O790" s="1255"/>
      <c r="P790" s="1255"/>
      <c r="Q790" s="1255"/>
      <c r="R790" s="1255"/>
      <c r="S790" s="1255"/>
      <c r="T790" s="1255"/>
      <c r="U790" s="1255"/>
      <c r="V790" s="1255"/>
      <c r="W790" s="1255"/>
      <c r="X790" s="1255"/>
      <c r="Y790" s="1255"/>
      <c r="Z790" s="1255"/>
      <c r="AA790" s="1255"/>
      <c r="AB790" s="1255"/>
      <c r="AC790" s="425">
        <f>M790-SUM(N790:AB790)</f>
        <v>0</v>
      </c>
      <c r="AD790" s="1433"/>
      <c r="AE790" s="852"/>
      <c r="AF790" s="853"/>
    </row>
    <row r="791" spans="1:32" ht="15" customHeight="1" outlineLevel="1" x14ac:dyDescent="0.2">
      <c r="A791" s="11">
        <v>111</v>
      </c>
      <c r="B791" s="661"/>
      <c r="C791" s="257"/>
      <c r="D791" s="257"/>
      <c r="E791" s="258"/>
      <c r="F791" s="880" t="str">
        <f>'2. CAD NCCF'!F791:L791</f>
        <v>Term deposits at FI</v>
      </c>
      <c r="G791" s="881"/>
      <c r="H791" s="881"/>
      <c r="I791" s="881"/>
      <c r="J791" s="881"/>
      <c r="K791" s="881"/>
      <c r="L791" s="882"/>
      <c r="M791" s="400">
        <f>M15</f>
        <v>0</v>
      </c>
      <c r="N791" s="411">
        <f t="shared" ref="N791:AB791" si="177">N15</f>
        <v>0</v>
      </c>
      <c r="O791" s="408">
        <f t="shared" si="177"/>
        <v>0</v>
      </c>
      <c r="P791" s="408">
        <f t="shared" si="177"/>
        <v>0</v>
      </c>
      <c r="Q791" s="409">
        <f t="shared" si="177"/>
        <v>0</v>
      </c>
      <c r="R791" s="408">
        <f t="shared" si="177"/>
        <v>0</v>
      </c>
      <c r="S791" s="408">
        <f t="shared" si="177"/>
        <v>0</v>
      </c>
      <c r="T791" s="408">
        <f t="shared" si="177"/>
        <v>0</v>
      </c>
      <c r="U791" s="408">
        <f t="shared" si="177"/>
        <v>0</v>
      </c>
      <c r="V791" s="408">
        <f t="shared" si="177"/>
        <v>0</v>
      </c>
      <c r="W791" s="408">
        <f t="shared" si="177"/>
        <v>0</v>
      </c>
      <c r="X791" s="408">
        <f t="shared" si="177"/>
        <v>0</v>
      </c>
      <c r="Y791" s="408">
        <f t="shared" si="177"/>
        <v>0</v>
      </c>
      <c r="Z791" s="408">
        <f t="shared" si="177"/>
        <v>0</v>
      </c>
      <c r="AA791" s="408">
        <f t="shared" si="177"/>
        <v>0</v>
      </c>
      <c r="AB791" s="417">
        <f t="shared" si="177"/>
        <v>0</v>
      </c>
      <c r="AC791" s="425">
        <f>M791-SUM(N791:AB791)</f>
        <v>0</v>
      </c>
      <c r="AD791" s="857"/>
      <c r="AE791" s="858"/>
      <c r="AF791" s="859"/>
    </row>
    <row r="792" spans="1:32" ht="15" customHeight="1" outlineLevel="1" x14ac:dyDescent="0.2">
      <c r="A792" s="11">
        <v>112</v>
      </c>
      <c r="B792" s="661"/>
      <c r="C792" s="1048" t="str">
        <f>'2. CAD NCCF'!C792:AF792</f>
        <v>Securities</v>
      </c>
      <c r="D792" s="1049"/>
      <c r="E792" s="1049"/>
      <c r="F792" s="1049"/>
      <c r="G792" s="1049"/>
      <c r="H792" s="1049"/>
      <c r="I792" s="1049"/>
      <c r="J792" s="1049"/>
      <c r="K792" s="1049"/>
      <c r="L792" s="1049"/>
      <c r="M792" s="1049"/>
      <c r="N792" s="1049"/>
      <c r="O792" s="1049"/>
      <c r="P792" s="1049"/>
      <c r="Q792" s="1049"/>
      <c r="R792" s="1049"/>
      <c r="S792" s="1049"/>
      <c r="T792" s="1049"/>
      <c r="U792" s="1049"/>
      <c r="V792" s="1049"/>
      <c r="W792" s="1049"/>
      <c r="X792" s="1049"/>
      <c r="Y792" s="1049"/>
      <c r="Z792" s="1049"/>
      <c r="AA792" s="1049"/>
      <c r="AB792" s="1049"/>
      <c r="AC792" s="1049"/>
      <c r="AD792" s="1049"/>
      <c r="AE792" s="1049"/>
      <c r="AF792" s="1050"/>
    </row>
    <row r="793" spans="1:32" ht="15" customHeight="1" outlineLevel="1" x14ac:dyDescent="0.2">
      <c r="A793" s="11">
        <v>113</v>
      </c>
      <c r="B793" s="661"/>
      <c r="C793" s="662"/>
      <c r="D793" s="868" t="str">
        <f>'2. CAD NCCF'!D793:AF793</f>
        <v>Government securities (GS)</v>
      </c>
      <c r="E793" s="869"/>
      <c r="F793" s="869"/>
      <c r="G793" s="869"/>
      <c r="H793" s="869"/>
      <c r="I793" s="869"/>
      <c r="J793" s="869"/>
      <c r="K793" s="869"/>
      <c r="L793" s="869"/>
      <c r="M793" s="869"/>
      <c r="N793" s="869"/>
      <c r="O793" s="869"/>
      <c r="P793" s="869"/>
      <c r="Q793" s="869"/>
      <c r="R793" s="869"/>
      <c r="S793" s="869"/>
      <c r="T793" s="869"/>
      <c r="U793" s="869"/>
      <c r="V793" s="869"/>
      <c r="W793" s="869"/>
      <c r="X793" s="869"/>
      <c r="Y793" s="869"/>
      <c r="Z793" s="869"/>
      <c r="AA793" s="869"/>
      <c r="AB793" s="869"/>
      <c r="AC793" s="869"/>
      <c r="AD793" s="869"/>
      <c r="AE793" s="869"/>
      <c r="AF793" s="870"/>
    </row>
    <row r="794" spans="1:32" ht="15" customHeight="1" outlineLevel="1" x14ac:dyDescent="0.2">
      <c r="A794" s="11">
        <v>114</v>
      </c>
      <c r="B794" s="661"/>
      <c r="C794" s="662"/>
      <c r="D794" s="662"/>
      <c r="E794" s="933" t="str">
        <f>'2. CAD NCCF'!E794:L794</f>
        <v>High rated GS</v>
      </c>
      <c r="F794" s="934"/>
      <c r="G794" s="934"/>
      <c r="H794" s="934"/>
      <c r="I794" s="934"/>
      <c r="J794" s="934"/>
      <c r="K794" s="934"/>
      <c r="L794" s="935"/>
      <c r="M794" s="399">
        <f>SUBTOTAL(9,M795:M798)</f>
        <v>0</v>
      </c>
      <c r="N794" s="402">
        <f t="shared" ref="N794:AC794" si="178">SUBTOTAL(9,N795:N798)</f>
        <v>0</v>
      </c>
      <c r="O794" s="406">
        <f t="shared" si="178"/>
        <v>0</v>
      </c>
      <c r="P794" s="405">
        <f t="shared" si="178"/>
        <v>0</v>
      </c>
      <c r="Q794" s="416">
        <f t="shared" si="178"/>
        <v>0</v>
      </c>
      <c r="R794" s="402">
        <f t="shared" si="178"/>
        <v>0</v>
      </c>
      <c r="S794" s="405">
        <f t="shared" si="178"/>
        <v>0</v>
      </c>
      <c r="T794" s="406">
        <f t="shared" si="178"/>
        <v>0</v>
      </c>
      <c r="U794" s="405">
        <f t="shared" si="178"/>
        <v>0</v>
      </c>
      <c r="V794" s="406">
        <f t="shared" si="178"/>
        <v>0</v>
      </c>
      <c r="W794" s="405">
        <f t="shared" si="178"/>
        <v>0</v>
      </c>
      <c r="X794" s="406">
        <f t="shared" si="178"/>
        <v>0</v>
      </c>
      <c r="Y794" s="405">
        <f t="shared" si="178"/>
        <v>0</v>
      </c>
      <c r="Z794" s="406">
        <f t="shared" si="178"/>
        <v>0</v>
      </c>
      <c r="AA794" s="405">
        <f t="shared" si="178"/>
        <v>0</v>
      </c>
      <c r="AB794" s="416">
        <f t="shared" si="178"/>
        <v>0</v>
      </c>
      <c r="AC794" s="399">
        <f t="shared" si="178"/>
        <v>0</v>
      </c>
      <c r="AD794" s="1433"/>
      <c r="AE794" s="852"/>
      <c r="AF794" s="853"/>
    </row>
    <row r="795" spans="1:32" ht="15" customHeight="1" outlineLevel="1" x14ac:dyDescent="0.2">
      <c r="A795" s="11">
        <v>115</v>
      </c>
      <c r="B795" s="661"/>
      <c r="C795" s="662"/>
      <c r="D795" s="662"/>
      <c r="E795" s="639"/>
      <c r="F795" s="880" t="str">
        <f>'2. CAD NCCF'!F795:L795</f>
        <v xml:space="preserve">Sovereigh &amp; central bank GS </v>
      </c>
      <c r="G795" s="881"/>
      <c r="H795" s="881"/>
      <c r="I795" s="881"/>
      <c r="J795" s="881"/>
      <c r="K795" s="881"/>
      <c r="L795" s="882"/>
      <c r="M795" s="400">
        <f>M19</f>
        <v>0</v>
      </c>
      <c r="N795" s="412">
        <f>M795*(1-'Appx 1. Ref Rates'!$E8)+N19*('Appx 1. Ref Rates'!$E8)</f>
        <v>0</v>
      </c>
      <c r="O795" s="414">
        <f>O19*'Appx 1. Ref Rates'!$E$8</f>
        <v>0</v>
      </c>
      <c r="P795" s="414">
        <f>P19*'Appx 1. Ref Rates'!$E$8</f>
        <v>0</v>
      </c>
      <c r="Q795" s="418">
        <f>Q19*'Appx 1. Ref Rates'!$E$8</f>
        <v>0</v>
      </c>
      <c r="R795" s="411">
        <f>R19*'Appx 1. Ref Rates'!$E$8</f>
        <v>0</v>
      </c>
      <c r="S795" s="414">
        <f>S19*'Appx 1. Ref Rates'!$E$8</f>
        <v>0</v>
      </c>
      <c r="T795" s="414">
        <f>T19*'Appx 1. Ref Rates'!$E$8</f>
        <v>0</v>
      </c>
      <c r="U795" s="414">
        <f>U19*'Appx 1. Ref Rates'!$E$8</f>
        <v>0</v>
      </c>
      <c r="V795" s="414">
        <f>V19*'Appx 1. Ref Rates'!$E$8</f>
        <v>0</v>
      </c>
      <c r="W795" s="414">
        <f>W19*'Appx 1. Ref Rates'!$E$8</f>
        <v>0</v>
      </c>
      <c r="X795" s="414">
        <f>X19*'Appx 1. Ref Rates'!$E$8</f>
        <v>0</v>
      </c>
      <c r="Y795" s="414">
        <f>Y19*'Appx 1. Ref Rates'!$E$8</f>
        <v>0</v>
      </c>
      <c r="Z795" s="414">
        <f>Z19*'Appx 1. Ref Rates'!$E$8</f>
        <v>0</v>
      </c>
      <c r="AA795" s="414">
        <f>AA19*'Appx 1. Ref Rates'!$E$8</f>
        <v>0</v>
      </c>
      <c r="AB795" s="414">
        <f>AB19*'Appx 1. Ref Rates'!$E$8</f>
        <v>0</v>
      </c>
      <c r="AC795" s="400">
        <f>M795-SUM(N795:AB795)</f>
        <v>0</v>
      </c>
      <c r="AD795" s="854"/>
      <c r="AE795" s="855"/>
      <c r="AF795" s="856"/>
    </row>
    <row r="796" spans="1:32" ht="15" customHeight="1" outlineLevel="1" x14ac:dyDescent="0.2">
      <c r="A796" s="11">
        <v>116</v>
      </c>
      <c r="B796" s="661"/>
      <c r="C796" s="662"/>
      <c r="D796" s="662"/>
      <c r="E796" s="639"/>
      <c r="F796" s="880" t="str">
        <f>'2. CAD NCCF'!F796:L796</f>
        <v>State, provincial &amp; agency GS</v>
      </c>
      <c r="G796" s="881"/>
      <c r="H796" s="881"/>
      <c r="I796" s="881"/>
      <c r="J796" s="881"/>
      <c r="K796" s="881"/>
      <c r="L796" s="882"/>
      <c r="M796" s="400">
        <f t="shared" ref="M796:M798" si="179">M20</f>
        <v>0</v>
      </c>
      <c r="N796" s="412">
        <f>M796*(1-'Appx 1. Ref Rates'!$E9)+N20*('Appx 1. Ref Rates'!$E9)</f>
        <v>0</v>
      </c>
      <c r="O796" s="414">
        <f>O20*'Appx 1. Ref Rates'!$E$9</f>
        <v>0</v>
      </c>
      <c r="P796" s="414">
        <f>P20*'Appx 1. Ref Rates'!$E$9</f>
        <v>0</v>
      </c>
      <c r="Q796" s="418">
        <f>Q20*'Appx 1. Ref Rates'!$E$9</f>
        <v>0</v>
      </c>
      <c r="R796" s="411">
        <f>R20*'Appx 1. Ref Rates'!$E$9</f>
        <v>0</v>
      </c>
      <c r="S796" s="414">
        <f>S20*'Appx 1. Ref Rates'!$E$9</f>
        <v>0</v>
      </c>
      <c r="T796" s="414">
        <f>T20*'Appx 1. Ref Rates'!$E$9</f>
        <v>0</v>
      </c>
      <c r="U796" s="414">
        <f>U20*'Appx 1. Ref Rates'!$E$9</f>
        <v>0</v>
      </c>
      <c r="V796" s="414">
        <f>V20*'Appx 1. Ref Rates'!$E$9</f>
        <v>0</v>
      </c>
      <c r="W796" s="414">
        <f>W20*'Appx 1. Ref Rates'!$E$9</f>
        <v>0</v>
      </c>
      <c r="X796" s="414">
        <f>X20*'Appx 1. Ref Rates'!$E$9</f>
        <v>0</v>
      </c>
      <c r="Y796" s="414">
        <f>Y20*'Appx 1. Ref Rates'!$E$9</f>
        <v>0</v>
      </c>
      <c r="Z796" s="414">
        <f>Z20*'Appx 1. Ref Rates'!$E$9</f>
        <v>0</v>
      </c>
      <c r="AA796" s="414">
        <f>AA20*'Appx 1. Ref Rates'!$E$9</f>
        <v>0</v>
      </c>
      <c r="AB796" s="414">
        <f>AB20*'Appx 1. Ref Rates'!$E$9</f>
        <v>0</v>
      </c>
      <c r="AC796" s="400">
        <f>M796-SUM(N796:AB796)</f>
        <v>0</v>
      </c>
      <c r="AD796" s="854"/>
      <c r="AE796" s="855"/>
      <c r="AF796" s="856"/>
    </row>
    <row r="797" spans="1:32" ht="15" customHeight="1" outlineLevel="1" x14ac:dyDescent="0.2">
      <c r="A797" s="11">
        <v>117</v>
      </c>
      <c r="B797" s="661"/>
      <c r="C797" s="257"/>
      <c r="D797" s="257"/>
      <c r="E797" s="258"/>
      <c r="F797" s="880" t="str">
        <f>'2. CAD NCCF'!F797:L797</f>
        <v>State municipal GS</v>
      </c>
      <c r="G797" s="881"/>
      <c r="H797" s="881"/>
      <c r="I797" s="881"/>
      <c r="J797" s="881"/>
      <c r="K797" s="881"/>
      <c r="L797" s="882"/>
      <c r="M797" s="400">
        <f t="shared" si="179"/>
        <v>0</v>
      </c>
      <c r="N797" s="412">
        <f>M797*(1-'Appx 1. Ref Rates'!$E10)+N21*('Appx 1. Ref Rates'!$E10)</f>
        <v>0</v>
      </c>
      <c r="O797" s="414">
        <f>O21*'Appx 1. Ref Rates'!$E$10</f>
        <v>0</v>
      </c>
      <c r="P797" s="414">
        <f>P21*'Appx 1. Ref Rates'!$E$10</f>
        <v>0</v>
      </c>
      <c r="Q797" s="418">
        <f>Q21*'Appx 1. Ref Rates'!$E$10</f>
        <v>0</v>
      </c>
      <c r="R797" s="411">
        <f>R21*'Appx 1. Ref Rates'!$E$10</f>
        <v>0</v>
      </c>
      <c r="S797" s="414">
        <f>S21*'Appx 1. Ref Rates'!$E$10</f>
        <v>0</v>
      </c>
      <c r="T797" s="414">
        <f>T21*'Appx 1. Ref Rates'!$E$10</f>
        <v>0</v>
      </c>
      <c r="U797" s="414">
        <f>U21*'Appx 1. Ref Rates'!$E$10</f>
        <v>0</v>
      </c>
      <c r="V797" s="414">
        <f>V21*'Appx 1. Ref Rates'!$E$10</f>
        <v>0</v>
      </c>
      <c r="W797" s="414">
        <f>W21*'Appx 1. Ref Rates'!$E$10</f>
        <v>0</v>
      </c>
      <c r="X797" s="414">
        <f>X21*'Appx 1. Ref Rates'!$E$10</f>
        <v>0</v>
      </c>
      <c r="Y797" s="414">
        <f>Y21*'Appx 1. Ref Rates'!$E$10</f>
        <v>0</v>
      </c>
      <c r="Z797" s="414">
        <f>Z21*'Appx 1. Ref Rates'!$E$10</f>
        <v>0</v>
      </c>
      <c r="AA797" s="414">
        <f>AA21*'Appx 1. Ref Rates'!$E$10</f>
        <v>0</v>
      </c>
      <c r="AB797" s="414">
        <f>AB21*'Appx 1. Ref Rates'!$E$10</f>
        <v>0</v>
      </c>
      <c r="AC797" s="400">
        <f>M797-SUM(N797:AB797)</f>
        <v>0</v>
      </c>
      <c r="AD797" s="854"/>
      <c r="AE797" s="855"/>
      <c r="AF797" s="856"/>
    </row>
    <row r="798" spans="1:32" s="3" customFormat="1" ht="15" customHeight="1" outlineLevel="1" x14ac:dyDescent="0.2">
      <c r="A798" s="11">
        <v>118</v>
      </c>
      <c r="B798" s="661"/>
      <c r="C798" s="662"/>
      <c r="D798" s="662"/>
      <c r="E798" s="663"/>
      <c r="F798" s="880" t="str">
        <f>'2. CAD NCCF'!F798:L798</f>
        <v>Supranational and multilateral development bank GS</v>
      </c>
      <c r="G798" s="881"/>
      <c r="H798" s="881"/>
      <c r="I798" s="881"/>
      <c r="J798" s="881"/>
      <c r="K798" s="881"/>
      <c r="L798" s="882"/>
      <c r="M798" s="400">
        <f t="shared" si="179"/>
        <v>0</v>
      </c>
      <c r="N798" s="408">
        <f>M798*(1-'Appx 1. Ref Rates'!$E11)+N22*('Appx 1. Ref Rates'!$E11)</f>
        <v>0</v>
      </c>
      <c r="O798" s="408">
        <f>O22*'Appx 1. Ref Rates'!$E$11</f>
        <v>0</v>
      </c>
      <c r="P798" s="408">
        <f>P22*'Appx 1. Ref Rates'!$E$11</f>
        <v>0</v>
      </c>
      <c r="Q798" s="417">
        <f>Q22*'Appx 1. Ref Rates'!$E$11</f>
        <v>0</v>
      </c>
      <c r="R798" s="411">
        <f>R22*'Appx 1. Ref Rates'!$E$11</f>
        <v>0</v>
      </c>
      <c r="S798" s="414">
        <f>S22*'Appx 1. Ref Rates'!$E$11</f>
        <v>0</v>
      </c>
      <c r="T798" s="414">
        <f>T22*'Appx 1. Ref Rates'!$E$11</f>
        <v>0</v>
      </c>
      <c r="U798" s="414">
        <f>U22*'Appx 1. Ref Rates'!$E$11</f>
        <v>0</v>
      </c>
      <c r="V798" s="414">
        <f>V22*'Appx 1. Ref Rates'!$E$11</f>
        <v>0</v>
      </c>
      <c r="W798" s="414">
        <f>W22*'Appx 1. Ref Rates'!$E$11</f>
        <v>0</v>
      </c>
      <c r="X798" s="414">
        <f>X22*'Appx 1. Ref Rates'!$E$11</f>
        <v>0</v>
      </c>
      <c r="Y798" s="414">
        <f>Y22*'Appx 1. Ref Rates'!$E$11</f>
        <v>0</v>
      </c>
      <c r="Z798" s="414">
        <f>Z22*'Appx 1. Ref Rates'!$E$11</f>
        <v>0</v>
      </c>
      <c r="AA798" s="414">
        <f>AA22*'Appx 1. Ref Rates'!$E$11</f>
        <v>0</v>
      </c>
      <c r="AB798" s="414">
        <f>AB22*'Appx 1. Ref Rates'!$E$11</f>
        <v>0</v>
      </c>
      <c r="AC798" s="400">
        <f>M798-SUM(N798:AB798)</f>
        <v>0</v>
      </c>
      <c r="AD798" s="854"/>
      <c r="AE798" s="855"/>
      <c r="AF798" s="856"/>
    </row>
    <row r="799" spans="1:32" ht="15" customHeight="1" outlineLevel="1" x14ac:dyDescent="0.2">
      <c r="A799" s="11">
        <v>119</v>
      </c>
      <c r="B799" s="661"/>
      <c r="C799" s="291"/>
      <c r="D799" s="291"/>
      <c r="E799" s="877" t="str">
        <f>'2. CAD NCCF'!E799:L799</f>
        <v>Medium rated GS</v>
      </c>
      <c r="F799" s="878"/>
      <c r="G799" s="878"/>
      <c r="H799" s="878"/>
      <c r="I799" s="878"/>
      <c r="J799" s="878"/>
      <c r="K799" s="878"/>
      <c r="L799" s="879"/>
      <c r="M799" s="399">
        <f>SUBTOTAL(9,M800:M803)</f>
        <v>0</v>
      </c>
      <c r="N799" s="402">
        <f t="shared" ref="N799:AC799" si="180">SUBTOTAL(9,N800:N803)</f>
        <v>0</v>
      </c>
      <c r="O799" s="406">
        <f t="shared" si="180"/>
        <v>0</v>
      </c>
      <c r="P799" s="405">
        <f t="shared" si="180"/>
        <v>0</v>
      </c>
      <c r="Q799" s="416">
        <f t="shared" si="180"/>
        <v>0</v>
      </c>
      <c r="R799" s="402">
        <f t="shared" si="180"/>
        <v>0</v>
      </c>
      <c r="S799" s="405">
        <f t="shared" si="180"/>
        <v>0</v>
      </c>
      <c r="T799" s="406">
        <f t="shared" si="180"/>
        <v>0</v>
      </c>
      <c r="U799" s="405">
        <f t="shared" si="180"/>
        <v>0</v>
      </c>
      <c r="V799" s="406">
        <f t="shared" si="180"/>
        <v>0</v>
      </c>
      <c r="W799" s="405">
        <f t="shared" si="180"/>
        <v>0</v>
      </c>
      <c r="X799" s="406">
        <f t="shared" si="180"/>
        <v>0</v>
      </c>
      <c r="Y799" s="405">
        <f t="shared" si="180"/>
        <v>0</v>
      </c>
      <c r="Z799" s="406">
        <f t="shared" si="180"/>
        <v>0</v>
      </c>
      <c r="AA799" s="405">
        <f t="shared" si="180"/>
        <v>0</v>
      </c>
      <c r="AB799" s="416">
        <f t="shared" si="180"/>
        <v>0</v>
      </c>
      <c r="AC799" s="399">
        <f t="shared" si="180"/>
        <v>0</v>
      </c>
      <c r="AD799" s="854"/>
      <c r="AE799" s="855"/>
      <c r="AF799" s="856"/>
    </row>
    <row r="800" spans="1:32" ht="15" customHeight="1" outlineLevel="1" x14ac:dyDescent="0.2">
      <c r="A800" s="11">
        <v>120</v>
      </c>
      <c r="B800" s="661"/>
      <c r="C800" s="641"/>
      <c r="D800" s="641"/>
      <c r="E800" s="641"/>
      <c r="F800" s="880" t="str">
        <f>'2. CAD NCCF'!F800:L800</f>
        <v xml:space="preserve">Sovereigh &amp; central bank GS </v>
      </c>
      <c r="G800" s="881"/>
      <c r="H800" s="881"/>
      <c r="I800" s="881"/>
      <c r="J800" s="881"/>
      <c r="K800" s="881"/>
      <c r="L800" s="882"/>
      <c r="M800" s="400">
        <f>M24</f>
        <v>0</v>
      </c>
      <c r="N800" s="412">
        <f>M800*(1-'Appx 1. Ref Rates'!$E13)+N24*('Appx 1. Ref Rates'!$E13)</f>
        <v>0</v>
      </c>
      <c r="O800" s="414">
        <f>O24*'Appx 1. Ref Rates'!$E$13</f>
        <v>0</v>
      </c>
      <c r="P800" s="414">
        <f>P24*'Appx 1. Ref Rates'!$E$13</f>
        <v>0</v>
      </c>
      <c r="Q800" s="418">
        <f>Q24*'Appx 1. Ref Rates'!$E$13</f>
        <v>0</v>
      </c>
      <c r="R800" s="411">
        <f>R24*'Appx 1. Ref Rates'!$E$13</f>
        <v>0</v>
      </c>
      <c r="S800" s="414">
        <f>S24*'Appx 1. Ref Rates'!$E$13</f>
        <v>0</v>
      </c>
      <c r="T800" s="414">
        <f>T24*'Appx 1. Ref Rates'!$E$13</f>
        <v>0</v>
      </c>
      <c r="U800" s="414">
        <f>U24*'Appx 1. Ref Rates'!$E$13</f>
        <v>0</v>
      </c>
      <c r="V800" s="414">
        <f>V24*'Appx 1. Ref Rates'!$E$13</f>
        <v>0</v>
      </c>
      <c r="W800" s="414">
        <f>W24*'Appx 1. Ref Rates'!$E$13</f>
        <v>0</v>
      </c>
      <c r="X800" s="414">
        <f>X24*'Appx 1. Ref Rates'!$E$13</f>
        <v>0</v>
      </c>
      <c r="Y800" s="414">
        <f>Y24*'Appx 1. Ref Rates'!$E$13</f>
        <v>0</v>
      </c>
      <c r="Z800" s="414">
        <f>Z24*'Appx 1. Ref Rates'!$E$13</f>
        <v>0</v>
      </c>
      <c r="AA800" s="414">
        <f>AA24*'Appx 1. Ref Rates'!$E$13</f>
        <v>0</v>
      </c>
      <c r="AB800" s="414">
        <f>AB24*'Appx 1. Ref Rates'!$E$13</f>
        <v>0</v>
      </c>
      <c r="AC800" s="400">
        <f>M800-SUM(N800:AB800)</f>
        <v>0</v>
      </c>
      <c r="AD800" s="854"/>
      <c r="AE800" s="855"/>
      <c r="AF800" s="856"/>
    </row>
    <row r="801" spans="1:32" ht="15" customHeight="1" outlineLevel="1" x14ac:dyDescent="0.2">
      <c r="A801" s="11">
        <v>121</v>
      </c>
      <c r="B801" s="661"/>
      <c r="C801" s="641"/>
      <c r="D801" s="641"/>
      <c r="E801" s="641"/>
      <c r="F801" s="880" t="str">
        <f>'2. CAD NCCF'!F801:L801</f>
        <v>State, provincial &amp; agency GS</v>
      </c>
      <c r="G801" s="881"/>
      <c r="H801" s="881"/>
      <c r="I801" s="881"/>
      <c r="J801" s="881"/>
      <c r="K801" s="881"/>
      <c r="L801" s="882"/>
      <c r="M801" s="400">
        <f t="shared" ref="M801:M803" si="181">M25</f>
        <v>0</v>
      </c>
      <c r="N801" s="412">
        <f>M801*(1-'Appx 1. Ref Rates'!$E14)+N25*('Appx 1. Ref Rates'!$E14)</f>
        <v>0</v>
      </c>
      <c r="O801" s="414">
        <f>O25*'Appx 1. Ref Rates'!$E$14</f>
        <v>0</v>
      </c>
      <c r="P801" s="414">
        <f>P25*'Appx 1. Ref Rates'!$E$14</f>
        <v>0</v>
      </c>
      <c r="Q801" s="418">
        <f>Q25*'Appx 1. Ref Rates'!$E$14</f>
        <v>0</v>
      </c>
      <c r="R801" s="411">
        <f>R25*'Appx 1. Ref Rates'!$E$14</f>
        <v>0</v>
      </c>
      <c r="S801" s="414">
        <f>S25*'Appx 1. Ref Rates'!$E$14</f>
        <v>0</v>
      </c>
      <c r="T801" s="414">
        <f>T25*'Appx 1. Ref Rates'!$E$14</f>
        <v>0</v>
      </c>
      <c r="U801" s="414">
        <f>U25*'Appx 1. Ref Rates'!$E$14</f>
        <v>0</v>
      </c>
      <c r="V801" s="414">
        <f>V25*'Appx 1. Ref Rates'!$E$14</f>
        <v>0</v>
      </c>
      <c r="W801" s="414">
        <f>W25*'Appx 1. Ref Rates'!$E$14</f>
        <v>0</v>
      </c>
      <c r="X801" s="414">
        <f>X25*'Appx 1. Ref Rates'!$E$14</f>
        <v>0</v>
      </c>
      <c r="Y801" s="414">
        <f>Y25*'Appx 1. Ref Rates'!$E$14</f>
        <v>0</v>
      </c>
      <c r="Z801" s="414">
        <f>Z25*'Appx 1. Ref Rates'!$E$14</f>
        <v>0</v>
      </c>
      <c r="AA801" s="414">
        <f>AA25*'Appx 1. Ref Rates'!$E$14</f>
        <v>0</v>
      </c>
      <c r="AB801" s="414">
        <f>AB25*'Appx 1. Ref Rates'!$E$14</f>
        <v>0</v>
      </c>
      <c r="AC801" s="400">
        <f>M801-SUM(N801:AB801)</f>
        <v>0</v>
      </c>
      <c r="AD801" s="854"/>
      <c r="AE801" s="855"/>
      <c r="AF801" s="856"/>
    </row>
    <row r="802" spans="1:32" ht="15" customHeight="1" outlineLevel="1" x14ac:dyDescent="0.2">
      <c r="A802" s="11">
        <v>122</v>
      </c>
      <c r="B802" s="661"/>
      <c r="C802" s="631"/>
      <c r="D802" s="631"/>
      <c r="E802" s="631"/>
      <c r="F802" s="880" t="str">
        <f>'2. CAD NCCF'!F802:L802</f>
        <v>State municipal GS</v>
      </c>
      <c r="G802" s="881"/>
      <c r="H802" s="881"/>
      <c r="I802" s="881"/>
      <c r="J802" s="881"/>
      <c r="K802" s="881"/>
      <c r="L802" s="882"/>
      <c r="M802" s="400">
        <f t="shared" si="181"/>
        <v>0</v>
      </c>
      <c r="N802" s="412">
        <f>M802*(1-'Appx 1. Ref Rates'!$E15)+N26*('Appx 1. Ref Rates'!$E15)</f>
        <v>0</v>
      </c>
      <c r="O802" s="414">
        <f>O26*'Appx 1. Ref Rates'!$E$15</f>
        <v>0</v>
      </c>
      <c r="P802" s="414">
        <f>P26*'Appx 1. Ref Rates'!$E$15</f>
        <v>0</v>
      </c>
      <c r="Q802" s="418">
        <f>Q26*'Appx 1. Ref Rates'!$E$15</f>
        <v>0</v>
      </c>
      <c r="R802" s="411">
        <f>R26*'Appx 1. Ref Rates'!$E$15</f>
        <v>0</v>
      </c>
      <c r="S802" s="414">
        <f>S26*'Appx 1. Ref Rates'!$E$15</f>
        <v>0</v>
      </c>
      <c r="T802" s="414">
        <f>T26*'Appx 1. Ref Rates'!$E$15</f>
        <v>0</v>
      </c>
      <c r="U802" s="414">
        <f>U26*'Appx 1. Ref Rates'!$E$15</f>
        <v>0</v>
      </c>
      <c r="V802" s="414">
        <f>V26*'Appx 1. Ref Rates'!$E$15</f>
        <v>0</v>
      </c>
      <c r="W802" s="414">
        <f>W26*'Appx 1. Ref Rates'!$E$15</f>
        <v>0</v>
      </c>
      <c r="X802" s="414">
        <f>X26*'Appx 1. Ref Rates'!$E$15</f>
        <v>0</v>
      </c>
      <c r="Y802" s="414">
        <f>Y26*'Appx 1. Ref Rates'!$E$15</f>
        <v>0</v>
      </c>
      <c r="Z802" s="414">
        <f>Z26*'Appx 1. Ref Rates'!$E$15</f>
        <v>0</v>
      </c>
      <c r="AA802" s="414">
        <f>AA26*'Appx 1. Ref Rates'!$E$15</f>
        <v>0</v>
      </c>
      <c r="AB802" s="414">
        <f>AB26*'Appx 1. Ref Rates'!$E$15</f>
        <v>0</v>
      </c>
      <c r="AC802" s="400">
        <f>M802-SUM(N802:AB802)</f>
        <v>0</v>
      </c>
      <c r="AD802" s="854"/>
      <c r="AE802" s="855"/>
      <c r="AF802" s="856"/>
    </row>
    <row r="803" spans="1:32" ht="15" customHeight="1" outlineLevel="1" x14ac:dyDescent="0.2">
      <c r="A803" s="11">
        <v>123</v>
      </c>
      <c r="B803" s="661"/>
      <c r="C803" s="257"/>
      <c r="D803" s="257"/>
      <c r="E803" s="257"/>
      <c r="F803" s="880" t="str">
        <f>'2. CAD NCCF'!F803:L803</f>
        <v>Supranational and multilateral development bank GS</v>
      </c>
      <c r="G803" s="881"/>
      <c r="H803" s="881"/>
      <c r="I803" s="881"/>
      <c r="J803" s="881"/>
      <c r="K803" s="881"/>
      <c r="L803" s="882"/>
      <c r="M803" s="400">
        <f t="shared" si="181"/>
        <v>0</v>
      </c>
      <c r="N803" s="408">
        <f>M803*(1-'Appx 1. Ref Rates'!$E16)+N27*('Appx 1. Ref Rates'!$E16)</f>
        <v>0</v>
      </c>
      <c r="O803" s="408">
        <f>O27*'Appx 1. Ref Rates'!$E$16</f>
        <v>0</v>
      </c>
      <c r="P803" s="408">
        <f>P27*'Appx 1. Ref Rates'!$E$16</f>
        <v>0</v>
      </c>
      <c r="Q803" s="417">
        <f>Q27*'Appx 1. Ref Rates'!$E$16</f>
        <v>0</v>
      </c>
      <c r="R803" s="411">
        <f>R27*'Appx 1. Ref Rates'!$E$16</f>
        <v>0</v>
      </c>
      <c r="S803" s="414">
        <f>S27*'Appx 1. Ref Rates'!$E$16</f>
        <v>0</v>
      </c>
      <c r="T803" s="414">
        <f>T27*'Appx 1. Ref Rates'!$E$16</f>
        <v>0</v>
      </c>
      <c r="U803" s="414">
        <f>U27*'Appx 1. Ref Rates'!$E$16</f>
        <v>0</v>
      </c>
      <c r="V803" s="414">
        <f>V27*'Appx 1. Ref Rates'!$E$16</f>
        <v>0</v>
      </c>
      <c r="W803" s="414">
        <f>W27*'Appx 1. Ref Rates'!$E$16</f>
        <v>0</v>
      </c>
      <c r="X803" s="414">
        <f>X27*'Appx 1. Ref Rates'!$E$16</f>
        <v>0</v>
      </c>
      <c r="Y803" s="414">
        <f>Y27*'Appx 1. Ref Rates'!$E$16</f>
        <v>0</v>
      </c>
      <c r="Z803" s="414">
        <f>Z27*'Appx 1. Ref Rates'!$E$16</f>
        <v>0</v>
      </c>
      <c r="AA803" s="414">
        <f>AA27*'Appx 1. Ref Rates'!$E$16</f>
        <v>0</v>
      </c>
      <c r="AB803" s="414">
        <f>AB27*'Appx 1. Ref Rates'!$E$16</f>
        <v>0</v>
      </c>
      <c r="AC803" s="400">
        <f>M803-SUM(N803:AB803)</f>
        <v>0</v>
      </c>
      <c r="AD803" s="854"/>
      <c r="AE803" s="855"/>
      <c r="AF803" s="856"/>
    </row>
    <row r="804" spans="1:32" ht="15" customHeight="1" outlineLevel="1" x14ac:dyDescent="0.2">
      <c r="A804" s="11">
        <v>124</v>
      </c>
      <c r="B804" s="661"/>
      <c r="C804" s="631"/>
      <c r="D804" s="631"/>
      <c r="E804" s="877" t="str">
        <f>'2. CAD NCCF'!E804:L804</f>
        <v>Low or not rated GS</v>
      </c>
      <c r="F804" s="878"/>
      <c r="G804" s="878"/>
      <c r="H804" s="878"/>
      <c r="I804" s="878"/>
      <c r="J804" s="878"/>
      <c r="K804" s="878"/>
      <c r="L804" s="879"/>
      <c r="M804" s="399">
        <f>SUBTOTAL(9,M805:M808)</f>
        <v>0</v>
      </c>
      <c r="N804" s="402">
        <f t="shared" ref="N804:AC804" si="182">SUBTOTAL(9,N805:N808)</f>
        <v>0</v>
      </c>
      <c r="O804" s="406">
        <f t="shared" si="182"/>
        <v>0</v>
      </c>
      <c r="P804" s="405">
        <f t="shared" si="182"/>
        <v>0</v>
      </c>
      <c r="Q804" s="416">
        <f t="shared" si="182"/>
        <v>0</v>
      </c>
      <c r="R804" s="402">
        <f t="shared" si="182"/>
        <v>0</v>
      </c>
      <c r="S804" s="405">
        <f t="shared" si="182"/>
        <v>0</v>
      </c>
      <c r="T804" s="406">
        <f t="shared" si="182"/>
        <v>0</v>
      </c>
      <c r="U804" s="405">
        <f t="shared" si="182"/>
        <v>0</v>
      </c>
      <c r="V804" s="406">
        <f t="shared" si="182"/>
        <v>0</v>
      </c>
      <c r="W804" s="405">
        <f t="shared" si="182"/>
        <v>0</v>
      </c>
      <c r="X804" s="406">
        <f t="shared" si="182"/>
        <v>0</v>
      </c>
      <c r="Y804" s="405">
        <f t="shared" si="182"/>
        <v>0</v>
      </c>
      <c r="Z804" s="406">
        <f t="shared" si="182"/>
        <v>0</v>
      </c>
      <c r="AA804" s="405">
        <f t="shared" si="182"/>
        <v>0</v>
      </c>
      <c r="AB804" s="416">
        <f t="shared" si="182"/>
        <v>0</v>
      </c>
      <c r="AC804" s="399">
        <f t="shared" si="182"/>
        <v>0</v>
      </c>
      <c r="AD804" s="854"/>
      <c r="AE804" s="855"/>
      <c r="AF804" s="856"/>
    </row>
    <row r="805" spans="1:32" ht="15" customHeight="1" outlineLevel="1" x14ac:dyDescent="0.2">
      <c r="A805" s="11">
        <v>125</v>
      </c>
      <c r="B805" s="661"/>
      <c r="C805" s="641"/>
      <c r="D805" s="641"/>
      <c r="E805" s="641"/>
      <c r="F805" s="880" t="str">
        <f>'2. CAD NCCF'!F805:L805</f>
        <v xml:space="preserve">Sovereigh &amp; central bank GS </v>
      </c>
      <c r="G805" s="881"/>
      <c r="H805" s="881"/>
      <c r="I805" s="881"/>
      <c r="J805" s="881"/>
      <c r="K805" s="881"/>
      <c r="L805" s="882"/>
      <c r="M805" s="400">
        <f>M29</f>
        <v>0</v>
      </c>
      <c r="N805" s="412">
        <f>M805*(1-'Appx 1. Ref Rates'!$E18)+N29*('Appx 1. Ref Rates'!$E18)</f>
        <v>0</v>
      </c>
      <c r="O805" s="414">
        <f>O29*'Appx 1. Ref Rates'!$E$18</f>
        <v>0</v>
      </c>
      <c r="P805" s="414">
        <f>P29*'Appx 1. Ref Rates'!$E$18</f>
        <v>0</v>
      </c>
      <c r="Q805" s="418">
        <f>Q29*'Appx 1. Ref Rates'!$E$18</f>
        <v>0</v>
      </c>
      <c r="R805" s="411">
        <f>R29*'Appx 1. Ref Rates'!$E$18</f>
        <v>0</v>
      </c>
      <c r="S805" s="414">
        <f>S29*'Appx 1. Ref Rates'!$E$18</f>
        <v>0</v>
      </c>
      <c r="T805" s="414">
        <f>T29*'Appx 1. Ref Rates'!$E$18</f>
        <v>0</v>
      </c>
      <c r="U805" s="414">
        <f>U29*'Appx 1. Ref Rates'!$E$18</f>
        <v>0</v>
      </c>
      <c r="V805" s="414">
        <f>V29*'Appx 1. Ref Rates'!$E$18</f>
        <v>0</v>
      </c>
      <c r="W805" s="414">
        <f>W29*'Appx 1. Ref Rates'!$E$18</f>
        <v>0</v>
      </c>
      <c r="X805" s="414">
        <f>X29*'Appx 1. Ref Rates'!$E$18</f>
        <v>0</v>
      </c>
      <c r="Y805" s="414">
        <f>Y29*'Appx 1. Ref Rates'!$E$18</f>
        <v>0</v>
      </c>
      <c r="Z805" s="414">
        <f>Z29*'Appx 1. Ref Rates'!$E$18</f>
        <v>0</v>
      </c>
      <c r="AA805" s="414">
        <f>AA29*'Appx 1. Ref Rates'!$E$18</f>
        <v>0</v>
      </c>
      <c r="AB805" s="414">
        <f>AB29*'Appx 1. Ref Rates'!$E$18</f>
        <v>0</v>
      </c>
      <c r="AC805" s="400">
        <f>M805-SUM(N805:AB805)</f>
        <v>0</v>
      </c>
      <c r="AD805" s="854"/>
      <c r="AE805" s="855"/>
      <c r="AF805" s="856"/>
    </row>
    <row r="806" spans="1:32" ht="15" customHeight="1" outlineLevel="1" x14ac:dyDescent="0.2">
      <c r="A806" s="11">
        <v>126</v>
      </c>
      <c r="B806" s="661"/>
      <c r="C806" s="260"/>
      <c r="D806" s="260"/>
      <c r="E806" s="260"/>
      <c r="F806" s="880" t="str">
        <f>'2. CAD NCCF'!F806:L806</f>
        <v>State, provincial &amp; agency GS</v>
      </c>
      <c r="G806" s="881"/>
      <c r="H806" s="881"/>
      <c r="I806" s="881"/>
      <c r="J806" s="881"/>
      <c r="K806" s="881"/>
      <c r="L806" s="882"/>
      <c r="M806" s="400">
        <f t="shared" ref="M806:M808" si="183">M30</f>
        <v>0</v>
      </c>
      <c r="N806" s="412">
        <f>M806*(1-'Appx 1. Ref Rates'!$E19)+N30*('Appx 1. Ref Rates'!$E19)</f>
        <v>0</v>
      </c>
      <c r="O806" s="414">
        <f>O30*'Appx 1. Ref Rates'!$E$19</f>
        <v>0</v>
      </c>
      <c r="P806" s="414">
        <f>P30*'Appx 1. Ref Rates'!$E$18</f>
        <v>0</v>
      </c>
      <c r="Q806" s="418">
        <f>Q30*'Appx 1. Ref Rates'!$E$18</f>
        <v>0</v>
      </c>
      <c r="R806" s="411">
        <f>R30*'Appx 1. Ref Rates'!$E$18</f>
        <v>0</v>
      </c>
      <c r="S806" s="414">
        <f>S30*'Appx 1. Ref Rates'!$E$18</f>
        <v>0</v>
      </c>
      <c r="T806" s="414">
        <f>T30*'Appx 1. Ref Rates'!$E$18</f>
        <v>0</v>
      </c>
      <c r="U806" s="414">
        <f>U30*'Appx 1. Ref Rates'!$E$18</f>
        <v>0</v>
      </c>
      <c r="V806" s="414">
        <f>V30*'Appx 1. Ref Rates'!$E$18</f>
        <v>0</v>
      </c>
      <c r="W806" s="414">
        <f>W30*'Appx 1. Ref Rates'!$E$18</f>
        <v>0</v>
      </c>
      <c r="X806" s="414">
        <f>X30*'Appx 1. Ref Rates'!$E$18</f>
        <v>0</v>
      </c>
      <c r="Y806" s="414">
        <f>Y30*'Appx 1. Ref Rates'!$E$18</f>
        <v>0</v>
      </c>
      <c r="Z806" s="414">
        <f>Z30*'Appx 1. Ref Rates'!$E$18</f>
        <v>0</v>
      </c>
      <c r="AA806" s="414">
        <f>AA30*'Appx 1. Ref Rates'!$E$18</f>
        <v>0</v>
      </c>
      <c r="AB806" s="414">
        <f>AB30*'Appx 1. Ref Rates'!$E$18</f>
        <v>0</v>
      </c>
      <c r="AC806" s="400">
        <f>M806-SUM(N806:AB806)</f>
        <v>0</v>
      </c>
      <c r="AD806" s="854"/>
      <c r="AE806" s="855"/>
      <c r="AF806" s="856"/>
    </row>
    <row r="807" spans="1:32" ht="15" customHeight="1" outlineLevel="1" x14ac:dyDescent="0.2">
      <c r="A807" s="11">
        <v>127</v>
      </c>
      <c r="B807" s="661"/>
      <c r="C807" s="260"/>
      <c r="D807" s="260"/>
      <c r="E807" s="260"/>
      <c r="F807" s="880" t="str">
        <f>'2. CAD NCCF'!F807:L807</f>
        <v>State municipal GS</v>
      </c>
      <c r="G807" s="881"/>
      <c r="H807" s="881"/>
      <c r="I807" s="881"/>
      <c r="J807" s="881"/>
      <c r="K807" s="881"/>
      <c r="L807" s="882"/>
      <c r="M807" s="400">
        <f t="shared" si="183"/>
        <v>0</v>
      </c>
      <c r="N807" s="412">
        <f>M807*(1-'Appx 1. Ref Rates'!$E20)+N31*('Appx 1. Ref Rates'!$E20)</f>
        <v>0</v>
      </c>
      <c r="O807" s="414">
        <f>O31*'Appx 1. Ref Rates'!$E$21</f>
        <v>0</v>
      </c>
      <c r="P807" s="414">
        <f>P31*'Appx 1. Ref Rates'!$E$18</f>
        <v>0</v>
      </c>
      <c r="Q807" s="418">
        <f>Q31*'Appx 1. Ref Rates'!$E$18</f>
        <v>0</v>
      </c>
      <c r="R807" s="411">
        <f>R31*'Appx 1. Ref Rates'!$E$18</f>
        <v>0</v>
      </c>
      <c r="S807" s="414">
        <f>S31*'Appx 1. Ref Rates'!$E$18</f>
        <v>0</v>
      </c>
      <c r="T807" s="414">
        <f>T31*'Appx 1. Ref Rates'!$E$18</f>
        <v>0</v>
      </c>
      <c r="U807" s="414">
        <f>U31*'Appx 1. Ref Rates'!$E$18</f>
        <v>0</v>
      </c>
      <c r="V807" s="414">
        <f>V31*'Appx 1. Ref Rates'!$E$18</f>
        <v>0</v>
      </c>
      <c r="W807" s="414">
        <f>W31*'Appx 1. Ref Rates'!$E$18</f>
        <v>0</v>
      </c>
      <c r="X807" s="414">
        <f>X31*'Appx 1. Ref Rates'!$E$18</f>
        <v>0</v>
      </c>
      <c r="Y807" s="414">
        <f>Y31*'Appx 1. Ref Rates'!$E$18</f>
        <v>0</v>
      </c>
      <c r="Z807" s="414">
        <f>Z31*'Appx 1. Ref Rates'!$E$18</f>
        <v>0</v>
      </c>
      <c r="AA807" s="414">
        <f>AA31*'Appx 1. Ref Rates'!$E$18</f>
        <v>0</v>
      </c>
      <c r="AB807" s="414">
        <f>AB31*'Appx 1. Ref Rates'!$E$18</f>
        <v>0</v>
      </c>
      <c r="AC807" s="400">
        <f>M807-SUM(N807:AB807)</f>
        <v>0</v>
      </c>
      <c r="AD807" s="854"/>
      <c r="AE807" s="855"/>
      <c r="AF807" s="856"/>
    </row>
    <row r="808" spans="1:32" ht="15" customHeight="1" outlineLevel="1" x14ac:dyDescent="0.2">
      <c r="A808" s="11">
        <v>128</v>
      </c>
      <c r="B808" s="661"/>
      <c r="C808" s="292"/>
      <c r="D808" s="292"/>
      <c r="E808" s="292"/>
      <c r="F808" s="880" t="str">
        <f>'2. CAD NCCF'!F808:L808</f>
        <v>Supranational and multilateral development bank GS</v>
      </c>
      <c r="G808" s="881"/>
      <c r="H808" s="881"/>
      <c r="I808" s="881"/>
      <c r="J808" s="881"/>
      <c r="K808" s="881"/>
      <c r="L808" s="882"/>
      <c r="M808" s="400">
        <f t="shared" si="183"/>
        <v>0</v>
      </c>
      <c r="N808" s="408">
        <f>M808*(1-'Appx 1. Ref Rates'!$E21)+N32*('Appx 1. Ref Rates'!$E21)</f>
        <v>0</v>
      </c>
      <c r="O808" s="408">
        <f>O32*'Appx 1. Ref Rates'!$E$21</f>
        <v>0</v>
      </c>
      <c r="P808" s="408">
        <f>P32*'Appx 1. Ref Rates'!$E$18</f>
        <v>0</v>
      </c>
      <c r="Q808" s="417">
        <f>Q32*'Appx 1. Ref Rates'!$E$18</f>
        <v>0</v>
      </c>
      <c r="R808" s="411">
        <f>R32*'Appx 1. Ref Rates'!$E$18</f>
        <v>0</v>
      </c>
      <c r="S808" s="414">
        <f>S32*'Appx 1. Ref Rates'!$E$18</f>
        <v>0</v>
      </c>
      <c r="T808" s="414">
        <f>T32*'Appx 1. Ref Rates'!$E$18</f>
        <v>0</v>
      </c>
      <c r="U808" s="414">
        <f>U32*'Appx 1. Ref Rates'!$E$18</f>
        <v>0</v>
      </c>
      <c r="V808" s="414">
        <f>V32*'Appx 1. Ref Rates'!$E$18</f>
        <v>0</v>
      </c>
      <c r="W808" s="414">
        <f>W32*'Appx 1. Ref Rates'!$E$18</f>
        <v>0</v>
      </c>
      <c r="X808" s="414">
        <f>X32*'Appx 1. Ref Rates'!$E$18</f>
        <v>0</v>
      </c>
      <c r="Y808" s="414">
        <f>Y32*'Appx 1. Ref Rates'!$E$18</f>
        <v>0</v>
      </c>
      <c r="Z808" s="414">
        <f>Z32*'Appx 1. Ref Rates'!$E$18</f>
        <v>0</v>
      </c>
      <c r="AA808" s="414">
        <f>AA32*'Appx 1. Ref Rates'!$E$18</f>
        <v>0</v>
      </c>
      <c r="AB808" s="414">
        <f>AB32*'Appx 1. Ref Rates'!$E$18</f>
        <v>0</v>
      </c>
      <c r="AC808" s="400">
        <f>M808-SUM(N808:AB808)</f>
        <v>0</v>
      </c>
      <c r="AD808" s="857"/>
      <c r="AE808" s="858"/>
      <c r="AF808" s="859"/>
    </row>
    <row r="809" spans="1:32" ht="15" customHeight="1" outlineLevel="1" x14ac:dyDescent="0.2">
      <c r="A809" s="11">
        <v>129</v>
      </c>
      <c r="B809" s="661"/>
      <c r="C809" s="292"/>
      <c r="D809" s="868" t="str">
        <f>'2. CAD NCCF'!D809:AF809</f>
        <v>Mortgage backed securities (MBS)</v>
      </c>
      <c r="E809" s="869"/>
      <c r="F809" s="869"/>
      <c r="G809" s="869"/>
      <c r="H809" s="869"/>
      <c r="I809" s="869"/>
      <c r="J809" s="869"/>
      <c r="K809" s="869"/>
      <c r="L809" s="869"/>
      <c r="M809" s="869"/>
      <c r="N809" s="869"/>
      <c r="O809" s="869"/>
      <c r="P809" s="869"/>
      <c r="Q809" s="869"/>
      <c r="R809" s="869"/>
      <c r="S809" s="869"/>
      <c r="T809" s="869"/>
      <c r="U809" s="869"/>
      <c r="V809" s="869"/>
      <c r="W809" s="869"/>
      <c r="X809" s="869"/>
      <c r="Y809" s="869"/>
      <c r="Z809" s="869"/>
      <c r="AA809" s="869"/>
      <c r="AB809" s="869"/>
      <c r="AC809" s="869"/>
      <c r="AD809" s="869"/>
      <c r="AE809" s="869"/>
      <c r="AF809" s="870"/>
    </row>
    <row r="810" spans="1:32" ht="15" customHeight="1" outlineLevel="1" x14ac:dyDescent="0.2">
      <c r="A810" s="11">
        <v>130</v>
      </c>
      <c r="B810" s="661"/>
      <c r="C810" s="292"/>
      <c r="D810" s="292"/>
      <c r="E810" s="933" t="str">
        <f>'2. CAD NCCF'!E810:L810</f>
        <v>Agency MBS</v>
      </c>
      <c r="F810" s="934"/>
      <c r="G810" s="934"/>
      <c r="H810" s="934"/>
      <c r="I810" s="934"/>
      <c r="J810" s="934"/>
      <c r="K810" s="934"/>
      <c r="L810" s="935"/>
      <c r="M810" s="399">
        <f>SUBTOTAL(9,M811:M813)</f>
        <v>0</v>
      </c>
      <c r="N810" s="402">
        <f t="shared" ref="N810:AC810" si="184">SUBTOTAL(9,N811:N813)</f>
        <v>0</v>
      </c>
      <c r="O810" s="406">
        <f t="shared" si="184"/>
        <v>0</v>
      </c>
      <c r="P810" s="405">
        <f t="shared" si="184"/>
        <v>0</v>
      </c>
      <c r="Q810" s="416">
        <f t="shared" si="184"/>
        <v>0</v>
      </c>
      <c r="R810" s="402">
        <f t="shared" si="184"/>
        <v>0</v>
      </c>
      <c r="S810" s="405">
        <f t="shared" si="184"/>
        <v>0</v>
      </c>
      <c r="T810" s="406">
        <f t="shared" si="184"/>
        <v>0</v>
      </c>
      <c r="U810" s="405">
        <f t="shared" si="184"/>
        <v>0</v>
      </c>
      <c r="V810" s="406">
        <f t="shared" si="184"/>
        <v>0</v>
      </c>
      <c r="W810" s="405">
        <f t="shared" si="184"/>
        <v>0</v>
      </c>
      <c r="X810" s="406">
        <f t="shared" si="184"/>
        <v>0</v>
      </c>
      <c r="Y810" s="405">
        <f t="shared" si="184"/>
        <v>0</v>
      </c>
      <c r="Z810" s="406">
        <f t="shared" si="184"/>
        <v>0</v>
      </c>
      <c r="AA810" s="405">
        <f t="shared" si="184"/>
        <v>0</v>
      </c>
      <c r="AB810" s="416">
        <f t="shared" si="184"/>
        <v>0</v>
      </c>
      <c r="AC810" s="399">
        <f t="shared" si="184"/>
        <v>0</v>
      </c>
      <c r="AD810" s="1433"/>
      <c r="AE810" s="852"/>
      <c r="AF810" s="853"/>
    </row>
    <row r="811" spans="1:32" ht="15" customHeight="1" outlineLevel="1" x14ac:dyDescent="0.2">
      <c r="A811" s="11">
        <v>131</v>
      </c>
      <c r="B811" s="661"/>
      <c r="C811" s="292"/>
      <c r="D811" s="292"/>
      <c r="E811" s="293"/>
      <c r="F811" s="880" t="str">
        <f>'2. CAD NCCF'!F811:L811</f>
        <v>Agency MBS, high rated</v>
      </c>
      <c r="G811" s="881"/>
      <c r="H811" s="881"/>
      <c r="I811" s="881"/>
      <c r="J811" s="881"/>
      <c r="K811" s="881"/>
      <c r="L811" s="882"/>
      <c r="M811" s="400">
        <f t="shared" ref="M811:M813" si="185">M35</f>
        <v>0</v>
      </c>
      <c r="N811" s="412">
        <f>M811*(1-'Appx 1. Ref Rates'!$E$24)+N35*('Appx 1. Ref Rates'!$E$24)</f>
        <v>0</v>
      </c>
      <c r="O811" s="414">
        <f>O35*'Appx 1. Ref Rates'!$E24</f>
        <v>0</v>
      </c>
      <c r="P811" s="414">
        <f>P35*'Appx 1. Ref Rates'!$E24</f>
        <v>0</v>
      </c>
      <c r="Q811" s="418">
        <f>Q35*'Appx 1. Ref Rates'!$E24</f>
        <v>0</v>
      </c>
      <c r="R811" s="411">
        <f>R35*'Appx 1. Ref Rates'!$E24</f>
        <v>0</v>
      </c>
      <c r="S811" s="414">
        <f>S35*'Appx 1. Ref Rates'!$E24</f>
        <v>0</v>
      </c>
      <c r="T811" s="414">
        <f>T35*'Appx 1. Ref Rates'!$E24</f>
        <v>0</v>
      </c>
      <c r="U811" s="414">
        <f>U35*'Appx 1. Ref Rates'!$E24</f>
        <v>0</v>
      </c>
      <c r="V811" s="414">
        <f>V35*'Appx 1. Ref Rates'!$E24</f>
        <v>0</v>
      </c>
      <c r="W811" s="414">
        <f>W35*'Appx 1. Ref Rates'!$E24</f>
        <v>0</v>
      </c>
      <c r="X811" s="414">
        <f>X35*'Appx 1. Ref Rates'!$E24</f>
        <v>0</v>
      </c>
      <c r="Y811" s="414">
        <f>Y35*'Appx 1. Ref Rates'!$E24</f>
        <v>0</v>
      </c>
      <c r="Z811" s="414">
        <f>Z35*'Appx 1. Ref Rates'!$E24</f>
        <v>0</v>
      </c>
      <c r="AA811" s="414">
        <f>AA35*'Appx 1. Ref Rates'!$E24</f>
        <v>0</v>
      </c>
      <c r="AB811" s="414">
        <f>AB35*'Appx 1. Ref Rates'!$E24</f>
        <v>0</v>
      </c>
      <c r="AC811" s="400">
        <f>M811-SUM(N811:AB811)</f>
        <v>0</v>
      </c>
      <c r="AD811" s="854"/>
      <c r="AE811" s="855"/>
      <c r="AF811" s="856"/>
    </row>
    <row r="812" spans="1:32" ht="15" customHeight="1" outlineLevel="1" x14ac:dyDescent="0.2">
      <c r="A812" s="11">
        <v>132</v>
      </c>
      <c r="B812" s="661"/>
      <c r="C812" s="292"/>
      <c r="D812" s="292"/>
      <c r="E812" s="293"/>
      <c r="F812" s="880" t="str">
        <f>'2. CAD NCCF'!F812:L812</f>
        <v>Agency MBS, medium rated</v>
      </c>
      <c r="G812" s="881"/>
      <c r="H812" s="881"/>
      <c r="I812" s="881"/>
      <c r="J812" s="881"/>
      <c r="K812" s="881"/>
      <c r="L812" s="882"/>
      <c r="M812" s="400">
        <f t="shared" si="185"/>
        <v>0</v>
      </c>
      <c r="N812" s="412">
        <f>M812*(1-'Appx 1. Ref Rates'!$E$25)+N36*('Appx 1. Ref Rates'!$E$25)</f>
        <v>0</v>
      </c>
      <c r="O812" s="414">
        <f>O36*'Appx 1. Ref Rates'!$E25</f>
        <v>0</v>
      </c>
      <c r="P812" s="414">
        <f>P36*'Appx 1. Ref Rates'!$E25</f>
        <v>0</v>
      </c>
      <c r="Q812" s="418">
        <f>Q36*'Appx 1. Ref Rates'!$E25</f>
        <v>0</v>
      </c>
      <c r="R812" s="411">
        <f>R36*'Appx 1. Ref Rates'!$E25</f>
        <v>0</v>
      </c>
      <c r="S812" s="414">
        <f>S36*'Appx 1. Ref Rates'!$E25</f>
        <v>0</v>
      </c>
      <c r="T812" s="414">
        <f>T36*'Appx 1. Ref Rates'!$E25</f>
        <v>0</v>
      </c>
      <c r="U812" s="414">
        <f>U36*'Appx 1. Ref Rates'!$E25</f>
        <v>0</v>
      </c>
      <c r="V812" s="414">
        <f>V36*'Appx 1. Ref Rates'!$E25</f>
        <v>0</v>
      </c>
      <c r="W812" s="414">
        <f>W36*'Appx 1. Ref Rates'!$E25</f>
        <v>0</v>
      </c>
      <c r="X812" s="414">
        <f>X36*'Appx 1. Ref Rates'!$E25</f>
        <v>0</v>
      </c>
      <c r="Y812" s="414">
        <f>Y36*'Appx 1. Ref Rates'!$E25</f>
        <v>0</v>
      </c>
      <c r="Z812" s="414">
        <f>Z36*'Appx 1. Ref Rates'!$E25</f>
        <v>0</v>
      </c>
      <c r="AA812" s="414">
        <f>AA36*'Appx 1. Ref Rates'!$E25</f>
        <v>0</v>
      </c>
      <c r="AB812" s="414">
        <f>AB36*'Appx 1. Ref Rates'!$E25</f>
        <v>0</v>
      </c>
      <c r="AC812" s="400">
        <f>M812-SUM(N812:AB812)</f>
        <v>0</v>
      </c>
      <c r="AD812" s="854"/>
      <c r="AE812" s="855"/>
      <c r="AF812" s="856"/>
    </row>
    <row r="813" spans="1:32" ht="15" customHeight="1" outlineLevel="1" x14ac:dyDescent="0.2">
      <c r="A813" s="11">
        <v>133</v>
      </c>
      <c r="B813" s="661"/>
      <c r="C813" s="292"/>
      <c r="D813" s="292"/>
      <c r="E813" s="293"/>
      <c r="F813" s="880" t="str">
        <f>'2. CAD NCCF'!F813:L813</f>
        <v>Agency MBS, low or not rated</v>
      </c>
      <c r="G813" s="881"/>
      <c r="H813" s="881"/>
      <c r="I813" s="881"/>
      <c r="J813" s="881"/>
      <c r="K813" s="881"/>
      <c r="L813" s="882"/>
      <c r="M813" s="400">
        <f t="shared" si="185"/>
        <v>0</v>
      </c>
      <c r="N813" s="412">
        <f>M813*(1-'Appx 1. Ref Rates'!$E$26)+N37*('Appx 1. Ref Rates'!$E$26)</f>
        <v>0</v>
      </c>
      <c r="O813" s="414">
        <f>O37*'Appx 1. Ref Rates'!$E26</f>
        <v>0</v>
      </c>
      <c r="P813" s="414">
        <f>P37*'Appx 1. Ref Rates'!$E26</f>
        <v>0</v>
      </c>
      <c r="Q813" s="418">
        <f>Q37*'Appx 1. Ref Rates'!$E26</f>
        <v>0</v>
      </c>
      <c r="R813" s="411">
        <f>R37*'Appx 1. Ref Rates'!$E26</f>
        <v>0</v>
      </c>
      <c r="S813" s="414">
        <f>S37*'Appx 1. Ref Rates'!$E26</f>
        <v>0</v>
      </c>
      <c r="T813" s="414">
        <f>T37*'Appx 1. Ref Rates'!$E26</f>
        <v>0</v>
      </c>
      <c r="U813" s="414">
        <f>U37*'Appx 1. Ref Rates'!$E26</f>
        <v>0</v>
      </c>
      <c r="V813" s="414">
        <f>V37*'Appx 1. Ref Rates'!$E26</f>
        <v>0</v>
      </c>
      <c r="W813" s="414">
        <f>W37*'Appx 1. Ref Rates'!$E26</f>
        <v>0</v>
      </c>
      <c r="X813" s="414">
        <f>X37*'Appx 1. Ref Rates'!$E26</f>
        <v>0</v>
      </c>
      <c r="Y813" s="414">
        <f>Y37*'Appx 1. Ref Rates'!$E26</f>
        <v>0</v>
      </c>
      <c r="Z813" s="414">
        <f>Z37*'Appx 1. Ref Rates'!$E26</f>
        <v>0</v>
      </c>
      <c r="AA813" s="414">
        <f>AA37*'Appx 1. Ref Rates'!$E26</f>
        <v>0</v>
      </c>
      <c r="AB813" s="414">
        <f>AB37*'Appx 1. Ref Rates'!$E26</f>
        <v>0</v>
      </c>
      <c r="AC813" s="400">
        <f>M813-SUM(N813:AB813)</f>
        <v>0</v>
      </c>
      <c r="AD813" s="854"/>
      <c r="AE813" s="855"/>
      <c r="AF813" s="856"/>
    </row>
    <row r="814" spans="1:32" ht="15" customHeight="1" outlineLevel="1" x14ac:dyDescent="0.2">
      <c r="A814" s="11">
        <v>134</v>
      </c>
      <c r="B814" s="661"/>
      <c r="C814" s="292"/>
      <c r="D814" s="292"/>
      <c r="E814" s="877" t="str">
        <f>'2. CAD NCCF'!E814:L814</f>
        <v>Non-agency commercial MBS (CMBS)</v>
      </c>
      <c r="F814" s="878"/>
      <c r="G814" s="878"/>
      <c r="H814" s="878"/>
      <c r="I814" s="878"/>
      <c r="J814" s="878"/>
      <c r="K814" s="878"/>
      <c r="L814" s="879"/>
      <c r="M814" s="399">
        <f>SUBTOTAL(9,M815:M817)</f>
        <v>0</v>
      </c>
      <c r="N814" s="402">
        <f t="shared" ref="N814:AC814" si="186">SUBTOTAL(9,N815:N817)</f>
        <v>0</v>
      </c>
      <c r="O814" s="406">
        <f t="shared" si="186"/>
        <v>0</v>
      </c>
      <c r="P814" s="405">
        <f t="shared" si="186"/>
        <v>0</v>
      </c>
      <c r="Q814" s="416">
        <f t="shared" si="186"/>
        <v>0</v>
      </c>
      <c r="R814" s="402">
        <f t="shared" si="186"/>
        <v>0</v>
      </c>
      <c r="S814" s="405">
        <f t="shared" si="186"/>
        <v>0</v>
      </c>
      <c r="T814" s="406">
        <f t="shared" si="186"/>
        <v>0</v>
      </c>
      <c r="U814" s="405">
        <f t="shared" si="186"/>
        <v>0</v>
      </c>
      <c r="V814" s="406">
        <f t="shared" si="186"/>
        <v>0</v>
      </c>
      <c r="W814" s="405">
        <f t="shared" si="186"/>
        <v>0</v>
      </c>
      <c r="X814" s="406">
        <f t="shared" si="186"/>
        <v>0</v>
      </c>
      <c r="Y814" s="405">
        <f t="shared" si="186"/>
        <v>0</v>
      </c>
      <c r="Z814" s="406">
        <f t="shared" si="186"/>
        <v>0</v>
      </c>
      <c r="AA814" s="405">
        <f t="shared" si="186"/>
        <v>0</v>
      </c>
      <c r="AB814" s="416">
        <f t="shared" si="186"/>
        <v>0</v>
      </c>
      <c r="AC814" s="399">
        <f t="shared" si="186"/>
        <v>0</v>
      </c>
      <c r="AD814" s="854"/>
      <c r="AE814" s="855"/>
      <c r="AF814" s="856"/>
    </row>
    <row r="815" spans="1:32" ht="15" customHeight="1" outlineLevel="1" x14ac:dyDescent="0.2">
      <c r="A815" s="11">
        <v>135</v>
      </c>
      <c r="B815" s="661"/>
      <c r="C815" s="292"/>
      <c r="D815" s="292"/>
      <c r="E815" s="293"/>
      <c r="F815" s="880" t="str">
        <f>'2. CAD NCCF'!F815:L815</f>
        <v>Non-agency CMBS, high rated</v>
      </c>
      <c r="G815" s="881"/>
      <c r="H815" s="881"/>
      <c r="I815" s="881"/>
      <c r="J815" s="881"/>
      <c r="K815" s="881"/>
      <c r="L815" s="882"/>
      <c r="M815" s="400">
        <f t="shared" ref="M815:M817" si="187">M39</f>
        <v>0</v>
      </c>
      <c r="N815" s="412">
        <f>M815*(1-'Appx 1. Ref Rates'!$E$28)+N39*('Appx 1. Ref Rates'!$E$28)</f>
        <v>0</v>
      </c>
      <c r="O815" s="414">
        <f>O39*'Appx 1. Ref Rates'!$E28</f>
        <v>0</v>
      </c>
      <c r="P815" s="414">
        <f>P39*'Appx 1. Ref Rates'!$E28</f>
        <v>0</v>
      </c>
      <c r="Q815" s="418">
        <f>Q39*'Appx 1. Ref Rates'!$E28</f>
        <v>0</v>
      </c>
      <c r="R815" s="411">
        <f>R39*'Appx 1. Ref Rates'!$E28</f>
        <v>0</v>
      </c>
      <c r="S815" s="414">
        <f>S39*'Appx 1. Ref Rates'!$E28</f>
        <v>0</v>
      </c>
      <c r="T815" s="414">
        <f>T39*'Appx 1. Ref Rates'!$E28</f>
        <v>0</v>
      </c>
      <c r="U815" s="414">
        <f>U39*'Appx 1. Ref Rates'!$E28</f>
        <v>0</v>
      </c>
      <c r="V815" s="414">
        <f>V39*'Appx 1. Ref Rates'!$E28</f>
        <v>0</v>
      </c>
      <c r="W815" s="414">
        <f>W39*'Appx 1. Ref Rates'!$E28</f>
        <v>0</v>
      </c>
      <c r="X815" s="414">
        <f>X39*'Appx 1. Ref Rates'!$E28</f>
        <v>0</v>
      </c>
      <c r="Y815" s="414">
        <f>Y39*'Appx 1. Ref Rates'!$E28</f>
        <v>0</v>
      </c>
      <c r="Z815" s="414">
        <f>Z39*'Appx 1. Ref Rates'!$E28</f>
        <v>0</v>
      </c>
      <c r="AA815" s="414">
        <f>AA39*'Appx 1. Ref Rates'!$E28</f>
        <v>0</v>
      </c>
      <c r="AB815" s="414">
        <f>AB39*'Appx 1. Ref Rates'!$E28</f>
        <v>0</v>
      </c>
      <c r="AC815" s="400">
        <f>M815-SUM(N815:AB815)</f>
        <v>0</v>
      </c>
      <c r="AD815" s="854"/>
      <c r="AE815" s="855"/>
      <c r="AF815" s="856"/>
    </row>
    <row r="816" spans="1:32" ht="15" customHeight="1" outlineLevel="1" x14ac:dyDescent="0.2">
      <c r="A816" s="11">
        <v>136</v>
      </c>
      <c r="B816" s="661"/>
      <c r="C816" s="292"/>
      <c r="D816" s="292"/>
      <c r="E816" s="293"/>
      <c r="F816" s="880" t="str">
        <f>'2. CAD NCCF'!F816:L816</f>
        <v>Non-agency CMBS, medium rated</v>
      </c>
      <c r="G816" s="881"/>
      <c r="H816" s="881"/>
      <c r="I816" s="881"/>
      <c r="J816" s="881"/>
      <c r="K816" s="881"/>
      <c r="L816" s="882"/>
      <c r="M816" s="400">
        <f t="shared" si="187"/>
        <v>0</v>
      </c>
      <c r="N816" s="412">
        <f>M816*(1-'Appx 1. Ref Rates'!$E$29)+N40*('Appx 1. Ref Rates'!$E$29)</f>
        <v>0</v>
      </c>
      <c r="O816" s="414">
        <f>O40*'Appx 1. Ref Rates'!$E29</f>
        <v>0</v>
      </c>
      <c r="P816" s="414">
        <f>P40*'Appx 1. Ref Rates'!$E29</f>
        <v>0</v>
      </c>
      <c r="Q816" s="418">
        <f>Q40*'Appx 1. Ref Rates'!$E29</f>
        <v>0</v>
      </c>
      <c r="R816" s="411">
        <f>R40*'Appx 1. Ref Rates'!$E29</f>
        <v>0</v>
      </c>
      <c r="S816" s="414">
        <f>S40*'Appx 1. Ref Rates'!$E29</f>
        <v>0</v>
      </c>
      <c r="T816" s="414">
        <f>T40*'Appx 1. Ref Rates'!$E29</f>
        <v>0</v>
      </c>
      <c r="U816" s="414">
        <f>U40*'Appx 1. Ref Rates'!$E29</f>
        <v>0</v>
      </c>
      <c r="V816" s="414">
        <f>V40*'Appx 1. Ref Rates'!$E29</f>
        <v>0</v>
      </c>
      <c r="W816" s="414">
        <f>W40*'Appx 1. Ref Rates'!$E29</f>
        <v>0</v>
      </c>
      <c r="X816" s="414">
        <f>X40*'Appx 1. Ref Rates'!$E29</f>
        <v>0</v>
      </c>
      <c r="Y816" s="414">
        <f>Y40*'Appx 1. Ref Rates'!$E29</f>
        <v>0</v>
      </c>
      <c r="Z816" s="414">
        <f>Z40*'Appx 1. Ref Rates'!$E29</f>
        <v>0</v>
      </c>
      <c r="AA816" s="414">
        <f>AA40*'Appx 1. Ref Rates'!$E29</f>
        <v>0</v>
      </c>
      <c r="AB816" s="414">
        <f>AB40*'Appx 1. Ref Rates'!$E29</f>
        <v>0</v>
      </c>
      <c r="AC816" s="400">
        <f>M816-SUM(N816:AB816)</f>
        <v>0</v>
      </c>
      <c r="AD816" s="854"/>
      <c r="AE816" s="855"/>
      <c r="AF816" s="856"/>
    </row>
    <row r="817" spans="1:32" ht="15" customHeight="1" outlineLevel="1" x14ac:dyDescent="0.2">
      <c r="A817" s="11">
        <v>137</v>
      </c>
      <c r="B817" s="661"/>
      <c r="C817" s="292"/>
      <c r="D817" s="292"/>
      <c r="E817" s="293"/>
      <c r="F817" s="880" t="str">
        <f>'2. CAD NCCF'!F817:L817</f>
        <v>Non-agency CMBS, low or not rated</v>
      </c>
      <c r="G817" s="881"/>
      <c r="H817" s="881"/>
      <c r="I817" s="881"/>
      <c r="J817" s="881"/>
      <c r="K817" s="881"/>
      <c r="L817" s="882"/>
      <c r="M817" s="400">
        <f t="shared" si="187"/>
        <v>0</v>
      </c>
      <c r="N817" s="412">
        <f>M817*(1-'Appx 1. Ref Rates'!$E30)+N41*('Appx 1. Ref Rates'!$E30)</f>
        <v>0</v>
      </c>
      <c r="O817" s="414">
        <f>O41*'Appx 1. Ref Rates'!$E30</f>
        <v>0</v>
      </c>
      <c r="P817" s="414">
        <f>P41*'Appx 1. Ref Rates'!$E30</f>
        <v>0</v>
      </c>
      <c r="Q817" s="418">
        <f>Q41*'Appx 1. Ref Rates'!$E30</f>
        <v>0</v>
      </c>
      <c r="R817" s="411">
        <f>R41*'Appx 1. Ref Rates'!$E30</f>
        <v>0</v>
      </c>
      <c r="S817" s="414">
        <f>S41*'Appx 1. Ref Rates'!$E30</f>
        <v>0</v>
      </c>
      <c r="T817" s="414">
        <f>T41*'Appx 1. Ref Rates'!$E30</f>
        <v>0</v>
      </c>
      <c r="U817" s="414">
        <f>U41*'Appx 1. Ref Rates'!$E30</f>
        <v>0</v>
      </c>
      <c r="V817" s="414">
        <f>V41*'Appx 1. Ref Rates'!$E30</f>
        <v>0</v>
      </c>
      <c r="W817" s="414">
        <f>W41*'Appx 1. Ref Rates'!$E30</f>
        <v>0</v>
      </c>
      <c r="X817" s="414">
        <f>X41*'Appx 1. Ref Rates'!$E30</f>
        <v>0</v>
      </c>
      <c r="Y817" s="414">
        <f>Y41*'Appx 1. Ref Rates'!$E30</f>
        <v>0</v>
      </c>
      <c r="Z817" s="414">
        <f>Z41*'Appx 1. Ref Rates'!$E30</f>
        <v>0</v>
      </c>
      <c r="AA817" s="414">
        <f>AA41*'Appx 1. Ref Rates'!$E30</f>
        <v>0</v>
      </c>
      <c r="AB817" s="414">
        <f>AB41*'Appx 1. Ref Rates'!$E30</f>
        <v>0</v>
      </c>
      <c r="AC817" s="400">
        <f>M817-SUM(N817:AB817)</f>
        <v>0</v>
      </c>
      <c r="AD817" s="854"/>
      <c r="AE817" s="855"/>
      <c r="AF817" s="856"/>
    </row>
    <row r="818" spans="1:32" ht="15" customHeight="1" outlineLevel="1" x14ac:dyDescent="0.2">
      <c r="A818" s="11">
        <v>138</v>
      </c>
      <c r="B818" s="661"/>
      <c r="C818" s="292"/>
      <c r="D818" s="292"/>
      <c r="E818" s="877" t="str">
        <f>'2. CAD NCCF'!E818:L818</f>
        <v>Non-agency residential MBS (RMBS)</v>
      </c>
      <c r="F818" s="878"/>
      <c r="G818" s="878"/>
      <c r="H818" s="878"/>
      <c r="I818" s="878"/>
      <c r="J818" s="878"/>
      <c r="K818" s="878"/>
      <c r="L818" s="879"/>
      <c r="M818" s="399">
        <f>SUBTOTAL(9,M819:M821)</f>
        <v>0</v>
      </c>
      <c r="N818" s="402">
        <f t="shared" ref="N818:AC818" si="188">SUBTOTAL(9,N819:N821)</f>
        <v>0</v>
      </c>
      <c r="O818" s="406">
        <f t="shared" si="188"/>
        <v>0</v>
      </c>
      <c r="P818" s="405">
        <f t="shared" si="188"/>
        <v>0</v>
      </c>
      <c r="Q818" s="416">
        <f t="shared" si="188"/>
        <v>0</v>
      </c>
      <c r="R818" s="402">
        <f t="shared" si="188"/>
        <v>0</v>
      </c>
      <c r="S818" s="405">
        <f t="shared" si="188"/>
        <v>0</v>
      </c>
      <c r="T818" s="406">
        <f t="shared" si="188"/>
        <v>0</v>
      </c>
      <c r="U818" s="405">
        <f t="shared" si="188"/>
        <v>0</v>
      </c>
      <c r="V818" s="406">
        <f t="shared" si="188"/>
        <v>0</v>
      </c>
      <c r="W818" s="405">
        <f t="shared" si="188"/>
        <v>0</v>
      </c>
      <c r="X818" s="406">
        <f t="shared" si="188"/>
        <v>0</v>
      </c>
      <c r="Y818" s="405">
        <f t="shared" si="188"/>
        <v>0</v>
      </c>
      <c r="Z818" s="406">
        <f t="shared" si="188"/>
        <v>0</v>
      </c>
      <c r="AA818" s="405">
        <f t="shared" si="188"/>
        <v>0</v>
      </c>
      <c r="AB818" s="416">
        <f t="shared" si="188"/>
        <v>0</v>
      </c>
      <c r="AC818" s="399">
        <f t="shared" si="188"/>
        <v>0</v>
      </c>
      <c r="AD818" s="854"/>
      <c r="AE818" s="855"/>
      <c r="AF818" s="856"/>
    </row>
    <row r="819" spans="1:32" ht="15" customHeight="1" outlineLevel="1" x14ac:dyDescent="0.2">
      <c r="A819" s="11">
        <v>139</v>
      </c>
      <c r="B819" s="661"/>
      <c r="C819" s="292"/>
      <c r="D819" s="292"/>
      <c r="E819" s="293"/>
      <c r="F819" s="880" t="str">
        <f>'2. CAD NCCF'!F819:L819</f>
        <v>Non-agency RMBS, high rated</v>
      </c>
      <c r="G819" s="881"/>
      <c r="H819" s="881"/>
      <c r="I819" s="881"/>
      <c r="J819" s="881"/>
      <c r="K819" s="881"/>
      <c r="L819" s="882"/>
      <c r="M819" s="400">
        <f t="shared" ref="M819:M821" si="189">M43</f>
        <v>0</v>
      </c>
      <c r="N819" s="412">
        <f>M819*(1-'Appx 1. Ref Rates'!$E32)+N43*('Appx 1. Ref Rates'!$E32)</f>
        <v>0</v>
      </c>
      <c r="O819" s="414">
        <f>O43*'Appx 1. Ref Rates'!$E32</f>
        <v>0</v>
      </c>
      <c r="P819" s="414">
        <f>P43*'Appx 1. Ref Rates'!$E32</f>
        <v>0</v>
      </c>
      <c r="Q819" s="418">
        <f>Q43*'Appx 1. Ref Rates'!$E32</f>
        <v>0</v>
      </c>
      <c r="R819" s="411">
        <f>R43*'Appx 1. Ref Rates'!$E32</f>
        <v>0</v>
      </c>
      <c r="S819" s="414">
        <f>S43*'Appx 1. Ref Rates'!$E32</f>
        <v>0</v>
      </c>
      <c r="T819" s="414">
        <f>T43*'Appx 1. Ref Rates'!$E32</f>
        <v>0</v>
      </c>
      <c r="U819" s="414">
        <f>U43*'Appx 1. Ref Rates'!$E32</f>
        <v>0</v>
      </c>
      <c r="V819" s="414">
        <f>V43*'Appx 1. Ref Rates'!$E32</f>
        <v>0</v>
      </c>
      <c r="W819" s="414">
        <f>W43*'Appx 1. Ref Rates'!$E32</f>
        <v>0</v>
      </c>
      <c r="X819" s="414">
        <f>X43*'Appx 1. Ref Rates'!$E32</f>
        <v>0</v>
      </c>
      <c r="Y819" s="414">
        <f>Y43*'Appx 1. Ref Rates'!$E32</f>
        <v>0</v>
      </c>
      <c r="Z819" s="414">
        <f>Z43*'Appx 1. Ref Rates'!$E32</f>
        <v>0</v>
      </c>
      <c r="AA819" s="414">
        <f>AA43*'Appx 1. Ref Rates'!$E32</f>
        <v>0</v>
      </c>
      <c r="AB819" s="414">
        <f>AB43*'Appx 1. Ref Rates'!$E32</f>
        <v>0</v>
      </c>
      <c r="AC819" s="400">
        <f>M819-SUM(N819:AB819)</f>
        <v>0</v>
      </c>
      <c r="AD819" s="854"/>
      <c r="AE819" s="855"/>
      <c r="AF819" s="856"/>
    </row>
    <row r="820" spans="1:32" ht="15" customHeight="1" outlineLevel="1" x14ac:dyDescent="0.2">
      <c r="A820" s="11">
        <v>140</v>
      </c>
      <c r="B820" s="661"/>
      <c r="C820" s="292"/>
      <c r="D820" s="292"/>
      <c r="E820" s="293"/>
      <c r="F820" s="880" t="str">
        <f>'2. CAD NCCF'!F820:L820</f>
        <v>Non-agency RMBS, medium rated</v>
      </c>
      <c r="G820" s="881"/>
      <c r="H820" s="881"/>
      <c r="I820" s="881"/>
      <c r="J820" s="881"/>
      <c r="K820" s="881"/>
      <c r="L820" s="882"/>
      <c r="M820" s="400">
        <f t="shared" si="189"/>
        <v>0</v>
      </c>
      <c r="N820" s="412">
        <f>M820*(1-'Appx 1. Ref Rates'!$E33)+N44*('Appx 1. Ref Rates'!$E33)</f>
        <v>0</v>
      </c>
      <c r="O820" s="414">
        <f>O44*'Appx 1. Ref Rates'!$E33</f>
        <v>0</v>
      </c>
      <c r="P820" s="414">
        <f>P44*'Appx 1. Ref Rates'!$E33</f>
        <v>0</v>
      </c>
      <c r="Q820" s="418">
        <f>Q44*'Appx 1. Ref Rates'!$E33</f>
        <v>0</v>
      </c>
      <c r="R820" s="411">
        <f>R44*'Appx 1. Ref Rates'!$E33</f>
        <v>0</v>
      </c>
      <c r="S820" s="414">
        <f>S44*'Appx 1. Ref Rates'!$E33</f>
        <v>0</v>
      </c>
      <c r="T820" s="414">
        <f>T44*'Appx 1. Ref Rates'!$E33</f>
        <v>0</v>
      </c>
      <c r="U820" s="414">
        <f>U44*'Appx 1. Ref Rates'!$E33</f>
        <v>0</v>
      </c>
      <c r="V820" s="414">
        <f>V44*'Appx 1. Ref Rates'!$E33</f>
        <v>0</v>
      </c>
      <c r="W820" s="414">
        <f>W44*'Appx 1. Ref Rates'!$E33</f>
        <v>0</v>
      </c>
      <c r="X820" s="414">
        <f>X44*'Appx 1. Ref Rates'!$E33</f>
        <v>0</v>
      </c>
      <c r="Y820" s="414">
        <f>Y44*'Appx 1. Ref Rates'!$E33</f>
        <v>0</v>
      </c>
      <c r="Z820" s="414">
        <f>Z44*'Appx 1. Ref Rates'!$E33</f>
        <v>0</v>
      </c>
      <c r="AA820" s="414">
        <f>AA44*'Appx 1. Ref Rates'!$E33</f>
        <v>0</v>
      </c>
      <c r="AB820" s="414">
        <f>AB44*'Appx 1. Ref Rates'!$E33</f>
        <v>0</v>
      </c>
      <c r="AC820" s="400">
        <f>M820-SUM(N820:AB820)</f>
        <v>0</v>
      </c>
      <c r="AD820" s="854"/>
      <c r="AE820" s="855"/>
      <c r="AF820" s="856"/>
    </row>
    <row r="821" spans="1:32" ht="15" customHeight="1" outlineLevel="1" x14ac:dyDescent="0.2">
      <c r="A821" s="11">
        <v>141</v>
      </c>
      <c r="B821" s="661"/>
      <c r="C821" s="292"/>
      <c r="D821" s="292"/>
      <c r="E821" s="293"/>
      <c r="F821" s="880" t="str">
        <f>'2. CAD NCCF'!F821:L821</f>
        <v>Non-agency RMBS, low or not rated</v>
      </c>
      <c r="G821" s="881"/>
      <c r="H821" s="881"/>
      <c r="I821" s="881"/>
      <c r="J821" s="881"/>
      <c r="K821" s="881"/>
      <c r="L821" s="882"/>
      <c r="M821" s="400">
        <f t="shared" si="189"/>
        <v>0</v>
      </c>
      <c r="N821" s="412">
        <f>M821*(1-'Appx 1. Ref Rates'!$E34)+N45*('Appx 1. Ref Rates'!$E34)</f>
        <v>0</v>
      </c>
      <c r="O821" s="414">
        <f>O45*'Appx 1. Ref Rates'!$E34</f>
        <v>0</v>
      </c>
      <c r="P821" s="414">
        <f>P45*'Appx 1. Ref Rates'!$E34</f>
        <v>0</v>
      </c>
      <c r="Q821" s="418">
        <f>Q45*'Appx 1. Ref Rates'!$E34</f>
        <v>0</v>
      </c>
      <c r="R821" s="411">
        <f>R45*'Appx 1. Ref Rates'!$E34</f>
        <v>0</v>
      </c>
      <c r="S821" s="414">
        <f>S45*'Appx 1. Ref Rates'!$E34</f>
        <v>0</v>
      </c>
      <c r="T821" s="414">
        <f>T45*'Appx 1. Ref Rates'!$E34</f>
        <v>0</v>
      </c>
      <c r="U821" s="414">
        <f>U45*'Appx 1. Ref Rates'!$E34</f>
        <v>0</v>
      </c>
      <c r="V821" s="414">
        <f>V45*'Appx 1. Ref Rates'!$E34</f>
        <v>0</v>
      </c>
      <c r="W821" s="414">
        <f>W45*'Appx 1. Ref Rates'!$E34</f>
        <v>0</v>
      </c>
      <c r="X821" s="414">
        <f>X45*'Appx 1. Ref Rates'!$E34</f>
        <v>0</v>
      </c>
      <c r="Y821" s="414">
        <f>Y45*'Appx 1. Ref Rates'!$E34</f>
        <v>0</v>
      </c>
      <c r="Z821" s="414">
        <f>Z45*'Appx 1. Ref Rates'!$E34</f>
        <v>0</v>
      </c>
      <c r="AA821" s="414">
        <f>AA45*'Appx 1. Ref Rates'!$E34</f>
        <v>0</v>
      </c>
      <c r="AB821" s="414">
        <f>AB45*'Appx 1. Ref Rates'!$E34</f>
        <v>0</v>
      </c>
      <c r="AC821" s="400">
        <f>M821-SUM(N821:AB821)</f>
        <v>0</v>
      </c>
      <c r="AD821" s="857"/>
      <c r="AE821" s="858"/>
      <c r="AF821" s="859"/>
    </row>
    <row r="822" spans="1:32" ht="15" customHeight="1" outlineLevel="1" x14ac:dyDescent="0.2">
      <c r="A822" s="11">
        <v>142</v>
      </c>
      <c r="B822" s="661"/>
      <c r="C822" s="292"/>
      <c r="D822" s="868" t="str">
        <f>'2. CAD NCCF'!D822:AF822</f>
        <v>Corporate bonds and paper (CBP)</v>
      </c>
      <c r="E822" s="869"/>
      <c r="F822" s="869"/>
      <c r="G822" s="869"/>
      <c r="H822" s="869"/>
      <c r="I822" s="869"/>
      <c r="J822" s="869"/>
      <c r="K822" s="869"/>
      <c r="L822" s="869"/>
      <c r="M822" s="869"/>
      <c r="N822" s="869"/>
      <c r="O822" s="869"/>
      <c r="P822" s="869"/>
      <c r="Q822" s="869"/>
      <c r="R822" s="869"/>
      <c r="S822" s="869"/>
      <c r="T822" s="869"/>
      <c r="U822" s="869"/>
      <c r="V822" s="869"/>
      <c r="W822" s="869"/>
      <c r="X822" s="869"/>
      <c r="Y822" s="869"/>
      <c r="Z822" s="869"/>
      <c r="AA822" s="869"/>
      <c r="AB822" s="869"/>
      <c r="AC822" s="869"/>
      <c r="AD822" s="869"/>
      <c r="AE822" s="869"/>
      <c r="AF822" s="870"/>
    </row>
    <row r="823" spans="1:32" ht="15" customHeight="1" outlineLevel="1" x14ac:dyDescent="0.2">
      <c r="A823" s="11">
        <v>143</v>
      </c>
      <c r="B823" s="661"/>
      <c r="C823" s="292"/>
      <c r="D823" s="292"/>
      <c r="E823" s="933" t="str">
        <f>'2. CAD NCCF'!E823:L823</f>
        <v>Non-FI issued CBP, high rated</v>
      </c>
      <c r="F823" s="934"/>
      <c r="G823" s="934"/>
      <c r="H823" s="934"/>
      <c r="I823" s="934"/>
      <c r="J823" s="934"/>
      <c r="K823" s="934"/>
      <c r="L823" s="935"/>
      <c r="M823" s="399">
        <f>SUBTOTAL(9,M824:M825)</f>
        <v>0</v>
      </c>
      <c r="N823" s="402">
        <f t="shared" ref="N823:AC823" si="190">SUBTOTAL(9,N824:N825)</f>
        <v>0</v>
      </c>
      <c r="O823" s="406">
        <f t="shared" si="190"/>
        <v>0</v>
      </c>
      <c r="P823" s="405">
        <f t="shared" si="190"/>
        <v>0</v>
      </c>
      <c r="Q823" s="407">
        <f t="shared" si="190"/>
        <v>0</v>
      </c>
      <c r="R823" s="402">
        <f t="shared" si="190"/>
        <v>0</v>
      </c>
      <c r="S823" s="405">
        <f t="shared" si="190"/>
        <v>0</v>
      </c>
      <c r="T823" s="406">
        <f t="shared" si="190"/>
        <v>0</v>
      </c>
      <c r="U823" s="405">
        <f t="shared" si="190"/>
        <v>0</v>
      </c>
      <c r="V823" s="406">
        <f t="shared" si="190"/>
        <v>0</v>
      </c>
      <c r="W823" s="405">
        <f t="shared" si="190"/>
        <v>0</v>
      </c>
      <c r="X823" s="406">
        <f t="shared" si="190"/>
        <v>0</v>
      </c>
      <c r="Y823" s="405">
        <f t="shared" si="190"/>
        <v>0</v>
      </c>
      <c r="Z823" s="406">
        <f t="shared" si="190"/>
        <v>0</v>
      </c>
      <c r="AA823" s="405">
        <f t="shared" si="190"/>
        <v>0</v>
      </c>
      <c r="AB823" s="416">
        <f t="shared" si="190"/>
        <v>0</v>
      </c>
      <c r="AC823" s="399">
        <f t="shared" si="190"/>
        <v>0</v>
      </c>
      <c r="AD823" s="1433"/>
      <c r="AE823" s="1434"/>
      <c r="AF823" s="1435"/>
    </row>
    <row r="824" spans="1:32" ht="15" customHeight="1" outlineLevel="1" x14ac:dyDescent="0.2">
      <c r="A824" s="11">
        <v>144</v>
      </c>
      <c r="B824" s="661"/>
      <c r="C824" s="292"/>
      <c r="D824" s="292"/>
      <c r="E824" s="293"/>
      <c r="F824" s="880" t="str">
        <f>'2. CAD NCCF'!F824:L824</f>
        <v>Non-FI issued unsecured bond and paper, high rated</v>
      </c>
      <c r="G824" s="881"/>
      <c r="H824" s="881"/>
      <c r="I824" s="881"/>
      <c r="J824" s="881"/>
      <c r="K824" s="881"/>
      <c r="L824" s="882"/>
      <c r="M824" s="400">
        <f t="shared" ref="M824:M825" si="191">M48</f>
        <v>0</v>
      </c>
      <c r="N824" s="412">
        <f>M824*(1-'Appx 1. Ref Rates'!$E37)+N48*('Appx 1. Ref Rates'!$E37)</f>
        <v>0</v>
      </c>
      <c r="O824" s="414">
        <f>O48*'Appx 1. Ref Rates'!$E37</f>
        <v>0</v>
      </c>
      <c r="P824" s="414">
        <f>P48*'Appx 1. Ref Rates'!$E37</f>
        <v>0</v>
      </c>
      <c r="Q824" s="413">
        <f>Q48*'Appx 1. Ref Rates'!$E37</f>
        <v>0</v>
      </c>
      <c r="R824" s="411">
        <f>R48*'Appx 1. Ref Rates'!$E37</f>
        <v>0</v>
      </c>
      <c r="S824" s="414">
        <f>S48*'Appx 1. Ref Rates'!$E37</f>
        <v>0</v>
      </c>
      <c r="T824" s="414">
        <f>T48*'Appx 1. Ref Rates'!$E37</f>
        <v>0</v>
      </c>
      <c r="U824" s="414">
        <f>U48*'Appx 1. Ref Rates'!$E37</f>
        <v>0</v>
      </c>
      <c r="V824" s="414">
        <f>V48*'Appx 1. Ref Rates'!$E37</f>
        <v>0</v>
      </c>
      <c r="W824" s="414">
        <f>W48*'Appx 1. Ref Rates'!$E37</f>
        <v>0</v>
      </c>
      <c r="X824" s="414">
        <f>X48*'Appx 1. Ref Rates'!$E37</f>
        <v>0</v>
      </c>
      <c r="Y824" s="414">
        <f>Y48*'Appx 1. Ref Rates'!$E37</f>
        <v>0</v>
      </c>
      <c r="Z824" s="414">
        <f>Z48*'Appx 1. Ref Rates'!$E37</f>
        <v>0</v>
      </c>
      <c r="AA824" s="414">
        <f>AA48*'Appx 1. Ref Rates'!$E37</f>
        <v>0</v>
      </c>
      <c r="AB824" s="414">
        <f>AB48*'Appx 1. Ref Rates'!$E37</f>
        <v>0</v>
      </c>
      <c r="AC824" s="400">
        <f>M824-SUM(N824:AB824)</f>
        <v>0</v>
      </c>
      <c r="AD824" s="1436"/>
      <c r="AE824" s="1437"/>
      <c r="AF824" s="1438"/>
    </row>
    <row r="825" spans="1:32" ht="15" customHeight="1" outlineLevel="1" x14ac:dyDescent="0.2">
      <c r="A825" s="11">
        <v>145</v>
      </c>
      <c r="B825" s="679"/>
      <c r="C825" s="600"/>
      <c r="D825" s="600"/>
      <c r="E825" s="686"/>
      <c r="F825" s="880" t="str">
        <f>'2. CAD NCCF'!F825:L825</f>
        <v>Non-FI issued covered bonds, high rated</v>
      </c>
      <c r="G825" s="881"/>
      <c r="H825" s="881"/>
      <c r="I825" s="881"/>
      <c r="J825" s="881"/>
      <c r="K825" s="881"/>
      <c r="L825" s="882"/>
      <c r="M825" s="400">
        <f t="shared" si="191"/>
        <v>0</v>
      </c>
      <c r="N825" s="412">
        <f>M825*(1-'Appx 1. Ref Rates'!$E38)+N49*('Appx 1. Ref Rates'!$E38)</f>
        <v>0</v>
      </c>
      <c r="O825" s="414">
        <f>O49*'Appx 1. Ref Rates'!$E38</f>
        <v>0</v>
      </c>
      <c r="P825" s="414">
        <f>P49*'Appx 1. Ref Rates'!$E38</f>
        <v>0</v>
      </c>
      <c r="Q825" s="413">
        <f>Q49*'Appx 1. Ref Rates'!$E38</f>
        <v>0</v>
      </c>
      <c r="R825" s="411">
        <f>R49*'Appx 1. Ref Rates'!$E38</f>
        <v>0</v>
      </c>
      <c r="S825" s="414">
        <f>S49*'Appx 1. Ref Rates'!$E38</f>
        <v>0</v>
      </c>
      <c r="T825" s="414">
        <f>T49*'Appx 1. Ref Rates'!$E38</f>
        <v>0</v>
      </c>
      <c r="U825" s="414">
        <f>U49*'Appx 1. Ref Rates'!$E38</f>
        <v>0</v>
      </c>
      <c r="V825" s="414">
        <f>V49*'Appx 1. Ref Rates'!$E38</f>
        <v>0</v>
      </c>
      <c r="W825" s="414">
        <f>W49*'Appx 1. Ref Rates'!$E38</f>
        <v>0</v>
      </c>
      <c r="X825" s="414">
        <f>X49*'Appx 1. Ref Rates'!$E38</f>
        <v>0</v>
      </c>
      <c r="Y825" s="414">
        <f>Y49*'Appx 1. Ref Rates'!$E38</f>
        <v>0</v>
      </c>
      <c r="Z825" s="414">
        <f>Z49*'Appx 1. Ref Rates'!$E38</f>
        <v>0</v>
      </c>
      <c r="AA825" s="414">
        <f>AA49*'Appx 1. Ref Rates'!$E38</f>
        <v>0</v>
      </c>
      <c r="AB825" s="414">
        <f>AB49*'Appx 1. Ref Rates'!$E38</f>
        <v>0</v>
      </c>
      <c r="AC825" s="400">
        <f>M825-SUM(N825:AB825)</f>
        <v>0</v>
      </c>
      <c r="AD825" s="1439"/>
      <c r="AE825" s="1440"/>
      <c r="AF825" s="1441"/>
    </row>
    <row r="826" spans="1:32" ht="15" customHeight="1" outlineLevel="1" x14ac:dyDescent="0.2">
      <c r="A826" s="11">
        <v>146</v>
      </c>
      <c r="B826" s="317"/>
      <c r="C826" s="765"/>
      <c r="D826" s="765"/>
      <c r="E826" s="877" t="str">
        <f>'2. CAD NCCF'!E826:L826</f>
        <v>FI issued CBP, high rated</v>
      </c>
      <c r="F826" s="878"/>
      <c r="G826" s="878"/>
      <c r="H826" s="878"/>
      <c r="I826" s="878"/>
      <c r="J826" s="878"/>
      <c r="K826" s="878"/>
      <c r="L826" s="879"/>
      <c r="M826" s="399">
        <f>SUBTOTAL(9,M827:M829)</f>
        <v>0</v>
      </c>
      <c r="N826" s="402">
        <f t="shared" ref="N826:AC826" si="192">SUBTOTAL(9,N827:N829)</f>
        <v>0</v>
      </c>
      <c r="O826" s="406">
        <f t="shared" si="192"/>
        <v>0</v>
      </c>
      <c r="P826" s="405">
        <f t="shared" si="192"/>
        <v>0</v>
      </c>
      <c r="Q826" s="407">
        <f t="shared" si="192"/>
        <v>0</v>
      </c>
      <c r="R826" s="402">
        <f t="shared" si="192"/>
        <v>0</v>
      </c>
      <c r="S826" s="405">
        <f t="shared" si="192"/>
        <v>0</v>
      </c>
      <c r="T826" s="406">
        <f t="shared" si="192"/>
        <v>0</v>
      </c>
      <c r="U826" s="405">
        <f t="shared" si="192"/>
        <v>0</v>
      </c>
      <c r="V826" s="406">
        <f t="shared" si="192"/>
        <v>0</v>
      </c>
      <c r="W826" s="405">
        <f t="shared" si="192"/>
        <v>0</v>
      </c>
      <c r="X826" s="406">
        <f t="shared" si="192"/>
        <v>0</v>
      </c>
      <c r="Y826" s="405">
        <f t="shared" si="192"/>
        <v>0</v>
      </c>
      <c r="Z826" s="406">
        <f t="shared" si="192"/>
        <v>0</v>
      </c>
      <c r="AA826" s="405">
        <f t="shared" si="192"/>
        <v>0</v>
      </c>
      <c r="AB826" s="416">
        <f t="shared" si="192"/>
        <v>0</v>
      </c>
      <c r="AC826" s="399">
        <f t="shared" si="192"/>
        <v>0</v>
      </c>
      <c r="AD826" s="915"/>
      <c r="AE826" s="916"/>
      <c r="AF826" s="917"/>
    </row>
    <row r="827" spans="1:32" ht="15" customHeight="1" outlineLevel="1" x14ac:dyDescent="0.2">
      <c r="A827" s="11">
        <v>147</v>
      </c>
      <c r="B827" s="661"/>
      <c r="C827" s="292"/>
      <c r="D827" s="292"/>
      <c r="E827" s="293"/>
      <c r="F827" s="880" t="str">
        <f>'2. CAD NCCF'!F827:L827</f>
        <v>FI issued unsecured bonds and paper, high rated</v>
      </c>
      <c r="G827" s="881"/>
      <c r="H827" s="881"/>
      <c r="I827" s="881"/>
      <c r="J827" s="881"/>
      <c r="K827" s="881"/>
      <c r="L827" s="882"/>
      <c r="M827" s="400">
        <f t="shared" ref="M827:M829" si="193">M51</f>
        <v>0</v>
      </c>
      <c r="N827" s="412">
        <f>M827*(1-'Appx 1. Ref Rates'!$E40)+N51*('Appx 1. Ref Rates'!$E40)</f>
        <v>0</v>
      </c>
      <c r="O827" s="414">
        <f>O51*'Appx 1. Ref Rates'!$E40</f>
        <v>0</v>
      </c>
      <c r="P827" s="414">
        <f>P51*'Appx 1. Ref Rates'!$E40</f>
        <v>0</v>
      </c>
      <c r="Q827" s="413">
        <f>Q51*'Appx 1. Ref Rates'!$E40</f>
        <v>0</v>
      </c>
      <c r="R827" s="411">
        <f>R51*'Appx 1. Ref Rates'!$E40</f>
        <v>0</v>
      </c>
      <c r="S827" s="414">
        <f>S51*'Appx 1. Ref Rates'!$E40</f>
        <v>0</v>
      </c>
      <c r="T827" s="414">
        <f>T51*'Appx 1. Ref Rates'!$E40</f>
        <v>0</v>
      </c>
      <c r="U827" s="414">
        <f>U51*'Appx 1. Ref Rates'!$E40</f>
        <v>0</v>
      </c>
      <c r="V827" s="414">
        <f>V51*'Appx 1. Ref Rates'!$E40</f>
        <v>0</v>
      </c>
      <c r="W827" s="414">
        <f>W51*'Appx 1. Ref Rates'!$E40</f>
        <v>0</v>
      </c>
      <c r="X827" s="414">
        <f>X51*'Appx 1. Ref Rates'!$E40</f>
        <v>0</v>
      </c>
      <c r="Y827" s="414">
        <f>Y51*'Appx 1. Ref Rates'!$E40</f>
        <v>0</v>
      </c>
      <c r="Z827" s="414">
        <f>Z51*'Appx 1. Ref Rates'!$E40</f>
        <v>0</v>
      </c>
      <c r="AA827" s="414">
        <f>AA51*'Appx 1. Ref Rates'!$E40</f>
        <v>0</v>
      </c>
      <c r="AB827" s="414">
        <f>AB51*'Appx 1. Ref Rates'!$E40</f>
        <v>0</v>
      </c>
      <c r="AC827" s="400">
        <f>M827-SUM(N827:AB827)</f>
        <v>0</v>
      </c>
      <c r="AD827" s="918"/>
      <c r="AE827" s="919"/>
      <c r="AF827" s="920"/>
    </row>
    <row r="828" spans="1:32" ht="15" customHeight="1" outlineLevel="1" x14ac:dyDescent="0.2">
      <c r="A828" s="11">
        <v>148</v>
      </c>
      <c r="B828" s="661"/>
      <c r="C828" s="292"/>
      <c r="D828" s="292"/>
      <c r="E828" s="293"/>
      <c r="F828" s="880" t="str">
        <f>'2. CAD NCCF'!F828:L828</f>
        <v>FI issued covered bonds, high rated</v>
      </c>
      <c r="G828" s="881"/>
      <c r="H828" s="881"/>
      <c r="I828" s="881"/>
      <c r="J828" s="881"/>
      <c r="K828" s="881"/>
      <c r="L828" s="882"/>
      <c r="M828" s="400">
        <f t="shared" si="193"/>
        <v>0</v>
      </c>
      <c r="N828" s="412">
        <f>M828*(1-'Appx 1. Ref Rates'!$E41)+N52*('Appx 1. Ref Rates'!$E41)</f>
        <v>0</v>
      </c>
      <c r="O828" s="414">
        <f>O52*'Appx 1. Ref Rates'!$E41</f>
        <v>0</v>
      </c>
      <c r="P828" s="414">
        <f>P52*'Appx 1. Ref Rates'!$E41</f>
        <v>0</v>
      </c>
      <c r="Q828" s="413">
        <f>Q52*'Appx 1. Ref Rates'!$E41</f>
        <v>0</v>
      </c>
      <c r="R828" s="411">
        <f>R52*'Appx 1. Ref Rates'!$E41</f>
        <v>0</v>
      </c>
      <c r="S828" s="414">
        <f>S52*'Appx 1. Ref Rates'!$E41</f>
        <v>0</v>
      </c>
      <c r="T828" s="414">
        <f>T52*'Appx 1. Ref Rates'!$E41</f>
        <v>0</v>
      </c>
      <c r="U828" s="414">
        <f>U52*'Appx 1. Ref Rates'!$E41</f>
        <v>0</v>
      </c>
      <c r="V828" s="414">
        <f>V52*'Appx 1. Ref Rates'!$E41</f>
        <v>0</v>
      </c>
      <c r="W828" s="414">
        <f>W52*'Appx 1. Ref Rates'!$E41</f>
        <v>0</v>
      </c>
      <c r="X828" s="414">
        <f>X52*'Appx 1. Ref Rates'!$E41</f>
        <v>0</v>
      </c>
      <c r="Y828" s="414">
        <f>Y52*'Appx 1. Ref Rates'!$E41</f>
        <v>0</v>
      </c>
      <c r="Z828" s="414">
        <f>Z52*'Appx 1. Ref Rates'!$E41</f>
        <v>0</v>
      </c>
      <c r="AA828" s="414">
        <f>AA52*'Appx 1. Ref Rates'!$E41</f>
        <v>0</v>
      </c>
      <c r="AB828" s="414">
        <f>AB52*'Appx 1. Ref Rates'!$E41</f>
        <v>0</v>
      </c>
      <c r="AC828" s="400">
        <f>M828-SUM(N828:AB828)</f>
        <v>0</v>
      </c>
      <c r="AD828" s="918"/>
      <c r="AE828" s="919"/>
      <c r="AF828" s="920"/>
    </row>
    <row r="829" spans="1:32" ht="15" customHeight="1" outlineLevel="1" x14ac:dyDescent="0.2">
      <c r="A829" s="11">
        <v>149</v>
      </c>
      <c r="B829" s="661"/>
      <c r="C829" s="292"/>
      <c r="D829" s="292"/>
      <c r="E829" s="293"/>
      <c r="F829" s="880" t="str">
        <f>'2. CAD NCCF'!F829:L829</f>
        <v>FI issued jumbo covered bonds, high rated</v>
      </c>
      <c r="G829" s="881"/>
      <c r="H829" s="881"/>
      <c r="I829" s="881"/>
      <c r="J829" s="881"/>
      <c r="K829" s="881"/>
      <c r="L829" s="882"/>
      <c r="M829" s="400">
        <f t="shared" si="193"/>
        <v>0</v>
      </c>
      <c r="N829" s="412">
        <f>M829*(1-'Appx 1. Ref Rates'!$E42)+N53*('Appx 1. Ref Rates'!$E42)</f>
        <v>0</v>
      </c>
      <c r="O829" s="414">
        <f>O53*'Appx 1. Ref Rates'!$E42</f>
        <v>0</v>
      </c>
      <c r="P829" s="414">
        <f>P53*'Appx 1. Ref Rates'!$E42</f>
        <v>0</v>
      </c>
      <c r="Q829" s="413">
        <f>Q53*'Appx 1. Ref Rates'!$E42</f>
        <v>0</v>
      </c>
      <c r="R829" s="411">
        <f>R53*'Appx 1. Ref Rates'!$E42</f>
        <v>0</v>
      </c>
      <c r="S829" s="414">
        <f>S53*'Appx 1. Ref Rates'!$E42</f>
        <v>0</v>
      </c>
      <c r="T829" s="414">
        <f>T53*'Appx 1. Ref Rates'!$E42</f>
        <v>0</v>
      </c>
      <c r="U829" s="414">
        <f>U53*'Appx 1. Ref Rates'!$E42</f>
        <v>0</v>
      </c>
      <c r="V829" s="414">
        <f>V53*'Appx 1. Ref Rates'!$E42</f>
        <v>0</v>
      </c>
      <c r="W829" s="414">
        <f>W53*'Appx 1. Ref Rates'!$E42</f>
        <v>0</v>
      </c>
      <c r="X829" s="414">
        <f>X53*'Appx 1. Ref Rates'!$E42</f>
        <v>0</v>
      </c>
      <c r="Y829" s="414">
        <f>Y53*'Appx 1. Ref Rates'!$E42</f>
        <v>0</v>
      </c>
      <c r="Z829" s="414">
        <f>Z53*'Appx 1. Ref Rates'!$E42</f>
        <v>0</v>
      </c>
      <c r="AA829" s="414">
        <f>AA53*'Appx 1. Ref Rates'!$E42</f>
        <v>0</v>
      </c>
      <c r="AB829" s="414">
        <f>AB53*'Appx 1. Ref Rates'!$E42</f>
        <v>0</v>
      </c>
      <c r="AC829" s="400">
        <f>M829-SUM(N829:AB829)</f>
        <v>0</v>
      </c>
      <c r="AD829" s="918"/>
      <c r="AE829" s="919"/>
      <c r="AF829" s="920"/>
    </row>
    <row r="830" spans="1:32" ht="15" customHeight="1" outlineLevel="1" x14ac:dyDescent="0.2">
      <c r="A830" s="11">
        <v>150</v>
      </c>
      <c r="B830" s="661"/>
      <c r="C830" s="292"/>
      <c r="D830" s="292"/>
      <c r="E830" s="877" t="str">
        <f>'2. CAD NCCF'!E830:L830</f>
        <v>Non-FI issued CBP, medium rated</v>
      </c>
      <c r="F830" s="878"/>
      <c r="G830" s="878"/>
      <c r="H830" s="878"/>
      <c r="I830" s="878"/>
      <c r="J830" s="878"/>
      <c r="K830" s="878"/>
      <c r="L830" s="879"/>
      <c r="M830" s="399">
        <f>SUBTOTAL(9,M831:M832)</f>
        <v>0</v>
      </c>
      <c r="N830" s="402">
        <f t="shared" ref="N830:AC830" si="194">SUBTOTAL(9,N831:N832)</f>
        <v>0</v>
      </c>
      <c r="O830" s="406">
        <f t="shared" si="194"/>
        <v>0</v>
      </c>
      <c r="P830" s="405">
        <f t="shared" si="194"/>
        <v>0</v>
      </c>
      <c r="Q830" s="407">
        <f t="shared" si="194"/>
        <v>0</v>
      </c>
      <c r="R830" s="402">
        <f t="shared" si="194"/>
        <v>0</v>
      </c>
      <c r="S830" s="405">
        <f t="shared" si="194"/>
        <v>0</v>
      </c>
      <c r="T830" s="406">
        <f t="shared" si="194"/>
        <v>0</v>
      </c>
      <c r="U830" s="405">
        <f t="shared" si="194"/>
        <v>0</v>
      </c>
      <c r="V830" s="406">
        <f t="shared" si="194"/>
        <v>0</v>
      </c>
      <c r="W830" s="405">
        <f t="shared" si="194"/>
        <v>0</v>
      </c>
      <c r="X830" s="406">
        <f t="shared" si="194"/>
        <v>0</v>
      </c>
      <c r="Y830" s="405">
        <f t="shared" si="194"/>
        <v>0</v>
      </c>
      <c r="Z830" s="406">
        <f t="shared" si="194"/>
        <v>0</v>
      </c>
      <c r="AA830" s="405">
        <f t="shared" si="194"/>
        <v>0</v>
      </c>
      <c r="AB830" s="416">
        <f t="shared" si="194"/>
        <v>0</v>
      </c>
      <c r="AC830" s="399">
        <f t="shared" si="194"/>
        <v>0</v>
      </c>
      <c r="AD830" s="918"/>
      <c r="AE830" s="919"/>
      <c r="AF830" s="920"/>
    </row>
    <row r="831" spans="1:32" ht="15" customHeight="1" outlineLevel="1" x14ac:dyDescent="0.2">
      <c r="A831" s="11">
        <v>151</v>
      </c>
      <c r="B831" s="661"/>
      <c r="C831" s="292"/>
      <c r="D831" s="292"/>
      <c r="E831" s="293"/>
      <c r="F831" s="880" t="str">
        <f>'2. CAD NCCF'!F831:L831</f>
        <v>Non-FI issued unsecured bonds and paper, medium rated</v>
      </c>
      <c r="G831" s="881"/>
      <c r="H831" s="881"/>
      <c r="I831" s="881"/>
      <c r="J831" s="881"/>
      <c r="K831" s="881"/>
      <c r="L831" s="882"/>
      <c r="M831" s="400">
        <f t="shared" ref="M831:M832" si="195">M55</f>
        <v>0</v>
      </c>
      <c r="N831" s="412">
        <f>M831*(1-'Appx 1. Ref Rates'!$E44)+N55*('Appx 1. Ref Rates'!$E44)</f>
        <v>0</v>
      </c>
      <c r="O831" s="414">
        <f>O55*'Appx 1. Ref Rates'!$E44</f>
        <v>0</v>
      </c>
      <c r="P831" s="414">
        <f>P55*'Appx 1. Ref Rates'!$E44</f>
        <v>0</v>
      </c>
      <c r="Q831" s="413">
        <f>Q55*'Appx 1. Ref Rates'!$E44</f>
        <v>0</v>
      </c>
      <c r="R831" s="411">
        <f>R55*'Appx 1. Ref Rates'!$E44</f>
        <v>0</v>
      </c>
      <c r="S831" s="414">
        <f>S55*'Appx 1. Ref Rates'!$E44</f>
        <v>0</v>
      </c>
      <c r="T831" s="414">
        <f>T55*'Appx 1. Ref Rates'!$E44</f>
        <v>0</v>
      </c>
      <c r="U831" s="414">
        <f>U55*'Appx 1. Ref Rates'!$E44</f>
        <v>0</v>
      </c>
      <c r="V831" s="414">
        <f>V55*'Appx 1. Ref Rates'!$E44</f>
        <v>0</v>
      </c>
      <c r="W831" s="414">
        <f>W55*'Appx 1. Ref Rates'!$E44</f>
        <v>0</v>
      </c>
      <c r="X831" s="414">
        <f>X55*'Appx 1. Ref Rates'!$E44</f>
        <v>0</v>
      </c>
      <c r="Y831" s="414">
        <f>Y55*'Appx 1. Ref Rates'!$E44</f>
        <v>0</v>
      </c>
      <c r="Z831" s="414">
        <f>Z55*'Appx 1. Ref Rates'!$E44</f>
        <v>0</v>
      </c>
      <c r="AA831" s="414">
        <f>AA55*'Appx 1. Ref Rates'!$E44</f>
        <v>0</v>
      </c>
      <c r="AB831" s="414">
        <f>AB55*'Appx 1. Ref Rates'!$E44</f>
        <v>0</v>
      </c>
      <c r="AC831" s="400">
        <f>M831-SUM(N831:AB831)</f>
        <v>0</v>
      </c>
      <c r="AD831" s="918"/>
      <c r="AE831" s="919"/>
      <c r="AF831" s="920"/>
    </row>
    <row r="832" spans="1:32" ht="15" customHeight="1" outlineLevel="1" x14ac:dyDescent="0.2">
      <c r="A832" s="11">
        <v>152</v>
      </c>
      <c r="B832" s="661"/>
      <c r="C832" s="292"/>
      <c r="D832" s="292"/>
      <c r="E832" s="293"/>
      <c r="F832" s="880" t="str">
        <f>'2. CAD NCCF'!F832:L832</f>
        <v>Non-FI issued covered bonds, medium rated</v>
      </c>
      <c r="G832" s="881"/>
      <c r="H832" s="881"/>
      <c r="I832" s="881"/>
      <c r="J832" s="881"/>
      <c r="K832" s="881"/>
      <c r="L832" s="882"/>
      <c r="M832" s="400">
        <f t="shared" si="195"/>
        <v>0</v>
      </c>
      <c r="N832" s="412">
        <f>M832*(1-'Appx 1. Ref Rates'!$E45)+N56*('Appx 1. Ref Rates'!$E45)</f>
        <v>0</v>
      </c>
      <c r="O832" s="414">
        <f>O56*'Appx 1. Ref Rates'!$E45</f>
        <v>0</v>
      </c>
      <c r="P832" s="414">
        <f>P56*'Appx 1. Ref Rates'!$E45</f>
        <v>0</v>
      </c>
      <c r="Q832" s="413">
        <f>Q56*'Appx 1. Ref Rates'!$E45</f>
        <v>0</v>
      </c>
      <c r="R832" s="411">
        <f>R56*'Appx 1. Ref Rates'!$E45</f>
        <v>0</v>
      </c>
      <c r="S832" s="414">
        <f>S56*'Appx 1. Ref Rates'!$E45</f>
        <v>0</v>
      </c>
      <c r="T832" s="414">
        <f>T56*'Appx 1. Ref Rates'!$E45</f>
        <v>0</v>
      </c>
      <c r="U832" s="414">
        <f>U56*'Appx 1. Ref Rates'!$E45</f>
        <v>0</v>
      </c>
      <c r="V832" s="414">
        <f>V56*'Appx 1. Ref Rates'!$E45</f>
        <v>0</v>
      </c>
      <c r="W832" s="414">
        <f>W56*'Appx 1. Ref Rates'!$E45</f>
        <v>0</v>
      </c>
      <c r="X832" s="414">
        <f>X56*'Appx 1. Ref Rates'!$E45</f>
        <v>0</v>
      </c>
      <c r="Y832" s="414">
        <f>Y56*'Appx 1. Ref Rates'!$E45</f>
        <v>0</v>
      </c>
      <c r="Z832" s="414">
        <f>Z56*'Appx 1. Ref Rates'!$E45</f>
        <v>0</v>
      </c>
      <c r="AA832" s="414">
        <f>AA56*'Appx 1. Ref Rates'!$E45</f>
        <v>0</v>
      </c>
      <c r="AB832" s="414">
        <f>AB56*'Appx 1. Ref Rates'!$E45</f>
        <v>0</v>
      </c>
      <c r="AC832" s="400">
        <f>M832-SUM(N832:AB832)</f>
        <v>0</v>
      </c>
      <c r="AD832" s="918"/>
      <c r="AE832" s="919"/>
      <c r="AF832" s="920"/>
    </row>
    <row r="833" spans="1:32" ht="15" customHeight="1" outlineLevel="1" x14ac:dyDescent="0.2">
      <c r="A833" s="11">
        <v>153</v>
      </c>
      <c r="B833" s="661"/>
      <c r="C833" s="292"/>
      <c r="D833" s="292"/>
      <c r="E833" s="877" t="str">
        <f>'2. CAD NCCF'!E833:L833</f>
        <v>FI issued CBP, medium rated</v>
      </c>
      <c r="F833" s="878"/>
      <c r="G833" s="878"/>
      <c r="H833" s="878"/>
      <c r="I833" s="878"/>
      <c r="J833" s="878"/>
      <c r="K833" s="878"/>
      <c r="L833" s="879"/>
      <c r="M833" s="399">
        <f>SUBTOTAL(9,M834:M836)</f>
        <v>0</v>
      </c>
      <c r="N833" s="402">
        <f t="shared" ref="N833:AC833" si="196">SUBTOTAL(9,N834:N836)</f>
        <v>0</v>
      </c>
      <c r="O833" s="406">
        <f t="shared" si="196"/>
        <v>0</v>
      </c>
      <c r="P833" s="405">
        <f t="shared" si="196"/>
        <v>0</v>
      </c>
      <c r="Q833" s="407">
        <f t="shared" si="196"/>
        <v>0</v>
      </c>
      <c r="R833" s="402">
        <f t="shared" si="196"/>
        <v>0</v>
      </c>
      <c r="S833" s="405">
        <f t="shared" si="196"/>
        <v>0</v>
      </c>
      <c r="T833" s="406">
        <f t="shared" si="196"/>
        <v>0</v>
      </c>
      <c r="U833" s="405">
        <f t="shared" si="196"/>
        <v>0</v>
      </c>
      <c r="V833" s="406">
        <f t="shared" si="196"/>
        <v>0</v>
      </c>
      <c r="W833" s="405">
        <f t="shared" si="196"/>
        <v>0</v>
      </c>
      <c r="X833" s="406">
        <f t="shared" si="196"/>
        <v>0</v>
      </c>
      <c r="Y833" s="405">
        <f t="shared" si="196"/>
        <v>0</v>
      </c>
      <c r="Z833" s="406">
        <f t="shared" si="196"/>
        <v>0</v>
      </c>
      <c r="AA833" s="405">
        <f t="shared" si="196"/>
        <v>0</v>
      </c>
      <c r="AB833" s="416">
        <f t="shared" si="196"/>
        <v>0</v>
      </c>
      <c r="AC833" s="399">
        <f t="shared" si="196"/>
        <v>0</v>
      </c>
      <c r="AD833" s="918"/>
      <c r="AE833" s="919"/>
      <c r="AF833" s="920"/>
    </row>
    <row r="834" spans="1:32" ht="15" customHeight="1" outlineLevel="1" x14ac:dyDescent="0.2">
      <c r="A834" s="11">
        <v>154</v>
      </c>
      <c r="B834" s="661"/>
      <c r="C834" s="292"/>
      <c r="D834" s="292"/>
      <c r="E834" s="293"/>
      <c r="F834" s="880" t="str">
        <f>'2. CAD NCCF'!F834:L834</f>
        <v>FI issued unsecured bonds and paper, medium rated</v>
      </c>
      <c r="G834" s="881"/>
      <c r="H834" s="881"/>
      <c r="I834" s="881"/>
      <c r="J834" s="881"/>
      <c r="K834" s="881"/>
      <c r="L834" s="882"/>
      <c r="M834" s="400">
        <f t="shared" ref="M834:M836" si="197">M58</f>
        <v>0</v>
      </c>
      <c r="N834" s="412">
        <f>M834*(1-'Appx 1. Ref Rates'!$E47)+N58*('Appx 1. Ref Rates'!$E47)</f>
        <v>0</v>
      </c>
      <c r="O834" s="414">
        <f>O58*'Appx 1. Ref Rates'!$E47</f>
        <v>0</v>
      </c>
      <c r="P834" s="414">
        <f>P58*'Appx 1. Ref Rates'!$E47</f>
        <v>0</v>
      </c>
      <c r="Q834" s="413">
        <f>Q58*'Appx 1. Ref Rates'!$E47</f>
        <v>0</v>
      </c>
      <c r="R834" s="411">
        <f>R58*'Appx 1. Ref Rates'!$E47</f>
        <v>0</v>
      </c>
      <c r="S834" s="414">
        <f>S58*'Appx 1. Ref Rates'!$E47</f>
        <v>0</v>
      </c>
      <c r="T834" s="414">
        <f>T58*'Appx 1. Ref Rates'!$E47</f>
        <v>0</v>
      </c>
      <c r="U834" s="414">
        <f>U58*'Appx 1. Ref Rates'!$E47</f>
        <v>0</v>
      </c>
      <c r="V834" s="414">
        <f>V58*'Appx 1. Ref Rates'!$E47</f>
        <v>0</v>
      </c>
      <c r="W834" s="414">
        <f>W58*'Appx 1. Ref Rates'!$E47</f>
        <v>0</v>
      </c>
      <c r="X834" s="414">
        <f>X58*'Appx 1. Ref Rates'!$E47</f>
        <v>0</v>
      </c>
      <c r="Y834" s="414">
        <f>Y58*'Appx 1. Ref Rates'!$E47</f>
        <v>0</v>
      </c>
      <c r="Z834" s="414">
        <f>Z58*'Appx 1. Ref Rates'!$E47</f>
        <v>0</v>
      </c>
      <c r="AA834" s="414">
        <f>AA58*'Appx 1. Ref Rates'!$E47</f>
        <v>0</v>
      </c>
      <c r="AB834" s="414">
        <f>AB58*'Appx 1. Ref Rates'!$E47</f>
        <v>0</v>
      </c>
      <c r="AC834" s="400">
        <f>M834-SUM(N834:AB834)</f>
        <v>0</v>
      </c>
      <c r="AD834" s="918"/>
      <c r="AE834" s="919"/>
      <c r="AF834" s="920"/>
    </row>
    <row r="835" spans="1:32" ht="15" customHeight="1" outlineLevel="1" x14ac:dyDescent="0.2">
      <c r="A835" s="11">
        <v>155</v>
      </c>
      <c r="B835" s="661"/>
      <c r="C835" s="292"/>
      <c r="D835" s="292"/>
      <c r="E835" s="293"/>
      <c r="F835" s="880" t="str">
        <f>'2. CAD NCCF'!F835:L835</f>
        <v>FI issued covered bonds, medium rated</v>
      </c>
      <c r="G835" s="881"/>
      <c r="H835" s="881"/>
      <c r="I835" s="881"/>
      <c r="J835" s="881"/>
      <c r="K835" s="881"/>
      <c r="L835" s="882"/>
      <c r="M835" s="400">
        <f t="shared" si="197"/>
        <v>0</v>
      </c>
      <c r="N835" s="412">
        <f>M835*(1-'Appx 1. Ref Rates'!$E48)+N59*('Appx 1. Ref Rates'!$E48)</f>
        <v>0</v>
      </c>
      <c r="O835" s="414">
        <f>O59*'Appx 1. Ref Rates'!$E48</f>
        <v>0</v>
      </c>
      <c r="P835" s="414">
        <f>P59*'Appx 1. Ref Rates'!$E48</f>
        <v>0</v>
      </c>
      <c r="Q835" s="413">
        <f>Q59*'Appx 1. Ref Rates'!$E48</f>
        <v>0</v>
      </c>
      <c r="R835" s="411">
        <f>R59*'Appx 1. Ref Rates'!$E48</f>
        <v>0</v>
      </c>
      <c r="S835" s="414">
        <f>S59*'Appx 1. Ref Rates'!$E48</f>
        <v>0</v>
      </c>
      <c r="T835" s="414">
        <f>T59*'Appx 1. Ref Rates'!$E48</f>
        <v>0</v>
      </c>
      <c r="U835" s="414">
        <f>U59*'Appx 1. Ref Rates'!$E48</f>
        <v>0</v>
      </c>
      <c r="V835" s="414">
        <f>V59*'Appx 1. Ref Rates'!$E48</f>
        <v>0</v>
      </c>
      <c r="W835" s="414">
        <f>W59*'Appx 1. Ref Rates'!$E48</f>
        <v>0</v>
      </c>
      <c r="X835" s="414">
        <f>X59*'Appx 1. Ref Rates'!$E48</f>
        <v>0</v>
      </c>
      <c r="Y835" s="414">
        <f>Y59*'Appx 1. Ref Rates'!$E48</f>
        <v>0</v>
      </c>
      <c r="Z835" s="414">
        <f>Z59*'Appx 1. Ref Rates'!$E48</f>
        <v>0</v>
      </c>
      <c r="AA835" s="414">
        <f>AA59*'Appx 1. Ref Rates'!$E48</f>
        <v>0</v>
      </c>
      <c r="AB835" s="414">
        <f>AB59*'Appx 1. Ref Rates'!$E48</f>
        <v>0</v>
      </c>
      <c r="AC835" s="400">
        <f>M835-SUM(N835:AB835)</f>
        <v>0</v>
      </c>
      <c r="AD835" s="918"/>
      <c r="AE835" s="919"/>
      <c r="AF835" s="920"/>
    </row>
    <row r="836" spans="1:32" ht="15" customHeight="1" outlineLevel="1" x14ac:dyDescent="0.2">
      <c r="A836" s="11">
        <v>156</v>
      </c>
      <c r="B836" s="661"/>
      <c r="C836" s="292"/>
      <c r="D836" s="292"/>
      <c r="E836" s="293"/>
      <c r="F836" s="880" t="str">
        <f>'2. CAD NCCF'!F836:L836</f>
        <v>FI issued jumbo covered bonds, medium rated</v>
      </c>
      <c r="G836" s="881"/>
      <c r="H836" s="881"/>
      <c r="I836" s="881"/>
      <c r="J836" s="881"/>
      <c r="K836" s="881"/>
      <c r="L836" s="882"/>
      <c r="M836" s="400">
        <f t="shared" si="197"/>
        <v>0</v>
      </c>
      <c r="N836" s="412">
        <f>M836*(1-'Appx 1. Ref Rates'!$E49)+N60*('Appx 1. Ref Rates'!$E49)</f>
        <v>0</v>
      </c>
      <c r="O836" s="414">
        <f>O60*'Appx 1. Ref Rates'!$E49</f>
        <v>0</v>
      </c>
      <c r="P836" s="414">
        <f>P60*'Appx 1. Ref Rates'!$E49</f>
        <v>0</v>
      </c>
      <c r="Q836" s="413">
        <f>Q60*'Appx 1. Ref Rates'!$E49</f>
        <v>0</v>
      </c>
      <c r="R836" s="411">
        <f>R60*'Appx 1. Ref Rates'!$E49</f>
        <v>0</v>
      </c>
      <c r="S836" s="414">
        <f>S60*'Appx 1. Ref Rates'!$E49</f>
        <v>0</v>
      </c>
      <c r="T836" s="414">
        <f>T60*'Appx 1. Ref Rates'!$E49</f>
        <v>0</v>
      </c>
      <c r="U836" s="414">
        <f>U60*'Appx 1. Ref Rates'!$E49</f>
        <v>0</v>
      </c>
      <c r="V836" s="414">
        <f>V60*'Appx 1. Ref Rates'!$E49</f>
        <v>0</v>
      </c>
      <c r="W836" s="414">
        <f>W60*'Appx 1. Ref Rates'!$E49</f>
        <v>0</v>
      </c>
      <c r="X836" s="414">
        <f>X60*'Appx 1. Ref Rates'!$E49</f>
        <v>0</v>
      </c>
      <c r="Y836" s="414">
        <f>Y60*'Appx 1. Ref Rates'!$E49</f>
        <v>0</v>
      </c>
      <c r="Z836" s="414">
        <f>Z60*'Appx 1. Ref Rates'!$E49</f>
        <v>0</v>
      </c>
      <c r="AA836" s="414">
        <f>AA60*'Appx 1. Ref Rates'!$E49</f>
        <v>0</v>
      </c>
      <c r="AB836" s="414">
        <f>AB60*'Appx 1. Ref Rates'!$E49</f>
        <v>0</v>
      </c>
      <c r="AC836" s="400">
        <f>M836-SUM(N836:AB836)</f>
        <v>0</v>
      </c>
      <c r="AD836" s="918"/>
      <c r="AE836" s="919"/>
      <c r="AF836" s="920"/>
    </row>
    <row r="837" spans="1:32" ht="15" customHeight="1" outlineLevel="1" x14ac:dyDescent="0.2">
      <c r="A837" s="11">
        <v>157</v>
      </c>
      <c r="B837" s="661"/>
      <c r="C837" s="292"/>
      <c r="D837" s="292"/>
      <c r="E837" s="877" t="str">
        <f>'2. CAD NCCF'!E837:L837</f>
        <v>Non-FI issued CBP, low or not rated</v>
      </c>
      <c r="F837" s="878"/>
      <c r="G837" s="878"/>
      <c r="H837" s="878"/>
      <c r="I837" s="878"/>
      <c r="J837" s="878"/>
      <c r="K837" s="878"/>
      <c r="L837" s="879"/>
      <c r="M837" s="399">
        <f>SUBTOTAL(9,M838:M839)</f>
        <v>0</v>
      </c>
      <c r="N837" s="402">
        <f t="shared" ref="N837:AC837" si="198">SUBTOTAL(9,N838:N839)</f>
        <v>0</v>
      </c>
      <c r="O837" s="406">
        <f t="shared" si="198"/>
        <v>0</v>
      </c>
      <c r="P837" s="405">
        <f t="shared" si="198"/>
        <v>0</v>
      </c>
      <c r="Q837" s="407">
        <f t="shared" si="198"/>
        <v>0</v>
      </c>
      <c r="R837" s="402">
        <f t="shared" si="198"/>
        <v>0</v>
      </c>
      <c r="S837" s="405">
        <f t="shared" si="198"/>
        <v>0</v>
      </c>
      <c r="T837" s="406">
        <f t="shared" si="198"/>
        <v>0</v>
      </c>
      <c r="U837" s="405">
        <f t="shared" si="198"/>
        <v>0</v>
      </c>
      <c r="V837" s="406">
        <f t="shared" si="198"/>
        <v>0</v>
      </c>
      <c r="W837" s="405">
        <f t="shared" si="198"/>
        <v>0</v>
      </c>
      <c r="X837" s="406">
        <f t="shared" si="198"/>
        <v>0</v>
      </c>
      <c r="Y837" s="405">
        <f t="shared" si="198"/>
        <v>0</v>
      </c>
      <c r="Z837" s="406">
        <f t="shared" si="198"/>
        <v>0</v>
      </c>
      <c r="AA837" s="405">
        <f t="shared" si="198"/>
        <v>0</v>
      </c>
      <c r="AB837" s="416">
        <f t="shared" si="198"/>
        <v>0</v>
      </c>
      <c r="AC837" s="399">
        <f t="shared" si="198"/>
        <v>0</v>
      </c>
      <c r="AD837" s="918"/>
      <c r="AE837" s="919"/>
      <c r="AF837" s="920"/>
    </row>
    <row r="838" spans="1:32" ht="15" customHeight="1" outlineLevel="1" x14ac:dyDescent="0.2">
      <c r="A838" s="11">
        <v>158</v>
      </c>
      <c r="B838" s="661"/>
      <c r="C838" s="292"/>
      <c r="D838" s="292"/>
      <c r="E838" s="293"/>
      <c r="F838" s="880" t="str">
        <f>'2. CAD NCCF'!F838:L838</f>
        <v>Non-FI issued unsecured bonds and paper, low or not rated</v>
      </c>
      <c r="G838" s="881"/>
      <c r="H838" s="881"/>
      <c r="I838" s="881"/>
      <c r="J838" s="881"/>
      <c r="K838" s="881"/>
      <c r="L838" s="882"/>
      <c r="M838" s="400">
        <f t="shared" ref="M838:M839" si="199">M62</f>
        <v>0</v>
      </c>
      <c r="N838" s="412">
        <f>M838*(1-'Appx 1. Ref Rates'!$E51)+N62*('Appx 1. Ref Rates'!$E51)</f>
        <v>0</v>
      </c>
      <c r="O838" s="414">
        <f>O62*'Appx 1. Ref Rates'!$E51</f>
        <v>0</v>
      </c>
      <c r="P838" s="414">
        <f>P62*'Appx 1. Ref Rates'!$E51</f>
        <v>0</v>
      </c>
      <c r="Q838" s="413">
        <f>Q62*'Appx 1. Ref Rates'!$E51</f>
        <v>0</v>
      </c>
      <c r="R838" s="411">
        <f>R62*'Appx 1. Ref Rates'!$E51</f>
        <v>0</v>
      </c>
      <c r="S838" s="414">
        <f>S62*'Appx 1. Ref Rates'!$E51</f>
        <v>0</v>
      </c>
      <c r="T838" s="414">
        <f>T62*'Appx 1. Ref Rates'!$E51</f>
        <v>0</v>
      </c>
      <c r="U838" s="414">
        <f>U62*'Appx 1. Ref Rates'!$E51</f>
        <v>0</v>
      </c>
      <c r="V838" s="414">
        <f>V62*'Appx 1. Ref Rates'!$E51</f>
        <v>0</v>
      </c>
      <c r="W838" s="414">
        <f>W62*'Appx 1. Ref Rates'!$E51</f>
        <v>0</v>
      </c>
      <c r="X838" s="414">
        <f>X62*'Appx 1. Ref Rates'!$E51</f>
        <v>0</v>
      </c>
      <c r="Y838" s="414">
        <f>Y62*'Appx 1. Ref Rates'!$E51</f>
        <v>0</v>
      </c>
      <c r="Z838" s="414">
        <f>Z62*'Appx 1. Ref Rates'!$E51</f>
        <v>0</v>
      </c>
      <c r="AA838" s="414">
        <f>AA62*'Appx 1. Ref Rates'!$E51</f>
        <v>0</v>
      </c>
      <c r="AB838" s="414">
        <f>AB62*'Appx 1. Ref Rates'!$E51</f>
        <v>0</v>
      </c>
      <c r="AC838" s="400">
        <f>M838-SUM(N838:AB838)</f>
        <v>0</v>
      </c>
      <c r="AD838" s="918"/>
      <c r="AE838" s="919"/>
      <c r="AF838" s="920"/>
    </row>
    <row r="839" spans="1:32" ht="15" customHeight="1" outlineLevel="1" x14ac:dyDescent="0.2">
      <c r="A839" s="11">
        <v>159</v>
      </c>
      <c r="B839" s="661"/>
      <c r="C839" s="292"/>
      <c r="D839" s="292"/>
      <c r="E839" s="293"/>
      <c r="F839" s="880" t="str">
        <f>'2. CAD NCCF'!F839:L839</f>
        <v>Non-FI issued covered bonds, low or not rated</v>
      </c>
      <c r="G839" s="881"/>
      <c r="H839" s="881"/>
      <c r="I839" s="881"/>
      <c r="J839" s="881"/>
      <c r="K839" s="881"/>
      <c r="L839" s="882"/>
      <c r="M839" s="400">
        <f t="shared" si="199"/>
        <v>0</v>
      </c>
      <c r="N839" s="412">
        <f>M839*(1-'Appx 1. Ref Rates'!$E52)+N63*('Appx 1. Ref Rates'!$E52)</f>
        <v>0</v>
      </c>
      <c r="O839" s="414">
        <f>O63*'Appx 1. Ref Rates'!$E52</f>
        <v>0</v>
      </c>
      <c r="P839" s="414">
        <f>P63*'Appx 1. Ref Rates'!$E52</f>
        <v>0</v>
      </c>
      <c r="Q839" s="413">
        <f>Q63*'Appx 1. Ref Rates'!$E52</f>
        <v>0</v>
      </c>
      <c r="R839" s="411">
        <f>R63*'Appx 1. Ref Rates'!$E52</f>
        <v>0</v>
      </c>
      <c r="S839" s="414">
        <f>S63*'Appx 1. Ref Rates'!$E52</f>
        <v>0</v>
      </c>
      <c r="T839" s="414">
        <f>T63*'Appx 1. Ref Rates'!$E52</f>
        <v>0</v>
      </c>
      <c r="U839" s="414">
        <f>U63*'Appx 1. Ref Rates'!$E52</f>
        <v>0</v>
      </c>
      <c r="V839" s="414">
        <f>V63*'Appx 1. Ref Rates'!$E52</f>
        <v>0</v>
      </c>
      <c r="W839" s="414">
        <f>W63*'Appx 1. Ref Rates'!$E52</f>
        <v>0</v>
      </c>
      <c r="X839" s="414">
        <f>X63*'Appx 1. Ref Rates'!$E52</f>
        <v>0</v>
      </c>
      <c r="Y839" s="414">
        <f>Y63*'Appx 1. Ref Rates'!$E52</f>
        <v>0</v>
      </c>
      <c r="Z839" s="414">
        <f>Z63*'Appx 1. Ref Rates'!$E52</f>
        <v>0</v>
      </c>
      <c r="AA839" s="414">
        <f>AA63*'Appx 1. Ref Rates'!$E52</f>
        <v>0</v>
      </c>
      <c r="AB839" s="414">
        <f>AB63*'Appx 1. Ref Rates'!$E52</f>
        <v>0</v>
      </c>
      <c r="AC839" s="400">
        <f>M839-SUM(N839:AB839)</f>
        <v>0</v>
      </c>
      <c r="AD839" s="918"/>
      <c r="AE839" s="919"/>
      <c r="AF839" s="920"/>
    </row>
    <row r="840" spans="1:32" ht="15" customHeight="1" outlineLevel="1" x14ac:dyDescent="0.2">
      <c r="A840" s="11">
        <v>160</v>
      </c>
      <c r="B840" s="661"/>
      <c r="C840" s="292"/>
      <c r="D840" s="292"/>
      <c r="E840" s="877" t="str">
        <f>'2. CAD NCCF'!E840:L840</f>
        <v>FI issued CBP, low or not rated</v>
      </c>
      <c r="F840" s="878"/>
      <c r="G840" s="878"/>
      <c r="H840" s="878"/>
      <c r="I840" s="878"/>
      <c r="J840" s="878"/>
      <c r="K840" s="878"/>
      <c r="L840" s="879"/>
      <c r="M840" s="399">
        <f>SUBTOTAL(9,M841:M843)</f>
        <v>0</v>
      </c>
      <c r="N840" s="402">
        <f t="shared" ref="N840:AC840" si="200">SUBTOTAL(9,N841:N843)</f>
        <v>0</v>
      </c>
      <c r="O840" s="406">
        <f t="shared" si="200"/>
        <v>0</v>
      </c>
      <c r="P840" s="405">
        <f t="shared" si="200"/>
        <v>0</v>
      </c>
      <c r="Q840" s="407">
        <f t="shared" si="200"/>
        <v>0</v>
      </c>
      <c r="R840" s="402">
        <f t="shared" si="200"/>
        <v>0</v>
      </c>
      <c r="S840" s="405">
        <f t="shared" si="200"/>
        <v>0</v>
      </c>
      <c r="T840" s="406">
        <f t="shared" si="200"/>
        <v>0</v>
      </c>
      <c r="U840" s="405">
        <f t="shared" si="200"/>
        <v>0</v>
      </c>
      <c r="V840" s="406">
        <f t="shared" si="200"/>
        <v>0</v>
      </c>
      <c r="W840" s="405">
        <f t="shared" si="200"/>
        <v>0</v>
      </c>
      <c r="X840" s="406">
        <f t="shared" si="200"/>
        <v>0</v>
      </c>
      <c r="Y840" s="405">
        <f t="shared" si="200"/>
        <v>0</v>
      </c>
      <c r="Z840" s="406">
        <f t="shared" si="200"/>
        <v>0</v>
      </c>
      <c r="AA840" s="405">
        <f t="shared" si="200"/>
        <v>0</v>
      </c>
      <c r="AB840" s="416">
        <f t="shared" si="200"/>
        <v>0</v>
      </c>
      <c r="AC840" s="399">
        <f t="shared" si="200"/>
        <v>0</v>
      </c>
      <c r="AD840" s="918"/>
      <c r="AE840" s="919"/>
      <c r="AF840" s="920"/>
    </row>
    <row r="841" spans="1:32" ht="15" customHeight="1" outlineLevel="1" x14ac:dyDescent="0.2">
      <c r="A841" s="11">
        <v>161</v>
      </c>
      <c r="B841" s="661"/>
      <c r="C841" s="292"/>
      <c r="D841" s="292"/>
      <c r="E841" s="293"/>
      <c r="F841" s="880" t="str">
        <f>'2. CAD NCCF'!F841:L841</f>
        <v>FI issued unsecured bonds and paper, low or not rated</v>
      </c>
      <c r="G841" s="881"/>
      <c r="H841" s="881"/>
      <c r="I841" s="881"/>
      <c r="J841" s="881"/>
      <c r="K841" s="881"/>
      <c r="L841" s="882"/>
      <c r="M841" s="400">
        <f t="shared" ref="M841:M843" si="201">M65</f>
        <v>0</v>
      </c>
      <c r="N841" s="412">
        <f>M841*(1-'Appx 1. Ref Rates'!$E54)+N65*('Appx 1. Ref Rates'!$E54)</f>
        <v>0</v>
      </c>
      <c r="O841" s="414">
        <f>O65*'Appx 1. Ref Rates'!$E54</f>
        <v>0</v>
      </c>
      <c r="P841" s="414">
        <f>P65*'Appx 1. Ref Rates'!$E54</f>
        <v>0</v>
      </c>
      <c r="Q841" s="413">
        <f>Q65*'Appx 1. Ref Rates'!$E54</f>
        <v>0</v>
      </c>
      <c r="R841" s="411">
        <f>R65*'Appx 1. Ref Rates'!$E54</f>
        <v>0</v>
      </c>
      <c r="S841" s="414">
        <f>S65*'Appx 1. Ref Rates'!$E54</f>
        <v>0</v>
      </c>
      <c r="T841" s="414">
        <f>T65*'Appx 1. Ref Rates'!$E54</f>
        <v>0</v>
      </c>
      <c r="U841" s="414">
        <f>U65*'Appx 1. Ref Rates'!$E54</f>
        <v>0</v>
      </c>
      <c r="V841" s="414">
        <f>V65*'Appx 1. Ref Rates'!$E54</f>
        <v>0</v>
      </c>
      <c r="W841" s="414">
        <f>W65*'Appx 1. Ref Rates'!$E54</f>
        <v>0</v>
      </c>
      <c r="X841" s="414">
        <f>X65*'Appx 1. Ref Rates'!$E54</f>
        <v>0</v>
      </c>
      <c r="Y841" s="414">
        <f>Y65*'Appx 1. Ref Rates'!$E54</f>
        <v>0</v>
      </c>
      <c r="Z841" s="414">
        <f>Z65*'Appx 1. Ref Rates'!$E54</f>
        <v>0</v>
      </c>
      <c r="AA841" s="414">
        <f>AA65*'Appx 1. Ref Rates'!$E54</f>
        <v>0</v>
      </c>
      <c r="AB841" s="414">
        <f>AB65*'Appx 1. Ref Rates'!$E54</f>
        <v>0</v>
      </c>
      <c r="AC841" s="400">
        <f>M841-SUM(N841:AB841)</f>
        <v>0</v>
      </c>
      <c r="AD841" s="918"/>
      <c r="AE841" s="919"/>
      <c r="AF841" s="920"/>
    </row>
    <row r="842" spans="1:32" ht="15" customHeight="1" outlineLevel="1" x14ac:dyDescent="0.2">
      <c r="A842" s="11">
        <v>162</v>
      </c>
      <c r="B842" s="661"/>
      <c r="C842" s="662"/>
      <c r="D842" s="662"/>
      <c r="E842" s="662"/>
      <c r="F842" s="880" t="str">
        <f>'2. CAD NCCF'!F842:L842</f>
        <v>FI issued covered bonds, low or not rated</v>
      </c>
      <c r="G842" s="881"/>
      <c r="H842" s="881"/>
      <c r="I842" s="881"/>
      <c r="J842" s="881"/>
      <c r="K842" s="881"/>
      <c r="L842" s="882"/>
      <c r="M842" s="400">
        <f t="shared" si="201"/>
        <v>0</v>
      </c>
      <c r="N842" s="412">
        <f>M842*(1-'Appx 1. Ref Rates'!$E55)+N66*('Appx 1. Ref Rates'!$E55)</f>
        <v>0</v>
      </c>
      <c r="O842" s="414">
        <f>O66*'Appx 1. Ref Rates'!$E55</f>
        <v>0</v>
      </c>
      <c r="P842" s="414">
        <f>P66*'Appx 1. Ref Rates'!$E55</f>
        <v>0</v>
      </c>
      <c r="Q842" s="413">
        <f>Q66*'Appx 1. Ref Rates'!$E55</f>
        <v>0</v>
      </c>
      <c r="R842" s="411">
        <f>R66*'Appx 1. Ref Rates'!$E55</f>
        <v>0</v>
      </c>
      <c r="S842" s="414">
        <f>S66*'Appx 1. Ref Rates'!$E55</f>
        <v>0</v>
      </c>
      <c r="T842" s="414">
        <f>T66*'Appx 1. Ref Rates'!$E55</f>
        <v>0</v>
      </c>
      <c r="U842" s="414">
        <f>U66*'Appx 1. Ref Rates'!$E55</f>
        <v>0</v>
      </c>
      <c r="V842" s="414">
        <f>V66*'Appx 1. Ref Rates'!$E55</f>
        <v>0</v>
      </c>
      <c r="W842" s="414">
        <f>W66*'Appx 1. Ref Rates'!$E55</f>
        <v>0</v>
      </c>
      <c r="X842" s="414">
        <f>X66*'Appx 1. Ref Rates'!$E55</f>
        <v>0</v>
      </c>
      <c r="Y842" s="414">
        <f>Y66*'Appx 1. Ref Rates'!$E55</f>
        <v>0</v>
      </c>
      <c r="Z842" s="414">
        <f>Z66*'Appx 1. Ref Rates'!$E55</f>
        <v>0</v>
      </c>
      <c r="AA842" s="414">
        <f>AA66*'Appx 1. Ref Rates'!$E55</f>
        <v>0</v>
      </c>
      <c r="AB842" s="414">
        <f>AB66*'Appx 1. Ref Rates'!$E55</f>
        <v>0</v>
      </c>
      <c r="AC842" s="400">
        <f>M842-SUM(N842:AB842)</f>
        <v>0</v>
      </c>
      <c r="AD842" s="918"/>
      <c r="AE842" s="919"/>
      <c r="AF842" s="920"/>
    </row>
    <row r="843" spans="1:32" ht="15" customHeight="1" outlineLevel="1" x14ac:dyDescent="0.2">
      <c r="A843" s="11">
        <v>163</v>
      </c>
      <c r="B843" s="661"/>
      <c r="C843" s="662"/>
      <c r="D843" s="662"/>
      <c r="E843" s="662"/>
      <c r="F843" s="880" t="str">
        <f>'2. CAD NCCF'!F843:L843</f>
        <v>FI issued jumbo covered bonds, low or not rated</v>
      </c>
      <c r="G843" s="881"/>
      <c r="H843" s="881"/>
      <c r="I843" s="881"/>
      <c r="J843" s="881"/>
      <c r="K843" s="881"/>
      <c r="L843" s="882"/>
      <c r="M843" s="400">
        <f t="shared" si="201"/>
        <v>0</v>
      </c>
      <c r="N843" s="412">
        <f>M843*(1-'Appx 1. Ref Rates'!$E56)+N67*('Appx 1. Ref Rates'!$E56)</f>
        <v>0</v>
      </c>
      <c r="O843" s="414">
        <f>O67*'Appx 1. Ref Rates'!$E56</f>
        <v>0</v>
      </c>
      <c r="P843" s="414">
        <f>P67*'Appx 1. Ref Rates'!$E56</f>
        <v>0</v>
      </c>
      <c r="Q843" s="413">
        <f>Q67*'Appx 1. Ref Rates'!$E56</f>
        <v>0</v>
      </c>
      <c r="R843" s="411">
        <f>R67*'Appx 1. Ref Rates'!$E56</f>
        <v>0</v>
      </c>
      <c r="S843" s="414">
        <f>S67*'Appx 1. Ref Rates'!$E56</f>
        <v>0</v>
      </c>
      <c r="T843" s="414">
        <f>T67*'Appx 1. Ref Rates'!$E56</f>
        <v>0</v>
      </c>
      <c r="U843" s="414">
        <f>U67*'Appx 1. Ref Rates'!$E56</f>
        <v>0</v>
      </c>
      <c r="V843" s="414">
        <f>V67*'Appx 1. Ref Rates'!$E56</f>
        <v>0</v>
      </c>
      <c r="W843" s="414">
        <f>W67*'Appx 1. Ref Rates'!$E56</f>
        <v>0</v>
      </c>
      <c r="X843" s="414">
        <f>X67*'Appx 1. Ref Rates'!$E56</f>
        <v>0</v>
      </c>
      <c r="Y843" s="414">
        <f>Y67*'Appx 1. Ref Rates'!$E56</f>
        <v>0</v>
      </c>
      <c r="Z843" s="414">
        <f>Z67*'Appx 1. Ref Rates'!$E56</f>
        <v>0</v>
      </c>
      <c r="AA843" s="414">
        <f>AA67*'Appx 1. Ref Rates'!$E56</f>
        <v>0</v>
      </c>
      <c r="AB843" s="414">
        <f>AB67*'Appx 1. Ref Rates'!$E56</f>
        <v>0</v>
      </c>
      <c r="AC843" s="400">
        <f>M843-SUM(N843:AB843)</f>
        <v>0</v>
      </c>
      <c r="AD843" s="921"/>
      <c r="AE843" s="922"/>
      <c r="AF843" s="923"/>
    </row>
    <row r="844" spans="1:32" outlineLevel="1" x14ac:dyDescent="0.2">
      <c r="A844" s="11">
        <v>164</v>
      </c>
      <c r="B844" s="661"/>
      <c r="C844" s="662"/>
      <c r="D844" s="868" t="str">
        <f>'2. CAD NCCF'!D844:AF844</f>
        <v>Asset backed securities (ABS) and Asset backed commercial paper (ABCP)</v>
      </c>
      <c r="E844" s="869"/>
      <c r="F844" s="869"/>
      <c r="G844" s="869"/>
      <c r="H844" s="869"/>
      <c r="I844" s="869"/>
      <c r="J844" s="869"/>
      <c r="K844" s="869"/>
      <c r="L844" s="869"/>
      <c r="M844" s="869"/>
      <c r="N844" s="869"/>
      <c r="O844" s="869"/>
      <c r="P844" s="869"/>
      <c r="Q844" s="869"/>
      <c r="R844" s="869"/>
      <c r="S844" s="869"/>
      <c r="T844" s="869"/>
      <c r="U844" s="869"/>
      <c r="V844" s="869"/>
      <c r="W844" s="869"/>
      <c r="X844" s="869"/>
      <c r="Y844" s="869"/>
      <c r="Z844" s="869"/>
      <c r="AA844" s="869"/>
      <c r="AB844" s="869"/>
      <c r="AC844" s="869"/>
      <c r="AD844" s="869"/>
      <c r="AE844" s="869"/>
      <c r="AF844" s="870"/>
    </row>
    <row r="845" spans="1:32" outlineLevel="1" x14ac:dyDescent="0.2">
      <c r="A845" s="11">
        <v>165</v>
      </c>
      <c r="B845" s="661"/>
      <c r="C845" s="662"/>
      <c r="D845" s="662"/>
      <c r="E845" s="933" t="str">
        <f>'2. CAD NCCF'!E845:L845</f>
        <v>Non-FI issued ABS and ABCP, high rated</v>
      </c>
      <c r="F845" s="934"/>
      <c r="G845" s="934"/>
      <c r="H845" s="934"/>
      <c r="I845" s="934"/>
      <c r="J845" s="934"/>
      <c r="K845" s="934"/>
      <c r="L845" s="935"/>
      <c r="M845" s="399">
        <f>SUBTOTAL(9,M846:M847)</f>
        <v>0</v>
      </c>
      <c r="N845" s="402">
        <f t="shared" ref="N845:AC845" si="202">SUBTOTAL(9,N846:N847)</f>
        <v>0</v>
      </c>
      <c r="O845" s="406">
        <f t="shared" si="202"/>
        <v>0</v>
      </c>
      <c r="P845" s="405">
        <f t="shared" si="202"/>
        <v>0</v>
      </c>
      <c r="Q845" s="407">
        <f t="shared" si="202"/>
        <v>0</v>
      </c>
      <c r="R845" s="402">
        <f t="shared" si="202"/>
        <v>0</v>
      </c>
      <c r="S845" s="405">
        <f t="shared" si="202"/>
        <v>0</v>
      </c>
      <c r="T845" s="406">
        <f t="shared" si="202"/>
        <v>0</v>
      </c>
      <c r="U845" s="405">
        <f t="shared" si="202"/>
        <v>0</v>
      </c>
      <c r="V845" s="406">
        <f t="shared" si="202"/>
        <v>0</v>
      </c>
      <c r="W845" s="405">
        <f t="shared" si="202"/>
        <v>0</v>
      </c>
      <c r="X845" s="406">
        <f t="shared" si="202"/>
        <v>0</v>
      </c>
      <c r="Y845" s="405">
        <f t="shared" si="202"/>
        <v>0</v>
      </c>
      <c r="Z845" s="406">
        <f t="shared" si="202"/>
        <v>0</v>
      </c>
      <c r="AA845" s="405">
        <f t="shared" si="202"/>
        <v>0</v>
      </c>
      <c r="AB845" s="416">
        <f t="shared" si="202"/>
        <v>0</v>
      </c>
      <c r="AC845" s="399">
        <f t="shared" si="202"/>
        <v>0</v>
      </c>
      <c r="AD845" s="1433"/>
      <c r="AE845" s="852"/>
      <c r="AF845" s="853"/>
    </row>
    <row r="846" spans="1:32" ht="15" customHeight="1" outlineLevel="1" x14ac:dyDescent="0.2">
      <c r="A846" s="11">
        <v>166</v>
      </c>
      <c r="B846" s="661"/>
      <c r="C846" s="662"/>
      <c r="D846" s="662"/>
      <c r="E846" s="662"/>
      <c r="F846" s="880" t="str">
        <f>'2. CAD NCCF'!F846:L846</f>
        <v>Non-FI issued ABS, high rated</v>
      </c>
      <c r="G846" s="881"/>
      <c r="H846" s="881"/>
      <c r="I846" s="881"/>
      <c r="J846" s="881"/>
      <c r="K846" s="881"/>
      <c r="L846" s="882"/>
      <c r="M846" s="400">
        <f t="shared" ref="M846:M847" si="203">M70</f>
        <v>0</v>
      </c>
      <c r="N846" s="412">
        <f>M846*(1-'Appx 1. Ref Rates'!$E59)+N70*('Appx 1. Ref Rates'!$E59)</f>
        <v>0</v>
      </c>
      <c r="O846" s="414">
        <f>O70*'Appx 1. Ref Rates'!$E59</f>
        <v>0</v>
      </c>
      <c r="P846" s="414">
        <f>P70*'Appx 1. Ref Rates'!$E59</f>
        <v>0</v>
      </c>
      <c r="Q846" s="413">
        <f>Q70*'Appx 1. Ref Rates'!$E59</f>
        <v>0</v>
      </c>
      <c r="R846" s="411">
        <f>R70*'Appx 1. Ref Rates'!$E59</f>
        <v>0</v>
      </c>
      <c r="S846" s="414">
        <f>S70*'Appx 1. Ref Rates'!$E59</f>
        <v>0</v>
      </c>
      <c r="T846" s="414">
        <f>T70*'Appx 1. Ref Rates'!$E59</f>
        <v>0</v>
      </c>
      <c r="U846" s="414">
        <f>U70*'Appx 1. Ref Rates'!$E59</f>
        <v>0</v>
      </c>
      <c r="V846" s="414">
        <f>V70*'Appx 1. Ref Rates'!$E59</f>
        <v>0</v>
      </c>
      <c r="W846" s="414">
        <f>W70*'Appx 1. Ref Rates'!$E59</f>
        <v>0</v>
      </c>
      <c r="X846" s="414">
        <f>X70*'Appx 1. Ref Rates'!$E59</f>
        <v>0</v>
      </c>
      <c r="Y846" s="414">
        <f>Y70*'Appx 1. Ref Rates'!$E59</f>
        <v>0</v>
      </c>
      <c r="Z846" s="414">
        <f>Z70*'Appx 1. Ref Rates'!$E59</f>
        <v>0</v>
      </c>
      <c r="AA846" s="414">
        <f>AA70*'Appx 1. Ref Rates'!$E59</f>
        <v>0</v>
      </c>
      <c r="AB846" s="414">
        <f>AB70*'Appx 1. Ref Rates'!$E59</f>
        <v>0</v>
      </c>
      <c r="AC846" s="400">
        <f>M846-SUM(N846:AB846)</f>
        <v>0</v>
      </c>
      <c r="AD846" s="854"/>
      <c r="AE846" s="855"/>
      <c r="AF846" s="856"/>
    </row>
    <row r="847" spans="1:32" ht="15" customHeight="1" outlineLevel="1" x14ac:dyDescent="0.2">
      <c r="A847" s="11">
        <v>167</v>
      </c>
      <c r="B847" s="661"/>
      <c r="C847" s="662"/>
      <c r="D847" s="662"/>
      <c r="E847" s="662"/>
      <c r="F847" s="880" t="str">
        <f>'2. CAD NCCF'!F847:L847</f>
        <v>Non-FI issued ABCP, high rated</v>
      </c>
      <c r="G847" s="881"/>
      <c r="H847" s="881"/>
      <c r="I847" s="881"/>
      <c r="J847" s="881"/>
      <c r="K847" s="881"/>
      <c r="L847" s="882"/>
      <c r="M847" s="400">
        <f t="shared" si="203"/>
        <v>0</v>
      </c>
      <c r="N847" s="412">
        <f>M847*(1-'Appx 1. Ref Rates'!$E60)+N71*('Appx 1. Ref Rates'!$E60)</f>
        <v>0</v>
      </c>
      <c r="O847" s="414">
        <f>O71*'Appx 1. Ref Rates'!$E60</f>
        <v>0</v>
      </c>
      <c r="P847" s="414">
        <f>P71*'Appx 1. Ref Rates'!$E60</f>
        <v>0</v>
      </c>
      <c r="Q847" s="413">
        <f>Q71*'Appx 1. Ref Rates'!$E60</f>
        <v>0</v>
      </c>
      <c r="R847" s="411">
        <f>R71*'Appx 1. Ref Rates'!$E60</f>
        <v>0</v>
      </c>
      <c r="S847" s="414">
        <f>S71*'Appx 1. Ref Rates'!$E60</f>
        <v>0</v>
      </c>
      <c r="T847" s="414">
        <f>T71*'Appx 1. Ref Rates'!$E60</f>
        <v>0</v>
      </c>
      <c r="U847" s="414">
        <f>U71*'Appx 1. Ref Rates'!$E60</f>
        <v>0</v>
      </c>
      <c r="V847" s="414">
        <f>V71*'Appx 1. Ref Rates'!$E60</f>
        <v>0</v>
      </c>
      <c r="W847" s="414">
        <f>W71*'Appx 1. Ref Rates'!$E60</f>
        <v>0</v>
      </c>
      <c r="X847" s="414">
        <f>X71*'Appx 1. Ref Rates'!$E60</f>
        <v>0</v>
      </c>
      <c r="Y847" s="414">
        <f>Y71*'Appx 1. Ref Rates'!$E60</f>
        <v>0</v>
      </c>
      <c r="Z847" s="414">
        <f>Z71*'Appx 1. Ref Rates'!$E60</f>
        <v>0</v>
      </c>
      <c r="AA847" s="414">
        <f>AA71*'Appx 1. Ref Rates'!$E60</f>
        <v>0</v>
      </c>
      <c r="AB847" s="414">
        <f>AB71*'Appx 1. Ref Rates'!$E60</f>
        <v>0</v>
      </c>
      <c r="AC847" s="400">
        <f>M847-SUM(N847:AB847)</f>
        <v>0</v>
      </c>
      <c r="AD847" s="854"/>
      <c r="AE847" s="855"/>
      <c r="AF847" s="856"/>
    </row>
    <row r="848" spans="1:32" outlineLevel="1" x14ac:dyDescent="0.2">
      <c r="A848" s="11">
        <v>168</v>
      </c>
      <c r="B848" s="661"/>
      <c r="C848" s="662"/>
      <c r="D848" s="662"/>
      <c r="E848" s="877" t="str">
        <f>'2. CAD NCCF'!E848:L848</f>
        <v>FI issued ABS and ABCP, high rated</v>
      </c>
      <c r="F848" s="878"/>
      <c r="G848" s="878"/>
      <c r="H848" s="878"/>
      <c r="I848" s="878"/>
      <c r="J848" s="878"/>
      <c r="K848" s="878"/>
      <c r="L848" s="879"/>
      <c r="M848" s="399">
        <f>SUBTOTAL(9,M849:M850)</f>
        <v>0</v>
      </c>
      <c r="N848" s="402">
        <f t="shared" ref="N848:AC848" si="204">SUBTOTAL(9,N849:N850)</f>
        <v>0</v>
      </c>
      <c r="O848" s="406">
        <f t="shared" si="204"/>
        <v>0</v>
      </c>
      <c r="P848" s="405">
        <f t="shared" si="204"/>
        <v>0</v>
      </c>
      <c r="Q848" s="407">
        <f t="shared" si="204"/>
        <v>0</v>
      </c>
      <c r="R848" s="402">
        <f t="shared" si="204"/>
        <v>0</v>
      </c>
      <c r="S848" s="405">
        <f t="shared" si="204"/>
        <v>0</v>
      </c>
      <c r="T848" s="406">
        <f t="shared" si="204"/>
        <v>0</v>
      </c>
      <c r="U848" s="405">
        <f t="shared" si="204"/>
        <v>0</v>
      </c>
      <c r="V848" s="406">
        <f t="shared" si="204"/>
        <v>0</v>
      </c>
      <c r="W848" s="405">
        <f t="shared" si="204"/>
        <v>0</v>
      </c>
      <c r="X848" s="406">
        <f t="shared" si="204"/>
        <v>0</v>
      </c>
      <c r="Y848" s="405">
        <f t="shared" si="204"/>
        <v>0</v>
      </c>
      <c r="Z848" s="406">
        <f t="shared" si="204"/>
        <v>0</v>
      </c>
      <c r="AA848" s="405">
        <f t="shared" si="204"/>
        <v>0</v>
      </c>
      <c r="AB848" s="416">
        <f t="shared" si="204"/>
        <v>0</v>
      </c>
      <c r="AC848" s="399">
        <f t="shared" si="204"/>
        <v>0</v>
      </c>
      <c r="AD848" s="854"/>
      <c r="AE848" s="855"/>
      <c r="AF848" s="856"/>
    </row>
    <row r="849" spans="1:32" ht="15" customHeight="1" outlineLevel="1" x14ac:dyDescent="0.2">
      <c r="A849" s="11">
        <v>169</v>
      </c>
      <c r="B849" s="661"/>
      <c r="C849" s="662"/>
      <c r="D849" s="662"/>
      <c r="E849" s="662"/>
      <c r="F849" s="880" t="str">
        <f>'2. CAD NCCF'!F849:L849</f>
        <v>FI issued ABS, high rated</v>
      </c>
      <c r="G849" s="881"/>
      <c r="H849" s="881"/>
      <c r="I849" s="881"/>
      <c r="J849" s="881"/>
      <c r="K849" s="881"/>
      <c r="L849" s="882"/>
      <c r="M849" s="400">
        <f t="shared" ref="M849:M850" si="205">M73</f>
        <v>0</v>
      </c>
      <c r="N849" s="412">
        <f>M849*(1-'Appx 1. Ref Rates'!$E62)+N73*('Appx 1. Ref Rates'!$E62)</f>
        <v>0</v>
      </c>
      <c r="O849" s="414">
        <f>O73*'Appx 1. Ref Rates'!$E62</f>
        <v>0</v>
      </c>
      <c r="P849" s="414">
        <f>P73*'Appx 1. Ref Rates'!$E62</f>
        <v>0</v>
      </c>
      <c r="Q849" s="413">
        <f>Q73*'Appx 1. Ref Rates'!$E62</f>
        <v>0</v>
      </c>
      <c r="R849" s="411">
        <f>R73*'Appx 1. Ref Rates'!$E62</f>
        <v>0</v>
      </c>
      <c r="S849" s="414">
        <f>S73*'Appx 1. Ref Rates'!$E62</f>
        <v>0</v>
      </c>
      <c r="T849" s="414">
        <f>T73*'Appx 1. Ref Rates'!$E62</f>
        <v>0</v>
      </c>
      <c r="U849" s="414">
        <f>U73*'Appx 1. Ref Rates'!$E62</f>
        <v>0</v>
      </c>
      <c r="V849" s="414">
        <f>V73*'Appx 1. Ref Rates'!$E62</f>
        <v>0</v>
      </c>
      <c r="W849" s="414">
        <f>W73*'Appx 1. Ref Rates'!$E62</f>
        <v>0</v>
      </c>
      <c r="X849" s="414">
        <f>X73*'Appx 1. Ref Rates'!$E62</f>
        <v>0</v>
      </c>
      <c r="Y849" s="414">
        <f>Y73*'Appx 1. Ref Rates'!$E62</f>
        <v>0</v>
      </c>
      <c r="Z849" s="414">
        <f>Z73*'Appx 1. Ref Rates'!$E62</f>
        <v>0</v>
      </c>
      <c r="AA849" s="414">
        <f>AA73*'Appx 1. Ref Rates'!$E62</f>
        <v>0</v>
      </c>
      <c r="AB849" s="414">
        <f>AB73*'Appx 1. Ref Rates'!$E62</f>
        <v>0</v>
      </c>
      <c r="AC849" s="400">
        <f>M849-SUM(N849:AB849)</f>
        <v>0</v>
      </c>
      <c r="AD849" s="854"/>
      <c r="AE849" s="855"/>
      <c r="AF849" s="856"/>
    </row>
    <row r="850" spans="1:32" ht="15" customHeight="1" outlineLevel="1" x14ac:dyDescent="0.2">
      <c r="A850" s="11">
        <v>170</v>
      </c>
      <c r="B850" s="661"/>
      <c r="C850" s="662"/>
      <c r="D850" s="662"/>
      <c r="E850" s="662"/>
      <c r="F850" s="880" t="str">
        <f>'2. CAD NCCF'!F850:L850</f>
        <v>FI issued ABCP, high rated</v>
      </c>
      <c r="G850" s="881"/>
      <c r="H850" s="881"/>
      <c r="I850" s="881"/>
      <c r="J850" s="881"/>
      <c r="K850" s="881"/>
      <c r="L850" s="882"/>
      <c r="M850" s="400">
        <f t="shared" si="205"/>
        <v>0</v>
      </c>
      <c r="N850" s="412">
        <f>M850*(1-'Appx 1. Ref Rates'!$E63)+N74*('Appx 1. Ref Rates'!$E63)</f>
        <v>0</v>
      </c>
      <c r="O850" s="414">
        <f>O74*'Appx 1. Ref Rates'!$E63</f>
        <v>0</v>
      </c>
      <c r="P850" s="414">
        <f>P74*'Appx 1. Ref Rates'!$E63</f>
        <v>0</v>
      </c>
      <c r="Q850" s="413">
        <f>Q74*'Appx 1. Ref Rates'!$E63</f>
        <v>0</v>
      </c>
      <c r="R850" s="411">
        <f>R74*'Appx 1. Ref Rates'!$E63</f>
        <v>0</v>
      </c>
      <c r="S850" s="414">
        <f>S74*'Appx 1. Ref Rates'!$E63</f>
        <v>0</v>
      </c>
      <c r="T850" s="414">
        <f>T74*'Appx 1. Ref Rates'!$E63</f>
        <v>0</v>
      </c>
      <c r="U850" s="414">
        <f>U74*'Appx 1. Ref Rates'!$E63</f>
        <v>0</v>
      </c>
      <c r="V850" s="414">
        <f>V74*'Appx 1. Ref Rates'!$E63</f>
        <v>0</v>
      </c>
      <c r="W850" s="414">
        <f>W74*'Appx 1. Ref Rates'!$E63</f>
        <v>0</v>
      </c>
      <c r="X850" s="414">
        <f>X74*'Appx 1. Ref Rates'!$E63</f>
        <v>0</v>
      </c>
      <c r="Y850" s="414">
        <f>Y74*'Appx 1. Ref Rates'!$E63</f>
        <v>0</v>
      </c>
      <c r="Z850" s="414">
        <f>Z74*'Appx 1. Ref Rates'!$E63</f>
        <v>0</v>
      </c>
      <c r="AA850" s="414">
        <f>AA74*'Appx 1. Ref Rates'!$E63</f>
        <v>0</v>
      </c>
      <c r="AB850" s="414">
        <f>AB74*'Appx 1. Ref Rates'!$E63</f>
        <v>0</v>
      </c>
      <c r="AC850" s="400">
        <f>M850-SUM(N850:AB850)</f>
        <v>0</v>
      </c>
      <c r="AD850" s="854"/>
      <c r="AE850" s="855"/>
      <c r="AF850" s="856"/>
    </row>
    <row r="851" spans="1:32" outlineLevel="1" x14ac:dyDescent="0.2">
      <c r="A851" s="11">
        <v>171</v>
      </c>
      <c r="B851" s="661"/>
      <c r="C851" s="662"/>
      <c r="D851" s="662"/>
      <c r="E851" s="877" t="str">
        <f>'2. CAD NCCF'!E851:L851</f>
        <v>Non-FI issued ABS and ABCP, medium rated</v>
      </c>
      <c r="F851" s="878"/>
      <c r="G851" s="878"/>
      <c r="H851" s="878"/>
      <c r="I851" s="878"/>
      <c r="J851" s="878"/>
      <c r="K851" s="878"/>
      <c r="L851" s="879"/>
      <c r="M851" s="399">
        <f>SUBTOTAL(9,M852:M853)</f>
        <v>0</v>
      </c>
      <c r="N851" s="402">
        <f t="shared" ref="N851:AC851" si="206">SUBTOTAL(9,N852:N853)</f>
        <v>0</v>
      </c>
      <c r="O851" s="406">
        <f t="shared" si="206"/>
        <v>0</v>
      </c>
      <c r="P851" s="405">
        <f t="shared" si="206"/>
        <v>0</v>
      </c>
      <c r="Q851" s="407">
        <f t="shared" si="206"/>
        <v>0</v>
      </c>
      <c r="R851" s="402">
        <f t="shared" si="206"/>
        <v>0</v>
      </c>
      <c r="S851" s="405">
        <f t="shared" si="206"/>
        <v>0</v>
      </c>
      <c r="T851" s="406">
        <f t="shared" si="206"/>
        <v>0</v>
      </c>
      <c r="U851" s="405">
        <f t="shared" si="206"/>
        <v>0</v>
      </c>
      <c r="V851" s="406">
        <f t="shared" si="206"/>
        <v>0</v>
      </c>
      <c r="W851" s="405">
        <f t="shared" si="206"/>
        <v>0</v>
      </c>
      <c r="X851" s="406">
        <f t="shared" si="206"/>
        <v>0</v>
      </c>
      <c r="Y851" s="405">
        <f t="shared" si="206"/>
        <v>0</v>
      </c>
      <c r="Z851" s="406">
        <f t="shared" si="206"/>
        <v>0</v>
      </c>
      <c r="AA851" s="405">
        <f t="shared" si="206"/>
        <v>0</v>
      </c>
      <c r="AB851" s="416">
        <f t="shared" si="206"/>
        <v>0</v>
      </c>
      <c r="AC851" s="399">
        <f t="shared" si="206"/>
        <v>0</v>
      </c>
      <c r="AD851" s="854"/>
      <c r="AE851" s="855"/>
      <c r="AF851" s="856"/>
    </row>
    <row r="852" spans="1:32" ht="15" customHeight="1" outlineLevel="1" x14ac:dyDescent="0.2">
      <c r="A852" s="11">
        <v>172</v>
      </c>
      <c r="B852" s="661"/>
      <c r="C852" s="662"/>
      <c r="D852" s="662"/>
      <c r="E852" s="662"/>
      <c r="F852" s="880" t="str">
        <f>'2. CAD NCCF'!F852:L852</f>
        <v>Non-FI issued ABS, medium rated</v>
      </c>
      <c r="G852" s="881"/>
      <c r="H852" s="881"/>
      <c r="I852" s="881"/>
      <c r="J852" s="881"/>
      <c r="K852" s="881"/>
      <c r="L852" s="882"/>
      <c r="M852" s="400">
        <f t="shared" ref="M852:M853" si="207">M76</f>
        <v>0</v>
      </c>
      <c r="N852" s="412">
        <f>M852*(1-'Appx 1. Ref Rates'!$E65)+N76*('Appx 1. Ref Rates'!$E65)</f>
        <v>0</v>
      </c>
      <c r="O852" s="414">
        <f>O76*'Appx 1. Ref Rates'!$E65</f>
        <v>0</v>
      </c>
      <c r="P852" s="414">
        <f>P76*'Appx 1. Ref Rates'!$E65</f>
        <v>0</v>
      </c>
      <c r="Q852" s="413">
        <f>Q76*'Appx 1. Ref Rates'!$E65</f>
        <v>0</v>
      </c>
      <c r="R852" s="411">
        <f>R76*'Appx 1. Ref Rates'!$E65</f>
        <v>0</v>
      </c>
      <c r="S852" s="414">
        <f>S76*'Appx 1. Ref Rates'!$E65</f>
        <v>0</v>
      </c>
      <c r="T852" s="414">
        <f>T76*'Appx 1. Ref Rates'!$E65</f>
        <v>0</v>
      </c>
      <c r="U852" s="414">
        <f>U76*'Appx 1. Ref Rates'!$E65</f>
        <v>0</v>
      </c>
      <c r="V852" s="414">
        <f>V76*'Appx 1. Ref Rates'!$E65</f>
        <v>0</v>
      </c>
      <c r="W852" s="414">
        <f>W76*'Appx 1. Ref Rates'!$E65</f>
        <v>0</v>
      </c>
      <c r="X852" s="414">
        <f>X76*'Appx 1. Ref Rates'!$E65</f>
        <v>0</v>
      </c>
      <c r="Y852" s="414">
        <f>Y76*'Appx 1. Ref Rates'!$E65</f>
        <v>0</v>
      </c>
      <c r="Z852" s="414">
        <f>Z76*'Appx 1. Ref Rates'!$E65</f>
        <v>0</v>
      </c>
      <c r="AA852" s="414">
        <f>AA76*'Appx 1. Ref Rates'!$E65</f>
        <v>0</v>
      </c>
      <c r="AB852" s="414">
        <f>AB76*'Appx 1. Ref Rates'!$E65</f>
        <v>0</v>
      </c>
      <c r="AC852" s="400">
        <f>M852-SUM(N852:AB852)</f>
        <v>0</v>
      </c>
      <c r="AD852" s="854"/>
      <c r="AE852" s="855"/>
      <c r="AF852" s="856"/>
    </row>
    <row r="853" spans="1:32" ht="15" customHeight="1" outlineLevel="1" x14ac:dyDescent="0.2">
      <c r="A853" s="11">
        <v>173</v>
      </c>
      <c r="B853" s="661"/>
      <c r="C853" s="662"/>
      <c r="D853" s="662"/>
      <c r="E853" s="662"/>
      <c r="F853" s="880" t="str">
        <f>'2. CAD NCCF'!F853:L853</f>
        <v>Non-FI issued ABCP, medium rated</v>
      </c>
      <c r="G853" s="881"/>
      <c r="H853" s="881"/>
      <c r="I853" s="881"/>
      <c r="J853" s="881"/>
      <c r="K853" s="881"/>
      <c r="L853" s="882"/>
      <c r="M853" s="400">
        <f t="shared" si="207"/>
        <v>0</v>
      </c>
      <c r="N853" s="412">
        <f>M853*(1-'Appx 1. Ref Rates'!$E66)+N77*('Appx 1. Ref Rates'!$E66)</f>
        <v>0</v>
      </c>
      <c r="O853" s="414">
        <f>O77*'Appx 1. Ref Rates'!$E66</f>
        <v>0</v>
      </c>
      <c r="P853" s="414">
        <f>P77*'Appx 1. Ref Rates'!$E66</f>
        <v>0</v>
      </c>
      <c r="Q853" s="413">
        <f>Q77*'Appx 1. Ref Rates'!$E66</f>
        <v>0</v>
      </c>
      <c r="R853" s="411">
        <f>R77*'Appx 1. Ref Rates'!$E66</f>
        <v>0</v>
      </c>
      <c r="S853" s="414">
        <f>S77*'Appx 1. Ref Rates'!$E66</f>
        <v>0</v>
      </c>
      <c r="T853" s="414">
        <f>T77*'Appx 1. Ref Rates'!$E66</f>
        <v>0</v>
      </c>
      <c r="U853" s="414">
        <f>U77*'Appx 1. Ref Rates'!$E66</f>
        <v>0</v>
      </c>
      <c r="V853" s="414">
        <f>V77*'Appx 1. Ref Rates'!$E66</f>
        <v>0</v>
      </c>
      <c r="W853" s="414">
        <f>W77*'Appx 1. Ref Rates'!$E66</f>
        <v>0</v>
      </c>
      <c r="X853" s="414">
        <f>X77*'Appx 1. Ref Rates'!$E66</f>
        <v>0</v>
      </c>
      <c r="Y853" s="414">
        <f>Y77*'Appx 1. Ref Rates'!$E66</f>
        <v>0</v>
      </c>
      <c r="Z853" s="414">
        <f>Z77*'Appx 1. Ref Rates'!$E66</f>
        <v>0</v>
      </c>
      <c r="AA853" s="414">
        <f>AA77*'Appx 1. Ref Rates'!$E66</f>
        <v>0</v>
      </c>
      <c r="AB853" s="414">
        <f>AB77*'Appx 1. Ref Rates'!$E66</f>
        <v>0</v>
      </c>
      <c r="AC853" s="400">
        <f>M853-SUM(N853:AB853)</f>
        <v>0</v>
      </c>
      <c r="AD853" s="854"/>
      <c r="AE853" s="855"/>
      <c r="AF853" s="856"/>
    </row>
    <row r="854" spans="1:32" outlineLevel="1" x14ac:dyDescent="0.2">
      <c r="A854" s="11">
        <v>174</v>
      </c>
      <c r="B854" s="661"/>
      <c r="C854" s="662"/>
      <c r="D854" s="662"/>
      <c r="E854" s="877" t="str">
        <f>'2. CAD NCCF'!E854:L854</f>
        <v>FI issued ABS and ABCP, medium rated</v>
      </c>
      <c r="F854" s="878"/>
      <c r="G854" s="878"/>
      <c r="H854" s="878"/>
      <c r="I854" s="878"/>
      <c r="J854" s="878"/>
      <c r="K854" s="878"/>
      <c r="L854" s="879"/>
      <c r="M854" s="399">
        <f>SUBTOTAL(9,M855:M856)</f>
        <v>0</v>
      </c>
      <c r="N854" s="402">
        <f t="shared" ref="N854:AC854" si="208">SUBTOTAL(9,N855:N856)</f>
        <v>0</v>
      </c>
      <c r="O854" s="406">
        <f t="shared" si="208"/>
        <v>0</v>
      </c>
      <c r="P854" s="405">
        <f t="shared" si="208"/>
        <v>0</v>
      </c>
      <c r="Q854" s="407">
        <f t="shared" si="208"/>
        <v>0</v>
      </c>
      <c r="R854" s="402">
        <f t="shared" si="208"/>
        <v>0</v>
      </c>
      <c r="S854" s="405">
        <f t="shared" si="208"/>
        <v>0</v>
      </c>
      <c r="T854" s="406">
        <f t="shared" si="208"/>
        <v>0</v>
      </c>
      <c r="U854" s="405">
        <f t="shared" si="208"/>
        <v>0</v>
      </c>
      <c r="V854" s="406">
        <f t="shared" si="208"/>
        <v>0</v>
      </c>
      <c r="W854" s="405">
        <f t="shared" si="208"/>
        <v>0</v>
      </c>
      <c r="X854" s="406">
        <f t="shared" si="208"/>
        <v>0</v>
      </c>
      <c r="Y854" s="405">
        <f t="shared" si="208"/>
        <v>0</v>
      </c>
      <c r="Z854" s="406">
        <f t="shared" si="208"/>
        <v>0</v>
      </c>
      <c r="AA854" s="405">
        <f t="shared" si="208"/>
        <v>0</v>
      </c>
      <c r="AB854" s="416">
        <f t="shared" si="208"/>
        <v>0</v>
      </c>
      <c r="AC854" s="399">
        <f t="shared" si="208"/>
        <v>0</v>
      </c>
      <c r="AD854" s="854"/>
      <c r="AE854" s="855"/>
      <c r="AF854" s="856"/>
    </row>
    <row r="855" spans="1:32" ht="15" customHeight="1" outlineLevel="1" x14ac:dyDescent="0.2">
      <c r="A855" s="11">
        <v>175</v>
      </c>
      <c r="B855" s="661"/>
      <c r="C855" s="662"/>
      <c r="D855" s="662"/>
      <c r="E855" s="662"/>
      <c r="F855" s="880" t="str">
        <f>'2. CAD NCCF'!F855:L855</f>
        <v>FI issued ABS, medium rated</v>
      </c>
      <c r="G855" s="881"/>
      <c r="H855" s="881"/>
      <c r="I855" s="881"/>
      <c r="J855" s="881"/>
      <c r="K855" s="881"/>
      <c r="L855" s="882"/>
      <c r="M855" s="400">
        <f t="shared" ref="M855:M856" si="209">M79</f>
        <v>0</v>
      </c>
      <c r="N855" s="412">
        <f>M855*(1-'Appx 1. Ref Rates'!$E68)+N79*('Appx 1. Ref Rates'!$E68)</f>
        <v>0</v>
      </c>
      <c r="O855" s="414">
        <f>O79*'Appx 1. Ref Rates'!$E68</f>
        <v>0</v>
      </c>
      <c r="P855" s="414">
        <f>P79*'Appx 1. Ref Rates'!$E68</f>
        <v>0</v>
      </c>
      <c r="Q855" s="413">
        <f>Q79*'Appx 1. Ref Rates'!$E68</f>
        <v>0</v>
      </c>
      <c r="R855" s="411">
        <f>R79*'Appx 1. Ref Rates'!$E68</f>
        <v>0</v>
      </c>
      <c r="S855" s="414">
        <f>S79*'Appx 1. Ref Rates'!$E68</f>
        <v>0</v>
      </c>
      <c r="T855" s="414">
        <f>T79*'Appx 1. Ref Rates'!$E68</f>
        <v>0</v>
      </c>
      <c r="U855" s="414">
        <f>U79*'Appx 1. Ref Rates'!$E68</f>
        <v>0</v>
      </c>
      <c r="V855" s="414">
        <f>V79*'Appx 1. Ref Rates'!$E68</f>
        <v>0</v>
      </c>
      <c r="W855" s="414">
        <f>W79*'Appx 1. Ref Rates'!$E68</f>
        <v>0</v>
      </c>
      <c r="X855" s="414">
        <f>X79*'Appx 1. Ref Rates'!$E68</f>
        <v>0</v>
      </c>
      <c r="Y855" s="414">
        <f>Y79*'Appx 1. Ref Rates'!$E68</f>
        <v>0</v>
      </c>
      <c r="Z855" s="414">
        <f>Z79*'Appx 1. Ref Rates'!$E68</f>
        <v>0</v>
      </c>
      <c r="AA855" s="414">
        <f>AA79*'Appx 1. Ref Rates'!$E68</f>
        <v>0</v>
      </c>
      <c r="AB855" s="414">
        <f>AB79*'Appx 1. Ref Rates'!$E68</f>
        <v>0</v>
      </c>
      <c r="AC855" s="400">
        <f>M855-SUM(N855:AB855)</f>
        <v>0</v>
      </c>
      <c r="AD855" s="854"/>
      <c r="AE855" s="855"/>
      <c r="AF855" s="856"/>
    </row>
    <row r="856" spans="1:32" ht="15" customHeight="1" outlineLevel="1" x14ac:dyDescent="0.2">
      <c r="A856" s="11">
        <v>176</v>
      </c>
      <c r="B856" s="661"/>
      <c r="C856" s="662"/>
      <c r="D856" s="662"/>
      <c r="E856" s="662"/>
      <c r="F856" s="880" t="str">
        <f>'2. CAD NCCF'!F856:L856</f>
        <v>FI issued ABCP, medium rated</v>
      </c>
      <c r="G856" s="881"/>
      <c r="H856" s="881"/>
      <c r="I856" s="881"/>
      <c r="J856" s="881"/>
      <c r="K856" s="881"/>
      <c r="L856" s="882"/>
      <c r="M856" s="400">
        <f t="shared" si="209"/>
        <v>0</v>
      </c>
      <c r="N856" s="412">
        <f>M856*(1-'Appx 1. Ref Rates'!$E69)+N80*('Appx 1. Ref Rates'!$E69)</f>
        <v>0</v>
      </c>
      <c r="O856" s="414">
        <f>O80*'Appx 1. Ref Rates'!$E69</f>
        <v>0</v>
      </c>
      <c r="P856" s="414">
        <f>P80*'Appx 1. Ref Rates'!$E69</f>
        <v>0</v>
      </c>
      <c r="Q856" s="413">
        <f>Q80*'Appx 1. Ref Rates'!$E69</f>
        <v>0</v>
      </c>
      <c r="R856" s="411">
        <f>R80*'Appx 1. Ref Rates'!$E69</f>
        <v>0</v>
      </c>
      <c r="S856" s="414">
        <f>S80*'Appx 1. Ref Rates'!$E69</f>
        <v>0</v>
      </c>
      <c r="T856" s="414">
        <f>T80*'Appx 1. Ref Rates'!$E69</f>
        <v>0</v>
      </c>
      <c r="U856" s="414">
        <f>U80*'Appx 1. Ref Rates'!$E69</f>
        <v>0</v>
      </c>
      <c r="V856" s="414">
        <f>V80*'Appx 1. Ref Rates'!$E69</f>
        <v>0</v>
      </c>
      <c r="W856" s="414">
        <f>W80*'Appx 1. Ref Rates'!$E69</f>
        <v>0</v>
      </c>
      <c r="X856" s="414">
        <f>X80*'Appx 1. Ref Rates'!$E69</f>
        <v>0</v>
      </c>
      <c r="Y856" s="414">
        <f>Y80*'Appx 1. Ref Rates'!$E69</f>
        <v>0</v>
      </c>
      <c r="Z856" s="414">
        <f>Z80*'Appx 1. Ref Rates'!$E69</f>
        <v>0</v>
      </c>
      <c r="AA856" s="414">
        <f>AA80*'Appx 1. Ref Rates'!$E69</f>
        <v>0</v>
      </c>
      <c r="AB856" s="414">
        <f>AB80*'Appx 1. Ref Rates'!$E69</f>
        <v>0</v>
      </c>
      <c r="AC856" s="400">
        <f>M856-SUM(N856:AB856)</f>
        <v>0</v>
      </c>
      <c r="AD856" s="854"/>
      <c r="AE856" s="855"/>
      <c r="AF856" s="856"/>
    </row>
    <row r="857" spans="1:32" outlineLevel="1" x14ac:dyDescent="0.2">
      <c r="A857" s="11">
        <v>177</v>
      </c>
      <c r="B857" s="661"/>
      <c r="C857" s="662"/>
      <c r="D857" s="662"/>
      <c r="E857" s="877" t="str">
        <f>'2. CAD NCCF'!E857:L857</f>
        <v>Non-FI issued ABS and ABCP, low or not rated</v>
      </c>
      <c r="F857" s="878"/>
      <c r="G857" s="878"/>
      <c r="H857" s="878"/>
      <c r="I857" s="878"/>
      <c r="J857" s="878"/>
      <c r="K857" s="878"/>
      <c r="L857" s="879"/>
      <c r="M857" s="399">
        <f>SUBTOTAL(9,M858:M859)</f>
        <v>0</v>
      </c>
      <c r="N857" s="402">
        <f t="shared" ref="N857:AC857" si="210">SUBTOTAL(9,N858:N859)</f>
        <v>0</v>
      </c>
      <c r="O857" s="406">
        <f t="shared" si="210"/>
        <v>0</v>
      </c>
      <c r="P857" s="405">
        <f t="shared" si="210"/>
        <v>0</v>
      </c>
      <c r="Q857" s="407">
        <f t="shared" si="210"/>
        <v>0</v>
      </c>
      <c r="R857" s="402">
        <f t="shared" si="210"/>
        <v>0</v>
      </c>
      <c r="S857" s="405">
        <f t="shared" si="210"/>
        <v>0</v>
      </c>
      <c r="T857" s="406">
        <f t="shared" si="210"/>
        <v>0</v>
      </c>
      <c r="U857" s="405">
        <f t="shared" si="210"/>
        <v>0</v>
      </c>
      <c r="V857" s="406">
        <f t="shared" si="210"/>
        <v>0</v>
      </c>
      <c r="W857" s="405">
        <f t="shared" si="210"/>
        <v>0</v>
      </c>
      <c r="X857" s="406">
        <f t="shared" si="210"/>
        <v>0</v>
      </c>
      <c r="Y857" s="405">
        <f t="shared" si="210"/>
        <v>0</v>
      </c>
      <c r="Z857" s="406">
        <f t="shared" si="210"/>
        <v>0</v>
      </c>
      <c r="AA857" s="405">
        <f t="shared" si="210"/>
        <v>0</v>
      </c>
      <c r="AB857" s="416">
        <f t="shared" si="210"/>
        <v>0</v>
      </c>
      <c r="AC857" s="399">
        <f t="shared" si="210"/>
        <v>0</v>
      </c>
      <c r="AD857" s="854"/>
      <c r="AE857" s="855"/>
      <c r="AF857" s="856"/>
    </row>
    <row r="858" spans="1:32" ht="15" customHeight="1" outlineLevel="1" x14ac:dyDescent="0.2">
      <c r="A858" s="11">
        <v>178</v>
      </c>
      <c r="B858" s="661"/>
      <c r="C858" s="662"/>
      <c r="D858" s="662"/>
      <c r="E858" s="662"/>
      <c r="F858" s="880" t="str">
        <f>'2. CAD NCCF'!F858:L858</f>
        <v>Non-FI issued ABS, low or not rated</v>
      </c>
      <c r="G858" s="881"/>
      <c r="H858" s="881"/>
      <c r="I858" s="881"/>
      <c r="J858" s="881"/>
      <c r="K858" s="881"/>
      <c r="L858" s="882"/>
      <c r="M858" s="400">
        <f t="shared" ref="M858:M859" si="211">M82</f>
        <v>0</v>
      </c>
      <c r="N858" s="412">
        <f>M858*(1-'Appx 1. Ref Rates'!$E71)+N82*('Appx 1. Ref Rates'!$E71)</f>
        <v>0</v>
      </c>
      <c r="O858" s="414">
        <f>O82*'Appx 1. Ref Rates'!$E71</f>
        <v>0</v>
      </c>
      <c r="P858" s="414">
        <f>P82*'Appx 1. Ref Rates'!$E71</f>
        <v>0</v>
      </c>
      <c r="Q858" s="413">
        <f>Q82*'Appx 1. Ref Rates'!$E71</f>
        <v>0</v>
      </c>
      <c r="R858" s="411">
        <f>R82*'Appx 1. Ref Rates'!$E71</f>
        <v>0</v>
      </c>
      <c r="S858" s="414">
        <f>S82*'Appx 1. Ref Rates'!$E71</f>
        <v>0</v>
      </c>
      <c r="T858" s="414">
        <f>T82*'Appx 1. Ref Rates'!$E71</f>
        <v>0</v>
      </c>
      <c r="U858" s="414">
        <f>U82*'Appx 1. Ref Rates'!$E71</f>
        <v>0</v>
      </c>
      <c r="V858" s="414">
        <f>V82*'Appx 1. Ref Rates'!$E71</f>
        <v>0</v>
      </c>
      <c r="W858" s="414">
        <f>W82*'Appx 1. Ref Rates'!$E71</f>
        <v>0</v>
      </c>
      <c r="X858" s="414">
        <f>X82*'Appx 1. Ref Rates'!$E71</f>
        <v>0</v>
      </c>
      <c r="Y858" s="414">
        <f>Y82*'Appx 1. Ref Rates'!$E71</f>
        <v>0</v>
      </c>
      <c r="Z858" s="414">
        <f>Z82*'Appx 1. Ref Rates'!$E71</f>
        <v>0</v>
      </c>
      <c r="AA858" s="414">
        <f>AA82*'Appx 1. Ref Rates'!$E71</f>
        <v>0</v>
      </c>
      <c r="AB858" s="414">
        <f>AB82*'Appx 1. Ref Rates'!$E71</f>
        <v>0</v>
      </c>
      <c r="AC858" s="400">
        <f>M858-SUM(N858:AB858)</f>
        <v>0</v>
      </c>
      <c r="AD858" s="854"/>
      <c r="AE858" s="855"/>
      <c r="AF858" s="856"/>
    </row>
    <row r="859" spans="1:32" ht="15" customHeight="1" outlineLevel="1" x14ac:dyDescent="0.2">
      <c r="A859" s="11">
        <v>179</v>
      </c>
      <c r="B859" s="661"/>
      <c r="C859" s="662"/>
      <c r="D859" s="662"/>
      <c r="E859" s="662"/>
      <c r="F859" s="880" t="str">
        <f>'2. CAD NCCF'!F859:L859</f>
        <v>Non-FI issued ABCP, low or not rated</v>
      </c>
      <c r="G859" s="881"/>
      <c r="H859" s="881"/>
      <c r="I859" s="881"/>
      <c r="J859" s="881"/>
      <c r="K859" s="881"/>
      <c r="L859" s="882"/>
      <c r="M859" s="400">
        <f t="shared" si="211"/>
        <v>0</v>
      </c>
      <c r="N859" s="412">
        <f>M859*(1-'Appx 1. Ref Rates'!$E72)+N83*('Appx 1. Ref Rates'!$E72)</f>
        <v>0</v>
      </c>
      <c r="O859" s="414">
        <f>O83*'Appx 1. Ref Rates'!$E72</f>
        <v>0</v>
      </c>
      <c r="P859" s="414">
        <f>P83*'Appx 1. Ref Rates'!$E72</f>
        <v>0</v>
      </c>
      <c r="Q859" s="413">
        <f>Q83*'Appx 1. Ref Rates'!$E72</f>
        <v>0</v>
      </c>
      <c r="R859" s="411">
        <f>R83*'Appx 1. Ref Rates'!$E72</f>
        <v>0</v>
      </c>
      <c r="S859" s="414">
        <f>S83*'Appx 1. Ref Rates'!$E72</f>
        <v>0</v>
      </c>
      <c r="T859" s="414">
        <f>T83*'Appx 1. Ref Rates'!$E72</f>
        <v>0</v>
      </c>
      <c r="U859" s="414">
        <f>U83*'Appx 1. Ref Rates'!$E72</f>
        <v>0</v>
      </c>
      <c r="V859" s="414">
        <f>V83*'Appx 1. Ref Rates'!$E72</f>
        <v>0</v>
      </c>
      <c r="W859" s="414">
        <f>W83*'Appx 1. Ref Rates'!$E72</f>
        <v>0</v>
      </c>
      <c r="X859" s="414">
        <f>X83*'Appx 1. Ref Rates'!$E72</f>
        <v>0</v>
      </c>
      <c r="Y859" s="414">
        <f>Y83*'Appx 1. Ref Rates'!$E72</f>
        <v>0</v>
      </c>
      <c r="Z859" s="414">
        <f>Z83*'Appx 1. Ref Rates'!$E72</f>
        <v>0</v>
      </c>
      <c r="AA859" s="414">
        <f>AA83*'Appx 1. Ref Rates'!$E72</f>
        <v>0</v>
      </c>
      <c r="AB859" s="414">
        <f>AB83*'Appx 1. Ref Rates'!$E72</f>
        <v>0</v>
      </c>
      <c r="AC859" s="400">
        <f>M859-SUM(N859:AB859)</f>
        <v>0</v>
      </c>
      <c r="AD859" s="854"/>
      <c r="AE859" s="855"/>
      <c r="AF859" s="856"/>
    </row>
    <row r="860" spans="1:32" outlineLevel="1" x14ac:dyDescent="0.2">
      <c r="A860" s="11">
        <v>180</v>
      </c>
      <c r="B860" s="661"/>
      <c r="C860" s="662"/>
      <c r="D860" s="662"/>
      <c r="E860" s="877" t="str">
        <f>'2. CAD NCCF'!E860:L860</f>
        <v>FI issued ABS and ABCP, low or not rated</v>
      </c>
      <c r="F860" s="878"/>
      <c r="G860" s="878"/>
      <c r="H860" s="878"/>
      <c r="I860" s="878"/>
      <c r="J860" s="878"/>
      <c r="K860" s="878"/>
      <c r="L860" s="879"/>
      <c r="M860" s="399">
        <f>SUBTOTAL(9,M861:M862)</f>
        <v>0</v>
      </c>
      <c r="N860" s="402">
        <f t="shared" ref="N860:AC860" si="212">SUBTOTAL(9,N861:N862)</f>
        <v>0</v>
      </c>
      <c r="O860" s="406">
        <f t="shared" si="212"/>
        <v>0</v>
      </c>
      <c r="P860" s="405">
        <f t="shared" si="212"/>
        <v>0</v>
      </c>
      <c r="Q860" s="407">
        <f t="shared" si="212"/>
        <v>0</v>
      </c>
      <c r="R860" s="402">
        <f t="shared" si="212"/>
        <v>0</v>
      </c>
      <c r="S860" s="405">
        <f t="shared" si="212"/>
        <v>0</v>
      </c>
      <c r="T860" s="406">
        <f t="shared" si="212"/>
        <v>0</v>
      </c>
      <c r="U860" s="405">
        <f t="shared" si="212"/>
        <v>0</v>
      </c>
      <c r="V860" s="406">
        <f t="shared" si="212"/>
        <v>0</v>
      </c>
      <c r="W860" s="405">
        <f t="shared" si="212"/>
        <v>0</v>
      </c>
      <c r="X860" s="406">
        <f t="shared" si="212"/>
        <v>0</v>
      </c>
      <c r="Y860" s="405">
        <f t="shared" si="212"/>
        <v>0</v>
      </c>
      <c r="Z860" s="406">
        <f t="shared" si="212"/>
        <v>0</v>
      </c>
      <c r="AA860" s="405">
        <f t="shared" si="212"/>
        <v>0</v>
      </c>
      <c r="AB860" s="416">
        <f t="shared" si="212"/>
        <v>0</v>
      </c>
      <c r="AC860" s="399">
        <f t="shared" si="212"/>
        <v>0</v>
      </c>
      <c r="AD860" s="854"/>
      <c r="AE860" s="855"/>
      <c r="AF860" s="856"/>
    </row>
    <row r="861" spans="1:32" ht="15" customHeight="1" outlineLevel="1" x14ac:dyDescent="0.2">
      <c r="A861" s="11">
        <v>181</v>
      </c>
      <c r="B861" s="661"/>
      <c r="C861" s="662"/>
      <c r="D861" s="662"/>
      <c r="E861" s="662"/>
      <c r="F861" s="880" t="str">
        <f>'2. CAD NCCF'!F861:L861</f>
        <v>FI issued ABS, low or not rated</v>
      </c>
      <c r="G861" s="881"/>
      <c r="H861" s="881"/>
      <c r="I861" s="881"/>
      <c r="J861" s="881"/>
      <c r="K861" s="881"/>
      <c r="L861" s="882"/>
      <c r="M861" s="400">
        <f t="shared" ref="M861:M862" si="213">M85</f>
        <v>0</v>
      </c>
      <c r="N861" s="412">
        <f>M861*(1-'Appx 1. Ref Rates'!$E74)+N85*('Appx 1. Ref Rates'!$E74)</f>
        <v>0</v>
      </c>
      <c r="O861" s="414">
        <f>O85*'Appx 1. Ref Rates'!$E74</f>
        <v>0</v>
      </c>
      <c r="P861" s="414">
        <f>P85*'Appx 1. Ref Rates'!$E74</f>
        <v>0</v>
      </c>
      <c r="Q861" s="413">
        <f>Q85*'Appx 1. Ref Rates'!$E74</f>
        <v>0</v>
      </c>
      <c r="R861" s="411">
        <f>R85*'Appx 1. Ref Rates'!$E74</f>
        <v>0</v>
      </c>
      <c r="S861" s="414">
        <f>S85*'Appx 1. Ref Rates'!$E74</f>
        <v>0</v>
      </c>
      <c r="T861" s="414">
        <f>T85*'Appx 1. Ref Rates'!$E74</f>
        <v>0</v>
      </c>
      <c r="U861" s="414">
        <f>U85*'Appx 1. Ref Rates'!$E74</f>
        <v>0</v>
      </c>
      <c r="V861" s="414">
        <f>V85*'Appx 1. Ref Rates'!$E74</f>
        <v>0</v>
      </c>
      <c r="W861" s="414">
        <f>W85*'Appx 1. Ref Rates'!$E74</f>
        <v>0</v>
      </c>
      <c r="X861" s="414">
        <f>X85*'Appx 1. Ref Rates'!$E74</f>
        <v>0</v>
      </c>
      <c r="Y861" s="414">
        <f>Y85*'Appx 1. Ref Rates'!$E74</f>
        <v>0</v>
      </c>
      <c r="Z861" s="414">
        <f>Z85*'Appx 1. Ref Rates'!$E74</f>
        <v>0</v>
      </c>
      <c r="AA861" s="414">
        <f>AA85*'Appx 1. Ref Rates'!$E74</f>
        <v>0</v>
      </c>
      <c r="AB861" s="414">
        <f>AB85*'Appx 1. Ref Rates'!$E74</f>
        <v>0</v>
      </c>
      <c r="AC861" s="400">
        <f>M861-SUM(N861:AB861)</f>
        <v>0</v>
      </c>
      <c r="AD861" s="854"/>
      <c r="AE861" s="855"/>
      <c r="AF861" s="856"/>
    </row>
    <row r="862" spans="1:32" ht="15" customHeight="1" outlineLevel="1" x14ac:dyDescent="0.2">
      <c r="A862" s="11">
        <v>182</v>
      </c>
      <c r="B862" s="661"/>
      <c r="C862" s="662"/>
      <c r="D862" s="662"/>
      <c r="E862" s="662"/>
      <c r="F862" s="880" t="str">
        <f>'2. CAD NCCF'!F862:L862</f>
        <v>FI issued ABCP, low or not rated</v>
      </c>
      <c r="G862" s="881"/>
      <c r="H862" s="881"/>
      <c r="I862" s="881"/>
      <c r="J862" s="881"/>
      <c r="K862" s="881"/>
      <c r="L862" s="882"/>
      <c r="M862" s="400">
        <f t="shared" si="213"/>
        <v>0</v>
      </c>
      <c r="N862" s="412">
        <f>M862*(1-'Appx 1. Ref Rates'!$E75)+N86*('Appx 1. Ref Rates'!$E75)</f>
        <v>0</v>
      </c>
      <c r="O862" s="414">
        <f>O86*'Appx 1. Ref Rates'!$E75</f>
        <v>0</v>
      </c>
      <c r="P862" s="414">
        <f>P86*'Appx 1. Ref Rates'!$E75</f>
        <v>0</v>
      </c>
      <c r="Q862" s="413">
        <f>Q86*'Appx 1. Ref Rates'!$E75</f>
        <v>0</v>
      </c>
      <c r="R862" s="411">
        <f>R86*'Appx 1. Ref Rates'!$E75</f>
        <v>0</v>
      </c>
      <c r="S862" s="414">
        <f>S86*'Appx 1. Ref Rates'!$E75</f>
        <v>0</v>
      </c>
      <c r="T862" s="414">
        <f>T86*'Appx 1. Ref Rates'!$E75</f>
        <v>0</v>
      </c>
      <c r="U862" s="414">
        <f>U86*'Appx 1. Ref Rates'!$E75</f>
        <v>0</v>
      </c>
      <c r="V862" s="414">
        <f>V86*'Appx 1. Ref Rates'!$E75</f>
        <v>0</v>
      </c>
      <c r="W862" s="414">
        <f>W86*'Appx 1. Ref Rates'!$E75</f>
        <v>0</v>
      </c>
      <c r="X862" s="414">
        <f>X86*'Appx 1. Ref Rates'!$E75</f>
        <v>0</v>
      </c>
      <c r="Y862" s="414">
        <f>Y86*'Appx 1. Ref Rates'!$E75</f>
        <v>0</v>
      </c>
      <c r="Z862" s="414">
        <f>Z86*'Appx 1. Ref Rates'!$E75</f>
        <v>0</v>
      </c>
      <c r="AA862" s="414">
        <f>AA86*'Appx 1. Ref Rates'!$E75</f>
        <v>0</v>
      </c>
      <c r="AB862" s="414">
        <f>AB86*'Appx 1. Ref Rates'!$E75</f>
        <v>0</v>
      </c>
      <c r="AC862" s="400">
        <f>M862-SUM(N862:AB862)</f>
        <v>0</v>
      </c>
      <c r="AD862" s="857"/>
      <c r="AE862" s="858"/>
      <c r="AF862" s="859"/>
    </row>
    <row r="863" spans="1:32" outlineLevel="1" x14ac:dyDescent="0.2">
      <c r="A863" s="11">
        <v>183</v>
      </c>
      <c r="B863" s="661"/>
      <c r="C863" s="662"/>
      <c r="D863" s="868" t="str">
        <f>'2. CAD NCCF'!D863:L863</f>
        <v>Equities</v>
      </c>
      <c r="E863" s="869"/>
      <c r="F863" s="869"/>
      <c r="G863" s="869"/>
      <c r="H863" s="869"/>
      <c r="I863" s="869"/>
      <c r="J863" s="869"/>
      <c r="K863" s="869"/>
      <c r="L863" s="870"/>
      <c r="M863" s="399">
        <f>SUBTOTAL(9,M864:M866)</f>
        <v>0</v>
      </c>
      <c r="N863" s="1009"/>
      <c r="O863" s="1567"/>
      <c r="P863" s="1567"/>
      <c r="Q863" s="407">
        <f>SUBTOTAL(9,Q864:Q866)</f>
        <v>0</v>
      </c>
      <c r="R863" s="402">
        <f>SUBTOTAL(9,R864:R866)</f>
        <v>0</v>
      </c>
      <c r="S863" s="405">
        <f>SUBTOTAL(9,S864:S866)</f>
        <v>0</v>
      </c>
      <c r="T863" s="406">
        <f>SUBTOTAL(9,T864:T866)</f>
        <v>0</v>
      </c>
      <c r="U863" s="1084"/>
      <c r="V863" s="1567"/>
      <c r="W863" s="1567"/>
      <c r="X863" s="1567"/>
      <c r="Y863" s="1567"/>
      <c r="Z863" s="1567"/>
      <c r="AA863" s="1567"/>
      <c r="AB863" s="1573"/>
      <c r="AC863" s="399">
        <f>SUBTOTAL(9,AC864:AC866)</f>
        <v>0</v>
      </c>
      <c r="AD863" s="1577"/>
      <c r="AE863" s="1578"/>
      <c r="AF863" s="1579"/>
    </row>
    <row r="864" spans="1:32" ht="15" customHeight="1" outlineLevel="1" x14ac:dyDescent="0.2">
      <c r="A864" s="11">
        <v>184</v>
      </c>
      <c r="B864" s="661"/>
      <c r="C864" s="662"/>
      <c r="D864" s="662"/>
      <c r="E864" s="662"/>
      <c r="F864" s="880" t="str">
        <f>'2. CAD NCCF'!F864:L864</f>
        <v>Eligible non-financial common equity shares</v>
      </c>
      <c r="G864" s="881"/>
      <c r="H864" s="881"/>
      <c r="I864" s="881"/>
      <c r="J864" s="881"/>
      <c r="K864" s="881"/>
      <c r="L864" s="882"/>
      <c r="M864" s="400">
        <f t="shared" ref="M864:M866" si="214">M88</f>
        <v>0</v>
      </c>
      <c r="N864" s="1568"/>
      <c r="O864" s="1569"/>
      <c r="P864" s="1569"/>
      <c r="Q864" s="415">
        <f>M864*'Appx 1. Ref Rates'!R97</f>
        <v>0</v>
      </c>
      <c r="R864" s="1575"/>
      <c r="S864" s="1576"/>
      <c r="T864" s="1576"/>
      <c r="U864" s="1569"/>
      <c r="V864" s="1569"/>
      <c r="W864" s="1569"/>
      <c r="X864" s="1569"/>
      <c r="Y864" s="1569"/>
      <c r="Z864" s="1569"/>
      <c r="AA864" s="1569"/>
      <c r="AB864" s="1574"/>
      <c r="AC864" s="400">
        <f>M864-SUM(N864:AB864)</f>
        <v>0</v>
      </c>
      <c r="AD864" s="1433"/>
      <c r="AE864" s="852"/>
      <c r="AF864" s="853"/>
    </row>
    <row r="865" spans="1:32" ht="15" customHeight="1" outlineLevel="1" x14ac:dyDescent="0.2">
      <c r="A865" s="11">
        <v>185</v>
      </c>
      <c r="B865" s="661"/>
      <c r="C865" s="662"/>
      <c r="D865" s="662"/>
      <c r="E865" s="662"/>
      <c r="F865" s="880" t="str">
        <f>'2. CAD NCCF'!F865:L865</f>
        <v>Eligible financial common equity</v>
      </c>
      <c r="G865" s="881"/>
      <c r="H865" s="881"/>
      <c r="I865" s="881"/>
      <c r="J865" s="881"/>
      <c r="K865" s="881"/>
      <c r="L865" s="882"/>
      <c r="M865" s="400">
        <f t="shared" si="214"/>
        <v>0</v>
      </c>
      <c r="N865" s="1568"/>
      <c r="O865" s="1569"/>
      <c r="P865" s="1569"/>
      <c r="Q865" s="1449"/>
      <c r="R865" s="411">
        <f>M865*'Appx 1. Ref Rates'!S98</f>
        <v>0</v>
      </c>
      <c r="S865" s="413">
        <f>M865*'Appx 1. Ref Rates'!T98</f>
        <v>0</v>
      </c>
      <c r="T865" s="414">
        <f>M865*'Appx 1. Ref Rates'!U98</f>
        <v>0</v>
      </c>
      <c r="U865" s="1569"/>
      <c r="V865" s="1569"/>
      <c r="W865" s="1569"/>
      <c r="X865" s="1569"/>
      <c r="Y865" s="1569"/>
      <c r="Z865" s="1569"/>
      <c r="AA865" s="1569"/>
      <c r="AB865" s="1574"/>
      <c r="AC865" s="400">
        <f>M865-SUM(N865:AB865)</f>
        <v>0</v>
      </c>
      <c r="AD865" s="854"/>
      <c r="AE865" s="855"/>
      <c r="AF865" s="856"/>
    </row>
    <row r="866" spans="1:32" ht="15" customHeight="1" outlineLevel="1" x14ac:dyDescent="0.2">
      <c r="A866" s="11">
        <v>186</v>
      </c>
      <c r="B866" s="661"/>
      <c r="C866" s="662"/>
      <c r="D866" s="662"/>
      <c r="E866" s="662"/>
      <c r="F866" s="880" t="str">
        <f>'2. CAD NCCF'!F866:L866</f>
        <v>Other equities</v>
      </c>
      <c r="G866" s="881"/>
      <c r="H866" s="881"/>
      <c r="I866" s="881"/>
      <c r="J866" s="881"/>
      <c r="K866" s="881"/>
      <c r="L866" s="882"/>
      <c r="M866" s="400">
        <f t="shared" si="214"/>
        <v>0</v>
      </c>
      <c r="N866" s="1570"/>
      <c r="O866" s="1571"/>
      <c r="P866" s="1571"/>
      <c r="Q866" s="1571"/>
      <c r="R866" s="1455"/>
      <c r="S866" s="1571"/>
      <c r="T866" s="1571"/>
      <c r="U866" s="1571"/>
      <c r="V866" s="1571"/>
      <c r="W866" s="1571"/>
      <c r="X866" s="1571"/>
      <c r="Y866" s="1571"/>
      <c r="Z866" s="1571"/>
      <c r="AA866" s="1571"/>
      <c r="AB866" s="1572"/>
      <c r="AC866" s="400">
        <f>M866-SUM(N866:AB866)</f>
        <v>0</v>
      </c>
      <c r="AD866" s="857"/>
      <c r="AE866" s="858"/>
      <c r="AF866" s="859"/>
    </row>
    <row r="867" spans="1:32" outlineLevel="1" x14ac:dyDescent="0.2">
      <c r="A867" s="11">
        <v>187</v>
      </c>
      <c r="B867" s="661"/>
      <c r="C867" s="662"/>
      <c r="D867" s="868" t="str">
        <f>'2. CAD NCCF'!D867:L867</f>
        <v>FI's own securities - Not eliminated</v>
      </c>
      <c r="E867" s="869"/>
      <c r="F867" s="869"/>
      <c r="G867" s="869"/>
      <c r="H867" s="869"/>
      <c r="I867" s="869"/>
      <c r="J867" s="869"/>
      <c r="K867" s="869"/>
      <c r="L867" s="870"/>
      <c r="M867" s="399">
        <f>SUBTOTAL(9,M868:M869)</f>
        <v>0</v>
      </c>
      <c r="N867" s="402">
        <f t="shared" ref="N867:AC867" si="215">SUBTOTAL(9,N868:N869)</f>
        <v>0</v>
      </c>
      <c r="O867" s="406">
        <f t="shared" si="215"/>
        <v>0</v>
      </c>
      <c r="P867" s="405">
        <f t="shared" si="215"/>
        <v>0</v>
      </c>
      <c r="Q867" s="407">
        <f t="shared" si="215"/>
        <v>0</v>
      </c>
      <c r="R867" s="402">
        <f t="shared" si="215"/>
        <v>0</v>
      </c>
      <c r="S867" s="405">
        <f t="shared" si="215"/>
        <v>0</v>
      </c>
      <c r="T867" s="406">
        <f t="shared" si="215"/>
        <v>0</v>
      </c>
      <c r="U867" s="405">
        <f t="shared" si="215"/>
        <v>0</v>
      </c>
      <c r="V867" s="406">
        <f t="shared" si="215"/>
        <v>0</v>
      </c>
      <c r="W867" s="405">
        <f t="shared" si="215"/>
        <v>0</v>
      </c>
      <c r="X867" s="406">
        <f t="shared" si="215"/>
        <v>0</v>
      </c>
      <c r="Y867" s="405">
        <f t="shared" si="215"/>
        <v>0</v>
      </c>
      <c r="Z867" s="406">
        <f t="shared" si="215"/>
        <v>0</v>
      </c>
      <c r="AA867" s="405">
        <f t="shared" si="215"/>
        <v>0</v>
      </c>
      <c r="AB867" s="416">
        <f t="shared" si="215"/>
        <v>0</v>
      </c>
      <c r="AC867" s="399">
        <f t="shared" si="215"/>
        <v>0</v>
      </c>
      <c r="AD867" s="1577"/>
      <c r="AE867" s="1578"/>
      <c r="AF867" s="1579"/>
    </row>
    <row r="868" spans="1:32" ht="15" customHeight="1" outlineLevel="1" x14ac:dyDescent="0.2">
      <c r="A868" s="11">
        <v>188</v>
      </c>
      <c r="B868" s="661"/>
      <c r="C868" s="662"/>
      <c r="D868" s="662"/>
      <c r="E868" s="662"/>
      <c r="F868" s="880" t="str">
        <f>'2. CAD NCCF'!F868:L868</f>
        <v>FI's own debt not eliminated</v>
      </c>
      <c r="G868" s="881"/>
      <c r="H868" s="881"/>
      <c r="I868" s="881"/>
      <c r="J868" s="881"/>
      <c r="K868" s="881"/>
      <c r="L868" s="882"/>
      <c r="M868" s="400">
        <f t="shared" ref="M868:AB869" si="216">M92</f>
        <v>0</v>
      </c>
      <c r="N868" s="412">
        <f t="shared" si="216"/>
        <v>0</v>
      </c>
      <c r="O868" s="414">
        <f t="shared" si="216"/>
        <v>0</v>
      </c>
      <c r="P868" s="414">
        <f t="shared" si="216"/>
        <v>0</v>
      </c>
      <c r="Q868" s="413">
        <f t="shared" si="216"/>
        <v>0</v>
      </c>
      <c r="R868" s="411">
        <f t="shared" si="216"/>
        <v>0</v>
      </c>
      <c r="S868" s="414">
        <f t="shared" si="216"/>
        <v>0</v>
      </c>
      <c r="T868" s="414">
        <f t="shared" si="216"/>
        <v>0</v>
      </c>
      <c r="U868" s="414">
        <f t="shared" si="216"/>
        <v>0</v>
      </c>
      <c r="V868" s="414">
        <f t="shared" si="216"/>
        <v>0</v>
      </c>
      <c r="W868" s="414">
        <f t="shared" si="216"/>
        <v>0</v>
      </c>
      <c r="X868" s="414">
        <f t="shared" si="216"/>
        <v>0</v>
      </c>
      <c r="Y868" s="414">
        <f t="shared" si="216"/>
        <v>0</v>
      </c>
      <c r="Z868" s="414">
        <f t="shared" si="216"/>
        <v>0</v>
      </c>
      <c r="AA868" s="414">
        <f t="shared" si="216"/>
        <v>0</v>
      </c>
      <c r="AB868" s="414">
        <f t="shared" si="216"/>
        <v>0</v>
      </c>
      <c r="AC868" s="400">
        <f>M868-SUM(N868:AB868)</f>
        <v>0</v>
      </c>
      <c r="AD868" s="1433"/>
      <c r="AE868" s="852"/>
      <c r="AF868" s="853"/>
    </row>
    <row r="869" spans="1:32" ht="15" customHeight="1" outlineLevel="1" x14ac:dyDescent="0.2">
      <c r="A869" s="11">
        <v>189</v>
      </c>
      <c r="B869" s="679"/>
      <c r="C869" s="664"/>
      <c r="D869" s="664"/>
      <c r="E869" s="664"/>
      <c r="F869" s="880" t="str">
        <f>'2. CAD NCCF'!F869:L869</f>
        <v>FI's own equity not eliminated</v>
      </c>
      <c r="G869" s="881"/>
      <c r="H869" s="881"/>
      <c r="I869" s="881"/>
      <c r="J869" s="881"/>
      <c r="K869" s="881"/>
      <c r="L869" s="882"/>
      <c r="M869" s="400">
        <f t="shared" si="216"/>
        <v>0</v>
      </c>
      <c r="N869" s="412">
        <f t="shared" si="216"/>
        <v>0</v>
      </c>
      <c r="O869" s="414">
        <f t="shared" si="216"/>
        <v>0</v>
      </c>
      <c r="P869" s="414">
        <f t="shared" si="216"/>
        <v>0</v>
      </c>
      <c r="Q869" s="413">
        <f t="shared" si="216"/>
        <v>0</v>
      </c>
      <c r="R869" s="411">
        <f t="shared" si="216"/>
        <v>0</v>
      </c>
      <c r="S869" s="414">
        <f t="shared" si="216"/>
        <v>0</v>
      </c>
      <c r="T869" s="414">
        <f t="shared" si="216"/>
        <v>0</v>
      </c>
      <c r="U869" s="414">
        <f t="shared" si="216"/>
        <v>0</v>
      </c>
      <c r="V869" s="414">
        <f t="shared" si="216"/>
        <v>0</v>
      </c>
      <c r="W869" s="414">
        <f t="shared" si="216"/>
        <v>0</v>
      </c>
      <c r="X869" s="414">
        <f t="shared" si="216"/>
        <v>0</v>
      </c>
      <c r="Y869" s="414">
        <f t="shared" si="216"/>
        <v>0</v>
      </c>
      <c r="Z869" s="414">
        <f t="shared" si="216"/>
        <v>0</v>
      </c>
      <c r="AA869" s="414">
        <f t="shared" si="216"/>
        <v>0</v>
      </c>
      <c r="AB869" s="414">
        <f t="shared" si="216"/>
        <v>0</v>
      </c>
      <c r="AC869" s="400">
        <f>M869-SUM(N869:AB869)</f>
        <v>0</v>
      </c>
      <c r="AD869" s="857"/>
      <c r="AE869" s="858"/>
      <c r="AF869" s="859"/>
    </row>
    <row r="870" spans="1:32" outlineLevel="1" x14ac:dyDescent="0.2">
      <c r="A870" s="11">
        <v>190</v>
      </c>
      <c r="B870" s="317"/>
      <c r="C870" s="1048" t="str">
        <f>'2. CAD NCCF'!C870:AF870</f>
        <v>Loans</v>
      </c>
      <c r="D870" s="1049"/>
      <c r="E870" s="1049"/>
      <c r="F870" s="1049"/>
      <c r="G870" s="1049"/>
      <c r="H870" s="1049"/>
      <c r="I870" s="1049"/>
      <c r="J870" s="1049"/>
      <c r="K870" s="1049"/>
      <c r="L870" s="1049"/>
      <c r="M870" s="1049"/>
      <c r="N870" s="1049"/>
      <c r="O870" s="1049"/>
      <c r="P870" s="1049"/>
      <c r="Q870" s="1049"/>
      <c r="R870" s="1049"/>
      <c r="S870" s="1049"/>
      <c r="T870" s="1049"/>
      <c r="U870" s="1049"/>
      <c r="V870" s="1049"/>
      <c r="W870" s="1049"/>
      <c r="X870" s="1049"/>
      <c r="Y870" s="1049"/>
      <c r="Z870" s="1049"/>
      <c r="AA870" s="1049"/>
      <c r="AB870" s="1049"/>
      <c r="AC870" s="1049"/>
      <c r="AD870" s="1049"/>
      <c r="AE870" s="1049"/>
      <c r="AF870" s="1050"/>
    </row>
    <row r="871" spans="1:32" outlineLevel="1" x14ac:dyDescent="0.2">
      <c r="A871" s="11">
        <v>191</v>
      </c>
      <c r="B871" s="661"/>
      <c r="C871" s="662"/>
      <c r="D871" s="868" t="str">
        <f>'2. CAD NCCF'!D871:AF871</f>
        <v>Residential mortgages (RM)</v>
      </c>
      <c r="E871" s="869"/>
      <c r="F871" s="869"/>
      <c r="G871" s="869"/>
      <c r="H871" s="869"/>
      <c r="I871" s="869"/>
      <c r="J871" s="869"/>
      <c r="K871" s="869"/>
      <c r="L871" s="869"/>
      <c r="M871" s="869"/>
      <c r="N871" s="869"/>
      <c r="O871" s="869"/>
      <c r="P871" s="869"/>
      <c r="Q871" s="869"/>
      <c r="R871" s="869"/>
      <c r="S871" s="869"/>
      <c r="T871" s="869"/>
      <c r="U871" s="869"/>
      <c r="V871" s="869"/>
      <c r="W871" s="869"/>
      <c r="X871" s="869"/>
      <c r="Y871" s="869"/>
      <c r="Z871" s="869"/>
      <c r="AA871" s="869"/>
      <c r="AB871" s="869"/>
      <c r="AC871" s="869"/>
      <c r="AD871" s="869"/>
      <c r="AE871" s="869"/>
      <c r="AF871" s="870"/>
    </row>
    <row r="872" spans="1:32" outlineLevel="1" x14ac:dyDescent="0.2">
      <c r="A872" s="11">
        <v>192</v>
      </c>
      <c r="B872" s="661"/>
      <c r="C872" s="662"/>
      <c r="D872" s="662"/>
      <c r="E872" s="933" t="str">
        <f>'2. CAD NCCF'!E872:L872</f>
        <v>Securitised RM (SRM)</v>
      </c>
      <c r="F872" s="934"/>
      <c r="G872" s="934"/>
      <c r="H872" s="934"/>
      <c r="I872" s="934"/>
      <c r="J872" s="934"/>
      <c r="K872" s="934"/>
      <c r="L872" s="935"/>
      <c r="M872" s="399">
        <f>SUBTOTAL(9,M873:M876)</f>
        <v>0</v>
      </c>
      <c r="N872" s="402">
        <f t="shared" ref="N872:AC872" si="217">SUBTOTAL(9,N873:N876)</f>
        <v>0</v>
      </c>
      <c r="O872" s="406">
        <f t="shared" si="217"/>
        <v>0</v>
      </c>
      <c r="P872" s="405">
        <f t="shared" si="217"/>
        <v>0</v>
      </c>
      <c r="Q872" s="407">
        <f t="shared" si="217"/>
        <v>0</v>
      </c>
      <c r="R872" s="402">
        <f t="shared" si="217"/>
        <v>0</v>
      </c>
      <c r="S872" s="405">
        <f t="shared" si="217"/>
        <v>0</v>
      </c>
      <c r="T872" s="406">
        <f t="shared" si="217"/>
        <v>0</v>
      </c>
      <c r="U872" s="405">
        <f t="shared" si="217"/>
        <v>0</v>
      </c>
      <c r="V872" s="406">
        <f t="shared" si="217"/>
        <v>0</v>
      </c>
      <c r="W872" s="405">
        <f t="shared" si="217"/>
        <v>0</v>
      </c>
      <c r="X872" s="406">
        <f t="shared" si="217"/>
        <v>0</v>
      </c>
      <c r="Y872" s="405">
        <f t="shared" si="217"/>
        <v>0</v>
      </c>
      <c r="Z872" s="406">
        <f t="shared" si="217"/>
        <v>0</v>
      </c>
      <c r="AA872" s="405">
        <f t="shared" si="217"/>
        <v>0</v>
      </c>
      <c r="AB872" s="416">
        <f t="shared" si="217"/>
        <v>0</v>
      </c>
      <c r="AC872" s="399">
        <f t="shared" si="217"/>
        <v>0</v>
      </c>
      <c r="AD872" s="1433"/>
      <c r="AE872" s="852"/>
      <c r="AF872" s="853"/>
    </row>
    <row r="873" spans="1:32" ht="15" customHeight="1" outlineLevel="1" x14ac:dyDescent="0.2">
      <c r="A873" s="11">
        <v>193</v>
      </c>
      <c r="B873" s="661"/>
      <c r="C873" s="662"/>
      <c r="D873" s="662"/>
      <c r="E873" s="662"/>
      <c r="F873" s="880" t="str">
        <f>'2. CAD NCCF'!F873:L873</f>
        <v>EULA securitised RM (balance at maturity)</v>
      </c>
      <c r="G873" s="881"/>
      <c r="H873" s="881"/>
      <c r="I873" s="881"/>
      <c r="J873" s="881"/>
      <c r="K873" s="881"/>
      <c r="L873" s="882"/>
      <c r="M873" s="400">
        <f t="shared" ref="M873:AB876" si="218">M97</f>
        <v>0</v>
      </c>
      <c r="N873" s="412">
        <f>M873*(1-'Appx 1. Ref Rates'!$E82)</f>
        <v>0</v>
      </c>
      <c r="O873" s="1382"/>
      <c r="P873" s="1385"/>
      <c r="Q873" s="1385"/>
      <c r="R873" s="1385"/>
      <c r="S873" s="1385"/>
      <c r="T873" s="1385"/>
      <c r="U873" s="1385"/>
      <c r="V873" s="1385"/>
      <c r="W873" s="1385"/>
      <c r="X873" s="1385"/>
      <c r="Y873" s="1385"/>
      <c r="Z873" s="1385"/>
      <c r="AA873" s="1385"/>
      <c r="AB873" s="1385"/>
      <c r="AC873" s="400">
        <f>M873-SUM(N873:AB873)</f>
        <v>0</v>
      </c>
      <c r="AD873" s="854"/>
      <c r="AE873" s="855"/>
      <c r="AF873" s="856"/>
    </row>
    <row r="874" spans="1:32" ht="15" customHeight="1" outlineLevel="1" x14ac:dyDescent="0.2">
      <c r="A874" s="11">
        <v>194</v>
      </c>
      <c r="B874" s="661"/>
      <c r="C874" s="662"/>
      <c r="D874" s="662"/>
      <c r="E874" s="662"/>
      <c r="F874" s="880" t="str">
        <f>'2. CAD NCCF'!F874:L874</f>
        <v>EULA securitised RM (payments)</v>
      </c>
      <c r="G874" s="881"/>
      <c r="H874" s="881"/>
      <c r="I874" s="881"/>
      <c r="J874" s="881"/>
      <c r="K874" s="881"/>
      <c r="L874" s="882"/>
      <c r="M874" s="400">
        <f t="shared" si="218"/>
        <v>0</v>
      </c>
      <c r="N874" s="412">
        <f>M874*(1-'Appx 1. Ref Rates'!$E83)</f>
        <v>0</v>
      </c>
      <c r="O874" s="1386"/>
      <c r="P874" s="1387"/>
      <c r="Q874" s="1387"/>
      <c r="R874" s="1387"/>
      <c r="S874" s="1387"/>
      <c r="T874" s="1387"/>
      <c r="U874" s="1387"/>
      <c r="V874" s="1387"/>
      <c r="W874" s="1387"/>
      <c r="X874" s="1387"/>
      <c r="Y874" s="1387"/>
      <c r="Z874" s="1387"/>
      <c r="AA874" s="1387"/>
      <c r="AB874" s="1387"/>
      <c r="AC874" s="400">
        <f>M874-SUM(N874:AB874)</f>
        <v>0</v>
      </c>
      <c r="AD874" s="854"/>
      <c r="AE874" s="855"/>
      <c r="AF874" s="856"/>
    </row>
    <row r="875" spans="1:32" ht="15" customHeight="1" outlineLevel="1" x14ac:dyDescent="0.2">
      <c r="A875" s="11">
        <v>195</v>
      </c>
      <c r="B875" s="661"/>
      <c r="C875" s="662"/>
      <c r="D875" s="662"/>
      <c r="E875" s="662"/>
      <c r="F875" s="880" t="str">
        <f>'2. CAD NCCF'!F875:L875</f>
        <v>Encumbered securitised RM (balance at maturity)</v>
      </c>
      <c r="G875" s="881"/>
      <c r="H875" s="881"/>
      <c r="I875" s="881"/>
      <c r="J875" s="881"/>
      <c r="K875" s="881"/>
      <c r="L875" s="882"/>
      <c r="M875" s="400">
        <f t="shared" si="218"/>
        <v>0</v>
      </c>
      <c r="N875" s="411">
        <f t="shared" si="218"/>
        <v>0</v>
      </c>
      <c r="O875" s="414">
        <f t="shared" si="218"/>
        <v>0</v>
      </c>
      <c r="P875" s="414">
        <f t="shared" si="218"/>
        <v>0</v>
      </c>
      <c r="Q875" s="415">
        <f t="shared" si="218"/>
        <v>0</v>
      </c>
      <c r="R875" s="411">
        <f t="shared" si="218"/>
        <v>0</v>
      </c>
      <c r="S875" s="414">
        <f t="shared" si="218"/>
        <v>0</v>
      </c>
      <c r="T875" s="414">
        <f t="shared" si="218"/>
        <v>0</v>
      </c>
      <c r="U875" s="414">
        <f t="shared" si="218"/>
        <v>0</v>
      </c>
      <c r="V875" s="414">
        <f t="shared" si="218"/>
        <v>0</v>
      </c>
      <c r="W875" s="414">
        <f t="shared" si="218"/>
        <v>0</v>
      </c>
      <c r="X875" s="414">
        <f t="shared" si="218"/>
        <v>0</v>
      </c>
      <c r="Y875" s="414">
        <f t="shared" si="218"/>
        <v>0</v>
      </c>
      <c r="Z875" s="414">
        <f t="shared" si="218"/>
        <v>0</v>
      </c>
      <c r="AA875" s="414">
        <f t="shared" si="218"/>
        <v>0</v>
      </c>
      <c r="AB875" s="414">
        <f t="shared" si="218"/>
        <v>0</v>
      </c>
      <c r="AC875" s="400">
        <f>M875-SUM(N875:AB875)</f>
        <v>0</v>
      </c>
      <c r="AD875" s="854"/>
      <c r="AE875" s="855"/>
      <c r="AF875" s="856"/>
    </row>
    <row r="876" spans="1:32" ht="15" customHeight="1" outlineLevel="1" x14ac:dyDescent="0.2">
      <c r="A876" s="11">
        <v>196</v>
      </c>
      <c r="B876" s="661"/>
      <c r="C876" s="662"/>
      <c r="D876" s="662"/>
      <c r="E876" s="662"/>
      <c r="F876" s="880" t="str">
        <f>'2. CAD NCCF'!F876:L876</f>
        <v>Encumbered securitised RM (payments)</v>
      </c>
      <c r="G876" s="881"/>
      <c r="H876" s="881"/>
      <c r="I876" s="881"/>
      <c r="J876" s="881"/>
      <c r="K876" s="881"/>
      <c r="L876" s="882"/>
      <c r="M876" s="400">
        <f t="shared" si="218"/>
        <v>0</v>
      </c>
      <c r="N876" s="411">
        <f t="shared" si="218"/>
        <v>0</v>
      </c>
      <c r="O876" s="414">
        <f t="shared" si="218"/>
        <v>0</v>
      </c>
      <c r="P876" s="414">
        <f t="shared" si="218"/>
        <v>0</v>
      </c>
      <c r="Q876" s="415">
        <f t="shared" si="218"/>
        <v>0</v>
      </c>
      <c r="R876" s="411">
        <f t="shared" si="218"/>
        <v>0</v>
      </c>
      <c r="S876" s="414">
        <f t="shared" si="218"/>
        <v>0</v>
      </c>
      <c r="T876" s="414">
        <f t="shared" si="218"/>
        <v>0</v>
      </c>
      <c r="U876" s="414">
        <f t="shared" si="218"/>
        <v>0</v>
      </c>
      <c r="V876" s="414">
        <f t="shared" si="218"/>
        <v>0</v>
      </c>
      <c r="W876" s="414">
        <f t="shared" si="218"/>
        <v>0</v>
      </c>
      <c r="X876" s="414">
        <f t="shared" si="218"/>
        <v>0</v>
      </c>
      <c r="Y876" s="414">
        <f t="shared" si="218"/>
        <v>0</v>
      </c>
      <c r="Z876" s="414">
        <f t="shared" si="218"/>
        <v>0</v>
      </c>
      <c r="AA876" s="414">
        <f t="shared" si="218"/>
        <v>0</v>
      </c>
      <c r="AB876" s="414">
        <f t="shared" si="218"/>
        <v>0</v>
      </c>
      <c r="AC876" s="400">
        <f>M876-SUM(N876:AB876)</f>
        <v>0</v>
      </c>
      <c r="AD876" s="854"/>
      <c r="AE876" s="855"/>
      <c r="AF876" s="856"/>
    </row>
    <row r="877" spans="1:32" outlineLevel="1" x14ac:dyDescent="0.2">
      <c r="A877" s="11">
        <v>197</v>
      </c>
      <c r="B877" s="661"/>
      <c r="C877" s="662"/>
      <c r="D877" s="662"/>
      <c r="E877" s="877" t="str">
        <f>'2. CAD NCCF'!E877:L877</f>
        <v>RM insured (RMI)</v>
      </c>
      <c r="F877" s="878"/>
      <c r="G877" s="878"/>
      <c r="H877" s="878"/>
      <c r="I877" s="878"/>
      <c r="J877" s="878"/>
      <c r="K877" s="878"/>
      <c r="L877" s="879"/>
      <c r="M877" s="399">
        <f>SUBTOTAL(9,M878:M879)</f>
        <v>0</v>
      </c>
      <c r="N877" s="402">
        <f t="shared" ref="N877:AC877" si="219">SUBTOTAL(9,N878:N879)</f>
        <v>0</v>
      </c>
      <c r="O877" s="406">
        <f t="shared" si="219"/>
        <v>0</v>
      </c>
      <c r="P877" s="405">
        <f t="shared" si="219"/>
        <v>0</v>
      </c>
      <c r="Q877" s="407">
        <f t="shared" si="219"/>
        <v>0</v>
      </c>
      <c r="R877" s="402">
        <f t="shared" si="219"/>
        <v>0</v>
      </c>
      <c r="S877" s="405">
        <f t="shared" si="219"/>
        <v>0</v>
      </c>
      <c r="T877" s="406">
        <f t="shared" si="219"/>
        <v>0</v>
      </c>
      <c r="U877" s="405">
        <f t="shared" si="219"/>
        <v>0</v>
      </c>
      <c r="V877" s="406">
        <f t="shared" si="219"/>
        <v>0</v>
      </c>
      <c r="W877" s="405">
        <f t="shared" si="219"/>
        <v>0</v>
      </c>
      <c r="X877" s="406">
        <f t="shared" si="219"/>
        <v>0</v>
      </c>
      <c r="Y877" s="405">
        <f t="shared" si="219"/>
        <v>0</v>
      </c>
      <c r="Z877" s="406">
        <f t="shared" si="219"/>
        <v>0</v>
      </c>
      <c r="AA877" s="405">
        <f t="shared" si="219"/>
        <v>0</v>
      </c>
      <c r="AB877" s="416">
        <f t="shared" si="219"/>
        <v>0</v>
      </c>
      <c r="AC877" s="399">
        <f t="shared" si="219"/>
        <v>0</v>
      </c>
      <c r="AD877" s="854"/>
      <c r="AE877" s="855"/>
      <c r="AF877" s="856"/>
    </row>
    <row r="878" spans="1:32" ht="15" customHeight="1" outlineLevel="1" x14ac:dyDescent="0.2">
      <c r="A878" s="11">
        <v>198</v>
      </c>
      <c r="B878" s="661"/>
      <c r="C878" s="662"/>
      <c r="D878" s="662"/>
      <c r="E878" s="662"/>
      <c r="F878" s="880" t="str">
        <f>'2. CAD NCCF'!F878:L878</f>
        <v xml:space="preserve">RMI (balance at maturity) </v>
      </c>
      <c r="G878" s="881"/>
      <c r="H878" s="881"/>
      <c r="I878" s="881"/>
      <c r="J878" s="881"/>
      <c r="K878" s="881"/>
      <c r="L878" s="882"/>
      <c r="M878" s="400">
        <f t="shared" ref="M878:Q879" si="220">M102</f>
        <v>0</v>
      </c>
      <c r="N878" s="1255"/>
      <c r="O878" s="1384"/>
      <c r="P878" s="1384"/>
      <c r="Q878" s="1384"/>
      <c r="R878" s="1384"/>
      <c r="S878" s="1384"/>
      <c r="T878" s="1384"/>
      <c r="U878" s="1384"/>
      <c r="V878" s="1384"/>
      <c r="W878" s="1384"/>
      <c r="X878" s="1384"/>
      <c r="Y878" s="1384"/>
      <c r="Z878" s="1384"/>
      <c r="AA878" s="1384"/>
      <c r="AB878" s="1384"/>
      <c r="AC878" s="400">
        <f>M878-SUM(N878:AB878)</f>
        <v>0</v>
      </c>
      <c r="AD878" s="854"/>
      <c r="AE878" s="855"/>
      <c r="AF878" s="856"/>
    </row>
    <row r="879" spans="1:32" ht="15" customHeight="1" outlineLevel="1" x14ac:dyDescent="0.2">
      <c r="A879" s="11">
        <v>199</v>
      </c>
      <c r="B879" s="661"/>
      <c r="C879" s="662"/>
      <c r="D879" s="662"/>
      <c r="E879" s="662"/>
      <c r="F879" s="880" t="str">
        <f>'2. CAD NCCF'!F879:L879</f>
        <v xml:space="preserve">RMI (payments) </v>
      </c>
      <c r="G879" s="881"/>
      <c r="H879" s="881"/>
      <c r="I879" s="881"/>
      <c r="J879" s="881"/>
      <c r="K879" s="881"/>
      <c r="L879" s="882"/>
      <c r="M879" s="400">
        <f t="shared" si="220"/>
        <v>0</v>
      </c>
      <c r="N879" s="411">
        <f t="shared" si="220"/>
        <v>0</v>
      </c>
      <c r="O879" s="414">
        <f t="shared" si="220"/>
        <v>0</v>
      </c>
      <c r="P879" s="414">
        <f t="shared" si="220"/>
        <v>0</v>
      </c>
      <c r="Q879" s="415">
        <f t="shared" si="220"/>
        <v>0</v>
      </c>
      <c r="R879" s="411">
        <f>IF($AD103="contractuel",R103,SUM($N879:$Q879))</f>
        <v>0</v>
      </c>
      <c r="S879" s="414">
        <f t="shared" ref="S879:AB879" si="221">IF($AD103="contractuel",S103,SUM($N879:$Q879))</f>
        <v>0</v>
      </c>
      <c r="T879" s="414">
        <f t="shared" si="221"/>
        <v>0</v>
      </c>
      <c r="U879" s="414">
        <f t="shared" si="221"/>
        <v>0</v>
      </c>
      <c r="V879" s="414">
        <f t="shared" si="221"/>
        <v>0</v>
      </c>
      <c r="W879" s="414">
        <f t="shared" si="221"/>
        <v>0</v>
      </c>
      <c r="X879" s="414">
        <f t="shared" si="221"/>
        <v>0</v>
      </c>
      <c r="Y879" s="414">
        <f t="shared" si="221"/>
        <v>0</v>
      </c>
      <c r="Z879" s="414">
        <f t="shared" si="221"/>
        <v>0</v>
      </c>
      <c r="AA879" s="414">
        <f t="shared" si="221"/>
        <v>0</v>
      </c>
      <c r="AB879" s="414">
        <f t="shared" si="221"/>
        <v>0</v>
      </c>
      <c r="AC879" s="400">
        <f>M879-SUM(N879:AB879)</f>
        <v>0</v>
      </c>
      <c r="AD879" s="854"/>
      <c r="AE879" s="855"/>
      <c r="AF879" s="856"/>
    </row>
    <row r="880" spans="1:32" outlineLevel="1" x14ac:dyDescent="0.2">
      <c r="A880" s="11">
        <v>200</v>
      </c>
      <c r="B880" s="661"/>
      <c r="C880" s="662"/>
      <c r="D880" s="662"/>
      <c r="E880" s="877" t="str">
        <f>'2. CAD NCCF'!E880:L880</f>
        <v>RM not insured (RMNI)</v>
      </c>
      <c r="F880" s="878"/>
      <c r="G880" s="878"/>
      <c r="H880" s="878"/>
      <c r="I880" s="878"/>
      <c r="J880" s="878"/>
      <c r="K880" s="878"/>
      <c r="L880" s="879"/>
      <c r="M880" s="399">
        <f>SUBTOTAL(9,M881:M882)</f>
        <v>0</v>
      </c>
      <c r="N880" s="402">
        <f t="shared" ref="N880:AC880" si="222">SUBTOTAL(9,N881:N882)</f>
        <v>0</v>
      </c>
      <c r="O880" s="406">
        <f t="shared" si="222"/>
        <v>0</v>
      </c>
      <c r="P880" s="405">
        <f t="shared" si="222"/>
        <v>0</v>
      </c>
      <c r="Q880" s="407">
        <f t="shared" si="222"/>
        <v>0</v>
      </c>
      <c r="R880" s="402">
        <f t="shared" si="222"/>
        <v>0</v>
      </c>
      <c r="S880" s="405">
        <f t="shared" si="222"/>
        <v>0</v>
      </c>
      <c r="T880" s="406">
        <f t="shared" si="222"/>
        <v>0</v>
      </c>
      <c r="U880" s="405">
        <f t="shared" si="222"/>
        <v>0</v>
      </c>
      <c r="V880" s="406">
        <f t="shared" si="222"/>
        <v>0</v>
      </c>
      <c r="W880" s="405">
        <f t="shared" si="222"/>
        <v>0</v>
      </c>
      <c r="X880" s="406">
        <f t="shared" si="222"/>
        <v>0</v>
      </c>
      <c r="Y880" s="405">
        <f t="shared" si="222"/>
        <v>0</v>
      </c>
      <c r="Z880" s="406">
        <f t="shared" si="222"/>
        <v>0</v>
      </c>
      <c r="AA880" s="405">
        <f t="shared" si="222"/>
        <v>0</v>
      </c>
      <c r="AB880" s="416">
        <f t="shared" si="222"/>
        <v>0</v>
      </c>
      <c r="AC880" s="399">
        <f t="shared" si="222"/>
        <v>0</v>
      </c>
      <c r="AD880" s="854"/>
      <c r="AE880" s="855"/>
      <c r="AF880" s="856"/>
    </row>
    <row r="881" spans="1:32" ht="15" customHeight="1" outlineLevel="1" x14ac:dyDescent="0.2">
      <c r="A881" s="11">
        <v>201</v>
      </c>
      <c r="B881" s="661"/>
      <c r="C881" s="662"/>
      <c r="D881" s="662"/>
      <c r="E881" s="662"/>
      <c r="F881" s="880" t="str">
        <f>'2. CAD NCCF'!F881:L881</f>
        <v xml:space="preserve">RMNI (balance of maturity) </v>
      </c>
      <c r="G881" s="881"/>
      <c r="H881" s="881"/>
      <c r="I881" s="881"/>
      <c r="J881" s="881"/>
      <c r="K881" s="881"/>
      <c r="L881" s="882"/>
      <c r="M881" s="400">
        <f t="shared" ref="M881:Q882" si="223">M105</f>
        <v>0</v>
      </c>
      <c r="N881" s="1255"/>
      <c r="O881" s="1384"/>
      <c r="P881" s="1384"/>
      <c r="Q881" s="1384"/>
      <c r="R881" s="1384"/>
      <c r="S881" s="1384"/>
      <c r="T881" s="1384"/>
      <c r="U881" s="1384"/>
      <c r="V881" s="1384"/>
      <c r="W881" s="1384"/>
      <c r="X881" s="1384"/>
      <c r="Y881" s="1384"/>
      <c r="Z881" s="1384"/>
      <c r="AA881" s="1384"/>
      <c r="AB881" s="1384"/>
      <c r="AC881" s="400">
        <f>M881-SUM(N881:AB881)</f>
        <v>0</v>
      </c>
      <c r="AD881" s="854"/>
      <c r="AE881" s="855"/>
      <c r="AF881" s="856"/>
    </row>
    <row r="882" spans="1:32" ht="15" customHeight="1" outlineLevel="1" x14ac:dyDescent="0.2">
      <c r="A882" s="11">
        <v>202</v>
      </c>
      <c r="B882" s="661"/>
      <c r="C882" s="662"/>
      <c r="D882" s="662"/>
      <c r="E882" s="662"/>
      <c r="F882" s="880" t="str">
        <f>'2. CAD NCCF'!F882:L882</f>
        <v xml:space="preserve">RMNI (payments) </v>
      </c>
      <c r="G882" s="881"/>
      <c r="H882" s="881"/>
      <c r="I882" s="881"/>
      <c r="J882" s="881"/>
      <c r="K882" s="881"/>
      <c r="L882" s="882"/>
      <c r="M882" s="400">
        <f t="shared" si="223"/>
        <v>0</v>
      </c>
      <c r="N882" s="411">
        <f t="shared" si="223"/>
        <v>0</v>
      </c>
      <c r="O882" s="414">
        <f t="shared" si="223"/>
        <v>0</v>
      </c>
      <c r="P882" s="414">
        <f t="shared" si="223"/>
        <v>0</v>
      </c>
      <c r="Q882" s="415">
        <f t="shared" si="223"/>
        <v>0</v>
      </c>
      <c r="R882" s="402">
        <f>IF($AD106="contractuel",R106,SUM($N882:$Q882))</f>
        <v>0</v>
      </c>
      <c r="S882" s="405">
        <f t="shared" ref="S882:AB882" si="224">IF($AD106="contractuel",S106,SUM($N882:$Q882))</f>
        <v>0</v>
      </c>
      <c r="T882" s="406">
        <f t="shared" si="224"/>
        <v>0</v>
      </c>
      <c r="U882" s="405">
        <f t="shared" si="224"/>
        <v>0</v>
      </c>
      <c r="V882" s="406">
        <f t="shared" si="224"/>
        <v>0</v>
      </c>
      <c r="W882" s="405">
        <f t="shared" si="224"/>
        <v>0</v>
      </c>
      <c r="X882" s="406">
        <f t="shared" si="224"/>
        <v>0</v>
      </c>
      <c r="Y882" s="405">
        <f t="shared" si="224"/>
        <v>0</v>
      </c>
      <c r="Z882" s="406">
        <f t="shared" si="224"/>
        <v>0</v>
      </c>
      <c r="AA882" s="405">
        <f t="shared" si="224"/>
        <v>0</v>
      </c>
      <c r="AB882" s="416">
        <f t="shared" si="224"/>
        <v>0</v>
      </c>
      <c r="AC882" s="400">
        <f>M882-SUM(N882:AB882)</f>
        <v>0</v>
      </c>
      <c r="AD882" s="857"/>
      <c r="AE882" s="858"/>
      <c r="AF882" s="859"/>
    </row>
    <row r="883" spans="1:32" outlineLevel="1" x14ac:dyDescent="0.2">
      <c r="A883" s="11">
        <v>203</v>
      </c>
      <c r="B883" s="661"/>
      <c r="C883" s="662"/>
      <c r="D883" s="868" t="str">
        <f>'2. CAD NCCF'!D883:AF883</f>
        <v>Commercial mortgages (CM)</v>
      </c>
      <c r="E883" s="869"/>
      <c r="F883" s="869"/>
      <c r="G883" s="869"/>
      <c r="H883" s="869"/>
      <c r="I883" s="869"/>
      <c r="J883" s="869"/>
      <c r="K883" s="869"/>
      <c r="L883" s="869"/>
      <c r="M883" s="869"/>
      <c r="N883" s="869"/>
      <c r="O883" s="869"/>
      <c r="P883" s="869"/>
      <c r="Q883" s="869"/>
      <c r="R883" s="869"/>
      <c r="S883" s="869"/>
      <c r="T883" s="869"/>
      <c r="U883" s="869"/>
      <c r="V883" s="869"/>
      <c r="W883" s="869"/>
      <c r="X883" s="869"/>
      <c r="Y883" s="869"/>
      <c r="Z883" s="869"/>
      <c r="AA883" s="869"/>
      <c r="AB883" s="869"/>
      <c r="AC883" s="869"/>
      <c r="AD883" s="869"/>
      <c r="AE883" s="869"/>
      <c r="AF883" s="870"/>
    </row>
    <row r="884" spans="1:32" outlineLevel="1" x14ac:dyDescent="0.2">
      <c r="A884" s="11">
        <v>204</v>
      </c>
      <c r="B884" s="661"/>
      <c r="C884" s="662"/>
      <c r="D884" s="662"/>
      <c r="E884" s="933" t="str">
        <f>'2. CAD NCCF'!E884:L884</f>
        <v>Securitised commercial mortgages (SCM)</v>
      </c>
      <c r="F884" s="934"/>
      <c r="G884" s="934"/>
      <c r="H884" s="934"/>
      <c r="I884" s="934"/>
      <c r="J884" s="934"/>
      <c r="K884" s="934"/>
      <c r="L884" s="935"/>
      <c r="M884" s="399">
        <f>SUBTOTAL(9,M885:M888)</f>
        <v>0</v>
      </c>
      <c r="N884" s="402">
        <f t="shared" ref="N884:AC884" si="225">SUBTOTAL(9,N885:N888)</f>
        <v>0</v>
      </c>
      <c r="O884" s="406">
        <f t="shared" si="225"/>
        <v>0</v>
      </c>
      <c r="P884" s="405">
        <f t="shared" si="225"/>
        <v>0</v>
      </c>
      <c r="Q884" s="407">
        <f t="shared" si="225"/>
        <v>0</v>
      </c>
      <c r="R884" s="402">
        <f t="shared" si="225"/>
        <v>0</v>
      </c>
      <c r="S884" s="405">
        <f t="shared" si="225"/>
        <v>0</v>
      </c>
      <c r="T884" s="406">
        <f t="shared" si="225"/>
        <v>0</v>
      </c>
      <c r="U884" s="405">
        <f t="shared" si="225"/>
        <v>0</v>
      </c>
      <c r="V884" s="406">
        <f t="shared" si="225"/>
        <v>0</v>
      </c>
      <c r="W884" s="405">
        <f t="shared" si="225"/>
        <v>0</v>
      </c>
      <c r="X884" s="406">
        <f t="shared" si="225"/>
        <v>0</v>
      </c>
      <c r="Y884" s="405">
        <f t="shared" si="225"/>
        <v>0</v>
      </c>
      <c r="Z884" s="406">
        <f t="shared" si="225"/>
        <v>0</v>
      </c>
      <c r="AA884" s="405">
        <f t="shared" si="225"/>
        <v>0</v>
      </c>
      <c r="AB884" s="416">
        <f t="shared" si="225"/>
        <v>0</v>
      </c>
      <c r="AC884" s="399">
        <f t="shared" si="225"/>
        <v>0</v>
      </c>
      <c r="AD884" s="1433"/>
      <c r="AE884" s="852"/>
      <c r="AF884" s="853"/>
    </row>
    <row r="885" spans="1:32" ht="15" customHeight="1" outlineLevel="1" x14ac:dyDescent="0.2">
      <c r="A885" s="11">
        <v>205</v>
      </c>
      <c r="B885" s="661"/>
      <c r="C885" s="662"/>
      <c r="D885" s="662"/>
      <c r="E885" s="662"/>
      <c r="F885" s="880" t="str">
        <f>'2. CAD NCCF'!F885:L885</f>
        <v>EULA securitised CM (balance at maturity)</v>
      </c>
      <c r="G885" s="881"/>
      <c r="H885" s="881"/>
      <c r="I885" s="881"/>
      <c r="J885" s="881"/>
      <c r="K885" s="881"/>
      <c r="L885" s="882"/>
      <c r="M885" s="400">
        <f t="shared" ref="M885:AB888" si="226">M109</f>
        <v>0</v>
      </c>
      <c r="N885" s="411">
        <f>M885*(1-'Appx 1. Ref Rates'!$E86)</f>
        <v>0</v>
      </c>
      <c r="O885" s="1382"/>
      <c r="P885" s="1253"/>
      <c r="Q885" s="1253"/>
      <c r="R885" s="1253"/>
      <c r="S885" s="1253"/>
      <c r="T885" s="1253"/>
      <c r="U885" s="1253"/>
      <c r="V885" s="1253"/>
      <c r="W885" s="1253"/>
      <c r="X885" s="1253"/>
      <c r="Y885" s="1253"/>
      <c r="Z885" s="1253"/>
      <c r="AA885" s="1253"/>
      <c r="AB885" s="1253"/>
      <c r="AC885" s="400">
        <f t="shared" ref="AC885:AC902" si="227">M885-SUM(N885:AB885)</f>
        <v>0</v>
      </c>
      <c r="AD885" s="854"/>
      <c r="AE885" s="855"/>
      <c r="AF885" s="856"/>
    </row>
    <row r="886" spans="1:32" ht="15" customHeight="1" outlineLevel="1" x14ac:dyDescent="0.2">
      <c r="A886" s="11">
        <v>206</v>
      </c>
      <c r="B886" s="661"/>
      <c r="C886" s="662"/>
      <c r="D886" s="662"/>
      <c r="E886" s="662"/>
      <c r="F886" s="880" t="str">
        <f>'2. CAD NCCF'!F886:L886</f>
        <v>EULA securitised CM (payments)</v>
      </c>
      <c r="G886" s="881"/>
      <c r="H886" s="881"/>
      <c r="I886" s="881"/>
      <c r="J886" s="881"/>
      <c r="K886" s="881"/>
      <c r="L886" s="882"/>
      <c r="M886" s="400">
        <f t="shared" si="226"/>
        <v>0</v>
      </c>
      <c r="N886" s="411">
        <f>M886*(1-'Appx 1. Ref Rates'!$E87)</f>
        <v>0</v>
      </c>
      <c r="O886" s="1383"/>
      <c r="P886" s="977"/>
      <c r="Q886" s="977"/>
      <c r="R886" s="977"/>
      <c r="S886" s="977"/>
      <c r="T886" s="977"/>
      <c r="U886" s="977"/>
      <c r="V886" s="977"/>
      <c r="W886" s="977"/>
      <c r="X886" s="977"/>
      <c r="Y886" s="977"/>
      <c r="Z886" s="977"/>
      <c r="AA886" s="977"/>
      <c r="AB886" s="977"/>
      <c r="AC886" s="400">
        <f t="shared" si="227"/>
        <v>0</v>
      </c>
      <c r="AD886" s="854"/>
      <c r="AE886" s="855"/>
      <c r="AF886" s="856"/>
    </row>
    <row r="887" spans="1:32" ht="15" customHeight="1" outlineLevel="1" x14ac:dyDescent="0.2">
      <c r="A887" s="11">
        <v>207</v>
      </c>
      <c r="B887" s="661"/>
      <c r="C887" s="662"/>
      <c r="D887" s="662"/>
      <c r="E887" s="662"/>
      <c r="F887" s="880" t="str">
        <f>'2. CAD NCCF'!F887:L887</f>
        <v>Encumbered securitised CM (balance at maturity)</v>
      </c>
      <c r="G887" s="881"/>
      <c r="H887" s="881"/>
      <c r="I887" s="881"/>
      <c r="J887" s="881"/>
      <c r="K887" s="881"/>
      <c r="L887" s="882"/>
      <c r="M887" s="400">
        <f t="shared" si="226"/>
        <v>0</v>
      </c>
      <c r="N887" s="411">
        <f t="shared" si="226"/>
        <v>0</v>
      </c>
      <c r="O887" s="414">
        <f t="shared" si="226"/>
        <v>0</v>
      </c>
      <c r="P887" s="414">
        <f t="shared" si="226"/>
        <v>0</v>
      </c>
      <c r="Q887" s="415">
        <f t="shared" si="226"/>
        <v>0</v>
      </c>
      <c r="R887" s="411">
        <f t="shared" si="226"/>
        <v>0</v>
      </c>
      <c r="S887" s="414">
        <f t="shared" si="226"/>
        <v>0</v>
      </c>
      <c r="T887" s="414">
        <f t="shared" si="226"/>
        <v>0</v>
      </c>
      <c r="U887" s="414">
        <f t="shared" si="226"/>
        <v>0</v>
      </c>
      <c r="V887" s="414">
        <f t="shared" si="226"/>
        <v>0</v>
      </c>
      <c r="W887" s="414">
        <f t="shared" si="226"/>
        <v>0</v>
      </c>
      <c r="X887" s="414">
        <f t="shared" si="226"/>
        <v>0</v>
      </c>
      <c r="Y887" s="414">
        <f t="shared" si="226"/>
        <v>0</v>
      </c>
      <c r="Z887" s="414">
        <f t="shared" si="226"/>
        <v>0</v>
      </c>
      <c r="AA887" s="414">
        <f t="shared" si="226"/>
        <v>0</v>
      </c>
      <c r="AB887" s="414">
        <f t="shared" si="226"/>
        <v>0</v>
      </c>
      <c r="AC887" s="400">
        <f t="shared" si="227"/>
        <v>0</v>
      </c>
      <c r="AD887" s="854"/>
      <c r="AE887" s="855"/>
      <c r="AF887" s="856"/>
    </row>
    <row r="888" spans="1:32" ht="15" customHeight="1" outlineLevel="1" x14ac:dyDescent="0.2">
      <c r="A888" s="11">
        <v>208</v>
      </c>
      <c r="B888" s="661"/>
      <c r="C888" s="662"/>
      <c r="D888" s="662"/>
      <c r="E888" s="662"/>
      <c r="F888" s="880" t="str">
        <f>'2. CAD NCCF'!F888:L888</f>
        <v>Encumbered securitised CM (payments)</v>
      </c>
      <c r="G888" s="881"/>
      <c r="H888" s="881"/>
      <c r="I888" s="881"/>
      <c r="J888" s="881"/>
      <c r="K888" s="881"/>
      <c r="L888" s="882"/>
      <c r="M888" s="400">
        <f t="shared" si="226"/>
        <v>0</v>
      </c>
      <c r="N888" s="411">
        <f t="shared" si="226"/>
        <v>0</v>
      </c>
      <c r="O888" s="414">
        <f t="shared" si="226"/>
        <v>0</v>
      </c>
      <c r="P888" s="414">
        <f t="shared" si="226"/>
        <v>0</v>
      </c>
      <c r="Q888" s="415">
        <f t="shared" si="226"/>
        <v>0</v>
      </c>
      <c r="R888" s="411">
        <f t="shared" si="226"/>
        <v>0</v>
      </c>
      <c r="S888" s="414">
        <f t="shared" si="226"/>
        <v>0</v>
      </c>
      <c r="T888" s="414">
        <f t="shared" si="226"/>
        <v>0</v>
      </c>
      <c r="U888" s="414">
        <f t="shared" si="226"/>
        <v>0</v>
      </c>
      <c r="V888" s="414">
        <f t="shared" si="226"/>
        <v>0</v>
      </c>
      <c r="W888" s="414">
        <f t="shared" si="226"/>
        <v>0</v>
      </c>
      <c r="X888" s="414">
        <f t="shared" si="226"/>
        <v>0</v>
      </c>
      <c r="Y888" s="414">
        <f t="shared" si="226"/>
        <v>0</v>
      </c>
      <c r="Z888" s="414">
        <f t="shared" si="226"/>
        <v>0</v>
      </c>
      <c r="AA888" s="414">
        <f t="shared" si="226"/>
        <v>0</v>
      </c>
      <c r="AB888" s="414">
        <f t="shared" si="226"/>
        <v>0</v>
      </c>
      <c r="AC888" s="400">
        <f t="shared" si="227"/>
        <v>0</v>
      </c>
      <c r="AD888" s="854"/>
      <c r="AE888" s="855"/>
      <c r="AF888" s="856"/>
    </row>
    <row r="889" spans="1:32" outlineLevel="1" x14ac:dyDescent="0.2">
      <c r="A889" s="11">
        <v>209</v>
      </c>
      <c r="B889" s="661"/>
      <c r="C889" s="662"/>
      <c r="D889" s="662"/>
      <c r="E889" s="877" t="str">
        <f>'2. CAD NCCF'!E889:L889</f>
        <v>CM insured (CMI)</v>
      </c>
      <c r="F889" s="878"/>
      <c r="G889" s="878"/>
      <c r="H889" s="878"/>
      <c r="I889" s="878"/>
      <c r="J889" s="878"/>
      <c r="K889" s="878"/>
      <c r="L889" s="879"/>
      <c r="M889" s="399">
        <f>SUBTOTAL(9,M890:M891)</f>
        <v>0</v>
      </c>
      <c r="N889" s="402">
        <f t="shared" ref="N889:AC889" si="228">SUBTOTAL(9,N890:N891)</f>
        <v>0</v>
      </c>
      <c r="O889" s="406">
        <f t="shared" si="228"/>
        <v>0</v>
      </c>
      <c r="P889" s="405">
        <f t="shared" si="228"/>
        <v>0</v>
      </c>
      <c r="Q889" s="407">
        <f t="shared" si="228"/>
        <v>0</v>
      </c>
      <c r="R889" s="402">
        <f t="shared" si="228"/>
        <v>0</v>
      </c>
      <c r="S889" s="405">
        <f t="shared" si="228"/>
        <v>0</v>
      </c>
      <c r="T889" s="406">
        <f t="shared" si="228"/>
        <v>0</v>
      </c>
      <c r="U889" s="405">
        <f t="shared" si="228"/>
        <v>0</v>
      </c>
      <c r="V889" s="406">
        <f t="shared" si="228"/>
        <v>0</v>
      </c>
      <c r="W889" s="405">
        <f t="shared" si="228"/>
        <v>0</v>
      </c>
      <c r="X889" s="406">
        <f t="shared" si="228"/>
        <v>0</v>
      </c>
      <c r="Y889" s="405">
        <f t="shared" si="228"/>
        <v>0</v>
      </c>
      <c r="Z889" s="406">
        <f t="shared" si="228"/>
        <v>0</v>
      </c>
      <c r="AA889" s="405">
        <f t="shared" si="228"/>
        <v>0</v>
      </c>
      <c r="AB889" s="416">
        <f t="shared" si="228"/>
        <v>0</v>
      </c>
      <c r="AC889" s="399">
        <f t="shared" si="228"/>
        <v>0</v>
      </c>
      <c r="AD889" s="854"/>
      <c r="AE889" s="855"/>
      <c r="AF889" s="856"/>
    </row>
    <row r="890" spans="1:32" ht="15" customHeight="1" outlineLevel="1" x14ac:dyDescent="0.2">
      <c r="A890" s="11">
        <v>210</v>
      </c>
      <c r="B890" s="661"/>
      <c r="C890" s="662"/>
      <c r="D890" s="662"/>
      <c r="E890" s="662"/>
      <c r="F890" s="880" t="str">
        <f>'2. CAD NCCF'!F890:L890</f>
        <v xml:space="preserve">CMI (balance at maturity) </v>
      </c>
      <c r="G890" s="881"/>
      <c r="H890" s="881"/>
      <c r="I890" s="881"/>
      <c r="J890" s="881"/>
      <c r="K890" s="881"/>
      <c r="L890" s="882"/>
      <c r="M890" s="400">
        <f t="shared" ref="M890:Q891" si="229">M114</f>
        <v>0</v>
      </c>
      <c r="N890" s="1255"/>
      <c r="O890" s="1384"/>
      <c r="P890" s="1384"/>
      <c r="Q890" s="1384"/>
      <c r="R890" s="1384"/>
      <c r="S890" s="1384"/>
      <c r="T890" s="1384"/>
      <c r="U890" s="1384"/>
      <c r="V890" s="1384"/>
      <c r="W890" s="1384"/>
      <c r="X890" s="1384"/>
      <c r="Y890" s="1384"/>
      <c r="Z890" s="1384"/>
      <c r="AA890" s="1384"/>
      <c r="AB890" s="1384"/>
      <c r="AC890" s="400">
        <f t="shared" si="227"/>
        <v>0</v>
      </c>
      <c r="AD890" s="854"/>
      <c r="AE890" s="855"/>
      <c r="AF890" s="856"/>
    </row>
    <row r="891" spans="1:32" ht="15" customHeight="1" outlineLevel="1" x14ac:dyDescent="0.2">
      <c r="A891" s="11">
        <v>211</v>
      </c>
      <c r="B891" s="661"/>
      <c r="C891" s="662"/>
      <c r="D891" s="662"/>
      <c r="E891" s="662"/>
      <c r="F891" s="880" t="str">
        <f>'2. CAD NCCF'!F891:L891</f>
        <v xml:space="preserve">CMI (payments) </v>
      </c>
      <c r="G891" s="881"/>
      <c r="H891" s="881"/>
      <c r="I891" s="881"/>
      <c r="J891" s="881"/>
      <c r="K891" s="881"/>
      <c r="L891" s="882"/>
      <c r="M891" s="400">
        <f t="shared" si="229"/>
        <v>0</v>
      </c>
      <c r="N891" s="411">
        <f t="shared" si="229"/>
        <v>0</v>
      </c>
      <c r="O891" s="414">
        <f t="shared" si="229"/>
        <v>0</v>
      </c>
      <c r="P891" s="414">
        <f t="shared" si="229"/>
        <v>0</v>
      </c>
      <c r="Q891" s="415">
        <f t="shared" si="229"/>
        <v>0</v>
      </c>
      <c r="R891" s="411">
        <f>IF($AD115="contractuel",R115,SUM($N891:$Q891))</f>
        <v>0</v>
      </c>
      <c r="S891" s="414">
        <f t="shared" ref="S891:AB891" si="230">IF($AD115="contractuel",S115,SUM($N891:$Q891))</f>
        <v>0</v>
      </c>
      <c r="T891" s="414">
        <f t="shared" si="230"/>
        <v>0</v>
      </c>
      <c r="U891" s="414">
        <f t="shared" si="230"/>
        <v>0</v>
      </c>
      <c r="V891" s="414">
        <f t="shared" si="230"/>
        <v>0</v>
      </c>
      <c r="W891" s="414">
        <f t="shared" si="230"/>
        <v>0</v>
      </c>
      <c r="X891" s="414">
        <f t="shared" si="230"/>
        <v>0</v>
      </c>
      <c r="Y891" s="414">
        <f t="shared" si="230"/>
        <v>0</v>
      </c>
      <c r="Z891" s="414">
        <f t="shared" si="230"/>
        <v>0</v>
      </c>
      <c r="AA891" s="414">
        <f t="shared" si="230"/>
        <v>0</v>
      </c>
      <c r="AB891" s="414">
        <f t="shared" si="230"/>
        <v>0</v>
      </c>
      <c r="AC891" s="400">
        <f t="shared" si="227"/>
        <v>0</v>
      </c>
      <c r="AD891" s="854"/>
      <c r="AE891" s="855"/>
      <c r="AF891" s="856"/>
    </row>
    <row r="892" spans="1:32" outlineLevel="1" x14ac:dyDescent="0.2">
      <c r="A892" s="11">
        <v>212</v>
      </c>
      <c r="B892" s="661"/>
      <c r="C892" s="662"/>
      <c r="D892" s="662"/>
      <c r="E892" s="877" t="str">
        <f>'2. CAD NCCF'!E892:L892</f>
        <v>CM not insured (CMNI)</v>
      </c>
      <c r="F892" s="878"/>
      <c r="G892" s="878"/>
      <c r="H892" s="878"/>
      <c r="I892" s="878"/>
      <c r="J892" s="878"/>
      <c r="K892" s="878"/>
      <c r="L892" s="879"/>
      <c r="M892" s="399">
        <f t="shared" ref="M892:AC892" si="231">SUBTOTAL(9,M893:M894)</f>
        <v>0</v>
      </c>
      <c r="N892" s="402">
        <f t="shared" si="231"/>
        <v>0</v>
      </c>
      <c r="O892" s="406">
        <f t="shared" si="231"/>
        <v>0</v>
      </c>
      <c r="P892" s="405">
        <f t="shared" si="231"/>
        <v>0</v>
      </c>
      <c r="Q892" s="407">
        <f t="shared" si="231"/>
        <v>0</v>
      </c>
      <c r="R892" s="402">
        <f t="shared" si="231"/>
        <v>0</v>
      </c>
      <c r="S892" s="405">
        <f t="shared" si="231"/>
        <v>0</v>
      </c>
      <c r="T892" s="406">
        <f t="shared" si="231"/>
        <v>0</v>
      </c>
      <c r="U892" s="405">
        <f t="shared" si="231"/>
        <v>0</v>
      </c>
      <c r="V892" s="406">
        <f t="shared" si="231"/>
        <v>0</v>
      </c>
      <c r="W892" s="405">
        <f t="shared" si="231"/>
        <v>0</v>
      </c>
      <c r="X892" s="406">
        <f t="shared" si="231"/>
        <v>0</v>
      </c>
      <c r="Y892" s="405">
        <f t="shared" si="231"/>
        <v>0</v>
      </c>
      <c r="Z892" s="406">
        <f t="shared" si="231"/>
        <v>0</v>
      </c>
      <c r="AA892" s="405">
        <f t="shared" si="231"/>
        <v>0</v>
      </c>
      <c r="AB892" s="416">
        <f t="shared" si="231"/>
        <v>0</v>
      </c>
      <c r="AC892" s="399">
        <f t="shared" si="231"/>
        <v>0</v>
      </c>
      <c r="AD892" s="854"/>
      <c r="AE892" s="855"/>
      <c r="AF892" s="856"/>
    </row>
    <row r="893" spans="1:32" ht="15" customHeight="1" outlineLevel="1" x14ac:dyDescent="0.2">
      <c r="A893" s="11">
        <v>213</v>
      </c>
      <c r="B893" s="661"/>
      <c r="C893" s="662"/>
      <c r="D893" s="662"/>
      <c r="E893" s="662"/>
      <c r="F893" s="880" t="str">
        <f>'2. CAD NCCF'!F893:L893</f>
        <v xml:space="preserve">CMNI (balance at maturity) </v>
      </c>
      <c r="G893" s="881"/>
      <c r="H893" s="881"/>
      <c r="I893" s="881"/>
      <c r="J893" s="881"/>
      <c r="K893" s="881"/>
      <c r="L893" s="882"/>
      <c r="M893" s="400">
        <f t="shared" ref="M893:Q894" si="232">M117</f>
        <v>0</v>
      </c>
      <c r="N893" s="1255"/>
      <c r="O893" s="1256"/>
      <c r="P893" s="1256"/>
      <c r="Q893" s="1256"/>
      <c r="R893" s="1256"/>
      <c r="S893" s="1256"/>
      <c r="T893" s="1256"/>
      <c r="U893" s="1256"/>
      <c r="V893" s="1256"/>
      <c r="W893" s="1256"/>
      <c r="X893" s="1256"/>
      <c r="Y893" s="1256"/>
      <c r="Z893" s="1256"/>
      <c r="AA893" s="1256"/>
      <c r="AB893" s="1256"/>
      <c r="AC893" s="400">
        <f t="shared" si="227"/>
        <v>0</v>
      </c>
      <c r="AD893" s="854"/>
      <c r="AE893" s="855"/>
      <c r="AF893" s="856"/>
    </row>
    <row r="894" spans="1:32" ht="15" customHeight="1" outlineLevel="1" x14ac:dyDescent="0.2">
      <c r="A894" s="11">
        <v>214</v>
      </c>
      <c r="B894" s="661"/>
      <c r="C894" s="662"/>
      <c r="D894" s="662"/>
      <c r="E894" s="662"/>
      <c r="F894" s="880" t="str">
        <f>'2. CAD NCCF'!F894:L894</f>
        <v xml:space="preserve">CMNI (payments) </v>
      </c>
      <c r="G894" s="881"/>
      <c r="H894" s="881"/>
      <c r="I894" s="881"/>
      <c r="J894" s="881"/>
      <c r="K894" s="881"/>
      <c r="L894" s="882"/>
      <c r="M894" s="400">
        <f t="shared" si="232"/>
        <v>0</v>
      </c>
      <c r="N894" s="411">
        <f t="shared" si="232"/>
        <v>0</v>
      </c>
      <c r="O894" s="414">
        <f t="shared" si="232"/>
        <v>0</v>
      </c>
      <c r="P894" s="414">
        <f t="shared" si="232"/>
        <v>0</v>
      </c>
      <c r="Q894" s="415">
        <f t="shared" si="232"/>
        <v>0</v>
      </c>
      <c r="R894" s="411">
        <f>IF($AD118="contractuel",R118,SUM($N894:$Q894))</f>
        <v>0</v>
      </c>
      <c r="S894" s="414">
        <f t="shared" ref="S894:AB894" si="233">IF($AD118="contractuel",S118,SUM($N894:$Q894))</f>
        <v>0</v>
      </c>
      <c r="T894" s="414">
        <f t="shared" si="233"/>
        <v>0</v>
      </c>
      <c r="U894" s="414">
        <f t="shared" si="233"/>
        <v>0</v>
      </c>
      <c r="V894" s="414">
        <f t="shared" si="233"/>
        <v>0</v>
      </c>
      <c r="W894" s="414">
        <f t="shared" si="233"/>
        <v>0</v>
      </c>
      <c r="X894" s="414">
        <f t="shared" si="233"/>
        <v>0</v>
      </c>
      <c r="Y894" s="414">
        <f t="shared" si="233"/>
        <v>0</v>
      </c>
      <c r="Z894" s="414">
        <f t="shared" si="233"/>
        <v>0</v>
      </c>
      <c r="AA894" s="414">
        <f t="shared" si="233"/>
        <v>0</v>
      </c>
      <c r="AB894" s="414">
        <f t="shared" si="233"/>
        <v>0</v>
      </c>
      <c r="AC894" s="400">
        <f t="shared" si="227"/>
        <v>0</v>
      </c>
      <c r="AD894" s="857"/>
      <c r="AE894" s="858"/>
      <c r="AF894" s="859"/>
    </row>
    <row r="895" spans="1:32" outlineLevel="1" x14ac:dyDescent="0.2">
      <c r="A895" s="11">
        <v>215</v>
      </c>
      <c r="B895" s="661"/>
      <c r="C895" s="662"/>
      <c r="D895" s="868" t="str">
        <f>'2. CAD NCCF'!D895:L895</f>
        <v>Personal loans (PL)</v>
      </c>
      <c r="E895" s="869"/>
      <c r="F895" s="869"/>
      <c r="G895" s="869"/>
      <c r="H895" s="869"/>
      <c r="I895" s="869"/>
      <c r="J895" s="869"/>
      <c r="K895" s="869"/>
      <c r="L895" s="870"/>
      <c r="M895" s="399">
        <f>SUBTOTAL(9,M896:M898)</f>
        <v>0</v>
      </c>
      <c r="N895" s="402">
        <f t="shared" ref="N895:AC895" si="234">SUBTOTAL(9,N896:N898)</f>
        <v>0</v>
      </c>
      <c r="O895" s="406">
        <f t="shared" si="234"/>
        <v>0</v>
      </c>
      <c r="P895" s="405">
        <f t="shared" si="234"/>
        <v>0</v>
      </c>
      <c r="Q895" s="407">
        <f t="shared" si="234"/>
        <v>0</v>
      </c>
      <c r="R895" s="402">
        <f t="shared" si="234"/>
        <v>0</v>
      </c>
      <c r="S895" s="405">
        <f t="shared" si="234"/>
        <v>0</v>
      </c>
      <c r="T895" s="406">
        <f t="shared" si="234"/>
        <v>0</v>
      </c>
      <c r="U895" s="405">
        <f t="shared" si="234"/>
        <v>0</v>
      </c>
      <c r="V895" s="406">
        <f t="shared" si="234"/>
        <v>0</v>
      </c>
      <c r="W895" s="405">
        <f t="shared" si="234"/>
        <v>0</v>
      </c>
      <c r="X895" s="406">
        <f t="shared" si="234"/>
        <v>0</v>
      </c>
      <c r="Y895" s="405">
        <f t="shared" si="234"/>
        <v>0</v>
      </c>
      <c r="Z895" s="406">
        <f t="shared" si="234"/>
        <v>0</v>
      </c>
      <c r="AA895" s="405">
        <f t="shared" si="234"/>
        <v>0</v>
      </c>
      <c r="AB895" s="416">
        <f t="shared" si="234"/>
        <v>0</v>
      </c>
      <c r="AC895" s="399">
        <f t="shared" si="234"/>
        <v>0</v>
      </c>
      <c r="AD895" s="1577"/>
      <c r="AE895" s="1578"/>
      <c r="AF895" s="1579"/>
    </row>
    <row r="896" spans="1:32" ht="15" customHeight="1" outlineLevel="1" x14ac:dyDescent="0.2">
      <c r="A896" s="11">
        <v>216</v>
      </c>
      <c r="B896" s="661"/>
      <c r="C896" s="662"/>
      <c r="D896" s="662"/>
      <c r="E896" s="662"/>
      <c r="F896" s="880" t="str">
        <f>'2. CAD NCCF'!F896:L896</f>
        <v xml:space="preserve">PL - fixed maturity </v>
      </c>
      <c r="G896" s="881"/>
      <c r="H896" s="881"/>
      <c r="I896" s="881"/>
      <c r="J896" s="881"/>
      <c r="K896" s="881"/>
      <c r="L896" s="882"/>
      <c r="M896" s="400">
        <f t="shared" ref="M896:AB898" si="235">M120</f>
        <v>0</v>
      </c>
      <c r="N896" s="411">
        <f t="shared" si="235"/>
        <v>0</v>
      </c>
      <c r="O896" s="414">
        <f t="shared" si="235"/>
        <v>0</v>
      </c>
      <c r="P896" s="414">
        <f t="shared" si="235"/>
        <v>0</v>
      </c>
      <c r="Q896" s="415">
        <f t="shared" si="235"/>
        <v>0</v>
      </c>
      <c r="R896" s="411">
        <f t="shared" si="235"/>
        <v>0</v>
      </c>
      <c r="S896" s="414">
        <f t="shared" si="235"/>
        <v>0</v>
      </c>
      <c r="T896" s="414">
        <f t="shared" si="235"/>
        <v>0</v>
      </c>
      <c r="U896" s="414">
        <f t="shared" si="235"/>
        <v>0</v>
      </c>
      <c r="V896" s="414">
        <f t="shared" si="235"/>
        <v>0</v>
      </c>
      <c r="W896" s="414">
        <f t="shared" si="235"/>
        <v>0</v>
      </c>
      <c r="X896" s="414">
        <f t="shared" si="235"/>
        <v>0</v>
      </c>
      <c r="Y896" s="414">
        <f t="shared" si="235"/>
        <v>0</v>
      </c>
      <c r="Z896" s="414">
        <f t="shared" si="235"/>
        <v>0</v>
      </c>
      <c r="AA896" s="414">
        <f t="shared" si="235"/>
        <v>0</v>
      </c>
      <c r="AB896" s="414">
        <f t="shared" si="235"/>
        <v>0</v>
      </c>
      <c r="AC896" s="400">
        <f t="shared" si="227"/>
        <v>0</v>
      </c>
      <c r="AD896" s="1433"/>
      <c r="AE896" s="852"/>
      <c r="AF896" s="853"/>
    </row>
    <row r="897" spans="1:32" ht="15" customHeight="1" outlineLevel="1" x14ac:dyDescent="0.2">
      <c r="A897" s="11">
        <v>217</v>
      </c>
      <c r="B897" s="661"/>
      <c r="C897" s="662"/>
      <c r="D897" s="662"/>
      <c r="E897" s="662"/>
      <c r="F897" s="880" t="str">
        <f>'2. CAD NCCF'!F897:L897</f>
        <v xml:space="preserve">PL - open maturity with minimum payment </v>
      </c>
      <c r="G897" s="881"/>
      <c r="H897" s="881"/>
      <c r="I897" s="881"/>
      <c r="J897" s="881"/>
      <c r="K897" s="881"/>
      <c r="L897" s="882"/>
      <c r="M897" s="400">
        <f t="shared" si="235"/>
        <v>0</v>
      </c>
      <c r="N897" s="411">
        <f t="shared" si="235"/>
        <v>0</v>
      </c>
      <c r="O897" s="414">
        <f t="shared" si="235"/>
        <v>0</v>
      </c>
      <c r="P897" s="414">
        <f t="shared" si="235"/>
        <v>0</v>
      </c>
      <c r="Q897" s="415">
        <f t="shared" si="235"/>
        <v>0</v>
      </c>
      <c r="R897" s="411">
        <f t="shared" si="235"/>
        <v>0</v>
      </c>
      <c r="S897" s="414">
        <f t="shared" si="235"/>
        <v>0</v>
      </c>
      <c r="T897" s="414">
        <f t="shared" si="235"/>
        <v>0</v>
      </c>
      <c r="U897" s="414">
        <f t="shared" si="235"/>
        <v>0</v>
      </c>
      <c r="V897" s="414">
        <f t="shared" si="235"/>
        <v>0</v>
      </c>
      <c r="W897" s="414">
        <f t="shared" si="235"/>
        <v>0</v>
      </c>
      <c r="X897" s="414">
        <f t="shared" si="235"/>
        <v>0</v>
      </c>
      <c r="Y897" s="414">
        <f t="shared" si="235"/>
        <v>0</v>
      </c>
      <c r="Z897" s="414">
        <f t="shared" si="235"/>
        <v>0</v>
      </c>
      <c r="AA897" s="414">
        <f t="shared" si="235"/>
        <v>0</v>
      </c>
      <c r="AB897" s="414">
        <f t="shared" si="235"/>
        <v>0</v>
      </c>
      <c r="AC897" s="400">
        <f t="shared" si="227"/>
        <v>0</v>
      </c>
      <c r="AD897" s="854"/>
      <c r="AE897" s="855"/>
      <c r="AF897" s="856"/>
    </row>
    <row r="898" spans="1:32" ht="15" customHeight="1" outlineLevel="1" x14ac:dyDescent="0.2">
      <c r="A898" s="11">
        <v>218</v>
      </c>
      <c r="B898" s="661"/>
      <c r="C898" s="662"/>
      <c r="D898" s="662"/>
      <c r="E898" s="662"/>
      <c r="F898" s="880" t="str">
        <f>'2. CAD NCCF'!F898:L898</f>
        <v xml:space="preserve">PL - open maturity with no minimum payment </v>
      </c>
      <c r="G898" s="881"/>
      <c r="H898" s="881"/>
      <c r="I898" s="881"/>
      <c r="J898" s="881"/>
      <c r="K898" s="881"/>
      <c r="L898" s="882"/>
      <c r="M898" s="400">
        <f t="shared" si="235"/>
        <v>0</v>
      </c>
      <c r="N898" s="1082"/>
      <c r="O898" s="1256"/>
      <c r="P898" s="1256"/>
      <c r="Q898" s="1256"/>
      <c r="R898" s="1256"/>
      <c r="S898" s="1256"/>
      <c r="T898" s="1256"/>
      <c r="U898" s="1256"/>
      <c r="V898" s="1256"/>
      <c r="W898" s="1256"/>
      <c r="X898" s="1256"/>
      <c r="Y898" s="1256"/>
      <c r="Z898" s="1256"/>
      <c r="AA898" s="1256"/>
      <c r="AB898" s="1256"/>
      <c r="AC898" s="400">
        <f t="shared" si="227"/>
        <v>0</v>
      </c>
      <c r="AD898" s="857"/>
      <c r="AE898" s="858"/>
      <c r="AF898" s="859"/>
    </row>
    <row r="899" spans="1:32" outlineLevel="1" x14ac:dyDescent="0.2">
      <c r="A899" s="11">
        <v>219</v>
      </c>
      <c r="B899" s="661"/>
      <c r="C899" s="662"/>
      <c r="D899" s="868" t="str">
        <f>'2. CAD NCCF'!D899:L899</f>
        <v>Business and government loans (BGL)</v>
      </c>
      <c r="E899" s="869"/>
      <c r="F899" s="869"/>
      <c r="G899" s="869"/>
      <c r="H899" s="869"/>
      <c r="I899" s="869"/>
      <c r="J899" s="869"/>
      <c r="K899" s="869"/>
      <c r="L899" s="870"/>
      <c r="M899" s="399">
        <f>SUBTOTAL(9,M900:M902)</f>
        <v>0</v>
      </c>
      <c r="N899" s="402">
        <f t="shared" ref="N899:AC899" si="236">SUBTOTAL(9,N900:N902)</f>
        <v>0</v>
      </c>
      <c r="O899" s="406">
        <f t="shared" si="236"/>
        <v>0</v>
      </c>
      <c r="P899" s="405">
        <f t="shared" si="236"/>
        <v>0</v>
      </c>
      <c r="Q899" s="407">
        <f t="shared" si="236"/>
        <v>0</v>
      </c>
      <c r="R899" s="402">
        <f t="shared" si="236"/>
        <v>0</v>
      </c>
      <c r="S899" s="405">
        <f t="shared" si="236"/>
        <v>0</v>
      </c>
      <c r="T899" s="406">
        <f t="shared" si="236"/>
        <v>0</v>
      </c>
      <c r="U899" s="405">
        <f t="shared" si="236"/>
        <v>0</v>
      </c>
      <c r="V899" s="406">
        <f t="shared" si="236"/>
        <v>0</v>
      </c>
      <c r="W899" s="405">
        <f t="shared" si="236"/>
        <v>0</v>
      </c>
      <c r="X899" s="406">
        <f t="shared" si="236"/>
        <v>0</v>
      </c>
      <c r="Y899" s="405">
        <f t="shared" si="236"/>
        <v>0</v>
      </c>
      <c r="Z899" s="406">
        <f t="shared" si="236"/>
        <v>0</v>
      </c>
      <c r="AA899" s="405">
        <f t="shared" si="236"/>
        <v>0</v>
      </c>
      <c r="AB899" s="416">
        <f t="shared" si="236"/>
        <v>0</v>
      </c>
      <c r="AC899" s="399">
        <f t="shared" si="236"/>
        <v>0</v>
      </c>
      <c r="AD899" s="1577"/>
      <c r="AE899" s="1578"/>
      <c r="AF899" s="1579"/>
    </row>
    <row r="900" spans="1:32" ht="15" customHeight="1" outlineLevel="1" x14ac:dyDescent="0.2">
      <c r="A900" s="11">
        <v>220</v>
      </c>
      <c r="B900" s="661"/>
      <c r="C900" s="662"/>
      <c r="D900" s="662"/>
      <c r="E900" s="662"/>
      <c r="F900" s="880" t="str">
        <f>'2. CAD NCCF'!F900:L900</f>
        <v xml:space="preserve">BGL - fixed maturity  </v>
      </c>
      <c r="G900" s="881"/>
      <c r="H900" s="881"/>
      <c r="I900" s="881"/>
      <c r="J900" s="881"/>
      <c r="K900" s="881"/>
      <c r="L900" s="882"/>
      <c r="M900" s="400">
        <f t="shared" ref="M900:AB902" si="237">M124</f>
        <v>0</v>
      </c>
      <c r="N900" s="411">
        <f t="shared" si="237"/>
        <v>0</v>
      </c>
      <c r="O900" s="414">
        <f t="shared" si="237"/>
        <v>0</v>
      </c>
      <c r="P900" s="414">
        <f t="shared" si="237"/>
        <v>0</v>
      </c>
      <c r="Q900" s="415">
        <f t="shared" si="237"/>
        <v>0</v>
      </c>
      <c r="R900" s="411">
        <f t="shared" si="237"/>
        <v>0</v>
      </c>
      <c r="S900" s="414">
        <f t="shared" si="237"/>
        <v>0</v>
      </c>
      <c r="T900" s="414">
        <f t="shared" si="237"/>
        <v>0</v>
      </c>
      <c r="U900" s="414">
        <f t="shared" si="237"/>
        <v>0</v>
      </c>
      <c r="V900" s="414">
        <f t="shared" si="237"/>
        <v>0</v>
      </c>
      <c r="W900" s="414">
        <f t="shared" si="237"/>
        <v>0</v>
      </c>
      <c r="X900" s="414">
        <f t="shared" si="237"/>
        <v>0</v>
      </c>
      <c r="Y900" s="414">
        <f t="shared" si="237"/>
        <v>0</v>
      </c>
      <c r="Z900" s="414">
        <f t="shared" si="237"/>
        <v>0</v>
      </c>
      <c r="AA900" s="414">
        <f t="shared" si="237"/>
        <v>0</v>
      </c>
      <c r="AB900" s="414">
        <f t="shared" si="237"/>
        <v>0</v>
      </c>
      <c r="AC900" s="400">
        <f t="shared" si="227"/>
        <v>0</v>
      </c>
      <c r="AD900" s="1433"/>
      <c r="AE900" s="852"/>
      <c r="AF900" s="853"/>
    </row>
    <row r="901" spans="1:32" ht="15" customHeight="1" outlineLevel="1" x14ac:dyDescent="0.2">
      <c r="A901" s="11">
        <v>221</v>
      </c>
      <c r="B901" s="661"/>
      <c r="C901" s="662"/>
      <c r="D901" s="662"/>
      <c r="E901" s="662"/>
      <c r="F901" s="880" t="str">
        <f>'2. CAD NCCF'!F901:L901</f>
        <v xml:space="preserve">BGL - open maturity with minimum payment  </v>
      </c>
      <c r="G901" s="881"/>
      <c r="H901" s="881"/>
      <c r="I901" s="881"/>
      <c r="J901" s="881"/>
      <c r="K901" s="881"/>
      <c r="L901" s="882"/>
      <c r="M901" s="400">
        <f t="shared" si="237"/>
        <v>0</v>
      </c>
      <c r="N901" s="411">
        <f t="shared" si="237"/>
        <v>0</v>
      </c>
      <c r="O901" s="414">
        <f t="shared" si="237"/>
        <v>0</v>
      </c>
      <c r="P901" s="414">
        <f t="shared" si="237"/>
        <v>0</v>
      </c>
      <c r="Q901" s="415">
        <f t="shared" si="237"/>
        <v>0</v>
      </c>
      <c r="R901" s="411">
        <f t="shared" si="237"/>
        <v>0</v>
      </c>
      <c r="S901" s="414">
        <f t="shared" si="237"/>
        <v>0</v>
      </c>
      <c r="T901" s="414">
        <f t="shared" si="237"/>
        <v>0</v>
      </c>
      <c r="U901" s="414">
        <f t="shared" si="237"/>
        <v>0</v>
      </c>
      <c r="V901" s="414">
        <f t="shared" si="237"/>
        <v>0</v>
      </c>
      <c r="W901" s="414">
        <f t="shared" si="237"/>
        <v>0</v>
      </c>
      <c r="X901" s="414">
        <f t="shared" si="237"/>
        <v>0</v>
      </c>
      <c r="Y901" s="414">
        <f t="shared" si="237"/>
        <v>0</v>
      </c>
      <c r="Z901" s="414">
        <f t="shared" si="237"/>
        <v>0</v>
      </c>
      <c r="AA901" s="414">
        <f t="shared" si="237"/>
        <v>0</v>
      </c>
      <c r="AB901" s="414">
        <f t="shared" si="237"/>
        <v>0</v>
      </c>
      <c r="AC901" s="400">
        <f t="shared" si="227"/>
        <v>0</v>
      </c>
      <c r="AD901" s="854"/>
      <c r="AE901" s="855"/>
      <c r="AF901" s="856"/>
    </row>
    <row r="902" spans="1:32" ht="15" customHeight="1" outlineLevel="1" x14ac:dyDescent="0.2">
      <c r="A902" s="11">
        <v>222</v>
      </c>
      <c r="B902" s="661"/>
      <c r="C902" s="662"/>
      <c r="D902" s="662"/>
      <c r="E902" s="662"/>
      <c r="F902" s="880" t="str">
        <f>'2. CAD NCCF'!F902:L902</f>
        <v xml:space="preserve">BGL - open maturity with no minimum payment </v>
      </c>
      <c r="G902" s="881"/>
      <c r="H902" s="881"/>
      <c r="I902" s="881"/>
      <c r="J902" s="881"/>
      <c r="K902" s="881"/>
      <c r="L902" s="882"/>
      <c r="M902" s="400">
        <f t="shared" si="237"/>
        <v>0</v>
      </c>
      <c r="N902" s="1082"/>
      <c r="O902" s="1256"/>
      <c r="P902" s="1256"/>
      <c r="Q902" s="1256"/>
      <c r="R902" s="1256"/>
      <c r="S902" s="1256"/>
      <c r="T902" s="1256"/>
      <c r="U902" s="1256"/>
      <c r="V902" s="1256"/>
      <c r="W902" s="1256"/>
      <c r="X902" s="1256"/>
      <c r="Y902" s="1256"/>
      <c r="Z902" s="1256"/>
      <c r="AA902" s="1256"/>
      <c r="AB902" s="1256"/>
      <c r="AC902" s="400">
        <f t="shared" si="227"/>
        <v>0</v>
      </c>
      <c r="AD902" s="857"/>
      <c r="AE902" s="858"/>
      <c r="AF902" s="859"/>
    </row>
    <row r="903" spans="1:32" outlineLevel="1" x14ac:dyDescent="0.2">
      <c r="A903" s="11">
        <v>223</v>
      </c>
      <c r="B903" s="661"/>
      <c r="C903" s="662"/>
      <c r="D903" s="868" t="str">
        <f>'2. CAD NCCF'!D903:L903</f>
        <v>Call loans (CL)</v>
      </c>
      <c r="E903" s="869"/>
      <c r="F903" s="869"/>
      <c r="G903" s="869"/>
      <c r="H903" s="869"/>
      <c r="I903" s="869"/>
      <c r="J903" s="869"/>
      <c r="K903" s="869"/>
      <c r="L903" s="870"/>
      <c r="M903" s="399">
        <f>SUBTOTAL(9,M904:M905)</f>
        <v>0</v>
      </c>
      <c r="N903" s="402">
        <f t="shared" ref="N903:AC903" si="238">SUBTOTAL(9,N904:N905)</f>
        <v>0</v>
      </c>
      <c r="O903" s="406">
        <f t="shared" si="238"/>
        <v>0</v>
      </c>
      <c r="P903" s="405">
        <f t="shared" si="238"/>
        <v>0</v>
      </c>
      <c r="Q903" s="407">
        <f t="shared" si="238"/>
        <v>0</v>
      </c>
      <c r="R903" s="402">
        <f t="shared" si="238"/>
        <v>0</v>
      </c>
      <c r="S903" s="405">
        <f t="shared" si="238"/>
        <v>0</v>
      </c>
      <c r="T903" s="406">
        <f t="shared" si="238"/>
        <v>0</v>
      </c>
      <c r="U903" s="405">
        <f t="shared" si="238"/>
        <v>0</v>
      </c>
      <c r="V903" s="406">
        <f t="shared" si="238"/>
        <v>0</v>
      </c>
      <c r="W903" s="405">
        <f t="shared" si="238"/>
        <v>0</v>
      </c>
      <c r="X903" s="406">
        <f t="shared" si="238"/>
        <v>0</v>
      </c>
      <c r="Y903" s="405">
        <f t="shared" si="238"/>
        <v>0</v>
      </c>
      <c r="Z903" s="406">
        <f t="shared" si="238"/>
        <v>0</v>
      </c>
      <c r="AA903" s="405">
        <f t="shared" si="238"/>
        <v>0</v>
      </c>
      <c r="AB903" s="416">
        <f t="shared" si="238"/>
        <v>0</v>
      </c>
      <c r="AC903" s="399">
        <f t="shared" si="238"/>
        <v>0</v>
      </c>
      <c r="AD903" s="1577"/>
      <c r="AE903" s="1578"/>
      <c r="AF903" s="1579"/>
    </row>
    <row r="904" spans="1:32" ht="15" customHeight="1" outlineLevel="1" x14ac:dyDescent="0.2">
      <c r="A904" s="11">
        <v>224</v>
      </c>
      <c r="B904" s="661"/>
      <c r="C904" s="662"/>
      <c r="D904" s="662"/>
      <c r="E904" s="662"/>
      <c r="F904" s="880" t="str">
        <f>'2. CAD NCCF'!F904:L904</f>
        <v xml:space="preserve">CL - with minimum payment  </v>
      </c>
      <c r="G904" s="881"/>
      <c r="H904" s="881"/>
      <c r="I904" s="881"/>
      <c r="J904" s="881"/>
      <c r="K904" s="881"/>
      <c r="L904" s="882"/>
      <c r="M904" s="400">
        <f t="shared" ref="M904:AB905" si="239">M128</f>
        <v>0</v>
      </c>
      <c r="N904" s="411">
        <f t="shared" si="239"/>
        <v>0</v>
      </c>
      <c r="O904" s="414">
        <f t="shared" si="239"/>
        <v>0</v>
      </c>
      <c r="P904" s="414">
        <f t="shared" si="239"/>
        <v>0</v>
      </c>
      <c r="Q904" s="415">
        <f t="shared" si="239"/>
        <v>0</v>
      </c>
      <c r="R904" s="411">
        <f t="shared" si="239"/>
        <v>0</v>
      </c>
      <c r="S904" s="414">
        <f t="shared" si="239"/>
        <v>0</v>
      </c>
      <c r="T904" s="414">
        <f t="shared" si="239"/>
        <v>0</v>
      </c>
      <c r="U904" s="414">
        <f t="shared" si="239"/>
        <v>0</v>
      </c>
      <c r="V904" s="414">
        <f t="shared" si="239"/>
        <v>0</v>
      </c>
      <c r="W904" s="414">
        <f t="shared" si="239"/>
        <v>0</v>
      </c>
      <c r="X904" s="414">
        <f t="shared" si="239"/>
        <v>0</v>
      </c>
      <c r="Y904" s="414">
        <f t="shared" si="239"/>
        <v>0</v>
      </c>
      <c r="Z904" s="414">
        <f t="shared" si="239"/>
        <v>0</v>
      </c>
      <c r="AA904" s="414">
        <f t="shared" si="239"/>
        <v>0</v>
      </c>
      <c r="AB904" s="414">
        <f t="shared" si="239"/>
        <v>0</v>
      </c>
      <c r="AC904" s="400">
        <f t="shared" ref="AC904:AC905" si="240">M904-SUM(N904:AB904)</f>
        <v>0</v>
      </c>
      <c r="AD904" s="1433"/>
      <c r="AE904" s="852"/>
      <c r="AF904" s="853"/>
    </row>
    <row r="905" spans="1:32" ht="15" customHeight="1" outlineLevel="1" x14ac:dyDescent="0.2">
      <c r="A905" s="11">
        <v>225</v>
      </c>
      <c r="B905" s="661"/>
      <c r="C905" s="662"/>
      <c r="D905" s="662"/>
      <c r="E905" s="662"/>
      <c r="F905" s="880" t="str">
        <f>'2. CAD NCCF'!F905:L905</f>
        <v xml:space="preserve">CL - with no minimum payment  </v>
      </c>
      <c r="G905" s="881"/>
      <c r="H905" s="881"/>
      <c r="I905" s="881"/>
      <c r="J905" s="881"/>
      <c r="K905" s="881"/>
      <c r="L905" s="882"/>
      <c r="M905" s="400">
        <f t="shared" si="239"/>
        <v>0</v>
      </c>
      <c r="N905" s="1082"/>
      <c r="O905" s="1256"/>
      <c r="P905" s="1256"/>
      <c r="Q905" s="1256"/>
      <c r="R905" s="1256"/>
      <c r="S905" s="1256"/>
      <c r="T905" s="1256"/>
      <c r="U905" s="1256"/>
      <c r="V905" s="1256"/>
      <c r="W905" s="1256"/>
      <c r="X905" s="1256"/>
      <c r="Y905" s="1256"/>
      <c r="Z905" s="1256"/>
      <c r="AA905" s="1256"/>
      <c r="AB905" s="1256"/>
      <c r="AC905" s="400">
        <f t="shared" si="240"/>
        <v>0</v>
      </c>
      <c r="AD905" s="857"/>
      <c r="AE905" s="858"/>
      <c r="AF905" s="859"/>
    </row>
    <row r="906" spans="1:32" outlineLevel="1" x14ac:dyDescent="0.2">
      <c r="A906" s="11">
        <v>226</v>
      </c>
      <c r="B906" s="661"/>
      <c r="C906" s="662"/>
      <c r="D906" s="868" t="str">
        <f>'2. CAD NCCF'!D906:L906</f>
        <v>Other loans</v>
      </c>
      <c r="E906" s="869"/>
      <c r="F906" s="869"/>
      <c r="G906" s="869"/>
      <c r="H906" s="869"/>
      <c r="I906" s="869"/>
      <c r="J906" s="869"/>
      <c r="K906" s="869"/>
      <c r="L906" s="870"/>
      <c r="M906" s="399">
        <f>SUBTOTAL(9,M907:M910)</f>
        <v>0</v>
      </c>
      <c r="N906" s="402">
        <f t="shared" ref="N906:AC906" si="241">SUBTOTAL(9,N907:N910)</f>
        <v>0</v>
      </c>
      <c r="O906" s="406">
        <f t="shared" si="241"/>
        <v>0</v>
      </c>
      <c r="P906" s="405">
        <f t="shared" si="241"/>
        <v>0</v>
      </c>
      <c r="Q906" s="407">
        <f t="shared" si="241"/>
        <v>0</v>
      </c>
      <c r="R906" s="402">
        <f t="shared" si="241"/>
        <v>0</v>
      </c>
      <c r="S906" s="405">
        <f t="shared" si="241"/>
        <v>0</v>
      </c>
      <c r="T906" s="406">
        <f t="shared" si="241"/>
        <v>0</v>
      </c>
      <c r="U906" s="405">
        <f t="shared" si="241"/>
        <v>0</v>
      </c>
      <c r="V906" s="406">
        <f t="shared" si="241"/>
        <v>0</v>
      </c>
      <c r="W906" s="405">
        <f t="shared" si="241"/>
        <v>0</v>
      </c>
      <c r="X906" s="406">
        <f t="shared" si="241"/>
        <v>0</v>
      </c>
      <c r="Y906" s="405">
        <f t="shared" si="241"/>
        <v>0</v>
      </c>
      <c r="Z906" s="406">
        <f t="shared" si="241"/>
        <v>0</v>
      </c>
      <c r="AA906" s="405">
        <f t="shared" si="241"/>
        <v>0</v>
      </c>
      <c r="AB906" s="416">
        <f t="shared" si="241"/>
        <v>0</v>
      </c>
      <c r="AC906" s="399">
        <f t="shared" si="241"/>
        <v>0</v>
      </c>
      <c r="AD906" s="1577"/>
      <c r="AE906" s="1578"/>
      <c r="AF906" s="1579"/>
    </row>
    <row r="907" spans="1:32" ht="15" customHeight="1" outlineLevel="1" x14ac:dyDescent="0.2">
      <c r="A907" s="11">
        <v>227</v>
      </c>
      <c r="B907" s="661"/>
      <c r="C907" s="662"/>
      <c r="D907" s="662"/>
      <c r="E907" s="662"/>
      <c r="F907" s="880" t="str">
        <f>'2. CAD NCCF'!F907:L907</f>
        <v>Credit cards</v>
      </c>
      <c r="G907" s="881"/>
      <c r="H907" s="881"/>
      <c r="I907" s="881"/>
      <c r="J907" s="881"/>
      <c r="K907" s="881"/>
      <c r="L907" s="882"/>
      <c r="M907" s="400">
        <f t="shared" ref="M907:AB910" si="242">M131</f>
        <v>0</v>
      </c>
      <c r="N907" s="411">
        <f t="shared" si="242"/>
        <v>0</v>
      </c>
      <c r="O907" s="414">
        <f t="shared" si="242"/>
        <v>0</v>
      </c>
      <c r="P907" s="414">
        <f t="shared" si="242"/>
        <v>0</v>
      </c>
      <c r="Q907" s="415">
        <f t="shared" si="242"/>
        <v>0</v>
      </c>
      <c r="R907" s="411">
        <f t="shared" si="242"/>
        <v>0</v>
      </c>
      <c r="S907" s="414">
        <f t="shared" si="242"/>
        <v>0</v>
      </c>
      <c r="T907" s="414">
        <f t="shared" si="242"/>
        <v>0</v>
      </c>
      <c r="U907" s="414">
        <f t="shared" si="242"/>
        <v>0</v>
      </c>
      <c r="V907" s="414">
        <f t="shared" si="242"/>
        <v>0</v>
      </c>
      <c r="W907" s="414">
        <f t="shared" si="242"/>
        <v>0</v>
      </c>
      <c r="X907" s="414">
        <f t="shared" si="242"/>
        <v>0</v>
      </c>
      <c r="Y907" s="414">
        <f t="shared" si="242"/>
        <v>0</v>
      </c>
      <c r="Z907" s="414">
        <f t="shared" si="242"/>
        <v>0</v>
      </c>
      <c r="AA907" s="414">
        <f t="shared" si="242"/>
        <v>0</v>
      </c>
      <c r="AB907" s="414">
        <f t="shared" si="242"/>
        <v>0</v>
      </c>
      <c r="AC907" s="400">
        <f t="shared" ref="AC907:AC910" si="243">M907-SUM(N907:AB907)</f>
        <v>0</v>
      </c>
      <c r="AD907" s="1433"/>
      <c r="AE907" s="852"/>
      <c r="AF907" s="853"/>
    </row>
    <row r="908" spans="1:32" ht="15" customHeight="1" outlineLevel="1" x14ac:dyDescent="0.2">
      <c r="A908" s="11">
        <v>228</v>
      </c>
      <c r="B908" s="661"/>
      <c r="C908" s="662"/>
      <c r="D908" s="662"/>
      <c r="E908" s="662"/>
      <c r="F908" s="880" t="str">
        <f>'2. CAD NCCF'!F908:L908</f>
        <v>Swapped intrabank loans</v>
      </c>
      <c r="G908" s="881"/>
      <c r="H908" s="881"/>
      <c r="I908" s="881"/>
      <c r="J908" s="881"/>
      <c r="K908" s="881"/>
      <c r="L908" s="882"/>
      <c r="M908" s="400">
        <f t="shared" si="242"/>
        <v>0</v>
      </c>
      <c r="N908" s="411">
        <f t="shared" si="242"/>
        <v>0</v>
      </c>
      <c r="O908" s="414">
        <f t="shared" si="242"/>
        <v>0</v>
      </c>
      <c r="P908" s="414">
        <f t="shared" si="242"/>
        <v>0</v>
      </c>
      <c r="Q908" s="415">
        <f t="shared" si="242"/>
        <v>0</v>
      </c>
      <c r="R908" s="411">
        <f t="shared" si="242"/>
        <v>0</v>
      </c>
      <c r="S908" s="414">
        <f t="shared" si="242"/>
        <v>0</v>
      </c>
      <c r="T908" s="414">
        <f t="shared" si="242"/>
        <v>0</v>
      </c>
      <c r="U908" s="414">
        <f t="shared" si="242"/>
        <v>0</v>
      </c>
      <c r="V908" s="414">
        <f t="shared" si="242"/>
        <v>0</v>
      </c>
      <c r="W908" s="414">
        <f t="shared" si="242"/>
        <v>0</v>
      </c>
      <c r="X908" s="414">
        <f t="shared" si="242"/>
        <v>0</v>
      </c>
      <c r="Y908" s="414">
        <f t="shared" si="242"/>
        <v>0</v>
      </c>
      <c r="Z908" s="414">
        <f t="shared" si="242"/>
        <v>0</v>
      </c>
      <c r="AA908" s="414">
        <f t="shared" si="242"/>
        <v>0</v>
      </c>
      <c r="AB908" s="414">
        <f t="shared" si="242"/>
        <v>0</v>
      </c>
      <c r="AC908" s="400">
        <f t="shared" si="243"/>
        <v>0</v>
      </c>
      <c r="AD908" s="854"/>
      <c r="AE908" s="855"/>
      <c r="AF908" s="856"/>
    </row>
    <row r="909" spans="1:32" ht="15" customHeight="1" outlineLevel="1" x14ac:dyDescent="0.2">
      <c r="A909" s="11">
        <v>229</v>
      </c>
      <c r="B909" s="661"/>
      <c r="C909" s="662"/>
      <c r="D909" s="662"/>
      <c r="E909" s="662"/>
      <c r="F909" s="880" t="str">
        <f>'2. CAD NCCF'!F909:L909</f>
        <v>Loans to affiliates</v>
      </c>
      <c r="G909" s="881"/>
      <c r="H909" s="881"/>
      <c r="I909" s="881"/>
      <c r="J909" s="881"/>
      <c r="K909" s="881"/>
      <c r="L909" s="882"/>
      <c r="M909" s="400">
        <f t="shared" si="242"/>
        <v>0</v>
      </c>
      <c r="N909" s="411">
        <f t="shared" si="242"/>
        <v>0</v>
      </c>
      <c r="O909" s="414">
        <f t="shared" si="242"/>
        <v>0</v>
      </c>
      <c r="P909" s="414">
        <f t="shared" si="242"/>
        <v>0</v>
      </c>
      <c r="Q909" s="415">
        <f t="shared" si="242"/>
        <v>0</v>
      </c>
      <c r="R909" s="411">
        <f t="shared" si="242"/>
        <v>0</v>
      </c>
      <c r="S909" s="414">
        <f t="shared" si="242"/>
        <v>0</v>
      </c>
      <c r="T909" s="414">
        <f t="shared" si="242"/>
        <v>0</v>
      </c>
      <c r="U909" s="414">
        <f t="shared" si="242"/>
        <v>0</v>
      </c>
      <c r="V909" s="414">
        <f t="shared" si="242"/>
        <v>0</v>
      </c>
      <c r="W909" s="414">
        <f t="shared" si="242"/>
        <v>0</v>
      </c>
      <c r="X909" s="414">
        <f t="shared" si="242"/>
        <v>0</v>
      </c>
      <c r="Y909" s="414">
        <f t="shared" si="242"/>
        <v>0</v>
      </c>
      <c r="Z909" s="414">
        <f t="shared" si="242"/>
        <v>0</v>
      </c>
      <c r="AA909" s="414">
        <f t="shared" si="242"/>
        <v>0</v>
      </c>
      <c r="AB909" s="414">
        <f t="shared" si="242"/>
        <v>0</v>
      </c>
      <c r="AC909" s="400">
        <f t="shared" si="243"/>
        <v>0</v>
      </c>
      <c r="AD909" s="854"/>
      <c r="AE909" s="855"/>
      <c r="AF909" s="856"/>
    </row>
    <row r="910" spans="1:32" ht="15" customHeight="1" outlineLevel="1" x14ac:dyDescent="0.2">
      <c r="A910" s="11">
        <v>230</v>
      </c>
      <c r="B910" s="679"/>
      <c r="C910" s="664"/>
      <c r="D910" s="664"/>
      <c r="E910" s="664"/>
      <c r="F910" s="880" t="str">
        <f>'2. CAD NCCF'!F910:L910</f>
        <v>Customer's liability under acceptance</v>
      </c>
      <c r="G910" s="881"/>
      <c r="H910" s="881"/>
      <c r="I910" s="881"/>
      <c r="J910" s="881"/>
      <c r="K910" s="881"/>
      <c r="L910" s="882"/>
      <c r="M910" s="400">
        <f t="shared" si="242"/>
        <v>0</v>
      </c>
      <c r="N910" s="411">
        <f t="shared" si="242"/>
        <v>0</v>
      </c>
      <c r="O910" s="414">
        <f t="shared" si="242"/>
        <v>0</v>
      </c>
      <c r="P910" s="414">
        <f t="shared" si="242"/>
        <v>0</v>
      </c>
      <c r="Q910" s="415">
        <f t="shared" si="242"/>
        <v>0</v>
      </c>
      <c r="R910" s="411">
        <f t="shared" si="242"/>
        <v>0</v>
      </c>
      <c r="S910" s="414">
        <f t="shared" si="242"/>
        <v>0</v>
      </c>
      <c r="T910" s="414">
        <f t="shared" si="242"/>
        <v>0</v>
      </c>
      <c r="U910" s="414">
        <f t="shared" si="242"/>
        <v>0</v>
      </c>
      <c r="V910" s="414">
        <f t="shared" si="242"/>
        <v>0</v>
      </c>
      <c r="W910" s="414">
        <f t="shared" si="242"/>
        <v>0</v>
      </c>
      <c r="X910" s="414">
        <f t="shared" si="242"/>
        <v>0</v>
      </c>
      <c r="Y910" s="414">
        <f t="shared" si="242"/>
        <v>0</v>
      </c>
      <c r="Z910" s="414">
        <f t="shared" si="242"/>
        <v>0</v>
      </c>
      <c r="AA910" s="414">
        <f t="shared" si="242"/>
        <v>0</v>
      </c>
      <c r="AB910" s="414">
        <f t="shared" si="242"/>
        <v>0</v>
      </c>
      <c r="AC910" s="400">
        <f t="shared" si="243"/>
        <v>0</v>
      </c>
      <c r="AD910" s="857"/>
      <c r="AE910" s="858"/>
      <c r="AF910" s="859"/>
    </row>
    <row r="911" spans="1:32" outlineLevel="1" x14ac:dyDescent="0.2">
      <c r="A911" s="11">
        <v>231</v>
      </c>
      <c r="B911" s="317"/>
      <c r="C911" s="1048" t="str">
        <f>'2. CAD NCCF'!C911:AF911</f>
        <v>Reverse repo and securities borrowed</v>
      </c>
      <c r="D911" s="1049"/>
      <c r="E911" s="1049"/>
      <c r="F911" s="1049"/>
      <c r="G911" s="1049"/>
      <c r="H911" s="1049"/>
      <c r="I911" s="1049"/>
      <c r="J911" s="1049"/>
      <c r="K911" s="1049"/>
      <c r="L911" s="1049"/>
      <c r="M911" s="1049"/>
      <c r="N911" s="1049"/>
      <c r="O911" s="1049"/>
      <c r="P911" s="1049"/>
      <c r="Q911" s="1049"/>
      <c r="R911" s="1049"/>
      <c r="S911" s="1049"/>
      <c r="T911" s="1049"/>
      <c r="U911" s="1049"/>
      <c r="V911" s="1049"/>
      <c r="W911" s="1049"/>
      <c r="X911" s="1049"/>
      <c r="Y911" s="1049"/>
      <c r="Z911" s="1049"/>
      <c r="AA911" s="1049"/>
      <c r="AB911" s="1049"/>
      <c r="AC911" s="1049"/>
      <c r="AD911" s="1049"/>
      <c r="AE911" s="1049"/>
      <c r="AF911" s="1050"/>
    </row>
    <row r="912" spans="1:32" outlineLevel="1" x14ac:dyDescent="0.2">
      <c r="A912" s="11">
        <v>232</v>
      </c>
      <c r="B912" s="661"/>
      <c r="C912" s="662"/>
      <c r="D912" s="868" t="str">
        <f>'2. CAD NCCF'!D912:AF912</f>
        <v>Government securities (GS)</v>
      </c>
      <c r="E912" s="869"/>
      <c r="F912" s="869"/>
      <c r="G912" s="869"/>
      <c r="H912" s="869"/>
      <c r="I912" s="869"/>
      <c r="J912" s="869"/>
      <c r="K912" s="869"/>
      <c r="L912" s="869"/>
      <c r="M912" s="869"/>
      <c r="N912" s="869"/>
      <c r="O912" s="869"/>
      <c r="P912" s="869"/>
      <c r="Q912" s="869"/>
      <c r="R912" s="869"/>
      <c r="S912" s="869"/>
      <c r="T912" s="869"/>
      <c r="U912" s="869"/>
      <c r="V912" s="869"/>
      <c r="W912" s="869"/>
      <c r="X912" s="869"/>
      <c r="Y912" s="869"/>
      <c r="Z912" s="869"/>
      <c r="AA912" s="869"/>
      <c r="AB912" s="869"/>
      <c r="AC912" s="869"/>
      <c r="AD912" s="869"/>
      <c r="AE912" s="869"/>
      <c r="AF912" s="870"/>
    </row>
    <row r="913" spans="1:32" outlineLevel="1" x14ac:dyDescent="0.2">
      <c r="A913" s="11">
        <v>233</v>
      </c>
      <c r="B913" s="661"/>
      <c r="C913" s="662"/>
      <c r="D913" s="662"/>
      <c r="E913" s="933" t="str">
        <f>'2. CAD NCCF'!E913:L913</f>
        <v>High rated GS</v>
      </c>
      <c r="F913" s="934"/>
      <c r="G913" s="934"/>
      <c r="H913" s="934"/>
      <c r="I913" s="934"/>
      <c r="J913" s="934"/>
      <c r="K913" s="934"/>
      <c r="L913" s="935"/>
      <c r="M913" s="399">
        <f>SUBTOTAL(9,M914:M917)</f>
        <v>0</v>
      </c>
      <c r="N913" s="402">
        <f t="shared" ref="N913:AC913" si="244">SUBTOTAL(9,N914:N917)</f>
        <v>0</v>
      </c>
      <c r="O913" s="406">
        <f t="shared" si="244"/>
        <v>0</v>
      </c>
      <c r="P913" s="405">
        <f t="shared" si="244"/>
        <v>0</v>
      </c>
      <c r="Q913" s="407">
        <f t="shared" si="244"/>
        <v>0</v>
      </c>
      <c r="R913" s="402">
        <f t="shared" si="244"/>
        <v>0</v>
      </c>
      <c r="S913" s="405">
        <f t="shared" si="244"/>
        <v>0</v>
      </c>
      <c r="T913" s="406">
        <f t="shared" si="244"/>
        <v>0</v>
      </c>
      <c r="U913" s="405">
        <f t="shared" si="244"/>
        <v>0</v>
      </c>
      <c r="V913" s="406">
        <f t="shared" si="244"/>
        <v>0</v>
      </c>
      <c r="W913" s="405">
        <f t="shared" si="244"/>
        <v>0</v>
      </c>
      <c r="X913" s="406">
        <f t="shared" si="244"/>
        <v>0</v>
      </c>
      <c r="Y913" s="405">
        <f t="shared" si="244"/>
        <v>0</v>
      </c>
      <c r="Z913" s="406">
        <f t="shared" si="244"/>
        <v>0</v>
      </c>
      <c r="AA913" s="405">
        <f t="shared" si="244"/>
        <v>0</v>
      </c>
      <c r="AB913" s="416">
        <f t="shared" si="244"/>
        <v>0</v>
      </c>
      <c r="AC913" s="399">
        <f t="shared" si="244"/>
        <v>0</v>
      </c>
      <c r="AD913" s="1433"/>
      <c r="AE913" s="852"/>
      <c r="AF913" s="853"/>
    </row>
    <row r="914" spans="1:32" ht="15" customHeight="1" outlineLevel="1" x14ac:dyDescent="0.2">
      <c r="A914" s="11">
        <v>234</v>
      </c>
      <c r="B914" s="661"/>
      <c r="C914" s="662"/>
      <c r="D914" s="662"/>
      <c r="E914" s="639"/>
      <c r="F914" s="880" t="str">
        <f>'2. CAD NCCF'!F914:L914</f>
        <v xml:space="preserve">Sovereigh &amp; central bank GS </v>
      </c>
      <c r="G914" s="881"/>
      <c r="H914" s="881"/>
      <c r="I914" s="881"/>
      <c r="J914" s="881"/>
      <c r="K914" s="881"/>
      <c r="L914" s="882"/>
      <c r="M914" s="400">
        <f t="shared" ref="M914:AB917" si="245">M138</f>
        <v>0</v>
      </c>
      <c r="N914" s="411">
        <f t="shared" si="245"/>
        <v>0</v>
      </c>
      <c r="O914" s="414">
        <f t="shared" si="245"/>
        <v>0</v>
      </c>
      <c r="P914" s="414">
        <f t="shared" si="245"/>
        <v>0</v>
      </c>
      <c r="Q914" s="415">
        <f t="shared" si="245"/>
        <v>0</v>
      </c>
      <c r="R914" s="411">
        <f t="shared" si="245"/>
        <v>0</v>
      </c>
      <c r="S914" s="414">
        <f t="shared" si="245"/>
        <v>0</v>
      </c>
      <c r="T914" s="414">
        <f>T138</f>
        <v>0</v>
      </c>
      <c r="U914" s="414">
        <f t="shared" si="245"/>
        <v>0</v>
      </c>
      <c r="V914" s="414">
        <f t="shared" si="245"/>
        <v>0</v>
      </c>
      <c r="W914" s="414">
        <f t="shared" si="245"/>
        <v>0</v>
      </c>
      <c r="X914" s="414">
        <f t="shared" si="245"/>
        <v>0</v>
      </c>
      <c r="Y914" s="414">
        <f t="shared" si="245"/>
        <v>0</v>
      </c>
      <c r="Z914" s="414">
        <f t="shared" si="245"/>
        <v>0</v>
      </c>
      <c r="AA914" s="414">
        <f t="shared" si="245"/>
        <v>0</v>
      </c>
      <c r="AB914" s="414">
        <f t="shared" si="245"/>
        <v>0</v>
      </c>
      <c r="AC914" s="400">
        <f t="shared" ref="AC914:AC917" si="246">M914-SUM(N914:AB914)</f>
        <v>0</v>
      </c>
      <c r="AD914" s="854"/>
      <c r="AE914" s="855"/>
      <c r="AF914" s="856"/>
    </row>
    <row r="915" spans="1:32" ht="15" customHeight="1" outlineLevel="1" x14ac:dyDescent="0.2">
      <c r="A915" s="11">
        <v>235</v>
      </c>
      <c r="B915" s="661"/>
      <c r="C915" s="662"/>
      <c r="D915" s="662"/>
      <c r="E915" s="639"/>
      <c r="F915" s="880" t="str">
        <f>'2. CAD NCCF'!F915:L915</f>
        <v>State, provincial &amp; agency GS</v>
      </c>
      <c r="G915" s="881"/>
      <c r="H915" s="881"/>
      <c r="I915" s="881"/>
      <c r="J915" s="881"/>
      <c r="K915" s="881"/>
      <c r="L915" s="882"/>
      <c r="M915" s="400">
        <f t="shared" si="245"/>
        <v>0</v>
      </c>
      <c r="N915" s="411">
        <f t="shared" si="245"/>
        <v>0</v>
      </c>
      <c r="O915" s="414">
        <f t="shared" si="245"/>
        <v>0</v>
      </c>
      <c r="P915" s="414">
        <f t="shared" si="245"/>
        <v>0</v>
      </c>
      <c r="Q915" s="415">
        <f t="shared" si="245"/>
        <v>0</v>
      </c>
      <c r="R915" s="411">
        <f t="shared" si="245"/>
        <v>0</v>
      </c>
      <c r="S915" s="414">
        <f t="shared" si="245"/>
        <v>0</v>
      </c>
      <c r="T915" s="414">
        <f>T139</f>
        <v>0</v>
      </c>
      <c r="U915" s="414">
        <f t="shared" si="245"/>
        <v>0</v>
      </c>
      <c r="V915" s="414">
        <f t="shared" si="245"/>
        <v>0</v>
      </c>
      <c r="W915" s="414">
        <f t="shared" si="245"/>
        <v>0</v>
      </c>
      <c r="X915" s="414">
        <f t="shared" si="245"/>
        <v>0</v>
      </c>
      <c r="Y915" s="414">
        <f t="shared" si="245"/>
        <v>0</v>
      </c>
      <c r="Z915" s="414">
        <f t="shared" si="245"/>
        <v>0</v>
      </c>
      <c r="AA915" s="414">
        <f t="shared" si="245"/>
        <v>0</v>
      </c>
      <c r="AB915" s="414">
        <f t="shared" si="245"/>
        <v>0</v>
      </c>
      <c r="AC915" s="400">
        <f t="shared" si="246"/>
        <v>0</v>
      </c>
      <c r="AD915" s="854"/>
      <c r="AE915" s="855"/>
      <c r="AF915" s="856"/>
    </row>
    <row r="916" spans="1:32" ht="15" customHeight="1" outlineLevel="1" x14ac:dyDescent="0.2">
      <c r="A916" s="11">
        <v>236</v>
      </c>
      <c r="B916" s="661"/>
      <c r="C916" s="662"/>
      <c r="D916" s="257"/>
      <c r="E916" s="258"/>
      <c r="F916" s="880" t="str">
        <f>'2. CAD NCCF'!F916:L916</f>
        <v>State municipal GS</v>
      </c>
      <c r="G916" s="881"/>
      <c r="H916" s="881"/>
      <c r="I916" s="881"/>
      <c r="J916" s="881"/>
      <c r="K916" s="881"/>
      <c r="L916" s="882"/>
      <c r="M916" s="400">
        <f t="shared" si="245"/>
        <v>0</v>
      </c>
      <c r="N916" s="411">
        <f t="shared" si="245"/>
        <v>0</v>
      </c>
      <c r="O916" s="414">
        <f t="shared" si="245"/>
        <v>0</v>
      </c>
      <c r="P916" s="414">
        <f t="shared" si="245"/>
        <v>0</v>
      </c>
      <c r="Q916" s="415">
        <f t="shared" si="245"/>
        <v>0</v>
      </c>
      <c r="R916" s="411">
        <f t="shared" si="245"/>
        <v>0</v>
      </c>
      <c r="S916" s="414">
        <f t="shared" si="245"/>
        <v>0</v>
      </c>
      <c r="T916" s="414">
        <f t="shared" si="245"/>
        <v>0</v>
      </c>
      <c r="U916" s="414">
        <f t="shared" si="245"/>
        <v>0</v>
      </c>
      <c r="V916" s="414">
        <f t="shared" si="245"/>
        <v>0</v>
      </c>
      <c r="W916" s="414">
        <f t="shared" si="245"/>
        <v>0</v>
      </c>
      <c r="X916" s="414">
        <f t="shared" si="245"/>
        <v>0</v>
      </c>
      <c r="Y916" s="414">
        <f t="shared" si="245"/>
        <v>0</v>
      </c>
      <c r="Z916" s="414">
        <f t="shared" si="245"/>
        <v>0</v>
      </c>
      <c r="AA916" s="414">
        <f t="shared" si="245"/>
        <v>0</v>
      </c>
      <c r="AB916" s="414">
        <f t="shared" si="245"/>
        <v>0</v>
      </c>
      <c r="AC916" s="400">
        <f t="shared" si="246"/>
        <v>0</v>
      </c>
      <c r="AD916" s="854"/>
      <c r="AE916" s="855"/>
      <c r="AF916" s="856"/>
    </row>
    <row r="917" spans="1:32" ht="15" customHeight="1" outlineLevel="1" x14ac:dyDescent="0.2">
      <c r="A917" s="11">
        <v>237</v>
      </c>
      <c r="B917" s="661"/>
      <c r="C917" s="662"/>
      <c r="D917" s="662"/>
      <c r="E917" s="663"/>
      <c r="F917" s="880" t="str">
        <f>'2. CAD NCCF'!F917:L917</f>
        <v>Supranational and multilateral development bank GS</v>
      </c>
      <c r="G917" s="881"/>
      <c r="H917" s="881"/>
      <c r="I917" s="881"/>
      <c r="J917" s="881"/>
      <c r="K917" s="881"/>
      <c r="L917" s="882"/>
      <c r="M917" s="400">
        <f t="shared" si="245"/>
        <v>0</v>
      </c>
      <c r="N917" s="411">
        <f t="shared" si="245"/>
        <v>0</v>
      </c>
      <c r="O917" s="414">
        <f t="shared" si="245"/>
        <v>0</v>
      </c>
      <c r="P917" s="414">
        <f t="shared" si="245"/>
        <v>0</v>
      </c>
      <c r="Q917" s="415">
        <f t="shared" si="245"/>
        <v>0</v>
      </c>
      <c r="R917" s="411">
        <f t="shared" si="245"/>
        <v>0</v>
      </c>
      <c r="S917" s="414">
        <f t="shared" si="245"/>
        <v>0</v>
      </c>
      <c r="T917" s="414">
        <f t="shared" si="245"/>
        <v>0</v>
      </c>
      <c r="U917" s="414">
        <f t="shared" si="245"/>
        <v>0</v>
      </c>
      <c r="V917" s="414">
        <f t="shared" si="245"/>
        <v>0</v>
      </c>
      <c r="W917" s="414">
        <f t="shared" si="245"/>
        <v>0</v>
      </c>
      <c r="X917" s="414">
        <f t="shared" si="245"/>
        <v>0</v>
      </c>
      <c r="Y917" s="414">
        <f t="shared" si="245"/>
        <v>0</v>
      </c>
      <c r="Z917" s="414">
        <f t="shared" si="245"/>
        <v>0</v>
      </c>
      <c r="AA917" s="414">
        <f t="shared" si="245"/>
        <v>0</v>
      </c>
      <c r="AB917" s="414">
        <f t="shared" si="245"/>
        <v>0</v>
      </c>
      <c r="AC917" s="400">
        <f t="shared" si="246"/>
        <v>0</v>
      </c>
      <c r="AD917" s="854"/>
      <c r="AE917" s="855"/>
      <c r="AF917" s="856"/>
    </row>
    <row r="918" spans="1:32" ht="15.75" outlineLevel="1" x14ac:dyDescent="0.2">
      <c r="A918" s="11">
        <v>238</v>
      </c>
      <c r="B918" s="661"/>
      <c r="C918" s="662"/>
      <c r="D918" s="291"/>
      <c r="E918" s="877" t="str">
        <f>'2. CAD NCCF'!E918:L918</f>
        <v>Medium rated GS</v>
      </c>
      <c r="F918" s="878"/>
      <c r="G918" s="878"/>
      <c r="H918" s="878"/>
      <c r="I918" s="878"/>
      <c r="J918" s="878"/>
      <c r="K918" s="878"/>
      <c r="L918" s="879"/>
      <c r="M918" s="399">
        <f>SUBTOTAL(9,M919:M922)</f>
        <v>0</v>
      </c>
      <c r="N918" s="402">
        <f t="shared" ref="N918:AC918" si="247">SUBTOTAL(9,N919:N922)</f>
        <v>0</v>
      </c>
      <c r="O918" s="406">
        <f t="shared" si="247"/>
        <v>0</v>
      </c>
      <c r="P918" s="405">
        <f t="shared" si="247"/>
        <v>0</v>
      </c>
      <c r="Q918" s="407">
        <f t="shared" si="247"/>
        <v>0</v>
      </c>
      <c r="R918" s="402">
        <f t="shared" si="247"/>
        <v>0</v>
      </c>
      <c r="S918" s="405">
        <f t="shared" si="247"/>
        <v>0</v>
      </c>
      <c r="T918" s="406">
        <f t="shared" si="247"/>
        <v>0</v>
      </c>
      <c r="U918" s="405">
        <f t="shared" si="247"/>
        <v>0</v>
      </c>
      <c r="V918" s="406">
        <f t="shared" si="247"/>
        <v>0</v>
      </c>
      <c r="W918" s="405">
        <f t="shared" si="247"/>
        <v>0</v>
      </c>
      <c r="X918" s="406">
        <f t="shared" si="247"/>
        <v>0</v>
      </c>
      <c r="Y918" s="405">
        <f t="shared" si="247"/>
        <v>0</v>
      </c>
      <c r="Z918" s="406">
        <f t="shared" si="247"/>
        <v>0</v>
      </c>
      <c r="AA918" s="405">
        <f t="shared" si="247"/>
        <v>0</v>
      </c>
      <c r="AB918" s="416">
        <f t="shared" si="247"/>
        <v>0</v>
      </c>
      <c r="AC918" s="399">
        <f t="shared" si="247"/>
        <v>0</v>
      </c>
      <c r="AD918" s="854"/>
      <c r="AE918" s="855"/>
      <c r="AF918" s="856"/>
    </row>
    <row r="919" spans="1:32" ht="15" customHeight="1" outlineLevel="1" x14ac:dyDescent="0.2">
      <c r="A919" s="11">
        <v>239</v>
      </c>
      <c r="B919" s="661"/>
      <c r="C919" s="662"/>
      <c r="D919" s="641"/>
      <c r="E919" s="641"/>
      <c r="F919" s="880" t="str">
        <f>'2. CAD NCCF'!F919:L919</f>
        <v xml:space="preserve">Sovereigh &amp; central bank GS </v>
      </c>
      <c r="G919" s="881"/>
      <c r="H919" s="881"/>
      <c r="I919" s="881"/>
      <c r="J919" s="881"/>
      <c r="K919" s="881"/>
      <c r="L919" s="882"/>
      <c r="M919" s="400">
        <f t="shared" ref="M919:AB922" si="248">M143</f>
        <v>0</v>
      </c>
      <c r="N919" s="411">
        <f t="shared" si="248"/>
        <v>0</v>
      </c>
      <c r="O919" s="414">
        <f t="shared" si="248"/>
        <v>0</v>
      </c>
      <c r="P919" s="414">
        <f t="shared" si="248"/>
        <v>0</v>
      </c>
      <c r="Q919" s="415">
        <f t="shared" si="248"/>
        <v>0</v>
      </c>
      <c r="R919" s="411">
        <f t="shared" si="248"/>
        <v>0</v>
      </c>
      <c r="S919" s="414">
        <f t="shared" si="248"/>
        <v>0</v>
      </c>
      <c r="T919" s="414">
        <f t="shared" si="248"/>
        <v>0</v>
      </c>
      <c r="U919" s="414">
        <f t="shared" si="248"/>
        <v>0</v>
      </c>
      <c r="V919" s="414">
        <f t="shared" si="248"/>
        <v>0</v>
      </c>
      <c r="W919" s="414">
        <f t="shared" si="248"/>
        <v>0</v>
      </c>
      <c r="X919" s="414">
        <f t="shared" si="248"/>
        <v>0</v>
      </c>
      <c r="Y919" s="414">
        <f t="shared" si="248"/>
        <v>0</v>
      </c>
      <c r="Z919" s="414">
        <f t="shared" si="248"/>
        <v>0</v>
      </c>
      <c r="AA919" s="414">
        <f t="shared" si="248"/>
        <v>0</v>
      </c>
      <c r="AB919" s="414">
        <f t="shared" si="248"/>
        <v>0</v>
      </c>
      <c r="AC919" s="400">
        <f t="shared" ref="AC919:AC922" si="249">M919-SUM(N919:AB919)</f>
        <v>0</v>
      </c>
      <c r="AD919" s="854"/>
      <c r="AE919" s="855"/>
      <c r="AF919" s="856"/>
    </row>
    <row r="920" spans="1:32" ht="15" customHeight="1" outlineLevel="1" x14ac:dyDescent="0.2">
      <c r="A920" s="11">
        <v>240</v>
      </c>
      <c r="B920" s="661"/>
      <c r="C920" s="662"/>
      <c r="D920" s="641"/>
      <c r="E920" s="641"/>
      <c r="F920" s="880" t="str">
        <f>'2. CAD NCCF'!F920:L920</f>
        <v>State, provincial &amp; agency GS</v>
      </c>
      <c r="G920" s="881"/>
      <c r="H920" s="881"/>
      <c r="I920" s="881"/>
      <c r="J920" s="881"/>
      <c r="K920" s="881"/>
      <c r="L920" s="882"/>
      <c r="M920" s="400">
        <f t="shared" si="248"/>
        <v>0</v>
      </c>
      <c r="N920" s="411">
        <f t="shared" si="248"/>
        <v>0</v>
      </c>
      <c r="O920" s="414">
        <f t="shared" si="248"/>
        <v>0</v>
      </c>
      <c r="P920" s="414">
        <f t="shared" si="248"/>
        <v>0</v>
      </c>
      <c r="Q920" s="415">
        <f t="shared" si="248"/>
        <v>0</v>
      </c>
      <c r="R920" s="411">
        <f t="shared" si="248"/>
        <v>0</v>
      </c>
      <c r="S920" s="414">
        <f t="shared" si="248"/>
        <v>0</v>
      </c>
      <c r="T920" s="414">
        <f t="shared" si="248"/>
        <v>0</v>
      </c>
      <c r="U920" s="414">
        <f t="shared" si="248"/>
        <v>0</v>
      </c>
      <c r="V920" s="414">
        <f t="shared" si="248"/>
        <v>0</v>
      </c>
      <c r="W920" s="414">
        <f t="shared" si="248"/>
        <v>0</v>
      </c>
      <c r="X920" s="414">
        <f t="shared" si="248"/>
        <v>0</v>
      </c>
      <c r="Y920" s="414">
        <f t="shared" si="248"/>
        <v>0</v>
      </c>
      <c r="Z920" s="414">
        <f t="shared" si="248"/>
        <v>0</v>
      </c>
      <c r="AA920" s="414">
        <f t="shared" si="248"/>
        <v>0</v>
      </c>
      <c r="AB920" s="414">
        <f t="shared" si="248"/>
        <v>0</v>
      </c>
      <c r="AC920" s="400">
        <f t="shared" si="249"/>
        <v>0</v>
      </c>
      <c r="AD920" s="854"/>
      <c r="AE920" s="855"/>
      <c r="AF920" s="856"/>
    </row>
    <row r="921" spans="1:32" ht="15" customHeight="1" outlineLevel="1" x14ac:dyDescent="0.2">
      <c r="A921" s="11">
        <v>241</v>
      </c>
      <c r="B921" s="661"/>
      <c r="C921" s="662"/>
      <c r="D921" s="631"/>
      <c r="E921" s="631"/>
      <c r="F921" s="880" t="str">
        <f>'2. CAD NCCF'!F921:L921</f>
        <v>State municipal GS</v>
      </c>
      <c r="G921" s="881"/>
      <c r="H921" s="881"/>
      <c r="I921" s="881"/>
      <c r="J921" s="881"/>
      <c r="K921" s="881"/>
      <c r="L921" s="882"/>
      <c r="M921" s="400">
        <f t="shared" si="248"/>
        <v>0</v>
      </c>
      <c r="N921" s="411">
        <f t="shared" si="248"/>
        <v>0</v>
      </c>
      <c r="O921" s="414">
        <f t="shared" si="248"/>
        <v>0</v>
      </c>
      <c r="P921" s="414">
        <f t="shared" si="248"/>
        <v>0</v>
      </c>
      <c r="Q921" s="415">
        <f t="shared" si="248"/>
        <v>0</v>
      </c>
      <c r="R921" s="411">
        <f t="shared" si="248"/>
        <v>0</v>
      </c>
      <c r="S921" s="414">
        <f t="shared" si="248"/>
        <v>0</v>
      </c>
      <c r="T921" s="414">
        <f t="shared" si="248"/>
        <v>0</v>
      </c>
      <c r="U921" s="414">
        <f t="shared" si="248"/>
        <v>0</v>
      </c>
      <c r="V921" s="414">
        <f t="shared" si="248"/>
        <v>0</v>
      </c>
      <c r="W921" s="414">
        <f t="shared" si="248"/>
        <v>0</v>
      </c>
      <c r="X921" s="414">
        <f t="shared" si="248"/>
        <v>0</v>
      </c>
      <c r="Y921" s="414">
        <f t="shared" si="248"/>
        <v>0</v>
      </c>
      <c r="Z921" s="414">
        <f t="shared" si="248"/>
        <v>0</v>
      </c>
      <c r="AA921" s="414">
        <f t="shared" si="248"/>
        <v>0</v>
      </c>
      <c r="AB921" s="414">
        <f t="shared" si="248"/>
        <v>0</v>
      </c>
      <c r="AC921" s="400">
        <f t="shared" si="249"/>
        <v>0</v>
      </c>
      <c r="AD921" s="854"/>
      <c r="AE921" s="855"/>
      <c r="AF921" s="856"/>
    </row>
    <row r="922" spans="1:32" ht="15" customHeight="1" outlineLevel="1" x14ac:dyDescent="0.2">
      <c r="A922" s="11">
        <v>242</v>
      </c>
      <c r="B922" s="661"/>
      <c r="C922" s="662"/>
      <c r="D922" s="257"/>
      <c r="E922" s="257"/>
      <c r="F922" s="880" t="str">
        <f>'2. CAD NCCF'!F922:L922</f>
        <v>Supranational and multilateral development bank GS</v>
      </c>
      <c r="G922" s="881"/>
      <c r="H922" s="881"/>
      <c r="I922" s="881"/>
      <c r="J922" s="881"/>
      <c r="K922" s="881"/>
      <c r="L922" s="882"/>
      <c r="M922" s="400">
        <f t="shared" si="248"/>
        <v>0</v>
      </c>
      <c r="N922" s="411">
        <f t="shared" si="248"/>
        <v>0</v>
      </c>
      <c r="O922" s="414">
        <f t="shared" si="248"/>
        <v>0</v>
      </c>
      <c r="P922" s="414">
        <f t="shared" si="248"/>
        <v>0</v>
      </c>
      <c r="Q922" s="415">
        <f t="shared" si="248"/>
        <v>0</v>
      </c>
      <c r="R922" s="411">
        <f t="shared" si="248"/>
        <v>0</v>
      </c>
      <c r="S922" s="414">
        <f t="shared" si="248"/>
        <v>0</v>
      </c>
      <c r="T922" s="414">
        <f t="shared" si="248"/>
        <v>0</v>
      </c>
      <c r="U922" s="414">
        <f t="shared" si="248"/>
        <v>0</v>
      </c>
      <c r="V922" s="414">
        <f t="shared" si="248"/>
        <v>0</v>
      </c>
      <c r="W922" s="414">
        <f t="shared" si="248"/>
        <v>0</v>
      </c>
      <c r="X922" s="414">
        <f t="shared" si="248"/>
        <v>0</v>
      </c>
      <c r="Y922" s="414">
        <f t="shared" si="248"/>
        <v>0</v>
      </c>
      <c r="Z922" s="414">
        <f t="shared" si="248"/>
        <v>0</v>
      </c>
      <c r="AA922" s="414">
        <f t="shared" si="248"/>
        <v>0</v>
      </c>
      <c r="AB922" s="414">
        <f t="shared" si="248"/>
        <v>0</v>
      </c>
      <c r="AC922" s="400">
        <f t="shared" si="249"/>
        <v>0</v>
      </c>
      <c r="AD922" s="854"/>
      <c r="AE922" s="855"/>
      <c r="AF922" s="856"/>
    </row>
    <row r="923" spans="1:32" ht="15.75" customHeight="1" outlineLevel="1" x14ac:dyDescent="0.2">
      <c r="A923" s="11">
        <v>243</v>
      </c>
      <c r="B923" s="661"/>
      <c r="C923" s="662"/>
      <c r="D923" s="631"/>
      <c r="E923" s="877" t="str">
        <f>'2. CAD NCCF'!E923:L923</f>
        <v>Low or not rated GS</v>
      </c>
      <c r="F923" s="878"/>
      <c r="G923" s="878"/>
      <c r="H923" s="878"/>
      <c r="I923" s="878"/>
      <c r="J923" s="878"/>
      <c r="K923" s="878"/>
      <c r="L923" s="879"/>
      <c r="M923" s="399">
        <f>SUBTOTAL(9,M924:M927)</f>
        <v>0</v>
      </c>
      <c r="N923" s="402">
        <f t="shared" ref="N923:AC923" si="250">SUBTOTAL(9,N924:N927)</f>
        <v>0</v>
      </c>
      <c r="O923" s="406">
        <f t="shared" si="250"/>
        <v>0</v>
      </c>
      <c r="P923" s="405">
        <f t="shared" si="250"/>
        <v>0</v>
      </c>
      <c r="Q923" s="407">
        <f t="shared" si="250"/>
        <v>0</v>
      </c>
      <c r="R923" s="402">
        <f t="shared" si="250"/>
        <v>0</v>
      </c>
      <c r="S923" s="405">
        <f t="shared" si="250"/>
        <v>0</v>
      </c>
      <c r="T923" s="406">
        <f t="shared" si="250"/>
        <v>0</v>
      </c>
      <c r="U923" s="405">
        <f t="shared" si="250"/>
        <v>0</v>
      </c>
      <c r="V923" s="406">
        <f t="shared" si="250"/>
        <v>0</v>
      </c>
      <c r="W923" s="405">
        <f t="shared" si="250"/>
        <v>0</v>
      </c>
      <c r="X923" s="406">
        <f t="shared" si="250"/>
        <v>0</v>
      </c>
      <c r="Y923" s="405">
        <f t="shared" si="250"/>
        <v>0</v>
      </c>
      <c r="Z923" s="406">
        <f t="shared" si="250"/>
        <v>0</v>
      </c>
      <c r="AA923" s="405">
        <f t="shared" si="250"/>
        <v>0</v>
      </c>
      <c r="AB923" s="416">
        <f t="shared" si="250"/>
        <v>0</v>
      </c>
      <c r="AC923" s="399">
        <f t="shared" si="250"/>
        <v>0</v>
      </c>
      <c r="AD923" s="854"/>
      <c r="AE923" s="855"/>
      <c r="AF923" s="856"/>
    </row>
    <row r="924" spans="1:32" ht="15" customHeight="1" outlineLevel="1" x14ac:dyDescent="0.2">
      <c r="A924" s="11">
        <v>244</v>
      </c>
      <c r="B924" s="661"/>
      <c r="C924" s="662"/>
      <c r="D924" s="641"/>
      <c r="E924" s="641"/>
      <c r="F924" s="880" t="str">
        <f>'2. CAD NCCF'!F924:L924</f>
        <v xml:space="preserve">Sovereigh &amp; central bank GS </v>
      </c>
      <c r="G924" s="881"/>
      <c r="H924" s="881"/>
      <c r="I924" s="881"/>
      <c r="J924" s="881"/>
      <c r="K924" s="881"/>
      <c r="L924" s="882"/>
      <c r="M924" s="400">
        <f t="shared" ref="M924:AB927" si="251">M148</f>
        <v>0</v>
      </c>
      <c r="N924" s="411">
        <f t="shared" si="251"/>
        <v>0</v>
      </c>
      <c r="O924" s="414">
        <f t="shared" si="251"/>
        <v>0</v>
      </c>
      <c r="P924" s="414">
        <f t="shared" si="251"/>
        <v>0</v>
      </c>
      <c r="Q924" s="415">
        <f t="shared" si="251"/>
        <v>0</v>
      </c>
      <c r="R924" s="411">
        <f t="shared" si="251"/>
        <v>0</v>
      </c>
      <c r="S924" s="414">
        <f t="shared" si="251"/>
        <v>0</v>
      </c>
      <c r="T924" s="414">
        <f t="shared" si="251"/>
        <v>0</v>
      </c>
      <c r="U924" s="414">
        <f t="shared" si="251"/>
        <v>0</v>
      </c>
      <c r="V924" s="414">
        <f t="shared" si="251"/>
        <v>0</v>
      </c>
      <c r="W924" s="414">
        <f t="shared" si="251"/>
        <v>0</v>
      </c>
      <c r="X924" s="414">
        <f t="shared" si="251"/>
        <v>0</v>
      </c>
      <c r="Y924" s="414">
        <f t="shared" si="251"/>
        <v>0</v>
      </c>
      <c r="Z924" s="414">
        <f t="shared" si="251"/>
        <v>0</v>
      </c>
      <c r="AA924" s="414">
        <f t="shared" si="251"/>
        <v>0</v>
      </c>
      <c r="AB924" s="414">
        <f t="shared" si="251"/>
        <v>0</v>
      </c>
      <c r="AC924" s="400">
        <f t="shared" ref="AC924:AC927" si="252">M924-SUM(N924:AB924)</f>
        <v>0</v>
      </c>
      <c r="AD924" s="854"/>
      <c r="AE924" s="855"/>
      <c r="AF924" s="856"/>
    </row>
    <row r="925" spans="1:32" ht="15" customHeight="1" outlineLevel="1" x14ac:dyDescent="0.2">
      <c r="A925" s="11">
        <v>245</v>
      </c>
      <c r="B925" s="661"/>
      <c r="C925" s="662"/>
      <c r="D925" s="260"/>
      <c r="E925" s="260"/>
      <c r="F925" s="880" t="str">
        <f>'2. CAD NCCF'!F925:L925</f>
        <v>State, provincial &amp; agency GS</v>
      </c>
      <c r="G925" s="881"/>
      <c r="H925" s="881"/>
      <c r="I925" s="881"/>
      <c r="J925" s="881"/>
      <c r="K925" s="881"/>
      <c r="L925" s="882"/>
      <c r="M925" s="400">
        <f t="shared" si="251"/>
        <v>0</v>
      </c>
      <c r="N925" s="411">
        <f t="shared" si="251"/>
        <v>0</v>
      </c>
      <c r="O925" s="414">
        <f t="shared" si="251"/>
        <v>0</v>
      </c>
      <c r="P925" s="414">
        <f t="shared" si="251"/>
        <v>0</v>
      </c>
      <c r="Q925" s="415">
        <f t="shared" si="251"/>
        <v>0</v>
      </c>
      <c r="R925" s="411">
        <f t="shared" si="251"/>
        <v>0</v>
      </c>
      <c r="S925" s="414">
        <f t="shared" si="251"/>
        <v>0</v>
      </c>
      <c r="T925" s="414">
        <f t="shared" si="251"/>
        <v>0</v>
      </c>
      <c r="U925" s="414">
        <f t="shared" si="251"/>
        <v>0</v>
      </c>
      <c r="V925" s="414">
        <f t="shared" si="251"/>
        <v>0</v>
      </c>
      <c r="W925" s="414">
        <f t="shared" si="251"/>
        <v>0</v>
      </c>
      <c r="X925" s="414">
        <f t="shared" si="251"/>
        <v>0</v>
      </c>
      <c r="Y925" s="414">
        <f t="shared" si="251"/>
        <v>0</v>
      </c>
      <c r="Z925" s="414">
        <f t="shared" si="251"/>
        <v>0</v>
      </c>
      <c r="AA925" s="414">
        <f t="shared" si="251"/>
        <v>0</v>
      </c>
      <c r="AB925" s="414">
        <f t="shared" si="251"/>
        <v>0</v>
      </c>
      <c r="AC925" s="400">
        <f t="shared" si="252"/>
        <v>0</v>
      </c>
      <c r="AD925" s="854"/>
      <c r="AE925" s="855"/>
      <c r="AF925" s="856"/>
    </row>
    <row r="926" spans="1:32" ht="15" customHeight="1" outlineLevel="1" x14ac:dyDescent="0.2">
      <c r="A926" s="11">
        <v>246</v>
      </c>
      <c r="B926" s="661"/>
      <c r="C926" s="662"/>
      <c r="D926" s="260"/>
      <c r="E926" s="260"/>
      <c r="F926" s="880" t="str">
        <f>'2. CAD NCCF'!F926:L926</f>
        <v>State municipal GS</v>
      </c>
      <c r="G926" s="881"/>
      <c r="H926" s="881"/>
      <c r="I926" s="881"/>
      <c r="J926" s="881"/>
      <c r="K926" s="881"/>
      <c r="L926" s="882"/>
      <c r="M926" s="400">
        <f t="shared" si="251"/>
        <v>0</v>
      </c>
      <c r="N926" s="411">
        <f t="shared" si="251"/>
        <v>0</v>
      </c>
      <c r="O926" s="414">
        <f t="shared" si="251"/>
        <v>0</v>
      </c>
      <c r="P926" s="414">
        <f t="shared" si="251"/>
        <v>0</v>
      </c>
      <c r="Q926" s="415">
        <f t="shared" si="251"/>
        <v>0</v>
      </c>
      <c r="R926" s="411">
        <f t="shared" si="251"/>
        <v>0</v>
      </c>
      <c r="S926" s="414">
        <f t="shared" si="251"/>
        <v>0</v>
      </c>
      <c r="T926" s="414">
        <f t="shared" si="251"/>
        <v>0</v>
      </c>
      <c r="U926" s="414">
        <f t="shared" si="251"/>
        <v>0</v>
      </c>
      <c r="V926" s="414">
        <f t="shared" si="251"/>
        <v>0</v>
      </c>
      <c r="W926" s="414">
        <f t="shared" si="251"/>
        <v>0</v>
      </c>
      <c r="X926" s="414">
        <f t="shared" si="251"/>
        <v>0</v>
      </c>
      <c r="Y926" s="414">
        <f t="shared" si="251"/>
        <v>0</v>
      </c>
      <c r="Z926" s="414">
        <f t="shared" si="251"/>
        <v>0</v>
      </c>
      <c r="AA926" s="414">
        <f t="shared" si="251"/>
        <v>0</v>
      </c>
      <c r="AB926" s="414">
        <f t="shared" si="251"/>
        <v>0</v>
      </c>
      <c r="AC926" s="400">
        <f t="shared" si="252"/>
        <v>0</v>
      </c>
      <c r="AD926" s="854"/>
      <c r="AE926" s="855"/>
      <c r="AF926" s="856"/>
    </row>
    <row r="927" spans="1:32" ht="15" customHeight="1" outlineLevel="1" x14ac:dyDescent="0.2">
      <c r="A927" s="11">
        <v>247</v>
      </c>
      <c r="B927" s="661"/>
      <c r="C927" s="662"/>
      <c r="D927" s="292"/>
      <c r="E927" s="292"/>
      <c r="F927" s="880" t="str">
        <f>'2. CAD NCCF'!F927:L927</f>
        <v>Supranational and multilateral development bank GS</v>
      </c>
      <c r="G927" s="881"/>
      <c r="H927" s="881"/>
      <c r="I927" s="881"/>
      <c r="J927" s="881"/>
      <c r="K927" s="881"/>
      <c r="L927" s="882"/>
      <c r="M927" s="400">
        <f t="shared" si="251"/>
        <v>0</v>
      </c>
      <c r="N927" s="411">
        <f t="shared" si="251"/>
        <v>0</v>
      </c>
      <c r="O927" s="414">
        <f t="shared" si="251"/>
        <v>0</v>
      </c>
      <c r="P927" s="414">
        <f t="shared" si="251"/>
        <v>0</v>
      </c>
      <c r="Q927" s="415">
        <f t="shared" si="251"/>
        <v>0</v>
      </c>
      <c r="R927" s="411">
        <f t="shared" si="251"/>
        <v>0</v>
      </c>
      <c r="S927" s="414">
        <f t="shared" si="251"/>
        <v>0</v>
      </c>
      <c r="T927" s="414">
        <f t="shared" si="251"/>
        <v>0</v>
      </c>
      <c r="U927" s="414">
        <f t="shared" si="251"/>
        <v>0</v>
      </c>
      <c r="V927" s="414">
        <f t="shared" si="251"/>
        <v>0</v>
      </c>
      <c r="W927" s="414">
        <f t="shared" si="251"/>
        <v>0</v>
      </c>
      <c r="X927" s="414">
        <f t="shared" si="251"/>
        <v>0</v>
      </c>
      <c r="Y927" s="414">
        <f t="shared" si="251"/>
        <v>0</v>
      </c>
      <c r="Z927" s="414">
        <f t="shared" si="251"/>
        <v>0</v>
      </c>
      <c r="AA927" s="414">
        <f t="shared" si="251"/>
        <v>0</v>
      </c>
      <c r="AB927" s="414">
        <f t="shared" si="251"/>
        <v>0</v>
      </c>
      <c r="AC927" s="400">
        <f t="shared" si="252"/>
        <v>0</v>
      </c>
      <c r="AD927" s="857"/>
      <c r="AE927" s="858"/>
      <c r="AF927" s="859"/>
    </row>
    <row r="928" spans="1:32" outlineLevel="1" x14ac:dyDescent="0.2">
      <c r="A928" s="11">
        <v>248</v>
      </c>
      <c r="B928" s="661"/>
      <c r="C928" s="662"/>
      <c r="D928" s="868" t="str">
        <f>'2. CAD NCCF'!D928:AF928</f>
        <v>Mortgage backed securities (MBS)</v>
      </c>
      <c r="E928" s="869"/>
      <c r="F928" s="869"/>
      <c r="G928" s="869"/>
      <c r="H928" s="869"/>
      <c r="I928" s="869"/>
      <c r="J928" s="869"/>
      <c r="K928" s="869"/>
      <c r="L928" s="869"/>
      <c r="M928" s="869"/>
      <c r="N928" s="869"/>
      <c r="O928" s="869"/>
      <c r="P928" s="869"/>
      <c r="Q928" s="869"/>
      <c r="R928" s="869"/>
      <c r="S928" s="869"/>
      <c r="T928" s="869"/>
      <c r="U928" s="869"/>
      <c r="V928" s="869"/>
      <c r="W928" s="869"/>
      <c r="X928" s="869"/>
      <c r="Y928" s="869"/>
      <c r="Z928" s="869"/>
      <c r="AA928" s="869"/>
      <c r="AB928" s="869"/>
      <c r="AC928" s="869"/>
      <c r="AD928" s="869"/>
      <c r="AE928" s="869"/>
      <c r="AF928" s="870"/>
    </row>
    <row r="929" spans="1:32" ht="15.75" customHeight="1" outlineLevel="1" x14ac:dyDescent="0.2">
      <c r="A929" s="11">
        <v>249</v>
      </c>
      <c r="B929" s="661"/>
      <c r="C929" s="662"/>
      <c r="D929" s="292"/>
      <c r="E929" s="933" t="str">
        <f>'2. CAD NCCF'!E929:L929</f>
        <v>Agency MBS</v>
      </c>
      <c r="F929" s="934"/>
      <c r="G929" s="934"/>
      <c r="H929" s="934"/>
      <c r="I929" s="934"/>
      <c r="J929" s="934"/>
      <c r="K929" s="934"/>
      <c r="L929" s="935"/>
      <c r="M929" s="399">
        <f>SUBTOTAL(9,M930:M932)</f>
        <v>0</v>
      </c>
      <c r="N929" s="402">
        <f t="shared" ref="N929:AC929" si="253">SUBTOTAL(9,N930:N932)</f>
        <v>0</v>
      </c>
      <c r="O929" s="406">
        <f t="shared" si="253"/>
        <v>0</v>
      </c>
      <c r="P929" s="405">
        <f t="shared" si="253"/>
        <v>0</v>
      </c>
      <c r="Q929" s="407">
        <f t="shared" si="253"/>
        <v>0</v>
      </c>
      <c r="R929" s="402">
        <f t="shared" si="253"/>
        <v>0</v>
      </c>
      <c r="S929" s="405">
        <f t="shared" si="253"/>
        <v>0</v>
      </c>
      <c r="T929" s="406">
        <f t="shared" si="253"/>
        <v>0</v>
      </c>
      <c r="U929" s="405">
        <f t="shared" si="253"/>
        <v>0</v>
      </c>
      <c r="V929" s="406">
        <f t="shared" si="253"/>
        <v>0</v>
      </c>
      <c r="W929" s="405">
        <f t="shared" si="253"/>
        <v>0</v>
      </c>
      <c r="X929" s="406">
        <f t="shared" si="253"/>
        <v>0</v>
      </c>
      <c r="Y929" s="405">
        <f t="shared" si="253"/>
        <v>0</v>
      </c>
      <c r="Z929" s="406">
        <f t="shared" si="253"/>
        <v>0</v>
      </c>
      <c r="AA929" s="405">
        <f t="shared" si="253"/>
        <v>0</v>
      </c>
      <c r="AB929" s="416">
        <f t="shared" si="253"/>
        <v>0</v>
      </c>
      <c r="AC929" s="399">
        <f t="shared" si="253"/>
        <v>0</v>
      </c>
      <c r="AD929" s="1433"/>
      <c r="AE929" s="852"/>
      <c r="AF929" s="853"/>
    </row>
    <row r="930" spans="1:32" ht="15" customHeight="1" outlineLevel="1" x14ac:dyDescent="0.2">
      <c r="A930" s="11">
        <v>250</v>
      </c>
      <c r="B930" s="661"/>
      <c r="C930" s="662"/>
      <c r="D930" s="292"/>
      <c r="E930" s="293"/>
      <c r="F930" s="880" t="str">
        <f>'2. CAD NCCF'!F930:L930</f>
        <v>Agency MBS, high rated</v>
      </c>
      <c r="G930" s="881"/>
      <c r="H930" s="881"/>
      <c r="I930" s="881"/>
      <c r="J930" s="881"/>
      <c r="K930" s="881"/>
      <c r="L930" s="882"/>
      <c r="M930" s="400">
        <f t="shared" ref="M930:AB932" si="254">M154</f>
        <v>0</v>
      </c>
      <c r="N930" s="411">
        <f t="shared" si="254"/>
        <v>0</v>
      </c>
      <c r="O930" s="414">
        <f t="shared" si="254"/>
        <v>0</v>
      </c>
      <c r="P930" s="414">
        <f t="shared" si="254"/>
        <v>0</v>
      </c>
      <c r="Q930" s="415">
        <f t="shared" si="254"/>
        <v>0</v>
      </c>
      <c r="R930" s="411">
        <f t="shared" si="254"/>
        <v>0</v>
      </c>
      <c r="S930" s="414">
        <f t="shared" si="254"/>
        <v>0</v>
      </c>
      <c r="T930" s="414">
        <f t="shared" si="254"/>
        <v>0</v>
      </c>
      <c r="U930" s="414">
        <f t="shared" si="254"/>
        <v>0</v>
      </c>
      <c r="V930" s="414">
        <f t="shared" si="254"/>
        <v>0</v>
      </c>
      <c r="W930" s="414">
        <f t="shared" si="254"/>
        <v>0</v>
      </c>
      <c r="X930" s="414">
        <f t="shared" si="254"/>
        <v>0</v>
      </c>
      <c r="Y930" s="414">
        <f t="shared" si="254"/>
        <v>0</v>
      </c>
      <c r="Z930" s="414">
        <f t="shared" si="254"/>
        <v>0</v>
      </c>
      <c r="AA930" s="414">
        <f t="shared" si="254"/>
        <v>0</v>
      </c>
      <c r="AB930" s="414">
        <f t="shared" si="254"/>
        <v>0</v>
      </c>
      <c r="AC930" s="400">
        <f t="shared" ref="AC930:AC932" si="255">M930-SUM(N930:AB930)</f>
        <v>0</v>
      </c>
      <c r="AD930" s="854"/>
      <c r="AE930" s="855"/>
      <c r="AF930" s="856"/>
    </row>
    <row r="931" spans="1:32" ht="15" customHeight="1" outlineLevel="1" x14ac:dyDescent="0.2">
      <c r="A931" s="11">
        <v>251</v>
      </c>
      <c r="B931" s="661"/>
      <c r="C931" s="662"/>
      <c r="D931" s="292"/>
      <c r="E931" s="293"/>
      <c r="F931" s="880" t="str">
        <f>'2. CAD NCCF'!F931:L931</f>
        <v>Agency MBS, medium rated</v>
      </c>
      <c r="G931" s="881"/>
      <c r="H931" s="881"/>
      <c r="I931" s="881"/>
      <c r="J931" s="881"/>
      <c r="K931" s="881"/>
      <c r="L931" s="882"/>
      <c r="M931" s="400">
        <f t="shared" si="254"/>
        <v>0</v>
      </c>
      <c r="N931" s="411">
        <f t="shared" si="254"/>
        <v>0</v>
      </c>
      <c r="O931" s="414">
        <f t="shared" si="254"/>
        <v>0</v>
      </c>
      <c r="P931" s="414">
        <f t="shared" si="254"/>
        <v>0</v>
      </c>
      <c r="Q931" s="415">
        <f t="shared" si="254"/>
        <v>0</v>
      </c>
      <c r="R931" s="411">
        <f t="shared" si="254"/>
        <v>0</v>
      </c>
      <c r="S931" s="414">
        <f t="shared" si="254"/>
        <v>0</v>
      </c>
      <c r="T931" s="414">
        <f t="shared" si="254"/>
        <v>0</v>
      </c>
      <c r="U931" s="414">
        <f t="shared" si="254"/>
        <v>0</v>
      </c>
      <c r="V931" s="414">
        <f t="shared" si="254"/>
        <v>0</v>
      </c>
      <c r="W931" s="414">
        <f t="shared" si="254"/>
        <v>0</v>
      </c>
      <c r="X931" s="414">
        <f t="shared" si="254"/>
        <v>0</v>
      </c>
      <c r="Y931" s="414">
        <f t="shared" si="254"/>
        <v>0</v>
      </c>
      <c r="Z931" s="414">
        <f t="shared" si="254"/>
        <v>0</v>
      </c>
      <c r="AA931" s="414">
        <f t="shared" si="254"/>
        <v>0</v>
      </c>
      <c r="AB931" s="414">
        <f t="shared" si="254"/>
        <v>0</v>
      </c>
      <c r="AC931" s="400">
        <f t="shared" si="255"/>
        <v>0</v>
      </c>
      <c r="AD931" s="854"/>
      <c r="AE931" s="855"/>
      <c r="AF931" s="856"/>
    </row>
    <row r="932" spans="1:32" ht="15" customHeight="1" outlineLevel="1" x14ac:dyDescent="0.2">
      <c r="A932" s="11">
        <v>252</v>
      </c>
      <c r="B932" s="661"/>
      <c r="C932" s="662"/>
      <c r="D932" s="292"/>
      <c r="E932" s="293"/>
      <c r="F932" s="880" t="str">
        <f>'2. CAD NCCF'!F932:L932</f>
        <v>Agency MBS, low or not rated</v>
      </c>
      <c r="G932" s="881"/>
      <c r="H932" s="881"/>
      <c r="I932" s="881"/>
      <c r="J932" s="881"/>
      <c r="K932" s="881"/>
      <c r="L932" s="882"/>
      <c r="M932" s="400">
        <f t="shared" si="254"/>
        <v>0</v>
      </c>
      <c r="N932" s="411">
        <f t="shared" si="254"/>
        <v>0</v>
      </c>
      <c r="O932" s="414">
        <f t="shared" si="254"/>
        <v>0</v>
      </c>
      <c r="P932" s="414">
        <f t="shared" si="254"/>
        <v>0</v>
      </c>
      <c r="Q932" s="415">
        <f t="shared" si="254"/>
        <v>0</v>
      </c>
      <c r="R932" s="411">
        <f t="shared" si="254"/>
        <v>0</v>
      </c>
      <c r="S932" s="414">
        <f t="shared" si="254"/>
        <v>0</v>
      </c>
      <c r="T932" s="414">
        <f t="shared" si="254"/>
        <v>0</v>
      </c>
      <c r="U932" s="414">
        <f t="shared" si="254"/>
        <v>0</v>
      </c>
      <c r="V932" s="414">
        <f t="shared" si="254"/>
        <v>0</v>
      </c>
      <c r="W932" s="414">
        <f t="shared" si="254"/>
        <v>0</v>
      </c>
      <c r="X932" s="414">
        <f t="shared" si="254"/>
        <v>0</v>
      </c>
      <c r="Y932" s="414">
        <f t="shared" si="254"/>
        <v>0</v>
      </c>
      <c r="Z932" s="414">
        <f t="shared" si="254"/>
        <v>0</v>
      </c>
      <c r="AA932" s="414">
        <f t="shared" si="254"/>
        <v>0</v>
      </c>
      <c r="AB932" s="414">
        <f t="shared" si="254"/>
        <v>0</v>
      </c>
      <c r="AC932" s="400">
        <f t="shared" si="255"/>
        <v>0</v>
      </c>
      <c r="AD932" s="854"/>
      <c r="AE932" s="855"/>
      <c r="AF932" s="856"/>
    </row>
    <row r="933" spans="1:32" outlineLevel="1" x14ac:dyDescent="0.2">
      <c r="A933" s="11">
        <v>253</v>
      </c>
      <c r="B933" s="661"/>
      <c r="C933" s="662"/>
      <c r="D933" s="292"/>
      <c r="E933" s="994" t="str">
        <f>'2. CAD NCCF'!E933:L933</f>
        <v>Non-agency commercial MBS (CMBS)</v>
      </c>
      <c r="F933" s="995"/>
      <c r="G933" s="995"/>
      <c r="H933" s="995"/>
      <c r="I933" s="995"/>
      <c r="J933" s="995"/>
      <c r="K933" s="995"/>
      <c r="L933" s="996"/>
      <c r="M933" s="399">
        <f>SUBTOTAL(9,M934:M936)</f>
        <v>0</v>
      </c>
      <c r="N933" s="402">
        <f t="shared" ref="N933:AC933" si="256">SUBTOTAL(9,N934:N936)</f>
        <v>0</v>
      </c>
      <c r="O933" s="406">
        <f t="shared" si="256"/>
        <v>0</v>
      </c>
      <c r="P933" s="405">
        <f t="shared" si="256"/>
        <v>0</v>
      </c>
      <c r="Q933" s="407">
        <f t="shared" si="256"/>
        <v>0</v>
      </c>
      <c r="R933" s="402">
        <f t="shared" si="256"/>
        <v>0</v>
      </c>
      <c r="S933" s="405">
        <f t="shared" si="256"/>
        <v>0</v>
      </c>
      <c r="T933" s="406">
        <f t="shared" si="256"/>
        <v>0</v>
      </c>
      <c r="U933" s="405">
        <f t="shared" si="256"/>
        <v>0</v>
      </c>
      <c r="V933" s="406">
        <f t="shared" si="256"/>
        <v>0</v>
      </c>
      <c r="W933" s="405">
        <f t="shared" si="256"/>
        <v>0</v>
      </c>
      <c r="X933" s="406">
        <f t="shared" si="256"/>
        <v>0</v>
      </c>
      <c r="Y933" s="405">
        <f t="shared" si="256"/>
        <v>0</v>
      </c>
      <c r="Z933" s="406">
        <f t="shared" si="256"/>
        <v>0</v>
      </c>
      <c r="AA933" s="405">
        <f t="shared" si="256"/>
        <v>0</v>
      </c>
      <c r="AB933" s="416">
        <f t="shared" si="256"/>
        <v>0</v>
      </c>
      <c r="AC933" s="399">
        <f t="shared" si="256"/>
        <v>0</v>
      </c>
      <c r="AD933" s="854"/>
      <c r="AE933" s="855"/>
      <c r="AF933" s="856"/>
    </row>
    <row r="934" spans="1:32" ht="15" customHeight="1" outlineLevel="1" x14ac:dyDescent="0.2">
      <c r="A934" s="11">
        <v>254</v>
      </c>
      <c r="B934" s="661"/>
      <c r="C934" s="662"/>
      <c r="D934" s="292"/>
      <c r="E934" s="293"/>
      <c r="F934" s="880" t="str">
        <f>'2. CAD NCCF'!F934:L934</f>
        <v>Non-agency CMBS, high rated</v>
      </c>
      <c r="G934" s="881"/>
      <c r="H934" s="881"/>
      <c r="I934" s="881"/>
      <c r="J934" s="881"/>
      <c r="K934" s="881"/>
      <c r="L934" s="882"/>
      <c r="M934" s="400">
        <f t="shared" ref="M934:AB936" si="257">M158</f>
        <v>0</v>
      </c>
      <c r="N934" s="411">
        <f t="shared" si="257"/>
        <v>0</v>
      </c>
      <c r="O934" s="414">
        <f t="shared" si="257"/>
        <v>0</v>
      </c>
      <c r="P934" s="414">
        <f t="shared" si="257"/>
        <v>0</v>
      </c>
      <c r="Q934" s="415">
        <f t="shared" si="257"/>
        <v>0</v>
      </c>
      <c r="R934" s="411">
        <f t="shared" si="257"/>
        <v>0</v>
      </c>
      <c r="S934" s="414">
        <f t="shared" si="257"/>
        <v>0</v>
      </c>
      <c r="T934" s="414">
        <f t="shared" si="257"/>
        <v>0</v>
      </c>
      <c r="U934" s="414">
        <f t="shared" si="257"/>
        <v>0</v>
      </c>
      <c r="V934" s="414">
        <f t="shared" si="257"/>
        <v>0</v>
      </c>
      <c r="W934" s="414">
        <f t="shared" si="257"/>
        <v>0</v>
      </c>
      <c r="X934" s="414">
        <f t="shared" si="257"/>
        <v>0</v>
      </c>
      <c r="Y934" s="414">
        <f t="shared" si="257"/>
        <v>0</v>
      </c>
      <c r="Z934" s="414">
        <f t="shared" si="257"/>
        <v>0</v>
      </c>
      <c r="AA934" s="414">
        <f t="shared" si="257"/>
        <v>0</v>
      </c>
      <c r="AB934" s="414">
        <f t="shared" si="257"/>
        <v>0</v>
      </c>
      <c r="AC934" s="400">
        <f t="shared" ref="AC934:AC936" si="258">M934-SUM(N934:AB934)</f>
        <v>0</v>
      </c>
      <c r="AD934" s="854"/>
      <c r="AE934" s="855"/>
      <c r="AF934" s="856"/>
    </row>
    <row r="935" spans="1:32" ht="15" customHeight="1" outlineLevel="1" x14ac:dyDescent="0.2">
      <c r="A935" s="11">
        <v>255</v>
      </c>
      <c r="B935" s="661"/>
      <c r="C935" s="662"/>
      <c r="D935" s="292"/>
      <c r="E935" s="293"/>
      <c r="F935" s="880" t="str">
        <f>'2. CAD NCCF'!F935:L935</f>
        <v>Non-agency CMBS, medium rated</v>
      </c>
      <c r="G935" s="881"/>
      <c r="H935" s="881"/>
      <c r="I935" s="881"/>
      <c r="J935" s="881"/>
      <c r="K935" s="881"/>
      <c r="L935" s="882"/>
      <c r="M935" s="400">
        <f t="shared" si="257"/>
        <v>0</v>
      </c>
      <c r="N935" s="411">
        <f t="shared" si="257"/>
        <v>0</v>
      </c>
      <c r="O935" s="414">
        <f t="shared" si="257"/>
        <v>0</v>
      </c>
      <c r="P935" s="414">
        <f t="shared" si="257"/>
        <v>0</v>
      </c>
      <c r="Q935" s="415">
        <f t="shared" si="257"/>
        <v>0</v>
      </c>
      <c r="R935" s="411">
        <f t="shared" si="257"/>
        <v>0</v>
      </c>
      <c r="S935" s="414">
        <f t="shared" si="257"/>
        <v>0</v>
      </c>
      <c r="T935" s="414">
        <f t="shared" si="257"/>
        <v>0</v>
      </c>
      <c r="U935" s="414">
        <f t="shared" si="257"/>
        <v>0</v>
      </c>
      <c r="V935" s="414">
        <f t="shared" si="257"/>
        <v>0</v>
      </c>
      <c r="W935" s="414">
        <f t="shared" si="257"/>
        <v>0</v>
      </c>
      <c r="X935" s="414">
        <f t="shared" si="257"/>
        <v>0</v>
      </c>
      <c r="Y935" s="414">
        <f t="shared" si="257"/>
        <v>0</v>
      </c>
      <c r="Z935" s="414">
        <f t="shared" si="257"/>
        <v>0</v>
      </c>
      <c r="AA935" s="414">
        <f t="shared" si="257"/>
        <v>0</v>
      </c>
      <c r="AB935" s="414">
        <f t="shared" si="257"/>
        <v>0</v>
      </c>
      <c r="AC935" s="400">
        <f t="shared" si="258"/>
        <v>0</v>
      </c>
      <c r="AD935" s="854"/>
      <c r="AE935" s="855"/>
      <c r="AF935" s="856"/>
    </row>
    <row r="936" spans="1:32" ht="15" customHeight="1" outlineLevel="1" x14ac:dyDescent="0.2">
      <c r="A936" s="11">
        <v>256</v>
      </c>
      <c r="B936" s="661"/>
      <c r="C936" s="662"/>
      <c r="D936" s="292"/>
      <c r="E936" s="293"/>
      <c r="F936" s="880" t="str">
        <f>'2. CAD NCCF'!F936:L936</f>
        <v>Non-agency CMBS, low or not rated</v>
      </c>
      <c r="G936" s="881"/>
      <c r="H936" s="881"/>
      <c r="I936" s="881"/>
      <c r="J936" s="881"/>
      <c r="K936" s="881"/>
      <c r="L936" s="882"/>
      <c r="M936" s="400">
        <f t="shared" si="257"/>
        <v>0</v>
      </c>
      <c r="N936" s="411">
        <f t="shared" si="257"/>
        <v>0</v>
      </c>
      <c r="O936" s="414">
        <f t="shared" si="257"/>
        <v>0</v>
      </c>
      <c r="P936" s="414">
        <f t="shared" si="257"/>
        <v>0</v>
      </c>
      <c r="Q936" s="415">
        <f t="shared" si="257"/>
        <v>0</v>
      </c>
      <c r="R936" s="411">
        <f t="shared" si="257"/>
        <v>0</v>
      </c>
      <c r="S936" s="414">
        <f t="shared" si="257"/>
        <v>0</v>
      </c>
      <c r="T936" s="414">
        <f t="shared" si="257"/>
        <v>0</v>
      </c>
      <c r="U936" s="414">
        <f t="shared" si="257"/>
        <v>0</v>
      </c>
      <c r="V936" s="414">
        <f t="shared" si="257"/>
        <v>0</v>
      </c>
      <c r="W936" s="414">
        <f t="shared" si="257"/>
        <v>0</v>
      </c>
      <c r="X936" s="414">
        <f t="shared" si="257"/>
        <v>0</v>
      </c>
      <c r="Y936" s="414">
        <f t="shared" si="257"/>
        <v>0</v>
      </c>
      <c r="Z936" s="414">
        <f t="shared" si="257"/>
        <v>0</v>
      </c>
      <c r="AA936" s="414">
        <f t="shared" si="257"/>
        <v>0</v>
      </c>
      <c r="AB936" s="414">
        <f t="shared" si="257"/>
        <v>0</v>
      </c>
      <c r="AC936" s="400">
        <f t="shared" si="258"/>
        <v>0</v>
      </c>
      <c r="AD936" s="854"/>
      <c r="AE936" s="855"/>
      <c r="AF936" s="856"/>
    </row>
    <row r="937" spans="1:32" outlineLevel="1" x14ac:dyDescent="0.2">
      <c r="A937" s="11">
        <v>257</v>
      </c>
      <c r="B937" s="661"/>
      <c r="C937" s="662"/>
      <c r="D937" s="292"/>
      <c r="E937" s="877" t="str">
        <f>'2. CAD NCCF'!E937:L937</f>
        <v>Non-agency residential MBS (RMBS)</v>
      </c>
      <c r="F937" s="878"/>
      <c r="G937" s="878"/>
      <c r="H937" s="878"/>
      <c r="I937" s="878"/>
      <c r="J937" s="878"/>
      <c r="K937" s="878"/>
      <c r="L937" s="879"/>
      <c r="M937" s="399">
        <f>SUBTOTAL(9,M938:M940)</f>
        <v>0</v>
      </c>
      <c r="N937" s="402">
        <f t="shared" ref="N937:AC937" si="259">SUBTOTAL(9,N938:N940)</f>
        <v>0</v>
      </c>
      <c r="O937" s="406">
        <f t="shared" si="259"/>
        <v>0</v>
      </c>
      <c r="P937" s="405">
        <f t="shared" si="259"/>
        <v>0</v>
      </c>
      <c r="Q937" s="407">
        <f t="shared" si="259"/>
        <v>0</v>
      </c>
      <c r="R937" s="402">
        <f t="shared" si="259"/>
        <v>0</v>
      </c>
      <c r="S937" s="405">
        <f t="shared" si="259"/>
        <v>0</v>
      </c>
      <c r="T937" s="406">
        <f t="shared" si="259"/>
        <v>0</v>
      </c>
      <c r="U937" s="405">
        <f t="shared" si="259"/>
        <v>0</v>
      </c>
      <c r="V937" s="406">
        <f t="shared" si="259"/>
        <v>0</v>
      </c>
      <c r="W937" s="405">
        <f t="shared" si="259"/>
        <v>0</v>
      </c>
      <c r="X937" s="406">
        <f t="shared" si="259"/>
        <v>0</v>
      </c>
      <c r="Y937" s="405">
        <f t="shared" si="259"/>
        <v>0</v>
      </c>
      <c r="Z937" s="406">
        <f t="shared" si="259"/>
        <v>0</v>
      </c>
      <c r="AA937" s="405">
        <f t="shared" si="259"/>
        <v>0</v>
      </c>
      <c r="AB937" s="416">
        <f t="shared" si="259"/>
        <v>0</v>
      </c>
      <c r="AC937" s="399">
        <f t="shared" si="259"/>
        <v>0</v>
      </c>
      <c r="AD937" s="854"/>
      <c r="AE937" s="855"/>
      <c r="AF937" s="856"/>
    </row>
    <row r="938" spans="1:32" ht="15" customHeight="1" outlineLevel="1" x14ac:dyDescent="0.2">
      <c r="A938" s="11">
        <v>258</v>
      </c>
      <c r="B938" s="661"/>
      <c r="C938" s="662"/>
      <c r="D938" s="292"/>
      <c r="E938" s="293"/>
      <c r="F938" s="880" t="str">
        <f>'2. CAD NCCF'!F938:L938</f>
        <v>Non-agency RMBS, high rated</v>
      </c>
      <c r="G938" s="881"/>
      <c r="H938" s="881"/>
      <c r="I938" s="881"/>
      <c r="J938" s="881"/>
      <c r="K938" s="881"/>
      <c r="L938" s="882"/>
      <c r="M938" s="400">
        <f t="shared" ref="M938:AB940" si="260">M162</f>
        <v>0</v>
      </c>
      <c r="N938" s="411">
        <f t="shared" si="260"/>
        <v>0</v>
      </c>
      <c r="O938" s="414">
        <f t="shared" si="260"/>
        <v>0</v>
      </c>
      <c r="P938" s="414">
        <f t="shared" si="260"/>
        <v>0</v>
      </c>
      <c r="Q938" s="415">
        <f t="shared" si="260"/>
        <v>0</v>
      </c>
      <c r="R938" s="411">
        <f t="shared" si="260"/>
        <v>0</v>
      </c>
      <c r="S938" s="414">
        <f t="shared" si="260"/>
        <v>0</v>
      </c>
      <c r="T938" s="414">
        <f t="shared" si="260"/>
        <v>0</v>
      </c>
      <c r="U938" s="414">
        <f t="shared" si="260"/>
        <v>0</v>
      </c>
      <c r="V938" s="414">
        <f t="shared" si="260"/>
        <v>0</v>
      </c>
      <c r="W938" s="414">
        <f t="shared" si="260"/>
        <v>0</v>
      </c>
      <c r="X938" s="414">
        <f t="shared" si="260"/>
        <v>0</v>
      </c>
      <c r="Y938" s="414">
        <f t="shared" si="260"/>
        <v>0</v>
      </c>
      <c r="Z938" s="414">
        <f t="shared" si="260"/>
        <v>0</v>
      </c>
      <c r="AA938" s="414">
        <f t="shared" si="260"/>
        <v>0</v>
      </c>
      <c r="AB938" s="414">
        <f t="shared" si="260"/>
        <v>0</v>
      </c>
      <c r="AC938" s="400">
        <f t="shared" ref="AC938:AC940" si="261">M938-SUM(N938:AB938)</f>
        <v>0</v>
      </c>
      <c r="AD938" s="854"/>
      <c r="AE938" s="855"/>
      <c r="AF938" s="856"/>
    </row>
    <row r="939" spans="1:32" ht="15" customHeight="1" outlineLevel="1" x14ac:dyDescent="0.2">
      <c r="A939" s="11">
        <v>259</v>
      </c>
      <c r="B939" s="661"/>
      <c r="C939" s="662"/>
      <c r="D939" s="292"/>
      <c r="E939" s="293"/>
      <c r="F939" s="880" t="str">
        <f>'2. CAD NCCF'!F939:L939</f>
        <v>Non-agency RMBS, medium rated</v>
      </c>
      <c r="G939" s="881"/>
      <c r="H939" s="881"/>
      <c r="I939" s="881"/>
      <c r="J939" s="881"/>
      <c r="K939" s="881"/>
      <c r="L939" s="882"/>
      <c r="M939" s="400">
        <f t="shared" si="260"/>
        <v>0</v>
      </c>
      <c r="N939" s="411">
        <f t="shared" si="260"/>
        <v>0</v>
      </c>
      <c r="O939" s="414">
        <f t="shared" si="260"/>
        <v>0</v>
      </c>
      <c r="P939" s="414">
        <f t="shared" si="260"/>
        <v>0</v>
      </c>
      <c r="Q939" s="415">
        <f t="shared" si="260"/>
        <v>0</v>
      </c>
      <c r="R939" s="411">
        <f t="shared" si="260"/>
        <v>0</v>
      </c>
      <c r="S939" s="414">
        <f t="shared" si="260"/>
        <v>0</v>
      </c>
      <c r="T939" s="414">
        <f t="shared" si="260"/>
        <v>0</v>
      </c>
      <c r="U939" s="414">
        <f t="shared" si="260"/>
        <v>0</v>
      </c>
      <c r="V939" s="414">
        <f t="shared" si="260"/>
        <v>0</v>
      </c>
      <c r="W939" s="414">
        <f t="shared" si="260"/>
        <v>0</v>
      </c>
      <c r="X939" s="414">
        <f t="shared" si="260"/>
        <v>0</v>
      </c>
      <c r="Y939" s="414">
        <f t="shared" si="260"/>
        <v>0</v>
      </c>
      <c r="Z939" s="414">
        <f t="shared" si="260"/>
        <v>0</v>
      </c>
      <c r="AA939" s="414">
        <f t="shared" si="260"/>
        <v>0</v>
      </c>
      <c r="AB939" s="414">
        <f t="shared" si="260"/>
        <v>0</v>
      </c>
      <c r="AC939" s="400">
        <f t="shared" si="261"/>
        <v>0</v>
      </c>
      <c r="AD939" s="854"/>
      <c r="AE939" s="855"/>
      <c r="AF939" s="856"/>
    </row>
    <row r="940" spans="1:32" ht="15" customHeight="1" outlineLevel="1" x14ac:dyDescent="0.2">
      <c r="A940" s="11">
        <v>260</v>
      </c>
      <c r="B940" s="661"/>
      <c r="C940" s="662"/>
      <c r="D940" s="292"/>
      <c r="E940" s="293"/>
      <c r="F940" s="880" t="str">
        <f>'2. CAD NCCF'!F940:L940</f>
        <v>Non-agency RMBS, low or not rated</v>
      </c>
      <c r="G940" s="881"/>
      <c r="H940" s="881"/>
      <c r="I940" s="881"/>
      <c r="J940" s="881"/>
      <c r="K940" s="881"/>
      <c r="L940" s="882"/>
      <c r="M940" s="400">
        <f t="shared" si="260"/>
        <v>0</v>
      </c>
      <c r="N940" s="411">
        <f t="shared" si="260"/>
        <v>0</v>
      </c>
      <c r="O940" s="414">
        <f t="shared" si="260"/>
        <v>0</v>
      </c>
      <c r="P940" s="414">
        <f t="shared" si="260"/>
        <v>0</v>
      </c>
      <c r="Q940" s="415">
        <f t="shared" si="260"/>
        <v>0</v>
      </c>
      <c r="R940" s="411">
        <f t="shared" si="260"/>
        <v>0</v>
      </c>
      <c r="S940" s="414">
        <f t="shared" si="260"/>
        <v>0</v>
      </c>
      <c r="T940" s="414">
        <f t="shared" si="260"/>
        <v>0</v>
      </c>
      <c r="U940" s="414">
        <f t="shared" si="260"/>
        <v>0</v>
      </c>
      <c r="V940" s="414">
        <f t="shared" si="260"/>
        <v>0</v>
      </c>
      <c r="W940" s="414">
        <f t="shared" si="260"/>
        <v>0</v>
      </c>
      <c r="X940" s="414">
        <f t="shared" si="260"/>
        <v>0</v>
      </c>
      <c r="Y940" s="414">
        <f t="shared" si="260"/>
        <v>0</v>
      </c>
      <c r="Z940" s="414">
        <f t="shared" si="260"/>
        <v>0</v>
      </c>
      <c r="AA940" s="414">
        <f t="shared" si="260"/>
        <v>0</v>
      </c>
      <c r="AB940" s="414">
        <f t="shared" si="260"/>
        <v>0</v>
      </c>
      <c r="AC940" s="400">
        <f t="shared" si="261"/>
        <v>0</v>
      </c>
      <c r="AD940" s="857"/>
      <c r="AE940" s="858"/>
      <c r="AF940" s="859"/>
    </row>
    <row r="941" spans="1:32" outlineLevel="1" x14ac:dyDescent="0.2">
      <c r="A941" s="11">
        <v>261</v>
      </c>
      <c r="B941" s="661"/>
      <c r="C941" s="662"/>
      <c r="D941" s="868" t="str">
        <f>'2. CAD NCCF'!D941:AF941</f>
        <v>Corporate bonds and paper (CBP)</v>
      </c>
      <c r="E941" s="869"/>
      <c r="F941" s="869"/>
      <c r="G941" s="869"/>
      <c r="H941" s="869"/>
      <c r="I941" s="869"/>
      <c r="J941" s="869"/>
      <c r="K941" s="869"/>
      <c r="L941" s="869"/>
      <c r="M941" s="869"/>
      <c r="N941" s="869"/>
      <c r="O941" s="869"/>
      <c r="P941" s="869"/>
      <c r="Q941" s="869"/>
      <c r="R941" s="869"/>
      <c r="S941" s="869"/>
      <c r="T941" s="869"/>
      <c r="U941" s="869"/>
      <c r="V941" s="869"/>
      <c r="W941" s="869"/>
      <c r="X941" s="869"/>
      <c r="Y941" s="869"/>
      <c r="Z941" s="869"/>
      <c r="AA941" s="869"/>
      <c r="AB941" s="869"/>
      <c r="AC941" s="869"/>
      <c r="AD941" s="869"/>
      <c r="AE941" s="869"/>
      <c r="AF941" s="870"/>
    </row>
    <row r="942" spans="1:32" ht="15" customHeight="1" outlineLevel="1" x14ac:dyDescent="0.2">
      <c r="A942" s="11">
        <v>262</v>
      </c>
      <c r="B942" s="661"/>
      <c r="C942" s="292"/>
      <c r="D942" s="292"/>
      <c r="E942" s="933" t="str">
        <f>'2. CAD NCCF'!E942:L942</f>
        <v>Non-FI issued CBP, high rated</v>
      </c>
      <c r="F942" s="934"/>
      <c r="G942" s="934"/>
      <c r="H942" s="934"/>
      <c r="I942" s="934"/>
      <c r="J942" s="934"/>
      <c r="K942" s="934"/>
      <c r="L942" s="935"/>
      <c r="M942" s="399">
        <f>SUBTOTAL(9,M943:M944)</f>
        <v>0</v>
      </c>
      <c r="N942" s="402">
        <f t="shared" ref="N942:AC942" si="262">SUBTOTAL(9,N943:N944)</f>
        <v>0</v>
      </c>
      <c r="O942" s="406">
        <f t="shared" si="262"/>
        <v>0</v>
      </c>
      <c r="P942" s="405">
        <f t="shared" si="262"/>
        <v>0</v>
      </c>
      <c r="Q942" s="407">
        <f t="shared" si="262"/>
        <v>0</v>
      </c>
      <c r="R942" s="402">
        <f t="shared" si="262"/>
        <v>0</v>
      </c>
      <c r="S942" s="405">
        <f t="shared" si="262"/>
        <v>0</v>
      </c>
      <c r="T942" s="406">
        <f t="shared" si="262"/>
        <v>0</v>
      </c>
      <c r="U942" s="405">
        <f t="shared" si="262"/>
        <v>0</v>
      </c>
      <c r="V942" s="406">
        <f t="shared" si="262"/>
        <v>0</v>
      </c>
      <c r="W942" s="405">
        <f t="shared" si="262"/>
        <v>0</v>
      </c>
      <c r="X942" s="406">
        <f t="shared" si="262"/>
        <v>0</v>
      </c>
      <c r="Y942" s="405">
        <f t="shared" si="262"/>
        <v>0</v>
      </c>
      <c r="Z942" s="406">
        <f t="shared" si="262"/>
        <v>0</v>
      </c>
      <c r="AA942" s="405">
        <f t="shared" si="262"/>
        <v>0</v>
      </c>
      <c r="AB942" s="416">
        <f t="shared" si="262"/>
        <v>0</v>
      </c>
      <c r="AC942" s="399">
        <f t="shared" si="262"/>
        <v>0</v>
      </c>
      <c r="AD942" s="1433"/>
      <c r="AE942" s="1434"/>
      <c r="AF942" s="1435"/>
    </row>
    <row r="943" spans="1:32" ht="15" customHeight="1" outlineLevel="1" x14ac:dyDescent="0.2">
      <c r="A943" s="11">
        <v>263</v>
      </c>
      <c r="B943" s="661"/>
      <c r="C943" s="292"/>
      <c r="D943" s="292"/>
      <c r="E943" s="293"/>
      <c r="F943" s="880" t="str">
        <f>'2. CAD NCCF'!F943:L943</f>
        <v>Non-FI issued unsecured bond and paper, high rated</v>
      </c>
      <c r="G943" s="881"/>
      <c r="H943" s="881"/>
      <c r="I943" s="881"/>
      <c r="J943" s="881"/>
      <c r="K943" s="881"/>
      <c r="L943" s="882"/>
      <c r="M943" s="400">
        <f t="shared" ref="M943:AB944" si="263">M167</f>
        <v>0</v>
      </c>
      <c r="N943" s="411">
        <f t="shared" si="263"/>
        <v>0</v>
      </c>
      <c r="O943" s="414">
        <f t="shared" si="263"/>
        <v>0</v>
      </c>
      <c r="P943" s="414">
        <f t="shared" si="263"/>
        <v>0</v>
      </c>
      <c r="Q943" s="415">
        <f t="shared" si="263"/>
        <v>0</v>
      </c>
      <c r="R943" s="411">
        <f t="shared" si="263"/>
        <v>0</v>
      </c>
      <c r="S943" s="414">
        <f t="shared" si="263"/>
        <v>0</v>
      </c>
      <c r="T943" s="414">
        <f t="shared" si="263"/>
        <v>0</v>
      </c>
      <c r="U943" s="414">
        <f t="shared" si="263"/>
        <v>0</v>
      </c>
      <c r="V943" s="414">
        <f t="shared" si="263"/>
        <v>0</v>
      </c>
      <c r="W943" s="414">
        <f t="shared" si="263"/>
        <v>0</v>
      </c>
      <c r="X943" s="414">
        <f t="shared" si="263"/>
        <v>0</v>
      </c>
      <c r="Y943" s="414">
        <f t="shared" si="263"/>
        <v>0</v>
      </c>
      <c r="Z943" s="414">
        <f t="shared" si="263"/>
        <v>0</v>
      </c>
      <c r="AA943" s="414">
        <f t="shared" si="263"/>
        <v>0</v>
      </c>
      <c r="AB943" s="414">
        <f t="shared" si="263"/>
        <v>0</v>
      </c>
      <c r="AC943" s="400">
        <f t="shared" ref="AC943:AC944" si="264">M943-SUM(N943:AB943)</f>
        <v>0</v>
      </c>
      <c r="AD943" s="1436"/>
      <c r="AE943" s="1437"/>
      <c r="AF943" s="1438"/>
    </row>
    <row r="944" spans="1:32" ht="15" customHeight="1" outlineLevel="1" x14ac:dyDescent="0.2">
      <c r="A944" s="11">
        <v>264</v>
      </c>
      <c r="B944" s="661"/>
      <c r="C944" s="292"/>
      <c r="D944" s="292"/>
      <c r="E944" s="293"/>
      <c r="F944" s="880" t="str">
        <f>'2. CAD NCCF'!F944:L944</f>
        <v>Non-FI issued covered bonds, high rated</v>
      </c>
      <c r="G944" s="881"/>
      <c r="H944" s="881"/>
      <c r="I944" s="881"/>
      <c r="J944" s="881"/>
      <c r="K944" s="881"/>
      <c r="L944" s="882"/>
      <c r="M944" s="400">
        <f t="shared" si="263"/>
        <v>0</v>
      </c>
      <c r="N944" s="411">
        <f t="shared" si="263"/>
        <v>0</v>
      </c>
      <c r="O944" s="414">
        <f t="shared" si="263"/>
        <v>0</v>
      </c>
      <c r="P944" s="414">
        <f t="shared" si="263"/>
        <v>0</v>
      </c>
      <c r="Q944" s="415">
        <f t="shared" si="263"/>
        <v>0</v>
      </c>
      <c r="R944" s="411">
        <f t="shared" si="263"/>
        <v>0</v>
      </c>
      <c r="S944" s="414">
        <f t="shared" si="263"/>
        <v>0</v>
      </c>
      <c r="T944" s="414">
        <f t="shared" si="263"/>
        <v>0</v>
      </c>
      <c r="U944" s="414">
        <f t="shared" si="263"/>
        <v>0</v>
      </c>
      <c r="V944" s="414">
        <f t="shared" si="263"/>
        <v>0</v>
      </c>
      <c r="W944" s="414">
        <f t="shared" si="263"/>
        <v>0</v>
      </c>
      <c r="X944" s="414">
        <f t="shared" si="263"/>
        <v>0</v>
      </c>
      <c r="Y944" s="414">
        <f t="shared" si="263"/>
        <v>0</v>
      </c>
      <c r="Z944" s="414">
        <f t="shared" si="263"/>
        <v>0</v>
      </c>
      <c r="AA944" s="414">
        <f t="shared" si="263"/>
        <v>0</v>
      </c>
      <c r="AB944" s="414">
        <f t="shared" si="263"/>
        <v>0</v>
      </c>
      <c r="AC944" s="400">
        <f t="shared" si="264"/>
        <v>0</v>
      </c>
      <c r="AD944" s="1436"/>
      <c r="AE944" s="1437"/>
      <c r="AF944" s="1438"/>
    </row>
    <row r="945" spans="1:32" ht="15" customHeight="1" outlineLevel="1" x14ac:dyDescent="0.2">
      <c r="A945" s="11">
        <v>265</v>
      </c>
      <c r="B945" s="661"/>
      <c r="C945" s="292"/>
      <c r="D945" s="292"/>
      <c r="E945" s="877" t="str">
        <f>'2. CAD NCCF'!E945:L945</f>
        <v>FI issued CBP, high rated</v>
      </c>
      <c r="F945" s="878"/>
      <c r="G945" s="878"/>
      <c r="H945" s="878"/>
      <c r="I945" s="878"/>
      <c r="J945" s="878"/>
      <c r="K945" s="878"/>
      <c r="L945" s="879"/>
      <c r="M945" s="399">
        <f>SUBTOTAL(9,M946:M948)</f>
        <v>0</v>
      </c>
      <c r="N945" s="402">
        <f t="shared" ref="N945:AC945" si="265">SUBTOTAL(9,N946:N948)</f>
        <v>0</v>
      </c>
      <c r="O945" s="406">
        <f t="shared" si="265"/>
        <v>0</v>
      </c>
      <c r="P945" s="405">
        <f t="shared" si="265"/>
        <v>0</v>
      </c>
      <c r="Q945" s="407">
        <f t="shared" si="265"/>
        <v>0</v>
      </c>
      <c r="R945" s="402">
        <f t="shared" si="265"/>
        <v>0</v>
      </c>
      <c r="S945" s="405">
        <f t="shared" si="265"/>
        <v>0</v>
      </c>
      <c r="T945" s="406">
        <f t="shared" si="265"/>
        <v>0</v>
      </c>
      <c r="U945" s="405">
        <f t="shared" si="265"/>
        <v>0</v>
      </c>
      <c r="V945" s="406">
        <f t="shared" si="265"/>
        <v>0</v>
      </c>
      <c r="W945" s="405">
        <f t="shared" si="265"/>
        <v>0</v>
      </c>
      <c r="X945" s="406">
        <f t="shared" si="265"/>
        <v>0</v>
      </c>
      <c r="Y945" s="405">
        <f t="shared" si="265"/>
        <v>0</v>
      </c>
      <c r="Z945" s="406">
        <f t="shared" si="265"/>
        <v>0</v>
      </c>
      <c r="AA945" s="405">
        <f t="shared" si="265"/>
        <v>0</v>
      </c>
      <c r="AB945" s="416">
        <f t="shared" si="265"/>
        <v>0</v>
      </c>
      <c r="AC945" s="399">
        <f t="shared" si="265"/>
        <v>0</v>
      </c>
      <c r="AD945" s="1436"/>
      <c r="AE945" s="1437"/>
      <c r="AF945" s="1438"/>
    </row>
    <row r="946" spans="1:32" ht="15" customHeight="1" outlineLevel="1" x14ac:dyDescent="0.2">
      <c r="A946" s="11">
        <v>266</v>
      </c>
      <c r="B946" s="661"/>
      <c r="C946" s="292"/>
      <c r="D946" s="292"/>
      <c r="E946" s="293"/>
      <c r="F946" s="880" t="str">
        <f>'2. CAD NCCF'!F946:L946</f>
        <v>FI issued unsecured bonds and paper, high rated</v>
      </c>
      <c r="G946" s="881"/>
      <c r="H946" s="881"/>
      <c r="I946" s="881"/>
      <c r="J946" s="881"/>
      <c r="K946" s="881"/>
      <c r="L946" s="882"/>
      <c r="M946" s="400">
        <f t="shared" ref="M946:AB948" si="266">M170</f>
        <v>0</v>
      </c>
      <c r="N946" s="411">
        <f t="shared" si="266"/>
        <v>0</v>
      </c>
      <c r="O946" s="414">
        <f t="shared" si="266"/>
        <v>0</v>
      </c>
      <c r="P946" s="414">
        <f t="shared" si="266"/>
        <v>0</v>
      </c>
      <c r="Q946" s="415">
        <f t="shared" si="266"/>
        <v>0</v>
      </c>
      <c r="R946" s="411">
        <f t="shared" si="266"/>
        <v>0</v>
      </c>
      <c r="S946" s="414">
        <f t="shared" si="266"/>
        <v>0</v>
      </c>
      <c r="T946" s="414">
        <f t="shared" si="266"/>
        <v>0</v>
      </c>
      <c r="U946" s="414">
        <f t="shared" si="266"/>
        <v>0</v>
      </c>
      <c r="V946" s="414">
        <f t="shared" si="266"/>
        <v>0</v>
      </c>
      <c r="W946" s="414">
        <f t="shared" si="266"/>
        <v>0</v>
      </c>
      <c r="X946" s="414">
        <f t="shared" si="266"/>
        <v>0</v>
      </c>
      <c r="Y946" s="414">
        <f t="shared" si="266"/>
        <v>0</v>
      </c>
      <c r="Z946" s="414">
        <f t="shared" si="266"/>
        <v>0</v>
      </c>
      <c r="AA946" s="414">
        <f t="shared" si="266"/>
        <v>0</v>
      </c>
      <c r="AB946" s="414">
        <f t="shared" si="266"/>
        <v>0</v>
      </c>
      <c r="AC946" s="400">
        <f t="shared" ref="AC946:AC948" si="267">M946-SUM(N946:AB946)</f>
        <v>0</v>
      </c>
      <c r="AD946" s="1436"/>
      <c r="AE946" s="1437"/>
      <c r="AF946" s="1438"/>
    </row>
    <row r="947" spans="1:32" ht="15" customHeight="1" outlineLevel="1" x14ac:dyDescent="0.2">
      <c r="A947" s="11">
        <v>267</v>
      </c>
      <c r="B947" s="661"/>
      <c r="C947" s="292"/>
      <c r="D947" s="292"/>
      <c r="E947" s="293"/>
      <c r="F947" s="880" t="str">
        <f>'2. CAD NCCF'!F947:L947</f>
        <v>FI issued covered bonds, high rated</v>
      </c>
      <c r="G947" s="881"/>
      <c r="H947" s="881"/>
      <c r="I947" s="881"/>
      <c r="J947" s="881"/>
      <c r="K947" s="881"/>
      <c r="L947" s="882"/>
      <c r="M947" s="400">
        <f t="shared" si="266"/>
        <v>0</v>
      </c>
      <c r="N947" s="411">
        <f t="shared" si="266"/>
        <v>0</v>
      </c>
      <c r="O947" s="414">
        <f t="shared" si="266"/>
        <v>0</v>
      </c>
      <c r="P947" s="414">
        <f t="shared" si="266"/>
        <v>0</v>
      </c>
      <c r="Q947" s="415">
        <f t="shared" si="266"/>
        <v>0</v>
      </c>
      <c r="R947" s="411">
        <f t="shared" si="266"/>
        <v>0</v>
      </c>
      <c r="S947" s="414">
        <f t="shared" si="266"/>
        <v>0</v>
      </c>
      <c r="T947" s="414">
        <f t="shared" si="266"/>
        <v>0</v>
      </c>
      <c r="U947" s="414">
        <f t="shared" si="266"/>
        <v>0</v>
      </c>
      <c r="V947" s="414">
        <f t="shared" si="266"/>
        <v>0</v>
      </c>
      <c r="W947" s="414">
        <f t="shared" si="266"/>
        <v>0</v>
      </c>
      <c r="X947" s="414">
        <f t="shared" si="266"/>
        <v>0</v>
      </c>
      <c r="Y947" s="414">
        <f t="shared" si="266"/>
        <v>0</v>
      </c>
      <c r="Z947" s="414">
        <f t="shared" si="266"/>
        <v>0</v>
      </c>
      <c r="AA947" s="414">
        <f t="shared" si="266"/>
        <v>0</v>
      </c>
      <c r="AB947" s="414">
        <f t="shared" si="266"/>
        <v>0</v>
      </c>
      <c r="AC947" s="400">
        <f t="shared" si="267"/>
        <v>0</v>
      </c>
      <c r="AD947" s="1436"/>
      <c r="AE947" s="1437"/>
      <c r="AF947" s="1438"/>
    </row>
    <row r="948" spans="1:32" ht="15" customHeight="1" outlineLevel="1" x14ac:dyDescent="0.2">
      <c r="A948" s="11">
        <v>268</v>
      </c>
      <c r="B948" s="661"/>
      <c r="C948" s="292"/>
      <c r="D948" s="292"/>
      <c r="E948" s="293"/>
      <c r="F948" s="880" t="str">
        <f>'2. CAD NCCF'!F948:L948</f>
        <v>FI issued jumbo covered bonds, high rated</v>
      </c>
      <c r="G948" s="881"/>
      <c r="H948" s="881"/>
      <c r="I948" s="881"/>
      <c r="J948" s="881"/>
      <c r="K948" s="881"/>
      <c r="L948" s="882"/>
      <c r="M948" s="400">
        <f t="shared" si="266"/>
        <v>0</v>
      </c>
      <c r="N948" s="411">
        <f t="shared" si="266"/>
        <v>0</v>
      </c>
      <c r="O948" s="414">
        <f t="shared" si="266"/>
        <v>0</v>
      </c>
      <c r="P948" s="414">
        <f t="shared" si="266"/>
        <v>0</v>
      </c>
      <c r="Q948" s="415">
        <f t="shared" si="266"/>
        <v>0</v>
      </c>
      <c r="R948" s="411">
        <f t="shared" si="266"/>
        <v>0</v>
      </c>
      <c r="S948" s="414">
        <f t="shared" si="266"/>
        <v>0</v>
      </c>
      <c r="T948" s="414">
        <f t="shared" si="266"/>
        <v>0</v>
      </c>
      <c r="U948" s="414">
        <f t="shared" si="266"/>
        <v>0</v>
      </c>
      <c r="V948" s="414">
        <f t="shared" si="266"/>
        <v>0</v>
      </c>
      <c r="W948" s="414">
        <f t="shared" si="266"/>
        <v>0</v>
      </c>
      <c r="X948" s="414">
        <f t="shared" si="266"/>
        <v>0</v>
      </c>
      <c r="Y948" s="414">
        <f t="shared" si="266"/>
        <v>0</v>
      </c>
      <c r="Z948" s="414">
        <f t="shared" si="266"/>
        <v>0</v>
      </c>
      <c r="AA948" s="414">
        <f t="shared" si="266"/>
        <v>0</v>
      </c>
      <c r="AB948" s="414">
        <f t="shared" si="266"/>
        <v>0</v>
      </c>
      <c r="AC948" s="400">
        <f t="shared" si="267"/>
        <v>0</v>
      </c>
      <c r="AD948" s="1436"/>
      <c r="AE948" s="1437"/>
      <c r="AF948" s="1438"/>
    </row>
    <row r="949" spans="1:32" ht="15" customHeight="1" outlineLevel="1" x14ac:dyDescent="0.2">
      <c r="A949" s="11">
        <v>269</v>
      </c>
      <c r="B949" s="661"/>
      <c r="C949" s="292"/>
      <c r="D949" s="292"/>
      <c r="E949" s="877" t="str">
        <f>'2. CAD NCCF'!E949:L949</f>
        <v>Non-FI issued CBP, medium rated</v>
      </c>
      <c r="F949" s="878"/>
      <c r="G949" s="878"/>
      <c r="H949" s="878"/>
      <c r="I949" s="878"/>
      <c r="J949" s="878"/>
      <c r="K949" s="878"/>
      <c r="L949" s="879"/>
      <c r="M949" s="399">
        <f>SUBTOTAL(9,M950:M951)</f>
        <v>0</v>
      </c>
      <c r="N949" s="402">
        <f t="shared" ref="N949:AC949" si="268">SUBTOTAL(9,N950:N951)</f>
        <v>0</v>
      </c>
      <c r="O949" s="406">
        <f t="shared" si="268"/>
        <v>0</v>
      </c>
      <c r="P949" s="405">
        <f t="shared" si="268"/>
        <v>0</v>
      </c>
      <c r="Q949" s="407">
        <f t="shared" si="268"/>
        <v>0</v>
      </c>
      <c r="R949" s="402">
        <f t="shared" si="268"/>
        <v>0</v>
      </c>
      <c r="S949" s="405">
        <f t="shared" si="268"/>
        <v>0</v>
      </c>
      <c r="T949" s="406">
        <f t="shared" si="268"/>
        <v>0</v>
      </c>
      <c r="U949" s="405">
        <f t="shared" si="268"/>
        <v>0</v>
      </c>
      <c r="V949" s="406">
        <f t="shared" si="268"/>
        <v>0</v>
      </c>
      <c r="W949" s="405">
        <f t="shared" si="268"/>
        <v>0</v>
      </c>
      <c r="X949" s="406">
        <f t="shared" si="268"/>
        <v>0</v>
      </c>
      <c r="Y949" s="405">
        <f t="shared" si="268"/>
        <v>0</v>
      </c>
      <c r="Z949" s="406">
        <f t="shared" si="268"/>
        <v>0</v>
      </c>
      <c r="AA949" s="405">
        <f t="shared" si="268"/>
        <v>0</v>
      </c>
      <c r="AB949" s="416">
        <f t="shared" si="268"/>
        <v>0</v>
      </c>
      <c r="AC949" s="399">
        <f t="shared" si="268"/>
        <v>0</v>
      </c>
      <c r="AD949" s="1436"/>
      <c r="AE949" s="1437"/>
      <c r="AF949" s="1438"/>
    </row>
    <row r="950" spans="1:32" ht="15" customHeight="1" outlineLevel="1" x14ac:dyDescent="0.2">
      <c r="A950" s="11">
        <v>270</v>
      </c>
      <c r="B950" s="661"/>
      <c r="C950" s="292"/>
      <c r="D950" s="292"/>
      <c r="E950" s="293"/>
      <c r="F950" s="880" t="str">
        <f>'2. CAD NCCF'!F950:L950</f>
        <v>Non-FI issued unsecured bonds and paper, medium rated</v>
      </c>
      <c r="G950" s="881"/>
      <c r="H950" s="881"/>
      <c r="I950" s="881"/>
      <c r="J950" s="881"/>
      <c r="K950" s="881"/>
      <c r="L950" s="882"/>
      <c r="M950" s="400">
        <f t="shared" ref="M950:AB951" si="269">M174</f>
        <v>0</v>
      </c>
      <c r="N950" s="411">
        <f t="shared" si="269"/>
        <v>0</v>
      </c>
      <c r="O950" s="414">
        <f t="shared" si="269"/>
        <v>0</v>
      </c>
      <c r="P950" s="414">
        <f t="shared" si="269"/>
        <v>0</v>
      </c>
      <c r="Q950" s="415">
        <f t="shared" si="269"/>
        <v>0</v>
      </c>
      <c r="R950" s="411">
        <f t="shared" si="269"/>
        <v>0</v>
      </c>
      <c r="S950" s="414">
        <f t="shared" si="269"/>
        <v>0</v>
      </c>
      <c r="T950" s="414">
        <f t="shared" si="269"/>
        <v>0</v>
      </c>
      <c r="U950" s="414">
        <f t="shared" si="269"/>
        <v>0</v>
      </c>
      <c r="V950" s="414">
        <f t="shared" si="269"/>
        <v>0</v>
      </c>
      <c r="W950" s="414">
        <f t="shared" si="269"/>
        <v>0</v>
      </c>
      <c r="X950" s="414">
        <f t="shared" si="269"/>
        <v>0</v>
      </c>
      <c r="Y950" s="414">
        <f t="shared" si="269"/>
        <v>0</v>
      </c>
      <c r="Z950" s="414">
        <f t="shared" si="269"/>
        <v>0</v>
      </c>
      <c r="AA950" s="414">
        <f t="shared" si="269"/>
        <v>0</v>
      </c>
      <c r="AB950" s="414">
        <f t="shared" si="269"/>
        <v>0</v>
      </c>
      <c r="AC950" s="400">
        <f t="shared" ref="AC950:AC951" si="270">M950-SUM(N950:AB950)</f>
        <v>0</v>
      </c>
      <c r="AD950" s="1436"/>
      <c r="AE950" s="1437"/>
      <c r="AF950" s="1438"/>
    </row>
    <row r="951" spans="1:32" ht="15" customHeight="1" outlineLevel="1" x14ac:dyDescent="0.2">
      <c r="A951" s="11">
        <v>271</v>
      </c>
      <c r="B951" s="661"/>
      <c r="C951" s="292"/>
      <c r="D951" s="292"/>
      <c r="E951" s="293"/>
      <c r="F951" s="880" t="str">
        <f>'2. CAD NCCF'!F951:L951</f>
        <v>Non-FI issued covered bonds, medium rated</v>
      </c>
      <c r="G951" s="881"/>
      <c r="H951" s="881"/>
      <c r="I951" s="881"/>
      <c r="J951" s="881"/>
      <c r="K951" s="881"/>
      <c r="L951" s="882"/>
      <c r="M951" s="400">
        <f t="shared" si="269"/>
        <v>0</v>
      </c>
      <c r="N951" s="411">
        <f t="shared" si="269"/>
        <v>0</v>
      </c>
      <c r="O951" s="414">
        <f t="shared" si="269"/>
        <v>0</v>
      </c>
      <c r="P951" s="414">
        <f t="shared" si="269"/>
        <v>0</v>
      </c>
      <c r="Q951" s="415">
        <f t="shared" si="269"/>
        <v>0</v>
      </c>
      <c r="R951" s="411">
        <f t="shared" si="269"/>
        <v>0</v>
      </c>
      <c r="S951" s="414">
        <f t="shared" si="269"/>
        <v>0</v>
      </c>
      <c r="T951" s="414">
        <f t="shared" si="269"/>
        <v>0</v>
      </c>
      <c r="U951" s="414">
        <f t="shared" si="269"/>
        <v>0</v>
      </c>
      <c r="V951" s="414">
        <f t="shared" si="269"/>
        <v>0</v>
      </c>
      <c r="W951" s="414">
        <f t="shared" si="269"/>
        <v>0</v>
      </c>
      <c r="X951" s="414">
        <f t="shared" si="269"/>
        <v>0</v>
      </c>
      <c r="Y951" s="414">
        <f t="shared" si="269"/>
        <v>0</v>
      </c>
      <c r="Z951" s="414">
        <f t="shared" si="269"/>
        <v>0</v>
      </c>
      <c r="AA951" s="414">
        <f t="shared" si="269"/>
        <v>0</v>
      </c>
      <c r="AB951" s="414">
        <f t="shared" si="269"/>
        <v>0</v>
      </c>
      <c r="AC951" s="400">
        <f t="shared" si="270"/>
        <v>0</v>
      </c>
      <c r="AD951" s="1436"/>
      <c r="AE951" s="1437"/>
      <c r="AF951" s="1438"/>
    </row>
    <row r="952" spans="1:32" ht="15" customHeight="1" outlineLevel="1" x14ac:dyDescent="0.2">
      <c r="A952" s="11">
        <v>272</v>
      </c>
      <c r="B952" s="661"/>
      <c r="C952" s="292"/>
      <c r="D952" s="292"/>
      <c r="E952" s="877" t="str">
        <f>'2. CAD NCCF'!E952:L952</f>
        <v>FI issued CBP, medium rated</v>
      </c>
      <c r="F952" s="878"/>
      <c r="G952" s="878"/>
      <c r="H952" s="878"/>
      <c r="I952" s="878"/>
      <c r="J952" s="878"/>
      <c r="K952" s="878"/>
      <c r="L952" s="879"/>
      <c r="M952" s="399">
        <f>SUBTOTAL(9,M953:M955)</f>
        <v>0</v>
      </c>
      <c r="N952" s="402">
        <f t="shared" ref="N952:AB952" si="271">SUBTOTAL(9,N953:N955)</f>
        <v>0</v>
      </c>
      <c r="O952" s="406">
        <f t="shared" si="271"/>
        <v>0</v>
      </c>
      <c r="P952" s="405">
        <f t="shared" si="271"/>
        <v>0</v>
      </c>
      <c r="Q952" s="407">
        <f t="shared" si="271"/>
        <v>0</v>
      </c>
      <c r="R952" s="402">
        <f t="shared" si="271"/>
        <v>0</v>
      </c>
      <c r="S952" s="405">
        <f t="shared" si="271"/>
        <v>0</v>
      </c>
      <c r="T952" s="406">
        <f t="shared" si="271"/>
        <v>0</v>
      </c>
      <c r="U952" s="405">
        <f t="shared" si="271"/>
        <v>0</v>
      </c>
      <c r="V952" s="406">
        <f t="shared" si="271"/>
        <v>0</v>
      </c>
      <c r="W952" s="405">
        <f t="shared" si="271"/>
        <v>0</v>
      </c>
      <c r="X952" s="406">
        <f t="shared" si="271"/>
        <v>0</v>
      </c>
      <c r="Y952" s="405">
        <f t="shared" si="271"/>
        <v>0</v>
      </c>
      <c r="Z952" s="406">
        <f t="shared" si="271"/>
        <v>0</v>
      </c>
      <c r="AA952" s="405">
        <f t="shared" si="271"/>
        <v>0</v>
      </c>
      <c r="AB952" s="416">
        <f t="shared" si="271"/>
        <v>0</v>
      </c>
      <c r="AC952" s="399">
        <f>SUBTOTAL(9,AC953:AC955)</f>
        <v>0</v>
      </c>
      <c r="AD952" s="1436"/>
      <c r="AE952" s="1437"/>
      <c r="AF952" s="1438"/>
    </row>
    <row r="953" spans="1:32" ht="15" customHeight="1" outlineLevel="1" x14ac:dyDescent="0.2">
      <c r="A953" s="11">
        <v>273</v>
      </c>
      <c r="B953" s="661"/>
      <c r="C953" s="292"/>
      <c r="D953" s="292"/>
      <c r="E953" s="293"/>
      <c r="F953" s="880" t="str">
        <f>'2. CAD NCCF'!F953:L953</f>
        <v>FI issued unsecured bonds and paper, medium rated</v>
      </c>
      <c r="G953" s="881"/>
      <c r="H953" s="881"/>
      <c r="I953" s="881"/>
      <c r="J953" s="881"/>
      <c r="K953" s="881"/>
      <c r="L953" s="882"/>
      <c r="M953" s="400">
        <f t="shared" ref="M953:AB955" si="272">M177</f>
        <v>0</v>
      </c>
      <c r="N953" s="411">
        <f t="shared" si="272"/>
        <v>0</v>
      </c>
      <c r="O953" s="414">
        <f t="shared" si="272"/>
        <v>0</v>
      </c>
      <c r="P953" s="414">
        <f t="shared" si="272"/>
        <v>0</v>
      </c>
      <c r="Q953" s="415">
        <f t="shared" si="272"/>
        <v>0</v>
      </c>
      <c r="R953" s="411">
        <f t="shared" si="272"/>
        <v>0</v>
      </c>
      <c r="S953" s="414">
        <f t="shared" si="272"/>
        <v>0</v>
      </c>
      <c r="T953" s="414">
        <f t="shared" si="272"/>
        <v>0</v>
      </c>
      <c r="U953" s="414">
        <f t="shared" si="272"/>
        <v>0</v>
      </c>
      <c r="V953" s="414">
        <f t="shared" si="272"/>
        <v>0</v>
      </c>
      <c r="W953" s="414">
        <f t="shared" si="272"/>
        <v>0</v>
      </c>
      <c r="X953" s="414">
        <f t="shared" si="272"/>
        <v>0</v>
      </c>
      <c r="Y953" s="414">
        <f t="shared" si="272"/>
        <v>0</v>
      </c>
      <c r="Z953" s="414">
        <f t="shared" si="272"/>
        <v>0</v>
      </c>
      <c r="AA953" s="414">
        <f t="shared" si="272"/>
        <v>0</v>
      </c>
      <c r="AB953" s="414">
        <f t="shared" si="272"/>
        <v>0</v>
      </c>
      <c r="AC953" s="400">
        <f t="shared" ref="AC953:AC955" si="273">M953-SUM(N953:AB953)</f>
        <v>0</v>
      </c>
      <c r="AD953" s="1436"/>
      <c r="AE953" s="1437"/>
      <c r="AF953" s="1438"/>
    </row>
    <row r="954" spans="1:32" ht="15" customHeight="1" outlineLevel="1" x14ac:dyDescent="0.2">
      <c r="A954" s="11">
        <v>274</v>
      </c>
      <c r="B954" s="661"/>
      <c r="C954" s="292"/>
      <c r="D954" s="292"/>
      <c r="E954" s="293"/>
      <c r="F954" s="880" t="str">
        <f>'2. CAD NCCF'!F954:L954</f>
        <v>FI issued covered bonds, medium rated</v>
      </c>
      <c r="G954" s="881"/>
      <c r="H954" s="881"/>
      <c r="I954" s="881"/>
      <c r="J954" s="881"/>
      <c r="K954" s="881"/>
      <c r="L954" s="882"/>
      <c r="M954" s="400">
        <f t="shared" si="272"/>
        <v>0</v>
      </c>
      <c r="N954" s="411">
        <f t="shared" si="272"/>
        <v>0</v>
      </c>
      <c r="O954" s="414">
        <f t="shared" si="272"/>
        <v>0</v>
      </c>
      <c r="P954" s="414">
        <f t="shared" si="272"/>
        <v>0</v>
      </c>
      <c r="Q954" s="415">
        <f t="shared" si="272"/>
        <v>0</v>
      </c>
      <c r="R954" s="411">
        <f t="shared" si="272"/>
        <v>0</v>
      </c>
      <c r="S954" s="414">
        <f t="shared" si="272"/>
        <v>0</v>
      </c>
      <c r="T954" s="414">
        <f t="shared" si="272"/>
        <v>0</v>
      </c>
      <c r="U954" s="414">
        <f t="shared" si="272"/>
        <v>0</v>
      </c>
      <c r="V954" s="414">
        <f t="shared" si="272"/>
        <v>0</v>
      </c>
      <c r="W954" s="414">
        <f t="shared" si="272"/>
        <v>0</v>
      </c>
      <c r="X954" s="414">
        <f t="shared" si="272"/>
        <v>0</v>
      </c>
      <c r="Y954" s="414">
        <f t="shared" si="272"/>
        <v>0</v>
      </c>
      <c r="Z954" s="414">
        <f t="shared" si="272"/>
        <v>0</v>
      </c>
      <c r="AA954" s="414">
        <f t="shared" si="272"/>
        <v>0</v>
      </c>
      <c r="AB954" s="414">
        <f t="shared" si="272"/>
        <v>0</v>
      </c>
      <c r="AC954" s="400">
        <f t="shared" si="273"/>
        <v>0</v>
      </c>
      <c r="AD954" s="1436"/>
      <c r="AE954" s="1437"/>
      <c r="AF954" s="1438"/>
    </row>
    <row r="955" spans="1:32" ht="15" customHeight="1" outlineLevel="1" x14ac:dyDescent="0.2">
      <c r="A955" s="11">
        <v>275</v>
      </c>
      <c r="B955" s="679"/>
      <c r="C955" s="600"/>
      <c r="D955" s="600"/>
      <c r="E955" s="686"/>
      <c r="F955" s="880" t="str">
        <f>'2. CAD NCCF'!F955:L955</f>
        <v>FI issued jumbo covered bonds, medium rated</v>
      </c>
      <c r="G955" s="881"/>
      <c r="H955" s="881"/>
      <c r="I955" s="881"/>
      <c r="J955" s="881"/>
      <c r="K955" s="881"/>
      <c r="L955" s="882"/>
      <c r="M955" s="400">
        <f t="shared" si="272"/>
        <v>0</v>
      </c>
      <c r="N955" s="411">
        <f t="shared" si="272"/>
        <v>0</v>
      </c>
      <c r="O955" s="414">
        <f t="shared" si="272"/>
        <v>0</v>
      </c>
      <c r="P955" s="414">
        <f t="shared" si="272"/>
        <v>0</v>
      </c>
      <c r="Q955" s="415">
        <f t="shared" si="272"/>
        <v>0</v>
      </c>
      <c r="R955" s="411">
        <f t="shared" si="272"/>
        <v>0</v>
      </c>
      <c r="S955" s="414">
        <f t="shared" si="272"/>
        <v>0</v>
      </c>
      <c r="T955" s="414">
        <f t="shared" si="272"/>
        <v>0</v>
      </c>
      <c r="U955" s="414">
        <f t="shared" si="272"/>
        <v>0</v>
      </c>
      <c r="V955" s="414">
        <f t="shared" si="272"/>
        <v>0</v>
      </c>
      <c r="W955" s="414">
        <f t="shared" si="272"/>
        <v>0</v>
      </c>
      <c r="X955" s="414">
        <f t="shared" si="272"/>
        <v>0</v>
      </c>
      <c r="Y955" s="414">
        <f t="shared" si="272"/>
        <v>0</v>
      </c>
      <c r="Z955" s="414">
        <f t="shared" si="272"/>
        <v>0</v>
      </c>
      <c r="AA955" s="414">
        <f t="shared" si="272"/>
        <v>0</v>
      </c>
      <c r="AB955" s="414">
        <f t="shared" si="272"/>
        <v>0</v>
      </c>
      <c r="AC955" s="400">
        <f t="shared" si="273"/>
        <v>0</v>
      </c>
      <c r="AD955" s="1439"/>
      <c r="AE955" s="1440"/>
      <c r="AF955" s="1441"/>
    </row>
    <row r="956" spans="1:32" ht="15" customHeight="1" outlineLevel="1" x14ac:dyDescent="0.2">
      <c r="A956" s="11">
        <v>276</v>
      </c>
      <c r="B956" s="317"/>
      <c r="C956" s="765"/>
      <c r="D956" s="765"/>
      <c r="E956" s="877" t="str">
        <f>'2. CAD NCCF'!E956:L956</f>
        <v>Non-FI issued CBP, low or not rated</v>
      </c>
      <c r="F956" s="878"/>
      <c r="G956" s="878"/>
      <c r="H956" s="878"/>
      <c r="I956" s="878"/>
      <c r="J956" s="878"/>
      <c r="K956" s="878"/>
      <c r="L956" s="879"/>
      <c r="M956" s="399">
        <f>SUBTOTAL(9,M957:M958)</f>
        <v>0</v>
      </c>
      <c r="N956" s="402">
        <f t="shared" ref="N956:AC956" si="274">SUBTOTAL(9,N957:N958)</f>
        <v>0</v>
      </c>
      <c r="O956" s="406">
        <f t="shared" si="274"/>
        <v>0</v>
      </c>
      <c r="P956" s="405">
        <f t="shared" si="274"/>
        <v>0</v>
      </c>
      <c r="Q956" s="407">
        <f t="shared" si="274"/>
        <v>0</v>
      </c>
      <c r="R956" s="402">
        <f t="shared" si="274"/>
        <v>0</v>
      </c>
      <c r="S956" s="405">
        <f t="shared" si="274"/>
        <v>0</v>
      </c>
      <c r="T956" s="406">
        <f t="shared" si="274"/>
        <v>0</v>
      </c>
      <c r="U956" s="405">
        <f t="shared" si="274"/>
        <v>0</v>
      </c>
      <c r="V956" s="406">
        <f t="shared" si="274"/>
        <v>0</v>
      </c>
      <c r="W956" s="405">
        <f t="shared" si="274"/>
        <v>0</v>
      </c>
      <c r="X956" s="406">
        <f t="shared" si="274"/>
        <v>0</v>
      </c>
      <c r="Y956" s="405">
        <f t="shared" si="274"/>
        <v>0</v>
      </c>
      <c r="Z956" s="406">
        <f t="shared" si="274"/>
        <v>0</v>
      </c>
      <c r="AA956" s="405">
        <f t="shared" si="274"/>
        <v>0</v>
      </c>
      <c r="AB956" s="416">
        <f t="shared" si="274"/>
        <v>0</v>
      </c>
      <c r="AC956" s="399">
        <f t="shared" si="274"/>
        <v>0</v>
      </c>
      <c r="AD956" s="915"/>
      <c r="AE956" s="916"/>
      <c r="AF956" s="917"/>
    </row>
    <row r="957" spans="1:32" ht="15" customHeight="1" outlineLevel="1" x14ac:dyDescent="0.2">
      <c r="A957" s="11">
        <v>277</v>
      </c>
      <c r="B957" s="661"/>
      <c r="C957" s="292"/>
      <c r="D957" s="292"/>
      <c r="E957" s="293"/>
      <c r="F957" s="880" t="str">
        <f>'2. CAD NCCF'!F957:L957</f>
        <v>Non-FI issued unsecured bonds and paper, low or not rated</v>
      </c>
      <c r="G957" s="881"/>
      <c r="H957" s="881"/>
      <c r="I957" s="881"/>
      <c r="J957" s="881"/>
      <c r="K957" s="881"/>
      <c r="L957" s="882"/>
      <c r="M957" s="400">
        <f t="shared" ref="M957:AB958" si="275">M181</f>
        <v>0</v>
      </c>
      <c r="N957" s="411">
        <f t="shared" si="275"/>
        <v>0</v>
      </c>
      <c r="O957" s="414">
        <f t="shared" si="275"/>
        <v>0</v>
      </c>
      <c r="P957" s="414">
        <f t="shared" si="275"/>
        <v>0</v>
      </c>
      <c r="Q957" s="415">
        <f t="shared" si="275"/>
        <v>0</v>
      </c>
      <c r="R957" s="411">
        <f t="shared" si="275"/>
        <v>0</v>
      </c>
      <c r="S957" s="414">
        <f t="shared" si="275"/>
        <v>0</v>
      </c>
      <c r="T957" s="414">
        <f t="shared" si="275"/>
        <v>0</v>
      </c>
      <c r="U957" s="414">
        <f t="shared" si="275"/>
        <v>0</v>
      </c>
      <c r="V957" s="414">
        <f t="shared" si="275"/>
        <v>0</v>
      </c>
      <c r="W957" s="414">
        <f t="shared" si="275"/>
        <v>0</v>
      </c>
      <c r="X957" s="414">
        <f t="shared" si="275"/>
        <v>0</v>
      </c>
      <c r="Y957" s="414">
        <f t="shared" si="275"/>
        <v>0</v>
      </c>
      <c r="Z957" s="414">
        <f t="shared" si="275"/>
        <v>0</v>
      </c>
      <c r="AA957" s="414">
        <f t="shared" si="275"/>
        <v>0</v>
      </c>
      <c r="AB957" s="414">
        <f t="shared" si="275"/>
        <v>0</v>
      </c>
      <c r="AC957" s="400">
        <f t="shared" ref="AC957:AC958" si="276">M957-SUM(N957:AB957)</f>
        <v>0</v>
      </c>
      <c r="AD957" s="918"/>
      <c r="AE957" s="919"/>
      <c r="AF957" s="920"/>
    </row>
    <row r="958" spans="1:32" ht="15" customHeight="1" outlineLevel="1" x14ac:dyDescent="0.2">
      <c r="A958" s="11">
        <v>278</v>
      </c>
      <c r="B958" s="661"/>
      <c r="C958" s="292"/>
      <c r="D958" s="292"/>
      <c r="E958" s="293"/>
      <c r="F958" s="880" t="str">
        <f>'2. CAD NCCF'!F958:L958</f>
        <v>Non-FI issued covered bonds, low or not rated</v>
      </c>
      <c r="G958" s="881"/>
      <c r="H958" s="881"/>
      <c r="I958" s="881"/>
      <c r="J958" s="881"/>
      <c r="K958" s="881"/>
      <c r="L958" s="882"/>
      <c r="M958" s="400">
        <f t="shared" si="275"/>
        <v>0</v>
      </c>
      <c r="N958" s="411">
        <f t="shared" si="275"/>
        <v>0</v>
      </c>
      <c r="O958" s="414">
        <f t="shared" si="275"/>
        <v>0</v>
      </c>
      <c r="P958" s="414">
        <f t="shared" si="275"/>
        <v>0</v>
      </c>
      <c r="Q958" s="415">
        <f t="shared" si="275"/>
        <v>0</v>
      </c>
      <c r="R958" s="411">
        <f t="shared" si="275"/>
        <v>0</v>
      </c>
      <c r="S958" s="414">
        <f t="shared" si="275"/>
        <v>0</v>
      </c>
      <c r="T958" s="414">
        <f t="shared" si="275"/>
        <v>0</v>
      </c>
      <c r="U958" s="414">
        <f t="shared" si="275"/>
        <v>0</v>
      </c>
      <c r="V958" s="414">
        <f t="shared" si="275"/>
        <v>0</v>
      </c>
      <c r="W958" s="414">
        <f t="shared" si="275"/>
        <v>0</v>
      </c>
      <c r="X958" s="414">
        <f t="shared" si="275"/>
        <v>0</v>
      </c>
      <c r="Y958" s="414">
        <f t="shared" si="275"/>
        <v>0</v>
      </c>
      <c r="Z958" s="414">
        <f t="shared" si="275"/>
        <v>0</v>
      </c>
      <c r="AA958" s="414">
        <f t="shared" si="275"/>
        <v>0</v>
      </c>
      <c r="AB958" s="414">
        <f t="shared" si="275"/>
        <v>0</v>
      </c>
      <c r="AC958" s="400">
        <f t="shared" si="276"/>
        <v>0</v>
      </c>
      <c r="AD958" s="918"/>
      <c r="AE958" s="919"/>
      <c r="AF958" s="920"/>
    </row>
    <row r="959" spans="1:32" ht="15" customHeight="1" outlineLevel="1" x14ac:dyDescent="0.2">
      <c r="A959" s="11">
        <v>279</v>
      </c>
      <c r="B959" s="661"/>
      <c r="C959" s="292"/>
      <c r="D959" s="292"/>
      <c r="E959" s="877" t="str">
        <f>'2. CAD NCCF'!E959:L959</f>
        <v>FI issued CBP, low or not rated</v>
      </c>
      <c r="F959" s="878"/>
      <c r="G959" s="878"/>
      <c r="H959" s="878"/>
      <c r="I959" s="878"/>
      <c r="J959" s="878"/>
      <c r="K959" s="878"/>
      <c r="L959" s="879"/>
      <c r="M959" s="399">
        <f>SUBTOTAL(9,M960:M962)</f>
        <v>0</v>
      </c>
      <c r="N959" s="402">
        <f t="shared" ref="N959:AC959" si="277">SUBTOTAL(9,N960:N962)</f>
        <v>0</v>
      </c>
      <c r="O959" s="406">
        <f t="shared" si="277"/>
        <v>0</v>
      </c>
      <c r="P959" s="405">
        <f t="shared" si="277"/>
        <v>0</v>
      </c>
      <c r="Q959" s="407">
        <f t="shared" si="277"/>
        <v>0</v>
      </c>
      <c r="R959" s="402">
        <f t="shared" si="277"/>
        <v>0</v>
      </c>
      <c r="S959" s="405">
        <f t="shared" si="277"/>
        <v>0</v>
      </c>
      <c r="T959" s="406">
        <f t="shared" si="277"/>
        <v>0</v>
      </c>
      <c r="U959" s="405">
        <f t="shared" si="277"/>
        <v>0</v>
      </c>
      <c r="V959" s="406">
        <f t="shared" si="277"/>
        <v>0</v>
      </c>
      <c r="W959" s="405">
        <f t="shared" si="277"/>
        <v>0</v>
      </c>
      <c r="X959" s="406">
        <f t="shared" si="277"/>
        <v>0</v>
      </c>
      <c r="Y959" s="405">
        <f t="shared" si="277"/>
        <v>0</v>
      </c>
      <c r="Z959" s="406">
        <f t="shared" si="277"/>
        <v>0</v>
      </c>
      <c r="AA959" s="405">
        <f t="shared" si="277"/>
        <v>0</v>
      </c>
      <c r="AB959" s="416">
        <f t="shared" si="277"/>
        <v>0</v>
      </c>
      <c r="AC959" s="399">
        <f t="shared" si="277"/>
        <v>0</v>
      </c>
      <c r="AD959" s="918"/>
      <c r="AE959" s="919"/>
      <c r="AF959" s="920"/>
    </row>
    <row r="960" spans="1:32" ht="15" customHeight="1" outlineLevel="1" x14ac:dyDescent="0.2">
      <c r="A960" s="11">
        <v>280</v>
      </c>
      <c r="B960" s="661"/>
      <c r="C960" s="292"/>
      <c r="D960" s="292"/>
      <c r="E960" s="293"/>
      <c r="F960" s="880" t="str">
        <f>'2. CAD NCCF'!F960:L960</f>
        <v>FI issued unsecured bonds and paper, low or not rated</v>
      </c>
      <c r="G960" s="881"/>
      <c r="H960" s="881"/>
      <c r="I960" s="881"/>
      <c r="J960" s="881"/>
      <c r="K960" s="881"/>
      <c r="L960" s="882"/>
      <c r="M960" s="400">
        <f t="shared" ref="M960:AB962" si="278">M184</f>
        <v>0</v>
      </c>
      <c r="N960" s="411">
        <f t="shared" si="278"/>
        <v>0</v>
      </c>
      <c r="O960" s="414">
        <f t="shared" si="278"/>
        <v>0</v>
      </c>
      <c r="P960" s="414">
        <f t="shared" si="278"/>
        <v>0</v>
      </c>
      <c r="Q960" s="415">
        <f t="shared" si="278"/>
        <v>0</v>
      </c>
      <c r="R960" s="411">
        <f t="shared" si="278"/>
        <v>0</v>
      </c>
      <c r="S960" s="414">
        <f t="shared" si="278"/>
        <v>0</v>
      </c>
      <c r="T960" s="414">
        <f t="shared" si="278"/>
        <v>0</v>
      </c>
      <c r="U960" s="414">
        <f t="shared" si="278"/>
        <v>0</v>
      </c>
      <c r="V960" s="414">
        <f t="shared" si="278"/>
        <v>0</v>
      </c>
      <c r="W960" s="414">
        <f t="shared" si="278"/>
        <v>0</v>
      </c>
      <c r="X960" s="414">
        <f t="shared" si="278"/>
        <v>0</v>
      </c>
      <c r="Y960" s="414">
        <f t="shared" si="278"/>
        <v>0</v>
      </c>
      <c r="Z960" s="414">
        <f t="shared" si="278"/>
        <v>0</v>
      </c>
      <c r="AA960" s="414">
        <f t="shared" si="278"/>
        <v>0</v>
      </c>
      <c r="AB960" s="414">
        <f t="shared" si="278"/>
        <v>0</v>
      </c>
      <c r="AC960" s="400">
        <f t="shared" ref="AC960:AC962" si="279">M960-SUM(N960:AB960)</f>
        <v>0</v>
      </c>
      <c r="AD960" s="918"/>
      <c r="AE960" s="919"/>
      <c r="AF960" s="920"/>
    </row>
    <row r="961" spans="1:32" ht="15" customHeight="1" outlineLevel="1" x14ac:dyDescent="0.2">
      <c r="A961" s="11">
        <v>281</v>
      </c>
      <c r="B961" s="661"/>
      <c r="C961" s="662"/>
      <c r="D961" s="662"/>
      <c r="E961" s="662"/>
      <c r="F961" s="880" t="str">
        <f>'2. CAD NCCF'!F961:L961</f>
        <v>FI issued covered bonds, low or not rated</v>
      </c>
      <c r="G961" s="881"/>
      <c r="H961" s="881"/>
      <c r="I961" s="881"/>
      <c r="J961" s="881"/>
      <c r="K961" s="881"/>
      <c r="L961" s="882"/>
      <c r="M961" s="400">
        <f t="shared" si="278"/>
        <v>0</v>
      </c>
      <c r="N961" s="411">
        <f t="shared" si="278"/>
        <v>0</v>
      </c>
      <c r="O961" s="414">
        <f t="shared" si="278"/>
        <v>0</v>
      </c>
      <c r="P961" s="414">
        <f t="shared" si="278"/>
        <v>0</v>
      </c>
      <c r="Q961" s="415">
        <f t="shared" si="278"/>
        <v>0</v>
      </c>
      <c r="R961" s="411">
        <f t="shared" si="278"/>
        <v>0</v>
      </c>
      <c r="S961" s="414">
        <f t="shared" si="278"/>
        <v>0</v>
      </c>
      <c r="T961" s="414">
        <f t="shared" si="278"/>
        <v>0</v>
      </c>
      <c r="U961" s="414">
        <f t="shared" si="278"/>
        <v>0</v>
      </c>
      <c r="V961" s="414">
        <f t="shared" si="278"/>
        <v>0</v>
      </c>
      <c r="W961" s="414">
        <f t="shared" si="278"/>
        <v>0</v>
      </c>
      <c r="X961" s="414">
        <f t="shared" si="278"/>
        <v>0</v>
      </c>
      <c r="Y961" s="414">
        <f t="shared" si="278"/>
        <v>0</v>
      </c>
      <c r="Z961" s="414">
        <f t="shared" si="278"/>
        <v>0</v>
      </c>
      <c r="AA961" s="414">
        <f t="shared" si="278"/>
        <v>0</v>
      </c>
      <c r="AB961" s="414">
        <f t="shared" si="278"/>
        <v>0</v>
      </c>
      <c r="AC961" s="400">
        <f t="shared" si="279"/>
        <v>0</v>
      </c>
      <c r="AD961" s="918"/>
      <c r="AE961" s="919"/>
      <c r="AF961" s="920"/>
    </row>
    <row r="962" spans="1:32" ht="15" customHeight="1" outlineLevel="1" x14ac:dyDescent="0.2">
      <c r="A962" s="11">
        <v>282</v>
      </c>
      <c r="B962" s="661"/>
      <c r="C962" s="662"/>
      <c r="D962" s="662"/>
      <c r="E962" s="662"/>
      <c r="F962" s="880" t="str">
        <f>'2. CAD NCCF'!F962:L962</f>
        <v>FI issued jumbo covered bonds, low or not rated</v>
      </c>
      <c r="G962" s="881"/>
      <c r="H962" s="881"/>
      <c r="I962" s="881"/>
      <c r="J962" s="881"/>
      <c r="K962" s="881"/>
      <c r="L962" s="882"/>
      <c r="M962" s="400">
        <f t="shared" si="278"/>
        <v>0</v>
      </c>
      <c r="N962" s="411">
        <f t="shared" si="278"/>
        <v>0</v>
      </c>
      <c r="O962" s="414">
        <f t="shared" si="278"/>
        <v>0</v>
      </c>
      <c r="P962" s="414">
        <f t="shared" si="278"/>
        <v>0</v>
      </c>
      <c r="Q962" s="415">
        <f t="shared" si="278"/>
        <v>0</v>
      </c>
      <c r="R962" s="411">
        <f t="shared" si="278"/>
        <v>0</v>
      </c>
      <c r="S962" s="414">
        <f t="shared" si="278"/>
        <v>0</v>
      </c>
      <c r="T962" s="414">
        <f t="shared" si="278"/>
        <v>0</v>
      </c>
      <c r="U962" s="414">
        <f t="shared" si="278"/>
        <v>0</v>
      </c>
      <c r="V962" s="414">
        <f t="shared" si="278"/>
        <v>0</v>
      </c>
      <c r="W962" s="414">
        <f t="shared" si="278"/>
        <v>0</v>
      </c>
      <c r="X962" s="414">
        <f t="shared" si="278"/>
        <v>0</v>
      </c>
      <c r="Y962" s="414">
        <f t="shared" si="278"/>
        <v>0</v>
      </c>
      <c r="Z962" s="414">
        <f t="shared" si="278"/>
        <v>0</v>
      </c>
      <c r="AA962" s="414">
        <f t="shared" si="278"/>
        <v>0</v>
      </c>
      <c r="AB962" s="414">
        <f t="shared" si="278"/>
        <v>0</v>
      </c>
      <c r="AC962" s="400">
        <f t="shared" si="279"/>
        <v>0</v>
      </c>
      <c r="AD962" s="921"/>
      <c r="AE962" s="922"/>
      <c r="AF962" s="923"/>
    </row>
    <row r="963" spans="1:32" outlineLevel="1" x14ac:dyDescent="0.2">
      <c r="A963" s="11">
        <v>283</v>
      </c>
      <c r="B963" s="661"/>
      <c r="C963" s="662"/>
      <c r="D963" s="868" t="str">
        <f>'2. CAD NCCF'!D963:AF963</f>
        <v>Asset backed securities (ABS) and Asset backed commercial paper (ABCP)</v>
      </c>
      <c r="E963" s="869"/>
      <c r="F963" s="869"/>
      <c r="G963" s="869"/>
      <c r="H963" s="869"/>
      <c r="I963" s="869"/>
      <c r="J963" s="869"/>
      <c r="K963" s="869"/>
      <c r="L963" s="869"/>
      <c r="M963" s="869"/>
      <c r="N963" s="869"/>
      <c r="O963" s="869"/>
      <c r="P963" s="869"/>
      <c r="Q963" s="869"/>
      <c r="R963" s="869"/>
      <c r="S963" s="869"/>
      <c r="T963" s="869"/>
      <c r="U963" s="869"/>
      <c r="V963" s="869"/>
      <c r="W963" s="869"/>
      <c r="X963" s="869"/>
      <c r="Y963" s="869"/>
      <c r="Z963" s="869"/>
      <c r="AA963" s="869"/>
      <c r="AB963" s="869"/>
      <c r="AC963" s="869"/>
      <c r="AD963" s="869"/>
      <c r="AE963" s="869"/>
      <c r="AF963" s="870"/>
    </row>
    <row r="964" spans="1:32" outlineLevel="1" x14ac:dyDescent="0.2">
      <c r="A964" s="11">
        <v>284</v>
      </c>
      <c r="B964" s="661"/>
      <c r="C964" s="662"/>
      <c r="D964" s="662"/>
      <c r="E964" s="933" t="str">
        <f>'2. CAD NCCF'!E964:L964</f>
        <v>Non-FI issued ABS and ABCP, high rated</v>
      </c>
      <c r="F964" s="934"/>
      <c r="G964" s="934"/>
      <c r="H964" s="934"/>
      <c r="I964" s="934"/>
      <c r="J964" s="934"/>
      <c r="K964" s="934"/>
      <c r="L964" s="935"/>
      <c r="M964" s="399">
        <f>SUBTOTAL(9,M965:M966)</f>
        <v>0</v>
      </c>
      <c r="N964" s="402">
        <f t="shared" ref="N964:AC964" si="280">SUBTOTAL(9,N965:N966)</f>
        <v>0</v>
      </c>
      <c r="O964" s="406">
        <f t="shared" si="280"/>
        <v>0</v>
      </c>
      <c r="P964" s="405">
        <f t="shared" si="280"/>
        <v>0</v>
      </c>
      <c r="Q964" s="407">
        <f t="shared" si="280"/>
        <v>0</v>
      </c>
      <c r="R964" s="402">
        <f t="shared" si="280"/>
        <v>0</v>
      </c>
      <c r="S964" s="405">
        <f t="shared" si="280"/>
        <v>0</v>
      </c>
      <c r="T964" s="406">
        <f t="shared" si="280"/>
        <v>0</v>
      </c>
      <c r="U964" s="405">
        <f t="shared" si="280"/>
        <v>0</v>
      </c>
      <c r="V964" s="406">
        <f t="shared" si="280"/>
        <v>0</v>
      </c>
      <c r="W964" s="405">
        <f t="shared" si="280"/>
        <v>0</v>
      </c>
      <c r="X964" s="406">
        <f t="shared" si="280"/>
        <v>0</v>
      </c>
      <c r="Y964" s="405">
        <f t="shared" si="280"/>
        <v>0</v>
      </c>
      <c r="Z964" s="406">
        <f t="shared" si="280"/>
        <v>0</v>
      </c>
      <c r="AA964" s="405">
        <f t="shared" si="280"/>
        <v>0</v>
      </c>
      <c r="AB964" s="416">
        <f t="shared" si="280"/>
        <v>0</v>
      </c>
      <c r="AC964" s="399">
        <f t="shared" si="280"/>
        <v>0</v>
      </c>
      <c r="AD964" s="1433"/>
      <c r="AE964" s="852"/>
      <c r="AF964" s="853"/>
    </row>
    <row r="965" spans="1:32" ht="15" customHeight="1" outlineLevel="1" x14ac:dyDescent="0.2">
      <c r="A965" s="11">
        <v>285</v>
      </c>
      <c r="B965" s="661"/>
      <c r="C965" s="662"/>
      <c r="D965" s="662"/>
      <c r="E965" s="662"/>
      <c r="F965" s="880" t="str">
        <f>'2. CAD NCCF'!F965:L965</f>
        <v>Non-FI issued ABS, high rated</v>
      </c>
      <c r="G965" s="881"/>
      <c r="H965" s="881"/>
      <c r="I965" s="881"/>
      <c r="J965" s="881"/>
      <c r="K965" s="881"/>
      <c r="L965" s="882"/>
      <c r="M965" s="400">
        <f t="shared" ref="M965:AB966" si="281">M189</f>
        <v>0</v>
      </c>
      <c r="N965" s="411">
        <f t="shared" si="281"/>
        <v>0</v>
      </c>
      <c r="O965" s="414">
        <f t="shared" si="281"/>
        <v>0</v>
      </c>
      <c r="P965" s="414">
        <f t="shared" si="281"/>
        <v>0</v>
      </c>
      <c r="Q965" s="415">
        <f t="shared" si="281"/>
        <v>0</v>
      </c>
      <c r="R965" s="411">
        <f t="shared" si="281"/>
        <v>0</v>
      </c>
      <c r="S965" s="414">
        <f t="shared" si="281"/>
        <v>0</v>
      </c>
      <c r="T965" s="414">
        <f t="shared" si="281"/>
        <v>0</v>
      </c>
      <c r="U965" s="414">
        <f t="shared" si="281"/>
        <v>0</v>
      </c>
      <c r="V965" s="414">
        <f t="shared" si="281"/>
        <v>0</v>
      </c>
      <c r="W965" s="414">
        <f t="shared" si="281"/>
        <v>0</v>
      </c>
      <c r="X965" s="414">
        <f t="shared" si="281"/>
        <v>0</v>
      </c>
      <c r="Y965" s="414">
        <f t="shared" si="281"/>
        <v>0</v>
      </c>
      <c r="Z965" s="414">
        <f t="shared" si="281"/>
        <v>0</v>
      </c>
      <c r="AA965" s="414">
        <f t="shared" si="281"/>
        <v>0</v>
      </c>
      <c r="AB965" s="414">
        <f t="shared" si="281"/>
        <v>0</v>
      </c>
      <c r="AC965" s="400">
        <f t="shared" ref="AC965:AC966" si="282">M965-SUM(N965:AB965)</f>
        <v>0</v>
      </c>
      <c r="AD965" s="854"/>
      <c r="AE965" s="855"/>
      <c r="AF965" s="856"/>
    </row>
    <row r="966" spans="1:32" ht="15" customHeight="1" outlineLevel="1" x14ac:dyDescent="0.2">
      <c r="A966" s="11">
        <v>286</v>
      </c>
      <c r="B966" s="661"/>
      <c r="C966" s="662"/>
      <c r="D966" s="662"/>
      <c r="E966" s="662"/>
      <c r="F966" s="880" t="str">
        <f>'2. CAD NCCF'!F966:L966</f>
        <v>Non-FI issued ABCP, high rated</v>
      </c>
      <c r="G966" s="881"/>
      <c r="H966" s="881"/>
      <c r="I966" s="881"/>
      <c r="J966" s="881"/>
      <c r="K966" s="881"/>
      <c r="L966" s="882"/>
      <c r="M966" s="400">
        <f t="shared" si="281"/>
        <v>0</v>
      </c>
      <c r="N966" s="411">
        <f t="shared" si="281"/>
        <v>0</v>
      </c>
      <c r="O966" s="414">
        <f t="shared" si="281"/>
        <v>0</v>
      </c>
      <c r="P966" s="414">
        <f t="shared" si="281"/>
        <v>0</v>
      </c>
      <c r="Q966" s="415">
        <f t="shared" si="281"/>
        <v>0</v>
      </c>
      <c r="R966" s="411">
        <f t="shared" si="281"/>
        <v>0</v>
      </c>
      <c r="S966" s="414">
        <f t="shared" si="281"/>
        <v>0</v>
      </c>
      <c r="T966" s="414">
        <f t="shared" si="281"/>
        <v>0</v>
      </c>
      <c r="U966" s="414">
        <f t="shared" si="281"/>
        <v>0</v>
      </c>
      <c r="V966" s="414">
        <f t="shared" si="281"/>
        <v>0</v>
      </c>
      <c r="W966" s="414">
        <f t="shared" si="281"/>
        <v>0</v>
      </c>
      <c r="X966" s="414">
        <f t="shared" si="281"/>
        <v>0</v>
      </c>
      <c r="Y966" s="414">
        <f t="shared" si="281"/>
        <v>0</v>
      </c>
      <c r="Z966" s="414">
        <f t="shared" si="281"/>
        <v>0</v>
      </c>
      <c r="AA966" s="414">
        <f t="shared" si="281"/>
        <v>0</v>
      </c>
      <c r="AB966" s="414">
        <f t="shared" si="281"/>
        <v>0</v>
      </c>
      <c r="AC966" s="400">
        <f t="shared" si="282"/>
        <v>0</v>
      </c>
      <c r="AD966" s="854"/>
      <c r="AE966" s="855"/>
      <c r="AF966" s="856"/>
    </row>
    <row r="967" spans="1:32" outlineLevel="1" x14ac:dyDescent="0.2">
      <c r="A967" s="11">
        <v>287</v>
      </c>
      <c r="B967" s="661"/>
      <c r="C967" s="662"/>
      <c r="D967" s="662"/>
      <c r="E967" s="877" t="str">
        <f>'2. CAD NCCF'!E967:L967</f>
        <v>FI issued ABS and ABCP, high rated</v>
      </c>
      <c r="F967" s="878"/>
      <c r="G967" s="878"/>
      <c r="H967" s="878"/>
      <c r="I967" s="878"/>
      <c r="J967" s="878"/>
      <c r="K967" s="878"/>
      <c r="L967" s="879"/>
      <c r="M967" s="399">
        <f>SUBTOTAL(9,M968:M969)</f>
        <v>0</v>
      </c>
      <c r="N967" s="402">
        <f t="shared" ref="N967:AC967" si="283">SUBTOTAL(9,N968:N969)</f>
        <v>0</v>
      </c>
      <c r="O967" s="406">
        <f t="shared" si="283"/>
        <v>0</v>
      </c>
      <c r="P967" s="405">
        <f t="shared" si="283"/>
        <v>0</v>
      </c>
      <c r="Q967" s="407">
        <f t="shared" si="283"/>
        <v>0</v>
      </c>
      <c r="R967" s="402">
        <f t="shared" si="283"/>
        <v>0</v>
      </c>
      <c r="S967" s="405">
        <f t="shared" si="283"/>
        <v>0</v>
      </c>
      <c r="T967" s="406">
        <f t="shared" si="283"/>
        <v>0</v>
      </c>
      <c r="U967" s="405">
        <f t="shared" si="283"/>
        <v>0</v>
      </c>
      <c r="V967" s="406">
        <f t="shared" si="283"/>
        <v>0</v>
      </c>
      <c r="W967" s="405">
        <f t="shared" si="283"/>
        <v>0</v>
      </c>
      <c r="X967" s="406">
        <f t="shared" si="283"/>
        <v>0</v>
      </c>
      <c r="Y967" s="405">
        <f t="shared" si="283"/>
        <v>0</v>
      </c>
      <c r="Z967" s="406">
        <f t="shared" si="283"/>
        <v>0</v>
      </c>
      <c r="AA967" s="405">
        <f t="shared" si="283"/>
        <v>0</v>
      </c>
      <c r="AB967" s="416">
        <f t="shared" si="283"/>
        <v>0</v>
      </c>
      <c r="AC967" s="399">
        <f t="shared" si="283"/>
        <v>0</v>
      </c>
      <c r="AD967" s="854"/>
      <c r="AE967" s="855"/>
      <c r="AF967" s="856"/>
    </row>
    <row r="968" spans="1:32" ht="15" customHeight="1" outlineLevel="1" x14ac:dyDescent="0.2">
      <c r="A968" s="11">
        <v>288</v>
      </c>
      <c r="B968" s="661"/>
      <c r="C968" s="662"/>
      <c r="D968" s="662"/>
      <c r="E968" s="662"/>
      <c r="F968" s="880" t="str">
        <f>'2. CAD NCCF'!F968:L968</f>
        <v>FI issued ABS, high rated</v>
      </c>
      <c r="G968" s="881"/>
      <c r="H968" s="881"/>
      <c r="I968" s="881"/>
      <c r="J968" s="881"/>
      <c r="K968" s="881"/>
      <c r="L968" s="882"/>
      <c r="M968" s="400">
        <f t="shared" ref="M968:AB969" si="284">M192</f>
        <v>0</v>
      </c>
      <c r="N968" s="411">
        <f t="shared" si="284"/>
        <v>0</v>
      </c>
      <c r="O968" s="414">
        <f t="shared" si="284"/>
        <v>0</v>
      </c>
      <c r="P968" s="414">
        <f t="shared" si="284"/>
        <v>0</v>
      </c>
      <c r="Q968" s="415">
        <f t="shared" si="284"/>
        <v>0</v>
      </c>
      <c r="R968" s="411">
        <f t="shared" si="284"/>
        <v>0</v>
      </c>
      <c r="S968" s="414">
        <f t="shared" si="284"/>
        <v>0</v>
      </c>
      <c r="T968" s="414">
        <f t="shared" si="284"/>
        <v>0</v>
      </c>
      <c r="U968" s="414">
        <f t="shared" si="284"/>
        <v>0</v>
      </c>
      <c r="V968" s="414">
        <f t="shared" si="284"/>
        <v>0</v>
      </c>
      <c r="W968" s="414">
        <f t="shared" si="284"/>
        <v>0</v>
      </c>
      <c r="X968" s="414">
        <f t="shared" si="284"/>
        <v>0</v>
      </c>
      <c r="Y968" s="414">
        <f t="shared" si="284"/>
        <v>0</v>
      </c>
      <c r="Z968" s="414">
        <f t="shared" si="284"/>
        <v>0</v>
      </c>
      <c r="AA968" s="414">
        <f t="shared" si="284"/>
        <v>0</v>
      </c>
      <c r="AB968" s="414">
        <f t="shared" si="284"/>
        <v>0</v>
      </c>
      <c r="AC968" s="400">
        <f t="shared" ref="AC968:AC969" si="285">M968-SUM(N968:AB968)</f>
        <v>0</v>
      </c>
      <c r="AD968" s="854"/>
      <c r="AE968" s="855"/>
      <c r="AF968" s="856"/>
    </row>
    <row r="969" spans="1:32" ht="15" customHeight="1" outlineLevel="1" x14ac:dyDescent="0.2">
      <c r="A969" s="11">
        <v>289</v>
      </c>
      <c r="B969" s="661"/>
      <c r="C969" s="662"/>
      <c r="D969" s="662"/>
      <c r="E969" s="662"/>
      <c r="F969" s="880" t="str">
        <f>'2. CAD NCCF'!F969:L969</f>
        <v>FI issued ABCP, high rated</v>
      </c>
      <c r="G969" s="881"/>
      <c r="H969" s="881"/>
      <c r="I969" s="881"/>
      <c r="J969" s="881"/>
      <c r="K969" s="881"/>
      <c r="L969" s="882"/>
      <c r="M969" s="400">
        <f t="shared" si="284"/>
        <v>0</v>
      </c>
      <c r="N969" s="411">
        <f t="shared" si="284"/>
        <v>0</v>
      </c>
      <c r="O969" s="414">
        <f t="shared" si="284"/>
        <v>0</v>
      </c>
      <c r="P969" s="414">
        <f t="shared" si="284"/>
        <v>0</v>
      </c>
      <c r="Q969" s="415">
        <f t="shared" si="284"/>
        <v>0</v>
      </c>
      <c r="R969" s="411">
        <f t="shared" si="284"/>
        <v>0</v>
      </c>
      <c r="S969" s="414">
        <f t="shared" si="284"/>
        <v>0</v>
      </c>
      <c r="T969" s="414">
        <f t="shared" si="284"/>
        <v>0</v>
      </c>
      <c r="U969" s="414">
        <f t="shared" si="284"/>
        <v>0</v>
      </c>
      <c r="V969" s="414">
        <f t="shared" si="284"/>
        <v>0</v>
      </c>
      <c r="W969" s="414">
        <f t="shared" si="284"/>
        <v>0</v>
      </c>
      <c r="X969" s="414">
        <f t="shared" si="284"/>
        <v>0</v>
      </c>
      <c r="Y969" s="414">
        <f t="shared" si="284"/>
        <v>0</v>
      </c>
      <c r="Z969" s="414">
        <f t="shared" si="284"/>
        <v>0</v>
      </c>
      <c r="AA969" s="414">
        <f t="shared" si="284"/>
        <v>0</v>
      </c>
      <c r="AB969" s="414">
        <f t="shared" si="284"/>
        <v>0</v>
      </c>
      <c r="AC969" s="400">
        <f t="shared" si="285"/>
        <v>0</v>
      </c>
      <c r="AD969" s="854"/>
      <c r="AE969" s="855"/>
      <c r="AF969" s="856"/>
    </row>
    <row r="970" spans="1:32" outlineLevel="1" x14ac:dyDescent="0.2">
      <c r="A970" s="11">
        <v>290</v>
      </c>
      <c r="B970" s="661"/>
      <c r="C970" s="662"/>
      <c r="D970" s="662"/>
      <c r="E970" s="877" t="str">
        <f>'2. CAD NCCF'!E970:L970</f>
        <v>Non-FI issued ABS and ABCP, medium rated</v>
      </c>
      <c r="F970" s="878"/>
      <c r="G970" s="878"/>
      <c r="H970" s="878"/>
      <c r="I970" s="878"/>
      <c r="J970" s="878"/>
      <c r="K970" s="878"/>
      <c r="L970" s="879"/>
      <c r="M970" s="399">
        <f>SUBTOTAL(9,M971:M972)</f>
        <v>0</v>
      </c>
      <c r="N970" s="402">
        <f t="shared" ref="N970:AC970" si="286">SUBTOTAL(9,N971:N972)</f>
        <v>0</v>
      </c>
      <c r="O970" s="406">
        <f t="shared" si="286"/>
        <v>0</v>
      </c>
      <c r="P970" s="405">
        <f t="shared" si="286"/>
        <v>0</v>
      </c>
      <c r="Q970" s="407">
        <f t="shared" si="286"/>
        <v>0</v>
      </c>
      <c r="R970" s="402">
        <f t="shared" si="286"/>
        <v>0</v>
      </c>
      <c r="S970" s="405">
        <f t="shared" si="286"/>
        <v>0</v>
      </c>
      <c r="T970" s="406">
        <f t="shared" si="286"/>
        <v>0</v>
      </c>
      <c r="U970" s="405">
        <f t="shared" si="286"/>
        <v>0</v>
      </c>
      <c r="V970" s="406">
        <f t="shared" si="286"/>
        <v>0</v>
      </c>
      <c r="W970" s="405">
        <f t="shared" si="286"/>
        <v>0</v>
      </c>
      <c r="X970" s="406">
        <f t="shared" si="286"/>
        <v>0</v>
      </c>
      <c r="Y970" s="405">
        <f t="shared" si="286"/>
        <v>0</v>
      </c>
      <c r="Z970" s="406">
        <f t="shared" si="286"/>
        <v>0</v>
      </c>
      <c r="AA970" s="405">
        <f t="shared" si="286"/>
        <v>0</v>
      </c>
      <c r="AB970" s="416">
        <f t="shared" si="286"/>
        <v>0</v>
      </c>
      <c r="AC970" s="399">
        <f t="shared" si="286"/>
        <v>0</v>
      </c>
      <c r="AD970" s="854"/>
      <c r="AE970" s="855"/>
      <c r="AF970" s="856"/>
    </row>
    <row r="971" spans="1:32" ht="15" customHeight="1" outlineLevel="1" x14ac:dyDescent="0.2">
      <c r="A971" s="11">
        <v>291</v>
      </c>
      <c r="B971" s="661"/>
      <c r="C971" s="662"/>
      <c r="D971" s="662"/>
      <c r="E971" s="662"/>
      <c r="F971" s="880" t="str">
        <f>'2. CAD NCCF'!F971:L971</f>
        <v>Non-FI issued ABS, medium rated</v>
      </c>
      <c r="G971" s="881"/>
      <c r="H971" s="881"/>
      <c r="I971" s="881"/>
      <c r="J971" s="881"/>
      <c r="K971" s="881"/>
      <c r="L971" s="882"/>
      <c r="M971" s="400">
        <f t="shared" ref="M971:AB972" si="287">M195</f>
        <v>0</v>
      </c>
      <c r="N971" s="411">
        <f t="shared" si="287"/>
        <v>0</v>
      </c>
      <c r="O971" s="414">
        <f t="shared" si="287"/>
        <v>0</v>
      </c>
      <c r="P971" s="414">
        <f t="shared" si="287"/>
        <v>0</v>
      </c>
      <c r="Q971" s="415">
        <f t="shared" si="287"/>
        <v>0</v>
      </c>
      <c r="R971" s="411">
        <f t="shared" si="287"/>
        <v>0</v>
      </c>
      <c r="S971" s="414">
        <f t="shared" si="287"/>
        <v>0</v>
      </c>
      <c r="T971" s="414">
        <f t="shared" si="287"/>
        <v>0</v>
      </c>
      <c r="U971" s="414">
        <f t="shared" si="287"/>
        <v>0</v>
      </c>
      <c r="V971" s="414">
        <f t="shared" si="287"/>
        <v>0</v>
      </c>
      <c r="W971" s="414">
        <f t="shared" si="287"/>
        <v>0</v>
      </c>
      <c r="X971" s="414">
        <f t="shared" si="287"/>
        <v>0</v>
      </c>
      <c r="Y971" s="414">
        <f t="shared" si="287"/>
        <v>0</v>
      </c>
      <c r="Z971" s="414">
        <f t="shared" si="287"/>
        <v>0</v>
      </c>
      <c r="AA971" s="414">
        <f t="shared" si="287"/>
        <v>0</v>
      </c>
      <c r="AB971" s="414">
        <f t="shared" si="287"/>
        <v>0</v>
      </c>
      <c r="AC971" s="400">
        <f t="shared" ref="AC971:AC972" si="288">M971-SUM(N971:AB971)</f>
        <v>0</v>
      </c>
      <c r="AD971" s="854"/>
      <c r="AE971" s="855"/>
      <c r="AF971" s="856"/>
    </row>
    <row r="972" spans="1:32" ht="15" customHeight="1" outlineLevel="1" x14ac:dyDescent="0.2">
      <c r="A972" s="11">
        <v>292</v>
      </c>
      <c r="B972" s="661"/>
      <c r="C972" s="662"/>
      <c r="D972" s="662"/>
      <c r="E972" s="662"/>
      <c r="F972" s="880" t="str">
        <f>'2. CAD NCCF'!F972:L972</f>
        <v>Non-FI issued ABCP, medium rated</v>
      </c>
      <c r="G972" s="881"/>
      <c r="H972" s="881"/>
      <c r="I972" s="881"/>
      <c r="J972" s="881"/>
      <c r="K972" s="881"/>
      <c r="L972" s="882"/>
      <c r="M972" s="400">
        <f t="shared" si="287"/>
        <v>0</v>
      </c>
      <c r="N972" s="411">
        <f t="shared" si="287"/>
        <v>0</v>
      </c>
      <c r="O972" s="414">
        <f t="shared" si="287"/>
        <v>0</v>
      </c>
      <c r="P972" s="414">
        <f t="shared" si="287"/>
        <v>0</v>
      </c>
      <c r="Q972" s="415">
        <f t="shared" si="287"/>
        <v>0</v>
      </c>
      <c r="R972" s="411">
        <f t="shared" si="287"/>
        <v>0</v>
      </c>
      <c r="S972" s="414">
        <f t="shared" si="287"/>
        <v>0</v>
      </c>
      <c r="T972" s="414">
        <f t="shared" si="287"/>
        <v>0</v>
      </c>
      <c r="U972" s="414">
        <f t="shared" si="287"/>
        <v>0</v>
      </c>
      <c r="V972" s="414">
        <f t="shared" si="287"/>
        <v>0</v>
      </c>
      <c r="W972" s="414">
        <f t="shared" si="287"/>
        <v>0</v>
      </c>
      <c r="X972" s="414">
        <f t="shared" si="287"/>
        <v>0</v>
      </c>
      <c r="Y972" s="414">
        <f t="shared" si="287"/>
        <v>0</v>
      </c>
      <c r="Z972" s="414">
        <f t="shared" si="287"/>
        <v>0</v>
      </c>
      <c r="AA972" s="414">
        <f t="shared" si="287"/>
        <v>0</v>
      </c>
      <c r="AB972" s="414">
        <f t="shared" si="287"/>
        <v>0</v>
      </c>
      <c r="AC972" s="400">
        <f t="shared" si="288"/>
        <v>0</v>
      </c>
      <c r="AD972" s="854"/>
      <c r="AE972" s="855"/>
      <c r="AF972" s="856"/>
    </row>
    <row r="973" spans="1:32" outlineLevel="1" x14ac:dyDescent="0.2">
      <c r="A973" s="11">
        <v>293</v>
      </c>
      <c r="B973" s="661"/>
      <c r="C973" s="662"/>
      <c r="D973" s="662"/>
      <c r="E973" s="877" t="str">
        <f>'2. CAD NCCF'!E973:L973</f>
        <v>FI issued ABS and ABCP, medium rated</v>
      </c>
      <c r="F973" s="878"/>
      <c r="G973" s="878"/>
      <c r="H973" s="878"/>
      <c r="I973" s="878"/>
      <c r="J973" s="878"/>
      <c r="K973" s="878"/>
      <c r="L973" s="879"/>
      <c r="M973" s="399">
        <f>SUBTOTAL(9,M974:M975)</f>
        <v>0</v>
      </c>
      <c r="N973" s="402">
        <f t="shared" ref="N973:AC973" si="289">SUBTOTAL(9,N974:N975)</f>
        <v>0</v>
      </c>
      <c r="O973" s="406">
        <f t="shared" si="289"/>
        <v>0</v>
      </c>
      <c r="P973" s="405">
        <f t="shared" si="289"/>
        <v>0</v>
      </c>
      <c r="Q973" s="407">
        <f t="shared" si="289"/>
        <v>0</v>
      </c>
      <c r="R973" s="402">
        <f t="shared" si="289"/>
        <v>0</v>
      </c>
      <c r="S973" s="405">
        <f t="shared" si="289"/>
        <v>0</v>
      </c>
      <c r="T973" s="406">
        <f t="shared" si="289"/>
        <v>0</v>
      </c>
      <c r="U973" s="405">
        <f t="shared" si="289"/>
        <v>0</v>
      </c>
      <c r="V973" s="406">
        <f t="shared" si="289"/>
        <v>0</v>
      </c>
      <c r="W973" s="405">
        <f t="shared" si="289"/>
        <v>0</v>
      </c>
      <c r="X973" s="406">
        <f t="shared" si="289"/>
        <v>0</v>
      </c>
      <c r="Y973" s="405">
        <f t="shared" si="289"/>
        <v>0</v>
      </c>
      <c r="Z973" s="406">
        <f t="shared" si="289"/>
        <v>0</v>
      </c>
      <c r="AA973" s="405">
        <f t="shared" si="289"/>
        <v>0</v>
      </c>
      <c r="AB973" s="416">
        <f t="shared" si="289"/>
        <v>0</v>
      </c>
      <c r="AC973" s="399">
        <f t="shared" si="289"/>
        <v>0</v>
      </c>
      <c r="AD973" s="854"/>
      <c r="AE973" s="855"/>
      <c r="AF973" s="856"/>
    </row>
    <row r="974" spans="1:32" ht="15" customHeight="1" outlineLevel="1" x14ac:dyDescent="0.2">
      <c r="A974" s="11">
        <v>294</v>
      </c>
      <c r="B974" s="661"/>
      <c r="C974" s="662"/>
      <c r="D974" s="662"/>
      <c r="E974" s="662"/>
      <c r="F974" s="880" t="str">
        <f>'2. CAD NCCF'!F974:L974</f>
        <v>FI issued ABS, medium rated</v>
      </c>
      <c r="G974" s="881"/>
      <c r="H974" s="881"/>
      <c r="I974" s="881"/>
      <c r="J974" s="881"/>
      <c r="K974" s="881"/>
      <c r="L974" s="882"/>
      <c r="M974" s="400">
        <f t="shared" ref="M974:AB975" si="290">M198</f>
        <v>0</v>
      </c>
      <c r="N974" s="411">
        <f t="shared" si="290"/>
        <v>0</v>
      </c>
      <c r="O974" s="414">
        <f t="shared" si="290"/>
        <v>0</v>
      </c>
      <c r="P974" s="414">
        <f t="shared" si="290"/>
        <v>0</v>
      </c>
      <c r="Q974" s="415">
        <f t="shared" si="290"/>
        <v>0</v>
      </c>
      <c r="R974" s="411">
        <f t="shared" si="290"/>
        <v>0</v>
      </c>
      <c r="S974" s="414">
        <f t="shared" si="290"/>
        <v>0</v>
      </c>
      <c r="T974" s="414">
        <f t="shared" si="290"/>
        <v>0</v>
      </c>
      <c r="U974" s="414">
        <f t="shared" si="290"/>
        <v>0</v>
      </c>
      <c r="V974" s="414">
        <f t="shared" si="290"/>
        <v>0</v>
      </c>
      <c r="W974" s="414">
        <f t="shared" si="290"/>
        <v>0</v>
      </c>
      <c r="X974" s="414">
        <f t="shared" si="290"/>
        <v>0</v>
      </c>
      <c r="Y974" s="414">
        <f t="shared" si="290"/>
        <v>0</v>
      </c>
      <c r="Z974" s="414">
        <f t="shared" si="290"/>
        <v>0</v>
      </c>
      <c r="AA974" s="414">
        <f t="shared" si="290"/>
        <v>0</v>
      </c>
      <c r="AB974" s="414">
        <f t="shared" si="290"/>
        <v>0</v>
      </c>
      <c r="AC974" s="400">
        <f t="shared" ref="AC974:AC975" si="291">M974-SUM(N974:AB974)</f>
        <v>0</v>
      </c>
      <c r="AD974" s="854"/>
      <c r="AE974" s="855"/>
      <c r="AF974" s="856"/>
    </row>
    <row r="975" spans="1:32" ht="15" customHeight="1" outlineLevel="1" x14ac:dyDescent="0.2">
      <c r="A975" s="11">
        <v>295</v>
      </c>
      <c r="B975" s="661"/>
      <c r="C975" s="662"/>
      <c r="D975" s="662"/>
      <c r="E975" s="662"/>
      <c r="F975" s="880" t="str">
        <f>'2. CAD NCCF'!F975:L975</f>
        <v>FI issued ABCP, medium rated</v>
      </c>
      <c r="G975" s="881"/>
      <c r="H975" s="881"/>
      <c r="I975" s="881"/>
      <c r="J975" s="881"/>
      <c r="K975" s="881"/>
      <c r="L975" s="882"/>
      <c r="M975" s="400">
        <f t="shared" si="290"/>
        <v>0</v>
      </c>
      <c r="N975" s="411">
        <f t="shared" si="290"/>
        <v>0</v>
      </c>
      <c r="O975" s="414">
        <f t="shared" si="290"/>
        <v>0</v>
      </c>
      <c r="P975" s="414">
        <f t="shared" si="290"/>
        <v>0</v>
      </c>
      <c r="Q975" s="415">
        <f t="shared" si="290"/>
        <v>0</v>
      </c>
      <c r="R975" s="411">
        <f t="shared" si="290"/>
        <v>0</v>
      </c>
      <c r="S975" s="414">
        <f t="shared" si="290"/>
        <v>0</v>
      </c>
      <c r="T975" s="414">
        <f t="shared" si="290"/>
        <v>0</v>
      </c>
      <c r="U975" s="414">
        <f t="shared" si="290"/>
        <v>0</v>
      </c>
      <c r="V975" s="414">
        <f t="shared" si="290"/>
        <v>0</v>
      </c>
      <c r="W975" s="414">
        <f t="shared" si="290"/>
        <v>0</v>
      </c>
      <c r="X975" s="414">
        <f t="shared" si="290"/>
        <v>0</v>
      </c>
      <c r="Y975" s="414">
        <f t="shared" si="290"/>
        <v>0</v>
      </c>
      <c r="Z975" s="414">
        <f t="shared" si="290"/>
        <v>0</v>
      </c>
      <c r="AA975" s="414">
        <f t="shared" si="290"/>
        <v>0</v>
      </c>
      <c r="AB975" s="414">
        <f t="shared" si="290"/>
        <v>0</v>
      </c>
      <c r="AC975" s="400">
        <f t="shared" si="291"/>
        <v>0</v>
      </c>
      <c r="AD975" s="854"/>
      <c r="AE975" s="855"/>
      <c r="AF975" s="856"/>
    </row>
    <row r="976" spans="1:32" outlineLevel="1" x14ac:dyDescent="0.2">
      <c r="A976" s="11">
        <v>296</v>
      </c>
      <c r="B976" s="661"/>
      <c r="C976" s="662"/>
      <c r="D976" s="662"/>
      <c r="E976" s="877" t="str">
        <f>'2. CAD NCCF'!E976:L976</f>
        <v>Non-FI issued ABS and ABCP, low or not rated</v>
      </c>
      <c r="F976" s="878"/>
      <c r="G976" s="878"/>
      <c r="H976" s="878"/>
      <c r="I976" s="878"/>
      <c r="J976" s="878"/>
      <c r="K976" s="878"/>
      <c r="L976" s="879"/>
      <c r="M976" s="399">
        <f>SUBTOTAL(9,M977:M978)</f>
        <v>0</v>
      </c>
      <c r="N976" s="402">
        <f t="shared" ref="N976:AC976" si="292">SUBTOTAL(9,N977:N978)</f>
        <v>0</v>
      </c>
      <c r="O976" s="406">
        <f t="shared" si="292"/>
        <v>0</v>
      </c>
      <c r="P976" s="405">
        <f t="shared" si="292"/>
        <v>0</v>
      </c>
      <c r="Q976" s="407">
        <f t="shared" si="292"/>
        <v>0</v>
      </c>
      <c r="R976" s="402">
        <f t="shared" si="292"/>
        <v>0</v>
      </c>
      <c r="S976" s="405">
        <f t="shared" si="292"/>
        <v>0</v>
      </c>
      <c r="T976" s="406">
        <f t="shared" si="292"/>
        <v>0</v>
      </c>
      <c r="U976" s="405">
        <f t="shared" si="292"/>
        <v>0</v>
      </c>
      <c r="V976" s="406">
        <f t="shared" si="292"/>
        <v>0</v>
      </c>
      <c r="W976" s="405">
        <f t="shared" si="292"/>
        <v>0</v>
      </c>
      <c r="X976" s="406">
        <f t="shared" si="292"/>
        <v>0</v>
      </c>
      <c r="Y976" s="405">
        <f t="shared" si="292"/>
        <v>0</v>
      </c>
      <c r="Z976" s="406">
        <f t="shared" si="292"/>
        <v>0</v>
      </c>
      <c r="AA976" s="405">
        <f t="shared" si="292"/>
        <v>0</v>
      </c>
      <c r="AB976" s="416">
        <f t="shared" si="292"/>
        <v>0</v>
      </c>
      <c r="AC976" s="399">
        <f t="shared" si="292"/>
        <v>0</v>
      </c>
      <c r="AD976" s="854"/>
      <c r="AE976" s="855"/>
      <c r="AF976" s="856"/>
    </row>
    <row r="977" spans="1:34" ht="15" customHeight="1" outlineLevel="1" x14ac:dyDescent="0.2">
      <c r="A977" s="11">
        <v>297</v>
      </c>
      <c r="B977" s="661"/>
      <c r="C977" s="662"/>
      <c r="D977" s="662"/>
      <c r="E977" s="662"/>
      <c r="F977" s="880" t="str">
        <f>'2. CAD NCCF'!F977:L977</f>
        <v>Non-FI issued ABS, low or not rated</v>
      </c>
      <c r="G977" s="881"/>
      <c r="H977" s="881"/>
      <c r="I977" s="881"/>
      <c r="J977" s="881"/>
      <c r="K977" s="881"/>
      <c r="L977" s="882"/>
      <c r="M977" s="400">
        <f t="shared" ref="M977:AB978" si="293">M201</f>
        <v>0</v>
      </c>
      <c r="N977" s="411">
        <f t="shared" si="293"/>
        <v>0</v>
      </c>
      <c r="O977" s="414">
        <f t="shared" si="293"/>
        <v>0</v>
      </c>
      <c r="P977" s="414">
        <f t="shared" si="293"/>
        <v>0</v>
      </c>
      <c r="Q977" s="415">
        <f t="shared" si="293"/>
        <v>0</v>
      </c>
      <c r="R977" s="411">
        <f t="shared" si="293"/>
        <v>0</v>
      </c>
      <c r="S977" s="414">
        <f t="shared" si="293"/>
        <v>0</v>
      </c>
      <c r="T977" s="414">
        <f t="shared" si="293"/>
        <v>0</v>
      </c>
      <c r="U977" s="414">
        <f t="shared" si="293"/>
        <v>0</v>
      </c>
      <c r="V977" s="414">
        <f t="shared" si="293"/>
        <v>0</v>
      </c>
      <c r="W977" s="414">
        <f t="shared" si="293"/>
        <v>0</v>
      </c>
      <c r="X977" s="414">
        <f t="shared" si="293"/>
        <v>0</v>
      </c>
      <c r="Y977" s="414">
        <f t="shared" si="293"/>
        <v>0</v>
      </c>
      <c r="Z977" s="414">
        <f t="shared" si="293"/>
        <v>0</v>
      </c>
      <c r="AA977" s="414">
        <f t="shared" si="293"/>
        <v>0</v>
      </c>
      <c r="AB977" s="414">
        <f t="shared" si="293"/>
        <v>0</v>
      </c>
      <c r="AC977" s="400">
        <f t="shared" ref="AC977:AC978" si="294">M977-SUM(N977:AB977)</f>
        <v>0</v>
      </c>
      <c r="AD977" s="854"/>
      <c r="AE977" s="855"/>
      <c r="AF977" s="856"/>
    </row>
    <row r="978" spans="1:34" ht="15" customHeight="1" outlineLevel="1" x14ac:dyDescent="0.2">
      <c r="A978" s="11">
        <v>298</v>
      </c>
      <c r="B978" s="661"/>
      <c r="C978" s="662"/>
      <c r="D978" s="662"/>
      <c r="E978" s="662"/>
      <c r="F978" s="880" t="str">
        <f>'2. CAD NCCF'!F978:L978</f>
        <v>Non-FI issued ABCP, low or not rated</v>
      </c>
      <c r="G978" s="881"/>
      <c r="H978" s="881"/>
      <c r="I978" s="881"/>
      <c r="J978" s="881"/>
      <c r="K978" s="881"/>
      <c r="L978" s="882"/>
      <c r="M978" s="400">
        <f t="shared" si="293"/>
        <v>0</v>
      </c>
      <c r="N978" s="411">
        <f t="shared" si="293"/>
        <v>0</v>
      </c>
      <c r="O978" s="414">
        <f t="shared" si="293"/>
        <v>0</v>
      </c>
      <c r="P978" s="414">
        <f t="shared" si="293"/>
        <v>0</v>
      </c>
      <c r="Q978" s="415">
        <f t="shared" si="293"/>
        <v>0</v>
      </c>
      <c r="R978" s="411">
        <f t="shared" si="293"/>
        <v>0</v>
      </c>
      <c r="S978" s="414">
        <f t="shared" si="293"/>
        <v>0</v>
      </c>
      <c r="T978" s="414">
        <f t="shared" si="293"/>
        <v>0</v>
      </c>
      <c r="U978" s="414">
        <f t="shared" si="293"/>
        <v>0</v>
      </c>
      <c r="V978" s="414">
        <f t="shared" si="293"/>
        <v>0</v>
      </c>
      <c r="W978" s="414">
        <f t="shared" si="293"/>
        <v>0</v>
      </c>
      <c r="X978" s="414">
        <f t="shared" si="293"/>
        <v>0</v>
      </c>
      <c r="Y978" s="414">
        <f t="shared" si="293"/>
        <v>0</v>
      </c>
      <c r="Z978" s="414">
        <f t="shared" si="293"/>
        <v>0</v>
      </c>
      <c r="AA978" s="414">
        <f t="shared" si="293"/>
        <v>0</v>
      </c>
      <c r="AB978" s="414">
        <f t="shared" si="293"/>
        <v>0</v>
      </c>
      <c r="AC978" s="400">
        <f t="shared" si="294"/>
        <v>0</v>
      </c>
      <c r="AD978" s="854"/>
      <c r="AE978" s="855"/>
      <c r="AF978" s="856"/>
    </row>
    <row r="979" spans="1:34" outlineLevel="1" x14ac:dyDescent="0.2">
      <c r="A979" s="11">
        <v>299</v>
      </c>
      <c r="B979" s="661"/>
      <c r="C979" s="662"/>
      <c r="D979" s="662"/>
      <c r="E979" s="877" t="str">
        <f>'2. CAD NCCF'!E979:L979</f>
        <v>FI issued ABS and ABCP, low or not rated</v>
      </c>
      <c r="F979" s="878"/>
      <c r="G979" s="878"/>
      <c r="H979" s="878"/>
      <c r="I979" s="878"/>
      <c r="J979" s="878"/>
      <c r="K979" s="878"/>
      <c r="L979" s="879"/>
      <c r="M979" s="399">
        <f>SUBTOTAL(9,M980:M981)</f>
        <v>0</v>
      </c>
      <c r="N979" s="402">
        <f t="shared" ref="N979:AC979" si="295">SUBTOTAL(9,N980:N981)</f>
        <v>0</v>
      </c>
      <c r="O979" s="406">
        <f t="shared" si="295"/>
        <v>0</v>
      </c>
      <c r="P979" s="405">
        <f t="shared" si="295"/>
        <v>0</v>
      </c>
      <c r="Q979" s="407">
        <f t="shared" si="295"/>
        <v>0</v>
      </c>
      <c r="R979" s="402">
        <f t="shared" si="295"/>
        <v>0</v>
      </c>
      <c r="S979" s="405">
        <f t="shared" si="295"/>
        <v>0</v>
      </c>
      <c r="T979" s="406">
        <f t="shared" si="295"/>
        <v>0</v>
      </c>
      <c r="U979" s="405">
        <f t="shared" si="295"/>
        <v>0</v>
      </c>
      <c r="V979" s="406">
        <f t="shared" si="295"/>
        <v>0</v>
      </c>
      <c r="W979" s="405">
        <f t="shared" si="295"/>
        <v>0</v>
      </c>
      <c r="X979" s="406">
        <f t="shared" si="295"/>
        <v>0</v>
      </c>
      <c r="Y979" s="405">
        <f t="shared" si="295"/>
        <v>0</v>
      </c>
      <c r="Z979" s="406">
        <f t="shared" si="295"/>
        <v>0</v>
      </c>
      <c r="AA979" s="405">
        <f t="shared" si="295"/>
        <v>0</v>
      </c>
      <c r="AB979" s="416">
        <f t="shared" si="295"/>
        <v>0</v>
      </c>
      <c r="AC979" s="399">
        <f t="shared" si="295"/>
        <v>0</v>
      </c>
      <c r="AD979" s="854"/>
      <c r="AE979" s="855"/>
      <c r="AF979" s="856"/>
    </row>
    <row r="980" spans="1:34" ht="15" customHeight="1" outlineLevel="1" x14ac:dyDescent="0.2">
      <c r="A980" s="11">
        <v>300</v>
      </c>
      <c r="B980" s="661"/>
      <c r="C980" s="662"/>
      <c r="D980" s="662"/>
      <c r="E980" s="662"/>
      <c r="F980" s="880" t="str">
        <f>'2. CAD NCCF'!F980:L980</f>
        <v>FI issued ABS, low or not rated</v>
      </c>
      <c r="G980" s="881"/>
      <c r="H980" s="881"/>
      <c r="I980" s="881"/>
      <c r="J980" s="881"/>
      <c r="K980" s="881"/>
      <c r="L980" s="882"/>
      <c r="M980" s="400">
        <f t="shared" ref="M980:AB981" si="296">M204</f>
        <v>0</v>
      </c>
      <c r="N980" s="411">
        <f t="shared" si="296"/>
        <v>0</v>
      </c>
      <c r="O980" s="414">
        <f t="shared" si="296"/>
        <v>0</v>
      </c>
      <c r="P980" s="414">
        <f t="shared" si="296"/>
        <v>0</v>
      </c>
      <c r="Q980" s="415">
        <f t="shared" si="296"/>
        <v>0</v>
      </c>
      <c r="R980" s="411">
        <f t="shared" si="296"/>
        <v>0</v>
      </c>
      <c r="S980" s="414">
        <f t="shared" si="296"/>
        <v>0</v>
      </c>
      <c r="T980" s="414">
        <f t="shared" si="296"/>
        <v>0</v>
      </c>
      <c r="U980" s="414">
        <f t="shared" si="296"/>
        <v>0</v>
      </c>
      <c r="V980" s="414">
        <f t="shared" si="296"/>
        <v>0</v>
      </c>
      <c r="W980" s="414">
        <f t="shared" si="296"/>
        <v>0</v>
      </c>
      <c r="X980" s="414">
        <f t="shared" si="296"/>
        <v>0</v>
      </c>
      <c r="Y980" s="414">
        <f t="shared" si="296"/>
        <v>0</v>
      </c>
      <c r="Z980" s="414">
        <f t="shared" si="296"/>
        <v>0</v>
      </c>
      <c r="AA980" s="414">
        <f t="shared" si="296"/>
        <v>0</v>
      </c>
      <c r="AB980" s="414">
        <f t="shared" si="296"/>
        <v>0</v>
      </c>
      <c r="AC980" s="400">
        <f t="shared" ref="AC980:AC981" si="297">M980-SUM(N980:AB980)</f>
        <v>0</v>
      </c>
      <c r="AD980" s="854"/>
      <c r="AE980" s="855"/>
      <c r="AF980" s="856"/>
    </row>
    <row r="981" spans="1:34" ht="15" customHeight="1" outlineLevel="1" x14ac:dyDescent="0.2">
      <c r="A981" s="11">
        <v>301</v>
      </c>
      <c r="B981" s="661"/>
      <c r="C981" s="662"/>
      <c r="D981" s="662"/>
      <c r="E981" s="662"/>
      <c r="F981" s="880" t="str">
        <f>'2. CAD NCCF'!F981:L981</f>
        <v>FI issued ABCP, low or not rated</v>
      </c>
      <c r="G981" s="881"/>
      <c r="H981" s="881"/>
      <c r="I981" s="881"/>
      <c r="J981" s="881"/>
      <c r="K981" s="881"/>
      <c r="L981" s="882"/>
      <c r="M981" s="400">
        <f t="shared" si="296"/>
        <v>0</v>
      </c>
      <c r="N981" s="411">
        <f t="shared" si="296"/>
        <v>0</v>
      </c>
      <c r="O981" s="414">
        <f t="shared" si="296"/>
        <v>0</v>
      </c>
      <c r="P981" s="414">
        <f t="shared" si="296"/>
        <v>0</v>
      </c>
      <c r="Q981" s="415">
        <f t="shared" si="296"/>
        <v>0</v>
      </c>
      <c r="R981" s="411">
        <f t="shared" si="296"/>
        <v>0</v>
      </c>
      <c r="S981" s="414">
        <f t="shared" si="296"/>
        <v>0</v>
      </c>
      <c r="T981" s="414">
        <f t="shared" si="296"/>
        <v>0</v>
      </c>
      <c r="U981" s="414">
        <f t="shared" si="296"/>
        <v>0</v>
      </c>
      <c r="V981" s="414">
        <f t="shared" si="296"/>
        <v>0</v>
      </c>
      <c r="W981" s="414">
        <f t="shared" si="296"/>
        <v>0</v>
      </c>
      <c r="X981" s="414">
        <f t="shared" si="296"/>
        <v>0</v>
      </c>
      <c r="Y981" s="414">
        <f t="shared" si="296"/>
        <v>0</v>
      </c>
      <c r="Z981" s="414">
        <f t="shared" si="296"/>
        <v>0</v>
      </c>
      <c r="AA981" s="414">
        <f t="shared" si="296"/>
        <v>0</v>
      </c>
      <c r="AB981" s="414">
        <f t="shared" si="296"/>
        <v>0</v>
      </c>
      <c r="AC981" s="400">
        <f t="shared" si="297"/>
        <v>0</v>
      </c>
      <c r="AD981" s="857"/>
      <c r="AE981" s="858"/>
      <c r="AF981" s="859"/>
    </row>
    <row r="982" spans="1:34" outlineLevel="1" x14ac:dyDescent="0.2">
      <c r="A982" s="11">
        <v>302</v>
      </c>
      <c r="B982" s="661"/>
      <c r="C982" s="662"/>
      <c r="D982" s="868" t="str">
        <f>'2. CAD NCCF'!D982:L982</f>
        <v>Equities</v>
      </c>
      <c r="E982" s="869"/>
      <c r="F982" s="869"/>
      <c r="G982" s="869"/>
      <c r="H982" s="869"/>
      <c r="I982" s="869"/>
      <c r="J982" s="869"/>
      <c r="K982" s="869"/>
      <c r="L982" s="870"/>
      <c r="M982" s="399">
        <f>SUBTOTAL(9,M983:M985)</f>
        <v>0</v>
      </c>
      <c r="N982" s="402">
        <f t="shared" ref="N982:AC982" si="298">SUBTOTAL(9,N983:N985)</f>
        <v>0</v>
      </c>
      <c r="O982" s="406">
        <f t="shared" si="298"/>
        <v>0</v>
      </c>
      <c r="P982" s="405">
        <f t="shared" si="298"/>
        <v>0</v>
      </c>
      <c r="Q982" s="407">
        <f t="shared" si="298"/>
        <v>0</v>
      </c>
      <c r="R982" s="402">
        <f t="shared" si="298"/>
        <v>0</v>
      </c>
      <c r="S982" s="405">
        <f t="shared" si="298"/>
        <v>0</v>
      </c>
      <c r="T982" s="406">
        <f t="shared" si="298"/>
        <v>0</v>
      </c>
      <c r="U982" s="405">
        <f t="shared" si="298"/>
        <v>0</v>
      </c>
      <c r="V982" s="406">
        <f t="shared" si="298"/>
        <v>0</v>
      </c>
      <c r="W982" s="405">
        <f t="shared" si="298"/>
        <v>0</v>
      </c>
      <c r="X982" s="406">
        <f t="shared" si="298"/>
        <v>0</v>
      </c>
      <c r="Y982" s="405">
        <f t="shared" si="298"/>
        <v>0</v>
      </c>
      <c r="Z982" s="406">
        <f t="shared" si="298"/>
        <v>0</v>
      </c>
      <c r="AA982" s="405">
        <f t="shared" si="298"/>
        <v>0</v>
      </c>
      <c r="AB982" s="416">
        <f t="shared" si="298"/>
        <v>0</v>
      </c>
      <c r="AC982" s="399">
        <f t="shared" si="298"/>
        <v>0</v>
      </c>
      <c r="AD982" s="1577"/>
      <c r="AE982" s="1595"/>
      <c r="AF982" s="1596"/>
    </row>
    <row r="983" spans="1:34" ht="15" customHeight="1" outlineLevel="1" x14ac:dyDescent="0.2">
      <c r="A983" s="11">
        <v>303</v>
      </c>
      <c r="B983" s="661"/>
      <c r="C983" s="662"/>
      <c r="D983" s="662"/>
      <c r="E983" s="662"/>
      <c r="F983" s="880" t="str">
        <f>'2. CAD NCCF'!F983:L983</f>
        <v>Eligible non-financial common equity shares</v>
      </c>
      <c r="G983" s="881"/>
      <c r="H983" s="881"/>
      <c r="I983" s="881"/>
      <c r="J983" s="881"/>
      <c r="K983" s="881"/>
      <c r="L983" s="882"/>
      <c r="M983" s="400">
        <f t="shared" ref="M983:AB985" si="299">M207</f>
        <v>0</v>
      </c>
      <c r="N983" s="411">
        <f t="shared" si="299"/>
        <v>0</v>
      </c>
      <c r="O983" s="414">
        <f t="shared" si="299"/>
        <v>0</v>
      </c>
      <c r="P983" s="414">
        <f t="shared" si="299"/>
        <v>0</v>
      </c>
      <c r="Q983" s="415">
        <f t="shared" si="299"/>
        <v>0</v>
      </c>
      <c r="R983" s="411">
        <f t="shared" si="299"/>
        <v>0</v>
      </c>
      <c r="S983" s="414">
        <f t="shared" si="299"/>
        <v>0</v>
      </c>
      <c r="T983" s="414">
        <f t="shared" si="299"/>
        <v>0</v>
      </c>
      <c r="U983" s="414">
        <f t="shared" si="299"/>
        <v>0</v>
      </c>
      <c r="V983" s="414">
        <f t="shared" si="299"/>
        <v>0</v>
      </c>
      <c r="W983" s="414">
        <f t="shared" si="299"/>
        <v>0</v>
      </c>
      <c r="X983" s="414">
        <f t="shared" si="299"/>
        <v>0</v>
      </c>
      <c r="Y983" s="414">
        <f t="shared" si="299"/>
        <v>0</v>
      </c>
      <c r="Z983" s="414">
        <f t="shared" si="299"/>
        <v>0</v>
      </c>
      <c r="AA983" s="414">
        <f t="shared" si="299"/>
        <v>0</v>
      </c>
      <c r="AB983" s="414">
        <f t="shared" si="299"/>
        <v>0</v>
      </c>
      <c r="AC983" s="400">
        <f t="shared" ref="AC983:AC985" si="300">M983-SUM(N983:AB983)</f>
        <v>0</v>
      </c>
      <c r="AD983" s="1433"/>
      <c r="AE983" s="852"/>
      <c r="AF983" s="853"/>
    </row>
    <row r="984" spans="1:34" ht="15" customHeight="1" outlineLevel="1" x14ac:dyDescent="0.2">
      <c r="A984" s="11">
        <v>304</v>
      </c>
      <c r="B984" s="661"/>
      <c r="C984" s="662"/>
      <c r="D984" s="662"/>
      <c r="E984" s="662"/>
      <c r="F984" s="880" t="str">
        <f>'2. CAD NCCF'!F984:L984</f>
        <v>Eligible financial common equity</v>
      </c>
      <c r="G984" s="881"/>
      <c r="H984" s="881"/>
      <c r="I984" s="881"/>
      <c r="J984" s="881"/>
      <c r="K984" s="881"/>
      <c r="L984" s="882"/>
      <c r="M984" s="400">
        <f t="shared" si="299"/>
        <v>0</v>
      </c>
      <c r="N984" s="411">
        <f t="shared" si="299"/>
        <v>0</v>
      </c>
      <c r="O984" s="414">
        <f t="shared" si="299"/>
        <v>0</v>
      </c>
      <c r="P984" s="414">
        <f t="shared" si="299"/>
        <v>0</v>
      </c>
      <c r="Q984" s="415">
        <f t="shared" si="299"/>
        <v>0</v>
      </c>
      <c r="R984" s="411">
        <f t="shared" si="299"/>
        <v>0</v>
      </c>
      <c r="S984" s="414">
        <f t="shared" si="299"/>
        <v>0</v>
      </c>
      <c r="T984" s="414">
        <f t="shared" si="299"/>
        <v>0</v>
      </c>
      <c r="U984" s="414">
        <f t="shared" si="299"/>
        <v>0</v>
      </c>
      <c r="V984" s="414">
        <f t="shared" si="299"/>
        <v>0</v>
      </c>
      <c r="W984" s="414">
        <f t="shared" si="299"/>
        <v>0</v>
      </c>
      <c r="X984" s="414">
        <f t="shared" si="299"/>
        <v>0</v>
      </c>
      <c r="Y984" s="414">
        <f t="shared" si="299"/>
        <v>0</v>
      </c>
      <c r="Z984" s="414">
        <f t="shared" si="299"/>
        <v>0</v>
      </c>
      <c r="AA984" s="414">
        <f t="shared" si="299"/>
        <v>0</v>
      </c>
      <c r="AB984" s="414">
        <f t="shared" si="299"/>
        <v>0</v>
      </c>
      <c r="AC984" s="400">
        <f t="shared" si="300"/>
        <v>0</v>
      </c>
      <c r="AD984" s="854"/>
      <c r="AE984" s="855"/>
      <c r="AF984" s="856"/>
    </row>
    <row r="985" spans="1:34" ht="15" customHeight="1" outlineLevel="1" x14ac:dyDescent="0.2">
      <c r="A985" s="11">
        <v>305</v>
      </c>
      <c r="B985" s="661"/>
      <c r="C985" s="662"/>
      <c r="D985" s="662"/>
      <c r="E985" s="662"/>
      <c r="F985" s="880" t="str">
        <f>'2. CAD NCCF'!F985:L985</f>
        <v>Other equities</v>
      </c>
      <c r="G985" s="881"/>
      <c r="H985" s="881"/>
      <c r="I985" s="881"/>
      <c r="J985" s="881"/>
      <c r="K985" s="881"/>
      <c r="L985" s="882"/>
      <c r="M985" s="400">
        <f t="shared" si="299"/>
        <v>0</v>
      </c>
      <c r="N985" s="411">
        <f t="shared" si="299"/>
        <v>0</v>
      </c>
      <c r="O985" s="414">
        <f t="shared" si="299"/>
        <v>0</v>
      </c>
      <c r="P985" s="414">
        <f t="shared" si="299"/>
        <v>0</v>
      </c>
      <c r="Q985" s="415">
        <f t="shared" si="299"/>
        <v>0</v>
      </c>
      <c r="R985" s="411">
        <f t="shared" si="299"/>
        <v>0</v>
      </c>
      <c r="S985" s="414">
        <f t="shared" si="299"/>
        <v>0</v>
      </c>
      <c r="T985" s="414">
        <f t="shared" si="299"/>
        <v>0</v>
      </c>
      <c r="U985" s="414">
        <f t="shared" si="299"/>
        <v>0</v>
      </c>
      <c r="V985" s="414">
        <f t="shared" si="299"/>
        <v>0</v>
      </c>
      <c r="W985" s="414">
        <f t="shared" si="299"/>
        <v>0</v>
      </c>
      <c r="X985" s="414">
        <f t="shared" si="299"/>
        <v>0</v>
      </c>
      <c r="Y985" s="414">
        <f t="shared" si="299"/>
        <v>0</v>
      </c>
      <c r="Z985" s="414">
        <f t="shared" si="299"/>
        <v>0</v>
      </c>
      <c r="AA985" s="414">
        <f t="shared" si="299"/>
        <v>0</v>
      </c>
      <c r="AB985" s="414">
        <f t="shared" si="299"/>
        <v>0</v>
      </c>
      <c r="AC985" s="400">
        <f t="shared" si="300"/>
        <v>0</v>
      </c>
      <c r="AD985" s="857"/>
      <c r="AE985" s="858"/>
      <c r="AF985" s="859"/>
    </row>
    <row r="986" spans="1:34" outlineLevel="1" x14ac:dyDescent="0.2">
      <c r="A986" s="11">
        <v>306</v>
      </c>
      <c r="B986" s="661"/>
      <c r="C986" s="662"/>
      <c r="D986" s="868" t="str">
        <f>'2. CAD NCCF'!D986:L986</f>
        <v>FI's own securities - Not eliminated</v>
      </c>
      <c r="E986" s="869"/>
      <c r="F986" s="869"/>
      <c r="G986" s="869"/>
      <c r="H986" s="869"/>
      <c r="I986" s="869"/>
      <c r="J986" s="869"/>
      <c r="K986" s="869"/>
      <c r="L986" s="870"/>
      <c r="M986" s="399">
        <f>SUBTOTAL(9,M987:M989)</f>
        <v>0</v>
      </c>
      <c r="N986" s="402">
        <f t="shared" ref="N986:AB986" si="301">SUBTOTAL(9,N987:N989)</f>
        <v>0</v>
      </c>
      <c r="O986" s="406">
        <f t="shared" si="301"/>
        <v>0</v>
      </c>
      <c r="P986" s="405">
        <f t="shared" si="301"/>
        <v>0</v>
      </c>
      <c r="Q986" s="407">
        <f t="shared" si="301"/>
        <v>0</v>
      </c>
      <c r="R986" s="402">
        <f t="shared" si="301"/>
        <v>0</v>
      </c>
      <c r="S986" s="405">
        <f t="shared" si="301"/>
        <v>0</v>
      </c>
      <c r="T986" s="406">
        <f t="shared" si="301"/>
        <v>0</v>
      </c>
      <c r="U986" s="405">
        <f t="shared" si="301"/>
        <v>0</v>
      </c>
      <c r="V986" s="406">
        <f t="shared" si="301"/>
        <v>0</v>
      </c>
      <c r="W986" s="405">
        <f t="shared" si="301"/>
        <v>0</v>
      </c>
      <c r="X986" s="406">
        <f t="shared" si="301"/>
        <v>0</v>
      </c>
      <c r="Y986" s="405">
        <f t="shared" si="301"/>
        <v>0</v>
      </c>
      <c r="Z986" s="406">
        <f t="shared" si="301"/>
        <v>0</v>
      </c>
      <c r="AA986" s="405">
        <f t="shared" si="301"/>
        <v>0</v>
      </c>
      <c r="AB986" s="416">
        <f t="shared" si="301"/>
        <v>0</v>
      </c>
      <c r="AC986" s="399">
        <f t="shared" ref="AC986" si="302">SUBTOTAL(9,AC987:AC988)</f>
        <v>0</v>
      </c>
      <c r="AD986" s="1577"/>
      <c r="AE986" s="1595"/>
      <c r="AF986" s="1596"/>
    </row>
    <row r="987" spans="1:34" ht="15" customHeight="1" outlineLevel="1" x14ac:dyDescent="0.2">
      <c r="A987" s="11">
        <v>307</v>
      </c>
      <c r="B987" s="661"/>
      <c r="C987" s="267"/>
      <c r="D987" s="267"/>
      <c r="E987" s="267"/>
      <c r="F987" s="880" t="str">
        <f>'2. CAD NCCF'!F987:L987</f>
        <v>FI's own debt not eliminated</v>
      </c>
      <c r="G987" s="881"/>
      <c r="H987" s="881"/>
      <c r="I987" s="881"/>
      <c r="J987" s="881"/>
      <c r="K987" s="881"/>
      <c r="L987" s="882"/>
      <c r="M987" s="400">
        <f t="shared" ref="M987:AB988" si="303">M211</f>
        <v>0</v>
      </c>
      <c r="N987" s="411">
        <f t="shared" si="303"/>
        <v>0</v>
      </c>
      <c r="O987" s="414">
        <f t="shared" si="303"/>
        <v>0</v>
      </c>
      <c r="P987" s="414">
        <f t="shared" si="303"/>
        <v>0</v>
      </c>
      <c r="Q987" s="415">
        <f t="shared" si="303"/>
        <v>0</v>
      </c>
      <c r="R987" s="411">
        <f t="shared" si="303"/>
        <v>0</v>
      </c>
      <c r="S987" s="414">
        <f t="shared" si="303"/>
        <v>0</v>
      </c>
      <c r="T987" s="414">
        <f t="shared" si="303"/>
        <v>0</v>
      </c>
      <c r="U987" s="414">
        <f t="shared" si="303"/>
        <v>0</v>
      </c>
      <c r="V987" s="414">
        <f t="shared" si="303"/>
        <v>0</v>
      </c>
      <c r="W987" s="414">
        <f t="shared" si="303"/>
        <v>0</v>
      </c>
      <c r="X987" s="414">
        <f t="shared" si="303"/>
        <v>0</v>
      </c>
      <c r="Y987" s="414">
        <f t="shared" si="303"/>
        <v>0</v>
      </c>
      <c r="Z987" s="414">
        <f t="shared" si="303"/>
        <v>0</v>
      </c>
      <c r="AA987" s="414">
        <f t="shared" si="303"/>
        <v>0</v>
      </c>
      <c r="AB987" s="414">
        <f t="shared" si="303"/>
        <v>0</v>
      </c>
      <c r="AC987" s="400">
        <f t="shared" ref="AC987:AC988" si="304">M987-SUM(N987:AB987)</f>
        <v>0</v>
      </c>
      <c r="AD987" s="1433"/>
      <c r="AE987" s="852"/>
      <c r="AF987" s="853"/>
    </row>
    <row r="988" spans="1:34" ht="15" customHeight="1" outlineLevel="1" x14ac:dyDescent="0.2">
      <c r="A988" s="11">
        <v>308</v>
      </c>
      <c r="B988" s="661"/>
      <c r="C988" s="267"/>
      <c r="D988" s="267"/>
      <c r="E988" s="267"/>
      <c r="F988" s="880" t="str">
        <f>'2. CAD NCCF'!F988:L988</f>
        <v>FI's own equity not eliminated</v>
      </c>
      <c r="G988" s="881"/>
      <c r="H988" s="881"/>
      <c r="I988" s="881"/>
      <c r="J988" s="881"/>
      <c r="K988" s="881"/>
      <c r="L988" s="882"/>
      <c r="M988" s="400">
        <f t="shared" si="303"/>
        <v>0</v>
      </c>
      <c r="N988" s="411">
        <f t="shared" si="303"/>
        <v>0</v>
      </c>
      <c r="O988" s="414">
        <f t="shared" si="303"/>
        <v>0</v>
      </c>
      <c r="P988" s="414">
        <f t="shared" si="303"/>
        <v>0</v>
      </c>
      <c r="Q988" s="415">
        <f t="shared" si="303"/>
        <v>0</v>
      </c>
      <c r="R988" s="411">
        <f t="shared" si="303"/>
        <v>0</v>
      </c>
      <c r="S988" s="414">
        <f t="shared" si="303"/>
        <v>0</v>
      </c>
      <c r="T988" s="414">
        <f t="shared" si="303"/>
        <v>0</v>
      </c>
      <c r="U988" s="414">
        <f t="shared" si="303"/>
        <v>0</v>
      </c>
      <c r="V988" s="414">
        <f t="shared" si="303"/>
        <v>0</v>
      </c>
      <c r="W988" s="414">
        <f t="shared" si="303"/>
        <v>0</v>
      </c>
      <c r="X988" s="414">
        <f t="shared" si="303"/>
        <v>0</v>
      </c>
      <c r="Y988" s="414">
        <f t="shared" si="303"/>
        <v>0</v>
      </c>
      <c r="Z988" s="414">
        <f t="shared" si="303"/>
        <v>0</v>
      </c>
      <c r="AA988" s="414">
        <f t="shared" si="303"/>
        <v>0</v>
      </c>
      <c r="AB988" s="414">
        <f t="shared" si="303"/>
        <v>0</v>
      </c>
      <c r="AC988" s="400">
        <f t="shared" si="304"/>
        <v>0</v>
      </c>
      <c r="AD988" s="857"/>
      <c r="AE988" s="858"/>
      <c r="AF988" s="859"/>
    </row>
    <row r="989" spans="1:34" outlineLevel="1" x14ac:dyDescent="0.2">
      <c r="A989" s="11">
        <v>231</v>
      </c>
      <c r="B989" s="661"/>
      <c r="C989" s="1048" t="str">
        <f>'2. CAD NCCF'!C989:AF989</f>
        <v>Other assets</v>
      </c>
      <c r="D989" s="1049"/>
      <c r="E989" s="1049"/>
      <c r="F989" s="1049"/>
      <c r="G989" s="1049"/>
      <c r="H989" s="1049"/>
      <c r="I989" s="1049"/>
      <c r="J989" s="1049"/>
      <c r="K989" s="1049"/>
      <c r="L989" s="1049"/>
      <c r="M989" s="1049"/>
      <c r="N989" s="1049"/>
      <c r="O989" s="1049"/>
      <c r="P989" s="1049"/>
      <c r="Q989" s="1049"/>
      <c r="R989" s="1049"/>
      <c r="S989" s="1049"/>
      <c r="T989" s="1049"/>
      <c r="U989" s="1049"/>
      <c r="V989" s="1049"/>
      <c r="W989" s="1049"/>
      <c r="X989" s="1049"/>
      <c r="Y989" s="1049"/>
      <c r="Z989" s="1049"/>
      <c r="AA989" s="1049"/>
      <c r="AB989" s="1049"/>
      <c r="AC989" s="1049"/>
      <c r="AD989" s="1049"/>
      <c r="AE989" s="1049"/>
      <c r="AF989" s="1050"/>
    </row>
    <row r="990" spans="1:34" outlineLevel="1" x14ac:dyDescent="0.2">
      <c r="A990" s="11">
        <v>310</v>
      </c>
      <c r="B990" s="661"/>
      <c r="C990" s="662"/>
      <c r="D990" s="1080" t="str">
        <f>'2. CAD NCCF'!D990:L990</f>
        <v>Derivative related assets (DRA)</v>
      </c>
      <c r="E990" s="1081"/>
      <c r="F990" s="1081"/>
      <c r="G990" s="1081"/>
      <c r="H990" s="1081"/>
      <c r="I990" s="1081"/>
      <c r="J990" s="1081"/>
      <c r="K990" s="1081"/>
      <c r="L990" s="1092"/>
      <c r="M990" s="399">
        <f>SUBTOTAL(9,M991:M992)</f>
        <v>0</v>
      </c>
      <c r="N990" s="402">
        <f t="shared" ref="N990:AB990" si="305">SUBTOTAL(9,N991:N992)</f>
        <v>0</v>
      </c>
      <c r="O990" s="406">
        <f t="shared" si="305"/>
        <v>0</v>
      </c>
      <c r="P990" s="405">
        <f t="shared" si="305"/>
        <v>0</v>
      </c>
      <c r="Q990" s="407">
        <f t="shared" si="305"/>
        <v>0</v>
      </c>
      <c r="R990" s="402">
        <f t="shared" si="305"/>
        <v>0</v>
      </c>
      <c r="S990" s="405">
        <f t="shared" si="305"/>
        <v>0</v>
      </c>
      <c r="T990" s="406">
        <f t="shared" si="305"/>
        <v>0</v>
      </c>
      <c r="U990" s="405">
        <f t="shared" si="305"/>
        <v>0</v>
      </c>
      <c r="V990" s="406">
        <f t="shared" si="305"/>
        <v>0</v>
      </c>
      <c r="W990" s="405">
        <f t="shared" si="305"/>
        <v>0</v>
      </c>
      <c r="X990" s="406">
        <f t="shared" si="305"/>
        <v>0</v>
      </c>
      <c r="Y990" s="405">
        <f t="shared" si="305"/>
        <v>0</v>
      </c>
      <c r="Z990" s="406">
        <f t="shared" si="305"/>
        <v>0</v>
      </c>
      <c r="AA990" s="405">
        <f t="shared" si="305"/>
        <v>0</v>
      </c>
      <c r="AB990" s="416">
        <f t="shared" si="305"/>
        <v>0</v>
      </c>
      <c r="AC990" s="399">
        <f t="shared" ref="AC990" si="306">SUBTOTAL(9,AC991:AC993)</f>
        <v>0</v>
      </c>
      <c r="AD990" s="1577"/>
      <c r="AE990" s="1595"/>
      <c r="AF990" s="1596"/>
    </row>
    <row r="991" spans="1:34" ht="15" customHeight="1" outlineLevel="1" x14ac:dyDescent="0.2">
      <c r="A991" s="11">
        <v>311</v>
      </c>
      <c r="B991" s="661"/>
      <c r="C991" s="662"/>
      <c r="D991" s="662"/>
      <c r="E991" s="662"/>
      <c r="F991" s="880" t="str">
        <f>'2. CAD NCCF'!F991:L991</f>
        <v>FX and cross currency swap assets</v>
      </c>
      <c r="G991" s="881"/>
      <c r="H991" s="881"/>
      <c r="I991" s="881"/>
      <c r="J991" s="881"/>
      <c r="K991" s="881"/>
      <c r="L991" s="882"/>
      <c r="M991" s="400">
        <f t="shared" ref="M991:AB992" si="307">M215</f>
        <v>0</v>
      </c>
      <c r="N991" s="1082"/>
      <c r="O991" s="1082"/>
      <c r="P991" s="1082"/>
      <c r="Q991" s="1082"/>
      <c r="R991" s="1082"/>
      <c r="S991" s="1082"/>
      <c r="T991" s="1082"/>
      <c r="U991" s="1082"/>
      <c r="V991" s="1082"/>
      <c r="W991" s="1082"/>
      <c r="X991" s="1082"/>
      <c r="Y991" s="1082"/>
      <c r="Z991" s="1082"/>
      <c r="AA991" s="1082"/>
      <c r="AB991" s="1082"/>
      <c r="AC991" s="400">
        <f t="shared" ref="AC991:AC992" si="308">M991-SUM(N991:AB991)</f>
        <v>0</v>
      </c>
      <c r="AD991" s="1433"/>
      <c r="AE991" s="852"/>
      <c r="AF991" s="853"/>
    </row>
    <row r="992" spans="1:34" ht="15" customHeight="1" outlineLevel="1" x14ac:dyDescent="0.2">
      <c r="A992" s="11">
        <v>312</v>
      </c>
      <c r="B992" s="661"/>
      <c r="C992" s="662"/>
      <c r="D992" s="662"/>
      <c r="E992" s="662"/>
      <c r="F992" s="880" t="str">
        <f>'2. CAD NCCF'!F992:L992</f>
        <v>Other DRA</v>
      </c>
      <c r="G992" s="881"/>
      <c r="H992" s="881"/>
      <c r="I992" s="881"/>
      <c r="J992" s="881"/>
      <c r="K992" s="881"/>
      <c r="L992" s="882"/>
      <c r="M992" s="400">
        <f t="shared" si="307"/>
        <v>0</v>
      </c>
      <c r="N992" s="411">
        <f t="shared" si="307"/>
        <v>0</v>
      </c>
      <c r="O992" s="414">
        <f t="shared" si="307"/>
        <v>0</v>
      </c>
      <c r="P992" s="414">
        <f t="shared" si="307"/>
        <v>0</v>
      </c>
      <c r="Q992" s="415">
        <f t="shared" si="307"/>
        <v>0</v>
      </c>
      <c r="R992" s="411">
        <f t="shared" si="307"/>
        <v>0</v>
      </c>
      <c r="S992" s="414">
        <f t="shared" si="307"/>
        <v>0</v>
      </c>
      <c r="T992" s="414">
        <f t="shared" si="307"/>
        <v>0</v>
      </c>
      <c r="U992" s="414">
        <f t="shared" si="307"/>
        <v>0</v>
      </c>
      <c r="V992" s="414">
        <f t="shared" si="307"/>
        <v>0</v>
      </c>
      <c r="W992" s="414">
        <f t="shared" si="307"/>
        <v>0</v>
      </c>
      <c r="X992" s="414">
        <f t="shared" si="307"/>
        <v>0</v>
      </c>
      <c r="Y992" s="414">
        <f t="shared" si="307"/>
        <v>0</v>
      </c>
      <c r="Z992" s="414">
        <f t="shared" si="307"/>
        <v>0</v>
      </c>
      <c r="AA992" s="414">
        <f t="shared" si="307"/>
        <v>0</v>
      </c>
      <c r="AB992" s="426">
        <f t="shared" si="307"/>
        <v>0</v>
      </c>
      <c r="AC992" s="400">
        <f t="shared" si="308"/>
        <v>0</v>
      </c>
      <c r="AD992" s="857"/>
      <c r="AE992" s="858"/>
      <c r="AF992" s="859"/>
      <c r="AH992" s="243">
        <f>SUM(AC1001,AC997,AC993,AC990,AC986,AC979,AC976,AC970,AC959,AC952,AC949,AC945,AC942,AC937,AC929,AC923,AC918,AC913,AC906,AC903,AC899,AC884,AC880,AC872,AC867,AC863,AC860,AC857,AC854,AC848,AC840,AC833,AC826,AC823,AC814,AC810,AC804,AC799,AC794,AC789,AC786,AC982,AC973,AC964,AC967,AC956,AC933,AC895,AC889,AC877)</f>
        <v>0</v>
      </c>
    </row>
    <row r="993" spans="1:32" outlineLevel="1" x14ac:dyDescent="0.2">
      <c r="A993" s="11">
        <v>313</v>
      </c>
      <c r="B993" s="661"/>
      <c r="C993" s="662"/>
      <c r="D993" s="868" t="str">
        <f>'2. CAD NCCF'!D993:L993</f>
        <v>Cash collateral pledged (CCP)</v>
      </c>
      <c r="E993" s="869"/>
      <c r="F993" s="869"/>
      <c r="G993" s="869"/>
      <c r="H993" s="869"/>
      <c r="I993" s="869"/>
      <c r="J993" s="869"/>
      <c r="K993" s="869"/>
      <c r="L993" s="870"/>
      <c r="M993" s="399">
        <f>SUBTOTAL(9,M994:M996)</f>
        <v>0</v>
      </c>
      <c r="N993" s="402">
        <f t="shared" ref="N993:AC993" si="309">SUBTOTAL(9,N994:N996)</f>
        <v>0</v>
      </c>
      <c r="O993" s="406">
        <f t="shared" si="309"/>
        <v>0</v>
      </c>
      <c r="P993" s="405">
        <f t="shared" si="309"/>
        <v>0</v>
      </c>
      <c r="Q993" s="407">
        <f t="shared" si="309"/>
        <v>0</v>
      </c>
      <c r="R993" s="402">
        <f t="shared" si="309"/>
        <v>0</v>
      </c>
      <c r="S993" s="405">
        <f t="shared" si="309"/>
        <v>0</v>
      </c>
      <c r="T993" s="406">
        <f t="shared" si="309"/>
        <v>0</v>
      </c>
      <c r="U993" s="405">
        <f t="shared" si="309"/>
        <v>0</v>
      </c>
      <c r="V993" s="406">
        <f t="shared" si="309"/>
        <v>0</v>
      </c>
      <c r="W993" s="405">
        <f t="shared" si="309"/>
        <v>0</v>
      </c>
      <c r="X993" s="406">
        <f t="shared" si="309"/>
        <v>0</v>
      </c>
      <c r="Y993" s="405">
        <f t="shared" si="309"/>
        <v>0</v>
      </c>
      <c r="Z993" s="406">
        <f t="shared" si="309"/>
        <v>0</v>
      </c>
      <c r="AA993" s="405">
        <f t="shared" si="309"/>
        <v>0</v>
      </c>
      <c r="AB993" s="416">
        <f t="shared" si="309"/>
        <v>0</v>
      </c>
      <c r="AC993" s="399">
        <f t="shared" si="309"/>
        <v>0</v>
      </c>
      <c r="AD993" s="1577"/>
      <c r="AE993" s="1595"/>
      <c r="AF993" s="1596"/>
    </row>
    <row r="994" spans="1:32" ht="15" customHeight="1" outlineLevel="1" x14ac:dyDescent="0.2">
      <c r="A994" s="11">
        <v>314</v>
      </c>
      <c r="B994" s="661"/>
      <c r="C994" s="662"/>
      <c r="D994" s="662"/>
      <c r="E994" s="662"/>
      <c r="F994" s="880" t="str">
        <f>'2. CAD NCCF'!F994:L994</f>
        <v>CCP for exchange-traded derivatives</v>
      </c>
      <c r="G994" s="881"/>
      <c r="H994" s="881"/>
      <c r="I994" s="881"/>
      <c r="J994" s="881"/>
      <c r="K994" s="881"/>
      <c r="L994" s="882"/>
      <c r="M994" s="400">
        <f t="shared" ref="M994:AB996" si="310">M218</f>
        <v>0</v>
      </c>
      <c r="N994" s="411">
        <f t="shared" si="310"/>
        <v>0</v>
      </c>
      <c r="O994" s="414">
        <f t="shared" si="310"/>
        <v>0</v>
      </c>
      <c r="P994" s="414">
        <f t="shared" si="310"/>
        <v>0</v>
      </c>
      <c r="Q994" s="415">
        <f t="shared" si="310"/>
        <v>0</v>
      </c>
      <c r="R994" s="411">
        <f t="shared" si="310"/>
        <v>0</v>
      </c>
      <c r="S994" s="414">
        <f t="shared" si="310"/>
        <v>0</v>
      </c>
      <c r="T994" s="414">
        <f t="shared" si="310"/>
        <v>0</v>
      </c>
      <c r="U994" s="414">
        <f t="shared" si="310"/>
        <v>0</v>
      </c>
      <c r="V994" s="414">
        <f t="shared" si="310"/>
        <v>0</v>
      </c>
      <c r="W994" s="414">
        <f t="shared" si="310"/>
        <v>0</v>
      </c>
      <c r="X994" s="414">
        <f t="shared" si="310"/>
        <v>0</v>
      </c>
      <c r="Y994" s="414">
        <f t="shared" si="310"/>
        <v>0</v>
      </c>
      <c r="Z994" s="414">
        <f t="shared" si="310"/>
        <v>0</v>
      </c>
      <c r="AA994" s="414">
        <f t="shared" si="310"/>
        <v>0</v>
      </c>
      <c r="AB994" s="426">
        <f t="shared" si="310"/>
        <v>0</v>
      </c>
      <c r="AC994" s="400">
        <f t="shared" ref="AC994:AC996" si="311">M994-SUM(N994:AB994)</f>
        <v>0</v>
      </c>
      <c r="AD994" s="1433"/>
      <c r="AE994" s="852"/>
      <c r="AF994" s="853"/>
    </row>
    <row r="995" spans="1:32" ht="15" customHeight="1" outlineLevel="1" x14ac:dyDescent="0.2">
      <c r="A995" s="11">
        <v>315</v>
      </c>
      <c r="B995" s="661"/>
      <c r="C995" s="662"/>
      <c r="D995" s="662"/>
      <c r="E995" s="662"/>
      <c r="F995" s="880" t="str">
        <f>'2. CAD NCCF'!F995:L995</f>
        <v>CCP for OTC derivatives</v>
      </c>
      <c r="G995" s="881"/>
      <c r="H995" s="881"/>
      <c r="I995" s="881"/>
      <c r="J995" s="881"/>
      <c r="K995" s="881"/>
      <c r="L995" s="882"/>
      <c r="M995" s="400">
        <f t="shared" si="310"/>
        <v>0</v>
      </c>
      <c r="N995" s="411">
        <f t="shared" si="310"/>
        <v>0</v>
      </c>
      <c r="O995" s="414">
        <f t="shared" si="310"/>
        <v>0</v>
      </c>
      <c r="P995" s="414">
        <f t="shared" si="310"/>
        <v>0</v>
      </c>
      <c r="Q995" s="415">
        <f t="shared" si="310"/>
        <v>0</v>
      </c>
      <c r="R995" s="411">
        <f t="shared" si="310"/>
        <v>0</v>
      </c>
      <c r="S995" s="414">
        <f t="shared" si="310"/>
        <v>0</v>
      </c>
      <c r="T995" s="414">
        <f t="shared" si="310"/>
        <v>0</v>
      </c>
      <c r="U995" s="414">
        <f t="shared" si="310"/>
        <v>0</v>
      </c>
      <c r="V995" s="414">
        <f t="shared" si="310"/>
        <v>0</v>
      </c>
      <c r="W995" s="414">
        <f t="shared" si="310"/>
        <v>0</v>
      </c>
      <c r="X995" s="414">
        <f t="shared" si="310"/>
        <v>0</v>
      </c>
      <c r="Y995" s="414">
        <f t="shared" si="310"/>
        <v>0</v>
      </c>
      <c r="Z995" s="414">
        <f t="shared" si="310"/>
        <v>0</v>
      </c>
      <c r="AA995" s="414">
        <f t="shared" si="310"/>
        <v>0</v>
      </c>
      <c r="AB995" s="426">
        <f t="shared" si="310"/>
        <v>0</v>
      </c>
      <c r="AC995" s="400">
        <f t="shared" si="311"/>
        <v>0</v>
      </c>
      <c r="AD995" s="854"/>
      <c r="AE995" s="855"/>
      <c r="AF995" s="856"/>
    </row>
    <row r="996" spans="1:32" ht="15" customHeight="1" outlineLevel="1" x14ac:dyDescent="0.2">
      <c r="A996" s="11">
        <v>316</v>
      </c>
      <c r="B996" s="661"/>
      <c r="C996" s="662"/>
      <c r="D996" s="662"/>
      <c r="E996" s="662"/>
      <c r="F996" s="880" t="str">
        <f>'2. CAD NCCF'!F996:L996</f>
        <v>CCP for short sales</v>
      </c>
      <c r="G996" s="881"/>
      <c r="H996" s="881"/>
      <c r="I996" s="881"/>
      <c r="J996" s="881"/>
      <c r="K996" s="881"/>
      <c r="L996" s="882"/>
      <c r="M996" s="400">
        <f t="shared" si="310"/>
        <v>0</v>
      </c>
      <c r="N996" s="1074"/>
      <c r="O996" s="1434"/>
      <c r="P996" s="1434"/>
      <c r="Q996" s="1434"/>
      <c r="R996" s="1434"/>
      <c r="S996" s="1434"/>
      <c r="T996" s="1434"/>
      <c r="U996" s="1434"/>
      <c r="V996" s="1434"/>
      <c r="W996" s="1434"/>
      <c r="X996" s="1434"/>
      <c r="Y996" s="1434"/>
      <c r="Z996" s="1434"/>
      <c r="AA996" s="1434"/>
      <c r="AB996" s="1434"/>
      <c r="AC996" s="400">
        <f t="shared" si="311"/>
        <v>0</v>
      </c>
      <c r="AD996" s="857"/>
      <c r="AE996" s="858"/>
      <c r="AF996" s="859"/>
    </row>
    <row r="997" spans="1:32" outlineLevel="1" x14ac:dyDescent="0.2">
      <c r="A997" s="11">
        <v>317</v>
      </c>
      <c r="B997" s="661"/>
      <c r="C997" s="662"/>
      <c r="D997" s="868" t="str">
        <f>'2. CAD NCCF'!D997:L997</f>
        <v>Commodities</v>
      </c>
      <c r="E997" s="869"/>
      <c r="F997" s="869"/>
      <c r="G997" s="869"/>
      <c r="H997" s="869"/>
      <c r="I997" s="869"/>
      <c r="J997" s="869"/>
      <c r="K997" s="869"/>
      <c r="L997" s="870"/>
      <c r="M997" s="399">
        <f>SUBTOTAL(9,M998:M1000)</f>
        <v>0</v>
      </c>
      <c r="N997" s="1593"/>
      <c r="O997" s="1437"/>
      <c r="P997" s="1437"/>
      <c r="Q997" s="1437"/>
      <c r="R997" s="1437"/>
      <c r="S997" s="1437"/>
      <c r="T997" s="1437"/>
      <c r="U997" s="1437"/>
      <c r="V997" s="1437"/>
      <c r="W997" s="1437"/>
      <c r="X997" s="1437"/>
      <c r="Y997" s="1437"/>
      <c r="Z997" s="1437"/>
      <c r="AA997" s="1437"/>
      <c r="AB997" s="1437"/>
      <c r="AC997" s="399">
        <f>SUBTOTAL(9,AC998:AC1000)</f>
        <v>0</v>
      </c>
      <c r="AD997" s="1577"/>
      <c r="AE997" s="1595"/>
      <c r="AF997" s="1596"/>
    </row>
    <row r="998" spans="1:32" ht="15" customHeight="1" outlineLevel="1" x14ac:dyDescent="0.2">
      <c r="A998" s="11">
        <v>318</v>
      </c>
      <c r="B998" s="661"/>
      <c r="C998" s="662"/>
      <c r="D998" s="662"/>
      <c r="E998" s="662"/>
      <c r="F998" s="880" t="str">
        <f>'2. CAD NCCF'!F998:L998</f>
        <v>Precious metals</v>
      </c>
      <c r="G998" s="881"/>
      <c r="H998" s="881"/>
      <c r="I998" s="881"/>
      <c r="J998" s="881"/>
      <c r="K998" s="881"/>
      <c r="L998" s="882"/>
      <c r="M998" s="400">
        <f t="shared" ref="M998:M1000" si="312">M222</f>
        <v>0</v>
      </c>
      <c r="N998" s="1593"/>
      <c r="O998" s="1437"/>
      <c r="P998" s="1437"/>
      <c r="Q998" s="1437"/>
      <c r="R998" s="1437"/>
      <c r="S998" s="1437"/>
      <c r="T998" s="1437"/>
      <c r="U998" s="1437"/>
      <c r="V998" s="1437"/>
      <c r="W998" s="1437"/>
      <c r="X998" s="1437"/>
      <c r="Y998" s="1437"/>
      <c r="Z998" s="1437"/>
      <c r="AA998" s="1437"/>
      <c r="AB998" s="1437"/>
      <c r="AC998" s="400">
        <f t="shared" ref="AC998:AC1002" si="313">M998-SUM(N998:AB998)</f>
        <v>0</v>
      </c>
      <c r="AD998" s="1433"/>
      <c r="AE998" s="852"/>
      <c r="AF998" s="853"/>
    </row>
    <row r="999" spans="1:32" ht="15" customHeight="1" outlineLevel="1" x14ac:dyDescent="0.2">
      <c r="A999" s="11">
        <v>319</v>
      </c>
      <c r="B999" s="661"/>
      <c r="C999" s="662"/>
      <c r="D999" s="662"/>
      <c r="E999" s="662"/>
      <c r="F999" s="880" t="str">
        <f>'2. CAD NCCF'!F999:L999</f>
        <v>Precious metal loans</v>
      </c>
      <c r="G999" s="881"/>
      <c r="H999" s="881"/>
      <c r="I999" s="881"/>
      <c r="J999" s="881"/>
      <c r="K999" s="881"/>
      <c r="L999" s="882"/>
      <c r="M999" s="400">
        <f t="shared" si="312"/>
        <v>0</v>
      </c>
      <c r="N999" s="1593"/>
      <c r="O999" s="1437"/>
      <c r="P999" s="1437"/>
      <c r="Q999" s="1437"/>
      <c r="R999" s="1437"/>
      <c r="S999" s="1437"/>
      <c r="T999" s="1437"/>
      <c r="U999" s="1437"/>
      <c r="V999" s="1437"/>
      <c r="W999" s="1437"/>
      <c r="X999" s="1437"/>
      <c r="Y999" s="1437"/>
      <c r="Z999" s="1437"/>
      <c r="AA999" s="1437"/>
      <c r="AB999" s="1437"/>
      <c r="AC999" s="400">
        <f t="shared" si="313"/>
        <v>0</v>
      </c>
      <c r="AD999" s="854"/>
      <c r="AE999" s="855"/>
      <c r="AF999" s="856"/>
    </row>
    <row r="1000" spans="1:32" ht="15" customHeight="1" outlineLevel="1" x14ac:dyDescent="0.2">
      <c r="A1000" s="11">
        <v>320</v>
      </c>
      <c r="B1000" s="661"/>
      <c r="C1000" s="662"/>
      <c r="D1000" s="662"/>
      <c r="E1000" s="662"/>
      <c r="F1000" s="880" t="str">
        <f>'2. CAD NCCF'!F1000:L1000</f>
        <v>Other commodities help</v>
      </c>
      <c r="G1000" s="881"/>
      <c r="H1000" s="881"/>
      <c r="I1000" s="881"/>
      <c r="J1000" s="881"/>
      <c r="K1000" s="881"/>
      <c r="L1000" s="882"/>
      <c r="M1000" s="400">
        <f t="shared" si="312"/>
        <v>0</v>
      </c>
      <c r="N1000" s="1593"/>
      <c r="O1000" s="1437"/>
      <c r="P1000" s="1437"/>
      <c r="Q1000" s="1437"/>
      <c r="R1000" s="1437"/>
      <c r="S1000" s="1437"/>
      <c r="T1000" s="1437"/>
      <c r="U1000" s="1437"/>
      <c r="V1000" s="1437"/>
      <c r="W1000" s="1437"/>
      <c r="X1000" s="1437"/>
      <c r="Y1000" s="1437"/>
      <c r="Z1000" s="1437"/>
      <c r="AA1000" s="1437"/>
      <c r="AB1000" s="1437"/>
      <c r="AC1000" s="400">
        <f t="shared" si="313"/>
        <v>0</v>
      </c>
      <c r="AD1000" s="857"/>
      <c r="AE1000" s="858"/>
      <c r="AF1000" s="859"/>
    </row>
    <row r="1001" spans="1:32" outlineLevel="1" x14ac:dyDescent="0.2">
      <c r="A1001" s="11">
        <v>321</v>
      </c>
      <c r="B1001" s="661"/>
      <c r="C1001" s="662"/>
      <c r="D1001" s="868" t="str">
        <f>'2. CAD NCCF'!D1001:L1001</f>
        <v>Other assets</v>
      </c>
      <c r="E1001" s="869"/>
      <c r="F1001" s="869"/>
      <c r="G1001" s="869"/>
      <c r="H1001" s="869"/>
      <c r="I1001" s="869"/>
      <c r="J1001" s="869"/>
      <c r="K1001" s="869"/>
      <c r="L1001" s="870"/>
      <c r="M1001" s="399">
        <f>SUBTOTAL(9,M1002:M1002)</f>
        <v>0</v>
      </c>
      <c r="N1001" s="1593"/>
      <c r="O1001" s="1437"/>
      <c r="P1001" s="1437"/>
      <c r="Q1001" s="1437"/>
      <c r="R1001" s="1437"/>
      <c r="S1001" s="1437"/>
      <c r="T1001" s="1437"/>
      <c r="U1001" s="1437"/>
      <c r="V1001" s="1437"/>
      <c r="W1001" s="1437"/>
      <c r="X1001" s="1437"/>
      <c r="Y1001" s="1437"/>
      <c r="Z1001" s="1437"/>
      <c r="AA1001" s="1437"/>
      <c r="AB1001" s="1437"/>
      <c r="AC1001" s="399">
        <f>SUBTOTAL(9,AC1002)</f>
        <v>0</v>
      </c>
      <c r="AD1001" s="1577"/>
      <c r="AE1001" s="1595"/>
      <c r="AF1001" s="1596"/>
    </row>
    <row r="1002" spans="1:32" ht="15" customHeight="1" outlineLevel="1" x14ac:dyDescent="0.2">
      <c r="A1002" s="11">
        <v>322</v>
      </c>
      <c r="B1002" s="679"/>
      <c r="C1002" s="664"/>
      <c r="D1002" s="664"/>
      <c r="E1002" s="680"/>
      <c r="F1002" s="880" t="str">
        <f>'2. CAD NCCF'!F1002:L1002</f>
        <v>Other assets</v>
      </c>
      <c r="G1002" s="881"/>
      <c r="H1002" s="881"/>
      <c r="I1002" s="881"/>
      <c r="J1002" s="881"/>
      <c r="K1002" s="881"/>
      <c r="L1002" s="882"/>
      <c r="M1002" s="400">
        <f t="shared" ref="M1002" si="314">M226</f>
        <v>0</v>
      </c>
      <c r="N1002" s="1594"/>
      <c r="O1002" s="1440"/>
      <c r="P1002" s="1440"/>
      <c r="Q1002" s="1440"/>
      <c r="R1002" s="1440"/>
      <c r="S1002" s="1440"/>
      <c r="T1002" s="1440"/>
      <c r="U1002" s="1440"/>
      <c r="V1002" s="1440"/>
      <c r="W1002" s="1440"/>
      <c r="X1002" s="1440"/>
      <c r="Y1002" s="1440"/>
      <c r="Z1002" s="1440"/>
      <c r="AA1002" s="1440"/>
      <c r="AB1002" s="1440"/>
      <c r="AC1002" s="400">
        <f t="shared" si="313"/>
        <v>0</v>
      </c>
      <c r="AD1002" s="1603"/>
      <c r="AE1002" s="941"/>
      <c r="AF1002" s="942"/>
    </row>
    <row r="1003" spans="1:32" ht="7.5" hidden="1" customHeight="1" outlineLevel="1" x14ac:dyDescent="0.2">
      <c r="A1003" s="11"/>
      <c r="B1003" s="1580"/>
      <c r="C1003" s="1428"/>
      <c r="D1003" s="1428"/>
      <c r="E1003" s="1428"/>
      <c r="F1003" s="1428"/>
      <c r="G1003" s="1428"/>
      <c r="H1003" s="1428"/>
      <c r="I1003" s="1428"/>
      <c r="J1003" s="1428"/>
      <c r="K1003" s="1428"/>
      <c r="L1003" s="1428"/>
      <c r="M1003" s="1428"/>
      <c r="N1003" s="1428"/>
      <c r="O1003" s="1428"/>
      <c r="P1003" s="1428"/>
      <c r="Q1003" s="1428"/>
      <c r="R1003" s="1428"/>
      <c r="S1003" s="1428"/>
      <c r="T1003" s="1428"/>
      <c r="U1003" s="1428"/>
      <c r="V1003" s="1428"/>
      <c r="W1003" s="1428"/>
      <c r="X1003" s="1428"/>
      <c r="Y1003" s="1428"/>
      <c r="Z1003" s="1428"/>
      <c r="AA1003" s="1428"/>
      <c r="AB1003" s="1428"/>
      <c r="AC1003" s="1428"/>
      <c r="AD1003" s="1428"/>
      <c r="AE1003" s="1428"/>
      <c r="AF1003" s="1581"/>
    </row>
    <row r="1004" spans="1:32" ht="22.5" customHeight="1" outlineLevel="1" x14ac:dyDescent="0.2">
      <c r="A1004" s="11">
        <v>323</v>
      </c>
      <c r="B1004" s="982" t="str">
        <f>'2. CAD NCCF'!B1004:L1004</f>
        <v>Cash inflows from assets</v>
      </c>
      <c r="C1004" s="983"/>
      <c r="D1004" s="983"/>
      <c r="E1004" s="983"/>
      <c r="F1004" s="983"/>
      <c r="G1004" s="983"/>
      <c r="H1004" s="983"/>
      <c r="I1004" s="983"/>
      <c r="J1004" s="983"/>
      <c r="K1004" s="983"/>
      <c r="L1004" s="983"/>
      <c r="M1004" s="399">
        <f>SUBTOTAL(9,M785:M1001)</f>
        <v>0</v>
      </c>
      <c r="N1004" s="402">
        <f t="shared" ref="N1004:AB1004" si="315">SUBTOTAL(9,N785:N1001)</f>
        <v>0</v>
      </c>
      <c r="O1004" s="406">
        <f t="shared" si="315"/>
        <v>0</v>
      </c>
      <c r="P1004" s="405">
        <f t="shared" si="315"/>
        <v>0</v>
      </c>
      <c r="Q1004" s="407">
        <f t="shared" si="315"/>
        <v>0</v>
      </c>
      <c r="R1004" s="406">
        <f t="shared" si="315"/>
        <v>0</v>
      </c>
      <c r="S1004" s="406">
        <f t="shared" si="315"/>
        <v>0</v>
      </c>
      <c r="T1004" s="406">
        <f t="shared" si="315"/>
        <v>0</v>
      </c>
      <c r="U1004" s="406">
        <f t="shared" si="315"/>
        <v>0</v>
      </c>
      <c r="V1004" s="406">
        <f t="shared" si="315"/>
        <v>0</v>
      </c>
      <c r="W1004" s="406">
        <f t="shared" si="315"/>
        <v>0</v>
      </c>
      <c r="X1004" s="406">
        <f t="shared" si="315"/>
        <v>0</v>
      </c>
      <c r="Y1004" s="406">
        <f t="shared" si="315"/>
        <v>0</v>
      </c>
      <c r="Z1004" s="406">
        <f t="shared" si="315"/>
        <v>0</v>
      </c>
      <c r="AA1004" s="406">
        <f t="shared" si="315"/>
        <v>0</v>
      </c>
      <c r="AB1004" s="416">
        <f t="shared" si="315"/>
        <v>0</v>
      </c>
      <c r="AC1004" s="399">
        <f>SUBTOTAL(9,AC785:AC1002)</f>
        <v>0</v>
      </c>
      <c r="AD1004" s="982"/>
      <c r="AE1004" s="983"/>
      <c r="AF1004" s="1115"/>
    </row>
    <row r="1005" spans="1:32" ht="7.5" customHeight="1" outlineLevel="1" x14ac:dyDescent="0.2">
      <c r="A1005" s="11">
        <v>324</v>
      </c>
      <c r="B1005" s="1585"/>
      <c r="C1005" s="1585"/>
      <c r="D1005" s="1585"/>
      <c r="E1005" s="1585"/>
      <c r="F1005" s="1585"/>
      <c r="G1005" s="1585"/>
      <c r="H1005" s="1585"/>
      <c r="I1005" s="1585"/>
      <c r="J1005" s="1585"/>
      <c r="K1005" s="1585"/>
      <c r="L1005" s="1585"/>
      <c r="M1005" s="1585"/>
      <c r="N1005" s="1585"/>
      <c r="O1005" s="1585"/>
      <c r="P1005" s="1585"/>
      <c r="Q1005" s="1585"/>
      <c r="R1005" s="1585"/>
      <c r="S1005" s="1585"/>
      <c r="T1005" s="1585"/>
      <c r="U1005" s="1585"/>
      <c r="V1005" s="1585"/>
      <c r="W1005" s="1585"/>
      <c r="X1005" s="1585"/>
      <c r="Y1005" s="1585"/>
      <c r="Z1005" s="1585"/>
      <c r="AA1005" s="1585"/>
      <c r="AB1005" s="1585"/>
      <c r="AC1005" s="1585"/>
      <c r="AD1005" s="1585"/>
      <c r="AE1005" s="1585"/>
      <c r="AF1005" s="1585"/>
    </row>
    <row r="1006" spans="1:32" ht="22.5" customHeight="1" outlineLevel="2" x14ac:dyDescent="0.2">
      <c r="A1006" s="11">
        <v>325</v>
      </c>
      <c r="B1006" s="982" t="str">
        <f>'2. CAD NCCF'!B1006:AF1006</f>
        <v>LIABILITIES</v>
      </c>
      <c r="C1006" s="983"/>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1115"/>
    </row>
    <row r="1007" spans="1:32" ht="15" customHeight="1" outlineLevel="1" x14ac:dyDescent="0.2">
      <c r="A1007" s="11">
        <v>326</v>
      </c>
      <c r="B1007" s="661"/>
      <c r="C1007" s="1048" t="str">
        <f>'2. CAD NCCF'!C1007:AF1007</f>
        <v>Deposits</v>
      </c>
      <c r="D1007" s="1049"/>
      <c r="E1007" s="1049"/>
      <c r="F1007" s="1049"/>
      <c r="G1007" s="1049"/>
      <c r="H1007" s="1049"/>
      <c r="I1007" s="1049"/>
      <c r="J1007" s="1049"/>
      <c r="K1007" s="1049"/>
      <c r="L1007" s="1049"/>
      <c r="M1007" s="1049"/>
      <c r="N1007" s="1049"/>
      <c r="O1007" s="1049"/>
      <c r="P1007" s="1049"/>
      <c r="Q1007" s="1049"/>
      <c r="R1007" s="1049"/>
      <c r="S1007" s="1049"/>
      <c r="T1007" s="1049"/>
      <c r="U1007" s="1049"/>
      <c r="V1007" s="1049"/>
      <c r="W1007" s="1049"/>
      <c r="X1007" s="1049"/>
      <c r="Y1007" s="1049"/>
      <c r="Z1007" s="1049"/>
      <c r="AA1007" s="1049"/>
      <c r="AB1007" s="1049"/>
      <c r="AC1007" s="1049"/>
      <c r="AD1007" s="1049"/>
      <c r="AE1007" s="1049"/>
      <c r="AF1007" s="1050"/>
    </row>
    <row r="1008" spans="1:32" ht="15" customHeight="1" outlineLevel="1" x14ac:dyDescent="0.2">
      <c r="A1008" s="11">
        <v>327</v>
      </c>
      <c r="B1008" s="661"/>
      <c r="C1008" s="257"/>
      <c r="D1008" s="1582" t="str">
        <f>'2. CAD NCCF'!D1008:L1008</f>
        <v>Retail and small business (RSB) demand notice deposits</v>
      </c>
      <c r="E1008" s="1583"/>
      <c r="F1008" s="1583"/>
      <c r="G1008" s="1583"/>
      <c r="H1008" s="1583"/>
      <c r="I1008" s="1583"/>
      <c r="J1008" s="1583"/>
      <c r="K1008" s="1583"/>
      <c r="L1008" s="1584"/>
      <c r="M1008" s="399">
        <f>SUBTOTAL(9,M1009:M1013)</f>
        <v>0</v>
      </c>
      <c r="N1008" s="402">
        <f t="shared" ref="N1008:AC1008" si="316">SUBTOTAL(9,N1009:N1013)</f>
        <v>0</v>
      </c>
      <c r="O1008" s="406">
        <f t="shared" si="316"/>
        <v>0</v>
      </c>
      <c r="P1008" s="405">
        <f t="shared" si="316"/>
        <v>0</v>
      </c>
      <c r="Q1008" s="407">
        <f t="shared" si="316"/>
        <v>0</v>
      </c>
      <c r="R1008" s="402">
        <f t="shared" si="316"/>
        <v>0</v>
      </c>
      <c r="S1008" s="406">
        <f t="shared" si="316"/>
        <v>0</v>
      </c>
      <c r="T1008" s="406">
        <f t="shared" si="316"/>
        <v>0</v>
      </c>
      <c r="U1008" s="406">
        <f t="shared" si="316"/>
        <v>0</v>
      </c>
      <c r="V1008" s="406">
        <f t="shared" si="316"/>
        <v>0</v>
      </c>
      <c r="W1008" s="406">
        <f t="shared" si="316"/>
        <v>0</v>
      </c>
      <c r="X1008" s="406">
        <f t="shared" si="316"/>
        <v>0</v>
      </c>
      <c r="Y1008" s="406">
        <f t="shared" si="316"/>
        <v>0</v>
      </c>
      <c r="Z1008" s="406">
        <f t="shared" si="316"/>
        <v>0</v>
      </c>
      <c r="AA1008" s="406">
        <f t="shared" si="316"/>
        <v>0</v>
      </c>
      <c r="AB1008" s="403">
        <f t="shared" si="316"/>
        <v>0</v>
      </c>
      <c r="AC1008" s="407">
        <f t="shared" si="316"/>
        <v>0</v>
      </c>
      <c r="AD1008" s="1550"/>
      <c r="AE1008" s="1551"/>
      <c r="AF1008" s="1552"/>
    </row>
    <row r="1009" spans="1:32" ht="15" customHeight="1" outlineLevel="1" x14ac:dyDescent="0.2">
      <c r="A1009" s="11">
        <v>328</v>
      </c>
      <c r="B1009" s="661"/>
      <c r="C1009" s="263"/>
      <c r="D1009" s="263"/>
      <c r="E1009" s="264"/>
      <c r="F1009" s="880" t="str">
        <f>'2. CAD NCCF'!F1009:L1009</f>
        <v>RSB type 1 insured, stable demand deposits</v>
      </c>
      <c r="G1009" s="881"/>
      <c r="H1009" s="881"/>
      <c r="I1009" s="881"/>
      <c r="J1009" s="881"/>
      <c r="K1009" s="881"/>
      <c r="L1009" s="882"/>
      <c r="M1009" s="400">
        <f t="shared" ref="M1009:M1013" si="317">M233</f>
        <v>0</v>
      </c>
      <c r="N1009" s="411">
        <f>M1009*'Appx 1. Ref Rates'!$S9</f>
        <v>0</v>
      </c>
      <c r="O1009" s="414">
        <f>($M1009-SUM($N1009:N1009))*'Appx 1. Ref Rates'!$S9</f>
        <v>0</v>
      </c>
      <c r="P1009" s="414">
        <f>($M1009-SUM($N1009:O1009))*'Appx 1. Ref Rates'!$S9</f>
        <v>0</v>
      </c>
      <c r="Q1009" s="415">
        <f>($M1009-SUM($N1009:P1009))*'Appx 1. Ref Rates'!$S9</f>
        <v>0</v>
      </c>
      <c r="R1009" s="411">
        <f>($M1009-SUM($N1009:Q1009))*'Appx 1. Ref Rates'!$U9</f>
        <v>0</v>
      </c>
      <c r="S1009" s="414">
        <f>($M1009-SUM($N1009:R1009))*'Appx 1. Ref Rates'!$U9</f>
        <v>0</v>
      </c>
      <c r="T1009" s="414">
        <f>($M1009-SUM($N1009:S1009))*'Appx 1. Ref Rates'!$U9</f>
        <v>0</v>
      </c>
      <c r="U1009" s="414">
        <f>($M1009-SUM($N1009:T1009))*'Appx 1. Ref Rates'!$U9</f>
        <v>0</v>
      </c>
      <c r="V1009" s="414">
        <f>($M1009-SUM($N1009:U1009))*'Appx 1. Ref Rates'!$U9</f>
        <v>0</v>
      </c>
      <c r="W1009" s="414">
        <f>($M1009-SUM($N1009:V1009))*'Appx 1. Ref Rates'!$U9</f>
        <v>0</v>
      </c>
      <c r="X1009" s="414">
        <f>($M1009-SUM($N1009:W1009))*'Appx 1. Ref Rates'!$U9</f>
        <v>0</v>
      </c>
      <c r="Y1009" s="414">
        <f>($M1009-SUM($N1009:X1009))*'Appx 1. Ref Rates'!$U9</f>
        <v>0</v>
      </c>
      <c r="Z1009" s="414">
        <f>($M1009-SUM($N1009:Y1009))*'Appx 1. Ref Rates'!$U9</f>
        <v>0</v>
      </c>
      <c r="AA1009" s="414">
        <f>($M1009-SUM($N1009:Z1009))*'Appx 1. Ref Rates'!$U9</f>
        <v>0</v>
      </c>
      <c r="AB1009" s="414">
        <f>($M1009-SUM($N1009:AA1009))*'Appx 1. Ref Rates'!$U9</f>
        <v>0</v>
      </c>
      <c r="AC1009" s="400">
        <f t="shared" ref="AC1009:AC1013" si="318">M1009-SUM(N1009:AB1009)</f>
        <v>0</v>
      </c>
      <c r="AD1009" s="1433" t="s">
        <v>6</v>
      </c>
      <c r="AE1009" s="852"/>
      <c r="AF1009" s="853"/>
    </row>
    <row r="1010" spans="1:32" ht="15" customHeight="1" outlineLevel="1" x14ac:dyDescent="0.2">
      <c r="A1010" s="11">
        <v>329</v>
      </c>
      <c r="B1010" s="661"/>
      <c r="C1010" s="263"/>
      <c r="D1010" s="263"/>
      <c r="E1010" s="264"/>
      <c r="F1010" s="880" t="str">
        <f>'2. CAD NCCF'!F1010:L1010</f>
        <v>RSB type 2 insured, stable demand deposits</v>
      </c>
      <c r="G1010" s="881"/>
      <c r="H1010" s="881"/>
      <c r="I1010" s="881"/>
      <c r="J1010" s="881"/>
      <c r="K1010" s="881"/>
      <c r="L1010" s="882"/>
      <c r="M1010" s="400">
        <f t="shared" si="317"/>
        <v>0</v>
      </c>
      <c r="N1010" s="411">
        <f>M1010*'Appx 1. Ref Rates'!$S10</f>
        <v>0</v>
      </c>
      <c r="O1010" s="414">
        <f>($M1010-SUM($N1010:N1010))*'Appx 1. Ref Rates'!$S10</f>
        <v>0</v>
      </c>
      <c r="P1010" s="414">
        <f>($M1010-SUM($N1010:O1010))*'Appx 1. Ref Rates'!$S10</f>
        <v>0</v>
      </c>
      <c r="Q1010" s="415">
        <f>($M1010-SUM($N1010:P1010))*'Appx 1. Ref Rates'!$S10</f>
        <v>0</v>
      </c>
      <c r="R1010" s="411">
        <f>($M1010-SUM($N1010:Q1010))*'Appx 1. Ref Rates'!$U10</f>
        <v>0</v>
      </c>
      <c r="S1010" s="414">
        <f>($M1010-SUM($N1010:R1010))*'Appx 1. Ref Rates'!$U10</f>
        <v>0</v>
      </c>
      <c r="T1010" s="414">
        <f>($M1010-SUM($N1010:S1010))*'Appx 1. Ref Rates'!$U10</f>
        <v>0</v>
      </c>
      <c r="U1010" s="414">
        <f>($M1010-SUM($N1010:T1010))*'Appx 1. Ref Rates'!$U10</f>
        <v>0</v>
      </c>
      <c r="V1010" s="414">
        <f>($M1010-SUM($N1010:U1010))*'Appx 1. Ref Rates'!$U10</f>
        <v>0</v>
      </c>
      <c r="W1010" s="414">
        <f>($M1010-SUM($N1010:V1010))*'Appx 1. Ref Rates'!$U10</f>
        <v>0</v>
      </c>
      <c r="X1010" s="414">
        <f>($M1010-SUM($N1010:W1010))*'Appx 1. Ref Rates'!$U10</f>
        <v>0</v>
      </c>
      <c r="Y1010" s="414">
        <f>($M1010-SUM($N1010:X1010))*'Appx 1. Ref Rates'!$U10</f>
        <v>0</v>
      </c>
      <c r="Z1010" s="414">
        <f>($M1010-SUM($N1010:Y1010))*'Appx 1. Ref Rates'!$U10</f>
        <v>0</v>
      </c>
      <c r="AA1010" s="414">
        <f>($M1010-SUM($N1010:Z1010))*'Appx 1. Ref Rates'!$U10</f>
        <v>0</v>
      </c>
      <c r="AB1010" s="414">
        <f>($M1010-SUM($N1010:AA1010))*'Appx 1. Ref Rates'!$U10</f>
        <v>0</v>
      </c>
      <c r="AC1010" s="400">
        <f t="shared" si="318"/>
        <v>0</v>
      </c>
      <c r="AD1010" s="854"/>
      <c r="AE1010" s="855"/>
      <c r="AF1010" s="856"/>
    </row>
    <row r="1011" spans="1:32" ht="15" customHeight="1" outlineLevel="1" x14ac:dyDescent="0.2">
      <c r="A1011" s="11">
        <v>330</v>
      </c>
      <c r="B1011" s="661"/>
      <c r="C1011" s="263"/>
      <c r="D1011" s="263"/>
      <c r="E1011" s="264"/>
      <c r="F1011" s="880" t="str">
        <f>'2. CAD NCCF'!F1011:L1011</f>
        <v>RSB insured, less stable demand deposits</v>
      </c>
      <c r="G1011" s="881"/>
      <c r="H1011" s="881"/>
      <c r="I1011" s="881"/>
      <c r="J1011" s="881"/>
      <c r="K1011" s="881"/>
      <c r="L1011" s="882"/>
      <c r="M1011" s="400">
        <f t="shared" si="317"/>
        <v>0</v>
      </c>
      <c r="N1011" s="411">
        <f>M1011*'Appx 1. Ref Rates'!$S11</f>
        <v>0</v>
      </c>
      <c r="O1011" s="414">
        <f>($M1011-SUM($N1011:N1011))*'Appx 1. Ref Rates'!$S11</f>
        <v>0</v>
      </c>
      <c r="P1011" s="414">
        <f>($M1011-SUM($N1011:O1011))*'Appx 1. Ref Rates'!$S11</f>
        <v>0</v>
      </c>
      <c r="Q1011" s="415">
        <f>($M1011-SUM($N1011:P1011))*'Appx 1. Ref Rates'!$S11</f>
        <v>0</v>
      </c>
      <c r="R1011" s="411">
        <f>($M1011-SUM($N1011:Q1011))*'Appx 1. Ref Rates'!$U11</f>
        <v>0</v>
      </c>
      <c r="S1011" s="414">
        <f>($M1011-SUM($N1011:R1011))*'Appx 1. Ref Rates'!$U11</f>
        <v>0</v>
      </c>
      <c r="T1011" s="414">
        <f>($M1011-SUM($N1011:S1011))*'Appx 1. Ref Rates'!$U11</f>
        <v>0</v>
      </c>
      <c r="U1011" s="414">
        <f>($M1011-SUM($N1011:T1011))*'Appx 1. Ref Rates'!$U11</f>
        <v>0</v>
      </c>
      <c r="V1011" s="414">
        <f>($M1011-SUM($N1011:U1011))*'Appx 1. Ref Rates'!$U11</f>
        <v>0</v>
      </c>
      <c r="W1011" s="414">
        <f>($M1011-SUM($N1011:V1011))*'Appx 1. Ref Rates'!$U11</f>
        <v>0</v>
      </c>
      <c r="X1011" s="414">
        <f>($M1011-SUM($N1011:W1011))*'Appx 1. Ref Rates'!$U11</f>
        <v>0</v>
      </c>
      <c r="Y1011" s="414">
        <f>($M1011-SUM($N1011:X1011))*'Appx 1. Ref Rates'!$U11</f>
        <v>0</v>
      </c>
      <c r="Z1011" s="414">
        <f>($M1011-SUM($N1011:Y1011))*'Appx 1. Ref Rates'!$U11</f>
        <v>0</v>
      </c>
      <c r="AA1011" s="414">
        <f>($M1011-SUM($N1011:Z1011))*'Appx 1. Ref Rates'!$U11</f>
        <v>0</v>
      </c>
      <c r="AB1011" s="414">
        <f>($M1011-SUM($N1011:AA1011))*'Appx 1. Ref Rates'!$U11</f>
        <v>0</v>
      </c>
      <c r="AC1011" s="400">
        <f t="shared" si="318"/>
        <v>0</v>
      </c>
      <c r="AD1011" s="854"/>
      <c r="AE1011" s="855"/>
      <c r="AF1011" s="856"/>
    </row>
    <row r="1012" spans="1:32" ht="15" customHeight="1" outlineLevel="1" x14ac:dyDescent="0.2">
      <c r="A1012" s="11"/>
      <c r="B1012" s="661"/>
      <c r="C1012" s="263"/>
      <c r="D1012" s="263"/>
      <c r="E1012" s="264"/>
      <c r="F1012" s="880" t="str">
        <f>'2. CAD NCCF'!F1012:L1012</f>
        <v>RSB unaffiliated third-party sourced demand deposits</v>
      </c>
      <c r="G1012" s="881"/>
      <c r="H1012" s="881"/>
      <c r="I1012" s="881"/>
      <c r="J1012" s="881"/>
      <c r="K1012" s="881"/>
      <c r="L1012" s="882"/>
      <c r="M1012" s="400">
        <f t="shared" si="317"/>
        <v>0</v>
      </c>
      <c r="N1012" s="411">
        <f>M1012*'Appx 1. Ref Rates'!$S12</f>
        <v>0</v>
      </c>
      <c r="O1012" s="414">
        <f>($M1012-SUM($N1012:N1012))*'Appx 1. Ref Rates'!$S12</f>
        <v>0</v>
      </c>
      <c r="P1012" s="414">
        <f>($M1012-SUM($N1012:O1012))*'Appx 1. Ref Rates'!$S12</f>
        <v>0</v>
      </c>
      <c r="Q1012" s="415">
        <f>($M1012-SUM($N1012:P1012))*'Appx 1. Ref Rates'!$S12</f>
        <v>0</v>
      </c>
      <c r="R1012" s="411">
        <f>($M1012-SUM($N1012:Q1012))*'Appx 1. Ref Rates'!$U12</f>
        <v>0</v>
      </c>
      <c r="S1012" s="414">
        <f>($M1012-SUM($N1012:R1012))*'Appx 1. Ref Rates'!$U12</f>
        <v>0</v>
      </c>
      <c r="T1012" s="414">
        <f>($M1012-SUM($N1012:S1012))*'Appx 1. Ref Rates'!$U12</f>
        <v>0</v>
      </c>
      <c r="U1012" s="414">
        <f>($M1012-SUM($N1012:T1012))*'Appx 1. Ref Rates'!$U12</f>
        <v>0</v>
      </c>
      <c r="V1012" s="414">
        <f>($M1012-SUM($N1012:U1012))*'Appx 1. Ref Rates'!$U12</f>
        <v>0</v>
      </c>
      <c r="W1012" s="414">
        <f>($M1012-SUM($N1012:V1012))*'Appx 1. Ref Rates'!$U12</f>
        <v>0</v>
      </c>
      <c r="X1012" s="414">
        <f>($M1012-SUM($N1012:W1012))*'Appx 1. Ref Rates'!$U12</f>
        <v>0</v>
      </c>
      <c r="Y1012" s="414">
        <f>($M1012-SUM($N1012:X1012))*'Appx 1. Ref Rates'!$U12</f>
        <v>0</v>
      </c>
      <c r="Z1012" s="414">
        <f>($M1012-SUM($N1012:Y1012))*'Appx 1. Ref Rates'!$U12</f>
        <v>0</v>
      </c>
      <c r="AA1012" s="414">
        <f>($M1012-SUM($N1012:Z1012))*'Appx 1. Ref Rates'!$U12</f>
        <v>0</v>
      </c>
      <c r="AB1012" s="414">
        <f>($M1012-SUM($N1012:AA1012))*'Appx 1. Ref Rates'!$U12</f>
        <v>0</v>
      </c>
      <c r="AC1012" s="400">
        <f t="shared" si="318"/>
        <v>0</v>
      </c>
      <c r="AD1012" s="854"/>
      <c r="AE1012" s="855"/>
      <c r="AF1012" s="856"/>
    </row>
    <row r="1013" spans="1:32" ht="15" customHeight="1" outlineLevel="1" x14ac:dyDescent="0.2">
      <c r="A1013" s="11">
        <v>331</v>
      </c>
      <c r="B1013" s="661"/>
      <c r="C1013" s="263"/>
      <c r="D1013" s="263"/>
      <c r="E1013" s="264"/>
      <c r="F1013" s="880" t="str">
        <f>'2. CAD NCCF'!F1013:L1013</f>
        <v>RSB uninsured demand deposits</v>
      </c>
      <c r="G1013" s="881"/>
      <c r="H1013" s="881"/>
      <c r="I1013" s="881"/>
      <c r="J1013" s="881"/>
      <c r="K1013" s="881"/>
      <c r="L1013" s="882"/>
      <c r="M1013" s="400">
        <f t="shared" si="317"/>
        <v>0</v>
      </c>
      <c r="N1013" s="411">
        <f>M1013*'Appx 1. Ref Rates'!$S13</f>
        <v>0</v>
      </c>
      <c r="O1013" s="414">
        <f>($M1013-SUM($N1013:N1013))*'Appx 1. Ref Rates'!$S13</f>
        <v>0</v>
      </c>
      <c r="P1013" s="414">
        <f>($M1013-SUM($N1013:O1013))*'Appx 1. Ref Rates'!$S13</f>
        <v>0</v>
      </c>
      <c r="Q1013" s="415">
        <f>($M1013-SUM($N1013:P1013))*'Appx 1. Ref Rates'!$S13</f>
        <v>0</v>
      </c>
      <c r="R1013" s="411">
        <f>($M1013-SUM($N1013:Q1013))*'Appx 1. Ref Rates'!$U13</f>
        <v>0</v>
      </c>
      <c r="S1013" s="414">
        <f>($M1013-SUM($N1013:R1013))*'Appx 1. Ref Rates'!$U13</f>
        <v>0</v>
      </c>
      <c r="T1013" s="414">
        <f>($M1013-SUM($N1013:S1013))*'Appx 1. Ref Rates'!$U13</f>
        <v>0</v>
      </c>
      <c r="U1013" s="414">
        <f>($M1013-SUM($N1013:T1013))*'Appx 1. Ref Rates'!$U13</f>
        <v>0</v>
      </c>
      <c r="V1013" s="414">
        <f>($M1013-SUM($N1013:U1013))*'Appx 1. Ref Rates'!$U13</f>
        <v>0</v>
      </c>
      <c r="W1013" s="414">
        <f>($M1013-SUM($N1013:V1013))*'Appx 1. Ref Rates'!$U13</f>
        <v>0</v>
      </c>
      <c r="X1013" s="414">
        <f>($M1013-SUM($N1013:W1013))*'Appx 1. Ref Rates'!$U13</f>
        <v>0</v>
      </c>
      <c r="Y1013" s="414">
        <f>($M1013-SUM($N1013:X1013))*'Appx 1. Ref Rates'!$U13</f>
        <v>0</v>
      </c>
      <c r="Z1013" s="414">
        <f>($M1013-SUM($N1013:Y1013))*'Appx 1. Ref Rates'!$U13</f>
        <v>0</v>
      </c>
      <c r="AA1013" s="414">
        <f>($M1013-SUM($N1013:Z1013))*'Appx 1. Ref Rates'!$U13</f>
        <v>0</v>
      </c>
      <c r="AB1013" s="414">
        <f>($M1013-SUM($N1013:AA1013))*'Appx 1. Ref Rates'!$U13</f>
        <v>0</v>
      </c>
      <c r="AC1013" s="400">
        <f t="shared" si="318"/>
        <v>0</v>
      </c>
      <c r="AD1013" s="857"/>
      <c r="AE1013" s="858"/>
      <c r="AF1013" s="859"/>
    </row>
    <row r="1014" spans="1:32" ht="15" customHeight="1" outlineLevel="1" x14ac:dyDescent="0.2">
      <c r="A1014" s="11">
        <v>332</v>
      </c>
      <c r="B1014" s="661"/>
      <c r="C1014" s="257"/>
      <c r="D1014" s="1051" t="str">
        <f>'2. CAD NCCF'!D1014:AF1014</f>
        <v>RSB term deposits</v>
      </c>
      <c r="E1014" s="1053"/>
      <c r="F1014" s="1053"/>
      <c r="G1014" s="1053"/>
      <c r="H1014" s="1053"/>
      <c r="I1014" s="1053"/>
      <c r="J1014" s="1053"/>
      <c r="K1014" s="1053"/>
      <c r="L1014" s="1053"/>
      <c r="M1014" s="1053"/>
      <c r="N1014" s="1053"/>
      <c r="O1014" s="1053"/>
      <c r="P1014" s="1053"/>
      <c r="Q1014" s="1053"/>
      <c r="R1014" s="1053"/>
      <c r="S1014" s="1053"/>
      <c r="T1014" s="1053"/>
      <c r="U1014" s="1053"/>
      <c r="V1014" s="1053"/>
      <c r="W1014" s="1053"/>
      <c r="X1014" s="1053"/>
      <c r="Y1014" s="1053"/>
      <c r="Z1014" s="1053"/>
      <c r="AA1014" s="1053"/>
      <c r="AB1014" s="1053"/>
      <c r="AC1014" s="1053"/>
      <c r="AD1014" s="1053"/>
      <c r="AE1014" s="1053"/>
      <c r="AF1014" s="1054"/>
    </row>
    <row r="1015" spans="1:32" ht="15" customHeight="1" outlineLevel="1" x14ac:dyDescent="0.2">
      <c r="A1015" s="11">
        <v>333</v>
      </c>
      <c r="B1015" s="661"/>
      <c r="C1015" s="257"/>
      <c r="D1015" s="265"/>
      <c r="E1015" s="933" t="str">
        <f>'2. CAD NCCF'!E1015:L1015</f>
        <v>RSB cashable term deposits</v>
      </c>
      <c r="F1015" s="934"/>
      <c r="G1015" s="934"/>
      <c r="H1015" s="934"/>
      <c r="I1015" s="934"/>
      <c r="J1015" s="934"/>
      <c r="K1015" s="934"/>
      <c r="L1015" s="935"/>
      <c r="M1015" s="399">
        <f>SUBTOTAL(9,M1016:M1021)</f>
        <v>0</v>
      </c>
      <c r="N1015" s="402">
        <f t="shared" ref="N1015:Q1015" si="319">SUBTOTAL(9,N1016:N1021)</f>
        <v>0</v>
      </c>
      <c r="O1015" s="406">
        <f t="shared" si="319"/>
        <v>0</v>
      </c>
      <c r="P1015" s="405">
        <f t="shared" si="319"/>
        <v>0</v>
      </c>
      <c r="Q1015" s="407">
        <f t="shared" si="319"/>
        <v>0</v>
      </c>
      <c r="R1015" s="402">
        <f t="shared" ref="R1015:AC1015" si="320">SUBTOTAL(9,R1016:R1021)</f>
        <v>0</v>
      </c>
      <c r="S1015" s="406">
        <f t="shared" si="320"/>
        <v>0</v>
      </c>
      <c r="T1015" s="405">
        <f t="shared" si="320"/>
        <v>0</v>
      </c>
      <c r="U1015" s="405">
        <f t="shared" si="320"/>
        <v>0</v>
      </c>
      <c r="V1015" s="405">
        <f t="shared" si="320"/>
        <v>0</v>
      </c>
      <c r="W1015" s="405">
        <f t="shared" si="320"/>
        <v>0</v>
      </c>
      <c r="X1015" s="405">
        <f t="shared" si="320"/>
        <v>0</v>
      </c>
      <c r="Y1015" s="405">
        <f t="shared" si="320"/>
        <v>0</v>
      </c>
      <c r="Z1015" s="405">
        <f t="shared" si="320"/>
        <v>0</v>
      </c>
      <c r="AA1015" s="405">
        <f t="shared" si="320"/>
        <v>0</v>
      </c>
      <c r="AB1015" s="403">
        <f t="shared" si="320"/>
        <v>0</v>
      </c>
      <c r="AC1015" s="407">
        <f t="shared" si="320"/>
        <v>0</v>
      </c>
      <c r="AD1015" s="1433"/>
      <c r="AE1015" s="1434"/>
      <c r="AF1015" s="1435"/>
    </row>
    <row r="1016" spans="1:32" ht="15" customHeight="1" outlineLevel="1" x14ac:dyDescent="0.2">
      <c r="A1016" s="11">
        <v>334</v>
      </c>
      <c r="B1016" s="661"/>
      <c r="C1016" s="641"/>
      <c r="D1016" s="641"/>
      <c r="E1016" s="642"/>
      <c r="F1016" s="880" t="str">
        <f>'2. CAD NCCF'!F1016:L1016</f>
        <v>RSB type 1 insured, stable, cashable term deposit</v>
      </c>
      <c r="G1016" s="881"/>
      <c r="H1016" s="881"/>
      <c r="I1016" s="881"/>
      <c r="J1016" s="881"/>
      <c r="K1016" s="881"/>
      <c r="L1016" s="882"/>
      <c r="M1016" s="400">
        <f t="shared" ref="M1016:M1021" si="321">M240</f>
        <v>0</v>
      </c>
      <c r="N1016" s="411">
        <f>IF(SUM($N240:N240)="","",SUM(($N240:N240))*'Appx 1. Ref Rates'!$S16)</f>
        <v>0</v>
      </c>
      <c r="O1016" s="432">
        <f>(SUM($N240:$O240)-SUM($N1016:$N1016))*'Appx 1. Ref Rates'!$S16</f>
        <v>0</v>
      </c>
      <c r="P1016" s="413">
        <f>(SUM($N240:$P240)-SUM($N1016:$O1016))*'Appx 1. Ref Rates'!$S16</f>
        <v>0</v>
      </c>
      <c r="Q1016" s="415">
        <f>(SUM($N240:$Q240)-SUM($N1016:$P1016))*'Appx 1. Ref Rates'!$S16</f>
        <v>0</v>
      </c>
      <c r="R1016" s="411">
        <f>(SUM($N240:$R240)-SUM($N1016:$Q1016))*'Appx 1. Ref Rates'!$U16</f>
        <v>0</v>
      </c>
      <c r="S1016" s="414">
        <f>(SUM($N240:$S240)-SUM($N1016:$R1016))*'Appx 1. Ref Rates'!$U16</f>
        <v>0</v>
      </c>
      <c r="T1016" s="414">
        <f>(SUM($N240:$T240)-SUM($N1016:$S1016))*'Appx 1. Ref Rates'!$U16</f>
        <v>0</v>
      </c>
      <c r="U1016" s="414">
        <f>(SUM($N240:$U240)-SUM($N1016:$T1016))*'Appx 1. Ref Rates'!$U16</f>
        <v>0</v>
      </c>
      <c r="V1016" s="414">
        <f>(SUM($N240:$V240)-SUM($N1016:$U1016))*'Appx 1. Ref Rates'!$U16</f>
        <v>0</v>
      </c>
      <c r="W1016" s="414">
        <f>(SUM($N240:$W240)-SUM($N1016:$V1016))*'Appx 1. Ref Rates'!$U16</f>
        <v>0</v>
      </c>
      <c r="X1016" s="414">
        <f>(SUM($N240:$X240)-SUM($N1016:$W1016))*'Appx 1. Ref Rates'!$U16</f>
        <v>0</v>
      </c>
      <c r="Y1016" s="414">
        <f>(SUM($N240:$Y240)-SUM($N1016:$X1016))*'Appx 1. Ref Rates'!$U16</f>
        <v>0</v>
      </c>
      <c r="Z1016" s="414">
        <f>(SUM($N240:$Z240)-SUM($N1016:$Y1016))*'Appx 1. Ref Rates'!$U16</f>
        <v>0</v>
      </c>
      <c r="AA1016" s="414">
        <f>(SUM($N240:$AA240)-SUM($N1016:$Z1016))*'Appx 1. Ref Rates'!$U16</f>
        <v>0</v>
      </c>
      <c r="AB1016" s="414">
        <f>(SUM($N240:$AB240)-SUM($N1016:$AA1016))*'Appx 1. Ref Rates'!$U16</f>
        <v>0</v>
      </c>
      <c r="AC1016" s="400">
        <f t="shared" ref="AC1016:AC1021" si="322">M1016-SUM(N1016:AB1016)</f>
        <v>0</v>
      </c>
      <c r="AD1016" s="1436"/>
      <c r="AE1016" s="1437"/>
      <c r="AF1016" s="1438"/>
    </row>
    <row r="1017" spans="1:32" ht="15" customHeight="1" outlineLevel="1" x14ac:dyDescent="0.2">
      <c r="A1017" s="11">
        <v>335</v>
      </c>
      <c r="B1017" s="661"/>
      <c r="C1017" s="641"/>
      <c r="D1017" s="641"/>
      <c r="E1017" s="642"/>
      <c r="F1017" s="880" t="str">
        <f>'2. CAD NCCF'!F1017:L1017</f>
        <v>RSB type 1 insured, less stable, cashable term deposit</v>
      </c>
      <c r="G1017" s="881"/>
      <c r="H1017" s="881"/>
      <c r="I1017" s="881"/>
      <c r="J1017" s="881"/>
      <c r="K1017" s="881"/>
      <c r="L1017" s="882"/>
      <c r="M1017" s="400">
        <f t="shared" si="321"/>
        <v>0</v>
      </c>
      <c r="N1017" s="411">
        <f>IF(SUM($N241:N241)="","",SUM(($N241:N241))*'Appx 1. Ref Rates'!$S17)</f>
        <v>0</v>
      </c>
      <c r="O1017" s="432">
        <f>(SUM($N241:$O241)-SUM($N1017:$N1017))*'Appx 1. Ref Rates'!$S17</f>
        <v>0</v>
      </c>
      <c r="P1017" s="772">
        <f>(SUM($N241:$P241)-SUM($N1017:$O1017))*'Appx 1. Ref Rates'!$S17</f>
        <v>0</v>
      </c>
      <c r="Q1017" s="431">
        <f>(SUM($N241:$Q241)-SUM($N1017:$P1017))*'Appx 1. Ref Rates'!$S17</f>
        <v>0</v>
      </c>
      <c r="R1017" s="411">
        <f>(SUM($N241:$R241)-SUM($N1017:$Q1017))*'Appx 1. Ref Rates'!$U17</f>
        <v>0</v>
      </c>
      <c r="S1017" s="414">
        <f>(SUM($N241:$S241)-SUM($N1017:$R1017))*'Appx 1. Ref Rates'!$U17</f>
        <v>0</v>
      </c>
      <c r="T1017" s="414">
        <f>(SUM($N241:$T241)-SUM($N1017:$S1017))*'Appx 1. Ref Rates'!$U17</f>
        <v>0</v>
      </c>
      <c r="U1017" s="414">
        <f>(SUM($N241:$U241)-SUM($N1017:$T1017))*'Appx 1. Ref Rates'!$U17</f>
        <v>0</v>
      </c>
      <c r="V1017" s="414">
        <f>(SUM($N241:$V241)-SUM($N1017:$U1017))*'Appx 1. Ref Rates'!$U17</f>
        <v>0</v>
      </c>
      <c r="W1017" s="414">
        <f>(SUM($N241:$W241)-SUM($N1017:$V1017))*'Appx 1. Ref Rates'!$U17</f>
        <v>0</v>
      </c>
      <c r="X1017" s="414">
        <f>(SUM($N241:$X241)-SUM($N1017:$W1017))*'Appx 1. Ref Rates'!$U17</f>
        <v>0</v>
      </c>
      <c r="Y1017" s="414">
        <f>(SUM($N241:$Y241)-SUM($N1017:$X1017))*'Appx 1. Ref Rates'!$U17</f>
        <v>0</v>
      </c>
      <c r="Z1017" s="414">
        <f>(SUM($N241:$Z241)-SUM($N1017:$Y1017))*'Appx 1. Ref Rates'!$U17</f>
        <v>0</v>
      </c>
      <c r="AA1017" s="414">
        <f>(SUM($N241:$AA241)-SUM($N1017:$Z1017))*'Appx 1. Ref Rates'!$U17</f>
        <v>0</v>
      </c>
      <c r="AB1017" s="414">
        <f>(SUM($N241:$AB241)-SUM($N1017:$AA1017))*'Appx 1. Ref Rates'!$U17</f>
        <v>0</v>
      </c>
      <c r="AC1017" s="400">
        <f t="shared" si="322"/>
        <v>0</v>
      </c>
      <c r="AD1017" s="1436"/>
      <c r="AE1017" s="1437"/>
      <c r="AF1017" s="1438"/>
    </row>
    <row r="1018" spans="1:32" ht="15" customHeight="1" outlineLevel="1" x14ac:dyDescent="0.2">
      <c r="A1018" s="11">
        <v>336</v>
      </c>
      <c r="B1018" s="661"/>
      <c r="C1018" s="641"/>
      <c r="D1018" s="641"/>
      <c r="E1018" s="642"/>
      <c r="F1018" s="880" t="str">
        <f>'2. CAD NCCF'!F1018:L1018</f>
        <v>RSB type 2 insured, stable, cashable term deposit</v>
      </c>
      <c r="G1018" s="881"/>
      <c r="H1018" s="881"/>
      <c r="I1018" s="881"/>
      <c r="J1018" s="881"/>
      <c r="K1018" s="881"/>
      <c r="L1018" s="882"/>
      <c r="M1018" s="400">
        <f t="shared" si="321"/>
        <v>0</v>
      </c>
      <c r="N1018" s="411">
        <f>IF(SUM($N242:N242)="","",SUM(($N242:N242))*'Appx 1. Ref Rates'!$S18)</f>
        <v>0</v>
      </c>
      <c r="O1018" s="432">
        <f>(SUM($N242:$O242)-SUM($N1018:$N1018))*'Appx 1. Ref Rates'!$S18</f>
        <v>0</v>
      </c>
      <c r="P1018" s="772">
        <f>(SUM($N242:$P242)-SUM($N1018:$O1018))*'Appx 1. Ref Rates'!$S18</f>
        <v>0</v>
      </c>
      <c r="Q1018" s="431">
        <f>(SUM($N242:$Q242)-SUM($N1018:$P1018))*'Appx 1. Ref Rates'!$S18</f>
        <v>0</v>
      </c>
      <c r="R1018" s="411">
        <f>(SUM($N242:$R242)-SUM($N1018:$Q1018))*'Appx 1. Ref Rates'!$U18</f>
        <v>0</v>
      </c>
      <c r="S1018" s="414">
        <f>(SUM($N242:$S242)-SUM($N1018:$R1018))*'Appx 1. Ref Rates'!$U18</f>
        <v>0</v>
      </c>
      <c r="T1018" s="414">
        <f>(SUM($N242:$T242)-SUM($N1018:$S1018))*'Appx 1. Ref Rates'!$U18</f>
        <v>0</v>
      </c>
      <c r="U1018" s="414">
        <f>(SUM($N242:$U242)-SUM($N1018:$T1018))*'Appx 1. Ref Rates'!$U18</f>
        <v>0</v>
      </c>
      <c r="V1018" s="414">
        <f>(SUM($N242:$V242)-SUM($N1018:$U1018))*'Appx 1. Ref Rates'!$U18</f>
        <v>0</v>
      </c>
      <c r="W1018" s="414">
        <f>(SUM($N242:$W242)-SUM($N1018:$V1018))*'Appx 1. Ref Rates'!$U18</f>
        <v>0</v>
      </c>
      <c r="X1018" s="414">
        <f>(SUM($N242:$X242)-SUM($N1018:$W1018))*'Appx 1. Ref Rates'!$U18</f>
        <v>0</v>
      </c>
      <c r="Y1018" s="414">
        <f>(SUM($N242:$Y242)-SUM($N1018:$X1018))*'Appx 1. Ref Rates'!$U18</f>
        <v>0</v>
      </c>
      <c r="Z1018" s="414">
        <f>(SUM($N242:$Z242)-SUM($N1018:$Y1018))*'Appx 1. Ref Rates'!$U18</f>
        <v>0</v>
      </c>
      <c r="AA1018" s="414">
        <f>(SUM($N242:$AA242)-SUM($N1018:$Z1018))*'Appx 1. Ref Rates'!$U18</f>
        <v>0</v>
      </c>
      <c r="AB1018" s="414">
        <f>(SUM($N242:$AB242)-SUM($N1018:$AA1018))*'Appx 1. Ref Rates'!$U18</f>
        <v>0</v>
      </c>
      <c r="AC1018" s="400">
        <f t="shared" si="322"/>
        <v>0</v>
      </c>
      <c r="AD1018" s="1436"/>
      <c r="AE1018" s="1437"/>
      <c r="AF1018" s="1438"/>
    </row>
    <row r="1019" spans="1:32" ht="15" customHeight="1" outlineLevel="1" x14ac:dyDescent="0.2">
      <c r="A1019" s="11">
        <v>337</v>
      </c>
      <c r="B1019" s="661"/>
      <c r="C1019" s="641"/>
      <c r="D1019" s="641"/>
      <c r="E1019" s="642"/>
      <c r="F1019" s="880" t="str">
        <f>'2. CAD NCCF'!F1019:L1019</f>
        <v>RSB type 2 insured, less stable, cashable term deposit</v>
      </c>
      <c r="G1019" s="881"/>
      <c r="H1019" s="881"/>
      <c r="I1019" s="881"/>
      <c r="J1019" s="881"/>
      <c r="K1019" s="881"/>
      <c r="L1019" s="882"/>
      <c r="M1019" s="400">
        <f t="shared" si="321"/>
        <v>0</v>
      </c>
      <c r="N1019" s="411">
        <f>IF(SUM($N243:N243)="","",SUM(($N243:N243))*'Appx 1. Ref Rates'!$S19)</f>
        <v>0</v>
      </c>
      <c r="O1019" s="432">
        <f>(SUM($N243:$O243)-SUM($N1019:$N1019))*'Appx 1. Ref Rates'!$S19</f>
        <v>0</v>
      </c>
      <c r="P1019" s="772">
        <f>(SUM($N243:$P243)-SUM($N1019:$O1019))*'Appx 1. Ref Rates'!$S19</f>
        <v>0</v>
      </c>
      <c r="Q1019" s="431">
        <f>(SUM($N243:$Q243)-SUM($N1019:$P1019))*'Appx 1. Ref Rates'!$S19</f>
        <v>0</v>
      </c>
      <c r="R1019" s="411">
        <f>(SUM($N243:$R243)-SUM($N1019:$Q1019))*'Appx 1. Ref Rates'!$U19</f>
        <v>0</v>
      </c>
      <c r="S1019" s="414">
        <f>(SUM($N243:$S243)-SUM($N1019:$R1019))*'Appx 1. Ref Rates'!$U19</f>
        <v>0</v>
      </c>
      <c r="T1019" s="414">
        <f>(SUM($N243:$T243)-SUM($N1019:$S1019))*'Appx 1. Ref Rates'!$U19</f>
        <v>0</v>
      </c>
      <c r="U1019" s="414">
        <f>(SUM($N243:$U243)-SUM($N1019:$T1019))*'Appx 1. Ref Rates'!$U19</f>
        <v>0</v>
      </c>
      <c r="V1019" s="414">
        <f>(SUM($N243:$V243)-SUM($N1019:$U1019))*'Appx 1. Ref Rates'!$U19</f>
        <v>0</v>
      </c>
      <c r="W1019" s="414">
        <f>(SUM($N243:$W243)-SUM($N1019:$V1019))*'Appx 1. Ref Rates'!$U19</f>
        <v>0</v>
      </c>
      <c r="X1019" s="414">
        <f>(SUM($N243:$X243)-SUM($N1019:$W1019))*'Appx 1. Ref Rates'!$U19</f>
        <v>0</v>
      </c>
      <c r="Y1019" s="414">
        <f>(SUM($N243:$Y243)-SUM($N1019:$X1019))*'Appx 1. Ref Rates'!$U19</f>
        <v>0</v>
      </c>
      <c r="Z1019" s="414">
        <f>(SUM($N243:$Z243)-SUM($N1019:$Y1019))*'Appx 1. Ref Rates'!$U19</f>
        <v>0</v>
      </c>
      <c r="AA1019" s="414">
        <f>(SUM($N243:$AA243)-SUM($N1019:$Z1019))*'Appx 1. Ref Rates'!$U19</f>
        <v>0</v>
      </c>
      <c r="AB1019" s="414">
        <f>(SUM($N243:$AB243)-SUM($N1019:$AA1019))*'Appx 1. Ref Rates'!$U19</f>
        <v>0</v>
      </c>
      <c r="AC1019" s="400">
        <f t="shared" si="322"/>
        <v>0</v>
      </c>
      <c r="AD1019" s="1436"/>
      <c r="AE1019" s="1437"/>
      <c r="AF1019" s="1438"/>
    </row>
    <row r="1020" spans="1:32" ht="15" customHeight="1" outlineLevel="1" x14ac:dyDescent="0.2">
      <c r="A1020" s="11">
        <v>338</v>
      </c>
      <c r="B1020" s="661"/>
      <c r="C1020" s="641"/>
      <c r="D1020" s="641"/>
      <c r="E1020" s="642"/>
      <c r="F1020" s="880" t="str">
        <f>'2. CAD NCCF'!F1020:L1020</f>
        <v>RSB uninsured cashable term deposit</v>
      </c>
      <c r="G1020" s="881"/>
      <c r="H1020" s="881"/>
      <c r="I1020" s="881"/>
      <c r="J1020" s="881"/>
      <c r="K1020" s="881"/>
      <c r="L1020" s="882"/>
      <c r="M1020" s="400">
        <f t="shared" si="321"/>
        <v>0</v>
      </c>
      <c r="N1020" s="411">
        <f>IF(SUM($N244:N244)="","",SUM(($N244:N244))*'Appx 1. Ref Rates'!$S20)</f>
        <v>0</v>
      </c>
      <c r="O1020" s="432">
        <f>(SUM($N244:$O244)-SUM($N1020:$N1020))*'Appx 1. Ref Rates'!$S20</f>
        <v>0</v>
      </c>
      <c r="P1020" s="772">
        <f>(SUM($N244:$P244)-SUM($N1020:$O1020))*'Appx 1. Ref Rates'!$S20</f>
        <v>0</v>
      </c>
      <c r="Q1020" s="431">
        <f>(SUM($N244:$Q244)-SUM($N1020:$P1020))*'Appx 1. Ref Rates'!$S20</f>
        <v>0</v>
      </c>
      <c r="R1020" s="411">
        <f>(SUM($N244:$R244)-SUM($N1020:$Q1020))*'Appx 1. Ref Rates'!$U20</f>
        <v>0</v>
      </c>
      <c r="S1020" s="414">
        <f>(SUM($N244:$S244)-SUM($N1020:$R1020))*'Appx 1. Ref Rates'!$U20</f>
        <v>0</v>
      </c>
      <c r="T1020" s="414">
        <f>(SUM($N244:$T244)-SUM($N1020:$S1020))*'Appx 1. Ref Rates'!$U20</f>
        <v>0</v>
      </c>
      <c r="U1020" s="414">
        <f>(SUM($N244:$U244)-SUM($N1020:$T1020))*'Appx 1. Ref Rates'!$U20</f>
        <v>0</v>
      </c>
      <c r="V1020" s="414">
        <f>(SUM($N244:$V244)-SUM($N1020:$U1020))*'Appx 1. Ref Rates'!$U20</f>
        <v>0</v>
      </c>
      <c r="W1020" s="414">
        <f>(SUM($N244:$W244)-SUM($N1020:$V1020))*'Appx 1. Ref Rates'!$U20</f>
        <v>0</v>
      </c>
      <c r="X1020" s="414">
        <f>(SUM($N244:$X244)-SUM($N1020:$W1020))*'Appx 1. Ref Rates'!$U20</f>
        <v>0</v>
      </c>
      <c r="Y1020" s="414">
        <f>(SUM($N244:$Y244)-SUM($N1020:$X1020))*'Appx 1. Ref Rates'!$U20</f>
        <v>0</v>
      </c>
      <c r="Z1020" s="414">
        <f>(SUM($N244:$Z244)-SUM($N1020:$Y1020))*'Appx 1. Ref Rates'!$U20</f>
        <v>0</v>
      </c>
      <c r="AA1020" s="414">
        <f>(SUM($N244:$AA244)-SUM($N1020:$Z1020))*'Appx 1. Ref Rates'!$U20</f>
        <v>0</v>
      </c>
      <c r="AB1020" s="414">
        <f>(SUM($N244:$AB244)-SUM($N1020:$AA1020))*'Appx 1. Ref Rates'!$U20</f>
        <v>0</v>
      </c>
      <c r="AC1020" s="400">
        <f t="shared" si="322"/>
        <v>0</v>
      </c>
      <c r="AD1020" s="1436"/>
      <c r="AE1020" s="1437"/>
      <c r="AF1020" s="1438"/>
    </row>
    <row r="1021" spans="1:32" ht="15" customHeight="1" outlineLevel="1" x14ac:dyDescent="0.2">
      <c r="A1021" s="11">
        <v>339</v>
      </c>
      <c r="B1021" s="661"/>
      <c r="C1021" s="257"/>
      <c r="D1021" s="257"/>
      <c r="E1021" s="258"/>
      <c r="F1021" s="880" t="str">
        <f>'2. CAD NCCF'!F1021:L1021</f>
        <v>RSB unaffiliated third-party sourced cashable term deposit</v>
      </c>
      <c r="G1021" s="881"/>
      <c r="H1021" s="881"/>
      <c r="I1021" s="881"/>
      <c r="J1021" s="881"/>
      <c r="K1021" s="881"/>
      <c r="L1021" s="882"/>
      <c r="M1021" s="400">
        <f t="shared" si="321"/>
        <v>0</v>
      </c>
      <c r="N1021" s="411">
        <f>IF(SUM($N245:N245)="","",SUM(($N245:N245))*'Appx 1. Ref Rates'!$S21)</f>
        <v>0</v>
      </c>
      <c r="O1021" s="432">
        <f>(SUM($N245:$O245)-SUM($N1021:$N1021))*'Appx 1. Ref Rates'!$S21</f>
        <v>0</v>
      </c>
      <c r="P1021" s="772">
        <f>(SUM($N245:$P245)-SUM($N1021:$O1021))*'Appx 1. Ref Rates'!$S21</f>
        <v>0</v>
      </c>
      <c r="Q1021" s="431">
        <f>(SUM($N245:$Q245)-SUM($N1021:$P1021))*'Appx 1. Ref Rates'!$S21</f>
        <v>0</v>
      </c>
      <c r="R1021" s="411">
        <f>(SUM($N245:$R245)-SUM($N1021:$Q1021))*'Appx 1. Ref Rates'!$U21</f>
        <v>0</v>
      </c>
      <c r="S1021" s="414">
        <f>(SUM($N245:$S245)-SUM($N1021:$R1021))*'Appx 1. Ref Rates'!$U21</f>
        <v>0</v>
      </c>
      <c r="T1021" s="414">
        <f>(SUM($N245:$T245)-SUM($N1021:$S1021))*'Appx 1. Ref Rates'!$U21</f>
        <v>0</v>
      </c>
      <c r="U1021" s="414">
        <f>(SUM($N245:$U245)-SUM($N1021:$T1021))*'Appx 1. Ref Rates'!$U21</f>
        <v>0</v>
      </c>
      <c r="V1021" s="414">
        <f>(SUM($N245:$V245)-SUM($N1021:$U1021))*'Appx 1. Ref Rates'!$U21</f>
        <v>0</v>
      </c>
      <c r="W1021" s="414">
        <f>(SUM($N245:$W245)-SUM($N1021:$V1021))*'Appx 1. Ref Rates'!$U21</f>
        <v>0</v>
      </c>
      <c r="X1021" s="414">
        <f>(SUM($N245:$X245)-SUM($N1021:$W1021))*'Appx 1. Ref Rates'!$U21</f>
        <v>0</v>
      </c>
      <c r="Y1021" s="414">
        <f>(SUM($N245:$Y245)-SUM($N1021:$X1021))*'Appx 1. Ref Rates'!$U21</f>
        <v>0</v>
      </c>
      <c r="Z1021" s="414">
        <f>(SUM($N245:$Z245)-SUM($N1021:$Y1021))*'Appx 1. Ref Rates'!$U21</f>
        <v>0</v>
      </c>
      <c r="AA1021" s="414">
        <f>(SUM($N245:$AA245)-SUM($N1021:$Z1021))*'Appx 1. Ref Rates'!$U21</f>
        <v>0</v>
      </c>
      <c r="AB1021" s="414">
        <f>(SUM($N245:$AB245)-SUM($N1021:$AA1021))*'Appx 1. Ref Rates'!$U21</f>
        <v>0</v>
      </c>
      <c r="AC1021" s="400">
        <f t="shared" si="322"/>
        <v>0</v>
      </c>
      <c r="AD1021" s="1436"/>
      <c r="AE1021" s="1437"/>
      <c r="AF1021" s="1438"/>
    </row>
    <row r="1022" spans="1:32" ht="15" customHeight="1" outlineLevel="1" x14ac:dyDescent="0.2">
      <c r="A1022" s="11">
        <v>340</v>
      </c>
      <c r="B1022" s="661"/>
      <c r="C1022" s="257"/>
      <c r="D1022" s="265"/>
      <c r="E1022" s="877" t="str">
        <f>'2. CAD NCCF'!E1022:L1022</f>
        <v>RSB fixed term deposits - Type 1 insured, stable</v>
      </c>
      <c r="F1022" s="878"/>
      <c r="G1022" s="878"/>
      <c r="H1022" s="878"/>
      <c r="I1022" s="878"/>
      <c r="J1022" s="878"/>
      <c r="K1022" s="878"/>
      <c r="L1022" s="879"/>
      <c r="M1022" s="399">
        <f>SUBTOTAL(9,M1023:M1028)</f>
        <v>0</v>
      </c>
      <c r="N1022" s="402">
        <f t="shared" ref="N1022:AC1022" si="323">SUBTOTAL(9,N1023:N1028)</f>
        <v>0</v>
      </c>
      <c r="O1022" s="406">
        <f t="shared" si="323"/>
        <v>0</v>
      </c>
      <c r="P1022" s="405">
        <f t="shared" si="323"/>
        <v>0</v>
      </c>
      <c r="Q1022" s="407">
        <f t="shared" si="323"/>
        <v>0</v>
      </c>
      <c r="R1022" s="402">
        <f t="shared" si="323"/>
        <v>0</v>
      </c>
      <c r="S1022" s="406">
        <f t="shared" si="323"/>
        <v>0</v>
      </c>
      <c r="T1022" s="405">
        <f t="shared" si="323"/>
        <v>0</v>
      </c>
      <c r="U1022" s="405">
        <f t="shared" si="323"/>
        <v>0</v>
      </c>
      <c r="V1022" s="405">
        <f t="shared" si="323"/>
        <v>0</v>
      </c>
      <c r="W1022" s="405">
        <f t="shared" si="323"/>
        <v>0</v>
      </c>
      <c r="X1022" s="405">
        <f t="shared" si="323"/>
        <v>0</v>
      </c>
      <c r="Y1022" s="405">
        <f t="shared" si="323"/>
        <v>0</v>
      </c>
      <c r="Z1022" s="405">
        <f t="shared" si="323"/>
        <v>0</v>
      </c>
      <c r="AA1022" s="405">
        <f t="shared" si="323"/>
        <v>0</v>
      </c>
      <c r="AB1022" s="403">
        <f t="shared" si="323"/>
        <v>0</v>
      </c>
      <c r="AC1022" s="407">
        <f t="shared" si="323"/>
        <v>0</v>
      </c>
      <c r="AD1022" s="1436"/>
      <c r="AE1022" s="1437"/>
      <c r="AF1022" s="1438"/>
    </row>
    <row r="1023" spans="1:32" ht="15" customHeight="1" outlineLevel="1" x14ac:dyDescent="0.2">
      <c r="A1023" s="11">
        <v>341</v>
      </c>
      <c r="B1023" s="661"/>
      <c r="C1023" s="641"/>
      <c r="D1023" s="641"/>
      <c r="E1023" s="642"/>
      <c r="F1023" s="880" t="str">
        <f>'2. CAD NCCF'!F1023:L1023</f>
        <v>RSB type 1 insured, stable, fixed term 30 day deposit</v>
      </c>
      <c r="G1023" s="881"/>
      <c r="H1023" s="881"/>
      <c r="I1023" s="881"/>
      <c r="J1023" s="881"/>
      <c r="K1023" s="881"/>
      <c r="L1023" s="882"/>
      <c r="M1023" s="400">
        <f t="shared" ref="M1023:M1028" si="324">M247</f>
        <v>0</v>
      </c>
      <c r="N1023" s="411">
        <f>IF(N247="",0,N247*'Appx 1. Ref Rates'!$T23)</f>
        <v>0</v>
      </c>
      <c r="O1023" s="414">
        <f>IF(O247="",0,O247*'Appx 1. Ref Rates'!$T23)</f>
        <v>0</v>
      </c>
      <c r="P1023" s="414">
        <f>IF(P247="",0,P247*'Appx 1. Ref Rates'!$T23)</f>
        <v>0</v>
      </c>
      <c r="Q1023" s="415">
        <f>IF(Q247="",0,Q247*'Appx 1. Ref Rates'!$T23)</f>
        <v>0</v>
      </c>
      <c r="R1023" s="411">
        <f>(SUM($N247:$R247)-SUM($N1023:Q1023))*'Appx 1. Ref Rates'!$U23</f>
        <v>0</v>
      </c>
      <c r="S1023" s="414">
        <f>(SUM($N247:$R247)-SUM($N1023:R1023))*'Appx 1. Ref Rates'!$U23</f>
        <v>0</v>
      </c>
      <c r="T1023" s="414">
        <f>(SUM($N247:$R247)-SUM($N1023:S1023))*'Appx 1. Ref Rates'!$U23</f>
        <v>0</v>
      </c>
      <c r="U1023" s="414">
        <f>(SUM($N247:$R247)-SUM($N1023:T1023))*'Appx 1. Ref Rates'!$U23</f>
        <v>0</v>
      </c>
      <c r="V1023" s="414">
        <f>(SUM($N247:$R247)-SUM($N1023:U1023))*'Appx 1. Ref Rates'!$U23</f>
        <v>0</v>
      </c>
      <c r="W1023" s="414">
        <f>(SUM($N247:$R247)-SUM($N1023:V1023))*'Appx 1. Ref Rates'!$U23</f>
        <v>0</v>
      </c>
      <c r="X1023" s="414">
        <f>(SUM($N247:$R247)-SUM($N1023:W1023))*'Appx 1. Ref Rates'!$U23</f>
        <v>0</v>
      </c>
      <c r="Y1023" s="414">
        <f>(SUM($N247:$R247)-SUM($N1023:X1023))*'Appx 1. Ref Rates'!$U23</f>
        <v>0</v>
      </c>
      <c r="Z1023" s="414">
        <f>(SUM($N247:$R247)-SUM($N1023:Y1023))*'Appx 1. Ref Rates'!$U23</f>
        <v>0</v>
      </c>
      <c r="AA1023" s="414">
        <f>(SUM($N247:$R247)-SUM($N1023:Z1023))*'Appx 1. Ref Rates'!$U23</f>
        <v>0</v>
      </c>
      <c r="AB1023" s="414">
        <f>(SUM($N247:$R247)-SUM($N1023:AA1023))*'Appx 1. Ref Rates'!$U23</f>
        <v>0</v>
      </c>
      <c r="AC1023" s="400">
        <f t="shared" ref="AC1023:AC1066" si="325">M1023-SUM(N1023:AB1023)</f>
        <v>0</v>
      </c>
      <c r="AD1023" s="1436"/>
      <c r="AE1023" s="1437"/>
      <c r="AF1023" s="1438"/>
    </row>
    <row r="1024" spans="1:32" ht="15" customHeight="1" outlineLevel="1" x14ac:dyDescent="0.2">
      <c r="A1024" s="11">
        <v>342</v>
      </c>
      <c r="B1024" s="661"/>
      <c r="C1024" s="641"/>
      <c r="D1024" s="641"/>
      <c r="E1024" s="642"/>
      <c r="F1024" s="880" t="str">
        <f>'2. CAD NCCF'!F1024:L1024</f>
        <v>RSB type 1 insured, stable, fixed term 60 day deposit</v>
      </c>
      <c r="G1024" s="881"/>
      <c r="H1024" s="881"/>
      <c r="I1024" s="881"/>
      <c r="J1024" s="881"/>
      <c r="K1024" s="881"/>
      <c r="L1024" s="882"/>
      <c r="M1024" s="400">
        <f t="shared" si="324"/>
        <v>0</v>
      </c>
      <c r="N1024" s="411">
        <f>IF(N248="",0,N248*'Appx 1. Ref Rates'!$T24)</f>
        <v>0</v>
      </c>
      <c r="O1024" s="414">
        <f>IF(O248="",0,O248*'Appx 1. Ref Rates'!$T24)</f>
        <v>0</v>
      </c>
      <c r="P1024" s="414">
        <f>IF(P248="",0,P248*'Appx 1. Ref Rates'!$T24)</f>
        <v>0</v>
      </c>
      <c r="Q1024" s="415">
        <f>IF(Q248="",0,Q248*'Appx 1. Ref Rates'!$T24)</f>
        <v>0</v>
      </c>
      <c r="R1024" s="411">
        <f>IF(R248="",0,R248*'Appx 1. Ref Rates'!$U24)</f>
        <v>0</v>
      </c>
      <c r="S1024" s="414">
        <f>(SUM($N248:$Q248,S248)-SUM($N1024:Q1024))*'Appx 1. Ref Rates'!$U24</f>
        <v>0</v>
      </c>
      <c r="T1024" s="414">
        <f>($R248-$R1024)*'Appx 1. Ref Rates'!$U24</f>
        <v>0</v>
      </c>
      <c r="U1024" s="414">
        <f>(SUM($N248:$Q248,$S248)-SUM($N1024:Q1024)-S1024)*'Appx 1. Ref Rates'!$U24</f>
        <v>0</v>
      </c>
      <c r="V1024" s="414">
        <f>($R248-$R1024-T1024)*'Appx 1. Ref Rates'!$U24</f>
        <v>0</v>
      </c>
      <c r="W1024" s="414">
        <f>(SUM($N248:$Q248,$S248)-SUM($N1024:$Q1024)-$S1024-$U1024)*'Appx 1. Ref Rates'!$U24</f>
        <v>0</v>
      </c>
      <c r="X1024" s="414">
        <f>($R248-$R1024-$T1024-$V1024)*'Appx 1. Ref Rates'!$U24</f>
        <v>0</v>
      </c>
      <c r="Y1024" s="414">
        <f>(SUM($N248:$Q248,$S248)-SUM($N1024:Q1024)-$S1024-$U1024-$W1024)*'Appx 1. Ref Rates'!$U24</f>
        <v>0</v>
      </c>
      <c r="Z1024" s="414">
        <f>($R248-$R1024-$T1024-$V1024-$X1024)*'Appx 1. Ref Rates'!$U24</f>
        <v>0</v>
      </c>
      <c r="AA1024" s="414">
        <f>(SUM($N248:$Q248,$S248)-SUM($N1024:Q1024)-$S1024-$U1024-$W1024-$Y1024)*'Appx 1. Ref Rates'!$U24</f>
        <v>0</v>
      </c>
      <c r="AB1024" s="414">
        <f>($R248-$R1024-$T1024-$V1024-$X1024-$Z1024)*'Appx 1. Ref Rates'!$U24</f>
        <v>0</v>
      </c>
      <c r="AC1024" s="400">
        <f t="shared" si="325"/>
        <v>0</v>
      </c>
      <c r="AD1024" s="1436"/>
      <c r="AE1024" s="1437"/>
      <c r="AF1024" s="1438"/>
    </row>
    <row r="1025" spans="1:32" ht="15" customHeight="1" outlineLevel="1" x14ac:dyDescent="0.2">
      <c r="A1025" s="11">
        <v>343</v>
      </c>
      <c r="B1025" s="661"/>
      <c r="C1025" s="641"/>
      <c r="D1025" s="641"/>
      <c r="E1025" s="642"/>
      <c r="F1025" s="880" t="str">
        <f>'2. CAD NCCF'!F1025:L1025</f>
        <v>RSB type 1 insured, stable, fixed term 90 day deposit</v>
      </c>
      <c r="G1025" s="881"/>
      <c r="H1025" s="881"/>
      <c r="I1025" s="881"/>
      <c r="J1025" s="881"/>
      <c r="K1025" s="881"/>
      <c r="L1025" s="882"/>
      <c r="M1025" s="400">
        <f t="shared" si="324"/>
        <v>0</v>
      </c>
      <c r="N1025" s="411">
        <f>IF(N249="",0,N249*'Appx 1. Ref Rates'!$T25)</f>
        <v>0</v>
      </c>
      <c r="O1025" s="414">
        <f>IF(O249="",0,O249*'Appx 1. Ref Rates'!$T25)</f>
        <v>0</v>
      </c>
      <c r="P1025" s="414">
        <f>IF(P249="",0,P249*'Appx 1. Ref Rates'!$T25)</f>
        <v>0</v>
      </c>
      <c r="Q1025" s="415">
        <f>IF(Q249="",0,Q249*'Appx 1. Ref Rates'!$T25)</f>
        <v>0</v>
      </c>
      <c r="R1025" s="411">
        <f>IF(R249="",0,R249*'Appx 1. Ref Rates'!$U25)</f>
        <v>0</v>
      </c>
      <c r="S1025" s="414">
        <f>IF(S249="",0,S249*'Appx 1. Ref Rates'!$U25)</f>
        <v>0</v>
      </c>
      <c r="T1025" s="414">
        <f>(SUM($N249:$Q249,T249)-SUM($N1025:Q1025))*'Appx 1. Ref Rates'!$U25</f>
        <v>0</v>
      </c>
      <c r="U1025" s="414">
        <f>($R249+$U249-R1025)*'Appx 1. Ref Rates'!$U25</f>
        <v>0</v>
      </c>
      <c r="V1025" s="414">
        <f>($S249-$S1025)*'Appx 1. Ref Rates'!$U25</f>
        <v>0</v>
      </c>
      <c r="W1025" s="414">
        <f>(SUM($N249:$Q249,$T249)-SUM($N1025:$Q1025)-$T1025)*'Appx 1. Ref Rates'!$U25</f>
        <v>0</v>
      </c>
      <c r="X1025" s="414">
        <f>($R249+$U249-$R1025-$U1025)*'Appx 1. Ref Rates'!$U25</f>
        <v>0</v>
      </c>
      <c r="Y1025" s="414">
        <f>($S249-$S1025-V1025)*'Appx 1. Ref Rates'!$U25</f>
        <v>0</v>
      </c>
      <c r="Z1025" s="414">
        <f>(SUM($N249:$Q249,$T249)-SUM($N1025:Q1025)-$T1025-$W1025)*'Appx 1. Ref Rates'!$U25</f>
        <v>0</v>
      </c>
      <c r="AA1025" s="414">
        <f>($R249+$U249-$R1025-$U1025-$X1025)*'Appx 1. Ref Rates'!$U25</f>
        <v>0</v>
      </c>
      <c r="AB1025" s="414">
        <f>($S249-$S1025-V1025-Y1025)*'Appx 1. Ref Rates'!$U25</f>
        <v>0</v>
      </c>
      <c r="AC1025" s="400">
        <f t="shared" si="325"/>
        <v>0</v>
      </c>
      <c r="AD1025" s="1436"/>
      <c r="AE1025" s="1437"/>
      <c r="AF1025" s="1438"/>
    </row>
    <row r="1026" spans="1:32" ht="15" customHeight="1" outlineLevel="1" x14ac:dyDescent="0.2">
      <c r="A1026" s="11">
        <v>344</v>
      </c>
      <c r="B1026" s="661"/>
      <c r="C1026" s="641"/>
      <c r="D1026" s="641"/>
      <c r="E1026" s="642"/>
      <c r="F1026" s="880" t="str">
        <f>'2. CAD NCCF'!F1026:L1026</f>
        <v>RSB type 1 insured, stable, fixed term 180 day deposit</v>
      </c>
      <c r="G1026" s="881"/>
      <c r="H1026" s="881"/>
      <c r="I1026" s="881"/>
      <c r="J1026" s="881"/>
      <c r="K1026" s="881"/>
      <c r="L1026" s="882"/>
      <c r="M1026" s="400">
        <f t="shared" si="324"/>
        <v>0</v>
      </c>
      <c r="N1026" s="411">
        <f>IF(N250="",0,N250*'Appx 1. Ref Rates'!$T26)</f>
        <v>0</v>
      </c>
      <c r="O1026" s="414">
        <f>IF(O250="",0,O250*'Appx 1. Ref Rates'!$T26)</f>
        <v>0</v>
      </c>
      <c r="P1026" s="414">
        <f>IF(P250="",0,P250*'Appx 1. Ref Rates'!$T26)</f>
        <v>0</v>
      </c>
      <c r="Q1026" s="415">
        <f>IF(Q250="",0,Q250*'Appx 1. Ref Rates'!$T26)</f>
        <v>0</v>
      </c>
      <c r="R1026" s="411">
        <f>IF(R250="",0,R250*'Appx 1. Ref Rates'!$U26)</f>
        <v>0</v>
      </c>
      <c r="S1026" s="414">
        <f>IF(S250="",0,S250*'Appx 1. Ref Rates'!$U26)</f>
        <v>0</v>
      </c>
      <c r="T1026" s="414">
        <f>IF(T250="",0,T250*'Appx 1. Ref Rates'!$U26)</f>
        <v>0</v>
      </c>
      <c r="U1026" s="414">
        <f>IF(U250="",0,U250*'Appx 1. Ref Rates'!$U26)</f>
        <v>0</v>
      </c>
      <c r="V1026" s="414">
        <f>IF(V250="",0,V250*'Appx 1. Ref Rates'!$U26)</f>
        <v>0</v>
      </c>
      <c r="W1026" s="414">
        <f>(SUM($N250:$Q250,$W250)-SUM($N1026:$Q1026))*'Appx 1. Ref Rates'!$U26</f>
        <v>0</v>
      </c>
      <c r="X1026" s="414">
        <f>($R250+$X250-R1026)*'Appx 1. Ref Rates'!$U26</f>
        <v>0</v>
      </c>
      <c r="Y1026" s="414">
        <f>($S250+$Y250-S1026)*'Appx 1. Ref Rates'!$U26</f>
        <v>0</v>
      </c>
      <c r="Z1026" s="414">
        <f>($T250-$T1026)*'Appx 1. Ref Rates'!$U26</f>
        <v>0</v>
      </c>
      <c r="AA1026" s="414">
        <f>($U250-$U1026)*'Appx 1. Ref Rates'!$U26</f>
        <v>0</v>
      </c>
      <c r="AB1026" s="414">
        <f>($V250-$V1026)*'Appx 1. Ref Rates'!$U26</f>
        <v>0</v>
      </c>
      <c r="AC1026" s="400">
        <f t="shared" si="325"/>
        <v>0</v>
      </c>
      <c r="AD1026" s="1436"/>
      <c r="AE1026" s="1437"/>
      <c r="AF1026" s="1438"/>
    </row>
    <row r="1027" spans="1:32" ht="15" customHeight="1" outlineLevel="1" x14ac:dyDescent="0.2">
      <c r="A1027" s="11">
        <v>345</v>
      </c>
      <c r="B1027" s="661"/>
      <c r="C1027" s="641"/>
      <c r="D1027" s="641"/>
      <c r="E1027" s="642"/>
      <c r="F1027" s="880" t="str">
        <f>'2. CAD NCCF'!F1027:L1027</f>
        <v>RSB type 1 insured, stable, fixed term 1 year deposit</v>
      </c>
      <c r="G1027" s="881"/>
      <c r="H1027" s="881"/>
      <c r="I1027" s="881"/>
      <c r="J1027" s="881"/>
      <c r="K1027" s="881"/>
      <c r="L1027" s="882"/>
      <c r="M1027" s="400">
        <f t="shared" si="324"/>
        <v>0</v>
      </c>
      <c r="N1027" s="411">
        <f>IF(N251="",0,N251*'Appx 1. Ref Rates'!$T27)</f>
        <v>0</v>
      </c>
      <c r="O1027" s="414">
        <f>IF(O251="",0,O251*'Appx 1. Ref Rates'!$T27)</f>
        <v>0</v>
      </c>
      <c r="P1027" s="414">
        <f>IF(P251="",0,P251*'Appx 1. Ref Rates'!$T27)</f>
        <v>0</v>
      </c>
      <c r="Q1027" s="415">
        <f>IF(Q251="",0,Q251*'Appx 1. Ref Rates'!$T27)</f>
        <v>0</v>
      </c>
      <c r="R1027" s="411">
        <f>IF(R251="",0,R251*'Appx 1. Ref Rates'!$U27)</f>
        <v>0</v>
      </c>
      <c r="S1027" s="414">
        <f>IF(S251="",0,S251*'Appx 1. Ref Rates'!$U27)</f>
        <v>0</v>
      </c>
      <c r="T1027" s="414">
        <f>IF(T251="",0,T251*'Appx 1. Ref Rates'!$U27)</f>
        <v>0</v>
      </c>
      <c r="U1027" s="414">
        <f>IF(U251="",0,U251*'Appx 1. Ref Rates'!$U27)</f>
        <v>0</v>
      </c>
      <c r="V1027" s="414">
        <f>IF(V251="",0,V251*'Appx 1. Ref Rates'!$U27)</f>
        <v>0</v>
      </c>
      <c r="W1027" s="414">
        <f>IF(W251="",0,W251*'Appx 1. Ref Rates'!$U27)</f>
        <v>0</v>
      </c>
      <c r="X1027" s="414">
        <f>IF(X251="",0,X251*'Appx 1. Ref Rates'!$U27)</f>
        <v>0</v>
      </c>
      <c r="Y1027" s="414">
        <f>IF(Y251="",0,Y251*'Appx 1. Ref Rates'!$U27)</f>
        <v>0</v>
      </c>
      <c r="Z1027" s="414">
        <f>IF(Z251="",0,Z251*'Appx 1. Ref Rates'!$U27)</f>
        <v>0</v>
      </c>
      <c r="AA1027" s="414">
        <f>IF(AA251="",0,AA251*'Appx 1. Ref Rates'!$U27)</f>
        <v>0</v>
      </c>
      <c r="AB1027" s="414">
        <f>IF(AB251="",0,AB251*'Appx 1. Ref Rates'!$U27)</f>
        <v>0</v>
      </c>
      <c r="AC1027" s="400">
        <f t="shared" si="325"/>
        <v>0</v>
      </c>
      <c r="AD1027" s="1436"/>
      <c r="AE1027" s="1437"/>
      <c r="AF1027" s="1438"/>
    </row>
    <row r="1028" spans="1:32" ht="15" customHeight="1" outlineLevel="1" x14ac:dyDescent="0.2">
      <c r="A1028" s="11">
        <v>346</v>
      </c>
      <c r="B1028" s="661"/>
      <c r="C1028" s="257"/>
      <c r="D1028" s="257"/>
      <c r="E1028" s="258"/>
      <c r="F1028" s="880" t="str">
        <f>'2. CAD NCCF'!F1028:L1028</f>
        <v>RSB type 1 insured, stable, fixed term &gt; 1 year deposit</v>
      </c>
      <c r="G1028" s="881"/>
      <c r="H1028" s="881"/>
      <c r="I1028" s="881"/>
      <c r="J1028" s="881"/>
      <c r="K1028" s="881"/>
      <c r="L1028" s="882"/>
      <c r="M1028" s="400">
        <f t="shared" si="324"/>
        <v>0</v>
      </c>
      <c r="N1028" s="411">
        <f>IF(N252="",0,N252*'Appx 1. Ref Rates'!$T28)</f>
        <v>0</v>
      </c>
      <c r="O1028" s="414">
        <f>IF(O252="",0,O252*'Appx 1. Ref Rates'!$T28)</f>
        <v>0</v>
      </c>
      <c r="P1028" s="414">
        <f>IF(P252="",0,P252*'Appx 1. Ref Rates'!$T28)</f>
        <v>0</v>
      </c>
      <c r="Q1028" s="415">
        <f>IF(Q252="",0,Q252*'Appx 1. Ref Rates'!$T28)</f>
        <v>0</v>
      </c>
      <c r="R1028" s="411">
        <f>IF(R252="",0,R252*'Appx 1. Ref Rates'!$U28)</f>
        <v>0</v>
      </c>
      <c r="S1028" s="414">
        <f>IF(S252="",0,S252*'Appx 1. Ref Rates'!$U28)</f>
        <v>0</v>
      </c>
      <c r="T1028" s="414">
        <f>IF(T252="",0,T252*'Appx 1. Ref Rates'!$U28)</f>
        <v>0</v>
      </c>
      <c r="U1028" s="414">
        <f>IF(U252="",0,U252*'Appx 1. Ref Rates'!$U28)</f>
        <v>0</v>
      </c>
      <c r="V1028" s="414">
        <f>IF(V252="",0,V252*'Appx 1. Ref Rates'!$U28)</f>
        <v>0</v>
      </c>
      <c r="W1028" s="414">
        <f>IF(W252="",0,W252*'Appx 1. Ref Rates'!$U28)</f>
        <v>0</v>
      </c>
      <c r="X1028" s="414">
        <f>IF(X252="",0,X252*'Appx 1. Ref Rates'!$U28)</f>
        <v>0</v>
      </c>
      <c r="Y1028" s="414">
        <f>IF(Y252="",0,Y252*'Appx 1. Ref Rates'!$U28)</f>
        <v>0</v>
      </c>
      <c r="Z1028" s="414">
        <f>IF(Z252="",0,Z252*'Appx 1. Ref Rates'!$U28)</f>
        <v>0</v>
      </c>
      <c r="AA1028" s="414">
        <f>IF(AA252="",0,AA252*'Appx 1. Ref Rates'!$U28)</f>
        <v>0</v>
      </c>
      <c r="AB1028" s="414">
        <f>IF(AB252="",0,AB252*'Appx 1. Ref Rates'!$U28)</f>
        <v>0</v>
      </c>
      <c r="AC1028" s="400">
        <f t="shared" si="325"/>
        <v>0</v>
      </c>
      <c r="AD1028" s="1436"/>
      <c r="AE1028" s="1437"/>
      <c r="AF1028" s="1438"/>
    </row>
    <row r="1029" spans="1:32" ht="15" customHeight="1" outlineLevel="1" x14ac:dyDescent="0.2">
      <c r="A1029" s="11">
        <v>347</v>
      </c>
      <c r="B1029" s="661"/>
      <c r="C1029" s="257"/>
      <c r="D1029" s="265"/>
      <c r="E1029" s="877" t="str">
        <f>'2. CAD NCCF'!E1029:L1029</f>
        <v>RSB fixed term deposits - Type 1 insured, less stable</v>
      </c>
      <c r="F1029" s="878"/>
      <c r="G1029" s="878"/>
      <c r="H1029" s="878"/>
      <c r="I1029" s="878"/>
      <c r="J1029" s="878"/>
      <c r="K1029" s="878"/>
      <c r="L1029" s="879"/>
      <c r="M1029" s="399">
        <f>SUBTOTAL(9,M1030:M1035)</f>
        <v>0</v>
      </c>
      <c r="N1029" s="402">
        <f t="shared" ref="N1029:AC1029" si="326">SUBTOTAL(9,N1030:N1035)</f>
        <v>0</v>
      </c>
      <c r="O1029" s="406">
        <f t="shared" si="326"/>
        <v>0</v>
      </c>
      <c r="P1029" s="405">
        <f t="shared" si="326"/>
        <v>0</v>
      </c>
      <c r="Q1029" s="407">
        <f t="shared" si="326"/>
        <v>0</v>
      </c>
      <c r="R1029" s="402">
        <f t="shared" si="326"/>
        <v>0</v>
      </c>
      <c r="S1029" s="406">
        <f t="shared" si="326"/>
        <v>0</v>
      </c>
      <c r="T1029" s="405">
        <f t="shared" si="326"/>
        <v>0</v>
      </c>
      <c r="U1029" s="405">
        <f t="shared" si="326"/>
        <v>0</v>
      </c>
      <c r="V1029" s="405">
        <f t="shared" si="326"/>
        <v>0</v>
      </c>
      <c r="W1029" s="405">
        <f t="shared" si="326"/>
        <v>0</v>
      </c>
      <c r="X1029" s="405">
        <f t="shared" si="326"/>
        <v>0</v>
      </c>
      <c r="Y1029" s="405">
        <f t="shared" si="326"/>
        <v>0</v>
      </c>
      <c r="Z1029" s="405">
        <f t="shared" si="326"/>
        <v>0</v>
      </c>
      <c r="AA1029" s="405">
        <f t="shared" si="326"/>
        <v>0</v>
      </c>
      <c r="AB1029" s="403">
        <f t="shared" si="326"/>
        <v>0</v>
      </c>
      <c r="AC1029" s="407">
        <f t="shared" si="326"/>
        <v>0</v>
      </c>
      <c r="AD1029" s="1436"/>
      <c r="AE1029" s="1437"/>
      <c r="AF1029" s="1438"/>
    </row>
    <row r="1030" spans="1:32" ht="15" customHeight="1" outlineLevel="1" x14ac:dyDescent="0.2">
      <c r="A1030" s="11">
        <v>348</v>
      </c>
      <c r="B1030" s="661"/>
      <c r="C1030" s="641"/>
      <c r="D1030" s="641"/>
      <c r="E1030" s="642"/>
      <c r="F1030" s="880" t="str">
        <f>'2. CAD NCCF'!F1030:L1030</f>
        <v>RSB type 1 insured, less stable, fixed term 30 day deposit</v>
      </c>
      <c r="G1030" s="881"/>
      <c r="H1030" s="881"/>
      <c r="I1030" s="881"/>
      <c r="J1030" s="881"/>
      <c r="K1030" s="881"/>
      <c r="L1030" s="882"/>
      <c r="M1030" s="400">
        <f t="shared" ref="M1030:M1035" si="327">M254</f>
        <v>0</v>
      </c>
      <c r="N1030" s="411">
        <f>IF(N254="",0,N254*'Appx 1. Ref Rates'!$T30)</f>
        <v>0</v>
      </c>
      <c r="O1030" s="414">
        <f>IF(O254="",0,O254*'Appx 1. Ref Rates'!$T30)</f>
        <v>0</v>
      </c>
      <c r="P1030" s="414">
        <f>IF(P254="",0,P254*'Appx 1. Ref Rates'!$T30)</f>
        <v>0</v>
      </c>
      <c r="Q1030" s="415">
        <f>IF(Q254="",0,Q254*'Appx 1. Ref Rates'!$T30)</f>
        <v>0</v>
      </c>
      <c r="R1030" s="411">
        <f>(SUM($N254:$R254)-SUM($N1030:Q1030))*'Appx 1. Ref Rates'!$U30</f>
        <v>0</v>
      </c>
      <c r="S1030" s="413">
        <f>(SUM($N254:$R254)-SUM($N1030:R1030))*'Appx 1. Ref Rates'!$U30</f>
        <v>0</v>
      </c>
      <c r="T1030" s="413">
        <f>(SUM($N254:$R254)-SUM($N1030:S1030))*'Appx 1. Ref Rates'!$U30</f>
        <v>0</v>
      </c>
      <c r="U1030" s="413">
        <f>(SUM($N254:$R254)-SUM($N1030:T1030))*'Appx 1. Ref Rates'!$U30</f>
        <v>0</v>
      </c>
      <c r="V1030" s="413">
        <f>(SUM($N254:$R254)-SUM($N1030:U1030))*'Appx 1. Ref Rates'!$U30</f>
        <v>0</v>
      </c>
      <c r="W1030" s="413">
        <f>(SUM($N254:$R254)-SUM($N1030:V1030))*'Appx 1. Ref Rates'!$U30</f>
        <v>0</v>
      </c>
      <c r="X1030" s="414">
        <f>(SUM($N254:$R254)-SUM($N1030:W1030))*'Appx 1. Ref Rates'!$U30</f>
        <v>0</v>
      </c>
      <c r="Y1030" s="413">
        <f>(SUM($N254:$R254)-SUM($N1030:X1030))*'Appx 1. Ref Rates'!$U30</f>
        <v>0</v>
      </c>
      <c r="Z1030" s="413">
        <f>(SUM($N254:$R254)-SUM($N1030:Y1030))*'Appx 1. Ref Rates'!$U30</f>
        <v>0</v>
      </c>
      <c r="AA1030" s="413">
        <f>(SUM($N254:$R254)-SUM($N1030:Z1030))*'Appx 1. Ref Rates'!$U30</f>
        <v>0</v>
      </c>
      <c r="AB1030" s="413">
        <f>(SUM($N254:$R254)-SUM($N1030:AA1030))*'Appx 1. Ref Rates'!$U30</f>
        <v>0</v>
      </c>
      <c r="AC1030" s="400">
        <f t="shared" ref="AC1030:AC1035" si="328">M1030-SUM(N1030:AB1030)</f>
        <v>0</v>
      </c>
      <c r="AD1030" s="1436"/>
      <c r="AE1030" s="1437"/>
      <c r="AF1030" s="1438"/>
    </row>
    <row r="1031" spans="1:32" ht="15" customHeight="1" outlineLevel="1" x14ac:dyDescent="0.2">
      <c r="A1031" s="11">
        <v>349</v>
      </c>
      <c r="B1031" s="661"/>
      <c r="C1031" s="641"/>
      <c r="D1031" s="641"/>
      <c r="E1031" s="642"/>
      <c r="F1031" s="880" t="str">
        <f>'2. CAD NCCF'!F1031:L1031</f>
        <v>RSB type 1 insured, less stable, fixed term 60 day deposit</v>
      </c>
      <c r="G1031" s="881"/>
      <c r="H1031" s="881"/>
      <c r="I1031" s="881"/>
      <c r="J1031" s="881"/>
      <c r="K1031" s="881"/>
      <c r="L1031" s="882"/>
      <c r="M1031" s="400">
        <f t="shared" si="327"/>
        <v>0</v>
      </c>
      <c r="N1031" s="411">
        <f>IF(N255="",0,N255*'Appx 1. Ref Rates'!$T31)</f>
        <v>0</v>
      </c>
      <c r="O1031" s="414">
        <f>IF(O255="",0,O255*'Appx 1. Ref Rates'!$T31)</f>
        <v>0</v>
      </c>
      <c r="P1031" s="414">
        <f>IF(P255="",0,P255*'Appx 1. Ref Rates'!$T31)</f>
        <v>0</v>
      </c>
      <c r="Q1031" s="415">
        <f>IF(Q255="",0,Q255*'Appx 1. Ref Rates'!$T31)</f>
        <v>0</v>
      </c>
      <c r="R1031" s="411">
        <f>IF(R255="",0,R255*'Appx 1. Ref Rates'!$U31)</f>
        <v>0</v>
      </c>
      <c r="S1031" s="414">
        <f>(SUM($N255:$Q255,S255)-SUM($N1031:Q1031))*'Appx 1. Ref Rates'!$U31</f>
        <v>0</v>
      </c>
      <c r="T1031" s="414">
        <f>($R255-$R1031)*'Appx 1. Ref Rates'!$U31</f>
        <v>0</v>
      </c>
      <c r="U1031" s="414">
        <f>(SUM($N255:$Q255,$S255)-SUM($N1031:Q1031)-S1031)*'Appx 1. Ref Rates'!$U31</f>
        <v>0</v>
      </c>
      <c r="V1031" s="414">
        <f>($R255-$R1031-T1031)*'Appx 1. Ref Rates'!$U31</f>
        <v>0</v>
      </c>
      <c r="W1031" s="414">
        <f>(SUM($N255:$Q255,$S255)-SUM($N1031:$Q1031)-$S1031-$U1031)*'Appx 1. Ref Rates'!$U31</f>
        <v>0</v>
      </c>
      <c r="X1031" s="414">
        <f>($R255-$R1031-$T1031-$V1031)*'Appx 1. Ref Rates'!$U31</f>
        <v>0</v>
      </c>
      <c r="Y1031" s="414">
        <f>(SUM($N255:$Q255,$S255)-SUM($N1031:Q1031)-$S1031-$U1031-$W1031)*'Appx 1. Ref Rates'!$U31</f>
        <v>0</v>
      </c>
      <c r="Z1031" s="414">
        <f>($R255-$R1031-$T1031-$V1031-$X1031)*'Appx 1. Ref Rates'!$U31</f>
        <v>0</v>
      </c>
      <c r="AA1031" s="414">
        <f>(SUM($N255:$Q255,$S255)-SUM($N1031:Q1031)-$S1031-$U1031-$W1031-$Y1031)*'Appx 1. Ref Rates'!$U31</f>
        <v>0</v>
      </c>
      <c r="AB1031" s="414">
        <f>($R255-$R1031-$T1031-$V1031-$X1031-$Z1031)*'Appx 1. Ref Rates'!$U31</f>
        <v>0</v>
      </c>
      <c r="AC1031" s="400">
        <f t="shared" si="328"/>
        <v>0</v>
      </c>
      <c r="AD1031" s="1436"/>
      <c r="AE1031" s="1437"/>
      <c r="AF1031" s="1438"/>
    </row>
    <row r="1032" spans="1:32" ht="15" customHeight="1" outlineLevel="1" x14ac:dyDescent="0.2">
      <c r="A1032" s="11">
        <v>350</v>
      </c>
      <c r="B1032" s="661"/>
      <c r="C1032" s="641"/>
      <c r="D1032" s="641"/>
      <c r="E1032" s="642"/>
      <c r="F1032" s="880" t="str">
        <f>'2. CAD NCCF'!F1032:L1032</f>
        <v>RSB type 1 insured, less stable, fixed term 90 day deposit</v>
      </c>
      <c r="G1032" s="881"/>
      <c r="H1032" s="881"/>
      <c r="I1032" s="881"/>
      <c r="J1032" s="881"/>
      <c r="K1032" s="881"/>
      <c r="L1032" s="882"/>
      <c r="M1032" s="400">
        <f t="shared" si="327"/>
        <v>0</v>
      </c>
      <c r="N1032" s="411">
        <f>IF(N256="",0,N256*'Appx 1. Ref Rates'!$T32)</f>
        <v>0</v>
      </c>
      <c r="O1032" s="414">
        <f>IF(O256="",0,O256*'Appx 1. Ref Rates'!$T32)</f>
        <v>0</v>
      </c>
      <c r="P1032" s="414">
        <f>IF(P256="",0,P256*'Appx 1. Ref Rates'!$T32)</f>
        <v>0</v>
      </c>
      <c r="Q1032" s="415">
        <f>IF(Q256="",0,Q256*'Appx 1. Ref Rates'!$T32)</f>
        <v>0</v>
      </c>
      <c r="R1032" s="411">
        <f>IF(R256="",0,R256*'Appx 1. Ref Rates'!$U32)</f>
        <v>0</v>
      </c>
      <c r="S1032" s="414">
        <f>IF(S256="",0,S256*'Appx 1. Ref Rates'!$U32)</f>
        <v>0</v>
      </c>
      <c r="T1032" s="414">
        <f>(SUM($N256:$Q256,T256)-SUM($N1032:Q1032))*'Appx 1. Ref Rates'!$U32</f>
        <v>0</v>
      </c>
      <c r="U1032" s="414">
        <f>($R256+$U256-R1032)*'Appx 1. Ref Rates'!$U32</f>
        <v>0</v>
      </c>
      <c r="V1032" s="414">
        <f>($S256-$S1032)*'Appx 1. Ref Rates'!$U32</f>
        <v>0</v>
      </c>
      <c r="W1032" s="414">
        <f>(SUM($N256:$Q256,$T256)-SUM($N1032:$Q1032)-$T1032)*'Appx 1. Ref Rates'!$U32</f>
        <v>0</v>
      </c>
      <c r="X1032" s="414">
        <f>($R256+$U256-$R1032-$U1032)*'Appx 1. Ref Rates'!$U32</f>
        <v>0</v>
      </c>
      <c r="Y1032" s="414">
        <f>($S256-$S1032-V1032)*'Appx 1. Ref Rates'!$U32</f>
        <v>0</v>
      </c>
      <c r="Z1032" s="414">
        <f>(SUM($N256:$Q256,$T256)-SUM($N1032:Q1032)-$T1032-$W1032)*'Appx 1. Ref Rates'!$U32</f>
        <v>0</v>
      </c>
      <c r="AA1032" s="414">
        <f>($R256+$U256-$R1032-$U1032-$X1032)*'Appx 1. Ref Rates'!$U32</f>
        <v>0</v>
      </c>
      <c r="AB1032" s="414">
        <f>($S256-$S1032-V1032-Y1032)*'Appx 1. Ref Rates'!$U32</f>
        <v>0</v>
      </c>
      <c r="AC1032" s="400">
        <f t="shared" si="328"/>
        <v>0</v>
      </c>
      <c r="AD1032" s="1436"/>
      <c r="AE1032" s="1437"/>
      <c r="AF1032" s="1438"/>
    </row>
    <row r="1033" spans="1:32" ht="15" customHeight="1" outlineLevel="1" x14ac:dyDescent="0.2">
      <c r="A1033" s="11">
        <v>351</v>
      </c>
      <c r="B1033" s="661"/>
      <c r="C1033" s="641"/>
      <c r="D1033" s="641"/>
      <c r="E1033" s="642"/>
      <c r="F1033" s="880" t="str">
        <f>'2. CAD NCCF'!F1033:L1033</f>
        <v>RSB type 1 insured, less stable, fixed term 180 day deposit</v>
      </c>
      <c r="G1033" s="881"/>
      <c r="H1033" s="881"/>
      <c r="I1033" s="881"/>
      <c r="J1033" s="881"/>
      <c r="K1033" s="881"/>
      <c r="L1033" s="882"/>
      <c r="M1033" s="400">
        <f t="shared" si="327"/>
        <v>0</v>
      </c>
      <c r="N1033" s="411">
        <f>IF(N257="",0,N257*'Appx 1. Ref Rates'!$T33)</f>
        <v>0</v>
      </c>
      <c r="O1033" s="414">
        <f>IF(O257="",0,O257*'Appx 1. Ref Rates'!$T33)</f>
        <v>0</v>
      </c>
      <c r="P1033" s="414">
        <f>IF(P257="",0,P257*'Appx 1. Ref Rates'!$T33)</f>
        <v>0</v>
      </c>
      <c r="Q1033" s="415">
        <f>IF(Q257="",0,Q257*'Appx 1. Ref Rates'!$T33)</f>
        <v>0</v>
      </c>
      <c r="R1033" s="411">
        <f>IF(R257="",0,R257*'Appx 1. Ref Rates'!$U33)</f>
        <v>0</v>
      </c>
      <c r="S1033" s="414">
        <f>IF(S257="",0,S257*'Appx 1. Ref Rates'!$U33)</f>
        <v>0</v>
      </c>
      <c r="T1033" s="414">
        <f>IF(T257="",0,T257*'Appx 1. Ref Rates'!$U33)</f>
        <v>0</v>
      </c>
      <c r="U1033" s="414">
        <f>IF(U257="",0,U257*'Appx 1. Ref Rates'!$U33)</f>
        <v>0</v>
      </c>
      <c r="V1033" s="414">
        <f>IF(V257="",0,V257*'Appx 1. Ref Rates'!$U33)</f>
        <v>0</v>
      </c>
      <c r="W1033" s="414">
        <f>(SUM($N257:$Q257,$W257)-SUM($N1033:$Q1033))*'Appx 1. Ref Rates'!$U33</f>
        <v>0</v>
      </c>
      <c r="X1033" s="414">
        <f>($R257+$X257-R1033)*'Appx 1. Ref Rates'!$U33</f>
        <v>0</v>
      </c>
      <c r="Y1033" s="414">
        <f>($S257+$Y257-S1033)*'Appx 1. Ref Rates'!$U33</f>
        <v>0</v>
      </c>
      <c r="Z1033" s="414">
        <f>($T257-$T1033)*'Appx 1. Ref Rates'!$U33</f>
        <v>0</v>
      </c>
      <c r="AA1033" s="414">
        <f>($U257-$U1033)*'Appx 1. Ref Rates'!$U33</f>
        <v>0</v>
      </c>
      <c r="AB1033" s="414">
        <f>($V257-$V1033)*'Appx 1. Ref Rates'!$U33</f>
        <v>0</v>
      </c>
      <c r="AC1033" s="400">
        <f t="shared" si="328"/>
        <v>0</v>
      </c>
      <c r="AD1033" s="1436"/>
      <c r="AE1033" s="1437"/>
      <c r="AF1033" s="1438"/>
    </row>
    <row r="1034" spans="1:32" ht="15" customHeight="1" outlineLevel="1" x14ac:dyDescent="0.2">
      <c r="A1034" s="11">
        <v>352</v>
      </c>
      <c r="B1034" s="661"/>
      <c r="C1034" s="641"/>
      <c r="D1034" s="641"/>
      <c r="E1034" s="642"/>
      <c r="F1034" s="880" t="str">
        <f>'2. CAD NCCF'!F1034:L1034</f>
        <v>RSB type 1 insured, less stable, fixed term 1 year deposit</v>
      </c>
      <c r="G1034" s="881"/>
      <c r="H1034" s="881"/>
      <c r="I1034" s="881"/>
      <c r="J1034" s="881"/>
      <c r="K1034" s="881"/>
      <c r="L1034" s="882"/>
      <c r="M1034" s="400">
        <f t="shared" si="327"/>
        <v>0</v>
      </c>
      <c r="N1034" s="411">
        <f>IF(N258="",0,N258*'Appx 1. Ref Rates'!$T34)</f>
        <v>0</v>
      </c>
      <c r="O1034" s="414">
        <f>IF(O258="",0,O258*'Appx 1. Ref Rates'!$T34)</f>
        <v>0</v>
      </c>
      <c r="P1034" s="414">
        <f>IF(P258="",0,P258*'Appx 1. Ref Rates'!$T34)</f>
        <v>0</v>
      </c>
      <c r="Q1034" s="415">
        <f>IF(Q258="",0,Q258*'Appx 1. Ref Rates'!$T34)</f>
        <v>0</v>
      </c>
      <c r="R1034" s="411">
        <f>IF(R258="",0,R258*'Appx 1. Ref Rates'!$U34)</f>
        <v>0</v>
      </c>
      <c r="S1034" s="414">
        <f>IF(S258="",0,S258*'Appx 1. Ref Rates'!$U34)</f>
        <v>0</v>
      </c>
      <c r="T1034" s="414">
        <f>IF(T258="",0,T258*'Appx 1. Ref Rates'!$U34)</f>
        <v>0</v>
      </c>
      <c r="U1034" s="414">
        <f>IF(U258="",0,U258*'Appx 1. Ref Rates'!$U34)</f>
        <v>0</v>
      </c>
      <c r="V1034" s="414">
        <f>IF(V258="",0,V258*'Appx 1. Ref Rates'!$U34)</f>
        <v>0</v>
      </c>
      <c r="W1034" s="414">
        <f>IF(W258="",0,W258*'Appx 1. Ref Rates'!$U34)</f>
        <v>0</v>
      </c>
      <c r="X1034" s="414">
        <f>IF(X258="",0,X258*'Appx 1. Ref Rates'!$U34)</f>
        <v>0</v>
      </c>
      <c r="Y1034" s="414">
        <f>IF(Y258="",0,Y258*'Appx 1. Ref Rates'!$U34)</f>
        <v>0</v>
      </c>
      <c r="Z1034" s="414">
        <f>IF(Z258="",0,Z258*'Appx 1. Ref Rates'!$U34)</f>
        <v>0</v>
      </c>
      <c r="AA1034" s="414">
        <f>IF(AA258="",0,AA258*'Appx 1. Ref Rates'!$U34)</f>
        <v>0</v>
      </c>
      <c r="AB1034" s="414">
        <f>IF(AB258="",0,AB258*'Appx 1. Ref Rates'!$U34)</f>
        <v>0</v>
      </c>
      <c r="AC1034" s="400">
        <f t="shared" si="328"/>
        <v>0</v>
      </c>
      <c r="AD1034" s="1436"/>
      <c r="AE1034" s="1437"/>
      <c r="AF1034" s="1438"/>
    </row>
    <row r="1035" spans="1:32" ht="15" customHeight="1" outlineLevel="1" x14ac:dyDescent="0.2">
      <c r="A1035" s="11">
        <v>353</v>
      </c>
      <c r="B1035" s="661"/>
      <c r="C1035" s="257"/>
      <c r="D1035" s="257"/>
      <c r="E1035" s="258"/>
      <c r="F1035" s="880" t="str">
        <f>'2. CAD NCCF'!F1035:L1035</f>
        <v>RSB type 1 insured, less stable, fixed term &gt; 1 year deposit</v>
      </c>
      <c r="G1035" s="881"/>
      <c r="H1035" s="881"/>
      <c r="I1035" s="881"/>
      <c r="J1035" s="881"/>
      <c r="K1035" s="881"/>
      <c r="L1035" s="882"/>
      <c r="M1035" s="400">
        <f t="shared" si="327"/>
        <v>0</v>
      </c>
      <c r="N1035" s="411">
        <f>IF(N259="",0,N259*'Appx 1. Ref Rates'!$T35)</f>
        <v>0</v>
      </c>
      <c r="O1035" s="414">
        <f>IF(O259="",0,O259*'Appx 1. Ref Rates'!$T35)</f>
        <v>0</v>
      </c>
      <c r="P1035" s="414">
        <f>IF(P259="",0,P259*'Appx 1. Ref Rates'!$T35)</f>
        <v>0</v>
      </c>
      <c r="Q1035" s="415">
        <f>IF(Q259="",0,Q259*'Appx 1. Ref Rates'!$T35)</f>
        <v>0</v>
      </c>
      <c r="R1035" s="411">
        <f>IF(R259="",0,R259*'Appx 1. Ref Rates'!$U35)</f>
        <v>0</v>
      </c>
      <c r="S1035" s="414">
        <f>IF(S259="",0,S259*'Appx 1. Ref Rates'!$U35)</f>
        <v>0</v>
      </c>
      <c r="T1035" s="414">
        <f>IF(T259="",0,T259*'Appx 1. Ref Rates'!$U35)</f>
        <v>0</v>
      </c>
      <c r="U1035" s="414">
        <f>IF(U259="",0,U259*'Appx 1. Ref Rates'!$U35)</f>
        <v>0</v>
      </c>
      <c r="V1035" s="414">
        <f>IF(V259="",0,V259*'Appx 1. Ref Rates'!$U35)</f>
        <v>0</v>
      </c>
      <c r="W1035" s="414">
        <f>IF(W259="",0,W259*'Appx 1. Ref Rates'!$U35)</f>
        <v>0</v>
      </c>
      <c r="X1035" s="414">
        <f>IF(X259="",0,X259*'Appx 1. Ref Rates'!$U35)</f>
        <v>0</v>
      </c>
      <c r="Y1035" s="414">
        <f>IF(Y259="",0,Y259*'Appx 1. Ref Rates'!$U35)</f>
        <v>0</v>
      </c>
      <c r="Z1035" s="414">
        <f>IF(Z259="",0,Z259*'Appx 1. Ref Rates'!$U35)</f>
        <v>0</v>
      </c>
      <c r="AA1035" s="414">
        <f>IF(AA259="",0,AA259*'Appx 1. Ref Rates'!$U35)</f>
        <v>0</v>
      </c>
      <c r="AB1035" s="414">
        <f>IF(AB259="",0,AB259*'Appx 1. Ref Rates'!$U35)</f>
        <v>0</v>
      </c>
      <c r="AC1035" s="400">
        <f t="shared" si="328"/>
        <v>0</v>
      </c>
      <c r="AD1035" s="1436"/>
      <c r="AE1035" s="1437"/>
      <c r="AF1035" s="1438"/>
    </row>
    <row r="1036" spans="1:32" ht="15" customHeight="1" outlineLevel="1" x14ac:dyDescent="0.2">
      <c r="A1036" s="11">
        <v>354</v>
      </c>
      <c r="B1036" s="661"/>
      <c r="C1036" s="257"/>
      <c r="D1036" s="265"/>
      <c r="E1036" s="877" t="str">
        <f>'2. CAD NCCF'!E1036:L1036</f>
        <v>RSB fixed term deposits - Type 2 insured, stable</v>
      </c>
      <c r="F1036" s="878"/>
      <c r="G1036" s="878"/>
      <c r="H1036" s="878"/>
      <c r="I1036" s="878"/>
      <c r="J1036" s="878"/>
      <c r="K1036" s="878"/>
      <c r="L1036" s="879"/>
      <c r="M1036" s="399">
        <f>SUBTOTAL(9,M1037:M1042)</f>
        <v>0</v>
      </c>
      <c r="N1036" s="402">
        <f t="shared" ref="N1036:AC1036" si="329">SUBTOTAL(9,N1037:N1042)</f>
        <v>0</v>
      </c>
      <c r="O1036" s="406">
        <f t="shared" si="329"/>
        <v>0</v>
      </c>
      <c r="P1036" s="405">
        <f t="shared" si="329"/>
        <v>0</v>
      </c>
      <c r="Q1036" s="407">
        <f t="shared" si="329"/>
        <v>0</v>
      </c>
      <c r="R1036" s="402">
        <f t="shared" si="329"/>
        <v>0</v>
      </c>
      <c r="S1036" s="406">
        <f t="shared" si="329"/>
        <v>0</v>
      </c>
      <c r="T1036" s="405">
        <f t="shared" si="329"/>
        <v>0</v>
      </c>
      <c r="U1036" s="405">
        <f t="shared" si="329"/>
        <v>0</v>
      </c>
      <c r="V1036" s="405">
        <f t="shared" si="329"/>
        <v>0</v>
      </c>
      <c r="W1036" s="405">
        <f t="shared" si="329"/>
        <v>0</v>
      </c>
      <c r="X1036" s="405">
        <f t="shared" si="329"/>
        <v>0</v>
      </c>
      <c r="Y1036" s="405">
        <f t="shared" si="329"/>
        <v>0</v>
      </c>
      <c r="Z1036" s="405">
        <f t="shared" si="329"/>
        <v>0</v>
      </c>
      <c r="AA1036" s="405">
        <f t="shared" si="329"/>
        <v>0</v>
      </c>
      <c r="AB1036" s="403">
        <f t="shared" si="329"/>
        <v>0</v>
      </c>
      <c r="AC1036" s="407">
        <f t="shared" si="329"/>
        <v>0</v>
      </c>
      <c r="AD1036" s="1436"/>
      <c r="AE1036" s="1437"/>
      <c r="AF1036" s="1438"/>
    </row>
    <row r="1037" spans="1:32" ht="15" customHeight="1" outlineLevel="1" x14ac:dyDescent="0.2">
      <c r="A1037" s="11">
        <v>355</v>
      </c>
      <c r="B1037" s="661"/>
      <c r="C1037" s="641"/>
      <c r="D1037" s="641"/>
      <c r="E1037" s="642"/>
      <c r="F1037" s="880" t="str">
        <f>'2. CAD NCCF'!F1037:L1037</f>
        <v>RSB type 2 insured, stable, fixed term 30 day deposit</v>
      </c>
      <c r="G1037" s="881"/>
      <c r="H1037" s="881"/>
      <c r="I1037" s="881"/>
      <c r="J1037" s="881"/>
      <c r="K1037" s="881"/>
      <c r="L1037" s="882"/>
      <c r="M1037" s="400">
        <f t="shared" ref="M1037:M1042" si="330">M261</f>
        <v>0</v>
      </c>
      <c r="N1037" s="411">
        <f>IF(N261="",0,N261*'Appx 1. Ref Rates'!$T37)</f>
        <v>0</v>
      </c>
      <c r="O1037" s="414">
        <f>IF(O261="",0,O261*'Appx 1. Ref Rates'!$T37)</f>
        <v>0</v>
      </c>
      <c r="P1037" s="414">
        <f>IF(P261="",0,P261*'Appx 1. Ref Rates'!$T37)</f>
        <v>0</v>
      </c>
      <c r="Q1037" s="415">
        <f>IF(Q261="",0,Q261*'Appx 1. Ref Rates'!$T37)</f>
        <v>0</v>
      </c>
      <c r="R1037" s="411">
        <f>(SUM($N261:$R261)-SUM($N1037:Q1037))*'Appx 1. Ref Rates'!$U37</f>
        <v>0</v>
      </c>
      <c r="S1037" s="413">
        <f>(SUM($N261:$R261)-SUM($N1037:R1037))*'Appx 1. Ref Rates'!$U37</f>
        <v>0</v>
      </c>
      <c r="T1037" s="413">
        <f>(SUM($N261:$R261)-SUM($N1037:S1037))*'Appx 1. Ref Rates'!$U37</f>
        <v>0</v>
      </c>
      <c r="U1037" s="413">
        <f>(SUM($N261:$R261)-SUM($N1037:T1037))*'Appx 1. Ref Rates'!$U37</f>
        <v>0</v>
      </c>
      <c r="V1037" s="413">
        <f>(SUM($N261:$R261)-SUM($N1037:U1037))*'Appx 1. Ref Rates'!$U37</f>
        <v>0</v>
      </c>
      <c r="W1037" s="413">
        <f>(SUM($N261:$R261)-SUM($N1037:V1037))*'Appx 1. Ref Rates'!$U37</f>
        <v>0</v>
      </c>
      <c r="X1037" s="414">
        <f>(SUM($N261:$R261)-SUM($N1037:W1037))*'Appx 1. Ref Rates'!$U37</f>
        <v>0</v>
      </c>
      <c r="Y1037" s="413">
        <f>(SUM($N261:$R261)-SUM($N1037:X1037))*'Appx 1. Ref Rates'!$U37</f>
        <v>0</v>
      </c>
      <c r="Z1037" s="413">
        <f>(SUM($N261:$R261)-SUM($N1037:Y1037))*'Appx 1. Ref Rates'!$U37</f>
        <v>0</v>
      </c>
      <c r="AA1037" s="413">
        <f>(SUM($N261:$R261)-SUM($N1037:Z1037))*'Appx 1. Ref Rates'!$U37</f>
        <v>0</v>
      </c>
      <c r="AB1037" s="413">
        <f>(SUM($N261:$R261)-SUM($N1037:AA1037))*'Appx 1. Ref Rates'!$U37</f>
        <v>0</v>
      </c>
      <c r="AC1037" s="400">
        <f t="shared" si="325"/>
        <v>0</v>
      </c>
      <c r="AD1037" s="1436"/>
      <c r="AE1037" s="1437"/>
      <c r="AF1037" s="1438"/>
    </row>
    <row r="1038" spans="1:32" ht="15" customHeight="1" outlineLevel="1" x14ac:dyDescent="0.2">
      <c r="A1038" s="11">
        <v>356</v>
      </c>
      <c r="B1038" s="661"/>
      <c r="C1038" s="641"/>
      <c r="D1038" s="641"/>
      <c r="E1038" s="642"/>
      <c r="F1038" s="880" t="str">
        <f>'2. CAD NCCF'!F1038:L1038</f>
        <v>RSB type 2 insured, stable, fixed term 60 day deposit</v>
      </c>
      <c r="G1038" s="881"/>
      <c r="H1038" s="881"/>
      <c r="I1038" s="881"/>
      <c r="J1038" s="881"/>
      <c r="K1038" s="881"/>
      <c r="L1038" s="882"/>
      <c r="M1038" s="400">
        <f t="shared" si="330"/>
        <v>0</v>
      </c>
      <c r="N1038" s="411">
        <f>IF(N262="",0,N262*'Appx 1. Ref Rates'!$T38)</f>
        <v>0</v>
      </c>
      <c r="O1038" s="414">
        <f>IF(O262="",0,O262*'Appx 1. Ref Rates'!$T38)</f>
        <v>0</v>
      </c>
      <c r="P1038" s="414">
        <f>IF(P262="",0,P262*'Appx 1. Ref Rates'!$T38)</f>
        <v>0</v>
      </c>
      <c r="Q1038" s="415">
        <f>IF(Q262="",0,Q262*'Appx 1. Ref Rates'!$T38)</f>
        <v>0</v>
      </c>
      <c r="R1038" s="411">
        <f>IF(R262="",0,R262*'Appx 1. Ref Rates'!$U38)</f>
        <v>0</v>
      </c>
      <c r="S1038" s="414">
        <f>IF(S262="",0,S262*'Appx 1. Ref Rates'!$U38)</f>
        <v>0</v>
      </c>
      <c r="T1038" s="414">
        <f>($R262-$R1038)*'Appx 1. Ref Rates'!$U38</f>
        <v>0</v>
      </c>
      <c r="U1038" s="414">
        <f>(SUM($N262:$Q262,$S262)-SUM($N1038:Q1038)-S1038)*'Appx 1. Ref Rates'!$U38</f>
        <v>0</v>
      </c>
      <c r="V1038" s="414">
        <f>($R262-$R1038-T1038)*'Appx 1. Ref Rates'!$U38</f>
        <v>0</v>
      </c>
      <c r="W1038" s="414">
        <f>(SUM($N262:$Q262,$S262)-SUM($N1038:$Q1038)-$S1038-$U1038)*'Appx 1. Ref Rates'!$U38</f>
        <v>0</v>
      </c>
      <c r="X1038" s="414">
        <f>($R262-$R1038-$T1038-$V1038)*'Appx 1. Ref Rates'!$U38</f>
        <v>0</v>
      </c>
      <c r="Y1038" s="414">
        <f>(SUM($N262:$Q262,$S262)-SUM($N1038:Q1038)-$S1038-$U1038-$W1038)*'Appx 1. Ref Rates'!$U38</f>
        <v>0</v>
      </c>
      <c r="Z1038" s="414">
        <f>($R262-$R1038-$T1038-$V1038-$X1038)*'Appx 1. Ref Rates'!$U38</f>
        <v>0</v>
      </c>
      <c r="AA1038" s="414">
        <f>(SUM($N262:$Q262,$S262)-SUM($N1038:Q1038)-$S1038-$U1038-$W1038-$Y1038)*'Appx 1. Ref Rates'!$U38</f>
        <v>0</v>
      </c>
      <c r="AB1038" s="414">
        <f>($R262-$R1038-$T1038-$V1038-$X1038-$Z1038)*'Appx 1. Ref Rates'!$U38</f>
        <v>0</v>
      </c>
      <c r="AC1038" s="400">
        <f t="shared" si="325"/>
        <v>0</v>
      </c>
      <c r="AD1038" s="1436"/>
      <c r="AE1038" s="1437"/>
      <c r="AF1038" s="1438"/>
    </row>
    <row r="1039" spans="1:32" ht="15" customHeight="1" outlineLevel="1" x14ac:dyDescent="0.2">
      <c r="A1039" s="11">
        <v>357</v>
      </c>
      <c r="B1039" s="661"/>
      <c r="C1039" s="641"/>
      <c r="D1039" s="641"/>
      <c r="E1039" s="642"/>
      <c r="F1039" s="880" t="str">
        <f>'2. CAD NCCF'!F1039:L1039</f>
        <v>RSB type 2 insured, stable, fixed term 90 day deposit</v>
      </c>
      <c r="G1039" s="881"/>
      <c r="H1039" s="881"/>
      <c r="I1039" s="881"/>
      <c r="J1039" s="881"/>
      <c r="K1039" s="881"/>
      <c r="L1039" s="882"/>
      <c r="M1039" s="400">
        <f t="shared" si="330"/>
        <v>0</v>
      </c>
      <c r="N1039" s="411">
        <f>IF(N263="",0,N263*'Appx 1. Ref Rates'!$T39)</f>
        <v>0</v>
      </c>
      <c r="O1039" s="414">
        <f>IF(O263="",0,O263*'Appx 1. Ref Rates'!$T39)</f>
        <v>0</v>
      </c>
      <c r="P1039" s="414">
        <f>IF(P263="",0,P263*'Appx 1. Ref Rates'!$T39)</f>
        <v>0</v>
      </c>
      <c r="Q1039" s="415">
        <f>IF(Q263="",0,Q263*'Appx 1. Ref Rates'!$T39)</f>
        <v>0</v>
      </c>
      <c r="R1039" s="411">
        <f>IF(R263="",0,R263*'Appx 1. Ref Rates'!$U39)</f>
        <v>0</v>
      </c>
      <c r="S1039" s="414">
        <f>IF(S263="",0,S263*'Appx 1. Ref Rates'!$U39)</f>
        <v>0</v>
      </c>
      <c r="T1039" s="414">
        <f>(SUM($N263:$Q263,T263)-SUM($N1039:Q1039))*'Appx 1. Ref Rates'!$U39</f>
        <v>0</v>
      </c>
      <c r="U1039" s="414">
        <f>($R263+$U263-R1039)*'Appx 1. Ref Rates'!$U39</f>
        <v>0</v>
      </c>
      <c r="V1039" s="414">
        <f>($S263-$S1039)*'Appx 1. Ref Rates'!$U39</f>
        <v>0</v>
      </c>
      <c r="W1039" s="414">
        <f>(SUM($N263:$Q263,$T263)-SUM($N1039:$Q1039)-$T1039)*'Appx 1. Ref Rates'!$U39</f>
        <v>0</v>
      </c>
      <c r="X1039" s="414">
        <f>($R263+$U263-$R1039-$U1039)*'Appx 1. Ref Rates'!$U39</f>
        <v>0</v>
      </c>
      <c r="Y1039" s="414">
        <f>($S263-$S1039-V1039)*'Appx 1. Ref Rates'!$U39</f>
        <v>0</v>
      </c>
      <c r="Z1039" s="414">
        <f>(SUM($N263:$Q263,$T263)-SUM($N1039:Q1039)-$T1039-$W1039)*'Appx 1. Ref Rates'!$U39</f>
        <v>0</v>
      </c>
      <c r="AA1039" s="414">
        <f>($R263+$U263-$R1039-$U1039-$X1039)*'Appx 1. Ref Rates'!$U39</f>
        <v>0</v>
      </c>
      <c r="AB1039" s="414">
        <f>($S263-$S1039-V1039-Y1039)*'Appx 1. Ref Rates'!$U39</f>
        <v>0</v>
      </c>
      <c r="AC1039" s="400">
        <f t="shared" si="325"/>
        <v>0</v>
      </c>
      <c r="AD1039" s="1436"/>
      <c r="AE1039" s="1437"/>
      <c r="AF1039" s="1438"/>
    </row>
    <row r="1040" spans="1:32" ht="15" customHeight="1" outlineLevel="1" x14ac:dyDescent="0.2">
      <c r="A1040" s="11">
        <v>358</v>
      </c>
      <c r="B1040" s="661"/>
      <c r="C1040" s="641"/>
      <c r="D1040" s="641"/>
      <c r="E1040" s="642"/>
      <c r="F1040" s="880" t="str">
        <f>'2. CAD NCCF'!F1040:L1040</f>
        <v>RSB type 2 insured, stable, fixed term 180 day deposit</v>
      </c>
      <c r="G1040" s="881"/>
      <c r="H1040" s="881"/>
      <c r="I1040" s="881"/>
      <c r="J1040" s="881"/>
      <c r="K1040" s="881"/>
      <c r="L1040" s="882"/>
      <c r="M1040" s="400">
        <f t="shared" si="330"/>
        <v>0</v>
      </c>
      <c r="N1040" s="411">
        <f>IF(N264="",0,N264*'Appx 1. Ref Rates'!$T40)</f>
        <v>0</v>
      </c>
      <c r="O1040" s="414">
        <f>IF(O264="",0,O264*'Appx 1. Ref Rates'!$T40)</f>
        <v>0</v>
      </c>
      <c r="P1040" s="414">
        <f>IF(P264="",0,P264*'Appx 1. Ref Rates'!$T40)</f>
        <v>0</v>
      </c>
      <c r="Q1040" s="415">
        <f>IF(Q264="",0,Q264*'Appx 1. Ref Rates'!$T40)</f>
        <v>0</v>
      </c>
      <c r="R1040" s="411">
        <f>IF(R264="",0,R264*'Appx 1. Ref Rates'!$U40)</f>
        <v>0</v>
      </c>
      <c r="S1040" s="414">
        <f>IF(S264="",0,S264*'Appx 1. Ref Rates'!$U40)</f>
        <v>0</v>
      </c>
      <c r="T1040" s="414">
        <f>IF(T264="",0,T264*'Appx 1. Ref Rates'!$U40)</f>
        <v>0</v>
      </c>
      <c r="U1040" s="414">
        <f>IF(U264="",0,U264*'Appx 1. Ref Rates'!$U40)</f>
        <v>0</v>
      </c>
      <c r="V1040" s="414">
        <f>IF(V264="",0,V264*'Appx 1. Ref Rates'!$U40)</f>
        <v>0</v>
      </c>
      <c r="W1040" s="414">
        <f>(SUM($N264:$Q264,$W264)-SUM($N1040:$Q1040))*'Appx 1. Ref Rates'!$U40</f>
        <v>0</v>
      </c>
      <c r="X1040" s="414">
        <f>($R264+$X264-R1040)*'Appx 1. Ref Rates'!$U40</f>
        <v>0</v>
      </c>
      <c r="Y1040" s="414">
        <f>($S264+$Y264-S1040)*'Appx 1. Ref Rates'!$U40</f>
        <v>0</v>
      </c>
      <c r="Z1040" s="414">
        <f>($T264-$T1040)*'Appx 1. Ref Rates'!$U40</f>
        <v>0</v>
      </c>
      <c r="AA1040" s="414">
        <f>($U264-$U1040)*'Appx 1. Ref Rates'!$U40</f>
        <v>0</v>
      </c>
      <c r="AB1040" s="414">
        <f>($V264-$V1040)*'Appx 1. Ref Rates'!$U40</f>
        <v>0</v>
      </c>
      <c r="AC1040" s="400">
        <f t="shared" si="325"/>
        <v>0</v>
      </c>
      <c r="AD1040" s="1436"/>
      <c r="AE1040" s="1437"/>
      <c r="AF1040" s="1438"/>
    </row>
    <row r="1041" spans="1:32" ht="15" customHeight="1" outlineLevel="1" x14ac:dyDescent="0.2">
      <c r="A1041" s="11">
        <v>359</v>
      </c>
      <c r="B1041" s="661"/>
      <c r="C1041" s="641"/>
      <c r="D1041" s="641"/>
      <c r="E1041" s="642"/>
      <c r="F1041" s="880" t="str">
        <f>'2. CAD NCCF'!F1041:L1041</f>
        <v>RSB type 2 insured, stable, fixed term 1 year deposit</v>
      </c>
      <c r="G1041" s="881"/>
      <c r="H1041" s="881"/>
      <c r="I1041" s="881"/>
      <c r="J1041" s="881"/>
      <c r="K1041" s="881"/>
      <c r="L1041" s="882"/>
      <c r="M1041" s="400">
        <f t="shared" si="330"/>
        <v>0</v>
      </c>
      <c r="N1041" s="411">
        <f>IF(N265="",0,N265*'Appx 1. Ref Rates'!$T41)</f>
        <v>0</v>
      </c>
      <c r="O1041" s="414">
        <f>IF(O265="",0,O265*'Appx 1. Ref Rates'!$T41)</f>
        <v>0</v>
      </c>
      <c r="P1041" s="414">
        <f>IF(P265="",0,P265*'Appx 1. Ref Rates'!$T41)</f>
        <v>0</v>
      </c>
      <c r="Q1041" s="415">
        <f>IF(Q265="",0,Q265*'Appx 1. Ref Rates'!$T41)</f>
        <v>0</v>
      </c>
      <c r="R1041" s="412">
        <f>IF(R265="",0,R265*'Appx 1. Ref Rates'!$U41)</f>
        <v>0</v>
      </c>
      <c r="S1041" s="414">
        <f>IF(S265="",0,S265*'Appx 1. Ref Rates'!$U41)</f>
        <v>0</v>
      </c>
      <c r="T1041" s="414">
        <f>IF(T265="",0,T265*'Appx 1. Ref Rates'!$U41)</f>
        <v>0</v>
      </c>
      <c r="U1041" s="414">
        <f>IF(U265="",0,U265*'Appx 1. Ref Rates'!$U41)</f>
        <v>0</v>
      </c>
      <c r="V1041" s="414">
        <f>IF(V265="",0,V265*'Appx 1. Ref Rates'!$U41)</f>
        <v>0</v>
      </c>
      <c r="W1041" s="414">
        <f>IF(W265="",0,W265*'Appx 1. Ref Rates'!$U41)</f>
        <v>0</v>
      </c>
      <c r="X1041" s="414">
        <f>IF(X265="",0,X265*'Appx 1. Ref Rates'!$U41)</f>
        <v>0</v>
      </c>
      <c r="Y1041" s="414">
        <f>IF(Y265="",0,Y265*'Appx 1. Ref Rates'!$U41)</f>
        <v>0</v>
      </c>
      <c r="Z1041" s="414">
        <f>IF(Z265="",0,Z265*'Appx 1. Ref Rates'!$U41)</f>
        <v>0</v>
      </c>
      <c r="AA1041" s="414">
        <f>IF(AA265="",0,AA265*'Appx 1. Ref Rates'!$U41)</f>
        <v>0</v>
      </c>
      <c r="AB1041" s="413">
        <f>IF(AB265="",0,AB265*'Appx 1. Ref Rates'!$U41)</f>
        <v>0</v>
      </c>
      <c r="AC1041" s="400">
        <f t="shared" si="325"/>
        <v>0</v>
      </c>
      <c r="AD1041" s="1436"/>
      <c r="AE1041" s="1437"/>
      <c r="AF1041" s="1438"/>
    </row>
    <row r="1042" spans="1:32" ht="15" customHeight="1" outlineLevel="1" x14ac:dyDescent="0.2">
      <c r="A1042" s="11">
        <v>360</v>
      </c>
      <c r="B1042" s="661"/>
      <c r="C1042" s="257"/>
      <c r="D1042" s="257"/>
      <c r="E1042" s="258"/>
      <c r="F1042" s="880" t="str">
        <f>'2. CAD NCCF'!F1042:L1042</f>
        <v>RSB type 2 insured, stable, fixed term &gt; 1 year deposit</v>
      </c>
      <c r="G1042" s="881"/>
      <c r="H1042" s="881"/>
      <c r="I1042" s="881"/>
      <c r="J1042" s="881"/>
      <c r="K1042" s="881"/>
      <c r="L1042" s="882"/>
      <c r="M1042" s="400">
        <f t="shared" si="330"/>
        <v>0</v>
      </c>
      <c r="N1042" s="411">
        <f>IF(N266="",0,N266*'Appx 1. Ref Rates'!$T42)</f>
        <v>0</v>
      </c>
      <c r="O1042" s="414">
        <f>IF(O266="",0,O266*'Appx 1. Ref Rates'!$T42)</f>
        <v>0</v>
      </c>
      <c r="P1042" s="414">
        <f>IF(P266="",0,P266*'Appx 1. Ref Rates'!$T42)</f>
        <v>0</v>
      </c>
      <c r="Q1042" s="415">
        <f>IF(Q266="",0,Q266*'Appx 1. Ref Rates'!$T42)</f>
        <v>0</v>
      </c>
      <c r="R1042" s="412">
        <f>IF(R266="",0,R266*'Appx 1. Ref Rates'!$U42)</f>
        <v>0</v>
      </c>
      <c r="S1042" s="414">
        <f>IF(S266="",0,S266*'Appx 1. Ref Rates'!$U42)</f>
        <v>0</v>
      </c>
      <c r="T1042" s="414">
        <f>IF(T266="",0,T266*'Appx 1. Ref Rates'!$U42)</f>
        <v>0</v>
      </c>
      <c r="U1042" s="414">
        <f>IF(U266="",0,U266*'Appx 1. Ref Rates'!$U42)</f>
        <v>0</v>
      </c>
      <c r="V1042" s="414">
        <f>IF(V266="",0,V266*'Appx 1. Ref Rates'!$U42)</f>
        <v>0</v>
      </c>
      <c r="W1042" s="414">
        <f>IF(W266="",0,W266*'Appx 1. Ref Rates'!$U42)</f>
        <v>0</v>
      </c>
      <c r="X1042" s="414">
        <f>IF(X266="",0,X266*'Appx 1. Ref Rates'!$U42)</f>
        <v>0</v>
      </c>
      <c r="Y1042" s="414">
        <f>IF(Y266="",0,Y266*'Appx 1. Ref Rates'!$U42)</f>
        <v>0</v>
      </c>
      <c r="Z1042" s="414">
        <f>IF(Z266="",0,Z266*'Appx 1. Ref Rates'!$U42)</f>
        <v>0</v>
      </c>
      <c r="AA1042" s="414">
        <f>IF(AA266="",0,AA266*'Appx 1. Ref Rates'!$U42)</f>
        <v>0</v>
      </c>
      <c r="AB1042" s="413">
        <f>IF(AB266="",0,AB266*'Appx 1. Ref Rates'!$U42)</f>
        <v>0</v>
      </c>
      <c r="AC1042" s="400">
        <f t="shared" si="325"/>
        <v>0</v>
      </c>
      <c r="AD1042" s="1436"/>
      <c r="AE1042" s="1437"/>
      <c r="AF1042" s="1438"/>
    </row>
    <row r="1043" spans="1:32" ht="15" customHeight="1" outlineLevel="1" x14ac:dyDescent="0.2">
      <c r="A1043" s="11">
        <v>361</v>
      </c>
      <c r="B1043" s="661"/>
      <c r="C1043" s="257"/>
      <c r="D1043" s="265"/>
      <c r="E1043" s="877" t="str">
        <f>'2. CAD NCCF'!E1043:L1043</f>
        <v>RSB fixed term deposits - Type 2 insured, less stable</v>
      </c>
      <c r="F1043" s="878"/>
      <c r="G1043" s="878"/>
      <c r="H1043" s="878"/>
      <c r="I1043" s="878"/>
      <c r="J1043" s="878"/>
      <c r="K1043" s="878"/>
      <c r="L1043" s="879"/>
      <c r="M1043" s="399">
        <f>SUBTOTAL(9,M1044:M1049)</f>
        <v>0</v>
      </c>
      <c r="N1043" s="402">
        <f t="shared" ref="N1043:AC1043" si="331">SUBTOTAL(9,N1044:N1049)</f>
        <v>0</v>
      </c>
      <c r="O1043" s="406">
        <f t="shared" si="331"/>
        <v>0</v>
      </c>
      <c r="P1043" s="405">
        <f t="shared" si="331"/>
        <v>0</v>
      </c>
      <c r="Q1043" s="407">
        <f t="shared" si="331"/>
        <v>0</v>
      </c>
      <c r="R1043" s="402">
        <f t="shared" si="331"/>
        <v>0</v>
      </c>
      <c r="S1043" s="406">
        <f t="shared" si="331"/>
        <v>0</v>
      </c>
      <c r="T1043" s="405">
        <f t="shared" si="331"/>
        <v>0</v>
      </c>
      <c r="U1043" s="405">
        <f t="shared" si="331"/>
        <v>0</v>
      </c>
      <c r="V1043" s="405">
        <f t="shared" si="331"/>
        <v>0</v>
      </c>
      <c r="W1043" s="405">
        <f t="shared" si="331"/>
        <v>0</v>
      </c>
      <c r="X1043" s="405">
        <f t="shared" si="331"/>
        <v>0</v>
      </c>
      <c r="Y1043" s="405">
        <f t="shared" si="331"/>
        <v>0</v>
      </c>
      <c r="Z1043" s="405">
        <f t="shared" si="331"/>
        <v>0</v>
      </c>
      <c r="AA1043" s="405">
        <f t="shared" si="331"/>
        <v>0</v>
      </c>
      <c r="AB1043" s="403">
        <f t="shared" si="331"/>
        <v>0</v>
      </c>
      <c r="AC1043" s="407">
        <f t="shared" si="331"/>
        <v>0</v>
      </c>
      <c r="AD1043" s="1436"/>
      <c r="AE1043" s="1437"/>
      <c r="AF1043" s="1438"/>
    </row>
    <row r="1044" spans="1:32" ht="15" customHeight="1" outlineLevel="1" x14ac:dyDescent="0.2">
      <c r="A1044" s="11">
        <v>362</v>
      </c>
      <c r="B1044" s="661"/>
      <c r="C1044" s="641"/>
      <c r="D1044" s="641"/>
      <c r="E1044" s="642"/>
      <c r="F1044" s="880" t="str">
        <f>'2. CAD NCCF'!F1044:L1044</f>
        <v>RSB type 2 insured, less stable, fixed term 30 day deposit</v>
      </c>
      <c r="G1044" s="881"/>
      <c r="H1044" s="881"/>
      <c r="I1044" s="881"/>
      <c r="J1044" s="881"/>
      <c r="K1044" s="881"/>
      <c r="L1044" s="882"/>
      <c r="M1044" s="400">
        <f t="shared" ref="M1044:M1049" si="332">M268</f>
        <v>0</v>
      </c>
      <c r="N1044" s="411">
        <f>IF(N268="",0,N268*'Appx 1. Ref Rates'!$T44)</f>
        <v>0</v>
      </c>
      <c r="O1044" s="414">
        <f>IF(O268="",0,O268*'Appx 1. Ref Rates'!$T44)</f>
        <v>0</v>
      </c>
      <c r="P1044" s="414">
        <f>IF(P268="",0,P268*'Appx 1. Ref Rates'!$T44)</f>
        <v>0</v>
      </c>
      <c r="Q1044" s="415">
        <f>IF(Q268="",0,Q268*'Appx 1. Ref Rates'!$T44)</f>
        <v>0</v>
      </c>
      <c r="R1044" s="411">
        <f>(SUM($N268:$R268)-SUM($N1044:Q1044))*'Appx 1. Ref Rates'!$U44</f>
        <v>0</v>
      </c>
      <c r="S1044" s="413">
        <f>(SUM($N268:$R268)-SUM($N1044:R1044))*'Appx 1. Ref Rates'!$U44</f>
        <v>0</v>
      </c>
      <c r="T1044" s="413">
        <f>(SUM($N268:$R268)-SUM($N1044:S1044))*'Appx 1. Ref Rates'!$U44</f>
        <v>0</v>
      </c>
      <c r="U1044" s="413">
        <f>(SUM($N268:$R268)-SUM($N1044:T1044))*'Appx 1. Ref Rates'!$U44</f>
        <v>0</v>
      </c>
      <c r="V1044" s="413">
        <f>(SUM($N268:$R268)-SUM($N1044:U1044))*'Appx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f>
        <v>0</v>
      </c>
      <c r="AA1044" s="413">
        <f>(SUM($N268:$R268)-SUM($N1044:Z1044))*'Appx 1. Ref Rates'!$U44</f>
        <v>0</v>
      </c>
      <c r="AB1044" s="413">
        <f>(SUM($N268:$R268)-SUM($N1044:AA1044))*'Appx 1. Ref Rates'!$U44</f>
        <v>0</v>
      </c>
      <c r="AC1044" s="400">
        <f t="shared" si="325"/>
        <v>0</v>
      </c>
      <c r="AD1044" s="1436"/>
      <c r="AE1044" s="1437"/>
      <c r="AF1044" s="1438"/>
    </row>
    <row r="1045" spans="1:32" ht="15" customHeight="1" outlineLevel="1" x14ac:dyDescent="0.2">
      <c r="A1045" s="11">
        <v>363</v>
      </c>
      <c r="B1045" s="661"/>
      <c r="C1045" s="641"/>
      <c r="D1045" s="641"/>
      <c r="E1045" s="642"/>
      <c r="F1045" s="880" t="str">
        <f>'2. CAD NCCF'!F1045:L1045</f>
        <v>RSB type 2 insured, less stable, fixed term 60 day deposit</v>
      </c>
      <c r="G1045" s="881"/>
      <c r="H1045" s="881"/>
      <c r="I1045" s="881"/>
      <c r="J1045" s="881"/>
      <c r="K1045" s="881"/>
      <c r="L1045" s="882"/>
      <c r="M1045" s="400">
        <f t="shared" si="332"/>
        <v>0</v>
      </c>
      <c r="N1045" s="411">
        <f>IF(N269="",0,N269*'Appx 1. Ref Rates'!$T45)</f>
        <v>0</v>
      </c>
      <c r="O1045" s="414">
        <f>IF(O269="",0,O269*'Appx 1. Ref Rates'!$T45)</f>
        <v>0</v>
      </c>
      <c r="P1045" s="414">
        <f>IF(P269="",0,P269*'Appx 1. Ref Rates'!$T45)</f>
        <v>0</v>
      </c>
      <c r="Q1045" s="415">
        <f>IF(Q269="",0,Q269*'Appx 1. Ref Rates'!$T45)</f>
        <v>0</v>
      </c>
      <c r="R1045" s="411">
        <f>IF(R269="",0,R269*'Appx 1. Ref Rates'!$U45)</f>
        <v>0</v>
      </c>
      <c r="S1045" s="414">
        <f>IF(S269="",0,S269*'Appx 1. Ref Rates'!$U45)</f>
        <v>0</v>
      </c>
      <c r="T1045" s="414">
        <f>($R269-$R1045)*'Appx 1. Ref Rates'!$U45</f>
        <v>0</v>
      </c>
      <c r="U1045" s="414">
        <f>(SUM($N269:$Q269,$S269)-SUM($N1045:Q1045)-S1045)*'Appx 1. Ref Rates'!$U45</f>
        <v>0</v>
      </c>
      <c r="V1045" s="414">
        <f>($R269-$R1045-T1045)*'Appx 1. Ref Rates'!$U45</f>
        <v>0</v>
      </c>
      <c r="W1045" s="414">
        <f>(SUM($N269:$Q269,$S269)-SUM($N1045:$Q1045)-$S1045-$U1045)*'Appx 1. Ref Rates'!$U45</f>
        <v>0</v>
      </c>
      <c r="X1045" s="414">
        <f>($R269-$R1045-$T1045-$V1045)*'Appx 1. Ref Rates'!$U45</f>
        <v>0</v>
      </c>
      <c r="Y1045" s="414">
        <f>(SUM($N269:$Q269,$S269)-SUM($N1045:Q1045)-$S1045-$U1045-$W1045)*'Appx 1. Ref Rates'!$U45</f>
        <v>0</v>
      </c>
      <c r="Z1045" s="414">
        <f>($R269-$R1045-$T1045-$V1045-$X1045)*'Appx 1. Ref Rates'!$U45</f>
        <v>0</v>
      </c>
      <c r="AA1045" s="414">
        <f>(SUM($N269:$Q269,$S269)-SUM($N1045:Q1045)-$S1045-$U1045-$W1045-$Y1045)*'Appx 1. Ref Rates'!$U45</f>
        <v>0</v>
      </c>
      <c r="AB1045" s="414">
        <f>($R269-$R1045-$T1045-$V1045-$X1045-$Z1045)*'Appx 1. Ref Rates'!$U45</f>
        <v>0</v>
      </c>
      <c r="AC1045" s="400">
        <f t="shared" si="325"/>
        <v>0</v>
      </c>
      <c r="AD1045" s="1436"/>
      <c r="AE1045" s="1437"/>
      <c r="AF1045" s="1438"/>
    </row>
    <row r="1046" spans="1:32" ht="15" customHeight="1" outlineLevel="1" x14ac:dyDescent="0.2">
      <c r="A1046" s="11">
        <v>364</v>
      </c>
      <c r="B1046" s="661"/>
      <c r="C1046" s="641"/>
      <c r="D1046" s="641"/>
      <c r="E1046" s="642"/>
      <c r="F1046" s="880" t="str">
        <f>'2. CAD NCCF'!F1046:L1046</f>
        <v>RSB type 2 insured, less stable, fixed term 90 day deposit</v>
      </c>
      <c r="G1046" s="881"/>
      <c r="H1046" s="881"/>
      <c r="I1046" s="881"/>
      <c r="J1046" s="881"/>
      <c r="K1046" s="881"/>
      <c r="L1046" s="882"/>
      <c r="M1046" s="400">
        <f t="shared" si="332"/>
        <v>0</v>
      </c>
      <c r="N1046" s="411">
        <f>IF(N270="",0,N270*'Appx 1. Ref Rates'!$T46)</f>
        <v>0</v>
      </c>
      <c r="O1046" s="414">
        <f>IF(O270="",0,O270*'Appx 1. Ref Rates'!$T46)</f>
        <v>0</v>
      </c>
      <c r="P1046" s="414">
        <f>IF(P270="",0,P270*'Appx 1. Ref Rates'!$T46)</f>
        <v>0</v>
      </c>
      <c r="Q1046" s="415">
        <f>IF(Q270="",0,Q270*'Appx 1. Ref Rates'!$T46)</f>
        <v>0</v>
      </c>
      <c r="R1046" s="411">
        <f>IF(R270="",0,R270*'Appx 1. Ref Rates'!$U46)</f>
        <v>0</v>
      </c>
      <c r="S1046" s="414">
        <f>IF(S270="",0,S270*'Appx 1. Ref Rates'!$U46)</f>
        <v>0</v>
      </c>
      <c r="T1046" s="414">
        <f>(SUM($N270:$Q270,T270)-SUM($N1046:Q1046))*'Appx 1. Ref Rates'!$U46</f>
        <v>0</v>
      </c>
      <c r="U1046" s="414">
        <f>($R270+$U270-R1046)*'Appx 1. Ref Rates'!$U46</f>
        <v>0</v>
      </c>
      <c r="V1046" s="414">
        <f>($S270-$S1046)*'Appx 1. Ref Rates'!$U46</f>
        <v>0</v>
      </c>
      <c r="W1046" s="414">
        <f>(SUM($N270:$Q270,$T270)-SUM($N1046:$Q1046)-$T1046)*'Appx 1. Ref Rates'!$U46</f>
        <v>0</v>
      </c>
      <c r="X1046" s="414">
        <f>($R270+$U270-$R1046-$U1046)*'Appx 1. Ref Rates'!$U46</f>
        <v>0</v>
      </c>
      <c r="Y1046" s="414">
        <f>($S270-$S1046-V1046)*'Appx 1. Ref Rates'!$U46</f>
        <v>0</v>
      </c>
      <c r="Z1046" s="414">
        <f>(SUM($N270:$Q270,$T270)-SUM($N1046:Q1046)-$T1046-$W1046)*'Appx 1. Ref Rates'!$U46</f>
        <v>0</v>
      </c>
      <c r="AA1046" s="414">
        <f>($R270+$U270-$R1046-$U1046-$X1046)*'Appx 1. Ref Rates'!$U46</f>
        <v>0</v>
      </c>
      <c r="AB1046" s="414">
        <f>($S270-$S1046-V1046-Y1046)*'Appx 1. Ref Rates'!$U46</f>
        <v>0</v>
      </c>
      <c r="AC1046" s="400">
        <f t="shared" si="325"/>
        <v>0</v>
      </c>
      <c r="AD1046" s="1436"/>
      <c r="AE1046" s="1437"/>
      <c r="AF1046" s="1438"/>
    </row>
    <row r="1047" spans="1:32" ht="15" customHeight="1" outlineLevel="1" x14ac:dyDescent="0.2">
      <c r="A1047" s="11">
        <v>365</v>
      </c>
      <c r="B1047" s="661"/>
      <c r="C1047" s="641"/>
      <c r="D1047" s="641"/>
      <c r="E1047" s="642"/>
      <c r="F1047" s="880" t="str">
        <f>'2. CAD NCCF'!F1047:L1047</f>
        <v>RSB type 2 insured, less stable, fixed term 180 day deposit</v>
      </c>
      <c r="G1047" s="881"/>
      <c r="H1047" s="881"/>
      <c r="I1047" s="881"/>
      <c r="J1047" s="881"/>
      <c r="K1047" s="881"/>
      <c r="L1047" s="882"/>
      <c r="M1047" s="400">
        <f t="shared" si="332"/>
        <v>0</v>
      </c>
      <c r="N1047" s="411">
        <f>IF(N271="",0,N271*'Appx 1. Ref Rates'!$T47)</f>
        <v>0</v>
      </c>
      <c r="O1047" s="414">
        <f>IF(O271="",0,O271*'Appx 1. Ref Rates'!$T47)</f>
        <v>0</v>
      </c>
      <c r="P1047" s="414">
        <f>IF(P271="",0,P271*'Appx 1. Ref Rates'!$T47)</f>
        <v>0</v>
      </c>
      <c r="Q1047" s="415">
        <f>IF(Q271="",0,Q271*'Appx 1. Ref Rates'!$T47)</f>
        <v>0</v>
      </c>
      <c r="R1047" s="411">
        <f>IF(R271="",0,R271*'Appx 1. Ref Rates'!$U47)</f>
        <v>0</v>
      </c>
      <c r="S1047" s="414">
        <f>IF(S271="",0,S271*'Appx 1. Ref Rates'!$U47)</f>
        <v>0</v>
      </c>
      <c r="T1047" s="414">
        <f>IF(T271="",0,T271*'Appx 1. Ref Rates'!$U47)</f>
        <v>0</v>
      </c>
      <c r="U1047" s="414">
        <f>IF(U271="",0,U271*'Appx 1. Ref Rates'!$U47)</f>
        <v>0</v>
      </c>
      <c r="V1047" s="414">
        <f>IF(V271="",0,V271*'Appx 1. Ref Rates'!$U47)</f>
        <v>0</v>
      </c>
      <c r="W1047" s="414">
        <f>(SUM($N271:$Q271,$W271)-SUM($N1047:$Q1047))*'Appx 1. Ref Rates'!$U47</f>
        <v>0</v>
      </c>
      <c r="X1047" s="414">
        <f>($R271+$X271-R1047)*'Appx 1. Ref Rates'!$U47</f>
        <v>0</v>
      </c>
      <c r="Y1047" s="414">
        <f>($S271+$Y271-S1047)*'Appx 1. Ref Rates'!$U47</f>
        <v>0</v>
      </c>
      <c r="Z1047" s="414">
        <f>($T271-$T1047)*'Appx 1. Ref Rates'!$U47</f>
        <v>0</v>
      </c>
      <c r="AA1047" s="414">
        <f>($U271-$U1047)*'Appx 1. Ref Rates'!$U47</f>
        <v>0</v>
      </c>
      <c r="AB1047" s="414">
        <f>($V271-$V1047)*'Appx 1. Ref Rates'!$U47</f>
        <v>0</v>
      </c>
      <c r="AC1047" s="400">
        <f t="shared" si="325"/>
        <v>0</v>
      </c>
      <c r="AD1047" s="1436"/>
      <c r="AE1047" s="1437"/>
      <c r="AF1047" s="1438"/>
    </row>
    <row r="1048" spans="1:32" ht="15" customHeight="1" outlineLevel="1" x14ac:dyDescent="0.2">
      <c r="A1048" s="11">
        <v>366</v>
      </c>
      <c r="B1048" s="661"/>
      <c r="C1048" s="641"/>
      <c r="D1048" s="641"/>
      <c r="E1048" s="642"/>
      <c r="F1048" s="880" t="str">
        <f>'2. CAD NCCF'!F1048:L1048</f>
        <v>RSB type 2 insured, less stable, fixed term 1 year deposit</v>
      </c>
      <c r="G1048" s="881"/>
      <c r="H1048" s="881"/>
      <c r="I1048" s="881"/>
      <c r="J1048" s="881"/>
      <c r="K1048" s="881"/>
      <c r="L1048" s="882"/>
      <c r="M1048" s="400">
        <f t="shared" si="332"/>
        <v>0</v>
      </c>
      <c r="N1048" s="411">
        <f>IF(N272="",0,N272*'Appx 1. Ref Rates'!$T48)</f>
        <v>0</v>
      </c>
      <c r="O1048" s="414">
        <f>IF(O272="",0,O272*'Appx 1. Ref Rates'!$T48)</f>
        <v>0</v>
      </c>
      <c r="P1048" s="414">
        <f>IF(P272="",0,P272*'Appx 1. Ref Rates'!$T48)</f>
        <v>0</v>
      </c>
      <c r="Q1048" s="415">
        <f>IF(Q272="",0,Q272*'Appx 1. Ref Rates'!$T48)</f>
        <v>0</v>
      </c>
      <c r="R1048" s="411">
        <f>IF(R272="",0,R272*'Appx 1. Ref Rates'!$U48)</f>
        <v>0</v>
      </c>
      <c r="S1048" s="414">
        <f>IF(S272="",0,S272*'Appx 1. Ref Rates'!$U48)</f>
        <v>0</v>
      </c>
      <c r="T1048" s="414">
        <f>IF(T272="",0,T272*'Appx 1. Ref Rates'!$U48)</f>
        <v>0</v>
      </c>
      <c r="U1048" s="414">
        <f>IF(U272="",0,U272*'Appx 1. Ref Rates'!$U48)</f>
        <v>0</v>
      </c>
      <c r="V1048" s="414">
        <f>IF(V272="",0,V272*'Appx 1. Ref Rates'!$U48)</f>
        <v>0</v>
      </c>
      <c r="W1048" s="414">
        <f>(SUM($N272:$Q272,$W272)-SUM($N1048:$Q1048))*'Appx 1. Ref Rates'!$U48</f>
        <v>0</v>
      </c>
      <c r="X1048" s="414">
        <f>($R272+$X272-R1048)*'Appx 1. Ref Rates'!$U48</f>
        <v>0</v>
      </c>
      <c r="Y1048" s="414">
        <f>($S272+$Y272-S1048)*'Appx 1. Ref Rates'!$U48</f>
        <v>0</v>
      </c>
      <c r="Z1048" s="414">
        <f>($T272-$T1048)*'Appx 1. Ref Rates'!$U48</f>
        <v>0</v>
      </c>
      <c r="AA1048" s="414">
        <f>($U272-$U1048)*'Appx 1. Ref Rates'!$U48</f>
        <v>0</v>
      </c>
      <c r="AB1048" s="414">
        <f>($V272-$V1048)*'Appx 1. Ref Rates'!$U48</f>
        <v>0</v>
      </c>
      <c r="AC1048" s="400">
        <f t="shared" si="325"/>
        <v>0</v>
      </c>
      <c r="AD1048" s="1436"/>
      <c r="AE1048" s="1437"/>
      <c r="AF1048" s="1438"/>
    </row>
    <row r="1049" spans="1:32" ht="15" customHeight="1" outlineLevel="1" x14ac:dyDescent="0.2">
      <c r="A1049" s="11">
        <v>367</v>
      </c>
      <c r="B1049" s="661"/>
      <c r="C1049" s="257"/>
      <c r="D1049" s="257"/>
      <c r="E1049" s="258"/>
      <c r="F1049" s="880" t="str">
        <f>'2. CAD NCCF'!F1049:L1049</f>
        <v>RSB type 2 insured, less stable, fixed term &gt; 1 year deposit</v>
      </c>
      <c r="G1049" s="881"/>
      <c r="H1049" s="881"/>
      <c r="I1049" s="881"/>
      <c r="J1049" s="881"/>
      <c r="K1049" s="881"/>
      <c r="L1049" s="882"/>
      <c r="M1049" s="400">
        <f t="shared" si="332"/>
        <v>0</v>
      </c>
      <c r="N1049" s="411">
        <f>IF(N273="",0,N273*'Appx 1. Ref Rates'!$T49)</f>
        <v>0</v>
      </c>
      <c r="O1049" s="414">
        <f>IF(O273="",0,O273*'Appx 1. Ref Rates'!$T49)</f>
        <v>0</v>
      </c>
      <c r="P1049" s="414">
        <f>IF(P273="",0,P273*'Appx 1. Ref Rates'!$T49)</f>
        <v>0</v>
      </c>
      <c r="Q1049" s="415">
        <f>IF(Q273="",0,Q273*'Appx 1. Ref Rates'!$T49)</f>
        <v>0</v>
      </c>
      <c r="R1049" s="411">
        <f>IF(R273="",0,R273*'Appx 1. Ref Rates'!$U49)</f>
        <v>0</v>
      </c>
      <c r="S1049" s="414">
        <f>IF(S273="",0,S273*'Appx 1. Ref Rates'!$U49)</f>
        <v>0</v>
      </c>
      <c r="T1049" s="414">
        <f>IF(T273="",0,T273*'Appx 1. Ref Rates'!$U49)</f>
        <v>0</v>
      </c>
      <c r="U1049" s="414">
        <f>IF(U273="",0,U273*'Appx 1. Ref Rates'!$U49)</f>
        <v>0</v>
      </c>
      <c r="V1049" s="414">
        <f>IF(V273="",0,V273*'Appx 1. Ref Rates'!$U49)</f>
        <v>0</v>
      </c>
      <c r="W1049" s="414">
        <f>(SUM($N273:$Q273,$W273)-SUM($N1049:$Q1049))*'Appx 1. Ref Rates'!$U49</f>
        <v>0</v>
      </c>
      <c r="X1049" s="414">
        <f>($R273+$X273-R1049)*'Appx 1. Ref Rates'!$U49</f>
        <v>0</v>
      </c>
      <c r="Y1049" s="414">
        <f>($S273+$Y273-S1049)*'Appx 1. Ref Rates'!$U49</f>
        <v>0</v>
      </c>
      <c r="Z1049" s="414">
        <f>($T273-$T1049)*'Appx 1. Ref Rates'!$U49</f>
        <v>0</v>
      </c>
      <c r="AA1049" s="414">
        <f>($U273-$U1049)*'Appx 1. Ref Rates'!$U49</f>
        <v>0</v>
      </c>
      <c r="AB1049" s="414">
        <f>($V273-$V1049)*'Appx 1. Ref Rates'!$U49</f>
        <v>0</v>
      </c>
      <c r="AC1049" s="400">
        <f t="shared" si="325"/>
        <v>0</v>
      </c>
      <c r="AD1049" s="1436"/>
      <c r="AE1049" s="1437"/>
      <c r="AF1049" s="1438"/>
    </row>
    <row r="1050" spans="1:32" ht="15" customHeight="1" outlineLevel="1" x14ac:dyDescent="0.2">
      <c r="A1050" s="11">
        <v>368</v>
      </c>
      <c r="B1050" s="661"/>
      <c r="C1050" s="257"/>
      <c r="D1050" s="265"/>
      <c r="E1050" s="877" t="str">
        <f>'2. CAD NCCF'!E1050:L1050</f>
        <v>RSB fixed term deposits - Uninsured</v>
      </c>
      <c r="F1050" s="878"/>
      <c r="G1050" s="878"/>
      <c r="H1050" s="878"/>
      <c r="I1050" s="878"/>
      <c r="J1050" s="878"/>
      <c r="K1050" s="878"/>
      <c r="L1050" s="879"/>
      <c r="M1050" s="399">
        <f>SUBTOTAL(9,M1051:M1056)</f>
        <v>0</v>
      </c>
      <c r="N1050" s="402">
        <f t="shared" ref="N1050:AC1050" si="333">SUBTOTAL(9,N1051:N1056)</f>
        <v>0</v>
      </c>
      <c r="O1050" s="406">
        <f t="shared" si="333"/>
        <v>0</v>
      </c>
      <c r="P1050" s="405">
        <f t="shared" si="333"/>
        <v>0</v>
      </c>
      <c r="Q1050" s="407">
        <f t="shared" si="333"/>
        <v>0</v>
      </c>
      <c r="R1050" s="402">
        <f t="shared" si="333"/>
        <v>0</v>
      </c>
      <c r="S1050" s="406">
        <f t="shared" si="333"/>
        <v>0</v>
      </c>
      <c r="T1050" s="405">
        <f t="shared" si="333"/>
        <v>0</v>
      </c>
      <c r="U1050" s="405">
        <f t="shared" si="333"/>
        <v>0</v>
      </c>
      <c r="V1050" s="405">
        <f t="shared" si="333"/>
        <v>0</v>
      </c>
      <c r="W1050" s="405">
        <f t="shared" si="333"/>
        <v>0</v>
      </c>
      <c r="X1050" s="405">
        <f t="shared" si="333"/>
        <v>0</v>
      </c>
      <c r="Y1050" s="405">
        <f t="shared" si="333"/>
        <v>0</v>
      </c>
      <c r="Z1050" s="405">
        <f t="shared" si="333"/>
        <v>0</v>
      </c>
      <c r="AA1050" s="405">
        <f t="shared" si="333"/>
        <v>0</v>
      </c>
      <c r="AB1050" s="403">
        <f t="shared" si="333"/>
        <v>0</v>
      </c>
      <c r="AC1050" s="407">
        <f t="shared" si="333"/>
        <v>0</v>
      </c>
      <c r="AD1050" s="1436"/>
      <c r="AE1050" s="1437"/>
      <c r="AF1050" s="1438"/>
    </row>
    <row r="1051" spans="1:32" ht="15" customHeight="1" outlineLevel="1" x14ac:dyDescent="0.2">
      <c r="A1051" s="11">
        <v>369</v>
      </c>
      <c r="B1051" s="661"/>
      <c r="C1051" s="641"/>
      <c r="D1051" s="641"/>
      <c r="E1051" s="642"/>
      <c r="F1051" s="880" t="str">
        <f>'2. CAD NCCF'!F1051:L1051</f>
        <v>RSB uninsured, fixed term 30 day deposit</v>
      </c>
      <c r="G1051" s="881"/>
      <c r="H1051" s="881"/>
      <c r="I1051" s="881"/>
      <c r="J1051" s="881"/>
      <c r="K1051" s="881"/>
      <c r="L1051" s="882"/>
      <c r="M1051" s="400">
        <f t="shared" ref="M1051:M1056" si="334">M275</f>
        <v>0</v>
      </c>
      <c r="N1051" s="411">
        <f>IF(N275="",0,N275*'Appx 1. Ref Rates'!$T51)</f>
        <v>0</v>
      </c>
      <c r="O1051" s="414">
        <f>IF(O275="",0,O275*'Appx 1. Ref Rates'!$T51)</f>
        <v>0</v>
      </c>
      <c r="P1051" s="414">
        <f>IF(P275="",0,P275*'Appx 1. Ref Rates'!$T51)</f>
        <v>0</v>
      </c>
      <c r="Q1051" s="415">
        <f>IF(Q275="",0,Q275*'Appx 1. Ref Rates'!$T51)</f>
        <v>0</v>
      </c>
      <c r="R1051" s="411">
        <f>(SUM($N275:$R275)-SUM($N1051:Q1051))*'Appx 1. Ref Rates'!$U51</f>
        <v>0</v>
      </c>
      <c r="S1051" s="413">
        <f>(SUM($N275:$R275)-SUM($N1051:R1051))*'Appx 1. Ref Rates'!$U51</f>
        <v>0</v>
      </c>
      <c r="T1051" s="413">
        <f>(SUM($N275:$R275)-SUM($N1051:S1051))*'Appx 1. Ref Rates'!$U51</f>
        <v>0</v>
      </c>
      <c r="U1051" s="413">
        <f>(SUM($N275:$R275)-SUM($N1051:T1051))*'Appx 1. Ref Rates'!$U51</f>
        <v>0</v>
      </c>
      <c r="V1051" s="413">
        <f>(SUM($N275:$R275)-SUM($N1051:U1051))*'Appx 1. Ref Rates'!$U51</f>
        <v>0</v>
      </c>
      <c r="W1051" s="413">
        <f>(SUM($N275:$R275)-SUM($N1051:V1051))*'Appx 1. Ref Rates'!$U51</f>
        <v>0</v>
      </c>
      <c r="X1051" s="414">
        <f>(SUM($N275:$R275)-SUM($N1051:W1051))*'Appx 1. Ref Rates'!$U51</f>
        <v>0</v>
      </c>
      <c r="Y1051" s="413">
        <f>(SUM($N275:$R275)-SUM($N1051:X1051))*'Appx 1. Ref Rates'!$U51</f>
        <v>0</v>
      </c>
      <c r="Z1051" s="413">
        <f>(SUM($N275:$R275)-SUM($N1051:Y1051))*'Appx 1. Ref Rates'!$U51</f>
        <v>0</v>
      </c>
      <c r="AA1051" s="413">
        <f>(SUM($N275:$R275)-SUM($N1051:Z1051))*'Appx 1. Ref Rates'!$U51</f>
        <v>0</v>
      </c>
      <c r="AB1051" s="413">
        <f>(SUM($N275:$R275)-SUM($N1051:AA1051))*'Appx 1. Ref Rates'!$U51</f>
        <v>0</v>
      </c>
      <c r="AC1051" s="400">
        <f t="shared" si="325"/>
        <v>0</v>
      </c>
      <c r="AD1051" s="1436"/>
      <c r="AE1051" s="1437"/>
      <c r="AF1051" s="1438"/>
    </row>
    <row r="1052" spans="1:32" ht="15" customHeight="1" outlineLevel="1" x14ac:dyDescent="0.2">
      <c r="A1052" s="11">
        <v>370</v>
      </c>
      <c r="B1052" s="661"/>
      <c r="C1052" s="641"/>
      <c r="D1052" s="641"/>
      <c r="E1052" s="642"/>
      <c r="F1052" s="880" t="str">
        <f>'2. CAD NCCF'!F1052:L1052</f>
        <v>RSB uninsured, fixed term 60 day deposit</v>
      </c>
      <c r="G1052" s="881"/>
      <c r="H1052" s="881"/>
      <c r="I1052" s="881"/>
      <c r="J1052" s="881"/>
      <c r="K1052" s="881"/>
      <c r="L1052" s="882"/>
      <c r="M1052" s="400">
        <f t="shared" si="334"/>
        <v>0</v>
      </c>
      <c r="N1052" s="411">
        <f>IF(N276="",0,N276*'Appx 1. Ref Rates'!$T52)</f>
        <v>0</v>
      </c>
      <c r="O1052" s="414">
        <f>IF(O276="",0,O276*'Appx 1. Ref Rates'!$T52)</f>
        <v>0</v>
      </c>
      <c r="P1052" s="414">
        <f>IF(P276="",0,P276*'Appx 1. Ref Rates'!$T52)</f>
        <v>0</v>
      </c>
      <c r="Q1052" s="431">
        <f>IF(Q276="",0,Q276*'Appx 1. Ref Rates'!$T52)</f>
        <v>0</v>
      </c>
      <c r="R1052" s="411">
        <f>IF(R276="",0,R276*'Appx 1. Ref Rates'!$U52)</f>
        <v>0</v>
      </c>
      <c r="S1052" s="432">
        <f>(SUM($N276:$Q276,$S276)-SUM($N1052:O1052))*'Appx 1. Ref Rates'!$U52</f>
        <v>0</v>
      </c>
      <c r="T1052" s="414">
        <f>($R276-$R1052)*'Appx 1. Ref Rates'!$U52</f>
        <v>0</v>
      </c>
      <c r="U1052" s="414">
        <f>(SUM($N276:$Q276,$S276)-SUM($N1052:Q1052)-S1052)*'Appx 1. Ref Rates'!$U52</f>
        <v>0</v>
      </c>
      <c r="V1052" s="414">
        <f>($R276-$R1052-T1052)*'Appx 1. Ref Rates'!$U52</f>
        <v>0</v>
      </c>
      <c r="W1052" s="414">
        <f>(SUM($N276:$Q276,$S276)-SUM($N1052:$Q1052)-$S1052-$U1052)*'Appx 1. Ref Rates'!$U52</f>
        <v>0</v>
      </c>
      <c r="X1052" s="414">
        <f>($R276-$R1052-$T1052-$V1052)*'Appx 1. Ref Rates'!$U52</f>
        <v>0</v>
      </c>
      <c r="Y1052" s="414">
        <f>(SUM($N276:$Q276,$S276)-SUM($N1052:Q1052)-$S1052-$U1052-$W1052)*'Appx 1. Ref Rates'!$U52</f>
        <v>0</v>
      </c>
      <c r="Z1052" s="414">
        <f>($R276-$R1052-$T1052-$V1052-$X1052)*'Appx 1. Ref Rates'!$U52</f>
        <v>0</v>
      </c>
      <c r="AA1052" s="414">
        <f>(SUM($N276:$Q276,$S276)-SUM($N1052:Q1052)-$S1052-$U1052-$W1052-$Y1052)*'Appx 1. Ref Rates'!$U52</f>
        <v>0</v>
      </c>
      <c r="AB1052" s="414">
        <f>($R276-$R1052-$T1052-$V1052-$X1052-$Z1052)*'Appx 1. Ref Rates'!$U52</f>
        <v>0</v>
      </c>
      <c r="AC1052" s="423">
        <f t="shared" si="325"/>
        <v>0</v>
      </c>
      <c r="AD1052" s="1436"/>
      <c r="AE1052" s="1437"/>
      <c r="AF1052" s="1438"/>
    </row>
    <row r="1053" spans="1:32" ht="15" customHeight="1" outlineLevel="1" x14ac:dyDescent="0.2">
      <c r="A1053" s="11">
        <v>371</v>
      </c>
      <c r="B1053" s="661"/>
      <c r="C1053" s="641"/>
      <c r="D1053" s="641"/>
      <c r="E1053" s="642"/>
      <c r="F1053" s="880" t="str">
        <f>'2. CAD NCCF'!F1053:L1053</f>
        <v>RSB uninsured, fixed term 90 day deposit</v>
      </c>
      <c r="G1053" s="881"/>
      <c r="H1053" s="881"/>
      <c r="I1053" s="881"/>
      <c r="J1053" s="881"/>
      <c r="K1053" s="881"/>
      <c r="L1053" s="882"/>
      <c r="M1053" s="400">
        <f t="shared" si="334"/>
        <v>0</v>
      </c>
      <c r="N1053" s="411">
        <f>IF(N277="",0,N277*'Appx 1. Ref Rates'!$T53)</f>
        <v>0</v>
      </c>
      <c r="O1053" s="414">
        <f>IF(O277="",0,O277*'Appx 1. Ref Rates'!$T53)</f>
        <v>0</v>
      </c>
      <c r="P1053" s="414">
        <f>IF(P277="",0,P277*'Appx 1. Ref Rates'!$T53)</f>
        <v>0</v>
      </c>
      <c r="Q1053" s="415">
        <f>IF(Q277="",0,Q277*'Appx 1. Ref Rates'!$T53)</f>
        <v>0</v>
      </c>
      <c r="R1053" s="411">
        <f>IF(R277="",0,R277*'Appx 1. Ref Rates'!$U53)</f>
        <v>0</v>
      </c>
      <c r="S1053" s="414">
        <f>IF(S277="",0,S277*'Appx 1. Ref Rates'!$U53)</f>
        <v>0</v>
      </c>
      <c r="T1053" s="414">
        <f>(SUM($N277:$Q277,T277)-SUM($N1053:Q1053))*'Appx 1. Ref Rates'!$U53</f>
        <v>0</v>
      </c>
      <c r="U1053" s="414">
        <f>($R277+$U277-R1053)*'Appx 1. Ref Rates'!$U53</f>
        <v>0</v>
      </c>
      <c r="V1053" s="414">
        <f>($S277-$S1053)*'Appx 1. Ref Rates'!$U53</f>
        <v>0</v>
      </c>
      <c r="W1053" s="414">
        <f>(SUM($N277:$Q277,$T277)-SUM($N1053:$Q1053)-$T1053)*'Appx 1. Ref Rates'!$U53</f>
        <v>0</v>
      </c>
      <c r="X1053" s="414">
        <f>($R277+$U277-$R1053-$U1053)*'Appx 1. Ref Rates'!$U53</f>
        <v>0</v>
      </c>
      <c r="Y1053" s="414">
        <f>($S277-$S1053-V1053)*'Appx 1. Ref Rates'!$U53</f>
        <v>0</v>
      </c>
      <c r="Z1053" s="414">
        <f>(SUM($N277:$Q277,$T277)-SUM($N1053:Q1053)-$T1053-$W1053)*'Appx 1. Ref Rates'!$U53</f>
        <v>0</v>
      </c>
      <c r="AA1053" s="414">
        <f>($R277+$U277-$R1053-$U1053-$X1053)*'Appx 1. Ref Rates'!$U53</f>
        <v>0</v>
      </c>
      <c r="AB1053" s="414">
        <f>($S277-$S1053-V1053-Y1053)*'Appx 1. Ref Rates'!$U53</f>
        <v>0</v>
      </c>
      <c r="AC1053" s="400">
        <f t="shared" si="325"/>
        <v>0</v>
      </c>
      <c r="AD1053" s="1436"/>
      <c r="AE1053" s="1437"/>
      <c r="AF1053" s="1438"/>
    </row>
    <row r="1054" spans="1:32" ht="15" customHeight="1" outlineLevel="1" x14ac:dyDescent="0.2">
      <c r="A1054" s="11">
        <v>372</v>
      </c>
      <c r="B1054" s="661"/>
      <c r="C1054" s="641"/>
      <c r="D1054" s="641"/>
      <c r="E1054" s="642"/>
      <c r="F1054" s="880" t="str">
        <f>'2. CAD NCCF'!F1054:L1054</f>
        <v>RSB uninsured, fixed term 180 day deposit</v>
      </c>
      <c r="G1054" s="881"/>
      <c r="H1054" s="881"/>
      <c r="I1054" s="881"/>
      <c r="J1054" s="881"/>
      <c r="K1054" s="881"/>
      <c r="L1054" s="882"/>
      <c r="M1054" s="400">
        <f t="shared" si="334"/>
        <v>0</v>
      </c>
      <c r="N1054" s="411">
        <f>IF(N278="",0,N278*'Appx 1. Ref Rates'!$T54)</f>
        <v>0</v>
      </c>
      <c r="O1054" s="414">
        <f>IF(O278="",0,O278*'Appx 1. Ref Rates'!$T54)</f>
        <v>0</v>
      </c>
      <c r="P1054" s="414">
        <f>IF(P278="",0,P278*'Appx 1. Ref Rates'!$T54)</f>
        <v>0</v>
      </c>
      <c r="Q1054" s="415">
        <f>IF(Q278="",0,Q278*'Appx 1. Ref Rates'!$T54)</f>
        <v>0</v>
      </c>
      <c r="R1054" s="411">
        <f>IF(R278="",0,R278*'Appx 1. Ref Rates'!$U54)</f>
        <v>0</v>
      </c>
      <c r="S1054" s="414">
        <f>IF(S278="",0,S278*'Appx 1. Ref Rates'!$U54)</f>
        <v>0</v>
      </c>
      <c r="T1054" s="414">
        <f>IF(T278="",0,T278*'Appx 1. Ref Rates'!$U54)</f>
        <v>0</v>
      </c>
      <c r="U1054" s="414">
        <f>IF(U278="",0,U278*'Appx 1. Ref Rates'!$U54)</f>
        <v>0</v>
      </c>
      <c r="V1054" s="414">
        <f>IF(V278="",0,V278*'Appx 1. Ref Rates'!$U54)</f>
        <v>0</v>
      </c>
      <c r="W1054" s="414">
        <f>(SUM($N278:$Q278,$W278)-SUM($N1054:$Q1054))*'Appx 1. Ref Rates'!$U54</f>
        <v>0</v>
      </c>
      <c r="X1054" s="414">
        <f>($R278+$X278-R1054)*'Appx 1. Ref Rates'!$U54</f>
        <v>0</v>
      </c>
      <c r="Y1054" s="414">
        <f>($S278+$Y278-S1054)*'Appx 1. Ref Rates'!$U54</f>
        <v>0</v>
      </c>
      <c r="Z1054" s="414">
        <f>($T278-$T1054)*'Appx 1. Ref Rates'!$U54</f>
        <v>0</v>
      </c>
      <c r="AA1054" s="414">
        <f>($U278-$U1054)*'Appx 1. Ref Rates'!$U54</f>
        <v>0</v>
      </c>
      <c r="AB1054" s="414">
        <f>($V278-$V1054)*'Appx 1. Ref Rates'!$U54</f>
        <v>0</v>
      </c>
      <c r="AC1054" s="400">
        <f t="shared" si="325"/>
        <v>0</v>
      </c>
      <c r="AD1054" s="1436"/>
      <c r="AE1054" s="1437"/>
      <c r="AF1054" s="1438"/>
    </row>
    <row r="1055" spans="1:32" ht="15" customHeight="1" outlineLevel="1" x14ac:dyDescent="0.2">
      <c r="A1055" s="11">
        <v>373</v>
      </c>
      <c r="B1055" s="661"/>
      <c r="C1055" s="641"/>
      <c r="D1055" s="641"/>
      <c r="E1055" s="642"/>
      <c r="F1055" s="880" t="str">
        <f>'2. CAD NCCF'!F1055:L1055</f>
        <v>RSB uninsured, fixed term 1 year deposit</v>
      </c>
      <c r="G1055" s="881"/>
      <c r="H1055" s="881"/>
      <c r="I1055" s="881"/>
      <c r="J1055" s="881"/>
      <c r="K1055" s="881"/>
      <c r="L1055" s="882"/>
      <c r="M1055" s="400">
        <f t="shared" si="334"/>
        <v>0</v>
      </c>
      <c r="N1055" s="411">
        <f>IF(N279="",0,N279*'Appx 1. Ref Rates'!$T55)</f>
        <v>0</v>
      </c>
      <c r="O1055" s="414">
        <f>IF(O279="",0,O279*'Appx 1. Ref Rates'!$T55)</f>
        <v>0</v>
      </c>
      <c r="P1055" s="414">
        <f>IF(P279="",0,P279*'Appx 1. Ref Rates'!$T55)</f>
        <v>0</v>
      </c>
      <c r="Q1055" s="415">
        <f>IF(Q279="",0,Q279*'Appx 1. Ref Rates'!$T55)</f>
        <v>0</v>
      </c>
      <c r="R1055" s="411">
        <f>IF(R279="",0,R279*'Appx 1. Ref Rates'!$U55)</f>
        <v>0</v>
      </c>
      <c r="S1055" s="414">
        <f>IF(S279="",0,S279*'Appx 1. Ref Rates'!$U55)</f>
        <v>0</v>
      </c>
      <c r="T1055" s="414">
        <f>IF(T279="",0,T279*'Appx 1. Ref Rates'!$U55)</f>
        <v>0</v>
      </c>
      <c r="U1055" s="414">
        <f>IF(U279="",0,U279*'Appx 1. Ref Rates'!$U55)</f>
        <v>0</v>
      </c>
      <c r="V1055" s="414">
        <f>IF(V279="",0,V279*'Appx 1. Ref Rates'!$U55)</f>
        <v>0</v>
      </c>
      <c r="W1055" s="414">
        <f>IF(W279="",0,W279*'Appx 1. Ref Rates'!$U55)</f>
        <v>0</v>
      </c>
      <c r="X1055" s="414">
        <f>IF(X279="",0,X279*'Appx 1. Ref Rates'!$U55)</f>
        <v>0</v>
      </c>
      <c r="Y1055" s="414">
        <f>IF(Y279="",0,Y279*'Appx 1. Ref Rates'!$U55)</f>
        <v>0</v>
      </c>
      <c r="Z1055" s="414">
        <f>IF(Z279="",0,Z279*'Appx 1. Ref Rates'!$U55)</f>
        <v>0</v>
      </c>
      <c r="AA1055" s="414">
        <f>IF(AA279="",0,AA279*'Appx 1. Ref Rates'!$U55)</f>
        <v>0</v>
      </c>
      <c r="AB1055" s="414">
        <f>IF(AB279="",0,AB279*'Appx 1. Ref Rates'!$U55)</f>
        <v>0</v>
      </c>
      <c r="AC1055" s="400">
        <f t="shared" si="325"/>
        <v>0</v>
      </c>
      <c r="AD1055" s="1436"/>
      <c r="AE1055" s="1437"/>
      <c r="AF1055" s="1438"/>
    </row>
    <row r="1056" spans="1:32" ht="15" customHeight="1" outlineLevel="1" x14ac:dyDescent="0.2">
      <c r="A1056" s="11">
        <v>374</v>
      </c>
      <c r="B1056" s="679"/>
      <c r="C1056" s="614"/>
      <c r="D1056" s="614"/>
      <c r="E1056" s="615"/>
      <c r="F1056" s="880" t="str">
        <f>'2. CAD NCCF'!F1056:L1056</f>
        <v>RSB uninsured, fixed term &gt; 1 year deposit</v>
      </c>
      <c r="G1056" s="881"/>
      <c r="H1056" s="881"/>
      <c r="I1056" s="881"/>
      <c r="J1056" s="881"/>
      <c r="K1056" s="881"/>
      <c r="L1056" s="882"/>
      <c r="M1056" s="400">
        <f t="shared" si="334"/>
        <v>0</v>
      </c>
      <c r="N1056" s="411">
        <f>IF(N280="",0,N280*'Appx 1. Ref Rates'!$T56)</f>
        <v>0</v>
      </c>
      <c r="O1056" s="414">
        <f>IF(O280="",0,O280*'Appx 1. Ref Rates'!$T56)</f>
        <v>0</v>
      </c>
      <c r="P1056" s="414">
        <f>IF(P280="",0,P280*'Appx 1. Ref Rates'!$T56)</f>
        <v>0</v>
      </c>
      <c r="Q1056" s="415">
        <f>IF(Q280="",0,Q280*'Appx 1. Ref Rates'!$T56)</f>
        <v>0</v>
      </c>
      <c r="R1056" s="411">
        <f>IF(R280="",0,R280*'Appx 1. Ref Rates'!$U56)</f>
        <v>0</v>
      </c>
      <c r="S1056" s="414">
        <f>IF(S280="",0,S280*'Appx 1. Ref Rates'!$U56)</f>
        <v>0</v>
      </c>
      <c r="T1056" s="414">
        <f>IF(T280="",0,T280*'Appx 1. Ref Rates'!$U56)</f>
        <v>0</v>
      </c>
      <c r="U1056" s="414">
        <f>IF(U280="",0,U280*'Appx 1. Ref Rates'!$U56)</f>
        <v>0</v>
      </c>
      <c r="V1056" s="414">
        <f>IF(V280="",0,V280*'Appx 1. Ref Rates'!$U56)</f>
        <v>0</v>
      </c>
      <c r="W1056" s="414">
        <f>IF(W280="",0,W280*'Appx 1. Ref Rates'!$U56)</f>
        <v>0</v>
      </c>
      <c r="X1056" s="414">
        <f>IF(X280="",0,X280*'Appx 1. Ref Rates'!$U56)</f>
        <v>0</v>
      </c>
      <c r="Y1056" s="414">
        <f>IF(Y280="",0,Y280*'Appx 1. Ref Rates'!$U56)</f>
        <v>0</v>
      </c>
      <c r="Z1056" s="414">
        <f>IF(Z280="",0,Z280*'Appx 1. Ref Rates'!$U56)</f>
        <v>0</v>
      </c>
      <c r="AA1056" s="414">
        <f>IF(AA280="",0,AA280*'Appx 1. Ref Rates'!$U56)</f>
        <v>0</v>
      </c>
      <c r="AB1056" s="414">
        <f>IF(AB280="",0,AB280*'Appx 1. Ref Rates'!$U56)</f>
        <v>0</v>
      </c>
      <c r="AC1056" s="400">
        <f t="shared" si="325"/>
        <v>0</v>
      </c>
      <c r="AD1056" s="1439"/>
      <c r="AE1056" s="1440"/>
      <c r="AF1056" s="1441"/>
    </row>
    <row r="1057" spans="1:32" ht="15" customHeight="1" outlineLevel="1" x14ac:dyDescent="0.2">
      <c r="A1057" s="11">
        <v>375</v>
      </c>
      <c r="B1057" s="317"/>
      <c r="C1057" s="617"/>
      <c r="D1057" s="618"/>
      <c r="E1057" s="877" t="str">
        <f>'2. CAD NCCF'!E1057:L1057</f>
        <v>RSB fixed term deposits - Unaffiliated third-party sourced</v>
      </c>
      <c r="F1057" s="878"/>
      <c r="G1057" s="878"/>
      <c r="H1057" s="878"/>
      <c r="I1057" s="878"/>
      <c r="J1057" s="878"/>
      <c r="K1057" s="878"/>
      <c r="L1057" s="879"/>
      <c r="M1057" s="399">
        <f>SUBTOTAL(9,M1058:M1063)</f>
        <v>0</v>
      </c>
      <c r="N1057" s="402">
        <f t="shared" ref="N1057:AC1057" si="335">SUBTOTAL(9,N1058:N1063)</f>
        <v>0</v>
      </c>
      <c r="O1057" s="406">
        <f t="shared" si="335"/>
        <v>0</v>
      </c>
      <c r="P1057" s="405">
        <f t="shared" si="335"/>
        <v>0</v>
      </c>
      <c r="Q1057" s="407">
        <f t="shared" si="335"/>
        <v>0</v>
      </c>
      <c r="R1057" s="402">
        <f t="shared" si="335"/>
        <v>0</v>
      </c>
      <c r="S1057" s="406">
        <f t="shared" si="335"/>
        <v>0</v>
      </c>
      <c r="T1057" s="405">
        <f t="shared" si="335"/>
        <v>0</v>
      </c>
      <c r="U1057" s="405">
        <f t="shared" si="335"/>
        <v>0</v>
      </c>
      <c r="V1057" s="405">
        <f t="shared" si="335"/>
        <v>0</v>
      </c>
      <c r="W1057" s="405">
        <f t="shared" si="335"/>
        <v>0</v>
      </c>
      <c r="X1057" s="405">
        <f t="shared" si="335"/>
        <v>0</v>
      </c>
      <c r="Y1057" s="405">
        <f t="shared" si="335"/>
        <v>0</v>
      </c>
      <c r="Z1057" s="405">
        <f t="shared" si="335"/>
        <v>0</v>
      </c>
      <c r="AA1057" s="405">
        <f t="shared" si="335"/>
        <v>0</v>
      </c>
      <c r="AB1057" s="403">
        <f t="shared" si="335"/>
        <v>0</v>
      </c>
      <c r="AC1057" s="407">
        <f t="shared" si="335"/>
        <v>0</v>
      </c>
      <c r="AD1057" s="915"/>
      <c r="AE1057" s="916"/>
      <c r="AF1057" s="917"/>
    </row>
    <row r="1058" spans="1:32" ht="15" customHeight="1" outlineLevel="1" x14ac:dyDescent="0.2">
      <c r="A1058" s="11">
        <v>376</v>
      </c>
      <c r="B1058" s="661"/>
      <c r="C1058" s="641"/>
      <c r="D1058" s="641"/>
      <c r="E1058" s="642"/>
      <c r="F1058" s="880" t="str">
        <f>'2. CAD NCCF'!F1058:L1058</f>
        <v>RSB unaffiliated third-party sourced, fixed term 30 days deposit</v>
      </c>
      <c r="G1058" s="881"/>
      <c r="H1058" s="881"/>
      <c r="I1058" s="881"/>
      <c r="J1058" s="881"/>
      <c r="K1058" s="881"/>
      <c r="L1058" s="882"/>
      <c r="M1058" s="400">
        <f t="shared" ref="M1058:AB1066" si="336">M282</f>
        <v>0</v>
      </c>
      <c r="N1058" s="411">
        <f>IF(N282="",0,N282*'Appx 1. Ref Rates'!$T58)</f>
        <v>0</v>
      </c>
      <c r="O1058" s="414">
        <f>IF(O282="",0,O282*'Appx 1. Ref Rates'!$T58)</f>
        <v>0</v>
      </c>
      <c r="P1058" s="414">
        <f>IF(P282="",0,P282*'Appx 1. Ref Rates'!$T58)</f>
        <v>0</v>
      </c>
      <c r="Q1058" s="415">
        <f>IF(Q282="",0,Q282*'Appx 1. Ref Rates'!$T58)</f>
        <v>0</v>
      </c>
      <c r="R1058" s="411">
        <f>(SUM($N282:$R282)-SUM($N1058:Q1058))*'Appx 1. Ref Rates'!$U58</f>
        <v>0</v>
      </c>
      <c r="S1058" s="413">
        <f>(SUM($N282:$R282)-SUM($N1058:R1058))*'Appx 1. Ref Rates'!$U58</f>
        <v>0</v>
      </c>
      <c r="T1058" s="413">
        <f>(SUM($N282:$R282)-SUM($N1058:S1058))*'Appx 1. Ref Rates'!$U58</f>
        <v>0</v>
      </c>
      <c r="U1058" s="413">
        <f>(SUM($N282:$R282)-SUM($N1058:T1058))*'Appx 1. Ref Rates'!$U58</f>
        <v>0</v>
      </c>
      <c r="V1058" s="413">
        <f>(SUM($N282:$R282)-SUM($N1058:U1058))*'Appx 1. Ref Rates'!$U58</f>
        <v>0</v>
      </c>
      <c r="W1058" s="413">
        <f>(SUM($N282:$R282)-SUM($N1058:V1058))*'Appx 1. Ref Rates'!$U58</f>
        <v>0</v>
      </c>
      <c r="X1058" s="414">
        <f>(SUM($N282:$R282)-SUM($N1058:W1058))*'Appx 1. Ref Rates'!$U58</f>
        <v>0</v>
      </c>
      <c r="Y1058" s="413">
        <f>(SUM($N282:$R282)-SUM($N1058:X1058))*'Appx 1. Ref Rates'!$U58</f>
        <v>0</v>
      </c>
      <c r="Z1058" s="413">
        <f>(SUM($N282:$R282)-SUM($N1058:Y1058))*'Appx 1. Ref Rates'!$U58</f>
        <v>0</v>
      </c>
      <c r="AA1058" s="413">
        <f>(SUM($N282:$R282)-SUM($N1058:Z1058))*'Appx 1. Ref Rates'!$U58</f>
        <v>0</v>
      </c>
      <c r="AB1058" s="413">
        <f>(SUM($N282:$R282)-SUM($N1058:AA1058))*'Appx 1. Ref Rates'!$U58</f>
        <v>0</v>
      </c>
      <c r="AC1058" s="400">
        <f t="shared" si="325"/>
        <v>0</v>
      </c>
      <c r="AD1058" s="918"/>
      <c r="AE1058" s="919"/>
      <c r="AF1058" s="920"/>
    </row>
    <row r="1059" spans="1:32" ht="15" customHeight="1" outlineLevel="1" x14ac:dyDescent="0.2">
      <c r="A1059" s="11">
        <v>377</v>
      </c>
      <c r="B1059" s="661"/>
      <c r="C1059" s="641"/>
      <c r="D1059" s="641"/>
      <c r="E1059" s="642"/>
      <c r="F1059" s="880" t="str">
        <f>'2. CAD NCCF'!F1059:L1059</f>
        <v>RSB unaffiliated third-party sourced, fixed term 60 days deposit</v>
      </c>
      <c r="G1059" s="881"/>
      <c r="H1059" s="881"/>
      <c r="I1059" s="881"/>
      <c r="J1059" s="881"/>
      <c r="K1059" s="881"/>
      <c r="L1059" s="882"/>
      <c r="M1059" s="400">
        <f t="shared" si="336"/>
        <v>0</v>
      </c>
      <c r="N1059" s="411">
        <f>IF(N283="",0,N283*'Appx 1. Ref Rates'!$T59)</f>
        <v>0</v>
      </c>
      <c r="O1059" s="414">
        <f>IF(O283="",0,O283*'Appx 1. Ref Rates'!$T59)</f>
        <v>0</v>
      </c>
      <c r="P1059" s="414">
        <f>IF(P283="",0,P283*'Appx 1. Ref Rates'!$T59)</f>
        <v>0</v>
      </c>
      <c r="Q1059" s="415">
        <f>IF(Q283="",0,Q283*'Appx 1. Ref Rates'!$T59)</f>
        <v>0</v>
      </c>
      <c r="R1059" s="411">
        <f>IF(R283="",0,R283*'Appx 1. Ref Rates'!$U59)</f>
        <v>0</v>
      </c>
      <c r="S1059" s="414">
        <f>IF(S283="",0,S283*'Appx 1. Ref Rates'!$U59)</f>
        <v>0</v>
      </c>
      <c r="T1059" s="414">
        <f>($R283-$R1059)*'Appx 1. Ref Rates'!$U59</f>
        <v>0</v>
      </c>
      <c r="U1059" s="414">
        <f>(SUM($N283:$Q283,$S283)-SUM($N1059:Q1059)-S1059)*'Appx 1. Ref Rates'!$U59</f>
        <v>0</v>
      </c>
      <c r="V1059" s="414">
        <f>($R283-$R1059-T1059)*'Appx 1. Ref Rates'!$U59</f>
        <v>0</v>
      </c>
      <c r="W1059" s="414">
        <f>(SUM($N283:$Q283,$S283)-SUM($N1059:$Q1059)-$S1059-$U1059)*'Appx 1. Ref Rates'!$U59</f>
        <v>0</v>
      </c>
      <c r="X1059" s="414">
        <f>($R283-$R1059-$T1059-$V1059)*'Appx 1. Ref Rates'!$U59</f>
        <v>0</v>
      </c>
      <c r="Y1059" s="414">
        <f>(SUM($N283:$Q283,$S283)-SUM($N1059:Q1059)-$S1059-$U1059-$W1059)*'Appx 1. Ref Rates'!$U59</f>
        <v>0</v>
      </c>
      <c r="Z1059" s="414">
        <f>($R283-$R1059-$T1059-$V1059-$X1059)*'Appx 1. Ref Rates'!$U59</f>
        <v>0</v>
      </c>
      <c r="AA1059" s="414">
        <f>(SUM($N283:$Q283,$S283)-SUM($N1059:Q1059)-$S1059-$U1059-$W1059-$Y1059)*'Appx 1. Ref Rates'!$U59</f>
        <v>0</v>
      </c>
      <c r="AB1059" s="414">
        <f>($R283-$R1059-$T1059-$V1059-$X1059-$Z1059)*'Appx 1. Ref Rates'!$U59</f>
        <v>0</v>
      </c>
      <c r="AC1059" s="400">
        <f t="shared" si="325"/>
        <v>0</v>
      </c>
      <c r="AD1059" s="918"/>
      <c r="AE1059" s="919"/>
      <c r="AF1059" s="920"/>
    </row>
    <row r="1060" spans="1:32" ht="15" customHeight="1" outlineLevel="1" x14ac:dyDescent="0.2">
      <c r="A1060" s="11">
        <v>378</v>
      </c>
      <c r="B1060" s="661"/>
      <c r="C1060" s="641"/>
      <c r="D1060" s="641"/>
      <c r="E1060" s="642"/>
      <c r="F1060" s="880" t="str">
        <f>'2. CAD NCCF'!F1060:L1060</f>
        <v>RSB unaffiliated third-party sourced, fixed term 90 days deposit</v>
      </c>
      <c r="G1060" s="881"/>
      <c r="H1060" s="881"/>
      <c r="I1060" s="881"/>
      <c r="J1060" s="881"/>
      <c r="K1060" s="881"/>
      <c r="L1060" s="882"/>
      <c r="M1060" s="400">
        <f t="shared" si="336"/>
        <v>0</v>
      </c>
      <c r="N1060" s="411">
        <f>IF(N284="",0,N284*'Appx 1. Ref Rates'!$T60)</f>
        <v>0</v>
      </c>
      <c r="O1060" s="414">
        <f>IF(O284="",0,O284*'Appx 1. Ref Rates'!$T60)</f>
        <v>0</v>
      </c>
      <c r="P1060" s="414">
        <f>IF(P284="",0,P284*'Appx 1. Ref Rates'!$T60)</f>
        <v>0</v>
      </c>
      <c r="Q1060" s="415">
        <f>IF(Q284="",0,Q284*'Appx 1. Ref Rates'!$T60)</f>
        <v>0</v>
      </c>
      <c r="R1060" s="411">
        <f>IF(R284="",0,R284*'Appx 1. Ref Rates'!$U60)</f>
        <v>0</v>
      </c>
      <c r="S1060" s="414">
        <f>IF(S284="",0,S284*'Appx 1. Ref Rates'!$U60)</f>
        <v>0</v>
      </c>
      <c r="T1060" s="414">
        <f>(SUM($N284:$Q284,T284)-SUM($N1060:Q1060))*'Appx 1. Ref Rates'!$U60</f>
        <v>0</v>
      </c>
      <c r="U1060" s="414">
        <f>($R284+$U284-R1060)*'Appx 1. Ref Rates'!$U60</f>
        <v>0</v>
      </c>
      <c r="V1060" s="414">
        <f>($S284-$S1060)*'Appx 1. Ref Rates'!$U60</f>
        <v>0</v>
      </c>
      <c r="W1060" s="414">
        <f>(SUM($N284:$Q284,$T284)-SUM($N1060:$Q1060)-$T1060)*'Appx 1. Ref Rates'!$U60</f>
        <v>0</v>
      </c>
      <c r="X1060" s="414">
        <f>($R284+$U284-$R1060-$U1060)*'Appx 1. Ref Rates'!$U60</f>
        <v>0</v>
      </c>
      <c r="Y1060" s="414">
        <f>($S284-$S1060-V1060)*'Appx 1. Ref Rates'!$U60</f>
        <v>0</v>
      </c>
      <c r="Z1060" s="414">
        <f>(SUM($N284:$Q284,$T284)-SUM($N1060:Q1060)-$T1060-$W1060)*'Appx 1. Ref Rates'!$U60</f>
        <v>0</v>
      </c>
      <c r="AA1060" s="414">
        <f>($R284+$U284-$R1060-$U1060-$X1060)*'Appx 1. Ref Rates'!$U60</f>
        <v>0</v>
      </c>
      <c r="AB1060" s="414">
        <f>($S284-$S1060-V1060-Y1060)*'Appx 1. Ref Rates'!$U60</f>
        <v>0</v>
      </c>
      <c r="AC1060" s="400">
        <f t="shared" si="325"/>
        <v>0</v>
      </c>
      <c r="AD1060" s="918"/>
      <c r="AE1060" s="919"/>
      <c r="AF1060" s="920"/>
    </row>
    <row r="1061" spans="1:32" ht="15" customHeight="1" outlineLevel="1" x14ac:dyDescent="0.2">
      <c r="A1061" s="11">
        <v>379</v>
      </c>
      <c r="B1061" s="661"/>
      <c r="C1061" s="641"/>
      <c r="D1061" s="641"/>
      <c r="E1061" s="642"/>
      <c r="F1061" s="880" t="str">
        <f>'2. CAD NCCF'!F1061:L1061</f>
        <v>RSB unaffiliated third-party sourced, fixed term 180 days deposit</v>
      </c>
      <c r="G1061" s="881"/>
      <c r="H1061" s="881"/>
      <c r="I1061" s="881"/>
      <c r="J1061" s="881"/>
      <c r="K1061" s="881"/>
      <c r="L1061" s="882"/>
      <c r="M1061" s="400">
        <f t="shared" si="336"/>
        <v>0</v>
      </c>
      <c r="N1061" s="411">
        <f>IF(N285="",0,N285*'Appx 1. Ref Rates'!$T61)</f>
        <v>0</v>
      </c>
      <c r="O1061" s="414">
        <f>IF(O285="",0,O285*'Appx 1. Ref Rates'!$T61)</f>
        <v>0</v>
      </c>
      <c r="P1061" s="414">
        <f>IF(P285="",0,P285*'Appx 1. Ref Rates'!$T61)</f>
        <v>0</v>
      </c>
      <c r="Q1061" s="415">
        <f>IF(Q285="",0,Q285*'Appx 1. Ref Rates'!$T61)</f>
        <v>0</v>
      </c>
      <c r="R1061" s="411">
        <f>IF(R285="",0,R285*'Appx 1. Ref Rates'!$U61)</f>
        <v>0</v>
      </c>
      <c r="S1061" s="414">
        <f>IF(S285="",0,S285*'Appx 1. Ref Rates'!$U61)</f>
        <v>0</v>
      </c>
      <c r="T1061" s="414">
        <f>IF(T285="",0,T285*'Appx 1. Ref Rates'!$U61)</f>
        <v>0</v>
      </c>
      <c r="U1061" s="414">
        <f>IF(U285="",0,U285*'Appx 1. Ref Rates'!$U61)</f>
        <v>0</v>
      </c>
      <c r="V1061" s="414">
        <f>IF(V285="",0,V285*'Appx 1. Ref Rates'!$U61)</f>
        <v>0</v>
      </c>
      <c r="W1061" s="414">
        <f>(SUM($N285:$Q285,$W285)-SUM($N1061:$Q1061))*'Appx 1. Ref Rates'!$U61</f>
        <v>0</v>
      </c>
      <c r="X1061" s="414">
        <f>($R285+$X285-R1061)*'Appx 1. Ref Rates'!$U61</f>
        <v>0</v>
      </c>
      <c r="Y1061" s="414">
        <f>($S285+$Y285-S1061)*'Appx 1. Ref Rates'!$U61</f>
        <v>0</v>
      </c>
      <c r="Z1061" s="414">
        <f>($T285-$T1061)*'Appx 1. Ref Rates'!$U61</f>
        <v>0</v>
      </c>
      <c r="AA1061" s="414">
        <f>($U285-$U1061)*'Appx 1. Ref Rates'!$U61</f>
        <v>0</v>
      </c>
      <c r="AB1061" s="414">
        <f>($V285-$V1061)*'Appx 1. Ref Rates'!$U61</f>
        <v>0</v>
      </c>
      <c r="AC1061" s="400">
        <f t="shared" si="325"/>
        <v>0</v>
      </c>
      <c r="AD1061" s="918"/>
      <c r="AE1061" s="919"/>
      <c r="AF1061" s="920"/>
    </row>
    <row r="1062" spans="1:32" ht="15" customHeight="1" outlineLevel="1" x14ac:dyDescent="0.2">
      <c r="A1062" s="11">
        <v>380</v>
      </c>
      <c r="B1062" s="661"/>
      <c r="C1062" s="641"/>
      <c r="D1062" s="641"/>
      <c r="E1062" s="642"/>
      <c r="F1062" s="880" t="str">
        <f>'2. CAD NCCF'!F1062:L1062</f>
        <v>RSB unaffiliated third-party sourced, fixed term 1 year deposit</v>
      </c>
      <c r="G1062" s="881"/>
      <c r="H1062" s="881"/>
      <c r="I1062" s="881"/>
      <c r="J1062" s="881"/>
      <c r="K1062" s="881"/>
      <c r="L1062" s="882"/>
      <c r="M1062" s="400">
        <f t="shared" si="336"/>
        <v>0</v>
      </c>
      <c r="N1062" s="411">
        <f>IF(N286="",0,N286*'Appx 1. Ref Rates'!$T62)</f>
        <v>0</v>
      </c>
      <c r="O1062" s="414">
        <f>IF(O286="",0,O286*'Appx 1. Ref Rates'!$T62)</f>
        <v>0</v>
      </c>
      <c r="P1062" s="414">
        <f>IF(P286="",0,P286*'Appx 1. Ref Rates'!$T62)</f>
        <v>0</v>
      </c>
      <c r="Q1062" s="415">
        <f>IF(Q286="",0,Q286*'Appx 1. Ref Rates'!$T62)</f>
        <v>0</v>
      </c>
      <c r="R1062" s="411">
        <f>IF(R286="",0,R286*'Appx 1. Ref Rates'!$U62)</f>
        <v>0</v>
      </c>
      <c r="S1062" s="414">
        <f>IF(S286="",0,S286*'Appx 1. Ref Rates'!$U62)</f>
        <v>0</v>
      </c>
      <c r="T1062" s="414">
        <f>IF(T286="",0,T286*'Appx 1. Ref Rates'!$U62)</f>
        <v>0</v>
      </c>
      <c r="U1062" s="414">
        <f>IF(U286="",0,U286*'Appx 1. Ref Rates'!$U62)</f>
        <v>0</v>
      </c>
      <c r="V1062" s="414">
        <f>IF(V286="",0,V286*'Appx 1. Ref Rates'!$U62)</f>
        <v>0</v>
      </c>
      <c r="W1062" s="414">
        <f>(SUM($N286:$Q286,$W286)-SUM($N1062:$Q1062))*'Appx 1. Ref Rates'!$U62</f>
        <v>0</v>
      </c>
      <c r="X1062" s="414">
        <f>($R286+$X286-R1062)*'Appx 1. Ref Rates'!$U62</f>
        <v>0</v>
      </c>
      <c r="Y1062" s="414">
        <f>($S286+$Y286-S1062)*'Appx 1. Ref Rates'!$U62</f>
        <v>0</v>
      </c>
      <c r="Z1062" s="414">
        <f>($T286-$T1062)*'Appx 1. Ref Rates'!$U62</f>
        <v>0</v>
      </c>
      <c r="AA1062" s="414">
        <f>($U286-$U1062)*'Appx 1. Ref Rates'!$U62</f>
        <v>0</v>
      </c>
      <c r="AB1062" s="414">
        <f>($V286-$V1062)*'Appx 1. Ref Rates'!$U62</f>
        <v>0</v>
      </c>
      <c r="AC1062" s="400">
        <f t="shared" si="325"/>
        <v>0</v>
      </c>
      <c r="AD1062" s="918"/>
      <c r="AE1062" s="919"/>
      <c r="AF1062" s="920"/>
    </row>
    <row r="1063" spans="1:32" ht="15" customHeight="1" outlineLevel="1" x14ac:dyDescent="0.2">
      <c r="A1063" s="11">
        <v>381</v>
      </c>
      <c r="B1063" s="661"/>
      <c r="C1063" s="257"/>
      <c r="D1063" s="257"/>
      <c r="E1063" s="258"/>
      <c r="F1063" s="880" t="str">
        <f>'2. CAD NCCF'!F1063:L1063</f>
        <v>RSB unaffiliated third-party sourced, fixed term &gt; 1 year deposit</v>
      </c>
      <c r="G1063" s="881"/>
      <c r="H1063" s="881"/>
      <c r="I1063" s="881"/>
      <c r="J1063" s="881"/>
      <c r="K1063" s="881"/>
      <c r="L1063" s="882"/>
      <c r="M1063" s="400">
        <f t="shared" si="336"/>
        <v>0</v>
      </c>
      <c r="N1063" s="411">
        <f>IF(N287="",0,N287*'Appx 1. Ref Rates'!$T63)</f>
        <v>0</v>
      </c>
      <c r="O1063" s="414">
        <f>IF(O287="",0,O287*'Appx 1. Ref Rates'!$T63)</f>
        <v>0</v>
      </c>
      <c r="P1063" s="414">
        <f>IF(P287="",0,P287*'Appx 1. Ref Rates'!$T63)</f>
        <v>0</v>
      </c>
      <c r="Q1063" s="415">
        <f>IF(Q287="",0,Q287*'Appx 1. Ref Rates'!$T63)</f>
        <v>0</v>
      </c>
      <c r="R1063" s="411">
        <f>IF(R287="",0,R287*'Appx 1. Ref Rates'!$U63)</f>
        <v>0</v>
      </c>
      <c r="S1063" s="414">
        <f>IF(S287="",0,S287*'Appx 1. Ref Rates'!$U63)</f>
        <v>0</v>
      </c>
      <c r="T1063" s="414">
        <f>IF(T287="",0,T287*'Appx 1. Ref Rates'!$U63)</f>
        <v>0</v>
      </c>
      <c r="U1063" s="414">
        <f>IF(U287="",0,U287*'Appx 1. Ref Rates'!$U63)</f>
        <v>0</v>
      </c>
      <c r="V1063" s="414">
        <f>IF(V287="",0,V287*'Appx 1. Ref Rates'!$U63)</f>
        <v>0</v>
      </c>
      <c r="W1063" s="414">
        <f>(SUM($N287:$Q287,$W287)-SUM($N1063:$Q1063))*'Appx 1. Ref Rates'!$U63</f>
        <v>0</v>
      </c>
      <c r="X1063" s="414">
        <f>($R287+$X287-R1063)*'Appx 1. Ref Rates'!$U63</f>
        <v>0</v>
      </c>
      <c r="Y1063" s="414">
        <f>($S287+$Y287-S1063)*'Appx 1. Ref Rates'!$U63</f>
        <v>0</v>
      </c>
      <c r="Z1063" s="414">
        <f>($T287-$T1063)*'Appx 1. Ref Rates'!$U63</f>
        <v>0</v>
      </c>
      <c r="AA1063" s="414">
        <f>($U287-$U1063)*'Appx 1. Ref Rates'!$U63</f>
        <v>0</v>
      </c>
      <c r="AB1063" s="414">
        <f>($V287-$V1063)*'Appx 1. Ref Rates'!$U63</f>
        <v>0</v>
      </c>
      <c r="AC1063" s="400">
        <f t="shared" si="325"/>
        <v>0</v>
      </c>
      <c r="AD1063" s="918"/>
      <c r="AE1063" s="919"/>
      <c r="AF1063" s="920"/>
    </row>
    <row r="1064" spans="1:32" ht="15" customHeight="1" outlineLevel="1" x14ac:dyDescent="0.2">
      <c r="A1064" s="11">
        <v>382</v>
      </c>
      <c r="B1064" s="661"/>
      <c r="C1064" s="257"/>
      <c r="D1064" s="265"/>
      <c r="E1064" s="877" t="str">
        <f>'2. CAD NCCF'!E1064:L1064</f>
        <v>Retail and small business structured notes (RSBSN)</v>
      </c>
      <c r="F1064" s="878"/>
      <c r="G1064" s="878"/>
      <c r="H1064" s="878"/>
      <c r="I1064" s="878"/>
      <c r="J1064" s="878"/>
      <c r="K1064" s="878"/>
      <c r="L1064" s="879"/>
      <c r="M1064" s="399">
        <f>SUBTOTAL(9,M1065:M1066)</f>
        <v>0</v>
      </c>
      <c r="N1064" s="402">
        <f t="shared" ref="N1064:AC1064" si="337">SUBTOTAL(9,N1065:N1066)</f>
        <v>0</v>
      </c>
      <c r="O1064" s="406">
        <f t="shared" si="337"/>
        <v>0</v>
      </c>
      <c r="P1064" s="405">
        <f t="shared" si="337"/>
        <v>0</v>
      </c>
      <c r="Q1064" s="407">
        <f t="shared" si="337"/>
        <v>0</v>
      </c>
      <c r="R1064" s="402">
        <f t="shared" si="337"/>
        <v>0</v>
      </c>
      <c r="S1064" s="406">
        <f t="shared" si="337"/>
        <v>0</v>
      </c>
      <c r="T1064" s="405">
        <f t="shared" si="337"/>
        <v>0</v>
      </c>
      <c r="U1064" s="405">
        <f t="shared" si="337"/>
        <v>0</v>
      </c>
      <c r="V1064" s="405">
        <f t="shared" si="337"/>
        <v>0</v>
      </c>
      <c r="W1064" s="405">
        <f t="shared" si="337"/>
        <v>0</v>
      </c>
      <c r="X1064" s="405">
        <f t="shared" si="337"/>
        <v>0</v>
      </c>
      <c r="Y1064" s="405">
        <f t="shared" si="337"/>
        <v>0</v>
      </c>
      <c r="Z1064" s="405">
        <f t="shared" si="337"/>
        <v>0</v>
      </c>
      <c r="AA1064" s="405">
        <f t="shared" si="337"/>
        <v>0</v>
      </c>
      <c r="AB1064" s="403">
        <f t="shared" si="337"/>
        <v>0</v>
      </c>
      <c r="AC1064" s="407">
        <f t="shared" si="337"/>
        <v>0</v>
      </c>
      <c r="AD1064" s="918"/>
      <c r="AE1064" s="919"/>
      <c r="AF1064" s="920"/>
    </row>
    <row r="1065" spans="1:32" ht="15" customHeight="1" outlineLevel="1" x14ac:dyDescent="0.2">
      <c r="A1065" s="11">
        <v>383</v>
      </c>
      <c r="B1065" s="661"/>
      <c r="C1065" s="641"/>
      <c r="D1065" s="641"/>
      <c r="E1065" s="642"/>
      <c r="F1065" s="880" t="str">
        <f>'2. CAD NCCF'!F1065:L1065</f>
        <v>RSBSN no cust call</v>
      </c>
      <c r="G1065" s="881"/>
      <c r="H1065" s="881"/>
      <c r="I1065" s="881"/>
      <c r="J1065" s="881"/>
      <c r="K1065" s="881"/>
      <c r="L1065" s="882"/>
      <c r="M1065" s="400">
        <f t="shared" si="336"/>
        <v>0</v>
      </c>
      <c r="N1065" s="411">
        <f t="shared" si="336"/>
        <v>0</v>
      </c>
      <c r="O1065" s="414">
        <f t="shared" si="336"/>
        <v>0</v>
      </c>
      <c r="P1065" s="414">
        <f t="shared" si="336"/>
        <v>0</v>
      </c>
      <c r="Q1065" s="415">
        <f t="shared" si="336"/>
        <v>0</v>
      </c>
      <c r="R1065" s="411">
        <f t="shared" si="336"/>
        <v>0</v>
      </c>
      <c r="S1065" s="413">
        <f t="shared" si="336"/>
        <v>0</v>
      </c>
      <c r="T1065" s="413">
        <f t="shared" si="336"/>
        <v>0</v>
      </c>
      <c r="U1065" s="413">
        <f t="shared" si="336"/>
        <v>0</v>
      </c>
      <c r="V1065" s="413">
        <f t="shared" si="336"/>
        <v>0</v>
      </c>
      <c r="W1065" s="413">
        <f t="shared" si="336"/>
        <v>0</v>
      </c>
      <c r="X1065" s="414">
        <f t="shared" si="336"/>
        <v>0</v>
      </c>
      <c r="Y1065" s="413">
        <f t="shared" si="336"/>
        <v>0</v>
      </c>
      <c r="Z1065" s="413">
        <f t="shared" si="336"/>
        <v>0</v>
      </c>
      <c r="AA1065" s="413">
        <f t="shared" si="336"/>
        <v>0</v>
      </c>
      <c r="AB1065" s="413">
        <f t="shared" si="336"/>
        <v>0</v>
      </c>
      <c r="AC1065" s="400">
        <f t="shared" si="325"/>
        <v>0</v>
      </c>
      <c r="AD1065" s="918"/>
      <c r="AE1065" s="919"/>
      <c r="AF1065" s="920"/>
    </row>
    <row r="1066" spans="1:32" ht="15" customHeight="1" outlineLevel="1" x14ac:dyDescent="0.2">
      <c r="A1066" s="11">
        <v>384</v>
      </c>
      <c r="B1066" s="661"/>
      <c r="C1066" s="641"/>
      <c r="D1066" s="641"/>
      <c r="E1066" s="642"/>
      <c r="F1066" s="880" t="str">
        <f>'2. CAD NCCF'!F1066:L1066</f>
        <v>RSBSN cust call</v>
      </c>
      <c r="G1066" s="881"/>
      <c r="H1066" s="881"/>
      <c r="I1066" s="881"/>
      <c r="J1066" s="881"/>
      <c r="K1066" s="881"/>
      <c r="L1066" s="882"/>
      <c r="M1066" s="400">
        <f t="shared" si="336"/>
        <v>0</v>
      </c>
      <c r="N1066" s="411">
        <f t="shared" si="336"/>
        <v>0</v>
      </c>
      <c r="O1066" s="414">
        <f t="shared" si="336"/>
        <v>0</v>
      </c>
      <c r="P1066" s="414">
        <f t="shared" si="336"/>
        <v>0</v>
      </c>
      <c r="Q1066" s="415">
        <f t="shared" si="336"/>
        <v>0</v>
      </c>
      <c r="R1066" s="411">
        <f t="shared" si="336"/>
        <v>0</v>
      </c>
      <c r="S1066" s="414">
        <f t="shared" si="336"/>
        <v>0</v>
      </c>
      <c r="T1066" s="414">
        <f t="shared" si="336"/>
        <v>0</v>
      </c>
      <c r="U1066" s="414">
        <f t="shared" si="336"/>
        <v>0</v>
      </c>
      <c r="V1066" s="414">
        <f t="shared" si="336"/>
        <v>0</v>
      </c>
      <c r="W1066" s="414">
        <f t="shared" si="336"/>
        <v>0</v>
      </c>
      <c r="X1066" s="414">
        <f t="shared" si="336"/>
        <v>0</v>
      </c>
      <c r="Y1066" s="414">
        <f t="shared" si="336"/>
        <v>0</v>
      </c>
      <c r="Z1066" s="414">
        <f t="shared" si="336"/>
        <v>0</v>
      </c>
      <c r="AA1066" s="414">
        <f t="shared" si="336"/>
        <v>0</v>
      </c>
      <c r="AB1066" s="414">
        <f t="shared" si="336"/>
        <v>0</v>
      </c>
      <c r="AC1066" s="400">
        <f t="shared" si="325"/>
        <v>0</v>
      </c>
      <c r="AD1066" s="921"/>
      <c r="AE1066" s="922"/>
      <c r="AF1066" s="923"/>
    </row>
    <row r="1067" spans="1:32" ht="15" customHeight="1" outlineLevel="1" x14ac:dyDescent="0.2">
      <c r="A1067" s="11">
        <v>385</v>
      </c>
      <c r="B1067" s="661"/>
      <c r="C1067" s="257"/>
      <c r="D1067" s="868" t="str">
        <f>'2. CAD NCCF'!D1067:AF1067</f>
        <v>Commercial, corporate and wholesale deposits (CCW)</v>
      </c>
      <c r="E1067" s="869"/>
      <c r="F1067" s="869"/>
      <c r="G1067" s="869"/>
      <c r="H1067" s="869"/>
      <c r="I1067" s="869"/>
      <c r="J1067" s="869"/>
      <c r="K1067" s="869"/>
      <c r="L1067" s="869"/>
      <c r="M1067" s="869"/>
      <c r="N1067" s="869"/>
      <c r="O1067" s="869"/>
      <c r="P1067" s="869"/>
      <c r="Q1067" s="869"/>
      <c r="R1067" s="869"/>
      <c r="S1067" s="869"/>
      <c r="T1067" s="869"/>
      <c r="U1067" s="869"/>
      <c r="V1067" s="869"/>
      <c r="W1067" s="869"/>
      <c r="X1067" s="869"/>
      <c r="Y1067" s="869"/>
      <c r="Z1067" s="869"/>
      <c r="AA1067" s="869"/>
      <c r="AB1067" s="869"/>
      <c r="AC1067" s="869"/>
      <c r="AD1067" s="869"/>
      <c r="AE1067" s="869"/>
      <c r="AF1067" s="870"/>
    </row>
    <row r="1068" spans="1:32" ht="15" customHeight="1" outlineLevel="1" x14ac:dyDescent="0.2">
      <c r="A1068" s="11">
        <v>386</v>
      </c>
      <c r="B1068" s="661"/>
      <c r="C1068" s="257"/>
      <c r="D1068" s="265"/>
      <c r="E1068" s="933" t="str">
        <f>'2. CAD NCCF'!E1068:L1068</f>
        <v>CCW demand - Operational</v>
      </c>
      <c r="F1068" s="934"/>
      <c r="G1068" s="934"/>
      <c r="H1068" s="934"/>
      <c r="I1068" s="934"/>
      <c r="J1068" s="934"/>
      <c r="K1068" s="934"/>
      <c r="L1068" s="935"/>
      <c r="M1068" s="399">
        <f>SUBTOTAL(9,M1069:M1071)</f>
        <v>0</v>
      </c>
      <c r="N1068" s="402">
        <f t="shared" ref="N1068:AC1068" si="338">SUBTOTAL(9,N1069:N1071)</f>
        <v>0</v>
      </c>
      <c r="O1068" s="406">
        <f t="shared" si="338"/>
        <v>0</v>
      </c>
      <c r="P1068" s="405">
        <f t="shared" si="338"/>
        <v>0</v>
      </c>
      <c r="Q1068" s="407">
        <f t="shared" si="338"/>
        <v>0</v>
      </c>
      <c r="R1068" s="402">
        <f t="shared" si="338"/>
        <v>0</v>
      </c>
      <c r="S1068" s="406">
        <f t="shared" si="338"/>
        <v>0</v>
      </c>
      <c r="T1068" s="405">
        <f t="shared" si="338"/>
        <v>0</v>
      </c>
      <c r="U1068" s="405">
        <f t="shared" si="338"/>
        <v>0</v>
      </c>
      <c r="V1068" s="405">
        <f t="shared" si="338"/>
        <v>0</v>
      </c>
      <c r="W1068" s="405">
        <f t="shared" si="338"/>
        <v>0</v>
      </c>
      <c r="X1068" s="405">
        <f t="shared" si="338"/>
        <v>0</v>
      </c>
      <c r="Y1068" s="405">
        <f t="shared" si="338"/>
        <v>0</v>
      </c>
      <c r="Z1068" s="405">
        <f t="shared" si="338"/>
        <v>0</v>
      </c>
      <c r="AA1068" s="405">
        <f t="shared" si="338"/>
        <v>0</v>
      </c>
      <c r="AB1068" s="403">
        <f t="shared" si="338"/>
        <v>0</v>
      </c>
      <c r="AC1068" s="407">
        <f t="shared" si="338"/>
        <v>0</v>
      </c>
      <c r="AD1068" s="1433"/>
      <c r="AE1068" s="852"/>
      <c r="AF1068" s="853"/>
    </row>
    <row r="1069" spans="1:32" ht="15" customHeight="1" outlineLevel="1" x14ac:dyDescent="0.2">
      <c r="A1069" s="11">
        <v>387</v>
      </c>
      <c r="B1069" s="661"/>
      <c r="C1069" s="641"/>
      <c r="D1069" s="641"/>
      <c r="E1069" s="642"/>
      <c r="F1069" s="880" t="str">
        <f>'2. CAD NCCF'!F1069:L1069</f>
        <v>CCW operational, insured within approved jurisdiction</v>
      </c>
      <c r="G1069" s="881"/>
      <c r="H1069" s="881"/>
      <c r="I1069" s="881"/>
      <c r="J1069" s="881"/>
      <c r="K1069" s="881"/>
      <c r="L1069" s="882"/>
      <c r="M1069" s="400">
        <f t="shared" ref="M1069:M1071" si="339">M293</f>
        <v>0</v>
      </c>
      <c r="N1069" s="411">
        <f>M1069*'Appx 1. Ref Rates'!S66</f>
        <v>0</v>
      </c>
      <c r="O1069" s="414">
        <f>($M1069-SUM($N1069:$N1069))*'Appx 1. Ref Rates'!$S66</f>
        <v>0</v>
      </c>
      <c r="P1069" s="414">
        <f>($M1069-SUM($N1069:$O1069))*'Appx 1. Ref Rates'!$S66</f>
        <v>0</v>
      </c>
      <c r="Q1069" s="415">
        <f>($M1069-SUM($N1069:P1069))*'Appx 1. Ref Rates'!$S66</f>
        <v>0</v>
      </c>
      <c r="R1069" s="411">
        <f>($M1069-SUM($N1069:Q1069))*'Appx 1. Ref Rates'!$U66</f>
        <v>0</v>
      </c>
      <c r="S1069" s="413">
        <f>($M1069-SUM($N1069:R1069))*'Appx 1. Ref Rates'!$U66</f>
        <v>0</v>
      </c>
      <c r="T1069" s="413">
        <f>($M1069-SUM($N1069:S1069))*'Appx 1. Ref Rates'!$U66</f>
        <v>0</v>
      </c>
      <c r="U1069" s="413">
        <f>($M1069-SUM($N1069:T1069))*'Appx 1. Ref Rates'!$U66</f>
        <v>0</v>
      </c>
      <c r="V1069" s="413">
        <f>($M1069-SUM($N1069:U1069))*'Appx 1. Ref Rates'!$U66</f>
        <v>0</v>
      </c>
      <c r="W1069" s="413">
        <f>($M1069-SUM($N1069:V1069))*'Appx 1. Ref Rates'!$U66</f>
        <v>0</v>
      </c>
      <c r="X1069" s="414">
        <f>($M1069-SUM($N1069:W1069))*'Appx 1. Ref Rates'!$U66</f>
        <v>0</v>
      </c>
      <c r="Y1069" s="413">
        <f>($M1069-SUM($N1069:X1069))*'Appx 1. Ref Rates'!$U66</f>
        <v>0</v>
      </c>
      <c r="Z1069" s="413">
        <f>($M1069-SUM($N1069:Y1069))*'Appx 1. Ref Rates'!$U66</f>
        <v>0</v>
      </c>
      <c r="AA1069" s="413">
        <f>($M1069-SUM($N1069:Z1069))*'Appx 1. Ref Rates'!$U66</f>
        <v>0</v>
      </c>
      <c r="AB1069" s="413">
        <f>($M1069-SUM($N1069:AA1069))*'Appx 1. Ref Rates'!$U66</f>
        <v>0</v>
      </c>
      <c r="AC1069" s="400">
        <f t="shared" ref="AC1069:AC1071" si="340">M1069-SUM(N1069:AB1069)</f>
        <v>0</v>
      </c>
      <c r="AD1069" s="854"/>
      <c r="AE1069" s="855"/>
      <c r="AF1069" s="856"/>
    </row>
    <row r="1070" spans="1:32" ht="15" customHeight="1" outlineLevel="1" x14ac:dyDescent="0.2">
      <c r="A1070" s="11">
        <v>388</v>
      </c>
      <c r="B1070" s="661"/>
      <c r="C1070" s="641"/>
      <c r="D1070" s="641"/>
      <c r="E1070" s="642"/>
      <c r="F1070" s="880" t="str">
        <f>'2. CAD NCCF'!F1070:L1070</f>
        <v>CCW operational, insured outside of approved jurisdiction</v>
      </c>
      <c r="G1070" s="881"/>
      <c r="H1070" s="881"/>
      <c r="I1070" s="881"/>
      <c r="J1070" s="881"/>
      <c r="K1070" s="881"/>
      <c r="L1070" s="882"/>
      <c r="M1070" s="400">
        <f t="shared" si="339"/>
        <v>0</v>
      </c>
      <c r="N1070" s="411">
        <f>M1070*'Appx 1. Ref Rates'!S67</f>
        <v>0</v>
      </c>
      <c r="O1070" s="414">
        <f>($M1070-SUM($N1070:$N1070))*'Appx 1. Ref Rates'!$S67</f>
        <v>0</v>
      </c>
      <c r="P1070" s="414">
        <f>($M1070-SUM($N1070:$O1070))*'Appx 1. Ref Rates'!$S67</f>
        <v>0</v>
      </c>
      <c r="Q1070" s="415">
        <f>($M1070-SUM($N1070:P1070))*'Appx 1. Ref Rates'!$S67</f>
        <v>0</v>
      </c>
      <c r="R1070" s="411">
        <f>($M1070-SUM($N1070:Q1070))*'Appx 1. Ref Rates'!$U67</f>
        <v>0</v>
      </c>
      <c r="S1070" s="414">
        <f>($M1070-SUM($N1070:R1070))*'Appx 1. Ref Rates'!$U67</f>
        <v>0</v>
      </c>
      <c r="T1070" s="414">
        <f>($M1070-SUM($N1070:S1070))*'Appx 1. Ref Rates'!$U67</f>
        <v>0</v>
      </c>
      <c r="U1070" s="414">
        <f>($M1070-SUM($N1070:T1070))*'Appx 1. Ref Rates'!$U67</f>
        <v>0</v>
      </c>
      <c r="V1070" s="414">
        <f>($M1070-SUM($N1070:U1070))*'Appx 1. Ref Rates'!$U67</f>
        <v>0</v>
      </c>
      <c r="W1070" s="414">
        <f>($M1070-SUM($N1070:V1070))*'Appx 1. Ref Rates'!$U67</f>
        <v>0</v>
      </c>
      <c r="X1070" s="414">
        <f>($M1070-SUM($N1070:W1070))*'Appx 1. Ref Rates'!$U67</f>
        <v>0</v>
      </c>
      <c r="Y1070" s="414">
        <f>($M1070-SUM($N1070:X1070))*'Appx 1. Ref Rates'!$U67</f>
        <v>0</v>
      </c>
      <c r="Z1070" s="414">
        <f>($M1070-SUM($N1070:Y1070))*'Appx 1. Ref Rates'!$U67</f>
        <v>0</v>
      </c>
      <c r="AA1070" s="414">
        <f>($M1070-SUM($N1070:Z1070))*'Appx 1. Ref Rates'!$U67</f>
        <v>0</v>
      </c>
      <c r="AB1070" s="414">
        <f>($M1070-SUM($N1070:AA1070))*'Appx 1. Ref Rates'!$U67</f>
        <v>0</v>
      </c>
      <c r="AC1070" s="400">
        <f t="shared" si="340"/>
        <v>0</v>
      </c>
      <c r="AD1070" s="854"/>
      <c r="AE1070" s="855"/>
      <c r="AF1070" s="856"/>
    </row>
    <row r="1071" spans="1:32" ht="15" customHeight="1" outlineLevel="1" x14ac:dyDescent="0.2">
      <c r="A1071" s="11">
        <v>389</v>
      </c>
      <c r="B1071" s="661"/>
      <c r="C1071" s="641"/>
      <c r="D1071" s="641"/>
      <c r="E1071" s="642"/>
      <c r="F1071" s="880" t="str">
        <f>'2. CAD NCCF'!F1071:L1071</f>
        <v>CCW operational, not insured</v>
      </c>
      <c r="G1071" s="881"/>
      <c r="H1071" s="881"/>
      <c r="I1071" s="881"/>
      <c r="J1071" s="881"/>
      <c r="K1071" s="881"/>
      <c r="L1071" s="882"/>
      <c r="M1071" s="400">
        <f t="shared" si="339"/>
        <v>0</v>
      </c>
      <c r="N1071" s="411">
        <f>M1071*'Appx 1. Ref Rates'!S68</f>
        <v>0</v>
      </c>
      <c r="O1071" s="414">
        <f>($M1071-SUM($N1071:$N1071))*'Appx 1. Ref Rates'!$S68</f>
        <v>0</v>
      </c>
      <c r="P1071" s="414">
        <f>($M1071-SUM($N1071:$O1071))*'Appx 1. Ref Rates'!$S68</f>
        <v>0</v>
      </c>
      <c r="Q1071" s="415">
        <f>($M1071-SUM($N1071:P1071))*'Appx 1. Ref Rates'!$S68</f>
        <v>0</v>
      </c>
      <c r="R1071" s="411">
        <f>($M1071-SUM($N1071:Q1071))*'Appx 1. Ref Rates'!$U68</f>
        <v>0</v>
      </c>
      <c r="S1071" s="414">
        <f>($M1071-SUM($N1071:R1071))*'Appx 1. Ref Rates'!$U68</f>
        <v>0</v>
      </c>
      <c r="T1071" s="414">
        <f>($M1071-SUM($N1071:S1071))*'Appx 1. Ref Rates'!$U68</f>
        <v>0</v>
      </c>
      <c r="U1071" s="414">
        <f>($M1071-SUM($N1071:T1071))*'Appx 1. Ref Rates'!$U68</f>
        <v>0</v>
      </c>
      <c r="V1071" s="414">
        <f>($M1071-SUM($N1071:U1071))*'Appx 1. Ref Rates'!$U68</f>
        <v>0</v>
      </c>
      <c r="W1071" s="414">
        <f>($M1071-SUM($N1071:V1071))*'Appx 1. Ref Rates'!$U68</f>
        <v>0</v>
      </c>
      <c r="X1071" s="414">
        <f>($M1071-SUM($N1071:W1071))*'Appx 1. Ref Rates'!$U68</f>
        <v>0</v>
      </c>
      <c r="Y1071" s="414">
        <f>($M1071-SUM($N1071:X1071))*'Appx 1. Ref Rates'!$U68</f>
        <v>0</v>
      </c>
      <c r="Z1071" s="414">
        <f>($M1071-SUM($N1071:Y1071))*'Appx 1. Ref Rates'!$U68</f>
        <v>0</v>
      </c>
      <c r="AA1071" s="414">
        <f>($M1071-SUM($N1071:Z1071))*'Appx 1. Ref Rates'!$U68</f>
        <v>0</v>
      </c>
      <c r="AB1071" s="414">
        <f>($M1071-SUM($N1071:AA1071))*'Appx 1. Ref Rates'!$U68</f>
        <v>0</v>
      </c>
      <c r="AC1071" s="400">
        <f t="shared" si="340"/>
        <v>0</v>
      </c>
      <c r="AD1071" s="854"/>
      <c r="AE1071" s="855"/>
      <c r="AF1071" s="856"/>
    </row>
    <row r="1072" spans="1:32" ht="15" customHeight="1" outlineLevel="1" x14ac:dyDescent="0.2">
      <c r="A1072" s="11">
        <v>390</v>
      </c>
      <c r="B1072" s="661"/>
      <c r="C1072" s="257"/>
      <c r="D1072" s="265"/>
      <c r="E1072" s="877" t="str">
        <f>'2. CAD NCCF'!E1072:L1072</f>
        <v>CCW demand - Non-operational</v>
      </c>
      <c r="F1072" s="878"/>
      <c r="G1072" s="878"/>
      <c r="H1072" s="878"/>
      <c r="I1072" s="878"/>
      <c r="J1072" s="878"/>
      <c r="K1072" s="878"/>
      <c r="L1072" s="879"/>
      <c r="M1072" s="399">
        <f>SUBTOTAL(9,M1073:M1076)</f>
        <v>0</v>
      </c>
      <c r="N1072" s="402">
        <f t="shared" ref="N1072:AC1072" si="341">SUBTOTAL(9,N1073:N1076)</f>
        <v>0</v>
      </c>
      <c r="O1072" s="406">
        <f t="shared" si="341"/>
        <v>0</v>
      </c>
      <c r="P1072" s="405">
        <f t="shared" si="341"/>
        <v>0</v>
      </c>
      <c r="Q1072" s="407">
        <f t="shared" si="341"/>
        <v>0</v>
      </c>
      <c r="R1072" s="402">
        <f t="shared" si="341"/>
        <v>0</v>
      </c>
      <c r="S1072" s="406">
        <f t="shared" si="341"/>
        <v>0</v>
      </c>
      <c r="T1072" s="405">
        <f t="shared" si="341"/>
        <v>0</v>
      </c>
      <c r="U1072" s="405">
        <f t="shared" si="341"/>
        <v>0</v>
      </c>
      <c r="V1072" s="405">
        <f t="shared" si="341"/>
        <v>0</v>
      </c>
      <c r="W1072" s="405">
        <f t="shared" si="341"/>
        <v>0</v>
      </c>
      <c r="X1072" s="405">
        <f t="shared" si="341"/>
        <v>0</v>
      </c>
      <c r="Y1072" s="405">
        <f t="shared" si="341"/>
        <v>0</v>
      </c>
      <c r="Z1072" s="405">
        <f t="shared" si="341"/>
        <v>0</v>
      </c>
      <c r="AA1072" s="405">
        <f t="shared" si="341"/>
        <v>0</v>
      </c>
      <c r="AB1072" s="403">
        <f t="shared" si="341"/>
        <v>0</v>
      </c>
      <c r="AC1072" s="407">
        <f t="shared" si="341"/>
        <v>0</v>
      </c>
      <c r="AD1072" s="854"/>
      <c r="AE1072" s="855"/>
      <c r="AF1072" s="856"/>
    </row>
    <row r="1073" spans="1:32" ht="15" customHeight="1" outlineLevel="1" x14ac:dyDescent="0.2">
      <c r="A1073" s="11">
        <v>391</v>
      </c>
      <c r="B1073" s="661"/>
      <c r="C1073" s="641"/>
      <c r="D1073" s="641"/>
      <c r="E1073" s="642"/>
      <c r="F1073" s="880" t="str">
        <f>'2. CAD NCCF'!F1073:L1073</f>
        <v>CCW non-operational insured FI</v>
      </c>
      <c r="G1073" s="881"/>
      <c r="H1073" s="881"/>
      <c r="I1073" s="881"/>
      <c r="J1073" s="881"/>
      <c r="K1073" s="881"/>
      <c r="L1073" s="882"/>
      <c r="M1073" s="400">
        <f t="shared" ref="M1073:M1076" si="342">M297</f>
        <v>0</v>
      </c>
      <c r="N1073" s="411">
        <f>$M1073*'Appx 1. Ref Rates'!S70</f>
        <v>0</v>
      </c>
      <c r="O1073" s="414">
        <f>$M1073*'Appx 1. Ref Rates'!S70</f>
        <v>0</v>
      </c>
      <c r="P1073" s="414">
        <f>$M1073*'Appx 1. Ref Rates'!S70</f>
        <v>0</v>
      </c>
      <c r="Q1073" s="415">
        <f>$M1073*'Appx 1. Ref Rates'!S70</f>
        <v>0</v>
      </c>
      <c r="R1073" s="1074"/>
      <c r="S1073" s="1567"/>
      <c r="T1073" s="1567"/>
      <c r="U1073" s="1567"/>
      <c r="V1073" s="1567"/>
      <c r="W1073" s="1567"/>
      <c r="X1073" s="1567"/>
      <c r="Y1073" s="1567"/>
      <c r="Z1073" s="1567"/>
      <c r="AA1073" s="1567"/>
      <c r="AB1073" s="1573"/>
      <c r="AC1073" s="400">
        <f t="shared" ref="AC1073:AC1074" si="343">M1073-SUM(N1073:AB1073)</f>
        <v>0</v>
      </c>
      <c r="AD1073" s="854"/>
      <c r="AE1073" s="855"/>
      <c r="AF1073" s="856"/>
    </row>
    <row r="1074" spans="1:32" ht="15" customHeight="1" outlineLevel="1" x14ac:dyDescent="0.2">
      <c r="A1074" s="11">
        <v>392</v>
      </c>
      <c r="B1074" s="661"/>
      <c r="C1074" s="641"/>
      <c r="D1074" s="641"/>
      <c r="E1074" s="642"/>
      <c r="F1074" s="880" t="str">
        <f>'2. CAD NCCF'!F1074:L1074</f>
        <v>CCW non-operational uninsured FI</v>
      </c>
      <c r="G1074" s="881"/>
      <c r="H1074" s="881"/>
      <c r="I1074" s="881"/>
      <c r="J1074" s="881"/>
      <c r="K1074" s="881"/>
      <c r="L1074" s="882"/>
      <c r="M1074" s="400">
        <f t="shared" si="342"/>
        <v>0</v>
      </c>
      <c r="N1074" s="411">
        <f>$M1074*'Appx 1. Ref Rates'!S71</f>
        <v>0</v>
      </c>
      <c r="O1074" s="414">
        <f>$M1074*'Appx 1. Ref Rates'!S71</f>
        <v>0</v>
      </c>
      <c r="P1074" s="414">
        <f>$M1074*'Appx 1. Ref Rates'!S71</f>
        <v>0</v>
      </c>
      <c r="Q1074" s="415">
        <f>$M1074*'Appx 1. Ref Rates'!S71</f>
        <v>0</v>
      </c>
      <c r="R1074" s="1570"/>
      <c r="S1074" s="1571"/>
      <c r="T1074" s="1571"/>
      <c r="U1074" s="1571"/>
      <c r="V1074" s="1571"/>
      <c r="W1074" s="1571"/>
      <c r="X1074" s="1571"/>
      <c r="Y1074" s="1571"/>
      <c r="Z1074" s="1571"/>
      <c r="AA1074" s="1571"/>
      <c r="AB1074" s="1572"/>
      <c r="AC1074" s="400">
        <f t="shared" si="343"/>
        <v>0</v>
      </c>
      <c r="AD1074" s="854"/>
      <c r="AE1074" s="855"/>
      <c r="AF1074" s="856"/>
    </row>
    <row r="1075" spans="1:32" ht="27.75" customHeight="1" outlineLevel="1" x14ac:dyDescent="0.2">
      <c r="A1075" s="11">
        <v>393</v>
      </c>
      <c r="B1075" s="661"/>
      <c r="C1075" s="641"/>
      <c r="D1075" s="641"/>
      <c r="E1075" s="642" t="s">
        <v>6</v>
      </c>
      <c r="F1075" s="880" t="str">
        <f>'2. CAD NCCF'!F1075:L1075</f>
        <v xml:space="preserve">CCW non-operational insured (corp, sovereigns, central bank, PSE, MDB) </v>
      </c>
      <c r="G1075" s="881"/>
      <c r="H1075" s="881"/>
      <c r="I1075" s="881"/>
      <c r="J1075" s="881"/>
      <c r="K1075" s="881"/>
      <c r="L1075" s="882"/>
      <c r="M1075" s="400">
        <f t="shared" si="342"/>
        <v>0</v>
      </c>
      <c r="N1075" s="411">
        <f>$M1075*'Appx 1. Ref Rates'!S72</f>
        <v>0</v>
      </c>
      <c r="O1075" s="414">
        <f>($M1075-SUM($N1075:$N1075))*'Appx 1. Ref Rates'!$S72</f>
        <v>0</v>
      </c>
      <c r="P1075" s="414">
        <f>($M1075-SUM($N1075:$O1075))*'Appx 1. Ref Rates'!$S72</f>
        <v>0</v>
      </c>
      <c r="Q1075" s="415">
        <f>($M1075-SUM($N1075:P1075))*'Appx 1. Ref Rates'!$S72</f>
        <v>0</v>
      </c>
      <c r="R1075" s="411">
        <f>($M1075-SUM($N1075:Q1075))*'Appx 1. Ref Rates'!$U72</f>
        <v>0</v>
      </c>
      <c r="S1075" s="413">
        <f>($M1075-SUM($N1075:R1075))*'Appx 1. Ref Rates'!$U72</f>
        <v>0</v>
      </c>
      <c r="T1075" s="413">
        <f>($M1075-SUM($N1075:S1075))*'Appx 1. Ref Rates'!$U72</f>
        <v>0</v>
      </c>
      <c r="U1075" s="413">
        <f>($M1075-SUM($N1075:T1075))*'Appx 1. Ref Rates'!$U72</f>
        <v>0</v>
      </c>
      <c r="V1075" s="413">
        <f>($M1075-SUM($N1075:U1075))*'Appx 1. Ref Rates'!$U72</f>
        <v>0</v>
      </c>
      <c r="W1075" s="413">
        <f>($M1075-SUM($N1075:V1075))*'Appx 1. Ref Rates'!$U72</f>
        <v>0</v>
      </c>
      <c r="X1075" s="414">
        <f>($M1075-SUM($N1075:W1075))*'Appx 1. Ref Rates'!$U72</f>
        <v>0</v>
      </c>
      <c r="Y1075" s="413">
        <f>($M1075-SUM($N1075:X1075))*'Appx 1. Ref Rates'!$U72</f>
        <v>0</v>
      </c>
      <c r="Z1075" s="413">
        <f>($M1075-SUM($N1075:Y1075))*'Appx 1. Ref Rates'!$U72</f>
        <v>0</v>
      </c>
      <c r="AA1075" s="413">
        <f>($M1075-SUM($N1075:Z1075))*'Appx 1. Ref Rates'!$U72</f>
        <v>0</v>
      </c>
      <c r="AB1075" s="413">
        <f>($M1075-SUM($N1075:AA1075))*'Appx 1. Ref Rates'!$U72</f>
        <v>0</v>
      </c>
      <c r="AC1075" s="400">
        <f t="shared" ref="AC1075:AC1076" si="344">M1075-SUM(N1075:AB1075)</f>
        <v>0</v>
      </c>
      <c r="AD1075" s="854"/>
      <c r="AE1075" s="855"/>
      <c r="AF1075" s="856"/>
    </row>
    <row r="1076" spans="1:32" ht="27.75" customHeight="1" outlineLevel="1" x14ac:dyDescent="0.2">
      <c r="A1076" s="11">
        <v>394</v>
      </c>
      <c r="B1076" s="661"/>
      <c r="C1076" s="662"/>
      <c r="D1076" s="662"/>
      <c r="E1076" s="662"/>
      <c r="F1076" s="880" t="str">
        <f>'2. CAD NCCF'!F1076:L1076</f>
        <v xml:space="preserve">CCW non-operational uninsured (corp, sovereigns, central bank, PSE, MDB) </v>
      </c>
      <c r="G1076" s="881"/>
      <c r="H1076" s="881"/>
      <c r="I1076" s="881"/>
      <c r="J1076" s="881"/>
      <c r="K1076" s="881"/>
      <c r="L1076" s="882"/>
      <c r="M1076" s="400">
        <f t="shared" si="342"/>
        <v>0</v>
      </c>
      <c r="N1076" s="411">
        <f>$M1076*'Appx 1. Ref Rates'!S73</f>
        <v>0</v>
      </c>
      <c r="O1076" s="414">
        <f>($M1076-SUM($N1076:$N1076))*'Appx 1. Ref Rates'!$S73</f>
        <v>0</v>
      </c>
      <c r="P1076" s="414">
        <f>($M1076-SUM($N1076:$O1076))*'Appx 1. Ref Rates'!$S73</f>
        <v>0</v>
      </c>
      <c r="Q1076" s="415">
        <f>($M1076-SUM($N1076:P1076))*'Appx 1. Ref Rates'!$S73</f>
        <v>0</v>
      </c>
      <c r="R1076" s="411">
        <f>($M1076-SUM($N1076:Q1076))*'Appx 1. Ref Rates'!$U73</f>
        <v>0</v>
      </c>
      <c r="S1076" s="414">
        <f>($M1076-SUM($N1076:R1076))*'Appx 1. Ref Rates'!$U73</f>
        <v>0</v>
      </c>
      <c r="T1076" s="414">
        <f>($M1076-SUM($N1076:S1076))*'Appx 1. Ref Rates'!$U73</f>
        <v>0</v>
      </c>
      <c r="U1076" s="414">
        <f>($M1076-SUM($N1076:T1076))*'Appx 1. Ref Rates'!$U73</f>
        <v>0</v>
      </c>
      <c r="V1076" s="414">
        <f>($M1076-SUM($N1076:U1076))*'Appx 1. Ref Rates'!$U73</f>
        <v>0</v>
      </c>
      <c r="W1076" s="414">
        <f>($M1076-SUM($N1076:V1076))*'Appx 1. Ref Rates'!$U73</f>
        <v>0</v>
      </c>
      <c r="X1076" s="414">
        <f>($M1076-SUM($N1076:W1076))*'Appx 1. Ref Rates'!$U73</f>
        <v>0</v>
      </c>
      <c r="Y1076" s="414">
        <f>($M1076-SUM($N1076:X1076))*'Appx 1. Ref Rates'!$U73</f>
        <v>0</v>
      </c>
      <c r="Z1076" s="414">
        <f>($M1076-SUM($N1076:Y1076))*'Appx 1. Ref Rates'!$U73</f>
        <v>0</v>
      </c>
      <c r="AA1076" s="414">
        <f>($M1076-SUM($N1076:Z1076))*'Appx 1. Ref Rates'!$U73</f>
        <v>0</v>
      </c>
      <c r="AB1076" s="414">
        <f>($M1076-SUM($N1076:AA1076))*'Appx 1. Ref Rates'!$U73</f>
        <v>0</v>
      </c>
      <c r="AC1076" s="400">
        <f t="shared" si="344"/>
        <v>0</v>
      </c>
      <c r="AD1076" s="854"/>
      <c r="AE1076" s="855"/>
      <c r="AF1076" s="856"/>
    </row>
    <row r="1077" spans="1:32" outlineLevel="1" x14ac:dyDescent="0.2">
      <c r="A1077" s="11">
        <v>395</v>
      </c>
      <c r="B1077" s="661"/>
      <c r="C1077" s="662"/>
      <c r="D1077" s="662"/>
      <c r="E1077" s="1586" t="str">
        <f>'2. CAD NCCF'!E1077:L1077</f>
        <v xml:space="preserve">CCW demand term deposit </v>
      </c>
      <c r="F1077" s="1007"/>
      <c r="G1077" s="1007"/>
      <c r="H1077" s="1007"/>
      <c r="I1077" s="1007"/>
      <c r="J1077" s="1007"/>
      <c r="K1077" s="1007"/>
      <c r="L1077" s="1008"/>
      <c r="M1077" s="399">
        <f>SUBTOTAL(9,M1078:M1082)</f>
        <v>0</v>
      </c>
      <c r="N1077" s="402">
        <f t="shared" ref="N1077:AC1077" si="345">SUBTOTAL(9,N1078:N1082)</f>
        <v>0</v>
      </c>
      <c r="O1077" s="406">
        <f t="shared" si="345"/>
        <v>0</v>
      </c>
      <c r="P1077" s="405">
        <f t="shared" si="345"/>
        <v>0</v>
      </c>
      <c r="Q1077" s="407">
        <f t="shared" si="345"/>
        <v>0</v>
      </c>
      <c r="R1077" s="402">
        <f t="shared" si="345"/>
        <v>0</v>
      </c>
      <c r="S1077" s="406">
        <f t="shared" si="345"/>
        <v>0</v>
      </c>
      <c r="T1077" s="405">
        <f t="shared" si="345"/>
        <v>0</v>
      </c>
      <c r="U1077" s="405">
        <f t="shared" si="345"/>
        <v>0</v>
      </c>
      <c r="V1077" s="405">
        <f t="shared" si="345"/>
        <v>0</v>
      </c>
      <c r="W1077" s="405">
        <f t="shared" si="345"/>
        <v>0</v>
      </c>
      <c r="X1077" s="405">
        <f t="shared" si="345"/>
        <v>0</v>
      </c>
      <c r="Y1077" s="405">
        <f t="shared" si="345"/>
        <v>0</v>
      </c>
      <c r="Z1077" s="405">
        <f t="shared" si="345"/>
        <v>0</v>
      </c>
      <c r="AA1077" s="405">
        <f t="shared" si="345"/>
        <v>0</v>
      </c>
      <c r="AB1077" s="403">
        <f t="shared" si="345"/>
        <v>0</v>
      </c>
      <c r="AC1077" s="407">
        <f t="shared" si="345"/>
        <v>0</v>
      </c>
      <c r="AD1077" s="854"/>
      <c r="AE1077" s="855"/>
      <c r="AF1077" s="856"/>
    </row>
    <row r="1078" spans="1:32" ht="27.75" customHeight="1" outlineLevel="1" x14ac:dyDescent="0.2">
      <c r="A1078" s="11">
        <v>396</v>
      </c>
      <c r="B1078" s="661"/>
      <c r="C1078" s="641"/>
      <c r="D1078" s="641"/>
      <c r="E1078" s="642"/>
      <c r="F1078" s="880" t="str">
        <f>'2. CAD NCCF'!F1078:L1078</f>
        <v>CCW term, original term &lt;30 days, insured within approved jurisdiction</v>
      </c>
      <c r="G1078" s="881"/>
      <c r="H1078" s="881"/>
      <c r="I1078" s="881"/>
      <c r="J1078" s="881"/>
      <c r="K1078" s="881"/>
      <c r="L1078" s="882"/>
      <c r="M1078" s="400">
        <f t="shared" ref="M1078:AB1082" si="346">M302</f>
        <v>0</v>
      </c>
      <c r="N1078" s="411">
        <f>IF(N302="",0,N302*'Appx 1. Ref Rates'!$T75)</f>
        <v>0</v>
      </c>
      <c r="O1078" s="414">
        <f>IF(O302="",0,O302*'Appx 1. Ref Rates'!$T75)</f>
        <v>0</v>
      </c>
      <c r="P1078" s="414">
        <f>IF(P302="",0,P302*'Appx 1. Ref Rates'!$T75)</f>
        <v>0</v>
      </c>
      <c r="Q1078" s="415">
        <f>IF(Q302="",0,Q302*'Appx 1. Ref Rates'!$T75)</f>
        <v>0</v>
      </c>
      <c r="R1078" s="411">
        <f>(SUM($N302:$Q302)-SUM($N1078:Q1078))*'Appx 1. Ref Rates'!$U75</f>
        <v>0</v>
      </c>
      <c r="S1078" s="413">
        <f>(SUM($N302:$Q302)-SUM($N1078:R1078))*'Appx 1. Ref Rates'!$U75</f>
        <v>0</v>
      </c>
      <c r="T1078" s="413">
        <f>(SUM($N302:$Q302)-SUM($N1078:S1078))*'Appx 1. Ref Rates'!$U75</f>
        <v>0</v>
      </c>
      <c r="U1078" s="413">
        <f>(SUM($N302:$Q302)-SUM($N1078:T1078))*'Appx 1. Ref Rates'!$U75</f>
        <v>0</v>
      </c>
      <c r="V1078" s="413">
        <f>(SUM($N302:$Q302)-SUM($N1078:U1078))*'Appx 1. Ref Rates'!$U75</f>
        <v>0</v>
      </c>
      <c r="W1078" s="413">
        <f>(SUM($N302:$Q302)-SUM($N1078:V1078))*'Appx 1. Ref Rates'!$U75</f>
        <v>0</v>
      </c>
      <c r="X1078" s="414">
        <f>(SUM($N302:$Q302)-SUM($N1078:W1078))*'Appx 1. Ref Rates'!$U75</f>
        <v>0</v>
      </c>
      <c r="Y1078" s="413">
        <f>(SUM($N302:$Q302)-SUM($N1078:X1078))*'Appx 1. Ref Rates'!$U75</f>
        <v>0</v>
      </c>
      <c r="Z1078" s="413">
        <f>(SUM($N302:$Q302)-SUM($N1078:Y1078))*'Appx 1. Ref Rates'!$U75</f>
        <v>0</v>
      </c>
      <c r="AA1078" s="413">
        <f>(SUM($N302:$Q302)-SUM($N1078:Z1078))*'Appx 1. Ref Rates'!$U75</f>
        <v>0</v>
      </c>
      <c r="AB1078" s="413">
        <f>(SUM($N302:$Q302)-SUM($N1078:AA1078))*'Appx 1. Ref Rates'!$U75</f>
        <v>0</v>
      </c>
      <c r="AC1078" s="400">
        <f t="shared" ref="AC1078:AC1082" si="347">M1078-SUM(N1078:AB1078)</f>
        <v>0</v>
      </c>
      <c r="AD1078" s="854"/>
      <c r="AE1078" s="855"/>
      <c r="AF1078" s="856"/>
    </row>
    <row r="1079" spans="1:32" ht="27.75" customHeight="1" outlineLevel="1" x14ac:dyDescent="0.2">
      <c r="A1079" s="11">
        <v>397</v>
      </c>
      <c r="B1079" s="661"/>
      <c r="C1079" s="641"/>
      <c r="D1079" s="641"/>
      <c r="E1079" s="642"/>
      <c r="F1079" s="880" t="str">
        <f>'2. CAD NCCF'!F1079:L1079</f>
        <v>CCW term, original term &lt;30 days, insured outside of approved jurisdiction</v>
      </c>
      <c r="G1079" s="881"/>
      <c r="H1079" s="881"/>
      <c r="I1079" s="881"/>
      <c r="J1079" s="881"/>
      <c r="K1079" s="881"/>
      <c r="L1079" s="882"/>
      <c r="M1079" s="400">
        <f t="shared" si="346"/>
        <v>0</v>
      </c>
      <c r="N1079" s="411">
        <f>IF(N303="",0,N303*'Appx 1. Ref Rates'!$T76)</f>
        <v>0</v>
      </c>
      <c r="O1079" s="414">
        <f>IF(O303="",0,O303*'Appx 1. Ref Rates'!$T76)</f>
        <v>0</v>
      </c>
      <c r="P1079" s="414">
        <f>IF(P303="",0,P303*'Appx 1. Ref Rates'!$T76)</f>
        <v>0</v>
      </c>
      <c r="Q1079" s="415">
        <f>IF(Q303="",0,Q303*'Appx 1. Ref Rates'!$T76)</f>
        <v>0</v>
      </c>
      <c r="R1079" s="411">
        <f>(SUM($N303:$Q303)-SUM($N1079:Q1079))*'Appx 1. Ref Rates'!$U76</f>
        <v>0</v>
      </c>
      <c r="S1079" s="414">
        <f>(SUM($N303:$Q303)-SUM($N1079:R1079))*'Appx 1. Ref Rates'!$U76</f>
        <v>0</v>
      </c>
      <c r="T1079" s="414">
        <f>(SUM($N303:$Q303)-SUM($N1079:S1079))*'Appx 1. Ref Rates'!$U76</f>
        <v>0</v>
      </c>
      <c r="U1079" s="414">
        <f>(SUM($N303:$Q303)-SUM($N1079:T1079))*'Appx 1. Ref Rates'!$U76</f>
        <v>0</v>
      </c>
      <c r="V1079" s="414">
        <f>(SUM($N303:$Q303)-SUM($N1079:U1079))*'Appx 1. Ref Rates'!$U76</f>
        <v>0</v>
      </c>
      <c r="W1079" s="414">
        <f>(SUM($N303:$Q303)-SUM($N1079:V1079))*'Appx 1. Ref Rates'!$U76</f>
        <v>0</v>
      </c>
      <c r="X1079" s="414">
        <f>(SUM($N303:$Q303)-SUM($N1079:W1079))*'Appx 1. Ref Rates'!$U76</f>
        <v>0</v>
      </c>
      <c r="Y1079" s="414">
        <f>(SUM($N303:$Q303)-SUM($N1079:X1079))*'Appx 1. Ref Rates'!$U76</f>
        <v>0</v>
      </c>
      <c r="Z1079" s="414">
        <f>(SUM($N303:$Q303)-SUM($N1079:Y1079))*'Appx 1. Ref Rates'!$U76</f>
        <v>0</v>
      </c>
      <c r="AA1079" s="414">
        <f>(SUM($N303:$Q303)-SUM($N1079:Z1079))*'Appx 1. Ref Rates'!$U76</f>
        <v>0</v>
      </c>
      <c r="AB1079" s="414">
        <f>(SUM($N303:$Q303)-SUM($N1079:AA1079))*'Appx 1. Ref Rates'!$U76</f>
        <v>0</v>
      </c>
      <c r="AC1079" s="400">
        <f t="shared" si="347"/>
        <v>0</v>
      </c>
      <c r="AD1079" s="854"/>
      <c r="AE1079" s="855"/>
      <c r="AF1079" s="856"/>
    </row>
    <row r="1080" spans="1:32" ht="15" customHeight="1" outlineLevel="1" x14ac:dyDescent="0.2">
      <c r="A1080" s="11">
        <v>397</v>
      </c>
      <c r="B1080" s="661"/>
      <c r="C1080" s="641"/>
      <c r="D1080" s="641"/>
      <c r="E1080" s="642"/>
      <c r="F1080" s="880" t="str">
        <f>'2. CAD NCCF'!F1080:L1080</f>
        <v>CCW term, original term &lt;30 days, not insured</v>
      </c>
      <c r="G1080" s="881"/>
      <c r="H1080" s="881"/>
      <c r="I1080" s="881"/>
      <c r="J1080" s="881"/>
      <c r="K1080" s="881"/>
      <c r="L1080" s="882"/>
      <c r="M1080" s="400">
        <f t="shared" si="346"/>
        <v>0</v>
      </c>
      <c r="N1080" s="411">
        <f>IF(N304="",0,N304*'Appx 1. Ref Rates'!$T77)</f>
        <v>0</v>
      </c>
      <c r="O1080" s="414">
        <f>IF(O304="",0,O304*'Appx 1. Ref Rates'!$T77)</f>
        <v>0</v>
      </c>
      <c r="P1080" s="414">
        <f>IF(P304="",0,P304*'Appx 1. Ref Rates'!$T77)</f>
        <v>0</v>
      </c>
      <c r="Q1080" s="415">
        <f>IF(Q304="",0,Q304*'Appx 1. Ref Rates'!$T77)</f>
        <v>0</v>
      </c>
      <c r="R1080" s="411">
        <f>(SUM($N304:$Q304)-SUM($N1080:Q1080))*'Appx 1. Ref Rates'!$U77</f>
        <v>0</v>
      </c>
      <c r="S1080" s="414">
        <f>(SUM($N304:$Q304)-SUM($N1080:R1080))*'Appx 1. Ref Rates'!$U77</f>
        <v>0</v>
      </c>
      <c r="T1080" s="414">
        <f>(SUM($N304:$Q304)-SUM($N1080:S1080))*'Appx 1. Ref Rates'!$U77</f>
        <v>0</v>
      </c>
      <c r="U1080" s="414">
        <f>(SUM($N304:$Q304)-SUM($N1080:T1080))*'Appx 1. Ref Rates'!$U77</f>
        <v>0</v>
      </c>
      <c r="V1080" s="414">
        <f>(SUM($N304:$Q304)-SUM($N1080:U1080))*'Appx 1. Ref Rates'!$U77</f>
        <v>0</v>
      </c>
      <c r="W1080" s="414">
        <f>(SUM($N304:$Q304)-SUM($N1080:V1080))*'Appx 1. Ref Rates'!$U77</f>
        <v>0</v>
      </c>
      <c r="X1080" s="414">
        <f>(SUM($N304:$Q304)-SUM($N1080:W1080))*'Appx 1. Ref Rates'!$U77</f>
        <v>0</v>
      </c>
      <c r="Y1080" s="414">
        <f>(SUM($N304:$Q304)-SUM($N1080:X1080))*'Appx 1. Ref Rates'!$U77</f>
        <v>0</v>
      </c>
      <c r="Z1080" s="414">
        <f>(SUM($N304:$Q304)-SUM($N1080:Y1080))*'Appx 1. Ref Rates'!$U77</f>
        <v>0</v>
      </c>
      <c r="AA1080" s="414">
        <f>(SUM($N304:$Q304)-SUM($N1080:Z1080))*'Appx 1. Ref Rates'!$U77</f>
        <v>0</v>
      </c>
      <c r="AB1080" s="414">
        <f>(SUM($N304:$Q304)-SUM($N1080:AA1080))*'Appx 1. Ref Rates'!$U77</f>
        <v>0</v>
      </c>
      <c r="AC1080" s="400">
        <f t="shared" si="347"/>
        <v>0</v>
      </c>
      <c r="AD1080" s="854"/>
      <c r="AE1080" s="855"/>
      <c r="AF1080" s="856"/>
    </row>
    <row r="1081" spans="1:32" ht="15" customHeight="1" outlineLevel="1" x14ac:dyDescent="0.2">
      <c r="A1081" s="11">
        <v>397</v>
      </c>
      <c r="B1081" s="661"/>
      <c r="C1081" s="641"/>
      <c r="D1081" s="641"/>
      <c r="E1081" s="642"/>
      <c r="F1081" s="880" t="str">
        <f>'2. CAD NCCF'!F1081:L1081</f>
        <v>CCW term, original term &gt;30 days and non-operational term</v>
      </c>
      <c r="G1081" s="881"/>
      <c r="H1081" s="881"/>
      <c r="I1081" s="881"/>
      <c r="J1081" s="881"/>
      <c r="K1081" s="881"/>
      <c r="L1081" s="882"/>
      <c r="M1081" s="400">
        <f t="shared" si="346"/>
        <v>0</v>
      </c>
      <c r="N1081" s="411">
        <f t="shared" si="346"/>
        <v>0</v>
      </c>
      <c r="O1081" s="414">
        <f t="shared" si="346"/>
        <v>0</v>
      </c>
      <c r="P1081" s="414">
        <f t="shared" si="346"/>
        <v>0</v>
      </c>
      <c r="Q1081" s="415">
        <f t="shared" si="346"/>
        <v>0</v>
      </c>
      <c r="R1081" s="411">
        <f t="shared" si="346"/>
        <v>0</v>
      </c>
      <c r="S1081" s="414">
        <f t="shared" si="346"/>
        <v>0</v>
      </c>
      <c r="T1081" s="414">
        <f t="shared" si="346"/>
        <v>0</v>
      </c>
      <c r="U1081" s="414">
        <f t="shared" si="346"/>
        <v>0</v>
      </c>
      <c r="V1081" s="414">
        <f t="shared" si="346"/>
        <v>0</v>
      </c>
      <c r="W1081" s="414">
        <f t="shared" si="346"/>
        <v>0</v>
      </c>
      <c r="X1081" s="414">
        <f t="shared" si="346"/>
        <v>0</v>
      </c>
      <c r="Y1081" s="414">
        <f t="shared" si="346"/>
        <v>0</v>
      </c>
      <c r="Z1081" s="414">
        <f t="shared" si="346"/>
        <v>0</v>
      </c>
      <c r="AA1081" s="414">
        <f t="shared" si="346"/>
        <v>0</v>
      </c>
      <c r="AB1081" s="414">
        <f t="shared" si="346"/>
        <v>0</v>
      </c>
      <c r="AC1081" s="400">
        <f t="shared" si="347"/>
        <v>0</v>
      </c>
      <c r="AD1081" s="854"/>
      <c r="AE1081" s="855"/>
      <c r="AF1081" s="856"/>
    </row>
    <row r="1082" spans="1:32" ht="15" customHeight="1" outlineLevel="1" x14ac:dyDescent="0.2">
      <c r="A1082" s="11">
        <v>397</v>
      </c>
      <c r="B1082" s="661"/>
      <c r="C1082" s="641"/>
      <c r="D1082" s="641"/>
      <c r="E1082" s="642"/>
      <c r="F1082" s="880" t="str">
        <f>'2. CAD NCCF'!F1082:L1082</f>
        <v>Wholesale term</v>
      </c>
      <c r="G1082" s="881"/>
      <c r="H1082" s="881"/>
      <c r="I1082" s="881"/>
      <c r="J1082" s="881"/>
      <c r="K1082" s="881"/>
      <c r="L1082" s="882"/>
      <c r="M1082" s="400">
        <f t="shared" si="346"/>
        <v>0</v>
      </c>
      <c r="N1082" s="411">
        <f t="shared" si="346"/>
        <v>0</v>
      </c>
      <c r="O1082" s="414">
        <f t="shared" si="346"/>
        <v>0</v>
      </c>
      <c r="P1082" s="414">
        <f t="shared" si="346"/>
        <v>0</v>
      </c>
      <c r="Q1082" s="415">
        <f t="shared" si="346"/>
        <v>0</v>
      </c>
      <c r="R1082" s="411">
        <f t="shared" si="346"/>
        <v>0</v>
      </c>
      <c r="S1082" s="414">
        <f t="shared" si="346"/>
        <v>0</v>
      </c>
      <c r="T1082" s="414">
        <f t="shared" si="346"/>
        <v>0</v>
      </c>
      <c r="U1082" s="414">
        <f t="shared" si="346"/>
        <v>0</v>
      </c>
      <c r="V1082" s="414">
        <f t="shared" si="346"/>
        <v>0</v>
      </c>
      <c r="W1082" s="414">
        <f t="shared" si="346"/>
        <v>0</v>
      </c>
      <c r="X1082" s="414">
        <f t="shared" si="346"/>
        <v>0</v>
      </c>
      <c r="Y1082" s="414">
        <f t="shared" si="346"/>
        <v>0</v>
      </c>
      <c r="Z1082" s="414">
        <f t="shared" si="346"/>
        <v>0</v>
      </c>
      <c r="AA1082" s="414">
        <f t="shared" si="346"/>
        <v>0</v>
      </c>
      <c r="AB1082" s="414">
        <f t="shared" si="346"/>
        <v>0</v>
      </c>
      <c r="AC1082" s="400">
        <f t="shared" si="347"/>
        <v>0</v>
      </c>
      <c r="AD1082" s="857"/>
      <c r="AE1082" s="858"/>
      <c r="AF1082" s="859"/>
    </row>
    <row r="1083" spans="1:32" ht="15" customHeight="1" outlineLevel="1" x14ac:dyDescent="0.2">
      <c r="A1083" s="11">
        <v>385</v>
      </c>
      <c r="B1083" s="661"/>
      <c r="C1083" s="257"/>
      <c r="D1083" s="868" t="str">
        <f>'2. CAD NCCF'!D1083:AF1083</f>
        <v>Other deposits/guarantees</v>
      </c>
      <c r="E1083" s="869"/>
      <c r="F1083" s="869"/>
      <c r="G1083" s="869"/>
      <c r="H1083" s="869"/>
      <c r="I1083" s="869"/>
      <c r="J1083" s="869"/>
      <c r="K1083" s="869"/>
      <c r="L1083" s="869"/>
      <c r="M1083" s="869"/>
      <c r="N1083" s="869"/>
      <c r="O1083" s="869"/>
      <c r="P1083" s="869"/>
      <c r="Q1083" s="869"/>
      <c r="R1083" s="869"/>
      <c r="S1083" s="869"/>
      <c r="T1083" s="869"/>
      <c r="U1083" s="869"/>
      <c r="V1083" s="869"/>
      <c r="W1083" s="869"/>
      <c r="X1083" s="869"/>
      <c r="Y1083" s="869"/>
      <c r="Z1083" s="869"/>
      <c r="AA1083" s="869"/>
      <c r="AB1083" s="869"/>
      <c r="AC1083" s="869"/>
      <c r="AD1083" s="869"/>
      <c r="AE1083" s="869"/>
      <c r="AF1083" s="870"/>
    </row>
    <row r="1084" spans="1:32" ht="15" customHeight="1" outlineLevel="1" x14ac:dyDescent="0.2">
      <c r="A1084" s="11">
        <v>386</v>
      </c>
      <c r="B1084" s="661"/>
      <c r="C1084" s="257"/>
      <c r="D1084" s="265"/>
      <c r="E1084" s="933" t="str">
        <f>'2. CAD NCCF'!E1084:L1084</f>
        <v>Customers' bank acceptances (BAs) issued</v>
      </c>
      <c r="F1084" s="934"/>
      <c r="G1084" s="934"/>
      <c r="H1084" s="934"/>
      <c r="I1084" s="934"/>
      <c r="J1084" s="934"/>
      <c r="K1084" s="934"/>
      <c r="L1084" s="935"/>
      <c r="M1084" s="399">
        <f>SUBTOTAL(9,M1085:M1087)</f>
        <v>0</v>
      </c>
      <c r="N1084" s="402">
        <f t="shared" ref="N1084:AC1084" si="348">SUBTOTAL(9,N1085:N1087)</f>
        <v>0</v>
      </c>
      <c r="O1084" s="406">
        <f t="shared" si="348"/>
        <v>0</v>
      </c>
      <c r="P1084" s="405">
        <f t="shared" si="348"/>
        <v>0</v>
      </c>
      <c r="Q1084" s="407">
        <f t="shared" si="348"/>
        <v>0</v>
      </c>
      <c r="R1084" s="402">
        <f t="shared" si="348"/>
        <v>0</v>
      </c>
      <c r="S1084" s="406">
        <f t="shared" si="348"/>
        <v>0</v>
      </c>
      <c r="T1084" s="405">
        <f t="shared" si="348"/>
        <v>0</v>
      </c>
      <c r="U1084" s="405">
        <f t="shared" si="348"/>
        <v>0</v>
      </c>
      <c r="V1084" s="405">
        <f t="shared" si="348"/>
        <v>0</v>
      </c>
      <c r="W1084" s="405">
        <f t="shared" si="348"/>
        <v>0</v>
      </c>
      <c r="X1084" s="405">
        <f t="shared" si="348"/>
        <v>0</v>
      </c>
      <c r="Y1084" s="405">
        <f t="shared" si="348"/>
        <v>0</v>
      </c>
      <c r="Z1084" s="405">
        <f t="shared" si="348"/>
        <v>0</v>
      </c>
      <c r="AA1084" s="405">
        <f t="shared" si="348"/>
        <v>0</v>
      </c>
      <c r="AB1084" s="403">
        <f t="shared" si="348"/>
        <v>0</v>
      </c>
      <c r="AC1084" s="407">
        <f t="shared" si="348"/>
        <v>0</v>
      </c>
      <c r="AD1084" s="1433"/>
      <c r="AE1084" s="852"/>
      <c r="AF1084" s="853"/>
    </row>
    <row r="1085" spans="1:32" ht="15" customHeight="1" outlineLevel="1" x14ac:dyDescent="0.2">
      <c r="A1085" s="11">
        <v>387</v>
      </c>
      <c r="B1085" s="661"/>
      <c r="C1085" s="641"/>
      <c r="D1085" s="641"/>
      <c r="E1085" s="642"/>
      <c r="F1085" s="880" t="str">
        <f>'2. CAD NCCF'!F1085:L1085</f>
        <v>1 month bank acceptance issued</v>
      </c>
      <c r="G1085" s="881"/>
      <c r="H1085" s="881"/>
      <c r="I1085" s="881"/>
      <c r="J1085" s="881"/>
      <c r="K1085" s="881"/>
      <c r="L1085" s="882"/>
      <c r="M1085" s="400">
        <f t="shared" ref="M1085:M1087" si="349">M309</f>
        <v>0</v>
      </c>
      <c r="N1085" s="411">
        <f>IF(N309="",0,N309*'Appx 1. Ref Rates'!$T81)</f>
        <v>0</v>
      </c>
      <c r="O1085" s="414">
        <f>IF(O309="",0,O309*'Appx 1. Ref Rates'!$T81)</f>
        <v>0</v>
      </c>
      <c r="P1085" s="414">
        <f>IF(P309="",0,P309*'Appx 1. Ref Rates'!$T81)</f>
        <v>0</v>
      </c>
      <c r="Q1085" s="415">
        <f>IF(Q309="",0,Q309*'Appx 1. Ref Rates'!$T81)</f>
        <v>0</v>
      </c>
      <c r="R1085" s="411">
        <f>(SUM($N309:$Q309)-SUM($N1085:Q1085))*'Appx 1. Ref Rates'!$U81</f>
        <v>0</v>
      </c>
      <c r="S1085" s="413">
        <f>(SUM($N309:$Q309)-SUM($N1085:R1085))*'Appx 1. Ref Rates'!$U81</f>
        <v>0</v>
      </c>
      <c r="T1085" s="413">
        <f>(SUM($N309:$Q309)-SUM($N1085:S1085))*'Appx 1. Ref Rates'!$U81</f>
        <v>0</v>
      </c>
      <c r="U1085" s="413">
        <f>(SUM($N309:$Q309)-SUM($N1085:T1085))*'Appx 1. Ref Rates'!$U81</f>
        <v>0</v>
      </c>
      <c r="V1085" s="413">
        <f>(SUM($N309:$Q309)-SUM($N1085:U1085))*'Appx 1. Ref Rates'!$U81</f>
        <v>0</v>
      </c>
      <c r="W1085" s="413">
        <f>(SUM($N309:$Q309)-SUM($N1085:V1085))*'Appx 1. Ref Rates'!$U81</f>
        <v>0</v>
      </c>
      <c r="X1085" s="414">
        <f>(SUM($N309:$Q309)-SUM($N1085:W1085))*'Appx 1. Ref Rates'!$U81</f>
        <v>0</v>
      </c>
      <c r="Y1085" s="413">
        <f>(SUM($N309:$Q309)-SUM($N1085:X1085))*'Appx 1. Ref Rates'!$U81</f>
        <v>0</v>
      </c>
      <c r="Z1085" s="413">
        <f>(SUM($N309:$Q309)-SUM($N1085:Y1085))*'Appx 1. Ref Rates'!$U81</f>
        <v>0</v>
      </c>
      <c r="AA1085" s="413">
        <f>(SUM($N309:$Q309)-SUM($N1085:Z1085))*'Appx 1. Ref Rates'!$U81</f>
        <v>0</v>
      </c>
      <c r="AB1085" s="413">
        <f>(SUM($N309:$Q309)-SUM($N1085:AA1085))*'Appx 1. Ref Rates'!$U81</f>
        <v>0</v>
      </c>
      <c r="AC1085" s="400">
        <f t="shared" ref="AC1085:AC1090" si="350">M1085-SUM(N1085:AB1085)</f>
        <v>0</v>
      </c>
      <c r="AD1085" s="854"/>
      <c r="AE1085" s="855"/>
      <c r="AF1085" s="856"/>
    </row>
    <row r="1086" spans="1:32" ht="15" customHeight="1" outlineLevel="1" x14ac:dyDescent="0.2">
      <c r="A1086" s="11">
        <v>388</v>
      </c>
      <c r="B1086" s="661"/>
      <c r="C1086" s="641"/>
      <c r="D1086" s="641"/>
      <c r="E1086" s="642"/>
      <c r="F1086" s="880" t="str">
        <f>'2. CAD NCCF'!F1086:L1086</f>
        <v>2 month bank acceptance issued</v>
      </c>
      <c r="G1086" s="881"/>
      <c r="H1086" s="881"/>
      <c r="I1086" s="881"/>
      <c r="J1086" s="881"/>
      <c r="K1086" s="881"/>
      <c r="L1086" s="882"/>
      <c r="M1086" s="400">
        <f t="shared" si="349"/>
        <v>0</v>
      </c>
      <c r="N1086" s="411">
        <f>IF(N310="",0,N310*'Appx 1. Ref Rates'!$T82)</f>
        <v>0</v>
      </c>
      <c r="O1086" s="414">
        <f>IF(O310="",0,O310*'Appx 1. Ref Rates'!$T82)</f>
        <v>0</v>
      </c>
      <c r="P1086" s="414">
        <f>IF(P310="",0,P310*'Appx 1. Ref Rates'!$T82)</f>
        <v>0</v>
      </c>
      <c r="Q1086" s="415">
        <f>IF(Q310="",0,Q310*'Appx 1. Ref Rates'!$T82)</f>
        <v>0</v>
      </c>
      <c r="R1086" s="411">
        <f>IF(R310="",0,R310*'Appx 1. Ref Rates'!$U82)</f>
        <v>0</v>
      </c>
      <c r="S1086" s="414">
        <f>(SUM($N310:$Q310)-SUM($N1086:Q1086))*'Appx 1. Ref Rates'!$U82</f>
        <v>0</v>
      </c>
      <c r="T1086" s="414">
        <f>(N($R310-$R1086*'Appx 1. Ref Rates'!$U82))</f>
        <v>0</v>
      </c>
      <c r="U1086" s="414">
        <f>(SUM($N310:$Q310)-SUM($N1086:$Q1086)-S1086)*'Appx 1. Ref Rates'!$U82</f>
        <v>0</v>
      </c>
      <c r="V1086" s="414">
        <f>(N($R310)-$R1086-T1086)*'Appx 1. Ref Rates'!$U82</f>
        <v>0</v>
      </c>
      <c r="W1086" s="414">
        <f>(SUM($N310:$Q310)-SUM($N1086:$Q1086)-S1086-U1086)*'Appx 1. Ref Rates'!$U82</f>
        <v>0</v>
      </c>
      <c r="X1086" s="414">
        <f>(N($R310)-$R1086-T1086-V1086)*'Appx 1. Ref Rates'!$U82</f>
        <v>0</v>
      </c>
      <c r="Y1086" s="414">
        <f>(SUM($N310:$Q310)-SUM($N1086:$Q1086)-S1086-U1086-W1086)*'Appx 1. Ref Rates'!$U82</f>
        <v>0</v>
      </c>
      <c r="Z1086" s="414">
        <f>(N($R310)-$R1086-T1086-V1086-X1086)*'Appx 1. Ref Rates'!$U82</f>
        <v>0</v>
      </c>
      <c r="AA1086" s="414">
        <f>(SUM($N310:$Q310)-SUM($N1086:$Q1086)-S1086-U1086-W1086-Y1086)*'Appx 1. Ref Rates'!$U82</f>
        <v>0</v>
      </c>
      <c r="AB1086" s="414">
        <f>(N($R310)-$R1086-T1086-V1086-X1086-Z1086)*'Appx 1. Ref Rates'!$U82</f>
        <v>0</v>
      </c>
      <c r="AC1086" s="400">
        <f t="shared" si="350"/>
        <v>0</v>
      </c>
      <c r="AD1086" s="854"/>
      <c r="AE1086" s="855"/>
      <c r="AF1086" s="856"/>
    </row>
    <row r="1087" spans="1:32" ht="15" customHeight="1" outlineLevel="1" x14ac:dyDescent="0.2">
      <c r="A1087" s="11">
        <v>389</v>
      </c>
      <c r="B1087" s="661"/>
      <c r="C1087" s="641"/>
      <c r="D1087" s="641"/>
      <c r="E1087" s="642"/>
      <c r="F1087" s="880" t="str">
        <f>'2. CAD NCCF'!F1087:L1087</f>
        <v>3 month bank acceptance issued</v>
      </c>
      <c r="G1087" s="881"/>
      <c r="H1087" s="881"/>
      <c r="I1087" s="881"/>
      <c r="J1087" s="881"/>
      <c r="K1087" s="881"/>
      <c r="L1087" s="882"/>
      <c r="M1087" s="400">
        <f t="shared" si="349"/>
        <v>0</v>
      </c>
      <c r="N1087" s="411">
        <f>IF(N311="",0,N311*'Appx 1. Ref Rates'!$T83)</f>
        <v>0</v>
      </c>
      <c r="O1087" s="414">
        <f>IF(O311="",0,O311*'Appx 1. Ref Rates'!$T83)</f>
        <v>0</v>
      </c>
      <c r="P1087" s="414">
        <f>IF(P311="",0,P311*'Appx 1. Ref Rates'!$T83)</f>
        <v>0</v>
      </c>
      <c r="Q1087" s="415">
        <f>IF(Q311="",0,Q311*'Appx 1. Ref Rates'!$T83)</f>
        <v>0</v>
      </c>
      <c r="R1087" s="411">
        <f>IF(R311="",0,R311*'Appx 1. Ref Rates'!$U83)</f>
        <v>0</v>
      </c>
      <c r="S1087" s="414">
        <f>(SUM($N311:$Q311)-SUM($N1087:Q1087))*'Appx 1. Ref Rates'!$U83</f>
        <v>0</v>
      </c>
      <c r="T1087" s="414">
        <f>(N($R311-$R1087*'Appx 1. Ref Rates'!$U83))</f>
        <v>0</v>
      </c>
      <c r="U1087" s="414">
        <f>(SUM($N311:$Q311)-SUM($N1087:$Q1087)-S1087)*'Appx 1. Ref Rates'!$U83</f>
        <v>0</v>
      </c>
      <c r="V1087" s="414">
        <f>(N($R311)-$R1087-T1087)*'Appx 1. Ref Rates'!$U83</f>
        <v>0</v>
      </c>
      <c r="W1087" s="414">
        <f>(SUM($N311:$Q311)-SUM($N1087:$Q1087)-S1087-U1087)*'Appx 1. Ref Rates'!$U83</f>
        <v>0</v>
      </c>
      <c r="X1087" s="414">
        <f>(N($R311)-$R1087-T1087-V1087)*'Appx 1. Ref Rates'!$U83</f>
        <v>0</v>
      </c>
      <c r="Y1087" s="414">
        <f>(SUM($N311:$Q311)-SUM($N1087:$Q1087)-S1087-U1087-W1087)*'Appx 1. Ref Rates'!$U83</f>
        <v>0</v>
      </c>
      <c r="Z1087" s="414">
        <f>(N($R311)-$R1087-T1087-V1087-X1087)*'Appx 1. Ref Rates'!$U83</f>
        <v>0</v>
      </c>
      <c r="AA1087" s="414">
        <f>(SUM($N311:$Q311)-SUM($N1087:$Q1087)-S1087-U1087-W1087-Y1087)*'Appx 1. Ref Rates'!$U83</f>
        <v>0</v>
      </c>
      <c r="AB1087" s="414">
        <f>(N($R311)-$R1087-T1087-V1087-X1087-Z1087)*'Appx 1. Ref Rates'!$U83</f>
        <v>0</v>
      </c>
      <c r="AC1087" s="400">
        <f t="shared" ref="AC1087" si="351">M1087-SUM(N1087:AB1087)</f>
        <v>0</v>
      </c>
      <c r="AD1087" s="854"/>
      <c r="AE1087" s="855"/>
      <c r="AF1087" s="856"/>
    </row>
    <row r="1088" spans="1:32" ht="15" customHeight="1" outlineLevel="1" x14ac:dyDescent="0.2">
      <c r="A1088" s="11">
        <v>390</v>
      </c>
      <c r="B1088" s="661"/>
      <c r="C1088" s="257"/>
      <c r="D1088" s="265"/>
      <c r="E1088" s="877" t="str">
        <f>'2. CAD NCCF'!E1088:L1088</f>
        <v>Other deposits</v>
      </c>
      <c r="F1088" s="878"/>
      <c r="G1088" s="878"/>
      <c r="H1088" s="878"/>
      <c r="I1088" s="878"/>
      <c r="J1088" s="878"/>
      <c r="K1088" s="878"/>
      <c r="L1088" s="879"/>
      <c r="M1088" s="399">
        <f>SUBTOTAL(9,M1089:M1090)</f>
        <v>0</v>
      </c>
      <c r="N1088" s="402">
        <f t="shared" ref="N1088:AC1088" si="352">SUBTOTAL(9,N1089:N1090)</f>
        <v>0</v>
      </c>
      <c r="O1088" s="406">
        <f t="shared" si="352"/>
        <v>0</v>
      </c>
      <c r="P1088" s="405">
        <f t="shared" si="352"/>
        <v>0</v>
      </c>
      <c r="Q1088" s="407">
        <f t="shared" si="352"/>
        <v>0</v>
      </c>
      <c r="R1088" s="402">
        <f t="shared" si="352"/>
        <v>0</v>
      </c>
      <c r="S1088" s="406">
        <f t="shared" si="352"/>
        <v>0</v>
      </c>
      <c r="T1088" s="405">
        <f t="shared" si="352"/>
        <v>0</v>
      </c>
      <c r="U1088" s="405">
        <f t="shared" si="352"/>
        <v>0</v>
      </c>
      <c r="V1088" s="405">
        <f t="shared" si="352"/>
        <v>0</v>
      </c>
      <c r="W1088" s="405">
        <f t="shared" si="352"/>
        <v>0</v>
      </c>
      <c r="X1088" s="405">
        <f t="shared" si="352"/>
        <v>0</v>
      </c>
      <c r="Y1088" s="405">
        <f t="shared" si="352"/>
        <v>0</v>
      </c>
      <c r="Z1088" s="405">
        <f t="shared" si="352"/>
        <v>0</v>
      </c>
      <c r="AA1088" s="405">
        <f t="shared" si="352"/>
        <v>0</v>
      </c>
      <c r="AB1088" s="403">
        <f t="shared" si="352"/>
        <v>0</v>
      </c>
      <c r="AC1088" s="407">
        <f t="shared" si="352"/>
        <v>0</v>
      </c>
      <c r="AD1088" s="854"/>
      <c r="AE1088" s="855"/>
      <c r="AF1088" s="856"/>
    </row>
    <row r="1089" spans="1:32" ht="15" customHeight="1" outlineLevel="1" x14ac:dyDescent="0.2">
      <c r="A1089" s="11">
        <v>391</v>
      </c>
      <c r="B1089" s="661"/>
      <c r="C1089" s="641"/>
      <c r="D1089" s="641"/>
      <c r="E1089" s="642"/>
      <c r="F1089" s="880" t="str">
        <f>'2. CAD NCCF'!F1089:L1089</f>
        <v>Swapped intrabank deposits</v>
      </c>
      <c r="G1089" s="881"/>
      <c r="H1089" s="881"/>
      <c r="I1089" s="881"/>
      <c r="J1089" s="881"/>
      <c r="K1089" s="881"/>
      <c r="L1089" s="882"/>
      <c r="M1089" s="400">
        <f t="shared" ref="M1089:AB1090" si="353">M313</f>
        <v>0</v>
      </c>
      <c r="N1089" s="411">
        <f t="shared" si="353"/>
        <v>0</v>
      </c>
      <c r="O1089" s="414">
        <f t="shared" si="353"/>
        <v>0</v>
      </c>
      <c r="P1089" s="414">
        <f t="shared" si="353"/>
        <v>0</v>
      </c>
      <c r="Q1089" s="415">
        <f t="shared" si="353"/>
        <v>0</v>
      </c>
      <c r="R1089" s="411">
        <f t="shared" si="353"/>
        <v>0</v>
      </c>
      <c r="S1089" s="413">
        <f t="shared" si="353"/>
        <v>0</v>
      </c>
      <c r="T1089" s="413">
        <f t="shared" si="353"/>
        <v>0</v>
      </c>
      <c r="U1089" s="413">
        <f t="shared" si="353"/>
        <v>0</v>
      </c>
      <c r="V1089" s="413">
        <f t="shared" si="353"/>
        <v>0</v>
      </c>
      <c r="W1089" s="413">
        <f t="shared" si="353"/>
        <v>0</v>
      </c>
      <c r="X1089" s="414">
        <f t="shared" si="353"/>
        <v>0</v>
      </c>
      <c r="Y1089" s="413">
        <f t="shared" si="353"/>
        <v>0</v>
      </c>
      <c r="Z1089" s="413">
        <f t="shared" si="353"/>
        <v>0</v>
      </c>
      <c r="AA1089" s="413">
        <f t="shared" si="353"/>
        <v>0</v>
      </c>
      <c r="AB1089" s="413">
        <f t="shared" si="353"/>
        <v>0</v>
      </c>
      <c r="AC1089" s="400">
        <f t="shared" si="350"/>
        <v>0</v>
      </c>
      <c r="AD1089" s="854"/>
      <c r="AE1089" s="855"/>
      <c r="AF1089" s="856"/>
    </row>
    <row r="1090" spans="1:32" ht="15" customHeight="1" outlineLevel="1" x14ac:dyDescent="0.2">
      <c r="A1090" s="11">
        <v>392</v>
      </c>
      <c r="B1090" s="661"/>
      <c r="C1090" s="627"/>
      <c r="D1090" s="627"/>
      <c r="E1090" s="628"/>
      <c r="F1090" s="880" t="str">
        <f>'2. CAD NCCF'!F1090:L1090</f>
        <v>Deposits from affiliates</v>
      </c>
      <c r="G1090" s="881"/>
      <c r="H1090" s="881"/>
      <c r="I1090" s="881"/>
      <c r="J1090" s="881"/>
      <c r="K1090" s="881"/>
      <c r="L1090" s="882"/>
      <c r="M1090" s="400">
        <f t="shared" si="353"/>
        <v>0</v>
      </c>
      <c r="N1090" s="411">
        <f t="shared" si="353"/>
        <v>0</v>
      </c>
      <c r="O1090" s="414">
        <f t="shared" si="353"/>
        <v>0</v>
      </c>
      <c r="P1090" s="414">
        <f t="shared" si="353"/>
        <v>0</v>
      </c>
      <c r="Q1090" s="415">
        <f t="shared" si="353"/>
        <v>0</v>
      </c>
      <c r="R1090" s="411">
        <f t="shared" si="353"/>
        <v>0</v>
      </c>
      <c r="S1090" s="413">
        <f t="shared" si="353"/>
        <v>0</v>
      </c>
      <c r="T1090" s="413">
        <f t="shared" si="353"/>
        <v>0</v>
      </c>
      <c r="U1090" s="413">
        <f t="shared" si="353"/>
        <v>0</v>
      </c>
      <c r="V1090" s="413">
        <f t="shared" si="353"/>
        <v>0</v>
      </c>
      <c r="W1090" s="413">
        <f t="shared" si="353"/>
        <v>0</v>
      </c>
      <c r="X1090" s="414">
        <f t="shared" si="353"/>
        <v>0</v>
      </c>
      <c r="Y1090" s="413">
        <f t="shared" si="353"/>
        <v>0</v>
      </c>
      <c r="Z1090" s="413">
        <f t="shared" si="353"/>
        <v>0</v>
      </c>
      <c r="AA1090" s="413">
        <f t="shared" si="353"/>
        <v>0</v>
      </c>
      <c r="AB1090" s="413">
        <f t="shared" si="353"/>
        <v>0</v>
      </c>
      <c r="AC1090" s="400">
        <f t="shared" si="350"/>
        <v>0</v>
      </c>
      <c r="AD1090" s="857"/>
      <c r="AE1090" s="858"/>
      <c r="AF1090" s="859"/>
    </row>
    <row r="1091" spans="1:32" ht="15" customHeight="1" outlineLevel="1" x14ac:dyDescent="0.2">
      <c r="A1091" s="11">
        <v>326</v>
      </c>
      <c r="B1091" s="766"/>
      <c r="C1091" s="1065" t="str">
        <f>'2. CAD NCCF'!C1091:AF1091</f>
        <v>Wholesale Issuance</v>
      </c>
      <c r="D1091" s="1066"/>
      <c r="E1091" s="1066"/>
      <c r="F1091" s="1066"/>
      <c r="G1091" s="1066"/>
      <c r="H1091" s="1066"/>
      <c r="I1091" s="1066"/>
      <c r="J1091" s="1066"/>
      <c r="K1091" s="1066"/>
      <c r="L1091" s="1066"/>
      <c r="M1091" s="1066"/>
      <c r="N1091" s="1066"/>
      <c r="O1091" s="1066"/>
      <c r="P1091" s="1066"/>
      <c r="Q1091" s="1066"/>
      <c r="R1091" s="1066"/>
      <c r="S1091" s="1066"/>
      <c r="T1091" s="1066"/>
      <c r="U1091" s="1066"/>
      <c r="V1091" s="1066"/>
      <c r="W1091" s="1066"/>
      <c r="X1091" s="1066"/>
      <c r="Y1091" s="1066"/>
      <c r="Z1091" s="1066"/>
      <c r="AA1091" s="1066"/>
      <c r="AB1091" s="1066"/>
      <c r="AC1091" s="1066"/>
      <c r="AD1091" s="1066"/>
      <c r="AE1091" s="1066"/>
      <c r="AF1091" s="1067"/>
    </row>
    <row r="1092" spans="1:32" ht="15" customHeight="1" outlineLevel="1" x14ac:dyDescent="0.2">
      <c r="A1092" s="11">
        <v>327</v>
      </c>
      <c r="B1092" s="661"/>
      <c r="C1092" s="257"/>
      <c r="D1092" s="1080" t="str">
        <f>'2. CAD NCCF'!D1092:L1092</f>
        <v>Wholesale unsecured debt issuance</v>
      </c>
      <c r="E1092" s="1081"/>
      <c r="F1092" s="1081"/>
      <c r="G1092" s="1081"/>
      <c r="H1092" s="1081"/>
      <c r="I1092" s="1081"/>
      <c r="J1092" s="1081"/>
      <c r="K1092" s="1081"/>
      <c r="L1092" s="1092"/>
      <c r="M1092" s="399">
        <f>SUBTOTAL(9,M1093:M1098)</f>
        <v>0</v>
      </c>
      <c r="N1092" s="402">
        <f t="shared" ref="N1092:AC1092" si="354">SUBTOTAL(9,N1093:N1098)</f>
        <v>0</v>
      </c>
      <c r="O1092" s="406">
        <f t="shared" si="354"/>
        <v>0</v>
      </c>
      <c r="P1092" s="405">
        <f t="shared" si="354"/>
        <v>0</v>
      </c>
      <c r="Q1092" s="407">
        <f t="shared" si="354"/>
        <v>0</v>
      </c>
      <c r="R1092" s="402">
        <f t="shared" si="354"/>
        <v>0</v>
      </c>
      <c r="S1092" s="406">
        <f t="shared" si="354"/>
        <v>0</v>
      </c>
      <c r="T1092" s="405">
        <f t="shared" si="354"/>
        <v>0</v>
      </c>
      <c r="U1092" s="405">
        <f t="shared" si="354"/>
        <v>0</v>
      </c>
      <c r="V1092" s="405">
        <f t="shared" si="354"/>
        <v>0</v>
      </c>
      <c r="W1092" s="405">
        <f t="shared" si="354"/>
        <v>0</v>
      </c>
      <c r="X1092" s="405">
        <f t="shared" si="354"/>
        <v>0</v>
      </c>
      <c r="Y1092" s="405">
        <f t="shared" si="354"/>
        <v>0</v>
      </c>
      <c r="Z1092" s="405">
        <f t="shared" si="354"/>
        <v>0</v>
      </c>
      <c r="AA1092" s="405">
        <f t="shared" si="354"/>
        <v>0</v>
      </c>
      <c r="AB1092" s="403">
        <f t="shared" si="354"/>
        <v>0</v>
      </c>
      <c r="AC1092" s="407">
        <f t="shared" si="354"/>
        <v>0</v>
      </c>
      <c r="AD1092" s="1577"/>
      <c r="AE1092" s="1595"/>
      <c r="AF1092" s="1596"/>
    </row>
    <row r="1093" spans="1:32" ht="15" customHeight="1" outlineLevel="1" x14ac:dyDescent="0.2">
      <c r="A1093" s="11">
        <v>328</v>
      </c>
      <c r="B1093" s="661"/>
      <c r="C1093" s="263"/>
      <c r="D1093" s="263"/>
      <c r="E1093" s="264"/>
      <c r="F1093" s="880" t="str">
        <f>'2. CAD NCCF'!F1093:L1093</f>
        <v>Bankers' acceptances (BAs)</v>
      </c>
      <c r="G1093" s="881"/>
      <c r="H1093" s="881"/>
      <c r="I1093" s="881"/>
      <c r="J1093" s="881"/>
      <c r="K1093" s="881"/>
      <c r="L1093" s="882"/>
      <c r="M1093" s="400">
        <f t="shared" ref="M1093:AB1098" si="355">M317</f>
        <v>0</v>
      </c>
      <c r="N1093" s="411">
        <f t="shared" si="355"/>
        <v>0</v>
      </c>
      <c r="O1093" s="414">
        <f t="shared" si="355"/>
        <v>0</v>
      </c>
      <c r="P1093" s="414">
        <f t="shared" si="355"/>
        <v>0</v>
      </c>
      <c r="Q1093" s="415">
        <f t="shared" si="355"/>
        <v>0</v>
      </c>
      <c r="R1093" s="411">
        <f t="shared" si="355"/>
        <v>0</v>
      </c>
      <c r="S1093" s="413">
        <f t="shared" si="355"/>
        <v>0</v>
      </c>
      <c r="T1093" s="413">
        <f t="shared" si="355"/>
        <v>0</v>
      </c>
      <c r="U1093" s="413">
        <f t="shared" si="355"/>
        <v>0</v>
      </c>
      <c r="V1093" s="413">
        <f t="shared" si="355"/>
        <v>0</v>
      </c>
      <c r="W1093" s="413">
        <f t="shared" si="355"/>
        <v>0</v>
      </c>
      <c r="X1093" s="414">
        <f t="shared" si="355"/>
        <v>0</v>
      </c>
      <c r="Y1093" s="413">
        <f t="shared" si="355"/>
        <v>0</v>
      </c>
      <c r="Z1093" s="413">
        <f t="shared" si="355"/>
        <v>0</v>
      </c>
      <c r="AA1093" s="413">
        <f t="shared" si="355"/>
        <v>0</v>
      </c>
      <c r="AB1093" s="413">
        <f t="shared" si="355"/>
        <v>0</v>
      </c>
      <c r="AC1093" s="400">
        <f t="shared" ref="AC1093:AC1104" si="356">M1093-SUM(N1093:AB1093)</f>
        <v>0</v>
      </c>
      <c r="AD1093" s="1433"/>
      <c r="AE1093" s="852"/>
      <c r="AF1093" s="853"/>
    </row>
    <row r="1094" spans="1:32" ht="15" customHeight="1" outlineLevel="1" x14ac:dyDescent="0.2">
      <c r="A1094" s="11">
        <v>329</v>
      </c>
      <c r="B1094" s="661"/>
      <c r="C1094" s="263"/>
      <c r="D1094" s="263"/>
      <c r="E1094" s="264"/>
      <c r="F1094" s="880" t="str">
        <f>'2. CAD NCCF'!F1094:L1094</f>
        <v>Commercial paper issued</v>
      </c>
      <c r="G1094" s="881"/>
      <c r="H1094" s="881"/>
      <c r="I1094" s="881"/>
      <c r="J1094" s="881"/>
      <c r="K1094" s="881"/>
      <c r="L1094" s="882"/>
      <c r="M1094" s="400">
        <f t="shared" si="355"/>
        <v>0</v>
      </c>
      <c r="N1094" s="411">
        <f t="shared" si="355"/>
        <v>0</v>
      </c>
      <c r="O1094" s="414">
        <f t="shared" si="355"/>
        <v>0</v>
      </c>
      <c r="P1094" s="414">
        <f t="shared" si="355"/>
        <v>0</v>
      </c>
      <c r="Q1094" s="415">
        <f t="shared" si="355"/>
        <v>0</v>
      </c>
      <c r="R1094" s="411">
        <f t="shared" si="355"/>
        <v>0</v>
      </c>
      <c r="S1094" s="413">
        <f t="shared" si="355"/>
        <v>0</v>
      </c>
      <c r="T1094" s="413">
        <f t="shared" si="355"/>
        <v>0</v>
      </c>
      <c r="U1094" s="413">
        <f t="shared" si="355"/>
        <v>0</v>
      </c>
      <c r="V1094" s="413">
        <f t="shared" si="355"/>
        <v>0</v>
      </c>
      <c r="W1094" s="413">
        <f t="shared" si="355"/>
        <v>0</v>
      </c>
      <c r="X1094" s="414">
        <f t="shared" si="355"/>
        <v>0</v>
      </c>
      <c r="Y1094" s="413">
        <f t="shared" si="355"/>
        <v>0</v>
      </c>
      <c r="Z1094" s="413">
        <f t="shared" si="355"/>
        <v>0</v>
      </c>
      <c r="AA1094" s="413">
        <f t="shared" si="355"/>
        <v>0</v>
      </c>
      <c r="AB1094" s="413">
        <f t="shared" si="355"/>
        <v>0</v>
      </c>
      <c r="AC1094" s="400">
        <f t="shared" si="356"/>
        <v>0</v>
      </c>
      <c r="AD1094" s="854"/>
      <c r="AE1094" s="855"/>
      <c r="AF1094" s="856"/>
    </row>
    <row r="1095" spans="1:32" ht="15" customHeight="1" outlineLevel="1" x14ac:dyDescent="0.2">
      <c r="A1095" s="11">
        <v>330</v>
      </c>
      <c r="B1095" s="661"/>
      <c r="C1095" s="263"/>
      <c r="D1095" s="263"/>
      <c r="E1095" s="264"/>
      <c r="F1095" s="880" t="str">
        <f>'2. CAD NCCF'!F1095:L1095</f>
        <v>Certificates of deposit and bearer deposit notes issued</v>
      </c>
      <c r="G1095" s="881"/>
      <c r="H1095" s="881"/>
      <c r="I1095" s="881"/>
      <c r="J1095" s="881"/>
      <c r="K1095" s="881"/>
      <c r="L1095" s="882"/>
      <c r="M1095" s="400">
        <f t="shared" si="355"/>
        <v>0</v>
      </c>
      <c r="N1095" s="411">
        <f t="shared" si="355"/>
        <v>0</v>
      </c>
      <c r="O1095" s="414">
        <f t="shared" si="355"/>
        <v>0</v>
      </c>
      <c r="P1095" s="414">
        <f t="shared" si="355"/>
        <v>0</v>
      </c>
      <c r="Q1095" s="415">
        <f t="shared" si="355"/>
        <v>0</v>
      </c>
      <c r="R1095" s="411">
        <f t="shared" si="355"/>
        <v>0</v>
      </c>
      <c r="S1095" s="413">
        <f t="shared" si="355"/>
        <v>0</v>
      </c>
      <c r="T1095" s="413">
        <f t="shared" si="355"/>
        <v>0</v>
      </c>
      <c r="U1095" s="413">
        <f t="shared" si="355"/>
        <v>0</v>
      </c>
      <c r="V1095" s="413">
        <f t="shared" si="355"/>
        <v>0</v>
      </c>
      <c r="W1095" s="413">
        <f t="shared" si="355"/>
        <v>0</v>
      </c>
      <c r="X1095" s="414">
        <f t="shared" si="355"/>
        <v>0</v>
      </c>
      <c r="Y1095" s="413">
        <f t="shared" si="355"/>
        <v>0</v>
      </c>
      <c r="Z1095" s="413">
        <f t="shared" si="355"/>
        <v>0</v>
      </c>
      <c r="AA1095" s="413">
        <f t="shared" si="355"/>
        <v>0</v>
      </c>
      <c r="AB1095" s="413">
        <f t="shared" si="355"/>
        <v>0</v>
      </c>
      <c r="AC1095" s="400">
        <f t="shared" si="356"/>
        <v>0</v>
      </c>
      <c r="AD1095" s="854"/>
      <c r="AE1095" s="855"/>
      <c r="AF1095" s="856"/>
    </row>
    <row r="1096" spans="1:32" ht="15" customHeight="1" outlineLevel="1" x14ac:dyDescent="0.2">
      <c r="A1096" s="11">
        <v>331</v>
      </c>
      <c r="B1096" s="661"/>
      <c r="C1096" s="263"/>
      <c r="D1096" s="263"/>
      <c r="E1096" s="264"/>
      <c r="F1096" s="880" t="str">
        <f>'2. CAD NCCF'!F1096:L1096</f>
        <v>Wholesale/commercial structured notes</v>
      </c>
      <c r="G1096" s="881"/>
      <c r="H1096" s="881"/>
      <c r="I1096" s="881"/>
      <c r="J1096" s="881"/>
      <c r="K1096" s="881"/>
      <c r="L1096" s="882"/>
      <c r="M1096" s="400">
        <f t="shared" si="355"/>
        <v>0</v>
      </c>
      <c r="N1096" s="411">
        <f t="shared" si="355"/>
        <v>0</v>
      </c>
      <c r="O1096" s="414">
        <f t="shared" si="355"/>
        <v>0</v>
      </c>
      <c r="P1096" s="414">
        <f t="shared" si="355"/>
        <v>0</v>
      </c>
      <c r="Q1096" s="415">
        <f t="shared" si="355"/>
        <v>0</v>
      </c>
      <c r="R1096" s="411">
        <f t="shared" si="355"/>
        <v>0</v>
      </c>
      <c r="S1096" s="413">
        <f t="shared" si="355"/>
        <v>0</v>
      </c>
      <c r="T1096" s="413">
        <f t="shared" si="355"/>
        <v>0</v>
      </c>
      <c r="U1096" s="413">
        <f t="shared" si="355"/>
        <v>0</v>
      </c>
      <c r="V1096" s="413">
        <f t="shared" si="355"/>
        <v>0</v>
      </c>
      <c r="W1096" s="413">
        <f t="shared" si="355"/>
        <v>0</v>
      </c>
      <c r="X1096" s="414">
        <f t="shared" si="355"/>
        <v>0</v>
      </c>
      <c r="Y1096" s="413">
        <f t="shared" si="355"/>
        <v>0</v>
      </c>
      <c r="Z1096" s="413">
        <f t="shared" si="355"/>
        <v>0</v>
      </c>
      <c r="AA1096" s="413">
        <f t="shared" si="355"/>
        <v>0</v>
      </c>
      <c r="AB1096" s="413">
        <f t="shared" si="355"/>
        <v>0</v>
      </c>
      <c r="AC1096" s="400">
        <f t="shared" si="356"/>
        <v>0</v>
      </c>
      <c r="AD1096" s="854"/>
      <c r="AE1096" s="855"/>
      <c r="AF1096" s="856"/>
    </row>
    <row r="1097" spans="1:32" ht="15" customHeight="1" outlineLevel="1" x14ac:dyDescent="0.2">
      <c r="A1097" s="11">
        <v>331</v>
      </c>
      <c r="B1097" s="661"/>
      <c r="C1097" s="263"/>
      <c r="D1097" s="263"/>
      <c r="E1097" s="264"/>
      <c r="F1097" s="880" t="str">
        <f>'2. CAD NCCF'!F1097:L1097</f>
        <v>Senior unsecured debt issued</v>
      </c>
      <c r="G1097" s="881"/>
      <c r="H1097" s="881"/>
      <c r="I1097" s="881"/>
      <c r="J1097" s="881"/>
      <c r="K1097" s="881"/>
      <c r="L1097" s="882"/>
      <c r="M1097" s="400">
        <f t="shared" si="355"/>
        <v>0</v>
      </c>
      <c r="N1097" s="411">
        <f t="shared" si="355"/>
        <v>0</v>
      </c>
      <c r="O1097" s="414">
        <f t="shared" si="355"/>
        <v>0</v>
      </c>
      <c r="P1097" s="414">
        <f t="shared" si="355"/>
        <v>0</v>
      </c>
      <c r="Q1097" s="415">
        <f t="shared" si="355"/>
        <v>0</v>
      </c>
      <c r="R1097" s="411">
        <f t="shared" si="355"/>
        <v>0</v>
      </c>
      <c r="S1097" s="413">
        <f t="shared" si="355"/>
        <v>0</v>
      </c>
      <c r="T1097" s="413">
        <f t="shared" si="355"/>
        <v>0</v>
      </c>
      <c r="U1097" s="413">
        <f t="shared" si="355"/>
        <v>0</v>
      </c>
      <c r="V1097" s="413">
        <f t="shared" si="355"/>
        <v>0</v>
      </c>
      <c r="W1097" s="413">
        <f t="shared" si="355"/>
        <v>0</v>
      </c>
      <c r="X1097" s="414">
        <f t="shared" si="355"/>
        <v>0</v>
      </c>
      <c r="Y1097" s="413">
        <f t="shared" si="355"/>
        <v>0</v>
      </c>
      <c r="Z1097" s="413">
        <f t="shared" si="355"/>
        <v>0</v>
      </c>
      <c r="AA1097" s="413">
        <f t="shared" si="355"/>
        <v>0</v>
      </c>
      <c r="AB1097" s="413">
        <f t="shared" si="355"/>
        <v>0</v>
      </c>
      <c r="AC1097" s="400">
        <f t="shared" si="356"/>
        <v>0</v>
      </c>
      <c r="AD1097" s="854"/>
      <c r="AE1097" s="855"/>
      <c r="AF1097" s="856"/>
    </row>
    <row r="1098" spans="1:32" ht="15" customHeight="1" outlineLevel="1" x14ac:dyDescent="0.2">
      <c r="A1098" s="11">
        <v>331</v>
      </c>
      <c r="B1098" s="679"/>
      <c r="C1098" s="622"/>
      <c r="D1098" s="622"/>
      <c r="E1098" s="623"/>
      <c r="F1098" s="880" t="str">
        <f>'2. CAD NCCF'!F1098:L1098</f>
        <v>Subordinated debt issued</v>
      </c>
      <c r="G1098" s="881"/>
      <c r="H1098" s="881"/>
      <c r="I1098" s="881"/>
      <c r="J1098" s="881"/>
      <c r="K1098" s="881"/>
      <c r="L1098" s="882"/>
      <c r="M1098" s="400">
        <f t="shared" si="355"/>
        <v>0</v>
      </c>
      <c r="N1098" s="411">
        <f t="shared" si="355"/>
        <v>0</v>
      </c>
      <c r="O1098" s="414">
        <f t="shared" si="355"/>
        <v>0</v>
      </c>
      <c r="P1098" s="414">
        <f t="shared" si="355"/>
        <v>0</v>
      </c>
      <c r="Q1098" s="415">
        <f t="shared" si="355"/>
        <v>0</v>
      </c>
      <c r="R1098" s="411">
        <f t="shared" si="355"/>
        <v>0</v>
      </c>
      <c r="S1098" s="413">
        <f t="shared" si="355"/>
        <v>0</v>
      </c>
      <c r="T1098" s="413">
        <f t="shared" si="355"/>
        <v>0</v>
      </c>
      <c r="U1098" s="413">
        <f t="shared" si="355"/>
        <v>0</v>
      </c>
      <c r="V1098" s="413">
        <f t="shared" si="355"/>
        <v>0</v>
      </c>
      <c r="W1098" s="413">
        <f t="shared" si="355"/>
        <v>0</v>
      </c>
      <c r="X1098" s="414">
        <f t="shared" si="355"/>
        <v>0</v>
      </c>
      <c r="Y1098" s="413">
        <f t="shared" si="355"/>
        <v>0</v>
      </c>
      <c r="Z1098" s="413">
        <f t="shared" si="355"/>
        <v>0</v>
      </c>
      <c r="AA1098" s="413">
        <f t="shared" si="355"/>
        <v>0</v>
      </c>
      <c r="AB1098" s="413">
        <f t="shared" si="355"/>
        <v>0</v>
      </c>
      <c r="AC1098" s="400">
        <f t="shared" si="356"/>
        <v>0</v>
      </c>
      <c r="AD1098" s="857"/>
      <c r="AE1098" s="858"/>
      <c r="AF1098" s="859"/>
    </row>
    <row r="1099" spans="1:32" ht="15" customHeight="1" outlineLevel="1" x14ac:dyDescent="0.2">
      <c r="A1099" s="11">
        <v>327</v>
      </c>
      <c r="B1099" s="317"/>
      <c r="C1099" s="617"/>
      <c r="D1099" s="868" t="str">
        <f>'2. CAD NCCF'!D1099:L1099</f>
        <v>Wholesale secured debt issuance</v>
      </c>
      <c r="E1099" s="869"/>
      <c r="F1099" s="869"/>
      <c r="G1099" s="869"/>
      <c r="H1099" s="869"/>
      <c r="I1099" s="869"/>
      <c r="J1099" s="869"/>
      <c r="K1099" s="869"/>
      <c r="L1099" s="870"/>
      <c r="M1099" s="399">
        <f>SUBTOTAL(9,M1100:M1104)</f>
        <v>0</v>
      </c>
      <c r="N1099" s="402">
        <f t="shared" ref="N1099:AC1099" si="357">SUBTOTAL(9,N1100:N1104)</f>
        <v>0</v>
      </c>
      <c r="O1099" s="406">
        <f t="shared" si="357"/>
        <v>0</v>
      </c>
      <c r="P1099" s="405">
        <f t="shared" si="357"/>
        <v>0</v>
      </c>
      <c r="Q1099" s="407">
        <f t="shared" si="357"/>
        <v>0</v>
      </c>
      <c r="R1099" s="402">
        <f t="shared" si="357"/>
        <v>0</v>
      </c>
      <c r="S1099" s="406">
        <f t="shared" si="357"/>
        <v>0</v>
      </c>
      <c r="T1099" s="405">
        <f t="shared" si="357"/>
        <v>0</v>
      </c>
      <c r="U1099" s="405">
        <f t="shared" si="357"/>
        <v>0</v>
      </c>
      <c r="V1099" s="405">
        <f t="shared" si="357"/>
        <v>0</v>
      </c>
      <c r="W1099" s="405">
        <f t="shared" si="357"/>
        <v>0</v>
      </c>
      <c r="X1099" s="405">
        <f t="shared" si="357"/>
        <v>0</v>
      </c>
      <c r="Y1099" s="405">
        <f t="shared" si="357"/>
        <v>0</v>
      </c>
      <c r="Z1099" s="405">
        <f t="shared" si="357"/>
        <v>0</v>
      </c>
      <c r="AA1099" s="405">
        <f t="shared" si="357"/>
        <v>0</v>
      </c>
      <c r="AB1099" s="403">
        <f t="shared" si="357"/>
        <v>0</v>
      </c>
      <c r="AC1099" s="407">
        <f t="shared" si="357"/>
        <v>0</v>
      </c>
      <c r="AD1099" s="1577"/>
      <c r="AE1099" s="1595"/>
      <c r="AF1099" s="1596"/>
    </row>
    <row r="1100" spans="1:32" ht="15" customHeight="1" outlineLevel="1" x14ac:dyDescent="0.2">
      <c r="A1100" s="11">
        <v>328</v>
      </c>
      <c r="B1100" s="661"/>
      <c r="C1100" s="263"/>
      <c r="D1100" s="263"/>
      <c r="E1100" s="264"/>
      <c r="F1100" s="880" t="str">
        <f>'2. CAD NCCF'!F1100:L1100</f>
        <v>FI's ABCP</v>
      </c>
      <c r="G1100" s="881"/>
      <c r="H1100" s="881"/>
      <c r="I1100" s="881"/>
      <c r="J1100" s="881"/>
      <c r="K1100" s="881"/>
      <c r="L1100" s="882"/>
      <c r="M1100" s="400">
        <f t="shared" ref="M1100:AB1104" si="358">M324</f>
        <v>0</v>
      </c>
      <c r="N1100" s="411">
        <f t="shared" si="358"/>
        <v>0</v>
      </c>
      <c r="O1100" s="414">
        <f t="shared" si="358"/>
        <v>0</v>
      </c>
      <c r="P1100" s="414">
        <f t="shared" si="358"/>
        <v>0</v>
      </c>
      <c r="Q1100" s="415">
        <f t="shared" si="358"/>
        <v>0</v>
      </c>
      <c r="R1100" s="411">
        <f t="shared" si="358"/>
        <v>0</v>
      </c>
      <c r="S1100" s="413">
        <f t="shared" si="358"/>
        <v>0</v>
      </c>
      <c r="T1100" s="413">
        <f t="shared" si="358"/>
        <v>0</v>
      </c>
      <c r="U1100" s="413">
        <f t="shared" si="358"/>
        <v>0</v>
      </c>
      <c r="V1100" s="413">
        <f t="shared" si="358"/>
        <v>0</v>
      </c>
      <c r="W1100" s="413">
        <f t="shared" si="358"/>
        <v>0</v>
      </c>
      <c r="X1100" s="414">
        <f t="shared" si="358"/>
        <v>0</v>
      </c>
      <c r="Y1100" s="413">
        <f t="shared" si="358"/>
        <v>0</v>
      </c>
      <c r="Z1100" s="413">
        <f t="shared" si="358"/>
        <v>0</v>
      </c>
      <c r="AA1100" s="413">
        <f t="shared" si="358"/>
        <v>0</v>
      </c>
      <c r="AB1100" s="413">
        <f t="shared" si="358"/>
        <v>0</v>
      </c>
      <c r="AC1100" s="400">
        <f t="shared" si="356"/>
        <v>0</v>
      </c>
      <c r="AD1100" s="1433"/>
      <c r="AE1100" s="852"/>
      <c r="AF1100" s="853"/>
    </row>
    <row r="1101" spans="1:32" ht="15" customHeight="1" outlineLevel="1" x14ac:dyDescent="0.2">
      <c r="A1101" s="11">
        <v>329</v>
      </c>
      <c r="B1101" s="661"/>
      <c r="C1101" s="263"/>
      <c r="D1101" s="263"/>
      <c r="E1101" s="264"/>
      <c r="F1101" s="880" t="str">
        <f>'2. CAD NCCF'!F1101:L1101</f>
        <v>FI's covered bonds</v>
      </c>
      <c r="G1101" s="881"/>
      <c r="H1101" s="881"/>
      <c r="I1101" s="881"/>
      <c r="J1101" s="881"/>
      <c r="K1101" s="881"/>
      <c r="L1101" s="882"/>
      <c r="M1101" s="400">
        <f t="shared" si="358"/>
        <v>0</v>
      </c>
      <c r="N1101" s="411">
        <f t="shared" si="358"/>
        <v>0</v>
      </c>
      <c r="O1101" s="414">
        <f t="shared" si="358"/>
        <v>0</v>
      </c>
      <c r="P1101" s="414">
        <f t="shared" si="358"/>
        <v>0</v>
      </c>
      <c r="Q1101" s="415">
        <f t="shared" si="358"/>
        <v>0</v>
      </c>
      <c r="R1101" s="411">
        <f t="shared" si="358"/>
        <v>0</v>
      </c>
      <c r="S1101" s="413">
        <f t="shared" si="358"/>
        <v>0</v>
      </c>
      <c r="T1101" s="413">
        <f t="shared" si="358"/>
        <v>0</v>
      </c>
      <c r="U1101" s="413">
        <f t="shared" si="358"/>
        <v>0</v>
      </c>
      <c r="V1101" s="413">
        <f t="shared" si="358"/>
        <v>0</v>
      </c>
      <c r="W1101" s="413">
        <f t="shared" si="358"/>
        <v>0</v>
      </c>
      <c r="X1101" s="414">
        <f t="shared" si="358"/>
        <v>0</v>
      </c>
      <c r="Y1101" s="413">
        <f t="shared" si="358"/>
        <v>0</v>
      </c>
      <c r="Z1101" s="413">
        <f t="shared" si="358"/>
        <v>0</v>
      </c>
      <c r="AA1101" s="413">
        <f t="shared" si="358"/>
        <v>0</v>
      </c>
      <c r="AB1101" s="413">
        <f t="shared" si="358"/>
        <v>0</v>
      </c>
      <c r="AC1101" s="400">
        <f t="shared" si="356"/>
        <v>0</v>
      </c>
      <c r="AD1101" s="854"/>
      <c r="AE1101" s="855"/>
      <c r="AF1101" s="856"/>
    </row>
    <row r="1102" spans="1:32" ht="15" customHeight="1" outlineLevel="1" x14ac:dyDescent="0.2">
      <c r="A1102" s="11">
        <v>330</v>
      </c>
      <c r="B1102" s="661"/>
      <c r="C1102" s="263"/>
      <c r="D1102" s="263"/>
      <c r="E1102" s="264"/>
      <c r="F1102" s="880" t="str">
        <f>'2. CAD NCCF'!F1102:L1102</f>
        <v>FI's ABS and MBS</v>
      </c>
      <c r="G1102" s="881"/>
      <c r="H1102" s="881"/>
      <c r="I1102" s="881"/>
      <c r="J1102" s="881"/>
      <c r="K1102" s="881"/>
      <c r="L1102" s="882"/>
      <c r="M1102" s="400">
        <f t="shared" si="358"/>
        <v>0</v>
      </c>
      <c r="N1102" s="411">
        <f t="shared" si="358"/>
        <v>0</v>
      </c>
      <c r="O1102" s="414">
        <f t="shared" si="358"/>
        <v>0</v>
      </c>
      <c r="P1102" s="414">
        <f t="shared" si="358"/>
        <v>0</v>
      </c>
      <c r="Q1102" s="415">
        <f t="shared" si="358"/>
        <v>0</v>
      </c>
      <c r="R1102" s="411">
        <f t="shared" si="358"/>
        <v>0</v>
      </c>
      <c r="S1102" s="413">
        <f t="shared" si="358"/>
        <v>0</v>
      </c>
      <c r="T1102" s="413">
        <f t="shared" si="358"/>
        <v>0</v>
      </c>
      <c r="U1102" s="413">
        <f t="shared" si="358"/>
        <v>0</v>
      </c>
      <c r="V1102" s="413">
        <f t="shared" si="358"/>
        <v>0</v>
      </c>
      <c r="W1102" s="413">
        <f t="shared" si="358"/>
        <v>0</v>
      </c>
      <c r="X1102" s="414">
        <f t="shared" si="358"/>
        <v>0</v>
      </c>
      <c r="Y1102" s="413">
        <f t="shared" si="358"/>
        <v>0</v>
      </c>
      <c r="Z1102" s="413">
        <f t="shared" si="358"/>
        <v>0</v>
      </c>
      <c r="AA1102" s="413">
        <f t="shared" si="358"/>
        <v>0</v>
      </c>
      <c r="AB1102" s="413">
        <f t="shared" si="358"/>
        <v>0</v>
      </c>
      <c r="AC1102" s="400">
        <f t="shared" si="356"/>
        <v>0</v>
      </c>
      <c r="AD1102" s="854"/>
      <c r="AE1102" s="855"/>
      <c r="AF1102" s="856"/>
    </row>
    <row r="1103" spans="1:32" ht="15" customHeight="1" outlineLevel="1" x14ac:dyDescent="0.2">
      <c r="A1103" s="11">
        <v>331</v>
      </c>
      <c r="B1103" s="661"/>
      <c r="C1103" s="263"/>
      <c r="D1103" s="263"/>
      <c r="E1103" s="264"/>
      <c r="F1103" s="880" t="str">
        <f>'2. CAD NCCF'!F1103:L1103</f>
        <v>Agency MBS and bonds</v>
      </c>
      <c r="G1103" s="881"/>
      <c r="H1103" s="881"/>
      <c r="I1103" s="881"/>
      <c r="J1103" s="881"/>
      <c r="K1103" s="881"/>
      <c r="L1103" s="882"/>
      <c r="M1103" s="400">
        <f t="shared" si="358"/>
        <v>0</v>
      </c>
      <c r="N1103" s="411">
        <f t="shared" si="358"/>
        <v>0</v>
      </c>
      <c r="O1103" s="414">
        <f t="shared" si="358"/>
        <v>0</v>
      </c>
      <c r="P1103" s="414">
        <f t="shared" si="358"/>
        <v>0</v>
      </c>
      <c r="Q1103" s="415">
        <f t="shared" si="358"/>
        <v>0</v>
      </c>
      <c r="R1103" s="411">
        <f t="shared" si="358"/>
        <v>0</v>
      </c>
      <c r="S1103" s="413">
        <f t="shared" si="358"/>
        <v>0</v>
      </c>
      <c r="T1103" s="413">
        <f t="shared" si="358"/>
        <v>0</v>
      </c>
      <c r="U1103" s="413">
        <f t="shared" si="358"/>
        <v>0</v>
      </c>
      <c r="V1103" s="413">
        <f t="shared" si="358"/>
        <v>0</v>
      </c>
      <c r="W1103" s="413">
        <f t="shared" si="358"/>
        <v>0</v>
      </c>
      <c r="X1103" s="414">
        <f t="shared" si="358"/>
        <v>0</v>
      </c>
      <c r="Y1103" s="413">
        <f t="shared" si="358"/>
        <v>0</v>
      </c>
      <c r="Z1103" s="413">
        <f t="shared" si="358"/>
        <v>0</v>
      </c>
      <c r="AA1103" s="413">
        <f t="shared" si="358"/>
        <v>0</v>
      </c>
      <c r="AB1103" s="413">
        <f t="shared" si="358"/>
        <v>0</v>
      </c>
      <c r="AC1103" s="400">
        <f t="shared" si="356"/>
        <v>0</v>
      </c>
      <c r="AD1103" s="854"/>
      <c r="AE1103" s="855"/>
      <c r="AF1103" s="856"/>
    </row>
    <row r="1104" spans="1:32" ht="15" customHeight="1" outlineLevel="1" x14ac:dyDescent="0.2">
      <c r="A1104" s="11">
        <v>331</v>
      </c>
      <c r="B1104" s="661"/>
      <c r="C1104" s="263"/>
      <c r="D1104" s="263"/>
      <c r="E1104" s="264"/>
      <c r="F1104" s="880" t="str">
        <f>'2. CAD NCCF'!F1104:L1104</f>
        <v>Other FI-owned securitizations</v>
      </c>
      <c r="G1104" s="881"/>
      <c r="H1104" s="881"/>
      <c r="I1104" s="881"/>
      <c r="J1104" s="881"/>
      <c r="K1104" s="881"/>
      <c r="L1104" s="882"/>
      <c r="M1104" s="400">
        <f t="shared" si="358"/>
        <v>0</v>
      </c>
      <c r="N1104" s="411">
        <f t="shared" si="358"/>
        <v>0</v>
      </c>
      <c r="O1104" s="414">
        <f t="shared" si="358"/>
        <v>0</v>
      </c>
      <c r="P1104" s="414">
        <f t="shared" si="358"/>
        <v>0</v>
      </c>
      <c r="Q1104" s="415">
        <f t="shared" si="358"/>
        <v>0</v>
      </c>
      <c r="R1104" s="411">
        <f t="shared" si="358"/>
        <v>0</v>
      </c>
      <c r="S1104" s="413">
        <f t="shared" si="358"/>
        <v>0</v>
      </c>
      <c r="T1104" s="413">
        <f t="shared" si="358"/>
        <v>0</v>
      </c>
      <c r="U1104" s="413">
        <f t="shared" si="358"/>
        <v>0</v>
      </c>
      <c r="V1104" s="413">
        <f t="shared" si="358"/>
        <v>0</v>
      </c>
      <c r="W1104" s="413">
        <f t="shared" si="358"/>
        <v>0</v>
      </c>
      <c r="X1104" s="414">
        <f t="shared" si="358"/>
        <v>0</v>
      </c>
      <c r="Y1104" s="413">
        <f t="shared" si="358"/>
        <v>0</v>
      </c>
      <c r="Z1104" s="413">
        <f t="shared" si="358"/>
        <v>0</v>
      </c>
      <c r="AA1104" s="413">
        <f t="shared" si="358"/>
        <v>0</v>
      </c>
      <c r="AB1104" s="413">
        <f t="shared" si="358"/>
        <v>0</v>
      </c>
      <c r="AC1104" s="400">
        <f t="shared" si="356"/>
        <v>0</v>
      </c>
      <c r="AD1104" s="857"/>
      <c r="AE1104" s="858"/>
      <c r="AF1104" s="859"/>
    </row>
    <row r="1105" spans="1:32" ht="15" customHeight="1" outlineLevel="1" x14ac:dyDescent="0.2">
      <c r="A1105" s="11">
        <v>326</v>
      </c>
      <c r="B1105" s="661"/>
      <c r="C1105" s="1048" t="str">
        <f>'2. CAD NCCF'!C1105:AF1105</f>
        <v xml:space="preserve">Repo and securities lent </v>
      </c>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50"/>
    </row>
    <row r="1106" spans="1:32" outlineLevel="1" x14ac:dyDescent="0.2">
      <c r="A1106" s="11">
        <v>232</v>
      </c>
      <c r="B1106" s="661"/>
      <c r="C1106" s="662"/>
      <c r="D1106" s="868" t="str">
        <f>'2. CAD NCCF'!D1106:AF1106</f>
        <v>Government securities (GS)</v>
      </c>
      <c r="E1106" s="869"/>
      <c r="F1106" s="869"/>
      <c r="G1106" s="869"/>
      <c r="H1106" s="869"/>
      <c r="I1106" s="869"/>
      <c r="J1106" s="869"/>
      <c r="K1106" s="869"/>
      <c r="L1106" s="869"/>
      <c r="M1106" s="869"/>
      <c r="N1106" s="869"/>
      <c r="O1106" s="869"/>
      <c r="P1106" s="869"/>
      <c r="Q1106" s="869"/>
      <c r="R1106" s="869"/>
      <c r="S1106" s="869"/>
      <c r="T1106" s="869"/>
      <c r="U1106" s="869"/>
      <c r="V1106" s="869"/>
      <c r="W1106" s="869"/>
      <c r="X1106" s="869"/>
      <c r="Y1106" s="869"/>
      <c r="Z1106" s="869"/>
      <c r="AA1106" s="869"/>
      <c r="AB1106" s="869"/>
      <c r="AC1106" s="869"/>
      <c r="AD1106" s="869"/>
      <c r="AE1106" s="869"/>
      <c r="AF1106" s="870"/>
    </row>
    <row r="1107" spans="1:32" outlineLevel="1" x14ac:dyDescent="0.2">
      <c r="A1107" s="11">
        <v>233</v>
      </c>
      <c r="B1107" s="661"/>
      <c r="C1107" s="662"/>
      <c r="D1107" s="662"/>
      <c r="E1107" s="933" t="str">
        <f>'2. CAD NCCF'!E1107:L1107</f>
        <v>High rated GS</v>
      </c>
      <c r="F1107" s="934"/>
      <c r="G1107" s="934"/>
      <c r="H1107" s="934"/>
      <c r="I1107" s="934"/>
      <c r="J1107" s="934"/>
      <c r="K1107" s="934"/>
      <c r="L1107" s="935"/>
      <c r="M1107" s="399">
        <f>SUBTOTAL(9,M1108:M1111)</f>
        <v>0</v>
      </c>
      <c r="N1107" s="402">
        <f t="shared" ref="N1107:AC1107" si="359">SUBTOTAL(9,N1108:N1111)</f>
        <v>0</v>
      </c>
      <c r="O1107" s="406">
        <f t="shared" si="359"/>
        <v>0</v>
      </c>
      <c r="P1107" s="405">
        <f t="shared" si="359"/>
        <v>0</v>
      </c>
      <c r="Q1107" s="407">
        <f t="shared" si="359"/>
        <v>0</v>
      </c>
      <c r="R1107" s="402">
        <f t="shared" si="359"/>
        <v>0</v>
      </c>
      <c r="S1107" s="406">
        <f t="shared" si="359"/>
        <v>0</v>
      </c>
      <c r="T1107" s="405">
        <f t="shared" si="359"/>
        <v>0</v>
      </c>
      <c r="U1107" s="405">
        <f t="shared" si="359"/>
        <v>0</v>
      </c>
      <c r="V1107" s="405">
        <f t="shared" si="359"/>
        <v>0</v>
      </c>
      <c r="W1107" s="405">
        <f t="shared" si="359"/>
        <v>0</v>
      </c>
      <c r="X1107" s="405">
        <f t="shared" si="359"/>
        <v>0</v>
      </c>
      <c r="Y1107" s="405">
        <f t="shared" si="359"/>
        <v>0</v>
      </c>
      <c r="Z1107" s="405">
        <f t="shared" si="359"/>
        <v>0</v>
      </c>
      <c r="AA1107" s="405">
        <f t="shared" si="359"/>
        <v>0</v>
      </c>
      <c r="AB1107" s="403">
        <f t="shared" si="359"/>
        <v>0</v>
      </c>
      <c r="AC1107" s="407">
        <f t="shared" si="359"/>
        <v>0</v>
      </c>
      <c r="AD1107" s="1433"/>
      <c r="AE1107" s="852"/>
      <c r="AF1107" s="853"/>
    </row>
    <row r="1108" spans="1:32" ht="15" customHeight="1" outlineLevel="1" x14ac:dyDescent="0.2">
      <c r="A1108" s="11">
        <v>234</v>
      </c>
      <c r="B1108" s="661"/>
      <c r="C1108" s="662"/>
      <c r="D1108" s="662"/>
      <c r="E1108" s="639"/>
      <c r="F1108" s="880" t="str">
        <f>'2. CAD NCCF'!F1108:L1108</f>
        <v xml:space="preserve">Sovereigh &amp; central bank GS </v>
      </c>
      <c r="G1108" s="881"/>
      <c r="H1108" s="881"/>
      <c r="I1108" s="881"/>
      <c r="J1108" s="881"/>
      <c r="K1108" s="881"/>
      <c r="L1108" s="882"/>
      <c r="M1108" s="400">
        <f t="shared" ref="M1108:AB1111" si="360">M332</f>
        <v>0</v>
      </c>
      <c r="N1108" s="411">
        <f t="shared" si="360"/>
        <v>0</v>
      </c>
      <c r="O1108" s="414">
        <f t="shared" si="360"/>
        <v>0</v>
      </c>
      <c r="P1108" s="414">
        <f t="shared" si="360"/>
        <v>0</v>
      </c>
      <c r="Q1108" s="415">
        <f t="shared" si="360"/>
        <v>0</v>
      </c>
      <c r="R1108" s="411">
        <f t="shared" si="360"/>
        <v>0</v>
      </c>
      <c r="S1108" s="413">
        <f t="shared" si="360"/>
        <v>0</v>
      </c>
      <c r="T1108" s="413">
        <f t="shared" si="360"/>
        <v>0</v>
      </c>
      <c r="U1108" s="413">
        <f t="shared" si="360"/>
        <v>0</v>
      </c>
      <c r="V1108" s="413">
        <f t="shared" si="360"/>
        <v>0</v>
      </c>
      <c r="W1108" s="413">
        <f t="shared" si="360"/>
        <v>0</v>
      </c>
      <c r="X1108" s="414">
        <f t="shared" si="360"/>
        <v>0</v>
      </c>
      <c r="Y1108" s="413">
        <f t="shared" si="360"/>
        <v>0</v>
      </c>
      <c r="Z1108" s="413">
        <f t="shared" si="360"/>
        <v>0</v>
      </c>
      <c r="AA1108" s="413">
        <f t="shared" si="360"/>
        <v>0</v>
      </c>
      <c r="AB1108" s="413">
        <f t="shared" si="360"/>
        <v>0</v>
      </c>
      <c r="AC1108" s="400">
        <f t="shared" ref="AC1108:AC1111" si="361">M1108-SUM(N1108:AB1108)</f>
        <v>0</v>
      </c>
      <c r="AD1108" s="854"/>
      <c r="AE1108" s="855"/>
      <c r="AF1108" s="856"/>
    </row>
    <row r="1109" spans="1:32" ht="15" customHeight="1" outlineLevel="1" x14ac:dyDescent="0.2">
      <c r="A1109" s="11">
        <v>235</v>
      </c>
      <c r="B1109" s="661"/>
      <c r="C1109" s="662"/>
      <c r="D1109" s="662"/>
      <c r="E1109" s="639"/>
      <c r="F1109" s="880" t="str">
        <f>'2. CAD NCCF'!F1109:L1109</f>
        <v>State, provincial &amp; agency GS</v>
      </c>
      <c r="G1109" s="881"/>
      <c r="H1109" s="881"/>
      <c r="I1109" s="881"/>
      <c r="J1109" s="881"/>
      <c r="K1109" s="881"/>
      <c r="L1109" s="882"/>
      <c r="M1109" s="400">
        <f t="shared" si="360"/>
        <v>0</v>
      </c>
      <c r="N1109" s="411">
        <f t="shared" si="360"/>
        <v>0</v>
      </c>
      <c r="O1109" s="414">
        <f t="shared" si="360"/>
        <v>0</v>
      </c>
      <c r="P1109" s="414">
        <f t="shared" si="360"/>
        <v>0</v>
      </c>
      <c r="Q1109" s="415">
        <f t="shared" si="360"/>
        <v>0</v>
      </c>
      <c r="R1109" s="411">
        <f t="shared" si="360"/>
        <v>0</v>
      </c>
      <c r="S1109" s="413">
        <f t="shared" si="360"/>
        <v>0</v>
      </c>
      <c r="T1109" s="413">
        <f t="shared" si="360"/>
        <v>0</v>
      </c>
      <c r="U1109" s="413">
        <f t="shared" si="360"/>
        <v>0</v>
      </c>
      <c r="V1109" s="413">
        <f t="shared" si="360"/>
        <v>0</v>
      </c>
      <c r="W1109" s="413">
        <f t="shared" si="360"/>
        <v>0</v>
      </c>
      <c r="X1109" s="414">
        <f t="shared" si="360"/>
        <v>0</v>
      </c>
      <c r="Y1109" s="413">
        <f t="shared" si="360"/>
        <v>0</v>
      </c>
      <c r="Z1109" s="413">
        <f t="shared" si="360"/>
        <v>0</v>
      </c>
      <c r="AA1109" s="413">
        <f t="shared" si="360"/>
        <v>0</v>
      </c>
      <c r="AB1109" s="413">
        <f t="shared" si="360"/>
        <v>0</v>
      </c>
      <c r="AC1109" s="400">
        <f t="shared" si="361"/>
        <v>0</v>
      </c>
      <c r="AD1109" s="854"/>
      <c r="AE1109" s="855"/>
      <c r="AF1109" s="856"/>
    </row>
    <row r="1110" spans="1:32" ht="15" customHeight="1" outlineLevel="1" x14ac:dyDescent="0.2">
      <c r="A1110" s="11">
        <v>236</v>
      </c>
      <c r="B1110" s="661"/>
      <c r="C1110" s="662"/>
      <c r="D1110" s="257"/>
      <c r="E1110" s="258"/>
      <c r="F1110" s="880" t="str">
        <f>'2. CAD NCCF'!F1110:L1110</f>
        <v>State municipal GS</v>
      </c>
      <c r="G1110" s="881"/>
      <c r="H1110" s="881"/>
      <c r="I1110" s="881"/>
      <c r="J1110" s="881"/>
      <c r="K1110" s="881"/>
      <c r="L1110" s="882"/>
      <c r="M1110" s="400">
        <f t="shared" si="360"/>
        <v>0</v>
      </c>
      <c r="N1110" s="411">
        <f t="shared" si="360"/>
        <v>0</v>
      </c>
      <c r="O1110" s="414">
        <f t="shared" si="360"/>
        <v>0</v>
      </c>
      <c r="P1110" s="414">
        <f t="shared" si="360"/>
        <v>0</v>
      </c>
      <c r="Q1110" s="415">
        <f t="shared" si="360"/>
        <v>0</v>
      </c>
      <c r="R1110" s="411">
        <f t="shared" si="360"/>
        <v>0</v>
      </c>
      <c r="S1110" s="413">
        <f t="shared" si="360"/>
        <v>0</v>
      </c>
      <c r="T1110" s="413">
        <f t="shared" si="360"/>
        <v>0</v>
      </c>
      <c r="U1110" s="413">
        <f t="shared" si="360"/>
        <v>0</v>
      </c>
      <c r="V1110" s="413">
        <f t="shared" si="360"/>
        <v>0</v>
      </c>
      <c r="W1110" s="413">
        <f t="shared" si="360"/>
        <v>0</v>
      </c>
      <c r="X1110" s="414">
        <f t="shared" si="360"/>
        <v>0</v>
      </c>
      <c r="Y1110" s="413">
        <f t="shared" si="360"/>
        <v>0</v>
      </c>
      <c r="Z1110" s="413">
        <f t="shared" si="360"/>
        <v>0</v>
      </c>
      <c r="AA1110" s="413">
        <f t="shared" si="360"/>
        <v>0</v>
      </c>
      <c r="AB1110" s="413">
        <f t="shared" si="360"/>
        <v>0</v>
      </c>
      <c r="AC1110" s="400">
        <f t="shared" si="361"/>
        <v>0</v>
      </c>
      <c r="AD1110" s="854"/>
      <c r="AE1110" s="855"/>
      <c r="AF1110" s="856"/>
    </row>
    <row r="1111" spans="1:32" ht="15" customHeight="1" outlineLevel="1" x14ac:dyDescent="0.2">
      <c r="A1111" s="11">
        <v>237</v>
      </c>
      <c r="B1111" s="661"/>
      <c r="C1111" s="662"/>
      <c r="D1111" s="662"/>
      <c r="E1111" s="663"/>
      <c r="F1111" s="880" t="str">
        <f>'2. CAD NCCF'!F1111:L1111</f>
        <v>Supranational and multilateral development bank GS</v>
      </c>
      <c r="G1111" s="881"/>
      <c r="H1111" s="881"/>
      <c r="I1111" s="881"/>
      <c r="J1111" s="881"/>
      <c r="K1111" s="881"/>
      <c r="L1111" s="882"/>
      <c r="M1111" s="400">
        <f t="shared" si="360"/>
        <v>0</v>
      </c>
      <c r="N1111" s="411">
        <f t="shared" si="360"/>
        <v>0</v>
      </c>
      <c r="O1111" s="414">
        <f t="shared" si="360"/>
        <v>0</v>
      </c>
      <c r="P1111" s="414">
        <f t="shared" si="360"/>
        <v>0</v>
      </c>
      <c r="Q1111" s="415">
        <f t="shared" si="360"/>
        <v>0</v>
      </c>
      <c r="R1111" s="411">
        <f t="shared" si="360"/>
        <v>0</v>
      </c>
      <c r="S1111" s="413">
        <f t="shared" si="360"/>
        <v>0</v>
      </c>
      <c r="T1111" s="413">
        <f t="shared" si="360"/>
        <v>0</v>
      </c>
      <c r="U1111" s="413">
        <f t="shared" si="360"/>
        <v>0</v>
      </c>
      <c r="V1111" s="413">
        <f t="shared" si="360"/>
        <v>0</v>
      </c>
      <c r="W1111" s="413">
        <f t="shared" si="360"/>
        <v>0</v>
      </c>
      <c r="X1111" s="414">
        <f t="shared" si="360"/>
        <v>0</v>
      </c>
      <c r="Y1111" s="413">
        <f t="shared" si="360"/>
        <v>0</v>
      </c>
      <c r="Z1111" s="413">
        <f t="shared" si="360"/>
        <v>0</v>
      </c>
      <c r="AA1111" s="413">
        <f t="shared" si="360"/>
        <v>0</v>
      </c>
      <c r="AB1111" s="413">
        <f t="shared" si="360"/>
        <v>0</v>
      </c>
      <c r="AC1111" s="400">
        <f t="shared" si="361"/>
        <v>0</v>
      </c>
      <c r="AD1111" s="854"/>
      <c r="AE1111" s="855"/>
      <c r="AF1111" s="856"/>
    </row>
    <row r="1112" spans="1:32" ht="15.75" outlineLevel="1" x14ac:dyDescent="0.2">
      <c r="A1112" s="11">
        <v>238</v>
      </c>
      <c r="B1112" s="661"/>
      <c r="C1112" s="662"/>
      <c r="D1112" s="291"/>
      <c r="E1112" s="877" t="str">
        <f>'2. CAD NCCF'!E1112:L1112</f>
        <v>Medium rated GS</v>
      </c>
      <c r="F1112" s="878"/>
      <c r="G1112" s="878"/>
      <c r="H1112" s="878"/>
      <c r="I1112" s="878"/>
      <c r="J1112" s="878"/>
      <c r="K1112" s="878"/>
      <c r="L1112" s="879"/>
      <c r="M1112" s="399">
        <f>SUBTOTAL(9,M1113:M1116)</f>
        <v>0</v>
      </c>
      <c r="N1112" s="402">
        <f t="shared" ref="N1112:AC1112" si="362">SUBTOTAL(9,N1113:N1116)</f>
        <v>0</v>
      </c>
      <c r="O1112" s="406">
        <f t="shared" si="362"/>
        <v>0</v>
      </c>
      <c r="P1112" s="405">
        <f t="shared" si="362"/>
        <v>0</v>
      </c>
      <c r="Q1112" s="407">
        <f t="shared" si="362"/>
        <v>0</v>
      </c>
      <c r="R1112" s="402">
        <f t="shared" si="362"/>
        <v>0</v>
      </c>
      <c r="S1112" s="406">
        <f t="shared" si="362"/>
        <v>0</v>
      </c>
      <c r="T1112" s="405">
        <f t="shared" si="362"/>
        <v>0</v>
      </c>
      <c r="U1112" s="405">
        <f t="shared" si="362"/>
        <v>0</v>
      </c>
      <c r="V1112" s="405">
        <f t="shared" si="362"/>
        <v>0</v>
      </c>
      <c r="W1112" s="405">
        <f t="shared" si="362"/>
        <v>0</v>
      </c>
      <c r="X1112" s="405">
        <f t="shared" si="362"/>
        <v>0</v>
      </c>
      <c r="Y1112" s="405">
        <f t="shared" si="362"/>
        <v>0</v>
      </c>
      <c r="Z1112" s="405">
        <f t="shared" si="362"/>
        <v>0</v>
      </c>
      <c r="AA1112" s="405">
        <f t="shared" si="362"/>
        <v>0</v>
      </c>
      <c r="AB1112" s="403">
        <f t="shared" si="362"/>
        <v>0</v>
      </c>
      <c r="AC1112" s="407">
        <f t="shared" si="362"/>
        <v>0</v>
      </c>
      <c r="AD1112" s="854"/>
      <c r="AE1112" s="855"/>
      <c r="AF1112" s="856"/>
    </row>
    <row r="1113" spans="1:32" ht="15" customHeight="1" outlineLevel="1" x14ac:dyDescent="0.2">
      <c r="A1113" s="11">
        <v>239</v>
      </c>
      <c r="B1113" s="661"/>
      <c r="C1113" s="662"/>
      <c r="D1113" s="641"/>
      <c r="E1113" s="641"/>
      <c r="F1113" s="880" t="str">
        <f>'2. CAD NCCF'!F1113:L1113</f>
        <v xml:space="preserve">Sovereigh &amp; central bank GS </v>
      </c>
      <c r="G1113" s="881"/>
      <c r="H1113" s="881"/>
      <c r="I1113" s="881"/>
      <c r="J1113" s="881"/>
      <c r="K1113" s="881"/>
      <c r="L1113" s="882"/>
      <c r="M1113" s="400">
        <f t="shared" ref="M1113:AB1116" si="363">M337</f>
        <v>0</v>
      </c>
      <c r="N1113" s="411">
        <f t="shared" si="363"/>
        <v>0</v>
      </c>
      <c r="O1113" s="414">
        <f t="shared" si="363"/>
        <v>0</v>
      </c>
      <c r="P1113" s="414">
        <f t="shared" si="363"/>
        <v>0</v>
      </c>
      <c r="Q1113" s="415">
        <f t="shared" si="363"/>
        <v>0</v>
      </c>
      <c r="R1113" s="411">
        <f t="shared" si="363"/>
        <v>0</v>
      </c>
      <c r="S1113" s="413">
        <f t="shared" si="363"/>
        <v>0</v>
      </c>
      <c r="T1113" s="413">
        <f t="shared" si="363"/>
        <v>0</v>
      </c>
      <c r="U1113" s="413">
        <f t="shared" si="363"/>
        <v>0</v>
      </c>
      <c r="V1113" s="413">
        <f t="shared" si="363"/>
        <v>0</v>
      </c>
      <c r="W1113" s="413">
        <f t="shared" si="363"/>
        <v>0</v>
      </c>
      <c r="X1113" s="414">
        <f t="shared" si="363"/>
        <v>0</v>
      </c>
      <c r="Y1113" s="413">
        <f t="shared" si="363"/>
        <v>0</v>
      </c>
      <c r="Z1113" s="413">
        <f t="shared" si="363"/>
        <v>0</v>
      </c>
      <c r="AA1113" s="413">
        <f t="shared" si="363"/>
        <v>0</v>
      </c>
      <c r="AB1113" s="413">
        <f t="shared" si="363"/>
        <v>0</v>
      </c>
      <c r="AC1113" s="400">
        <f t="shared" ref="AC1113:AC1116" si="364">M1113-SUM(N1113:AB1113)</f>
        <v>0</v>
      </c>
      <c r="AD1113" s="854"/>
      <c r="AE1113" s="855"/>
      <c r="AF1113" s="856"/>
    </row>
    <row r="1114" spans="1:32" ht="15" customHeight="1" outlineLevel="1" x14ac:dyDescent="0.2">
      <c r="A1114" s="11">
        <v>240</v>
      </c>
      <c r="B1114" s="661"/>
      <c r="C1114" s="662"/>
      <c r="D1114" s="641"/>
      <c r="E1114" s="641"/>
      <c r="F1114" s="880" t="str">
        <f>'2. CAD NCCF'!F1114:L1114</f>
        <v>State, provincial &amp; agency GS</v>
      </c>
      <c r="G1114" s="881"/>
      <c r="H1114" s="881"/>
      <c r="I1114" s="881"/>
      <c r="J1114" s="881"/>
      <c r="K1114" s="881"/>
      <c r="L1114" s="882"/>
      <c r="M1114" s="400">
        <f t="shared" si="363"/>
        <v>0</v>
      </c>
      <c r="N1114" s="411">
        <f t="shared" si="363"/>
        <v>0</v>
      </c>
      <c r="O1114" s="414">
        <f t="shared" si="363"/>
        <v>0</v>
      </c>
      <c r="P1114" s="414">
        <f t="shared" si="363"/>
        <v>0</v>
      </c>
      <c r="Q1114" s="415">
        <f t="shared" si="363"/>
        <v>0</v>
      </c>
      <c r="R1114" s="411">
        <f t="shared" si="363"/>
        <v>0</v>
      </c>
      <c r="S1114" s="413">
        <f t="shared" si="363"/>
        <v>0</v>
      </c>
      <c r="T1114" s="413">
        <f t="shared" si="363"/>
        <v>0</v>
      </c>
      <c r="U1114" s="413">
        <f t="shared" si="363"/>
        <v>0</v>
      </c>
      <c r="V1114" s="413">
        <f t="shared" si="363"/>
        <v>0</v>
      </c>
      <c r="W1114" s="413">
        <f t="shared" si="363"/>
        <v>0</v>
      </c>
      <c r="X1114" s="414">
        <f t="shared" si="363"/>
        <v>0</v>
      </c>
      <c r="Y1114" s="413">
        <f t="shared" si="363"/>
        <v>0</v>
      </c>
      <c r="Z1114" s="413">
        <f t="shared" si="363"/>
        <v>0</v>
      </c>
      <c r="AA1114" s="413">
        <f t="shared" si="363"/>
        <v>0</v>
      </c>
      <c r="AB1114" s="413">
        <f t="shared" si="363"/>
        <v>0</v>
      </c>
      <c r="AC1114" s="400">
        <f t="shared" si="364"/>
        <v>0</v>
      </c>
      <c r="AD1114" s="854"/>
      <c r="AE1114" s="855"/>
      <c r="AF1114" s="856"/>
    </row>
    <row r="1115" spans="1:32" ht="15" customHeight="1" outlineLevel="1" x14ac:dyDescent="0.2">
      <c r="A1115" s="11">
        <v>241</v>
      </c>
      <c r="B1115" s="661"/>
      <c r="C1115" s="662"/>
      <c r="D1115" s="631"/>
      <c r="E1115" s="631"/>
      <c r="F1115" s="880" t="str">
        <f>'2. CAD NCCF'!F1115:L1115</f>
        <v>State municipal GS</v>
      </c>
      <c r="G1115" s="881"/>
      <c r="H1115" s="881"/>
      <c r="I1115" s="881"/>
      <c r="J1115" s="881"/>
      <c r="K1115" s="881"/>
      <c r="L1115" s="882"/>
      <c r="M1115" s="400">
        <f t="shared" si="363"/>
        <v>0</v>
      </c>
      <c r="N1115" s="411">
        <f t="shared" si="363"/>
        <v>0</v>
      </c>
      <c r="O1115" s="414">
        <f t="shared" si="363"/>
        <v>0</v>
      </c>
      <c r="P1115" s="414">
        <f t="shared" si="363"/>
        <v>0</v>
      </c>
      <c r="Q1115" s="415">
        <f t="shared" si="363"/>
        <v>0</v>
      </c>
      <c r="R1115" s="411">
        <f t="shared" si="363"/>
        <v>0</v>
      </c>
      <c r="S1115" s="413">
        <f t="shared" si="363"/>
        <v>0</v>
      </c>
      <c r="T1115" s="413">
        <f t="shared" si="363"/>
        <v>0</v>
      </c>
      <c r="U1115" s="413">
        <f t="shared" si="363"/>
        <v>0</v>
      </c>
      <c r="V1115" s="413">
        <f t="shared" si="363"/>
        <v>0</v>
      </c>
      <c r="W1115" s="413">
        <f t="shared" si="363"/>
        <v>0</v>
      </c>
      <c r="X1115" s="414">
        <f t="shared" si="363"/>
        <v>0</v>
      </c>
      <c r="Y1115" s="413">
        <f t="shared" si="363"/>
        <v>0</v>
      </c>
      <c r="Z1115" s="413">
        <f t="shared" si="363"/>
        <v>0</v>
      </c>
      <c r="AA1115" s="413">
        <f t="shared" si="363"/>
        <v>0</v>
      </c>
      <c r="AB1115" s="413">
        <f t="shared" si="363"/>
        <v>0</v>
      </c>
      <c r="AC1115" s="400">
        <f t="shared" si="364"/>
        <v>0</v>
      </c>
      <c r="AD1115" s="854"/>
      <c r="AE1115" s="855"/>
      <c r="AF1115" s="856"/>
    </row>
    <row r="1116" spans="1:32" ht="15" customHeight="1" outlineLevel="1" x14ac:dyDescent="0.2">
      <c r="A1116" s="11">
        <v>242</v>
      </c>
      <c r="B1116" s="661"/>
      <c r="C1116" s="662"/>
      <c r="D1116" s="257"/>
      <c r="E1116" s="257"/>
      <c r="F1116" s="880" t="str">
        <f>'2. CAD NCCF'!F1116:L1116</f>
        <v>Supranational and multilateral development bank GS</v>
      </c>
      <c r="G1116" s="881"/>
      <c r="H1116" s="881"/>
      <c r="I1116" s="881"/>
      <c r="J1116" s="881"/>
      <c r="K1116" s="881"/>
      <c r="L1116" s="882"/>
      <c r="M1116" s="400">
        <f t="shared" si="363"/>
        <v>0</v>
      </c>
      <c r="N1116" s="411">
        <f t="shared" si="363"/>
        <v>0</v>
      </c>
      <c r="O1116" s="414">
        <f t="shared" si="363"/>
        <v>0</v>
      </c>
      <c r="P1116" s="414">
        <f t="shared" si="363"/>
        <v>0</v>
      </c>
      <c r="Q1116" s="415">
        <f t="shared" si="363"/>
        <v>0</v>
      </c>
      <c r="R1116" s="411">
        <f t="shared" si="363"/>
        <v>0</v>
      </c>
      <c r="S1116" s="413">
        <f t="shared" si="363"/>
        <v>0</v>
      </c>
      <c r="T1116" s="413">
        <f t="shared" si="363"/>
        <v>0</v>
      </c>
      <c r="U1116" s="413">
        <f t="shared" si="363"/>
        <v>0</v>
      </c>
      <c r="V1116" s="413">
        <f t="shared" si="363"/>
        <v>0</v>
      </c>
      <c r="W1116" s="413">
        <f t="shared" si="363"/>
        <v>0</v>
      </c>
      <c r="X1116" s="414">
        <f t="shared" si="363"/>
        <v>0</v>
      </c>
      <c r="Y1116" s="413">
        <f t="shared" si="363"/>
        <v>0</v>
      </c>
      <c r="Z1116" s="413">
        <f t="shared" si="363"/>
        <v>0</v>
      </c>
      <c r="AA1116" s="413">
        <f t="shared" si="363"/>
        <v>0</v>
      </c>
      <c r="AB1116" s="413">
        <f t="shared" si="363"/>
        <v>0</v>
      </c>
      <c r="AC1116" s="400">
        <f t="shared" si="364"/>
        <v>0</v>
      </c>
      <c r="AD1116" s="854"/>
      <c r="AE1116" s="855"/>
      <c r="AF1116" s="856"/>
    </row>
    <row r="1117" spans="1:32" ht="15.75" customHeight="1" outlineLevel="1" x14ac:dyDescent="0.2">
      <c r="A1117" s="11">
        <v>243</v>
      </c>
      <c r="B1117" s="661"/>
      <c r="C1117" s="662"/>
      <c r="D1117" s="631"/>
      <c r="E1117" s="877" t="str">
        <f>'2. CAD NCCF'!E1117:L1117</f>
        <v>Low or not rated GS</v>
      </c>
      <c r="F1117" s="878"/>
      <c r="G1117" s="878"/>
      <c r="H1117" s="878"/>
      <c r="I1117" s="878"/>
      <c r="J1117" s="878"/>
      <c r="K1117" s="878"/>
      <c r="L1117" s="879"/>
      <c r="M1117" s="399">
        <f>SUBTOTAL(9,M1118:M1121)</f>
        <v>0</v>
      </c>
      <c r="N1117" s="402">
        <f t="shared" ref="N1117:AC1117" si="365">SUBTOTAL(9,N1118:N1121)</f>
        <v>0</v>
      </c>
      <c r="O1117" s="406">
        <f t="shared" si="365"/>
        <v>0</v>
      </c>
      <c r="P1117" s="405">
        <f t="shared" si="365"/>
        <v>0</v>
      </c>
      <c r="Q1117" s="407">
        <f t="shared" si="365"/>
        <v>0</v>
      </c>
      <c r="R1117" s="402">
        <f t="shared" si="365"/>
        <v>0</v>
      </c>
      <c r="S1117" s="406">
        <f t="shared" si="365"/>
        <v>0</v>
      </c>
      <c r="T1117" s="405">
        <f t="shared" si="365"/>
        <v>0</v>
      </c>
      <c r="U1117" s="405">
        <f t="shared" si="365"/>
        <v>0</v>
      </c>
      <c r="V1117" s="405">
        <f t="shared" si="365"/>
        <v>0</v>
      </c>
      <c r="W1117" s="405">
        <f t="shared" si="365"/>
        <v>0</v>
      </c>
      <c r="X1117" s="405">
        <f t="shared" si="365"/>
        <v>0</v>
      </c>
      <c r="Y1117" s="405">
        <f t="shared" si="365"/>
        <v>0</v>
      </c>
      <c r="Z1117" s="405">
        <f t="shared" si="365"/>
        <v>0</v>
      </c>
      <c r="AA1117" s="405">
        <f t="shared" si="365"/>
        <v>0</v>
      </c>
      <c r="AB1117" s="403">
        <f t="shared" si="365"/>
        <v>0</v>
      </c>
      <c r="AC1117" s="407">
        <f t="shared" si="365"/>
        <v>0</v>
      </c>
      <c r="AD1117" s="854"/>
      <c r="AE1117" s="855"/>
      <c r="AF1117" s="856"/>
    </row>
    <row r="1118" spans="1:32" ht="15" customHeight="1" outlineLevel="1" x14ac:dyDescent="0.2">
      <c r="A1118" s="11">
        <v>244</v>
      </c>
      <c r="B1118" s="661"/>
      <c r="C1118" s="662"/>
      <c r="D1118" s="641"/>
      <c r="E1118" s="641"/>
      <c r="F1118" s="880" t="str">
        <f>'2. CAD NCCF'!F1118:L1118</f>
        <v xml:space="preserve">Sovereigh &amp; central bank GS </v>
      </c>
      <c r="G1118" s="881"/>
      <c r="H1118" s="881"/>
      <c r="I1118" s="881"/>
      <c r="J1118" s="881"/>
      <c r="K1118" s="881"/>
      <c r="L1118" s="882"/>
      <c r="M1118" s="400">
        <f t="shared" ref="M1118:AB1121" si="366">M342</f>
        <v>0</v>
      </c>
      <c r="N1118" s="411">
        <f t="shared" si="366"/>
        <v>0</v>
      </c>
      <c r="O1118" s="414">
        <f t="shared" si="366"/>
        <v>0</v>
      </c>
      <c r="P1118" s="414">
        <f t="shared" si="366"/>
        <v>0</v>
      </c>
      <c r="Q1118" s="415">
        <f t="shared" si="366"/>
        <v>0</v>
      </c>
      <c r="R1118" s="411">
        <f t="shared" si="366"/>
        <v>0</v>
      </c>
      <c r="S1118" s="413">
        <f t="shared" si="366"/>
        <v>0</v>
      </c>
      <c r="T1118" s="413">
        <f t="shared" si="366"/>
        <v>0</v>
      </c>
      <c r="U1118" s="413">
        <f t="shared" si="366"/>
        <v>0</v>
      </c>
      <c r="V1118" s="413">
        <f t="shared" si="366"/>
        <v>0</v>
      </c>
      <c r="W1118" s="413">
        <f t="shared" si="366"/>
        <v>0</v>
      </c>
      <c r="X1118" s="414">
        <f t="shared" si="366"/>
        <v>0</v>
      </c>
      <c r="Y1118" s="413">
        <f t="shared" si="366"/>
        <v>0</v>
      </c>
      <c r="Z1118" s="413">
        <f t="shared" si="366"/>
        <v>0</v>
      </c>
      <c r="AA1118" s="413">
        <f t="shared" si="366"/>
        <v>0</v>
      </c>
      <c r="AB1118" s="413">
        <f t="shared" si="366"/>
        <v>0</v>
      </c>
      <c r="AC1118" s="400">
        <f t="shared" ref="AC1118:AC1121" si="367">M1118-SUM(N1118:AB1118)</f>
        <v>0</v>
      </c>
      <c r="AD1118" s="854"/>
      <c r="AE1118" s="855"/>
      <c r="AF1118" s="856"/>
    </row>
    <row r="1119" spans="1:32" ht="15" customHeight="1" outlineLevel="1" x14ac:dyDescent="0.2">
      <c r="A1119" s="11">
        <v>245</v>
      </c>
      <c r="B1119" s="661"/>
      <c r="C1119" s="662"/>
      <c r="D1119" s="260"/>
      <c r="E1119" s="260"/>
      <c r="F1119" s="880" t="str">
        <f>'2. CAD NCCF'!F1119:L1119</f>
        <v>State, provincial &amp; agency GS</v>
      </c>
      <c r="G1119" s="881"/>
      <c r="H1119" s="881"/>
      <c r="I1119" s="881"/>
      <c r="J1119" s="881"/>
      <c r="K1119" s="881"/>
      <c r="L1119" s="882"/>
      <c r="M1119" s="400">
        <f t="shared" si="366"/>
        <v>0</v>
      </c>
      <c r="N1119" s="411">
        <f t="shared" si="366"/>
        <v>0</v>
      </c>
      <c r="O1119" s="414">
        <f t="shared" si="366"/>
        <v>0</v>
      </c>
      <c r="P1119" s="414">
        <f t="shared" si="366"/>
        <v>0</v>
      </c>
      <c r="Q1119" s="415">
        <f t="shared" si="366"/>
        <v>0</v>
      </c>
      <c r="R1119" s="411">
        <f t="shared" si="366"/>
        <v>0</v>
      </c>
      <c r="S1119" s="413">
        <f t="shared" si="366"/>
        <v>0</v>
      </c>
      <c r="T1119" s="413">
        <f t="shared" si="366"/>
        <v>0</v>
      </c>
      <c r="U1119" s="413">
        <f t="shared" si="366"/>
        <v>0</v>
      </c>
      <c r="V1119" s="413">
        <f t="shared" si="366"/>
        <v>0</v>
      </c>
      <c r="W1119" s="413">
        <f t="shared" si="366"/>
        <v>0</v>
      </c>
      <c r="X1119" s="414">
        <f t="shared" si="366"/>
        <v>0</v>
      </c>
      <c r="Y1119" s="413">
        <f t="shared" si="366"/>
        <v>0</v>
      </c>
      <c r="Z1119" s="413">
        <f t="shared" si="366"/>
        <v>0</v>
      </c>
      <c r="AA1119" s="413">
        <f t="shared" si="366"/>
        <v>0</v>
      </c>
      <c r="AB1119" s="413">
        <f t="shared" si="366"/>
        <v>0</v>
      </c>
      <c r="AC1119" s="400">
        <f t="shared" si="367"/>
        <v>0</v>
      </c>
      <c r="AD1119" s="854"/>
      <c r="AE1119" s="855"/>
      <c r="AF1119" s="856"/>
    </row>
    <row r="1120" spans="1:32" ht="15" customHeight="1" outlineLevel="1" x14ac:dyDescent="0.2">
      <c r="A1120" s="11">
        <v>246</v>
      </c>
      <c r="B1120" s="661"/>
      <c r="C1120" s="662"/>
      <c r="D1120" s="260"/>
      <c r="E1120" s="260"/>
      <c r="F1120" s="880" t="str">
        <f>'2. CAD NCCF'!F1120:L1120</f>
        <v>State municipal GS</v>
      </c>
      <c r="G1120" s="881"/>
      <c r="H1120" s="881"/>
      <c r="I1120" s="881"/>
      <c r="J1120" s="881"/>
      <c r="K1120" s="881"/>
      <c r="L1120" s="882"/>
      <c r="M1120" s="400">
        <f t="shared" si="366"/>
        <v>0</v>
      </c>
      <c r="N1120" s="411">
        <f t="shared" si="366"/>
        <v>0</v>
      </c>
      <c r="O1120" s="414">
        <f t="shared" si="366"/>
        <v>0</v>
      </c>
      <c r="P1120" s="414">
        <f t="shared" si="366"/>
        <v>0</v>
      </c>
      <c r="Q1120" s="415">
        <f t="shared" si="366"/>
        <v>0</v>
      </c>
      <c r="R1120" s="411">
        <f t="shared" si="366"/>
        <v>0</v>
      </c>
      <c r="S1120" s="413">
        <f t="shared" si="366"/>
        <v>0</v>
      </c>
      <c r="T1120" s="413">
        <f t="shared" si="366"/>
        <v>0</v>
      </c>
      <c r="U1120" s="413">
        <f t="shared" si="366"/>
        <v>0</v>
      </c>
      <c r="V1120" s="413">
        <f t="shared" si="366"/>
        <v>0</v>
      </c>
      <c r="W1120" s="413">
        <f t="shared" si="366"/>
        <v>0</v>
      </c>
      <c r="X1120" s="414">
        <f t="shared" si="366"/>
        <v>0</v>
      </c>
      <c r="Y1120" s="413">
        <f t="shared" si="366"/>
        <v>0</v>
      </c>
      <c r="Z1120" s="413">
        <f t="shared" si="366"/>
        <v>0</v>
      </c>
      <c r="AA1120" s="413">
        <f t="shared" si="366"/>
        <v>0</v>
      </c>
      <c r="AB1120" s="413">
        <f t="shared" si="366"/>
        <v>0</v>
      </c>
      <c r="AC1120" s="400">
        <f t="shared" si="367"/>
        <v>0</v>
      </c>
      <c r="AD1120" s="854"/>
      <c r="AE1120" s="855"/>
      <c r="AF1120" s="856"/>
    </row>
    <row r="1121" spans="1:32" ht="15" customHeight="1" outlineLevel="1" x14ac:dyDescent="0.2">
      <c r="A1121" s="11">
        <v>247</v>
      </c>
      <c r="B1121" s="661"/>
      <c r="C1121" s="662"/>
      <c r="D1121" s="292"/>
      <c r="E1121" s="292"/>
      <c r="F1121" s="880" t="str">
        <f>'2. CAD NCCF'!F1121:L1121</f>
        <v>Supranational and multilateral development bank GS</v>
      </c>
      <c r="G1121" s="881"/>
      <c r="H1121" s="881"/>
      <c r="I1121" s="881"/>
      <c r="J1121" s="881"/>
      <c r="K1121" s="881"/>
      <c r="L1121" s="882"/>
      <c r="M1121" s="400">
        <f t="shared" si="366"/>
        <v>0</v>
      </c>
      <c r="N1121" s="411">
        <f t="shared" si="366"/>
        <v>0</v>
      </c>
      <c r="O1121" s="414">
        <f t="shared" si="366"/>
        <v>0</v>
      </c>
      <c r="P1121" s="414">
        <f t="shared" si="366"/>
        <v>0</v>
      </c>
      <c r="Q1121" s="415">
        <f t="shared" si="366"/>
        <v>0</v>
      </c>
      <c r="R1121" s="411">
        <f t="shared" si="366"/>
        <v>0</v>
      </c>
      <c r="S1121" s="413">
        <f t="shared" si="366"/>
        <v>0</v>
      </c>
      <c r="T1121" s="413">
        <f t="shared" si="366"/>
        <v>0</v>
      </c>
      <c r="U1121" s="413">
        <f t="shared" si="366"/>
        <v>0</v>
      </c>
      <c r="V1121" s="413">
        <f t="shared" si="366"/>
        <v>0</v>
      </c>
      <c r="W1121" s="413">
        <f t="shared" si="366"/>
        <v>0</v>
      </c>
      <c r="X1121" s="414">
        <f t="shared" si="366"/>
        <v>0</v>
      </c>
      <c r="Y1121" s="413">
        <f t="shared" si="366"/>
        <v>0</v>
      </c>
      <c r="Z1121" s="413">
        <f t="shared" si="366"/>
        <v>0</v>
      </c>
      <c r="AA1121" s="413">
        <f t="shared" si="366"/>
        <v>0</v>
      </c>
      <c r="AB1121" s="413">
        <f t="shared" si="366"/>
        <v>0</v>
      </c>
      <c r="AC1121" s="400">
        <f t="shared" si="367"/>
        <v>0</v>
      </c>
      <c r="AD1121" s="857"/>
      <c r="AE1121" s="858"/>
      <c r="AF1121" s="859"/>
    </row>
    <row r="1122" spans="1:32" ht="15" customHeight="1" outlineLevel="1" x14ac:dyDescent="0.2">
      <c r="A1122" s="11">
        <v>129</v>
      </c>
      <c r="B1122" s="661"/>
      <c r="C1122" s="292"/>
      <c r="D1122" s="868" t="str">
        <f>'2. CAD NCCF'!D1122:AF1122</f>
        <v>Mortgage backed securities (MBS)</v>
      </c>
      <c r="E1122" s="869"/>
      <c r="F1122" s="869"/>
      <c r="G1122" s="869"/>
      <c r="H1122" s="869"/>
      <c r="I1122" s="869"/>
      <c r="J1122" s="869"/>
      <c r="K1122" s="869"/>
      <c r="L1122" s="869"/>
      <c r="M1122" s="869"/>
      <c r="N1122" s="869"/>
      <c r="O1122" s="869"/>
      <c r="P1122" s="869"/>
      <c r="Q1122" s="869"/>
      <c r="R1122" s="869"/>
      <c r="S1122" s="869"/>
      <c r="T1122" s="869"/>
      <c r="U1122" s="869"/>
      <c r="V1122" s="869"/>
      <c r="W1122" s="869"/>
      <c r="X1122" s="869"/>
      <c r="Y1122" s="869"/>
      <c r="Z1122" s="869"/>
      <c r="AA1122" s="869"/>
      <c r="AB1122" s="869"/>
      <c r="AC1122" s="869"/>
      <c r="AD1122" s="869"/>
      <c r="AE1122" s="869"/>
      <c r="AF1122" s="870"/>
    </row>
    <row r="1123" spans="1:32" ht="15" customHeight="1" outlineLevel="1" x14ac:dyDescent="0.2">
      <c r="A1123" s="11">
        <v>130</v>
      </c>
      <c r="B1123" s="661"/>
      <c r="C1123" s="292"/>
      <c r="D1123" s="292"/>
      <c r="E1123" s="933" t="str">
        <f>'2. CAD NCCF'!E1123:L1123</f>
        <v>Agency MBS</v>
      </c>
      <c r="F1123" s="934"/>
      <c r="G1123" s="934"/>
      <c r="H1123" s="934"/>
      <c r="I1123" s="934"/>
      <c r="J1123" s="934"/>
      <c r="K1123" s="934"/>
      <c r="L1123" s="935"/>
      <c r="M1123" s="399">
        <f>SUBTOTAL(9,M1124:M1126)</f>
        <v>0</v>
      </c>
      <c r="N1123" s="402">
        <f t="shared" ref="N1123:AC1123" si="368">SUBTOTAL(9,N1124:N1126)</f>
        <v>0</v>
      </c>
      <c r="O1123" s="406">
        <f t="shared" si="368"/>
        <v>0</v>
      </c>
      <c r="P1123" s="405">
        <f t="shared" si="368"/>
        <v>0</v>
      </c>
      <c r="Q1123" s="407">
        <f t="shared" si="368"/>
        <v>0</v>
      </c>
      <c r="R1123" s="402">
        <f t="shared" si="368"/>
        <v>0</v>
      </c>
      <c r="S1123" s="406">
        <f t="shared" si="368"/>
        <v>0</v>
      </c>
      <c r="T1123" s="405">
        <f t="shared" si="368"/>
        <v>0</v>
      </c>
      <c r="U1123" s="405">
        <f t="shared" si="368"/>
        <v>0</v>
      </c>
      <c r="V1123" s="405">
        <f t="shared" si="368"/>
        <v>0</v>
      </c>
      <c r="W1123" s="405">
        <f t="shared" si="368"/>
        <v>0</v>
      </c>
      <c r="X1123" s="405">
        <f t="shared" si="368"/>
        <v>0</v>
      </c>
      <c r="Y1123" s="405">
        <f t="shared" si="368"/>
        <v>0</v>
      </c>
      <c r="Z1123" s="405">
        <f t="shared" si="368"/>
        <v>0</v>
      </c>
      <c r="AA1123" s="405">
        <f t="shared" si="368"/>
        <v>0</v>
      </c>
      <c r="AB1123" s="403">
        <f t="shared" si="368"/>
        <v>0</v>
      </c>
      <c r="AC1123" s="407">
        <f t="shared" si="368"/>
        <v>0</v>
      </c>
      <c r="AD1123" s="1433"/>
      <c r="AE1123" s="852"/>
      <c r="AF1123" s="853"/>
    </row>
    <row r="1124" spans="1:32" ht="15" customHeight="1" outlineLevel="1" x14ac:dyDescent="0.2">
      <c r="A1124" s="11">
        <v>131</v>
      </c>
      <c r="B1124" s="661"/>
      <c r="C1124" s="292"/>
      <c r="D1124" s="292"/>
      <c r="E1124" s="293"/>
      <c r="F1124" s="880" t="str">
        <f>'2. CAD NCCF'!F1124:L1124</f>
        <v>Agency MBS, high rated</v>
      </c>
      <c r="G1124" s="881"/>
      <c r="H1124" s="881"/>
      <c r="I1124" s="881"/>
      <c r="J1124" s="881"/>
      <c r="K1124" s="881"/>
      <c r="L1124" s="882"/>
      <c r="M1124" s="400">
        <f t="shared" ref="M1124:AB1126" si="369">M348</f>
        <v>0</v>
      </c>
      <c r="N1124" s="411">
        <f t="shared" si="369"/>
        <v>0</v>
      </c>
      <c r="O1124" s="414">
        <f t="shared" si="369"/>
        <v>0</v>
      </c>
      <c r="P1124" s="414">
        <f t="shared" si="369"/>
        <v>0</v>
      </c>
      <c r="Q1124" s="415">
        <f t="shared" si="369"/>
        <v>0</v>
      </c>
      <c r="R1124" s="411">
        <f t="shared" si="369"/>
        <v>0</v>
      </c>
      <c r="S1124" s="413">
        <f t="shared" si="369"/>
        <v>0</v>
      </c>
      <c r="T1124" s="413">
        <f t="shared" si="369"/>
        <v>0</v>
      </c>
      <c r="U1124" s="413">
        <f t="shared" si="369"/>
        <v>0</v>
      </c>
      <c r="V1124" s="413">
        <f t="shared" si="369"/>
        <v>0</v>
      </c>
      <c r="W1124" s="413">
        <f t="shared" si="369"/>
        <v>0</v>
      </c>
      <c r="X1124" s="414">
        <f t="shared" si="369"/>
        <v>0</v>
      </c>
      <c r="Y1124" s="413">
        <f t="shared" si="369"/>
        <v>0</v>
      </c>
      <c r="Z1124" s="413">
        <f t="shared" si="369"/>
        <v>0</v>
      </c>
      <c r="AA1124" s="413">
        <f t="shared" si="369"/>
        <v>0</v>
      </c>
      <c r="AB1124" s="413">
        <f t="shared" si="369"/>
        <v>0</v>
      </c>
      <c r="AC1124" s="400">
        <f t="shared" ref="AC1124:AC1126" si="370">M1124-SUM(N1124:AB1124)</f>
        <v>0</v>
      </c>
      <c r="AD1124" s="854"/>
      <c r="AE1124" s="855"/>
      <c r="AF1124" s="856"/>
    </row>
    <row r="1125" spans="1:32" ht="15" customHeight="1" outlineLevel="1" x14ac:dyDescent="0.2">
      <c r="A1125" s="11">
        <v>132</v>
      </c>
      <c r="B1125" s="661"/>
      <c r="C1125" s="292"/>
      <c r="D1125" s="292"/>
      <c r="E1125" s="293"/>
      <c r="F1125" s="880" t="str">
        <f>'2. CAD NCCF'!F1125:L1125</f>
        <v>Agency MBS, medium rated</v>
      </c>
      <c r="G1125" s="881"/>
      <c r="H1125" s="881"/>
      <c r="I1125" s="881"/>
      <c r="J1125" s="881"/>
      <c r="K1125" s="881"/>
      <c r="L1125" s="882"/>
      <c r="M1125" s="400">
        <f t="shared" si="369"/>
        <v>0</v>
      </c>
      <c r="N1125" s="411">
        <f t="shared" si="369"/>
        <v>0</v>
      </c>
      <c r="O1125" s="414">
        <f t="shared" si="369"/>
        <v>0</v>
      </c>
      <c r="P1125" s="414">
        <f t="shared" si="369"/>
        <v>0</v>
      </c>
      <c r="Q1125" s="415">
        <f t="shared" si="369"/>
        <v>0</v>
      </c>
      <c r="R1125" s="411">
        <f t="shared" si="369"/>
        <v>0</v>
      </c>
      <c r="S1125" s="413">
        <f t="shared" si="369"/>
        <v>0</v>
      </c>
      <c r="T1125" s="413">
        <f t="shared" si="369"/>
        <v>0</v>
      </c>
      <c r="U1125" s="413">
        <f t="shared" si="369"/>
        <v>0</v>
      </c>
      <c r="V1125" s="413">
        <f t="shared" si="369"/>
        <v>0</v>
      </c>
      <c r="W1125" s="413">
        <f t="shared" si="369"/>
        <v>0</v>
      </c>
      <c r="X1125" s="414">
        <f t="shared" si="369"/>
        <v>0</v>
      </c>
      <c r="Y1125" s="413">
        <f t="shared" si="369"/>
        <v>0</v>
      </c>
      <c r="Z1125" s="413">
        <f t="shared" si="369"/>
        <v>0</v>
      </c>
      <c r="AA1125" s="413">
        <f t="shared" si="369"/>
        <v>0</v>
      </c>
      <c r="AB1125" s="413">
        <f t="shared" si="369"/>
        <v>0</v>
      </c>
      <c r="AC1125" s="400">
        <f t="shared" si="370"/>
        <v>0</v>
      </c>
      <c r="AD1125" s="854"/>
      <c r="AE1125" s="855"/>
      <c r="AF1125" s="856"/>
    </row>
    <row r="1126" spans="1:32" ht="15" customHeight="1" outlineLevel="1" x14ac:dyDescent="0.2">
      <c r="A1126" s="11">
        <v>133</v>
      </c>
      <c r="B1126" s="661"/>
      <c r="C1126" s="292"/>
      <c r="D1126" s="292"/>
      <c r="E1126" s="293"/>
      <c r="F1126" s="880" t="str">
        <f>'2. CAD NCCF'!F1126:L1126</f>
        <v>Agency MBS, low or not rated</v>
      </c>
      <c r="G1126" s="881"/>
      <c r="H1126" s="881"/>
      <c r="I1126" s="881"/>
      <c r="J1126" s="881"/>
      <c r="K1126" s="881"/>
      <c r="L1126" s="882"/>
      <c r="M1126" s="400">
        <f t="shared" si="369"/>
        <v>0</v>
      </c>
      <c r="N1126" s="411">
        <f t="shared" si="369"/>
        <v>0</v>
      </c>
      <c r="O1126" s="414">
        <f t="shared" si="369"/>
        <v>0</v>
      </c>
      <c r="P1126" s="414">
        <f t="shared" si="369"/>
        <v>0</v>
      </c>
      <c r="Q1126" s="415">
        <f t="shared" si="369"/>
        <v>0</v>
      </c>
      <c r="R1126" s="411">
        <f t="shared" si="369"/>
        <v>0</v>
      </c>
      <c r="S1126" s="413">
        <f t="shared" si="369"/>
        <v>0</v>
      </c>
      <c r="T1126" s="413">
        <f t="shared" si="369"/>
        <v>0</v>
      </c>
      <c r="U1126" s="413">
        <f t="shared" si="369"/>
        <v>0</v>
      </c>
      <c r="V1126" s="413">
        <f t="shared" si="369"/>
        <v>0</v>
      </c>
      <c r="W1126" s="413">
        <f t="shared" si="369"/>
        <v>0</v>
      </c>
      <c r="X1126" s="414">
        <f t="shared" si="369"/>
        <v>0</v>
      </c>
      <c r="Y1126" s="413">
        <f t="shared" si="369"/>
        <v>0</v>
      </c>
      <c r="Z1126" s="413">
        <f t="shared" si="369"/>
        <v>0</v>
      </c>
      <c r="AA1126" s="413">
        <f t="shared" si="369"/>
        <v>0</v>
      </c>
      <c r="AB1126" s="413">
        <f t="shared" si="369"/>
        <v>0</v>
      </c>
      <c r="AC1126" s="400">
        <f t="shared" si="370"/>
        <v>0</v>
      </c>
      <c r="AD1126" s="854"/>
      <c r="AE1126" s="855"/>
      <c r="AF1126" s="856"/>
    </row>
    <row r="1127" spans="1:32" ht="15" customHeight="1" outlineLevel="1" x14ac:dyDescent="0.2">
      <c r="A1127" s="11">
        <v>134</v>
      </c>
      <c r="B1127" s="661"/>
      <c r="C1127" s="292"/>
      <c r="D1127" s="292"/>
      <c r="E1127" s="877" t="str">
        <f>'2. CAD NCCF'!E1127:L1127</f>
        <v>Non-agency commercial MBS (CMBS)</v>
      </c>
      <c r="F1127" s="878"/>
      <c r="G1127" s="878"/>
      <c r="H1127" s="878"/>
      <c r="I1127" s="878"/>
      <c r="J1127" s="878"/>
      <c r="K1127" s="878"/>
      <c r="L1127" s="879"/>
      <c r="M1127" s="399">
        <f>SUBTOTAL(9,M1128:M1130)</f>
        <v>0</v>
      </c>
      <c r="N1127" s="402">
        <f t="shared" ref="N1127:AC1127" si="371">SUBTOTAL(9,N1128:N1130)</f>
        <v>0</v>
      </c>
      <c r="O1127" s="406">
        <f t="shared" si="371"/>
        <v>0</v>
      </c>
      <c r="P1127" s="405">
        <f t="shared" si="371"/>
        <v>0</v>
      </c>
      <c r="Q1127" s="407">
        <f t="shared" si="371"/>
        <v>0</v>
      </c>
      <c r="R1127" s="402">
        <f t="shared" si="371"/>
        <v>0</v>
      </c>
      <c r="S1127" s="406">
        <f t="shared" si="371"/>
        <v>0</v>
      </c>
      <c r="T1127" s="405">
        <f t="shared" si="371"/>
        <v>0</v>
      </c>
      <c r="U1127" s="405">
        <f t="shared" si="371"/>
        <v>0</v>
      </c>
      <c r="V1127" s="405">
        <f t="shared" si="371"/>
        <v>0</v>
      </c>
      <c r="W1127" s="405">
        <f t="shared" si="371"/>
        <v>0</v>
      </c>
      <c r="X1127" s="405">
        <f t="shared" si="371"/>
        <v>0</v>
      </c>
      <c r="Y1127" s="405">
        <f t="shared" si="371"/>
        <v>0</v>
      </c>
      <c r="Z1127" s="405">
        <f t="shared" si="371"/>
        <v>0</v>
      </c>
      <c r="AA1127" s="405">
        <f t="shared" si="371"/>
        <v>0</v>
      </c>
      <c r="AB1127" s="403">
        <f t="shared" si="371"/>
        <v>0</v>
      </c>
      <c r="AC1127" s="407">
        <f t="shared" si="371"/>
        <v>0</v>
      </c>
      <c r="AD1127" s="854"/>
      <c r="AE1127" s="855"/>
      <c r="AF1127" s="856"/>
    </row>
    <row r="1128" spans="1:32" ht="15" customHeight="1" outlineLevel="1" x14ac:dyDescent="0.2">
      <c r="A1128" s="11">
        <v>135</v>
      </c>
      <c r="B1128" s="661"/>
      <c r="C1128" s="292"/>
      <c r="D1128" s="292"/>
      <c r="E1128" s="293"/>
      <c r="F1128" s="880" t="str">
        <f>'2. CAD NCCF'!F1128:L1128</f>
        <v>Non-agency CMBS, high rated</v>
      </c>
      <c r="G1128" s="881"/>
      <c r="H1128" s="881"/>
      <c r="I1128" s="881"/>
      <c r="J1128" s="881"/>
      <c r="K1128" s="881"/>
      <c r="L1128" s="882"/>
      <c r="M1128" s="400">
        <f t="shared" ref="M1128:AB1130" si="372">M352</f>
        <v>0</v>
      </c>
      <c r="N1128" s="411">
        <f t="shared" si="372"/>
        <v>0</v>
      </c>
      <c r="O1128" s="414">
        <f t="shared" si="372"/>
        <v>0</v>
      </c>
      <c r="P1128" s="414">
        <f t="shared" si="372"/>
        <v>0</v>
      </c>
      <c r="Q1128" s="415">
        <f t="shared" si="372"/>
        <v>0</v>
      </c>
      <c r="R1128" s="411">
        <f t="shared" si="372"/>
        <v>0</v>
      </c>
      <c r="S1128" s="413">
        <f t="shared" si="372"/>
        <v>0</v>
      </c>
      <c r="T1128" s="413">
        <f t="shared" si="372"/>
        <v>0</v>
      </c>
      <c r="U1128" s="413">
        <f t="shared" si="372"/>
        <v>0</v>
      </c>
      <c r="V1128" s="413">
        <f t="shared" si="372"/>
        <v>0</v>
      </c>
      <c r="W1128" s="413">
        <f t="shared" si="372"/>
        <v>0</v>
      </c>
      <c r="X1128" s="414">
        <f t="shared" si="372"/>
        <v>0</v>
      </c>
      <c r="Y1128" s="413">
        <f t="shared" si="372"/>
        <v>0</v>
      </c>
      <c r="Z1128" s="413">
        <f t="shared" si="372"/>
        <v>0</v>
      </c>
      <c r="AA1128" s="413">
        <f t="shared" si="372"/>
        <v>0</v>
      </c>
      <c r="AB1128" s="413">
        <f t="shared" si="372"/>
        <v>0</v>
      </c>
      <c r="AC1128" s="400">
        <f t="shared" ref="AC1128:AC1130" si="373">M1128-SUM(N1128:AB1128)</f>
        <v>0</v>
      </c>
      <c r="AD1128" s="854"/>
      <c r="AE1128" s="855"/>
      <c r="AF1128" s="856"/>
    </row>
    <row r="1129" spans="1:32" ht="15" customHeight="1" outlineLevel="1" x14ac:dyDescent="0.2">
      <c r="A1129" s="11">
        <v>136</v>
      </c>
      <c r="B1129" s="661"/>
      <c r="C1129" s="292"/>
      <c r="D1129" s="292"/>
      <c r="E1129" s="293"/>
      <c r="F1129" s="880" t="str">
        <f>'2. CAD NCCF'!F1129:L1129</f>
        <v>Non-agency CMBS, medium rated</v>
      </c>
      <c r="G1129" s="881"/>
      <c r="H1129" s="881"/>
      <c r="I1129" s="881"/>
      <c r="J1129" s="881"/>
      <c r="K1129" s="881"/>
      <c r="L1129" s="882"/>
      <c r="M1129" s="400">
        <f t="shared" si="372"/>
        <v>0</v>
      </c>
      <c r="N1129" s="411">
        <f t="shared" si="372"/>
        <v>0</v>
      </c>
      <c r="O1129" s="414">
        <f t="shared" si="372"/>
        <v>0</v>
      </c>
      <c r="P1129" s="414">
        <f t="shared" si="372"/>
        <v>0</v>
      </c>
      <c r="Q1129" s="415">
        <f t="shared" si="372"/>
        <v>0</v>
      </c>
      <c r="R1129" s="411">
        <f t="shared" si="372"/>
        <v>0</v>
      </c>
      <c r="S1129" s="413">
        <f t="shared" si="372"/>
        <v>0</v>
      </c>
      <c r="T1129" s="413">
        <f t="shared" si="372"/>
        <v>0</v>
      </c>
      <c r="U1129" s="413">
        <f t="shared" si="372"/>
        <v>0</v>
      </c>
      <c r="V1129" s="413">
        <f t="shared" si="372"/>
        <v>0</v>
      </c>
      <c r="W1129" s="413">
        <f t="shared" si="372"/>
        <v>0</v>
      </c>
      <c r="X1129" s="414">
        <f t="shared" si="372"/>
        <v>0</v>
      </c>
      <c r="Y1129" s="413">
        <f t="shared" si="372"/>
        <v>0</v>
      </c>
      <c r="Z1129" s="413">
        <f t="shared" si="372"/>
        <v>0</v>
      </c>
      <c r="AA1129" s="413">
        <f t="shared" si="372"/>
        <v>0</v>
      </c>
      <c r="AB1129" s="413">
        <f t="shared" si="372"/>
        <v>0</v>
      </c>
      <c r="AC1129" s="400">
        <f t="shared" si="373"/>
        <v>0</v>
      </c>
      <c r="AD1129" s="854"/>
      <c r="AE1129" s="855"/>
      <c r="AF1129" s="856"/>
    </row>
    <row r="1130" spans="1:32" ht="15" customHeight="1" outlineLevel="1" x14ac:dyDescent="0.2">
      <c r="A1130" s="11">
        <v>137</v>
      </c>
      <c r="B1130" s="661"/>
      <c r="C1130" s="292"/>
      <c r="D1130" s="292"/>
      <c r="E1130" s="293"/>
      <c r="F1130" s="880" t="str">
        <f>'2. CAD NCCF'!F1130:L1130</f>
        <v>Non-agency CMBS, low or not rated</v>
      </c>
      <c r="G1130" s="881"/>
      <c r="H1130" s="881"/>
      <c r="I1130" s="881"/>
      <c r="J1130" s="881"/>
      <c r="K1130" s="881"/>
      <c r="L1130" s="882"/>
      <c r="M1130" s="400">
        <f t="shared" si="372"/>
        <v>0</v>
      </c>
      <c r="N1130" s="411">
        <f t="shared" si="372"/>
        <v>0</v>
      </c>
      <c r="O1130" s="414">
        <f t="shared" si="372"/>
        <v>0</v>
      </c>
      <c r="P1130" s="414">
        <f t="shared" si="372"/>
        <v>0</v>
      </c>
      <c r="Q1130" s="415">
        <f t="shared" si="372"/>
        <v>0</v>
      </c>
      <c r="R1130" s="411">
        <f t="shared" si="372"/>
        <v>0</v>
      </c>
      <c r="S1130" s="413">
        <f t="shared" si="372"/>
        <v>0</v>
      </c>
      <c r="T1130" s="413">
        <f t="shared" si="372"/>
        <v>0</v>
      </c>
      <c r="U1130" s="413">
        <f t="shared" si="372"/>
        <v>0</v>
      </c>
      <c r="V1130" s="413">
        <f t="shared" si="372"/>
        <v>0</v>
      </c>
      <c r="W1130" s="413">
        <f t="shared" si="372"/>
        <v>0</v>
      </c>
      <c r="X1130" s="414">
        <f t="shared" si="372"/>
        <v>0</v>
      </c>
      <c r="Y1130" s="413">
        <f t="shared" si="372"/>
        <v>0</v>
      </c>
      <c r="Z1130" s="413">
        <f t="shared" si="372"/>
        <v>0</v>
      </c>
      <c r="AA1130" s="413">
        <f t="shared" si="372"/>
        <v>0</v>
      </c>
      <c r="AB1130" s="413">
        <f t="shared" si="372"/>
        <v>0</v>
      </c>
      <c r="AC1130" s="400">
        <f t="shared" si="373"/>
        <v>0</v>
      </c>
      <c r="AD1130" s="854"/>
      <c r="AE1130" s="855"/>
      <c r="AF1130" s="856"/>
    </row>
    <row r="1131" spans="1:32" ht="15" customHeight="1" outlineLevel="1" x14ac:dyDescent="0.2">
      <c r="A1131" s="11">
        <v>138</v>
      </c>
      <c r="B1131" s="661"/>
      <c r="C1131" s="292"/>
      <c r="D1131" s="292"/>
      <c r="E1131" s="877" t="str">
        <f>'2. CAD NCCF'!E1131:L1131</f>
        <v>Non-agency residential MBS (RMBS)</v>
      </c>
      <c r="F1131" s="878"/>
      <c r="G1131" s="878"/>
      <c r="H1131" s="878"/>
      <c r="I1131" s="878"/>
      <c r="J1131" s="878"/>
      <c r="K1131" s="878"/>
      <c r="L1131" s="879"/>
      <c r="M1131" s="399">
        <f>SUBTOTAL(9,M1132:M1134)</f>
        <v>0</v>
      </c>
      <c r="N1131" s="402">
        <f t="shared" ref="N1131:AB1131" si="374">SUBTOTAL(9,N1132:N1135)</f>
        <v>0</v>
      </c>
      <c r="O1131" s="406">
        <f t="shared" si="374"/>
        <v>0</v>
      </c>
      <c r="P1131" s="405">
        <f t="shared" si="374"/>
        <v>0</v>
      </c>
      <c r="Q1131" s="407">
        <f t="shared" si="374"/>
        <v>0</v>
      </c>
      <c r="R1131" s="402">
        <f t="shared" si="374"/>
        <v>0</v>
      </c>
      <c r="S1131" s="406">
        <f t="shared" si="374"/>
        <v>0</v>
      </c>
      <c r="T1131" s="405">
        <f t="shared" si="374"/>
        <v>0</v>
      </c>
      <c r="U1131" s="405">
        <f t="shared" si="374"/>
        <v>0</v>
      </c>
      <c r="V1131" s="405">
        <f t="shared" si="374"/>
        <v>0</v>
      </c>
      <c r="W1131" s="405">
        <f t="shared" si="374"/>
        <v>0</v>
      </c>
      <c r="X1131" s="405">
        <f t="shared" si="374"/>
        <v>0</v>
      </c>
      <c r="Y1131" s="405">
        <f t="shared" si="374"/>
        <v>0</v>
      </c>
      <c r="Z1131" s="405">
        <f t="shared" si="374"/>
        <v>0</v>
      </c>
      <c r="AA1131" s="405">
        <f t="shared" si="374"/>
        <v>0</v>
      </c>
      <c r="AB1131" s="403">
        <f t="shared" si="374"/>
        <v>0</v>
      </c>
      <c r="AC1131" s="407">
        <f t="shared" ref="AC1131" si="375">SUBTOTAL(9,AC1132:AC1134)</f>
        <v>0</v>
      </c>
      <c r="AD1131" s="854"/>
      <c r="AE1131" s="855"/>
      <c r="AF1131" s="856"/>
    </row>
    <row r="1132" spans="1:32" ht="15" customHeight="1" outlineLevel="1" x14ac:dyDescent="0.2">
      <c r="A1132" s="11">
        <v>139</v>
      </c>
      <c r="B1132" s="661"/>
      <c r="C1132" s="292"/>
      <c r="D1132" s="292"/>
      <c r="E1132" s="293"/>
      <c r="F1132" s="880" t="str">
        <f>'2. CAD NCCF'!F1132:L1132</f>
        <v>Non-agency RMBS, high rated</v>
      </c>
      <c r="G1132" s="881"/>
      <c r="H1132" s="881"/>
      <c r="I1132" s="881"/>
      <c r="J1132" s="881"/>
      <c r="K1132" s="881"/>
      <c r="L1132" s="882"/>
      <c r="M1132" s="400">
        <f t="shared" ref="M1132:AB1134" si="376">M356</f>
        <v>0</v>
      </c>
      <c r="N1132" s="411">
        <f t="shared" si="376"/>
        <v>0</v>
      </c>
      <c r="O1132" s="414">
        <f t="shared" si="376"/>
        <v>0</v>
      </c>
      <c r="P1132" s="414">
        <f t="shared" si="376"/>
        <v>0</v>
      </c>
      <c r="Q1132" s="415">
        <f t="shared" si="376"/>
        <v>0</v>
      </c>
      <c r="R1132" s="411">
        <f t="shared" si="376"/>
        <v>0</v>
      </c>
      <c r="S1132" s="413">
        <f t="shared" si="376"/>
        <v>0</v>
      </c>
      <c r="T1132" s="413">
        <f t="shared" si="376"/>
        <v>0</v>
      </c>
      <c r="U1132" s="413">
        <f t="shared" si="376"/>
        <v>0</v>
      </c>
      <c r="V1132" s="413">
        <f t="shared" si="376"/>
        <v>0</v>
      </c>
      <c r="W1132" s="413">
        <f t="shared" si="376"/>
        <v>0</v>
      </c>
      <c r="X1132" s="414">
        <f t="shared" si="376"/>
        <v>0</v>
      </c>
      <c r="Y1132" s="413">
        <f t="shared" si="376"/>
        <v>0</v>
      </c>
      <c r="Z1132" s="413">
        <f t="shared" si="376"/>
        <v>0</v>
      </c>
      <c r="AA1132" s="413">
        <f t="shared" si="376"/>
        <v>0</v>
      </c>
      <c r="AB1132" s="413">
        <f t="shared" si="376"/>
        <v>0</v>
      </c>
      <c r="AC1132" s="400">
        <f t="shared" ref="AC1132:AC1134" si="377">M1132-SUM(N1132:AB1132)</f>
        <v>0</v>
      </c>
      <c r="AD1132" s="854"/>
      <c r="AE1132" s="855"/>
      <c r="AF1132" s="856"/>
    </row>
    <row r="1133" spans="1:32" ht="15" customHeight="1" outlineLevel="1" x14ac:dyDescent="0.2">
      <c r="A1133" s="11">
        <v>140</v>
      </c>
      <c r="B1133" s="661"/>
      <c r="C1133" s="292"/>
      <c r="D1133" s="292"/>
      <c r="E1133" s="293"/>
      <c r="F1133" s="880" t="str">
        <f>'2. CAD NCCF'!F1133:L1133</f>
        <v>Non-agency RMBS, medium rated</v>
      </c>
      <c r="G1133" s="881"/>
      <c r="H1133" s="881"/>
      <c r="I1133" s="881"/>
      <c r="J1133" s="881"/>
      <c r="K1133" s="881"/>
      <c r="L1133" s="882"/>
      <c r="M1133" s="400">
        <f t="shared" si="376"/>
        <v>0</v>
      </c>
      <c r="N1133" s="411">
        <f t="shared" si="376"/>
        <v>0</v>
      </c>
      <c r="O1133" s="414">
        <f t="shared" si="376"/>
        <v>0</v>
      </c>
      <c r="P1133" s="414">
        <f t="shared" si="376"/>
        <v>0</v>
      </c>
      <c r="Q1133" s="415">
        <f t="shared" si="376"/>
        <v>0</v>
      </c>
      <c r="R1133" s="411">
        <f t="shared" si="376"/>
        <v>0</v>
      </c>
      <c r="S1133" s="413">
        <f t="shared" si="376"/>
        <v>0</v>
      </c>
      <c r="T1133" s="413">
        <f t="shared" si="376"/>
        <v>0</v>
      </c>
      <c r="U1133" s="413">
        <f t="shared" si="376"/>
        <v>0</v>
      </c>
      <c r="V1133" s="413">
        <f t="shared" si="376"/>
        <v>0</v>
      </c>
      <c r="W1133" s="413">
        <f t="shared" si="376"/>
        <v>0</v>
      </c>
      <c r="X1133" s="414">
        <f t="shared" si="376"/>
        <v>0</v>
      </c>
      <c r="Y1133" s="413">
        <f t="shared" si="376"/>
        <v>0</v>
      </c>
      <c r="Z1133" s="413">
        <f t="shared" si="376"/>
        <v>0</v>
      </c>
      <c r="AA1133" s="413">
        <f t="shared" si="376"/>
        <v>0</v>
      </c>
      <c r="AB1133" s="413">
        <f t="shared" si="376"/>
        <v>0</v>
      </c>
      <c r="AC1133" s="400">
        <f t="shared" si="377"/>
        <v>0</v>
      </c>
      <c r="AD1133" s="854"/>
      <c r="AE1133" s="855"/>
      <c r="AF1133" s="856"/>
    </row>
    <row r="1134" spans="1:32" ht="15" customHeight="1" outlineLevel="1" x14ac:dyDescent="0.2">
      <c r="A1134" s="11">
        <v>141</v>
      </c>
      <c r="B1134" s="661"/>
      <c r="C1134" s="292"/>
      <c r="D1134" s="292"/>
      <c r="E1134" s="293"/>
      <c r="F1134" s="880" t="str">
        <f>'2. CAD NCCF'!F1134:L1134</f>
        <v>Non-agency RMBS, low or not rated</v>
      </c>
      <c r="G1134" s="881"/>
      <c r="H1134" s="881"/>
      <c r="I1134" s="881"/>
      <c r="J1134" s="881"/>
      <c r="K1134" s="881"/>
      <c r="L1134" s="882"/>
      <c r="M1134" s="400">
        <f t="shared" si="376"/>
        <v>0</v>
      </c>
      <c r="N1134" s="411">
        <f t="shared" si="376"/>
        <v>0</v>
      </c>
      <c r="O1134" s="414">
        <f t="shared" si="376"/>
        <v>0</v>
      </c>
      <c r="P1134" s="414">
        <f t="shared" si="376"/>
        <v>0</v>
      </c>
      <c r="Q1134" s="415">
        <f t="shared" si="376"/>
        <v>0</v>
      </c>
      <c r="R1134" s="411">
        <f t="shared" si="376"/>
        <v>0</v>
      </c>
      <c r="S1134" s="413">
        <f t="shared" si="376"/>
        <v>0</v>
      </c>
      <c r="T1134" s="413">
        <f t="shared" si="376"/>
        <v>0</v>
      </c>
      <c r="U1134" s="413">
        <f t="shared" si="376"/>
        <v>0</v>
      </c>
      <c r="V1134" s="413">
        <f t="shared" si="376"/>
        <v>0</v>
      </c>
      <c r="W1134" s="413">
        <f t="shared" si="376"/>
        <v>0</v>
      </c>
      <c r="X1134" s="414">
        <f t="shared" si="376"/>
        <v>0</v>
      </c>
      <c r="Y1134" s="413">
        <f t="shared" si="376"/>
        <v>0</v>
      </c>
      <c r="Z1134" s="413">
        <f t="shared" si="376"/>
        <v>0</v>
      </c>
      <c r="AA1134" s="413">
        <f t="shared" si="376"/>
        <v>0</v>
      </c>
      <c r="AB1134" s="413">
        <f t="shared" si="376"/>
        <v>0</v>
      </c>
      <c r="AC1134" s="400">
        <f t="shared" si="377"/>
        <v>0</v>
      </c>
      <c r="AD1134" s="857"/>
      <c r="AE1134" s="858"/>
      <c r="AF1134" s="859"/>
    </row>
    <row r="1135" spans="1:32" ht="15" customHeight="1" outlineLevel="1" x14ac:dyDescent="0.2">
      <c r="A1135" s="11">
        <v>142</v>
      </c>
      <c r="B1135" s="661"/>
      <c r="C1135" s="292"/>
      <c r="D1135" s="868" t="str">
        <f>'2. CAD NCCF'!D1135:AF1135</f>
        <v>Corporate bonds and paper (CBP)</v>
      </c>
      <c r="E1135" s="869"/>
      <c r="F1135" s="869"/>
      <c r="G1135" s="869"/>
      <c r="H1135" s="869"/>
      <c r="I1135" s="869"/>
      <c r="J1135" s="869"/>
      <c r="K1135" s="869"/>
      <c r="L1135" s="869"/>
      <c r="M1135" s="869"/>
      <c r="N1135" s="869"/>
      <c r="O1135" s="869"/>
      <c r="P1135" s="869"/>
      <c r="Q1135" s="869"/>
      <c r="R1135" s="869"/>
      <c r="S1135" s="869"/>
      <c r="T1135" s="869"/>
      <c r="U1135" s="869"/>
      <c r="V1135" s="869"/>
      <c r="W1135" s="869"/>
      <c r="X1135" s="869"/>
      <c r="Y1135" s="869"/>
      <c r="Z1135" s="869"/>
      <c r="AA1135" s="869"/>
      <c r="AB1135" s="869"/>
      <c r="AC1135" s="869"/>
      <c r="AD1135" s="869"/>
      <c r="AE1135" s="869"/>
      <c r="AF1135" s="870"/>
    </row>
    <row r="1136" spans="1:32" ht="15" customHeight="1" outlineLevel="1" x14ac:dyDescent="0.2">
      <c r="A1136" s="11">
        <v>143</v>
      </c>
      <c r="B1136" s="661"/>
      <c r="C1136" s="292"/>
      <c r="D1136" s="292"/>
      <c r="E1136" s="933" t="str">
        <f>'2. CAD NCCF'!E1136:L1136</f>
        <v>Non-FI issued CBP, high rated</v>
      </c>
      <c r="F1136" s="934"/>
      <c r="G1136" s="934"/>
      <c r="H1136" s="934"/>
      <c r="I1136" s="934"/>
      <c r="J1136" s="934"/>
      <c r="K1136" s="934"/>
      <c r="L1136" s="935"/>
      <c r="M1136" s="399">
        <f>SUBTOTAL(9,M1137:M1138)</f>
        <v>0</v>
      </c>
      <c r="N1136" s="402">
        <f t="shared" ref="N1136:AC1136" si="378">SUBTOTAL(9,N1137:N1138)</f>
        <v>0</v>
      </c>
      <c r="O1136" s="406">
        <f t="shared" si="378"/>
        <v>0</v>
      </c>
      <c r="P1136" s="405">
        <f t="shared" si="378"/>
        <v>0</v>
      </c>
      <c r="Q1136" s="407">
        <f t="shared" si="378"/>
        <v>0</v>
      </c>
      <c r="R1136" s="402">
        <f t="shared" si="378"/>
        <v>0</v>
      </c>
      <c r="S1136" s="406">
        <f t="shared" si="378"/>
        <v>0</v>
      </c>
      <c r="T1136" s="405">
        <f t="shared" si="378"/>
        <v>0</v>
      </c>
      <c r="U1136" s="405">
        <f t="shared" si="378"/>
        <v>0</v>
      </c>
      <c r="V1136" s="405">
        <f t="shared" si="378"/>
        <v>0</v>
      </c>
      <c r="W1136" s="405">
        <f t="shared" si="378"/>
        <v>0</v>
      </c>
      <c r="X1136" s="405">
        <f t="shared" si="378"/>
        <v>0</v>
      </c>
      <c r="Y1136" s="405">
        <f t="shared" si="378"/>
        <v>0</v>
      </c>
      <c r="Z1136" s="405">
        <f t="shared" si="378"/>
        <v>0</v>
      </c>
      <c r="AA1136" s="405">
        <f t="shared" si="378"/>
        <v>0</v>
      </c>
      <c r="AB1136" s="403">
        <f t="shared" si="378"/>
        <v>0</v>
      </c>
      <c r="AC1136" s="407">
        <f t="shared" si="378"/>
        <v>0</v>
      </c>
      <c r="AD1136" s="1433"/>
      <c r="AE1136" s="1434"/>
      <c r="AF1136" s="1435"/>
    </row>
    <row r="1137" spans="1:32" ht="15" customHeight="1" outlineLevel="1" x14ac:dyDescent="0.2">
      <c r="A1137" s="11">
        <v>144</v>
      </c>
      <c r="B1137" s="661"/>
      <c r="C1137" s="292"/>
      <c r="D1137" s="292"/>
      <c r="E1137" s="293"/>
      <c r="F1137" s="880" t="str">
        <f>'2. CAD NCCF'!F1137:L1137</f>
        <v>Non-FI issued unsecured bond and paper, high rated</v>
      </c>
      <c r="G1137" s="881"/>
      <c r="H1137" s="881"/>
      <c r="I1137" s="881"/>
      <c r="J1137" s="881"/>
      <c r="K1137" s="881"/>
      <c r="L1137" s="882"/>
      <c r="M1137" s="400">
        <f t="shared" ref="M1137:AB1138" si="379">M361</f>
        <v>0</v>
      </c>
      <c r="N1137" s="411">
        <f t="shared" si="379"/>
        <v>0</v>
      </c>
      <c r="O1137" s="414">
        <f t="shared" si="379"/>
        <v>0</v>
      </c>
      <c r="P1137" s="414">
        <f t="shared" si="379"/>
        <v>0</v>
      </c>
      <c r="Q1137" s="415">
        <f t="shared" si="379"/>
        <v>0</v>
      </c>
      <c r="R1137" s="411">
        <f t="shared" si="379"/>
        <v>0</v>
      </c>
      <c r="S1137" s="413">
        <f t="shared" si="379"/>
        <v>0</v>
      </c>
      <c r="T1137" s="413">
        <f t="shared" si="379"/>
        <v>0</v>
      </c>
      <c r="U1137" s="413">
        <f t="shared" si="379"/>
        <v>0</v>
      </c>
      <c r="V1137" s="413">
        <f t="shared" si="379"/>
        <v>0</v>
      </c>
      <c r="W1137" s="413">
        <f t="shared" si="379"/>
        <v>0</v>
      </c>
      <c r="X1137" s="414">
        <f t="shared" si="379"/>
        <v>0</v>
      </c>
      <c r="Y1137" s="413">
        <f t="shared" si="379"/>
        <v>0</v>
      </c>
      <c r="Z1137" s="413">
        <f t="shared" si="379"/>
        <v>0</v>
      </c>
      <c r="AA1137" s="413">
        <f t="shared" si="379"/>
        <v>0</v>
      </c>
      <c r="AB1137" s="413">
        <f t="shared" si="379"/>
        <v>0</v>
      </c>
      <c r="AC1137" s="400">
        <f t="shared" ref="AC1137:AC1145" si="380">M1137-SUM(N1137:AB1137)</f>
        <v>0</v>
      </c>
      <c r="AD1137" s="1436"/>
      <c r="AE1137" s="1437"/>
      <c r="AF1137" s="1438"/>
    </row>
    <row r="1138" spans="1:32" ht="15" customHeight="1" outlineLevel="1" x14ac:dyDescent="0.2">
      <c r="A1138" s="11">
        <v>145</v>
      </c>
      <c r="B1138" s="661"/>
      <c r="C1138" s="292"/>
      <c r="D1138" s="292"/>
      <c r="E1138" s="293"/>
      <c r="F1138" s="880" t="str">
        <f>'2. CAD NCCF'!F1138:L1138</f>
        <v>Non-FI issued covered bonds, high rated</v>
      </c>
      <c r="G1138" s="881"/>
      <c r="H1138" s="881"/>
      <c r="I1138" s="881"/>
      <c r="J1138" s="881"/>
      <c r="K1138" s="881"/>
      <c r="L1138" s="882"/>
      <c r="M1138" s="400">
        <f t="shared" si="379"/>
        <v>0</v>
      </c>
      <c r="N1138" s="411">
        <f t="shared" si="379"/>
        <v>0</v>
      </c>
      <c r="O1138" s="414">
        <f t="shared" si="379"/>
        <v>0</v>
      </c>
      <c r="P1138" s="414">
        <f t="shared" si="379"/>
        <v>0</v>
      </c>
      <c r="Q1138" s="415">
        <f t="shared" si="379"/>
        <v>0</v>
      </c>
      <c r="R1138" s="411">
        <f t="shared" si="379"/>
        <v>0</v>
      </c>
      <c r="S1138" s="413">
        <f t="shared" si="379"/>
        <v>0</v>
      </c>
      <c r="T1138" s="413">
        <f t="shared" si="379"/>
        <v>0</v>
      </c>
      <c r="U1138" s="413">
        <f t="shared" si="379"/>
        <v>0</v>
      </c>
      <c r="V1138" s="413">
        <f t="shared" si="379"/>
        <v>0</v>
      </c>
      <c r="W1138" s="413">
        <f t="shared" si="379"/>
        <v>0</v>
      </c>
      <c r="X1138" s="414">
        <f t="shared" si="379"/>
        <v>0</v>
      </c>
      <c r="Y1138" s="413">
        <f t="shared" si="379"/>
        <v>0</v>
      </c>
      <c r="Z1138" s="413">
        <f t="shared" si="379"/>
        <v>0</v>
      </c>
      <c r="AA1138" s="413">
        <f t="shared" si="379"/>
        <v>0</v>
      </c>
      <c r="AB1138" s="413">
        <f t="shared" si="379"/>
        <v>0</v>
      </c>
      <c r="AC1138" s="400">
        <f t="shared" si="380"/>
        <v>0</v>
      </c>
      <c r="AD1138" s="1436"/>
      <c r="AE1138" s="1437"/>
      <c r="AF1138" s="1438"/>
    </row>
    <row r="1139" spans="1:32" ht="15" customHeight="1" outlineLevel="1" x14ac:dyDescent="0.2">
      <c r="A1139" s="11">
        <v>146</v>
      </c>
      <c r="B1139" s="661"/>
      <c r="C1139" s="292"/>
      <c r="D1139" s="292"/>
      <c r="E1139" s="877" t="str">
        <f>'2. CAD NCCF'!E1139:L1139</f>
        <v>FI issued CBP, high rated</v>
      </c>
      <c r="F1139" s="878"/>
      <c r="G1139" s="878"/>
      <c r="H1139" s="878"/>
      <c r="I1139" s="878"/>
      <c r="J1139" s="878"/>
      <c r="K1139" s="878"/>
      <c r="L1139" s="879"/>
      <c r="M1139" s="399">
        <f>SUBTOTAL(9,M1140:M1142)</f>
        <v>0</v>
      </c>
      <c r="N1139" s="402">
        <f t="shared" ref="N1139:AC1139" si="381">SUBTOTAL(9,N1140:N1142)</f>
        <v>0</v>
      </c>
      <c r="O1139" s="406">
        <f t="shared" si="381"/>
        <v>0</v>
      </c>
      <c r="P1139" s="405">
        <f t="shared" si="381"/>
        <v>0</v>
      </c>
      <c r="Q1139" s="407">
        <f t="shared" si="381"/>
        <v>0</v>
      </c>
      <c r="R1139" s="402">
        <f t="shared" si="381"/>
        <v>0</v>
      </c>
      <c r="S1139" s="406">
        <f t="shared" si="381"/>
        <v>0</v>
      </c>
      <c r="T1139" s="405">
        <f t="shared" si="381"/>
        <v>0</v>
      </c>
      <c r="U1139" s="405">
        <f t="shared" si="381"/>
        <v>0</v>
      </c>
      <c r="V1139" s="405">
        <f t="shared" si="381"/>
        <v>0</v>
      </c>
      <c r="W1139" s="405">
        <f t="shared" si="381"/>
        <v>0</v>
      </c>
      <c r="X1139" s="405">
        <f t="shared" si="381"/>
        <v>0</v>
      </c>
      <c r="Y1139" s="405">
        <f t="shared" si="381"/>
        <v>0</v>
      </c>
      <c r="Z1139" s="405">
        <f t="shared" si="381"/>
        <v>0</v>
      </c>
      <c r="AA1139" s="405">
        <f t="shared" si="381"/>
        <v>0</v>
      </c>
      <c r="AB1139" s="403">
        <f t="shared" si="381"/>
        <v>0</v>
      </c>
      <c r="AC1139" s="407">
        <f t="shared" si="381"/>
        <v>0</v>
      </c>
      <c r="AD1139" s="1436"/>
      <c r="AE1139" s="1437"/>
      <c r="AF1139" s="1438"/>
    </row>
    <row r="1140" spans="1:32" ht="15" customHeight="1" outlineLevel="1" x14ac:dyDescent="0.2">
      <c r="A1140" s="11">
        <v>147</v>
      </c>
      <c r="B1140" s="661"/>
      <c r="C1140" s="292"/>
      <c r="D1140" s="292"/>
      <c r="E1140" s="293"/>
      <c r="F1140" s="880" t="str">
        <f>'2. CAD NCCF'!F1140:L1140</f>
        <v>FI issued unsecured bonds and paper, high rated</v>
      </c>
      <c r="G1140" s="881"/>
      <c r="H1140" s="881"/>
      <c r="I1140" s="881"/>
      <c r="J1140" s="881"/>
      <c r="K1140" s="881"/>
      <c r="L1140" s="882"/>
      <c r="M1140" s="400">
        <f t="shared" ref="M1140:AB1142" si="382">M364</f>
        <v>0</v>
      </c>
      <c r="N1140" s="411">
        <f t="shared" si="382"/>
        <v>0</v>
      </c>
      <c r="O1140" s="414">
        <f t="shared" si="382"/>
        <v>0</v>
      </c>
      <c r="P1140" s="414">
        <f t="shared" si="382"/>
        <v>0</v>
      </c>
      <c r="Q1140" s="415">
        <f t="shared" si="382"/>
        <v>0</v>
      </c>
      <c r="R1140" s="411">
        <f t="shared" si="382"/>
        <v>0</v>
      </c>
      <c r="S1140" s="413">
        <f t="shared" si="382"/>
        <v>0</v>
      </c>
      <c r="T1140" s="413">
        <f t="shared" si="382"/>
        <v>0</v>
      </c>
      <c r="U1140" s="413">
        <f t="shared" si="382"/>
        <v>0</v>
      </c>
      <c r="V1140" s="413">
        <f t="shared" si="382"/>
        <v>0</v>
      </c>
      <c r="W1140" s="413">
        <f t="shared" si="382"/>
        <v>0</v>
      </c>
      <c r="X1140" s="414">
        <f t="shared" si="382"/>
        <v>0</v>
      </c>
      <c r="Y1140" s="413">
        <f t="shared" si="382"/>
        <v>0</v>
      </c>
      <c r="Z1140" s="413">
        <f t="shared" si="382"/>
        <v>0</v>
      </c>
      <c r="AA1140" s="413">
        <f t="shared" si="382"/>
        <v>0</v>
      </c>
      <c r="AB1140" s="413">
        <f t="shared" si="382"/>
        <v>0</v>
      </c>
      <c r="AC1140" s="400">
        <f t="shared" si="380"/>
        <v>0</v>
      </c>
      <c r="AD1140" s="1436"/>
      <c r="AE1140" s="1437"/>
      <c r="AF1140" s="1438"/>
    </row>
    <row r="1141" spans="1:32" ht="15" customHeight="1" outlineLevel="1" x14ac:dyDescent="0.2">
      <c r="A1141" s="11">
        <v>148</v>
      </c>
      <c r="B1141" s="661"/>
      <c r="C1141" s="292"/>
      <c r="D1141" s="292"/>
      <c r="E1141" s="293"/>
      <c r="F1141" s="880" t="str">
        <f>'2. CAD NCCF'!F1141:L1141</f>
        <v>FI issued covered bonds, high rated</v>
      </c>
      <c r="G1141" s="881"/>
      <c r="H1141" s="881"/>
      <c r="I1141" s="881"/>
      <c r="J1141" s="881"/>
      <c r="K1141" s="881"/>
      <c r="L1141" s="882"/>
      <c r="M1141" s="400">
        <f t="shared" si="382"/>
        <v>0</v>
      </c>
      <c r="N1141" s="411">
        <f t="shared" si="382"/>
        <v>0</v>
      </c>
      <c r="O1141" s="414">
        <f t="shared" si="382"/>
        <v>0</v>
      </c>
      <c r="P1141" s="414">
        <f t="shared" si="382"/>
        <v>0</v>
      </c>
      <c r="Q1141" s="415">
        <f t="shared" si="382"/>
        <v>0</v>
      </c>
      <c r="R1141" s="411">
        <f t="shared" si="382"/>
        <v>0</v>
      </c>
      <c r="S1141" s="413">
        <f t="shared" si="382"/>
        <v>0</v>
      </c>
      <c r="T1141" s="413">
        <f t="shared" si="382"/>
        <v>0</v>
      </c>
      <c r="U1141" s="413">
        <f t="shared" si="382"/>
        <v>0</v>
      </c>
      <c r="V1141" s="413">
        <f t="shared" si="382"/>
        <v>0</v>
      </c>
      <c r="W1141" s="413">
        <f t="shared" si="382"/>
        <v>0</v>
      </c>
      <c r="X1141" s="414">
        <f t="shared" si="382"/>
        <v>0</v>
      </c>
      <c r="Y1141" s="413">
        <f t="shared" si="382"/>
        <v>0</v>
      </c>
      <c r="Z1141" s="413">
        <f t="shared" si="382"/>
        <v>0</v>
      </c>
      <c r="AA1141" s="413">
        <f t="shared" si="382"/>
        <v>0</v>
      </c>
      <c r="AB1141" s="413">
        <f t="shared" si="382"/>
        <v>0</v>
      </c>
      <c r="AC1141" s="400">
        <f t="shared" si="380"/>
        <v>0</v>
      </c>
      <c r="AD1141" s="1436"/>
      <c r="AE1141" s="1437"/>
      <c r="AF1141" s="1438"/>
    </row>
    <row r="1142" spans="1:32" ht="15" customHeight="1" outlineLevel="1" x14ac:dyDescent="0.2">
      <c r="A1142" s="11">
        <v>149</v>
      </c>
      <c r="B1142" s="661"/>
      <c r="C1142" s="292"/>
      <c r="D1142" s="292"/>
      <c r="E1142" s="293"/>
      <c r="F1142" s="880" t="str">
        <f>'2. CAD NCCF'!F1142:L1142</f>
        <v>FI issued jumbo covered bonds, high rated</v>
      </c>
      <c r="G1142" s="881"/>
      <c r="H1142" s="881"/>
      <c r="I1142" s="881"/>
      <c r="J1142" s="881"/>
      <c r="K1142" s="881"/>
      <c r="L1142" s="882"/>
      <c r="M1142" s="400">
        <f t="shared" si="382"/>
        <v>0</v>
      </c>
      <c r="N1142" s="411">
        <f t="shared" si="382"/>
        <v>0</v>
      </c>
      <c r="O1142" s="414">
        <f t="shared" si="382"/>
        <v>0</v>
      </c>
      <c r="P1142" s="414">
        <f t="shared" si="382"/>
        <v>0</v>
      </c>
      <c r="Q1142" s="415">
        <f t="shared" si="382"/>
        <v>0</v>
      </c>
      <c r="R1142" s="411">
        <f t="shared" si="382"/>
        <v>0</v>
      </c>
      <c r="S1142" s="413">
        <f t="shared" si="382"/>
        <v>0</v>
      </c>
      <c r="T1142" s="413">
        <f t="shared" si="382"/>
        <v>0</v>
      </c>
      <c r="U1142" s="413">
        <f t="shared" si="382"/>
        <v>0</v>
      </c>
      <c r="V1142" s="413">
        <f t="shared" si="382"/>
        <v>0</v>
      </c>
      <c r="W1142" s="413">
        <f t="shared" si="382"/>
        <v>0</v>
      </c>
      <c r="X1142" s="414">
        <f t="shared" si="382"/>
        <v>0</v>
      </c>
      <c r="Y1142" s="413">
        <f t="shared" si="382"/>
        <v>0</v>
      </c>
      <c r="Z1142" s="413">
        <f t="shared" si="382"/>
        <v>0</v>
      </c>
      <c r="AA1142" s="413">
        <f t="shared" si="382"/>
        <v>0</v>
      </c>
      <c r="AB1142" s="413">
        <f t="shared" si="382"/>
        <v>0</v>
      </c>
      <c r="AC1142" s="400">
        <f t="shared" si="380"/>
        <v>0</v>
      </c>
      <c r="AD1142" s="1436"/>
      <c r="AE1142" s="1437"/>
      <c r="AF1142" s="1438"/>
    </row>
    <row r="1143" spans="1:32" ht="15" customHeight="1" outlineLevel="1" x14ac:dyDescent="0.2">
      <c r="A1143" s="11">
        <v>150</v>
      </c>
      <c r="B1143" s="661"/>
      <c r="C1143" s="292"/>
      <c r="D1143" s="292"/>
      <c r="E1143" s="877" t="str">
        <f>'2. CAD NCCF'!E1143:L1143</f>
        <v>Non-FI issued CBP, medium rated</v>
      </c>
      <c r="F1143" s="878"/>
      <c r="G1143" s="878"/>
      <c r="H1143" s="878"/>
      <c r="I1143" s="878"/>
      <c r="J1143" s="878"/>
      <c r="K1143" s="878"/>
      <c r="L1143" s="879"/>
      <c r="M1143" s="399">
        <f>SUBTOTAL(9,M1144:M1145)</f>
        <v>0</v>
      </c>
      <c r="N1143" s="402">
        <f t="shared" ref="N1143:AC1143" si="383">SUBTOTAL(9,N1144:N1145)</f>
        <v>0</v>
      </c>
      <c r="O1143" s="406">
        <f t="shared" si="383"/>
        <v>0</v>
      </c>
      <c r="P1143" s="405">
        <f t="shared" si="383"/>
        <v>0</v>
      </c>
      <c r="Q1143" s="407">
        <f t="shared" si="383"/>
        <v>0</v>
      </c>
      <c r="R1143" s="402">
        <f t="shared" si="383"/>
        <v>0</v>
      </c>
      <c r="S1143" s="406">
        <f t="shared" si="383"/>
        <v>0</v>
      </c>
      <c r="T1143" s="405">
        <f t="shared" si="383"/>
        <v>0</v>
      </c>
      <c r="U1143" s="405">
        <f t="shared" si="383"/>
        <v>0</v>
      </c>
      <c r="V1143" s="405">
        <f t="shared" si="383"/>
        <v>0</v>
      </c>
      <c r="W1143" s="405">
        <f t="shared" si="383"/>
        <v>0</v>
      </c>
      <c r="X1143" s="405">
        <f t="shared" si="383"/>
        <v>0</v>
      </c>
      <c r="Y1143" s="405">
        <f t="shared" si="383"/>
        <v>0</v>
      </c>
      <c r="Z1143" s="405">
        <f t="shared" si="383"/>
        <v>0</v>
      </c>
      <c r="AA1143" s="405">
        <f t="shared" si="383"/>
        <v>0</v>
      </c>
      <c r="AB1143" s="403">
        <f t="shared" si="383"/>
        <v>0</v>
      </c>
      <c r="AC1143" s="407">
        <f t="shared" si="383"/>
        <v>0</v>
      </c>
      <c r="AD1143" s="1436"/>
      <c r="AE1143" s="1437"/>
      <c r="AF1143" s="1438"/>
    </row>
    <row r="1144" spans="1:32" ht="15" customHeight="1" outlineLevel="1" x14ac:dyDescent="0.2">
      <c r="A1144" s="11">
        <v>151</v>
      </c>
      <c r="B1144" s="661"/>
      <c r="C1144" s="292"/>
      <c r="D1144" s="292"/>
      <c r="E1144" s="293"/>
      <c r="F1144" s="880" t="str">
        <f>'2. CAD NCCF'!F1144:L1144</f>
        <v>Non-FI issued unsecured bonds and paper, medium rated</v>
      </c>
      <c r="G1144" s="881"/>
      <c r="H1144" s="881"/>
      <c r="I1144" s="881"/>
      <c r="J1144" s="881"/>
      <c r="K1144" s="881"/>
      <c r="L1144" s="882"/>
      <c r="M1144" s="400">
        <f t="shared" ref="M1144:AB1145" si="384">M368</f>
        <v>0</v>
      </c>
      <c r="N1144" s="411">
        <f t="shared" si="384"/>
        <v>0</v>
      </c>
      <c r="O1144" s="414">
        <f t="shared" si="384"/>
        <v>0</v>
      </c>
      <c r="P1144" s="414">
        <f t="shared" si="384"/>
        <v>0</v>
      </c>
      <c r="Q1144" s="415">
        <f t="shared" si="384"/>
        <v>0</v>
      </c>
      <c r="R1144" s="411">
        <f t="shared" si="384"/>
        <v>0</v>
      </c>
      <c r="S1144" s="413">
        <f t="shared" si="384"/>
        <v>0</v>
      </c>
      <c r="T1144" s="413">
        <f t="shared" si="384"/>
        <v>0</v>
      </c>
      <c r="U1144" s="413">
        <f t="shared" si="384"/>
        <v>0</v>
      </c>
      <c r="V1144" s="413">
        <f t="shared" si="384"/>
        <v>0</v>
      </c>
      <c r="W1144" s="413">
        <f t="shared" si="384"/>
        <v>0</v>
      </c>
      <c r="X1144" s="414">
        <f t="shared" si="384"/>
        <v>0</v>
      </c>
      <c r="Y1144" s="413">
        <f t="shared" si="384"/>
        <v>0</v>
      </c>
      <c r="Z1144" s="413">
        <f t="shared" si="384"/>
        <v>0</v>
      </c>
      <c r="AA1144" s="413">
        <f t="shared" si="384"/>
        <v>0</v>
      </c>
      <c r="AB1144" s="413">
        <f t="shared" si="384"/>
        <v>0</v>
      </c>
      <c r="AC1144" s="400">
        <f t="shared" si="380"/>
        <v>0</v>
      </c>
      <c r="AD1144" s="1436"/>
      <c r="AE1144" s="1437"/>
      <c r="AF1144" s="1438"/>
    </row>
    <row r="1145" spans="1:32" ht="15" customHeight="1" outlineLevel="1" x14ac:dyDescent="0.2">
      <c r="A1145" s="11">
        <v>152</v>
      </c>
      <c r="B1145" s="679"/>
      <c r="C1145" s="600"/>
      <c r="D1145" s="600"/>
      <c r="E1145" s="686"/>
      <c r="F1145" s="880" t="str">
        <f>'2. CAD NCCF'!F1145:L1145</f>
        <v>Non-FI issued covered bonds, medium rated</v>
      </c>
      <c r="G1145" s="881"/>
      <c r="H1145" s="881"/>
      <c r="I1145" s="881"/>
      <c r="J1145" s="881"/>
      <c r="K1145" s="881"/>
      <c r="L1145" s="882"/>
      <c r="M1145" s="400">
        <f t="shared" si="384"/>
        <v>0</v>
      </c>
      <c r="N1145" s="411">
        <f t="shared" si="384"/>
        <v>0</v>
      </c>
      <c r="O1145" s="414">
        <f t="shared" si="384"/>
        <v>0</v>
      </c>
      <c r="P1145" s="414">
        <f t="shared" si="384"/>
        <v>0</v>
      </c>
      <c r="Q1145" s="415">
        <f t="shared" si="384"/>
        <v>0</v>
      </c>
      <c r="R1145" s="411">
        <f t="shared" si="384"/>
        <v>0</v>
      </c>
      <c r="S1145" s="413">
        <f t="shared" si="384"/>
        <v>0</v>
      </c>
      <c r="T1145" s="413">
        <f t="shared" si="384"/>
        <v>0</v>
      </c>
      <c r="U1145" s="413">
        <f t="shared" si="384"/>
        <v>0</v>
      </c>
      <c r="V1145" s="413">
        <f t="shared" si="384"/>
        <v>0</v>
      </c>
      <c r="W1145" s="413">
        <f t="shared" si="384"/>
        <v>0</v>
      </c>
      <c r="X1145" s="414">
        <f t="shared" si="384"/>
        <v>0</v>
      </c>
      <c r="Y1145" s="413">
        <f t="shared" si="384"/>
        <v>0</v>
      </c>
      <c r="Z1145" s="413">
        <f t="shared" si="384"/>
        <v>0</v>
      </c>
      <c r="AA1145" s="413">
        <f t="shared" si="384"/>
        <v>0</v>
      </c>
      <c r="AB1145" s="413">
        <f t="shared" si="384"/>
        <v>0</v>
      </c>
      <c r="AC1145" s="400">
        <f t="shared" si="380"/>
        <v>0</v>
      </c>
      <c r="AD1145" s="1439"/>
      <c r="AE1145" s="1440"/>
      <c r="AF1145" s="1441"/>
    </row>
    <row r="1146" spans="1:32" ht="15" customHeight="1" outlineLevel="1" x14ac:dyDescent="0.2">
      <c r="A1146" s="11">
        <v>153</v>
      </c>
      <c r="B1146" s="317"/>
      <c r="C1146" s="765"/>
      <c r="D1146" s="765"/>
      <c r="E1146" s="877" t="str">
        <f>'2. CAD NCCF'!E1146:L1146</f>
        <v>FI issued CBP, medium rated</v>
      </c>
      <c r="F1146" s="878"/>
      <c r="G1146" s="878"/>
      <c r="H1146" s="878"/>
      <c r="I1146" s="878"/>
      <c r="J1146" s="878"/>
      <c r="K1146" s="878"/>
      <c r="L1146" s="879"/>
      <c r="M1146" s="399">
        <f>SUBTOTAL(9,M1147:M1149)</f>
        <v>0</v>
      </c>
      <c r="N1146" s="402">
        <f t="shared" ref="N1146:AC1146" si="385">SUBTOTAL(9,N1147:N1149)</f>
        <v>0</v>
      </c>
      <c r="O1146" s="406">
        <f t="shared" si="385"/>
        <v>0</v>
      </c>
      <c r="P1146" s="405">
        <f t="shared" si="385"/>
        <v>0</v>
      </c>
      <c r="Q1146" s="407">
        <f t="shared" si="385"/>
        <v>0</v>
      </c>
      <c r="R1146" s="402">
        <f t="shared" si="385"/>
        <v>0</v>
      </c>
      <c r="S1146" s="406">
        <f t="shared" si="385"/>
        <v>0</v>
      </c>
      <c r="T1146" s="405">
        <f t="shared" si="385"/>
        <v>0</v>
      </c>
      <c r="U1146" s="405">
        <f t="shared" si="385"/>
        <v>0</v>
      </c>
      <c r="V1146" s="405">
        <f t="shared" si="385"/>
        <v>0</v>
      </c>
      <c r="W1146" s="405">
        <f t="shared" si="385"/>
        <v>0</v>
      </c>
      <c r="X1146" s="405">
        <f t="shared" si="385"/>
        <v>0</v>
      </c>
      <c r="Y1146" s="405">
        <f t="shared" si="385"/>
        <v>0</v>
      </c>
      <c r="Z1146" s="405">
        <f t="shared" si="385"/>
        <v>0</v>
      </c>
      <c r="AA1146" s="405">
        <f t="shared" si="385"/>
        <v>0</v>
      </c>
      <c r="AB1146" s="403">
        <f t="shared" si="385"/>
        <v>0</v>
      </c>
      <c r="AC1146" s="407">
        <f t="shared" si="385"/>
        <v>0</v>
      </c>
      <c r="AD1146" s="915"/>
      <c r="AE1146" s="916"/>
      <c r="AF1146" s="917"/>
    </row>
    <row r="1147" spans="1:32" ht="15" customHeight="1" outlineLevel="1" x14ac:dyDescent="0.2">
      <c r="A1147" s="11">
        <v>154</v>
      </c>
      <c r="B1147" s="661"/>
      <c r="C1147" s="292"/>
      <c r="D1147" s="292"/>
      <c r="E1147" s="293"/>
      <c r="F1147" s="880" t="str">
        <f>'2. CAD NCCF'!F1147:L1147</f>
        <v>FI issued unsecured bonds and paper, medium rated</v>
      </c>
      <c r="G1147" s="881"/>
      <c r="H1147" s="881"/>
      <c r="I1147" s="881"/>
      <c r="J1147" s="881"/>
      <c r="K1147" s="881"/>
      <c r="L1147" s="882"/>
      <c r="M1147" s="400">
        <f t="shared" ref="M1147:AB1149" si="386">M371</f>
        <v>0</v>
      </c>
      <c r="N1147" s="411">
        <f t="shared" si="386"/>
        <v>0</v>
      </c>
      <c r="O1147" s="414">
        <f t="shared" si="386"/>
        <v>0</v>
      </c>
      <c r="P1147" s="414">
        <f t="shared" si="386"/>
        <v>0</v>
      </c>
      <c r="Q1147" s="415">
        <f t="shared" si="386"/>
        <v>0</v>
      </c>
      <c r="R1147" s="411">
        <f t="shared" si="386"/>
        <v>0</v>
      </c>
      <c r="S1147" s="413">
        <f t="shared" si="386"/>
        <v>0</v>
      </c>
      <c r="T1147" s="413">
        <f t="shared" si="386"/>
        <v>0</v>
      </c>
      <c r="U1147" s="413">
        <f t="shared" si="386"/>
        <v>0</v>
      </c>
      <c r="V1147" s="413">
        <f t="shared" si="386"/>
        <v>0</v>
      </c>
      <c r="W1147" s="413">
        <f t="shared" si="386"/>
        <v>0</v>
      </c>
      <c r="X1147" s="414">
        <f t="shared" si="386"/>
        <v>0</v>
      </c>
      <c r="Y1147" s="413">
        <f t="shared" si="386"/>
        <v>0</v>
      </c>
      <c r="Z1147" s="413">
        <f t="shared" si="386"/>
        <v>0</v>
      </c>
      <c r="AA1147" s="413">
        <f t="shared" si="386"/>
        <v>0</v>
      </c>
      <c r="AB1147" s="413">
        <f t="shared" si="386"/>
        <v>0</v>
      </c>
      <c r="AC1147" s="400">
        <f t="shared" ref="AC1147:AC1149" si="387">M1147-SUM(N1147:AB1147)</f>
        <v>0</v>
      </c>
      <c r="AD1147" s="918"/>
      <c r="AE1147" s="919"/>
      <c r="AF1147" s="920"/>
    </row>
    <row r="1148" spans="1:32" ht="15" customHeight="1" outlineLevel="1" x14ac:dyDescent="0.2">
      <c r="A1148" s="11">
        <v>155</v>
      </c>
      <c r="B1148" s="661"/>
      <c r="C1148" s="292"/>
      <c r="D1148" s="292"/>
      <c r="E1148" s="293"/>
      <c r="F1148" s="880" t="str">
        <f>'2. CAD NCCF'!F1148:L1148</f>
        <v>FI issued covered bonds, medium rated</v>
      </c>
      <c r="G1148" s="881"/>
      <c r="H1148" s="881"/>
      <c r="I1148" s="881"/>
      <c r="J1148" s="881"/>
      <c r="K1148" s="881"/>
      <c r="L1148" s="882"/>
      <c r="M1148" s="400">
        <f t="shared" si="386"/>
        <v>0</v>
      </c>
      <c r="N1148" s="411">
        <f t="shared" si="386"/>
        <v>0</v>
      </c>
      <c r="O1148" s="414">
        <f t="shared" si="386"/>
        <v>0</v>
      </c>
      <c r="P1148" s="414">
        <f t="shared" si="386"/>
        <v>0</v>
      </c>
      <c r="Q1148" s="415">
        <f t="shared" si="386"/>
        <v>0</v>
      </c>
      <c r="R1148" s="411">
        <f t="shared" si="386"/>
        <v>0</v>
      </c>
      <c r="S1148" s="413">
        <f t="shared" si="386"/>
        <v>0</v>
      </c>
      <c r="T1148" s="413">
        <f t="shared" si="386"/>
        <v>0</v>
      </c>
      <c r="U1148" s="413">
        <f t="shared" si="386"/>
        <v>0</v>
      </c>
      <c r="V1148" s="413">
        <f t="shared" si="386"/>
        <v>0</v>
      </c>
      <c r="W1148" s="413">
        <f t="shared" si="386"/>
        <v>0</v>
      </c>
      <c r="X1148" s="414">
        <f t="shared" si="386"/>
        <v>0</v>
      </c>
      <c r="Y1148" s="413">
        <f t="shared" si="386"/>
        <v>0</v>
      </c>
      <c r="Z1148" s="413">
        <f t="shared" si="386"/>
        <v>0</v>
      </c>
      <c r="AA1148" s="413">
        <f t="shared" si="386"/>
        <v>0</v>
      </c>
      <c r="AB1148" s="413">
        <f t="shared" si="386"/>
        <v>0</v>
      </c>
      <c r="AC1148" s="400">
        <f t="shared" si="387"/>
        <v>0</v>
      </c>
      <c r="AD1148" s="918"/>
      <c r="AE1148" s="919"/>
      <c r="AF1148" s="920"/>
    </row>
    <row r="1149" spans="1:32" ht="15" customHeight="1" outlineLevel="1" x14ac:dyDescent="0.2">
      <c r="A1149" s="11">
        <v>156</v>
      </c>
      <c r="B1149" s="661"/>
      <c r="C1149" s="292"/>
      <c r="D1149" s="292"/>
      <c r="E1149" s="293"/>
      <c r="F1149" s="880" t="str">
        <f>'2. CAD NCCF'!F1149:L1149</f>
        <v>FI issued jumbo covered bonds, medium rated</v>
      </c>
      <c r="G1149" s="881"/>
      <c r="H1149" s="881"/>
      <c r="I1149" s="881"/>
      <c r="J1149" s="881"/>
      <c r="K1149" s="881"/>
      <c r="L1149" s="882"/>
      <c r="M1149" s="400">
        <f t="shared" si="386"/>
        <v>0</v>
      </c>
      <c r="N1149" s="411">
        <f t="shared" si="386"/>
        <v>0</v>
      </c>
      <c r="O1149" s="414">
        <f t="shared" si="386"/>
        <v>0</v>
      </c>
      <c r="P1149" s="414">
        <f t="shared" si="386"/>
        <v>0</v>
      </c>
      <c r="Q1149" s="415">
        <f t="shared" si="386"/>
        <v>0</v>
      </c>
      <c r="R1149" s="411">
        <f t="shared" si="386"/>
        <v>0</v>
      </c>
      <c r="S1149" s="413">
        <f t="shared" si="386"/>
        <v>0</v>
      </c>
      <c r="T1149" s="413">
        <f t="shared" si="386"/>
        <v>0</v>
      </c>
      <c r="U1149" s="413">
        <f t="shared" si="386"/>
        <v>0</v>
      </c>
      <c r="V1149" s="413">
        <f t="shared" si="386"/>
        <v>0</v>
      </c>
      <c r="W1149" s="413">
        <f t="shared" si="386"/>
        <v>0</v>
      </c>
      <c r="X1149" s="414">
        <f t="shared" si="386"/>
        <v>0</v>
      </c>
      <c r="Y1149" s="413">
        <f t="shared" si="386"/>
        <v>0</v>
      </c>
      <c r="Z1149" s="413">
        <f t="shared" si="386"/>
        <v>0</v>
      </c>
      <c r="AA1149" s="413">
        <f t="shared" si="386"/>
        <v>0</v>
      </c>
      <c r="AB1149" s="413">
        <f t="shared" si="386"/>
        <v>0</v>
      </c>
      <c r="AC1149" s="400">
        <f t="shared" si="387"/>
        <v>0</v>
      </c>
      <c r="AD1149" s="918"/>
      <c r="AE1149" s="919"/>
      <c r="AF1149" s="920"/>
    </row>
    <row r="1150" spans="1:32" ht="15" customHeight="1" outlineLevel="1" x14ac:dyDescent="0.2">
      <c r="A1150" s="11">
        <v>157</v>
      </c>
      <c r="B1150" s="661"/>
      <c r="C1150" s="292"/>
      <c r="D1150" s="292"/>
      <c r="E1150" s="877" t="str">
        <f>'2. CAD NCCF'!E1150:L1150</f>
        <v>Non-FI issued CBP, low or not rated</v>
      </c>
      <c r="F1150" s="878"/>
      <c r="G1150" s="878"/>
      <c r="H1150" s="878"/>
      <c r="I1150" s="878"/>
      <c r="J1150" s="878"/>
      <c r="K1150" s="878"/>
      <c r="L1150" s="879"/>
      <c r="M1150" s="399">
        <f>SUBTOTAL(9,M1151:M1152)</f>
        <v>0</v>
      </c>
      <c r="N1150" s="402">
        <f t="shared" ref="N1150:AC1150" si="388">SUBTOTAL(9,N1151:N1152)</f>
        <v>0</v>
      </c>
      <c r="O1150" s="406">
        <f t="shared" si="388"/>
        <v>0</v>
      </c>
      <c r="P1150" s="405">
        <f t="shared" si="388"/>
        <v>0</v>
      </c>
      <c r="Q1150" s="407">
        <f t="shared" si="388"/>
        <v>0</v>
      </c>
      <c r="R1150" s="402">
        <f t="shared" si="388"/>
        <v>0</v>
      </c>
      <c r="S1150" s="406">
        <f t="shared" si="388"/>
        <v>0</v>
      </c>
      <c r="T1150" s="405">
        <f t="shared" si="388"/>
        <v>0</v>
      </c>
      <c r="U1150" s="405">
        <f t="shared" si="388"/>
        <v>0</v>
      </c>
      <c r="V1150" s="405">
        <f t="shared" si="388"/>
        <v>0</v>
      </c>
      <c r="W1150" s="405">
        <f t="shared" si="388"/>
        <v>0</v>
      </c>
      <c r="X1150" s="405">
        <f t="shared" si="388"/>
        <v>0</v>
      </c>
      <c r="Y1150" s="405">
        <f t="shared" si="388"/>
        <v>0</v>
      </c>
      <c r="Z1150" s="405">
        <f t="shared" si="388"/>
        <v>0</v>
      </c>
      <c r="AA1150" s="405">
        <f t="shared" si="388"/>
        <v>0</v>
      </c>
      <c r="AB1150" s="403">
        <f t="shared" si="388"/>
        <v>0</v>
      </c>
      <c r="AC1150" s="407">
        <f t="shared" si="388"/>
        <v>0</v>
      </c>
      <c r="AD1150" s="918"/>
      <c r="AE1150" s="919"/>
      <c r="AF1150" s="920"/>
    </row>
    <row r="1151" spans="1:32" ht="15" customHeight="1" outlineLevel="1" x14ac:dyDescent="0.2">
      <c r="A1151" s="11">
        <v>158</v>
      </c>
      <c r="B1151" s="661"/>
      <c r="C1151" s="292"/>
      <c r="D1151" s="292"/>
      <c r="E1151" s="293"/>
      <c r="F1151" s="880" t="str">
        <f>'2. CAD NCCF'!F1151:L1151</f>
        <v>Non-FI issued unsecured bonds and paper, low or not rated</v>
      </c>
      <c r="G1151" s="881"/>
      <c r="H1151" s="881"/>
      <c r="I1151" s="881"/>
      <c r="J1151" s="881"/>
      <c r="K1151" s="881"/>
      <c r="L1151" s="882"/>
      <c r="M1151" s="400">
        <f t="shared" ref="M1151:AB1152" si="389">M375</f>
        <v>0</v>
      </c>
      <c r="N1151" s="411">
        <f t="shared" si="389"/>
        <v>0</v>
      </c>
      <c r="O1151" s="414">
        <f t="shared" si="389"/>
        <v>0</v>
      </c>
      <c r="P1151" s="414">
        <f t="shared" si="389"/>
        <v>0</v>
      </c>
      <c r="Q1151" s="415">
        <f t="shared" si="389"/>
        <v>0</v>
      </c>
      <c r="R1151" s="411">
        <f t="shared" si="389"/>
        <v>0</v>
      </c>
      <c r="S1151" s="413">
        <f t="shared" si="389"/>
        <v>0</v>
      </c>
      <c r="T1151" s="413">
        <f t="shared" si="389"/>
        <v>0</v>
      </c>
      <c r="U1151" s="413">
        <f t="shared" si="389"/>
        <v>0</v>
      </c>
      <c r="V1151" s="413">
        <f t="shared" si="389"/>
        <v>0</v>
      </c>
      <c r="W1151" s="413">
        <f t="shared" si="389"/>
        <v>0</v>
      </c>
      <c r="X1151" s="414">
        <f t="shared" si="389"/>
        <v>0</v>
      </c>
      <c r="Y1151" s="413">
        <f t="shared" si="389"/>
        <v>0</v>
      </c>
      <c r="Z1151" s="413">
        <f t="shared" si="389"/>
        <v>0</v>
      </c>
      <c r="AA1151" s="413">
        <f t="shared" si="389"/>
        <v>0</v>
      </c>
      <c r="AB1151" s="413">
        <f t="shared" si="389"/>
        <v>0</v>
      </c>
      <c r="AC1151" s="400">
        <f t="shared" ref="AC1151:AC1152" si="390">M1151-SUM(N1151:AB1151)</f>
        <v>0</v>
      </c>
      <c r="AD1151" s="918"/>
      <c r="AE1151" s="919"/>
      <c r="AF1151" s="920"/>
    </row>
    <row r="1152" spans="1:32" ht="15" customHeight="1" outlineLevel="1" x14ac:dyDescent="0.2">
      <c r="A1152" s="11">
        <v>159</v>
      </c>
      <c r="B1152" s="661"/>
      <c r="C1152" s="292"/>
      <c r="D1152" s="292"/>
      <c r="E1152" s="293"/>
      <c r="F1152" s="880" t="str">
        <f>'2. CAD NCCF'!F1152:L1152</f>
        <v>Non-FI issued covered bonds, low or not rated</v>
      </c>
      <c r="G1152" s="881"/>
      <c r="H1152" s="881"/>
      <c r="I1152" s="881"/>
      <c r="J1152" s="881"/>
      <c r="K1152" s="881"/>
      <c r="L1152" s="882"/>
      <c r="M1152" s="400">
        <f t="shared" si="389"/>
        <v>0</v>
      </c>
      <c r="N1152" s="411">
        <f t="shared" si="389"/>
        <v>0</v>
      </c>
      <c r="O1152" s="414">
        <f t="shared" si="389"/>
        <v>0</v>
      </c>
      <c r="P1152" s="414">
        <f t="shared" si="389"/>
        <v>0</v>
      </c>
      <c r="Q1152" s="415">
        <f t="shared" si="389"/>
        <v>0</v>
      </c>
      <c r="R1152" s="411">
        <f t="shared" si="389"/>
        <v>0</v>
      </c>
      <c r="S1152" s="413">
        <f t="shared" si="389"/>
        <v>0</v>
      </c>
      <c r="T1152" s="413">
        <f t="shared" si="389"/>
        <v>0</v>
      </c>
      <c r="U1152" s="413">
        <f t="shared" si="389"/>
        <v>0</v>
      </c>
      <c r="V1152" s="413">
        <f t="shared" si="389"/>
        <v>0</v>
      </c>
      <c r="W1152" s="413">
        <f t="shared" si="389"/>
        <v>0</v>
      </c>
      <c r="X1152" s="414">
        <f t="shared" si="389"/>
        <v>0</v>
      </c>
      <c r="Y1152" s="413">
        <f t="shared" si="389"/>
        <v>0</v>
      </c>
      <c r="Z1152" s="413">
        <f t="shared" si="389"/>
        <v>0</v>
      </c>
      <c r="AA1152" s="413">
        <f t="shared" si="389"/>
        <v>0</v>
      </c>
      <c r="AB1152" s="413">
        <f t="shared" si="389"/>
        <v>0</v>
      </c>
      <c r="AC1152" s="400">
        <f t="shared" si="390"/>
        <v>0</v>
      </c>
      <c r="AD1152" s="918"/>
      <c r="AE1152" s="919"/>
      <c r="AF1152" s="920"/>
    </row>
    <row r="1153" spans="1:32" ht="15" customHeight="1" outlineLevel="1" x14ac:dyDescent="0.2">
      <c r="A1153" s="11">
        <v>160</v>
      </c>
      <c r="B1153" s="661"/>
      <c r="C1153" s="292"/>
      <c r="D1153" s="292"/>
      <c r="E1153" s="877" t="str">
        <f>'2. CAD NCCF'!E1153:L1153</f>
        <v>FI issued CBP, low or not rated</v>
      </c>
      <c r="F1153" s="878"/>
      <c r="G1153" s="878"/>
      <c r="H1153" s="878"/>
      <c r="I1153" s="878"/>
      <c r="J1153" s="878"/>
      <c r="K1153" s="878"/>
      <c r="L1153" s="879"/>
      <c r="M1153" s="399">
        <f>SUBTOTAL(9,M1154:M1156)</f>
        <v>0</v>
      </c>
      <c r="N1153" s="402">
        <f t="shared" ref="N1153:AC1153" si="391">SUBTOTAL(9,N1154:N1156)</f>
        <v>0</v>
      </c>
      <c r="O1153" s="406">
        <f t="shared" si="391"/>
        <v>0</v>
      </c>
      <c r="P1153" s="405">
        <f t="shared" si="391"/>
        <v>0</v>
      </c>
      <c r="Q1153" s="407">
        <f t="shared" si="391"/>
        <v>0</v>
      </c>
      <c r="R1153" s="402">
        <f t="shared" si="391"/>
        <v>0</v>
      </c>
      <c r="S1153" s="406">
        <f t="shared" si="391"/>
        <v>0</v>
      </c>
      <c r="T1153" s="405">
        <f t="shared" si="391"/>
        <v>0</v>
      </c>
      <c r="U1153" s="405">
        <f t="shared" si="391"/>
        <v>0</v>
      </c>
      <c r="V1153" s="405">
        <f t="shared" si="391"/>
        <v>0</v>
      </c>
      <c r="W1153" s="405">
        <f t="shared" si="391"/>
        <v>0</v>
      </c>
      <c r="X1153" s="405">
        <f t="shared" si="391"/>
        <v>0</v>
      </c>
      <c r="Y1153" s="405">
        <f t="shared" si="391"/>
        <v>0</v>
      </c>
      <c r="Z1153" s="405">
        <f t="shared" si="391"/>
        <v>0</v>
      </c>
      <c r="AA1153" s="405">
        <f t="shared" si="391"/>
        <v>0</v>
      </c>
      <c r="AB1153" s="403">
        <f t="shared" si="391"/>
        <v>0</v>
      </c>
      <c r="AC1153" s="407">
        <f t="shared" si="391"/>
        <v>0</v>
      </c>
      <c r="AD1153" s="918"/>
      <c r="AE1153" s="919"/>
      <c r="AF1153" s="920"/>
    </row>
    <row r="1154" spans="1:32" ht="15" customHeight="1" outlineLevel="1" x14ac:dyDescent="0.2">
      <c r="A1154" s="11">
        <v>161</v>
      </c>
      <c r="B1154" s="661"/>
      <c r="C1154" s="292"/>
      <c r="D1154" s="292"/>
      <c r="E1154" s="293"/>
      <c r="F1154" s="880" t="str">
        <f>'2. CAD NCCF'!F1154:L1154</f>
        <v>FI issued unsecured bonds and paper, low or not rated</v>
      </c>
      <c r="G1154" s="881"/>
      <c r="H1154" s="881"/>
      <c r="I1154" s="881"/>
      <c r="J1154" s="881"/>
      <c r="K1154" s="881"/>
      <c r="L1154" s="882"/>
      <c r="M1154" s="400">
        <f t="shared" ref="M1154:AB1156" si="392">M378</f>
        <v>0</v>
      </c>
      <c r="N1154" s="411">
        <f t="shared" si="392"/>
        <v>0</v>
      </c>
      <c r="O1154" s="414">
        <f t="shared" si="392"/>
        <v>0</v>
      </c>
      <c r="P1154" s="414">
        <f t="shared" si="392"/>
        <v>0</v>
      </c>
      <c r="Q1154" s="415">
        <f t="shared" si="392"/>
        <v>0</v>
      </c>
      <c r="R1154" s="411">
        <f t="shared" si="392"/>
        <v>0</v>
      </c>
      <c r="S1154" s="413">
        <f t="shared" si="392"/>
        <v>0</v>
      </c>
      <c r="T1154" s="413">
        <f t="shared" si="392"/>
        <v>0</v>
      </c>
      <c r="U1154" s="413">
        <f t="shared" si="392"/>
        <v>0</v>
      </c>
      <c r="V1154" s="413">
        <f t="shared" si="392"/>
        <v>0</v>
      </c>
      <c r="W1154" s="413">
        <f t="shared" si="392"/>
        <v>0</v>
      </c>
      <c r="X1154" s="414">
        <f t="shared" si="392"/>
        <v>0</v>
      </c>
      <c r="Y1154" s="413">
        <f t="shared" si="392"/>
        <v>0</v>
      </c>
      <c r="Z1154" s="413">
        <f t="shared" si="392"/>
        <v>0</v>
      </c>
      <c r="AA1154" s="413">
        <f t="shared" si="392"/>
        <v>0</v>
      </c>
      <c r="AB1154" s="413">
        <f t="shared" si="392"/>
        <v>0</v>
      </c>
      <c r="AC1154" s="400">
        <f t="shared" ref="AC1154:AC1156" si="393">M1154-SUM(N1154:AB1154)</f>
        <v>0</v>
      </c>
      <c r="AD1154" s="918"/>
      <c r="AE1154" s="919"/>
      <c r="AF1154" s="920"/>
    </row>
    <row r="1155" spans="1:32" ht="15" customHeight="1" outlineLevel="1" x14ac:dyDescent="0.2">
      <c r="A1155" s="11">
        <v>162</v>
      </c>
      <c r="B1155" s="661"/>
      <c r="C1155" s="662"/>
      <c r="D1155" s="662"/>
      <c r="E1155" s="662"/>
      <c r="F1155" s="880" t="str">
        <f>'2. CAD NCCF'!F1155:L1155</f>
        <v>FI issued covered bonds, low or not rated</v>
      </c>
      <c r="G1155" s="881"/>
      <c r="H1155" s="881"/>
      <c r="I1155" s="881"/>
      <c r="J1155" s="881"/>
      <c r="K1155" s="881"/>
      <c r="L1155" s="882"/>
      <c r="M1155" s="400">
        <f t="shared" si="392"/>
        <v>0</v>
      </c>
      <c r="N1155" s="411">
        <f t="shared" si="392"/>
        <v>0</v>
      </c>
      <c r="O1155" s="414">
        <f t="shared" si="392"/>
        <v>0</v>
      </c>
      <c r="P1155" s="414">
        <f t="shared" si="392"/>
        <v>0</v>
      </c>
      <c r="Q1155" s="415">
        <f t="shared" si="392"/>
        <v>0</v>
      </c>
      <c r="R1155" s="411">
        <f t="shared" si="392"/>
        <v>0</v>
      </c>
      <c r="S1155" s="413">
        <f t="shared" si="392"/>
        <v>0</v>
      </c>
      <c r="T1155" s="413">
        <f t="shared" si="392"/>
        <v>0</v>
      </c>
      <c r="U1155" s="413">
        <f t="shared" si="392"/>
        <v>0</v>
      </c>
      <c r="V1155" s="413">
        <f t="shared" si="392"/>
        <v>0</v>
      </c>
      <c r="W1155" s="413">
        <f t="shared" si="392"/>
        <v>0</v>
      </c>
      <c r="X1155" s="414">
        <f t="shared" si="392"/>
        <v>0</v>
      </c>
      <c r="Y1155" s="413">
        <f t="shared" si="392"/>
        <v>0</v>
      </c>
      <c r="Z1155" s="413">
        <f t="shared" si="392"/>
        <v>0</v>
      </c>
      <c r="AA1155" s="413">
        <f t="shared" si="392"/>
        <v>0</v>
      </c>
      <c r="AB1155" s="413">
        <f t="shared" si="392"/>
        <v>0</v>
      </c>
      <c r="AC1155" s="400">
        <f t="shared" si="393"/>
        <v>0</v>
      </c>
      <c r="AD1155" s="918"/>
      <c r="AE1155" s="919"/>
      <c r="AF1155" s="920"/>
    </row>
    <row r="1156" spans="1:32" ht="15" customHeight="1" outlineLevel="1" x14ac:dyDescent="0.2">
      <c r="A1156" s="11">
        <v>163</v>
      </c>
      <c r="B1156" s="661"/>
      <c r="C1156" s="662"/>
      <c r="D1156" s="662"/>
      <c r="E1156" s="662"/>
      <c r="F1156" s="880" t="str">
        <f>'2. CAD NCCF'!F1156:L1156</f>
        <v>FI issued jumbo covered bonds, low or not rated</v>
      </c>
      <c r="G1156" s="881"/>
      <c r="H1156" s="881"/>
      <c r="I1156" s="881"/>
      <c r="J1156" s="881"/>
      <c r="K1156" s="881"/>
      <c r="L1156" s="882"/>
      <c r="M1156" s="400">
        <f t="shared" si="392"/>
        <v>0</v>
      </c>
      <c r="N1156" s="411">
        <f t="shared" si="392"/>
        <v>0</v>
      </c>
      <c r="O1156" s="414">
        <f t="shared" si="392"/>
        <v>0</v>
      </c>
      <c r="P1156" s="414">
        <f t="shared" si="392"/>
        <v>0</v>
      </c>
      <c r="Q1156" s="415">
        <f t="shared" si="392"/>
        <v>0</v>
      </c>
      <c r="R1156" s="411">
        <f t="shared" si="392"/>
        <v>0</v>
      </c>
      <c r="S1156" s="413">
        <f t="shared" si="392"/>
        <v>0</v>
      </c>
      <c r="T1156" s="413">
        <f t="shared" si="392"/>
        <v>0</v>
      </c>
      <c r="U1156" s="413">
        <f t="shared" si="392"/>
        <v>0</v>
      </c>
      <c r="V1156" s="413">
        <f t="shared" si="392"/>
        <v>0</v>
      </c>
      <c r="W1156" s="413">
        <f t="shared" si="392"/>
        <v>0</v>
      </c>
      <c r="X1156" s="414">
        <f t="shared" si="392"/>
        <v>0</v>
      </c>
      <c r="Y1156" s="413">
        <f t="shared" si="392"/>
        <v>0</v>
      </c>
      <c r="Z1156" s="413">
        <f t="shared" si="392"/>
        <v>0</v>
      </c>
      <c r="AA1156" s="413">
        <f t="shared" si="392"/>
        <v>0</v>
      </c>
      <c r="AB1156" s="413">
        <f t="shared" si="392"/>
        <v>0</v>
      </c>
      <c r="AC1156" s="400">
        <f t="shared" si="393"/>
        <v>0</v>
      </c>
      <c r="AD1156" s="921"/>
      <c r="AE1156" s="922"/>
      <c r="AF1156" s="923"/>
    </row>
    <row r="1157" spans="1:32" outlineLevel="1" x14ac:dyDescent="0.2">
      <c r="A1157" s="11">
        <v>164</v>
      </c>
      <c r="B1157" s="661"/>
      <c r="C1157" s="662"/>
      <c r="D1157" s="868" t="str">
        <f>'2. CAD NCCF'!D1157:AF1157</f>
        <v>Asset backed securities (ABS) and Asset backed commercial paper (ABCP)</v>
      </c>
      <c r="E1157" s="869"/>
      <c r="F1157" s="869"/>
      <c r="G1157" s="869"/>
      <c r="H1157" s="869"/>
      <c r="I1157" s="869"/>
      <c r="J1157" s="869"/>
      <c r="K1157" s="869"/>
      <c r="L1157" s="869"/>
      <c r="M1157" s="869"/>
      <c r="N1157" s="869"/>
      <c r="O1157" s="869"/>
      <c r="P1157" s="869"/>
      <c r="Q1157" s="869"/>
      <c r="R1157" s="869"/>
      <c r="S1157" s="869"/>
      <c r="T1157" s="869"/>
      <c r="U1157" s="869"/>
      <c r="V1157" s="869"/>
      <c r="W1157" s="869"/>
      <c r="X1157" s="869"/>
      <c r="Y1157" s="869"/>
      <c r="Z1157" s="869"/>
      <c r="AA1157" s="869"/>
      <c r="AB1157" s="869"/>
      <c r="AC1157" s="869"/>
      <c r="AD1157" s="869"/>
      <c r="AE1157" s="869"/>
      <c r="AF1157" s="870"/>
    </row>
    <row r="1158" spans="1:32" outlineLevel="1" x14ac:dyDescent="0.2">
      <c r="A1158" s="11">
        <v>165</v>
      </c>
      <c r="B1158" s="661"/>
      <c r="C1158" s="662"/>
      <c r="D1158" s="662"/>
      <c r="E1158" s="933" t="str">
        <f>'2. CAD NCCF'!E1158:L1158</f>
        <v>Non-FI issued ABS and ABCP, high rated</v>
      </c>
      <c r="F1158" s="934"/>
      <c r="G1158" s="934"/>
      <c r="H1158" s="934"/>
      <c r="I1158" s="934"/>
      <c r="J1158" s="934"/>
      <c r="K1158" s="934"/>
      <c r="L1158" s="935"/>
      <c r="M1158" s="399">
        <f>SUBTOTAL(9,M1159:M1160)</f>
        <v>0</v>
      </c>
      <c r="N1158" s="402">
        <f t="shared" ref="N1158:AC1158" si="394">SUBTOTAL(9,N1159:N1160)</f>
        <v>0</v>
      </c>
      <c r="O1158" s="406">
        <f t="shared" si="394"/>
        <v>0</v>
      </c>
      <c r="P1158" s="405">
        <f t="shared" si="394"/>
        <v>0</v>
      </c>
      <c r="Q1158" s="407">
        <f t="shared" si="394"/>
        <v>0</v>
      </c>
      <c r="R1158" s="402">
        <f t="shared" si="394"/>
        <v>0</v>
      </c>
      <c r="S1158" s="406">
        <f t="shared" si="394"/>
        <v>0</v>
      </c>
      <c r="T1158" s="405">
        <f t="shared" si="394"/>
        <v>0</v>
      </c>
      <c r="U1158" s="405">
        <f t="shared" si="394"/>
        <v>0</v>
      </c>
      <c r="V1158" s="405">
        <f t="shared" si="394"/>
        <v>0</v>
      </c>
      <c r="W1158" s="405">
        <f t="shared" si="394"/>
        <v>0</v>
      </c>
      <c r="X1158" s="405">
        <f t="shared" si="394"/>
        <v>0</v>
      </c>
      <c r="Y1158" s="405">
        <f t="shared" si="394"/>
        <v>0</v>
      </c>
      <c r="Z1158" s="405">
        <f t="shared" si="394"/>
        <v>0</v>
      </c>
      <c r="AA1158" s="405">
        <f t="shared" si="394"/>
        <v>0</v>
      </c>
      <c r="AB1158" s="403">
        <f t="shared" si="394"/>
        <v>0</v>
      </c>
      <c r="AC1158" s="407">
        <f t="shared" si="394"/>
        <v>0</v>
      </c>
      <c r="AD1158" s="1433"/>
      <c r="AE1158" s="852"/>
      <c r="AF1158" s="853"/>
    </row>
    <row r="1159" spans="1:32" ht="15" customHeight="1" outlineLevel="1" x14ac:dyDescent="0.2">
      <c r="A1159" s="11">
        <v>166</v>
      </c>
      <c r="B1159" s="661"/>
      <c r="C1159" s="662"/>
      <c r="D1159" s="662"/>
      <c r="E1159" s="662"/>
      <c r="F1159" s="880" t="str">
        <f>'2. CAD NCCF'!F1159:L1159</f>
        <v>Non-FI issued ABS, high rated</v>
      </c>
      <c r="G1159" s="881"/>
      <c r="H1159" s="881"/>
      <c r="I1159" s="881"/>
      <c r="J1159" s="881"/>
      <c r="K1159" s="881"/>
      <c r="L1159" s="882"/>
      <c r="M1159" s="400">
        <f t="shared" ref="M1159:AB1160" si="395">M383</f>
        <v>0</v>
      </c>
      <c r="N1159" s="411">
        <f t="shared" si="395"/>
        <v>0</v>
      </c>
      <c r="O1159" s="414">
        <f t="shared" si="395"/>
        <v>0</v>
      </c>
      <c r="P1159" s="414">
        <f t="shared" si="395"/>
        <v>0</v>
      </c>
      <c r="Q1159" s="415">
        <f t="shared" si="395"/>
        <v>0</v>
      </c>
      <c r="R1159" s="411">
        <f t="shared" si="395"/>
        <v>0</v>
      </c>
      <c r="S1159" s="413">
        <f t="shared" si="395"/>
        <v>0</v>
      </c>
      <c r="T1159" s="413">
        <f t="shared" si="395"/>
        <v>0</v>
      </c>
      <c r="U1159" s="413">
        <f t="shared" si="395"/>
        <v>0</v>
      </c>
      <c r="V1159" s="413">
        <f t="shared" si="395"/>
        <v>0</v>
      </c>
      <c r="W1159" s="413">
        <f t="shared" si="395"/>
        <v>0</v>
      </c>
      <c r="X1159" s="414">
        <f t="shared" si="395"/>
        <v>0</v>
      </c>
      <c r="Y1159" s="413">
        <f t="shared" si="395"/>
        <v>0</v>
      </c>
      <c r="Z1159" s="413">
        <f t="shared" si="395"/>
        <v>0</v>
      </c>
      <c r="AA1159" s="413">
        <f t="shared" si="395"/>
        <v>0</v>
      </c>
      <c r="AB1159" s="413">
        <f t="shared" si="395"/>
        <v>0</v>
      </c>
      <c r="AC1159" s="400">
        <f t="shared" ref="AC1159:AC1160" si="396">M1159-SUM(N1159:AB1159)</f>
        <v>0</v>
      </c>
      <c r="AD1159" s="854"/>
      <c r="AE1159" s="855"/>
      <c r="AF1159" s="856"/>
    </row>
    <row r="1160" spans="1:32" ht="15" customHeight="1" outlineLevel="1" x14ac:dyDescent="0.2">
      <c r="A1160" s="11">
        <v>167</v>
      </c>
      <c r="B1160" s="661"/>
      <c r="C1160" s="662"/>
      <c r="D1160" s="662"/>
      <c r="E1160" s="662"/>
      <c r="F1160" s="880" t="str">
        <f>'2. CAD NCCF'!F1160:L1160</f>
        <v>Non-FI issued ABCP, high rated</v>
      </c>
      <c r="G1160" s="881"/>
      <c r="H1160" s="881"/>
      <c r="I1160" s="881"/>
      <c r="J1160" s="881"/>
      <c r="K1160" s="881"/>
      <c r="L1160" s="882"/>
      <c r="M1160" s="400">
        <f t="shared" si="395"/>
        <v>0</v>
      </c>
      <c r="N1160" s="411">
        <f t="shared" si="395"/>
        <v>0</v>
      </c>
      <c r="O1160" s="414">
        <f t="shared" si="395"/>
        <v>0</v>
      </c>
      <c r="P1160" s="414">
        <f t="shared" si="395"/>
        <v>0</v>
      </c>
      <c r="Q1160" s="415">
        <f t="shared" si="395"/>
        <v>0</v>
      </c>
      <c r="R1160" s="411">
        <f t="shared" si="395"/>
        <v>0</v>
      </c>
      <c r="S1160" s="413">
        <f t="shared" si="395"/>
        <v>0</v>
      </c>
      <c r="T1160" s="413">
        <f t="shared" si="395"/>
        <v>0</v>
      </c>
      <c r="U1160" s="413">
        <f t="shared" si="395"/>
        <v>0</v>
      </c>
      <c r="V1160" s="413">
        <f t="shared" si="395"/>
        <v>0</v>
      </c>
      <c r="W1160" s="413">
        <f t="shared" si="395"/>
        <v>0</v>
      </c>
      <c r="X1160" s="414">
        <f t="shared" si="395"/>
        <v>0</v>
      </c>
      <c r="Y1160" s="413">
        <f t="shared" si="395"/>
        <v>0</v>
      </c>
      <c r="Z1160" s="413">
        <f t="shared" si="395"/>
        <v>0</v>
      </c>
      <c r="AA1160" s="413">
        <f t="shared" si="395"/>
        <v>0</v>
      </c>
      <c r="AB1160" s="413">
        <f t="shared" si="395"/>
        <v>0</v>
      </c>
      <c r="AC1160" s="400">
        <f t="shared" si="396"/>
        <v>0</v>
      </c>
      <c r="AD1160" s="854"/>
      <c r="AE1160" s="855"/>
      <c r="AF1160" s="856"/>
    </row>
    <row r="1161" spans="1:32" outlineLevel="1" x14ac:dyDescent="0.2">
      <c r="A1161" s="11">
        <v>168</v>
      </c>
      <c r="B1161" s="661"/>
      <c r="C1161" s="662"/>
      <c r="D1161" s="662"/>
      <c r="E1161" s="877" t="str">
        <f>'2. CAD NCCF'!E1161:L1161</f>
        <v>FI issued ABS and ABCP, high rated</v>
      </c>
      <c r="F1161" s="878"/>
      <c r="G1161" s="878"/>
      <c r="H1161" s="878"/>
      <c r="I1161" s="878"/>
      <c r="J1161" s="878"/>
      <c r="K1161" s="878"/>
      <c r="L1161" s="879"/>
      <c r="M1161" s="399">
        <f>SUBTOTAL(9,M1162:M1163)</f>
        <v>0</v>
      </c>
      <c r="N1161" s="402">
        <f t="shared" ref="N1161:AC1161" si="397">SUBTOTAL(9,N1162:N1163)</f>
        <v>0</v>
      </c>
      <c r="O1161" s="406">
        <f t="shared" si="397"/>
        <v>0</v>
      </c>
      <c r="P1161" s="405">
        <f t="shared" si="397"/>
        <v>0</v>
      </c>
      <c r="Q1161" s="407">
        <f t="shared" si="397"/>
        <v>0</v>
      </c>
      <c r="R1161" s="402">
        <f t="shared" si="397"/>
        <v>0</v>
      </c>
      <c r="S1161" s="406">
        <f t="shared" si="397"/>
        <v>0</v>
      </c>
      <c r="T1161" s="405">
        <f t="shared" si="397"/>
        <v>0</v>
      </c>
      <c r="U1161" s="405">
        <f t="shared" si="397"/>
        <v>0</v>
      </c>
      <c r="V1161" s="405">
        <f t="shared" si="397"/>
        <v>0</v>
      </c>
      <c r="W1161" s="405">
        <f t="shared" si="397"/>
        <v>0</v>
      </c>
      <c r="X1161" s="405">
        <f t="shared" si="397"/>
        <v>0</v>
      </c>
      <c r="Y1161" s="405">
        <f t="shared" si="397"/>
        <v>0</v>
      </c>
      <c r="Z1161" s="405">
        <f t="shared" si="397"/>
        <v>0</v>
      </c>
      <c r="AA1161" s="405">
        <f t="shared" si="397"/>
        <v>0</v>
      </c>
      <c r="AB1161" s="403">
        <f t="shared" si="397"/>
        <v>0</v>
      </c>
      <c r="AC1161" s="407">
        <f t="shared" si="397"/>
        <v>0</v>
      </c>
      <c r="AD1161" s="854"/>
      <c r="AE1161" s="855"/>
      <c r="AF1161" s="856"/>
    </row>
    <row r="1162" spans="1:32" ht="15" customHeight="1" outlineLevel="1" x14ac:dyDescent="0.2">
      <c r="A1162" s="11">
        <v>169</v>
      </c>
      <c r="B1162" s="661"/>
      <c r="C1162" s="662"/>
      <c r="D1162" s="662"/>
      <c r="E1162" s="662"/>
      <c r="F1162" s="880" t="str">
        <f>'2. CAD NCCF'!F1162:L1162</f>
        <v>FI issued ABS, high rated</v>
      </c>
      <c r="G1162" s="881"/>
      <c r="H1162" s="881"/>
      <c r="I1162" s="881"/>
      <c r="J1162" s="881"/>
      <c r="K1162" s="881"/>
      <c r="L1162" s="882"/>
      <c r="M1162" s="400">
        <f t="shared" ref="M1162:AB1163" si="398">M386</f>
        <v>0</v>
      </c>
      <c r="N1162" s="411">
        <f t="shared" si="398"/>
        <v>0</v>
      </c>
      <c r="O1162" s="414">
        <f t="shared" si="398"/>
        <v>0</v>
      </c>
      <c r="P1162" s="414">
        <f t="shared" si="398"/>
        <v>0</v>
      </c>
      <c r="Q1162" s="415">
        <f t="shared" si="398"/>
        <v>0</v>
      </c>
      <c r="R1162" s="411">
        <f t="shared" si="398"/>
        <v>0</v>
      </c>
      <c r="S1162" s="413">
        <f t="shared" si="398"/>
        <v>0</v>
      </c>
      <c r="T1162" s="413">
        <f t="shared" si="398"/>
        <v>0</v>
      </c>
      <c r="U1162" s="413">
        <f t="shared" si="398"/>
        <v>0</v>
      </c>
      <c r="V1162" s="413">
        <f t="shared" si="398"/>
        <v>0</v>
      </c>
      <c r="W1162" s="413">
        <f t="shared" si="398"/>
        <v>0</v>
      </c>
      <c r="X1162" s="414">
        <f t="shared" si="398"/>
        <v>0</v>
      </c>
      <c r="Y1162" s="413">
        <f t="shared" si="398"/>
        <v>0</v>
      </c>
      <c r="Z1162" s="413">
        <f t="shared" si="398"/>
        <v>0</v>
      </c>
      <c r="AA1162" s="413">
        <f t="shared" si="398"/>
        <v>0</v>
      </c>
      <c r="AB1162" s="413">
        <f t="shared" si="398"/>
        <v>0</v>
      </c>
      <c r="AC1162" s="400">
        <f t="shared" ref="AC1162:AC1163" si="399">M1162-SUM(N1162:AB1162)</f>
        <v>0</v>
      </c>
      <c r="AD1162" s="854"/>
      <c r="AE1162" s="855"/>
      <c r="AF1162" s="856"/>
    </row>
    <row r="1163" spans="1:32" ht="15" customHeight="1" outlineLevel="1" x14ac:dyDescent="0.2">
      <c r="A1163" s="11">
        <v>170</v>
      </c>
      <c r="B1163" s="661"/>
      <c r="C1163" s="662"/>
      <c r="D1163" s="662"/>
      <c r="E1163" s="662"/>
      <c r="F1163" s="880" t="str">
        <f>'2. CAD NCCF'!F1163:L1163</f>
        <v>FI issued ABCP, high rated</v>
      </c>
      <c r="G1163" s="881"/>
      <c r="H1163" s="881"/>
      <c r="I1163" s="881"/>
      <c r="J1163" s="881"/>
      <c r="K1163" s="881"/>
      <c r="L1163" s="882"/>
      <c r="M1163" s="400">
        <f t="shared" si="398"/>
        <v>0</v>
      </c>
      <c r="N1163" s="411">
        <f t="shared" si="398"/>
        <v>0</v>
      </c>
      <c r="O1163" s="414">
        <f t="shared" si="398"/>
        <v>0</v>
      </c>
      <c r="P1163" s="414">
        <f t="shared" si="398"/>
        <v>0</v>
      </c>
      <c r="Q1163" s="415">
        <f t="shared" si="398"/>
        <v>0</v>
      </c>
      <c r="R1163" s="411">
        <f t="shared" si="398"/>
        <v>0</v>
      </c>
      <c r="S1163" s="413">
        <f t="shared" si="398"/>
        <v>0</v>
      </c>
      <c r="T1163" s="413">
        <f t="shared" si="398"/>
        <v>0</v>
      </c>
      <c r="U1163" s="413">
        <f t="shared" si="398"/>
        <v>0</v>
      </c>
      <c r="V1163" s="413">
        <f t="shared" si="398"/>
        <v>0</v>
      </c>
      <c r="W1163" s="413">
        <f t="shared" si="398"/>
        <v>0</v>
      </c>
      <c r="X1163" s="414">
        <f t="shared" si="398"/>
        <v>0</v>
      </c>
      <c r="Y1163" s="413">
        <f t="shared" si="398"/>
        <v>0</v>
      </c>
      <c r="Z1163" s="413">
        <f t="shared" si="398"/>
        <v>0</v>
      </c>
      <c r="AA1163" s="413">
        <f t="shared" si="398"/>
        <v>0</v>
      </c>
      <c r="AB1163" s="413">
        <f t="shared" si="398"/>
        <v>0</v>
      </c>
      <c r="AC1163" s="400">
        <f t="shared" si="399"/>
        <v>0</v>
      </c>
      <c r="AD1163" s="854"/>
      <c r="AE1163" s="855"/>
      <c r="AF1163" s="856"/>
    </row>
    <row r="1164" spans="1:32" outlineLevel="1" x14ac:dyDescent="0.2">
      <c r="A1164" s="11">
        <v>171</v>
      </c>
      <c r="B1164" s="661"/>
      <c r="C1164" s="662"/>
      <c r="D1164" s="662"/>
      <c r="E1164" s="877" t="str">
        <f>'2. CAD NCCF'!E1164:L1164</f>
        <v>Non-FI issued ABS and ABCP, medium rated</v>
      </c>
      <c r="F1164" s="878"/>
      <c r="G1164" s="878"/>
      <c r="H1164" s="878"/>
      <c r="I1164" s="878"/>
      <c r="J1164" s="878"/>
      <c r="K1164" s="878"/>
      <c r="L1164" s="879"/>
      <c r="M1164" s="399">
        <f>SUBTOTAL(9,M1165:M1166)</f>
        <v>0</v>
      </c>
      <c r="N1164" s="402">
        <f t="shared" ref="N1164:AC1164" si="400">SUBTOTAL(9,N1165:N1166)</f>
        <v>0</v>
      </c>
      <c r="O1164" s="406">
        <f t="shared" si="400"/>
        <v>0</v>
      </c>
      <c r="P1164" s="405">
        <f t="shared" si="400"/>
        <v>0</v>
      </c>
      <c r="Q1164" s="407">
        <f t="shared" si="400"/>
        <v>0</v>
      </c>
      <c r="R1164" s="402">
        <f t="shared" si="400"/>
        <v>0</v>
      </c>
      <c r="S1164" s="406">
        <f t="shared" si="400"/>
        <v>0</v>
      </c>
      <c r="T1164" s="405">
        <f t="shared" si="400"/>
        <v>0</v>
      </c>
      <c r="U1164" s="405">
        <f t="shared" si="400"/>
        <v>0</v>
      </c>
      <c r="V1164" s="405">
        <f t="shared" si="400"/>
        <v>0</v>
      </c>
      <c r="W1164" s="405">
        <f t="shared" si="400"/>
        <v>0</v>
      </c>
      <c r="X1164" s="405">
        <f t="shared" si="400"/>
        <v>0</v>
      </c>
      <c r="Y1164" s="405">
        <f t="shared" si="400"/>
        <v>0</v>
      </c>
      <c r="Z1164" s="405">
        <f t="shared" si="400"/>
        <v>0</v>
      </c>
      <c r="AA1164" s="405">
        <f t="shared" si="400"/>
        <v>0</v>
      </c>
      <c r="AB1164" s="403">
        <f t="shared" si="400"/>
        <v>0</v>
      </c>
      <c r="AC1164" s="407">
        <f t="shared" si="400"/>
        <v>0</v>
      </c>
      <c r="AD1164" s="854"/>
      <c r="AE1164" s="855"/>
      <c r="AF1164" s="856"/>
    </row>
    <row r="1165" spans="1:32" ht="15" customHeight="1" outlineLevel="1" x14ac:dyDescent="0.2">
      <c r="A1165" s="11">
        <v>172</v>
      </c>
      <c r="B1165" s="661"/>
      <c r="C1165" s="662"/>
      <c r="D1165" s="662"/>
      <c r="E1165" s="662"/>
      <c r="F1165" s="880" t="str">
        <f>'2. CAD NCCF'!F1165:L1165</f>
        <v>Non-FI issued ABS, medium rated</v>
      </c>
      <c r="G1165" s="881"/>
      <c r="H1165" s="881"/>
      <c r="I1165" s="881"/>
      <c r="J1165" s="881"/>
      <c r="K1165" s="881"/>
      <c r="L1165" s="882"/>
      <c r="M1165" s="400">
        <f t="shared" ref="M1165:AB1166" si="401">M389</f>
        <v>0</v>
      </c>
      <c r="N1165" s="411">
        <f t="shared" si="401"/>
        <v>0</v>
      </c>
      <c r="O1165" s="414">
        <f t="shared" si="401"/>
        <v>0</v>
      </c>
      <c r="P1165" s="414">
        <f t="shared" si="401"/>
        <v>0</v>
      </c>
      <c r="Q1165" s="415">
        <f t="shared" si="401"/>
        <v>0</v>
      </c>
      <c r="R1165" s="411">
        <f t="shared" si="401"/>
        <v>0</v>
      </c>
      <c r="S1165" s="413">
        <f t="shared" si="401"/>
        <v>0</v>
      </c>
      <c r="T1165" s="413">
        <f t="shared" si="401"/>
        <v>0</v>
      </c>
      <c r="U1165" s="413">
        <f t="shared" si="401"/>
        <v>0</v>
      </c>
      <c r="V1165" s="413">
        <f t="shared" si="401"/>
        <v>0</v>
      </c>
      <c r="W1165" s="413">
        <f t="shared" si="401"/>
        <v>0</v>
      </c>
      <c r="X1165" s="414">
        <f t="shared" si="401"/>
        <v>0</v>
      </c>
      <c r="Y1165" s="413">
        <f t="shared" si="401"/>
        <v>0</v>
      </c>
      <c r="Z1165" s="413">
        <f t="shared" si="401"/>
        <v>0</v>
      </c>
      <c r="AA1165" s="413">
        <f t="shared" si="401"/>
        <v>0</v>
      </c>
      <c r="AB1165" s="413">
        <f t="shared" si="401"/>
        <v>0</v>
      </c>
      <c r="AC1165" s="400">
        <f t="shared" ref="AC1165:AC1166" si="402">M1165-SUM(N1165:AB1165)</f>
        <v>0</v>
      </c>
      <c r="AD1165" s="854"/>
      <c r="AE1165" s="855"/>
      <c r="AF1165" s="856"/>
    </row>
    <row r="1166" spans="1:32" ht="15" customHeight="1" outlineLevel="1" x14ac:dyDescent="0.2">
      <c r="A1166" s="11">
        <v>173</v>
      </c>
      <c r="B1166" s="661"/>
      <c r="C1166" s="662"/>
      <c r="D1166" s="662"/>
      <c r="E1166" s="662"/>
      <c r="F1166" s="880" t="str">
        <f>'2. CAD NCCF'!F1166:L1166</f>
        <v>Non-FI issued ABCP, medium rated</v>
      </c>
      <c r="G1166" s="881"/>
      <c r="H1166" s="881"/>
      <c r="I1166" s="881"/>
      <c r="J1166" s="881"/>
      <c r="K1166" s="881"/>
      <c r="L1166" s="882"/>
      <c r="M1166" s="400">
        <f t="shared" si="401"/>
        <v>0</v>
      </c>
      <c r="N1166" s="411">
        <f t="shared" si="401"/>
        <v>0</v>
      </c>
      <c r="O1166" s="414">
        <f t="shared" si="401"/>
        <v>0</v>
      </c>
      <c r="P1166" s="414">
        <f t="shared" si="401"/>
        <v>0</v>
      </c>
      <c r="Q1166" s="415">
        <f t="shared" si="401"/>
        <v>0</v>
      </c>
      <c r="R1166" s="411">
        <f t="shared" si="401"/>
        <v>0</v>
      </c>
      <c r="S1166" s="413">
        <f t="shared" si="401"/>
        <v>0</v>
      </c>
      <c r="T1166" s="413">
        <f t="shared" si="401"/>
        <v>0</v>
      </c>
      <c r="U1166" s="413">
        <f t="shared" si="401"/>
        <v>0</v>
      </c>
      <c r="V1166" s="413">
        <f t="shared" si="401"/>
        <v>0</v>
      </c>
      <c r="W1166" s="413">
        <f t="shared" si="401"/>
        <v>0</v>
      </c>
      <c r="X1166" s="414">
        <f t="shared" si="401"/>
        <v>0</v>
      </c>
      <c r="Y1166" s="413">
        <f t="shared" si="401"/>
        <v>0</v>
      </c>
      <c r="Z1166" s="413">
        <f t="shared" si="401"/>
        <v>0</v>
      </c>
      <c r="AA1166" s="413">
        <f t="shared" si="401"/>
        <v>0</v>
      </c>
      <c r="AB1166" s="413">
        <f t="shared" si="401"/>
        <v>0</v>
      </c>
      <c r="AC1166" s="400">
        <f t="shared" si="402"/>
        <v>0</v>
      </c>
      <c r="AD1166" s="854"/>
      <c r="AE1166" s="855"/>
      <c r="AF1166" s="856"/>
    </row>
    <row r="1167" spans="1:32" outlineLevel="1" x14ac:dyDescent="0.2">
      <c r="A1167" s="11">
        <v>174</v>
      </c>
      <c r="B1167" s="661"/>
      <c r="C1167" s="662"/>
      <c r="D1167" s="662"/>
      <c r="E1167" s="877" t="str">
        <f>'2. CAD NCCF'!E1167:L1167</f>
        <v>FI issued ABS and ABCP, medium rated</v>
      </c>
      <c r="F1167" s="878"/>
      <c r="G1167" s="878"/>
      <c r="H1167" s="878"/>
      <c r="I1167" s="878"/>
      <c r="J1167" s="878"/>
      <c r="K1167" s="878"/>
      <c r="L1167" s="879"/>
      <c r="M1167" s="399">
        <f>SUBTOTAL(9,M1168:M1169)</f>
        <v>0</v>
      </c>
      <c r="N1167" s="402">
        <f t="shared" ref="N1167:AC1167" si="403">SUBTOTAL(9,N1168:N1169)</f>
        <v>0</v>
      </c>
      <c r="O1167" s="406">
        <f t="shared" si="403"/>
        <v>0</v>
      </c>
      <c r="P1167" s="405">
        <f t="shared" si="403"/>
        <v>0</v>
      </c>
      <c r="Q1167" s="407">
        <f t="shared" si="403"/>
        <v>0</v>
      </c>
      <c r="R1167" s="402">
        <f t="shared" si="403"/>
        <v>0</v>
      </c>
      <c r="S1167" s="406">
        <f t="shared" si="403"/>
        <v>0</v>
      </c>
      <c r="T1167" s="405">
        <f t="shared" si="403"/>
        <v>0</v>
      </c>
      <c r="U1167" s="405">
        <f t="shared" si="403"/>
        <v>0</v>
      </c>
      <c r="V1167" s="405">
        <f t="shared" si="403"/>
        <v>0</v>
      </c>
      <c r="W1167" s="405">
        <f t="shared" si="403"/>
        <v>0</v>
      </c>
      <c r="X1167" s="405">
        <f t="shared" si="403"/>
        <v>0</v>
      </c>
      <c r="Y1167" s="405">
        <f t="shared" si="403"/>
        <v>0</v>
      </c>
      <c r="Z1167" s="405">
        <f t="shared" si="403"/>
        <v>0</v>
      </c>
      <c r="AA1167" s="405">
        <f t="shared" si="403"/>
        <v>0</v>
      </c>
      <c r="AB1167" s="403">
        <f t="shared" si="403"/>
        <v>0</v>
      </c>
      <c r="AC1167" s="407">
        <f t="shared" si="403"/>
        <v>0</v>
      </c>
      <c r="AD1167" s="854"/>
      <c r="AE1167" s="855"/>
      <c r="AF1167" s="856"/>
    </row>
    <row r="1168" spans="1:32" ht="15" customHeight="1" outlineLevel="1" x14ac:dyDescent="0.2">
      <c r="A1168" s="11">
        <v>175</v>
      </c>
      <c r="B1168" s="661"/>
      <c r="C1168" s="662"/>
      <c r="D1168" s="662"/>
      <c r="E1168" s="662"/>
      <c r="F1168" s="880" t="str">
        <f>'2. CAD NCCF'!F1168:L1168</f>
        <v>FI issued ABS, medium rated</v>
      </c>
      <c r="G1168" s="881"/>
      <c r="H1168" s="881"/>
      <c r="I1168" s="881"/>
      <c r="J1168" s="881"/>
      <c r="K1168" s="881"/>
      <c r="L1168" s="882"/>
      <c r="M1168" s="400">
        <f t="shared" ref="M1168:AB1169" si="404">M392</f>
        <v>0</v>
      </c>
      <c r="N1168" s="411">
        <f t="shared" si="404"/>
        <v>0</v>
      </c>
      <c r="O1168" s="414">
        <f t="shared" si="404"/>
        <v>0</v>
      </c>
      <c r="P1168" s="414">
        <f t="shared" si="404"/>
        <v>0</v>
      </c>
      <c r="Q1168" s="415">
        <f t="shared" si="404"/>
        <v>0</v>
      </c>
      <c r="R1168" s="411">
        <f t="shared" si="404"/>
        <v>0</v>
      </c>
      <c r="S1168" s="413">
        <f t="shared" si="404"/>
        <v>0</v>
      </c>
      <c r="T1168" s="413">
        <f t="shared" si="404"/>
        <v>0</v>
      </c>
      <c r="U1168" s="413">
        <f t="shared" si="404"/>
        <v>0</v>
      </c>
      <c r="V1168" s="413">
        <f t="shared" si="404"/>
        <v>0</v>
      </c>
      <c r="W1168" s="413">
        <f t="shared" si="404"/>
        <v>0</v>
      </c>
      <c r="X1168" s="414">
        <f t="shared" si="404"/>
        <v>0</v>
      </c>
      <c r="Y1168" s="413">
        <f t="shared" si="404"/>
        <v>0</v>
      </c>
      <c r="Z1168" s="413">
        <f t="shared" si="404"/>
        <v>0</v>
      </c>
      <c r="AA1168" s="413">
        <f t="shared" si="404"/>
        <v>0</v>
      </c>
      <c r="AB1168" s="413">
        <f t="shared" si="404"/>
        <v>0</v>
      </c>
      <c r="AC1168" s="400">
        <f t="shared" ref="AC1168:AC1169" si="405">M1168-SUM(N1168:AB1168)</f>
        <v>0</v>
      </c>
      <c r="AD1168" s="854"/>
      <c r="AE1168" s="855"/>
      <c r="AF1168" s="856"/>
    </row>
    <row r="1169" spans="1:32" ht="15" customHeight="1" outlineLevel="1" x14ac:dyDescent="0.2">
      <c r="A1169" s="11">
        <v>176</v>
      </c>
      <c r="B1169" s="661"/>
      <c r="C1169" s="662"/>
      <c r="D1169" s="662"/>
      <c r="E1169" s="662"/>
      <c r="F1169" s="880" t="str">
        <f>'2. CAD NCCF'!F1169:L1169</f>
        <v>FI issued ABCP, medium rated</v>
      </c>
      <c r="G1169" s="881"/>
      <c r="H1169" s="881"/>
      <c r="I1169" s="881"/>
      <c r="J1169" s="881"/>
      <c r="K1169" s="881"/>
      <c r="L1169" s="882"/>
      <c r="M1169" s="400">
        <f t="shared" si="404"/>
        <v>0</v>
      </c>
      <c r="N1169" s="411">
        <f t="shared" si="404"/>
        <v>0</v>
      </c>
      <c r="O1169" s="414">
        <f t="shared" si="404"/>
        <v>0</v>
      </c>
      <c r="P1169" s="414">
        <f t="shared" si="404"/>
        <v>0</v>
      </c>
      <c r="Q1169" s="415">
        <f t="shared" si="404"/>
        <v>0</v>
      </c>
      <c r="R1169" s="411">
        <f t="shared" si="404"/>
        <v>0</v>
      </c>
      <c r="S1169" s="413">
        <f t="shared" si="404"/>
        <v>0</v>
      </c>
      <c r="T1169" s="413">
        <f t="shared" si="404"/>
        <v>0</v>
      </c>
      <c r="U1169" s="413">
        <f t="shared" si="404"/>
        <v>0</v>
      </c>
      <c r="V1169" s="413">
        <f t="shared" si="404"/>
        <v>0</v>
      </c>
      <c r="W1169" s="413">
        <f t="shared" si="404"/>
        <v>0</v>
      </c>
      <c r="X1169" s="414">
        <f t="shared" si="404"/>
        <v>0</v>
      </c>
      <c r="Y1169" s="413">
        <f t="shared" si="404"/>
        <v>0</v>
      </c>
      <c r="Z1169" s="413">
        <f t="shared" si="404"/>
        <v>0</v>
      </c>
      <c r="AA1169" s="413">
        <f t="shared" si="404"/>
        <v>0</v>
      </c>
      <c r="AB1169" s="413">
        <f t="shared" si="404"/>
        <v>0</v>
      </c>
      <c r="AC1169" s="400">
        <f t="shared" si="405"/>
        <v>0</v>
      </c>
      <c r="AD1169" s="854"/>
      <c r="AE1169" s="855"/>
      <c r="AF1169" s="856"/>
    </row>
    <row r="1170" spans="1:32" outlineLevel="1" x14ac:dyDescent="0.2">
      <c r="A1170" s="11">
        <v>177</v>
      </c>
      <c r="B1170" s="661"/>
      <c r="C1170" s="662"/>
      <c r="D1170" s="662"/>
      <c r="E1170" s="877" t="str">
        <f>'2. CAD NCCF'!E1170:L1170</f>
        <v>Non-FI issued ABS and ABCP, low or not rated</v>
      </c>
      <c r="F1170" s="878"/>
      <c r="G1170" s="878"/>
      <c r="H1170" s="878"/>
      <c r="I1170" s="878"/>
      <c r="J1170" s="878"/>
      <c r="K1170" s="878"/>
      <c r="L1170" s="879"/>
      <c r="M1170" s="399">
        <f>SUBTOTAL(9,M1171:M1172)</f>
        <v>0</v>
      </c>
      <c r="N1170" s="402">
        <f t="shared" ref="N1170:AC1170" si="406">SUBTOTAL(9,N1171:N1172)</f>
        <v>0</v>
      </c>
      <c r="O1170" s="406">
        <f t="shared" si="406"/>
        <v>0</v>
      </c>
      <c r="P1170" s="405">
        <f t="shared" si="406"/>
        <v>0</v>
      </c>
      <c r="Q1170" s="407">
        <f t="shared" si="406"/>
        <v>0</v>
      </c>
      <c r="R1170" s="402">
        <f t="shared" si="406"/>
        <v>0</v>
      </c>
      <c r="S1170" s="406">
        <f t="shared" si="406"/>
        <v>0</v>
      </c>
      <c r="T1170" s="405">
        <f t="shared" si="406"/>
        <v>0</v>
      </c>
      <c r="U1170" s="405">
        <f t="shared" si="406"/>
        <v>0</v>
      </c>
      <c r="V1170" s="405">
        <f t="shared" si="406"/>
        <v>0</v>
      </c>
      <c r="W1170" s="405">
        <f t="shared" si="406"/>
        <v>0</v>
      </c>
      <c r="X1170" s="405">
        <f t="shared" si="406"/>
        <v>0</v>
      </c>
      <c r="Y1170" s="405">
        <f t="shared" si="406"/>
        <v>0</v>
      </c>
      <c r="Z1170" s="405">
        <f t="shared" si="406"/>
        <v>0</v>
      </c>
      <c r="AA1170" s="405">
        <f t="shared" si="406"/>
        <v>0</v>
      </c>
      <c r="AB1170" s="403">
        <f t="shared" si="406"/>
        <v>0</v>
      </c>
      <c r="AC1170" s="407">
        <f t="shared" si="406"/>
        <v>0</v>
      </c>
      <c r="AD1170" s="854"/>
      <c r="AE1170" s="855"/>
      <c r="AF1170" s="856"/>
    </row>
    <row r="1171" spans="1:32" ht="15" customHeight="1" outlineLevel="1" x14ac:dyDescent="0.2">
      <c r="A1171" s="11">
        <v>178</v>
      </c>
      <c r="B1171" s="661"/>
      <c r="C1171" s="662"/>
      <c r="D1171" s="662"/>
      <c r="E1171" s="662"/>
      <c r="F1171" s="880" t="str">
        <f>'2. CAD NCCF'!F1171:L1171</f>
        <v>Non-FI issued ABS, low or not rated</v>
      </c>
      <c r="G1171" s="881"/>
      <c r="H1171" s="881"/>
      <c r="I1171" s="881"/>
      <c r="J1171" s="881"/>
      <c r="K1171" s="881"/>
      <c r="L1171" s="882"/>
      <c r="M1171" s="400">
        <f t="shared" ref="M1171:AB1172" si="407">M395</f>
        <v>0</v>
      </c>
      <c r="N1171" s="411">
        <f t="shared" si="407"/>
        <v>0</v>
      </c>
      <c r="O1171" s="414">
        <f t="shared" si="407"/>
        <v>0</v>
      </c>
      <c r="P1171" s="414">
        <f t="shared" si="407"/>
        <v>0</v>
      </c>
      <c r="Q1171" s="415">
        <f t="shared" si="407"/>
        <v>0</v>
      </c>
      <c r="R1171" s="411">
        <f t="shared" si="407"/>
        <v>0</v>
      </c>
      <c r="S1171" s="413">
        <f t="shared" si="407"/>
        <v>0</v>
      </c>
      <c r="T1171" s="413">
        <f t="shared" si="407"/>
        <v>0</v>
      </c>
      <c r="U1171" s="413">
        <f t="shared" si="407"/>
        <v>0</v>
      </c>
      <c r="V1171" s="413">
        <f t="shared" si="407"/>
        <v>0</v>
      </c>
      <c r="W1171" s="413">
        <f t="shared" si="407"/>
        <v>0</v>
      </c>
      <c r="X1171" s="414">
        <f t="shared" si="407"/>
        <v>0</v>
      </c>
      <c r="Y1171" s="413">
        <f t="shared" si="407"/>
        <v>0</v>
      </c>
      <c r="Z1171" s="413">
        <f t="shared" si="407"/>
        <v>0</v>
      </c>
      <c r="AA1171" s="413">
        <f t="shared" si="407"/>
        <v>0</v>
      </c>
      <c r="AB1171" s="413">
        <f t="shared" si="407"/>
        <v>0</v>
      </c>
      <c r="AC1171" s="400">
        <f t="shared" ref="AC1171:AC1172" si="408">M1171-SUM(N1171:AB1171)</f>
        <v>0</v>
      </c>
      <c r="AD1171" s="854"/>
      <c r="AE1171" s="855"/>
      <c r="AF1171" s="856"/>
    </row>
    <row r="1172" spans="1:32" ht="15" customHeight="1" outlineLevel="1" x14ac:dyDescent="0.2">
      <c r="A1172" s="11">
        <v>179</v>
      </c>
      <c r="B1172" s="661"/>
      <c r="C1172" s="662"/>
      <c r="D1172" s="662"/>
      <c r="E1172" s="662"/>
      <c r="F1172" s="880" t="str">
        <f>'2. CAD NCCF'!F1172:L1172</f>
        <v>Non-FI issued ABCP, low or not rated</v>
      </c>
      <c r="G1172" s="881"/>
      <c r="H1172" s="881"/>
      <c r="I1172" s="881"/>
      <c r="J1172" s="881"/>
      <c r="K1172" s="881"/>
      <c r="L1172" s="882"/>
      <c r="M1172" s="400">
        <f t="shared" si="407"/>
        <v>0</v>
      </c>
      <c r="N1172" s="411">
        <f t="shared" si="407"/>
        <v>0</v>
      </c>
      <c r="O1172" s="414">
        <f t="shared" si="407"/>
        <v>0</v>
      </c>
      <c r="P1172" s="414">
        <f t="shared" si="407"/>
        <v>0</v>
      </c>
      <c r="Q1172" s="415">
        <f t="shared" si="407"/>
        <v>0</v>
      </c>
      <c r="R1172" s="411">
        <f t="shared" si="407"/>
        <v>0</v>
      </c>
      <c r="S1172" s="413">
        <f t="shared" si="407"/>
        <v>0</v>
      </c>
      <c r="T1172" s="413">
        <f t="shared" si="407"/>
        <v>0</v>
      </c>
      <c r="U1172" s="413">
        <f t="shared" si="407"/>
        <v>0</v>
      </c>
      <c r="V1172" s="413">
        <f t="shared" si="407"/>
        <v>0</v>
      </c>
      <c r="W1172" s="413">
        <f t="shared" si="407"/>
        <v>0</v>
      </c>
      <c r="X1172" s="414">
        <f t="shared" si="407"/>
        <v>0</v>
      </c>
      <c r="Y1172" s="413">
        <f t="shared" si="407"/>
        <v>0</v>
      </c>
      <c r="Z1172" s="413">
        <f t="shared" si="407"/>
        <v>0</v>
      </c>
      <c r="AA1172" s="413">
        <f t="shared" si="407"/>
        <v>0</v>
      </c>
      <c r="AB1172" s="413">
        <f t="shared" si="407"/>
        <v>0</v>
      </c>
      <c r="AC1172" s="400">
        <f t="shared" si="408"/>
        <v>0</v>
      </c>
      <c r="AD1172" s="854"/>
      <c r="AE1172" s="855"/>
      <c r="AF1172" s="856"/>
    </row>
    <row r="1173" spans="1:32" outlineLevel="1" x14ac:dyDescent="0.2">
      <c r="A1173" s="11">
        <v>180</v>
      </c>
      <c r="B1173" s="661"/>
      <c r="C1173" s="662"/>
      <c r="D1173" s="662"/>
      <c r="E1173" s="877" t="str">
        <f>'2. CAD NCCF'!E1173:L1173</f>
        <v>FI issued ABS and ABCP, low or not rated</v>
      </c>
      <c r="F1173" s="878"/>
      <c r="G1173" s="878"/>
      <c r="H1173" s="878"/>
      <c r="I1173" s="878"/>
      <c r="J1173" s="878"/>
      <c r="K1173" s="878"/>
      <c r="L1173" s="879"/>
      <c r="M1173" s="399">
        <f>SUBTOTAL(9,M1174:M1175)</f>
        <v>0</v>
      </c>
      <c r="N1173" s="402">
        <f t="shared" ref="N1173:AC1173" si="409">SUBTOTAL(9,N1174:N1175)</f>
        <v>0</v>
      </c>
      <c r="O1173" s="406">
        <f t="shared" si="409"/>
        <v>0</v>
      </c>
      <c r="P1173" s="405">
        <f t="shared" si="409"/>
        <v>0</v>
      </c>
      <c r="Q1173" s="407">
        <f t="shared" si="409"/>
        <v>0</v>
      </c>
      <c r="R1173" s="402">
        <f t="shared" si="409"/>
        <v>0</v>
      </c>
      <c r="S1173" s="406">
        <f t="shared" si="409"/>
        <v>0</v>
      </c>
      <c r="T1173" s="405">
        <f t="shared" si="409"/>
        <v>0</v>
      </c>
      <c r="U1173" s="405">
        <f t="shared" si="409"/>
        <v>0</v>
      </c>
      <c r="V1173" s="405">
        <f t="shared" si="409"/>
        <v>0</v>
      </c>
      <c r="W1173" s="405">
        <f t="shared" si="409"/>
        <v>0</v>
      </c>
      <c r="X1173" s="405">
        <f t="shared" si="409"/>
        <v>0</v>
      </c>
      <c r="Y1173" s="405">
        <f t="shared" si="409"/>
        <v>0</v>
      </c>
      <c r="Z1173" s="405">
        <f t="shared" si="409"/>
        <v>0</v>
      </c>
      <c r="AA1173" s="405">
        <f t="shared" si="409"/>
        <v>0</v>
      </c>
      <c r="AB1173" s="403">
        <f t="shared" si="409"/>
        <v>0</v>
      </c>
      <c r="AC1173" s="407">
        <f t="shared" si="409"/>
        <v>0</v>
      </c>
      <c r="AD1173" s="854"/>
      <c r="AE1173" s="855"/>
      <c r="AF1173" s="856"/>
    </row>
    <row r="1174" spans="1:32" ht="15" customHeight="1" outlineLevel="1" x14ac:dyDescent="0.2">
      <c r="A1174" s="11">
        <v>181</v>
      </c>
      <c r="B1174" s="661"/>
      <c r="C1174" s="662"/>
      <c r="D1174" s="662"/>
      <c r="E1174" s="662"/>
      <c r="F1174" s="880" t="str">
        <f>'2. CAD NCCF'!F1174:L1174</f>
        <v>FI issued ABS, low or not rated</v>
      </c>
      <c r="G1174" s="881"/>
      <c r="H1174" s="881"/>
      <c r="I1174" s="881"/>
      <c r="J1174" s="881"/>
      <c r="K1174" s="881"/>
      <c r="L1174" s="882"/>
      <c r="M1174" s="400">
        <f t="shared" ref="M1174:AB1175" si="410">M398</f>
        <v>0</v>
      </c>
      <c r="N1174" s="411">
        <f t="shared" si="410"/>
        <v>0</v>
      </c>
      <c r="O1174" s="414">
        <f t="shared" si="410"/>
        <v>0</v>
      </c>
      <c r="P1174" s="414">
        <f t="shared" si="410"/>
        <v>0</v>
      </c>
      <c r="Q1174" s="415">
        <f t="shared" si="410"/>
        <v>0</v>
      </c>
      <c r="R1174" s="411">
        <f t="shared" si="410"/>
        <v>0</v>
      </c>
      <c r="S1174" s="413">
        <f t="shared" si="410"/>
        <v>0</v>
      </c>
      <c r="T1174" s="413">
        <f t="shared" si="410"/>
        <v>0</v>
      </c>
      <c r="U1174" s="413">
        <f t="shared" si="410"/>
        <v>0</v>
      </c>
      <c r="V1174" s="413">
        <f t="shared" si="410"/>
        <v>0</v>
      </c>
      <c r="W1174" s="413">
        <f t="shared" si="410"/>
        <v>0</v>
      </c>
      <c r="X1174" s="414">
        <f t="shared" si="410"/>
        <v>0</v>
      </c>
      <c r="Y1174" s="413">
        <f t="shared" si="410"/>
        <v>0</v>
      </c>
      <c r="Z1174" s="413">
        <f t="shared" si="410"/>
        <v>0</v>
      </c>
      <c r="AA1174" s="413">
        <f t="shared" si="410"/>
        <v>0</v>
      </c>
      <c r="AB1174" s="413">
        <f t="shared" si="410"/>
        <v>0</v>
      </c>
      <c r="AC1174" s="400">
        <f t="shared" ref="AC1174:AC1175" si="411">M1174-SUM(N1174:AB1174)</f>
        <v>0</v>
      </c>
      <c r="AD1174" s="854"/>
      <c r="AE1174" s="855"/>
      <c r="AF1174" s="856"/>
    </row>
    <row r="1175" spans="1:32" ht="15" customHeight="1" outlineLevel="1" x14ac:dyDescent="0.2">
      <c r="A1175" s="11">
        <v>182</v>
      </c>
      <c r="B1175" s="661"/>
      <c r="C1175" s="662"/>
      <c r="D1175" s="662"/>
      <c r="E1175" s="662"/>
      <c r="F1175" s="880" t="str">
        <f>'2. CAD NCCF'!F1175:L1175</f>
        <v>FI issued ABCP, low or not rated</v>
      </c>
      <c r="G1175" s="881"/>
      <c r="H1175" s="881"/>
      <c r="I1175" s="881"/>
      <c r="J1175" s="881"/>
      <c r="K1175" s="881"/>
      <c r="L1175" s="882"/>
      <c r="M1175" s="400">
        <f t="shared" si="410"/>
        <v>0</v>
      </c>
      <c r="N1175" s="411">
        <f t="shared" si="410"/>
        <v>0</v>
      </c>
      <c r="O1175" s="414">
        <f t="shared" si="410"/>
        <v>0</v>
      </c>
      <c r="P1175" s="414">
        <f t="shared" si="410"/>
        <v>0</v>
      </c>
      <c r="Q1175" s="415">
        <f t="shared" si="410"/>
        <v>0</v>
      </c>
      <c r="R1175" s="411">
        <f t="shared" si="410"/>
        <v>0</v>
      </c>
      <c r="S1175" s="413">
        <f t="shared" si="410"/>
        <v>0</v>
      </c>
      <c r="T1175" s="413">
        <f t="shared" si="410"/>
        <v>0</v>
      </c>
      <c r="U1175" s="413">
        <f t="shared" si="410"/>
        <v>0</v>
      </c>
      <c r="V1175" s="413">
        <f t="shared" si="410"/>
        <v>0</v>
      </c>
      <c r="W1175" s="413">
        <f t="shared" si="410"/>
        <v>0</v>
      </c>
      <c r="X1175" s="414">
        <f t="shared" si="410"/>
        <v>0</v>
      </c>
      <c r="Y1175" s="413">
        <f t="shared" si="410"/>
        <v>0</v>
      </c>
      <c r="Z1175" s="413">
        <f t="shared" si="410"/>
        <v>0</v>
      </c>
      <c r="AA1175" s="413">
        <f t="shared" si="410"/>
        <v>0</v>
      </c>
      <c r="AB1175" s="413">
        <f t="shared" si="410"/>
        <v>0</v>
      </c>
      <c r="AC1175" s="400">
        <f t="shared" si="411"/>
        <v>0</v>
      </c>
      <c r="AD1175" s="857"/>
      <c r="AE1175" s="858"/>
      <c r="AF1175" s="859"/>
    </row>
    <row r="1176" spans="1:32" outlineLevel="1" x14ac:dyDescent="0.2">
      <c r="A1176" s="11">
        <v>183</v>
      </c>
      <c r="B1176" s="661"/>
      <c r="C1176" s="662"/>
      <c r="D1176" s="868" t="str">
        <f>'2. CAD NCCF'!D1176:L1176</f>
        <v>Equities</v>
      </c>
      <c r="E1176" s="869"/>
      <c r="F1176" s="869"/>
      <c r="G1176" s="869"/>
      <c r="H1176" s="869"/>
      <c r="I1176" s="869"/>
      <c r="J1176" s="869"/>
      <c r="K1176" s="869"/>
      <c r="L1176" s="870"/>
      <c r="M1176" s="399">
        <f>SUBTOTAL(9,M1177:M1179)</f>
        <v>0</v>
      </c>
      <c r="N1176" s="402">
        <f t="shared" ref="N1176:AC1176" si="412">SUBTOTAL(9,N1177:N1179)</f>
        <v>0</v>
      </c>
      <c r="O1176" s="406">
        <f t="shared" si="412"/>
        <v>0</v>
      </c>
      <c r="P1176" s="405">
        <f t="shared" si="412"/>
        <v>0</v>
      </c>
      <c r="Q1176" s="407">
        <f t="shared" si="412"/>
        <v>0</v>
      </c>
      <c r="R1176" s="402">
        <f t="shared" si="412"/>
        <v>0</v>
      </c>
      <c r="S1176" s="406">
        <f t="shared" si="412"/>
        <v>0</v>
      </c>
      <c r="T1176" s="405">
        <f t="shared" si="412"/>
        <v>0</v>
      </c>
      <c r="U1176" s="405">
        <f t="shared" si="412"/>
        <v>0</v>
      </c>
      <c r="V1176" s="405">
        <f t="shared" si="412"/>
        <v>0</v>
      </c>
      <c r="W1176" s="405">
        <f t="shared" si="412"/>
        <v>0</v>
      </c>
      <c r="X1176" s="405">
        <f t="shared" si="412"/>
        <v>0</v>
      </c>
      <c r="Y1176" s="405">
        <f t="shared" si="412"/>
        <v>0</v>
      </c>
      <c r="Z1176" s="405">
        <f t="shared" si="412"/>
        <v>0</v>
      </c>
      <c r="AA1176" s="405">
        <f t="shared" si="412"/>
        <v>0</v>
      </c>
      <c r="AB1176" s="403">
        <f t="shared" si="412"/>
        <v>0</v>
      </c>
      <c r="AC1176" s="407">
        <f t="shared" si="412"/>
        <v>0</v>
      </c>
      <c r="AD1176" s="1577"/>
      <c r="AE1176" s="1595"/>
      <c r="AF1176" s="1596"/>
    </row>
    <row r="1177" spans="1:32" ht="15" customHeight="1" outlineLevel="1" x14ac:dyDescent="0.2">
      <c r="A1177" s="11">
        <v>184</v>
      </c>
      <c r="B1177" s="661"/>
      <c r="C1177" s="662"/>
      <c r="D1177" s="662"/>
      <c r="E1177" s="662"/>
      <c r="F1177" s="880" t="str">
        <f>'2. CAD NCCF'!F1177:L1177</f>
        <v>Eligible non-financial common equity shares</v>
      </c>
      <c r="G1177" s="881"/>
      <c r="H1177" s="881"/>
      <c r="I1177" s="881"/>
      <c r="J1177" s="881"/>
      <c r="K1177" s="881"/>
      <c r="L1177" s="882"/>
      <c r="M1177" s="400">
        <f t="shared" ref="M1177:AB1179" si="413">M401</f>
        <v>0</v>
      </c>
      <c r="N1177" s="411">
        <f t="shared" si="413"/>
        <v>0</v>
      </c>
      <c r="O1177" s="414">
        <f t="shared" si="413"/>
        <v>0</v>
      </c>
      <c r="P1177" s="414">
        <f t="shared" si="413"/>
        <v>0</v>
      </c>
      <c r="Q1177" s="415">
        <f t="shared" si="413"/>
        <v>0</v>
      </c>
      <c r="R1177" s="411">
        <f t="shared" si="413"/>
        <v>0</v>
      </c>
      <c r="S1177" s="413">
        <f t="shared" si="413"/>
        <v>0</v>
      </c>
      <c r="T1177" s="413">
        <f t="shared" si="413"/>
        <v>0</v>
      </c>
      <c r="U1177" s="413">
        <f t="shared" si="413"/>
        <v>0</v>
      </c>
      <c r="V1177" s="413">
        <f t="shared" si="413"/>
        <v>0</v>
      </c>
      <c r="W1177" s="413">
        <f t="shared" si="413"/>
        <v>0</v>
      </c>
      <c r="X1177" s="414">
        <f t="shared" si="413"/>
        <v>0</v>
      </c>
      <c r="Y1177" s="413">
        <f t="shared" si="413"/>
        <v>0</v>
      </c>
      <c r="Z1177" s="413">
        <f t="shared" si="413"/>
        <v>0</v>
      </c>
      <c r="AA1177" s="413">
        <f t="shared" si="413"/>
        <v>0</v>
      </c>
      <c r="AB1177" s="413">
        <f t="shared" si="413"/>
        <v>0</v>
      </c>
      <c r="AC1177" s="400">
        <f t="shared" ref="AC1177:AC1179" si="414">M1177-SUM(N1177:AB1177)</f>
        <v>0</v>
      </c>
      <c r="AD1177" s="1433"/>
      <c r="AE1177" s="852"/>
      <c r="AF1177" s="853"/>
    </row>
    <row r="1178" spans="1:32" ht="15" customHeight="1" outlineLevel="1" x14ac:dyDescent="0.2">
      <c r="A1178" s="11">
        <v>185</v>
      </c>
      <c r="B1178" s="661"/>
      <c r="C1178" s="662"/>
      <c r="D1178" s="662"/>
      <c r="E1178" s="662"/>
      <c r="F1178" s="880" t="str">
        <f>'2. CAD NCCF'!F1178:L1178</f>
        <v>Eligible financial common equity</v>
      </c>
      <c r="G1178" s="881"/>
      <c r="H1178" s="881"/>
      <c r="I1178" s="881"/>
      <c r="J1178" s="881"/>
      <c r="K1178" s="881"/>
      <c r="L1178" s="882"/>
      <c r="M1178" s="400">
        <f t="shared" si="413"/>
        <v>0</v>
      </c>
      <c r="N1178" s="411">
        <f t="shared" si="413"/>
        <v>0</v>
      </c>
      <c r="O1178" s="414">
        <f t="shared" si="413"/>
        <v>0</v>
      </c>
      <c r="P1178" s="414">
        <f t="shared" si="413"/>
        <v>0</v>
      </c>
      <c r="Q1178" s="415">
        <f t="shared" si="413"/>
        <v>0</v>
      </c>
      <c r="R1178" s="411">
        <f t="shared" si="413"/>
        <v>0</v>
      </c>
      <c r="S1178" s="413">
        <f t="shared" si="413"/>
        <v>0</v>
      </c>
      <c r="T1178" s="413">
        <f t="shared" si="413"/>
        <v>0</v>
      </c>
      <c r="U1178" s="413">
        <f t="shared" si="413"/>
        <v>0</v>
      </c>
      <c r="V1178" s="413">
        <f t="shared" si="413"/>
        <v>0</v>
      </c>
      <c r="W1178" s="413">
        <f t="shared" si="413"/>
        <v>0</v>
      </c>
      <c r="X1178" s="414">
        <f t="shared" si="413"/>
        <v>0</v>
      </c>
      <c r="Y1178" s="413">
        <f t="shared" si="413"/>
        <v>0</v>
      </c>
      <c r="Z1178" s="413">
        <f t="shared" si="413"/>
        <v>0</v>
      </c>
      <c r="AA1178" s="413">
        <f t="shared" si="413"/>
        <v>0</v>
      </c>
      <c r="AB1178" s="413">
        <f t="shared" si="413"/>
        <v>0</v>
      </c>
      <c r="AC1178" s="400">
        <f t="shared" si="414"/>
        <v>0</v>
      </c>
      <c r="AD1178" s="854"/>
      <c r="AE1178" s="855"/>
      <c r="AF1178" s="856"/>
    </row>
    <row r="1179" spans="1:32" ht="15" customHeight="1" outlineLevel="1" x14ac:dyDescent="0.2">
      <c r="A1179" s="11">
        <v>186</v>
      </c>
      <c r="B1179" s="661"/>
      <c r="C1179" s="662"/>
      <c r="D1179" s="662"/>
      <c r="E1179" s="662"/>
      <c r="F1179" s="880" t="str">
        <f>'2. CAD NCCF'!F1179:L1179</f>
        <v>Other equities</v>
      </c>
      <c r="G1179" s="881"/>
      <c r="H1179" s="881"/>
      <c r="I1179" s="881"/>
      <c r="J1179" s="881"/>
      <c r="K1179" s="881"/>
      <c r="L1179" s="882"/>
      <c r="M1179" s="400">
        <f t="shared" si="413"/>
        <v>0</v>
      </c>
      <c r="N1179" s="411">
        <f t="shared" si="413"/>
        <v>0</v>
      </c>
      <c r="O1179" s="414">
        <f t="shared" si="413"/>
        <v>0</v>
      </c>
      <c r="P1179" s="414">
        <f t="shared" si="413"/>
        <v>0</v>
      </c>
      <c r="Q1179" s="415">
        <f t="shared" si="413"/>
        <v>0</v>
      </c>
      <c r="R1179" s="411">
        <f t="shared" si="413"/>
        <v>0</v>
      </c>
      <c r="S1179" s="413">
        <f t="shared" si="413"/>
        <v>0</v>
      </c>
      <c r="T1179" s="413">
        <f t="shared" si="413"/>
        <v>0</v>
      </c>
      <c r="U1179" s="413">
        <f t="shared" si="413"/>
        <v>0</v>
      </c>
      <c r="V1179" s="413">
        <f t="shared" si="413"/>
        <v>0</v>
      </c>
      <c r="W1179" s="413">
        <f t="shared" si="413"/>
        <v>0</v>
      </c>
      <c r="X1179" s="414">
        <f t="shared" si="413"/>
        <v>0</v>
      </c>
      <c r="Y1179" s="413">
        <f t="shared" si="413"/>
        <v>0</v>
      </c>
      <c r="Z1179" s="413">
        <f t="shared" si="413"/>
        <v>0</v>
      </c>
      <c r="AA1179" s="413">
        <f t="shared" si="413"/>
        <v>0</v>
      </c>
      <c r="AB1179" s="413">
        <f t="shared" si="413"/>
        <v>0</v>
      </c>
      <c r="AC1179" s="400">
        <f t="shared" si="414"/>
        <v>0</v>
      </c>
      <c r="AD1179" s="857"/>
      <c r="AE1179" s="858"/>
      <c r="AF1179" s="859"/>
    </row>
    <row r="1180" spans="1:32" outlineLevel="1" x14ac:dyDescent="0.2">
      <c r="A1180" s="11">
        <v>187</v>
      </c>
      <c r="B1180" s="661"/>
      <c r="C1180" s="662"/>
      <c r="D1180" s="868" t="str">
        <f>'2. CAD NCCF'!D1180:L1180</f>
        <v>FI's own securities - Not eliminated</v>
      </c>
      <c r="E1180" s="869"/>
      <c r="F1180" s="869"/>
      <c r="G1180" s="869"/>
      <c r="H1180" s="869"/>
      <c r="I1180" s="869"/>
      <c r="J1180" s="869"/>
      <c r="K1180" s="869"/>
      <c r="L1180" s="870"/>
      <c r="M1180" s="399">
        <f>SUBTOTAL(9,M1181:M1182)</f>
        <v>0</v>
      </c>
      <c r="N1180" s="402">
        <f t="shared" ref="N1180:AC1180" si="415">SUBTOTAL(9,N1181:N1182)</f>
        <v>0</v>
      </c>
      <c r="O1180" s="406">
        <f t="shared" si="415"/>
        <v>0</v>
      </c>
      <c r="P1180" s="405">
        <f t="shared" si="415"/>
        <v>0</v>
      </c>
      <c r="Q1180" s="407">
        <f t="shared" si="415"/>
        <v>0</v>
      </c>
      <c r="R1180" s="402">
        <f t="shared" si="415"/>
        <v>0</v>
      </c>
      <c r="S1180" s="406">
        <f t="shared" si="415"/>
        <v>0</v>
      </c>
      <c r="T1180" s="405">
        <f t="shared" si="415"/>
        <v>0</v>
      </c>
      <c r="U1180" s="405">
        <f t="shared" si="415"/>
        <v>0</v>
      </c>
      <c r="V1180" s="405">
        <f t="shared" si="415"/>
        <v>0</v>
      </c>
      <c r="W1180" s="405">
        <f t="shared" si="415"/>
        <v>0</v>
      </c>
      <c r="X1180" s="405">
        <f t="shared" si="415"/>
        <v>0</v>
      </c>
      <c r="Y1180" s="405">
        <f t="shared" si="415"/>
        <v>0</v>
      </c>
      <c r="Z1180" s="405">
        <f t="shared" si="415"/>
        <v>0</v>
      </c>
      <c r="AA1180" s="405">
        <f t="shared" si="415"/>
        <v>0</v>
      </c>
      <c r="AB1180" s="403">
        <f t="shared" si="415"/>
        <v>0</v>
      </c>
      <c r="AC1180" s="407">
        <f t="shared" si="415"/>
        <v>0</v>
      </c>
      <c r="AD1180" s="1577"/>
      <c r="AE1180" s="1595"/>
      <c r="AF1180" s="1596"/>
    </row>
    <row r="1181" spans="1:32" ht="15" customHeight="1" outlineLevel="1" x14ac:dyDescent="0.2">
      <c r="A1181" s="11">
        <v>188</v>
      </c>
      <c r="B1181" s="661"/>
      <c r="C1181" s="662"/>
      <c r="D1181" s="662"/>
      <c r="E1181" s="662"/>
      <c r="F1181" s="880" t="str">
        <f>'2. CAD NCCF'!F1181:L1181</f>
        <v>FI's own debt not eliminated</v>
      </c>
      <c r="G1181" s="881"/>
      <c r="H1181" s="881"/>
      <c r="I1181" s="881"/>
      <c r="J1181" s="881"/>
      <c r="K1181" s="881"/>
      <c r="L1181" s="882"/>
      <c r="M1181" s="400">
        <f t="shared" ref="M1181:AB1182" si="416">M405</f>
        <v>0</v>
      </c>
      <c r="N1181" s="411">
        <f t="shared" si="416"/>
        <v>0</v>
      </c>
      <c r="O1181" s="414">
        <f t="shared" si="416"/>
        <v>0</v>
      </c>
      <c r="P1181" s="414">
        <f t="shared" si="416"/>
        <v>0</v>
      </c>
      <c r="Q1181" s="415">
        <f t="shared" si="416"/>
        <v>0</v>
      </c>
      <c r="R1181" s="411">
        <f t="shared" si="416"/>
        <v>0</v>
      </c>
      <c r="S1181" s="413">
        <f t="shared" si="416"/>
        <v>0</v>
      </c>
      <c r="T1181" s="413">
        <f t="shared" si="416"/>
        <v>0</v>
      </c>
      <c r="U1181" s="413">
        <f t="shared" si="416"/>
        <v>0</v>
      </c>
      <c r="V1181" s="413">
        <f t="shared" si="416"/>
        <v>0</v>
      </c>
      <c r="W1181" s="413">
        <f t="shared" si="416"/>
        <v>0</v>
      </c>
      <c r="X1181" s="414">
        <f t="shared" si="416"/>
        <v>0</v>
      </c>
      <c r="Y1181" s="413">
        <f t="shared" si="416"/>
        <v>0</v>
      </c>
      <c r="Z1181" s="413">
        <f t="shared" si="416"/>
        <v>0</v>
      </c>
      <c r="AA1181" s="413">
        <f t="shared" si="416"/>
        <v>0</v>
      </c>
      <c r="AB1181" s="413">
        <f t="shared" si="416"/>
        <v>0</v>
      </c>
      <c r="AC1181" s="400">
        <f t="shared" ref="AC1181:AC1182" si="417">M1181-SUM(N1181:AB1181)</f>
        <v>0</v>
      </c>
      <c r="AD1181" s="1433"/>
      <c r="AE1181" s="852"/>
      <c r="AF1181" s="853"/>
    </row>
    <row r="1182" spans="1:32" ht="15" customHeight="1" outlineLevel="1" x14ac:dyDescent="0.2">
      <c r="A1182" s="11">
        <v>189</v>
      </c>
      <c r="B1182" s="661"/>
      <c r="C1182" s="662"/>
      <c r="D1182" s="662"/>
      <c r="E1182" s="662"/>
      <c r="F1182" s="880" t="str">
        <f>'2. CAD NCCF'!F1182:L1182</f>
        <v>FI's own equity not eliminated</v>
      </c>
      <c r="G1182" s="881"/>
      <c r="H1182" s="881"/>
      <c r="I1182" s="881"/>
      <c r="J1182" s="881"/>
      <c r="K1182" s="881"/>
      <c r="L1182" s="882"/>
      <c r="M1182" s="400">
        <f t="shared" si="416"/>
        <v>0</v>
      </c>
      <c r="N1182" s="411">
        <f t="shared" si="416"/>
        <v>0</v>
      </c>
      <c r="O1182" s="414">
        <f t="shared" si="416"/>
        <v>0</v>
      </c>
      <c r="P1182" s="414">
        <f t="shared" si="416"/>
        <v>0</v>
      </c>
      <c r="Q1182" s="415">
        <f t="shared" si="416"/>
        <v>0</v>
      </c>
      <c r="R1182" s="411">
        <f t="shared" si="416"/>
        <v>0</v>
      </c>
      <c r="S1182" s="413">
        <f t="shared" si="416"/>
        <v>0</v>
      </c>
      <c r="T1182" s="413">
        <f t="shared" si="416"/>
        <v>0</v>
      </c>
      <c r="U1182" s="413">
        <f t="shared" si="416"/>
        <v>0</v>
      </c>
      <c r="V1182" s="413">
        <f t="shared" si="416"/>
        <v>0</v>
      </c>
      <c r="W1182" s="413">
        <f t="shared" si="416"/>
        <v>0</v>
      </c>
      <c r="X1182" s="414">
        <f t="shared" si="416"/>
        <v>0</v>
      </c>
      <c r="Y1182" s="413">
        <f t="shared" si="416"/>
        <v>0</v>
      </c>
      <c r="Z1182" s="413">
        <f t="shared" si="416"/>
        <v>0</v>
      </c>
      <c r="AA1182" s="413">
        <f t="shared" si="416"/>
        <v>0</v>
      </c>
      <c r="AB1182" s="413">
        <f t="shared" si="416"/>
        <v>0</v>
      </c>
      <c r="AC1182" s="400">
        <f t="shared" si="417"/>
        <v>0</v>
      </c>
      <c r="AD1182" s="857"/>
      <c r="AE1182" s="858"/>
      <c r="AF1182" s="859"/>
    </row>
    <row r="1183" spans="1:32" ht="15" customHeight="1" outlineLevel="1" x14ac:dyDescent="0.2">
      <c r="A1183" s="11">
        <v>326</v>
      </c>
      <c r="B1183" s="661"/>
      <c r="C1183" s="1048" t="str">
        <f>'2. CAD NCCF'!C1183:AF1183</f>
        <v>Securities sold short</v>
      </c>
      <c r="D1183" s="1049"/>
      <c r="E1183" s="1049"/>
      <c r="F1183" s="1049"/>
      <c r="G1183" s="1049"/>
      <c r="H1183" s="1049"/>
      <c r="I1183" s="1049"/>
      <c r="J1183" s="1049"/>
      <c r="K1183" s="1049"/>
      <c r="L1183" s="1049"/>
      <c r="M1183" s="1049"/>
      <c r="N1183" s="1049"/>
      <c r="O1183" s="1049"/>
      <c r="P1183" s="1049"/>
      <c r="Q1183" s="1049"/>
      <c r="R1183" s="1049"/>
      <c r="S1183" s="1049"/>
      <c r="T1183" s="1049"/>
      <c r="U1183" s="1049"/>
      <c r="V1183" s="1049"/>
      <c r="W1183" s="1049"/>
      <c r="X1183" s="1049"/>
      <c r="Y1183" s="1049"/>
      <c r="Z1183" s="1049"/>
      <c r="AA1183" s="1049"/>
      <c r="AB1183" s="1049"/>
      <c r="AC1183" s="1049"/>
      <c r="AD1183" s="1049"/>
      <c r="AE1183" s="1049"/>
      <c r="AF1183" s="1050"/>
    </row>
    <row r="1184" spans="1:32" outlineLevel="1" x14ac:dyDescent="0.2">
      <c r="A1184" s="11">
        <v>232</v>
      </c>
      <c r="B1184" s="661"/>
      <c r="C1184" s="662"/>
      <c r="D1184" s="868" t="str">
        <f>'2. CAD NCCF'!D1184:AF1184</f>
        <v>Government securities (GS)</v>
      </c>
      <c r="E1184" s="869"/>
      <c r="F1184" s="869"/>
      <c r="G1184" s="869"/>
      <c r="H1184" s="869"/>
      <c r="I1184" s="869"/>
      <c r="J1184" s="869"/>
      <c r="K1184" s="869"/>
      <c r="L1184" s="869"/>
      <c r="M1184" s="869"/>
      <c r="N1184" s="869"/>
      <c r="O1184" s="869"/>
      <c r="P1184" s="869"/>
      <c r="Q1184" s="869"/>
      <c r="R1184" s="869"/>
      <c r="S1184" s="869"/>
      <c r="T1184" s="869"/>
      <c r="U1184" s="869"/>
      <c r="V1184" s="869"/>
      <c r="W1184" s="869"/>
      <c r="X1184" s="869"/>
      <c r="Y1184" s="869"/>
      <c r="Z1184" s="869"/>
      <c r="AA1184" s="869"/>
      <c r="AB1184" s="869"/>
      <c r="AC1184" s="869"/>
      <c r="AD1184" s="869"/>
      <c r="AE1184" s="869"/>
      <c r="AF1184" s="870"/>
    </row>
    <row r="1185" spans="1:32" outlineLevel="1" x14ac:dyDescent="0.2">
      <c r="A1185" s="11">
        <v>233</v>
      </c>
      <c r="B1185" s="661"/>
      <c r="C1185" s="662"/>
      <c r="D1185" s="662"/>
      <c r="E1185" s="933" t="str">
        <f>'2. CAD NCCF'!E1185:L1185</f>
        <v>High rated GS</v>
      </c>
      <c r="F1185" s="934"/>
      <c r="G1185" s="934"/>
      <c r="H1185" s="934"/>
      <c r="I1185" s="934"/>
      <c r="J1185" s="934"/>
      <c r="K1185" s="934"/>
      <c r="L1185" s="935"/>
      <c r="M1185" s="399">
        <f>SUBTOTAL(9,M1186:M1189)</f>
        <v>0</v>
      </c>
      <c r="N1185" s="402">
        <f t="shared" ref="N1185" si="418">SUBTOTAL(9,N1186:N1189)</f>
        <v>0</v>
      </c>
      <c r="O1185" s="1009"/>
      <c r="P1185" s="1084"/>
      <c r="Q1185" s="1084"/>
      <c r="R1185" s="1084"/>
      <c r="S1185" s="1084"/>
      <c r="T1185" s="1084"/>
      <c r="U1185" s="1084"/>
      <c r="V1185" s="1084"/>
      <c r="W1185" s="1084"/>
      <c r="X1185" s="1084"/>
      <c r="Y1185" s="1084"/>
      <c r="Z1185" s="1084"/>
      <c r="AA1185" s="1084"/>
      <c r="AB1185" s="1085"/>
      <c r="AC1185" s="399">
        <f t="shared" ref="AC1185" si="419">SUBTOTAL(9,AC1186:AC1189)</f>
        <v>0</v>
      </c>
      <c r="AD1185" s="1433"/>
      <c r="AE1185" s="1434"/>
      <c r="AF1185" s="1435"/>
    </row>
    <row r="1186" spans="1:32" ht="15" customHeight="1" outlineLevel="1" x14ac:dyDescent="0.2">
      <c r="A1186" s="11">
        <v>234</v>
      </c>
      <c r="B1186" s="661"/>
      <c r="C1186" s="662"/>
      <c r="D1186" s="662"/>
      <c r="E1186" s="639"/>
      <c r="F1186" s="880" t="str">
        <f>'2. CAD NCCF'!F1186:L1186</f>
        <v xml:space="preserve">Sovereigh &amp; central bank GS </v>
      </c>
      <c r="G1186" s="881"/>
      <c r="H1186" s="881"/>
      <c r="I1186" s="881"/>
      <c r="J1186" s="881"/>
      <c r="K1186" s="881"/>
      <c r="L1186" s="882"/>
      <c r="M1186" s="400">
        <f t="shared" ref="M1186:M1199" si="420">M410</f>
        <v>0</v>
      </c>
      <c r="N1186" s="411">
        <f>M1186</f>
        <v>0</v>
      </c>
      <c r="O1186" s="1086"/>
      <c r="P1186" s="1087"/>
      <c r="Q1186" s="1087"/>
      <c r="R1186" s="1087"/>
      <c r="S1186" s="1087"/>
      <c r="T1186" s="1087"/>
      <c r="U1186" s="1087"/>
      <c r="V1186" s="1087"/>
      <c r="W1186" s="1087"/>
      <c r="X1186" s="1087"/>
      <c r="Y1186" s="1087"/>
      <c r="Z1186" s="1087"/>
      <c r="AA1186" s="1087"/>
      <c r="AB1186" s="1088"/>
      <c r="AC1186" s="400">
        <f t="shared" ref="AC1186:AC1199" si="421">M1186-SUM(N1186:AB1186)</f>
        <v>0</v>
      </c>
      <c r="AD1186" s="1436"/>
      <c r="AE1186" s="1437"/>
      <c r="AF1186" s="1438"/>
    </row>
    <row r="1187" spans="1:32" ht="15" customHeight="1" outlineLevel="1" x14ac:dyDescent="0.2">
      <c r="A1187" s="11">
        <v>235</v>
      </c>
      <c r="B1187" s="661"/>
      <c r="C1187" s="662"/>
      <c r="D1187" s="662"/>
      <c r="E1187" s="639"/>
      <c r="F1187" s="880" t="str">
        <f>'2. CAD NCCF'!F1187:L1187</f>
        <v>State, provincial &amp; agency GS</v>
      </c>
      <c r="G1187" s="881"/>
      <c r="H1187" s="881"/>
      <c r="I1187" s="881"/>
      <c r="J1187" s="881"/>
      <c r="K1187" s="881"/>
      <c r="L1187" s="882"/>
      <c r="M1187" s="400">
        <f t="shared" si="420"/>
        <v>0</v>
      </c>
      <c r="N1187" s="411">
        <f t="shared" ref="N1187:N1189" si="422">M1187</f>
        <v>0</v>
      </c>
      <c r="O1187" s="1086"/>
      <c r="P1187" s="1087"/>
      <c r="Q1187" s="1087"/>
      <c r="R1187" s="1087"/>
      <c r="S1187" s="1087"/>
      <c r="T1187" s="1087"/>
      <c r="U1187" s="1087"/>
      <c r="V1187" s="1087"/>
      <c r="W1187" s="1087"/>
      <c r="X1187" s="1087"/>
      <c r="Y1187" s="1087"/>
      <c r="Z1187" s="1087"/>
      <c r="AA1187" s="1087"/>
      <c r="AB1187" s="1088"/>
      <c r="AC1187" s="400">
        <f t="shared" si="421"/>
        <v>0</v>
      </c>
      <c r="AD1187" s="1436"/>
      <c r="AE1187" s="1437"/>
      <c r="AF1187" s="1438"/>
    </row>
    <row r="1188" spans="1:32" ht="15" customHeight="1" outlineLevel="1" x14ac:dyDescent="0.2">
      <c r="A1188" s="11">
        <v>236</v>
      </c>
      <c r="B1188" s="661"/>
      <c r="C1188" s="662"/>
      <c r="D1188" s="257"/>
      <c r="E1188" s="258"/>
      <c r="F1188" s="880" t="str">
        <f>'2. CAD NCCF'!F1188:L1188</f>
        <v>State municipal GS</v>
      </c>
      <c r="G1188" s="881"/>
      <c r="H1188" s="881"/>
      <c r="I1188" s="881"/>
      <c r="J1188" s="881"/>
      <c r="K1188" s="881"/>
      <c r="L1188" s="882"/>
      <c r="M1188" s="400">
        <f t="shared" si="420"/>
        <v>0</v>
      </c>
      <c r="N1188" s="411">
        <f t="shared" si="422"/>
        <v>0</v>
      </c>
      <c r="O1188" s="1086"/>
      <c r="P1188" s="1087"/>
      <c r="Q1188" s="1087"/>
      <c r="R1188" s="1087"/>
      <c r="S1188" s="1087"/>
      <c r="T1188" s="1087"/>
      <c r="U1188" s="1087"/>
      <c r="V1188" s="1087"/>
      <c r="W1188" s="1087"/>
      <c r="X1188" s="1087"/>
      <c r="Y1188" s="1087"/>
      <c r="Z1188" s="1087"/>
      <c r="AA1188" s="1087"/>
      <c r="AB1188" s="1088"/>
      <c r="AC1188" s="400">
        <f t="shared" si="421"/>
        <v>0</v>
      </c>
      <c r="AD1188" s="1436"/>
      <c r="AE1188" s="1437"/>
      <c r="AF1188" s="1438"/>
    </row>
    <row r="1189" spans="1:32" ht="15" customHeight="1" outlineLevel="1" x14ac:dyDescent="0.2">
      <c r="A1189" s="11">
        <v>237</v>
      </c>
      <c r="B1189" s="679"/>
      <c r="C1189" s="664"/>
      <c r="D1189" s="664"/>
      <c r="E1189" s="680"/>
      <c r="F1189" s="880" t="str">
        <f>'2. CAD NCCF'!F1189:L1189</f>
        <v>Supranational and multilateral development bank GS</v>
      </c>
      <c r="G1189" s="881"/>
      <c r="H1189" s="881"/>
      <c r="I1189" s="881"/>
      <c r="J1189" s="881"/>
      <c r="K1189" s="881"/>
      <c r="L1189" s="882"/>
      <c r="M1189" s="400">
        <f t="shared" si="420"/>
        <v>0</v>
      </c>
      <c r="N1189" s="411">
        <f t="shared" si="422"/>
        <v>0</v>
      </c>
      <c r="O1189" s="1089"/>
      <c r="P1189" s="1090"/>
      <c r="Q1189" s="1090"/>
      <c r="R1189" s="1090"/>
      <c r="S1189" s="1090"/>
      <c r="T1189" s="1090"/>
      <c r="U1189" s="1090"/>
      <c r="V1189" s="1090"/>
      <c r="W1189" s="1090"/>
      <c r="X1189" s="1090"/>
      <c r="Y1189" s="1090"/>
      <c r="Z1189" s="1090"/>
      <c r="AA1189" s="1090"/>
      <c r="AB1189" s="1091"/>
      <c r="AC1189" s="400">
        <f t="shared" si="421"/>
        <v>0</v>
      </c>
      <c r="AD1189" s="1439"/>
      <c r="AE1189" s="1440"/>
      <c r="AF1189" s="1441"/>
    </row>
    <row r="1190" spans="1:32" ht="15.75" outlineLevel="1" x14ac:dyDescent="0.2">
      <c r="A1190" s="11">
        <v>238</v>
      </c>
      <c r="B1190" s="317"/>
      <c r="C1190" s="318"/>
      <c r="D1190" s="767"/>
      <c r="E1190" s="877" t="str">
        <f>'2. CAD NCCF'!E1190:L1190</f>
        <v>Medium rated GS</v>
      </c>
      <c r="F1190" s="878"/>
      <c r="G1190" s="878"/>
      <c r="H1190" s="878"/>
      <c r="I1190" s="878"/>
      <c r="J1190" s="878"/>
      <c r="K1190" s="878"/>
      <c r="L1190" s="879"/>
      <c r="M1190" s="399">
        <f>SUBTOTAL(9,M1191:M1194)</f>
        <v>0</v>
      </c>
      <c r="N1190" s="402">
        <f t="shared" ref="N1190" si="423">SUBTOTAL(9,N1191:N1194)</f>
        <v>0</v>
      </c>
      <c r="O1190" s="1460"/>
      <c r="P1190" s="1461"/>
      <c r="Q1190" s="1461"/>
      <c r="R1190" s="1461"/>
      <c r="S1190" s="1461"/>
      <c r="T1190" s="1461"/>
      <c r="U1190" s="1461"/>
      <c r="V1190" s="1461"/>
      <c r="W1190" s="1461"/>
      <c r="X1190" s="1461"/>
      <c r="Y1190" s="1461"/>
      <c r="Z1190" s="1461"/>
      <c r="AA1190" s="1461"/>
      <c r="AB1190" s="1462"/>
      <c r="AC1190" s="399">
        <f t="shared" ref="AC1190" si="424">SUBTOTAL(9,AC1191:AC1194)</f>
        <v>0</v>
      </c>
      <c r="AD1190" s="915"/>
      <c r="AE1190" s="916"/>
      <c r="AF1190" s="917"/>
    </row>
    <row r="1191" spans="1:32" ht="15" customHeight="1" outlineLevel="1" x14ac:dyDescent="0.2">
      <c r="A1191" s="11">
        <v>239</v>
      </c>
      <c r="B1191" s="661"/>
      <c r="C1191" s="662"/>
      <c r="D1191" s="641"/>
      <c r="E1191" s="641"/>
      <c r="F1191" s="880" t="str">
        <f>'2. CAD NCCF'!F1191:L1191</f>
        <v xml:space="preserve">Sovereigh &amp; central bank GS </v>
      </c>
      <c r="G1191" s="881"/>
      <c r="H1191" s="881"/>
      <c r="I1191" s="881"/>
      <c r="J1191" s="881"/>
      <c r="K1191" s="881"/>
      <c r="L1191" s="882"/>
      <c r="M1191" s="400">
        <f t="shared" si="420"/>
        <v>0</v>
      </c>
      <c r="N1191" s="411">
        <f>M1191</f>
        <v>0</v>
      </c>
      <c r="O1191" s="1463"/>
      <c r="P1191" s="1464"/>
      <c r="Q1191" s="1464"/>
      <c r="R1191" s="1464"/>
      <c r="S1191" s="1464"/>
      <c r="T1191" s="1464"/>
      <c r="U1191" s="1464"/>
      <c r="V1191" s="1464"/>
      <c r="W1191" s="1464"/>
      <c r="X1191" s="1464"/>
      <c r="Y1191" s="1464"/>
      <c r="Z1191" s="1464"/>
      <c r="AA1191" s="1464"/>
      <c r="AB1191" s="1465"/>
      <c r="AC1191" s="400">
        <f t="shared" si="421"/>
        <v>0</v>
      </c>
      <c r="AD1191" s="918"/>
      <c r="AE1191" s="919"/>
      <c r="AF1191" s="920"/>
    </row>
    <row r="1192" spans="1:32" ht="15" customHeight="1" outlineLevel="1" x14ac:dyDescent="0.2">
      <c r="A1192" s="11">
        <v>240</v>
      </c>
      <c r="B1192" s="661"/>
      <c r="C1192" s="662"/>
      <c r="D1192" s="641"/>
      <c r="E1192" s="641"/>
      <c r="F1192" s="880" t="str">
        <f>'2. CAD NCCF'!F1192:L1192</f>
        <v>State, provincial &amp; agency GS</v>
      </c>
      <c r="G1192" s="881"/>
      <c r="H1192" s="881"/>
      <c r="I1192" s="881"/>
      <c r="J1192" s="881"/>
      <c r="K1192" s="881"/>
      <c r="L1192" s="882"/>
      <c r="M1192" s="400">
        <f t="shared" si="420"/>
        <v>0</v>
      </c>
      <c r="N1192" s="411">
        <f t="shared" ref="N1192:N1194" si="425">M1192</f>
        <v>0</v>
      </c>
      <c r="O1192" s="1463"/>
      <c r="P1192" s="1464"/>
      <c r="Q1192" s="1464"/>
      <c r="R1192" s="1464"/>
      <c r="S1192" s="1464"/>
      <c r="T1192" s="1464"/>
      <c r="U1192" s="1464"/>
      <c r="V1192" s="1464"/>
      <c r="W1192" s="1464"/>
      <c r="X1192" s="1464"/>
      <c r="Y1192" s="1464"/>
      <c r="Z1192" s="1464"/>
      <c r="AA1192" s="1464"/>
      <c r="AB1192" s="1465"/>
      <c r="AC1192" s="400">
        <f t="shared" si="421"/>
        <v>0</v>
      </c>
      <c r="AD1192" s="918"/>
      <c r="AE1192" s="919"/>
      <c r="AF1192" s="920"/>
    </row>
    <row r="1193" spans="1:32" ht="15" customHeight="1" outlineLevel="1" x14ac:dyDescent="0.2">
      <c r="A1193" s="11">
        <v>241</v>
      </c>
      <c r="B1193" s="661"/>
      <c r="C1193" s="662"/>
      <c r="D1193" s="631"/>
      <c r="E1193" s="631"/>
      <c r="F1193" s="880" t="str">
        <f>'2. CAD NCCF'!F1193:L1193</f>
        <v>State municipal GS</v>
      </c>
      <c r="G1193" s="881"/>
      <c r="H1193" s="881"/>
      <c r="I1193" s="881"/>
      <c r="J1193" s="881"/>
      <c r="K1193" s="881"/>
      <c r="L1193" s="882"/>
      <c r="M1193" s="400">
        <f t="shared" si="420"/>
        <v>0</v>
      </c>
      <c r="N1193" s="411">
        <f t="shared" si="425"/>
        <v>0</v>
      </c>
      <c r="O1193" s="1463"/>
      <c r="P1193" s="1464"/>
      <c r="Q1193" s="1464"/>
      <c r="R1193" s="1464"/>
      <c r="S1193" s="1464"/>
      <c r="T1193" s="1464"/>
      <c r="U1193" s="1464"/>
      <c r="V1193" s="1464"/>
      <c r="W1193" s="1464"/>
      <c r="X1193" s="1464"/>
      <c r="Y1193" s="1464"/>
      <c r="Z1193" s="1464"/>
      <c r="AA1193" s="1464"/>
      <c r="AB1193" s="1465"/>
      <c r="AC1193" s="400">
        <f t="shared" si="421"/>
        <v>0</v>
      </c>
      <c r="AD1193" s="918"/>
      <c r="AE1193" s="919"/>
      <c r="AF1193" s="920"/>
    </row>
    <row r="1194" spans="1:32" ht="15" customHeight="1" outlineLevel="1" x14ac:dyDescent="0.2">
      <c r="A1194" s="11">
        <v>242</v>
      </c>
      <c r="B1194" s="661"/>
      <c r="C1194" s="662"/>
      <c r="D1194" s="257"/>
      <c r="E1194" s="257"/>
      <c r="F1194" s="880" t="str">
        <f>'2. CAD NCCF'!F1194:L1194</f>
        <v>Supranational and multilateral development bank GS</v>
      </c>
      <c r="G1194" s="881"/>
      <c r="H1194" s="881"/>
      <c r="I1194" s="881"/>
      <c r="J1194" s="881"/>
      <c r="K1194" s="881"/>
      <c r="L1194" s="882"/>
      <c r="M1194" s="400">
        <f t="shared" si="420"/>
        <v>0</v>
      </c>
      <c r="N1194" s="411">
        <f t="shared" si="425"/>
        <v>0</v>
      </c>
      <c r="O1194" s="1463"/>
      <c r="P1194" s="1464"/>
      <c r="Q1194" s="1464"/>
      <c r="R1194" s="1464"/>
      <c r="S1194" s="1464"/>
      <c r="T1194" s="1464"/>
      <c r="U1194" s="1464"/>
      <c r="V1194" s="1464"/>
      <c r="W1194" s="1464"/>
      <c r="X1194" s="1464"/>
      <c r="Y1194" s="1464"/>
      <c r="Z1194" s="1464"/>
      <c r="AA1194" s="1464"/>
      <c r="AB1194" s="1465"/>
      <c r="AC1194" s="400">
        <f t="shared" si="421"/>
        <v>0</v>
      </c>
      <c r="AD1194" s="918"/>
      <c r="AE1194" s="919"/>
      <c r="AF1194" s="920"/>
    </row>
    <row r="1195" spans="1:32" ht="15.75" customHeight="1" outlineLevel="1" x14ac:dyDescent="0.2">
      <c r="A1195" s="11">
        <v>243</v>
      </c>
      <c r="B1195" s="661"/>
      <c r="C1195" s="662"/>
      <c r="D1195" s="631"/>
      <c r="E1195" s="877" t="str">
        <f>'2. CAD NCCF'!E1195:L1195</f>
        <v>Low or not rated GS</v>
      </c>
      <c r="F1195" s="878"/>
      <c r="G1195" s="878"/>
      <c r="H1195" s="878"/>
      <c r="I1195" s="878"/>
      <c r="J1195" s="878"/>
      <c r="K1195" s="878"/>
      <c r="L1195" s="879"/>
      <c r="M1195" s="399">
        <f>SUBTOTAL(9,M1196:M1199)</f>
        <v>0</v>
      </c>
      <c r="N1195" s="402">
        <f t="shared" ref="N1195" si="426">SUBTOTAL(9,N1196:N1199)</f>
        <v>0</v>
      </c>
      <c r="O1195" s="1463"/>
      <c r="P1195" s="1464"/>
      <c r="Q1195" s="1464"/>
      <c r="R1195" s="1464"/>
      <c r="S1195" s="1464"/>
      <c r="T1195" s="1464"/>
      <c r="U1195" s="1464"/>
      <c r="V1195" s="1464"/>
      <c r="W1195" s="1464"/>
      <c r="X1195" s="1464"/>
      <c r="Y1195" s="1464"/>
      <c r="Z1195" s="1464"/>
      <c r="AA1195" s="1464"/>
      <c r="AB1195" s="1465"/>
      <c r="AC1195" s="399">
        <f t="shared" ref="AC1195" si="427">SUBTOTAL(9,AC1196:AC1199)</f>
        <v>0</v>
      </c>
      <c r="AD1195" s="918"/>
      <c r="AE1195" s="919"/>
      <c r="AF1195" s="920"/>
    </row>
    <row r="1196" spans="1:32" ht="15" customHeight="1" outlineLevel="1" x14ac:dyDescent="0.2">
      <c r="A1196" s="11">
        <v>244</v>
      </c>
      <c r="B1196" s="661"/>
      <c r="C1196" s="662"/>
      <c r="D1196" s="641"/>
      <c r="E1196" s="641"/>
      <c r="F1196" s="880" t="str">
        <f>'2. CAD NCCF'!F1196:L1196</f>
        <v xml:space="preserve">Sovereigh &amp; central bank GS </v>
      </c>
      <c r="G1196" s="881"/>
      <c r="H1196" s="881"/>
      <c r="I1196" s="881"/>
      <c r="J1196" s="881"/>
      <c r="K1196" s="881"/>
      <c r="L1196" s="882"/>
      <c r="M1196" s="400">
        <f t="shared" si="420"/>
        <v>0</v>
      </c>
      <c r="N1196" s="411">
        <f>M1196</f>
        <v>0</v>
      </c>
      <c r="O1196" s="1463"/>
      <c r="P1196" s="1464"/>
      <c r="Q1196" s="1464"/>
      <c r="R1196" s="1464"/>
      <c r="S1196" s="1464"/>
      <c r="T1196" s="1464"/>
      <c r="U1196" s="1464"/>
      <c r="V1196" s="1464"/>
      <c r="W1196" s="1464"/>
      <c r="X1196" s="1464"/>
      <c r="Y1196" s="1464"/>
      <c r="Z1196" s="1464"/>
      <c r="AA1196" s="1464"/>
      <c r="AB1196" s="1465"/>
      <c r="AC1196" s="400">
        <f t="shared" si="421"/>
        <v>0</v>
      </c>
      <c r="AD1196" s="918"/>
      <c r="AE1196" s="919"/>
      <c r="AF1196" s="920"/>
    </row>
    <row r="1197" spans="1:32" ht="15" customHeight="1" outlineLevel="1" x14ac:dyDescent="0.2">
      <c r="A1197" s="11">
        <v>245</v>
      </c>
      <c r="B1197" s="661"/>
      <c r="C1197" s="662"/>
      <c r="D1197" s="260"/>
      <c r="E1197" s="260"/>
      <c r="F1197" s="880" t="str">
        <f>'2. CAD NCCF'!F1197:L1197</f>
        <v>State, provincial &amp; agency GS</v>
      </c>
      <c r="G1197" s="881"/>
      <c r="H1197" s="881"/>
      <c r="I1197" s="881"/>
      <c r="J1197" s="881"/>
      <c r="K1197" s="881"/>
      <c r="L1197" s="882"/>
      <c r="M1197" s="400">
        <f t="shared" si="420"/>
        <v>0</v>
      </c>
      <c r="N1197" s="411">
        <f t="shared" ref="N1197:N1199" si="428">M1197</f>
        <v>0</v>
      </c>
      <c r="O1197" s="1463"/>
      <c r="P1197" s="1464"/>
      <c r="Q1197" s="1464"/>
      <c r="R1197" s="1464"/>
      <c r="S1197" s="1464"/>
      <c r="T1197" s="1464"/>
      <c r="U1197" s="1464"/>
      <c r="V1197" s="1464"/>
      <c r="W1197" s="1464"/>
      <c r="X1197" s="1464"/>
      <c r="Y1197" s="1464"/>
      <c r="Z1197" s="1464"/>
      <c r="AA1197" s="1464"/>
      <c r="AB1197" s="1465"/>
      <c r="AC1197" s="400">
        <f t="shared" si="421"/>
        <v>0</v>
      </c>
      <c r="AD1197" s="918"/>
      <c r="AE1197" s="919"/>
      <c r="AF1197" s="920"/>
    </row>
    <row r="1198" spans="1:32" ht="15" customHeight="1" outlineLevel="1" x14ac:dyDescent="0.2">
      <c r="A1198" s="11">
        <v>246</v>
      </c>
      <c r="B1198" s="661"/>
      <c r="C1198" s="662"/>
      <c r="D1198" s="260"/>
      <c r="E1198" s="260"/>
      <c r="F1198" s="880" t="str">
        <f>'2. CAD NCCF'!F1198:L1198</f>
        <v>State municipal GS</v>
      </c>
      <c r="G1198" s="881"/>
      <c r="H1198" s="881"/>
      <c r="I1198" s="881"/>
      <c r="J1198" s="881"/>
      <c r="K1198" s="881"/>
      <c r="L1198" s="882"/>
      <c r="M1198" s="400">
        <f t="shared" si="420"/>
        <v>0</v>
      </c>
      <c r="N1198" s="411">
        <f t="shared" si="428"/>
        <v>0</v>
      </c>
      <c r="O1198" s="1463"/>
      <c r="P1198" s="1464"/>
      <c r="Q1198" s="1464"/>
      <c r="R1198" s="1464"/>
      <c r="S1198" s="1464"/>
      <c r="T1198" s="1464"/>
      <c r="U1198" s="1464"/>
      <c r="V1198" s="1464"/>
      <c r="W1198" s="1464"/>
      <c r="X1198" s="1464"/>
      <c r="Y1198" s="1464"/>
      <c r="Z1198" s="1464"/>
      <c r="AA1198" s="1464"/>
      <c r="AB1198" s="1465"/>
      <c r="AC1198" s="400">
        <f t="shared" si="421"/>
        <v>0</v>
      </c>
      <c r="AD1198" s="918"/>
      <c r="AE1198" s="919"/>
      <c r="AF1198" s="920"/>
    </row>
    <row r="1199" spans="1:32" ht="15" customHeight="1" outlineLevel="1" x14ac:dyDescent="0.2">
      <c r="A1199" s="11">
        <v>247</v>
      </c>
      <c r="B1199" s="661"/>
      <c r="C1199" s="662"/>
      <c r="D1199" s="292"/>
      <c r="E1199" s="292"/>
      <c r="F1199" s="880" t="str">
        <f>'2. CAD NCCF'!F1199:L1199</f>
        <v>Supranational and multilateral development bank GS</v>
      </c>
      <c r="G1199" s="881"/>
      <c r="H1199" s="881"/>
      <c r="I1199" s="881"/>
      <c r="J1199" s="881"/>
      <c r="K1199" s="881"/>
      <c r="L1199" s="882"/>
      <c r="M1199" s="400">
        <f t="shared" si="420"/>
        <v>0</v>
      </c>
      <c r="N1199" s="411">
        <f t="shared" si="428"/>
        <v>0</v>
      </c>
      <c r="O1199" s="1466"/>
      <c r="P1199" s="1467"/>
      <c r="Q1199" s="1467"/>
      <c r="R1199" s="1467"/>
      <c r="S1199" s="1467"/>
      <c r="T1199" s="1467"/>
      <c r="U1199" s="1467"/>
      <c r="V1199" s="1467"/>
      <c r="W1199" s="1467"/>
      <c r="X1199" s="1467"/>
      <c r="Y1199" s="1467"/>
      <c r="Z1199" s="1467"/>
      <c r="AA1199" s="1467"/>
      <c r="AB1199" s="1468"/>
      <c r="AC1199" s="400">
        <f t="shared" si="421"/>
        <v>0</v>
      </c>
      <c r="AD1199" s="921"/>
      <c r="AE1199" s="922"/>
      <c r="AF1199" s="923"/>
    </row>
    <row r="1200" spans="1:32" ht="15" customHeight="1" outlineLevel="1" x14ac:dyDescent="0.2">
      <c r="A1200" s="11">
        <v>129</v>
      </c>
      <c r="B1200" s="661"/>
      <c r="C1200" s="292"/>
      <c r="D1200" s="868" t="str">
        <f>'2. CAD NCCF'!D1200:AF1200</f>
        <v>Mortgage backed securities (MBS)</v>
      </c>
      <c r="E1200" s="869"/>
      <c r="F1200" s="869"/>
      <c r="G1200" s="869"/>
      <c r="H1200" s="869"/>
      <c r="I1200" s="869"/>
      <c r="J1200" s="869"/>
      <c r="K1200" s="869"/>
      <c r="L1200" s="869"/>
      <c r="M1200" s="869"/>
      <c r="N1200" s="869"/>
      <c r="O1200" s="869"/>
      <c r="P1200" s="869"/>
      <c r="Q1200" s="869"/>
      <c r="R1200" s="869"/>
      <c r="S1200" s="869"/>
      <c r="T1200" s="869"/>
      <c r="U1200" s="869"/>
      <c r="V1200" s="869"/>
      <c r="W1200" s="869"/>
      <c r="X1200" s="869"/>
      <c r="Y1200" s="869"/>
      <c r="Z1200" s="869"/>
      <c r="AA1200" s="869"/>
      <c r="AB1200" s="869"/>
      <c r="AC1200" s="869"/>
      <c r="AD1200" s="869"/>
      <c r="AE1200" s="869"/>
      <c r="AF1200" s="870"/>
    </row>
    <row r="1201" spans="1:32" ht="15" customHeight="1" outlineLevel="1" x14ac:dyDescent="0.2">
      <c r="A1201" s="11">
        <v>130</v>
      </c>
      <c r="B1201" s="661"/>
      <c r="C1201" s="292"/>
      <c r="D1201" s="292"/>
      <c r="E1201" s="933" t="str">
        <f>'2. CAD NCCF'!E1201:L1201</f>
        <v>Agency MBS</v>
      </c>
      <c r="F1201" s="934"/>
      <c r="G1201" s="934"/>
      <c r="H1201" s="934"/>
      <c r="I1201" s="934"/>
      <c r="J1201" s="934"/>
      <c r="K1201" s="934"/>
      <c r="L1201" s="935"/>
      <c r="M1201" s="399">
        <f>SUBTOTAL(9,M1202:M1204)</f>
        <v>0</v>
      </c>
      <c r="N1201" s="402">
        <f t="shared" ref="N1201" si="429">SUBTOTAL(9,N1202:N1204)</f>
        <v>0</v>
      </c>
      <c r="O1201" s="1086"/>
      <c r="P1201" s="1597"/>
      <c r="Q1201" s="1597"/>
      <c r="R1201" s="1597"/>
      <c r="S1201" s="1597"/>
      <c r="T1201" s="1597"/>
      <c r="U1201" s="1597"/>
      <c r="V1201" s="1597"/>
      <c r="W1201" s="1597"/>
      <c r="X1201" s="1597"/>
      <c r="Y1201" s="1597"/>
      <c r="Z1201" s="1597"/>
      <c r="AA1201" s="1597"/>
      <c r="AB1201" s="1598"/>
      <c r="AC1201" s="399">
        <f t="shared" ref="AC1201" si="430">SUBTOTAL(9,AC1202:AC1204)</f>
        <v>0</v>
      </c>
      <c r="AD1201" s="1433"/>
      <c r="AE1201" s="852"/>
      <c r="AF1201" s="853"/>
    </row>
    <row r="1202" spans="1:32" ht="15" customHeight="1" outlineLevel="1" x14ac:dyDescent="0.2">
      <c r="A1202" s="11">
        <v>131</v>
      </c>
      <c r="B1202" s="661"/>
      <c r="C1202" s="292"/>
      <c r="D1202" s="292"/>
      <c r="E1202" s="293"/>
      <c r="F1202" s="880" t="str">
        <f>'2. CAD NCCF'!F1202:L1202</f>
        <v>Agency MBS, high rated</v>
      </c>
      <c r="G1202" s="881"/>
      <c r="H1202" s="881"/>
      <c r="I1202" s="881"/>
      <c r="J1202" s="881"/>
      <c r="K1202" s="881"/>
      <c r="L1202" s="882"/>
      <c r="M1202" s="400">
        <f t="shared" ref="M1202:M1204" si="431">M426</f>
        <v>0</v>
      </c>
      <c r="N1202" s="411">
        <f t="shared" ref="N1202:N1212" si="432">M1202</f>
        <v>0</v>
      </c>
      <c r="O1202" s="1599"/>
      <c r="P1202" s="1597"/>
      <c r="Q1202" s="1597"/>
      <c r="R1202" s="1597"/>
      <c r="S1202" s="1597"/>
      <c r="T1202" s="1597"/>
      <c r="U1202" s="1597"/>
      <c r="V1202" s="1597"/>
      <c r="W1202" s="1597"/>
      <c r="X1202" s="1597"/>
      <c r="Y1202" s="1597"/>
      <c r="Z1202" s="1597"/>
      <c r="AA1202" s="1597"/>
      <c r="AB1202" s="1598"/>
      <c r="AC1202" s="400">
        <f t="shared" ref="AC1202:AC1204" si="433">M1202-SUM(N1202:AB1202)</f>
        <v>0</v>
      </c>
      <c r="AD1202" s="854"/>
      <c r="AE1202" s="855"/>
      <c r="AF1202" s="856"/>
    </row>
    <row r="1203" spans="1:32" ht="15" customHeight="1" outlineLevel="1" x14ac:dyDescent="0.2">
      <c r="A1203" s="11">
        <v>132</v>
      </c>
      <c r="B1203" s="661"/>
      <c r="C1203" s="292"/>
      <c r="D1203" s="292"/>
      <c r="E1203" s="293"/>
      <c r="F1203" s="880" t="str">
        <f>'2. CAD NCCF'!F1203:L1203</f>
        <v>Agency MBS, medium rated</v>
      </c>
      <c r="G1203" s="881"/>
      <c r="H1203" s="881"/>
      <c r="I1203" s="881"/>
      <c r="J1203" s="881"/>
      <c r="K1203" s="881"/>
      <c r="L1203" s="882"/>
      <c r="M1203" s="400">
        <f t="shared" si="431"/>
        <v>0</v>
      </c>
      <c r="N1203" s="411">
        <f t="shared" si="432"/>
        <v>0</v>
      </c>
      <c r="O1203" s="1599"/>
      <c r="P1203" s="1597"/>
      <c r="Q1203" s="1597"/>
      <c r="R1203" s="1597"/>
      <c r="S1203" s="1597"/>
      <c r="T1203" s="1597"/>
      <c r="U1203" s="1597"/>
      <c r="V1203" s="1597"/>
      <c r="W1203" s="1597"/>
      <c r="X1203" s="1597"/>
      <c r="Y1203" s="1597"/>
      <c r="Z1203" s="1597"/>
      <c r="AA1203" s="1597"/>
      <c r="AB1203" s="1598"/>
      <c r="AC1203" s="400">
        <f t="shared" si="433"/>
        <v>0</v>
      </c>
      <c r="AD1203" s="854"/>
      <c r="AE1203" s="855"/>
      <c r="AF1203" s="856"/>
    </row>
    <row r="1204" spans="1:32" ht="15" customHeight="1" outlineLevel="1" x14ac:dyDescent="0.2">
      <c r="A1204" s="11">
        <v>133</v>
      </c>
      <c r="B1204" s="661"/>
      <c r="C1204" s="292"/>
      <c r="D1204" s="292"/>
      <c r="E1204" s="293"/>
      <c r="F1204" s="880" t="str">
        <f>'2. CAD NCCF'!F1204:L1204</f>
        <v>Agency MBS, low or not rated</v>
      </c>
      <c r="G1204" s="881"/>
      <c r="H1204" s="881"/>
      <c r="I1204" s="881"/>
      <c r="J1204" s="881"/>
      <c r="K1204" s="881"/>
      <c r="L1204" s="882"/>
      <c r="M1204" s="400">
        <f t="shared" si="431"/>
        <v>0</v>
      </c>
      <c r="N1204" s="411">
        <f t="shared" si="432"/>
        <v>0</v>
      </c>
      <c r="O1204" s="1599"/>
      <c r="P1204" s="1597"/>
      <c r="Q1204" s="1597"/>
      <c r="R1204" s="1597"/>
      <c r="S1204" s="1597"/>
      <c r="T1204" s="1597"/>
      <c r="U1204" s="1597"/>
      <c r="V1204" s="1597"/>
      <c r="W1204" s="1597"/>
      <c r="X1204" s="1597"/>
      <c r="Y1204" s="1597"/>
      <c r="Z1204" s="1597"/>
      <c r="AA1204" s="1597"/>
      <c r="AB1204" s="1598"/>
      <c r="AC1204" s="400">
        <f t="shared" si="433"/>
        <v>0</v>
      </c>
      <c r="AD1204" s="854"/>
      <c r="AE1204" s="855"/>
      <c r="AF1204" s="856"/>
    </row>
    <row r="1205" spans="1:32" ht="15" customHeight="1" outlineLevel="1" x14ac:dyDescent="0.2">
      <c r="A1205" s="11">
        <v>134</v>
      </c>
      <c r="B1205" s="661"/>
      <c r="C1205" s="292"/>
      <c r="D1205" s="292"/>
      <c r="E1205" s="877" t="str">
        <f>'2. CAD NCCF'!E1205:L1205</f>
        <v>Non-agency commercial MBS (CMBS)</v>
      </c>
      <c r="F1205" s="878"/>
      <c r="G1205" s="878"/>
      <c r="H1205" s="878"/>
      <c r="I1205" s="878"/>
      <c r="J1205" s="878"/>
      <c r="K1205" s="878"/>
      <c r="L1205" s="879"/>
      <c r="M1205" s="399">
        <f>SUBTOTAL(9,M1206:M1208)</f>
        <v>0</v>
      </c>
      <c r="N1205" s="402">
        <f t="shared" ref="N1205" si="434">SUBTOTAL(9,N1206:N1208)</f>
        <v>0</v>
      </c>
      <c r="O1205" s="1599"/>
      <c r="P1205" s="1597"/>
      <c r="Q1205" s="1597"/>
      <c r="R1205" s="1597"/>
      <c r="S1205" s="1597"/>
      <c r="T1205" s="1597"/>
      <c r="U1205" s="1597"/>
      <c r="V1205" s="1597"/>
      <c r="W1205" s="1597"/>
      <c r="X1205" s="1597"/>
      <c r="Y1205" s="1597"/>
      <c r="Z1205" s="1597"/>
      <c r="AA1205" s="1597"/>
      <c r="AB1205" s="1598"/>
      <c r="AC1205" s="399">
        <f t="shared" ref="AC1205" si="435">SUBTOTAL(9,AC1206:AC1208)</f>
        <v>0</v>
      </c>
      <c r="AD1205" s="854"/>
      <c r="AE1205" s="855"/>
      <c r="AF1205" s="856"/>
    </row>
    <row r="1206" spans="1:32" ht="15" customHeight="1" outlineLevel="1" x14ac:dyDescent="0.2">
      <c r="A1206" s="11">
        <v>135</v>
      </c>
      <c r="B1206" s="661"/>
      <c r="C1206" s="292"/>
      <c r="D1206" s="292"/>
      <c r="E1206" s="293"/>
      <c r="F1206" s="880" t="str">
        <f>'2. CAD NCCF'!F1206:L1206</f>
        <v>Non-agency CMBS, high rated</v>
      </c>
      <c r="G1206" s="881"/>
      <c r="H1206" s="881"/>
      <c r="I1206" s="881"/>
      <c r="J1206" s="881"/>
      <c r="K1206" s="881"/>
      <c r="L1206" s="882"/>
      <c r="M1206" s="400">
        <f t="shared" ref="M1206:M1208" si="436">M430</f>
        <v>0</v>
      </c>
      <c r="N1206" s="411">
        <f t="shared" si="432"/>
        <v>0</v>
      </c>
      <c r="O1206" s="1599"/>
      <c r="P1206" s="1597"/>
      <c r="Q1206" s="1597"/>
      <c r="R1206" s="1597"/>
      <c r="S1206" s="1597"/>
      <c r="T1206" s="1597"/>
      <c r="U1206" s="1597"/>
      <c r="V1206" s="1597"/>
      <c r="W1206" s="1597"/>
      <c r="X1206" s="1597"/>
      <c r="Y1206" s="1597"/>
      <c r="Z1206" s="1597"/>
      <c r="AA1206" s="1597"/>
      <c r="AB1206" s="1598"/>
      <c r="AC1206" s="400">
        <f t="shared" ref="AC1206:AC1208" si="437">M1206-SUM(N1206:AB1206)</f>
        <v>0</v>
      </c>
      <c r="AD1206" s="854"/>
      <c r="AE1206" s="855"/>
      <c r="AF1206" s="856"/>
    </row>
    <row r="1207" spans="1:32" ht="15" customHeight="1" outlineLevel="1" x14ac:dyDescent="0.2">
      <c r="A1207" s="11">
        <v>136</v>
      </c>
      <c r="B1207" s="661"/>
      <c r="C1207" s="292"/>
      <c r="D1207" s="292"/>
      <c r="E1207" s="293"/>
      <c r="F1207" s="880" t="str">
        <f>'2. CAD NCCF'!F1207:L1207</f>
        <v>Non-agency CMBS, medium rated</v>
      </c>
      <c r="G1207" s="881"/>
      <c r="H1207" s="881"/>
      <c r="I1207" s="881"/>
      <c r="J1207" s="881"/>
      <c r="K1207" s="881"/>
      <c r="L1207" s="882"/>
      <c r="M1207" s="400">
        <f t="shared" si="436"/>
        <v>0</v>
      </c>
      <c r="N1207" s="411">
        <f t="shared" si="432"/>
        <v>0</v>
      </c>
      <c r="O1207" s="1599"/>
      <c r="P1207" s="1597"/>
      <c r="Q1207" s="1597"/>
      <c r="R1207" s="1597"/>
      <c r="S1207" s="1597"/>
      <c r="T1207" s="1597"/>
      <c r="U1207" s="1597"/>
      <c r="V1207" s="1597"/>
      <c r="W1207" s="1597"/>
      <c r="X1207" s="1597"/>
      <c r="Y1207" s="1597"/>
      <c r="Z1207" s="1597"/>
      <c r="AA1207" s="1597"/>
      <c r="AB1207" s="1598"/>
      <c r="AC1207" s="400">
        <f t="shared" si="437"/>
        <v>0</v>
      </c>
      <c r="AD1207" s="854"/>
      <c r="AE1207" s="855"/>
      <c r="AF1207" s="856"/>
    </row>
    <row r="1208" spans="1:32" ht="15" customHeight="1" outlineLevel="1" x14ac:dyDescent="0.2">
      <c r="A1208" s="11">
        <v>137</v>
      </c>
      <c r="B1208" s="661"/>
      <c r="C1208" s="292"/>
      <c r="D1208" s="292"/>
      <c r="E1208" s="293"/>
      <c r="F1208" s="880" t="str">
        <f>'2. CAD NCCF'!F1208:L1208</f>
        <v>Non-agency CMBS, low or not rated</v>
      </c>
      <c r="G1208" s="881"/>
      <c r="H1208" s="881"/>
      <c r="I1208" s="881"/>
      <c r="J1208" s="881"/>
      <c r="K1208" s="881"/>
      <c r="L1208" s="882"/>
      <c r="M1208" s="400">
        <f t="shared" si="436"/>
        <v>0</v>
      </c>
      <c r="N1208" s="411">
        <f t="shared" si="432"/>
        <v>0</v>
      </c>
      <c r="O1208" s="1599"/>
      <c r="P1208" s="1597"/>
      <c r="Q1208" s="1597"/>
      <c r="R1208" s="1597"/>
      <c r="S1208" s="1597"/>
      <c r="T1208" s="1597"/>
      <c r="U1208" s="1597"/>
      <c r="V1208" s="1597"/>
      <c r="W1208" s="1597"/>
      <c r="X1208" s="1597"/>
      <c r="Y1208" s="1597"/>
      <c r="Z1208" s="1597"/>
      <c r="AA1208" s="1597"/>
      <c r="AB1208" s="1598"/>
      <c r="AC1208" s="400">
        <f t="shared" si="437"/>
        <v>0</v>
      </c>
      <c r="AD1208" s="854"/>
      <c r="AE1208" s="855"/>
      <c r="AF1208" s="856"/>
    </row>
    <row r="1209" spans="1:32" ht="15" customHeight="1" outlineLevel="1" x14ac:dyDescent="0.2">
      <c r="A1209" s="11">
        <v>138</v>
      </c>
      <c r="B1209" s="661"/>
      <c r="C1209" s="292"/>
      <c r="D1209" s="292"/>
      <c r="E1209" s="877" t="str">
        <f>'2. CAD NCCF'!E1209:L1209</f>
        <v>Non-agency residential MBS (RMBS)</v>
      </c>
      <c r="F1209" s="878"/>
      <c r="G1209" s="878"/>
      <c r="H1209" s="878"/>
      <c r="I1209" s="878"/>
      <c r="J1209" s="878"/>
      <c r="K1209" s="878"/>
      <c r="L1209" s="879"/>
      <c r="M1209" s="399">
        <f>SUBTOTAL(9,M1210:M1212)</f>
        <v>0</v>
      </c>
      <c r="N1209" s="402">
        <f t="shared" ref="N1209" si="438">SUBTOTAL(9,N1210:N1212)</f>
        <v>0</v>
      </c>
      <c r="O1209" s="1599"/>
      <c r="P1209" s="1597"/>
      <c r="Q1209" s="1597"/>
      <c r="R1209" s="1597"/>
      <c r="S1209" s="1597"/>
      <c r="T1209" s="1597"/>
      <c r="U1209" s="1597"/>
      <c r="V1209" s="1597"/>
      <c r="W1209" s="1597"/>
      <c r="X1209" s="1597"/>
      <c r="Y1209" s="1597"/>
      <c r="Z1209" s="1597"/>
      <c r="AA1209" s="1597"/>
      <c r="AB1209" s="1598"/>
      <c r="AC1209" s="399">
        <f t="shared" ref="AC1209" si="439">SUBTOTAL(9,AC1210:AC1212)</f>
        <v>0</v>
      </c>
      <c r="AD1209" s="854"/>
      <c r="AE1209" s="855"/>
      <c r="AF1209" s="856"/>
    </row>
    <row r="1210" spans="1:32" ht="15" customHeight="1" outlineLevel="1" x14ac:dyDescent="0.2">
      <c r="A1210" s="11">
        <v>139</v>
      </c>
      <c r="B1210" s="661"/>
      <c r="C1210" s="292"/>
      <c r="D1210" s="292"/>
      <c r="E1210" s="293"/>
      <c r="F1210" s="880" t="str">
        <f>'2. CAD NCCF'!F1210:L1210</f>
        <v>Non-agency RMBS, high rated</v>
      </c>
      <c r="G1210" s="881"/>
      <c r="H1210" s="881"/>
      <c r="I1210" s="881"/>
      <c r="J1210" s="881"/>
      <c r="K1210" s="881"/>
      <c r="L1210" s="882"/>
      <c r="M1210" s="400">
        <f t="shared" ref="M1210:M1212" si="440">M434</f>
        <v>0</v>
      </c>
      <c r="N1210" s="411">
        <f t="shared" si="432"/>
        <v>0</v>
      </c>
      <c r="O1210" s="1599"/>
      <c r="P1210" s="1597"/>
      <c r="Q1210" s="1597"/>
      <c r="R1210" s="1597"/>
      <c r="S1210" s="1597"/>
      <c r="T1210" s="1597"/>
      <c r="U1210" s="1597"/>
      <c r="V1210" s="1597"/>
      <c r="W1210" s="1597"/>
      <c r="X1210" s="1597"/>
      <c r="Y1210" s="1597"/>
      <c r="Z1210" s="1597"/>
      <c r="AA1210" s="1597"/>
      <c r="AB1210" s="1598"/>
      <c r="AC1210" s="400">
        <f t="shared" ref="AC1210:AC1212" si="441">M1210-SUM(N1210:AB1210)</f>
        <v>0</v>
      </c>
      <c r="AD1210" s="854"/>
      <c r="AE1210" s="855"/>
      <c r="AF1210" s="856"/>
    </row>
    <row r="1211" spans="1:32" ht="15" customHeight="1" outlineLevel="1" x14ac:dyDescent="0.2">
      <c r="A1211" s="11">
        <v>140</v>
      </c>
      <c r="B1211" s="661"/>
      <c r="C1211" s="292"/>
      <c r="D1211" s="292"/>
      <c r="E1211" s="293"/>
      <c r="F1211" s="880" t="str">
        <f>'2. CAD NCCF'!F1211:L1211</f>
        <v>Non-agency RMBS, medium rated</v>
      </c>
      <c r="G1211" s="881"/>
      <c r="H1211" s="881"/>
      <c r="I1211" s="881"/>
      <c r="J1211" s="881"/>
      <c r="K1211" s="881"/>
      <c r="L1211" s="882"/>
      <c r="M1211" s="400">
        <f t="shared" si="440"/>
        <v>0</v>
      </c>
      <c r="N1211" s="411">
        <f t="shared" si="432"/>
        <v>0</v>
      </c>
      <c r="O1211" s="1599"/>
      <c r="P1211" s="1597"/>
      <c r="Q1211" s="1597"/>
      <c r="R1211" s="1597"/>
      <c r="S1211" s="1597"/>
      <c r="T1211" s="1597"/>
      <c r="U1211" s="1597"/>
      <c r="V1211" s="1597"/>
      <c r="W1211" s="1597"/>
      <c r="X1211" s="1597"/>
      <c r="Y1211" s="1597"/>
      <c r="Z1211" s="1597"/>
      <c r="AA1211" s="1597"/>
      <c r="AB1211" s="1598"/>
      <c r="AC1211" s="400">
        <f t="shared" si="441"/>
        <v>0</v>
      </c>
      <c r="AD1211" s="854"/>
      <c r="AE1211" s="855"/>
      <c r="AF1211" s="856"/>
    </row>
    <row r="1212" spans="1:32" ht="15" customHeight="1" outlineLevel="1" x14ac:dyDescent="0.2">
      <c r="A1212" s="11">
        <v>141</v>
      </c>
      <c r="B1212" s="661"/>
      <c r="C1212" s="292"/>
      <c r="D1212" s="292"/>
      <c r="E1212" s="293"/>
      <c r="F1212" s="880" t="str">
        <f>'2. CAD NCCF'!F1212:L1212</f>
        <v>Non-agency RMBS, low or not rated</v>
      </c>
      <c r="G1212" s="881"/>
      <c r="H1212" s="881"/>
      <c r="I1212" s="881"/>
      <c r="J1212" s="881"/>
      <c r="K1212" s="881"/>
      <c r="L1212" s="882"/>
      <c r="M1212" s="400">
        <f t="shared" si="440"/>
        <v>0</v>
      </c>
      <c r="N1212" s="411">
        <f t="shared" si="432"/>
        <v>0</v>
      </c>
      <c r="O1212" s="1599"/>
      <c r="P1212" s="1597"/>
      <c r="Q1212" s="1597"/>
      <c r="R1212" s="1597"/>
      <c r="S1212" s="1597"/>
      <c r="T1212" s="1597"/>
      <c r="U1212" s="1597"/>
      <c r="V1212" s="1597"/>
      <c r="W1212" s="1597"/>
      <c r="X1212" s="1597"/>
      <c r="Y1212" s="1597"/>
      <c r="Z1212" s="1597"/>
      <c r="AA1212" s="1597"/>
      <c r="AB1212" s="1598"/>
      <c r="AC1212" s="400">
        <f t="shared" si="441"/>
        <v>0</v>
      </c>
      <c r="AD1212" s="857"/>
      <c r="AE1212" s="858"/>
      <c r="AF1212" s="859"/>
    </row>
    <row r="1213" spans="1:32" ht="15" customHeight="1" outlineLevel="1" x14ac:dyDescent="0.2">
      <c r="A1213" s="11">
        <v>142</v>
      </c>
      <c r="B1213" s="661"/>
      <c r="C1213" s="292"/>
      <c r="D1213" s="868" t="str">
        <f>'2. CAD NCCF'!D1213:AF1213</f>
        <v>Corporate bonds and paper (CBP)</v>
      </c>
      <c r="E1213" s="869"/>
      <c r="F1213" s="869"/>
      <c r="G1213" s="869"/>
      <c r="H1213" s="869"/>
      <c r="I1213" s="869"/>
      <c r="J1213" s="869"/>
      <c r="K1213" s="869"/>
      <c r="L1213" s="869"/>
      <c r="M1213" s="869"/>
      <c r="N1213" s="869"/>
      <c r="O1213" s="869"/>
      <c r="P1213" s="869"/>
      <c r="Q1213" s="869"/>
      <c r="R1213" s="869"/>
      <c r="S1213" s="869"/>
      <c r="T1213" s="869"/>
      <c r="U1213" s="869"/>
      <c r="V1213" s="869"/>
      <c r="W1213" s="869"/>
      <c r="X1213" s="869"/>
      <c r="Y1213" s="869"/>
      <c r="Z1213" s="869"/>
      <c r="AA1213" s="869"/>
      <c r="AB1213" s="869"/>
      <c r="AC1213" s="869"/>
      <c r="AD1213" s="869"/>
      <c r="AE1213" s="869"/>
      <c r="AF1213" s="870"/>
    </row>
    <row r="1214" spans="1:32" ht="15" customHeight="1" outlineLevel="1" x14ac:dyDescent="0.2">
      <c r="A1214" s="11">
        <v>143</v>
      </c>
      <c r="B1214" s="661"/>
      <c r="C1214" s="292"/>
      <c r="D1214" s="292"/>
      <c r="E1214" s="933" t="str">
        <f>'2. CAD NCCF'!E1214:L1214</f>
        <v>Non-FI issued CBP, high rated</v>
      </c>
      <c r="F1214" s="934"/>
      <c r="G1214" s="934"/>
      <c r="H1214" s="934"/>
      <c r="I1214" s="934"/>
      <c r="J1214" s="934"/>
      <c r="K1214" s="934"/>
      <c r="L1214" s="935"/>
      <c r="M1214" s="399">
        <f>SUBTOTAL(9,M1215:M1216)</f>
        <v>0</v>
      </c>
      <c r="N1214" s="402">
        <f t="shared" ref="N1214" si="442">SUBTOTAL(9,N1215:N1216)</f>
        <v>0</v>
      </c>
      <c r="O1214" s="1086"/>
      <c r="P1214" s="1569"/>
      <c r="Q1214" s="1569"/>
      <c r="R1214" s="1569"/>
      <c r="S1214" s="1569"/>
      <c r="T1214" s="1569"/>
      <c r="U1214" s="1569"/>
      <c r="V1214" s="1569"/>
      <c r="W1214" s="1569"/>
      <c r="X1214" s="1569"/>
      <c r="Y1214" s="1569"/>
      <c r="Z1214" s="1569"/>
      <c r="AA1214" s="1569"/>
      <c r="AB1214" s="1574"/>
      <c r="AC1214" s="399">
        <f t="shared" ref="AC1214" si="443">SUBTOTAL(9,AC1215:AC1216)</f>
        <v>0</v>
      </c>
      <c r="AD1214" s="1433"/>
      <c r="AE1214" s="852"/>
      <c r="AF1214" s="853"/>
    </row>
    <row r="1215" spans="1:32" ht="15" customHeight="1" outlineLevel="1" x14ac:dyDescent="0.2">
      <c r="A1215" s="11">
        <v>144</v>
      </c>
      <c r="B1215" s="661"/>
      <c r="C1215" s="292"/>
      <c r="D1215" s="292"/>
      <c r="E1215" s="293"/>
      <c r="F1215" s="880" t="str">
        <f>'2. CAD NCCF'!F1215:L1215</f>
        <v>Non-FI issued unsecured bond and paper, high rated</v>
      </c>
      <c r="G1215" s="881"/>
      <c r="H1215" s="881"/>
      <c r="I1215" s="881"/>
      <c r="J1215" s="881"/>
      <c r="K1215" s="881"/>
      <c r="L1215" s="882"/>
      <c r="M1215" s="400">
        <f t="shared" ref="M1215:M1223" si="444">M439</f>
        <v>0</v>
      </c>
      <c r="N1215" s="411">
        <f t="shared" ref="N1215:N1216" si="445">M1215</f>
        <v>0</v>
      </c>
      <c r="O1215" s="1568"/>
      <c r="P1215" s="1569"/>
      <c r="Q1215" s="1569"/>
      <c r="R1215" s="1569"/>
      <c r="S1215" s="1569"/>
      <c r="T1215" s="1569"/>
      <c r="U1215" s="1569"/>
      <c r="V1215" s="1569"/>
      <c r="W1215" s="1569"/>
      <c r="X1215" s="1569"/>
      <c r="Y1215" s="1569"/>
      <c r="Z1215" s="1569"/>
      <c r="AA1215" s="1569"/>
      <c r="AB1215" s="1574"/>
      <c r="AC1215" s="400">
        <f t="shared" ref="AC1215:AC1216" si="446">M1215-SUM(N1215:AB1215)</f>
        <v>0</v>
      </c>
      <c r="AD1215" s="854"/>
      <c r="AE1215" s="855"/>
      <c r="AF1215" s="856"/>
    </row>
    <row r="1216" spans="1:32" ht="15" customHeight="1" outlineLevel="1" x14ac:dyDescent="0.2">
      <c r="A1216" s="11">
        <v>145</v>
      </c>
      <c r="B1216" s="661"/>
      <c r="C1216" s="292"/>
      <c r="D1216" s="292"/>
      <c r="E1216" s="293"/>
      <c r="F1216" s="880" t="str">
        <f>'2. CAD NCCF'!F1216:L1216</f>
        <v>Non-FI issued covered bonds, high rated</v>
      </c>
      <c r="G1216" s="881"/>
      <c r="H1216" s="881"/>
      <c r="I1216" s="881"/>
      <c r="J1216" s="881"/>
      <c r="K1216" s="881"/>
      <c r="L1216" s="882"/>
      <c r="M1216" s="400">
        <f t="shared" si="444"/>
        <v>0</v>
      </c>
      <c r="N1216" s="411">
        <f t="shared" si="445"/>
        <v>0</v>
      </c>
      <c r="O1216" s="1568"/>
      <c r="P1216" s="1569"/>
      <c r="Q1216" s="1569"/>
      <c r="R1216" s="1569"/>
      <c r="S1216" s="1569"/>
      <c r="T1216" s="1569"/>
      <c r="U1216" s="1569"/>
      <c r="V1216" s="1569"/>
      <c r="W1216" s="1569"/>
      <c r="X1216" s="1569"/>
      <c r="Y1216" s="1569"/>
      <c r="Z1216" s="1569"/>
      <c r="AA1216" s="1569"/>
      <c r="AB1216" s="1574"/>
      <c r="AC1216" s="400">
        <f t="shared" si="446"/>
        <v>0</v>
      </c>
      <c r="AD1216" s="854"/>
      <c r="AE1216" s="855"/>
      <c r="AF1216" s="856"/>
    </row>
    <row r="1217" spans="1:32" ht="15" customHeight="1" outlineLevel="1" x14ac:dyDescent="0.2">
      <c r="A1217" s="11">
        <v>146</v>
      </c>
      <c r="B1217" s="661"/>
      <c r="C1217" s="292"/>
      <c r="D1217" s="292"/>
      <c r="E1217" s="877" t="str">
        <f>'2. CAD NCCF'!E1217:L1217</f>
        <v>FI issued CBP, high rated</v>
      </c>
      <c r="F1217" s="878"/>
      <c r="G1217" s="878"/>
      <c r="H1217" s="878"/>
      <c r="I1217" s="878"/>
      <c r="J1217" s="878"/>
      <c r="K1217" s="878"/>
      <c r="L1217" s="879"/>
      <c r="M1217" s="399">
        <f>SUBTOTAL(9,M1218:M1220)</f>
        <v>0</v>
      </c>
      <c r="N1217" s="402">
        <f t="shared" ref="N1217" si="447">SUBTOTAL(9,N1218:N1220)</f>
        <v>0</v>
      </c>
      <c r="O1217" s="1568"/>
      <c r="P1217" s="1569"/>
      <c r="Q1217" s="1569"/>
      <c r="R1217" s="1569"/>
      <c r="S1217" s="1569"/>
      <c r="T1217" s="1569"/>
      <c r="U1217" s="1569"/>
      <c r="V1217" s="1569"/>
      <c r="W1217" s="1569"/>
      <c r="X1217" s="1569"/>
      <c r="Y1217" s="1569"/>
      <c r="Z1217" s="1569"/>
      <c r="AA1217" s="1569"/>
      <c r="AB1217" s="1574"/>
      <c r="AC1217" s="399">
        <f t="shared" ref="AC1217" si="448">SUBTOTAL(9,AC1218:AC1220)</f>
        <v>0</v>
      </c>
      <c r="AD1217" s="854"/>
      <c r="AE1217" s="855"/>
      <c r="AF1217" s="856"/>
    </row>
    <row r="1218" spans="1:32" ht="15" customHeight="1" outlineLevel="1" x14ac:dyDescent="0.2">
      <c r="A1218" s="11">
        <v>147</v>
      </c>
      <c r="B1218" s="661"/>
      <c r="C1218" s="292"/>
      <c r="D1218" s="292"/>
      <c r="E1218" s="293"/>
      <c r="F1218" s="880" t="str">
        <f>'2. CAD NCCF'!F1218:L1218</f>
        <v>FI issued unsecured bonds and paper, high rated</v>
      </c>
      <c r="G1218" s="881"/>
      <c r="H1218" s="881"/>
      <c r="I1218" s="881"/>
      <c r="J1218" s="881"/>
      <c r="K1218" s="881"/>
      <c r="L1218" s="882"/>
      <c r="M1218" s="400">
        <f t="shared" si="444"/>
        <v>0</v>
      </c>
      <c r="N1218" s="411">
        <f t="shared" ref="N1218:N1220" si="449">M1218</f>
        <v>0</v>
      </c>
      <c r="O1218" s="1568"/>
      <c r="P1218" s="1569"/>
      <c r="Q1218" s="1569"/>
      <c r="R1218" s="1569"/>
      <c r="S1218" s="1569"/>
      <c r="T1218" s="1569"/>
      <c r="U1218" s="1569"/>
      <c r="V1218" s="1569"/>
      <c r="W1218" s="1569"/>
      <c r="X1218" s="1569"/>
      <c r="Y1218" s="1569"/>
      <c r="Z1218" s="1569"/>
      <c r="AA1218" s="1569"/>
      <c r="AB1218" s="1574"/>
      <c r="AC1218" s="400">
        <f t="shared" ref="AC1218:AC1220" si="450">M1218-SUM(N1218:AB1218)</f>
        <v>0</v>
      </c>
      <c r="AD1218" s="854"/>
      <c r="AE1218" s="855"/>
      <c r="AF1218" s="856"/>
    </row>
    <row r="1219" spans="1:32" ht="15" customHeight="1" outlineLevel="1" x14ac:dyDescent="0.2">
      <c r="A1219" s="11">
        <v>148</v>
      </c>
      <c r="B1219" s="661"/>
      <c r="C1219" s="292"/>
      <c r="D1219" s="292"/>
      <c r="E1219" s="293"/>
      <c r="F1219" s="880" t="str">
        <f>'2. CAD NCCF'!F1219:L1219</f>
        <v>FI issued covered bonds, high rated</v>
      </c>
      <c r="G1219" s="881"/>
      <c r="H1219" s="881"/>
      <c r="I1219" s="881"/>
      <c r="J1219" s="881"/>
      <c r="K1219" s="881"/>
      <c r="L1219" s="882"/>
      <c r="M1219" s="400">
        <f t="shared" si="444"/>
        <v>0</v>
      </c>
      <c r="N1219" s="411">
        <f t="shared" si="449"/>
        <v>0</v>
      </c>
      <c r="O1219" s="1568"/>
      <c r="P1219" s="1569"/>
      <c r="Q1219" s="1569"/>
      <c r="R1219" s="1569"/>
      <c r="S1219" s="1569"/>
      <c r="T1219" s="1569"/>
      <c r="U1219" s="1569"/>
      <c r="V1219" s="1569"/>
      <c r="W1219" s="1569"/>
      <c r="X1219" s="1569"/>
      <c r="Y1219" s="1569"/>
      <c r="Z1219" s="1569"/>
      <c r="AA1219" s="1569"/>
      <c r="AB1219" s="1574"/>
      <c r="AC1219" s="400">
        <f t="shared" si="450"/>
        <v>0</v>
      </c>
      <c r="AD1219" s="854"/>
      <c r="AE1219" s="855"/>
      <c r="AF1219" s="856"/>
    </row>
    <row r="1220" spans="1:32" ht="15" customHeight="1" outlineLevel="1" x14ac:dyDescent="0.2">
      <c r="A1220" s="11">
        <v>149</v>
      </c>
      <c r="B1220" s="661"/>
      <c r="C1220" s="292"/>
      <c r="D1220" s="292"/>
      <c r="E1220" s="293"/>
      <c r="F1220" s="880" t="str">
        <f>'2. CAD NCCF'!F1220:L1220</f>
        <v>FI issued jumbo covered bonds, high rated</v>
      </c>
      <c r="G1220" s="881"/>
      <c r="H1220" s="881"/>
      <c r="I1220" s="881"/>
      <c r="J1220" s="881"/>
      <c r="K1220" s="881"/>
      <c r="L1220" s="882"/>
      <c r="M1220" s="400">
        <f t="shared" si="444"/>
        <v>0</v>
      </c>
      <c r="N1220" s="411">
        <f t="shared" si="449"/>
        <v>0</v>
      </c>
      <c r="O1220" s="1568"/>
      <c r="P1220" s="1569"/>
      <c r="Q1220" s="1569"/>
      <c r="R1220" s="1569"/>
      <c r="S1220" s="1569"/>
      <c r="T1220" s="1569"/>
      <c r="U1220" s="1569"/>
      <c r="V1220" s="1569"/>
      <c r="W1220" s="1569"/>
      <c r="X1220" s="1569"/>
      <c r="Y1220" s="1569"/>
      <c r="Z1220" s="1569"/>
      <c r="AA1220" s="1569"/>
      <c r="AB1220" s="1574"/>
      <c r="AC1220" s="400">
        <f t="shared" si="450"/>
        <v>0</v>
      </c>
      <c r="AD1220" s="854"/>
      <c r="AE1220" s="855"/>
      <c r="AF1220" s="856"/>
    </row>
    <row r="1221" spans="1:32" ht="15" customHeight="1" outlineLevel="1" x14ac:dyDescent="0.2">
      <c r="A1221" s="11">
        <v>150</v>
      </c>
      <c r="B1221" s="661"/>
      <c r="C1221" s="292"/>
      <c r="D1221" s="292"/>
      <c r="E1221" s="877" t="str">
        <f>'2. CAD NCCF'!E1221:L1221</f>
        <v>Non-FI issued CBP, medium rated</v>
      </c>
      <c r="F1221" s="878"/>
      <c r="G1221" s="878"/>
      <c r="H1221" s="878"/>
      <c r="I1221" s="878"/>
      <c r="J1221" s="878"/>
      <c r="K1221" s="878"/>
      <c r="L1221" s="879"/>
      <c r="M1221" s="399">
        <f>SUBTOTAL(9,M1222:M1223)</f>
        <v>0</v>
      </c>
      <c r="N1221" s="402">
        <f t="shared" ref="N1221" si="451">SUBTOTAL(9,N1222:N1223)</f>
        <v>0</v>
      </c>
      <c r="O1221" s="1568"/>
      <c r="P1221" s="1569"/>
      <c r="Q1221" s="1569"/>
      <c r="R1221" s="1569"/>
      <c r="S1221" s="1569"/>
      <c r="T1221" s="1569"/>
      <c r="U1221" s="1569"/>
      <c r="V1221" s="1569"/>
      <c r="W1221" s="1569"/>
      <c r="X1221" s="1569"/>
      <c r="Y1221" s="1569"/>
      <c r="Z1221" s="1569"/>
      <c r="AA1221" s="1569"/>
      <c r="AB1221" s="1574"/>
      <c r="AC1221" s="399">
        <f t="shared" ref="AC1221" si="452">SUBTOTAL(9,AC1222:AC1223)</f>
        <v>0</v>
      </c>
      <c r="AD1221" s="854"/>
      <c r="AE1221" s="855"/>
      <c r="AF1221" s="856"/>
    </row>
    <row r="1222" spans="1:32" ht="15" customHeight="1" outlineLevel="1" x14ac:dyDescent="0.2">
      <c r="A1222" s="11">
        <v>151</v>
      </c>
      <c r="B1222" s="661"/>
      <c r="C1222" s="292"/>
      <c r="D1222" s="292"/>
      <c r="E1222" s="293"/>
      <c r="F1222" s="880" t="str">
        <f>'2. CAD NCCF'!F1222:L1222</f>
        <v>Non-FI issued unsecured bonds and paper, medium rated</v>
      </c>
      <c r="G1222" s="881"/>
      <c r="H1222" s="881"/>
      <c r="I1222" s="881"/>
      <c r="J1222" s="881"/>
      <c r="K1222" s="881"/>
      <c r="L1222" s="882"/>
      <c r="M1222" s="400">
        <f t="shared" si="444"/>
        <v>0</v>
      </c>
      <c r="N1222" s="411">
        <f t="shared" ref="N1222:N1223" si="453">M1222</f>
        <v>0</v>
      </c>
      <c r="O1222" s="1568"/>
      <c r="P1222" s="1569"/>
      <c r="Q1222" s="1569"/>
      <c r="R1222" s="1569"/>
      <c r="S1222" s="1569"/>
      <c r="T1222" s="1569"/>
      <c r="U1222" s="1569"/>
      <c r="V1222" s="1569"/>
      <c r="W1222" s="1569"/>
      <c r="X1222" s="1569"/>
      <c r="Y1222" s="1569"/>
      <c r="Z1222" s="1569"/>
      <c r="AA1222" s="1569"/>
      <c r="AB1222" s="1574"/>
      <c r="AC1222" s="400">
        <f t="shared" ref="AC1222:AC1223" si="454">M1222-SUM(N1222:AB1222)</f>
        <v>0</v>
      </c>
      <c r="AD1222" s="854"/>
      <c r="AE1222" s="855"/>
      <c r="AF1222" s="856"/>
    </row>
    <row r="1223" spans="1:32" ht="15" customHeight="1" outlineLevel="1" x14ac:dyDescent="0.2">
      <c r="A1223" s="11">
        <v>152</v>
      </c>
      <c r="B1223" s="661"/>
      <c r="C1223" s="292"/>
      <c r="D1223" s="292"/>
      <c r="E1223" s="293"/>
      <c r="F1223" s="880" t="str">
        <f>'2. CAD NCCF'!F1223:L1223</f>
        <v>Non-FI issued covered bonds, medium rated</v>
      </c>
      <c r="G1223" s="881"/>
      <c r="H1223" s="881"/>
      <c r="I1223" s="881"/>
      <c r="J1223" s="881"/>
      <c r="K1223" s="881"/>
      <c r="L1223" s="882"/>
      <c r="M1223" s="400">
        <f t="shared" si="444"/>
        <v>0</v>
      </c>
      <c r="N1223" s="411">
        <f t="shared" si="453"/>
        <v>0</v>
      </c>
      <c r="O1223" s="1568"/>
      <c r="P1223" s="1569"/>
      <c r="Q1223" s="1569"/>
      <c r="R1223" s="1569"/>
      <c r="S1223" s="1569"/>
      <c r="T1223" s="1569"/>
      <c r="U1223" s="1569"/>
      <c r="V1223" s="1569"/>
      <c r="W1223" s="1569"/>
      <c r="X1223" s="1569"/>
      <c r="Y1223" s="1569"/>
      <c r="Z1223" s="1569"/>
      <c r="AA1223" s="1569"/>
      <c r="AB1223" s="1574"/>
      <c r="AC1223" s="400">
        <f t="shared" si="454"/>
        <v>0</v>
      </c>
      <c r="AD1223" s="854"/>
      <c r="AE1223" s="855"/>
      <c r="AF1223" s="856"/>
    </row>
    <row r="1224" spans="1:32" ht="15" customHeight="1" outlineLevel="1" x14ac:dyDescent="0.2">
      <c r="A1224" s="11">
        <v>153</v>
      </c>
      <c r="B1224" s="661"/>
      <c r="C1224" s="292"/>
      <c r="D1224" s="292"/>
      <c r="E1224" s="877" t="str">
        <f>'2. CAD NCCF'!E1224:L1224</f>
        <v>FI issued CBP, medium rated</v>
      </c>
      <c r="F1224" s="878"/>
      <c r="G1224" s="878"/>
      <c r="H1224" s="878"/>
      <c r="I1224" s="878"/>
      <c r="J1224" s="878"/>
      <c r="K1224" s="878"/>
      <c r="L1224" s="879"/>
      <c r="M1224" s="399">
        <f>SUBTOTAL(9,M1225:M1227)</f>
        <v>0</v>
      </c>
      <c r="N1224" s="402">
        <f t="shared" ref="N1224" si="455">SUBTOTAL(9,N1225:N1227)</f>
        <v>0</v>
      </c>
      <c r="O1224" s="1568"/>
      <c r="P1224" s="1569"/>
      <c r="Q1224" s="1569"/>
      <c r="R1224" s="1569"/>
      <c r="S1224" s="1569"/>
      <c r="T1224" s="1569"/>
      <c r="U1224" s="1569"/>
      <c r="V1224" s="1569"/>
      <c r="W1224" s="1569"/>
      <c r="X1224" s="1569"/>
      <c r="Y1224" s="1569"/>
      <c r="Z1224" s="1569"/>
      <c r="AA1224" s="1569"/>
      <c r="AB1224" s="1574"/>
      <c r="AC1224" s="399">
        <f t="shared" ref="AC1224" si="456">SUBTOTAL(9,AC1225:AC1227)</f>
        <v>0</v>
      </c>
      <c r="AD1224" s="854"/>
      <c r="AE1224" s="855"/>
      <c r="AF1224" s="856"/>
    </row>
    <row r="1225" spans="1:32" ht="15" customHeight="1" outlineLevel="1" x14ac:dyDescent="0.2">
      <c r="A1225" s="11">
        <v>154</v>
      </c>
      <c r="B1225" s="661"/>
      <c r="C1225" s="292"/>
      <c r="D1225" s="292"/>
      <c r="E1225" s="293"/>
      <c r="F1225" s="880" t="str">
        <f>'2. CAD NCCF'!F1225:L1225</f>
        <v>FI issued unsecured bonds and paper, medium rated</v>
      </c>
      <c r="G1225" s="881"/>
      <c r="H1225" s="881"/>
      <c r="I1225" s="881"/>
      <c r="J1225" s="881"/>
      <c r="K1225" s="881"/>
      <c r="L1225" s="882"/>
      <c r="M1225" s="400">
        <f t="shared" ref="M1225:M1227" si="457">M449</f>
        <v>0</v>
      </c>
      <c r="N1225" s="411">
        <f t="shared" ref="N1225:N1227" si="458">M1225</f>
        <v>0</v>
      </c>
      <c r="O1225" s="1568"/>
      <c r="P1225" s="1569"/>
      <c r="Q1225" s="1569"/>
      <c r="R1225" s="1569"/>
      <c r="S1225" s="1569"/>
      <c r="T1225" s="1569"/>
      <c r="U1225" s="1569"/>
      <c r="V1225" s="1569"/>
      <c r="W1225" s="1569"/>
      <c r="X1225" s="1569"/>
      <c r="Y1225" s="1569"/>
      <c r="Z1225" s="1569"/>
      <c r="AA1225" s="1569"/>
      <c r="AB1225" s="1574"/>
      <c r="AC1225" s="400">
        <f t="shared" ref="AC1225:AC1227" si="459">M1225-SUM(N1225:AB1225)</f>
        <v>0</v>
      </c>
      <c r="AD1225" s="854"/>
      <c r="AE1225" s="855"/>
      <c r="AF1225" s="856"/>
    </row>
    <row r="1226" spans="1:32" ht="15" customHeight="1" outlineLevel="1" x14ac:dyDescent="0.2">
      <c r="A1226" s="11">
        <v>155</v>
      </c>
      <c r="B1226" s="661"/>
      <c r="C1226" s="292"/>
      <c r="D1226" s="292"/>
      <c r="E1226" s="293"/>
      <c r="F1226" s="880" t="str">
        <f>'2. CAD NCCF'!F1226:L1226</f>
        <v>FI issued covered bonds, medium rated</v>
      </c>
      <c r="G1226" s="881"/>
      <c r="H1226" s="881"/>
      <c r="I1226" s="881"/>
      <c r="J1226" s="881"/>
      <c r="K1226" s="881"/>
      <c r="L1226" s="882"/>
      <c r="M1226" s="400">
        <f t="shared" si="457"/>
        <v>0</v>
      </c>
      <c r="N1226" s="411">
        <f t="shared" si="458"/>
        <v>0</v>
      </c>
      <c r="O1226" s="1568"/>
      <c r="P1226" s="1569"/>
      <c r="Q1226" s="1569"/>
      <c r="R1226" s="1569"/>
      <c r="S1226" s="1569"/>
      <c r="T1226" s="1569"/>
      <c r="U1226" s="1569"/>
      <c r="V1226" s="1569"/>
      <c r="W1226" s="1569"/>
      <c r="X1226" s="1569"/>
      <c r="Y1226" s="1569"/>
      <c r="Z1226" s="1569"/>
      <c r="AA1226" s="1569"/>
      <c r="AB1226" s="1574"/>
      <c r="AC1226" s="400">
        <f t="shared" si="459"/>
        <v>0</v>
      </c>
      <c r="AD1226" s="854"/>
      <c r="AE1226" s="855"/>
      <c r="AF1226" s="856"/>
    </row>
    <row r="1227" spans="1:32" ht="15" customHeight="1" outlineLevel="1" x14ac:dyDescent="0.2">
      <c r="A1227" s="11">
        <v>156</v>
      </c>
      <c r="B1227" s="661"/>
      <c r="C1227" s="292"/>
      <c r="D1227" s="292"/>
      <c r="E1227" s="293"/>
      <c r="F1227" s="880" t="str">
        <f>'2. CAD NCCF'!F1227:L1227</f>
        <v>FI issued jumbo covered bonds, medium rated</v>
      </c>
      <c r="G1227" s="881"/>
      <c r="H1227" s="881"/>
      <c r="I1227" s="881"/>
      <c r="J1227" s="881"/>
      <c r="K1227" s="881"/>
      <c r="L1227" s="882"/>
      <c r="M1227" s="400">
        <f t="shared" si="457"/>
        <v>0</v>
      </c>
      <c r="N1227" s="411">
        <f t="shared" si="458"/>
        <v>0</v>
      </c>
      <c r="O1227" s="1568"/>
      <c r="P1227" s="1569"/>
      <c r="Q1227" s="1569"/>
      <c r="R1227" s="1569"/>
      <c r="S1227" s="1569"/>
      <c r="T1227" s="1569"/>
      <c r="U1227" s="1569"/>
      <c r="V1227" s="1569"/>
      <c r="W1227" s="1569"/>
      <c r="X1227" s="1569"/>
      <c r="Y1227" s="1569"/>
      <c r="Z1227" s="1569"/>
      <c r="AA1227" s="1569"/>
      <c r="AB1227" s="1574"/>
      <c r="AC1227" s="400">
        <f t="shared" si="459"/>
        <v>0</v>
      </c>
      <c r="AD1227" s="854"/>
      <c r="AE1227" s="855"/>
      <c r="AF1227" s="856"/>
    </row>
    <row r="1228" spans="1:32" ht="15" customHeight="1" outlineLevel="1" x14ac:dyDescent="0.2">
      <c r="A1228" s="11">
        <v>157</v>
      </c>
      <c r="B1228" s="661"/>
      <c r="C1228" s="292"/>
      <c r="D1228" s="292"/>
      <c r="E1228" s="877" t="str">
        <f>'2. CAD NCCF'!E1228:L1228</f>
        <v>Non-FI issued CBP, low or not rated</v>
      </c>
      <c r="F1228" s="878"/>
      <c r="G1228" s="878"/>
      <c r="H1228" s="878"/>
      <c r="I1228" s="878"/>
      <c r="J1228" s="878"/>
      <c r="K1228" s="878"/>
      <c r="L1228" s="879"/>
      <c r="M1228" s="399">
        <f>SUBTOTAL(9,M1229:M1230)</f>
        <v>0</v>
      </c>
      <c r="N1228" s="402">
        <f t="shared" ref="N1228" si="460">SUBTOTAL(9,N1229:N1230)</f>
        <v>0</v>
      </c>
      <c r="O1228" s="1568"/>
      <c r="P1228" s="1569"/>
      <c r="Q1228" s="1569"/>
      <c r="R1228" s="1569"/>
      <c r="S1228" s="1569"/>
      <c r="T1228" s="1569"/>
      <c r="U1228" s="1569"/>
      <c r="V1228" s="1569"/>
      <c r="W1228" s="1569"/>
      <c r="X1228" s="1569"/>
      <c r="Y1228" s="1569"/>
      <c r="Z1228" s="1569"/>
      <c r="AA1228" s="1569"/>
      <c r="AB1228" s="1574"/>
      <c r="AC1228" s="399">
        <f t="shared" ref="AC1228" si="461">SUBTOTAL(9,AC1229:AC1230)</f>
        <v>0</v>
      </c>
      <c r="AD1228" s="854"/>
      <c r="AE1228" s="855"/>
      <c r="AF1228" s="856"/>
    </row>
    <row r="1229" spans="1:32" ht="15" customHeight="1" outlineLevel="1" x14ac:dyDescent="0.2">
      <c r="A1229" s="11">
        <v>158</v>
      </c>
      <c r="B1229" s="661"/>
      <c r="C1229" s="292"/>
      <c r="D1229" s="292"/>
      <c r="E1229" s="293"/>
      <c r="F1229" s="880" t="str">
        <f>'2. CAD NCCF'!F1229:L1229</f>
        <v>Non-FI issued unsecured bonds and paper, low or not rated</v>
      </c>
      <c r="G1229" s="881"/>
      <c r="H1229" s="881"/>
      <c r="I1229" s="881"/>
      <c r="J1229" s="881"/>
      <c r="K1229" s="881"/>
      <c r="L1229" s="882"/>
      <c r="M1229" s="400">
        <f t="shared" ref="M1229:M1230" si="462">M453</f>
        <v>0</v>
      </c>
      <c r="N1229" s="411">
        <f t="shared" ref="N1229:N1230" si="463">M1229</f>
        <v>0</v>
      </c>
      <c r="O1229" s="1568"/>
      <c r="P1229" s="1569"/>
      <c r="Q1229" s="1569"/>
      <c r="R1229" s="1569"/>
      <c r="S1229" s="1569"/>
      <c r="T1229" s="1569"/>
      <c r="U1229" s="1569"/>
      <c r="V1229" s="1569"/>
      <c r="W1229" s="1569"/>
      <c r="X1229" s="1569"/>
      <c r="Y1229" s="1569"/>
      <c r="Z1229" s="1569"/>
      <c r="AA1229" s="1569"/>
      <c r="AB1229" s="1574"/>
      <c r="AC1229" s="400">
        <f t="shared" ref="AC1229:AC1230" si="464">M1229-SUM(N1229:AB1229)</f>
        <v>0</v>
      </c>
      <c r="AD1229" s="854"/>
      <c r="AE1229" s="855"/>
      <c r="AF1229" s="856"/>
    </row>
    <row r="1230" spans="1:32" ht="15" customHeight="1" outlineLevel="1" x14ac:dyDescent="0.2">
      <c r="A1230" s="11">
        <v>159</v>
      </c>
      <c r="B1230" s="661"/>
      <c r="C1230" s="292"/>
      <c r="D1230" s="292"/>
      <c r="E1230" s="293"/>
      <c r="F1230" s="880" t="str">
        <f>'2. CAD NCCF'!F1230:L1230</f>
        <v>Non-FI issued covered bonds, low or not rated</v>
      </c>
      <c r="G1230" s="881"/>
      <c r="H1230" s="881"/>
      <c r="I1230" s="881"/>
      <c r="J1230" s="881"/>
      <c r="K1230" s="881"/>
      <c r="L1230" s="882"/>
      <c r="M1230" s="400">
        <f t="shared" si="462"/>
        <v>0</v>
      </c>
      <c r="N1230" s="411">
        <f t="shared" si="463"/>
        <v>0</v>
      </c>
      <c r="O1230" s="1568"/>
      <c r="P1230" s="1569"/>
      <c r="Q1230" s="1569"/>
      <c r="R1230" s="1569"/>
      <c r="S1230" s="1569"/>
      <c r="T1230" s="1569"/>
      <c r="U1230" s="1569"/>
      <c r="V1230" s="1569"/>
      <c r="W1230" s="1569"/>
      <c r="X1230" s="1569"/>
      <c r="Y1230" s="1569"/>
      <c r="Z1230" s="1569"/>
      <c r="AA1230" s="1569"/>
      <c r="AB1230" s="1574"/>
      <c r="AC1230" s="400">
        <f t="shared" si="464"/>
        <v>0</v>
      </c>
      <c r="AD1230" s="854"/>
      <c r="AE1230" s="855"/>
      <c r="AF1230" s="856"/>
    </row>
    <row r="1231" spans="1:32" ht="15" customHeight="1" outlineLevel="1" x14ac:dyDescent="0.2">
      <c r="A1231" s="11">
        <v>160</v>
      </c>
      <c r="B1231" s="661"/>
      <c r="C1231" s="292"/>
      <c r="D1231" s="292"/>
      <c r="E1231" s="877" t="str">
        <f>'2. CAD NCCF'!E1231:L1231</f>
        <v>FI issued CBP, low or not rated</v>
      </c>
      <c r="F1231" s="878"/>
      <c r="G1231" s="878"/>
      <c r="H1231" s="878"/>
      <c r="I1231" s="878"/>
      <c r="J1231" s="878"/>
      <c r="K1231" s="878"/>
      <c r="L1231" s="879"/>
      <c r="M1231" s="399">
        <f>SUBTOTAL(9,M1232:M1234)</f>
        <v>0</v>
      </c>
      <c r="N1231" s="402">
        <f t="shared" ref="N1231" si="465">SUBTOTAL(9,N1232:N1234)</f>
        <v>0</v>
      </c>
      <c r="O1231" s="1568"/>
      <c r="P1231" s="1569"/>
      <c r="Q1231" s="1569"/>
      <c r="R1231" s="1569"/>
      <c r="S1231" s="1569"/>
      <c r="T1231" s="1569"/>
      <c r="U1231" s="1569"/>
      <c r="V1231" s="1569"/>
      <c r="W1231" s="1569"/>
      <c r="X1231" s="1569"/>
      <c r="Y1231" s="1569"/>
      <c r="Z1231" s="1569"/>
      <c r="AA1231" s="1569"/>
      <c r="AB1231" s="1574"/>
      <c r="AC1231" s="399">
        <f t="shared" ref="AC1231" si="466">SUBTOTAL(9,AC1232:AC1234)</f>
        <v>0</v>
      </c>
      <c r="AD1231" s="854"/>
      <c r="AE1231" s="855"/>
      <c r="AF1231" s="856"/>
    </row>
    <row r="1232" spans="1:32" ht="15" customHeight="1" outlineLevel="1" x14ac:dyDescent="0.2">
      <c r="A1232" s="11">
        <v>161</v>
      </c>
      <c r="B1232" s="661"/>
      <c r="C1232" s="292"/>
      <c r="D1232" s="292"/>
      <c r="E1232" s="293"/>
      <c r="F1232" s="880" t="str">
        <f>'2. CAD NCCF'!F1232:L1232</f>
        <v>FI issued unsecured bonds and paper, low or not rated</v>
      </c>
      <c r="G1232" s="881"/>
      <c r="H1232" s="881"/>
      <c r="I1232" s="881"/>
      <c r="J1232" s="881"/>
      <c r="K1232" s="881"/>
      <c r="L1232" s="882"/>
      <c r="M1232" s="400">
        <f t="shared" ref="M1232:M1234" si="467">M456</f>
        <v>0</v>
      </c>
      <c r="N1232" s="411">
        <f t="shared" ref="N1232:N1234" si="468">M1232</f>
        <v>0</v>
      </c>
      <c r="O1232" s="1568"/>
      <c r="P1232" s="1569"/>
      <c r="Q1232" s="1569"/>
      <c r="R1232" s="1569"/>
      <c r="S1232" s="1569"/>
      <c r="T1232" s="1569"/>
      <c r="U1232" s="1569"/>
      <c r="V1232" s="1569"/>
      <c r="W1232" s="1569"/>
      <c r="X1232" s="1569"/>
      <c r="Y1232" s="1569"/>
      <c r="Z1232" s="1569"/>
      <c r="AA1232" s="1569"/>
      <c r="AB1232" s="1574"/>
      <c r="AC1232" s="400">
        <f t="shared" ref="AC1232:AC1234" si="469">M1232-SUM(N1232:AB1232)</f>
        <v>0</v>
      </c>
      <c r="AD1232" s="854"/>
      <c r="AE1232" s="855"/>
      <c r="AF1232" s="856"/>
    </row>
    <row r="1233" spans="1:32" ht="15" customHeight="1" outlineLevel="1" x14ac:dyDescent="0.2">
      <c r="A1233" s="11">
        <v>162</v>
      </c>
      <c r="B1233" s="661"/>
      <c r="C1233" s="662"/>
      <c r="D1233" s="662"/>
      <c r="E1233" s="662"/>
      <c r="F1233" s="880" t="str">
        <f>'2. CAD NCCF'!F1233:L1233</f>
        <v>FI issued covered bonds, low or not rated</v>
      </c>
      <c r="G1233" s="881"/>
      <c r="H1233" s="881"/>
      <c r="I1233" s="881"/>
      <c r="J1233" s="881"/>
      <c r="K1233" s="881"/>
      <c r="L1233" s="882"/>
      <c r="M1233" s="400">
        <f t="shared" si="467"/>
        <v>0</v>
      </c>
      <c r="N1233" s="411">
        <f t="shared" si="468"/>
        <v>0</v>
      </c>
      <c r="O1233" s="1568"/>
      <c r="P1233" s="1569"/>
      <c r="Q1233" s="1569"/>
      <c r="R1233" s="1569"/>
      <c r="S1233" s="1569"/>
      <c r="T1233" s="1569"/>
      <c r="U1233" s="1569"/>
      <c r="V1233" s="1569"/>
      <c r="W1233" s="1569"/>
      <c r="X1233" s="1569"/>
      <c r="Y1233" s="1569"/>
      <c r="Z1233" s="1569"/>
      <c r="AA1233" s="1569"/>
      <c r="AB1233" s="1574"/>
      <c r="AC1233" s="400">
        <f t="shared" si="469"/>
        <v>0</v>
      </c>
      <c r="AD1233" s="854"/>
      <c r="AE1233" s="855"/>
      <c r="AF1233" s="856"/>
    </row>
    <row r="1234" spans="1:32" ht="15" customHeight="1" outlineLevel="1" x14ac:dyDescent="0.2">
      <c r="A1234" s="11">
        <v>163</v>
      </c>
      <c r="B1234" s="679"/>
      <c r="C1234" s="664"/>
      <c r="D1234" s="664"/>
      <c r="E1234" s="664"/>
      <c r="F1234" s="880" t="str">
        <f>'2. CAD NCCF'!F1234:L1234</f>
        <v>FI issued jumbo covered bonds, low or not rated</v>
      </c>
      <c r="G1234" s="881"/>
      <c r="H1234" s="881"/>
      <c r="I1234" s="881"/>
      <c r="J1234" s="881"/>
      <c r="K1234" s="881"/>
      <c r="L1234" s="882"/>
      <c r="M1234" s="400">
        <f t="shared" si="467"/>
        <v>0</v>
      </c>
      <c r="N1234" s="411">
        <f t="shared" si="468"/>
        <v>0</v>
      </c>
      <c r="O1234" s="1570"/>
      <c r="P1234" s="1571"/>
      <c r="Q1234" s="1571"/>
      <c r="R1234" s="1571"/>
      <c r="S1234" s="1571"/>
      <c r="T1234" s="1571"/>
      <c r="U1234" s="1571"/>
      <c r="V1234" s="1571"/>
      <c r="W1234" s="1571"/>
      <c r="X1234" s="1571"/>
      <c r="Y1234" s="1571"/>
      <c r="Z1234" s="1571"/>
      <c r="AA1234" s="1571"/>
      <c r="AB1234" s="1572"/>
      <c r="AC1234" s="400">
        <f t="shared" si="469"/>
        <v>0</v>
      </c>
      <c r="AD1234" s="857"/>
      <c r="AE1234" s="858"/>
      <c r="AF1234" s="859"/>
    </row>
    <row r="1235" spans="1:32" outlineLevel="1" x14ac:dyDescent="0.2">
      <c r="A1235" s="11">
        <v>164</v>
      </c>
      <c r="B1235" s="317"/>
      <c r="C1235" s="318"/>
      <c r="D1235" s="868" t="str">
        <f>'2. CAD NCCF'!D1235:AF1235</f>
        <v>Asset backed securities (ABS) and Asset backed commercial paper (ABCP)</v>
      </c>
      <c r="E1235" s="869"/>
      <c r="F1235" s="869"/>
      <c r="G1235" s="869"/>
      <c r="H1235" s="869"/>
      <c r="I1235" s="869"/>
      <c r="J1235" s="869"/>
      <c r="K1235" s="869"/>
      <c r="L1235" s="869"/>
      <c r="M1235" s="869"/>
      <c r="N1235" s="869"/>
      <c r="O1235" s="869"/>
      <c r="P1235" s="869"/>
      <c r="Q1235" s="869"/>
      <c r="R1235" s="869"/>
      <c r="S1235" s="869"/>
      <c r="T1235" s="869"/>
      <c r="U1235" s="869"/>
      <c r="V1235" s="869"/>
      <c r="W1235" s="869"/>
      <c r="X1235" s="869"/>
      <c r="Y1235" s="869"/>
      <c r="Z1235" s="869"/>
      <c r="AA1235" s="869"/>
      <c r="AB1235" s="869"/>
      <c r="AC1235" s="869"/>
      <c r="AD1235" s="869"/>
      <c r="AE1235" s="869"/>
      <c r="AF1235" s="870"/>
    </row>
    <row r="1236" spans="1:32" outlineLevel="1" x14ac:dyDescent="0.2">
      <c r="A1236" s="11">
        <v>165</v>
      </c>
      <c r="B1236" s="661"/>
      <c r="C1236" s="662"/>
      <c r="D1236" s="662"/>
      <c r="E1236" s="933" t="str">
        <f>'2. CAD NCCF'!E1236:L1236</f>
        <v>Non-FI issued ABS and ABCP, high rated</v>
      </c>
      <c r="F1236" s="934"/>
      <c r="G1236" s="934"/>
      <c r="H1236" s="934"/>
      <c r="I1236" s="934"/>
      <c r="J1236" s="934"/>
      <c r="K1236" s="934"/>
      <c r="L1236" s="935"/>
      <c r="M1236" s="399">
        <f>SUBTOTAL(9,M1237:M1238)</f>
        <v>0</v>
      </c>
      <c r="N1236" s="402">
        <f t="shared" ref="N1236" si="470">SUBTOTAL(9,N1237:N1238)</f>
        <v>0</v>
      </c>
      <c r="O1236" s="1086"/>
      <c r="P1236" s="1569"/>
      <c r="Q1236" s="1569"/>
      <c r="R1236" s="1569"/>
      <c r="S1236" s="1569"/>
      <c r="T1236" s="1569"/>
      <c r="U1236" s="1569"/>
      <c r="V1236" s="1569"/>
      <c r="W1236" s="1569"/>
      <c r="X1236" s="1569"/>
      <c r="Y1236" s="1569"/>
      <c r="Z1236" s="1569"/>
      <c r="AA1236" s="1569"/>
      <c r="AB1236" s="1574"/>
      <c r="AC1236" s="399">
        <f t="shared" ref="AC1236" si="471">SUBTOTAL(9,AC1237:AC1238)</f>
        <v>0</v>
      </c>
      <c r="AD1236" s="1433"/>
      <c r="AE1236" s="852"/>
      <c r="AF1236" s="853"/>
    </row>
    <row r="1237" spans="1:32" ht="15" customHeight="1" outlineLevel="1" x14ac:dyDescent="0.2">
      <c r="A1237" s="11">
        <v>166</v>
      </c>
      <c r="B1237" s="661"/>
      <c r="C1237" s="662"/>
      <c r="D1237" s="662"/>
      <c r="E1237" s="662"/>
      <c r="F1237" s="880" t="str">
        <f>'2. CAD NCCF'!F1237:L1237</f>
        <v>Non-FI issued ABS, high rated</v>
      </c>
      <c r="G1237" s="881"/>
      <c r="H1237" s="881"/>
      <c r="I1237" s="881"/>
      <c r="J1237" s="881"/>
      <c r="K1237" s="881"/>
      <c r="L1237" s="882"/>
      <c r="M1237" s="400">
        <f t="shared" ref="M1237:M1238" si="472">M461</f>
        <v>0</v>
      </c>
      <c r="N1237" s="411">
        <f t="shared" ref="N1237:N1238" si="473">M1237</f>
        <v>0</v>
      </c>
      <c r="O1237" s="1568"/>
      <c r="P1237" s="1569"/>
      <c r="Q1237" s="1569"/>
      <c r="R1237" s="1569"/>
      <c r="S1237" s="1569"/>
      <c r="T1237" s="1569"/>
      <c r="U1237" s="1569"/>
      <c r="V1237" s="1569"/>
      <c r="W1237" s="1569"/>
      <c r="X1237" s="1569"/>
      <c r="Y1237" s="1569"/>
      <c r="Z1237" s="1569"/>
      <c r="AA1237" s="1569"/>
      <c r="AB1237" s="1574"/>
      <c r="AC1237" s="400">
        <f t="shared" ref="AC1237:AC1238" si="474">M1237-SUM(N1237:AB1237)</f>
        <v>0</v>
      </c>
      <c r="AD1237" s="854"/>
      <c r="AE1237" s="855"/>
      <c r="AF1237" s="856"/>
    </row>
    <row r="1238" spans="1:32" ht="15" customHeight="1" outlineLevel="1" x14ac:dyDescent="0.2">
      <c r="A1238" s="11">
        <v>167</v>
      </c>
      <c r="B1238" s="661"/>
      <c r="C1238" s="662"/>
      <c r="D1238" s="662"/>
      <c r="E1238" s="662"/>
      <c r="F1238" s="880" t="str">
        <f>'2. CAD NCCF'!F1238:L1238</f>
        <v>Non-FI issued ABCP, high rated</v>
      </c>
      <c r="G1238" s="881"/>
      <c r="H1238" s="881"/>
      <c r="I1238" s="881"/>
      <c r="J1238" s="881"/>
      <c r="K1238" s="881"/>
      <c r="L1238" s="882"/>
      <c r="M1238" s="400">
        <f t="shared" si="472"/>
        <v>0</v>
      </c>
      <c r="N1238" s="411">
        <f t="shared" si="473"/>
        <v>0</v>
      </c>
      <c r="O1238" s="1568"/>
      <c r="P1238" s="1569"/>
      <c r="Q1238" s="1569"/>
      <c r="R1238" s="1569"/>
      <c r="S1238" s="1569"/>
      <c r="T1238" s="1569"/>
      <c r="U1238" s="1569"/>
      <c r="V1238" s="1569"/>
      <c r="W1238" s="1569"/>
      <c r="X1238" s="1569"/>
      <c r="Y1238" s="1569"/>
      <c r="Z1238" s="1569"/>
      <c r="AA1238" s="1569"/>
      <c r="AB1238" s="1574"/>
      <c r="AC1238" s="400">
        <f t="shared" si="474"/>
        <v>0</v>
      </c>
      <c r="AD1238" s="854"/>
      <c r="AE1238" s="855"/>
      <c r="AF1238" s="856"/>
    </row>
    <row r="1239" spans="1:32" outlineLevel="1" x14ac:dyDescent="0.2">
      <c r="A1239" s="11">
        <v>168</v>
      </c>
      <c r="B1239" s="661"/>
      <c r="C1239" s="662"/>
      <c r="D1239" s="662"/>
      <c r="E1239" s="877" t="str">
        <f>'2. CAD NCCF'!E1239:L1239</f>
        <v>FI issued ABS and ABCP, high rated</v>
      </c>
      <c r="F1239" s="878"/>
      <c r="G1239" s="878"/>
      <c r="H1239" s="878"/>
      <c r="I1239" s="878"/>
      <c r="J1239" s="878"/>
      <c r="K1239" s="878"/>
      <c r="L1239" s="879"/>
      <c r="M1239" s="399">
        <f>SUBTOTAL(9,M1240:M1241)</f>
        <v>0</v>
      </c>
      <c r="N1239" s="402">
        <f t="shared" ref="N1239" si="475">SUBTOTAL(9,N1240:N1241)</f>
        <v>0</v>
      </c>
      <c r="O1239" s="1568"/>
      <c r="P1239" s="1569"/>
      <c r="Q1239" s="1569"/>
      <c r="R1239" s="1569"/>
      <c r="S1239" s="1569"/>
      <c r="T1239" s="1569"/>
      <c r="U1239" s="1569"/>
      <c r="V1239" s="1569"/>
      <c r="W1239" s="1569"/>
      <c r="X1239" s="1569"/>
      <c r="Y1239" s="1569"/>
      <c r="Z1239" s="1569"/>
      <c r="AA1239" s="1569"/>
      <c r="AB1239" s="1574"/>
      <c r="AC1239" s="399">
        <f t="shared" ref="AC1239" si="476">SUBTOTAL(9,AC1240:AC1241)</f>
        <v>0</v>
      </c>
      <c r="AD1239" s="854"/>
      <c r="AE1239" s="855"/>
      <c r="AF1239" s="856"/>
    </row>
    <row r="1240" spans="1:32" ht="15" customHeight="1" outlineLevel="1" x14ac:dyDescent="0.2">
      <c r="A1240" s="11">
        <v>169</v>
      </c>
      <c r="B1240" s="661"/>
      <c r="C1240" s="662"/>
      <c r="D1240" s="662"/>
      <c r="E1240" s="662"/>
      <c r="F1240" s="880" t="str">
        <f>'2. CAD NCCF'!F1240:L1240</f>
        <v>FI issued ABS, high rated</v>
      </c>
      <c r="G1240" s="881"/>
      <c r="H1240" s="881"/>
      <c r="I1240" s="881"/>
      <c r="J1240" s="881"/>
      <c r="K1240" s="881"/>
      <c r="L1240" s="882"/>
      <c r="M1240" s="400">
        <f t="shared" ref="M1240:M1241" si="477">M464</f>
        <v>0</v>
      </c>
      <c r="N1240" s="411">
        <f t="shared" ref="N1240:N1241" si="478">M1240</f>
        <v>0</v>
      </c>
      <c r="O1240" s="1568"/>
      <c r="P1240" s="1569"/>
      <c r="Q1240" s="1569"/>
      <c r="R1240" s="1569"/>
      <c r="S1240" s="1569"/>
      <c r="T1240" s="1569"/>
      <c r="U1240" s="1569"/>
      <c r="V1240" s="1569"/>
      <c r="W1240" s="1569"/>
      <c r="X1240" s="1569"/>
      <c r="Y1240" s="1569"/>
      <c r="Z1240" s="1569"/>
      <c r="AA1240" s="1569"/>
      <c r="AB1240" s="1574"/>
      <c r="AC1240" s="400">
        <f t="shared" ref="AC1240:AC1241" si="479">M1240-SUM(N1240:AB1240)</f>
        <v>0</v>
      </c>
      <c r="AD1240" s="854"/>
      <c r="AE1240" s="855"/>
      <c r="AF1240" s="856"/>
    </row>
    <row r="1241" spans="1:32" ht="15" customHeight="1" outlineLevel="1" x14ac:dyDescent="0.2">
      <c r="A1241" s="11">
        <v>170</v>
      </c>
      <c r="B1241" s="661"/>
      <c r="C1241" s="662"/>
      <c r="D1241" s="662"/>
      <c r="E1241" s="662"/>
      <c r="F1241" s="880" t="str">
        <f>'2. CAD NCCF'!F1241:L1241</f>
        <v>FI issued ABCP, high rated</v>
      </c>
      <c r="G1241" s="881"/>
      <c r="H1241" s="881"/>
      <c r="I1241" s="881"/>
      <c r="J1241" s="881"/>
      <c r="K1241" s="881"/>
      <c r="L1241" s="882"/>
      <c r="M1241" s="400">
        <f t="shared" si="477"/>
        <v>0</v>
      </c>
      <c r="N1241" s="411">
        <f t="shared" si="478"/>
        <v>0</v>
      </c>
      <c r="O1241" s="1568"/>
      <c r="P1241" s="1569"/>
      <c r="Q1241" s="1569"/>
      <c r="R1241" s="1569"/>
      <c r="S1241" s="1569"/>
      <c r="T1241" s="1569"/>
      <c r="U1241" s="1569"/>
      <c r="V1241" s="1569"/>
      <c r="W1241" s="1569"/>
      <c r="X1241" s="1569"/>
      <c r="Y1241" s="1569"/>
      <c r="Z1241" s="1569"/>
      <c r="AA1241" s="1569"/>
      <c r="AB1241" s="1574"/>
      <c r="AC1241" s="400">
        <f t="shared" si="479"/>
        <v>0</v>
      </c>
      <c r="AD1241" s="854"/>
      <c r="AE1241" s="855"/>
      <c r="AF1241" s="856"/>
    </row>
    <row r="1242" spans="1:32" outlineLevel="1" x14ac:dyDescent="0.2">
      <c r="A1242" s="11">
        <v>171</v>
      </c>
      <c r="B1242" s="661"/>
      <c r="C1242" s="662"/>
      <c r="D1242" s="662"/>
      <c r="E1242" s="877" t="str">
        <f>'2. CAD NCCF'!E1242:L1242</f>
        <v>Non-FI issued ABS and ABCP, medium rated</v>
      </c>
      <c r="F1242" s="878"/>
      <c r="G1242" s="878"/>
      <c r="H1242" s="878"/>
      <c r="I1242" s="878"/>
      <c r="J1242" s="878"/>
      <c r="K1242" s="878"/>
      <c r="L1242" s="879"/>
      <c r="M1242" s="399">
        <f>SUBTOTAL(9,M1243:M1244)</f>
        <v>0</v>
      </c>
      <c r="N1242" s="402">
        <f t="shared" ref="N1242" si="480">SUBTOTAL(9,N1243:N1244)</f>
        <v>0</v>
      </c>
      <c r="O1242" s="1568"/>
      <c r="P1242" s="1569"/>
      <c r="Q1242" s="1569"/>
      <c r="R1242" s="1569"/>
      <c r="S1242" s="1569"/>
      <c r="T1242" s="1569"/>
      <c r="U1242" s="1569"/>
      <c r="V1242" s="1569"/>
      <c r="W1242" s="1569"/>
      <c r="X1242" s="1569"/>
      <c r="Y1242" s="1569"/>
      <c r="Z1242" s="1569"/>
      <c r="AA1242" s="1569"/>
      <c r="AB1242" s="1574"/>
      <c r="AC1242" s="399">
        <f t="shared" ref="AC1242" si="481">SUBTOTAL(9,AC1243:AC1244)</f>
        <v>0</v>
      </c>
      <c r="AD1242" s="854"/>
      <c r="AE1242" s="855"/>
      <c r="AF1242" s="856"/>
    </row>
    <row r="1243" spans="1:32" ht="15" customHeight="1" outlineLevel="1" x14ac:dyDescent="0.2">
      <c r="A1243" s="11">
        <v>172</v>
      </c>
      <c r="B1243" s="661"/>
      <c r="C1243" s="662"/>
      <c r="D1243" s="662"/>
      <c r="E1243" s="662"/>
      <c r="F1243" s="880" t="str">
        <f>'2. CAD NCCF'!F1243:L1243</f>
        <v>Non-FI issued ABS, medium rated</v>
      </c>
      <c r="G1243" s="881"/>
      <c r="H1243" s="881"/>
      <c r="I1243" s="881"/>
      <c r="J1243" s="881"/>
      <c r="K1243" s="881"/>
      <c r="L1243" s="882"/>
      <c r="M1243" s="400">
        <f t="shared" ref="M1243:M1244" si="482">M467</f>
        <v>0</v>
      </c>
      <c r="N1243" s="411">
        <f t="shared" ref="N1243:N1244" si="483">M1243</f>
        <v>0</v>
      </c>
      <c r="O1243" s="1568"/>
      <c r="P1243" s="1569"/>
      <c r="Q1243" s="1569"/>
      <c r="R1243" s="1569"/>
      <c r="S1243" s="1569"/>
      <c r="T1243" s="1569"/>
      <c r="U1243" s="1569"/>
      <c r="V1243" s="1569"/>
      <c r="W1243" s="1569"/>
      <c r="X1243" s="1569"/>
      <c r="Y1243" s="1569"/>
      <c r="Z1243" s="1569"/>
      <c r="AA1243" s="1569"/>
      <c r="AB1243" s="1574"/>
      <c r="AC1243" s="400">
        <f t="shared" ref="AC1243:AC1244" si="484">M1243-SUM(N1243:AB1243)</f>
        <v>0</v>
      </c>
      <c r="AD1243" s="854"/>
      <c r="AE1243" s="855"/>
      <c r="AF1243" s="856"/>
    </row>
    <row r="1244" spans="1:32" ht="15" customHeight="1" outlineLevel="1" x14ac:dyDescent="0.2">
      <c r="A1244" s="11">
        <v>173</v>
      </c>
      <c r="B1244" s="661"/>
      <c r="C1244" s="662"/>
      <c r="D1244" s="662"/>
      <c r="E1244" s="662"/>
      <c r="F1244" s="880" t="str">
        <f>'2. CAD NCCF'!F1244:L1244</f>
        <v>Non-FI issued ABCP, medium rated</v>
      </c>
      <c r="G1244" s="881"/>
      <c r="H1244" s="881"/>
      <c r="I1244" s="881"/>
      <c r="J1244" s="881"/>
      <c r="K1244" s="881"/>
      <c r="L1244" s="882"/>
      <c r="M1244" s="400">
        <f t="shared" si="482"/>
        <v>0</v>
      </c>
      <c r="N1244" s="411">
        <f t="shared" si="483"/>
        <v>0</v>
      </c>
      <c r="O1244" s="1568"/>
      <c r="P1244" s="1569"/>
      <c r="Q1244" s="1569"/>
      <c r="R1244" s="1569"/>
      <c r="S1244" s="1569"/>
      <c r="T1244" s="1569"/>
      <c r="U1244" s="1569"/>
      <c r="V1244" s="1569"/>
      <c r="W1244" s="1569"/>
      <c r="X1244" s="1569"/>
      <c r="Y1244" s="1569"/>
      <c r="Z1244" s="1569"/>
      <c r="AA1244" s="1569"/>
      <c r="AB1244" s="1574"/>
      <c r="AC1244" s="400">
        <f t="shared" si="484"/>
        <v>0</v>
      </c>
      <c r="AD1244" s="854"/>
      <c r="AE1244" s="855"/>
      <c r="AF1244" s="856"/>
    </row>
    <row r="1245" spans="1:32" outlineLevel="1" x14ac:dyDescent="0.2">
      <c r="A1245" s="11">
        <v>174</v>
      </c>
      <c r="B1245" s="661"/>
      <c r="C1245" s="662"/>
      <c r="D1245" s="662"/>
      <c r="E1245" s="877" t="str">
        <f>'2. CAD NCCF'!E1245:L1245</f>
        <v>FI issued ABS and ABCP, medium rated</v>
      </c>
      <c r="F1245" s="878"/>
      <c r="G1245" s="878"/>
      <c r="H1245" s="878"/>
      <c r="I1245" s="878"/>
      <c r="J1245" s="878"/>
      <c r="K1245" s="878"/>
      <c r="L1245" s="879"/>
      <c r="M1245" s="399">
        <f>SUBTOTAL(9,M1246:M1247)</f>
        <v>0</v>
      </c>
      <c r="N1245" s="402">
        <f t="shared" ref="N1245" si="485">SUBTOTAL(9,N1246:N1247)</f>
        <v>0</v>
      </c>
      <c r="O1245" s="1568"/>
      <c r="P1245" s="1569"/>
      <c r="Q1245" s="1569"/>
      <c r="R1245" s="1569"/>
      <c r="S1245" s="1569"/>
      <c r="T1245" s="1569"/>
      <c r="U1245" s="1569"/>
      <c r="V1245" s="1569"/>
      <c r="W1245" s="1569"/>
      <c r="X1245" s="1569"/>
      <c r="Y1245" s="1569"/>
      <c r="Z1245" s="1569"/>
      <c r="AA1245" s="1569"/>
      <c r="AB1245" s="1574"/>
      <c r="AC1245" s="399">
        <f t="shared" ref="AC1245" si="486">SUBTOTAL(9,AC1246:AC1247)</f>
        <v>0</v>
      </c>
      <c r="AD1245" s="854"/>
      <c r="AE1245" s="855"/>
      <c r="AF1245" s="856"/>
    </row>
    <row r="1246" spans="1:32" ht="15" customHeight="1" outlineLevel="1" x14ac:dyDescent="0.2">
      <c r="A1246" s="11">
        <v>175</v>
      </c>
      <c r="B1246" s="661"/>
      <c r="C1246" s="662"/>
      <c r="D1246" s="662"/>
      <c r="E1246" s="662"/>
      <c r="F1246" s="880" t="str">
        <f>'2. CAD NCCF'!F1246:L1246</f>
        <v>FI issued ABS, medium rated</v>
      </c>
      <c r="G1246" s="881"/>
      <c r="H1246" s="881"/>
      <c r="I1246" s="881"/>
      <c r="J1246" s="881"/>
      <c r="K1246" s="881"/>
      <c r="L1246" s="882"/>
      <c r="M1246" s="400">
        <f t="shared" ref="M1246:M1247" si="487">M470</f>
        <v>0</v>
      </c>
      <c r="N1246" s="411">
        <f t="shared" ref="N1246:N1247" si="488">M1246</f>
        <v>0</v>
      </c>
      <c r="O1246" s="1568"/>
      <c r="P1246" s="1569"/>
      <c r="Q1246" s="1569"/>
      <c r="R1246" s="1569"/>
      <c r="S1246" s="1569"/>
      <c r="T1246" s="1569"/>
      <c r="U1246" s="1569"/>
      <c r="V1246" s="1569"/>
      <c r="W1246" s="1569"/>
      <c r="X1246" s="1569"/>
      <c r="Y1246" s="1569"/>
      <c r="Z1246" s="1569"/>
      <c r="AA1246" s="1569"/>
      <c r="AB1246" s="1574"/>
      <c r="AC1246" s="400">
        <f t="shared" ref="AC1246:AC1247" si="489">M1246-SUM(N1246:AB1246)</f>
        <v>0</v>
      </c>
      <c r="AD1246" s="854"/>
      <c r="AE1246" s="855"/>
      <c r="AF1246" s="856"/>
    </row>
    <row r="1247" spans="1:32" ht="15" customHeight="1" outlineLevel="1" x14ac:dyDescent="0.2">
      <c r="A1247" s="11">
        <v>176</v>
      </c>
      <c r="B1247" s="661"/>
      <c r="C1247" s="662"/>
      <c r="D1247" s="662"/>
      <c r="E1247" s="662"/>
      <c r="F1247" s="880" t="str">
        <f>'2. CAD NCCF'!F1247:L1247</f>
        <v>FI issued ABCP, medium rated</v>
      </c>
      <c r="G1247" s="881"/>
      <c r="H1247" s="881"/>
      <c r="I1247" s="881"/>
      <c r="J1247" s="881"/>
      <c r="K1247" s="881"/>
      <c r="L1247" s="882"/>
      <c r="M1247" s="400">
        <f t="shared" si="487"/>
        <v>0</v>
      </c>
      <c r="N1247" s="411">
        <f t="shared" si="488"/>
        <v>0</v>
      </c>
      <c r="O1247" s="1568"/>
      <c r="P1247" s="1569"/>
      <c r="Q1247" s="1569"/>
      <c r="R1247" s="1569"/>
      <c r="S1247" s="1569"/>
      <c r="T1247" s="1569"/>
      <c r="U1247" s="1569"/>
      <c r="V1247" s="1569"/>
      <c r="W1247" s="1569"/>
      <c r="X1247" s="1569"/>
      <c r="Y1247" s="1569"/>
      <c r="Z1247" s="1569"/>
      <c r="AA1247" s="1569"/>
      <c r="AB1247" s="1574"/>
      <c r="AC1247" s="400">
        <f t="shared" si="489"/>
        <v>0</v>
      </c>
      <c r="AD1247" s="854"/>
      <c r="AE1247" s="855"/>
      <c r="AF1247" s="856"/>
    </row>
    <row r="1248" spans="1:32" outlineLevel="1" x14ac:dyDescent="0.2">
      <c r="A1248" s="11">
        <v>177</v>
      </c>
      <c r="B1248" s="661"/>
      <c r="C1248" s="662"/>
      <c r="D1248" s="662"/>
      <c r="E1248" s="877" t="str">
        <f>'2. CAD NCCF'!E1248:L1248</f>
        <v>Non-FI issued ABS and ABCP, low or not rated</v>
      </c>
      <c r="F1248" s="878"/>
      <c r="G1248" s="878"/>
      <c r="H1248" s="878"/>
      <c r="I1248" s="878"/>
      <c r="J1248" s="878"/>
      <c r="K1248" s="878"/>
      <c r="L1248" s="879"/>
      <c r="M1248" s="399">
        <f>SUBTOTAL(9,M1249:M1250)</f>
        <v>0</v>
      </c>
      <c r="N1248" s="402">
        <f t="shared" ref="N1248" si="490">SUBTOTAL(9,N1249:N1250)</f>
        <v>0</v>
      </c>
      <c r="O1248" s="1568"/>
      <c r="P1248" s="1569"/>
      <c r="Q1248" s="1569"/>
      <c r="R1248" s="1569"/>
      <c r="S1248" s="1569"/>
      <c r="T1248" s="1569"/>
      <c r="U1248" s="1569"/>
      <c r="V1248" s="1569"/>
      <c r="W1248" s="1569"/>
      <c r="X1248" s="1569"/>
      <c r="Y1248" s="1569"/>
      <c r="Z1248" s="1569"/>
      <c r="AA1248" s="1569"/>
      <c r="AB1248" s="1574"/>
      <c r="AC1248" s="399">
        <f t="shared" ref="AC1248" si="491">SUBTOTAL(9,AC1249:AC1250)</f>
        <v>0</v>
      </c>
      <c r="AD1248" s="854"/>
      <c r="AE1248" s="855"/>
      <c r="AF1248" s="856"/>
    </row>
    <row r="1249" spans="1:32" ht="15" customHeight="1" outlineLevel="1" x14ac:dyDescent="0.2">
      <c r="A1249" s="11">
        <v>178</v>
      </c>
      <c r="B1249" s="661"/>
      <c r="C1249" s="662"/>
      <c r="D1249" s="662"/>
      <c r="E1249" s="662"/>
      <c r="F1249" s="880" t="str">
        <f>'2. CAD NCCF'!F1249:L1249</f>
        <v>Non-FI issued ABS, low or not rated</v>
      </c>
      <c r="G1249" s="881"/>
      <c r="H1249" s="881"/>
      <c r="I1249" s="881"/>
      <c r="J1249" s="881"/>
      <c r="K1249" s="881"/>
      <c r="L1249" s="882"/>
      <c r="M1249" s="400">
        <f t="shared" ref="M1249:M1250" si="492">M473</f>
        <v>0</v>
      </c>
      <c r="N1249" s="411">
        <f t="shared" ref="N1249:N1250" si="493">M1249</f>
        <v>0</v>
      </c>
      <c r="O1249" s="1568"/>
      <c r="P1249" s="1569"/>
      <c r="Q1249" s="1569"/>
      <c r="R1249" s="1569"/>
      <c r="S1249" s="1569"/>
      <c r="T1249" s="1569"/>
      <c r="U1249" s="1569"/>
      <c r="V1249" s="1569"/>
      <c r="W1249" s="1569"/>
      <c r="X1249" s="1569"/>
      <c r="Y1249" s="1569"/>
      <c r="Z1249" s="1569"/>
      <c r="AA1249" s="1569"/>
      <c r="AB1249" s="1574"/>
      <c r="AC1249" s="400">
        <f t="shared" ref="AC1249:AC1250" si="494">M1249-SUM(N1249:AB1249)</f>
        <v>0</v>
      </c>
      <c r="AD1249" s="854"/>
      <c r="AE1249" s="855"/>
      <c r="AF1249" s="856"/>
    </row>
    <row r="1250" spans="1:32" ht="15" customHeight="1" outlineLevel="1" x14ac:dyDescent="0.2">
      <c r="A1250" s="11">
        <v>179</v>
      </c>
      <c r="B1250" s="661"/>
      <c r="C1250" s="662"/>
      <c r="D1250" s="662"/>
      <c r="E1250" s="662"/>
      <c r="F1250" s="880" t="str">
        <f>'2. CAD NCCF'!F1250:L1250</f>
        <v>Non-FI issued ABCP, low or not rated</v>
      </c>
      <c r="G1250" s="881"/>
      <c r="H1250" s="881"/>
      <c r="I1250" s="881"/>
      <c r="J1250" s="881"/>
      <c r="K1250" s="881"/>
      <c r="L1250" s="882"/>
      <c r="M1250" s="400">
        <f t="shared" si="492"/>
        <v>0</v>
      </c>
      <c r="N1250" s="411">
        <f t="shared" si="493"/>
        <v>0</v>
      </c>
      <c r="O1250" s="1568"/>
      <c r="P1250" s="1569"/>
      <c r="Q1250" s="1569"/>
      <c r="R1250" s="1569"/>
      <c r="S1250" s="1569"/>
      <c r="T1250" s="1569"/>
      <c r="U1250" s="1569"/>
      <c r="V1250" s="1569"/>
      <c r="W1250" s="1569"/>
      <c r="X1250" s="1569"/>
      <c r="Y1250" s="1569"/>
      <c r="Z1250" s="1569"/>
      <c r="AA1250" s="1569"/>
      <c r="AB1250" s="1574"/>
      <c r="AC1250" s="400">
        <f t="shared" si="494"/>
        <v>0</v>
      </c>
      <c r="AD1250" s="854"/>
      <c r="AE1250" s="855"/>
      <c r="AF1250" s="856"/>
    </row>
    <row r="1251" spans="1:32" outlineLevel="1" x14ac:dyDescent="0.2">
      <c r="A1251" s="11">
        <v>180</v>
      </c>
      <c r="B1251" s="661"/>
      <c r="C1251" s="662"/>
      <c r="D1251" s="662"/>
      <c r="E1251" s="877" t="str">
        <f>'2. CAD NCCF'!E1251:L1251</f>
        <v>FI issued ABS and ABCP, low or not rated</v>
      </c>
      <c r="F1251" s="878"/>
      <c r="G1251" s="878"/>
      <c r="H1251" s="878"/>
      <c r="I1251" s="878"/>
      <c r="J1251" s="878"/>
      <c r="K1251" s="878"/>
      <c r="L1251" s="879"/>
      <c r="M1251" s="399">
        <f>SUBTOTAL(9,M1252:M1253)</f>
        <v>0</v>
      </c>
      <c r="N1251" s="402">
        <f t="shared" ref="N1251" si="495">SUBTOTAL(9,N1252:N1253)</f>
        <v>0</v>
      </c>
      <c r="O1251" s="1568"/>
      <c r="P1251" s="1569"/>
      <c r="Q1251" s="1569"/>
      <c r="R1251" s="1569"/>
      <c r="S1251" s="1569"/>
      <c r="T1251" s="1569"/>
      <c r="U1251" s="1569"/>
      <c r="V1251" s="1569"/>
      <c r="W1251" s="1569"/>
      <c r="X1251" s="1569"/>
      <c r="Y1251" s="1569"/>
      <c r="Z1251" s="1569"/>
      <c r="AA1251" s="1569"/>
      <c r="AB1251" s="1574"/>
      <c r="AC1251" s="399">
        <f t="shared" ref="AC1251" si="496">SUBTOTAL(9,AC1252:AC1253)</f>
        <v>0</v>
      </c>
      <c r="AD1251" s="854"/>
      <c r="AE1251" s="855"/>
      <c r="AF1251" s="856"/>
    </row>
    <row r="1252" spans="1:32" ht="15" customHeight="1" outlineLevel="1" x14ac:dyDescent="0.2">
      <c r="A1252" s="11">
        <v>181</v>
      </c>
      <c r="B1252" s="661"/>
      <c r="C1252" s="662"/>
      <c r="D1252" s="662"/>
      <c r="E1252" s="662"/>
      <c r="F1252" s="880" t="str">
        <f>'2. CAD NCCF'!F1252:L1252</f>
        <v>FI issued ABS, low or not rated</v>
      </c>
      <c r="G1252" s="881"/>
      <c r="H1252" s="881"/>
      <c r="I1252" s="881"/>
      <c r="J1252" s="881"/>
      <c r="K1252" s="881"/>
      <c r="L1252" s="882"/>
      <c r="M1252" s="400">
        <f t="shared" ref="M1252:M1253" si="497">M476</f>
        <v>0</v>
      </c>
      <c r="N1252" s="411">
        <f t="shared" ref="N1252:N1253" si="498">M1252</f>
        <v>0</v>
      </c>
      <c r="O1252" s="1568"/>
      <c r="P1252" s="1569"/>
      <c r="Q1252" s="1569"/>
      <c r="R1252" s="1569"/>
      <c r="S1252" s="1569"/>
      <c r="T1252" s="1569"/>
      <c r="U1252" s="1569"/>
      <c r="V1252" s="1569"/>
      <c r="W1252" s="1569"/>
      <c r="X1252" s="1569"/>
      <c r="Y1252" s="1569"/>
      <c r="Z1252" s="1569"/>
      <c r="AA1252" s="1569"/>
      <c r="AB1252" s="1574"/>
      <c r="AC1252" s="400">
        <f t="shared" ref="AC1252:AC1253" si="499">M1252-SUM(N1252:AB1252)</f>
        <v>0</v>
      </c>
      <c r="AD1252" s="854"/>
      <c r="AE1252" s="855"/>
      <c r="AF1252" s="856"/>
    </row>
    <row r="1253" spans="1:32" ht="15" customHeight="1" outlineLevel="1" x14ac:dyDescent="0.2">
      <c r="A1253" s="11">
        <v>182</v>
      </c>
      <c r="B1253" s="661"/>
      <c r="C1253" s="662"/>
      <c r="D1253" s="662"/>
      <c r="E1253" s="662"/>
      <c r="F1253" s="880" t="str">
        <f>'2. CAD NCCF'!F1253:L1253</f>
        <v>FI issued ABCP, low or not rated</v>
      </c>
      <c r="G1253" s="881"/>
      <c r="H1253" s="881"/>
      <c r="I1253" s="881"/>
      <c r="J1253" s="881"/>
      <c r="K1253" s="881"/>
      <c r="L1253" s="882"/>
      <c r="M1253" s="400">
        <f t="shared" si="497"/>
        <v>0</v>
      </c>
      <c r="N1253" s="411">
        <f t="shared" si="498"/>
        <v>0</v>
      </c>
      <c r="O1253" s="1568"/>
      <c r="P1253" s="1569"/>
      <c r="Q1253" s="1569"/>
      <c r="R1253" s="1569"/>
      <c r="S1253" s="1569"/>
      <c r="T1253" s="1569"/>
      <c r="U1253" s="1569"/>
      <c r="V1253" s="1569"/>
      <c r="W1253" s="1569"/>
      <c r="X1253" s="1569"/>
      <c r="Y1253" s="1569"/>
      <c r="Z1253" s="1569"/>
      <c r="AA1253" s="1569"/>
      <c r="AB1253" s="1574"/>
      <c r="AC1253" s="400">
        <f t="shared" si="499"/>
        <v>0</v>
      </c>
      <c r="AD1253" s="857"/>
      <c r="AE1253" s="858"/>
      <c r="AF1253" s="859"/>
    </row>
    <row r="1254" spans="1:32" outlineLevel="1" x14ac:dyDescent="0.2">
      <c r="A1254" s="11">
        <v>183</v>
      </c>
      <c r="B1254" s="661"/>
      <c r="C1254" s="662"/>
      <c r="D1254" s="868" t="str">
        <f>'2. CAD NCCF'!D1254:L1254</f>
        <v>Equities</v>
      </c>
      <c r="E1254" s="869"/>
      <c r="F1254" s="869"/>
      <c r="G1254" s="869"/>
      <c r="H1254" s="869"/>
      <c r="I1254" s="869"/>
      <c r="J1254" s="869"/>
      <c r="K1254" s="869"/>
      <c r="L1254" s="870"/>
      <c r="M1254" s="399">
        <f>SUBTOTAL(9,M1255:M1257)</f>
        <v>0</v>
      </c>
      <c r="N1254" s="402">
        <f t="shared" ref="N1254" si="500">SUBTOTAL(9,N1255:N1257)</f>
        <v>0</v>
      </c>
      <c r="O1254" s="1568"/>
      <c r="P1254" s="1569"/>
      <c r="Q1254" s="1569"/>
      <c r="R1254" s="1569"/>
      <c r="S1254" s="1569"/>
      <c r="T1254" s="1569"/>
      <c r="U1254" s="1569"/>
      <c r="V1254" s="1569"/>
      <c r="W1254" s="1569"/>
      <c r="X1254" s="1569"/>
      <c r="Y1254" s="1569"/>
      <c r="Z1254" s="1569"/>
      <c r="AA1254" s="1569"/>
      <c r="AB1254" s="1574"/>
      <c r="AC1254" s="399">
        <f t="shared" ref="AC1254" si="501">SUBTOTAL(9,AC1255:AC1257)</f>
        <v>0</v>
      </c>
      <c r="AD1254" s="1577"/>
      <c r="AE1254" s="1595"/>
      <c r="AF1254" s="1596"/>
    </row>
    <row r="1255" spans="1:32" ht="15" customHeight="1" outlineLevel="1" x14ac:dyDescent="0.2">
      <c r="A1255" s="11">
        <v>184</v>
      </c>
      <c r="B1255" s="661"/>
      <c r="C1255" s="662"/>
      <c r="D1255" s="662"/>
      <c r="E1255" s="662"/>
      <c r="F1255" s="880" t="str">
        <f>'2. CAD NCCF'!F1255:L1255</f>
        <v>Eligible non-financial common equity shares</v>
      </c>
      <c r="G1255" s="881"/>
      <c r="H1255" s="881"/>
      <c r="I1255" s="881"/>
      <c r="J1255" s="881"/>
      <c r="K1255" s="881"/>
      <c r="L1255" s="882"/>
      <c r="M1255" s="400">
        <f t="shared" ref="M1255:M1257" si="502">M479</f>
        <v>0</v>
      </c>
      <c r="N1255" s="411">
        <f t="shared" ref="N1255:N1257" si="503">M1255</f>
        <v>0</v>
      </c>
      <c r="O1255" s="1568"/>
      <c r="P1255" s="1569"/>
      <c r="Q1255" s="1569"/>
      <c r="R1255" s="1569"/>
      <c r="S1255" s="1569"/>
      <c r="T1255" s="1569"/>
      <c r="U1255" s="1569"/>
      <c r="V1255" s="1569"/>
      <c r="W1255" s="1569"/>
      <c r="X1255" s="1569"/>
      <c r="Y1255" s="1569"/>
      <c r="Z1255" s="1569"/>
      <c r="AA1255" s="1569"/>
      <c r="AB1255" s="1574"/>
      <c r="AC1255" s="400">
        <f t="shared" ref="AC1255:AC1257" si="504">M1255-SUM(N1255:AB1255)</f>
        <v>0</v>
      </c>
      <c r="AD1255" s="1433"/>
      <c r="AE1255" s="852"/>
      <c r="AF1255" s="853"/>
    </row>
    <row r="1256" spans="1:32" ht="15" customHeight="1" outlineLevel="1" x14ac:dyDescent="0.2">
      <c r="A1256" s="11">
        <v>185</v>
      </c>
      <c r="B1256" s="661"/>
      <c r="C1256" s="662"/>
      <c r="D1256" s="662"/>
      <c r="E1256" s="662"/>
      <c r="F1256" s="880" t="str">
        <f>'2. CAD NCCF'!F1256:L1256</f>
        <v>Eligible financial common equity</v>
      </c>
      <c r="G1256" s="881"/>
      <c r="H1256" s="881"/>
      <c r="I1256" s="881"/>
      <c r="J1256" s="881"/>
      <c r="K1256" s="881"/>
      <c r="L1256" s="882"/>
      <c r="M1256" s="400">
        <f t="shared" si="502"/>
        <v>0</v>
      </c>
      <c r="N1256" s="411">
        <f t="shared" si="503"/>
        <v>0</v>
      </c>
      <c r="O1256" s="1568"/>
      <c r="P1256" s="1569"/>
      <c r="Q1256" s="1569"/>
      <c r="R1256" s="1569"/>
      <c r="S1256" s="1569"/>
      <c r="T1256" s="1569"/>
      <c r="U1256" s="1569"/>
      <c r="V1256" s="1569"/>
      <c r="W1256" s="1569"/>
      <c r="X1256" s="1569"/>
      <c r="Y1256" s="1569"/>
      <c r="Z1256" s="1569"/>
      <c r="AA1256" s="1569"/>
      <c r="AB1256" s="1574"/>
      <c r="AC1256" s="400">
        <f t="shared" si="504"/>
        <v>0</v>
      </c>
      <c r="AD1256" s="854"/>
      <c r="AE1256" s="855"/>
      <c r="AF1256" s="856"/>
    </row>
    <row r="1257" spans="1:32" ht="15" customHeight="1" outlineLevel="1" x14ac:dyDescent="0.2">
      <c r="A1257" s="11">
        <v>186</v>
      </c>
      <c r="B1257" s="661"/>
      <c r="C1257" s="662"/>
      <c r="D1257" s="662"/>
      <c r="E1257" s="662"/>
      <c r="F1257" s="880" t="str">
        <f>'2. CAD NCCF'!F1257:L1257</f>
        <v>Other equities</v>
      </c>
      <c r="G1257" s="881"/>
      <c r="H1257" s="881"/>
      <c r="I1257" s="881"/>
      <c r="J1257" s="881"/>
      <c r="K1257" s="881"/>
      <c r="L1257" s="882"/>
      <c r="M1257" s="400">
        <f t="shared" si="502"/>
        <v>0</v>
      </c>
      <c r="N1257" s="411">
        <f t="shared" si="503"/>
        <v>0</v>
      </c>
      <c r="O1257" s="1568"/>
      <c r="P1257" s="1569"/>
      <c r="Q1257" s="1569"/>
      <c r="R1257" s="1569"/>
      <c r="S1257" s="1569"/>
      <c r="T1257" s="1569"/>
      <c r="U1257" s="1569"/>
      <c r="V1257" s="1569"/>
      <c r="W1257" s="1569"/>
      <c r="X1257" s="1569"/>
      <c r="Y1257" s="1569"/>
      <c r="Z1257" s="1569"/>
      <c r="AA1257" s="1569"/>
      <c r="AB1257" s="1574"/>
      <c r="AC1257" s="400">
        <f t="shared" si="504"/>
        <v>0</v>
      </c>
      <c r="AD1257" s="857"/>
      <c r="AE1257" s="858"/>
      <c r="AF1257" s="859"/>
    </row>
    <row r="1258" spans="1:32" outlineLevel="1" x14ac:dyDescent="0.2">
      <c r="A1258" s="11">
        <v>187</v>
      </c>
      <c r="B1258" s="661"/>
      <c r="C1258" s="662"/>
      <c r="D1258" s="868" t="str">
        <f>'2. CAD NCCF'!D1258:L1258</f>
        <v>FI's own securities - Not eliminated</v>
      </c>
      <c r="E1258" s="869"/>
      <c r="F1258" s="869"/>
      <c r="G1258" s="869"/>
      <c r="H1258" s="869"/>
      <c r="I1258" s="869"/>
      <c r="J1258" s="869"/>
      <c r="K1258" s="869"/>
      <c r="L1258" s="870"/>
      <c r="M1258" s="399">
        <f>SUBTOTAL(9,M1259:M1260)</f>
        <v>0</v>
      </c>
      <c r="N1258" s="402">
        <f t="shared" ref="N1258" si="505">SUBTOTAL(9,N1259:N1260)</f>
        <v>0</v>
      </c>
      <c r="O1258" s="1568"/>
      <c r="P1258" s="1569"/>
      <c r="Q1258" s="1569"/>
      <c r="R1258" s="1569"/>
      <c r="S1258" s="1569"/>
      <c r="T1258" s="1569"/>
      <c r="U1258" s="1569"/>
      <c r="V1258" s="1569"/>
      <c r="W1258" s="1569"/>
      <c r="X1258" s="1569"/>
      <c r="Y1258" s="1569"/>
      <c r="Z1258" s="1569"/>
      <c r="AA1258" s="1569"/>
      <c r="AB1258" s="1574"/>
      <c r="AC1258" s="399">
        <f t="shared" ref="AC1258" si="506">SUBTOTAL(9,AC1259:AC1260)</f>
        <v>0</v>
      </c>
      <c r="AD1258" s="1577"/>
      <c r="AE1258" s="1595"/>
      <c r="AF1258" s="1596"/>
    </row>
    <row r="1259" spans="1:32" ht="15" customHeight="1" outlineLevel="1" x14ac:dyDescent="0.2">
      <c r="A1259" s="11">
        <v>188</v>
      </c>
      <c r="B1259" s="661"/>
      <c r="C1259" s="662"/>
      <c r="D1259" s="662"/>
      <c r="E1259" s="662"/>
      <c r="F1259" s="880" t="str">
        <f>'2. CAD NCCF'!F1259:L1259</f>
        <v>FI's own debt not eliminated</v>
      </c>
      <c r="G1259" s="881"/>
      <c r="H1259" s="881"/>
      <c r="I1259" s="881"/>
      <c r="J1259" s="881"/>
      <c r="K1259" s="881"/>
      <c r="L1259" s="882"/>
      <c r="M1259" s="400">
        <f t="shared" ref="M1259:M1260" si="507">M483</f>
        <v>0</v>
      </c>
      <c r="N1259" s="411">
        <f t="shared" ref="N1259:N1260" si="508">M1259</f>
        <v>0</v>
      </c>
      <c r="O1259" s="1568"/>
      <c r="P1259" s="1569"/>
      <c r="Q1259" s="1569"/>
      <c r="R1259" s="1569"/>
      <c r="S1259" s="1569"/>
      <c r="T1259" s="1569"/>
      <c r="U1259" s="1569"/>
      <c r="V1259" s="1569"/>
      <c r="W1259" s="1569"/>
      <c r="X1259" s="1569"/>
      <c r="Y1259" s="1569"/>
      <c r="Z1259" s="1569"/>
      <c r="AA1259" s="1569"/>
      <c r="AB1259" s="1574"/>
      <c r="AC1259" s="400">
        <f t="shared" ref="AC1259:AC1260" si="509">M1259-SUM(N1259:AB1259)</f>
        <v>0</v>
      </c>
      <c r="AD1259" s="1433"/>
      <c r="AE1259" s="852"/>
      <c r="AF1259" s="853"/>
    </row>
    <row r="1260" spans="1:32" ht="15" customHeight="1" outlineLevel="1" x14ac:dyDescent="0.2">
      <c r="A1260" s="11">
        <v>189</v>
      </c>
      <c r="B1260" s="661"/>
      <c r="C1260" s="662"/>
      <c r="D1260" s="662"/>
      <c r="E1260" s="662"/>
      <c r="F1260" s="880" t="str">
        <f>'2. CAD NCCF'!F1260:L1260</f>
        <v>FI's own equity not eliminated</v>
      </c>
      <c r="G1260" s="881"/>
      <c r="H1260" s="881"/>
      <c r="I1260" s="881"/>
      <c r="J1260" s="881"/>
      <c r="K1260" s="881"/>
      <c r="L1260" s="882"/>
      <c r="M1260" s="400">
        <f t="shared" si="507"/>
        <v>0</v>
      </c>
      <c r="N1260" s="411">
        <f t="shared" si="508"/>
        <v>0</v>
      </c>
      <c r="O1260" s="1568"/>
      <c r="P1260" s="1569"/>
      <c r="Q1260" s="1569"/>
      <c r="R1260" s="1569"/>
      <c r="S1260" s="1569"/>
      <c r="T1260" s="1569"/>
      <c r="U1260" s="1569"/>
      <c r="V1260" s="1569"/>
      <c r="W1260" s="1569"/>
      <c r="X1260" s="1569"/>
      <c r="Y1260" s="1569"/>
      <c r="Z1260" s="1569"/>
      <c r="AA1260" s="1569"/>
      <c r="AB1260" s="1574"/>
      <c r="AC1260" s="400">
        <f t="shared" si="509"/>
        <v>0</v>
      </c>
      <c r="AD1260" s="857"/>
      <c r="AE1260" s="858"/>
      <c r="AF1260" s="859"/>
    </row>
    <row r="1261" spans="1:32" ht="15" customHeight="1" outlineLevel="1" x14ac:dyDescent="0.2">
      <c r="A1261" s="11">
        <v>326</v>
      </c>
      <c r="B1261" s="661"/>
      <c r="C1261" s="1048" t="str">
        <f>'2. CAD NCCF'!C1261:AF1261</f>
        <v>Other liabilities</v>
      </c>
      <c r="D1261" s="1049"/>
      <c r="E1261" s="1049"/>
      <c r="F1261" s="1049"/>
      <c r="G1261" s="1049"/>
      <c r="H1261" s="1049"/>
      <c r="I1261" s="1049"/>
      <c r="J1261" s="1049"/>
      <c r="K1261" s="1049"/>
      <c r="L1261" s="1049"/>
      <c r="M1261" s="1049"/>
      <c r="N1261" s="1049"/>
      <c r="O1261" s="1049"/>
      <c r="P1261" s="1049"/>
      <c r="Q1261" s="1049"/>
      <c r="R1261" s="1049"/>
      <c r="S1261" s="1049"/>
      <c r="T1261" s="1049"/>
      <c r="U1261" s="1049"/>
      <c r="V1261" s="1049"/>
      <c r="W1261" s="1049"/>
      <c r="X1261" s="1049"/>
      <c r="Y1261" s="1049"/>
      <c r="Z1261" s="1049"/>
      <c r="AA1261" s="1049"/>
      <c r="AB1261" s="1049"/>
      <c r="AC1261" s="1049"/>
      <c r="AD1261" s="1049"/>
      <c r="AE1261" s="1049"/>
      <c r="AF1261" s="1050"/>
    </row>
    <row r="1262" spans="1:32" outlineLevel="1" x14ac:dyDescent="0.2">
      <c r="A1262" s="11">
        <v>232</v>
      </c>
      <c r="B1262" s="661"/>
      <c r="C1262" s="662"/>
      <c r="D1262" s="1080" t="str">
        <f>'2. CAD NCCF'!D1262:L1262</f>
        <v>Derivative related liabilities (DRL)</v>
      </c>
      <c r="E1262" s="1081"/>
      <c r="F1262" s="1081"/>
      <c r="G1262" s="1081"/>
      <c r="H1262" s="1081"/>
      <c r="I1262" s="1081"/>
      <c r="J1262" s="1081"/>
      <c r="K1262" s="1081"/>
      <c r="L1262" s="1092"/>
      <c r="M1262" s="399">
        <f>SUBTOTAL(9,M1263:M1264)</f>
        <v>0</v>
      </c>
      <c r="N1262" s="402">
        <f t="shared" ref="N1262:AC1262" si="510">SUBTOTAL(9,N1263:N1264)</f>
        <v>0</v>
      </c>
      <c r="O1262" s="406">
        <f t="shared" si="510"/>
        <v>0</v>
      </c>
      <c r="P1262" s="406">
        <f t="shared" si="510"/>
        <v>0</v>
      </c>
      <c r="Q1262" s="407">
        <f t="shared" si="510"/>
        <v>0</v>
      </c>
      <c r="R1262" s="402">
        <f t="shared" si="510"/>
        <v>0</v>
      </c>
      <c r="S1262" s="406">
        <f t="shared" si="510"/>
        <v>0</v>
      </c>
      <c r="T1262" s="405">
        <f t="shared" si="510"/>
        <v>0</v>
      </c>
      <c r="U1262" s="405">
        <f t="shared" si="510"/>
        <v>0</v>
      </c>
      <c r="V1262" s="405">
        <f t="shared" si="510"/>
        <v>0</v>
      </c>
      <c r="W1262" s="405">
        <f t="shared" si="510"/>
        <v>0</v>
      </c>
      <c r="X1262" s="405">
        <f t="shared" si="510"/>
        <v>0</v>
      </c>
      <c r="Y1262" s="405">
        <f t="shared" si="510"/>
        <v>0</v>
      </c>
      <c r="Z1262" s="405">
        <f t="shared" si="510"/>
        <v>0</v>
      </c>
      <c r="AA1262" s="405">
        <f t="shared" si="510"/>
        <v>0</v>
      </c>
      <c r="AB1262" s="403">
        <f t="shared" si="510"/>
        <v>0</v>
      </c>
      <c r="AC1262" s="399">
        <f t="shared" si="510"/>
        <v>0</v>
      </c>
      <c r="AD1262" s="1577"/>
      <c r="AE1262" s="1595"/>
      <c r="AF1262" s="1596"/>
    </row>
    <row r="1263" spans="1:32" ht="15" customHeight="1" outlineLevel="1" x14ac:dyDescent="0.2">
      <c r="A1263" s="11">
        <v>188</v>
      </c>
      <c r="B1263" s="661"/>
      <c r="C1263" s="662"/>
      <c r="D1263" s="662"/>
      <c r="E1263" s="662"/>
      <c r="F1263" s="880" t="str">
        <f>'2. CAD NCCF'!F1263:L1263</f>
        <v>FX and cross currency swap liabilities</v>
      </c>
      <c r="G1263" s="881"/>
      <c r="H1263" s="881"/>
      <c r="I1263" s="881"/>
      <c r="J1263" s="881"/>
      <c r="K1263" s="881"/>
      <c r="L1263" s="882"/>
      <c r="M1263" s="400">
        <f>M487</f>
        <v>0</v>
      </c>
      <c r="N1263" s="1255"/>
      <c r="O1263" s="1377"/>
      <c r="P1263" s="1377"/>
      <c r="Q1263" s="1377"/>
      <c r="R1263" s="1377"/>
      <c r="S1263" s="1377"/>
      <c r="T1263" s="1377"/>
      <c r="U1263" s="1377"/>
      <c r="V1263" s="1377"/>
      <c r="W1263" s="1377"/>
      <c r="X1263" s="1377"/>
      <c r="Y1263" s="1377"/>
      <c r="Z1263" s="1377"/>
      <c r="AA1263" s="1377"/>
      <c r="AB1263" s="1377"/>
      <c r="AC1263" s="401">
        <f t="shared" ref="AC1263:AC1264" si="511">M1263-SUM(N1263:AB1263)</f>
        <v>0</v>
      </c>
      <c r="AD1263" s="1433"/>
      <c r="AE1263" s="852"/>
      <c r="AF1263" s="853"/>
    </row>
    <row r="1264" spans="1:32" ht="15" customHeight="1" outlineLevel="1" x14ac:dyDescent="0.2">
      <c r="A1264" s="11">
        <v>189</v>
      </c>
      <c r="B1264" s="661"/>
      <c r="C1264" s="662"/>
      <c r="D1264" s="662"/>
      <c r="E1264" s="662"/>
      <c r="F1264" s="880" t="str">
        <f>'2. CAD NCCF'!F1264:L1264</f>
        <v>Other DRL</v>
      </c>
      <c r="G1264" s="881"/>
      <c r="H1264" s="881"/>
      <c r="I1264" s="881"/>
      <c r="J1264" s="881"/>
      <c r="K1264" s="881"/>
      <c r="L1264" s="882"/>
      <c r="M1264" s="400">
        <f>M488</f>
        <v>0</v>
      </c>
      <c r="N1264" s="411">
        <f t="shared" ref="N1264:AB1264" si="512">N488</f>
        <v>0</v>
      </c>
      <c r="O1264" s="414">
        <f t="shared" si="512"/>
        <v>0</v>
      </c>
      <c r="P1264" s="414">
        <f t="shared" si="512"/>
        <v>0</v>
      </c>
      <c r="Q1264" s="415">
        <f t="shared" si="512"/>
        <v>0</v>
      </c>
      <c r="R1264" s="411">
        <f t="shared" si="512"/>
        <v>0</v>
      </c>
      <c r="S1264" s="413">
        <f t="shared" si="512"/>
        <v>0</v>
      </c>
      <c r="T1264" s="413">
        <f t="shared" si="512"/>
        <v>0</v>
      </c>
      <c r="U1264" s="413">
        <f t="shared" si="512"/>
        <v>0</v>
      </c>
      <c r="V1264" s="413">
        <f t="shared" si="512"/>
        <v>0</v>
      </c>
      <c r="W1264" s="413">
        <f t="shared" si="512"/>
        <v>0</v>
      </c>
      <c r="X1264" s="414">
        <f t="shared" si="512"/>
        <v>0</v>
      </c>
      <c r="Y1264" s="413">
        <f t="shared" si="512"/>
        <v>0</v>
      </c>
      <c r="Z1264" s="413">
        <f t="shared" si="512"/>
        <v>0</v>
      </c>
      <c r="AA1264" s="413">
        <f t="shared" si="512"/>
        <v>0</v>
      </c>
      <c r="AB1264" s="413">
        <f t="shared" si="512"/>
        <v>0</v>
      </c>
      <c r="AC1264" s="400">
        <f t="shared" si="511"/>
        <v>0</v>
      </c>
      <c r="AD1264" s="857"/>
      <c r="AE1264" s="858"/>
      <c r="AF1264" s="859"/>
    </row>
    <row r="1265" spans="1:34" outlineLevel="1" x14ac:dyDescent="0.2">
      <c r="A1265" s="11">
        <v>232</v>
      </c>
      <c r="B1265" s="661"/>
      <c r="C1265" s="662"/>
      <c r="D1265" s="868" t="str">
        <f>'2. CAD NCCF'!D1265:L1265</f>
        <v>Cash collateral received (CCR)</v>
      </c>
      <c r="E1265" s="869"/>
      <c r="F1265" s="869"/>
      <c r="G1265" s="869"/>
      <c r="H1265" s="869"/>
      <c r="I1265" s="869"/>
      <c r="J1265" s="869"/>
      <c r="K1265" s="869"/>
      <c r="L1265" s="870"/>
      <c r="M1265" s="399">
        <f>SUBTOTAL(9,M1266:M1268)</f>
        <v>0</v>
      </c>
      <c r="N1265" s="402">
        <f>SUBTOTAL(9,N1266:N1268)</f>
        <v>0</v>
      </c>
      <c r="O1265" s="406">
        <f t="shared" ref="O1265:AC1265" si="513">SUBTOTAL(9,O1266:O1268)</f>
        <v>0</v>
      </c>
      <c r="P1265" s="406">
        <f t="shared" si="513"/>
        <v>0</v>
      </c>
      <c r="Q1265" s="407">
        <f t="shared" si="513"/>
        <v>0</v>
      </c>
      <c r="R1265" s="402">
        <f t="shared" si="513"/>
        <v>0</v>
      </c>
      <c r="S1265" s="406">
        <f t="shared" si="513"/>
        <v>0</v>
      </c>
      <c r="T1265" s="405">
        <f t="shared" si="513"/>
        <v>0</v>
      </c>
      <c r="U1265" s="405">
        <f t="shared" si="513"/>
        <v>0</v>
      </c>
      <c r="V1265" s="405">
        <f t="shared" si="513"/>
        <v>0</v>
      </c>
      <c r="W1265" s="405">
        <f t="shared" si="513"/>
        <v>0</v>
      </c>
      <c r="X1265" s="405">
        <f t="shared" si="513"/>
        <v>0</v>
      </c>
      <c r="Y1265" s="405">
        <f t="shared" si="513"/>
        <v>0</v>
      </c>
      <c r="Z1265" s="405">
        <f t="shared" si="513"/>
        <v>0</v>
      </c>
      <c r="AA1265" s="405">
        <f t="shared" si="513"/>
        <v>0</v>
      </c>
      <c r="AB1265" s="403">
        <f t="shared" si="513"/>
        <v>0</v>
      </c>
      <c r="AC1265" s="399">
        <f t="shared" si="513"/>
        <v>0</v>
      </c>
      <c r="AD1265" s="1577"/>
      <c r="AE1265" s="1595"/>
      <c r="AF1265" s="1596"/>
      <c r="AH1265" s="241">
        <f>SUM(P1265,P1262,P1180,P1176,P1173,P1164,P1158,P1153,P1146,P1143,P1150,P1139,P1136,P1131,P1127,P1123,P1117,P1112,P1107,P1099,P1092,P1088,P1084,P1077,P1072,P1068,P1057,P1050,P1043,P1036,P1029,P1022,P1015,P1008)</f>
        <v>0</v>
      </c>
    </row>
    <row r="1266" spans="1:34" ht="15" customHeight="1" outlineLevel="1" x14ac:dyDescent="0.2">
      <c r="A1266" s="11">
        <v>188</v>
      </c>
      <c r="B1266" s="661"/>
      <c r="C1266" s="662"/>
      <c r="D1266" s="662"/>
      <c r="E1266" s="662"/>
      <c r="F1266" s="880" t="str">
        <f>'2. CAD NCCF'!F1266:L1266</f>
        <v>CCR for exchange-traded derivatives</v>
      </c>
      <c r="G1266" s="881"/>
      <c r="H1266" s="881"/>
      <c r="I1266" s="881"/>
      <c r="J1266" s="881"/>
      <c r="K1266" s="881"/>
      <c r="L1266" s="882"/>
      <c r="M1266" s="400">
        <f>M490</f>
        <v>0</v>
      </c>
      <c r="N1266" s="411">
        <f t="shared" ref="N1266:AB1267" si="514">N490</f>
        <v>0</v>
      </c>
      <c r="O1266" s="414">
        <f t="shared" si="514"/>
        <v>0</v>
      </c>
      <c r="P1266" s="414">
        <f t="shared" si="514"/>
        <v>0</v>
      </c>
      <c r="Q1266" s="415">
        <f t="shared" si="514"/>
        <v>0</v>
      </c>
      <c r="R1266" s="411">
        <f t="shared" si="514"/>
        <v>0</v>
      </c>
      <c r="S1266" s="413">
        <f t="shared" si="514"/>
        <v>0</v>
      </c>
      <c r="T1266" s="413">
        <f t="shared" si="514"/>
        <v>0</v>
      </c>
      <c r="U1266" s="413">
        <f t="shared" si="514"/>
        <v>0</v>
      </c>
      <c r="V1266" s="413">
        <f t="shared" si="514"/>
        <v>0</v>
      </c>
      <c r="W1266" s="413">
        <f t="shared" si="514"/>
        <v>0</v>
      </c>
      <c r="X1266" s="414">
        <f t="shared" si="514"/>
        <v>0</v>
      </c>
      <c r="Y1266" s="413">
        <f t="shared" si="514"/>
        <v>0</v>
      </c>
      <c r="Z1266" s="413">
        <f t="shared" si="514"/>
        <v>0</v>
      </c>
      <c r="AA1266" s="413">
        <f t="shared" si="514"/>
        <v>0</v>
      </c>
      <c r="AB1266" s="413">
        <f t="shared" si="514"/>
        <v>0</v>
      </c>
      <c r="AC1266" s="400">
        <f t="shared" ref="AC1266:AC1274" si="515">M1266-SUM(N1266:AB1266)</f>
        <v>0</v>
      </c>
      <c r="AD1266" s="1433"/>
      <c r="AE1266" s="852"/>
      <c r="AF1266" s="853"/>
    </row>
    <row r="1267" spans="1:34" ht="15" customHeight="1" outlineLevel="1" x14ac:dyDescent="0.2">
      <c r="A1267" s="11">
        <v>189</v>
      </c>
      <c r="B1267" s="661"/>
      <c r="C1267" s="662"/>
      <c r="D1267" s="662"/>
      <c r="E1267" s="662"/>
      <c r="F1267" s="880" t="str">
        <f>'2. CAD NCCF'!F1267:L1267</f>
        <v>CCR for OTC derivatives</v>
      </c>
      <c r="G1267" s="881"/>
      <c r="H1267" s="881"/>
      <c r="I1267" s="881"/>
      <c r="J1267" s="881"/>
      <c r="K1267" s="881"/>
      <c r="L1267" s="882"/>
      <c r="M1267" s="400">
        <f>M491</f>
        <v>0</v>
      </c>
      <c r="N1267" s="411">
        <f t="shared" si="514"/>
        <v>0</v>
      </c>
      <c r="O1267" s="414">
        <f t="shared" si="514"/>
        <v>0</v>
      </c>
      <c r="P1267" s="414">
        <f t="shared" si="514"/>
        <v>0</v>
      </c>
      <c r="Q1267" s="415">
        <f t="shared" si="514"/>
        <v>0</v>
      </c>
      <c r="R1267" s="411">
        <f t="shared" si="514"/>
        <v>0</v>
      </c>
      <c r="S1267" s="413">
        <f t="shared" si="514"/>
        <v>0</v>
      </c>
      <c r="T1267" s="413">
        <f t="shared" si="514"/>
        <v>0</v>
      </c>
      <c r="U1267" s="413">
        <f t="shared" si="514"/>
        <v>0</v>
      </c>
      <c r="V1267" s="413">
        <f t="shared" si="514"/>
        <v>0</v>
      </c>
      <c r="W1267" s="413">
        <f t="shared" si="514"/>
        <v>0</v>
      </c>
      <c r="X1267" s="414">
        <f t="shared" si="514"/>
        <v>0</v>
      </c>
      <c r="Y1267" s="413">
        <f t="shared" si="514"/>
        <v>0</v>
      </c>
      <c r="Z1267" s="413">
        <f t="shared" si="514"/>
        <v>0</v>
      </c>
      <c r="AA1267" s="413">
        <f t="shared" si="514"/>
        <v>0</v>
      </c>
      <c r="AB1267" s="413">
        <f t="shared" si="514"/>
        <v>0</v>
      </c>
      <c r="AC1267" s="400">
        <f t="shared" si="515"/>
        <v>0</v>
      </c>
      <c r="AD1267" s="854"/>
      <c r="AE1267" s="855"/>
      <c r="AF1267" s="856"/>
    </row>
    <row r="1268" spans="1:34" outlineLevel="1" x14ac:dyDescent="0.2">
      <c r="A1268" s="11">
        <v>189</v>
      </c>
      <c r="B1268" s="661"/>
      <c r="C1268" s="662"/>
      <c r="D1268" s="662"/>
      <c r="E1268" s="662"/>
      <c r="F1268" s="880" t="str">
        <f>'2. CAD NCCF'!F1268:L1268</f>
        <v>CCR</v>
      </c>
      <c r="G1268" s="881"/>
      <c r="H1268" s="881"/>
      <c r="I1268" s="881"/>
      <c r="J1268" s="881"/>
      <c r="K1268" s="881"/>
      <c r="L1268" s="882"/>
      <c r="M1268" s="400">
        <f>M492</f>
        <v>0</v>
      </c>
      <c r="N1268" s="1381"/>
      <c r="O1268" s="1253"/>
      <c r="P1268" s="1253"/>
      <c r="Q1268" s="1253"/>
      <c r="R1268" s="1253"/>
      <c r="S1268" s="1253"/>
      <c r="T1268" s="1253"/>
      <c r="U1268" s="1253"/>
      <c r="V1268" s="1253"/>
      <c r="W1268" s="1253"/>
      <c r="X1268" s="1253"/>
      <c r="Y1268" s="1253"/>
      <c r="Z1268" s="1253"/>
      <c r="AA1268" s="1253"/>
      <c r="AB1268" s="1253"/>
      <c r="AC1268" s="400">
        <f t="shared" si="515"/>
        <v>0</v>
      </c>
      <c r="AD1268" s="857"/>
      <c r="AE1268" s="858"/>
      <c r="AF1268" s="859"/>
    </row>
    <row r="1269" spans="1:34" outlineLevel="1" x14ac:dyDescent="0.2">
      <c r="A1269" s="11">
        <v>232</v>
      </c>
      <c r="B1269" s="661"/>
      <c r="C1269" s="662"/>
      <c r="D1269" s="868" t="str">
        <f>'2. CAD NCCF'!D1269:L1269</f>
        <v>Commodities Short</v>
      </c>
      <c r="E1269" s="869"/>
      <c r="F1269" s="869"/>
      <c r="G1269" s="869"/>
      <c r="H1269" s="869"/>
      <c r="I1269" s="869"/>
      <c r="J1269" s="869"/>
      <c r="K1269" s="869"/>
      <c r="L1269" s="870"/>
      <c r="M1269" s="399">
        <f>SUBTOTAL(9,M1270:M1272)</f>
        <v>0</v>
      </c>
      <c r="N1269" s="1254"/>
      <c r="O1269" s="1254"/>
      <c r="P1269" s="1254"/>
      <c r="Q1269" s="1254"/>
      <c r="R1269" s="1254"/>
      <c r="S1269" s="1254"/>
      <c r="T1269" s="1254"/>
      <c r="U1269" s="1254"/>
      <c r="V1269" s="1254"/>
      <c r="W1269" s="1254"/>
      <c r="X1269" s="1254"/>
      <c r="Y1269" s="1254"/>
      <c r="Z1269" s="1254"/>
      <c r="AA1269" s="1254"/>
      <c r="AB1269" s="1254"/>
      <c r="AC1269" s="399">
        <f>SUBTOTAL(9,AC1270:AC1272)</f>
        <v>0</v>
      </c>
      <c r="AD1269" s="1577"/>
      <c r="AE1269" s="1595"/>
      <c r="AF1269" s="1596"/>
    </row>
    <row r="1270" spans="1:34" ht="15" customHeight="1" outlineLevel="1" x14ac:dyDescent="0.2">
      <c r="A1270" s="11">
        <v>188</v>
      </c>
      <c r="B1270" s="661"/>
      <c r="C1270" s="662"/>
      <c r="D1270" s="662"/>
      <c r="E1270" s="662"/>
      <c r="F1270" s="880" t="str">
        <f>'2. CAD NCCF'!F1270:L1270</f>
        <v>Precious metal short</v>
      </c>
      <c r="G1270" s="881"/>
      <c r="H1270" s="881"/>
      <c r="I1270" s="881"/>
      <c r="J1270" s="881"/>
      <c r="K1270" s="881"/>
      <c r="L1270" s="882"/>
      <c r="M1270" s="400">
        <f>M494</f>
        <v>0</v>
      </c>
      <c r="N1270" s="1254"/>
      <c r="O1270" s="1254"/>
      <c r="P1270" s="1254"/>
      <c r="Q1270" s="1254"/>
      <c r="R1270" s="1254"/>
      <c r="S1270" s="1254"/>
      <c r="T1270" s="1254"/>
      <c r="U1270" s="1254"/>
      <c r="V1270" s="1254"/>
      <c r="W1270" s="1254"/>
      <c r="X1270" s="1254"/>
      <c r="Y1270" s="1254"/>
      <c r="Z1270" s="1254"/>
      <c r="AA1270" s="1254"/>
      <c r="AB1270" s="1254"/>
      <c r="AC1270" s="400">
        <f t="shared" si="515"/>
        <v>0</v>
      </c>
      <c r="AD1270" s="1433"/>
      <c r="AE1270" s="852"/>
      <c r="AF1270" s="853"/>
    </row>
    <row r="1271" spans="1:34" ht="15" customHeight="1" outlineLevel="1" x14ac:dyDescent="0.2">
      <c r="A1271" s="11">
        <v>189</v>
      </c>
      <c r="B1271" s="661" t="s">
        <v>6</v>
      </c>
      <c r="C1271" s="662"/>
      <c r="D1271" s="662"/>
      <c r="E1271" s="662"/>
      <c r="F1271" s="880" t="str">
        <f>'2. CAD NCCF'!F1271:L1271</f>
        <v>Precious metal deposits</v>
      </c>
      <c r="G1271" s="881"/>
      <c r="H1271" s="881"/>
      <c r="I1271" s="881"/>
      <c r="J1271" s="881"/>
      <c r="K1271" s="881"/>
      <c r="L1271" s="882"/>
      <c r="M1271" s="400">
        <f>M495</f>
        <v>0</v>
      </c>
      <c r="N1271" s="1254"/>
      <c r="O1271" s="1254"/>
      <c r="P1271" s="1254"/>
      <c r="Q1271" s="1254"/>
      <c r="R1271" s="1254"/>
      <c r="S1271" s="1254"/>
      <c r="T1271" s="1254"/>
      <c r="U1271" s="1254"/>
      <c r="V1271" s="1254"/>
      <c r="W1271" s="1254"/>
      <c r="X1271" s="1254"/>
      <c r="Y1271" s="1254"/>
      <c r="Z1271" s="1254"/>
      <c r="AA1271" s="1254"/>
      <c r="AB1271" s="1254"/>
      <c r="AC1271" s="400">
        <f t="shared" si="515"/>
        <v>0</v>
      </c>
      <c r="AD1271" s="854"/>
      <c r="AE1271" s="855"/>
      <c r="AF1271" s="856"/>
    </row>
    <row r="1272" spans="1:34" ht="15" customHeight="1" outlineLevel="1" x14ac:dyDescent="0.2">
      <c r="A1272" s="11">
        <v>189</v>
      </c>
      <c r="B1272" s="661"/>
      <c r="C1272" s="662"/>
      <c r="D1272" s="662"/>
      <c r="E1272" s="662"/>
      <c r="F1272" s="880" t="str">
        <f>'2. CAD NCCF'!F1272:L1272</f>
        <v>Other commodities short</v>
      </c>
      <c r="G1272" s="881"/>
      <c r="H1272" s="881"/>
      <c r="I1272" s="881"/>
      <c r="J1272" s="881"/>
      <c r="K1272" s="881"/>
      <c r="L1272" s="882"/>
      <c r="M1272" s="400">
        <f>M496</f>
        <v>0</v>
      </c>
      <c r="N1272" s="1254"/>
      <c r="O1272" s="1254"/>
      <c r="P1272" s="1254"/>
      <c r="Q1272" s="1254"/>
      <c r="R1272" s="1254"/>
      <c r="S1272" s="1254"/>
      <c r="T1272" s="1254"/>
      <c r="U1272" s="1254"/>
      <c r="V1272" s="1254"/>
      <c r="W1272" s="1254"/>
      <c r="X1272" s="1254"/>
      <c r="Y1272" s="1254"/>
      <c r="Z1272" s="1254"/>
      <c r="AA1272" s="1254"/>
      <c r="AB1272" s="1254"/>
      <c r="AC1272" s="400">
        <f t="shared" si="515"/>
        <v>0</v>
      </c>
      <c r="AD1272" s="857"/>
      <c r="AE1272" s="858"/>
      <c r="AF1272" s="859"/>
    </row>
    <row r="1273" spans="1:34" outlineLevel="1" x14ac:dyDescent="0.2">
      <c r="A1273" s="11">
        <v>232</v>
      </c>
      <c r="B1273" s="661"/>
      <c r="C1273" s="662"/>
      <c r="D1273" s="868" t="str">
        <f>'2. CAD NCCF'!D1273:L1273</f>
        <v>Other liabilities</v>
      </c>
      <c r="E1273" s="869"/>
      <c r="F1273" s="869"/>
      <c r="G1273" s="869"/>
      <c r="H1273" s="869"/>
      <c r="I1273" s="869"/>
      <c r="J1273" s="869"/>
      <c r="K1273" s="869"/>
      <c r="L1273" s="870"/>
      <c r="M1273" s="399">
        <f>SUBTOTAL(9,M1274)</f>
        <v>0</v>
      </c>
      <c r="N1273" s="1254"/>
      <c r="O1273" s="1254"/>
      <c r="P1273" s="1254"/>
      <c r="Q1273" s="1254"/>
      <c r="R1273" s="1254"/>
      <c r="S1273" s="1254"/>
      <c r="T1273" s="1254"/>
      <c r="U1273" s="1254"/>
      <c r="V1273" s="1254"/>
      <c r="W1273" s="1254"/>
      <c r="X1273" s="1254"/>
      <c r="Y1273" s="1254"/>
      <c r="Z1273" s="1254"/>
      <c r="AA1273" s="1254"/>
      <c r="AB1273" s="1254"/>
      <c r="AC1273" s="399">
        <f t="shared" ref="AC1273" si="516">SUBTOTAL(9,AC1274)</f>
        <v>0</v>
      </c>
      <c r="AD1273" s="1577"/>
      <c r="AE1273" s="1595"/>
      <c r="AF1273" s="1596"/>
    </row>
    <row r="1274" spans="1:34" ht="15" customHeight="1" outlineLevel="1" x14ac:dyDescent="0.2">
      <c r="A1274" s="11">
        <v>188</v>
      </c>
      <c r="B1274" s="679"/>
      <c r="C1274" s="664"/>
      <c r="D1274" s="664"/>
      <c r="E1274" s="680"/>
      <c r="F1274" s="880" t="str">
        <f>'2. CAD NCCF'!F1274:L1274</f>
        <v>Other liabilities</v>
      </c>
      <c r="G1274" s="881"/>
      <c r="H1274" s="881"/>
      <c r="I1274" s="881"/>
      <c r="J1274" s="881"/>
      <c r="K1274" s="881"/>
      <c r="L1274" s="882"/>
      <c r="M1274" s="400">
        <f>M498</f>
        <v>0</v>
      </c>
      <c r="N1274" s="977"/>
      <c r="O1274" s="977"/>
      <c r="P1274" s="977"/>
      <c r="Q1274" s="977"/>
      <c r="R1274" s="977"/>
      <c r="S1274" s="977"/>
      <c r="T1274" s="977"/>
      <c r="U1274" s="977"/>
      <c r="V1274" s="977"/>
      <c r="W1274" s="977"/>
      <c r="X1274" s="977"/>
      <c r="Y1274" s="977"/>
      <c r="Z1274" s="977"/>
      <c r="AA1274" s="977"/>
      <c r="AB1274" s="977"/>
      <c r="AC1274" s="400">
        <f t="shared" si="515"/>
        <v>0</v>
      </c>
      <c r="AD1274" s="1603"/>
      <c r="AE1274" s="941"/>
      <c r="AF1274" s="942"/>
    </row>
    <row r="1275" spans="1:34" ht="7.5" hidden="1" customHeight="1" outlineLevel="1" x14ac:dyDescent="0.2">
      <c r="A1275" s="592"/>
      <c r="B1275" s="1580"/>
      <c r="C1275" s="1428"/>
      <c r="D1275" s="1428"/>
      <c r="E1275" s="1428"/>
      <c r="F1275" s="1428"/>
      <c r="G1275" s="1428"/>
      <c r="H1275" s="1428"/>
      <c r="I1275" s="1428"/>
      <c r="J1275" s="1428"/>
      <c r="K1275" s="1428"/>
      <c r="L1275" s="1428"/>
      <c r="M1275" s="1428"/>
      <c r="N1275" s="1428"/>
      <c r="O1275" s="1428"/>
      <c r="P1275" s="1428"/>
      <c r="Q1275" s="1428"/>
      <c r="R1275" s="1428"/>
      <c r="S1275" s="1428"/>
      <c r="T1275" s="1428"/>
      <c r="U1275" s="1428"/>
      <c r="V1275" s="1428"/>
      <c r="W1275" s="1428"/>
      <c r="X1275" s="1428"/>
      <c r="Y1275" s="1428"/>
      <c r="Z1275" s="1428"/>
      <c r="AA1275" s="1428"/>
      <c r="AB1275" s="1428"/>
      <c r="AC1275" s="1428"/>
      <c r="AD1275" s="1428"/>
      <c r="AE1275" s="1428"/>
      <c r="AF1275" s="1581"/>
    </row>
    <row r="1276" spans="1:34" ht="22.5" customHeight="1" outlineLevel="1" x14ac:dyDescent="0.2">
      <c r="A1276" s="11">
        <v>323</v>
      </c>
      <c r="B1276" s="982" t="str">
        <f>'2. CAD NCCF'!B1276:L1276</f>
        <v>Cash outflows from liabilities</v>
      </c>
      <c r="C1276" s="983"/>
      <c r="D1276" s="983"/>
      <c r="E1276" s="983"/>
      <c r="F1276" s="983"/>
      <c r="G1276" s="983"/>
      <c r="H1276" s="983"/>
      <c r="I1276" s="983"/>
      <c r="J1276" s="983"/>
      <c r="K1276" s="983"/>
      <c r="L1276" s="983"/>
      <c r="M1276" s="399">
        <f>SUBTOTAL(9,M1008:M1274)</f>
        <v>0</v>
      </c>
      <c r="N1276" s="402">
        <f t="shared" ref="N1276:AC1276" si="517">SUBTOTAL(9,N1008:N1274)</f>
        <v>0</v>
      </c>
      <c r="O1276" s="406">
        <f t="shared" si="517"/>
        <v>0</v>
      </c>
      <c r="P1276" s="406">
        <f t="shared" si="517"/>
        <v>0</v>
      </c>
      <c r="Q1276" s="407">
        <f t="shared" si="517"/>
        <v>0</v>
      </c>
      <c r="R1276" s="402">
        <f t="shared" si="517"/>
        <v>0</v>
      </c>
      <c r="S1276" s="406">
        <f t="shared" si="517"/>
        <v>0</v>
      </c>
      <c r="T1276" s="405">
        <f t="shared" si="517"/>
        <v>0</v>
      </c>
      <c r="U1276" s="405">
        <f t="shared" si="517"/>
        <v>0</v>
      </c>
      <c r="V1276" s="405">
        <f t="shared" si="517"/>
        <v>0</v>
      </c>
      <c r="W1276" s="405">
        <f t="shared" si="517"/>
        <v>0</v>
      </c>
      <c r="X1276" s="405">
        <f t="shared" si="517"/>
        <v>0</v>
      </c>
      <c r="Y1276" s="405">
        <f t="shared" si="517"/>
        <v>0</v>
      </c>
      <c r="Z1276" s="405">
        <f t="shared" si="517"/>
        <v>0</v>
      </c>
      <c r="AA1276" s="405">
        <f t="shared" si="517"/>
        <v>0</v>
      </c>
      <c r="AB1276" s="403">
        <f t="shared" si="517"/>
        <v>0</v>
      </c>
      <c r="AC1276" s="399">
        <f t="shared" si="517"/>
        <v>0</v>
      </c>
      <c r="AD1276" s="982"/>
      <c r="AE1276" s="983"/>
      <c r="AF1276" s="1115"/>
    </row>
    <row r="1277" spans="1:34" ht="7.5" hidden="1" customHeight="1" outlineLevel="1" x14ac:dyDescent="0.2">
      <c r="B1277" s="1587"/>
      <c r="C1277" s="1429"/>
      <c r="D1277" s="1429"/>
      <c r="E1277" s="1429"/>
      <c r="F1277" s="1429"/>
      <c r="G1277" s="1429"/>
      <c r="H1277" s="1429"/>
      <c r="I1277" s="1429"/>
      <c r="J1277" s="1429"/>
      <c r="K1277" s="1429"/>
      <c r="L1277" s="1429"/>
      <c r="M1277" s="1429"/>
      <c r="N1277" s="1429"/>
      <c r="O1277" s="1429"/>
      <c r="P1277" s="1429"/>
      <c r="Q1277" s="1429"/>
      <c r="R1277" s="1429"/>
      <c r="S1277" s="1429"/>
      <c r="T1277" s="1429"/>
      <c r="U1277" s="1429"/>
      <c r="V1277" s="1429"/>
      <c r="W1277" s="1429"/>
      <c r="X1277" s="1429"/>
      <c r="Y1277" s="1429"/>
      <c r="Z1277" s="1429"/>
      <c r="AA1277" s="1429"/>
      <c r="AB1277" s="1429"/>
      <c r="AC1277" s="1429"/>
      <c r="AD1277" s="1429"/>
      <c r="AE1277" s="1429"/>
      <c r="AF1277" s="1430"/>
    </row>
    <row r="1278" spans="1:34" ht="22.5" customHeight="1" outlineLevel="1" x14ac:dyDescent="0.2">
      <c r="A1278" s="11">
        <v>323</v>
      </c>
      <c r="B1278" s="982" t="str">
        <f>'2. CAD NCCF'!B1278:L1278</f>
        <v>Total shareholders' equity</v>
      </c>
      <c r="C1278" s="983"/>
      <c r="D1278" s="983"/>
      <c r="E1278" s="983"/>
      <c r="F1278" s="983"/>
      <c r="G1278" s="983"/>
      <c r="H1278" s="983"/>
      <c r="I1278" s="983"/>
      <c r="J1278" s="983"/>
      <c r="K1278" s="983"/>
      <c r="L1278" s="983"/>
      <c r="M1278" s="401">
        <f>M502</f>
        <v>0</v>
      </c>
      <c r="N1278" s="1600"/>
      <c r="O1278" s="1601"/>
      <c r="P1278" s="1601"/>
      <c r="Q1278" s="1601"/>
      <c r="R1278" s="1601"/>
      <c r="S1278" s="1601"/>
      <c r="T1278" s="1601"/>
      <c r="U1278" s="1601"/>
      <c r="V1278" s="1601"/>
      <c r="W1278" s="1601"/>
      <c r="X1278" s="1601"/>
      <c r="Y1278" s="1601"/>
      <c r="Z1278" s="1601"/>
      <c r="AA1278" s="1601"/>
      <c r="AB1278" s="1602"/>
      <c r="AC1278" s="401">
        <f>M1278-SUM(N1278:AB1278)</f>
        <v>0</v>
      </c>
      <c r="AD1278" s="982"/>
      <c r="AE1278" s="983"/>
      <c r="AF1278" s="1115"/>
    </row>
    <row r="1279" spans="1:34" ht="6.75" hidden="1" customHeight="1" outlineLevel="1" x14ac:dyDescent="0.2">
      <c r="B1279" s="1587"/>
      <c r="C1279" s="1429"/>
      <c r="D1279" s="1429"/>
      <c r="E1279" s="1429"/>
      <c r="F1279" s="1429"/>
      <c r="G1279" s="1429"/>
      <c r="H1279" s="1429"/>
      <c r="I1279" s="1429"/>
      <c r="J1279" s="1429"/>
      <c r="K1279" s="1429"/>
      <c r="L1279" s="1429"/>
      <c r="M1279" s="1429"/>
      <c r="N1279" s="1429"/>
      <c r="O1279" s="1429"/>
      <c r="P1279" s="1429"/>
      <c r="Q1279" s="1429"/>
      <c r="R1279" s="1429"/>
      <c r="S1279" s="1429"/>
      <c r="T1279" s="1429"/>
      <c r="U1279" s="1429"/>
      <c r="V1279" s="1429"/>
      <c r="W1279" s="1429"/>
      <c r="X1279" s="1429"/>
      <c r="Y1279" s="1429"/>
      <c r="Z1279" s="1429"/>
      <c r="AA1279" s="1429"/>
      <c r="AB1279" s="1429"/>
      <c r="AC1279" s="1429"/>
      <c r="AD1279" s="1429"/>
      <c r="AE1279" s="1429"/>
      <c r="AF1279" s="1430"/>
    </row>
    <row r="1280" spans="1:34" ht="22.5" customHeight="1" outlineLevel="1" x14ac:dyDescent="0.2">
      <c r="A1280" s="11">
        <v>323</v>
      </c>
      <c r="B1280" s="982" t="str">
        <f>'2. CAD NCCF'!B1280:L1280</f>
        <v>CASH OUTFLOWS FROM TOTAL AND SHAREHOLDERS' EQUITY</v>
      </c>
      <c r="C1280" s="983"/>
      <c r="D1280" s="983"/>
      <c r="E1280" s="983"/>
      <c r="F1280" s="983"/>
      <c r="G1280" s="983"/>
      <c r="H1280" s="983"/>
      <c r="I1280" s="983"/>
      <c r="J1280" s="983"/>
      <c r="K1280" s="983"/>
      <c r="L1280" s="983"/>
      <c r="M1280" s="399">
        <f>SUM(M1276:M1279)</f>
        <v>0</v>
      </c>
      <c r="N1280" s="402">
        <f t="shared" ref="N1280:AC1280" si="518">SUM(N1276:N1279)</f>
        <v>0</v>
      </c>
      <c r="O1280" s="406">
        <f t="shared" si="518"/>
        <v>0</v>
      </c>
      <c r="P1280" s="406">
        <f t="shared" si="518"/>
        <v>0</v>
      </c>
      <c r="Q1280" s="407">
        <f t="shared" si="518"/>
        <v>0</v>
      </c>
      <c r="R1280" s="402">
        <f t="shared" si="518"/>
        <v>0</v>
      </c>
      <c r="S1280" s="406">
        <f t="shared" si="518"/>
        <v>0</v>
      </c>
      <c r="T1280" s="405">
        <f t="shared" si="518"/>
        <v>0</v>
      </c>
      <c r="U1280" s="405">
        <f t="shared" si="518"/>
        <v>0</v>
      </c>
      <c r="V1280" s="405">
        <f t="shared" si="518"/>
        <v>0</v>
      </c>
      <c r="W1280" s="405">
        <f t="shared" si="518"/>
        <v>0</v>
      </c>
      <c r="X1280" s="405">
        <f t="shared" si="518"/>
        <v>0</v>
      </c>
      <c r="Y1280" s="405">
        <f t="shared" si="518"/>
        <v>0</v>
      </c>
      <c r="Z1280" s="405">
        <f t="shared" si="518"/>
        <v>0</v>
      </c>
      <c r="AA1280" s="405">
        <f t="shared" si="518"/>
        <v>0</v>
      </c>
      <c r="AB1280" s="403">
        <f t="shared" si="518"/>
        <v>0</v>
      </c>
      <c r="AC1280" s="399">
        <f t="shared" si="518"/>
        <v>0</v>
      </c>
      <c r="AD1280" s="982"/>
      <c r="AE1280" s="983"/>
      <c r="AF1280" s="1115"/>
    </row>
    <row r="1281" spans="1:32" ht="7.5" customHeight="1" outlineLevel="1" x14ac:dyDescent="0.2">
      <c r="B1281" s="1585"/>
      <c r="C1281" s="1585"/>
      <c r="D1281" s="1585"/>
      <c r="E1281" s="1585"/>
      <c r="F1281" s="1585"/>
      <c r="G1281" s="1585"/>
      <c r="H1281" s="1585"/>
      <c r="I1281" s="1585"/>
      <c r="J1281" s="1585"/>
      <c r="K1281" s="1585"/>
      <c r="L1281" s="1585"/>
      <c r="M1281" s="1585"/>
      <c r="N1281" s="1585"/>
      <c r="O1281" s="1585"/>
      <c r="P1281" s="1585"/>
      <c r="Q1281" s="1585"/>
      <c r="R1281" s="1585"/>
      <c r="S1281" s="1585"/>
      <c r="T1281" s="1585"/>
      <c r="U1281" s="1585"/>
      <c r="V1281" s="1585"/>
      <c r="W1281" s="1585"/>
      <c r="X1281" s="1585"/>
      <c r="Y1281" s="1585"/>
      <c r="Z1281" s="1585"/>
      <c r="AA1281" s="1585"/>
      <c r="AB1281" s="1585"/>
      <c r="AC1281" s="1585"/>
      <c r="AD1281" s="1585"/>
      <c r="AE1281" s="1585"/>
      <c r="AF1281" s="1585"/>
    </row>
    <row r="1282" spans="1:32" ht="22.5" customHeight="1" outlineLevel="2" x14ac:dyDescent="0.2">
      <c r="A1282" s="11">
        <v>103</v>
      </c>
      <c r="B1282" s="982" t="str">
        <f>'2. CAD NCCF'!B1282:AF1282</f>
        <v>COLLATERAL</v>
      </c>
      <c r="C1282" s="983"/>
      <c r="D1282" s="983"/>
      <c r="E1282" s="983"/>
      <c r="F1282" s="983"/>
      <c r="G1282" s="983"/>
      <c r="H1282" s="983"/>
      <c r="I1282" s="983"/>
      <c r="J1282" s="983"/>
      <c r="K1282" s="983"/>
      <c r="L1282" s="983"/>
      <c r="M1282" s="983"/>
      <c r="N1282" s="983"/>
      <c r="O1282" s="983"/>
      <c r="P1282" s="983"/>
      <c r="Q1282" s="983"/>
      <c r="R1282" s="983"/>
      <c r="S1282" s="983"/>
      <c r="T1282" s="983"/>
      <c r="U1282" s="983"/>
      <c r="V1282" s="983"/>
      <c r="W1282" s="983"/>
      <c r="X1282" s="983"/>
      <c r="Y1282" s="983"/>
      <c r="Z1282" s="983"/>
      <c r="AA1282" s="983"/>
      <c r="AB1282" s="983"/>
      <c r="AC1282" s="983"/>
      <c r="AD1282" s="983"/>
      <c r="AE1282" s="983"/>
      <c r="AF1282" s="1115"/>
    </row>
    <row r="1283" spans="1:32" ht="15" customHeight="1" outlineLevel="1" x14ac:dyDescent="0.2">
      <c r="A1283" s="11">
        <v>326</v>
      </c>
      <c r="B1283" s="661"/>
      <c r="C1283" s="1065" t="str">
        <f>'2. CAD NCCF'!C1283:AF1283</f>
        <v>Pledging and encumbrances - Derivative and clearing</v>
      </c>
      <c r="D1283" s="863"/>
      <c r="E1283" s="863"/>
      <c r="F1283" s="863"/>
      <c r="G1283" s="863"/>
      <c r="H1283" s="863"/>
      <c r="I1283" s="863"/>
      <c r="J1283" s="863"/>
      <c r="K1283" s="863"/>
      <c r="L1283" s="863"/>
      <c r="M1283" s="863"/>
      <c r="N1283" s="863"/>
      <c r="O1283" s="863"/>
      <c r="P1283" s="863"/>
      <c r="Q1283" s="863"/>
      <c r="R1283" s="863"/>
      <c r="S1283" s="863"/>
      <c r="T1283" s="863"/>
      <c r="U1283" s="863"/>
      <c r="V1283" s="863"/>
      <c r="W1283" s="863"/>
      <c r="X1283" s="863"/>
      <c r="Y1283" s="863"/>
      <c r="Z1283" s="863"/>
      <c r="AA1283" s="863"/>
      <c r="AB1283" s="863"/>
      <c r="AC1283" s="863"/>
      <c r="AD1283" s="863"/>
      <c r="AE1283" s="863"/>
      <c r="AF1283" s="864"/>
    </row>
    <row r="1284" spans="1:32" outlineLevel="1" x14ac:dyDescent="0.2">
      <c r="A1284" s="11">
        <v>232</v>
      </c>
      <c r="B1284" s="661"/>
      <c r="C1284" s="662"/>
      <c r="D1284" s="868" t="str">
        <f>'2. CAD NCCF'!D1284:AF1284</f>
        <v>Government securities (GS)</v>
      </c>
      <c r="E1284" s="869"/>
      <c r="F1284" s="869"/>
      <c r="G1284" s="869"/>
      <c r="H1284" s="869"/>
      <c r="I1284" s="869"/>
      <c r="J1284" s="869"/>
      <c r="K1284" s="869"/>
      <c r="L1284" s="869"/>
      <c r="M1284" s="869"/>
      <c r="N1284" s="869"/>
      <c r="O1284" s="869"/>
      <c r="P1284" s="869"/>
      <c r="Q1284" s="869"/>
      <c r="R1284" s="869"/>
      <c r="S1284" s="869"/>
      <c r="T1284" s="869"/>
      <c r="U1284" s="869"/>
      <c r="V1284" s="869"/>
      <c r="W1284" s="869"/>
      <c r="X1284" s="869"/>
      <c r="Y1284" s="869"/>
      <c r="Z1284" s="869"/>
      <c r="AA1284" s="869"/>
      <c r="AB1284" s="869"/>
      <c r="AC1284" s="869"/>
      <c r="AD1284" s="869"/>
      <c r="AE1284" s="869"/>
      <c r="AF1284" s="870"/>
    </row>
    <row r="1285" spans="1:32" outlineLevel="1" x14ac:dyDescent="0.2">
      <c r="A1285" s="11">
        <v>233</v>
      </c>
      <c r="B1285" s="661"/>
      <c r="C1285" s="662"/>
      <c r="D1285" s="662"/>
      <c r="E1285" s="933" t="str">
        <f>'2. CAD NCCF'!E1285:L1285</f>
        <v>High rated GS</v>
      </c>
      <c r="F1285" s="934"/>
      <c r="G1285" s="934"/>
      <c r="H1285" s="934"/>
      <c r="I1285" s="934"/>
      <c r="J1285" s="934"/>
      <c r="K1285" s="934"/>
      <c r="L1285" s="935"/>
      <c r="M1285" s="399">
        <f>SUBTOTAL(9,M1286:M1289)</f>
        <v>0</v>
      </c>
      <c r="N1285" s="402">
        <f t="shared" ref="N1285:AC1285" si="519">SUBTOTAL(9,N1286:N1289)</f>
        <v>0</v>
      </c>
      <c r="O1285" s="406">
        <f t="shared" si="519"/>
        <v>0</v>
      </c>
      <c r="P1285" s="406">
        <f t="shared" si="519"/>
        <v>0</v>
      </c>
      <c r="Q1285" s="407">
        <f t="shared" si="519"/>
        <v>0</v>
      </c>
      <c r="R1285" s="402">
        <f t="shared" si="519"/>
        <v>0</v>
      </c>
      <c r="S1285" s="406">
        <f t="shared" si="519"/>
        <v>0</v>
      </c>
      <c r="T1285" s="405">
        <f t="shared" si="519"/>
        <v>0</v>
      </c>
      <c r="U1285" s="405">
        <f t="shared" si="519"/>
        <v>0</v>
      </c>
      <c r="V1285" s="405">
        <f t="shared" si="519"/>
        <v>0</v>
      </c>
      <c r="W1285" s="405">
        <f t="shared" si="519"/>
        <v>0</v>
      </c>
      <c r="X1285" s="405">
        <f t="shared" si="519"/>
        <v>0</v>
      </c>
      <c r="Y1285" s="405">
        <f t="shared" si="519"/>
        <v>0</v>
      </c>
      <c r="Z1285" s="405">
        <f t="shared" si="519"/>
        <v>0</v>
      </c>
      <c r="AA1285" s="405">
        <f t="shared" si="519"/>
        <v>0</v>
      </c>
      <c r="AB1285" s="403">
        <f t="shared" si="519"/>
        <v>0</v>
      </c>
      <c r="AC1285" s="399">
        <f t="shared" si="519"/>
        <v>0</v>
      </c>
      <c r="AD1285" s="1433"/>
      <c r="AE1285" s="852"/>
      <c r="AF1285" s="853"/>
    </row>
    <row r="1286" spans="1:32" outlineLevel="1" x14ac:dyDescent="0.2">
      <c r="A1286" s="11">
        <v>234</v>
      </c>
      <c r="B1286" s="661"/>
      <c r="C1286" s="662"/>
      <c r="D1286" s="662"/>
      <c r="E1286" s="639"/>
      <c r="F1286" s="880" t="str">
        <f>'2. CAD NCCF'!F1286:L1286</f>
        <v xml:space="preserve">Sovereigh &amp; central bank GS </v>
      </c>
      <c r="G1286" s="881"/>
      <c r="H1286" s="881"/>
      <c r="I1286" s="881"/>
      <c r="J1286" s="881"/>
      <c r="K1286" s="881"/>
      <c r="L1286" s="882"/>
      <c r="M1286" s="400">
        <f t="shared" ref="M1286:M1289" si="520">M510</f>
        <v>0</v>
      </c>
      <c r="N1286" s="411">
        <f>M1286*(1-'Appx 1. Ref Rates'!$E8)+N510*(1-'Appx 1. Ref Rates'!$E8)</f>
        <v>0</v>
      </c>
      <c r="O1286" s="414">
        <f>O510*(1-'Appx 1. Ref Rates'!$E8)</f>
        <v>0</v>
      </c>
      <c r="P1286" s="414">
        <f>P510*(1-'Appx 1. Ref Rates'!$E8)</f>
        <v>0</v>
      </c>
      <c r="Q1286" s="415">
        <f>Q510*(1-'Appx 1. Ref Rates'!$E8)</f>
        <v>0</v>
      </c>
      <c r="R1286" s="411">
        <f>R510*(1-'Appx 1. Ref Rates'!$E8)</f>
        <v>0</v>
      </c>
      <c r="S1286" s="413">
        <f>S510*(1-'Appx 1. Ref Rates'!$E8)</f>
        <v>0</v>
      </c>
      <c r="T1286" s="413">
        <f>T510*(1-'Appx 1. Ref Rates'!$E8)</f>
        <v>0</v>
      </c>
      <c r="U1286" s="413">
        <f>U510*(1-'Appx 1. Ref Rates'!$E8)</f>
        <v>0</v>
      </c>
      <c r="V1286" s="413">
        <f>V510*(1-'Appx 1. Ref Rates'!$E8)</f>
        <v>0</v>
      </c>
      <c r="W1286" s="413">
        <f>W510*(1-'Appx 1. Ref Rates'!$E8)</f>
        <v>0</v>
      </c>
      <c r="X1286" s="414">
        <f>X510*(1-'Appx 1. Ref Rates'!$E8)</f>
        <v>0</v>
      </c>
      <c r="Y1286" s="413">
        <f>Y510*(1-'Appx 1. Ref Rates'!$E8)</f>
        <v>0</v>
      </c>
      <c r="Z1286" s="413">
        <f>Z510*(1-'Appx 1. Ref Rates'!$E8)</f>
        <v>0</v>
      </c>
      <c r="AA1286" s="413">
        <f>AA510*(1-'Appx 1. Ref Rates'!$E8)</f>
        <v>0</v>
      </c>
      <c r="AB1286" s="413">
        <f>AB510*(1-'Appx 1. Ref Rates'!$E8)</f>
        <v>0</v>
      </c>
      <c r="AC1286" s="400">
        <f>AC510</f>
        <v>0</v>
      </c>
      <c r="AD1286" s="854"/>
      <c r="AE1286" s="855"/>
      <c r="AF1286" s="856"/>
    </row>
    <row r="1287" spans="1:32" ht="15" customHeight="1" outlineLevel="1" x14ac:dyDescent="0.2">
      <c r="A1287" s="11">
        <v>235</v>
      </c>
      <c r="B1287" s="661"/>
      <c r="C1287" s="662"/>
      <c r="D1287" s="662"/>
      <c r="E1287" s="639"/>
      <c r="F1287" s="880" t="str">
        <f>'2. CAD NCCF'!F1287:L1287</f>
        <v>State, provincial &amp; agency GS</v>
      </c>
      <c r="G1287" s="881"/>
      <c r="H1287" s="881"/>
      <c r="I1287" s="881"/>
      <c r="J1287" s="881"/>
      <c r="K1287" s="881"/>
      <c r="L1287" s="882"/>
      <c r="M1287" s="400">
        <f t="shared" si="520"/>
        <v>0</v>
      </c>
      <c r="N1287" s="411">
        <f>M1287*(1-'Appx 1. Ref Rates'!$E9)+N511*(1-'Appx 1. Ref Rates'!$E9)</f>
        <v>0</v>
      </c>
      <c r="O1287" s="414">
        <f>O511*(1-'Appx 1. Ref Rates'!$E9)</f>
        <v>0</v>
      </c>
      <c r="P1287" s="414">
        <f>P511*(1-'Appx 1. Ref Rates'!$E9)</f>
        <v>0</v>
      </c>
      <c r="Q1287" s="415">
        <f>Q511*(1-'Appx 1. Ref Rates'!$E9)</f>
        <v>0</v>
      </c>
      <c r="R1287" s="411">
        <f>R511*(1-'Appx 1. Ref Rates'!$E9)</f>
        <v>0</v>
      </c>
      <c r="S1287" s="413">
        <f>S511*(1-'Appx 1. Ref Rates'!$E9)</f>
        <v>0</v>
      </c>
      <c r="T1287" s="413">
        <f>T511*(1-'Appx 1. Ref Rates'!$E9)</f>
        <v>0</v>
      </c>
      <c r="U1287" s="413">
        <f>U511*(1-'Appx 1. Ref Rates'!$E9)</f>
        <v>0</v>
      </c>
      <c r="V1287" s="413">
        <f>V511*(1-'Appx 1. Ref Rates'!$E9)</f>
        <v>0</v>
      </c>
      <c r="W1287" s="413">
        <f>W511*(1-'Appx 1. Ref Rates'!$E9)</f>
        <v>0</v>
      </c>
      <c r="X1287" s="414">
        <f>X511*(1-'Appx 1. Ref Rates'!$E9)</f>
        <v>0</v>
      </c>
      <c r="Y1287" s="413">
        <f>Y511*(1-'Appx 1. Ref Rates'!$E9)</f>
        <v>0</v>
      </c>
      <c r="Z1287" s="413">
        <f>Z511*(1-'Appx 1. Ref Rates'!$E9)</f>
        <v>0</v>
      </c>
      <c r="AA1287" s="413">
        <f>AA511*(1-'Appx 1. Ref Rates'!$E9)</f>
        <v>0</v>
      </c>
      <c r="AB1287" s="413">
        <f>AB511*(1-'Appx 1. Ref Rates'!$E9)</f>
        <v>0</v>
      </c>
      <c r="AC1287" s="400">
        <f t="shared" ref="AC1287:AC1299" si="521">AC511</f>
        <v>0</v>
      </c>
      <c r="AD1287" s="854"/>
      <c r="AE1287" s="855"/>
      <c r="AF1287" s="856"/>
    </row>
    <row r="1288" spans="1:32" ht="15" customHeight="1" outlineLevel="1" x14ac:dyDescent="0.2">
      <c r="A1288" s="11">
        <v>236</v>
      </c>
      <c r="B1288" s="661"/>
      <c r="C1288" s="662"/>
      <c r="D1288" s="257"/>
      <c r="E1288" s="258"/>
      <c r="F1288" s="880" t="str">
        <f>'2. CAD NCCF'!F1288:L1288</f>
        <v>State municipal GS</v>
      </c>
      <c r="G1288" s="881"/>
      <c r="H1288" s="881"/>
      <c r="I1288" s="881"/>
      <c r="J1288" s="881"/>
      <c r="K1288" s="881"/>
      <c r="L1288" s="882"/>
      <c r="M1288" s="400">
        <f t="shared" si="520"/>
        <v>0</v>
      </c>
      <c r="N1288" s="411">
        <f>M1288*(1-'Appx 1. Ref Rates'!$E10)+N512*(1-'Appx 1. Ref Rates'!$E10)</f>
        <v>0</v>
      </c>
      <c r="O1288" s="414">
        <f>O512*(1-'Appx 1. Ref Rates'!$E10)</f>
        <v>0</v>
      </c>
      <c r="P1288" s="414">
        <f>P512*(1-'Appx 1. Ref Rates'!$E10)</f>
        <v>0</v>
      </c>
      <c r="Q1288" s="415">
        <f>Q512*(1-'Appx 1. Ref Rates'!$E10)</f>
        <v>0</v>
      </c>
      <c r="R1288" s="411">
        <f>R512*(1-'Appx 1. Ref Rates'!$E10)</f>
        <v>0</v>
      </c>
      <c r="S1288" s="413">
        <f>S512*(1-'Appx 1. Ref Rates'!$E10)</f>
        <v>0</v>
      </c>
      <c r="T1288" s="413">
        <f>T512*(1-'Appx 1. Ref Rates'!$E10)</f>
        <v>0</v>
      </c>
      <c r="U1288" s="413">
        <f>U512*(1-'Appx 1. Ref Rates'!$E10)</f>
        <v>0</v>
      </c>
      <c r="V1288" s="413">
        <f>V512*(1-'Appx 1. Ref Rates'!$E10)</f>
        <v>0</v>
      </c>
      <c r="W1288" s="413">
        <f>W512*(1-'Appx 1. Ref Rates'!$E10)</f>
        <v>0</v>
      </c>
      <c r="X1288" s="414">
        <f>X512*(1-'Appx 1. Ref Rates'!$E10)</f>
        <v>0</v>
      </c>
      <c r="Y1288" s="413">
        <f>Y512*(1-'Appx 1. Ref Rates'!$E10)</f>
        <v>0</v>
      </c>
      <c r="Z1288" s="413">
        <f>Z512*(1-'Appx 1. Ref Rates'!$E10)</f>
        <v>0</v>
      </c>
      <c r="AA1288" s="413">
        <f>AA512*(1-'Appx 1. Ref Rates'!$E10)</f>
        <v>0</v>
      </c>
      <c r="AB1288" s="413">
        <f>AB512*(1-'Appx 1. Ref Rates'!$E10)</f>
        <v>0</v>
      </c>
      <c r="AC1288" s="400">
        <f t="shared" si="521"/>
        <v>0</v>
      </c>
      <c r="AD1288" s="854"/>
      <c r="AE1288" s="855"/>
      <c r="AF1288" s="856"/>
    </row>
    <row r="1289" spans="1:32" ht="15" customHeight="1" outlineLevel="1" x14ac:dyDescent="0.2">
      <c r="A1289" s="11">
        <v>237</v>
      </c>
      <c r="B1289" s="661"/>
      <c r="C1289" s="662"/>
      <c r="D1289" s="662"/>
      <c r="E1289" s="663"/>
      <c r="F1289" s="880" t="str">
        <f>'2. CAD NCCF'!F1289:L1289</f>
        <v>Supranational and multilateral development bank GS</v>
      </c>
      <c r="G1289" s="881"/>
      <c r="H1289" s="881"/>
      <c r="I1289" s="881"/>
      <c r="J1289" s="881"/>
      <c r="K1289" s="881"/>
      <c r="L1289" s="882"/>
      <c r="M1289" s="400">
        <f t="shared" si="520"/>
        <v>0</v>
      </c>
      <c r="N1289" s="411">
        <f>M1289*(1-'Appx 1. Ref Rates'!$E11)+N513*(1-'Appx 1. Ref Rates'!$E11)</f>
        <v>0</v>
      </c>
      <c r="O1289" s="414">
        <f>O513*(1-'Appx 1. Ref Rates'!$E11)</f>
        <v>0</v>
      </c>
      <c r="P1289" s="414">
        <f>P513*(1-'Appx 1. Ref Rates'!$E11)</f>
        <v>0</v>
      </c>
      <c r="Q1289" s="415">
        <f>Q513*(1-'Appx 1. Ref Rates'!$E11)</f>
        <v>0</v>
      </c>
      <c r="R1289" s="411">
        <f>R513*(1-'Appx 1. Ref Rates'!$E11)</f>
        <v>0</v>
      </c>
      <c r="S1289" s="413">
        <f>S513*(1-'Appx 1. Ref Rates'!$E11)</f>
        <v>0</v>
      </c>
      <c r="T1289" s="413">
        <f>T513*(1-'Appx 1. Ref Rates'!$E11)</f>
        <v>0</v>
      </c>
      <c r="U1289" s="413">
        <f>U513*(1-'Appx 1. Ref Rates'!$E11)</f>
        <v>0</v>
      </c>
      <c r="V1289" s="413">
        <f>V513*(1-'Appx 1. Ref Rates'!$E11)</f>
        <v>0</v>
      </c>
      <c r="W1289" s="413">
        <f>W513*(1-'Appx 1. Ref Rates'!$E11)</f>
        <v>0</v>
      </c>
      <c r="X1289" s="414">
        <f>X513*(1-'Appx 1. Ref Rates'!$E11)</f>
        <v>0</v>
      </c>
      <c r="Y1289" s="413">
        <f>Y513*(1-'Appx 1. Ref Rates'!$E11)</f>
        <v>0</v>
      </c>
      <c r="Z1289" s="413">
        <f>Z513*(1-'Appx 1. Ref Rates'!$E11)</f>
        <v>0</v>
      </c>
      <c r="AA1289" s="413">
        <f>AA513*(1-'Appx 1. Ref Rates'!$E11)</f>
        <v>0</v>
      </c>
      <c r="AB1289" s="413">
        <f>AB513*(1-'Appx 1. Ref Rates'!$E11)</f>
        <v>0</v>
      </c>
      <c r="AC1289" s="400">
        <f t="shared" si="521"/>
        <v>0</v>
      </c>
      <c r="AD1289" s="854"/>
      <c r="AE1289" s="855"/>
      <c r="AF1289" s="856"/>
    </row>
    <row r="1290" spans="1:32" ht="15.75" outlineLevel="1" x14ac:dyDescent="0.2">
      <c r="A1290" s="11">
        <v>238</v>
      </c>
      <c r="B1290" s="661"/>
      <c r="C1290" s="662"/>
      <c r="D1290" s="291"/>
      <c r="E1290" s="877" t="str">
        <f>'2. CAD NCCF'!E1290:L1290</f>
        <v>Medium rated GS</v>
      </c>
      <c r="F1290" s="878"/>
      <c r="G1290" s="878"/>
      <c r="H1290" s="878"/>
      <c r="I1290" s="878"/>
      <c r="J1290" s="878"/>
      <c r="K1290" s="878"/>
      <c r="L1290" s="879"/>
      <c r="M1290" s="399">
        <f>SUBTOTAL(9,M1291:M1294)</f>
        <v>0</v>
      </c>
      <c r="N1290" s="402">
        <f t="shared" ref="N1290:AC1290" si="522">SUBTOTAL(9,N1291:N1294)</f>
        <v>0</v>
      </c>
      <c r="O1290" s="406">
        <f t="shared" si="522"/>
        <v>0</v>
      </c>
      <c r="P1290" s="406">
        <f t="shared" si="522"/>
        <v>0</v>
      </c>
      <c r="Q1290" s="407">
        <f t="shared" si="522"/>
        <v>0</v>
      </c>
      <c r="R1290" s="402">
        <f t="shared" si="522"/>
        <v>0</v>
      </c>
      <c r="S1290" s="406">
        <f t="shared" si="522"/>
        <v>0</v>
      </c>
      <c r="T1290" s="405">
        <f t="shared" si="522"/>
        <v>0</v>
      </c>
      <c r="U1290" s="405">
        <f t="shared" si="522"/>
        <v>0</v>
      </c>
      <c r="V1290" s="405">
        <f t="shared" si="522"/>
        <v>0</v>
      </c>
      <c r="W1290" s="405">
        <f t="shared" si="522"/>
        <v>0</v>
      </c>
      <c r="X1290" s="405">
        <f t="shared" si="522"/>
        <v>0</v>
      </c>
      <c r="Y1290" s="405">
        <f t="shared" si="522"/>
        <v>0</v>
      </c>
      <c r="Z1290" s="405">
        <f t="shared" si="522"/>
        <v>0</v>
      </c>
      <c r="AA1290" s="405">
        <f t="shared" si="522"/>
        <v>0</v>
      </c>
      <c r="AB1290" s="403">
        <f t="shared" si="522"/>
        <v>0</v>
      </c>
      <c r="AC1290" s="399">
        <f t="shared" si="522"/>
        <v>0</v>
      </c>
      <c r="AD1290" s="854"/>
      <c r="AE1290" s="855"/>
      <c r="AF1290" s="856"/>
    </row>
    <row r="1291" spans="1:32" ht="15" customHeight="1" outlineLevel="1" x14ac:dyDescent="0.2">
      <c r="A1291" s="11">
        <v>239</v>
      </c>
      <c r="B1291" s="661"/>
      <c r="C1291" s="662"/>
      <c r="D1291" s="641"/>
      <c r="E1291" s="641"/>
      <c r="F1291" s="880" t="str">
        <f>'2. CAD NCCF'!F1291:L1291</f>
        <v xml:space="preserve">Sovereigh &amp; central bank GS </v>
      </c>
      <c r="G1291" s="881"/>
      <c r="H1291" s="881"/>
      <c r="I1291" s="881"/>
      <c r="J1291" s="881"/>
      <c r="K1291" s="881"/>
      <c r="L1291" s="882"/>
      <c r="M1291" s="400">
        <f t="shared" ref="M1291:M1294" si="523">M515</f>
        <v>0</v>
      </c>
      <c r="N1291" s="411">
        <f>M1291*(1-'Appx 1. Ref Rates'!$E13)+N515*(1-'Appx 1. Ref Rates'!$E13)</f>
        <v>0</v>
      </c>
      <c r="O1291" s="414">
        <f>O515*(1-'Appx 1. Ref Rates'!$E13)</f>
        <v>0</v>
      </c>
      <c r="P1291" s="414">
        <f>P515*(1-'Appx 1. Ref Rates'!$E13)</f>
        <v>0</v>
      </c>
      <c r="Q1291" s="415">
        <f>Q515*(1-'Appx 1. Ref Rates'!$E13)</f>
        <v>0</v>
      </c>
      <c r="R1291" s="411">
        <f>R515*(1-'Appx 1. Ref Rates'!$E13)</f>
        <v>0</v>
      </c>
      <c r="S1291" s="413">
        <f>S515*(1-'Appx 1. Ref Rates'!$E13)</f>
        <v>0</v>
      </c>
      <c r="T1291" s="413">
        <f>T515*(1-'Appx 1. Ref Rates'!$E13)</f>
        <v>0</v>
      </c>
      <c r="U1291" s="413">
        <f>U515*(1-'Appx 1. Ref Rates'!$E13)</f>
        <v>0</v>
      </c>
      <c r="V1291" s="413">
        <f>V515*(1-'Appx 1. Ref Rates'!$E13)</f>
        <v>0</v>
      </c>
      <c r="W1291" s="413">
        <f>W515*(1-'Appx 1. Ref Rates'!$E13)</f>
        <v>0</v>
      </c>
      <c r="X1291" s="414">
        <f>X515*(1-'Appx 1. Ref Rates'!$E13)</f>
        <v>0</v>
      </c>
      <c r="Y1291" s="413">
        <f>Y515*(1-'Appx 1. Ref Rates'!$E13)</f>
        <v>0</v>
      </c>
      <c r="Z1291" s="413">
        <f>Z515*(1-'Appx 1. Ref Rates'!$E13)</f>
        <v>0</v>
      </c>
      <c r="AA1291" s="413">
        <f>AA515*(1-'Appx 1. Ref Rates'!$E13)</f>
        <v>0</v>
      </c>
      <c r="AB1291" s="413">
        <f>AB515*(1-'Appx 1. Ref Rates'!$E13)</f>
        <v>0</v>
      </c>
      <c r="AC1291" s="400">
        <f t="shared" si="521"/>
        <v>0</v>
      </c>
      <c r="AD1291" s="854"/>
      <c r="AE1291" s="855"/>
      <c r="AF1291" s="856"/>
    </row>
    <row r="1292" spans="1:32" ht="15" customHeight="1" outlineLevel="1" x14ac:dyDescent="0.2">
      <c r="A1292" s="11">
        <v>240</v>
      </c>
      <c r="B1292" s="661"/>
      <c r="C1292" s="662"/>
      <c r="D1292" s="641"/>
      <c r="E1292" s="641"/>
      <c r="F1292" s="880" t="str">
        <f>'2. CAD NCCF'!F1292:L1292</f>
        <v>State, provincial &amp; agency GS</v>
      </c>
      <c r="G1292" s="881"/>
      <c r="H1292" s="881"/>
      <c r="I1292" s="881"/>
      <c r="J1292" s="881"/>
      <c r="K1292" s="881"/>
      <c r="L1292" s="882"/>
      <c r="M1292" s="400">
        <f t="shared" si="523"/>
        <v>0</v>
      </c>
      <c r="N1292" s="411">
        <f>M1292*(1-'Appx 1. Ref Rates'!$E14)+N516*(1-'Appx 1. Ref Rates'!$E14)</f>
        <v>0</v>
      </c>
      <c r="O1292" s="414">
        <f>O516*(1-'Appx 1. Ref Rates'!$E14)</f>
        <v>0</v>
      </c>
      <c r="P1292" s="414">
        <f>P516*(1-'Appx 1. Ref Rates'!$E14)</f>
        <v>0</v>
      </c>
      <c r="Q1292" s="415">
        <f>Q516*(1-'Appx 1. Ref Rates'!$E14)</f>
        <v>0</v>
      </c>
      <c r="R1292" s="411">
        <f>R516*(1-'Appx 1. Ref Rates'!$E14)</f>
        <v>0</v>
      </c>
      <c r="S1292" s="413">
        <f>S516*(1-'Appx 1. Ref Rates'!$E14)</f>
        <v>0</v>
      </c>
      <c r="T1292" s="413">
        <f>T516*(1-'Appx 1. Ref Rates'!$E14)</f>
        <v>0</v>
      </c>
      <c r="U1292" s="413">
        <f>U516*(1-'Appx 1. Ref Rates'!$E14)</f>
        <v>0</v>
      </c>
      <c r="V1292" s="413">
        <f>V516*(1-'Appx 1. Ref Rates'!$E14)</f>
        <v>0</v>
      </c>
      <c r="W1292" s="413">
        <f>W516*(1-'Appx 1. Ref Rates'!$E14)</f>
        <v>0</v>
      </c>
      <c r="X1292" s="414">
        <f>X516*(1-'Appx 1. Ref Rates'!$E14)</f>
        <v>0</v>
      </c>
      <c r="Y1292" s="413">
        <f>Y516*(1-'Appx 1. Ref Rates'!$E14)</f>
        <v>0</v>
      </c>
      <c r="Z1292" s="413">
        <f>Z516*(1-'Appx 1. Ref Rates'!$E14)</f>
        <v>0</v>
      </c>
      <c r="AA1292" s="413">
        <f>AA516*(1-'Appx 1. Ref Rates'!$E14)</f>
        <v>0</v>
      </c>
      <c r="AB1292" s="413">
        <f>AB516*(1-'Appx 1. Ref Rates'!$E14)</f>
        <v>0</v>
      </c>
      <c r="AC1292" s="400">
        <f t="shared" si="521"/>
        <v>0</v>
      </c>
      <c r="AD1292" s="854"/>
      <c r="AE1292" s="855"/>
      <c r="AF1292" s="856"/>
    </row>
    <row r="1293" spans="1:32" ht="15" customHeight="1" outlineLevel="1" x14ac:dyDescent="0.2">
      <c r="A1293" s="11">
        <v>241</v>
      </c>
      <c r="B1293" s="661"/>
      <c r="C1293" s="662"/>
      <c r="D1293" s="631"/>
      <c r="E1293" s="631"/>
      <c r="F1293" s="880" t="str">
        <f>'2. CAD NCCF'!F1293:L1293</f>
        <v>State municipal GS</v>
      </c>
      <c r="G1293" s="881"/>
      <c r="H1293" s="881"/>
      <c r="I1293" s="881"/>
      <c r="J1293" s="881"/>
      <c r="K1293" s="881"/>
      <c r="L1293" s="882"/>
      <c r="M1293" s="400">
        <f t="shared" si="523"/>
        <v>0</v>
      </c>
      <c r="N1293" s="411">
        <f>M1293*(1-'Appx 1. Ref Rates'!$E15)+N517*(1-'Appx 1. Ref Rates'!$E15)</f>
        <v>0</v>
      </c>
      <c r="O1293" s="414">
        <f>O517*(1-'Appx 1. Ref Rates'!$E15)</f>
        <v>0</v>
      </c>
      <c r="P1293" s="414">
        <f>P517*(1-'Appx 1. Ref Rates'!$E15)</f>
        <v>0</v>
      </c>
      <c r="Q1293" s="415">
        <f>Q517*(1-'Appx 1. Ref Rates'!$E15)</f>
        <v>0</v>
      </c>
      <c r="R1293" s="411">
        <f>R517*(1-'Appx 1. Ref Rates'!$E15)</f>
        <v>0</v>
      </c>
      <c r="S1293" s="413">
        <f>S517*(1-'Appx 1. Ref Rates'!$E15)</f>
        <v>0</v>
      </c>
      <c r="T1293" s="413">
        <f>T517*(1-'Appx 1. Ref Rates'!$E15)</f>
        <v>0</v>
      </c>
      <c r="U1293" s="413">
        <f>U517*(1-'Appx 1. Ref Rates'!$E15)</f>
        <v>0</v>
      </c>
      <c r="V1293" s="413">
        <f>V517*(1-'Appx 1. Ref Rates'!$E15)</f>
        <v>0</v>
      </c>
      <c r="W1293" s="413">
        <f>W517*(1-'Appx 1. Ref Rates'!$E15)</f>
        <v>0</v>
      </c>
      <c r="X1293" s="414">
        <f>X517*(1-'Appx 1. Ref Rates'!$E15)</f>
        <v>0</v>
      </c>
      <c r="Y1293" s="413">
        <f>Y517*(1-'Appx 1. Ref Rates'!$E15)</f>
        <v>0</v>
      </c>
      <c r="Z1293" s="413">
        <f>Z517*(1-'Appx 1. Ref Rates'!$E15)</f>
        <v>0</v>
      </c>
      <c r="AA1293" s="413">
        <f>AA517*(1-'Appx 1. Ref Rates'!$E15)</f>
        <v>0</v>
      </c>
      <c r="AB1293" s="413">
        <f>AB517*(1-'Appx 1. Ref Rates'!$E15)</f>
        <v>0</v>
      </c>
      <c r="AC1293" s="400">
        <f t="shared" si="521"/>
        <v>0</v>
      </c>
      <c r="AD1293" s="854"/>
      <c r="AE1293" s="855"/>
      <c r="AF1293" s="856"/>
    </row>
    <row r="1294" spans="1:32" ht="15" customHeight="1" outlineLevel="1" x14ac:dyDescent="0.2">
      <c r="A1294" s="11">
        <v>242</v>
      </c>
      <c r="B1294" s="661"/>
      <c r="C1294" s="662"/>
      <c r="D1294" s="257"/>
      <c r="E1294" s="257"/>
      <c r="F1294" s="880" t="str">
        <f>'2. CAD NCCF'!F1294:L1294</f>
        <v>Supranational and multilateral development bank GS</v>
      </c>
      <c r="G1294" s="881"/>
      <c r="H1294" s="881"/>
      <c r="I1294" s="881"/>
      <c r="J1294" s="881"/>
      <c r="K1294" s="881"/>
      <c r="L1294" s="882"/>
      <c r="M1294" s="400">
        <f t="shared" si="523"/>
        <v>0</v>
      </c>
      <c r="N1294" s="411">
        <f>M1294*(1-'Appx 1. Ref Rates'!$E16)+N518*(1-'Appx 1. Ref Rates'!$E16)</f>
        <v>0</v>
      </c>
      <c r="O1294" s="414">
        <f>O518*(1-'Appx 1. Ref Rates'!$E16)</f>
        <v>0</v>
      </c>
      <c r="P1294" s="414">
        <f>P518*(1-'Appx 1. Ref Rates'!$E16)</f>
        <v>0</v>
      </c>
      <c r="Q1294" s="415">
        <f>Q518*(1-'Appx 1. Ref Rates'!$E16)</f>
        <v>0</v>
      </c>
      <c r="R1294" s="411">
        <f>R518*(1-'Appx 1. Ref Rates'!$E16)</f>
        <v>0</v>
      </c>
      <c r="S1294" s="413">
        <f>S518*(1-'Appx 1. Ref Rates'!$E16)</f>
        <v>0</v>
      </c>
      <c r="T1294" s="413">
        <f>T518*(1-'Appx 1. Ref Rates'!$E16)</f>
        <v>0</v>
      </c>
      <c r="U1294" s="413">
        <f>U518*(1-'Appx 1. Ref Rates'!$E16)</f>
        <v>0</v>
      </c>
      <c r="V1294" s="413">
        <f>V518*(1-'Appx 1. Ref Rates'!$E16)</f>
        <v>0</v>
      </c>
      <c r="W1294" s="413">
        <f>W518*(1-'Appx 1. Ref Rates'!$E16)</f>
        <v>0</v>
      </c>
      <c r="X1294" s="414">
        <f>X518*(1-'Appx 1. Ref Rates'!$E16)</f>
        <v>0</v>
      </c>
      <c r="Y1294" s="413">
        <f>Y518*(1-'Appx 1. Ref Rates'!$E16)</f>
        <v>0</v>
      </c>
      <c r="Z1294" s="413">
        <f>Z518*(1-'Appx 1. Ref Rates'!$E16)</f>
        <v>0</v>
      </c>
      <c r="AA1294" s="413">
        <f>AA518*(1-'Appx 1. Ref Rates'!$E16)</f>
        <v>0</v>
      </c>
      <c r="AB1294" s="413">
        <f>AB518*(1-'Appx 1. Ref Rates'!$E16)</f>
        <v>0</v>
      </c>
      <c r="AC1294" s="400">
        <f t="shared" si="521"/>
        <v>0</v>
      </c>
      <c r="AD1294" s="854"/>
      <c r="AE1294" s="855"/>
      <c r="AF1294" s="856"/>
    </row>
    <row r="1295" spans="1:32" ht="15.75" customHeight="1" outlineLevel="1" x14ac:dyDescent="0.2">
      <c r="A1295" s="11">
        <v>243</v>
      </c>
      <c r="B1295" s="661"/>
      <c r="C1295" s="662"/>
      <c r="D1295" s="631"/>
      <c r="E1295" s="877" t="str">
        <f>'2. CAD NCCF'!E1295:L1295</f>
        <v>Low or not rated GS</v>
      </c>
      <c r="F1295" s="878"/>
      <c r="G1295" s="878"/>
      <c r="H1295" s="878"/>
      <c r="I1295" s="878"/>
      <c r="J1295" s="878"/>
      <c r="K1295" s="878"/>
      <c r="L1295" s="879"/>
      <c r="M1295" s="399">
        <f>SUBTOTAL(9,M1296:M1299)</f>
        <v>0</v>
      </c>
      <c r="N1295" s="402">
        <f t="shared" ref="N1295:AC1295" si="524">SUBTOTAL(9,N1296:N1299)</f>
        <v>0</v>
      </c>
      <c r="O1295" s="406">
        <f t="shared" si="524"/>
        <v>0</v>
      </c>
      <c r="P1295" s="406">
        <f t="shared" si="524"/>
        <v>0</v>
      </c>
      <c r="Q1295" s="407">
        <f t="shared" si="524"/>
        <v>0</v>
      </c>
      <c r="R1295" s="402">
        <f t="shared" si="524"/>
        <v>0</v>
      </c>
      <c r="S1295" s="406">
        <f t="shared" si="524"/>
        <v>0</v>
      </c>
      <c r="T1295" s="405">
        <f t="shared" si="524"/>
        <v>0</v>
      </c>
      <c r="U1295" s="405">
        <f t="shared" si="524"/>
        <v>0</v>
      </c>
      <c r="V1295" s="405">
        <f t="shared" si="524"/>
        <v>0</v>
      </c>
      <c r="W1295" s="405">
        <f t="shared" si="524"/>
        <v>0</v>
      </c>
      <c r="X1295" s="405">
        <f t="shared" si="524"/>
        <v>0</v>
      </c>
      <c r="Y1295" s="405">
        <f t="shared" si="524"/>
        <v>0</v>
      </c>
      <c r="Z1295" s="405">
        <f t="shared" si="524"/>
        <v>0</v>
      </c>
      <c r="AA1295" s="405">
        <f t="shared" si="524"/>
        <v>0</v>
      </c>
      <c r="AB1295" s="403">
        <f t="shared" si="524"/>
        <v>0</v>
      </c>
      <c r="AC1295" s="399">
        <f t="shared" si="524"/>
        <v>0</v>
      </c>
      <c r="AD1295" s="854"/>
      <c r="AE1295" s="855"/>
      <c r="AF1295" s="856"/>
    </row>
    <row r="1296" spans="1:32" ht="15" customHeight="1" outlineLevel="1" x14ac:dyDescent="0.2">
      <c r="A1296" s="11">
        <v>244</v>
      </c>
      <c r="B1296" s="661"/>
      <c r="C1296" s="662"/>
      <c r="D1296" s="641"/>
      <c r="E1296" s="641"/>
      <c r="F1296" s="880" t="str">
        <f>'2. CAD NCCF'!F1296:L1296</f>
        <v xml:space="preserve">Sovereigh &amp; central bank GS </v>
      </c>
      <c r="G1296" s="881"/>
      <c r="H1296" s="881"/>
      <c r="I1296" s="881"/>
      <c r="J1296" s="881"/>
      <c r="K1296" s="881"/>
      <c r="L1296" s="882"/>
      <c r="M1296" s="400">
        <f t="shared" ref="M1296:M1299" si="525">M520</f>
        <v>0</v>
      </c>
      <c r="N1296" s="411">
        <f>M1296*(1-'Appx 1. Ref Rates'!$E18)+N520*(1-'Appx 1. Ref Rates'!$E18)</f>
        <v>0</v>
      </c>
      <c r="O1296" s="414">
        <f>O520*(1-'Appx 1. Ref Rates'!$E18)</f>
        <v>0</v>
      </c>
      <c r="P1296" s="414">
        <f>P520*(1-'Appx 1. Ref Rates'!$E18)</f>
        <v>0</v>
      </c>
      <c r="Q1296" s="415">
        <f>Q520*(1-'Appx 1. Ref Rates'!$E18)</f>
        <v>0</v>
      </c>
      <c r="R1296" s="411">
        <f>R520*(1-'Appx 1. Ref Rates'!$E18)</f>
        <v>0</v>
      </c>
      <c r="S1296" s="413">
        <f>S520*(1-'Appx 1. Ref Rates'!$E18)</f>
        <v>0</v>
      </c>
      <c r="T1296" s="413">
        <f>T520*(1-'Appx 1. Ref Rates'!$E18)</f>
        <v>0</v>
      </c>
      <c r="U1296" s="413">
        <f>U520*(1-'Appx 1. Ref Rates'!$E18)</f>
        <v>0</v>
      </c>
      <c r="V1296" s="413">
        <f>V520*(1-'Appx 1. Ref Rates'!$E18)</f>
        <v>0</v>
      </c>
      <c r="W1296" s="413">
        <f>W520*(1-'Appx 1. Ref Rates'!$E18)</f>
        <v>0</v>
      </c>
      <c r="X1296" s="414">
        <f>X520*(1-'Appx 1. Ref Rates'!$E18)</f>
        <v>0</v>
      </c>
      <c r="Y1296" s="413">
        <f>Y520*(1-'Appx 1. Ref Rates'!$E18)</f>
        <v>0</v>
      </c>
      <c r="Z1296" s="413">
        <f>Z520*(1-'Appx 1. Ref Rates'!$E18)</f>
        <v>0</v>
      </c>
      <c r="AA1296" s="413">
        <f>AA520*(1-'Appx 1. Ref Rates'!$E18)</f>
        <v>0</v>
      </c>
      <c r="AB1296" s="413">
        <f>AB520*(1-'Appx 1. Ref Rates'!$E18)</f>
        <v>0</v>
      </c>
      <c r="AC1296" s="400">
        <f t="shared" si="521"/>
        <v>0</v>
      </c>
      <c r="AD1296" s="854"/>
      <c r="AE1296" s="855"/>
      <c r="AF1296" s="856"/>
    </row>
    <row r="1297" spans="1:32" ht="15" customHeight="1" outlineLevel="1" x14ac:dyDescent="0.2">
      <c r="A1297" s="11">
        <v>245</v>
      </c>
      <c r="B1297" s="661"/>
      <c r="C1297" s="662"/>
      <c r="D1297" s="260"/>
      <c r="E1297" s="260"/>
      <c r="F1297" s="880" t="str">
        <f>'2. CAD NCCF'!F1297:L1297</f>
        <v>State, provincial &amp; agency GS</v>
      </c>
      <c r="G1297" s="881"/>
      <c r="H1297" s="881"/>
      <c r="I1297" s="881"/>
      <c r="J1297" s="881"/>
      <c r="K1297" s="881"/>
      <c r="L1297" s="882"/>
      <c r="M1297" s="400">
        <f t="shared" si="525"/>
        <v>0</v>
      </c>
      <c r="N1297" s="411">
        <f>M1297*(1-'Appx 1. Ref Rates'!$E19)+N521*(1-'Appx 1. Ref Rates'!$E19)</f>
        <v>0</v>
      </c>
      <c r="O1297" s="414">
        <f>O521*(1-'Appx 1. Ref Rates'!$E19)</f>
        <v>0</v>
      </c>
      <c r="P1297" s="414">
        <f>P521*(1-'Appx 1. Ref Rates'!$E19)</f>
        <v>0</v>
      </c>
      <c r="Q1297" s="415">
        <f>Q521*(1-'Appx 1. Ref Rates'!$E19)</f>
        <v>0</v>
      </c>
      <c r="R1297" s="411">
        <f>R521*(1-'Appx 1. Ref Rates'!$E19)</f>
        <v>0</v>
      </c>
      <c r="S1297" s="413">
        <f>S521*(1-'Appx 1. Ref Rates'!$E19)</f>
        <v>0</v>
      </c>
      <c r="T1297" s="413">
        <f>T521*(1-'Appx 1. Ref Rates'!$E19)</f>
        <v>0</v>
      </c>
      <c r="U1297" s="413">
        <f>U521*(1-'Appx 1. Ref Rates'!$E19)</f>
        <v>0</v>
      </c>
      <c r="V1297" s="413">
        <f>V521*(1-'Appx 1. Ref Rates'!$E19)</f>
        <v>0</v>
      </c>
      <c r="W1297" s="413">
        <f>W521*(1-'Appx 1. Ref Rates'!$E19)</f>
        <v>0</v>
      </c>
      <c r="X1297" s="414">
        <f>X521*(1-'Appx 1. Ref Rates'!$E19)</f>
        <v>0</v>
      </c>
      <c r="Y1297" s="413">
        <f>Y521*(1-'Appx 1. Ref Rates'!$E19)</f>
        <v>0</v>
      </c>
      <c r="Z1297" s="413">
        <f>Z521*(1-'Appx 1. Ref Rates'!$E19)</f>
        <v>0</v>
      </c>
      <c r="AA1297" s="413">
        <f>AA521*(1-'Appx 1. Ref Rates'!$E19)</f>
        <v>0</v>
      </c>
      <c r="AB1297" s="413">
        <f>AB521*(1-'Appx 1. Ref Rates'!$E19)</f>
        <v>0</v>
      </c>
      <c r="AC1297" s="400">
        <f t="shared" si="521"/>
        <v>0</v>
      </c>
      <c r="AD1297" s="854"/>
      <c r="AE1297" s="855"/>
      <c r="AF1297" s="856"/>
    </row>
    <row r="1298" spans="1:32" ht="15" customHeight="1" outlineLevel="1" x14ac:dyDescent="0.2">
      <c r="A1298" s="11">
        <v>246</v>
      </c>
      <c r="B1298" s="661"/>
      <c r="C1298" s="662"/>
      <c r="D1298" s="260"/>
      <c r="E1298" s="260"/>
      <c r="F1298" s="880" t="str">
        <f>'2. CAD NCCF'!F1298:L1298</f>
        <v>State municipal GS</v>
      </c>
      <c r="G1298" s="881"/>
      <c r="H1298" s="881"/>
      <c r="I1298" s="881"/>
      <c r="J1298" s="881"/>
      <c r="K1298" s="881"/>
      <c r="L1298" s="882"/>
      <c r="M1298" s="400">
        <f t="shared" si="525"/>
        <v>0</v>
      </c>
      <c r="N1298" s="411">
        <f>M1298*(1-'Appx 1. Ref Rates'!$E20)+N522*(1-'Appx 1. Ref Rates'!$E20)</f>
        <v>0</v>
      </c>
      <c r="O1298" s="414">
        <f>O522*(1-'Appx 1. Ref Rates'!$E20)</f>
        <v>0</v>
      </c>
      <c r="P1298" s="414">
        <f>P522*(1-'Appx 1. Ref Rates'!$E20)</f>
        <v>0</v>
      </c>
      <c r="Q1298" s="415">
        <f>Q522*(1-'Appx 1. Ref Rates'!$E20)</f>
        <v>0</v>
      </c>
      <c r="R1298" s="411">
        <f>R522*(1-'Appx 1. Ref Rates'!$E20)</f>
        <v>0</v>
      </c>
      <c r="S1298" s="413">
        <f>S522*(1-'Appx 1. Ref Rates'!$E20)</f>
        <v>0</v>
      </c>
      <c r="T1298" s="413">
        <f>T522*(1-'Appx 1. Ref Rates'!$E20)</f>
        <v>0</v>
      </c>
      <c r="U1298" s="413">
        <f>U522*(1-'Appx 1. Ref Rates'!$E20)</f>
        <v>0</v>
      </c>
      <c r="V1298" s="413">
        <f>V522*(1-'Appx 1. Ref Rates'!$E20)</f>
        <v>0</v>
      </c>
      <c r="W1298" s="413">
        <f>W522*(1-'Appx 1. Ref Rates'!$E20)</f>
        <v>0</v>
      </c>
      <c r="X1298" s="414">
        <f>X522*(1-'Appx 1. Ref Rates'!$E20)</f>
        <v>0</v>
      </c>
      <c r="Y1298" s="413">
        <f>Y522*(1-'Appx 1. Ref Rates'!$E20)</f>
        <v>0</v>
      </c>
      <c r="Z1298" s="413">
        <f>Z522*(1-'Appx 1. Ref Rates'!$E20)</f>
        <v>0</v>
      </c>
      <c r="AA1298" s="413">
        <f>AA522*(1-'Appx 1. Ref Rates'!$E20)</f>
        <v>0</v>
      </c>
      <c r="AB1298" s="413">
        <f>AB522*(1-'Appx 1. Ref Rates'!$E20)</f>
        <v>0</v>
      </c>
      <c r="AC1298" s="400">
        <f t="shared" si="521"/>
        <v>0</v>
      </c>
      <c r="AD1298" s="854"/>
      <c r="AE1298" s="855"/>
      <c r="AF1298" s="856"/>
    </row>
    <row r="1299" spans="1:32" ht="15" customHeight="1" outlineLevel="1" x14ac:dyDescent="0.2">
      <c r="A1299" s="11">
        <v>247</v>
      </c>
      <c r="B1299" s="661"/>
      <c r="C1299" s="662"/>
      <c r="D1299" s="292"/>
      <c r="E1299" s="292"/>
      <c r="F1299" s="880" t="str">
        <f>'2. CAD NCCF'!F1299:L1299</f>
        <v>Supranational and multilateral development bank GS</v>
      </c>
      <c r="G1299" s="881"/>
      <c r="H1299" s="881"/>
      <c r="I1299" s="881"/>
      <c r="J1299" s="881"/>
      <c r="K1299" s="881"/>
      <c r="L1299" s="882"/>
      <c r="M1299" s="400">
        <f t="shared" si="525"/>
        <v>0</v>
      </c>
      <c r="N1299" s="411">
        <f>M1299*(1-'Appx 1. Ref Rates'!$E21)+N523*(1-'Appx 1. Ref Rates'!$E21)</f>
        <v>0</v>
      </c>
      <c r="O1299" s="414">
        <f>O523*(1-'Appx 1. Ref Rates'!$E21)</f>
        <v>0</v>
      </c>
      <c r="P1299" s="414">
        <f>P523*(1-'Appx 1. Ref Rates'!$E21)</f>
        <v>0</v>
      </c>
      <c r="Q1299" s="415">
        <f>Q523*(1-'Appx 1. Ref Rates'!$E21)</f>
        <v>0</v>
      </c>
      <c r="R1299" s="411">
        <f>R523*(1-'Appx 1. Ref Rates'!$E21)</f>
        <v>0</v>
      </c>
      <c r="S1299" s="413">
        <f>S523*(1-'Appx 1. Ref Rates'!$E21)</f>
        <v>0</v>
      </c>
      <c r="T1299" s="413">
        <f>T523*(1-'Appx 1. Ref Rates'!$E21)</f>
        <v>0</v>
      </c>
      <c r="U1299" s="413">
        <f>U523*(1-'Appx 1. Ref Rates'!$E21)</f>
        <v>0</v>
      </c>
      <c r="V1299" s="413">
        <f>V523*(1-'Appx 1. Ref Rates'!$E21)</f>
        <v>0</v>
      </c>
      <c r="W1299" s="413">
        <f>W523*(1-'Appx 1. Ref Rates'!$E21)</f>
        <v>0</v>
      </c>
      <c r="X1299" s="414">
        <f>X523*(1-'Appx 1. Ref Rates'!$E21)</f>
        <v>0</v>
      </c>
      <c r="Y1299" s="413">
        <f>Y523*(1-'Appx 1. Ref Rates'!$E21)</f>
        <v>0</v>
      </c>
      <c r="Z1299" s="413">
        <f>Z523*(1-'Appx 1. Ref Rates'!$E21)</f>
        <v>0</v>
      </c>
      <c r="AA1299" s="413">
        <f>AA523*(1-'Appx 1. Ref Rates'!$E21)</f>
        <v>0</v>
      </c>
      <c r="AB1299" s="413">
        <f>AB523*(1-'Appx 1. Ref Rates'!$E21)</f>
        <v>0</v>
      </c>
      <c r="AC1299" s="400">
        <f t="shared" si="521"/>
        <v>0</v>
      </c>
      <c r="AD1299" s="857"/>
      <c r="AE1299" s="858"/>
      <c r="AF1299" s="859"/>
    </row>
    <row r="1300" spans="1:32" ht="15" customHeight="1" outlineLevel="1" x14ac:dyDescent="0.2">
      <c r="A1300" s="11">
        <v>129</v>
      </c>
      <c r="B1300" s="661"/>
      <c r="C1300" s="292"/>
      <c r="D1300" s="868" t="str">
        <f>'2. CAD NCCF'!D1300:AF1300</f>
        <v>Mortgage backed securities (MBS)</v>
      </c>
      <c r="E1300" s="869"/>
      <c r="F1300" s="869"/>
      <c r="G1300" s="869"/>
      <c r="H1300" s="869"/>
      <c r="I1300" s="869"/>
      <c r="J1300" s="869"/>
      <c r="K1300" s="869"/>
      <c r="L1300" s="869"/>
      <c r="M1300" s="869"/>
      <c r="N1300" s="869"/>
      <c r="O1300" s="869"/>
      <c r="P1300" s="869"/>
      <c r="Q1300" s="869"/>
      <c r="R1300" s="869"/>
      <c r="S1300" s="869"/>
      <c r="T1300" s="869"/>
      <c r="U1300" s="869"/>
      <c r="V1300" s="869"/>
      <c r="W1300" s="869"/>
      <c r="X1300" s="869"/>
      <c r="Y1300" s="869"/>
      <c r="Z1300" s="869"/>
      <c r="AA1300" s="869"/>
      <c r="AB1300" s="869"/>
      <c r="AC1300" s="869"/>
      <c r="AD1300" s="869"/>
      <c r="AE1300" s="869"/>
      <c r="AF1300" s="870"/>
    </row>
    <row r="1301" spans="1:32" ht="15" customHeight="1" outlineLevel="1" x14ac:dyDescent="0.2">
      <c r="A1301" s="11">
        <v>130</v>
      </c>
      <c r="B1301" s="661"/>
      <c r="C1301" s="292"/>
      <c r="D1301" s="292"/>
      <c r="E1301" s="933" t="str">
        <f>'2. CAD NCCF'!E1301:L1301</f>
        <v>Agency MBS</v>
      </c>
      <c r="F1301" s="934"/>
      <c r="G1301" s="934"/>
      <c r="H1301" s="934"/>
      <c r="I1301" s="934"/>
      <c r="J1301" s="934"/>
      <c r="K1301" s="934"/>
      <c r="L1301" s="935"/>
      <c r="M1301" s="399">
        <f>SUBTOTAL(9,M1302:M1304)</f>
        <v>0</v>
      </c>
      <c r="N1301" s="402">
        <f t="shared" ref="N1301:AC1301" si="526">SUBTOTAL(9,N1302:N1304)</f>
        <v>0</v>
      </c>
      <c r="O1301" s="406">
        <f t="shared" si="526"/>
        <v>0</v>
      </c>
      <c r="P1301" s="406">
        <f t="shared" si="526"/>
        <v>0</v>
      </c>
      <c r="Q1301" s="407">
        <f t="shared" si="526"/>
        <v>0</v>
      </c>
      <c r="R1301" s="402">
        <f t="shared" si="526"/>
        <v>0</v>
      </c>
      <c r="S1301" s="406">
        <f t="shared" si="526"/>
        <v>0</v>
      </c>
      <c r="T1301" s="405">
        <f t="shared" si="526"/>
        <v>0</v>
      </c>
      <c r="U1301" s="405">
        <f t="shared" si="526"/>
        <v>0</v>
      </c>
      <c r="V1301" s="405">
        <f t="shared" si="526"/>
        <v>0</v>
      </c>
      <c r="W1301" s="405">
        <f t="shared" si="526"/>
        <v>0</v>
      </c>
      <c r="X1301" s="405">
        <f t="shared" si="526"/>
        <v>0</v>
      </c>
      <c r="Y1301" s="405">
        <f t="shared" si="526"/>
        <v>0</v>
      </c>
      <c r="Z1301" s="405">
        <f t="shared" si="526"/>
        <v>0</v>
      </c>
      <c r="AA1301" s="405">
        <f t="shared" si="526"/>
        <v>0</v>
      </c>
      <c r="AB1301" s="403">
        <f t="shared" si="526"/>
        <v>0</v>
      </c>
      <c r="AC1301" s="399">
        <f t="shared" si="526"/>
        <v>0</v>
      </c>
      <c r="AD1301" s="1433"/>
      <c r="AE1301" s="852"/>
      <c r="AF1301" s="853"/>
    </row>
    <row r="1302" spans="1:32" ht="15" customHeight="1" outlineLevel="1" x14ac:dyDescent="0.2">
      <c r="A1302" s="11">
        <v>131</v>
      </c>
      <c r="B1302" s="661"/>
      <c r="C1302" s="292"/>
      <c r="D1302" s="292"/>
      <c r="E1302" s="293"/>
      <c r="F1302" s="880" t="str">
        <f>'2. CAD NCCF'!F1302:L1302</f>
        <v>Agency MBS, high rated</v>
      </c>
      <c r="G1302" s="881"/>
      <c r="H1302" s="881"/>
      <c r="I1302" s="881"/>
      <c r="J1302" s="881"/>
      <c r="K1302" s="881"/>
      <c r="L1302" s="882"/>
      <c r="M1302" s="400">
        <f t="shared" ref="M1302:M1304" si="527">M526</f>
        <v>0</v>
      </c>
      <c r="N1302" s="411">
        <f>M1302*(1-'Appx 1. Ref Rates'!$E24)+N526*(1-'Appx 1. Ref Rates'!$E24)</f>
        <v>0</v>
      </c>
      <c r="O1302" s="414">
        <f>O526*(1-'Appx 1. Ref Rates'!$E24)</f>
        <v>0</v>
      </c>
      <c r="P1302" s="414">
        <f>P526*(1-'Appx 1. Ref Rates'!$E24)</f>
        <v>0</v>
      </c>
      <c r="Q1302" s="415">
        <f>Q526*(1-'Appx 1. Ref Rates'!$E24)</f>
        <v>0</v>
      </c>
      <c r="R1302" s="411">
        <f>R526*(1-'Appx 1. Ref Rates'!$E24)</f>
        <v>0</v>
      </c>
      <c r="S1302" s="413">
        <f>S526*(1-'Appx 1. Ref Rates'!$E24)</f>
        <v>0</v>
      </c>
      <c r="T1302" s="413">
        <f>T526*(1-'Appx 1. Ref Rates'!$E24)</f>
        <v>0</v>
      </c>
      <c r="U1302" s="413">
        <f>U526*(1-'Appx 1. Ref Rates'!$E24)</f>
        <v>0</v>
      </c>
      <c r="V1302" s="413">
        <f>V526*(1-'Appx 1. Ref Rates'!$E24)</f>
        <v>0</v>
      </c>
      <c r="W1302" s="413">
        <f>W526*(1-'Appx 1. Ref Rates'!$E24)</f>
        <v>0</v>
      </c>
      <c r="X1302" s="414">
        <f>X526*(1-'Appx 1. Ref Rates'!$E24)</f>
        <v>0</v>
      </c>
      <c r="Y1302" s="413">
        <f>Y526*(1-'Appx 1. Ref Rates'!$E24)</f>
        <v>0</v>
      </c>
      <c r="Z1302" s="413">
        <f>Z526*(1-'Appx 1. Ref Rates'!$E24)</f>
        <v>0</v>
      </c>
      <c r="AA1302" s="413">
        <f>AA526*(1-'Appx 1. Ref Rates'!$E24)</f>
        <v>0</v>
      </c>
      <c r="AB1302" s="413">
        <f>AB526*(1-'Appx 1. Ref Rates'!$E24)</f>
        <v>0</v>
      </c>
      <c r="AC1302" s="400">
        <f t="shared" ref="AC1302:AC1304" si="528">AC526</f>
        <v>0</v>
      </c>
      <c r="AD1302" s="854"/>
      <c r="AE1302" s="855"/>
      <c r="AF1302" s="856"/>
    </row>
    <row r="1303" spans="1:32" ht="15" customHeight="1" outlineLevel="1" x14ac:dyDescent="0.2">
      <c r="A1303" s="11">
        <v>132</v>
      </c>
      <c r="B1303" s="661"/>
      <c r="C1303" s="292"/>
      <c r="D1303" s="292"/>
      <c r="E1303" s="293"/>
      <c r="F1303" s="880" t="str">
        <f>'2. CAD NCCF'!F1303:L1303</f>
        <v>Agency MBS, medium rated</v>
      </c>
      <c r="G1303" s="881"/>
      <c r="H1303" s="881"/>
      <c r="I1303" s="881"/>
      <c r="J1303" s="881"/>
      <c r="K1303" s="881"/>
      <c r="L1303" s="882"/>
      <c r="M1303" s="400">
        <f t="shared" si="527"/>
        <v>0</v>
      </c>
      <c r="N1303" s="411">
        <f>M1303*(1-'Appx 1. Ref Rates'!$E25)+N527*(1-'Appx 1. Ref Rates'!$E25)</f>
        <v>0</v>
      </c>
      <c r="O1303" s="414">
        <f>O527*(1-'Appx 1. Ref Rates'!$E25)</f>
        <v>0</v>
      </c>
      <c r="P1303" s="414">
        <f>P527*(1-'Appx 1. Ref Rates'!$E25)</f>
        <v>0</v>
      </c>
      <c r="Q1303" s="415">
        <f>Q527*(1-'Appx 1. Ref Rates'!$E25)</f>
        <v>0</v>
      </c>
      <c r="R1303" s="411">
        <f>R527*(1-'Appx 1. Ref Rates'!$E25)</f>
        <v>0</v>
      </c>
      <c r="S1303" s="413">
        <f>S527*(1-'Appx 1. Ref Rates'!$E25)</f>
        <v>0</v>
      </c>
      <c r="T1303" s="413">
        <f>T527*(1-'Appx 1. Ref Rates'!$E25)</f>
        <v>0</v>
      </c>
      <c r="U1303" s="413">
        <f>U527*(1-'Appx 1. Ref Rates'!$E25)</f>
        <v>0</v>
      </c>
      <c r="V1303" s="413">
        <f>V527*(1-'Appx 1. Ref Rates'!$E25)</f>
        <v>0</v>
      </c>
      <c r="W1303" s="413">
        <f>W527*(1-'Appx 1. Ref Rates'!$E25)</f>
        <v>0</v>
      </c>
      <c r="X1303" s="414">
        <f>X527*(1-'Appx 1. Ref Rates'!$E25)</f>
        <v>0</v>
      </c>
      <c r="Y1303" s="413">
        <f>Y527*(1-'Appx 1. Ref Rates'!$E25)</f>
        <v>0</v>
      </c>
      <c r="Z1303" s="413">
        <f>Z527*(1-'Appx 1. Ref Rates'!$E25)</f>
        <v>0</v>
      </c>
      <c r="AA1303" s="413">
        <f>AA527*(1-'Appx 1. Ref Rates'!$E25)</f>
        <v>0</v>
      </c>
      <c r="AB1303" s="413">
        <f>AB527*(1-'Appx 1. Ref Rates'!$E25)</f>
        <v>0</v>
      </c>
      <c r="AC1303" s="400">
        <f t="shared" si="528"/>
        <v>0</v>
      </c>
      <c r="AD1303" s="854"/>
      <c r="AE1303" s="855"/>
      <c r="AF1303" s="856"/>
    </row>
    <row r="1304" spans="1:32" ht="15" customHeight="1" outlineLevel="1" x14ac:dyDescent="0.2">
      <c r="A1304" s="11">
        <v>133</v>
      </c>
      <c r="B1304" s="661"/>
      <c r="C1304" s="292"/>
      <c r="D1304" s="292"/>
      <c r="E1304" s="293"/>
      <c r="F1304" s="880" t="str">
        <f>'2. CAD NCCF'!F1304:L1304</f>
        <v>Agency MBS, low or not rated</v>
      </c>
      <c r="G1304" s="881"/>
      <c r="H1304" s="881"/>
      <c r="I1304" s="881"/>
      <c r="J1304" s="881"/>
      <c r="K1304" s="881"/>
      <c r="L1304" s="882"/>
      <c r="M1304" s="400">
        <f t="shared" si="527"/>
        <v>0</v>
      </c>
      <c r="N1304" s="411">
        <f>M1304*(1-'Appx 1. Ref Rates'!$E26)+N528*(1-'Appx 1. Ref Rates'!$E26)</f>
        <v>0</v>
      </c>
      <c r="O1304" s="414">
        <f>O528*(1-'Appx 1. Ref Rates'!$E26)</f>
        <v>0</v>
      </c>
      <c r="P1304" s="414">
        <f>P528*(1-'Appx 1. Ref Rates'!$E26)</f>
        <v>0</v>
      </c>
      <c r="Q1304" s="415">
        <f>Q528*(1-'Appx 1. Ref Rates'!$E26)</f>
        <v>0</v>
      </c>
      <c r="R1304" s="411">
        <f>R528*(1-'Appx 1. Ref Rates'!$E26)</f>
        <v>0</v>
      </c>
      <c r="S1304" s="413">
        <f>S528*(1-'Appx 1. Ref Rates'!$E26)</f>
        <v>0</v>
      </c>
      <c r="T1304" s="413">
        <f>T528*(1-'Appx 1. Ref Rates'!$E26)</f>
        <v>0</v>
      </c>
      <c r="U1304" s="413">
        <f>U528*(1-'Appx 1. Ref Rates'!$E26)</f>
        <v>0</v>
      </c>
      <c r="V1304" s="413">
        <f>V528*(1-'Appx 1. Ref Rates'!$E26)</f>
        <v>0</v>
      </c>
      <c r="W1304" s="413">
        <f>W528*(1-'Appx 1. Ref Rates'!$E26)</f>
        <v>0</v>
      </c>
      <c r="X1304" s="414">
        <f>X528*(1-'Appx 1. Ref Rates'!$E26)</f>
        <v>0</v>
      </c>
      <c r="Y1304" s="413">
        <f>Y528*(1-'Appx 1. Ref Rates'!$E26)</f>
        <v>0</v>
      </c>
      <c r="Z1304" s="413">
        <f>Z528*(1-'Appx 1. Ref Rates'!$E26)</f>
        <v>0</v>
      </c>
      <c r="AA1304" s="413">
        <f>AA528*(1-'Appx 1. Ref Rates'!$E26)</f>
        <v>0</v>
      </c>
      <c r="AB1304" s="413">
        <f>AB528*(1-'Appx 1. Ref Rates'!$E26)</f>
        <v>0</v>
      </c>
      <c r="AC1304" s="400">
        <f t="shared" si="528"/>
        <v>0</v>
      </c>
      <c r="AD1304" s="854"/>
      <c r="AE1304" s="855"/>
      <c r="AF1304" s="856"/>
    </row>
    <row r="1305" spans="1:32" ht="15" customHeight="1" outlineLevel="1" x14ac:dyDescent="0.2">
      <c r="A1305" s="11">
        <v>134</v>
      </c>
      <c r="B1305" s="661"/>
      <c r="C1305" s="292"/>
      <c r="D1305" s="292"/>
      <c r="E1305" s="877" t="str">
        <f>'2. CAD NCCF'!E1305:L1305</f>
        <v>Non-agency commercial MBS (CMBS)</v>
      </c>
      <c r="F1305" s="878"/>
      <c r="G1305" s="878"/>
      <c r="H1305" s="878"/>
      <c r="I1305" s="878"/>
      <c r="J1305" s="878"/>
      <c r="K1305" s="878"/>
      <c r="L1305" s="879"/>
      <c r="M1305" s="399">
        <f>SUBTOTAL(9,M1306:M1308)</f>
        <v>0</v>
      </c>
      <c r="N1305" s="402">
        <f t="shared" ref="N1305:AC1305" si="529">SUBTOTAL(9,N1306:N1308)</f>
        <v>0</v>
      </c>
      <c r="O1305" s="406">
        <f t="shared" si="529"/>
        <v>0</v>
      </c>
      <c r="P1305" s="406">
        <f t="shared" si="529"/>
        <v>0</v>
      </c>
      <c r="Q1305" s="407">
        <f t="shared" si="529"/>
        <v>0</v>
      </c>
      <c r="R1305" s="402">
        <f t="shared" si="529"/>
        <v>0</v>
      </c>
      <c r="S1305" s="406">
        <f t="shared" si="529"/>
        <v>0</v>
      </c>
      <c r="T1305" s="405">
        <f t="shared" si="529"/>
        <v>0</v>
      </c>
      <c r="U1305" s="405">
        <f t="shared" si="529"/>
        <v>0</v>
      </c>
      <c r="V1305" s="405">
        <f t="shared" si="529"/>
        <v>0</v>
      </c>
      <c r="W1305" s="405">
        <f t="shared" si="529"/>
        <v>0</v>
      </c>
      <c r="X1305" s="405">
        <f t="shared" si="529"/>
        <v>0</v>
      </c>
      <c r="Y1305" s="405">
        <f t="shared" si="529"/>
        <v>0</v>
      </c>
      <c r="Z1305" s="405">
        <f t="shared" si="529"/>
        <v>0</v>
      </c>
      <c r="AA1305" s="405">
        <f t="shared" si="529"/>
        <v>0</v>
      </c>
      <c r="AB1305" s="403">
        <f t="shared" si="529"/>
        <v>0</v>
      </c>
      <c r="AC1305" s="399">
        <f t="shared" si="529"/>
        <v>0</v>
      </c>
      <c r="AD1305" s="854"/>
      <c r="AE1305" s="855"/>
      <c r="AF1305" s="856"/>
    </row>
    <row r="1306" spans="1:32" ht="15" customHeight="1" outlineLevel="1" x14ac:dyDescent="0.2">
      <c r="A1306" s="11">
        <v>135</v>
      </c>
      <c r="B1306" s="661"/>
      <c r="C1306" s="292"/>
      <c r="D1306" s="292"/>
      <c r="E1306" s="293"/>
      <c r="F1306" s="880" t="str">
        <f>'2. CAD NCCF'!F1306:L1306</f>
        <v>Non-agency CMBS, high rated</v>
      </c>
      <c r="G1306" s="881"/>
      <c r="H1306" s="881"/>
      <c r="I1306" s="881"/>
      <c r="J1306" s="881"/>
      <c r="K1306" s="881"/>
      <c r="L1306" s="882"/>
      <c r="M1306" s="400">
        <f t="shared" ref="M1306:M1308" si="530">M530</f>
        <v>0</v>
      </c>
      <c r="N1306" s="411">
        <f>M1306*(1-'Appx 1. Ref Rates'!$E28)+N530*(1-'Appx 1. Ref Rates'!$E28)</f>
        <v>0</v>
      </c>
      <c r="O1306" s="414">
        <f>O530*(1-'Appx 1. Ref Rates'!$E28)</f>
        <v>0</v>
      </c>
      <c r="P1306" s="414">
        <f>P530*(1-'Appx 1. Ref Rates'!$E28)</f>
        <v>0</v>
      </c>
      <c r="Q1306" s="415">
        <f>Q530*(1-'Appx 1. Ref Rates'!$E28)</f>
        <v>0</v>
      </c>
      <c r="R1306" s="411">
        <f>R530*(1-'Appx 1. Ref Rates'!$E28)</f>
        <v>0</v>
      </c>
      <c r="S1306" s="413">
        <f>S530*(1-'Appx 1. Ref Rates'!$E28)</f>
        <v>0</v>
      </c>
      <c r="T1306" s="413">
        <f>T530*(1-'Appx 1. Ref Rates'!$E28)</f>
        <v>0</v>
      </c>
      <c r="U1306" s="413">
        <f>U530*(1-'Appx 1. Ref Rates'!$E28)</f>
        <v>0</v>
      </c>
      <c r="V1306" s="413">
        <f>V530*(1-'Appx 1. Ref Rates'!$E28)</f>
        <v>0</v>
      </c>
      <c r="W1306" s="413">
        <f>W530*(1-'Appx 1. Ref Rates'!$E28)</f>
        <v>0</v>
      </c>
      <c r="X1306" s="414">
        <f>X530*(1-'Appx 1. Ref Rates'!$E28)</f>
        <v>0</v>
      </c>
      <c r="Y1306" s="413">
        <f>Y530*(1-'Appx 1. Ref Rates'!$E28)</f>
        <v>0</v>
      </c>
      <c r="Z1306" s="413">
        <f>Z530*(1-'Appx 1. Ref Rates'!$E28)</f>
        <v>0</v>
      </c>
      <c r="AA1306" s="413">
        <f>AA530*(1-'Appx 1. Ref Rates'!$E28)</f>
        <v>0</v>
      </c>
      <c r="AB1306" s="413">
        <f>AB530*(1-'Appx 1. Ref Rates'!$E28)</f>
        <v>0</v>
      </c>
      <c r="AC1306" s="400">
        <f t="shared" ref="AC1306:AC1312" si="531">AC530</f>
        <v>0</v>
      </c>
      <c r="AD1306" s="854"/>
      <c r="AE1306" s="855"/>
      <c r="AF1306" s="856"/>
    </row>
    <row r="1307" spans="1:32" ht="15" customHeight="1" outlineLevel="1" x14ac:dyDescent="0.2">
      <c r="A1307" s="11">
        <v>136</v>
      </c>
      <c r="B1307" s="661"/>
      <c r="C1307" s="292"/>
      <c r="D1307" s="292"/>
      <c r="E1307" s="293"/>
      <c r="F1307" s="880" t="str">
        <f>'2. CAD NCCF'!F1307:L1307</f>
        <v>Non-agency CMBS, medium rated</v>
      </c>
      <c r="G1307" s="881"/>
      <c r="H1307" s="881"/>
      <c r="I1307" s="881"/>
      <c r="J1307" s="881"/>
      <c r="K1307" s="881"/>
      <c r="L1307" s="882"/>
      <c r="M1307" s="400">
        <f t="shared" si="530"/>
        <v>0</v>
      </c>
      <c r="N1307" s="411">
        <f>M1307*(1-'Appx 1. Ref Rates'!$E29)+N531*(1-'Appx 1. Ref Rates'!$E29)</f>
        <v>0</v>
      </c>
      <c r="O1307" s="414">
        <f>O531*(1-'Appx 1. Ref Rates'!$E29)</f>
        <v>0</v>
      </c>
      <c r="P1307" s="414">
        <f>P531*(1-'Appx 1. Ref Rates'!$E29)</f>
        <v>0</v>
      </c>
      <c r="Q1307" s="415">
        <f>Q531*(1-'Appx 1. Ref Rates'!$E29)</f>
        <v>0</v>
      </c>
      <c r="R1307" s="411">
        <f>R531*(1-'Appx 1. Ref Rates'!$E29)</f>
        <v>0</v>
      </c>
      <c r="S1307" s="413">
        <f>S531*(1-'Appx 1. Ref Rates'!$E29)</f>
        <v>0</v>
      </c>
      <c r="T1307" s="413">
        <f>T531*(1-'Appx 1. Ref Rates'!$E29)</f>
        <v>0</v>
      </c>
      <c r="U1307" s="413">
        <f>U531*(1-'Appx 1. Ref Rates'!$E29)</f>
        <v>0</v>
      </c>
      <c r="V1307" s="413">
        <f>V531*(1-'Appx 1. Ref Rates'!$E29)</f>
        <v>0</v>
      </c>
      <c r="W1307" s="413">
        <f>W531*(1-'Appx 1. Ref Rates'!$E29)</f>
        <v>0</v>
      </c>
      <c r="X1307" s="414">
        <f>X531*(1-'Appx 1. Ref Rates'!$E29)</f>
        <v>0</v>
      </c>
      <c r="Y1307" s="413">
        <f>Y531*(1-'Appx 1. Ref Rates'!$E29)</f>
        <v>0</v>
      </c>
      <c r="Z1307" s="413">
        <f>Z531*(1-'Appx 1. Ref Rates'!$E29)</f>
        <v>0</v>
      </c>
      <c r="AA1307" s="413">
        <f>AA531*(1-'Appx 1. Ref Rates'!$E29)</f>
        <v>0</v>
      </c>
      <c r="AB1307" s="413">
        <f>AB531*(1-'Appx 1. Ref Rates'!$E29)</f>
        <v>0</v>
      </c>
      <c r="AC1307" s="400">
        <f t="shared" si="531"/>
        <v>0</v>
      </c>
      <c r="AD1307" s="854"/>
      <c r="AE1307" s="855"/>
      <c r="AF1307" s="856"/>
    </row>
    <row r="1308" spans="1:32" ht="15" customHeight="1" outlineLevel="1" x14ac:dyDescent="0.2">
      <c r="A1308" s="11">
        <v>137</v>
      </c>
      <c r="B1308" s="661"/>
      <c r="C1308" s="292"/>
      <c r="D1308" s="292"/>
      <c r="E1308" s="293"/>
      <c r="F1308" s="880" t="str">
        <f>'2. CAD NCCF'!F1308:L1308</f>
        <v>Non-agency CMBS, low or not rated</v>
      </c>
      <c r="G1308" s="881"/>
      <c r="H1308" s="881"/>
      <c r="I1308" s="881"/>
      <c r="J1308" s="881"/>
      <c r="K1308" s="881"/>
      <c r="L1308" s="882"/>
      <c r="M1308" s="400">
        <f t="shared" si="530"/>
        <v>0</v>
      </c>
      <c r="N1308" s="411">
        <f>M1308*(1-'Appx 1. Ref Rates'!$E30)+N532*(1-'Appx 1. Ref Rates'!$E30)</f>
        <v>0</v>
      </c>
      <c r="O1308" s="414">
        <f>O532*(1-'Appx 1. Ref Rates'!$E30)</f>
        <v>0</v>
      </c>
      <c r="P1308" s="414">
        <f>P532*(1-'Appx 1. Ref Rates'!$E30)</f>
        <v>0</v>
      </c>
      <c r="Q1308" s="415">
        <f>Q532*(1-'Appx 1. Ref Rates'!$E30)</f>
        <v>0</v>
      </c>
      <c r="R1308" s="411">
        <f>R532*(1-'Appx 1. Ref Rates'!$E30)</f>
        <v>0</v>
      </c>
      <c r="S1308" s="413">
        <f>S532*(1-'Appx 1. Ref Rates'!$E30)</f>
        <v>0</v>
      </c>
      <c r="T1308" s="413">
        <f>T532*(1-'Appx 1. Ref Rates'!$E30)</f>
        <v>0</v>
      </c>
      <c r="U1308" s="413">
        <f>U532*(1-'Appx 1. Ref Rates'!$E30)</f>
        <v>0</v>
      </c>
      <c r="V1308" s="413">
        <f>V532*(1-'Appx 1. Ref Rates'!$E30)</f>
        <v>0</v>
      </c>
      <c r="W1308" s="413">
        <f>W532*(1-'Appx 1. Ref Rates'!$E30)</f>
        <v>0</v>
      </c>
      <c r="X1308" s="414">
        <f>X532*(1-'Appx 1. Ref Rates'!$E30)</f>
        <v>0</v>
      </c>
      <c r="Y1308" s="413">
        <f>Y532*(1-'Appx 1. Ref Rates'!$E30)</f>
        <v>0</v>
      </c>
      <c r="Z1308" s="413">
        <f>Z532*(1-'Appx 1. Ref Rates'!$E30)</f>
        <v>0</v>
      </c>
      <c r="AA1308" s="413">
        <f>AA532*(1-'Appx 1. Ref Rates'!$E30)</f>
        <v>0</v>
      </c>
      <c r="AB1308" s="413">
        <f>AB532*(1-'Appx 1. Ref Rates'!$E30)</f>
        <v>0</v>
      </c>
      <c r="AC1308" s="400">
        <f t="shared" si="531"/>
        <v>0</v>
      </c>
      <c r="AD1308" s="854"/>
      <c r="AE1308" s="855"/>
      <c r="AF1308" s="856"/>
    </row>
    <row r="1309" spans="1:32" ht="15" customHeight="1" outlineLevel="1" x14ac:dyDescent="0.2">
      <c r="A1309" s="11">
        <v>138</v>
      </c>
      <c r="B1309" s="661"/>
      <c r="C1309" s="292"/>
      <c r="D1309" s="292"/>
      <c r="E1309" s="877" t="str">
        <f>'2. CAD NCCF'!E1309:L1309</f>
        <v>Non-agency residential MBS (RMBS)</v>
      </c>
      <c r="F1309" s="878"/>
      <c r="G1309" s="878"/>
      <c r="H1309" s="878"/>
      <c r="I1309" s="878"/>
      <c r="J1309" s="878"/>
      <c r="K1309" s="878"/>
      <c r="L1309" s="879"/>
      <c r="M1309" s="399">
        <f>SUBTOTAL(9,M1310:M1312)</f>
        <v>0</v>
      </c>
      <c r="N1309" s="402">
        <f t="shared" ref="N1309:AC1309" si="532">SUBTOTAL(9,N1310:N1312)</f>
        <v>0</v>
      </c>
      <c r="O1309" s="406">
        <f t="shared" si="532"/>
        <v>0</v>
      </c>
      <c r="P1309" s="406">
        <f t="shared" si="532"/>
        <v>0</v>
      </c>
      <c r="Q1309" s="407">
        <f t="shared" si="532"/>
        <v>0</v>
      </c>
      <c r="R1309" s="402">
        <f t="shared" si="532"/>
        <v>0</v>
      </c>
      <c r="S1309" s="406">
        <f t="shared" si="532"/>
        <v>0</v>
      </c>
      <c r="T1309" s="405">
        <f t="shared" si="532"/>
        <v>0</v>
      </c>
      <c r="U1309" s="405">
        <f t="shared" si="532"/>
        <v>0</v>
      </c>
      <c r="V1309" s="405">
        <f t="shared" si="532"/>
        <v>0</v>
      </c>
      <c r="W1309" s="405">
        <f t="shared" si="532"/>
        <v>0</v>
      </c>
      <c r="X1309" s="405">
        <f t="shared" si="532"/>
        <v>0</v>
      </c>
      <c r="Y1309" s="405">
        <f t="shared" si="532"/>
        <v>0</v>
      </c>
      <c r="Z1309" s="405">
        <f t="shared" si="532"/>
        <v>0</v>
      </c>
      <c r="AA1309" s="405">
        <f t="shared" si="532"/>
        <v>0</v>
      </c>
      <c r="AB1309" s="403">
        <f t="shared" si="532"/>
        <v>0</v>
      </c>
      <c r="AC1309" s="399">
        <f t="shared" si="532"/>
        <v>0</v>
      </c>
      <c r="AD1309" s="854"/>
      <c r="AE1309" s="855"/>
      <c r="AF1309" s="856"/>
    </row>
    <row r="1310" spans="1:32" ht="15" customHeight="1" outlineLevel="1" x14ac:dyDescent="0.2">
      <c r="A1310" s="11">
        <v>139</v>
      </c>
      <c r="B1310" s="661"/>
      <c r="C1310" s="292"/>
      <c r="D1310" s="292"/>
      <c r="E1310" s="293"/>
      <c r="F1310" s="880" t="str">
        <f>'2. CAD NCCF'!F1310:L1310</f>
        <v>Non-agency RMBS, high rated</v>
      </c>
      <c r="G1310" s="881"/>
      <c r="H1310" s="881"/>
      <c r="I1310" s="881"/>
      <c r="J1310" s="881"/>
      <c r="K1310" s="881"/>
      <c r="L1310" s="882"/>
      <c r="M1310" s="400">
        <f t="shared" ref="M1310:M1312" si="533">M534</f>
        <v>0</v>
      </c>
      <c r="N1310" s="411">
        <f>M1310*(1-'Appx 1. Ref Rates'!$E32)+N534*(1-'Appx 1. Ref Rates'!$E32)</f>
        <v>0</v>
      </c>
      <c r="O1310" s="414">
        <f>O534*(1-'Appx 1. Ref Rates'!$E32)</f>
        <v>0</v>
      </c>
      <c r="P1310" s="414">
        <f>P534*(1-'Appx 1. Ref Rates'!$E32)</f>
        <v>0</v>
      </c>
      <c r="Q1310" s="415">
        <f>Q534*(1-'Appx 1. Ref Rates'!$E32)</f>
        <v>0</v>
      </c>
      <c r="R1310" s="411">
        <f>R534*(1-'Appx 1. Ref Rates'!$E32)</f>
        <v>0</v>
      </c>
      <c r="S1310" s="413">
        <f>S534*(1-'Appx 1. Ref Rates'!$E32)</f>
        <v>0</v>
      </c>
      <c r="T1310" s="413">
        <f>T534*(1-'Appx 1. Ref Rates'!$E32)</f>
        <v>0</v>
      </c>
      <c r="U1310" s="413">
        <f>U534*(1-'Appx 1. Ref Rates'!$E32)</f>
        <v>0</v>
      </c>
      <c r="V1310" s="413">
        <f>V534*(1-'Appx 1. Ref Rates'!$E32)</f>
        <v>0</v>
      </c>
      <c r="W1310" s="413">
        <f>W534*(1-'Appx 1. Ref Rates'!$E32)</f>
        <v>0</v>
      </c>
      <c r="X1310" s="414">
        <f>X534*(1-'Appx 1. Ref Rates'!$E32)</f>
        <v>0</v>
      </c>
      <c r="Y1310" s="413">
        <f>Y534*(1-'Appx 1. Ref Rates'!$E32)</f>
        <v>0</v>
      </c>
      <c r="Z1310" s="413">
        <f>Z534*(1-'Appx 1. Ref Rates'!$E32)</f>
        <v>0</v>
      </c>
      <c r="AA1310" s="413">
        <f>AA534*(1-'Appx 1. Ref Rates'!$E32)</f>
        <v>0</v>
      </c>
      <c r="AB1310" s="413">
        <f>AB534*(1-'Appx 1. Ref Rates'!$E32)</f>
        <v>0</v>
      </c>
      <c r="AC1310" s="400">
        <f t="shared" si="531"/>
        <v>0</v>
      </c>
      <c r="AD1310" s="854"/>
      <c r="AE1310" s="855"/>
      <c r="AF1310" s="856"/>
    </row>
    <row r="1311" spans="1:32" ht="15" customHeight="1" outlineLevel="1" x14ac:dyDescent="0.2">
      <c r="A1311" s="11">
        <v>140</v>
      </c>
      <c r="B1311" s="661"/>
      <c r="C1311" s="292"/>
      <c r="D1311" s="292"/>
      <c r="E1311" s="293"/>
      <c r="F1311" s="880" t="str">
        <f>'2. CAD NCCF'!F1311:L1311</f>
        <v>Non-agency RMBS, medium rated</v>
      </c>
      <c r="G1311" s="881"/>
      <c r="H1311" s="881"/>
      <c r="I1311" s="881"/>
      <c r="J1311" s="881"/>
      <c r="K1311" s="881"/>
      <c r="L1311" s="882"/>
      <c r="M1311" s="400">
        <f t="shared" si="533"/>
        <v>0</v>
      </c>
      <c r="N1311" s="411">
        <f>M1311*(1-'Appx 1. Ref Rates'!$E33)+N535*(1-'Appx 1. Ref Rates'!$E33)</f>
        <v>0</v>
      </c>
      <c r="O1311" s="414">
        <f>O535*(1-'Appx 1. Ref Rates'!$E33)</f>
        <v>0</v>
      </c>
      <c r="P1311" s="414">
        <f>P535*(1-'Appx 1. Ref Rates'!$E33)</f>
        <v>0</v>
      </c>
      <c r="Q1311" s="415">
        <f>Q535*(1-'Appx 1. Ref Rates'!$E33)</f>
        <v>0</v>
      </c>
      <c r="R1311" s="411">
        <f>R535*(1-'Appx 1. Ref Rates'!$E33)</f>
        <v>0</v>
      </c>
      <c r="S1311" s="413">
        <f>S535*(1-'Appx 1. Ref Rates'!$E33)</f>
        <v>0</v>
      </c>
      <c r="T1311" s="413">
        <f>T535*(1-'Appx 1. Ref Rates'!$E33)</f>
        <v>0</v>
      </c>
      <c r="U1311" s="413">
        <f>U535*(1-'Appx 1. Ref Rates'!$E33)</f>
        <v>0</v>
      </c>
      <c r="V1311" s="413">
        <f>V535*(1-'Appx 1. Ref Rates'!$E33)</f>
        <v>0</v>
      </c>
      <c r="W1311" s="413">
        <f>W535*(1-'Appx 1. Ref Rates'!$E33)</f>
        <v>0</v>
      </c>
      <c r="X1311" s="414">
        <f>X535*(1-'Appx 1. Ref Rates'!$E33)</f>
        <v>0</v>
      </c>
      <c r="Y1311" s="413">
        <f>Y535*(1-'Appx 1. Ref Rates'!$E33)</f>
        <v>0</v>
      </c>
      <c r="Z1311" s="413">
        <f>Z535*(1-'Appx 1. Ref Rates'!$E33)</f>
        <v>0</v>
      </c>
      <c r="AA1311" s="413">
        <f>AA535*(1-'Appx 1. Ref Rates'!$E33)</f>
        <v>0</v>
      </c>
      <c r="AB1311" s="413">
        <f>AB535*(1-'Appx 1. Ref Rates'!$E33)</f>
        <v>0</v>
      </c>
      <c r="AC1311" s="400">
        <f t="shared" si="531"/>
        <v>0</v>
      </c>
      <c r="AD1311" s="854"/>
      <c r="AE1311" s="855"/>
      <c r="AF1311" s="856"/>
    </row>
    <row r="1312" spans="1:32" ht="15" customHeight="1" outlineLevel="1" x14ac:dyDescent="0.2">
      <c r="A1312" s="11">
        <v>141</v>
      </c>
      <c r="B1312" s="661"/>
      <c r="C1312" s="292"/>
      <c r="D1312" s="292"/>
      <c r="E1312" s="293"/>
      <c r="F1312" s="880" t="str">
        <f>'2. CAD NCCF'!F1312:L1312</f>
        <v>Non-agency RMBS, low or not rated</v>
      </c>
      <c r="G1312" s="881"/>
      <c r="H1312" s="881"/>
      <c r="I1312" s="881"/>
      <c r="J1312" s="881"/>
      <c r="K1312" s="881"/>
      <c r="L1312" s="882"/>
      <c r="M1312" s="400">
        <f t="shared" si="533"/>
        <v>0</v>
      </c>
      <c r="N1312" s="411">
        <f>M1312*(1-'Appx 1. Ref Rates'!$E34)+N536*(1-'Appx 1. Ref Rates'!$E34)</f>
        <v>0</v>
      </c>
      <c r="O1312" s="414">
        <f>O536*(1-'Appx 1. Ref Rates'!$E34)</f>
        <v>0</v>
      </c>
      <c r="P1312" s="414">
        <f>P536*(1-'Appx 1. Ref Rates'!$E34)</f>
        <v>0</v>
      </c>
      <c r="Q1312" s="415">
        <f>Q536*(1-'Appx 1. Ref Rates'!$E34)</f>
        <v>0</v>
      </c>
      <c r="R1312" s="411">
        <f>R536*(1-'Appx 1. Ref Rates'!$E34)</f>
        <v>0</v>
      </c>
      <c r="S1312" s="413">
        <f>S536*(1-'Appx 1. Ref Rates'!$E34)</f>
        <v>0</v>
      </c>
      <c r="T1312" s="413">
        <f>T536*(1-'Appx 1. Ref Rates'!$E34)</f>
        <v>0</v>
      </c>
      <c r="U1312" s="413">
        <f>U536*(1-'Appx 1. Ref Rates'!$E34)</f>
        <v>0</v>
      </c>
      <c r="V1312" s="413">
        <f>V536*(1-'Appx 1. Ref Rates'!$E34)</f>
        <v>0</v>
      </c>
      <c r="W1312" s="413">
        <f>W536*(1-'Appx 1. Ref Rates'!$E34)</f>
        <v>0</v>
      </c>
      <c r="X1312" s="414">
        <f>X536*(1-'Appx 1. Ref Rates'!$E34)</f>
        <v>0</v>
      </c>
      <c r="Y1312" s="413">
        <f>Y536*(1-'Appx 1. Ref Rates'!$E34)</f>
        <v>0</v>
      </c>
      <c r="Z1312" s="413">
        <f>Z536*(1-'Appx 1. Ref Rates'!$E34)</f>
        <v>0</v>
      </c>
      <c r="AA1312" s="413">
        <f>AA536*(1-'Appx 1. Ref Rates'!$E34)</f>
        <v>0</v>
      </c>
      <c r="AB1312" s="413">
        <f>AB536*(1-'Appx 1. Ref Rates'!$E34)</f>
        <v>0</v>
      </c>
      <c r="AC1312" s="400">
        <f t="shared" si="531"/>
        <v>0</v>
      </c>
      <c r="AD1312" s="857"/>
      <c r="AE1312" s="858"/>
      <c r="AF1312" s="859"/>
    </row>
    <row r="1313" spans="1:32" ht="15" customHeight="1" outlineLevel="1" x14ac:dyDescent="0.2">
      <c r="A1313" s="11">
        <v>142</v>
      </c>
      <c r="B1313" s="661"/>
      <c r="C1313" s="292"/>
      <c r="D1313" s="868" t="str">
        <f>'2. CAD NCCF'!D1313:AF1313</f>
        <v>Corporate bonds and paper (CBP)</v>
      </c>
      <c r="E1313" s="869"/>
      <c r="F1313" s="869"/>
      <c r="G1313" s="869"/>
      <c r="H1313" s="869"/>
      <c r="I1313" s="869"/>
      <c r="J1313" s="869"/>
      <c r="K1313" s="869"/>
      <c r="L1313" s="869"/>
      <c r="M1313" s="869"/>
      <c r="N1313" s="869"/>
      <c r="O1313" s="869"/>
      <c r="P1313" s="869"/>
      <c r="Q1313" s="869"/>
      <c r="R1313" s="869"/>
      <c r="S1313" s="869"/>
      <c r="T1313" s="869"/>
      <c r="U1313" s="869"/>
      <c r="V1313" s="869"/>
      <c r="W1313" s="869"/>
      <c r="X1313" s="869"/>
      <c r="Y1313" s="869"/>
      <c r="Z1313" s="869"/>
      <c r="AA1313" s="869"/>
      <c r="AB1313" s="869"/>
      <c r="AC1313" s="869"/>
      <c r="AD1313" s="869"/>
      <c r="AE1313" s="869"/>
      <c r="AF1313" s="870"/>
    </row>
    <row r="1314" spans="1:32" ht="15" customHeight="1" outlineLevel="1" x14ac:dyDescent="0.2">
      <c r="A1314" s="11">
        <v>143</v>
      </c>
      <c r="B1314" s="661"/>
      <c r="C1314" s="292"/>
      <c r="D1314" s="292"/>
      <c r="E1314" s="933" t="str">
        <f>'2. CAD NCCF'!E1314:L1314</f>
        <v>Non-FI issued CBP, high rated</v>
      </c>
      <c r="F1314" s="934"/>
      <c r="G1314" s="934"/>
      <c r="H1314" s="934"/>
      <c r="I1314" s="934"/>
      <c r="J1314" s="934"/>
      <c r="K1314" s="934"/>
      <c r="L1314" s="935"/>
      <c r="M1314" s="399">
        <f>SUBTOTAL(9,M1315:M1316)</f>
        <v>0</v>
      </c>
      <c r="N1314" s="402">
        <f t="shared" ref="N1314:AC1314" si="534">SUBTOTAL(9,N1315:N1316)</f>
        <v>0</v>
      </c>
      <c r="O1314" s="406">
        <f t="shared" si="534"/>
        <v>0</v>
      </c>
      <c r="P1314" s="406">
        <f t="shared" si="534"/>
        <v>0</v>
      </c>
      <c r="Q1314" s="407">
        <f t="shared" si="534"/>
        <v>0</v>
      </c>
      <c r="R1314" s="402">
        <f t="shared" si="534"/>
        <v>0</v>
      </c>
      <c r="S1314" s="406">
        <f t="shared" si="534"/>
        <v>0</v>
      </c>
      <c r="T1314" s="405">
        <f t="shared" si="534"/>
        <v>0</v>
      </c>
      <c r="U1314" s="405">
        <f t="shared" si="534"/>
        <v>0</v>
      </c>
      <c r="V1314" s="405">
        <f t="shared" si="534"/>
        <v>0</v>
      </c>
      <c r="W1314" s="405">
        <f t="shared" si="534"/>
        <v>0</v>
      </c>
      <c r="X1314" s="405">
        <f t="shared" si="534"/>
        <v>0</v>
      </c>
      <c r="Y1314" s="405">
        <f t="shared" si="534"/>
        <v>0</v>
      </c>
      <c r="Z1314" s="405">
        <f t="shared" si="534"/>
        <v>0</v>
      </c>
      <c r="AA1314" s="405">
        <f t="shared" si="534"/>
        <v>0</v>
      </c>
      <c r="AB1314" s="403">
        <f t="shared" si="534"/>
        <v>0</v>
      </c>
      <c r="AC1314" s="399">
        <f t="shared" si="534"/>
        <v>0</v>
      </c>
      <c r="AD1314" s="1433"/>
      <c r="AE1314" s="1434"/>
      <c r="AF1314" s="1435"/>
    </row>
    <row r="1315" spans="1:32" ht="15" customHeight="1" outlineLevel="1" x14ac:dyDescent="0.2">
      <c r="A1315" s="11">
        <v>144</v>
      </c>
      <c r="B1315" s="661"/>
      <c r="C1315" s="292"/>
      <c r="D1315" s="292"/>
      <c r="E1315" s="293"/>
      <c r="F1315" s="880" t="str">
        <f>'2. CAD NCCF'!F1315:L1315</f>
        <v>Non-FI issued unsecured bond and paper, high rated</v>
      </c>
      <c r="G1315" s="881"/>
      <c r="H1315" s="881"/>
      <c r="I1315" s="881"/>
      <c r="J1315" s="881"/>
      <c r="K1315" s="881"/>
      <c r="L1315" s="882"/>
      <c r="M1315" s="400">
        <f t="shared" ref="M1315:M1316" si="535">M539</f>
        <v>0</v>
      </c>
      <c r="N1315" s="411">
        <f>M1315*(1-'Appx 1. Ref Rates'!$E37)+N539*(1-'Appx 1. Ref Rates'!$E37)</f>
        <v>0</v>
      </c>
      <c r="O1315" s="414">
        <f>O539*(1-'Appx 1. Ref Rates'!$E37)</f>
        <v>0</v>
      </c>
      <c r="P1315" s="414">
        <f>P539*(1-'Appx 1. Ref Rates'!$E37)</f>
        <v>0</v>
      </c>
      <c r="Q1315" s="415">
        <f>Q539*(1-'Appx 1. Ref Rates'!$E37)</f>
        <v>0</v>
      </c>
      <c r="R1315" s="411">
        <f>R539*(1-'Appx 1. Ref Rates'!$E37)</f>
        <v>0</v>
      </c>
      <c r="S1315" s="413">
        <f>S539*(1-'Appx 1. Ref Rates'!$E37)</f>
        <v>0</v>
      </c>
      <c r="T1315" s="413">
        <f>T539*(1-'Appx 1. Ref Rates'!$E37)</f>
        <v>0</v>
      </c>
      <c r="U1315" s="413">
        <f>U539*(1-'Appx 1. Ref Rates'!$E37)</f>
        <v>0</v>
      </c>
      <c r="V1315" s="413">
        <f>V539*(1-'Appx 1. Ref Rates'!$E37)</f>
        <v>0</v>
      </c>
      <c r="W1315" s="413">
        <f>W539*(1-'Appx 1. Ref Rates'!$E37)</f>
        <v>0</v>
      </c>
      <c r="X1315" s="414">
        <f>X539*(1-'Appx 1. Ref Rates'!$E37)</f>
        <v>0</v>
      </c>
      <c r="Y1315" s="413">
        <f>Y539*(1-'Appx 1. Ref Rates'!$E37)</f>
        <v>0</v>
      </c>
      <c r="Z1315" s="413">
        <f>Z539*(1-'Appx 1. Ref Rates'!$E37)</f>
        <v>0</v>
      </c>
      <c r="AA1315" s="413">
        <f>AA539*(1-'Appx 1. Ref Rates'!$E37)</f>
        <v>0</v>
      </c>
      <c r="AB1315" s="413">
        <f>AB539*(1-'Appx 1. Ref Rates'!$E37)</f>
        <v>0</v>
      </c>
      <c r="AC1315" s="400">
        <f t="shared" ref="AC1315:AC1334" si="536">AC539</f>
        <v>0</v>
      </c>
      <c r="AD1315" s="1436"/>
      <c r="AE1315" s="1437"/>
      <c r="AF1315" s="1438"/>
    </row>
    <row r="1316" spans="1:32" ht="15" customHeight="1" outlineLevel="1" x14ac:dyDescent="0.2">
      <c r="A1316" s="11">
        <v>145</v>
      </c>
      <c r="B1316" s="661"/>
      <c r="C1316" s="292"/>
      <c r="D1316" s="292"/>
      <c r="E1316" s="293"/>
      <c r="F1316" s="880" t="str">
        <f>'2. CAD NCCF'!F1316:L1316</f>
        <v>Non-FI issued covered bonds, high rated</v>
      </c>
      <c r="G1316" s="881"/>
      <c r="H1316" s="881"/>
      <c r="I1316" s="881"/>
      <c r="J1316" s="881"/>
      <c r="K1316" s="881"/>
      <c r="L1316" s="882"/>
      <c r="M1316" s="400">
        <f t="shared" si="535"/>
        <v>0</v>
      </c>
      <c r="N1316" s="411">
        <f>M1316*(1-'Appx 1. Ref Rates'!$E38)+N540*(1-'Appx 1. Ref Rates'!$E38)</f>
        <v>0</v>
      </c>
      <c r="O1316" s="414">
        <f>O540*(1-'Appx 1. Ref Rates'!$E38)</f>
        <v>0</v>
      </c>
      <c r="P1316" s="414">
        <f>P540*(1-'Appx 1. Ref Rates'!$E38)</f>
        <v>0</v>
      </c>
      <c r="Q1316" s="415">
        <f>Q540*(1-'Appx 1. Ref Rates'!$E38)</f>
        <v>0</v>
      </c>
      <c r="R1316" s="411">
        <f>R540*(1-'Appx 1. Ref Rates'!$E38)</f>
        <v>0</v>
      </c>
      <c r="S1316" s="413">
        <f>S540*(1-'Appx 1. Ref Rates'!$E38)</f>
        <v>0</v>
      </c>
      <c r="T1316" s="413">
        <f>T540*(1-'Appx 1. Ref Rates'!$E38)</f>
        <v>0</v>
      </c>
      <c r="U1316" s="413">
        <f>U540*(1-'Appx 1. Ref Rates'!$E38)</f>
        <v>0</v>
      </c>
      <c r="V1316" s="413">
        <f>V540*(1-'Appx 1. Ref Rates'!$E38)</f>
        <v>0</v>
      </c>
      <c r="W1316" s="413">
        <f>W540*(1-'Appx 1. Ref Rates'!$E38)</f>
        <v>0</v>
      </c>
      <c r="X1316" s="414">
        <f>X540*(1-'Appx 1. Ref Rates'!$E38)</f>
        <v>0</v>
      </c>
      <c r="Y1316" s="413">
        <f>Y540*(1-'Appx 1. Ref Rates'!$E38)</f>
        <v>0</v>
      </c>
      <c r="Z1316" s="413">
        <f>Z540*(1-'Appx 1. Ref Rates'!$E38)</f>
        <v>0</v>
      </c>
      <c r="AA1316" s="413">
        <f>AA540*(1-'Appx 1. Ref Rates'!$E38)</f>
        <v>0</v>
      </c>
      <c r="AB1316" s="413">
        <f>AB540*(1-'Appx 1. Ref Rates'!$E38)</f>
        <v>0</v>
      </c>
      <c r="AC1316" s="400">
        <f t="shared" si="536"/>
        <v>0</v>
      </c>
      <c r="AD1316" s="1436"/>
      <c r="AE1316" s="1437"/>
      <c r="AF1316" s="1438"/>
    </row>
    <row r="1317" spans="1:32" ht="15" customHeight="1" outlineLevel="1" x14ac:dyDescent="0.2">
      <c r="A1317" s="11">
        <v>146</v>
      </c>
      <c r="B1317" s="661"/>
      <c r="C1317" s="292"/>
      <c r="D1317" s="292"/>
      <c r="E1317" s="877" t="str">
        <f>'2. CAD NCCF'!E1317:L1317</f>
        <v>FI issued CBP, high rated</v>
      </c>
      <c r="F1317" s="878"/>
      <c r="G1317" s="878"/>
      <c r="H1317" s="878"/>
      <c r="I1317" s="878"/>
      <c r="J1317" s="878"/>
      <c r="K1317" s="878"/>
      <c r="L1317" s="879"/>
      <c r="M1317" s="399">
        <f>SUBTOTAL(9,M1318:M1320)</f>
        <v>0</v>
      </c>
      <c r="N1317" s="402">
        <f t="shared" ref="N1317:AC1317" si="537">SUBTOTAL(9,N1318:N1320)</f>
        <v>0</v>
      </c>
      <c r="O1317" s="406">
        <f t="shared" si="537"/>
        <v>0</v>
      </c>
      <c r="P1317" s="406">
        <f t="shared" si="537"/>
        <v>0</v>
      </c>
      <c r="Q1317" s="407">
        <f t="shared" si="537"/>
        <v>0</v>
      </c>
      <c r="R1317" s="402">
        <f t="shared" si="537"/>
        <v>0</v>
      </c>
      <c r="S1317" s="406">
        <f t="shared" si="537"/>
        <v>0</v>
      </c>
      <c r="T1317" s="405">
        <f t="shared" si="537"/>
        <v>0</v>
      </c>
      <c r="U1317" s="405">
        <f t="shared" si="537"/>
        <v>0</v>
      </c>
      <c r="V1317" s="405">
        <f t="shared" si="537"/>
        <v>0</v>
      </c>
      <c r="W1317" s="405">
        <f t="shared" si="537"/>
        <v>0</v>
      </c>
      <c r="X1317" s="405">
        <f t="shared" si="537"/>
        <v>0</v>
      </c>
      <c r="Y1317" s="405">
        <f t="shared" si="537"/>
        <v>0</v>
      </c>
      <c r="Z1317" s="405">
        <f t="shared" si="537"/>
        <v>0</v>
      </c>
      <c r="AA1317" s="405">
        <f t="shared" si="537"/>
        <v>0</v>
      </c>
      <c r="AB1317" s="403">
        <f t="shared" si="537"/>
        <v>0</v>
      </c>
      <c r="AC1317" s="399">
        <f t="shared" si="537"/>
        <v>0</v>
      </c>
      <c r="AD1317" s="1436"/>
      <c r="AE1317" s="1437"/>
      <c r="AF1317" s="1438"/>
    </row>
    <row r="1318" spans="1:32" ht="15" customHeight="1" outlineLevel="1" x14ac:dyDescent="0.2">
      <c r="A1318" s="11">
        <v>147</v>
      </c>
      <c r="B1318" s="661"/>
      <c r="C1318" s="292"/>
      <c r="D1318" s="292"/>
      <c r="E1318" s="293"/>
      <c r="F1318" s="880" t="str">
        <f>'2. CAD NCCF'!F1318:L1318</f>
        <v>FI issued unsecured bonds and paper, high rated</v>
      </c>
      <c r="G1318" s="881"/>
      <c r="H1318" s="881"/>
      <c r="I1318" s="881"/>
      <c r="J1318" s="881"/>
      <c r="K1318" s="881"/>
      <c r="L1318" s="882"/>
      <c r="M1318" s="400">
        <f t="shared" ref="M1318:M1320" si="538">M542</f>
        <v>0</v>
      </c>
      <c r="N1318" s="411">
        <f>M1318*(1-'Appx 1. Ref Rates'!$E40)+N542*(1-'Appx 1. Ref Rates'!$E40)</f>
        <v>0</v>
      </c>
      <c r="O1318" s="414">
        <f>O542*(1-'Appx 1. Ref Rates'!$E40)</f>
        <v>0</v>
      </c>
      <c r="P1318" s="414">
        <f>P542*(1-'Appx 1. Ref Rates'!$E40)</f>
        <v>0</v>
      </c>
      <c r="Q1318" s="415">
        <f>Q542*(1-'Appx 1. Ref Rates'!$E40)</f>
        <v>0</v>
      </c>
      <c r="R1318" s="411">
        <f>R542*(1-'Appx 1. Ref Rates'!$E40)</f>
        <v>0</v>
      </c>
      <c r="S1318" s="413">
        <f>S542*(1-'Appx 1. Ref Rates'!$E40)</f>
        <v>0</v>
      </c>
      <c r="T1318" s="413">
        <f>T542*(1-'Appx 1. Ref Rates'!$E40)</f>
        <v>0</v>
      </c>
      <c r="U1318" s="413">
        <f>U542*(1-'Appx 1. Ref Rates'!$E40)</f>
        <v>0</v>
      </c>
      <c r="V1318" s="413">
        <f>V542*(1-'Appx 1. Ref Rates'!$E40)</f>
        <v>0</v>
      </c>
      <c r="W1318" s="413">
        <f>W542*(1-'Appx 1. Ref Rates'!$E40)</f>
        <v>0</v>
      </c>
      <c r="X1318" s="414">
        <f>X542*(1-'Appx 1. Ref Rates'!$E40)</f>
        <v>0</v>
      </c>
      <c r="Y1318" s="413">
        <f>Y542*(1-'Appx 1. Ref Rates'!$E40)</f>
        <v>0</v>
      </c>
      <c r="Z1318" s="413">
        <f>Z542*(1-'Appx 1. Ref Rates'!$E40)</f>
        <v>0</v>
      </c>
      <c r="AA1318" s="413">
        <f>AA542*(1-'Appx 1. Ref Rates'!$E40)</f>
        <v>0</v>
      </c>
      <c r="AB1318" s="413">
        <f>AB542*(1-'Appx 1. Ref Rates'!$E40)</f>
        <v>0</v>
      </c>
      <c r="AC1318" s="400">
        <f t="shared" si="536"/>
        <v>0</v>
      </c>
      <c r="AD1318" s="1436"/>
      <c r="AE1318" s="1437"/>
      <c r="AF1318" s="1438"/>
    </row>
    <row r="1319" spans="1:32" ht="15" customHeight="1" outlineLevel="1" x14ac:dyDescent="0.2">
      <c r="A1319" s="11">
        <v>148</v>
      </c>
      <c r="B1319" s="661"/>
      <c r="C1319" s="292"/>
      <c r="D1319" s="292"/>
      <c r="E1319" s="293"/>
      <c r="F1319" s="880" t="str">
        <f>'2. CAD NCCF'!F1319:L1319</f>
        <v>FI issued covered bonds, high rated</v>
      </c>
      <c r="G1319" s="881"/>
      <c r="H1319" s="881"/>
      <c r="I1319" s="881"/>
      <c r="J1319" s="881"/>
      <c r="K1319" s="881"/>
      <c r="L1319" s="882"/>
      <c r="M1319" s="400">
        <f t="shared" si="538"/>
        <v>0</v>
      </c>
      <c r="N1319" s="411">
        <f>M1319*(1-'Appx 1. Ref Rates'!$E41)+N543*(1-'Appx 1. Ref Rates'!$E41)</f>
        <v>0</v>
      </c>
      <c r="O1319" s="414">
        <f>O543*(1-'Appx 1. Ref Rates'!$E41)</f>
        <v>0</v>
      </c>
      <c r="P1319" s="414">
        <f>P543*(1-'Appx 1. Ref Rates'!$E41)</f>
        <v>0</v>
      </c>
      <c r="Q1319" s="415">
        <f>Q543*(1-'Appx 1. Ref Rates'!$E41)</f>
        <v>0</v>
      </c>
      <c r="R1319" s="411">
        <f>R543*(1-'Appx 1. Ref Rates'!$E41)</f>
        <v>0</v>
      </c>
      <c r="S1319" s="413">
        <f>S543*(1-'Appx 1. Ref Rates'!$E41)</f>
        <v>0</v>
      </c>
      <c r="T1319" s="413">
        <f>T543*(1-'Appx 1. Ref Rates'!$E41)</f>
        <v>0</v>
      </c>
      <c r="U1319" s="413">
        <f>U543*(1-'Appx 1. Ref Rates'!$E41)</f>
        <v>0</v>
      </c>
      <c r="V1319" s="413">
        <f>V543*(1-'Appx 1. Ref Rates'!$E41)</f>
        <v>0</v>
      </c>
      <c r="W1319" s="413">
        <f>W543*(1-'Appx 1. Ref Rates'!$E41)</f>
        <v>0</v>
      </c>
      <c r="X1319" s="414">
        <f>X543*(1-'Appx 1. Ref Rates'!$E41)</f>
        <v>0</v>
      </c>
      <c r="Y1319" s="413">
        <f>Y543*(1-'Appx 1. Ref Rates'!$E41)</f>
        <v>0</v>
      </c>
      <c r="Z1319" s="413">
        <f>Z543*(1-'Appx 1. Ref Rates'!$E41)</f>
        <v>0</v>
      </c>
      <c r="AA1319" s="413">
        <f>AA543*(1-'Appx 1. Ref Rates'!$E41)</f>
        <v>0</v>
      </c>
      <c r="AB1319" s="413">
        <f>AB543*(1-'Appx 1. Ref Rates'!$E41)</f>
        <v>0</v>
      </c>
      <c r="AC1319" s="400">
        <f t="shared" si="536"/>
        <v>0</v>
      </c>
      <c r="AD1319" s="1436"/>
      <c r="AE1319" s="1437"/>
      <c r="AF1319" s="1438"/>
    </row>
    <row r="1320" spans="1:32" ht="15" customHeight="1" outlineLevel="1" x14ac:dyDescent="0.2">
      <c r="A1320" s="11">
        <v>149</v>
      </c>
      <c r="B1320" s="661"/>
      <c r="C1320" s="292"/>
      <c r="D1320" s="292"/>
      <c r="E1320" s="293"/>
      <c r="F1320" s="880" t="str">
        <f>'2. CAD NCCF'!F1320:L1320</f>
        <v>FI issued jumbo covered bonds, high rated</v>
      </c>
      <c r="G1320" s="881"/>
      <c r="H1320" s="881"/>
      <c r="I1320" s="881"/>
      <c r="J1320" s="881"/>
      <c r="K1320" s="881"/>
      <c r="L1320" s="882"/>
      <c r="M1320" s="400">
        <f t="shared" si="538"/>
        <v>0</v>
      </c>
      <c r="N1320" s="411">
        <f>M1320*(1-'Appx 1. Ref Rates'!$E42)+N544*(1-'Appx 1. Ref Rates'!$E42)</f>
        <v>0</v>
      </c>
      <c r="O1320" s="414">
        <f>O544*(1-'Appx 1. Ref Rates'!$E42)</f>
        <v>0</v>
      </c>
      <c r="P1320" s="414">
        <f>P544*(1-'Appx 1. Ref Rates'!$E42)</f>
        <v>0</v>
      </c>
      <c r="Q1320" s="415">
        <f>Q544*(1-'Appx 1. Ref Rates'!$E42)</f>
        <v>0</v>
      </c>
      <c r="R1320" s="411">
        <f>R544*(1-'Appx 1. Ref Rates'!$E42)</f>
        <v>0</v>
      </c>
      <c r="S1320" s="413">
        <f>S544*(1-'Appx 1. Ref Rates'!$E42)</f>
        <v>0</v>
      </c>
      <c r="T1320" s="413">
        <f>T544*(1-'Appx 1. Ref Rates'!$E42)</f>
        <v>0</v>
      </c>
      <c r="U1320" s="413">
        <f>U544*(1-'Appx 1. Ref Rates'!$E42)</f>
        <v>0</v>
      </c>
      <c r="V1320" s="413">
        <f>V544*(1-'Appx 1. Ref Rates'!$E42)</f>
        <v>0</v>
      </c>
      <c r="W1320" s="413">
        <f>W544*(1-'Appx 1. Ref Rates'!$E42)</f>
        <v>0</v>
      </c>
      <c r="X1320" s="414">
        <f>X544*(1-'Appx 1. Ref Rates'!$E42)</f>
        <v>0</v>
      </c>
      <c r="Y1320" s="413">
        <f>Y544*(1-'Appx 1. Ref Rates'!$E42)</f>
        <v>0</v>
      </c>
      <c r="Z1320" s="413">
        <f>Z544*(1-'Appx 1. Ref Rates'!$E42)</f>
        <v>0</v>
      </c>
      <c r="AA1320" s="413">
        <f>AA544*(1-'Appx 1. Ref Rates'!$E42)</f>
        <v>0</v>
      </c>
      <c r="AB1320" s="413">
        <f>AB544*(1-'Appx 1. Ref Rates'!$E42)</f>
        <v>0</v>
      </c>
      <c r="AC1320" s="400">
        <f t="shared" si="536"/>
        <v>0</v>
      </c>
      <c r="AD1320" s="1436"/>
      <c r="AE1320" s="1437"/>
      <c r="AF1320" s="1438"/>
    </row>
    <row r="1321" spans="1:32" ht="15" customHeight="1" outlineLevel="1" x14ac:dyDescent="0.2">
      <c r="A1321" s="11">
        <v>150</v>
      </c>
      <c r="B1321" s="661"/>
      <c r="C1321" s="292"/>
      <c r="D1321" s="292"/>
      <c r="E1321" s="877" t="str">
        <f>'2. CAD NCCF'!E1321:L1321</f>
        <v>Non-FI issued CBP, medium rated</v>
      </c>
      <c r="F1321" s="878"/>
      <c r="G1321" s="878"/>
      <c r="H1321" s="878"/>
      <c r="I1321" s="878"/>
      <c r="J1321" s="878"/>
      <c r="K1321" s="878"/>
      <c r="L1321" s="879"/>
      <c r="M1321" s="399">
        <f>SUBTOTAL(9,M1322:M1323)</f>
        <v>0</v>
      </c>
      <c r="N1321" s="402">
        <f t="shared" ref="N1321:AC1321" si="539">SUBTOTAL(9,N1322:N1323)</f>
        <v>0</v>
      </c>
      <c r="O1321" s="406">
        <f t="shared" si="539"/>
        <v>0</v>
      </c>
      <c r="P1321" s="406">
        <f t="shared" si="539"/>
        <v>0</v>
      </c>
      <c r="Q1321" s="407">
        <f t="shared" si="539"/>
        <v>0</v>
      </c>
      <c r="R1321" s="402">
        <f t="shared" si="539"/>
        <v>0</v>
      </c>
      <c r="S1321" s="406">
        <f t="shared" si="539"/>
        <v>0</v>
      </c>
      <c r="T1321" s="405">
        <f t="shared" si="539"/>
        <v>0</v>
      </c>
      <c r="U1321" s="405">
        <f t="shared" si="539"/>
        <v>0</v>
      </c>
      <c r="V1321" s="405">
        <f t="shared" si="539"/>
        <v>0</v>
      </c>
      <c r="W1321" s="405">
        <f t="shared" si="539"/>
        <v>0</v>
      </c>
      <c r="X1321" s="405">
        <f t="shared" si="539"/>
        <v>0</v>
      </c>
      <c r="Y1321" s="405">
        <f t="shared" si="539"/>
        <v>0</v>
      </c>
      <c r="Z1321" s="405">
        <f t="shared" si="539"/>
        <v>0</v>
      </c>
      <c r="AA1321" s="405">
        <f t="shared" si="539"/>
        <v>0</v>
      </c>
      <c r="AB1321" s="403">
        <f t="shared" si="539"/>
        <v>0</v>
      </c>
      <c r="AC1321" s="399">
        <f t="shared" si="539"/>
        <v>0</v>
      </c>
      <c r="AD1321" s="1436"/>
      <c r="AE1321" s="1437"/>
      <c r="AF1321" s="1438"/>
    </row>
    <row r="1322" spans="1:32" ht="15" customHeight="1" outlineLevel="1" x14ac:dyDescent="0.2">
      <c r="A1322" s="11">
        <v>151</v>
      </c>
      <c r="B1322" s="661"/>
      <c r="C1322" s="292"/>
      <c r="D1322" s="292"/>
      <c r="E1322" s="293"/>
      <c r="F1322" s="880" t="str">
        <f>'2. CAD NCCF'!F1322:L1322</f>
        <v>Non-FI issued unsecured bonds and paper, medium rated</v>
      </c>
      <c r="G1322" s="881"/>
      <c r="H1322" s="881"/>
      <c r="I1322" s="881"/>
      <c r="J1322" s="881"/>
      <c r="K1322" s="881"/>
      <c r="L1322" s="882"/>
      <c r="M1322" s="400">
        <f t="shared" ref="M1322:M1323" si="540">M546</f>
        <v>0</v>
      </c>
      <c r="N1322" s="411">
        <f>M1322*(1-'Appx 1. Ref Rates'!$E44)+N546*(1-'Appx 1. Ref Rates'!$E44)</f>
        <v>0</v>
      </c>
      <c r="O1322" s="414">
        <f>O546*(1-'Appx 1. Ref Rates'!$E44)</f>
        <v>0</v>
      </c>
      <c r="P1322" s="414">
        <f>P546*(1-'Appx 1. Ref Rates'!$E44)</f>
        <v>0</v>
      </c>
      <c r="Q1322" s="415">
        <f>Q546*(1-'Appx 1. Ref Rates'!$E44)</f>
        <v>0</v>
      </c>
      <c r="R1322" s="411">
        <f>R546*(1-'Appx 1. Ref Rates'!$E44)</f>
        <v>0</v>
      </c>
      <c r="S1322" s="413">
        <f>S546*(1-'Appx 1. Ref Rates'!$E44)</f>
        <v>0</v>
      </c>
      <c r="T1322" s="413">
        <f>T546*(1-'Appx 1. Ref Rates'!$E44)</f>
        <v>0</v>
      </c>
      <c r="U1322" s="413">
        <f>U546*(1-'Appx 1. Ref Rates'!$E44)</f>
        <v>0</v>
      </c>
      <c r="V1322" s="413">
        <f>V546*(1-'Appx 1. Ref Rates'!$E44)</f>
        <v>0</v>
      </c>
      <c r="W1322" s="413">
        <f>W546*(1-'Appx 1. Ref Rates'!$E44)</f>
        <v>0</v>
      </c>
      <c r="X1322" s="414">
        <f>X546*(1-'Appx 1. Ref Rates'!$E44)</f>
        <v>0</v>
      </c>
      <c r="Y1322" s="413">
        <f>Y546*(1-'Appx 1. Ref Rates'!$E44)</f>
        <v>0</v>
      </c>
      <c r="Z1322" s="413">
        <f>Z546*(1-'Appx 1. Ref Rates'!$E44)</f>
        <v>0</v>
      </c>
      <c r="AA1322" s="413">
        <f>AA546*(1-'Appx 1. Ref Rates'!$E44)</f>
        <v>0</v>
      </c>
      <c r="AB1322" s="413">
        <f>AB546*(1-'Appx 1. Ref Rates'!$E44)</f>
        <v>0</v>
      </c>
      <c r="AC1322" s="400">
        <f t="shared" si="536"/>
        <v>0</v>
      </c>
      <c r="AD1322" s="1436"/>
      <c r="AE1322" s="1437"/>
      <c r="AF1322" s="1438"/>
    </row>
    <row r="1323" spans="1:32" ht="15" customHeight="1" outlineLevel="1" x14ac:dyDescent="0.2">
      <c r="A1323" s="11">
        <v>152</v>
      </c>
      <c r="B1323" s="661"/>
      <c r="C1323" s="292"/>
      <c r="D1323" s="292"/>
      <c r="E1323" s="293"/>
      <c r="F1323" s="880" t="str">
        <f>'2. CAD NCCF'!F1323:L1323</f>
        <v>Non-FI issued covered bonds, medium rated</v>
      </c>
      <c r="G1323" s="881"/>
      <c r="H1323" s="881"/>
      <c r="I1323" s="881"/>
      <c r="J1323" s="881"/>
      <c r="K1323" s="881"/>
      <c r="L1323" s="882"/>
      <c r="M1323" s="400">
        <f t="shared" si="540"/>
        <v>0</v>
      </c>
      <c r="N1323" s="411">
        <f>M1323*(1-'Appx 1. Ref Rates'!$E45)+N547*(1-'Appx 1. Ref Rates'!$E45)</f>
        <v>0</v>
      </c>
      <c r="O1323" s="414">
        <f>O547*(1-'Appx 1. Ref Rates'!$E45)</f>
        <v>0</v>
      </c>
      <c r="P1323" s="414">
        <f>P547*(1-'Appx 1. Ref Rates'!$E45)</f>
        <v>0</v>
      </c>
      <c r="Q1323" s="415">
        <f>Q547*(1-'Appx 1. Ref Rates'!$E45)</f>
        <v>0</v>
      </c>
      <c r="R1323" s="411">
        <f>R547*(1-'Appx 1. Ref Rates'!$E45)</f>
        <v>0</v>
      </c>
      <c r="S1323" s="413">
        <f>S547*(1-'Appx 1. Ref Rates'!$E45)</f>
        <v>0</v>
      </c>
      <c r="T1323" s="413">
        <f>T547*(1-'Appx 1. Ref Rates'!$E45)</f>
        <v>0</v>
      </c>
      <c r="U1323" s="413">
        <f>U547*(1-'Appx 1. Ref Rates'!$E45)</f>
        <v>0</v>
      </c>
      <c r="V1323" s="413">
        <f>V547*(1-'Appx 1. Ref Rates'!$E45)</f>
        <v>0</v>
      </c>
      <c r="W1323" s="413">
        <f>W547*(1-'Appx 1. Ref Rates'!$E45)</f>
        <v>0</v>
      </c>
      <c r="X1323" s="414">
        <f>X547*(1-'Appx 1. Ref Rates'!$E45)</f>
        <v>0</v>
      </c>
      <c r="Y1323" s="413">
        <f>Y547*(1-'Appx 1. Ref Rates'!$E45)</f>
        <v>0</v>
      </c>
      <c r="Z1323" s="413">
        <f>Z547*(1-'Appx 1. Ref Rates'!$E45)</f>
        <v>0</v>
      </c>
      <c r="AA1323" s="413">
        <f>AA547*(1-'Appx 1. Ref Rates'!$E45)</f>
        <v>0</v>
      </c>
      <c r="AB1323" s="413">
        <f>AB547*(1-'Appx 1. Ref Rates'!$E45)</f>
        <v>0</v>
      </c>
      <c r="AC1323" s="400">
        <f t="shared" si="536"/>
        <v>0</v>
      </c>
      <c r="AD1323" s="1436"/>
      <c r="AE1323" s="1437"/>
      <c r="AF1323" s="1438"/>
    </row>
    <row r="1324" spans="1:32" ht="15" customHeight="1" outlineLevel="1" x14ac:dyDescent="0.2">
      <c r="A1324" s="11">
        <v>153</v>
      </c>
      <c r="B1324" s="661"/>
      <c r="C1324" s="292"/>
      <c r="D1324" s="292"/>
      <c r="E1324" s="877" t="str">
        <f>'2. CAD NCCF'!E1324:L1324</f>
        <v>FI issued CBP, medium rated</v>
      </c>
      <c r="F1324" s="878"/>
      <c r="G1324" s="878"/>
      <c r="H1324" s="878"/>
      <c r="I1324" s="878"/>
      <c r="J1324" s="878"/>
      <c r="K1324" s="878"/>
      <c r="L1324" s="879"/>
      <c r="M1324" s="399">
        <f>SUBTOTAL(9,M1325:M1327)</f>
        <v>0</v>
      </c>
      <c r="N1324" s="402">
        <f t="shared" ref="N1324:AC1324" si="541">SUBTOTAL(9,N1325:N1327)</f>
        <v>0</v>
      </c>
      <c r="O1324" s="406">
        <f t="shared" si="541"/>
        <v>0</v>
      </c>
      <c r="P1324" s="406">
        <f t="shared" si="541"/>
        <v>0</v>
      </c>
      <c r="Q1324" s="407">
        <f t="shared" si="541"/>
        <v>0</v>
      </c>
      <c r="R1324" s="402">
        <f t="shared" si="541"/>
        <v>0</v>
      </c>
      <c r="S1324" s="406">
        <f t="shared" si="541"/>
        <v>0</v>
      </c>
      <c r="T1324" s="405">
        <f t="shared" si="541"/>
        <v>0</v>
      </c>
      <c r="U1324" s="405">
        <f t="shared" si="541"/>
        <v>0</v>
      </c>
      <c r="V1324" s="405">
        <f t="shared" si="541"/>
        <v>0</v>
      </c>
      <c r="W1324" s="405">
        <f t="shared" si="541"/>
        <v>0</v>
      </c>
      <c r="X1324" s="405">
        <f t="shared" si="541"/>
        <v>0</v>
      </c>
      <c r="Y1324" s="405">
        <f t="shared" si="541"/>
        <v>0</v>
      </c>
      <c r="Z1324" s="405">
        <f t="shared" si="541"/>
        <v>0</v>
      </c>
      <c r="AA1324" s="405">
        <f t="shared" si="541"/>
        <v>0</v>
      </c>
      <c r="AB1324" s="403">
        <f t="shared" si="541"/>
        <v>0</v>
      </c>
      <c r="AC1324" s="399">
        <f t="shared" si="541"/>
        <v>0</v>
      </c>
      <c r="AD1324" s="1436"/>
      <c r="AE1324" s="1437"/>
      <c r="AF1324" s="1438"/>
    </row>
    <row r="1325" spans="1:32" ht="15" customHeight="1" outlineLevel="1" x14ac:dyDescent="0.2">
      <c r="A1325" s="11">
        <v>154</v>
      </c>
      <c r="B1325" s="661"/>
      <c r="C1325" s="292"/>
      <c r="D1325" s="292"/>
      <c r="E1325" s="293"/>
      <c r="F1325" s="880" t="str">
        <f>'2. CAD NCCF'!F1325:L1325</f>
        <v>FI issued unsecured bonds and paper, medium rated</v>
      </c>
      <c r="G1325" s="881"/>
      <c r="H1325" s="881"/>
      <c r="I1325" s="881"/>
      <c r="J1325" s="881"/>
      <c r="K1325" s="881"/>
      <c r="L1325" s="882"/>
      <c r="M1325" s="400">
        <f t="shared" ref="M1325:M1327" si="542">M549</f>
        <v>0</v>
      </c>
      <c r="N1325" s="411">
        <f>M1325*(1-'Appx 1. Ref Rates'!$E47)+N549*(1-'Appx 1. Ref Rates'!$E47)</f>
        <v>0</v>
      </c>
      <c r="O1325" s="414">
        <f>O549*(1-'Appx 1. Ref Rates'!$E47)</f>
        <v>0</v>
      </c>
      <c r="P1325" s="414">
        <f>P549*(1-'Appx 1. Ref Rates'!$E47)</f>
        <v>0</v>
      </c>
      <c r="Q1325" s="415">
        <f>Q549*(1-'Appx 1. Ref Rates'!$E47)</f>
        <v>0</v>
      </c>
      <c r="R1325" s="411">
        <f>R549*(1-'Appx 1. Ref Rates'!$E47)</f>
        <v>0</v>
      </c>
      <c r="S1325" s="413">
        <f>S549*(1-'Appx 1. Ref Rates'!$E47)</f>
        <v>0</v>
      </c>
      <c r="T1325" s="413">
        <f>T549*(1-'Appx 1. Ref Rates'!$E47)</f>
        <v>0</v>
      </c>
      <c r="U1325" s="413">
        <f>U549*(1-'Appx 1. Ref Rates'!$E47)</f>
        <v>0</v>
      </c>
      <c r="V1325" s="413">
        <f>V549*(1-'Appx 1. Ref Rates'!$E47)</f>
        <v>0</v>
      </c>
      <c r="W1325" s="413">
        <f>W549*(1-'Appx 1. Ref Rates'!$E47)</f>
        <v>0</v>
      </c>
      <c r="X1325" s="414">
        <f>X549*(1-'Appx 1. Ref Rates'!$E47)</f>
        <v>0</v>
      </c>
      <c r="Y1325" s="413">
        <f>Y549*(1-'Appx 1. Ref Rates'!$E47)</f>
        <v>0</v>
      </c>
      <c r="Z1325" s="413">
        <f>Z549*(1-'Appx 1. Ref Rates'!$E47)</f>
        <v>0</v>
      </c>
      <c r="AA1325" s="413">
        <f>AA549*(1-'Appx 1. Ref Rates'!$E47)</f>
        <v>0</v>
      </c>
      <c r="AB1325" s="413">
        <f>AB549*(1-'Appx 1. Ref Rates'!$E47)</f>
        <v>0</v>
      </c>
      <c r="AC1325" s="400">
        <f t="shared" si="536"/>
        <v>0</v>
      </c>
      <c r="AD1325" s="1436"/>
      <c r="AE1325" s="1437"/>
      <c r="AF1325" s="1438"/>
    </row>
    <row r="1326" spans="1:32" ht="15" customHeight="1" outlineLevel="1" x14ac:dyDescent="0.2">
      <c r="A1326" s="11">
        <v>155</v>
      </c>
      <c r="B1326" s="661"/>
      <c r="C1326" s="292"/>
      <c r="D1326" s="292"/>
      <c r="E1326" s="293"/>
      <c r="F1326" s="880" t="str">
        <f>'2. CAD NCCF'!F1326:L1326</f>
        <v>FI issued covered bonds, medium rated</v>
      </c>
      <c r="G1326" s="881"/>
      <c r="H1326" s="881"/>
      <c r="I1326" s="881"/>
      <c r="J1326" s="881"/>
      <c r="K1326" s="881"/>
      <c r="L1326" s="882"/>
      <c r="M1326" s="400">
        <f t="shared" si="542"/>
        <v>0</v>
      </c>
      <c r="N1326" s="411">
        <f>M1326*(1-'Appx 1. Ref Rates'!$E48)+N550*(1-'Appx 1. Ref Rates'!$E48)</f>
        <v>0</v>
      </c>
      <c r="O1326" s="414">
        <f>O550*(1-'Appx 1. Ref Rates'!$E48)</f>
        <v>0</v>
      </c>
      <c r="P1326" s="414">
        <f>P550*(1-'Appx 1. Ref Rates'!$E48)</f>
        <v>0</v>
      </c>
      <c r="Q1326" s="415">
        <f>Q550*(1-'Appx 1. Ref Rates'!$E48)</f>
        <v>0</v>
      </c>
      <c r="R1326" s="411">
        <f>R550*(1-'Appx 1. Ref Rates'!$E48)</f>
        <v>0</v>
      </c>
      <c r="S1326" s="413">
        <f>S550*(1-'Appx 1. Ref Rates'!$E48)</f>
        <v>0</v>
      </c>
      <c r="T1326" s="413">
        <f>T550*(1-'Appx 1. Ref Rates'!$E48)</f>
        <v>0</v>
      </c>
      <c r="U1326" s="413">
        <f>U550*(1-'Appx 1. Ref Rates'!$E48)</f>
        <v>0</v>
      </c>
      <c r="V1326" s="413">
        <f>V550*(1-'Appx 1. Ref Rates'!$E48)</f>
        <v>0</v>
      </c>
      <c r="W1326" s="413">
        <f>W550*(1-'Appx 1. Ref Rates'!$E48)</f>
        <v>0</v>
      </c>
      <c r="X1326" s="414">
        <f>X550*(1-'Appx 1. Ref Rates'!$E48)</f>
        <v>0</v>
      </c>
      <c r="Y1326" s="413">
        <f>Y550*(1-'Appx 1. Ref Rates'!$E48)</f>
        <v>0</v>
      </c>
      <c r="Z1326" s="413">
        <f>Z550*(1-'Appx 1. Ref Rates'!$E48)</f>
        <v>0</v>
      </c>
      <c r="AA1326" s="413">
        <f>AA550*(1-'Appx 1. Ref Rates'!$E48)</f>
        <v>0</v>
      </c>
      <c r="AB1326" s="413">
        <f>AB550*(1-'Appx 1. Ref Rates'!$E48)</f>
        <v>0</v>
      </c>
      <c r="AC1326" s="400">
        <f t="shared" si="536"/>
        <v>0</v>
      </c>
      <c r="AD1326" s="1436"/>
      <c r="AE1326" s="1437"/>
      <c r="AF1326" s="1438"/>
    </row>
    <row r="1327" spans="1:32" ht="15" customHeight="1" outlineLevel="1" x14ac:dyDescent="0.2">
      <c r="A1327" s="11">
        <v>156</v>
      </c>
      <c r="B1327" s="661"/>
      <c r="C1327" s="292"/>
      <c r="D1327" s="292"/>
      <c r="E1327" s="293"/>
      <c r="F1327" s="880" t="str">
        <f>'2. CAD NCCF'!F1327:L1327</f>
        <v>FI issued jumbo covered bonds, medium rated</v>
      </c>
      <c r="G1327" s="881"/>
      <c r="H1327" s="881"/>
      <c r="I1327" s="881"/>
      <c r="J1327" s="881"/>
      <c r="K1327" s="881"/>
      <c r="L1327" s="882"/>
      <c r="M1327" s="400">
        <f t="shared" si="542"/>
        <v>0</v>
      </c>
      <c r="N1327" s="411">
        <f>M1327*(1-'Appx 1. Ref Rates'!$E49)+N551*(1-'Appx 1. Ref Rates'!$E49)</f>
        <v>0</v>
      </c>
      <c r="O1327" s="414">
        <f>O551*(1-'Appx 1. Ref Rates'!$E49)</f>
        <v>0</v>
      </c>
      <c r="P1327" s="414">
        <f>P551*(1-'Appx 1. Ref Rates'!$E49)</f>
        <v>0</v>
      </c>
      <c r="Q1327" s="415">
        <f>Q551*(1-'Appx 1. Ref Rates'!$E49)</f>
        <v>0</v>
      </c>
      <c r="R1327" s="411">
        <f>R551*(1-'Appx 1. Ref Rates'!$E49)</f>
        <v>0</v>
      </c>
      <c r="S1327" s="413">
        <f>S551*(1-'Appx 1. Ref Rates'!$E49)</f>
        <v>0</v>
      </c>
      <c r="T1327" s="413">
        <f>T551*(1-'Appx 1. Ref Rates'!$E49)</f>
        <v>0</v>
      </c>
      <c r="U1327" s="413">
        <f>U551*(1-'Appx 1. Ref Rates'!$E49)</f>
        <v>0</v>
      </c>
      <c r="V1327" s="413">
        <f>V551*(1-'Appx 1. Ref Rates'!$E49)</f>
        <v>0</v>
      </c>
      <c r="W1327" s="413">
        <f>W551*(1-'Appx 1. Ref Rates'!$E49)</f>
        <v>0</v>
      </c>
      <c r="X1327" s="414">
        <f>X551*(1-'Appx 1. Ref Rates'!$E49)</f>
        <v>0</v>
      </c>
      <c r="Y1327" s="413">
        <f>Y551*(1-'Appx 1. Ref Rates'!$E49)</f>
        <v>0</v>
      </c>
      <c r="Z1327" s="413">
        <f>Z551*(1-'Appx 1. Ref Rates'!$E49)</f>
        <v>0</v>
      </c>
      <c r="AA1327" s="413">
        <f>AA551*(1-'Appx 1. Ref Rates'!$E49)</f>
        <v>0</v>
      </c>
      <c r="AB1327" s="413">
        <f>AB551*(1-'Appx 1. Ref Rates'!$E49)</f>
        <v>0</v>
      </c>
      <c r="AC1327" s="400">
        <f t="shared" si="536"/>
        <v>0</v>
      </c>
      <c r="AD1327" s="1436"/>
      <c r="AE1327" s="1437"/>
      <c r="AF1327" s="1438"/>
    </row>
    <row r="1328" spans="1:32" ht="15" customHeight="1" outlineLevel="1" x14ac:dyDescent="0.2">
      <c r="A1328" s="11">
        <v>157</v>
      </c>
      <c r="B1328" s="661"/>
      <c r="C1328" s="292"/>
      <c r="D1328" s="292"/>
      <c r="E1328" s="877" t="str">
        <f>'2. CAD NCCF'!E1328:L1328</f>
        <v>Non-FI issued CBP, low or not rated</v>
      </c>
      <c r="F1328" s="878"/>
      <c r="G1328" s="878"/>
      <c r="H1328" s="878"/>
      <c r="I1328" s="878"/>
      <c r="J1328" s="878"/>
      <c r="K1328" s="878"/>
      <c r="L1328" s="879"/>
      <c r="M1328" s="399">
        <f>SUBTOTAL(9,M1329:M1330)</f>
        <v>0</v>
      </c>
      <c r="N1328" s="402">
        <f t="shared" ref="N1328:AC1328" si="543">SUBTOTAL(9,N1329:N1330)</f>
        <v>0</v>
      </c>
      <c r="O1328" s="406">
        <f t="shared" si="543"/>
        <v>0</v>
      </c>
      <c r="P1328" s="406">
        <f t="shared" si="543"/>
        <v>0</v>
      </c>
      <c r="Q1328" s="407">
        <f t="shared" si="543"/>
        <v>0</v>
      </c>
      <c r="R1328" s="402">
        <f t="shared" si="543"/>
        <v>0</v>
      </c>
      <c r="S1328" s="406">
        <f t="shared" si="543"/>
        <v>0</v>
      </c>
      <c r="T1328" s="405">
        <f t="shared" si="543"/>
        <v>0</v>
      </c>
      <c r="U1328" s="405">
        <f t="shared" si="543"/>
        <v>0</v>
      </c>
      <c r="V1328" s="405">
        <f t="shared" si="543"/>
        <v>0</v>
      </c>
      <c r="W1328" s="405">
        <f t="shared" si="543"/>
        <v>0</v>
      </c>
      <c r="X1328" s="405">
        <f t="shared" si="543"/>
        <v>0</v>
      </c>
      <c r="Y1328" s="405">
        <f t="shared" si="543"/>
        <v>0</v>
      </c>
      <c r="Z1328" s="405">
        <f t="shared" si="543"/>
        <v>0</v>
      </c>
      <c r="AA1328" s="405">
        <f t="shared" si="543"/>
        <v>0</v>
      </c>
      <c r="AB1328" s="403">
        <f t="shared" si="543"/>
        <v>0</v>
      </c>
      <c r="AC1328" s="399">
        <f t="shared" si="543"/>
        <v>0</v>
      </c>
      <c r="AD1328" s="1436"/>
      <c r="AE1328" s="1437"/>
      <c r="AF1328" s="1438"/>
    </row>
    <row r="1329" spans="1:32" ht="15" customHeight="1" outlineLevel="1" x14ac:dyDescent="0.2">
      <c r="A1329" s="11">
        <v>158</v>
      </c>
      <c r="B1329" s="679"/>
      <c r="C1329" s="600"/>
      <c r="D1329" s="600"/>
      <c r="E1329" s="686"/>
      <c r="F1329" s="880" t="str">
        <f>'2. CAD NCCF'!F1329:L1329</f>
        <v>Non-FI issued unsecured bonds and paper, low or not rated</v>
      </c>
      <c r="G1329" s="881"/>
      <c r="H1329" s="881"/>
      <c r="I1329" s="881"/>
      <c r="J1329" s="881"/>
      <c r="K1329" s="881"/>
      <c r="L1329" s="882"/>
      <c r="M1329" s="400">
        <f t="shared" ref="M1329:M1330" si="544">M553</f>
        <v>0</v>
      </c>
      <c r="N1329" s="411">
        <f>M1329*(1-'Appx 1. Ref Rates'!$E51)+N553*(1-'Appx 1. Ref Rates'!$E51)</f>
        <v>0</v>
      </c>
      <c r="O1329" s="414">
        <f>O553*(1-'Appx 1. Ref Rates'!$E51)</f>
        <v>0</v>
      </c>
      <c r="P1329" s="414">
        <f>P553*(1-'Appx 1. Ref Rates'!$E51)</f>
        <v>0</v>
      </c>
      <c r="Q1329" s="415">
        <f>Q553*(1-'Appx 1. Ref Rates'!$E51)</f>
        <v>0</v>
      </c>
      <c r="R1329" s="411">
        <f>R553*(1-'Appx 1. Ref Rates'!$E51)</f>
        <v>0</v>
      </c>
      <c r="S1329" s="413">
        <f>S553*(1-'Appx 1. Ref Rates'!$E51)</f>
        <v>0</v>
      </c>
      <c r="T1329" s="413">
        <f>T553*(1-'Appx 1. Ref Rates'!$E51)</f>
        <v>0</v>
      </c>
      <c r="U1329" s="413">
        <f>U553*(1-'Appx 1. Ref Rates'!$E51)</f>
        <v>0</v>
      </c>
      <c r="V1329" s="413">
        <f>V553*(1-'Appx 1. Ref Rates'!$E51)</f>
        <v>0</v>
      </c>
      <c r="W1329" s="413">
        <f>W553*(1-'Appx 1. Ref Rates'!$E51)</f>
        <v>0</v>
      </c>
      <c r="X1329" s="414">
        <f>X553*(1-'Appx 1. Ref Rates'!$E51)</f>
        <v>0</v>
      </c>
      <c r="Y1329" s="413">
        <f>Y553*(1-'Appx 1. Ref Rates'!$E51)</f>
        <v>0</v>
      </c>
      <c r="Z1329" s="413">
        <f>Z553*(1-'Appx 1. Ref Rates'!$E51)</f>
        <v>0</v>
      </c>
      <c r="AA1329" s="413">
        <f>AA553*(1-'Appx 1. Ref Rates'!$E51)</f>
        <v>0</v>
      </c>
      <c r="AB1329" s="413">
        <f>AB553*(1-'Appx 1. Ref Rates'!$E51)</f>
        <v>0</v>
      </c>
      <c r="AC1329" s="400">
        <f t="shared" si="536"/>
        <v>0</v>
      </c>
      <c r="AD1329" s="1439"/>
      <c r="AE1329" s="1440"/>
      <c r="AF1329" s="1441"/>
    </row>
    <row r="1330" spans="1:32" ht="15" customHeight="1" outlineLevel="1" x14ac:dyDescent="0.2">
      <c r="A1330" s="11">
        <v>159</v>
      </c>
      <c r="B1330" s="317"/>
      <c r="C1330" s="765"/>
      <c r="D1330" s="765"/>
      <c r="E1330" s="768"/>
      <c r="F1330" s="880" t="str">
        <f>'2. CAD NCCF'!F1330:L1330</f>
        <v>Non-FI issued covered bonds, low or not rated</v>
      </c>
      <c r="G1330" s="881"/>
      <c r="H1330" s="881"/>
      <c r="I1330" s="881"/>
      <c r="J1330" s="881"/>
      <c r="K1330" s="881"/>
      <c r="L1330" s="882"/>
      <c r="M1330" s="400">
        <f t="shared" si="544"/>
        <v>0</v>
      </c>
      <c r="N1330" s="411">
        <f>M1330*(1-'Appx 1. Ref Rates'!$E52)+N554*(1-'Appx 1. Ref Rates'!$E52)</f>
        <v>0</v>
      </c>
      <c r="O1330" s="414">
        <f>O554*(1-'Appx 1. Ref Rates'!$E52)</f>
        <v>0</v>
      </c>
      <c r="P1330" s="414">
        <f>P554*(1-'Appx 1. Ref Rates'!$E52)</f>
        <v>0</v>
      </c>
      <c r="Q1330" s="415">
        <f>Q554*(1-'Appx 1. Ref Rates'!$E52)</f>
        <v>0</v>
      </c>
      <c r="R1330" s="411">
        <f>R554*(1-'Appx 1. Ref Rates'!$E52)</f>
        <v>0</v>
      </c>
      <c r="S1330" s="413">
        <f>S554*(1-'Appx 1. Ref Rates'!$E52)</f>
        <v>0</v>
      </c>
      <c r="T1330" s="413">
        <f>T554*(1-'Appx 1. Ref Rates'!$E52)</f>
        <v>0</v>
      </c>
      <c r="U1330" s="413">
        <f>U554*(1-'Appx 1. Ref Rates'!$E52)</f>
        <v>0</v>
      </c>
      <c r="V1330" s="413">
        <f>V554*(1-'Appx 1. Ref Rates'!$E52)</f>
        <v>0</v>
      </c>
      <c r="W1330" s="413">
        <f>W554*(1-'Appx 1. Ref Rates'!$E52)</f>
        <v>0</v>
      </c>
      <c r="X1330" s="414">
        <f>X554*(1-'Appx 1. Ref Rates'!$E52)</f>
        <v>0</v>
      </c>
      <c r="Y1330" s="413">
        <f>Y554*(1-'Appx 1. Ref Rates'!$E52)</f>
        <v>0</v>
      </c>
      <c r="Z1330" s="413">
        <f>Z554*(1-'Appx 1. Ref Rates'!$E52)</f>
        <v>0</v>
      </c>
      <c r="AA1330" s="413">
        <f>AA554*(1-'Appx 1. Ref Rates'!$E52)</f>
        <v>0</v>
      </c>
      <c r="AB1330" s="413">
        <f>AB554*(1-'Appx 1. Ref Rates'!$E52)</f>
        <v>0</v>
      </c>
      <c r="AC1330" s="400">
        <f t="shared" si="536"/>
        <v>0</v>
      </c>
      <c r="AD1330" s="915"/>
      <c r="AE1330" s="916"/>
      <c r="AF1330" s="917"/>
    </row>
    <row r="1331" spans="1:32" ht="15" customHeight="1" outlineLevel="1" x14ac:dyDescent="0.2">
      <c r="A1331" s="11">
        <v>160</v>
      </c>
      <c r="B1331" s="661"/>
      <c r="C1331" s="292"/>
      <c r="D1331" s="292"/>
      <c r="E1331" s="877" t="str">
        <f>'2. CAD NCCF'!E1331:L1331</f>
        <v>FI issued CBP, low or not rated</v>
      </c>
      <c r="F1331" s="878"/>
      <c r="G1331" s="878"/>
      <c r="H1331" s="878"/>
      <c r="I1331" s="878"/>
      <c r="J1331" s="878"/>
      <c r="K1331" s="878"/>
      <c r="L1331" s="879"/>
      <c r="M1331" s="399">
        <f>SUBTOTAL(9,M1332:M1334)</f>
        <v>0</v>
      </c>
      <c r="N1331" s="402">
        <f t="shared" ref="N1331:AC1331" si="545">SUBTOTAL(9,N1332:N1334)</f>
        <v>0</v>
      </c>
      <c r="O1331" s="406">
        <f t="shared" si="545"/>
        <v>0</v>
      </c>
      <c r="P1331" s="406">
        <f t="shared" si="545"/>
        <v>0</v>
      </c>
      <c r="Q1331" s="407">
        <f t="shared" si="545"/>
        <v>0</v>
      </c>
      <c r="R1331" s="402">
        <f t="shared" si="545"/>
        <v>0</v>
      </c>
      <c r="S1331" s="406">
        <f t="shared" si="545"/>
        <v>0</v>
      </c>
      <c r="T1331" s="405">
        <f t="shared" si="545"/>
        <v>0</v>
      </c>
      <c r="U1331" s="405">
        <f t="shared" si="545"/>
        <v>0</v>
      </c>
      <c r="V1331" s="405">
        <f t="shared" si="545"/>
        <v>0</v>
      </c>
      <c r="W1331" s="405">
        <f t="shared" si="545"/>
        <v>0</v>
      </c>
      <c r="X1331" s="405">
        <f t="shared" si="545"/>
        <v>0</v>
      </c>
      <c r="Y1331" s="405">
        <f t="shared" si="545"/>
        <v>0</v>
      </c>
      <c r="Z1331" s="405">
        <f t="shared" si="545"/>
        <v>0</v>
      </c>
      <c r="AA1331" s="405">
        <f t="shared" si="545"/>
        <v>0</v>
      </c>
      <c r="AB1331" s="403">
        <f t="shared" si="545"/>
        <v>0</v>
      </c>
      <c r="AC1331" s="399">
        <f t="shared" si="545"/>
        <v>0</v>
      </c>
      <c r="AD1331" s="918"/>
      <c r="AE1331" s="919"/>
      <c r="AF1331" s="920"/>
    </row>
    <row r="1332" spans="1:32" ht="15" customHeight="1" outlineLevel="1" x14ac:dyDescent="0.2">
      <c r="A1332" s="11">
        <v>161</v>
      </c>
      <c r="B1332" s="661"/>
      <c r="C1332" s="292"/>
      <c r="D1332" s="292"/>
      <c r="E1332" s="293"/>
      <c r="F1332" s="880" t="str">
        <f>'2. CAD NCCF'!F1332:L1332</f>
        <v>FI issued unsecured bonds and paper, low or not rated</v>
      </c>
      <c r="G1332" s="881"/>
      <c r="H1332" s="881"/>
      <c r="I1332" s="881"/>
      <c r="J1332" s="881"/>
      <c r="K1332" s="881"/>
      <c r="L1332" s="882"/>
      <c r="M1332" s="400">
        <f t="shared" ref="M1332:M1334" si="546">M556</f>
        <v>0</v>
      </c>
      <c r="N1332" s="411">
        <f>M1332*(1-'Appx 1. Ref Rates'!$E54)+N556*(1-'Appx 1. Ref Rates'!$E54)</f>
        <v>0</v>
      </c>
      <c r="O1332" s="414">
        <f>O556*(1-'Appx 1. Ref Rates'!$E54)</f>
        <v>0</v>
      </c>
      <c r="P1332" s="414">
        <f>P556*(1-'Appx 1. Ref Rates'!$E54)</f>
        <v>0</v>
      </c>
      <c r="Q1332" s="415">
        <f>Q556*(1-'Appx 1. Ref Rates'!$E54)</f>
        <v>0</v>
      </c>
      <c r="R1332" s="411">
        <f>R556*(1-'Appx 1. Ref Rates'!$E54)</f>
        <v>0</v>
      </c>
      <c r="S1332" s="413">
        <f>S556*(1-'Appx 1. Ref Rates'!$E54)</f>
        <v>0</v>
      </c>
      <c r="T1332" s="413">
        <f>T556*(1-'Appx 1. Ref Rates'!$E54)</f>
        <v>0</v>
      </c>
      <c r="U1332" s="413">
        <f>U556*(1-'Appx 1. Ref Rates'!$E54)</f>
        <v>0</v>
      </c>
      <c r="V1332" s="413">
        <f>V556*(1-'Appx 1. Ref Rates'!$E54)</f>
        <v>0</v>
      </c>
      <c r="W1332" s="413">
        <f>W556*(1-'Appx 1. Ref Rates'!$E54)</f>
        <v>0</v>
      </c>
      <c r="X1332" s="414">
        <f>X556*(1-'Appx 1. Ref Rates'!$E54)</f>
        <v>0</v>
      </c>
      <c r="Y1332" s="413">
        <f>Y556*(1-'Appx 1. Ref Rates'!$E54)</f>
        <v>0</v>
      </c>
      <c r="Z1332" s="413">
        <f>Z556*(1-'Appx 1. Ref Rates'!$E54)</f>
        <v>0</v>
      </c>
      <c r="AA1332" s="413">
        <f>AA556*(1-'Appx 1. Ref Rates'!$E54)</f>
        <v>0</v>
      </c>
      <c r="AB1332" s="413">
        <f>AB556*(1-'Appx 1. Ref Rates'!$E54)</f>
        <v>0</v>
      </c>
      <c r="AC1332" s="400">
        <f t="shared" si="536"/>
        <v>0</v>
      </c>
      <c r="AD1332" s="918"/>
      <c r="AE1332" s="919"/>
      <c r="AF1332" s="920"/>
    </row>
    <row r="1333" spans="1:32" ht="15" customHeight="1" outlineLevel="1" x14ac:dyDescent="0.2">
      <c r="A1333" s="11">
        <v>162</v>
      </c>
      <c r="B1333" s="661"/>
      <c r="C1333" s="662"/>
      <c r="D1333" s="662"/>
      <c r="E1333" s="662"/>
      <c r="F1333" s="880" t="str">
        <f>'2. CAD NCCF'!F1333:L1333</f>
        <v>FI issued covered bonds, low or not rated</v>
      </c>
      <c r="G1333" s="881"/>
      <c r="H1333" s="881"/>
      <c r="I1333" s="881"/>
      <c r="J1333" s="881"/>
      <c r="K1333" s="881"/>
      <c r="L1333" s="882"/>
      <c r="M1333" s="400">
        <f t="shared" si="546"/>
        <v>0</v>
      </c>
      <c r="N1333" s="411">
        <f>M1333*(1-'Appx 1. Ref Rates'!$E55)+N557*(1-'Appx 1. Ref Rates'!$E55)</f>
        <v>0</v>
      </c>
      <c r="O1333" s="414">
        <f>O557*(1-'Appx 1. Ref Rates'!$E55)</f>
        <v>0</v>
      </c>
      <c r="P1333" s="414">
        <f>P557*(1-'Appx 1. Ref Rates'!$E55)</f>
        <v>0</v>
      </c>
      <c r="Q1333" s="415">
        <f>Q557*(1-'Appx 1. Ref Rates'!$E55)</f>
        <v>0</v>
      </c>
      <c r="R1333" s="411">
        <f>R557*(1-'Appx 1. Ref Rates'!$E55)</f>
        <v>0</v>
      </c>
      <c r="S1333" s="413">
        <f>S557*(1-'Appx 1. Ref Rates'!$E55)</f>
        <v>0</v>
      </c>
      <c r="T1333" s="413">
        <f>T557*(1-'Appx 1. Ref Rates'!$E55)</f>
        <v>0</v>
      </c>
      <c r="U1333" s="413">
        <f>U557*(1-'Appx 1. Ref Rates'!$E55)</f>
        <v>0</v>
      </c>
      <c r="V1333" s="413">
        <f>V557*(1-'Appx 1. Ref Rates'!$E55)</f>
        <v>0</v>
      </c>
      <c r="W1333" s="413">
        <f>W557*(1-'Appx 1. Ref Rates'!$E55)</f>
        <v>0</v>
      </c>
      <c r="X1333" s="414">
        <f>X557*(1-'Appx 1. Ref Rates'!$E55)</f>
        <v>0</v>
      </c>
      <c r="Y1333" s="413">
        <f>Y557*(1-'Appx 1. Ref Rates'!$E55)</f>
        <v>0</v>
      </c>
      <c r="Z1333" s="413">
        <f>Z557*(1-'Appx 1. Ref Rates'!$E55)</f>
        <v>0</v>
      </c>
      <c r="AA1333" s="413">
        <f>AA557*(1-'Appx 1. Ref Rates'!$E55)</f>
        <v>0</v>
      </c>
      <c r="AB1333" s="413">
        <f>AB557*(1-'Appx 1. Ref Rates'!$E55)</f>
        <v>0</v>
      </c>
      <c r="AC1333" s="400">
        <f t="shared" si="536"/>
        <v>0</v>
      </c>
      <c r="AD1333" s="918"/>
      <c r="AE1333" s="919"/>
      <c r="AF1333" s="920"/>
    </row>
    <row r="1334" spans="1:32" ht="15" customHeight="1" outlineLevel="1" x14ac:dyDescent="0.2">
      <c r="A1334" s="11">
        <v>163</v>
      </c>
      <c r="B1334" s="661"/>
      <c r="C1334" s="662"/>
      <c r="D1334" s="662"/>
      <c r="E1334" s="662"/>
      <c r="F1334" s="880" t="str">
        <f>'2. CAD NCCF'!F1334:L1334</f>
        <v>FI issued jumbo covered bonds, low or not rated</v>
      </c>
      <c r="G1334" s="881"/>
      <c r="H1334" s="881"/>
      <c r="I1334" s="881"/>
      <c r="J1334" s="881"/>
      <c r="K1334" s="881"/>
      <c r="L1334" s="882"/>
      <c r="M1334" s="400">
        <f t="shared" si="546"/>
        <v>0</v>
      </c>
      <c r="N1334" s="411">
        <f>M1334*(1-'Appx 1. Ref Rates'!$E56)+N558*(1-'Appx 1. Ref Rates'!$E56)</f>
        <v>0</v>
      </c>
      <c r="O1334" s="414">
        <f>O558*(1-'Appx 1. Ref Rates'!$E56)</f>
        <v>0</v>
      </c>
      <c r="P1334" s="414">
        <f>P558*(1-'Appx 1. Ref Rates'!$E56)</f>
        <v>0</v>
      </c>
      <c r="Q1334" s="415">
        <f>Q558*(1-'Appx 1. Ref Rates'!$E56)</f>
        <v>0</v>
      </c>
      <c r="R1334" s="411">
        <f>R558*(1-'Appx 1. Ref Rates'!$E56)</f>
        <v>0</v>
      </c>
      <c r="S1334" s="413">
        <f>S558*(1-'Appx 1. Ref Rates'!$E56)</f>
        <v>0</v>
      </c>
      <c r="T1334" s="413">
        <f>T558*(1-'Appx 1. Ref Rates'!$E56)</f>
        <v>0</v>
      </c>
      <c r="U1334" s="413">
        <f>U558*(1-'Appx 1. Ref Rates'!$E56)</f>
        <v>0</v>
      </c>
      <c r="V1334" s="413">
        <f>V558*(1-'Appx 1. Ref Rates'!$E56)</f>
        <v>0</v>
      </c>
      <c r="W1334" s="413">
        <f>W558*(1-'Appx 1. Ref Rates'!$E56)</f>
        <v>0</v>
      </c>
      <c r="X1334" s="414">
        <f>X558*(1-'Appx 1. Ref Rates'!$E56)</f>
        <v>0</v>
      </c>
      <c r="Y1334" s="413">
        <f>Y558*(1-'Appx 1. Ref Rates'!$E56)</f>
        <v>0</v>
      </c>
      <c r="Z1334" s="413">
        <f>Z558*(1-'Appx 1. Ref Rates'!$E56)</f>
        <v>0</v>
      </c>
      <c r="AA1334" s="413">
        <f>AA558*(1-'Appx 1. Ref Rates'!$E56)</f>
        <v>0</v>
      </c>
      <c r="AB1334" s="413">
        <f>AB558*(1-'Appx 1. Ref Rates'!$E56)</f>
        <v>0</v>
      </c>
      <c r="AC1334" s="400">
        <f t="shared" si="536"/>
        <v>0</v>
      </c>
      <c r="AD1334" s="921"/>
      <c r="AE1334" s="922"/>
      <c r="AF1334" s="923"/>
    </row>
    <row r="1335" spans="1:32" outlineLevel="1" x14ac:dyDescent="0.2">
      <c r="A1335" s="11">
        <v>164</v>
      </c>
      <c r="B1335" s="661"/>
      <c r="C1335" s="662"/>
      <c r="D1335" s="868" t="str">
        <f>'2. CAD NCCF'!D1335:AF1335</f>
        <v>Asset backed securities (ABS) and Asset backed commercial paper (ABCP)</v>
      </c>
      <c r="E1335" s="869"/>
      <c r="F1335" s="869"/>
      <c r="G1335" s="869"/>
      <c r="H1335" s="869"/>
      <c r="I1335" s="869"/>
      <c r="J1335" s="869"/>
      <c r="K1335" s="869"/>
      <c r="L1335" s="869"/>
      <c r="M1335" s="869"/>
      <c r="N1335" s="869"/>
      <c r="O1335" s="869"/>
      <c r="P1335" s="869"/>
      <c r="Q1335" s="869"/>
      <c r="R1335" s="869"/>
      <c r="S1335" s="869"/>
      <c r="T1335" s="869"/>
      <c r="U1335" s="869"/>
      <c r="V1335" s="869"/>
      <c r="W1335" s="869"/>
      <c r="X1335" s="869"/>
      <c r="Y1335" s="869"/>
      <c r="Z1335" s="869"/>
      <c r="AA1335" s="869"/>
      <c r="AB1335" s="869"/>
      <c r="AC1335" s="869"/>
      <c r="AD1335" s="869"/>
      <c r="AE1335" s="869"/>
      <c r="AF1335" s="870"/>
    </row>
    <row r="1336" spans="1:32" outlineLevel="1" x14ac:dyDescent="0.2">
      <c r="A1336" s="11">
        <v>165</v>
      </c>
      <c r="B1336" s="661"/>
      <c r="C1336" s="662"/>
      <c r="D1336" s="662"/>
      <c r="E1336" s="933" t="str">
        <f>'2. CAD NCCF'!E1336:L1336</f>
        <v>Non-FI issued ABS and ABCP, high rated</v>
      </c>
      <c r="F1336" s="934"/>
      <c r="G1336" s="934"/>
      <c r="H1336" s="934"/>
      <c r="I1336" s="934"/>
      <c r="J1336" s="934"/>
      <c r="K1336" s="934"/>
      <c r="L1336" s="935"/>
      <c r="M1336" s="399">
        <f>SUBTOTAL(9,M1337:M1338)</f>
        <v>0</v>
      </c>
      <c r="N1336" s="402">
        <f t="shared" ref="N1336:AC1336" si="547">SUBTOTAL(9,N1337:N1338)</f>
        <v>0</v>
      </c>
      <c r="O1336" s="406">
        <f t="shared" si="547"/>
        <v>0</v>
      </c>
      <c r="P1336" s="406">
        <f t="shared" si="547"/>
        <v>0</v>
      </c>
      <c r="Q1336" s="407">
        <f t="shared" si="547"/>
        <v>0</v>
      </c>
      <c r="R1336" s="402">
        <f t="shared" si="547"/>
        <v>0</v>
      </c>
      <c r="S1336" s="406">
        <f t="shared" si="547"/>
        <v>0</v>
      </c>
      <c r="T1336" s="405">
        <f t="shared" si="547"/>
        <v>0</v>
      </c>
      <c r="U1336" s="405">
        <f t="shared" si="547"/>
        <v>0</v>
      </c>
      <c r="V1336" s="405">
        <f t="shared" si="547"/>
        <v>0</v>
      </c>
      <c r="W1336" s="405">
        <f t="shared" si="547"/>
        <v>0</v>
      </c>
      <c r="X1336" s="405">
        <f t="shared" si="547"/>
        <v>0</v>
      </c>
      <c r="Y1336" s="405">
        <f t="shared" si="547"/>
        <v>0</v>
      </c>
      <c r="Z1336" s="405">
        <f t="shared" si="547"/>
        <v>0</v>
      </c>
      <c r="AA1336" s="405">
        <f t="shared" si="547"/>
        <v>0</v>
      </c>
      <c r="AB1336" s="403">
        <f t="shared" si="547"/>
        <v>0</v>
      </c>
      <c r="AC1336" s="399">
        <f t="shared" si="547"/>
        <v>0</v>
      </c>
      <c r="AD1336" s="1433"/>
      <c r="AE1336" s="852"/>
      <c r="AF1336" s="853"/>
    </row>
    <row r="1337" spans="1:32" ht="15" customHeight="1" outlineLevel="1" x14ac:dyDescent="0.2">
      <c r="A1337" s="11">
        <v>166</v>
      </c>
      <c r="B1337" s="661"/>
      <c r="C1337" s="662"/>
      <c r="D1337" s="662"/>
      <c r="E1337" s="662"/>
      <c r="F1337" s="880" t="str">
        <f>'2. CAD NCCF'!F1337:L1337</f>
        <v>Non-FI issued ABS, high rated</v>
      </c>
      <c r="G1337" s="881"/>
      <c r="H1337" s="881"/>
      <c r="I1337" s="881"/>
      <c r="J1337" s="881"/>
      <c r="K1337" s="881"/>
      <c r="L1337" s="882"/>
      <c r="M1337" s="400">
        <f t="shared" ref="M1337:M1338" si="548">M561</f>
        <v>0</v>
      </c>
      <c r="N1337" s="411">
        <f>M1337*(1-'Appx 1. Ref Rates'!$E59)+N561*(1-'Appx 1. Ref Rates'!$E59)</f>
        <v>0</v>
      </c>
      <c r="O1337" s="414">
        <f>O561*(1-'Appx 1. Ref Rates'!$E59)</f>
        <v>0</v>
      </c>
      <c r="P1337" s="414">
        <f>P561*(1-'Appx 1. Ref Rates'!$E59)</f>
        <v>0</v>
      </c>
      <c r="Q1337" s="415">
        <f>Q561*(1-'Appx 1. Ref Rates'!$E59)</f>
        <v>0</v>
      </c>
      <c r="R1337" s="411">
        <f>R561*(1-'Appx 1. Ref Rates'!$E59)</f>
        <v>0</v>
      </c>
      <c r="S1337" s="413">
        <f>S561*(1-'Appx 1. Ref Rates'!$E59)</f>
        <v>0</v>
      </c>
      <c r="T1337" s="413">
        <f>T561*(1-'Appx 1. Ref Rates'!$E59)</f>
        <v>0</v>
      </c>
      <c r="U1337" s="413">
        <f>U561*(1-'Appx 1. Ref Rates'!$E59)</f>
        <v>0</v>
      </c>
      <c r="V1337" s="413">
        <f>V561*(1-'Appx 1. Ref Rates'!$E59)</f>
        <v>0</v>
      </c>
      <c r="W1337" s="413">
        <f>W561*(1-'Appx 1. Ref Rates'!$E59)</f>
        <v>0</v>
      </c>
      <c r="X1337" s="414">
        <f>X561*(1-'Appx 1. Ref Rates'!$E59)</f>
        <v>0</v>
      </c>
      <c r="Y1337" s="413">
        <f>Y561*(1-'Appx 1. Ref Rates'!$E59)</f>
        <v>0</v>
      </c>
      <c r="Z1337" s="413">
        <f>Z561*(1-'Appx 1. Ref Rates'!$E59)</f>
        <v>0</v>
      </c>
      <c r="AA1337" s="413">
        <f>AA561*(1-'Appx 1. Ref Rates'!$E59)</f>
        <v>0</v>
      </c>
      <c r="AB1337" s="413">
        <f>AB561*(1-'Appx 1. Ref Rates'!$E59)</f>
        <v>0</v>
      </c>
      <c r="AC1337" s="400">
        <f t="shared" ref="AC1337:AC1338" si="549">AC561</f>
        <v>0</v>
      </c>
      <c r="AD1337" s="854"/>
      <c r="AE1337" s="855"/>
      <c r="AF1337" s="856"/>
    </row>
    <row r="1338" spans="1:32" ht="15" customHeight="1" outlineLevel="1" x14ac:dyDescent="0.2">
      <c r="A1338" s="11">
        <v>167</v>
      </c>
      <c r="B1338" s="661"/>
      <c r="C1338" s="662"/>
      <c r="D1338" s="662"/>
      <c r="E1338" s="662"/>
      <c r="F1338" s="880" t="str">
        <f>'2. CAD NCCF'!F1338:L1338</f>
        <v>Non-FI issued ABCP, high rated</v>
      </c>
      <c r="G1338" s="881"/>
      <c r="H1338" s="881"/>
      <c r="I1338" s="881"/>
      <c r="J1338" s="881"/>
      <c r="K1338" s="881"/>
      <c r="L1338" s="882"/>
      <c r="M1338" s="400">
        <f t="shared" si="548"/>
        <v>0</v>
      </c>
      <c r="N1338" s="411">
        <f>M1338*(1-'Appx 1. Ref Rates'!$E60)+N562*(1-'Appx 1. Ref Rates'!$E60)</f>
        <v>0</v>
      </c>
      <c r="O1338" s="414">
        <f>O562*(1-'Appx 1. Ref Rates'!$E60)</f>
        <v>0</v>
      </c>
      <c r="P1338" s="414">
        <f>P562*(1-'Appx 1. Ref Rates'!$E60)</f>
        <v>0</v>
      </c>
      <c r="Q1338" s="415">
        <f>Q562*(1-'Appx 1. Ref Rates'!$E60)</f>
        <v>0</v>
      </c>
      <c r="R1338" s="411">
        <f>R562*(1-'Appx 1. Ref Rates'!$E60)</f>
        <v>0</v>
      </c>
      <c r="S1338" s="413">
        <f>S562*(1-'Appx 1. Ref Rates'!$E60)</f>
        <v>0</v>
      </c>
      <c r="T1338" s="413">
        <f>T562*(1-'Appx 1. Ref Rates'!$E60)</f>
        <v>0</v>
      </c>
      <c r="U1338" s="413">
        <f>U562*(1-'Appx 1. Ref Rates'!$E60)</f>
        <v>0</v>
      </c>
      <c r="V1338" s="413">
        <f>V562*(1-'Appx 1. Ref Rates'!$E60)</f>
        <v>0</v>
      </c>
      <c r="W1338" s="413">
        <f>W562*(1-'Appx 1. Ref Rates'!$E60)</f>
        <v>0</v>
      </c>
      <c r="X1338" s="414">
        <f>X562*(1-'Appx 1. Ref Rates'!$E60)</f>
        <v>0</v>
      </c>
      <c r="Y1338" s="413">
        <f>Y562*(1-'Appx 1. Ref Rates'!$E60)</f>
        <v>0</v>
      </c>
      <c r="Z1338" s="413">
        <f>Z562*(1-'Appx 1. Ref Rates'!$E60)</f>
        <v>0</v>
      </c>
      <c r="AA1338" s="413">
        <f>AA562*(1-'Appx 1. Ref Rates'!$E60)</f>
        <v>0</v>
      </c>
      <c r="AB1338" s="413">
        <f>AB562*(1-'Appx 1. Ref Rates'!$E60)</f>
        <v>0</v>
      </c>
      <c r="AC1338" s="400">
        <f t="shared" si="549"/>
        <v>0</v>
      </c>
      <c r="AD1338" s="854"/>
      <c r="AE1338" s="855"/>
      <c r="AF1338" s="856"/>
    </row>
    <row r="1339" spans="1:32" outlineLevel="1" x14ac:dyDescent="0.2">
      <c r="A1339" s="11">
        <v>168</v>
      </c>
      <c r="B1339" s="661"/>
      <c r="C1339" s="662"/>
      <c r="D1339" s="662"/>
      <c r="E1339" s="877" t="str">
        <f>'2. CAD NCCF'!E1339:L1339</f>
        <v>FI issued ABS and ABCP, high rated</v>
      </c>
      <c r="F1339" s="878"/>
      <c r="G1339" s="878"/>
      <c r="H1339" s="878"/>
      <c r="I1339" s="878"/>
      <c r="J1339" s="878"/>
      <c r="K1339" s="878"/>
      <c r="L1339" s="879"/>
      <c r="M1339" s="399">
        <f>SUBTOTAL(9,M1340:M1341)</f>
        <v>0</v>
      </c>
      <c r="N1339" s="402">
        <f t="shared" ref="N1339:AC1339" si="550">SUBTOTAL(9,N1340:N1341)</f>
        <v>0</v>
      </c>
      <c r="O1339" s="406">
        <f t="shared" si="550"/>
        <v>0</v>
      </c>
      <c r="P1339" s="406">
        <f t="shared" si="550"/>
        <v>0</v>
      </c>
      <c r="Q1339" s="407">
        <f t="shared" si="550"/>
        <v>0</v>
      </c>
      <c r="R1339" s="402">
        <f t="shared" si="550"/>
        <v>0</v>
      </c>
      <c r="S1339" s="406">
        <f t="shared" si="550"/>
        <v>0</v>
      </c>
      <c r="T1339" s="405">
        <f t="shared" si="550"/>
        <v>0</v>
      </c>
      <c r="U1339" s="405">
        <f t="shared" si="550"/>
        <v>0</v>
      </c>
      <c r="V1339" s="405">
        <f t="shared" si="550"/>
        <v>0</v>
      </c>
      <c r="W1339" s="405">
        <f t="shared" si="550"/>
        <v>0</v>
      </c>
      <c r="X1339" s="405">
        <f t="shared" si="550"/>
        <v>0</v>
      </c>
      <c r="Y1339" s="405">
        <f t="shared" si="550"/>
        <v>0</v>
      </c>
      <c r="Z1339" s="405">
        <f t="shared" si="550"/>
        <v>0</v>
      </c>
      <c r="AA1339" s="405">
        <f t="shared" si="550"/>
        <v>0</v>
      </c>
      <c r="AB1339" s="403">
        <f t="shared" si="550"/>
        <v>0</v>
      </c>
      <c r="AC1339" s="399">
        <f t="shared" si="550"/>
        <v>0</v>
      </c>
      <c r="AD1339" s="854"/>
      <c r="AE1339" s="855"/>
      <c r="AF1339" s="856"/>
    </row>
    <row r="1340" spans="1:32" ht="15" customHeight="1" outlineLevel="1" x14ac:dyDescent="0.2">
      <c r="A1340" s="11">
        <v>169</v>
      </c>
      <c r="B1340" s="661"/>
      <c r="C1340" s="662"/>
      <c r="D1340" s="662"/>
      <c r="E1340" s="662"/>
      <c r="F1340" s="880" t="str">
        <f>'2. CAD NCCF'!F1340:L1340</f>
        <v>FI issued ABS, high rated</v>
      </c>
      <c r="G1340" s="881"/>
      <c r="H1340" s="881"/>
      <c r="I1340" s="881"/>
      <c r="J1340" s="881"/>
      <c r="K1340" s="881"/>
      <c r="L1340" s="882"/>
      <c r="M1340" s="400">
        <f t="shared" ref="M1340:M1341" si="551">M564</f>
        <v>0</v>
      </c>
      <c r="N1340" s="411">
        <f>M1340*(1-'Appx 1. Ref Rates'!$E62)+N564*(1-'Appx 1. Ref Rates'!$E62)</f>
        <v>0</v>
      </c>
      <c r="O1340" s="414">
        <f>O564*(1-'Appx 1. Ref Rates'!$E62)</f>
        <v>0</v>
      </c>
      <c r="P1340" s="414">
        <f>P564*(1-'Appx 1. Ref Rates'!$E62)</f>
        <v>0</v>
      </c>
      <c r="Q1340" s="415">
        <f>Q564*(1-'Appx 1. Ref Rates'!$E62)</f>
        <v>0</v>
      </c>
      <c r="R1340" s="411">
        <f>R564*(1-'Appx 1. Ref Rates'!$E62)</f>
        <v>0</v>
      </c>
      <c r="S1340" s="413">
        <f>S564*(1-'Appx 1. Ref Rates'!$E62)</f>
        <v>0</v>
      </c>
      <c r="T1340" s="413">
        <f>T564*(1-'Appx 1. Ref Rates'!$E62)</f>
        <v>0</v>
      </c>
      <c r="U1340" s="413">
        <f>U564*(1-'Appx 1. Ref Rates'!$E62)</f>
        <v>0</v>
      </c>
      <c r="V1340" s="413">
        <f>V564*(1-'Appx 1. Ref Rates'!$E62)</f>
        <v>0</v>
      </c>
      <c r="W1340" s="413">
        <f>W564*(1-'Appx 1. Ref Rates'!$E62)</f>
        <v>0</v>
      </c>
      <c r="X1340" s="414">
        <f>X564*(1-'Appx 1. Ref Rates'!$E62)</f>
        <v>0</v>
      </c>
      <c r="Y1340" s="413">
        <f>Y564*(1-'Appx 1. Ref Rates'!$E62)</f>
        <v>0</v>
      </c>
      <c r="Z1340" s="413">
        <f>Z564*(1-'Appx 1. Ref Rates'!$E62)</f>
        <v>0</v>
      </c>
      <c r="AA1340" s="413">
        <f>AA564*(1-'Appx 1. Ref Rates'!$E62)</f>
        <v>0</v>
      </c>
      <c r="AB1340" s="413">
        <f>AB564*(1-'Appx 1. Ref Rates'!$E62)</f>
        <v>0</v>
      </c>
      <c r="AC1340" s="400">
        <f t="shared" ref="AC1340:AC1357" si="552">AC564</f>
        <v>0</v>
      </c>
      <c r="AD1340" s="854"/>
      <c r="AE1340" s="855"/>
      <c r="AF1340" s="856"/>
    </row>
    <row r="1341" spans="1:32" ht="15" customHeight="1" outlineLevel="1" x14ac:dyDescent="0.2">
      <c r="A1341" s="11">
        <v>170</v>
      </c>
      <c r="B1341" s="661"/>
      <c r="C1341" s="662"/>
      <c r="D1341" s="662"/>
      <c r="E1341" s="662"/>
      <c r="F1341" s="880" t="str">
        <f>'2. CAD NCCF'!F1341:L1341</f>
        <v>FI issued ABCP, high rated</v>
      </c>
      <c r="G1341" s="881"/>
      <c r="H1341" s="881"/>
      <c r="I1341" s="881"/>
      <c r="J1341" s="881"/>
      <c r="K1341" s="881"/>
      <c r="L1341" s="882"/>
      <c r="M1341" s="400">
        <f t="shared" si="551"/>
        <v>0</v>
      </c>
      <c r="N1341" s="411">
        <f>M1341*(1-'Appx 1. Ref Rates'!$E63)+N565*(1-'Appx 1. Ref Rates'!$E63)</f>
        <v>0</v>
      </c>
      <c r="O1341" s="414">
        <f>O565*(1-'Appx 1. Ref Rates'!$E63)</f>
        <v>0</v>
      </c>
      <c r="P1341" s="414">
        <f>P565*(1-'Appx 1. Ref Rates'!$E63)</f>
        <v>0</v>
      </c>
      <c r="Q1341" s="415">
        <f>Q565*(1-'Appx 1. Ref Rates'!$E63)</f>
        <v>0</v>
      </c>
      <c r="R1341" s="411">
        <f>R565*(1-'Appx 1. Ref Rates'!$E63)</f>
        <v>0</v>
      </c>
      <c r="S1341" s="413">
        <f>S565*(1-'Appx 1. Ref Rates'!$E63)</f>
        <v>0</v>
      </c>
      <c r="T1341" s="413">
        <f>T565*(1-'Appx 1. Ref Rates'!$E63)</f>
        <v>0</v>
      </c>
      <c r="U1341" s="413">
        <f>U565*(1-'Appx 1. Ref Rates'!$E63)</f>
        <v>0</v>
      </c>
      <c r="V1341" s="413">
        <f>V565*(1-'Appx 1. Ref Rates'!$E63)</f>
        <v>0</v>
      </c>
      <c r="W1341" s="413">
        <f>W565*(1-'Appx 1. Ref Rates'!$E63)</f>
        <v>0</v>
      </c>
      <c r="X1341" s="414">
        <f>X565*(1-'Appx 1. Ref Rates'!$E63)</f>
        <v>0</v>
      </c>
      <c r="Y1341" s="413">
        <f>Y565*(1-'Appx 1. Ref Rates'!$E63)</f>
        <v>0</v>
      </c>
      <c r="Z1341" s="413">
        <f>Z565*(1-'Appx 1. Ref Rates'!$E63)</f>
        <v>0</v>
      </c>
      <c r="AA1341" s="413">
        <f>AA565*(1-'Appx 1. Ref Rates'!$E63)</f>
        <v>0</v>
      </c>
      <c r="AB1341" s="413">
        <f>AB565*(1-'Appx 1. Ref Rates'!$E63)</f>
        <v>0</v>
      </c>
      <c r="AC1341" s="400">
        <f t="shared" si="552"/>
        <v>0</v>
      </c>
      <c r="AD1341" s="854"/>
      <c r="AE1341" s="855"/>
      <c r="AF1341" s="856"/>
    </row>
    <row r="1342" spans="1:32" outlineLevel="1" x14ac:dyDescent="0.2">
      <c r="A1342" s="11">
        <v>171</v>
      </c>
      <c r="B1342" s="661"/>
      <c r="C1342" s="662"/>
      <c r="D1342" s="662"/>
      <c r="E1342" s="877" t="str">
        <f>'2. CAD NCCF'!E1342:L1342</f>
        <v>Non-FI issued ABS and ABCP, medium rated</v>
      </c>
      <c r="F1342" s="878"/>
      <c r="G1342" s="878"/>
      <c r="H1342" s="878"/>
      <c r="I1342" s="878"/>
      <c r="J1342" s="878"/>
      <c r="K1342" s="878"/>
      <c r="L1342" s="879"/>
      <c r="M1342" s="399">
        <f>SUBTOTAL(9,M1343:M1344)</f>
        <v>0</v>
      </c>
      <c r="N1342" s="402">
        <f t="shared" ref="N1342:AC1342" si="553">SUBTOTAL(9,N1343:N1344)</f>
        <v>0</v>
      </c>
      <c r="O1342" s="406">
        <f t="shared" si="553"/>
        <v>0</v>
      </c>
      <c r="P1342" s="406">
        <f t="shared" si="553"/>
        <v>0</v>
      </c>
      <c r="Q1342" s="407">
        <f t="shared" si="553"/>
        <v>0</v>
      </c>
      <c r="R1342" s="402">
        <f t="shared" si="553"/>
        <v>0</v>
      </c>
      <c r="S1342" s="406">
        <f t="shared" si="553"/>
        <v>0</v>
      </c>
      <c r="T1342" s="405">
        <f t="shared" si="553"/>
        <v>0</v>
      </c>
      <c r="U1342" s="405">
        <f t="shared" si="553"/>
        <v>0</v>
      </c>
      <c r="V1342" s="405">
        <f t="shared" si="553"/>
        <v>0</v>
      </c>
      <c r="W1342" s="405">
        <f t="shared" si="553"/>
        <v>0</v>
      </c>
      <c r="X1342" s="405">
        <f t="shared" si="553"/>
        <v>0</v>
      </c>
      <c r="Y1342" s="405">
        <f t="shared" si="553"/>
        <v>0</v>
      </c>
      <c r="Z1342" s="405">
        <f t="shared" si="553"/>
        <v>0</v>
      </c>
      <c r="AA1342" s="405">
        <f t="shared" si="553"/>
        <v>0</v>
      </c>
      <c r="AB1342" s="403">
        <f t="shared" si="553"/>
        <v>0</v>
      </c>
      <c r="AC1342" s="399">
        <f t="shared" si="553"/>
        <v>0</v>
      </c>
      <c r="AD1342" s="854"/>
      <c r="AE1342" s="855"/>
      <c r="AF1342" s="856"/>
    </row>
    <row r="1343" spans="1:32" ht="15" customHeight="1" outlineLevel="1" x14ac:dyDescent="0.2">
      <c r="A1343" s="11">
        <v>172</v>
      </c>
      <c r="B1343" s="661"/>
      <c r="C1343" s="662"/>
      <c r="D1343" s="662"/>
      <c r="E1343" s="662"/>
      <c r="F1343" s="880" t="str">
        <f>'2. CAD NCCF'!F1343:L1343</f>
        <v>Non-FI issued ABS, medium rated</v>
      </c>
      <c r="G1343" s="881"/>
      <c r="H1343" s="881"/>
      <c r="I1343" s="881"/>
      <c r="J1343" s="881"/>
      <c r="K1343" s="881"/>
      <c r="L1343" s="882"/>
      <c r="M1343" s="400">
        <f t="shared" ref="M1343:M1344" si="554">M567</f>
        <v>0</v>
      </c>
      <c r="N1343" s="411">
        <f>M1343*(1-'Appx 1. Ref Rates'!$E65)+N567*(1-'Appx 1. Ref Rates'!$E65)</f>
        <v>0</v>
      </c>
      <c r="O1343" s="414">
        <f>O567*(1-'Appx 1. Ref Rates'!$E65)</f>
        <v>0</v>
      </c>
      <c r="P1343" s="414">
        <f>P567*(1-'Appx 1. Ref Rates'!$E65)</f>
        <v>0</v>
      </c>
      <c r="Q1343" s="415">
        <f>Q567*(1-'Appx 1. Ref Rates'!$E65)</f>
        <v>0</v>
      </c>
      <c r="R1343" s="411">
        <f>R567*(1-'Appx 1. Ref Rates'!$E65)</f>
        <v>0</v>
      </c>
      <c r="S1343" s="413">
        <f>S567*(1-'Appx 1. Ref Rates'!$E65)</f>
        <v>0</v>
      </c>
      <c r="T1343" s="413">
        <f>T567*(1-'Appx 1. Ref Rates'!$E65)</f>
        <v>0</v>
      </c>
      <c r="U1343" s="413">
        <f>U567*(1-'Appx 1. Ref Rates'!$E65)</f>
        <v>0</v>
      </c>
      <c r="V1343" s="413">
        <f>V567*(1-'Appx 1. Ref Rates'!$E65)</f>
        <v>0</v>
      </c>
      <c r="W1343" s="413">
        <f>W567*(1-'Appx 1. Ref Rates'!$E65)</f>
        <v>0</v>
      </c>
      <c r="X1343" s="414">
        <f>X567*(1-'Appx 1. Ref Rates'!$E65)</f>
        <v>0</v>
      </c>
      <c r="Y1343" s="413">
        <f>Y567*(1-'Appx 1. Ref Rates'!$E65)</f>
        <v>0</v>
      </c>
      <c r="Z1343" s="413">
        <f>Z567*(1-'Appx 1. Ref Rates'!$E65)</f>
        <v>0</v>
      </c>
      <c r="AA1343" s="413">
        <f>AA567*(1-'Appx 1. Ref Rates'!$E65)</f>
        <v>0</v>
      </c>
      <c r="AB1343" s="413">
        <f>AB567*(1-'Appx 1. Ref Rates'!$E65)</f>
        <v>0</v>
      </c>
      <c r="AC1343" s="400">
        <f t="shared" si="552"/>
        <v>0</v>
      </c>
      <c r="AD1343" s="854"/>
      <c r="AE1343" s="855"/>
      <c r="AF1343" s="856"/>
    </row>
    <row r="1344" spans="1:32" ht="15" customHeight="1" outlineLevel="1" x14ac:dyDescent="0.2">
      <c r="A1344" s="11">
        <v>173</v>
      </c>
      <c r="B1344" s="661"/>
      <c r="C1344" s="662"/>
      <c r="D1344" s="662"/>
      <c r="E1344" s="662"/>
      <c r="F1344" s="880" t="str">
        <f>'2. CAD NCCF'!F1344:L1344</f>
        <v>Non-FI issued ABCP, medium rated</v>
      </c>
      <c r="G1344" s="881"/>
      <c r="H1344" s="881"/>
      <c r="I1344" s="881"/>
      <c r="J1344" s="881"/>
      <c r="K1344" s="881"/>
      <c r="L1344" s="882"/>
      <c r="M1344" s="400">
        <f t="shared" si="554"/>
        <v>0</v>
      </c>
      <c r="N1344" s="411">
        <f>M1344*(1-'Appx 1. Ref Rates'!$E66)+N568*(1-'Appx 1. Ref Rates'!$E66)</f>
        <v>0</v>
      </c>
      <c r="O1344" s="414">
        <f>O568*(1-'Appx 1. Ref Rates'!$E66)</f>
        <v>0</v>
      </c>
      <c r="P1344" s="414">
        <f>P568*(1-'Appx 1. Ref Rates'!$E66)</f>
        <v>0</v>
      </c>
      <c r="Q1344" s="415">
        <f>Q568*(1-'Appx 1. Ref Rates'!$E66)</f>
        <v>0</v>
      </c>
      <c r="R1344" s="411">
        <f>R568*(1-'Appx 1. Ref Rates'!$E66)</f>
        <v>0</v>
      </c>
      <c r="S1344" s="413">
        <f>S568*(1-'Appx 1. Ref Rates'!$E66)</f>
        <v>0</v>
      </c>
      <c r="T1344" s="413">
        <f>T568*(1-'Appx 1. Ref Rates'!$E66)</f>
        <v>0</v>
      </c>
      <c r="U1344" s="413">
        <f>U568*(1-'Appx 1. Ref Rates'!$E66)</f>
        <v>0</v>
      </c>
      <c r="V1344" s="413">
        <f>V568*(1-'Appx 1. Ref Rates'!$E66)</f>
        <v>0</v>
      </c>
      <c r="W1344" s="413">
        <f>W568*(1-'Appx 1. Ref Rates'!$E66)</f>
        <v>0</v>
      </c>
      <c r="X1344" s="414">
        <f>X568*(1-'Appx 1. Ref Rates'!$E66)</f>
        <v>0</v>
      </c>
      <c r="Y1344" s="413">
        <f>Y568*(1-'Appx 1. Ref Rates'!$E66)</f>
        <v>0</v>
      </c>
      <c r="Z1344" s="413">
        <f>Z568*(1-'Appx 1. Ref Rates'!$E66)</f>
        <v>0</v>
      </c>
      <c r="AA1344" s="413">
        <f>AA568*(1-'Appx 1. Ref Rates'!$E66)</f>
        <v>0</v>
      </c>
      <c r="AB1344" s="413">
        <f>AB568*(1-'Appx 1. Ref Rates'!$E66)</f>
        <v>0</v>
      </c>
      <c r="AC1344" s="400">
        <f t="shared" si="552"/>
        <v>0</v>
      </c>
      <c r="AD1344" s="854"/>
      <c r="AE1344" s="855"/>
      <c r="AF1344" s="856"/>
    </row>
    <row r="1345" spans="1:32" outlineLevel="1" x14ac:dyDescent="0.2">
      <c r="A1345" s="11">
        <v>174</v>
      </c>
      <c r="B1345" s="661"/>
      <c r="C1345" s="662"/>
      <c r="D1345" s="662"/>
      <c r="E1345" s="877" t="str">
        <f>'2. CAD NCCF'!E1345:L1345</f>
        <v>FI issued ABS and ABCP, medium rated</v>
      </c>
      <c r="F1345" s="878"/>
      <c r="G1345" s="878"/>
      <c r="H1345" s="878"/>
      <c r="I1345" s="878"/>
      <c r="J1345" s="878"/>
      <c r="K1345" s="878"/>
      <c r="L1345" s="879"/>
      <c r="M1345" s="399">
        <f>SUBTOTAL(9,M1346:M1347)</f>
        <v>0</v>
      </c>
      <c r="N1345" s="402">
        <f t="shared" ref="N1345:AC1345" si="555">SUBTOTAL(9,N1346:N1347)</f>
        <v>0</v>
      </c>
      <c r="O1345" s="406">
        <f t="shared" si="555"/>
        <v>0</v>
      </c>
      <c r="P1345" s="406">
        <f t="shared" si="555"/>
        <v>0</v>
      </c>
      <c r="Q1345" s="407">
        <f t="shared" si="555"/>
        <v>0</v>
      </c>
      <c r="R1345" s="402">
        <f t="shared" si="555"/>
        <v>0</v>
      </c>
      <c r="S1345" s="406">
        <f t="shared" si="555"/>
        <v>0</v>
      </c>
      <c r="T1345" s="405">
        <f t="shared" si="555"/>
        <v>0</v>
      </c>
      <c r="U1345" s="405">
        <f t="shared" si="555"/>
        <v>0</v>
      </c>
      <c r="V1345" s="405">
        <f t="shared" si="555"/>
        <v>0</v>
      </c>
      <c r="W1345" s="405">
        <f t="shared" si="555"/>
        <v>0</v>
      </c>
      <c r="X1345" s="405">
        <f t="shared" si="555"/>
        <v>0</v>
      </c>
      <c r="Y1345" s="405">
        <f t="shared" si="555"/>
        <v>0</v>
      </c>
      <c r="Z1345" s="405">
        <f t="shared" si="555"/>
        <v>0</v>
      </c>
      <c r="AA1345" s="405">
        <f t="shared" si="555"/>
        <v>0</v>
      </c>
      <c r="AB1345" s="403">
        <f t="shared" si="555"/>
        <v>0</v>
      </c>
      <c r="AC1345" s="399">
        <f t="shared" si="555"/>
        <v>0</v>
      </c>
      <c r="AD1345" s="854"/>
      <c r="AE1345" s="855"/>
      <c r="AF1345" s="856"/>
    </row>
    <row r="1346" spans="1:32" ht="15" customHeight="1" outlineLevel="1" x14ac:dyDescent="0.2">
      <c r="A1346" s="11">
        <v>175</v>
      </c>
      <c r="B1346" s="661"/>
      <c r="C1346" s="662"/>
      <c r="D1346" s="662"/>
      <c r="E1346" s="662"/>
      <c r="F1346" s="880" t="str">
        <f>'2. CAD NCCF'!F1346:L1346</f>
        <v>FI issued ABS, medium rated</v>
      </c>
      <c r="G1346" s="881"/>
      <c r="H1346" s="881"/>
      <c r="I1346" s="881"/>
      <c r="J1346" s="881"/>
      <c r="K1346" s="881"/>
      <c r="L1346" s="882"/>
      <c r="M1346" s="400">
        <f t="shared" ref="M1346:M1347" si="556">M570</f>
        <v>0</v>
      </c>
      <c r="N1346" s="411">
        <f>M1346*(1-'Appx 1. Ref Rates'!$E68)+N570*(1-'Appx 1. Ref Rates'!$E68)</f>
        <v>0</v>
      </c>
      <c r="O1346" s="414">
        <f>O570*(1-'Appx 1. Ref Rates'!$E68)</f>
        <v>0</v>
      </c>
      <c r="P1346" s="414">
        <f>P570*(1-'Appx 1. Ref Rates'!$E68)</f>
        <v>0</v>
      </c>
      <c r="Q1346" s="415">
        <f>Q570*(1-'Appx 1. Ref Rates'!$E68)</f>
        <v>0</v>
      </c>
      <c r="R1346" s="411">
        <f>R570*(1-'Appx 1. Ref Rates'!$E68)</f>
        <v>0</v>
      </c>
      <c r="S1346" s="413">
        <f>S570*(1-'Appx 1. Ref Rates'!$E68)</f>
        <v>0</v>
      </c>
      <c r="T1346" s="413">
        <f>T570*(1-'Appx 1. Ref Rates'!$E68)</f>
        <v>0</v>
      </c>
      <c r="U1346" s="413">
        <f>U570*(1-'Appx 1. Ref Rates'!$E68)</f>
        <v>0</v>
      </c>
      <c r="V1346" s="413">
        <f>V570*(1-'Appx 1. Ref Rates'!$E68)</f>
        <v>0</v>
      </c>
      <c r="W1346" s="413">
        <f>W570*(1-'Appx 1. Ref Rates'!$E68)</f>
        <v>0</v>
      </c>
      <c r="X1346" s="414">
        <f>X570*(1-'Appx 1. Ref Rates'!$E68)</f>
        <v>0</v>
      </c>
      <c r="Y1346" s="413">
        <f>Y570*(1-'Appx 1. Ref Rates'!$E68)</f>
        <v>0</v>
      </c>
      <c r="Z1346" s="413">
        <f>Z570*(1-'Appx 1. Ref Rates'!$E68)</f>
        <v>0</v>
      </c>
      <c r="AA1346" s="413">
        <f>AA570*(1-'Appx 1. Ref Rates'!$E68)</f>
        <v>0</v>
      </c>
      <c r="AB1346" s="413">
        <f>AB570*(1-'Appx 1. Ref Rates'!$E68)</f>
        <v>0</v>
      </c>
      <c r="AC1346" s="400">
        <f t="shared" si="552"/>
        <v>0</v>
      </c>
      <c r="AD1346" s="854"/>
      <c r="AE1346" s="855"/>
      <c r="AF1346" s="856"/>
    </row>
    <row r="1347" spans="1:32" ht="15" customHeight="1" outlineLevel="1" x14ac:dyDescent="0.2">
      <c r="A1347" s="11">
        <v>176</v>
      </c>
      <c r="B1347" s="661"/>
      <c r="C1347" s="662"/>
      <c r="D1347" s="662"/>
      <c r="E1347" s="662"/>
      <c r="F1347" s="880" t="str">
        <f>'2. CAD NCCF'!F1347:L1347</f>
        <v>FI issued ABCP, medium rated</v>
      </c>
      <c r="G1347" s="881"/>
      <c r="H1347" s="881"/>
      <c r="I1347" s="881"/>
      <c r="J1347" s="881"/>
      <c r="K1347" s="881"/>
      <c r="L1347" s="882"/>
      <c r="M1347" s="400">
        <f t="shared" si="556"/>
        <v>0</v>
      </c>
      <c r="N1347" s="411">
        <f>M1347*(1-'Appx 1. Ref Rates'!$E69)+N571*(1-'Appx 1. Ref Rates'!$E69)</f>
        <v>0</v>
      </c>
      <c r="O1347" s="414">
        <f>O571*(1-'Appx 1. Ref Rates'!$E69)</f>
        <v>0</v>
      </c>
      <c r="P1347" s="414">
        <f>P571*(1-'Appx 1. Ref Rates'!$E69)</f>
        <v>0</v>
      </c>
      <c r="Q1347" s="415">
        <f>Q571*(1-'Appx 1. Ref Rates'!$E69)</f>
        <v>0</v>
      </c>
      <c r="R1347" s="411">
        <f>R571*(1-'Appx 1. Ref Rates'!$E69)</f>
        <v>0</v>
      </c>
      <c r="S1347" s="413">
        <f>S571*(1-'Appx 1. Ref Rates'!$E69)</f>
        <v>0</v>
      </c>
      <c r="T1347" s="413">
        <f>T571*(1-'Appx 1. Ref Rates'!$E69)</f>
        <v>0</v>
      </c>
      <c r="U1347" s="413">
        <f>U571*(1-'Appx 1. Ref Rates'!$E69)</f>
        <v>0</v>
      </c>
      <c r="V1347" s="413">
        <f>V571*(1-'Appx 1. Ref Rates'!$E69)</f>
        <v>0</v>
      </c>
      <c r="W1347" s="413">
        <f>W571*(1-'Appx 1. Ref Rates'!$E69)</f>
        <v>0</v>
      </c>
      <c r="X1347" s="414">
        <f>X571*(1-'Appx 1. Ref Rates'!$E69)</f>
        <v>0</v>
      </c>
      <c r="Y1347" s="413">
        <f>Y571*(1-'Appx 1. Ref Rates'!$E69)</f>
        <v>0</v>
      </c>
      <c r="Z1347" s="413">
        <f>Z571*(1-'Appx 1. Ref Rates'!$E69)</f>
        <v>0</v>
      </c>
      <c r="AA1347" s="413">
        <f>AA571*(1-'Appx 1. Ref Rates'!$E69)</f>
        <v>0</v>
      </c>
      <c r="AB1347" s="413">
        <f>AB571*(1-'Appx 1. Ref Rates'!$E69)</f>
        <v>0</v>
      </c>
      <c r="AC1347" s="400">
        <f t="shared" si="552"/>
        <v>0</v>
      </c>
      <c r="AD1347" s="854"/>
      <c r="AE1347" s="855"/>
      <c r="AF1347" s="856"/>
    </row>
    <row r="1348" spans="1:32" outlineLevel="1" x14ac:dyDescent="0.2">
      <c r="A1348" s="11">
        <v>177</v>
      </c>
      <c r="B1348" s="661"/>
      <c r="C1348" s="662"/>
      <c r="D1348" s="662"/>
      <c r="E1348" s="877" t="str">
        <f>'2. CAD NCCF'!E1348:L1348</f>
        <v>Non-FI issued ABS and ABCP, low or not rated</v>
      </c>
      <c r="F1348" s="878"/>
      <c r="G1348" s="878"/>
      <c r="H1348" s="878"/>
      <c r="I1348" s="878"/>
      <c r="J1348" s="878"/>
      <c r="K1348" s="878"/>
      <c r="L1348" s="879"/>
      <c r="M1348" s="399">
        <f>SUBTOTAL(9,M1349:M1350)</f>
        <v>0</v>
      </c>
      <c r="N1348" s="402">
        <f t="shared" ref="N1348:AC1348" si="557">SUBTOTAL(9,N1349:N1350)</f>
        <v>0</v>
      </c>
      <c r="O1348" s="406">
        <f t="shared" si="557"/>
        <v>0</v>
      </c>
      <c r="P1348" s="406">
        <f t="shared" si="557"/>
        <v>0</v>
      </c>
      <c r="Q1348" s="407">
        <f t="shared" si="557"/>
        <v>0</v>
      </c>
      <c r="R1348" s="402">
        <f t="shared" si="557"/>
        <v>0</v>
      </c>
      <c r="S1348" s="406">
        <f t="shared" si="557"/>
        <v>0</v>
      </c>
      <c r="T1348" s="405">
        <f t="shared" si="557"/>
        <v>0</v>
      </c>
      <c r="U1348" s="405">
        <f t="shared" si="557"/>
        <v>0</v>
      </c>
      <c r="V1348" s="405">
        <f t="shared" si="557"/>
        <v>0</v>
      </c>
      <c r="W1348" s="405">
        <f t="shared" si="557"/>
        <v>0</v>
      </c>
      <c r="X1348" s="405">
        <f t="shared" si="557"/>
        <v>0</v>
      </c>
      <c r="Y1348" s="405">
        <f t="shared" si="557"/>
        <v>0</v>
      </c>
      <c r="Z1348" s="405">
        <f t="shared" si="557"/>
        <v>0</v>
      </c>
      <c r="AA1348" s="405">
        <f t="shared" si="557"/>
        <v>0</v>
      </c>
      <c r="AB1348" s="403">
        <f t="shared" si="557"/>
        <v>0</v>
      </c>
      <c r="AC1348" s="399">
        <f t="shared" si="557"/>
        <v>0</v>
      </c>
      <c r="AD1348" s="854"/>
      <c r="AE1348" s="855"/>
      <c r="AF1348" s="856"/>
    </row>
    <row r="1349" spans="1:32" ht="15" customHeight="1" outlineLevel="1" x14ac:dyDescent="0.2">
      <c r="A1349" s="11">
        <v>178</v>
      </c>
      <c r="B1349" s="661"/>
      <c r="C1349" s="662"/>
      <c r="D1349" s="662"/>
      <c r="E1349" s="662"/>
      <c r="F1349" s="880" t="str">
        <f>'2. CAD NCCF'!F1349:L1349</f>
        <v>Non-FI issued ABS, low or not rated</v>
      </c>
      <c r="G1349" s="881"/>
      <c r="H1349" s="881"/>
      <c r="I1349" s="881"/>
      <c r="J1349" s="881"/>
      <c r="K1349" s="881"/>
      <c r="L1349" s="882"/>
      <c r="M1349" s="400">
        <f t="shared" ref="M1349:M1350" si="558">M573</f>
        <v>0</v>
      </c>
      <c r="N1349" s="411">
        <f>M1349*(1-'Appx 1. Ref Rates'!$E71)+N573*(1-'Appx 1. Ref Rates'!$E71)</f>
        <v>0</v>
      </c>
      <c r="O1349" s="414">
        <f>O573*(1-'Appx 1. Ref Rates'!$E71)</f>
        <v>0</v>
      </c>
      <c r="P1349" s="414">
        <f>P573*(1-'Appx 1. Ref Rates'!$E71)</f>
        <v>0</v>
      </c>
      <c r="Q1349" s="415">
        <f>Q573*(1-'Appx 1. Ref Rates'!$E71)</f>
        <v>0</v>
      </c>
      <c r="R1349" s="411">
        <f>R573*(1-'Appx 1. Ref Rates'!$E71)</f>
        <v>0</v>
      </c>
      <c r="S1349" s="413">
        <f>S573*(1-'Appx 1. Ref Rates'!$E71)</f>
        <v>0</v>
      </c>
      <c r="T1349" s="413">
        <f>T573*(1-'Appx 1. Ref Rates'!$E71)</f>
        <v>0</v>
      </c>
      <c r="U1349" s="413">
        <f>U573*(1-'Appx 1. Ref Rates'!$E71)</f>
        <v>0</v>
      </c>
      <c r="V1349" s="413">
        <f>V573*(1-'Appx 1. Ref Rates'!$E71)</f>
        <v>0</v>
      </c>
      <c r="W1349" s="413">
        <f>W573*(1-'Appx 1. Ref Rates'!$E71)</f>
        <v>0</v>
      </c>
      <c r="X1349" s="414">
        <f>X573*(1-'Appx 1. Ref Rates'!$E71)</f>
        <v>0</v>
      </c>
      <c r="Y1349" s="413">
        <f>Y573*(1-'Appx 1. Ref Rates'!$E71)</f>
        <v>0</v>
      </c>
      <c r="Z1349" s="413">
        <f>Z573*(1-'Appx 1. Ref Rates'!$E71)</f>
        <v>0</v>
      </c>
      <c r="AA1349" s="413">
        <f>AA573*(1-'Appx 1. Ref Rates'!$E71)</f>
        <v>0</v>
      </c>
      <c r="AB1349" s="413">
        <f>AB573*(1-'Appx 1. Ref Rates'!$E71)</f>
        <v>0</v>
      </c>
      <c r="AC1349" s="400">
        <f t="shared" si="552"/>
        <v>0</v>
      </c>
      <c r="AD1349" s="854"/>
      <c r="AE1349" s="855"/>
      <c r="AF1349" s="856"/>
    </row>
    <row r="1350" spans="1:32" ht="15" customHeight="1" outlineLevel="1" x14ac:dyDescent="0.2">
      <c r="A1350" s="11">
        <v>179</v>
      </c>
      <c r="B1350" s="661"/>
      <c r="C1350" s="662"/>
      <c r="D1350" s="662"/>
      <c r="E1350" s="662"/>
      <c r="F1350" s="880" t="str">
        <f>'2. CAD NCCF'!F1350:L1350</f>
        <v>Non-FI issued ABCP, low or not rated</v>
      </c>
      <c r="G1350" s="881"/>
      <c r="H1350" s="881"/>
      <c r="I1350" s="881"/>
      <c r="J1350" s="881"/>
      <c r="K1350" s="881"/>
      <c r="L1350" s="882"/>
      <c r="M1350" s="400">
        <f t="shared" si="558"/>
        <v>0</v>
      </c>
      <c r="N1350" s="411">
        <f>M1350*(1-'Appx 1. Ref Rates'!$E72)+N574*(1-'Appx 1. Ref Rates'!$E72)</f>
        <v>0</v>
      </c>
      <c r="O1350" s="414">
        <f>O574*(1-'Appx 1. Ref Rates'!$E72)</f>
        <v>0</v>
      </c>
      <c r="P1350" s="414">
        <f>P574*(1-'Appx 1. Ref Rates'!$E72)</f>
        <v>0</v>
      </c>
      <c r="Q1350" s="415">
        <f>Q574*(1-'Appx 1. Ref Rates'!$E72)</f>
        <v>0</v>
      </c>
      <c r="R1350" s="411">
        <f>R574*(1-'Appx 1. Ref Rates'!$E72)</f>
        <v>0</v>
      </c>
      <c r="S1350" s="413">
        <f>S574*(1-'Appx 1. Ref Rates'!$E72)</f>
        <v>0</v>
      </c>
      <c r="T1350" s="413">
        <f>T574*(1-'Appx 1. Ref Rates'!$E72)</f>
        <v>0</v>
      </c>
      <c r="U1350" s="413">
        <f>U574*(1-'Appx 1. Ref Rates'!$E72)</f>
        <v>0</v>
      </c>
      <c r="V1350" s="413">
        <f>V574*(1-'Appx 1. Ref Rates'!$E72)</f>
        <v>0</v>
      </c>
      <c r="W1350" s="413">
        <f>W574*(1-'Appx 1. Ref Rates'!$E72)</f>
        <v>0</v>
      </c>
      <c r="X1350" s="414">
        <f>X574*(1-'Appx 1. Ref Rates'!$E72)</f>
        <v>0</v>
      </c>
      <c r="Y1350" s="413">
        <f>Y574*(1-'Appx 1. Ref Rates'!$E72)</f>
        <v>0</v>
      </c>
      <c r="Z1350" s="413">
        <f>Z574*(1-'Appx 1. Ref Rates'!$E72)</f>
        <v>0</v>
      </c>
      <c r="AA1350" s="413">
        <f>AA574*(1-'Appx 1. Ref Rates'!$E72)</f>
        <v>0</v>
      </c>
      <c r="AB1350" s="413">
        <f>AB574*(1-'Appx 1. Ref Rates'!$E72)</f>
        <v>0</v>
      </c>
      <c r="AC1350" s="400">
        <f t="shared" si="552"/>
        <v>0</v>
      </c>
      <c r="AD1350" s="854"/>
      <c r="AE1350" s="855"/>
      <c r="AF1350" s="856"/>
    </row>
    <row r="1351" spans="1:32" outlineLevel="1" x14ac:dyDescent="0.2">
      <c r="A1351" s="11">
        <v>180</v>
      </c>
      <c r="B1351" s="661"/>
      <c r="C1351" s="662"/>
      <c r="D1351" s="662"/>
      <c r="E1351" s="877" t="str">
        <f>'2. CAD NCCF'!E1351:L1351</f>
        <v>FI issued ABS and ABCP, low or not rated</v>
      </c>
      <c r="F1351" s="878"/>
      <c r="G1351" s="878"/>
      <c r="H1351" s="878"/>
      <c r="I1351" s="878"/>
      <c r="J1351" s="878"/>
      <c r="K1351" s="878"/>
      <c r="L1351" s="879"/>
      <c r="M1351" s="399">
        <f>SUBTOTAL(9,M1352:M1353)</f>
        <v>0</v>
      </c>
      <c r="N1351" s="402">
        <f t="shared" ref="N1351:AC1351" si="559">SUBTOTAL(9,N1352:N1353)</f>
        <v>0</v>
      </c>
      <c r="O1351" s="406">
        <f t="shared" si="559"/>
        <v>0</v>
      </c>
      <c r="P1351" s="406">
        <f t="shared" si="559"/>
        <v>0</v>
      </c>
      <c r="Q1351" s="407">
        <f t="shared" si="559"/>
        <v>0</v>
      </c>
      <c r="R1351" s="402">
        <f t="shared" si="559"/>
        <v>0</v>
      </c>
      <c r="S1351" s="406">
        <f t="shared" si="559"/>
        <v>0</v>
      </c>
      <c r="T1351" s="405">
        <f t="shared" si="559"/>
        <v>0</v>
      </c>
      <c r="U1351" s="405">
        <f t="shared" si="559"/>
        <v>0</v>
      </c>
      <c r="V1351" s="405">
        <f t="shared" si="559"/>
        <v>0</v>
      </c>
      <c r="W1351" s="405">
        <f t="shared" si="559"/>
        <v>0</v>
      </c>
      <c r="X1351" s="405">
        <f t="shared" si="559"/>
        <v>0</v>
      </c>
      <c r="Y1351" s="405">
        <f t="shared" si="559"/>
        <v>0</v>
      </c>
      <c r="Z1351" s="405">
        <f t="shared" si="559"/>
        <v>0</v>
      </c>
      <c r="AA1351" s="405">
        <f t="shared" si="559"/>
        <v>0</v>
      </c>
      <c r="AB1351" s="403">
        <f t="shared" si="559"/>
        <v>0</v>
      </c>
      <c r="AC1351" s="399">
        <f t="shared" si="559"/>
        <v>0</v>
      </c>
      <c r="AD1351" s="854"/>
      <c r="AE1351" s="855"/>
      <c r="AF1351" s="856"/>
    </row>
    <row r="1352" spans="1:32" ht="15" customHeight="1" outlineLevel="1" x14ac:dyDescent="0.2">
      <c r="A1352" s="11">
        <v>181</v>
      </c>
      <c r="B1352" s="661"/>
      <c r="C1352" s="662"/>
      <c r="D1352" s="662"/>
      <c r="E1352" s="662"/>
      <c r="F1352" s="880" t="str">
        <f>'2. CAD NCCF'!F1352:L1352</f>
        <v>FI issued ABS, low or not rated</v>
      </c>
      <c r="G1352" s="881"/>
      <c r="H1352" s="881"/>
      <c r="I1352" s="881"/>
      <c r="J1352" s="881"/>
      <c r="K1352" s="881"/>
      <c r="L1352" s="882"/>
      <c r="M1352" s="400">
        <f t="shared" ref="M1352:M1353" si="560">M576</f>
        <v>0</v>
      </c>
      <c r="N1352" s="411">
        <f>M1352*(1-'Appx 1. Ref Rates'!$E74)+N576*(1-'Appx 1. Ref Rates'!$E74)</f>
        <v>0</v>
      </c>
      <c r="O1352" s="414">
        <f>O576*(1-'Appx 1. Ref Rates'!$E74)</f>
        <v>0</v>
      </c>
      <c r="P1352" s="414">
        <f>P576*(1-'Appx 1. Ref Rates'!$E74)</f>
        <v>0</v>
      </c>
      <c r="Q1352" s="415">
        <f>Q576*(1-'Appx 1. Ref Rates'!$E74)</f>
        <v>0</v>
      </c>
      <c r="R1352" s="411">
        <f>R576*(1-'Appx 1. Ref Rates'!$E74)</f>
        <v>0</v>
      </c>
      <c r="S1352" s="413">
        <f>S576*(1-'Appx 1. Ref Rates'!$E74)</f>
        <v>0</v>
      </c>
      <c r="T1352" s="413">
        <f>T576*(1-'Appx 1. Ref Rates'!$E74)</f>
        <v>0</v>
      </c>
      <c r="U1352" s="413">
        <f>U576*(1-'Appx 1. Ref Rates'!$E74)</f>
        <v>0</v>
      </c>
      <c r="V1352" s="413">
        <f>V576*(1-'Appx 1. Ref Rates'!$E74)</f>
        <v>0</v>
      </c>
      <c r="W1352" s="413">
        <f>W576*(1-'Appx 1. Ref Rates'!$E74)</f>
        <v>0</v>
      </c>
      <c r="X1352" s="414">
        <f>X576*(1-'Appx 1. Ref Rates'!$E74)</f>
        <v>0</v>
      </c>
      <c r="Y1352" s="413">
        <f>Y576*(1-'Appx 1. Ref Rates'!$E74)</f>
        <v>0</v>
      </c>
      <c r="Z1352" s="413">
        <f>Z576*(1-'Appx 1. Ref Rates'!$E74)</f>
        <v>0</v>
      </c>
      <c r="AA1352" s="413">
        <f>AA576*(1-'Appx 1. Ref Rates'!$E74)</f>
        <v>0</v>
      </c>
      <c r="AB1352" s="413">
        <f>AB576*(1-'Appx 1. Ref Rates'!$E74)</f>
        <v>0</v>
      </c>
      <c r="AC1352" s="400">
        <f t="shared" si="552"/>
        <v>0</v>
      </c>
      <c r="AD1352" s="854"/>
      <c r="AE1352" s="855"/>
      <c r="AF1352" s="856"/>
    </row>
    <row r="1353" spans="1:32" ht="15" customHeight="1" outlineLevel="1" x14ac:dyDescent="0.2">
      <c r="A1353" s="11">
        <v>182</v>
      </c>
      <c r="B1353" s="661"/>
      <c r="C1353" s="662"/>
      <c r="D1353" s="662"/>
      <c r="E1353" s="662"/>
      <c r="F1353" s="880" t="str">
        <f>'2. CAD NCCF'!F1353:L1353</f>
        <v>FI issued ABCP, low or not rated</v>
      </c>
      <c r="G1353" s="881"/>
      <c r="H1353" s="881"/>
      <c r="I1353" s="881"/>
      <c r="J1353" s="881"/>
      <c r="K1353" s="881"/>
      <c r="L1353" s="882"/>
      <c r="M1353" s="400">
        <f t="shared" si="560"/>
        <v>0</v>
      </c>
      <c r="N1353" s="411">
        <f>M1353*(1-'Appx 1. Ref Rates'!$E75)+N577*(1-'Appx 1. Ref Rates'!$E75)</f>
        <v>0</v>
      </c>
      <c r="O1353" s="414">
        <f>O577*(1-'Appx 1. Ref Rates'!$E75)</f>
        <v>0</v>
      </c>
      <c r="P1353" s="414">
        <f>P577*(1-'Appx 1. Ref Rates'!$E75)</f>
        <v>0</v>
      </c>
      <c r="Q1353" s="415">
        <f>Q577*(1-'Appx 1. Ref Rates'!$E75)</f>
        <v>0</v>
      </c>
      <c r="R1353" s="411">
        <f>R577*(1-'Appx 1. Ref Rates'!$E75)</f>
        <v>0</v>
      </c>
      <c r="S1353" s="413">
        <f>S577*(1-'Appx 1. Ref Rates'!$E75)</f>
        <v>0</v>
      </c>
      <c r="T1353" s="413">
        <f>T577*(1-'Appx 1. Ref Rates'!$E75)</f>
        <v>0</v>
      </c>
      <c r="U1353" s="413">
        <f>U577*(1-'Appx 1. Ref Rates'!$E75)</f>
        <v>0</v>
      </c>
      <c r="V1353" s="413">
        <f>V577*(1-'Appx 1. Ref Rates'!$E75)</f>
        <v>0</v>
      </c>
      <c r="W1353" s="413">
        <f>W577*(1-'Appx 1. Ref Rates'!$E75)</f>
        <v>0</v>
      </c>
      <c r="X1353" s="414">
        <f>X577*(1-'Appx 1. Ref Rates'!$E75)</f>
        <v>0</v>
      </c>
      <c r="Y1353" s="413">
        <f>Y577*(1-'Appx 1. Ref Rates'!$E75)</f>
        <v>0</v>
      </c>
      <c r="Z1353" s="413">
        <f>Z577*(1-'Appx 1. Ref Rates'!$E75)</f>
        <v>0</v>
      </c>
      <c r="AA1353" s="413">
        <f>AA577*(1-'Appx 1. Ref Rates'!$E75)</f>
        <v>0</v>
      </c>
      <c r="AB1353" s="413">
        <f>AB577*(1-'Appx 1. Ref Rates'!$E75)</f>
        <v>0</v>
      </c>
      <c r="AC1353" s="400">
        <f t="shared" si="552"/>
        <v>0</v>
      </c>
      <c r="AD1353" s="857"/>
      <c r="AE1353" s="858"/>
      <c r="AF1353" s="859"/>
    </row>
    <row r="1354" spans="1:32" outlineLevel="1" x14ac:dyDescent="0.2">
      <c r="A1354" s="11">
        <v>183</v>
      </c>
      <c r="B1354" s="661"/>
      <c r="C1354" s="662"/>
      <c r="D1354" s="868" t="str">
        <f>'2. CAD NCCF'!D1354:L1354</f>
        <v>Equities</v>
      </c>
      <c r="E1354" s="869"/>
      <c r="F1354" s="869"/>
      <c r="G1354" s="869"/>
      <c r="H1354" s="869"/>
      <c r="I1354" s="869"/>
      <c r="J1354" s="869"/>
      <c r="K1354" s="869"/>
      <c r="L1354" s="870"/>
      <c r="M1354" s="399">
        <f>SUBTOTAL(9,M1355:M1357)</f>
        <v>0</v>
      </c>
      <c r="N1354" s="1363"/>
      <c r="O1354" s="1363"/>
      <c r="P1354" s="1364"/>
      <c r="Q1354" s="407">
        <f t="shared" ref="Q1354:AC1354" si="561">SUBTOTAL(9,Q1355:Q1357)</f>
        <v>0</v>
      </c>
      <c r="R1354" s="402">
        <f t="shared" si="561"/>
        <v>0</v>
      </c>
      <c r="S1354" s="406">
        <f t="shared" si="561"/>
        <v>0</v>
      </c>
      <c r="T1354" s="405">
        <f t="shared" si="561"/>
        <v>0</v>
      </c>
      <c r="U1354" s="405">
        <f t="shared" si="561"/>
        <v>0</v>
      </c>
      <c r="V1354" s="405">
        <f t="shared" si="561"/>
        <v>0</v>
      </c>
      <c r="W1354" s="405">
        <f t="shared" si="561"/>
        <v>0</v>
      </c>
      <c r="X1354" s="405">
        <f t="shared" si="561"/>
        <v>0</v>
      </c>
      <c r="Y1354" s="405">
        <f t="shared" si="561"/>
        <v>0</v>
      </c>
      <c r="Z1354" s="405">
        <f t="shared" si="561"/>
        <v>0</v>
      </c>
      <c r="AA1354" s="405">
        <f t="shared" si="561"/>
        <v>0</v>
      </c>
      <c r="AB1354" s="403">
        <f t="shared" si="561"/>
        <v>0</v>
      </c>
      <c r="AC1354" s="399">
        <f t="shared" si="561"/>
        <v>0</v>
      </c>
      <c r="AD1354" s="1577"/>
      <c r="AE1354" s="1595"/>
      <c r="AF1354" s="1596"/>
    </row>
    <row r="1355" spans="1:32" ht="15" customHeight="1" outlineLevel="1" x14ac:dyDescent="0.2">
      <c r="A1355" s="11">
        <v>184</v>
      </c>
      <c r="B1355" s="661"/>
      <c r="C1355" s="662"/>
      <c r="D1355" s="662"/>
      <c r="E1355" s="662"/>
      <c r="F1355" s="880" t="str">
        <f>'2. CAD NCCF'!F1355:L1355</f>
        <v>Eligible non-financial common equity shares</v>
      </c>
      <c r="G1355" s="881"/>
      <c r="H1355" s="881"/>
      <c r="I1355" s="881"/>
      <c r="J1355" s="881"/>
      <c r="K1355" s="881"/>
      <c r="L1355" s="882"/>
      <c r="M1355" s="400">
        <f t="shared" ref="M1355:M1357" si="562">M579</f>
        <v>0</v>
      </c>
      <c r="N1355" s="1365"/>
      <c r="O1355" s="1365"/>
      <c r="P1355" s="1366"/>
      <c r="Q1355" s="415">
        <f>(M1355+SUM($N579:$Q579))*'Appx 1. Ref Rates'!$R$97</f>
        <v>0</v>
      </c>
      <c r="R1355" s="411">
        <f>R579*'Appx 1. Ref Rates'!$R$97</f>
        <v>0</v>
      </c>
      <c r="S1355" s="413">
        <f>S579*'Appx 1. Ref Rates'!$R$97</f>
        <v>0</v>
      </c>
      <c r="T1355" s="413">
        <f>T579*'Appx 1. Ref Rates'!$R$97</f>
        <v>0</v>
      </c>
      <c r="U1355" s="413">
        <f>U579*'Appx 1. Ref Rates'!$R$97</f>
        <v>0</v>
      </c>
      <c r="V1355" s="413">
        <f>V579*'Appx 1. Ref Rates'!$R$97</f>
        <v>0</v>
      </c>
      <c r="W1355" s="413">
        <f>W579*'Appx 1. Ref Rates'!$R$97</f>
        <v>0</v>
      </c>
      <c r="X1355" s="414">
        <f>X579*'Appx 1. Ref Rates'!$R$97</f>
        <v>0</v>
      </c>
      <c r="Y1355" s="413">
        <f>Y579*'Appx 1. Ref Rates'!$R$97</f>
        <v>0</v>
      </c>
      <c r="Z1355" s="413">
        <f>Z579*'Appx 1. Ref Rates'!$R$97</f>
        <v>0</v>
      </c>
      <c r="AA1355" s="413">
        <f>AA579*'Appx 1. Ref Rates'!$R$97</f>
        <v>0</v>
      </c>
      <c r="AB1355" s="413">
        <f>AB579*'Appx 1. Ref Rates'!$R$97</f>
        <v>0</v>
      </c>
      <c r="AC1355" s="400">
        <f t="shared" si="552"/>
        <v>0</v>
      </c>
      <c r="AD1355" s="1433"/>
      <c r="AE1355" s="852"/>
      <c r="AF1355" s="853"/>
    </row>
    <row r="1356" spans="1:32" ht="15" customHeight="1" outlineLevel="1" x14ac:dyDescent="0.2">
      <c r="A1356" s="11">
        <v>185</v>
      </c>
      <c r="B1356" s="661"/>
      <c r="C1356" s="662"/>
      <c r="D1356" s="662"/>
      <c r="E1356" s="662"/>
      <c r="F1356" s="880" t="str">
        <f>'2. CAD NCCF'!F1356:L1356</f>
        <v>Eligible financial common equity</v>
      </c>
      <c r="G1356" s="881"/>
      <c r="H1356" s="881"/>
      <c r="I1356" s="881"/>
      <c r="J1356" s="881"/>
      <c r="K1356" s="881"/>
      <c r="L1356" s="882"/>
      <c r="M1356" s="400">
        <f t="shared" si="562"/>
        <v>0</v>
      </c>
      <c r="N1356" s="1365"/>
      <c r="O1356" s="1365"/>
      <c r="P1356" s="1365"/>
      <c r="Q1356" s="398"/>
      <c r="R1356" s="411">
        <f>($M1356+SUM($N580:$R580))*'Appx 1. Ref Rates'!$S$98</f>
        <v>0</v>
      </c>
      <c r="S1356" s="413">
        <f>(M1356+SUM($N580:$R580))*'Appx 1. Ref Rates'!$T$98+S580*('Appx 1. Ref Rates'!$S$98+'Appx 1. Ref Rates'!$T$98)</f>
        <v>0</v>
      </c>
      <c r="T1356" s="413">
        <f>($M1356+SUM($N580:$S580))*'Appx 1. Ref Rates'!$U$98+$T580*('Appx 1. Ref Rates'!$S$98+'Appx 1. Ref Rates'!$T$98+'Appx 1. Ref Rates'!$U$98)</f>
        <v>0</v>
      </c>
      <c r="U1356" s="413">
        <f>U580*('Appx 1. Ref Rates'!$S$98+'Appx 1. Ref Rates'!$T$98+'Appx 1. Ref Rates'!$U$98)</f>
        <v>0</v>
      </c>
      <c r="V1356" s="413">
        <f>V580*('Appx 1. Ref Rates'!$S$98+'Appx 1. Ref Rates'!$T$98+'Appx 1. Ref Rates'!$U$98)</f>
        <v>0</v>
      </c>
      <c r="W1356" s="413">
        <f>W580*('Appx 1. Ref Rates'!$S$98+'Appx 1. Ref Rates'!$T$98+'Appx 1. Ref Rates'!$U$98)</f>
        <v>0</v>
      </c>
      <c r="X1356" s="414">
        <f>X580*('Appx 1. Ref Rates'!$S$98+'Appx 1. Ref Rates'!$T$98+'Appx 1. Ref Rates'!$U$98)</f>
        <v>0</v>
      </c>
      <c r="Y1356" s="413">
        <f>Y580*('Appx 1. Ref Rates'!$S$98+'Appx 1. Ref Rates'!$T$98+'Appx 1. Ref Rates'!$U$98)</f>
        <v>0</v>
      </c>
      <c r="Z1356" s="413">
        <f>Z580*('Appx 1. Ref Rates'!$S$98+'Appx 1. Ref Rates'!$T$98+'Appx 1. Ref Rates'!$U$98)</f>
        <v>0</v>
      </c>
      <c r="AA1356" s="413">
        <f>AA580*('Appx 1. Ref Rates'!$S$98+'Appx 1. Ref Rates'!$T$98+'Appx 1. Ref Rates'!$U$98)</f>
        <v>0</v>
      </c>
      <c r="AB1356" s="413">
        <f>AB580*('Appx 1. Ref Rates'!$S$98+'Appx 1. Ref Rates'!$T$98+'Appx 1. Ref Rates'!$U$98)</f>
        <v>0</v>
      </c>
      <c r="AC1356" s="400">
        <f t="shared" si="552"/>
        <v>0</v>
      </c>
      <c r="AD1356" s="854"/>
      <c r="AE1356" s="855"/>
      <c r="AF1356" s="856"/>
    </row>
    <row r="1357" spans="1:32" ht="15" customHeight="1" outlineLevel="1" x14ac:dyDescent="0.2">
      <c r="A1357" s="11">
        <v>186</v>
      </c>
      <c r="B1357" s="661"/>
      <c r="C1357" s="662"/>
      <c r="D1357" s="662"/>
      <c r="E1357" s="662"/>
      <c r="F1357" s="880" t="str">
        <f>'2. CAD NCCF'!F1357:L1357</f>
        <v>Other equities</v>
      </c>
      <c r="G1357" s="881"/>
      <c r="H1357" s="881"/>
      <c r="I1357" s="881"/>
      <c r="J1357" s="881"/>
      <c r="K1357" s="881"/>
      <c r="L1357" s="882"/>
      <c r="M1357" s="400">
        <f t="shared" si="562"/>
        <v>0</v>
      </c>
      <c r="N1357" s="1365"/>
      <c r="O1357" s="1365"/>
      <c r="P1357" s="1365"/>
      <c r="Q1357" s="1365"/>
      <c r="R1357" s="1365"/>
      <c r="S1357" s="1365"/>
      <c r="T1357" s="1365"/>
      <c r="U1357" s="1365"/>
      <c r="V1357" s="1365"/>
      <c r="W1357" s="1365"/>
      <c r="X1357" s="1365"/>
      <c r="Y1357" s="1365"/>
      <c r="Z1357" s="1365"/>
      <c r="AA1357" s="1365"/>
      <c r="AB1357" s="1365"/>
      <c r="AC1357" s="400">
        <f t="shared" si="552"/>
        <v>0</v>
      </c>
      <c r="AD1357" s="857"/>
      <c r="AE1357" s="858"/>
      <c r="AF1357" s="859"/>
    </row>
    <row r="1358" spans="1:32" outlineLevel="1" x14ac:dyDescent="0.2">
      <c r="A1358" s="11">
        <v>187</v>
      </c>
      <c r="B1358" s="661"/>
      <c r="C1358" s="662"/>
      <c r="D1358" s="868" t="str">
        <f>'2. CAD NCCF'!D1358:L1358</f>
        <v>FI's own securities - Not eliminated</v>
      </c>
      <c r="E1358" s="869"/>
      <c r="F1358" s="869"/>
      <c r="G1358" s="869"/>
      <c r="H1358" s="869"/>
      <c r="I1358" s="869"/>
      <c r="J1358" s="869"/>
      <c r="K1358" s="869"/>
      <c r="L1358" s="870"/>
      <c r="M1358" s="399">
        <f>SUBTOTAL(9,M1359:M1360)</f>
        <v>0</v>
      </c>
      <c r="N1358" s="868"/>
      <c r="O1358" s="869"/>
      <c r="P1358" s="869"/>
      <c r="Q1358" s="869"/>
      <c r="R1358" s="869"/>
      <c r="S1358" s="869"/>
      <c r="T1358" s="869"/>
      <c r="U1358" s="869"/>
      <c r="V1358" s="869"/>
      <c r="W1358" s="869"/>
      <c r="X1358" s="869"/>
      <c r="Y1358" s="869"/>
      <c r="Z1358" s="869"/>
      <c r="AA1358" s="869"/>
      <c r="AB1358" s="869"/>
      <c r="AC1358" s="869"/>
      <c r="AD1358" s="869"/>
      <c r="AE1358" s="869"/>
      <c r="AF1358" s="870"/>
    </row>
    <row r="1359" spans="1:32" ht="15" customHeight="1" outlineLevel="1" x14ac:dyDescent="0.2">
      <c r="A1359" s="11">
        <v>188</v>
      </c>
      <c r="B1359" s="661"/>
      <c r="C1359" s="662"/>
      <c r="D1359" s="662"/>
      <c r="E1359" s="662"/>
      <c r="F1359" s="880" t="str">
        <f>'2. CAD NCCF'!F1359:L1359</f>
        <v>FI's own debt not eliminated</v>
      </c>
      <c r="G1359" s="881"/>
      <c r="H1359" s="881"/>
      <c r="I1359" s="881"/>
      <c r="J1359" s="881"/>
      <c r="K1359" s="881"/>
      <c r="L1359" s="882"/>
      <c r="M1359" s="400">
        <f t="shared" ref="M1359:M1360" si="563">M583</f>
        <v>0</v>
      </c>
      <c r="N1359" s="1433"/>
      <c r="O1359" s="1434"/>
      <c r="P1359" s="1434"/>
      <c r="Q1359" s="1434"/>
      <c r="R1359" s="1434"/>
      <c r="S1359" s="1434"/>
      <c r="T1359" s="1434"/>
      <c r="U1359" s="1434"/>
      <c r="V1359" s="1434"/>
      <c r="W1359" s="1434"/>
      <c r="X1359" s="1434"/>
      <c r="Y1359" s="1434"/>
      <c r="Z1359" s="1434"/>
      <c r="AA1359" s="1434"/>
      <c r="AB1359" s="1434"/>
      <c r="AC1359" s="1434"/>
      <c r="AD1359" s="1434"/>
      <c r="AE1359" s="1434"/>
      <c r="AF1359" s="1435"/>
    </row>
    <row r="1360" spans="1:32" ht="15" customHeight="1" outlineLevel="1" x14ac:dyDescent="0.2">
      <c r="A1360" s="11">
        <v>189</v>
      </c>
      <c r="B1360" s="661"/>
      <c r="C1360" s="662"/>
      <c r="D1360" s="662"/>
      <c r="E1360" s="662"/>
      <c r="F1360" s="880" t="str">
        <f>'2. CAD NCCF'!F1360:L1360</f>
        <v>FI's own equity not eliminated</v>
      </c>
      <c r="G1360" s="881"/>
      <c r="H1360" s="881"/>
      <c r="I1360" s="881"/>
      <c r="J1360" s="881"/>
      <c r="K1360" s="881"/>
      <c r="L1360" s="882"/>
      <c r="M1360" s="400">
        <f t="shared" si="563"/>
        <v>0</v>
      </c>
      <c r="N1360" s="1439"/>
      <c r="O1360" s="1440"/>
      <c r="P1360" s="1440"/>
      <c r="Q1360" s="1440"/>
      <c r="R1360" s="1440"/>
      <c r="S1360" s="1440"/>
      <c r="T1360" s="1440"/>
      <c r="U1360" s="1440"/>
      <c r="V1360" s="1440"/>
      <c r="W1360" s="1440"/>
      <c r="X1360" s="1440"/>
      <c r="Y1360" s="1440"/>
      <c r="Z1360" s="1440"/>
      <c r="AA1360" s="1440"/>
      <c r="AB1360" s="1440"/>
      <c r="AC1360" s="1440"/>
      <c r="AD1360" s="1440"/>
      <c r="AE1360" s="1440"/>
      <c r="AF1360" s="1441"/>
    </row>
    <row r="1361" spans="1:32" ht="15" customHeight="1" outlineLevel="1" x14ac:dyDescent="0.2">
      <c r="A1361" s="11">
        <v>326</v>
      </c>
      <c r="B1361" s="661"/>
      <c r="C1361" s="1048" t="str">
        <f>'2. CAD NCCF'!C1361:AF1361</f>
        <v>Reverse repo collateral in</v>
      </c>
      <c r="D1361" s="1049"/>
      <c r="E1361" s="1049"/>
      <c r="F1361" s="1049"/>
      <c r="G1361" s="1049"/>
      <c r="H1361" s="1049"/>
      <c r="I1361" s="1049"/>
      <c r="J1361" s="1049"/>
      <c r="K1361" s="1049"/>
      <c r="L1361" s="1049"/>
      <c r="M1361" s="1049"/>
      <c r="N1361" s="1049"/>
      <c r="O1361" s="1049"/>
      <c r="P1361" s="1049"/>
      <c r="Q1361" s="1049"/>
      <c r="R1361" s="1049"/>
      <c r="S1361" s="1049"/>
      <c r="T1361" s="1049"/>
      <c r="U1361" s="1049"/>
      <c r="V1361" s="1049"/>
      <c r="W1361" s="1049"/>
      <c r="X1361" s="1049"/>
      <c r="Y1361" s="1049"/>
      <c r="Z1361" s="1049"/>
      <c r="AA1361" s="1049"/>
      <c r="AB1361" s="1049"/>
      <c r="AC1361" s="1049"/>
      <c r="AD1361" s="1049"/>
      <c r="AE1361" s="1049"/>
      <c r="AF1361" s="1050"/>
    </row>
    <row r="1362" spans="1:32" outlineLevel="1" x14ac:dyDescent="0.2">
      <c r="A1362" s="11">
        <v>232</v>
      </c>
      <c r="B1362" s="661"/>
      <c r="C1362" s="662"/>
      <c r="D1362" s="1080" t="str">
        <f>'2. CAD NCCF'!D1362:AF1362</f>
        <v>Government securities (GS)</v>
      </c>
      <c r="E1362" s="1081"/>
      <c r="F1362" s="1081"/>
      <c r="G1362" s="1081"/>
      <c r="H1362" s="1081"/>
      <c r="I1362" s="1081"/>
      <c r="J1362" s="1081"/>
      <c r="K1362" s="1081"/>
      <c r="L1362" s="1081"/>
      <c r="M1362" s="1081"/>
      <c r="N1362" s="1081"/>
      <c r="O1362" s="1081"/>
      <c r="P1362" s="1081"/>
      <c r="Q1362" s="1081"/>
      <c r="R1362" s="1081"/>
      <c r="S1362" s="1081"/>
      <c r="T1362" s="1081"/>
      <c r="U1362" s="1081"/>
      <c r="V1362" s="1081"/>
      <c r="W1362" s="1081"/>
      <c r="X1362" s="1081"/>
      <c r="Y1362" s="1081"/>
      <c r="Z1362" s="1081"/>
      <c r="AA1362" s="1081"/>
      <c r="AB1362" s="1081"/>
      <c r="AC1362" s="1081"/>
      <c r="AD1362" s="1081"/>
      <c r="AE1362" s="1081"/>
      <c r="AF1362" s="1092"/>
    </row>
    <row r="1363" spans="1:32" outlineLevel="1" x14ac:dyDescent="0.2">
      <c r="A1363" s="11">
        <v>233</v>
      </c>
      <c r="B1363" s="661"/>
      <c r="C1363" s="662"/>
      <c r="D1363" s="662"/>
      <c r="E1363" s="933" t="str">
        <f>'2. CAD NCCF'!E1363:L1363</f>
        <v>High rated GS</v>
      </c>
      <c r="F1363" s="934"/>
      <c r="G1363" s="934"/>
      <c r="H1363" s="934"/>
      <c r="I1363" s="934"/>
      <c r="J1363" s="934"/>
      <c r="K1363" s="934"/>
      <c r="L1363" s="935"/>
      <c r="M1363" s="399">
        <f>SUBTOTAL(9,M1364:M1367)</f>
        <v>0</v>
      </c>
      <c r="N1363" s="402">
        <f t="shared" ref="N1363:AC1363" si="564">SUBTOTAL(9,N1364:N1367)</f>
        <v>0</v>
      </c>
      <c r="O1363" s="406">
        <f t="shared" si="564"/>
        <v>0</v>
      </c>
      <c r="P1363" s="406">
        <f t="shared" si="564"/>
        <v>0</v>
      </c>
      <c r="Q1363" s="407">
        <f t="shared" si="564"/>
        <v>0</v>
      </c>
      <c r="R1363" s="402">
        <f t="shared" si="564"/>
        <v>0</v>
      </c>
      <c r="S1363" s="406">
        <f t="shared" si="564"/>
        <v>0</v>
      </c>
      <c r="T1363" s="405">
        <f t="shared" si="564"/>
        <v>0</v>
      </c>
      <c r="U1363" s="405">
        <f t="shared" si="564"/>
        <v>0</v>
      </c>
      <c r="V1363" s="405">
        <f t="shared" si="564"/>
        <v>0</v>
      </c>
      <c r="W1363" s="405">
        <f t="shared" si="564"/>
        <v>0</v>
      </c>
      <c r="X1363" s="405">
        <f t="shared" si="564"/>
        <v>0</v>
      </c>
      <c r="Y1363" s="405">
        <f t="shared" si="564"/>
        <v>0</v>
      </c>
      <c r="Z1363" s="405">
        <f t="shared" si="564"/>
        <v>0</v>
      </c>
      <c r="AA1363" s="405">
        <f t="shared" si="564"/>
        <v>0</v>
      </c>
      <c r="AB1363" s="403">
        <f t="shared" si="564"/>
        <v>0</v>
      </c>
      <c r="AC1363" s="399">
        <f t="shared" si="564"/>
        <v>0</v>
      </c>
      <c r="AD1363" s="1433"/>
      <c r="AE1363" s="852"/>
      <c r="AF1363" s="853"/>
    </row>
    <row r="1364" spans="1:32" ht="15" customHeight="1" outlineLevel="1" x14ac:dyDescent="0.2">
      <c r="A1364" s="11">
        <v>234</v>
      </c>
      <c r="B1364" s="661"/>
      <c r="C1364" s="662"/>
      <c r="D1364" s="662"/>
      <c r="E1364" s="639"/>
      <c r="F1364" s="880" t="str">
        <f>'2. CAD NCCF'!F1364:L1364</f>
        <v xml:space="preserve">Sovereigh &amp; central bank GS </v>
      </c>
      <c r="G1364" s="881"/>
      <c r="H1364" s="881"/>
      <c r="I1364" s="881"/>
      <c r="J1364" s="881"/>
      <c r="K1364" s="881"/>
      <c r="L1364" s="882"/>
      <c r="M1364" s="400">
        <f t="shared" ref="M1364:M1367" si="565">M588</f>
        <v>0</v>
      </c>
      <c r="N1364" s="411">
        <f>M1364*(1-'Appx 1. Ref Rates'!$E8)+N588*(1-'Appx 1. Ref Rates'!$E8)</f>
        <v>0</v>
      </c>
      <c r="O1364" s="414">
        <f>O588*(1-'Appx 1. Ref Rates'!$E8)</f>
        <v>0</v>
      </c>
      <c r="P1364" s="414">
        <f>P588*(1-'Appx 1. Ref Rates'!$E8)</f>
        <v>0</v>
      </c>
      <c r="Q1364" s="415">
        <f>Q588*(1-'Appx 1. Ref Rates'!$E8)</f>
        <v>0</v>
      </c>
      <c r="R1364" s="411">
        <f>R588*(1-'Appx 1. Ref Rates'!$E8)</f>
        <v>0</v>
      </c>
      <c r="S1364" s="413">
        <f>S588*(1-'Appx 1. Ref Rates'!$E8)</f>
        <v>0</v>
      </c>
      <c r="T1364" s="413">
        <f>T588*(1-'Appx 1. Ref Rates'!$E8)</f>
        <v>0</v>
      </c>
      <c r="U1364" s="413">
        <f>U588*(1-'Appx 1. Ref Rates'!$E8)</f>
        <v>0</v>
      </c>
      <c r="V1364" s="413">
        <f>V588*(1-'Appx 1. Ref Rates'!$E8)</f>
        <v>0</v>
      </c>
      <c r="W1364" s="413">
        <f>W588*(1-'Appx 1. Ref Rates'!$E8)</f>
        <v>0</v>
      </c>
      <c r="X1364" s="414">
        <f>X588*(1-'Appx 1. Ref Rates'!$E8)</f>
        <v>0</v>
      </c>
      <c r="Y1364" s="413">
        <f>Y588*(1-'Appx 1. Ref Rates'!$E8)</f>
        <v>0</v>
      </c>
      <c r="Z1364" s="413">
        <f>Z588*(1-'Appx 1. Ref Rates'!$E8)</f>
        <v>0</v>
      </c>
      <c r="AA1364" s="413">
        <f>AA588*(1-'Appx 1. Ref Rates'!$E8)</f>
        <v>0</v>
      </c>
      <c r="AB1364" s="413">
        <f>AB588*(1-'Appx 1. Ref Rates'!$E8)</f>
        <v>0</v>
      </c>
      <c r="AC1364" s="400">
        <f t="shared" ref="AC1364:AC1377" si="566">AC588</f>
        <v>0</v>
      </c>
      <c r="AD1364" s="854"/>
      <c r="AE1364" s="855"/>
      <c r="AF1364" s="856"/>
    </row>
    <row r="1365" spans="1:32" ht="15" customHeight="1" outlineLevel="1" x14ac:dyDescent="0.2">
      <c r="A1365" s="11">
        <v>235</v>
      </c>
      <c r="B1365" s="661"/>
      <c r="C1365" s="662"/>
      <c r="D1365" s="662"/>
      <c r="E1365" s="639"/>
      <c r="F1365" s="880" t="str">
        <f>'2. CAD NCCF'!F1365:L1365</f>
        <v>State, provincial &amp; agency GS</v>
      </c>
      <c r="G1365" s="881"/>
      <c r="H1365" s="881"/>
      <c r="I1365" s="881"/>
      <c r="J1365" s="881"/>
      <c r="K1365" s="881"/>
      <c r="L1365" s="882"/>
      <c r="M1365" s="400">
        <f t="shared" si="565"/>
        <v>0</v>
      </c>
      <c r="N1365" s="411">
        <f>M1365*(1-'Appx 1. Ref Rates'!$E9)+N589*(1-'Appx 1. Ref Rates'!$E9)</f>
        <v>0</v>
      </c>
      <c r="O1365" s="414">
        <f>O589*(1-'Appx 1. Ref Rates'!$E9)</f>
        <v>0</v>
      </c>
      <c r="P1365" s="414">
        <f>P589*(1-'Appx 1. Ref Rates'!$E9)</f>
        <v>0</v>
      </c>
      <c r="Q1365" s="415">
        <f>Q589*(1-'Appx 1. Ref Rates'!$E9)</f>
        <v>0</v>
      </c>
      <c r="R1365" s="411">
        <f>R589*(1-'Appx 1. Ref Rates'!$E9)</f>
        <v>0</v>
      </c>
      <c r="S1365" s="413">
        <f>S589*(1-'Appx 1. Ref Rates'!$E9)</f>
        <v>0</v>
      </c>
      <c r="T1365" s="413">
        <f>T589*(1-'Appx 1. Ref Rates'!$E9)</f>
        <v>0</v>
      </c>
      <c r="U1365" s="413">
        <f>U589*(1-'Appx 1. Ref Rates'!$E9)</f>
        <v>0</v>
      </c>
      <c r="V1365" s="413">
        <f>V589*(1-'Appx 1. Ref Rates'!$E9)</f>
        <v>0</v>
      </c>
      <c r="W1365" s="413">
        <f>W589*(1-'Appx 1. Ref Rates'!$E9)</f>
        <v>0</v>
      </c>
      <c r="X1365" s="414">
        <f>X589*(1-'Appx 1. Ref Rates'!$E9)</f>
        <v>0</v>
      </c>
      <c r="Y1365" s="413">
        <f>Y589*(1-'Appx 1. Ref Rates'!$E9)</f>
        <v>0</v>
      </c>
      <c r="Z1365" s="413">
        <f>Z589*(1-'Appx 1. Ref Rates'!$E9)</f>
        <v>0</v>
      </c>
      <c r="AA1365" s="413">
        <f>AA589*(1-'Appx 1. Ref Rates'!$E9)</f>
        <v>0</v>
      </c>
      <c r="AB1365" s="413">
        <f>AB589*(1-'Appx 1. Ref Rates'!$E9)</f>
        <v>0</v>
      </c>
      <c r="AC1365" s="400">
        <f t="shared" si="566"/>
        <v>0</v>
      </c>
      <c r="AD1365" s="854"/>
      <c r="AE1365" s="855"/>
      <c r="AF1365" s="856"/>
    </row>
    <row r="1366" spans="1:32" ht="15" customHeight="1" outlineLevel="1" x14ac:dyDescent="0.2">
      <c r="A1366" s="11">
        <v>236</v>
      </c>
      <c r="B1366" s="661"/>
      <c r="C1366" s="662"/>
      <c r="D1366" s="257"/>
      <c r="E1366" s="258"/>
      <c r="F1366" s="880" t="str">
        <f>'2. CAD NCCF'!F1366:L1366</f>
        <v>State municipal GS</v>
      </c>
      <c r="G1366" s="881"/>
      <c r="H1366" s="881"/>
      <c r="I1366" s="881"/>
      <c r="J1366" s="881"/>
      <c r="K1366" s="881"/>
      <c r="L1366" s="882"/>
      <c r="M1366" s="400">
        <f t="shared" si="565"/>
        <v>0</v>
      </c>
      <c r="N1366" s="411">
        <f>M1366*(1-'Appx 1. Ref Rates'!$E10)+N590*(1-'Appx 1. Ref Rates'!$E10)</f>
        <v>0</v>
      </c>
      <c r="O1366" s="414">
        <f>O590*(1-'Appx 1. Ref Rates'!$E10)</f>
        <v>0</v>
      </c>
      <c r="P1366" s="414">
        <f>P590*(1-'Appx 1. Ref Rates'!$E10)</f>
        <v>0</v>
      </c>
      <c r="Q1366" s="415">
        <f>Q590*(1-'Appx 1. Ref Rates'!$E10)</f>
        <v>0</v>
      </c>
      <c r="R1366" s="411">
        <f>R590*(1-'Appx 1. Ref Rates'!$E10)</f>
        <v>0</v>
      </c>
      <c r="S1366" s="413">
        <f>S590*(1-'Appx 1. Ref Rates'!$E10)</f>
        <v>0</v>
      </c>
      <c r="T1366" s="413">
        <f>T590*(1-'Appx 1. Ref Rates'!$E10)</f>
        <v>0</v>
      </c>
      <c r="U1366" s="413">
        <f>U590*(1-'Appx 1. Ref Rates'!$E10)</f>
        <v>0</v>
      </c>
      <c r="V1366" s="413">
        <f>V590*(1-'Appx 1. Ref Rates'!$E10)</f>
        <v>0</v>
      </c>
      <c r="W1366" s="413">
        <f>W590*(1-'Appx 1. Ref Rates'!$E10)</f>
        <v>0</v>
      </c>
      <c r="X1366" s="414">
        <f>X590*(1-'Appx 1. Ref Rates'!$E10)</f>
        <v>0</v>
      </c>
      <c r="Y1366" s="413">
        <f>Y590*(1-'Appx 1. Ref Rates'!$E10)</f>
        <v>0</v>
      </c>
      <c r="Z1366" s="413">
        <f>Z590*(1-'Appx 1. Ref Rates'!$E10)</f>
        <v>0</v>
      </c>
      <c r="AA1366" s="413">
        <f>AA590*(1-'Appx 1. Ref Rates'!$E10)</f>
        <v>0</v>
      </c>
      <c r="AB1366" s="413">
        <f>AB590*(1-'Appx 1. Ref Rates'!$E10)</f>
        <v>0</v>
      </c>
      <c r="AC1366" s="400">
        <f t="shared" si="566"/>
        <v>0</v>
      </c>
      <c r="AD1366" s="854"/>
      <c r="AE1366" s="855"/>
      <c r="AF1366" s="856"/>
    </row>
    <row r="1367" spans="1:32" ht="15.75" customHeight="1" outlineLevel="1" x14ac:dyDescent="0.2">
      <c r="A1367" s="11">
        <v>237</v>
      </c>
      <c r="B1367" s="661"/>
      <c r="C1367" s="662"/>
      <c r="D1367" s="662"/>
      <c r="E1367" s="663"/>
      <c r="F1367" s="880" t="str">
        <f>'2. CAD NCCF'!F1367:L1367</f>
        <v>Supranational and multilateral development bank GS</v>
      </c>
      <c r="G1367" s="881"/>
      <c r="H1367" s="881"/>
      <c r="I1367" s="881"/>
      <c r="J1367" s="881"/>
      <c r="K1367" s="881"/>
      <c r="L1367" s="882"/>
      <c r="M1367" s="400">
        <f t="shared" si="565"/>
        <v>0</v>
      </c>
      <c r="N1367" s="411">
        <f>M1367*(1-'Appx 1. Ref Rates'!$E11)+N591*(1-'Appx 1. Ref Rates'!$E11)</f>
        <v>0</v>
      </c>
      <c r="O1367" s="414">
        <f>O591*(1-'Appx 1. Ref Rates'!$E11)</f>
        <v>0</v>
      </c>
      <c r="P1367" s="414">
        <f>P591*(1-'Appx 1. Ref Rates'!$E11)</f>
        <v>0</v>
      </c>
      <c r="Q1367" s="415">
        <f>Q591*(1-'Appx 1. Ref Rates'!$E11)</f>
        <v>0</v>
      </c>
      <c r="R1367" s="411">
        <f>R591*(1-'Appx 1. Ref Rates'!$E11)</f>
        <v>0</v>
      </c>
      <c r="S1367" s="413">
        <f>S591*(1-'Appx 1. Ref Rates'!$E11)</f>
        <v>0</v>
      </c>
      <c r="T1367" s="413">
        <f>T591*(1-'Appx 1. Ref Rates'!$E11)</f>
        <v>0</v>
      </c>
      <c r="U1367" s="413">
        <f>U591*(1-'Appx 1. Ref Rates'!$E11)</f>
        <v>0</v>
      </c>
      <c r="V1367" s="413">
        <f>V591*(1-'Appx 1. Ref Rates'!$E11)</f>
        <v>0</v>
      </c>
      <c r="W1367" s="413">
        <f>W591*(1-'Appx 1. Ref Rates'!$E11)</f>
        <v>0</v>
      </c>
      <c r="X1367" s="414">
        <f>X591*(1-'Appx 1. Ref Rates'!$E11)</f>
        <v>0</v>
      </c>
      <c r="Y1367" s="413">
        <f>Y591*(1-'Appx 1. Ref Rates'!$E11)</f>
        <v>0</v>
      </c>
      <c r="Z1367" s="413">
        <f>Z591*(1-'Appx 1. Ref Rates'!$E11)</f>
        <v>0</v>
      </c>
      <c r="AA1367" s="413">
        <f>AA591*(1-'Appx 1. Ref Rates'!$E11)</f>
        <v>0</v>
      </c>
      <c r="AB1367" s="413">
        <f>AB591*(1-'Appx 1. Ref Rates'!$E11)</f>
        <v>0</v>
      </c>
      <c r="AC1367" s="400">
        <f t="shared" si="566"/>
        <v>0</v>
      </c>
      <c r="AD1367" s="854"/>
      <c r="AE1367" s="855"/>
      <c r="AF1367" s="856"/>
    </row>
    <row r="1368" spans="1:32" ht="15.75" outlineLevel="1" x14ac:dyDescent="0.2">
      <c r="A1368" s="11">
        <v>238</v>
      </c>
      <c r="B1368" s="661"/>
      <c r="C1368" s="662"/>
      <c r="D1368" s="291"/>
      <c r="E1368" s="877" t="str">
        <f>'2. CAD NCCF'!E1368:L1368</f>
        <v>Medium rated GS</v>
      </c>
      <c r="F1368" s="878"/>
      <c r="G1368" s="878"/>
      <c r="H1368" s="878"/>
      <c r="I1368" s="878"/>
      <c r="J1368" s="878"/>
      <c r="K1368" s="878"/>
      <c r="L1368" s="879"/>
      <c r="M1368" s="399">
        <f>SUBTOTAL(9,M1369:M1372)</f>
        <v>0</v>
      </c>
      <c r="N1368" s="402">
        <f t="shared" ref="N1368:AC1368" si="567">SUBTOTAL(9,N1369:N1372)</f>
        <v>0</v>
      </c>
      <c r="O1368" s="406">
        <f t="shared" si="567"/>
        <v>0</v>
      </c>
      <c r="P1368" s="406">
        <f t="shared" si="567"/>
        <v>0</v>
      </c>
      <c r="Q1368" s="407">
        <f t="shared" si="567"/>
        <v>0</v>
      </c>
      <c r="R1368" s="402">
        <f t="shared" si="567"/>
        <v>0</v>
      </c>
      <c r="S1368" s="406">
        <f t="shared" si="567"/>
        <v>0</v>
      </c>
      <c r="T1368" s="405">
        <f t="shared" si="567"/>
        <v>0</v>
      </c>
      <c r="U1368" s="405">
        <f t="shared" si="567"/>
        <v>0</v>
      </c>
      <c r="V1368" s="405">
        <f t="shared" si="567"/>
        <v>0</v>
      </c>
      <c r="W1368" s="405">
        <f t="shared" si="567"/>
        <v>0</v>
      </c>
      <c r="X1368" s="405">
        <f t="shared" si="567"/>
        <v>0</v>
      </c>
      <c r="Y1368" s="405">
        <f t="shared" si="567"/>
        <v>0</v>
      </c>
      <c r="Z1368" s="405">
        <f t="shared" si="567"/>
        <v>0</v>
      </c>
      <c r="AA1368" s="405">
        <f t="shared" si="567"/>
        <v>0</v>
      </c>
      <c r="AB1368" s="403">
        <f t="shared" si="567"/>
        <v>0</v>
      </c>
      <c r="AC1368" s="399">
        <f t="shared" si="567"/>
        <v>0</v>
      </c>
      <c r="AD1368" s="854"/>
      <c r="AE1368" s="855"/>
      <c r="AF1368" s="856"/>
    </row>
    <row r="1369" spans="1:32" ht="15" customHeight="1" outlineLevel="1" x14ac:dyDescent="0.2">
      <c r="A1369" s="11">
        <v>239</v>
      </c>
      <c r="B1369" s="661"/>
      <c r="C1369" s="662"/>
      <c r="D1369" s="641"/>
      <c r="E1369" s="641"/>
      <c r="F1369" s="880" t="str">
        <f>'2. CAD NCCF'!F1369:L1369</f>
        <v xml:space="preserve">Sovereigh &amp; central bank GS </v>
      </c>
      <c r="G1369" s="881"/>
      <c r="H1369" s="881"/>
      <c r="I1369" s="881"/>
      <c r="J1369" s="881"/>
      <c r="K1369" s="881"/>
      <c r="L1369" s="882"/>
      <c r="M1369" s="400">
        <f t="shared" ref="M1369:M1372" si="568">M593</f>
        <v>0</v>
      </c>
      <c r="N1369" s="411">
        <f>M1369*(1-'Appx 1. Ref Rates'!$E13)+N593*(1-'Appx 1. Ref Rates'!$E13)</f>
        <v>0</v>
      </c>
      <c r="O1369" s="414">
        <f>O593*(1-'Appx 1. Ref Rates'!$E13)</f>
        <v>0</v>
      </c>
      <c r="P1369" s="414">
        <f>P593*(1-'Appx 1. Ref Rates'!$E13)</f>
        <v>0</v>
      </c>
      <c r="Q1369" s="415">
        <f>Q593*(1-'Appx 1. Ref Rates'!$E13)</f>
        <v>0</v>
      </c>
      <c r="R1369" s="411">
        <f>R593*(1-'Appx 1. Ref Rates'!$E13)</f>
        <v>0</v>
      </c>
      <c r="S1369" s="413">
        <f>S593*(1-'Appx 1. Ref Rates'!$E13)</f>
        <v>0</v>
      </c>
      <c r="T1369" s="413">
        <f>T593*(1-'Appx 1. Ref Rates'!$E13)</f>
        <v>0</v>
      </c>
      <c r="U1369" s="413">
        <f>U593*(1-'Appx 1. Ref Rates'!$E13)</f>
        <v>0</v>
      </c>
      <c r="V1369" s="413">
        <f>V593*(1-'Appx 1. Ref Rates'!$E13)</f>
        <v>0</v>
      </c>
      <c r="W1369" s="413">
        <f>W593*(1-'Appx 1. Ref Rates'!$E13)</f>
        <v>0</v>
      </c>
      <c r="X1369" s="414">
        <f>X593*(1-'Appx 1. Ref Rates'!$E13)</f>
        <v>0</v>
      </c>
      <c r="Y1369" s="413">
        <f>Y593*(1-'Appx 1. Ref Rates'!$E13)</f>
        <v>0</v>
      </c>
      <c r="Z1369" s="413">
        <f>Z593*(1-'Appx 1. Ref Rates'!$E13)</f>
        <v>0</v>
      </c>
      <c r="AA1369" s="413">
        <f>AA593*(1-'Appx 1. Ref Rates'!$E13)</f>
        <v>0</v>
      </c>
      <c r="AB1369" s="413">
        <f>AB593*(1-'Appx 1. Ref Rates'!$E13)</f>
        <v>0</v>
      </c>
      <c r="AC1369" s="400">
        <f t="shared" si="566"/>
        <v>0</v>
      </c>
      <c r="AD1369" s="854"/>
      <c r="AE1369" s="855"/>
      <c r="AF1369" s="856"/>
    </row>
    <row r="1370" spans="1:32" ht="15" customHeight="1" outlineLevel="1" x14ac:dyDescent="0.2">
      <c r="A1370" s="11">
        <v>240</v>
      </c>
      <c r="B1370" s="661"/>
      <c r="C1370" s="662"/>
      <c r="D1370" s="641"/>
      <c r="E1370" s="641"/>
      <c r="F1370" s="880" t="str">
        <f>'2. CAD NCCF'!F1370:L1370</f>
        <v>State, provincial &amp; agency GS</v>
      </c>
      <c r="G1370" s="881"/>
      <c r="H1370" s="881"/>
      <c r="I1370" s="881"/>
      <c r="J1370" s="881"/>
      <c r="K1370" s="881"/>
      <c r="L1370" s="882"/>
      <c r="M1370" s="400">
        <f t="shared" si="568"/>
        <v>0</v>
      </c>
      <c r="N1370" s="411">
        <f>M1370*(1-'Appx 1. Ref Rates'!$E14)+N594*(1-'Appx 1. Ref Rates'!$E14)</f>
        <v>0</v>
      </c>
      <c r="O1370" s="414">
        <f>O594*(1-'Appx 1. Ref Rates'!$E14)</f>
        <v>0</v>
      </c>
      <c r="P1370" s="414">
        <f>P594*(1-'Appx 1. Ref Rates'!$E14)</f>
        <v>0</v>
      </c>
      <c r="Q1370" s="415">
        <f>Q594*(1-'Appx 1. Ref Rates'!$E14)</f>
        <v>0</v>
      </c>
      <c r="R1370" s="411">
        <f>R594*(1-'Appx 1. Ref Rates'!$E14)</f>
        <v>0</v>
      </c>
      <c r="S1370" s="413">
        <f>S594*(1-'Appx 1. Ref Rates'!$E14)</f>
        <v>0</v>
      </c>
      <c r="T1370" s="413">
        <f>T594*(1-'Appx 1. Ref Rates'!$E14)</f>
        <v>0</v>
      </c>
      <c r="U1370" s="413">
        <f>U594*(1-'Appx 1. Ref Rates'!$E14)</f>
        <v>0</v>
      </c>
      <c r="V1370" s="413">
        <f>V594*(1-'Appx 1. Ref Rates'!$E14)</f>
        <v>0</v>
      </c>
      <c r="W1370" s="413">
        <f>W594*(1-'Appx 1. Ref Rates'!$E14)</f>
        <v>0</v>
      </c>
      <c r="X1370" s="414">
        <f>X594*(1-'Appx 1. Ref Rates'!$E14)</f>
        <v>0</v>
      </c>
      <c r="Y1370" s="413">
        <f>Y594*(1-'Appx 1. Ref Rates'!$E14)</f>
        <v>0</v>
      </c>
      <c r="Z1370" s="413">
        <f>Z594*(1-'Appx 1. Ref Rates'!$E14)</f>
        <v>0</v>
      </c>
      <c r="AA1370" s="413">
        <f>AA594*(1-'Appx 1. Ref Rates'!$E14)</f>
        <v>0</v>
      </c>
      <c r="AB1370" s="413">
        <f>AB594*(1-'Appx 1. Ref Rates'!$E14)</f>
        <v>0</v>
      </c>
      <c r="AC1370" s="400">
        <f t="shared" si="566"/>
        <v>0</v>
      </c>
      <c r="AD1370" s="854"/>
      <c r="AE1370" s="855"/>
      <c r="AF1370" s="856"/>
    </row>
    <row r="1371" spans="1:32" ht="15" customHeight="1" outlineLevel="1" x14ac:dyDescent="0.2">
      <c r="A1371" s="11">
        <v>241</v>
      </c>
      <c r="B1371" s="661"/>
      <c r="C1371" s="662"/>
      <c r="D1371" s="631"/>
      <c r="E1371" s="631"/>
      <c r="F1371" s="880" t="str">
        <f>'2. CAD NCCF'!F1371:L1371</f>
        <v>State municipal GS</v>
      </c>
      <c r="G1371" s="881"/>
      <c r="H1371" s="881"/>
      <c r="I1371" s="881"/>
      <c r="J1371" s="881"/>
      <c r="K1371" s="881"/>
      <c r="L1371" s="882"/>
      <c r="M1371" s="400">
        <f t="shared" si="568"/>
        <v>0</v>
      </c>
      <c r="N1371" s="411">
        <f>M1371*(1-'Appx 1. Ref Rates'!$E15)+N595*(1-'Appx 1. Ref Rates'!$E15)</f>
        <v>0</v>
      </c>
      <c r="O1371" s="414">
        <f>O595*(1-'Appx 1. Ref Rates'!$E15)</f>
        <v>0</v>
      </c>
      <c r="P1371" s="414">
        <f>P595*(1-'Appx 1. Ref Rates'!$E15)</f>
        <v>0</v>
      </c>
      <c r="Q1371" s="415">
        <f>Q595*(1-'Appx 1. Ref Rates'!$E15)</f>
        <v>0</v>
      </c>
      <c r="R1371" s="411">
        <f>R595*(1-'Appx 1. Ref Rates'!$E15)</f>
        <v>0</v>
      </c>
      <c r="S1371" s="413">
        <f>S595*(1-'Appx 1. Ref Rates'!$E15)</f>
        <v>0</v>
      </c>
      <c r="T1371" s="413">
        <f>T595*(1-'Appx 1. Ref Rates'!$E15)</f>
        <v>0</v>
      </c>
      <c r="U1371" s="413">
        <f>U595*(1-'Appx 1. Ref Rates'!$E15)</f>
        <v>0</v>
      </c>
      <c r="V1371" s="413">
        <f>V595*(1-'Appx 1. Ref Rates'!$E15)</f>
        <v>0</v>
      </c>
      <c r="W1371" s="413">
        <f>W595*(1-'Appx 1. Ref Rates'!$E15)</f>
        <v>0</v>
      </c>
      <c r="X1371" s="414">
        <f>X595*(1-'Appx 1. Ref Rates'!$E15)</f>
        <v>0</v>
      </c>
      <c r="Y1371" s="413">
        <f>Y595*(1-'Appx 1. Ref Rates'!$E15)</f>
        <v>0</v>
      </c>
      <c r="Z1371" s="413">
        <f>Z595*(1-'Appx 1. Ref Rates'!$E15)</f>
        <v>0</v>
      </c>
      <c r="AA1371" s="413">
        <f>AA595*(1-'Appx 1. Ref Rates'!$E15)</f>
        <v>0</v>
      </c>
      <c r="AB1371" s="413">
        <f>AB595*(1-'Appx 1. Ref Rates'!$E15)</f>
        <v>0</v>
      </c>
      <c r="AC1371" s="400">
        <f t="shared" si="566"/>
        <v>0</v>
      </c>
      <c r="AD1371" s="854"/>
      <c r="AE1371" s="855"/>
      <c r="AF1371" s="856"/>
    </row>
    <row r="1372" spans="1:32" ht="15.75" customHeight="1" outlineLevel="1" x14ac:dyDescent="0.2">
      <c r="A1372" s="11">
        <v>242</v>
      </c>
      <c r="B1372" s="661"/>
      <c r="C1372" s="662"/>
      <c r="D1372" s="257"/>
      <c r="E1372" s="257"/>
      <c r="F1372" s="880" t="str">
        <f>'2. CAD NCCF'!F1372:L1372</f>
        <v>Supranational and multilateral development bank GS</v>
      </c>
      <c r="G1372" s="881"/>
      <c r="H1372" s="881"/>
      <c r="I1372" s="881"/>
      <c r="J1372" s="881"/>
      <c r="K1372" s="881"/>
      <c r="L1372" s="882"/>
      <c r="M1372" s="400">
        <f t="shared" si="568"/>
        <v>0</v>
      </c>
      <c r="N1372" s="411">
        <f>M1372*(1-'Appx 1. Ref Rates'!$E16)+N596*(1-'Appx 1. Ref Rates'!$E16)</f>
        <v>0</v>
      </c>
      <c r="O1372" s="414">
        <f>O596*(1-'Appx 1. Ref Rates'!$E16)</f>
        <v>0</v>
      </c>
      <c r="P1372" s="414">
        <f>P596*(1-'Appx 1. Ref Rates'!$E16)</f>
        <v>0</v>
      </c>
      <c r="Q1372" s="415">
        <f>Q596*(1-'Appx 1. Ref Rates'!$E16)</f>
        <v>0</v>
      </c>
      <c r="R1372" s="411">
        <f>R596*(1-'Appx 1. Ref Rates'!$E16)</f>
        <v>0</v>
      </c>
      <c r="S1372" s="413">
        <f>S596*(1-'Appx 1. Ref Rates'!$E16)</f>
        <v>0</v>
      </c>
      <c r="T1372" s="413">
        <f>T596*(1-'Appx 1. Ref Rates'!$E16)</f>
        <v>0</v>
      </c>
      <c r="U1372" s="413">
        <f>U596*(1-'Appx 1. Ref Rates'!$E16)</f>
        <v>0</v>
      </c>
      <c r="V1372" s="413">
        <f>V596*(1-'Appx 1. Ref Rates'!$E16)</f>
        <v>0</v>
      </c>
      <c r="W1372" s="413">
        <f>W596*(1-'Appx 1. Ref Rates'!$E16)</f>
        <v>0</v>
      </c>
      <c r="X1372" s="414">
        <f>X596*(1-'Appx 1. Ref Rates'!$E16)</f>
        <v>0</v>
      </c>
      <c r="Y1372" s="413">
        <f>Y596*(1-'Appx 1. Ref Rates'!$E16)</f>
        <v>0</v>
      </c>
      <c r="Z1372" s="413">
        <f>Z596*(1-'Appx 1. Ref Rates'!$E16)</f>
        <v>0</v>
      </c>
      <c r="AA1372" s="413">
        <f>AA596*(1-'Appx 1. Ref Rates'!$E16)</f>
        <v>0</v>
      </c>
      <c r="AB1372" s="413">
        <f>AB596*(1-'Appx 1. Ref Rates'!$E16)</f>
        <v>0</v>
      </c>
      <c r="AC1372" s="400">
        <f t="shared" si="566"/>
        <v>0</v>
      </c>
      <c r="AD1372" s="854"/>
      <c r="AE1372" s="855"/>
      <c r="AF1372" s="856"/>
    </row>
    <row r="1373" spans="1:32" ht="15.75" customHeight="1" outlineLevel="1" x14ac:dyDescent="0.2">
      <c r="A1373" s="11">
        <v>243</v>
      </c>
      <c r="B1373" s="661"/>
      <c r="C1373" s="662"/>
      <c r="D1373" s="631"/>
      <c r="E1373" s="877" t="str">
        <f>'2. CAD NCCF'!E1373:L1373</f>
        <v>Low or not rated GS</v>
      </c>
      <c r="F1373" s="878"/>
      <c r="G1373" s="878"/>
      <c r="H1373" s="878"/>
      <c r="I1373" s="878"/>
      <c r="J1373" s="878"/>
      <c r="K1373" s="878"/>
      <c r="L1373" s="879"/>
      <c r="M1373" s="399">
        <f>SUBTOTAL(9,M1374:M1377)</f>
        <v>0</v>
      </c>
      <c r="N1373" s="402">
        <f t="shared" ref="N1373:AC1373" si="569">SUBTOTAL(9,N1374:N1377)</f>
        <v>0</v>
      </c>
      <c r="O1373" s="406">
        <f t="shared" si="569"/>
        <v>0</v>
      </c>
      <c r="P1373" s="406">
        <f t="shared" si="569"/>
        <v>0</v>
      </c>
      <c r="Q1373" s="407">
        <f t="shared" si="569"/>
        <v>0</v>
      </c>
      <c r="R1373" s="402">
        <f t="shared" si="569"/>
        <v>0</v>
      </c>
      <c r="S1373" s="406">
        <f t="shared" si="569"/>
        <v>0</v>
      </c>
      <c r="T1373" s="405">
        <f t="shared" si="569"/>
        <v>0</v>
      </c>
      <c r="U1373" s="405">
        <f t="shared" si="569"/>
        <v>0</v>
      </c>
      <c r="V1373" s="405">
        <f t="shared" si="569"/>
        <v>0</v>
      </c>
      <c r="W1373" s="405">
        <f t="shared" si="569"/>
        <v>0</v>
      </c>
      <c r="X1373" s="405">
        <f t="shared" si="569"/>
        <v>0</v>
      </c>
      <c r="Y1373" s="405">
        <f t="shared" si="569"/>
        <v>0</v>
      </c>
      <c r="Z1373" s="405">
        <f t="shared" si="569"/>
        <v>0</v>
      </c>
      <c r="AA1373" s="405">
        <f t="shared" si="569"/>
        <v>0</v>
      </c>
      <c r="AB1373" s="403">
        <f t="shared" si="569"/>
        <v>0</v>
      </c>
      <c r="AC1373" s="399">
        <f t="shared" si="569"/>
        <v>0</v>
      </c>
      <c r="AD1373" s="854"/>
      <c r="AE1373" s="855"/>
      <c r="AF1373" s="856"/>
    </row>
    <row r="1374" spans="1:32" ht="15" customHeight="1" outlineLevel="1" x14ac:dyDescent="0.2">
      <c r="A1374" s="11">
        <v>244</v>
      </c>
      <c r="B1374" s="661"/>
      <c r="C1374" s="662"/>
      <c r="D1374" s="641"/>
      <c r="E1374" s="641"/>
      <c r="F1374" s="880" t="str">
        <f>'2. CAD NCCF'!F1374:L1374</f>
        <v xml:space="preserve">Sovereigh &amp; central bank GS </v>
      </c>
      <c r="G1374" s="881"/>
      <c r="H1374" s="881"/>
      <c r="I1374" s="881"/>
      <c r="J1374" s="881"/>
      <c r="K1374" s="881"/>
      <c r="L1374" s="882"/>
      <c r="M1374" s="400">
        <f t="shared" ref="M1374:M1377" si="570">M598</f>
        <v>0</v>
      </c>
      <c r="N1374" s="411">
        <f>M1374*(1-'Appx 1. Ref Rates'!$E18)+N598*(1-'Appx 1. Ref Rates'!$E18)</f>
        <v>0</v>
      </c>
      <c r="O1374" s="414">
        <f>O598*(1-'Appx 1. Ref Rates'!$E18)</f>
        <v>0</v>
      </c>
      <c r="P1374" s="414">
        <f>P598*(1-'Appx 1. Ref Rates'!$E18)</f>
        <v>0</v>
      </c>
      <c r="Q1374" s="415">
        <f>Q598*(1-'Appx 1. Ref Rates'!$E18)</f>
        <v>0</v>
      </c>
      <c r="R1374" s="411">
        <f>R598*(1-'Appx 1. Ref Rates'!$E18)</f>
        <v>0</v>
      </c>
      <c r="S1374" s="413">
        <f>S598*(1-'Appx 1. Ref Rates'!$E18)</f>
        <v>0</v>
      </c>
      <c r="T1374" s="413">
        <f>T598*(1-'Appx 1. Ref Rates'!$E18)</f>
        <v>0</v>
      </c>
      <c r="U1374" s="413">
        <f>U598*(1-'Appx 1. Ref Rates'!$E18)</f>
        <v>0</v>
      </c>
      <c r="V1374" s="413">
        <f>V598*(1-'Appx 1. Ref Rates'!$E18)</f>
        <v>0</v>
      </c>
      <c r="W1374" s="413">
        <f>W598*(1-'Appx 1. Ref Rates'!$E18)</f>
        <v>0</v>
      </c>
      <c r="X1374" s="414">
        <f>X598*(1-'Appx 1. Ref Rates'!$E18)</f>
        <v>0</v>
      </c>
      <c r="Y1374" s="413">
        <f>Y598*(1-'Appx 1. Ref Rates'!$E18)</f>
        <v>0</v>
      </c>
      <c r="Z1374" s="413">
        <f>Z598*(1-'Appx 1. Ref Rates'!$E18)</f>
        <v>0</v>
      </c>
      <c r="AA1374" s="413">
        <f>AA598*(1-'Appx 1. Ref Rates'!$E18)</f>
        <v>0</v>
      </c>
      <c r="AB1374" s="413">
        <f>AB598*(1-'Appx 1. Ref Rates'!$E18)</f>
        <v>0</v>
      </c>
      <c r="AC1374" s="400">
        <f t="shared" si="566"/>
        <v>0</v>
      </c>
      <c r="AD1374" s="854"/>
      <c r="AE1374" s="855"/>
      <c r="AF1374" s="856"/>
    </row>
    <row r="1375" spans="1:32" ht="15" customHeight="1" outlineLevel="1" x14ac:dyDescent="0.2">
      <c r="A1375" s="11">
        <v>245</v>
      </c>
      <c r="B1375" s="661"/>
      <c r="C1375" s="662"/>
      <c r="D1375" s="260"/>
      <c r="E1375" s="260"/>
      <c r="F1375" s="880" t="str">
        <f>'2. CAD NCCF'!F1375:L1375</f>
        <v>State, provincial &amp; agency GS</v>
      </c>
      <c r="G1375" s="881"/>
      <c r="H1375" s="881"/>
      <c r="I1375" s="881"/>
      <c r="J1375" s="881"/>
      <c r="K1375" s="881"/>
      <c r="L1375" s="882"/>
      <c r="M1375" s="400">
        <f t="shared" si="570"/>
        <v>0</v>
      </c>
      <c r="N1375" s="411">
        <f>M1375*(1-'Appx 1. Ref Rates'!$E19)+N599*(1-'Appx 1. Ref Rates'!$E19)</f>
        <v>0</v>
      </c>
      <c r="O1375" s="414">
        <f>O599*(1-'Appx 1. Ref Rates'!$E19)</f>
        <v>0</v>
      </c>
      <c r="P1375" s="414">
        <f>P599*(1-'Appx 1. Ref Rates'!$E19)</f>
        <v>0</v>
      </c>
      <c r="Q1375" s="415">
        <f>Q599*(1-'Appx 1. Ref Rates'!$E19)</f>
        <v>0</v>
      </c>
      <c r="R1375" s="411">
        <f>R599*(1-'Appx 1. Ref Rates'!$E19)</f>
        <v>0</v>
      </c>
      <c r="S1375" s="413">
        <f>S599*(1-'Appx 1. Ref Rates'!$E19)</f>
        <v>0</v>
      </c>
      <c r="T1375" s="413">
        <f>T599*(1-'Appx 1. Ref Rates'!$E19)</f>
        <v>0</v>
      </c>
      <c r="U1375" s="413">
        <f>U599*(1-'Appx 1. Ref Rates'!$E19)</f>
        <v>0</v>
      </c>
      <c r="V1375" s="413">
        <f>V599*(1-'Appx 1. Ref Rates'!$E19)</f>
        <v>0</v>
      </c>
      <c r="W1375" s="413">
        <f>W599*(1-'Appx 1. Ref Rates'!$E19)</f>
        <v>0</v>
      </c>
      <c r="X1375" s="414">
        <f>X599*(1-'Appx 1. Ref Rates'!$E19)</f>
        <v>0</v>
      </c>
      <c r="Y1375" s="413">
        <f>Y599*(1-'Appx 1. Ref Rates'!$E19)</f>
        <v>0</v>
      </c>
      <c r="Z1375" s="413">
        <f>Z599*(1-'Appx 1. Ref Rates'!$E19)</f>
        <v>0</v>
      </c>
      <c r="AA1375" s="413">
        <f>AA599*(1-'Appx 1. Ref Rates'!$E19)</f>
        <v>0</v>
      </c>
      <c r="AB1375" s="413">
        <f>AB599*(1-'Appx 1. Ref Rates'!$E19)</f>
        <v>0</v>
      </c>
      <c r="AC1375" s="400">
        <f t="shared" si="566"/>
        <v>0</v>
      </c>
      <c r="AD1375" s="854"/>
      <c r="AE1375" s="855"/>
      <c r="AF1375" s="856"/>
    </row>
    <row r="1376" spans="1:32" ht="15" customHeight="1" outlineLevel="1" x14ac:dyDescent="0.2">
      <c r="A1376" s="11">
        <v>246</v>
      </c>
      <c r="B1376" s="661"/>
      <c r="C1376" s="662"/>
      <c r="D1376" s="260"/>
      <c r="E1376" s="260"/>
      <c r="F1376" s="880" t="str">
        <f>'2. CAD NCCF'!F1376:L1376</f>
        <v>State municipal GS</v>
      </c>
      <c r="G1376" s="881"/>
      <c r="H1376" s="881"/>
      <c r="I1376" s="881"/>
      <c r="J1376" s="881"/>
      <c r="K1376" s="881"/>
      <c r="L1376" s="882"/>
      <c r="M1376" s="400">
        <f t="shared" si="570"/>
        <v>0</v>
      </c>
      <c r="N1376" s="411">
        <f>M1376*(1-'Appx 1. Ref Rates'!$E20)+N600*(1-'Appx 1. Ref Rates'!$E20)</f>
        <v>0</v>
      </c>
      <c r="O1376" s="414">
        <f>O600*(1-'Appx 1. Ref Rates'!$E20)</f>
        <v>0</v>
      </c>
      <c r="P1376" s="414">
        <f>P600*(1-'Appx 1. Ref Rates'!$E20)</f>
        <v>0</v>
      </c>
      <c r="Q1376" s="415">
        <f>Q600*(1-'Appx 1. Ref Rates'!$E20)</f>
        <v>0</v>
      </c>
      <c r="R1376" s="411">
        <f>R600*(1-'Appx 1. Ref Rates'!$E20)</f>
        <v>0</v>
      </c>
      <c r="S1376" s="413">
        <f>S600*(1-'Appx 1. Ref Rates'!$E20)</f>
        <v>0</v>
      </c>
      <c r="T1376" s="413">
        <f>T600*(1-'Appx 1. Ref Rates'!$E20)</f>
        <v>0</v>
      </c>
      <c r="U1376" s="413">
        <f>U600*(1-'Appx 1. Ref Rates'!$E20)</f>
        <v>0</v>
      </c>
      <c r="V1376" s="413">
        <f>V600*(1-'Appx 1. Ref Rates'!$E20)</f>
        <v>0</v>
      </c>
      <c r="W1376" s="413">
        <f>W600*(1-'Appx 1. Ref Rates'!$E20)</f>
        <v>0</v>
      </c>
      <c r="X1376" s="414">
        <f>X600*(1-'Appx 1. Ref Rates'!$E20)</f>
        <v>0</v>
      </c>
      <c r="Y1376" s="413">
        <f>Y600*(1-'Appx 1. Ref Rates'!$E20)</f>
        <v>0</v>
      </c>
      <c r="Z1376" s="413">
        <f>Z600*(1-'Appx 1. Ref Rates'!$E20)</f>
        <v>0</v>
      </c>
      <c r="AA1376" s="413">
        <f>AA600*(1-'Appx 1. Ref Rates'!$E20)</f>
        <v>0</v>
      </c>
      <c r="AB1376" s="413">
        <f>AB600*(1-'Appx 1. Ref Rates'!$E20)</f>
        <v>0</v>
      </c>
      <c r="AC1376" s="400">
        <f t="shared" si="566"/>
        <v>0</v>
      </c>
      <c r="AD1376" s="854"/>
      <c r="AE1376" s="855"/>
      <c r="AF1376" s="856"/>
    </row>
    <row r="1377" spans="1:32" ht="15.75" customHeight="1" outlineLevel="1" x14ac:dyDescent="0.2">
      <c r="A1377" s="11">
        <v>247</v>
      </c>
      <c r="B1377" s="679"/>
      <c r="C1377" s="664"/>
      <c r="D1377" s="600"/>
      <c r="E1377" s="600"/>
      <c r="F1377" s="880" t="str">
        <f>'2. CAD NCCF'!F1377:L1377</f>
        <v>Supranational and multilateral development bank GS</v>
      </c>
      <c r="G1377" s="881"/>
      <c r="H1377" s="881"/>
      <c r="I1377" s="881"/>
      <c r="J1377" s="881"/>
      <c r="K1377" s="881"/>
      <c r="L1377" s="882"/>
      <c r="M1377" s="400">
        <f t="shared" si="570"/>
        <v>0</v>
      </c>
      <c r="N1377" s="411">
        <f>M1377*(1-'Appx 1. Ref Rates'!$E21)+N601*(1-'Appx 1. Ref Rates'!$E21)</f>
        <v>0</v>
      </c>
      <c r="O1377" s="414">
        <f>O601*(1-'Appx 1. Ref Rates'!$E21)</f>
        <v>0</v>
      </c>
      <c r="P1377" s="414">
        <f>P601*(1-'Appx 1. Ref Rates'!$E21)</f>
        <v>0</v>
      </c>
      <c r="Q1377" s="415">
        <f>Q601*(1-'Appx 1. Ref Rates'!$E21)</f>
        <v>0</v>
      </c>
      <c r="R1377" s="411">
        <f>R601*(1-'Appx 1. Ref Rates'!$E21)</f>
        <v>0</v>
      </c>
      <c r="S1377" s="413">
        <f>S601*(1-'Appx 1. Ref Rates'!$E21)</f>
        <v>0</v>
      </c>
      <c r="T1377" s="413">
        <f>T601*(1-'Appx 1. Ref Rates'!$E21)</f>
        <v>0</v>
      </c>
      <c r="U1377" s="413">
        <f>U601*(1-'Appx 1. Ref Rates'!$E21)</f>
        <v>0</v>
      </c>
      <c r="V1377" s="413">
        <f>V601*(1-'Appx 1. Ref Rates'!$E21)</f>
        <v>0</v>
      </c>
      <c r="W1377" s="413">
        <f>W601*(1-'Appx 1. Ref Rates'!$E21)</f>
        <v>0</v>
      </c>
      <c r="X1377" s="414">
        <f>X601*(1-'Appx 1. Ref Rates'!$E21)</f>
        <v>0</v>
      </c>
      <c r="Y1377" s="413">
        <f>Y601*(1-'Appx 1. Ref Rates'!$E21)</f>
        <v>0</v>
      </c>
      <c r="Z1377" s="413">
        <f>Z601*(1-'Appx 1. Ref Rates'!$E21)</f>
        <v>0</v>
      </c>
      <c r="AA1377" s="413">
        <f>AA601*(1-'Appx 1. Ref Rates'!$E21)</f>
        <v>0</v>
      </c>
      <c r="AB1377" s="413">
        <f>AB601*(1-'Appx 1. Ref Rates'!$E21)</f>
        <v>0</v>
      </c>
      <c r="AC1377" s="400">
        <f t="shared" si="566"/>
        <v>0</v>
      </c>
      <c r="AD1377" s="857"/>
      <c r="AE1377" s="858"/>
      <c r="AF1377" s="859"/>
    </row>
    <row r="1378" spans="1:32" ht="15" customHeight="1" outlineLevel="1" x14ac:dyDescent="0.2">
      <c r="A1378" s="11">
        <v>129</v>
      </c>
      <c r="B1378" s="317"/>
      <c r="C1378" s="765"/>
      <c r="D1378" s="868" t="str">
        <f>'2. CAD NCCF'!D1378:AF1378</f>
        <v>Mortgage backed securities (MBS)</v>
      </c>
      <c r="E1378" s="869"/>
      <c r="F1378" s="869"/>
      <c r="G1378" s="869"/>
      <c r="H1378" s="869"/>
      <c r="I1378" s="869"/>
      <c r="J1378" s="869"/>
      <c r="K1378" s="869"/>
      <c r="L1378" s="869"/>
      <c r="M1378" s="869"/>
      <c r="N1378" s="869"/>
      <c r="O1378" s="869"/>
      <c r="P1378" s="869"/>
      <c r="Q1378" s="869"/>
      <c r="R1378" s="869"/>
      <c r="S1378" s="869"/>
      <c r="T1378" s="869"/>
      <c r="U1378" s="869"/>
      <c r="V1378" s="869"/>
      <c r="W1378" s="869"/>
      <c r="X1378" s="869"/>
      <c r="Y1378" s="869"/>
      <c r="Z1378" s="869"/>
      <c r="AA1378" s="869"/>
      <c r="AB1378" s="869"/>
      <c r="AC1378" s="869"/>
      <c r="AD1378" s="869"/>
      <c r="AE1378" s="869"/>
      <c r="AF1378" s="870"/>
    </row>
    <row r="1379" spans="1:32" ht="15" customHeight="1" outlineLevel="1" x14ac:dyDescent="0.2">
      <c r="A1379" s="11">
        <v>130</v>
      </c>
      <c r="B1379" s="661"/>
      <c r="C1379" s="292"/>
      <c r="D1379" s="292"/>
      <c r="E1379" s="933" t="str">
        <f>'2. CAD NCCF'!E1379:L1379</f>
        <v>Agency MBS</v>
      </c>
      <c r="F1379" s="934"/>
      <c r="G1379" s="934"/>
      <c r="H1379" s="934"/>
      <c r="I1379" s="934"/>
      <c r="J1379" s="934"/>
      <c r="K1379" s="934"/>
      <c r="L1379" s="935"/>
      <c r="M1379" s="399">
        <f>SUBTOTAL(9,M1380:M1382)</f>
        <v>0</v>
      </c>
      <c r="N1379" s="402">
        <f t="shared" ref="N1379:AC1379" si="571">SUBTOTAL(9,N1380:N1382)</f>
        <v>0</v>
      </c>
      <c r="O1379" s="406">
        <f t="shared" si="571"/>
        <v>0</v>
      </c>
      <c r="P1379" s="406">
        <f t="shared" si="571"/>
        <v>0</v>
      </c>
      <c r="Q1379" s="407">
        <f t="shared" si="571"/>
        <v>0</v>
      </c>
      <c r="R1379" s="402">
        <f t="shared" si="571"/>
        <v>0</v>
      </c>
      <c r="S1379" s="406">
        <f t="shared" si="571"/>
        <v>0</v>
      </c>
      <c r="T1379" s="405">
        <f t="shared" si="571"/>
        <v>0</v>
      </c>
      <c r="U1379" s="405">
        <f t="shared" si="571"/>
        <v>0</v>
      </c>
      <c r="V1379" s="405">
        <f t="shared" si="571"/>
        <v>0</v>
      </c>
      <c r="W1379" s="405">
        <f t="shared" si="571"/>
        <v>0</v>
      </c>
      <c r="X1379" s="405">
        <f t="shared" si="571"/>
        <v>0</v>
      </c>
      <c r="Y1379" s="405">
        <f t="shared" si="571"/>
        <v>0</v>
      </c>
      <c r="Z1379" s="405">
        <f t="shared" si="571"/>
        <v>0</v>
      </c>
      <c r="AA1379" s="405">
        <f t="shared" si="571"/>
        <v>0</v>
      </c>
      <c r="AB1379" s="403">
        <f t="shared" si="571"/>
        <v>0</v>
      </c>
      <c r="AC1379" s="399">
        <f t="shared" si="571"/>
        <v>0</v>
      </c>
      <c r="AD1379" s="1433"/>
      <c r="AE1379" s="852"/>
      <c r="AF1379" s="853"/>
    </row>
    <row r="1380" spans="1:32" ht="15" customHeight="1" outlineLevel="1" x14ac:dyDescent="0.2">
      <c r="A1380" s="11">
        <v>131</v>
      </c>
      <c r="B1380" s="661"/>
      <c r="C1380" s="292"/>
      <c r="D1380" s="292"/>
      <c r="E1380" s="293"/>
      <c r="F1380" s="880" t="str">
        <f>'2. CAD NCCF'!F1380:L1380</f>
        <v>Agency MBS, high rated</v>
      </c>
      <c r="G1380" s="881"/>
      <c r="H1380" s="881"/>
      <c r="I1380" s="881"/>
      <c r="J1380" s="881"/>
      <c r="K1380" s="881"/>
      <c r="L1380" s="882"/>
      <c r="M1380" s="400">
        <f t="shared" ref="M1380:M1382" si="572">M604</f>
        <v>0</v>
      </c>
      <c r="N1380" s="411">
        <f>M1380*(1-'Appx 1. Ref Rates'!$E24)+N604*(1-'Appx 1. Ref Rates'!$E24)</f>
        <v>0</v>
      </c>
      <c r="O1380" s="414">
        <f>O604*(1-'Appx 1. Ref Rates'!$E24)</f>
        <v>0</v>
      </c>
      <c r="P1380" s="414">
        <f>P604*(1-'Appx 1. Ref Rates'!$E24)</f>
        <v>0</v>
      </c>
      <c r="Q1380" s="415">
        <f>Q604*(1-'Appx 1. Ref Rates'!$E24)</f>
        <v>0</v>
      </c>
      <c r="R1380" s="411">
        <f>R604*(1-'Appx 1. Ref Rates'!$E24)</f>
        <v>0</v>
      </c>
      <c r="S1380" s="413">
        <f>S604*(1-'Appx 1. Ref Rates'!$E24)</f>
        <v>0</v>
      </c>
      <c r="T1380" s="413">
        <f>T604*(1-'Appx 1. Ref Rates'!$E24)</f>
        <v>0</v>
      </c>
      <c r="U1380" s="413">
        <f>U604*(1-'Appx 1. Ref Rates'!$E24)</f>
        <v>0</v>
      </c>
      <c r="V1380" s="413">
        <f>V604*(1-'Appx 1. Ref Rates'!$E24)</f>
        <v>0</v>
      </c>
      <c r="W1380" s="413">
        <f>W604*(1-'Appx 1. Ref Rates'!$E24)</f>
        <v>0</v>
      </c>
      <c r="X1380" s="414">
        <f>X604*(1-'Appx 1. Ref Rates'!$E24)</f>
        <v>0</v>
      </c>
      <c r="Y1380" s="413">
        <f>Y604*(1-'Appx 1. Ref Rates'!$E24)</f>
        <v>0</v>
      </c>
      <c r="Z1380" s="413">
        <f>Z604*(1-'Appx 1. Ref Rates'!$E24)</f>
        <v>0</v>
      </c>
      <c r="AA1380" s="413">
        <f>AA604*(1-'Appx 1. Ref Rates'!$E24)</f>
        <v>0</v>
      </c>
      <c r="AB1380" s="413">
        <f>AB604*(1-'Appx 1. Ref Rates'!$E24)</f>
        <v>0</v>
      </c>
      <c r="AC1380" s="400">
        <f t="shared" ref="AC1380:AC1390" si="573">AC604</f>
        <v>0</v>
      </c>
      <c r="AD1380" s="854"/>
      <c r="AE1380" s="855"/>
      <c r="AF1380" s="856"/>
    </row>
    <row r="1381" spans="1:32" ht="15" customHeight="1" outlineLevel="1" x14ac:dyDescent="0.2">
      <c r="A1381" s="11">
        <v>132</v>
      </c>
      <c r="B1381" s="661"/>
      <c r="C1381" s="292"/>
      <c r="D1381" s="292"/>
      <c r="E1381" s="293"/>
      <c r="F1381" s="880" t="str">
        <f>'2. CAD NCCF'!F1381:L1381</f>
        <v>Agency MBS, medium rated</v>
      </c>
      <c r="G1381" s="881"/>
      <c r="H1381" s="881"/>
      <c r="I1381" s="881"/>
      <c r="J1381" s="881"/>
      <c r="K1381" s="881"/>
      <c r="L1381" s="882"/>
      <c r="M1381" s="400">
        <f t="shared" si="572"/>
        <v>0</v>
      </c>
      <c r="N1381" s="411">
        <f>M1381*(1-'Appx 1. Ref Rates'!$E25)+N605*(1-'Appx 1. Ref Rates'!$E25)</f>
        <v>0</v>
      </c>
      <c r="O1381" s="414">
        <f>O605*(1-'Appx 1. Ref Rates'!$E25)</f>
        <v>0</v>
      </c>
      <c r="P1381" s="414">
        <f>P605*(1-'Appx 1. Ref Rates'!$E25)</f>
        <v>0</v>
      </c>
      <c r="Q1381" s="415">
        <f>Q605*(1-'Appx 1. Ref Rates'!$E25)</f>
        <v>0</v>
      </c>
      <c r="R1381" s="411">
        <f>R605*(1-'Appx 1. Ref Rates'!$E25)</f>
        <v>0</v>
      </c>
      <c r="S1381" s="413">
        <f>S605*(1-'Appx 1. Ref Rates'!$E25)</f>
        <v>0</v>
      </c>
      <c r="T1381" s="413">
        <f>T605*(1-'Appx 1. Ref Rates'!$E25)</f>
        <v>0</v>
      </c>
      <c r="U1381" s="413">
        <f>U605*(1-'Appx 1. Ref Rates'!$E25)</f>
        <v>0</v>
      </c>
      <c r="V1381" s="413">
        <f>V605*(1-'Appx 1. Ref Rates'!$E25)</f>
        <v>0</v>
      </c>
      <c r="W1381" s="413">
        <f>W605*(1-'Appx 1. Ref Rates'!$E25)</f>
        <v>0</v>
      </c>
      <c r="X1381" s="414">
        <f>X605*(1-'Appx 1. Ref Rates'!$E25)</f>
        <v>0</v>
      </c>
      <c r="Y1381" s="413">
        <f>Y605*(1-'Appx 1. Ref Rates'!$E25)</f>
        <v>0</v>
      </c>
      <c r="Z1381" s="413">
        <f>Z605*(1-'Appx 1. Ref Rates'!$E25)</f>
        <v>0</v>
      </c>
      <c r="AA1381" s="413">
        <f>AA605*(1-'Appx 1. Ref Rates'!$E25)</f>
        <v>0</v>
      </c>
      <c r="AB1381" s="413">
        <f>AB605*(1-'Appx 1. Ref Rates'!$E25)</f>
        <v>0</v>
      </c>
      <c r="AC1381" s="400">
        <f t="shared" si="573"/>
        <v>0</v>
      </c>
      <c r="AD1381" s="854"/>
      <c r="AE1381" s="855"/>
      <c r="AF1381" s="856"/>
    </row>
    <row r="1382" spans="1:32" ht="15" customHeight="1" outlineLevel="1" x14ac:dyDescent="0.2">
      <c r="A1382" s="11">
        <v>133</v>
      </c>
      <c r="B1382" s="661"/>
      <c r="C1382" s="292"/>
      <c r="D1382" s="292"/>
      <c r="E1382" s="293"/>
      <c r="F1382" s="880" t="str">
        <f>'2. CAD NCCF'!F1382:L1382</f>
        <v>Agency MBS, low or not rated</v>
      </c>
      <c r="G1382" s="881"/>
      <c r="H1382" s="881"/>
      <c r="I1382" s="881"/>
      <c r="J1382" s="881"/>
      <c r="K1382" s="881"/>
      <c r="L1382" s="882"/>
      <c r="M1382" s="400">
        <f t="shared" si="572"/>
        <v>0</v>
      </c>
      <c r="N1382" s="411">
        <f>M1382*(1-'Appx 1. Ref Rates'!$E26)+N606*(1-'Appx 1. Ref Rates'!$E26)</f>
        <v>0</v>
      </c>
      <c r="O1382" s="414">
        <f>O606*(1-'Appx 1. Ref Rates'!$E26)</f>
        <v>0</v>
      </c>
      <c r="P1382" s="414">
        <f>P606*(1-'Appx 1. Ref Rates'!$E26)</f>
        <v>0</v>
      </c>
      <c r="Q1382" s="415">
        <f>Q606*(1-'Appx 1. Ref Rates'!$E26)</f>
        <v>0</v>
      </c>
      <c r="R1382" s="411">
        <f>R606*(1-'Appx 1. Ref Rates'!$E26)</f>
        <v>0</v>
      </c>
      <c r="S1382" s="413">
        <f>S606*(1-'Appx 1. Ref Rates'!$E26)</f>
        <v>0</v>
      </c>
      <c r="T1382" s="413">
        <f>T606*(1-'Appx 1. Ref Rates'!$E26)</f>
        <v>0</v>
      </c>
      <c r="U1382" s="413">
        <f>U606*(1-'Appx 1. Ref Rates'!$E26)</f>
        <v>0</v>
      </c>
      <c r="V1382" s="413">
        <f>V606*(1-'Appx 1. Ref Rates'!$E26)</f>
        <v>0</v>
      </c>
      <c r="W1382" s="413">
        <f>W606*(1-'Appx 1. Ref Rates'!$E26)</f>
        <v>0</v>
      </c>
      <c r="X1382" s="414">
        <f>X606*(1-'Appx 1. Ref Rates'!$E26)</f>
        <v>0</v>
      </c>
      <c r="Y1382" s="413">
        <f>Y606*(1-'Appx 1. Ref Rates'!$E26)</f>
        <v>0</v>
      </c>
      <c r="Z1382" s="413">
        <f>Z606*(1-'Appx 1. Ref Rates'!$E26)</f>
        <v>0</v>
      </c>
      <c r="AA1382" s="413">
        <f>AA606*(1-'Appx 1. Ref Rates'!$E26)</f>
        <v>0</v>
      </c>
      <c r="AB1382" s="413">
        <f>AB606*(1-'Appx 1. Ref Rates'!$E26)</f>
        <v>0</v>
      </c>
      <c r="AC1382" s="400">
        <f t="shared" si="573"/>
        <v>0</v>
      </c>
      <c r="AD1382" s="854"/>
      <c r="AE1382" s="855"/>
      <c r="AF1382" s="856"/>
    </row>
    <row r="1383" spans="1:32" ht="15" customHeight="1" outlineLevel="1" x14ac:dyDescent="0.2">
      <c r="A1383" s="11">
        <v>134</v>
      </c>
      <c r="B1383" s="661"/>
      <c r="C1383" s="292"/>
      <c r="D1383" s="292"/>
      <c r="E1383" s="877" t="str">
        <f>'2. CAD NCCF'!E1383:L1383</f>
        <v>Non-agency commercial MBS (CMBS)</v>
      </c>
      <c r="F1383" s="878"/>
      <c r="G1383" s="878"/>
      <c r="H1383" s="878"/>
      <c r="I1383" s="878"/>
      <c r="J1383" s="878"/>
      <c r="K1383" s="878"/>
      <c r="L1383" s="879"/>
      <c r="M1383" s="399">
        <f>SUBTOTAL(9,M1384:M1386)</f>
        <v>0</v>
      </c>
      <c r="N1383" s="402">
        <f t="shared" ref="N1383:AC1383" si="574">SUBTOTAL(9,N1384:N1386)</f>
        <v>0</v>
      </c>
      <c r="O1383" s="406">
        <f t="shared" si="574"/>
        <v>0</v>
      </c>
      <c r="P1383" s="406">
        <f t="shared" si="574"/>
        <v>0</v>
      </c>
      <c r="Q1383" s="407">
        <f t="shared" si="574"/>
        <v>0</v>
      </c>
      <c r="R1383" s="402">
        <f t="shared" si="574"/>
        <v>0</v>
      </c>
      <c r="S1383" s="406">
        <f t="shared" si="574"/>
        <v>0</v>
      </c>
      <c r="T1383" s="405">
        <f t="shared" si="574"/>
        <v>0</v>
      </c>
      <c r="U1383" s="405">
        <f t="shared" si="574"/>
        <v>0</v>
      </c>
      <c r="V1383" s="405">
        <f t="shared" si="574"/>
        <v>0</v>
      </c>
      <c r="W1383" s="405">
        <f t="shared" si="574"/>
        <v>0</v>
      </c>
      <c r="X1383" s="405">
        <f t="shared" si="574"/>
        <v>0</v>
      </c>
      <c r="Y1383" s="405">
        <f t="shared" si="574"/>
        <v>0</v>
      </c>
      <c r="Z1383" s="405">
        <f t="shared" si="574"/>
        <v>0</v>
      </c>
      <c r="AA1383" s="405">
        <f t="shared" si="574"/>
        <v>0</v>
      </c>
      <c r="AB1383" s="403">
        <f t="shared" si="574"/>
        <v>0</v>
      </c>
      <c r="AC1383" s="399">
        <f t="shared" si="574"/>
        <v>0</v>
      </c>
      <c r="AD1383" s="854"/>
      <c r="AE1383" s="855"/>
      <c r="AF1383" s="856"/>
    </row>
    <row r="1384" spans="1:32" ht="15" customHeight="1" outlineLevel="1" x14ac:dyDescent="0.2">
      <c r="A1384" s="11">
        <v>135</v>
      </c>
      <c r="B1384" s="661"/>
      <c r="C1384" s="292"/>
      <c r="D1384" s="292"/>
      <c r="E1384" s="293"/>
      <c r="F1384" s="880" t="str">
        <f>'2. CAD NCCF'!F1384:L1384</f>
        <v>Non-agency CMBS, high rated</v>
      </c>
      <c r="G1384" s="881"/>
      <c r="H1384" s="881"/>
      <c r="I1384" s="881"/>
      <c r="J1384" s="881"/>
      <c r="K1384" s="881"/>
      <c r="L1384" s="882"/>
      <c r="M1384" s="400">
        <f t="shared" ref="M1384:M1386" si="575">M608</f>
        <v>0</v>
      </c>
      <c r="N1384" s="411">
        <f>M1384*(1-'Appx 1. Ref Rates'!$E28)+N608*(1-'Appx 1. Ref Rates'!$E28)</f>
        <v>0</v>
      </c>
      <c r="O1384" s="414">
        <f>O608*(1-'Appx 1. Ref Rates'!$E28)</f>
        <v>0</v>
      </c>
      <c r="P1384" s="414">
        <f>P608*(1-'Appx 1. Ref Rates'!$E28)</f>
        <v>0</v>
      </c>
      <c r="Q1384" s="415">
        <f>Q608*(1-'Appx 1. Ref Rates'!$E28)</f>
        <v>0</v>
      </c>
      <c r="R1384" s="411">
        <f>R608*(1-'Appx 1. Ref Rates'!$E28)</f>
        <v>0</v>
      </c>
      <c r="S1384" s="413">
        <f>S608*(1-'Appx 1. Ref Rates'!$E28)</f>
        <v>0</v>
      </c>
      <c r="T1384" s="413">
        <f>T608*(1-'Appx 1. Ref Rates'!$E28)</f>
        <v>0</v>
      </c>
      <c r="U1384" s="413">
        <f>U608*(1-'Appx 1. Ref Rates'!$E28)</f>
        <v>0</v>
      </c>
      <c r="V1384" s="413">
        <f>V608*(1-'Appx 1. Ref Rates'!$E28)</f>
        <v>0</v>
      </c>
      <c r="W1384" s="413">
        <f>W608*(1-'Appx 1. Ref Rates'!$E28)</f>
        <v>0</v>
      </c>
      <c r="X1384" s="414">
        <f>X608*(1-'Appx 1. Ref Rates'!$E28)</f>
        <v>0</v>
      </c>
      <c r="Y1384" s="413">
        <f>Y608*(1-'Appx 1. Ref Rates'!$E28)</f>
        <v>0</v>
      </c>
      <c r="Z1384" s="413">
        <f>Z608*(1-'Appx 1. Ref Rates'!$E28)</f>
        <v>0</v>
      </c>
      <c r="AA1384" s="413">
        <f>AA608*(1-'Appx 1. Ref Rates'!$E28)</f>
        <v>0</v>
      </c>
      <c r="AB1384" s="413">
        <f>AB608*(1-'Appx 1. Ref Rates'!$E28)</f>
        <v>0</v>
      </c>
      <c r="AC1384" s="400">
        <f t="shared" si="573"/>
        <v>0</v>
      </c>
      <c r="AD1384" s="854"/>
      <c r="AE1384" s="855"/>
      <c r="AF1384" s="856"/>
    </row>
    <row r="1385" spans="1:32" ht="15" customHeight="1" outlineLevel="1" x14ac:dyDescent="0.2">
      <c r="A1385" s="11">
        <v>136</v>
      </c>
      <c r="B1385" s="661"/>
      <c r="C1385" s="292"/>
      <c r="D1385" s="292"/>
      <c r="E1385" s="293"/>
      <c r="F1385" s="880" t="str">
        <f>'2. CAD NCCF'!F1385:L1385</f>
        <v>Non-agency CMBS, medium rated</v>
      </c>
      <c r="G1385" s="881"/>
      <c r="H1385" s="881"/>
      <c r="I1385" s="881"/>
      <c r="J1385" s="881"/>
      <c r="K1385" s="881"/>
      <c r="L1385" s="882"/>
      <c r="M1385" s="400">
        <f t="shared" si="575"/>
        <v>0</v>
      </c>
      <c r="N1385" s="411">
        <f>M1385*(1-'Appx 1. Ref Rates'!$E29)+N609*(1-'Appx 1. Ref Rates'!$E29)</f>
        <v>0</v>
      </c>
      <c r="O1385" s="414">
        <f>O609*(1-'Appx 1. Ref Rates'!$E29)</f>
        <v>0</v>
      </c>
      <c r="P1385" s="414">
        <f>P609*(1-'Appx 1. Ref Rates'!$E29)</f>
        <v>0</v>
      </c>
      <c r="Q1385" s="415">
        <f>Q609*(1-'Appx 1. Ref Rates'!$E29)</f>
        <v>0</v>
      </c>
      <c r="R1385" s="411">
        <f>R609*(1-'Appx 1. Ref Rates'!$E29)</f>
        <v>0</v>
      </c>
      <c r="S1385" s="413">
        <f>S609*(1-'Appx 1. Ref Rates'!$E29)</f>
        <v>0</v>
      </c>
      <c r="T1385" s="413">
        <f>T609*(1-'Appx 1. Ref Rates'!$E29)</f>
        <v>0</v>
      </c>
      <c r="U1385" s="413">
        <f>U609*(1-'Appx 1. Ref Rates'!$E29)</f>
        <v>0</v>
      </c>
      <c r="V1385" s="413">
        <f>V609*(1-'Appx 1. Ref Rates'!$E29)</f>
        <v>0</v>
      </c>
      <c r="W1385" s="413">
        <f>W609*(1-'Appx 1. Ref Rates'!$E29)</f>
        <v>0</v>
      </c>
      <c r="X1385" s="414">
        <f>X609*(1-'Appx 1. Ref Rates'!$E29)</f>
        <v>0</v>
      </c>
      <c r="Y1385" s="413">
        <f>Y609*(1-'Appx 1. Ref Rates'!$E29)</f>
        <v>0</v>
      </c>
      <c r="Z1385" s="413">
        <f>Z609*(1-'Appx 1. Ref Rates'!$E29)</f>
        <v>0</v>
      </c>
      <c r="AA1385" s="413">
        <f>AA609*(1-'Appx 1. Ref Rates'!$E29)</f>
        <v>0</v>
      </c>
      <c r="AB1385" s="413">
        <f>AB609*(1-'Appx 1. Ref Rates'!$E29)</f>
        <v>0</v>
      </c>
      <c r="AC1385" s="400">
        <f t="shared" si="573"/>
        <v>0</v>
      </c>
      <c r="AD1385" s="854"/>
      <c r="AE1385" s="855"/>
      <c r="AF1385" s="856"/>
    </row>
    <row r="1386" spans="1:32" ht="15" customHeight="1" outlineLevel="1" x14ac:dyDescent="0.2">
      <c r="A1386" s="11">
        <v>137</v>
      </c>
      <c r="B1386" s="661"/>
      <c r="C1386" s="292"/>
      <c r="D1386" s="292"/>
      <c r="E1386" s="293"/>
      <c r="F1386" s="880" t="str">
        <f>'2. CAD NCCF'!F1386:L1386</f>
        <v>Non-agency CMBS, low or not rated</v>
      </c>
      <c r="G1386" s="881"/>
      <c r="H1386" s="881"/>
      <c r="I1386" s="881"/>
      <c r="J1386" s="881"/>
      <c r="K1386" s="881"/>
      <c r="L1386" s="882"/>
      <c r="M1386" s="400">
        <f t="shared" si="575"/>
        <v>0</v>
      </c>
      <c r="N1386" s="411">
        <f>M1386*(1-'Appx 1. Ref Rates'!$E30)+N610*(1-'Appx 1. Ref Rates'!$E30)</f>
        <v>0</v>
      </c>
      <c r="O1386" s="414">
        <f>O610*(1-'Appx 1. Ref Rates'!$E30)</f>
        <v>0</v>
      </c>
      <c r="P1386" s="414">
        <f>P610*(1-'Appx 1. Ref Rates'!$E30)</f>
        <v>0</v>
      </c>
      <c r="Q1386" s="415">
        <f>Q610*(1-'Appx 1. Ref Rates'!$E30)</f>
        <v>0</v>
      </c>
      <c r="R1386" s="411">
        <f>R610*(1-'Appx 1. Ref Rates'!$E30)</f>
        <v>0</v>
      </c>
      <c r="S1386" s="413">
        <f>S610*(1-'Appx 1. Ref Rates'!$E30)</f>
        <v>0</v>
      </c>
      <c r="T1386" s="413">
        <f>T610*(1-'Appx 1. Ref Rates'!$E30)</f>
        <v>0</v>
      </c>
      <c r="U1386" s="413">
        <f>U610*(1-'Appx 1. Ref Rates'!$E30)</f>
        <v>0</v>
      </c>
      <c r="V1386" s="413">
        <f>V610*(1-'Appx 1. Ref Rates'!$E30)</f>
        <v>0</v>
      </c>
      <c r="W1386" s="413">
        <f>W610*(1-'Appx 1. Ref Rates'!$E30)</f>
        <v>0</v>
      </c>
      <c r="X1386" s="414">
        <f>X610*(1-'Appx 1. Ref Rates'!$E30)</f>
        <v>0</v>
      </c>
      <c r="Y1386" s="413">
        <f>Y610*(1-'Appx 1. Ref Rates'!$E30)</f>
        <v>0</v>
      </c>
      <c r="Z1386" s="413">
        <f>Z610*(1-'Appx 1. Ref Rates'!$E30)</f>
        <v>0</v>
      </c>
      <c r="AA1386" s="413">
        <f>AA610*(1-'Appx 1. Ref Rates'!$E30)</f>
        <v>0</v>
      </c>
      <c r="AB1386" s="413">
        <f>AB610*(1-'Appx 1. Ref Rates'!$E30)</f>
        <v>0</v>
      </c>
      <c r="AC1386" s="400">
        <f t="shared" si="573"/>
        <v>0</v>
      </c>
      <c r="AD1386" s="854"/>
      <c r="AE1386" s="855"/>
      <c r="AF1386" s="856"/>
    </row>
    <row r="1387" spans="1:32" ht="15" customHeight="1" outlineLevel="1" x14ac:dyDescent="0.2">
      <c r="A1387" s="11">
        <v>138</v>
      </c>
      <c r="B1387" s="661"/>
      <c r="C1387" s="292"/>
      <c r="D1387" s="292"/>
      <c r="E1387" s="877" t="str">
        <f>'2. CAD NCCF'!E1387:L1387</f>
        <v>Non-agency residential MBS (RMBS)</v>
      </c>
      <c r="F1387" s="878"/>
      <c r="G1387" s="878"/>
      <c r="H1387" s="878"/>
      <c r="I1387" s="878"/>
      <c r="J1387" s="878"/>
      <c r="K1387" s="878"/>
      <c r="L1387" s="879"/>
      <c r="M1387" s="399">
        <f>SUBTOTAL(9,M1388:M1390)</f>
        <v>0</v>
      </c>
      <c r="N1387" s="402">
        <f t="shared" ref="N1387:AC1387" si="576">SUBTOTAL(9,N1388:N1390)</f>
        <v>0</v>
      </c>
      <c r="O1387" s="406">
        <f t="shared" si="576"/>
        <v>0</v>
      </c>
      <c r="P1387" s="406">
        <f t="shared" si="576"/>
        <v>0</v>
      </c>
      <c r="Q1387" s="407">
        <f t="shared" si="576"/>
        <v>0</v>
      </c>
      <c r="R1387" s="402">
        <f t="shared" si="576"/>
        <v>0</v>
      </c>
      <c r="S1387" s="406">
        <f t="shared" si="576"/>
        <v>0</v>
      </c>
      <c r="T1387" s="405">
        <f t="shared" si="576"/>
        <v>0</v>
      </c>
      <c r="U1387" s="405">
        <f t="shared" si="576"/>
        <v>0</v>
      </c>
      <c r="V1387" s="405">
        <f t="shared" si="576"/>
        <v>0</v>
      </c>
      <c r="W1387" s="405">
        <f t="shared" si="576"/>
        <v>0</v>
      </c>
      <c r="X1387" s="405">
        <f t="shared" si="576"/>
        <v>0</v>
      </c>
      <c r="Y1387" s="405">
        <f t="shared" si="576"/>
        <v>0</v>
      </c>
      <c r="Z1387" s="405">
        <f t="shared" si="576"/>
        <v>0</v>
      </c>
      <c r="AA1387" s="405">
        <f t="shared" si="576"/>
        <v>0</v>
      </c>
      <c r="AB1387" s="403">
        <f t="shared" si="576"/>
        <v>0</v>
      </c>
      <c r="AC1387" s="399">
        <f t="shared" si="576"/>
        <v>0</v>
      </c>
      <c r="AD1387" s="854"/>
      <c r="AE1387" s="855"/>
      <c r="AF1387" s="856"/>
    </row>
    <row r="1388" spans="1:32" ht="15" customHeight="1" outlineLevel="1" x14ac:dyDescent="0.2">
      <c r="A1388" s="11">
        <v>139</v>
      </c>
      <c r="B1388" s="661"/>
      <c r="C1388" s="292"/>
      <c r="D1388" s="292"/>
      <c r="E1388" s="293"/>
      <c r="F1388" s="880" t="str">
        <f>'2. CAD NCCF'!F1388:L1388</f>
        <v>Non-agency RMBS, high rated</v>
      </c>
      <c r="G1388" s="881"/>
      <c r="H1388" s="881"/>
      <c r="I1388" s="881"/>
      <c r="J1388" s="881"/>
      <c r="K1388" s="881"/>
      <c r="L1388" s="882"/>
      <c r="M1388" s="400">
        <f t="shared" ref="M1388:M1390" si="577">M612</f>
        <v>0</v>
      </c>
      <c r="N1388" s="411">
        <f>M1388*(1-'Appx 1. Ref Rates'!$E32)+N612*(1-'Appx 1. Ref Rates'!$E32)</f>
        <v>0</v>
      </c>
      <c r="O1388" s="414">
        <f>O612*(1-'Appx 1. Ref Rates'!$E32)</f>
        <v>0</v>
      </c>
      <c r="P1388" s="414">
        <f>P612*(1-'Appx 1. Ref Rates'!$E32)</f>
        <v>0</v>
      </c>
      <c r="Q1388" s="415">
        <f>Q612*(1-'Appx 1. Ref Rates'!$E32)</f>
        <v>0</v>
      </c>
      <c r="R1388" s="411">
        <f>R612*(1-'Appx 1. Ref Rates'!$E32)</f>
        <v>0</v>
      </c>
      <c r="S1388" s="413">
        <f>S612*(1-'Appx 1. Ref Rates'!$E32)</f>
        <v>0</v>
      </c>
      <c r="T1388" s="413">
        <f>T612*(1-'Appx 1. Ref Rates'!$E32)</f>
        <v>0</v>
      </c>
      <c r="U1388" s="413">
        <f>U612*(1-'Appx 1. Ref Rates'!$E32)</f>
        <v>0</v>
      </c>
      <c r="V1388" s="413">
        <f>V612*(1-'Appx 1. Ref Rates'!$E32)</f>
        <v>0</v>
      </c>
      <c r="W1388" s="413">
        <f>W612*(1-'Appx 1. Ref Rates'!$E32)</f>
        <v>0</v>
      </c>
      <c r="X1388" s="414">
        <f>X612*(1-'Appx 1. Ref Rates'!$E32)</f>
        <v>0</v>
      </c>
      <c r="Y1388" s="413">
        <f>Y612*(1-'Appx 1. Ref Rates'!$E32)</f>
        <v>0</v>
      </c>
      <c r="Z1388" s="413">
        <f>Z612*(1-'Appx 1. Ref Rates'!$E32)</f>
        <v>0</v>
      </c>
      <c r="AA1388" s="413">
        <f>AA612*(1-'Appx 1. Ref Rates'!$E32)</f>
        <v>0</v>
      </c>
      <c r="AB1388" s="413">
        <f>AB612*(1-'Appx 1. Ref Rates'!$E32)</f>
        <v>0</v>
      </c>
      <c r="AC1388" s="400">
        <f t="shared" si="573"/>
        <v>0</v>
      </c>
      <c r="AD1388" s="854"/>
      <c r="AE1388" s="855"/>
      <c r="AF1388" s="856"/>
    </row>
    <row r="1389" spans="1:32" ht="15" customHeight="1" outlineLevel="1" x14ac:dyDescent="0.2">
      <c r="A1389" s="11">
        <v>140</v>
      </c>
      <c r="B1389" s="661"/>
      <c r="C1389" s="292"/>
      <c r="D1389" s="292"/>
      <c r="E1389" s="293"/>
      <c r="F1389" s="880" t="str">
        <f>'2. CAD NCCF'!F1389:L1389</f>
        <v>Non-agency RMBS, medium rated</v>
      </c>
      <c r="G1389" s="881"/>
      <c r="H1389" s="881"/>
      <c r="I1389" s="881"/>
      <c r="J1389" s="881"/>
      <c r="K1389" s="881"/>
      <c r="L1389" s="882"/>
      <c r="M1389" s="400">
        <f t="shared" si="577"/>
        <v>0</v>
      </c>
      <c r="N1389" s="411">
        <f>M1389*(1-'Appx 1. Ref Rates'!$E33)+N613*(1-'Appx 1. Ref Rates'!$E33)</f>
        <v>0</v>
      </c>
      <c r="O1389" s="414">
        <f>O613*(1-'Appx 1. Ref Rates'!$E33)</f>
        <v>0</v>
      </c>
      <c r="P1389" s="414">
        <f>P613*(1-'Appx 1. Ref Rates'!$E33)</f>
        <v>0</v>
      </c>
      <c r="Q1389" s="415">
        <f>Q613*(1-'Appx 1. Ref Rates'!$E33)</f>
        <v>0</v>
      </c>
      <c r="R1389" s="411">
        <f>R613*(1-'Appx 1. Ref Rates'!$E33)</f>
        <v>0</v>
      </c>
      <c r="S1389" s="413">
        <f>S613*(1-'Appx 1. Ref Rates'!$E33)</f>
        <v>0</v>
      </c>
      <c r="T1389" s="413">
        <f>T613*(1-'Appx 1. Ref Rates'!$E33)</f>
        <v>0</v>
      </c>
      <c r="U1389" s="413">
        <f>U613*(1-'Appx 1. Ref Rates'!$E33)</f>
        <v>0</v>
      </c>
      <c r="V1389" s="413">
        <f>V613*(1-'Appx 1. Ref Rates'!$E33)</f>
        <v>0</v>
      </c>
      <c r="W1389" s="413">
        <f>W613*(1-'Appx 1. Ref Rates'!$E33)</f>
        <v>0</v>
      </c>
      <c r="X1389" s="414">
        <f>X613*(1-'Appx 1. Ref Rates'!$E33)</f>
        <v>0</v>
      </c>
      <c r="Y1389" s="413">
        <f>Y613*(1-'Appx 1. Ref Rates'!$E33)</f>
        <v>0</v>
      </c>
      <c r="Z1389" s="413">
        <f>Z613*(1-'Appx 1. Ref Rates'!$E33)</f>
        <v>0</v>
      </c>
      <c r="AA1389" s="413">
        <f>AA613*(1-'Appx 1. Ref Rates'!$E33)</f>
        <v>0</v>
      </c>
      <c r="AB1389" s="413">
        <f>AB613*(1-'Appx 1. Ref Rates'!$E33)</f>
        <v>0</v>
      </c>
      <c r="AC1389" s="400">
        <f t="shared" si="573"/>
        <v>0</v>
      </c>
      <c r="AD1389" s="854"/>
      <c r="AE1389" s="855"/>
      <c r="AF1389" s="856"/>
    </row>
    <row r="1390" spans="1:32" ht="15" customHeight="1" outlineLevel="1" x14ac:dyDescent="0.2">
      <c r="A1390" s="11">
        <v>141</v>
      </c>
      <c r="B1390" s="661"/>
      <c r="C1390" s="292"/>
      <c r="D1390" s="292"/>
      <c r="E1390" s="293"/>
      <c r="F1390" s="880" t="str">
        <f>'2. CAD NCCF'!F1390:L1390</f>
        <v>Non-agency RMBS, low or not rated</v>
      </c>
      <c r="G1390" s="881"/>
      <c r="H1390" s="881"/>
      <c r="I1390" s="881"/>
      <c r="J1390" s="881"/>
      <c r="K1390" s="881"/>
      <c r="L1390" s="882"/>
      <c r="M1390" s="400">
        <f t="shared" si="577"/>
        <v>0</v>
      </c>
      <c r="N1390" s="411">
        <f>M1390*(1-'Appx 1. Ref Rates'!$E34)+N614*(1-'Appx 1. Ref Rates'!$E34)</f>
        <v>0</v>
      </c>
      <c r="O1390" s="414">
        <f>O614*(1-'Appx 1. Ref Rates'!$E34)</f>
        <v>0</v>
      </c>
      <c r="P1390" s="414">
        <f>P614*(1-'Appx 1. Ref Rates'!$E34)</f>
        <v>0</v>
      </c>
      <c r="Q1390" s="415">
        <f>Q614*(1-'Appx 1. Ref Rates'!$E34)</f>
        <v>0</v>
      </c>
      <c r="R1390" s="411">
        <f>R614*(1-'Appx 1. Ref Rates'!$E34)</f>
        <v>0</v>
      </c>
      <c r="S1390" s="413">
        <f>S614*(1-'Appx 1. Ref Rates'!$E34)</f>
        <v>0</v>
      </c>
      <c r="T1390" s="413">
        <f>T614*(1-'Appx 1. Ref Rates'!$E34)</f>
        <v>0</v>
      </c>
      <c r="U1390" s="413">
        <f>U614*(1-'Appx 1. Ref Rates'!$E34)</f>
        <v>0</v>
      </c>
      <c r="V1390" s="413">
        <f>V614*(1-'Appx 1. Ref Rates'!$E34)</f>
        <v>0</v>
      </c>
      <c r="W1390" s="413">
        <f>W614*(1-'Appx 1. Ref Rates'!$E34)</f>
        <v>0</v>
      </c>
      <c r="X1390" s="414">
        <f>X614*(1-'Appx 1. Ref Rates'!$E34)</f>
        <v>0</v>
      </c>
      <c r="Y1390" s="413">
        <f>Y614*(1-'Appx 1. Ref Rates'!$E34)</f>
        <v>0</v>
      </c>
      <c r="Z1390" s="413">
        <f>Z614*(1-'Appx 1. Ref Rates'!$E34)</f>
        <v>0</v>
      </c>
      <c r="AA1390" s="413">
        <f>AA614*(1-'Appx 1. Ref Rates'!$E34)</f>
        <v>0</v>
      </c>
      <c r="AB1390" s="413">
        <f>AB614*(1-'Appx 1. Ref Rates'!$E34)</f>
        <v>0</v>
      </c>
      <c r="AC1390" s="400">
        <f t="shared" si="573"/>
        <v>0</v>
      </c>
      <c r="AD1390" s="857"/>
      <c r="AE1390" s="858"/>
      <c r="AF1390" s="859"/>
    </row>
    <row r="1391" spans="1:32" ht="15" customHeight="1" outlineLevel="1" x14ac:dyDescent="0.2">
      <c r="A1391" s="11">
        <v>142</v>
      </c>
      <c r="B1391" s="661"/>
      <c r="C1391" s="292"/>
      <c r="D1391" s="868" t="str">
        <f>'2. CAD NCCF'!D1391:AF1391</f>
        <v>Corporate bonds and paper (CBP)</v>
      </c>
      <c r="E1391" s="869"/>
      <c r="F1391" s="869"/>
      <c r="G1391" s="869"/>
      <c r="H1391" s="869"/>
      <c r="I1391" s="869"/>
      <c r="J1391" s="869"/>
      <c r="K1391" s="869"/>
      <c r="L1391" s="869"/>
      <c r="M1391" s="869"/>
      <c r="N1391" s="869"/>
      <c r="O1391" s="869"/>
      <c r="P1391" s="869"/>
      <c r="Q1391" s="869"/>
      <c r="R1391" s="869"/>
      <c r="S1391" s="869"/>
      <c r="T1391" s="869"/>
      <c r="U1391" s="869"/>
      <c r="V1391" s="869"/>
      <c r="W1391" s="869"/>
      <c r="X1391" s="869"/>
      <c r="Y1391" s="869"/>
      <c r="Z1391" s="869"/>
      <c r="AA1391" s="869"/>
      <c r="AB1391" s="869"/>
      <c r="AC1391" s="869"/>
      <c r="AD1391" s="869"/>
      <c r="AE1391" s="869"/>
      <c r="AF1391" s="870"/>
    </row>
    <row r="1392" spans="1:32" ht="15" customHeight="1" outlineLevel="1" x14ac:dyDescent="0.2">
      <c r="A1392" s="11">
        <v>143</v>
      </c>
      <c r="B1392" s="661"/>
      <c r="C1392" s="292"/>
      <c r="D1392" s="292"/>
      <c r="E1392" s="933" t="str">
        <f>'2. CAD NCCF'!E1392:L1392</f>
        <v>Non-FI issued CBP, high rated</v>
      </c>
      <c r="F1392" s="934"/>
      <c r="G1392" s="934"/>
      <c r="H1392" s="934"/>
      <c r="I1392" s="934"/>
      <c r="J1392" s="934"/>
      <c r="K1392" s="934"/>
      <c r="L1392" s="935"/>
      <c r="M1392" s="399">
        <f>SUBTOTAL(9,M1393:M1394)</f>
        <v>0</v>
      </c>
      <c r="N1392" s="402">
        <f t="shared" ref="N1392:AC1392" si="578">SUBTOTAL(9,N1393:N1394)</f>
        <v>0</v>
      </c>
      <c r="O1392" s="406">
        <f t="shared" si="578"/>
        <v>0</v>
      </c>
      <c r="P1392" s="406">
        <f t="shared" si="578"/>
        <v>0</v>
      </c>
      <c r="Q1392" s="407">
        <f t="shared" si="578"/>
        <v>0</v>
      </c>
      <c r="R1392" s="402">
        <f t="shared" si="578"/>
        <v>0</v>
      </c>
      <c r="S1392" s="406">
        <f t="shared" si="578"/>
        <v>0</v>
      </c>
      <c r="T1392" s="405">
        <f t="shared" si="578"/>
        <v>0</v>
      </c>
      <c r="U1392" s="405">
        <f t="shared" si="578"/>
        <v>0</v>
      </c>
      <c r="V1392" s="405">
        <f t="shared" si="578"/>
        <v>0</v>
      </c>
      <c r="W1392" s="405">
        <f t="shared" si="578"/>
        <v>0</v>
      </c>
      <c r="X1392" s="405">
        <f t="shared" si="578"/>
        <v>0</v>
      </c>
      <c r="Y1392" s="405">
        <f t="shared" si="578"/>
        <v>0</v>
      </c>
      <c r="Z1392" s="405">
        <f t="shared" si="578"/>
        <v>0</v>
      </c>
      <c r="AA1392" s="405">
        <f t="shared" si="578"/>
        <v>0</v>
      </c>
      <c r="AB1392" s="403">
        <f t="shared" si="578"/>
        <v>0</v>
      </c>
      <c r="AC1392" s="399">
        <f t="shared" si="578"/>
        <v>0</v>
      </c>
      <c r="AD1392" s="1433"/>
      <c r="AE1392" s="852"/>
      <c r="AF1392" s="853"/>
    </row>
    <row r="1393" spans="1:32" ht="15" customHeight="1" outlineLevel="1" x14ac:dyDescent="0.2">
      <c r="A1393" s="11">
        <v>144</v>
      </c>
      <c r="B1393" s="661"/>
      <c r="C1393" s="292"/>
      <c r="D1393" s="292"/>
      <c r="E1393" s="293"/>
      <c r="F1393" s="880" t="str">
        <f>'2. CAD NCCF'!F1393:L1393</f>
        <v>Non-FI issued unsecured bond and paper, high rated</v>
      </c>
      <c r="G1393" s="881"/>
      <c r="H1393" s="881"/>
      <c r="I1393" s="881"/>
      <c r="J1393" s="881"/>
      <c r="K1393" s="881"/>
      <c r="L1393" s="882"/>
      <c r="M1393" s="400">
        <f t="shared" ref="M1393:M1394" si="579">M617</f>
        <v>0</v>
      </c>
      <c r="N1393" s="411">
        <f>M1393*(1-'Appx 1. Ref Rates'!$E37)+N617*(1-'Appx 1. Ref Rates'!$E37)</f>
        <v>0</v>
      </c>
      <c r="O1393" s="414">
        <f>O617*(1-'Appx 1. Ref Rates'!$E37)</f>
        <v>0</v>
      </c>
      <c r="P1393" s="414">
        <f>P617*(1-'Appx 1. Ref Rates'!$E37)</f>
        <v>0</v>
      </c>
      <c r="Q1393" s="415">
        <f>Q617*(1-'Appx 1. Ref Rates'!$E37)</f>
        <v>0</v>
      </c>
      <c r="R1393" s="411">
        <f>R617*(1-'Appx 1. Ref Rates'!$E37)</f>
        <v>0</v>
      </c>
      <c r="S1393" s="413">
        <f>S617*(1-'Appx 1. Ref Rates'!$E37)</f>
        <v>0</v>
      </c>
      <c r="T1393" s="413">
        <f>T617*(1-'Appx 1. Ref Rates'!$E37)</f>
        <v>0</v>
      </c>
      <c r="U1393" s="413">
        <f>U617*(1-'Appx 1. Ref Rates'!$E37)</f>
        <v>0</v>
      </c>
      <c r="V1393" s="413">
        <f>V617*(1-'Appx 1. Ref Rates'!$E37)</f>
        <v>0</v>
      </c>
      <c r="W1393" s="413">
        <f>W617*(1-'Appx 1. Ref Rates'!$E37)</f>
        <v>0</v>
      </c>
      <c r="X1393" s="414">
        <f>X617*(1-'Appx 1. Ref Rates'!$E37)</f>
        <v>0</v>
      </c>
      <c r="Y1393" s="413">
        <f>Y617*(1-'Appx 1. Ref Rates'!$E37)</f>
        <v>0</v>
      </c>
      <c r="Z1393" s="413">
        <f>Z617*(1-'Appx 1. Ref Rates'!$E37)</f>
        <v>0</v>
      </c>
      <c r="AA1393" s="413">
        <f>AA617*(1-'Appx 1. Ref Rates'!$E37)</f>
        <v>0</v>
      </c>
      <c r="AB1393" s="413">
        <f>AB617*(1-'Appx 1. Ref Rates'!$E37)</f>
        <v>0</v>
      </c>
      <c r="AC1393" s="400">
        <f t="shared" ref="AC1393:AC1412" si="580">AC617</f>
        <v>0</v>
      </c>
      <c r="AD1393" s="854"/>
      <c r="AE1393" s="855"/>
      <c r="AF1393" s="856"/>
    </row>
    <row r="1394" spans="1:32" ht="15" customHeight="1" outlineLevel="1" x14ac:dyDescent="0.2">
      <c r="A1394" s="11">
        <v>145</v>
      </c>
      <c r="B1394" s="661"/>
      <c r="C1394" s="292"/>
      <c r="D1394" s="292"/>
      <c r="E1394" s="293"/>
      <c r="F1394" s="880" t="str">
        <f>'2. CAD NCCF'!F1394:L1394</f>
        <v>Non-FI issued covered bonds, high rated</v>
      </c>
      <c r="G1394" s="881"/>
      <c r="H1394" s="881"/>
      <c r="I1394" s="881"/>
      <c r="J1394" s="881"/>
      <c r="K1394" s="881"/>
      <c r="L1394" s="882"/>
      <c r="M1394" s="400">
        <f t="shared" si="579"/>
        <v>0</v>
      </c>
      <c r="N1394" s="411">
        <f>M1394*(1-'Appx 1. Ref Rates'!$E38)+N618*(1-'Appx 1. Ref Rates'!$E38)</f>
        <v>0</v>
      </c>
      <c r="O1394" s="414">
        <f>O618*(1-'Appx 1. Ref Rates'!$E38)</f>
        <v>0</v>
      </c>
      <c r="P1394" s="414">
        <f>P618*(1-'Appx 1. Ref Rates'!$E38)</f>
        <v>0</v>
      </c>
      <c r="Q1394" s="415">
        <f>Q618*(1-'Appx 1. Ref Rates'!$E38)</f>
        <v>0</v>
      </c>
      <c r="R1394" s="411">
        <f>R618*(1-'Appx 1. Ref Rates'!$E38)</f>
        <v>0</v>
      </c>
      <c r="S1394" s="413">
        <f>S618*(1-'Appx 1. Ref Rates'!$E38)</f>
        <v>0</v>
      </c>
      <c r="T1394" s="413">
        <f>T618*(1-'Appx 1. Ref Rates'!$E38)</f>
        <v>0</v>
      </c>
      <c r="U1394" s="413">
        <f>U618*(1-'Appx 1. Ref Rates'!$E38)</f>
        <v>0</v>
      </c>
      <c r="V1394" s="413">
        <f>V618*(1-'Appx 1. Ref Rates'!$E38)</f>
        <v>0</v>
      </c>
      <c r="W1394" s="413">
        <f>W618*(1-'Appx 1. Ref Rates'!$E38)</f>
        <v>0</v>
      </c>
      <c r="X1394" s="414">
        <f>X618*(1-'Appx 1. Ref Rates'!$E38)</f>
        <v>0</v>
      </c>
      <c r="Y1394" s="413">
        <f>Y618*(1-'Appx 1. Ref Rates'!$E38)</f>
        <v>0</v>
      </c>
      <c r="Z1394" s="413">
        <f>Z618*(1-'Appx 1. Ref Rates'!$E38)</f>
        <v>0</v>
      </c>
      <c r="AA1394" s="413">
        <f>AA618*(1-'Appx 1. Ref Rates'!$E38)</f>
        <v>0</v>
      </c>
      <c r="AB1394" s="413">
        <f>AB618*(1-'Appx 1. Ref Rates'!$E38)</f>
        <v>0</v>
      </c>
      <c r="AC1394" s="400">
        <f t="shared" si="580"/>
        <v>0</v>
      </c>
      <c r="AD1394" s="854"/>
      <c r="AE1394" s="855"/>
      <c r="AF1394" s="856"/>
    </row>
    <row r="1395" spans="1:32" ht="15" customHeight="1" outlineLevel="1" x14ac:dyDescent="0.2">
      <c r="A1395" s="11">
        <v>146</v>
      </c>
      <c r="B1395" s="661"/>
      <c r="C1395" s="292"/>
      <c r="D1395" s="292"/>
      <c r="E1395" s="877" t="str">
        <f>'2. CAD NCCF'!E1395:L1395</f>
        <v>FI issued CBP, high rated</v>
      </c>
      <c r="F1395" s="878"/>
      <c r="G1395" s="878"/>
      <c r="H1395" s="878"/>
      <c r="I1395" s="878"/>
      <c r="J1395" s="878"/>
      <c r="K1395" s="878"/>
      <c r="L1395" s="879"/>
      <c r="M1395" s="399">
        <f>SUBTOTAL(9,M1396:M1398)</f>
        <v>0</v>
      </c>
      <c r="N1395" s="402">
        <f t="shared" ref="N1395:AC1395" si="581">SUBTOTAL(9,N1396:N1398)</f>
        <v>0</v>
      </c>
      <c r="O1395" s="406">
        <f t="shared" si="581"/>
        <v>0</v>
      </c>
      <c r="P1395" s="406">
        <f t="shared" si="581"/>
        <v>0</v>
      </c>
      <c r="Q1395" s="407">
        <f t="shared" si="581"/>
        <v>0</v>
      </c>
      <c r="R1395" s="402">
        <f t="shared" si="581"/>
        <v>0</v>
      </c>
      <c r="S1395" s="406">
        <f t="shared" si="581"/>
        <v>0</v>
      </c>
      <c r="T1395" s="405">
        <f t="shared" si="581"/>
        <v>0</v>
      </c>
      <c r="U1395" s="405">
        <f t="shared" si="581"/>
        <v>0</v>
      </c>
      <c r="V1395" s="405">
        <f t="shared" si="581"/>
        <v>0</v>
      </c>
      <c r="W1395" s="405">
        <f t="shared" si="581"/>
        <v>0</v>
      </c>
      <c r="X1395" s="405">
        <f t="shared" si="581"/>
        <v>0</v>
      </c>
      <c r="Y1395" s="405">
        <f t="shared" si="581"/>
        <v>0</v>
      </c>
      <c r="Z1395" s="405">
        <f t="shared" si="581"/>
        <v>0</v>
      </c>
      <c r="AA1395" s="405">
        <f t="shared" si="581"/>
        <v>0</v>
      </c>
      <c r="AB1395" s="403">
        <f t="shared" si="581"/>
        <v>0</v>
      </c>
      <c r="AC1395" s="399">
        <f t="shared" si="581"/>
        <v>0</v>
      </c>
      <c r="AD1395" s="854"/>
      <c r="AE1395" s="855"/>
      <c r="AF1395" s="856"/>
    </row>
    <row r="1396" spans="1:32" ht="15" customHeight="1" outlineLevel="1" x14ac:dyDescent="0.2">
      <c r="A1396" s="11">
        <v>147</v>
      </c>
      <c r="B1396" s="661"/>
      <c r="C1396" s="292"/>
      <c r="D1396" s="292"/>
      <c r="E1396" s="293"/>
      <c r="F1396" s="880" t="str">
        <f>'2. CAD NCCF'!F1396:L1396</f>
        <v>FI issued unsecured bonds and paper, high rated</v>
      </c>
      <c r="G1396" s="881"/>
      <c r="H1396" s="881"/>
      <c r="I1396" s="881"/>
      <c r="J1396" s="881"/>
      <c r="K1396" s="881"/>
      <c r="L1396" s="882"/>
      <c r="M1396" s="400">
        <f t="shared" ref="M1396:M1398" si="582">M620</f>
        <v>0</v>
      </c>
      <c r="N1396" s="411">
        <f>M1396*(1-'Appx 1. Ref Rates'!$E40)+N620*(1-'Appx 1. Ref Rates'!$E40)</f>
        <v>0</v>
      </c>
      <c r="O1396" s="414">
        <f>O620*(1-'Appx 1. Ref Rates'!$E40)</f>
        <v>0</v>
      </c>
      <c r="P1396" s="414">
        <f>P620*(1-'Appx 1. Ref Rates'!$E40)</f>
        <v>0</v>
      </c>
      <c r="Q1396" s="415">
        <f>Q620*(1-'Appx 1. Ref Rates'!$E40)</f>
        <v>0</v>
      </c>
      <c r="R1396" s="411">
        <f>R620*(1-'Appx 1. Ref Rates'!$E40)</f>
        <v>0</v>
      </c>
      <c r="S1396" s="413">
        <f>S620*(1-'Appx 1. Ref Rates'!$E40)</f>
        <v>0</v>
      </c>
      <c r="T1396" s="413">
        <f>T620*(1-'Appx 1. Ref Rates'!$E40)</f>
        <v>0</v>
      </c>
      <c r="U1396" s="413">
        <f>U620*(1-'Appx 1. Ref Rates'!$E40)</f>
        <v>0</v>
      </c>
      <c r="V1396" s="413">
        <f>V620*(1-'Appx 1. Ref Rates'!$E40)</f>
        <v>0</v>
      </c>
      <c r="W1396" s="413">
        <f>W620*(1-'Appx 1. Ref Rates'!$E40)</f>
        <v>0</v>
      </c>
      <c r="X1396" s="414">
        <f>X620*(1-'Appx 1. Ref Rates'!$E40)</f>
        <v>0</v>
      </c>
      <c r="Y1396" s="413">
        <f>Y620*(1-'Appx 1. Ref Rates'!$E40)</f>
        <v>0</v>
      </c>
      <c r="Z1396" s="413">
        <f>Z620*(1-'Appx 1. Ref Rates'!$E40)</f>
        <v>0</v>
      </c>
      <c r="AA1396" s="413">
        <f>AA620*(1-'Appx 1. Ref Rates'!$E40)</f>
        <v>0</v>
      </c>
      <c r="AB1396" s="413">
        <f>AB620*(1-'Appx 1. Ref Rates'!$E40)</f>
        <v>0</v>
      </c>
      <c r="AC1396" s="400">
        <f t="shared" si="580"/>
        <v>0</v>
      </c>
      <c r="AD1396" s="854"/>
      <c r="AE1396" s="855"/>
      <c r="AF1396" s="856"/>
    </row>
    <row r="1397" spans="1:32" ht="15" customHeight="1" outlineLevel="1" x14ac:dyDescent="0.2">
      <c r="A1397" s="11">
        <v>148</v>
      </c>
      <c r="B1397" s="661"/>
      <c r="C1397" s="292"/>
      <c r="D1397" s="292"/>
      <c r="E1397" s="293"/>
      <c r="F1397" s="880" t="str">
        <f>'2. CAD NCCF'!F1397:L1397</f>
        <v>FI issued covered bonds, high rated</v>
      </c>
      <c r="G1397" s="881"/>
      <c r="H1397" s="881"/>
      <c r="I1397" s="881"/>
      <c r="J1397" s="881"/>
      <c r="K1397" s="881"/>
      <c r="L1397" s="882"/>
      <c r="M1397" s="400">
        <f t="shared" si="582"/>
        <v>0</v>
      </c>
      <c r="N1397" s="411">
        <f>M1397*(1-'Appx 1. Ref Rates'!$E41)+N621*(1-'Appx 1. Ref Rates'!$E41)</f>
        <v>0</v>
      </c>
      <c r="O1397" s="414">
        <f>O621*(1-'Appx 1. Ref Rates'!$E41)</f>
        <v>0</v>
      </c>
      <c r="P1397" s="414">
        <f>P621*(1-'Appx 1. Ref Rates'!$E41)</f>
        <v>0</v>
      </c>
      <c r="Q1397" s="415">
        <f>Q621*(1-'Appx 1. Ref Rates'!$E41)</f>
        <v>0</v>
      </c>
      <c r="R1397" s="411">
        <f>R621*(1-'Appx 1. Ref Rates'!$E41)</f>
        <v>0</v>
      </c>
      <c r="S1397" s="413">
        <f>S621*(1-'Appx 1. Ref Rates'!$E41)</f>
        <v>0</v>
      </c>
      <c r="T1397" s="413">
        <f>T621*(1-'Appx 1. Ref Rates'!$E41)</f>
        <v>0</v>
      </c>
      <c r="U1397" s="413">
        <f>U621*(1-'Appx 1. Ref Rates'!$E41)</f>
        <v>0</v>
      </c>
      <c r="V1397" s="413">
        <f>V621*(1-'Appx 1. Ref Rates'!$E41)</f>
        <v>0</v>
      </c>
      <c r="W1397" s="413">
        <f>W621*(1-'Appx 1. Ref Rates'!$E41)</f>
        <v>0</v>
      </c>
      <c r="X1397" s="414">
        <f>X621*(1-'Appx 1. Ref Rates'!$E41)</f>
        <v>0</v>
      </c>
      <c r="Y1397" s="413">
        <f>Y621*(1-'Appx 1. Ref Rates'!$E41)</f>
        <v>0</v>
      </c>
      <c r="Z1397" s="413">
        <f>Z621*(1-'Appx 1. Ref Rates'!$E41)</f>
        <v>0</v>
      </c>
      <c r="AA1397" s="413">
        <f>AA621*(1-'Appx 1. Ref Rates'!$E41)</f>
        <v>0</v>
      </c>
      <c r="AB1397" s="413">
        <f>AB621*(1-'Appx 1. Ref Rates'!$E41)</f>
        <v>0</v>
      </c>
      <c r="AC1397" s="400">
        <f t="shared" si="580"/>
        <v>0</v>
      </c>
      <c r="AD1397" s="854"/>
      <c r="AE1397" s="855"/>
      <c r="AF1397" s="856"/>
    </row>
    <row r="1398" spans="1:32" ht="15" customHeight="1" outlineLevel="1" x14ac:dyDescent="0.2">
      <c r="A1398" s="11">
        <v>149</v>
      </c>
      <c r="B1398" s="661"/>
      <c r="C1398" s="292"/>
      <c r="D1398" s="292"/>
      <c r="E1398" s="293"/>
      <c r="F1398" s="880" t="str">
        <f>'2. CAD NCCF'!F1398:L1398</f>
        <v>FI issued jumbo covered bonds, high rated</v>
      </c>
      <c r="G1398" s="881"/>
      <c r="H1398" s="881"/>
      <c r="I1398" s="881"/>
      <c r="J1398" s="881"/>
      <c r="K1398" s="881"/>
      <c r="L1398" s="882"/>
      <c r="M1398" s="400">
        <f t="shared" si="582"/>
        <v>0</v>
      </c>
      <c r="N1398" s="411">
        <f>M1398*(1-'Appx 1. Ref Rates'!$E42)+N622*(1-'Appx 1. Ref Rates'!$E42)</f>
        <v>0</v>
      </c>
      <c r="O1398" s="414">
        <f>O622*(1-'Appx 1. Ref Rates'!$E42)</f>
        <v>0</v>
      </c>
      <c r="P1398" s="414">
        <f>P622*(1-'Appx 1. Ref Rates'!$E42)</f>
        <v>0</v>
      </c>
      <c r="Q1398" s="415">
        <f>Q622*(1-'Appx 1. Ref Rates'!$E42)</f>
        <v>0</v>
      </c>
      <c r="R1398" s="411">
        <f>R622*(1-'Appx 1. Ref Rates'!$E42)</f>
        <v>0</v>
      </c>
      <c r="S1398" s="413">
        <f>S622*(1-'Appx 1. Ref Rates'!$E42)</f>
        <v>0</v>
      </c>
      <c r="T1398" s="413">
        <f>T622*(1-'Appx 1. Ref Rates'!$E42)</f>
        <v>0</v>
      </c>
      <c r="U1398" s="413">
        <f>U622*(1-'Appx 1. Ref Rates'!$E42)</f>
        <v>0</v>
      </c>
      <c r="V1398" s="413">
        <f>V622*(1-'Appx 1. Ref Rates'!$E42)</f>
        <v>0</v>
      </c>
      <c r="W1398" s="413">
        <f>W622*(1-'Appx 1. Ref Rates'!$E42)</f>
        <v>0</v>
      </c>
      <c r="X1398" s="414">
        <f>X622*(1-'Appx 1. Ref Rates'!$E42)</f>
        <v>0</v>
      </c>
      <c r="Y1398" s="413">
        <f>Y622*(1-'Appx 1. Ref Rates'!$E42)</f>
        <v>0</v>
      </c>
      <c r="Z1398" s="413">
        <f>Z622*(1-'Appx 1. Ref Rates'!$E42)</f>
        <v>0</v>
      </c>
      <c r="AA1398" s="413">
        <f>AA622*(1-'Appx 1. Ref Rates'!$E42)</f>
        <v>0</v>
      </c>
      <c r="AB1398" s="413">
        <f>AB622*(1-'Appx 1. Ref Rates'!$E42)</f>
        <v>0</v>
      </c>
      <c r="AC1398" s="400">
        <f t="shared" si="580"/>
        <v>0</v>
      </c>
      <c r="AD1398" s="854"/>
      <c r="AE1398" s="855"/>
      <c r="AF1398" s="856"/>
    </row>
    <row r="1399" spans="1:32" ht="15" customHeight="1" outlineLevel="1" x14ac:dyDescent="0.2">
      <c r="A1399" s="11">
        <v>150</v>
      </c>
      <c r="B1399" s="661"/>
      <c r="C1399" s="292"/>
      <c r="D1399" s="292"/>
      <c r="E1399" s="877" t="str">
        <f>'2. CAD NCCF'!E1399:L1399</f>
        <v>Non-FI issued CBP, medium rated</v>
      </c>
      <c r="F1399" s="878"/>
      <c r="G1399" s="878"/>
      <c r="H1399" s="878"/>
      <c r="I1399" s="878"/>
      <c r="J1399" s="878"/>
      <c r="K1399" s="878"/>
      <c r="L1399" s="879"/>
      <c r="M1399" s="399">
        <f>SUBTOTAL(9,M1400:M1401)</f>
        <v>0</v>
      </c>
      <c r="N1399" s="402">
        <f t="shared" ref="N1399:AC1399" si="583">SUBTOTAL(9,N1400:N1401)</f>
        <v>0</v>
      </c>
      <c r="O1399" s="406">
        <f t="shared" si="583"/>
        <v>0</v>
      </c>
      <c r="P1399" s="406">
        <f t="shared" si="583"/>
        <v>0</v>
      </c>
      <c r="Q1399" s="407">
        <f t="shared" si="583"/>
        <v>0</v>
      </c>
      <c r="R1399" s="402">
        <f t="shared" si="583"/>
        <v>0</v>
      </c>
      <c r="S1399" s="406">
        <f t="shared" si="583"/>
        <v>0</v>
      </c>
      <c r="T1399" s="405">
        <f t="shared" si="583"/>
        <v>0</v>
      </c>
      <c r="U1399" s="405">
        <f t="shared" si="583"/>
        <v>0</v>
      </c>
      <c r="V1399" s="405">
        <f t="shared" si="583"/>
        <v>0</v>
      </c>
      <c r="W1399" s="405">
        <f t="shared" si="583"/>
        <v>0</v>
      </c>
      <c r="X1399" s="405">
        <f t="shared" si="583"/>
        <v>0</v>
      </c>
      <c r="Y1399" s="405">
        <f t="shared" si="583"/>
        <v>0</v>
      </c>
      <c r="Z1399" s="405">
        <f t="shared" si="583"/>
        <v>0</v>
      </c>
      <c r="AA1399" s="405">
        <f t="shared" si="583"/>
        <v>0</v>
      </c>
      <c r="AB1399" s="403">
        <f t="shared" si="583"/>
        <v>0</v>
      </c>
      <c r="AC1399" s="399">
        <f t="shared" si="583"/>
        <v>0</v>
      </c>
      <c r="AD1399" s="854"/>
      <c r="AE1399" s="855"/>
      <c r="AF1399" s="856"/>
    </row>
    <row r="1400" spans="1:32" ht="15" customHeight="1" outlineLevel="1" x14ac:dyDescent="0.2">
      <c r="A1400" s="11">
        <v>151</v>
      </c>
      <c r="B1400" s="661"/>
      <c r="C1400" s="292"/>
      <c r="D1400" s="292"/>
      <c r="E1400" s="293"/>
      <c r="F1400" s="880" t="str">
        <f>'2. CAD NCCF'!F1400:L1400</f>
        <v>Non-FI issued unsecured bonds and paper, medium rated</v>
      </c>
      <c r="G1400" s="881"/>
      <c r="H1400" s="881"/>
      <c r="I1400" s="881"/>
      <c r="J1400" s="881"/>
      <c r="K1400" s="881"/>
      <c r="L1400" s="882"/>
      <c r="M1400" s="400">
        <f t="shared" ref="M1400:M1401" si="584">M624</f>
        <v>0</v>
      </c>
      <c r="N1400" s="411">
        <f>M1400*(1-'Appx 1. Ref Rates'!$E44)+N624*(1-'Appx 1. Ref Rates'!$E44)</f>
        <v>0</v>
      </c>
      <c r="O1400" s="414">
        <f>O624*(1-'Appx 1. Ref Rates'!$E44)</f>
        <v>0</v>
      </c>
      <c r="P1400" s="414">
        <f>P624*(1-'Appx 1. Ref Rates'!$E44)</f>
        <v>0</v>
      </c>
      <c r="Q1400" s="415">
        <f>Q624*(1-'Appx 1. Ref Rates'!$E44)</f>
        <v>0</v>
      </c>
      <c r="R1400" s="411">
        <f>R624*(1-'Appx 1. Ref Rates'!$E44)</f>
        <v>0</v>
      </c>
      <c r="S1400" s="413">
        <f>S624*(1-'Appx 1. Ref Rates'!$E44)</f>
        <v>0</v>
      </c>
      <c r="T1400" s="413">
        <f>T624*(1-'Appx 1. Ref Rates'!$E44)</f>
        <v>0</v>
      </c>
      <c r="U1400" s="413">
        <f>U624*(1-'Appx 1. Ref Rates'!$E44)</f>
        <v>0</v>
      </c>
      <c r="V1400" s="413">
        <f>V624*(1-'Appx 1. Ref Rates'!$E44)</f>
        <v>0</v>
      </c>
      <c r="W1400" s="413">
        <f>W624*(1-'Appx 1. Ref Rates'!$E44)</f>
        <v>0</v>
      </c>
      <c r="X1400" s="414">
        <f>X624*(1-'Appx 1. Ref Rates'!$E44)</f>
        <v>0</v>
      </c>
      <c r="Y1400" s="413">
        <f>Y624*(1-'Appx 1. Ref Rates'!$E44)</f>
        <v>0</v>
      </c>
      <c r="Z1400" s="413">
        <f>Z624*(1-'Appx 1. Ref Rates'!$E44)</f>
        <v>0</v>
      </c>
      <c r="AA1400" s="413">
        <f>AA624*(1-'Appx 1. Ref Rates'!$E44)</f>
        <v>0</v>
      </c>
      <c r="AB1400" s="413">
        <f>AB624*(1-'Appx 1. Ref Rates'!$E44)</f>
        <v>0</v>
      </c>
      <c r="AC1400" s="400">
        <f t="shared" si="580"/>
        <v>0</v>
      </c>
      <c r="AD1400" s="854"/>
      <c r="AE1400" s="855"/>
      <c r="AF1400" s="856"/>
    </row>
    <row r="1401" spans="1:32" ht="15" customHeight="1" outlineLevel="1" x14ac:dyDescent="0.2">
      <c r="A1401" s="11">
        <v>152</v>
      </c>
      <c r="B1401" s="661"/>
      <c r="C1401" s="292"/>
      <c r="D1401" s="292"/>
      <c r="E1401" s="293"/>
      <c r="F1401" s="880" t="str">
        <f>'2. CAD NCCF'!F1401:L1401</f>
        <v>Non-FI issued covered bonds, medium rated</v>
      </c>
      <c r="G1401" s="881"/>
      <c r="H1401" s="881"/>
      <c r="I1401" s="881"/>
      <c r="J1401" s="881"/>
      <c r="K1401" s="881"/>
      <c r="L1401" s="882"/>
      <c r="M1401" s="400">
        <f t="shared" si="584"/>
        <v>0</v>
      </c>
      <c r="N1401" s="411">
        <f>M1401*(1-'Appx 1. Ref Rates'!$E45)+N625*(1-'Appx 1. Ref Rates'!$E45)</f>
        <v>0</v>
      </c>
      <c r="O1401" s="414">
        <f>O625*(1-'Appx 1. Ref Rates'!$E45)</f>
        <v>0</v>
      </c>
      <c r="P1401" s="414">
        <f>P625*(1-'Appx 1. Ref Rates'!$E45)</f>
        <v>0</v>
      </c>
      <c r="Q1401" s="415">
        <f>Q625*(1-'Appx 1. Ref Rates'!$E45)</f>
        <v>0</v>
      </c>
      <c r="R1401" s="411">
        <f>R625*(1-'Appx 1. Ref Rates'!$E45)</f>
        <v>0</v>
      </c>
      <c r="S1401" s="413">
        <f>S625*(1-'Appx 1. Ref Rates'!$E45)</f>
        <v>0</v>
      </c>
      <c r="T1401" s="413">
        <f>T625*(1-'Appx 1. Ref Rates'!$E45)</f>
        <v>0</v>
      </c>
      <c r="U1401" s="413">
        <f>U625*(1-'Appx 1. Ref Rates'!$E45)</f>
        <v>0</v>
      </c>
      <c r="V1401" s="413">
        <f>V625*(1-'Appx 1. Ref Rates'!$E45)</f>
        <v>0</v>
      </c>
      <c r="W1401" s="413">
        <f>W625*(1-'Appx 1. Ref Rates'!$E45)</f>
        <v>0</v>
      </c>
      <c r="X1401" s="414">
        <f>X625*(1-'Appx 1. Ref Rates'!$E45)</f>
        <v>0</v>
      </c>
      <c r="Y1401" s="413">
        <f>Y625*(1-'Appx 1. Ref Rates'!$E45)</f>
        <v>0</v>
      </c>
      <c r="Z1401" s="413">
        <f>Z625*(1-'Appx 1. Ref Rates'!$E45)</f>
        <v>0</v>
      </c>
      <c r="AA1401" s="413">
        <f>AA625*(1-'Appx 1. Ref Rates'!$E45)</f>
        <v>0</v>
      </c>
      <c r="AB1401" s="413">
        <f>AB625*(1-'Appx 1. Ref Rates'!$E45)</f>
        <v>0</v>
      </c>
      <c r="AC1401" s="400">
        <f t="shared" si="580"/>
        <v>0</v>
      </c>
      <c r="AD1401" s="854"/>
      <c r="AE1401" s="855"/>
      <c r="AF1401" s="856"/>
    </row>
    <row r="1402" spans="1:32" ht="15" customHeight="1" outlineLevel="1" x14ac:dyDescent="0.2">
      <c r="A1402" s="11">
        <v>153</v>
      </c>
      <c r="B1402" s="661"/>
      <c r="C1402" s="292"/>
      <c r="D1402" s="292"/>
      <c r="E1402" s="877" t="str">
        <f>'2. CAD NCCF'!E1402:L1402</f>
        <v>FI issued CBP, medium rated</v>
      </c>
      <c r="F1402" s="878"/>
      <c r="G1402" s="878"/>
      <c r="H1402" s="878"/>
      <c r="I1402" s="878"/>
      <c r="J1402" s="878"/>
      <c r="K1402" s="878"/>
      <c r="L1402" s="879"/>
      <c r="M1402" s="399">
        <f>SUBTOTAL(9,M1403:M1405)</f>
        <v>0</v>
      </c>
      <c r="N1402" s="402">
        <f t="shared" ref="N1402:AC1402" si="585">SUBTOTAL(9,N1403:N1405)</f>
        <v>0</v>
      </c>
      <c r="O1402" s="406">
        <f t="shared" si="585"/>
        <v>0</v>
      </c>
      <c r="P1402" s="406">
        <f t="shared" si="585"/>
        <v>0</v>
      </c>
      <c r="Q1402" s="407">
        <f t="shared" si="585"/>
        <v>0</v>
      </c>
      <c r="R1402" s="402">
        <f t="shared" si="585"/>
        <v>0</v>
      </c>
      <c r="S1402" s="406">
        <f t="shared" si="585"/>
        <v>0</v>
      </c>
      <c r="T1402" s="405">
        <f t="shared" si="585"/>
        <v>0</v>
      </c>
      <c r="U1402" s="405">
        <f t="shared" si="585"/>
        <v>0</v>
      </c>
      <c r="V1402" s="405">
        <f t="shared" si="585"/>
        <v>0</v>
      </c>
      <c r="W1402" s="405">
        <f t="shared" si="585"/>
        <v>0</v>
      </c>
      <c r="X1402" s="405">
        <f t="shared" si="585"/>
        <v>0</v>
      </c>
      <c r="Y1402" s="405">
        <f t="shared" si="585"/>
        <v>0</v>
      </c>
      <c r="Z1402" s="405">
        <f t="shared" si="585"/>
        <v>0</v>
      </c>
      <c r="AA1402" s="405">
        <f t="shared" si="585"/>
        <v>0</v>
      </c>
      <c r="AB1402" s="403">
        <f t="shared" si="585"/>
        <v>0</v>
      </c>
      <c r="AC1402" s="399">
        <f t="shared" si="585"/>
        <v>0</v>
      </c>
      <c r="AD1402" s="854"/>
      <c r="AE1402" s="855"/>
      <c r="AF1402" s="856"/>
    </row>
    <row r="1403" spans="1:32" ht="15" customHeight="1" outlineLevel="1" x14ac:dyDescent="0.2">
      <c r="A1403" s="11">
        <v>154</v>
      </c>
      <c r="B1403" s="661"/>
      <c r="C1403" s="292"/>
      <c r="D1403" s="292"/>
      <c r="E1403" s="293"/>
      <c r="F1403" s="880" t="str">
        <f>'2. CAD NCCF'!F1403:L1403</f>
        <v>FI issued unsecured bonds and paper, medium rated</v>
      </c>
      <c r="G1403" s="881"/>
      <c r="H1403" s="881"/>
      <c r="I1403" s="881"/>
      <c r="J1403" s="881"/>
      <c r="K1403" s="881"/>
      <c r="L1403" s="882"/>
      <c r="M1403" s="400">
        <f t="shared" ref="M1403:M1405" si="586">M627</f>
        <v>0</v>
      </c>
      <c r="N1403" s="411">
        <f>M1403*(1-'Appx 1. Ref Rates'!$E47)+N627*(1-'Appx 1. Ref Rates'!$E47)</f>
        <v>0</v>
      </c>
      <c r="O1403" s="414">
        <f>O627*(1-'Appx 1. Ref Rates'!$E47)</f>
        <v>0</v>
      </c>
      <c r="P1403" s="414">
        <f>P627*(1-'Appx 1. Ref Rates'!$E47)</f>
        <v>0</v>
      </c>
      <c r="Q1403" s="415">
        <f>Q627*(1-'Appx 1. Ref Rates'!$E47)</f>
        <v>0</v>
      </c>
      <c r="R1403" s="411">
        <f>R627*(1-'Appx 1. Ref Rates'!$E47)</f>
        <v>0</v>
      </c>
      <c r="S1403" s="413">
        <f>S627*(1-'Appx 1. Ref Rates'!$E47)</f>
        <v>0</v>
      </c>
      <c r="T1403" s="413">
        <f>T627*(1-'Appx 1. Ref Rates'!$E47)</f>
        <v>0</v>
      </c>
      <c r="U1403" s="413">
        <f>U627*(1-'Appx 1. Ref Rates'!$E47)</f>
        <v>0</v>
      </c>
      <c r="V1403" s="413">
        <f>V627*(1-'Appx 1. Ref Rates'!$E47)</f>
        <v>0</v>
      </c>
      <c r="W1403" s="413">
        <f>W627*(1-'Appx 1. Ref Rates'!$E47)</f>
        <v>0</v>
      </c>
      <c r="X1403" s="414">
        <f>X627*(1-'Appx 1. Ref Rates'!$E47)</f>
        <v>0</v>
      </c>
      <c r="Y1403" s="413">
        <f>Y627*(1-'Appx 1. Ref Rates'!$E47)</f>
        <v>0</v>
      </c>
      <c r="Z1403" s="413">
        <f>Z627*(1-'Appx 1. Ref Rates'!$E47)</f>
        <v>0</v>
      </c>
      <c r="AA1403" s="413">
        <f>AA627*(1-'Appx 1. Ref Rates'!$E47)</f>
        <v>0</v>
      </c>
      <c r="AB1403" s="413">
        <f>AB627*(1-'Appx 1. Ref Rates'!$E47)</f>
        <v>0</v>
      </c>
      <c r="AC1403" s="400">
        <f t="shared" si="580"/>
        <v>0</v>
      </c>
      <c r="AD1403" s="854"/>
      <c r="AE1403" s="855"/>
      <c r="AF1403" s="856"/>
    </row>
    <row r="1404" spans="1:32" ht="15" customHeight="1" outlineLevel="1" x14ac:dyDescent="0.2">
      <c r="A1404" s="11">
        <v>155</v>
      </c>
      <c r="B1404" s="661"/>
      <c r="C1404" s="292"/>
      <c r="D1404" s="292"/>
      <c r="E1404" s="293"/>
      <c r="F1404" s="880" t="str">
        <f>'2. CAD NCCF'!F1404:L1404</f>
        <v>FI issued covered bonds, medium rated</v>
      </c>
      <c r="G1404" s="881"/>
      <c r="H1404" s="881"/>
      <c r="I1404" s="881"/>
      <c r="J1404" s="881"/>
      <c r="K1404" s="881"/>
      <c r="L1404" s="882"/>
      <c r="M1404" s="400">
        <f t="shared" si="586"/>
        <v>0</v>
      </c>
      <c r="N1404" s="411">
        <f>M1404*(1-'Appx 1. Ref Rates'!$E48)+N628*(1-'Appx 1. Ref Rates'!$E48)</f>
        <v>0</v>
      </c>
      <c r="O1404" s="414">
        <f>O628*(1-'Appx 1. Ref Rates'!$E48)</f>
        <v>0</v>
      </c>
      <c r="P1404" s="414">
        <f>P628*(1-'Appx 1. Ref Rates'!$E48)</f>
        <v>0</v>
      </c>
      <c r="Q1404" s="415">
        <f>Q628*(1-'Appx 1. Ref Rates'!$E48)</f>
        <v>0</v>
      </c>
      <c r="R1404" s="411">
        <f>R628*(1-'Appx 1. Ref Rates'!$E48)</f>
        <v>0</v>
      </c>
      <c r="S1404" s="413">
        <f>S628*(1-'Appx 1. Ref Rates'!$E48)</f>
        <v>0</v>
      </c>
      <c r="T1404" s="413">
        <f>T628*(1-'Appx 1. Ref Rates'!$E48)</f>
        <v>0</v>
      </c>
      <c r="U1404" s="413">
        <f>U628*(1-'Appx 1. Ref Rates'!$E48)</f>
        <v>0</v>
      </c>
      <c r="V1404" s="413">
        <f>V628*(1-'Appx 1. Ref Rates'!$E48)</f>
        <v>0</v>
      </c>
      <c r="W1404" s="413">
        <f>W628*(1-'Appx 1. Ref Rates'!$E48)</f>
        <v>0</v>
      </c>
      <c r="X1404" s="414">
        <f>X628*(1-'Appx 1. Ref Rates'!$E48)</f>
        <v>0</v>
      </c>
      <c r="Y1404" s="413">
        <f>Y628*(1-'Appx 1. Ref Rates'!$E48)</f>
        <v>0</v>
      </c>
      <c r="Z1404" s="413">
        <f>Z628*(1-'Appx 1. Ref Rates'!$E48)</f>
        <v>0</v>
      </c>
      <c r="AA1404" s="413">
        <f>AA628*(1-'Appx 1. Ref Rates'!$E48)</f>
        <v>0</v>
      </c>
      <c r="AB1404" s="413">
        <f>AB628*(1-'Appx 1. Ref Rates'!$E48)</f>
        <v>0</v>
      </c>
      <c r="AC1404" s="400">
        <f t="shared" si="580"/>
        <v>0</v>
      </c>
      <c r="AD1404" s="854"/>
      <c r="AE1404" s="855"/>
      <c r="AF1404" s="856"/>
    </row>
    <row r="1405" spans="1:32" ht="15" customHeight="1" outlineLevel="1" x14ac:dyDescent="0.2">
      <c r="A1405" s="11">
        <v>156</v>
      </c>
      <c r="B1405" s="661"/>
      <c r="C1405" s="292"/>
      <c r="D1405" s="292"/>
      <c r="E1405" s="293"/>
      <c r="F1405" s="880" t="str">
        <f>'2. CAD NCCF'!F1405:L1405</f>
        <v>FI issued jumbo covered bonds, medium rated</v>
      </c>
      <c r="G1405" s="881"/>
      <c r="H1405" s="881"/>
      <c r="I1405" s="881"/>
      <c r="J1405" s="881"/>
      <c r="K1405" s="881"/>
      <c r="L1405" s="882"/>
      <c r="M1405" s="400">
        <f t="shared" si="586"/>
        <v>0</v>
      </c>
      <c r="N1405" s="411">
        <f>M1405*(1-'Appx 1. Ref Rates'!$E49)+N629*(1-'Appx 1. Ref Rates'!$E49)</f>
        <v>0</v>
      </c>
      <c r="O1405" s="414">
        <f>O629*(1-'Appx 1. Ref Rates'!$E49)</f>
        <v>0</v>
      </c>
      <c r="P1405" s="414">
        <f>P629*(1-'Appx 1. Ref Rates'!$E49)</f>
        <v>0</v>
      </c>
      <c r="Q1405" s="415">
        <f>Q629*(1-'Appx 1. Ref Rates'!$E49)</f>
        <v>0</v>
      </c>
      <c r="R1405" s="411">
        <f>R629*(1-'Appx 1. Ref Rates'!$E49)</f>
        <v>0</v>
      </c>
      <c r="S1405" s="413">
        <f>S629*(1-'Appx 1. Ref Rates'!$E49)</f>
        <v>0</v>
      </c>
      <c r="T1405" s="413">
        <f>T629*(1-'Appx 1. Ref Rates'!$E49)</f>
        <v>0</v>
      </c>
      <c r="U1405" s="413">
        <f>U629*(1-'Appx 1. Ref Rates'!$E49)</f>
        <v>0</v>
      </c>
      <c r="V1405" s="413">
        <f>V629*(1-'Appx 1. Ref Rates'!$E49)</f>
        <v>0</v>
      </c>
      <c r="W1405" s="413">
        <f>W629*(1-'Appx 1. Ref Rates'!$E49)</f>
        <v>0</v>
      </c>
      <c r="X1405" s="414">
        <f>X629*(1-'Appx 1. Ref Rates'!$E49)</f>
        <v>0</v>
      </c>
      <c r="Y1405" s="413">
        <f>Y629*(1-'Appx 1. Ref Rates'!$E49)</f>
        <v>0</v>
      </c>
      <c r="Z1405" s="413">
        <f>Z629*(1-'Appx 1. Ref Rates'!$E49)</f>
        <v>0</v>
      </c>
      <c r="AA1405" s="413">
        <f>AA629*(1-'Appx 1. Ref Rates'!$E49)</f>
        <v>0</v>
      </c>
      <c r="AB1405" s="413">
        <f>AB629*(1-'Appx 1. Ref Rates'!$E49)</f>
        <v>0</v>
      </c>
      <c r="AC1405" s="400">
        <f t="shared" si="580"/>
        <v>0</v>
      </c>
      <c r="AD1405" s="854"/>
      <c r="AE1405" s="855"/>
      <c r="AF1405" s="856"/>
    </row>
    <row r="1406" spans="1:32" ht="15" customHeight="1" outlineLevel="1" x14ac:dyDescent="0.2">
      <c r="A1406" s="11">
        <v>157</v>
      </c>
      <c r="B1406" s="661"/>
      <c r="C1406" s="292"/>
      <c r="D1406" s="292"/>
      <c r="E1406" s="877" t="str">
        <f>'2. CAD NCCF'!E1406:L1406</f>
        <v>Non-FI issued CBP, low or not rated</v>
      </c>
      <c r="F1406" s="878"/>
      <c r="G1406" s="878"/>
      <c r="H1406" s="878"/>
      <c r="I1406" s="878"/>
      <c r="J1406" s="878"/>
      <c r="K1406" s="878"/>
      <c r="L1406" s="879"/>
      <c r="M1406" s="399">
        <f>SUBTOTAL(9,M1407:M1408)</f>
        <v>0</v>
      </c>
      <c r="N1406" s="402">
        <f t="shared" ref="N1406:AC1406" si="587">SUBTOTAL(9,N1407:N1408)</f>
        <v>0</v>
      </c>
      <c r="O1406" s="406">
        <f t="shared" si="587"/>
        <v>0</v>
      </c>
      <c r="P1406" s="406">
        <f t="shared" si="587"/>
        <v>0</v>
      </c>
      <c r="Q1406" s="407">
        <f t="shared" si="587"/>
        <v>0</v>
      </c>
      <c r="R1406" s="402">
        <f t="shared" si="587"/>
        <v>0</v>
      </c>
      <c r="S1406" s="406">
        <f t="shared" si="587"/>
        <v>0</v>
      </c>
      <c r="T1406" s="405">
        <f t="shared" si="587"/>
        <v>0</v>
      </c>
      <c r="U1406" s="405">
        <f t="shared" si="587"/>
        <v>0</v>
      </c>
      <c r="V1406" s="405">
        <f t="shared" si="587"/>
        <v>0</v>
      </c>
      <c r="W1406" s="405">
        <f t="shared" si="587"/>
        <v>0</v>
      </c>
      <c r="X1406" s="405">
        <f t="shared" si="587"/>
        <v>0</v>
      </c>
      <c r="Y1406" s="405">
        <f t="shared" si="587"/>
        <v>0</v>
      </c>
      <c r="Z1406" s="405">
        <f t="shared" si="587"/>
        <v>0</v>
      </c>
      <c r="AA1406" s="405">
        <f t="shared" si="587"/>
        <v>0</v>
      </c>
      <c r="AB1406" s="403">
        <f t="shared" si="587"/>
        <v>0</v>
      </c>
      <c r="AC1406" s="399">
        <f t="shared" si="587"/>
        <v>0</v>
      </c>
      <c r="AD1406" s="854"/>
      <c r="AE1406" s="855"/>
      <c r="AF1406" s="856"/>
    </row>
    <row r="1407" spans="1:32" ht="15" customHeight="1" outlineLevel="1" x14ac:dyDescent="0.2">
      <c r="A1407" s="11">
        <v>158</v>
      </c>
      <c r="B1407" s="661"/>
      <c r="C1407" s="292"/>
      <c r="D1407" s="292"/>
      <c r="E1407" s="293"/>
      <c r="F1407" s="880" t="str">
        <f>'2. CAD NCCF'!F1407:L1407</f>
        <v>Non-FI issued unsecured bonds and paper, low or not rated</v>
      </c>
      <c r="G1407" s="881"/>
      <c r="H1407" s="881"/>
      <c r="I1407" s="881"/>
      <c r="J1407" s="881"/>
      <c r="K1407" s="881"/>
      <c r="L1407" s="882"/>
      <c r="M1407" s="400">
        <f t="shared" ref="M1407:M1408" si="588">M631</f>
        <v>0</v>
      </c>
      <c r="N1407" s="411">
        <f>M1407*(1-'Appx 1. Ref Rates'!$E51)+N631*(1-'Appx 1. Ref Rates'!$E51)</f>
        <v>0</v>
      </c>
      <c r="O1407" s="414">
        <f>O631*(1-'Appx 1. Ref Rates'!$E51)</f>
        <v>0</v>
      </c>
      <c r="P1407" s="414">
        <f>P631*(1-'Appx 1. Ref Rates'!$E51)</f>
        <v>0</v>
      </c>
      <c r="Q1407" s="415">
        <f>Q631*(1-'Appx 1. Ref Rates'!$E51)</f>
        <v>0</v>
      </c>
      <c r="R1407" s="411">
        <f>R631*(1-'Appx 1. Ref Rates'!$E51)</f>
        <v>0</v>
      </c>
      <c r="S1407" s="413">
        <f>S631*(1-'Appx 1. Ref Rates'!$E51)</f>
        <v>0</v>
      </c>
      <c r="T1407" s="413">
        <f>T631*(1-'Appx 1. Ref Rates'!$E51)</f>
        <v>0</v>
      </c>
      <c r="U1407" s="413">
        <f>U631*(1-'Appx 1. Ref Rates'!$E51)</f>
        <v>0</v>
      </c>
      <c r="V1407" s="413">
        <f>V631*(1-'Appx 1. Ref Rates'!$E51)</f>
        <v>0</v>
      </c>
      <c r="W1407" s="413">
        <f>W631*(1-'Appx 1. Ref Rates'!$E51)</f>
        <v>0</v>
      </c>
      <c r="X1407" s="414">
        <f>X631*(1-'Appx 1. Ref Rates'!$E51)</f>
        <v>0</v>
      </c>
      <c r="Y1407" s="413">
        <f>Y631*(1-'Appx 1. Ref Rates'!$E51)</f>
        <v>0</v>
      </c>
      <c r="Z1407" s="413">
        <f>Z631*(1-'Appx 1. Ref Rates'!$E51)</f>
        <v>0</v>
      </c>
      <c r="AA1407" s="413">
        <f>AA631*(1-'Appx 1. Ref Rates'!$E51)</f>
        <v>0</v>
      </c>
      <c r="AB1407" s="413">
        <f>AB631*(1-'Appx 1. Ref Rates'!$E51)</f>
        <v>0</v>
      </c>
      <c r="AC1407" s="400">
        <f t="shared" si="580"/>
        <v>0</v>
      </c>
      <c r="AD1407" s="854"/>
      <c r="AE1407" s="855"/>
      <c r="AF1407" s="856"/>
    </row>
    <row r="1408" spans="1:32" ht="15" customHeight="1" outlineLevel="1" x14ac:dyDescent="0.2">
      <c r="A1408" s="11">
        <v>159</v>
      </c>
      <c r="B1408" s="661"/>
      <c r="C1408" s="292"/>
      <c r="D1408" s="292"/>
      <c r="E1408" s="293"/>
      <c r="F1408" s="880" t="str">
        <f>'2. CAD NCCF'!F1408:L1408</f>
        <v>Non-FI issued covered bonds, low or not rated</v>
      </c>
      <c r="G1408" s="881"/>
      <c r="H1408" s="881"/>
      <c r="I1408" s="881"/>
      <c r="J1408" s="881"/>
      <c r="K1408" s="881"/>
      <c r="L1408" s="882"/>
      <c r="M1408" s="400">
        <f t="shared" si="588"/>
        <v>0</v>
      </c>
      <c r="N1408" s="411">
        <f>M1408*(1-'Appx 1. Ref Rates'!$E52)+N632*(1-'Appx 1. Ref Rates'!$E52)</f>
        <v>0</v>
      </c>
      <c r="O1408" s="414">
        <f>O632*(1-'Appx 1. Ref Rates'!$E52)</f>
        <v>0</v>
      </c>
      <c r="P1408" s="414">
        <f>P632*(1-'Appx 1. Ref Rates'!$E52)</f>
        <v>0</v>
      </c>
      <c r="Q1408" s="415">
        <f>Q632*(1-'Appx 1. Ref Rates'!$E52)</f>
        <v>0</v>
      </c>
      <c r="R1408" s="411">
        <f>R632*(1-'Appx 1. Ref Rates'!$E52)</f>
        <v>0</v>
      </c>
      <c r="S1408" s="413">
        <f>S632*(1-'Appx 1. Ref Rates'!$E52)</f>
        <v>0</v>
      </c>
      <c r="T1408" s="413">
        <f>T632*(1-'Appx 1. Ref Rates'!$E52)</f>
        <v>0</v>
      </c>
      <c r="U1408" s="413">
        <f>U632*(1-'Appx 1. Ref Rates'!$E52)</f>
        <v>0</v>
      </c>
      <c r="V1408" s="413">
        <f>V632*(1-'Appx 1. Ref Rates'!$E52)</f>
        <v>0</v>
      </c>
      <c r="W1408" s="413">
        <f>W632*(1-'Appx 1. Ref Rates'!$E52)</f>
        <v>0</v>
      </c>
      <c r="X1408" s="414">
        <f>X632*(1-'Appx 1. Ref Rates'!$E52)</f>
        <v>0</v>
      </c>
      <c r="Y1408" s="413">
        <f>Y632*(1-'Appx 1. Ref Rates'!$E52)</f>
        <v>0</v>
      </c>
      <c r="Z1408" s="413">
        <f>Z632*(1-'Appx 1. Ref Rates'!$E52)</f>
        <v>0</v>
      </c>
      <c r="AA1408" s="413">
        <f>AA632*(1-'Appx 1. Ref Rates'!$E52)</f>
        <v>0</v>
      </c>
      <c r="AB1408" s="413">
        <f>AB632*(1-'Appx 1. Ref Rates'!$E52)</f>
        <v>0</v>
      </c>
      <c r="AC1408" s="400">
        <f t="shared" si="580"/>
        <v>0</v>
      </c>
      <c r="AD1408" s="854"/>
      <c r="AE1408" s="855"/>
      <c r="AF1408" s="856"/>
    </row>
    <row r="1409" spans="1:32" ht="15" customHeight="1" outlineLevel="1" x14ac:dyDescent="0.2">
      <c r="A1409" s="11">
        <v>160</v>
      </c>
      <c r="B1409" s="661"/>
      <c r="C1409" s="292"/>
      <c r="D1409" s="292"/>
      <c r="E1409" s="877" t="str">
        <f>'2. CAD NCCF'!E1409:L1409</f>
        <v>FI issued CBP, low or not rated</v>
      </c>
      <c r="F1409" s="878"/>
      <c r="G1409" s="878"/>
      <c r="H1409" s="878"/>
      <c r="I1409" s="878"/>
      <c r="J1409" s="878"/>
      <c r="K1409" s="878"/>
      <c r="L1409" s="879"/>
      <c r="M1409" s="399">
        <f>SUBTOTAL(9,M1410:M1412)</f>
        <v>0</v>
      </c>
      <c r="N1409" s="402">
        <f t="shared" ref="N1409:AC1409" si="589">SUBTOTAL(9,N1410:N1412)</f>
        <v>0</v>
      </c>
      <c r="O1409" s="406">
        <f t="shared" si="589"/>
        <v>0</v>
      </c>
      <c r="P1409" s="406">
        <f t="shared" si="589"/>
        <v>0</v>
      </c>
      <c r="Q1409" s="407">
        <f t="shared" si="589"/>
        <v>0</v>
      </c>
      <c r="R1409" s="402">
        <f t="shared" si="589"/>
        <v>0</v>
      </c>
      <c r="S1409" s="406">
        <f t="shared" si="589"/>
        <v>0</v>
      </c>
      <c r="T1409" s="405">
        <f t="shared" si="589"/>
        <v>0</v>
      </c>
      <c r="U1409" s="405">
        <f t="shared" si="589"/>
        <v>0</v>
      </c>
      <c r="V1409" s="405">
        <f t="shared" si="589"/>
        <v>0</v>
      </c>
      <c r="W1409" s="405">
        <f t="shared" si="589"/>
        <v>0</v>
      </c>
      <c r="X1409" s="405">
        <f t="shared" si="589"/>
        <v>0</v>
      </c>
      <c r="Y1409" s="405">
        <f t="shared" si="589"/>
        <v>0</v>
      </c>
      <c r="Z1409" s="405">
        <f t="shared" si="589"/>
        <v>0</v>
      </c>
      <c r="AA1409" s="405">
        <f t="shared" si="589"/>
        <v>0</v>
      </c>
      <c r="AB1409" s="403">
        <f t="shared" si="589"/>
        <v>0</v>
      </c>
      <c r="AC1409" s="399">
        <f t="shared" si="589"/>
        <v>0</v>
      </c>
      <c r="AD1409" s="854"/>
      <c r="AE1409" s="855"/>
      <c r="AF1409" s="856"/>
    </row>
    <row r="1410" spans="1:32" ht="15" customHeight="1" outlineLevel="1" x14ac:dyDescent="0.2">
      <c r="A1410" s="11">
        <v>161</v>
      </c>
      <c r="B1410" s="661"/>
      <c r="C1410" s="292"/>
      <c r="D1410" s="292"/>
      <c r="E1410" s="293"/>
      <c r="F1410" s="880" t="str">
        <f>'2. CAD NCCF'!F1410:L1410</f>
        <v>FI issued unsecured bonds and paper, low or not rated</v>
      </c>
      <c r="G1410" s="881"/>
      <c r="H1410" s="881"/>
      <c r="I1410" s="881"/>
      <c r="J1410" s="881"/>
      <c r="K1410" s="881"/>
      <c r="L1410" s="882"/>
      <c r="M1410" s="400">
        <f t="shared" ref="M1410:M1412" si="590">M634</f>
        <v>0</v>
      </c>
      <c r="N1410" s="411">
        <f>M1410*(1-'Appx 1. Ref Rates'!$E54)+N634*(1-'Appx 1. Ref Rates'!$E54)</f>
        <v>0</v>
      </c>
      <c r="O1410" s="414">
        <f>O634*(1-'Appx 1. Ref Rates'!$E54)</f>
        <v>0</v>
      </c>
      <c r="P1410" s="414">
        <f>P634*(1-'Appx 1. Ref Rates'!$E54)</f>
        <v>0</v>
      </c>
      <c r="Q1410" s="415">
        <f>Q634*(1-'Appx 1. Ref Rates'!$E54)</f>
        <v>0</v>
      </c>
      <c r="R1410" s="411">
        <f>R634*(1-'Appx 1. Ref Rates'!$E54)</f>
        <v>0</v>
      </c>
      <c r="S1410" s="413">
        <f>S634*(1-'Appx 1. Ref Rates'!$E54)</f>
        <v>0</v>
      </c>
      <c r="T1410" s="413">
        <f>T634*(1-'Appx 1. Ref Rates'!$E54)</f>
        <v>0</v>
      </c>
      <c r="U1410" s="413">
        <f>U634*(1-'Appx 1. Ref Rates'!$E54)</f>
        <v>0</v>
      </c>
      <c r="V1410" s="413">
        <f>V634*(1-'Appx 1. Ref Rates'!$E54)</f>
        <v>0</v>
      </c>
      <c r="W1410" s="413">
        <f>W634*(1-'Appx 1. Ref Rates'!$E54)</f>
        <v>0</v>
      </c>
      <c r="X1410" s="414">
        <f>X634*(1-'Appx 1. Ref Rates'!$E54)</f>
        <v>0</v>
      </c>
      <c r="Y1410" s="413">
        <f>Y634*(1-'Appx 1. Ref Rates'!$E54)</f>
        <v>0</v>
      </c>
      <c r="Z1410" s="413">
        <f>Z634*(1-'Appx 1. Ref Rates'!$E54)</f>
        <v>0</v>
      </c>
      <c r="AA1410" s="413">
        <f>AA634*(1-'Appx 1. Ref Rates'!$E54)</f>
        <v>0</v>
      </c>
      <c r="AB1410" s="413">
        <f>AB634*(1-'Appx 1. Ref Rates'!$E54)</f>
        <v>0</v>
      </c>
      <c r="AC1410" s="400">
        <f t="shared" si="580"/>
        <v>0</v>
      </c>
      <c r="AD1410" s="854"/>
      <c r="AE1410" s="855"/>
      <c r="AF1410" s="856"/>
    </row>
    <row r="1411" spans="1:32" ht="15" customHeight="1" outlineLevel="1" x14ac:dyDescent="0.2">
      <c r="A1411" s="11">
        <v>162</v>
      </c>
      <c r="B1411" s="661"/>
      <c r="C1411" s="662"/>
      <c r="D1411" s="662"/>
      <c r="E1411" s="662"/>
      <c r="F1411" s="880" t="str">
        <f>'2. CAD NCCF'!F1411:L1411</f>
        <v>FI issued covered bonds, low or not rated</v>
      </c>
      <c r="G1411" s="881"/>
      <c r="H1411" s="881"/>
      <c r="I1411" s="881"/>
      <c r="J1411" s="881"/>
      <c r="K1411" s="881"/>
      <c r="L1411" s="882"/>
      <c r="M1411" s="400">
        <f t="shared" si="590"/>
        <v>0</v>
      </c>
      <c r="N1411" s="411">
        <f>M1411*(1-'Appx 1. Ref Rates'!$E55)+N635*(1-'Appx 1. Ref Rates'!$E55)</f>
        <v>0</v>
      </c>
      <c r="O1411" s="414">
        <f>O635*(1-'Appx 1. Ref Rates'!$E55)</f>
        <v>0</v>
      </c>
      <c r="P1411" s="414">
        <f>P635*(1-'Appx 1. Ref Rates'!$E55)</f>
        <v>0</v>
      </c>
      <c r="Q1411" s="415">
        <f>Q635*(1-'Appx 1. Ref Rates'!$E55)</f>
        <v>0</v>
      </c>
      <c r="R1411" s="411">
        <f>R635*(1-'Appx 1. Ref Rates'!$E55)</f>
        <v>0</v>
      </c>
      <c r="S1411" s="413">
        <f>S635*(1-'Appx 1. Ref Rates'!$E55)</f>
        <v>0</v>
      </c>
      <c r="T1411" s="413">
        <f>T635*(1-'Appx 1. Ref Rates'!$E55)</f>
        <v>0</v>
      </c>
      <c r="U1411" s="413">
        <f>U635*(1-'Appx 1. Ref Rates'!$E55)</f>
        <v>0</v>
      </c>
      <c r="V1411" s="413">
        <f>V635*(1-'Appx 1. Ref Rates'!$E55)</f>
        <v>0</v>
      </c>
      <c r="W1411" s="413">
        <f>W635*(1-'Appx 1. Ref Rates'!$E55)</f>
        <v>0</v>
      </c>
      <c r="X1411" s="414">
        <f>X635*(1-'Appx 1. Ref Rates'!$E55)</f>
        <v>0</v>
      </c>
      <c r="Y1411" s="413">
        <f>Y635*(1-'Appx 1. Ref Rates'!$E55)</f>
        <v>0</v>
      </c>
      <c r="Z1411" s="413">
        <f>Z635*(1-'Appx 1. Ref Rates'!$E55)</f>
        <v>0</v>
      </c>
      <c r="AA1411" s="413">
        <f>AA635*(1-'Appx 1. Ref Rates'!$E55)</f>
        <v>0</v>
      </c>
      <c r="AB1411" s="413">
        <f>AB635*(1-'Appx 1. Ref Rates'!$E55)</f>
        <v>0</v>
      </c>
      <c r="AC1411" s="400">
        <f t="shared" si="580"/>
        <v>0</v>
      </c>
      <c r="AD1411" s="854"/>
      <c r="AE1411" s="855"/>
      <c r="AF1411" s="856"/>
    </row>
    <row r="1412" spans="1:32" ht="15" customHeight="1" outlineLevel="1" x14ac:dyDescent="0.2">
      <c r="A1412" s="11">
        <v>163</v>
      </c>
      <c r="B1412" s="661"/>
      <c r="C1412" s="662"/>
      <c r="D1412" s="662"/>
      <c r="E1412" s="662"/>
      <c r="F1412" s="880" t="str">
        <f>'2. CAD NCCF'!F1412:L1412</f>
        <v>FI issued jumbo covered bonds, low or not rated</v>
      </c>
      <c r="G1412" s="881"/>
      <c r="H1412" s="881"/>
      <c r="I1412" s="881"/>
      <c r="J1412" s="881"/>
      <c r="K1412" s="881"/>
      <c r="L1412" s="882"/>
      <c r="M1412" s="400">
        <f t="shared" si="590"/>
        <v>0</v>
      </c>
      <c r="N1412" s="411">
        <f>M1412*(1-'Appx 1. Ref Rates'!$E56)+N636*(1-'Appx 1. Ref Rates'!$E56)</f>
        <v>0</v>
      </c>
      <c r="O1412" s="414">
        <f>O636*(1-'Appx 1. Ref Rates'!$E56)</f>
        <v>0</v>
      </c>
      <c r="P1412" s="414">
        <f>P636*(1-'Appx 1. Ref Rates'!$E56)</f>
        <v>0</v>
      </c>
      <c r="Q1412" s="415">
        <f>Q636*(1-'Appx 1. Ref Rates'!$E56)</f>
        <v>0</v>
      </c>
      <c r="R1412" s="411">
        <f>R636*(1-'Appx 1. Ref Rates'!$E56)</f>
        <v>0</v>
      </c>
      <c r="S1412" s="413">
        <f>S636*(1-'Appx 1. Ref Rates'!$E56)</f>
        <v>0</v>
      </c>
      <c r="T1412" s="413">
        <f>T636*(1-'Appx 1. Ref Rates'!$E56)</f>
        <v>0</v>
      </c>
      <c r="U1412" s="413">
        <f>U636*(1-'Appx 1. Ref Rates'!$E56)</f>
        <v>0</v>
      </c>
      <c r="V1412" s="413">
        <f>V636*(1-'Appx 1. Ref Rates'!$E56)</f>
        <v>0</v>
      </c>
      <c r="W1412" s="413">
        <f>W636*(1-'Appx 1. Ref Rates'!$E56)</f>
        <v>0</v>
      </c>
      <c r="X1412" s="414">
        <f>X636*(1-'Appx 1. Ref Rates'!$E56)</f>
        <v>0</v>
      </c>
      <c r="Y1412" s="413">
        <f>Y636*(1-'Appx 1. Ref Rates'!$E56)</f>
        <v>0</v>
      </c>
      <c r="Z1412" s="413">
        <f>Z636*(1-'Appx 1. Ref Rates'!$E56)</f>
        <v>0</v>
      </c>
      <c r="AA1412" s="413">
        <f>AA636*(1-'Appx 1. Ref Rates'!$E56)</f>
        <v>0</v>
      </c>
      <c r="AB1412" s="413">
        <f>AB636*(1-'Appx 1. Ref Rates'!$E56)</f>
        <v>0</v>
      </c>
      <c r="AC1412" s="400">
        <f t="shared" si="580"/>
        <v>0</v>
      </c>
      <c r="AD1412" s="857"/>
      <c r="AE1412" s="858"/>
      <c r="AF1412" s="859"/>
    </row>
    <row r="1413" spans="1:32" outlineLevel="1" x14ac:dyDescent="0.2">
      <c r="A1413" s="11">
        <v>164</v>
      </c>
      <c r="B1413" s="661"/>
      <c r="C1413" s="662"/>
      <c r="D1413" s="868" t="str">
        <f>'2. CAD NCCF'!D1413:AF1413</f>
        <v>Asset backed securities (ABS) and asset backed commercial paper (ABCP)</v>
      </c>
      <c r="E1413" s="869"/>
      <c r="F1413" s="869"/>
      <c r="G1413" s="869"/>
      <c r="H1413" s="869"/>
      <c r="I1413" s="869"/>
      <c r="J1413" s="869"/>
      <c r="K1413" s="869"/>
      <c r="L1413" s="869"/>
      <c r="M1413" s="869"/>
      <c r="N1413" s="869"/>
      <c r="O1413" s="869"/>
      <c r="P1413" s="869"/>
      <c r="Q1413" s="869"/>
      <c r="R1413" s="869"/>
      <c r="S1413" s="869"/>
      <c r="T1413" s="869"/>
      <c r="U1413" s="869"/>
      <c r="V1413" s="869"/>
      <c r="W1413" s="869"/>
      <c r="X1413" s="869"/>
      <c r="Y1413" s="869"/>
      <c r="Z1413" s="869"/>
      <c r="AA1413" s="869"/>
      <c r="AB1413" s="869"/>
      <c r="AC1413" s="869"/>
      <c r="AD1413" s="869"/>
      <c r="AE1413" s="869"/>
      <c r="AF1413" s="870"/>
    </row>
    <row r="1414" spans="1:32" outlineLevel="1" x14ac:dyDescent="0.2">
      <c r="A1414" s="11">
        <v>165</v>
      </c>
      <c r="B1414" s="661"/>
      <c r="C1414" s="662"/>
      <c r="D1414" s="662"/>
      <c r="E1414" s="933" t="str">
        <f>'2. CAD NCCF'!E1414:L1414</f>
        <v>Non-FI issued ABS and ABCP, high rated</v>
      </c>
      <c r="F1414" s="934"/>
      <c r="G1414" s="934"/>
      <c r="H1414" s="934"/>
      <c r="I1414" s="934"/>
      <c r="J1414" s="934"/>
      <c r="K1414" s="934"/>
      <c r="L1414" s="935"/>
      <c r="M1414" s="399">
        <f>SUBTOTAL(9,M1415:M1416)</f>
        <v>0</v>
      </c>
      <c r="N1414" s="402">
        <f t="shared" ref="N1414:AC1414" si="591">SUBTOTAL(9,N1415:N1416)</f>
        <v>0</v>
      </c>
      <c r="O1414" s="406">
        <f t="shared" si="591"/>
        <v>0</v>
      </c>
      <c r="P1414" s="406">
        <f t="shared" si="591"/>
        <v>0</v>
      </c>
      <c r="Q1414" s="407">
        <f t="shared" si="591"/>
        <v>0</v>
      </c>
      <c r="R1414" s="402">
        <f t="shared" si="591"/>
        <v>0</v>
      </c>
      <c r="S1414" s="406">
        <f t="shared" si="591"/>
        <v>0</v>
      </c>
      <c r="T1414" s="405">
        <f t="shared" si="591"/>
        <v>0</v>
      </c>
      <c r="U1414" s="405">
        <f t="shared" si="591"/>
        <v>0</v>
      </c>
      <c r="V1414" s="405">
        <f t="shared" si="591"/>
        <v>0</v>
      </c>
      <c r="W1414" s="405">
        <f t="shared" si="591"/>
        <v>0</v>
      </c>
      <c r="X1414" s="405">
        <f t="shared" si="591"/>
        <v>0</v>
      </c>
      <c r="Y1414" s="405">
        <f t="shared" si="591"/>
        <v>0</v>
      </c>
      <c r="Z1414" s="405">
        <f t="shared" si="591"/>
        <v>0</v>
      </c>
      <c r="AA1414" s="405">
        <f t="shared" si="591"/>
        <v>0</v>
      </c>
      <c r="AB1414" s="403">
        <f t="shared" si="591"/>
        <v>0</v>
      </c>
      <c r="AC1414" s="399">
        <f t="shared" si="591"/>
        <v>0</v>
      </c>
      <c r="AD1414" s="1433"/>
      <c r="AE1414" s="1434"/>
      <c r="AF1414" s="1435"/>
    </row>
    <row r="1415" spans="1:32" ht="15" customHeight="1" outlineLevel="1" x14ac:dyDescent="0.2">
      <c r="A1415" s="11">
        <v>166</v>
      </c>
      <c r="B1415" s="661"/>
      <c r="C1415" s="662"/>
      <c r="D1415" s="662"/>
      <c r="E1415" s="662"/>
      <c r="F1415" s="1045" t="str">
        <f>'2. CAD NCCF'!F1415:L1415</f>
        <v>Non-FI issued ABS, high rated</v>
      </c>
      <c r="G1415" s="1046"/>
      <c r="H1415" s="1046"/>
      <c r="I1415" s="1046"/>
      <c r="J1415" s="1046"/>
      <c r="K1415" s="1046"/>
      <c r="L1415" s="1431"/>
      <c r="M1415" s="400">
        <f t="shared" ref="M1415:M1416" si="592">M639</f>
        <v>0</v>
      </c>
      <c r="N1415" s="411">
        <f>M1415*(1-'Appx 1. Ref Rates'!$E59)+N639*(1-'Appx 1. Ref Rates'!$E59)</f>
        <v>0</v>
      </c>
      <c r="O1415" s="414">
        <f>O639*(1-'Appx 1. Ref Rates'!$E59)</f>
        <v>0</v>
      </c>
      <c r="P1415" s="414">
        <f>P639*(1-'Appx 1. Ref Rates'!$E59)</f>
        <v>0</v>
      </c>
      <c r="Q1415" s="415">
        <f>Q639*(1-'Appx 1. Ref Rates'!$E59)</f>
        <v>0</v>
      </c>
      <c r="R1415" s="411">
        <f>R639*(1-'Appx 1. Ref Rates'!$E59)</f>
        <v>0</v>
      </c>
      <c r="S1415" s="413">
        <f>S639*(1-'Appx 1. Ref Rates'!$E59)</f>
        <v>0</v>
      </c>
      <c r="T1415" s="413">
        <f>T639*(1-'Appx 1. Ref Rates'!$E59)</f>
        <v>0</v>
      </c>
      <c r="U1415" s="413">
        <f>U639*(1-'Appx 1. Ref Rates'!$E59)</f>
        <v>0</v>
      </c>
      <c r="V1415" s="413">
        <f>V639*(1-'Appx 1. Ref Rates'!$E59)</f>
        <v>0</v>
      </c>
      <c r="W1415" s="413">
        <f>W639*(1-'Appx 1. Ref Rates'!$E59)</f>
        <v>0</v>
      </c>
      <c r="X1415" s="414">
        <f>X639*(1-'Appx 1. Ref Rates'!$E59)</f>
        <v>0</v>
      </c>
      <c r="Y1415" s="413">
        <f>Y639*(1-'Appx 1. Ref Rates'!$E59)</f>
        <v>0</v>
      </c>
      <c r="Z1415" s="413">
        <f>Z639*(1-'Appx 1. Ref Rates'!$E59)</f>
        <v>0</v>
      </c>
      <c r="AA1415" s="413">
        <f>AA639*(1-'Appx 1. Ref Rates'!$E59)</f>
        <v>0</v>
      </c>
      <c r="AB1415" s="413">
        <f>AB639*(1-'Appx 1. Ref Rates'!$E59)</f>
        <v>0</v>
      </c>
      <c r="AC1415" s="400">
        <f t="shared" ref="AC1415:AC1416" si="593">AC639</f>
        <v>0</v>
      </c>
      <c r="AD1415" s="1436"/>
      <c r="AE1415" s="1437"/>
      <c r="AF1415" s="1438"/>
    </row>
    <row r="1416" spans="1:32" ht="15" customHeight="1" outlineLevel="1" x14ac:dyDescent="0.2">
      <c r="A1416" s="11">
        <v>167</v>
      </c>
      <c r="B1416" s="661"/>
      <c r="C1416" s="662"/>
      <c r="D1416" s="662"/>
      <c r="E1416" s="662"/>
      <c r="F1416" s="1045" t="str">
        <f>'2. CAD NCCF'!F1416:L1416</f>
        <v>Non-FI issued ABCP, high rated</v>
      </c>
      <c r="G1416" s="1046"/>
      <c r="H1416" s="1046"/>
      <c r="I1416" s="1046"/>
      <c r="J1416" s="1046"/>
      <c r="K1416" s="1046"/>
      <c r="L1416" s="1431"/>
      <c r="M1416" s="400">
        <f t="shared" si="592"/>
        <v>0</v>
      </c>
      <c r="N1416" s="411">
        <f>M1416*(1-'Appx 1. Ref Rates'!$E60)+N640*(1-'Appx 1. Ref Rates'!$E60)</f>
        <v>0</v>
      </c>
      <c r="O1416" s="414">
        <f>O640*(1-'Appx 1. Ref Rates'!$E60)</f>
        <v>0</v>
      </c>
      <c r="P1416" s="414">
        <f>P640*(1-'Appx 1. Ref Rates'!$E60)</f>
        <v>0</v>
      </c>
      <c r="Q1416" s="415">
        <f>Q640*(1-'Appx 1. Ref Rates'!$E60)</f>
        <v>0</v>
      </c>
      <c r="R1416" s="411">
        <f>R640*(1-'Appx 1. Ref Rates'!$E60)</f>
        <v>0</v>
      </c>
      <c r="S1416" s="413">
        <f>S640*(1-'Appx 1. Ref Rates'!$E60)</f>
        <v>0</v>
      </c>
      <c r="T1416" s="413">
        <f>T640*(1-'Appx 1. Ref Rates'!$E60)</f>
        <v>0</v>
      </c>
      <c r="U1416" s="413">
        <f>U640*(1-'Appx 1. Ref Rates'!$E60)</f>
        <v>0</v>
      </c>
      <c r="V1416" s="413">
        <f>V640*(1-'Appx 1. Ref Rates'!$E60)</f>
        <v>0</v>
      </c>
      <c r="W1416" s="413">
        <f>W640*(1-'Appx 1. Ref Rates'!$E60)</f>
        <v>0</v>
      </c>
      <c r="X1416" s="414">
        <f>X640*(1-'Appx 1. Ref Rates'!$E60)</f>
        <v>0</v>
      </c>
      <c r="Y1416" s="413">
        <f>Y640*(1-'Appx 1. Ref Rates'!$E60)</f>
        <v>0</v>
      </c>
      <c r="Z1416" s="413">
        <f>Z640*(1-'Appx 1. Ref Rates'!$E60)</f>
        <v>0</v>
      </c>
      <c r="AA1416" s="413">
        <f>AA640*(1-'Appx 1. Ref Rates'!$E60)</f>
        <v>0</v>
      </c>
      <c r="AB1416" s="413">
        <f>AB640*(1-'Appx 1. Ref Rates'!$E60)</f>
        <v>0</v>
      </c>
      <c r="AC1416" s="400">
        <f t="shared" si="593"/>
        <v>0</v>
      </c>
      <c r="AD1416" s="1436"/>
      <c r="AE1416" s="1437"/>
      <c r="AF1416" s="1438"/>
    </row>
    <row r="1417" spans="1:32" outlineLevel="1" x14ac:dyDescent="0.2">
      <c r="A1417" s="11">
        <v>168</v>
      </c>
      <c r="B1417" s="661"/>
      <c r="C1417" s="662"/>
      <c r="D1417" s="662"/>
      <c r="E1417" s="877" t="str">
        <f>'2. CAD NCCF'!E1417:L1417</f>
        <v>FI issued ABS and ABCP, high rated</v>
      </c>
      <c r="F1417" s="878"/>
      <c r="G1417" s="878"/>
      <c r="H1417" s="878"/>
      <c r="I1417" s="878"/>
      <c r="J1417" s="878"/>
      <c r="K1417" s="878"/>
      <c r="L1417" s="879"/>
      <c r="M1417" s="399">
        <f>SUBTOTAL(9,M1418:M1419)</f>
        <v>0</v>
      </c>
      <c r="N1417" s="402">
        <f t="shared" ref="N1417:AC1417" si="594">SUBTOTAL(9,N1418:N1419)</f>
        <v>0</v>
      </c>
      <c r="O1417" s="406">
        <f t="shared" si="594"/>
        <v>0</v>
      </c>
      <c r="P1417" s="406">
        <f t="shared" si="594"/>
        <v>0</v>
      </c>
      <c r="Q1417" s="407">
        <f t="shared" si="594"/>
        <v>0</v>
      </c>
      <c r="R1417" s="402">
        <f t="shared" si="594"/>
        <v>0</v>
      </c>
      <c r="S1417" s="406">
        <f t="shared" si="594"/>
        <v>0</v>
      </c>
      <c r="T1417" s="405">
        <f t="shared" si="594"/>
        <v>0</v>
      </c>
      <c r="U1417" s="405">
        <f t="shared" si="594"/>
        <v>0</v>
      </c>
      <c r="V1417" s="405">
        <f t="shared" si="594"/>
        <v>0</v>
      </c>
      <c r="W1417" s="405">
        <f t="shared" si="594"/>
        <v>0</v>
      </c>
      <c r="X1417" s="405">
        <f t="shared" si="594"/>
        <v>0</v>
      </c>
      <c r="Y1417" s="405">
        <f t="shared" si="594"/>
        <v>0</v>
      </c>
      <c r="Z1417" s="405">
        <f t="shared" si="594"/>
        <v>0</v>
      </c>
      <c r="AA1417" s="405">
        <f t="shared" si="594"/>
        <v>0</v>
      </c>
      <c r="AB1417" s="403">
        <f t="shared" si="594"/>
        <v>0</v>
      </c>
      <c r="AC1417" s="399">
        <f t="shared" si="594"/>
        <v>0</v>
      </c>
      <c r="AD1417" s="1436"/>
      <c r="AE1417" s="1437"/>
      <c r="AF1417" s="1438"/>
    </row>
    <row r="1418" spans="1:32" ht="15" customHeight="1" outlineLevel="1" x14ac:dyDescent="0.2">
      <c r="A1418" s="11">
        <v>169</v>
      </c>
      <c r="B1418" s="661"/>
      <c r="C1418" s="662"/>
      <c r="D1418" s="662"/>
      <c r="E1418" s="662"/>
      <c r="F1418" s="1045" t="str">
        <f>'2. CAD NCCF'!F1418:L1418</f>
        <v>FI issued ABS, high rated</v>
      </c>
      <c r="G1418" s="1046"/>
      <c r="H1418" s="1046"/>
      <c r="I1418" s="1046"/>
      <c r="J1418" s="1046"/>
      <c r="K1418" s="1046"/>
      <c r="L1418" s="1431"/>
      <c r="M1418" s="400">
        <f t="shared" ref="M1418:M1419" si="595">M642</f>
        <v>0</v>
      </c>
      <c r="N1418" s="411">
        <f>M1418*(1-'Appx 1. Ref Rates'!$E62)+N642*(1-'Appx 1. Ref Rates'!$E62)</f>
        <v>0</v>
      </c>
      <c r="O1418" s="414">
        <f>O642*(1-'Appx 1. Ref Rates'!$E62)</f>
        <v>0</v>
      </c>
      <c r="P1418" s="414">
        <f>P642*(1-'Appx 1. Ref Rates'!$E62)</f>
        <v>0</v>
      </c>
      <c r="Q1418" s="415">
        <f>Q642*(1-'Appx 1. Ref Rates'!$E62)</f>
        <v>0</v>
      </c>
      <c r="R1418" s="411">
        <f>R642*(1-'Appx 1. Ref Rates'!$E62)</f>
        <v>0</v>
      </c>
      <c r="S1418" s="413">
        <f>S642*(1-'Appx 1. Ref Rates'!$E62)</f>
        <v>0</v>
      </c>
      <c r="T1418" s="413">
        <f>T642*(1-'Appx 1. Ref Rates'!$E62)</f>
        <v>0</v>
      </c>
      <c r="U1418" s="413">
        <f>U642*(1-'Appx 1. Ref Rates'!$E62)</f>
        <v>0</v>
      </c>
      <c r="V1418" s="413">
        <f>V642*(1-'Appx 1. Ref Rates'!$E62)</f>
        <v>0</v>
      </c>
      <c r="W1418" s="413">
        <f>W642*(1-'Appx 1. Ref Rates'!$E62)</f>
        <v>0</v>
      </c>
      <c r="X1418" s="414">
        <f>X642*(1-'Appx 1. Ref Rates'!$E62)</f>
        <v>0</v>
      </c>
      <c r="Y1418" s="413">
        <f>Y642*(1-'Appx 1. Ref Rates'!$E62)</f>
        <v>0</v>
      </c>
      <c r="Z1418" s="413">
        <f>Z642*(1-'Appx 1. Ref Rates'!$E62)</f>
        <v>0</v>
      </c>
      <c r="AA1418" s="413">
        <f>AA642*(1-'Appx 1. Ref Rates'!$E62)</f>
        <v>0</v>
      </c>
      <c r="AB1418" s="413">
        <f>AB642*(1-'Appx 1. Ref Rates'!$E62)</f>
        <v>0</v>
      </c>
      <c r="AC1418" s="400">
        <f t="shared" ref="AC1418:AC1419" si="596">AC642</f>
        <v>0</v>
      </c>
      <c r="AD1418" s="1436"/>
      <c r="AE1418" s="1437"/>
      <c r="AF1418" s="1438"/>
    </row>
    <row r="1419" spans="1:32" ht="15" customHeight="1" outlineLevel="1" x14ac:dyDescent="0.2">
      <c r="A1419" s="11">
        <v>170</v>
      </c>
      <c r="B1419" s="661"/>
      <c r="C1419" s="662"/>
      <c r="D1419" s="662"/>
      <c r="E1419" s="662"/>
      <c r="F1419" s="1045" t="str">
        <f>'2. CAD NCCF'!F1419:L1419</f>
        <v>FI issued ABCP, high rated</v>
      </c>
      <c r="G1419" s="1046"/>
      <c r="H1419" s="1046"/>
      <c r="I1419" s="1046"/>
      <c r="J1419" s="1046"/>
      <c r="K1419" s="1046"/>
      <c r="L1419" s="1431"/>
      <c r="M1419" s="400">
        <f t="shared" si="595"/>
        <v>0</v>
      </c>
      <c r="N1419" s="411">
        <f>M1419*(1-'Appx 1. Ref Rates'!$E63)+N643*(1-'Appx 1. Ref Rates'!$E63)</f>
        <v>0</v>
      </c>
      <c r="O1419" s="414">
        <f>O643*(1-'Appx 1. Ref Rates'!$E63)</f>
        <v>0</v>
      </c>
      <c r="P1419" s="414">
        <f>P643*(1-'Appx 1. Ref Rates'!$E63)</f>
        <v>0</v>
      </c>
      <c r="Q1419" s="415">
        <f>Q643*(1-'Appx 1. Ref Rates'!$E63)</f>
        <v>0</v>
      </c>
      <c r="R1419" s="411">
        <f>R643*(1-'Appx 1. Ref Rates'!$E63)</f>
        <v>0</v>
      </c>
      <c r="S1419" s="413">
        <f>S643*(1-'Appx 1. Ref Rates'!$E63)</f>
        <v>0</v>
      </c>
      <c r="T1419" s="413">
        <f>T643*(1-'Appx 1. Ref Rates'!$E63)</f>
        <v>0</v>
      </c>
      <c r="U1419" s="413">
        <f>U643*(1-'Appx 1. Ref Rates'!$E63)</f>
        <v>0</v>
      </c>
      <c r="V1419" s="413">
        <f>V643*(1-'Appx 1. Ref Rates'!$E63)</f>
        <v>0</v>
      </c>
      <c r="W1419" s="413">
        <f>W643*(1-'Appx 1. Ref Rates'!$E63)</f>
        <v>0</v>
      </c>
      <c r="X1419" s="414">
        <f>X643*(1-'Appx 1. Ref Rates'!$E63)</f>
        <v>0</v>
      </c>
      <c r="Y1419" s="413">
        <f>Y643*(1-'Appx 1. Ref Rates'!$E63)</f>
        <v>0</v>
      </c>
      <c r="Z1419" s="413">
        <f>Z643*(1-'Appx 1. Ref Rates'!$E63)</f>
        <v>0</v>
      </c>
      <c r="AA1419" s="413">
        <f>AA643*(1-'Appx 1. Ref Rates'!$E63)</f>
        <v>0</v>
      </c>
      <c r="AB1419" s="413">
        <f>AB643*(1-'Appx 1. Ref Rates'!$E63)</f>
        <v>0</v>
      </c>
      <c r="AC1419" s="400">
        <f t="shared" si="596"/>
        <v>0</v>
      </c>
      <c r="AD1419" s="1436"/>
      <c r="AE1419" s="1437"/>
      <c r="AF1419" s="1438"/>
    </row>
    <row r="1420" spans="1:32" outlineLevel="1" x14ac:dyDescent="0.2">
      <c r="A1420" s="11">
        <v>171</v>
      </c>
      <c r="B1420" s="661"/>
      <c r="C1420" s="662"/>
      <c r="D1420" s="662"/>
      <c r="E1420" s="877" t="str">
        <f>'2. CAD NCCF'!E1420:L1420</f>
        <v>Non-FI issued ABS and ABCP, medium rated</v>
      </c>
      <c r="F1420" s="878"/>
      <c r="G1420" s="878"/>
      <c r="H1420" s="878"/>
      <c r="I1420" s="878"/>
      <c r="J1420" s="878"/>
      <c r="K1420" s="878"/>
      <c r="L1420" s="879"/>
      <c r="M1420" s="399">
        <f>SUBTOTAL(9,M1421:M1422)</f>
        <v>0</v>
      </c>
      <c r="N1420" s="402">
        <f t="shared" ref="N1420:AC1420" si="597">SUBTOTAL(9,N1421:N1422)</f>
        <v>0</v>
      </c>
      <c r="O1420" s="406">
        <f t="shared" si="597"/>
        <v>0</v>
      </c>
      <c r="P1420" s="406">
        <f t="shared" si="597"/>
        <v>0</v>
      </c>
      <c r="Q1420" s="407">
        <f t="shared" si="597"/>
        <v>0</v>
      </c>
      <c r="R1420" s="402">
        <f t="shared" si="597"/>
        <v>0</v>
      </c>
      <c r="S1420" s="406">
        <f t="shared" si="597"/>
        <v>0</v>
      </c>
      <c r="T1420" s="405">
        <f t="shared" si="597"/>
        <v>0</v>
      </c>
      <c r="U1420" s="405">
        <f t="shared" si="597"/>
        <v>0</v>
      </c>
      <c r="V1420" s="405">
        <f t="shared" si="597"/>
        <v>0</v>
      </c>
      <c r="W1420" s="405">
        <f t="shared" si="597"/>
        <v>0</v>
      </c>
      <c r="X1420" s="405">
        <f t="shared" si="597"/>
        <v>0</v>
      </c>
      <c r="Y1420" s="405">
        <f t="shared" si="597"/>
        <v>0</v>
      </c>
      <c r="Z1420" s="405">
        <f t="shared" si="597"/>
        <v>0</v>
      </c>
      <c r="AA1420" s="405">
        <f t="shared" si="597"/>
        <v>0</v>
      </c>
      <c r="AB1420" s="403">
        <f t="shared" si="597"/>
        <v>0</v>
      </c>
      <c r="AC1420" s="399">
        <f t="shared" si="597"/>
        <v>0</v>
      </c>
      <c r="AD1420" s="1436"/>
      <c r="AE1420" s="1437"/>
      <c r="AF1420" s="1438"/>
    </row>
    <row r="1421" spans="1:32" ht="15" customHeight="1" outlineLevel="1" x14ac:dyDescent="0.2">
      <c r="A1421" s="11">
        <v>172</v>
      </c>
      <c r="B1421" s="661"/>
      <c r="C1421" s="662"/>
      <c r="D1421" s="662"/>
      <c r="E1421" s="662"/>
      <c r="F1421" s="1045" t="str">
        <f>'2. CAD NCCF'!F1421:L1421</f>
        <v>Non-FI issued ABS, medium rated</v>
      </c>
      <c r="G1421" s="1046"/>
      <c r="H1421" s="1046"/>
      <c r="I1421" s="1046"/>
      <c r="J1421" s="1046"/>
      <c r="K1421" s="1046"/>
      <c r="L1421" s="1431"/>
      <c r="M1421" s="400">
        <f t="shared" ref="M1421:M1422" si="598">M645</f>
        <v>0</v>
      </c>
      <c r="N1421" s="411">
        <f>M1421*(1-'Appx 1. Ref Rates'!$E65)+N645*(1-'Appx 1. Ref Rates'!$E65)</f>
        <v>0</v>
      </c>
      <c r="O1421" s="414">
        <f>O645*(1-'Appx 1. Ref Rates'!$E65)</f>
        <v>0</v>
      </c>
      <c r="P1421" s="414">
        <f>P645*(1-'Appx 1. Ref Rates'!$E65)</f>
        <v>0</v>
      </c>
      <c r="Q1421" s="415">
        <f>Q645*(1-'Appx 1. Ref Rates'!$E65)</f>
        <v>0</v>
      </c>
      <c r="R1421" s="411">
        <f>R645*(1-'Appx 1. Ref Rates'!$E65)</f>
        <v>0</v>
      </c>
      <c r="S1421" s="413">
        <f>S645*(1-'Appx 1. Ref Rates'!$E65)</f>
        <v>0</v>
      </c>
      <c r="T1421" s="413">
        <f>T645*(1-'Appx 1. Ref Rates'!$E65)</f>
        <v>0</v>
      </c>
      <c r="U1421" s="413">
        <f>U645*(1-'Appx 1. Ref Rates'!$E65)</f>
        <v>0</v>
      </c>
      <c r="V1421" s="413">
        <f>V645*(1-'Appx 1. Ref Rates'!$E65)</f>
        <v>0</v>
      </c>
      <c r="W1421" s="413">
        <f>W645*(1-'Appx 1. Ref Rates'!$E65)</f>
        <v>0</v>
      </c>
      <c r="X1421" s="414">
        <f>X645*(1-'Appx 1. Ref Rates'!$E65)</f>
        <v>0</v>
      </c>
      <c r="Y1421" s="413">
        <f>Y645*(1-'Appx 1. Ref Rates'!$E65)</f>
        <v>0</v>
      </c>
      <c r="Z1421" s="413">
        <f>Z645*(1-'Appx 1. Ref Rates'!$E65)</f>
        <v>0</v>
      </c>
      <c r="AA1421" s="413">
        <f>AA645*(1-'Appx 1. Ref Rates'!$E65)</f>
        <v>0</v>
      </c>
      <c r="AB1421" s="413">
        <f>AB645*(1-'Appx 1. Ref Rates'!$E65)</f>
        <v>0</v>
      </c>
      <c r="AC1421" s="400">
        <f t="shared" ref="AC1421:AC1422" si="599">AC645</f>
        <v>0</v>
      </c>
      <c r="AD1421" s="1436"/>
      <c r="AE1421" s="1437"/>
      <c r="AF1421" s="1438"/>
    </row>
    <row r="1422" spans="1:32" ht="15" customHeight="1" outlineLevel="1" x14ac:dyDescent="0.2">
      <c r="A1422" s="11">
        <v>173</v>
      </c>
      <c r="B1422" s="661"/>
      <c r="C1422" s="662"/>
      <c r="D1422" s="662"/>
      <c r="E1422" s="662"/>
      <c r="F1422" s="1045" t="str">
        <f>'2. CAD NCCF'!F1422:L1422</f>
        <v>Non-FI issued ABCP, medium rated</v>
      </c>
      <c r="G1422" s="1046"/>
      <c r="H1422" s="1046"/>
      <c r="I1422" s="1046"/>
      <c r="J1422" s="1046"/>
      <c r="K1422" s="1046"/>
      <c r="L1422" s="1431"/>
      <c r="M1422" s="400">
        <f t="shared" si="598"/>
        <v>0</v>
      </c>
      <c r="N1422" s="411">
        <f>M1422*(1-'Appx 1. Ref Rates'!$E66)+N646*(1-'Appx 1. Ref Rates'!$E66)</f>
        <v>0</v>
      </c>
      <c r="O1422" s="414">
        <f>O646*(1-'Appx 1. Ref Rates'!$E66)</f>
        <v>0</v>
      </c>
      <c r="P1422" s="414">
        <f>P646*(1-'Appx 1. Ref Rates'!$E66)</f>
        <v>0</v>
      </c>
      <c r="Q1422" s="415">
        <f>Q646*(1-'Appx 1. Ref Rates'!$E66)</f>
        <v>0</v>
      </c>
      <c r="R1422" s="411">
        <f>R646*(1-'Appx 1. Ref Rates'!$E66)</f>
        <v>0</v>
      </c>
      <c r="S1422" s="413">
        <f>S646*(1-'Appx 1. Ref Rates'!$E66)</f>
        <v>0</v>
      </c>
      <c r="T1422" s="413">
        <f>T646*(1-'Appx 1. Ref Rates'!$E66)</f>
        <v>0</v>
      </c>
      <c r="U1422" s="413">
        <f>U646*(1-'Appx 1. Ref Rates'!$E66)</f>
        <v>0</v>
      </c>
      <c r="V1422" s="413">
        <f>V646*(1-'Appx 1. Ref Rates'!$E66)</f>
        <v>0</v>
      </c>
      <c r="W1422" s="413">
        <f>W646*(1-'Appx 1. Ref Rates'!$E66)</f>
        <v>0</v>
      </c>
      <c r="X1422" s="414">
        <f>X646*(1-'Appx 1. Ref Rates'!$E66)</f>
        <v>0</v>
      </c>
      <c r="Y1422" s="413">
        <f>Y646*(1-'Appx 1. Ref Rates'!$E66)</f>
        <v>0</v>
      </c>
      <c r="Z1422" s="413">
        <f>Z646*(1-'Appx 1. Ref Rates'!$E66)</f>
        <v>0</v>
      </c>
      <c r="AA1422" s="413">
        <f>AA646*(1-'Appx 1. Ref Rates'!$E66)</f>
        <v>0</v>
      </c>
      <c r="AB1422" s="413">
        <f>AB646*(1-'Appx 1. Ref Rates'!$E66)</f>
        <v>0</v>
      </c>
      <c r="AC1422" s="400">
        <f t="shared" si="599"/>
        <v>0</v>
      </c>
      <c r="AD1422" s="1436"/>
      <c r="AE1422" s="1437"/>
      <c r="AF1422" s="1438"/>
    </row>
    <row r="1423" spans="1:32" outlineLevel="1" x14ac:dyDescent="0.2">
      <c r="A1423" s="11">
        <v>174</v>
      </c>
      <c r="B1423" s="661"/>
      <c r="C1423" s="662"/>
      <c r="D1423" s="662"/>
      <c r="E1423" s="877" t="str">
        <f>'2. CAD NCCF'!E1423:L1423</f>
        <v>FI issued ABS and ABCP, medium rated</v>
      </c>
      <c r="F1423" s="878"/>
      <c r="G1423" s="878"/>
      <c r="H1423" s="878"/>
      <c r="I1423" s="878"/>
      <c r="J1423" s="878"/>
      <c r="K1423" s="878"/>
      <c r="L1423" s="879"/>
      <c r="M1423" s="399">
        <f>SUBTOTAL(9,M1424:M1425)</f>
        <v>0</v>
      </c>
      <c r="N1423" s="402">
        <f t="shared" ref="N1423:AC1423" si="600">SUBTOTAL(9,N1424:N1425)</f>
        <v>0</v>
      </c>
      <c r="O1423" s="406">
        <f t="shared" si="600"/>
        <v>0</v>
      </c>
      <c r="P1423" s="406">
        <f t="shared" si="600"/>
        <v>0</v>
      </c>
      <c r="Q1423" s="407">
        <f t="shared" si="600"/>
        <v>0</v>
      </c>
      <c r="R1423" s="402">
        <f t="shared" si="600"/>
        <v>0</v>
      </c>
      <c r="S1423" s="406">
        <f t="shared" si="600"/>
        <v>0</v>
      </c>
      <c r="T1423" s="405">
        <f t="shared" si="600"/>
        <v>0</v>
      </c>
      <c r="U1423" s="405">
        <f t="shared" si="600"/>
        <v>0</v>
      </c>
      <c r="V1423" s="405">
        <f t="shared" si="600"/>
        <v>0</v>
      </c>
      <c r="W1423" s="405">
        <f t="shared" si="600"/>
        <v>0</v>
      </c>
      <c r="X1423" s="405">
        <f t="shared" si="600"/>
        <v>0</v>
      </c>
      <c r="Y1423" s="405">
        <f t="shared" si="600"/>
        <v>0</v>
      </c>
      <c r="Z1423" s="405">
        <f t="shared" si="600"/>
        <v>0</v>
      </c>
      <c r="AA1423" s="405">
        <f t="shared" si="600"/>
        <v>0</v>
      </c>
      <c r="AB1423" s="403">
        <f t="shared" si="600"/>
        <v>0</v>
      </c>
      <c r="AC1423" s="399">
        <f t="shared" si="600"/>
        <v>0</v>
      </c>
      <c r="AD1423" s="1436"/>
      <c r="AE1423" s="1437"/>
      <c r="AF1423" s="1438"/>
    </row>
    <row r="1424" spans="1:32" ht="15" customHeight="1" outlineLevel="1" x14ac:dyDescent="0.2">
      <c r="A1424" s="11">
        <v>175</v>
      </c>
      <c r="B1424" s="661"/>
      <c r="C1424" s="662"/>
      <c r="D1424" s="662"/>
      <c r="E1424" s="662"/>
      <c r="F1424" s="1045" t="str">
        <f>'2. CAD NCCF'!F1424:L1424</f>
        <v>FI issued ABS, medium rated</v>
      </c>
      <c r="G1424" s="1046"/>
      <c r="H1424" s="1046"/>
      <c r="I1424" s="1046"/>
      <c r="J1424" s="1046"/>
      <c r="K1424" s="1046"/>
      <c r="L1424" s="1431"/>
      <c r="M1424" s="400">
        <f t="shared" ref="M1424:M1425" si="601">M648</f>
        <v>0</v>
      </c>
      <c r="N1424" s="411">
        <f>M1424*(1-'Appx 1. Ref Rates'!$E68)+N648*(1-'Appx 1. Ref Rates'!$E68)</f>
        <v>0</v>
      </c>
      <c r="O1424" s="414">
        <f>O648*(1-'Appx 1. Ref Rates'!$E68)</f>
        <v>0</v>
      </c>
      <c r="P1424" s="414">
        <f>P648*(1-'Appx 1. Ref Rates'!$E68)</f>
        <v>0</v>
      </c>
      <c r="Q1424" s="415">
        <f>Q648*(1-'Appx 1. Ref Rates'!$E68)</f>
        <v>0</v>
      </c>
      <c r="R1424" s="411">
        <f>R648*(1-'Appx 1. Ref Rates'!$E68)</f>
        <v>0</v>
      </c>
      <c r="S1424" s="413">
        <f>S648*(1-'Appx 1. Ref Rates'!$E68)</f>
        <v>0</v>
      </c>
      <c r="T1424" s="413">
        <f>T648*(1-'Appx 1. Ref Rates'!$E68)</f>
        <v>0</v>
      </c>
      <c r="U1424" s="413">
        <f>U648*(1-'Appx 1. Ref Rates'!$E68)</f>
        <v>0</v>
      </c>
      <c r="V1424" s="413">
        <f>V648*(1-'Appx 1. Ref Rates'!$E68)</f>
        <v>0</v>
      </c>
      <c r="W1424" s="413">
        <f>W648*(1-'Appx 1. Ref Rates'!$E68)</f>
        <v>0</v>
      </c>
      <c r="X1424" s="414">
        <f>X648*(1-'Appx 1. Ref Rates'!$E68)</f>
        <v>0</v>
      </c>
      <c r="Y1424" s="413">
        <f>Y648*(1-'Appx 1. Ref Rates'!$E68)</f>
        <v>0</v>
      </c>
      <c r="Z1424" s="413">
        <f>Z648*(1-'Appx 1. Ref Rates'!$E68)</f>
        <v>0</v>
      </c>
      <c r="AA1424" s="413">
        <f>AA648*(1-'Appx 1. Ref Rates'!$E68)</f>
        <v>0</v>
      </c>
      <c r="AB1424" s="413">
        <f>AB648*(1-'Appx 1. Ref Rates'!$E68)</f>
        <v>0</v>
      </c>
      <c r="AC1424" s="400">
        <f t="shared" ref="AC1424:AC1425" si="602">AC648</f>
        <v>0</v>
      </c>
      <c r="AD1424" s="1436"/>
      <c r="AE1424" s="1437"/>
      <c r="AF1424" s="1438"/>
    </row>
    <row r="1425" spans="1:32" ht="15" customHeight="1" outlineLevel="1" x14ac:dyDescent="0.2">
      <c r="A1425" s="11">
        <v>176</v>
      </c>
      <c r="B1425" s="679"/>
      <c r="C1425" s="664"/>
      <c r="D1425" s="664"/>
      <c r="E1425" s="664"/>
      <c r="F1425" s="1045" t="str">
        <f>'2. CAD NCCF'!F1425:L1425</f>
        <v>FI issued ABCP, medium rated</v>
      </c>
      <c r="G1425" s="1046"/>
      <c r="H1425" s="1046"/>
      <c r="I1425" s="1046"/>
      <c r="J1425" s="1046"/>
      <c r="K1425" s="1046"/>
      <c r="L1425" s="1431"/>
      <c r="M1425" s="400">
        <f t="shared" si="601"/>
        <v>0</v>
      </c>
      <c r="N1425" s="411">
        <f>M1425*(1-'Appx 1. Ref Rates'!$E69)+N649*(1-'Appx 1. Ref Rates'!$E69)</f>
        <v>0</v>
      </c>
      <c r="O1425" s="414">
        <f>O649*(1-'Appx 1. Ref Rates'!$E69)</f>
        <v>0</v>
      </c>
      <c r="P1425" s="414">
        <f>P649*(1-'Appx 1. Ref Rates'!$E69)</f>
        <v>0</v>
      </c>
      <c r="Q1425" s="415">
        <f>Q649*(1-'Appx 1. Ref Rates'!$E69)</f>
        <v>0</v>
      </c>
      <c r="R1425" s="411">
        <f>R649*(1-'Appx 1. Ref Rates'!$E69)</f>
        <v>0</v>
      </c>
      <c r="S1425" s="413">
        <f>S649*(1-'Appx 1. Ref Rates'!$E69)</f>
        <v>0</v>
      </c>
      <c r="T1425" s="413">
        <f>T649*(1-'Appx 1. Ref Rates'!$E69)</f>
        <v>0</v>
      </c>
      <c r="U1425" s="413">
        <f>U649*(1-'Appx 1. Ref Rates'!$E69)</f>
        <v>0</v>
      </c>
      <c r="V1425" s="413">
        <f>V649*(1-'Appx 1. Ref Rates'!$E69)</f>
        <v>0</v>
      </c>
      <c r="W1425" s="413">
        <f>W649*(1-'Appx 1. Ref Rates'!$E69)</f>
        <v>0</v>
      </c>
      <c r="X1425" s="414">
        <f>X649*(1-'Appx 1. Ref Rates'!$E69)</f>
        <v>0</v>
      </c>
      <c r="Y1425" s="413">
        <f>Y649*(1-'Appx 1. Ref Rates'!$E69)</f>
        <v>0</v>
      </c>
      <c r="Z1425" s="413">
        <f>Z649*(1-'Appx 1. Ref Rates'!$E69)</f>
        <v>0</v>
      </c>
      <c r="AA1425" s="413">
        <f>AA649*(1-'Appx 1. Ref Rates'!$E69)</f>
        <v>0</v>
      </c>
      <c r="AB1425" s="413">
        <f>AB649*(1-'Appx 1. Ref Rates'!$E69)</f>
        <v>0</v>
      </c>
      <c r="AC1425" s="400">
        <f t="shared" si="602"/>
        <v>0</v>
      </c>
      <c r="AD1425" s="1439"/>
      <c r="AE1425" s="1440"/>
      <c r="AF1425" s="1441"/>
    </row>
    <row r="1426" spans="1:32" outlineLevel="1" x14ac:dyDescent="0.2">
      <c r="A1426" s="11">
        <v>177</v>
      </c>
      <c r="B1426" s="317"/>
      <c r="C1426" s="318"/>
      <c r="D1426" s="318"/>
      <c r="E1426" s="877" t="str">
        <f>'2. CAD NCCF'!E1426:L1426</f>
        <v>Non-FI issued ABS and ABCP, low or not rated</v>
      </c>
      <c r="F1426" s="878"/>
      <c r="G1426" s="878"/>
      <c r="H1426" s="878"/>
      <c r="I1426" s="878"/>
      <c r="J1426" s="878"/>
      <c r="K1426" s="878"/>
      <c r="L1426" s="879"/>
      <c r="M1426" s="399">
        <f>SUBTOTAL(9,M1427:M1428)</f>
        <v>0</v>
      </c>
      <c r="N1426" s="402">
        <f t="shared" ref="N1426:AC1426" si="603">SUBTOTAL(9,N1427:N1428)</f>
        <v>0</v>
      </c>
      <c r="O1426" s="406">
        <f t="shared" si="603"/>
        <v>0</v>
      </c>
      <c r="P1426" s="406">
        <f t="shared" si="603"/>
        <v>0</v>
      </c>
      <c r="Q1426" s="407">
        <f t="shared" si="603"/>
        <v>0</v>
      </c>
      <c r="R1426" s="402">
        <f t="shared" si="603"/>
        <v>0</v>
      </c>
      <c r="S1426" s="406">
        <f t="shared" si="603"/>
        <v>0</v>
      </c>
      <c r="T1426" s="405">
        <f t="shared" si="603"/>
        <v>0</v>
      </c>
      <c r="U1426" s="405">
        <f t="shared" si="603"/>
        <v>0</v>
      </c>
      <c r="V1426" s="405">
        <f t="shared" si="603"/>
        <v>0</v>
      </c>
      <c r="W1426" s="405">
        <f t="shared" si="603"/>
        <v>0</v>
      </c>
      <c r="X1426" s="405">
        <f t="shared" si="603"/>
        <v>0</v>
      </c>
      <c r="Y1426" s="405">
        <f t="shared" si="603"/>
        <v>0</v>
      </c>
      <c r="Z1426" s="405">
        <f t="shared" si="603"/>
        <v>0</v>
      </c>
      <c r="AA1426" s="405">
        <f t="shared" si="603"/>
        <v>0</v>
      </c>
      <c r="AB1426" s="403">
        <f t="shared" si="603"/>
        <v>0</v>
      </c>
      <c r="AC1426" s="399">
        <f t="shared" si="603"/>
        <v>0</v>
      </c>
      <c r="AD1426" s="915"/>
      <c r="AE1426" s="916"/>
      <c r="AF1426" s="917"/>
    </row>
    <row r="1427" spans="1:32" ht="15" customHeight="1" outlineLevel="1" x14ac:dyDescent="0.2">
      <c r="A1427" s="11">
        <v>178</v>
      </c>
      <c r="B1427" s="661"/>
      <c r="C1427" s="662"/>
      <c r="D1427" s="662"/>
      <c r="E1427" s="662"/>
      <c r="F1427" s="1045" t="str">
        <f>'2. CAD NCCF'!F1427:L1427</f>
        <v>Non-FI issued ABS, low or not rated</v>
      </c>
      <c r="G1427" s="1046"/>
      <c r="H1427" s="1046"/>
      <c r="I1427" s="1046"/>
      <c r="J1427" s="1046"/>
      <c r="K1427" s="1046"/>
      <c r="L1427" s="1431"/>
      <c r="M1427" s="400">
        <f t="shared" ref="M1427:M1428" si="604">M651</f>
        <v>0</v>
      </c>
      <c r="N1427" s="411">
        <f>M1427*(1-'Appx 1. Ref Rates'!$E71)+N651*(1-'Appx 1. Ref Rates'!$E71)</f>
        <v>0</v>
      </c>
      <c r="O1427" s="414">
        <f>O651*(1-'Appx 1. Ref Rates'!$E71)</f>
        <v>0</v>
      </c>
      <c r="P1427" s="414">
        <f>P651*(1-'Appx 1. Ref Rates'!$E71)</f>
        <v>0</v>
      </c>
      <c r="Q1427" s="415">
        <f>Q651*(1-'Appx 1. Ref Rates'!$E71)</f>
        <v>0</v>
      </c>
      <c r="R1427" s="411">
        <f>R651*(1-'Appx 1. Ref Rates'!$E71)</f>
        <v>0</v>
      </c>
      <c r="S1427" s="413">
        <f>S651*(1-'Appx 1. Ref Rates'!$E71)</f>
        <v>0</v>
      </c>
      <c r="T1427" s="413">
        <f>T651*(1-'Appx 1. Ref Rates'!$E71)</f>
        <v>0</v>
      </c>
      <c r="U1427" s="413">
        <f>U651*(1-'Appx 1. Ref Rates'!$E71)</f>
        <v>0</v>
      </c>
      <c r="V1427" s="413">
        <f>V651*(1-'Appx 1. Ref Rates'!$E71)</f>
        <v>0</v>
      </c>
      <c r="W1427" s="413">
        <f>W651*(1-'Appx 1. Ref Rates'!$E71)</f>
        <v>0</v>
      </c>
      <c r="X1427" s="414">
        <f>X651*(1-'Appx 1. Ref Rates'!$E71)</f>
        <v>0</v>
      </c>
      <c r="Y1427" s="413">
        <f>Y651*(1-'Appx 1. Ref Rates'!$E71)</f>
        <v>0</v>
      </c>
      <c r="Z1427" s="413">
        <f>Z651*(1-'Appx 1. Ref Rates'!$E71)</f>
        <v>0</v>
      </c>
      <c r="AA1427" s="413">
        <f>AA651*(1-'Appx 1. Ref Rates'!$E71)</f>
        <v>0</v>
      </c>
      <c r="AB1427" s="413">
        <f>AB651*(1-'Appx 1. Ref Rates'!$E71)</f>
        <v>0</v>
      </c>
      <c r="AC1427" s="400">
        <f t="shared" ref="AC1427:AC1428" si="605">AC651</f>
        <v>0</v>
      </c>
      <c r="AD1427" s="918"/>
      <c r="AE1427" s="919"/>
      <c r="AF1427" s="920"/>
    </row>
    <row r="1428" spans="1:32" ht="15" customHeight="1" outlineLevel="1" x14ac:dyDescent="0.2">
      <c r="A1428" s="11">
        <v>179</v>
      </c>
      <c r="B1428" s="661"/>
      <c r="C1428" s="662"/>
      <c r="D1428" s="662"/>
      <c r="E1428" s="662"/>
      <c r="F1428" s="1045" t="str">
        <f>'2. CAD NCCF'!F1428:L1428</f>
        <v>Non-FI issued ABCP, low or not rated</v>
      </c>
      <c r="G1428" s="1046"/>
      <c r="H1428" s="1046"/>
      <c r="I1428" s="1046"/>
      <c r="J1428" s="1046"/>
      <c r="K1428" s="1046"/>
      <c r="L1428" s="1431"/>
      <c r="M1428" s="400">
        <f t="shared" si="604"/>
        <v>0</v>
      </c>
      <c r="N1428" s="411">
        <f>M1428*(1-'Appx 1. Ref Rates'!$E72)+N652*(1-'Appx 1. Ref Rates'!$E72)</f>
        <v>0</v>
      </c>
      <c r="O1428" s="414">
        <f>O652*(1-'Appx 1. Ref Rates'!$E72)</f>
        <v>0</v>
      </c>
      <c r="P1428" s="414">
        <f>P652*(1-'Appx 1. Ref Rates'!$E72)</f>
        <v>0</v>
      </c>
      <c r="Q1428" s="415">
        <f>Q652*(1-'Appx 1. Ref Rates'!$E72)</f>
        <v>0</v>
      </c>
      <c r="R1428" s="411">
        <f>R652*(1-'Appx 1. Ref Rates'!$E72)</f>
        <v>0</v>
      </c>
      <c r="S1428" s="413">
        <f>S652*(1-'Appx 1. Ref Rates'!$E72)</f>
        <v>0</v>
      </c>
      <c r="T1428" s="413">
        <f>T652*(1-'Appx 1. Ref Rates'!$E72)</f>
        <v>0</v>
      </c>
      <c r="U1428" s="413">
        <f>U652*(1-'Appx 1. Ref Rates'!$E72)</f>
        <v>0</v>
      </c>
      <c r="V1428" s="413">
        <f>V652*(1-'Appx 1. Ref Rates'!$E72)</f>
        <v>0</v>
      </c>
      <c r="W1428" s="413">
        <f>W652*(1-'Appx 1. Ref Rates'!$E72)</f>
        <v>0</v>
      </c>
      <c r="X1428" s="414">
        <f>X652*(1-'Appx 1. Ref Rates'!$E72)</f>
        <v>0</v>
      </c>
      <c r="Y1428" s="413">
        <f>Y652*(1-'Appx 1. Ref Rates'!$E72)</f>
        <v>0</v>
      </c>
      <c r="Z1428" s="413">
        <f>Z652*(1-'Appx 1. Ref Rates'!$E72)</f>
        <v>0</v>
      </c>
      <c r="AA1428" s="413">
        <f>AA652*(1-'Appx 1. Ref Rates'!$E72)</f>
        <v>0</v>
      </c>
      <c r="AB1428" s="413">
        <f>AB652*(1-'Appx 1. Ref Rates'!$E72)</f>
        <v>0</v>
      </c>
      <c r="AC1428" s="400">
        <f t="shared" si="605"/>
        <v>0</v>
      </c>
      <c r="AD1428" s="918"/>
      <c r="AE1428" s="919"/>
      <c r="AF1428" s="920"/>
    </row>
    <row r="1429" spans="1:32" outlineLevel="1" x14ac:dyDescent="0.2">
      <c r="A1429" s="11">
        <v>180</v>
      </c>
      <c r="B1429" s="661"/>
      <c r="C1429" s="662"/>
      <c r="D1429" s="662"/>
      <c r="E1429" s="877" t="str">
        <f>'2. CAD NCCF'!E1429:L1429</f>
        <v>FI issued ABS and ABCP, low or not rated</v>
      </c>
      <c r="F1429" s="878"/>
      <c r="G1429" s="878"/>
      <c r="H1429" s="878"/>
      <c r="I1429" s="878"/>
      <c r="J1429" s="878"/>
      <c r="K1429" s="878"/>
      <c r="L1429" s="879"/>
      <c r="M1429" s="399">
        <f>SUBTOTAL(9,M1430:M1431)</f>
        <v>0</v>
      </c>
      <c r="N1429" s="402">
        <f t="shared" ref="N1429:AC1429" si="606">SUBTOTAL(9,N1430:N1431)</f>
        <v>0</v>
      </c>
      <c r="O1429" s="406">
        <f t="shared" si="606"/>
        <v>0</v>
      </c>
      <c r="P1429" s="406">
        <f t="shared" si="606"/>
        <v>0</v>
      </c>
      <c r="Q1429" s="407">
        <f t="shared" si="606"/>
        <v>0</v>
      </c>
      <c r="R1429" s="402">
        <f t="shared" si="606"/>
        <v>0</v>
      </c>
      <c r="S1429" s="406">
        <f t="shared" si="606"/>
        <v>0</v>
      </c>
      <c r="T1429" s="405">
        <f t="shared" si="606"/>
        <v>0</v>
      </c>
      <c r="U1429" s="405">
        <f t="shared" si="606"/>
        <v>0</v>
      </c>
      <c r="V1429" s="405">
        <f t="shared" si="606"/>
        <v>0</v>
      </c>
      <c r="W1429" s="405">
        <f t="shared" si="606"/>
        <v>0</v>
      </c>
      <c r="X1429" s="405">
        <f t="shared" si="606"/>
        <v>0</v>
      </c>
      <c r="Y1429" s="405">
        <f t="shared" si="606"/>
        <v>0</v>
      </c>
      <c r="Z1429" s="405">
        <f t="shared" si="606"/>
        <v>0</v>
      </c>
      <c r="AA1429" s="405">
        <f t="shared" si="606"/>
        <v>0</v>
      </c>
      <c r="AB1429" s="403">
        <f t="shared" si="606"/>
        <v>0</v>
      </c>
      <c r="AC1429" s="399">
        <f t="shared" si="606"/>
        <v>0</v>
      </c>
      <c r="AD1429" s="918"/>
      <c r="AE1429" s="919"/>
      <c r="AF1429" s="920"/>
    </row>
    <row r="1430" spans="1:32" ht="15" customHeight="1" outlineLevel="1" x14ac:dyDescent="0.2">
      <c r="A1430" s="11">
        <v>181</v>
      </c>
      <c r="B1430" s="661"/>
      <c r="C1430" s="662"/>
      <c r="D1430" s="662"/>
      <c r="E1430" s="662"/>
      <c r="F1430" s="1045" t="str">
        <f>'2. CAD NCCF'!F1430:L1430</f>
        <v>FI issued ABS, low or not rated</v>
      </c>
      <c r="G1430" s="1046"/>
      <c r="H1430" s="1046"/>
      <c r="I1430" s="1046"/>
      <c r="J1430" s="1046"/>
      <c r="K1430" s="1046"/>
      <c r="L1430" s="1431"/>
      <c r="M1430" s="400">
        <f t="shared" ref="M1430:M1431" si="607">M654</f>
        <v>0</v>
      </c>
      <c r="N1430" s="411">
        <f>M1430*(1-'Appx 1. Ref Rates'!$E74)+N654*(1-'Appx 1. Ref Rates'!$E74)</f>
        <v>0</v>
      </c>
      <c r="O1430" s="414">
        <f>O654*(1-'Appx 1. Ref Rates'!$E74)</f>
        <v>0</v>
      </c>
      <c r="P1430" s="414">
        <f>P654*(1-'Appx 1. Ref Rates'!$E74)</f>
        <v>0</v>
      </c>
      <c r="Q1430" s="415">
        <f>Q654*(1-'Appx 1. Ref Rates'!$E74)</f>
        <v>0</v>
      </c>
      <c r="R1430" s="411">
        <f>R654*(1-'Appx 1. Ref Rates'!$E74)</f>
        <v>0</v>
      </c>
      <c r="S1430" s="413">
        <f>S654*(1-'Appx 1. Ref Rates'!$E74)</f>
        <v>0</v>
      </c>
      <c r="T1430" s="413">
        <f>T654*(1-'Appx 1. Ref Rates'!$E74)</f>
        <v>0</v>
      </c>
      <c r="U1430" s="413">
        <f>U654*(1-'Appx 1. Ref Rates'!$E74)</f>
        <v>0</v>
      </c>
      <c r="V1430" s="413">
        <f>V654*(1-'Appx 1. Ref Rates'!$E74)</f>
        <v>0</v>
      </c>
      <c r="W1430" s="413">
        <f>W654*(1-'Appx 1. Ref Rates'!$E74)</f>
        <v>0</v>
      </c>
      <c r="X1430" s="414">
        <f>X654*(1-'Appx 1. Ref Rates'!$E74)</f>
        <v>0</v>
      </c>
      <c r="Y1430" s="413">
        <f>Y654*(1-'Appx 1. Ref Rates'!$E74)</f>
        <v>0</v>
      </c>
      <c r="Z1430" s="413">
        <f>Z654*(1-'Appx 1. Ref Rates'!$E74)</f>
        <v>0</v>
      </c>
      <c r="AA1430" s="413">
        <f>AA654*(1-'Appx 1. Ref Rates'!$E74)</f>
        <v>0</v>
      </c>
      <c r="AB1430" s="413">
        <f>AB654*(1-'Appx 1. Ref Rates'!$E74)</f>
        <v>0</v>
      </c>
      <c r="AC1430" s="400">
        <f t="shared" ref="AC1430:AC1431" si="608">AC654</f>
        <v>0</v>
      </c>
      <c r="AD1430" s="918"/>
      <c r="AE1430" s="919"/>
      <c r="AF1430" s="920"/>
    </row>
    <row r="1431" spans="1:32" ht="15" customHeight="1" outlineLevel="1" x14ac:dyDescent="0.2">
      <c r="A1431" s="11">
        <v>182</v>
      </c>
      <c r="B1431" s="661"/>
      <c r="C1431" s="662"/>
      <c r="D1431" s="662"/>
      <c r="E1431" s="662"/>
      <c r="F1431" s="1045" t="str">
        <f>'2. CAD NCCF'!F1431:L1431</f>
        <v>FI issued ABCP, low or not rated</v>
      </c>
      <c r="G1431" s="1046"/>
      <c r="H1431" s="1046"/>
      <c r="I1431" s="1046"/>
      <c r="J1431" s="1046"/>
      <c r="K1431" s="1046"/>
      <c r="L1431" s="1431"/>
      <c r="M1431" s="400">
        <f t="shared" si="607"/>
        <v>0</v>
      </c>
      <c r="N1431" s="411">
        <f>M1431*(1-'Appx 1. Ref Rates'!$E75)+N655*(1-'Appx 1. Ref Rates'!$E75)</f>
        <v>0</v>
      </c>
      <c r="O1431" s="414">
        <f>O655*(1-'Appx 1. Ref Rates'!$E75)</f>
        <v>0</v>
      </c>
      <c r="P1431" s="414">
        <f>P655*(1-'Appx 1. Ref Rates'!$E75)</f>
        <v>0</v>
      </c>
      <c r="Q1431" s="415">
        <f>Q655*(1-'Appx 1. Ref Rates'!$E75)</f>
        <v>0</v>
      </c>
      <c r="R1431" s="411">
        <f>R655*(1-'Appx 1. Ref Rates'!$E75)</f>
        <v>0</v>
      </c>
      <c r="S1431" s="413">
        <f>S655*(1-'Appx 1. Ref Rates'!$E75)</f>
        <v>0</v>
      </c>
      <c r="T1431" s="413">
        <f>T655*(1-'Appx 1. Ref Rates'!$E75)</f>
        <v>0</v>
      </c>
      <c r="U1431" s="413">
        <f>U655*(1-'Appx 1. Ref Rates'!$E75)</f>
        <v>0</v>
      </c>
      <c r="V1431" s="413">
        <f>V655*(1-'Appx 1. Ref Rates'!$E75)</f>
        <v>0</v>
      </c>
      <c r="W1431" s="413">
        <f>W655*(1-'Appx 1. Ref Rates'!$E75)</f>
        <v>0</v>
      </c>
      <c r="X1431" s="414">
        <f>X655*(1-'Appx 1. Ref Rates'!$E75)</f>
        <v>0</v>
      </c>
      <c r="Y1431" s="413">
        <f>Y655*(1-'Appx 1. Ref Rates'!$E75)</f>
        <v>0</v>
      </c>
      <c r="Z1431" s="413">
        <f>Z655*(1-'Appx 1. Ref Rates'!$E75)</f>
        <v>0</v>
      </c>
      <c r="AA1431" s="413">
        <f>AA655*(1-'Appx 1. Ref Rates'!$E75)</f>
        <v>0</v>
      </c>
      <c r="AB1431" s="413">
        <f>AB655*(1-'Appx 1. Ref Rates'!$E75)</f>
        <v>0</v>
      </c>
      <c r="AC1431" s="400">
        <f t="shared" si="608"/>
        <v>0</v>
      </c>
      <c r="AD1431" s="921"/>
      <c r="AE1431" s="922"/>
      <c r="AF1431" s="923"/>
    </row>
    <row r="1432" spans="1:32" outlineLevel="1" x14ac:dyDescent="0.2">
      <c r="A1432" s="11">
        <v>183</v>
      </c>
      <c r="B1432" s="661"/>
      <c r="C1432" s="662"/>
      <c r="D1432" s="868" t="str">
        <f>'2. CAD NCCF'!D1432:L1432</f>
        <v>Equities</v>
      </c>
      <c r="E1432" s="869"/>
      <c r="F1432" s="869"/>
      <c r="G1432" s="869"/>
      <c r="H1432" s="869"/>
      <c r="I1432" s="869"/>
      <c r="J1432" s="869"/>
      <c r="K1432" s="869"/>
      <c r="L1432" s="870"/>
      <c r="M1432" s="399">
        <f>SUBTOTAL(9,M1433:M1435)</f>
        <v>0</v>
      </c>
      <c r="N1432" s="1205"/>
      <c r="O1432" s="1253"/>
      <c r="P1432" s="1397"/>
      <c r="Q1432" s="407">
        <f t="shared" ref="Q1432:AC1432" si="609">SUBTOTAL(9,Q1433:Q1435)</f>
        <v>0</v>
      </c>
      <c r="R1432" s="402">
        <f t="shared" si="609"/>
        <v>0</v>
      </c>
      <c r="S1432" s="406">
        <f t="shared" si="609"/>
        <v>0</v>
      </c>
      <c r="T1432" s="405">
        <f t="shared" si="609"/>
        <v>0</v>
      </c>
      <c r="U1432" s="405">
        <f t="shared" si="609"/>
        <v>0</v>
      </c>
      <c r="V1432" s="405">
        <f t="shared" si="609"/>
        <v>0</v>
      </c>
      <c r="W1432" s="405">
        <f t="shared" si="609"/>
        <v>0</v>
      </c>
      <c r="X1432" s="405">
        <f t="shared" si="609"/>
        <v>0</v>
      </c>
      <c r="Y1432" s="405">
        <f t="shared" si="609"/>
        <v>0</v>
      </c>
      <c r="Z1432" s="405">
        <f t="shared" si="609"/>
        <v>0</v>
      </c>
      <c r="AA1432" s="405">
        <f t="shared" si="609"/>
        <v>0</v>
      </c>
      <c r="AB1432" s="403">
        <f t="shared" si="609"/>
        <v>0</v>
      </c>
      <c r="AC1432" s="399">
        <f t="shared" si="609"/>
        <v>0</v>
      </c>
      <c r="AD1432" s="1577"/>
      <c r="AE1432" s="1595"/>
      <c r="AF1432" s="1596"/>
    </row>
    <row r="1433" spans="1:32" ht="15" customHeight="1" outlineLevel="1" x14ac:dyDescent="0.2">
      <c r="A1433" s="11">
        <v>184</v>
      </c>
      <c r="B1433" s="661"/>
      <c r="C1433" s="662"/>
      <c r="D1433" s="662"/>
      <c r="E1433" s="662"/>
      <c r="F1433" s="1045" t="str">
        <f>'2. CAD NCCF'!F1433:L1433</f>
        <v>Eligible non-financial common equity shares</v>
      </c>
      <c r="G1433" s="1046"/>
      <c r="H1433" s="1046"/>
      <c r="I1433" s="1046"/>
      <c r="J1433" s="1046"/>
      <c r="K1433" s="1046"/>
      <c r="L1433" s="1431"/>
      <c r="M1433" s="400">
        <f t="shared" ref="M1433:M1435" si="610">M657</f>
        <v>0</v>
      </c>
      <c r="N1433" s="1254"/>
      <c r="O1433" s="1254"/>
      <c r="P1433" s="1398"/>
      <c r="Q1433" s="415">
        <f>($M1433+SUM($N657:$Q657))*'Appx 1. Ref Rates'!$R$97</f>
        <v>0</v>
      </c>
      <c r="R1433" s="411">
        <f>R657*'Appx 1. Ref Rates'!$R$97</f>
        <v>0</v>
      </c>
      <c r="S1433" s="413">
        <f>S657*'Appx 1. Ref Rates'!$R$97</f>
        <v>0</v>
      </c>
      <c r="T1433" s="413">
        <f>T657*'Appx 1. Ref Rates'!$R$97</f>
        <v>0</v>
      </c>
      <c r="U1433" s="413">
        <f>U657*'Appx 1. Ref Rates'!$R$97</f>
        <v>0</v>
      </c>
      <c r="V1433" s="413">
        <f>V657*'Appx 1. Ref Rates'!$R$97</f>
        <v>0</v>
      </c>
      <c r="W1433" s="413">
        <f>W657*'Appx 1. Ref Rates'!$R$97</f>
        <v>0</v>
      </c>
      <c r="X1433" s="414">
        <f>X657*'Appx 1. Ref Rates'!$R$97</f>
        <v>0</v>
      </c>
      <c r="Y1433" s="413">
        <f>Y657*'Appx 1. Ref Rates'!$R$97</f>
        <v>0</v>
      </c>
      <c r="Z1433" s="413">
        <f>Z657*'Appx 1. Ref Rates'!$R$97</f>
        <v>0</v>
      </c>
      <c r="AA1433" s="413">
        <f>AA657*'Appx 1. Ref Rates'!$R$97</f>
        <v>0</v>
      </c>
      <c r="AB1433" s="413">
        <f>AB657*'Appx 1. Ref Rates'!$R$97</f>
        <v>0</v>
      </c>
      <c r="AC1433" s="400">
        <f t="shared" ref="AC1433:AC1435" si="611">AC657</f>
        <v>0</v>
      </c>
      <c r="AD1433" s="1433"/>
      <c r="AE1433" s="852"/>
      <c r="AF1433" s="853"/>
    </row>
    <row r="1434" spans="1:32" ht="15" customHeight="1" outlineLevel="1" x14ac:dyDescent="0.2">
      <c r="A1434" s="11">
        <v>185</v>
      </c>
      <c r="B1434" s="661"/>
      <c r="C1434" s="662"/>
      <c r="D1434" s="662"/>
      <c r="E1434" s="662"/>
      <c r="F1434" s="1045" t="str">
        <f>'2. CAD NCCF'!F1434:L1434</f>
        <v>Eligible financial common equity</v>
      </c>
      <c r="G1434" s="1046"/>
      <c r="H1434" s="1046"/>
      <c r="I1434" s="1046"/>
      <c r="J1434" s="1046"/>
      <c r="K1434" s="1046"/>
      <c r="L1434" s="1431"/>
      <c r="M1434" s="400">
        <f t="shared" si="610"/>
        <v>0</v>
      </c>
      <c r="N1434" s="1236"/>
      <c r="O1434" s="1254"/>
      <c r="P1434" s="1254"/>
      <c r="Q1434" s="1254"/>
      <c r="R1434" s="411">
        <f>($M1434+SUM($N658:$R658))*'Appx 1. Ref Rates'!$S$98</f>
        <v>0</v>
      </c>
      <c r="S1434" s="413">
        <f>(M1434+SUM($N658:$R658))*'Appx 1. Ref Rates'!$T$98+S658*('Appx 1. Ref Rates'!$S$98+'Appx 1. Ref Rates'!$T$98)</f>
        <v>0</v>
      </c>
      <c r="T1434" s="413">
        <f>($M1434+SUM($N658:$S658))*'Appx 1. Ref Rates'!$U$98+$T658*('Appx 1. Ref Rates'!$S$98+'Appx 1. Ref Rates'!$T$98+'Appx 1. Ref Rates'!$U$98)</f>
        <v>0</v>
      </c>
      <c r="U1434" s="413">
        <f>U658*('Appx 1. Ref Rates'!$S$98+'Appx 1. Ref Rates'!$T$98+'Appx 1. Ref Rates'!$U$98)</f>
        <v>0</v>
      </c>
      <c r="V1434" s="413">
        <f>V658*('Appx 1. Ref Rates'!$S$98+'Appx 1. Ref Rates'!$T$98+'Appx 1. Ref Rates'!$U$98)</f>
        <v>0</v>
      </c>
      <c r="W1434" s="413">
        <f>W658*('Appx 1. Ref Rates'!$S$98+'Appx 1. Ref Rates'!$T$98+'Appx 1. Ref Rates'!$U$98)</f>
        <v>0</v>
      </c>
      <c r="X1434" s="414">
        <f>X658*('Appx 1. Ref Rates'!$S$98+'Appx 1. Ref Rates'!$T$98+'Appx 1. Ref Rates'!$U$98)</f>
        <v>0</v>
      </c>
      <c r="Y1434" s="413">
        <f>Y658*('Appx 1. Ref Rates'!$S$98+'Appx 1. Ref Rates'!$T$98+'Appx 1. Ref Rates'!$U$98)</f>
        <v>0</v>
      </c>
      <c r="Z1434" s="413">
        <f>Z658*('Appx 1. Ref Rates'!$S$98+'Appx 1. Ref Rates'!$T$98+'Appx 1. Ref Rates'!$U$98)</f>
        <v>0</v>
      </c>
      <c r="AA1434" s="413">
        <f>AA658*('Appx 1. Ref Rates'!$S$98+'Appx 1. Ref Rates'!$T$98+'Appx 1. Ref Rates'!$U$98)</f>
        <v>0</v>
      </c>
      <c r="AB1434" s="413">
        <f>AB658*('Appx 1. Ref Rates'!$S$98+'Appx 1. Ref Rates'!$T$98+'Appx 1. Ref Rates'!$U$98)</f>
        <v>0</v>
      </c>
      <c r="AC1434" s="400">
        <f t="shared" si="611"/>
        <v>0</v>
      </c>
      <c r="AD1434" s="854"/>
      <c r="AE1434" s="855"/>
      <c r="AF1434" s="856"/>
    </row>
    <row r="1435" spans="1:32" ht="15" customHeight="1" outlineLevel="1" x14ac:dyDescent="0.2">
      <c r="A1435" s="11">
        <v>186</v>
      </c>
      <c r="B1435" s="661"/>
      <c r="C1435" s="662"/>
      <c r="D1435" s="662"/>
      <c r="E1435" s="662"/>
      <c r="F1435" s="1045" t="str">
        <f>'2. CAD NCCF'!F1435:L1435</f>
        <v>Other equities</v>
      </c>
      <c r="G1435" s="1046"/>
      <c r="H1435" s="1046"/>
      <c r="I1435" s="1046"/>
      <c r="J1435" s="1046"/>
      <c r="K1435" s="1046"/>
      <c r="L1435" s="1431"/>
      <c r="M1435" s="400">
        <f t="shared" si="610"/>
        <v>0</v>
      </c>
      <c r="N1435" s="636"/>
      <c r="O1435" s="636"/>
      <c r="P1435" s="636"/>
      <c r="Q1435" s="636"/>
      <c r="R1435" s="636"/>
      <c r="S1435" s="636"/>
      <c r="T1435" s="636"/>
      <c r="U1435" s="636"/>
      <c r="V1435" s="636"/>
      <c r="W1435" s="636"/>
      <c r="X1435" s="636"/>
      <c r="Y1435" s="636"/>
      <c r="Z1435" s="636"/>
      <c r="AA1435" s="636"/>
      <c r="AB1435" s="636"/>
      <c r="AC1435" s="400">
        <f t="shared" si="611"/>
        <v>0</v>
      </c>
      <c r="AD1435" s="857"/>
      <c r="AE1435" s="858"/>
      <c r="AF1435" s="859"/>
    </row>
    <row r="1436" spans="1:32" outlineLevel="1" x14ac:dyDescent="0.2">
      <c r="A1436" s="11">
        <v>187</v>
      </c>
      <c r="B1436" s="661"/>
      <c r="C1436" s="662"/>
      <c r="D1436" s="868" t="str">
        <f>'2. CAD NCCF'!D1436:L1436</f>
        <v>FI's own securities - Not eliminated</v>
      </c>
      <c r="E1436" s="869"/>
      <c r="F1436" s="869"/>
      <c r="G1436" s="869"/>
      <c r="H1436" s="869"/>
      <c r="I1436" s="869"/>
      <c r="J1436" s="869"/>
      <c r="K1436" s="869"/>
      <c r="L1436" s="870"/>
      <c r="M1436" s="399">
        <f>SUBTOTAL(9,M1437:M1438)</f>
        <v>0</v>
      </c>
      <c r="N1436" s="1606"/>
      <c r="O1436" s="1607"/>
      <c r="P1436" s="1607"/>
      <c r="Q1436" s="1607"/>
      <c r="R1436" s="1607"/>
      <c r="S1436" s="1607"/>
      <c r="T1436" s="1607"/>
      <c r="U1436" s="1607"/>
      <c r="V1436" s="1607"/>
      <c r="W1436" s="1607"/>
      <c r="X1436" s="1607"/>
      <c r="Y1436" s="1607"/>
      <c r="Z1436" s="1607"/>
      <c r="AA1436" s="1607"/>
      <c r="AB1436" s="1607"/>
      <c r="AC1436" s="1607"/>
      <c r="AD1436" s="1607"/>
      <c r="AE1436" s="1607"/>
      <c r="AF1436" s="1608"/>
    </row>
    <row r="1437" spans="1:32" ht="15" customHeight="1" outlineLevel="1" x14ac:dyDescent="0.2">
      <c r="A1437" s="11">
        <v>188</v>
      </c>
      <c r="B1437" s="661"/>
      <c r="C1437" s="662"/>
      <c r="D1437" s="662"/>
      <c r="E1437" s="662"/>
      <c r="F1437" s="1045" t="str">
        <f>'2. CAD NCCF'!F1437:L1437</f>
        <v>FI's own debt not eliminated</v>
      </c>
      <c r="G1437" s="1046"/>
      <c r="H1437" s="1046"/>
      <c r="I1437" s="1046"/>
      <c r="J1437" s="1046"/>
      <c r="K1437" s="1046"/>
      <c r="L1437" s="1431"/>
      <c r="M1437" s="400">
        <f t="shared" ref="M1437:M1438" si="612">M661</f>
        <v>0</v>
      </c>
      <c r="N1437" s="1448"/>
      <c r="O1437" s="1449"/>
      <c r="P1437" s="1449"/>
      <c r="Q1437" s="1449"/>
      <c r="R1437" s="1449"/>
      <c r="S1437" s="1449"/>
      <c r="T1437" s="1449"/>
      <c r="U1437" s="1449"/>
      <c r="V1437" s="1449"/>
      <c r="W1437" s="1449"/>
      <c r="X1437" s="1449"/>
      <c r="Y1437" s="1449"/>
      <c r="Z1437" s="1449"/>
      <c r="AA1437" s="1449"/>
      <c r="AB1437" s="1449"/>
      <c r="AC1437" s="1449"/>
      <c r="AD1437" s="1449"/>
      <c r="AE1437" s="1449"/>
      <c r="AF1437" s="1450"/>
    </row>
    <row r="1438" spans="1:32" ht="15" customHeight="1" outlineLevel="1" x14ac:dyDescent="0.2">
      <c r="A1438" s="11">
        <v>189</v>
      </c>
      <c r="B1438" s="661"/>
      <c r="C1438" s="662"/>
      <c r="D1438" s="662"/>
      <c r="E1438" s="662"/>
      <c r="F1438" s="1045" t="str">
        <f>'2. CAD NCCF'!F1438:L1438</f>
        <v>FI's own equity not eliminated</v>
      </c>
      <c r="G1438" s="1046"/>
      <c r="H1438" s="1046"/>
      <c r="I1438" s="1046"/>
      <c r="J1438" s="1046"/>
      <c r="K1438" s="1046"/>
      <c r="L1438" s="1431"/>
      <c r="M1438" s="400">
        <f t="shared" si="612"/>
        <v>0</v>
      </c>
      <c r="N1438" s="1451"/>
      <c r="O1438" s="1452"/>
      <c r="P1438" s="1452"/>
      <c r="Q1438" s="1452"/>
      <c r="R1438" s="1452"/>
      <c r="S1438" s="1452"/>
      <c r="T1438" s="1452"/>
      <c r="U1438" s="1452"/>
      <c r="V1438" s="1452"/>
      <c r="W1438" s="1452"/>
      <c r="X1438" s="1452"/>
      <c r="Y1438" s="1452"/>
      <c r="Z1438" s="1452"/>
      <c r="AA1438" s="1452"/>
      <c r="AB1438" s="1452"/>
      <c r="AC1438" s="1452"/>
      <c r="AD1438" s="1452"/>
      <c r="AE1438" s="1452"/>
      <c r="AF1438" s="1453"/>
    </row>
    <row r="1439" spans="1:32" ht="15" customHeight="1" outlineLevel="1" x14ac:dyDescent="0.2">
      <c r="A1439" s="11">
        <v>326</v>
      </c>
      <c r="B1439" s="661"/>
      <c r="C1439" s="862" t="str">
        <f>'2. CAD NCCF'!C1439:AF1439</f>
        <v>Repo collateral out</v>
      </c>
      <c r="D1439" s="863"/>
      <c r="E1439" s="863"/>
      <c r="F1439" s="863"/>
      <c r="G1439" s="863"/>
      <c r="H1439" s="863"/>
      <c r="I1439" s="863"/>
      <c r="J1439" s="863"/>
      <c r="K1439" s="863"/>
      <c r="L1439" s="863"/>
      <c r="M1439" s="863"/>
      <c r="N1439" s="863"/>
      <c r="O1439" s="863"/>
      <c r="P1439" s="863"/>
      <c r="Q1439" s="863"/>
      <c r="R1439" s="863"/>
      <c r="S1439" s="863"/>
      <c r="T1439" s="863"/>
      <c r="U1439" s="863"/>
      <c r="V1439" s="863"/>
      <c r="W1439" s="863"/>
      <c r="X1439" s="863"/>
      <c r="Y1439" s="863"/>
      <c r="Z1439" s="863"/>
      <c r="AA1439" s="863"/>
      <c r="AB1439" s="863"/>
      <c r="AC1439" s="863"/>
      <c r="AD1439" s="863"/>
      <c r="AE1439" s="863"/>
      <c r="AF1439" s="864"/>
    </row>
    <row r="1440" spans="1:32" outlineLevel="1" x14ac:dyDescent="0.2">
      <c r="A1440" s="11">
        <v>232</v>
      </c>
      <c r="B1440" s="661"/>
      <c r="C1440" s="662"/>
      <c r="D1440" s="868" t="str">
        <f>'2. CAD NCCF'!D1440:AF1440</f>
        <v>Government securities (GS)</v>
      </c>
      <c r="E1440" s="869"/>
      <c r="F1440" s="869"/>
      <c r="G1440" s="869"/>
      <c r="H1440" s="869"/>
      <c r="I1440" s="869"/>
      <c r="J1440" s="869"/>
      <c r="K1440" s="869"/>
      <c r="L1440" s="869"/>
      <c r="M1440" s="869"/>
      <c r="N1440" s="869"/>
      <c r="O1440" s="869"/>
      <c r="P1440" s="869"/>
      <c r="Q1440" s="869"/>
      <c r="R1440" s="869"/>
      <c r="S1440" s="869"/>
      <c r="T1440" s="869"/>
      <c r="U1440" s="869"/>
      <c r="V1440" s="869"/>
      <c r="W1440" s="869"/>
      <c r="X1440" s="869"/>
      <c r="Y1440" s="869"/>
      <c r="Z1440" s="869"/>
      <c r="AA1440" s="869"/>
      <c r="AB1440" s="869"/>
      <c r="AC1440" s="869"/>
      <c r="AD1440" s="869"/>
      <c r="AE1440" s="869"/>
      <c r="AF1440" s="870"/>
    </row>
    <row r="1441" spans="1:32" outlineLevel="1" x14ac:dyDescent="0.2">
      <c r="A1441" s="11">
        <v>233</v>
      </c>
      <c r="B1441" s="661"/>
      <c r="C1441" s="662"/>
      <c r="D1441" s="662"/>
      <c r="E1441" s="933" t="str">
        <f>'2. CAD NCCF'!E1441:L1441</f>
        <v>High rated GS</v>
      </c>
      <c r="F1441" s="934"/>
      <c r="G1441" s="934"/>
      <c r="H1441" s="934"/>
      <c r="I1441" s="934"/>
      <c r="J1441" s="934"/>
      <c r="K1441" s="934"/>
      <c r="L1441" s="935"/>
      <c r="M1441" s="399">
        <f>SUBTOTAL(9,M1442:M1445)</f>
        <v>0</v>
      </c>
      <c r="N1441" s="402">
        <f t="shared" ref="N1441:AC1441" si="613">SUBTOTAL(9,N1442:N1445)</f>
        <v>0</v>
      </c>
      <c r="O1441" s="406">
        <f t="shared" si="613"/>
        <v>0</v>
      </c>
      <c r="P1441" s="406">
        <f t="shared" si="613"/>
        <v>0</v>
      </c>
      <c r="Q1441" s="407">
        <f t="shared" si="613"/>
        <v>0</v>
      </c>
      <c r="R1441" s="402">
        <f t="shared" si="613"/>
        <v>0</v>
      </c>
      <c r="S1441" s="406">
        <f t="shared" si="613"/>
        <v>0</v>
      </c>
      <c r="T1441" s="405">
        <f t="shared" si="613"/>
        <v>0</v>
      </c>
      <c r="U1441" s="405">
        <f t="shared" si="613"/>
        <v>0</v>
      </c>
      <c r="V1441" s="405">
        <f t="shared" si="613"/>
        <v>0</v>
      </c>
      <c r="W1441" s="405">
        <f t="shared" si="613"/>
        <v>0</v>
      </c>
      <c r="X1441" s="405">
        <f t="shared" si="613"/>
        <v>0</v>
      </c>
      <c r="Y1441" s="405">
        <f t="shared" si="613"/>
        <v>0</v>
      </c>
      <c r="Z1441" s="405">
        <f t="shared" si="613"/>
        <v>0</v>
      </c>
      <c r="AA1441" s="405">
        <f t="shared" si="613"/>
        <v>0</v>
      </c>
      <c r="AB1441" s="403">
        <f t="shared" si="613"/>
        <v>0</v>
      </c>
      <c r="AC1441" s="399">
        <f t="shared" si="613"/>
        <v>0</v>
      </c>
      <c r="AD1441" s="1433"/>
      <c r="AE1441" s="852"/>
      <c r="AF1441" s="853"/>
    </row>
    <row r="1442" spans="1:32" ht="15" customHeight="1" outlineLevel="1" x14ac:dyDescent="0.2">
      <c r="A1442" s="11">
        <v>234</v>
      </c>
      <c r="B1442" s="661"/>
      <c r="C1442" s="662"/>
      <c r="D1442" s="662"/>
      <c r="E1442" s="639"/>
      <c r="F1442" s="1045" t="str">
        <f>'2. CAD NCCF'!F1442:L1442</f>
        <v xml:space="preserve">Sovereigh &amp; central bank GS </v>
      </c>
      <c r="G1442" s="1046"/>
      <c r="H1442" s="1046"/>
      <c r="I1442" s="1046"/>
      <c r="J1442" s="1046"/>
      <c r="K1442" s="1046"/>
      <c r="L1442" s="1431"/>
      <c r="M1442" s="400">
        <f t="shared" ref="M1442:M1445" si="614">M666</f>
        <v>0</v>
      </c>
      <c r="N1442" s="411">
        <f>M1442*(1-'Appx 1. Ref Rates'!$E8)+N666*(1-'Appx 1. Ref Rates'!$E8)</f>
        <v>0</v>
      </c>
      <c r="O1442" s="414">
        <f>O666*(1-'Appx 1. Ref Rates'!$E8)</f>
        <v>0</v>
      </c>
      <c r="P1442" s="414">
        <f>P666*(1-'Appx 1. Ref Rates'!$E8)</f>
        <v>0</v>
      </c>
      <c r="Q1442" s="415">
        <f>Q666*(1-'Appx 1. Ref Rates'!$E8)</f>
        <v>0</v>
      </c>
      <c r="R1442" s="411">
        <f>R666*(1-'Appx 1. Ref Rates'!$E8)</f>
        <v>0</v>
      </c>
      <c r="S1442" s="413">
        <f>S666*(1-'Appx 1. Ref Rates'!$E8)</f>
        <v>0</v>
      </c>
      <c r="T1442" s="413">
        <f>T666*(1-'Appx 1. Ref Rates'!$E8)</f>
        <v>0</v>
      </c>
      <c r="U1442" s="413">
        <f>U666*(1-'Appx 1. Ref Rates'!$E8)</f>
        <v>0</v>
      </c>
      <c r="V1442" s="413">
        <f>V666*(1-'Appx 1. Ref Rates'!$E8)</f>
        <v>0</v>
      </c>
      <c r="W1442" s="413">
        <f>W666*(1-'Appx 1. Ref Rates'!$E8)</f>
        <v>0</v>
      </c>
      <c r="X1442" s="414">
        <f>X666*(1-'Appx 1. Ref Rates'!$E8)</f>
        <v>0</v>
      </c>
      <c r="Y1442" s="413">
        <f>Y666*(1-'Appx 1. Ref Rates'!$E8)</f>
        <v>0</v>
      </c>
      <c r="Z1442" s="413">
        <f>Z666*(1-'Appx 1. Ref Rates'!$E8)</f>
        <v>0</v>
      </c>
      <c r="AA1442" s="413">
        <f>AA666*(1-'Appx 1. Ref Rates'!$E8)</f>
        <v>0</v>
      </c>
      <c r="AB1442" s="413">
        <f>AB666*(1-'Appx 1. Ref Rates'!$E8)</f>
        <v>0</v>
      </c>
      <c r="AC1442" s="400">
        <f t="shared" ref="AC1442:AC1455" si="615">AC666</f>
        <v>0</v>
      </c>
      <c r="AD1442" s="854"/>
      <c r="AE1442" s="855"/>
      <c r="AF1442" s="856"/>
    </row>
    <row r="1443" spans="1:32" ht="15" customHeight="1" outlineLevel="1" x14ac:dyDescent="0.2">
      <c r="A1443" s="11">
        <v>235</v>
      </c>
      <c r="B1443" s="661"/>
      <c r="C1443" s="662"/>
      <c r="D1443" s="662"/>
      <c r="E1443" s="639"/>
      <c r="F1443" s="1045" t="str">
        <f>'2. CAD NCCF'!F1443:L1443</f>
        <v>State, provincial &amp; agency GS</v>
      </c>
      <c r="G1443" s="1046"/>
      <c r="H1443" s="1046"/>
      <c r="I1443" s="1046"/>
      <c r="J1443" s="1046"/>
      <c r="K1443" s="1046"/>
      <c r="L1443" s="1431"/>
      <c r="M1443" s="400">
        <f t="shared" si="614"/>
        <v>0</v>
      </c>
      <c r="N1443" s="411">
        <f>M1443*(1-'Appx 1. Ref Rates'!$E9)+N667*(1-'Appx 1. Ref Rates'!$E9)</f>
        <v>0</v>
      </c>
      <c r="O1443" s="414">
        <f>O667*(1-'Appx 1. Ref Rates'!$E9)</f>
        <v>0</v>
      </c>
      <c r="P1443" s="414">
        <f>P667*(1-'Appx 1. Ref Rates'!$E9)</f>
        <v>0</v>
      </c>
      <c r="Q1443" s="415">
        <f>Q667*(1-'Appx 1. Ref Rates'!$E9)</f>
        <v>0</v>
      </c>
      <c r="R1443" s="411">
        <f>R667*(1-'Appx 1. Ref Rates'!$E9)</f>
        <v>0</v>
      </c>
      <c r="S1443" s="413">
        <f>S667*(1-'Appx 1. Ref Rates'!$E9)</f>
        <v>0</v>
      </c>
      <c r="T1443" s="413">
        <f>T667*(1-'Appx 1. Ref Rates'!$E9)</f>
        <v>0</v>
      </c>
      <c r="U1443" s="413">
        <f>U667*(1-'Appx 1. Ref Rates'!$E9)</f>
        <v>0</v>
      </c>
      <c r="V1443" s="413">
        <f>V667*(1-'Appx 1. Ref Rates'!$E9)</f>
        <v>0</v>
      </c>
      <c r="W1443" s="413">
        <f>W667*(1-'Appx 1. Ref Rates'!$E9)</f>
        <v>0</v>
      </c>
      <c r="X1443" s="414">
        <f>X667*(1-'Appx 1. Ref Rates'!$E9)</f>
        <v>0</v>
      </c>
      <c r="Y1443" s="413">
        <f>Y667*(1-'Appx 1. Ref Rates'!$E9)</f>
        <v>0</v>
      </c>
      <c r="Z1443" s="413">
        <f>Z667*(1-'Appx 1. Ref Rates'!$E9)</f>
        <v>0</v>
      </c>
      <c r="AA1443" s="413">
        <f>AA667*(1-'Appx 1. Ref Rates'!$E9)</f>
        <v>0</v>
      </c>
      <c r="AB1443" s="413">
        <f>AB667*(1-'Appx 1. Ref Rates'!$E9)</f>
        <v>0</v>
      </c>
      <c r="AC1443" s="400">
        <f t="shared" si="615"/>
        <v>0</v>
      </c>
      <c r="AD1443" s="854"/>
      <c r="AE1443" s="855"/>
      <c r="AF1443" s="856"/>
    </row>
    <row r="1444" spans="1:32" ht="15" customHeight="1" outlineLevel="1" x14ac:dyDescent="0.2">
      <c r="A1444" s="11">
        <v>236</v>
      </c>
      <c r="B1444" s="661"/>
      <c r="C1444" s="662"/>
      <c r="D1444" s="257"/>
      <c r="E1444" s="258"/>
      <c r="F1444" s="1045" t="str">
        <f>'2. CAD NCCF'!F1444:L1444</f>
        <v>State municipal GS</v>
      </c>
      <c r="G1444" s="1046"/>
      <c r="H1444" s="1046"/>
      <c r="I1444" s="1046"/>
      <c r="J1444" s="1046"/>
      <c r="K1444" s="1046"/>
      <c r="L1444" s="1431"/>
      <c r="M1444" s="400">
        <f t="shared" si="614"/>
        <v>0</v>
      </c>
      <c r="N1444" s="411">
        <f>M1444*(1-'Appx 1. Ref Rates'!$E10)+N668*(1-'Appx 1. Ref Rates'!$E10)</f>
        <v>0</v>
      </c>
      <c r="O1444" s="414">
        <f>O668*(1-'Appx 1. Ref Rates'!$E10)</f>
        <v>0</v>
      </c>
      <c r="P1444" s="414">
        <f>P668*(1-'Appx 1. Ref Rates'!$E10)</f>
        <v>0</v>
      </c>
      <c r="Q1444" s="415">
        <f>Q668*(1-'Appx 1. Ref Rates'!$E10)</f>
        <v>0</v>
      </c>
      <c r="R1444" s="411">
        <f>R668*(1-'Appx 1. Ref Rates'!$E10)</f>
        <v>0</v>
      </c>
      <c r="S1444" s="413">
        <f>S668*(1-'Appx 1. Ref Rates'!$E10)</f>
        <v>0</v>
      </c>
      <c r="T1444" s="413">
        <f>T668*(1-'Appx 1. Ref Rates'!$E10)</f>
        <v>0</v>
      </c>
      <c r="U1444" s="413">
        <f>U668*(1-'Appx 1. Ref Rates'!$E10)</f>
        <v>0</v>
      </c>
      <c r="V1444" s="413">
        <f>V668*(1-'Appx 1. Ref Rates'!$E10)</f>
        <v>0</v>
      </c>
      <c r="W1444" s="413">
        <f>W668*(1-'Appx 1. Ref Rates'!$E10)</f>
        <v>0</v>
      </c>
      <c r="X1444" s="414">
        <f>X668*(1-'Appx 1. Ref Rates'!$E10)</f>
        <v>0</v>
      </c>
      <c r="Y1444" s="413">
        <f>Y668*(1-'Appx 1. Ref Rates'!$E10)</f>
        <v>0</v>
      </c>
      <c r="Z1444" s="413">
        <f>Z668*(1-'Appx 1. Ref Rates'!$E10)</f>
        <v>0</v>
      </c>
      <c r="AA1444" s="413">
        <f>AA668*(1-'Appx 1. Ref Rates'!$E10)</f>
        <v>0</v>
      </c>
      <c r="AB1444" s="413">
        <f>AB668*(1-'Appx 1. Ref Rates'!$E10)</f>
        <v>0</v>
      </c>
      <c r="AC1444" s="400">
        <f t="shared" si="615"/>
        <v>0</v>
      </c>
      <c r="AD1444" s="854"/>
      <c r="AE1444" s="855"/>
      <c r="AF1444" s="856"/>
    </row>
    <row r="1445" spans="1:32" ht="15" customHeight="1" outlineLevel="1" x14ac:dyDescent="0.2">
      <c r="A1445" s="11">
        <v>237</v>
      </c>
      <c r="B1445" s="661"/>
      <c r="C1445" s="662"/>
      <c r="D1445" s="662"/>
      <c r="E1445" s="663"/>
      <c r="F1445" s="1045" t="str">
        <f>'2. CAD NCCF'!F1445:L1445</f>
        <v>Supranational and multilateral development bank GS</v>
      </c>
      <c r="G1445" s="1046"/>
      <c r="H1445" s="1046"/>
      <c r="I1445" s="1046"/>
      <c r="J1445" s="1046"/>
      <c r="K1445" s="1046"/>
      <c r="L1445" s="1431"/>
      <c r="M1445" s="400">
        <f t="shared" si="614"/>
        <v>0</v>
      </c>
      <c r="N1445" s="411">
        <f>M1445*(1-'Appx 1. Ref Rates'!$E11)+N669*(1-'Appx 1. Ref Rates'!$E11)</f>
        <v>0</v>
      </c>
      <c r="O1445" s="414">
        <f>O669*(1-'Appx 1. Ref Rates'!$E11)</f>
        <v>0</v>
      </c>
      <c r="P1445" s="414">
        <f>P669*(1-'Appx 1. Ref Rates'!$E11)</f>
        <v>0</v>
      </c>
      <c r="Q1445" s="415">
        <f>Q669*(1-'Appx 1. Ref Rates'!$E11)</f>
        <v>0</v>
      </c>
      <c r="R1445" s="411">
        <f>R669*(1-'Appx 1. Ref Rates'!$E11)</f>
        <v>0</v>
      </c>
      <c r="S1445" s="413">
        <f>S669*(1-'Appx 1. Ref Rates'!$E11)</f>
        <v>0</v>
      </c>
      <c r="T1445" s="413">
        <f>T669*(1-'Appx 1. Ref Rates'!$E11)</f>
        <v>0</v>
      </c>
      <c r="U1445" s="413">
        <f>U669*(1-'Appx 1. Ref Rates'!$E11)</f>
        <v>0</v>
      </c>
      <c r="V1445" s="413">
        <f>V669*(1-'Appx 1. Ref Rates'!$E11)</f>
        <v>0</v>
      </c>
      <c r="W1445" s="413">
        <f>W669*(1-'Appx 1. Ref Rates'!$E11)</f>
        <v>0</v>
      </c>
      <c r="X1445" s="414">
        <f>X669*(1-'Appx 1. Ref Rates'!$E11)</f>
        <v>0</v>
      </c>
      <c r="Y1445" s="413">
        <f>Y669*(1-'Appx 1. Ref Rates'!$E11)</f>
        <v>0</v>
      </c>
      <c r="Z1445" s="413">
        <f>Z669*(1-'Appx 1. Ref Rates'!$E11)</f>
        <v>0</v>
      </c>
      <c r="AA1445" s="413">
        <f>AA669*(1-'Appx 1. Ref Rates'!$E11)</f>
        <v>0</v>
      </c>
      <c r="AB1445" s="413">
        <f>AB669*(1-'Appx 1. Ref Rates'!$E11)</f>
        <v>0</v>
      </c>
      <c r="AC1445" s="400">
        <f t="shared" si="615"/>
        <v>0</v>
      </c>
      <c r="AD1445" s="854"/>
      <c r="AE1445" s="855"/>
      <c r="AF1445" s="856"/>
    </row>
    <row r="1446" spans="1:32" ht="15.75" outlineLevel="1" x14ac:dyDescent="0.2">
      <c r="A1446" s="11">
        <v>238</v>
      </c>
      <c r="B1446" s="661"/>
      <c r="C1446" s="662"/>
      <c r="D1446" s="291"/>
      <c r="E1446" s="877" t="str">
        <f>'2. CAD NCCF'!E1446:L1446</f>
        <v>Medium rated GS</v>
      </c>
      <c r="F1446" s="878"/>
      <c r="G1446" s="878"/>
      <c r="H1446" s="878"/>
      <c r="I1446" s="878"/>
      <c r="J1446" s="878"/>
      <c r="K1446" s="878"/>
      <c r="L1446" s="879"/>
      <c r="M1446" s="399">
        <f>SUBTOTAL(9,M1447:M1450)</f>
        <v>0</v>
      </c>
      <c r="N1446" s="402">
        <f t="shared" ref="N1446:AC1446" si="616">SUBTOTAL(9,N1447:N1450)</f>
        <v>0</v>
      </c>
      <c r="O1446" s="406">
        <f t="shared" si="616"/>
        <v>0</v>
      </c>
      <c r="P1446" s="406">
        <f t="shared" si="616"/>
        <v>0</v>
      </c>
      <c r="Q1446" s="407">
        <f t="shared" si="616"/>
        <v>0</v>
      </c>
      <c r="R1446" s="402">
        <f t="shared" si="616"/>
        <v>0</v>
      </c>
      <c r="S1446" s="406">
        <f t="shared" si="616"/>
        <v>0</v>
      </c>
      <c r="T1446" s="405">
        <f t="shared" si="616"/>
        <v>0</v>
      </c>
      <c r="U1446" s="405">
        <f t="shared" si="616"/>
        <v>0</v>
      </c>
      <c r="V1446" s="405">
        <f t="shared" si="616"/>
        <v>0</v>
      </c>
      <c r="W1446" s="405">
        <f t="shared" si="616"/>
        <v>0</v>
      </c>
      <c r="X1446" s="405">
        <f t="shared" si="616"/>
        <v>0</v>
      </c>
      <c r="Y1446" s="405">
        <f t="shared" si="616"/>
        <v>0</v>
      </c>
      <c r="Z1446" s="405">
        <f t="shared" si="616"/>
        <v>0</v>
      </c>
      <c r="AA1446" s="405">
        <f t="shared" si="616"/>
        <v>0</v>
      </c>
      <c r="AB1446" s="403">
        <f t="shared" si="616"/>
        <v>0</v>
      </c>
      <c r="AC1446" s="399">
        <f t="shared" si="616"/>
        <v>0</v>
      </c>
      <c r="AD1446" s="854"/>
      <c r="AE1446" s="855"/>
      <c r="AF1446" s="856"/>
    </row>
    <row r="1447" spans="1:32" ht="15" customHeight="1" outlineLevel="1" x14ac:dyDescent="0.2">
      <c r="A1447" s="11">
        <v>239</v>
      </c>
      <c r="B1447" s="661"/>
      <c r="C1447" s="662"/>
      <c r="D1447" s="641"/>
      <c r="E1447" s="641"/>
      <c r="F1447" s="1045" t="str">
        <f>'2. CAD NCCF'!F1447:L1447</f>
        <v xml:space="preserve">Sovereigh &amp; central bank GS </v>
      </c>
      <c r="G1447" s="1046"/>
      <c r="H1447" s="1046"/>
      <c r="I1447" s="1046"/>
      <c r="J1447" s="1046"/>
      <c r="K1447" s="1046"/>
      <c r="L1447" s="1431"/>
      <c r="M1447" s="400">
        <f t="shared" ref="M1447:M1450" si="617">M671</f>
        <v>0</v>
      </c>
      <c r="N1447" s="411">
        <f>M1447*(1-'Appx 1. Ref Rates'!$E13)+N671*(1-'Appx 1. Ref Rates'!$E13)</f>
        <v>0</v>
      </c>
      <c r="O1447" s="414">
        <f>O671*(1-'Appx 1. Ref Rates'!$E13)</f>
        <v>0</v>
      </c>
      <c r="P1447" s="414">
        <f>P671*(1-'Appx 1. Ref Rates'!$E13)</f>
        <v>0</v>
      </c>
      <c r="Q1447" s="415">
        <f>Q671*(1-'Appx 1. Ref Rates'!$E13)</f>
        <v>0</v>
      </c>
      <c r="R1447" s="411">
        <f>R671*(1-'Appx 1. Ref Rates'!$E13)</f>
        <v>0</v>
      </c>
      <c r="S1447" s="413">
        <f>S671*(1-'Appx 1. Ref Rates'!$E13)</f>
        <v>0</v>
      </c>
      <c r="T1447" s="413">
        <f>T671*(1-'Appx 1. Ref Rates'!$E13)</f>
        <v>0</v>
      </c>
      <c r="U1447" s="413">
        <f>U671*(1-'Appx 1. Ref Rates'!$E13)</f>
        <v>0</v>
      </c>
      <c r="V1447" s="413">
        <f>V671*(1-'Appx 1. Ref Rates'!$E13)</f>
        <v>0</v>
      </c>
      <c r="W1447" s="413">
        <f>W671*(1-'Appx 1. Ref Rates'!$E13)</f>
        <v>0</v>
      </c>
      <c r="X1447" s="414">
        <f>X671*(1-'Appx 1. Ref Rates'!$E13)</f>
        <v>0</v>
      </c>
      <c r="Y1447" s="413">
        <f>Y671*(1-'Appx 1. Ref Rates'!$E13)</f>
        <v>0</v>
      </c>
      <c r="Z1447" s="413">
        <f>Z671*(1-'Appx 1. Ref Rates'!$E13)</f>
        <v>0</v>
      </c>
      <c r="AA1447" s="413">
        <f>AA671*(1-'Appx 1. Ref Rates'!$E13)</f>
        <v>0</v>
      </c>
      <c r="AB1447" s="413">
        <f>AB671*(1-'Appx 1. Ref Rates'!$E13)</f>
        <v>0</v>
      </c>
      <c r="AC1447" s="400">
        <f t="shared" si="615"/>
        <v>0</v>
      </c>
      <c r="AD1447" s="854"/>
      <c r="AE1447" s="855"/>
      <c r="AF1447" s="856"/>
    </row>
    <row r="1448" spans="1:32" ht="15" customHeight="1" outlineLevel="1" x14ac:dyDescent="0.2">
      <c r="A1448" s="11">
        <v>240</v>
      </c>
      <c r="B1448" s="661"/>
      <c r="C1448" s="662"/>
      <c r="D1448" s="641"/>
      <c r="E1448" s="641"/>
      <c r="F1448" s="1045" t="str">
        <f>'2. CAD NCCF'!F1448:L1448</f>
        <v>State, provincial &amp; agency GS</v>
      </c>
      <c r="G1448" s="1046"/>
      <c r="H1448" s="1046"/>
      <c r="I1448" s="1046"/>
      <c r="J1448" s="1046"/>
      <c r="K1448" s="1046"/>
      <c r="L1448" s="1431"/>
      <c r="M1448" s="400">
        <f t="shared" si="617"/>
        <v>0</v>
      </c>
      <c r="N1448" s="411">
        <f>M1448*(1-'Appx 1. Ref Rates'!$E14)+N672*(1-'Appx 1. Ref Rates'!$E14)</f>
        <v>0</v>
      </c>
      <c r="O1448" s="414">
        <f>O672*(1-'Appx 1. Ref Rates'!$E14)</f>
        <v>0</v>
      </c>
      <c r="P1448" s="414">
        <f>P672*(1-'Appx 1. Ref Rates'!$E14)</f>
        <v>0</v>
      </c>
      <c r="Q1448" s="415">
        <f>Q672*(1-'Appx 1. Ref Rates'!$E14)</f>
        <v>0</v>
      </c>
      <c r="R1448" s="411">
        <f>R672*(1-'Appx 1. Ref Rates'!$E14)</f>
        <v>0</v>
      </c>
      <c r="S1448" s="413">
        <f>S672*(1-'Appx 1. Ref Rates'!$E14)</f>
        <v>0</v>
      </c>
      <c r="T1448" s="413">
        <f>T672*(1-'Appx 1. Ref Rates'!$E14)</f>
        <v>0</v>
      </c>
      <c r="U1448" s="413">
        <f>U672*(1-'Appx 1. Ref Rates'!$E14)</f>
        <v>0</v>
      </c>
      <c r="V1448" s="413">
        <f>V672*(1-'Appx 1. Ref Rates'!$E14)</f>
        <v>0</v>
      </c>
      <c r="W1448" s="413">
        <f>W672*(1-'Appx 1. Ref Rates'!$E14)</f>
        <v>0</v>
      </c>
      <c r="X1448" s="414">
        <f>X672*(1-'Appx 1. Ref Rates'!$E14)</f>
        <v>0</v>
      </c>
      <c r="Y1448" s="413">
        <f>Y672*(1-'Appx 1. Ref Rates'!$E14)</f>
        <v>0</v>
      </c>
      <c r="Z1448" s="413">
        <f>Z672*(1-'Appx 1. Ref Rates'!$E14)</f>
        <v>0</v>
      </c>
      <c r="AA1448" s="413">
        <f>AA672*(1-'Appx 1. Ref Rates'!$E14)</f>
        <v>0</v>
      </c>
      <c r="AB1448" s="413">
        <f>AB672*(1-'Appx 1. Ref Rates'!$E14)</f>
        <v>0</v>
      </c>
      <c r="AC1448" s="400">
        <f t="shared" si="615"/>
        <v>0</v>
      </c>
      <c r="AD1448" s="854"/>
      <c r="AE1448" s="855"/>
      <c r="AF1448" s="856"/>
    </row>
    <row r="1449" spans="1:32" ht="15" customHeight="1" outlineLevel="1" x14ac:dyDescent="0.2">
      <c r="A1449" s="11">
        <v>241</v>
      </c>
      <c r="B1449" s="661"/>
      <c r="C1449" s="662"/>
      <c r="D1449" s="631"/>
      <c r="E1449" s="631"/>
      <c r="F1449" s="1045" t="str">
        <f>'2. CAD NCCF'!F1449:L1449</f>
        <v>State municipal GS</v>
      </c>
      <c r="G1449" s="1046"/>
      <c r="H1449" s="1046"/>
      <c r="I1449" s="1046"/>
      <c r="J1449" s="1046"/>
      <c r="K1449" s="1046"/>
      <c r="L1449" s="1431"/>
      <c r="M1449" s="400">
        <f t="shared" si="617"/>
        <v>0</v>
      </c>
      <c r="N1449" s="411">
        <f>M1449*(1-'Appx 1. Ref Rates'!$E15)+N673*(1-'Appx 1. Ref Rates'!$E15)</f>
        <v>0</v>
      </c>
      <c r="O1449" s="414">
        <f>O673*(1-'Appx 1. Ref Rates'!$E15)</f>
        <v>0</v>
      </c>
      <c r="P1449" s="414">
        <f>P673*(1-'Appx 1. Ref Rates'!$E15)</f>
        <v>0</v>
      </c>
      <c r="Q1449" s="415">
        <f>Q673*(1-'Appx 1. Ref Rates'!$E15)</f>
        <v>0</v>
      </c>
      <c r="R1449" s="411">
        <f>R673*(1-'Appx 1. Ref Rates'!$E15)</f>
        <v>0</v>
      </c>
      <c r="S1449" s="413">
        <f>S673*(1-'Appx 1. Ref Rates'!$E15)</f>
        <v>0</v>
      </c>
      <c r="T1449" s="413">
        <f>T673*(1-'Appx 1. Ref Rates'!$E15)</f>
        <v>0</v>
      </c>
      <c r="U1449" s="413">
        <f>U673*(1-'Appx 1. Ref Rates'!$E15)</f>
        <v>0</v>
      </c>
      <c r="V1449" s="413">
        <f>V673*(1-'Appx 1. Ref Rates'!$E15)</f>
        <v>0</v>
      </c>
      <c r="W1449" s="413">
        <f>W673*(1-'Appx 1. Ref Rates'!$E15)</f>
        <v>0</v>
      </c>
      <c r="X1449" s="414">
        <f>X673*(1-'Appx 1. Ref Rates'!$E15)</f>
        <v>0</v>
      </c>
      <c r="Y1449" s="413">
        <f>Y673*(1-'Appx 1. Ref Rates'!$E15)</f>
        <v>0</v>
      </c>
      <c r="Z1449" s="413">
        <f>Z673*(1-'Appx 1. Ref Rates'!$E15)</f>
        <v>0</v>
      </c>
      <c r="AA1449" s="413">
        <f>AA673*(1-'Appx 1. Ref Rates'!$E15)</f>
        <v>0</v>
      </c>
      <c r="AB1449" s="413">
        <f>AB673*(1-'Appx 1. Ref Rates'!$E15)</f>
        <v>0</v>
      </c>
      <c r="AC1449" s="400">
        <f t="shared" si="615"/>
        <v>0</v>
      </c>
      <c r="AD1449" s="854"/>
      <c r="AE1449" s="855"/>
      <c r="AF1449" s="856"/>
    </row>
    <row r="1450" spans="1:32" ht="15" customHeight="1" outlineLevel="1" x14ac:dyDescent="0.2">
      <c r="A1450" s="11">
        <v>242</v>
      </c>
      <c r="B1450" s="661"/>
      <c r="C1450" s="662"/>
      <c r="D1450" s="257"/>
      <c r="E1450" s="257"/>
      <c r="F1450" s="1045" t="str">
        <f>'2. CAD NCCF'!F1450:L1450</f>
        <v>Supranational and multilateral development bank GS</v>
      </c>
      <c r="G1450" s="1046"/>
      <c r="H1450" s="1046"/>
      <c r="I1450" s="1046"/>
      <c r="J1450" s="1046"/>
      <c r="K1450" s="1046"/>
      <c r="L1450" s="1431"/>
      <c r="M1450" s="400">
        <f t="shared" si="617"/>
        <v>0</v>
      </c>
      <c r="N1450" s="411">
        <f>M1450*(1-'Appx 1. Ref Rates'!$E16)+N674*(1-'Appx 1. Ref Rates'!$E16)</f>
        <v>0</v>
      </c>
      <c r="O1450" s="414">
        <f>O674*(1-'Appx 1. Ref Rates'!$E16)</f>
        <v>0</v>
      </c>
      <c r="P1450" s="414">
        <f>P674*(1-'Appx 1. Ref Rates'!$E16)</f>
        <v>0</v>
      </c>
      <c r="Q1450" s="415">
        <f>Q674*(1-'Appx 1. Ref Rates'!$E16)</f>
        <v>0</v>
      </c>
      <c r="R1450" s="411">
        <f>R674*(1-'Appx 1. Ref Rates'!$E16)</f>
        <v>0</v>
      </c>
      <c r="S1450" s="413">
        <f>S674*(1-'Appx 1. Ref Rates'!$E16)</f>
        <v>0</v>
      </c>
      <c r="T1450" s="413">
        <f>T674*(1-'Appx 1. Ref Rates'!$E16)</f>
        <v>0</v>
      </c>
      <c r="U1450" s="413">
        <f>U674*(1-'Appx 1. Ref Rates'!$E16)</f>
        <v>0</v>
      </c>
      <c r="V1450" s="413">
        <f>V674*(1-'Appx 1. Ref Rates'!$E16)</f>
        <v>0</v>
      </c>
      <c r="W1450" s="413">
        <f>W674*(1-'Appx 1. Ref Rates'!$E16)</f>
        <v>0</v>
      </c>
      <c r="X1450" s="414">
        <f>X674*(1-'Appx 1. Ref Rates'!$E16)</f>
        <v>0</v>
      </c>
      <c r="Y1450" s="413">
        <f>Y674*(1-'Appx 1. Ref Rates'!$E16)</f>
        <v>0</v>
      </c>
      <c r="Z1450" s="413">
        <f>Z674*(1-'Appx 1. Ref Rates'!$E16)</f>
        <v>0</v>
      </c>
      <c r="AA1450" s="413">
        <f>AA674*(1-'Appx 1. Ref Rates'!$E16)</f>
        <v>0</v>
      </c>
      <c r="AB1450" s="413">
        <f>AB674*(1-'Appx 1. Ref Rates'!$E16)</f>
        <v>0</v>
      </c>
      <c r="AC1450" s="400">
        <f t="shared" si="615"/>
        <v>0</v>
      </c>
      <c r="AD1450" s="854"/>
      <c r="AE1450" s="855"/>
      <c r="AF1450" s="856"/>
    </row>
    <row r="1451" spans="1:32" ht="15.75" customHeight="1" outlineLevel="1" x14ac:dyDescent="0.2">
      <c r="A1451" s="11">
        <v>243</v>
      </c>
      <c r="B1451" s="661"/>
      <c r="C1451" s="662"/>
      <c r="D1451" s="631"/>
      <c r="E1451" s="877" t="str">
        <f>'2. CAD NCCF'!E1451:L1451</f>
        <v>Low or not rated GS</v>
      </c>
      <c r="F1451" s="878"/>
      <c r="G1451" s="878"/>
      <c r="H1451" s="878"/>
      <c r="I1451" s="878"/>
      <c r="J1451" s="878"/>
      <c r="K1451" s="878"/>
      <c r="L1451" s="879"/>
      <c r="M1451" s="399">
        <f>SUBTOTAL(9,M1452:M1455)</f>
        <v>0</v>
      </c>
      <c r="N1451" s="402">
        <f t="shared" ref="N1451:AC1451" si="618">SUBTOTAL(9,N1452:N1455)</f>
        <v>0</v>
      </c>
      <c r="O1451" s="406">
        <f t="shared" si="618"/>
        <v>0</v>
      </c>
      <c r="P1451" s="406">
        <f t="shared" si="618"/>
        <v>0</v>
      </c>
      <c r="Q1451" s="407">
        <f t="shared" si="618"/>
        <v>0</v>
      </c>
      <c r="R1451" s="402">
        <f t="shared" si="618"/>
        <v>0</v>
      </c>
      <c r="S1451" s="406">
        <f t="shared" si="618"/>
        <v>0</v>
      </c>
      <c r="T1451" s="405">
        <f t="shared" si="618"/>
        <v>0</v>
      </c>
      <c r="U1451" s="405">
        <f t="shared" si="618"/>
        <v>0</v>
      </c>
      <c r="V1451" s="405">
        <f t="shared" si="618"/>
        <v>0</v>
      </c>
      <c r="W1451" s="405">
        <f t="shared" si="618"/>
        <v>0</v>
      </c>
      <c r="X1451" s="405">
        <f t="shared" si="618"/>
        <v>0</v>
      </c>
      <c r="Y1451" s="405">
        <f t="shared" si="618"/>
        <v>0</v>
      </c>
      <c r="Z1451" s="405">
        <f t="shared" si="618"/>
        <v>0</v>
      </c>
      <c r="AA1451" s="405">
        <f t="shared" si="618"/>
        <v>0</v>
      </c>
      <c r="AB1451" s="403">
        <f t="shared" si="618"/>
        <v>0</v>
      </c>
      <c r="AC1451" s="399">
        <f t="shared" si="618"/>
        <v>0</v>
      </c>
      <c r="AD1451" s="854"/>
      <c r="AE1451" s="855"/>
      <c r="AF1451" s="856"/>
    </row>
    <row r="1452" spans="1:32" ht="15" customHeight="1" outlineLevel="1" x14ac:dyDescent="0.2">
      <c r="A1452" s="11">
        <v>244</v>
      </c>
      <c r="B1452" s="661"/>
      <c r="C1452" s="662"/>
      <c r="D1452" s="641"/>
      <c r="E1452" s="641"/>
      <c r="F1452" s="1045" t="str">
        <f>'2. CAD NCCF'!F1452:L1452</f>
        <v xml:space="preserve">Sovereigh &amp; central bank GS </v>
      </c>
      <c r="G1452" s="1046"/>
      <c r="H1452" s="1046"/>
      <c r="I1452" s="1046"/>
      <c r="J1452" s="1046"/>
      <c r="K1452" s="1046"/>
      <c r="L1452" s="1431"/>
      <c r="M1452" s="400">
        <f t="shared" ref="M1452:M1455" si="619">M676</f>
        <v>0</v>
      </c>
      <c r="N1452" s="411">
        <f>M1452*(1-'Appx 1. Ref Rates'!$E18)+N676*(1-'Appx 1. Ref Rates'!$E18)</f>
        <v>0</v>
      </c>
      <c r="O1452" s="414">
        <f>O676*(1-'Appx 1. Ref Rates'!$E18)</f>
        <v>0</v>
      </c>
      <c r="P1452" s="414">
        <f>P676*(1-'Appx 1. Ref Rates'!$E18)</f>
        <v>0</v>
      </c>
      <c r="Q1452" s="415">
        <f>Q676*(1-'Appx 1. Ref Rates'!$E18)</f>
        <v>0</v>
      </c>
      <c r="R1452" s="411">
        <f>R676*(1-'Appx 1. Ref Rates'!$E18)</f>
        <v>0</v>
      </c>
      <c r="S1452" s="413">
        <f>S676*(1-'Appx 1. Ref Rates'!$E18)</f>
        <v>0</v>
      </c>
      <c r="T1452" s="413">
        <f>T676*(1-'Appx 1. Ref Rates'!$E18)</f>
        <v>0</v>
      </c>
      <c r="U1452" s="413">
        <f>U676*(1-'Appx 1. Ref Rates'!$E18)</f>
        <v>0</v>
      </c>
      <c r="V1452" s="413">
        <f>V676*(1-'Appx 1. Ref Rates'!$E18)</f>
        <v>0</v>
      </c>
      <c r="W1452" s="413">
        <f>W676*(1-'Appx 1. Ref Rates'!$E18)</f>
        <v>0</v>
      </c>
      <c r="X1452" s="414">
        <f>X676*(1-'Appx 1. Ref Rates'!$E18)</f>
        <v>0</v>
      </c>
      <c r="Y1452" s="413">
        <f>Y676*(1-'Appx 1. Ref Rates'!$E18)</f>
        <v>0</v>
      </c>
      <c r="Z1452" s="413">
        <f>Z676*(1-'Appx 1. Ref Rates'!$E18)</f>
        <v>0</v>
      </c>
      <c r="AA1452" s="413">
        <f>AA676*(1-'Appx 1. Ref Rates'!$E18)</f>
        <v>0</v>
      </c>
      <c r="AB1452" s="413">
        <f>AB676*(1-'Appx 1. Ref Rates'!$E18)</f>
        <v>0</v>
      </c>
      <c r="AC1452" s="400">
        <f t="shared" si="615"/>
        <v>0</v>
      </c>
      <c r="AD1452" s="854"/>
      <c r="AE1452" s="855"/>
      <c r="AF1452" s="856"/>
    </row>
    <row r="1453" spans="1:32" ht="15" customHeight="1" outlineLevel="1" x14ac:dyDescent="0.2">
      <c r="A1453" s="11">
        <v>245</v>
      </c>
      <c r="B1453" s="661"/>
      <c r="C1453" s="662"/>
      <c r="D1453" s="260"/>
      <c r="E1453" s="260"/>
      <c r="F1453" s="1045" t="str">
        <f>'2. CAD NCCF'!F1453:L1453</f>
        <v>State, provincial &amp; agency GS</v>
      </c>
      <c r="G1453" s="1046"/>
      <c r="H1453" s="1046"/>
      <c r="I1453" s="1046"/>
      <c r="J1453" s="1046"/>
      <c r="K1453" s="1046"/>
      <c r="L1453" s="1431"/>
      <c r="M1453" s="400">
        <f t="shared" si="619"/>
        <v>0</v>
      </c>
      <c r="N1453" s="411">
        <f>M1453*(1-'Appx 1. Ref Rates'!$E19)+N677*(1-'Appx 1. Ref Rates'!$E19)</f>
        <v>0</v>
      </c>
      <c r="O1453" s="414">
        <f>O677*(1-'Appx 1. Ref Rates'!$E19)</f>
        <v>0</v>
      </c>
      <c r="P1453" s="414">
        <f>P677*(1-'Appx 1. Ref Rates'!$E19)</f>
        <v>0</v>
      </c>
      <c r="Q1453" s="415">
        <f>Q677*(1-'Appx 1. Ref Rates'!$E19)</f>
        <v>0</v>
      </c>
      <c r="R1453" s="411">
        <f>R677*(1-'Appx 1. Ref Rates'!$E19)</f>
        <v>0</v>
      </c>
      <c r="S1453" s="413">
        <f>S677*(1-'Appx 1. Ref Rates'!$E19)</f>
        <v>0</v>
      </c>
      <c r="T1453" s="413">
        <f>T677*(1-'Appx 1. Ref Rates'!$E19)</f>
        <v>0</v>
      </c>
      <c r="U1453" s="413">
        <f>U677*(1-'Appx 1. Ref Rates'!$E19)</f>
        <v>0</v>
      </c>
      <c r="V1453" s="413">
        <f>V677*(1-'Appx 1. Ref Rates'!$E19)</f>
        <v>0</v>
      </c>
      <c r="W1453" s="413">
        <f>W677*(1-'Appx 1. Ref Rates'!$E19)</f>
        <v>0</v>
      </c>
      <c r="X1453" s="414">
        <f>X677*(1-'Appx 1. Ref Rates'!$E19)</f>
        <v>0</v>
      </c>
      <c r="Y1453" s="413">
        <f>Y677*(1-'Appx 1. Ref Rates'!$E19)</f>
        <v>0</v>
      </c>
      <c r="Z1453" s="413">
        <f>Z677*(1-'Appx 1. Ref Rates'!$E19)</f>
        <v>0</v>
      </c>
      <c r="AA1453" s="413">
        <f>AA677*(1-'Appx 1. Ref Rates'!$E19)</f>
        <v>0</v>
      </c>
      <c r="AB1453" s="413">
        <f>AB677*(1-'Appx 1. Ref Rates'!$E19)</f>
        <v>0</v>
      </c>
      <c r="AC1453" s="400">
        <f t="shared" si="615"/>
        <v>0</v>
      </c>
      <c r="AD1453" s="854"/>
      <c r="AE1453" s="855"/>
      <c r="AF1453" s="856"/>
    </row>
    <row r="1454" spans="1:32" ht="15" customHeight="1" outlineLevel="1" x14ac:dyDescent="0.2">
      <c r="A1454" s="11">
        <v>246</v>
      </c>
      <c r="B1454" s="661"/>
      <c r="C1454" s="662"/>
      <c r="D1454" s="260"/>
      <c r="E1454" s="260"/>
      <c r="F1454" s="1045" t="str">
        <f>'2. CAD NCCF'!F1454:L1454</f>
        <v>State municipal GS</v>
      </c>
      <c r="G1454" s="1046"/>
      <c r="H1454" s="1046"/>
      <c r="I1454" s="1046"/>
      <c r="J1454" s="1046"/>
      <c r="K1454" s="1046"/>
      <c r="L1454" s="1431"/>
      <c r="M1454" s="400">
        <f t="shared" si="619"/>
        <v>0</v>
      </c>
      <c r="N1454" s="411">
        <f>M1454*(1-'Appx 1. Ref Rates'!$E20)+N678*(1-'Appx 1. Ref Rates'!$E20)</f>
        <v>0</v>
      </c>
      <c r="O1454" s="414">
        <f>O678*(1-'Appx 1. Ref Rates'!$E20)</f>
        <v>0</v>
      </c>
      <c r="P1454" s="414">
        <f>P678*(1-'Appx 1. Ref Rates'!$E20)</f>
        <v>0</v>
      </c>
      <c r="Q1454" s="415">
        <f>Q678*(1-'Appx 1. Ref Rates'!$E20)</f>
        <v>0</v>
      </c>
      <c r="R1454" s="411">
        <f>R678*(1-'Appx 1. Ref Rates'!$E20)</f>
        <v>0</v>
      </c>
      <c r="S1454" s="413">
        <f>S678*(1-'Appx 1. Ref Rates'!$E20)</f>
        <v>0</v>
      </c>
      <c r="T1454" s="413">
        <f>T678*(1-'Appx 1. Ref Rates'!$E20)</f>
        <v>0</v>
      </c>
      <c r="U1454" s="413">
        <f>U678*(1-'Appx 1. Ref Rates'!$E20)</f>
        <v>0</v>
      </c>
      <c r="V1454" s="413">
        <f>V678*(1-'Appx 1. Ref Rates'!$E20)</f>
        <v>0</v>
      </c>
      <c r="W1454" s="413">
        <f>W678*(1-'Appx 1. Ref Rates'!$E20)</f>
        <v>0</v>
      </c>
      <c r="X1454" s="414">
        <f>X678*(1-'Appx 1. Ref Rates'!$E20)</f>
        <v>0</v>
      </c>
      <c r="Y1454" s="413">
        <f>Y678*(1-'Appx 1. Ref Rates'!$E20)</f>
        <v>0</v>
      </c>
      <c r="Z1454" s="413">
        <f>Z678*(1-'Appx 1. Ref Rates'!$E20)</f>
        <v>0</v>
      </c>
      <c r="AA1454" s="413">
        <f>AA678*(1-'Appx 1. Ref Rates'!$E20)</f>
        <v>0</v>
      </c>
      <c r="AB1454" s="413">
        <f>AB678*(1-'Appx 1. Ref Rates'!$E20)</f>
        <v>0</v>
      </c>
      <c r="AC1454" s="400">
        <f t="shared" si="615"/>
        <v>0</v>
      </c>
      <c r="AD1454" s="854"/>
      <c r="AE1454" s="855"/>
      <c r="AF1454" s="856"/>
    </row>
    <row r="1455" spans="1:32" ht="15" customHeight="1" outlineLevel="1" x14ac:dyDescent="0.2">
      <c r="A1455" s="11">
        <v>247</v>
      </c>
      <c r="B1455" s="661"/>
      <c r="C1455" s="662"/>
      <c r="D1455" s="292"/>
      <c r="E1455" s="292"/>
      <c r="F1455" s="1045" t="str">
        <f>'2. CAD NCCF'!F1455:L1455</f>
        <v>Supranational and multilateral development bank GS</v>
      </c>
      <c r="G1455" s="1046"/>
      <c r="H1455" s="1046"/>
      <c r="I1455" s="1046"/>
      <c r="J1455" s="1046"/>
      <c r="K1455" s="1046"/>
      <c r="L1455" s="1431"/>
      <c r="M1455" s="400">
        <f t="shared" si="619"/>
        <v>0</v>
      </c>
      <c r="N1455" s="411">
        <f>M1455*(1-'Appx 1. Ref Rates'!$E21)+N679*(1-'Appx 1. Ref Rates'!$E21)</f>
        <v>0</v>
      </c>
      <c r="O1455" s="414">
        <f>O679*(1-'Appx 1. Ref Rates'!$E21)</f>
        <v>0</v>
      </c>
      <c r="P1455" s="414">
        <f>P679*(1-'Appx 1. Ref Rates'!$E21)</f>
        <v>0</v>
      </c>
      <c r="Q1455" s="415">
        <f>Q679*(1-'Appx 1. Ref Rates'!$E21)</f>
        <v>0</v>
      </c>
      <c r="R1455" s="411">
        <f>R679*(1-'Appx 1. Ref Rates'!$E21)</f>
        <v>0</v>
      </c>
      <c r="S1455" s="413">
        <f>S679*(1-'Appx 1. Ref Rates'!$E21)</f>
        <v>0</v>
      </c>
      <c r="T1455" s="413">
        <f>T679*(1-'Appx 1. Ref Rates'!$E21)</f>
        <v>0</v>
      </c>
      <c r="U1455" s="413">
        <f>U679*(1-'Appx 1. Ref Rates'!$E21)</f>
        <v>0</v>
      </c>
      <c r="V1455" s="413">
        <f>V679*(1-'Appx 1. Ref Rates'!$E21)</f>
        <v>0</v>
      </c>
      <c r="W1455" s="413">
        <f>W679*(1-'Appx 1. Ref Rates'!$E21)</f>
        <v>0</v>
      </c>
      <c r="X1455" s="414">
        <f>X679*(1-'Appx 1. Ref Rates'!$E21)</f>
        <v>0</v>
      </c>
      <c r="Y1455" s="413">
        <f>Y679*(1-'Appx 1. Ref Rates'!$E21)</f>
        <v>0</v>
      </c>
      <c r="Z1455" s="413">
        <f>Z679*(1-'Appx 1. Ref Rates'!$E21)</f>
        <v>0</v>
      </c>
      <c r="AA1455" s="413">
        <f>AA679*(1-'Appx 1. Ref Rates'!$E21)</f>
        <v>0</v>
      </c>
      <c r="AB1455" s="413">
        <f>AB679*(1-'Appx 1. Ref Rates'!$E21)</f>
        <v>0</v>
      </c>
      <c r="AC1455" s="400">
        <f t="shared" si="615"/>
        <v>0</v>
      </c>
      <c r="AD1455" s="857"/>
      <c r="AE1455" s="858"/>
      <c r="AF1455" s="859"/>
    </row>
    <row r="1456" spans="1:32" ht="15" customHeight="1" outlineLevel="1" x14ac:dyDescent="0.2">
      <c r="A1456" s="11">
        <v>129</v>
      </c>
      <c r="B1456" s="661"/>
      <c r="C1456" s="292"/>
      <c r="D1456" s="868" t="str">
        <f>'2. CAD NCCF'!D1456:AF1456</f>
        <v>Mortgage backed securities (MBS)</v>
      </c>
      <c r="E1456" s="869"/>
      <c r="F1456" s="869"/>
      <c r="G1456" s="869"/>
      <c r="H1456" s="869"/>
      <c r="I1456" s="869"/>
      <c r="J1456" s="869"/>
      <c r="K1456" s="869"/>
      <c r="L1456" s="869"/>
      <c r="M1456" s="869"/>
      <c r="N1456" s="869"/>
      <c r="O1456" s="869"/>
      <c r="P1456" s="869"/>
      <c r="Q1456" s="869"/>
      <c r="R1456" s="869"/>
      <c r="S1456" s="869"/>
      <c r="T1456" s="869"/>
      <c r="U1456" s="869"/>
      <c r="V1456" s="869"/>
      <c r="W1456" s="869"/>
      <c r="X1456" s="869"/>
      <c r="Y1456" s="869"/>
      <c r="Z1456" s="869"/>
      <c r="AA1456" s="869"/>
      <c r="AB1456" s="869"/>
      <c r="AC1456" s="869"/>
      <c r="AD1456" s="869"/>
      <c r="AE1456" s="869"/>
      <c r="AF1456" s="870"/>
    </row>
    <row r="1457" spans="1:32" ht="15" customHeight="1" outlineLevel="1" x14ac:dyDescent="0.2">
      <c r="A1457" s="11">
        <v>130</v>
      </c>
      <c r="B1457" s="661"/>
      <c r="C1457" s="292"/>
      <c r="D1457" s="292"/>
      <c r="E1457" s="933" t="str">
        <f>'2. CAD NCCF'!E1457:L1457</f>
        <v>Agency MBS</v>
      </c>
      <c r="F1457" s="934"/>
      <c r="G1457" s="934"/>
      <c r="H1457" s="934"/>
      <c r="I1457" s="934"/>
      <c r="J1457" s="934"/>
      <c r="K1457" s="934"/>
      <c r="L1457" s="935"/>
      <c r="M1457" s="399">
        <f>SUBTOTAL(9,M1458:M1460)</f>
        <v>0</v>
      </c>
      <c r="N1457" s="402">
        <f t="shared" ref="N1457:AC1457" si="620">SUBTOTAL(9,N1458:N1460)</f>
        <v>0</v>
      </c>
      <c r="O1457" s="406">
        <f t="shared" si="620"/>
        <v>0</v>
      </c>
      <c r="P1457" s="406">
        <f t="shared" si="620"/>
        <v>0</v>
      </c>
      <c r="Q1457" s="407">
        <f t="shared" si="620"/>
        <v>0</v>
      </c>
      <c r="R1457" s="402">
        <f t="shared" si="620"/>
        <v>0</v>
      </c>
      <c r="S1457" s="406">
        <f t="shared" si="620"/>
        <v>0</v>
      </c>
      <c r="T1457" s="405">
        <f t="shared" si="620"/>
        <v>0</v>
      </c>
      <c r="U1457" s="405">
        <f t="shared" si="620"/>
        <v>0</v>
      </c>
      <c r="V1457" s="405">
        <f t="shared" si="620"/>
        <v>0</v>
      </c>
      <c r="W1457" s="405">
        <f t="shared" si="620"/>
        <v>0</v>
      </c>
      <c r="X1457" s="405">
        <f t="shared" si="620"/>
        <v>0</v>
      </c>
      <c r="Y1457" s="405">
        <f t="shared" si="620"/>
        <v>0</v>
      </c>
      <c r="Z1457" s="405">
        <f t="shared" si="620"/>
        <v>0</v>
      </c>
      <c r="AA1457" s="405">
        <f t="shared" si="620"/>
        <v>0</v>
      </c>
      <c r="AB1457" s="403">
        <f t="shared" si="620"/>
        <v>0</v>
      </c>
      <c r="AC1457" s="399">
        <f t="shared" si="620"/>
        <v>0</v>
      </c>
      <c r="AD1457" s="1433"/>
      <c r="AE1457" s="852"/>
      <c r="AF1457" s="853"/>
    </row>
    <row r="1458" spans="1:32" ht="15" customHeight="1" outlineLevel="1" x14ac:dyDescent="0.2">
      <c r="A1458" s="11">
        <v>131</v>
      </c>
      <c r="B1458" s="661"/>
      <c r="C1458" s="292"/>
      <c r="D1458" s="292"/>
      <c r="E1458" s="293"/>
      <c r="F1458" s="1045" t="str">
        <f>'2. CAD NCCF'!F1458:L1458</f>
        <v>Agency MBS, high rated</v>
      </c>
      <c r="G1458" s="1046"/>
      <c r="H1458" s="1046"/>
      <c r="I1458" s="1046"/>
      <c r="J1458" s="1046"/>
      <c r="K1458" s="1046"/>
      <c r="L1458" s="1431"/>
      <c r="M1458" s="400">
        <f t="shared" ref="M1458:M1460" si="621">M682</f>
        <v>0</v>
      </c>
      <c r="N1458" s="411">
        <f>M1458*(1-'Appx 1. Ref Rates'!$E24)+N682*(1-'Appx 1. Ref Rates'!$E24)</f>
        <v>0</v>
      </c>
      <c r="O1458" s="414">
        <f>O682*(1-'Appx 1. Ref Rates'!$E24)</f>
        <v>0</v>
      </c>
      <c r="P1458" s="414">
        <f>P682*(1-'Appx 1. Ref Rates'!$E24)</f>
        <v>0</v>
      </c>
      <c r="Q1458" s="415">
        <f>Q682*(1-'Appx 1. Ref Rates'!$E24)</f>
        <v>0</v>
      </c>
      <c r="R1458" s="411">
        <f>R682*(1-'Appx 1. Ref Rates'!$E24)</f>
        <v>0</v>
      </c>
      <c r="S1458" s="413">
        <f>S682*(1-'Appx 1. Ref Rates'!$E24)</f>
        <v>0</v>
      </c>
      <c r="T1458" s="413">
        <f>T682*(1-'Appx 1. Ref Rates'!$E24)</f>
        <v>0</v>
      </c>
      <c r="U1458" s="413">
        <f>U682*(1-'Appx 1. Ref Rates'!$E24)</f>
        <v>0</v>
      </c>
      <c r="V1458" s="413">
        <f>V682*(1-'Appx 1. Ref Rates'!$E24)</f>
        <v>0</v>
      </c>
      <c r="W1458" s="413">
        <f>W682*(1-'Appx 1. Ref Rates'!$E24)</f>
        <v>0</v>
      </c>
      <c r="X1458" s="414">
        <f>X682*(1-'Appx 1. Ref Rates'!$E24)</f>
        <v>0</v>
      </c>
      <c r="Y1458" s="413">
        <f>Y682*(1-'Appx 1. Ref Rates'!$E24)</f>
        <v>0</v>
      </c>
      <c r="Z1458" s="413">
        <f>Z682*(1-'Appx 1. Ref Rates'!$E24)</f>
        <v>0</v>
      </c>
      <c r="AA1458" s="413">
        <f>AA682*(1-'Appx 1. Ref Rates'!$E24)</f>
        <v>0</v>
      </c>
      <c r="AB1458" s="413">
        <f>AB682*(1-'Appx 1. Ref Rates'!$E24)</f>
        <v>0</v>
      </c>
      <c r="AC1458" s="400">
        <f t="shared" ref="AC1458:AC1460" si="622">AC682</f>
        <v>0</v>
      </c>
      <c r="AD1458" s="854"/>
      <c r="AE1458" s="855"/>
      <c r="AF1458" s="856"/>
    </row>
    <row r="1459" spans="1:32" ht="15" customHeight="1" outlineLevel="1" x14ac:dyDescent="0.2">
      <c r="A1459" s="11">
        <v>132</v>
      </c>
      <c r="B1459" s="661"/>
      <c r="C1459" s="292"/>
      <c r="D1459" s="292"/>
      <c r="E1459" s="293"/>
      <c r="F1459" s="1045" t="str">
        <f>'2. CAD NCCF'!F1459:L1459</f>
        <v>Agency MBS, medium rated</v>
      </c>
      <c r="G1459" s="1046"/>
      <c r="H1459" s="1046"/>
      <c r="I1459" s="1046"/>
      <c r="J1459" s="1046"/>
      <c r="K1459" s="1046"/>
      <c r="L1459" s="1431"/>
      <c r="M1459" s="400">
        <f t="shared" si="621"/>
        <v>0</v>
      </c>
      <c r="N1459" s="411">
        <f>M1459*(1-'Appx 1. Ref Rates'!$E25)+N683*(1-'Appx 1. Ref Rates'!$E25)</f>
        <v>0</v>
      </c>
      <c r="O1459" s="414">
        <f>O683*(1-'Appx 1. Ref Rates'!$E25)</f>
        <v>0</v>
      </c>
      <c r="P1459" s="414">
        <f>P683*(1-'Appx 1. Ref Rates'!$E25)</f>
        <v>0</v>
      </c>
      <c r="Q1459" s="415">
        <f>Q683*(1-'Appx 1. Ref Rates'!$E25)</f>
        <v>0</v>
      </c>
      <c r="R1459" s="411">
        <f>R683*(1-'Appx 1. Ref Rates'!$E25)</f>
        <v>0</v>
      </c>
      <c r="S1459" s="413">
        <f>S683*(1-'Appx 1. Ref Rates'!$E25)</f>
        <v>0</v>
      </c>
      <c r="T1459" s="413">
        <f>T683*(1-'Appx 1. Ref Rates'!$E25)</f>
        <v>0</v>
      </c>
      <c r="U1459" s="413">
        <f>U683*(1-'Appx 1. Ref Rates'!$E25)</f>
        <v>0</v>
      </c>
      <c r="V1459" s="413">
        <f>V683*(1-'Appx 1. Ref Rates'!$E25)</f>
        <v>0</v>
      </c>
      <c r="W1459" s="413">
        <f>W683*(1-'Appx 1. Ref Rates'!$E25)</f>
        <v>0</v>
      </c>
      <c r="X1459" s="414">
        <f>X683*(1-'Appx 1. Ref Rates'!$E25)</f>
        <v>0</v>
      </c>
      <c r="Y1459" s="413">
        <f>Y683*(1-'Appx 1. Ref Rates'!$E25)</f>
        <v>0</v>
      </c>
      <c r="Z1459" s="413">
        <f>Z683*(1-'Appx 1. Ref Rates'!$E25)</f>
        <v>0</v>
      </c>
      <c r="AA1459" s="413">
        <f>AA683*(1-'Appx 1. Ref Rates'!$E25)</f>
        <v>0</v>
      </c>
      <c r="AB1459" s="413">
        <f>AB683*(1-'Appx 1. Ref Rates'!$E25)</f>
        <v>0</v>
      </c>
      <c r="AC1459" s="400">
        <f t="shared" si="622"/>
        <v>0</v>
      </c>
      <c r="AD1459" s="854"/>
      <c r="AE1459" s="855"/>
      <c r="AF1459" s="856"/>
    </row>
    <row r="1460" spans="1:32" ht="15" customHeight="1" outlineLevel="1" x14ac:dyDescent="0.2">
      <c r="A1460" s="11">
        <v>133</v>
      </c>
      <c r="B1460" s="661"/>
      <c r="C1460" s="292"/>
      <c r="D1460" s="292"/>
      <c r="E1460" s="293"/>
      <c r="F1460" s="1045" t="str">
        <f>'2. CAD NCCF'!F1460:L1460</f>
        <v>Agency MBS, low or not rated</v>
      </c>
      <c r="G1460" s="1046"/>
      <c r="H1460" s="1046"/>
      <c r="I1460" s="1046"/>
      <c r="J1460" s="1046"/>
      <c r="K1460" s="1046"/>
      <c r="L1460" s="1431"/>
      <c r="M1460" s="400">
        <f t="shared" si="621"/>
        <v>0</v>
      </c>
      <c r="N1460" s="411">
        <f>M1460*(1-'Appx 1. Ref Rates'!$E26)+N684*(1-'Appx 1. Ref Rates'!$E26)</f>
        <v>0</v>
      </c>
      <c r="O1460" s="414">
        <f>O684*(1-'Appx 1. Ref Rates'!$E26)</f>
        <v>0</v>
      </c>
      <c r="P1460" s="414">
        <f>P684*(1-'Appx 1. Ref Rates'!$E26)</f>
        <v>0</v>
      </c>
      <c r="Q1460" s="415">
        <f>Q684*(1-'Appx 1. Ref Rates'!$E26)</f>
        <v>0</v>
      </c>
      <c r="R1460" s="411">
        <f>R684*(1-'Appx 1. Ref Rates'!$E26)</f>
        <v>0</v>
      </c>
      <c r="S1460" s="413">
        <f>S684*(1-'Appx 1. Ref Rates'!$E26)</f>
        <v>0</v>
      </c>
      <c r="T1460" s="413">
        <f>T684*(1-'Appx 1. Ref Rates'!$E26)</f>
        <v>0</v>
      </c>
      <c r="U1460" s="413">
        <f>U684*(1-'Appx 1. Ref Rates'!$E26)</f>
        <v>0</v>
      </c>
      <c r="V1460" s="413">
        <f>V684*(1-'Appx 1. Ref Rates'!$E26)</f>
        <v>0</v>
      </c>
      <c r="W1460" s="413">
        <f>W684*(1-'Appx 1. Ref Rates'!$E26)</f>
        <v>0</v>
      </c>
      <c r="X1460" s="414">
        <f>X684*(1-'Appx 1. Ref Rates'!$E26)</f>
        <v>0</v>
      </c>
      <c r="Y1460" s="413">
        <f>Y684*(1-'Appx 1. Ref Rates'!$E26)</f>
        <v>0</v>
      </c>
      <c r="Z1460" s="413">
        <f>Z684*(1-'Appx 1. Ref Rates'!$E26)</f>
        <v>0</v>
      </c>
      <c r="AA1460" s="413">
        <f>AA684*(1-'Appx 1. Ref Rates'!$E26)</f>
        <v>0</v>
      </c>
      <c r="AB1460" s="413">
        <f>AB684*(1-'Appx 1. Ref Rates'!$E26)</f>
        <v>0</v>
      </c>
      <c r="AC1460" s="400">
        <f t="shared" si="622"/>
        <v>0</v>
      </c>
      <c r="AD1460" s="854"/>
      <c r="AE1460" s="855"/>
      <c r="AF1460" s="856"/>
    </row>
    <row r="1461" spans="1:32" ht="15" customHeight="1" outlineLevel="1" x14ac:dyDescent="0.2">
      <c r="A1461" s="11">
        <v>134</v>
      </c>
      <c r="B1461" s="661"/>
      <c r="C1461" s="292"/>
      <c r="D1461" s="292"/>
      <c r="E1461" s="877" t="str">
        <f>'2. CAD NCCF'!E1461:L1461</f>
        <v>Non-agency commercial MBS (CMBS)</v>
      </c>
      <c r="F1461" s="878"/>
      <c r="G1461" s="878"/>
      <c r="H1461" s="878"/>
      <c r="I1461" s="878"/>
      <c r="J1461" s="878"/>
      <c r="K1461" s="878"/>
      <c r="L1461" s="879"/>
      <c r="M1461" s="399">
        <f>SUBTOTAL(9,M1462:M1464)</f>
        <v>0</v>
      </c>
      <c r="N1461" s="402">
        <f t="shared" ref="N1461:AC1461" si="623">SUBTOTAL(9,N1462:N1464)</f>
        <v>0</v>
      </c>
      <c r="O1461" s="406">
        <f t="shared" si="623"/>
        <v>0</v>
      </c>
      <c r="P1461" s="406">
        <f t="shared" si="623"/>
        <v>0</v>
      </c>
      <c r="Q1461" s="407">
        <f t="shared" si="623"/>
        <v>0</v>
      </c>
      <c r="R1461" s="402">
        <f t="shared" si="623"/>
        <v>0</v>
      </c>
      <c r="S1461" s="406">
        <f t="shared" si="623"/>
        <v>0</v>
      </c>
      <c r="T1461" s="405">
        <f t="shared" si="623"/>
        <v>0</v>
      </c>
      <c r="U1461" s="405">
        <f t="shared" si="623"/>
        <v>0</v>
      </c>
      <c r="V1461" s="405">
        <f t="shared" si="623"/>
        <v>0</v>
      </c>
      <c r="W1461" s="405">
        <f t="shared" si="623"/>
        <v>0</v>
      </c>
      <c r="X1461" s="405">
        <f t="shared" si="623"/>
        <v>0</v>
      </c>
      <c r="Y1461" s="405">
        <f t="shared" si="623"/>
        <v>0</v>
      </c>
      <c r="Z1461" s="405">
        <f t="shared" si="623"/>
        <v>0</v>
      </c>
      <c r="AA1461" s="405">
        <f t="shared" si="623"/>
        <v>0</v>
      </c>
      <c r="AB1461" s="403">
        <f t="shared" si="623"/>
        <v>0</v>
      </c>
      <c r="AC1461" s="399">
        <f t="shared" si="623"/>
        <v>0</v>
      </c>
      <c r="AD1461" s="854"/>
      <c r="AE1461" s="855"/>
      <c r="AF1461" s="856"/>
    </row>
    <row r="1462" spans="1:32" ht="15" customHeight="1" outlineLevel="1" x14ac:dyDescent="0.2">
      <c r="A1462" s="11">
        <v>135</v>
      </c>
      <c r="B1462" s="661"/>
      <c r="C1462" s="292"/>
      <c r="D1462" s="292"/>
      <c r="E1462" s="293"/>
      <c r="F1462" s="1045" t="str">
        <f>'2. CAD NCCF'!F1462:L1462</f>
        <v>Non-agency CMBS, high rated</v>
      </c>
      <c r="G1462" s="1046"/>
      <c r="H1462" s="1046"/>
      <c r="I1462" s="1046"/>
      <c r="J1462" s="1046"/>
      <c r="K1462" s="1046"/>
      <c r="L1462" s="1431"/>
      <c r="M1462" s="400">
        <f t="shared" ref="M1462:M1464" si="624">M686</f>
        <v>0</v>
      </c>
      <c r="N1462" s="411">
        <f>M1462*(1-'Appx 1. Ref Rates'!$E28)+N686*(1-'Appx 1. Ref Rates'!$E28)</f>
        <v>0</v>
      </c>
      <c r="O1462" s="414">
        <f>O686*(1-'Appx 1. Ref Rates'!$E28)</f>
        <v>0</v>
      </c>
      <c r="P1462" s="414">
        <f>P686*(1-'Appx 1. Ref Rates'!$E28)</f>
        <v>0</v>
      </c>
      <c r="Q1462" s="415">
        <f>Q686*(1-'Appx 1. Ref Rates'!$E28)</f>
        <v>0</v>
      </c>
      <c r="R1462" s="411">
        <f>R686*(1-'Appx 1. Ref Rates'!$E28)</f>
        <v>0</v>
      </c>
      <c r="S1462" s="413">
        <f>S686*(1-'Appx 1. Ref Rates'!$E28)</f>
        <v>0</v>
      </c>
      <c r="T1462" s="413">
        <f>T686*(1-'Appx 1. Ref Rates'!$E28)</f>
        <v>0</v>
      </c>
      <c r="U1462" s="413">
        <f>U686*(1-'Appx 1. Ref Rates'!$E28)</f>
        <v>0</v>
      </c>
      <c r="V1462" s="413">
        <f>V686*(1-'Appx 1. Ref Rates'!$E28)</f>
        <v>0</v>
      </c>
      <c r="W1462" s="413">
        <f>W686*(1-'Appx 1. Ref Rates'!$E28)</f>
        <v>0</v>
      </c>
      <c r="X1462" s="414">
        <f>X686*(1-'Appx 1. Ref Rates'!$E28)</f>
        <v>0</v>
      </c>
      <c r="Y1462" s="413">
        <f>Y686*(1-'Appx 1. Ref Rates'!$E28)</f>
        <v>0</v>
      </c>
      <c r="Z1462" s="413">
        <f>Z686*(1-'Appx 1. Ref Rates'!$E28)</f>
        <v>0</v>
      </c>
      <c r="AA1462" s="413">
        <f>AA686*(1-'Appx 1. Ref Rates'!$E28)</f>
        <v>0</v>
      </c>
      <c r="AB1462" s="413">
        <f>AB686*(1-'Appx 1. Ref Rates'!$E28)</f>
        <v>0</v>
      </c>
      <c r="AC1462" s="400">
        <f t="shared" ref="AC1462:AC1464" si="625">AC686</f>
        <v>0</v>
      </c>
      <c r="AD1462" s="854"/>
      <c r="AE1462" s="855"/>
      <c r="AF1462" s="856"/>
    </row>
    <row r="1463" spans="1:32" ht="15" customHeight="1" outlineLevel="1" x14ac:dyDescent="0.2">
      <c r="A1463" s="11">
        <v>136</v>
      </c>
      <c r="B1463" s="661"/>
      <c r="C1463" s="292"/>
      <c r="D1463" s="292"/>
      <c r="E1463" s="293"/>
      <c r="F1463" s="1045" t="str">
        <f>'2. CAD NCCF'!F1463:L1463</f>
        <v>Non-agency CMBS, medium rated</v>
      </c>
      <c r="G1463" s="1046"/>
      <c r="H1463" s="1046"/>
      <c r="I1463" s="1046"/>
      <c r="J1463" s="1046"/>
      <c r="K1463" s="1046"/>
      <c r="L1463" s="1431"/>
      <c r="M1463" s="400">
        <f t="shared" si="624"/>
        <v>0</v>
      </c>
      <c r="N1463" s="411">
        <f>M1463*(1-'Appx 1. Ref Rates'!$E29)+N687*(1-'Appx 1. Ref Rates'!$E29)</f>
        <v>0</v>
      </c>
      <c r="O1463" s="414">
        <f>O687*(1-'Appx 1. Ref Rates'!$E29)</f>
        <v>0</v>
      </c>
      <c r="P1463" s="414">
        <f>P687*(1-'Appx 1. Ref Rates'!$E29)</f>
        <v>0</v>
      </c>
      <c r="Q1463" s="415">
        <f>Q687*(1-'Appx 1. Ref Rates'!$E29)</f>
        <v>0</v>
      </c>
      <c r="R1463" s="411">
        <f>R687*(1-'Appx 1. Ref Rates'!$E29)</f>
        <v>0</v>
      </c>
      <c r="S1463" s="413">
        <f>S687*(1-'Appx 1. Ref Rates'!$E29)</f>
        <v>0</v>
      </c>
      <c r="T1463" s="413">
        <f>T687*(1-'Appx 1. Ref Rates'!$E29)</f>
        <v>0</v>
      </c>
      <c r="U1463" s="413">
        <f>U687*(1-'Appx 1. Ref Rates'!$E29)</f>
        <v>0</v>
      </c>
      <c r="V1463" s="413">
        <f>V687*(1-'Appx 1. Ref Rates'!$E29)</f>
        <v>0</v>
      </c>
      <c r="W1463" s="413">
        <f>W687*(1-'Appx 1. Ref Rates'!$E29)</f>
        <v>0</v>
      </c>
      <c r="X1463" s="414">
        <f>X687*(1-'Appx 1. Ref Rates'!$E29)</f>
        <v>0</v>
      </c>
      <c r="Y1463" s="413">
        <f>Y687*(1-'Appx 1. Ref Rates'!$E29)</f>
        <v>0</v>
      </c>
      <c r="Z1463" s="413">
        <f>Z687*(1-'Appx 1. Ref Rates'!$E29)</f>
        <v>0</v>
      </c>
      <c r="AA1463" s="413">
        <f>AA687*(1-'Appx 1. Ref Rates'!$E29)</f>
        <v>0</v>
      </c>
      <c r="AB1463" s="413">
        <f>AB687*(1-'Appx 1. Ref Rates'!$E29)</f>
        <v>0</v>
      </c>
      <c r="AC1463" s="400">
        <f t="shared" si="625"/>
        <v>0</v>
      </c>
      <c r="AD1463" s="854"/>
      <c r="AE1463" s="855"/>
      <c r="AF1463" s="856"/>
    </row>
    <row r="1464" spans="1:32" ht="15" customHeight="1" outlineLevel="1" x14ac:dyDescent="0.2">
      <c r="A1464" s="11">
        <v>137</v>
      </c>
      <c r="B1464" s="661"/>
      <c r="C1464" s="292"/>
      <c r="D1464" s="292"/>
      <c r="E1464" s="293"/>
      <c r="F1464" s="1045" t="str">
        <f>'2. CAD NCCF'!F1464:L1464</f>
        <v>Non-agency CMBS, low or not rated</v>
      </c>
      <c r="G1464" s="1046"/>
      <c r="H1464" s="1046"/>
      <c r="I1464" s="1046"/>
      <c r="J1464" s="1046"/>
      <c r="K1464" s="1046"/>
      <c r="L1464" s="1431"/>
      <c r="M1464" s="400">
        <f t="shared" si="624"/>
        <v>0</v>
      </c>
      <c r="N1464" s="411">
        <f>M1464*(1-'Appx 1. Ref Rates'!$E30)+N688*(1-'Appx 1. Ref Rates'!$E30)</f>
        <v>0</v>
      </c>
      <c r="O1464" s="414">
        <f>O688*(1-'Appx 1. Ref Rates'!$E30)</f>
        <v>0</v>
      </c>
      <c r="P1464" s="414">
        <f>P688*(1-'Appx 1. Ref Rates'!$E30)</f>
        <v>0</v>
      </c>
      <c r="Q1464" s="415">
        <f>Q688*(1-'Appx 1. Ref Rates'!$E30)</f>
        <v>0</v>
      </c>
      <c r="R1464" s="411">
        <f>R688*(1-'Appx 1. Ref Rates'!$E30)</f>
        <v>0</v>
      </c>
      <c r="S1464" s="413">
        <f>S688*(1-'Appx 1. Ref Rates'!$E30)</f>
        <v>0</v>
      </c>
      <c r="T1464" s="413">
        <f>T688*(1-'Appx 1. Ref Rates'!$E30)</f>
        <v>0</v>
      </c>
      <c r="U1464" s="413">
        <f>U688*(1-'Appx 1. Ref Rates'!$E30)</f>
        <v>0</v>
      </c>
      <c r="V1464" s="413">
        <f>V688*(1-'Appx 1. Ref Rates'!$E30)</f>
        <v>0</v>
      </c>
      <c r="W1464" s="413">
        <f>W688*(1-'Appx 1. Ref Rates'!$E30)</f>
        <v>0</v>
      </c>
      <c r="X1464" s="414">
        <f>X688*(1-'Appx 1. Ref Rates'!$E30)</f>
        <v>0</v>
      </c>
      <c r="Y1464" s="413">
        <f>Y688*(1-'Appx 1. Ref Rates'!$E30)</f>
        <v>0</v>
      </c>
      <c r="Z1464" s="413">
        <f>Z688*(1-'Appx 1. Ref Rates'!$E30)</f>
        <v>0</v>
      </c>
      <c r="AA1464" s="413">
        <f>AA688*(1-'Appx 1. Ref Rates'!$E30)</f>
        <v>0</v>
      </c>
      <c r="AB1464" s="413">
        <f>AB688*(1-'Appx 1. Ref Rates'!$E30)</f>
        <v>0</v>
      </c>
      <c r="AC1464" s="400">
        <f t="shared" si="625"/>
        <v>0</v>
      </c>
      <c r="AD1464" s="854"/>
      <c r="AE1464" s="855"/>
      <c r="AF1464" s="856"/>
    </row>
    <row r="1465" spans="1:32" ht="15" customHeight="1" outlineLevel="1" x14ac:dyDescent="0.2">
      <c r="A1465" s="11">
        <v>138</v>
      </c>
      <c r="B1465" s="661"/>
      <c r="C1465" s="292"/>
      <c r="D1465" s="292"/>
      <c r="E1465" s="877" t="str">
        <f>'2. CAD NCCF'!E1465:L1465</f>
        <v>Non-agency residential MBS (RMBS)</v>
      </c>
      <c r="F1465" s="878"/>
      <c r="G1465" s="878"/>
      <c r="H1465" s="878"/>
      <c r="I1465" s="878"/>
      <c r="J1465" s="878"/>
      <c r="K1465" s="878"/>
      <c r="L1465" s="879"/>
      <c r="M1465" s="399">
        <f>SUBTOTAL(9,M1466:M1468)</f>
        <v>0</v>
      </c>
      <c r="N1465" s="402">
        <f t="shared" ref="N1465:AC1465" si="626">SUBTOTAL(9,N1466:N1468)</f>
        <v>0</v>
      </c>
      <c r="O1465" s="406">
        <f t="shared" si="626"/>
        <v>0</v>
      </c>
      <c r="P1465" s="406">
        <f t="shared" si="626"/>
        <v>0</v>
      </c>
      <c r="Q1465" s="407">
        <f t="shared" si="626"/>
        <v>0</v>
      </c>
      <c r="R1465" s="402">
        <f t="shared" si="626"/>
        <v>0</v>
      </c>
      <c r="S1465" s="406">
        <f t="shared" si="626"/>
        <v>0</v>
      </c>
      <c r="T1465" s="405">
        <f t="shared" si="626"/>
        <v>0</v>
      </c>
      <c r="U1465" s="405">
        <f t="shared" si="626"/>
        <v>0</v>
      </c>
      <c r="V1465" s="405">
        <f t="shared" si="626"/>
        <v>0</v>
      </c>
      <c r="W1465" s="405">
        <f t="shared" si="626"/>
        <v>0</v>
      </c>
      <c r="X1465" s="405">
        <f t="shared" si="626"/>
        <v>0</v>
      </c>
      <c r="Y1465" s="405">
        <f t="shared" si="626"/>
        <v>0</v>
      </c>
      <c r="Z1465" s="405">
        <f t="shared" si="626"/>
        <v>0</v>
      </c>
      <c r="AA1465" s="405">
        <f t="shared" si="626"/>
        <v>0</v>
      </c>
      <c r="AB1465" s="403">
        <f t="shared" si="626"/>
        <v>0</v>
      </c>
      <c r="AC1465" s="399">
        <f t="shared" si="626"/>
        <v>0</v>
      </c>
      <c r="AD1465" s="854"/>
      <c r="AE1465" s="855"/>
      <c r="AF1465" s="856"/>
    </row>
    <row r="1466" spans="1:32" ht="15" customHeight="1" outlineLevel="1" x14ac:dyDescent="0.2">
      <c r="A1466" s="11">
        <v>139</v>
      </c>
      <c r="B1466" s="661"/>
      <c r="C1466" s="292"/>
      <c r="D1466" s="292"/>
      <c r="E1466" s="293"/>
      <c r="F1466" s="1045" t="str">
        <f>'2. CAD NCCF'!F1466:L1466</f>
        <v>Non-agency RMBS, high rated</v>
      </c>
      <c r="G1466" s="1046"/>
      <c r="H1466" s="1046"/>
      <c r="I1466" s="1046"/>
      <c r="J1466" s="1046"/>
      <c r="K1466" s="1046"/>
      <c r="L1466" s="1431"/>
      <c r="M1466" s="400">
        <f t="shared" ref="M1466:M1468" si="627">M690</f>
        <v>0</v>
      </c>
      <c r="N1466" s="411">
        <f>M1466*(1-'Appx 1. Ref Rates'!$E32)+N690*(1-'Appx 1. Ref Rates'!$E32)</f>
        <v>0</v>
      </c>
      <c r="O1466" s="414">
        <f>O690*(1-'Appx 1. Ref Rates'!$E32)</f>
        <v>0</v>
      </c>
      <c r="P1466" s="414">
        <f>P690*(1-'Appx 1. Ref Rates'!$E32)</f>
        <v>0</v>
      </c>
      <c r="Q1466" s="415">
        <f>Q690*(1-'Appx 1. Ref Rates'!$E32)</f>
        <v>0</v>
      </c>
      <c r="R1466" s="411">
        <f>R690*(1-'Appx 1. Ref Rates'!$E32)</f>
        <v>0</v>
      </c>
      <c r="S1466" s="413">
        <f>S690*(1-'Appx 1. Ref Rates'!$E32)</f>
        <v>0</v>
      </c>
      <c r="T1466" s="413">
        <f>T690*(1-'Appx 1. Ref Rates'!$E32)</f>
        <v>0</v>
      </c>
      <c r="U1466" s="413">
        <f>U690*(1-'Appx 1. Ref Rates'!$E32)</f>
        <v>0</v>
      </c>
      <c r="V1466" s="413">
        <f>V690*(1-'Appx 1. Ref Rates'!$E32)</f>
        <v>0</v>
      </c>
      <c r="W1466" s="413">
        <f>W690*(1-'Appx 1. Ref Rates'!$E32)</f>
        <v>0</v>
      </c>
      <c r="X1466" s="414">
        <f>X690*(1-'Appx 1. Ref Rates'!$E32)</f>
        <v>0</v>
      </c>
      <c r="Y1466" s="413">
        <f>Y690*(1-'Appx 1. Ref Rates'!$E32)</f>
        <v>0</v>
      </c>
      <c r="Z1466" s="413">
        <f>Z690*(1-'Appx 1. Ref Rates'!$E32)</f>
        <v>0</v>
      </c>
      <c r="AA1466" s="413">
        <f>AA690*(1-'Appx 1. Ref Rates'!$E32)</f>
        <v>0</v>
      </c>
      <c r="AB1466" s="413">
        <f>AB690*(1-'Appx 1. Ref Rates'!$E32)</f>
        <v>0</v>
      </c>
      <c r="AC1466" s="400">
        <f t="shared" ref="AC1466:AC1468" si="628">AC690</f>
        <v>0</v>
      </c>
      <c r="AD1466" s="854"/>
      <c r="AE1466" s="855"/>
      <c r="AF1466" s="856"/>
    </row>
    <row r="1467" spans="1:32" ht="15" customHeight="1" outlineLevel="1" x14ac:dyDescent="0.2">
      <c r="A1467" s="11">
        <v>140</v>
      </c>
      <c r="B1467" s="661"/>
      <c r="C1467" s="292"/>
      <c r="D1467" s="292"/>
      <c r="E1467" s="293"/>
      <c r="F1467" s="1045" t="str">
        <f>'2. CAD NCCF'!F1467:L1467</f>
        <v>Non-agency RMBS, medium rated</v>
      </c>
      <c r="G1467" s="1046"/>
      <c r="H1467" s="1046"/>
      <c r="I1467" s="1046"/>
      <c r="J1467" s="1046"/>
      <c r="K1467" s="1046"/>
      <c r="L1467" s="1431"/>
      <c r="M1467" s="400">
        <f t="shared" si="627"/>
        <v>0</v>
      </c>
      <c r="N1467" s="411">
        <f>M1467*(1-'Appx 1. Ref Rates'!$E33)+N691*(1-'Appx 1. Ref Rates'!$E33)</f>
        <v>0</v>
      </c>
      <c r="O1467" s="414">
        <f>O691*(1-'Appx 1. Ref Rates'!$E33)</f>
        <v>0</v>
      </c>
      <c r="P1467" s="414">
        <f>P691*(1-'Appx 1. Ref Rates'!$E33)</f>
        <v>0</v>
      </c>
      <c r="Q1467" s="415">
        <f>Q691*(1-'Appx 1. Ref Rates'!$E33)</f>
        <v>0</v>
      </c>
      <c r="R1467" s="411">
        <f>R691*(1-'Appx 1. Ref Rates'!$E33)</f>
        <v>0</v>
      </c>
      <c r="S1467" s="413">
        <f>S691*(1-'Appx 1. Ref Rates'!$E33)</f>
        <v>0</v>
      </c>
      <c r="T1467" s="413">
        <f>T691*(1-'Appx 1. Ref Rates'!$E33)</f>
        <v>0</v>
      </c>
      <c r="U1467" s="413">
        <f>U691*(1-'Appx 1. Ref Rates'!$E33)</f>
        <v>0</v>
      </c>
      <c r="V1467" s="413">
        <f>V691*(1-'Appx 1. Ref Rates'!$E33)</f>
        <v>0</v>
      </c>
      <c r="W1467" s="413">
        <f>W691*(1-'Appx 1. Ref Rates'!$E33)</f>
        <v>0</v>
      </c>
      <c r="X1467" s="414">
        <f>X691*(1-'Appx 1. Ref Rates'!$E33)</f>
        <v>0</v>
      </c>
      <c r="Y1467" s="413">
        <f>Y691*(1-'Appx 1. Ref Rates'!$E33)</f>
        <v>0</v>
      </c>
      <c r="Z1467" s="413">
        <f>Z691*(1-'Appx 1. Ref Rates'!$E33)</f>
        <v>0</v>
      </c>
      <c r="AA1467" s="413">
        <f>AA691*(1-'Appx 1. Ref Rates'!$E33)</f>
        <v>0</v>
      </c>
      <c r="AB1467" s="413">
        <f>AB691*(1-'Appx 1. Ref Rates'!$E33)</f>
        <v>0</v>
      </c>
      <c r="AC1467" s="400">
        <f t="shared" si="628"/>
        <v>0</v>
      </c>
      <c r="AD1467" s="854"/>
      <c r="AE1467" s="855"/>
      <c r="AF1467" s="856"/>
    </row>
    <row r="1468" spans="1:32" ht="15" customHeight="1" outlineLevel="1" x14ac:dyDescent="0.2">
      <c r="A1468" s="11">
        <v>141</v>
      </c>
      <c r="B1468" s="661"/>
      <c r="C1468" s="292"/>
      <c r="D1468" s="292"/>
      <c r="E1468" s="293"/>
      <c r="F1468" s="1045" t="str">
        <f>'2. CAD NCCF'!F1468:L1468</f>
        <v>Non-agency RMBS, low or not rated</v>
      </c>
      <c r="G1468" s="1046"/>
      <c r="H1468" s="1046"/>
      <c r="I1468" s="1046"/>
      <c r="J1468" s="1046"/>
      <c r="K1468" s="1046"/>
      <c r="L1468" s="1431"/>
      <c r="M1468" s="400">
        <f t="shared" si="627"/>
        <v>0</v>
      </c>
      <c r="N1468" s="411">
        <f>M1468*(1-'Appx 1. Ref Rates'!$E34)+N692*(1-'Appx 1. Ref Rates'!$E34)</f>
        <v>0</v>
      </c>
      <c r="O1468" s="414">
        <f>O692*(1-'Appx 1. Ref Rates'!$E34)</f>
        <v>0</v>
      </c>
      <c r="P1468" s="414">
        <f>P692*(1-'Appx 1. Ref Rates'!$E34)</f>
        <v>0</v>
      </c>
      <c r="Q1468" s="415">
        <f>Q692*(1-'Appx 1. Ref Rates'!$E34)</f>
        <v>0</v>
      </c>
      <c r="R1468" s="411">
        <f>R692*(1-'Appx 1. Ref Rates'!$E34)</f>
        <v>0</v>
      </c>
      <c r="S1468" s="413">
        <f>S692*(1-'Appx 1. Ref Rates'!$E34)</f>
        <v>0</v>
      </c>
      <c r="T1468" s="413">
        <f>T692*(1-'Appx 1. Ref Rates'!$E34)</f>
        <v>0</v>
      </c>
      <c r="U1468" s="413">
        <f>U692*(1-'Appx 1. Ref Rates'!$E34)</f>
        <v>0</v>
      </c>
      <c r="V1468" s="413">
        <f>V692*(1-'Appx 1. Ref Rates'!$E34)</f>
        <v>0</v>
      </c>
      <c r="W1468" s="413">
        <f>W692*(1-'Appx 1. Ref Rates'!$E34)</f>
        <v>0</v>
      </c>
      <c r="X1468" s="414">
        <f>X692*(1-'Appx 1. Ref Rates'!$E34)</f>
        <v>0</v>
      </c>
      <c r="Y1468" s="413">
        <f>Y692*(1-'Appx 1. Ref Rates'!$E34)</f>
        <v>0</v>
      </c>
      <c r="Z1468" s="413">
        <f>Z692*(1-'Appx 1. Ref Rates'!$E34)</f>
        <v>0</v>
      </c>
      <c r="AA1468" s="413">
        <f>AA692*(1-'Appx 1. Ref Rates'!$E34)</f>
        <v>0</v>
      </c>
      <c r="AB1468" s="413">
        <f>AB692*(1-'Appx 1. Ref Rates'!$E34)</f>
        <v>0</v>
      </c>
      <c r="AC1468" s="400">
        <f t="shared" si="628"/>
        <v>0</v>
      </c>
      <c r="AD1468" s="857"/>
      <c r="AE1468" s="858"/>
      <c r="AF1468" s="859"/>
    </row>
    <row r="1469" spans="1:32" ht="15" customHeight="1" outlineLevel="1" x14ac:dyDescent="0.2">
      <c r="A1469" s="11">
        <v>142</v>
      </c>
      <c r="B1469" s="661"/>
      <c r="C1469" s="292"/>
      <c r="D1469" s="868" t="str">
        <f>'2. CAD NCCF'!D1469:AF1469</f>
        <v>Corporate bonds and paper (CBP)</v>
      </c>
      <c r="E1469" s="869"/>
      <c r="F1469" s="869"/>
      <c r="G1469" s="869"/>
      <c r="H1469" s="869"/>
      <c r="I1469" s="869"/>
      <c r="J1469" s="869"/>
      <c r="K1469" s="869"/>
      <c r="L1469" s="869"/>
      <c r="M1469" s="869"/>
      <c r="N1469" s="869"/>
      <c r="O1469" s="869"/>
      <c r="P1469" s="869"/>
      <c r="Q1469" s="869"/>
      <c r="R1469" s="869"/>
      <c r="S1469" s="869"/>
      <c r="T1469" s="869"/>
      <c r="U1469" s="869"/>
      <c r="V1469" s="869"/>
      <c r="W1469" s="869"/>
      <c r="X1469" s="869"/>
      <c r="Y1469" s="869"/>
      <c r="Z1469" s="869"/>
      <c r="AA1469" s="869"/>
      <c r="AB1469" s="869"/>
      <c r="AC1469" s="869"/>
      <c r="AD1469" s="869"/>
      <c r="AE1469" s="869"/>
      <c r="AF1469" s="870"/>
    </row>
    <row r="1470" spans="1:32" ht="15" customHeight="1" outlineLevel="1" x14ac:dyDescent="0.2">
      <c r="A1470" s="11">
        <v>143</v>
      </c>
      <c r="B1470" s="661"/>
      <c r="C1470" s="292"/>
      <c r="D1470" s="292"/>
      <c r="E1470" s="933" t="str">
        <f>'2. CAD NCCF'!E1470:L1470</f>
        <v>Non-FI issued CBP, high rated</v>
      </c>
      <c r="F1470" s="934"/>
      <c r="G1470" s="934"/>
      <c r="H1470" s="934"/>
      <c r="I1470" s="934"/>
      <c r="J1470" s="934"/>
      <c r="K1470" s="934"/>
      <c r="L1470" s="935"/>
      <c r="M1470" s="399">
        <f>SUBTOTAL(9,M1471:M1472)</f>
        <v>0</v>
      </c>
      <c r="N1470" s="402">
        <f t="shared" ref="N1470:AC1470" si="629">SUBTOTAL(9,N1471:N1472)</f>
        <v>0</v>
      </c>
      <c r="O1470" s="406">
        <f t="shared" si="629"/>
        <v>0</v>
      </c>
      <c r="P1470" s="406">
        <f t="shared" si="629"/>
        <v>0</v>
      </c>
      <c r="Q1470" s="407">
        <f t="shared" si="629"/>
        <v>0</v>
      </c>
      <c r="R1470" s="402">
        <f t="shared" si="629"/>
        <v>0</v>
      </c>
      <c r="S1470" s="406">
        <f t="shared" si="629"/>
        <v>0</v>
      </c>
      <c r="T1470" s="405">
        <f t="shared" si="629"/>
        <v>0</v>
      </c>
      <c r="U1470" s="405">
        <f t="shared" si="629"/>
        <v>0</v>
      </c>
      <c r="V1470" s="405">
        <f t="shared" si="629"/>
        <v>0</v>
      </c>
      <c r="W1470" s="405">
        <f t="shared" si="629"/>
        <v>0</v>
      </c>
      <c r="X1470" s="405">
        <f t="shared" si="629"/>
        <v>0</v>
      </c>
      <c r="Y1470" s="405">
        <f t="shared" si="629"/>
        <v>0</v>
      </c>
      <c r="Z1470" s="405">
        <f t="shared" si="629"/>
        <v>0</v>
      </c>
      <c r="AA1470" s="405">
        <f t="shared" si="629"/>
        <v>0</v>
      </c>
      <c r="AB1470" s="403">
        <f t="shared" si="629"/>
        <v>0</v>
      </c>
      <c r="AC1470" s="399">
        <f t="shared" si="629"/>
        <v>0</v>
      </c>
      <c r="AD1470" s="1433"/>
      <c r="AE1470" s="1434"/>
      <c r="AF1470" s="1435"/>
    </row>
    <row r="1471" spans="1:32" ht="15" customHeight="1" outlineLevel="1" x14ac:dyDescent="0.2">
      <c r="A1471" s="11">
        <v>144</v>
      </c>
      <c r="B1471" s="661"/>
      <c r="C1471" s="292"/>
      <c r="D1471" s="292"/>
      <c r="E1471" s="293"/>
      <c r="F1471" s="1045" t="str">
        <f>'2. CAD NCCF'!F1471:L1471</f>
        <v>Non-FI issued unsecured bond and paper, high rated</v>
      </c>
      <c r="G1471" s="1046"/>
      <c r="H1471" s="1046"/>
      <c r="I1471" s="1046"/>
      <c r="J1471" s="1046"/>
      <c r="K1471" s="1046"/>
      <c r="L1471" s="1431"/>
      <c r="M1471" s="400">
        <f t="shared" ref="M1471:M1472" si="630">M695</f>
        <v>0</v>
      </c>
      <c r="N1471" s="411">
        <f>M1471*(1-'Appx 1. Ref Rates'!$E37)+N695*(1-'Appx 1. Ref Rates'!$E37)</f>
        <v>0</v>
      </c>
      <c r="O1471" s="414">
        <f>O695*(1-'Appx 1. Ref Rates'!$E37)</f>
        <v>0</v>
      </c>
      <c r="P1471" s="414">
        <f>P695*(1-'Appx 1. Ref Rates'!$E37)</f>
        <v>0</v>
      </c>
      <c r="Q1471" s="415">
        <f>Q695*(1-'Appx 1. Ref Rates'!$E37)</f>
        <v>0</v>
      </c>
      <c r="R1471" s="411">
        <f>R695*(1-'Appx 1. Ref Rates'!$E37)</f>
        <v>0</v>
      </c>
      <c r="S1471" s="413">
        <f>S695*(1-'Appx 1. Ref Rates'!$E37)</f>
        <v>0</v>
      </c>
      <c r="T1471" s="413">
        <f>T695*(1-'Appx 1. Ref Rates'!$E37)</f>
        <v>0</v>
      </c>
      <c r="U1471" s="413">
        <f>U695*(1-'Appx 1. Ref Rates'!$E37)</f>
        <v>0</v>
      </c>
      <c r="V1471" s="413">
        <f>V695*(1-'Appx 1. Ref Rates'!$E37)</f>
        <v>0</v>
      </c>
      <c r="W1471" s="413">
        <f>W695*(1-'Appx 1. Ref Rates'!$E37)</f>
        <v>0</v>
      </c>
      <c r="X1471" s="414">
        <f>X695*(1-'Appx 1. Ref Rates'!$E37)</f>
        <v>0</v>
      </c>
      <c r="Y1471" s="413">
        <f>Y695*(1-'Appx 1. Ref Rates'!$E37)</f>
        <v>0</v>
      </c>
      <c r="Z1471" s="413">
        <f>Z695*(1-'Appx 1. Ref Rates'!$E37)</f>
        <v>0</v>
      </c>
      <c r="AA1471" s="413">
        <f>AA695*(1-'Appx 1. Ref Rates'!$E37)</f>
        <v>0</v>
      </c>
      <c r="AB1471" s="413">
        <f>AB695*(1-'Appx 1. Ref Rates'!$E37)</f>
        <v>0</v>
      </c>
      <c r="AC1471" s="400">
        <f t="shared" ref="AC1471:AC1472" si="631">AC695</f>
        <v>0</v>
      </c>
      <c r="AD1471" s="1436"/>
      <c r="AE1471" s="1437"/>
      <c r="AF1471" s="1438"/>
    </row>
    <row r="1472" spans="1:32" ht="15" customHeight="1" outlineLevel="1" x14ac:dyDescent="0.2">
      <c r="A1472" s="11">
        <v>145</v>
      </c>
      <c r="B1472" s="679"/>
      <c r="C1472" s="600"/>
      <c r="D1472" s="600"/>
      <c r="E1472" s="686"/>
      <c r="F1472" s="1045" t="str">
        <f>'2. CAD NCCF'!F1472:L1472</f>
        <v>Non-FI issued covered bonds, high rated</v>
      </c>
      <c r="G1472" s="1046"/>
      <c r="H1472" s="1046"/>
      <c r="I1472" s="1046"/>
      <c r="J1472" s="1046"/>
      <c r="K1472" s="1046"/>
      <c r="L1472" s="1431"/>
      <c r="M1472" s="400">
        <f t="shared" si="630"/>
        <v>0</v>
      </c>
      <c r="N1472" s="411">
        <f>M1472*(1-'Appx 1. Ref Rates'!$E38)+N696*(1-'Appx 1. Ref Rates'!$E38)</f>
        <v>0</v>
      </c>
      <c r="O1472" s="414">
        <f>O696*(1-'Appx 1. Ref Rates'!$E38)</f>
        <v>0</v>
      </c>
      <c r="P1472" s="414">
        <f>P696*(1-'Appx 1. Ref Rates'!$E38)</f>
        <v>0</v>
      </c>
      <c r="Q1472" s="415">
        <f>Q696*(1-'Appx 1. Ref Rates'!$E38)</f>
        <v>0</v>
      </c>
      <c r="R1472" s="411">
        <f>R696*(1-'Appx 1. Ref Rates'!$E38)</f>
        <v>0</v>
      </c>
      <c r="S1472" s="413">
        <f>S696*(1-'Appx 1. Ref Rates'!$E38)</f>
        <v>0</v>
      </c>
      <c r="T1472" s="413">
        <f>T696*(1-'Appx 1. Ref Rates'!$E38)</f>
        <v>0</v>
      </c>
      <c r="U1472" s="413">
        <f>U696*(1-'Appx 1. Ref Rates'!$E38)</f>
        <v>0</v>
      </c>
      <c r="V1472" s="413">
        <f>V696*(1-'Appx 1. Ref Rates'!$E38)</f>
        <v>0</v>
      </c>
      <c r="W1472" s="413">
        <f>W696*(1-'Appx 1. Ref Rates'!$E38)</f>
        <v>0</v>
      </c>
      <c r="X1472" s="414">
        <f>X696*(1-'Appx 1. Ref Rates'!$E38)</f>
        <v>0</v>
      </c>
      <c r="Y1472" s="413">
        <f>Y696*(1-'Appx 1. Ref Rates'!$E38)</f>
        <v>0</v>
      </c>
      <c r="Z1472" s="413">
        <f>Z696*(1-'Appx 1. Ref Rates'!$E38)</f>
        <v>0</v>
      </c>
      <c r="AA1472" s="413">
        <f>AA696*(1-'Appx 1. Ref Rates'!$E38)</f>
        <v>0</v>
      </c>
      <c r="AB1472" s="413">
        <f>AB696*(1-'Appx 1. Ref Rates'!$E38)</f>
        <v>0</v>
      </c>
      <c r="AC1472" s="400">
        <f t="shared" si="631"/>
        <v>0</v>
      </c>
      <c r="AD1472" s="1439"/>
      <c r="AE1472" s="1440"/>
      <c r="AF1472" s="1441"/>
    </row>
    <row r="1473" spans="1:32" ht="15" customHeight="1" outlineLevel="1" x14ac:dyDescent="0.2">
      <c r="A1473" s="11">
        <v>146</v>
      </c>
      <c r="B1473" s="317"/>
      <c r="C1473" s="765"/>
      <c r="D1473" s="765"/>
      <c r="E1473" s="877" t="str">
        <f>'2. CAD NCCF'!E1473:L1473</f>
        <v>FI issued CBP, high rated</v>
      </c>
      <c r="F1473" s="878"/>
      <c r="G1473" s="878"/>
      <c r="H1473" s="878"/>
      <c r="I1473" s="878"/>
      <c r="J1473" s="878"/>
      <c r="K1473" s="878"/>
      <c r="L1473" s="879"/>
      <c r="M1473" s="399">
        <f>SUBTOTAL(9,M1474:M1476)</f>
        <v>0</v>
      </c>
      <c r="N1473" s="402">
        <f t="shared" ref="N1473:AC1473" si="632">SUBTOTAL(9,N1474:N1476)</f>
        <v>0</v>
      </c>
      <c r="O1473" s="406">
        <f t="shared" si="632"/>
        <v>0</v>
      </c>
      <c r="P1473" s="406">
        <f t="shared" si="632"/>
        <v>0</v>
      </c>
      <c r="Q1473" s="407">
        <f t="shared" si="632"/>
        <v>0</v>
      </c>
      <c r="R1473" s="402">
        <f t="shared" si="632"/>
        <v>0</v>
      </c>
      <c r="S1473" s="406">
        <f t="shared" si="632"/>
        <v>0</v>
      </c>
      <c r="T1473" s="405">
        <f t="shared" si="632"/>
        <v>0</v>
      </c>
      <c r="U1473" s="405">
        <f t="shared" si="632"/>
        <v>0</v>
      </c>
      <c r="V1473" s="405">
        <f t="shared" si="632"/>
        <v>0</v>
      </c>
      <c r="W1473" s="405">
        <f t="shared" si="632"/>
        <v>0</v>
      </c>
      <c r="X1473" s="405">
        <f t="shared" si="632"/>
        <v>0</v>
      </c>
      <c r="Y1473" s="405">
        <f t="shared" si="632"/>
        <v>0</v>
      </c>
      <c r="Z1473" s="405">
        <f t="shared" si="632"/>
        <v>0</v>
      </c>
      <c r="AA1473" s="405">
        <f t="shared" si="632"/>
        <v>0</v>
      </c>
      <c r="AB1473" s="403">
        <f t="shared" si="632"/>
        <v>0</v>
      </c>
      <c r="AC1473" s="399">
        <f t="shared" si="632"/>
        <v>0</v>
      </c>
      <c r="AD1473" s="915"/>
      <c r="AE1473" s="916"/>
      <c r="AF1473" s="917"/>
    </row>
    <row r="1474" spans="1:32" ht="15" customHeight="1" outlineLevel="1" x14ac:dyDescent="0.2">
      <c r="A1474" s="11">
        <v>147</v>
      </c>
      <c r="B1474" s="661"/>
      <c r="C1474" s="292"/>
      <c r="D1474" s="292"/>
      <c r="E1474" s="293"/>
      <c r="F1474" s="1045" t="str">
        <f>'2. CAD NCCF'!F1474:L1474</f>
        <v>FI issued unsecured bonds and paper, high rated</v>
      </c>
      <c r="G1474" s="1046"/>
      <c r="H1474" s="1046"/>
      <c r="I1474" s="1046"/>
      <c r="J1474" s="1046"/>
      <c r="K1474" s="1046"/>
      <c r="L1474" s="1431"/>
      <c r="M1474" s="400">
        <f t="shared" ref="M1474:M1476" si="633">M698</f>
        <v>0</v>
      </c>
      <c r="N1474" s="411">
        <f>M1474*(1-'Appx 1. Ref Rates'!$E40)+N698*(1-'Appx 1. Ref Rates'!$E40)</f>
        <v>0</v>
      </c>
      <c r="O1474" s="414">
        <f>O698*(1-'Appx 1. Ref Rates'!$E40)</f>
        <v>0</v>
      </c>
      <c r="P1474" s="414">
        <f>P698*(1-'Appx 1. Ref Rates'!$E40)</f>
        <v>0</v>
      </c>
      <c r="Q1474" s="415">
        <f>Q698*(1-'Appx 1. Ref Rates'!$E40)</f>
        <v>0</v>
      </c>
      <c r="R1474" s="411">
        <f>R698*(1-'Appx 1. Ref Rates'!$E40)</f>
        <v>0</v>
      </c>
      <c r="S1474" s="413">
        <f>S698*(1-'Appx 1. Ref Rates'!$E40)</f>
        <v>0</v>
      </c>
      <c r="T1474" s="413">
        <f>T698*(1-'Appx 1. Ref Rates'!$E40)</f>
        <v>0</v>
      </c>
      <c r="U1474" s="413">
        <f>U698*(1-'Appx 1. Ref Rates'!$E40)</f>
        <v>0</v>
      </c>
      <c r="V1474" s="413">
        <f>V698*(1-'Appx 1. Ref Rates'!$E40)</f>
        <v>0</v>
      </c>
      <c r="W1474" s="413">
        <f>W698*(1-'Appx 1. Ref Rates'!$E40)</f>
        <v>0</v>
      </c>
      <c r="X1474" s="414">
        <f>X698*(1-'Appx 1. Ref Rates'!$E40)</f>
        <v>0</v>
      </c>
      <c r="Y1474" s="413">
        <f>Y698*(1-'Appx 1. Ref Rates'!$E40)</f>
        <v>0</v>
      </c>
      <c r="Z1474" s="413">
        <f>Z698*(1-'Appx 1. Ref Rates'!$E40)</f>
        <v>0</v>
      </c>
      <c r="AA1474" s="413">
        <f>AA698*(1-'Appx 1. Ref Rates'!$E40)</f>
        <v>0</v>
      </c>
      <c r="AB1474" s="413">
        <f>AB698*(1-'Appx 1. Ref Rates'!$E40)</f>
        <v>0</v>
      </c>
      <c r="AC1474" s="400">
        <f t="shared" ref="AC1474:AC1476" si="634">AC698</f>
        <v>0</v>
      </c>
      <c r="AD1474" s="918"/>
      <c r="AE1474" s="919"/>
      <c r="AF1474" s="920"/>
    </row>
    <row r="1475" spans="1:32" ht="15" customHeight="1" outlineLevel="1" x14ac:dyDescent="0.2">
      <c r="A1475" s="11">
        <v>148</v>
      </c>
      <c r="B1475" s="661"/>
      <c r="C1475" s="292"/>
      <c r="D1475" s="292"/>
      <c r="E1475" s="293"/>
      <c r="F1475" s="1045" t="str">
        <f>'2. CAD NCCF'!F1475:L1475</f>
        <v>FI issued covered bonds, high rated</v>
      </c>
      <c r="G1475" s="1046"/>
      <c r="H1475" s="1046"/>
      <c r="I1475" s="1046"/>
      <c r="J1475" s="1046"/>
      <c r="K1475" s="1046"/>
      <c r="L1475" s="1431"/>
      <c r="M1475" s="400">
        <f t="shared" si="633"/>
        <v>0</v>
      </c>
      <c r="N1475" s="411">
        <f>M1475*(1-'Appx 1. Ref Rates'!$E41)+N699*(1-'Appx 1. Ref Rates'!$E41)</f>
        <v>0</v>
      </c>
      <c r="O1475" s="414">
        <f>O699*(1-'Appx 1. Ref Rates'!$E41)</f>
        <v>0</v>
      </c>
      <c r="P1475" s="414">
        <f>P699*(1-'Appx 1. Ref Rates'!$E41)</f>
        <v>0</v>
      </c>
      <c r="Q1475" s="415">
        <f>Q699*(1-'Appx 1. Ref Rates'!$E41)</f>
        <v>0</v>
      </c>
      <c r="R1475" s="411">
        <f>R699*(1-'Appx 1. Ref Rates'!$E41)</f>
        <v>0</v>
      </c>
      <c r="S1475" s="413">
        <f>S699*(1-'Appx 1. Ref Rates'!$E41)</f>
        <v>0</v>
      </c>
      <c r="T1475" s="413">
        <f>T699*(1-'Appx 1. Ref Rates'!$E41)</f>
        <v>0</v>
      </c>
      <c r="U1475" s="413">
        <f>U699*(1-'Appx 1. Ref Rates'!$E41)</f>
        <v>0</v>
      </c>
      <c r="V1475" s="413">
        <f>V699*(1-'Appx 1. Ref Rates'!$E41)</f>
        <v>0</v>
      </c>
      <c r="W1475" s="413">
        <f>W699*(1-'Appx 1. Ref Rates'!$E41)</f>
        <v>0</v>
      </c>
      <c r="X1475" s="414">
        <f>X699*(1-'Appx 1. Ref Rates'!$E41)</f>
        <v>0</v>
      </c>
      <c r="Y1475" s="413">
        <f>Y699*(1-'Appx 1. Ref Rates'!$E41)</f>
        <v>0</v>
      </c>
      <c r="Z1475" s="413">
        <f>Z699*(1-'Appx 1. Ref Rates'!$E41)</f>
        <v>0</v>
      </c>
      <c r="AA1475" s="413">
        <f>AA699*(1-'Appx 1. Ref Rates'!$E41)</f>
        <v>0</v>
      </c>
      <c r="AB1475" s="413">
        <f>AB699*(1-'Appx 1. Ref Rates'!$E41)</f>
        <v>0</v>
      </c>
      <c r="AC1475" s="400">
        <f t="shared" si="634"/>
        <v>0</v>
      </c>
      <c r="AD1475" s="918"/>
      <c r="AE1475" s="919"/>
      <c r="AF1475" s="920"/>
    </row>
    <row r="1476" spans="1:32" ht="15" customHeight="1" outlineLevel="1" x14ac:dyDescent="0.2">
      <c r="A1476" s="11">
        <v>149</v>
      </c>
      <c r="B1476" s="661"/>
      <c r="C1476" s="292"/>
      <c r="D1476" s="292"/>
      <c r="E1476" s="293"/>
      <c r="F1476" s="1045" t="str">
        <f>'2. CAD NCCF'!F1476:L1476</f>
        <v>FI issued jumbo covered bonds, high rated</v>
      </c>
      <c r="G1476" s="1046"/>
      <c r="H1476" s="1046"/>
      <c r="I1476" s="1046"/>
      <c r="J1476" s="1046"/>
      <c r="K1476" s="1046"/>
      <c r="L1476" s="1431"/>
      <c r="M1476" s="400">
        <f t="shared" si="633"/>
        <v>0</v>
      </c>
      <c r="N1476" s="411">
        <f>M1476*(1-'Appx 1. Ref Rates'!$E42)+N700*(1-'Appx 1. Ref Rates'!$E42)</f>
        <v>0</v>
      </c>
      <c r="O1476" s="414">
        <f>O700*(1-'Appx 1. Ref Rates'!$E42)</f>
        <v>0</v>
      </c>
      <c r="P1476" s="414">
        <f>P700*(1-'Appx 1. Ref Rates'!$E42)</f>
        <v>0</v>
      </c>
      <c r="Q1476" s="415">
        <f>Q700*(1-'Appx 1. Ref Rates'!$E42)</f>
        <v>0</v>
      </c>
      <c r="R1476" s="411">
        <f>R700*(1-'Appx 1. Ref Rates'!$E42)</f>
        <v>0</v>
      </c>
      <c r="S1476" s="413">
        <f>S700*(1-'Appx 1. Ref Rates'!$E42)</f>
        <v>0</v>
      </c>
      <c r="T1476" s="413">
        <f>T700*(1-'Appx 1. Ref Rates'!$E42)</f>
        <v>0</v>
      </c>
      <c r="U1476" s="413">
        <f>U700*(1-'Appx 1. Ref Rates'!$E42)</f>
        <v>0</v>
      </c>
      <c r="V1476" s="413">
        <f>V700*(1-'Appx 1. Ref Rates'!$E42)</f>
        <v>0</v>
      </c>
      <c r="W1476" s="413">
        <f>W700*(1-'Appx 1. Ref Rates'!$E42)</f>
        <v>0</v>
      </c>
      <c r="X1476" s="414">
        <f>X700*(1-'Appx 1. Ref Rates'!$E42)</f>
        <v>0</v>
      </c>
      <c r="Y1476" s="413">
        <f>Y700*(1-'Appx 1. Ref Rates'!$E42)</f>
        <v>0</v>
      </c>
      <c r="Z1476" s="413">
        <f>Z700*(1-'Appx 1. Ref Rates'!$E42)</f>
        <v>0</v>
      </c>
      <c r="AA1476" s="413">
        <f>AA700*(1-'Appx 1. Ref Rates'!$E42)</f>
        <v>0</v>
      </c>
      <c r="AB1476" s="413">
        <f>AB700*(1-'Appx 1. Ref Rates'!$E42)</f>
        <v>0</v>
      </c>
      <c r="AC1476" s="400">
        <f t="shared" si="634"/>
        <v>0</v>
      </c>
      <c r="AD1476" s="918"/>
      <c r="AE1476" s="919"/>
      <c r="AF1476" s="920"/>
    </row>
    <row r="1477" spans="1:32" ht="15" customHeight="1" outlineLevel="1" x14ac:dyDescent="0.2">
      <c r="A1477" s="11">
        <v>150</v>
      </c>
      <c r="B1477" s="661"/>
      <c r="C1477" s="292"/>
      <c r="D1477" s="292"/>
      <c r="E1477" s="877" t="str">
        <f>'2. CAD NCCF'!E1477:L1477</f>
        <v>Non-FI issued CBP, medium rated</v>
      </c>
      <c r="F1477" s="878"/>
      <c r="G1477" s="878"/>
      <c r="H1477" s="878"/>
      <c r="I1477" s="878"/>
      <c r="J1477" s="878"/>
      <c r="K1477" s="878"/>
      <c r="L1477" s="879"/>
      <c r="M1477" s="399">
        <f>SUBTOTAL(9,M1478:M1479)</f>
        <v>0</v>
      </c>
      <c r="N1477" s="402">
        <f t="shared" ref="N1477:AC1477" si="635">SUBTOTAL(9,N1478:N1479)</f>
        <v>0</v>
      </c>
      <c r="O1477" s="406">
        <f t="shared" si="635"/>
        <v>0</v>
      </c>
      <c r="P1477" s="406">
        <f t="shared" si="635"/>
        <v>0</v>
      </c>
      <c r="Q1477" s="407">
        <f t="shared" si="635"/>
        <v>0</v>
      </c>
      <c r="R1477" s="402">
        <f t="shared" si="635"/>
        <v>0</v>
      </c>
      <c r="S1477" s="406">
        <f t="shared" si="635"/>
        <v>0</v>
      </c>
      <c r="T1477" s="405">
        <f t="shared" si="635"/>
        <v>0</v>
      </c>
      <c r="U1477" s="405">
        <f t="shared" si="635"/>
        <v>0</v>
      </c>
      <c r="V1477" s="405">
        <f t="shared" si="635"/>
        <v>0</v>
      </c>
      <c r="W1477" s="405">
        <f t="shared" si="635"/>
        <v>0</v>
      </c>
      <c r="X1477" s="405">
        <f t="shared" si="635"/>
        <v>0</v>
      </c>
      <c r="Y1477" s="405">
        <f t="shared" si="635"/>
        <v>0</v>
      </c>
      <c r="Z1477" s="405">
        <f t="shared" si="635"/>
        <v>0</v>
      </c>
      <c r="AA1477" s="405">
        <f t="shared" si="635"/>
        <v>0</v>
      </c>
      <c r="AB1477" s="403">
        <f t="shared" si="635"/>
        <v>0</v>
      </c>
      <c r="AC1477" s="399">
        <f t="shared" si="635"/>
        <v>0</v>
      </c>
      <c r="AD1477" s="918"/>
      <c r="AE1477" s="919"/>
      <c r="AF1477" s="920"/>
    </row>
    <row r="1478" spans="1:32" ht="15" customHeight="1" outlineLevel="1" x14ac:dyDescent="0.2">
      <c r="A1478" s="11">
        <v>151</v>
      </c>
      <c r="B1478" s="661"/>
      <c r="C1478" s="292"/>
      <c r="D1478" s="292"/>
      <c r="E1478" s="293"/>
      <c r="F1478" s="1045" t="str">
        <f>'2. CAD NCCF'!F1478:L1478</f>
        <v>Non-FI issued unsecured bonds and paper, medium rated</v>
      </c>
      <c r="G1478" s="1046"/>
      <c r="H1478" s="1046"/>
      <c r="I1478" s="1046"/>
      <c r="J1478" s="1046"/>
      <c r="K1478" s="1046"/>
      <c r="L1478" s="1431"/>
      <c r="M1478" s="400">
        <f t="shared" ref="M1478:M1479" si="636">M702</f>
        <v>0</v>
      </c>
      <c r="N1478" s="411">
        <f>M1478*(1-'Appx 1. Ref Rates'!$E44)+N702*(1-'Appx 1. Ref Rates'!$E44)</f>
        <v>0</v>
      </c>
      <c r="O1478" s="414">
        <f>O702*(1-'Appx 1. Ref Rates'!$E44)</f>
        <v>0</v>
      </c>
      <c r="P1478" s="414">
        <f>P702*(1-'Appx 1. Ref Rates'!$E44)</f>
        <v>0</v>
      </c>
      <c r="Q1478" s="415">
        <f>Q702*(1-'Appx 1. Ref Rates'!$E44)</f>
        <v>0</v>
      </c>
      <c r="R1478" s="411">
        <f>R702*(1-'Appx 1. Ref Rates'!$E44)</f>
        <v>0</v>
      </c>
      <c r="S1478" s="413">
        <f>S702*(1-'Appx 1. Ref Rates'!$E44)</f>
        <v>0</v>
      </c>
      <c r="T1478" s="413">
        <f>T702*(1-'Appx 1. Ref Rates'!$E44)</f>
        <v>0</v>
      </c>
      <c r="U1478" s="413">
        <f>U702*(1-'Appx 1. Ref Rates'!$E44)</f>
        <v>0</v>
      </c>
      <c r="V1478" s="413">
        <f>V702*(1-'Appx 1. Ref Rates'!$E44)</f>
        <v>0</v>
      </c>
      <c r="W1478" s="413">
        <f>W702*(1-'Appx 1. Ref Rates'!$E44)</f>
        <v>0</v>
      </c>
      <c r="X1478" s="414">
        <f>X702*(1-'Appx 1. Ref Rates'!$E44)</f>
        <v>0</v>
      </c>
      <c r="Y1478" s="413">
        <f>Y702*(1-'Appx 1. Ref Rates'!$E44)</f>
        <v>0</v>
      </c>
      <c r="Z1478" s="413">
        <f>Z702*(1-'Appx 1. Ref Rates'!$E44)</f>
        <v>0</v>
      </c>
      <c r="AA1478" s="413">
        <f>AA702*(1-'Appx 1. Ref Rates'!$E44)</f>
        <v>0</v>
      </c>
      <c r="AB1478" s="413">
        <f>AB702*(1-'Appx 1. Ref Rates'!$E44)</f>
        <v>0</v>
      </c>
      <c r="AC1478" s="400">
        <f t="shared" ref="AC1478:AC1479" si="637">AC702</f>
        <v>0</v>
      </c>
      <c r="AD1478" s="918"/>
      <c r="AE1478" s="919"/>
      <c r="AF1478" s="920"/>
    </row>
    <row r="1479" spans="1:32" ht="15" customHeight="1" outlineLevel="1" x14ac:dyDescent="0.2">
      <c r="A1479" s="11">
        <v>152</v>
      </c>
      <c r="B1479" s="661"/>
      <c r="C1479" s="292"/>
      <c r="D1479" s="292"/>
      <c r="E1479" s="293"/>
      <c r="F1479" s="1045" t="str">
        <f>'2. CAD NCCF'!F1479:L1479</f>
        <v>Non-FI issued covered bonds, medium rated</v>
      </c>
      <c r="G1479" s="1046"/>
      <c r="H1479" s="1046"/>
      <c r="I1479" s="1046"/>
      <c r="J1479" s="1046"/>
      <c r="K1479" s="1046"/>
      <c r="L1479" s="1431"/>
      <c r="M1479" s="400">
        <f t="shared" si="636"/>
        <v>0</v>
      </c>
      <c r="N1479" s="411">
        <f>M1479*(1-'Appx 1. Ref Rates'!$E45)+N703*(1-'Appx 1. Ref Rates'!$E45)</f>
        <v>0</v>
      </c>
      <c r="O1479" s="414">
        <f>O703*(1-'Appx 1. Ref Rates'!$E45)</f>
        <v>0</v>
      </c>
      <c r="P1479" s="414">
        <f>P703*(1-'Appx 1. Ref Rates'!$E45)</f>
        <v>0</v>
      </c>
      <c r="Q1479" s="415">
        <f>Q703*(1-'Appx 1. Ref Rates'!$E45)</f>
        <v>0</v>
      </c>
      <c r="R1479" s="411">
        <f>R703*(1-'Appx 1. Ref Rates'!$E45)</f>
        <v>0</v>
      </c>
      <c r="S1479" s="413">
        <f>S703*(1-'Appx 1. Ref Rates'!$E45)</f>
        <v>0</v>
      </c>
      <c r="T1479" s="413">
        <f>T703*(1-'Appx 1. Ref Rates'!$E45)</f>
        <v>0</v>
      </c>
      <c r="U1479" s="413">
        <f>U703*(1-'Appx 1. Ref Rates'!$E45)</f>
        <v>0</v>
      </c>
      <c r="V1479" s="413">
        <f>V703*(1-'Appx 1. Ref Rates'!$E45)</f>
        <v>0</v>
      </c>
      <c r="W1479" s="413">
        <f>W703*(1-'Appx 1. Ref Rates'!$E45)</f>
        <v>0</v>
      </c>
      <c r="X1479" s="414">
        <f>X703*(1-'Appx 1. Ref Rates'!$E45)</f>
        <v>0</v>
      </c>
      <c r="Y1479" s="413">
        <f>Y703*(1-'Appx 1. Ref Rates'!$E45)</f>
        <v>0</v>
      </c>
      <c r="Z1479" s="413">
        <f>Z703*(1-'Appx 1. Ref Rates'!$E45)</f>
        <v>0</v>
      </c>
      <c r="AA1479" s="413">
        <f>AA703*(1-'Appx 1. Ref Rates'!$E45)</f>
        <v>0</v>
      </c>
      <c r="AB1479" s="413">
        <f>AB703*(1-'Appx 1. Ref Rates'!$E45)</f>
        <v>0</v>
      </c>
      <c r="AC1479" s="400">
        <f t="shared" si="637"/>
        <v>0</v>
      </c>
      <c r="AD1479" s="918"/>
      <c r="AE1479" s="919"/>
      <c r="AF1479" s="920"/>
    </row>
    <row r="1480" spans="1:32" ht="15" customHeight="1" outlineLevel="1" x14ac:dyDescent="0.2">
      <c r="A1480" s="11">
        <v>153</v>
      </c>
      <c r="B1480" s="661"/>
      <c r="C1480" s="292"/>
      <c r="D1480" s="292"/>
      <c r="E1480" s="877" t="str">
        <f>'2. CAD NCCF'!E1480:L1480</f>
        <v>FI issued CBP, medium rated</v>
      </c>
      <c r="F1480" s="878"/>
      <c r="G1480" s="878"/>
      <c r="H1480" s="878"/>
      <c r="I1480" s="878"/>
      <c r="J1480" s="878"/>
      <c r="K1480" s="878"/>
      <c r="L1480" s="879"/>
      <c r="M1480" s="399">
        <f>SUBTOTAL(9,M1481:M1483)</f>
        <v>0</v>
      </c>
      <c r="N1480" s="402">
        <f t="shared" ref="N1480:AC1480" si="638">SUBTOTAL(9,N1481:N1483)</f>
        <v>0</v>
      </c>
      <c r="O1480" s="406">
        <f t="shared" si="638"/>
        <v>0</v>
      </c>
      <c r="P1480" s="406">
        <f t="shared" si="638"/>
        <v>0</v>
      </c>
      <c r="Q1480" s="407">
        <f t="shared" si="638"/>
        <v>0</v>
      </c>
      <c r="R1480" s="402">
        <f t="shared" si="638"/>
        <v>0</v>
      </c>
      <c r="S1480" s="406">
        <f t="shared" si="638"/>
        <v>0</v>
      </c>
      <c r="T1480" s="405">
        <f t="shared" si="638"/>
        <v>0</v>
      </c>
      <c r="U1480" s="405">
        <f t="shared" si="638"/>
        <v>0</v>
      </c>
      <c r="V1480" s="405">
        <f t="shared" si="638"/>
        <v>0</v>
      </c>
      <c r="W1480" s="405">
        <f t="shared" si="638"/>
        <v>0</v>
      </c>
      <c r="X1480" s="405">
        <f t="shared" si="638"/>
        <v>0</v>
      </c>
      <c r="Y1480" s="405">
        <f t="shared" si="638"/>
        <v>0</v>
      </c>
      <c r="Z1480" s="405">
        <f t="shared" si="638"/>
        <v>0</v>
      </c>
      <c r="AA1480" s="405">
        <f t="shared" si="638"/>
        <v>0</v>
      </c>
      <c r="AB1480" s="403">
        <f t="shared" si="638"/>
        <v>0</v>
      </c>
      <c r="AC1480" s="399">
        <f t="shared" si="638"/>
        <v>0</v>
      </c>
      <c r="AD1480" s="918"/>
      <c r="AE1480" s="919"/>
      <c r="AF1480" s="920"/>
    </row>
    <row r="1481" spans="1:32" ht="15" customHeight="1" outlineLevel="1" x14ac:dyDescent="0.2">
      <c r="A1481" s="11">
        <v>154</v>
      </c>
      <c r="B1481" s="661"/>
      <c r="C1481" s="292"/>
      <c r="D1481" s="292"/>
      <c r="E1481" s="293"/>
      <c r="F1481" s="1045" t="str">
        <f>'2. CAD NCCF'!F1481:L1481</f>
        <v>FI issued unsecured bonds and paper, medium rated</v>
      </c>
      <c r="G1481" s="1046"/>
      <c r="H1481" s="1046"/>
      <c r="I1481" s="1046"/>
      <c r="J1481" s="1046"/>
      <c r="K1481" s="1046"/>
      <c r="L1481" s="1431"/>
      <c r="M1481" s="400">
        <f t="shared" ref="M1481:M1483" si="639">M705</f>
        <v>0</v>
      </c>
      <c r="N1481" s="411">
        <f>M1481*(1-'Appx 1. Ref Rates'!$E47)+N705*(1-'Appx 1. Ref Rates'!$E47)</f>
        <v>0</v>
      </c>
      <c r="O1481" s="414">
        <f>O705*(1-'Appx 1. Ref Rates'!$E47)</f>
        <v>0</v>
      </c>
      <c r="P1481" s="414">
        <f>P705*(1-'Appx 1. Ref Rates'!$E47)</f>
        <v>0</v>
      </c>
      <c r="Q1481" s="415">
        <f>Q705*(1-'Appx 1. Ref Rates'!$E47)</f>
        <v>0</v>
      </c>
      <c r="R1481" s="411">
        <f>R705*(1-'Appx 1. Ref Rates'!$E47)</f>
        <v>0</v>
      </c>
      <c r="S1481" s="413">
        <f>S705*(1-'Appx 1. Ref Rates'!$E47)</f>
        <v>0</v>
      </c>
      <c r="T1481" s="413">
        <f>T705*(1-'Appx 1. Ref Rates'!$E47)</f>
        <v>0</v>
      </c>
      <c r="U1481" s="413">
        <f>U705*(1-'Appx 1. Ref Rates'!$E47)</f>
        <v>0</v>
      </c>
      <c r="V1481" s="413">
        <f>V705*(1-'Appx 1. Ref Rates'!$E47)</f>
        <v>0</v>
      </c>
      <c r="W1481" s="413">
        <f>W705*(1-'Appx 1. Ref Rates'!$E47)</f>
        <v>0</v>
      </c>
      <c r="X1481" s="414">
        <f>X705*(1-'Appx 1. Ref Rates'!$E47)</f>
        <v>0</v>
      </c>
      <c r="Y1481" s="413">
        <f>Y705*(1-'Appx 1. Ref Rates'!$E47)</f>
        <v>0</v>
      </c>
      <c r="Z1481" s="413">
        <f>Z705*(1-'Appx 1. Ref Rates'!$E47)</f>
        <v>0</v>
      </c>
      <c r="AA1481" s="413">
        <f>AA705*(1-'Appx 1. Ref Rates'!$E47)</f>
        <v>0</v>
      </c>
      <c r="AB1481" s="413">
        <f>AB705*(1-'Appx 1. Ref Rates'!$E47)</f>
        <v>0</v>
      </c>
      <c r="AC1481" s="400">
        <f t="shared" ref="AC1481:AC1483" si="640">AC705</f>
        <v>0</v>
      </c>
      <c r="AD1481" s="918"/>
      <c r="AE1481" s="919"/>
      <c r="AF1481" s="920"/>
    </row>
    <row r="1482" spans="1:32" ht="15" customHeight="1" outlineLevel="1" x14ac:dyDescent="0.2">
      <c r="A1482" s="11">
        <v>155</v>
      </c>
      <c r="B1482" s="661"/>
      <c r="C1482" s="292"/>
      <c r="D1482" s="292"/>
      <c r="E1482" s="293"/>
      <c r="F1482" s="1045" t="str">
        <f>'2. CAD NCCF'!F1482:L1482</f>
        <v>FI issued covered bonds, medium rated</v>
      </c>
      <c r="G1482" s="1046"/>
      <c r="H1482" s="1046"/>
      <c r="I1482" s="1046"/>
      <c r="J1482" s="1046"/>
      <c r="K1482" s="1046"/>
      <c r="L1482" s="1431"/>
      <c r="M1482" s="400">
        <f t="shared" si="639"/>
        <v>0</v>
      </c>
      <c r="N1482" s="411">
        <f>M1482*(1-'Appx 1. Ref Rates'!$E48)+N706*(1-'Appx 1. Ref Rates'!$E48)</f>
        <v>0</v>
      </c>
      <c r="O1482" s="414">
        <f>O706*(1-'Appx 1. Ref Rates'!$E48)</f>
        <v>0</v>
      </c>
      <c r="P1482" s="414">
        <f>P706*(1-'Appx 1. Ref Rates'!$E48)</f>
        <v>0</v>
      </c>
      <c r="Q1482" s="415">
        <f>Q706*(1-'Appx 1. Ref Rates'!$E48)</f>
        <v>0</v>
      </c>
      <c r="R1482" s="411">
        <f>R706*(1-'Appx 1. Ref Rates'!$E48)</f>
        <v>0</v>
      </c>
      <c r="S1482" s="413">
        <f>S706*(1-'Appx 1. Ref Rates'!$E48)</f>
        <v>0</v>
      </c>
      <c r="T1482" s="413">
        <f>T706*(1-'Appx 1. Ref Rates'!$E48)</f>
        <v>0</v>
      </c>
      <c r="U1482" s="413">
        <f>U706*(1-'Appx 1. Ref Rates'!$E48)</f>
        <v>0</v>
      </c>
      <c r="V1482" s="413">
        <f>V706*(1-'Appx 1. Ref Rates'!$E48)</f>
        <v>0</v>
      </c>
      <c r="W1482" s="413">
        <f>W706*(1-'Appx 1. Ref Rates'!$E48)</f>
        <v>0</v>
      </c>
      <c r="X1482" s="414">
        <f>X706*(1-'Appx 1. Ref Rates'!$E48)</f>
        <v>0</v>
      </c>
      <c r="Y1482" s="413">
        <f>Y706*(1-'Appx 1. Ref Rates'!$E48)</f>
        <v>0</v>
      </c>
      <c r="Z1482" s="413">
        <f>Z706*(1-'Appx 1. Ref Rates'!$E48)</f>
        <v>0</v>
      </c>
      <c r="AA1482" s="413">
        <f>AA706*(1-'Appx 1. Ref Rates'!$E48)</f>
        <v>0</v>
      </c>
      <c r="AB1482" s="413">
        <f>AB706*(1-'Appx 1. Ref Rates'!$E48)</f>
        <v>0</v>
      </c>
      <c r="AC1482" s="400">
        <f t="shared" si="640"/>
        <v>0</v>
      </c>
      <c r="AD1482" s="918"/>
      <c r="AE1482" s="919"/>
      <c r="AF1482" s="920"/>
    </row>
    <row r="1483" spans="1:32" ht="15" customHeight="1" outlineLevel="1" x14ac:dyDescent="0.2">
      <c r="A1483" s="11">
        <v>156</v>
      </c>
      <c r="B1483" s="661"/>
      <c r="C1483" s="292"/>
      <c r="D1483" s="292"/>
      <c r="E1483" s="293"/>
      <c r="F1483" s="1045" t="str">
        <f>'2. CAD NCCF'!F1483:L1483</f>
        <v>FI issued jumbo covered bonds, medium rated</v>
      </c>
      <c r="G1483" s="1046"/>
      <c r="H1483" s="1046"/>
      <c r="I1483" s="1046"/>
      <c r="J1483" s="1046"/>
      <c r="K1483" s="1046"/>
      <c r="L1483" s="1431"/>
      <c r="M1483" s="400">
        <f t="shared" si="639"/>
        <v>0</v>
      </c>
      <c r="N1483" s="411">
        <f>M1483*(1-'Appx 1. Ref Rates'!$E49)+N707*(1-'Appx 1. Ref Rates'!$E49)</f>
        <v>0</v>
      </c>
      <c r="O1483" s="414">
        <f>O707*(1-'Appx 1. Ref Rates'!$E49)</f>
        <v>0</v>
      </c>
      <c r="P1483" s="414">
        <f>P707*(1-'Appx 1. Ref Rates'!$E49)</f>
        <v>0</v>
      </c>
      <c r="Q1483" s="415">
        <f>Q707*(1-'Appx 1. Ref Rates'!$E49)</f>
        <v>0</v>
      </c>
      <c r="R1483" s="411">
        <f>R707*(1-'Appx 1. Ref Rates'!$E49)</f>
        <v>0</v>
      </c>
      <c r="S1483" s="413">
        <f>S707*(1-'Appx 1. Ref Rates'!$E49)</f>
        <v>0</v>
      </c>
      <c r="T1483" s="413">
        <f>T707*(1-'Appx 1. Ref Rates'!$E49)</f>
        <v>0</v>
      </c>
      <c r="U1483" s="413">
        <f>U707*(1-'Appx 1. Ref Rates'!$E49)</f>
        <v>0</v>
      </c>
      <c r="V1483" s="413">
        <f>V707*(1-'Appx 1. Ref Rates'!$E49)</f>
        <v>0</v>
      </c>
      <c r="W1483" s="413">
        <f>W707*(1-'Appx 1. Ref Rates'!$E49)</f>
        <v>0</v>
      </c>
      <c r="X1483" s="414">
        <f>X707*(1-'Appx 1. Ref Rates'!$E49)</f>
        <v>0</v>
      </c>
      <c r="Y1483" s="413">
        <f>Y707*(1-'Appx 1. Ref Rates'!$E49)</f>
        <v>0</v>
      </c>
      <c r="Z1483" s="413">
        <f>Z707*(1-'Appx 1. Ref Rates'!$E49)</f>
        <v>0</v>
      </c>
      <c r="AA1483" s="413">
        <f>AA707*(1-'Appx 1. Ref Rates'!$E49)</f>
        <v>0</v>
      </c>
      <c r="AB1483" s="413">
        <f>AB707*(1-'Appx 1. Ref Rates'!$E49)</f>
        <v>0</v>
      </c>
      <c r="AC1483" s="400">
        <f t="shared" si="640"/>
        <v>0</v>
      </c>
      <c r="AD1483" s="918"/>
      <c r="AE1483" s="919"/>
      <c r="AF1483" s="920"/>
    </row>
    <row r="1484" spans="1:32" ht="15" customHeight="1" outlineLevel="1" x14ac:dyDescent="0.2">
      <c r="A1484" s="11">
        <v>157</v>
      </c>
      <c r="B1484" s="661"/>
      <c r="C1484" s="292"/>
      <c r="D1484" s="292"/>
      <c r="E1484" s="877" t="str">
        <f>'2. CAD NCCF'!E1484:L1484</f>
        <v>Non-FI issued CBP, low or not rated</v>
      </c>
      <c r="F1484" s="878"/>
      <c r="G1484" s="878"/>
      <c r="H1484" s="878"/>
      <c r="I1484" s="878"/>
      <c r="J1484" s="878"/>
      <c r="K1484" s="878"/>
      <c r="L1484" s="879"/>
      <c r="M1484" s="399">
        <f>SUBTOTAL(9,M1485:M1486)</f>
        <v>0</v>
      </c>
      <c r="N1484" s="402">
        <f t="shared" ref="N1484:AC1484" si="641">SUBTOTAL(9,N1485:N1486)</f>
        <v>0</v>
      </c>
      <c r="O1484" s="406">
        <f t="shared" si="641"/>
        <v>0</v>
      </c>
      <c r="P1484" s="406">
        <f t="shared" si="641"/>
        <v>0</v>
      </c>
      <c r="Q1484" s="407">
        <f t="shared" si="641"/>
        <v>0</v>
      </c>
      <c r="R1484" s="402">
        <f t="shared" si="641"/>
        <v>0</v>
      </c>
      <c r="S1484" s="406">
        <f t="shared" si="641"/>
        <v>0</v>
      </c>
      <c r="T1484" s="405">
        <f t="shared" si="641"/>
        <v>0</v>
      </c>
      <c r="U1484" s="405">
        <f t="shared" si="641"/>
        <v>0</v>
      </c>
      <c r="V1484" s="405">
        <f t="shared" si="641"/>
        <v>0</v>
      </c>
      <c r="W1484" s="405">
        <f t="shared" si="641"/>
        <v>0</v>
      </c>
      <c r="X1484" s="405">
        <f t="shared" si="641"/>
        <v>0</v>
      </c>
      <c r="Y1484" s="405">
        <f t="shared" si="641"/>
        <v>0</v>
      </c>
      <c r="Z1484" s="405">
        <f t="shared" si="641"/>
        <v>0</v>
      </c>
      <c r="AA1484" s="405">
        <f t="shared" si="641"/>
        <v>0</v>
      </c>
      <c r="AB1484" s="403">
        <f t="shared" si="641"/>
        <v>0</v>
      </c>
      <c r="AC1484" s="399">
        <f t="shared" si="641"/>
        <v>0</v>
      </c>
      <c r="AD1484" s="918"/>
      <c r="AE1484" s="919"/>
      <c r="AF1484" s="920"/>
    </row>
    <row r="1485" spans="1:32" ht="15" customHeight="1" outlineLevel="1" x14ac:dyDescent="0.2">
      <c r="A1485" s="11">
        <v>158</v>
      </c>
      <c r="B1485" s="661"/>
      <c r="C1485" s="292"/>
      <c r="D1485" s="292"/>
      <c r="E1485" s="293"/>
      <c r="F1485" s="1045" t="str">
        <f>'2. CAD NCCF'!F1485:L1485</f>
        <v>Non-FI issued unsecured bonds and paper, low or not rated</v>
      </c>
      <c r="G1485" s="1046"/>
      <c r="H1485" s="1046"/>
      <c r="I1485" s="1046"/>
      <c r="J1485" s="1046"/>
      <c r="K1485" s="1046"/>
      <c r="L1485" s="1431"/>
      <c r="M1485" s="400">
        <f t="shared" ref="M1485:M1486" si="642">M709</f>
        <v>0</v>
      </c>
      <c r="N1485" s="411">
        <f>M1485*(1-'Appx 1. Ref Rates'!$E51)+N709*(1-'Appx 1. Ref Rates'!$E51)</f>
        <v>0</v>
      </c>
      <c r="O1485" s="414">
        <f>O709*(1-'Appx 1. Ref Rates'!$E51)</f>
        <v>0</v>
      </c>
      <c r="P1485" s="414">
        <f>P709*(1-'Appx 1. Ref Rates'!$E51)</f>
        <v>0</v>
      </c>
      <c r="Q1485" s="415">
        <f>Q709*(1-'Appx 1. Ref Rates'!$E51)</f>
        <v>0</v>
      </c>
      <c r="R1485" s="411">
        <f>R709*(1-'Appx 1. Ref Rates'!$E51)</f>
        <v>0</v>
      </c>
      <c r="S1485" s="413">
        <f>S709*(1-'Appx 1. Ref Rates'!$E51)</f>
        <v>0</v>
      </c>
      <c r="T1485" s="413">
        <f>T709*(1-'Appx 1. Ref Rates'!$E51)</f>
        <v>0</v>
      </c>
      <c r="U1485" s="413">
        <f>U709*(1-'Appx 1. Ref Rates'!$E51)</f>
        <v>0</v>
      </c>
      <c r="V1485" s="413">
        <f>V709*(1-'Appx 1. Ref Rates'!$E51)</f>
        <v>0</v>
      </c>
      <c r="W1485" s="413">
        <f>W709*(1-'Appx 1. Ref Rates'!$E51)</f>
        <v>0</v>
      </c>
      <c r="X1485" s="414">
        <f>X709*(1-'Appx 1. Ref Rates'!$E51)</f>
        <v>0</v>
      </c>
      <c r="Y1485" s="413">
        <f>Y709*(1-'Appx 1. Ref Rates'!$E51)</f>
        <v>0</v>
      </c>
      <c r="Z1485" s="413">
        <f>Z709*(1-'Appx 1. Ref Rates'!$E51)</f>
        <v>0</v>
      </c>
      <c r="AA1485" s="413">
        <f>AA709*(1-'Appx 1. Ref Rates'!$E51)</f>
        <v>0</v>
      </c>
      <c r="AB1485" s="413">
        <f>AB709*(1-'Appx 1. Ref Rates'!$E51)</f>
        <v>0</v>
      </c>
      <c r="AC1485" s="400">
        <f t="shared" ref="AC1485:AC1486" si="643">AC709</f>
        <v>0</v>
      </c>
      <c r="AD1485" s="918"/>
      <c r="AE1485" s="919"/>
      <c r="AF1485" s="920"/>
    </row>
    <row r="1486" spans="1:32" ht="15" customHeight="1" outlineLevel="1" x14ac:dyDescent="0.2">
      <c r="A1486" s="11">
        <v>159</v>
      </c>
      <c r="B1486" s="661"/>
      <c r="C1486" s="292"/>
      <c r="D1486" s="292"/>
      <c r="E1486" s="293"/>
      <c r="F1486" s="1045" t="str">
        <f>'2. CAD NCCF'!F1486:L1486</f>
        <v>Non-FI issued covered bonds, low or not rated</v>
      </c>
      <c r="G1486" s="1046"/>
      <c r="H1486" s="1046"/>
      <c r="I1486" s="1046"/>
      <c r="J1486" s="1046"/>
      <c r="K1486" s="1046"/>
      <c r="L1486" s="1431"/>
      <c r="M1486" s="400">
        <f t="shared" si="642"/>
        <v>0</v>
      </c>
      <c r="N1486" s="411">
        <f>M1486*(1-'Appx 1. Ref Rates'!$E52)+N710*(1-'Appx 1. Ref Rates'!$E52)</f>
        <v>0</v>
      </c>
      <c r="O1486" s="414">
        <f>O710*(1-'Appx 1. Ref Rates'!$E52)</f>
        <v>0</v>
      </c>
      <c r="P1486" s="414">
        <f>P710*(1-'Appx 1. Ref Rates'!$E52)</f>
        <v>0</v>
      </c>
      <c r="Q1486" s="415">
        <f>Q710*(1-'Appx 1. Ref Rates'!$E52)</f>
        <v>0</v>
      </c>
      <c r="R1486" s="411">
        <f>R710*(1-'Appx 1. Ref Rates'!$E52)</f>
        <v>0</v>
      </c>
      <c r="S1486" s="413">
        <f>S710*(1-'Appx 1. Ref Rates'!$E52)</f>
        <v>0</v>
      </c>
      <c r="T1486" s="413">
        <f>T710*(1-'Appx 1. Ref Rates'!$E52)</f>
        <v>0</v>
      </c>
      <c r="U1486" s="413">
        <f>U710*(1-'Appx 1. Ref Rates'!$E52)</f>
        <v>0</v>
      </c>
      <c r="V1486" s="413">
        <f>V710*(1-'Appx 1. Ref Rates'!$E52)</f>
        <v>0</v>
      </c>
      <c r="W1486" s="413">
        <f>W710*(1-'Appx 1. Ref Rates'!$E52)</f>
        <v>0</v>
      </c>
      <c r="X1486" s="414">
        <f>X710*(1-'Appx 1. Ref Rates'!$E52)</f>
        <v>0</v>
      </c>
      <c r="Y1486" s="413">
        <f>Y710*(1-'Appx 1. Ref Rates'!$E52)</f>
        <v>0</v>
      </c>
      <c r="Z1486" s="413">
        <f>Z710*(1-'Appx 1. Ref Rates'!$E52)</f>
        <v>0</v>
      </c>
      <c r="AA1486" s="413">
        <f>AA710*(1-'Appx 1. Ref Rates'!$E52)</f>
        <v>0</v>
      </c>
      <c r="AB1486" s="413">
        <f>AB710*(1-'Appx 1. Ref Rates'!$E52)</f>
        <v>0</v>
      </c>
      <c r="AC1486" s="400">
        <f t="shared" si="643"/>
        <v>0</v>
      </c>
      <c r="AD1486" s="918"/>
      <c r="AE1486" s="919"/>
      <c r="AF1486" s="920"/>
    </row>
    <row r="1487" spans="1:32" ht="15" customHeight="1" outlineLevel="1" x14ac:dyDescent="0.2">
      <c r="A1487" s="11">
        <v>160</v>
      </c>
      <c r="B1487" s="661"/>
      <c r="C1487" s="292"/>
      <c r="D1487" s="292"/>
      <c r="E1487" s="877" t="str">
        <f>'2. CAD NCCF'!E1487:L1487</f>
        <v>FI issued CBP, low or not rated</v>
      </c>
      <c r="F1487" s="878"/>
      <c r="G1487" s="878"/>
      <c r="H1487" s="878"/>
      <c r="I1487" s="878"/>
      <c r="J1487" s="878"/>
      <c r="K1487" s="878"/>
      <c r="L1487" s="879"/>
      <c r="M1487" s="399">
        <f>SUBTOTAL(9,M1488:M1490)</f>
        <v>0</v>
      </c>
      <c r="N1487" s="402">
        <f t="shared" ref="N1487:AC1487" si="644">SUBTOTAL(9,N1488:N1490)</f>
        <v>0</v>
      </c>
      <c r="O1487" s="406">
        <f t="shared" si="644"/>
        <v>0</v>
      </c>
      <c r="P1487" s="406">
        <f t="shared" si="644"/>
        <v>0</v>
      </c>
      <c r="Q1487" s="407">
        <f t="shared" si="644"/>
        <v>0</v>
      </c>
      <c r="R1487" s="402">
        <f t="shared" si="644"/>
        <v>0</v>
      </c>
      <c r="S1487" s="406">
        <f t="shared" si="644"/>
        <v>0</v>
      </c>
      <c r="T1487" s="405">
        <f t="shared" si="644"/>
        <v>0</v>
      </c>
      <c r="U1487" s="405">
        <f t="shared" si="644"/>
        <v>0</v>
      </c>
      <c r="V1487" s="405">
        <f t="shared" si="644"/>
        <v>0</v>
      </c>
      <c r="W1487" s="405">
        <f t="shared" si="644"/>
        <v>0</v>
      </c>
      <c r="X1487" s="405">
        <f t="shared" si="644"/>
        <v>0</v>
      </c>
      <c r="Y1487" s="405">
        <f t="shared" si="644"/>
        <v>0</v>
      </c>
      <c r="Z1487" s="405">
        <f t="shared" si="644"/>
        <v>0</v>
      </c>
      <c r="AA1487" s="405">
        <f t="shared" si="644"/>
        <v>0</v>
      </c>
      <c r="AB1487" s="403">
        <f t="shared" si="644"/>
        <v>0</v>
      </c>
      <c r="AC1487" s="399">
        <f t="shared" si="644"/>
        <v>0</v>
      </c>
      <c r="AD1487" s="918"/>
      <c r="AE1487" s="919"/>
      <c r="AF1487" s="920"/>
    </row>
    <row r="1488" spans="1:32" ht="15" customHeight="1" outlineLevel="1" x14ac:dyDescent="0.2">
      <c r="A1488" s="11">
        <v>161</v>
      </c>
      <c r="B1488" s="661"/>
      <c r="C1488" s="292"/>
      <c r="D1488" s="292"/>
      <c r="E1488" s="293"/>
      <c r="F1488" s="1045" t="str">
        <f>'2. CAD NCCF'!F1488:L1488</f>
        <v>FI issued unsecured bonds and paper, low or not rated</v>
      </c>
      <c r="G1488" s="1046"/>
      <c r="H1488" s="1046"/>
      <c r="I1488" s="1046"/>
      <c r="J1488" s="1046"/>
      <c r="K1488" s="1046"/>
      <c r="L1488" s="1431"/>
      <c r="M1488" s="400">
        <f t="shared" ref="M1488:M1490" si="645">M712</f>
        <v>0</v>
      </c>
      <c r="N1488" s="411">
        <f>M1488*(1-'Appx 1. Ref Rates'!$E54)+N712*(1-'Appx 1. Ref Rates'!$E54)</f>
        <v>0</v>
      </c>
      <c r="O1488" s="414">
        <f>O712*(1-'Appx 1. Ref Rates'!$E54)</f>
        <v>0</v>
      </c>
      <c r="P1488" s="414">
        <f>P712*(1-'Appx 1. Ref Rates'!$E54)</f>
        <v>0</v>
      </c>
      <c r="Q1488" s="415">
        <f>Q712*(1-'Appx 1. Ref Rates'!$E54)</f>
        <v>0</v>
      </c>
      <c r="R1488" s="411">
        <f>R712*(1-'Appx 1. Ref Rates'!$E54)</f>
        <v>0</v>
      </c>
      <c r="S1488" s="413">
        <f>S712*(1-'Appx 1. Ref Rates'!$E54)</f>
        <v>0</v>
      </c>
      <c r="T1488" s="413">
        <f>T712*(1-'Appx 1. Ref Rates'!$E54)</f>
        <v>0</v>
      </c>
      <c r="U1488" s="413">
        <f>U712*(1-'Appx 1. Ref Rates'!$E54)</f>
        <v>0</v>
      </c>
      <c r="V1488" s="413">
        <f>V712*(1-'Appx 1. Ref Rates'!$E54)</f>
        <v>0</v>
      </c>
      <c r="W1488" s="413">
        <f>W712*(1-'Appx 1. Ref Rates'!$E54)</f>
        <v>0</v>
      </c>
      <c r="X1488" s="414">
        <f>X712*(1-'Appx 1. Ref Rates'!$E54)</f>
        <v>0</v>
      </c>
      <c r="Y1488" s="413">
        <f>Y712*(1-'Appx 1. Ref Rates'!$E54)</f>
        <v>0</v>
      </c>
      <c r="Z1488" s="413">
        <f>Z712*(1-'Appx 1. Ref Rates'!$E54)</f>
        <v>0</v>
      </c>
      <c r="AA1488" s="413">
        <f>AA712*(1-'Appx 1. Ref Rates'!$E54)</f>
        <v>0</v>
      </c>
      <c r="AB1488" s="413">
        <f>AB712*(1-'Appx 1. Ref Rates'!$E54)</f>
        <v>0</v>
      </c>
      <c r="AC1488" s="400">
        <f t="shared" ref="AC1488:AC1490" si="646">AC712</f>
        <v>0</v>
      </c>
      <c r="AD1488" s="918"/>
      <c r="AE1488" s="919"/>
      <c r="AF1488" s="920"/>
    </row>
    <row r="1489" spans="1:32" ht="15" customHeight="1" outlineLevel="1" x14ac:dyDescent="0.2">
      <c r="A1489" s="11">
        <v>162</v>
      </c>
      <c r="B1489" s="661"/>
      <c r="C1489" s="662"/>
      <c r="D1489" s="662"/>
      <c r="E1489" s="662"/>
      <c r="F1489" s="1045" t="str">
        <f>'2. CAD NCCF'!F1489:L1489</f>
        <v>FI issued covered bonds, low or not rated</v>
      </c>
      <c r="G1489" s="1046"/>
      <c r="H1489" s="1046"/>
      <c r="I1489" s="1046"/>
      <c r="J1489" s="1046"/>
      <c r="K1489" s="1046"/>
      <c r="L1489" s="1431"/>
      <c r="M1489" s="400">
        <f t="shared" si="645"/>
        <v>0</v>
      </c>
      <c r="N1489" s="411">
        <f>M1489*(1-'Appx 1. Ref Rates'!$E55)+N713*(1-'Appx 1. Ref Rates'!$E55)</f>
        <v>0</v>
      </c>
      <c r="O1489" s="414">
        <f>O713*(1-'Appx 1. Ref Rates'!$E55)</f>
        <v>0</v>
      </c>
      <c r="P1489" s="414">
        <f>P713*(1-'Appx 1. Ref Rates'!$E55)</f>
        <v>0</v>
      </c>
      <c r="Q1489" s="415">
        <f>Q713*(1-'Appx 1. Ref Rates'!$E55)</f>
        <v>0</v>
      </c>
      <c r="R1489" s="411">
        <f>R713*(1-'Appx 1. Ref Rates'!$E55)</f>
        <v>0</v>
      </c>
      <c r="S1489" s="413">
        <f>S713*(1-'Appx 1. Ref Rates'!$E55)</f>
        <v>0</v>
      </c>
      <c r="T1489" s="413">
        <f>T713*(1-'Appx 1. Ref Rates'!$E55)</f>
        <v>0</v>
      </c>
      <c r="U1489" s="413">
        <f>U713*(1-'Appx 1. Ref Rates'!$E55)</f>
        <v>0</v>
      </c>
      <c r="V1489" s="413">
        <f>V713*(1-'Appx 1. Ref Rates'!$E55)</f>
        <v>0</v>
      </c>
      <c r="W1489" s="413">
        <f>W713*(1-'Appx 1. Ref Rates'!$E55)</f>
        <v>0</v>
      </c>
      <c r="X1489" s="414">
        <f>X713*(1-'Appx 1. Ref Rates'!$E55)</f>
        <v>0</v>
      </c>
      <c r="Y1489" s="413">
        <f>Y713*(1-'Appx 1. Ref Rates'!$E55)</f>
        <v>0</v>
      </c>
      <c r="Z1489" s="413">
        <f>Z713*(1-'Appx 1. Ref Rates'!$E55)</f>
        <v>0</v>
      </c>
      <c r="AA1489" s="413">
        <f>AA713*(1-'Appx 1. Ref Rates'!$E55)</f>
        <v>0</v>
      </c>
      <c r="AB1489" s="413">
        <f>AB713*(1-'Appx 1. Ref Rates'!$E55)</f>
        <v>0</v>
      </c>
      <c r="AC1489" s="400">
        <f t="shared" si="646"/>
        <v>0</v>
      </c>
      <c r="AD1489" s="918"/>
      <c r="AE1489" s="919"/>
      <c r="AF1489" s="920"/>
    </row>
    <row r="1490" spans="1:32" ht="15" customHeight="1" outlineLevel="1" x14ac:dyDescent="0.2">
      <c r="A1490" s="11">
        <v>163</v>
      </c>
      <c r="B1490" s="661"/>
      <c r="C1490" s="662"/>
      <c r="D1490" s="662"/>
      <c r="E1490" s="662"/>
      <c r="F1490" s="1045" t="str">
        <f>'2. CAD NCCF'!F1490:L1490</f>
        <v>FI issued jumbo covered bonds, low or not rated</v>
      </c>
      <c r="G1490" s="1046"/>
      <c r="H1490" s="1046"/>
      <c r="I1490" s="1046"/>
      <c r="J1490" s="1046"/>
      <c r="K1490" s="1046"/>
      <c r="L1490" s="1431"/>
      <c r="M1490" s="400">
        <f t="shared" si="645"/>
        <v>0</v>
      </c>
      <c r="N1490" s="411">
        <f>M1490*(1-'Appx 1. Ref Rates'!$E56)+N714*(1-'Appx 1. Ref Rates'!$E56)</f>
        <v>0</v>
      </c>
      <c r="O1490" s="414">
        <f>O714*(1-'Appx 1. Ref Rates'!$E56)</f>
        <v>0</v>
      </c>
      <c r="P1490" s="414">
        <f>P714*(1-'Appx 1. Ref Rates'!$E56)</f>
        <v>0</v>
      </c>
      <c r="Q1490" s="415">
        <f>Q714*(1-'Appx 1. Ref Rates'!$E56)</f>
        <v>0</v>
      </c>
      <c r="R1490" s="411">
        <f>R714*(1-'Appx 1. Ref Rates'!$E56)</f>
        <v>0</v>
      </c>
      <c r="S1490" s="413">
        <f>S714*(1-'Appx 1. Ref Rates'!$E56)</f>
        <v>0</v>
      </c>
      <c r="T1490" s="413">
        <f>T714*(1-'Appx 1. Ref Rates'!$E56)</f>
        <v>0</v>
      </c>
      <c r="U1490" s="413">
        <f>U714*(1-'Appx 1. Ref Rates'!$E56)</f>
        <v>0</v>
      </c>
      <c r="V1490" s="413">
        <f>V714*(1-'Appx 1. Ref Rates'!$E56)</f>
        <v>0</v>
      </c>
      <c r="W1490" s="413">
        <f>W714*(1-'Appx 1. Ref Rates'!$E56)</f>
        <v>0</v>
      </c>
      <c r="X1490" s="414">
        <f>X714*(1-'Appx 1. Ref Rates'!$E56)</f>
        <v>0</v>
      </c>
      <c r="Y1490" s="413">
        <f>Y714*(1-'Appx 1. Ref Rates'!$E56)</f>
        <v>0</v>
      </c>
      <c r="Z1490" s="413">
        <f>Z714*(1-'Appx 1. Ref Rates'!$E56)</f>
        <v>0</v>
      </c>
      <c r="AA1490" s="413">
        <f>AA714*(1-'Appx 1. Ref Rates'!$E56)</f>
        <v>0</v>
      </c>
      <c r="AB1490" s="413">
        <f>AB714*(1-'Appx 1. Ref Rates'!$E56)</f>
        <v>0</v>
      </c>
      <c r="AC1490" s="400">
        <f t="shared" si="646"/>
        <v>0</v>
      </c>
      <c r="AD1490" s="921"/>
      <c r="AE1490" s="922"/>
      <c r="AF1490" s="923"/>
    </row>
    <row r="1491" spans="1:32" outlineLevel="1" x14ac:dyDescent="0.2">
      <c r="A1491" s="11">
        <v>164</v>
      </c>
      <c r="B1491" s="661"/>
      <c r="C1491" s="662"/>
      <c r="D1491" s="868" t="str">
        <f>'2. CAD NCCF'!D1491:AF1491</f>
        <v>Asset backed securities (ABS) and asset backed commercial paper (ABCP)</v>
      </c>
      <c r="E1491" s="869"/>
      <c r="F1491" s="869"/>
      <c r="G1491" s="869"/>
      <c r="H1491" s="869"/>
      <c r="I1491" s="869"/>
      <c r="J1491" s="869"/>
      <c r="K1491" s="869"/>
      <c r="L1491" s="869"/>
      <c r="M1491" s="869"/>
      <c r="N1491" s="869"/>
      <c r="O1491" s="869"/>
      <c r="P1491" s="869"/>
      <c r="Q1491" s="869"/>
      <c r="R1491" s="869"/>
      <c r="S1491" s="869"/>
      <c r="T1491" s="869"/>
      <c r="U1491" s="869"/>
      <c r="V1491" s="869"/>
      <c r="W1491" s="869"/>
      <c r="X1491" s="869"/>
      <c r="Y1491" s="869"/>
      <c r="Z1491" s="869"/>
      <c r="AA1491" s="869"/>
      <c r="AB1491" s="869"/>
      <c r="AC1491" s="869"/>
      <c r="AD1491" s="869"/>
      <c r="AE1491" s="869"/>
      <c r="AF1491" s="870"/>
    </row>
    <row r="1492" spans="1:32" outlineLevel="1" x14ac:dyDescent="0.2">
      <c r="A1492" s="11">
        <v>165</v>
      </c>
      <c r="B1492" s="661"/>
      <c r="C1492" s="662"/>
      <c r="D1492" s="662"/>
      <c r="E1492" s="933" t="str">
        <f>'2. CAD NCCF'!E1492:L1492</f>
        <v>Non-FI issued ABS and ABCP, high rated</v>
      </c>
      <c r="F1492" s="934"/>
      <c r="G1492" s="934"/>
      <c r="H1492" s="934"/>
      <c r="I1492" s="934"/>
      <c r="J1492" s="934"/>
      <c r="K1492" s="934"/>
      <c r="L1492" s="935"/>
      <c r="M1492" s="399">
        <f>SUBTOTAL(9,M1493:M1494)</f>
        <v>0</v>
      </c>
      <c r="N1492" s="402">
        <f t="shared" ref="N1492:AC1492" si="647">SUBTOTAL(9,N1493:N1494)</f>
        <v>0</v>
      </c>
      <c r="O1492" s="406">
        <f t="shared" si="647"/>
        <v>0</v>
      </c>
      <c r="P1492" s="406">
        <f t="shared" si="647"/>
        <v>0</v>
      </c>
      <c r="Q1492" s="407">
        <f t="shared" si="647"/>
        <v>0</v>
      </c>
      <c r="R1492" s="402">
        <f t="shared" si="647"/>
        <v>0</v>
      </c>
      <c r="S1492" s="406">
        <f t="shared" si="647"/>
        <v>0</v>
      </c>
      <c r="T1492" s="405">
        <f t="shared" si="647"/>
        <v>0</v>
      </c>
      <c r="U1492" s="405">
        <f t="shared" si="647"/>
        <v>0</v>
      </c>
      <c r="V1492" s="405">
        <f t="shared" si="647"/>
        <v>0</v>
      </c>
      <c r="W1492" s="405">
        <f t="shared" si="647"/>
        <v>0</v>
      </c>
      <c r="X1492" s="405">
        <f t="shared" si="647"/>
        <v>0</v>
      </c>
      <c r="Y1492" s="405">
        <f t="shared" si="647"/>
        <v>0</v>
      </c>
      <c r="Z1492" s="405">
        <f t="shared" si="647"/>
        <v>0</v>
      </c>
      <c r="AA1492" s="405">
        <f t="shared" si="647"/>
        <v>0</v>
      </c>
      <c r="AB1492" s="403">
        <f t="shared" si="647"/>
        <v>0</v>
      </c>
      <c r="AC1492" s="399">
        <f t="shared" si="647"/>
        <v>0</v>
      </c>
      <c r="AD1492" s="1433"/>
      <c r="AE1492" s="852"/>
      <c r="AF1492" s="853"/>
    </row>
    <row r="1493" spans="1:32" ht="15" customHeight="1" outlineLevel="1" x14ac:dyDescent="0.2">
      <c r="A1493" s="11">
        <v>166</v>
      </c>
      <c r="B1493" s="661"/>
      <c r="C1493" s="662"/>
      <c r="D1493" s="662"/>
      <c r="E1493" s="662"/>
      <c r="F1493" s="1045" t="str">
        <f>'2. CAD NCCF'!F1493:L1493</f>
        <v>Non-FI issued ABS, high rated</v>
      </c>
      <c r="G1493" s="1046"/>
      <c r="H1493" s="1046"/>
      <c r="I1493" s="1046"/>
      <c r="J1493" s="1046"/>
      <c r="K1493" s="1046"/>
      <c r="L1493" s="1431"/>
      <c r="M1493" s="400">
        <f t="shared" ref="M1493:M1494" si="648">M717</f>
        <v>0</v>
      </c>
      <c r="N1493" s="411">
        <f>M1493*(1-'Appx 1. Ref Rates'!$E59)+N717*(1-'Appx 1. Ref Rates'!$E59)</f>
        <v>0</v>
      </c>
      <c r="O1493" s="414">
        <f>O717*(1-'Appx 1. Ref Rates'!$E59)</f>
        <v>0</v>
      </c>
      <c r="P1493" s="414">
        <f>P717*(1-'Appx 1. Ref Rates'!$E59)</f>
        <v>0</v>
      </c>
      <c r="Q1493" s="415">
        <f>Q717*(1-'Appx 1. Ref Rates'!$E59)</f>
        <v>0</v>
      </c>
      <c r="R1493" s="411">
        <f>R717*(1-'Appx 1. Ref Rates'!$E59)</f>
        <v>0</v>
      </c>
      <c r="S1493" s="413">
        <f>S717*(1-'Appx 1. Ref Rates'!$E59)</f>
        <v>0</v>
      </c>
      <c r="T1493" s="413">
        <f>T717*(1-'Appx 1. Ref Rates'!$E59)</f>
        <v>0</v>
      </c>
      <c r="U1493" s="413">
        <f>U717*(1-'Appx 1. Ref Rates'!$E59)</f>
        <v>0</v>
      </c>
      <c r="V1493" s="413">
        <f>V717*(1-'Appx 1. Ref Rates'!$E59)</f>
        <v>0</v>
      </c>
      <c r="W1493" s="413">
        <f>W717*(1-'Appx 1. Ref Rates'!$E59)</f>
        <v>0</v>
      </c>
      <c r="X1493" s="414">
        <f>X717*(1-'Appx 1. Ref Rates'!$E59)</f>
        <v>0</v>
      </c>
      <c r="Y1493" s="413">
        <f>Y717*(1-'Appx 1. Ref Rates'!$E59)</f>
        <v>0</v>
      </c>
      <c r="Z1493" s="413">
        <f>Z717*(1-'Appx 1. Ref Rates'!$E59)</f>
        <v>0</v>
      </c>
      <c r="AA1493" s="413">
        <f>AA717*(1-'Appx 1. Ref Rates'!$E59)</f>
        <v>0</v>
      </c>
      <c r="AB1493" s="413">
        <f>AB717*(1-'Appx 1. Ref Rates'!$E59)</f>
        <v>0</v>
      </c>
      <c r="AC1493" s="400">
        <f t="shared" ref="AC1493:AC1494" si="649">AC717</f>
        <v>0</v>
      </c>
      <c r="AD1493" s="854"/>
      <c r="AE1493" s="855"/>
      <c r="AF1493" s="856"/>
    </row>
    <row r="1494" spans="1:32" ht="15" customHeight="1" outlineLevel="1" x14ac:dyDescent="0.2">
      <c r="A1494" s="11">
        <v>167</v>
      </c>
      <c r="B1494" s="661"/>
      <c r="C1494" s="662"/>
      <c r="D1494" s="662"/>
      <c r="E1494" s="662"/>
      <c r="F1494" s="1045" t="str">
        <f>'2. CAD NCCF'!F1494:L1494</f>
        <v>Non-FI issued ABCP, high rated</v>
      </c>
      <c r="G1494" s="1046"/>
      <c r="H1494" s="1046"/>
      <c r="I1494" s="1046"/>
      <c r="J1494" s="1046"/>
      <c r="K1494" s="1046"/>
      <c r="L1494" s="1431"/>
      <c r="M1494" s="400">
        <f t="shared" si="648"/>
        <v>0</v>
      </c>
      <c r="N1494" s="411">
        <f>M1494*(1-'Appx 1. Ref Rates'!$E60)+N718*(1-'Appx 1. Ref Rates'!$E60)</f>
        <v>0</v>
      </c>
      <c r="O1494" s="414">
        <f>O718*(1-'Appx 1. Ref Rates'!$E60)</f>
        <v>0</v>
      </c>
      <c r="P1494" s="414">
        <f>P718*(1-'Appx 1. Ref Rates'!$E60)</f>
        <v>0</v>
      </c>
      <c r="Q1494" s="415">
        <f>Q718*(1-'Appx 1. Ref Rates'!$E60)</f>
        <v>0</v>
      </c>
      <c r="R1494" s="411">
        <f>R718*(1-'Appx 1. Ref Rates'!$E60)</f>
        <v>0</v>
      </c>
      <c r="S1494" s="413">
        <f>S718*(1-'Appx 1. Ref Rates'!$E60)</f>
        <v>0</v>
      </c>
      <c r="T1494" s="413">
        <f>T718*(1-'Appx 1. Ref Rates'!$E60)</f>
        <v>0</v>
      </c>
      <c r="U1494" s="413">
        <f>U718*(1-'Appx 1. Ref Rates'!$E60)</f>
        <v>0</v>
      </c>
      <c r="V1494" s="413">
        <f>V718*(1-'Appx 1. Ref Rates'!$E60)</f>
        <v>0</v>
      </c>
      <c r="W1494" s="413">
        <f>W718*(1-'Appx 1. Ref Rates'!$E60)</f>
        <v>0</v>
      </c>
      <c r="X1494" s="414">
        <f>X718*(1-'Appx 1. Ref Rates'!$E60)</f>
        <v>0</v>
      </c>
      <c r="Y1494" s="413">
        <f>Y718*(1-'Appx 1. Ref Rates'!$E60)</f>
        <v>0</v>
      </c>
      <c r="Z1494" s="413">
        <f>Z718*(1-'Appx 1. Ref Rates'!$E60)</f>
        <v>0</v>
      </c>
      <c r="AA1494" s="413">
        <f>AA718*(1-'Appx 1. Ref Rates'!$E60)</f>
        <v>0</v>
      </c>
      <c r="AB1494" s="413">
        <f>AB718*(1-'Appx 1. Ref Rates'!$E60)</f>
        <v>0</v>
      </c>
      <c r="AC1494" s="400">
        <f t="shared" si="649"/>
        <v>0</v>
      </c>
      <c r="AD1494" s="854"/>
      <c r="AE1494" s="855"/>
      <c r="AF1494" s="856"/>
    </row>
    <row r="1495" spans="1:32" outlineLevel="1" x14ac:dyDescent="0.2">
      <c r="A1495" s="11">
        <v>168</v>
      </c>
      <c r="B1495" s="661"/>
      <c r="C1495" s="662"/>
      <c r="D1495" s="662"/>
      <c r="E1495" s="877" t="str">
        <f>'2. CAD NCCF'!E1495:L1495</f>
        <v>FI issued ABS and ABCP, high rated</v>
      </c>
      <c r="F1495" s="878"/>
      <c r="G1495" s="878"/>
      <c r="H1495" s="878"/>
      <c r="I1495" s="878"/>
      <c r="J1495" s="878"/>
      <c r="K1495" s="878"/>
      <c r="L1495" s="879"/>
      <c r="M1495" s="399">
        <f>SUBTOTAL(9,M1496:M1497)</f>
        <v>0</v>
      </c>
      <c r="N1495" s="402">
        <f t="shared" ref="N1495:AC1495" si="650">SUBTOTAL(9,N1496:N1497)</f>
        <v>0</v>
      </c>
      <c r="O1495" s="406">
        <f t="shared" si="650"/>
        <v>0</v>
      </c>
      <c r="P1495" s="406">
        <f t="shared" si="650"/>
        <v>0</v>
      </c>
      <c r="Q1495" s="407">
        <f t="shared" si="650"/>
        <v>0</v>
      </c>
      <c r="R1495" s="402">
        <f t="shared" si="650"/>
        <v>0</v>
      </c>
      <c r="S1495" s="406">
        <f t="shared" si="650"/>
        <v>0</v>
      </c>
      <c r="T1495" s="405">
        <f t="shared" si="650"/>
        <v>0</v>
      </c>
      <c r="U1495" s="405">
        <f t="shared" si="650"/>
        <v>0</v>
      </c>
      <c r="V1495" s="405">
        <f t="shared" si="650"/>
        <v>0</v>
      </c>
      <c r="W1495" s="405">
        <f t="shared" si="650"/>
        <v>0</v>
      </c>
      <c r="X1495" s="405">
        <f t="shared" si="650"/>
        <v>0</v>
      </c>
      <c r="Y1495" s="405">
        <f t="shared" si="650"/>
        <v>0</v>
      </c>
      <c r="Z1495" s="405">
        <f t="shared" si="650"/>
        <v>0</v>
      </c>
      <c r="AA1495" s="405">
        <f t="shared" si="650"/>
        <v>0</v>
      </c>
      <c r="AB1495" s="403">
        <f t="shared" si="650"/>
        <v>0</v>
      </c>
      <c r="AC1495" s="399">
        <f t="shared" si="650"/>
        <v>0</v>
      </c>
      <c r="AD1495" s="854"/>
      <c r="AE1495" s="855"/>
      <c r="AF1495" s="856"/>
    </row>
    <row r="1496" spans="1:32" ht="15" customHeight="1" outlineLevel="1" x14ac:dyDescent="0.2">
      <c r="A1496" s="11">
        <v>169</v>
      </c>
      <c r="B1496" s="661"/>
      <c r="C1496" s="662"/>
      <c r="D1496" s="662"/>
      <c r="E1496" s="662"/>
      <c r="F1496" s="1045" t="str">
        <f>'2. CAD NCCF'!F1496:L1496</f>
        <v>FI issued ABS, high rated</v>
      </c>
      <c r="G1496" s="1046"/>
      <c r="H1496" s="1046"/>
      <c r="I1496" s="1046"/>
      <c r="J1496" s="1046"/>
      <c r="K1496" s="1046"/>
      <c r="L1496" s="1431"/>
      <c r="M1496" s="400">
        <f t="shared" ref="M1496:M1497" si="651">M720</f>
        <v>0</v>
      </c>
      <c r="N1496" s="411">
        <f>M1496*(1-'Appx 1. Ref Rates'!$E62)+N720*(1-'Appx 1. Ref Rates'!$E62)</f>
        <v>0</v>
      </c>
      <c r="O1496" s="414">
        <f>O720*(1-'Appx 1. Ref Rates'!$E62)</f>
        <v>0</v>
      </c>
      <c r="P1496" s="414">
        <f>P720*(1-'Appx 1. Ref Rates'!$E62)</f>
        <v>0</v>
      </c>
      <c r="Q1496" s="415">
        <f>Q720*(1-'Appx 1. Ref Rates'!$E62)</f>
        <v>0</v>
      </c>
      <c r="R1496" s="411">
        <f>R720*(1-'Appx 1. Ref Rates'!$E62)</f>
        <v>0</v>
      </c>
      <c r="S1496" s="413">
        <f>S720*(1-'Appx 1. Ref Rates'!$E62)</f>
        <v>0</v>
      </c>
      <c r="T1496" s="413">
        <f>T720*(1-'Appx 1. Ref Rates'!$E62)</f>
        <v>0</v>
      </c>
      <c r="U1496" s="413">
        <f>U720*(1-'Appx 1. Ref Rates'!$E62)</f>
        <v>0</v>
      </c>
      <c r="V1496" s="413">
        <f>V720*(1-'Appx 1. Ref Rates'!$E62)</f>
        <v>0</v>
      </c>
      <c r="W1496" s="413">
        <f>W720*(1-'Appx 1. Ref Rates'!$E62)</f>
        <v>0</v>
      </c>
      <c r="X1496" s="414">
        <f>X720*(1-'Appx 1. Ref Rates'!$E62)</f>
        <v>0</v>
      </c>
      <c r="Y1496" s="413">
        <f>Y720*(1-'Appx 1. Ref Rates'!$E62)</f>
        <v>0</v>
      </c>
      <c r="Z1496" s="413">
        <f>Z720*(1-'Appx 1. Ref Rates'!$E62)</f>
        <v>0</v>
      </c>
      <c r="AA1496" s="413">
        <f>AA720*(1-'Appx 1. Ref Rates'!$E62)</f>
        <v>0</v>
      </c>
      <c r="AB1496" s="413">
        <f>AB720*(1-'Appx 1. Ref Rates'!$E62)</f>
        <v>0</v>
      </c>
      <c r="AC1496" s="400">
        <f t="shared" ref="AC1496:AC1497" si="652">AC720</f>
        <v>0</v>
      </c>
      <c r="AD1496" s="854"/>
      <c r="AE1496" s="855"/>
      <c r="AF1496" s="856"/>
    </row>
    <row r="1497" spans="1:32" ht="15" customHeight="1" outlineLevel="1" x14ac:dyDescent="0.2">
      <c r="A1497" s="11">
        <v>170</v>
      </c>
      <c r="B1497" s="661"/>
      <c r="C1497" s="662"/>
      <c r="D1497" s="662"/>
      <c r="E1497" s="662"/>
      <c r="F1497" s="1045" t="str">
        <f>'2. CAD NCCF'!F1497:L1497</f>
        <v>FI issued ABCP, high rated</v>
      </c>
      <c r="G1497" s="1046"/>
      <c r="H1497" s="1046"/>
      <c r="I1497" s="1046"/>
      <c r="J1497" s="1046"/>
      <c r="K1497" s="1046"/>
      <c r="L1497" s="1431"/>
      <c r="M1497" s="400">
        <f t="shared" si="651"/>
        <v>0</v>
      </c>
      <c r="N1497" s="411">
        <f>M1497*(1-'Appx 1. Ref Rates'!$E63)+N721*(1-'Appx 1. Ref Rates'!$E63)</f>
        <v>0</v>
      </c>
      <c r="O1497" s="414">
        <f>O721*(1-'Appx 1. Ref Rates'!$E63)</f>
        <v>0</v>
      </c>
      <c r="P1497" s="414">
        <f>P721*(1-'Appx 1. Ref Rates'!$E63)</f>
        <v>0</v>
      </c>
      <c r="Q1497" s="415">
        <f>Q721*(1-'Appx 1. Ref Rates'!$E63)</f>
        <v>0</v>
      </c>
      <c r="R1497" s="411">
        <f>R721*(1-'Appx 1. Ref Rates'!$E63)</f>
        <v>0</v>
      </c>
      <c r="S1497" s="413">
        <f>S721*(1-'Appx 1. Ref Rates'!$E63)</f>
        <v>0</v>
      </c>
      <c r="T1497" s="413">
        <f>T721*(1-'Appx 1. Ref Rates'!$E63)</f>
        <v>0</v>
      </c>
      <c r="U1497" s="413">
        <f>U721*(1-'Appx 1. Ref Rates'!$E63)</f>
        <v>0</v>
      </c>
      <c r="V1497" s="413">
        <f>V721*(1-'Appx 1. Ref Rates'!$E63)</f>
        <v>0</v>
      </c>
      <c r="W1497" s="413">
        <f>W721*(1-'Appx 1. Ref Rates'!$E63)</f>
        <v>0</v>
      </c>
      <c r="X1497" s="414">
        <f>X721*(1-'Appx 1. Ref Rates'!$E63)</f>
        <v>0</v>
      </c>
      <c r="Y1497" s="413">
        <f>Y721*(1-'Appx 1. Ref Rates'!$E63)</f>
        <v>0</v>
      </c>
      <c r="Z1497" s="413">
        <f>Z721*(1-'Appx 1. Ref Rates'!$E63)</f>
        <v>0</v>
      </c>
      <c r="AA1497" s="413">
        <f>AA721*(1-'Appx 1. Ref Rates'!$E63)</f>
        <v>0</v>
      </c>
      <c r="AB1497" s="413">
        <f>AB721*(1-'Appx 1. Ref Rates'!$E63)</f>
        <v>0</v>
      </c>
      <c r="AC1497" s="400">
        <f t="shared" si="652"/>
        <v>0</v>
      </c>
      <c r="AD1497" s="854"/>
      <c r="AE1497" s="855"/>
      <c r="AF1497" s="856"/>
    </row>
    <row r="1498" spans="1:32" outlineLevel="1" x14ac:dyDescent="0.2">
      <c r="A1498" s="11">
        <v>171</v>
      </c>
      <c r="B1498" s="661"/>
      <c r="C1498" s="662"/>
      <c r="D1498" s="662"/>
      <c r="E1498" s="877" t="str">
        <f>'2. CAD NCCF'!E1498:L1498</f>
        <v>Non-FI issued ABS and ABCP, medium rated</v>
      </c>
      <c r="F1498" s="878"/>
      <c r="G1498" s="878"/>
      <c r="H1498" s="878"/>
      <c r="I1498" s="878"/>
      <c r="J1498" s="878"/>
      <c r="K1498" s="878"/>
      <c r="L1498" s="879"/>
      <c r="M1498" s="399">
        <f>SUBTOTAL(9,M1499:M1500)</f>
        <v>0</v>
      </c>
      <c r="N1498" s="402">
        <f t="shared" ref="N1498:AC1498" si="653">SUBTOTAL(9,N1499:N1500)</f>
        <v>0</v>
      </c>
      <c r="O1498" s="406">
        <f t="shared" si="653"/>
        <v>0</v>
      </c>
      <c r="P1498" s="406">
        <f t="shared" si="653"/>
        <v>0</v>
      </c>
      <c r="Q1498" s="407">
        <f t="shared" si="653"/>
        <v>0</v>
      </c>
      <c r="R1498" s="402">
        <f t="shared" si="653"/>
        <v>0</v>
      </c>
      <c r="S1498" s="406">
        <f t="shared" si="653"/>
        <v>0</v>
      </c>
      <c r="T1498" s="405">
        <f t="shared" si="653"/>
        <v>0</v>
      </c>
      <c r="U1498" s="405">
        <f t="shared" si="653"/>
        <v>0</v>
      </c>
      <c r="V1498" s="405">
        <f t="shared" si="653"/>
        <v>0</v>
      </c>
      <c r="W1498" s="405">
        <f t="shared" si="653"/>
        <v>0</v>
      </c>
      <c r="X1498" s="405">
        <f t="shared" si="653"/>
        <v>0</v>
      </c>
      <c r="Y1498" s="405">
        <f t="shared" si="653"/>
        <v>0</v>
      </c>
      <c r="Z1498" s="405">
        <f t="shared" si="653"/>
        <v>0</v>
      </c>
      <c r="AA1498" s="405">
        <f t="shared" si="653"/>
        <v>0</v>
      </c>
      <c r="AB1498" s="403">
        <f t="shared" si="653"/>
        <v>0</v>
      </c>
      <c r="AC1498" s="399">
        <f t="shared" si="653"/>
        <v>0</v>
      </c>
      <c r="AD1498" s="854"/>
      <c r="AE1498" s="855"/>
      <c r="AF1498" s="856"/>
    </row>
    <row r="1499" spans="1:32" ht="15" customHeight="1" outlineLevel="1" x14ac:dyDescent="0.2">
      <c r="A1499" s="11">
        <v>172</v>
      </c>
      <c r="B1499" s="661"/>
      <c r="C1499" s="662"/>
      <c r="D1499" s="662"/>
      <c r="E1499" s="662"/>
      <c r="F1499" s="1045" t="str">
        <f>'2. CAD NCCF'!F1499:L1499</f>
        <v>Non-FI issued ABS, medium rated</v>
      </c>
      <c r="G1499" s="1046"/>
      <c r="H1499" s="1046"/>
      <c r="I1499" s="1046"/>
      <c r="J1499" s="1046"/>
      <c r="K1499" s="1046"/>
      <c r="L1499" s="1431"/>
      <c r="M1499" s="400">
        <f t="shared" ref="M1499:M1500" si="654">M723</f>
        <v>0</v>
      </c>
      <c r="N1499" s="411">
        <f>M1499*(1-'Appx 1. Ref Rates'!$E65)+N723*(1-'Appx 1. Ref Rates'!$E65)</f>
        <v>0</v>
      </c>
      <c r="O1499" s="414">
        <f>O723*(1-'Appx 1. Ref Rates'!$E65)</f>
        <v>0</v>
      </c>
      <c r="P1499" s="414">
        <f>P723*(1-'Appx 1. Ref Rates'!$E65)</f>
        <v>0</v>
      </c>
      <c r="Q1499" s="415">
        <f>Q723*(1-'Appx 1. Ref Rates'!$E65)</f>
        <v>0</v>
      </c>
      <c r="R1499" s="411">
        <f>R723*(1-'Appx 1. Ref Rates'!$E65)</f>
        <v>0</v>
      </c>
      <c r="S1499" s="413">
        <f>S723*(1-'Appx 1. Ref Rates'!$E65)</f>
        <v>0</v>
      </c>
      <c r="T1499" s="413">
        <f>T723*(1-'Appx 1. Ref Rates'!$E65)</f>
        <v>0</v>
      </c>
      <c r="U1499" s="413">
        <f>U723*(1-'Appx 1. Ref Rates'!$E65)</f>
        <v>0</v>
      </c>
      <c r="V1499" s="413">
        <f>V723*(1-'Appx 1. Ref Rates'!$E65)</f>
        <v>0</v>
      </c>
      <c r="W1499" s="413">
        <f>W723*(1-'Appx 1. Ref Rates'!$E65)</f>
        <v>0</v>
      </c>
      <c r="X1499" s="414">
        <f>X723*(1-'Appx 1. Ref Rates'!$E65)</f>
        <v>0</v>
      </c>
      <c r="Y1499" s="413">
        <f>Y723*(1-'Appx 1. Ref Rates'!$E65)</f>
        <v>0</v>
      </c>
      <c r="Z1499" s="413">
        <f>Z723*(1-'Appx 1. Ref Rates'!$E65)</f>
        <v>0</v>
      </c>
      <c r="AA1499" s="413">
        <f>AA723*(1-'Appx 1. Ref Rates'!$E65)</f>
        <v>0</v>
      </c>
      <c r="AB1499" s="413">
        <f>AB723*(1-'Appx 1. Ref Rates'!$E65)</f>
        <v>0</v>
      </c>
      <c r="AC1499" s="400">
        <f t="shared" ref="AC1499:AC1500" si="655">AC723</f>
        <v>0</v>
      </c>
      <c r="AD1499" s="854"/>
      <c r="AE1499" s="855"/>
      <c r="AF1499" s="856"/>
    </row>
    <row r="1500" spans="1:32" ht="15" customHeight="1" outlineLevel="1" x14ac:dyDescent="0.2">
      <c r="A1500" s="11">
        <v>173</v>
      </c>
      <c r="B1500" s="661"/>
      <c r="C1500" s="662"/>
      <c r="D1500" s="662"/>
      <c r="E1500" s="662"/>
      <c r="F1500" s="1045" t="str">
        <f>'2. CAD NCCF'!F1500:L1500</f>
        <v>Non-FI issued ABCP, medium rated</v>
      </c>
      <c r="G1500" s="1046"/>
      <c r="H1500" s="1046"/>
      <c r="I1500" s="1046"/>
      <c r="J1500" s="1046"/>
      <c r="K1500" s="1046"/>
      <c r="L1500" s="1431"/>
      <c r="M1500" s="400">
        <f t="shared" si="654"/>
        <v>0</v>
      </c>
      <c r="N1500" s="411">
        <f>M1500*(1-'Appx 1. Ref Rates'!$E66)+N724*(1-'Appx 1. Ref Rates'!$E66)</f>
        <v>0</v>
      </c>
      <c r="O1500" s="414">
        <f>O724*(1-'Appx 1. Ref Rates'!$E66)</f>
        <v>0</v>
      </c>
      <c r="P1500" s="414">
        <f>P724*(1-'Appx 1. Ref Rates'!$E66)</f>
        <v>0</v>
      </c>
      <c r="Q1500" s="415">
        <f>Q724*(1-'Appx 1. Ref Rates'!$E66)</f>
        <v>0</v>
      </c>
      <c r="R1500" s="411">
        <f>R724*(1-'Appx 1. Ref Rates'!$E66)</f>
        <v>0</v>
      </c>
      <c r="S1500" s="413">
        <f>S724*(1-'Appx 1. Ref Rates'!$E66)</f>
        <v>0</v>
      </c>
      <c r="T1500" s="413">
        <f>T724*(1-'Appx 1. Ref Rates'!$E66)</f>
        <v>0</v>
      </c>
      <c r="U1500" s="413">
        <f>U724*(1-'Appx 1. Ref Rates'!$E66)</f>
        <v>0</v>
      </c>
      <c r="V1500" s="413">
        <f>V724*(1-'Appx 1. Ref Rates'!$E66)</f>
        <v>0</v>
      </c>
      <c r="W1500" s="413">
        <f>W724*(1-'Appx 1. Ref Rates'!$E66)</f>
        <v>0</v>
      </c>
      <c r="X1500" s="414">
        <f>X724*(1-'Appx 1. Ref Rates'!$E66)</f>
        <v>0</v>
      </c>
      <c r="Y1500" s="413">
        <f>Y724*(1-'Appx 1. Ref Rates'!$E66)</f>
        <v>0</v>
      </c>
      <c r="Z1500" s="413">
        <f>Z724*(1-'Appx 1. Ref Rates'!$E66)</f>
        <v>0</v>
      </c>
      <c r="AA1500" s="413">
        <f>AA724*(1-'Appx 1. Ref Rates'!$E66)</f>
        <v>0</v>
      </c>
      <c r="AB1500" s="413">
        <f>AB724*(1-'Appx 1. Ref Rates'!$E66)</f>
        <v>0</v>
      </c>
      <c r="AC1500" s="400">
        <f t="shared" si="655"/>
        <v>0</v>
      </c>
      <c r="AD1500" s="854"/>
      <c r="AE1500" s="855"/>
      <c r="AF1500" s="856"/>
    </row>
    <row r="1501" spans="1:32" outlineLevel="1" x14ac:dyDescent="0.2">
      <c r="A1501" s="11">
        <v>174</v>
      </c>
      <c r="B1501" s="661"/>
      <c r="C1501" s="662"/>
      <c r="D1501" s="662"/>
      <c r="E1501" s="877" t="str">
        <f>'2. CAD NCCF'!E1501:L1501</f>
        <v>FI issued ABS and ABCP, medium rated</v>
      </c>
      <c r="F1501" s="878"/>
      <c r="G1501" s="878"/>
      <c r="H1501" s="878"/>
      <c r="I1501" s="878"/>
      <c r="J1501" s="878"/>
      <c r="K1501" s="878"/>
      <c r="L1501" s="879"/>
      <c r="M1501" s="399">
        <f>SUBTOTAL(9,M1502:M1503)</f>
        <v>0</v>
      </c>
      <c r="N1501" s="402">
        <f t="shared" ref="N1501:AC1501" si="656">SUBTOTAL(9,N1502:N1503)</f>
        <v>0</v>
      </c>
      <c r="O1501" s="406">
        <f t="shared" si="656"/>
        <v>0</v>
      </c>
      <c r="P1501" s="406">
        <f t="shared" si="656"/>
        <v>0</v>
      </c>
      <c r="Q1501" s="407">
        <f t="shared" si="656"/>
        <v>0</v>
      </c>
      <c r="R1501" s="402">
        <f t="shared" si="656"/>
        <v>0</v>
      </c>
      <c r="S1501" s="406">
        <f t="shared" si="656"/>
        <v>0</v>
      </c>
      <c r="T1501" s="405">
        <f t="shared" si="656"/>
        <v>0</v>
      </c>
      <c r="U1501" s="405">
        <f t="shared" si="656"/>
        <v>0</v>
      </c>
      <c r="V1501" s="405">
        <f t="shared" si="656"/>
        <v>0</v>
      </c>
      <c r="W1501" s="405">
        <f t="shared" si="656"/>
        <v>0</v>
      </c>
      <c r="X1501" s="405">
        <f t="shared" si="656"/>
        <v>0</v>
      </c>
      <c r="Y1501" s="405">
        <f t="shared" si="656"/>
        <v>0</v>
      </c>
      <c r="Z1501" s="405">
        <f t="shared" si="656"/>
        <v>0</v>
      </c>
      <c r="AA1501" s="405">
        <f t="shared" si="656"/>
        <v>0</v>
      </c>
      <c r="AB1501" s="403">
        <f t="shared" si="656"/>
        <v>0</v>
      </c>
      <c r="AC1501" s="399">
        <f t="shared" si="656"/>
        <v>0</v>
      </c>
      <c r="AD1501" s="854"/>
      <c r="AE1501" s="855"/>
      <c r="AF1501" s="856"/>
    </row>
    <row r="1502" spans="1:32" ht="15" customHeight="1" outlineLevel="1" x14ac:dyDescent="0.2">
      <c r="A1502" s="11">
        <v>175</v>
      </c>
      <c r="B1502" s="661"/>
      <c r="C1502" s="662"/>
      <c r="D1502" s="662"/>
      <c r="E1502" s="662"/>
      <c r="F1502" s="1045" t="str">
        <f>'2. CAD NCCF'!F1502:L1502</f>
        <v>FI issued ABS, medium rated</v>
      </c>
      <c r="G1502" s="1046"/>
      <c r="H1502" s="1046"/>
      <c r="I1502" s="1046"/>
      <c r="J1502" s="1046"/>
      <c r="K1502" s="1046"/>
      <c r="L1502" s="1431"/>
      <c r="M1502" s="400">
        <f t="shared" ref="M1502:M1503" si="657">M726</f>
        <v>0</v>
      </c>
      <c r="N1502" s="411">
        <f>M1502*(1-'Appx 1. Ref Rates'!$E68)+N726*(1-'Appx 1. Ref Rates'!$E68)</f>
        <v>0</v>
      </c>
      <c r="O1502" s="414">
        <f>O726*(1-'Appx 1. Ref Rates'!$E68)</f>
        <v>0</v>
      </c>
      <c r="P1502" s="414">
        <f>P726*(1-'Appx 1. Ref Rates'!$E68)</f>
        <v>0</v>
      </c>
      <c r="Q1502" s="415">
        <f>Q726*(1-'Appx 1. Ref Rates'!$E68)</f>
        <v>0</v>
      </c>
      <c r="R1502" s="411">
        <f>R726*(1-'Appx 1. Ref Rates'!$E68)</f>
        <v>0</v>
      </c>
      <c r="S1502" s="413">
        <f>S726*(1-'Appx 1. Ref Rates'!$E68)</f>
        <v>0</v>
      </c>
      <c r="T1502" s="413">
        <f>T726*(1-'Appx 1. Ref Rates'!$E68)</f>
        <v>0</v>
      </c>
      <c r="U1502" s="413">
        <f>U726*(1-'Appx 1. Ref Rates'!$E68)</f>
        <v>0</v>
      </c>
      <c r="V1502" s="413">
        <f>V726*(1-'Appx 1. Ref Rates'!$E68)</f>
        <v>0</v>
      </c>
      <c r="W1502" s="413">
        <f>W726*(1-'Appx 1. Ref Rates'!$E68)</f>
        <v>0</v>
      </c>
      <c r="X1502" s="414">
        <f>X726*(1-'Appx 1. Ref Rates'!$E68)</f>
        <v>0</v>
      </c>
      <c r="Y1502" s="413">
        <f>Y726*(1-'Appx 1. Ref Rates'!$E68)</f>
        <v>0</v>
      </c>
      <c r="Z1502" s="413">
        <f>Z726*(1-'Appx 1. Ref Rates'!$E68)</f>
        <v>0</v>
      </c>
      <c r="AA1502" s="413">
        <f>AA726*(1-'Appx 1. Ref Rates'!$E68)</f>
        <v>0</v>
      </c>
      <c r="AB1502" s="413">
        <f>AB726*(1-'Appx 1. Ref Rates'!$E68)</f>
        <v>0</v>
      </c>
      <c r="AC1502" s="400">
        <f t="shared" ref="AC1502:AC1503" si="658">AC726</f>
        <v>0</v>
      </c>
      <c r="AD1502" s="854"/>
      <c r="AE1502" s="855"/>
      <c r="AF1502" s="856"/>
    </row>
    <row r="1503" spans="1:32" ht="15" customHeight="1" outlineLevel="1" x14ac:dyDescent="0.2">
      <c r="A1503" s="11">
        <v>176</v>
      </c>
      <c r="B1503" s="661"/>
      <c r="C1503" s="662"/>
      <c r="D1503" s="662"/>
      <c r="E1503" s="662"/>
      <c r="F1503" s="1045" t="str">
        <f>'2. CAD NCCF'!F1503:L1503</f>
        <v>FI issued ABCP, medium rated</v>
      </c>
      <c r="G1503" s="1046"/>
      <c r="H1503" s="1046"/>
      <c r="I1503" s="1046"/>
      <c r="J1503" s="1046"/>
      <c r="K1503" s="1046"/>
      <c r="L1503" s="1431"/>
      <c r="M1503" s="400">
        <f t="shared" si="657"/>
        <v>0</v>
      </c>
      <c r="N1503" s="411">
        <f>M1503*(1-'Appx 1. Ref Rates'!$E69)+N727*(1-'Appx 1. Ref Rates'!$E69)</f>
        <v>0</v>
      </c>
      <c r="O1503" s="414">
        <f>O727*(1-'Appx 1. Ref Rates'!$E69)</f>
        <v>0</v>
      </c>
      <c r="P1503" s="414">
        <f>P727*(1-'Appx 1. Ref Rates'!$E69)</f>
        <v>0</v>
      </c>
      <c r="Q1503" s="415">
        <f>Q727*(1-'Appx 1. Ref Rates'!$E69)</f>
        <v>0</v>
      </c>
      <c r="R1503" s="411">
        <f>R727*(1-'Appx 1. Ref Rates'!$E69)</f>
        <v>0</v>
      </c>
      <c r="S1503" s="413">
        <f>S727*(1-'Appx 1. Ref Rates'!$E69)</f>
        <v>0</v>
      </c>
      <c r="T1503" s="413">
        <f>T727*(1-'Appx 1. Ref Rates'!$E69)</f>
        <v>0</v>
      </c>
      <c r="U1503" s="413">
        <f>U727*(1-'Appx 1. Ref Rates'!$E69)</f>
        <v>0</v>
      </c>
      <c r="V1503" s="413">
        <f>V727*(1-'Appx 1. Ref Rates'!$E69)</f>
        <v>0</v>
      </c>
      <c r="W1503" s="413">
        <f>W727*(1-'Appx 1. Ref Rates'!$E69)</f>
        <v>0</v>
      </c>
      <c r="X1503" s="414">
        <f>X727*(1-'Appx 1. Ref Rates'!$E69)</f>
        <v>0</v>
      </c>
      <c r="Y1503" s="413">
        <f>Y727*(1-'Appx 1. Ref Rates'!$E69)</f>
        <v>0</v>
      </c>
      <c r="Z1503" s="413">
        <f>Z727*(1-'Appx 1. Ref Rates'!$E69)</f>
        <v>0</v>
      </c>
      <c r="AA1503" s="413">
        <f>AA727*(1-'Appx 1. Ref Rates'!$E69)</f>
        <v>0</v>
      </c>
      <c r="AB1503" s="413">
        <f>AB727*(1-'Appx 1. Ref Rates'!$E69)</f>
        <v>0</v>
      </c>
      <c r="AC1503" s="400">
        <f t="shared" si="658"/>
        <v>0</v>
      </c>
      <c r="AD1503" s="854"/>
      <c r="AE1503" s="855"/>
      <c r="AF1503" s="856"/>
    </row>
    <row r="1504" spans="1:32" outlineLevel="1" x14ac:dyDescent="0.2">
      <c r="A1504" s="11">
        <v>177</v>
      </c>
      <c r="B1504" s="661"/>
      <c r="C1504" s="662"/>
      <c r="D1504" s="662"/>
      <c r="E1504" s="877" t="str">
        <f>'2. CAD NCCF'!E1504:L1504</f>
        <v>Non-FI issued ABS and ABCP, low or not rated</v>
      </c>
      <c r="F1504" s="878"/>
      <c r="G1504" s="878"/>
      <c r="H1504" s="878"/>
      <c r="I1504" s="878"/>
      <c r="J1504" s="878"/>
      <c r="K1504" s="878"/>
      <c r="L1504" s="879"/>
      <c r="M1504" s="399">
        <f>SUBTOTAL(9,M1505:M1506)</f>
        <v>0</v>
      </c>
      <c r="N1504" s="402">
        <f t="shared" ref="N1504:AC1504" si="659">SUBTOTAL(9,N1505:N1506)</f>
        <v>0</v>
      </c>
      <c r="O1504" s="406">
        <f t="shared" si="659"/>
        <v>0</v>
      </c>
      <c r="P1504" s="406">
        <f t="shared" si="659"/>
        <v>0</v>
      </c>
      <c r="Q1504" s="407">
        <f t="shared" si="659"/>
        <v>0</v>
      </c>
      <c r="R1504" s="402">
        <f t="shared" si="659"/>
        <v>0</v>
      </c>
      <c r="S1504" s="406">
        <f t="shared" si="659"/>
        <v>0</v>
      </c>
      <c r="T1504" s="405">
        <f t="shared" si="659"/>
        <v>0</v>
      </c>
      <c r="U1504" s="405">
        <f t="shared" si="659"/>
        <v>0</v>
      </c>
      <c r="V1504" s="405">
        <f t="shared" si="659"/>
        <v>0</v>
      </c>
      <c r="W1504" s="405">
        <f t="shared" si="659"/>
        <v>0</v>
      </c>
      <c r="X1504" s="405">
        <f t="shared" si="659"/>
        <v>0</v>
      </c>
      <c r="Y1504" s="405">
        <f t="shared" si="659"/>
        <v>0</v>
      </c>
      <c r="Z1504" s="405">
        <f t="shared" si="659"/>
        <v>0</v>
      </c>
      <c r="AA1504" s="405">
        <f t="shared" si="659"/>
        <v>0</v>
      </c>
      <c r="AB1504" s="403">
        <f t="shared" si="659"/>
        <v>0</v>
      </c>
      <c r="AC1504" s="399">
        <f t="shared" si="659"/>
        <v>0</v>
      </c>
      <c r="AD1504" s="854"/>
      <c r="AE1504" s="855"/>
      <c r="AF1504" s="856"/>
    </row>
    <row r="1505" spans="1:34" ht="15" customHeight="1" outlineLevel="1" x14ac:dyDescent="0.2">
      <c r="A1505" s="11">
        <v>178</v>
      </c>
      <c r="B1505" s="661"/>
      <c r="C1505" s="662"/>
      <c r="D1505" s="662"/>
      <c r="E1505" s="662"/>
      <c r="F1505" s="1045" t="str">
        <f>'2. CAD NCCF'!F1505:L1505</f>
        <v>Non-FI issued ABS, low or not rated</v>
      </c>
      <c r="G1505" s="1046"/>
      <c r="H1505" s="1046"/>
      <c r="I1505" s="1046"/>
      <c r="J1505" s="1046"/>
      <c r="K1505" s="1046"/>
      <c r="L1505" s="1431"/>
      <c r="M1505" s="400">
        <f t="shared" ref="M1505:M1506" si="660">M729</f>
        <v>0</v>
      </c>
      <c r="N1505" s="411">
        <f>M1505*(1-'Appx 1. Ref Rates'!$E71)+N729*(1-'Appx 1. Ref Rates'!$E71)</f>
        <v>0</v>
      </c>
      <c r="O1505" s="414">
        <f>O729*(1-'Appx 1. Ref Rates'!$E71)</f>
        <v>0</v>
      </c>
      <c r="P1505" s="414">
        <f>P729*(1-'Appx 1. Ref Rates'!$E71)</f>
        <v>0</v>
      </c>
      <c r="Q1505" s="415">
        <f>Q729*(1-'Appx 1. Ref Rates'!$E71)</f>
        <v>0</v>
      </c>
      <c r="R1505" s="411">
        <f>R729*(1-'Appx 1. Ref Rates'!$E71)</f>
        <v>0</v>
      </c>
      <c r="S1505" s="413">
        <f>S729*(1-'Appx 1. Ref Rates'!$E71)</f>
        <v>0</v>
      </c>
      <c r="T1505" s="413">
        <f>T729*(1-'Appx 1. Ref Rates'!$E71)</f>
        <v>0</v>
      </c>
      <c r="U1505" s="413">
        <f>U729*(1-'Appx 1. Ref Rates'!$E71)</f>
        <v>0</v>
      </c>
      <c r="V1505" s="413">
        <f>V729*(1-'Appx 1. Ref Rates'!$E71)</f>
        <v>0</v>
      </c>
      <c r="W1505" s="413">
        <f>W729*(1-'Appx 1. Ref Rates'!$E71)</f>
        <v>0</v>
      </c>
      <c r="X1505" s="414">
        <f>X729*(1-'Appx 1. Ref Rates'!$E71)</f>
        <v>0</v>
      </c>
      <c r="Y1505" s="413">
        <f>Y729*(1-'Appx 1. Ref Rates'!$E71)</f>
        <v>0</v>
      </c>
      <c r="Z1505" s="413">
        <f>Z729*(1-'Appx 1. Ref Rates'!$E71)</f>
        <v>0</v>
      </c>
      <c r="AA1505" s="413">
        <f>AA729*(1-'Appx 1. Ref Rates'!$E71)</f>
        <v>0</v>
      </c>
      <c r="AB1505" s="413">
        <f>AB729*(1-'Appx 1. Ref Rates'!$E71)</f>
        <v>0</v>
      </c>
      <c r="AC1505" s="400">
        <f t="shared" ref="AC1505:AC1506" si="661">AC729</f>
        <v>0</v>
      </c>
      <c r="AD1505" s="854"/>
      <c r="AE1505" s="855"/>
      <c r="AF1505" s="856"/>
    </row>
    <row r="1506" spans="1:34" ht="15" customHeight="1" outlineLevel="1" x14ac:dyDescent="0.2">
      <c r="A1506" s="11">
        <v>179</v>
      </c>
      <c r="B1506" s="661"/>
      <c r="C1506" s="662"/>
      <c r="D1506" s="662"/>
      <c r="E1506" s="662"/>
      <c r="F1506" s="1045" t="str">
        <f>'2. CAD NCCF'!F1506:L1506</f>
        <v>Non-FI issued ABCP, low or not rated</v>
      </c>
      <c r="G1506" s="1046"/>
      <c r="H1506" s="1046"/>
      <c r="I1506" s="1046"/>
      <c r="J1506" s="1046"/>
      <c r="K1506" s="1046"/>
      <c r="L1506" s="1431"/>
      <c r="M1506" s="400">
        <f t="shared" si="660"/>
        <v>0</v>
      </c>
      <c r="N1506" s="411">
        <f>M1506*(1-'Appx 1. Ref Rates'!$E72)+N730*(1-'Appx 1. Ref Rates'!$E72)</f>
        <v>0</v>
      </c>
      <c r="O1506" s="414">
        <f>O730*(1-'Appx 1. Ref Rates'!$E72)</f>
        <v>0</v>
      </c>
      <c r="P1506" s="414">
        <f>P730*(1-'Appx 1. Ref Rates'!$E72)</f>
        <v>0</v>
      </c>
      <c r="Q1506" s="415">
        <f>Q730*(1-'Appx 1. Ref Rates'!$E72)</f>
        <v>0</v>
      </c>
      <c r="R1506" s="411">
        <f>R730*(1-'Appx 1. Ref Rates'!$E72)</f>
        <v>0</v>
      </c>
      <c r="S1506" s="413">
        <f>S730*(1-'Appx 1. Ref Rates'!$E72)</f>
        <v>0</v>
      </c>
      <c r="T1506" s="413">
        <f>T730*(1-'Appx 1. Ref Rates'!$E72)</f>
        <v>0</v>
      </c>
      <c r="U1506" s="413">
        <f>U730*(1-'Appx 1. Ref Rates'!$E72)</f>
        <v>0</v>
      </c>
      <c r="V1506" s="413">
        <f>V730*(1-'Appx 1. Ref Rates'!$E72)</f>
        <v>0</v>
      </c>
      <c r="W1506" s="413">
        <f>W730*(1-'Appx 1. Ref Rates'!$E72)</f>
        <v>0</v>
      </c>
      <c r="X1506" s="414">
        <f>X730*(1-'Appx 1. Ref Rates'!$E72)</f>
        <v>0</v>
      </c>
      <c r="Y1506" s="413">
        <f>Y730*(1-'Appx 1. Ref Rates'!$E72)</f>
        <v>0</v>
      </c>
      <c r="Z1506" s="413">
        <f>Z730*(1-'Appx 1. Ref Rates'!$E72)</f>
        <v>0</v>
      </c>
      <c r="AA1506" s="413">
        <f>AA730*(1-'Appx 1. Ref Rates'!$E72)</f>
        <v>0</v>
      </c>
      <c r="AB1506" s="413">
        <f>AB730*(1-'Appx 1. Ref Rates'!$E72)</f>
        <v>0</v>
      </c>
      <c r="AC1506" s="400">
        <f t="shared" si="661"/>
        <v>0</v>
      </c>
      <c r="AD1506" s="854"/>
      <c r="AE1506" s="855"/>
      <c r="AF1506" s="856"/>
    </row>
    <row r="1507" spans="1:34" outlineLevel="1" x14ac:dyDescent="0.2">
      <c r="A1507" s="11">
        <v>180</v>
      </c>
      <c r="B1507" s="661"/>
      <c r="C1507" s="662"/>
      <c r="D1507" s="662"/>
      <c r="E1507" s="877" t="str">
        <f>'2. CAD NCCF'!E1507:L1507</f>
        <v>FI issued ABS and ABCP, low or not rated</v>
      </c>
      <c r="F1507" s="878"/>
      <c r="G1507" s="878"/>
      <c r="H1507" s="878"/>
      <c r="I1507" s="878"/>
      <c r="J1507" s="878"/>
      <c r="K1507" s="878"/>
      <c r="L1507" s="879"/>
      <c r="M1507" s="399">
        <f>SUBTOTAL(9,M1508:M1509)</f>
        <v>0</v>
      </c>
      <c r="N1507" s="402">
        <f t="shared" ref="N1507:AC1507" si="662">SUBTOTAL(9,N1508:N1509)</f>
        <v>0</v>
      </c>
      <c r="O1507" s="406">
        <f t="shared" si="662"/>
        <v>0</v>
      </c>
      <c r="P1507" s="406">
        <f t="shared" si="662"/>
        <v>0</v>
      </c>
      <c r="Q1507" s="407">
        <f t="shared" si="662"/>
        <v>0</v>
      </c>
      <c r="R1507" s="402">
        <f t="shared" si="662"/>
        <v>0</v>
      </c>
      <c r="S1507" s="406">
        <f t="shared" si="662"/>
        <v>0</v>
      </c>
      <c r="T1507" s="405">
        <f t="shared" si="662"/>
        <v>0</v>
      </c>
      <c r="U1507" s="405">
        <f t="shared" si="662"/>
        <v>0</v>
      </c>
      <c r="V1507" s="405">
        <f t="shared" si="662"/>
        <v>0</v>
      </c>
      <c r="W1507" s="405">
        <f t="shared" si="662"/>
        <v>0</v>
      </c>
      <c r="X1507" s="405">
        <f t="shared" si="662"/>
        <v>0</v>
      </c>
      <c r="Y1507" s="405">
        <f t="shared" si="662"/>
        <v>0</v>
      </c>
      <c r="Z1507" s="405">
        <f t="shared" si="662"/>
        <v>0</v>
      </c>
      <c r="AA1507" s="405">
        <f t="shared" si="662"/>
        <v>0</v>
      </c>
      <c r="AB1507" s="403">
        <f t="shared" si="662"/>
        <v>0</v>
      </c>
      <c r="AC1507" s="399">
        <f t="shared" si="662"/>
        <v>0</v>
      </c>
      <c r="AD1507" s="854"/>
      <c r="AE1507" s="855"/>
      <c r="AF1507" s="856"/>
    </row>
    <row r="1508" spans="1:34" ht="15" customHeight="1" outlineLevel="1" x14ac:dyDescent="0.2">
      <c r="A1508" s="11">
        <v>181</v>
      </c>
      <c r="B1508" s="661"/>
      <c r="C1508" s="662"/>
      <c r="D1508" s="662"/>
      <c r="E1508" s="662"/>
      <c r="F1508" s="1045" t="str">
        <f>'2. CAD NCCF'!F1508:L1508</f>
        <v>FI issued ABS, low or not rated</v>
      </c>
      <c r="G1508" s="1046"/>
      <c r="H1508" s="1046"/>
      <c r="I1508" s="1046"/>
      <c r="J1508" s="1046"/>
      <c r="K1508" s="1046"/>
      <c r="L1508" s="1431"/>
      <c r="M1508" s="400">
        <f t="shared" ref="M1508:M1509" si="663">M732</f>
        <v>0</v>
      </c>
      <c r="N1508" s="411">
        <f>M1508*(1-'Appx 1. Ref Rates'!$E74)+N732*(1-'Appx 1. Ref Rates'!$E74)</f>
        <v>0</v>
      </c>
      <c r="O1508" s="414">
        <f>O732*(1-'Appx 1. Ref Rates'!$E74)</f>
        <v>0</v>
      </c>
      <c r="P1508" s="414">
        <f>P732*(1-'Appx 1. Ref Rates'!$E74)</f>
        <v>0</v>
      </c>
      <c r="Q1508" s="415">
        <f>Q732*(1-'Appx 1. Ref Rates'!$E74)</f>
        <v>0</v>
      </c>
      <c r="R1508" s="411">
        <f>R732*(1-'Appx 1. Ref Rates'!$E74)</f>
        <v>0</v>
      </c>
      <c r="S1508" s="413">
        <f>S732*(1-'Appx 1. Ref Rates'!$E74)</f>
        <v>0</v>
      </c>
      <c r="T1508" s="413">
        <f>T732*(1-'Appx 1. Ref Rates'!$E74)</f>
        <v>0</v>
      </c>
      <c r="U1508" s="413">
        <f>U732*(1-'Appx 1. Ref Rates'!$E74)</f>
        <v>0</v>
      </c>
      <c r="V1508" s="413">
        <f>V732*(1-'Appx 1. Ref Rates'!$E74)</f>
        <v>0</v>
      </c>
      <c r="W1508" s="413">
        <f>W732*(1-'Appx 1. Ref Rates'!$E74)</f>
        <v>0</v>
      </c>
      <c r="X1508" s="414">
        <f>X732*(1-'Appx 1. Ref Rates'!$E74)</f>
        <v>0</v>
      </c>
      <c r="Y1508" s="413">
        <f>Y732*(1-'Appx 1. Ref Rates'!$E74)</f>
        <v>0</v>
      </c>
      <c r="Z1508" s="413">
        <f>Z732*(1-'Appx 1. Ref Rates'!$E74)</f>
        <v>0</v>
      </c>
      <c r="AA1508" s="413">
        <f>AA732*(1-'Appx 1. Ref Rates'!$E74)</f>
        <v>0</v>
      </c>
      <c r="AB1508" s="413">
        <f>AB732*(1-'Appx 1. Ref Rates'!$E74)</f>
        <v>0</v>
      </c>
      <c r="AC1508" s="400">
        <f t="shared" ref="AC1508:AC1509" si="664">AC732</f>
        <v>0</v>
      </c>
      <c r="AD1508" s="854"/>
      <c r="AE1508" s="855"/>
      <c r="AF1508" s="856"/>
    </row>
    <row r="1509" spans="1:34" ht="15" customHeight="1" outlineLevel="1" x14ac:dyDescent="0.2">
      <c r="A1509" s="11">
        <v>182</v>
      </c>
      <c r="B1509" s="661"/>
      <c r="C1509" s="662"/>
      <c r="D1509" s="662"/>
      <c r="E1509" s="662"/>
      <c r="F1509" s="1045" t="str">
        <f>'2. CAD NCCF'!F1509:L1509</f>
        <v>FI issued ABCP, low or not rated</v>
      </c>
      <c r="G1509" s="1046"/>
      <c r="H1509" s="1046"/>
      <c r="I1509" s="1046"/>
      <c r="J1509" s="1046"/>
      <c r="K1509" s="1046"/>
      <c r="L1509" s="1431"/>
      <c r="M1509" s="400">
        <f t="shared" si="663"/>
        <v>0</v>
      </c>
      <c r="N1509" s="411">
        <f>M1509*(1-'Appx 1. Ref Rates'!$E75)+N733*(1-'Appx 1. Ref Rates'!$E75)</f>
        <v>0</v>
      </c>
      <c r="O1509" s="414">
        <f>O733*(1-'Appx 1. Ref Rates'!$E75)</f>
        <v>0</v>
      </c>
      <c r="P1509" s="414">
        <f>P733*(1-'Appx 1. Ref Rates'!$E75)</f>
        <v>0</v>
      </c>
      <c r="Q1509" s="415">
        <f>Q733*(1-'Appx 1. Ref Rates'!$E75)</f>
        <v>0</v>
      </c>
      <c r="R1509" s="411">
        <f>R733*(1-'Appx 1. Ref Rates'!$E75)</f>
        <v>0</v>
      </c>
      <c r="S1509" s="413">
        <f>S733*(1-'Appx 1. Ref Rates'!$E75)</f>
        <v>0</v>
      </c>
      <c r="T1509" s="413">
        <f>T733*(1-'Appx 1. Ref Rates'!$E75)</f>
        <v>0</v>
      </c>
      <c r="U1509" s="413">
        <f>U733*(1-'Appx 1. Ref Rates'!$E75)</f>
        <v>0</v>
      </c>
      <c r="V1509" s="413">
        <f>V733*(1-'Appx 1. Ref Rates'!$E75)</f>
        <v>0</v>
      </c>
      <c r="W1509" s="413">
        <f>W733*(1-'Appx 1. Ref Rates'!$E75)</f>
        <v>0</v>
      </c>
      <c r="X1509" s="414">
        <f>X733*(1-'Appx 1. Ref Rates'!$E75)</f>
        <v>0</v>
      </c>
      <c r="Y1509" s="413">
        <f>Y733*(1-'Appx 1. Ref Rates'!$E75)</f>
        <v>0</v>
      </c>
      <c r="Z1509" s="413">
        <f>Z733*(1-'Appx 1. Ref Rates'!$E75)</f>
        <v>0</v>
      </c>
      <c r="AA1509" s="413">
        <f>AA733*(1-'Appx 1. Ref Rates'!$E75)</f>
        <v>0</v>
      </c>
      <c r="AB1509" s="413">
        <f>AB733*(1-'Appx 1. Ref Rates'!$E75)</f>
        <v>0</v>
      </c>
      <c r="AC1509" s="400">
        <f t="shared" si="664"/>
        <v>0</v>
      </c>
      <c r="AD1509" s="857"/>
      <c r="AE1509" s="858"/>
      <c r="AF1509" s="859"/>
      <c r="AH1509" s="241">
        <f>SUM(R1510,R1507,R1504,R1501,R1498,R1495,R1487,R1484,R1480,R1477,R1473,R1470,R1465,R1461,R1457,R1451,R1446,R1441,R1429,R1432,R1423,R1417,R1409,R1406,R1395,R1392,R1387,R1383,R1379,R1373,R1368,R1363,R1354,R1351,R1348,R1345,R1336,R1331,R1328,R1324,R1321,R1317,R1314,R1305,R1295,R1290,R1285,R1339)</f>
        <v>0</v>
      </c>
    </row>
    <row r="1510" spans="1:34" outlineLevel="1" x14ac:dyDescent="0.2">
      <c r="A1510" s="11">
        <v>183</v>
      </c>
      <c r="B1510" s="661"/>
      <c r="C1510" s="662"/>
      <c r="D1510" s="868" t="str">
        <f>'2. CAD NCCF'!D1510:L1510</f>
        <v>Equities</v>
      </c>
      <c r="E1510" s="869"/>
      <c r="F1510" s="869"/>
      <c r="G1510" s="869"/>
      <c r="H1510" s="869"/>
      <c r="I1510" s="869"/>
      <c r="J1510" s="869"/>
      <c r="K1510" s="869"/>
      <c r="L1510" s="870"/>
      <c r="M1510" s="399">
        <f>SUBTOTAL(9,M1511:M1513)</f>
        <v>0</v>
      </c>
      <c r="N1510" s="1205"/>
      <c r="O1510" s="1253"/>
      <c r="P1510" s="1397"/>
      <c r="Q1510" s="407">
        <f t="shared" ref="Q1510:AC1510" si="665">SUBTOTAL(9,Q1511:Q1513)</f>
        <v>0</v>
      </c>
      <c r="R1510" s="402">
        <f t="shared" si="665"/>
        <v>0</v>
      </c>
      <c r="S1510" s="406">
        <f t="shared" si="665"/>
        <v>0</v>
      </c>
      <c r="T1510" s="405">
        <f t="shared" si="665"/>
        <v>0</v>
      </c>
      <c r="U1510" s="405">
        <f t="shared" si="665"/>
        <v>0</v>
      </c>
      <c r="V1510" s="405">
        <f t="shared" si="665"/>
        <v>0</v>
      </c>
      <c r="W1510" s="405">
        <f t="shared" si="665"/>
        <v>0</v>
      </c>
      <c r="X1510" s="405">
        <f t="shared" si="665"/>
        <v>0</v>
      </c>
      <c r="Y1510" s="405">
        <f t="shared" si="665"/>
        <v>0</v>
      </c>
      <c r="Z1510" s="405">
        <f t="shared" si="665"/>
        <v>0</v>
      </c>
      <c r="AA1510" s="405">
        <f t="shared" si="665"/>
        <v>0</v>
      </c>
      <c r="AB1510" s="403">
        <f t="shared" si="665"/>
        <v>0</v>
      </c>
      <c r="AC1510" s="399">
        <f t="shared" si="665"/>
        <v>0</v>
      </c>
      <c r="AD1510" s="1577"/>
      <c r="AE1510" s="1595"/>
      <c r="AF1510" s="1596"/>
    </row>
    <row r="1511" spans="1:34" ht="15" customHeight="1" outlineLevel="1" x14ac:dyDescent="0.2">
      <c r="A1511" s="11">
        <v>184</v>
      </c>
      <c r="B1511" s="661"/>
      <c r="C1511" s="662"/>
      <c r="D1511" s="662"/>
      <c r="E1511" s="662"/>
      <c r="F1511" s="1045" t="str">
        <f>'2. CAD NCCF'!F1511:L1511</f>
        <v>Eligible non-financial common equity shares</v>
      </c>
      <c r="G1511" s="1046"/>
      <c r="H1511" s="1046"/>
      <c r="I1511" s="1046"/>
      <c r="J1511" s="1046"/>
      <c r="K1511" s="1046"/>
      <c r="L1511" s="1431"/>
      <c r="M1511" s="400">
        <f t="shared" ref="M1511:M1513" si="666">M735</f>
        <v>0</v>
      </c>
      <c r="N1511" s="1254"/>
      <c r="O1511" s="1254"/>
      <c r="P1511" s="1398"/>
      <c r="Q1511" s="415">
        <f>($M1511+SUM($N735:$Q735))*'Appx 1. Ref Rates'!$R$97</f>
        <v>0</v>
      </c>
      <c r="R1511" s="411">
        <f>R735*'Appx 1. Ref Rates'!$R$97</f>
        <v>0</v>
      </c>
      <c r="S1511" s="413">
        <f>S735*'Appx 1. Ref Rates'!$R$97</f>
        <v>0</v>
      </c>
      <c r="T1511" s="413">
        <f>T735*'Appx 1. Ref Rates'!$R$97</f>
        <v>0</v>
      </c>
      <c r="U1511" s="413">
        <f>U735*'Appx 1. Ref Rates'!$R$97</f>
        <v>0</v>
      </c>
      <c r="V1511" s="413">
        <f>V735*'Appx 1. Ref Rates'!$R$97</f>
        <v>0</v>
      </c>
      <c r="W1511" s="413">
        <f>W735*'Appx 1. Ref Rates'!$R$97</f>
        <v>0</v>
      </c>
      <c r="X1511" s="414">
        <f>X735*'Appx 1. Ref Rates'!$R$97</f>
        <v>0</v>
      </c>
      <c r="Y1511" s="413">
        <f>Y735*'Appx 1. Ref Rates'!$R$97</f>
        <v>0</v>
      </c>
      <c r="Z1511" s="413">
        <f>Z735*'Appx 1. Ref Rates'!$R$97</f>
        <v>0</v>
      </c>
      <c r="AA1511" s="413">
        <f>AA735*'Appx 1. Ref Rates'!$R$97</f>
        <v>0</v>
      </c>
      <c r="AB1511" s="413">
        <f>AB735*'Appx 1. Ref Rates'!$R$97</f>
        <v>0</v>
      </c>
      <c r="AC1511" s="400">
        <f t="shared" ref="AC1511:AC1513" si="667">AC735</f>
        <v>0</v>
      </c>
      <c r="AD1511" s="1433"/>
      <c r="AE1511" s="852"/>
      <c r="AF1511" s="853"/>
    </row>
    <row r="1512" spans="1:34" ht="15" customHeight="1" outlineLevel="1" x14ac:dyDescent="0.2">
      <c r="A1512" s="11">
        <v>185</v>
      </c>
      <c r="B1512" s="661"/>
      <c r="C1512" s="662"/>
      <c r="D1512" s="662"/>
      <c r="E1512" s="662"/>
      <c r="F1512" s="1045" t="str">
        <f>'2. CAD NCCF'!F1512:L1512</f>
        <v>Eligible financial common equity</v>
      </c>
      <c r="G1512" s="1046"/>
      <c r="H1512" s="1046"/>
      <c r="I1512" s="1046"/>
      <c r="J1512" s="1046"/>
      <c r="K1512" s="1046"/>
      <c r="L1512" s="1431"/>
      <c r="M1512" s="400">
        <f t="shared" si="666"/>
        <v>0</v>
      </c>
      <c r="N1512" s="1236"/>
      <c r="O1512" s="1254"/>
      <c r="P1512" s="1254"/>
      <c r="Q1512" s="1254"/>
      <c r="R1512" s="411">
        <f>($M1512+SUM($N736:$R736))*'Appx 1. Ref Rates'!$S$98</f>
        <v>0</v>
      </c>
      <c r="S1512" s="413">
        <f>(M1512+SUM($N736:$R736))*'Appx 1. Ref Rates'!$T$98+S736*('Appx 1. Ref Rates'!$S$98+'Appx 1. Ref Rates'!$T$98)</f>
        <v>0</v>
      </c>
      <c r="T1512" s="413">
        <f>($M1512+SUM($N736:$S736))*'Appx 1. Ref Rates'!$U$98+$T736*('Appx 1. Ref Rates'!$S$98+'Appx 1. Ref Rates'!$T$98+'Appx 1. Ref Rates'!$U$98)</f>
        <v>0</v>
      </c>
      <c r="U1512" s="413">
        <f>U736*('Appx 1. Ref Rates'!$S$98+'Appx 1. Ref Rates'!$T$98+'Appx 1. Ref Rates'!$U$98)</f>
        <v>0</v>
      </c>
      <c r="V1512" s="413">
        <f>V736*('Appx 1. Ref Rates'!$S$98+'Appx 1. Ref Rates'!$T$98+'Appx 1. Ref Rates'!$U$98)</f>
        <v>0</v>
      </c>
      <c r="W1512" s="413">
        <f>W736*('Appx 1. Ref Rates'!$S$98+'Appx 1. Ref Rates'!$T$98+'Appx 1. Ref Rates'!$U$98)</f>
        <v>0</v>
      </c>
      <c r="X1512" s="414">
        <f>X736*('Appx 1. Ref Rates'!$S$98+'Appx 1. Ref Rates'!$T$98+'Appx 1. Ref Rates'!$U$98)</f>
        <v>0</v>
      </c>
      <c r="Y1512" s="413">
        <f>Y736*('Appx 1. Ref Rates'!$S$98+'Appx 1. Ref Rates'!$T$98+'Appx 1. Ref Rates'!$U$98)</f>
        <v>0</v>
      </c>
      <c r="Z1512" s="413">
        <f>Z736*('Appx 1. Ref Rates'!$S$98+'Appx 1. Ref Rates'!$T$98+'Appx 1. Ref Rates'!$U$98)</f>
        <v>0</v>
      </c>
      <c r="AA1512" s="413">
        <f>AA736*('Appx 1. Ref Rates'!$S$98+'Appx 1. Ref Rates'!$T$98+'Appx 1. Ref Rates'!$U$98)</f>
        <v>0</v>
      </c>
      <c r="AB1512" s="413">
        <f>AB736*('Appx 1. Ref Rates'!$S$98+'Appx 1. Ref Rates'!$T$98+'Appx 1. Ref Rates'!$U$98)</f>
        <v>0</v>
      </c>
      <c r="AC1512" s="400">
        <f t="shared" si="667"/>
        <v>0</v>
      </c>
      <c r="AD1512" s="854"/>
      <c r="AE1512" s="855"/>
      <c r="AF1512" s="856"/>
    </row>
    <row r="1513" spans="1:34" ht="15" customHeight="1" outlineLevel="1" x14ac:dyDescent="0.2">
      <c r="A1513" s="11">
        <v>186</v>
      </c>
      <c r="B1513" s="661"/>
      <c r="C1513" s="662"/>
      <c r="D1513" s="662"/>
      <c r="E1513" s="662"/>
      <c r="F1513" s="1045" t="str">
        <f>'2. CAD NCCF'!F1513:L1513</f>
        <v>Other equities</v>
      </c>
      <c r="G1513" s="1046"/>
      <c r="H1513" s="1046"/>
      <c r="I1513" s="1046"/>
      <c r="J1513" s="1046"/>
      <c r="K1513" s="1046"/>
      <c r="L1513" s="1431"/>
      <c r="M1513" s="400">
        <f t="shared" si="666"/>
        <v>0</v>
      </c>
      <c r="N1513" s="1224"/>
      <c r="O1513" s="976"/>
      <c r="P1513" s="976"/>
      <c r="Q1513" s="976"/>
      <c r="R1513" s="976"/>
      <c r="S1513" s="976"/>
      <c r="T1513" s="976"/>
      <c r="U1513" s="976"/>
      <c r="V1513" s="976"/>
      <c r="W1513" s="976"/>
      <c r="X1513" s="976"/>
      <c r="Y1513" s="976"/>
      <c r="Z1513" s="976"/>
      <c r="AA1513" s="976"/>
      <c r="AB1513" s="1432"/>
      <c r="AC1513" s="400">
        <f t="shared" si="667"/>
        <v>0</v>
      </c>
      <c r="AD1513" s="857"/>
      <c r="AE1513" s="858"/>
      <c r="AF1513" s="859"/>
    </row>
    <row r="1514" spans="1:34" outlineLevel="1" x14ac:dyDescent="0.2">
      <c r="A1514" s="11">
        <v>187</v>
      </c>
      <c r="B1514" s="661"/>
      <c r="C1514" s="662"/>
      <c r="D1514" s="868" t="str">
        <f>'2. CAD NCCF'!D1514:L1514</f>
        <v>FI's own securities - Not eliminated</v>
      </c>
      <c r="E1514" s="869"/>
      <c r="F1514" s="869"/>
      <c r="G1514" s="869"/>
      <c r="H1514" s="869"/>
      <c r="I1514" s="869"/>
      <c r="J1514" s="869"/>
      <c r="K1514" s="869"/>
      <c r="L1514" s="870"/>
      <c r="M1514" s="399">
        <f>SUBTOTAL(9,M1515:M1516)</f>
        <v>0</v>
      </c>
      <c r="N1514" s="1606"/>
      <c r="O1514" s="1607"/>
      <c r="P1514" s="1607"/>
      <c r="Q1514" s="1607"/>
      <c r="R1514" s="1607"/>
      <c r="S1514" s="1607"/>
      <c r="T1514" s="1607"/>
      <c r="U1514" s="1607"/>
      <c r="V1514" s="1607"/>
      <c r="W1514" s="1607"/>
      <c r="X1514" s="1607"/>
      <c r="Y1514" s="1607"/>
      <c r="Z1514" s="1607"/>
      <c r="AA1514" s="1607"/>
      <c r="AB1514" s="1607"/>
      <c r="AC1514" s="1607"/>
      <c r="AD1514" s="1607"/>
      <c r="AE1514" s="1607"/>
      <c r="AF1514" s="1608"/>
    </row>
    <row r="1515" spans="1:34" ht="15" customHeight="1" outlineLevel="1" x14ac:dyDescent="0.2">
      <c r="A1515" s="11">
        <v>188</v>
      </c>
      <c r="B1515" s="661"/>
      <c r="C1515" s="662"/>
      <c r="D1515" s="662"/>
      <c r="E1515" s="662"/>
      <c r="F1515" s="1045" t="str">
        <f>'2. CAD NCCF'!F1515:L1515</f>
        <v>FI's own debt not eliminated</v>
      </c>
      <c r="G1515" s="1046"/>
      <c r="H1515" s="1046"/>
      <c r="I1515" s="1046"/>
      <c r="J1515" s="1046"/>
      <c r="K1515" s="1046"/>
      <c r="L1515" s="1431"/>
      <c r="M1515" s="400">
        <f t="shared" ref="M1515:M1516" si="668">M739</f>
        <v>0</v>
      </c>
      <c r="N1515" s="1448"/>
      <c r="O1515" s="1449"/>
      <c r="P1515" s="1449"/>
      <c r="Q1515" s="1449"/>
      <c r="R1515" s="1449"/>
      <c r="S1515" s="1449"/>
      <c r="T1515" s="1449"/>
      <c r="U1515" s="1449"/>
      <c r="V1515" s="1449"/>
      <c r="W1515" s="1449"/>
      <c r="X1515" s="1449"/>
      <c r="Y1515" s="1449"/>
      <c r="Z1515" s="1449"/>
      <c r="AA1515" s="1449"/>
      <c r="AB1515" s="1449"/>
      <c r="AC1515" s="1449"/>
      <c r="AD1515" s="1449"/>
      <c r="AE1515" s="1449"/>
      <c r="AF1515" s="1450"/>
    </row>
    <row r="1516" spans="1:34" ht="15" customHeight="1" outlineLevel="1" x14ac:dyDescent="0.2">
      <c r="A1516" s="11">
        <v>189</v>
      </c>
      <c r="B1516" s="679"/>
      <c r="C1516" s="664"/>
      <c r="D1516" s="664"/>
      <c r="E1516" s="680"/>
      <c r="F1516" s="1045" t="str">
        <f>'2. CAD NCCF'!F1516:L1516</f>
        <v>FI's own equity not eliminated</v>
      </c>
      <c r="G1516" s="1046"/>
      <c r="H1516" s="1046"/>
      <c r="I1516" s="1046"/>
      <c r="J1516" s="1046"/>
      <c r="K1516" s="1046"/>
      <c r="L1516" s="1431"/>
      <c r="M1516" s="400">
        <f t="shared" si="668"/>
        <v>0</v>
      </c>
      <c r="N1516" s="1454"/>
      <c r="O1516" s="1455"/>
      <c r="P1516" s="1455"/>
      <c r="Q1516" s="1455"/>
      <c r="R1516" s="1455"/>
      <c r="S1516" s="1455"/>
      <c r="T1516" s="1455"/>
      <c r="U1516" s="1455"/>
      <c r="V1516" s="1455"/>
      <c r="W1516" s="1455"/>
      <c r="X1516" s="1455"/>
      <c r="Y1516" s="1455"/>
      <c r="Z1516" s="1455"/>
      <c r="AA1516" s="1455"/>
      <c r="AB1516" s="1455"/>
      <c r="AC1516" s="1455"/>
      <c r="AD1516" s="1455"/>
      <c r="AE1516" s="1455"/>
      <c r="AF1516" s="1456"/>
    </row>
    <row r="1517" spans="1:34" ht="7.5" hidden="1" customHeight="1" outlineLevel="1" x14ac:dyDescent="0.2">
      <c r="A1517" s="11"/>
      <c r="B1517" s="1457"/>
      <c r="C1517" s="1458"/>
      <c r="D1517" s="1458"/>
      <c r="E1517" s="1458"/>
      <c r="F1517" s="1458"/>
      <c r="G1517" s="1458"/>
      <c r="H1517" s="1458"/>
      <c r="I1517" s="1458"/>
      <c r="J1517" s="1458"/>
      <c r="K1517" s="1458"/>
      <c r="L1517" s="1458"/>
      <c r="M1517" s="1458"/>
      <c r="N1517" s="1458"/>
      <c r="O1517" s="1458"/>
      <c r="P1517" s="1458"/>
      <c r="Q1517" s="1458"/>
      <c r="R1517" s="1458"/>
      <c r="S1517" s="1458"/>
      <c r="T1517" s="1458"/>
      <c r="U1517" s="1458"/>
      <c r="V1517" s="1458"/>
      <c r="W1517" s="1458"/>
      <c r="X1517" s="1458"/>
      <c r="Y1517" s="1458"/>
      <c r="Z1517" s="1458"/>
      <c r="AA1517" s="1458"/>
      <c r="AB1517" s="1458"/>
      <c r="AC1517" s="1458"/>
      <c r="AD1517" s="1458"/>
      <c r="AE1517" s="1458"/>
      <c r="AF1517" s="1459"/>
    </row>
    <row r="1518" spans="1:34" ht="22.5" customHeight="1" outlineLevel="1" x14ac:dyDescent="0.2">
      <c r="A1518" s="11">
        <v>323</v>
      </c>
      <c r="B1518" s="982" t="str">
        <f>'2. CAD NCCF'!B1518:L1518</f>
        <v>Cash flows/Outflows from collateral</v>
      </c>
      <c r="C1518" s="983"/>
      <c r="D1518" s="983"/>
      <c r="E1518" s="983"/>
      <c r="F1518" s="983"/>
      <c r="G1518" s="983"/>
      <c r="H1518" s="983"/>
      <c r="I1518" s="983"/>
      <c r="J1518" s="983"/>
      <c r="K1518" s="983"/>
      <c r="L1518" s="983"/>
      <c r="M1518" s="399">
        <f>SUBTOTAL(9,M1283:M1517)</f>
        <v>0</v>
      </c>
      <c r="N1518" s="402">
        <f t="shared" ref="N1518:AC1518" si="669">SUBTOTAL(9,N1283:N1517)</f>
        <v>0</v>
      </c>
      <c r="O1518" s="406">
        <f t="shared" si="669"/>
        <v>0</v>
      </c>
      <c r="P1518" s="406">
        <f t="shared" si="669"/>
        <v>0</v>
      </c>
      <c r="Q1518" s="407">
        <f t="shared" si="669"/>
        <v>0</v>
      </c>
      <c r="R1518" s="402">
        <f t="shared" si="669"/>
        <v>0</v>
      </c>
      <c r="S1518" s="406">
        <f>SUBTOTAL(9,S1283:S1513)</f>
        <v>0</v>
      </c>
      <c r="T1518" s="405">
        <f t="shared" si="669"/>
        <v>0</v>
      </c>
      <c r="U1518" s="405">
        <f t="shared" si="669"/>
        <v>0</v>
      </c>
      <c r="V1518" s="405">
        <f t="shared" si="669"/>
        <v>0</v>
      </c>
      <c r="W1518" s="405">
        <f t="shared" si="669"/>
        <v>0</v>
      </c>
      <c r="X1518" s="405">
        <f t="shared" si="669"/>
        <v>0</v>
      </c>
      <c r="Y1518" s="405">
        <f t="shared" si="669"/>
        <v>0</v>
      </c>
      <c r="Z1518" s="405">
        <f t="shared" si="669"/>
        <v>0</v>
      </c>
      <c r="AA1518" s="405">
        <f t="shared" si="669"/>
        <v>0</v>
      </c>
      <c r="AB1518" s="403">
        <f t="shared" si="669"/>
        <v>0</v>
      </c>
      <c r="AC1518" s="399">
        <f t="shared" si="669"/>
        <v>0</v>
      </c>
      <c r="AD1518" s="982"/>
      <c r="AE1518" s="983"/>
      <c r="AF1518" s="1115"/>
    </row>
    <row r="1519" spans="1:34" ht="7.5" customHeight="1" outlineLevel="1" x14ac:dyDescent="0.2">
      <c r="B1519" s="1585"/>
      <c r="C1519" s="1585"/>
      <c r="D1519" s="1585"/>
      <c r="E1519" s="1585"/>
      <c r="F1519" s="1585"/>
      <c r="G1519" s="1585"/>
      <c r="H1519" s="1585"/>
      <c r="I1519" s="1585"/>
      <c r="J1519" s="1585"/>
      <c r="K1519" s="1585"/>
      <c r="L1519" s="1585"/>
      <c r="M1519" s="1585"/>
      <c r="N1519" s="1585"/>
      <c r="O1519" s="1585"/>
      <c r="P1519" s="1585"/>
      <c r="Q1519" s="1585"/>
      <c r="R1519" s="1585"/>
      <c r="S1519" s="1585"/>
      <c r="T1519" s="1585"/>
      <c r="U1519" s="1585"/>
      <c r="V1519" s="1585"/>
      <c r="W1519" s="1585"/>
      <c r="X1519" s="1585"/>
      <c r="Y1519" s="1585"/>
      <c r="Z1519" s="1585"/>
      <c r="AA1519" s="1585"/>
      <c r="AB1519" s="1585"/>
      <c r="AC1519" s="1585"/>
      <c r="AD1519" s="1585"/>
      <c r="AE1519" s="1585"/>
      <c r="AF1519" s="1585"/>
    </row>
    <row r="1520" spans="1:34" ht="22.5" customHeight="1" outlineLevel="2" x14ac:dyDescent="0.2">
      <c r="A1520" s="11">
        <v>325</v>
      </c>
      <c r="B1520" s="982" t="str">
        <f>'2. CAD NCCF'!B1520:AF1520</f>
        <v>OFF BALANCE SHEET COMMITMENTS</v>
      </c>
      <c r="C1520" s="983"/>
      <c r="D1520" s="983"/>
      <c r="E1520" s="983"/>
      <c r="F1520" s="983"/>
      <c r="G1520" s="983"/>
      <c r="H1520" s="983"/>
      <c r="I1520" s="983"/>
      <c r="J1520" s="983"/>
      <c r="K1520" s="983"/>
      <c r="L1520" s="983"/>
      <c r="M1520" s="983"/>
      <c r="N1520" s="983"/>
      <c r="O1520" s="983"/>
      <c r="P1520" s="983"/>
      <c r="Q1520" s="983"/>
      <c r="R1520" s="983"/>
      <c r="S1520" s="983"/>
      <c r="T1520" s="983"/>
      <c r="U1520" s="983"/>
      <c r="V1520" s="983"/>
      <c r="W1520" s="983"/>
      <c r="X1520" s="983"/>
      <c r="Y1520" s="983"/>
      <c r="Z1520" s="983"/>
      <c r="AA1520" s="983"/>
      <c r="AB1520" s="983"/>
      <c r="AC1520" s="983"/>
      <c r="AD1520" s="643"/>
      <c r="AE1520" s="643"/>
      <c r="AF1520" s="644"/>
    </row>
    <row r="1521" spans="1:32" outlineLevel="1" x14ac:dyDescent="0.2">
      <c r="A1521" s="11">
        <v>188</v>
      </c>
      <c r="B1521" s="317"/>
      <c r="C1521" s="318"/>
      <c r="D1521" s="318"/>
      <c r="E1521" s="319"/>
      <c r="F1521" s="1045" t="str">
        <f>'2. CAD NCCF'!F1521:L1521</f>
        <v>Funding guarantee to subs</v>
      </c>
      <c r="G1521" s="1046"/>
      <c r="H1521" s="1046"/>
      <c r="I1521" s="1046"/>
      <c r="J1521" s="1046"/>
      <c r="K1521" s="1046"/>
      <c r="L1521" s="1047"/>
      <c r="M1521" s="400">
        <f t="shared" ref="M1521" si="670">M745</f>
        <v>0</v>
      </c>
      <c r="N1521" s="411">
        <f>M1521</f>
        <v>0</v>
      </c>
      <c r="O1521" s="1034"/>
      <c r="P1521" s="1035"/>
      <c r="Q1521" s="1035"/>
      <c r="R1521" s="1035"/>
      <c r="S1521" s="1035"/>
      <c r="T1521" s="1035"/>
      <c r="U1521" s="1035"/>
      <c r="V1521" s="1035"/>
      <c r="W1521" s="1035"/>
      <c r="X1521" s="1035"/>
      <c r="Y1521" s="1035"/>
      <c r="Z1521" s="1035"/>
      <c r="AA1521" s="1035"/>
      <c r="AB1521" s="1592"/>
      <c r="AC1521" s="400">
        <f t="shared" ref="AC1521" si="671">M1521-SUM(N1521:AB1521)</f>
        <v>0</v>
      </c>
      <c r="AD1521" s="1575"/>
      <c r="AE1521" s="1576"/>
      <c r="AF1521" s="1588"/>
    </row>
    <row r="1522" spans="1:32" ht="7.5" hidden="1" customHeight="1" outlineLevel="1" x14ac:dyDescent="0.2">
      <c r="A1522" s="11"/>
      <c r="B1522" s="1424"/>
      <c r="C1522" s="1425"/>
      <c r="D1522" s="1428"/>
      <c r="E1522" s="1428"/>
      <c r="F1522" s="1429"/>
      <c r="G1522" s="1429"/>
      <c r="H1522" s="1429"/>
      <c r="I1522" s="1429"/>
      <c r="J1522" s="1429"/>
      <c r="K1522" s="1429"/>
      <c r="L1522" s="1429"/>
      <c r="M1522" s="1429"/>
      <c r="N1522" s="1429"/>
      <c r="O1522" s="1429"/>
      <c r="P1522" s="1429"/>
      <c r="Q1522" s="1429"/>
      <c r="R1522" s="1429"/>
      <c r="S1522" s="1429"/>
      <c r="T1522" s="1429"/>
      <c r="U1522" s="1429"/>
      <c r="V1522" s="1429"/>
      <c r="W1522" s="1429"/>
      <c r="X1522" s="1429"/>
      <c r="Y1522" s="1429"/>
      <c r="Z1522" s="1429"/>
      <c r="AA1522" s="1429"/>
      <c r="AB1522" s="1429"/>
      <c r="AC1522" s="1429"/>
      <c r="AD1522" s="1429"/>
      <c r="AE1522" s="1429"/>
      <c r="AF1522" s="1430"/>
    </row>
    <row r="1523" spans="1:32" outlineLevel="1" x14ac:dyDescent="0.2">
      <c r="A1523" s="11">
        <v>187</v>
      </c>
      <c r="B1523" s="661"/>
      <c r="C1523" s="663"/>
      <c r="D1523" s="868" t="str">
        <f>'2. CAD NCCF'!D1523:L1523</f>
        <v>Credit facilities</v>
      </c>
      <c r="E1523" s="869"/>
      <c r="F1523" s="869"/>
      <c r="G1523" s="869"/>
      <c r="H1523" s="869"/>
      <c r="I1523" s="869"/>
      <c r="J1523" s="869"/>
      <c r="K1523" s="869"/>
      <c r="L1523" s="870"/>
      <c r="M1523" s="399">
        <f>SUBTOTAL(9,M1524:M1530)</f>
        <v>0</v>
      </c>
      <c r="N1523" s="1009"/>
      <c r="O1523" s="1567"/>
      <c r="P1523" s="1567"/>
      <c r="Q1523" s="1567"/>
      <c r="R1523" s="1567"/>
      <c r="S1523" s="1567"/>
      <c r="T1523" s="1567"/>
      <c r="U1523" s="1567"/>
      <c r="V1523" s="1567"/>
      <c r="W1523" s="1567"/>
      <c r="X1523" s="1567"/>
      <c r="Y1523" s="1567"/>
      <c r="Z1523" s="1567"/>
      <c r="AA1523" s="1567"/>
      <c r="AB1523" s="1573"/>
      <c r="AC1523" s="399">
        <f t="shared" ref="AC1523" si="672">SUBTOTAL(9,AC1524:AC1530)</f>
        <v>0</v>
      </c>
      <c r="AD1523" s="1577"/>
      <c r="AE1523" s="1595"/>
      <c r="AF1523" s="1596"/>
    </row>
    <row r="1524" spans="1:32" ht="15" customHeight="1" outlineLevel="1" x14ac:dyDescent="0.2">
      <c r="A1524" s="11">
        <v>188</v>
      </c>
      <c r="B1524" s="661"/>
      <c r="C1524" s="662"/>
      <c r="D1524" s="662"/>
      <c r="E1524" s="662"/>
      <c r="F1524" s="1045" t="str">
        <f>'2. CAD NCCF'!F1524:L1524</f>
        <v>Uncommitted credit facility - Undrawn portion</v>
      </c>
      <c r="G1524" s="1046"/>
      <c r="H1524" s="1046"/>
      <c r="I1524" s="1046"/>
      <c r="J1524" s="1046"/>
      <c r="K1524" s="1046"/>
      <c r="L1524" s="1047"/>
      <c r="M1524" s="400">
        <f t="shared" ref="M1524:M1530" si="673">M748</f>
        <v>0</v>
      </c>
      <c r="N1524" s="1568"/>
      <c r="O1524" s="1569"/>
      <c r="P1524" s="1569"/>
      <c r="Q1524" s="1569"/>
      <c r="R1524" s="1569"/>
      <c r="S1524" s="1569"/>
      <c r="T1524" s="1569"/>
      <c r="U1524" s="1569"/>
      <c r="V1524" s="1569"/>
      <c r="W1524" s="1569"/>
      <c r="X1524" s="1569"/>
      <c r="Y1524" s="1569"/>
      <c r="Z1524" s="1569"/>
      <c r="AA1524" s="1569"/>
      <c r="AB1524" s="1574"/>
      <c r="AC1524" s="400">
        <f t="shared" ref="AC1524:AC1546" si="674">M1524-SUM(N1524:AB1524)</f>
        <v>0</v>
      </c>
      <c r="AD1524" s="1448"/>
      <c r="AE1524" s="852"/>
      <c r="AF1524" s="853"/>
    </row>
    <row r="1525" spans="1:32" ht="27.75" customHeight="1" outlineLevel="1" x14ac:dyDescent="0.2">
      <c r="A1525" s="11">
        <v>189</v>
      </c>
      <c r="B1525" s="661"/>
      <c r="C1525" s="662"/>
      <c r="D1525" s="662"/>
      <c r="E1525" s="662"/>
      <c r="F1525" s="1045" t="str">
        <f>'2. CAD NCCF'!F1525:L1525</f>
        <v>Committed credit facility - Undrawn portion ; retail &amp; small business</v>
      </c>
      <c r="G1525" s="1046"/>
      <c r="H1525" s="1046"/>
      <c r="I1525" s="1046"/>
      <c r="J1525" s="1046"/>
      <c r="K1525" s="1046"/>
      <c r="L1525" s="1047"/>
      <c r="M1525" s="400">
        <f t="shared" si="673"/>
        <v>0</v>
      </c>
      <c r="N1525" s="1568"/>
      <c r="O1525" s="1569"/>
      <c r="P1525" s="1569"/>
      <c r="Q1525" s="1569"/>
      <c r="R1525" s="1569"/>
      <c r="S1525" s="1569"/>
      <c r="T1525" s="1569"/>
      <c r="U1525" s="1569"/>
      <c r="V1525" s="1569"/>
      <c r="W1525" s="1569"/>
      <c r="X1525" s="1569"/>
      <c r="Y1525" s="1569"/>
      <c r="Z1525" s="1569"/>
      <c r="AA1525" s="1569"/>
      <c r="AB1525" s="1574"/>
      <c r="AC1525" s="400">
        <f t="shared" si="674"/>
        <v>0</v>
      </c>
      <c r="AD1525" s="854"/>
      <c r="AE1525" s="855"/>
      <c r="AF1525" s="856"/>
    </row>
    <row r="1526" spans="1:32" ht="27.75" customHeight="1" outlineLevel="1" x14ac:dyDescent="0.2">
      <c r="A1526" s="11">
        <v>189</v>
      </c>
      <c r="B1526" s="661"/>
      <c r="C1526" s="662"/>
      <c r="D1526" s="662"/>
      <c r="E1526" s="662"/>
      <c r="F1526" s="1045" t="str">
        <f>'2. CAD NCCF'!F1526:L1526</f>
        <v>Committed credit facility - Undrawn portion ; heloc &amp; credit card</v>
      </c>
      <c r="G1526" s="1046"/>
      <c r="H1526" s="1046"/>
      <c r="I1526" s="1046"/>
      <c r="J1526" s="1046"/>
      <c r="K1526" s="1046"/>
      <c r="L1526" s="1047"/>
      <c r="M1526" s="400">
        <f t="shared" si="673"/>
        <v>0</v>
      </c>
      <c r="N1526" s="1568"/>
      <c r="O1526" s="1569"/>
      <c r="P1526" s="1569"/>
      <c r="Q1526" s="1569"/>
      <c r="R1526" s="1569"/>
      <c r="S1526" s="1569"/>
      <c r="T1526" s="1569"/>
      <c r="U1526" s="1569"/>
      <c r="V1526" s="1569"/>
      <c r="W1526" s="1569"/>
      <c r="X1526" s="1569"/>
      <c r="Y1526" s="1569"/>
      <c r="Z1526" s="1569"/>
      <c r="AA1526" s="1569"/>
      <c r="AB1526" s="1574"/>
      <c r="AC1526" s="400">
        <f t="shared" si="674"/>
        <v>0</v>
      </c>
      <c r="AD1526" s="854"/>
      <c r="AE1526" s="855"/>
      <c r="AF1526" s="856"/>
    </row>
    <row r="1527" spans="1:32" ht="15" customHeight="1" outlineLevel="1" x14ac:dyDescent="0.2">
      <c r="A1527" s="11">
        <v>189</v>
      </c>
      <c r="B1527" s="661"/>
      <c r="C1527" s="662"/>
      <c r="D1527" s="662"/>
      <c r="E1527" s="662"/>
      <c r="F1527" s="1045" t="str">
        <f>'2. CAD NCCF'!F1527:L1527</f>
        <v>Committed credit facility - Undrawn portion ; FI</v>
      </c>
      <c r="G1527" s="1046"/>
      <c r="H1527" s="1046"/>
      <c r="I1527" s="1046"/>
      <c r="J1527" s="1046"/>
      <c r="K1527" s="1046"/>
      <c r="L1527" s="1047"/>
      <c r="M1527" s="400">
        <f t="shared" si="673"/>
        <v>0</v>
      </c>
      <c r="N1527" s="1568"/>
      <c r="O1527" s="1569"/>
      <c r="P1527" s="1569"/>
      <c r="Q1527" s="1569"/>
      <c r="R1527" s="1569"/>
      <c r="S1527" s="1569"/>
      <c r="T1527" s="1569"/>
      <c r="U1527" s="1569"/>
      <c r="V1527" s="1569"/>
      <c r="W1527" s="1569"/>
      <c r="X1527" s="1569"/>
      <c r="Y1527" s="1569"/>
      <c r="Z1527" s="1569"/>
      <c r="AA1527" s="1569"/>
      <c r="AB1527" s="1574"/>
      <c r="AC1527" s="400">
        <f t="shared" si="674"/>
        <v>0</v>
      </c>
      <c r="AD1527" s="854"/>
      <c r="AE1527" s="855"/>
      <c r="AF1527" s="856"/>
    </row>
    <row r="1528" spans="1:32" ht="27.75" customHeight="1" outlineLevel="1" x14ac:dyDescent="0.2">
      <c r="A1528" s="11">
        <v>189</v>
      </c>
      <c r="B1528" s="661"/>
      <c r="C1528" s="662"/>
      <c r="D1528" s="662"/>
      <c r="E1528" s="662"/>
      <c r="F1528" s="1045" t="str">
        <f>'2. CAD NCCF'!F1528:L1528</f>
        <v>Committed credit facility - Undrawn portion ; non-FI corp, govt, PSE</v>
      </c>
      <c r="G1528" s="1046"/>
      <c r="H1528" s="1046"/>
      <c r="I1528" s="1046"/>
      <c r="J1528" s="1046"/>
      <c r="K1528" s="1046"/>
      <c r="L1528" s="1047"/>
      <c r="M1528" s="400">
        <f t="shared" si="673"/>
        <v>0</v>
      </c>
      <c r="N1528" s="1568"/>
      <c r="O1528" s="1569"/>
      <c r="P1528" s="1569"/>
      <c r="Q1528" s="1569"/>
      <c r="R1528" s="1569"/>
      <c r="S1528" s="1569"/>
      <c r="T1528" s="1569"/>
      <c r="U1528" s="1569"/>
      <c r="V1528" s="1569"/>
      <c r="W1528" s="1569"/>
      <c r="X1528" s="1569"/>
      <c r="Y1528" s="1569"/>
      <c r="Z1528" s="1569"/>
      <c r="AA1528" s="1569"/>
      <c r="AB1528" s="1574"/>
      <c r="AC1528" s="400">
        <f t="shared" si="674"/>
        <v>0</v>
      </c>
      <c r="AD1528" s="854"/>
      <c r="AE1528" s="855"/>
      <c r="AF1528" s="856"/>
    </row>
    <row r="1529" spans="1:32" ht="15" customHeight="1" outlineLevel="1" x14ac:dyDescent="0.2">
      <c r="A1529" s="11">
        <v>189</v>
      </c>
      <c r="B1529" s="661"/>
      <c r="C1529" s="662"/>
      <c r="D1529" s="662"/>
      <c r="E1529" s="662"/>
      <c r="F1529" s="1045" t="str">
        <f>'2. CAD NCCF'!F1529:L1529</f>
        <v>Committed credit facility - Undrawn portion ; ABCP and VIEs</v>
      </c>
      <c r="G1529" s="1046"/>
      <c r="H1529" s="1046"/>
      <c r="I1529" s="1046"/>
      <c r="J1529" s="1046"/>
      <c r="K1529" s="1046"/>
      <c r="L1529" s="1047"/>
      <c r="M1529" s="400">
        <f t="shared" si="673"/>
        <v>0</v>
      </c>
      <c r="N1529" s="1568"/>
      <c r="O1529" s="1569"/>
      <c r="P1529" s="1569"/>
      <c r="Q1529" s="1569"/>
      <c r="R1529" s="1569"/>
      <c r="S1529" s="1569"/>
      <c r="T1529" s="1569"/>
      <c r="U1529" s="1569"/>
      <c r="V1529" s="1569"/>
      <c r="W1529" s="1569"/>
      <c r="X1529" s="1569"/>
      <c r="Y1529" s="1569"/>
      <c r="Z1529" s="1569"/>
      <c r="AA1529" s="1569"/>
      <c r="AB1529" s="1574"/>
      <c r="AC1529" s="400">
        <f t="shared" si="674"/>
        <v>0</v>
      </c>
      <c r="AD1529" s="854"/>
      <c r="AE1529" s="855"/>
      <c r="AF1529" s="856"/>
    </row>
    <row r="1530" spans="1:32" ht="15" customHeight="1" outlineLevel="1" x14ac:dyDescent="0.2">
      <c r="A1530" s="11">
        <v>189</v>
      </c>
      <c r="B1530" s="661"/>
      <c r="C1530" s="662"/>
      <c r="D1530" s="662"/>
      <c r="E1530" s="662"/>
      <c r="F1530" s="1045" t="str">
        <f>'2. CAD NCCF'!F1530:L1530</f>
        <v>Committed credit facility - Undrawn portion ; other</v>
      </c>
      <c r="G1530" s="1046"/>
      <c r="H1530" s="1046"/>
      <c r="I1530" s="1046"/>
      <c r="J1530" s="1046"/>
      <c r="K1530" s="1046"/>
      <c r="L1530" s="1047"/>
      <c r="M1530" s="400">
        <f t="shared" si="673"/>
        <v>0</v>
      </c>
      <c r="N1530" s="1568"/>
      <c r="O1530" s="1569"/>
      <c r="P1530" s="1569"/>
      <c r="Q1530" s="1569"/>
      <c r="R1530" s="1569"/>
      <c r="S1530" s="1569"/>
      <c r="T1530" s="1569"/>
      <c r="U1530" s="1569"/>
      <c r="V1530" s="1569"/>
      <c r="W1530" s="1569"/>
      <c r="X1530" s="1569"/>
      <c r="Y1530" s="1569"/>
      <c r="Z1530" s="1569"/>
      <c r="AA1530" s="1569"/>
      <c r="AB1530" s="1574"/>
      <c r="AC1530" s="400">
        <f t="shared" si="674"/>
        <v>0</v>
      </c>
      <c r="AD1530" s="857"/>
      <c r="AE1530" s="858"/>
      <c r="AF1530" s="859"/>
    </row>
    <row r="1531" spans="1:32" outlineLevel="1" x14ac:dyDescent="0.2">
      <c r="A1531" s="11">
        <v>187</v>
      </c>
      <c r="B1531" s="661"/>
      <c r="C1531" s="662"/>
      <c r="D1531" s="868" t="str">
        <f>'2. CAD NCCF'!D1531:L1531</f>
        <v>Liquidity facilities undrawn</v>
      </c>
      <c r="E1531" s="869"/>
      <c r="F1531" s="869"/>
      <c r="G1531" s="869"/>
      <c r="H1531" s="869"/>
      <c r="I1531" s="869"/>
      <c r="J1531" s="869"/>
      <c r="K1531" s="869"/>
      <c r="L1531" s="870"/>
      <c r="M1531" s="399">
        <f>SUBTOTAL(9,M1532:M1538)</f>
        <v>0</v>
      </c>
      <c r="N1531" s="1568"/>
      <c r="O1531" s="1569"/>
      <c r="P1531" s="1569"/>
      <c r="Q1531" s="1569"/>
      <c r="R1531" s="1569"/>
      <c r="S1531" s="1569"/>
      <c r="T1531" s="1569"/>
      <c r="U1531" s="1569"/>
      <c r="V1531" s="1569"/>
      <c r="W1531" s="1569"/>
      <c r="X1531" s="1569"/>
      <c r="Y1531" s="1569"/>
      <c r="Z1531" s="1569"/>
      <c r="AA1531" s="1569"/>
      <c r="AB1531" s="1574"/>
      <c r="AC1531" s="399">
        <f t="shared" ref="AC1531" si="675">SUBTOTAL(9,AC1532:AC1538)</f>
        <v>0</v>
      </c>
      <c r="AD1531" s="1577"/>
      <c r="AE1531" s="1595"/>
      <c r="AF1531" s="1596"/>
    </row>
    <row r="1532" spans="1:32" ht="15" customHeight="1" outlineLevel="1" x14ac:dyDescent="0.2">
      <c r="A1532" s="11">
        <v>188</v>
      </c>
      <c r="B1532" s="661"/>
      <c r="C1532" s="662"/>
      <c r="D1532" s="662"/>
      <c r="E1532" s="662"/>
      <c r="F1532" s="1045" t="str">
        <f>'2. CAD NCCF'!F1532:L1532</f>
        <v>Uncommitted credit facility - Undrawn portion</v>
      </c>
      <c r="G1532" s="1046"/>
      <c r="H1532" s="1046"/>
      <c r="I1532" s="1046"/>
      <c r="J1532" s="1046"/>
      <c r="K1532" s="1046"/>
      <c r="L1532" s="1047"/>
      <c r="M1532" s="400">
        <f t="shared" ref="M1532:M1538" si="676">M756</f>
        <v>0</v>
      </c>
      <c r="N1532" s="1568"/>
      <c r="O1532" s="1569"/>
      <c r="P1532" s="1569"/>
      <c r="Q1532" s="1569"/>
      <c r="R1532" s="1569"/>
      <c r="S1532" s="1569"/>
      <c r="T1532" s="1569"/>
      <c r="U1532" s="1569"/>
      <c r="V1532" s="1569"/>
      <c r="W1532" s="1569"/>
      <c r="X1532" s="1569"/>
      <c r="Y1532" s="1569"/>
      <c r="Z1532" s="1569"/>
      <c r="AA1532" s="1569"/>
      <c r="AB1532" s="1574"/>
      <c r="AC1532" s="400">
        <f t="shared" si="674"/>
        <v>0</v>
      </c>
      <c r="AD1532" s="1448"/>
      <c r="AE1532" s="852"/>
      <c r="AF1532" s="853"/>
    </row>
    <row r="1533" spans="1:32" ht="27.75" customHeight="1" outlineLevel="1" x14ac:dyDescent="0.2">
      <c r="A1533" s="11">
        <v>189</v>
      </c>
      <c r="B1533" s="661"/>
      <c r="C1533" s="662"/>
      <c r="D1533" s="662"/>
      <c r="E1533" s="662"/>
      <c r="F1533" s="1045" t="str">
        <f>'2. CAD NCCF'!F1533:L1533</f>
        <v>Committed credit facility - Undrawn portion ; retail &amp; small business</v>
      </c>
      <c r="G1533" s="1046"/>
      <c r="H1533" s="1046"/>
      <c r="I1533" s="1046"/>
      <c r="J1533" s="1046"/>
      <c r="K1533" s="1046"/>
      <c r="L1533" s="1047"/>
      <c r="M1533" s="400">
        <f t="shared" si="676"/>
        <v>0</v>
      </c>
      <c r="N1533" s="1568"/>
      <c r="O1533" s="1569"/>
      <c r="P1533" s="1569"/>
      <c r="Q1533" s="1569"/>
      <c r="R1533" s="1569"/>
      <c r="S1533" s="1569"/>
      <c r="T1533" s="1569"/>
      <c r="U1533" s="1569"/>
      <c r="V1533" s="1569"/>
      <c r="W1533" s="1569"/>
      <c r="X1533" s="1569"/>
      <c r="Y1533" s="1569"/>
      <c r="Z1533" s="1569"/>
      <c r="AA1533" s="1569"/>
      <c r="AB1533" s="1574"/>
      <c r="AC1533" s="400">
        <f t="shared" si="674"/>
        <v>0</v>
      </c>
      <c r="AD1533" s="854"/>
      <c r="AE1533" s="855"/>
      <c r="AF1533" s="856"/>
    </row>
    <row r="1534" spans="1:32" ht="27.75" customHeight="1" outlineLevel="1" x14ac:dyDescent="0.2">
      <c r="A1534" s="11">
        <v>189</v>
      </c>
      <c r="B1534" s="661"/>
      <c r="C1534" s="662"/>
      <c r="D1534" s="662"/>
      <c r="E1534" s="662"/>
      <c r="F1534" s="1045" t="str">
        <f>'2. CAD NCCF'!F1534:L1534</f>
        <v>Committed credit facility - Undrawn portion ; heloc &amp; credit card</v>
      </c>
      <c r="G1534" s="1046"/>
      <c r="H1534" s="1046"/>
      <c r="I1534" s="1046"/>
      <c r="J1534" s="1046"/>
      <c r="K1534" s="1046"/>
      <c r="L1534" s="1047"/>
      <c r="M1534" s="400">
        <f t="shared" si="676"/>
        <v>0</v>
      </c>
      <c r="N1534" s="1568"/>
      <c r="O1534" s="1569"/>
      <c r="P1534" s="1569"/>
      <c r="Q1534" s="1569"/>
      <c r="R1534" s="1569"/>
      <c r="S1534" s="1569"/>
      <c r="T1534" s="1569"/>
      <c r="U1534" s="1569"/>
      <c r="V1534" s="1569"/>
      <c r="W1534" s="1569"/>
      <c r="X1534" s="1569"/>
      <c r="Y1534" s="1569"/>
      <c r="Z1534" s="1569"/>
      <c r="AA1534" s="1569"/>
      <c r="AB1534" s="1574"/>
      <c r="AC1534" s="400">
        <f t="shared" si="674"/>
        <v>0</v>
      </c>
      <c r="AD1534" s="854"/>
      <c r="AE1534" s="855"/>
      <c r="AF1534" s="856"/>
    </row>
    <row r="1535" spans="1:32" ht="15" customHeight="1" outlineLevel="1" x14ac:dyDescent="0.2">
      <c r="A1535" s="11">
        <v>189</v>
      </c>
      <c r="B1535" s="661"/>
      <c r="C1535" s="662"/>
      <c r="D1535" s="662"/>
      <c r="E1535" s="662"/>
      <c r="F1535" s="1045" t="str">
        <f>'2. CAD NCCF'!F1535:L1535</f>
        <v>Committed credit facility - Undrawn portion ; FI</v>
      </c>
      <c r="G1535" s="1046"/>
      <c r="H1535" s="1046"/>
      <c r="I1535" s="1046"/>
      <c r="J1535" s="1046"/>
      <c r="K1535" s="1046"/>
      <c r="L1535" s="1047"/>
      <c r="M1535" s="400">
        <f t="shared" si="676"/>
        <v>0</v>
      </c>
      <c r="N1535" s="1568"/>
      <c r="O1535" s="1569"/>
      <c r="P1535" s="1569"/>
      <c r="Q1535" s="1569"/>
      <c r="R1535" s="1569"/>
      <c r="S1535" s="1569"/>
      <c r="T1535" s="1569"/>
      <c r="U1535" s="1569"/>
      <c r="V1535" s="1569"/>
      <c r="W1535" s="1569"/>
      <c r="X1535" s="1569"/>
      <c r="Y1535" s="1569"/>
      <c r="Z1535" s="1569"/>
      <c r="AA1535" s="1569"/>
      <c r="AB1535" s="1574"/>
      <c r="AC1535" s="400">
        <f t="shared" si="674"/>
        <v>0</v>
      </c>
      <c r="AD1535" s="854"/>
      <c r="AE1535" s="855"/>
      <c r="AF1535" s="856"/>
    </row>
    <row r="1536" spans="1:32" ht="27.75" customHeight="1" outlineLevel="1" x14ac:dyDescent="0.2">
      <c r="A1536" s="11">
        <v>189</v>
      </c>
      <c r="B1536" s="661"/>
      <c r="C1536" s="662"/>
      <c r="D1536" s="662"/>
      <c r="E1536" s="662"/>
      <c r="F1536" s="1045" t="str">
        <f>'2. CAD NCCF'!F1536:L1536</f>
        <v>Committed credit facility - Undrawn portion ; non-FI corp, govt, PSE</v>
      </c>
      <c r="G1536" s="1046"/>
      <c r="H1536" s="1046"/>
      <c r="I1536" s="1046"/>
      <c r="J1536" s="1046"/>
      <c r="K1536" s="1046"/>
      <c r="L1536" s="1047"/>
      <c r="M1536" s="400">
        <f t="shared" si="676"/>
        <v>0</v>
      </c>
      <c r="N1536" s="1568"/>
      <c r="O1536" s="1569"/>
      <c r="P1536" s="1569"/>
      <c r="Q1536" s="1569"/>
      <c r="R1536" s="1569"/>
      <c r="S1536" s="1569"/>
      <c r="T1536" s="1569"/>
      <c r="U1536" s="1569"/>
      <c r="V1536" s="1569"/>
      <c r="W1536" s="1569"/>
      <c r="X1536" s="1569"/>
      <c r="Y1536" s="1569"/>
      <c r="Z1536" s="1569"/>
      <c r="AA1536" s="1569"/>
      <c r="AB1536" s="1574"/>
      <c r="AC1536" s="400">
        <f t="shared" si="674"/>
        <v>0</v>
      </c>
      <c r="AD1536" s="854"/>
      <c r="AE1536" s="855"/>
      <c r="AF1536" s="856"/>
    </row>
    <row r="1537" spans="1:32" ht="15" customHeight="1" outlineLevel="1" x14ac:dyDescent="0.2">
      <c r="A1537" s="11">
        <v>189</v>
      </c>
      <c r="B1537" s="661"/>
      <c r="C1537" s="662"/>
      <c r="D1537" s="662"/>
      <c r="E1537" s="662"/>
      <c r="F1537" s="1045" t="str">
        <f>'2. CAD NCCF'!F1537:L1537</f>
        <v>Committed credit facility - Undrawn portion ; ABCP and VIEs</v>
      </c>
      <c r="G1537" s="1046"/>
      <c r="H1537" s="1046"/>
      <c r="I1537" s="1046"/>
      <c r="J1537" s="1046"/>
      <c r="K1537" s="1046"/>
      <c r="L1537" s="1047"/>
      <c r="M1537" s="400">
        <f t="shared" si="676"/>
        <v>0</v>
      </c>
      <c r="N1537" s="1568"/>
      <c r="O1537" s="1569"/>
      <c r="P1537" s="1569"/>
      <c r="Q1537" s="1569"/>
      <c r="R1537" s="1569"/>
      <c r="S1537" s="1569"/>
      <c r="T1537" s="1569"/>
      <c r="U1537" s="1569"/>
      <c r="V1537" s="1569"/>
      <c r="W1537" s="1569"/>
      <c r="X1537" s="1569"/>
      <c r="Y1537" s="1569"/>
      <c r="Z1537" s="1569"/>
      <c r="AA1537" s="1569"/>
      <c r="AB1537" s="1574"/>
      <c r="AC1537" s="400">
        <f t="shared" si="674"/>
        <v>0</v>
      </c>
      <c r="AD1537" s="854"/>
      <c r="AE1537" s="855"/>
      <c r="AF1537" s="856"/>
    </row>
    <row r="1538" spans="1:32" ht="15" customHeight="1" outlineLevel="1" x14ac:dyDescent="0.2">
      <c r="A1538" s="11">
        <v>189</v>
      </c>
      <c r="B1538" s="661"/>
      <c r="C1538" s="662"/>
      <c r="D1538" s="662"/>
      <c r="E1538" s="662"/>
      <c r="F1538" s="1045" t="str">
        <f>'2. CAD NCCF'!F1538:L1538</f>
        <v>Committed credit facility - Undrawn portion ; other</v>
      </c>
      <c r="G1538" s="1046"/>
      <c r="H1538" s="1046"/>
      <c r="I1538" s="1046"/>
      <c r="J1538" s="1046"/>
      <c r="K1538" s="1046"/>
      <c r="L1538" s="1047"/>
      <c r="M1538" s="400">
        <f t="shared" si="676"/>
        <v>0</v>
      </c>
      <c r="N1538" s="1568"/>
      <c r="O1538" s="1569"/>
      <c r="P1538" s="1569"/>
      <c r="Q1538" s="1569"/>
      <c r="R1538" s="1569"/>
      <c r="S1538" s="1569"/>
      <c r="T1538" s="1569"/>
      <c r="U1538" s="1569"/>
      <c r="V1538" s="1569"/>
      <c r="W1538" s="1569"/>
      <c r="X1538" s="1569"/>
      <c r="Y1538" s="1569"/>
      <c r="Z1538" s="1569"/>
      <c r="AA1538" s="1569"/>
      <c r="AB1538" s="1574"/>
      <c r="AC1538" s="400">
        <f t="shared" si="674"/>
        <v>0</v>
      </c>
      <c r="AD1538" s="857"/>
      <c r="AE1538" s="858"/>
      <c r="AF1538" s="859"/>
    </row>
    <row r="1539" spans="1:32" outlineLevel="1" x14ac:dyDescent="0.2">
      <c r="A1539" s="11">
        <v>187</v>
      </c>
      <c r="B1539" s="661"/>
      <c r="C1539" s="662"/>
      <c r="D1539" s="868" t="str">
        <f>'2. CAD NCCF'!D1539:L1539</f>
        <v>Liquidity facilities drawn</v>
      </c>
      <c r="E1539" s="869"/>
      <c r="F1539" s="869"/>
      <c r="G1539" s="869"/>
      <c r="H1539" s="869"/>
      <c r="I1539" s="869"/>
      <c r="J1539" s="869"/>
      <c r="K1539" s="869"/>
      <c r="L1539" s="870"/>
      <c r="M1539" s="399">
        <f>SUBTOTAL(9,M1540:M1546)</f>
        <v>0</v>
      </c>
      <c r="N1539" s="1568"/>
      <c r="O1539" s="1569"/>
      <c r="P1539" s="1569"/>
      <c r="Q1539" s="1569"/>
      <c r="R1539" s="1569"/>
      <c r="S1539" s="1569"/>
      <c r="T1539" s="1569"/>
      <c r="U1539" s="1569"/>
      <c r="V1539" s="1569"/>
      <c r="W1539" s="1569"/>
      <c r="X1539" s="1569"/>
      <c r="Y1539" s="1569"/>
      <c r="Z1539" s="1569"/>
      <c r="AA1539" s="1569"/>
      <c r="AB1539" s="1574"/>
      <c r="AC1539" s="399">
        <f t="shared" ref="AC1539" si="677">SUBTOTAL(9,AC1540:AC1546)</f>
        <v>0</v>
      </c>
      <c r="AD1539" s="1577"/>
      <c r="AE1539" s="1595"/>
      <c r="AF1539" s="1596"/>
    </row>
    <row r="1540" spans="1:32" ht="15" customHeight="1" outlineLevel="1" x14ac:dyDescent="0.2">
      <c r="A1540" s="11">
        <v>188</v>
      </c>
      <c r="B1540" s="661"/>
      <c r="C1540" s="662"/>
      <c r="D1540" s="662"/>
      <c r="E1540" s="662"/>
      <c r="F1540" s="1045" t="str">
        <f>'2. CAD NCCF'!F1540:L1540</f>
        <v>Uncommitted credit facility - drawn portion</v>
      </c>
      <c r="G1540" s="1046"/>
      <c r="H1540" s="1046"/>
      <c r="I1540" s="1046"/>
      <c r="J1540" s="1046"/>
      <c r="K1540" s="1046"/>
      <c r="L1540" s="1047"/>
      <c r="M1540" s="400">
        <f t="shared" ref="M1540:M1546" si="678">M764</f>
        <v>0</v>
      </c>
      <c r="N1540" s="1568"/>
      <c r="O1540" s="1569"/>
      <c r="P1540" s="1569"/>
      <c r="Q1540" s="1569"/>
      <c r="R1540" s="1569"/>
      <c r="S1540" s="1569"/>
      <c r="T1540" s="1569"/>
      <c r="U1540" s="1569"/>
      <c r="V1540" s="1569"/>
      <c r="W1540" s="1569"/>
      <c r="X1540" s="1569"/>
      <c r="Y1540" s="1569"/>
      <c r="Z1540" s="1569"/>
      <c r="AA1540" s="1569"/>
      <c r="AB1540" s="1574"/>
      <c r="AC1540" s="400">
        <f t="shared" si="674"/>
        <v>0</v>
      </c>
      <c r="AD1540" s="1448"/>
      <c r="AE1540" s="852"/>
      <c r="AF1540" s="853"/>
    </row>
    <row r="1541" spans="1:32" ht="27.75" customHeight="1" outlineLevel="1" x14ac:dyDescent="0.2">
      <c r="A1541" s="11">
        <v>189</v>
      </c>
      <c r="B1541" s="661"/>
      <c r="C1541" s="662"/>
      <c r="D1541" s="662"/>
      <c r="E1541" s="662"/>
      <c r="F1541" s="1045" t="str">
        <f>'2. CAD NCCF'!F1541:L1541</f>
        <v>Committed credit facility - drawn portion ; retail &amp; small business</v>
      </c>
      <c r="G1541" s="1046"/>
      <c r="H1541" s="1046"/>
      <c r="I1541" s="1046"/>
      <c r="J1541" s="1046"/>
      <c r="K1541" s="1046"/>
      <c r="L1541" s="1047"/>
      <c r="M1541" s="400">
        <f t="shared" si="678"/>
        <v>0</v>
      </c>
      <c r="N1541" s="1568"/>
      <c r="O1541" s="1569"/>
      <c r="P1541" s="1569"/>
      <c r="Q1541" s="1569"/>
      <c r="R1541" s="1569"/>
      <c r="S1541" s="1569"/>
      <c r="T1541" s="1569"/>
      <c r="U1541" s="1569"/>
      <c r="V1541" s="1569"/>
      <c r="W1541" s="1569"/>
      <c r="X1541" s="1569"/>
      <c r="Y1541" s="1569"/>
      <c r="Z1541" s="1569"/>
      <c r="AA1541" s="1569"/>
      <c r="AB1541" s="1574"/>
      <c r="AC1541" s="400">
        <f t="shared" si="674"/>
        <v>0</v>
      </c>
      <c r="AD1541" s="854"/>
      <c r="AE1541" s="855"/>
      <c r="AF1541" s="856"/>
    </row>
    <row r="1542" spans="1:32" ht="27.75" customHeight="1" outlineLevel="1" x14ac:dyDescent="0.2">
      <c r="A1542" s="11">
        <v>189</v>
      </c>
      <c r="B1542" s="661"/>
      <c r="C1542" s="662"/>
      <c r="D1542" s="662"/>
      <c r="E1542" s="662"/>
      <c r="F1542" s="1045" t="str">
        <f>'2. CAD NCCF'!F1542:L1542</f>
        <v>Committed credit facility - drawn portion ; heloc &amp; credit card</v>
      </c>
      <c r="G1542" s="1046"/>
      <c r="H1542" s="1046"/>
      <c r="I1542" s="1046"/>
      <c r="J1542" s="1046"/>
      <c r="K1542" s="1046"/>
      <c r="L1542" s="1047"/>
      <c r="M1542" s="400">
        <f t="shared" si="678"/>
        <v>0</v>
      </c>
      <c r="N1542" s="1568"/>
      <c r="O1542" s="1569"/>
      <c r="P1542" s="1569"/>
      <c r="Q1542" s="1569"/>
      <c r="R1542" s="1569"/>
      <c r="S1542" s="1569"/>
      <c r="T1542" s="1569"/>
      <c r="U1542" s="1569"/>
      <c r="V1542" s="1569"/>
      <c r="W1542" s="1569"/>
      <c r="X1542" s="1569"/>
      <c r="Y1542" s="1569"/>
      <c r="Z1542" s="1569"/>
      <c r="AA1542" s="1569"/>
      <c r="AB1542" s="1574"/>
      <c r="AC1542" s="400">
        <f t="shared" si="674"/>
        <v>0</v>
      </c>
      <c r="AD1542" s="854"/>
      <c r="AE1542" s="855"/>
      <c r="AF1542" s="856"/>
    </row>
    <row r="1543" spans="1:32" ht="15" customHeight="1" outlineLevel="1" x14ac:dyDescent="0.2">
      <c r="A1543" s="11">
        <v>189</v>
      </c>
      <c r="B1543" s="661"/>
      <c r="C1543" s="662"/>
      <c r="D1543" s="662"/>
      <c r="E1543" s="662"/>
      <c r="F1543" s="1045" t="str">
        <f>'2. CAD NCCF'!F1543:L1543</f>
        <v>Committed credit facility - drawn portion ; FI</v>
      </c>
      <c r="G1543" s="1046"/>
      <c r="H1543" s="1046"/>
      <c r="I1543" s="1046"/>
      <c r="J1543" s="1046"/>
      <c r="K1543" s="1046"/>
      <c r="L1543" s="1047"/>
      <c r="M1543" s="400">
        <f t="shared" si="678"/>
        <v>0</v>
      </c>
      <c r="N1543" s="1568"/>
      <c r="O1543" s="1569"/>
      <c r="P1543" s="1569"/>
      <c r="Q1543" s="1569"/>
      <c r="R1543" s="1569"/>
      <c r="S1543" s="1569"/>
      <c r="T1543" s="1569"/>
      <c r="U1543" s="1569"/>
      <c r="V1543" s="1569"/>
      <c r="W1543" s="1569"/>
      <c r="X1543" s="1569"/>
      <c r="Y1543" s="1569"/>
      <c r="Z1543" s="1569"/>
      <c r="AA1543" s="1569"/>
      <c r="AB1543" s="1574"/>
      <c r="AC1543" s="400">
        <f t="shared" si="674"/>
        <v>0</v>
      </c>
      <c r="AD1543" s="854"/>
      <c r="AE1543" s="855"/>
      <c r="AF1543" s="856"/>
    </row>
    <row r="1544" spans="1:32" ht="27.75" customHeight="1" outlineLevel="1" x14ac:dyDescent="0.2">
      <c r="A1544" s="11">
        <v>189</v>
      </c>
      <c r="B1544" s="661"/>
      <c r="C1544" s="662"/>
      <c r="D1544" s="662"/>
      <c r="E1544" s="662"/>
      <c r="F1544" s="1045" t="str">
        <f>'2. CAD NCCF'!F1544:L1544</f>
        <v>Committed credit facility - drawn portion ; non-FI corp, govt, PSE</v>
      </c>
      <c r="G1544" s="1046"/>
      <c r="H1544" s="1046"/>
      <c r="I1544" s="1046"/>
      <c r="J1544" s="1046"/>
      <c r="K1544" s="1046"/>
      <c r="L1544" s="1047"/>
      <c r="M1544" s="400">
        <f t="shared" si="678"/>
        <v>0</v>
      </c>
      <c r="N1544" s="1568"/>
      <c r="O1544" s="1569"/>
      <c r="P1544" s="1569"/>
      <c r="Q1544" s="1569"/>
      <c r="R1544" s="1569"/>
      <c r="S1544" s="1569"/>
      <c r="T1544" s="1569"/>
      <c r="U1544" s="1569"/>
      <c r="V1544" s="1569"/>
      <c r="W1544" s="1569"/>
      <c r="X1544" s="1569"/>
      <c r="Y1544" s="1569"/>
      <c r="Z1544" s="1569"/>
      <c r="AA1544" s="1569"/>
      <c r="AB1544" s="1574"/>
      <c r="AC1544" s="400">
        <f t="shared" si="674"/>
        <v>0</v>
      </c>
      <c r="AD1544" s="854"/>
      <c r="AE1544" s="855"/>
      <c r="AF1544" s="856"/>
    </row>
    <row r="1545" spans="1:32" ht="15" customHeight="1" outlineLevel="1" x14ac:dyDescent="0.2">
      <c r="A1545" s="11">
        <v>189</v>
      </c>
      <c r="B1545" s="661"/>
      <c r="C1545" s="662"/>
      <c r="D1545" s="662"/>
      <c r="E1545" s="662"/>
      <c r="F1545" s="1045" t="str">
        <f>'2. CAD NCCF'!F1545:L1545</f>
        <v>Committed credit facility - drawn portion ; ABCP and VIEs</v>
      </c>
      <c r="G1545" s="1046"/>
      <c r="H1545" s="1046"/>
      <c r="I1545" s="1046"/>
      <c r="J1545" s="1046"/>
      <c r="K1545" s="1046"/>
      <c r="L1545" s="1047"/>
      <c r="M1545" s="400">
        <f t="shared" si="678"/>
        <v>0</v>
      </c>
      <c r="N1545" s="1568"/>
      <c r="O1545" s="1569"/>
      <c r="P1545" s="1569"/>
      <c r="Q1545" s="1569"/>
      <c r="R1545" s="1569"/>
      <c r="S1545" s="1569"/>
      <c r="T1545" s="1569"/>
      <c r="U1545" s="1569"/>
      <c r="V1545" s="1569"/>
      <c r="W1545" s="1569"/>
      <c r="X1545" s="1569"/>
      <c r="Y1545" s="1569"/>
      <c r="Z1545" s="1569"/>
      <c r="AA1545" s="1569"/>
      <c r="AB1545" s="1574"/>
      <c r="AC1545" s="400">
        <f t="shared" si="674"/>
        <v>0</v>
      </c>
      <c r="AD1545" s="854"/>
      <c r="AE1545" s="855"/>
      <c r="AF1545" s="856"/>
    </row>
    <row r="1546" spans="1:32" ht="15" customHeight="1" outlineLevel="1" x14ac:dyDescent="0.2">
      <c r="A1546" s="11">
        <v>189</v>
      </c>
      <c r="B1546" s="679"/>
      <c r="C1546" s="664"/>
      <c r="D1546" s="664"/>
      <c r="E1546" s="680"/>
      <c r="F1546" s="1045" t="str">
        <f>'2. CAD NCCF'!F1546:L1546</f>
        <v>Committed credit facility - drawn portion ; other</v>
      </c>
      <c r="G1546" s="1046"/>
      <c r="H1546" s="1046"/>
      <c r="I1546" s="1046"/>
      <c r="J1546" s="1046"/>
      <c r="K1546" s="1046"/>
      <c r="L1546" s="1047"/>
      <c r="M1546" s="400">
        <f t="shared" si="678"/>
        <v>0</v>
      </c>
      <c r="N1546" s="1570"/>
      <c r="O1546" s="1571"/>
      <c r="P1546" s="1571"/>
      <c r="Q1546" s="1571"/>
      <c r="R1546" s="1571"/>
      <c r="S1546" s="1571"/>
      <c r="T1546" s="1571"/>
      <c r="U1546" s="1571"/>
      <c r="V1546" s="1571"/>
      <c r="W1546" s="1571"/>
      <c r="X1546" s="1571"/>
      <c r="Y1546" s="1571"/>
      <c r="Z1546" s="1571"/>
      <c r="AA1546" s="1571"/>
      <c r="AB1546" s="1572"/>
      <c r="AC1546" s="400">
        <f t="shared" si="674"/>
        <v>0</v>
      </c>
      <c r="AD1546" s="857"/>
      <c r="AE1546" s="858"/>
      <c r="AF1546" s="859"/>
    </row>
    <row r="1547" spans="1:32" ht="7.5" hidden="1" customHeight="1" outlineLevel="1" x14ac:dyDescent="0.2">
      <c r="A1547" s="11"/>
      <c r="B1547" s="1580"/>
      <c r="C1547" s="1428"/>
      <c r="D1547" s="1428"/>
      <c r="E1547" s="1428"/>
      <c r="F1547" s="1428"/>
      <c r="G1547" s="1428"/>
      <c r="H1547" s="1428"/>
      <c r="I1547" s="1428"/>
      <c r="J1547" s="1428"/>
      <c r="K1547" s="1428"/>
      <c r="L1547" s="1581"/>
      <c r="M1547" s="1421"/>
      <c r="N1547" s="1422"/>
      <c r="O1547" s="1422"/>
      <c r="P1547" s="1422"/>
      <c r="Q1547" s="1422"/>
      <c r="R1547" s="1422"/>
      <c r="S1547" s="1422"/>
      <c r="T1547" s="1422"/>
      <c r="U1547" s="1422"/>
      <c r="V1547" s="1422"/>
      <c r="W1547" s="1422"/>
      <c r="X1547" s="1422"/>
      <c r="Y1547" s="1422"/>
      <c r="Z1547" s="1422"/>
      <c r="AA1547" s="1422"/>
      <c r="AB1547" s="1422"/>
      <c r="AC1547" s="1422"/>
      <c r="AD1547" s="1422"/>
      <c r="AE1547" s="1422"/>
      <c r="AF1547" s="1423"/>
    </row>
    <row r="1548" spans="1:32" ht="21.75" customHeight="1" outlineLevel="1" x14ac:dyDescent="0.2">
      <c r="A1548" s="11">
        <v>323</v>
      </c>
      <c r="B1548" s="982" t="str">
        <f>'2. CAD NCCF'!B1548:L1548</f>
        <v>Cash inflows/Outflows from off balance sheet commitments</v>
      </c>
      <c r="C1548" s="983"/>
      <c r="D1548" s="983"/>
      <c r="E1548" s="983"/>
      <c r="F1548" s="983"/>
      <c r="G1548" s="983"/>
      <c r="H1548" s="983"/>
      <c r="I1548" s="983"/>
      <c r="J1548" s="983"/>
      <c r="K1548" s="983"/>
      <c r="L1548" s="983"/>
      <c r="M1548" s="399">
        <f>SUBTOTAL(9,M1521:M1547)</f>
        <v>0</v>
      </c>
      <c r="N1548" s="402">
        <f t="shared" ref="N1548:AC1548" si="679">SUBTOTAL(9,N1521:N1547)</f>
        <v>0</v>
      </c>
      <c r="O1548" s="406">
        <f t="shared" si="679"/>
        <v>0</v>
      </c>
      <c r="P1548" s="406">
        <f t="shared" si="679"/>
        <v>0</v>
      </c>
      <c r="Q1548" s="407">
        <f t="shared" si="679"/>
        <v>0</v>
      </c>
      <c r="R1548" s="402">
        <f t="shared" si="679"/>
        <v>0</v>
      </c>
      <c r="S1548" s="406">
        <f t="shared" si="679"/>
        <v>0</v>
      </c>
      <c r="T1548" s="405">
        <f t="shared" si="679"/>
        <v>0</v>
      </c>
      <c r="U1548" s="405">
        <f t="shared" si="679"/>
        <v>0</v>
      </c>
      <c r="V1548" s="405">
        <f t="shared" si="679"/>
        <v>0</v>
      </c>
      <c r="W1548" s="405">
        <f t="shared" si="679"/>
        <v>0</v>
      </c>
      <c r="X1548" s="405">
        <f t="shared" si="679"/>
        <v>0</v>
      </c>
      <c r="Y1548" s="405">
        <f t="shared" si="679"/>
        <v>0</v>
      </c>
      <c r="Z1548" s="405">
        <f t="shared" si="679"/>
        <v>0</v>
      </c>
      <c r="AA1548" s="405">
        <f t="shared" si="679"/>
        <v>0</v>
      </c>
      <c r="AB1548" s="403">
        <f t="shared" si="679"/>
        <v>0</v>
      </c>
      <c r="AC1548" s="399">
        <f t="shared" si="679"/>
        <v>0</v>
      </c>
      <c r="AD1548" s="982"/>
      <c r="AE1548" s="983"/>
      <c r="AF1548" s="1115"/>
    </row>
    <row r="1549" spans="1:32" ht="7.5" customHeight="1" outlineLevel="1" x14ac:dyDescent="0.2">
      <c r="A1549" s="153"/>
      <c r="B1549" s="1071"/>
      <c r="C1549" s="1072"/>
      <c r="D1549" s="1072"/>
      <c r="E1549" s="1072"/>
      <c r="F1549" s="1072"/>
      <c r="G1549" s="1072"/>
      <c r="H1549" s="1072"/>
      <c r="I1549" s="1072"/>
      <c r="J1549" s="1072"/>
      <c r="K1549" s="1072"/>
      <c r="L1549" s="1072"/>
      <c r="M1549" s="1072"/>
      <c r="N1549" s="1072"/>
      <c r="O1549" s="1072"/>
      <c r="P1549" s="1072"/>
      <c r="Q1549" s="1072"/>
      <c r="R1549" s="1072"/>
      <c r="S1549" s="1072"/>
      <c r="T1549" s="1072"/>
      <c r="U1549" s="1072"/>
      <c r="V1549" s="1072"/>
      <c r="W1549" s="1072"/>
      <c r="X1549" s="1072"/>
      <c r="Y1549" s="1072"/>
      <c r="Z1549" s="1072"/>
      <c r="AA1549" s="1072"/>
      <c r="AB1549" s="1072"/>
      <c r="AC1549" s="1072"/>
      <c r="AD1549" s="1072"/>
      <c r="AE1549" s="1072"/>
      <c r="AF1549" s="1073"/>
    </row>
    <row r="1550" spans="1:32" ht="7.5" hidden="1" customHeight="1" x14ac:dyDescent="0.2">
      <c r="B1550" s="1071"/>
      <c r="C1550" s="1072"/>
      <c r="D1550" s="1072"/>
      <c r="E1550" s="1072"/>
      <c r="F1550" s="1072"/>
      <c r="G1550" s="1072"/>
      <c r="H1550" s="1072"/>
      <c r="I1550" s="1072"/>
      <c r="J1550" s="1072"/>
      <c r="K1550" s="1072"/>
      <c r="L1550" s="1072"/>
      <c r="M1550" s="1072"/>
      <c r="N1550" s="1072"/>
      <c r="O1550" s="1072"/>
      <c r="P1550" s="1072"/>
      <c r="Q1550" s="1072"/>
      <c r="R1550" s="1072"/>
      <c r="S1550" s="1072"/>
      <c r="T1550" s="1072"/>
      <c r="U1550" s="1072"/>
      <c r="V1550" s="1072"/>
      <c r="W1550" s="1072"/>
      <c r="X1550" s="1072"/>
      <c r="Y1550" s="1072"/>
      <c r="Z1550" s="1072"/>
      <c r="AA1550" s="1072"/>
      <c r="AB1550" s="1072"/>
      <c r="AC1550" s="1072"/>
      <c r="AD1550" s="1072"/>
      <c r="AE1550" s="1072"/>
      <c r="AF1550" s="1073"/>
    </row>
    <row r="1551" spans="1:32" ht="21.75" customHeight="1" x14ac:dyDescent="0.2">
      <c r="A1551" s="11">
        <v>900</v>
      </c>
      <c r="B1551" s="982" t="str">
        <f>'2. CAD NCCF'!B1551:M1551</f>
        <v>NET CASH FLOWS (EULA)</v>
      </c>
      <c r="C1551" s="983"/>
      <c r="D1551" s="983"/>
      <c r="E1551" s="983"/>
      <c r="F1551" s="983"/>
      <c r="G1551" s="983"/>
      <c r="H1551" s="983"/>
      <c r="I1551" s="983"/>
      <c r="J1551" s="983"/>
      <c r="K1551" s="983"/>
      <c r="L1551" s="983"/>
      <c r="M1551" s="1115"/>
      <c r="N1551" s="402">
        <f>SUM(SUBTOTAL(9,N785:N791),SUBTOTAL(9,N795:N802,N811,N824:N828,N831:N835,N847,N850),N873:N874,N885,N886,SUBTOTAL(9,N1286:N1293,N1302,N1315:N1319,N1322:N1326,N1338,N1341),SUBTOTAL(9,N1364:N1371,N1380,N1393:N1397,N1400:N1404,N1416,N1419),SUBTOTAL(9,N1442:N1449,N1458,N1471:N1475,N1478:N1482,N1494,N1497))</f>
        <v>0</v>
      </c>
      <c r="O1551" s="406">
        <f t="shared" ref="O1551:AB1551" si="680">SUM(SUBTOTAL(9,O785:O791),SUBTOTAL(9,O795:O802,O811,O824,O828,O831:O835,O847,O850),O873:O874,O885,O886,SUBTOTAL(9,O1286:O1293,O1302,O1315:O1319,O1322:O1326,O1338,O1341),SUBTOTAL(9,O1364:O1371,O1380,O1393:O1397,O1400:O1404,O1416,O1419),SUBTOTAL(9,O1442:O1449,O1458,O1471:O1475,O1478:O1482,O1494,O1497))</f>
        <v>0</v>
      </c>
      <c r="P1551" s="406">
        <f t="shared" si="680"/>
        <v>0</v>
      </c>
      <c r="Q1551" s="407">
        <f t="shared" si="680"/>
        <v>0</v>
      </c>
      <c r="R1551" s="402">
        <f t="shared" si="680"/>
        <v>0</v>
      </c>
      <c r="S1551" s="406">
        <f t="shared" si="680"/>
        <v>0</v>
      </c>
      <c r="T1551" s="405">
        <f t="shared" si="680"/>
        <v>0</v>
      </c>
      <c r="U1551" s="405">
        <f t="shared" si="680"/>
        <v>0</v>
      </c>
      <c r="V1551" s="405">
        <f t="shared" si="680"/>
        <v>0</v>
      </c>
      <c r="W1551" s="405">
        <f t="shared" si="680"/>
        <v>0</v>
      </c>
      <c r="X1551" s="405">
        <f t="shared" si="680"/>
        <v>0</v>
      </c>
      <c r="Y1551" s="405">
        <f t="shared" si="680"/>
        <v>0</v>
      </c>
      <c r="Z1551" s="405">
        <f t="shared" si="680"/>
        <v>0</v>
      </c>
      <c r="AA1551" s="405">
        <f t="shared" si="680"/>
        <v>0</v>
      </c>
      <c r="AB1551" s="403">
        <f t="shared" si="680"/>
        <v>0</v>
      </c>
      <c r="AC1551" s="399">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2"/>
      <c r="AE1551" s="983"/>
      <c r="AF1551" s="1115"/>
    </row>
    <row r="1552" spans="1:32" ht="21.75" customHeight="1" x14ac:dyDescent="0.2">
      <c r="A1552" s="11">
        <v>901</v>
      </c>
      <c r="B1552" s="982" t="str">
        <f>'2. CAD NCCF'!B1552:M1552</f>
        <v>NET CASH FLOWS (EXCLUDING EULA)</v>
      </c>
      <c r="C1552" s="983"/>
      <c r="D1552" s="983"/>
      <c r="E1552" s="983"/>
      <c r="F1552" s="983"/>
      <c r="G1552" s="983"/>
      <c r="H1552" s="983"/>
      <c r="I1552" s="983"/>
      <c r="J1552" s="983"/>
      <c r="K1552" s="983"/>
      <c r="L1552" s="983"/>
      <c r="M1552" s="1115"/>
      <c r="N1552" s="402">
        <f t="shared" ref="N1552:AB1552" si="681">SUM(N1004,N1280,N1518,N1521)-N1551</f>
        <v>0</v>
      </c>
      <c r="O1552" s="406">
        <f t="shared" si="681"/>
        <v>0</v>
      </c>
      <c r="P1552" s="406">
        <f t="shared" si="681"/>
        <v>0</v>
      </c>
      <c r="Q1552" s="407">
        <f t="shared" si="681"/>
        <v>0</v>
      </c>
      <c r="R1552" s="402">
        <f t="shared" si="681"/>
        <v>0</v>
      </c>
      <c r="S1552" s="406">
        <f t="shared" si="681"/>
        <v>0</v>
      </c>
      <c r="T1552" s="405">
        <f t="shared" si="681"/>
        <v>0</v>
      </c>
      <c r="U1552" s="405">
        <f t="shared" si="681"/>
        <v>0</v>
      </c>
      <c r="V1552" s="405">
        <f t="shared" si="681"/>
        <v>0</v>
      </c>
      <c r="W1552" s="405">
        <f t="shared" si="681"/>
        <v>0</v>
      </c>
      <c r="X1552" s="405">
        <f t="shared" si="681"/>
        <v>0</v>
      </c>
      <c r="Y1552" s="405">
        <f t="shared" si="681"/>
        <v>0</v>
      </c>
      <c r="Z1552" s="405">
        <f t="shared" si="681"/>
        <v>0</v>
      </c>
      <c r="AA1552" s="405">
        <f t="shared" si="681"/>
        <v>0</v>
      </c>
      <c r="AB1552" s="403">
        <f t="shared" si="681"/>
        <v>0</v>
      </c>
      <c r="AC1552" s="399">
        <f t="shared" ref="AC1552" si="682">SUM(AC1004,AC1280,AC1518,AC15159)-AC1551</f>
        <v>0</v>
      </c>
      <c r="AD1552" s="982"/>
      <c r="AE1552" s="983"/>
      <c r="AF1552" s="1115"/>
    </row>
    <row r="1553" spans="1:32" ht="21.75" customHeight="1" x14ac:dyDescent="0.2">
      <c r="A1553" s="11">
        <v>902</v>
      </c>
      <c r="B1553" s="982" t="str">
        <f>'2. CAD NCCF'!B1553:M1553</f>
        <v>NET CASH FLOWS (TOTAL)</v>
      </c>
      <c r="C1553" s="983"/>
      <c r="D1553" s="983"/>
      <c r="E1553" s="983"/>
      <c r="F1553" s="983"/>
      <c r="G1553" s="983"/>
      <c r="H1553" s="983"/>
      <c r="I1553" s="983"/>
      <c r="J1553" s="983"/>
      <c r="K1553" s="983"/>
      <c r="L1553" s="983"/>
      <c r="M1553" s="1115"/>
      <c r="N1553" s="402">
        <f>SUM(N1551:N1552)</f>
        <v>0</v>
      </c>
      <c r="O1553" s="406">
        <f t="shared" ref="O1553:AC1553" si="683">SUM(O1551:O1552)</f>
        <v>0</v>
      </c>
      <c r="P1553" s="406">
        <f t="shared" si="683"/>
        <v>0</v>
      </c>
      <c r="Q1553" s="407">
        <f t="shared" si="683"/>
        <v>0</v>
      </c>
      <c r="R1553" s="402">
        <f t="shared" si="683"/>
        <v>0</v>
      </c>
      <c r="S1553" s="406">
        <f t="shared" si="683"/>
        <v>0</v>
      </c>
      <c r="T1553" s="405">
        <f t="shared" si="683"/>
        <v>0</v>
      </c>
      <c r="U1553" s="405">
        <f t="shared" si="683"/>
        <v>0</v>
      </c>
      <c r="V1553" s="405">
        <f t="shared" si="683"/>
        <v>0</v>
      </c>
      <c r="W1553" s="405">
        <f t="shared" si="683"/>
        <v>0</v>
      </c>
      <c r="X1553" s="405">
        <f t="shared" si="683"/>
        <v>0</v>
      </c>
      <c r="Y1553" s="405">
        <f t="shared" si="683"/>
        <v>0</v>
      </c>
      <c r="Z1553" s="405">
        <f t="shared" si="683"/>
        <v>0</v>
      </c>
      <c r="AA1553" s="405">
        <f t="shared" si="683"/>
        <v>0</v>
      </c>
      <c r="AB1553" s="403">
        <f t="shared" si="683"/>
        <v>0</v>
      </c>
      <c r="AC1553" s="399">
        <f t="shared" si="683"/>
        <v>0</v>
      </c>
      <c r="AD1553" s="982"/>
      <c r="AE1553" s="983"/>
      <c r="AF1553" s="1115"/>
    </row>
    <row r="1554" spans="1:32" ht="7.5" hidden="1" customHeight="1" x14ac:dyDescent="0.2">
      <c r="B1554" s="1071"/>
      <c r="C1554" s="1072"/>
      <c r="D1554" s="1072"/>
      <c r="E1554" s="1072"/>
      <c r="F1554" s="1072"/>
      <c r="G1554" s="1072"/>
      <c r="H1554" s="1072"/>
      <c r="I1554" s="1072"/>
      <c r="J1554" s="1072"/>
      <c r="K1554" s="1072"/>
      <c r="L1554" s="1072"/>
      <c r="M1554" s="1072"/>
      <c r="N1554" s="1072"/>
      <c r="O1554" s="1072"/>
      <c r="P1554" s="1072"/>
      <c r="Q1554" s="1072"/>
      <c r="R1554" s="1072"/>
      <c r="S1554" s="1072"/>
      <c r="T1554" s="1072"/>
      <c r="U1554" s="1072"/>
      <c r="V1554" s="1072"/>
      <c r="W1554" s="1072"/>
      <c r="X1554" s="1072"/>
      <c r="Y1554" s="1072"/>
      <c r="Z1554" s="1072"/>
      <c r="AA1554" s="1072"/>
      <c r="AB1554" s="1072"/>
      <c r="AC1554" s="1072"/>
      <c r="AD1554" s="1072"/>
      <c r="AE1554" s="1072"/>
      <c r="AF1554" s="1073"/>
    </row>
    <row r="1555" spans="1:32" ht="21.75" customHeight="1" x14ac:dyDescent="0.2">
      <c r="A1555" s="11">
        <v>903</v>
      </c>
      <c r="B1555" s="982" t="str">
        <f>'2. CAD NCCF'!B1555:M1555</f>
        <v>NET CUMULATIVE CASH FLOW (NCCF)</v>
      </c>
      <c r="C1555" s="983"/>
      <c r="D1555" s="983"/>
      <c r="E1555" s="983"/>
      <c r="F1555" s="983"/>
      <c r="G1555" s="983"/>
      <c r="H1555" s="983"/>
      <c r="I1555" s="983"/>
      <c r="J1555" s="983"/>
      <c r="K1555" s="983"/>
      <c r="L1555" s="983"/>
      <c r="M1555" s="1115"/>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SUM($N1553:AC1553)</f>
        <v>0</v>
      </c>
      <c r="AD1555" s="982"/>
      <c r="AE1555" s="983"/>
      <c r="AF1555" s="1115"/>
    </row>
    <row r="1556" spans="1:32" ht="7.5" customHeight="1" x14ac:dyDescent="0.2">
      <c r="B1556" s="1427"/>
      <c r="C1556" s="1427"/>
      <c r="D1556" s="1427"/>
      <c r="E1556" s="1427"/>
      <c r="F1556" s="1427"/>
      <c r="G1556" s="1427"/>
      <c r="H1556" s="1427"/>
      <c r="I1556" s="1427"/>
      <c r="J1556" s="1427"/>
      <c r="K1556" s="1427"/>
      <c r="L1556" s="1427"/>
      <c r="M1556" s="1427"/>
      <c r="N1556" s="1427"/>
      <c r="O1556" s="1427"/>
      <c r="P1556" s="1427"/>
      <c r="Q1556" s="1427"/>
      <c r="R1556" s="1427"/>
      <c r="S1556" s="1427"/>
      <c r="T1556" s="1427"/>
      <c r="U1556" s="1427"/>
      <c r="V1556" s="1427"/>
      <c r="W1556" s="1427"/>
      <c r="X1556" s="1427"/>
      <c r="Y1556" s="1427"/>
      <c r="Z1556" s="1427"/>
      <c r="AA1556" s="1427"/>
      <c r="AB1556" s="1427"/>
      <c r="AC1556" s="1427"/>
      <c r="AD1556" s="1427"/>
      <c r="AE1556" s="1427"/>
      <c r="AF1556" s="1427"/>
    </row>
    <row r="1557" spans="1:32" ht="22.5" customHeight="1" outlineLevel="1" x14ac:dyDescent="0.2">
      <c r="A1557" s="11">
        <v>103</v>
      </c>
      <c r="B1557" s="982" t="s">
        <v>358</v>
      </c>
      <c r="C1557" s="983"/>
      <c r="D1557" s="983"/>
      <c r="E1557" s="983"/>
      <c r="F1557" s="983"/>
      <c r="G1557" s="983"/>
      <c r="H1557" s="983"/>
      <c r="I1557" s="983"/>
      <c r="J1557" s="983"/>
      <c r="K1557" s="983"/>
      <c r="L1557" s="983"/>
      <c r="M1557" s="983"/>
      <c r="N1557" s="983"/>
      <c r="O1557" s="983"/>
      <c r="P1557" s="983"/>
      <c r="Q1557" s="983"/>
      <c r="R1557" s="983"/>
      <c r="S1557" s="983"/>
      <c r="T1557" s="983"/>
      <c r="U1557" s="983"/>
      <c r="V1557" s="983"/>
      <c r="W1557" s="983"/>
      <c r="X1557" s="983"/>
      <c r="Y1557" s="983"/>
      <c r="Z1557" s="983"/>
      <c r="AA1557" s="983"/>
      <c r="AB1557" s="983"/>
      <c r="AC1557" s="983"/>
      <c r="AD1557" s="983"/>
      <c r="AE1557" s="983"/>
      <c r="AF1557" s="1115"/>
    </row>
    <row r="1558" spans="1:32" x14ac:dyDescent="0.2">
      <c r="A1558" s="11">
        <v>233</v>
      </c>
      <c r="B1558" s="661"/>
      <c r="C1558" s="662"/>
      <c r="D1558" s="868" t="s">
        <v>359</v>
      </c>
      <c r="E1558" s="941"/>
      <c r="F1558" s="941"/>
      <c r="G1558" s="941"/>
      <c r="H1558" s="941"/>
      <c r="I1558" s="941"/>
      <c r="J1558" s="941"/>
      <c r="K1558" s="941"/>
      <c r="L1558" s="942"/>
      <c r="M1558" s="399">
        <f t="shared" ref="M1558:AC1558" si="684">SUBTOTAL(9,M1559:M1565)</f>
        <v>0</v>
      </c>
      <c r="N1558" s="402">
        <f t="shared" si="684"/>
        <v>0</v>
      </c>
      <c r="O1558" s="406">
        <f t="shared" si="684"/>
        <v>0</v>
      </c>
      <c r="P1558" s="406">
        <f t="shared" si="684"/>
        <v>0</v>
      </c>
      <c r="Q1558" s="407">
        <f t="shared" si="684"/>
        <v>0</v>
      </c>
      <c r="R1558" s="402">
        <f t="shared" si="684"/>
        <v>0</v>
      </c>
      <c r="S1558" s="406">
        <f t="shared" si="684"/>
        <v>0</v>
      </c>
      <c r="T1558" s="405">
        <f t="shared" si="684"/>
        <v>0</v>
      </c>
      <c r="U1558" s="405">
        <f t="shared" si="684"/>
        <v>0</v>
      </c>
      <c r="V1558" s="405">
        <f t="shared" si="684"/>
        <v>0</v>
      </c>
      <c r="W1558" s="405">
        <f t="shared" si="684"/>
        <v>0</v>
      </c>
      <c r="X1558" s="405">
        <f t="shared" si="684"/>
        <v>0</v>
      </c>
      <c r="Y1558" s="405">
        <f t="shared" si="684"/>
        <v>0</v>
      </c>
      <c r="Z1558" s="405">
        <f t="shared" si="684"/>
        <v>0</v>
      </c>
      <c r="AA1558" s="405">
        <f t="shared" si="684"/>
        <v>0</v>
      </c>
      <c r="AB1558" s="403">
        <f t="shared" si="684"/>
        <v>0</v>
      </c>
      <c r="AC1558" s="399">
        <f t="shared" si="684"/>
        <v>0</v>
      </c>
      <c r="AD1558" s="1577"/>
      <c r="AE1558" s="1595"/>
      <c r="AF1558" s="1596"/>
    </row>
    <row r="1559" spans="1:32" x14ac:dyDescent="0.2">
      <c r="A1559" s="11">
        <v>234</v>
      </c>
      <c r="B1559" s="661"/>
      <c r="C1559" s="662"/>
      <c r="D1559" s="662"/>
      <c r="E1559" s="639"/>
      <c r="F1559" s="880" t="s">
        <v>7</v>
      </c>
      <c r="G1559" s="881"/>
      <c r="H1559" s="881"/>
      <c r="I1559" s="881"/>
      <c r="J1559" s="881"/>
      <c r="K1559" s="881"/>
      <c r="L1559" s="882"/>
      <c r="M1559" s="454"/>
      <c r="N1559" s="455"/>
      <c r="O1559" s="456"/>
      <c r="P1559" s="456"/>
      <c r="Q1559" s="457"/>
      <c r="R1559" s="455"/>
      <c r="S1559" s="458"/>
      <c r="T1559" s="458"/>
      <c r="U1559" s="458"/>
      <c r="V1559" s="458"/>
      <c r="W1559" s="458"/>
      <c r="X1559" s="456"/>
      <c r="Y1559" s="458"/>
      <c r="Z1559" s="458"/>
      <c r="AA1559" s="458"/>
      <c r="AB1559" s="458"/>
      <c r="AC1559" s="454"/>
      <c r="AD1559" s="1433"/>
      <c r="AE1559" s="852"/>
      <c r="AF1559" s="853"/>
    </row>
    <row r="1560" spans="1:32" x14ac:dyDescent="0.2">
      <c r="A1560" s="11">
        <v>235</v>
      </c>
      <c r="B1560" s="661"/>
      <c r="C1560" s="662"/>
      <c r="D1560" s="662"/>
      <c r="E1560" s="639"/>
      <c r="F1560" s="1045" t="s">
        <v>8</v>
      </c>
      <c r="G1560" s="1046"/>
      <c r="H1560" s="1046"/>
      <c r="I1560" s="1046"/>
      <c r="J1560" s="1046"/>
      <c r="K1560" s="1046"/>
      <c r="L1560" s="1047"/>
      <c r="M1560" s="454"/>
      <c r="N1560" s="455"/>
      <c r="O1560" s="456"/>
      <c r="P1560" s="456"/>
      <c r="Q1560" s="457"/>
      <c r="R1560" s="455"/>
      <c r="S1560" s="458"/>
      <c r="T1560" s="458"/>
      <c r="U1560" s="458"/>
      <c r="V1560" s="458"/>
      <c r="W1560" s="458"/>
      <c r="X1560" s="456"/>
      <c r="Y1560" s="458"/>
      <c r="Z1560" s="458"/>
      <c r="AA1560" s="458"/>
      <c r="AB1560" s="458"/>
      <c r="AC1560" s="454"/>
      <c r="AD1560" s="854"/>
      <c r="AE1560" s="855"/>
      <c r="AF1560" s="856"/>
    </row>
    <row r="1561" spans="1:32" x14ac:dyDescent="0.2">
      <c r="A1561" s="11">
        <v>236</v>
      </c>
      <c r="B1561" s="661"/>
      <c r="C1561" s="662"/>
      <c r="D1561" s="257"/>
      <c r="E1561" s="258"/>
      <c r="F1561" s="1045" t="s">
        <v>9</v>
      </c>
      <c r="G1561" s="1046"/>
      <c r="H1561" s="1046"/>
      <c r="I1561" s="1046"/>
      <c r="J1561" s="1046"/>
      <c r="K1561" s="1046"/>
      <c r="L1561" s="1047"/>
      <c r="M1561" s="454"/>
      <c r="N1561" s="455"/>
      <c r="O1561" s="456"/>
      <c r="P1561" s="456"/>
      <c r="Q1561" s="457"/>
      <c r="R1561" s="455"/>
      <c r="S1561" s="458"/>
      <c r="T1561" s="458"/>
      <c r="U1561" s="458"/>
      <c r="V1561" s="458"/>
      <c r="W1561" s="458"/>
      <c r="X1561" s="456"/>
      <c r="Y1561" s="458"/>
      <c r="Z1561" s="458"/>
      <c r="AA1561" s="458"/>
      <c r="AB1561" s="458"/>
      <c r="AC1561" s="454"/>
      <c r="AD1561" s="854"/>
      <c r="AE1561" s="855"/>
      <c r="AF1561" s="856"/>
    </row>
    <row r="1562" spans="1:32" x14ac:dyDescent="0.2">
      <c r="A1562" s="11">
        <v>237</v>
      </c>
      <c r="B1562" s="661"/>
      <c r="C1562" s="662"/>
      <c r="D1562" s="662"/>
      <c r="E1562" s="663"/>
      <c r="F1562" s="1045" t="s">
        <v>10</v>
      </c>
      <c r="G1562" s="1046"/>
      <c r="H1562" s="1046"/>
      <c r="I1562" s="1046"/>
      <c r="J1562" s="1046"/>
      <c r="K1562" s="1046"/>
      <c r="L1562" s="1047"/>
      <c r="M1562" s="454"/>
      <c r="N1562" s="455"/>
      <c r="O1562" s="456"/>
      <c r="P1562" s="456"/>
      <c r="Q1562" s="457"/>
      <c r="R1562" s="455"/>
      <c r="S1562" s="458"/>
      <c r="T1562" s="458"/>
      <c r="U1562" s="458"/>
      <c r="V1562" s="458"/>
      <c r="W1562" s="458"/>
      <c r="X1562" s="456"/>
      <c r="Y1562" s="458"/>
      <c r="Z1562" s="458"/>
      <c r="AA1562" s="458"/>
      <c r="AB1562" s="458"/>
      <c r="AC1562" s="454"/>
      <c r="AD1562" s="854"/>
      <c r="AE1562" s="855"/>
      <c r="AF1562" s="856"/>
    </row>
    <row r="1563" spans="1:32" x14ac:dyDescent="0.2">
      <c r="A1563" s="11"/>
      <c r="B1563" s="661"/>
      <c r="C1563" s="662"/>
      <c r="D1563" s="662"/>
      <c r="E1563" s="662"/>
      <c r="F1563" s="1045" t="s">
        <v>11</v>
      </c>
      <c r="G1563" s="1046"/>
      <c r="H1563" s="1046"/>
      <c r="I1563" s="1046"/>
      <c r="J1563" s="1046"/>
      <c r="K1563" s="1046"/>
      <c r="L1563" s="1047"/>
      <c r="M1563" s="454"/>
      <c r="N1563" s="455"/>
      <c r="O1563" s="456"/>
      <c r="P1563" s="456"/>
      <c r="Q1563" s="457"/>
      <c r="R1563" s="455"/>
      <c r="S1563" s="458"/>
      <c r="T1563" s="458"/>
      <c r="U1563" s="458"/>
      <c r="V1563" s="458"/>
      <c r="W1563" s="458"/>
      <c r="X1563" s="456"/>
      <c r="Y1563" s="458"/>
      <c r="Z1563" s="458"/>
      <c r="AA1563" s="458"/>
      <c r="AB1563" s="458"/>
      <c r="AC1563" s="454"/>
      <c r="AD1563" s="854"/>
      <c r="AE1563" s="855"/>
      <c r="AF1563" s="856"/>
    </row>
    <row r="1564" spans="1:32" x14ac:dyDescent="0.2">
      <c r="A1564" s="11"/>
      <c r="B1564" s="661"/>
      <c r="C1564" s="662"/>
      <c r="D1564" s="662"/>
      <c r="E1564" s="662"/>
      <c r="F1564" s="1045" t="s">
        <v>12</v>
      </c>
      <c r="G1564" s="1046"/>
      <c r="H1564" s="1046"/>
      <c r="I1564" s="1046"/>
      <c r="J1564" s="1046"/>
      <c r="K1564" s="1046"/>
      <c r="L1564" s="1047"/>
      <c r="M1564" s="454"/>
      <c r="N1564" s="455"/>
      <c r="O1564" s="456"/>
      <c r="P1564" s="456"/>
      <c r="Q1564" s="457"/>
      <c r="R1564" s="455"/>
      <c r="S1564" s="458"/>
      <c r="T1564" s="458"/>
      <c r="U1564" s="458"/>
      <c r="V1564" s="458"/>
      <c r="W1564" s="458"/>
      <c r="X1564" s="456"/>
      <c r="Y1564" s="458"/>
      <c r="Z1564" s="458"/>
      <c r="AA1564" s="458"/>
      <c r="AB1564" s="458"/>
      <c r="AC1564" s="454"/>
      <c r="AD1564" s="854"/>
      <c r="AE1564" s="855"/>
      <c r="AF1564" s="856"/>
    </row>
    <row r="1565" spans="1:32" x14ac:dyDescent="0.2">
      <c r="A1565" s="11"/>
      <c r="B1565" s="661"/>
      <c r="C1565" s="662"/>
      <c r="D1565" s="662"/>
      <c r="E1565" s="662"/>
      <c r="F1565" s="1045" t="s">
        <v>360</v>
      </c>
      <c r="G1565" s="1046"/>
      <c r="H1565" s="1046"/>
      <c r="I1565" s="1046"/>
      <c r="J1565" s="1046"/>
      <c r="K1565" s="1046"/>
      <c r="L1565" s="1047"/>
      <c r="M1565" s="454"/>
      <c r="N1565" s="455"/>
      <c r="O1565" s="456"/>
      <c r="P1565" s="456"/>
      <c r="Q1565" s="457"/>
      <c r="R1565" s="455"/>
      <c r="S1565" s="458"/>
      <c r="T1565" s="458"/>
      <c r="U1565" s="458"/>
      <c r="V1565" s="458"/>
      <c r="W1565" s="458"/>
      <c r="X1565" s="456"/>
      <c r="Y1565" s="458"/>
      <c r="Z1565" s="458"/>
      <c r="AA1565" s="458"/>
      <c r="AB1565" s="458"/>
      <c r="AC1565" s="454"/>
      <c r="AD1565" s="857"/>
      <c r="AE1565" s="858"/>
      <c r="AF1565" s="859"/>
    </row>
    <row r="1566" spans="1:32" ht="7.5" customHeight="1" x14ac:dyDescent="0.2">
      <c r="A1566" s="11"/>
      <c r="B1566" s="1424"/>
      <c r="C1566" s="1425"/>
      <c r="D1566" s="1425"/>
      <c r="E1566" s="1425"/>
      <c r="F1566" s="1425"/>
      <c r="G1566" s="1425"/>
      <c r="H1566" s="1425"/>
      <c r="I1566" s="1425"/>
      <c r="J1566" s="1425"/>
      <c r="K1566" s="1425"/>
      <c r="L1566" s="1425"/>
      <c r="M1566" s="1425"/>
      <c r="N1566" s="1425"/>
      <c r="O1566" s="1425"/>
      <c r="P1566" s="1425"/>
      <c r="Q1566" s="1425"/>
      <c r="R1566" s="1425"/>
      <c r="S1566" s="1425"/>
      <c r="T1566" s="1425"/>
      <c r="U1566" s="1425"/>
      <c r="V1566" s="1425"/>
      <c r="W1566" s="1425"/>
      <c r="X1566" s="1425"/>
      <c r="Y1566" s="1425"/>
      <c r="Z1566" s="1425"/>
      <c r="AA1566" s="1425"/>
      <c r="AB1566" s="1425"/>
      <c r="AC1566" s="1425"/>
      <c r="AD1566" s="1425"/>
      <c r="AE1566" s="1425"/>
      <c r="AF1566" s="1426"/>
    </row>
    <row r="1567" spans="1:32" ht="15" customHeight="1" x14ac:dyDescent="0.2">
      <c r="A1567" s="11">
        <v>238</v>
      </c>
      <c r="B1567" s="661"/>
      <c r="C1567" s="662"/>
      <c r="D1567" s="868" t="s">
        <v>277</v>
      </c>
      <c r="E1567" s="1622"/>
      <c r="F1567" s="1622"/>
      <c r="G1567" s="1622"/>
      <c r="H1567" s="1622"/>
      <c r="I1567" s="1622"/>
      <c r="J1567" s="1622"/>
      <c r="K1567" s="1622"/>
      <c r="L1567" s="1623"/>
      <c r="M1567" s="399">
        <f t="shared" ref="M1567:AC1567" si="685">SUBTOTAL(9,M1568:M1574)</f>
        <v>0</v>
      </c>
      <c r="N1567" s="402">
        <f t="shared" si="685"/>
        <v>0</v>
      </c>
      <c r="O1567" s="406">
        <f t="shared" si="685"/>
        <v>0</v>
      </c>
      <c r="P1567" s="406">
        <f t="shared" si="685"/>
        <v>0</v>
      </c>
      <c r="Q1567" s="407">
        <f t="shared" si="685"/>
        <v>0</v>
      </c>
      <c r="R1567" s="402">
        <f t="shared" si="685"/>
        <v>0</v>
      </c>
      <c r="S1567" s="406">
        <f t="shared" si="685"/>
        <v>0</v>
      </c>
      <c r="T1567" s="405">
        <f t="shared" si="685"/>
        <v>0</v>
      </c>
      <c r="U1567" s="405">
        <f t="shared" si="685"/>
        <v>0</v>
      </c>
      <c r="V1567" s="405">
        <f t="shared" si="685"/>
        <v>0</v>
      </c>
      <c r="W1567" s="405">
        <f t="shared" si="685"/>
        <v>0</v>
      </c>
      <c r="X1567" s="405">
        <f t="shared" si="685"/>
        <v>0</v>
      </c>
      <c r="Y1567" s="405">
        <f t="shared" si="685"/>
        <v>0</v>
      </c>
      <c r="Z1567" s="405">
        <f t="shared" si="685"/>
        <v>0</v>
      </c>
      <c r="AA1567" s="405">
        <f t="shared" si="685"/>
        <v>0</v>
      </c>
      <c r="AB1567" s="403">
        <f t="shared" si="685"/>
        <v>0</v>
      </c>
      <c r="AC1567" s="399">
        <f t="shared" si="685"/>
        <v>0</v>
      </c>
      <c r="AD1567" s="1577"/>
      <c r="AE1567" s="1595"/>
      <c r="AF1567" s="1596"/>
    </row>
    <row r="1568" spans="1:32" x14ac:dyDescent="0.2">
      <c r="A1568" s="11">
        <v>239</v>
      </c>
      <c r="B1568" s="661"/>
      <c r="C1568" s="662"/>
      <c r="D1568" s="641"/>
      <c r="E1568" s="641"/>
      <c r="F1568" s="880" t="s">
        <v>7</v>
      </c>
      <c r="G1568" s="881"/>
      <c r="H1568" s="881"/>
      <c r="I1568" s="881"/>
      <c r="J1568" s="881"/>
      <c r="K1568" s="881"/>
      <c r="L1568" s="882"/>
      <c r="M1568" s="454"/>
      <c r="N1568" s="455"/>
      <c r="O1568" s="456"/>
      <c r="P1568" s="456"/>
      <c r="Q1568" s="457"/>
      <c r="R1568" s="455"/>
      <c r="S1568" s="458"/>
      <c r="T1568" s="458"/>
      <c r="U1568" s="458"/>
      <c r="V1568" s="458"/>
      <c r="W1568" s="458"/>
      <c r="X1568" s="456"/>
      <c r="Y1568" s="458"/>
      <c r="Z1568" s="458"/>
      <c r="AA1568" s="458"/>
      <c r="AB1568" s="458"/>
      <c r="AC1568" s="454"/>
      <c r="AD1568" s="1433"/>
      <c r="AE1568" s="852"/>
      <c r="AF1568" s="853"/>
    </row>
    <row r="1569" spans="1:32" x14ac:dyDescent="0.2">
      <c r="A1569" s="11">
        <v>240</v>
      </c>
      <c r="B1569" s="661"/>
      <c r="C1569" s="662"/>
      <c r="D1569" s="641"/>
      <c r="E1569" s="641"/>
      <c r="F1569" s="1045" t="s">
        <v>8</v>
      </c>
      <c r="G1569" s="1046"/>
      <c r="H1569" s="1046"/>
      <c r="I1569" s="1046"/>
      <c r="J1569" s="1046"/>
      <c r="K1569" s="1046"/>
      <c r="L1569" s="1047"/>
      <c r="M1569" s="454"/>
      <c r="N1569" s="455"/>
      <c r="O1569" s="456"/>
      <c r="P1569" s="456"/>
      <c r="Q1569" s="457"/>
      <c r="R1569" s="455"/>
      <c r="S1569" s="458"/>
      <c r="T1569" s="458"/>
      <c r="U1569" s="458"/>
      <c r="V1569" s="458"/>
      <c r="W1569" s="458"/>
      <c r="X1569" s="456"/>
      <c r="Y1569" s="458"/>
      <c r="Z1569" s="458"/>
      <c r="AA1569" s="458"/>
      <c r="AB1569" s="458"/>
      <c r="AC1569" s="454"/>
      <c r="AD1569" s="854"/>
      <c r="AE1569" s="855"/>
      <c r="AF1569" s="856"/>
    </row>
    <row r="1570" spans="1:32" x14ac:dyDescent="0.2">
      <c r="A1570" s="11">
        <v>241</v>
      </c>
      <c r="B1570" s="661"/>
      <c r="C1570" s="662"/>
      <c r="D1570" s="631"/>
      <c r="E1570" s="631"/>
      <c r="F1570" s="1045" t="s">
        <v>9</v>
      </c>
      <c r="G1570" s="1046"/>
      <c r="H1570" s="1046"/>
      <c r="I1570" s="1046"/>
      <c r="J1570" s="1046"/>
      <c r="K1570" s="1046"/>
      <c r="L1570" s="1047"/>
      <c r="M1570" s="454"/>
      <c r="N1570" s="455"/>
      <c r="O1570" s="456"/>
      <c r="P1570" s="456"/>
      <c r="Q1570" s="457"/>
      <c r="R1570" s="455"/>
      <c r="S1570" s="458"/>
      <c r="T1570" s="458"/>
      <c r="U1570" s="458"/>
      <c r="V1570" s="458"/>
      <c r="W1570" s="458"/>
      <c r="X1570" s="456"/>
      <c r="Y1570" s="458"/>
      <c r="Z1570" s="458"/>
      <c r="AA1570" s="458"/>
      <c r="AB1570" s="458"/>
      <c r="AC1570" s="454"/>
      <c r="AD1570" s="854"/>
      <c r="AE1570" s="855"/>
      <c r="AF1570" s="856"/>
    </row>
    <row r="1571" spans="1:32" x14ac:dyDescent="0.2">
      <c r="A1571" s="11">
        <v>242</v>
      </c>
      <c r="B1571" s="661"/>
      <c r="C1571" s="662"/>
      <c r="D1571" s="257"/>
      <c r="E1571" s="257"/>
      <c r="F1571" s="1045" t="s">
        <v>10</v>
      </c>
      <c r="G1571" s="1046"/>
      <c r="H1571" s="1046"/>
      <c r="I1571" s="1046"/>
      <c r="J1571" s="1046"/>
      <c r="K1571" s="1046"/>
      <c r="L1571" s="1047"/>
      <c r="M1571" s="454"/>
      <c r="N1571" s="455"/>
      <c r="O1571" s="456"/>
      <c r="P1571" s="456"/>
      <c r="Q1571" s="457"/>
      <c r="R1571" s="455"/>
      <c r="S1571" s="458"/>
      <c r="T1571" s="458"/>
      <c r="U1571" s="458"/>
      <c r="V1571" s="458"/>
      <c r="W1571" s="458"/>
      <c r="X1571" s="456"/>
      <c r="Y1571" s="458"/>
      <c r="Z1571" s="458"/>
      <c r="AA1571" s="458"/>
      <c r="AB1571" s="458"/>
      <c r="AC1571" s="454"/>
      <c r="AD1571" s="854"/>
      <c r="AE1571" s="855"/>
      <c r="AF1571" s="856"/>
    </row>
    <row r="1572" spans="1:32" x14ac:dyDescent="0.2">
      <c r="A1572" s="11">
        <v>242</v>
      </c>
      <c r="B1572" s="661"/>
      <c r="C1572" s="662"/>
      <c r="D1572" s="662"/>
      <c r="E1572" s="662"/>
      <c r="F1572" s="1045" t="s">
        <v>11</v>
      </c>
      <c r="G1572" s="1046"/>
      <c r="H1572" s="1046"/>
      <c r="I1572" s="1046"/>
      <c r="J1572" s="1046"/>
      <c r="K1572" s="1046"/>
      <c r="L1572" s="1047"/>
      <c r="M1572" s="454"/>
      <c r="N1572" s="455"/>
      <c r="O1572" s="456"/>
      <c r="P1572" s="456"/>
      <c r="Q1572" s="457"/>
      <c r="R1572" s="455"/>
      <c r="S1572" s="458"/>
      <c r="T1572" s="458"/>
      <c r="U1572" s="458"/>
      <c r="V1572" s="458"/>
      <c r="W1572" s="458"/>
      <c r="X1572" s="456"/>
      <c r="Y1572" s="458"/>
      <c r="Z1572" s="458"/>
      <c r="AA1572" s="458"/>
      <c r="AB1572" s="458"/>
      <c r="AC1572" s="454"/>
      <c r="AD1572" s="854"/>
      <c r="AE1572" s="855"/>
      <c r="AF1572" s="856"/>
    </row>
    <row r="1573" spans="1:32" x14ac:dyDescent="0.2">
      <c r="A1573" s="11">
        <v>242</v>
      </c>
      <c r="B1573" s="661"/>
      <c r="C1573" s="662"/>
      <c r="D1573" s="662"/>
      <c r="E1573" s="662"/>
      <c r="F1573" s="1045" t="s">
        <v>12</v>
      </c>
      <c r="G1573" s="1046"/>
      <c r="H1573" s="1046"/>
      <c r="I1573" s="1046"/>
      <c r="J1573" s="1046"/>
      <c r="K1573" s="1046"/>
      <c r="L1573" s="1047"/>
      <c r="M1573" s="454"/>
      <c r="N1573" s="455"/>
      <c r="O1573" s="456"/>
      <c r="P1573" s="456"/>
      <c r="Q1573" s="457"/>
      <c r="R1573" s="455"/>
      <c r="S1573" s="458"/>
      <c r="T1573" s="458"/>
      <c r="U1573" s="458"/>
      <c r="V1573" s="458"/>
      <c r="W1573" s="458"/>
      <c r="X1573" s="456"/>
      <c r="Y1573" s="458"/>
      <c r="Z1573" s="458"/>
      <c r="AA1573" s="458"/>
      <c r="AB1573" s="458"/>
      <c r="AC1573" s="454"/>
      <c r="AD1573" s="854"/>
      <c r="AE1573" s="855"/>
      <c r="AF1573" s="856"/>
    </row>
    <row r="1574" spans="1:32" x14ac:dyDescent="0.2">
      <c r="A1574" s="11">
        <v>242</v>
      </c>
      <c r="B1574" s="679"/>
      <c r="C1574" s="664"/>
      <c r="D1574" s="664"/>
      <c r="E1574" s="680"/>
      <c r="F1574" s="1045" t="s">
        <v>360</v>
      </c>
      <c r="G1574" s="1046"/>
      <c r="H1574" s="1046"/>
      <c r="I1574" s="1046"/>
      <c r="J1574" s="1046"/>
      <c r="K1574" s="1046"/>
      <c r="L1574" s="1047"/>
      <c r="M1574" s="454"/>
      <c r="N1574" s="455"/>
      <c r="O1574" s="456"/>
      <c r="P1574" s="456"/>
      <c r="Q1574" s="457"/>
      <c r="R1574" s="455"/>
      <c r="S1574" s="458"/>
      <c r="T1574" s="458"/>
      <c r="U1574" s="458"/>
      <c r="V1574" s="458"/>
      <c r="W1574" s="458"/>
      <c r="X1574" s="456"/>
      <c r="Y1574" s="458"/>
      <c r="Z1574" s="458"/>
      <c r="AA1574" s="458"/>
      <c r="AB1574" s="458"/>
      <c r="AC1574" s="454"/>
      <c r="AD1574" s="857"/>
      <c r="AE1574" s="858"/>
      <c r="AF1574" s="859"/>
    </row>
    <row r="1575" spans="1:32" ht="7.5" hidden="1" customHeight="1" x14ac:dyDescent="0.2">
      <c r="B1575" s="661"/>
      <c r="C1575" s="662"/>
      <c r="D1575" s="662"/>
      <c r="E1575" s="662"/>
      <c r="F1575" s="1604"/>
      <c r="G1575" s="1604"/>
      <c r="H1575" s="1604"/>
      <c r="I1575" s="1604"/>
      <c r="J1575" s="1604"/>
      <c r="K1575" s="1604"/>
      <c r="L1575" s="1604"/>
      <c r="M1575" s="1604"/>
      <c r="N1575" s="1604"/>
      <c r="O1575" s="1604"/>
      <c r="P1575" s="1604"/>
      <c r="Q1575" s="1604"/>
      <c r="R1575" s="1604"/>
      <c r="S1575" s="1604"/>
      <c r="T1575" s="1604"/>
      <c r="U1575" s="1604"/>
      <c r="V1575" s="1604"/>
      <c r="W1575" s="1604"/>
      <c r="X1575" s="1604"/>
      <c r="Y1575" s="1604"/>
      <c r="Z1575" s="1604"/>
      <c r="AA1575" s="1604"/>
      <c r="AB1575" s="1604"/>
      <c r="AC1575" s="1604"/>
      <c r="AD1575" s="1604"/>
      <c r="AE1575" s="1604"/>
      <c r="AF1575" s="1605"/>
    </row>
    <row r="1576" spans="1:32" ht="22.5" customHeight="1" x14ac:dyDescent="0.2">
      <c r="A1576" s="11">
        <v>323</v>
      </c>
      <c r="B1576" s="982" t="s">
        <v>361</v>
      </c>
      <c r="C1576" s="983"/>
      <c r="D1576" s="983"/>
      <c r="E1576" s="983"/>
      <c r="F1576" s="983"/>
      <c r="G1576" s="983"/>
      <c r="H1576" s="983"/>
      <c r="I1576" s="983"/>
      <c r="J1576" s="983"/>
      <c r="K1576" s="983"/>
      <c r="L1576" s="983"/>
      <c r="M1576" s="399">
        <f>SUBTOTAL(9,M1559:M1574)</f>
        <v>0</v>
      </c>
      <c r="N1576" s="402">
        <f t="shared" ref="N1576:AC1576" si="686">SUBTOTAL(9,N1559:N1574)</f>
        <v>0</v>
      </c>
      <c r="O1576" s="406">
        <f t="shared" si="686"/>
        <v>0</v>
      </c>
      <c r="P1576" s="406">
        <f t="shared" si="686"/>
        <v>0</v>
      </c>
      <c r="Q1576" s="407">
        <f t="shared" si="686"/>
        <v>0</v>
      </c>
      <c r="R1576" s="402">
        <f t="shared" si="686"/>
        <v>0</v>
      </c>
      <c r="S1576" s="406">
        <f t="shared" si="686"/>
        <v>0</v>
      </c>
      <c r="T1576" s="405">
        <f t="shared" si="686"/>
        <v>0</v>
      </c>
      <c r="U1576" s="405">
        <f t="shared" si="686"/>
        <v>0</v>
      </c>
      <c r="V1576" s="405">
        <f t="shared" si="686"/>
        <v>0</v>
      </c>
      <c r="W1576" s="405">
        <f t="shared" si="686"/>
        <v>0</v>
      </c>
      <c r="X1576" s="405">
        <f t="shared" si="686"/>
        <v>0</v>
      </c>
      <c r="Y1576" s="405">
        <f t="shared" si="686"/>
        <v>0</v>
      </c>
      <c r="Z1576" s="405">
        <f t="shared" si="686"/>
        <v>0</v>
      </c>
      <c r="AA1576" s="405">
        <f t="shared" si="686"/>
        <v>0</v>
      </c>
      <c r="AB1576" s="403">
        <f t="shared" si="686"/>
        <v>0</v>
      </c>
      <c r="AC1576" s="399">
        <f t="shared" si="686"/>
        <v>0</v>
      </c>
      <c r="AD1576" s="982"/>
      <c r="AE1576" s="983"/>
      <c r="AF1576" s="1115"/>
    </row>
  </sheetData>
  <sheetProtection password="CF06" sheet="1" objects="1" scenarios="1" selectLockedCells="1"/>
  <mergeCells count="2505">
    <mergeCell ref="D1558:L1558"/>
    <mergeCell ref="D1567:L1567"/>
    <mergeCell ref="AC261:AC264"/>
    <mergeCell ref="AC268:AC271"/>
    <mergeCell ref="AC275:AC278"/>
    <mergeCell ref="S254:AB254"/>
    <mergeCell ref="S261:AB261"/>
    <mergeCell ref="S268:AB268"/>
    <mergeCell ref="T255:AB255"/>
    <mergeCell ref="T262:AB262"/>
    <mergeCell ref="T269:AB269"/>
    <mergeCell ref="V256:AB256"/>
    <mergeCell ref="V263:AB263"/>
    <mergeCell ref="V270:AB270"/>
    <mergeCell ref="Z257:AB257"/>
    <mergeCell ref="Z264:AB264"/>
    <mergeCell ref="Z271:AB271"/>
    <mergeCell ref="S275:AB275"/>
    <mergeCell ref="S282:AB282"/>
    <mergeCell ref="T276:AB276"/>
    <mergeCell ref="E1161:L1161"/>
    <mergeCell ref="F1162:L1162"/>
    <mergeCell ref="F1163:L1163"/>
    <mergeCell ref="E1164:L1164"/>
    <mergeCell ref="E1153:L1153"/>
    <mergeCell ref="F1154:L1154"/>
    <mergeCell ref="F1155:L1155"/>
    <mergeCell ref="F1156:L1156"/>
    <mergeCell ref="E1158:L1158"/>
    <mergeCell ref="F1147:L1147"/>
    <mergeCell ref="F1148:L1148"/>
    <mergeCell ref="F1149:L1149"/>
    <mergeCell ref="AD1123:AF1134"/>
    <mergeCell ref="AD1158:AF1175"/>
    <mergeCell ref="AD1177:AF1179"/>
    <mergeCell ref="AD1181:AF1182"/>
    <mergeCell ref="AD1201:AF1212"/>
    <mergeCell ref="AD1214:AF1234"/>
    <mergeCell ref="AD1236:AF1253"/>
    <mergeCell ref="AD1259:AF1260"/>
    <mergeCell ref="AD1263:AF1264"/>
    <mergeCell ref="AD1266:AF1268"/>
    <mergeCell ref="AD1270:AF1272"/>
    <mergeCell ref="AD1274:AF1274"/>
    <mergeCell ref="T283:AB283"/>
    <mergeCell ref="V277:AB277"/>
    <mergeCell ref="V284:AB284"/>
    <mergeCell ref="Z278:AB278"/>
    <mergeCell ref="Z285:AB285"/>
    <mergeCell ref="AC282:AC285"/>
    <mergeCell ref="R302:AB304"/>
    <mergeCell ref="AC302:AC304"/>
    <mergeCell ref="R309:AB309"/>
    <mergeCell ref="S310:AB310"/>
    <mergeCell ref="T311:AB311"/>
    <mergeCell ref="AC309:AC311"/>
    <mergeCell ref="D1184:AF1184"/>
    <mergeCell ref="D1200:AF1200"/>
    <mergeCell ref="D1235:AF1235"/>
    <mergeCell ref="D1213:AF1213"/>
    <mergeCell ref="AD1254:AF1254"/>
    <mergeCell ref="C1261:AF1261"/>
    <mergeCell ref="AD1262:AF1262"/>
    <mergeCell ref="AD1269:AF1269"/>
    <mergeCell ref="AD1273:AF1273"/>
    <mergeCell ref="B1282:AF1282"/>
    <mergeCell ref="C1283:AF1283"/>
    <mergeCell ref="D1273:L1273"/>
    <mergeCell ref="AD1568:AF1574"/>
    <mergeCell ref="B499:AF499"/>
    <mergeCell ref="B775:AF777"/>
    <mergeCell ref="B773:AF774"/>
    <mergeCell ref="F780:L780"/>
    <mergeCell ref="M780:AF780"/>
    <mergeCell ref="AD1336:AF1353"/>
    <mergeCell ref="AD1355:AF1357"/>
    <mergeCell ref="AD1363:AF1377"/>
    <mergeCell ref="AD1379:AF1390"/>
    <mergeCell ref="AD1392:AF1412"/>
    <mergeCell ref="AD1433:AF1435"/>
    <mergeCell ref="AD1441:AF1455"/>
    <mergeCell ref="AD1457:AF1468"/>
    <mergeCell ref="AD1492:AF1509"/>
    <mergeCell ref="AD1511:AF1513"/>
    <mergeCell ref="AD1524:AF1530"/>
    <mergeCell ref="AD1532:AF1538"/>
    <mergeCell ref="AD1540:AF1546"/>
    <mergeCell ref="AD904:AF905"/>
    <mergeCell ref="AD907:AF910"/>
    <mergeCell ref="AD913:AF927"/>
    <mergeCell ref="AD929:AF940"/>
    <mergeCell ref="AD964:AF981"/>
    <mergeCell ref="AD983:AF985"/>
    <mergeCell ref="AD987:AF988"/>
    <mergeCell ref="AD1559:AF1565"/>
    <mergeCell ref="AD991:AF992"/>
    <mergeCell ref="AD994:AF996"/>
    <mergeCell ref="AD998:AF1000"/>
    <mergeCell ref="AD1002:AF1002"/>
    <mergeCell ref="AD1009:AF1013"/>
    <mergeCell ref="AD1068:AF1082"/>
    <mergeCell ref="AD1084:AF1090"/>
    <mergeCell ref="AD1093:AF1098"/>
    <mergeCell ref="AD1180:AF1180"/>
    <mergeCell ref="C1183:AF1183"/>
    <mergeCell ref="AD1567:AF1567"/>
    <mergeCell ref="B1557:AF1557"/>
    <mergeCell ref="AD1008:AF1008"/>
    <mergeCell ref="B1275:AF1275"/>
    <mergeCell ref="F1575:AF1575"/>
    <mergeCell ref="AD1539:AF1539"/>
    <mergeCell ref="AD1551:AF1551"/>
    <mergeCell ref="AD1552:AF1552"/>
    <mergeCell ref="AD1553:AF1553"/>
    <mergeCell ref="AD1558:AF1558"/>
    <mergeCell ref="AD1510:AF1510"/>
    <mergeCell ref="N1514:AF1514"/>
    <mergeCell ref="AD1523:AF1523"/>
    <mergeCell ref="AD1531:AF1531"/>
    <mergeCell ref="D1335:AF1335"/>
    <mergeCell ref="AD1354:AF1354"/>
    <mergeCell ref="N1357:AB1357"/>
    <mergeCell ref="N1358:AF1358"/>
    <mergeCell ref="C1361:AF1361"/>
    <mergeCell ref="D1362:AF1362"/>
    <mergeCell ref="D1378:AF1378"/>
    <mergeCell ref="D1413:AF1413"/>
    <mergeCell ref="N1436:AF1436"/>
    <mergeCell ref="AD1432:AF1432"/>
    <mergeCell ref="C1439:AF1439"/>
    <mergeCell ref="D1440:AF1440"/>
    <mergeCell ref="D1491:AF1491"/>
    <mergeCell ref="D1469:AF1469"/>
    <mergeCell ref="D1456:AF1456"/>
    <mergeCell ref="AD1100:AF1104"/>
    <mergeCell ref="AD1107:AF1121"/>
    <mergeCell ref="D1313:AF1313"/>
    <mergeCell ref="D1300:AF1300"/>
    <mergeCell ref="D1284:AF1284"/>
    <mergeCell ref="F1303:L1303"/>
    <mergeCell ref="F1304:L1304"/>
    <mergeCell ref="E1305:L1305"/>
    <mergeCell ref="F1306:L1306"/>
    <mergeCell ref="N1278:AB1278"/>
    <mergeCell ref="B1281:AF1281"/>
    <mergeCell ref="F1307:L1307"/>
    <mergeCell ref="F1308:L1308"/>
    <mergeCell ref="F1297:L1297"/>
    <mergeCell ref="F1286:L1286"/>
    <mergeCell ref="F1287:L1287"/>
    <mergeCell ref="F1288:L1288"/>
    <mergeCell ref="F1289:L1289"/>
    <mergeCell ref="E1290:L1290"/>
    <mergeCell ref="AD1285:AF1299"/>
    <mergeCell ref="AD1301:AF1312"/>
    <mergeCell ref="F1274:L1274"/>
    <mergeCell ref="AD1176:AF1176"/>
    <mergeCell ref="F1159:L1159"/>
    <mergeCell ref="AD1265:AF1265"/>
    <mergeCell ref="F1160:L1160"/>
    <mergeCell ref="AD1258:AF1258"/>
    <mergeCell ref="AD1255:AF1257"/>
    <mergeCell ref="F1216:L1216"/>
    <mergeCell ref="F1206:L1206"/>
    <mergeCell ref="E1248:L1248"/>
    <mergeCell ref="F1249:L1249"/>
    <mergeCell ref="F1250:L1250"/>
    <mergeCell ref="E1251:L1251"/>
    <mergeCell ref="F1252:L1252"/>
    <mergeCell ref="F1241:L1241"/>
    <mergeCell ref="E1242:L1242"/>
    <mergeCell ref="F1243:L1243"/>
    <mergeCell ref="F1244:L1244"/>
    <mergeCell ref="E1245:L1245"/>
    <mergeCell ref="F1246:L1246"/>
    <mergeCell ref="E1236:L1236"/>
    <mergeCell ref="F1247:L1247"/>
    <mergeCell ref="F1237:L1237"/>
    <mergeCell ref="F1238:L1238"/>
    <mergeCell ref="E1239:L1239"/>
    <mergeCell ref="F1240:L1240"/>
    <mergeCell ref="F1229:L1229"/>
    <mergeCell ref="F1230:L1230"/>
    <mergeCell ref="E1231:L1231"/>
    <mergeCell ref="F1232:L1232"/>
    <mergeCell ref="F1233:L1233"/>
    <mergeCell ref="F1234:L1234"/>
    <mergeCell ref="F1223:L1223"/>
    <mergeCell ref="E1224:L1224"/>
    <mergeCell ref="F1222:L1222"/>
    <mergeCell ref="F1212:L1212"/>
    <mergeCell ref="F1219:L1219"/>
    <mergeCell ref="AD993:AF993"/>
    <mergeCell ref="AD997:AF997"/>
    <mergeCell ref="AD1001:AF1001"/>
    <mergeCell ref="B1006:AF1006"/>
    <mergeCell ref="C1007:AF1007"/>
    <mergeCell ref="D1014:AF1014"/>
    <mergeCell ref="D1067:AF1067"/>
    <mergeCell ref="D1083:AF1083"/>
    <mergeCell ref="C1091:AF1091"/>
    <mergeCell ref="C1105:AF1105"/>
    <mergeCell ref="D1106:AF1106"/>
    <mergeCell ref="D1122:AF1122"/>
    <mergeCell ref="D1135:AF1135"/>
    <mergeCell ref="D1157:AF1157"/>
    <mergeCell ref="AD1092:AF1092"/>
    <mergeCell ref="AD1099:AF1099"/>
    <mergeCell ref="F1151:L1151"/>
    <mergeCell ref="F1152:L1152"/>
    <mergeCell ref="F1141:L1141"/>
    <mergeCell ref="F1142:L1142"/>
    <mergeCell ref="E1143:L1143"/>
    <mergeCell ref="F1144:L1144"/>
    <mergeCell ref="F1145:L1145"/>
    <mergeCell ref="E1146:L1146"/>
    <mergeCell ref="E1136:L1136"/>
    <mergeCell ref="F1137:L1137"/>
    <mergeCell ref="F1138:L1138"/>
    <mergeCell ref="E1139:L1139"/>
    <mergeCell ref="F1140:L1140"/>
    <mergeCell ref="F1130:L1130"/>
    <mergeCell ref="E1131:L1131"/>
    <mergeCell ref="E1150:L1150"/>
    <mergeCell ref="C989:AF989"/>
    <mergeCell ref="AD990:AF990"/>
    <mergeCell ref="N881:AB881"/>
    <mergeCell ref="O873:AB874"/>
    <mergeCell ref="F947:L947"/>
    <mergeCell ref="F948:L948"/>
    <mergeCell ref="E949:L949"/>
    <mergeCell ref="F905:L905"/>
    <mergeCell ref="D906:L906"/>
    <mergeCell ref="F980:L980"/>
    <mergeCell ref="F981:L981"/>
    <mergeCell ref="F983:L983"/>
    <mergeCell ref="F984:L984"/>
    <mergeCell ref="F985:L985"/>
    <mergeCell ref="F987:L987"/>
    <mergeCell ref="D986:L986"/>
    <mergeCell ref="D982:L982"/>
    <mergeCell ref="AD872:AF882"/>
    <mergeCell ref="AD884:AF894"/>
    <mergeCell ref="AD896:AF898"/>
    <mergeCell ref="F897:L897"/>
    <mergeCell ref="AD900:AF902"/>
    <mergeCell ref="N890:AB890"/>
    <mergeCell ref="O885:AB886"/>
    <mergeCell ref="N878:AB878"/>
    <mergeCell ref="F898:L898"/>
    <mergeCell ref="F974:L974"/>
    <mergeCell ref="F975:L975"/>
    <mergeCell ref="E976:L976"/>
    <mergeCell ref="F977:L977"/>
    <mergeCell ref="F978:L978"/>
    <mergeCell ref="E979:L979"/>
    <mergeCell ref="AD867:AF867"/>
    <mergeCell ref="AD762:AF762"/>
    <mergeCell ref="AD763:AF763"/>
    <mergeCell ref="AD895:AF895"/>
    <mergeCell ref="AD899:AF899"/>
    <mergeCell ref="AD903:AF903"/>
    <mergeCell ref="AD906:AF906"/>
    <mergeCell ref="C911:AF911"/>
    <mergeCell ref="D912:AF912"/>
    <mergeCell ref="D928:AF928"/>
    <mergeCell ref="D941:AF941"/>
    <mergeCell ref="D963:AF963"/>
    <mergeCell ref="AD982:AF982"/>
    <mergeCell ref="AD986:AF986"/>
    <mergeCell ref="O1214:AB1234"/>
    <mergeCell ref="O1201:AB1212"/>
    <mergeCell ref="F1189:L1189"/>
    <mergeCell ref="E1190:L1190"/>
    <mergeCell ref="F1191:L1191"/>
    <mergeCell ref="F1192:L1192"/>
    <mergeCell ref="F1193:L1193"/>
    <mergeCell ref="F1194:L1194"/>
    <mergeCell ref="E1185:L1185"/>
    <mergeCell ref="F1186:L1186"/>
    <mergeCell ref="F1187:L1187"/>
    <mergeCell ref="F1188:L1188"/>
    <mergeCell ref="F1225:L1225"/>
    <mergeCell ref="F1226:L1226"/>
    <mergeCell ref="F1227:L1227"/>
    <mergeCell ref="E1228:L1228"/>
    <mergeCell ref="E1217:L1217"/>
    <mergeCell ref="F1218:L1218"/>
    <mergeCell ref="AD1576:AF1576"/>
    <mergeCell ref="N1523:AB1546"/>
    <mergeCell ref="N1512:Q1512"/>
    <mergeCell ref="N502:AC502"/>
    <mergeCell ref="O1521:AB1521"/>
    <mergeCell ref="N122:AC122"/>
    <mergeCell ref="N126:AC126"/>
    <mergeCell ref="N129:AC129"/>
    <mergeCell ref="N220:AC226"/>
    <mergeCell ref="N232:AC237"/>
    <mergeCell ref="N292:AC300"/>
    <mergeCell ref="AD504:AF504"/>
    <mergeCell ref="N660:AC662"/>
    <mergeCell ref="N738:AC740"/>
    <mergeCell ref="N745:AC745"/>
    <mergeCell ref="N747:AC770"/>
    <mergeCell ref="O788:AC788"/>
    <mergeCell ref="O790:AB790"/>
    <mergeCell ref="N991:AB991"/>
    <mergeCell ref="N1263:AB1263"/>
    <mergeCell ref="N996:AB1002"/>
    <mergeCell ref="N905:AB905"/>
    <mergeCell ref="N902:AB902"/>
    <mergeCell ref="N898:AB898"/>
    <mergeCell ref="N893:AB893"/>
    <mergeCell ref="AD705:AF705"/>
    <mergeCell ref="AD722:AF722"/>
    <mergeCell ref="AD723:AF723"/>
    <mergeCell ref="AD724:AF724"/>
    <mergeCell ref="AD725:AF725"/>
    <mergeCell ref="AD726:AF726"/>
    <mergeCell ref="AD734:AF734"/>
    <mergeCell ref="AD735:AF735"/>
    <mergeCell ref="AD736:AF736"/>
    <mergeCell ref="AD737:AF737"/>
    <mergeCell ref="AD720:AF720"/>
    <mergeCell ref="AD721:AF721"/>
    <mergeCell ref="AD690:AF690"/>
    <mergeCell ref="AD691:AF691"/>
    <mergeCell ref="F684:L684"/>
    <mergeCell ref="E685:L685"/>
    <mergeCell ref="F686:L686"/>
    <mergeCell ref="F687:L687"/>
    <mergeCell ref="F688:L688"/>
    <mergeCell ref="E689:L689"/>
    <mergeCell ref="AD684:AF684"/>
    <mergeCell ref="AD685:AF685"/>
    <mergeCell ref="AD688:AF688"/>
    <mergeCell ref="AD689:AF689"/>
    <mergeCell ref="F720:L720"/>
    <mergeCell ref="F721:L721"/>
    <mergeCell ref="E722:L722"/>
    <mergeCell ref="F723:L723"/>
    <mergeCell ref="F724:L724"/>
    <mergeCell ref="E725:L725"/>
    <mergeCell ref="F714:L714"/>
    <mergeCell ref="AD686:AF686"/>
    <mergeCell ref="AD687:AF687"/>
    <mergeCell ref="E716:L716"/>
    <mergeCell ref="F717:L717"/>
    <mergeCell ref="F718:L718"/>
    <mergeCell ref="E719:L719"/>
    <mergeCell ref="E708:L708"/>
    <mergeCell ref="F709:L709"/>
    <mergeCell ref="F683:L683"/>
    <mergeCell ref="F673:L673"/>
    <mergeCell ref="F674:L674"/>
    <mergeCell ref="E675:L675"/>
    <mergeCell ref="F676:L676"/>
    <mergeCell ref="F677:L677"/>
    <mergeCell ref="F678:L678"/>
    <mergeCell ref="D680:AF680"/>
    <mergeCell ref="AD673:AF673"/>
    <mergeCell ref="AD674:AF674"/>
    <mergeCell ref="AD675:AF675"/>
    <mergeCell ref="AD676:AF676"/>
    <mergeCell ref="AD677:AF677"/>
    <mergeCell ref="AD678:AF678"/>
    <mergeCell ref="AD679:AF679"/>
    <mergeCell ref="AD681:AF681"/>
    <mergeCell ref="AD682:AF682"/>
    <mergeCell ref="AD683:AF683"/>
    <mergeCell ref="F679:L679"/>
    <mergeCell ref="E681:L681"/>
    <mergeCell ref="F682:L682"/>
    <mergeCell ref="F671:L671"/>
    <mergeCell ref="F672:L672"/>
    <mergeCell ref="F661:L661"/>
    <mergeCell ref="F662:L662"/>
    <mergeCell ref="E665:L665"/>
    <mergeCell ref="F666:L666"/>
    <mergeCell ref="E653:L653"/>
    <mergeCell ref="F654:L654"/>
    <mergeCell ref="F655:L655"/>
    <mergeCell ref="F657:L657"/>
    <mergeCell ref="F658:L658"/>
    <mergeCell ref="F659:L659"/>
    <mergeCell ref="D664:AF664"/>
    <mergeCell ref="AD671:AF671"/>
    <mergeCell ref="AD672:AF672"/>
    <mergeCell ref="AD665:AF665"/>
    <mergeCell ref="AD666:AF666"/>
    <mergeCell ref="AD667:AF667"/>
    <mergeCell ref="AD668:AF668"/>
    <mergeCell ref="AD669:AF669"/>
    <mergeCell ref="AD670:AF670"/>
    <mergeCell ref="C663:AF663"/>
    <mergeCell ref="D656:L656"/>
    <mergeCell ref="D660:L660"/>
    <mergeCell ref="F667:L667"/>
    <mergeCell ref="F668:L668"/>
    <mergeCell ref="F669:L669"/>
    <mergeCell ref="AD635:AF635"/>
    <mergeCell ref="AD636:AF636"/>
    <mergeCell ref="AD638:AF638"/>
    <mergeCell ref="AD639:AF639"/>
    <mergeCell ref="AD640:AF640"/>
    <mergeCell ref="AD641:AF641"/>
    <mergeCell ref="AD642:AF642"/>
    <mergeCell ref="AD643:AF643"/>
    <mergeCell ref="AD644:AF644"/>
    <mergeCell ref="AD645:AF645"/>
    <mergeCell ref="AD646:AF646"/>
    <mergeCell ref="AD647:AF647"/>
    <mergeCell ref="AD648:AF648"/>
    <mergeCell ref="AD649:AF649"/>
    <mergeCell ref="AD650:AF650"/>
    <mergeCell ref="AD651:AF651"/>
    <mergeCell ref="D637:AF637"/>
    <mergeCell ref="E641:L641"/>
    <mergeCell ref="F642:L642"/>
    <mergeCell ref="F643:L643"/>
    <mergeCell ref="E638:L638"/>
    <mergeCell ref="F639:L639"/>
    <mergeCell ref="F640:L640"/>
    <mergeCell ref="F635:L635"/>
    <mergeCell ref="E644:L644"/>
    <mergeCell ref="F636:L636"/>
    <mergeCell ref="F645:L645"/>
    <mergeCell ref="F646:L646"/>
    <mergeCell ref="E633:L633"/>
    <mergeCell ref="F634:L634"/>
    <mergeCell ref="E623:L623"/>
    <mergeCell ref="F624:L624"/>
    <mergeCell ref="F625:L625"/>
    <mergeCell ref="E626:L626"/>
    <mergeCell ref="F627:L627"/>
    <mergeCell ref="F628:L628"/>
    <mergeCell ref="AD606:AF606"/>
    <mergeCell ref="AD607:AF607"/>
    <mergeCell ref="AD608:AF608"/>
    <mergeCell ref="AD609:AF609"/>
    <mergeCell ref="AD610:AF610"/>
    <mergeCell ref="AD611:AF611"/>
    <mergeCell ref="AD612:AF612"/>
    <mergeCell ref="AD613:AF613"/>
    <mergeCell ref="AD614:AF614"/>
    <mergeCell ref="E611:L611"/>
    <mergeCell ref="F612:L612"/>
    <mergeCell ref="F613:L613"/>
    <mergeCell ref="E616:L616"/>
    <mergeCell ref="AD627:AF627"/>
    <mergeCell ref="AD628:AF628"/>
    <mergeCell ref="AD629:AF629"/>
    <mergeCell ref="AD630:AF630"/>
    <mergeCell ref="AD631:AF631"/>
    <mergeCell ref="AD632:AF632"/>
    <mergeCell ref="AD633:AF633"/>
    <mergeCell ref="AD634:AF634"/>
    <mergeCell ref="AD622:AF622"/>
    <mergeCell ref="F617:L617"/>
    <mergeCell ref="F618:L618"/>
    <mergeCell ref="AD582:AF582"/>
    <mergeCell ref="AD583:AF583"/>
    <mergeCell ref="AD584:AF584"/>
    <mergeCell ref="AD587:AF587"/>
    <mergeCell ref="AD588:AF588"/>
    <mergeCell ref="F579:L579"/>
    <mergeCell ref="F581:L581"/>
    <mergeCell ref="D582:L582"/>
    <mergeCell ref="F606:L606"/>
    <mergeCell ref="AD618:AF618"/>
    <mergeCell ref="AD619:AF619"/>
    <mergeCell ref="AD620:AF620"/>
    <mergeCell ref="AD621:AF621"/>
    <mergeCell ref="F614:L614"/>
    <mergeCell ref="F601:L601"/>
    <mergeCell ref="E603:L603"/>
    <mergeCell ref="F604:L604"/>
    <mergeCell ref="D615:AF615"/>
    <mergeCell ref="AD601:AF601"/>
    <mergeCell ref="AD603:AF603"/>
    <mergeCell ref="AD604:AF604"/>
    <mergeCell ref="AD605:AF605"/>
    <mergeCell ref="AD599:AF599"/>
    <mergeCell ref="AD600:AF600"/>
    <mergeCell ref="C585:AF585"/>
    <mergeCell ref="E592:L592"/>
    <mergeCell ref="F593:L593"/>
    <mergeCell ref="D602:AF602"/>
    <mergeCell ref="F605:L605"/>
    <mergeCell ref="AD589:AF589"/>
    <mergeCell ref="AD590:AF590"/>
    <mergeCell ref="AD591:AF591"/>
    <mergeCell ref="E619:L619"/>
    <mergeCell ref="F620:L620"/>
    <mergeCell ref="F621:L621"/>
    <mergeCell ref="F622:L622"/>
    <mergeCell ref="AD623:AF623"/>
    <mergeCell ref="AD624:AF624"/>
    <mergeCell ref="AD625:AF625"/>
    <mergeCell ref="AD626:AF626"/>
    <mergeCell ref="F583:L583"/>
    <mergeCell ref="F584:L584"/>
    <mergeCell ref="E587:L587"/>
    <mergeCell ref="F600:L600"/>
    <mergeCell ref="F591:L591"/>
    <mergeCell ref="F599:L599"/>
    <mergeCell ref="AD617:AF617"/>
    <mergeCell ref="AD592:AF592"/>
    <mergeCell ref="AD593:AF593"/>
    <mergeCell ref="AD594:AF594"/>
    <mergeCell ref="AD595:AF595"/>
    <mergeCell ref="AD596:AF596"/>
    <mergeCell ref="AD597:AF597"/>
    <mergeCell ref="AD598:AF598"/>
    <mergeCell ref="E607:L607"/>
    <mergeCell ref="F608:L608"/>
    <mergeCell ref="F609:L609"/>
    <mergeCell ref="F610:L610"/>
    <mergeCell ref="AD616:AF616"/>
    <mergeCell ref="F629:L629"/>
    <mergeCell ref="E630:L630"/>
    <mergeCell ref="F631:L631"/>
    <mergeCell ref="F632:L632"/>
    <mergeCell ref="F567:L567"/>
    <mergeCell ref="F568:L568"/>
    <mergeCell ref="E569:L569"/>
    <mergeCell ref="F570:L570"/>
    <mergeCell ref="D586:AF586"/>
    <mergeCell ref="F550:L550"/>
    <mergeCell ref="F551:L551"/>
    <mergeCell ref="E552:L552"/>
    <mergeCell ref="AD572:AF572"/>
    <mergeCell ref="AD573:AF573"/>
    <mergeCell ref="AD574:AF574"/>
    <mergeCell ref="AD575:AF575"/>
    <mergeCell ref="AD576:AF576"/>
    <mergeCell ref="AD577:AF577"/>
    <mergeCell ref="N582:AC584"/>
    <mergeCell ref="AD565:AF565"/>
    <mergeCell ref="AD566:AF566"/>
    <mergeCell ref="AD567:AF567"/>
    <mergeCell ref="AD568:AF568"/>
    <mergeCell ref="AD569:AF569"/>
    <mergeCell ref="AD570:AF570"/>
    <mergeCell ref="AD571:AF571"/>
    <mergeCell ref="F553:L553"/>
    <mergeCell ref="F554:L554"/>
    <mergeCell ref="E555:L555"/>
    <mergeCell ref="F556:L556"/>
    <mergeCell ref="F557:L557"/>
    <mergeCell ref="F558:L558"/>
    <mergeCell ref="AD579:AF579"/>
    <mergeCell ref="AD580:AF580"/>
    <mergeCell ref="AD581:AF581"/>
    <mergeCell ref="AD475:AF475"/>
    <mergeCell ref="AD476:AF476"/>
    <mergeCell ref="AD477:AF477"/>
    <mergeCell ref="AD478:AF478"/>
    <mergeCell ref="AD479:AF479"/>
    <mergeCell ref="AD481:AF481"/>
    <mergeCell ref="AD482:AF482"/>
    <mergeCell ref="AD483:AF483"/>
    <mergeCell ref="AD484:AF484"/>
    <mergeCell ref="AD486:AF486"/>
    <mergeCell ref="AD487:AF487"/>
    <mergeCell ref="AD488:AF488"/>
    <mergeCell ref="B505:AF505"/>
    <mergeCell ref="B503:AF503"/>
    <mergeCell ref="B501:AF501"/>
    <mergeCell ref="AD490:AF490"/>
    <mergeCell ref="AD491:AF491"/>
    <mergeCell ref="AD492:AF492"/>
    <mergeCell ref="AD493:AF493"/>
    <mergeCell ref="AD494:AF494"/>
    <mergeCell ref="AD495:AF495"/>
    <mergeCell ref="F483:L483"/>
    <mergeCell ref="F484:L484"/>
    <mergeCell ref="AD496:AF496"/>
    <mergeCell ref="AD497:AF497"/>
    <mergeCell ref="AD498:AF498"/>
    <mergeCell ref="AD500:AF500"/>
    <mergeCell ref="AD502:AF502"/>
    <mergeCell ref="N493:AC498"/>
    <mergeCell ref="AD457:AF457"/>
    <mergeCell ref="AD458:AF458"/>
    <mergeCell ref="AD460:AF460"/>
    <mergeCell ref="AD461:AF461"/>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334:AF334"/>
    <mergeCell ref="AD335:AF335"/>
    <mergeCell ref="AD336:AF336"/>
    <mergeCell ref="AD337:AF337"/>
    <mergeCell ref="AD338:AF338"/>
    <mergeCell ref="AD339:AF33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32:AF332"/>
    <mergeCell ref="AD333:AF333"/>
    <mergeCell ref="C315:AF315"/>
    <mergeCell ref="C329:AF329"/>
    <mergeCell ref="D323:L323"/>
    <mergeCell ref="F324:L324"/>
    <mergeCell ref="F325:L325"/>
    <mergeCell ref="F326:L326"/>
    <mergeCell ref="F327:L327"/>
    <mergeCell ref="F328:L328"/>
    <mergeCell ref="F317:L317"/>
    <mergeCell ref="F318:L318"/>
    <mergeCell ref="F319:L319"/>
    <mergeCell ref="F320:L320"/>
    <mergeCell ref="F321:L321"/>
    <mergeCell ref="F322:L322"/>
    <mergeCell ref="D316:L316"/>
    <mergeCell ref="AD312:AF312"/>
    <mergeCell ref="AD313:AF313"/>
    <mergeCell ref="AD314:AF314"/>
    <mergeCell ref="AD316:AF316"/>
    <mergeCell ref="AD317:AF317"/>
    <mergeCell ref="AD318:AF318"/>
    <mergeCell ref="AD319:AF319"/>
    <mergeCell ref="AD320:AF320"/>
    <mergeCell ref="AD321:AF321"/>
    <mergeCell ref="AD322:AF322"/>
    <mergeCell ref="AD323:AF323"/>
    <mergeCell ref="AD324:AF324"/>
    <mergeCell ref="AD325:AF325"/>
    <mergeCell ref="AD326:AF326"/>
    <mergeCell ref="AD327:AF327"/>
    <mergeCell ref="AD328:AF328"/>
    <mergeCell ref="AD331:AF331"/>
    <mergeCell ref="AD294:AF294"/>
    <mergeCell ref="AD295:AF295"/>
    <mergeCell ref="AD296:AF296"/>
    <mergeCell ref="AD297:AF297"/>
    <mergeCell ref="AD298:AF298"/>
    <mergeCell ref="AD299:AF299"/>
    <mergeCell ref="AD300:AF300"/>
    <mergeCell ref="AD301:AF301"/>
    <mergeCell ref="AD302:AF302"/>
    <mergeCell ref="AD303:AF303"/>
    <mergeCell ref="AD304:AF304"/>
    <mergeCell ref="AD305:AF305"/>
    <mergeCell ref="AD306:AF306"/>
    <mergeCell ref="AD308:AF308"/>
    <mergeCell ref="AD309:AF309"/>
    <mergeCell ref="AD310:AF310"/>
    <mergeCell ref="AD311:AF311"/>
    <mergeCell ref="AD276:AF276"/>
    <mergeCell ref="AD277:AF277"/>
    <mergeCell ref="AD278:AF278"/>
    <mergeCell ref="AD279:AF279"/>
    <mergeCell ref="AD280:AF280"/>
    <mergeCell ref="AD281:AF281"/>
    <mergeCell ref="AD282:AF282"/>
    <mergeCell ref="AD283:AF283"/>
    <mergeCell ref="AD284:AF284"/>
    <mergeCell ref="AD285:AF285"/>
    <mergeCell ref="AD286:AF286"/>
    <mergeCell ref="AD287:AF287"/>
    <mergeCell ref="AD288:AF288"/>
    <mergeCell ref="AD289:AF289"/>
    <mergeCell ref="AD290:AF290"/>
    <mergeCell ref="AD292:AF292"/>
    <mergeCell ref="AD293:AF293"/>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52:AF252"/>
    <mergeCell ref="AD253:AF253"/>
    <mergeCell ref="AD254:AF254"/>
    <mergeCell ref="AD255:AF255"/>
    <mergeCell ref="AD256:AF256"/>
    <mergeCell ref="AD257:AF257"/>
    <mergeCell ref="AD258:AF258"/>
    <mergeCell ref="B229:AF229"/>
    <mergeCell ref="AD243:AF243"/>
    <mergeCell ref="AD235:AF235"/>
    <mergeCell ref="AD236:AF236"/>
    <mergeCell ref="AD237:AF237"/>
    <mergeCell ref="AD239:AF239"/>
    <mergeCell ref="AD240:AF240"/>
    <mergeCell ref="AD241:AF241"/>
    <mergeCell ref="AD242:AF242"/>
    <mergeCell ref="F244:L244"/>
    <mergeCell ref="F245:L245"/>
    <mergeCell ref="E246:L246"/>
    <mergeCell ref="F247:L247"/>
    <mergeCell ref="F248:L248"/>
    <mergeCell ref="F249:L249"/>
    <mergeCell ref="S247:AB247"/>
    <mergeCell ref="T248:AB248"/>
    <mergeCell ref="V249:AB249"/>
    <mergeCell ref="AC247:AC250"/>
    <mergeCell ref="Z250:AB250"/>
    <mergeCell ref="AC254:AC257"/>
    <mergeCell ref="AD246:AF246"/>
    <mergeCell ref="AD247:AF247"/>
    <mergeCell ref="AD248:AF248"/>
    <mergeCell ref="AD249:AF249"/>
    <mergeCell ref="AD183:AF183"/>
    <mergeCell ref="AD184:AF184"/>
    <mergeCell ref="AD185:AF185"/>
    <mergeCell ref="AD186:AF186"/>
    <mergeCell ref="AD188:AF188"/>
    <mergeCell ref="AD170:AF170"/>
    <mergeCell ref="AD171:AF171"/>
    <mergeCell ref="AD172:AF172"/>
    <mergeCell ref="AD173:AF173"/>
    <mergeCell ref="AD174:AF174"/>
    <mergeCell ref="AD175:AF175"/>
    <mergeCell ref="AD222:AF222"/>
    <mergeCell ref="AD218:AF218"/>
    <mergeCell ref="AD219:AF219"/>
    <mergeCell ref="AD220:AF220"/>
    <mergeCell ref="AD221:AF221"/>
    <mergeCell ref="AD192:AF192"/>
    <mergeCell ref="AD193:AF193"/>
    <mergeCell ref="AD181:AF181"/>
    <mergeCell ref="AD182:AF182"/>
    <mergeCell ref="AD154:AF154"/>
    <mergeCell ref="AD155:AF155"/>
    <mergeCell ref="AD156:AF156"/>
    <mergeCell ref="AD157:AF157"/>
    <mergeCell ref="AD158:AF158"/>
    <mergeCell ref="AD159:AF159"/>
    <mergeCell ref="AD160:AF160"/>
    <mergeCell ref="AD161:AF161"/>
    <mergeCell ref="AD143:AF143"/>
    <mergeCell ref="AD144:AF144"/>
    <mergeCell ref="AD145:AF145"/>
    <mergeCell ref="AD146:AF146"/>
    <mergeCell ref="AD147:AF147"/>
    <mergeCell ref="AD148:AF148"/>
    <mergeCell ref="D136:AF136"/>
    <mergeCell ref="F131:L131"/>
    <mergeCell ref="F132:L132"/>
    <mergeCell ref="F133:L133"/>
    <mergeCell ref="F134:L134"/>
    <mergeCell ref="F149:L149"/>
    <mergeCell ref="F150:L150"/>
    <mergeCell ref="F151:L151"/>
    <mergeCell ref="E153:L153"/>
    <mergeCell ref="F154:L154"/>
    <mergeCell ref="F143:L143"/>
    <mergeCell ref="F144:L144"/>
    <mergeCell ref="E142:L142"/>
    <mergeCell ref="AD139:AF139"/>
    <mergeCell ref="AD140:AF140"/>
    <mergeCell ref="AD141:AF141"/>
    <mergeCell ref="AD142:AF142"/>
    <mergeCell ref="E137:L137"/>
    <mergeCell ref="AD125:AF125"/>
    <mergeCell ref="AD126:AF126"/>
    <mergeCell ref="AD109:AF109"/>
    <mergeCell ref="AD110:AF110"/>
    <mergeCell ref="AD111:AF111"/>
    <mergeCell ref="AD112:AF112"/>
    <mergeCell ref="AD113:AF113"/>
    <mergeCell ref="AD114:AF114"/>
    <mergeCell ref="AD127:AF127"/>
    <mergeCell ref="AD128:AF128"/>
    <mergeCell ref="AD129:AF129"/>
    <mergeCell ref="AD130:AF130"/>
    <mergeCell ref="AD131:AF131"/>
    <mergeCell ref="AD149:AF149"/>
    <mergeCell ref="AD150:AF150"/>
    <mergeCell ref="AD151:AF151"/>
    <mergeCell ref="AD153:AF153"/>
    <mergeCell ref="AD115:AF115"/>
    <mergeCell ref="AD116:AF116"/>
    <mergeCell ref="C135:AF135"/>
    <mergeCell ref="F145:L145"/>
    <mergeCell ref="F146:L146"/>
    <mergeCell ref="E147:L147"/>
    <mergeCell ref="F148:L148"/>
    <mergeCell ref="D152:AF152"/>
    <mergeCell ref="F129:L129"/>
    <mergeCell ref="D130:L130"/>
    <mergeCell ref="AD132:AF132"/>
    <mergeCell ref="AD133:AF133"/>
    <mergeCell ref="AD134:AF134"/>
    <mergeCell ref="AD137:AF137"/>
    <mergeCell ref="AD138:AF138"/>
    <mergeCell ref="AD117:AF117"/>
    <mergeCell ref="AD118:AF118"/>
    <mergeCell ref="AD119:AF119"/>
    <mergeCell ref="F118:L118"/>
    <mergeCell ref="E108:L108"/>
    <mergeCell ref="F109:L109"/>
    <mergeCell ref="F110:L110"/>
    <mergeCell ref="F111:L111"/>
    <mergeCell ref="F112:L112"/>
    <mergeCell ref="AD120:AF120"/>
    <mergeCell ref="AD121:AF121"/>
    <mergeCell ref="AD122:AF122"/>
    <mergeCell ref="AD123:AF123"/>
    <mergeCell ref="AD124:AF124"/>
    <mergeCell ref="AD89:AF89"/>
    <mergeCell ref="AD90:AF90"/>
    <mergeCell ref="AD91:AF91"/>
    <mergeCell ref="AD92:AF92"/>
    <mergeCell ref="D123:L123"/>
    <mergeCell ref="E101:L101"/>
    <mergeCell ref="F102:L102"/>
    <mergeCell ref="F103:L103"/>
    <mergeCell ref="D119:L119"/>
    <mergeCell ref="F120:L120"/>
    <mergeCell ref="F121:L121"/>
    <mergeCell ref="F124:L124"/>
    <mergeCell ref="AD93:AF93"/>
    <mergeCell ref="AD97:AF97"/>
    <mergeCell ref="AD98:AF98"/>
    <mergeCell ref="AD99:AF99"/>
    <mergeCell ref="AD100:AF100"/>
    <mergeCell ref="AD101:AF101"/>
    <mergeCell ref="AD102:AF102"/>
    <mergeCell ref="AD103:AF103"/>
    <mergeCell ref="AD104:AF104"/>
    <mergeCell ref="AD105:AF105"/>
    <mergeCell ref="AD106:AF106"/>
    <mergeCell ref="AD108:AF108"/>
    <mergeCell ref="E409:L409"/>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D33:AF33"/>
    <mergeCell ref="D107:AF107"/>
    <mergeCell ref="F25:L25"/>
    <mergeCell ref="F26:L26"/>
    <mergeCell ref="F27:L27"/>
    <mergeCell ref="E28:L28"/>
    <mergeCell ref="F29:L29"/>
    <mergeCell ref="F30:L30"/>
    <mergeCell ref="F31:L31"/>
    <mergeCell ref="F32:L32"/>
    <mergeCell ref="E34:L34"/>
    <mergeCell ref="F35:L35"/>
    <mergeCell ref="AD36:AF36"/>
    <mergeCell ref="AD37:AF37"/>
    <mergeCell ref="AD38:AF38"/>
    <mergeCell ref="AD438:AF438"/>
    <mergeCell ref="AD439:AF439"/>
    <mergeCell ref="AD440:AF440"/>
    <mergeCell ref="AD441:AF441"/>
    <mergeCell ref="F431:L431"/>
    <mergeCell ref="F432:L432"/>
    <mergeCell ref="E433:L433"/>
    <mergeCell ref="F434:L434"/>
    <mergeCell ref="F435:L435"/>
    <mergeCell ref="F436:L436"/>
    <mergeCell ref="E425:L425"/>
    <mergeCell ref="F426:L426"/>
    <mergeCell ref="F427:L427"/>
    <mergeCell ref="F428:L428"/>
    <mergeCell ref="E429:L429"/>
    <mergeCell ref="F430:L430"/>
    <mergeCell ref="F420:L420"/>
    <mergeCell ref="F421:L421"/>
    <mergeCell ref="F422:L422"/>
    <mergeCell ref="D381:AF381"/>
    <mergeCell ref="D359:AF359"/>
    <mergeCell ref="D346:AF346"/>
    <mergeCell ref="D330:AF330"/>
    <mergeCell ref="D307:AF307"/>
    <mergeCell ref="D291:AF291"/>
    <mergeCell ref="AD449:AF449"/>
    <mergeCell ref="AD450:AF450"/>
    <mergeCell ref="AD409:AF409"/>
    <mergeCell ref="AD410:AF410"/>
    <mergeCell ref="AD411:AF411"/>
    <mergeCell ref="AD412:AF412"/>
    <mergeCell ref="AD413:AF413"/>
    <mergeCell ref="AD414:AF414"/>
    <mergeCell ref="AD415:AF415"/>
    <mergeCell ref="F590:L590"/>
    <mergeCell ref="F580:L580"/>
    <mergeCell ref="AD528:AF528"/>
    <mergeCell ref="D524:AF524"/>
    <mergeCell ref="E525:L525"/>
    <mergeCell ref="F526:L526"/>
    <mergeCell ref="F527:L527"/>
    <mergeCell ref="F528:L528"/>
    <mergeCell ref="F518:L518"/>
    <mergeCell ref="E519:L519"/>
    <mergeCell ref="F520:L520"/>
    <mergeCell ref="F521:L521"/>
    <mergeCell ref="F522:L522"/>
    <mergeCell ref="F523:L523"/>
    <mergeCell ref="F511:L511"/>
    <mergeCell ref="F512:L512"/>
    <mergeCell ref="AD451:AF451"/>
    <mergeCell ref="AD452:AF452"/>
    <mergeCell ref="AD453:AF453"/>
    <mergeCell ref="AD489:AF489"/>
    <mergeCell ref="AD454:AF454"/>
    <mergeCell ref="AD455:AF455"/>
    <mergeCell ref="AD456:AF456"/>
    <mergeCell ref="D238:AF238"/>
    <mergeCell ref="F577:L577"/>
    <mergeCell ref="AD232:AF232"/>
    <mergeCell ref="AD233:AF233"/>
    <mergeCell ref="AD234:AF234"/>
    <mergeCell ref="D437:AF437"/>
    <mergeCell ref="D459:AF459"/>
    <mergeCell ref="D408:AF408"/>
    <mergeCell ref="AD416:AF416"/>
    <mergeCell ref="AD417:AF417"/>
    <mergeCell ref="AD418:AF418"/>
    <mergeCell ref="AD419:AF419"/>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F571:L571"/>
    <mergeCell ref="E572:L572"/>
    <mergeCell ref="F573:L573"/>
    <mergeCell ref="F574:L574"/>
    <mergeCell ref="E575:L575"/>
    <mergeCell ref="F576:L576"/>
    <mergeCell ref="F565:L565"/>
    <mergeCell ref="E566:L566"/>
    <mergeCell ref="F1512:L1512"/>
    <mergeCell ref="F1513:L1513"/>
    <mergeCell ref="F1502:L1502"/>
    <mergeCell ref="F1503:L1503"/>
    <mergeCell ref="E1504:L1504"/>
    <mergeCell ref="F1505:L1505"/>
    <mergeCell ref="F1506:L1506"/>
    <mergeCell ref="E1507:L1507"/>
    <mergeCell ref="F1497:L1497"/>
    <mergeCell ref="F1516:L1516"/>
    <mergeCell ref="B1518:L1518"/>
    <mergeCell ref="F1508:L1508"/>
    <mergeCell ref="D1523:L1523"/>
    <mergeCell ref="AD10:AF10"/>
    <mergeCell ref="AD11:AF11"/>
    <mergeCell ref="AD12:AF12"/>
    <mergeCell ref="AD13:AF13"/>
    <mergeCell ref="AD14:AF14"/>
    <mergeCell ref="AD15:AF15"/>
    <mergeCell ref="D68:AF68"/>
    <mergeCell ref="C94:AF94"/>
    <mergeCell ref="D95:AF95"/>
    <mergeCell ref="C485:AF485"/>
    <mergeCell ref="C507:AF507"/>
    <mergeCell ref="D508:AF508"/>
    <mergeCell ref="F594:L594"/>
    <mergeCell ref="F595:L595"/>
    <mergeCell ref="F596:L596"/>
    <mergeCell ref="E597:L597"/>
    <mergeCell ref="F598:L598"/>
    <mergeCell ref="F588:L588"/>
    <mergeCell ref="F589:L589"/>
    <mergeCell ref="AD1518:AF1518"/>
    <mergeCell ref="AD1521:AF1521"/>
    <mergeCell ref="F1546:L1546"/>
    <mergeCell ref="B1547:L1547"/>
    <mergeCell ref="B1548:L1548"/>
    <mergeCell ref="F1496:L1496"/>
    <mergeCell ref="B1551:M1551"/>
    <mergeCell ref="B1552:M1552"/>
    <mergeCell ref="F1574:L1574"/>
    <mergeCell ref="B1576:L1576"/>
    <mergeCell ref="F1568:L1568"/>
    <mergeCell ref="F1569:L1569"/>
    <mergeCell ref="F1570:L1570"/>
    <mergeCell ref="F1571:L1571"/>
    <mergeCell ref="F1572:L1572"/>
    <mergeCell ref="F1573:L1573"/>
    <mergeCell ref="F1561:L1561"/>
    <mergeCell ref="F1562:L1562"/>
    <mergeCell ref="F1563:L1563"/>
    <mergeCell ref="F1564:L1564"/>
    <mergeCell ref="F1565:L1565"/>
    <mergeCell ref="B1553:M1553"/>
    <mergeCell ref="B1555:M1555"/>
    <mergeCell ref="F1559:L1559"/>
    <mergeCell ref="F1560:L1560"/>
    <mergeCell ref="F1521:L1521"/>
    <mergeCell ref="F1524:L1524"/>
    <mergeCell ref="F1525:L1525"/>
    <mergeCell ref="D1514:L1514"/>
    <mergeCell ref="F1515:L1515"/>
    <mergeCell ref="F1509:L1509"/>
    <mergeCell ref="F1540:L1540"/>
    <mergeCell ref="F1541:L1541"/>
    <mergeCell ref="B1519:AF1519"/>
    <mergeCell ref="AD1548:AF1548"/>
    <mergeCell ref="AD1555:AF1555"/>
    <mergeCell ref="F1476:L1476"/>
    <mergeCell ref="E1477:L1477"/>
    <mergeCell ref="F1467:L1467"/>
    <mergeCell ref="F1468:L1468"/>
    <mergeCell ref="E1470:L1470"/>
    <mergeCell ref="F1471:L1471"/>
    <mergeCell ref="E1461:L1461"/>
    <mergeCell ref="F1462:L1462"/>
    <mergeCell ref="F1542:L1542"/>
    <mergeCell ref="F1543:L1543"/>
    <mergeCell ref="F1544:L1544"/>
    <mergeCell ref="F1545:L1545"/>
    <mergeCell ref="F1533:L1533"/>
    <mergeCell ref="F1534:L1534"/>
    <mergeCell ref="F1535:L1535"/>
    <mergeCell ref="F1536:L1536"/>
    <mergeCell ref="F1537:L1537"/>
    <mergeCell ref="F1538:L1538"/>
    <mergeCell ref="F1526:L1526"/>
    <mergeCell ref="F1527:L1527"/>
    <mergeCell ref="F1528:L1528"/>
    <mergeCell ref="F1529:L1529"/>
    <mergeCell ref="F1530:L1530"/>
    <mergeCell ref="F1532:L1532"/>
    <mergeCell ref="D1531:L1531"/>
    <mergeCell ref="D1539:L1539"/>
    <mergeCell ref="F1500:L1500"/>
    <mergeCell ref="E1501:L1501"/>
    <mergeCell ref="F1490:L1490"/>
    <mergeCell ref="E1498:L1498"/>
    <mergeCell ref="F1499:L1499"/>
    <mergeCell ref="E1426:L1426"/>
    <mergeCell ref="F1427:L1427"/>
    <mergeCell ref="F1428:L1428"/>
    <mergeCell ref="E1429:L1429"/>
    <mergeCell ref="F1430:L1430"/>
    <mergeCell ref="F1431:L1431"/>
    <mergeCell ref="E1420:L1420"/>
    <mergeCell ref="F1421:L1421"/>
    <mergeCell ref="E1492:L1492"/>
    <mergeCell ref="F1493:L1493"/>
    <mergeCell ref="F1494:L1494"/>
    <mergeCell ref="E1495:L1495"/>
    <mergeCell ref="E1484:L1484"/>
    <mergeCell ref="F1485:L1485"/>
    <mergeCell ref="F1486:L1486"/>
    <mergeCell ref="E1487:L1487"/>
    <mergeCell ref="F1488:L1488"/>
    <mergeCell ref="F1489:L1489"/>
    <mergeCell ref="F1478:L1478"/>
    <mergeCell ref="F1479:L1479"/>
    <mergeCell ref="E1480:L1480"/>
    <mergeCell ref="F1481:L1481"/>
    <mergeCell ref="F1482:L1482"/>
    <mergeCell ref="F1483:L1483"/>
    <mergeCell ref="F1463:L1463"/>
    <mergeCell ref="F1464:L1464"/>
    <mergeCell ref="E1465:L1465"/>
    <mergeCell ref="F1466:L1466"/>
    <mergeCell ref="F1474:L1474"/>
    <mergeCell ref="F1475:L1475"/>
    <mergeCell ref="E1457:L1457"/>
    <mergeCell ref="F1458:L1458"/>
    <mergeCell ref="F1459:L1459"/>
    <mergeCell ref="F1460:L1460"/>
    <mergeCell ref="F1450:L1450"/>
    <mergeCell ref="E1451:L1451"/>
    <mergeCell ref="F1452:L1452"/>
    <mergeCell ref="F1453:L1453"/>
    <mergeCell ref="F1454:L1454"/>
    <mergeCell ref="F1455:L1455"/>
    <mergeCell ref="F1472:L1472"/>
    <mergeCell ref="E1473:L1473"/>
    <mergeCell ref="F1444:L1444"/>
    <mergeCell ref="F1445:L1445"/>
    <mergeCell ref="E1446:L1446"/>
    <mergeCell ref="F1447:L1447"/>
    <mergeCell ref="F1448:L1448"/>
    <mergeCell ref="F1449:L1449"/>
    <mergeCell ref="F1419:L1419"/>
    <mergeCell ref="F1355:L1355"/>
    <mergeCell ref="E1392:L1392"/>
    <mergeCell ref="F1393:L1393"/>
    <mergeCell ref="F1394:L1394"/>
    <mergeCell ref="E1395:L1395"/>
    <mergeCell ref="F1385:L1385"/>
    <mergeCell ref="F1386:L1386"/>
    <mergeCell ref="E1387:L1387"/>
    <mergeCell ref="F1388:L1388"/>
    <mergeCell ref="F1389:L1389"/>
    <mergeCell ref="F1390:L1390"/>
    <mergeCell ref="E1379:L1379"/>
    <mergeCell ref="F1380:L1380"/>
    <mergeCell ref="F1381:L1381"/>
    <mergeCell ref="F1382:L1382"/>
    <mergeCell ref="E1383:L1383"/>
    <mergeCell ref="F1384:L1384"/>
    <mergeCell ref="F1396:L1396"/>
    <mergeCell ref="E1399:L1399"/>
    <mergeCell ref="F1400:L1400"/>
    <mergeCell ref="F1401:L1401"/>
    <mergeCell ref="D1391:AF1391"/>
    <mergeCell ref="F1346:L1346"/>
    <mergeCell ref="F1347:L1347"/>
    <mergeCell ref="E1348:L1348"/>
    <mergeCell ref="F1349:L1349"/>
    <mergeCell ref="F1374:L1374"/>
    <mergeCell ref="F1375:L1375"/>
    <mergeCell ref="F1376:L1376"/>
    <mergeCell ref="F1377:L1377"/>
    <mergeCell ref="E1368:L1368"/>
    <mergeCell ref="F1369:L1369"/>
    <mergeCell ref="F1370:L1370"/>
    <mergeCell ref="F1371:L1371"/>
    <mergeCell ref="F1372:L1372"/>
    <mergeCell ref="E1373:L1373"/>
    <mergeCell ref="E1363:L1363"/>
    <mergeCell ref="F1364:L1364"/>
    <mergeCell ref="F1365:L1365"/>
    <mergeCell ref="F1366:L1366"/>
    <mergeCell ref="F1367:L1367"/>
    <mergeCell ref="F1356:L1356"/>
    <mergeCell ref="F1357:L1357"/>
    <mergeCell ref="D1358:L1358"/>
    <mergeCell ref="F1359:L1359"/>
    <mergeCell ref="F1360:L1360"/>
    <mergeCell ref="F1350:L1350"/>
    <mergeCell ref="E1351:L1351"/>
    <mergeCell ref="F1352:L1352"/>
    <mergeCell ref="F1353:L1353"/>
    <mergeCell ref="D1354:L1354"/>
    <mergeCell ref="F1322:L1322"/>
    <mergeCell ref="F1323:L1323"/>
    <mergeCell ref="E1324:L1324"/>
    <mergeCell ref="N1359:AF1360"/>
    <mergeCell ref="F1325:L1325"/>
    <mergeCell ref="E1314:L1314"/>
    <mergeCell ref="F1315:L1315"/>
    <mergeCell ref="F1316:L1316"/>
    <mergeCell ref="E1317:L1317"/>
    <mergeCell ref="F1318:L1318"/>
    <mergeCell ref="F1319:L1319"/>
    <mergeCell ref="E1309:L1309"/>
    <mergeCell ref="F1310:L1310"/>
    <mergeCell ref="F1311:L1311"/>
    <mergeCell ref="F1312:L1312"/>
    <mergeCell ref="F1338:L1338"/>
    <mergeCell ref="E1339:L1339"/>
    <mergeCell ref="F1340:L1340"/>
    <mergeCell ref="F1341:L1341"/>
    <mergeCell ref="E1342:L1342"/>
    <mergeCell ref="F1343:L1343"/>
    <mergeCell ref="F1332:L1332"/>
    <mergeCell ref="F1333:L1333"/>
    <mergeCell ref="F1334:L1334"/>
    <mergeCell ref="E1336:L1336"/>
    <mergeCell ref="F1337:L1337"/>
    <mergeCell ref="F1326:L1326"/>
    <mergeCell ref="F1327:L1327"/>
    <mergeCell ref="E1328:L1328"/>
    <mergeCell ref="F1329:L1329"/>
    <mergeCell ref="F1330:L1330"/>
    <mergeCell ref="E1331:L1331"/>
    <mergeCell ref="F1271:L1271"/>
    <mergeCell ref="F1272:L1272"/>
    <mergeCell ref="F1435:L1435"/>
    <mergeCell ref="D1436:L1436"/>
    <mergeCell ref="F1437:L1437"/>
    <mergeCell ref="F1398:L1398"/>
    <mergeCell ref="F1438:L1438"/>
    <mergeCell ref="F1442:L1442"/>
    <mergeCell ref="F1422:L1422"/>
    <mergeCell ref="F1291:L1291"/>
    <mergeCell ref="B1276:L1276"/>
    <mergeCell ref="B1278:L1278"/>
    <mergeCell ref="B1280:L1280"/>
    <mergeCell ref="E1285:L1285"/>
    <mergeCell ref="F1298:L1298"/>
    <mergeCell ref="F1299:L1299"/>
    <mergeCell ref="E1301:L1301"/>
    <mergeCell ref="F1302:L1302"/>
    <mergeCell ref="F1292:L1292"/>
    <mergeCell ref="F1293:L1293"/>
    <mergeCell ref="F1294:L1294"/>
    <mergeCell ref="E1295:L1295"/>
    <mergeCell ref="F1296:L1296"/>
    <mergeCell ref="B1277:AF1277"/>
    <mergeCell ref="AD1276:AF1276"/>
    <mergeCell ref="B1279:AF1279"/>
    <mergeCell ref="AD1278:AF1278"/>
    <mergeCell ref="AD1280:AF1280"/>
    <mergeCell ref="F1344:L1344"/>
    <mergeCell ref="E1345:L1345"/>
    <mergeCell ref="F1320:L1320"/>
    <mergeCell ref="E1321:L1321"/>
    <mergeCell ref="D1265:L1265"/>
    <mergeCell ref="F1266:L1266"/>
    <mergeCell ref="F1267:L1267"/>
    <mergeCell ref="F1268:L1268"/>
    <mergeCell ref="D1269:L1269"/>
    <mergeCell ref="F1270:L1270"/>
    <mergeCell ref="F1259:L1259"/>
    <mergeCell ref="F1260:L1260"/>
    <mergeCell ref="D1262:L1262"/>
    <mergeCell ref="F1263:L1263"/>
    <mergeCell ref="F1264:L1264"/>
    <mergeCell ref="F1253:L1253"/>
    <mergeCell ref="D1254:L1254"/>
    <mergeCell ref="F1255:L1255"/>
    <mergeCell ref="F1256:L1256"/>
    <mergeCell ref="F1257:L1257"/>
    <mergeCell ref="D1258:L1258"/>
    <mergeCell ref="F1220:L1220"/>
    <mergeCell ref="E1221:L1221"/>
    <mergeCell ref="E1201:L1201"/>
    <mergeCell ref="F1202:L1202"/>
    <mergeCell ref="F1203:L1203"/>
    <mergeCell ref="F1204:L1204"/>
    <mergeCell ref="E1205:L1205"/>
    <mergeCell ref="E1195:L1195"/>
    <mergeCell ref="F1196:L1196"/>
    <mergeCell ref="F1197:L1197"/>
    <mergeCell ref="F1198:L1198"/>
    <mergeCell ref="F1199:L1199"/>
    <mergeCell ref="E1214:L1214"/>
    <mergeCell ref="F1215:L1215"/>
    <mergeCell ref="F1207:L1207"/>
    <mergeCell ref="F1208:L1208"/>
    <mergeCell ref="E1209:L1209"/>
    <mergeCell ref="F1210:L1210"/>
    <mergeCell ref="F1211:L1211"/>
    <mergeCell ref="F1178:L1178"/>
    <mergeCell ref="F1179:L1179"/>
    <mergeCell ref="D1180:L1180"/>
    <mergeCell ref="F1181:L1181"/>
    <mergeCell ref="F1182:L1182"/>
    <mergeCell ref="F1171:L1171"/>
    <mergeCell ref="F1172:L1172"/>
    <mergeCell ref="E1173:L1173"/>
    <mergeCell ref="F1174:L1174"/>
    <mergeCell ref="F1175:L1175"/>
    <mergeCell ref="D1176:L1176"/>
    <mergeCell ref="F1165:L1165"/>
    <mergeCell ref="F1166:L1166"/>
    <mergeCell ref="E1167:L1167"/>
    <mergeCell ref="F1168:L1168"/>
    <mergeCell ref="F1169:L1169"/>
    <mergeCell ref="E1170:L1170"/>
    <mergeCell ref="F1177:L1177"/>
    <mergeCell ref="F1132:L1132"/>
    <mergeCell ref="F1133:L1133"/>
    <mergeCell ref="F1134:L1134"/>
    <mergeCell ref="F1124:L1124"/>
    <mergeCell ref="F1125:L1125"/>
    <mergeCell ref="F1126:L1126"/>
    <mergeCell ref="E1127:L1127"/>
    <mergeCell ref="F1128:L1128"/>
    <mergeCell ref="F1129:L1129"/>
    <mergeCell ref="F1119:L1119"/>
    <mergeCell ref="F1120:L1120"/>
    <mergeCell ref="F1121:L1121"/>
    <mergeCell ref="E1123:L1123"/>
    <mergeCell ref="F1113:L1113"/>
    <mergeCell ref="F1114:L1114"/>
    <mergeCell ref="F1115:L1115"/>
    <mergeCell ref="F1116:L1116"/>
    <mergeCell ref="E1117:L1117"/>
    <mergeCell ref="F1118:L1118"/>
    <mergeCell ref="E1107:L1107"/>
    <mergeCell ref="F1108:L1108"/>
    <mergeCell ref="F1109:L1109"/>
    <mergeCell ref="F1110:L1110"/>
    <mergeCell ref="F1111:L1111"/>
    <mergeCell ref="E1112:L1112"/>
    <mergeCell ref="F1101:L1101"/>
    <mergeCell ref="F1102:L1102"/>
    <mergeCell ref="F1103:L1103"/>
    <mergeCell ref="F1104:L1104"/>
    <mergeCell ref="F1095:L1095"/>
    <mergeCell ref="F1096:L1096"/>
    <mergeCell ref="F1097:L1097"/>
    <mergeCell ref="F1098:L1098"/>
    <mergeCell ref="D1099:L1099"/>
    <mergeCell ref="F1100:L1100"/>
    <mergeCell ref="F1089:L1089"/>
    <mergeCell ref="F1090:L1090"/>
    <mergeCell ref="D1092:L1092"/>
    <mergeCell ref="F1093:L1093"/>
    <mergeCell ref="F1094:L1094"/>
    <mergeCell ref="E1084:L1084"/>
    <mergeCell ref="F1085:L1085"/>
    <mergeCell ref="F1086:L1086"/>
    <mergeCell ref="F1087:L1087"/>
    <mergeCell ref="E1088:L1088"/>
    <mergeCell ref="E1077:L1077"/>
    <mergeCell ref="F1078:L1078"/>
    <mergeCell ref="F1079:L1079"/>
    <mergeCell ref="F1080:L1080"/>
    <mergeCell ref="F1081:L1081"/>
    <mergeCell ref="F1082:L1082"/>
    <mergeCell ref="F1071:L1071"/>
    <mergeCell ref="E1072:L1072"/>
    <mergeCell ref="F1073:L1073"/>
    <mergeCell ref="F1074:L1074"/>
    <mergeCell ref="F1075:L1075"/>
    <mergeCell ref="F1076:L1076"/>
    <mergeCell ref="R1073:AB1074"/>
    <mergeCell ref="F1065:L1065"/>
    <mergeCell ref="F1066:L1066"/>
    <mergeCell ref="E1068:L1068"/>
    <mergeCell ref="F1069:L1069"/>
    <mergeCell ref="F1070:L1070"/>
    <mergeCell ref="F1059:L1059"/>
    <mergeCell ref="F1060:L1060"/>
    <mergeCell ref="F1061:L1061"/>
    <mergeCell ref="F1062:L1062"/>
    <mergeCell ref="F1063:L1063"/>
    <mergeCell ref="E1064:L1064"/>
    <mergeCell ref="F1053:L1053"/>
    <mergeCell ref="F1054:L1054"/>
    <mergeCell ref="F1055:L1055"/>
    <mergeCell ref="F1056:L1056"/>
    <mergeCell ref="E1057:L1057"/>
    <mergeCell ref="F1058:L1058"/>
    <mergeCell ref="F1047:L1047"/>
    <mergeCell ref="F1048:L1048"/>
    <mergeCell ref="F1049:L1049"/>
    <mergeCell ref="E1050:L1050"/>
    <mergeCell ref="F1051:L1051"/>
    <mergeCell ref="F1052:L1052"/>
    <mergeCell ref="F1042:L1042"/>
    <mergeCell ref="E1043:L1043"/>
    <mergeCell ref="F1044:L1044"/>
    <mergeCell ref="F1045:L1045"/>
    <mergeCell ref="F1046:L1046"/>
    <mergeCell ref="F1009:L1009"/>
    <mergeCell ref="D1008:L1008"/>
    <mergeCell ref="B1005:AF1005"/>
    <mergeCell ref="F1035:L1035"/>
    <mergeCell ref="E1036:L1036"/>
    <mergeCell ref="F1037:L1037"/>
    <mergeCell ref="F1038:L1038"/>
    <mergeCell ref="F1039:L1039"/>
    <mergeCell ref="F1040:L1040"/>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995:L995"/>
    <mergeCell ref="F996:L996"/>
    <mergeCell ref="D997:L997"/>
    <mergeCell ref="F998:L998"/>
    <mergeCell ref="F999:L999"/>
    <mergeCell ref="F1000:L1000"/>
    <mergeCell ref="B1003:AF1003"/>
    <mergeCell ref="AD1004:AF1004"/>
    <mergeCell ref="O1236:AB1260"/>
    <mergeCell ref="N1268:AB1274"/>
    <mergeCell ref="F988:L988"/>
    <mergeCell ref="D990:L990"/>
    <mergeCell ref="F991:L991"/>
    <mergeCell ref="F992:L992"/>
    <mergeCell ref="F994:L994"/>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D1001:L1001"/>
    <mergeCell ref="F1002:L1002"/>
    <mergeCell ref="B1004:L1004"/>
    <mergeCell ref="D993:L993"/>
    <mergeCell ref="F1041:L1041"/>
    <mergeCell ref="F968:L968"/>
    <mergeCell ref="F969:L969"/>
    <mergeCell ref="E970:L970"/>
    <mergeCell ref="F971:L971"/>
    <mergeCell ref="F972:L972"/>
    <mergeCell ref="E973:L973"/>
    <mergeCell ref="F940:L940"/>
    <mergeCell ref="E913:L913"/>
    <mergeCell ref="F914:L914"/>
    <mergeCell ref="F922:L922"/>
    <mergeCell ref="E923:L923"/>
    <mergeCell ref="F924:L924"/>
    <mergeCell ref="E918:L918"/>
    <mergeCell ref="F916:L916"/>
    <mergeCell ref="F907:L907"/>
    <mergeCell ref="F962:L962"/>
    <mergeCell ref="E964:L964"/>
    <mergeCell ref="F965:L965"/>
    <mergeCell ref="F966:L966"/>
    <mergeCell ref="E967:L967"/>
    <mergeCell ref="F908:L908"/>
    <mergeCell ref="F909:L909"/>
    <mergeCell ref="F910:L910"/>
    <mergeCell ref="F901:L901"/>
    <mergeCell ref="F902:L902"/>
    <mergeCell ref="D903:L903"/>
    <mergeCell ref="F904:L904"/>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44:L944"/>
    <mergeCell ref="E945:L945"/>
    <mergeCell ref="F946:L946"/>
    <mergeCell ref="F938:L938"/>
    <mergeCell ref="F939:L939"/>
    <mergeCell ref="D895:L895"/>
    <mergeCell ref="F868:L868"/>
    <mergeCell ref="F869:L869"/>
    <mergeCell ref="F888:L888"/>
    <mergeCell ref="E877:L877"/>
    <mergeCell ref="F878:L878"/>
    <mergeCell ref="F879:L879"/>
    <mergeCell ref="E880:L880"/>
    <mergeCell ref="F881:L881"/>
    <mergeCell ref="F882:L882"/>
    <mergeCell ref="D899:L899"/>
    <mergeCell ref="F900:L900"/>
    <mergeCell ref="F917:L917"/>
    <mergeCell ref="E942:L942"/>
    <mergeCell ref="F943:L943"/>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15:L915"/>
    <mergeCell ref="F896:L896"/>
    <mergeCell ref="E892:L892"/>
    <mergeCell ref="F893:L893"/>
    <mergeCell ref="F894:L894"/>
    <mergeCell ref="E884:L884"/>
    <mergeCell ref="F885:L885"/>
    <mergeCell ref="F886:L886"/>
    <mergeCell ref="F846:L846"/>
    <mergeCell ref="F847:L847"/>
    <mergeCell ref="E848:L848"/>
    <mergeCell ref="F849:L849"/>
    <mergeCell ref="F850:L850"/>
    <mergeCell ref="E851:L851"/>
    <mergeCell ref="E840:L840"/>
    <mergeCell ref="F841:L841"/>
    <mergeCell ref="F842:L842"/>
    <mergeCell ref="F843:L843"/>
    <mergeCell ref="E845:L845"/>
    <mergeCell ref="D844:AF844"/>
    <mergeCell ref="AD863:AF863"/>
    <mergeCell ref="E872:L872"/>
    <mergeCell ref="F873:L873"/>
    <mergeCell ref="F874:L874"/>
    <mergeCell ref="F875:L875"/>
    <mergeCell ref="F876:L876"/>
    <mergeCell ref="F865:L865"/>
    <mergeCell ref="F866:L866"/>
    <mergeCell ref="D867:L867"/>
    <mergeCell ref="F852:L852"/>
    <mergeCell ref="F853:L853"/>
    <mergeCell ref="E854:L854"/>
    <mergeCell ref="F855:L855"/>
    <mergeCell ref="F856:L856"/>
    <mergeCell ref="E837:L837"/>
    <mergeCell ref="F838:L838"/>
    <mergeCell ref="F839:L839"/>
    <mergeCell ref="N863:P866"/>
    <mergeCell ref="Q865:Q866"/>
    <mergeCell ref="R866:AB866"/>
    <mergeCell ref="U863:AB865"/>
    <mergeCell ref="R864:T864"/>
    <mergeCell ref="F828:L828"/>
    <mergeCell ref="F829:L829"/>
    <mergeCell ref="E830:L830"/>
    <mergeCell ref="F831:L831"/>
    <mergeCell ref="F832:L832"/>
    <mergeCell ref="E833:L833"/>
    <mergeCell ref="E889:L889"/>
    <mergeCell ref="F890:L890"/>
    <mergeCell ref="F891:L891"/>
    <mergeCell ref="E857:L857"/>
    <mergeCell ref="D863:L863"/>
    <mergeCell ref="F858:L858"/>
    <mergeCell ref="F859:L859"/>
    <mergeCell ref="E860:L860"/>
    <mergeCell ref="F861:L861"/>
    <mergeCell ref="F862:L862"/>
    <mergeCell ref="F864:L864"/>
    <mergeCell ref="F887:L887"/>
    <mergeCell ref="D871:AF871"/>
    <mergeCell ref="D883:AF883"/>
    <mergeCell ref="AD845:AF862"/>
    <mergeCell ref="AD864:AF866"/>
    <mergeCell ref="AD868:AF869"/>
    <mergeCell ref="C870:AF870"/>
    <mergeCell ref="E826:L826"/>
    <mergeCell ref="F827:L827"/>
    <mergeCell ref="F816:L816"/>
    <mergeCell ref="F817:L817"/>
    <mergeCell ref="E818:L818"/>
    <mergeCell ref="F819:L819"/>
    <mergeCell ref="F820:L820"/>
    <mergeCell ref="F821:L821"/>
    <mergeCell ref="E810:L810"/>
    <mergeCell ref="F811:L811"/>
    <mergeCell ref="F812:L812"/>
    <mergeCell ref="F813:L813"/>
    <mergeCell ref="E814:L814"/>
    <mergeCell ref="F815:L815"/>
    <mergeCell ref="F834:L834"/>
    <mergeCell ref="F835:L835"/>
    <mergeCell ref="F836:L836"/>
    <mergeCell ref="F808:L808"/>
    <mergeCell ref="D809:AF809"/>
    <mergeCell ref="D822:AF822"/>
    <mergeCell ref="E799:L799"/>
    <mergeCell ref="F800:L800"/>
    <mergeCell ref="F801:L801"/>
    <mergeCell ref="F802:L802"/>
    <mergeCell ref="F803:L803"/>
    <mergeCell ref="E804:L804"/>
    <mergeCell ref="E794:L794"/>
    <mergeCell ref="F795:L795"/>
    <mergeCell ref="F796:L796"/>
    <mergeCell ref="F797:L797"/>
    <mergeCell ref="F798:L798"/>
    <mergeCell ref="E823:L823"/>
    <mergeCell ref="F824:L824"/>
    <mergeCell ref="F825:L825"/>
    <mergeCell ref="AD810:AF821"/>
    <mergeCell ref="AD794:AF808"/>
    <mergeCell ref="F790:L790"/>
    <mergeCell ref="F791:L791"/>
    <mergeCell ref="C792:AF792"/>
    <mergeCell ref="D793:AF793"/>
    <mergeCell ref="AD781:AF782"/>
    <mergeCell ref="B782:L782"/>
    <mergeCell ref="F785:L785"/>
    <mergeCell ref="D786:L786"/>
    <mergeCell ref="B780:E780"/>
    <mergeCell ref="B781:E781"/>
    <mergeCell ref="F781:L781"/>
    <mergeCell ref="M781:M782"/>
    <mergeCell ref="AC781:AC782"/>
    <mergeCell ref="F805:L805"/>
    <mergeCell ref="F806:L806"/>
    <mergeCell ref="F807:L807"/>
    <mergeCell ref="AD787:AF788"/>
    <mergeCell ref="O785:AF785"/>
    <mergeCell ref="AD790:AF791"/>
    <mergeCell ref="F769:L769"/>
    <mergeCell ref="F770:L770"/>
    <mergeCell ref="B772:L772"/>
    <mergeCell ref="B779:AF779"/>
    <mergeCell ref="B783:AF783"/>
    <mergeCell ref="C784:AF784"/>
    <mergeCell ref="AD786:AF786"/>
    <mergeCell ref="AD789:AF789"/>
    <mergeCell ref="D763:L763"/>
    <mergeCell ref="F764:L764"/>
    <mergeCell ref="F765:L765"/>
    <mergeCell ref="F766:L766"/>
    <mergeCell ref="F767:L767"/>
    <mergeCell ref="F768:L768"/>
    <mergeCell ref="AD764:AF764"/>
    <mergeCell ref="AD765:AF765"/>
    <mergeCell ref="AD766:AF766"/>
    <mergeCell ref="AD767:AF767"/>
    <mergeCell ref="AD768:AF768"/>
    <mergeCell ref="AD769:AF769"/>
    <mergeCell ref="AD770:AF770"/>
    <mergeCell ref="AD772:AF772"/>
    <mergeCell ref="F787:L787"/>
    <mergeCell ref="F788:L788"/>
    <mergeCell ref="D789:L789"/>
    <mergeCell ref="B771:AF771"/>
    <mergeCell ref="F757:L757"/>
    <mergeCell ref="F758:L758"/>
    <mergeCell ref="F759:L759"/>
    <mergeCell ref="F760:L760"/>
    <mergeCell ref="F761:L761"/>
    <mergeCell ref="F762:L762"/>
    <mergeCell ref="F751:L751"/>
    <mergeCell ref="F752:L752"/>
    <mergeCell ref="F753:L753"/>
    <mergeCell ref="F754:L754"/>
    <mergeCell ref="D755:L755"/>
    <mergeCell ref="F756:L756"/>
    <mergeCell ref="D747:L747"/>
    <mergeCell ref="F748:L748"/>
    <mergeCell ref="F749:L749"/>
    <mergeCell ref="F750:L750"/>
    <mergeCell ref="B746:AF746"/>
    <mergeCell ref="AD747:AF747"/>
    <mergeCell ref="AD748:AF748"/>
    <mergeCell ref="AD749:AF749"/>
    <mergeCell ref="AD750:AF750"/>
    <mergeCell ref="AD751:AF751"/>
    <mergeCell ref="AD752:AF752"/>
    <mergeCell ref="AD753:AF753"/>
    <mergeCell ref="AD754:AF754"/>
    <mergeCell ref="AD755:AF755"/>
    <mergeCell ref="AD756:AF756"/>
    <mergeCell ref="AD757:AF757"/>
    <mergeCell ref="AD758:AF758"/>
    <mergeCell ref="AD759:AF759"/>
    <mergeCell ref="AD760:AF760"/>
    <mergeCell ref="AD761:AF761"/>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B743:AF743"/>
    <mergeCell ref="B741:AF741"/>
    <mergeCell ref="AD739:AF739"/>
    <mergeCell ref="AD740:AF740"/>
    <mergeCell ref="AD742:AF742"/>
    <mergeCell ref="AD745:AF745"/>
    <mergeCell ref="B744:AF744"/>
    <mergeCell ref="AD738:AF738"/>
    <mergeCell ref="AD727:AF727"/>
    <mergeCell ref="AD728:AF728"/>
    <mergeCell ref="AD729:AF729"/>
    <mergeCell ref="AD730:AF730"/>
    <mergeCell ref="AD731:AF731"/>
    <mergeCell ref="AD732:AF732"/>
    <mergeCell ref="AD733:AF733"/>
    <mergeCell ref="F710:L710"/>
    <mergeCell ref="E711:L711"/>
    <mergeCell ref="F712:L712"/>
    <mergeCell ref="F713:L713"/>
    <mergeCell ref="D715:AF715"/>
    <mergeCell ref="AD708:AF708"/>
    <mergeCell ref="AD709:AF709"/>
    <mergeCell ref="AD710:AF710"/>
    <mergeCell ref="AD711:AF711"/>
    <mergeCell ref="AD712:AF712"/>
    <mergeCell ref="AD713:AF713"/>
    <mergeCell ref="AD714:AF714"/>
    <mergeCell ref="AD716:AF716"/>
    <mergeCell ref="AD717:AF717"/>
    <mergeCell ref="AD718:AF718"/>
    <mergeCell ref="AD719:AF719"/>
    <mergeCell ref="F702:L702"/>
    <mergeCell ref="F703:L703"/>
    <mergeCell ref="E704:L704"/>
    <mergeCell ref="F705:L705"/>
    <mergeCell ref="F706:L706"/>
    <mergeCell ref="F707:L707"/>
    <mergeCell ref="F696:L696"/>
    <mergeCell ref="E697:L697"/>
    <mergeCell ref="F698:L698"/>
    <mergeCell ref="F699:L699"/>
    <mergeCell ref="F700:L700"/>
    <mergeCell ref="E701:L701"/>
    <mergeCell ref="F690:L690"/>
    <mergeCell ref="F691:L691"/>
    <mergeCell ref="F692:L692"/>
    <mergeCell ref="E694:L694"/>
    <mergeCell ref="F695:L695"/>
    <mergeCell ref="D693:AF693"/>
    <mergeCell ref="AD706:AF706"/>
    <mergeCell ref="AD707:AF707"/>
    <mergeCell ref="AD692:AF692"/>
    <mergeCell ref="AD694:AF694"/>
    <mergeCell ref="AD695:AF695"/>
    <mergeCell ref="AD696:AF696"/>
    <mergeCell ref="AD697:AF697"/>
    <mergeCell ref="AD698:AF698"/>
    <mergeCell ref="AD699:AF699"/>
    <mergeCell ref="AD700:AF700"/>
    <mergeCell ref="AD701:AF701"/>
    <mergeCell ref="AD702:AF702"/>
    <mergeCell ref="AD703:AF703"/>
    <mergeCell ref="AD704:AF704"/>
    <mergeCell ref="AD543:AF543"/>
    <mergeCell ref="AD544:AF544"/>
    <mergeCell ref="E541:L541"/>
    <mergeCell ref="F542:L542"/>
    <mergeCell ref="F543:L543"/>
    <mergeCell ref="E563:L563"/>
    <mergeCell ref="F564:L564"/>
    <mergeCell ref="AD532:AF532"/>
    <mergeCell ref="AD533:AF533"/>
    <mergeCell ref="AD534:AF534"/>
    <mergeCell ref="AD535:AF535"/>
    <mergeCell ref="AD536:AF536"/>
    <mergeCell ref="AD538:AF538"/>
    <mergeCell ref="E670:L670"/>
    <mergeCell ref="E647:L647"/>
    <mergeCell ref="F648:L648"/>
    <mergeCell ref="F649:L649"/>
    <mergeCell ref="E650:L650"/>
    <mergeCell ref="F651:L651"/>
    <mergeCell ref="F652:L652"/>
    <mergeCell ref="AD652:AF652"/>
    <mergeCell ref="AD653:AF653"/>
    <mergeCell ref="AD654:AF654"/>
    <mergeCell ref="AD655:AF655"/>
    <mergeCell ref="AD656:AF656"/>
    <mergeCell ref="AD657:AF657"/>
    <mergeCell ref="AD658:AF658"/>
    <mergeCell ref="AD659:AF659"/>
    <mergeCell ref="AD660:AF660"/>
    <mergeCell ref="AD661:AF661"/>
    <mergeCell ref="AD662:AF662"/>
    <mergeCell ref="AD578:AF578"/>
    <mergeCell ref="AD513:AF513"/>
    <mergeCell ref="AD514:AF514"/>
    <mergeCell ref="AD515:AF515"/>
    <mergeCell ref="AD516:AF516"/>
    <mergeCell ref="AD517:AF517"/>
    <mergeCell ref="AD518:AF518"/>
    <mergeCell ref="AD519:AF519"/>
    <mergeCell ref="AD520:AF520"/>
    <mergeCell ref="AD521:AF521"/>
    <mergeCell ref="AD522:AF522"/>
    <mergeCell ref="AD523:AF523"/>
    <mergeCell ref="F513:L513"/>
    <mergeCell ref="E514:L514"/>
    <mergeCell ref="F517:L517"/>
    <mergeCell ref="D578:L578"/>
    <mergeCell ref="AD542:AF542"/>
    <mergeCell ref="F535:L535"/>
    <mergeCell ref="F536:L536"/>
    <mergeCell ref="E538:L538"/>
    <mergeCell ref="AD525:AF525"/>
    <mergeCell ref="AD526:AF526"/>
    <mergeCell ref="AD527:AF527"/>
    <mergeCell ref="AD556:AF556"/>
    <mergeCell ref="AD557:AF557"/>
    <mergeCell ref="AD558:AF558"/>
    <mergeCell ref="AD560:AF560"/>
    <mergeCell ref="AD561:AF561"/>
    <mergeCell ref="AD562:AF562"/>
    <mergeCell ref="AD563:AF563"/>
    <mergeCell ref="AD564:AF564"/>
    <mergeCell ref="F561:L561"/>
    <mergeCell ref="F562:L562"/>
    <mergeCell ref="F532:L532"/>
    <mergeCell ref="E533:L533"/>
    <mergeCell ref="F534:L534"/>
    <mergeCell ref="F516:L516"/>
    <mergeCell ref="AD511:AF511"/>
    <mergeCell ref="AD509:AF509"/>
    <mergeCell ref="AD510:AF510"/>
    <mergeCell ref="F544:L544"/>
    <mergeCell ref="F539:L539"/>
    <mergeCell ref="F540:L540"/>
    <mergeCell ref="D559:AF559"/>
    <mergeCell ref="E560:L560"/>
    <mergeCell ref="AD545:AF545"/>
    <mergeCell ref="AD546:AF546"/>
    <mergeCell ref="D537:AF537"/>
    <mergeCell ref="AD547:AF547"/>
    <mergeCell ref="AD548:AF548"/>
    <mergeCell ref="AD549:AF549"/>
    <mergeCell ref="AD550:AF550"/>
    <mergeCell ref="AD551:AF551"/>
    <mergeCell ref="AD552:AF552"/>
    <mergeCell ref="AD553:AF553"/>
    <mergeCell ref="AD554:AF554"/>
    <mergeCell ref="AD555:AF555"/>
    <mergeCell ref="F547:L547"/>
    <mergeCell ref="E548:L548"/>
    <mergeCell ref="F549:L549"/>
    <mergeCell ref="E545:L545"/>
    <mergeCell ref="F546:L546"/>
    <mergeCell ref="AD539:AF539"/>
    <mergeCell ref="AD540:AF540"/>
    <mergeCell ref="AD541:AF541"/>
    <mergeCell ref="AD529:AF529"/>
    <mergeCell ref="AD530:AF530"/>
    <mergeCell ref="AD531:AF531"/>
    <mergeCell ref="AD480:AF480"/>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88:L488"/>
    <mergeCell ref="F490:L490"/>
    <mergeCell ref="F491:L491"/>
    <mergeCell ref="F492:L492"/>
    <mergeCell ref="F494:L494"/>
    <mergeCell ref="D497:L497"/>
    <mergeCell ref="D493:L493"/>
    <mergeCell ref="D489:L489"/>
    <mergeCell ref="F495:L495"/>
    <mergeCell ref="F496:L496"/>
    <mergeCell ref="F498:L498"/>
    <mergeCell ref="B502:L502"/>
    <mergeCell ref="B504:L504"/>
    <mergeCell ref="B506:AF506"/>
    <mergeCell ref="F510:L510"/>
    <mergeCell ref="AD512:AF512"/>
    <mergeCell ref="F456:L456"/>
    <mergeCell ref="F457:L457"/>
    <mergeCell ref="F458:L458"/>
    <mergeCell ref="E460:L460"/>
    <mergeCell ref="F461:L461"/>
    <mergeCell ref="F474:L474"/>
    <mergeCell ref="E475:L475"/>
    <mergeCell ref="F476:L476"/>
    <mergeCell ref="F477:L477"/>
    <mergeCell ref="D478:L478"/>
    <mergeCell ref="F479:L479"/>
    <mergeCell ref="F480:L480"/>
    <mergeCell ref="E509:L509"/>
    <mergeCell ref="E529:L529"/>
    <mergeCell ref="F530:L530"/>
    <mergeCell ref="F531:L531"/>
    <mergeCell ref="F449:L449"/>
    <mergeCell ref="F450:L450"/>
    <mergeCell ref="F451:L451"/>
    <mergeCell ref="E452:L452"/>
    <mergeCell ref="F453:L453"/>
    <mergeCell ref="F454:L454"/>
    <mergeCell ref="F515:L515"/>
    <mergeCell ref="B500:L500"/>
    <mergeCell ref="F487:L487"/>
    <mergeCell ref="F481:L481"/>
    <mergeCell ref="D482:L482"/>
    <mergeCell ref="D486:L486"/>
    <mergeCell ref="F443:L443"/>
    <mergeCell ref="F444:L444"/>
    <mergeCell ref="E445:L445"/>
    <mergeCell ref="F446:L446"/>
    <mergeCell ref="F447:L447"/>
    <mergeCell ref="E448:L448"/>
    <mergeCell ref="E438:L438"/>
    <mergeCell ref="F439:L439"/>
    <mergeCell ref="F440:L440"/>
    <mergeCell ref="E441:L441"/>
    <mergeCell ref="F442:L442"/>
    <mergeCell ref="F423:L423"/>
    <mergeCell ref="E414:L414"/>
    <mergeCell ref="F415:L415"/>
    <mergeCell ref="F416:L416"/>
    <mergeCell ref="F417:L417"/>
    <mergeCell ref="F418:L418"/>
    <mergeCell ref="E419:L419"/>
    <mergeCell ref="D424:AF424"/>
    <mergeCell ref="AD422:AF422"/>
    <mergeCell ref="AD423:AF423"/>
    <mergeCell ref="AD420:AF420"/>
    <mergeCell ref="AD421:AF421"/>
    <mergeCell ref="AD442:AF442"/>
    <mergeCell ref="AD443:AF443"/>
    <mergeCell ref="AD444:AF444"/>
    <mergeCell ref="AD445:AF445"/>
    <mergeCell ref="AD446:AF446"/>
    <mergeCell ref="AD447:AF447"/>
    <mergeCell ref="AD448:AF448"/>
    <mergeCell ref="F401:L401"/>
    <mergeCell ref="F402:L402"/>
    <mergeCell ref="F403:L403"/>
    <mergeCell ref="F405:L405"/>
    <mergeCell ref="F406:L406"/>
    <mergeCell ref="AD405:AF405"/>
    <mergeCell ref="AD406:AF406"/>
    <mergeCell ref="C407:AF407"/>
    <mergeCell ref="F410:L410"/>
    <mergeCell ref="F411:L411"/>
    <mergeCell ref="F412:L412"/>
    <mergeCell ref="F413:L413"/>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4:L404"/>
    <mergeCell ref="D400:L400"/>
    <mergeCell ref="AD384:AF384"/>
    <mergeCell ref="AD385:AF385"/>
    <mergeCell ref="AD386:AF386"/>
    <mergeCell ref="AD387:AF387"/>
    <mergeCell ref="AD403:AF403"/>
    <mergeCell ref="AD404:AF404"/>
    <mergeCell ref="AD399:AF399"/>
    <mergeCell ref="AD400:AF400"/>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401:AF401"/>
    <mergeCell ref="AD402:AF402"/>
    <mergeCell ref="F384:L384"/>
    <mergeCell ref="E385:L385"/>
    <mergeCell ref="F386:L386"/>
    <mergeCell ref="F387:L387"/>
    <mergeCell ref="AD374:AF374"/>
    <mergeCell ref="AD375:AF375"/>
    <mergeCell ref="AD376:AF376"/>
    <mergeCell ref="AD377:AF377"/>
    <mergeCell ref="AD378:AF378"/>
    <mergeCell ref="AD379:AF379"/>
    <mergeCell ref="AD380:AF380"/>
    <mergeCell ref="AD382:AF382"/>
    <mergeCell ref="AD383:AF383"/>
    <mergeCell ref="F364:L364"/>
    <mergeCell ref="F365:L365"/>
    <mergeCell ref="F366:L366"/>
    <mergeCell ref="E367:L367"/>
    <mergeCell ref="F368:L368"/>
    <mergeCell ref="F369:L369"/>
    <mergeCell ref="E382:L382"/>
    <mergeCell ref="F383:L383"/>
    <mergeCell ref="F376:L376"/>
    <mergeCell ref="E377:L377"/>
    <mergeCell ref="F378:L378"/>
    <mergeCell ref="F379:L379"/>
    <mergeCell ref="F380:L380"/>
    <mergeCell ref="E370:L370"/>
    <mergeCell ref="F371:L371"/>
    <mergeCell ref="F372:L372"/>
    <mergeCell ref="F373:L373"/>
    <mergeCell ref="E374:L374"/>
    <mergeCell ref="F375:L375"/>
    <mergeCell ref="AD370:AF370"/>
    <mergeCell ref="AD371:AF371"/>
    <mergeCell ref="AD372:AF372"/>
    <mergeCell ref="AD373:AF373"/>
    <mergeCell ref="F358:L358"/>
    <mergeCell ref="E360:L360"/>
    <mergeCell ref="F361:L361"/>
    <mergeCell ref="F362:L362"/>
    <mergeCell ref="E363:L363"/>
    <mergeCell ref="F352:L352"/>
    <mergeCell ref="F353:L353"/>
    <mergeCell ref="F354:L354"/>
    <mergeCell ref="E355:L355"/>
    <mergeCell ref="F356:L356"/>
    <mergeCell ref="F357:L357"/>
    <mergeCell ref="AD352:AF352"/>
    <mergeCell ref="AD353:AF353"/>
    <mergeCell ref="AD354:AF354"/>
    <mergeCell ref="AD355:AF355"/>
    <mergeCell ref="AD356:AF356"/>
    <mergeCell ref="AD357:AF357"/>
    <mergeCell ref="AD358:AF358"/>
    <mergeCell ref="AD360:AF360"/>
    <mergeCell ref="AD361:AF361"/>
    <mergeCell ref="AD362:AF362"/>
    <mergeCell ref="AD363:AF363"/>
    <mergeCell ref="AD364:AF364"/>
    <mergeCell ref="AD365:AF365"/>
    <mergeCell ref="AD366:AF366"/>
    <mergeCell ref="AD367:AF367"/>
    <mergeCell ref="AD368:AF368"/>
    <mergeCell ref="AD369:AF369"/>
    <mergeCell ref="E347:L347"/>
    <mergeCell ref="F348:L348"/>
    <mergeCell ref="F349:L349"/>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E331:L331"/>
    <mergeCell ref="F332:L332"/>
    <mergeCell ref="F333:L333"/>
    <mergeCell ref="F334:L334"/>
    <mergeCell ref="F310:L310"/>
    <mergeCell ref="F311:L311"/>
    <mergeCell ref="E312:L312"/>
    <mergeCell ref="F313:L313"/>
    <mergeCell ref="F314:L314"/>
    <mergeCell ref="F304:L304"/>
    <mergeCell ref="F305:L305"/>
    <mergeCell ref="F306:L306"/>
    <mergeCell ref="E308:L308"/>
    <mergeCell ref="F309:L309"/>
    <mergeCell ref="F298:L298"/>
    <mergeCell ref="F299:L299"/>
    <mergeCell ref="F300:L300"/>
    <mergeCell ref="E301:L301"/>
    <mergeCell ref="F302:L302"/>
    <mergeCell ref="F303:L303"/>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E274:L274"/>
    <mergeCell ref="F275:L275"/>
    <mergeCell ref="F276:L276"/>
    <mergeCell ref="F277:L277"/>
    <mergeCell ref="F278:L278"/>
    <mergeCell ref="F279:L279"/>
    <mergeCell ref="F268:L268"/>
    <mergeCell ref="F269:L269"/>
    <mergeCell ref="F270:L270"/>
    <mergeCell ref="F271:L271"/>
    <mergeCell ref="F272:L272"/>
    <mergeCell ref="F273:L273"/>
    <mergeCell ref="AD228:AF228"/>
    <mergeCell ref="AD206:AF206"/>
    <mergeCell ref="AD207:AF207"/>
    <mergeCell ref="AD208:AF208"/>
    <mergeCell ref="AD209:AF209"/>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AD223:AF223"/>
    <mergeCell ref="AD244:AF244"/>
    <mergeCell ref="AD245:AF245"/>
    <mergeCell ref="AD250:AF250"/>
    <mergeCell ref="AD251:AF251"/>
    <mergeCell ref="D214:L214"/>
    <mergeCell ref="F215:L215"/>
    <mergeCell ref="F216:L216"/>
    <mergeCell ref="E239:L239"/>
    <mergeCell ref="F240:L240"/>
    <mergeCell ref="F241:L241"/>
    <mergeCell ref="F242:L242"/>
    <mergeCell ref="F243:L243"/>
    <mergeCell ref="D232:L232"/>
    <mergeCell ref="F233:L233"/>
    <mergeCell ref="F234:L234"/>
    <mergeCell ref="F235:L235"/>
    <mergeCell ref="F236:L236"/>
    <mergeCell ref="F237:L237"/>
    <mergeCell ref="AD204:AF204"/>
    <mergeCell ref="AD205:AF205"/>
    <mergeCell ref="F224:L224"/>
    <mergeCell ref="D225:L225"/>
    <mergeCell ref="F226:L226"/>
    <mergeCell ref="B228:L228"/>
    <mergeCell ref="F218:L218"/>
    <mergeCell ref="F219:L219"/>
    <mergeCell ref="F220:L220"/>
    <mergeCell ref="D221:L221"/>
    <mergeCell ref="C231:AF231"/>
    <mergeCell ref="B230:AF230"/>
    <mergeCell ref="F222:L222"/>
    <mergeCell ref="F223:L223"/>
    <mergeCell ref="B227:AF227"/>
    <mergeCell ref="AD224:AF224"/>
    <mergeCell ref="AD225:AF225"/>
    <mergeCell ref="AD226:AF226"/>
    <mergeCell ref="E203:L203"/>
    <mergeCell ref="F204:L204"/>
    <mergeCell ref="F205:L205"/>
    <mergeCell ref="F207:L207"/>
    <mergeCell ref="F208:L208"/>
    <mergeCell ref="F209:L209"/>
    <mergeCell ref="C213:AF213"/>
    <mergeCell ref="E197:L197"/>
    <mergeCell ref="F198:L198"/>
    <mergeCell ref="F199:L199"/>
    <mergeCell ref="E200:L200"/>
    <mergeCell ref="F201:L201"/>
    <mergeCell ref="F202:L202"/>
    <mergeCell ref="D206:L206"/>
    <mergeCell ref="D210:L210"/>
    <mergeCell ref="D217:L217"/>
    <mergeCell ref="AD197:AF197"/>
    <mergeCell ref="AD198:AF198"/>
    <mergeCell ref="AD199:AF199"/>
    <mergeCell ref="AD200:AF200"/>
    <mergeCell ref="AD201:AF201"/>
    <mergeCell ref="AD202:AF202"/>
    <mergeCell ref="AD203:AF203"/>
    <mergeCell ref="AD210:AF210"/>
    <mergeCell ref="AD211:AF211"/>
    <mergeCell ref="AD212:AF212"/>
    <mergeCell ref="AD214:AF214"/>
    <mergeCell ref="AD215:AF215"/>
    <mergeCell ref="AD216:AF216"/>
    <mergeCell ref="AD217:AF217"/>
    <mergeCell ref="F211:L211"/>
    <mergeCell ref="F212:L212"/>
    <mergeCell ref="AD167:AF167"/>
    <mergeCell ref="AD176:AF176"/>
    <mergeCell ref="E191:L191"/>
    <mergeCell ref="F192:L192"/>
    <mergeCell ref="F193:L193"/>
    <mergeCell ref="E194:L194"/>
    <mergeCell ref="F195:L195"/>
    <mergeCell ref="F196:L196"/>
    <mergeCell ref="F186:L186"/>
    <mergeCell ref="E188:L188"/>
    <mergeCell ref="F189:L189"/>
    <mergeCell ref="F190:L190"/>
    <mergeCell ref="D187:AF187"/>
    <mergeCell ref="F179:L179"/>
    <mergeCell ref="E180:L180"/>
    <mergeCell ref="F181:L181"/>
    <mergeCell ref="F182:L182"/>
    <mergeCell ref="E183:L183"/>
    <mergeCell ref="F184:L184"/>
    <mergeCell ref="F185:L185"/>
    <mergeCell ref="AD194:AF194"/>
    <mergeCell ref="AD195:AF195"/>
    <mergeCell ref="AD196:AF196"/>
    <mergeCell ref="AD189:AF189"/>
    <mergeCell ref="AD190:AF190"/>
    <mergeCell ref="AD191:AF191"/>
    <mergeCell ref="AD177:AF177"/>
    <mergeCell ref="AD178:AF178"/>
    <mergeCell ref="AD179:AF179"/>
    <mergeCell ref="AD180:AF180"/>
    <mergeCell ref="E173:L173"/>
    <mergeCell ref="F174:L174"/>
    <mergeCell ref="F175:L175"/>
    <mergeCell ref="E176:L176"/>
    <mergeCell ref="F177:L177"/>
    <mergeCell ref="F178:L178"/>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D165:AF165"/>
    <mergeCell ref="F167:L167"/>
    <mergeCell ref="AD168:AF168"/>
    <mergeCell ref="AD169:AF169"/>
    <mergeCell ref="AD162:AF162"/>
    <mergeCell ref="AD163:AF163"/>
    <mergeCell ref="AD164:AF164"/>
    <mergeCell ref="AD166:AF166"/>
    <mergeCell ref="F139:L139"/>
    <mergeCell ref="F140:L140"/>
    <mergeCell ref="F141:L141"/>
    <mergeCell ref="F125:L125"/>
    <mergeCell ref="F126:L126"/>
    <mergeCell ref="D127:L127"/>
    <mergeCell ref="F128:L128"/>
    <mergeCell ref="F122:L122"/>
    <mergeCell ref="F63:L63"/>
    <mergeCell ref="E64:L64"/>
    <mergeCell ref="F55:L55"/>
    <mergeCell ref="F56:L56"/>
    <mergeCell ref="E57:L57"/>
    <mergeCell ref="AD66:AF66"/>
    <mergeCell ref="AD67:AF67"/>
    <mergeCell ref="AD69:AF69"/>
    <mergeCell ref="AD70:AF70"/>
    <mergeCell ref="AD71:AF71"/>
    <mergeCell ref="AD72:AF72"/>
    <mergeCell ref="AD73:AF73"/>
    <mergeCell ref="E96:L96"/>
    <mergeCell ref="F97:L97"/>
    <mergeCell ref="F98:L98"/>
    <mergeCell ref="F99:L99"/>
    <mergeCell ref="F100:L100"/>
    <mergeCell ref="AD74:AF74"/>
    <mergeCell ref="AD75:AF75"/>
    <mergeCell ref="AD76:AF76"/>
    <mergeCell ref="AD77:AF77"/>
    <mergeCell ref="AD78:AF78"/>
    <mergeCell ref="AD79:AF79"/>
    <mergeCell ref="AD87:AF87"/>
    <mergeCell ref="AD80:AF80"/>
    <mergeCell ref="AD81:AF81"/>
    <mergeCell ref="AD82:AF82"/>
    <mergeCell ref="AD83:AF83"/>
    <mergeCell ref="AD96:AF96"/>
    <mergeCell ref="AD84:AF84"/>
    <mergeCell ref="AD85:AF85"/>
    <mergeCell ref="AD86:AF86"/>
    <mergeCell ref="AD88:AF88"/>
    <mergeCell ref="AD47:AF47"/>
    <mergeCell ref="AD48:AF48"/>
    <mergeCell ref="AD49:AF49"/>
    <mergeCell ref="F37:L37"/>
    <mergeCell ref="E38:L38"/>
    <mergeCell ref="F39:L39"/>
    <mergeCell ref="F40:L40"/>
    <mergeCell ref="F41:L41"/>
    <mergeCell ref="E42:L42"/>
    <mergeCell ref="F43:L43"/>
    <mergeCell ref="F44:L44"/>
    <mergeCell ref="F45:L45"/>
    <mergeCell ref="F73:L73"/>
    <mergeCell ref="F74:L74"/>
    <mergeCell ref="E75:L75"/>
    <mergeCell ref="F76:L76"/>
    <mergeCell ref="E50:L50"/>
    <mergeCell ref="F51:L51"/>
    <mergeCell ref="F52:L52"/>
    <mergeCell ref="F58:L58"/>
    <mergeCell ref="E47:L47"/>
    <mergeCell ref="AD59:AF59"/>
    <mergeCell ref="AD60:AF60"/>
    <mergeCell ref="AD61:AF61"/>
    <mergeCell ref="AD62:AF62"/>
    <mergeCell ref="AD63:AF63"/>
    <mergeCell ref="AD64:AF64"/>
    <mergeCell ref="AD65:AF65"/>
    <mergeCell ref="F59:L59"/>
    <mergeCell ref="F60:L60"/>
    <mergeCell ref="E61:L61"/>
    <mergeCell ref="F62:L62"/>
    <mergeCell ref="E84:L84"/>
    <mergeCell ref="F85:L85"/>
    <mergeCell ref="F86:L86"/>
    <mergeCell ref="D87:L87"/>
    <mergeCell ref="F36:L36"/>
    <mergeCell ref="AD50:AF50"/>
    <mergeCell ref="F71:L71"/>
    <mergeCell ref="E72:L72"/>
    <mergeCell ref="AD51:AF51"/>
    <mergeCell ref="AD52:AF52"/>
    <mergeCell ref="AD39:AF39"/>
    <mergeCell ref="AD40:AF40"/>
    <mergeCell ref="AD41:AF41"/>
    <mergeCell ref="AD42:AF42"/>
    <mergeCell ref="AD43:AF43"/>
    <mergeCell ref="AD44:AF44"/>
    <mergeCell ref="AD53:AF53"/>
    <mergeCell ref="D46:AF46"/>
    <mergeCell ref="AD54:AF54"/>
    <mergeCell ref="F53:L53"/>
    <mergeCell ref="E54:L54"/>
    <mergeCell ref="AD55:AF55"/>
    <mergeCell ref="AD56:AF56"/>
    <mergeCell ref="F65:L65"/>
    <mergeCell ref="F66:L66"/>
    <mergeCell ref="F67:L67"/>
    <mergeCell ref="E69:L69"/>
    <mergeCell ref="AD57:AF57"/>
    <mergeCell ref="AD58:AF58"/>
    <mergeCell ref="F48:L48"/>
    <mergeCell ref="F49:L49"/>
    <mergeCell ref="AD45:AF45"/>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B7:AF7"/>
    <mergeCell ref="C8:AF8"/>
    <mergeCell ref="F9:L9"/>
    <mergeCell ref="F4:L4"/>
    <mergeCell ref="C16:AF16"/>
    <mergeCell ref="D17:AF17"/>
    <mergeCell ref="F11:L11"/>
    <mergeCell ref="F12:L12"/>
    <mergeCell ref="N12:AC12"/>
    <mergeCell ref="N14:AC14"/>
    <mergeCell ref="N9:AC9"/>
    <mergeCell ref="M4:AF4"/>
    <mergeCell ref="AD9:AF9"/>
    <mergeCell ref="E1423:L1423"/>
    <mergeCell ref="F1424:L1424"/>
    <mergeCell ref="F1425:L1425"/>
    <mergeCell ref="E1414:L1414"/>
    <mergeCell ref="F1415:L1415"/>
    <mergeCell ref="N1354:P1354"/>
    <mergeCell ref="N1355:P1355"/>
    <mergeCell ref="E455:L455"/>
    <mergeCell ref="F77:L77"/>
    <mergeCell ref="E78:L78"/>
    <mergeCell ref="F79:L79"/>
    <mergeCell ref="F80:L80"/>
    <mergeCell ref="E81:L81"/>
    <mergeCell ref="F82:L82"/>
    <mergeCell ref="F70:L70"/>
    <mergeCell ref="F89:L89"/>
    <mergeCell ref="F90:L90"/>
    <mergeCell ref="D91:L91"/>
    <mergeCell ref="F92:L92"/>
    <mergeCell ref="F93:L93"/>
    <mergeCell ref="F105:L105"/>
    <mergeCell ref="F106:L106"/>
    <mergeCell ref="E104:L104"/>
    <mergeCell ref="F88:L88"/>
    <mergeCell ref="E113:L113"/>
    <mergeCell ref="F114:L114"/>
    <mergeCell ref="F115:L115"/>
    <mergeCell ref="E116:L116"/>
    <mergeCell ref="F117:L117"/>
    <mergeCell ref="N1356:P1356"/>
    <mergeCell ref="F83:L83"/>
    <mergeCell ref="N1432:P1433"/>
    <mergeCell ref="N1434:Q1434"/>
    <mergeCell ref="N1437:AF1438"/>
    <mergeCell ref="N1510:P1511"/>
    <mergeCell ref="N1515:AF1516"/>
    <mergeCell ref="B1549:AF1549"/>
    <mergeCell ref="F1397:L1397"/>
    <mergeCell ref="B1517:AF1517"/>
    <mergeCell ref="B1520:AC1520"/>
    <mergeCell ref="AD823:AF825"/>
    <mergeCell ref="AD826:AF843"/>
    <mergeCell ref="AD942:AF955"/>
    <mergeCell ref="AD956:AF962"/>
    <mergeCell ref="AD1015:AF1056"/>
    <mergeCell ref="AD1057:AF1066"/>
    <mergeCell ref="AD1136:AF1145"/>
    <mergeCell ref="AD1146:AF1156"/>
    <mergeCell ref="O1185:AB1189"/>
    <mergeCell ref="AD1185:AF1189"/>
    <mergeCell ref="O1190:AB1199"/>
    <mergeCell ref="AD1190:AF1199"/>
    <mergeCell ref="AD1314:AF1329"/>
    <mergeCell ref="AD1330:AF1334"/>
    <mergeCell ref="F138:L138"/>
    <mergeCell ref="B1550:AF1550"/>
    <mergeCell ref="M1547:AF1547"/>
    <mergeCell ref="B1566:AF1566"/>
    <mergeCell ref="B1556:AF1556"/>
    <mergeCell ref="B1554:AF1554"/>
    <mergeCell ref="B1522:AF1522"/>
    <mergeCell ref="F1408:L1408"/>
    <mergeCell ref="E1409:L1409"/>
    <mergeCell ref="F1410:L1410"/>
    <mergeCell ref="F1411:L1411"/>
    <mergeCell ref="F1412:L1412"/>
    <mergeCell ref="E1402:L1402"/>
    <mergeCell ref="F1403:L1403"/>
    <mergeCell ref="F1404:L1404"/>
    <mergeCell ref="F1405:L1405"/>
    <mergeCell ref="E1406:L1406"/>
    <mergeCell ref="F1407:L1407"/>
    <mergeCell ref="D1432:L1432"/>
    <mergeCell ref="F1433:L1433"/>
    <mergeCell ref="F1434:L1434"/>
    <mergeCell ref="E1441:L1441"/>
    <mergeCell ref="N1513:AB1513"/>
    <mergeCell ref="F1443:L1443"/>
    <mergeCell ref="AD1414:AF1425"/>
    <mergeCell ref="AD1426:AF1431"/>
    <mergeCell ref="AD1470:AF1472"/>
    <mergeCell ref="AD1473:AF1490"/>
    <mergeCell ref="D1510:L1510"/>
    <mergeCell ref="F1511:L1511"/>
    <mergeCell ref="F1416:L1416"/>
    <mergeCell ref="E1417:L1417"/>
    <mergeCell ref="F1418:L1418"/>
  </mergeCells>
  <conditionalFormatting sqref="F780:L780">
    <cfRule type="cellIs" dxfId="4" priority="2" operator="equal">
      <formula>0</formula>
    </cfRule>
  </conditionalFormatting>
  <conditionalFormatting sqref="F4:L5">
    <cfRule type="cellIs" dxfId="3" priority="1" operator="equal">
      <formula>0</formula>
    </cfRule>
  </conditionalFormatting>
  <pageMargins left="0" right="0" top="0" bottom="0.39370078740157483" header="0" footer="0"/>
  <pageSetup paperSize="5" scale="65" orientation="landscape" r:id="rId1"/>
  <headerFooter alignWithMargins="0">
    <oddHeader>&amp;R
&amp;G</oddHeader>
  </headerFooter>
  <rowBreaks count="35" manualBreakCount="35">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brk id="1556" min="1" max="31"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577"/>
  <sheetViews>
    <sheetView view="pageBreakPreview" topLeftCell="B1" zoomScaleNormal="90" zoomScaleSheetLayoutView="100" workbookViewId="0">
      <pane ySplit="6" topLeftCell="A7" activePane="bottomLeft" state="frozen"/>
      <selection activeCell="M9" sqref="M9"/>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79" customWidth="1" outlineLevel="1"/>
    <col min="12" max="12" width="10" style="79" customWidth="1" outlineLevel="1"/>
    <col min="13" max="13" width="11.33203125" style="4" customWidth="1"/>
    <col min="14" max="14" width="11.33203125" style="1" customWidth="1" outlineLevel="1"/>
    <col min="15" max="28" width="11.33203125" style="4" customWidth="1" outlineLevel="1"/>
    <col min="29" max="29" width="11.33203125" style="25" customWidth="1"/>
    <col min="30" max="32" width="9.33203125" style="69"/>
    <col min="33" max="16384" width="9.33203125" style="4"/>
  </cols>
  <sheetData>
    <row r="1" spans="1:32" outlineLevel="1" x14ac:dyDescent="0.2">
      <c r="B1" s="74"/>
      <c r="C1" s="75"/>
      <c r="D1" s="75"/>
      <c r="E1" s="75"/>
      <c r="F1" s="78"/>
      <c r="G1" s="78"/>
      <c r="H1" s="78"/>
      <c r="I1" s="78"/>
      <c r="J1" s="78"/>
      <c r="K1" s="78"/>
      <c r="L1" s="78"/>
      <c r="M1" s="75"/>
      <c r="N1" s="76"/>
      <c r="O1" s="75"/>
      <c r="P1" s="75"/>
      <c r="Q1" s="75"/>
      <c r="R1" s="75"/>
      <c r="S1" s="75"/>
      <c r="T1" s="75"/>
      <c r="U1" s="75"/>
      <c r="V1" s="75"/>
      <c r="W1" s="75"/>
      <c r="X1" s="75"/>
      <c r="Y1" s="75"/>
      <c r="Z1" s="75"/>
      <c r="AA1" s="75"/>
      <c r="AB1" s="75"/>
      <c r="AC1" s="55"/>
      <c r="AD1" s="75"/>
      <c r="AE1" s="75"/>
      <c r="AF1" s="77"/>
    </row>
    <row r="2" spans="1:32" ht="22.5" customHeight="1" outlineLevel="1" x14ac:dyDescent="0.2">
      <c r="B2" s="1481" t="s">
        <v>67</v>
      </c>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3"/>
    </row>
    <row r="3" spans="1:32" ht="22.5" customHeight="1" outlineLevel="1" x14ac:dyDescent="0.2">
      <c r="B3" s="1484" t="s">
        <v>110</v>
      </c>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6"/>
    </row>
    <row r="4" spans="1:32" ht="22.5" customHeight="1" outlineLevel="1" x14ac:dyDescent="0.2">
      <c r="A4" s="11">
        <v>100</v>
      </c>
      <c r="B4" s="1291" t="str">
        <f>'2. CAD NCCF'!B4:E4</f>
        <v>Financial institution :</v>
      </c>
      <c r="C4" s="1487"/>
      <c r="D4" s="1487"/>
      <c r="E4" s="1487"/>
      <c r="F4" s="1627">
        <f>'2. CAD NCCF'!F4:L4</f>
        <v>0</v>
      </c>
      <c r="G4" s="1628"/>
      <c r="H4" s="1628"/>
      <c r="I4" s="1628"/>
      <c r="J4" s="1628"/>
      <c r="K4" s="1628"/>
      <c r="L4" s="1629"/>
      <c r="M4" s="1479" t="s">
        <v>69</v>
      </c>
      <c r="N4" s="1479"/>
      <c r="O4" s="1479"/>
      <c r="P4" s="1479"/>
      <c r="Q4" s="1479"/>
      <c r="R4" s="1479"/>
      <c r="S4" s="1479"/>
      <c r="T4" s="1479"/>
      <c r="U4" s="1479"/>
      <c r="V4" s="1479"/>
      <c r="W4" s="1479"/>
      <c r="X4" s="1479"/>
      <c r="Y4" s="1479"/>
      <c r="Z4" s="1479"/>
      <c r="AA4" s="1479"/>
      <c r="AB4" s="1479"/>
      <c r="AC4" s="1479"/>
      <c r="AD4" s="1479"/>
      <c r="AE4" s="1479"/>
      <c r="AF4" s="1480"/>
    </row>
    <row r="5" spans="1:32" ht="25.5" customHeight="1" outlineLevel="1" x14ac:dyDescent="0.2">
      <c r="A5" s="11">
        <v>101</v>
      </c>
      <c r="B5" s="1042" t="s">
        <v>389</v>
      </c>
      <c r="C5" s="1043"/>
      <c r="D5" s="1043"/>
      <c r="E5" s="1488"/>
      <c r="F5" s="1562">
        <f>'2. CAD NCCF'!F5:L5</f>
        <v>0</v>
      </c>
      <c r="G5" s="1563"/>
      <c r="H5" s="1563"/>
      <c r="I5" s="1563"/>
      <c r="J5" s="1563"/>
      <c r="K5" s="1563"/>
      <c r="L5" s="1564"/>
      <c r="M5" s="1624" t="str">
        <f>'2. CAD NCCF'!M5:M6</f>
        <v>Balance</v>
      </c>
      <c r="N5" s="776">
        <f>'2. CAD NCCF'!N5</f>
        <v>7</v>
      </c>
      <c r="O5" s="777">
        <f>'2. CAD NCCF'!O5</f>
        <v>14</v>
      </c>
      <c r="P5" s="777">
        <f>'2. CAD NCCF'!P5</f>
        <v>21</v>
      </c>
      <c r="Q5" s="778">
        <f>'2. CAD NCCF'!Q5</f>
        <v>31</v>
      </c>
      <c r="R5" s="776">
        <f>'2. CAD NCCF'!R5</f>
        <v>60</v>
      </c>
      <c r="S5" s="777">
        <f>'2. CAD NCCF'!S5</f>
        <v>89</v>
      </c>
      <c r="T5" s="777">
        <f>'2. CAD NCCF'!T5</f>
        <v>120</v>
      </c>
      <c r="U5" s="777">
        <f>'2. CAD NCCF'!U5</f>
        <v>150</v>
      </c>
      <c r="V5" s="777">
        <f>'2. CAD NCCF'!V5</f>
        <v>181</v>
      </c>
      <c r="W5" s="777">
        <f>'2. CAD NCCF'!W5</f>
        <v>211</v>
      </c>
      <c r="X5" s="777">
        <f>'2. CAD NCCF'!X5</f>
        <v>242</v>
      </c>
      <c r="Y5" s="777">
        <f>'2. CAD NCCF'!Y5</f>
        <v>273</v>
      </c>
      <c r="Z5" s="777">
        <f>'2. CAD NCCF'!Z5</f>
        <v>303</v>
      </c>
      <c r="AA5" s="777">
        <f>'2. CAD NCCF'!AA5</f>
        <v>334</v>
      </c>
      <c r="AB5" s="778">
        <f>'2. CAD NCCF'!AB5</f>
        <v>364</v>
      </c>
      <c r="AC5" s="1493" t="s">
        <v>3</v>
      </c>
      <c r="AD5" s="1495" t="str">
        <f>'2. CAD NCCF'!AD5:AF6</f>
        <v>Comments</v>
      </c>
      <c r="AE5" s="1496"/>
      <c r="AF5" s="1496"/>
    </row>
    <row r="6" spans="1:32" ht="30" customHeight="1" outlineLevel="1" x14ac:dyDescent="0.2">
      <c r="A6" s="11">
        <v>102</v>
      </c>
      <c r="B6" s="1303" t="str">
        <f>'2. CAD NCCF'!B6:L6</f>
        <v>($CDE millions)</v>
      </c>
      <c r="C6" s="1499"/>
      <c r="D6" s="1499"/>
      <c r="E6" s="1499"/>
      <c r="F6" s="1499"/>
      <c r="G6" s="1499"/>
      <c r="H6" s="1499"/>
      <c r="I6" s="1499"/>
      <c r="J6" s="1499"/>
      <c r="K6" s="1499"/>
      <c r="L6" s="1500"/>
      <c r="M6" s="1625"/>
      <c r="N6" s="591" t="str">
        <f>'2. CAD NCCF'!N6</f>
        <v>7 
(Week 1)</v>
      </c>
      <c r="O6" s="345" t="str">
        <f>'2. CAD NCCF'!O6</f>
        <v>14 
(Week 2)</v>
      </c>
      <c r="P6" s="345" t="str">
        <f>'2. CAD NCCF'!P6</f>
        <v>21 
(Week 3)</v>
      </c>
      <c r="Q6" s="346" t="str">
        <f>'2. CAD NCCF'!Q6</f>
        <v>31 
(Week 4)</v>
      </c>
      <c r="R6" s="347" t="str">
        <f>'2. CAD NCCF'!R6</f>
        <v>60
(Month 2)</v>
      </c>
      <c r="S6" s="345" t="str">
        <f>'2. CAD NCCF'!S6</f>
        <v>89
(Month 3)</v>
      </c>
      <c r="T6" s="345" t="str">
        <f>'2. CAD NCCF'!T6</f>
        <v>120
(Month 4)</v>
      </c>
      <c r="U6" s="345" t="str">
        <f>'2. CAD NCCF'!U6</f>
        <v>150
(Month 5)</v>
      </c>
      <c r="V6" s="345" t="str">
        <f>'2. CAD NCCF'!V6</f>
        <v>181
(Month 6)</v>
      </c>
      <c r="W6" s="345" t="str">
        <f>'2. CAD NCCF'!W6</f>
        <v>211
(Month 7)</v>
      </c>
      <c r="X6" s="345" t="str">
        <f>'2. CAD NCCF'!X6</f>
        <v>242
(Month 8)</v>
      </c>
      <c r="Y6" s="345" t="str">
        <f>'2. CAD NCCF'!Y6</f>
        <v>273
(Month 9)</v>
      </c>
      <c r="Z6" s="345" t="str">
        <f>'2. CAD NCCF'!Z6</f>
        <v>303
(Month 10)</v>
      </c>
      <c r="AA6" s="345" t="str">
        <f>'2. CAD NCCF'!AA6</f>
        <v>334
(Month 11)</v>
      </c>
      <c r="AB6" s="345" t="str">
        <f>'2. CAD NCCF'!AB6</f>
        <v>364
(Month 12)</v>
      </c>
      <c r="AC6" s="1494"/>
      <c r="AD6" s="1497"/>
      <c r="AE6" s="1498"/>
      <c r="AF6" s="1498"/>
    </row>
    <row r="7" spans="1:32" ht="22.5" customHeight="1" outlineLevel="1" x14ac:dyDescent="0.2">
      <c r="A7" s="11">
        <v>103</v>
      </c>
      <c r="B7" s="1233" t="str">
        <f>'2. CAD NCCF'!B7:AF7</f>
        <v>ASSETS</v>
      </c>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5"/>
    </row>
    <row r="8" spans="1:32" ht="15" customHeight="1" x14ac:dyDescent="0.2">
      <c r="A8" s="11">
        <v>104</v>
      </c>
      <c r="B8" s="5"/>
      <c r="C8" s="1269" t="str">
        <f>'2. CAD NCCF'!C8:AF8</f>
        <v>Cash Resources</v>
      </c>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7"/>
    </row>
    <row r="9" spans="1:32" ht="15" customHeight="1" x14ac:dyDescent="0.2">
      <c r="A9" s="11">
        <v>105</v>
      </c>
      <c r="B9" s="271"/>
      <c r="C9" s="274"/>
      <c r="D9" s="274"/>
      <c r="E9" s="274"/>
      <c r="F9" s="1508" t="str">
        <f>'2. CAD NCCF'!F9:L9</f>
        <v>Coins and bank notes</v>
      </c>
      <c r="G9" s="1509"/>
      <c r="H9" s="1509"/>
      <c r="I9" s="1509"/>
      <c r="J9" s="1509"/>
      <c r="K9" s="1509"/>
      <c r="L9" s="1510"/>
      <c r="M9" s="690">
        <v>0</v>
      </c>
      <c r="N9" s="1308"/>
      <c r="O9" s="1309"/>
      <c r="P9" s="1309"/>
      <c r="Q9" s="1309"/>
      <c r="R9" s="1309"/>
      <c r="S9" s="1309"/>
      <c r="T9" s="1309"/>
      <c r="U9" s="1309"/>
      <c r="V9" s="1309"/>
      <c r="W9" s="1309"/>
      <c r="X9" s="1309"/>
      <c r="Y9" s="1309"/>
      <c r="Z9" s="1309"/>
      <c r="AA9" s="1309"/>
      <c r="AB9" s="1309"/>
      <c r="AC9" s="1310"/>
      <c r="AD9" s="1015"/>
      <c r="AE9" s="1016"/>
      <c r="AF9" s="1017"/>
    </row>
    <row r="10" spans="1:32" ht="15" customHeight="1" x14ac:dyDescent="0.2">
      <c r="A10" s="11">
        <v>106</v>
      </c>
      <c r="B10" s="271"/>
      <c r="C10" s="274"/>
      <c r="D10" s="1472" t="str">
        <f>'2. CAD NCCF'!D10:L10</f>
        <v>Deposits with central bank</v>
      </c>
      <c r="E10" s="1473"/>
      <c r="F10" s="1473"/>
      <c r="G10" s="1473"/>
      <c r="H10" s="1473"/>
      <c r="I10" s="1473"/>
      <c r="J10" s="1473"/>
      <c r="K10" s="1473"/>
      <c r="L10" s="1473"/>
      <c r="M10" s="399">
        <f>SUBTOTAL(9,M11:M12)</f>
        <v>0</v>
      </c>
      <c r="N10" s="404">
        <f>SUBTOTAL(9,N11)</f>
        <v>0</v>
      </c>
      <c r="O10" s="406">
        <f t="shared" ref="O10:AC10" si="0">SUBTOTAL(9,O11)</f>
        <v>0</v>
      </c>
      <c r="P10" s="405">
        <f t="shared" si="0"/>
        <v>0</v>
      </c>
      <c r="Q10" s="407">
        <f t="shared" si="0"/>
        <v>0</v>
      </c>
      <c r="R10" s="405">
        <f t="shared" si="0"/>
        <v>0</v>
      </c>
      <c r="S10" s="406">
        <f t="shared" si="0"/>
        <v>0</v>
      </c>
      <c r="T10" s="406">
        <f t="shared" si="0"/>
        <v>0</v>
      </c>
      <c r="U10" s="406">
        <f t="shared" si="0"/>
        <v>0</v>
      </c>
      <c r="V10" s="406">
        <f t="shared" si="0"/>
        <v>0</v>
      </c>
      <c r="W10" s="406">
        <f t="shared" si="0"/>
        <v>0</v>
      </c>
      <c r="X10" s="406">
        <f t="shared" si="0"/>
        <v>0</v>
      </c>
      <c r="Y10" s="406">
        <f t="shared" si="0"/>
        <v>0</v>
      </c>
      <c r="Z10" s="406">
        <f t="shared" si="0"/>
        <v>0</v>
      </c>
      <c r="AA10" s="406">
        <f t="shared" si="0"/>
        <v>0</v>
      </c>
      <c r="AB10" s="407">
        <f t="shared" si="0"/>
        <v>0</v>
      </c>
      <c r="AC10" s="407">
        <f t="shared" si="0"/>
        <v>0</v>
      </c>
      <c r="AD10" s="1015"/>
      <c r="AE10" s="1016"/>
      <c r="AF10" s="1017"/>
    </row>
    <row r="11" spans="1:32" ht="15" customHeight="1" x14ac:dyDescent="0.2">
      <c r="A11" s="11">
        <v>107</v>
      </c>
      <c r="B11" s="271"/>
      <c r="C11" s="283"/>
      <c r="D11" s="283"/>
      <c r="E11" s="284"/>
      <c r="F11" s="1475" t="str">
        <f>'2. CAD NCCF'!F11:L11</f>
        <v>Mandatory</v>
      </c>
      <c r="G11" s="1476"/>
      <c r="H11" s="1476"/>
      <c r="I11" s="1476"/>
      <c r="J11" s="1476"/>
      <c r="K11" s="1476"/>
      <c r="L11" s="1477"/>
      <c r="M11" s="690">
        <v>0</v>
      </c>
      <c r="N11" s="696">
        <v>0</v>
      </c>
      <c r="O11" s="692">
        <v>0</v>
      </c>
      <c r="P11" s="693">
        <v>0</v>
      </c>
      <c r="Q11" s="697">
        <v>0</v>
      </c>
      <c r="R11" s="693">
        <v>0</v>
      </c>
      <c r="S11" s="693">
        <v>0</v>
      </c>
      <c r="T11" s="693">
        <v>0</v>
      </c>
      <c r="U11" s="693">
        <v>0</v>
      </c>
      <c r="V11" s="693">
        <v>0</v>
      </c>
      <c r="W11" s="693">
        <v>0</v>
      </c>
      <c r="X11" s="693">
        <v>0</v>
      </c>
      <c r="Y11" s="693">
        <v>0</v>
      </c>
      <c r="Z11" s="693">
        <v>0</v>
      </c>
      <c r="AA11" s="693">
        <v>0</v>
      </c>
      <c r="AB11" s="697">
        <v>0</v>
      </c>
      <c r="AC11" s="697">
        <v>0</v>
      </c>
      <c r="AD11" s="1015"/>
      <c r="AE11" s="1016"/>
      <c r="AF11" s="1017"/>
    </row>
    <row r="12" spans="1:32" ht="15" customHeight="1" x14ac:dyDescent="0.2">
      <c r="A12" s="11">
        <v>108</v>
      </c>
      <c r="B12" s="271"/>
      <c r="C12" s="283"/>
      <c r="D12" s="283"/>
      <c r="E12" s="284"/>
      <c r="F12" s="1442" t="str">
        <f>'2. CAD NCCF'!F12:L12</f>
        <v>Unencumbered</v>
      </c>
      <c r="G12" s="1443"/>
      <c r="H12" s="1443"/>
      <c r="I12" s="1443"/>
      <c r="J12" s="1443"/>
      <c r="K12" s="1443"/>
      <c r="L12" s="1444"/>
      <c r="M12" s="690">
        <v>0</v>
      </c>
      <c r="N12" s="1308"/>
      <c r="O12" s="1309"/>
      <c r="P12" s="1309"/>
      <c r="Q12" s="1309"/>
      <c r="R12" s="1309"/>
      <c r="S12" s="1309"/>
      <c r="T12" s="1309"/>
      <c r="U12" s="1309"/>
      <c r="V12" s="1309"/>
      <c r="W12" s="1309"/>
      <c r="X12" s="1309"/>
      <c r="Y12" s="1309"/>
      <c r="Z12" s="1309"/>
      <c r="AA12" s="1309"/>
      <c r="AB12" s="1309"/>
      <c r="AC12" s="1310"/>
      <c r="AD12" s="1015"/>
      <c r="AE12" s="1016"/>
      <c r="AF12" s="1017"/>
    </row>
    <row r="13" spans="1:32" ht="15" customHeight="1" x14ac:dyDescent="0.2">
      <c r="A13" s="11">
        <v>109</v>
      </c>
      <c r="B13" s="271"/>
      <c r="C13" s="274"/>
      <c r="D13" s="1472" t="str">
        <f>'2. CAD NCCF'!D13:L13</f>
        <v>Deposits with financials institutions (FI)</v>
      </c>
      <c r="E13" s="1473"/>
      <c r="F13" s="1473"/>
      <c r="G13" s="1473"/>
      <c r="H13" s="1473"/>
      <c r="I13" s="1473"/>
      <c r="J13" s="1473"/>
      <c r="K13" s="1473"/>
      <c r="L13" s="1473"/>
      <c r="M13" s="399">
        <f>SUM(M14:M15)</f>
        <v>0</v>
      </c>
      <c r="N13" s="402">
        <f>SUBTOTAL(9,N15)</f>
        <v>0</v>
      </c>
      <c r="O13" s="406">
        <f t="shared" ref="O13:AC13" si="1">SUBTOTAL(9,O15)</f>
        <v>0</v>
      </c>
      <c r="P13" s="405">
        <f t="shared" si="1"/>
        <v>0</v>
      </c>
      <c r="Q13" s="403">
        <f t="shared" si="1"/>
        <v>0</v>
      </c>
      <c r="R13" s="405">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7">
        <f t="shared" si="1"/>
        <v>0</v>
      </c>
      <c r="AC13" s="407">
        <f t="shared" si="1"/>
        <v>0</v>
      </c>
      <c r="AD13" s="1015"/>
      <c r="AE13" s="1016"/>
      <c r="AF13" s="1017"/>
    </row>
    <row r="14" spans="1:32" ht="15" customHeight="1" x14ac:dyDescent="0.2">
      <c r="A14" s="11">
        <v>110</v>
      </c>
      <c r="B14" s="271"/>
      <c r="C14" s="278"/>
      <c r="D14" s="278"/>
      <c r="E14" s="285"/>
      <c r="F14" s="1475" t="str">
        <f>'2. CAD NCCF'!F14:L14</f>
        <v>Demand deposits at FI</v>
      </c>
      <c r="G14" s="1476"/>
      <c r="H14" s="1476"/>
      <c r="I14" s="1476"/>
      <c r="J14" s="1476"/>
      <c r="K14" s="1476"/>
      <c r="L14" s="1477"/>
      <c r="M14" s="690">
        <v>0</v>
      </c>
      <c r="N14" s="1311"/>
      <c r="O14" s="1312"/>
      <c r="P14" s="1312"/>
      <c r="Q14" s="1312"/>
      <c r="R14" s="1312"/>
      <c r="S14" s="1312"/>
      <c r="T14" s="1312"/>
      <c r="U14" s="1312"/>
      <c r="V14" s="1312"/>
      <c r="W14" s="1312"/>
      <c r="X14" s="1312"/>
      <c r="Y14" s="1312"/>
      <c r="Z14" s="1312"/>
      <c r="AA14" s="1312"/>
      <c r="AB14" s="1312"/>
      <c r="AC14" s="1313"/>
      <c r="AD14" s="1015"/>
      <c r="AE14" s="1016"/>
      <c r="AF14" s="1017"/>
    </row>
    <row r="15" spans="1:32" ht="15" customHeight="1" x14ac:dyDescent="0.2">
      <c r="A15" s="11">
        <v>111</v>
      </c>
      <c r="B15" s="271"/>
      <c r="C15" s="274"/>
      <c r="D15" s="274"/>
      <c r="E15" s="275"/>
      <c r="F15" s="1442" t="str">
        <f>'2. CAD NCCF'!F15:L15</f>
        <v>Term deposits at FI</v>
      </c>
      <c r="G15" s="1443"/>
      <c r="H15" s="1443"/>
      <c r="I15" s="1443"/>
      <c r="J15" s="1443"/>
      <c r="K15" s="1443"/>
      <c r="L15" s="1444"/>
      <c r="M15" s="690">
        <v>0</v>
      </c>
      <c r="N15" s="691">
        <v>0</v>
      </c>
      <c r="O15" s="692">
        <v>0</v>
      </c>
      <c r="P15" s="693">
        <v>0</v>
      </c>
      <c r="Q15" s="694">
        <v>0</v>
      </c>
      <c r="R15" s="693">
        <v>0</v>
      </c>
      <c r="S15" s="693">
        <v>0</v>
      </c>
      <c r="T15" s="693">
        <v>0</v>
      </c>
      <c r="U15" s="693">
        <v>0</v>
      </c>
      <c r="V15" s="693">
        <v>0</v>
      </c>
      <c r="W15" s="693">
        <v>0</v>
      </c>
      <c r="X15" s="693">
        <v>0</v>
      </c>
      <c r="Y15" s="693">
        <v>0</v>
      </c>
      <c r="Z15" s="693">
        <v>0</v>
      </c>
      <c r="AA15" s="693">
        <v>0</v>
      </c>
      <c r="AB15" s="695">
        <v>0</v>
      </c>
      <c r="AC15" s="690">
        <v>0</v>
      </c>
      <c r="AD15" s="1015"/>
      <c r="AE15" s="1016"/>
      <c r="AF15" s="1017"/>
    </row>
    <row r="16" spans="1:32" ht="15" customHeight="1" x14ac:dyDescent="0.2">
      <c r="A16" s="11">
        <v>112</v>
      </c>
      <c r="B16" s="271"/>
      <c r="C16" s="1469" t="str">
        <f>'2. CAD NCCF'!C16:AF16</f>
        <v>Securities</v>
      </c>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1"/>
    </row>
    <row r="17" spans="1:32" ht="15" customHeight="1" x14ac:dyDescent="0.2">
      <c r="A17" s="11">
        <v>113</v>
      </c>
      <c r="B17" s="271"/>
      <c r="C17" s="272"/>
      <c r="D17" s="1472" t="str">
        <f>'2. CAD NCCF'!D17:AF17</f>
        <v>Government securities (GS)</v>
      </c>
      <c r="E17" s="1626"/>
      <c r="F17" s="1626"/>
      <c r="G17" s="1626"/>
      <c r="H17" s="1626"/>
      <c r="I17" s="1626"/>
      <c r="J17" s="1626"/>
      <c r="K17" s="1626"/>
      <c r="L17" s="1626"/>
      <c r="M17" s="1473"/>
      <c r="N17" s="1473"/>
      <c r="O17" s="1473"/>
      <c r="P17" s="1473"/>
      <c r="Q17" s="1473"/>
      <c r="R17" s="1473"/>
      <c r="S17" s="1473"/>
      <c r="T17" s="1473"/>
      <c r="U17" s="1473"/>
      <c r="V17" s="1473"/>
      <c r="W17" s="1473"/>
      <c r="X17" s="1473"/>
      <c r="Y17" s="1473"/>
      <c r="Z17" s="1473"/>
      <c r="AA17" s="1473"/>
      <c r="AB17" s="1473"/>
      <c r="AC17" s="1473"/>
      <c r="AD17" s="1473"/>
      <c r="AE17" s="1473"/>
      <c r="AF17" s="1473"/>
    </row>
    <row r="18" spans="1:32" ht="15" customHeight="1" x14ac:dyDescent="0.2">
      <c r="A18" s="11">
        <v>114</v>
      </c>
      <c r="B18" s="271"/>
      <c r="C18" s="272"/>
      <c r="D18" s="272"/>
      <c r="E18" s="1445" t="str">
        <f>'2. CAD NCCF'!E18:L18</f>
        <v>High rated GS</v>
      </c>
      <c r="F18" s="1446"/>
      <c r="G18" s="1446"/>
      <c r="H18" s="1446"/>
      <c r="I18" s="1446"/>
      <c r="J18" s="1446"/>
      <c r="K18" s="1446"/>
      <c r="L18" s="1447"/>
      <c r="M18" s="399">
        <f>SUM(M19:M22)</f>
        <v>0</v>
      </c>
      <c r="N18" s="402">
        <f t="shared" ref="N18:AC18" si="2">SUBTOTAL(9,N19:N22)</f>
        <v>0</v>
      </c>
      <c r="O18" s="406">
        <f t="shared" si="2"/>
        <v>0</v>
      </c>
      <c r="P18" s="405">
        <f t="shared" si="2"/>
        <v>0</v>
      </c>
      <c r="Q18" s="403">
        <f t="shared" si="2"/>
        <v>0</v>
      </c>
      <c r="R18" s="406">
        <f t="shared" si="2"/>
        <v>0</v>
      </c>
      <c r="S18" s="406">
        <f t="shared" si="2"/>
        <v>0</v>
      </c>
      <c r="T18" s="406">
        <f t="shared" si="2"/>
        <v>0</v>
      </c>
      <c r="U18" s="406">
        <f t="shared" si="2"/>
        <v>0</v>
      </c>
      <c r="V18" s="406">
        <f t="shared" si="2"/>
        <v>0</v>
      </c>
      <c r="W18" s="406">
        <f t="shared" si="2"/>
        <v>0</v>
      </c>
      <c r="X18" s="406">
        <f t="shared" si="2"/>
        <v>0</v>
      </c>
      <c r="Y18" s="406">
        <f t="shared" si="2"/>
        <v>0</v>
      </c>
      <c r="Z18" s="406">
        <f t="shared" si="2"/>
        <v>0</v>
      </c>
      <c r="AA18" s="406">
        <f t="shared" si="2"/>
        <v>0</v>
      </c>
      <c r="AB18" s="416">
        <f t="shared" si="2"/>
        <v>0</v>
      </c>
      <c r="AC18" s="399">
        <f t="shared" si="2"/>
        <v>0</v>
      </c>
      <c r="AD18" s="1015"/>
      <c r="AE18" s="1016"/>
      <c r="AF18" s="1017"/>
    </row>
    <row r="19" spans="1:32" ht="15" customHeight="1" x14ac:dyDescent="0.2">
      <c r="A19" s="11">
        <v>115</v>
      </c>
      <c r="B19" s="271"/>
      <c r="C19" s="272"/>
      <c r="D19" s="272"/>
      <c r="E19" s="273"/>
      <c r="F19" s="1475" t="str">
        <f>'2. CAD NCCF'!F19:L19</f>
        <v xml:space="preserve">Sovereigh &amp; central bank GS </v>
      </c>
      <c r="G19" s="1476"/>
      <c r="H19" s="1476"/>
      <c r="I19" s="1476"/>
      <c r="J19" s="1476"/>
      <c r="K19" s="1476"/>
      <c r="L19" s="1477"/>
      <c r="M19" s="690"/>
      <c r="N19" s="696">
        <v>0</v>
      </c>
      <c r="O19" s="692">
        <v>0</v>
      </c>
      <c r="P19" s="693">
        <v>0</v>
      </c>
      <c r="Q19" s="694">
        <v>0</v>
      </c>
      <c r="R19" s="693">
        <v>0</v>
      </c>
      <c r="S19" s="693">
        <v>0</v>
      </c>
      <c r="T19" s="693">
        <v>0</v>
      </c>
      <c r="U19" s="693">
        <v>0</v>
      </c>
      <c r="V19" s="693">
        <v>0</v>
      </c>
      <c r="W19" s="693">
        <v>0</v>
      </c>
      <c r="X19" s="693">
        <v>0</v>
      </c>
      <c r="Y19" s="693">
        <v>0</v>
      </c>
      <c r="Z19" s="693">
        <v>0</v>
      </c>
      <c r="AA19" s="693">
        <v>0</v>
      </c>
      <c r="AB19" s="695">
        <v>0</v>
      </c>
      <c r="AC19" s="690">
        <v>0</v>
      </c>
      <c r="AD19" s="1015"/>
      <c r="AE19" s="1016"/>
      <c r="AF19" s="1017"/>
    </row>
    <row r="20" spans="1:32" ht="15" customHeight="1" x14ac:dyDescent="0.2">
      <c r="A20" s="11">
        <v>116</v>
      </c>
      <c r="B20" s="271"/>
      <c r="C20" s="272"/>
      <c r="D20" s="272"/>
      <c r="E20" s="273"/>
      <c r="F20" s="1475" t="str">
        <f>'2. CAD NCCF'!F20:L20</f>
        <v>State, provincial &amp; agency GS</v>
      </c>
      <c r="G20" s="1476"/>
      <c r="H20" s="1476"/>
      <c r="I20" s="1476"/>
      <c r="J20" s="1476"/>
      <c r="K20" s="1476"/>
      <c r="L20" s="1477"/>
      <c r="M20" s="690">
        <v>0</v>
      </c>
      <c r="N20" s="696">
        <v>0</v>
      </c>
      <c r="O20" s="692">
        <v>0</v>
      </c>
      <c r="P20" s="693">
        <v>0</v>
      </c>
      <c r="Q20" s="694">
        <v>0</v>
      </c>
      <c r="R20" s="693">
        <v>0</v>
      </c>
      <c r="S20" s="693">
        <v>0</v>
      </c>
      <c r="T20" s="693">
        <v>0</v>
      </c>
      <c r="U20" s="693">
        <v>0</v>
      </c>
      <c r="V20" s="693">
        <v>0</v>
      </c>
      <c r="W20" s="693">
        <v>0</v>
      </c>
      <c r="X20" s="693">
        <v>0</v>
      </c>
      <c r="Y20" s="693">
        <v>0</v>
      </c>
      <c r="Z20" s="693">
        <v>0</v>
      </c>
      <c r="AA20" s="693">
        <v>0</v>
      </c>
      <c r="AB20" s="695"/>
      <c r="AC20" s="690">
        <v>0</v>
      </c>
      <c r="AD20" s="1015"/>
      <c r="AE20" s="1016"/>
      <c r="AF20" s="1017"/>
    </row>
    <row r="21" spans="1:32" ht="15" customHeight="1" x14ac:dyDescent="0.2">
      <c r="A21" s="11">
        <v>117</v>
      </c>
      <c r="B21" s="271"/>
      <c r="C21" s="274"/>
      <c r="D21" s="274"/>
      <c r="E21" s="275"/>
      <c r="F21" s="1475" t="str">
        <f>'2. CAD NCCF'!F21:L21</f>
        <v>State municipal GS</v>
      </c>
      <c r="G21" s="1476"/>
      <c r="H21" s="1476"/>
      <c r="I21" s="1476"/>
      <c r="J21" s="1476"/>
      <c r="K21" s="1476"/>
      <c r="L21" s="1477"/>
      <c r="M21" s="690">
        <v>0</v>
      </c>
      <c r="N21" s="696">
        <v>0</v>
      </c>
      <c r="O21" s="692">
        <v>0</v>
      </c>
      <c r="P21" s="693">
        <v>0</v>
      </c>
      <c r="Q21" s="694">
        <v>0</v>
      </c>
      <c r="R21" s="693">
        <v>0</v>
      </c>
      <c r="S21" s="693">
        <v>0</v>
      </c>
      <c r="T21" s="693">
        <v>0</v>
      </c>
      <c r="U21" s="693">
        <v>0</v>
      </c>
      <c r="V21" s="693">
        <v>0</v>
      </c>
      <c r="W21" s="693">
        <v>0</v>
      </c>
      <c r="X21" s="693">
        <v>0</v>
      </c>
      <c r="Y21" s="693">
        <v>0</v>
      </c>
      <c r="Z21" s="693">
        <v>0</v>
      </c>
      <c r="AA21" s="693">
        <v>0</v>
      </c>
      <c r="AB21" s="695">
        <v>0</v>
      </c>
      <c r="AC21" s="690">
        <v>0</v>
      </c>
      <c r="AD21" s="1015"/>
      <c r="AE21" s="1016"/>
      <c r="AF21" s="1017"/>
    </row>
    <row r="22" spans="1:32" s="3" customFormat="1" ht="15" customHeight="1" x14ac:dyDescent="0.2">
      <c r="A22" s="11">
        <v>118</v>
      </c>
      <c r="B22" s="271"/>
      <c r="C22" s="272"/>
      <c r="D22" s="272"/>
      <c r="E22" s="276"/>
      <c r="F22" s="1475" t="str">
        <f>'2. CAD NCCF'!F22:L22</f>
        <v>Supranational and multilateral development bank GS</v>
      </c>
      <c r="G22" s="1476"/>
      <c r="H22" s="1476"/>
      <c r="I22" s="1476"/>
      <c r="J22" s="1476"/>
      <c r="K22" s="1476"/>
      <c r="L22" s="1477"/>
      <c r="M22" s="690">
        <v>0</v>
      </c>
      <c r="N22" s="696">
        <v>0</v>
      </c>
      <c r="O22" s="692">
        <v>0</v>
      </c>
      <c r="P22" s="693">
        <v>0</v>
      </c>
      <c r="Q22" s="694">
        <v>0</v>
      </c>
      <c r="R22" s="693">
        <v>0</v>
      </c>
      <c r="S22" s="693">
        <v>0</v>
      </c>
      <c r="T22" s="693">
        <v>0</v>
      </c>
      <c r="U22" s="693">
        <v>0</v>
      </c>
      <c r="V22" s="693">
        <v>0</v>
      </c>
      <c r="W22" s="693">
        <v>0</v>
      </c>
      <c r="X22" s="693">
        <v>0</v>
      </c>
      <c r="Y22" s="693">
        <v>0</v>
      </c>
      <c r="Z22" s="693">
        <v>0</v>
      </c>
      <c r="AA22" s="693">
        <v>0</v>
      </c>
      <c r="AB22" s="695">
        <v>0</v>
      </c>
      <c r="AC22" s="690">
        <v>0</v>
      </c>
      <c r="AD22" s="1015"/>
      <c r="AE22" s="1016"/>
      <c r="AF22" s="1017"/>
    </row>
    <row r="23" spans="1:32" ht="15" customHeight="1" x14ac:dyDescent="0.2">
      <c r="A23" s="11">
        <v>119</v>
      </c>
      <c r="B23" s="271"/>
      <c r="C23" s="277"/>
      <c r="D23" s="277"/>
      <c r="E23" s="1445" t="str">
        <f>'2. CAD NCCF'!E23:L23</f>
        <v>Medium rated GS</v>
      </c>
      <c r="F23" s="1446"/>
      <c r="G23" s="1446"/>
      <c r="H23" s="1446"/>
      <c r="I23" s="1446"/>
      <c r="J23" s="1446"/>
      <c r="K23" s="1446"/>
      <c r="L23" s="1447"/>
      <c r="M23" s="399">
        <f>SUM(M24:M27)</f>
        <v>0</v>
      </c>
      <c r="N23" s="402">
        <f t="shared" ref="N23:AC23" si="3">SUBTOTAL(9,N24:N27)</f>
        <v>0</v>
      </c>
      <c r="O23" s="406">
        <f t="shared" si="3"/>
        <v>0</v>
      </c>
      <c r="P23" s="405">
        <f t="shared" si="3"/>
        <v>0</v>
      </c>
      <c r="Q23" s="403">
        <f t="shared" si="3"/>
        <v>0</v>
      </c>
      <c r="R23" s="406">
        <f t="shared" si="3"/>
        <v>0</v>
      </c>
      <c r="S23" s="406">
        <f t="shared" si="3"/>
        <v>0</v>
      </c>
      <c r="T23" s="406">
        <f t="shared" si="3"/>
        <v>0</v>
      </c>
      <c r="U23" s="406">
        <f t="shared" si="3"/>
        <v>0</v>
      </c>
      <c r="V23" s="406">
        <f t="shared" si="3"/>
        <v>0</v>
      </c>
      <c r="W23" s="406">
        <f t="shared" si="3"/>
        <v>0</v>
      </c>
      <c r="X23" s="406">
        <f t="shared" si="3"/>
        <v>0</v>
      </c>
      <c r="Y23" s="406">
        <f t="shared" si="3"/>
        <v>0</v>
      </c>
      <c r="Z23" s="406">
        <f t="shared" si="3"/>
        <v>0</v>
      </c>
      <c r="AA23" s="406">
        <f t="shared" si="3"/>
        <v>0</v>
      </c>
      <c r="AB23" s="416">
        <f t="shared" si="3"/>
        <v>0</v>
      </c>
      <c r="AC23" s="399">
        <f t="shared" si="3"/>
        <v>0</v>
      </c>
      <c r="AD23" s="1015"/>
      <c r="AE23" s="1016"/>
      <c r="AF23" s="1017"/>
    </row>
    <row r="24" spans="1:32" ht="15" customHeight="1" x14ac:dyDescent="0.2">
      <c r="A24" s="11">
        <v>120</v>
      </c>
      <c r="B24" s="271"/>
      <c r="C24" s="278"/>
      <c r="D24" s="278"/>
      <c r="E24" s="278"/>
      <c r="F24" s="1475" t="str">
        <f>'2. CAD NCCF'!F24:L24</f>
        <v xml:space="preserve">Sovereigh &amp; central bank GS </v>
      </c>
      <c r="G24" s="1476"/>
      <c r="H24" s="1476"/>
      <c r="I24" s="1476"/>
      <c r="J24" s="1476"/>
      <c r="K24" s="1476"/>
      <c r="L24" s="1477"/>
      <c r="M24" s="690">
        <v>0</v>
      </c>
      <c r="N24" s="696">
        <v>0</v>
      </c>
      <c r="O24" s="692">
        <v>0</v>
      </c>
      <c r="P24" s="693">
        <v>0</v>
      </c>
      <c r="Q24" s="694">
        <v>0</v>
      </c>
      <c r="R24" s="692">
        <v>0</v>
      </c>
      <c r="S24" s="693">
        <v>0</v>
      </c>
      <c r="T24" s="692">
        <v>0</v>
      </c>
      <c r="U24" s="693">
        <v>0</v>
      </c>
      <c r="V24" s="692">
        <v>0</v>
      </c>
      <c r="W24" s="693">
        <v>0</v>
      </c>
      <c r="X24" s="692">
        <v>0</v>
      </c>
      <c r="Y24" s="693">
        <v>0</v>
      </c>
      <c r="Z24" s="692">
        <v>0</v>
      </c>
      <c r="AA24" s="693">
        <v>0</v>
      </c>
      <c r="AB24" s="698">
        <v>0</v>
      </c>
      <c r="AC24" s="690">
        <v>0</v>
      </c>
      <c r="AD24" s="1015"/>
      <c r="AE24" s="1016"/>
      <c r="AF24" s="1017"/>
    </row>
    <row r="25" spans="1:32" ht="15" customHeight="1" x14ac:dyDescent="0.2">
      <c r="A25" s="11">
        <v>121</v>
      </c>
      <c r="B25" s="271"/>
      <c r="C25" s="278"/>
      <c r="D25" s="278"/>
      <c r="E25" s="278"/>
      <c r="F25" s="1475" t="str">
        <f>'2. CAD NCCF'!F25:L25</f>
        <v>State, provincial &amp; agency GS</v>
      </c>
      <c r="G25" s="1476"/>
      <c r="H25" s="1476"/>
      <c r="I25" s="1476"/>
      <c r="J25" s="1476"/>
      <c r="K25" s="1476"/>
      <c r="L25" s="1477"/>
      <c r="M25" s="690">
        <v>0</v>
      </c>
      <c r="N25" s="696">
        <v>0</v>
      </c>
      <c r="O25" s="692">
        <v>0</v>
      </c>
      <c r="P25" s="693">
        <v>0</v>
      </c>
      <c r="Q25" s="694">
        <v>0</v>
      </c>
      <c r="R25" s="692">
        <v>0</v>
      </c>
      <c r="S25" s="693">
        <v>0</v>
      </c>
      <c r="T25" s="692">
        <v>0</v>
      </c>
      <c r="U25" s="693">
        <v>0</v>
      </c>
      <c r="V25" s="692">
        <v>0</v>
      </c>
      <c r="W25" s="693">
        <v>0</v>
      </c>
      <c r="X25" s="692">
        <v>0</v>
      </c>
      <c r="Y25" s="693">
        <v>0</v>
      </c>
      <c r="Z25" s="692">
        <v>0</v>
      </c>
      <c r="AA25" s="693">
        <v>0</v>
      </c>
      <c r="AB25" s="698">
        <v>0</v>
      </c>
      <c r="AC25" s="690">
        <v>0</v>
      </c>
      <c r="AD25" s="1015"/>
      <c r="AE25" s="1016"/>
      <c r="AF25" s="1017"/>
    </row>
    <row r="26" spans="1:32" ht="15" customHeight="1" x14ac:dyDescent="0.2">
      <c r="A26" s="11">
        <v>122</v>
      </c>
      <c r="B26" s="271"/>
      <c r="C26" s="279"/>
      <c r="D26" s="279"/>
      <c r="E26" s="279"/>
      <c r="F26" s="1475" t="str">
        <f>'2. CAD NCCF'!F26:L26</f>
        <v>State municipal GS</v>
      </c>
      <c r="G26" s="1476"/>
      <c r="H26" s="1476"/>
      <c r="I26" s="1476"/>
      <c r="J26" s="1476"/>
      <c r="K26" s="1476"/>
      <c r="L26" s="1477"/>
      <c r="M26" s="690">
        <v>0</v>
      </c>
      <c r="N26" s="696">
        <v>0</v>
      </c>
      <c r="O26" s="692">
        <v>0</v>
      </c>
      <c r="P26" s="693">
        <v>0</v>
      </c>
      <c r="Q26" s="694">
        <v>0</v>
      </c>
      <c r="R26" s="692">
        <v>0</v>
      </c>
      <c r="S26" s="693">
        <v>0</v>
      </c>
      <c r="T26" s="692">
        <v>0</v>
      </c>
      <c r="U26" s="693">
        <v>0</v>
      </c>
      <c r="V26" s="692">
        <v>0</v>
      </c>
      <c r="W26" s="693">
        <v>0</v>
      </c>
      <c r="X26" s="692">
        <v>0</v>
      </c>
      <c r="Y26" s="693">
        <v>0</v>
      </c>
      <c r="Z26" s="692">
        <v>0</v>
      </c>
      <c r="AA26" s="693">
        <v>0</v>
      </c>
      <c r="AB26" s="698">
        <v>0</v>
      </c>
      <c r="AC26" s="690">
        <v>0</v>
      </c>
      <c r="AD26" s="1015"/>
      <c r="AE26" s="1016"/>
      <c r="AF26" s="1017"/>
    </row>
    <row r="27" spans="1:32" ht="15" customHeight="1" x14ac:dyDescent="0.2">
      <c r="A27" s="11">
        <v>123</v>
      </c>
      <c r="B27" s="271"/>
      <c r="C27" s="274"/>
      <c r="D27" s="274"/>
      <c r="E27" s="274"/>
      <c r="F27" s="1475" t="str">
        <f>'2. CAD NCCF'!F27:L27</f>
        <v>Supranational and multilateral development bank GS</v>
      </c>
      <c r="G27" s="1476"/>
      <c r="H27" s="1476"/>
      <c r="I27" s="1476"/>
      <c r="J27" s="1476"/>
      <c r="K27" s="1476"/>
      <c r="L27" s="1477"/>
      <c r="M27" s="690">
        <v>0</v>
      </c>
      <c r="N27" s="696">
        <v>0</v>
      </c>
      <c r="O27" s="692">
        <v>0</v>
      </c>
      <c r="P27" s="693">
        <v>0</v>
      </c>
      <c r="Q27" s="694">
        <v>0</v>
      </c>
      <c r="R27" s="692">
        <v>0</v>
      </c>
      <c r="S27" s="693">
        <v>0</v>
      </c>
      <c r="T27" s="692">
        <v>0</v>
      </c>
      <c r="U27" s="693">
        <v>0</v>
      </c>
      <c r="V27" s="692">
        <v>0</v>
      </c>
      <c r="W27" s="693">
        <v>0</v>
      </c>
      <c r="X27" s="692">
        <v>0</v>
      </c>
      <c r="Y27" s="693">
        <v>0</v>
      </c>
      <c r="Z27" s="692">
        <v>0</v>
      </c>
      <c r="AA27" s="693">
        <v>0</v>
      </c>
      <c r="AB27" s="698">
        <v>0</v>
      </c>
      <c r="AC27" s="690">
        <v>0</v>
      </c>
      <c r="AD27" s="1015"/>
      <c r="AE27" s="1016"/>
      <c r="AF27" s="1017"/>
    </row>
    <row r="28" spans="1:32" ht="15" customHeight="1" x14ac:dyDescent="0.2">
      <c r="A28" s="11">
        <v>124</v>
      </c>
      <c r="B28" s="271"/>
      <c r="C28" s="279"/>
      <c r="D28" s="279"/>
      <c r="E28" s="1445" t="str">
        <f>'2. CAD NCCF'!E28:L28</f>
        <v>Low or not rated GS</v>
      </c>
      <c r="F28" s="1446"/>
      <c r="G28" s="1446"/>
      <c r="H28" s="1446"/>
      <c r="I28" s="1446"/>
      <c r="J28" s="1446"/>
      <c r="K28" s="1446"/>
      <c r="L28" s="1447"/>
      <c r="M28" s="399">
        <f>SUM(M29:M32)</f>
        <v>0</v>
      </c>
      <c r="N28" s="402">
        <f t="shared" ref="N28:AC28" si="4">SUBTOTAL(9,N29:N32)</f>
        <v>0</v>
      </c>
      <c r="O28" s="406">
        <f t="shared" si="4"/>
        <v>0</v>
      </c>
      <c r="P28" s="405">
        <f t="shared" si="4"/>
        <v>0</v>
      </c>
      <c r="Q28" s="403">
        <f t="shared" si="4"/>
        <v>0</v>
      </c>
      <c r="R28" s="406">
        <f t="shared" si="4"/>
        <v>0</v>
      </c>
      <c r="S28" s="406">
        <f t="shared" si="4"/>
        <v>0</v>
      </c>
      <c r="T28" s="406">
        <f t="shared" si="4"/>
        <v>0</v>
      </c>
      <c r="U28" s="406">
        <f t="shared" si="4"/>
        <v>0</v>
      </c>
      <c r="V28" s="406">
        <f t="shared" si="4"/>
        <v>0</v>
      </c>
      <c r="W28" s="406">
        <f t="shared" si="4"/>
        <v>0</v>
      </c>
      <c r="X28" s="406">
        <f t="shared" si="4"/>
        <v>0</v>
      </c>
      <c r="Y28" s="406">
        <f t="shared" si="4"/>
        <v>0</v>
      </c>
      <c r="Z28" s="406">
        <f t="shared" si="4"/>
        <v>0</v>
      </c>
      <c r="AA28" s="406">
        <f t="shared" si="4"/>
        <v>0</v>
      </c>
      <c r="AB28" s="416">
        <f t="shared" si="4"/>
        <v>0</v>
      </c>
      <c r="AC28" s="399">
        <f t="shared" si="4"/>
        <v>0</v>
      </c>
      <c r="AD28" s="1015"/>
      <c r="AE28" s="1016"/>
      <c r="AF28" s="1017"/>
    </row>
    <row r="29" spans="1:32" ht="15" customHeight="1" x14ac:dyDescent="0.2">
      <c r="A29" s="11">
        <v>125</v>
      </c>
      <c r="B29" s="271"/>
      <c r="C29" s="278"/>
      <c r="D29" s="278"/>
      <c r="E29" s="278"/>
      <c r="F29" s="1475" t="str">
        <f>'2. CAD NCCF'!F29:L29</f>
        <v xml:space="preserve">Sovereigh &amp; central bank GS </v>
      </c>
      <c r="G29" s="1476"/>
      <c r="H29" s="1476"/>
      <c r="I29" s="1476"/>
      <c r="J29" s="1476"/>
      <c r="K29" s="1476"/>
      <c r="L29" s="1477"/>
      <c r="M29" s="690">
        <v>0</v>
      </c>
      <c r="N29" s="696">
        <v>0</v>
      </c>
      <c r="O29" s="692">
        <v>0</v>
      </c>
      <c r="P29" s="693">
        <v>0</v>
      </c>
      <c r="Q29" s="694">
        <v>0</v>
      </c>
      <c r="R29" s="692">
        <v>0</v>
      </c>
      <c r="S29" s="693">
        <v>0</v>
      </c>
      <c r="T29" s="692">
        <v>0</v>
      </c>
      <c r="U29" s="693">
        <v>0</v>
      </c>
      <c r="V29" s="692">
        <v>0</v>
      </c>
      <c r="W29" s="693">
        <v>0</v>
      </c>
      <c r="X29" s="692">
        <v>0</v>
      </c>
      <c r="Y29" s="693">
        <v>0</v>
      </c>
      <c r="Z29" s="692">
        <v>0</v>
      </c>
      <c r="AA29" s="693">
        <v>0</v>
      </c>
      <c r="AB29" s="698">
        <v>0</v>
      </c>
      <c r="AC29" s="690">
        <v>0</v>
      </c>
      <c r="AD29" s="1015"/>
      <c r="AE29" s="1016"/>
      <c r="AF29" s="1017"/>
    </row>
    <row r="30" spans="1:32" ht="15" customHeight="1" x14ac:dyDescent="0.2">
      <c r="A30" s="11">
        <v>126</v>
      </c>
      <c r="B30" s="271"/>
      <c r="C30" s="280"/>
      <c r="D30" s="280"/>
      <c r="E30" s="280"/>
      <c r="F30" s="1475" t="str">
        <f>'2. CAD NCCF'!F30:L30</f>
        <v>State, provincial &amp; agency GS</v>
      </c>
      <c r="G30" s="1476"/>
      <c r="H30" s="1476"/>
      <c r="I30" s="1476"/>
      <c r="J30" s="1476"/>
      <c r="K30" s="1476"/>
      <c r="L30" s="1477"/>
      <c r="M30" s="690">
        <v>0</v>
      </c>
      <c r="N30" s="696">
        <v>0</v>
      </c>
      <c r="O30" s="692">
        <v>0</v>
      </c>
      <c r="P30" s="693">
        <v>0</v>
      </c>
      <c r="Q30" s="694">
        <v>0</v>
      </c>
      <c r="R30" s="692">
        <v>0</v>
      </c>
      <c r="S30" s="693">
        <v>0</v>
      </c>
      <c r="T30" s="692">
        <v>0</v>
      </c>
      <c r="U30" s="693">
        <v>0</v>
      </c>
      <c r="V30" s="692">
        <v>0</v>
      </c>
      <c r="W30" s="693">
        <v>0</v>
      </c>
      <c r="X30" s="692">
        <v>0</v>
      </c>
      <c r="Y30" s="693">
        <v>0</v>
      </c>
      <c r="Z30" s="692">
        <v>0</v>
      </c>
      <c r="AA30" s="693">
        <v>0</v>
      </c>
      <c r="AB30" s="698">
        <v>0</v>
      </c>
      <c r="AC30" s="690">
        <v>0</v>
      </c>
      <c r="AD30" s="1015"/>
      <c r="AE30" s="1016"/>
      <c r="AF30" s="1017"/>
    </row>
    <row r="31" spans="1:32" ht="15" customHeight="1" x14ac:dyDescent="0.2">
      <c r="A31" s="11">
        <v>127</v>
      </c>
      <c r="B31" s="271"/>
      <c r="C31" s="280"/>
      <c r="D31" s="280"/>
      <c r="E31" s="280"/>
      <c r="F31" s="1475" t="str">
        <f>'2. CAD NCCF'!F31:L31</f>
        <v>State municipal GS</v>
      </c>
      <c r="G31" s="1476"/>
      <c r="H31" s="1476"/>
      <c r="I31" s="1476"/>
      <c r="J31" s="1476"/>
      <c r="K31" s="1476"/>
      <c r="L31" s="1477"/>
      <c r="M31" s="690">
        <v>0</v>
      </c>
      <c r="N31" s="696">
        <v>0</v>
      </c>
      <c r="O31" s="692">
        <v>0</v>
      </c>
      <c r="P31" s="693">
        <v>0</v>
      </c>
      <c r="Q31" s="694">
        <v>0</v>
      </c>
      <c r="R31" s="692">
        <v>0</v>
      </c>
      <c r="S31" s="693">
        <v>0</v>
      </c>
      <c r="T31" s="692">
        <v>0</v>
      </c>
      <c r="U31" s="693">
        <v>0</v>
      </c>
      <c r="V31" s="692">
        <v>0</v>
      </c>
      <c r="W31" s="693">
        <v>0</v>
      </c>
      <c r="X31" s="692">
        <v>0</v>
      </c>
      <c r="Y31" s="693">
        <v>0</v>
      </c>
      <c r="Z31" s="692">
        <v>0</v>
      </c>
      <c r="AA31" s="693">
        <v>0</v>
      </c>
      <c r="AB31" s="698">
        <v>0</v>
      </c>
      <c r="AC31" s="690">
        <v>0</v>
      </c>
      <c r="AD31" s="1015"/>
      <c r="AE31" s="1016"/>
      <c r="AF31" s="1017"/>
    </row>
    <row r="32" spans="1:32" ht="15" customHeight="1" x14ac:dyDescent="0.2">
      <c r="A32" s="11">
        <v>128</v>
      </c>
      <c r="B32" s="271"/>
      <c r="C32" s="281"/>
      <c r="D32" s="281"/>
      <c r="E32" s="281"/>
      <c r="F32" s="1475" t="str">
        <f>'2. CAD NCCF'!F32:L32</f>
        <v>Supranational and multilateral development bank GS</v>
      </c>
      <c r="G32" s="1476"/>
      <c r="H32" s="1476"/>
      <c r="I32" s="1476"/>
      <c r="J32" s="1476"/>
      <c r="K32" s="1476"/>
      <c r="L32" s="1477"/>
      <c r="M32" s="690">
        <v>0</v>
      </c>
      <c r="N32" s="696">
        <v>0</v>
      </c>
      <c r="O32" s="692">
        <v>0</v>
      </c>
      <c r="P32" s="693">
        <v>0</v>
      </c>
      <c r="Q32" s="694">
        <v>0</v>
      </c>
      <c r="R32" s="692">
        <v>0</v>
      </c>
      <c r="S32" s="693">
        <v>0</v>
      </c>
      <c r="T32" s="692">
        <v>0</v>
      </c>
      <c r="U32" s="693">
        <v>0</v>
      </c>
      <c r="V32" s="692">
        <v>0</v>
      </c>
      <c r="W32" s="693">
        <v>0</v>
      </c>
      <c r="X32" s="692">
        <v>0</v>
      </c>
      <c r="Y32" s="693">
        <v>0</v>
      </c>
      <c r="Z32" s="692">
        <v>0</v>
      </c>
      <c r="AA32" s="693">
        <v>0</v>
      </c>
      <c r="AB32" s="698">
        <v>0</v>
      </c>
      <c r="AC32" s="690">
        <v>0</v>
      </c>
      <c r="AD32" s="1015"/>
      <c r="AE32" s="1016"/>
      <c r="AF32" s="1017"/>
    </row>
    <row r="33" spans="1:32" ht="15" customHeight="1" x14ac:dyDescent="0.2">
      <c r="A33" s="11">
        <v>129</v>
      </c>
      <c r="B33" s="271"/>
      <c r="C33" s="281"/>
      <c r="D33" s="1472" t="str">
        <f>'2. CAD NCCF'!D33:AF33</f>
        <v>Mortgage backed securities (MBS)</v>
      </c>
      <c r="E33" s="1473"/>
      <c r="F33" s="1473"/>
      <c r="G33" s="1473"/>
      <c r="H33" s="1473"/>
      <c r="I33" s="1473"/>
      <c r="J33" s="1473"/>
      <c r="K33" s="1473"/>
      <c r="L33" s="1473"/>
      <c r="M33" s="1473"/>
      <c r="N33" s="1473"/>
      <c r="O33" s="1473"/>
      <c r="P33" s="1473"/>
      <c r="Q33" s="1473"/>
      <c r="R33" s="1473"/>
      <c r="S33" s="1473"/>
      <c r="T33" s="1473"/>
      <c r="U33" s="1473"/>
      <c r="V33" s="1473"/>
      <c r="W33" s="1473"/>
      <c r="X33" s="1473"/>
      <c r="Y33" s="1473"/>
      <c r="Z33" s="1473"/>
      <c r="AA33" s="1473"/>
      <c r="AB33" s="1473"/>
      <c r="AC33" s="1473"/>
      <c r="AD33" s="1473"/>
      <c r="AE33" s="1473"/>
      <c r="AF33" s="1474"/>
    </row>
    <row r="34" spans="1:32" ht="15" customHeight="1" x14ac:dyDescent="0.2">
      <c r="A34" s="11">
        <v>130</v>
      </c>
      <c r="B34" s="271"/>
      <c r="C34" s="281"/>
      <c r="D34" s="281"/>
      <c r="E34" s="1445" t="str">
        <f>'2. CAD NCCF'!E34:L34</f>
        <v>Agency MBS</v>
      </c>
      <c r="F34" s="1446"/>
      <c r="G34" s="1446"/>
      <c r="H34" s="1446"/>
      <c r="I34" s="1446"/>
      <c r="J34" s="1446"/>
      <c r="K34" s="1446"/>
      <c r="L34" s="1447"/>
      <c r="M34" s="399">
        <f>SUM(M35:M37)</f>
        <v>0</v>
      </c>
      <c r="N34" s="402">
        <f t="shared" ref="N34:AC34" si="5">SUBTOTAL(9,N35:N37)</f>
        <v>0</v>
      </c>
      <c r="O34" s="406">
        <f t="shared" si="5"/>
        <v>0</v>
      </c>
      <c r="P34" s="405">
        <f t="shared" si="5"/>
        <v>0</v>
      </c>
      <c r="Q34" s="403">
        <f t="shared" si="5"/>
        <v>0</v>
      </c>
      <c r="R34" s="406">
        <f t="shared" si="5"/>
        <v>0</v>
      </c>
      <c r="S34" s="406">
        <f t="shared" si="5"/>
        <v>0</v>
      </c>
      <c r="T34" s="406">
        <f t="shared" si="5"/>
        <v>0</v>
      </c>
      <c r="U34" s="406">
        <f t="shared" si="5"/>
        <v>0</v>
      </c>
      <c r="V34" s="406">
        <f t="shared" si="5"/>
        <v>0</v>
      </c>
      <c r="W34" s="406">
        <f t="shared" si="5"/>
        <v>0</v>
      </c>
      <c r="X34" s="406">
        <f t="shared" si="5"/>
        <v>0</v>
      </c>
      <c r="Y34" s="406">
        <f t="shared" si="5"/>
        <v>0</v>
      </c>
      <c r="Z34" s="406">
        <f t="shared" si="5"/>
        <v>0</v>
      </c>
      <c r="AA34" s="406">
        <f t="shared" si="5"/>
        <v>0</v>
      </c>
      <c r="AB34" s="416">
        <f t="shared" si="5"/>
        <v>0</v>
      </c>
      <c r="AC34" s="399">
        <f t="shared" si="5"/>
        <v>0</v>
      </c>
      <c r="AD34" s="1015"/>
      <c r="AE34" s="1016"/>
      <c r="AF34" s="1017"/>
    </row>
    <row r="35" spans="1:32" ht="15" customHeight="1" x14ac:dyDescent="0.2">
      <c r="A35" s="11">
        <v>131</v>
      </c>
      <c r="B35" s="271"/>
      <c r="C35" s="281"/>
      <c r="D35" s="281"/>
      <c r="E35" s="282"/>
      <c r="F35" s="1475" t="str">
        <f>'2. CAD NCCF'!F35:L35</f>
        <v>Agency MBS, high rated</v>
      </c>
      <c r="G35" s="1476"/>
      <c r="H35" s="1476"/>
      <c r="I35" s="1476"/>
      <c r="J35" s="1476"/>
      <c r="K35" s="1476"/>
      <c r="L35" s="1477"/>
      <c r="M35" s="690">
        <v>0</v>
      </c>
      <c r="N35" s="696">
        <v>0</v>
      </c>
      <c r="O35" s="692">
        <v>0</v>
      </c>
      <c r="P35" s="693">
        <v>0</v>
      </c>
      <c r="Q35" s="694">
        <v>0</v>
      </c>
      <c r="R35" s="692">
        <v>0</v>
      </c>
      <c r="S35" s="693">
        <v>0</v>
      </c>
      <c r="T35" s="692">
        <v>0</v>
      </c>
      <c r="U35" s="693">
        <v>0</v>
      </c>
      <c r="V35" s="692">
        <v>0</v>
      </c>
      <c r="W35" s="693">
        <v>0</v>
      </c>
      <c r="X35" s="692">
        <v>0</v>
      </c>
      <c r="Y35" s="693">
        <v>0</v>
      </c>
      <c r="Z35" s="692">
        <v>0</v>
      </c>
      <c r="AA35" s="693">
        <v>0</v>
      </c>
      <c r="AB35" s="698">
        <v>0</v>
      </c>
      <c r="AC35" s="690">
        <v>0</v>
      </c>
      <c r="AD35" s="1015"/>
      <c r="AE35" s="1016"/>
      <c r="AF35" s="1017"/>
    </row>
    <row r="36" spans="1:32" ht="15" customHeight="1" x14ac:dyDescent="0.2">
      <c r="A36" s="11">
        <v>132</v>
      </c>
      <c r="B36" s="271"/>
      <c r="C36" s="281"/>
      <c r="D36" s="281"/>
      <c r="E36" s="282"/>
      <c r="F36" s="1475" t="str">
        <f>'2. CAD NCCF'!F36:L36</f>
        <v>Agency MBS, medium rated</v>
      </c>
      <c r="G36" s="1476"/>
      <c r="H36" s="1476"/>
      <c r="I36" s="1476"/>
      <c r="J36" s="1476"/>
      <c r="K36" s="1476"/>
      <c r="L36" s="1477"/>
      <c r="M36" s="690">
        <v>0</v>
      </c>
      <c r="N36" s="696">
        <v>0</v>
      </c>
      <c r="O36" s="692">
        <v>0</v>
      </c>
      <c r="P36" s="693">
        <v>0</v>
      </c>
      <c r="Q36" s="694">
        <v>0</v>
      </c>
      <c r="R36" s="692">
        <v>0</v>
      </c>
      <c r="S36" s="693">
        <v>0</v>
      </c>
      <c r="T36" s="692">
        <v>0</v>
      </c>
      <c r="U36" s="693">
        <v>0</v>
      </c>
      <c r="V36" s="692">
        <v>0</v>
      </c>
      <c r="W36" s="693">
        <v>0</v>
      </c>
      <c r="X36" s="692">
        <v>0</v>
      </c>
      <c r="Y36" s="693">
        <v>0</v>
      </c>
      <c r="Z36" s="692">
        <v>0</v>
      </c>
      <c r="AA36" s="693">
        <v>0</v>
      </c>
      <c r="AB36" s="698">
        <v>0</v>
      </c>
      <c r="AC36" s="690">
        <v>0</v>
      </c>
      <c r="AD36" s="1015"/>
      <c r="AE36" s="1016"/>
      <c r="AF36" s="1017"/>
    </row>
    <row r="37" spans="1:32" ht="15" customHeight="1" x14ac:dyDescent="0.2">
      <c r="A37" s="11">
        <v>133</v>
      </c>
      <c r="B37" s="271"/>
      <c r="C37" s="281"/>
      <c r="D37" s="281"/>
      <c r="E37" s="282"/>
      <c r="F37" s="1475" t="str">
        <f>'2. CAD NCCF'!F37:L37</f>
        <v>Agency MBS, low or not rated</v>
      </c>
      <c r="G37" s="1476"/>
      <c r="H37" s="1476"/>
      <c r="I37" s="1476"/>
      <c r="J37" s="1476"/>
      <c r="K37" s="1476"/>
      <c r="L37" s="1477"/>
      <c r="M37" s="690">
        <v>0</v>
      </c>
      <c r="N37" s="696">
        <v>0</v>
      </c>
      <c r="O37" s="692">
        <v>0</v>
      </c>
      <c r="P37" s="693">
        <v>0</v>
      </c>
      <c r="Q37" s="694">
        <v>0</v>
      </c>
      <c r="R37" s="692">
        <v>0</v>
      </c>
      <c r="S37" s="693">
        <v>0</v>
      </c>
      <c r="T37" s="692">
        <v>0</v>
      </c>
      <c r="U37" s="693">
        <v>0</v>
      </c>
      <c r="V37" s="692">
        <v>0</v>
      </c>
      <c r="W37" s="693">
        <v>0</v>
      </c>
      <c r="X37" s="692">
        <v>0</v>
      </c>
      <c r="Y37" s="693">
        <v>0</v>
      </c>
      <c r="Z37" s="692">
        <v>0</v>
      </c>
      <c r="AA37" s="693">
        <v>0</v>
      </c>
      <c r="AB37" s="698">
        <v>0</v>
      </c>
      <c r="AC37" s="690">
        <v>0</v>
      </c>
      <c r="AD37" s="1015"/>
      <c r="AE37" s="1016"/>
      <c r="AF37" s="1017"/>
    </row>
    <row r="38" spans="1:32" ht="15" customHeight="1" x14ac:dyDescent="0.2">
      <c r="A38" s="11">
        <v>134</v>
      </c>
      <c r="B38" s="271"/>
      <c r="C38" s="281"/>
      <c r="D38" s="281"/>
      <c r="E38" s="1445" t="str">
        <f>'2. CAD NCCF'!E38:L38</f>
        <v>Non-agency commercial MBS (CMBS)</v>
      </c>
      <c r="F38" s="1446"/>
      <c r="G38" s="1446"/>
      <c r="H38" s="1446"/>
      <c r="I38" s="1446"/>
      <c r="J38" s="1446"/>
      <c r="K38" s="1446"/>
      <c r="L38" s="1447"/>
      <c r="M38" s="399">
        <f>SUM(M39:M41)</f>
        <v>0</v>
      </c>
      <c r="N38" s="402">
        <f t="shared" ref="N38:AC38" si="6">SUBTOTAL(9,N39:N41)</f>
        <v>0</v>
      </c>
      <c r="O38" s="406">
        <f t="shared" si="6"/>
        <v>0</v>
      </c>
      <c r="P38" s="405">
        <f t="shared" si="6"/>
        <v>0</v>
      </c>
      <c r="Q38" s="403">
        <f t="shared" si="6"/>
        <v>0</v>
      </c>
      <c r="R38" s="406">
        <f t="shared" si="6"/>
        <v>0</v>
      </c>
      <c r="S38" s="406">
        <f t="shared" si="6"/>
        <v>0</v>
      </c>
      <c r="T38" s="406">
        <f t="shared" si="6"/>
        <v>0</v>
      </c>
      <c r="U38" s="406">
        <f t="shared" si="6"/>
        <v>0</v>
      </c>
      <c r="V38" s="406">
        <f t="shared" si="6"/>
        <v>0</v>
      </c>
      <c r="W38" s="406">
        <f t="shared" si="6"/>
        <v>0</v>
      </c>
      <c r="X38" s="406">
        <f t="shared" si="6"/>
        <v>0</v>
      </c>
      <c r="Y38" s="406">
        <f t="shared" si="6"/>
        <v>0</v>
      </c>
      <c r="Z38" s="406">
        <f t="shared" si="6"/>
        <v>0</v>
      </c>
      <c r="AA38" s="406">
        <f t="shared" si="6"/>
        <v>0</v>
      </c>
      <c r="AB38" s="416">
        <f t="shared" si="6"/>
        <v>0</v>
      </c>
      <c r="AC38" s="399">
        <f t="shared" si="6"/>
        <v>0</v>
      </c>
      <c r="AD38" s="1015"/>
      <c r="AE38" s="1016"/>
      <c r="AF38" s="1017"/>
    </row>
    <row r="39" spans="1:32" ht="15" customHeight="1" x14ac:dyDescent="0.2">
      <c r="A39" s="11">
        <v>135</v>
      </c>
      <c r="B39" s="271"/>
      <c r="C39" s="281"/>
      <c r="D39" s="281"/>
      <c r="E39" s="282"/>
      <c r="F39" s="1475" t="str">
        <f>'2. CAD NCCF'!F39:L39</f>
        <v>Non-agency CMBS, high rated</v>
      </c>
      <c r="G39" s="1476"/>
      <c r="H39" s="1476"/>
      <c r="I39" s="1476"/>
      <c r="J39" s="1476"/>
      <c r="K39" s="1476"/>
      <c r="L39" s="1477"/>
      <c r="M39" s="690">
        <v>0</v>
      </c>
      <c r="N39" s="696">
        <v>0</v>
      </c>
      <c r="O39" s="692">
        <v>0</v>
      </c>
      <c r="P39" s="693">
        <v>0</v>
      </c>
      <c r="Q39" s="694">
        <v>0</v>
      </c>
      <c r="R39" s="692">
        <v>0</v>
      </c>
      <c r="S39" s="693">
        <v>0</v>
      </c>
      <c r="T39" s="692">
        <v>0</v>
      </c>
      <c r="U39" s="693">
        <v>0</v>
      </c>
      <c r="V39" s="692">
        <v>0</v>
      </c>
      <c r="W39" s="693">
        <v>0</v>
      </c>
      <c r="X39" s="692">
        <v>0</v>
      </c>
      <c r="Y39" s="693">
        <v>0</v>
      </c>
      <c r="Z39" s="692">
        <v>0</v>
      </c>
      <c r="AA39" s="693">
        <v>0</v>
      </c>
      <c r="AB39" s="698">
        <v>0</v>
      </c>
      <c r="AC39" s="690">
        <v>0</v>
      </c>
      <c r="AD39" s="1015"/>
      <c r="AE39" s="1016"/>
      <c r="AF39" s="1017"/>
    </row>
    <row r="40" spans="1:32" ht="15" customHeight="1" x14ac:dyDescent="0.2">
      <c r="A40" s="11">
        <v>136</v>
      </c>
      <c r="B40" s="271"/>
      <c r="C40" s="281"/>
      <c r="D40" s="281"/>
      <c r="E40" s="282"/>
      <c r="F40" s="1475" t="str">
        <f>'2. CAD NCCF'!F40:L40</f>
        <v>Non-agency CMBS, medium rated</v>
      </c>
      <c r="G40" s="1476"/>
      <c r="H40" s="1476"/>
      <c r="I40" s="1476"/>
      <c r="J40" s="1476"/>
      <c r="K40" s="1476"/>
      <c r="L40" s="1477"/>
      <c r="M40" s="690">
        <v>0</v>
      </c>
      <c r="N40" s="696">
        <v>0</v>
      </c>
      <c r="O40" s="692">
        <v>0</v>
      </c>
      <c r="P40" s="693">
        <v>0</v>
      </c>
      <c r="Q40" s="694">
        <v>0</v>
      </c>
      <c r="R40" s="692">
        <v>0</v>
      </c>
      <c r="S40" s="693">
        <v>0</v>
      </c>
      <c r="T40" s="692">
        <v>0</v>
      </c>
      <c r="U40" s="693">
        <v>0</v>
      </c>
      <c r="V40" s="692">
        <v>0</v>
      </c>
      <c r="W40" s="693">
        <v>0</v>
      </c>
      <c r="X40" s="692">
        <v>0</v>
      </c>
      <c r="Y40" s="693">
        <v>0</v>
      </c>
      <c r="Z40" s="692">
        <v>0</v>
      </c>
      <c r="AA40" s="693">
        <v>0</v>
      </c>
      <c r="AB40" s="698">
        <v>0</v>
      </c>
      <c r="AC40" s="690">
        <v>0</v>
      </c>
      <c r="AD40" s="1015"/>
      <c r="AE40" s="1016"/>
      <c r="AF40" s="1017"/>
    </row>
    <row r="41" spans="1:32" ht="15" customHeight="1" x14ac:dyDescent="0.2">
      <c r="A41" s="11">
        <v>137</v>
      </c>
      <c r="B41" s="271"/>
      <c r="C41" s="281"/>
      <c r="D41" s="281"/>
      <c r="E41" s="282"/>
      <c r="F41" s="1475" t="str">
        <f>'2. CAD NCCF'!F41:L41</f>
        <v>Non-agency CMBS, low or not rated</v>
      </c>
      <c r="G41" s="1476"/>
      <c r="H41" s="1476"/>
      <c r="I41" s="1476"/>
      <c r="J41" s="1476"/>
      <c r="K41" s="1476"/>
      <c r="L41" s="1477"/>
      <c r="M41" s="690">
        <v>0</v>
      </c>
      <c r="N41" s="696">
        <v>0</v>
      </c>
      <c r="O41" s="692">
        <v>0</v>
      </c>
      <c r="P41" s="693">
        <v>0</v>
      </c>
      <c r="Q41" s="694">
        <v>0</v>
      </c>
      <c r="R41" s="692">
        <v>0</v>
      </c>
      <c r="S41" s="693">
        <v>0</v>
      </c>
      <c r="T41" s="692">
        <v>0</v>
      </c>
      <c r="U41" s="693">
        <v>0</v>
      </c>
      <c r="V41" s="692">
        <v>0</v>
      </c>
      <c r="W41" s="693">
        <v>0</v>
      </c>
      <c r="X41" s="692">
        <v>0</v>
      </c>
      <c r="Y41" s="693">
        <v>0</v>
      </c>
      <c r="Z41" s="692">
        <v>0</v>
      </c>
      <c r="AA41" s="693">
        <v>0</v>
      </c>
      <c r="AB41" s="698">
        <v>0</v>
      </c>
      <c r="AC41" s="690">
        <v>0</v>
      </c>
      <c r="AD41" s="1015"/>
      <c r="AE41" s="1016"/>
      <c r="AF41" s="1017"/>
    </row>
    <row r="42" spans="1:32" ht="15" customHeight="1" x14ac:dyDescent="0.2">
      <c r="A42" s="11">
        <v>138</v>
      </c>
      <c r="B42" s="271"/>
      <c r="C42" s="281"/>
      <c r="D42" s="281"/>
      <c r="E42" s="1445" t="str">
        <f>'2. CAD NCCF'!E42:L42</f>
        <v>Non-agency residential MBS (RMBS)</v>
      </c>
      <c r="F42" s="1446"/>
      <c r="G42" s="1446"/>
      <c r="H42" s="1446"/>
      <c r="I42" s="1446"/>
      <c r="J42" s="1446"/>
      <c r="K42" s="1446"/>
      <c r="L42" s="1447"/>
      <c r="M42" s="399">
        <f>SUM(M43:M45)</f>
        <v>0</v>
      </c>
      <c r="N42" s="402">
        <f t="shared" ref="N42:AC42" si="7">SUBTOTAL(9,N43:N45)</f>
        <v>0</v>
      </c>
      <c r="O42" s="406">
        <f t="shared" si="7"/>
        <v>0</v>
      </c>
      <c r="P42" s="405">
        <f t="shared" si="7"/>
        <v>0</v>
      </c>
      <c r="Q42" s="403">
        <f t="shared" si="7"/>
        <v>0</v>
      </c>
      <c r="R42" s="406">
        <f t="shared" si="7"/>
        <v>0</v>
      </c>
      <c r="S42" s="406">
        <f t="shared" si="7"/>
        <v>0</v>
      </c>
      <c r="T42" s="406">
        <f t="shared" si="7"/>
        <v>0</v>
      </c>
      <c r="U42" s="406">
        <f t="shared" si="7"/>
        <v>0</v>
      </c>
      <c r="V42" s="406">
        <f t="shared" si="7"/>
        <v>0</v>
      </c>
      <c r="W42" s="406">
        <f t="shared" si="7"/>
        <v>0</v>
      </c>
      <c r="X42" s="406">
        <f t="shared" si="7"/>
        <v>0</v>
      </c>
      <c r="Y42" s="406">
        <f t="shared" si="7"/>
        <v>0</v>
      </c>
      <c r="Z42" s="406">
        <f t="shared" si="7"/>
        <v>0</v>
      </c>
      <c r="AA42" s="406">
        <f t="shared" si="7"/>
        <v>0</v>
      </c>
      <c r="AB42" s="416">
        <f t="shared" si="7"/>
        <v>0</v>
      </c>
      <c r="AC42" s="399">
        <f t="shared" si="7"/>
        <v>0</v>
      </c>
      <c r="AD42" s="1015"/>
      <c r="AE42" s="1016"/>
      <c r="AF42" s="1017"/>
    </row>
    <row r="43" spans="1:32" ht="15" customHeight="1" x14ac:dyDescent="0.2">
      <c r="A43" s="11">
        <v>139</v>
      </c>
      <c r="B43" s="271"/>
      <c r="C43" s="281"/>
      <c r="D43" s="281"/>
      <c r="E43" s="282"/>
      <c r="F43" s="1475" t="str">
        <f>'2. CAD NCCF'!F43:L43</f>
        <v>Non-agency RMBS, high rated</v>
      </c>
      <c r="G43" s="1476"/>
      <c r="H43" s="1476"/>
      <c r="I43" s="1476"/>
      <c r="J43" s="1476"/>
      <c r="K43" s="1476"/>
      <c r="L43" s="1477"/>
      <c r="M43" s="690">
        <v>0</v>
      </c>
      <c r="N43" s="696">
        <v>0</v>
      </c>
      <c r="O43" s="692">
        <v>0</v>
      </c>
      <c r="P43" s="693">
        <v>0</v>
      </c>
      <c r="Q43" s="694">
        <v>0</v>
      </c>
      <c r="R43" s="692">
        <v>0</v>
      </c>
      <c r="S43" s="693">
        <v>0</v>
      </c>
      <c r="T43" s="692">
        <v>0</v>
      </c>
      <c r="U43" s="693">
        <v>0</v>
      </c>
      <c r="V43" s="692">
        <v>0</v>
      </c>
      <c r="W43" s="693">
        <v>0</v>
      </c>
      <c r="X43" s="692">
        <v>0</v>
      </c>
      <c r="Y43" s="693">
        <v>0</v>
      </c>
      <c r="Z43" s="692">
        <v>0</v>
      </c>
      <c r="AA43" s="693">
        <v>0</v>
      </c>
      <c r="AB43" s="698">
        <v>0</v>
      </c>
      <c r="AC43" s="690">
        <v>0</v>
      </c>
      <c r="AD43" s="1015"/>
      <c r="AE43" s="1016"/>
      <c r="AF43" s="1017"/>
    </row>
    <row r="44" spans="1:32" ht="15" customHeight="1" x14ac:dyDescent="0.2">
      <c r="A44" s="11">
        <v>140</v>
      </c>
      <c r="B44" s="271"/>
      <c r="C44" s="281"/>
      <c r="D44" s="281"/>
      <c r="E44" s="282"/>
      <c r="F44" s="1475" t="str">
        <f>'2. CAD NCCF'!F44:L44</f>
        <v>Non-agency RMBS, medium rated</v>
      </c>
      <c r="G44" s="1476"/>
      <c r="H44" s="1476"/>
      <c r="I44" s="1476"/>
      <c r="J44" s="1476"/>
      <c r="K44" s="1476"/>
      <c r="L44" s="1477"/>
      <c r="M44" s="690">
        <v>0</v>
      </c>
      <c r="N44" s="696">
        <v>0</v>
      </c>
      <c r="O44" s="692">
        <v>0</v>
      </c>
      <c r="P44" s="693">
        <v>0</v>
      </c>
      <c r="Q44" s="694">
        <v>0</v>
      </c>
      <c r="R44" s="692">
        <v>0</v>
      </c>
      <c r="S44" s="693">
        <v>0</v>
      </c>
      <c r="T44" s="692">
        <v>0</v>
      </c>
      <c r="U44" s="693">
        <v>0</v>
      </c>
      <c r="V44" s="692">
        <v>0</v>
      </c>
      <c r="W44" s="693">
        <v>0</v>
      </c>
      <c r="X44" s="692">
        <v>0</v>
      </c>
      <c r="Y44" s="693">
        <v>0</v>
      </c>
      <c r="Z44" s="692">
        <v>0</v>
      </c>
      <c r="AA44" s="693">
        <v>0</v>
      </c>
      <c r="AB44" s="698">
        <v>0</v>
      </c>
      <c r="AC44" s="690">
        <v>0</v>
      </c>
      <c r="AD44" s="1015"/>
      <c r="AE44" s="1016"/>
      <c r="AF44" s="1017"/>
    </row>
    <row r="45" spans="1:32" ht="15" customHeight="1" x14ac:dyDescent="0.2">
      <c r="A45" s="11">
        <v>141</v>
      </c>
      <c r="B45" s="271"/>
      <c r="C45" s="281"/>
      <c r="D45" s="281"/>
      <c r="E45" s="282"/>
      <c r="F45" s="1475" t="str">
        <f>'2. CAD NCCF'!F45:L45</f>
        <v>Non-agency RMBS, low or not rated</v>
      </c>
      <c r="G45" s="1476"/>
      <c r="H45" s="1476"/>
      <c r="I45" s="1476"/>
      <c r="J45" s="1476"/>
      <c r="K45" s="1476"/>
      <c r="L45" s="1477"/>
      <c r="M45" s="690">
        <v>0</v>
      </c>
      <c r="N45" s="696">
        <v>0</v>
      </c>
      <c r="O45" s="692">
        <v>0</v>
      </c>
      <c r="P45" s="693">
        <v>0</v>
      </c>
      <c r="Q45" s="694">
        <v>0</v>
      </c>
      <c r="R45" s="692">
        <v>0</v>
      </c>
      <c r="S45" s="693">
        <v>0</v>
      </c>
      <c r="T45" s="692">
        <v>0</v>
      </c>
      <c r="U45" s="693">
        <v>0</v>
      </c>
      <c r="V45" s="692">
        <v>0</v>
      </c>
      <c r="W45" s="693">
        <v>0</v>
      </c>
      <c r="X45" s="692">
        <v>0</v>
      </c>
      <c r="Y45" s="693">
        <v>0</v>
      </c>
      <c r="Z45" s="692">
        <v>0</v>
      </c>
      <c r="AA45" s="693">
        <v>0</v>
      </c>
      <c r="AB45" s="698">
        <v>0</v>
      </c>
      <c r="AC45" s="690">
        <v>0</v>
      </c>
      <c r="AD45" s="1015"/>
      <c r="AE45" s="1016"/>
      <c r="AF45" s="1017"/>
    </row>
    <row r="46" spans="1:32" ht="15" customHeight="1" x14ac:dyDescent="0.2">
      <c r="A46" s="11">
        <v>142</v>
      </c>
      <c r="B46" s="271"/>
      <c r="C46" s="281"/>
      <c r="D46" s="1472" t="str">
        <f>'2. CAD NCCF'!D46:AF46</f>
        <v>Corporate bonds and paper (CBP)</v>
      </c>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4"/>
    </row>
    <row r="47" spans="1:32" ht="15" customHeight="1" x14ac:dyDescent="0.2">
      <c r="A47" s="11">
        <v>143</v>
      </c>
      <c r="B47" s="271"/>
      <c r="C47" s="281"/>
      <c r="D47" s="281"/>
      <c r="E47" s="1445" t="str">
        <f>'2. CAD NCCF'!E47:L47</f>
        <v>Non-FI issued CBP, high rated</v>
      </c>
      <c r="F47" s="1446"/>
      <c r="G47" s="1446"/>
      <c r="H47" s="1446"/>
      <c r="I47" s="1446"/>
      <c r="J47" s="1446"/>
      <c r="K47" s="1446"/>
      <c r="L47" s="1447"/>
      <c r="M47" s="399">
        <f>SUM(M48:M49)</f>
        <v>0</v>
      </c>
      <c r="N47" s="402">
        <f t="shared" ref="N47:AC47" si="8">SUBTOTAL(9,N48:N49)</f>
        <v>0</v>
      </c>
      <c r="O47" s="406">
        <f t="shared" si="8"/>
        <v>0</v>
      </c>
      <c r="P47" s="405">
        <f t="shared" si="8"/>
        <v>0</v>
      </c>
      <c r="Q47" s="403">
        <f t="shared" si="8"/>
        <v>0</v>
      </c>
      <c r="R47" s="406">
        <f t="shared" si="8"/>
        <v>0</v>
      </c>
      <c r="S47" s="406">
        <f t="shared" si="8"/>
        <v>0</v>
      </c>
      <c r="T47" s="406">
        <f t="shared" si="8"/>
        <v>0</v>
      </c>
      <c r="U47" s="406">
        <f t="shared" si="8"/>
        <v>0</v>
      </c>
      <c r="V47" s="406">
        <f t="shared" si="8"/>
        <v>0</v>
      </c>
      <c r="W47" s="406">
        <f t="shared" si="8"/>
        <v>0</v>
      </c>
      <c r="X47" s="406">
        <f t="shared" si="8"/>
        <v>0</v>
      </c>
      <c r="Y47" s="406">
        <f t="shared" si="8"/>
        <v>0</v>
      </c>
      <c r="Z47" s="406">
        <f t="shared" si="8"/>
        <v>0</v>
      </c>
      <c r="AA47" s="406">
        <f t="shared" si="8"/>
        <v>0</v>
      </c>
      <c r="AB47" s="416">
        <f t="shared" si="8"/>
        <v>0</v>
      </c>
      <c r="AC47" s="399">
        <f t="shared" si="8"/>
        <v>0</v>
      </c>
      <c r="AD47" s="1015"/>
      <c r="AE47" s="1016"/>
      <c r="AF47" s="1017"/>
    </row>
    <row r="48" spans="1:32" ht="15" customHeight="1" x14ac:dyDescent="0.2">
      <c r="A48" s="11">
        <v>144</v>
      </c>
      <c r="B48" s="271"/>
      <c r="C48" s="281"/>
      <c r="D48" s="281"/>
      <c r="E48" s="282"/>
      <c r="F48" s="1475" t="str">
        <f>'2. CAD NCCF'!F48:L48</f>
        <v>Non-FI issued unsecured bond and paper, high rated</v>
      </c>
      <c r="G48" s="1476"/>
      <c r="H48" s="1476"/>
      <c r="I48" s="1476"/>
      <c r="J48" s="1476"/>
      <c r="K48" s="1476"/>
      <c r="L48" s="1477"/>
      <c r="M48" s="690">
        <v>0</v>
      </c>
      <c r="N48" s="691">
        <v>0</v>
      </c>
      <c r="O48" s="692">
        <v>0</v>
      </c>
      <c r="P48" s="693">
        <v>0</v>
      </c>
      <c r="Q48" s="694">
        <v>0</v>
      </c>
      <c r="R48" s="692">
        <v>0</v>
      </c>
      <c r="S48" s="693">
        <v>0</v>
      </c>
      <c r="T48" s="692">
        <v>0</v>
      </c>
      <c r="U48" s="693">
        <v>0</v>
      </c>
      <c r="V48" s="692">
        <v>0</v>
      </c>
      <c r="W48" s="693">
        <v>0</v>
      </c>
      <c r="X48" s="692">
        <v>0</v>
      </c>
      <c r="Y48" s="693">
        <v>0</v>
      </c>
      <c r="Z48" s="692">
        <v>0</v>
      </c>
      <c r="AA48" s="693">
        <v>0</v>
      </c>
      <c r="AB48" s="698">
        <v>0</v>
      </c>
      <c r="AC48" s="690">
        <v>0</v>
      </c>
      <c r="AD48" s="1015"/>
      <c r="AE48" s="1016"/>
      <c r="AF48" s="1017"/>
    </row>
    <row r="49" spans="1:32" ht="15" customHeight="1" x14ac:dyDescent="0.2">
      <c r="A49" s="11">
        <v>145</v>
      </c>
      <c r="B49" s="271"/>
      <c r="C49" s="281"/>
      <c r="D49" s="281"/>
      <c r="E49" s="282"/>
      <c r="F49" s="1475" t="str">
        <f>'2. CAD NCCF'!F49:L49</f>
        <v>Non-FI issued covered bonds, high rated</v>
      </c>
      <c r="G49" s="1476"/>
      <c r="H49" s="1476"/>
      <c r="I49" s="1476"/>
      <c r="J49" s="1476"/>
      <c r="K49" s="1476"/>
      <c r="L49" s="1477"/>
      <c r="M49" s="690">
        <v>0</v>
      </c>
      <c r="N49" s="691">
        <v>0</v>
      </c>
      <c r="O49" s="692">
        <v>0</v>
      </c>
      <c r="P49" s="693">
        <v>0</v>
      </c>
      <c r="Q49" s="694">
        <v>0</v>
      </c>
      <c r="R49" s="692">
        <v>0</v>
      </c>
      <c r="S49" s="693">
        <v>0</v>
      </c>
      <c r="T49" s="692"/>
      <c r="U49" s="693">
        <v>0</v>
      </c>
      <c r="V49" s="692">
        <v>0</v>
      </c>
      <c r="W49" s="693">
        <v>0</v>
      </c>
      <c r="X49" s="692">
        <v>0</v>
      </c>
      <c r="Y49" s="693">
        <v>0</v>
      </c>
      <c r="Z49" s="692">
        <v>0</v>
      </c>
      <c r="AA49" s="693">
        <v>0</v>
      </c>
      <c r="AB49" s="698">
        <v>0</v>
      </c>
      <c r="AC49" s="690">
        <v>0</v>
      </c>
      <c r="AD49" s="1015"/>
      <c r="AE49" s="1016"/>
      <c r="AF49" s="1017"/>
    </row>
    <row r="50" spans="1:32" ht="15" customHeight="1" x14ac:dyDescent="0.2">
      <c r="A50" s="11">
        <v>146</v>
      </c>
      <c r="B50" s="271"/>
      <c r="C50" s="281"/>
      <c r="D50" s="281"/>
      <c r="E50" s="1445" t="str">
        <f>'2. CAD NCCF'!E50:L50</f>
        <v>FI issued CBP, high rated</v>
      </c>
      <c r="F50" s="1446"/>
      <c r="G50" s="1446"/>
      <c r="H50" s="1446"/>
      <c r="I50" s="1446"/>
      <c r="J50" s="1446"/>
      <c r="K50" s="1446"/>
      <c r="L50" s="1447"/>
      <c r="M50" s="399">
        <f>SUM(M51:M53)</f>
        <v>0</v>
      </c>
      <c r="N50" s="402">
        <f t="shared" ref="N50:AC50" si="9">SUBTOTAL(9,N51:N53)</f>
        <v>0</v>
      </c>
      <c r="O50" s="406">
        <f t="shared" si="9"/>
        <v>0</v>
      </c>
      <c r="P50" s="405">
        <f t="shared" si="9"/>
        <v>0</v>
      </c>
      <c r="Q50" s="403">
        <f t="shared" si="9"/>
        <v>0</v>
      </c>
      <c r="R50" s="406">
        <f t="shared" si="9"/>
        <v>0</v>
      </c>
      <c r="S50" s="406">
        <f t="shared" si="9"/>
        <v>0</v>
      </c>
      <c r="T50" s="406">
        <f t="shared" si="9"/>
        <v>0</v>
      </c>
      <c r="U50" s="406">
        <f t="shared" si="9"/>
        <v>0</v>
      </c>
      <c r="V50" s="406">
        <f t="shared" si="9"/>
        <v>0</v>
      </c>
      <c r="W50" s="406">
        <f t="shared" si="9"/>
        <v>0</v>
      </c>
      <c r="X50" s="406">
        <f t="shared" si="9"/>
        <v>0</v>
      </c>
      <c r="Y50" s="406">
        <f t="shared" si="9"/>
        <v>0</v>
      </c>
      <c r="Z50" s="406">
        <f t="shared" si="9"/>
        <v>0</v>
      </c>
      <c r="AA50" s="406">
        <f t="shared" si="9"/>
        <v>0</v>
      </c>
      <c r="AB50" s="416">
        <f t="shared" si="9"/>
        <v>0</v>
      </c>
      <c r="AC50" s="399">
        <f t="shared" si="9"/>
        <v>0</v>
      </c>
      <c r="AD50" s="1015"/>
      <c r="AE50" s="1016"/>
      <c r="AF50" s="1017"/>
    </row>
    <row r="51" spans="1:32" ht="15" customHeight="1" x14ac:dyDescent="0.2">
      <c r="A51" s="11">
        <v>147</v>
      </c>
      <c r="B51" s="271"/>
      <c r="C51" s="281"/>
      <c r="D51" s="281"/>
      <c r="E51" s="282"/>
      <c r="F51" s="1475" t="str">
        <f>'2. CAD NCCF'!F51:L51</f>
        <v>FI issued unsecured bonds and paper, high rated</v>
      </c>
      <c r="G51" s="1476"/>
      <c r="H51" s="1476"/>
      <c r="I51" s="1476"/>
      <c r="J51" s="1476"/>
      <c r="K51" s="1476"/>
      <c r="L51" s="1477"/>
      <c r="M51" s="690">
        <v>0</v>
      </c>
      <c r="N51" s="691">
        <v>0</v>
      </c>
      <c r="O51" s="692">
        <v>0</v>
      </c>
      <c r="P51" s="693">
        <v>0</v>
      </c>
      <c r="Q51" s="694">
        <v>0</v>
      </c>
      <c r="R51" s="692">
        <v>0</v>
      </c>
      <c r="S51" s="693">
        <v>0</v>
      </c>
      <c r="T51" s="692">
        <v>0</v>
      </c>
      <c r="U51" s="693">
        <v>0</v>
      </c>
      <c r="V51" s="692">
        <v>0</v>
      </c>
      <c r="W51" s="693">
        <v>0</v>
      </c>
      <c r="X51" s="692">
        <v>0</v>
      </c>
      <c r="Y51" s="693">
        <v>0</v>
      </c>
      <c r="Z51" s="692">
        <v>0</v>
      </c>
      <c r="AA51" s="693">
        <v>0</v>
      </c>
      <c r="AB51" s="698">
        <v>0</v>
      </c>
      <c r="AC51" s="690">
        <v>0</v>
      </c>
      <c r="AD51" s="1015"/>
      <c r="AE51" s="1016"/>
      <c r="AF51" s="1017"/>
    </row>
    <row r="52" spans="1:32" ht="15" customHeight="1" x14ac:dyDescent="0.2">
      <c r="A52" s="11">
        <v>148</v>
      </c>
      <c r="B52" s="271"/>
      <c r="C52" s="281"/>
      <c r="D52" s="281"/>
      <c r="E52" s="282"/>
      <c r="F52" s="1475" t="str">
        <f>'2. CAD NCCF'!F52:L52</f>
        <v>FI issued covered bonds, high rated</v>
      </c>
      <c r="G52" s="1476"/>
      <c r="H52" s="1476"/>
      <c r="I52" s="1476"/>
      <c r="J52" s="1476"/>
      <c r="K52" s="1476"/>
      <c r="L52" s="1477"/>
      <c r="M52" s="690">
        <v>0</v>
      </c>
      <c r="N52" s="691">
        <v>0</v>
      </c>
      <c r="O52" s="692">
        <v>0</v>
      </c>
      <c r="P52" s="693">
        <v>0</v>
      </c>
      <c r="Q52" s="694">
        <v>0</v>
      </c>
      <c r="R52" s="692">
        <v>0</v>
      </c>
      <c r="S52" s="693">
        <v>0</v>
      </c>
      <c r="T52" s="692">
        <v>0</v>
      </c>
      <c r="U52" s="693">
        <v>0</v>
      </c>
      <c r="V52" s="692">
        <v>0</v>
      </c>
      <c r="W52" s="693">
        <v>0</v>
      </c>
      <c r="X52" s="692">
        <v>0</v>
      </c>
      <c r="Y52" s="693">
        <v>0</v>
      </c>
      <c r="Z52" s="692">
        <v>0</v>
      </c>
      <c r="AA52" s="693">
        <v>0</v>
      </c>
      <c r="AB52" s="698">
        <v>0</v>
      </c>
      <c r="AC52" s="690">
        <v>0</v>
      </c>
      <c r="AD52" s="1015"/>
      <c r="AE52" s="1016"/>
      <c r="AF52" s="1017"/>
    </row>
    <row r="53" spans="1:32" ht="15" customHeight="1" x14ac:dyDescent="0.2">
      <c r="A53" s="11">
        <v>149</v>
      </c>
      <c r="B53" s="271"/>
      <c r="C53" s="281"/>
      <c r="D53" s="281"/>
      <c r="E53" s="282"/>
      <c r="F53" s="1475" t="str">
        <f>'2. CAD NCCF'!F53:L53</f>
        <v>FI issued jumbo covered bonds, high rated</v>
      </c>
      <c r="G53" s="1476"/>
      <c r="H53" s="1476"/>
      <c r="I53" s="1476"/>
      <c r="J53" s="1476"/>
      <c r="K53" s="1476"/>
      <c r="L53" s="1477"/>
      <c r="M53" s="690">
        <v>0</v>
      </c>
      <c r="N53" s="691">
        <v>0</v>
      </c>
      <c r="O53" s="692">
        <v>0</v>
      </c>
      <c r="P53" s="693">
        <v>0</v>
      </c>
      <c r="Q53" s="694">
        <v>0</v>
      </c>
      <c r="R53" s="692">
        <v>0</v>
      </c>
      <c r="S53" s="693">
        <v>0</v>
      </c>
      <c r="T53" s="692">
        <v>0</v>
      </c>
      <c r="U53" s="693">
        <v>0</v>
      </c>
      <c r="V53" s="692">
        <v>0</v>
      </c>
      <c r="W53" s="693">
        <v>0</v>
      </c>
      <c r="X53" s="692">
        <v>0</v>
      </c>
      <c r="Y53" s="693">
        <v>0</v>
      </c>
      <c r="Z53" s="692">
        <v>0</v>
      </c>
      <c r="AA53" s="693">
        <v>0</v>
      </c>
      <c r="AB53" s="698">
        <v>0</v>
      </c>
      <c r="AC53" s="690">
        <v>0</v>
      </c>
      <c r="AD53" s="1015"/>
      <c r="AE53" s="1016"/>
      <c r="AF53" s="1017"/>
    </row>
    <row r="54" spans="1:32" ht="15" customHeight="1" x14ac:dyDescent="0.2">
      <c r="A54" s="11">
        <v>150</v>
      </c>
      <c r="B54" s="271"/>
      <c r="C54" s="281"/>
      <c r="D54" s="281"/>
      <c r="E54" s="1445" t="str">
        <f>'2. CAD NCCF'!E54:L54</f>
        <v>Non-FI issued CBP, medium rated</v>
      </c>
      <c r="F54" s="1446"/>
      <c r="G54" s="1446"/>
      <c r="H54" s="1446"/>
      <c r="I54" s="1446"/>
      <c r="J54" s="1446"/>
      <c r="K54" s="1446"/>
      <c r="L54" s="1447"/>
      <c r="M54" s="399">
        <f>SUM(M55:M56)</f>
        <v>0</v>
      </c>
      <c r="N54" s="402">
        <f t="shared" ref="N54:AC54" si="10">SUBTOTAL(9,N55:N56)</f>
        <v>0</v>
      </c>
      <c r="O54" s="406">
        <f t="shared" si="10"/>
        <v>0</v>
      </c>
      <c r="P54" s="405">
        <f t="shared" si="10"/>
        <v>0</v>
      </c>
      <c r="Q54" s="403">
        <f t="shared" si="10"/>
        <v>0</v>
      </c>
      <c r="R54" s="406">
        <f t="shared" si="10"/>
        <v>0</v>
      </c>
      <c r="S54" s="406">
        <f t="shared" si="10"/>
        <v>0</v>
      </c>
      <c r="T54" s="406">
        <f t="shared" si="10"/>
        <v>0</v>
      </c>
      <c r="U54" s="406">
        <f t="shared" si="10"/>
        <v>0</v>
      </c>
      <c r="V54" s="406">
        <f t="shared" si="10"/>
        <v>0</v>
      </c>
      <c r="W54" s="406">
        <f t="shared" si="10"/>
        <v>0</v>
      </c>
      <c r="X54" s="406">
        <f t="shared" si="10"/>
        <v>0</v>
      </c>
      <c r="Y54" s="406">
        <f t="shared" si="10"/>
        <v>0</v>
      </c>
      <c r="Z54" s="406">
        <f t="shared" si="10"/>
        <v>0</v>
      </c>
      <c r="AA54" s="406">
        <f t="shared" si="10"/>
        <v>0</v>
      </c>
      <c r="AB54" s="416">
        <f t="shared" si="10"/>
        <v>0</v>
      </c>
      <c r="AC54" s="399">
        <f t="shared" si="10"/>
        <v>0</v>
      </c>
      <c r="AD54" s="1015"/>
      <c r="AE54" s="1016"/>
      <c r="AF54" s="1017"/>
    </row>
    <row r="55" spans="1:32" ht="15" customHeight="1" x14ac:dyDescent="0.2">
      <c r="A55" s="11">
        <v>151</v>
      </c>
      <c r="B55" s="271"/>
      <c r="C55" s="281"/>
      <c r="D55" s="281"/>
      <c r="E55" s="282"/>
      <c r="F55" s="1475" t="str">
        <f>'2. CAD NCCF'!F55:L55</f>
        <v>Non-FI issued unsecured bonds and paper, medium rated</v>
      </c>
      <c r="G55" s="1476"/>
      <c r="H55" s="1476"/>
      <c r="I55" s="1476"/>
      <c r="J55" s="1476"/>
      <c r="K55" s="1476"/>
      <c r="L55" s="1477"/>
      <c r="M55" s="690">
        <v>0</v>
      </c>
      <c r="N55" s="691">
        <v>0</v>
      </c>
      <c r="O55" s="692">
        <v>0</v>
      </c>
      <c r="P55" s="693">
        <v>0</v>
      </c>
      <c r="Q55" s="694">
        <v>0</v>
      </c>
      <c r="R55" s="692">
        <v>0</v>
      </c>
      <c r="S55" s="693">
        <v>0</v>
      </c>
      <c r="T55" s="692">
        <v>0</v>
      </c>
      <c r="U55" s="693">
        <v>0</v>
      </c>
      <c r="V55" s="692">
        <v>0</v>
      </c>
      <c r="W55" s="693">
        <v>0</v>
      </c>
      <c r="X55" s="692">
        <v>0</v>
      </c>
      <c r="Y55" s="693">
        <v>0</v>
      </c>
      <c r="Z55" s="692">
        <v>0</v>
      </c>
      <c r="AA55" s="693">
        <v>0</v>
      </c>
      <c r="AB55" s="698">
        <v>0</v>
      </c>
      <c r="AC55" s="690">
        <v>0</v>
      </c>
      <c r="AD55" s="1015"/>
      <c r="AE55" s="1016"/>
      <c r="AF55" s="1017"/>
    </row>
    <row r="56" spans="1:32" ht="15" customHeight="1" x14ac:dyDescent="0.2">
      <c r="A56" s="11">
        <v>152</v>
      </c>
      <c r="B56" s="271"/>
      <c r="C56" s="281"/>
      <c r="D56" s="281"/>
      <c r="E56" s="282"/>
      <c r="F56" s="1475" t="str">
        <f>'2. CAD NCCF'!F56:L56</f>
        <v>Non-FI issued covered bonds, medium rated</v>
      </c>
      <c r="G56" s="1476"/>
      <c r="H56" s="1476"/>
      <c r="I56" s="1476"/>
      <c r="J56" s="1476"/>
      <c r="K56" s="1476"/>
      <c r="L56" s="1477"/>
      <c r="M56" s="690">
        <v>0</v>
      </c>
      <c r="N56" s="691">
        <v>0</v>
      </c>
      <c r="O56" s="692">
        <v>0</v>
      </c>
      <c r="P56" s="693">
        <v>0</v>
      </c>
      <c r="Q56" s="694">
        <v>0</v>
      </c>
      <c r="R56" s="692">
        <v>0</v>
      </c>
      <c r="S56" s="693">
        <v>0</v>
      </c>
      <c r="T56" s="692">
        <v>0</v>
      </c>
      <c r="U56" s="693">
        <v>0</v>
      </c>
      <c r="V56" s="692">
        <v>0</v>
      </c>
      <c r="W56" s="693">
        <v>0</v>
      </c>
      <c r="X56" s="692">
        <v>0</v>
      </c>
      <c r="Y56" s="693">
        <v>0</v>
      </c>
      <c r="Z56" s="692">
        <v>0</v>
      </c>
      <c r="AA56" s="693">
        <v>0</v>
      </c>
      <c r="AB56" s="698">
        <v>0</v>
      </c>
      <c r="AC56" s="690">
        <v>0</v>
      </c>
      <c r="AD56" s="1015"/>
      <c r="AE56" s="1016"/>
      <c r="AF56" s="1017"/>
    </row>
    <row r="57" spans="1:32" ht="15" customHeight="1" x14ac:dyDescent="0.2">
      <c r="A57" s="11">
        <v>153</v>
      </c>
      <c r="B57" s="271"/>
      <c r="C57" s="281"/>
      <c r="D57" s="281"/>
      <c r="E57" s="1445" t="str">
        <f>'2. CAD NCCF'!E57:L57</f>
        <v>FI issued CBP, medium rated</v>
      </c>
      <c r="F57" s="1446"/>
      <c r="G57" s="1446"/>
      <c r="H57" s="1446"/>
      <c r="I57" s="1446"/>
      <c r="J57" s="1446"/>
      <c r="K57" s="1446"/>
      <c r="L57" s="1447"/>
      <c r="M57" s="399">
        <f>SUM(M58:M60)</f>
        <v>0</v>
      </c>
      <c r="N57" s="402">
        <f t="shared" ref="N57:AC57" si="11">SUBTOTAL(9,N58:N60)</f>
        <v>0</v>
      </c>
      <c r="O57" s="406">
        <f t="shared" si="11"/>
        <v>0</v>
      </c>
      <c r="P57" s="405">
        <f t="shared" si="11"/>
        <v>0</v>
      </c>
      <c r="Q57" s="403">
        <f t="shared" si="11"/>
        <v>0</v>
      </c>
      <c r="R57" s="406">
        <f t="shared" si="11"/>
        <v>0</v>
      </c>
      <c r="S57" s="406">
        <f t="shared" si="11"/>
        <v>0</v>
      </c>
      <c r="T57" s="406">
        <f t="shared" si="11"/>
        <v>0</v>
      </c>
      <c r="U57" s="406">
        <f t="shared" si="11"/>
        <v>0</v>
      </c>
      <c r="V57" s="406">
        <f t="shared" si="11"/>
        <v>0</v>
      </c>
      <c r="W57" s="406">
        <f t="shared" si="11"/>
        <v>0</v>
      </c>
      <c r="X57" s="406">
        <f t="shared" si="11"/>
        <v>0</v>
      </c>
      <c r="Y57" s="406">
        <f t="shared" si="11"/>
        <v>0</v>
      </c>
      <c r="Z57" s="406">
        <f t="shared" si="11"/>
        <v>0</v>
      </c>
      <c r="AA57" s="406">
        <f t="shared" si="11"/>
        <v>0</v>
      </c>
      <c r="AB57" s="416">
        <f t="shared" si="11"/>
        <v>0</v>
      </c>
      <c r="AC57" s="399">
        <f t="shared" si="11"/>
        <v>0</v>
      </c>
      <c r="AD57" s="1015"/>
      <c r="AE57" s="1016"/>
      <c r="AF57" s="1017"/>
    </row>
    <row r="58" spans="1:32" ht="15" customHeight="1" x14ac:dyDescent="0.2">
      <c r="A58" s="11">
        <v>154</v>
      </c>
      <c r="B58" s="271"/>
      <c r="C58" s="281"/>
      <c r="D58" s="281"/>
      <c r="E58" s="282"/>
      <c r="F58" s="1475" t="str">
        <f>'2. CAD NCCF'!F58:L58</f>
        <v>FI issued unsecured bonds and paper, medium rated</v>
      </c>
      <c r="G58" s="1476"/>
      <c r="H58" s="1476"/>
      <c r="I58" s="1476"/>
      <c r="J58" s="1476"/>
      <c r="K58" s="1476"/>
      <c r="L58" s="1477"/>
      <c r="M58" s="690">
        <v>0</v>
      </c>
      <c r="N58" s="691">
        <v>0</v>
      </c>
      <c r="O58" s="692">
        <v>0</v>
      </c>
      <c r="P58" s="693">
        <v>0</v>
      </c>
      <c r="Q58" s="694">
        <v>0</v>
      </c>
      <c r="R58" s="692">
        <v>0</v>
      </c>
      <c r="S58" s="693">
        <v>0</v>
      </c>
      <c r="T58" s="692">
        <v>0</v>
      </c>
      <c r="U58" s="693">
        <v>0</v>
      </c>
      <c r="V58" s="692">
        <v>0</v>
      </c>
      <c r="W58" s="693">
        <v>0</v>
      </c>
      <c r="X58" s="692">
        <v>0</v>
      </c>
      <c r="Y58" s="693">
        <v>0</v>
      </c>
      <c r="Z58" s="692">
        <v>0</v>
      </c>
      <c r="AA58" s="693">
        <v>0</v>
      </c>
      <c r="AB58" s="698">
        <v>0</v>
      </c>
      <c r="AC58" s="690">
        <v>0</v>
      </c>
      <c r="AD58" s="1015"/>
      <c r="AE58" s="1016"/>
      <c r="AF58" s="1017"/>
    </row>
    <row r="59" spans="1:32" ht="15" customHeight="1" x14ac:dyDescent="0.2">
      <c r="A59" s="11">
        <v>155</v>
      </c>
      <c r="B59" s="271"/>
      <c r="C59" s="281"/>
      <c r="D59" s="281"/>
      <c r="E59" s="282"/>
      <c r="F59" s="1475" t="str">
        <f>'2. CAD NCCF'!F59:L59</f>
        <v>FI issued covered bonds, medium rated</v>
      </c>
      <c r="G59" s="1476"/>
      <c r="H59" s="1476"/>
      <c r="I59" s="1476"/>
      <c r="J59" s="1476"/>
      <c r="K59" s="1476"/>
      <c r="L59" s="1477"/>
      <c r="M59" s="690">
        <v>0</v>
      </c>
      <c r="N59" s="691">
        <v>0</v>
      </c>
      <c r="O59" s="692">
        <v>0</v>
      </c>
      <c r="P59" s="693">
        <v>0</v>
      </c>
      <c r="Q59" s="694">
        <v>0</v>
      </c>
      <c r="R59" s="692">
        <v>0</v>
      </c>
      <c r="S59" s="693">
        <v>0</v>
      </c>
      <c r="T59" s="692">
        <v>0</v>
      </c>
      <c r="U59" s="693">
        <v>0</v>
      </c>
      <c r="V59" s="692">
        <v>0</v>
      </c>
      <c r="W59" s="693">
        <v>0</v>
      </c>
      <c r="X59" s="692">
        <v>0</v>
      </c>
      <c r="Y59" s="693">
        <v>0</v>
      </c>
      <c r="Z59" s="692">
        <v>0</v>
      </c>
      <c r="AA59" s="693">
        <v>0</v>
      </c>
      <c r="AB59" s="698">
        <v>0</v>
      </c>
      <c r="AC59" s="690">
        <v>0</v>
      </c>
      <c r="AD59" s="1015"/>
      <c r="AE59" s="1016"/>
      <c r="AF59" s="1017"/>
    </row>
    <row r="60" spans="1:32" ht="15" customHeight="1" x14ac:dyDescent="0.2">
      <c r="A60" s="11">
        <v>156</v>
      </c>
      <c r="B60" s="271"/>
      <c r="C60" s="281"/>
      <c r="D60" s="281"/>
      <c r="E60" s="282"/>
      <c r="F60" s="1475" t="str">
        <f>'2. CAD NCCF'!F60:L60</f>
        <v>FI issued jumbo covered bonds, medium rated</v>
      </c>
      <c r="G60" s="1476"/>
      <c r="H60" s="1476"/>
      <c r="I60" s="1476"/>
      <c r="J60" s="1476"/>
      <c r="K60" s="1476"/>
      <c r="L60" s="1477"/>
      <c r="M60" s="690">
        <v>0</v>
      </c>
      <c r="N60" s="691">
        <v>0</v>
      </c>
      <c r="O60" s="692">
        <v>0</v>
      </c>
      <c r="P60" s="693">
        <v>0</v>
      </c>
      <c r="Q60" s="694">
        <v>0</v>
      </c>
      <c r="R60" s="692">
        <v>0</v>
      </c>
      <c r="S60" s="693">
        <v>0</v>
      </c>
      <c r="T60" s="692">
        <v>0</v>
      </c>
      <c r="U60" s="693">
        <v>0</v>
      </c>
      <c r="V60" s="692">
        <v>0</v>
      </c>
      <c r="W60" s="693">
        <v>0</v>
      </c>
      <c r="X60" s="692">
        <v>0</v>
      </c>
      <c r="Y60" s="693">
        <v>0</v>
      </c>
      <c r="Z60" s="692">
        <v>0</v>
      </c>
      <c r="AA60" s="693">
        <v>0</v>
      </c>
      <c r="AB60" s="698">
        <v>0</v>
      </c>
      <c r="AC60" s="690">
        <v>0</v>
      </c>
      <c r="AD60" s="1015"/>
      <c r="AE60" s="1016"/>
      <c r="AF60" s="1017"/>
    </row>
    <row r="61" spans="1:32" ht="15" customHeight="1" x14ac:dyDescent="0.2">
      <c r="A61" s="11">
        <v>157</v>
      </c>
      <c r="B61" s="271"/>
      <c r="C61" s="281"/>
      <c r="D61" s="281"/>
      <c r="E61" s="1445" t="str">
        <f>'2. CAD NCCF'!E61:L61</f>
        <v>Non-FI issued CBP, low or not rated</v>
      </c>
      <c r="F61" s="1446"/>
      <c r="G61" s="1446"/>
      <c r="H61" s="1446"/>
      <c r="I61" s="1446"/>
      <c r="J61" s="1446"/>
      <c r="K61" s="1446"/>
      <c r="L61" s="1447"/>
      <c r="M61" s="399">
        <f>SUM(M62:M63)</f>
        <v>0</v>
      </c>
      <c r="N61" s="402">
        <f t="shared" ref="N61:AC61" si="12">SUBTOTAL(9,N62:N63)</f>
        <v>0</v>
      </c>
      <c r="O61" s="406">
        <f t="shared" si="12"/>
        <v>0</v>
      </c>
      <c r="P61" s="405">
        <f t="shared" si="12"/>
        <v>0</v>
      </c>
      <c r="Q61" s="403">
        <f t="shared" si="12"/>
        <v>0</v>
      </c>
      <c r="R61" s="406">
        <f t="shared" si="12"/>
        <v>0</v>
      </c>
      <c r="S61" s="406">
        <f t="shared" si="12"/>
        <v>0</v>
      </c>
      <c r="T61" s="406">
        <f t="shared" si="12"/>
        <v>0</v>
      </c>
      <c r="U61" s="406">
        <f t="shared" si="12"/>
        <v>0</v>
      </c>
      <c r="V61" s="406">
        <f t="shared" si="12"/>
        <v>0</v>
      </c>
      <c r="W61" s="406">
        <f t="shared" si="12"/>
        <v>0</v>
      </c>
      <c r="X61" s="406">
        <f t="shared" si="12"/>
        <v>0</v>
      </c>
      <c r="Y61" s="406">
        <f t="shared" si="12"/>
        <v>0</v>
      </c>
      <c r="Z61" s="406">
        <f t="shared" si="12"/>
        <v>0</v>
      </c>
      <c r="AA61" s="406">
        <f t="shared" si="12"/>
        <v>0</v>
      </c>
      <c r="AB61" s="416">
        <f t="shared" si="12"/>
        <v>0</v>
      </c>
      <c r="AC61" s="399">
        <f t="shared" si="12"/>
        <v>0</v>
      </c>
      <c r="AD61" s="1015"/>
      <c r="AE61" s="1016"/>
      <c r="AF61" s="1017"/>
    </row>
    <row r="62" spans="1:32" ht="15" customHeight="1" x14ac:dyDescent="0.2">
      <c r="A62" s="11">
        <v>158</v>
      </c>
      <c r="B62" s="271"/>
      <c r="C62" s="281"/>
      <c r="D62" s="281"/>
      <c r="E62" s="282"/>
      <c r="F62" s="1475" t="str">
        <f>'2. CAD NCCF'!F62:L62</f>
        <v>Non-FI issued unsecured bonds and paper, low or not rated</v>
      </c>
      <c r="G62" s="1476"/>
      <c r="H62" s="1476"/>
      <c r="I62" s="1476"/>
      <c r="J62" s="1476"/>
      <c r="K62" s="1476"/>
      <c r="L62" s="1477"/>
      <c r="M62" s="690">
        <v>0</v>
      </c>
      <c r="N62" s="691">
        <v>0</v>
      </c>
      <c r="O62" s="692">
        <v>0</v>
      </c>
      <c r="P62" s="693">
        <v>0</v>
      </c>
      <c r="Q62" s="694">
        <v>0</v>
      </c>
      <c r="R62" s="692">
        <v>0</v>
      </c>
      <c r="S62" s="693">
        <v>0</v>
      </c>
      <c r="T62" s="692">
        <v>0</v>
      </c>
      <c r="U62" s="693">
        <v>0</v>
      </c>
      <c r="V62" s="692">
        <v>0</v>
      </c>
      <c r="W62" s="693">
        <v>0</v>
      </c>
      <c r="X62" s="692">
        <v>0</v>
      </c>
      <c r="Y62" s="693">
        <v>0</v>
      </c>
      <c r="Z62" s="692">
        <v>0</v>
      </c>
      <c r="AA62" s="693">
        <v>0</v>
      </c>
      <c r="AB62" s="698">
        <v>0</v>
      </c>
      <c r="AC62" s="690">
        <v>0</v>
      </c>
      <c r="AD62" s="1015"/>
      <c r="AE62" s="1016"/>
      <c r="AF62" s="1017"/>
    </row>
    <row r="63" spans="1:32" ht="15" customHeight="1" x14ac:dyDescent="0.2">
      <c r="A63" s="11">
        <v>159</v>
      </c>
      <c r="B63" s="271"/>
      <c r="C63" s="281"/>
      <c r="D63" s="281"/>
      <c r="E63" s="282"/>
      <c r="F63" s="1475" t="str">
        <f>'2. CAD NCCF'!F63:L63</f>
        <v>Non-FI issued covered bonds, low or not rated</v>
      </c>
      <c r="G63" s="1476"/>
      <c r="H63" s="1476"/>
      <c r="I63" s="1476"/>
      <c r="J63" s="1476"/>
      <c r="K63" s="1476"/>
      <c r="L63" s="1477"/>
      <c r="M63" s="690">
        <v>0</v>
      </c>
      <c r="N63" s="691">
        <v>0</v>
      </c>
      <c r="O63" s="692">
        <v>0</v>
      </c>
      <c r="P63" s="693">
        <v>0</v>
      </c>
      <c r="Q63" s="694">
        <v>0</v>
      </c>
      <c r="R63" s="692">
        <v>0</v>
      </c>
      <c r="S63" s="693">
        <v>0</v>
      </c>
      <c r="T63" s="692"/>
      <c r="U63" s="693">
        <v>0</v>
      </c>
      <c r="V63" s="692">
        <v>0</v>
      </c>
      <c r="W63" s="693">
        <v>0</v>
      </c>
      <c r="X63" s="692">
        <v>0</v>
      </c>
      <c r="Y63" s="693">
        <v>0</v>
      </c>
      <c r="Z63" s="692">
        <v>0</v>
      </c>
      <c r="AA63" s="693">
        <v>0</v>
      </c>
      <c r="AB63" s="698">
        <v>0</v>
      </c>
      <c r="AC63" s="690">
        <v>0</v>
      </c>
      <c r="AD63" s="1015"/>
      <c r="AE63" s="1016"/>
      <c r="AF63" s="1017"/>
    </row>
    <row r="64" spans="1:32" ht="15" customHeight="1" x14ac:dyDescent="0.2">
      <c r="A64" s="11">
        <v>160</v>
      </c>
      <c r="B64" s="271"/>
      <c r="C64" s="281"/>
      <c r="D64" s="281"/>
      <c r="E64" s="1445" t="str">
        <f>'2. CAD NCCF'!E64:L64</f>
        <v>FI issued CBP, low or not rated</v>
      </c>
      <c r="F64" s="1446"/>
      <c r="G64" s="1446"/>
      <c r="H64" s="1446"/>
      <c r="I64" s="1446"/>
      <c r="J64" s="1446"/>
      <c r="K64" s="1446"/>
      <c r="L64" s="1447"/>
      <c r="M64" s="399">
        <f>SUM(M65:M67)</f>
        <v>0</v>
      </c>
      <c r="N64" s="402">
        <f t="shared" ref="N64:AC64" si="13">SUBTOTAL(9,N65:N67)</f>
        <v>0</v>
      </c>
      <c r="O64" s="406">
        <f t="shared" si="13"/>
        <v>0</v>
      </c>
      <c r="P64" s="405">
        <f t="shared" si="13"/>
        <v>0</v>
      </c>
      <c r="Q64" s="403">
        <f t="shared" si="13"/>
        <v>0</v>
      </c>
      <c r="R64" s="406">
        <f t="shared" si="13"/>
        <v>0</v>
      </c>
      <c r="S64" s="406">
        <f t="shared" si="13"/>
        <v>0</v>
      </c>
      <c r="T64" s="406">
        <f t="shared" si="13"/>
        <v>0</v>
      </c>
      <c r="U64" s="406">
        <f t="shared" si="13"/>
        <v>0</v>
      </c>
      <c r="V64" s="406">
        <f t="shared" si="13"/>
        <v>0</v>
      </c>
      <c r="W64" s="406">
        <f t="shared" si="13"/>
        <v>0</v>
      </c>
      <c r="X64" s="406">
        <f t="shared" si="13"/>
        <v>0</v>
      </c>
      <c r="Y64" s="406">
        <f t="shared" si="13"/>
        <v>0</v>
      </c>
      <c r="Z64" s="406">
        <f t="shared" si="13"/>
        <v>0</v>
      </c>
      <c r="AA64" s="406">
        <f t="shared" si="13"/>
        <v>0</v>
      </c>
      <c r="AB64" s="416">
        <f t="shared" si="13"/>
        <v>0</v>
      </c>
      <c r="AC64" s="399">
        <f t="shared" si="13"/>
        <v>0</v>
      </c>
      <c r="AD64" s="1015"/>
      <c r="AE64" s="1016"/>
      <c r="AF64" s="1017"/>
    </row>
    <row r="65" spans="1:32" ht="15" customHeight="1" x14ac:dyDescent="0.2">
      <c r="A65" s="11">
        <v>161</v>
      </c>
      <c r="B65" s="271"/>
      <c r="C65" s="281"/>
      <c r="D65" s="281"/>
      <c r="E65" s="282"/>
      <c r="F65" s="1475" t="str">
        <f>'2. CAD NCCF'!F65:L65</f>
        <v>FI issued unsecured bonds and paper, low or not rated</v>
      </c>
      <c r="G65" s="1476"/>
      <c r="H65" s="1476"/>
      <c r="I65" s="1476"/>
      <c r="J65" s="1476"/>
      <c r="K65" s="1476"/>
      <c r="L65" s="1477"/>
      <c r="M65" s="690">
        <v>0</v>
      </c>
      <c r="N65" s="691">
        <v>0</v>
      </c>
      <c r="O65" s="692">
        <v>0</v>
      </c>
      <c r="P65" s="693">
        <v>0</v>
      </c>
      <c r="Q65" s="694">
        <v>0</v>
      </c>
      <c r="R65" s="692">
        <v>0</v>
      </c>
      <c r="S65" s="693">
        <v>0</v>
      </c>
      <c r="T65" s="692">
        <v>0</v>
      </c>
      <c r="U65" s="693">
        <v>0</v>
      </c>
      <c r="V65" s="692">
        <v>0</v>
      </c>
      <c r="W65" s="693">
        <v>0</v>
      </c>
      <c r="X65" s="692">
        <v>0</v>
      </c>
      <c r="Y65" s="693">
        <v>0</v>
      </c>
      <c r="Z65" s="692">
        <v>0</v>
      </c>
      <c r="AA65" s="693">
        <v>0</v>
      </c>
      <c r="AB65" s="698">
        <v>0</v>
      </c>
      <c r="AC65" s="690">
        <v>0</v>
      </c>
      <c r="AD65" s="1015"/>
      <c r="AE65" s="1016"/>
      <c r="AF65" s="1017"/>
    </row>
    <row r="66" spans="1:32" ht="15" customHeight="1" x14ac:dyDescent="0.2">
      <c r="A66" s="11">
        <v>162</v>
      </c>
      <c r="B66" s="271"/>
      <c r="C66" s="272"/>
      <c r="D66" s="272"/>
      <c r="E66" s="272"/>
      <c r="F66" s="1475" t="str">
        <f>'2. CAD NCCF'!F66:L66</f>
        <v>FI issued covered bonds, low or not rated</v>
      </c>
      <c r="G66" s="1476"/>
      <c r="H66" s="1476"/>
      <c r="I66" s="1476"/>
      <c r="J66" s="1476"/>
      <c r="K66" s="1476"/>
      <c r="L66" s="1477"/>
      <c r="M66" s="690">
        <v>0</v>
      </c>
      <c r="N66" s="691">
        <v>0</v>
      </c>
      <c r="O66" s="692">
        <v>0</v>
      </c>
      <c r="P66" s="693">
        <v>0</v>
      </c>
      <c r="Q66" s="694">
        <v>0</v>
      </c>
      <c r="R66" s="692">
        <v>0</v>
      </c>
      <c r="S66" s="693">
        <v>0</v>
      </c>
      <c r="T66" s="692">
        <v>0</v>
      </c>
      <c r="U66" s="693">
        <v>0</v>
      </c>
      <c r="V66" s="692">
        <v>0</v>
      </c>
      <c r="W66" s="693">
        <v>0</v>
      </c>
      <c r="X66" s="692">
        <v>0</v>
      </c>
      <c r="Y66" s="693">
        <v>0</v>
      </c>
      <c r="Z66" s="692">
        <v>0</v>
      </c>
      <c r="AA66" s="693">
        <v>0</v>
      </c>
      <c r="AB66" s="698">
        <v>0</v>
      </c>
      <c r="AC66" s="690">
        <v>0</v>
      </c>
      <c r="AD66" s="1015"/>
      <c r="AE66" s="1016"/>
      <c r="AF66" s="1017"/>
    </row>
    <row r="67" spans="1:32" ht="15" customHeight="1" x14ac:dyDescent="0.2">
      <c r="A67" s="11">
        <v>163</v>
      </c>
      <c r="B67" s="271"/>
      <c r="C67" s="272"/>
      <c r="D67" s="272"/>
      <c r="E67" s="272"/>
      <c r="F67" s="1475" t="str">
        <f>'2. CAD NCCF'!F67:L67</f>
        <v>FI issued jumbo covered bonds, low or not rated</v>
      </c>
      <c r="G67" s="1476"/>
      <c r="H67" s="1476"/>
      <c r="I67" s="1476"/>
      <c r="J67" s="1476"/>
      <c r="K67" s="1476"/>
      <c r="L67" s="1477"/>
      <c r="M67" s="690">
        <v>0</v>
      </c>
      <c r="N67" s="691">
        <v>0</v>
      </c>
      <c r="O67" s="692">
        <v>0</v>
      </c>
      <c r="P67" s="693">
        <v>0</v>
      </c>
      <c r="Q67" s="694">
        <v>0</v>
      </c>
      <c r="R67" s="692">
        <v>0</v>
      </c>
      <c r="S67" s="693">
        <v>0</v>
      </c>
      <c r="T67" s="692">
        <v>0</v>
      </c>
      <c r="U67" s="693">
        <v>0</v>
      </c>
      <c r="V67" s="692">
        <v>0</v>
      </c>
      <c r="W67" s="693">
        <v>0</v>
      </c>
      <c r="X67" s="692">
        <v>0</v>
      </c>
      <c r="Y67" s="693">
        <v>0</v>
      </c>
      <c r="Z67" s="692">
        <v>0</v>
      </c>
      <c r="AA67" s="693">
        <v>0</v>
      </c>
      <c r="AB67" s="698">
        <v>0</v>
      </c>
      <c r="AC67" s="690">
        <v>0</v>
      </c>
      <c r="AD67" s="1015"/>
      <c r="AE67" s="1016"/>
      <c r="AF67" s="1017"/>
    </row>
    <row r="68" spans="1:32" x14ac:dyDescent="0.2">
      <c r="A68" s="11">
        <v>164</v>
      </c>
      <c r="B68" s="271"/>
      <c r="C68" s="272"/>
      <c r="D68" s="1472" t="str">
        <f>'2. CAD NCCF'!D68:AF68</f>
        <v>Asset backed securities (ABS) and Asset backed commercial paper (ABCP)</v>
      </c>
      <c r="E68" s="1473"/>
      <c r="F68" s="1473"/>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4"/>
    </row>
    <row r="69" spans="1:32" x14ac:dyDescent="0.2">
      <c r="A69" s="11">
        <v>165</v>
      </c>
      <c r="B69" s="271"/>
      <c r="C69" s="272"/>
      <c r="D69" s="272"/>
      <c r="E69" s="1445" t="str">
        <f>'2. CAD NCCF'!E69:L69</f>
        <v>Non-FI issued ABS and ABCP, high rated</v>
      </c>
      <c r="F69" s="1446"/>
      <c r="G69" s="1446"/>
      <c r="H69" s="1446"/>
      <c r="I69" s="1446"/>
      <c r="J69" s="1446"/>
      <c r="K69" s="1446"/>
      <c r="L69" s="1447"/>
      <c r="M69" s="399">
        <f>SUM(M70:M71)</f>
        <v>0</v>
      </c>
      <c r="N69" s="402">
        <f t="shared" ref="N69:AC69" si="14">SUBTOTAL(9,N70:N71)</f>
        <v>0</v>
      </c>
      <c r="O69" s="406">
        <f t="shared" si="14"/>
        <v>0</v>
      </c>
      <c r="P69" s="405">
        <f t="shared" si="14"/>
        <v>0</v>
      </c>
      <c r="Q69" s="403">
        <f t="shared" si="14"/>
        <v>0</v>
      </c>
      <c r="R69" s="406">
        <f t="shared" si="14"/>
        <v>0</v>
      </c>
      <c r="S69" s="406">
        <f t="shared" si="14"/>
        <v>0</v>
      </c>
      <c r="T69" s="406">
        <f t="shared" si="14"/>
        <v>0</v>
      </c>
      <c r="U69" s="406">
        <f t="shared" si="14"/>
        <v>0</v>
      </c>
      <c r="V69" s="406">
        <f t="shared" si="14"/>
        <v>0</v>
      </c>
      <c r="W69" s="406">
        <f t="shared" si="14"/>
        <v>0</v>
      </c>
      <c r="X69" s="406">
        <f t="shared" si="14"/>
        <v>0</v>
      </c>
      <c r="Y69" s="406">
        <f t="shared" si="14"/>
        <v>0</v>
      </c>
      <c r="Z69" s="406">
        <f t="shared" si="14"/>
        <v>0</v>
      </c>
      <c r="AA69" s="406">
        <f t="shared" si="14"/>
        <v>0</v>
      </c>
      <c r="AB69" s="416">
        <f t="shared" si="14"/>
        <v>0</v>
      </c>
      <c r="AC69" s="399">
        <f t="shared" si="14"/>
        <v>0</v>
      </c>
      <c r="AD69" s="1015"/>
      <c r="AE69" s="1016"/>
      <c r="AF69" s="1017"/>
    </row>
    <row r="70" spans="1:32" x14ac:dyDescent="0.2">
      <c r="A70" s="11">
        <v>166</v>
      </c>
      <c r="B70" s="271"/>
      <c r="C70" s="272"/>
      <c r="D70" s="272"/>
      <c r="E70" s="272"/>
      <c r="F70" s="1475" t="str">
        <f>'2. CAD NCCF'!F70:L70</f>
        <v>Non-FI issued ABS, high rated</v>
      </c>
      <c r="G70" s="1476"/>
      <c r="H70" s="1476"/>
      <c r="I70" s="1476"/>
      <c r="J70" s="1476"/>
      <c r="K70" s="1476"/>
      <c r="L70" s="1477"/>
      <c r="M70" s="690">
        <v>0</v>
      </c>
      <c r="N70" s="691">
        <v>0</v>
      </c>
      <c r="O70" s="692">
        <v>0</v>
      </c>
      <c r="P70" s="693">
        <v>0</v>
      </c>
      <c r="Q70" s="694">
        <v>0</v>
      </c>
      <c r="R70" s="692">
        <v>0</v>
      </c>
      <c r="S70" s="693">
        <v>0</v>
      </c>
      <c r="T70" s="692">
        <v>0</v>
      </c>
      <c r="U70" s="693">
        <v>0</v>
      </c>
      <c r="V70" s="692">
        <v>0</v>
      </c>
      <c r="W70" s="693">
        <v>0</v>
      </c>
      <c r="X70" s="692">
        <v>0</v>
      </c>
      <c r="Y70" s="693">
        <v>0</v>
      </c>
      <c r="Z70" s="692">
        <v>0</v>
      </c>
      <c r="AA70" s="693">
        <v>0</v>
      </c>
      <c r="AB70" s="698">
        <v>0</v>
      </c>
      <c r="AC70" s="690">
        <v>0</v>
      </c>
      <c r="AD70" s="1015"/>
      <c r="AE70" s="1016"/>
      <c r="AF70" s="1017"/>
    </row>
    <row r="71" spans="1:32" ht="15" customHeight="1" x14ac:dyDescent="0.2">
      <c r="A71" s="11">
        <v>167</v>
      </c>
      <c r="B71" s="271"/>
      <c r="C71" s="272"/>
      <c r="D71" s="272"/>
      <c r="E71" s="272"/>
      <c r="F71" s="1475" t="str">
        <f>'2. CAD NCCF'!F71:L71</f>
        <v>Non-FI issued ABCP, high rated</v>
      </c>
      <c r="G71" s="1476"/>
      <c r="H71" s="1476"/>
      <c r="I71" s="1476"/>
      <c r="J71" s="1476"/>
      <c r="K71" s="1476"/>
      <c r="L71" s="1477"/>
      <c r="M71" s="690">
        <v>0</v>
      </c>
      <c r="N71" s="691">
        <v>0</v>
      </c>
      <c r="O71" s="692">
        <v>0</v>
      </c>
      <c r="P71" s="693">
        <v>0</v>
      </c>
      <c r="Q71" s="694">
        <v>0</v>
      </c>
      <c r="R71" s="692">
        <v>0</v>
      </c>
      <c r="S71" s="693">
        <v>0</v>
      </c>
      <c r="T71" s="692">
        <v>0</v>
      </c>
      <c r="U71" s="693">
        <v>0</v>
      </c>
      <c r="V71" s="692">
        <v>0</v>
      </c>
      <c r="W71" s="693">
        <v>0</v>
      </c>
      <c r="X71" s="692">
        <v>0</v>
      </c>
      <c r="Y71" s="693">
        <v>0</v>
      </c>
      <c r="Z71" s="692">
        <v>0</v>
      </c>
      <c r="AA71" s="693">
        <v>0</v>
      </c>
      <c r="AB71" s="698">
        <v>0</v>
      </c>
      <c r="AC71" s="690">
        <v>0</v>
      </c>
      <c r="AD71" s="1015"/>
      <c r="AE71" s="1016"/>
      <c r="AF71" s="1017"/>
    </row>
    <row r="72" spans="1:32" x14ac:dyDescent="0.2">
      <c r="A72" s="11">
        <v>168</v>
      </c>
      <c r="B72" s="271"/>
      <c r="C72" s="272"/>
      <c r="D72" s="272"/>
      <c r="E72" s="1445" t="str">
        <f>'2. CAD NCCF'!E72:L72</f>
        <v>FI issued ABS and ABCP, high rated</v>
      </c>
      <c r="F72" s="1446"/>
      <c r="G72" s="1446"/>
      <c r="H72" s="1446"/>
      <c r="I72" s="1446"/>
      <c r="J72" s="1446"/>
      <c r="K72" s="1446"/>
      <c r="L72" s="1447"/>
      <c r="M72" s="399">
        <f>SUM(M73:M74)</f>
        <v>0</v>
      </c>
      <c r="N72" s="402">
        <f t="shared" ref="N72:AC72" si="15">SUBTOTAL(9,N73:N74)</f>
        <v>0</v>
      </c>
      <c r="O72" s="406">
        <f t="shared" si="15"/>
        <v>0</v>
      </c>
      <c r="P72" s="405">
        <f t="shared" si="15"/>
        <v>0</v>
      </c>
      <c r="Q72" s="403">
        <f t="shared" si="15"/>
        <v>0</v>
      </c>
      <c r="R72" s="406">
        <f t="shared" si="15"/>
        <v>0</v>
      </c>
      <c r="S72" s="406">
        <f t="shared" si="15"/>
        <v>0</v>
      </c>
      <c r="T72" s="406">
        <f t="shared" si="15"/>
        <v>0</v>
      </c>
      <c r="U72" s="406">
        <f t="shared" si="15"/>
        <v>0</v>
      </c>
      <c r="V72" s="406">
        <f t="shared" si="15"/>
        <v>0</v>
      </c>
      <c r="W72" s="406">
        <f t="shared" si="15"/>
        <v>0</v>
      </c>
      <c r="X72" s="406">
        <f t="shared" si="15"/>
        <v>0</v>
      </c>
      <c r="Y72" s="406">
        <f t="shared" si="15"/>
        <v>0</v>
      </c>
      <c r="Z72" s="406">
        <f t="shared" si="15"/>
        <v>0</v>
      </c>
      <c r="AA72" s="406">
        <f t="shared" si="15"/>
        <v>0</v>
      </c>
      <c r="AB72" s="416">
        <f t="shared" si="15"/>
        <v>0</v>
      </c>
      <c r="AC72" s="399">
        <f t="shared" si="15"/>
        <v>0</v>
      </c>
      <c r="AD72" s="1015"/>
      <c r="AE72" s="1016"/>
      <c r="AF72" s="1017"/>
    </row>
    <row r="73" spans="1:32" ht="15" customHeight="1" x14ac:dyDescent="0.2">
      <c r="A73" s="11">
        <v>169</v>
      </c>
      <c r="B73" s="271"/>
      <c r="C73" s="272"/>
      <c r="D73" s="272"/>
      <c r="E73" s="272"/>
      <c r="F73" s="1475" t="str">
        <f>'2. CAD NCCF'!F73:L73</f>
        <v>FI issued ABS, high rated</v>
      </c>
      <c r="G73" s="1476"/>
      <c r="H73" s="1476"/>
      <c r="I73" s="1476"/>
      <c r="J73" s="1476"/>
      <c r="K73" s="1476"/>
      <c r="L73" s="1477"/>
      <c r="M73" s="690">
        <v>0</v>
      </c>
      <c r="N73" s="691">
        <v>0</v>
      </c>
      <c r="O73" s="692">
        <v>0</v>
      </c>
      <c r="P73" s="692">
        <v>0</v>
      </c>
      <c r="Q73" s="697">
        <v>0</v>
      </c>
      <c r="R73" s="692">
        <v>0</v>
      </c>
      <c r="S73" s="693">
        <v>0</v>
      </c>
      <c r="T73" s="692">
        <v>0</v>
      </c>
      <c r="U73" s="693">
        <v>0</v>
      </c>
      <c r="V73" s="692">
        <v>0</v>
      </c>
      <c r="W73" s="693">
        <v>0</v>
      </c>
      <c r="X73" s="692">
        <v>0</v>
      </c>
      <c r="Y73" s="693">
        <v>0</v>
      </c>
      <c r="Z73" s="692">
        <v>0</v>
      </c>
      <c r="AA73" s="693">
        <v>0</v>
      </c>
      <c r="AB73" s="698">
        <v>0</v>
      </c>
      <c r="AC73" s="690">
        <v>0</v>
      </c>
      <c r="AD73" s="1015"/>
      <c r="AE73" s="1016"/>
      <c r="AF73" s="1017"/>
    </row>
    <row r="74" spans="1:32" ht="15" customHeight="1" x14ac:dyDescent="0.2">
      <c r="A74" s="11">
        <v>170</v>
      </c>
      <c r="B74" s="271"/>
      <c r="C74" s="272"/>
      <c r="D74" s="272"/>
      <c r="E74" s="272"/>
      <c r="F74" s="1475" t="str">
        <f>'2. CAD NCCF'!F74:L74</f>
        <v>FI issued ABCP, high rated</v>
      </c>
      <c r="G74" s="1476"/>
      <c r="H74" s="1476"/>
      <c r="I74" s="1476"/>
      <c r="J74" s="1476"/>
      <c r="K74" s="1476"/>
      <c r="L74" s="1477"/>
      <c r="M74" s="690">
        <v>0</v>
      </c>
      <c r="N74" s="691">
        <v>0</v>
      </c>
      <c r="O74" s="692">
        <v>0</v>
      </c>
      <c r="P74" s="692">
        <v>0</v>
      </c>
      <c r="Q74" s="697">
        <v>0</v>
      </c>
      <c r="R74" s="692">
        <v>0</v>
      </c>
      <c r="S74" s="693">
        <v>0</v>
      </c>
      <c r="T74" s="692">
        <v>0</v>
      </c>
      <c r="U74" s="693">
        <v>0</v>
      </c>
      <c r="V74" s="692">
        <v>0</v>
      </c>
      <c r="W74" s="693">
        <v>0</v>
      </c>
      <c r="X74" s="692">
        <v>0</v>
      </c>
      <c r="Y74" s="693">
        <v>0</v>
      </c>
      <c r="Z74" s="692">
        <v>0</v>
      </c>
      <c r="AA74" s="693">
        <v>0</v>
      </c>
      <c r="AB74" s="698">
        <v>0</v>
      </c>
      <c r="AC74" s="690">
        <v>0</v>
      </c>
      <c r="AD74" s="1015"/>
      <c r="AE74" s="1016"/>
      <c r="AF74" s="1017"/>
    </row>
    <row r="75" spans="1:32" x14ac:dyDescent="0.2">
      <c r="A75" s="11">
        <v>171</v>
      </c>
      <c r="B75" s="271"/>
      <c r="C75" s="272"/>
      <c r="D75" s="272"/>
      <c r="E75" s="1445" t="str">
        <f>'2. CAD NCCF'!E75:L75</f>
        <v>Non-FI issued ABS and ABCP, medium rated</v>
      </c>
      <c r="F75" s="1446"/>
      <c r="G75" s="1446"/>
      <c r="H75" s="1446"/>
      <c r="I75" s="1446"/>
      <c r="J75" s="1446"/>
      <c r="K75" s="1446"/>
      <c r="L75" s="1447"/>
      <c r="M75" s="399">
        <f>SUM(M76:M77)</f>
        <v>0</v>
      </c>
      <c r="N75" s="402">
        <f t="shared" ref="N75:AC75" si="16">SUBTOTAL(9,N76:N77)</f>
        <v>0</v>
      </c>
      <c r="O75" s="406">
        <f t="shared" si="16"/>
        <v>0</v>
      </c>
      <c r="P75" s="405">
        <f t="shared" si="16"/>
        <v>0</v>
      </c>
      <c r="Q75" s="407">
        <f t="shared" si="16"/>
        <v>0</v>
      </c>
      <c r="R75" s="406">
        <f t="shared" si="16"/>
        <v>0</v>
      </c>
      <c r="S75" s="406">
        <f t="shared" si="16"/>
        <v>0</v>
      </c>
      <c r="T75" s="406">
        <f t="shared" si="16"/>
        <v>0</v>
      </c>
      <c r="U75" s="406">
        <f t="shared" si="16"/>
        <v>0</v>
      </c>
      <c r="V75" s="406">
        <f t="shared" si="16"/>
        <v>0</v>
      </c>
      <c r="W75" s="406">
        <f t="shared" si="16"/>
        <v>0</v>
      </c>
      <c r="X75" s="406">
        <f t="shared" si="16"/>
        <v>0</v>
      </c>
      <c r="Y75" s="406">
        <f t="shared" si="16"/>
        <v>0</v>
      </c>
      <c r="Z75" s="406">
        <f t="shared" si="16"/>
        <v>0</v>
      </c>
      <c r="AA75" s="406">
        <f t="shared" si="16"/>
        <v>0</v>
      </c>
      <c r="AB75" s="416">
        <f t="shared" si="16"/>
        <v>0</v>
      </c>
      <c r="AC75" s="399">
        <f t="shared" si="16"/>
        <v>0</v>
      </c>
      <c r="AD75" s="1015"/>
      <c r="AE75" s="1016"/>
      <c r="AF75" s="1017"/>
    </row>
    <row r="76" spans="1:32" ht="15" customHeight="1" x14ac:dyDescent="0.2">
      <c r="A76" s="11">
        <v>172</v>
      </c>
      <c r="B76" s="271"/>
      <c r="C76" s="272"/>
      <c r="D76" s="272"/>
      <c r="E76" s="272"/>
      <c r="F76" s="1475" t="str">
        <f>'2. CAD NCCF'!F76:L76</f>
        <v>Non-FI issued ABS, medium rated</v>
      </c>
      <c r="G76" s="1476"/>
      <c r="H76" s="1476"/>
      <c r="I76" s="1476"/>
      <c r="J76" s="1476"/>
      <c r="K76" s="1476"/>
      <c r="L76" s="1477"/>
      <c r="M76" s="690">
        <v>0</v>
      </c>
      <c r="N76" s="691">
        <v>0</v>
      </c>
      <c r="O76" s="692">
        <v>0</v>
      </c>
      <c r="P76" s="692">
        <v>0</v>
      </c>
      <c r="Q76" s="697">
        <v>0</v>
      </c>
      <c r="R76" s="692">
        <v>0</v>
      </c>
      <c r="S76" s="693">
        <v>0</v>
      </c>
      <c r="T76" s="692">
        <v>0</v>
      </c>
      <c r="U76" s="693">
        <v>0</v>
      </c>
      <c r="V76" s="692">
        <v>0</v>
      </c>
      <c r="W76" s="693">
        <v>0</v>
      </c>
      <c r="X76" s="692">
        <v>0</v>
      </c>
      <c r="Y76" s="693">
        <v>0</v>
      </c>
      <c r="Z76" s="692">
        <v>0</v>
      </c>
      <c r="AA76" s="693">
        <v>0</v>
      </c>
      <c r="AB76" s="698">
        <v>0</v>
      </c>
      <c r="AC76" s="690">
        <v>0</v>
      </c>
      <c r="AD76" s="1015"/>
      <c r="AE76" s="1016"/>
      <c r="AF76" s="1017"/>
    </row>
    <row r="77" spans="1:32" ht="15" customHeight="1" x14ac:dyDescent="0.2">
      <c r="A77" s="11">
        <v>173</v>
      </c>
      <c r="B77" s="271"/>
      <c r="C77" s="272"/>
      <c r="D77" s="272"/>
      <c r="E77" s="272"/>
      <c r="F77" s="1475" t="str">
        <f>'2. CAD NCCF'!F77:L77</f>
        <v>Non-FI issued ABCP, medium rated</v>
      </c>
      <c r="G77" s="1476"/>
      <c r="H77" s="1476"/>
      <c r="I77" s="1476"/>
      <c r="J77" s="1476"/>
      <c r="K77" s="1476"/>
      <c r="L77" s="1477"/>
      <c r="M77" s="690">
        <v>0</v>
      </c>
      <c r="N77" s="691">
        <v>0</v>
      </c>
      <c r="O77" s="692">
        <v>0</v>
      </c>
      <c r="P77" s="692">
        <v>0</v>
      </c>
      <c r="Q77" s="697">
        <v>0</v>
      </c>
      <c r="R77" s="692">
        <v>0</v>
      </c>
      <c r="S77" s="693">
        <v>0</v>
      </c>
      <c r="T77" s="692">
        <v>0</v>
      </c>
      <c r="U77" s="693">
        <v>0</v>
      </c>
      <c r="V77" s="692">
        <v>0</v>
      </c>
      <c r="W77" s="693">
        <v>0</v>
      </c>
      <c r="X77" s="692">
        <v>0</v>
      </c>
      <c r="Y77" s="693">
        <v>0</v>
      </c>
      <c r="Z77" s="692">
        <v>0</v>
      </c>
      <c r="AA77" s="693">
        <v>0</v>
      </c>
      <c r="AB77" s="698">
        <v>0</v>
      </c>
      <c r="AC77" s="690">
        <v>0</v>
      </c>
      <c r="AD77" s="1015"/>
      <c r="AE77" s="1016"/>
      <c r="AF77" s="1017"/>
    </row>
    <row r="78" spans="1:32" x14ac:dyDescent="0.2">
      <c r="A78" s="11">
        <v>174</v>
      </c>
      <c r="B78" s="271"/>
      <c r="C78" s="272"/>
      <c r="D78" s="272"/>
      <c r="E78" s="1445" t="str">
        <f>'2. CAD NCCF'!E78:L78</f>
        <v>FI issued ABS and ABCP, medium rated</v>
      </c>
      <c r="F78" s="1446"/>
      <c r="G78" s="1446"/>
      <c r="H78" s="1446"/>
      <c r="I78" s="1446"/>
      <c r="J78" s="1446"/>
      <c r="K78" s="1446"/>
      <c r="L78" s="1447"/>
      <c r="M78" s="399">
        <f>SUM(M79:M80)</f>
        <v>0</v>
      </c>
      <c r="N78" s="402">
        <f t="shared" ref="N78:AC78" si="17">SUBTOTAL(9,N79:N80)</f>
        <v>0</v>
      </c>
      <c r="O78" s="406">
        <f t="shared" si="17"/>
        <v>0</v>
      </c>
      <c r="P78" s="405">
        <f t="shared" si="17"/>
        <v>0</v>
      </c>
      <c r="Q78" s="407">
        <f t="shared" si="17"/>
        <v>0</v>
      </c>
      <c r="R78" s="406">
        <f t="shared" si="17"/>
        <v>0</v>
      </c>
      <c r="S78" s="406">
        <f t="shared" si="17"/>
        <v>0</v>
      </c>
      <c r="T78" s="406">
        <f t="shared" si="17"/>
        <v>0</v>
      </c>
      <c r="U78" s="406">
        <f t="shared" si="17"/>
        <v>0</v>
      </c>
      <c r="V78" s="406">
        <f t="shared" si="17"/>
        <v>0</v>
      </c>
      <c r="W78" s="406">
        <f t="shared" si="17"/>
        <v>0</v>
      </c>
      <c r="X78" s="406">
        <f t="shared" si="17"/>
        <v>0</v>
      </c>
      <c r="Y78" s="406">
        <f t="shared" si="17"/>
        <v>0</v>
      </c>
      <c r="Z78" s="406">
        <f t="shared" si="17"/>
        <v>0</v>
      </c>
      <c r="AA78" s="406">
        <f t="shared" si="17"/>
        <v>0</v>
      </c>
      <c r="AB78" s="416">
        <f t="shared" si="17"/>
        <v>0</v>
      </c>
      <c r="AC78" s="399">
        <f t="shared" si="17"/>
        <v>0</v>
      </c>
      <c r="AD78" s="1015"/>
      <c r="AE78" s="1016"/>
      <c r="AF78" s="1017"/>
    </row>
    <row r="79" spans="1:32" ht="15" customHeight="1" x14ac:dyDescent="0.2">
      <c r="A79" s="11">
        <v>175</v>
      </c>
      <c r="B79" s="271"/>
      <c r="C79" s="272"/>
      <c r="D79" s="272"/>
      <c r="E79" s="272"/>
      <c r="F79" s="1475" t="str">
        <f>'2. CAD NCCF'!F79:L79</f>
        <v>FI issued ABS, medium rated</v>
      </c>
      <c r="G79" s="1476"/>
      <c r="H79" s="1476"/>
      <c r="I79" s="1476"/>
      <c r="J79" s="1476"/>
      <c r="K79" s="1476"/>
      <c r="L79" s="1477"/>
      <c r="M79" s="690">
        <v>0</v>
      </c>
      <c r="N79" s="691">
        <v>0</v>
      </c>
      <c r="O79" s="692">
        <v>0</v>
      </c>
      <c r="P79" s="692">
        <v>0</v>
      </c>
      <c r="Q79" s="697">
        <v>0</v>
      </c>
      <c r="R79" s="692">
        <v>0</v>
      </c>
      <c r="S79" s="693">
        <v>0</v>
      </c>
      <c r="T79" s="692">
        <v>0</v>
      </c>
      <c r="U79" s="693">
        <v>0</v>
      </c>
      <c r="V79" s="692">
        <v>0</v>
      </c>
      <c r="W79" s="693">
        <v>0</v>
      </c>
      <c r="X79" s="692">
        <v>0</v>
      </c>
      <c r="Y79" s="693">
        <v>0</v>
      </c>
      <c r="Z79" s="692">
        <v>0</v>
      </c>
      <c r="AA79" s="693">
        <v>0</v>
      </c>
      <c r="AB79" s="698">
        <v>0</v>
      </c>
      <c r="AC79" s="690">
        <v>0</v>
      </c>
      <c r="AD79" s="1015"/>
      <c r="AE79" s="1016"/>
      <c r="AF79" s="1017"/>
    </row>
    <row r="80" spans="1:32" ht="15" customHeight="1" x14ac:dyDescent="0.2">
      <c r="A80" s="11">
        <v>176</v>
      </c>
      <c r="B80" s="271"/>
      <c r="C80" s="272"/>
      <c r="D80" s="272"/>
      <c r="E80" s="272"/>
      <c r="F80" s="1475" t="str">
        <f>'2. CAD NCCF'!F80:L80</f>
        <v>FI issued ABCP, medium rated</v>
      </c>
      <c r="G80" s="1476"/>
      <c r="H80" s="1476"/>
      <c r="I80" s="1476"/>
      <c r="J80" s="1476"/>
      <c r="K80" s="1476"/>
      <c r="L80" s="1477"/>
      <c r="M80" s="690">
        <v>0</v>
      </c>
      <c r="N80" s="691">
        <v>0</v>
      </c>
      <c r="O80" s="692">
        <v>0</v>
      </c>
      <c r="P80" s="692">
        <v>0</v>
      </c>
      <c r="Q80" s="697">
        <v>0</v>
      </c>
      <c r="R80" s="692">
        <v>0</v>
      </c>
      <c r="S80" s="693">
        <v>0</v>
      </c>
      <c r="T80" s="692">
        <v>0</v>
      </c>
      <c r="U80" s="693">
        <v>0</v>
      </c>
      <c r="V80" s="692">
        <v>0</v>
      </c>
      <c r="W80" s="693">
        <v>0</v>
      </c>
      <c r="X80" s="692">
        <v>0</v>
      </c>
      <c r="Y80" s="693">
        <v>0</v>
      </c>
      <c r="Z80" s="692">
        <v>0</v>
      </c>
      <c r="AA80" s="693">
        <v>0</v>
      </c>
      <c r="AB80" s="698">
        <v>0</v>
      </c>
      <c r="AC80" s="690">
        <v>0</v>
      </c>
      <c r="AD80" s="1015"/>
      <c r="AE80" s="1016"/>
      <c r="AF80" s="1017"/>
    </row>
    <row r="81" spans="1:32" x14ac:dyDescent="0.2">
      <c r="A81" s="11">
        <v>177</v>
      </c>
      <c r="B81" s="271"/>
      <c r="C81" s="272"/>
      <c r="D81" s="272"/>
      <c r="E81" s="1445" t="str">
        <f>'2. CAD NCCF'!E81:L81</f>
        <v>Non-FI issued ABS and ABCP, low or not rated</v>
      </c>
      <c r="F81" s="1446"/>
      <c r="G81" s="1446"/>
      <c r="H81" s="1446"/>
      <c r="I81" s="1446"/>
      <c r="J81" s="1446"/>
      <c r="K81" s="1446"/>
      <c r="L81" s="1447"/>
      <c r="M81" s="399">
        <f>SUM(M82:M83)</f>
        <v>0</v>
      </c>
      <c r="N81" s="402">
        <f t="shared" ref="N81:AC81" si="18">SUBTOTAL(9,N82:N83)</f>
        <v>0</v>
      </c>
      <c r="O81" s="406">
        <f t="shared" si="18"/>
        <v>0</v>
      </c>
      <c r="P81" s="405">
        <f t="shared" si="18"/>
        <v>0</v>
      </c>
      <c r="Q81" s="407">
        <f t="shared" si="18"/>
        <v>0</v>
      </c>
      <c r="R81" s="406">
        <f t="shared" si="18"/>
        <v>0</v>
      </c>
      <c r="S81" s="406">
        <f t="shared" si="18"/>
        <v>0</v>
      </c>
      <c r="T81" s="406">
        <f t="shared" si="18"/>
        <v>0</v>
      </c>
      <c r="U81" s="406">
        <f t="shared" si="18"/>
        <v>0</v>
      </c>
      <c r="V81" s="406">
        <f t="shared" si="18"/>
        <v>0</v>
      </c>
      <c r="W81" s="406">
        <f t="shared" si="18"/>
        <v>0</v>
      </c>
      <c r="X81" s="406">
        <f t="shared" si="18"/>
        <v>0</v>
      </c>
      <c r="Y81" s="406">
        <f t="shared" si="18"/>
        <v>0</v>
      </c>
      <c r="Z81" s="406">
        <f t="shared" si="18"/>
        <v>0</v>
      </c>
      <c r="AA81" s="406">
        <f t="shared" si="18"/>
        <v>0</v>
      </c>
      <c r="AB81" s="416">
        <f t="shared" si="18"/>
        <v>0</v>
      </c>
      <c r="AC81" s="399">
        <f t="shared" si="18"/>
        <v>0</v>
      </c>
      <c r="AD81" s="1015"/>
      <c r="AE81" s="1016"/>
      <c r="AF81" s="1017"/>
    </row>
    <row r="82" spans="1:32" ht="15" customHeight="1" x14ac:dyDescent="0.2">
      <c r="A82" s="11">
        <v>178</v>
      </c>
      <c r="B82" s="271"/>
      <c r="C82" s="272"/>
      <c r="D82" s="272"/>
      <c r="E82" s="272"/>
      <c r="F82" s="1475" t="str">
        <f>'2. CAD NCCF'!F82:L82</f>
        <v>Non-FI issued ABS, low or not rated</v>
      </c>
      <c r="G82" s="1476"/>
      <c r="H82" s="1476"/>
      <c r="I82" s="1476"/>
      <c r="J82" s="1476"/>
      <c r="K82" s="1476"/>
      <c r="L82" s="1477"/>
      <c r="M82" s="690">
        <v>0</v>
      </c>
      <c r="N82" s="691">
        <v>0</v>
      </c>
      <c r="O82" s="692">
        <v>0</v>
      </c>
      <c r="P82" s="692">
        <v>0</v>
      </c>
      <c r="Q82" s="697">
        <v>0</v>
      </c>
      <c r="R82" s="692">
        <v>0</v>
      </c>
      <c r="S82" s="693">
        <v>0</v>
      </c>
      <c r="T82" s="692">
        <v>0</v>
      </c>
      <c r="U82" s="693">
        <v>0</v>
      </c>
      <c r="V82" s="692">
        <v>0</v>
      </c>
      <c r="W82" s="693">
        <v>0</v>
      </c>
      <c r="X82" s="692">
        <v>0</v>
      </c>
      <c r="Y82" s="693">
        <v>0</v>
      </c>
      <c r="Z82" s="692">
        <v>0</v>
      </c>
      <c r="AA82" s="693">
        <v>0</v>
      </c>
      <c r="AB82" s="698">
        <v>0</v>
      </c>
      <c r="AC82" s="690">
        <v>0</v>
      </c>
      <c r="AD82" s="1015"/>
      <c r="AE82" s="1016"/>
      <c r="AF82" s="1017"/>
    </row>
    <row r="83" spans="1:32" ht="15" customHeight="1" x14ac:dyDescent="0.2">
      <c r="A83" s="11">
        <v>179</v>
      </c>
      <c r="B83" s="271"/>
      <c r="C83" s="272"/>
      <c r="D83" s="272"/>
      <c r="E83" s="272"/>
      <c r="F83" s="1475" t="str">
        <f>'2. CAD NCCF'!F83:L83</f>
        <v>Non-FI issued ABCP, low or not rated</v>
      </c>
      <c r="G83" s="1476"/>
      <c r="H83" s="1476"/>
      <c r="I83" s="1476"/>
      <c r="J83" s="1476"/>
      <c r="K83" s="1476"/>
      <c r="L83" s="1477"/>
      <c r="M83" s="690">
        <v>0</v>
      </c>
      <c r="N83" s="691">
        <v>0</v>
      </c>
      <c r="O83" s="692">
        <v>0</v>
      </c>
      <c r="P83" s="692">
        <v>0</v>
      </c>
      <c r="Q83" s="697">
        <v>0</v>
      </c>
      <c r="R83" s="692">
        <v>0</v>
      </c>
      <c r="S83" s="693">
        <v>0</v>
      </c>
      <c r="T83" s="692">
        <v>0</v>
      </c>
      <c r="U83" s="693">
        <v>0</v>
      </c>
      <c r="V83" s="692">
        <v>0</v>
      </c>
      <c r="W83" s="693">
        <v>0</v>
      </c>
      <c r="X83" s="692">
        <v>0</v>
      </c>
      <c r="Y83" s="693">
        <v>0</v>
      </c>
      <c r="Z83" s="692">
        <v>0</v>
      </c>
      <c r="AA83" s="693">
        <v>0</v>
      </c>
      <c r="AB83" s="698">
        <v>0</v>
      </c>
      <c r="AC83" s="690">
        <v>0</v>
      </c>
      <c r="AD83" s="1015"/>
      <c r="AE83" s="1016"/>
      <c r="AF83" s="1017"/>
    </row>
    <row r="84" spans="1:32" x14ac:dyDescent="0.2">
      <c r="A84" s="11">
        <v>180</v>
      </c>
      <c r="B84" s="271"/>
      <c r="C84" s="272"/>
      <c r="D84" s="272"/>
      <c r="E84" s="1445" t="str">
        <f>'2. CAD NCCF'!E84:L84</f>
        <v>FI issued ABS and ABCP, low or not rated</v>
      </c>
      <c r="F84" s="1446"/>
      <c r="G84" s="1446"/>
      <c r="H84" s="1446"/>
      <c r="I84" s="1446"/>
      <c r="J84" s="1446"/>
      <c r="K84" s="1446"/>
      <c r="L84" s="1447"/>
      <c r="M84" s="399">
        <f>SUM(M85:M86)</f>
        <v>0</v>
      </c>
      <c r="N84" s="402">
        <f t="shared" ref="N84:AC84" si="19">SUBTOTAL(9,N85:N86)</f>
        <v>0</v>
      </c>
      <c r="O84" s="406">
        <f t="shared" si="19"/>
        <v>0</v>
      </c>
      <c r="P84" s="405">
        <f t="shared" si="19"/>
        <v>0</v>
      </c>
      <c r="Q84" s="407">
        <f t="shared" si="19"/>
        <v>0</v>
      </c>
      <c r="R84" s="406">
        <f t="shared" si="19"/>
        <v>0</v>
      </c>
      <c r="S84" s="406">
        <f t="shared" si="19"/>
        <v>0</v>
      </c>
      <c r="T84" s="406">
        <f t="shared" si="19"/>
        <v>0</v>
      </c>
      <c r="U84" s="406">
        <f t="shared" si="19"/>
        <v>0</v>
      </c>
      <c r="V84" s="406">
        <f t="shared" si="19"/>
        <v>0</v>
      </c>
      <c r="W84" s="406">
        <f t="shared" si="19"/>
        <v>0</v>
      </c>
      <c r="X84" s="406">
        <f t="shared" si="19"/>
        <v>0</v>
      </c>
      <c r="Y84" s="406">
        <f t="shared" si="19"/>
        <v>0</v>
      </c>
      <c r="Z84" s="406">
        <f t="shared" si="19"/>
        <v>0</v>
      </c>
      <c r="AA84" s="406">
        <f t="shared" si="19"/>
        <v>0</v>
      </c>
      <c r="AB84" s="416">
        <f t="shared" si="19"/>
        <v>0</v>
      </c>
      <c r="AC84" s="399">
        <f t="shared" si="19"/>
        <v>0</v>
      </c>
      <c r="AD84" s="1015"/>
      <c r="AE84" s="1016"/>
      <c r="AF84" s="1017"/>
    </row>
    <row r="85" spans="1:32" ht="15" customHeight="1" x14ac:dyDescent="0.2">
      <c r="A85" s="11">
        <v>181</v>
      </c>
      <c r="B85" s="271"/>
      <c r="C85" s="272"/>
      <c r="D85" s="272"/>
      <c r="E85" s="272"/>
      <c r="F85" s="1475" t="str">
        <f>'2. CAD NCCF'!F85:L85</f>
        <v>FI issued ABS, low or not rated</v>
      </c>
      <c r="G85" s="1476"/>
      <c r="H85" s="1476"/>
      <c r="I85" s="1476"/>
      <c r="J85" s="1476"/>
      <c r="K85" s="1476"/>
      <c r="L85" s="1477"/>
      <c r="M85" s="690">
        <v>0</v>
      </c>
      <c r="N85" s="691">
        <v>0</v>
      </c>
      <c r="O85" s="692">
        <v>0</v>
      </c>
      <c r="P85" s="692">
        <v>0</v>
      </c>
      <c r="Q85" s="697">
        <v>0</v>
      </c>
      <c r="R85" s="692">
        <v>0</v>
      </c>
      <c r="S85" s="693">
        <v>0</v>
      </c>
      <c r="T85" s="692">
        <v>0</v>
      </c>
      <c r="U85" s="693">
        <v>0</v>
      </c>
      <c r="V85" s="692">
        <v>0</v>
      </c>
      <c r="W85" s="693">
        <v>0</v>
      </c>
      <c r="X85" s="692">
        <v>0</v>
      </c>
      <c r="Y85" s="693">
        <v>0</v>
      </c>
      <c r="Z85" s="692">
        <v>0</v>
      </c>
      <c r="AA85" s="693">
        <v>0</v>
      </c>
      <c r="AB85" s="698">
        <v>0</v>
      </c>
      <c r="AC85" s="690">
        <v>0</v>
      </c>
      <c r="AD85" s="1015"/>
      <c r="AE85" s="1016"/>
      <c r="AF85" s="1017"/>
    </row>
    <row r="86" spans="1:32" ht="15" customHeight="1" x14ac:dyDescent="0.2">
      <c r="A86" s="11">
        <v>182</v>
      </c>
      <c r="B86" s="271"/>
      <c r="C86" s="272"/>
      <c r="D86" s="272"/>
      <c r="E86" s="272"/>
      <c r="F86" s="1475" t="str">
        <f>'2. CAD NCCF'!F86:L86</f>
        <v>FI issued ABCP, low or not rated</v>
      </c>
      <c r="G86" s="1476"/>
      <c r="H86" s="1476"/>
      <c r="I86" s="1476"/>
      <c r="J86" s="1476"/>
      <c r="K86" s="1476"/>
      <c r="L86" s="1477"/>
      <c r="M86" s="690">
        <v>0</v>
      </c>
      <c r="N86" s="691">
        <v>0</v>
      </c>
      <c r="O86" s="692">
        <v>0</v>
      </c>
      <c r="P86" s="692">
        <v>0</v>
      </c>
      <c r="Q86" s="697">
        <v>0</v>
      </c>
      <c r="R86" s="692">
        <v>0</v>
      </c>
      <c r="S86" s="693">
        <v>0</v>
      </c>
      <c r="T86" s="692">
        <v>0</v>
      </c>
      <c r="U86" s="693">
        <v>0</v>
      </c>
      <c r="V86" s="692">
        <v>0</v>
      </c>
      <c r="W86" s="693">
        <v>0</v>
      </c>
      <c r="X86" s="692">
        <v>0</v>
      </c>
      <c r="Y86" s="693">
        <v>0</v>
      </c>
      <c r="Z86" s="692">
        <v>0</v>
      </c>
      <c r="AA86" s="693">
        <v>0</v>
      </c>
      <c r="AB86" s="698">
        <v>0</v>
      </c>
      <c r="AC86" s="690">
        <v>0</v>
      </c>
      <c r="AD86" s="1015"/>
      <c r="AE86" s="1016"/>
      <c r="AF86" s="1017"/>
    </row>
    <row r="87" spans="1:32" x14ac:dyDescent="0.2">
      <c r="A87" s="11">
        <v>183</v>
      </c>
      <c r="B87" s="271"/>
      <c r="C87" s="272"/>
      <c r="D87" s="1472" t="str">
        <f>'2. CAD NCCF'!D87:L87</f>
        <v>Equities</v>
      </c>
      <c r="E87" s="1473"/>
      <c r="F87" s="1473"/>
      <c r="G87" s="1473"/>
      <c r="H87" s="1473"/>
      <c r="I87" s="1473"/>
      <c r="J87" s="1473"/>
      <c r="K87" s="1473"/>
      <c r="L87" s="1473"/>
      <c r="M87" s="399">
        <f>SUM(M88:M90)</f>
        <v>0</v>
      </c>
      <c r="N87" s="824"/>
      <c r="O87" s="825"/>
      <c r="P87" s="825"/>
      <c r="Q87" s="407">
        <f>SUBTOTAL(9,Q88:Q90)</f>
        <v>0</v>
      </c>
      <c r="R87" s="406">
        <f t="shared" ref="R87:T87" si="20">SUBTOTAL(9,R88:R90)</f>
        <v>0</v>
      </c>
      <c r="S87" s="406">
        <f t="shared" si="20"/>
        <v>0</v>
      </c>
      <c r="T87" s="406">
        <f t="shared" si="20"/>
        <v>0</v>
      </c>
      <c r="U87" s="825"/>
      <c r="V87" s="825"/>
      <c r="W87" s="825"/>
      <c r="X87" s="825"/>
      <c r="Y87" s="825"/>
      <c r="Z87" s="825"/>
      <c r="AA87" s="825"/>
      <c r="AB87" s="826"/>
      <c r="AC87" s="399"/>
      <c r="AD87" s="1015"/>
      <c r="AE87" s="1016"/>
      <c r="AF87" s="1017"/>
    </row>
    <row r="88" spans="1:32" ht="15" customHeight="1" x14ac:dyDescent="0.2">
      <c r="A88" s="11">
        <v>184</v>
      </c>
      <c r="B88" s="271"/>
      <c r="C88" s="272"/>
      <c r="D88" s="272"/>
      <c r="E88" s="272"/>
      <c r="F88" s="1475" t="str">
        <f>'2. CAD NCCF'!F88:L88</f>
        <v>Eligible non-financial common equity shares</v>
      </c>
      <c r="G88" s="1476"/>
      <c r="H88" s="1476"/>
      <c r="I88" s="1476"/>
      <c r="J88" s="1476"/>
      <c r="K88" s="1476"/>
      <c r="L88" s="1477"/>
      <c r="M88" s="690">
        <v>0</v>
      </c>
      <c r="N88" s="823"/>
      <c r="O88" s="823"/>
      <c r="P88" s="823"/>
      <c r="Q88" s="698">
        <v>0</v>
      </c>
      <c r="R88" s="822"/>
      <c r="S88" s="823"/>
      <c r="T88" s="823"/>
      <c r="U88" s="823"/>
      <c r="V88" s="823"/>
      <c r="W88" s="823"/>
      <c r="X88" s="823"/>
      <c r="Y88" s="823"/>
      <c r="Z88" s="823"/>
      <c r="AA88" s="823"/>
      <c r="AB88" s="823"/>
      <c r="AC88" s="690">
        <v>0</v>
      </c>
      <c r="AD88" s="1015"/>
      <c r="AE88" s="1016"/>
      <c r="AF88" s="1017"/>
    </row>
    <row r="89" spans="1:32" ht="15" customHeight="1" x14ac:dyDescent="0.2">
      <c r="A89" s="11">
        <v>185</v>
      </c>
      <c r="B89" s="271"/>
      <c r="C89" s="272"/>
      <c r="D89" s="272"/>
      <c r="E89" s="272"/>
      <c r="F89" s="1475" t="str">
        <f>'2. CAD NCCF'!F89:L89</f>
        <v>Eligible financial common equity</v>
      </c>
      <c r="G89" s="1476"/>
      <c r="H89" s="1476"/>
      <c r="I89" s="1476"/>
      <c r="J89" s="1476"/>
      <c r="K89" s="1476"/>
      <c r="L89" s="1477"/>
      <c r="M89" s="690">
        <v>0</v>
      </c>
      <c r="N89" s="823"/>
      <c r="O89" s="823"/>
      <c r="P89" s="823"/>
      <c r="Q89" s="823"/>
      <c r="R89" s="691">
        <v>0</v>
      </c>
      <c r="S89" s="692">
        <v>0</v>
      </c>
      <c r="T89" s="692">
        <v>0</v>
      </c>
      <c r="U89" s="823"/>
      <c r="V89" s="823"/>
      <c r="W89" s="823"/>
      <c r="X89" s="823"/>
      <c r="Y89" s="823"/>
      <c r="Z89" s="823"/>
      <c r="AA89" s="823"/>
      <c r="AB89" s="823"/>
      <c r="AC89" s="690">
        <v>0</v>
      </c>
      <c r="AD89" s="1015"/>
      <c r="AE89" s="1016"/>
      <c r="AF89" s="1017"/>
    </row>
    <row r="90" spans="1:32" ht="15" customHeight="1" x14ac:dyDescent="0.2">
      <c r="A90" s="11">
        <v>186</v>
      </c>
      <c r="B90" s="271"/>
      <c r="C90" s="272"/>
      <c r="D90" s="272"/>
      <c r="E90" s="272"/>
      <c r="F90" s="1475" t="str">
        <f>'2. CAD NCCF'!F90:L90</f>
        <v>Other equities</v>
      </c>
      <c r="G90" s="1476"/>
      <c r="H90" s="1476"/>
      <c r="I90" s="1476"/>
      <c r="J90" s="1476"/>
      <c r="K90" s="1476"/>
      <c r="L90" s="1477"/>
      <c r="M90" s="690">
        <v>0</v>
      </c>
      <c r="N90" s="827"/>
      <c r="O90" s="828"/>
      <c r="P90" s="828"/>
      <c r="Q90" s="828"/>
      <c r="R90" s="827"/>
      <c r="S90" s="828"/>
      <c r="T90" s="828"/>
      <c r="U90" s="828"/>
      <c r="V90" s="828"/>
      <c r="W90" s="828"/>
      <c r="X90" s="828"/>
      <c r="Y90" s="828"/>
      <c r="Z90" s="828"/>
      <c r="AA90" s="828"/>
      <c r="AB90" s="829"/>
      <c r="AC90" s="399"/>
      <c r="AD90" s="1015"/>
      <c r="AE90" s="1016"/>
      <c r="AF90" s="1017"/>
    </row>
    <row r="91" spans="1:32" x14ac:dyDescent="0.2">
      <c r="A91" s="11">
        <v>187</v>
      </c>
      <c r="B91" s="271"/>
      <c r="C91" s="272"/>
      <c r="D91" s="1472" t="str">
        <f>'2. CAD NCCF'!D91:L91</f>
        <v>FI's own securities - Not eliminated</v>
      </c>
      <c r="E91" s="1473"/>
      <c r="F91" s="1473"/>
      <c r="G91" s="1473"/>
      <c r="H91" s="1473"/>
      <c r="I91" s="1473"/>
      <c r="J91" s="1473"/>
      <c r="K91" s="1473"/>
      <c r="L91" s="1473"/>
      <c r="M91" s="399">
        <f>SUM(M92:M93)</f>
        <v>0</v>
      </c>
      <c r="N91" s="402">
        <f t="shared" ref="N91:AC91" si="21">SUBTOTAL(9,N92:N93)</f>
        <v>0</v>
      </c>
      <c r="O91" s="406">
        <f t="shared" si="21"/>
        <v>0</v>
      </c>
      <c r="P91" s="405">
        <f t="shared" si="21"/>
        <v>0</v>
      </c>
      <c r="Q91" s="403">
        <f t="shared" si="21"/>
        <v>0</v>
      </c>
      <c r="R91" s="406">
        <f t="shared" si="21"/>
        <v>0</v>
      </c>
      <c r="S91" s="406">
        <f t="shared" si="21"/>
        <v>0</v>
      </c>
      <c r="T91" s="406">
        <f t="shared" si="21"/>
        <v>0</v>
      </c>
      <c r="U91" s="406">
        <f t="shared" si="21"/>
        <v>0</v>
      </c>
      <c r="V91" s="406">
        <f t="shared" si="21"/>
        <v>0</v>
      </c>
      <c r="W91" s="406">
        <f t="shared" si="21"/>
        <v>0</v>
      </c>
      <c r="X91" s="406">
        <f t="shared" si="21"/>
        <v>0</v>
      </c>
      <c r="Y91" s="406">
        <f t="shared" si="21"/>
        <v>0</v>
      </c>
      <c r="Z91" s="406">
        <f t="shared" si="21"/>
        <v>0</v>
      </c>
      <c r="AA91" s="406">
        <f t="shared" si="21"/>
        <v>0</v>
      </c>
      <c r="AB91" s="416">
        <f t="shared" si="21"/>
        <v>0</v>
      </c>
      <c r="AC91" s="399">
        <f t="shared" si="21"/>
        <v>0</v>
      </c>
      <c r="AD91" s="1015"/>
      <c r="AE91" s="1016"/>
      <c r="AF91" s="1017"/>
    </row>
    <row r="92" spans="1:32" ht="15" customHeight="1" x14ac:dyDescent="0.2">
      <c r="A92" s="11">
        <v>188</v>
      </c>
      <c r="B92" s="271"/>
      <c r="C92" s="272"/>
      <c r="D92" s="272"/>
      <c r="E92" s="272"/>
      <c r="F92" s="1475" t="str">
        <f>'2. CAD NCCF'!F92:L92</f>
        <v>FI's own debt not eliminated</v>
      </c>
      <c r="G92" s="1476"/>
      <c r="H92" s="1476"/>
      <c r="I92" s="1476"/>
      <c r="J92" s="1476"/>
      <c r="K92" s="1476"/>
      <c r="L92" s="1477"/>
      <c r="M92" s="690">
        <v>0</v>
      </c>
      <c r="N92" s="691">
        <v>0</v>
      </c>
      <c r="O92" s="692">
        <v>0</v>
      </c>
      <c r="P92" s="692">
        <v>0</v>
      </c>
      <c r="Q92" s="697">
        <v>0</v>
      </c>
      <c r="R92" s="692">
        <v>0</v>
      </c>
      <c r="S92" s="693">
        <v>0</v>
      </c>
      <c r="T92" s="692">
        <v>0</v>
      </c>
      <c r="U92" s="693">
        <v>0</v>
      </c>
      <c r="V92" s="692">
        <v>0</v>
      </c>
      <c r="W92" s="693">
        <v>0</v>
      </c>
      <c r="X92" s="692">
        <v>0</v>
      </c>
      <c r="Y92" s="693">
        <v>0</v>
      </c>
      <c r="Z92" s="692">
        <v>0</v>
      </c>
      <c r="AA92" s="693">
        <v>0</v>
      </c>
      <c r="AB92" s="698">
        <v>0</v>
      </c>
      <c r="AC92" s="690">
        <v>0</v>
      </c>
      <c r="AD92" s="1015"/>
      <c r="AE92" s="1016"/>
      <c r="AF92" s="1017"/>
    </row>
    <row r="93" spans="1:32" ht="15" customHeight="1" x14ac:dyDescent="0.2">
      <c r="A93" s="11">
        <v>189</v>
      </c>
      <c r="B93" s="271"/>
      <c r="C93" s="272"/>
      <c r="D93" s="272"/>
      <c r="E93" s="272"/>
      <c r="F93" s="1475" t="str">
        <f>'2. CAD NCCF'!F93:L93</f>
        <v>FI's own equity not eliminated</v>
      </c>
      <c r="G93" s="1476"/>
      <c r="H93" s="1476"/>
      <c r="I93" s="1476"/>
      <c r="J93" s="1476"/>
      <c r="K93" s="1476"/>
      <c r="L93" s="1477"/>
      <c r="M93" s="690">
        <v>0</v>
      </c>
      <c r="N93" s="691">
        <v>0</v>
      </c>
      <c r="O93" s="692">
        <v>0</v>
      </c>
      <c r="P93" s="692">
        <v>0</v>
      </c>
      <c r="Q93" s="697">
        <v>0</v>
      </c>
      <c r="R93" s="692">
        <v>0</v>
      </c>
      <c r="S93" s="693">
        <v>0</v>
      </c>
      <c r="T93" s="692">
        <v>0</v>
      </c>
      <c r="U93" s="693">
        <v>0</v>
      </c>
      <c r="V93" s="692">
        <v>0</v>
      </c>
      <c r="W93" s="693">
        <v>0</v>
      </c>
      <c r="X93" s="692">
        <v>0</v>
      </c>
      <c r="Y93" s="693">
        <v>0</v>
      </c>
      <c r="Z93" s="692">
        <v>0</v>
      </c>
      <c r="AA93" s="693">
        <v>0</v>
      </c>
      <c r="AB93" s="698">
        <v>0</v>
      </c>
      <c r="AC93" s="690">
        <v>0</v>
      </c>
      <c r="AD93" s="1015"/>
      <c r="AE93" s="1016"/>
      <c r="AF93" s="1017"/>
    </row>
    <row r="94" spans="1:32" x14ac:dyDescent="0.2">
      <c r="A94" s="11">
        <v>190</v>
      </c>
      <c r="B94" s="271"/>
      <c r="C94" s="1532" t="str">
        <f>'2. CAD NCCF'!C94:AF94</f>
        <v>Loans</v>
      </c>
      <c r="D94" s="1514"/>
      <c r="E94" s="1514"/>
      <c r="F94" s="1514"/>
      <c r="G94" s="1514"/>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32"/>
      <c r="AD94" s="1514"/>
      <c r="AE94" s="1514"/>
      <c r="AF94" s="1514"/>
    </row>
    <row r="95" spans="1:32" x14ac:dyDescent="0.2">
      <c r="A95" s="11">
        <v>191</v>
      </c>
      <c r="B95" s="271"/>
      <c r="C95" s="272"/>
      <c r="D95" s="1472" t="str">
        <f>'2. CAD NCCF'!D95:AF95</f>
        <v>Residential mortgages (RM)</v>
      </c>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row>
    <row r="96" spans="1:32" x14ac:dyDescent="0.2">
      <c r="A96" s="11">
        <v>192</v>
      </c>
      <c r="B96" s="271"/>
      <c r="C96" s="272"/>
      <c r="D96" s="272"/>
      <c r="E96" s="1445" t="str">
        <f>'2. CAD NCCF'!E96:L96</f>
        <v>Securitised RM (SRM)</v>
      </c>
      <c r="F96" s="1446"/>
      <c r="G96" s="1446"/>
      <c r="H96" s="1446"/>
      <c r="I96" s="1446"/>
      <c r="J96" s="1446"/>
      <c r="K96" s="1446"/>
      <c r="L96" s="1447"/>
      <c r="M96" s="399">
        <f>SUM(M97:M100)</f>
        <v>0</v>
      </c>
      <c r="N96" s="402">
        <f t="shared" ref="N96:AC96" si="22">SUBTOTAL(9,N97:N100)</f>
        <v>0</v>
      </c>
      <c r="O96" s="406">
        <f t="shared" si="22"/>
        <v>0</v>
      </c>
      <c r="P96" s="405">
        <f t="shared" si="22"/>
        <v>0</v>
      </c>
      <c r="Q96" s="407">
        <f t="shared" si="22"/>
        <v>0</v>
      </c>
      <c r="R96" s="406">
        <f t="shared" si="22"/>
        <v>0</v>
      </c>
      <c r="S96" s="406">
        <f t="shared" si="22"/>
        <v>0</v>
      </c>
      <c r="T96" s="406">
        <f t="shared" si="22"/>
        <v>0</v>
      </c>
      <c r="U96" s="406">
        <f t="shared" si="22"/>
        <v>0</v>
      </c>
      <c r="V96" s="406">
        <f t="shared" si="22"/>
        <v>0</v>
      </c>
      <c r="W96" s="406">
        <f t="shared" si="22"/>
        <v>0</v>
      </c>
      <c r="X96" s="406">
        <f t="shared" si="22"/>
        <v>0</v>
      </c>
      <c r="Y96" s="406">
        <f t="shared" si="22"/>
        <v>0</v>
      </c>
      <c r="Z96" s="406">
        <f t="shared" si="22"/>
        <v>0</v>
      </c>
      <c r="AA96" s="406">
        <f t="shared" si="22"/>
        <v>0</v>
      </c>
      <c r="AB96" s="416">
        <f t="shared" si="22"/>
        <v>0</v>
      </c>
      <c r="AC96" s="399">
        <f t="shared" si="22"/>
        <v>0</v>
      </c>
      <c r="AD96" s="1015"/>
      <c r="AE96" s="1016"/>
      <c r="AF96" s="1017"/>
    </row>
    <row r="97" spans="1:32" ht="15" customHeight="1" x14ac:dyDescent="0.2">
      <c r="A97" s="11">
        <v>193</v>
      </c>
      <c r="B97" s="271"/>
      <c r="C97" s="272"/>
      <c r="D97" s="272"/>
      <c r="E97" s="272"/>
      <c r="F97" s="1475" t="str">
        <f>'2. CAD NCCF'!F97:L97</f>
        <v>EULA securitised RM (balance at maturity)</v>
      </c>
      <c r="G97" s="1476"/>
      <c r="H97" s="1476"/>
      <c r="I97" s="1476"/>
      <c r="J97" s="1476"/>
      <c r="K97" s="1476"/>
      <c r="L97" s="1477"/>
      <c r="M97" s="690">
        <v>0</v>
      </c>
      <c r="N97" s="691">
        <v>0</v>
      </c>
      <c r="O97" s="692">
        <v>0</v>
      </c>
      <c r="P97" s="692">
        <v>0</v>
      </c>
      <c r="Q97" s="697">
        <v>0</v>
      </c>
      <c r="R97" s="692">
        <v>0</v>
      </c>
      <c r="S97" s="693">
        <v>0</v>
      </c>
      <c r="T97" s="692">
        <v>0</v>
      </c>
      <c r="U97" s="693">
        <v>0</v>
      </c>
      <c r="V97" s="692">
        <v>0</v>
      </c>
      <c r="W97" s="693">
        <v>0</v>
      </c>
      <c r="X97" s="692">
        <v>0</v>
      </c>
      <c r="Y97" s="693">
        <v>0</v>
      </c>
      <c r="Z97" s="692">
        <v>0</v>
      </c>
      <c r="AA97" s="693">
        <v>0</v>
      </c>
      <c r="AB97" s="698">
        <v>0</v>
      </c>
      <c r="AC97" s="690">
        <v>0</v>
      </c>
      <c r="AD97" s="1015"/>
      <c r="AE97" s="1016"/>
      <c r="AF97" s="1017"/>
    </row>
    <row r="98" spans="1:32" ht="15" customHeight="1" x14ac:dyDescent="0.2">
      <c r="A98" s="11">
        <v>194</v>
      </c>
      <c r="B98" s="271"/>
      <c r="C98" s="272"/>
      <c r="D98" s="272"/>
      <c r="E98" s="272"/>
      <c r="F98" s="1475" t="str">
        <f>'2. CAD NCCF'!F98:L98</f>
        <v>EULA securitised RM (payments)</v>
      </c>
      <c r="G98" s="1476"/>
      <c r="H98" s="1476"/>
      <c r="I98" s="1476"/>
      <c r="J98" s="1476"/>
      <c r="K98" s="1476"/>
      <c r="L98" s="1477"/>
      <c r="M98" s="690">
        <v>0</v>
      </c>
      <c r="N98" s="691">
        <v>0</v>
      </c>
      <c r="O98" s="692">
        <v>0</v>
      </c>
      <c r="P98" s="692">
        <v>0</v>
      </c>
      <c r="Q98" s="697">
        <v>0</v>
      </c>
      <c r="R98" s="692">
        <v>0</v>
      </c>
      <c r="S98" s="693">
        <v>0</v>
      </c>
      <c r="T98" s="692">
        <v>0</v>
      </c>
      <c r="U98" s="693">
        <v>0</v>
      </c>
      <c r="V98" s="692">
        <v>0</v>
      </c>
      <c r="W98" s="693">
        <v>0</v>
      </c>
      <c r="X98" s="692">
        <v>0</v>
      </c>
      <c r="Y98" s="693">
        <v>0</v>
      </c>
      <c r="Z98" s="692">
        <v>0</v>
      </c>
      <c r="AA98" s="693">
        <v>0</v>
      </c>
      <c r="AB98" s="698">
        <v>0</v>
      </c>
      <c r="AC98" s="690">
        <v>0</v>
      </c>
      <c r="AD98" s="1015"/>
      <c r="AE98" s="1016"/>
      <c r="AF98" s="1017"/>
    </row>
    <row r="99" spans="1:32" ht="15" customHeight="1" x14ac:dyDescent="0.2">
      <c r="A99" s="11">
        <v>195</v>
      </c>
      <c r="B99" s="271"/>
      <c r="C99" s="272"/>
      <c r="D99" s="272"/>
      <c r="E99" s="272"/>
      <c r="F99" s="1475" t="str">
        <f>'2. CAD NCCF'!F99:L99</f>
        <v>Encumbered securitised RM (balance at maturity)</v>
      </c>
      <c r="G99" s="1476"/>
      <c r="H99" s="1476"/>
      <c r="I99" s="1476"/>
      <c r="J99" s="1476"/>
      <c r="K99" s="1476"/>
      <c r="L99" s="1477"/>
      <c r="M99" s="690">
        <v>0</v>
      </c>
      <c r="N99" s="691">
        <v>0</v>
      </c>
      <c r="O99" s="692">
        <v>0</v>
      </c>
      <c r="P99" s="692">
        <v>0</v>
      </c>
      <c r="Q99" s="697">
        <v>0</v>
      </c>
      <c r="R99" s="692">
        <v>0</v>
      </c>
      <c r="S99" s="693">
        <v>0</v>
      </c>
      <c r="T99" s="692">
        <v>0</v>
      </c>
      <c r="U99" s="693">
        <v>0</v>
      </c>
      <c r="V99" s="692">
        <v>0</v>
      </c>
      <c r="W99" s="693">
        <v>0</v>
      </c>
      <c r="X99" s="692">
        <v>0</v>
      </c>
      <c r="Y99" s="693">
        <v>0</v>
      </c>
      <c r="Z99" s="692">
        <v>0</v>
      </c>
      <c r="AA99" s="693">
        <v>0</v>
      </c>
      <c r="AB99" s="698">
        <v>0</v>
      </c>
      <c r="AC99" s="690">
        <v>0</v>
      </c>
      <c r="AD99" s="1015"/>
      <c r="AE99" s="1016"/>
      <c r="AF99" s="1017"/>
    </row>
    <row r="100" spans="1:32" ht="15" customHeight="1" x14ac:dyDescent="0.2">
      <c r="A100" s="11">
        <v>196</v>
      </c>
      <c r="B100" s="271"/>
      <c r="C100" s="272"/>
      <c r="D100" s="272"/>
      <c r="E100" s="272"/>
      <c r="F100" s="1475" t="str">
        <f>'2. CAD NCCF'!F100:L100</f>
        <v>Encumbered securitised RM (payments)</v>
      </c>
      <c r="G100" s="1476"/>
      <c r="H100" s="1476"/>
      <c r="I100" s="1476"/>
      <c r="J100" s="1476"/>
      <c r="K100" s="1476"/>
      <c r="L100" s="1477"/>
      <c r="M100" s="690">
        <v>0</v>
      </c>
      <c r="N100" s="691">
        <v>0</v>
      </c>
      <c r="O100" s="692">
        <v>0</v>
      </c>
      <c r="P100" s="692">
        <v>0</v>
      </c>
      <c r="Q100" s="697">
        <v>0</v>
      </c>
      <c r="R100" s="692">
        <v>0</v>
      </c>
      <c r="S100" s="693">
        <v>0</v>
      </c>
      <c r="T100" s="692">
        <v>0</v>
      </c>
      <c r="U100" s="693">
        <v>0</v>
      </c>
      <c r="V100" s="692">
        <v>0</v>
      </c>
      <c r="W100" s="693">
        <v>0</v>
      </c>
      <c r="X100" s="692">
        <v>0</v>
      </c>
      <c r="Y100" s="693">
        <v>0</v>
      </c>
      <c r="Z100" s="692">
        <v>0</v>
      </c>
      <c r="AA100" s="693">
        <v>0</v>
      </c>
      <c r="AB100" s="698">
        <v>0</v>
      </c>
      <c r="AC100" s="690">
        <v>0</v>
      </c>
      <c r="AD100" s="1015"/>
      <c r="AE100" s="1016"/>
      <c r="AF100" s="1017"/>
    </row>
    <row r="101" spans="1:32" x14ac:dyDescent="0.2">
      <c r="A101" s="11">
        <v>197</v>
      </c>
      <c r="B101" s="271"/>
      <c r="C101" s="272"/>
      <c r="D101" s="272"/>
      <c r="E101" s="1445" t="str">
        <f>'2. CAD NCCF'!E101:L101</f>
        <v>RM insured (RMI)</v>
      </c>
      <c r="F101" s="1446"/>
      <c r="G101" s="1446"/>
      <c r="H101" s="1446"/>
      <c r="I101" s="1446"/>
      <c r="J101" s="1446"/>
      <c r="K101" s="1446"/>
      <c r="L101" s="1447"/>
      <c r="M101" s="399">
        <f>SUM(M102:M103)</f>
        <v>0</v>
      </c>
      <c r="N101" s="402">
        <f t="shared" ref="N101:AC101" si="23">SUBTOTAL(9,N102:N103)</f>
        <v>0</v>
      </c>
      <c r="O101" s="406">
        <f t="shared" si="23"/>
        <v>0</v>
      </c>
      <c r="P101" s="405">
        <f t="shared" si="23"/>
        <v>0</v>
      </c>
      <c r="Q101" s="407">
        <f t="shared" si="23"/>
        <v>0</v>
      </c>
      <c r="R101" s="406">
        <f t="shared" si="23"/>
        <v>0</v>
      </c>
      <c r="S101" s="406">
        <f t="shared" si="23"/>
        <v>0</v>
      </c>
      <c r="T101" s="406">
        <f t="shared" si="23"/>
        <v>0</v>
      </c>
      <c r="U101" s="406">
        <f t="shared" si="23"/>
        <v>0</v>
      </c>
      <c r="V101" s="406">
        <f t="shared" si="23"/>
        <v>0</v>
      </c>
      <c r="W101" s="406">
        <f t="shared" si="23"/>
        <v>0</v>
      </c>
      <c r="X101" s="406">
        <f t="shared" si="23"/>
        <v>0</v>
      </c>
      <c r="Y101" s="406">
        <f t="shared" si="23"/>
        <v>0</v>
      </c>
      <c r="Z101" s="406">
        <f t="shared" si="23"/>
        <v>0</v>
      </c>
      <c r="AA101" s="406">
        <f t="shared" si="23"/>
        <v>0</v>
      </c>
      <c r="AB101" s="416">
        <f t="shared" si="23"/>
        <v>0</v>
      </c>
      <c r="AC101" s="399">
        <f t="shared" si="23"/>
        <v>0</v>
      </c>
      <c r="AD101" s="1015"/>
      <c r="AE101" s="1016"/>
      <c r="AF101" s="1017"/>
    </row>
    <row r="102" spans="1:32" ht="15" customHeight="1" x14ac:dyDescent="0.2">
      <c r="A102" s="11">
        <v>198</v>
      </c>
      <c r="B102" s="271"/>
      <c r="C102" s="272"/>
      <c r="D102" s="272"/>
      <c r="E102" s="272"/>
      <c r="F102" s="1475" t="str">
        <f>'2. CAD NCCF'!F102:L102</f>
        <v xml:space="preserve">RMI (balance at maturity) </v>
      </c>
      <c r="G102" s="1476"/>
      <c r="H102" s="1476"/>
      <c r="I102" s="1476"/>
      <c r="J102" s="1476"/>
      <c r="K102" s="1476"/>
      <c r="L102" s="1477"/>
      <c r="M102" s="690">
        <v>0</v>
      </c>
      <c r="N102" s="691">
        <v>0</v>
      </c>
      <c r="O102" s="692">
        <v>0</v>
      </c>
      <c r="P102" s="692">
        <v>0</v>
      </c>
      <c r="Q102" s="697">
        <v>0</v>
      </c>
      <c r="R102" s="692">
        <v>0</v>
      </c>
      <c r="S102" s="693">
        <v>0</v>
      </c>
      <c r="T102" s="692">
        <v>0</v>
      </c>
      <c r="U102" s="693">
        <v>0</v>
      </c>
      <c r="V102" s="692">
        <v>0</v>
      </c>
      <c r="W102" s="693">
        <v>0</v>
      </c>
      <c r="X102" s="692">
        <v>0</v>
      </c>
      <c r="Y102" s="693">
        <v>0</v>
      </c>
      <c r="Z102" s="692">
        <v>0</v>
      </c>
      <c r="AA102" s="693">
        <v>0</v>
      </c>
      <c r="AB102" s="698">
        <v>0</v>
      </c>
      <c r="AC102" s="690">
        <v>0</v>
      </c>
      <c r="AD102" s="1015"/>
      <c r="AE102" s="1016"/>
      <c r="AF102" s="1017"/>
    </row>
    <row r="103" spans="1:32" ht="15" customHeight="1" x14ac:dyDescent="0.2">
      <c r="A103" s="11">
        <v>199</v>
      </c>
      <c r="B103" s="271"/>
      <c r="C103" s="272"/>
      <c r="D103" s="272"/>
      <c r="E103" s="272"/>
      <c r="F103" s="1475" t="str">
        <f>'2. CAD NCCF'!F103:L103</f>
        <v xml:space="preserve">RMI (payments) </v>
      </c>
      <c r="G103" s="1476"/>
      <c r="H103" s="1476"/>
      <c r="I103" s="1476"/>
      <c r="J103" s="1476"/>
      <c r="K103" s="1476"/>
      <c r="L103" s="1477"/>
      <c r="M103" s="690">
        <v>0</v>
      </c>
      <c r="N103" s="691">
        <v>0</v>
      </c>
      <c r="O103" s="692">
        <v>0</v>
      </c>
      <c r="P103" s="692">
        <v>0</v>
      </c>
      <c r="Q103" s="697">
        <v>0</v>
      </c>
      <c r="R103" s="692">
        <v>0</v>
      </c>
      <c r="S103" s="693">
        <v>0</v>
      </c>
      <c r="T103" s="692">
        <v>0</v>
      </c>
      <c r="U103" s="693">
        <v>0</v>
      </c>
      <c r="V103" s="692">
        <v>0</v>
      </c>
      <c r="W103" s="693">
        <v>0</v>
      </c>
      <c r="X103" s="692">
        <v>0</v>
      </c>
      <c r="Y103" s="693">
        <v>0</v>
      </c>
      <c r="Z103" s="692">
        <v>0</v>
      </c>
      <c r="AA103" s="693">
        <v>0</v>
      </c>
      <c r="AB103" s="698">
        <v>0</v>
      </c>
      <c r="AC103" s="690">
        <v>0</v>
      </c>
      <c r="AD103" s="1015"/>
      <c r="AE103" s="1016"/>
      <c r="AF103" s="1017"/>
    </row>
    <row r="104" spans="1:32" x14ac:dyDescent="0.2">
      <c r="A104" s="11">
        <v>200</v>
      </c>
      <c r="B104" s="271"/>
      <c r="C104" s="272"/>
      <c r="D104" s="272"/>
      <c r="E104" s="1445" t="str">
        <f>'2. CAD NCCF'!E104:L104</f>
        <v>RM not insured (RMNI)</v>
      </c>
      <c r="F104" s="1446"/>
      <c r="G104" s="1446"/>
      <c r="H104" s="1446"/>
      <c r="I104" s="1446"/>
      <c r="J104" s="1446"/>
      <c r="K104" s="1446"/>
      <c r="L104" s="1447"/>
      <c r="M104" s="399">
        <f>SUM(M105:M106)</f>
        <v>0</v>
      </c>
      <c r="N104" s="402">
        <f t="shared" ref="N104:AC104" si="24">SUBTOTAL(9,N105:N106)</f>
        <v>0</v>
      </c>
      <c r="O104" s="406">
        <f t="shared" si="24"/>
        <v>0</v>
      </c>
      <c r="P104" s="405">
        <f t="shared" si="24"/>
        <v>0</v>
      </c>
      <c r="Q104" s="407">
        <f t="shared" si="24"/>
        <v>0</v>
      </c>
      <c r="R104" s="406">
        <f t="shared" si="24"/>
        <v>0</v>
      </c>
      <c r="S104" s="406">
        <f t="shared" si="24"/>
        <v>0</v>
      </c>
      <c r="T104" s="406">
        <f t="shared" si="24"/>
        <v>0</v>
      </c>
      <c r="U104" s="406">
        <f t="shared" si="24"/>
        <v>0</v>
      </c>
      <c r="V104" s="406">
        <f t="shared" si="24"/>
        <v>0</v>
      </c>
      <c r="W104" s="406">
        <f t="shared" si="24"/>
        <v>0</v>
      </c>
      <c r="X104" s="406">
        <f t="shared" si="24"/>
        <v>0</v>
      </c>
      <c r="Y104" s="406">
        <f t="shared" si="24"/>
        <v>0</v>
      </c>
      <c r="Z104" s="406">
        <f t="shared" si="24"/>
        <v>0</v>
      </c>
      <c r="AA104" s="406">
        <f t="shared" si="24"/>
        <v>0</v>
      </c>
      <c r="AB104" s="416">
        <f t="shared" si="24"/>
        <v>0</v>
      </c>
      <c r="AC104" s="399">
        <f t="shared" si="24"/>
        <v>0</v>
      </c>
      <c r="AD104" s="1015"/>
      <c r="AE104" s="1016"/>
      <c r="AF104" s="1017"/>
    </row>
    <row r="105" spans="1:32" ht="15" customHeight="1" x14ac:dyDescent="0.2">
      <c r="A105" s="11">
        <v>201</v>
      </c>
      <c r="B105" s="271"/>
      <c r="C105" s="272"/>
      <c r="D105" s="272"/>
      <c r="E105" s="272"/>
      <c r="F105" s="1475" t="str">
        <f>'2. CAD NCCF'!F105:L105</f>
        <v xml:space="preserve">RMNI (balance of maturity) </v>
      </c>
      <c r="G105" s="1476"/>
      <c r="H105" s="1476"/>
      <c r="I105" s="1476"/>
      <c r="J105" s="1476"/>
      <c r="K105" s="1476"/>
      <c r="L105" s="1477"/>
      <c r="M105" s="690">
        <v>0</v>
      </c>
      <c r="N105" s="691">
        <v>0</v>
      </c>
      <c r="O105" s="692">
        <v>0</v>
      </c>
      <c r="P105" s="692">
        <v>0</v>
      </c>
      <c r="Q105" s="697">
        <v>0</v>
      </c>
      <c r="R105" s="692">
        <v>0</v>
      </c>
      <c r="S105" s="693">
        <v>0</v>
      </c>
      <c r="T105" s="692">
        <v>0</v>
      </c>
      <c r="U105" s="693">
        <v>0</v>
      </c>
      <c r="V105" s="692">
        <v>0</v>
      </c>
      <c r="W105" s="693">
        <v>0</v>
      </c>
      <c r="X105" s="692">
        <v>0</v>
      </c>
      <c r="Y105" s="693">
        <v>0</v>
      </c>
      <c r="Z105" s="692">
        <v>0</v>
      </c>
      <c r="AA105" s="693">
        <v>0</v>
      </c>
      <c r="AB105" s="698">
        <v>0</v>
      </c>
      <c r="AC105" s="690">
        <v>0</v>
      </c>
      <c r="AD105" s="1015"/>
      <c r="AE105" s="1016"/>
      <c r="AF105" s="1017"/>
    </row>
    <row r="106" spans="1:32" ht="15" customHeight="1" x14ac:dyDescent="0.2">
      <c r="A106" s="11">
        <v>202</v>
      </c>
      <c r="B106" s="271"/>
      <c r="C106" s="272"/>
      <c r="D106" s="272"/>
      <c r="E106" s="272"/>
      <c r="F106" s="1475" t="str">
        <f>'2. CAD NCCF'!F106:L106</f>
        <v xml:space="preserve">RMNI (payments) </v>
      </c>
      <c r="G106" s="1476"/>
      <c r="H106" s="1476"/>
      <c r="I106" s="1476"/>
      <c r="J106" s="1476"/>
      <c r="K106" s="1476"/>
      <c r="L106" s="1477"/>
      <c r="M106" s="690">
        <v>0</v>
      </c>
      <c r="N106" s="691">
        <v>0</v>
      </c>
      <c r="O106" s="692">
        <v>0</v>
      </c>
      <c r="P106" s="692">
        <v>0</v>
      </c>
      <c r="Q106" s="697">
        <v>0</v>
      </c>
      <c r="R106" s="692">
        <v>0</v>
      </c>
      <c r="S106" s="693">
        <v>0</v>
      </c>
      <c r="T106" s="692">
        <v>0</v>
      </c>
      <c r="U106" s="693">
        <v>0</v>
      </c>
      <c r="V106" s="692">
        <v>0</v>
      </c>
      <c r="W106" s="693">
        <v>0</v>
      </c>
      <c r="X106" s="692">
        <v>0</v>
      </c>
      <c r="Y106" s="693">
        <v>0</v>
      </c>
      <c r="Z106" s="692">
        <v>0</v>
      </c>
      <c r="AA106" s="693">
        <v>0</v>
      </c>
      <c r="AB106" s="698">
        <v>0</v>
      </c>
      <c r="AC106" s="690">
        <v>0</v>
      </c>
      <c r="AD106" s="1015"/>
      <c r="AE106" s="1016"/>
      <c r="AF106" s="1017"/>
    </row>
    <row r="107" spans="1:32" x14ac:dyDescent="0.2">
      <c r="A107" s="11">
        <v>203</v>
      </c>
      <c r="B107" s="271"/>
      <c r="C107" s="272"/>
      <c r="D107" s="1472" t="str">
        <f>'2. CAD NCCF'!D107:AF107</f>
        <v>Commercial mortgages (CM)</v>
      </c>
      <c r="E107" s="1473"/>
      <c r="F107" s="1473"/>
      <c r="G107" s="1473"/>
      <c r="H107" s="1473"/>
      <c r="I107" s="1473"/>
      <c r="J107" s="1473"/>
      <c r="K107" s="1473"/>
      <c r="L107" s="1473"/>
      <c r="M107" s="1473"/>
      <c r="N107" s="1473"/>
      <c r="O107" s="1473"/>
      <c r="P107" s="1473"/>
      <c r="Q107" s="1473"/>
      <c r="R107" s="1473"/>
      <c r="S107" s="1473"/>
      <c r="T107" s="1473"/>
      <c r="U107" s="1473"/>
      <c r="V107" s="1473"/>
      <c r="W107" s="1473"/>
      <c r="X107" s="1473"/>
      <c r="Y107" s="1473"/>
      <c r="Z107" s="1473"/>
      <c r="AA107" s="1473"/>
      <c r="AB107" s="1473"/>
      <c r="AC107" s="1473"/>
      <c r="AD107" s="1473"/>
      <c r="AE107" s="1473"/>
      <c r="AF107" s="1473"/>
    </row>
    <row r="108" spans="1:32" x14ac:dyDescent="0.2">
      <c r="A108" s="11">
        <v>204</v>
      </c>
      <c r="B108" s="271"/>
      <c r="C108" s="272"/>
      <c r="D108" s="272"/>
      <c r="E108" s="1445" t="str">
        <f>'2. CAD NCCF'!E108:L108</f>
        <v>Securitised commercial mortgages (SCM)</v>
      </c>
      <c r="F108" s="1446"/>
      <c r="G108" s="1446"/>
      <c r="H108" s="1446"/>
      <c r="I108" s="1446"/>
      <c r="J108" s="1446"/>
      <c r="K108" s="1446"/>
      <c r="L108" s="1447"/>
      <c r="M108" s="399">
        <f>SUM(M109:M112)</f>
        <v>0</v>
      </c>
      <c r="N108" s="402">
        <f t="shared" ref="N108:AC108" si="25">SUBTOTAL(9,N109:N112)</f>
        <v>0</v>
      </c>
      <c r="O108" s="406">
        <f t="shared" si="25"/>
        <v>0</v>
      </c>
      <c r="P108" s="405">
        <f t="shared" si="25"/>
        <v>0</v>
      </c>
      <c r="Q108" s="407">
        <f t="shared" si="25"/>
        <v>0</v>
      </c>
      <c r="R108" s="406">
        <f t="shared" si="25"/>
        <v>0</v>
      </c>
      <c r="S108" s="406">
        <f t="shared" si="25"/>
        <v>0</v>
      </c>
      <c r="T108" s="406">
        <f t="shared" si="25"/>
        <v>0</v>
      </c>
      <c r="U108" s="406">
        <f t="shared" si="25"/>
        <v>0</v>
      </c>
      <c r="V108" s="406">
        <f t="shared" si="25"/>
        <v>0</v>
      </c>
      <c r="W108" s="406">
        <f t="shared" si="25"/>
        <v>0</v>
      </c>
      <c r="X108" s="406">
        <f t="shared" si="25"/>
        <v>0</v>
      </c>
      <c r="Y108" s="406">
        <f t="shared" si="25"/>
        <v>0</v>
      </c>
      <c r="Z108" s="406">
        <f t="shared" si="25"/>
        <v>0</v>
      </c>
      <c r="AA108" s="406">
        <f t="shared" si="25"/>
        <v>0</v>
      </c>
      <c r="AB108" s="416">
        <f t="shared" si="25"/>
        <v>0</v>
      </c>
      <c r="AC108" s="399">
        <f t="shared" si="25"/>
        <v>0</v>
      </c>
      <c r="AD108" s="1015"/>
      <c r="AE108" s="1016"/>
      <c r="AF108" s="1017"/>
    </row>
    <row r="109" spans="1:32" x14ac:dyDescent="0.2">
      <c r="A109" s="11">
        <v>205</v>
      </c>
      <c r="B109" s="271"/>
      <c r="C109" s="272"/>
      <c r="D109" s="272"/>
      <c r="E109" s="272"/>
      <c r="F109" s="1475" t="str">
        <f>'2. CAD NCCF'!F109:L109</f>
        <v>EULA securitised CM (balance at maturity)</v>
      </c>
      <c r="G109" s="1476"/>
      <c r="H109" s="1476"/>
      <c r="I109" s="1476"/>
      <c r="J109" s="1476"/>
      <c r="K109" s="1476"/>
      <c r="L109" s="1477"/>
      <c r="M109" s="690">
        <v>0</v>
      </c>
      <c r="N109" s="691">
        <v>0</v>
      </c>
      <c r="O109" s="692">
        <v>0</v>
      </c>
      <c r="P109" s="692">
        <v>0</v>
      </c>
      <c r="Q109" s="697">
        <v>0</v>
      </c>
      <c r="R109" s="692">
        <v>0</v>
      </c>
      <c r="S109" s="693">
        <v>0</v>
      </c>
      <c r="T109" s="692">
        <v>0</v>
      </c>
      <c r="U109" s="693">
        <v>0</v>
      </c>
      <c r="V109" s="692">
        <v>0</v>
      </c>
      <c r="W109" s="693">
        <v>0</v>
      </c>
      <c r="X109" s="692">
        <v>0</v>
      </c>
      <c r="Y109" s="693">
        <v>0</v>
      </c>
      <c r="Z109" s="692">
        <v>0</v>
      </c>
      <c r="AA109" s="693">
        <v>0</v>
      </c>
      <c r="AB109" s="698">
        <v>0</v>
      </c>
      <c r="AC109" s="690">
        <v>0</v>
      </c>
      <c r="AD109" s="1015"/>
      <c r="AE109" s="1016"/>
      <c r="AF109" s="1017"/>
    </row>
    <row r="110" spans="1:32" ht="15" customHeight="1" x14ac:dyDescent="0.2">
      <c r="A110" s="11">
        <v>206</v>
      </c>
      <c r="B110" s="271"/>
      <c r="C110" s="272"/>
      <c r="D110" s="272"/>
      <c r="E110" s="272"/>
      <c r="F110" s="1475" t="str">
        <f>'2. CAD NCCF'!F110:L110</f>
        <v>EULA securitised CM (payments)</v>
      </c>
      <c r="G110" s="1476"/>
      <c r="H110" s="1476"/>
      <c r="I110" s="1476"/>
      <c r="J110" s="1476"/>
      <c r="K110" s="1476"/>
      <c r="L110" s="1477"/>
      <c r="M110" s="690">
        <v>0</v>
      </c>
      <c r="N110" s="691">
        <v>0</v>
      </c>
      <c r="O110" s="692">
        <v>0</v>
      </c>
      <c r="P110" s="692">
        <v>0</v>
      </c>
      <c r="Q110" s="697">
        <v>0</v>
      </c>
      <c r="R110" s="692">
        <v>0</v>
      </c>
      <c r="S110" s="693">
        <v>0</v>
      </c>
      <c r="T110" s="692">
        <v>0</v>
      </c>
      <c r="U110" s="693">
        <v>0</v>
      </c>
      <c r="V110" s="692">
        <v>0</v>
      </c>
      <c r="W110" s="693">
        <v>0</v>
      </c>
      <c r="X110" s="692">
        <v>0</v>
      </c>
      <c r="Y110" s="693">
        <v>0</v>
      </c>
      <c r="Z110" s="692">
        <v>0</v>
      </c>
      <c r="AA110" s="693">
        <v>0</v>
      </c>
      <c r="AB110" s="698">
        <v>0</v>
      </c>
      <c r="AC110" s="690">
        <v>0</v>
      </c>
      <c r="AD110" s="1015"/>
      <c r="AE110" s="1016"/>
      <c r="AF110" s="1017"/>
    </row>
    <row r="111" spans="1:32" ht="15" customHeight="1" x14ac:dyDescent="0.2">
      <c r="A111" s="11">
        <v>207</v>
      </c>
      <c r="B111" s="271"/>
      <c r="C111" s="272"/>
      <c r="D111" s="272"/>
      <c r="E111" s="272"/>
      <c r="F111" s="1475" t="str">
        <f>'2. CAD NCCF'!F111:L111</f>
        <v>Encumbered securitised CM (balance at maturity)</v>
      </c>
      <c r="G111" s="1476"/>
      <c r="H111" s="1476"/>
      <c r="I111" s="1476"/>
      <c r="J111" s="1476"/>
      <c r="K111" s="1476"/>
      <c r="L111" s="1477"/>
      <c r="M111" s="690">
        <v>0</v>
      </c>
      <c r="N111" s="691">
        <v>0</v>
      </c>
      <c r="O111" s="692">
        <v>0</v>
      </c>
      <c r="P111" s="692">
        <v>0</v>
      </c>
      <c r="Q111" s="697">
        <v>0</v>
      </c>
      <c r="R111" s="692">
        <v>0</v>
      </c>
      <c r="S111" s="693">
        <v>0</v>
      </c>
      <c r="T111" s="692">
        <v>0</v>
      </c>
      <c r="U111" s="693">
        <v>0</v>
      </c>
      <c r="V111" s="692">
        <v>0</v>
      </c>
      <c r="W111" s="693">
        <v>0</v>
      </c>
      <c r="X111" s="692">
        <v>0</v>
      </c>
      <c r="Y111" s="693">
        <v>0</v>
      </c>
      <c r="Z111" s="692">
        <v>0</v>
      </c>
      <c r="AA111" s="693">
        <v>0</v>
      </c>
      <c r="AB111" s="698">
        <v>0</v>
      </c>
      <c r="AC111" s="690">
        <v>0</v>
      </c>
      <c r="AD111" s="1015"/>
      <c r="AE111" s="1016"/>
      <c r="AF111" s="1017"/>
    </row>
    <row r="112" spans="1:32" ht="15" customHeight="1" x14ac:dyDescent="0.2">
      <c r="A112" s="11">
        <v>208</v>
      </c>
      <c r="B112" s="271"/>
      <c r="C112" s="272"/>
      <c r="D112" s="272"/>
      <c r="E112" s="272"/>
      <c r="F112" s="1475" t="str">
        <f>'2. CAD NCCF'!F112:L112</f>
        <v>Encumbered securitised CM (payments)</v>
      </c>
      <c r="G112" s="1476"/>
      <c r="H112" s="1476"/>
      <c r="I112" s="1476"/>
      <c r="J112" s="1476"/>
      <c r="K112" s="1476"/>
      <c r="L112" s="1477"/>
      <c r="M112" s="690">
        <v>0</v>
      </c>
      <c r="N112" s="691">
        <v>0</v>
      </c>
      <c r="O112" s="692">
        <v>0</v>
      </c>
      <c r="P112" s="692">
        <v>0</v>
      </c>
      <c r="Q112" s="697">
        <v>0</v>
      </c>
      <c r="R112" s="692">
        <v>0</v>
      </c>
      <c r="S112" s="693">
        <v>0</v>
      </c>
      <c r="T112" s="692">
        <v>0</v>
      </c>
      <c r="U112" s="693">
        <v>0</v>
      </c>
      <c r="V112" s="692">
        <v>0</v>
      </c>
      <c r="W112" s="693">
        <v>0</v>
      </c>
      <c r="X112" s="692">
        <v>0</v>
      </c>
      <c r="Y112" s="693">
        <v>0</v>
      </c>
      <c r="Z112" s="692">
        <v>0</v>
      </c>
      <c r="AA112" s="693">
        <v>0</v>
      </c>
      <c r="AB112" s="698">
        <v>0</v>
      </c>
      <c r="AC112" s="690">
        <v>0</v>
      </c>
      <c r="AD112" s="1015"/>
      <c r="AE112" s="1016"/>
      <c r="AF112" s="1017"/>
    </row>
    <row r="113" spans="1:32" x14ac:dyDescent="0.2">
      <c r="A113" s="11">
        <v>209</v>
      </c>
      <c r="B113" s="271"/>
      <c r="C113" s="272"/>
      <c r="D113" s="272"/>
      <c r="E113" s="1445" t="str">
        <f>'2. CAD NCCF'!E113:L113</f>
        <v>CM insured (CMI)</v>
      </c>
      <c r="F113" s="1446"/>
      <c r="G113" s="1446"/>
      <c r="H113" s="1446"/>
      <c r="I113" s="1446"/>
      <c r="J113" s="1446"/>
      <c r="K113" s="1446"/>
      <c r="L113" s="1447"/>
      <c r="M113" s="399">
        <f>SUM(M114:M115)</f>
        <v>0</v>
      </c>
      <c r="N113" s="402">
        <f t="shared" ref="N113:AC113" si="26">SUBTOTAL(9,N114:N115)</f>
        <v>0</v>
      </c>
      <c r="O113" s="406">
        <f t="shared" si="26"/>
        <v>0</v>
      </c>
      <c r="P113" s="405">
        <f t="shared" si="26"/>
        <v>0</v>
      </c>
      <c r="Q113" s="407">
        <f t="shared" si="26"/>
        <v>0</v>
      </c>
      <c r="R113" s="406">
        <f t="shared" si="26"/>
        <v>0</v>
      </c>
      <c r="S113" s="406">
        <f t="shared" si="26"/>
        <v>0</v>
      </c>
      <c r="T113" s="406">
        <f t="shared" si="26"/>
        <v>0</v>
      </c>
      <c r="U113" s="406">
        <f t="shared" si="26"/>
        <v>0</v>
      </c>
      <c r="V113" s="406">
        <f t="shared" si="26"/>
        <v>0</v>
      </c>
      <c r="W113" s="406">
        <f t="shared" si="26"/>
        <v>0</v>
      </c>
      <c r="X113" s="406">
        <f t="shared" si="26"/>
        <v>0</v>
      </c>
      <c r="Y113" s="406">
        <f t="shared" si="26"/>
        <v>0</v>
      </c>
      <c r="Z113" s="406">
        <f t="shared" si="26"/>
        <v>0</v>
      </c>
      <c r="AA113" s="406">
        <f t="shared" si="26"/>
        <v>0</v>
      </c>
      <c r="AB113" s="416">
        <f t="shared" si="26"/>
        <v>0</v>
      </c>
      <c r="AC113" s="399">
        <f t="shared" si="26"/>
        <v>0</v>
      </c>
      <c r="AD113" s="1015"/>
      <c r="AE113" s="1016"/>
      <c r="AF113" s="1017"/>
    </row>
    <row r="114" spans="1:32" ht="15" customHeight="1" x14ac:dyDescent="0.2">
      <c r="A114" s="11">
        <v>210</v>
      </c>
      <c r="B114" s="271"/>
      <c r="C114" s="272"/>
      <c r="D114" s="272"/>
      <c r="E114" s="272"/>
      <c r="F114" s="1475" t="str">
        <f>'2. CAD NCCF'!F114:L114</f>
        <v xml:space="preserve">CMI (balance at maturity) </v>
      </c>
      <c r="G114" s="1476"/>
      <c r="H114" s="1476"/>
      <c r="I114" s="1476"/>
      <c r="J114" s="1476"/>
      <c r="K114" s="1476"/>
      <c r="L114" s="1477"/>
      <c r="M114" s="690">
        <v>0</v>
      </c>
      <c r="N114" s="691">
        <v>0</v>
      </c>
      <c r="O114" s="692">
        <v>0</v>
      </c>
      <c r="P114" s="692">
        <v>0</v>
      </c>
      <c r="Q114" s="697">
        <v>0</v>
      </c>
      <c r="R114" s="692">
        <v>0</v>
      </c>
      <c r="S114" s="693">
        <v>0</v>
      </c>
      <c r="T114" s="692">
        <v>0</v>
      </c>
      <c r="U114" s="693">
        <v>0</v>
      </c>
      <c r="V114" s="692">
        <v>0</v>
      </c>
      <c r="W114" s="693">
        <v>0</v>
      </c>
      <c r="X114" s="692">
        <v>0</v>
      </c>
      <c r="Y114" s="693">
        <v>0</v>
      </c>
      <c r="Z114" s="692">
        <v>0</v>
      </c>
      <c r="AA114" s="693">
        <v>0</v>
      </c>
      <c r="AB114" s="698">
        <v>0</v>
      </c>
      <c r="AC114" s="690">
        <v>0</v>
      </c>
      <c r="AD114" s="1015"/>
      <c r="AE114" s="1016"/>
      <c r="AF114" s="1017"/>
    </row>
    <row r="115" spans="1:32" ht="15" customHeight="1" x14ac:dyDescent="0.2">
      <c r="A115" s="11">
        <v>211</v>
      </c>
      <c r="B115" s="271"/>
      <c r="C115" s="272"/>
      <c r="D115" s="272"/>
      <c r="E115" s="272"/>
      <c r="F115" s="1475" t="str">
        <f>'2. CAD NCCF'!F115:L115</f>
        <v xml:space="preserve">CMI (payments) </v>
      </c>
      <c r="G115" s="1476"/>
      <c r="H115" s="1476"/>
      <c r="I115" s="1476"/>
      <c r="J115" s="1476"/>
      <c r="K115" s="1476"/>
      <c r="L115" s="1477"/>
      <c r="M115" s="690">
        <v>0</v>
      </c>
      <c r="N115" s="691">
        <v>0</v>
      </c>
      <c r="O115" s="692">
        <v>0</v>
      </c>
      <c r="P115" s="692">
        <v>0</v>
      </c>
      <c r="Q115" s="697">
        <v>0</v>
      </c>
      <c r="R115" s="692">
        <v>0</v>
      </c>
      <c r="S115" s="693">
        <v>0</v>
      </c>
      <c r="T115" s="692">
        <v>0</v>
      </c>
      <c r="U115" s="693">
        <v>0</v>
      </c>
      <c r="V115" s="692">
        <v>0</v>
      </c>
      <c r="W115" s="693">
        <v>0</v>
      </c>
      <c r="X115" s="692">
        <v>0</v>
      </c>
      <c r="Y115" s="693">
        <v>0</v>
      </c>
      <c r="Z115" s="692">
        <v>0</v>
      </c>
      <c r="AA115" s="693">
        <v>0</v>
      </c>
      <c r="AB115" s="698">
        <v>0</v>
      </c>
      <c r="AC115" s="690">
        <v>0</v>
      </c>
      <c r="AD115" s="1015"/>
      <c r="AE115" s="1016"/>
      <c r="AF115" s="1017"/>
    </row>
    <row r="116" spans="1:32" x14ac:dyDescent="0.2">
      <c r="A116" s="11">
        <v>212</v>
      </c>
      <c r="B116" s="271"/>
      <c r="C116" s="272"/>
      <c r="D116" s="272"/>
      <c r="E116" s="1445" t="str">
        <f>'2. CAD NCCF'!E116:L116</f>
        <v>CM not insured (CMNI)</v>
      </c>
      <c r="F116" s="1446"/>
      <c r="G116" s="1446"/>
      <c r="H116" s="1446"/>
      <c r="I116" s="1446"/>
      <c r="J116" s="1446"/>
      <c r="K116" s="1446"/>
      <c r="L116" s="1447"/>
      <c r="M116" s="399">
        <f>SUM(M117:M118)</f>
        <v>0</v>
      </c>
      <c r="N116" s="402">
        <f t="shared" ref="N116:AC116" si="27">SUBTOTAL(9,N117:N118)</f>
        <v>0</v>
      </c>
      <c r="O116" s="406">
        <f t="shared" si="27"/>
        <v>0</v>
      </c>
      <c r="P116" s="405">
        <f t="shared" si="27"/>
        <v>0</v>
      </c>
      <c r="Q116" s="407">
        <f t="shared" si="27"/>
        <v>0</v>
      </c>
      <c r="R116" s="406">
        <f t="shared" si="27"/>
        <v>0</v>
      </c>
      <c r="S116" s="406">
        <f t="shared" si="27"/>
        <v>0</v>
      </c>
      <c r="T116" s="406">
        <f t="shared" si="27"/>
        <v>0</v>
      </c>
      <c r="U116" s="406">
        <f t="shared" si="27"/>
        <v>0</v>
      </c>
      <c r="V116" s="406">
        <f t="shared" si="27"/>
        <v>0</v>
      </c>
      <c r="W116" s="406">
        <f t="shared" si="27"/>
        <v>0</v>
      </c>
      <c r="X116" s="406">
        <f t="shared" si="27"/>
        <v>0</v>
      </c>
      <c r="Y116" s="406">
        <f t="shared" si="27"/>
        <v>0</v>
      </c>
      <c r="Z116" s="406">
        <f t="shared" si="27"/>
        <v>0</v>
      </c>
      <c r="AA116" s="406">
        <f t="shared" si="27"/>
        <v>0</v>
      </c>
      <c r="AB116" s="416">
        <f t="shared" si="27"/>
        <v>0</v>
      </c>
      <c r="AC116" s="399">
        <f t="shared" si="27"/>
        <v>0</v>
      </c>
      <c r="AD116" s="1015"/>
      <c r="AE116" s="1016"/>
      <c r="AF116" s="1017"/>
    </row>
    <row r="117" spans="1:32" ht="15" customHeight="1" x14ac:dyDescent="0.2">
      <c r="A117" s="11">
        <v>213</v>
      </c>
      <c r="B117" s="271"/>
      <c r="C117" s="272"/>
      <c r="D117" s="272"/>
      <c r="E117" s="272"/>
      <c r="F117" s="1475" t="str">
        <f>'2. CAD NCCF'!F117:L117</f>
        <v xml:space="preserve">CMNI (balance at maturity) </v>
      </c>
      <c r="G117" s="1476"/>
      <c r="H117" s="1476"/>
      <c r="I117" s="1476"/>
      <c r="J117" s="1476"/>
      <c r="K117" s="1476"/>
      <c r="L117" s="1477"/>
      <c r="M117" s="690">
        <v>0</v>
      </c>
      <c r="N117" s="691">
        <v>0</v>
      </c>
      <c r="O117" s="692">
        <v>0</v>
      </c>
      <c r="P117" s="692">
        <v>0</v>
      </c>
      <c r="Q117" s="697">
        <v>0</v>
      </c>
      <c r="R117" s="692">
        <v>0</v>
      </c>
      <c r="S117" s="693">
        <v>0</v>
      </c>
      <c r="T117" s="693">
        <v>0</v>
      </c>
      <c r="U117" s="693">
        <v>0</v>
      </c>
      <c r="V117" s="692">
        <v>0</v>
      </c>
      <c r="W117" s="693">
        <v>0</v>
      </c>
      <c r="X117" s="692">
        <v>0</v>
      </c>
      <c r="Y117" s="693">
        <v>0</v>
      </c>
      <c r="Z117" s="692">
        <v>0</v>
      </c>
      <c r="AA117" s="693">
        <v>0</v>
      </c>
      <c r="AB117" s="698">
        <v>0</v>
      </c>
      <c r="AC117" s="690">
        <v>0</v>
      </c>
      <c r="AD117" s="1015"/>
      <c r="AE117" s="1016"/>
      <c r="AF117" s="1017"/>
    </row>
    <row r="118" spans="1:32" ht="15" customHeight="1" x14ac:dyDescent="0.2">
      <c r="A118" s="11">
        <v>214</v>
      </c>
      <c r="B118" s="271"/>
      <c r="C118" s="272"/>
      <c r="D118" s="272"/>
      <c r="E118" s="272"/>
      <c r="F118" s="1475" t="str">
        <f>'2. CAD NCCF'!F118:L118</f>
        <v xml:space="preserve">CMNI (payments) </v>
      </c>
      <c r="G118" s="1476"/>
      <c r="H118" s="1476"/>
      <c r="I118" s="1476"/>
      <c r="J118" s="1476"/>
      <c r="K118" s="1476"/>
      <c r="L118" s="1477"/>
      <c r="M118" s="690">
        <v>0</v>
      </c>
      <c r="N118" s="691">
        <v>0</v>
      </c>
      <c r="O118" s="692">
        <v>0</v>
      </c>
      <c r="P118" s="692">
        <v>0</v>
      </c>
      <c r="Q118" s="697">
        <v>0</v>
      </c>
      <c r="R118" s="692">
        <v>0</v>
      </c>
      <c r="S118" s="693">
        <v>0</v>
      </c>
      <c r="T118" s="692">
        <v>0</v>
      </c>
      <c r="U118" s="693">
        <v>0</v>
      </c>
      <c r="V118" s="692">
        <v>0</v>
      </c>
      <c r="W118" s="693">
        <v>0</v>
      </c>
      <c r="X118" s="692">
        <v>0</v>
      </c>
      <c r="Y118" s="693">
        <v>0</v>
      </c>
      <c r="Z118" s="692">
        <v>0</v>
      </c>
      <c r="AA118" s="693">
        <v>0</v>
      </c>
      <c r="AB118" s="698">
        <v>0</v>
      </c>
      <c r="AC118" s="690">
        <v>0</v>
      </c>
      <c r="AD118" s="1015"/>
      <c r="AE118" s="1016"/>
      <c r="AF118" s="1017"/>
    </row>
    <row r="119" spans="1:32" x14ac:dyDescent="0.2">
      <c r="A119" s="11">
        <v>215</v>
      </c>
      <c r="B119" s="271"/>
      <c r="C119" s="272"/>
      <c r="D119" s="1472" t="str">
        <f>'2. CAD NCCF'!D119:L119</f>
        <v>Personal loans (PL)</v>
      </c>
      <c r="E119" s="1473"/>
      <c r="F119" s="1473"/>
      <c r="G119" s="1473"/>
      <c r="H119" s="1473"/>
      <c r="I119" s="1473"/>
      <c r="J119" s="1473"/>
      <c r="K119" s="1473"/>
      <c r="L119" s="1473"/>
      <c r="M119" s="399">
        <f>SUM(M120:M122)</f>
        <v>0</v>
      </c>
      <c r="N119" s="402">
        <f>SUBTOTAL(9,N120:N121)</f>
        <v>0</v>
      </c>
      <c r="O119" s="406">
        <f t="shared" ref="O119:AC119" si="28">SUBTOTAL(9,O120:O121)</f>
        <v>0</v>
      </c>
      <c r="P119" s="405">
        <f t="shared" si="28"/>
        <v>0</v>
      </c>
      <c r="Q119" s="407">
        <f t="shared" si="28"/>
        <v>0</v>
      </c>
      <c r="R119" s="406">
        <f t="shared" si="28"/>
        <v>0</v>
      </c>
      <c r="S119" s="406">
        <f t="shared" si="28"/>
        <v>0</v>
      </c>
      <c r="T119" s="406">
        <f t="shared" si="28"/>
        <v>0</v>
      </c>
      <c r="U119" s="406">
        <f t="shared" si="28"/>
        <v>0</v>
      </c>
      <c r="V119" s="406">
        <f t="shared" si="28"/>
        <v>0</v>
      </c>
      <c r="W119" s="406">
        <f t="shared" si="28"/>
        <v>0</v>
      </c>
      <c r="X119" s="406">
        <f t="shared" si="28"/>
        <v>0</v>
      </c>
      <c r="Y119" s="406">
        <f t="shared" si="28"/>
        <v>0</v>
      </c>
      <c r="Z119" s="406">
        <f t="shared" si="28"/>
        <v>0</v>
      </c>
      <c r="AA119" s="406">
        <f t="shared" si="28"/>
        <v>0</v>
      </c>
      <c r="AB119" s="416">
        <f t="shared" si="28"/>
        <v>0</v>
      </c>
      <c r="AC119" s="399">
        <f t="shared" si="28"/>
        <v>0</v>
      </c>
      <c r="AD119" s="1015"/>
      <c r="AE119" s="1016"/>
      <c r="AF119" s="1017"/>
    </row>
    <row r="120" spans="1:32" ht="15" customHeight="1" x14ac:dyDescent="0.2">
      <c r="A120" s="11">
        <v>216</v>
      </c>
      <c r="B120" s="271"/>
      <c r="C120" s="272"/>
      <c r="D120" s="272"/>
      <c r="E120" s="272"/>
      <c r="F120" s="1475" t="str">
        <f>'2. CAD NCCF'!F120:L120</f>
        <v xml:space="preserve">PL - fixed maturity </v>
      </c>
      <c r="G120" s="1476"/>
      <c r="H120" s="1476"/>
      <c r="I120" s="1476"/>
      <c r="J120" s="1476"/>
      <c r="K120" s="1476"/>
      <c r="L120" s="1477"/>
      <c r="M120" s="690">
        <v>0</v>
      </c>
      <c r="N120" s="691">
        <v>0</v>
      </c>
      <c r="O120" s="692">
        <v>0</v>
      </c>
      <c r="P120" s="692">
        <v>0</v>
      </c>
      <c r="Q120" s="697">
        <v>0</v>
      </c>
      <c r="R120" s="692">
        <v>0</v>
      </c>
      <c r="S120" s="693">
        <v>0</v>
      </c>
      <c r="T120" s="692">
        <v>0</v>
      </c>
      <c r="U120" s="693">
        <v>0</v>
      </c>
      <c r="V120" s="692">
        <v>0</v>
      </c>
      <c r="W120" s="693">
        <v>0</v>
      </c>
      <c r="X120" s="692">
        <v>0</v>
      </c>
      <c r="Y120" s="693">
        <v>0</v>
      </c>
      <c r="Z120" s="692">
        <v>0</v>
      </c>
      <c r="AA120" s="693">
        <v>0</v>
      </c>
      <c r="AB120" s="698">
        <v>0</v>
      </c>
      <c r="AC120" s="690">
        <v>0</v>
      </c>
      <c r="AD120" s="1015"/>
      <c r="AE120" s="1016"/>
      <c r="AF120" s="1017"/>
    </row>
    <row r="121" spans="1:32" ht="15" customHeight="1" x14ac:dyDescent="0.2">
      <c r="A121" s="11">
        <v>217</v>
      </c>
      <c r="B121" s="271"/>
      <c r="C121" s="272"/>
      <c r="D121" s="272"/>
      <c r="E121" s="272"/>
      <c r="F121" s="1475" t="str">
        <f>'2. CAD NCCF'!F121:L121</f>
        <v xml:space="preserve">PL - open maturity with minimum payment </v>
      </c>
      <c r="G121" s="1476"/>
      <c r="H121" s="1476"/>
      <c r="I121" s="1476"/>
      <c r="J121" s="1476"/>
      <c r="K121" s="1476"/>
      <c r="L121" s="1477"/>
      <c r="M121" s="690">
        <v>0</v>
      </c>
      <c r="N121" s="691">
        <v>0</v>
      </c>
      <c r="O121" s="692">
        <v>0</v>
      </c>
      <c r="P121" s="692">
        <v>0</v>
      </c>
      <c r="Q121" s="697">
        <v>0</v>
      </c>
      <c r="R121" s="692">
        <v>0</v>
      </c>
      <c r="S121" s="693">
        <v>0</v>
      </c>
      <c r="T121" s="692">
        <v>0</v>
      </c>
      <c r="U121" s="693">
        <v>0</v>
      </c>
      <c r="V121" s="692">
        <v>0</v>
      </c>
      <c r="W121" s="693">
        <v>0</v>
      </c>
      <c r="X121" s="692">
        <v>0</v>
      </c>
      <c r="Y121" s="693">
        <v>0</v>
      </c>
      <c r="Z121" s="692">
        <v>0</v>
      </c>
      <c r="AA121" s="693">
        <v>0</v>
      </c>
      <c r="AB121" s="698">
        <v>0</v>
      </c>
      <c r="AC121" s="690">
        <v>0</v>
      </c>
      <c r="AD121" s="1015"/>
      <c r="AE121" s="1016"/>
      <c r="AF121" s="1017"/>
    </row>
    <row r="122" spans="1:32" ht="15" customHeight="1" x14ac:dyDescent="0.2">
      <c r="A122" s="11">
        <v>218</v>
      </c>
      <c r="B122" s="271"/>
      <c r="C122" s="272"/>
      <c r="D122" s="272"/>
      <c r="E122" s="272"/>
      <c r="F122" s="1475" t="str">
        <f>'2. CAD NCCF'!F122:L122</f>
        <v xml:space="preserve">PL - open maturity with no minimum payment </v>
      </c>
      <c r="G122" s="1476"/>
      <c r="H122" s="1476"/>
      <c r="I122" s="1476"/>
      <c r="J122" s="1476"/>
      <c r="K122" s="1476"/>
      <c r="L122" s="1477"/>
      <c r="M122" s="690">
        <v>0</v>
      </c>
      <c r="N122" s="1082"/>
      <c r="O122" s="1256"/>
      <c r="P122" s="1256"/>
      <c r="Q122" s="1256"/>
      <c r="R122" s="1256"/>
      <c r="S122" s="1256"/>
      <c r="T122" s="1256"/>
      <c r="U122" s="1256"/>
      <c r="V122" s="1256"/>
      <c r="W122" s="1256"/>
      <c r="X122" s="1256"/>
      <c r="Y122" s="1256"/>
      <c r="Z122" s="1256"/>
      <c r="AA122" s="1256"/>
      <c r="AB122" s="1256"/>
      <c r="AC122" s="1256"/>
      <c r="AD122" s="1036"/>
      <c r="AE122" s="1016"/>
      <c r="AF122" s="1017"/>
    </row>
    <row r="123" spans="1:32" x14ac:dyDescent="0.2">
      <c r="A123" s="11">
        <v>219</v>
      </c>
      <c r="B123" s="271"/>
      <c r="C123" s="272"/>
      <c r="D123" s="1472" t="str">
        <f>'2. CAD NCCF'!D123:L123</f>
        <v>Business and government loans (BGL)</v>
      </c>
      <c r="E123" s="1473"/>
      <c r="F123" s="1473"/>
      <c r="G123" s="1473"/>
      <c r="H123" s="1473"/>
      <c r="I123" s="1473"/>
      <c r="J123" s="1473"/>
      <c r="K123" s="1473"/>
      <c r="L123" s="1473"/>
      <c r="M123" s="399">
        <f>SUM(M124:M126)</f>
        <v>0</v>
      </c>
      <c r="N123" s="402">
        <f>SUBTOTAL(9,N124:N125)</f>
        <v>0</v>
      </c>
      <c r="O123" s="406">
        <f t="shared" ref="O123:AC123" si="29">SUBTOTAL(9,O124:O125)</f>
        <v>0</v>
      </c>
      <c r="P123" s="405">
        <f t="shared" si="29"/>
        <v>0</v>
      </c>
      <c r="Q123" s="407">
        <f t="shared" si="29"/>
        <v>0</v>
      </c>
      <c r="R123" s="406">
        <f t="shared" si="29"/>
        <v>0</v>
      </c>
      <c r="S123" s="406">
        <f t="shared" si="29"/>
        <v>0</v>
      </c>
      <c r="T123" s="406">
        <f t="shared" si="29"/>
        <v>0</v>
      </c>
      <c r="U123" s="406">
        <f t="shared" si="29"/>
        <v>0</v>
      </c>
      <c r="V123" s="406">
        <f t="shared" si="29"/>
        <v>0</v>
      </c>
      <c r="W123" s="406">
        <f t="shared" si="29"/>
        <v>0</v>
      </c>
      <c r="X123" s="406">
        <f t="shared" si="29"/>
        <v>0</v>
      </c>
      <c r="Y123" s="406">
        <f t="shared" si="29"/>
        <v>0</v>
      </c>
      <c r="Z123" s="406">
        <f t="shared" si="29"/>
        <v>0</v>
      </c>
      <c r="AA123" s="406">
        <f t="shared" si="29"/>
        <v>0</v>
      </c>
      <c r="AB123" s="416">
        <f t="shared" si="29"/>
        <v>0</v>
      </c>
      <c r="AC123" s="404">
        <f t="shared" si="29"/>
        <v>0</v>
      </c>
      <c r="AD123" s="1036"/>
      <c r="AE123" s="1016"/>
      <c r="AF123" s="1017"/>
    </row>
    <row r="124" spans="1:32" ht="15" customHeight="1" x14ac:dyDescent="0.2">
      <c r="A124" s="11">
        <v>220</v>
      </c>
      <c r="B124" s="271"/>
      <c r="C124" s="272"/>
      <c r="D124" s="272"/>
      <c r="E124" s="272"/>
      <c r="F124" s="1475" t="str">
        <f>'2. CAD NCCF'!F124:L124</f>
        <v xml:space="preserve">BGL - fixed maturity  </v>
      </c>
      <c r="G124" s="1476"/>
      <c r="H124" s="1476"/>
      <c r="I124" s="1476"/>
      <c r="J124" s="1476"/>
      <c r="K124" s="1476"/>
      <c r="L124" s="1477"/>
      <c r="M124" s="690">
        <v>0</v>
      </c>
      <c r="N124" s="691">
        <v>0</v>
      </c>
      <c r="O124" s="692">
        <v>0</v>
      </c>
      <c r="P124" s="692">
        <v>0</v>
      </c>
      <c r="Q124" s="697">
        <v>0</v>
      </c>
      <c r="R124" s="692">
        <v>0</v>
      </c>
      <c r="S124" s="693">
        <v>0</v>
      </c>
      <c r="T124" s="692">
        <v>0</v>
      </c>
      <c r="U124" s="693">
        <v>0</v>
      </c>
      <c r="V124" s="692">
        <v>0</v>
      </c>
      <c r="W124" s="693">
        <v>0</v>
      </c>
      <c r="X124" s="692">
        <v>0</v>
      </c>
      <c r="Y124" s="693">
        <v>0</v>
      </c>
      <c r="Z124" s="692">
        <v>0</v>
      </c>
      <c r="AA124" s="693">
        <v>0</v>
      </c>
      <c r="AB124" s="698">
        <v>0</v>
      </c>
      <c r="AC124" s="696">
        <v>0</v>
      </c>
      <c r="AD124" s="1036"/>
      <c r="AE124" s="1016"/>
      <c r="AF124" s="1017"/>
    </row>
    <row r="125" spans="1:32" ht="15" customHeight="1" x14ac:dyDescent="0.2">
      <c r="A125" s="11">
        <v>221</v>
      </c>
      <c r="B125" s="271"/>
      <c r="C125" s="272"/>
      <c r="D125" s="272"/>
      <c r="E125" s="272"/>
      <c r="F125" s="1475" t="str">
        <f>'2. CAD NCCF'!F125:L125</f>
        <v xml:space="preserve">BGL - open maturity with minimum payment  </v>
      </c>
      <c r="G125" s="1476"/>
      <c r="H125" s="1476"/>
      <c r="I125" s="1476"/>
      <c r="J125" s="1476"/>
      <c r="K125" s="1476"/>
      <c r="L125" s="1477"/>
      <c r="M125" s="690">
        <v>0</v>
      </c>
      <c r="N125" s="691">
        <v>0</v>
      </c>
      <c r="O125" s="692">
        <v>0</v>
      </c>
      <c r="P125" s="692">
        <v>0</v>
      </c>
      <c r="Q125" s="697">
        <v>0</v>
      </c>
      <c r="R125" s="692">
        <v>0</v>
      </c>
      <c r="S125" s="693">
        <v>0</v>
      </c>
      <c r="T125" s="692">
        <v>0</v>
      </c>
      <c r="U125" s="693">
        <v>0</v>
      </c>
      <c r="V125" s="692">
        <v>0</v>
      </c>
      <c r="W125" s="693">
        <v>0</v>
      </c>
      <c r="X125" s="692">
        <v>0</v>
      </c>
      <c r="Y125" s="693">
        <v>0</v>
      </c>
      <c r="Z125" s="692">
        <v>0</v>
      </c>
      <c r="AA125" s="693">
        <v>0</v>
      </c>
      <c r="AB125" s="698">
        <v>0</v>
      </c>
      <c r="AC125" s="696">
        <v>0</v>
      </c>
      <c r="AD125" s="1036"/>
      <c r="AE125" s="1016"/>
      <c r="AF125" s="1017"/>
    </row>
    <row r="126" spans="1:32" ht="15" customHeight="1" x14ac:dyDescent="0.2">
      <c r="A126" s="11">
        <v>222</v>
      </c>
      <c r="B126" s="271"/>
      <c r="C126" s="272"/>
      <c r="D126" s="272"/>
      <c r="E126" s="272"/>
      <c r="F126" s="1475" t="str">
        <f>'2. CAD NCCF'!F126:L126</f>
        <v xml:space="preserve">BGL - open maturity with no minimum payment </v>
      </c>
      <c r="G126" s="1476"/>
      <c r="H126" s="1476"/>
      <c r="I126" s="1476"/>
      <c r="J126" s="1476"/>
      <c r="K126" s="1476"/>
      <c r="L126" s="1477"/>
      <c r="M126" s="690">
        <v>0</v>
      </c>
      <c r="N126" s="1082"/>
      <c r="O126" s="1256"/>
      <c r="P126" s="1256"/>
      <c r="Q126" s="1256"/>
      <c r="R126" s="1256"/>
      <c r="S126" s="1256"/>
      <c r="T126" s="1256"/>
      <c r="U126" s="1256"/>
      <c r="V126" s="1256"/>
      <c r="W126" s="1256"/>
      <c r="X126" s="1256"/>
      <c r="Y126" s="1256"/>
      <c r="Z126" s="1256"/>
      <c r="AA126" s="1256"/>
      <c r="AB126" s="1256"/>
      <c r="AC126" s="1256"/>
      <c r="AD126" s="1036"/>
      <c r="AE126" s="1016"/>
      <c r="AF126" s="1017"/>
    </row>
    <row r="127" spans="1:32" x14ac:dyDescent="0.2">
      <c r="A127" s="11">
        <v>223</v>
      </c>
      <c r="B127" s="271"/>
      <c r="C127" s="272"/>
      <c r="D127" s="1472" t="str">
        <f>'2. CAD NCCF'!D127:L127</f>
        <v>Call loans (CL)</v>
      </c>
      <c r="E127" s="1473"/>
      <c r="F127" s="1473"/>
      <c r="G127" s="1473"/>
      <c r="H127" s="1473"/>
      <c r="I127" s="1473"/>
      <c r="J127" s="1473"/>
      <c r="K127" s="1473"/>
      <c r="L127" s="1473"/>
      <c r="M127" s="399">
        <f>SUM(M128:M129)</f>
        <v>0</v>
      </c>
      <c r="N127" s="402">
        <f>SUBTOTAL(9,N128)</f>
        <v>0</v>
      </c>
      <c r="O127" s="406">
        <f t="shared" ref="O127:AC127" si="30">SUBTOTAL(9,O128)</f>
        <v>0</v>
      </c>
      <c r="P127" s="405">
        <f t="shared" si="30"/>
        <v>0</v>
      </c>
      <c r="Q127" s="403">
        <f t="shared" si="30"/>
        <v>0</v>
      </c>
      <c r="R127" s="406">
        <f t="shared" si="30"/>
        <v>0</v>
      </c>
      <c r="S127" s="406">
        <f t="shared" si="30"/>
        <v>0</v>
      </c>
      <c r="T127" s="406">
        <f t="shared" si="30"/>
        <v>0</v>
      </c>
      <c r="U127" s="406">
        <f t="shared" si="30"/>
        <v>0</v>
      </c>
      <c r="V127" s="406">
        <f t="shared" si="30"/>
        <v>0</v>
      </c>
      <c r="W127" s="406">
        <f t="shared" si="30"/>
        <v>0</v>
      </c>
      <c r="X127" s="406">
        <f t="shared" si="30"/>
        <v>0</v>
      </c>
      <c r="Y127" s="406">
        <f t="shared" si="30"/>
        <v>0</v>
      </c>
      <c r="Z127" s="406">
        <f t="shared" si="30"/>
        <v>0</v>
      </c>
      <c r="AA127" s="406">
        <f t="shared" si="30"/>
        <v>0</v>
      </c>
      <c r="AB127" s="416">
        <f t="shared" si="30"/>
        <v>0</v>
      </c>
      <c r="AC127" s="404">
        <f t="shared" si="30"/>
        <v>0</v>
      </c>
      <c r="AD127" s="1036"/>
      <c r="AE127" s="1016"/>
      <c r="AF127" s="1017"/>
    </row>
    <row r="128" spans="1:32" ht="15" customHeight="1" x14ac:dyDescent="0.2">
      <c r="A128" s="11">
        <v>224</v>
      </c>
      <c r="B128" s="271"/>
      <c r="C128" s="272"/>
      <c r="D128" s="272"/>
      <c r="E128" s="272"/>
      <c r="F128" s="1475" t="str">
        <f>'2. CAD NCCF'!F128:L128</f>
        <v xml:space="preserve">CL - with minimum payment  </v>
      </c>
      <c r="G128" s="1476"/>
      <c r="H128" s="1476"/>
      <c r="I128" s="1476"/>
      <c r="J128" s="1476"/>
      <c r="K128" s="1476"/>
      <c r="L128" s="1477"/>
      <c r="M128" s="690">
        <v>0</v>
      </c>
      <c r="N128" s="691"/>
      <c r="O128" s="692">
        <v>0</v>
      </c>
      <c r="P128" s="692">
        <v>0</v>
      </c>
      <c r="Q128" s="697">
        <v>0</v>
      </c>
      <c r="R128" s="692">
        <v>0</v>
      </c>
      <c r="S128" s="693">
        <v>0</v>
      </c>
      <c r="T128" s="692">
        <v>0</v>
      </c>
      <c r="U128" s="693">
        <v>0</v>
      </c>
      <c r="V128" s="692">
        <v>0</v>
      </c>
      <c r="W128" s="693">
        <v>0</v>
      </c>
      <c r="X128" s="692">
        <v>0</v>
      </c>
      <c r="Y128" s="693">
        <v>0</v>
      </c>
      <c r="Z128" s="692">
        <v>0</v>
      </c>
      <c r="AA128" s="693">
        <v>0</v>
      </c>
      <c r="AB128" s="698">
        <v>0</v>
      </c>
      <c r="AC128" s="696">
        <v>0</v>
      </c>
      <c r="AD128" s="1036"/>
      <c r="AE128" s="1016"/>
      <c r="AF128" s="1017"/>
    </row>
    <row r="129" spans="1:32" ht="15" customHeight="1" x14ac:dyDescent="0.2">
      <c r="A129" s="11">
        <v>225</v>
      </c>
      <c r="B129" s="271"/>
      <c r="C129" s="272"/>
      <c r="D129" s="272"/>
      <c r="E129" s="272"/>
      <c r="F129" s="1475" t="str">
        <f>'2. CAD NCCF'!F129:L129</f>
        <v xml:space="preserve">CL - with no minimum payment  </v>
      </c>
      <c r="G129" s="1476"/>
      <c r="H129" s="1476"/>
      <c r="I129" s="1476"/>
      <c r="J129" s="1476"/>
      <c r="K129" s="1476"/>
      <c r="L129" s="1477"/>
      <c r="M129" s="690">
        <v>0</v>
      </c>
      <c r="N129" s="1082"/>
      <c r="O129" s="1256"/>
      <c r="P129" s="1256"/>
      <c r="Q129" s="1256"/>
      <c r="R129" s="1256"/>
      <c r="S129" s="1256"/>
      <c r="T129" s="1256"/>
      <c r="U129" s="1256"/>
      <c r="V129" s="1256"/>
      <c r="W129" s="1256"/>
      <c r="X129" s="1256"/>
      <c r="Y129" s="1256"/>
      <c r="Z129" s="1256"/>
      <c r="AA129" s="1256"/>
      <c r="AB129" s="1256"/>
      <c r="AC129" s="1256"/>
      <c r="AD129" s="1036"/>
      <c r="AE129" s="1016"/>
      <c r="AF129" s="1017"/>
    </row>
    <row r="130" spans="1:32" x14ac:dyDescent="0.2">
      <c r="A130" s="11">
        <v>226</v>
      </c>
      <c r="B130" s="271"/>
      <c r="C130" s="272"/>
      <c r="D130" s="1472" t="str">
        <f>'2. CAD NCCF'!D130:L130</f>
        <v>Other loans</v>
      </c>
      <c r="E130" s="1473"/>
      <c r="F130" s="1473"/>
      <c r="G130" s="1473"/>
      <c r="H130" s="1473"/>
      <c r="I130" s="1473"/>
      <c r="J130" s="1473"/>
      <c r="K130" s="1473"/>
      <c r="L130" s="1473"/>
      <c r="M130" s="399">
        <f>SUM(M131:M134)</f>
        <v>0</v>
      </c>
      <c r="N130" s="402">
        <f t="shared" ref="N130:AC130" si="31">SUBTOTAL(9,N131:N134)</f>
        <v>0</v>
      </c>
      <c r="O130" s="406">
        <f t="shared" si="31"/>
        <v>0</v>
      </c>
      <c r="P130" s="405">
        <f t="shared" si="31"/>
        <v>0</v>
      </c>
      <c r="Q130" s="403">
        <f t="shared" si="31"/>
        <v>0</v>
      </c>
      <c r="R130" s="406">
        <f t="shared" si="31"/>
        <v>0</v>
      </c>
      <c r="S130" s="406">
        <f t="shared" si="31"/>
        <v>0</v>
      </c>
      <c r="T130" s="406">
        <f t="shared" si="31"/>
        <v>0</v>
      </c>
      <c r="U130" s="406">
        <f t="shared" si="31"/>
        <v>0</v>
      </c>
      <c r="V130" s="406">
        <f t="shared" si="31"/>
        <v>0</v>
      </c>
      <c r="W130" s="406">
        <f t="shared" si="31"/>
        <v>0</v>
      </c>
      <c r="X130" s="406">
        <f t="shared" si="31"/>
        <v>0</v>
      </c>
      <c r="Y130" s="406">
        <f t="shared" si="31"/>
        <v>0</v>
      </c>
      <c r="Z130" s="406">
        <f t="shared" si="31"/>
        <v>0</v>
      </c>
      <c r="AA130" s="406">
        <f t="shared" si="31"/>
        <v>0</v>
      </c>
      <c r="AB130" s="416">
        <f t="shared" si="31"/>
        <v>0</v>
      </c>
      <c r="AC130" s="404">
        <f t="shared" si="31"/>
        <v>0</v>
      </c>
      <c r="AD130" s="1036"/>
      <c r="AE130" s="1016"/>
      <c r="AF130" s="1017"/>
    </row>
    <row r="131" spans="1:32" ht="15" customHeight="1" x14ac:dyDescent="0.2">
      <c r="A131" s="11">
        <v>227</v>
      </c>
      <c r="B131" s="271"/>
      <c r="C131" s="272"/>
      <c r="D131" s="272"/>
      <c r="E131" s="272"/>
      <c r="F131" s="1475" t="str">
        <f>'2. CAD NCCF'!F131:L131</f>
        <v>Credit cards</v>
      </c>
      <c r="G131" s="1476"/>
      <c r="H131" s="1476"/>
      <c r="I131" s="1476"/>
      <c r="J131" s="1476"/>
      <c r="K131" s="1476"/>
      <c r="L131" s="1477"/>
      <c r="M131" s="690">
        <v>0</v>
      </c>
      <c r="N131" s="691">
        <v>0</v>
      </c>
      <c r="O131" s="692">
        <v>0</v>
      </c>
      <c r="P131" s="692">
        <v>0</v>
      </c>
      <c r="Q131" s="697">
        <v>0</v>
      </c>
      <c r="R131" s="692">
        <v>0</v>
      </c>
      <c r="S131" s="693">
        <v>0</v>
      </c>
      <c r="T131" s="692">
        <v>0</v>
      </c>
      <c r="U131" s="693">
        <v>0</v>
      </c>
      <c r="V131" s="692">
        <v>0</v>
      </c>
      <c r="W131" s="693">
        <v>0</v>
      </c>
      <c r="X131" s="692">
        <v>0</v>
      </c>
      <c r="Y131" s="693">
        <v>0</v>
      </c>
      <c r="Z131" s="692">
        <v>0</v>
      </c>
      <c r="AA131" s="693">
        <v>0</v>
      </c>
      <c r="AB131" s="698">
        <v>0</v>
      </c>
      <c r="AC131" s="690">
        <v>0</v>
      </c>
      <c r="AD131" s="1015"/>
      <c r="AE131" s="1016"/>
      <c r="AF131" s="1017"/>
    </row>
    <row r="132" spans="1:32" ht="15" customHeight="1" x14ac:dyDescent="0.2">
      <c r="A132" s="11">
        <v>228</v>
      </c>
      <c r="B132" s="271"/>
      <c r="C132" s="272"/>
      <c r="D132" s="272"/>
      <c r="E132" s="272"/>
      <c r="F132" s="1475" t="str">
        <f>'2. CAD NCCF'!F132:L132</f>
        <v>Swapped intrabank loans</v>
      </c>
      <c r="G132" s="1476"/>
      <c r="H132" s="1476"/>
      <c r="I132" s="1476"/>
      <c r="J132" s="1476"/>
      <c r="K132" s="1476"/>
      <c r="L132" s="1477"/>
      <c r="M132" s="690">
        <v>0</v>
      </c>
      <c r="N132" s="691">
        <v>0</v>
      </c>
      <c r="O132" s="692">
        <v>0</v>
      </c>
      <c r="P132" s="692">
        <v>0</v>
      </c>
      <c r="Q132" s="697">
        <v>0</v>
      </c>
      <c r="R132" s="692">
        <v>0</v>
      </c>
      <c r="S132" s="693">
        <v>0</v>
      </c>
      <c r="T132" s="692">
        <v>0</v>
      </c>
      <c r="U132" s="693">
        <v>0</v>
      </c>
      <c r="V132" s="692">
        <v>0</v>
      </c>
      <c r="W132" s="693">
        <v>0</v>
      </c>
      <c r="X132" s="692">
        <v>0</v>
      </c>
      <c r="Y132" s="693">
        <v>0</v>
      </c>
      <c r="Z132" s="692">
        <v>0</v>
      </c>
      <c r="AA132" s="693">
        <v>0</v>
      </c>
      <c r="AB132" s="698">
        <v>0</v>
      </c>
      <c r="AC132" s="690">
        <v>0</v>
      </c>
      <c r="AD132" s="1015"/>
      <c r="AE132" s="1016"/>
      <c r="AF132" s="1017"/>
    </row>
    <row r="133" spans="1:32" ht="15" customHeight="1" x14ac:dyDescent="0.2">
      <c r="A133" s="11">
        <v>229</v>
      </c>
      <c r="B133" s="271"/>
      <c r="C133" s="272"/>
      <c r="D133" s="272"/>
      <c r="E133" s="272"/>
      <c r="F133" s="1475" t="str">
        <f>'2. CAD NCCF'!F133:L133</f>
        <v>Loans to affiliates</v>
      </c>
      <c r="G133" s="1476"/>
      <c r="H133" s="1476"/>
      <c r="I133" s="1476"/>
      <c r="J133" s="1476"/>
      <c r="K133" s="1476"/>
      <c r="L133" s="1477"/>
      <c r="M133" s="690">
        <v>0</v>
      </c>
      <c r="N133" s="691">
        <v>0</v>
      </c>
      <c r="O133" s="692">
        <v>0</v>
      </c>
      <c r="P133" s="692">
        <v>0</v>
      </c>
      <c r="Q133" s="697">
        <v>0</v>
      </c>
      <c r="R133" s="692">
        <v>0</v>
      </c>
      <c r="S133" s="693">
        <v>0</v>
      </c>
      <c r="T133" s="692">
        <v>0</v>
      </c>
      <c r="U133" s="693">
        <v>0</v>
      </c>
      <c r="V133" s="692">
        <v>0</v>
      </c>
      <c r="W133" s="693">
        <v>0</v>
      </c>
      <c r="X133" s="692">
        <v>0</v>
      </c>
      <c r="Y133" s="693">
        <v>0</v>
      </c>
      <c r="Z133" s="692">
        <v>0</v>
      </c>
      <c r="AA133" s="693">
        <v>0</v>
      </c>
      <c r="AB133" s="698">
        <v>0</v>
      </c>
      <c r="AC133" s="690">
        <v>0</v>
      </c>
      <c r="AD133" s="1015"/>
      <c r="AE133" s="1016"/>
      <c r="AF133" s="1017"/>
    </row>
    <row r="134" spans="1:32" ht="15" customHeight="1" x14ac:dyDescent="0.2">
      <c r="A134" s="11">
        <v>230</v>
      </c>
      <c r="B134" s="271"/>
      <c r="C134" s="272"/>
      <c r="D134" s="272"/>
      <c r="E134" s="272"/>
      <c r="F134" s="1475" t="str">
        <f>'2. CAD NCCF'!F134:L134</f>
        <v>Customer's liability under acceptance</v>
      </c>
      <c r="G134" s="1476"/>
      <c r="H134" s="1476"/>
      <c r="I134" s="1476"/>
      <c r="J134" s="1476"/>
      <c r="K134" s="1476"/>
      <c r="L134" s="1477"/>
      <c r="M134" s="690">
        <v>0</v>
      </c>
      <c r="N134" s="691">
        <v>0</v>
      </c>
      <c r="O134" s="692">
        <v>0</v>
      </c>
      <c r="P134" s="692">
        <v>0</v>
      </c>
      <c r="Q134" s="697">
        <v>0</v>
      </c>
      <c r="R134" s="692">
        <v>0</v>
      </c>
      <c r="S134" s="693">
        <v>0</v>
      </c>
      <c r="T134" s="692">
        <v>0</v>
      </c>
      <c r="U134" s="693">
        <v>0</v>
      </c>
      <c r="V134" s="692">
        <v>0</v>
      </c>
      <c r="W134" s="693">
        <v>0</v>
      </c>
      <c r="X134" s="692">
        <v>0</v>
      </c>
      <c r="Y134" s="693">
        <v>0</v>
      </c>
      <c r="Z134" s="692">
        <v>0</v>
      </c>
      <c r="AA134" s="693">
        <v>0</v>
      </c>
      <c r="AB134" s="698">
        <v>0</v>
      </c>
      <c r="AC134" s="690">
        <v>0</v>
      </c>
      <c r="AD134" s="1015"/>
      <c r="AE134" s="1016"/>
      <c r="AF134" s="1017"/>
    </row>
    <row r="135" spans="1:32" x14ac:dyDescent="0.2">
      <c r="A135" s="11">
        <v>231</v>
      </c>
      <c r="B135" s="271"/>
      <c r="C135" s="1532" t="str">
        <f>'2. CAD NCCF'!C135:AF135</f>
        <v>Reverse repo and securities borrowed</v>
      </c>
      <c r="D135" s="1514"/>
      <c r="E135" s="1514"/>
      <c r="F135" s="1514"/>
      <c r="G135" s="1514"/>
      <c r="H135" s="1514"/>
      <c r="I135" s="1514"/>
      <c r="J135" s="1514"/>
      <c r="K135" s="1514"/>
      <c r="L135" s="1514"/>
      <c r="M135" s="1514"/>
      <c r="N135" s="1514"/>
      <c r="O135" s="1514"/>
      <c r="P135" s="1514"/>
      <c r="Q135" s="1514"/>
      <c r="R135" s="1514"/>
      <c r="S135" s="1514"/>
      <c r="T135" s="1514"/>
      <c r="U135" s="1514"/>
      <c r="V135" s="1514"/>
      <c r="W135" s="1514"/>
      <c r="X135" s="1514"/>
      <c r="Y135" s="1514"/>
      <c r="Z135" s="1514"/>
      <c r="AA135" s="1514"/>
      <c r="AB135" s="1514"/>
      <c r="AC135" s="1532"/>
      <c r="AD135" s="1514"/>
      <c r="AE135" s="1514"/>
      <c r="AF135" s="1514"/>
    </row>
    <row r="136" spans="1:32" x14ac:dyDescent="0.2">
      <c r="A136" s="11">
        <v>232</v>
      </c>
      <c r="B136" s="271"/>
      <c r="C136" s="272"/>
      <c r="D136" s="1472" t="str">
        <f>'2. CAD NCCF'!D136:AF136</f>
        <v>Government securities (GS)</v>
      </c>
      <c r="E136" s="1473"/>
      <c r="F136" s="1473"/>
      <c r="G136" s="1473"/>
      <c r="H136" s="1473"/>
      <c r="I136" s="1473"/>
      <c r="J136" s="1473"/>
      <c r="K136" s="1473"/>
      <c r="L136" s="1473"/>
      <c r="M136" s="1473"/>
      <c r="N136" s="1473"/>
      <c r="O136" s="1473"/>
      <c r="P136" s="1473"/>
      <c r="Q136" s="1473"/>
      <c r="R136" s="1473"/>
      <c r="S136" s="1473"/>
      <c r="T136" s="1473"/>
      <c r="U136" s="1473"/>
      <c r="V136" s="1473"/>
      <c r="W136" s="1473"/>
      <c r="X136" s="1473"/>
      <c r="Y136" s="1473"/>
      <c r="Z136" s="1473"/>
      <c r="AA136" s="1473"/>
      <c r="AB136" s="1473"/>
      <c r="AC136" s="1473"/>
      <c r="AD136" s="1473"/>
      <c r="AE136" s="1473"/>
      <c r="AF136" s="1473"/>
    </row>
    <row r="137" spans="1:32" x14ac:dyDescent="0.2">
      <c r="A137" s="11">
        <v>233</v>
      </c>
      <c r="B137" s="271"/>
      <c r="C137" s="272"/>
      <c r="D137" s="272"/>
      <c r="E137" s="1445" t="str">
        <f>'2. CAD NCCF'!E137:L137</f>
        <v>High rated GS</v>
      </c>
      <c r="F137" s="1446"/>
      <c r="G137" s="1446"/>
      <c r="H137" s="1446"/>
      <c r="I137" s="1446"/>
      <c r="J137" s="1446"/>
      <c r="K137" s="1446"/>
      <c r="L137" s="1447"/>
      <c r="M137" s="399">
        <f>SUM(M138:M141)</f>
        <v>0</v>
      </c>
      <c r="N137" s="402">
        <f t="shared" ref="N137:AC137" si="32">SUBTOTAL(9,N138:N141)</f>
        <v>0</v>
      </c>
      <c r="O137" s="406">
        <f t="shared" si="32"/>
        <v>0</v>
      </c>
      <c r="P137" s="405">
        <f t="shared" si="32"/>
        <v>0</v>
      </c>
      <c r="Q137" s="403">
        <f t="shared" si="32"/>
        <v>0</v>
      </c>
      <c r="R137" s="406">
        <f t="shared" si="32"/>
        <v>0</v>
      </c>
      <c r="S137" s="406">
        <f t="shared" si="32"/>
        <v>0</v>
      </c>
      <c r="T137" s="406">
        <f>SUBTOTAL(9,T138:T141)</f>
        <v>0</v>
      </c>
      <c r="U137" s="406">
        <f t="shared" si="32"/>
        <v>0</v>
      </c>
      <c r="V137" s="406">
        <f t="shared" si="32"/>
        <v>0</v>
      </c>
      <c r="W137" s="406">
        <f t="shared" si="32"/>
        <v>0</v>
      </c>
      <c r="X137" s="406">
        <f t="shared" si="32"/>
        <v>0</v>
      </c>
      <c r="Y137" s="406">
        <f t="shared" si="32"/>
        <v>0</v>
      </c>
      <c r="Z137" s="406">
        <f t="shared" si="32"/>
        <v>0</v>
      </c>
      <c r="AA137" s="406">
        <f t="shared" si="32"/>
        <v>0</v>
      </c>
      <c r="AB137" s="416">
        <f t="shared" si="32"/>
        <v>0</v>
      </c>
      <c r="AC137" s="399">
        <f t="shared" si="32"/>
        <v>0</v>
      </c>
      <c r="AD137" s="1015"/>
      <c r="AE137" s="1016"/>
      <c r="AF137" s="1017"/>
    </row>
    <row r="138" spans="1:32" x14ac:dyDescent="0.2">
      <c r="A138" s="11">
        <v>234</v>
      </c>
      <c r="B138" s="271"/>
      <c r="C138" s="272"/>
      <c r="D138" s="272"/>
      <c r="E138" s="273"/>
      <c r="F138" s="1475" t="str">
        <f>'2. CAD NCCF'!F138:L138</f>
        <v xml:space="preserve">Sovereigh &amp; central bank GS </v>
      </c>
      <c r="G138" s="1476"/>
      <c r="H138" s="1476"/>
      <c r="I138" s="1476"/>
      <c r="J138" s="1476"/>
      <c r="K138" s="1476"/>
      <c r="L138" s="1477"/>
      <c r="M138" s="690">
        <v>0</v>
      </c>
      <c r="N138" s="691">
        <v>0</v>
      </c>
      <c r="O138" s="692">
        <v>0</v>
      </c>
      <c r="P138" s="692">
        <v>0</v>
      </c>
      <c r="Q138" s="697">
        <v>0</v>
      </c>
      <c r="R138" s="692">
        <v>0</v>
      </c>
      <c r="S138" s="693">
        <v>0</v>
      </c>
      <c r="T138" s="692">
        <v>0</v>
      </c>
      <c r="U138" s="693">
        <v>0</v>
      </c>
      <c r="V138" s="692">
        <v>0</v>
      </c>
      <c r="W138" s="693">
        <v>0</v>
      </c>
      <c r="X138" s="692">
        <v>0</v>
      </c>
      <c r="Y138" s="693">
        <v>0</v>
      </c>
      <c r="Z138" s="692">
        <v>0</v>
      </c>
      <c r="AA138" s="693">
        <v>0</v>
      </c>
      <c r="AB138" s="698">
        <v>0</v>
      </c>
      <c r="AC138" s="690">
        <v>0</v>
      </c>
      <c r="AD138" s="1015"/>
      <c r="AE138" s="1016"/>
      <c r="AF138" s="1017"/>
    </row>
    <row r="139" spans="1:32" ht="15" customHeight="1" x14ac:dyDescent="0.2">
      <c r="A139" s="11">
        <v>235</v>
      </c>
      <c r="B139" s="271"/>
      <c r="C139" s="272"/>
      <c r="D139" s="272"/>
      <c r="E139" s="273"/>
      <c r="F139" s="1475" t="str">
        <f>'2. CAD NCCF'!F139:L139</f>
        <v>State, provincial &amp; agency GS</v>
      </c>
      <c r="G139" s="1476"/>
      <c r="H139" s="1476"/>
      <c r="I139" s="1476"/>
      <c r="J139" s="1476"/>
      <c r="K139" s="1476"/>
      <c r="L139" s="1477"/>
      <c r="M139" s="690">
        <v>0</v>
      </c>
      <c r="N139" s="691">
        <v>0</v>
      </c>
      <c r="O139" s="692">
        <v>0</v>
      </c>
      <c r="P139" s="692">
        <v>0</v>
      </c>
      <c r="Q139" s="697">
        <v>0</v>
      </c>
      <c r="R139" s="692">
        <v>0</v>
      </c>
      <c r="S139" s="693">
        <v>0</v>
      </c>
      <c r="T139" s="692">
        <v>0</v>
      </c>
      <c r="U139" s="693">
        <v>0</v>
      </c>
      <c r="V139" s="692">
        <v>0</v>
      </c>
      <c r="W139" s="693">
        <v>0</v>
      </c>
      <c r="X139" s="692">
        <v>0</v>
      </c>
      <c r="Y139" s="693">
        <v>0</v>
      </c>
      <c r="Z139" s="692">
        <v>0</v>
      </c>
      <c r="AA139" s="693">
        <v>0</v>
      </c>
      <c r="AB139" s="698">
        <v>0</v>
      </c>
      <c r="AC139" s="690">
        <v>0</v>
      </c>
      <c r="AD139" s="1015"/>
      <c r="AE139" s="1016"/>
      <c r="AF139" s="1017"/>
    </row>
    <row r="140" spans="1:32" ht="15" customHeight="1" x14ac:dyDescent="0.2">
      <c r="A140" s="11">
        <v>236</v>
      </c>
      <c r="B140" s="271"/>
      <c r="C140" s="272"/>
      <c r="D140" s="274"/>
      <c r="E140" s="275"/>
      <c r="F140" s="1475" t="str">
        <f>'2. CAD NCCF'!F140:L140</f>
        <v>State municipal GS</v>
      </c>
      <c r="G140" s="1476"/>
      <c r="H140" s="1476"/>
      <c r="I140" s="1476"/>
      <c r="J140" s="1476"/>
      <c r="K140" s="1476"/>
      <c r="L140" s="1477"/>
      <c r="M140" s="690">
        <v>0</v>
      </c>
      <c r="N140" s="691">
        <v>0</v>
      </c>
      <c r="O140" s="692">
        <v>0</v>
      </c>
      <c r="P140" s="692">
        <v>0</v>
      </c>
      <c r="Q140" s="697">
        <v>0</v>
      </c>
      <c r="R140" s="692">
        <v>0</v>
      </c>
      <c r="S140" s="693">
        <v>0</v>
      </c>
      <c r="T140" s="692">
        <v>0</v>
      </c>
      <c r="U140" s="693">
        <v>0</v>
      </c>
      <c r="V140" s="692">
        <v>0</v>
      </c>
      <c r="W140" s="693">
        <v>0</v>
      </c>
      <c r="X140" s="692">
        <v>0</v>
      </c>
      <c r="Y140" s="693">
        <v>0</v>
      </c>
      <c r="Z140" s="692">
        <v>0</v>
      </c>
      <c r="AA140" s="693">
        <v>0</v>
      </c>
      <c r="AB140" s="698">
        <v>0</v>
      </c>
      <c r="AC140" s="690">
        <v>0</v>
      </c>
      <c r="AD140" s="1015"/>
      <c r="AE140" s="1016"/>
      <c r="AF140" s="1017"/>
    </row>
    <row r="141" spans="1:32" ht="15" customHeight="1" x14ac:dyDescent="0.2">
      <c r="A141" s="11">
        <v>237</v>
      </c>
      <c r="B141" s="271"/>
      <c r="C141" s="272"/>
      <c r="D141" s="272"/>
      <c r="E141" s="276"/>
      <c r="F141" s="1475" t="str">
        <f>'2. CAD NCCF'!F141:L141</f>
        <v>Supranational and multilateral development bank GS</v>
      </c>
      <c r="G141" s="1476"/>
      <c r="H141" s="1476"/>
      <c r="I141" s="1476"/>
      <c r="J141" s="1476"/>
      <c r="K141" s="1476"/>
      <c r="L141" s="1477"/>
      <c r="M141" s="690">
        <v>0</v>
      </c>
      <c r="N141" s="691">
        <v>0</v>
      </c>
      <c r="O141" s="692">
        <v>0</v>
      </c>
      <c r="P141" s="692">
        <v>0</v>
      </c>
      <c r="Q141" s="697">
        <v>0</v>
      </c>
      <c r="R141" s="692">
        <v>0</v>
      </c>
      <c r="S141" s="693">
        <v>0</v>
      </c>
      <c r="T141" s="692">
        <v>0</v>
      </c>
      <c r="U141" s="693">
        <v>0</v>
      </c>
      <c r="V141" s="692">
        <v>0</v>
      </c>
      <c r="W141" s="693">
        <v>0</v>
      </c>
      <c r="X141" s="692">
        <v>0</v>
      </c>
      <c r="Y141" s="693">
        <v>0</v>
      </c>
      <c r="Z141" s="692">
        <v>0</v>
      </c>
      <c r="AA141" s="693">
        <v>0</v>
      </c>
      <c r="AB141" s="698">
        <v>0</v>
      </c>
      <c r="AC141" s="690">
        <v>0</v>
      </c>
      <c r="AD141" s="1015"/>
      <c r="AE141" s="1016"/>
      <c r="AF141" s="1017"/>
    </row>
    <row r="142" spans="1:32" ht="15.75" x14ac:dyDescent="0.2">
      <c r="A142" s="11">
        <v>238</v>
      </c>
      <c r="B142" s="271"/>
      <c r="C142" s="272"/>
      <c r="D142" s="277"/>
      <c r="E142" s="1445" t="str">
        <f>'2. CAD NCCF'!E142:L142</f>
        <v>Medium rated GS</v>
      </c>
      <c r="F142" s="1446"/>
      <c r="G142" s="1446"/>
      <c r="H142" s="1446"/>
      <c r="I142" s="1446"/>
      <c r="J142" s="1446"/>
      <c r="K142" s="1446"/>
      <c r="L142" s="1447"/>
      <c r="M142" s="399">
        <f>SUM(M143:M146)</f>
        <v>0</v>
      </c>
      <c r="N142" s="402">
        <f t="shared" ref="N142:AC142" si="33">SUBTOTAL(9,N143:N146)</f>
        <v>0</v>
      </c>
      <c r="O142" s="406">
        <f t="shared" si="33"/>
        <v>0</v>
      </c>
      <c r="P142" s="405">
        <f t="shared" si="33"/>
        <v>0</v>
      </c>
      <c r="Q142" s="403">
        <f t="shared" si="33"/>
        <v>0</v>
      </c>
      <c r="R142" s="406">
        <f t="shared" si="33"/>
        <v>0</v>
      </c>
      <c r="S142" s="406">
        <f t="shared" si="33"/>
        <v>0</v>
      </c>
      <c r="T142" s="406">
        <f t="shared" si="33"/>
        <v>0</v>
      </c>
      <c r="U142" s="406">
        <f t="shared" si="33"/>
        <v>0</v>
      </c>
      <c r="V142" s="406">
        <f t="shared" si="33"/>
        <v>0</v>
      </c>
      <c r="W142" s="406">
        <f t="shared" si="33"/>
        <v>0</v>
      </c>
      <c r="X142" s="406">
        <f t="shared" si="33"/>
        <v>0</v>
      </c>
      <c r="Y142" s="406">
        <f t="shared" si="33"/>
        <v>0</v>
      </c>
      <c r="Z142" s="406">
        <f t="shared" si="33"/>
        <v>0</v>
      </c>
      <c r="AA142" s="406">
        <f t="shared" si="33"/>
        <v>0</v>
      </c>
      <c r="AB142" s="416">
        <f t="shared" si="33"/>
        <v>0</v>
      </c>
      <c r="AC142" s="399">
        <f t="shared" si="33"/>
        <v>0</v>
      </c>
      <c r="AD142" s="1015"/>
      <c r="AE142" s="1016"/>
      <c r="AF142" s="1017"/>
    </row>
    <row r="143" spans="1:32" ht="15" customHeight="1" x14ac:dyDescent="0.2">
      <c r="A143" s="11">
        <v>239</v>
      </c>
      <c r="B143" s="271"/>
      <c r="C143" s="272"/>
      <c r="D143" s="278"/>
      <c r="E143" s="278"/>
      <c r="F143" s="1475" t="str">
        <f>'2. CAD NCCF'!F143:L143</f>
        <v xml:space="preserve">Sovereigh &amp; central bank GS </v>
      </c>
      <c r="G143" s="1476"/>
      <c r="H143" s="1476"/>
      <c r="I143" s="1476"/>
      <c r="J143" s="1476"/>
      <c r="K143" s="1476"/>
      <c r="L143" s="1477"/>
      <c r="M143" s="690">
        <v>0</v>
      </c>
      <c r="N143" s="691">
        <v>0</v>
      </c>
      <c r="O143" s="692">
        <v>0</v>
      </c>
      <c r="P143" s="692">
        <v>0</v>
      </c>
      <c r="Q143" s="697">
        <v>0</v>
      </c>
      <c r="R143" s="692">
        <v>0</v>
      </c>
      <c r="S143" s="693">
        <v>0</v>
      </c>
      <c r="T143" s="692">
        <v>0</v>
      </c>
      <c r="U143" s="693">
        <v>0</v>
      </c>
      <c r="V143" s="692">
        <v>0</v>
      </c>
      <c r="W143" s="693">
        <v>0</v>
      </c>
      <c r="X143" s="692">
        <v>0</v>
      </c>
      <c r="Y143" s="693">
        <v>0</v>
      </c>
      <c r="Z143" s="692">
        <v>0</v>
      </c>
      <c r="AA143" s="693">
        <v>0</v>
      </c>
      <c r="AB143" s="698">
        <v>0</v>
      </c>
      <c r="AC143" s="690">
        <v>0</v>
      </c>
      <c r="AD143" s="1015"/>
      <c r="AE143" s="1016"/>
      <c r="AF143" s="1017"/>
    </row>
    <row r="144" spans="1:32" ht="15" customHeight="1" x14ac:dyDescent="0.2">
      <c r="A144" s="11">
        <v>240</v>
      </c>
      <c r="B144" s="271"/>
      <c r="C144" s="272"/>
      <c r="D144" s="278"/>
      <c r="E144" s="278"/>
      <c r="F144" s="1475" t="str">
        <f>'2. CAD NCCF'!F144:L144</f>
        <v>State, provincial &amp; agency GS</v>
      </c>
      <c r="G144" s="1476"/>
      <c r="H144" s="1476"/>
      <c r="I144" s="1476"/>
      <c r="J144" s="1476"/>
      <c r="K144" s="1476"/>
      <c r="L144" s="1477"/>
      <c r="M144" s="690">
        <v>0</v>
      </c>
      <c r="N144" s="691">
        <v>0</v>
      </c>
      <c r="O144" s="692">
        <v>0</v>
      </c>
      <c r="P144" s="692">
        <v>0</v>
      </c>
      <c r="Q144" s="697">
        <v>0</v>
      </c>
      <c r="R144" s="692">
        <v>0</v>
      </c>
      <c r="S144" s="693">
        <v>0</v>
      </c>
      <c r="T144" s="692">
        <v>0</v>
      </c>
      <c r="U144" s="693">
        <v>0</v>
      </c>
      <c r="V144" s="692">
        <v>0</v>
      </c>
      <c r="W144" s="693">
        <v>0</v>
      </c>
      <c r="X144" s="692">
        <v>0</v>
      </c>
      <c r="Y144" s="693">
        <v>0</v>
      </c>
      <c r="Z144" s="692">
        <v>0</v>
      </c>
      <c r="AA144" s="693">
        <v>0</v>
      </c>
      <c r="AB144" s="698">
        <v>0</v>
      </c>
      <c r="AC144" s="690">
        <v>0</v>
      </c>
      <c r="AD144" s="1015"/>
      <c r="AE144" s="1016"/>
      <c r="AF144" s="1017"/>
    </row>
    <row r="145" spans="1:32" ht="15" customHeight="1" x14ac:dyDescent="0.2">
      <c r="A145" s="11">
        <v>241</v>
      </c>
      <c r="B145" s="271"/>
      <c r="C145" s="272"/>
      <c r="D145" s="279"/>
      <c r="E145" s="279"/>
      <c r="F145" s="1475" t="str">
        <f>'2. CAD NCCF'!F145:L145</f>
        <v>State municipal GS</v>
      </c>
      <c r="G145" s="1476"/>
      <c r="H145" s="1476"/>
      <c r="I145" s="1476"/>
      <c r="J145" s="1476"/>
      <c r="K145" s="1476"/>
      <c r="L145" s="1477"/>
      <c r="M145" s="690">
        <v>0</v>
      </c>
      <c r="N145" s="691">
        <v>0</v>
      </c>
      <c r="O145" s="692">
        <v>0</v>
      </c>
      <c r="P145" s="692">
        <v>0</v>
      </c>
      <c r="Q145" s="697">
        <v>0</v>
      </c>
      <c r="R145" s="692">
        <v>0</v>
      </c>
      <c r="S145" s="693">
        <v>0</v>
      </c>
      <c r="T145" s="692">
        <v>0</v>
      </c>
      <c r="U145" s="693">
        <v>0</v>
      </c>
      <c r="V145" s="692">
        <v>0</v>
      </c>
      <c r="W145" s="693">
        <v>0</v>
      </c>
      <c r="X145" s="692">
        <v>0</v>
      </c>
      <c r="Y145" s="693">
        <v>0</v>
      </c>
      <c r="Z145" s="692">
        <v>0</v>
      </c>
      <c r="AA145" s="693">
        <v>0</v>
      </c>
      <c r="AB145" s="698">
        <v>0</v>
      </c>
      <c r="AC145" s="690">
        <v>0</v>
      </c>
      <c r="AD145" s="1015"/>
      <c r="AE145" s="1016"/>
      <c r="AF145" s="1017"/>
    </row>
    <row r="146" spans="1:32" ht="15" customHeight="1" x14ac:dyDescent="0.2">
      <c r="A146" s="11">
        <v>242</v>
      </c>
      <c r="B146" s="271"/>
      <c r="C146" s="272"/>
      <c r="D146" s="274"/>
      <c r="E146" s="274"/>
      <c r="F146" s="1475" t="str">
        <f>'2. CAD NCCF'!F146:L146</f>
        <v>Supranational and multilateral development bank GS</v>
      </c>
      <c r="G146" s="1476"/>
      <c r="H146" s="1476"/>
      <c r="I146" s="1476"/>
      <c r="J146" s="1476"/>
      <c r="K146" s="1476"/>
      <c r="L146" s="1477"/>
      <c r="M146" s="690">
        <v>0</v>
      </c>
      <c r="N146" s="691">
        <v>0</v>
      </c>
      <c r="O146" s="692">
        <v>0</v>
      </c>
      <c r="P146" s="692">
        <v>0</v>
      </c>
      <c r="Q146" s="697">
        <v>0</v>
      </c>
      <c r="R146" s="692">
        <v>0</v>
      </c>
      <c r="S146" s="693">
        <v>0</v>
      </c>
      <c r="T146" s="692">
        <v>0</v>
      </c>
      <c r="U146" s="693">
        <v>0</v>
      </c>
      <c r="V146" s="692">
        <v>0</v>
      </c>
      <c r="W146" s="693">
        <v>0</v>
      </c>
      <c r="X146" s="692">
        <v>0</v>
      </c>
      <c r="Y146" s="693">
        <v>0</v>
      </c>
      <c r="Z146" s="692">
        <v>0</v>
      </c>
      <c r="AA146" s="693">
        <v>0</v>
      </c>
      <c r="AB146" s="698">
        <v>0</v>
      </c>
      <c r="AC146" s="690">
        <v>0</v>
      </c>
      <c r="AD146" s="1015"/>
      <c r="AE146" s="1016"/>
      <c r="AF146" s="1017"/>
    </row>
    <row r="147" spans="1:32" ht="15.75" customHeight="1" x14ac:dyDescent="0.2">
      <c r="A147" s="11">
        <v>243</v>
      </c>
      <c r="B147" s="271"/>
      <c r="C147" s="272"/>
      <c r="D147" s="279"/>
      <c r="E147" s="1445" t="str">
        <f>'2. CAD NCCF'!E147:L147</f>
        <v>Low or not rated GS</v>
      </c>
      <c r="F147" s="1446"/>
      <c r="G147" s="1446"/>
      <c r="H147" s="1446"/>
      <c r="I147" s="1446"/>
      <c r="J147" s="1446"/>
      <c r="K147" s="1446"/>
      <c r="L147" s="1447"/>
      <c r="M147" s="399">
        <f>SUM(M148:M151)</f>
        <v>0</v>
      </c>
      <c r="N147" s="402">
        <f t="shared" ref="N147:AC147" si="34">SUBTOTAL(9,N148:N151)</f>
        <v>0</v>
      </c>
      <c r="O147" s="406">
        <f t="shared" si="34"/>
        <v>0</v>
      </c>
      <c r="P147" s="405">
        <f t="shared" si="34"/>
        <v>0</v>
      </c>
      <c r="Q147" s="407">
        <f t="shared" si="34"/>
        <v>0</v>
      </c>
      <c r="R147" s="406">
        <f t="shared" si="34"/>
        <v>0</v>
      </c>
      <c r="S147" s="406">
        <f t="shared" si="34"/>
        <v>0</v>
      </c>
      <c r="T147" s="406">
        <f t="shared" si="34"/>
        <v>0</v>
      </c>
      <c r="U147" s="406">
        <f t="shared" si="34"/>
        <v>0</v>
      </c>
      <c r="V147" s="406">
        <f t="shared" si="34"/>
        <v>0</v>
      </c>
      <c r="W147" s="406">
        <f t="shared" si="34"/>
        <v>0</v>
      </c>
      <c r="X147" s="406">
        <f t="shared" si="34"/>
        <v>0</v>
      </c>
      <c r="Y147" s="406">
        <f t="shared" si="34"/>
        <v>0</v>
      </c>
      <c r="Z147" s="406">
        <f t="shared" si="34"/>
        <v>0</v>
      </c>
      <c r="AA147" s="406">
        <f t="shared" si="34"/>
        <v>0</v>
      </c>
      <c r="AB147" s="416">
        <f t="shared" si="34"/>
        <v>0</v>
      </c>
      <c r="AC147" s="399">
        <f t="shared" si="34"/>
        <v>0</v>
      </c>
      <c r="AD147" s="1015"/>
      <c r="AE147" s="1016"/>
      <c r="AF147" s="1017"/>
    </row>
    <row r="148" spans="1:32" ht="15" customHeight="1" x14ac:dyDescent="0.2">
      <c r="A148" s="11">
        <v>244</v>
      </c>
      <c r="B148" s="271"/>
      <c r="C148" s="272"/>
      <c r="D148" s="278"/>
      <c r="E148" s="278"/>
      <c r="F148" s="1475" t="str">
        <f>'2. CAD NCCF'!F148:L148</f>
        <v xml:space="preserve">Sovereigh &amp; central bank GS </v>
      </c>
      <c r="G148" s="1476"/>
      <c r="H148" s="1476"/>
      <c r="I148" s="1476"/>
      <c r="J148" s="1476"/>
      <c r="K148" s="1476"/>
      <c r="L148" s="1477"/>
      <c r="M148" s="690">
        <v>0</v>
      </c>
      <c r="N148" s="691">
        <v>0</v>
      </c>
      <c r="O148" s="692">
        <v>0</v>
      </c>
      <c r="P148" s="692">
        <v>0</v>
      </c>
      <c r="Q148" s="697">
        <v>0</v>
      </c>
      <c r="R148" s="692">
        <v>0</v>
      </c>
      <c r="S148" s="693">
        <v>0</v>
      </c>
      <c r="T148" s="692">
        <v>0</v>
      </c>
      <c r="U148" s="693">
        <v>0</v>
      </c>
      <c r="V148" s="692">
        <v>0</v>
      </c>
      <c r="W148" s="693">
        <v>0</v>
      </c>
      <c r="X148" s="692">
        <v>0</v>
      </c>
      <c r="Y148" s="693">
        <v>0</v>
      </c>
      <c r="Z148" s="692">
        <v>0</v>
      </c>
      <c r="AA148" s="693">
        <v>0</v>
      </c>
      <c r="AB148" s="698">
        <v>0</v>
      </c>
      <c r="AC148" s="690">
        <v>0</v>
      </c>
      <c r="AD148" s="1015"/>
      <c r="AE148" s="1016"/>
      <c r="AF148" s="1017"/>
    </row>
    <row r="149" spans="1:32" ht="15" customHeight="1" x14ac:dyDescent="0.2">
      <c r="A149" s="11">
        <v>245</v>
      </c>
      <c r="B149" s="271"/>
      <c r="C149" s="272"/>
      <c r="D149" s="280"/>
      <c r="E149" s="280"/>
      <c r="F149" s="1475" t="str">
        <f>'2. CAD NCCF'!F149:L149</f>
        <v>State, provincial &amp; agency GS</v>
      </c>
      <c r="G149" s="1476"/>
      <c r="H149" s="1476"/>
      <c r="I149" s="1476"/>
      <c r="J149" s="1476"/>
      <c r="K149" s="1476"/>
      <c r="L149" s="1477"/>
      <c r="M149" s="690">
        <v>0</v>
      </c>
      <c r="N149" s="691">
        <v>0</v>
      </c>
      <c r="O149" s="692">
        <v>0</v>
      </c>
      <c r="P149" s="692">
        <v>0</v>
      </c>
      <c r="Q149" s="697">
        <v>0</v>
      </c>
      <c r="R149" s="692">
        <v>0</v>
      </c>
      <c r="S149" s="693">
        <v>0</v>
      </c>
      <c r="T149" s="692">
        <v>0</v>
      </c>
      <c r="U149" s="693">
        <v>0</v>
      </c>
      <c r="V149" s="692">
        <v>0</v>
      </c>
      <c r="W149" s="693">
        <v>0</v>
      </c>
      <c r="X149" s="692">
        <v>0</v>
      </c>
      <c r="Y149" s="693">
        <v>0</v>
      </c>
      <c r="Z149" s="692">
        <v>0</v>
      </c>
      <c r="AA149" s="693">
        <v>0</v>
      </c>
      <c r="AB149" s="698">
        <v>0</v>
      </c>
      <c r="AC149" s="690">
        <v>0</v>
      </c>
      <c r="AD149" s="1015"/>
      <c r="AE149" s="1016"/>
      <c r="AF149" s="1017"/>
    </row>
    <row r="150" spans="1:32" ht="15" customHeight="1" x14ac:dyDescent="0.2">
      <c r="A150" s="11">
        <v>246</v>
      </c>
      <c r="B150" s="271"/>
      <c r="C150" s="272"/>
      <c r="D150" s="280"/>
      <c r="E150" s="280"/>
      <c r="F150" s="1475" t="str">
        <f>'2. CAD NCCF'!F150:L150</f>
        <v>State municipal GS</v>
      </c>
      <c r="G150" s="1476"/>
      <c r="H150" s="1476"/>
      <c r="I150" s="1476"/>
      <c r="J150" s="1476"/>
      <c r="K150" s="1476"/>
      <c r="L150" s="1477"/>
      <c r="M150" s="690">
        <v>0</v>
      </c>
      <c r="N150" s="691">
        <v>0</v>
      </c>
      <c r="O150" s="692">
        <v>0</v>
      </c>
      <c r="P150" s="692">
        <v>0</v>
      </c>
      <c r="Q150" s="697">
        <v>0</v>
      </c>
      <c r="R150" s="692">
        <v>0</v>
      </c>
      <c r="S150" s="693">
        <v>0</v>
      </c>
      <c r="T150" s="692">
        <v>0</v>
      </c>
      <c r="U150" s="693">
        <v>0</v>
      </c>
      <c r="V150" s="692">
        <v>0</v>
      </c>
      <c r="W150" s="693">
        <v>0</v>
      </c>
      <c r="X150" s="692">
        <v>0</v>
      </c>
      <c r="Y150" s="693">
        <v>0</v>
      </c>
      <c r="Z150" s="692">
        <v>0</v>
      </c>
      <c r="AA150" s="693">
        <v>0</v>
      </c>
      <c r="AB150" s="698">
        <v>0</v>
      </c>
      <c r="AC150" s="690">
        <v>0</v>
      </c>
      <c r="AD150" s="1015"/>
      <c r="AE150" s="1016"/>
      <c r="AF150" s="1017"/>
    </row>
    <row r="151" spans="1:32" ht="15" customHeight="1" x14ac:dyDescent="0.2">
      <c r="A151" s="11">
        <v>247</v>
      </c>
      <c r="B151" s="271"/>
      <c r="C151" s="272"/>
      <c r="D151" s="281"/>
      <c r="E151" s="281"/>
      <c r="F151" s="1475" t="str">
        <f>'2. CAD NCCF'!F151:L151</f>
        <v>Supranational and multilateral development bank GS</v>
      </c>
      <c r="G151" s="1476"/>
      <c r="H151" s="1476"/>
      <c r="I151" s="1476"/>
      <c r="J151" s="1476"/>
      <c r="K151" s="1476"/>
      <c r="L151" s="1477"/>
      <c r="M151" s="690">
        <v>0</v>
      </c>
      <c r="N151" s="691">
        <v>0</v>
      </c>
      <c r="O151" s="692">
        <v>0</v>
      </c>
      <c r="P151" s="692">
        <v>0</v>
      </c>
      <c r="Q151" s="697">
        <v>0</v>
      </c>
      <c r="R151" s="692">
        <v>0</v>
      </c>
      <c r="S151" s="693">
        <v>0</v>
      </c>
      <c r="T151" s="692">
        <v>0</v>
      </c>
      <c r="U151" s="693">
        <v>0</v>
      </c>
      <c r="V151" s="692">
        <v>0</v>
      </c>
      <c r="W151" s="693">
        <v>0</v>
      </c>
      <c r="X151" s="692">
        <v>0</v>
      </c>
      <c r="Y151" s="693">
        <v>0</v>
      </c>
      <c r="Z151" s="692">
        <v>0</v>
      </c>
      <c r="AA151" s="693">
        <v>0</v>
      </c>
      <c r="AB151" s="698">
        <v>0</v>
      </c>
      <c r="AC151" s="690">
        <v>0</v>
      </c>
      <c r="AD151" s="1015"/>
      <c r="AE151" s="1016"/>
      <c r="AF151" s="1017"/>
    </row>
    <row r="152" spans="1:32" x14ac:dyDescent="0.2">
      <c r="A152" s="11">
        <v>248</v>
      </c>
      <c r="B152" s="271"/>
      <c r="C152" s="272"/>
      <c r="D152" s="1472" t="str">
        <f>'2. CAD NCCF'!D152:AF152</f>
        <v>Mortgage backed securities (MBS)</v>
      </c>
      <c r="E152" s="1473"/>
      <c r="F152" s="1473"/>
      <c r="G152" s="1473"/>
      <c r="H152" s="1473"/>
      <c r="I152" s="1473"/>
      <c r="J152" s="1473"/>
      <c r="K152" s="1473"/>
      <c r="L152" s="1473"/>
      <c r="M152" s="1473"/>
      <c r="N152" s="1473"/>
      <c r="O152" s="1473"/>
      <c r="P152" s="1473"/>
      <c r="Q152" s="1473"/>
      <c r="R152" s="1473"/>
      <c r="S152" s="1473"/>
      <c r="T152" s="1473"/>
      <c r="U152" s="1473"/>
      <c r="V152" s="1473"/>
      <c r="W152" s="1473"/>
      <c r="X152" s="1473"/>
      <c r="Y152" s="1473"/>
      <c r="Z152" s="1473"/>
      <c r="AA152" s="1473"/>
      <c r="AB152" s="1473"/>
      <c r="AC152" s="1473"/>
      <c r="AD152" s="1473"/>
      <c r="AE152" s="1473"/>
      <c r="AF152" s="1473"/>
    </row>
    <row r="153" spans="1:32" ht="15.75" customHeight="1" x14ac:dyDescent="0.2">
      <c r="A153" s="11">
        <v>249</v>
      </c>
      <c r="B153" s="271"/>
      <c r="C153" s="272"/>
      <c r="D153" s="281"/>
      <c r="E153" s="1445" t="str">
        <f>'2. CAD NCCF'!E153:L153</f>
        <v>Agency MBS</v>
      </c>
      <c r="F153" s="1446"/>
      <c r="G153" s="1446"/>
      <c r="H153" s="1446"/>
      <c r="I153" s="1446"/>
      <c r="J153" s="1446"/>
      <c r="K153" s="1446"/>
      <c r="L153" s="1447"/>
      <c r="M153" s="399">
        <f>SUM(M154:M156)</f>
        <v>0</v>
      </c>
      <c r="N153" s="402">
        <f t="shared" ref="N153:AC153" si="35">SUBTOTAL(9,N154:N156)</f>
        <v>0</v>
      </c>
      <c r="O153" s="406">
        <f t="shared" si="35"/>
        <v>0</v>
      </c>
      <c r="P153" s="405">
        <f t="shared" si="35"/>
        <v>0</v>
      </c>
      <c r="Q153" s="407">
        <f t="shared" si="35"/>
        <v>0</v>
      </c>
      <c r="R153" s="406">
        <f t="shared" si="35"/>
        <v>0</v>
      </c>
      <c r="S153" s="406">
        <f t="shared" si="35"/>
        <v>0</v>
      </c>
      <c r="T153" s="406">
        <f t="shared" si="35"/>
        <v>0</v>
      </c>
      <c r="U153" s="406">
        <f t="shared" si="35"/>
        <v>0</v>
      </c>
      <c r="V153" s="406">
        <f t="shared" si="35"/>
        <v>0</v>
      </c>
      <c r="W153" s="406">
        <f t="shared" si="35"/>
        <v>0</v>
      </c>
      <c r="X153" s="406">
        <f t="shared" si="35"/>
        <v>0</v>
      </c>
      <c r="Y153" s="406">
        <f t="shared" si="35"/>
        <v>0</v>
      </c>
      <c r="Z153" s="406">
        <f t="shared" si="35"/>
        <v>0</v>
      </c>
      <c r="AA153" s="406">
        <f t="shared" si="35"/>
        <v>0</v>
      </c>
      <c r="AB153" s="416">
        <f t="shared" si="35"/>
        <v>0</v>
      </c>
      <c r="AC153" s="399">
        <f t="shared" si="35"/>
        <v>0</v>
      </c>
      <c r="AD153" s="1015"/>
      <c r="AE153" s="1016"/>
      <c r="AF153" s="1017"/>
    </row>
    <row r="154" spans="1:32" x14ac:dyDescent="0.2">
      <c r="A154" s="11">
        <v>250</v>
      </c>
      <c r="B154" s="271"/>
      <c r="C154" s="272"/>
      <c r="D154" s="281"/>
      <c r="E154" s="282"/>
      <c r="F154" s="1475" t="str">
        <f>'2. CAD NCCF'!F154:L154</f>
        <v>Agency MBS, high rated</v>
      </c>
      <c r="G154" s="1476"/>
      <c r="H154" s="1476"/>
      <c r="I154" s="1476"/>
      <c r="J154" s="1476"/>
      <c r="K154" s="1476"/>
      <c r="L154" s="1477"/>
      <c r="M154" s="690">
        <v>0</v>
      </c>
      <c r="N154" s="691">
        <v>0</v>
      </c>
      <c r="O154" s="692">
        <v>0</v>
      </c>
      <c r="P154" s="692">
        <v>0</v>
      </c>
      <c r="Q154" s="697">
        <v>0</v>
      </c>
      <c r="R154" s="692">
        <v>0</v>
      </c>
      <c r="S154" s="693">
        <v>0</v>
      </c>
      <c r="T154" s="692">
        <v>0</v>
      </c>
      <c r="U154" s="693">
        <v>0</v>
      </c>
      <c r="V154" s="692">
        <v>0</v>
      </c>
      <c r="W154" s="693">
        <v>0</v>
      </c>
      <c r="X154" s="692">
        <v>0</v>
      </c>
      <c r="Y154" s="693">
        <v>0</v>
      </c>
      <c r="Z154" s="692">
        <v>0</v>
      </c>
      <c r="AA154" s="693">
        <v>0</v>
      </c>
      <c r="AB154" s="698">
        <v>0</v>
      </c>
      <c r="AC154" s="690">
        <v>0</v>
      </c>
      <c r="AD154" s="1015"/>
      <c r="AE154" s="1016"/>
      <c r="AF154" s="1017"/>
    </row>
    <row r="155" spans="1:32" ht="15" customHeight="1" x14ac:dyDescent="0.2">
      <c r="A155" s="11">
        <v>251</v>
      </c>
      <c r="B155" s="271"/>
      <c r="C155" s="272"/>
      <c r="D155" s="281"/>
      <c r="E155" s="282"/>
      <c r="F155" s="1475" t="str">
        <f>'2. CAD NCCF'!F155:L155</f>
        <v>Agency MBS, medium rated</v>
      </c>
      <c r="G155" s="1476"/>
      <c r="H155" s="1476"/>
      <c r="I155" s="1476"/>
      <c r="J155" s="1476"/>
      <c r="K155" s="1476"/>
      <c r="L155" s="1477"/>
      <c r="M155" s="690">
        <v>0</v>
      </c>
      <c r="N155" s="691">
        <v>0</v>
      </c>
      <c r="O155" s="692">
        <v>0</v>
      </c>
      <c r="P155" s="692">
        <v>0</v>
      </c>
      <c r="Q155" s="697">
        <v>0</v>
      </c>
      <c r="R155" s="692">
        <v>0</v>
      </c>
      <c r="S155" s="693">
        <v>0</v>
      </c>
      <c r="T155" s="692">
        <v>0</v>
      </c>
      <c r="U155" s="693">
        <v>0</v>
      </c>
      <c r="V155" s="692">
        <v>0</v>
      </c>
      <c r="W155" s="693">
        <v>0</v>
      </c>
      <c r="X155" s="692">
        <v>0</v>
      </c>
      <c r="Y155" s="693">
        <v>0</v>
      </c>
      <c r="Z155" s="692">
        <v>0</v>
      </c>
      <c r="AA155" s="693">
        <v>0</v>
      </c>
      <c r="AB155" s="698">
        <v>0</v>
      </c>
      <c r="AC155" s="690">
        <v>0</v>
      </c>
      <c r="AD155" s="1015"/>
      <c r="AE155" s="1016"/>
      <c r="AF155" s="1017"/>
    </row>
    <row r="156" spans="1:32" ht="15" customHeight="1" x14ac:dyDescent="0.2">
      <c r="A156" s="11">
        <v>252</v>
      </c>
      <c r="B156" s="271"/>
      <c r="C156" s="272"/>
      <c r="D156" s="281"/>
      <c r="E156" s="282"/>
      <c r="F156" s="1475" t="str">
        <f>'2. CAD NCCF'!F156:L156</f>
        <v>Agency MBS, low or not rated</v>
      </c>
      <c r="G156" s="1476"/>
      <c r="H156" s="1476"/>
      <c r="I156" s="1476"/>
      <c r="J156" s="1476"/>
      <c r="K156" s="1476"/>
      <c r="L156" s="1477"/>
      <c r="M156" s="690">
        <v>0</v>
      </c>
      <c r="N156" s="691">
        <v>0</v>
      </c>
      <c r="O156" s="692">
        <v>0</v>
      </c>
      <c r="P156" s="692">
        <v>0</v>
      </c>
      <c r="Q156" s="697">
        <v>0</v>
      </c>
      <c r="R156" s="692">
        <v>0</v>
      </c>
      <c r="S156" s="693">
        <v>0</v>
      </c>
      <c r="T156" s="692">
        <v>0</v>
      </c>
      <c r="U156" s="693">
        <v>0</v>
      </c>
      <c r="V156" s="692">
        <v>0</v>
      </c>
      <c r="W156" s="693">
        <v>0</v>
      </c>
      <c r="X156" s="692">
        <v>0</v>
      </c>
      <c r="Y156" s="693">
        <v>0</v>
      </c>
      <c r="Z156" s="692">
        <v>0</v>
      </c>
      <c r="AA156" s="693">
        <v>0</v>
      </c>
      <c r="AB156" s="698">
        <v>0</v>
      </c>
      <c r="AC156" s="690">
        <v>0</v>
      </c>
      <c r="AD156" s="1015"/>
      <c r="AE156" s="1016"/>
      <c r="AF156" s="1017"/>
    </row>
    <row r="157" spans="1:32" x14ac:dyDescent="0.2">
      <c r="A157" s="11">
        <v>253</v>
      </c>
      <c r="B157" s="271"/>
      <c r="C157" s="272"/>
      <c r="D157" s="281"/>
      <c r="E157" s="1511" t="str">
        <f>'2. CAD NCCF'!E157:L157</f>
        <v>Non-agency commercial MBS (CMBS)</v>
      </c>
      <c r="F157" s="1512"/>
      <c r="G157" s="1512"/>
      <c r="H157" s="1512"/>
      <c r="I157" s="1512"/>
      <c r="J157" s="1512"/>
      <c r="K157" s="1512"/>
      <c r="L157" s="1513"/>
      <c r="M157" s="399">
        <f>SUM(M158:M160)</f>
        <v>0</v>
      </c>
      <c r="N157" s="402">
        <f t="shared" ref="N157:AC157" si="36">SUBTOTAL(9,N158:N160)</f>
        <v>0</v>
      </c>
      <c r="O157" s="406">
        <f t="shared" si="36"/>
        <v>0</v>
      </c>
      <c r="P157" s="405">
        <f t="shared" si="36"/>
        <v>0</v>
      </c>
      <c r="Q157" s="407">
        <f t="shared" si="36"/>
        <v>0</v>
      </c>
      <c r="R157" s="406">
        <f t="shared" si="36"/>
        <v>0</v>
      </c>
      <c r="S157" s="406">
        <f t="shared" si="36"/>
        <v>0</v>
      </c>
      <c r="T157" s="406">
        <f t="shared" si="36"/>
        <v>0</v>
      </c>
      <c r="U157" s="406">
        <f t="shared" si="36"/>
        <v>0</v>
      </c>
      <c r="V157" s="406">
        <f t="shared" si="36"/>
        <v>0</v>
      </c>
      <c r="W157" s="406">
        <f t="shared" si="36"/>
        <v>0</v>
      </c>
      <c r="X157" s="406">
        <f t="shared" si="36"/>
        <v>0</v>
      </c>
      <c r="Y157" s="406">
        <f t="shared" si="36"/>
        <v>0</v>
      </c>
      <c r="Z157" s="406">
        <f t="shared" si="36"/>
        <v>0</v>
      </c>
      <c r="AA157" s="406">
        <f t="shared" si="36"/>
        <v>0</v>
      </c>
      <c r="AB157" s="416">
        <f t="shared" si="36"/>
        <v>0</v>
      </c>
      <c r="AC157" s="399">
        <f t="shared" si="36"/>
        <v>0</v>
      </c>
      <c r="AD157" s="1015"/>
      <c r="AE157" s="1016"/>
      <c r="AF157" s="1017"/>
    </row>
    <row r="158" spans="1:32" ht="15" customHeight="1" x14ac:dyDescent="0.2">
      <c r="A158" s="11">
        <v>254</v>
      </c>
      <c r="B158" s="271"/>
      <c r="C158" s="272"/>
      <c r="D158" s="281"/>
      <c r="E158" s="282"/>
      <c r="F158" s="1475" t="str">
        <f>'2. CAD NCCF'!F158:L158</f>
        <v>Non-agency CMBS, high rated</v>
      </c>
      <c r="G158" s="1476"/>
      <c r="H158" s="1476"/>
      <c r="I158" s="1476"/>
      <c r="J158" s="1476"/>
      <c r="K158" s="1476"/>
      <c r="L158" s="1477"/>
      <c r="M158" s="690">
        <v>0</v>
      </c>
      <c r="N158" s="691">
        <v>0</v>
      </c>
      <c r="O158" s="692">
        <v>0</v>
      </c>
      <c r="P158" s="692">
        <v>0</v>
      </c>
      <c r="Q158" s="697">
        <v>0</v>
      </c>
      <c r="R158" s="692">
        <v>0</v>
      </c>
      <c r="S158" s="693">
        <v>0</v>
      </c>
      <c r="T158" s="692">
        <v>0</v>
      </c>
      <c r="U158" s="693">
        <v>0</v>
      </c>
      <c r="V158" s="692">
        <v>0</v>
      </c>
      <c r="W158" s="693">
        <v>0</v>
      </c>
      <c r="X158" s="692">
        <v>0</v>
      </c>
      <c r="Y158" s="693">
        <v>0</v>
      </c>
      <c r="Z158" s="692">
        <v>0</v>
      </c>
      <c r="AA158" s="693">
        <v>0</v>
      </c>
      <c r="AB158" s="698">
        <v>0</v>
      </c>
      <c r="AC158" s="690">
        <v>0</v>
      </c>
      <c r="AD158" s="1015"/>
      <c r="AE158" s="1016"/>
      <c r="AF158" s="1017"/>
    </row>
    <row r="159" spans="1:32" ht="15" customHeight="1" x14ac:dyDescent="0.2">
      <c r="A159" s="11">
        <v>255</v>
      </c>
      <c r="B159" s="271"/>
      <c r="C159" s="272"/>
      <c r="D159" s="281"/>
      <c r="E159" s="282"/>
      <c r="F159" s="1475" t="str">
        <f>'2. CAD NCCF'!F159:L159</f>
        <v>Non-agency CMBS, medium rated</v>
      </c>
      <c r="G159" s="1476"/>
      <c r="H159" s="1476"/>
      <c r="I159" s="1476"/>
      <c r="J159" s="1476"/>
      <c r="K159" s="1476"/>
      <c r="L159" s="1477"/>
      <c r="M159" s="690">
        <v>0</v>
      </c>
      <c r="N159" s="691">
        <v>0</v>
      </c>
      <c r="O159" s="692">
        <v>0</v>
      </c>
      <c r="P159" s="692">
        <v>0</v>
      </c>
      <c r="Q159" s="697">
        <v>0</v>
      </c>
      <c r="R159" s="692">
        <v>0</v>
      </c>
      <c r="S159" s="693">
        <v>0</v>
      </c>
      <c r="T159" s="692">
        <v>0</v>
      </c>
      <c r="U159" s="693">
        <v>0</v>
      </c>
      <c r="V159" s="692">
        <v>0</v>
      </c>
      <c r="W159" s="693">
        <v>0</v>
      </c>
      <c r="X159" s="692">
        <v>0</v>
      </c>
      <c r="Y159" s="693">
        <v>0</v>
      </c>
      <c r="Z159" s="692">
        <v>0</v>
      </c>
      <c r="AA159" s="693">
        <v>0</v>
      </c>
      <c r="AB159" s="698">
        <v>0</v>
      </c>
      <c r="AC159" s="690">
        <v>0</v>
      </c>
      <c r="AD159" s="1015"/>
      <c r="AE159" s="1016"/>
      <c r="AF159" s="1017"/>
    </row>
    <row r="160" spans="1:32" ht="15" customHeight="1" x14ac:dyDescent="0.2">
      <c r="A160" s="11">
        <v>256</v>
      </c>
      <c r="B160" s="271"/>
      <c r="C160" s="272"/>
      <c r="D160" s="281"/>
      <c r="E160" s="282"/>
      <c r="F160" s="1475" t="str">
        <f>'2. CAD NCCF'!F160:L160</f>
        <v>Non-agency CMBS, low or not rated</v>
      </c>
      <c r="G160" s="1476"/>
      <c r="H160" s="1476"/>
      <c r="I160" s="1476"/>
      <c r="J160" s="1476"/>
      <c r="K160" s="1476"/>
      <c r="L160" s="1477"/>
      <c r="M160" s="690">
        <v>0</v>
      </c>
      <c r="N160" s="691">
        <v>0</v>
      </c>
      <c r="O160" s="692">
        <v>0</v>
      </c>
      <c r="P160" s="692">
        <v>0</v>
      </c>
      <c r="Q160" s="697">
        <v>0</v>
      </c>
      <c r="R160" s="692">
        <v>0</v>
      </c>
      <c r="S160" s="693">
        <v>0</v>
      </c>
      <c r="T160" s="692">
        <v>0</v>
      </c>
      <c r="U160" s="693">
        <v>0</v>
      </c>
      <c r="V160" s="692">
        <v>0</v>
      </c>
      <c r="W160" s="693">
        <v>0</v>
      </c>
      <c r="X160" s="692">
        <v>0</v>
      </c>
      <c r="Y160" s="693">
        <v>0</v>
      </c>
      <c r="Z160" s="692">
        <v>0</v>
      </c>
      <c r="AA160" s="693">
        <v>0</v>
      </c>
      <c r="AB160" s="698">
        <v>0</v>
      </c>
      <c r="AC160" s="690">
        <v>0</v>
      </c>
      <c r="AD160" s="1015"/>
      <c r="AE160" s="1016"/>
      <c r="AF160" s="1017"/>
    </row>
    <row r="161" spans="1:32" x14ac:dyDescent="0.2">
      <c r="A161" s="11">
        <v>257</v>
      </c>
      <c r="B161" s="271"/>
      <c r="C161" s="272"/>
      <c r="D161" s="281"/>
      <c r="E161" s="1445" t="str">
        <f>'2. CAD NCCF'!E161:L161</f>
        <v>Non-agency residential MBS (RMBS)</v>
      </c>
      <c r="F161" s="1446"/>
      <c r="G161" s="1446"/>
      <c r="H161" s="1446"/>
      <c r="I161" s="1446"/>
      <c r="J161" s="1446"/>
      <c r="K161" s="1446"/>
      <c r="L161" s="1447"/>
      <c r="M161" s="399">
        <f>SUM(M162:M164)</f>
        <v>0</v>
      </c>
      <c r="N161" s="402">
        <f t="shared" ref="N161:AC161" si="37">SUBTOTAL(9,N162:N164)</f>
        <v>0</v>
      </c>
      <c r="O161" s="406">
        <f t="shared" si="37"/>
        <v>0</v>
      </c>
      <c r="P161" s="405">
        <f t="shared" si="37"/>
        <v>0</v>
      </c>
      <c r="Q161" s="407">
        <f t="shared" si="37"/>
        <v>0</v>
      </c>
      <c r="R161" s="406">
        <f t="shared" si="37"/>
        <v>0</v>
      </c>
      <c r="S161" s="406">
        <f t="shared" si="37"/>
        <v>0</v>
      </c>
      <c r="T161" s="406">
        <f t="shared" si="37"/>
        <v>0</v>
      </c>
      <c r="U161" s="406">
        <f t="shared" si="37"/>
        <v>0</v>
      </c>
      <c r="V161" s="406">
        <f t="shared" si="37"/>
        <v>0</v>
      </c>
      <c r="W161" s="406">
        <f t="shared" si="37"/>
        <v>0</v>
      </c>
      <c r="X161" s="406">
        <f t="shared" si="37"/>
        <v>0</v>
      </c>
      <c r="Y161" s="406">
        <f t="shared" si="37"/>
        <v>0</v>
      </c>
      <c r="Z161" s="406">
        <f t="shared" si="37"/>
        <v>0</v>
      </c>
      <c r="AA161" s="406">
        <f t="shared" si="37"/>
        <v>0</v>
      </c>
      <c r="AB161" s="416">
        <f t="shared" si="37"/>
        <v>0</v>
      </c>
      <c r="AC161" s="399">
        <f t="shared" si="37"/>
        <v>0</v>
      </c>
      <c r="AD161" s="1015"/>
      <c r="AE161" s="1016"/>
      <c r="AF161" s="1017"/>
    </row>
    <row r="162" spans="1:32" ht="15" customHeight="1" x14ac:dyDescent="0.2">
      <c r="A162" s="11">
        <v>258</v>
      </c>
      <c r="B162" s="271"/>
      <c r="C162" s="272"/>
      <c r="D162" s="281"/>
      <c r="E162" s="282"/>
      <c r="F162" s="1475" t="str">
        <f>'2. CAD NCCF'!F162:L162</f>
        <v>Non-agency RMBS, high rated</v>
      </c>
      <c r="G162" s="1476"/>
      <c r="H162" s="1476"/>
      <c r="I162" s="1476"/>
      <c r="J162" s="1476"/>
      <c r="K162" s="1476"/>
      <c r="L162" s="1477"/>
      <c r="M162" s="690">
        <v>0</v>
      </c>
      <c r="N162" s="691">
        <v>0</v>
      </c>
      <c r="O162" s="692">
        <v>0</v>
      </c>
      <c r="P162" s="692">
        <v>0</v>
      </c>
      <c r="Q162" s="697">
        <v>0</v>
      </c>
      <c r="R162" s="692">
        <v>0</v>
      </c>
      <c r="S162" s="693">
        <v>0</v>
      </c>
      <c r="T162" s="692">
        <v>0</v>
      </c>
      <c r="U162" s="693">
        <v>0</v>
      </c>
      <c r="V162" s="692">
        <v>0</v>
      </c>
      <c r="W162" s="693">
        <v>0</v>
      </c>
      <c r="X162" s="692">
        <v>0</v>
      </c>
      <c r="Y162" s="693">
        <v>0</v>
      </c>
      <c r="Z162" s="692">
        <v>0</v>
      </c>
      <c r="AA162" s="693">
        <v>0</v>
      </c>
      <c r="AB162" s="698">
        <v>0</v>
      </c>
      <c r="AC162" s="690">
        <v>0</v>
      </c>
      <c r="AD162" s="1015"/>
      <c r="AE162" s="1016"/>
      <c r="AF162" s="1017"/>
    </row>
    <row r="163" spans="1:32" ht="15" customHeight="1" x14ac:dyDescent="0.2">
      <c r="A163" s="11">
        <v>259</v>
      </c>
      <c r="B163" s="271"/>
      <c r="C163" s="272"/>
      <c r="D163" s="281"/>
      <c r="E163" s="282"/>
      <c r="F163" s="1475" t="str">
        <f>'2. CAD NCCF'!F163:L163</f>
        <v>Non-agency RMBS, medium rated</v>
      </c>
      <c r="G163" s="1476"/>
      <c r="H163" s="1476"/>
      <c r="I163" s="1476"/>
      <c r="J163" s="1476"/>
      <c r="K163" s="1476"/>
      <c r="L163" s="1477"/>
      <c r="M163" s="690">
        <v>0</v>
      </c>
      <c r="N163" s="691">
        <v>0</v>
      </c>
      <c r="O163" s="692">
        <v>0</v>
      </c>
      <c r="P163" s="692">
        <v>0</v>
      </c>
      <c r="Q163" s="697">
        <v>0</v>
      </c>
      <c r="R163" s="692">
        <v>0</v>
      </c>
      <c r="S163" s="693">
        <v>0</v>
      </c>
      <c r="T163" s="692">
        <v>0</v>
      </c>
      <c r="U163" s="693">
        <v>0</v>
      </c>
      <c r="V163" s="692">
        <v>0</v>
      </c>
      <c r="W163" s="693">
        <v>0</v>
      </c>
      <c r="X163" s="692">
        <v>0</v>
      </c>
      <c r="Y163" s="693">
        <v>0</v>
      </c>
      <c r="Z163" s="692">
        <v>0</v>
      </c>
      <c r="AA163" s="693">
        <v>0</v>
      </c>
      <c r="AB163" s="698">
        <v>0</v>
      </c>
      <c r="AC163" s="690">
        <v>0</v>
      </c>
      <c r="AD163" s="1015"/>
      <c r="AE163" s="1016"/>
      <c r="AF163" s="1017"/>
    </row>
    <row r="164" spans="1:32" ht="15" customHeight="1" x14ac:dyDescent="0.2">
      <c r="A164" s="11">
        <v>260</v>
      </c>
      <c r="B164" s="271"/>
      <c r="C164" s="272"/>
      <c r="D164" s="281"/>
      <c r="E164" s="282"/>
      <c r="F164" s="1475" t="str">
        <f>'2. CAD NCCF'!F164:L164</f>
        <v>Non-agency RMBS, low or not rated</v>
      </c>
      <c r="G164" s="1476"/>
      <c r="H164" s="1476"/>
      <c r="I164" s="1476"/>
      <c r="J164" s="1476"/>
      <c r="K164" s="1476"/>
      <c r="L164" s="1477"/>
      <c r="M164" s="690">
        <v>0</v>
      </c>
      <c r="N164" s="691">
        <v>0</v>
      </c>
      <c r="O164" s="692">
        <v>0</v>
      </c>
      <c r="P164" s="692">
        <v>0</v>
      </c>
      <c r="Q164" s="697">
        <v>0</v>
      </c>
      <c r="R164" s="692">
        <v>0</v>
      </c>
      <c r="S164" s="693">
        <v>0</v>
      </c>
      <c r="T164" s="692">
        <v>0</v>
      </c>
      <c r="U164" s="693">
        <v>0</v>
      </c>
      <c r="V164" s="692">
        <v>0</v>
      </c>
      <c r="W164" s="693">
        <v>0</v>
      </c>
      <c r="X164" s="692">
        <v>0</v>
      </c>
      <c r="Y164" s="693">
        <v>0</v>
      </c>
      <c r="Z164" s="692">
        <v>0</v>
      </c>
      <c r="AA164" s="693">
        <v>0</v>
      </c>
      <c r="AB164" s="698">
        <v>0</v>
      </c>
      <c r="AC164" s="690">
        <v>0</v>
      </c>
      <c r="AD164" s="1015"/>
      <c r="AE164" s="1016"/>
      <c r="AF164" s="1017"/>
    </row>
    <row r="165" spans="1:32" x14ac:dyDescent="0.2">
      <c r="A165" s="11">
        <v>261</v>
      </c>
      <c r="B165" s="271"/>
      <c r="C165" s="272"/>
      <c r="D165" s="1472" t="str">
        <f>'2. CAD NCCF'!D165:AF165</f>
        <v>Corporate bonds and paper (CBP)</v>
      </c>
      <c r="E165" s="1473"/>
      <c r="F165" s="1473"/>
      <c r="G165" s="1473"/>
      <c r="H165" s="1473"/>
      <c r="I165" s="1473"/>
      <c r="J165" s="1473"/>
      <c r="K165" s="1473"/>
      <c r="L165" s="1473"/>
      <c r="M165" s="1473"/>
      <c r="N165" s="1473"/>
      <c r="O165" s="1473"/>
      <c r="P165" s="1473"/>
      <c r="Q165" s="1473"/>
      <c r="R165" s="1473"/>
      <c r="S165" s="1473"/>
      <c r="T165" s="1473"/>
      <c r="U165" s="1473"/>
      <c r="V165" s="1473"/>
      <c r="W165" s="1473"/>
      <c r="X165" s="1473"/>
      <c r="Y165" s="1473"/>
      <c r="Z165" s="1473"/>
      <c r="AA165" s="1473"/>
      <c r="AB165" s="1473"/>
      <c r="AC165" s="1473"/>
      <c r="AD165" s="1473"/>
      <c r="AE165" s="1473"/>
      <c r="AF165" s="1473"/>
    </row>
    <row r="166" spans="1:32" ht="15" customHeight="1" x14ac:dyDescent="0.2">
      <c r="A166" s="11">
        <v>262</v>
      </c>
      <c r="B166" s="271"/>
      <c r="C166" s="281"/>
      <c r="D166" s="281"/>
      <c r="E166" s="1445" t="str">
        <f>'2. CAD NCCF'!E166:L166</f>
        <v>Non-FI issued CBP, high rated</v>
      </c>
      <c r="F166" s="1446"/>
      <c r="G166" s="1446"/>
      <c r="H166" s="1446"/>
      <c r="I166" s="1446"/>
      <c r="J166" s="1446"/>
      <c r="K166" s="1446"/>
      <c r="L166" s="1447"/>
      <c r="M166" s="399">
        <f>SUM(M167:M168)</f>
        <v>0</v>
      </c>
      <c r="N166" s="402">
        <f t="shared" ref="N166:AC166" si="38">SUBTOTAL(9,N167:N168)</f>
        <v>0</v>
      </c>
      <c r="O166" s="406">
        <f t="shared" si="38"/>
        <v>0</v>
      </c>
      <c r="P166" s="405">
        <f t="shared" si="38"/>
        <v>0</v>
      </c>
      <c r="Q166" s="407">
        <f t="shared" si="38"/>
        <v>0</v>
      </c>
      <c r="R166" s="406">
        <f t="shared" si="38"/>
        <v>0</v>
      </c>
      <c r="S166" s="406">
        <f t="shared" si="38"/>
        <v>0</v>
      </c>
      <c r="T166" s="406">
        <f t="shared" si="38"/>
        <v>0</v>
      </c>
      <c r="U166" s="406">
        <f t="shared" si="38"/>
        <v>0</v>
      </c>
      <c r="V166" s="406">
        <f t="shared" si="38"/>
        <v>0</v>
      </c>
      <c r="W166" s="406">
        <f t="shared" si="38"/>
        <v>0</v>
      </c>
      <c r="X166" s="406">
        <f t="shared" si="38"/>
        <v>0</v>
      </c>
      <c r="Y166" s="406">
        <f t="shared" si="38"/>
        <v>0</v>
      </c>
      <c r="Z166" s="406">
        <f t="shared" si="38"/>
        <v>0</v>
      </c>
      <c r="AA166" s="406">
        <f t="shared" si="38"/>
        <v>0</v>
      </c>
      <c r="AB166" s="416">
        <f t="shared" si="38"/>
        <v>0</v>
      </c>
      <c r="AC166" s="399">
        <f t="shared" si="38"/>
        <v>0</v>
      </c>
      <c r="AD166" s="1015"/>
      <c r="AE166" s="1016"/>
      <c r="AF166" s="1017"/>
    </row>
    <row r="167" spans="1:32" ht="15" customHeight="1" x14ac:dyDescent="0.2">
      <c r="A167" s="11">
        <v>263</v>
      </c>
      <c r="B167" s="271"/>
      <c r="C167" s="281"/>
      <c r="D167" s="281"/>
      <c r="E167" s="282"/>
      <c r="F167" s="1475" t="str">
        <f>'2. CAD NCCF'!F167:L167</f>
        <v>Non-FI issued unsecured bond and paper, high rated</v>
      </c>
      <c r="G167" s="1476"/>
      <c r="H167" s="1476"/>
      <c r="I167" s="1476"/>
      <c r="J167" s="1476"/>
      <c r="K167" s="1476"/>
      <c r="L167" s="1477"/>
      <c r="M167" s="690">
        <v>0</v>
      </c>
      <c r="N167" s="691">
        <v>0</v>
      </c>
      <c r="O167" s="692">
        <v>0</v>
      </c>
      <c r="P167" s="692"/>
      <c r="Q167" s="697"/>
      <c r="R167" s="692">
        <v>0</v>
      </c>
      <c r="S167" s="693">
        <v>0</v>
      </c>
      <c r="T167" s="692">
        <v>0</v>
      </c>
      <c r="U167" s="693">
        <v>0</v>
      </c>
      <c r="V167" s="692">
        <v>0</v>
      </c>
      <c r="W167" s="693">
        <v>0</v>
      </c>
      <c r="X167" s="692">
        <v>0</v>
      </c>
      <c r="Y167" s="693">
        <v>0</v>
      </c>
      <c r="Z167" s="692">
        <v>0</v>
      </c>
      <c r="AA167" s="693">
        <v>0</v>
      </c>
      <c r="AB167" s="698">
        <v>0</v>
      </c>
      <c r="AC167" s="690">
        <v>0</v>
      </c>
      <c r="AD167" s="1015"/>
      <c r="AE167" s="1016"/>
      <c r="AF167" s="1017"/>
    </row>
    <row r="168" spans="1:32" ht="15" customHeight="1" x14ac:dyDescent="0.2">
      <c r="A168" s="11">
        <v>264</v>
      </c>
      <c r="B168" s="271"/>
      <c r="C168" s="281"/>
      <c r="D168" s="281"/>
      <c r="E168" s="282"/>
      <c r="F168" s="1475" t="str">
        <f>'2. CAD NCCF'!F168:L168</f>
        <v>Non-FI issued covered bonds, high rated</v>
      </c>
      <c r="G168" s="1476"/>
      <c r="H168" s="1476"/>
      <c r="I168" s="1476"/>
      <c r="J168" s="1476"/>
      <c r="K168" s="1476"/>
      <c r="L168" s="1477"/>
      <c r="M168" s="690">
        <v>0</v>
      </c>
      <c r="N168" s="691">
        <v>0</v>
      </c>
      <c r="O168" s="692"/>
      <c r="P168" s="692"/>
      <c r="Q168" s="697"/>
      <c r="R168" s="692">
        <v>0</v>
      </c>
      <c r="S168" s="693">
        <v>0</v>
      </c>
      <c r="T168" s="692">
        <v>0</v>
      </c>
      <c r="U168" s="693">
        <v>0</v>
      </c>
      <c r="V168" s="692">
        <v>0</v>
      </c>
      <c r="W168" s="693">
        <v>0</v>
      </c>
      <c r="X168" s="692">
        <v>0</v>
      </c>
      <c r="Y168" s="693">
        <v>0</v>
      </c>
      <c r="Z168" s="692">
        <v>0</v>
      </c>
      <c r="AA168" s="693">
        <v>0</v>
      </c>
      <c r="AB168" s="698">
        <v>0</v>
      </c>
      <c r="AC168" s="690">
        <v>0</v>
      </c>
      <c r="AD168" s="1015"/>
      <c r="AE168" s="1016"/>
      <c r="AF168" s="1017"/>
    </row>
    <row r="169" spans="1:32" ht="15" customHeight="1" x14ac:dyDescent="0.2">
      <c r="A169" s="11">
        <v>265</v>
      </c>
      <c r="B169" s="271"/>
      <c r="C169" s="281"/>
      <c r="D169" s="281"/>
      <c r="E169" s="1445" t="str">
        <f>'2. CAD NCCF'!E169:L169</f>
        <v>FI issued CBP, high rated</v>
      </c>
      <c r="F169" s="1446"/>
      <c r="G169" s="1446"/>
      <c r="H169" s="1446"/>
      <c r="I169" s="1446"/>
      <c r="J169" s="1446"/>
      <c r="K169" s="1446"/>
      <c r="L169" s="1447"/>
      <c r="M169" s="399">
        <f>SUM(M170:M172)</f>
        <v>0</v>
      </c>
      <c r="N169" s="402">
        <f t="shared" ref="N169:AC169" si="39">SUBTOTAL(9,N170:N172)</f>
        <v>0</v>
      </c>
      <c r="O169" s="406">
        <f t="shared" si="39"/>
        <v>0</v>
      </c>
      <c r="P169" s="405">
        <f t="shared" si="39"/>
        <v>0</v>
      </c>
      <c r="Q169" s="407">
        <f t="shared" si="39"/>
        <v>0</v>
      </c>
      <c r="R169" s="406">
        <f t="shared" si="39"/>
        <v>0</v>
      </c>
      <c r="S169" s="406">
        <f t="shared" si="39"/>
        <v>0</v>
      </c>
      <c r="T169" s="406">
        <f t="shared" si="39"/>
        <v>0</v>
      </c>
      <c r="U169" s="406">
        <f t="shared" si="39"/>
        <v>0</v>
      </c>
      <c r="V169" s="406">
        <f t="shared" si="39"/>
        <v>0</v>
      </c>
      <c r="W169" s="406">
        <f t="shared" si="39"/>
        <v>0</v>
      </c>
      <c r="X169" s="406">
        <f t="shared" si="39"/>
        <v>0</v>
      </c>
      <c r="Y169" s="406">
        <f t="shared" si="39"/>
        <v>0</v>
      </c>
      <c r="Z169" s="406">
        <f t="shared" si="39"/>
        <v>0</v>
      </c>
      <c r="AA169" s="406">
        <f t="shared" si="39"/>
        <v>0</v>
      </c>
      <c r="AB169" s="416">
        <f t="shared" si="39"/>
        <v>0</v>
      </c>
      <c r="AC169" s="399">
        <f t="shared" si="39"/>
        <v>0</v>
      </c>
      <c r="AD169" s="1015"/>
      <c r="AE169" s="1016"/>
      <c r="AF169" s="1017"/>
    </row>
    <row r="170" spans="1:32" ht="15" customHeight="1" x14ac:dyDescent="0.2">
      <c r="A170" s="11">
        <v>266</v>
      </c>
      <c r="B170" s="271"/>
      <c r="C170" s="281"/>
      <c r="D170" s="281"/>
      <c r="E170" s="282"/>
      <c r="F170" s="1475" t="str">
        <f>'2. CAD NCCF'!F170:L170</f>
        <v>FI issued unsecured bonds and paper, high rated</v>
      </c>
      <c r="G170" s="1476"/>
      <c r="H170" s="1476"/>
      <c r="I170" s="1476"/>
      <c r="J170" s="1476"/>
      <c r="K170" s="1476"/>
      <c r="L170" s="1477"/>
      <c r="M170" s="690">
        <v>0</v>
      </c>
      <c r="N170" s="691">
        <v>0</v>
      </c>
      <c r="O170" s="692">
        <v>0</v>
      </c>
      <c r="P170" s="692">
        <v>0</v>
      </c>
      <c r="Q170" s="697">
        <v>0</v>
      </c>
      <c r="R170" s="692">
        <v>0</v>
      </c>
      <c r="S170" s="693">
        <v>0</v>
      </c>
      <c r="T170" s="692">
        <v>0</v>
      </c>
      <c r="U170" s="693">
        <v>0</v>
      </c>
      <c r="V170" s="692">
        <v>0</v>
      </c>
      <c r="W170" s="693">
        <v>0</v>
      </c>
      <c r="X170" s="692">
        <v>0</v>
      </c>
      <c r="Y170" s="693">
        <v>0</v>
      </c>
      <c r="Z170" s="692">
        <v>0</v>
      </c>
      <c r="AA170" s="693">
        <v>0</v>
      </c>
      <c r="AB170" s="698">
        <v>0</v>
      </c>
      <c r="AC170" s="690">
        <v>0</v>
      </c>
      <c r="AD170" s="1015"/>
      <c r="AE170" s="1016"/>
      <c r="AF170" s="1017"/>
    </row>
    <row r="171" spans="1:32" ht="15" customHeight="1" x14ac:dyDescent="0.2">
      <c r="A171" s="11">
        <v>267</v>
      </c>
      <c r="B171" s="271"/>
      <c r="C171" s="281"/>
      <c r="D171" s="281"/>
      <c r="E171" s="282"/>
      <c r="F171" s="1475" t="str">
        <f>'2. CAD NCCF'!F171:L171</f>
        <v>FI issued covered bonds, high rated</v>
      </c>
      <c r="G171" s="1476"/>
      <c r="H171" s="1476"/>
      <c r="I171" s="1476"/>
      <c r="J171" s="1476"/>
      <c r="K171" s="1476"/>
      <c r="L171" s="1477"/>
      <c r="M171" s="690">
        <v>0</v>
      </c>
      <c r="N171" s="691">
        <v>0</v>
      </c>
      <c r="O171" s="692">
        <v>0</v>
      </c>
      <c r="P171" s="692">
        <v>0</v>
      </c>
      <c r="Q171" s="697">
        <v>0</v>
      </c>
      <c r="R171" s="692">
        <v>0</v>
      </c>
      <c r="S171" s="693">
        <v>0</v>
      </c>
      <c r="T171" s="692">
        <v>0</v>
      </c>
      <c r="U171" s="693">
        <v>0</v>
      </c>
      <c r="V171" s="692">
        <v>0</v>
      </c>
      <c r="W171" s="693">
        <v>0</v>
      </c>
      <c r="X171" s="692">
        <v>0</v>
      </c>
      <c r="Y171" s="693">
        <v>0</v>
      </c>
      <c r="Z171" s="692">
        <v>0</v>
      </c>
      <c r="AA171" s="693">
        <v>0</v>
      </c>
      <c r="AB171" s="698">
        <v>0</v>
      </c>
      <c r="AC171" s="690">
        <v>0</v>
      </c>
      <c r="AD171" s="1015"/>
      <c r="AE171" s="1016"/>
      <c r="AF171" s="1017"/>
    </row>
    <row r="172" spans="1:32" ht="15" customHeight="1" x14ac:dyDescent="0.2">
      <c r="A172" s="11">
        <v>268</v>
      </c>
      <c r="B172" s="271"/>
      <c r="C172" s="281"/>
      <c r="D172" s="281"/>
      <c r="E172" s="282"/>
      <c r="F172" s="1475" t="str">
        <f>'2. CAD NCCF'!F172:L172</f>
        <v>FI issued jumbo covered bonds, high rated</v>
      </c>
      <c r="G172" s="1476"/>
      <c r="H172" s="1476"/>
      <c r="I172" s="1476"/>
      <c r="J172" s="1476"/>
      <c r="K172" s="1476"/>
      <c r="L172" s="1477"/>
      <c r="M172" s="690">
        <v>0</v>
      </c>
      <c r="N172" s="691">
        <v>0</v>
      </c>
      <c r="O172" s="692">
        <v>0</v>
      </c>
      <c r="P172" s="692">
        <v>0</v>
      </c>
      <c r="Q172" s="697">
        <v>0</v>
      </c>
      <c r="R172" s="692">
        <v>0</v>
      </c>
      <c r="S172" s="693">
        <v>0</v>
      </c>
      <c r="T172" s="692">
        <v>0</v>
      </c>
      <c r="U172" s="693">
        <v>0</v>
      </c>
      <c r="V172" s="692">
        <v>0</v>
      </c>
      <c r="W172" s="693">
        <v>0</v>
      </c>
      <c r="X172" s="692">
        <v>0</v>
      </c>
      <c r="Y172" s="693">
        <v>0</v>
      </c>
      <c r="Z172" s="692">
        <v>0</v>
      </c>
      <c r="AA172" s="693">
        <v>0</v>
      </c>
      <c r="AB172" s="698">
        <v>0</v>
      </c>
      <c r="AC172" s="690">
        <v>0</v>
      </c>
      <c r="AD172" s="1015"/>
      <c r="AE172" s="1016"/>
      <c r="AF172" s="1017"/>
    </row>
    <row r="173" spans="1:32" ht="15" customHeight="1" x14ac:dyDescent="0.2">
      <c r="A173" s="11">
        <v>269</v>
      </c>
      <c r="B173" s="271"/>
      <c r="C173" s="281"/>
      <c r="D173" s="281"/>
      <c r="E173" s="1445" t="str">
        <f>'2. CAD NCCF'!E173:L173</f>
        <v>Non-FI issued CBP, medium rated</v>
      </c>
      <c r="F173" s="1446"/>
      <c r="G173" s="1446"/>
      <c r="H173" s="1446"/>
      <c r="I173" s="1446"/>
      <c r="J173" s="1446"/>
      <c r="K173" s="1446"/>
      <c r="L173" s="1447"/>
      <c r="M173" s="399">
        <f>SUM(M174:M175)</f>
        <v>0</v>
      </c>
      <c r="N173" s="402">
        <f t="shared" ref="N173:AB173" si="40">SUBTOTAL(9,N174:N175)</f>
        <v>0</v>
      </c>
      <c r="O173" s="406">
        <f t="shared" si="40"/>
        <v>0</v>
      </c>
      <c r="P173" s="405">
        <f t="shared" si="40"/>
        <v>0</v>
      </c>
      <c r="Q173" s="407">
        <f t="shared" si="40"/>
        <v>0</v>
      </c>
      <c r="R173" s="406">
        <f t="shared" si="40"/>
        <v>0</v>
      </c>
      <c r="S173" s="406">
        <f t="shared" si="40"/>
        <v>0</v>
      </c>
      <c r="T173" s="406">
        <f t="shared" si="40"/>
        <v>0</v>
      </c>
      <c r="U173" s="406">
        <f t="shared" si="40"/>
        <v>0</v>
      </c>
      <c r="V173" s="406">
        <f t="shared" si="40"/>
        <v>0</v>
      </c>
      <c r="W173" s="406">
        <f t="shared" si="40"/>
        <v>0</v>
      </c>
      <c r="X173" s="406">
        <f t="shared" si="40"/>
        <v>0</v>
      </c>
      <c r="Y173" s="406">
        <f t="shared" si="40"/>
        <v>0</v>
      </c>
      <c r="Z173" s="406">
        <f t="shared" si="40"/>
        <v>0</v>
      </c>
      <c r="AA173" s="406">
        <f t="shared" si="40"/>
        <v>0</v>
      </c>
      <c r="AB173" s="416">
        <f t="shared" si="40"/>
        <v>0</v>
      </c>
      <c r="AC173" s="399">
        <f t="shared" ref="AC173" si="41">SUM(AC174:AC175)</f>
        <v>0</v>
      </c>
      <c r="AD173" s="1015"/>
      <c r="AE173" s="1016"/>
      <c r="AF173" s="1017"/>
    </row>
    <row r="174" spans="1:32" ht="15" customHeight="1" x14ac:dyDescent="0.2">
      <c r="A174" s="11">
        <v>270</v>
      </c>
      <c r="B174" s="271"/>
      <c r="C174" s="281"/>
      <c r="D174" s="281"/>
      <c r="E174" s="282"/>
      <c r="F174" s="1475" t="str">
        <f>'2. CAD NCCF'!F174:L174</f>
        <v>Non-FI issued unsecured bonds and paper, medium rated</v>
      </c>
      <c r="G174" s="1476"/>
      <c r="H174" s="1476"/>
      <c r="I174" s="1476"/>
      <c r="J174" s="1476"/>
      <c r="K174" s="1476"/>
      <c r="L174" s="1477"/>
      <c r="M174" s="690">
        <v>0</v>
      </c>
      <c r="N174" s="691">
        <v>0</v>
      </c>
      <c r="O174" s="692">
        <v>0</v>
      </c>
      <c r="P174" s="692">
        <v>0</v>
      </c>
      <c r="Q174" s="697">
        <v>0</v>
      </c>
      <c r="R174" s="692">
        <v>0</v>
      </c>
      <c r="S174" s="693">
        <v>0</v>
      </c>
      <c r="T174" s="692">
        <v>0</v>
      </c>
      <c r="U174" s="693">
        <v>0</v>
      </c>
      <c r="V174" s="692">
        <v>0</v>
      </c>
      <c r="W174" s="693">
        <v>0</v>
      </c>
      <c r="X174" s="692">
        <v>0</v>
      </c>
      <c r="Y174" s="693">
        <v>0</v>
      </c>
      <c r="Z174" s="692">
        <v>0</v>
      </c>
      <c r="AA174" s="693">
        <v>0</v>
      </c>
      <c r="AB174" s="698">
        <v>0</v>
      </c>
      <c r="AC174" s="690">
        <v>0</v>
      </c>
      <c r="AD174" s="1015"/>
      <c r="AE174" s="1016"/>
      <c r="AF174" s="1017"/>
    </row>
    <row r="175" spans="1:32" ht="15" customHeight="1" x14ac:dyDescent="0.2">
      <c r="A175" s="11">
        <v>271</v>
      </c>
      <c r="B175" s="271"/>
      <c r="C175" s="281"/>
      <c r="D175" s="281"/>
      <c r="E175" s="282"/>
      <c r="F175" s="1475" t="str">
        <f>'2. CAD NCCF'!F175:L175</f>
        <v>Non-FI issued covered bonds, medium rated</v>
      </c>
      <c r="G175" s="1476"/>
      <c r="H175" s="1476"/>
      <c r="I175" s="1476"/>
      <c r="J175" s="1476"/>
      <c r="K175" s="1476"/>
      <c r="L175" s="1477"/>
      <c r="M175" s="690">
        <v>0</v>
      </c>
      <c r="N175" s="691">
        <v>0</v>
      </c>
      <c r="O175" s="692">
        <v>0</v>
      </c>
      <c r="P175" s="692">
        <v>0</v>
      </c>
      <c r="Q175" s="697">
        <v>0</v>
      </c>
      <c r="R175" s="692">
        <v>0</v>
      </c>
      <c r="S175" s="693">
        <v>0</v>
      </c>
      <c r="T175" s="692">
        <v>0</v>
      </c>
      <c r="U175" s="693">
        <v>0</v>
      </c>
      <c r="V175" s="692">
        <v>0</v>
      </c>
      <c r="W175" s="693">
        <v>0</v>
      </c>
      <c r="X175" s="692">
        <v>0</v>
      </c>
      <c r="Y175" s="693">
        <v>0</v>
      </c>
      <c r="Z175" s="692">
        <v>0</v>
      </c>
      <c r="AA175" s="693">
        <v>0</v>
      </c>
      <c r="AB175" s="698">
        <v>0</v>
      </c>
      <c r="AC175" s="690">
        <v>0</v>
      </c>
      <c r="AD175" s="1015"/>
      <c r="AE175" s="1016"/>
      <c r="AF175" s="1017"/>
    </row>
    <row r="176" spans="1:32" ht="15" customHeight="1" x14ac:dyDescent="0.2">
      <c r="A176" s="11">
        <v>272</v>
      </c>
      <c r="B176" s="271"/>
      <c r="C176" s="281"/>
      <c r="D176" s="281"/>
      <c r="E176" s="1445" t="str">
        <f>'2. CAD NCCF'!E176:L176</f>
        <v>FI issued CBP, medium rated</v>
      </c>
      <c r="F176" s="1446"/>
      <c r="G176" s="1446"/>
      <c r="H176" s="1446"/>
      <c r="I176" s="1446"/>
      <c r="J176" s="1446"/>
      <c r="K176" s="1446"/>
      <c r="L176" s="1447"/>
      <c r="M176" s="399">
        <f>SUM(M177:M179)</f>
        <v>0</v>
      </c>
      <c r="N176" s="402">
        <f t="shared" ref="N176:AC176" si="42">SUBTOTAL(9,N177:N179)</f>
        <v>0</v>
      </c>
      <c r="O176" s="406">
        <f t="shared" si="42"/>
        <v>0</v>
      </c>
      <c r="P176" s="405">
        <f t="shared" si="42"/>
        <v>0</v>
      </c>
      <c r="Q176" s="407">
        <f t="shared" si="42"/>
        <v>0</v>
      </c>
      <c r="R176" s="406">
        <f t="shared" si="42"/>
        <v>0</v>
      </c>
      <c r="S176" s="406">
        <f t="shared" si="42"/>
        <v>0</v>
      </c>
      <c r="T176" s="406">
        <f t="shared" si="42"/>
        <v>0</v>
      </c>
      <c r="U176" s="406">
        <f t="shared" si="42"/>
        <v>0</v>
      </c>
      <c r="V176" s="406">
        <f t="shared" si="42"/>
        <v>0</v>
      </c>
      <c r="W176" s="406">
        <f t="shared" si="42"/>
        <v>0</v>
      </c>
      <c r="X176" s="406">
        <f t="shared" si="42"/>
        <v>0</v>
      </c>
      <c r="Y176" s="406">
        <f t="shared" si="42"/>
        <v>0</v>
      </c>
      <c r="Z176" s="406">
        <f t="shared" si="42"/>
        <v>0</v>
      </c>
      <c r="AA176" s="406">
        <f t="shared" si="42"/>
        <v>0</v>
      </c>
      <c r="AB176" s="416">
        <f t="shared" si="42"/>
        <v>0</v>
      </c>
      <c r="AC176" s="399">
        <f t="shared" si="42"/>
        <v>0</v>
      </c>
      <c r="AD176" s="1015"/>
      <c r="AE176" s="1016"/>
      <c r="AF176" s="1017"/>
    </row>
    <row r="177" spans="1:32" ht="15" customHeight="1" x14ac:dyDescent="0.2">
      <c r="A177" s="11">
        <v>273</v>
      </c>
      <c r="B177" s="271"/>
      <c r="C177" s="281"/>
      <c r="D177" s="281"/>
      <c r="E177" s="282"/>
      <c r="F177" s="1475" t="str">
        <f>'2. CAD NCCF'!F177:L177</f>
        <v>FI issued unsecured bonds and paper, medium rated</v>
      </c>
      <c r="G177" s="1476"/>
      <c r="H177" s="1476"/>
      <c r="I177" s="1476"/>
      <c r="J177" s="1476"/>
      <c r="K177" s="1476"/>
      <c r="L177" s="1477"/>
      <c r="M177" s="690">
        <v>0</v>
      </c>
      <c r="N177" s="691">
        <v>0</v>
      </c>
      <c r="O177" s="692">
        <v>0</v>
      </c>
      <c r="P177" s="692">
        <v>0</v>
      </c>
      <c r="Q177" s="697">
        <v>0</v>
      </c>
      <c r="R177" s="692">
        <v>0</v>
      </c>
      <c r="S177" s="693">
        <v>0</v>
      </c>
      <c r="T177" s="692">
        <v>0</v>
      </c>
      <c r="U177" s="693">
        <v>0</v>
      </c>
      <c r="V177" s="692">
        <v>0</v>
      </c>
      <c r="W177" s="693">
        <v>0</v>
      </c>
      <c r="X177" s="692">
        <v>0</v>
      </c>
      <c r="Y177" s="693">
        <v>0</v>
      </c>
      <c r="Z177" s="692">
        <v>0</v>
      </c>
      <c r="AA177" s="693">
        <v>0</v>
      </c>
      <c r="AB177" s="698">
        <v>0</v>
      </c>
      <c r="AC177" s="690">
        <v>0</v>
      </c>
      <c r="AD177" s="1015"/>
      <c r="AE177" s="1016"/>
      <c r="AF177" s="1017"/>
    </row>
    <row r="178" spans="1:32" ht="15" customHeight="1" x14ac:dyDescent="0.2">
      <c r="A178" s="11">
        <v>274</v>
      </c>
      <c r="B178" s="271"/>
      <c r="C178" s="281"/>
      <c r="D178" s="281"/>
      <c r="E178" s="282"/>
      <c r="F178" s="1475" t="str">
        <f>'2. CAD NCCF'!F178:L178</f>
        <v>FI issued covered bonds, medium rated</v>
      </c>
      <c r="G178" s="1476"/>
      <c r="H178" s="1476"/>
      <c r="I178" s="1476"/>
      <c r="J178" s="1476"/>
      <c r="K178" s="1476"/>
      <c r="L178" s="1477"/>
      <c r="M178" s="690">
        <v>0</v>
      </c>
      <c r="N178" s="691">
        <v>0</v>
      </c>
      <c r="O178" s="692">
        <v>0</v>
      </c>
      <c r="P178" s="692">
        <v>0</v>
      </c>
      <c r="Q178" s="697">
        <v>0</v>
      </c>
      <c r="R178" s="692">
        <v>0</v>
      </c>
      <c r="S178" s="693">
        <v>0</v>
      </c>
      <c r="T178" s="692">
        <v>0</v>
      </c>
      <c r="U178" s="693">
        <v>0</v>
      </c>
      <c r="V178" s="692">
        <v>0</v>
      </c>
      <c r="W178" s="693">
        <v>0</v>
      </c>
      <c r="X178" s="692">
        <v>0</v>
      </c>
      <c r="Y178" s="693">
        <v>0</v>
      </c>
      <c r="Z178" s="692">
        <v>0</v>
      </c>
      <c r="AA178" s="693">
        <v>0</v>
      </c>
      <c r="AB178" s="698">
        <v>0</v>
      </c>
      <c r="AC178" s="690">
        <v>0</v>
      </c>
      <c r="AD178" s="1015"/>
      <c r="AE178" s="1016"/>
      <c r="AF178" s="1017"/>
    </row>
    <row r="179" spans="1:32" ht="15" customHeight="1" x14ac:dyDescent="0.2">
      <c r="A179" s="11">
        <v>275</v>
      </c>
      <c r="B179" s="271"/>
      <c r="C179" s="281"/>
      <c r="D179" s="281"/>
      <c r="E179" s="282"/>
      <c r="F179" s="1475" t="str">
        <f>'2. CAD NCCF'!F179:L179</f>
        <v>FI issued jumbo covered bonds, medium rated</v>
      </c>
      <c r="G179" s="1476"/>
      <c r="H179" s="1476"/>
      <c r="I179" s="1476"/>
      <c r="J179" s="1476"/>
      <c r="K179" s="1476"/>
      <c r="L179" s="1477"/>
      <c r="M179" s="690">
        <v>0</v>
      </c>
      <c r="N179" s="691">
        <v>0</v>
      </c>
      <c r="O179" s="692">
        <v>0</v>
      </c>
      <c r="P179" s="692">
        <v>0</v>
      </c>
      <c r="Q179" s="697">
        <v>0</v>
      </c>
      <c r="R179" s="692">
        <v>0</v>
      </c>
      <c r="S179" s="693">
        <v>0</v>
      </c>
      <c r="T179" s="692">
        <v>0</v>
      </c>
      <c r="U179" s="693">
        <v>0</v>
      </c>
      <c r="V179" s="692">
        <v>0</v>
      </c>
      <c r="W179" s="693">
        <v>0</v>
      </c>
      <c r="X179" s="692">
        <v>0</v>
      </c>
      <c r="Y179" s="693">
        <v>0</v>
      </c>
      <c r="Z179" s="692">
        <v>0</v>
      </c>
      <c r="AA179" s="693">
        <v>0</v>
      </c>
      <c r="AB179" s="698">
        <v>0</v>
      </c>
      <c r="AC179" s="690">
        <v>0</v>
      </c>
      <c r="AD179" s="1015"/>
      <c r="AE179" s="1016"/>
      <c r="AF179" s="1017"/>
    </row>
    <row r="180" spans="1:32" ht="15" customHeight="1" x14ac:dyDescent="0.2">
      <c r="A180" s="11">
        <v>276</v>
      </c>
      <c r="B180" s="271"/>
      <c r="C180" s="281"/>
      <c r="D180" s="281"/>
      <c r="E180" s="1445" t="str">
        <f>'2. CAD NCCF'!E180:L180</f>
        <v>Non-FI issued CBP, low or not rated</v>
      </c>
      <c r="F180" s="1446"/>
      <c r="G180" s="1446"/>
      <c r="H180" s="1446"/>
      <c r="I180" s="1446"/>
      <c r="J180" s="1446"/>
      <c r="K180" s="1446"/>
      <c r="L180" s="1447"/>
      <c r="M180" s="399">
        <f>SUM(M181:M182)</f>
        <v>0</v>
      </c>
      <c r="N180" s="402">
        <f t="shared" ref="N180:AC180" si="43">SUBTOTAL(9,N181:N182)</f>
        <v>0</v>
      </c>
      <c r="O180" s="406">
        <f t="shared" si="43"/>
        <v>0</v>
      </c>
      <c r="P180" s="405">
        <f t="shared" si="43"/>
        <v>0</v>
      </c>
      <c r="Q180" s="407">
        <f t="shared" si="43"/>
        <v>0</v>
      </c>
      <c r="R180" s="406">
        <f t="shared" si="43"/>
        <v>0</v>
      </c>
      <c r="S180" s="406">
        <f t="shared" si="43"/>
        <v>0</v>
      </c>
      <c r="T180" s="406">
        <f t="shared" si="43"/>
        <v>0</v>
      </c>
      <c r="U180" s="406">
        <f t="shared" si="43"/>
        <v>0</v>
      </c>
      <c r="V180" s="406">
        <f t="shared" si="43"/>
        <v>0</v>
      </c>
      <c r="W180" s="406">
        <f t="shared" si="43"/>
        <v>0</v>
      </c>
      <c r="X180" s="406">
        <f t="shared" si="43"/>
        <v>0</v>
      </c>
      <c r="Y180" s="406">
        <f t="shared" si="43"/>
        <v>0</v>
      </c>
      <c r="Z180" s="406">
        <f t="shared" si="43"/>
        <v>0</v>
      </c>
      <c r="AA180" s="406">
        <f t="shared" si="43"/>
        <v>0</v>
      </c>
      <c r="AB180" s="416">
        <f t="shared" si="43"/>
        <v>0</v>
      </c>
      <c r="AC180" s="399">
        <f t="shared" si="43"/>
        <v>0</v>
      </c>
      <c r="AD180" s="1015"/>
      <c r="AE180" s="1016"/>
      <c r="AF180" s="1017"/>
    </row>
    <row r="181" spans="1:32" ht="15" customHeight="1" x14ac:dyDescent="0.2">
      <c r="A181" s="11">
        <v>277</v>
      </c>
      <c r="B181" s="271"/>
      <c r="C181" s="281"/>
      <c r="D181" s="281"/>
      <c r="E181" s="282"/>
      <c r="F181" s="1475" t="str">
        <f>'2. CAD NCCF'!F181:L181</f>
        <v>Non-FI issued unsecured bonds and paper, low or not rated</v>
      </c>
      <c r="G181" s="1476"/>
      <c r="H181" s="1476"/>
      <c r="I181" s="1476"/>
      <c r="J181" s="1476"/>
      <c r="K181" s="1476"/>
      <c r="L181" s="1477"/>
      <c r="M181" s="690">
        <v>0</v>
      </c>
      <c r="N181" s="691">
        <v>0</v>
      </c>
      <c r="O181" s="692">
        <v>0</v>
      </c>
      <c r="P181" s="692">
        <v>0</v>
      </c>
      <c r="Q181" s="697">
        <v>0</v>
      </c>
      <c r="R181" s="692">
        <v>0</v>
      </c>
      <c r="S181" s="693">
        <v>0</v>
      </c>
      <c r="T181" s="692">
        <v>0</v>
      </c>
      <c r="U181" s="693">
        <v>0</v>
      </c>
      <c r="V181" s="692">
        <v>0</v>
      </c>
      <c r="W181" s="693">
        <v>0</v>
      </c>
      <c r="X181" s="692">
        <v>0</v>
      </c>
      <c r="Y181" s="693">
        <v>0</v>
      </c>
      <c r="Z181" s="692">
        <v>0</v>
      </c>
      <c r="AA181" s="693">
        <v>0</v>
      </c>
      <c r="AB181" s="698">
        <v>0</v>
      </c>
      <c r="AC181" s="690">
        <v>0</v>
      </c>
      <c r="AD181" s="1015"/>
      <c r="AE181" s="1016"/>
      <c r="AF181" s="1017"/>
    </row>
    <row r="182" spans="1:32" ht="15" customHeight="1" x14ac:dyDescent="0.2">
      <c r="A182" s="11">
        <v>278</v>
      </c>
      <c r="B182" s="271"/>
      <c r="C182" s="281"/>
      <c r="D182" s="281"/>
      <c r="E182" s="282"/>
      <c r="F182" s="1475" t="str">
        <f>'2. CAD NCCF'!F182:L182</f>
        <v>Non-FI issued covered bonds, low or not rated</v>
      </c>
      <c r="G182" s="1476"/>
      <c r="H182" s="1476"/>
      <c r="I182" s="1476"/>
      <c r="J182" s="1476"/>
      <c r="K182" s="1476"/>
      <c r="L182" s="1477"/>
      <c r="M182" s="690">
        <v>0</v>
      </c>
      <c r="N182" s="691">
        <v>0</v>
      </c>
      <c r="O182" s="692">
        <v>0</v>
      </c>
      <c r="P182" s="692">
        <v>0</v>
      </c>
      <c r="Q182" s="697">
        <v>0</v>
      </c>
      <c r="R182" s="692">
        <v>0</v>
      </c>
      <c r="S182" s="693">
        <v>0</v>
      </c>
      <c r="T182" s="692">
        <v>0</v>
      </c>
      <c r="U182" s="693">
        <v>0</v>
      </c>
      <c r="V182" s="692">
        <v>0</v>
      </c>
      <c r="W182" s="693">
        <v>0</v>
      </c>
      <c r="X182" s="692">
        <v>0</v>
      </c>
      <c r="Y182" s="693">
        <v>0</v>
      </c>
      <c r="Z182" s="692">
        <v>0</v>
      </c>
      <c r="AA182" s="693">
        <v>0</v>
      </c>
      <c r="AB182" s="698">
        <v>0</v>
      </c>
      <c r="AC182" s="690">
        <v>0</v>
      </c>
      <c r="AD182" s="1015"/>
      <c r="AE182" s="1016"/>
      <c r="AF182" s="1017"/>
    </row>
    <row r="183" spans="1:32" ht="15" customHeight="1" x14ac:dyDescent="0.2">
      <c r="A183" s="11">
        <v>279</v>
      </c>
      <c r="B183" s="271"/>
      <c r="C183" s="281"/>
      <c r="D183" s="281"/>
      <c r="E183" s="1445" t="str">
        <f>'2. CAD NCCF'!E183:L183</f>
        <v>FI issued CBP, low or not rated</v>
      </c>
      <c r="F183" s="1446"/>
      <c r="G183" s="1446"/>
      <c r="H183" s="1446"/>
      <c r="I183" s="1446"/>
      <c r="J183" s="1446"/>
      <c r="K183" s="1446"/>
      <c r="L183" s="1447"/>
      <c r="M183" s="399">
        <f>SUM(M184:M186)</f>
        <v>0</v>
      </c>
      <c r="N183" s="402">
        <f t="shared" ref="N183:AC183" si="44">SUBTOTAL(9,N184:N186)</f>
        <v>0</v>
      </c>
      <c r="O183" s="406">
        <f t="shared" si="44"/>
        <v>0</v>
      </c>
      <c r="P183" s="405">
        <f t="shared" si="44"/>
        <v>0</v>
      </c>
      <c r="Q183" s="407">
        <f t="shared" si="44"/>
        <v>0</v>
      </c>
      <c r="R183" s="406">
        <f t="shared" si="44"/>
        <v>0</v>
      </c>
      <c r="S183" s="406">
        <f t="shared" si="44"/>
        <v>0</v>
      </c>
      <c r="T183" s="406">
        <f t="shared" si="44"/>
        <v>0</v>
      </c>
      <c r="U183" s="406">
        <f t="shared" si="44"/>
        <v>0</v>
      </c>
      <c r="V183" s="406">
        <f t="shared" si="44"/>
        <v>0</v>
      </c>
      <c r="W183" s="406">
        <f t="shared" si="44"/>
        <v>0</v>
      </c>
      <c r="X183" s="406">
        <f t="shared" si="44"/>
        <v>0</v>
      </c>
      <c r="Y183" s="406">
        <f t="shared" si="44"/>
        <v>0</v>
      </c>
      <c r="Z183" s="406">
        <f t="shared" si="44"/>
        <v>0</v>
      </c>
      <c r="AA183" s="406">
        <f t="shared" si="44"/>
        <v>0</v>
      </c>
      <c r="AB183" s="416">
        <f t="shared" si="44"/>
        <v>0</v>
      </c>
      <c r="AC183" s="399">
        <f t="shared" si="44"/>
        <v>0</v>
      </c>
      <c r="AD183" s="1015"/>
      <c r="AE183" s="1016"/>
      <c r="AF183" s="1017"/>
    </row>
    <row r="184" spans="1:32" ht="15" customHeight="1" x14ac:dyDescent="0.2">
      <c r="A184" s="11">
        <v>280</v>
      </c>
      <c r="B184" s="271"/>
      <c r="C184" s="281"/>
      <c r="D184" s="281"/>
      <c r="E184" s="282"/>
      <c r="F184" s="1475" t="str">
        <f>'2. CAD NCCF'!F184:L184</f>
        <v>FI issued unsecured bonds and paper, low or not rated</v>
      </c>
      <c r="G184" s="1476"/>
      <c r="H184" s="1476"/>
      <c r="I184" s="1476"/>
      <c r="J184" s="1476"/>
      <c r="K184" s="1476"/>
      <c r="L184" s="1477"/>
      <c r="M184" s="690">
        <v>0</v>
      </c>
      <c r="N184" s="691">
        <v>0</v>
      </c>
      <c r="O184" s="692">
        <v>0</v>
      </c>
      <c r="P184" s="692">
        <v>0</v>
      </c>
      <c r="Q184" s="697">
        <v>0</v>
      </c>
      <c r="R184" s="692">
        <v>0</v>
      </c>
      <c r="S184" s="693">
        <v>0</v>
      </c>
      <c r="T184" s="692">
        <v>0</v>
      </c>
      <c r="U184" s="693">
        <v>0</v>
      </c>
      <c r="V184" s="692">
        <v>0</v>
      </c>
      <c r="W184" s="693">
        <v>0</v>
      </c>
      <c r="X184" s="692">
        <v>0</v>
      </c>
      <c r="Y184" s="693">
        <v>0</v>
      </c>
      <c r="Z184" s="692">
        <v>0</v>
      </c>
      <c r="AA184" s="693">
        <v>0</v>
      </c>
      <c r="AB184" s="698">
        <v>0</v>
      </c>
      <c r="AC184" s="690">
        <v>0</v>
      </c>
      <c r="AD184" s="1015"/>
      <c r="AE184" s="1016"/>
      <c r="AF184" s="1017"/>
    </row>
    <row r="185" spans="1:32" ht="15" customHeight="1" x14ac:dyDescent="0.2">
      <c r="A185" s="11">
        <v>281</v>
      </c>
      <c r="B185" s="271"/>
      <c r="C185" s="272"/>
      <c r="D185" s="272"/>
      <c r="E185" s="272"/>
      <c r="F185" s="1475" t="str">
        <f>'2. CAD NCCF'!F185:L185</f>
        <v>FI issued covered bonds, low or not rated</v>
      </c>
      <c r="G185" s="1476"/>
      <c r="H185" s="1476"/>
      <c r="I185" s="1476"/>
      <c r="J185" s="1476"/>
      <c r="K185" s="1476"/>
      <c r="L185" s="1477"/>
      <c r="M185" s="690">
        <v>0</v>
      </c>
      <c r="N185" s="691">
        <v>0</v>
      </c>
      <c r="O185" s="692">
        <v>0</v>
      </c>
      <c r="P185" s="692">
        <v>0</v>
      </c>
      <c r="Q185" s="697">
        <v>0</v>
      </c>
      <c r="R185" s="692">
        <v>0</v>
      </c>
      <c r="S185" s="693">
        <v>0</v>
      </c>
      <c r="T185" s="692">
        <v>0</v>
      </c>
      <c r="U185" s="693">
        <v>0</v>
      </c>
      <c r="V185" s="692">
        <v>0</v>
      </c>
      <c r="W185" s="693">
        <v>0</v>
      </c>
      <c r="X185" s="692">
        <v>0</v>
      </c>
      <c r="Y185" s="693">
        <v>0</v>
      </c>
      <c r="Z185" s="692">
        <v>0</v>
      </c>
      <c r="AA185" s="693">
        <v>0</v>
      </c>
      <c r="AB185" s="698">
        <v>0</v>
      </c>
      <c r="AC185" s="690">
        <v>0</v>
      </c>
      <c r="AD185" s="1015"/>
      <c r="AE185" s="1016"/>
      <c r="AF185" s="1017"/>
    </row>
    <row r="186" spans="1:32" ht="15" customHeight="1" x14ac:dyDescent="0.2">
      <c r="A186" s="11">
        <v>282</v>
      </c>
      <c r="B186" s="271"/>
      <c r="C186" s="272"/>
      <c r="D186" s="272"/>
      <c r="E186" s="272"/>
      <c r="F186" s="1475" t="str">
        <f>'2. CAD NCCF'!F186:L186</f>
        <v>FI issued jumbo covered bonds, low or not rated</v>
      </c>
      <c r="G186" s="1476"/>
      <c r="H186" s="1476"/>
      <c r="I186" s="1476"/>
      <c r="J186" s="1476"/>
      <c r="K186" s="1476"/>
      <c r="L186" s="1477"/>
      <c r="M186" s="690">
        <v>0</v>
      </c>
      <c r="N186" s="691">
        <v>0</v>
      </c>
      <c r="O186" s="692">
        <v>0</v>
      </c>
      <c r="P186" s="692">
        <v>0</v>
      </c>
      <c r="Q186" s="697">
        <v>0</v>
      </c>
      <c r="R186" s="692">
        <v>0</v>
      </c>
      <c r="S186" s="693">
        <v>0</v>
      </c>
      <c r="T186" s="692">
        <v>0</v>
      </c>
      <c r="U186" s="693">
        <v>0</v>
      </c>
      <c r="V186" s="692">
        <v>0</v>
      </c>
      <c r="W186" s="693">
        <v>0</v>
      </c>
      <c r="X186" s="692">
        <v>0</v>
      </c>
      <c r="Y186" s="693">
        <v>0</v>
      </c>
      <c r="Z186" s="692">
        <v>0</v>
      </c>
      <c r="AA186" s="693">
        <v>0</v>
      </c>
      <c r="AB186" s="698">
        <v>0</v>
      </c>
      <c r="AC186" s="690">
        <v>0</v>
      </c>
      <c r="AD186" s="1015"/>
      <c r="AE186" s="1016"/>
      <c r="AF186" s="1017"/>
    </row>
    <row r="187" spans="1:32" x14ac:dyDescent="0.2">
      <c r="A187" s="11">
        <v>283</v>
      </c>
      <c r="B187" s="271"/>
      <c r="C187" s="272"/>
      <c r="D187" s="1472" t="str">
        <f>'2. CAD NCCF'!D187:AF187</f>
        <v>Asset backed securities (ABS) and Asset backed commercial paper (ABCP)</v>
      </c>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AF187" s="1473"/>
    </row>
    <row r="188" spans="1:32" x14ac:dyDescent="0.2">
      <c r="A188" s="11">
        <v>284</v>
      </c>
      <c r="B188" s="271"/>
      <c r="C188" s="272"/>
      <c r="D188" s="272"/>
      <c r="E188" s="1445" t="str">
        <f>'2. CAD NCCF'!E188:L188</f>
        <v>Non-FI issued ABS and ABCP, high rated</v>
      </c>
      <c r="F188" s="1446"/>
      <c r="G188" s="1446"/>
      <c r="H188" s="1446"/>
      <c r="I188" s="1446"/>
      <c r="J188" s="1446"/>
      <c r="K188" s="1446"/>
      <c r="L188" s="1447"/>
      <c r="M188" s="399">
        <f>SUM(M189:M190)</f>
        <v>0</v>
      </c>
      <c r="N188" s="402">
        <f t="shared" ref="N188:AC188" si="45">SUBTOTAL(9,N189:N190)</f>
        <v>0</v>
      </c>
      <c r="O188" s="406">
        <f t="shared" si="45"/>
        <v>0</v>
      </c>
      <c r="P188" s="405">
        <f t="shared" si="45"/>
        <v>0</v>
      </c>
      <c r="Q188" s="407">
        <f t="shared" si="45"/>
        <v>0</v>
      </c>
      <c r="R188" s="406">
        <f t="shared" si="45"/>
        <v>0</v>
      </c>
      <c r="S188" s="406">
        <f t="shared" si="45"/>
        <v>0</v>
      </c>
      <c r="T188" s="406">
        <f t="shared" si="45"/>
        <v>0</v>
      </c>
      <c r="U188" s="406">
        <f t="shared" si="45"/>
        <v>0</v>
      </c>
      <c r="V188" s="406">
        <f t="shared" si="45"/>
        <v>0</v>
      </c>
      <c r="W188" s="406">
        <f t="shared" si="45"/>
        <v>0</v>
      </c>
      <c r="X188" s="406">
        <f t="shared" si="45"/>
        <v>0</v>
      </c>
      <c r="Y188" s="406">
        <f t="shared" si="45"/>
        <v>0</v>
      </c>
      <c r="Z188" s="406">
        <f t="shared" si="45"/>
        <v>0</v>
      </c>
      <c r="AA188" s="406">
        <f t="shared" si="45"/>
        <v>0</v>
      </c>
      <c r="AB188" s="416">
        <f t="shared" si="45"/>
        <v>0</v>
      </c>
      <c r="AC188" s="399">
        <f t="shared" si="45"/>
        <v>0</v>
      </c>
      <c r="AD188" s="1015"/>
      <c r="AE188" s="1016"/>
      <c r="AF188" s="1017"/>
    </row>
    <row r="189" spans="1:32" x14ac:dyDescent="0.2">
      <c r="A189" s="11">
        <v>285</v>
      </c>
      <c r="B189" s="271"/>
      <c r="C189" s="272"/>
      <c r="D189" s="272"/>
      <c r="E189" s="272"/>
      <c r="F189" s="1475" t="str">
        <f>'2. CAD NCCF'!F189:L189</f>
        <v>Non-FI issued ABS, high rated</v>
      </c>
      <c r="G189" s="1476"/>
      <c r="H189" s="1476"/>
      <c r="I189" s="1476"/>
      <c r="J189" s="1476"/>
      <c r="K189" s="1476"/>
      <c r="L189" s="1477"/>
      <c r="M189" s="690">
        <v>0</v>
      </c>
      <c r="N189" s="691">
        <v>0</v>
      </c>
      <c r="O189" s="692">
        <v>0</v>
      </c>
      <c r="P189" s="692">
        <v>0</v>
      </c>
      <c r="Q189" s="697">
        <v>0</v>
      </c>
      <c r="R189" s="692">
        <v>0</v>
      </c>
      <c r="S189" s="693">
        <v>0</v>
      </c>
      <c r="T189" s="692">
        <v>0</v>
      </c>
      <c r="U189" s="693">
        <v>0</v>
      </c>
      <c r="V189" s="692">
        <v>0</v>
      </c>
      <c r="W189" s="693">
        <v>0</v>
      </c>
      <c r="X189" s="692">
        <v>0</v>
      </c>
      <c r="Y189" s="693">
        <v>0</v>
      </c>
      <c r="Z189" s="692">
        <v>0</v>
      </c>
      <c r="AA189" s="693">
        <v>0</v>
      </c>
      <c r="AB189" s="698">
        <v>0</v>
      </c>
      <c r="AC189" s="690">
        <v>0</v>
      </c>
      <c r="AD189" s="1015"/>
      <c r="AE189" s="1016"/>
      <c r="AF189" s="1017"/>
    </row>
    <row r="190" spans="1:32" ht="15" customHeight="1" x14ac:dyDescent="0.2">
      <c r="A190" s="11">
        <v>286</v>
      </c>
      <c r="B190" s="271"/>
      <c r="C190" s="272"/>
      <c r="D190" s="272"/>
      <c r="E190" s="272"/>
      <c r="F190" s="1475" t="str">
        <f>'2. CAD NCCF'!F190:L190</f>
        <v>Non-FI issued ABCP, high rated</v>
      </c>
      <c r="G190" s="1476"/>
      <c r="H190" s="1476"/>
      <c r="I190" s="1476"/>
      <c r="J190" s="1476"/>
      <c r="K190" s="1476"/>
      <c r="L190" s="1477"/>
      <c r="M190" s="690">
        <v>0</v>
      </c>
      <c r="N190" s="691">
        <v>0</v>
      </c>
      <c r="O190" s="692">
        <v>0</v>
      </c>
      <c r="P190" s="692">
        <v>0</v>
      </c>
      <c r="Q190" s="697">
        <v>0</v>
      </c>
      <c r="R190" s="692">
        <v>0</v>
      </c>
      <c r="S190" s="693">
        <v>0</v>
      </c>
      <c r="T190" s="692">
        <v>0</v>
      </c>
      <c r="U190" s="693">
        <v>0</v>
      </c>
      <c r="V190" s="692">
        <v>0</v>
      </c>
      <c r="W190" s="693">
        <v>0</v>
      </c>
      <c r="X190" s="692">
        <v>0</v>
      </c>
      <c r="Y190" s="693">
        <v>0</v>
      </c>
      <c r="Z190" s="692">
        <v>0</v>
      </c>
      <c r="AA190" s="693">
        <v>0</v>
      </c>
      <c r="AB190" s="698">
        <v>0</v>
      </c>
      <c r="AC190" s="690">
        <v>0</v>
      </c>
      <c r="AD190" s="1015"/>
      <c r="AE190" s="1016"/>
      <c r="AF190" s="1017"/>
    </row>
    <row r="191" spans="1:32" x14ac:dyDescent="0.2">
      <c r="A191" s="11">
        <v>287</v>
      </c>
      <c r="B191" s="271"/>
      <c r="C191" s="272"/>
      <c r="D191" s="272"/>
      <c r="E191" s="1445" t="str">
        <f>'2. CAD NCCF'!E191:L191</f>
        <v>FI issued ABS and ABCP, high rated</v>
      </c>
      <c r="F191" s="1446"/>
      <c r="G191" s="1446"/>
      <c r="H191" s="1446"/>
      <c r="I191" s="1446"/>
      <c r="J191" s="1446"/>
      <c r="K191" s="1446"/>
      <c r="L191" s="1447"/>
      <c r="M191" s="399">
        <f>SUM(M192:M193)</f>
        <v>0</v>
      </c>
      <c r="N191" s="402">
        <f t="shared" ref="N191:AC191" si="46">SUBTOTAL(9,N192:N193)</f>
        <v>0</v>
      </c>
      <c r="O191" s="406">
        <f t="shared" si="46"/>
        <v>0</v>
      </c>
      <c r="P191" s="405">
        <f t="shared" si="46"/>
        <v>0</v>
      </c>
      <c r="Q191" s="407">
        <f t="shared" si="46"/>
        <v>0</v>
      </c>
      <c r="R191" s="406">
        <f t="shared" si="46"/>
        <v>0</v>
      </c>
      <c r="S191" s="406">
        <f t="shared" si="46"/>
        <v>0</v>
      </c>
      <c r="T191" s="406">
        <f t="shared" si="46"/>
        <v>0</v>
      </c>
      <c r="U191" s="406">
        <f t="shared" si="46"/>
        <v>0</v>
      </c>
      <c r="V191" s="406">
        <f t="shared" si="46"/>
        <v>0</v>
      </c>
      <c r="W191" s="406">
        <f t="shared" si="46"/>
        <v>0</v>
      </c>
      <c r="X191" s="406">
        <f t="shared" si="46"/>
        <v>0</v>
      </c>
      <c r="Y191" s="406">
        <f t="shared" si="46"/>
        <v>0</v>
      </c>
      <c r="Z191" s="406">
        <f t="shared" si="46"/>
        <v>0</v>
      </c>
      <c r="AA191" s="406">
        <f t="shared" si="46"/>
        <v>0</v>
      </c>
      <c r="AB191" s="416">
        <f t="shared" si="46"/>
        <v>0</v>
      </c>
      <c r="AC191" s="399">
        <f t="shared" si="46"/>
        <v>0</v>
      </c>
      <c r="AD191" s="1015"/>
      <c r="AE191" s="1016"/>
      <c r="AF191" s="1017"/>
    </row>
    <row r="192" spans="1:32" ht="15" customHeight="1" x14ac:dyDescent="0.2">
      <c r="A192" s="11">
        <v>288</v>
      </c>
      <c r="B192" s="271"/>
      <c r="C192" s="272"/>
      <c r="D192" s="272"/>
      <c r="E192" s="272"/>
      <c r="F192" s="1475" t="str">
        <f>'2. CAD NCCF'!F192:L192</f>
        <v>FI issued ABS, high rated</v>
      </c>
      <c r="G192" s="1476"/>
      <c r="H192" s="1476"/>
      <c r="I192" s="1476"/>
      <c r="J192" s="1476"/>
      <c r="K192" s="1476"/>
      <c r="L192" s="1477"/>
      <c r="M192" s="690">
        <v>0</v>
      </c>
      <c r="N192" s="691">
        <v>0</v>
      </c>
      <c r="O192" s="692">
        <v>0</v>
      </c>
      <c r="P192" s="692">
        <v>0</v>
      </c>
      <c r="Q192" s="697">
        <v>0</v>
      </c>
      <c r="R192" s="692">
        <v>0</v>
      </c>
      <c r="S192" s="693">
        <v>0</v>
      </c>
      <c r="T192" s="692">
        <v>0</v>
      </c>
      <c r="U192" s="693">
        <v>0</v>
      </c>
      <c r="V192" s="692">
        <v>0</v>
      </c>
      <c r="W192" s="693">
        <v>0</v>
      </c>
      <c r="X192" s="692">
        <v>0</v>
      </c>
      <c r="Y192" s="693">
        <v>0</v>
      </c>
      <c r="Z192" s="692">
        <v>0</v>
      </c>
      <c r="AA192" s="693">
        <v>0</v>
      </c>
      <c r="AB192" s="698">
        <v>0</v>
      </c>
      <c r="AC192" s="690">
        <v>0</v>
      </c>
      <c r="AD192" s="1015"/>
      <c r="AE192" s="1016"/>
      <c r="AF192" s="1017"/>
    </row>
    <row r="193" spans="1:32" ht="15" customHeight="1" x14ac:dyDescent="0.2">
      <c r="A193" s="11">
        <v>289</v>
      </c>
      <c r="B193" s="271"/>
      <c r="C193" s="272"/>
      <c r="D193" s="272"/>
      <c r="E193" s="272"/>
      <c r="F193" s="1475" t="str">
        <f>'2. CAD NCCF'!F193:L193</f>
        <v>FI issued ABCP, high rated</v>
      </c>
      <c r="G193" s="1476"/>
      <c r="H193" s="1476"/>
      <c r="I193" s="1476"/>
      <c r="J193" s="1476"/>
      <c r="K193" s="1476"/>
      <c r="L193" s="1477"/>
      <c r="M193" s="690">
        <v>0</v>
      </c>
      <c r="N193" s="691">
        <v>0</v>
      </c>
      <c r="O193" s="692">
        <v>0</v>
      </c>
      <c r="P193" s="692">
        <v>0</v>
      </c>
      <c r="Q193" s="697">
        <v>0</v>
      </c>
      <c r="R193" s="692">
        <v>0</v>
      </c>
      <c r="S193" s="693">
        <v>0</v>
      </c>
      <c r="T193" s="692">
        <v>0</v>
      </c>
      <c r="U193" s="693">
        <v>0</v>
      </c>
      <c r="V193" s="692">
        <v>0</v>
      </c>
      <c r="W193" s="693">
        <v>0</v>
      </c>
      <c r="X193" s="692">
        <v>0</v>
      </c>
      <c r="Y193" s="693">
        <v>0</v>
      </c>
      <c r="Z193" s="692">
        <v>0</v>
      </c>
      <c r="AA193" s="693">
        <v>0</v>
      </c>
      <c r="AB193" s="698">
        <v>0</v>
      </c>
      <c r="AC193" s="690">
        <v>0</v>
      </c>
      <c r="AD193" s="1015"/>
      <c r="AE193" s="1016"/>
      <c r="AF193" s="1017"/>
    </row>
    <row r="194" spans="1:32" x14ac:dyDescent="0.2">
      <c r="A194" s="11">
        <v>290</v>
      </c>
      <c r="B194" s="271"/>
      <c r="C194" s="272"/>
      <c r="D194" s="272"/>
      <c r="E194" s="1445" t="str">
        <f>'2. CAD NCCF'!E194:L194</f>
        <v>Non-FI issued ABS and ABCP, medium rated</v>
      </c>
      <c r="F194" s="1446"/>
      <c r="G194" s="1446"/>
      <c r="H194" s="1446"/>
      <c r="I194" s="1446"/>
      <c r="J194" s="1446"/>
      <c r="K194" s="1446"/>
      <c r="L194" s="1447"/>
      <c r="M194" s="399">
        <f>SUM(M195:M196)</f>
        <v>0</v>
      </c>
      <c r="N194" s="402">
        <f t="shared" ref="N194:AC194" si="47">SUBTOTAL(9,N195:N196)</f>
        <v>0</v>
      </c>
      <c r="O194" s="406">
        <f t="shared" si="47"/>
        <v>0</v>
      </c>
      <c r="P194" s="405">
        <f t="shared" si="47"/>
        <v>0</v>
      </c>
      <c r="Q194" s="407">
        <f t="shared" si="47"/>
        <v>0</v>
      </c>
      <c r="R194" s="406">
        <f t="shared" si="47"/>
        <v>0</v>
      </c>
      <c r="S194" s="406">
        <f t="shared" si="47"/>
        <v>0</v>
      </c>
      <c r="T194" s="406">
        <f t="shared" si="47"/>
        <v>0</v>
      </c>
      <c r="U194" s="406">
        <f t="shared" si="47"/>
        <v>0</v>
      </c>
      <c r="V194" s="406">
        <f t="shared" si="47"/>
        <v>0</v>
      </c>
      <c r="W194" s="406">
        <f t="shared" si="47"/>
        <v>0</v>
      </c>
      <c r="X194" s="406">
        <f t="shared" si="47"/>
        <v>0</v>
      </c>
      <c r="Y194" s="406">
        <f t="shared" si="47"/>
        <v>0</v>
      </c>
      <c r="Z194" s="406">
        <f t="shared" si="47"/>
        <v>0</v>
      </c>
      <c r="AA194" s="406">
        <f t="shared" si="47"/>
        <v>0</v>
      </c>
      <c r="AB194" s="416">
        <f t="shared" si="47"/>
        <v>0</v>
      </c>
      <c r="AC194" s="399">
        <f t="shared" si="47"/>
        <v>0</v>
      </c>
      <c r="AD194" s="1015"/>
      <c r="AE194" s="1016"/>
      <c r="AF194" s="1017"/>
    </row>
    <row r="195" spans="1:32" ht="15" customHeight="1" x14ac:dyDescent="0.2">
      <c r="A195" s="11">
        <v>291</v>
      </c>
      <c r="B195" s="271"/>
      <c r="C195" s="272"/>
      <c r="D195" s="272"/>
      <c r="E195" s="272"/>
      <c r="F195" s="1475" t="str">
        <f>'2. CAD NCCF'!F195:L195</f>
        <v>Non-FI issued ABS, medium rated</v>
      </c>
      <c r="G195" s="1476"/>
      <c r="H195" s="1476"/>
      <c r="I195" s="1476"/>
      <c r="J195" s="1476"/>
      <c r="K195" s="1476"/>
      <c r="L195" s="1477"/>
      <c r="M195" s="690">
        <v>0</v>
      </c>
      <c r="N195" s="691">
        <v>0</v>
      </c>
      <c r="O195" s="692">
        <v>0</v>
      </c>
      <c r="P195" s="692">
        <v>0</v>
      </c>
      <c r="Q195" s="697">
        <v>0</v>
      </c>
      <c r="R195" s="692">
        <v>0</v>
      </c>
      <c r="S195" s="693">
        <v>0</v>
      </c>
      <c r="T195" s="692">
        <v>0</v>
      </c>
      <c r="U195" s="693">
        <v>0</v>
      </c>
      <c r="V195" s="692">
        <v>0</v>
      </c>
      <c r="W195" s="693">
        <v>0</v>
      </c>
      <c r="X195" s="692">
        <v>0</v>
      </c>
      <c r="Y195" s="693">
        <v>0</v>
      </c>
      <c r="Z195" s="692">
        <v>0</v>
      </c>
      <c r="AA195" s="693">
        <v>0</v>
      </c>
      <c r="AB195" s="698">
        <v>0</v>
      </c>
      <c r="AC195" s="690">
        <v>0</v>
      </c>
      <c r="AD195" s="1015"/>
      <c r="AE195" s="1016"/>
      <c r="AF195" s="1017"/>
    </row>
    <row r="196" spans="1:32" ht="15" customHeight="1" x14ac:dyDescent="0.2">
      <c r="A196" s="11">
        <v>292</v>
      </c>
      <c r="B196" s="271"/>
      <c r="C196" s="272"/>
      <c r="D196" s="272"/>
      <c r="E196" s="272"/>
      <c r="F196" s="1475" t="str">
        <f>'2. CAD NCCF'!F196:L196</f>
        <v>Non-FI issued ABCP, medium rated</v>
      </c>
      <c r="G196" s="1476"/>
      <c r="H196" s="1476"/>
      <c r="I196" s="1476"/>
      <c r="J196" s="1476"/>
      <c r="K196" s="1476"/>
      <c r="L196" s="1477"/>
      <c r="M196" s="690">
        <v>0</v>
      </c>
      <c r="N196" s="691">
        <v>0</v>
      </c>
      <c r="O196" s="692">
        <v>0</v>
      </c>
      <c r="P196" s="692">
        <v>0</v>
      </c>
      <c r="Q196" s="697">
        <v>0</v>
      </c>
      <c r="R196" s="692">
        <v>0</v>
      </c>
      <c r="S196" s="693">
        <v>0</v>
      </c>
      <c r="T196" s="692">
        <v>0</v>
      </c>
      <c r="U196" s="693">
        <v>0</v>
      </c>
      <c r="V196" s="692">
        <v>0</v>
      </c>
      <c r="W196" s="693">
        <v>0</v>
      </c>
      <c r="X196" s="692">
        <v>0</v>
      </c>
      <c r="Y196" s="693">
        <v>0</v>
      </c>
      <c r="Z196" s="692">
        <v>0</v>
      </c>
      <c r="AA196" s="693">
        <v>0</v>
      </c>
      <c r="AB196" s="698">
        <v>0</v>
      </c>
      <c r="AC196" s="690">
        <v>0</v>
      </c>
      <c r="AD196" s="1015"/>
      <c r="AE196" s="1016"/>
      <c r="AF196" s="1017"/>
    </row>
    <row r="197" spans="1:32" x14ac:dyDescent="0.2">
      <c r="A197" s="11">
        <v>293</v>
      </c>
      <c r="B197" s="271"/>
      <c r="C197" s="272"/>
      <c r="D197" s="272"/>
      <c r="E197" s="1445" t="str">
        <f>'2. CAD NCCF'!E197:L197</f>
        <v>FI issued ABS and ABCP, medium rated</v>
      </c>
      <c r="F197" s="1446"/>
      <c r="G197" s="1446"/>
      <c r="H197" s="1446"/>
      <c r="I197" s="1446"/>
      <c r="J197" s="1446"/>
      <c r="K197" s="1446"/>
      <c r="L197" s="1447"/>
      <c r="M197" s="399">
        <f>SUM(M198:M199)</f>
        <v>0</v>
      </c>
      <c r="N197" s="402">
        <f t="shared" ref="N197:AC197" si="48">SUBTOTAL(9,N198:N199)</f>
        <v>0</v>
      </c>
      <c r="O197" s="406">
        <f t="shared" si="48"/>
        <v>0</v>
      </c>
      <c r="P197" s="405">
        <f t="shared" si="48"/>
        <v>0</v>
      </c>
      <c r="Q197" s="407">
        <f t="shared" si="48"/>
        <v>0</v>
      </c>
      <c r="R197" s="406">
        <f t="shared" si="48"/>
        <v>0</v>
      </c>
      <c r="S197" s="406">
        <f t="shared" si="48"/>
        <v>0</v>
      </c>
      <c r="T197" s="406">
        <f t="shared" si="48"/>
        <v>0</v>
      </c>
      <c r="U197" s="406">
        <f t="shared" si="48"/>
        <v>0</v>
      </c>
      <c r="V197" s="406">
        <f t="shared" si="48"/>
        <v>0</v>
      </c>
      <c r="W197" s="406">
        <f t="shared" si="48"/>
        <v>0</v>
      </c>
      <c r="X197" s="406">
        <f t="shared" si="48"/>
        <v>0</v>
      </c>
      <c r="Y197" s="406">
        <f t="shared" si="48"/>
        <v>0</v>
      </c>
      <c r="Z197" s="406">
        <f t="shared" si="48"/>
        <v>0</v>
      </c>
      <c r="AA197" s="406">
        <f t="shared" si="48"/>
        <v>0</v>
      </c>
      <c r="AB197" s="416">
        <f t="shared" si="48"/>
        <v>0</v>
      </c>
      <c r="AC197" s="399">
        <f t="shared" si="48"/>
        <v>0</v>
      </c>
      <c r="AD197" s="1015"/>
      <c r="AE197" s="1016"/>
      <c r="AF197" s="1017"/>
    </row>
    <row r="198" spans="1:32" ht="15" customHeight="1" x14ac:dyDescent="0.2">
      <c r="A198" s="11">
        <v>294</v>
      </c>
      <c r="B198" s="271"/>
      <c r="C198" s="272"/>
      <c r="D198" s="272"/>
      <c r="E198" s="272"/>
      <c r="F198" s="1475" t="str">
        <f>'2. CAD NCCF'!F198:L198</f>
        <v>FI issued ABS, medium rated</v>
      </c>
      <c r="G198" s="1476"/>
      <c r="H198" s="1476"/>
      <c r="I198" s="1476"/>
      <c r="J198" s="1476"/>
      <c r="K198" s="1476"/>
      <c r="L198" s="1477"/>
      <c r="M198" s="690">
        <v>0</v>
      </c>
      <c r="N198" s="691">
        <v>0</v>
      </c>
      <c r="O198" s="692">
        <v>0</v>
      </c>
      <c r="P198" s="692">
        <v>0</v>
      </c>
      <c r="Q198" s="697">
        <v>0</v>
      </c>
      <c r="R198" s="692">
        <v>0</v>
      </c>
      <c r="S198" s="693">
        <v>0</v>
      </c>
      <c r="T198" s="692">
        <v>0</v>
      </c>
      <c r="U198" s="693">
        <v>0</v>
      </c>
      <c r="V198" s="692">
        <v>0</v>
      </c>
      <c r="W198" s="693">
        <v>0</v>
      </c>
      <c r="X198" s="692">
        <v>0</v>
      </c>
      <c r="Y198" s="693">
        <v>0</v>
      </c>
      <c r="Z198" s="692">
        <v>0</v>
      </c>
      <c r="AA198" s="693">
        <v>0</v>
      </c>
      <c r="AB198" s="698">
        <v>0</v>
      </c>
      <c r="AC198" s="690">
        <v>0</v>
      </c>
      <c r="AD198" s="1015"/>
      <c r="AE198" s="1016"/>
      <c r="AF198" s="1017"/>
    </row>
    <row r="199" spans="1:32" ht="15" customHeight="1" x14ac:dyDescent="0.2">
      <c r="A199" s="11">
        <v>295</v>
      </c>
      <c r="B199" s="271"/>
      <c r="C199" s="272"/>
      <c r="D199" s="272"/>
      <c r="E199" s="272"/>
      <c r="F199" s="1475" t="str">
        <f>'2. CAD NCCF'!F199:L199</f>
        <v>FI issued ABCP, medium rated</v>
      </c>
      <c r="G199" s="1476"/>
      <c r="H199" s="1476"/>
      <c r="I199" s="1476"/>
      <c r="J199" s="1476"/>
      <c r="K199" s="1476"/>
      <c r="L199" s="1477"/>
      <c r="M199" s="690">
        <v>0</v>
      </c>
      <c r="N199" s="691">
        <v>0</v>
      </c>
      <c r="O199" s="692">
        <v>0</v>
      </c>
      <c r="P199" s="692">
        <v>0</v>
      </c>
      <c r="Q199" s="697">
        <v>0</v>
      </c>
      <c r="R199" s="692">
        <v>0</v>
      </c>
      <c r="S199" s="693">
        <v>0</v>
      </c>
      <c r="T199" s="692">
        <v>0</v>
      </c>
      <c r="U199" s="693">
        <v>0</v>
      </c>
      <c r="V199" s="692">
        <v>0</v>
      </c>
      <c r="W199" s="693">
        <v>0</v>
      </c>
      <c r="X199" s="692">
        <v>0</v>
      </c>
      <c r="Y199" s="693">
        <v>0</v>
      </c>
      <c r="Z199" s="692">
        <v>0</v>
      </c>
      <c r="AA199" s="693">
        <v>0</v>
      </c>
      <c r="AB199" s="698">
        <v>0</v>
      </c>
      <c r="AC199" s="690">
        <v>0</v>
      </c>
      <c r="AD199" s="1015"/>
      <c r="AE199" s="1016"/>
      <c r="AF199" s="1017"/>
    </row>
    <row r="200" spans="1:32" x14ac:dyDescent="0.2">
      <c r="A200" s="11">
        <v>296</v>
      </c>
      <c r="B200" s="271"/>
      <c r="C200" s="272"/>
      <c r="D200" s="272"/>
      <c r="E200" s="1445" t="str">
        <f>'2. CAD NCCF'!E200:L200</f>
        <v>Non-FI issued ABS and ABCP, low or not rated</v>
      </c>
      <c r="F200" s="1446"/>
      <c r="G200" s="1446"/>
      <c r="H200" s="1446"/>
      <c r="I200" s="1446"/>
      <c r="J200" s="1446"/>
      <c r="K200" s="1446"/>
      <c r="L200" s="1447"/>
      <c r="M200" s="399">
        <f>SUM(M201:M202)</f>
        <v>0</v>
      </c>
      <c r="N200" s="402">
        <f t="shared" ref="N200:AC200" si="49">SUBTOTAL(9,N201:N202)</f>
        <v>0</v>
      </c>
      <c r="O200" s="406">
        <f t="shared" si="49"/>
        <v>0</v>
      </c>
      <c r="P200" s="405">
        <f t="shared" si="49"/>
        <v>0</v>
      </c>
      <c r="Q200" s="407">
        <f t="shared" si="49"/>
        <v>0</v>
      </c>
      <c r="R200" s="406">
        <f t="shared" si="49"/>
        <v>0</v>
      </c>
      <c r="S200" s="406">
        <f t="shared" si="49"/>
        <v>0</v>
      </c>
      <c r="T200" s="406">
        <f t="shared" si="49"/>
        <v>0</v>
      </c>
      <c r="U200" s="406">
        <f t="shared" si="49"/>
        <v>0</v>
      </c>
      <c r="V200" s="406">
        <f t="shared" si="49"/>
        <v>0</v>
      </c>
      <c r="W200" s="406">
        <f t="shared" si="49"/>
        <v>0</v>
      </c>
      <c r="X200" s="406">
        <f t="shared" si="49"/>
        <v>0</v>
      </c>
      <c r="Y200" s="406">
        <f t="shared" si="49"/>
        <v>0</v>
      </c>
      <c r="Z200" s="406">
        <f t="shared" si="49"/>
        <v>0</v>
      </c>
      <c r="AA200" s="406">
        <f t="shared" si="49"/>
        <v>0</v>
      </c>
      <c r="AB200" s="416">
        <f t="shared" si="49"/>
        <v>0</v>
      </c>
      <c r="AC200" s="399">
        <f t="shared" si="49"/>
        <v>0</v>
      </c>
      <c r="AD200" s="1015"/>
      <c r="AE200" s="1016"/>
      <c r="AF200" s="1017"/>
    </row>
    <row r="201" spans="1:32" ht="15" customHeight="1" x14ac:dyDescent="0.2">
      <c r="A201" s="11">
        <v>297</v>
      </c>
      <c r="B201" s="271"/>
      <c r="C201" s="272"/>
      <c r="D201" s="272"/>
      <c r="E201" s="272"/>
      <c r="F201" s="1475" t="str">
        <f>'2. CAD NCCF'!F201:L201</f>
        <v>Non-FI issued ABS, low or not rated</v>
      </c>
      <c r="G201" s="1476"/>
      <c r="H201" s="1476"/>
      <c r="I201" s="1476"/>
      <c r="J201" s="1476"/>
      <c r="K201" s="1476"/>
      <c r="L201" s="1477"/>
      <c r="M201" s="690">
        <v>0</v>
      </c>
      <c r="N201" s="691">
        <v>0</v>
      </c>
      <c r="O201" s="692">
        <v>0</v>
      </c>
      <c r="P201" s="692">
        <v>0</v>
      </c>
      <c r="Q201" s="697">
        <v>0</v>
      </c>
      <c r="R201" s="692">
        <v>0</v>
      </c>
      <c r="S201" s="693">
        <v>0</v>
      </c>
      <c r="T201" s="692">
        <v>0</v>
      </c>
      <c r="U201" s="693">
        <v>0</v>
      </c>
      <c r="V201" s="692">
        <v>0</v>
      </c>
      <c r="W201" s="693">
        <v>0</v>
      </c>
      <c r="X201" s="692">
        <v>0</v>
      </c>
      <c r="Y201" s="693">
        <v>0</v>
      </c>
      <c r="Z201" s="692">
        <v>0</v>
      </c>
      <c r="AA201" s="693">
        <v>0</v>
      </c>
      <c r="AB201" s="698">
        <v>0</v>
      </c>
      <c r="AC201" s="690">
        <v>0</v>
      </c>
      <c r="AD201" s="1015"/>
      <c r="AE201" s="1016"/>
      <c r="AF201" s="1017"/>
    </row>
    <row r="202" spans="1:32" ht="15" customHeight="1" x14ac:dyDescent="0.2">
      <c r="A202" s="11">
        <v>298</v>
      </c>
      <c r="B202" s="271"/>
      <c r="C202" s="272"/>
      <c r="D202" s="272"/>
      <c r="E202" s="272"/>
      <c r="F202" s="1475" t="str">
        <f>'2. CAD NCCF'!F202:L202</f>
        <v>Non-FI issued ABCP, low or not rated</v>
      </c>
      <c r="G202" s="1476"/>
      <c r="H202" s="1476"/>
      <c r="I202" s="1476"/>
      <c r="J202" s="1476"/>
      <c r="K202" s="1476"/>
      <c r="L202" s="1477"/>
      <c r="M202" s="690">
        <v>0</v>
      </c>
      <c r="N202" s="691">
        <v>0</v>
      </c>
      <c r="O202" s="692">
        <v>0</v>
      </c>
      <c r="P202" s="692">
        <v>0</v>
      </c>
      <c r="Q202" s="697">
        <v>0</v>
      </c>
      <c r="R202" s="692">
        <v>0</v>
      </c>
      <c r="S202" s="693">
        <v>0</v>
      </c>
      <c r="T202" s="692">
        <v>0</v>
      </c>
      <c r="U202" s="693">
        <v>0</v>
      </c>
      <c r="V202" s="692">
        <v>0</v>
      </c>
      <c r="W202" s="693">
        <v>0</v>
      </c>
      <c r="X202" s="692">
        <v>0</v>
      </c>
      <c r="Y202" s="693">
        <v>0</v>
      </c>
      <c r="Z202" s="692">
        <v>0</v>
      </c>
      <c r="AA202" s="693">
        <v>0</v>
      </c>
      <c r="AB202" s="698">
        <v>0</v>
      </c>
      <c r="AC202" s="690">
        <v>0</v>
      </c>
      <c r="AD202" s="1015"/>
      <c r="AE202" s="1016"/>
      <c r="AF202" s="1017"/>
    </row>
    <row r="203" spans="1:32" x14ac:dyDescent="0.2">
      <c r="A203" s="11">
        <v>299</v>
      </c>
      <c r="B203" s="271"/>
      <c r="C203" s="272"/>
      <c r="D203" s="272"/>
      <c r="E203" s="1445" t="str">
        <f>'2. CAD NCCF'!E203:L203</f>
        <v>FI issued ABS and ABCP, low or not rated</v>
      </c>
      <c r="F203" s="1446"/>
      <c r="G203" s="1446"/>
      <c r="H203" s="1446"/>
      <c r="I203" s="1446"/>
      <c r="J203" s="1446"/>
      <c r="K203" s="1446"/>
      <c r="L203" s="1447"/>
      <c r="M203" s="399">
        <f>SUM(M204:M205)</f>
        <v>0</v>
      </c>
      <c r="N203" s="402">
        <f t="shared" ref="N203:AC203" si="50">SUBTOTAL(9,N204:N205)</f>
        <v>0</v>
      </c>
      <c r="O203" s="406">
        <f t="shared" si="50"/>
        <v>0</v>
      </c>
      <c r="P203" s="405">
        <f t="shared" si="50"/>
        <v>0</v>
      </c>
      <c r="Q203" s="407">
        <f t="shared" si="50"/>
        <v>0</v>
      </c>
      <c r="R203" s="406">
        <f t="shared" si="50"/>
        <v>0</v>
      </c>
      <c r="S203" s="406">
        <f t="shared" si="50"/>
        <v>0</v>
      </c>
      <c r="T203" s="406">
        <f t="shared" si="50"/>
        <v>0</v>
      </c>
      <c r="U203" s="406">
        <f t="shared" si="50"/>
        <v>0</v>
      </c>
      <c r="V203" s="406">
        <f t="shared" si="50"/>
        <v>0</v>
      </c>
      <c r="W203" s="406">
        <f t="shared" si="50"/>
        <v>0</v>
      </c>
      <c r="X203" s="406">
        <f t="shared" si="50"/>
        <v>0</v>
      </c>
      <c r="Y203" s="406">
        <f t="shared" si="50"/>
        <v>0</v>
      </c>
      <c r="Z203" s="406">
        <f t="shared" si="50"/>
        <v>0</v>
      </c>
      <c r="AA203" s="406">
        <f t="shared" si="50"/>
        <v>0</v>
      </c>
      <c r="AB203" s="416">
        <f t="shared" si="50"/>
        <v>0</v>
      </c>
      <c r="AC203" s="399">
        <f t="shared" si="50"/>
        <v>0</v>
      </c>
      <c r="AD203" s="1015"/>
      <c r="AE203" s="1016"/>
      <c r="AF203" s="1017"/>
    </row>
    <row r="204" spans="1:32" ht="15" customHeight="1" x14ac:dyDescent="0.2">
      <c r="A204" s="11">
        <v>300</v>
      </c>
      <c r="B204" s="271"/>
      <c r="C204" s="272"/>
      <c r="D204" s="272"/>
      <c r="E204" s="272"/>
      <c r="F204" s="1475" t="str">
        <f>'2. CAD NCCF'!F204:L204</f>
        <v>FI issued ABS, low or not rated</v>
      </c>
      <c r="G204" s="1476"/>
      <c r="H204" s="1476"/>
      <c r="I204" s="1476"/>
      <c r="J204" s="1476"/>
      <c r="K204" s="1476"/>
      <c r="L204" s="1477"/>
      <c r="M204" s="690">
        <v>0</v>
      </c>
      <c r="N204" s="691">
        <v>0</v>
      </c>
      <c r="O204" s="692">
        <v>0</v>
      </c>
      <c r="P204" s="692">
        <v>0</v>
      </c>
      <c r="Q204" s="697">
        <v>0</v>
      </c>
      <c r="R204" s="692">
        <v>0</v>
      </c>
      <c r="S204" s="693">
        <v>0</v>
      </c>
      <c r="T204" s="692">
        <v>0</v>
      </c>
      <c r="U204" s="693">
        <v>0</v>
      </c>
      <c r="V204" s="692">
        <v>0</v>
      </c>
      <c r="W204" s="693">
        <v>0</v>
      </c>
      <c r="X204" s="692">
        <v>0</v>
      </c>
      <c r="Y204" s="693">
        <v>0</v>
      </c>
      <c r="Z204" s="692">
        <v>0</v>
      </c>
      <c r="AA204" s="693">
        <v>0</v>
      </c>
      <c r="AB204" s="698">
        <v>0</v>
      </c>
      <c r="AC204" s="690">
        <v>0</v>
      </c>
      <c r="AD204" s="1015"/>
      <c r="AE204" s="1016"/>
      <c r="AF204" s="1017"/>
    </row>
    <row r="205" spans="1:32" ht="15" customHeight="1" x14ac:dyDescent="0.2">
      <c r="A205" s="11">
        <v>301</v>
      </c>
      <c r="B205" s="271"/>
      <c r="C205" s="272"/>
      <c r="D205" s="272"/>
      <c r="E205" s="272"/>
      <c r="F205" s="1475" t="str">
        <f>'2. CAD NCCF'!F205:L205</f>
        <v>FI issued ABCP, low or not rated</v>
      </c>
      <c r="G205" s="1476"/>
      <c r="H205" s="1476"/>
      <c r="I205" s="1476"/>
      <c r="J205" s="1476"/>
      <c r="K205" s="1476"/>
      <c r="L205" s="1477"/>
      <c r="M205" s="690">
        <v>0</v>
      </c>
      <c r="N205" s="691">
        <v>0</v>
      </c>
      <c r="O205" s="692">
        <v>0</v>
      </c>
      <c r="P205" s="692">
        <v>0</v>
      </c>
      <c r="Q205" s="697">
        <v>0</v>
      </c>
      <c r="R205" s="692">
        <v>0</v>
      </c>
      <c r="S205" s="693">
        <v>0</v>
      </c>
      <c r="T205" s="692">
        <v>0</v>
      </c>
      <c r="U205" s="693">
        <v>0</v>
      </c>
      <c r="V205" s="692">
        <v>0</v>
      </c>
      <c r="W205" s="693">
        <v>0</v>
      </c>
      <c r="X205" s="692">
        <v>0</v>
      </c>
      <c r="Y205" s="693">
        <v>0</v>
      </c>
      <c r="Z205" s="692">
        <v>0</v>
      </c>
      <c r="AA205" s="693">
        <v>0</v>
      </c>
      <c r="AB205" s="698">
        <v>0</v>
      </c>
      <c r="AC205" s="690">
        <v>0</v>
      </c>
      <c r="AD205" s="1015"/>
      <c r="AE205" s="1016"/>
      <c r="AF205" s="1017"/>
    </row>
    <row r="206" spans="1:32" x14ac:dyDescent="0.2">
      <c r="A206" s="11">
        <v>302</v>
      </c>
      <c r="B206" s="271"/>
      <c r="C206" s="272"/>
      <c r="D206" s="1472" t="str">
        <f>'2. CAD NCCF'!D206:L206</f>
        <v>Equities</v>
      </c>
      <c r="E206" s="1473"/>
      <c r="F206" s="1473"/>
      <c r="G206" s="1473"/>
      <c r="H206" s="1473"/>
      <c r="I206" s="1473"/>
      <c r="J206" s="1473"/>
      <c r="K206" s="1473"/>
      <c r="L206" s="1474"/>
      <c r="M206" s="399">
        <f>SUM(M207:M209)</f>
        <v>0</v>
      </c>
      <c r="N206" s="402">
        <f t="shared" ref="N206:AC206" si="51">SUBTOTAL(9,N207:N209)</f>
        <v>0</v>
      </c>
      <c r="O206" s="406">
        <f t="shared" si="51"/>
        <v>0</v>
      </c>
      <c r="P206" s="405">
        <f t="shared" si="51"/>
        <v>0</v>
      </c>
      <c r="Q206" s="407">
        <f t="shared" si="51"/>
        <v>0</v>
      </c>
      <c r="R206" s="406">
        <f t="shared" si="51"/>
        <v>0</v>
      </c>
      <c r="S206" s="406">
        <f t="shared" si="51"/>
        <v>0</v>
      </c>
      <c r="T206" s="406">
        <f t="shared" si="51"/>
        <v>0</v>
      </c>
      <c r="U206" s="406">
        <f t="shared" si="51"/>
        <v>0</v>
      </c>
      <c r="V206" s="406">
        <f t="shared" si="51"/>
        <v>0</v>
      </c>
      <c r="W206" s="406">
        <f t="shared" si="51"/>
        <v>0</v>
      </c>
      <c r="X206" s="406">
        <f t="shared" si="51"/>
        <v>0</v>
      </c>
      <c r="Y206" s="406">
        <f t="shared" si="51"/>
        <v>0</v>
      </c>
      <c r="Z206" s="406">
        <f t="shared" si="51"/>
        <v>0</v>
      </c>
      <c r="AA206" s="406">
        <f t="shared" si="51"/>
        <v>0</v>
      </c>
      <c r="AB206" s="416">
        <f t="shared" si="51"/>
        <v>0</v>
      </c>
      <c r="AC206" s="399">
        <f t="shared" si="51"/>
        <v>0</v>
      </c>
      <c r="AD206" s="1015"/>
      <c r="AE206" s="1016"/>
      <c r="AF206" s="1017"/>
    </row>
    <row r="207" spans="1:32" x14ac:dyDescent="0.2">
      <c r="A207" s="11">
        <v>303</v>
      </c>
      <c r="B207" s="271"/>
      <c r="C207" s="272"/>
      <c r="D207" s="272"/>
      <c r="E207" s="272"/>
      <c r="F207" s="1475" t="str">
        <f>'2. CAD NCCF'!F207:L207</f>
        <v>Eligible non-financial common equity shares</v>
      </c>
      <c r="G207" s="1476"/>
      <c r="H207" s="1476"/>
      <c r="I207" s="1476"/>
      <c r="J207" s="1476"/>
      <c r="K207" s="1476"/>
      <c r="L207" s="1477"/>
      <c r="M207" s="690">
        <v>0</v>
      </c>
      <c r="N207" s="691">
        <v>0</v>
      </c>
      <c r="O207" s="692">
        <v>0</v>
      </c>
      <c r="P207" s="692">
        <v>0</v>
      </c>
      <c r="Q207" s="697">
        <v>0</v>
      </c>
      <c r="R207" s="692">
        <v>0</v>
      </c>
      <c r="S207" s="693">
        <v>0</v>
      </c>
      <c r="T207" s="692">
        <v>0</v>
      </c>
      <c r="U207" s="693">
        <v>0</v>
      </c>
      <c r="V207" s="692">
        <v>0</v>
      </c>
      <c r="W207" s="693">
        <v>0</v>
      </c>
      <c r="X207" s="692">
        <v>0</v>
      </c>
      <c r="Y207" s="693">
        <v>0</v>
      </c>
      <c r="Z207" s="692">
        <v>0</v>
      </c>
      <c r="AA207" s="693">
        <v>0</v>
      </c>
      <c r="AB207" s="698">
        <v>0</v>
      </c>
      <c r="AC207" s="690">
        <v>0</v>
      </c>
      <c r="AD207" s="1015"/>
      <c r="AE207" s="1016"/>
      <c r="AF207" s="1017"/>
    </row>
    <row r="208" spans="1:32" ht="15" customHeight="1" x14ac:dyDescent="0.2">
      <c r="A208" s="11">
        <v>304</v>
      </c>
      <c r="B208" s="271"/>
      <c r="C208" s="272"/>
      <c r="D208" s="272"/>
      <c r="E208" s="272"/>
      <c r="F208" s="1475" t="str">
        <f>'2. CAD NCCF'!F208:L208</f>
        <v>Eligible financial common equity</v>
      </c>
      <c r="G208" s="1476"/>
      <c r="H208" s="1476"/>
      <c r="I208" s="1476"/>
      <c r="J208" s="1476"/>
      <c r="K208" s="1476"/>
      <c r="L208" s="1477"/>
      <c r="M208" s="690">
        <v>0</v>
      </c>
      <c r="N208" s="691">
        <v>0</v>
      </c>
      <c r="O208" s="692">
        <v>0</v>
      </c>
      <c r="P208" s="692">
        <v>0</v>
      </c>
      <c r="Q208" s="697">
        <v>0</v>
      </c>
      <c r="R208" s="692">
        <v>0</v>
      </c>
      <c r="S208" s="693">
        <v>0</v>
      </c>
      <c r="T208" s="692">
        <v>0</v>
      </c>
      <c r="U208" s="693">
        <v>0</v>
      </c>
      <c r="V208" s="692">
        <v>0</v>
      </c>
      <c r="W208" s="693">
        <v>0</v>
      </c>
      <c r="X208" s="692">
        <v>0</v>
      </c>
      <c r="Y208" s="693">
        <v>0</v>
      </c>
      <c r="Z208" s="692">
        <v>0</v>
      </c>
      <c r="AA208" s="693">
        <v>0</v>
      </c>
      <c r="AB208" s="698">
        <v>0</v>
      </c>
      <c r="AC208" s="690">
        <v>0</v>
      </c>
      <c r="AD208" s="1015"/>
      <c r="AE208" s="1016"/>
      <c r="AF208" s="1017"/>
    </row>
    <row r="209" spans="1:34" ht="15" customHeight="1" x14ac:dyDescent="0.2">
      <c r="A209" s="11">
        <v>305</v>
      </c>
      <c r="B209" s="271"/>
      <c r="C209" s="272"/>
      <c r="D209" s="272"/>
      <c r="E209" s="272"/>
      <c r="F209" s="1475" t="str">
        <f>'2. CAD NCCF'!F209:L209</f>
        <v>Other equities</v>
      </c>
      <c r="G209" s="1476"/>
      <c r="H209" s="1476"/>
      <c r="I209" s="1476"/>
      <c r="J209" s="1476"/>
      <c r="K209" s="1476"/>
      <c r="L209" s="1477"/>
      <c r="M209" s="690">
        <v>0</v>
      </c>
      <c r="N209" s="691">
        <v>0</v>
      </c>
      <c r="O209" s="692">
        <v>0</v>
      </c>
      <c r="P209" s="692">
        <v>0</v>
      </c>
      <c r="Q209" s="697">
        <v>0</v>
      </c>
      <c r="R209" s="692">
        <v>0</v>
      </c>
      <c r="S209" s="693">
        <v>0</v>
      </c>
      <c r="T209" s="692">
        <v>0</v>
      </c>
      <c r="U209" s="693">
        <v>0</v>
      </c>
      <c r="V209" s="692">
        <v>0</v>
      </c>
      <c r="W209" s="693">
        <v>0</v>
      </c>
      <c r="X209" s="692">
        <v>0</v>
      </c>
      <c r="Y209" s="693">
        <v>0</v>
      </c>
      <c r="Z209" s="692">
        <v>0</v>
      </c>
      <c r="AA209" s="693">
        <v>0</v>
      </c>
      <c r="AB209" s="698">
        <v>0</v>
      </c>
      <c r="AC209" s="690">
        <v>0</v>
      </c>
      <c r="AD209" s="1015"/>
      <c r="AE209" s="1016"/>
      <c r="AF209" s="1017"/>
    </row>
    <row r="210" spans="1:34" x14ac:dyDescent="0.2">
      <c r="A210" s="11">
        <v>306</v>
      </c>
      <c r="B210" s="271"/>
      <c r="C210" s="272"/>
      <c r="D210" s="1472" t="str">
        <f>'2. CAD NCCF'!D210:L210</f>
        <v>FI's own securities - Not eliminated</v>
      </c>
      <c r="E210" s="1473"/>
      <c r="F210" s="1473"/>
      <c r="G210" s="1473"/>
      <c r="H210" s="1473"/>
      <c r="I210" s="1473"/>
      <c r="J210" s="1473"/>
      <c r="K210" s="1473"/>
      <c r="L210" s="1474"/>
      <c r="M210" s="399">
        <f>SUM(M211:M212)</f>
        <v>0</v>
      </c>
      <c r="N210" s="402">
        <f t="shared" ref="N210:AC210" si="52">SUBTOTAL(9,N211:N212)</f>
        <v>0</v>
      </c>
      <c r="O210" s="406">
        <f t="shared" si="52"/>
        <v>0</v>
      </c>
      <c r="P210" s="405">
        <f t="shared" si="52"/>
        <v>0</v>
      </c>
      <c r="Q210" s="407">
        <f t="shared" si="52"/>
        <v>0</v>
      </c>
      <c r="R210" s="406">
        <f t="shared" si="52"/>
        <v>0</v>
      </c>
      <c r="S210" s="406">
        <f t="shared" si="52"/>
        <v>0</v>
      </c>
      <c r="T210" s="406">
        <f t="shared" si="52"/>
        <v>0</v>
      </c>
      <c r="U210" s="406">
        <f t="shared" si="52"/>
        <v>0</v>
      </c>
      <c r="V210" s="406">
        <f t="shared" si="52"/>
        <v>0</v>
      </c>
      <c r="W210" s="406">
        <f t="shared" si="52"/>
        <v>0</v>
      </c>
      <c r="X210" s="406">
        <f t="shared" si="52"/>
        <v>0</v>
      </c>
      <c r="Y210" s="406">
        <f t="shared" si="52"/>
        <v>0</v>
      </c>
      <c r="Z210" s="406">
        <f t="shared" si="52"/>
        <v>0</v>
      </c>
      <c r="AA210" s="406">
        <f t="shared" si="52"/>
        <v>0</v>
      </c>
      <c r="AB210" s="416">
        <f t="shared" si="52"/>
        <v>0</v>
      </c>
      <c r="AC210" s="399">
        <f t="shared" si="52"/>
        <v>0</v>
      </c>
      <c r="AD210" s="1015"/>
      <c r="AE210" s="1016"/>
      <c r="AF210" s="1017"/>
    </row>
    <row r="211" spans="1:34" x14ac:dyDescent="0.2">
      <c r="A211" s="11">
        <v>307</v>
      </c>
      <c r="B211" s="271"/>
      <c r="C211" s="286"/>
      <c r="D211" s="286"/>
      <c r="E211" s="286"/>
      <c r="F211" s="1475" t="str">
        <f>'2. CAD NCCF'!F211:L211</f>
        <v>FI's own debt not eliminated</v>
      </c>
      <c r="G211" s="1476"/>
      <c r="H211" s="1476"/>
      <c r="I211" s="1476"/>
      <c r="J211" s="1476"/>
      <c r="K211" s="1476"/>
      <c r="L211" s="1477"/>
      <c r="M211" s="690">
        <v>0</v>
      </c>
      <c r="N211" s="691">
        <v>0</v>
      </c>
      <c r="O211" s="692">
        <v>0</v>
      </c>
      <c r="P211" s="692">
        <v>0</v>
      </c>
      <c r="Q211" s="697">
        <v>0</v>
      </c>
      <c r="R211" s="692">
        <v>0</v>
      </c>
      <c r="S211" s="693">
        <v>0</v>
      </c>
      <c r="T211" s="692">
        <v>0</v>
      </c>
      <c r="U211" s="693">
        <v>0</v>
      </c>
      <c r="V211" s="692">
        <v>0</v>
      </c>
      <c r="W211" s="693">
        <v>0</v>
      </c>
      <c r="X211" s="692">
        <v>0</v>
      </c>
      <c r="Y211" s="693">
        <v>0</v>
      </c>
      <c r="Z211" s="692">
        <v>0</v>
      </c>
      <c r="AA211" s="693">
        <v>0</v>
      </c>
      <c r="AB211" s="698">
        <v>0</v>
      </c>
      <c r="AC211" s="690">
        <v>0</v>
      </c>
      <c r="AD211" s="1015"/>
      <c r="AE211" s="1016"/>
      <c r="AF211" s="1017"/>
    </row>
    <row r="212" spans="1:34" ht="15" customHeight="1" x14ac:dyDescent="0.2">
      <c r="A212" s="11">
        <v>308</v>
      </c>
      <c r="B212" s="271"/>
      <c r="C212" s="286"/>
      <c r="D212" s="286"/>
      <c r="E212" s="286"/>
      <c r="F212" s="1475" t="str">
        <f>'2. CAD NCCF'!F212:L212</f>
        <v>FI's own equity not eliminated</v>
      </c>
      <c r="G212" s="1476"/>
      <c r="H212" s="1476"/>
      <c r="I212" s="1476"/>
      <c r="J212" s="1476"/>
      <c r="K212" s="1476"/>
      <c r="L212" s="1477"/>
      <c r="M212" s="690">
        <v>0</v>
      </c>
      <c r="N212" s="691">
        <v>0</v>
      </c>
      <c r="O212" s="692">
        <v>0</v>
      </c>
      <c r="P212" s="692">
        <v>0</v>
      </c>
      <c r="Q212" s="697">
        <v>0</v>
      </c>
      <c r="R212" s="692">
        <v>0</v>
      </c>
      <c r="S212" s="693">
        <v>0</v>
      </c>
      <c r="T212" s="692">
        <v>0</v>
      </c>
      <c r="U212" s="693">
        <v>0</v>
      </c>
      <c r="V212" s="692">
        <v>0</v>
      </c>
      <c r="W212" s="693">
        <v>0</v>
      </c>
      <c r="X212" s="692">
        <v>0</v>
      </c>
      <c r="Y212" s="693">
        <v>0</v>
      </c>
      <c r="Z212" s="692">
        <v>0</v>
      </c>
      <c r="AA212" s="693">
        <v>0</v>
      </c>
      <c r="AB212" s="698">
        <v>0</v>
      </c>
      <c r="AC212" s="690">
        <v>0</v>
      </c>
      <c r="AD212" s="1015"/>
      <c r="AE212" s="1016"/>
      <c r="AF212" s="1017"/>
    </row>
    <row r="213" spans="1:34" x14ac:dyDescent="0.2">
      <c r="A213" s="11">
        <v>231</v>
      </c>
      <c r="B213" s="271"/>
      <c r="C213" s="1532" t="str">
        <f>'2. CAD NCCF'!C213:AF213</f>
        <v>Other assets</v>
      </c>
      <c r="D213" s="1514"/>
      <c r="E213" s="1514"/>
      <c r="F213" s="1514"/>
      <c r="G213" s="1514"/>
      <c r="H213" s="1514"/>
      <c r="I213" s="1514"/>
      <c r="J213" s="1514"/>
      <c r="K213" s="1514"/>
      <c r="L213" s="1514"/>
      <c r="M213" s="1514"/>
      <c r="N213" s="1514"/>
      <c r="O213" s="1514"/>
      <c r="P213" s="1514"/>
      <c r="Q213" s="1514"/>
      <c r="R213" s="1514"/>
      <c r="S213" s="1514"/>
      <c r="T213" s="1514"/>
      <c r="U213" s="1514"/>
      <c r="V213" s="1514"/>
      <c r="W213" s="1514"/>
      <c r="X213" s="1514"/>
      <c r="Y213" s="1514"/>
      <c r="Z213" s="1514"/>
      <c r="AA213" s="1514"/>
      <c r="AB213" s="1514"/>
      <c r="AC213" s="1532"/>
      <c r="AD213" s="1514"/>
      <c r="AE213" s="1514"/>
      <c r="AF213" s="1514"/>
    </row>
    <row r="214" spans="1:34" x14ac:dyDescent="0.2">
      <c r="A214" s="11">
        <v>310</v>
      </c>
      <c r="B214" s="271"/>
      <c r="C214" s="272"/>
      <c r="D214" s="1472" t="str">
        <f>'2. CAD NCCF'!D214:L214</f>
        <v>Derivative related assets (DRA)</v>
      </c>
      <c r="E214" s="1473"/>
      <c r="F214" s="1473"/>
      <c r="G214" s="1473"/>
      <c r="H214" s="1473"/>
      <c r="I214" s="1473"/>
      <c r="J214" s="1473"/>
      <c r="K214" s="1473"/>
      <c r="L214" s="1474"/>
      <c r="M214" s="399">
        <f>SUM(M215:M216)</f>
        <v>0</v>
      </c>
      <c r="N214" s="402">
        <f t="shared" ref="N214:AC214" si="53">SUBTOTAL(9,N215:N216)</f>
        <v>0</v>
      </c>
      <c r="O214" s="406">
        <f t="shared" si="53"/>
        <v>0</v>
      </c>
      <c r="P214" s="405">
        <f t="shared" si="53"/>
        <v>0</v>
      </c>
      <c r="Q214" s="407">
        <f t="shared" si="53"/>
        <v>0</v>
      </c>
      <c r="R214" s="406">
        <f t="shared" si="53"/>
        <v>0</v>
      </c>
      <c r="S214" s="406">
        <f t="shared" si="53"/>
        <v>0</v>
      </c>
      <c r="T214" s="406">
        <f t="shared" si="53"/>
        <v>0</v>
      </c>
      <c r="U214" s="406">
        <f t="shared" si="53"/>
        <v>0</v>
      </c>
      <c r="V214" s="406">
        <f t="shared" si="53"/>
        <v>0</v>
      </c>
      <c r="W214" s="406">
        <f t="shared" si="53"/>
        <v>0</v>
      </c>
      <c r="X214" s="406">
        <f t="shared" si="53"/>
        <v>0</v>
      </c>
      <c r="Y214" s="406">
        <f t="shared" si="53"/>
        <v>0</v>
      </c>
      <c r="Z214" s="406">
        <f t="shared" si="53"/>
        <v>0</v>
      </c>
      <c r="AA214" s="406">
        <f t="shared" si="53"/>
        <v>0</v>
      </c>
      <c r="AB214" s="416">
        <f t="shared" si="53"/>
        <v>0</v>
      </c>
      <c r="AC214" s="399">
        <f t="shared" si="53"/>
        <v>0</v>
      </c>
      <c r="AD214" s="1015"/>
      <c r="AE214" s="1016"/>
      <c r="AF214" s="1017"/>
    </row>
    <row r="215" spans="1:34" x14ac:dyDescent="0.2">
      <c r="A215" s="11">
        <v>311</v>
      </c>
      <c r="B215" s="271"/>
      <c r="C215" s="272"/>
      <c r="D215" s="272"/>
      <c r="E215" s="272"/>
      <c r="F215" s="1501" t="str">
        <f>'2. CAD NCCF'!F215:L215</f>
        <v>FX and cross currency swap assets</v>
      </c>
      <c r="G215" s="1502"/>
      <c r="H215" s="1502"/>
      <c r="I215" s="1502"/>
      <c r="J215" s="1502"/>
      <c r="K215" s="1502"/>
      <c r="L215" s="1503"/>
      <c r="M215" s="690">
        <v>0</v>
      </c>
      <c r="N215" s="691">
        <v>0</v>
      </c>
      <c r="O215" s="692">
        <v>0</v>
      </c>
      <c r="P215" s="692">
        <v>0</v>
      </c>
      <c r="Q215" s="697">
        <v>0</v>
      </c>
      <c r="R215" s="692">
        <v>0</v>
      </c>
      <c r="S215" s="693">
        <v>0</v>
      </c>
      <c r="T215" s="692">
        <v>0</v>
      </c>
      <c r="U215" s="693">
        <v>0</v>
      </c>
      <c r="V215" s="692">
        <v>0</v>
      </c>
      <c r="W215" s="693">
        <v>0</v>
      </c>
      <c r="X215" s="692">
        <v>0</v>
      </c>
      <c r="Y215" s="693">
        <v>0</v>
      </c>
      <c r="Z215" s="692">
        <v>0</v>
      </c>
      <c r="AA215" s="693">
        <v>0</v>
      </c>
      <c r="AB215" s="698">
        <v>0</v>
      </c>
      <c r="AC215" s="690">
        <v>0</v>
      </c>
      <c r="AD215" s="1015"/>
      <c r="AE215" s="1016"/>
      <c r="AF215" s="1017"/>
    </row>
    <row r="216" spans="1:34" ht="15" customHeight="1" x14ac:dyDescent="0.2">
      <c r="A216" s="11">
        <v>312</v>
      </c>
      <c r="B216" s="271"/>
      <c r="C216" s="272"/>
      <c r="D216" s="272"/>
      <c r="E216" s="272"/>
      <c r="F216" s="1501" t="str">
        <f>'2. CAD NCCF'!F216:L216</f>
        <v>Other DRA</v>
      </c>
      <c r="G216" s="1502"/>
      <c r="H216" s="1502"/>
      <c r="I216" s="1502"/>
      <c r="J216" s="1502"/>
      <c r="K216" s="1502"/>
      <c r="L216" s="1503"/>
      <c r="M216" s="690">
        <v>0</v>
      </c>
      <c r="N216" s="691">
        <v>0</v>
      </c>
      <c r="O216" s="692">
        <v>0</v>
      </c>
      <c r="P216" s="692">
        <v>0</v>
      </c>
      <c r="Q216" s="697">
        <v>0</v>
      </c>
      <c r="R216" s="692">
        <v>0</v>
      </c>
      <c r="S216" s="693">
        <v>0</v>
      </c>
      <c r="T216" s="692">
        <v>0</v>
      </c>
      <c r="U216" s="693">
        <v>0</v>
      </c>
      <c r="V216" s="692">
        <v>0</v>
      </c>
      <c r="W216" s="693">
        <v>0</v>
      </c>
      <c r="X216" s="692">
        <v>0</v>
      </c>
      <c r="Y216" s="693">
        <v>0</v>
      </c>
      <c r="Z216" s="692">
        <v>0</v>
      </c>
      <c r="AA216" s="693">
        <v>0</v>
      </c>
      <c r="AB216" s="698">
        <v>0</v>
      </c>
      <c r="AC216" s="690">
        <v>0</v>
      </c>
      <c r="AD216" s="1015"/>
      <c r="AE216" s="1016"/>
      <c r="AF216" s="1017"/>
    </row>
    <row r="217" spans="1:34" x14ac:dyDescent="0.2">
      <c r="A217" s="11">
        <v>313</v>
      </c>
      <c r="B217" s="271"/>
      <c r="C217" s="272"/>
      <c r="D217" s="1472" t="str">
        <f>'2. CAD NCCF'!D217:L217</f>
        <v>Cash collateral pledged (CCP)</v>
      </c>
      <c r="E217" s="1473"/>
      <c r="F217" s="1473"/>
      <c r="G217" s="1473"/>
      <c r="H217" s="1473"/>
      <c r="I217" s="1473"/>
      <c r="J217" s="1473"/>
      <c r="K217" s="1473"/>
      <c r="L217" s="1474"/>
      <c r="M217" s="399">
        <f>SUM(M218:M220)</f>
        <v>0</v>
      </c>
      <c r="N217" s="402">
        <f t="shared" ref="N217:AC217" si="54">SUBTOTAL(9,N218:N220)</f>
        <v>0</v>
      </c>
      <c r="O217" s="406">
        <f t="shared" si="54"/>
        <v>0</v>
      </c>
      <c r="P217" s="405">
        <f t="shared" si="54"/>
        <v>0</v>
      </c>
      <c r="Q217" s="407">
        <f t="shared" si="54"/>
        <v>0</v>
      </c>
      <c r="R217" s="406">
        <f t="shared" si="54"/>
        <v>0</v>
      </c>
      <c r="S217" s="406">
        <f t="shared" si="54"/>
        <v>0</v>
      </c>
      <c r="T217" s="406">
        <f t="shared" si="54"/>
        <v>0</v>
      </c>
      <c r="U217" s="406">
        <f t="shared" si="54"/>
        <v>0</v>
      </c>
      <c r="V217" s="406">
        <f t="shared" si="54"/>
        <v>0</v>
      </c>
      <c r="W217" s="406">
        <f t="shared" si="54"/>
        <v>0</v>
      </c>
      <c r="X217" s="406">
        <f t="shared" si="54"/>
        <v>0</v>
      </c>
      <c r="Y217" s="406">
        <f t="shared" si="54"/>
        <v>0</v>
      </c>
      <c r="Z217" s="406">
        <f t="shared" si="54"/>
        <v>0</v>
      </c>
      <c r="AA217" s="406">
        <f t="shared" si="54"/>
        <v>0</v>
      </c>
      <c r="AB217" s="416">
        <f t="shared" si="54"/>
        <v>0</v>
      </c>
      <c r="AC217" s="399">
        <f t="shared" si="54"/>
        <v>0</v>
      </c>
      <c r="AD217" s="1015"/>
      <c r="AE217" s="1016"/>
      <c r="AF217" s="1017"/>
    </row>
    <row r="218" spans="1:34" x14ac:dyDescent="0.2">
      <c r="A218" s="11">
        <v>314</v>
      </c>
      <c r="B218" s="271"/>
      <c r="C218" s="272"/>
      <c r="D218" s="272"/>
      <c r="E218" s="272"/>
      <c r="F218" s="1501" t="str">
        <f>'2. CAD NCCF'!F218:L218</f>
        <v>CCP for exchange-traded derivatives</v>
      </c>
      <c r="G218" s="1502"/>
      <c r="H218" s="1502"/>
      <c r="I218" s="1502"/>
      <c r="J218" s="1502"/>
      <c r="K218" s="1502"/>
      <c r="L218" s="1502"/>
      <c r="M218" s="690">
        <v>0</v>
      </c>
      <c r="N218" s="691">
        <v>0</v>
      </c>
      <c r="O218" s="692">
        <v>0</v>
      </c>
      <c r="P218" s="692">
        <v>0</v>
      </c>
      <c r="Q218" s="697">
        <v>0</v>
      </c>
      <c r="R218" s="692">
        <v>0</v>
      </c>
      <c r="S218" s="693">
        <v>0</v>
      </c>
      <c r="T218" s="692">
        <v>0</v>
      </c>
      <c r="U218" s="693">
        <v>0</v>
      </c>
      <c r="V218" s="692">
        <v>0</v>
      </c>
      <c r="W218" s="693">
        <v>0</v>
      </c>
      <c r="X218" s="692">
        <v>0</v>
      </c>
      <c r="Y218" s="693">
        <v>0</v>
      </c>
      <c r="Z218" s="692">
        <v>0</v>
      </c>
      <c r="AA218" s="693">
        <v>0</v>
      </c>
      <c r="AB218" s="698">
        <v>0</v>
      </c>
      <c r="AC218" s="690">
        <v>0</v>
      </c>
      <c r="AD218" s="1015"/>
      <c r="AE218" s="1016"/>
      <c r="AF218" s="1017"/>
    </row>
    <row r="219" spans="1:34" ht="15" customHeight="1" x14ac:dyDescent="0.2">
      <c r="A219" s="11">
        <v>315</v>
      </c>
      <c r="B219" s="271"/>
      <c r="C219" s="272"/>
      <c r="D219" s="272"/>
      <c r="E219" s="272"/>
      <c r="F219" s="1501" t="str">
        <f>'2. CAD NCCF'!F219:L219</f>
        <v>CCP for OTC derivatives</v>
      </c>
      <c r="G219" s="1502"/>
      <c r="H219" s="1502"/>
      <c r="I219" s="1502"/>
      <c r="J219" s="1502"/>
      <c r="K219" s="1502"/>
      <c r="L219" s="1502"/>
      <c r="M219" s="690">
        <v>0</v>
      </c>
      <c r="N219" s="691">
        <v>0</v>
      </c>
      <c r="O219" s="692">
        <v>0</v>
      </c>
      <c r="P219" s="692">
        <v>0</v>
      </c>
      <c r="Q219" s="697">
        <v>0</v>
      </c>
      <c r="R219" s="692">
        <v>0</v>
      </c>
      <c r="S219" s="693">
        <v>0</v>
      </c>
      <c r="T219" s="692">
        <v>0</v>
      </c>
      <c r="U219" s="693">
        <v>0</v>
      </c>
      <c r="V219" s="692">
        <v>0</v>
      </c>
      <c r="W219" s="693">
        <v>0</v>
      </c>
      <c r="X219" s="692">
        <v>0</v>
      </c>
      <c r="Y219" s="693">
        <v>0</v>
      </c>
      <c r="Z219" s="692">
        <v>0</v>
      </c>
      <c r="AA219" s="693">
        <v>0</v>
      </c>
      <c r="AB219" s="698">
        <v>0</v>
      </c>
      <c r="AC219" s="690">
        <v>0</v>
      </c>
      <c r="AD219" s="1015"/>
      <c r="AE219" s="1016"/>
      <c r="AF219" s="1017"/>
    </row>
    <row r="220" spans="1:34" ht="15" customHeight="1" x14ac:dyDescent="0.2">
      <c r="A220" s="11">
        <v>316</v>
      </c>
      <c r="B220" s="271"/>
      <c r="C220" s="272"/>
      <c r="D220" s="272"/>
      <c r="E220" s="272"/>
      <c r="F220" s="1501" t="str">
        <f>'2. CAD NCCF'!F220:L220</f>
        <v>CCP for short sales</v>
      </c>
      <c r="G220" s="1502"/>
      <c r="H220" s="1502"/>
      <c r="I220" s="1502"/>
      <c r="J220" s="1502"/>
      <c r="K220" s="1502"/>
      <c r="L220" s="1502"/>
      <c r="M220" s="690">
        <v>0</v>
      </c>
      <c r="N220" s="1320"/>
      <c r="O220" s="1253"/>
      <c r="P220" s="1253"/>
      <c r="Q220" s="1253"/>
      <c r="R220" s="1253"/>
      <c r="S220" s="1253"/>
      <c r="T220" s="1253"/>
      <c r="U220" s="1253"/>
      <c r="V220" s="1253"/>
      <c r="W220" s="1253"/>
      <c r="X220" s="1253"/>
      <c r="Y220" s="1253"/>
      <c r="Z220" s="1253"/>
      <c r="AA220" s="1253"/>
      <c r="AB220" s="1253"/>
      <c r="AC220" s="1253"/>
      <c r="AD220" s="1036"/>
      <c r="AE220" s="1016"/>
      <c r="AF220" s="1017"/>
    </row>
    <row r="221" spans="1:34" x14ac:dyDescent="0.2">
      <c r="A221" s="11">
        <v>317</v>
      </c>
      <c r="B221" s="271"/>
      <c r="C221" s="272"/>
      <c r="D221" s="1472" t="str">
        <f>'2. CAD NCCF'!D221:L221</f>
        <v>Commodities</v>
      </c>
      <c r="E221" s="1473"/>
      <c r="F221" s="1473"/>
      <c r="G221" s="1473"/>
      <c r="H221" s="1473"/>
      <c r="I221" s="1473"/>
      <c r="J221" s="1473"/>
      <c r="K221" s="1473"/>
      <c r="L221" s="1474"/>
      <c r="M221" s="399">
        <f>SUM(M222:M224)</f>
        <v>0</v>
      </c>
      <c r="N221" s="1254"/>
      <c r="O221" s="1254"/>
      <c r="P221" s="1254"/>
      <c r="Q221" s="1254"/>
      <c r="R221" s="1254"/>
      <c r="S221" s="1254"/>
      <c r="T221" s="1254"/>
      <c r="U221" s="1254"/>
      <c r="V221" s="1254"/>
      <c r="W221" s="1254"/>
      <c r="X221" s="1254"/>
      <c r="Y221" s="1254"/>
      <c r="Z221" s="1254"/>
      <c r="AA221" s="1254"/>
      <c r="AB221" s="1254"/>
      <c r="AC221" s="1254"/>
      <c r="AD221" s="1036"/>
      <c r="AE221" s="1016"/>
      <c r="AF221" s="1017"/>
      <c r="AH221" s="241">
        <f>SUM(O217,O214,O210,O206,O200,O194,O191,O188,O183,O180,O173,O169,O166,O161,O157,O153,O147,O142,O137,O130,O119,O113,O108,O104,O101,O96,O91,O84,O81,O78,O75,O72,O69,O64,O61,O57,O54,O50,O47,O42,O38,O34,O28,O23,O18,O13,O10)</f>
        <v>0</v>
      </c>
    </row>
    <row r="222" spans="1:34" x14ac:dyDescent="0.2">
      <c r="A222" s="11">
        <v>318</v>
      </c>
      <c r="B222" s="271"/>
      <c r="C222" s="272"/>
      <c r="D222" s="272"/>
      <c r="E222" s="272"/>
      <c r="F222" s="1501" t="str">
        <f>'2. CAD NCCF'!F222:L222</f>
        <v>Precious metals</v>
      </c>
      <c r="G222" s="1502"/>
      <c r="H222" s="1502"/>
      <c r="I222" s="1502"/>
      <c r="J222" s="1502"/>
      <c r="K222" s="1502"/>
      <c r="L222" s="1503"/>
      <c r="M222" s="690">
        <v>0</v>
      </c>
      <c r="N222" s="1254"/>
      <c r="O222" s="1254"/>
      <c r="P222" s="1254"/>
      <c r="Q222" s="1254"/>
      <c r="R222" s="1254"/>
      <c r="S222" s="1254"/>
      <c r="T222" s="1254"/>
      <c r="U222" s="1254"/>
      <c r="V222" s="1254"/>
      <c r="W222" s="1254"/>
      <c r="X222" s="1254"/>
      <c r="Y222" s="1254"/>
      <c r="Z222" s="1254"/>
      <c r="AA222" s="1254"/>
      <c r="AB222" s="1254"/>
      <c r="AC222" s="1254"/>
      <c r="AD222" s="1036"/>
      <c r="AE222" s="1016"/>
      <c r="AF222" s="1017"/>
    </row>
    <row r="223" spans="1:34" ht="15" customHeight="1" x14ac:dyDescent="0.2">
      <c r="A223" s="11">
        <v>319</v>
      </c>
      <c r="B223" s="271"/>
      <c r="C223" s="272"/>
      <c r="D223" s="272"/>
      <c r="E223" s="272"/>
      <c r="F223" s="1501" t="str">
        <f>'2. CAD NCCF'!F223:L223</f>
        <v>Precious metal loans</v>
      </c>
      <c r="G223" s="1502"/>
      <c r="H223" s="1502"/>
      <c r="I223" s="1502"/>
      <c r="J223" s="1502"/>
      <c r="K223" s="1502"/>
      <c r="L223" s="1503"/>
      <c r="M223" s="690">
        <v>0</v>
      </c>
      <c r="N223" s="1254"/>
      <c r="O223" s="1254"/>
      <c r="P223" s="1254"/>
      <c r="Q223" s="1254"/>
      <c r="R223" s="1254"/>
      <c r="S223" s="1254"/>
      <c r="T223" s="1254"/>
      <c r="U223" s="1254"/>
      <c r="V223" s="1254"/>
      <c r="W223" s="1254"/>
      <c r="X223" s="1254"/>
      <c r="Y223" s="1254"/>
      <c r="Z223" s="1254"/>
      <c r="AA223" s="1254"/>
      <c r="AB223" s="1254"/>
      <c r="AC223" s="1254"/>
      <c r="AD223" s="1036"/>
      <c r="AE223" s="1016"/>
      <c r="AF223" s="1017"/>
    </row>
    <row r="224" spans="1:34" ht="15" customHeight="1" x14ac:dyDescent="0.2">
      <c r="A224" s="11">
        <v>320</v>
      </c>
      <c r="B224" s="271"/>
      <c r="C224" s="272"/>
      <c r="D224" s="272"/>
      <c r="E224" s="272"/>
      <c r="F224" s="1501" t="str">
        <f>'2. CAD NCCF'!F224:L224</f>
        <v>Other commodities help</v>
      </c>
      <c r="G224" s="1502"/>
      <c r="H224" s="1502"/>
      <c r="I224" s="1502"/>
      <c r="J224" s="1502"/>
      <c r="K224" s="1502"/>
      <c r="L224" s="1503"/>
      <c r="M224" s="690">
        <v>0</v>
      </c>
      <c r="N224" s="1254"/>
      <c r="O224" s="1254"/>
      <c r="P224" s="1254"/>
      <c r="Q224" s="1254"/>
      <c r="R224" s="1254"/>
      <c r="S224" s="1254"/>
      <c r="T224" s="1254"/>
      <c r="U224" s="1254"/>
      <c r="V224" s="1254"/>
      <c r="W224" s="1254"/>
      <c r="X224" s="1254"/>
      <c r="Y224" s="1254"/>
      <c r="Z224" s="1254"/>
      <c r="AA224" s="1254"/>
      <c r="AB224" s="1254"/>
      <c r="AC224" s="1254"/>
      <c r="AD224" s="1036"/>
      <c r="AE224" s="1016"/>
      <c r="AF224" s="1017"/>
    </row>
    <row r="225" spans="1:32" x14ac:dyDescent="0.2">
      <c r="A225" s="11">
        <v>321</v>
      </c>
      <c r="B225" s="271"/>
      <c r="C225" s="272"/>
      <c r="D225" s="1472" t="str">
        <f>'2. CAD NCCF'!D225:L225</f>
        <v>Other assets</v>
      </c>
      <c r="E225" s="1473"/>
      <c r="F225" s="1473"/>
      <c r="G225" s="1473"/>
      <c r="H225" s="1473"/>
      <c r="I225" s="1473"/>
      <c r="J225" s="1473"/>
      <c r="K225" s="1473"/>
      <c r="L225" s="1474"/>
      <c r="M225" s="399">
        <f>M226</f>
        <v>0</v>
      </c>
      <c r="N225" s="1254"/>
      <c r="O225" s="1254"/>
      <c r="P225" s="1254"/>
      <c r="Q225" s="1254"/>
      <c r="R225" s="1254"/>
      <c r="S225" s="1254"/>
      <c r="T225" s="1254"/>
      <c r="U225" s="1254"/>
      <c r="V225" s="1254"/>
      <c r="W225" s="1254"/>
      <c r="X225" s="1254"/>
      <c r="Y225" s="1254"/>
      <c r="Z225" s="1254"/>
      <c r="AA225" s="1254"/>
      <c r="AB225" s="1254"/>
      <c r="AC225" s="1254"/>
      <c r="AD225" s="1036"/>
      <c r="AE225" s="1016"/>
      <c r="AF225" s="1017"/>
    </row>
    <row r="226" spans="1:32" x14ac:dyDescent="0.2">
      <c r="A226" s="11">
        <v>322</v>
      </c>
      <c r="B226" s="518"/>
      <c r="C226" s="519"/>
      <c r="D226" s="519"/>
      <c r="E226" s="520"/>
      <c r="F226" s="1501" t="str">
        <f>'2. CAD NCCF'!F226:L226</f>
        <v>Other assets</v>
      </c>
      <c r="G226" s="1502"/>
      <c r="H226" s="1502"/>
      <c r="I226" s="1502"/>
      <c r="J226" s="1502"/>
      <c r="K226" s="1502"/>
      <c r="L226" s="1503"/>
      <c r="M226" s="690">
        <v>0</v>
      </c>
      <c r="N226" s="977"/>
      <c r="O226" s="977"/>
      <c r="P226" s="977"/>
      <c r="Q226" s="977"/>
      <c r="R226" s="977"/>
      <c r="S226" s="977"/>
      <c r="T226" s="977"/>
      <c r="U226" s="977"/>
      <c r="V226" s="977"/>
      <c r="W226" s="977"/>
      <c r="X226" s="977"/>
      <c r="Y226" s="977"/>
      <c r="Z226" s="977"/>
      <c r="AA226" s="977"/>
      <c r="AB226" s="977"/>
      <c r="AC226" s="977"/>
      <c r="AD226" s="1036"/>
      <c r="AE226" s="1016"/>
      <c r="AF226" s="1017"/>
    </row>
    <row r="227" spans="1:32" ht="7.5" hidden="1" customHeight="1" x14ac:dyDescent="0.2">
      <c r="A227" s="11"/>
      <c r="B227" s="1539"/>
      <c r="C227" s="1540"/>
      <c r="D227" s="1540"/>
      <c r="E227" s="1540"/>
      <c r="F227" s="1540"/>
      <c r="G227" s="1540"/>
      <c r="H227" s="1540"/>
      <c r="I227" s="1540"/>
      <c r="J227" s="1540"/>
      <c r="K227" s="1540"/>
      <c r="L227" s="1540"/>
      <c r="M227" s="1540"/>
      <c r="N227" s="1540"/>
      <c r="O227" s="1540"/>
      <c r="P227" s="1540"/>
      <c r="Q227" s="1540"/>
      <c r="R227" s="1540"/>
      <c r="S227" s="1540"/>
      <c r="T227" s="1540"/>
      <c r="U227" s="1540"/>
      <c r="V227" s="1540"/>
      <c r="W227" s="1540"/>
      <c r="X227" s="1540"/>
      <c r="Y227" s="1540"/>
      <c r="Z227" s="1540"/>
      <c r="AA227" s="1540"/>
      <c r="AB227" s="1540"/>
      <c r="AC227" s="1540"/>
      <c r="AD227" s="1540"/>
      <c r="AE227" s="1540"/>
      <c r="AF227" s="1541"/>
    </row>
    <row r="228" spans="1:32" ht="22.5" customHeight="1" x14ac:dyDescent="0.2">
      <c r="A228" s="11">
        <v>323</v>
      </c>
      <c r="B228" s="1521" t="str">
        <f>'2. CAD NCCF'!B228:L228</f>
        <v>Cash inflows from assets</v>
      </c>
      <c r="C228" s="1522"/>
      <c r="D228" s="1522"/>
      <c r="E228" s="1522"/>
      <c r="F228" s="1522"/>
      <c r="G228" s="1522"/>
      <c r="H228" s="1522"/>
      <c r="I228" s="1522"/>
      <c r="J228" s="1522"/>
      <c r="K228" s="1522"/>
      <c r="L228" s="1522"/>
      <c r="M228" s="399">
        <f>SUM(M225,M221,M217,M214,M210,M206,M203,M200,M197,M194,M191,M188,M183,M180,M176,M173,M169,M166,M161,M157,M153,M147,M142,M137,M130,M127,M123,M119,M116,M113,M108,M104,M101,M96,M91,M87,M84,M81,M78,M75,M72,M69,M64,M61,M57,M54,M50,M47,M42,M38,M34,M28,M23,M18,M13,M10,M9)</f>
        <v>0</v>
      </c>
      <c r="N228" s="402">
        <f t="shared" ref="N228:AC228" si="55">SUBTOTAL(9,N9:N226)</f>
        <v>0</v>
      </c>
      <c r="O228" s="406">
        <f t="shared" si="55"/>
        <v>0</v>
      </c>
      <c r="P228" s="405">
        <f t="shared" si="55"/>
        <v>0</v>
      </c>
      <c r="Q228" s="407">
        <f t="shared" si="55"/>
        <v>0</v>
      </c>
      <c r="R228" s="402">
        <f t="shared" si="55"/>
        <v>0</v>
      </c>
      <c r="S228" s="405">
        <f t="shared" si="55"/>
        <v>0</v>
      </c>
      <c r="T228" s="405">
        <f t="shared" si="55"/>
        <v>0</v>
      </c>
      <c r="U228" s="405">
        <f t="shared" si="55"/>
        <v>0</v>
      </c>
      <c r="V228" s="405">
        <f t="shared" si="55"/>
        <v>0</v>
      </c>
      <c r="W228" s="405">
        <f t="shared" si="55"/>
        <v>0</v>
      </c>
      <c r="X228" s="405">
        <f t="shared" si="55"/>
        <v>0</v>
      </c>
      <c r="Y228" s="405">
        <f t="shared" si="55"/>
        <v>0</v>
      </c>
      <c r="Z228" s="405">
        <f t="shared" si="55"/>
        <v>0</v>
      </c>
      <c r="AA228" s="405">
        <f t="shared" si="55"/>
        <v>0</v>
      </c>
      <c r="AB228" s="407">
        <f t="shared" si="55"/>
        <v>0</v>
      </c>
      <c r="AC228" s="407">
        <f t="shared" si="55"/>
        <v>0</v>
      </c>
      <c r="AD228" s="1015"/>
      <c r="AE228" s="1016"/>
      <c r="AF228" s="1017"/>
    </row>
    <row r="229" spans="1:32" ht="7.5" customHeight="1" x14ac:dyDescent="0.2">
      <c r="A229" s="11">
        <v>324</v>
      </c>
      <c r="B229" s="1659"/>
      <c r="C229" s="1660"/>
      <c r="D229" s="1660"/>
      <c r="E229" s="1660"/>
      <c r="F229" s="1660"/>
      <c r="G229" s="1660"/>
      <c r="H229" s="1660"/>
      <c r="I229" s="1660"/>
      <c r="J229" s="1660"/>
      <c r="K229" s="1660"/>
      <c r="L229" s="1660"/>
      <c r="M229" s="1660"/>
      <c r="N229" s="1660"/>
      <c r="O229" s="1660"/>
      <c r="P229" s="1660"/>
      <c r="Q229" s="1660"/>
      <c r="R229" s="1660"/>
      <c r="S229" s="1660"/>
      <c r="T229" s="1660"/>
      <c r="U229" s="1660"/>
      <c r="V229" s="1660"/>
      <c r="W229" s="1660"/>
      <c r="X229" s="1660"/>
      <c r="Y229" s="1660"/>
      <c r="Z229" s="1660"/>
      <c r="AA229" s="1660"/>
      <c r="AB229" s="1660"/>
      <c r="AC229" s="1660"/>
      <c r="AD229" s="1657"/>
      <c r="AE229" s="1657"/>
      <c r="AF229" s="1658"/>
    </row>
    <row r="230" spans="1:32" ht="22.5" customHeight="1" outlineLevel="1" x14ac:dyDescent="0.2">
      <c r="A230" s="11">
        <v>325</v>
      </c>
      <c r="B230" s="1233" t="str">
        <f>'2. CAD NCCF'!B230:AF230</f>
        <v>LIABILITIES</v>
      </c>
      <c r="C230" s="1504"/>
      <c r="D230" s="1504"/>
      <c r="E230" s="1504"/>
      <c r="F230" s="1504"/>
      <c r="G230" s="1504"/>
      <c r="H230" s="1504"/>
      <c r="I230" s="1504"/>
      <c r="J230" s="1504"/>
      <c r="K230" s="1504"/>
      <c r="L230" s="1504"/>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5"/>
    </row>
    <row r="231" spans="1:32" ht="15" customHeight="1" x14ac:dyDescent="0.2">
      <c r="A231" s="11">
        <v>326</v>
      </c>
      <c r="B231" s="5"/>
      <c r="C231" s="1261" t="str">
        <f>'2. CAD NCCF'!C231:AF231</f>
        <v>Deposits</v>
      </c>
      <c r="D231" s="1589"/>
      <c r="E231" s="1589"/>
      <c r="F231" s="1589"/>
      <c r="G231" s="1589"/>
      <c r="H231" s="1589"/>
      <c r="I231" s="1589"/>
      <c r="J231" s="1589"/>
      <c r="K231" s="1589"/>
      <c r="L231" s="1589"/>
      <c r="M231" s="1589"/>
      <c r="N231" s="1589"/>
      <c r="O231" s="1589"/>
      <c r="P231" s="1589"/>
      <c r="Q231" s="1589"/>
      <c r="R231" s="1589"/>
      <c r="S231" s="1589"/>
      <c r="T231" s="1589"/>
      <c r="U231" s="1589"/>
      <c r="V231" s="1589"/>
      <c r="W231" s="1589"/>
      <c r="X231" s="1589"/>
      <c r="Y231" s="1589"/>
      <c r="Z231" s="1589"/>
      <c r="AA231" s="1589"/>
      <c r="AB231" s="1589"/>
      <c r="AC231" s="1589"/>
      <c r="AD231" s="1589"/>
      <c r="AE231" s="1589"/>
      <c r="AF231" s="1589"/>
    </row>
    <row r="232" spans="1:32" ht="15" customHeight="1" x14ac:dyDescent="0.2">
      <c r="A232" s="11">
        <v>327</v>
      </c>
      <c r="B232" s="271"/>
      <c r="C232" s="274"/>
      <c r="D232" s="1518" t="str">
        <f>'2. CAD NCCF'!D232:L232</f>
        <v>Retail and small business (RSB) demand notice deposits</v>
      </c>
      <c r="E232" s="1473"/>
      <c r="F232" s="1473"/>
      <c r="G232" s="1473"/>
      <c r="H232" s="1473"/>
      <c r="I232" s="1473"/>
      <c r="J232" s="1473"/>
      <c r="K232" s="1473"/>
      <c r="L232" s="1474"/>
      <c r="M232" s="399">
        <f>SUM(M233:M237)</f>
        <v>0</v>
      </c>
      <c r="N232" s="1205"/>
      <c r="O232" s="1253"/>
      <c r="P232" s="1253"/>
      <c r="Q232" s="1253"/>
      <c r="R232" s="1253"/>
      <c r="S232" s="1253"/>
      <c r="T232" s="1253"/>
      <c r="U232" s="1253"/>
      <c r="V232" s="1253"/>
      <c r="W232" s="1253"/>
      <c r="X232" s="1253"/>
      <c r="Y232" s="1253"/>
      <c r="Z232" s="1253"/>
      <c r="AA232" s="1253"/>
      <c r="AB232" s="1253"/>
      <c r="AC232" s="1397"/>
      <c r="AD232" s="1015"/>
      <c r="AE232" s="1016"/>
      <c r="AF232" s="1017"/>
    </row>
    <row r="233" spans="1:32" ht="15" customHeight="1" x14ac:dyDescent="0.2">
      <c r="A233" s="11">
        <v>328</v>
      </c>
      <c r="B233" s="271"/>
      <c r="C233" s="283"/>
      <c r="D233" s="283"/>
      <c r="E233" s="284"/>
      <c r="F233" s="1501" t="str">
        <f>'2. CAD NCCF'!F233:L233</f>
        <v>RSB type 1 insured, stable demand deposits</v>
      </c>
      <c r="G233" s="1502"/>
      <c r="H233" s="1502"/>
      <c r="I233" s="1502"/>
      <c r="J233" s="1502"/>
      <c r="K233" s="1502"/>
      <c r="L233" s="1503"/>
      <c r="M233" s="690">
        <v>0</v>
      </c>
      <c r="N233" s="1254"/>
      <c r="O233" s="1254"/>
      <c r="P233" s="1254"/>
      <c r="Q233" s="1254"/>
      <c r="R233" s="1254"/>
      <c r="S233" s="1254"/>
      <c r="T233" s="1254"/>
      <c r="U233" s="1254"/>
      <c r="V233" s="1254"/>
      <c r="W233" s="1254"/>
      <c r="X233" s="1254"/>
      <c r="Y233" s="1254"/>
      <c r="Z233" s="1254"/>
      <c r="AA233" s="1254"/>
      <c r="AB233" s="1254"/>
      <c r="AC233" s="1398"/>
      <c r="AD233" s="1015"/>
      <c r="AE233" s="1016"/>
      <c r="AF233" s="1017"/>
    </row>
    <row r="234" spans="1:32" ht="15" customHeight="1" x14ac:dyDescent="0.2">
      <c r="A234" s="11">
        <v>329</v>
      </c>
      <c r="B234" s="271"/>
      <c r="C234" s="283"/>
      <c r="D234" s="283"/>
      <c r="E234" s="284"/>
      <c r="F234" s="1501" t="str">
        <f>'2. CAD NCCF'!F234:L234</f>
        <v>RSB type 2 insured, stable demand deposits</v>
      </c>
      <c r="G234" s="1502"/>
      <c r="H234" s="1502"/>
      <c r="I234" s="1502"/>
      <c r="J234" s="1502"/>
      <c r="K234" s="1502"/>
      <c r="L234" s="1503"/>
      <c r="M234" s="690">
        <v>0</v>
      </c>
      <c r="N234" s="1254"/>
      <c r="O234" s="1254"/>
      <c r="P234" s="1254"/>
      <c r="Q234" s="1254"/>
      <c r="R234" s="1254"/>
      <c r="S234" s="1254"/>
      <c r="T234" s="1254"/>
      <c r="U234" s="1254"/>
      <c r="V234" s="1254"/>
      <c r="W234" s="1254"/>
      <c r="X234" s="1254"/>
      <c r="Y234" s="1254"/>
      <c r="Z234" s="1254"/>
      <c r="AA234" s="1254"/>
      <c r="AB234" s="1254"/>
      <c r="AC234" s="1398"/>
      <c r="AD234" s="1015"/>
      <c r="AE234" s="1016"/>
      <c r="AF234" s="1017"/>
    </row>
    <row r="235" spans="1:32" ht="15" customHeight="1" x14ac:dyDescent="0.2">
      <c r="A235" s="11"/>
      <c r="B235" s="271"/>
      <c r="C235" s="283"/>
      <c r="D235" s="283"/>
      <c r="E235" s="284"/>
      <c r="F235" s="1501" t="str">
        <f>'2. CAD NCCF'!F235:L235</f>
        <v>RSB insured, less stable demand deposits</v>
      </c>
      <c r="G235" s="1502"/>
      <c r="H235" s="1502"/>
      <c r="I235" s="1502"/>
      <c r="J235" s="1502"/>
      <c r="K235" s="1502"/>
      <c r="L235" s="1503"/>
      <c r="M235" s="690">
        <v>0</v>
      </c>
      <c r="N235" s="1254"/>
      <c r="O235" s="1254"/>
      <c r="P235" s="1254"/>
      <c r="Q235" s="1254"/>
      <c r="R235" s="1254"/>
      <c r="S235" s="1254"/>
      <c r="T235" s="1254"/>
      <c r="U235" s="1254"/>
      <c r="V235" s="1254"/>
      <c r="W235" s="1254"/>
      <c r="X235" s="1254"/>
      <c r="Y235" s="1254"/>
      <c r="Z235" s="1254"/>
      <c r="AA235" s="1254"/>
      <c r="AB235" s="1254"/>
      <c r="AC235" s="1398"/>
      <c r="AD235" s="1015"/>
      <c r="AE235" s="1016"/>
      <c r="AF235" s="1017"/>
    </row>
    <row r="236" spans="1:32" ht="15" customHeight="1" x14ac:dyDescent="0.2">
      <c r="A236" s="11">
        <v>330</v>
      </c>
      <c r="B236" s="271"/>
      <c r="C236" s="283"/>
      <c r="D236" s="283"/>
      <c r="E236" s="284"/>
      <c r="F236" s="1501" t="str">
        <f>'2. CAD NCCF'!F236:L236</f>
        <v>RSB unaffiliated third-party sourced demand deposits</v>
      </c>
      <c r="G236" s="1502"/>
      <c r="H236" s="1502"/>
      <c r="I236" s="1502"/>
      <c r="J236" s="1502"/>
      <c r="K236" s="1502"/>
      <c r="L236" s="1503"/>
      <c r="M236" s="690">
        <v>0</v>
      </c>
      <c r="N236" s="1254"/>
      <c r="O236" s="1254"/>
      <c r="P236" s="1254"/>
      <c r="Q236" s="1254"/>
      <c r="R236" s="1254"/>
      <c r="S236" s="1254"/>
      <c r="T236" s="1254"/>
      <c r="U236" s="1254"/>
      <c r="V236" s="1254"/>
      <c r="W236" s="1254"/>
      <c r="X236" s="1254"/>
      <c r="Y236" s="1254"/>
      <c r="Z236" s="1254"/>
      <c r="AA236" s="1254"/>
      <c r="AB236" s="1254"/>
      <c r="AC236" s="1398"/>
      <c r="AD236" s="1015"/>
      <c r="AE236" s="1016"/>
      <c r="AF236" s="1017"/>
    </row>
    <row r="237" spans="1:32" ht="15" customHeight="1" x14ac:dyDescent="0.2">
      <c r="A237" s="11">
        <v>331</v>
      </c>
      <c r="B237" s="271"/>
      <c r="C237" s="283"/>
      <c r="D237" s="283"/>
      <c r="E237" s="284"/>
      <c r="F237" s="1501" t="str">
        <f>'2. CAD NCCF'!F237:L237</f>
        <v>RSB uninsured demand deposits</v>
      </c>
      <c r="G237" s="1502"/>
      <c r="H237" s="1502"/>
      <c r="I237" s="1502"/>
      <c r="J237" s="1502"/>
      <c r="K237" s="1502"/>
      <c r="L237" s="1503"/>
      <c r="M237" s="690">
        <v>0</v>
      </c>
      <c r="N237" s="977"/>
      <c r="O237" s="977"/>
      <c r="P237" s="977"/>
      <c r="Q237" s="977"/>
      <c r="R237" s="977"/>
      <c r="S237" s="977"/>
      <c r="T237" s="977"/>
      <c r="U237" s="977"/>
      <c r="V237" s="977"/>
      <c r="W237" s="977"/>
      <c r="X237" s="977"/>
      <c r="Y237" s="977"/>
      <c r="Z237" s="977"/>
      <c r="AA237" s="977"/>
      <c r="AB237" s="977"/>
      <c r="AC237" s="978"/>
      <c r="AD237" s="1015"/>
      <c r="AE237" s="1016"/>
      <c r="AF237" s="1017"/>
    </row>
    <row r="238" spans="1:32" ht="15" customHeight="1" x14ac:dyDescent="0.2">
      <c r="A238" s="11">
        <v>332</v>
      </c>
      <c r="B238" s="271"/>
      <c r="C238" s="274"/>
      <c r="D238" s="1472" t="str">
        <f>'2. CAD NCCF'!D238:AF238</f>
        <v>RSB term deposits</v>
      </c>
      <c r="E238" s="1473"/>
      <c r="F238" s="1473"/>
      <c r="G238" s="1473"/>
      <c r="H238" s="1473"/>
      <c r="I238" s="1473"/>
      <c r="J238" s="1473"/>
      <c r="K238" s="1473"/>
      <c r="L238" s="1473"/>
      <c r="M238" s="1473"/>
      <c r="N238" s="1473"/>
      <c r="O238" s="1473"/>
      <c r="P238" s="1473"/>
      <c r="Q238" s="1473"/>
      <c r="R238" s="1473"/>
      <c r="S238" s="1473"/>
      <c r="T238" s="1473"/>
      <c r="U238" s="1473"/>
      <c r="V238" s="1473"/>
      <c r="W238" s="1473"/>
      <c r="X238" s="1473"/>
      <c r="Y238" s="1473"/>
      <c r="Z238" s="1473"/>
      <c r="AA238" s="1473"/>
      <c r="AB238" s="1473"/>
      <c r="AC238" s="1473"/>
      <c r="AD238" s="1473"/>
      <c r="AE238" s="1473"/>
      <c r="AF238" s="1474"/>
    </row>
    <row r="239" spans="1:32" ht="15" customHeight="1" x14ac:dyDescent="0.2">
      <c r="A239" s="11">
        <v>333</v>
      </c>
      <c r="B239" s="271"/>
      <c r="C239" s="274"/>
      <c r="D239" s="287"/>
      <c r="E239" s="1445" t="str">
        <f>'2. CAD NCCF'!E239:L239</f>
        <v>RSB cashable term deposits</v>
      </c>
      <c r="F239" s="1446"/>
      <c r="G239" s="1446"/>
      <c r="H239" s="1446"/>
      <c r="I239" s="1446"/>
      <c r="J239" s="1446"/>
      <c r="K239" s="1446"/>
      <c r="L239" s="1447"/>
      <c r="M239" s="399">
        <f>SUM(M240:M245)</f>
        <v>0</v>
      </c>
      <c r="N239" s="402">
        <f t="shared" ref="N239:AC239" si="56">SUBTOTAL(9,N240:N245)</f>
        <v>0</v>
      </c>
      <c r="O239" s="406">
        <f t="shared" si="56"/>
        <v>0</v>
      </c>
      <c r="P239" s="405">
        <f t="shared" si="56"/>
        <v>0</v>
      </c>
      <c r="Q239" s="407">
        <f t="shared" si="56"/>
        <v>0</v>
      </c>
      <c r="R239" s="406">
        <f t="shared" si="56"/>
        <v>0</v>
      </c>
      <c r="S239" s="406">
        <f t="shared" si="56"/>
        <v>0</v>
      </c>
      <c r="T239" s="406">
        <f t="shared" si="56"/>
        <v>0</v>
      </c>
      <c r="U239" s="406">
        <f t="shared" si="56"/>
        <v>0</v>
      </c>
      <c r="V239" s="406">
        <f t="shared" si="56"/>
        <v>0</v>
      </c>
      <c r="W239" s="406">
        <f t="shared" si="56"/>
        <v>0</v>
      </c>
      <c r="X239" s="406">
        <f t="shared" si="56"/>
        <v>0</v>
      </c>
      <c r="Y239" s="406">
        <f t="shared" si="56"/>
        <v>0</v>
      </c>
      <c r="Z239" s="406">
        <f t="shared" si="56"/>
        <v>0</v>
      </c>
      <c r="AA239" s="406">
        <f t="shared" si="56"/>
        <v>0</v>
      </c>
      <c r="AB239" s="416">
        <f t="shared" si="56"/>
        <v>0</v>
      </c>
      <c r="AC239" s="399">
        <f t="shared" si="56"/>
        <v>0</v>
      </c>
      <c r="AD239" s="1015"/>
      <c r="AE239" s="1016"/>
      <c r="AF239" s="1017"/>
    </row>
    <row r="240" spans="1:32" ht="15" customHeight="1" x14ac:dyDescent="0.2">
      <c r="A240" s="11">
        <v>334</v>
      </c>
      <c r="B240" s="271"/>
      <c r="C240" s="278"/>
      <c r="D240" s="278"/>
      <c r="E240" s="285"/>
      <c r="F240" s="1475" t="str">
        <f>'2. CAD NCCF'!F240:L240</f>
        <v>RSB type 1 insured, stable, cashable term deposit</v>
      </c>
      <c r="G240" s="1476"/>
      <c r="H240" s="1476"/>
      <c r="I240" s="1476"/>
      <c r="J240" s="1476"/>
      <c r="K240" s="1476"/>
      <c r="L240" s="1477"/>
      <c r="M240" s="690">
        <v>0</v>
      </c>
      <c r="N240" s="691">
        <v>0</v>
      </c>
      <c r="O240" s="692">
        <v>0</v>
      </c>
      <c r="P240" s="692">
        <v>0</v>
      </c>
      <c r="Q240" s="697">
        <v>0</v>
      </c>
      <c r="R240" s="692">
        <v>0</v>
      </c>
      <c r="S240" s="693">
        <v>0</v>
      </c>
      <c r="T240" s="692">
        <v>0</v>
      </c>
      <c r="U240" s="693">
        <v>0</v>
      </c>
      <c r="V240" s="692">
        <v>0</v>
      </c>
      <c r="W240" s="693">
        <v>0</v>
      </c>
      <c r="X240" s="692">
        <v>0</v>
      </c>
      <c r="Y240" s="693">
        <v>0</v>
      </c>
      <c r="Z240" s="692">
        <v>0</v>
      </c>
      <c r="AA240" s="693">
        <v>0</v>
      </c>
      <c r="AB240" s="698">
        <v>0</v>
      </c>
      <c r="AC240" s="690">
        <v>0</v>
      </c>
      <c r="AD240" s="1015"/>
      <c r="AE240" s="1016"/>
      <c r="AF240" s="1017"/>
    </row>
    <row r="241" spans="1:32" ht="15" customHeight="1" x14ac:dyDescent="0.2">
      <c r="A241" s="11">
        <v>335</v>
      </c>
      <c r="B241" s="271"/>
      <c r="C241" s="278"/>
      <c r="D241" s="278"/>
      <c r="E241" s="285"/>
      <c r="F241" s="1475" t="str">
        <f>'2. CAD NCCF'!F241:L241</f>
        <v>RSB type 1 insured, less stable, cashable term deposit</v>
      </c>
      <c r="G241" s="1476"/>
      <c r="H241" s="1476"/>
      <c r="I241" s="1476"/>
      <c r="J241" s="1476"/>
      <c r="K241" s="1476"/>
      <c r="L241" s="1477"/>
      <c r="M241" s="690">
        <v>0</v>
      </c>
      <c r="N241" s="691">
        <v>0</v>
      </c>
      <c r="O241" s="692">
        <v>0</v>
      </c>
      <c r="P241" s="692">
        <v>0</v>
      </c>
      <c r="Q241" s="697">
        <v>0</v>
      </c>
      <c r="R241" s="692">
        <v>0</v>
      </c>
      <c r="S241" s="693">
        <v>0</v>
      </c>
      <c r="T241" s="692">
        <v>0</v>
      </c>
      <c r="U241" s="693">
        <v>0</v>
      </c>
      <c r="V241" s="692">
        <v>0</v>
      </c>
      <c r="W241" s="693">
        <v>0</v>
      </c>
      <c r="X241" s="692">
        <v>0</v>
      </c>
      <c r="Y241" s="693">
        <v>0</v>
      </c>
      <c r="Z241" s="692">
        <v>0</v>
      </c>
      <c r="AA241" s="693">
        <v>0</v>
      </c>
      <c r="AB241" s="698">
        <v>0</v>
      </c>
      <c r="AC241" s="690">
        <v>0</v>
      </c>
      <c r="AD241" s="1015"/>
      <c r="AE241" s="1016"/>
      <c r="AF241" s="1017"/>
    </row>
    <row r="242" spans="1:32" ht="15" customHeight="1" x14ac:dyDescent="0.2">
      <c r="A242" s="11">
        <v>336</v>
      </c>
      <c r="B242" s="271"/>
      <c r="C242" s="278"/>
      <c r="D242" s="278"/>
      <c r="E242" s="285"/>
      <c r="F242" s="1475" t="str">
        <f>'2. CAD NCCF'!F242:L242</f>
        <v>RSB type 2 insured, stable, cashable term deposit</v>
      </c>
      <c r="G242" s="1476"/>
      <c r="H242" s="1476"/>
      <c r="I242" s="1476"/>
      <c r="J242" s="1476"/>
      <c r="K242" s="1476"/>
      <c r="L242" s="1477"/>
      <c r="M242" s="690">
        <v>0</v>
      </c>
      <c r="N242" s="691">
        <v>0</v>
      </c>
      <c r="O242" s="692">
        <v>0</v>
      </c>
      <c r="P242" s="692">
        <v>0</v>
      </c>
      <c r="Q242" s="697">
        <v>0</v>
      </c>
      <c r="R242" s="692">
        <v>0</v>
      </c>
      <c r="S242" s="693">
        <v>0</v>
      </c>
      <c r="T242" s="692">
        <v>0</v>
      </c>
      <c r="U242" s="693">
        <v>0</v>
      </c>
      <c r="V242" s="692">
        <v>0</v>
      </c>
      <c r="W242" s="693">
        <v>0</v>
      </c>
      <c r="X242" s="692">
        <v>0</v>
      </c>
      <c r="Y242" s="693">
        <v>0</v>
      </c>
      <c r="Z242" s="692">
        <v>0</v>
      </c>
      <c r="AA242" s="693">
        <v>0</v>
      </c>
      <c r="AB242" s="698">
        <v>0</v>
      </c>
      <c r="AC242" s="690">
        <v>0</v>
      </c>
      <c r="AD242" s="1015"/>
      <c r="AE242" s="1016"/>
      <c r="AF242" s="1017"/>
    </row>
    <row r="243" spans="1:32" ht="15" customHeight="1" x14ac:dyDescent="0.2">
      <c r="A243" s="11">
        <v>337</v>
      </c>
      <c r="B243" s="271"/>
      <c r="C243" s="278"/>
      <c r="D243" s="278"/>
      <c r="E243" s="285"/>
      <c r="F243" s="1475" t="str">
        <f>'2. CAD NCCF'!F243:L243</f>
        <v>RSB type 2 insured, less stable, cashable term deposit</v>
      </c>
      <c r="G243" s="1476"/>
      <c r="H243" s="1476"/>
      <c r="I243" s="1476"/>
      <c r="J243" s="1476"/>
      <c r="K243" s="1476"/>
      <c r="L243" s="1477"/>
      <c r="M243" s="690">
        <v>0</v>
      </c>
      <c r="N243" s="691">
        <v>0</v>
      </c>
      <c r="O243" s="692">
        <v>0</v>
      </c>
      <c r="P243" s="692">
        <v>0</v>
      </c>
      <c r="Q243" s="697">
        <v>0</v>
      </c>
      <c r="R243" s="692">
        <v>0</v>
      </c>
      <c r="S243" s="693">
        <v>0</v>
      </c>
      <c r="T243" s="692">
        <v>0</v>
      </c>
      <c r="U243" s="693">
        <v>0</v>
      </c>
      <c r="V243" s="692">
        <v>0</v>
      </c>
      <c r="W243" s="693">
        <v>0</v>
      </c>
      <c r="X243" s="692">
        <v>0</v>
      </c>
      <c r="Y243" s="693">
        <v>0</v>
      </c>
      <c r="Z243" s="692">
        <v>0</v>
      </c>
      <c r="AA243" s="693">
        <v>0</v>
      </c>
      <c r="AB243" s="698">
        <v>0</v>
      </c>
      <c r="AC243" s="690">
        <v>0</v>
      </c>
      <c r="AD243" s="1015"/>
      <c r="AE243" s="1016"/>
      <c r="AF243" s="1017"/>
    </row>
    <row r="244" spans="1:32" ht="15" customHeight="1" x14ac:dyDescent="0.2">
      <c r="A244" s="11">
        <v>338</v>
      </c>
      <c r="B244" s="271"/>
      <c r="C244" s="278"/>
      <c r="D244" s="278"/>
      <c r="E244" s="285"/>
      <c r="F244" s="1475" t="str">
        <f>'2. CAD NCCF'!F244:L244</f>
        <v>RSB uninsured cashable term deposit</v>
      </c>
      <c r="G244" s="1476"/>
      <c r="H244" s="1476"/>
      <c r="I244" s="1476"/>
      <c r="J244" s="1476"/>
      <c r="K244" s="1476"/>
      <c r="L244" s="1477"/>
      <c r="M244" s="690">
        <v>0</v>
      </c>
      <c r="N244" s="691">
        <v>0</v>
      </c>
      <c r="O244" s="692">
        <v>0</v>
      </c>
      <c r="P244" s="692">
        <v>0</v>
      </c>
      <c r="Q244" s="697">
        <v>0</v>
      </c>
      <c r="R244" s="692">
        <v>0</v>
      </c>
      <c r="S244" s="693">
        <v>0</v>
      </c>
      <c r="T244" s="692">
        <v>0</v>
      </c>
      <c r="U244" s="693">
        <v>0</v>
      </c>
      <c r="V244" s="692">
        <v>0</v>
      </c>
      <c r="W244" s="693">
        <v>0</v>
      </c>
      <c r="X244" s="692">
        <v>0</v>
      </c>
      <c r="Y244" s="693">
        <v>0</v>
      </c>
      <c r="Z244" s="692">
        <v>0</v>
      </c>
      <c r="AA244" s="693">
        <v>0</v>
      </c>
      <c r="AB244" s="698">
        <v>0</v>
      </c>
      <c r="AC244" s="690">
        <v>0</v>
      </c>
      <c r="AD244" s="1015"/>
      <c r="AE244" s="1016"/>
      <c r="AF244" s="1017"/>
    </row>
    <row r="245" spans="1:32" ht="15" customHeight="1" x14ac:dyDescent="0.2">
      <c r="A245" s="11">
        <v>339</v>
      </c>
      <c r="B245" s="271"/>
      <c r="C245" s="274"/>
      <c r="D245" s="274"/>
      <c r="E245" s="275"/>
      <c r="F245" s="1475" t="str">
        <f>'2. CAD NCCF'!F245:L245</f>
        <v>RSB unaffiliated third-party sourced cashable term deposit</v>
      </c>
      <c r="G245" s="1476"/>
      <c r="H245" s="1476"/>
      <c r="I245" s="1476"/>
      <c r="J245" s="1476"/>
      <c r="K245" s="1476"/>
      <c r="L245" s="1477"/>
      <c r="M245" s="690">
        <v>0</v>
      </c>
      <c r="N245" s="691">
        <v>0</v>
      </c>
      <c r="O245" s="692">
        <v>0</v>
      </c>
      <c r="P245" s="692">
        <v>0</v>
      </c>
      <c r="Q245" s="697">
        <v>0</v>
      </c>
      <c r="R245" s="692">
        <v>0</v>
      </c>
      <c r="S245" s="693">
        <v>0</v>
      </c>
      <c r="T245" s="692">
        <v>0</v>
      </c>
      <c r="U245" s="693">
        <v>0</v>
      </c>
      <c r="V245" s="692">
        <v>0</v>
      </c>
      <c r="W245" s="693">
        <v>0</v>
      </c>
      <c r="X245" s="692">
        <v>0</v>
      </c>
      <c r="Y245" s="693">
        <v>0</v>
      </c>
      <c r="Z245" s="692">
        <v>0</v>
      </c>
      <c r="AA245" s="693">
        <v>0</v>
      </c>
      <c r="AB245" s="698">
        <v>0</v>
      </c>
      <c r="AC245" s="690">
        <v>0</v>
      </c>
      <c r="AD245" s="1015"/>
      <c r="AE245" s="1016"/>
      <c r="AF245" s="1017"/>
    </row>
    <row r="246" spans="1:32" ht="15" customHeight="1" x14ac:dyDescent="0.2">
      <c r="A246" s="11">
        <v>340</v>
      </c>
      <c r="B246" s="271"/>
      <c r="C246" s="274"/>
      <c r="D246" s="287"/>
      <c r="E246" s="1445" t="str">
        <f>'2. CAD NCCF'!E246:L246</f>
        <v>RSB fixed term deposits - Type 1 insured, stable</v>
      </c>
      <c r="F246" s="1446"/>
      <c r="G246" s="1446"/>
      <c r="H246" s="1446"/>
      <c r="I246" s="1446"/>
      <c r="J246" s="1446"/>
      <c r="K246" s="1446"/>
      <c r="L246" s="1447"/>
      <c r="M246" s="399">
        <f>SUM(M247:M252)</f>
        <v>0</v>
      </c>
      <c r="N246" s="402">
        <f t="shared" ref="N246:AC246" si="57">SUBTOTAL(9,N247:N252)</f>
        <v>0</v>
      </c>
      <c r="O246" s="406">
        <f t="shared" si="57"/>
        <v>0</v>
      </c>
      <c r="P246" s="405">
        <f t="shared" si="57"/>
        <v>0</v>
      </c>
      <c r="Q246" s="407">
        <f t="shared" si="57"/>
        <v>0</v>
      </c>
      <c r="R246" s="406">
        <f t="shared" si="57"/>
        <v>0</v>
      </c>
      <c r="S246" s="406">
        <f t="shared" si="57"/>
        <v>0</v>
      </c>
      <c r="T246" s="406">
        <f t="shared" si="57"/>
        <v>0</v>
      </c>
      <c r="U246" s="406">
        <f t="shared" si="57"/>
        <v>0</v>
      </c>
      <c r="V246" s="406">
        <f t="shared" si="57"/>
        <v>0</v>
      </c>
      <c r="W246" s="406">
        <f t="shared" si="57"/>
        <v>0</v>
      </c>
      <c r="X246" s="406">
        <f t="shared" si="57"/>
        <v>0</v>
      </c>
      <c r="Y246" s="406">
        <f t="shared" si="57"/>
        <v>0</v>
      </c>
      <c r="Z246" s="406">
        <f t="shared" si="57"/>
        <v>0</v>
      </c>
      <c r="AA246" s="406">
        <f t="shared" si="57"/>
        <v>0</v>
      </c>
      <c r="AB246" s="416">
        <f t="shared" si="57"/>
        <v>0</v>
      </c>
      <c r="AC246" s="399">
        <f t="shared" si="57"/>
        <v>0</v>
      </c>
      <c r="AD246" s="1015"/>
      <c r="AE246" s="1016"/>
      <c r="AF246" s="1017"/>
    </row>
    <row r="247" spans="1:32" ht="15" customHeight="1" x14ac:dyDescent="0.2">
      <c r="A247" s="11">
        <v>341</v>
      </c>
      <c r="B247" s="271"/>
      <c r="C247" s="278"/>
      <c r="D247" s="278"/>
      <c r="E247" s="285"/>
      <c r="F247" s="1475" t="str">
        <f>'2. CAD NCCF'!F247:L247</f>
        <v>RSB type 1 insured, stable, fixed term 30 day deposit</v>
      </c>
      <c r="G247" s="1476"/>
      <c r="H247" s="1476"/>
      <c r="I247" s="1476"/>
      <c r="J247" s="1476"/>
      <c r="K247" s="1476"/>
      <c r="L247" s="1477"/>
      <c r="M247" s="690">
        <v>0</v>
      </c>
      <c r="N247" s="691">
        <v>0</v>
      </c>
      <c r="O247" s="692">
        <v>0</v>
      </c>
      <c r="P247" s="692">
        <v>0</v>
      </c>
      <c r="Q247" s="697">
        <v>0</v>
      </c>
      <c r="R247" s="692">
        <v>0</v>
      </c>
      <c r="S247" s="1415"/>
      <c r="T247" s="1167"/>
      <c r="U247" s="1167"/>
      <c r="V247" s="1167"/>
      <c r="W247" s="1167"/>
      <c r="X247" s="1167"/>
      <c r="Y247" s="1167"/>
      <c r="Z247" s="1167"/>
      <c r="AA247" s="1167"/>
      <c r="AB247" s="1168"/>
      <c r="AC247" s="1175"/>
      <c r="AD247" s="1015"/>
      <c r="AE247" s="1016"/>
      <c r="AF247" s="1017"/>
    </row>
    <row r="248" spans="1:32" ht="15" customHeight="1" x14ac:dyDescent="0.2">
      <c r="A248" s="11">
        <v>342</v>
      </c>
      <c r="B248" s="271"/>
      <c r="C248" s="278"/>
      <c r="D248" s="278"/>
      <c r="E248" s="285"/>
      <c r="F248" s="1475" t="str">
        <f>'2. CAD NCCF'!F248:L248</f>
        <v>RSB type 1 insured, stable, fixed term 60 day deposit</v>
      </c>
      <c r="G248" s="1476"/>
      <c r="H248" s="1476"/>
      <c r="I248" s="1476"/>
      <c r="J248" s="1476"/>
      <c r="K248" s="1476"/>
      <c r="L248" s="1477"/>
      <c r="M248" s="690">
        <v>0</v>
      </c>
      <c r="N248" s="691">
        <v>0</v>
      </c>
      <c r="O248" s="692">
        <v>0</v>
      </c>
      <c r="P248" s="692">
        <v>0</v>
      </c>
      <c r="Q248" s="697">
        <v>0</v>
      </c>
      <c r="R248" s="692">
        <v>0</v>
      </c>
      <c r="S248" s="693">
        <v>0</v>
      </c>
      <c r="T248" s="1680"/>
      <c r="U248" s="1170"/>
      <c r="V248" s="1170"/>
      <c r="W248" s="1170"/>
      <c r="X248" s="1170"/>
      <c r="Y248" s="1170"/>
      <c r="Z248" s="1170"/>
      <c r="AA248" s="1170"/>
      <c r="AB248" s="1171"/>
      <c r="AC248" s="1413"/>
      <c r="AD248" s="1015"/>
      <c r="AE248" s="1016"/>
      <c r="AF248" s="1017"/>
    </row>
    <row r="249" spans="1:32" ht="15" customHeight="1" x14ac:dyDescent="0.2">
      <c r="A249" s="11">
        <v>343</v>
      </c>
      <c r="B249" s="271"/>
      <c r="C249" s="278"/>
      <c r="D249" s="278"/>
      <c r="E249" s="285"/>
      <c r="F249" s="1475" t="str">
        <f>'2. CAD NCCF'!F249:L249</f>
        <v>RSB type 1 insured, stable, fixed term 90 day deposit</v>
      </c>
      <c r="G249" s="1476"/>
      <c r="H249" s="1476"/>
      <c r="I249" s="1476"/>
      <c r="J249" s="1476"/>
      <c r="K249" s="1476"/>
      <c r="L249" s="1477"/>
      <c r="M249" s="690">
        <v>0</v>
      </c>
      <c r="N249" s="691">
        <v>0</v>
      </c>
      <c r="O249" s="692">
        <v>0</v>
      </c>
      <c r="P249" s="692">
        <v>0</v>
      </c>
      <c r="Q249" s="697">
        <v>0</v>
      </c>
      <c r="R249" s="692">
        <v>0</v>
      </c>
      <c r="S249" s="693">
        <v>0</v>
      </c>
      <c r="T249" s="692">
        <v>0</v>
      </c>
      <c r="U249" s="693">
        <v>0</v>
      </c>
      <c r="V249" s="1680"/>
      <c r="W249" s="1170"/>
      <c r="X249" s="1170"/>
      <c r="Y249" s="1170"/>
      <c r="Z249" s="1170"/>
      <c r="AA249" s="1170"/>
      <c r="AB249" s="1171"/>
      <c r="AC249" s="1413"/>
      <c r="AD249" s="1015"/>
      <c r="AE249" s="1016"/>
      <c r="AF249" s="1017"/>
    </row>
    <row r="250" spans="1:32" ht="15" customHeight="1" x14ac:dyDescent="0.2">
      <c r="A250" s="11">
        <v>344</v>
      </c>
      <c r="B250" s="271"/>
      <c r="C250" s="278"/>
      <c r="D250" s="278"/>
      <c r="E250" s="285"/>
      <c r="F250" s="1475" t="str">
        <f>'2. CAD NCCF'!F250:L250</f>
        <v>RSB type 1 insured, stable, fixed term 180 day deposit</v>
      </c>
      <c r="G250" s="1476"/>
      <c r="H250" s="1476"/>
      <c r="I250" s="1476"/>
      <c r="J250" s="1476"/>
      <c r="K250" s="1476"/>
      <c r="L250" s="1477"/>
      <c r="M250" s="690">
        <v>0</v>
      </c>
      <c r="N250" s="691">
        <v>0</v>
      </c>
      <c r="O250" s="692">
        <v>0</v>
      </c>
      <c r="P250" s="692">
        <v>0</v>
      </c>
      <c r="Q250" s="697">
        <v>0</v>
      </c>
      <c r="R250" s="692">
        <v>0</v>
      </c>
      <c r="S250" s="693">
        <v>0</v>
      </c>
      <c r="T250" s="692">
        <v>0</v>
      </c>
      <c r="U250" s="693">
        <v>0</v>
      </c>
      <c r="V250" s="692">
        <v>0</v>
      </c>
      <c r="W250" s="693">
        <v>0</v>
      </c>
      <c r="X250" s="692">
        <v>0</v>
      </c>
      <c r="Y250" s="693">
        <v>0</v>
      </c>
      <c r="Z250" s="1179"/>
      <c r="AA250" s="1173"/>
      <c r="AB250" s="1174"/>
      <c r="AC250" s="1414"/>
      <c r="AD250" s="1015"/>
      <c r="AE250" s="1016"/>
      <c r="AF250" s="1017"/>
    </row>
    <row r="251" spans="1:32" ht="15" customHeight="1" x14ac:dyDescent="0.2">
      <c r="A251" s="11">
        <v>345</v>
      </c>
      <c r="B251" s="271"/>
      <c r="C251" s="278"/>
      <c r="D251" s="278"/>
      <c r="E251" s="285"/>
      <c r="F251" s="1475" t="str">
        <f>'2. CAD NCCF'!F251:L251</f>
        <v>RSB type 1 insured, stable, fixed term 1 year deposit</v>
      </c>
      <c r="G251" s="1476"/>
      <c r="H251" s="1476"/>
      <c r="I251" s="1476"/>
      <c r="J251" s="1476"/>
      <c r="K251" s="1476"/>
      <c r="L251" s="1477"/>
      <c r="M251" s="690">
        <v>0</v>
      </c>
      <c r="N251" s="691">
        <v>0</v>
      </c>
      <c r="O251" s="692">
        <v>0</v>
      </c>
      <c r="P251" s="692">
        <v>0</v>
      </c>
      <c r="Q251" s="697">
        <v>0</v>
      </c>
      <c r="R251" s="692">
        <v>0</v>
      </c>
      <c r="S251" s="693">
        <v>0</v>
      </c>
      <c r="T251" s="692">
        <v>0</v>
      </c>
      <c r="U251" s="693">
        <v>0</v>
      </c>
      <c r="V251" s="692">
        <v>0</v>
      </c>
      <c r="W251" s="693">
        <v>0</v>
      </c>
      <c r="X251" s="692">
        <v>0</v>
      </c>
      <c r="Y251" s="693">
        <v>0</v>
      </c>
      <c r="Z251" s="692">
        <v>0</v>
      </c>
      <c r="AA251" s="693">
        <v>0</v>
      </c>
      <c r="AB251" s="698">
        <v>0</v>
      </c>
      <c r="AC251" s="690">
        <v>0</v>
      </c>
      <c r="AD251" s="1015"/>
      <c r="AE251" s="1016"/>
      <c r="AF251" s="1017"/>
    </row>
    <row r="252" spans="1:32" ht="15" customHeight="1" x14ac:dyDescent="0.2">
      <c r="A252" s="11">
        <v>346</v>
      </c>
      <c r="B252" s="271"/>
      <c r="C252" s="274"/>
      <c r="D252" s="274"/>
      <c r="E252" s="275"/>
      <c r="F252" s="1475" t="str">
        <f>'2. CAD NCCF'!F252:L252</f>
        <v>RSB type 1 insured, stable, fixed term &gt; 1 year deposit</v>
      </c>
      <c r="G252" s="1476"/>
      <c r="H252" s="1476"/>
      <c r="I252" s="1476"/>
      <c r="J252" s="1476"/>
      <c r="K252" s="1476"/>
      <c r="L252" s="1477"/>
      <c r="M252" s="690">
        <v>0</v>
      </c>
      <c r="N252" s="691">
        <v>0</v>
      </c>
      <c r="O252" s="692">
        <v>0</v>
      </c>
      <c r="P252" s="692">
        <v>0</v>
      </c>
      <c r="Q252" s="697">
        <v>0</v>
      </c>
      <c r="R252" s="692">
        <v>0</v>
      </c>
      <c r="S252" s="693">
        <v>0</v>
      </c>
      <c r="T252" s="692">
        <v>0</v>
      </c>
      <c r="U252" s="693">
        <v>0</v>
      </c>
      <c r="V252" s="692">
        <v>0</v>
      </c>
      <c r="W252" s="693">
        <v>0</v>
      </c>
      <c r="X252" s="692">
        <v>0</v>
      </c>
      <c r="Y252" s="693">
        <v>0</v>
      </c>
      <c r="Z252" s="692">
        <v>0</v>
      </c>
      <c r="AA252" s="693">
        <v>0</v>
      </c>
      <c r="AB252" s="698">
        <v>0</v>
      </c>
      <c r="AC252" s="690">
        <v>0</v>
      </c>
      <c r="AD252" s="1015"/>
      <c r="AE252" s="1016"/>
      <c r="AF252" s="1017"/>
    </row>
    <row r="253" spans="1:32" ht="15" customHeight="1" x14ac:dyDescent="0.2">
      <c r="A253" s="11">
        <v>347</v>
      </c>
      <c r="B253" s="271"/>
      <c r="C253" s="274"/>
      <c r="D253" s="287"/>
      <c r="E253" s="1445" t="str">
        <f>'2. CAD NCCF'!E253:L253</f>
        <v>RSB fixed term deposits - Type 1 insured, less stable</v>
      </c>
      <c r="F253" s="1446"/>
      <c r="G253" s="1446"/>
      <c r="H253" s="1446"/>
      <c r="I253" s="1446"/>
      <c r="J253" s="1446"/>
      <c r="K253" s="1446"/>
      <c r="L253" s="1447"/>
      <c r="M253" s="399">
        <f>SUM(M254:M259)</f>
        <v>0</v>
      </c>
      <c r="N253" s="402">
        <f t="shared" ref="N253:AC253" si="58">SUBTOTAL(9,N254:N259)</f>
        <v>0</v>
      </c>
      <c r="O253" s="406">
        <f t="shared" si="58"/>
        <v>0</v>
      </c>
      <c r="P253" s="405">
        <f t="shared" si="58"/>
        <v>0</v>
      </c>
      <c r="Q253" s="407">
        <f t="shared" si="58"/>
        <v>0</v>
      </c>
      <c r="R253" s="406">
        <f t="shared" si="58"/>
        <v>0</v>
      </c>
      <c r="S253" s="406">
        <f t="shared" si="58"/>
        <v>0</v>
      </c>
      <c r="T253" s="406">
        <f t="shared" si="58"/>
        <v>0</v>
      </c>
      <c r="U253" s="406">
        <f t="shared" si="58"/>
        <v>0</v>
      </c>
      <c r="V253" s="406">
        <f t="shared" si="58"/>
        <v>0</v>
      </c>
      <c r="W253" s="406">
        <f t="shared" si="58"/>
        <v>0</v>
      </c>
      <c r="X253" s="406">
        <f t="shared" si="58"/>
        <v>0</v>
      </c>
      <c r="Y253" s="406">
        <f t="shared" si="58"/>
        <v>0</v>
      </c>
      <c r="Z253" s="406">
        <f t="shared" si="58"/>
        <v>0</v>
      </c>
      <c r="AA253" s="406">
        <f t="shared" si="58"/>
        <v>0</v>
      </c>
      <c r="AB253" s="416">
        <f t="shared" si="58"/>
        <v>0</v>
      </c>
      <c r="AC253" s="399">
        <f t="shared" si="58"/>
        <v>0</v>
      </c>
      <c r="AD253" s="1015"/>
      <c r="AE253" s="1016"/>
      <c r="AF253" s="1017"/>
    </row>
    <row r="254" spans="1:32" ht="15" customHeight="1" x14ac:dyDescent="0.2">
      <c r="A254" s="11">
        <v>348</v>
      </c>
      <c r="B254" s="271"/>
      <c r="C254" s="278"/>
      <c r="D254" s="278"/>
      <c r="E254" s="285"/>
      <c r="F254" s="1475" t="str">
        <f>'2. CAD NCCF'!F254:L254</f>
        <v>RSB type 1 insured, less stable, fixed term 30 day deposit</v>
      </c>
      <c r="G254" s="1476"/>
      <c r="H254" s="1476"/>
      <c r="I254" s="1476"/>
      <c r="J254" s="1476"/>
      <c r="K254" s="1476"/>
      <c r="L254" s="1477"/>
      <c r="M254" s="690">
        <v>0</v>
      </c>
      <c r="N254" s="691">
        <v>0</v>
      </c>
      <c r="O254" s="692">
        <v>0</v>
      </c>
      <c r="P254" s="692">
        <v>0</v>
      </c>
      <c r="Q254" s="697">
        <v>0</v>
      </c>
      <c r="R254" s="692">
        <v>0</v>
      </c>
      <c r="S254" s="1415"/>
      <c r="T254" s="1167"/>
      <c r="U254" s="1167"/>
      <c r="V254" s="1167"/>
      <c r="W254" s="1167"/>
      <c r="X254" s="1167"/>
      <c r="Y254" s="1167"/>
      <c r="Z254" s="1167"/>
      <c r="AA254" s="1167"/>
      <c r="AB254" s="1168"/>
      <c r="AC254" s="1175"/>
      <c r="AD254" s="1015"/>
      <c r="AE254" s="1016"/>
      <c r="AF254" s="1017"/>
    </row>
    <row r="255" spans="1:32" ht="15" customHeight="1" x14ac:dyDescent="0.2">
      <c r="A255" s="11">
        <v>349</v>
      </c>
      <c r="B255" s="271"/>
      <c r="C255" s="278"/>
      <c r="D255" s="278"/>
      <c r="E255" s="285"/>
      <c r="F255" s="1475" t="str">
        <f>'2. CAD NCCF'!F255:L255</f>
        <v>RSB type 1 insured, less stable, fixed term 60 day deposit</v>
      </c>
      <c r="G255" s="1476"/>
      <c r="H255" s="1476"/>
      <c r="I255" s="1476"/>
      <c r="J255" s="1476"/>
      <c r="K255" s="1476"/>
      <c r="L255" s="1477"/>
      <c r="M255" s="690">
        <v>0</v>
      </c>
      <c r="N255" s="691">
        <v>0</v>
      </c>
      <c r="O255" s="692">
        <v>0</v>
      </c>
      <c r="P255" s="692">
        <v>0</v>
      </c>
      <c r="Q255" s="697">
        <v>0</v>
      </c>
      <c r="R255" s="692">
        <v>0</v>
      </c>
      <c r="S255" s="693">
        <v>0</v>
      </c>
      <c r="T255" s="1680"/>
      <c r="U255" s="1170"/>
      <c r="V255" s="1170"/>
      <c r="W255" s="1170"/>
      <c r="X255" s="1170"/>
      <c r="Y255" s="1170"/>
      <c r="Z255" s="1170"/>
      <c r="AA255" s="1170"/>
      <c r="AB255" s="1171"/>
      <c r="AC255" s="1413"/>
      <c r="AD255" s="1015"/>
      <c r="AE255" s="1016"/>
      <c r="AF255" s="1017"/>
    </row>
    <row r="256" spans="1:32" ht="15" customHeight="1" x14ac:dyDescent="0.2">
      <c r="A256" s="11">
        <v>350</v>
      </c>
      <c r="B256" s="271"/>
      <c r="C256" s="278"/>
      <c r="D256" s="278"/>
      <c r="E256" s="285"/>
      <c r="F256" s="1475" t="str">
        <f>'2. CAD NCCF'!F256:L256</f>
        <v>RSB type 1 insured, less stable, fixed term 90 day deposit</v>
      </c>
      <c r="G256" s="1476"/>
      <c r="H256" s="1476"/>
      <c r="I256" s="1476"/>
      <c r="J256" s="1476"/>
      <c r="K256" s="1476"/>
      <c r="L256" s="1477"/>
      <c r="M256" s="690">
        <v>0</v>
      </c>
      <c r="N256" s="691">
        <v>0</v>
      </c>
      <c r="O256" s="692">
        <v>0</v>
      </c>
      <c r="P256" s="692">
        <v>0</v>
      </c>
      <c r="Q256" s="697">
        <v>0</v>
      </c>
      <c r="R256" s="692">
        <v>0</v>
      </c>
      <c r="S256" s="693">
        <v>0</v>
      </c>
      <c r="T256" s="692">
        <v>0</v>
      </c>
      <c r="U256" s="692">
        <v>0</v>
      </c>
      <c r="V256" s="1680"/>
      <c r="W256" s="1170"/>
      <c r="X256" s="1170"/>
      <c r="Y256" s="1170"/>
      <c r="Z256" s="1170"/>
      <c r="AA256" s="1170"/>
      <c r="AB256" s="1171"/>
      <c r="AC256" s="1413"/>
      <c r="AD256" s="1015"/>
      <c r="AE256" s="1016"/>
      <c r="AF256" s="1017"/>
    </row>
    <row r="257" spans="1:32" ht="15" customHeight="1" x14ac:dyDescent="0.2">
      <c r="A257" s="11">
        <v>351</v>
      </c>
      <c r="B257" s="271"/>
      <c r="C257" s="278"/>
      <c r="D257" s="278"/>
      <c r="E257" s="285"/>
      <c r="F257" s="1475" t="str">
        <f>'2. CAD NCCF'!F257:L257</f>
        <v>RSB type 1 insured, less stable, fixed term 180 day deposit</v>
      </c>
      <c r="G257" s="1476"/>
      <c r="H257" s="1476"/>
      <c r="I257" s="1476"/>
      <c r="J257" s="1476"/>
      <c r="K257" s="1476"/>
      <c r="L257" s="1477"/>
      <c r="M257" s="690">
        <v>0</v>
      </c>
      <c r="N257" s="691">
        <v>0</v>
      </c>
      <c r="O257" s="692">
        <v>0</v>
      </c>
      <c r="P257" s="692">
        <v>0</v>
      </c>
      <c r="Q257" s="697">
        <v>0</v>
      </c>
      <c r="R257" s="692">
        <v>0</v>
      </c>
      <c r="S257" s="693">
        <v>0</v>
      </c>
      <c r="T257" s="693">
        <v>0</v>
      </c>
      <c r="U257" s="693">
        <v>0</v>
      </c>
      <c r="V257" s="692">
        <v>0</v>
      </c>
      <c r="W257" s="693">
        <v>0</v>
      </c>
      <c r="X257" s="692">
        <v>0</v>
      </c>
      <c r="Y257" s="693">
        <v>0</v>
      </c>
      <c r="Z257" s="1179"/>
      <c r="AA257" s="1173"/>
      <c r="AB257" s="1174"/>
      <c r="AC257" s="1414"/>
      <c r="AD257" s="1015"/>
      <c r="AE257" s="1016"/>
      <c r="AF257" s="1017"/>
    </row>
    <row r="258" spans="1:32" ht="15" customHeight="1" x14ac:dyDescent="0.2">
      <c r="A258" s="11">
        <v>352</v>
      </c>
      <c r="B258" s="271"/>
      <c r="C258" s="278"/>
      <c r="D258" s="278"/>
      <c r="E258" s="285"/>
      <c r="F258" s="1475" t="str">
        <f>'2. CAD NCCF'!F258:L258</f>
        <v>RSB type 1 insured, less stable, fixed term 1 year deposit</v>
      </c>
      <c r="G258" s="1476"/>
      <c r="H258" s="1476"/>
      <c r="I258" s="1476"/>
      <c r="J258" s="1476"/>
      <c r="K258" s="1476"/>
      <c r="L258" s="1477"/>
      <c r="M258" s="690">
        <v>0</v>
      </c>
      <c r="N258" s="691">
        <v>0</v>
      </c>
      <c r="O258" s="692">
        <v>0</v>
      </c>
      <c r="P258" s="692">
        <v>0</v>
      </c>
      <c r="Q258" s="697">
        <v>0</v>
      </c>
      <c r="R258" s="692">
        <v>0</v>
      </c>
      <c r="S258" s="693">
        <v>0</v>
      </c>
      <c r="T258" s="693">
        <v>0</v>
      </c>
      <c r="U258" s="693">
        <v>0</v>
      </c>
      <c r="V258" s="692">
        <v>0</v>
      </c>
      <c r="W258" s="693">
        <v>0</v>
      </c>
      <c r="X258" s="692">
        <v>0</v>
      </c>
      <c r="Y258" s="693">
        <v>0</v>
      </c>
      <c r="Z258" s="692">
        <v>0</v>
      </c>
      <c r="AA258" s="693">
        <v>0</v>
      </c>
      <c r="AB258" s="698">
        <v>0</v>
      </c>
      <c r="AC258" s="690">
        <v>0</v>
      </c>
      <c r="AD258" s="1015"/>
      <c r="AE258" s="1016"/>
      <c r="AF258" s="1017"/>
    </row>
    <row r="259" spans="1:32" ht="15" customHeight="1" x14ac:dyDescent="0.2">
      <c r="A259" s="11">
        <v>353</v>
      </c>
      <c r="B259" s="271"/>
      <c r="C259" s="274"/>
      <c r="D259" s="274"/>
      <c r="E259" s="275"/>
      <c r="F259" s="1475" t="str">
        <f>'2. CAD NCCF'!F259:L259</f>
        <v>RSB type 1 insured, less stable, fixed term &gt; 1 year deposit</v>
      </c>
      <c r="G259" s="1476"/>
      <c r="H259" s="1476"/>
      <c r="I259" s="1476"/>
      <c r="J259" s="1476"/>
      <c r="K259" s="1476"/>
      <c r="L259" s="1477"/>
      <c r="M259" s="690">
        <v>0</v>
      </c>
      <c r="N259" s="691">
        <v>0</v>
      </c>
      <c r="O259" s="692">
        <v>0</v>
      </c>
      <c r="P259" s="692">
        <v>0</v>
      </c>
      <c r="Q259" s="697">
        <v>0</v>
      </c>
      <c r="R259" s="692">
        <v>0</v>
      </c>
      <c r="S259" s="693">
        <v>0</v>
      </c>
      <c r="T259" s="692">
        <v>0</v>
      </c>
      <c r="U259" s="693">
        <v>0</v>
      </c>
      <c r="V259" s="692">
        <v>0</v>
      </c>
      <c r="W259" s="693">
        <v>0</v>
      </c>
      <c r="X259" s="692">
        <v>0</v>
      </c>
      <c r="Y259" s="693">
        <v>0</v>
      </c>
      <c r="Z259" s="692">
        <v>0</v>
      </c>
      <c r="AA259" s="693">
        <v>0</v>
      </c>
      <c r="AB259" s="698">
        <v>0</v>
      </c>
      <c r="AC259" s="690">
        <v>0</v>
      </c>
      <c r="AD259" s="1015"/>
      <c r="AE259" s="1016"/>
      <c r="AF259" s="1017"/>
    </row>
    <row r="260" spans="1:32" ht="15" customHeight="1" x14ac:dyDescent="0.2">
      <c r="A260" s="11">
        <v>354</v>
      </c>
      <c r="B260" s="271"/>
      <c r="C260" s="274"/>
      <c r="D260" s="287"/>
      <c r="E260" s="1445" t="str">
        <f>'2. CAD NCCF'!E260:L260</f>
        <v>RSB fixed term deposits - Type 2 insured, stable</v>
      </c>
      <c r="F260" s="1446"/>
      <c r="G260" s="1446"/>
      <c r="H260" s="1446"/>
      <c r="I260" s="1446"/>
      <c r="J260" s="1446"/>
      <c r="K260" s="1446"/>
      <c r="L260" s="1447"/>
      <c r="M260" s="399">
        <f>SUM(M261:M266)</f>
        <v>0</v>
      </c>
      <c r="N260" s="402">
        <f t="shared" ref="N260:AC260" si="59">SUBTOTAL(9,N261:N266)</f>
        <v>0</v>
      </c>
      <c r="O260" s="406">
        <f t="shared" si="59"/>
        <v>0</v>
      </c>
      <c r="P260" s="405">
        <f t="shared" si="59"/>
        <v>0</v>
      </c>
      <c r="Q260" s="407">
        <f t="shared" si="59"/>
        <v>0</v>
      </c>
      <c r="R260" s="406">
        <f t="shared" si="59"/>
        <v>0</v>
      </c>
      <c r="S260" s="406">
        <f t="shared" si="59"/>
        <v>0</v>
      </c>
      <c r="T260" s="406">
        <f t="shared" si="59"/>
        <v>0</v>
      </c>
      <c r="U260" s="406">
        <f t="shared" si="59"/>
        <v>0</v>
      </c>
      <c r="V260" s="406">
        <f t="shared" si="59"/>
        <v>0</v>
      </c>
      <c r="W260" s="406">
        <f t="shared" si="59"/>
        <v>0</v>
      </c>
      <c r="X260" s="406">
        <f t="shared" si="59"/>
        <v>0</v>
      </c>
      <c r="Y260" s="406">
        <f t="shared" si="59"/>
        <v>0</v>
      </c>
      <c r="Z260" s="406">
        <f t="shared" si="59"/>
        <v>0</v>
      </c>
      <c r="AA260" s="406">
        <f t="shared" si="59"/>
        <v>0</v>
      </c>
      <c r="AB260" s="416">
        <f t="shared" si="59"/>
        <v>0</v>
      </c>
      <c r="AC260" s="399">
        <f t="shared" si="59"/>
        <v>0</v>
      </c>
      <c r="AD260" s="1015"/>
      <c r="AE260" s="1016"/>
      <c r="AF260" s="1017"/>
    </row>
    <row r="261" spans="1:32" ht="15" customHeight="1" x14ac:dyDescent="0.2">
      <c r="A261" s="11">
        <v>355</v>
      </c>
      <c r="B261" s="271"/>
      <c r="C261" s="278"/>
      <c r="D261" s="278"/>
      <c r="E261" s="285"/>
      <c r="F261" s="1475" t="str">
        <f>'2. CAD NCCF'!F261:L261</f>
        <v>RSB type 2 insured, stable, fixed term 30 day deposit</v>
      </c>
      <c r="G261" s="1476"/>
      <c r="H261" s="1476"/>
      <c r="I261" s="1476"/>
      <c r="J261" s="1476"/>
      <c r="K261" s="1476"/>
      <c r="L261" s="1477"/>
      <c r="M261" s="690">
        <v>0</v>
      </c>
      <c r="N261" s="691">
        <v>0</v>
      </c>
      <c r="O261" s="692">
        <v>0</v>
      </c>
      <c r="P261" s="692">
        <v>0</v>
      </c>
      <c r="Q261" s="697">
        <v>0</v>
      </c>
      <c r="R261" s="692">
        <v>0</v>
      </c>
      <c r="S261" s="1415"/>
      <c r="T261" s="1167"/>
      <c r="U261" s="1167"/>
      <c r="V261" s="1167"/>
      <c r="W261" s="1167"/>
      <c r="X261" s="1167"/>
      <c r="Y261" s="1167"/>
      <c r="Z261" s="1167"/>
      <c r="AA261" s="1167"/>
      <c r="AB261" s="1168"/>
      <c r="AC261" s="1175"/>
      <c r="AD261" s="1015"/>
      <c r="AE261" s="1016"/>
      <c r="AF261" s="1017"/>
    </row>
    <row r="262" spans="1:32" ht="15" customHeight="1" x14ac:dyDescent="0.2">
      <c r="A262" s="11">
        <v>356</v>
      </c>
      <c r="B262" s="271"/>
      <c r="C262" s="278"/>
      <c r="D262" s="278"/>
      <c r="E262" s="285"/>
      <c r="F262" s="1475" t="str">
        <f>'2. CAD NCCF'!F262:L262</f>
        <v>RSB type 2 insured, stable, fixed term 60 day deposit</v>
      </c>
      <c r="G262" s="1476"/>
      <c r="H262" s="1476"/>
      <c r="I262" s="1476"/>
      <c r="J262" s="1476"/>
      <c r="K262" s="1476"/>
      <c r="L262" s="1477"/>
      <c r="M262" s="690">
        <v>0</v>
      </c>
      <c r="N262" s="691">
        <v>0</v>
      </c>
      <c r="O262" s="692">
        <v>0</v>
      </c>
      <c r="P262" s="692">
        <v>0</v>
      </c>
      <c r="Q262" s="697">
        <v>0</v>
      </c>
      <c r="R262" s="692">
        <v>0</v>
      </c>
      <c r="S262" s="693">
        <v>0</v>
      </c>
      <c r="T262" s="1680"/>
      <c r="U262" s="1170"/>
      <c r="V262" s="1170"/>
      <c r="W262" s="1170"/>
      <c r="X262" s="1170"/>
      <c r="Y262" s="1170"/>
      <c r="Z262" s="1170"/>
      <c r="AA262" s="1170"/>
      <c r="AB262" s="1171"/>
      <c r="AC262" s="1413"/>
      <c r="AD262" s="1015"/>
      <c r="AE262" s="1016"/>
      <c r="AF262" s="1017"/>
    </row>
    <row r="263" spans="1:32" ht="15" customHeight="1" x14ac:dyDescent="0.2">
      <c r="A263" s="11">
        <v>357</v>
      </c>
      <c r="B263" s="271"/>
      <c r="C263" s="278"/>
      <c r="D263" s="278"/>
      <c r="E263" s="285"/>
      <c r="F263" s="1475" t="str">
        <f>'2. CAD NCCF'!F263:L263</f>
        <v>RSB type 2 insured, stable, fixed term 90 day deposit</v>
      </c>
      <c r="G263" s="1476"/>
      <c r="H263" s="1476"/>
      <c r="I263" s="1476"/>
      <c r="J263" s="1476"/>
      <c r="K263" s="1476"/>
      <c r="L263" s="1477"/>
      <c r="M263" s="690">
        <v>0</v>
      </c>
      <c r="N263" s="691">
        <v>0</v>
      </c>
      <c r="O263" s="692">
        <v>0</v>
      </c>
      <c r="P263" s="692">
        <v>0</v>
      </c>
      <c r="Q263" s="697">
        <v>0</v>
      </c>
      <c r="R263" s="692">
        <v>0</v>
      </c>
      <c r="S263" s="693">
        <v>0</v>
      </c>
      <c r="T263" s="692">
        <v>0</v>
      </c>
      <c r="U263" s="693">
        <v>0</v>
      </c>
      <c r="V263" s="1680"/>
      <c r="W263" s="1170"/>
      <c r="X263" s="1170"/>
      <c r="Y263" s="1170"/>
      <c r="Z263" s="1170"/>
      <c r="AA263" s="1170"/>
      <c r="AB263" s="1171"/>
      <c r="AC263" s="1413"/>
      <c r="AD263" s="1015"/>
      <c r="AE263" s="1016"/>
      <c r="AF263" s="1017"/>
    </row>
    <row r="264" spans="1:32" ht="15" customHeight="1" x14ac:dyDescent="0.2">
      <c r="A264" s="11">
        <v>358</v>
      </c>
      <c r="B264" s="271"/>
      <c r="C264" s="278"/>
      <c r="D264" s="278"/>
      <c r="E264" s="285"/>
      <c r="F264" s="1475" t="str">
        <f>'2. CAD NCCF'!F264:L264</f>
        <v>RSB type 2 insured, stable, fixed term 180 day deposit</v>
      </c>
      <c r="G264" s="1476"/>
      <c r="H264" s="1476"/>
      <c r="I264" s="1476"/>
      <c r="J264" s="1476"/>
      <c r="K264" s="1476"/>
      <c r="L264" s="1477"/>
      <c r="M264" s="690">
        <v>0</v>
      </c>
      <c r="N264" s="691">
        <v>0</v>
      </c>
      <c r="O264" s="692">
        <v>0</v>
      </c>
      <c r="P264" s="692">
        <v>0</v>
      </c>
      <c r="Q264" s="697">
        <v>0</v>
      </c>
      <c r="R264" s="692">
        <v>0</v>
      </c>
      <c r="S264" s="693">
        <v>0</v>
      </c>
      <c r="T264" s="692">
        <v>0</v>
      </c>
      <c r="U264" s="693">
        <v>0</v>
      </c>
      <c r="V264" s="692">
        <v>0</v>
      </c>
      <c r="W264" s="693">
        <v>0</v>
      </c>
      <c r="X264" s="692">
        <v>0</v>
      </c>
      <c r="Y264" s="693">
        <v>0</v>
      </c>
      <c r="Z264" s="1179"/>
      <c r="AA264" s="1173"/>
      <c r="AB264" s="1174"/>
      <c r="AC264" s="1414"/>
      <c r="AD264" s="1015"/>
      <c r="AE264" s="1016"/>
      <c r="AF264" s="1017"/>
    </row>
    <row r="265" spans="1:32" ht="15" customHeight="1" x14ac:dyDescent="0.2">
      <c r="A265" s="11">
        <v>359</v>
      </c>
      <c r="B265" s="271"/>
      <c r="C265" s="278"/>
      <c r="D265" s="278"/>
      <c r="E265" s="285"/>
      <c r="F265" s="1475" t="str">
        <f>'2. CAD NCCF'!F265:L265</f>
        <v>RSB type 2 insured, stable, fixed term 1 year deposit</v>
      </c>
      <c r="G265" s="1476"/>
      <c r="H265" s="1476"/>
      <c r="I265" s="1476"/>
      <c r="J265" s="1476"/>
      <c r="K265" s="1476"/>
      <c r="L265" s="1477"/>
      <c r="M265" s="690">
        <v>0</v>
      </c>
      <c r="N265" s="691">
        <v>0</v>
      </c>
      <c r="O265" s="692">
        <v>0</v>
      </c>
      <c r="P265" s="692">
        <v>0</v>
      </c>
      <c r="Q265" s="697">
        <v>0</v>
      </c>
      <c r="R265" s="692">
        <v>0</v>
      </c>
      <c r="S265" s="693">
        <v>0</v>
      </c>
      <c r="T265" s="692">
        <v>0</v>
      </c>
      <c r="U265" s="693">
        <v>0</v>
      </c>
      <c r="V265" s="692">
        <v>0</v>
      </c>
      <c r="W265" s="693">
        <v>0</v>
      </c>
      <c r="X265" s="692">
        <v>0</v>
      </c>
      <c r="Y265" s="693">
        <v>0</v>
      </c>
      <c r="Z265" s="692">
        <v>0</v>
      </c>
      <c r="AA265" s="693">
        <v>0</v>
      </c>
      <c r="AB265" s="698">
        <v>0</v>
      </c>
      <c r="AC265" s="690">
        <v>0</v>
      </c>
      <c r="AD265" s="1015"/>
      <c r="AE265" s="1016"/>
      <c r="AF265" s="1017"/>
    </row>
    <row r="266" spans="1:32" ht="15" customHeight="1" x14ac:dyDescent="0.2">
      <c r="A266" s="11">
        <v>360</v>
      </c>
      <c r="B266" s="271"/>
      <c r="C266" s="274"/>
      <c r="D266" s="274"/>
      <c r="E266" s="275"/>
      <c r="F266" s="1475" t="str">
        <f>'2. CAD NCCF'!F266:L266</f>
        <v>RSB type 2 insured, stable, fixed term &gt; 1 year deposit</v>
      </c>
      <c r="G266" s="1476"/>
      <c r="H266" s="1476"/>
      <c r="I266" s="1476"/>
      <c r="J266" s="1476"/>
      <c r="K266" s="1476"/>
      <c r="L266" s="1477"/>
      <c r="M266" s="690">
        <v>0</v>
      </c>
      <c r="N266" s="691">
        <v>0</v>
      </c>
      <c r="O266" s="692">
        <v>0</v>
      </c>
      <c r="P266" s="692">
        <v>0</v>
      </c>
      <c r="Q266" s="697">
        <v>0</v>
      </c>
      <c r="R266" s="692">
        <v>0</v>
      </c>
      <c r="S266" s="693">
        <v>0</v>
      </c>
      <c r="T266" s="692">
        <v>0</v>
      </c>
      <c r="U266" s="693">
        <v>0</v>
      </c>
      <c r="V266" s="692">
        <v>0</v>
      </c>
      <c r="W266" s="693">
        <v>0</v>
      </c>
      <c r="X266" s="692">
        <v>0</v>
      </c>
      <c r="Y266" s="693">
        <v>0</v>
      </c>
      <c r="Z266" s="692">
        <v>0</v>
      </c>
      <c r="AA266" s="693">
        <v>0</v>
      </c>
      <c r="AB266" s="698">
        <v>0</v>
      </c>
      <c r="AC266" s="690">
        <v>0</v>
      </c>
      <c r="AD266" s="1015"/>
      <c r="AE266" s="1016"/>
      <c r="AF266" s="1017"/>
    </row>
    <row r="267" spans="1:32" ht="15" customHeight="1" x14ac:dyDescent="0.2">
      <c r="A267" s="11">
        <v>361</v>
      </c>
      <c r="B267" s="271"/>
      <c r="C267" s="274"/>
      <c r="D267" s="287"/>
      <c r="E267" s="1445" t="str">
        <f>'2. CAD NCCF'!E267:L267</f>
        <v>RSB fixed term deposits - Type 2 insured, less stable</v>
      </c>
      <c r="F267" s="1446"/>
      <c r="G267" s="1446"/>
      <c r="H267" s="1446"/>
      <c r="I267" s="1446"/>
      <c r="J267" s="1446"/>
      <c r="K267" s="1446"/>
      <c r="L267" s="1447"/>
      <c r="M267" s="399">
        <f>SUM(M268:M273)</f>
        <v>0</v>
      </c>
      <c r="N267" s="402">
        <f t="shared" ref="N267:AC267" si="60">SUBTOTAL(9,N268:N273)</f>
        <v>0</v>
      </c>
      <c r="O267" s="406">
        <f t="shared" si="60"/>
        <v>0</v>
      </c>
      <c r="P267" s="405">
        <f t="shared" si="60"/>
        <v>0</v>
      </c>
      <c r="Q267" s="407">
        <f t="shared" si="60"/>
        <v>0</v>
      </c>
      <c r="R267" s="406">
        <f t="shared" si="60"/>
        <v>0</v>
      </c>
      <c r="S267" s="406">
        <f t="shared" si="60"/>
        <v>0</v>
      </c>
      <c r="T267" s="406">
        <f t="shared" si="60"/>
        <v>0</v>
      </c>
      <c r="U267" s="406">
        <f t="shared" si="60"/>
        <v>0</v>
      </c>
      <c r="V267" s="406">
        <f t="shared" si="60"/>
        <v>0</v>
      </c>
      <c r="W267" s="406">
        <f t="shared" si="60"/>
        <v>0</v>
      </c>
      <c r="X267" s="406">
        <f t="shared" si="60"/>
        <v>0</v>
      </c>
      <c r="Y267" s="406">
        <f t="shared" si="60"/>
        <v>0</v>
      </c>
      <c r="Z267" s="406">
        <f t="shared" si="60"/>
        <v>0</v>
      </c>
      <c r="AA267" s="406">
        <f t="shared" si="60"/>
        <v>0</v>
      </c>
      <c r="AB267" s="416">
        <f t="shared" si="60"/>
        <v>0</v>
      </c>
      <c r="AC267" s="399">
        <f t="shared" si="60"/>
        <v>0</v>
      </c>
      <c r="AD267" s="1015"/>
      <c r="AE267" s="1016"/>
      <c r="AF267" s="1017"/>
    </row>
    <row r="268" spans="1:32" ht="15" customHeight="1" x14ac:dyDescent="0.2">
      <c r="A268" s="11">
        <v>362</v>
      </c>
      <c r="B268" s="271"/>
      <c r="C268" s="278"/>
      <c r="D268" s="278"/>
      <c r="E268" s="285"/>
      <c r="F268" s="1475" t="str">
        <f>'2. CAD NCCF'!F268:L268</f>
        <v>RSB type 2 insured, less stable, fixed term 30 day deposit</v>
      </c>
      <c r="G268" s="1476"/>
      <c r="H268" s="1476"/>
      <c r="I268" s="1476"/>
      <c r="J268" s="1476"/>
      <c r="K268" s="1476"/>
      <c r="L268" s="1477"/>
      <c r="M268" s="690">
        <v>0</v>
      </c>
      <c r="N268" s="691">
        <v>0</v>
      </c>
      <c r="O268" s="692">
        <v>0</v>
      </c>
      <c r="P268" s="692">
        <v>0</v>
      </c>
      <c r="Q268" s="697">
        <v>0</v>
      </c>
      <c r="R268" s="692">
        <v>0</v>
      </c>
      <c r="S268" s="1415"/>
      <c r="T268" s="1167"/>
      <c r="U268" s="1167"/>
      <c r="V268" s="1167"/>
      <c r="W268" s="1167"/>
      <c r="X268" s="1167"/>
      <c r="Y268" s="1167"/>
      <c r="Z268" s="1167"/>
      <c r="AA268" s="1167"/>
      <c r="AB268" s="1168"/>
      <c r="AC268" s="1175"/>
      <c r="AD268" s="1015"/>
      <c r="AE268" s="1016"/>
      <c r="AF268" s="1017"/>
    </row>
    <row r="269" spans="1:32" ht="15" customHeight="1" x14ac:dyDescent="0.2">
      <c r="A269" s="11">
        <v>363</v>
      </c>
      <c r="B269" s="271"/>
      <c r="C269" s="278"/>
      <c r="D269" s="278"/>
      <c r="E269" s="285"/>
      <c r="F269" s="1475" t="str">
        <f>'2. CAD NCCF'!F269:L269</f>
        <v>RSB type 2 insured, less stable, fixed term 60 day deposit</v>
      </c>
      <c r="G269" s="1476"/>
      <c r="H269" s="1476"/>
      <c r="I269" s="1476"/>
      <c r="J269" s="1476"/>
      <c r="K269" s="1476"/>
      <c r="L269" s="1477"/>
      <c r="M269" s="690">
        <v>0</v>
      </c>
      <c r="N269" s="691">
        <v>0</v>
      </c>
      <c r="O269" s="692">
        <v>0</v>
      </c>
      <c r="P269" s="692">
        <v>0</v>
      </c>
      <c r="Q269" s="697">
        <v>0</v>
      </c>
      <c r="R269" s="692">
        <v>0</v>
      </c>
      <c r="S269" s="693">
        <v>0</v>
      </c>
      <c r="T269" s="1680"/>
      <c r="U269" s="1170"/>
      <c r="V269" s="1170"/>
      <c r="W269" s="1170"/>
      <c r="X269" s="1170"/>
      <c r="Y269" s="1170"/>
      <c r="Z269" s="1170"/>
      <c r="AA269" s="1170"/>
      <c r="AB269" s="1171"/>
      <c r="AC269" s="1413"/>
      <c r="AD269" s="1015"/>
      <c r="AE269" s="1016"/>
      <c r="AF269" s="1017"/>
    </row>
    <row r="270" spans="1:32" ht="15" customHeight="1" x14ac:dyDescent="0.2">
      <c r="A270" s="11">
        <v>364</v>
      </c>
      <c r="B270" s="271"/>
      <c r="C270" s="278"/>
      <c r="D270" s="278"/>
      <c r="E270" s="285"/>
      <c r="F270" s="1475" t="str">
        <f>'2. CAD NCCF'!F270:L270</f>
        <v>RSB type 2 insured, less stable, fixed term 90 day deposit</v>
      </c>
      <c r="G270" s="1476"/>
      <c r="H270" s="1476"/>
      <c r="I270" s="1476"/>
      <c r="J270" s="1476"/>
      <c r="K270" s="1476"/>
      <c r="L270" s="1477"/>
      <c r="M270" s="690">
        <v>0</v>
      </c>
      <c r="N270" s="691">
        <v>0</v>
      </c>
      <c r="O270" s="692">
        <v>0</v>
      </c>
      <c r="P270" s="692">
        <v>0</v>
      </c>
      <c r="Q270" s="697">
        <v>0</v>
      </c>
      <c r="R270" s="692">
        <v>0</v>
      </c>
      <c r="S270" s="693">
        <v>0</v>
      </c>
      <c r="T270" s="692">
        <v>0</v>
      </c>
      <c r="U270" s="693">
        <v>0</v>
      </c>
      <c r="V270" s="1680"/>
      <c r="W270" s="1170"/>
      <c r="X270" s="1170"/>
      <c r="Y270" s="1170"/>
      <c r="Z270" s="1170"/>
      <c r="AA270" s="1170"/>
      <c r="AB270" s="1171"/>
      <c r="AC270" s="1413"/>
      <c r="AD270" s="1015"/>
      <c r="AE270" s="1016"/>
      <c r="AF270" s="1017"/>
    </row>
    <row r="271" spans="1:32" ht="15" customHeight="1" x14ac:dyDescent="0.2">
      <c r="A271" s="11">
        <v>365</v>
      </c>
      <c r="B271" s="271"/>
      <c r="C271" s="278"/>
      <c r="D271" s="278"/>
      <c r="E271" s="285"/>
      <c r="F271" s="1475" t="str">
        <f>'2. CAD NCCF'!F271:L271</f>
        <v>RSB type 2 insured, less stable, fixed term 180 day deposit</v>
      </c>
      <c r="G271" s="1476"/>
      <c r="H271" s="1476"/>
      <c r="I271" s="1476"/>
      <c r="J271" s="1476"/>
      <c r="K271" s="1476"/>
      <c r="L271" s="1477"/>
      <c r="M271" s="690">
        <v>0</v>
      </c>
      <c r="N271" s="691">
        <v>0</v>
      </c>
      <c r="O271" s="692">
        <v>0</v>
      </c>
      <c r="P271" s="692">
        <v>0</v>
      </c>
      <c r="Q271" s="697">
        <v>0</v>
      </c>
      <c r="R271" s="692">
        <v>0</v>
      </c>
      <c r="S271" s="693">
        <v>0</v>
      </c>
      <c r="T271" s="692">
        <v>0</v>
      </c>
      <c r="U271" s="693">
        <v>0</v>
      </c>
      <c r="V271" s="692">
        <v>0</v>
      </c>
      <c r="W271" s="693">
        <v>0</v>
      </c>
      <c r="X271" s="692">
        <v>0</v>
      </c>
      <c r="Y271" s="693">
        <v>0</v>
      </c>
      <c r="Z271" s="1179"/>
      <c r="AA271" s="1173"/>
      <c r="AB271" s="1174"/>
      <c r="AC271" s="1414"/>
      <c r="AD271" s="1015"/>
      <c r="AE271" s="1016"/>
      <c r="AF271" s="1017"/>
    </row>
    <row r="272" spans="1:32" ht="15" customHeight="1" x14ac:dyDescent="0.2">
      <c r="A272" s="11">
        <v>366</v>
      </c>
      <c r="B272" s="271"/>
      <c r="C272" s="278"/>
      <c r="D272" s="278"/>
      <c r="E272" s="285"/>
      <c r="F272" s="1475" t="str">
        <f>'2. CAD NCCF'!F272:L272</f>
        <v>RSB type 2 insured, less stable, fixed term 1 year deposit</v>
      </c>
      <c r="G272" s="1476"/>
      <c r="H272" s="1476"/>
      <c r="I272" s="1476"/>
      <c r="J272" s="1476"/>
      <c r="K272" s="1476"/>
      <c r="L272" s="1477"/>
      <c r="M272" s="690">
        <v>0</v>
      </c>
      <c r="N272" s="691">
        <v>0</v>
      </c>
      <c r="O272" s="692">
        <v>0</v>
      </c>
      <c r="P272" s="692">
        <v>0</v>
      </c>
      <c r="Q272" s="697">
        <v>0</v>
      </c>
      <c r="R272" s="692">
        <v>0</v>
      </c>
      <c r="S272" s="693">
        <v>0</v>
      </c>
      <c r="T272" s="692">
        <v>0</v>
      </c>
      <c r="U272" s="693">
        <v>0</v>
      </c>
      <c r="V272" s="692">
        <v>0</v>
      </c>
      <c r="W272" s="693">
        <v>0</v>
      </c>
      <c r="X272" s="692">
        <v>0</v>
      </c>
      <c r="Y272" s="693">
        <v>0</v>
      </c>
      <c r="Z272" s="692">
        <v>0</v>
      </c>
      <c r="AA272" s="693">
        <v>0</v>
      </c>
      <c r="AB272" s="698">
        <v>0</v>
      </c>
      <c r="AC272" s="690">
        <v>0</v>
      </c>
      <c r="AD272" s="1015"/>
      <c r="AE272" s="1016"/>
      <c r="AF272" s="1017"/>
    </row>
    <row r="273" spans="1:32" ht="15" customHeight="1" x14ac:dyDescent="0.2">
      <c r="A273" s="11">
        <v>367</v>
      </c>
      <c r="B273" s="271"/>
      <c r="C273" s="274"/>
      <c r="D273" s="274"/>
      <c r="E273" s="275"/>
      <c r="F273" s="1475" t="str">
        <f>'2. CAD NCCF'!F273:L273</f>
        <v>RSB type 2 insured, less stable, fixed term &gt; 1 year deposit</v>
      </c>
      <c r="G273" s="1476"/>
      <c r="H273" s="1476"/>
      <c r="I273" s="1476"/>
      <c r="J273" s="1476"/>
      <c r="K273" s="1476"/>
      <c r="L273" s="1477"/>
      <c r="M273" s="690">
        <v>0</v>
      </c>
      <c r="N273" s="691">
        <v>0</v>
      </c>
      <c r="O273" s="692">
        <v>0</v>
      </c>
      <c r="P273" s="692">
        <v>0</v>
      </c>
      <c r="Q273" s="697">
        <v>0</v>
      </c>
      <c r="R273" s="692">
        <v>0</v>
      </c>
      <c r="S273" s="693">
        <v>0</v>
      </c>
      <c r="T273" s="692">
        <v>0</v>
      </c>
      <c r="U273" s="693">
        <v>0</v>
      </c>
      <c r="V273" s="692">
        <v>0</v>
      </c>
      <c r="W273" s="693">
        <v>0</v>
      </c>
      <c r="X273" s="692">
        <v>0</v>
      </c>
      <c r="Y273" s="693">
        <v>0</v>
      </c>
      <c r="Z273" s="692">
        <v>0</v>
      </c>
      <c r="AA273" s="693">
        <v>0</v>
      </c>
      <c r="AB273" s="698">
        <v>0</v>
      </c>
      <c r="AC273" s="690">
        <v>0</v>
      </c>
      <c r="AD273" s="1015"/>
      <c r="AE273" s="1016"/>
      <c r="AF273" s="1017"/>
    </row>
    <row r="274" spans="1:32" ht="15" customHeight="1" x14ac:dyDescent="0.2">
      <c r="A274" s="11">
        <v>368</v>
      </c>
      <c r="B274" s="271"/>
      <c r="C274" s="274"/>
      <c r="D274" s="287"/>
      <c r="E274" s="1445" t="str">
        <f>'2. CAD NCCF'!E274:L274</f>
        <v>RSB fixed term deposits - Uninsured</v>
      </c>
      <c r="F274" s="1446"/>
      <c r="G274" s="1446"/>
      <c r="H274" s="1446"/>
      <c r="I274" s="1446"/>
      <c r="J274" s="1446"/>
      <c r="K274" s="1446"/>
      <c r="L274" s="1447"/>
      <c r="M274" s="399">
        <f>SUM(M275:M280)</f>
        <v>0</v>
      </c>
      <c r="N274" s="402">
        <f t="shared" ref="N274:AC274" si="61">SUBTOTAL(9,N275:N280)</f>
        <v>0</v>
      </c>
      <c r="O274" s="406">
        <f t="shared" si="61"/>
        <v>0</v>
      </c>
      <c r="P274" s="405">
        <f t="shared" si="61"/>
        <v>0</v>
      </c>
      <c r="Q274" s="407">
        <f t="shared" si="61"/>
        <v>0</v>
      </c>
      <c r="R274" s="406">
        <f t="shared" si="61"/>
        <v>0</v>
      </c>
      <c r="S274" s="406">
        <f t="shared" si="61"/>
        <v>0</v>
      </c>
      <c r="T274" s="406">
        <f t="shared" si="61"/>
        <v>0</v>
      </c>
      <c r="U274" s="406">
        <f t="shared" si="61"/>
        <v>0</v>
      </c>
      <c r="V274" s="406">
        <f t="shared" si="61"/>
        <v>0</v>
      </c>
      <c r="W274" s="406">
        <f t="shared" si="61"/>
        <v>0</v>
      </c>
      <c r="X274" s="406">
        <f t="shared" si="61"/>
        <v>0</v>
      </c>
      <c r="Y274" s="406">
        <f t="shared" si="61"/>
        <v>0</v>
      </c>
      <c r="Z274" s="406">
        <f t="shared" si="61"/>
        <v>0</v>
      </c>
      <c r="AA274" s="406">
        <f t="shared" si="61"/>
        <v>0</v>
      </c>
      <c r="AB274" s="416">
        <f t="shared" si="61"/>
        <v>0</v>
      </c>
      <c r="AC274" s="399">
        <f t="shared" si="61"/>
        <v>0</v>
      </c>
      <c r="AD274" s="1015"/>
      <c r="AE274" s="1016"/>
      <c r="AF274" s="1017"/>
    </row>
    <row r="275" spans="1:32" ht="15" customHeight="1" x14ac:dyDescent="0.2">
      <c r="A275" s="11">
        <v>369</v>
      </c>
      <c r="B275" s="271"/>
      <c r="C275" s="278"/>
      <c r="D275" s="278"/>
      <c r="E275" s="285"/>
      <c r="F275" s="1475" t="str">
        <f>'2. CAD NCCF'!F275:L275</f>
        <v>RSB uninsured, fixed term 30 day deposit</v>
      </c>
      <c r="G275" s="1476"/>
      <c r="H275" s="1476"/>
      <c r="I275" s="1476"/>
      <c r="J275" s="1476"/>
      <c r="K275" s="1476"/>
      <c r="L275" s="1477"/>
      <c r="M275" s="690">
        <v>0</v>
      </c>
      <c r="N275" s="691">
        <v>0</v>
      </c>
      <c r="O275" s="692">
        <v>0</v>
      </c>
      <c r="P275" s="692">
        <v>0</v>
      </c>
      <c r="Q275" s="697">
        <v>0</v>
      </c>
      <c r="R275" s="692">
        <v>0</v>
      </c>
      <c r="S275" s="1415"/>
      <c r="T275" s="1167"/>
      <c r="U275" s="1167"/>
      <c r="V275" s="1167"/>
      <c r="W275" s="1167"/>
      <c r="X275" s="1167"/>
      <c r="Y275" s="1167"/>
      <c r="Z275" s="1167"/>
      <c r="AA275" s="1167"/>
      <c r="AB275" s="1168"/>
      <c r="AC275" s="1175"/>
      <c r="AD275" s="1015"/>
      <c r="AE275" s="1016"/>
      <c r="AF275" s="1017"/>
    </row>
    <row r="276" spans="1:32" ht="15" customHeight="1" x14ac:dyDescent="0.2">
      <c r="A276" s="11">
        <v>370</v>
      </c>
      <c r="B276" s="271"/>
      <c r="C276" s="278"/>
      <c r="D276" s="278"/>
      <c r="E276" s="285"/>
      <c r="F276" s="1475" t="str">
        <f>'2. CAD NCCF'!F276:L276</f>
        <v>RSB uninsured, fixed term 60 day deposit</v>
      </c>
      <c r="G276" s="1476"/>
      <c r="H276" s="1476"/>
      <c r="I276" s="1476"/>
      <c r="J276" s="1476"/>
      <c r="K276" s="1476"/>
      <c r="L276" s="1477"/>
      <c r="M276" s="690">
        <v>0</v>
      </c>
      <c r="N276" s="691">
        <v>0</v>
      </c>
      <c r="O276" s="692">
        <v>0</v>
      </c>
      <c r="P276" s="692">
        <v>0</v>
      </c>
      <c r="Q276" s="697">
        <v>0</v>
      </c>
      <c r="R276" s="692">
        <v>0</v>
      </c>
      <c r="S276" s="693">
        <v>0</v>
      </c>
      <c r="T276" s="1680"/>
      <c r="U276" s="1170"/>
      <c r="V276" s="1170"/>
      <c r="W276" s="1170"/>
      <c r="X276" s="1170"/>
      <c r="Y276" s="1170"/>
      <c r="Z276" s="1170"/>
      <c r="AA276" s="1170"/>
      <c r="AB276" s="1171"/>
      <c r="AC276" s="1413"/>
      <c r="AD276" s="1015"/>
      <c r="AE276" s="1016"/>
      <c r="AF276" s="1017"/>
    </row>
    <row r="277" spans="1:32" ht="15" customHeight="1" x14ac:dyDescent="0.2">
      <c r="A277" s="11">
        <v>371</v>
      </c>
      <c r="B277" s="271"/>
      <c r="C277" s="278"/>
      <c r="D277" s="278"/>
      <c r="E277" s="285"/>
      <c r="F277" s="1475" t="str">
        <f>'2. CAD NCCF'!F277:L277</f>
        <v>RSB uninsured, fixed term 90 day deposit</v>
      </c>
      <c r="G277" s="1476"/>
      <c r="H277" s="1476"/>
      <c r="I277" s="1476"/>
      <c r="J277" s="1476"/>
      <c r="K277" s="1476"/>
      <c r="L277" s="1477"/>
      <c r="M277" s="690">
        <v>0</v>
      </c>
      <c r="N277" s="691">
        <v>0</v>
      </c>
      <c r="O277" s="692">
        <v>0</v>
      </c>
      <c r="P277" s="692">
        <v>0</v>
      </c>
      <c r="Q277" s="697">
        <v>0</v>
      </c>
      <c r="R277" s="692">
        <v>0</v>
      </c>
      <c r="S277" s="693">
        <v>0</v>
      </c>
      <c r="T277" s="692">
        <v>0</v>
      </c>
      <c r="U277" s="693">
        <v>0</v>
      </c>
      <c r="V277" s="1680"/>
      <c r="W277" s="1170"/>
      <c r="X277" s="1170"/>
      <c r="Y277" s="1170"/>
      <c r="Z277" s="1170"/>
      <c r="AA277" s="1170"/>
      <c r="AB277" s="1171"/>
      <c r="AC277" s="1413"/>
      <c r="AD277" s="1015"/>
      <c r="AE277" s="1016"/>
      <c r="AF277" s="1017"/>
    </row>
    <row r="278" spans="1:32" ht="15" customHeight="1" x14ac:dyDescent="0.2">
      <c r="A278" s="11">
        <v>372</v>
      </c>
      <c r="B278" s="271"/>
      <c r="C278" s="278"/>
      <c r="D278" s="278"/>
      <c r="E278" s="285"/>
      <c r="F278" s="1475" t="str">
        <f>'2. CAD NCCF'!F278:L278</f>
        <v>RSB uninsured, fixed term 180 day deposit</v>
      </c>
      <c r="G278" s="1476"/>
      <c r="H278" s="1476"/>
      <c r="I278" s="1476"/>
      <c r="J278" s="1476"/>
      <c r="K278" s="1476"/>
      <c r="L278" s="1477"/>
      <c r="M278" s="690">
        <v>0</v>
      </c>
      <c r="N278" s="691">
        <v>0</v>
      </c>
      <c r="O278" s="692">
        <v>0</v>
      </c>
      <c r="P278" s="692">
        <v>0</v>
      </c>
      <c r="Q278" s="697">
        <v>0</v>
      </c>
      <c r="R278" s="692">
        <v>0</v>
      </c>
      <c r="S278" s="693">
        <v>0</v>
      </c>
      <c r="T278" s="692">
        <v>0</v>
      </c>
      <c r="U278" s="693">
        <v>0</v>
      </c>
      <c r="V278" s="692">
        <v>0</v>
      </c>
      <c r="W278" s="693">
        <v>0</v>
      </c>
      <c r="X278" s="692">
        <v>0</v>
      </c>
      <c r="Y278" s="693">
        <v>0</v>
      </c>
      <c r="Z278" s="1179"/>
      <c r="AA278" s="1173"/>
      <c r="AB278" s="1174"/>
      <c r="AC278" s="1414"/>
      <c r="AD278" s="1015"/>
      <c r="AE278" s="1016"/>
      <c r="AF278" s="1017"/>
    </row>
    <row r="279" spans="1:32" ht="15" customHeight="1" x14ac:dyDescent="0.2">
      <c r="A279" s="11">
        <v>373</v>
      </c>
      <c r="B279" s="271"/>
      <c r="C279" s="278"/>
      <c r="D279" s="278"/>
      <c r="E279" s="285"/>
      <c r="F279" s="1475" t="str">
        <f>'2. CAD NCCF'!F279:L279</f>
        <v>RSB uninsured, fixed term 1 year deposit</v>
      </c>
      <c r="G279" s="1476"/>
      <c r="H279" s="1476"/>
      <c r="I279" s="1476"/>
      <c r="J279" s="1476"/>
      <c r="K279" s="1476"/>
      <c r="L279" s="1477"/>
      <c r="M279" s="690">
        <v>0</v>
      </c>
      <c r="N279" s="691">
        <v>0</v>
      </c>
      <c r="O279" s="692">
        <v>0</v>
      </c>
      <c r="P279" s="692">
        <v>0</v>
      </c>
      <c r="Q279" s="697">
        <v>0</v>
      </c>
      <c r="R279" s="692">
        <v>0</v>
      </c>
      <c r="S279" s="693">
        <v>0</v>
      </c>
      <c r="T279" s="692">
        <v>0</v>
      </c>
      <c r="U279" s="693">
        <v>0</v>
      </c>
      <c r="V279" s="692">
        <v>0</v>
      </c>
      <c r="W279" s="693">
        <v>0</v>
      </c>
      <c r="X279" s="692">
        <v>0</v>
      </c>
      <c r="Y279" s="693">
        <v>0</v>
      </c>
      <c r="Z279" s="692">
        <v>0</v>
      </c>
      <c r="AA279" s="693">
        <v>0</v>
      </c>
      <c r="AB279" s="698">
        <v>0</v>
      </c>
      <c r="AC279" s="690">
        <v>0</v>
      </c>
      <c r="AD279" s="1015"/>
      <c r="AE279" s="1016"/>
      <c r="AF279" s="1017"/>
    </row>
    <row r="280" spans="1:32" ht="15" customHeight="1" x14ac:dyDescent="0.2">
      <c r="A280" s="11">
        <v>374</v>
      </c>
      <c r="B280" s="271"/>
      <c r="C280" s="274"/>
      <c r="D280" s="274"/>
      <c r="E280" s="275"/>
      <c r="F280" s="1475" t="str">
        <f>'2. CAD NCCF'!F280:L280</f>
        <v>RSB uninsured, fixed term &gt; 1 year deposit</v>
      </c>
      <c r="G280" s="1476"/>
      <c r="H280" s="1476"/>
      <c r="I280" s="1476"/>
      <c r="J280" s="1476"/>
      <c r="K280" s="1476"/>
      <c r="L280" s="1477"/>
      <c r="M280" s="690">
        <v>0</v>
      </c>
      <c r="N280" s="691">
        <v>0</v>
      </c>
      <c r="O280" s="692">
        <v>0</v>
      </c>
      <c r="P280" s="692">
        <v>0</v>
      </c>
      <c r="Q280" s="697">
        <v>0</v>
      </c>
      <c r="R280" s="692">
        <v>0</v>
      </c>
      <c r="S280" s="693">
        <v>0</v>
      </c>
      <c r="T280" s="692">
        <v>0</v>
      </c>
      <c r="U280" s="693">
        <v>0</v>
      </c>
      <c r="V280" s="692">
        <v>0</v>
      </c>
      <c r="W280" s="693">
        <v>0</v>
      </c>
      <c r="X280" s="692">
        <v>0</v>
      </c>
      <c r="Y280" s="693">
        <v>0</v>
      </c>
      <c r="Z280" s="692">
        <v>0</v>
      </c>
      <c r="AA280" s="693">
        <v>0</v>
      </c>
      <c r="AB280" s="698">
        <v>0</v>
      </c>
      <c r="AC280" s="690">
        <v>0</v>
      </c>
      <c r="AD280" s="1015"/>
      <c r="AE280" s="1016"/>
      <c r="AF280" s="1017"/>
    </row>
    <row r="281" spans="1:32" ht="15" customHeight="1" x14ac:dyDescent="0.2">
      <c r="A281" s="11">
        <v>375</v>
      </c>
      <c r="B281" s="271"/>
      <c r="C281" s="274"/>
      <c r="D281" s="287"/>
      <c r="E281" s="1445" t="str">
        <f>'2. CAD NCCF'!E281:L281</f>
        <v>RSB fixed term deposits - Unaffiliated third-party sourced</v>
      </c>
      <c r="F281" s="1446"/>
      <c r="G281" s="1446"/>
      <c r="H281" s="1446"/>
      <c r="I281" s="1446"/>
      <c r="J281" s="1446"/>
      <c r="K281" s="1446"/>
      <c r="L281" s="1447"/>
      <c r="M281" s="399">
        <f>SUM(M282:M287)</f>
        <v>0</v>
      </c>
      <c r="N281" s="402">
        <f t="shared" ref="N281:AC281" si="62">SUBTOTAL(9,N282:N287)</f>
        <v>0</v>
      </c>
      <c r="O281" s="406">
        <f t="shared" si="62"/>
        <v>0</v>
      </c>
      <c r="P281" s="405">
        <f t="shared" si="62"/>
        <v>0</v>
      </c>
      <c r="Q281" s="407">
        <f t="shared" si="62"/>
        <v>0</v>
      </c>
      <c r="R281" s="406">
        <f t="shared" si="62"/>
        <v>0</v>
      </c>
      <c r="S281" s="406">
        <f t="shared" si="62"/>
        <v>0</v>
      </c>
      <c r="T281" s="406">
        <f t="shared" si="62"/>
        <v>0</v>
      </c>
      <c r="U281" s="406">
        <f t="shared" si="62"/>
        <v>0</v>
      </c>
      <c r="V281" s="406">
        <f t="shared" si="62"/>
        <v>0</v>
      </c>
      <c r="W281" s="406">
        <f t="shared" si="62"/>
        <v>0</v>
      </c>
      <c r="X281" s="406">
        <f t="shared" si="62"/>
        <v>0</v>
      </c>
      <c r="Y281" s="406">
        <f t="shared" si="62"/>
        <v>0</v>
      </c>
      <c r="Z281" s="406">
        <f t="shared" si="62"/>
        <v>0</v>
      </c>
      <c r="AA281" s="406">
        <f t="shared" si="62"/>
        <v>0</v>
      </c>
      <c r="AB281" s="416">
        <f t="shared" si="62"/>
        <v>0</v>
      </c>
      <c r="AC281" s="399">
        <f t="shared" si="62"/>
        <v>0</v>
      </c>
      <c r="AD281" s="1015"/>
      <c r="AE281" s="1016"/>
      <c r="AF281" s="1017"/>
    </row>
    <row r="282" spans="1:32" ht="27.75" customHeight="1" x14ac:dyDescent="0.2">
      <c r="A282" s="11">
        <v>376</v>
      </c>
      <c r="B282" s="271"/>
      <c r="C282" s="278"/>
      <c r="D282" s="278"/>
      <c r="E282" s="285"/>
      <c r="F282" s="1475" t="str">
        <f>'2. CAD NCCF'!F282:L282</f>
        <v>RSB unaffiliated third-party sourced, fixed term 30 days deposit</v>
      </c>
      <c r="G282" s="1476"/>
      <c r="H282" s="1476"/>
      <c r="I282" s="1476"/>
      <c r="J282" s="1476"/>
      <c r="K282" s="1476"/>
      <c r="L282" s="1477"/>
      <c r="M282" s="690">
        <v>0</v>
      </c>
      <c r="N282" s="691">
        <v>0</v>
      </c>
      <c r="O282" s="692">
        <v>0</v>
      </c>
      <c r="P282" s="692">
        <v>0</v>
      </c>
      <c r="Q282" s="697">
        <v>0</v>
      </c>
      <c r="R282" s="692">
        <v>0</v>
      </c>
      <c r="S282" s="1415"/>
      <c r="T282" s="1167"/>
      <c r="U282" s="1167"/>
      <c r="V282" s="1167"/>
      <c r="W282" s="1167"/>
      <c r="X282" s="1167"/>
      <c r="Y282" s="1167"/>
      <c r="Z282" s="1167"/>
      <c r="AA282" s="1167"/>
      <c r="AB282" s="1168"/>
      <c r="AC282" s="1175"/>
      <c r="AD282" s="1015"/>
      <c r="AE282" s="1016"/>
      <c r="AF282" s="1017"/>
    </row>
    <row r="283" spans="1:32" ht="27.75" customHeight="1" x14ac:dyDescent="0.2">
      <c r="A283" s="11">
        <v>377</v>
      </c>
      <c r="B283" s="271"/>
      <c r="C283" s="278"/>
      <c r="D283" s="278"/>
      <c r="E283" s="285"/>
      <c r="F283" s="1475" t="str">
        <f>'2. CAD NCCF'!F283:L283</f>
        <v>RSB unaffiliated third-party sourced, fixed term 60 days deposit</v>
      </c>
      <c r="G283" s="1476"/>
      <c r="H283" s="1476"/>
      <c r="I283" s="1476"/>
      <c r="J283" s="1476"/>
      <c r="K283" s="1476"/>
      <c r="L283" s="1477"/>
      <c r="M283" s="690">
        <v>0</v>
      </c>
      <c r="N283" s="691">
        <v>0</v>
      </c>
      <c r="O283" s="692">
        <v>0</v>
      </c>
      <c r="P283" s="692">
        <v>0</v>
      </c>
      <c r="Q283" s="697">
        <v>0</v>
      </c>
      <c r="R283" s="692">
        <v>0</v>
      </c>
      <c r="S283" s="693">
        <v>0</v>
      </c>
      <c r="T283" s="1680"/>
      <c r="U283" s="1170"/>
      <c r="V283" s="1170"/>
      <c r="W283" s="1170"/>
      <c r="X283" s="1170"/>
      <c r="Y283" s="1170"/>
      <c r="Z283" s="1170"/>
      <c r="AA283" s="1170"/>
      <c r="AB283" s="1171"/>
      <c r="AC283" s="1413"/>
      <c r="AD283" s="1015"/>
      <c r="AE283" s="1016"/>
      <c r="AF283" s="1017"/>
    </row>
    <row r="284" spans="1:32" ht="27.75" customHeight="1" x14ac:dyDescent="0.2">
      <c r="A284" s="11">
        <v>378</v>
      </c>
      <c r="B284" s="271"/>
      <c r="C284" s="278"/>
      <c r="D284" s="278"/>
      <c r="E284" s="285"/>
      <c r="F284" s="1475" t="str">
        <f>'2. CAD NCCF'!F284:L284</f>
        <v>RSB unaffiliated third-party sourced, fixed term 90 days deposit</v>
      </c>
      <c r="G284" s="1476"/>
      <c r="H284" s="1476"/>
      <c r="I284" s="1476"/>
      <c r="J284" s="1476"/>
      <c r="K284" s="1476"/>
      <c r="L284" s="1477"/>
      <c r="M284" s="690">
        <v>0</v>
      </c>
      <c r="N284" s="691">
        <v>0</v>
      </c>
      <c r="O284" s="692">
        <v>0</v>
      </c>
      <c r="P284" s="692">
        <v>0</v>
      </c>
      <c r="Q284" s="697">
        <v>0</v>
      </c>
      <c r="R284" s="692">
        <v>0</v>
      </c>
      <c r="S284" s="693">
        <v>0</v>
      </c>
      <c r="T284" s="692">
        <v>0</v>
      </c>
      <c r="U284" s="693">
        <v>0</v>
      </c>
      <c r="V284" s="1680"/>
      <c r="W284" s="1170"/>
      <c r="X284" s="1170"/>
      <c r="Y284" s="1170"/>
      <c r="Z284" s="1170"/>
      <c r="AA284" s="1170"/>
      <c r="AB284" s="1171"/>
      <c r="AC284" s="1413"/>
      <c r="AD284" s="1015"/>
      <c r="AE284" s="1016"/>
      <c r="AF284" s="1017"/>
    </row>
    <row r="285" spans="1:32" ht="27.75" customHeight="1" x14ac:dyDescent="0.2">
      <c r="A285" s="11">
        <v>379</v>
      </c>
      <c r="B285" s="271"/>
      <c r="C285" s="278"/>
      <c r="D285" s="278"/>
      <c r="E285" s="285"/>
      <c r="F285" s="1475" t="str">
        <f>'2. CAD NCCF'!F285:L285</f>
        <v>RSB unaffiliated third-party sourced, fixed term 180 days deposit</v>
      </c>
      <c r="G285" s="1476"/>
      <c r="H285" s="1476"/>
      <c r="I285" s="1476"/>
      <c r="J285" s="1476"/>
      <c r="K285" s="1476"/>
      <c r="L285" s="1477"/>
      <c r="M285" s="690">
        <v>0</v>
      </c>
      <c r="N285" s="691">
        <v>0</v>
      </c>
      <c r="O285" s="692">
        <v>0</v>
      </c>
      <c r="P285" s="692">
        <v>0</v>
      </c>
      <c r="Q285" s="697">
        <v>0</v>
      </c>
      <c r="R285" s="692">
        <v>0</v>
      </c>
      <c r="S285" s="693">
        <v>0</v>
      </c>
      <c r="T285" s="692">
        <v>0</v>
      </c>
      <c r="U285" s="693">
        <v>0</v>
      </c>
      <c r="V285" s="692">
        <v>0</v>
      </c>
      <c r="W285" s="693">
        <v>0</v>
      </c>
      <c r="X285" s="692">
        <v>0</v>
      </c>
      <c r="Y285" s="693">
        <v>0</v>
      </c>
      <c r="Z285" s="1179"/>
      <c r="AA285" s="1173"/>
      <c r="AB285" s="1174"/>
      <c r="AC285" s="1414"/>
      <c r="AD285" s="1015"/>
      <c r="AE285" s="1016"/>
      <c r="AF285" s="1017"/>
    </row>
    <row r="286" spans="1:32" ht="27.75" customHeight="1" x14ac:dyDescent="0.2">
      <c r="A286" s="11">
        <v>380</v>
      </c>
      <c r="B286" s="271"/>
      <c r="C286" s="278"/>
      <c r="D286" s="278"/>
      <c r="E286" s="285"/>
      <c r="F286" s="1475" t="str">
        <f>'2. CAD NCCF'!F286:L286</f>
        <v>RSB unaffiliated third-party sourced, fixed term 1 year deposit</v>
      </c>
      <c r="G286" s="1476"/>
      <c r="H286" s="1476"/>
      <c r="I286" s="1476"/>
      <c r="J286" s="1476"/>
      <c r="K286" s="1476"/>
      <c r="L286" s="1477"/>
      <c r="M286" s="690">
        <v>0</v>
      </c>
      <c r="N286" s="691">
        <v>0</v>
      </c>
      <c r="O286" s="692">
        <v>0</v>
      </c>
      <c r="P286" s="692">
        <v>0</v>
      </c>
      <c r="Q286" s="697">
        <v>0</v>
      </c>
      <c r="R286" s="692">
        <v>0</v>
      </c>
      <c r="S286" s="693">
        <v>0</v>
      </c>
      <c r="T286" s="692">
        <v>0</v>
      </c>
      <c r="U286" s="693">
        <v>0</v>
      </c>
      <c r="V286" s="692">
        <v>0</v>
      </c>
      <c r="W286" s="693">
        <v>0</v>
      </c>
      <c r="X286" s="692">
        <v>0</v>
      </c>
      <c r="Y286" s="693">
        <v>0</v>
      </c>
      <c r="Z286" s="692">
        <v>0</v>
      </c>
      <c r="AA286" s="693">
        <v>0</v>
      </c>
      <c r="AB286" s="698">
        <v>0</v>
      </c>
      <c r="AC286" s="690">
        <v>0</v>
      </c>
      <c r="AD286" s="1015"/>
      <c r="AE286" s="1016"/>
      <c r="AF286" s="1017"/>
    </row>
    <row r="287" spans="1:32" ht="27.75" customHeight="1" x14ac:dyDescent="0.2">
      <c r="A287" s="11">
        <v>381</v>
      </c>
      <c r="B287" s="271"/>
      <c r="C287" s="274"/>
      <c r="D287" s="274"/>
      <c r="E287" s="275"/>
      <c r="F287" s="1475" t="str">
        <f>'2. CAD NCCF'!F287:L287</f>
        <v>RSB unaffiliated third-party sourced, fixed term &gt; 1 year deposit</v>
      </c>
      <c r="G287" s="1476"/>
      <c r="H287" s="1476"/>
      <c r="I287" s="1476"/>
      <c r="J287" s="1476"/>
      <c r="K287" s="1476"/>
      <c r="L287" s="1477"/>
      <c r="M287" s="690">
        <v>0</v>
      </c>
      <c r="N287" s="691">
        <v>0</v>
      </c>
      <c r="O287" s="692">
        <v>0</v>
      </c>
      <c r="P287" s="692">
        <v>0</v>
      </c>
      <c r="Q287" s="697">
        <v>0</v>
      </c>
      <c r="R287" s="692">
        <v>0</v>
      </c>
      <c r="S287" s="693">
        <v>0</v>
      </c>
      <c r="T287" s="692">
        <v>0</v>
      </c>
      <c r="U287" s="693">
        <v>0</v>
      </c>
      <c r="V287" s="692">
        <v>0</v>
      </c>
      <c r="W287" s="693">
        <v>0</v>
      </c>
      <c r="X287" s="692">
        <v>0</v>
      </c>
      <c r="Y287" s="693">
        <v>0</v>
      </c>
      <c r="Z287" s="692">
        <v>0</v>
      </c>
      <c r="AA287" s="693">
        <v>0</v>
      </c>
      <c r="AB287" s="698">
        <v>0</v>
      </c>
      <c r="AC287" s="690">
        <v>0</v>
      </c>
      <c r="AD287" s="1015"/>
      <c r="AE287" s="1016"/>
      <c r="AF287" s="1017"/>
    </row>
    <row r="288" spans="1:32" ht="15" customHeight="1" x14ac:dyDescent="0.2">
      <c r="A288" s="11">
        <v>382</v>
      </c>
      <c r="B288" s="271"/>
      <c r="C288" s="274"/>
      <c r="D288" s="287"/>
      <c r="E288" s="1445" t="str">
        <f>'2. CAD NCCF'!E288:L288</f>
        <v>Retail and small business structured notes (RSBSN)</v>
      </c>
      <c r="F288" s="1446"/>
      <c r="G288" s="1446"/>
      <c r="H288" s="1446"/>
      <c r="I288" s="1446"/>
      <c r="J288" s="1446"/>
      <c r="K288" s="1446"/>
      <c r="L288" s="1447"/>
      <c r="M288" s="399">
        <f>SUM(M289:M290)</f>
        <v>0</v>
      </c>
      <c r="N288" s="402">
        <f t="shared" ref="N288:AC288" si="63">SUBTOTAL(9,N289:N290)</f>
        <v>0</v>
      </c>
      <c r="O288" s="406">
        <f t="shared" si="63"/>
        <v>0</v>
      </c>
      <c r="P288" s="405">
        <f t="shared" si="63"/>
        <v>0</v>
      </c>
      <c r="Q288" s="407">
        <f t="shared" si="63"/>
        <v>0</v>
      </c>
      <c r="R288" s="406">
        <f t="shared" si="63"/>
        <v>0</v>
      </c>
      <c r="S288" s="406">
        <f t="shared" si="63"/>
        <v>0</v>
      </c>
      <c r="T288" s="406">
        <f t="shared" si="63"/>
        <v>0</v>
      </c>
      <c r="U288" s="406">
        <f t="shared" si="63"/>
        <v>0</v>
      </c>
      <c r="V288" s="406">
        <f t="shared" si="63"/>
        <v>0</v>
      </c>
      <c r="W288" s="406">
        <f t="shared" si="63"/>
        <v>0</v>
      </c>
      <c r="X288" s="406">
        <f t="shared" si="63"/>
        <v>0</v>
      </c>
      <c r="Y288" s="406">
        <f t="shared" si="63"/>
        <v>0</v>
      </c>
      <c r="Z288" s="406">
        <f t="shared" si="63"/>
        <v>0</v>
      </c>
      <c r="AA288" s="406">
        <f t="shared" si="63"/>
        <v>0</v>
      </c>
      <c r="AB288" s="416">
        <f t="shared" si="63"/>
        <v>0</v>
      </c>
      <c r="AC288" s="399">
        <f t="shared" si="63"/>
        <v>0</v>
      </c>
      <c r="AD288" s="1015"/>
      <c r="AE288" s="1016"/>
      <c r="AF288" s="1017"/>
    </row>
    <row r="289" spans="1:32" ht="15" customHeight="1" x14ac:dyDescent="0.2">
      <c r="A289" s="11">
        <v>383</v>
      </c>
      <c r="B289" s="271"/>
      <c r="C289" s="278"/>
      <c r="D289" s="278"/>
      <c r="E289" s="285"/>
      <c r="F289" s="1475" t="str">
        <f>'2. CAD NCCF'!F289:L289</f>
        <v>RSBSN no cust call</v>
      </c>
      <c r="G289" s="1476"/>
      <c r="H289" s="1476"/>
      <c r="I289" s="1476"/>
      <c r="J289" s="1476"/>
      <c r="K289" s="1476"/>
      <c r="L289" s="1477"/>
      <c r="M289" s="690">
        <v>0</v>
      </c>
      <c r="N289" s="691">
        <v>0</v>
      </c>
      <c r="O289" s="692">
        <v>0</v>
      </c>
      <c r="P289" s="692">
        <v>0</v>
      </c>
      <c r="Q289" s="697">
        <v>0</v>
      </c>
      <c r="R289" s="692">
        <v>0</v>
      </c>
      <c r="S289" s="693">
        <v>0</v>
      </c>
      <c r="T289" s="692">
        <v>0</v>
      </c>
      <c r="U289" s="693">
        <v>0</v>
      </c>
      <c r="V289" s="692">
        <v>0</v>
      </c>
      <c r="W289" s="693">
        <v>0</v>
      </c>
      <c r="X289" s="692">
        <v>0</v>
      </c>
      <c r="Y289" s="693">
        <v>0</v>
      </c>
      <c r="Z289" s="692">
        <v>0</v>
      </c>
      <c r="AA289" s="693">
        <v>0</v>
      </c>
      <c r="AB289" s="698">
        <v>0</v>
      </c>
      <c r="AC289" s="690">
        <v>0</v>
      </c>
      <c r="AD289" s="1015"/>
      <c r="AE289" s="1016"/>
      <c r="AF289" s="1017"/>
    </row>
    <row r="290" spans="1:32" ht="15" customHeight="1" x14ac:dyDescent="0.2">
      <c r="A290" s="11">
        <v>384</v>
      </c>
      <c r="B290" s="271"/>
      <c r="C290" s="278"/>
      <c r="D290" s="278"/>
      <c r="E290" s="285"/>
      <c r="F290" s="1475" t="str">
        <f>'2. CAD NCCF'!F290:L290</f>
        <v>RSBSN cust call</v>
      </c>
      <c r="G290" s="1476"/>
      <c r="H290" s="1476"/>
      <c r="I290" s="1476"/>
      <c r="J290" s="1476"/>
      <c r="K290" s="1476"/>
      <c r="L290" s="1477"/>
      <c r="M290" s="690">
        <v>0</v>
      </c>
      <c r="N290" s="691">
        <v>0</v>
      </c>
      <c r="O290" s="692">
        <v>0</v>
      </c>
      <c r="P290" s="692">
        <v>0</v>
      </c>
      <c r="Q290" s="697">
        <v>0</v>
      </c>
      <c r="R290" s="692">
        <v>0</v>
      </c>
      <c r="S290" s="693">
        <v>0</v>
      </c>
      <c r="T290" s="692">
        <v>0</v>
      </c>
      <c r="U290" s="693">
        <v>0</v>
      </c>
      <c r="V290" s="692">
        <v>0</v>
      </c>
      <c r="W290" s="693">
        <v>0</v>
      </c>
      <c r="X290" s="692">
        <v>0</v>
      </c>
      <c r="Y290" s="693">
        <v>0</v>
      </c>
      <c r="Z290" s="692">
        <v>0</v>
      </c>
      <c r="AA290" s="693">
        <v>0</v>
      </c>
      <c r="AB290" s="698">
        <v>0</v>
      </c>
      <c r="AC290" s="690">
        <v>0</v>
      </c>
      <c r="AD290" s="1015"/>
      <c r="AE290" s="1016"/>
      <c r="AF290" s="1017"/>
    </row>
    <row r="291" spans="1:32" ht="15" customHeight="1" x14ac:dyDescent="0.2">
      <c r="A291" s="11">
        <v>385</v>
      </c>
      <c r="B291" s="271"/>
      <c r="C291" s="274"/>
      <c r="D291" s="1472" t="str">
        <f>'2. CAD NCCF'!D291:AF291</f>
        <v>Commercial, corporate and wholesale deposits (CCW)</v>
      </c>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4"/>
    </row>
    <row r="292" spans="1:32" ht="15" customHeight="1" x14ac:dyDescent="0.2">
      <c r="A292" s="11">
        <v>386</v>
      </c>
      <c r="B292" s="271"/>
      <c r="C292" s="274"/>
      <c r="D292" s="287"/>
      <c r="E292" s="1445" t="str">
        <f>'2. CAD NCCF'!E292:L292</f>
        <v>CCW demand - Operational</v>
      </c>
      <c r="F292" s="1446"/>
      <c r="G292" s="1446"/>
      <c r="H292" s="1446"/>
      <c r="I292" s="1446"/>
      <c r="J292" s="1446"/>
      <c r="K292" s="1446"/>
      <c r="L292" s="1447"/>
      <c r="M292" s="399">
        <f>SUM(M293:M295)</f>
        <v>0</v>
      </c>
      <c r="N292" s="1205"/>
      <c r="O292" s="1253"/>
      <c r="P292" s="1253"/>
      <c r="Q292" s="1253"/>
      <c r="R292" s="1253"/>
      <c r="S292" s="1253"/>
      <c r="T292" s="1253"/>
      <c r="U292" s="1253"/>
      <c r="V292" s="1253"/>
      <c r="W292" s="1253"/>
      <c r="X292" s="1253"/>
      <c r="Y292" s="1253"/>
      <c r="Z292" s="1253"/>
      <c r="AA292" s="1253"/>
      <c r="AB292" s="1253"/>
      <c r="AC292" s="1253"/>
      <c r="AD292" s="1036"/>
      <c r="AE292" s="1016"/>
      <c r="AF292" s="1017"/>
    </row>
    <row r="293" spans="1:32" ht="15" customHeight="1" x14ac:dyDescent="0.2">
      <c r="A293" s="11">
        <v>387</v>
      </c>
      <c r="B293" s="271"/>
      <c r="C293" s="278"/>
      <c r="D293" s="278"/>
      <c r="E293" s="285"/>
      <c r="F293" s="1475" t="str">
        <f>'2. CAD NCCF'!F293:L293</f>
        <v>CCW operational, insured within approved jurisdiction</v>
      </c>
      <c r="G293" s="1476"/>
      <c r="H293" s="1476"/>
      <c r="I293" s="1476"/>
      <c r="J293" s="1476"/>
      <c r="K293" s="1476"/>
      <c r="L293" s="1477"/>
      <c r="M293" s="690">
        <v>0</v>
      </c>
      <c r="N293" s="1254"/>
      <c r="O293" s="1254"/>
      <c r="P293" s="1254"/>
      <c r="Q293" s="1254"/>
      <c r="R293" s="1254"/>
      <c r="S293" s="1254"/>
      <c r="T293" s="1254"/>
      <c r="U293" s="1254"/>
      <c r="V293" s="1254"/>
      <c r="W293" s="1254"/>
      <c r="X293" s="1254"/>
      <c r="Y293" s="1254"/>
      <c r="Z293" s="1254"/>
      <c r="AA293" s="1254"/>
      <c r="AB293" s="1254"/>
      <c r="AC293" s="1254"/>
      <c r="AD293" s="1036"/>
      <c r="AE293" s="1016"/>
      <c r="AF293" s="1017"/>
    </row>
    <row r="294" spans="1:32" ht="15" customHeight="1" x14ac:dyDescent="0.2">
      <c r="A294" s="11">
        <v>388</v>
      </c>
      <c r="B294" s="271"/>
      <c r="C294" s="278"/>
      <c r="D294" s="278"/>
      <c r="E294" s="285"/>
      <c r="F294" s="1475" t="str">
        <f>'2. CAD NCCF'!F294:L294</f>
        <v>CCW operational, insured outside of approved jurisdiction</v>
      </c>
      <c r="G294" s="1476"/>
      <c r="H294" s="1476"/>
      <c r="I294" s="1476"/>
      <c r="J294" s="1476"/>
      <c r="K294" s="1476"/>
      <c r="L294" s="1477"/>
      <c r="M294" s="690">
        <v>0</v>
      </c>
      <c r="N294" s="1254"/>
      <c r="O294" s="1254"/>
      <c r="P294" s="1254"/>
      <c r="Q294" s="1254"/>
      <c r="R294" s="1254"/>
      <c r="S294" s="1254"/>
      <c r="T294" s="1254"/>
      <c r="U294" s="1254"/>
      <c r="V294" s="1254"/>
      <c r="W294" s="1254"/>
      <c r="X294" s="1254"/>
      <c r="Y294" s="1254"/>
      <c r="Z294" s="1254"/>
      <c r="AA294" s="1254"/>
      <c r="AB294" s="1254"/>
      <c r="AC294" s="1254"/>
      <c r="AD294" s="1036"/>
      <c r="AE294" s="1016"/>
      <c r="AF294" s="1017"/>
    </row>
    <row r="295" spans="1:32" ht="15" customHeight="1" x14ac:dyDescent="0.2">
      <c r="A295" s="11">
        <v>389</v>
      </c>
      <c r="B295" s="271"/>
      <c r="C295" s="278"/>
      <c r="D295" s="278"/>
      <c r="E295" s="285"/>
      <c r="F295" s="1475" t="str">
        <f>'2. CAD NCCF'!F295:L295</f>
        <v>CCW operational, not insured</v>
      </c>
      <c r="G295" s="1476"/>
      <c r="H295" s="1476"/>
      <c r="I295" s="1476"/>
      <c r="J295" s="1476"/>
      <c r="K295" s="1476"/>
      <c r="L295" s="1477"/>
      <c r="M295" s="690">
        <v>0</v>
      </c>
      <c r="N295" s="1254"/>
      <c r="O295" s="1254"/>
      <c r="P295" s="1254"/>
      <c r="Q295" s="1254"/>
      <c r="R295" s="1254"/>
      <c r="S295" s="1254"/>
      <c r="T295" s="1254"/>
      <c r="U295" s="1254"/>
      <c r="V295" s="1254"/>
      <c r="W295" s="1254"/>
      <c r="X295" s="1254"/>
      <c r="Y295" s="1254"/>
      <c r="Z295" s="1254"/>
      <c r="AA295" s="1254"/>
      <c r="AB295" s="1254"/>
      <c r="AC295" s="1254"/>
      <c r="AD295" s="1036"/>
      <c r="AE295" s="1016"/>
      <c r="AF295" s="1017"/>
    </row>
    <row r="296" spans="1:32" ht="15" customHeight="1" x14ac:dyDescent="0.2">
      <c r="A296" s="11">
        <v>390</v>
      </c>
      <c r="B296" s="271"/>
      <c r="C296" s="274"/>
      <c r="D296" s="287"/>
      <c r="E296" s="1445" t="str">
        <f>'2. CAD NCCF'!E296:L296</f>
        <v>CCW demand - Non-operational</v>
      </c>
      <c r="F296" s="1446"/>
      <c r="G296" s="1446"/>
      <c r="H296" s="1446"/>
      <c r="I296" s="1446"/>
      <c r="J296" s="1446"/>
      <c r="K296" s="1446"/>
      <c r="L296" s="1447"/>
      <c r="M296" s="399">
        <f>SUM(M297:M300)</f>
        <v>0</v>
      </c>
      <c r="N296" s="1254"/>
      <c r="O296" s="1254"/>
      <c r="P296" s="1254"/>
      <c r="Q296" s="1254"/>
      <c r="R296" s="1254"/>
      <c r="S296" s="1254"/>
      <c r="T296" s="1254"/>
      <c r="U296" s="1254"/>
      <c r="V296" s="1254"/>
      <c r="W296" s="1254"/>
      <c r="X296" s="1254"/>
      <c r="Y296" s="1254"/>
      <c r="Z296" s="1254"/>
      <c r="AA296" s="1254"/>
      <c r="AB296" s="1254"/>
      <c r="AC296" s="1254"/>
      <c r="AD296" s="1036"/>
      <c r="AE296" s="1016"/>
      <c r="AF296" s="1017"/>
    </row>
    <row r="297" spans="1:32" ht="15" customHeight="1" x14ac:dyDescent="0.2">
      <c r="A297" s="11">
        <v>391</v>
      </c>
      <c r="B297" s="271"/>
      <c r="C297" s="278"/>
      <c r="D297" s="278"/>
      <c r="E297" s="285"/>
      <c r="F297" s="1475" t="str">
        <f>'2. CAD NCCF'!F297:L297</f>
        <v>CCW non-operational insured FI</v>
      </c>
      <c r="G297" s="1476"/>
      <c r="H297" s="1476"/>
      <c r="I297" s="1476"/>
      <c r="J297" s="1476"/>
      <c r="K297" s="1476"/>
      <c r="L297" s="1477"/>
      <c r="M297" s="690">
        <v>0</v>
      </c>
      <c r="N297" s="1254"/>
      <c r="O297" s="1254"/>
      <c r="P297" s="1254"/>
      <c r="Q297" s="1254"/>
      <c r="R297" s="1254"/>
      <c r="S297" s="1254"/>
      <c r="T297" s="1254"/>
      <c r="U297" s="1254"/>
      <c r="V297" s="1254"/>
      <c r="W297" s="1254"/>
      <c r="X297" s="1254"/>
      <c r="Y297" s="1254"/>
      <c r="Z297" s="1254"/>
      <c r="AA297" s="1254"/>
      <c r="AB297" s="1254"/>
      <c r="AC297" s="1254"/>
      <c r="AD297" s="1036"/>
      <c r="AE297" s="1016"/>
      <c r="AF297" s="1017"/>
    </row>
    <row r="298" spans="1:32" ht="15" customHeight="1" x14ac:dyDescent="0.2">
      <c r="A298" s="11">
        <v>392</v>
      </c>
      <c r="B298" s="271"/>
      <c r="C298" s="278"/>
      <c r="D298" s="278"/>
      <c r="E298" s="285"/>
      <c r="F298" s="1475" t="str">
        <f>'2. CAD NCCF'!F298:L298</f>
        <v>CCW non-operational uninsured FI</v>
      </c>
      <c r="G298" s="1476"/>
      <c r="H298" s="1476"/>
      <c r="I298" s="1476"/>
      <c r="J298" s="1476"/>
      <c r="K298" s="1476"/>
      <c r="L298" s="1477"/>
      <c r="M298" s="690">
        <v>0</v>
      </c>
      <c r="N298" s="1254"/>
      <c r="O298" s="1254"/>
      <c r="P298" s="1254"/>
      <c r="Q298" s="1254"/>
      <c r="R298" s="1254"/>
      <c r="S298" s="1254"/>
      <c r="T298" s="1254"/>
      <c r="U298" s="1254"/>
      <c r="V298" s="1254"/>
      <c r="W298" s="1254"/>
      <c r="X298" s="1254"/>
      <c r="Y298" s="1254"/>
      <c r="Z298" s="1254"/>
      <c r="AA298" s="1254"/>
      <c r="AB298" s="1254"/>
      <c r="AC298" s="1254"/>
      <c r="AD298" s="1036"/>
      <c r="AE298" s="1016"/>
      <c r="AF298" s="1017"/>
    </row>
    <row r="299" spans="1:32" ht="27.75" customHeight="1" x14ac:dyDescent="0.2">
      <c r="A299" s="11">
        <v>393</v>
      </c>
      <c r="B299" s="271"/>
      <c r="C299" s="278"/>
      <c r="D299" s="278"/>
      <c r="E299" s="285" t="s">
        <v>6</v>
      </c>
      <c r="F299" s="1475" t="str">
        <f>'2. CAD NCCF'!F299:L299</f>
        <v xml:space="preserve">CCW non-operational insured (corp, sovereigns, central bank, PSE, MDB) </v>
      </c>
      <c r="G299" s="1476"/>
      <c r="H299" s="1476"/>
      <c r="I299" s="1476"/>
      <c r="J299" s="1476"/>
      <c r="K299" s="1476"/>
      <c r="L299" s="1477"/>
      <c r="M299" s="690">
        <v>0</v>
      </c>
      <c r="N299" s="1254"/>
      <c r="O299" s="1254"/>
      <c r="P299" s="1254"/>
      <c r="Q299" s="1254"/>
      <c r="R299" s="1254"/>
      <c r="S299" s="1254"/>
      <c r="T299" s="1254"/>
      <c r="U299" s="1254"/>
      <c r="V299" s="1254"/>
      <c r="W299" s="1254"/>
      <c r="X299" s="1254"/>
      <c r="Y299" s="1254"/>
      <c r="Z299" s="1254"/>
      <c r="AA299" s="1254"/>
      <c r="AB299" s="1254"/>
      <c r="AC299" s="1254"/>
      <c r="AD299" s="1036"/>
      <c r="AE299" s="1016"/>
      <c r="AF299" s="1017"/>
    </row>
    <row r="300" spans="1:32" ht="27.75" customHeight="1" x14ac:dyDescent="0.2">
      <c r="A300" s="11">
        <v>394</v>
      </c>
      <c r="B300" s="271"/>
      <c r="C300" s="272"/>
      <c r="D300" s="272"/>
      <c r="E300" s="272"/>
      <c r="F300" s="1475" t="str">
        <f>'2. CAD NCCF'!F300:L300</f>
        <v xml:space="preserve">CCW non-operational uninsured (corp, sovereigns, central bank, PSE, MDB) </v>
      </c>
      <c r="G300" s="1476"/>
      <c r="H300" s="1476"/>
      <c r="I300" s="1476"/>
      <c r="J300" s="1476"/>
      <c r="K300" s="1476"/>
      <c r="L300" s="1477"/>
      <c r="M300" s="690">
        <v>0</v>
      </c>
      <c r="N300" s="977"/>
      <c r="O300" s="977"/>
      <c r="P300" s="977"/>
      <c r="Q300" s="977"/>
      <c r="R300" s="977"/>
      <c r="S300" s="977"/>
      <c r="T300" s="977"/>
      <c r="U300" s="977"/>
      <c r="V300" s="977"/>
      <c r="W300" s="977"/>
      <c r="X300" s="977"/>
      <c r="Y300" s="977"/>
      <c r="Z300" s="977"/>
      <c r="AA300" s="977"/>
      <c r="AB300" s="977"/>
      <c r="AC300" s="977"/>
      <c r="AD300" s="1036"/>
      <c r="AE300" s="1016"/>
      <c r="AF300" s="1017"/>
    </row>
    <row r="301" spans="1:32" x14ac:dyDescent="0.2">
      <c r="A301" s="11">
        <v>395</v>
      </c>
      <c r="B301" s="271"/>
      <c r="C301" s="272"/>
      <c r="D301" s="272"/>
      <c r="E301" s="1630" t="str">
        <f>'2. CAD NCCF'!E301:L301</f>
        <v xml:space="preserve">CCW demand term deposit </v>
      </c>
      <c r="F301" s="1631"/>
      <c r="G301" s="1631"/>
      <c r="H301" s="1631"/>
      <c r="I301" s="1631"/>
      <c r="J301" s="1631"/>
      <c r="K301" s="1631"/>
      <c r="L301" s="1632"/>
      <c r="M301" s="399">
        <f>SUM(M302:M306)</f>
        <v>0</v>
      </c>
      <c r="N301" s="402">
        <f t="shared" ref="N301:AC301" si="64">SUBTOTAL(9,N302:N306)</f>
        <v>0</v>
      </c>
      <c r="O301" s="406">
        <f t="shared" si="64"/>
        <v>0</v>
      </c>
      <c r="P301" s="405">
        <f t="shared" si="64"/>
        <v>0</v>
      </c>
      <c r="Q301" s="407">
        <f t="shared" si="64"/>
        <v>0</v>
      </c>
      <c r="R301" s="406">
        <f t="shared" si="64"/>
        <v>0</v>
      </c>
      <c r="S301" s="406">
        <f t="shared" si="64"/>
        <v>0</v>
      </c>
      <c r="T301" s="406">
        <f t="shared" si="64"/>
        <v>0</v>
      </c>
      <c r="U301" s="406">
        <f t="shared" si="64"/>
        <v>0</v>
      </c>
      <c r="V301" s="406">
        <f t="shared" si="64"/>
        <v>0</v>
      </c>
      <c r="W301" s="406">
        <f t="shared" si="64"/>
        <v>0</v>
      </c>
      <c r="X301" s="406">
        <f t="shared" si="64"/>
        <v>0</v>
      </c>
      <c r="Y301" s="406">
        <f t="shared" si="64"/>
        <v>0</v>
      </c>
      <c r="Z301" s="406">
        <f t="shared" si="64"/>
        <v>0</v>
      </c>
      <c r="AA301" s="406">
        <f t="shared" si="64"/>
        <v>0</v>
      </c>
      <c r="AB301" s="416">
        <f t="shared" si="64"/>
        <v>0</v>
      </c>
      <c r="AC301" s="430">
        <f t="shared" si="64"/>
        <v>0</v>
      </c>
      <c r="AD301" s="1015"/>
      <c r="AE301" s="1016"/>
      <c r="AF301" s="1017"/>
    </row>
    <row r="302" spans="1:32" ht="27.75" customHeight="1" x14ac:dyDescent="0.2">
      <c r="A302" s="11">
        <v>396</v>
      </c>
      <c r="B302" s="271"/>
      <c r="C302" s="278"/>
      <c r="D302" s="278"/>
      <c r="E302" s="285"/>
      <c r="F302" s="1475" t="str">
        <f>'2. CAD NCCF'!F302:L302</f>
        <v>CCW term, original term &lt;30 days, insured within approved jurisdiction</v>
      </c>
      <c r="G302" s="1476"/>
      <c r="H302" s="1476"/>
      <c r="I302" s="1476"/>
      <c r="J302" s="1476"/>
      <c r="K302" s="1476"/>
      <c r="L302" s="1477"/>
      <c r="M302" s="690">
        <v>0</v>
      </c>
      <c r="N302" s="691">
        <v>0</v>
      </c>
      <c r="O302" s="692">
        <v>0</v>
      </c>
      <c r="P302" s="692">
        <v>0</v>
      </c>
      <c r="Q302" s="697">
        <v>0</v>
      </c>
      <c r="R302" s="1166"/>
      <c r="S302" s="1703"/>
      <c r="T302" s="1703"/>
      <c r="U302" s="1703"/>
      <c r="V302" s="1703"/>
      <c r="W302" s="1703"/>
      <c r="X302" s="1703"/>
      <c r="Y302" s="1703"/>
      <c r="Z302" s="1703"/>
      <c r="AA302" s="1703"/>
      <c r="AB302" s="1704"/>
      <c r="AC302" s="1175"/>
      <c r="AD302" s="1015"/>
      <c r="AE302" s="1016"/>
      <c r="AF302" s="1017"/>
    </row>
    <row r="303" spans="1:32" ht="27.75" customHeight="1" x14ac:dyDescent="0.2">
      <c r="A303" s="11">
        <v>397</v>
      </c>
      <c r="B303" s="271"/>
      <c r="C303" s="278"/>
      <c r="D303" s="278"/>
      <c r="E303" s="285"/>
      <c r="F303" s="1475" t="str">
        <f>'2. CAD NCCF'!F303:L303</f>
        <v>CCW term, original term &lt;30 days, insured outside of approved jurisdiction</v>
      </c>
      <c r="G303" s="1476"/>
      <c r="H303" s="1476"/>
      <c r="I303" s="1476"/>
      <c r="J303" s="1476"/>
      <c r="K303" s="1476"/>
      <c r="L303" s="1477"/>
      <c r="M303" s="690">
        <v>0</v>
      </c>
      <c r="N303" s="691">
        <v>0</v>
      </c>
      <c r="O303" s="692">
        <v>0</v>
      </c>
      <c r="P303" s="692">
        <v>0</v>
      </c>
      <c r="Q303" s="697">
        <v>0</v>
      </c>
      <c r="R303" s="1705"/>
      <c r="S303" s="1706"/>
      <c r="T303" s="1706"/>
      <c r="U303" s="1706"/>
      <c r="V303" s="1706"/>
      <c r="W303" s="1706"/>
      <c r="X303" s="1706"/>
      <c r="Y303" s="1706"/>
      <c r="Z303" s="1706"/>
      <c r="AA303" s="1706"/>
      <c r="AB303" s="1418"/>
      <c r="AC303" s="1180"/>
      <c r="AD303" s="1015"/>
      <c r="AE303" s="1016"/>
      <c r="AF303" s="1017"/>
    </row>
    <row r="304" spans="1:32" ht="15" customHeight="1" x14ac:dyDescent="0.2">
      <c r="A304" s="11">
        <v>397</v>
      </c>
      <c r="B304" s="271"/>
      <c r="C304" s="278"/>
      <c r="D304" s="278"/>
      <c r="E304" s="285"/>
      <c r="F304" s="1475" t="str">
        <f>'2. CAD NCCF'!F304:L304</f>
        <v>CCW term, original term &lt;30 days, not insured</v>
      </c>
      <c r="G304" s="1476"/>
      <c r="H304" s="1476"/>
      <c r="I304" s="1476"/>
      <c r="J304" s="1476"/>
      <c r="K304" s="1476"/>
      <c r="L304" s="1477"/>
      <c r="M304" s="690">
        <v>0</v>
      </c>
      <c r="N304" s="691">
        <v>0</v>
      </c>
      <c r="O304" s="692">
        <v>0</v>
      </c>
      <c r="P304" s="692">
        <v>0</v>
      </c>
      <c r="Q304" s="697">
        <v>0</v>
      </c>
      <c r="R304" s="1707"/>
      <c r="S304" s="1416"/>
      <c r="T304" s="1416"/>
      <c r="U304" s="1416"/>
      <c r="V304" s="1416"/>
      <c r="W304" s="1416"/>
      <c r="X304" s="1416"/>
      <c r="Y304" s="1416"/>
      <c r="Z304" s="1416"/>
      <c r="AA304" s="1416"/>
      <c r="AB304" s="1419"/>
      <c r="AC304" s="1181"/>
      <c r="AD304" s="1015"/>
      <c r="AE304" s="1016"/>
      <c r="AF304" s="1017"/>
    </row>
    <row r="305" spans="1:32" ht="15" customHeight="1" x14ac:dyDescent="0.2">
      <c r="A305" s="11">
        <v>397</v>
      </c>
      <c r="B305" s="271"/>
      <c r="C305" s="278"/>
      <c r="D305" s="278"/>
      <c r="E305" s="285"/>
      <c r="F305" s="1475" t="str">
        <f>'2. CAD NCCF'!F305:L305</f>
        <v>CCW term, original term &gt;30 days and non-operational term</v>
      </c>
      <c r="G305" s="1476"/>
      <c r="H305" s="1476"/>
      <c r="I305" s="1476"/>
      <c r="J305" s="1476"/>
      <c r="K305" s="1476"/>
      <c r="L305" s="1477"/>
      <c r="M305" s="690">
        <v>0</v>
      </c>
      <c r="N305" s="691">
        <v>0</v>
      </c>
      <c r="O305" s="692">
        <v>0</v>
      </c>
      <c r="P305" s="692">
        <v>0</v>
      </c>
      <c r="Q305" s="697">
        <v>0</v>
      </c>
      <c r="R305" s="692">
        <v>0</v>
      </c>
      <c r="S305" s="693">
        <v>0</v>
      </c>
      <c r="T305" s="692">
        <v>0</v>
      </c>
      <c r="U305" s="693">
        <v>0</v>
      </c>
      <c r="V305" s="692">
        <v>0</v>
      </c>
      <c r="W305" s="693">
        <v>0</v>
      </c>
      <c r="X305" s="692">
        <v>0</v>
      </c>
      <c r="Y305" s="693">
        <v>0</v>
      </c>
      <c r="Z305" s="692">
        <v>0</v>
      </c>
      <c r="AA305" s="693">
        <v>0</v>
      </c>
      <c r="AB305" s="698">
        <v>0</v>
      </c>
      <c r="AC305" s="690">
        <v>0</v>
      </c>
      <c r="AD305" s="1015"/>
      <c r="AE305" s="1016"/>
      <c r="AF305" s="1017"/>
    </row>
    <row r="306" spans="1:32" ht="15" customHeight="1" x14ac:dyDescent="0.2">
      <c r="A306" s="11">
        <v>397</v>
      </c>
      <c r="B306" s="271"/>
      <c r="C306" s="278"/>
      <c r="D306" s="278"/>
      <c r="E306" s="285"/>
      <c r="F306" s="1475" t="str">
        <f>'2. CAD NCCF'!F306:L306</f>
        <v>Wholesale term</v>
      </c>
      <c r="G306" s="1476"/>
      <c r="H306" s="1476"/>
      <c r="I306" s="1476"/>
      <c r="J306" s="1476"/>
      <c r="K306" s="1476"/>
      <c r="L306" s="1477"/>
      <c r="M306" s="690">
        <v>0</v>
      </c>
      <c r="N306" s="691">
        <v>0</v>
      </c>
      <c r="O306" s="692">
        <v>0</v>
      </c>
      <c r="P306" s="692">
        <v>0</v>
      </c>
      <c r="Q306" s="697">
        <v>0</v>
      </c>
      <c r="R306" s="692">
        <v>0</v>
      </c>
      <c r="S306" s="693">
        <v>0</v>
      </c>
      <c r="T306" s="692">
        <v>0</v>
      </c>
      <c r="U306" s="693">
        <v>0</v>
      </c>
      <c r="V306" s="692">
        <v>0</v>
      </c>
      <c r="W306" s="693">
        <v>0</v>
      </c>
      <c r="X306" s="692">
        <v>0</v>
      </c>
      <c r="Y306" s="693">
        <v>0</v>
      </c>
      <c r="Z306" s="692">
        <v>0</v>
      </c>
      <c r="AA306" s="693">
        <v>0</v>
      </c>
      <c r="AB306" s="698">
        <v>0</v>
      </c>
      <c r="AC306" s="699">
        <v>0</v>
      </c>
      <c r="AD306" s="1015"/>
      <c r="AE306" s="1016"/>
      <c r="AF306" s="1017"/>
    </row>
    <row r="307" spans="1:32" ht="15" customHeight="1" x14ac:dyDescent="0.2">
      <c r="A307" s="11">
        <v>385</v>
      </c>
      <c r="B307" s="271"/>
      <c r="C307" s="274"/>
      <c r="D307" s="1472" t="str">
        <f>'2. CAD NCCF'!D307:AF307</f>
        <v>Other deposits/guarantees</v>
      </c>
      <c r="E307" s="1473"/>
      <c r="F307" s="1473"/>
      <c r="G307" s="1473"/>
      <c r="H307" s="1473"/>
      <c r="I307" s="1473"/>
      <c r="J307" s="1473"/>
      <c r="K307" s="1473"/>
      <c r="L307" s="1473"/>
      <c r="M307" s="1473"/>
      <c r="N307" s="1473"/>
      <c r="O307" s="1473"/>
      <c r="P307" s="1473"/>
      <c r="Q307" s="1473"/>
      <c r="R307" s="1473"/>
      <c r="S307" s="1473"/>
      <c r="T307" s="1473"/>
      <c r="U307" s="1473"/>
      <c r="V307" s="1473"/>
      <c r="W307" s="1473"/>
      <c r="X307" s="1473"/>
      <c r="Y307" s="1473"/>
      <c r="Z307" s="1473"/>
      <c r="AA307" s="1473"/>
      <c r="AB307" s="1473"/>
      <c r="AC307" s="1473"/>
      <c r="AD307" s="1473"/>
      <c r="AE307" s="1473"/>
      <c r="AF307" s="1474"/>
    </row>
    <row r="308" spans="1:32" ht="15" customHeight="1" x14ac:dyDescent="0.2">
      <c r="A308" s="11">
        <v>386</v>
      </c>
      <c r="B308" s="271"/>
      <c r="C308" s="274"/>
      <c r="D308" s="287"/>
      <c r="E308" s="1445" t="str">
        <f>'2. CAD NCCF'!E308:L308</f>
        <v>Customers' bank acceptances (BAs) issued</v>
      </c>
      <c r="F308" s="1446"/>
      <c r="G308" s="1446"/>
      <c r="H308" s="1446"/>
      <c r="I308" s="1446"/>
      <c r="J308" s="1446"/>
      <c r="K308" s="1446"/>
      <c r="L308" s="1447"/>
      <c r="M308" s="399">
        <f>SUM(M309:M311)</f>
        <v>0</v>
      </c>
      <c r="N308" s="402">
        <f t="shared" ref="N308:AC308" si="65">SUBTOTAL(9,N309:N311)</f>
        <v>0</v>
      </c>
      <c r="O308" s="406">
        <f t="shared" si="65"/>
        <v>0</v>
      </c>
      <c r="P308" s="405">
        <f t="shared" si="65"/>
        <v>0</v>
      </c>
      <c r="Q308" s="407">
        <f t="shared" si="65"/>
        <v>0</v>
      </c>
      <c r="R308" s="406">
        <f t="shared" si="65"/>
        <v>0</v>
      </c>
      <c r="S308" s="406">
        <f t="shared" si="65"/>
        <v>0</v>
      </c>
      <c r="T308" s="406">
        <f t="shared" si="65"/>
        <v>0</v>
      </c>
      <c r="U308" s="406">
        <f t="shared" si="65"/>
        <v>0</v>
      </c>
      <c r="V308" s="406">
        <f t="shared" si="65"/>
        <v>0</v>
      </c>
      <c r="W308" s="406">
        <f t="shared" si="65"/>
        <v>0</v>
      </c>
      <c r="X308" s="406">
        <f t="shared" si="65"/>
        <v>0</v>
      </c>
      <c r="Y308" s="406">
        <f t="shared" si="65"/>
        <v>0</v>
      </c>
      <c r="Z308" s="406">
        <f t="shared" si="65"/>
        <v>0</v>
      </c>
      <c r="AA308" s="406">
        <f t="shared" si="65"/>
        <v>0</v>
      </c>
      <c r="AB308" s="416">
        <f t="shared" si="65"/>
        <v>0</v>
      </c>
      <c r="AC308" s="399">
        <f t="shared" si="65"/>
        <v>0</v>
      </c>
      <c r="AD308" s="1015"/>
      <c r="AE308" s="1016"/>
      <c r="AF308" s="1017"/>
    </row>
    <row r="309" spans="1:32" ht="15" customHeight="1" x14ac:dyDescent="0.2">
      <c r="A309" s="11">
        <v>387</v>
      </c>
      <c r="B309" s="271"/>
      <c r="C309" s="278"/>
      <c r="D309" s="278"/>
      <c r="E309" s="285"/>
      <c r="F309" s="1475" t="str">
        <f>'2. CAD NCCF'!F309:L309</f>
        <v>1 month bank acceptance issued</v>
      </c>
      <c r="G309" s="1476"/>
      <c r="H309" s="1476"/>
      <c r="I309" s="1476"/>
      <c r="J309" s="1476"/>
      <c r="K309" s="1476"/>
      <c r="L309" s="1477"/>
      <c r="M309" s="690">
        <v>0</v>
      </c>
      <c r="N309" s="691">
        <v>0</v>
      </c>
      <c r="O309" s="692">
        <v>0</v>
      </c>
      <c r="P309" s="692">
        <v>0</v>
      </c>
      <c r="Q309" s="697">
        <v>0</v>
      </c>
      <c r="R309" s="1178"/>
      <c r="S309" s="1167"/>
      <c r="T309" s="1167"/>
      <c r="U309" s="1167"/>
      <c r="V309" s="1167"/>
      <c r="W309" s="1167"/>
      <c r="X309" s="1167"/>
      <c r="Y309" s="1167"/>
      <c r="Z309" s="1167"/>
      <c r="AA309" s="1167"/>
      <c r="AB309" s="1168"/>
      <c r="AC309" s="1175"/>
      <c r="AD309" s="1015"/>
      <c r="AE309" s="1016"/>
      <c r="AF309" s="1017"/>
    </row>
    <row r="310" spans="1:32" ht="15" customHeight="1" x14ac:dyDescent="0.2">
      <c r="A310" s="11">
        <v>388</v>
      </c>
      <c r="B310" s="271"/>
      <c r="C310" s="278"/>
      <c r="D310" s="278"/>
      <c r="E310" s="285"/>
      <c r="F310" s="1475" t="str">
        <f>'2. CAD NCCF'!F310:L310</f>
        <v>2 month bank acceptance issued</v>
      </c>
      <c r="G310" s="1476"/>
      <c r="H310" s="1476"/>
      <c r="I310" s="1476"/>
      <c r="J310" s="1476"/>
      <c r="K310" s="1476"/>
      <c r="L310" s="1477"/>
      <c r="M310" s="690">
        <v>0</v>
      </c>
      <c r="N310" s="691">
        <v>0</v>
      </c>
      <c r="O310" s="692">
        <v>0</v>
      </c>
      <c r="P310" s="692">
        <v>0</v>
      </c>
      <c r="Q310" s="697">
        <v>0</v>
      </c>
      <c r="R310" s="692">
        <v>0</v>
      </c>
      <c r="S310" s="1179"/>
      <c r="T310" s="1417"/>
      <c r="U310" s="1417"/>
      <c r="V310" s="1417"/>
      <c r="W310" s="1417"/>
      <c r="X310" s="1417"/>
      <c r="Y310" s="1417"/>
      <c r="Z310" s="1417"/>
      <c r="AA310" s="1417"/>
      <c r="AB310" s="1418"/>
      <c r="AC310" s="1180"/>
      <c r="AD310" s="1015"/>
      <c r="AE310" s="1016"/>
      <c r="AF310" s="1017"/>
    </row>
    <row r="311" spans="1:32" ht="15" customHeight="1" x14ac:dyDescent="0.2">
      <c r="A311" s="11">
        <v>389</v>
      </c>
      <c r="B311" s="271"/>
      <c r="C311" s="278"/>
      <c r="D311" s="278"/>
      <c r="E311" s="285"/>
      <c r="F311" s="1475" t="str">
        <f>'2. CAD NCCF'!F311:L311</f>
        <v>3 month bank acceptance issued</v>
      </c>
      <c r="G311" s="1476"/>
      <c r="H311" s="1476"/>
      <c r="I311" s="1476"/>
      <c r="J311" s="1476"/>
      <c r="K311" s="1476"/>
      <c r="L311" s="1477"/>
      <c r="M311" s="690">
        <v>0</v>
      </c>
      <c r="N311" s="691">
        <v>0</v>
      </c>
      <c r="O311" s="692">
        <v>0</v>
      </c>
      <c r="P311" s="692">
        <v>0</v>
      </c>
      <c r="Q311" s="697">
        <v>0</v>
      </c>
      <c r="R311" s="692">
        <v>0</v>
      </c>
      <c r="S311" s="693">
        <v>0</v>
      </c>
      <c r="T311" s="1179"/>
      <c r="U311" s="1416"/>
      <c r="V311" s="1416"/>
      <c r="W311" s="1416"/>
      <c r="X311" s="1416"/>
      <c r="Y311" s="1416"/>
      <c r="Z311" s="1416"/>
      <c r="AA311" s="1416"/>
      <c r="AB311" s="1419"/>
      <c r="AC311" s="1181"/>
      <c r="AD311" s="1015"/>
      <c r="AE311" s="1016"/>
      <c r="AF311" s="1017"/>
    </row>
    <row r="312" spans="1:32" ht="15" customHeight="1" x14ac:dyDescent="0.2">
      <c r="A312" s="11">
        <v>390</v>
      </c>
      <c r="B312" s="271"/>
      <c r="C312" s="274"/>
      <c r="D312" s="287"/>
      <c r="E312" s="1445" t="str">
        <f>'2. CAD NCCF'!E312:L312</f>
        <v>Other deposits</v>
      </c>
      <c r="F312" s="1446"/>
      <c r="G312" s="1446"/>
      <c r="H312" s="1446"/>
      <c r="I312" s="1446"/>
      <c r="J312" s="1446"/>
      <c r="K312" s="1446"/>
      <c r="L312" s="1447"/>
      <c r="M312" s="399">
        <f>SUM(M313:M314)</f>
        <v>0</v>
      </c>
      <c r="N312" s="402">
        <f t="shared" ref="N312:AC312" si="66">SUBTOTAL(9,N313:N314)</f>
        <v>0</v>
      </c>
      <c r="O312" s="406">
        <f t="shared" si="66"/>
        <v>0</v>
      </c>
      <c r="P312" s="405">
        <f t="shared" si="66"/>
        <v>0</v>
      </c>
      <c r="Q312" s="407">
        <f t="shared" si="66"/>
        <v>0</v>
      </c>
      <c r="R312" s="406">
        <f t="shared" si="66"/>
        <v>0</v>
      </c>
      <c r="S312" s="406">
        <f t="shared" si="66"/>
        <v>0</v>
      </c>
      <c r="T312" s="406">
        <f t="shared" si="66"/>
        <v>0</v>
      </c>
      <c r="U312" s="406">
        <f t="shared" si="66"/>
        <v>0</v>
      </c>
      <c r="V312" s="406">
        <f t="shared" si="66"/>
        <v>0</v>
      </c>
      <c r="W312" s="406">
        <f t="shared" si="66"/>
        <v>0</v>
      </c>
      <c r="X312" s="406">
        <f t="shared" si="66"/>
        <v>0</v>
      </c>
      <c r="Y312" s="406">
        <f t="shared" si="66"/>
        <v>0</v>
      </c>
      <c r="Z312" s="406">
        <f t="shared" si="66"/>
        <v>0</v>
      </c>
      <c r="AA312" s="406">
        <f t="shared" si="66"/>
        <v>0</v>
      </c>
      <c r="AB312" s="416">
        <f t="shared" si="66"/>
        <v>0</v>
      </c>
      <c r="AC312" s="399">
        <f t="shared" si="66"/>
        <v>0</v>
      </c>
      <c r="AD312" s="1015"/>
      <c r="AE312" s="1016"/>
      <c r="AF312" s="1017"/>
    </row>
    <row r="313" spans="1:32" ht="15" customHeight="1" x14ac:dyDescent="0.2">
      <c r="A313" s="11">
        <v>391</v>
      </c>
      <c r="B313" s="271"/>
      <c r="C313" s="278"/>
      <c r="D313" s="278"/>
      <c r="E313" s="285"/>
      <c r="F313" s="1475" t="str">
        <f>'2. CAD NCCF'!F313:L313</f>
        <v>Swapped intrabank deposits</v>
      </c>
      <c r="G313" s="1476"/>
      <c r="H313" s="1476"/>
      <c r="I313" s="1476"/>
      <c r="J313" s="1476"/>
      <c r="K313" s="1476"/>
      <c r="L313" s="1477"/>
      <c r="M313" s="690">
        <v>0</v>
      </c>
      <c r="N313" s="691">
        <v>0</v>
      </c>
      <c r="O313" s="692">
        <v>0</v>
      </c>
      <c r="P313" s="692">
        <v>0</v>
      </c>
      <c r="Q313" s="697">
        <v>0</v>
      </c>
      <c r="R313" s="692">
        <v>0</v>
      </c>
      <c r="S313" s="693">
        <v>0</v>
      </c>
      <c r="T313" s="692">
        <v>0</v>
      </c>
      <c r="U313" s="693">
        <v>0</v>
      </c>
      <c r="V313" s="692">
        <v>0</v>
      </c>
      <c r="W313" s="693">
        <v>0</v>
      </c>
      <c r="X313" s="692">
        <v>0</v>
      </c>
      <c r="Y313" s="693">
        <v>0</v>
      </c>
      <c r="Z313" s="692">
        <v>0</v>
      </c>
      <c r="AA313" s="693">
        <v>0</v>
      </c>
      <c r="AB313" s="698">
        <v>0</v>
      </c>
      <c r="AC313" s="690">
        <v>0</v>
      </c>
      <c r="AD313" s="1015"/>
      <c r="AE313" s="1016"/>
      <c r="AF313" s="1017"/>
    </row>
    <row r="314" spans="1:32" ht="15" customHeight="1" x14ac:dyDescent="0.2">
      <c r="A314" s="11">
        <v>392</v>
      </c>
      <c r="B314" s="271"/>
      <c r="C314" s="278"/>
      <c r="D314" s="278"/>
      <c r="E314" s="285"/>
      <c r="F314" s="1475" t="str">
        <f>'2. CAD NCCF'!F314:L314</f>
        <v>Deposits from affiliates</v>
      </c>
      <c r="G314" s="1476"/>
      <c r="H314" s="1476"/>
      <c r="I314" s="1476"/>
      <c r="J314" s="1476"/>
      <c r="K314" s="1476"/>
      <c r="L314" s="1477"/>
      <c r="M314" s="690">
        <v>0</v>
      </c>
      <c r="N314" s="691">
        <v>0</v>
      </c>
      <c r="O314" s="692">
        <v>0</v>
      </c>
      <c r="P314" s="692">
        <v>0</v>
      </c>
      <c r="Q314" s="697">
        <v>0</v>
      </c>
      <c r="R314" s="692">
        <v>0</v>
      </c>
      <c r="S314" s="693">
        <v>0</v>
      </c>
      <c r="T314" s="692">
        <v>0</v>
      </c>
      <c r="U314" s="693">
        <v>0</v>
      </c>
      <c r="V314" s="692">
        <v>0</v>
      </c>
      <c r="W314" s="693">
        <v>0</v>
      </c>
      <c r="X314" s="692">
        <v>0</v>
      </c>
      <c r="Y314" s="693">
        <v>0</v>
      </c>
      <c r="Z314" s="692">
        <v>0</v>
      </c>
      <c r="AA314" s="693">
        <v>0</v>
      </c>
      <c r="AB314" s="698">
        <v>0</v>
      </c>
      <c r="AC314" s="690">
        <v>0</v>
      </c>
      <c r="AD314" s="1015"/>
      <c r="AE314" s="1016"/>
      <c r="AF314" s="1017"/>
    </row>
    <row r="315" spans="1:32" ht="15" customHeight="1" x14ac:dyDescent="0.2">
      <c r="A315" s="11">
        <v>326</v>
      </c>
      <c r="B315" s="271"/>
      <c r="C315" s="1532" t="str">
        <f>'2. CAD NCCF'!C315:AF315</f>
        <v>Wholesale Issuance</v>
      </c>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c r="AB315" s="1514"/>
      <c r="AC315" s="1514"/>
      <c r="AD315" s="1514"/>
      <c r="AE315" s="1514"/>
      <c r="AF315" s="1533"/>
    </row>
    <row r="316" spans="1:32" ht="15" customHeight="1" x14ac:dyDescent="0.2">
      <c r="A316" s="11">
        <v>327</v>
      </c>
      <c r="B316" s="271"/>
      <c r="C316" s="274"/>
      <c r="D316" s="1472" t="str">
        <f>'2. CAD NCCF'!D316:L316</f>
        <v>Wholesale unsecured debt issuance</v>
      </c>
      <c r="E316" s="1473"/>
      <c r="F316" s="1473"/>
      <c r="G316" s="1473"/>
      <c r="H316" s="1473"/>
      <c r="I316" s="1473"/>
      <c r="J316" s="1473"/>
      <c r="K316" s="1473"/>
      <c r="L316" s="1473"/>
      <c r="M316" s="399">
        <f>SUM(M317:M322)</f>
        <v>0</v>
      </c>
      <c r="N316" s="402">
        <f t="shared" ref="N316:AC316" si="67">SUBTOTAL(9,N317:N322)</f>
        <v>0</v>
      </c>
      <c r="O316" s="406">
        <f t="shared" si="67"/>
        <v>0</v>
      </c>
      <c r="P316" s="405">
        <f t="shared" si="67"/>
        <v>0</v>
      </c>
      <c r="Q316" s="407">
        <f t="shared" si="67"/>
        <v>0</v>
      </c>
      <c r="R316" s="406">
        <f t="shared" si="67"/>
        <v>0</v>
      </c>
      <c r="S316" s="406">
        <f t="shared" si="67"/>
        <v>0</v>
      </c>
      <c r="T316" s="406">
        <f t="shared" si="67"/>
        <v>0</v>
      </c>
      <c r="U316" s="406">
        <f t="shared" si="67"/>
        <v>0</v>
      </c>
      <c r="V316" s="406">
        <f t="shared" si="67"/>
        <v>0</v>
      </c>
      <c r="W316" s="406">
        <f t="shared" si="67"/>
        <v>0</v>
      </c>
      <c r="X316" s="406">
        <f t="shared" si="67"/>
        <v>0</v>
      </c>
      <c r="Y316" s="406">
        <f t="shared" si="67"/>
        <v>0</v>
      </c>
      <c r="Z316" s="406">
        <f t="shared" si="67"/>
        <v>0</v>
      </c>
      <c r="AA316" s="406">
        <f t="shared" si="67"/>
        <v>0</v>
      </c>
      <c r="AB316" s="416">
        <f t="shared" si="67"/>
        <v>0</v>
      </c>
      <c r="AC316" s="399">
        <f t="shared" si="67"/>
        <v>0</v>
      </c>
      <c r="AD316" s="1015"/>
      <c r="AE316" s="1016"/>
      <c r="AF316" s="1017"/>
    </row>
    <row r="317" spans="1:32" ht="15" customHeight="1" x14ac:dyDescent="0.2">
      <c r="A317" s="11">
        <v>328</v>
      </c>
      <c r="B317" s="271"/>
      <c r="C317" s="283"/>
      <c r="D317" s="283"/>
      <c r="E317" s="284"/>
      <c r="F317" s="1501" t="str">
        <f>'2. CAD NCCF'!F317:L317</f>
        <v>Bankers' acceptances (BAs)</v>
      </c>
      <c r="G317" s="1502"/>
      <c r="H317" s="1502"/>
      <c r="I317" s="1502"/>
      <c r="J317" s="1502"/>
      <c r="K317" s="1502"/>
      <c r="L317" s="1503"/>
      <c r="M317" s="690">
        <v>0</v>
      </c>
      <c r="N317" s="691">
        <v>0</v>
      </c>
      <c r="O317" s="692">
        <v>0</v>
      </c>
      <c r="P317" s="692">
        <v>0</v>
      </c>
      <c r="Q317" s="697">
        <v>0</v>
      </c>
      <c r="R317" s="692">
        <v>0</v>
      </c>
      <c r="S317" s="693">
        <v>0</v>
      </c>
      <c r="T317" s="693">
        <v>0</v>
      </c>
      <c r="U317" s="693">
        <v>0</v>
      </c>
      <c r="V317" s="693">
        <v>0</v>
      </c>
      <c r="W317" s="693">
        <v>0</v>
      </c>
      <c r="X317" s="693">
        <v>0</v>
      </c>
      <c r="Y317" s="693">
        <v>0</v>
      </c>
      <c r="Z317" s="693">
        <v>0</v>
      </c>
      <c r="AA317" s="693">
        <v>0</v>
      </c>
      <c r="AB317" s="693">
        <v>0</v>
      </c>
      <c r="AC317" s="690">
        <v>0</v>
      </c>
      <c r="AD317" s="1015"/>
      <c r="AE317" s="1016"/>
      <c r="AF317" s="1017"/>
    </row>
    <row r="318" spans="1:32" ht="15" customHeight="1" x14ac:dyDescent="0.2">
      <c r="A318" s="11">
        <v>329</v>
      </c>
      <c r="B318" s="271"/>
      <c r="C318" s="283"/>
      <c r="D318" s="283"/>
      <c r="E318" s="284"/>
      <c r="F318" s="1501" t="str">
        <f>'2. CAD NCCF'!F318:L318</f>
        <v>Commercial paper issued</v>
      </c>
      <c r="G318" s="1502"/>
      <c r="H318" s="1502"/>
      <c r="I318" s="1502"/>
      <c r="J318" s="1502"/>
      <c r="K318" s="1502"/>
      <c r="L318" s="1503"/>
      <c r="M318" s="690">
        <v>0</v>
      </c>
      <c r="N318" s="691">
        <v>0</v>
      </c>
      <c r="O318" s="692">
        <v>0</v>
      </c>
      <c r="P318" s="692">
        <v>0</v>
      </c>
      <c r="Q318" s="697">
        <v>0</v>
      </c>
      <c r="R318" s="692">
        <v>0</v>
      </c>
      <c r="S318" s="693">
        <v>0</v>
      </c>
      <c r="T318" s="693">
        <v>0</v>
      </c>
      <c r="U318" s="693">
        <v>0</v>
      </c>
      <c r="V318" s="693">
        <v>0</v>
      </c>
      <c r="W318" s="693">
        <v>0</v>
      </c>
      <c r="X318" s="692">
        <v>0</v>
      </c>
      <c r="Y318" s="693">
        <v>0</v>
      </c>
      <c r="Z318" s="692">
        <v>0</v>
      </c>
      <c r="AA318" s="693">
        <v>0</v>
      </c>
      <c r="AB318" s="693">
        <v>0</v>
      </c>
      <c r="AC318" s="690">
        <v>0</v>
      </c>
      <c r="AD318" s="1015"/>
      <c r="AE318" s="1016"/>
      <c r="AF318" s="1017"/>
    </row>
    <row r="319" spans="1:32" ht="15" customHeight="1" x14ac:dyDescent="0.2">
      <c r="A319" s="11">
        <v>330</v>
      </c>
      <c r="B319" s="271"/>
      <c r="C319" s="283"/>
      <c r="D319" s="283"/>
      <c r="E319" s="284"/>
      <c r="F319" s="1501" t="str">
        <f>'2. CAD NCCF'!F319:L319</f>
        <v>Certificates of deposit and bearer deposit notes issued</v>
      </c>
      <c r="G319" s="1502"/>
      <c r="H319" s="1502"/>
      <c r="I319" s="1502"/>
      <c r="J319" s="1502"/>
      <c r="K319" s="1502"/>
      <c r="L319" s="1503"/>
      <c r="M319" s="690">
        <v>0</v>
      </c>
      <c r="N319" s="691">
        <v>0</v>
      </c>
      <c r="O319" s="692">
        <v>0</v>
      </c>
      <c r="P319" s="692">
        <v>0</v>
      </c>
      <c r="Q319" s="697">
        <v>0</v>
      </c>
      <c r="R319" s="692">
        <v>0</v>
      </c>
      <c r="S319" s="693">
        <v>0</v>
      </c>
      <c r="T319" s="693">
        <v>0</v>
      </c>
      <c r="U319" s="693">
        <v>0</v>
      </c>
      <c r="V319" s="692">
        <v>0</v>
      </c>
      <c r="W319" s="693">
        <v>0</v>
      </c>
      <c r="X319" s="692">
        <v>0</v>
      </c>
      <c r="Y319" s="693">
        <v>0</v>
      </c>
      <c r="Z319" s="692">
        <v>0</v>
      </c>
      <c r="AA319" s="693">
        <v>0</v>
      </c>
      <c r="AB319" s="698">
        <v>0</v>
      </c>
      <c r="AC319" s="690">
        <v>0</v>
      </c>
      <c r="AD319" s="1015"/>
      <c r="AE319" s="1016"/>
      <c r="AF319" s="1017"/>
    </row>
    <row r="320" spans="1:32" ht="15" customHeight="1" x14ac:dyDescent="0.2">
      <c r="A320" s="11">
        <v>331</v>
      </c>
      <c r="B320" s="271"/>
      <c r="C320" s="283"/>
      <c r="D320" s="283"/>
      <c r="E320" s="284"/>
      <c r="F320" s="1501" t="str">
        <f>'2. CAD NCCF'!F320:L320</f>
        <v>Wholesale/commercial structured notes</v>
      </c>
      <c r="G320" s="1502"/>
      <c r="H320" s="1502"/>
      <c r="I320" s="1502"/>
      <c r="J320" s="1502"/>
      <c r="K320" s="1502"/>
      <c r="L320" s="1503"/>
      <c r="M320" s="690">
        <v>0</v>
      </c>
      <c r="N320" s="691">
        <v>0</v>
      </c>
      <c r="O320" s="692">
        <v>0</v>
      </c>
      <c r="P320" s="692">
        <v>0</v>
      </c>
      <c r="Q320" s="697">
        <v>0</v>
      </c>
      <c r="R320" s="692">
        <v>0</v>
      </c>
      <c r="S320" s="693">
        <v>0</v>
      </c>
      <c r="T320" s="693">
        <v>0</v>
      </c>
      <c r="U320" s="693">
        <v>0</v>
      </c>
      <c r="V320" s="693">
        <v>0</v>
      </c>
      <c r="W320" s="693">
        <v>0</v>
      </c>
      <c r="X320" s="692">
        <v>0</v>
      </c>
      <c r="Y320" s="693">
        <v>0</v>
      </c>
      <c r="Z320" s="692">
        <v>0</v>
      </c>
      <c r="AA320" s="693">
        <v>0</v>
      </c>
      <c r="AB320" s="698">
        <v>0</v>
      </c>
      <c r="AC320" s="690">
        <v>0</v>
      </c>
      <c r="AD320" s="1015"/>
      <c r="AE320" s="1016"/>
      <c r="AF320" s="1017"/>
    </row>
    <row r="321" spans="1:32" ht="15" customHeight="1" x14ac:dyDescent="0.2">
      <c r="A321" s="11">
        <v>331</v>
      </c>
      <c r="B321" s="271"/>
      <c r="C321" s="283"/>
      <c r="D321" s="283"/>
      <c r="E321" s="284"/>
      <c r="F321" s="1501" t="str">
        <f>'2. CAD NCCF'!F321:L321</f>
        <v>Senior unsecured debt issued</v>
      </c>
      <c r="G321" s="1502"/>
      <c r="H321" s="1502"/>
      <c r="I321" s="1502"/>
      <c r="J321" s="1502"/>
      <c r="K321" s="1502"/>
      <c r="L321" s="1503"/>
      <c r="M321" s="690">
        <v>0</v>
      </c>
      <c r="N321" s="691">
        <v>0</v>
      </c>
      <c r="O321" s="692">
        <v>0</v>
      </c>
      <c r="P321" s="692">
        <v>0</v>
      </c>
      <c r="Q321" s="697">
        <v>0</v>
      </c>
      <c r="R321" s="692">
        <v>0</v>
      </c>
      <c r="S321" s="693">
        <v>0</v>
      </c>
      <c r="T321" s="693">
        <v>0</v>
      </c>
      <c r="U321" s="693">
        <v>0</v>
      </c>
      <c r="V321" s="693">
        <v>0</v>
      </c>
      <c r="W321" s="693">
        <v>0</v>
      </c>
      <c r="X321" s="692">
        <v>0</v>
      </c>
      <c r="Y321" s="693">
        <v>0</v>
      </c>
      <c r="Z321" s="692">
        <v>0</v>
      </c>
      <c r="AA321" s="693">
        <v>0</v>
      </c>
      <c r="AB321" s="698">
        <v>0</v>
      </c>
      <c r="AC321" s="690">
        <v>0</v>
      </c>
      <c r="AD321" s="1015"/>
      <c r="AE321" s="1016"/>
      <c r="AF321" s="1017"/>
    </row>
    <row r="322" spans="1:32" ht="15" customHeight="1" x14ac:dyDescent="0.2">
      <c r="A322" s="11">
        <v>331</v>
      </c>
      <c r="B322" s="271"/>
      <c r="C322" s="283"/>
      <c r="D322" s="283"/>
      <c r="E322" s="284"/>
      <c r="F322" s="1501" t="str">
        <f>'2. CAD NCCF'!F322:L322</f>
        <v>Subordinated debt issued</v>
      </c>
      <c r="G322" s="1502"/>
      <c r="H322" s="1502"/>
      <c r="I322" s="1502"/>
      <c r="J322" s="1502"/>
      <c r="K322" s="1502"/>
      <c r="L322" s="1503"/>
      <c r="M322" s="690">
        <v>0</v>
      </c>
      <c r="N322" s="691">
        <v>0</v>
      </c>
      <c r="O322" s="692">
        <v>0</v>
      </c>
      <c r="P322" s="692">
        <v>0</v>
      </c>
      <c r="Q322" s="697">
        <v>0</v>
      </c>
      <c r="R322" s="692">
        <v>0</v>
      </c>
      <c r="S322" s="693">
        <v>0</v>
      </c>
      <c r="T322" s="693">
        <v>0</v>
      </c>
      <c r="U322" s="693">
        <v>0</v>
      </c>
      <c r="V322" s="693">
        <v>0</v>
      </c>
      <c r="W322" s="693">
        <v>0</v>
      </c>
      <c r="X322" s="692">
        <v>0</v>
      </c>
      <c r="Y322" s="693">
        <v>0</v>
      </c>
      <c r="Z322" s="692">
        <v>0</v>
      </c>
      <c r="AA322" s="693">
        <v>0</v>
      </c>
      <c r="AB322" s="698">
        <v>0</v>
      </c>
      <c r="AC322" s="690">
        <v>0</v>
      </c>
      <c r="AD322" s="1015"/>
      <c r="AE322" s="1016"/>
      <c r="AF322" s="1017"/>
    </row>
    <row r="323" spans="1:32" ht="15" customHeight="1" x14ac:dyDescent="0.2">
      <c r="A323" s="11">
        <v>327</v>
      </c>
      <c r="B323" s="271"/>
      <c r="C323" s="274"/>
      <c r="D323" s="1472" t="str">
        <f>'2. CAD NCCF'!D323:L323</f>
        <v>Wholesale secured debt issuance</v>
      </c>
      <c r="E323" s="1473"/>
      <c r="F323" s="1473"/>
      <c r="G323" s="1473"/>
      <c r="H323" s="1473"/>
      <c r="I323" s="1473"/>
      <c r="J323" s="1473"/>
      <c r="K323" s="1473"/>
      <c r="L323" s="1473"/>
      <c r="M323" s="399">
        <f>SUM(M324:M328)</f>
        <v>0</v>
      </c>
      <c r="N323" s="402">
        <f t="shared" ref="N323:AC323" si="68">SUBTOTAL(9,N324:N328)</f>
        <v>0</v>
      </c>
      <c r="O323" s="406">
        <f t="shared" si="68"/>
        <v>0</v>
      </c>
      <c r="P323" s="405">
        <f t="shared" si="68"/>
        <v>0</v>
      </c>
      <c r="Q323" s="407">
        <f t="shared" si="68"/>
        <v>0</v>
      </c>
      <c r="R323" s="406">
        <f t="shared" si="68"/>
        <v>0</v>
      </c>
      <c r="S323" s="406">
        <f t="shared" si="68"/>
        <v>0</v>
      </c>
      <c r="T323" s="406">
        <f t="shared" si="68"/>
        <v>0</v>
      </c>
      <c r="U323" s="406">
        <f t="shared" si="68"/>
        <v>0</v>
      </c>
      <c r="V323" s="406">
        <f t="shared" si="68"/>
        <v>0</v>
      </c>
      <c r="W323" s="406">
        <f t="shared" si="68"/>
        <v>0</v>
      </c>
      <c r="X323" s="406">
        <f t="shared" si="68"/>
        <v>0</v>
      </c>
      <c r="Y323" s="406">
        <f t="shared" si="68"/>
        <v>0</v>
      </c>
      <c r="Z323" s="406">
        <f t="shared" si="68"/>
        <v>0</v>
      </c>
      <c r="AA323" s="406">
        <f t="shared" si="68"/>
        <v>0</v>
      </c>
      <c r="AB323" s="416">
        <f t="shared" si="68"/>
        <v>0</v>
      </c>
      <c r="AC323" s="399">
        <f t="shared" si="68"/>
        <v>0</v>
      </c>
      <c r="AD323" s="1015"/>
      <c r="AE323" s="1016"/>
      <c r="AF323" s="1017"/>
    </row>
    <row r="324" spans="1:32" ht="15" customHeight="1" x14ac:dyDescent="0.2">
      <c r="A324" s="11">
        <v>328</v>
      </c>
      <c r="B324" s="271"/>
      <c r="C324" s="283"/>
      <c r="D324" s="283"/>
      <c r="E324" s="284"/>
      <c r="F324" s="1501" t="str">
        <f>'2. CAD NCCF'!F324:L324</f>
        <v>FI's ABCP</v>
      </c>
      <c r="G324" s="1502"/>
      <c r="H324" s="1502"/>
      <c r="I324" s="1502"/>
      <c r="J324" s="1502"/>
      <c r="K324" s="1502"/>
      <c r="L324" s="1503"/>
      <c r="M324" s="690">
        <v>0</v>
      </c>
      <c r="N324" s="691">
        <v>0</v>
      </c>
      <c r="O324" s="692">
        <v>0</v>
      </c>
      <c r="P324" s="692">
        <v>0</v>
      </c>
      <c r="Q324" s="697">
        <v>0</v>
      </c>
      <c r="R324" s="692">
        <v>0</v>
      </c>
      <c r="S324" s="693">
        <v>0</v>
      </c>
      <c r="T324" s="692">
        <v>0</v>
      </c>
      <c r="U324" s="693">
        <v>0</v>
      </c>
      <c r="V324" s="692">
        <v>0</v>
      </c>
      <c r="W324" s="693">
        <v>0</v>
      </c>
      <c r="X324" s="692">
        <v>0</v>
      </c>
      <c r="Y324" s="693">
        <v>0</v>
      </c>
      <c r="Z324" s="692">
        <v>0</v>
      </c>
      <c r="AA324" s="693">
        <v>0</v>
      </c>
      <c r="AB324" s="698">
        <v>0</v>
      </c>
      <c r="AC324" s="690">
        <v>0</v>
      </c>
      <c r="AD324" s="1015"/>
      <c r="AE324" s="1016"/>
      <c r="AF324" s="1017"/>
    </row>
    <row r="325" spans="1:32" ht="15" customHeight="1" x14ac:dyDescent="0.2">
      <c r="A325" s="11">
        <v>329</v>
      </c>
      <c r="B325" s="271"/>
      <c r="C325" s="283"/>
      <c r="D325" s="283"/>
      <c r="E325" s="284"/>
      <c r="F325" s="1501" t="str">
        <f>'2. CAD NCCF'!F325:L325</f>
        <v>FI's covered bonds</v>
      </c>
      <c r="G325" s="1502"/>
      <c r="H325" s="1502"/>
      <c r="I325" s="1502"/>
      <c r="J325" s="1502"/>
      <c r="K325" s="1502"/>
      <c r="L325" s="1503"/>
      <c r="M325" s="690">
        <v>0</v>
      </c>
      <c r="N325" s="691">
        <v>0</v>
      </c>
      <c r="O325" s="692">
        <v>0</v>
      </c>
      <c r="P325" s="692">
        <v>0</v>
      </c>
      <c r="Q325" s="697">
        <v>0</v>
      </c>
      <c r="R325" s="692">
        <v>0</v>
      </c>
      <c r="S325" s="693">
        <v>0</v>
      </c>
      <c r="T325" s="692">
        <v>0</v>
      </c>
      <c r="U325" s="693">
        <v>0</v>
      </c>
      <c r="V325" s="692">
        <v>0</v>
      </c>
      <c r="W325" s="693">
        <v>0</v>
      </c>
      <c r="X325" s="692">
        <v>0</v>
      </c>
      <c r="Y325" s="693">
        <v>0</v>
      </c>
      <c r="Z325" s="692">
        <v>0</v>
      </c>
      <c r="AA325" s="693">
        <v>0</v>
      </c>
      <c r="AB325" s="698">
        <v>0</v>
      </c>
      <c r="AC325" s="690">
        <v>0</v>
      </c>
      <c r="AD325" s="1015"/>
      <c r="AE325" s="1016"/>
      <c r="AF325" s="1017"/>
    </row>
    <row r="326" spans="1:32" ht="15" customHeight="1" x14ac:dyDescent="0.2">
      <c r="A326" s="11">
        <v>330</v>
      </c>
      <c r="B326" s="271"/>
      <c r="C326" s="283"/>
      <c r="D326" s="283"/>
      <c r="E326" s="284"/>
      <c r="F326" s="1501" t="str">
        <f>'2. CAD NCCF'!F326:L326</f>
        <v>FI's ABS and MBS</v>
      </c>
      <c r="G326" s="1502"/>
      <c r="H326" s="1502"/>
      <c r="I326" s="1502"/>
      <c r="J326" s="1502"/>
      <c r="K326" s="1502"/>
      <c r="L326" s="1503"/>
      <c r="M326" s="690">
        <v>0</v>
      </c>
      <c r="N326" s="691">
        <v>0</v>
      </c>
      <c r="O326" s="692">
        <v>0</v>
      </c>
      <c r="P326" s="692">
        <v>0</v>
      </c>
      <c r="Q326" s="697">
        <v>0</v>
      </c>
      <c r="R326" s="692">
        <v>0</v>
      </c>
      <c r="S326" s="693">
        <v>0</v>
      </c>
      <c r="T326" s="692">
        <v>0</v>
      </c>
      <c r="U326" s="693">
        <v>0</v>
      </c>
      <c r="V326" s="692">
        <v>0</v>
      </c>
      <c r="W326" s="693">
        <v>0</v>
      </c>
      <c r="X326" s="692">
        <v>0</v>
      </c>
      <c r="Y326" s="693">
        <v>0</v>
      </c>
      <c r="Z326" s="692">
        <v>0</v>
      </c>
      <c r="AA326" s="693">
        <v>0</v>
      </c>
      <c r="AB326" s="698">
        <v>0</v>
      </c>
      <c r="AC326" s="690">
        <v>0</v>
      </c>
      <c r="AD326" s="1015"/>
      <c r="AE326" s="1016"/>
      <c r="AF326" s="1017"/>
    </row>
    <row r="327" spans="1:32" ht="15" customHeight="1" x14ac:dyDescent="0.2">
      <c r="A327" s="11">
        <v>331</v>
      </c>
      <c r="B327" s="271"/>
      <c r="C327" s="283"/>
      <c r="D327" s="283"/>
      <c r="E327" s="284"/>
      <c r="F327" s="1501" t="str">
        <f>'2. CAD NCCF'!F327:L327</f>
        <v>Agency MBS and bonds</v>
      </c>
      <c r="G327" s="1502"/>
      <c r="H327" s="1502"/>
      <c r="I327" s="1502"/>
      <c r="J327" s="1502"/>
      <c r="K327" s="1502"/>
      <c r="L327" s="1503"/>
      <c r="M327" s="690">
        <v>0</v>
      </c>
      <c r="N327" s="691">
        <v>0</v>
      </c>
      <c r="O327" s="692">
        <v>0</v>
      </c>
      <c r="P327" s="692">
        <v>0</v>
      </c>
      <c r="Q327" s="697">
        <v>0</v>
      </c>
      <c r="R327" s="692">
        <v>0</v>
      </c>
      <c r="S327" s="693">
        <v>0</v>
      </c>
      <c r="T327" s="692">
        <v>0</v>
      </c>
      <c r="U327" s="693">
        <v>0</v>
      </c>
      <c r="V327" s="692">
        <v>0</v>
      </c>
      <c r="W327" s="693">
        <v>0</v>
      </c>
      <c r="X327" s="692">
        <v>0</v>
      </c>
      <c r="Y327" s="693">
        <v>0</v>
      </c>
      <c r="Z327" s="692">
        <v>0</v>
      </c>
      <c r="AA327" s="693">
        <v>0</v>
      </c>
      <c r="AB327" s="698">
        <v>0</v>
      </c>
      <c r="AC327" s="690">
        <v>0</v>
      </c>
      <c r="AD327" s="1015"/>
      <c r="AE327" s="1016"/>
      <c r="AF327" s="1017"/>
    </row>
    <row r="328" spans="1:32" ht="15" customHeight="1" x14ac:dyDescent="0.2">
      <c r="A328" s="11">
        <v>331</v>
      </c>
      <c r="B328" s="271"/>
      <c r="C328" s="283"/>
      <c r="D328" s="283"/>
      <c r="E328" s="284"/>
      <c r="F328" s="1501" t="str">
        <f>'2. CAD NCCF'!F328:L328</f>
        <v>Other FI-owned securitizations</v>
      </c>
      <c r="G328" s="1502"/>
      <c r="H328" s="1502"/>
      <c r="I328" s="1502"/>
      <c r="J328" s="1502"/>
      <c r="K328" s="1502"/>
      <c r="L328" s="1503"/>
      <c r="M328" s="690">
        <v>0</v>
      </c>
      <c r="N328" s="691">
        <v>0</v>
      </c>
      <c r="O328" s="692">
        <v>0</v>
      </c>
      <c r="P328" s="692">
        <v>0</v>
      </c>
      <c r="Q328" s="697">
        <v>0</v>
      </c>
      <c r="R328" s="692">
        <v>0</v>
      </c>
      <c r="S328" s="693">
        <v>0</v>
      </c>
      <c r="T328" s="692">
        <v>0</v>
      </c>
      <c r="U328" s="693">
        <v>0</v>
      </c>
      <c r="V328" s="692">
        <v>0</v>
      </c>
      <c r="W328" s="693">
        <v>0</v>
      </c>
      <c r="X328" s="692">
        <v>0</v>
      </c>
      <c r="Y328" s="693">
        <v>0</v>
      </c>
      <c r="Z328" s="692">
        <v>0</v>
      </c>
      <c r="AA328" s="693">
        <v>0</v>
      </c>
      <c r="AB328" s="698">
        <v>0</v>
      </c>
      <c r="AC328" s="690">
        <v>0</v>
      </c>
      <c r="AD328" s="1015"/>
      <c r="AE328" s="1016"/>
      <c r="AF328" s="1017"/>
    </row>
    <row r="329" spans="1:32" ht="15" customHeight="1" x14ac:dyDescent="0.2">
      <c r="A329" s="11">
        <v>326</v>
      </c>
      <c r="B329" s="271"/>
      <c r="C329" s="1532" t="str">
        <f>'2. CAD NCCF'!C329:AF329</f>
        <v xml:space="preserve">Repo and securities lent </v>
      </c>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33"/>
    </row>
    <row r="330" spans="1:32" x14ac:dyDescent="0.2">
      <c r="A330" s="11">
        <v>232</v>
      </c>
      <c r="B330" s="271"/>
      <c r="C330" s="272"/>
      <c r="D330" s="1650" t="str">
        <f>'2. CAD NCCF'!D330:AF330</f>
        <v>Government securities (GS)</v>
      </c>
      <c r="E330" s="1651"/>
      <c r="F330" s="1651"/>
      <c r="G330" s="1651"/>
      <c r="H330" s="1651"/>
      <c r="I330" s="1651"/>
      <c r="J330" s="1651"/>
      <c r="K330" s="1651"/>
      <c r="L330" s="1651"/>
      <c r="M330" s="1651"/>
      <c r="N330" s="1651"/>
      <c r="O330" s="1651"/>
      <c r="P330" s="1651"/>
      <c r="Q330" s="1651"/>
      <c r="R330" s="1651"/>
      <c r="S330" s="1651"/>
      <c r="T330" s="1651"/>
      <c r="U330" s="1651"/>
      <c r="V330" s="1651"/>
      <c r="W330" s="1651"/>
      <c r="X330" s="1651"/>
      <c r="Y330" s="1651"/>
      <c r="Z330" s="1651"/>
      <c r="AA330" s="1651"/>
      <c r="AB330" s="1651"/>
      <c r="AC330" s="1651"/>
      <c r="AD330" s="1651"/>
      <c r="AE330" s="1651"/>
      <c r="AF330" s="1652"/>
    </row>
    <row r="331" spans="1:32" x14ac:dyDescent="0.2">
      <c r="A331" s="11">
        <v>233</v>
      </c>
      <c r="B331" s="271"/>
      <c r="C331" s="272"/>
      <c r="D331" s="272"/>
      <c r="E331" s="1445" t="str">
        <f>'2. CAD NCCF'!E331:L331</f>
        <v>High rated GS</v>
      </c>
      <c r="F331" s="1446"/>
      <c r="G331" s="1446"/>
      <c r="H331" s="1446"/>
      <c r="I331" s="1446"/>
      <c r="J331" s="1446"/>
      <c r="K331" s="1446"/>
      <c r="L331" s="1447"/>
      <c r="M331" s="399">
        <f>SUM(M332:M335)</f>
        <v>0</v>
      </c>
      <c r="N331" s="402">
        <f t="shared" ref="N331:AC331" si="69">SUBTOTAL(9,N332:N335)</f>
        <v>0</v>
      </c>
      <c r="O331" s="406">
        <f t="shared" si="69"/>
        <v>0</v>
      </c>
      <c r="P331" s="405">
        <f t="shared" si="69"/>
        <v>0</v>
      </c>
      <c r="Q331" s="407">
        <f t="shared" si="69"/>
        <v>0</v>
      </c>
      <c r="R331" s="406">
        <f t="shared" si="69"/>
        <v>0</v>
      </c>
      <c r="S331" s="406">
        <f t="shared" si="69"/>
        <v>0</v>
      </c>
      <c r="T331" s="406">
        <f t="shared" si="69"/>
        <v>0</v>
      </c>
      <c r="U331" s="406">
        <f t="shared" si="69"/>
        <v>0</v>
      </c>
      <c r="V331" s="406">
        <f t="shared" si="69"/>
        <v>0</v>
      </c>
      <c r="W331" s="406">
        <f t="shared" si="69"/>
        <v>0</v>
      </c>
      <c r="X331" s="406">
        <f t="shared" si="69"/>
        <v>0</v>
      </c>
      <c r="Y331" s="406">
        <f t="shared" si="69"/>
        <v>0</v>
      </c>
      <c r="Z331" s="406">
        <f t="shared" si="69"/>
        <v>0</v>
      </c>
      <c r="AA331" s="406">
        <f t="shared" si="69"/>
        <v>0</v>
      </c>
      <c r="AB331" s="416">
        <f t="shared" si="69"/>
        <v>0</v>
      </c>
      <c r="AC331" s="399">
        <f t="shared" si="69"/>
        <v>0</v>
      </c>
      <c r="AD331" s="1015"/>
      <c r="AE331" s="1016"/>
      <c r="AF331" s="1017"/>
    </row>
    <row r="332" spans="1:32" x14ac:dyDescent="0.2">
      <c r="A332" s="11">
        <v>234</v>
      </c>
      <c r="B332" s="271"/>
      <c r="C332" s="272"/>
      <c r="D332" s="272"/>
      <c r="E332" s="273"/>
      <c r="F332" s="1475" t="str">
        <f>'2. CAD NCCF'!F332:L332</f>
        <v xml:space="preserve">Sovereigh &amp; central bank GS </v>
      </c>
      <c r="G332" s="1476"/>
      <c r="H332" s="1476"/>
      <c r="I332" s="1476"/>
      <c r="J332" s="1476"/>
      <c r="K332" s="1476"/>
      <c r="L332" s="1477"/>
      <c r="M332" s="690">
        <v>0</v>
      </c>
      <c r="N332" s="691">
        <v>0</v>
      </c>
      <c r="O332" s="692">
        <v>0</v>
      </c>
      <c r="P332" s="692">
        <v>0</v>
      </c>
      <c r="Q332" s="697">
        <v>0</v>
      </c>
      <c r="R332" s="692">
        <v>0</v>
      </c>
      <c r="S332" s="693">
        <v>0</v>
      </c>
      <c r="T332" s="692">
        <v>0</v>
      </c>
      <c r="U332" s="693">
        <v>0</v>
      </c>
      <c r="V332" s="692">
        <v>0</v>
      </c>
      <c r="W332" s="693">
        <v>0</v>
      </c>
      <c r="X332" s="692">
        <v>0</v>
      </c>
      <c r="Y332" s="693">
        <v>0</v>
      </c>
      <c r="Z332" s="692">
        <v>0</v>
      </c>
      <c r="AA332" s="693">
        <v>0</v>
      </c>
      <c r="AB332" s="698">
        <v>0</v>
      </c>
      <c r="AC332" s="690">
        <v>0</v>
      </c>
      <c r="AD332" s="1015"/>
      <c r="AE332" s="1016"/>
      <c r="AF332" s="1017"/>
    </row>
    <row r="333" spans="1:32" ht="15" customHeight="1" x14ac:dyDescent="0.2">
      <c r="A333" s="11">
        <v>235</v>
      </c>
      <c r="B333" s="271"/>
      <c r="C333" s="272"/>
      <c r="D333" s="272"/>
      <c r="E333" s="273"/>
      <c r="F333" s="1475" t="str">
        <f>'2. CAD NCCF'!F333:L333</f>
        <v>State, provincial &amp; agency GS</v>
      </c>
      <c r="G333" s="1476"/>
      <c r="H333" s="1476"/>
      <c r="I333" s="1476"/>
      <c r="J333" s="1476"/>
      <c r="K333" s="1476"/>
      <c r="L333" s="1477"/>
      <c r="M333" s="690">
        <v>0</v>
      </c>
      <c r="N333" s="691">
        <v>0</v>
      </c>
      <c r="O333" s="692">
        <v>0</v>
      </c>
      <c r="P333" s="692">
        <v>0</v>
      </c>
      <c r="Q333" s="697">
        <v>0</v>
      </c>
      <c r="R333" s="692">
        <v>0</v>
      </c>
      <c r="S333" s="693">
        <v>0</v>
      </c>
      <c r="T333" s="692">
        <v>0</v>
      </c>
      <c r="U333" s="693">
        <v>0</v>
      </c>
      <c r="V333" s="692">
        <v>0</v>
      </c>
      <c r="W333" s="693">
        <v>0</v>
      </c>
      <c r="X333" s="692">
        <v>0</v>
      </c>
      <c r="Y333" s="693">
        <v>0</v>
      </c>
      <c r="Z333" s="692">
        <v>0</v>
      </c>
      <c r="AA333" s="693">
        <v>0</v>
      </c>
      <c r="AB333" s="698">
        <v>0</v>
      </c>
      <c r="AC333" s="690">
        <v>0</v>
      </c>
      <c r="AD333" s="1015"/>
      <c r="AE333" s="1016"/>
      <c r="AF333" s="1017"/>
    </row>
    <row r="334" spans="1:32" ht="15" customHeight="1" x14ac:dyDescent="0.2">
      <c r="A334" s="11">
        <v>236</v>
      </c>
      <c r="B334" s="271"/>
      <c r="C334" s="272"/>
      <c r="D334" s="274"/>
      <c r="E334" s="275"/>
      <c r="F334" s="1475" t="str">
        <f>'2. CAD NCCF'!F334:L334</f>
        <v>State municipal GS</v>
      </c>
      <c r="G334" s="1476"/>
      <c r="H334" s="1476"/>
      <c r="I334" s="1476"/>
      <c r="J334" s="1476"/>
      <c r="K334" s="1476"/>
      <c r="L334" s="1477"/>
      <c r="M334" s="690">
        <v>0</v>
      </c>
      <c r="N334" s="691">
        <v>0</v>
      </c>
      <c r="O334" s="692">
        <v>0</v>
      </c>
      <c r="P334" s="692">
        <v>0</v>
      </c>
      <c r="Q334" s="697">
        <v>0</v>
      </c>
      <c r="R334" s="692">
        <v>0</v>
      </c>
      <c r="S334" s="693">
        <v>0</v>
      </c>
      <c r="T334" s="692">
        <v>0</v>
      </c>
      <c r="U334" s="693">
        <v>0</v>
      </c>
      <c r="V334" s="692">
        <v>0</v>
      </c>
      <c r="W334" s="693">
        <v>0</v>
      </c>
      <c r="X334" s="692">
        <v>0</v>
      </c>
      <c r="Y334" s="693">
        <v>0</v>
      </c>
      <c r="Z334" s="692">
        <v>0</v>
      </c>
      <c r="AA334" s="693">
        <v>0</v>
      </c>
      <c r="AB334" s="698">
        <v>0</v>
      </c>
      <c r="AC334" s="690">
        <v>0</v>
      </c>
      <c r="AD334" s="1015"/>
      <c r="AE334" s="1016"/>
      <c r="AF334" s="1017"/>
    </row>
    <row r="335" spans="1:32" ht="15" customHeight="1" x14ac:dyDescent="0.2">
      <c r="A335" s="11">
        <v>237</v>
      </c>
      <c r="B335" s="271"/>
      <c r="C335" s="272"/>
      <c r="D335" s="272"/>
      <c r="E335" s="276"/>
      <c r="F335" s="1475" t="str">
        <f>'2. CAD NCCF'!F335:L335</f>
        <v>Supranational and multilateral development bank GS</v>
      </c>
      <c r="G335" s="1476"/>
      <c r="H335" s="1476"/>
      <c r="I335" s="1476"/>
      <c r="J335" s="1476"/>
      <c r="K335" s="1476"/>
      <c r="L335" s="1477"/>
      <c r="M335" s="690">
        <v>0</v>
      </c>
      <c r="N335" s="691">
        <v>0</v>
      </c>
      <c r="O335" s="692">
        <v>0</v>
      </c>
      <c r="P335" s="692">
        <v>0</v>
      </c>
      <c r="Q335" s="697">
        <v>0</v>
      </c>
      <c r="R335" s="692">
        <v>0</v>
      </c>
      <c r="S335" s="693">
        <v>0</v>
      </c>
      <c r="T335" s="692">
        <v>0</v>
      </c>
      <c r="U335" s="693">
        <v>0</v>
      </c>
      <c r="V335" s="692">
        <v>0</v>
      </c>
      <c r="W335" s="693">
        <v>0</v>
      </c>
      <c r="X335" s="692">
        <v>0</v>
      </c>
      <c r="Y335" s="693">
        <v>0</v>
      </c>
      <c r="Z335" s="692">
        <v>0</v>
      </c>
      <c r="AA335" s="693">
        <v>0</v>
      </c>
      <c r="AB335" s="698">
        <v>0</v>
      </c>
      <c r="AC335" s="690">
        <v>0</v>
      </c>
      <c r="AD335" s="1015"/>
      <c r="AE335" s="1016"/>
      <c r="AF335" s="1017"/>
    </row>
    <row r="336" spans="1:32" ht="15.75" x14ac:dyDescent="0.2">
      <c r="A336" s="11">
        <v>238</v>
      </c>
      <c r="B336" s="271"/>
      <c r="C336" s="272"/>
      <c r="D336" s="277"/>
      <c r="E336" s="1445" t="str">
        <f>'2. CAD NCCF'!E336:L336</f>
        <v>Medium rated GS</v>
      </c>
      <c r="F336" s="1446"/>
      <c r="G336" s="1446"/>
      <c r="H336" s="1446"/>
      <c r="I336" s="1446"/>
      <c r="J336" s="1446"/>
      <c r="K336" s="1446"/>
      <c r="L336" s="1447"/>
      <c r="M336" s="399">
        <f>SUM(M337:M340)</f>
        <v>0</v>
      </c>
      <c r="N336" s="402">
        <f t="shared" ref="N336:AC336" si="70">SUBTOTAL(9,N337:N340)</f>
        <v>0</v>
      </c>
      <c r="O336" s="406">
        <f t="shared" si="70"/>
        <v>0</v>
      </c>
      <c r="P336" s="405">
        <f t="shared" si="70"/>
        <v>0</v>
      </c>
      <c r="Q336" s="407">
        <f t="shared" si="70"/>
        <v>0</v>
      </c>
      <c r="R336" s="406">
        <f t="shared" si="70"/>
        <v>0</v>
      </c>
      <c r="S336" s="406">
        <f t="shared" si="70"/>
        <v>0</v>
      </c>
      <c r="T336" s="406">
        <f t="shared" si="70"/>
        <v>0</v>
      </c>
      <c r="U336" s="406">
        <f t="shared" si="70"/>
        <v>0</v>
      </c>
      <c r="V336" s="406">
        <f t="shared" si="70"/>
        <v>0</v>
      </c>
      <c r="W336" s="406">
        <f t="shared" si="70"/>
        <v>0</v>
      </c>
      <c r="X336" s="406">
        <f t="shared" si="70"/>
        <v>0</v>
      </c>
      <c r="Y336" s="406">
        <f t="shared" si="70"/>
        <v>0</v>
      </c>
      <c r="Z336" s="406">
        <f t="shared" si="70"/>
        <v>0</v>
      </c>
      <c r="AA336" s="406">
        <f t="shared" si="70"/>
        <v>0</v>
      </c>
      <c r="AB336" s="416">
        <f t="shared" si="70"/>
        <v>0</v>
      </c>
      <c r="AC336" s="399">
        <f t="shared" si="70"/>
        <v>0</v>
      </c>
      <c r="AD336" s="1015"/>
      <c r="AE336" s="1016"/>
      <c r="AF336" s="1017"/>
    </row>
    <row r="337" spans="1:32" ht="15" customHeight="1" x14ac:dyDescent="0.2">
      <c r="A337" s="11">
        <v>239</v>
      </c>
      <c r="B337" s="271"/>
      <c r="C337" s="272"/>
      <c r="D337" s="278"/>
      <c r="E337" s="278"/>
      <c r="F337" s="1475" t="str">
        <f>'2. CAD NCCF'!F337:L337</f>
        <v xml:space="preserve">Sovereigh &amp; central bank GS </v>
      </c>
      <c r="G337" s="1476"/>
      <c r="H337" s="1476"/>
      <c r="I337" s="1476"/>
      <c r="J337" s="1476"/>
      <c r="K337" s="1476"/>
      <c r="L337" s="1477"/>
      <c r="M337" s="690">
        <v>0</v>
      </c>
      <c r="N337" s="691">
        <v>0</v>
      </c>
      <c r="O337" s="692">
        <v>0</v>
      </c>
      <c r="P337" s="692">
        <v>0</v>
      </c>
      <c r="Q337" s="697">
        <v>0</v>
      </c>
      <c r="R337" s="692">
        <v>0</v>
      </c>
      <c r="S337" s="693">
        <v>0</v>
      </c>
      <c r="T337" s="692">
        <v>0</v>
      </c>
      <c r="U337" s="693">
        <v>0</v>
      </c>
      <c r="V337" s="692">
        <v>0</v>
      </c>
      <c r="W337" s="693">
        <v>0</v>
      </c>
      <c r="X337" s="692">
        <v>0</v>
      </c>
      <c r="Y337" s="693">
        <v>0</v>
      </c>
      <c r="Z337" s="692">
        <v>0</v>
      </c>
      <c r="AA337" s="693">
        <v>0</v>
      </c>
      <c r="AB337" s="698">
        <v>0</v>
      </c>
      <c r="AC337" s="690">
        <v>0</v>
      </c>
      <c r="AD337" s="1015"/>
      <c r="AE337" s="1016"/>
      <c r="AF337" s="1017"/>
    </row>
    <row r="338" spans="1:32" ht="15" customHeight="1" x14ac:dyDescent="0.2">
      <c r="A338" s="11">
        <v>240</v>
      </c>
      <c r="B338" s="271"/>
      <c r="C338" s="272"/>
      <c r="D338" s="278"/>
      <c r="E338" s="278"/>
      <c r="F338" s="1475" t="str">
        <f>'2. CAD NCCF'!F338:L338</f>
        <v>State, provincial &amp; agency GS</v>
      </c>
      <c r="G338" s="1476"/>
      <c r="H338" s="1476"/>
      <c r="I338" s="1476"/>
      <c r="J338" s="1476"/>
      <c r="K338" s="1476"/>
      <c r="L338" s="1477"/>
      <c r="M338" s="690">
        <v>0</v>
      </c>
      <c r="N338" s="691">
        <v>0</v>
      </c>
      <c r="O338" s="692">
        <v>0</v>
      </c>
      <c r="P338" s="692">
        <v>0</v>
      </c>
      <c r="Q338" s="697">
        <v>0</v>
      </c>
      <c r="R338" s="692">
        <v>0</v>
      </c>
      <c r="S338" s="693">
        <v>0</v>
      </c>
      <c r="T338" s="692">
        <v>0</v>
      </c>
      <c r="U338" s="693">
        <v>0</v>
      </c>
      <c r="V338" s="692">
        <v>0</v>
      </c>
      <c r="W338" s="693">
        <v>0</v>
      </c>
      <c r="X338" s="692">
        <v>0</v>
      </c>
      <c r="Y338" s="693">
        <v>0</v>
      </c>
      <c r="Z338" s="692">
        <v>0</v>
      </c>
      <c r="AA338" s="693">
        <v>0</v>
      </c>
      <c r="AB338" s="698">
        <v>0</v>
      </c>
      <c r="AC338" s="690">
        <v>0</v>
      </c>
      <c r="AD338" s="1015"/>
      <c r="AE338" s="1016"/>
      <c r="AF338" s="1017"/>
    </row>
    <row r="339" spans="1:32" ht="15" customHeight="1" x14ac:dyDescent="0.2">
      <c r="A339" s="11">
        <v>241</v>
      </c>
      <c r="B339" s="271"/>
      <c r="C339" s="272"/>
      <c r="D339" s="279"/>
      <c r="E339" s="279"/>
      <c r="F339" s="1475" t="str">
        <f>'2. CAD NCCF'!F339:L339</f>
        <v>State municipal GS</v>
      </c>
      <c r="G339" s="1476"/>
      <c r="H339" s="1476"/>
      <c r="I339" s="1476"/>
      <c r="J339" s="1476"/>
      <c r="K339" s="1476"/>
      <c r="L339" s="1477"/>
      <c r="M339" s="690">
        <v>0</v>
      </c>
      <c r="N339" s="691">
        <v>0</v>
      </c>
      <c r="O339" s="692">
        <v>0</v>
      </c>
      <c r="P339" s="692">
        <v>0</v>
      </c>
      <c r="Q339" s="697">
        <v>0</v>
      </c>
      <c r="R339" s="692">
        <v>0</v>
      </c>
      <c r="S339" s="693">
        <v>0</v>
      </c>
      <c r="T339" s="692">
        <v>0</v>
      </c>
      <c r="U339" s="693">
        <v>0</v>
      </c>
      <c r="V339" s="692">
        <v>0</v>
      </c>
      <c r="W339" s="693">
        <v>0</v>
      </c>
      <c r="X339" s="692">
        <v>0</v>
      </c>
      <c r="Y339" s="693">
        <v>0</v>
      </c>
      <c r="Z339" s="692">
        <v>0</v>
      </c>
      <c r="AA339" s="693">
        <v>0</v>
      </c>
      <c r="AB339" s="698">
        <v>0</v>
      </c>
      <c r="AC339" s="690">
        <v>0</v>
      </c>
      <c r="AD339" s="1015"/>
      <c r="AE339" s="1016"/>
      <c r="AF339" s="1017"/>
    </row>
    <row r="340" spans="1:32" ht="15" customHeight="1" x14ac:dyDescent="0.2">
      <c r="A340" s="11">
        <v>242</v>
      </c>
      <c r="B340" s="271"/>
      <c r="C340" s="272"/>
      <c r="D340" s="274"/>
      <c r="E340" s="274"/>
      <c r="F340" s="1475" t="str">
        <f>'2. CAD NCCF'!F340:L340</f>
        <v>Supranational and multilateral development bank GS</v>
      </c>
      <c r="G340" s="1476"/>
      <c r="H340" s="1476"/>
      <c r="I340" s="1476"/>
      <c r="J340" s="1476"/>
      <c r="K340" s="1476"/>
      <c r="L340" s="1477"/>
      <c r="M340" s="690">
        <v>0</v>
      </c>
      <c r="N340" s="691">
        <v>0</v>
      </c>
      <c r="O340" s="692">
        <v>0</v>
      </c>
      <c r="P340" s="692">
        <v>0</v>
      </c>
      <c r="Q340" s="697">
        <v>0</v>
      </c>
      <c r="R340" s="692">
        <v>0</v>
      </c>
      <c r="S340" s="693">
        <v>0</v>
      </c>
      <c r="T340" s="692">
        <v>0</v>
      </c>
      <c r="U340" s="693">
        <v>0</v>
      </c>
      <c r="V340" s="692">
        <v>0</v>
      </c>
      <c r="W340" s="693">
        <v>0</v>
      </c>
      <c r="X340" s="692">
        <v>0</v>
      </c>
      <c r="Y340" s="693">
        <v>0</v>
      </c>
      <c r="Z340" s="692">
        <v>0</v>
      </c>
      <c r="AA340" s="693">
        <v>0</v>
      </c>
      <c r="AB340" s="698">
        <v>0</v>
      </c>
      <c r="AC340" s="690">
        <v>0</v>
      </c>
      <c r="AD340" s="1015"/>
      <c r="AE340" s="1016"/>
      <c r="AF340" s="1017"/>
    </row>
    <row r="341" spans="1:32" ht="15.75" customHeight="1" x14ac:dyDescent="0.2">
      <c r="A341" s="11">
        <v>243</v>
      </c>
      <c r="B341" s="271"/>
      <c r="C341" s="272"/>
      <c r="D341" s="279"/>
      <c r="E341" s="1445" t="str">
        <f>'2. CAD NCCF'!E341:L341</f>
        <v>Low or not rated GS</v>
      </c>
      <c r="F341" s="1446"/>
      <c r="G341" s="1446"/>
      <c r="H341" s="1446"/>
      <c r="I341" s="1446"/>
      <c r="J341" s="1446"/>
      <c r="K341" s="1446"/>
      <c r="L341" s="1447"/>
      <c r="M341" s="399">
        <f>SUM(M342:M345)</f>
        <v>0</v>
      </c>
      <c r="N341" s="402">
        <f t="shared" ref="N341:AC341" si="71">SUBTOTAL(9,N342:N345)</f>
        <v>0</v>
      </c>
      <c r="O341" s="406">
        <f t="shared" si="71"/>
        <v>0</v>
      </c>
      <c r="P341" s="405">
        <f t="shared" si="71"/>
        <v>0</v>
      </c>
      <c r="Q341" s="407">
        <f t="shared" si="71"/>
        <v>0</v>
      </c>
      <c r="R341" s="406">
        <f t="shared" si="71"/>
        <v>0</v>
      </c>
      <c r="S341" s="406">
        <f t="shared" si="71"/>
        <v>0</v>
      </c>
      <c r="T341" s="406">
        <f t="shared" si="71"/>
        <v>0</v>
      </c>
      <c r="U341" s="406">
        <f t="shared" si="71"/>
        <v>0</v>
      </c>
      <c r="V341" s="406">
        <f t="shared" si="71"/>
        <v>0</v>
      </c>
      <c r="W341" s="406">
        <f t="shared" si="71"/>
        <v>0</v>
      </c>
      <c r="X341" s="406">
        <f t="shared" si="71"/>
        <v>0</v>
      </c>
      <c r="Y341" s="406">
        <f t="shared" si="71"/>
        <v>0</v>
      </c>
      <c r="Z341" s="406">
        <f t="shared" si="71"/>
        <v>0</v>
      </c>
      <c r="AA341" s="406">
        <f t="shared" si="71"/>
        <v>0</v>
      </c>
      <c r="AB341" s="416">
        <f t="shared" si="71"/>
        <v>0</v>
      </c>
      <c r="AC341" s="399">
        <f t="shared" si="71"/>
        <v>0</v>
      </c>
      <c r="AD341" s="1015"/>
      <c r="AE341" s="1016"/>
      <c r="AF341" s="1017"/>
    </row>
    <row r="342" spans="1:32" ht="15" customHeight="1" x14ac:dyDescent="0.2">
      <c r="A342" s="11">
        <v>244</v>
      </c>
      <c r="B342" s="271"/>
      <c r="C342" s="272"/>
      <c r="D342" s="278"/>
      <c r="E342" s="278"/>
      <c r="F342" s="1475" t="str">
        <f>'2. CAD NCCF'!F342:L342</f>
        <v xml:space="preserve">Sovereigh &amp; central bank GS </v>
      </c>
      <c r="G342" s="1476"/>
      <c r="H342" s="1476"/>
      <c r="I342" s="1476"/>
      <c r="J342" s="1476"/>
      <c r="K342" s="1476"/>
      <c r="L342" s="1477"/>
      <c r="M342" s="690">
        <v>0</v>
      </c>
      <c r="N342" s="691">
        <v>0</v>
      </c>
      <c r="O342" s="692">
        <v>0</v>
      </c>
      <c r="P342" s="692">
        <v>0</v>
      </c>
      <c r="Q342" s="697">
        <v>0</v>
      </c>
      <c r="R342" s="692">
        <v>0</v>
      </c>
      <c r="S342" s="693">
        <v>0</v>
      </c>
      <c r="T342" s="692">
        <v>0</v>
      </c>
      <c r="U342" s="693">
        <v>0</v>
      </c>
      <c r="V342" s="692">
        <v>0</v>
      </c>
      <c r="W342" s="693">
        <v>0</v>
      </c>
      <c r="X342" s="692">
        <v>0</v>
      </c>
      <c r="Y342" s="693">
        <v>0</v>
      </c>
      <c r="Z342" s="692">
        <v>0</v>
      </c>
      <c r="AA342" s="693">
        <v>0</v>
      </c>
      <c r="AB342" s="698">
        <v>0</v>
      </c>
      <c r="AC342" s="690">
        <v>0</v>
      </c>
      <c r="AD342" s="1015"/>
      <c r="AE342" s="1016"/>
      <c r="AF342" s="1017"/>
    </row>
    <row r="343" spans="1:32" ht="15" customHeight="1" x14ac:dyDescent="0.2">
      <c r="A343" s="11">
        <v>245</v>
      </c>
      <c r="B343" s="271"/>
      <c r="C343" s="272"/>
      <c r="D343" s="280"/>
      <c r="E343" s="280"/>
      <c r="F343" s="1475" t="str">
        <f>'2. CAD NCCF'!F343:L343</f>
        <v>State, provincial &amp; agency GS</v>
      </c>
      <c r="G343" s="1476"/>
      <c r="H343" s="1476"/>
      <c r="I343" s="1476"/>
      <c r="J343" s="1476"/>
      <c r="K343" s="1476"/>
      <c r="L343" s="1477"/>
      <c r="M343" s="690">
        <v>0</v>
      </c>
      <c r="N343" s="691">
        <v>0</v>
      </c>
      <c r="O343" s="692">
        <v>0</v>
      </c>
      <c r="P343" s="692">
        <v>0</v>
      </c>
      <c r="Q343" s="697">
        <v>0</v>
      </c>
      <c r="R343" s="692">
        <v>0</v>
      </c>
      <c r="S343" s="693">
        <v>0</v>
      </c>
      <c r="T343" s="692">
        <v>0</v>
      </c>
      <c r="U343" s="693">
        <v>0</v>
      </c>
      <c r="V343" s="692">
        <v>0</v>
      </c>
      <c r="W343" s="693">
        <v>0</v>
      </c>
      <c r="X343" s="692">
        <v>0</v>
      </c>
      <c r="Y343" s="693">
        <v>0</v>
      </c>
      <c r="Z343" s="692">
        <v>0</v>
      </c>
      <c r="AA343" s="693">
        <v>0</v>
      </c>
      <c r="AB343" s="698">
        <v>0</v>
      </c>
      <c r="AC343" s="690">
        <v>0</v>
      </c>
      <c r="AD343" s="1015"/>
      <c r="AE343" s="1016"/>
      <c r="AF343" s="1017"/>
    </row>
    <row r="344" spans="1:32" ht="15" customHeight="1" x14ac:dyDescent="0.2">
      <c r="A344" s="11">
        <v>246</v>
      </c>
      <c r="B344" s="271"/>
      <c r="C344" s="272"/>
      <c r="D344" s="280"/>
      <c r="E344" s="280"/>
      <c r="F344" s="1475" t="str">
        <f>'2. CAD NCCF'!F344:L344</f>
        <v>State municipal GS</v>
      </c>
      <c r="G344" s="1476"/>
      <c r="H344" s="1476"/>
      <c r="I344" s="1476"/>
      <c r="J344" s="1476"/>
      <c r="K344" s="1476"/>
      <c r="L344" s="1477"/>
      <c r="M344" s="690">
        <v>0</v>
      </c>
      <c r="N344" s="691">
        <v>0</v>
      </c>
      <c r="O344" s="692">
        <v>0</v>
      </c>
      <c r="P344" s="692">
        <v>0</v>
      </c>
      <c r="Q344" s="697">
        <v>0</v>
      </c>
      <c r="R344" s="692">
        <v>0</v>
      </c>
      <c r="S344" s="693">
        <v>0</v>
      </c>
      <c r="T344" s="692">
        <v>0</v>
      </c>
      <c r="U344" s="693">
        <v>0</v>
      </c>
      <c r="V344" s="692">
        <v>0</v>
      </c>
      <c r="W344" s="693">
        <v>0</v>
      </c>
      <c r="X344" s="692">
        <v>0</v>
      </c>
      <c r="Y344" s="693">
        <v>0</v>
      </c>
      <c r="Z344" s="692">
        <v>0</v>
      </c>
      <c r="AA344" s="693">
        <v>0</v>
      </c>
      <c r="AB344" s="698">
        <v>0</v>
      </c>
      <c r="AC344" s="690">
        <v>0</v>
      </c>
      <c r="AD344" s="1015"/>
      <c r="AE344" s="1016"/>
      <c r="AF344" s="1017"/>
    </row>
    <row r="345" spans="1:32" ht="15" customHeight="1" x14ac:dyDescent="0.2">
      <c r="A345" s="11">
        <v>247</v>
      </c>
      <c r="B345" s="271"/>
      <c r="C345" s="272"/>
      <c r="D345" s="281"/>
      <c r="E345" s="281"/>
      <c r="F345" s="1475" t="str">
        <f>'2. CAD NCCF'!F345:L345</f>
        <v>Supranational and multilateral development bank GS</v>
      </c>
      <c r="G345" s="1476"/>
      <c r="H345" s="1476"/>
      <c r="I345" s="1476"/>
      <c r="J345" s="1476"/>
      <c r="K345" s="1476"/>
      <c r="L345" s="1477"/>
      <c r="M345" s="690">
        <v>0</v>
      </c>
      <c r="N345" s="691">
        <v>0</v>
      </c>
      <c r="O345" s="692">
        <v>0</v>
      </c>
      <c r="P345" s="692">
        <v>0</v>
      </c>
      <c r="Q345" s="697">
        <v>0</v>
      </c>
      <c r="R345" s="692">
        <v>0</v>
      </c>
      <c r="S345" s="693">
        <v>0</v>
      </c>
      <c r="T345" s="692">
        <v>0</v>
      </c>
      <c r="U345" s="693">
        <v>0</v>
      </c>
      <c r="V345" s="692">
        <v>0</v>
      </c>
      <c r="W345" s="693">
        <v>0</v>
      </c>
      <c r="X345" s="692">
        <v>0</v>
      </c>
      <c r="Y345" s="693">
        <v>0</v>
      </c>
      <c r="Z345" s="692">
        <v>0</v>
      </c>
      <c r="AA345" s="693">
        <v>0</v>
      </c>
      <c r="AB345" s="698">
        <v>0</v>
      </c>
      <c r="AC345" s="690">
        <v>0</v>
      </c>
      <c r="AD345" s="1653"/>
      <c r="AE345" s="1654"/>
      <c r="AF345" s="1655"/>
    </row>
    <row r="346" spans="1:32" ht="15" customHeight="1" x14ac:dyDescent="0.2">
      <c r="A346" s="11">
        <v>129</v>
      </c>
      <c r="B346" s="271"/>
      <c r="C346" s="281"/>
      <c r="D346" s="1472" t="str">
        <f>'2. CAD NCCF'!D346:AF346</f>
        <v>Mortgage backed securities (MBS)</v>
      </c>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4"/>
    </row>
    <row r="347" spans="1:32" ht="15" customHeight="1" x14ac:dyDescent="0.2">
      <c r="A347" s="11">
        <v>130</v>
      </c>
      <c r="B347" s="271"/>
      <c r="C347" s="281"/>
      <c r="D347" s="281"/>
      <c r="E347" s="1445" t="str">
        <f>'2. CAD NCCF'!E347:L347</f>
        <v>Agency MBS</v>
      </c>
      <c r="F347" s="1446"/>
      <c r="G347" s="1446"/>
      <c r="H347" s="1446"/>
      <c r="I347" s="1446"/>
      <c r="J347" s="1446"/>
      <c r="K347" s="1446"/>
      <c r="L347" s="1447"/>
      <c r="M347" s="399">
        <f>SUM(M348:M350)</f>
        <v>0</v>
      </c>
      <c r="N347" s="402">
        <f t="shared" ref="N347:AC347" si="72">SUBTOTAL(9,N348:N350)</f>
        <v>0</v>
      </c>
      <c r="O347" s="406">
        <f t="shared" si="72"/>
        <v>0</v>
      </c>
      <c r="P347" s="405">
        <f t="shared" si="72"/>
        <v>0</v>
      </c>
      <c r="Q347" s="407">
        <f t="shared" si="72"/>
        <v>0</v>
      </c>
      <c r="R347" s="406">
        <f t="shared" si="72"/>
        <v>0</v>
      </c>
      <c r="S347" s="406">
        <f t="shared" si="72"/>
        <v>0</v>
      </c>
      <c r="T347" s="406">
        <f t="shared" si="72"/>
        <v>0</v>
      </c>
      <c r="U347" s="406">
        <f t="shared" si="72"/>
        <v>0</v>
      </c>
      <c r="V347" s="406">
        <f t="shared" si="72"/>
        <v>0</v>
      </c>
      <c r="W347" s="406">
        <f t="shared" si="72"/>
        <v>0</v>
      </c>
      <c r="X347" s="406">
        <f t="shared" si="72"/>
        <v>0</v>
      </c>
      <c r="Y347" s="406">
        <f t="shared" si="72"/>
        <v>0</v>
      </c>
      <c r="Z347" s="406">
        <f t="shared" si="72"/>
        <v>0</v>
      </c>
      <c r="AA347" s="406">
        <f t="shared" si="72"/>
        <v>0</v>
      </c>
      <c r="AB347" s="416">
        <f t="shared" si="72"/>
        <v>0</v>
      </c>
      <c r="AC347" s="399">
        <f t="shared" si="72"/>
        <v>0</v>
      </c>
      <c r="AD347" s="1015"/>
      <c r="AE347" s="1016"/>
      <c r="AF347" s="1017"/>
    </row>
    <row r="348" spans="1:32" ht="15" customHeight="1" x14ac:dyDescent="0.2">
      <c r="A348" s="11">
        <v>131</v>
      </c>
      <c r="B348" s="271"/>
      <c r="C348" s="281"/>
      <c r="D348" s="281"/>
      <c r="E348" s="282"/>
      <c r="F348" s="1475" t="str">
        <f>'2. CAD NCCF'!F348:L348</f>
        <v>Agency MBS, high rated</v>
      </c>
      <c r="G348" s="1476"/>
      <c r="H348" s="1476"/>
      <c r="I348" s="1476"/>
      <c r="J348" s="1476"/>
      <c r="K348" s="1476"/>
      <c r="L348" s="1477"/>
      <c r="M348" s="690">
        <v>0</v>
      </c>
      <c r="N348" s="691">
        <v>0</v>
      </c>
      <c r="O348" s="692">
        <v>0</v>
      </c>
      <c r="P348" s="692">
        <v>0</v>
      </c>
      <c r="Q348" s="697">
        <v>0</v>
      </c>
      <c r="R348" s="692">
        <v>0</v>
      </c>
      <c r="S348" s="693">
        <v>0</v>
      </c>
      <c r="T348" s="692">
        <v>0</v>
      </c>
      <c r="U348" s="693">
        <v>0</v>
      </c>
      <c r="V348" s="692">
        <v>0</v>
      </c>
      <c r="W348" s="693">
        <v>0</v>
      </c>
      <c r="X348" s="692">
        <v>0</v>
      </c>
      <c r="Y348" s="693">
        <v>0</v>
      </c>
      <c r="Z348" s="692">
        <v>0</v>
      </c>
      <c r="AA348" s="693">
        <v>0</v>
      </c>
      <c r="AB348" s="698">
        <v>0</v>
      </c>
      <c r="AC348" s="690">
        <v>0</v>
      </c>
      <c r="AD348" s="1015"/>
      <c r="AE348" s="1016"/>
      <c r="AF348" s="1017"/>
    </row>
    <row r="349" spans="1:32" ht="15" customHeight="1" x14ac:dyDescent="0.2">
      <c r="A349" s="11">
        <v>132</v>
      </c>
      <c r="B349" s="271"/>
      <c r="C349" s="281"/>
      <c r="D349" s="281"/>
      <c r="E349" s="282"/>
      <c r="F349" s="1475" t="str">
        <f>'2. CAD NCCF'!F349:L349</f>
        <v>Agency MBS, medium rated</v>
      </c>
      <c r="G349" s="1476"/>
      <c r="H349" s="1476"/>
      <c r="I349" s="1476"/>
      <c r="J349" s="1476"/>
      <c r="K349" s="1476"/>
      <c r="L349" s="1477"/>
      <c r="M349" s="690">
        <v>0</v>
      </c>
      <c r="N349" s="691">
        <v>0</v>
      </c>
      <c r="O349" s="692">
        <v>0</v>
      </c>
      <c r="P349" s="692">
        <v>0</v>
      </c>
      <c r="Q349" s="697">
        <v>0</v>
      </c>
      <c r="R349" s="692">
        <v>0</v>
      </c>
      <c r="S349" s="693">
        <v>0</v>
      </c>
      <c r="T349" s="692">
        <v>0</v>
      </c>
      <c r="U349" s="693">
        <v>0</v>
      </c>
      <c r="V349" s="692">
        <v>0</v>
      </c>
      <c r="W349" s="693">
        <v>0</v>
      </c>
      <c r="X349" s="692">
        <v>0</v>
      </c>
      <c r="Y349" s="693">
        <v>0</v>
      </c>
      <c r="Z349" s="692">
        <v>0</v>
      </c>
      <c r="AA349" s="693">
        <v>0</v>
      </c>
      <c r="AB349" s="698">
        <v>0</v>
      </c>
      <c r="AC349" s="690">
        <v>0</v>
      </c>
      <c r="AD349" s="1015"/>
      <c r="AE349" s="1016"/>
      <c r="AF349" s="1017"/>
    </row>
    <row r="350" spans="1:32" ht="15" customHeight="1" x14ac:dyDescent="0.2">
      <c r="A350" s="11">
        <v>133</v>
      </c>
      <c r="B350" s="271"/>
      <c r="C350" s="281"/>
      <c r="D350" s="281"/>
      <c r="E350" s="282"/>
      <c r="F350" s="1475" t="str">
        <f>'2. CAD NCCF'!F350:L350</f>
        <v>Agency MBS, low or not rated</v>
      </c>
      <c r="G350" s="1476"/>
      <c r="H350" s="1476"/>
      <c r="I350" s="1476"/>
      <c r="J350" s="1476"/>
      <c r="K350" s="1476"/>
      <c r="L350" s="1477"/>
      <c r="M350" s="690">
        <v>0</v>
      </c>
      <c r="N350" s="691">
        <v>0</v>
      </c>
      <c r="O350" s="692">
        <v>0</v>
      </c>
      <c r="P350" s="692">
        <v>0</v>
      </c>
      <c r="Q350" s="697">
        <v>0</v>
      </c>
      <c r="R350" s="692">
        <v>0</v>
      </c>
      <c r="S350" s="693">
        <v>0</v>
      </c>
      <c r="T350" s="692">
        <v>0</v>
      </c>
      <c r="U350" s="693">
        <v>0</v>
      </c>
      <c r="V350" s="692">
        <v>0</v>
      </c>
      <c r="W350" s="693">
        <v>0</v>
      </c>
      <c r="X350" s="692">
        <v>0</v>
      </c>
      <c r="Y350" s="693">
        <v>0</v>
      </c>
      <c r="Z350" s="692">
        <v>0</v>
      </c>
      <c r="AA350" s="693">
        <v>0</v>
      </c>
      <c r="AB350" s="698">
        <v>0</v>
      </c>
      <c r="AC350" s="690">
        <v>0</v>
      </c>
      <c r="AD350" s="1015"/>
      <c r="AE350" s="1016"/>
      <c r="AF350" s="1017"/>
    </row>
    <row r="351" spans="1:32" ht="15" customHeight="1" x14ac:dyDescent="0.2">
      <c r="A351" s="11">
        <v>134</v>
      </c>
      <c r="B351" s="271"/>
      <c r="C351" s="281"/>
      <c r="D351" s="281"/>
      <c r="E351" s="1445" t="str">
        <f>'2. CAD NCCF'!E351:L351</f>
        <v>Non-agency commercial MBS (CMBS)</v>
      </c>
      <c r="F351" s="1446"/>
      <c r="G351" s="1446"/>
      <c r="H351" s="1446"/>
      <c r="I351" s="1446"/>
      <c r="J351" s="1446"/>
      <c r="K351" s="1446"/>
      <c r="L351" s="1447"/>
      <c r="M351" s="399">
        <f>SUM(M352:M354)</f>
        <v>0</v>
      </c>
      <c r="N351" s="402">
        <f t="shared" ref="N351:AC351" si="73">SUBTOTAL(9,N352:N354)</f>
        <v>0</v>
      </c>
      <c r="O351" s="406">
        <f t="shared" si="73"/>
        <v>0</v>
      </c>
      <c r="P351" s="405">
        <f t="shared" si="73"/>
        <v>0</v>
      </c>
      <c r="Q351" s="407">
        <f t="shared" si="73"/>
        <v>0</v>
      </c>
      <c r="R351" s="406">
        <f t="shared" si="73"/>
        <v>0</v>
      </c>
      <c r="S351" s="406">
        <f t="shared" si="73"/>
        <v>0</v>
      </c>
      <c r="T351" s="406">
        <f t="shared" si="73"/>
        <v>0</v>
      </c>
      <c r="U351" s="406">
        <f t="shared" si="73"/>
        <v>0</v>
      </c>
      <c r="V351" s="406">
        <f t="shared" si="73"/>
        <v>0</v>
      </c>
      <c r="W351" s="406">
        <f t="shared" si="73"/>
        <v>0</v>
      </c>
      <c r="X351" s="406">
        <f t="shared" si="73"/>
        <v>0</v>
      </c>
      <c r="Y351" s="406">
        <f t="shared" si="73"/>
        <v>0</v>
      </c>
      <c r="Z351" s="406">
        <f t="shared" si="73"/>
        <v>0</v>
      </c>
      <c r="AA351" s="406">
        <f t="shared" si="73"/>
        <v>0</v>
      </c>
      <c r="AB351" s="416">
        <f t="shared" si="73"/>
        <v>0</v>
      </c>
      <c r="AC351" s="399">
        <f t="shared" si="73"/>
        <v>0</v>
      </c>
      <c r="AD351" s="1015"/>
      <c r="AE351" s="1016"/>
      <c r="AF351" s="1017"/>
    </row>
    <row r="352" spans="1:32" ht="15" customHeight="1" x14ac:dyDescent="0.2">
      <c r="A352" s="11">
        <v>135</v>
      </c>
      <c r="B352" s="271"/>
      <c r="C352" s="281"/>
      <c r="D352" s="281"/>
      <c r="E352" s="282"/>
      <c r="F352" s="1475" t="str">
        <f>'2. CAD NCCF'!F352:L352</f>
        <v>Non-agency CMBS, high rated</v>
      </c>
      <c r="G352" s="1476"/>
      <c r="H352" s="1476"/>
      <c r="I352" s="1476"/>
      <c r="J352" s="1476"/>
      <c r="K352" s="1476"/>
      <c r="L352" s="1477"/>
      <c r="M352" s="690">
        <v>0</v>
      </c>
      <c r="N352" s="691">
        <v>0</v>
      </c>
      <c r="O352" s="692">
        <v>0</v>
      </c>
      <c r="P352" s="692">
        <v>0</v>
      </c>
      <c r="Q352" s="697">
        <v>0</v>
      </c>
      <c r="R352" s="692">
        <v>0</v>
      </c>
      <c r="S352" s="693">
        <v>0</v>
      </c>
      <c r="T352" s="692">
        <v>0</v>
      </c>
      <c r="U352" s="693">
        <v>0</v>
      </c>
      <c r="V352" s="692">
        <v>0</v>
      </c>
      <c r="W352" s="693">
        <v>0</v>
      </c>
      <c r="X352" s="692">
        <v>0</v>
      </c>
      <c r="Y352" s="693">
        <v>0</v>
      </c>
      <c r="Z352" s="692">
        <v>0</v>
      </c>
      <c r="AA352" s="693">
        <v>0</v>
      </c>
      <c r="AB352" s="698">
        <v>0</v>
      </c>
      <c r="AC352" s="690">
        <v>0</v>
      </c>
      <c r="AD352" s="1015"/>
      <c r="AE352" s="1016"/>
      <c r="AF352" s="1017"/>
    </row>
    <row r="353" spans="1:32" ht="15" customHeight="1" x14ac:dyDescent="0.2">
      <c r="A353" s="11">
        <v>136</v>
      </c>
      <c r="B353" s="271"/>
      <c r="C353" s="281"/>
      <c r="D353" s="281"/>
      <c r="E353" s="282"/>
      <c r="F353" s="1475" t="str">
        <f>'2. CAD NCCF'!F353:L353</f>
        <v>Non-agency CMBS, medium rated</v>
      </c>
      <c r="G353" s="1476"/>
      <c r="H353" s="1476"/>
      <c r="I353" s="1476"/>
      <c r="J353" s="1476"/>
      <c r="K353" s="1476"/>
      <c r="L353" s="1477"/>
      <c r="M353" s="690">
        <v>0</v>
      </c>
      <c r="N353" s="691">
        <v>0</v>
      </c>
      <c r="O353" s="692">
        <v>0</v>
      </c>
      <c r="P353" s="692">
        <v>0</v>
      </c>
      <c r="Q353" s="697">
        <v>0</v>
      </c>
      <c r="R353" s="692">
        <v>0</v>
      </c>
      <c r="S353" s="693">
        <v>0</v>
      </c>
      <c r="T353" s="692">
        <v>0</v>
      </c>
      <c r="U353" s="693">
        <v>0</v>
      </c>
      <c r="V353" s="692">
        <v>0</v>
      </c>
      <c r="W353" s="693">
        <v>0</v>
      </c>
      <c r="X353" s="692">
        <v>0</v>
      </c>
      <c r="Y353" s="693">
        <v>0</v>
      </c>
      <c r="Z353" s="692">
        <v>0</v>
      </c>
      <c r="AA353" s="693">
        <v>0</v>
      </c>
      <c r="AB353" s="698">
        <v>0</v>
      </c>
      <c r="AC353" s="690">
        <v>0</v>
      </c>
      <c r="AD353" s="1015"/>
      <c r="AE353" s="1016"/>
      <c r="AF353" s="1017"/>
    </row>
    <row r="354" spans="1:32" ht="15" customHeight="1" x14ac:dyDescent="0.2">
      <c r="A354" s="11">
        <v>137</v>
      </c>
      <c r="B354" s="271"/>
      <c r="C354" s="281"/>
      <c r="D354" s="281"/>
      <c r="E354" s="282"/>
      <c r="F354" s="1475" t="str">
        <f>'2. CAD NCCF'!F354:L354</f>
        <v>Non-agency CMBS, low or not rated</v>
      </c>
      <c r="G354" s="1476"/>
      <c r="H354" s="1476"/>
      <c r="I354" s="1476"/>
      <c r="J354" s="1476"/>
      <c r="K354" s="1476"/>
      <c r="L354" s="1477"/>
      <c r="M354" s="690">
        <v>0</v>
      </c>
      <c r="N354" s="691">
        <v>0</v>
      </c>
      <c r="O354" s="692">
        <v>0</v>
      </c>
      <c r="P354" s="692">
        <v>0</v>
      </c>
      <c r="Q354" s="697">
        <v>0</v>
      </c>
      <c r="R354" s="692">
        <v>0</v>
      </c>
      <c r="S354" s="693">
        <v>0</v>
      </c>
      <c r="T354" s="692">
        <v>0</v>
      </c>
      <c r="U354" s="693">
        <v>0</v>
      </c>
      <c r="V354" s="692">
        <v>0</v>
      </c>
      <c r="W354" s="693">
        <v>0</v>
      </c>
      <c r="X354" s="692">
        <v>0</v>
      </c>
      <c r="Y354" s="693">
        <v>0</v>
      </c>
      <c r="Z354" s="692">
        <v>0</v>
      </c>
      <c r="AA354" s="693">
        <v>0</v>
      </c>
      <c r="AB354" s="698">
        <v>0</v>
      </c>
      <c r="AC354" s="690">
        <v>0</v>
      </c>
      <c r="AD354" s="1015"/>
      <c r="AE354" s="1016"/>
      <c r="AF354" s="1017"/>
    </row>
    <row r="355" spans="1:32" ht="15" customHeight="1" x14ac:dyDescent="0.2">
      <c r="A355" s="11">
        <v>138</v>
      </c>
      <c r="B355" s="271"/>
      <c r="C355" s="281"/>
      <c r="D355" s="281"/>
      <c r="E355" s="1445" t="str">
        <f>'2. CAD NCCF'!E355:L355</f>
        <v>Non-agency residential MBS (RMBS)</v>
      </c>
      <c r="F355" s="1446"/>
      <c r="G355" s="1446"/>
      <c r="H355" s="1446"/>
      <c r="I355" s="1446"/>
      <c r="J355" s="1446"/>
      <c r="K355" s="1446"/>
      <c r="L355" s="1447"/>
      <c r="M355" s="399">
        <f>SUM(M356:M358)</f>
        <v>0</v>
      </c>
      <c r="N355" s="402">
        <f t="shared" ref="N355:AC355" si="74">SUBTOTAL(9,N356:N359)</f>
        <v>0</v>
      </c>
      <c r="O355" s="406">
        <f t="shared" si="74"/>
        <v>0</v>
      </c>
      <c r="P355" s="405">
        <f t="shared" si="74"/>
        <v>0</v>
      </c>
      <c r="Q355" s="407">
        <f t="shared" si="74"/>
        <v>0</v>
      </c>
      <c r="R355" s="406">
        <f t="shared" si="74"/>
        <v>0</v>
      </c>
      <c r="S355" s="406">
        <f t="shared" si="74"/>
        <v>0</v>
      </c>
      <c r="T355" s="406">
        <f t="shared" si="74"/>
        <v>0</v>
      </c>
      <c r="U355" s="406">
        <f t="shared" si="74"/>
        <v>0</v>
      </c>
      <c r="V355" s="406">
        <f t="shared" si="74"/>
        <v>0</v>
      </c>
      <c r="W355" s="406">
        <f t="shared" si="74"/>
        <v>0</v>
      </c>
      <c r="X355" s="406">
        <f t="shared" si="74"/>
        <v>0</v>
      </c>
      <c r="Y355" s="406">
        <f t="shared" si="74"/>
        <v>0</v>
      </c>
      <c r="Z355" s="406">
        <f t="shared" si="74"/>
        <v>0</v>
      </c>
      <c r="AA355" s="406">
        <f t="shared" si="74"/>
        <v>0</v>
      </c>
      <c r="AB355" s="416">
        <f t="shared" si="74"/>
        <v>0</v>
      </c>
      <c r="AC355" s="399">
        <f t="shared" si="74"/>
        <v>0</v>
      </c>
      <c r="AD355" s="1015"/>
      <c r="AE355" s="1016"/>
      <c r="AF355" s="1017"/>
    </row>
    <row r="356" spans="1:32" ht="15" customHeight="1" x14ac:dyDescent="0.2">
      <c r="A356" s="11">
        <v>139</v>
      </c>
      <c r="B356" s="271"/>
      <c r="C356" s="281"/>
      <c r="D356" s="281"/>
      <c r="E356" s="282"/>
      <c r="F356" s="1475" t="str">
        <f>'2. CAD NCCF'!F356:L356</f>
        <v>Non-agency RMBS, high rated</v>
      </c>
      <c r="G356" s="1476"/>
      <c r="H356" s="1476"/>
      <c r="I356" s="1476"/>
      <c r="J356" s="1476"/>
      <c r="K356" s="1476"/>
      <c r="L356" s="1477"/>
      <c r="M356" s="690">
        <v>0</v>
      </c>
      <c r="N356" s="691">
        <v>0</v>
      </c>
      <c r="O356" s="692">
        <v>0</v>
      </c>
      <c r="P356" s="692">
        <v>0</v>
      </c>
      <c r="Q356" s="697">
        <v>0</v>
      </c>
      <c r="R356" s="692">
        <v>0</v>
      </c>
      <c r="S356" s="693">
        <v>0</v>
      </c>
      <c r="T356" s="692">
        <v>0</v>
      </c>
      <c r="U356" s="693">
        <v>0</v>
      </c>
      <c r="V356" s="692">
        <v>0</v>
      </c>
      <c r="W356" s="693">
        <v>0</v>
      </c>
      <c r="X356" s="692">
        <v>0</v>
      </c>
      <c r="Y356" s="693">
        <v>0</v>
      </c>
      <c r="Z356" s="692">
        <v>0</v>
      </c>
      <c r="AA356" s="693">
        <v>0</v>
      </c>
      <c r="AB356" s="698">
        <v>0</v>
      </c>
      <c r="AC356" s="690">
        <v>0</v>
      </c>
      <c r="AD356" s="1015"/>
      <c r="AE356" s="1016"/>
      <c r="AF356" s="1017"/>
    </row>
    <row r="357" spans="1:32" ht="15" customHeight="1" x14ac:dyDescent="0.2">
      <c r="A357" s="11">
        <v>140</v>
      </c>
      <c r="B357" s="271"/>
      <c r="C357" s="281"/>
      <c r="D357" s="281"/>
      <c r="E357" s="282"/>
      <c r="F357" s="1475" t="str">
        <f>'2. CAD NCCF'!F357:L357</f>
        <v>Non-agency RMBS, medium rated</v>
      </c>
      <c r="G357" s="1476"/>
      <c r="H357" s="1476"/>
      <c r="I357" s="1476"/>
      <c r="J357" s="1476"/>
      <c r="K357" s="1476"/>
      <c r="L357" s="1477"/>
      <c r="M357" s="690">
        <v>0</v>
      </c>
      <c r="N357" s="691">
        <v>0</v>
      </c>
      <c r="O357" s="692">
        <v>0</v>
      </c>
      <c r="P357" s="692"/>
      <c r="Q357" s="697">
        <v>0</v>
      </c>
      <c r="R357" s="692">
        <v>0</v>
      </c>
      <c r="S357" s="693">
        <v>0</v>
      </c>
      <c r="T357" s="692">
        <v>0</v>
      </c>
      <c r="U357" s="693">
        <v>0</v>
      </c>
      <c r="V357" s="692">
        <v>0</v>
      </c>
      <c r="W357" s="693">
        <v>0</v>
      </c>
      <c r="X357" s="692">
        <v>0</v>
      </c>
      <c r="Y357" s="693">
        <v>0</v>
      </c>
      <c r="Z357" s="692">
        <v>0</v>
      </c>
      <c r="AA357" s="693">
        <v>0</v>
      </c>
      <c r="AB357" s="698">
        <v>0</v>
      </c>
      <c r="AC357" s="690">
        <v>0</v>
      </c>
      <c r="AD357" s="1015"/>
      <c r="AE357" s="1016"/>
      <c r="AF357" s="1017"/>
    </row>
    <row r="358" spans="1:32" ht="15" customHeight="1" x14ac:dyDescent="0.2">
      <c r="A358" s="11">
        <v>141</v>
      </c>
      <c r="B358" s="271"/>
      <c r="C358" s="281"/>
      <c r="D358" s="281"/>
      <c r="E358" s="282"/>
      <c r="F358" s="1475" t="str">
        <f>'2. CAD NCCF'!F358:L358</f>
        <v>Non-agency RMBS, low or not rated</v>
      </c>
      <c r="G358" s="1476"/>
      <c r="H358" s="1476"/>
      <c r="I358" s="1476"/>
      <c r="J358" s="1476"/>
      <c r="K358" s="1476"/>
      <c r="L358" s="1477"/>
      <c r="M358" s="709">
        <v>0</v>
      </c>
      <c r="N358" s="710">
        <v>0</v>
      </c>
      <c r="O358" s="711">
        <v>0</v>
      </c>
      <c r="P358" s="711">
        <v>0</v>
      </c>
      <c r="Q358" s="712">
        <v>0</v>
      </c>
      <c r="R358" s="711">
        <v>0</v>
      </c>
      <c r="S358" s="713">
        <v>0</v>
      </c>
      <c r="T358" s="711">
        <v>0</v>
      </c>
      <c r="U358" s="713">
        <v>0</v>
      </c>
      <c r="V358" s="711">
        <v>0</v>
      </c>
      <c r="W358" s="713">
        <v>0</v>
      </c>
      <c r="X358" s="711">
        <v>0</v>
      </c>
      <c r="Y358" s="713">
        <v>0</v>
      </c>
      <c r="Z358" s="711">
        <v>0</v>
      </c>
      <c r="AA358" s="713">
        <v>0</v>
      </c>
      <c r="AB358" s="714">
        <v>0</v>
      </c>
      <c r="AC358" s="709">
        <v>0</v>
      </c>
      <c r="AD358" s="1653"/>
      <c r="AE358" s="1654"/>
      <c r="AF358" s="1655"/>
    </row>
    <row r="359" spans="1:32" ht="15" customHeight="1" x14ac:dyDescent="0.2">
      <c r="A359" s="11">
        <v>142</v>
      </c>
      <c r="B359" s="271"/>
      <c r="C359" s="281"/>
      <c r="D359" s="1472" t="str">
        <f>'2. CAD NCCF'!D359:AF359</f>
        <v>Corporate bonds and paper (CBP)</v>
      </c>
      <c r="E359" s="1473"/>
      <c r="F359" s="1473"/>
      <c r="G359" s="1473"/>
      <c r="H359" s="1473"/>
      <c r="I359" s="1473"/>
      <c r="J359" s="1473"/>
      <c r="K359" s="1473"/>
      <c r="L359" s="1473"/>
      <c r="M359" s="1473"/>
      <c r="N359" s="1473"/>
      <c r="O359" s="1473"/>
      <c r="P359" s="1473"/>
      <c r="Q359" s="1473"/>
      <c r="R359" s="1473"/>
      <c r="S359" s="1473"/>
      <c r="T359" s="1473"/>
      <c r="U359" s="1473"/>
      <c r="V359" s="1473"/>
      <c r="W359" s="1473"/>
      <c r="X359" s="1473"/>
      <c r="Y359" s="1473"/>
      <c r="Z359" s="1473"/>
      <c r="AA359" s="1473"/>
      <c r="AB359" s="1473"/>
      <c r="AC359" s="1473"/>
      <c r="AD359" s="1473"/>
      <c r="AE359" s="1473"/>
      <c r="AF359" s="1474"/>
    </row>
    <row r="360" spans="1:32" ht="15" customHeight="1" x14ac:dyDescent="0.2">
      <c r="A360" s="11">
        <v>143</v>
      </c>
      <c r="B360" s="271"/>
      <c r="C360" s="281"/>
      <c r="D360" s="281"/>
      <c r="E360" s="1445" t="str">
        <f>'2. CAD NCCF'!E360:L360</f>
        <v>Non-FI issued CBP, high rated</v>
      </c>
      <c r="F360" s="1446"/>
      <c r="G360" s="1446"/>
      <c r="H360" s="1446"/>
      <c r="I360" s="1446"/>
      <c r="J360" s="1446"/>
      <c r="K360" s="1446"/>
      <c r="L360" s="1447"/>
      <c r="M360" s="399">
        <f>SUM(M361:M362)</f>
        <v>0</v>
      </c>
      <c r="N360" s="402">
        <f t="shared" ref="N360:AC360" si="75">SUBTOTAL(9,N361:N362)</f>
        <v>0</v>
      </c>
      <c r="O360" s="406">
        <f t="shared" si="75"/>
        <v>0</v>
      </c>
      <c r="P360" s="405">
        <f t="shared" si="75"/>
        <v>0</v>
      </c>
      <c r="Q360" s="407">
        <f t="shared" si="75"/>
        <v>0</v>
      </c>
      <c r="R360" s="406">
        <f t="shared" si="75"/>
        <v>0</v>
      </c>
      <c r="S360" s="406">
        <f t="shared" si="75"/>
        <v>0</v>
      </c>
      <c r="T360" s="406">
        <f t="shared" si="75"/>
        <v>0</v>
      </c>
      <c r="U360" s="406">
        <f t="shared" si="75"/>
        <v>0</v>
      </c>
      <c r="V360" s="406">
        <f t="shared" si="75"/>
        <v>0</v>
      </c>
      <c r="W360" s="406">
        <f t="shared" si="75"/>
        <v>0</v>
      </c>
      <c r="X360" s="406">
        <f t="shared" si="75"/>
        <v>0</v>
      </c>
      <c r="Y360" s="406">
        <f t="shared" si="75"/>
        <v>0</v>
      </c>
      <c r="Z360" s="406">
        <f t="shared" si="75"/>
        <v>0</v>
      </c>
      <c r="AA360" s="406">
        <f t="shared" si="75"/>
        <v>0</v>
      </c>
      <c r="AB360" s="416">
        <f t="shared" si="75"/>
        <v>0</v>
      </c>
      <c r="AC360" s="399">
        <f t="shared" si="75"/>
        <v>0</v>
      </c>
      <c r="AD360" s="1015"/>
      <c r="AE360" s="1016"/>
      <c r="AF360" s="1017"/>
    </row>
    <row r="361" spans="1:32" ht="15" customHeight="1" x14ac:dyDescent="0.2">
      <c r="A361" s="11">
        <v>144</v>
      </c>
      <c r="B361" s="271"/>
      <c r="C361" s="281"/>
      <c r="D361" s="281"/>
      <c r="E361" s="282"/>
      <c r="F361" s="1475" t="str">
        <f>'2. CAD NCCF'!F361:L361</f>
        <v>Non-FI issued unsecured bond and paper, high rated</v>
      </c>
      <c r="G361" s="1476"/>
      <c r="H361" s="1476"/>
      <c r="I361" s="1476"/>
      <c r="J361" s="1476"/>
      <c r="K361" s="1476"/>
      <c r="L361" s="1477"/>
      <c r="M361" s="690">
        <v>0</v>
      </c>
      <c r="N361" s="691">
        <v>0</v>
      </c>
      <c r="O361" s="692">
        <v>0</v>
      </c>
      <c r="P361" s="692">
        <v>0</v>
      </c>
      <c r="Q361" s="697">
        <v>0</v>
      </c>
      <c r="R361" s="692">
        <v>0</v>
      </c>
      <c r="S361" s="693">
        <v>0</v>
      </c>
      <c r="T361" s="692">
        <v>0</v>
      </c>
      <c r="U361" s="693">
        <v>0</v>
      </c>
      <c r="V361" s="692">
        <v>0</v>
      </c>
      <c r="W361" s="693">
        <v>0</v>
      </c>
      <c r="X361" s="692">
        <v>0</v>
      </c>
      <c r="Y361" s="693">
        <v>0</v>
      </c>
      <c r="Z361" s="692">
        <v>0</v>
      </c>
      <c r="AA361" s="693">
        <v>0</v>
      </c>
      <c r="AB361" s="698">
        <v>0</v>
      </c>
      <c r="AC361" s="690">
        <v>0</v>
      </c>
      <c r="AD361" s="1015"/>
      <c r="AE361" s="1016"/>
      <c r="AF361" s="1017"/>
    </row>
    <row r="362" spans="1:32" ht="15" customHeight="1" x14ac:dyDescent="0.2">
      <c r="A362" s="11">
        <v>145</v>
      </c>
      <c r="B362" s="271"/>
      <c r="C362" s="281"/>
      <c r="D362" s="281"/>
      <c r="E362" s="282"/>
      <c r="F362" s="1475" t="str">
        <f>'2. CAD NCCF'!F362:L362</f>
        <v>Non-FI issued covered bonds, high rated</v>
      </c>
      <c r="G362" s="1476"/>
      <c r="H362" s="1476"/>
      <c r="I362" s="1476"/>
      <c r="J362" s="1476"/>
      <c r="K362" s="1476"/>
      <c r="L362" s="1477"/>
      <c r="M362" s="690">
        <v>0</v>
      </c>
      <c r="N362" s="691">
        <v>0</v>
      </c>
      <c r="O362" s="692">
        <v>0</v>
      </c>
      <c r="P362" s="692">
        <v>0</v>
      </c>
      <c r="Q362" s="697">
        <v>0</v>
      </c>
      <c r="R362" s="692">
        <v>0</v>
      </c>
      <c r="S362" s="693">
        <v>0</v>
      </c>
      <c r="T362" s="692">
        <v>0</v>
      </c>
      <c r="U362" s="693">
        <v>0</v>
      </c>
      <c r="V362" s="692">
        <v>0</v>
      </c>
      <c r="W362" s="693">
        <v>0</v>
      </c>
      <c r="X362" s="692">
        <v>0</v>
      </c>
      <c r="Y362" s="693">
        <v>0</v>
      </c>
      <c r="Z362" s="692">
        <v>0</v>
      </c>
      <c r="AA362" s="693">
        <v>0</v>
      </c>
      <c r="AB362" s="698">
        <v>0</v>
      </c>
      <c r="AC362" s="690">
        <v>0</v>
      </c>
      <c r="AD362" s="1015"/>
      <c r="AE362" s="1016"/>
      <c r="AF362" s="1017"/>
    </row>
    <row r="363" spans="1:32" ht="15" customHeight="1" x14ac:dyDescent="0.2">
      <c r="A363" s="11">
        <v>146</v>
      </c>
      <c r="B363" s="271"/>
      <c r="C363" s="281"/>
      <c r="D363" s="281"/>
      <c r="E363" s="1445" t="str">
        <f>'2. CAD NCCF'!E363:L363</f>
        <v>FI issued CBP, high rated</v>
      </c>
      <c r="F363" s="1446"/>
      <c r="G363" s="1446"/>
      <c r="H363" s="1446"/>
      <c r="I363" s="1446"/>
      <c r="J363" s="1446"/>
      <c r="K363" s="1446"/>
      <c r="L363" s="1447"/>
      <c r="M363" s="399">
        <f>SUM(M364:M366)</f>
        <v>0</v>
      </c>
      <c r="N363" s="402">
        <f t="shared" ref="N363:AC363" si="76">SUBTOTAL(9,N364:N366)</f>
        <v>0</v>
      </c>
      <c r="O363" s="406">
        <f t="shared" si="76"/>
        <v>0</v>
      </c>
      <c r="P363" s="405">
        <f t="shared" si="76"/>
        <v>0</v>
      </c>
      <c r="Q363" s="407">
        <f t="shared" si="76"/>
        <v>0</v>
      </c>
      <c r="R363" s="406">
        <f t="shared" si="76"/>
        <v>0</v>
      </c>
      <c r="S363" s="406">
        <f t="shared" si="76"/>
        <v>0</v>
      </c>
      <c r="T363" s="406">
        <f t="shared" si="76"/>
        <v>0</v>
      </c>
      <c r="U363" s="406">
        <f t="shared" si="76"/>
        <v>0</v>
      </c>
      <c r="V363" s="406">
        <f t="shared" si="76"/>
        <v>0</v>
      </c>
      <c r="W363" s="406">
        <f t="shared" si="76"/>
        <v>0</v>
      </c>
      <c r="X363" s="406">
        <f t="shared" si="76"/>
        <v>0</v>
      </c>
      <c r="Y363" s="406">
        <f t="shared" si="76"/>
        <v>0</v>
      </c>
      <c r="Z363" s="406">
        <f t="shared" si="76"/>
        <v>0</v>
      </c>
      <c r="AA363" s="406">
        <f t="shared" si="76"/>
        <v>0</v>
      </c>
      <c r="AB363" s="416">
        <f t="shared" si="76"/>
        <v>0</v>
      </c>
      <c r="AC363" s="399">
        <f t="shared" si="76"/>
        <v>0</v>
      </c>
      <c r="AD363" s="1015"/>
      <c r="AE363" s="1016"/>
      <c r="AF363" s="1017"/>
    </row>
    <row r="364" spans="1:32" ht="15" customHeight="1" x14ac:dyDescent="0.2">
      <c r="A364" s="11">
        <v>147</v>
      </c>
      <c r="B364" s="271"/>
      <c r="C364" s="281"/>
      <c r="D364" s="281"/>
      <c r="E364" s="282"/>
      <c r="F364" s="1475" t="str">
        <f>'2. CAD NCCF'!F364:L364</f>
        <v>FI issued unsecured bonds and paper, high rated</v>
      </c>
      <c r="G364" s="1476"/>
      <c r="H364" s="1476"/>
      <c r="I364" s="1476"/>
      <c r="J364" s="1476"/>
      <c r="K364" s="1476"/>
      <c r="L364" s="1477"/>
      <c r="M364" s="690">
        <v>0</v>
      </c>
      <c r="N364" s="691">
        <v>0</v>
      </c>
      <c r="O364" s="692">
        <v>0</v>
      </c>
      <c r="P364" s="692">
        <v>0</v>
      </c>
      <c r="Q364" s="697">
        <v>0</v>
      </c>
      <c r="R364" s="692">
        <v>0</v>
      </c>
      <c r="S364" s="693">
        <v>0</v>
      </c>
      <c r="T364" s="692">
        <v>0</v>
      </c>
      <c r="U364" s="693">
        <v>0</v>
      </c>
      <c r="V364" s="692">
        <v>0</v>
      </c>
      <c r="W364" s="693">
        <v>0</v>
      </c>
      <c r="X364" s="692">
        <v>0</v>
      </c>
      <c r="Y364" s="693">
        <v>0</v>
      </c>
      <c r="Z364" s="692">
        <v>0</v>
      </c>
      <c r="AA364" s="693">
        <v>0</v>
      </c>
      <c r="AB364" s="698">
        <v>0</v>
      </c>
      <c r="AC364" s="690">
        <v>0</v>
      </c>
      <c r="AD364" s="1015"/>
      <c r="AE364" s="1016"/>
      <c r="AF364" s="1017"/>
    </row>
    <row r="365" spans="1:32" ht="15" customHeight="1" x14ac:dyDescent="0.2">
      <c r="A365" s="11">
        <v>148</v>
      </c>
      <c r="B365" s="271"/>
      <c r="C365" s="281"/>
      <c r="D365" s="281"/>
      <c r="E365" s="282"/>
      <c r="F365" s="1475" t="str">
        <f>'2. CAD NCCF'!F365:L365</f>
        <v>FI issued covered bonds, high rated</v>
      </c>
      <c r="G365" s="1476"/>
      <c r="H365" s="1476"/>
      <c r="I365" s="1476"/>
      <c r="J365" s="1476"/>
      <c r="K365" s="1476"/>
      <c r="L365" s="1477"/>
      <c r="M365" s="690">
        <v>0</v>
      </c>
      <c r="N365" s="691">
        <v>0</v>
      </c>
      <c r="O365" s="692">
        <v>0</v>
      </c>
      <c r="P365" s="692">
        <v>0</v>
      </c>
      <c r="Q365" s="697">
        <v>0</v>
      </c>
      <c r="R365" s="692">
        <v>0</v>
      </c>
      <c r="S365" s="693">
        <v>0</v>
      </c>
      <c r="T365" s="692">
        <v>0</v>
      </c>
      <c r="U365" s="693">
        <v>0</v>
      </c>
      <c r="V365" s="692">
        <v>0</v>
      </c>
      <c r="W365" s="693">
        <v>0</v>
      </c>
      <c r="X365" s="692">
        <v>0</v>
      </c>
      <c r="Y365" s="693">
        <v>0</v>
      </c>
      <c r="Z365" s="692">
        <v>0</v>
      </c>
      <c r="AA365" s="693">
        <v>0</v>
      </c>
      <c r="AB365" s="698">
        <v>0</v>
      </c>
      <c r="AC365" s="690">
        <v>0</v>
      </c>
      <c r="AD365" s="1015"/>
      <c r="AE365" s="1016"/>
      <c r="AF365" s="1017"/>
    </row>
    <row r="366" spans="1:32" ht="15" customHeight="1" x14ac:dyDescent="0.2">
      <c r="A366" s="11">
        <v>149</v>
      </c>
      <c r="B366" s="271"/>
      <c r="C366" s="281"/>
      <c r="D366" s="281"/>
      <c r="E366" s="282"/>
      <c r="F366" s="1475" t="str">
        <f>'2. CAD NCCF'!F366:L366</f>
        <v>FI issued jumbo covered bonds, high rated</v>
      </c>
      <c r="G366" s="1476"/>
      <c r="H366" s="1476"/>
      <c r="I366" s="1476"/>
      <c r="J366" s="1476"/>
      <c r="K366" s="1476"/>
      <c r="L366" s="1477"/>
      <c r="M366" s="690">
        <v>0</v>
      </c>
      <c r="N366" s="691">
        <v>0</v>
      </c>
      <c r="O366" s="692">
        <v>0</v>
      </c>
      <c r="P366" s="692">
        <v>0</v>
      </c>
      <c r="Q366" s="697">
        <v>0</v>
      </c>
      <c r="R366" s="692">
        <v>0</v>
      </c>
      <c r="S366" s="693">
        <v>0</v>
      </c>
      <c r="T366" s="692">
        <v>0</v>
      </c>
      <c r="U366" s="693">
        <v>0</v>
      </c>
      <c r="V366" s="692">
        <v>0</v>
      </c>
      <c r="W366" s="693">
        <v>0</v>
      </c>
      <c r="X366" s="692">
        <v>0</v>
      </c>
      <c r="Y366" s="693">
        <v>0</v>
      </c>
      <c r="Z366" s="692">
        <v>0</v>
      </c>
      <c r="AA366" s="693">
        <v>0</v>
      </c>
      <c r="AB366" s="698">
        <v>0</v>
      </c>
      <c r="AC366" s="690">
        <v>0</v>
      </c>
      <c r="AD366" s="1015"/>
      <c r="AE366" s="1016"/>
      <c r="AF366" s="1017"/>
    </row>
    <row r="367" spans="1:32" ht="15" customHeight="1" x14ac:dyDescent="0.2">
      <c r="A367" s="11">
        <v>150</v>
      </c>
      <c r="B367" s="271"/>
      <c r="C367" s="281"/>
      <c r="D367" s="281"/>
      <c r="E367" s="1445" t="str">
        <f>'2. CAD NCCF'!E367:L367</f>
        <v>Non-FI issued CBP, medium rated</v>
      </c>
      <c r="F367" s="1446"/>
      <c r="G367" s="1446"/>
      <c r="H367" s="1446"/>
      <c r="I367" s="1446"/>
      <c r="J367" s="1446"/>
      <c r="K367" s="1446"/>
      <c r="L367" s="1447"/>
      <c r="M367" s="399">
        <f>SUM(M368:M369)</f>
        <v>0</v>
      </c>
      <c r="N367" s="402">
        <f t="shared" ref="N367:AC367" si="77">SUBTOTAL(9,N368:N369)</f>
        <v>0</v>
      </c>
      <c r="O367" s="406">
        <f t="shared" si="77"/>
        <v>0</v>
      </c>
      <c r="P367" s="405">
        <f t="shared" si="77"/>
        <v>0</v>
      </c>
      <c r="Q367" s="407">
        <f t="shared" si="77"/>
        <v>0</v>
      </c>
      <c r="R367" s="406">
        <f t="shared" si="77"/>
        <v>0</v>
      </c>
      <c r="S367" s="406">
        <f t="shared" si="77"/>
        <v>0</v>
      </c>
      <c r="T367" s="406">
        <f t="shared" si="77"/>
        <v>0</v>
      </c>
      <c r="U367" s="406">
        <f t="shared" si="77"/>
        <v>0</v>
      </c>
      <c r="V367" s="406">
        <f t="shared" si="77"/>
        <v>0</v>
      </c>
      <c r="W367" s="406">
        <f t="shared" si="77"/>
        <v>0</v>
      </c>
      <c r="X367" s="406">
        <f t="shared" si="77"/>
        <v>0</v>
      </c>
      <c r="Y367" s="406">
        <f t="shared" si="77"/>
        <v>0</v>
      </c>
      <c r="Z367" s="406">
        <f t="shared" si="77"/>
        <v>0</v>
      </c>
      <c r="AA367" s="406">
        <f t="shared" si="77"/>
        <v>0</v>
      </c>
      <c r="AB367" s="416">
        <f t="shared" si="77"/>
        <v>0</v>
      </c>
      <c r="AC367" s="399">
        <f t="shared" si="77"/>
        <v>0</v>
      </c>
      <c r="AD367" s="1015"/>
      <c r="AE367" s="1016"/>
      <c r="AF367" s="1017"/>
    </row>
    <row r="368" spans="1:32" ht="15" customHeight="1" x14ac:dyDescent="0.2">
      <c r="A368" s="11">
        <v>151</v>
      </c>
      <c r="B368" s="271"/>
      <c r="C368" s="281"/>
      <c r="D368" s="281"/>
      <c r="E368" s="282"/>
      <c r="F368" s="1475" t="str">
        <f>'2. CAD NCCF'!F368:L368</f>
        <v>Non-FI issued unsecured bonds and paper, medium rated</v>
      </c>
      <c r="G368" s="1476"/>
      <c r="H368" s="1476"/>
      <c r="I368" s="1476"/>
      <c r="J368" s="1476"/>
      <c r="K368" s="1476"/>
      <c r="L368" s="1477"/>
      <c r="M368" s="690">
        <v>0</v>
      </c>
      <c r="N368" s="691">
        <v>0</v>
      </c>
      <c r="O368" s="692">
        <v>0</v>
      </c>
      <c r="P368" s="692">
        <v>0</v>
      </c>
      <c r="Q368" s="697">
        <v>0</v>
      </c>
      <c r="R368" s="692">
        <v>0</v>
      </c>
      <c r="S368" s="693">
        <v>0</v>
      </c>
      <c r="T368" s="692">
        <v>0</v>
      </c>
      <c r="U368" s="693">
        <v>0</v>
      </c>
      <c r="V368" s="692">
        <v>0</v>
      </c>
      <c r="W368" s="693">
        <v>0</v>
      </c>
      <c r="X368" s="692">
        <v>0</v>
      </c>
      <c r="Y368" s="693">
        <v>0</v>
      </c>
      <c r="Z368" s="692">
        <v>0</v>
      </c>
      <c r="AA368" s="693">
        <v>0</v>
      </c>
      <c r="AB368" s="698">
        <v>0</v>
      </c>
      <c r="AC368" s="690">
        <v>0</v>
      </c>
      <c r="AD368" s="1015"/>
      <c r="AE368" s="1016"/>
      <c r="AF368" s="1017"/>
    </row>
    <row r="369" spans="1:32" ht="15" customHeight="1" x14ac:dyDescent="0.2">
      <c r="A369" s="11">
        <v>152</v>
      </c>
      <c r="B369" s="271"/>
      <c r="C369" s="281"/>
      <c r="D369" s="281"/>
      <c r="E369" s="282"/>
      <c r="F369" s="1475" t="str">
        <f>'2. CAD NCCF'!F369:L369</f>
        <v>Non-FI issued covered bonds, medium rated</v>
      </c>
      <c r="G369" s="1476"/>
      <c r="H369" s="1476"/>
      <c r="I369" s="1476"/>
      <c r="J369" s="1476"/>
      <c r="K369" s="1476"/>
      <c r="L369" s="1477"/>
      <c r="M369" s="690">
        <v>0</v>
      </c>
      <c r="N369" s="691">
        <v>0</v>
      </c>
      <c r="O369" s="692">
        <v>0</v>
      </c>
      <c r="P369" s="692">
        <v>0</v>
      </c>
      <c r="Q369" s="697">
        <v>0</v>
      </c>
      <c r="R369" s="692">
        <v>0</v>
      </c>
      <c r="S369" s="693">
        <v>0</v>
      </c>
      <c r="T369" s="692">
        <v>0</v>
      </c>
      <c r="U369" s="693">
        <v>0</v>
      </c>
      <c r="V369" s="692">
        <v>0</v>
      </c>
      <c r="W369" s="693">
        <v>0</v>
      </c>
      <c r="X369" s="692">
        <v>0</v>
      </c>
      <c r="Y369" s="693">
        <v>0</v>
      </c>
      <c r="Z369" s="692">
        <v>0</v>
      </c>
      <c r="AA369" s="693">
        <v>0</v>
      </c>
      <c r="AB369" s="698">
        <v>0</v>
      </c>
      <c r="AC369" s="690">
        <v>0</v>
      </c>
      <c r="AD369" s="1015"/>
      <c r="AE369" s="1016"/>
      <c r="AF369" s="1017"/>
    </row>
    <row r="370" spans="1:32" ht="15" customHeight="1" x14ac:dyDescent="0.2">
      <c r="A370" s="11">
        <v>153</v>
      </c>
      <c r="B370" s="271"/>
      <c r="C370" s="281"/>
      <c r="D370" s="281"/>
      <c r="E370" s="1445" t="str">
        <f>'2. CAD NCCF'!E370:L370</f>
        <v>FI issued CBP, medium rated</v>
      </c>
      <c r="F370" s="1446"/>
      <c r="G370" s="1446"/>
      <c r="H370" s="1446"/>
      <c r="I370" s="1446"/>
      <c r="J370" s="1446"/>
      <c r="K370" s="1446"/>
      <c r="L370" s="1447"/>
      <c r="M370" s="399">
        <f>SUM(M371:M373)</f>
        <v>0</v>
      </c>
      <c r="N370" s="402">
        <f t="shared" ref="N370:AC370" si="78">SUBTOTAL(9,N371:N373)</f>
        <v>0</v>
      </c>
      <c r="O370" s="406">
        <f t="shared" si="78"/>
        <v>0</v>
      </c>
      <c r="P370" s="405">
        <f t="shared" si="78"/>
        <v>0</v>
      </c>
      <c r="Q370" s="407">
        <f t="shared" si="78"/>
        <v>0</v>
      </c>
      <c r="R370" s="406">
        <f t="shared" si="78"/>
        <v>0</v>
      </c>
      <c r="S370" s="406">
        <f t="shared" si="78"/>
        <v>0</v>
      </c>
      <c r="T370" s="406">
        <f t="shared" si="78"/>
        <v>0</v>
      </c>
      <c r="U370" s="406">
        <f t="shared" si="78"/>
        <v>0</v>
      </c>
      <c r="V370" s="406">
        <f t="shared" si="78"/>
        <v>0</v>
      </c>
      <c r="W370" s="406">
        <f t="shared" si="78"/>
        <v>0</v>
      </c>
      <c r="X370" s="406">
        <f t="shared" si="78"/>
        <v>0</v>
      </c>
      <c r="Y370" s="406">
        <f t="shared" si="78"/>
        <v>0</v>
      </c>
      <c r="Z370" s="406">
        <f t="shared" si="78"/>
        <v>0</v>
      </c>
      <c r="AA370" s="406">
        <f t="shared" si="78"/>
        <v>0</v>
      </c>
      <c r="AB370" s="416">
        <f t="shared" si="78"/>
        <v>0</v>
      </c>
      <c r="AC370" s="399">
        <f t="shared" si="78"/>
        <v>0</v>
      </c>
      <c r="AD370" s="1015"/>
      <c r="AE370" s="1016"/>
      <c r="AF370" s="1017"/>
    </row>
    <row r="371" spans="1:32" ht="15" customHeight="1" x14ac:dyDescent="0.2">
      <c r="A371" s="11">
        <v>154</v>
      </c>
      <c r="B371" s="271"/>
      <c r="C371" s="281"/>
      <c r="D371" s="281"/>
      <c r="E371" s="282"/>
      <c r="F371" s="1475" t="str">
        <f>'2. CAD NCCF'!F371:L371</f>
        <v>FI issued unsecured bonds and paper, medium rated</v>
      </c>
      <c r="G371" s="1476"/>
      <c r="H371" s="1476"/>
      <c r="I371" s="1476"/>
      <c r="J371" s="1476"/>
      <c r="K371" s="1476"/>
      <c r="L371" s="1477"/>
      <c r="M371" s="690">
        <v>0</v>
      </c>
      <c r="N371" s="691">
        <v>0</v>
      </c>
      <c r="O371" s="692">
        <v>0</v>
      </c>
      <c r="P371" s="692">
        <v>0</v>
      </c>
      <c r="Q371" s="697">
        <v>0</v>
      </c>
      <c r="R371" s="692">
        <v>0</v>
      </c>
      <c r="S371" s="693">
        <v>0</v>
      </c>
      <c r="T371" s="692">
        <v>0</v>
      </c>
      <c r="U371" s="693">
        <v>0</v>
      </c>
      <c r="V371" s="692">
        <v>0</v>
      </c>
      <c r="W371" s="693">
        <v>0</v>
      </c>
      <c r="X371" s="692">
        <v>0</v>
      </c>
      <c r="Y371" s="693">
        <v>0</v>
      </c>
      <c r="Z371" s="692">
        <v>0</v>
      </c>
      <c r="AA371" s="693">
        <v>0</v>
      </c>
      <c r="AB371" s="698">
        <v>0</v>
      </c>
      <c r="AC371" s="690">
        <v>0</v>
      </c>
      <c r="AD371" s="1015"/>
      <c r="AE371" s="1016"/>
      <c r="AF371" s="1017"/>
    </row>
    <row r="372" spans="1:32" ht="15" customHeight="1" x14ac:dyDescent="0.2">
      <c r="A372" s="11">
        <v>155</v>
      </c>
      <c r="B372" s="271"/>
      <c r="C372" s="281"/>
      <c r="D372" s="281"/>
      <c r="E372" s="282"/>
      <c r="F372" s="1475" t="str">
        <f>'2. CAD NCCF'!F372:L372</f>
        <v>FI issued covered bonds, medium rated</v>
      </c>
      <c r="G372" s="1476"/>
      <c r="H372" s="1476"/>
      <c r="I372" s="1476"/>
      <c r="J372" s="1476"/>
      <c r="K372" s="1476"/>
      <c r="L372" s="1477"/>
      <c r="M372" s="690">
        <v>0</v>
      </c>
      <c r="N372" s="691">
        <v>0</v>
      </c>
      <c r="O372" s="692">
        <v>0</v>
      </c>
      <c r="P372" s="692">
        <v>0</v>
      </c>
      <c r="Q372" s="697">
        <v>0</v>
      </c>
      <c r="R372" s="692">
        <v>0</v>
      </c>
      <c r="S372" s="693">
        <v>0</v>
      </c>
      <c r="T372" s="692">
        <v>0</v>
      </c>
      <c r="U372" s="693">
        <v>0</v>
      </c>
      <c r="V372" s="692">
        <v>0</v>
      </c>
      <c r="W372" s="693">
        <v>0</v>
      </c>
      <c r="X372" s="692">
        <v>0</v>
      </c>
      <c r="Y372" s="693">
        <v>0</v>
      </c>
      <c r="Z372" s="692">
        <v>0</v>
      </c>
      <c r="AA372" s="693">
        <v>0</v>
      </c>
      <c r="AB372" s="698">
        <v>0</v>
      </c>
      <c r="AC372" s="690">
        <v>0</v>
      </c>
      <c r="AD372" s="1015"/>
      <c r="AE372" s="1016"/>
      <c r="AF372" s="1017"/>
    </row>
    <row r="373" spans="1:32" ht="15" customHeight="1" x14ac:dyDescent="0.2">
      <c r="A373" s="11">
        <v>156</v>
      </c>
      <c r="B373" s="271"/>
      <c r="C373" s="281"/>
      <c r="D373" s="281"/>
      <c r="E373" s="282"/>
      <c r="F373" s="1475" t="str">
        <f>'2. CAD NCCF'!F373:L373</f>
        <v>FI issued jumbo covered bonds, medium rated</v>
      </c>
      <c r="G373" s="1476"/>
      <c r="H373" s="1476"/>
      <c r="I373" s="1476"/>
      <c r="J373" s="1476"/>
      <c r="K373" s="1476"/>
      <c r="L373" s="1477"/>
      <c r="M373" s="690">
        <v>0</v>
      </c>
      <c r="N373" s="691">
        <v>0</v>
      </c>
      <c r="O373" s="692">
        <v>0</v>
      </c>
      <c r="P373" s="692">
        <v>0</v>
      </c>
      <c r="Q373" s="697">
        <v>0</v>
      </c>
      <c r="R373" s="692">
        <v>0</v>
      </c>
      <c r="S373" s="693">
        <v>0</v>
      </c>
      <c r="T373" s="692">
        <v>0</v>
      </c>
      <c r="U373" s="693">
        <v>0</v>
      </c>
      <c r="V373" s="692">
        <v>0</v>
      </c>
      <c r="W373" s="693">
        <v>0</v>
      </c>
      <c r="X373" s="692">
        <v>0</v>
      </c>
      <c r="Y373" s="693">
        <v>0</v>
      </c>
      <c r="Z373" s="692">
        <v>0</v>
      </c>
      <c r="AA373" s="693">
        <v>0</v>
      </c>
      <c r="AB373" s="698">
        <v>0</v>
      </c>
      <c r="AC373" s="690">
        <v>0</v>
      </c>
      <c r="AD373" s="1015"/>
      <c r="AE373" s="1016"/>
      <c r="AF373" s="1017"/>
    </row>
    <row r="374" spans="1:32" ht="15" customHeight="1" x14ac:dyDescent="0.2">
      <c r="A374" s="11">
        <v>157</v>
      </c>
      <c r="B374" s="271"/>
      <c r="C374" s="281"/>
      <c r="D374" s="281"/>
      <c r="E374" s="1445" t="str">
        <f>'2. CAD NCCF'!E374:L374</f>
        <v>Non-FI issued CBP, low or not rated</v>
      </c>
      <c r="F374" s="1446"/>
      <c r="G374" s="1446"/>
      <c r="H374" s="1446"/>
      <c r="I374" s="1446"/>
      <c r="J374" s="1446"/>
      <c r="K374" s="1446"/>
      <c r="L374" s="1447"/>
      <c r="M374" s="399">
        <f>SUM(M375:M376)</f>
        <v>0</v>
      </c>
      <c r="N374" s="402">
        <f t="shared" ref="N374:AC374" si="79">SUBTOTAL(9,N375:N376)</f>
        <v>0</v>
      </c>
      <c r="O374" s="406">
        <f t="shared" si="79"/>
        <v>0</v>
      </c>
      <c r="P374" s="405">
        <f t="shared" si="79"/>
        <v>0</v>
      </c>
      <c r="Q374" s="407">
        <f t="shared" si="79"/>
        <v>0</v>
      </c>
      <c r="R374" s="406">
        <f t="shared" si="79"/>
        <v>0</v>
      </c>
      <c r="S374" s="406">
        <f t="shared" si="79"/>
        <v>0</v>
      </c>
      <c r="T374" s="406">
        <f t="shared" si="79"/>
        <v>0</v>
      </c>
      <c r="U374" s="406">
        <f t="shared" si="79"/>
        <v>0</v>
      </c>
      <c r="V374" s="406">
        <f t="shared" si="79"/>
        <v>0</v>
      </c>
      <c r="W374" s="406">
        <f t="shared" si="79"/>
        <v>0</v>
      </c>
      <c r="X374" s="406">
        <f t="shared" si="79"/>
        <v>0</v>
      </c>
      <c r="Y374" s="406">
        <f t="shared" si="79"/>
        <v>0</v>
      </c>
      <c r="Z374" s="406">
        <f t="shared" si="79"/>
        <v>0</v>
      </c>
      <c r="AA374" s="406">
        <f t="shared" si="79"/>
        <v>0</v>
      </c>
      <c r="AB374" s="416">
        <f t="shared" si="79"/>
        <v>0</v>
      </c>
      <c r="AC374" s="399">
        <f t="shared" si="79"/>
        <v>0</v>
      </c>
      <c r="AD374" s="1015"/>
      <c r="AE374" s="1016"/>
      <c r="AF374" s="1017"/>
    </row>
    <row r="375" spans="1:32" ht="15" customHeight="1" x14ac:dyDescent="0.2">
      <c r="A375" s="11">
        <v>158</v>
      </c>
      <c r="B375" s="271"/>
      <c r="C375" s="281"/>
      <c r="D375" s="281"/>
      <c r="E375" s="282"/>
      <c r="F375" s="1475" t="str">
        <f>'2. CAD NCCF'!F375:L375</f>
        <v>Non-FI issued unsecured bonds and paper, low or not rated</v>
      </c>
      <c r="G375" s="1476"/>
      <c r="H375" s="1476"/>
      <c r="I375" s="1476"/>
      <c r="J375" s="1476"/>
      <c r="K375" s="1476"/>
      <c r="L375" s="1477"/>
      <c r="M375" s="690">
        <v>0</v>
      </c>
      <c r="N375" s="691">
        <v>0</v>
      </c>
      <c r="O375" s="692">
        <v>0</v>
      </c>
      <c r="P375" s="692">
        <v>0</v>
      </c>
      <c r="Q375" s="697">
        <v>0</v>
      </c>
      <c r="R375" s="692">
        <v>0</v>
      </c>
      <c r="S375" s="693">
        <v>0</v>
      </c>
      <c r="T375" s="692">
        <v>0</v>
      </c>
      <c r="U375" s="693">
        <v>0</v>
      </c>
      <c r="V375" s="692">
        <v>0</v>
      </c>
      <c r="W375" s="693">
        <v>0</v>
      </c>
      <c r="X375" s="692">
        <v>0</v>
      </c>
      <c r="Y375" s="693">
        <v>0</v>
      </c>
      <c r="Z375" s="692">
        <v>0</v>
      </c>
      <c r="AA375" s="693">
        <v>0</v>
      </c>
      <c r="AB375" s="698">
        <v>0</v>
      </c>
      <c r="AC375" s="690">
        <v>0</v>
      </c>
      <c r="AD375" s="1015"/>
      <c r="AE375" s="1016"/>
      <c r="AF375" s="1017"/>
    </row>
    <row r="376" spans="1:32" ht="15" customHeight="1" x14ac:dyDescent="0.2">
      <c r="A376" s="11">
        <v>159</v>
      </c>
      <c r="B376" s="271"/>
      <c r="C376" s="281"/>
      <c r="D376" s="281"/>
      <c r="E376" s="282"/>
      <c r="F376" s="1475" t="str">
        <f>'2. CAD NCCF'!F376:L376</f>
        <v>Non-FI issued covered bonds, low or not rated</v>
      </c>
      <c r="G376" s="1476"/>
      <c r="H376" s="1476"/>
      <c r="I376" s="1476"/>
      <c r="J376" s="1476"/>
      <c r="K376" s="1476"/>
      <c r="L376" s="1477"/>
      <c r="M376" s="690">
        <v>0</v>
      </c>
      <c r="N376" s="691"/>
      <c r="O376" s="692"/>
      <c r="P376" s="692"/>
      <c r="Q376" s="697"/>
      <c r="R376" s="692">
        <v>0</v>
      </c>
      <c r="S376" s="693">
        <v>0</v>
      </c>
      <c r="T376" s="692">
        <v>0</v>
      </c>
      <c r="U376" s="693">
        <v>0</v>
      </c>
      <c r="V376" s="692">
        <v>0</v>
      </c>
      <c r="W376" s="693">
        <v>0</v>
      </c>
      <c r="X376" s="692">
        <v>0</v>
      </c>
      <c r="Y376" s="693">
        <v>0</v>
      </c>
      <c r="Z376" s="692">
        <v>0</v>
      </c>
      <c r="AA376" s="693">
        <v>0</v>
      </c>
      <c r="AB376" s="698">
        <v>0</v>
      </c>
      <c r="AC376" s="690">
        <v>0</v>
      </c>
      <c r="AD376" s="1015"/>
      <c r="AE376" s="1016"/>
      <c r="AF376" s="1017"/>
    </row>
    <row r="377" spans="1:32" ht="15" customHeight="1" x14ac:dyDescent="0.2">
      <c r="A377" s="11">
        <v>160</v>
      </c>
      <c r="B377" s="271"/>
      <c r="C377" s="281"/>
      <c r="D377" s="281"/>
      <c r="E377" s="1445" t="str">
        <f>'2. CAD NCCF'!E377:L377</f>
        <v>FI issued CBP, low or not rated</v>
      </c>
      <c r="F377" s="1446"/>
      <c r="G377" s="1446"/>
      <c r="H377" s="1446"/>
      <c r="I377" s="1446"/>
      <c r="J377" s="1446"/>
      <c r="K377" s="1446"/>
      <c r="L377" s="1447"/>
      <c r="M377" s="399">
        <f>SUM(M378:M380)</f>
        <v>0</v>
      </c>
      <c r="N377" s="402">
        <f t="shared" ref="N377:AC377" si="80">SUBTOTAL(9,N378:N380)</f>
        <v>0</v>
      </c>
      <c r="O377" s="406">
        <f t="shared" si="80"/>
        <v>0</v>
      </c>
      <c r="P377" s="405">
        <f t="shared" si="80"/>
        <v>0</v>
      </c>
      <c r="Q377" s="407">
        <f t="shared" si="80"/>
        <v>0</v>
      </c>
      <c r="R377" s="406">
        <f t="shared" si="80"/>
        <v>0</v>
      </c>
      <c r="S377" s="406">
        <f t="shared" si="80"/>
        <v>0</v>
      </c>
      <c r="T377" s="406">
        <f t="shared" si="80"/>
        <v>0</v>
      </c>
      <c r="U377" s="406">
        <f t="shared" si="80"/>
        <v>0</v>
      </c>
      <c r="V377" s="406">
        <f t="shared" si="80"/>
        <v>0</v>
      </c>
      <c r="W377" s="406">
        <f t="shared" si="80"/>
        <v>0</v>
      </c>
      <c r="X377" s="406">
        <f t="shared" si="80"/>
        <v>0</v>
      </c>
      <c r="Y377" s="406">
        <f t="shared" si="80"/>
        <v>0</v>
      </c>
      <c r="Z377" s="406">
        <f t="shared" si="80"/>
        <v>0</v>
      </c>
      <c r="AA377" s="406">
        <f t="shared" si="80"/>
        <v>0</v>
      </c>
      <c r="AB377" s="416">
        <f t="shared" si="80"/>
        <v>0</v>
      </c>
      <c r="AC377" s="399">
        <f t="shared" si="80"/>
        <v>0</v>
      </c>
      <c r="AD377" s="1015"/>
      <c r="AE377" s="1016"/>
      <c r="AF377" s="1017"/>
    </row>
    <row r="378" spans="1:32" ht="15" customHeight="1" x14ac:dyDescent="0.2">
      <c r="A378" s="11">
        <v>161</v>
      </c>
      <c r="B378" s="271"/>
      <c r="C378" s="281"/>
      <c r="D378" s="281"/>
      <c r="E378" s="282"/>
      <c r="F378" s="1475" t="str">
        <f>'2. CAD NCCF'!F378:L378</f>
        <v>FI issued unsecured bonds and paper, low or not rated</v>
      </c>
      <c r="G378" s="1476"/>
      <c r="H378" s="1476"/>
      <c r="I378" s="1476"/>
      <c r="J378" s="1476"/>
      <c r="K378" s="1476"/>
      <c r="L378" s="1477"/>
      <c r="M378" s="690">
        <v>0</v>
      </c>
      <c r="N378" s="691">
        <v>0</v>
      </c>
      <c r="O378" s="692">
        <v>0</v>
      </c>
      <c r="P378" s="692">
        <v>0</v>
      </c>
      <c r="Q378" s="697">
        <v>0</v>
      </c>
      <c r="R378" s="692">
        <v>0</v>
      </c>
      <c r="S378" s="693">
        <v>0</v>
      </c>
      <c r="T378" s="692">
        <v>0</v>
      </c>
      <c r="U378" s="693">
        <v>0</v>
      </c>
      <c r="V378" s="692">
        <v>0</v>
      </c>
      <c r="W378" s="693">
        <v>0</v>
      </c>
      <c r="X378" s="692">
        <v>0</v>
      </c>
      <c r="Y378" s="693">
        <v>0</v>
      </c>
      <c r="Z378" s="692">
        <v>0</v>
      </c>
      <c r="AA378" s="693">
        <v>0</v>
      </c>
      <c r="AB378" s="698">
        <v>0</v>
      </c>
      <c r="AC378" s="690">
        <v>0</v>
      </c>
      <c r="AD378" s="1015"/>
      <c r="AE378" s="1016"/>
      <c r="AF378" s="1017"/>
    </row>
    <row r="379" spans="1:32" ht="15" customHeight="1" x14ac:dyDescent="0.2">
      <c r="A379" s="11">
        <v>162</v>
      </c>
      <c r="B379" s="271"/>
      <c r="C379" s="272"/>
      <c r="D379" s="272"/>
      <c r="E379" s="272"/>
      <c r="F379" s="1475" t="str">
        <f>'2. CAD NCCF'!F379:L379</f>
        <v>FI issued covered bonds, low or not rated</v>
      </c>
      <c r="G379" s="1476"/>
      <c r="H379" s="1476"/>
      <c r="I379" s="1476"/>
      <c r="J379" s="1476"/>
      <c r="K379" s="1476"/>
      <c r="L379" s="1477"/>
      <c r="M379" s="690">
        <v>0</v>
      </c>
      <c r="N379" s="691">
        <v>0</v>
      </c>
      <c r="O379" s="692">
        <v>0</v>
      </c>
      <c r="P379" s="692">
        <v>0</v>
      </c>
      <c r="Q379" s="697">
        <v>0</v>
      </c>
      <c r="R379" s="692">
        <v>0</v>
      </c>
      <c r="S379" s="693">
        <v>0</v>
      </c>
      <c r="T379" s="692">
        <v>0</v>
      </c>
      <c r="U379" s="693">
        <v>0</v>
      </c>
      <c r="V379" s="692">
        <v>0</v>
      </c>
      <c r="W379" s="693">
        <v>0</v>
      </c>
      <c r="X379" s="692">
        <v>0</v>
      </c>
      <c r="Y379" s="693">
        <v>0</v>
      </c>
      <c r="Z379" s="692">
        <v>0</v>
      </c>
      <c r="AA379" s="693">
        <v>0</v>
      </c>
      <c r="AB379" s="698">
        <v>0</v>
      </c>
      <c r="AC379" s="690">
        <v>0</v>
      </c>
      <c r="AD379" s="1015"/>
      <c r="AE379" s="1016"/>
      <c r="AF379" s="1017"/>
    </row>
    <row r="380" spans="1:32" ht="15" customHeight="1" x14ac:dyDescent="0.2">
      <c r="A380" s="11">
        <v>163</v>
      </c>
      <c r="B380" s="271"/>
      <c r="C380" s="272"/>
      <c r="D380" s="272"/>
      <c r="E380" s="272"/>
      <c r="F380" s="1475" t="str">
        <f>'2. CAD NCCF'!F380:L380</f>
        <v>FI issued jumbo covered bonds, low or not rated</v>
      </c>
      <c r="G380" s="1476"/>
      <c r="H380" s="1476"/>
      <c r="I380" s="1476"/>
      <c r="J380" s="1476"/>
      <c r="K380" s="1476"/>
      <c r="L380" s="1477"/>
      <c r="M380" s="690">
        <v>0</v>
      </c>
      <c r="N380" s="691">
        <v>0</v>
      </c>
      <c r="O380" s="692">
        <v>0</v>
      </c>
      <c r="P380" s="692">
        <v>0</v>
      </c>
      <c r="Q380" s="697">
        <v>0</v>
      </c>
      <c r="R380" s="692">
        <v>0</v>
      </c>
      <c r="S380" s="693">
        <v>0</v>
      </c>
      <c r="T380" s="692">
        <v>0</v>
      </c>
      <c r="U380" s="693">
        <v>0</v>
      </c>
      <c r="V380" s="692">
        <v>0</v>
      </c>
      <c r="W380" s="693">
        <v>0</v>
      </c>
      <c r="X380" s="692">
        <v>0</v>
      </c>
      <c r="Y380" s="693">
        <v>0</v>
      </c>
      <c r="Z380" s="692">
        <v>0</v>
      </c>
      <c r="AA380" s="693">
        <v>0</v>
      </c>
      <c r="AB380" s="698">
        <v>0</v>
      </c>
      <c r="AC380" s="690">
        <v>0</v>
      </c>
      <c r="AD380" s="1653"/>
      <c r="AE380" s="1654"/>
      <c r="AF380" s="1655"/>
    </row>
    <row r="381" spans="1:32" x14ac:dyDescent="0.2">
      <c r="A381" s="11">
        <v>164</v>
      </c>
      <c r="B381" s="271"/>
      <c r="C381" s="272"/>
      <c r="D381" s="1472" t="str">
        <f>'2. CAD NCCF'!D381:AF381</f>
        <v>Asset backed securities (ABS) and Asset backed commercial paper (ABCP)</v>
      </c>
      <c r="E381" s="1473"/>
      <c r="F381" s="1473"/>
      <c r="G381" s="1473"/>
      <c r="H381" s="1473"/>
      <c r="I381" s="1473"/>
      <c r="J381" s="1473"/>
      <c r="K381" s="1473"/>
      <c r="L381" s="1473"/>
      <c r="M381" s="1473"/>
      <c r="N381" s="1473"/>
      <c r="O381" s="1473"/>
      <c r="P381" s="1473"/>
      <c r="Q381" s="1473"/>
      <c r="R381" s="1473"/>
      <c r="S381" s="1473"/>
      <c r="T381" s="1473"/>
      <c r="U381" s="1473"/>
      <c r="V381" s="1473"/>
      <c r="W381" s="1473"/>
      <c r="X381" s="1473"/>
      <c r="Y381" s="1473"/>
      <c r="Z381" s="1473"/>
      <c r="AA381" s="1473"/>
      <c r="AB381" s="1473"/>
      <c r="AC381" s="1473"/>
      <c r="AD381" s="1473"/>
      <c r="AE381" s="1473"/>
      <c r="AF381" s="1474"/>
    </row>
    <row r="382" spans="1:32" x14ac:dyDescent="0.2">
      <c r="A382" s="11">
        <v>165</v>
      </c>
      <c r="B382" s="271"/>
      <c r="C382" s="272"/>
      <c r="D382" s="272"/>
      <c r="E382" s="1445" t="str">
        <f>'2. CAD NCCF'!E382:L382</f>
        <v>Non-FI issued ABS and ABCP, high rated</v>
      </c>
      <c r="F382" s="1446"/>
      <c r="G382" s="1446"/>
      <c r="H382" s="1446"/>
      <c r="I382" s="1446"/>
      <c r="J382" s="1446"/>
      <c r="K382" s="1446"/>
      <c r="L382" s="1447"/>
      <c r="M382" s="399">
        <f>SUM(M383:M384)</f>
        <v>0</v>
      </c>
      <c r="N382" s="402">
        <f t="shared" ref="N382:AC382" si="81">SUBTOTAL(9,N383:N384)</f>
        <v>0</v>
      </c>
      <c r="O382" s="406">
        <f t="shared" si="81"/>
        <v>0</v>
      </c>
      <c r="P382" s="405">
        <f t="shared" si="81"/>
        <v>0</v>
      </c>
      <c r="Q382" s="407">
        <f t="shared" si="81"/>
        <v>0</v>
      </c>
      <c r="R382" s="406">
        <f t="shared" si="81"/>
        <v>0</v>
      </c>
      <c r="S382" s="406">
        <f t="shared" si="81"/>
        <v>0</v>
      </c>
      <c r="T382" s="406">
        <f t="shared" si="81"/>
        <v>0</v>
      </c>
      <c r="U382" s="406">
        <f t="shared" si="81"/>
        <v>0</v>
      </c>
      <c r="V382" s="406">
        <f t="shared" si="81"/>
        <v>0</v>
      </c>
      <c r="W382" s="406">
        <f t="shared" si="81"/>
        <v>0</v>
      </c>
      <c r="X382" s="406">
        <f t="shared" si="81"/>
        <v>0</v>
      </c>
      <c r="Y382" s="406">
        <f t="shared" si="81"/>
        <v>0</v>
      </c>
      <c r="Z382" s="406">
        <f t="shared" si="81"/>
        <v>0</v>
      </c>
      <c r="AA382" s="406">
        <f t="shared" si="81"/>
        <v>0</v>
      </c>
      <c r="AB382" s="416">
        <f t="shared" si="81"/>
        <v>0</v>
      </c>
      <c r="AC382" s="399">
        <f t="shared" si="81"/>
        <v>0</v>
      </c>
      <c r="AD382" s="1015"/>
      <c r="AE382" s="1016"/>
      <c r="AF382" s="1017"/>
    </row>
    <row r="383" spans="1:32" x14ac:dyDescent="0.2">
      <c r="A383" s="11">
        <v>166</v>
      </c>
      <c r="B383" s="271"/>
      <c r="C383" s="272"/>
      <c r="D383" s="272"/>
      <c r="E383" s="272"/>
      <c r="F383" s="1475" t="str">
        <f>'2. CAD NCCF'!F383:L383</f>
        <v>Non-FI issued ABS, high rated</v>
      </c>
      <c r="G383" s="1476"/>
      <c r="H383" s="1476"/>
      <c r="I383" s="1476"/>
      <c r="J383" s="1476"/>
      <c r="K383" s="1476"/>
      <c r="L383" s="1477"/>
      <c r="M383" s="690">
        <v>0</v>
      </c>
      <c r="N383" s="691">
        <v>0</v>
      </c>
      <c r="O383" s="692">
        <v>0</v>
      </c>
      <c r="P383" s="692">
        <v>0</v>
      </c>
      <c r="Q383" s="697">
        <v>0</v>
      </c>
      <c r="R383" s="692">
        <v>0</v>
      </c>
      <c r="S383" s="693">
        <v>0</v>
      </c>
      <c r="T383" s="692">
        <v>0</v>
      </c>
      <c r="U383" s="693">
        <v>0</v>
      </c>
      <c r="V383" s="692">
        <v>0</v>
      </c>
      <c r="W383" s="693">
        <v>0</v>
      </c>
      <c r="X383" s="692">
        <v>0</v>
      </c>
      <c r="Y383" s="693">
        <v>0</v>
      </c>
      <c r="Z383" s="692">
        <v>0</v>
      </c>
      <c r="AA383" s="693">
        <v>0</v>
      </c>
      <c r="AB383" s="698">
        <v>0</v>
      </c>
      <c r="AC383" s="690">
        <v>0</v>
      </c>
      <c r="AD383" s="1015"/>
      <c r="AE383" s="1016"/>
      <c r="AF383" s="1017"/>
    </row>
    <row r="384" spans="1:32" x14ac:dyDescent="0.2">
      <c r="A384" s="11">
        <v>167</v>
      </c>
      <c r="B384" s="271"/>
      <c r="C384" s="272"/>
      <c r="D384" s="272"/>
      <c r="E384" s="272"/>
      <c r="F384" s="1442" t="str">
        <f>'2. CAD NCCF'!F384:L384</f>
        <v>Non-FI issued ABCP, high rated</v>
      </c>
      <c r="G384" s="1443"/>
      <c r="H384" s="1443"/>
      <c r="I384" s="1443"/>
      <c r="J384" s="1443"/>
      <c r="K384" s="1443"/>
      <c r="L384" s="1444"/>
      <c r="M384" s="690">
        <v>0</v>
      </c>
      <c r="N384" s="691">
        <v>0</v>
      </c>
      <c r="O384" s="692">
        <v>0</v>
      </c>
      <c r="P384" s="692">
        <v>0</v>
      </c>
      <c r="Q384" s="697">
        <v>0</v>
      </c>
      <c r="R384" s="692">
        <v>0</v>
      </c>
      <c r="S384" s="693">
        <v>0</v>
      </c>
      <c r="T384" s="692">
        <v>0</v>
      </c>
      <c r="U384" s="693">
        <v>0</v>
      </c>
      <c r="V384" s="692">
        <v>0</v>
      </c>
      <c r="W384" s="693">
        <v>0</v>
      </c>
      <c r="X384" s="692">
        <v>0</v>
      </c>
      <c r="Y384" s="693">
        <v>0</v>
      </c>
      <c r="Z384" s="692">
        <v>0</v>
      </c>
      <c r="AA384" s="693">
        <v>0</v>
      </c>
      <c r="AB384" s="698">
        <v>0</v>
      </c>
      <c r="AC384" s="690">
        <v>0</v>
      </c>
      <c r="AD384" s="1015"/>
      <c r="AE384" s="1016"/>
      <c r="AF384" s="1017"/>
    </row>
    <row r="385" spans="1:32" x14ac:dyDescent="0.2">
      <c r="A385" s="11">
        <v>168</v>
      </c>
      <c r="B385" s="271"/>
      <c r="C385" s="272"/>
      <c r="D385" s="272"/>
      <c r="E385" s="1445" t="str">
        <f>'2. CAD NCCF'!E385:L385</f>
        <v>FI issued ABS and ABCP, high rated</v>
      </c>
      <c r="F385" s="1446"/>
      <c r="G385" s="1446"/>
      <c r="H385" s="1446"/>
      <c r="I385" s="1446"/>
      <c r="J385" s="1446"/>
      <c r="K385" s="1446"/>
      <c r="L385" s="1447"/>
      <c r="M385" s="399">
        <f>SUM(M386:M387)</f>
        <v>0</v>
      </c>
      <c r="N385" s="402">
        <f t="shared" ref="N385:AC385" si="82">SUBTOTAL(9,N386:N387)</f>
        <v>0</v>
      </c>
      <c r="O385" s="406">
        <f t="shared" si="82"/>
        <v>0</v>
      </c>
      <c r="P385" s="405">
        <f t="shared" si="82"/>
        <v>0</v>
      </c>
      <c r="Q385" s="407">
        <f t="shared" si="82"/>
        <v>0</v>
      </c>
      <c r="R385" s="406">
        <f t="shared" si="82"/>
        <v>0</v>
      </c>
      <c r="S385" s="406">
        <f t="shared" si="82"/>
        <v>0</v>
      </c>
      <c r="T385" s="406">
        <f t="shared" si="82"/>
        <v>0</v>
      </c>
      <c r="U385" s="406">
        <f t="shared" si="82"/>
        <v>0</v>
      </c>
      <c r="V385" s="406">
        <f t="shared" si="82"/>
        <v>0</v>
      </c>
      <c r="W385" s="406">
        <f t="shared" si="82"/>
        <v>0</v>
      </c>
      <c r="X385" s="406">
        <f t="shared" si="82"/>
        <v>0</v>
      </c>
      <c r="Y385" s="406">
        <f t="shared" si="82"/>
        <v>0</v>
      </c>
      <c r="Z385" s="406">
        <f t="shared" si="82"/>
        <v>0</v>
      </c>
      <c r="AA385" s="406">
        <f t="shared" si="82"/>
        <v>0</v>
      </c>
      <c r="AB385" s="416">
        <f t="shared" si="82"/>
        <v>0</v>
      </c>
      <c r="AC385" s="399">
        <f t="shared" si="82"/>
        <v>0</v>
      </c>
      <c r="AD385" s="1015"/>
      <c r="AE385" s="1016"/>
      <c r="AF385" s="1017"/>
    </row>
    <row r="386" spans="1:32" x14ac:dyDescent="0.2">
      <c r="A386" s="11">
        <v>169</v>
      </c>
      <c r="B386" s="271"/>
      <c r="C386" s="272"/>
      <c r="D386" s="272"/>
      <c r="E386" s="272"/>
      <c r="F386" s="1475" t="str">
        <f>'2. CAD NCCF'!F386:L386</f>
        <v>FI issued ABS, high rated</v>
      </c>
      <c r="G386" s="1476"/>
      <c r="H386" s="1476"/>
      <c r="I386" s="1476"/>
      <c r="J386" s="1476"/>
      <c r="K386" s="1476"/>
      <c r="L386" s="1477"/>
      <c r="M386" s="690">
        <v>0</v>
      </c>
      <c r="N386" s="691">
        <v>0</v>
      </c>
      <c r="O386" s="692">
        <v>0</v>
      </c>
      <c r="P386" s="692">
        <v>0</v>
      </c>
      <c r="Q386" s="697">
        <v>0</v>
      </c>
      <c r="R386" s="692">
        <v>0</v>
      </c>
      <c r="S386" s="693">
        <v>0</v>
      </c>
      <c r="T386" s="692">
        <v>0</v>
      </c>
      <c r="U386" s="693">
        <v>0</v>
      </c>
      <c r="V386" s="692">
        <v>0</v>
      </c>
      <c r="W386" s="693">
        <v>0</v>
      </c>
      <c r="X386" s="692">
        <v>0</v>
      </c>
      <c r="Y386" s="693">
        <v>0</v>
      </c>
      <c r="Z386" s="692">
        <v>0</v>
      </c>
      <c r="AA386" s="693">
        <v>0</v>
      </c>
      <c r="AB386" s="698">
        <v>0</v>
      </c>
      <c r="AC386" s="690">
        <v>0</v>
      </c>
      <c r="AD386" s="1015"/>
      <c r="AE386" s="1016"/>
      <c r="AF386" s="1017"/>
    </row>
    <row r="387" spans="1:32" ht="15" customHeight="1" x14ac:dyDescent="0.2">
      <c r="A387" s="11">
        <v>170</v>
      </c>
      <c r="B387" s="271"/>
      <c r="C387" s="272"/>
      <c r="D387" s="272"/>
      <c r="E387" s="272"/>
      <c r="F387" s="1475" t="str">
        <f>'2. CAD NCCF'!F387:L387</f>
        <v>FI issued ABCP, high rated</v>
      </c>
      <c r="G387" s="1476"/>
      <c r="H387" s="1476"/>
      <c r="I387" s="1476"/>
      <c r="J387" s="1476"/>
      <c r="K387" s="1476"/>
      <c r="L387" s="1477"/>
      <c r="M387" s="690">
        <v>0</v>
      </c>
      <c r="N387" s="691">
        <v>0</v>
      </c>
      <c r="O387" s="692">
        <v>0</v>
      </c>
      <c r="P387" s="692">
        <v>0</v>
      </c>
      <c r="Q387" s="697">
        <v>0</v>
      </c>
      <c r="R387" s="692">
        <v>0</v>
      </c>
      <c r="S387" s="693">
        <v>0</v>
      </c>
      <c r="T387" s="692">
        <v>0</v>
      </c>
      <c r="U387" s="693">
        <v>0</v>
      </c>
      <c r="V387" s="692">
        <v>0</v>
      </c>
      <c r="W387" s="693">
        <v>0</v>
      </c>
      <c r="X387" s="692">
        <v>0</v>
      </c>
      <c r="Y387" s="693">
        <v>0</v>
      </c>
      <c r="Z387" s="692">
        <v>0</v>
      </c>
      <c r="AA387" s="693">
        <v>0</v>
      </c>
      <c r="AB387" s="698">
        <v>0</v>
      </c>
      <c r="AC387" s="690">
        <v>0</v>
      </c>
      <c r="AD387" s="1015"/>
      <c r="AE387" s="1016"/>
      <c r="AF387" s="1017"/>
    </row>
    <row r="388" spans="1:32" x14ac:dyDescent="0.2">
      <c r="A388" s="11">
        <v>171</v>
      </c>
      <c r="B388" s="271"/>
      <c r="C388" s="272"/>
      <c r="D388" s="272"/>
      <c r="E388" s="1445" t="str">
        <f>'2. CAD NCCF'!E388:L388</f>
        <v>Non-FI issued ABS and ABCP, medium rated</v>
      </c>
      <c r="F388" s="1446"/>
      <c r="G388" s="1446"/>
      <c r="H388" s="1446"/>
      <c r="I388" s="1446"/>
      <c r="J388" s="1446"/>
      <c r="K388" s="1446"/>
      <c r="L388" s="1447"/>
      <c r="M388" s="399">
        <f>SUM(M389:M390)</f>
        <v>0</v>
      </c>
      <c r="N388" s="402">
        <f t="shared" ref="N388:AC388" si="83">SUBTOTAL(9,N389:N390)</f>
        <v>0</v>
      </c>
      <c r="O388" s="406">
        <f t="shared" si="83"/>
        <v>0</v>
      </c>
      <c r="P388" s="405">
        <f t="shared" si="83"/>
        <v>0</v>
      </c>
      <c r="Q388" s="407">
        <f t="shared" si="83"/>
        <v>0</v>
      </c>
      <c r="R388" s="406">
        <f t="shared" si="83"/>
        <v>0</v>
      </c>
      <c r="S388" s="406">
        <f t="shared" si="83"/>
        <v>0</v>
      </c>
      <c r="T388" s="406">
        <f t="shared" si="83"/>
        <v>0</v>
      </c>
      <c r="U388" s="406">
        <f t="shared" si="83"/>
        <v>0</v>
      </c>
      <c r="V388" s="406">
        <f t="shared" si="83"/>
        <v>0</v>
      </c>
      <c r="W388" s="406">
        <f t="shared" si="83"/>
        <v>0</v>
      </c>
      <c r="X388" s="406">
        <f t="shared" si="83"/>
        <v>0</v>
      </c>
      <c r="Y388" s="406">
        <f t="shared" si="83"/>
        <v>0</v>
      </c>
      <c r="Z388" s="406">
        <f t="shared" si="83"/>
        <v>0</v>
      </c>
      <c r="AA388" s="406">
        <f t="shared" si="83"/>
        <v>0</v>
      </c>
      <c r="AB388" s="416">
        <f t="shared" si="83"/>
        <v>0</v>
      </c>
      <c r="AC388" s="399">
        <f t="shared" si="83"/>
        <v>0</v>
      </c>
      <c r="AD388" s="1015"/>
      <c r="AE388" s="1016"/>
      <c r="AF388" s="1017"/>
    </row>
    <row r="389" spans="1:32" x14ac:dyDescent="0.2">
      <c r="A389" s="11">
        <v>172</v>
      </c>
      <c r="B389" s="271"/>
      <c r="C389" s="272"/>
      <c r="D389" s="272"/>
      <c r="E389" s="272"/>
      <c r="F389" s="1475" t="str">
        <f>'2. CAD NCCF'!F389:L389</f>
        <v>Non-FI issued ABS, medium rated</v>
      </c>
      <c r="G389" s="1476"/>
      <c r="H389" s="1476"/>
      <c r="I389" s="1476"/>
      <c r="J389" s="1476"/>
      <c r="K389" s="1476"/>
      <c r="L389" s="1477"/>
      <c r="M389" s="690">
        <v>0</v>
      </c>
      <c r="N389" s="691">
        <v>0</v>
      </c>
      <c r="O389" s="692">
        <v>0</v>
      </c>
      <c r="P389" s="692">
        <v>0</v>
      </c>
      <c r="Q389" s="697">
        <v>0</v>
      </c>
      <c r="R389" s="692">
        <v>0</v>
      </c>
      <c r="S389" s="693">
        <v>0</v>
      </c>
      <c r="T389" s="692">
        <v>0</v>
      </c>
      <c r="U389" s="693">
        <v>0</v>
      </c>
      <c r="V389" s="692">
        <v>0</v>
      </c>
      <c r="W389" s="693">
        <v>0</v>
      </c>
      <c r="X389" s="692">
        <v>0</v>
      </c>
      <c r="Y389" s="693">
        <v>0</v>
      </c>
      <c r="Z389" s="692">
        <v>0</v>
      </c>
      <c r="AA389" s="693">
        <v>0</v>
      </c>
      <c r="AB389" s="698">
        <v>0</v>
      </c>
      <c r="AC389" s="690">
        <v>0</v>
      </c>
      <c r="AD389" s="1015"/>
      <c r="AE389" s="1016"/>
      <c r="AF389" s="1017"/>
    </row>
    <row r="390" spans="1:32" ht="15" customHeight="1" x14ac:dyDescent="0.2">
      <c r="A390" s="11">
        <v>173</v>
      </c>
      <c r="B390" s="271"/>
      <c r="C390" s="272"/>
      <c r="D390" s="272"/>
      <c r="E390" s="272"/>
      <c r="F390" s="1475" t="str">
        <f>'2. CAD NCCF'!F390:L390</f>
        <v>Non-FI issued ABCP, medium rated</v>
      </c>
      <c r="G390" s="1476"/>
      <c r="H390" s="1476"/>
      <c r="I390" s="1476"/>
      <c r="J390" s="1476"/>
      <c r="K390" s="1476"/>
      <c r="L390" s="1477"/>
      <c r="M390" s="690">
        <v>0</v>
      </c>
      <c r="N390" s="691">
        <v>0</v>
      </c>
      <c r="O390" s="692">
        <v>0</v>
      </c>
      <c r="P390" s="692">
        <v>0</v>
      </c>
      <c r="Q390" s="697">
        <v>0</v>
      </c>
      <c r="R390" s="692">
        <v>0</v>
      </c>
      <c r="S390" s="693">
        <v>0</v>
      </c>
      <c r="T390" s="692">
        <v>0</v>
      </c>
      <c r="U390" s="693">
        <v>0</v>
      </c>
      <c r="V390" s="692">
        <v>0</v>
      </c>
      <c r="W390" s="693">
        <v>0</v>
      </c>
      <c r="X390" s="692">
        <v>0</v>
      </c>
      <c r="Y390" s="693">
        <v>0</v>
      </c>
      <c r="Z390" s="692">
        <v>0</v>
      </c>
      <c r="AA390" s="693">
        <v>0</v>
      </c>
      <c r="AB390" s="698">
        <v>0</v>
      </c>
      <c r="AC390" s="690">
        <v>0</v>
      </c>
      <c r="AD390" s="1015"/>
      <c r="AE390" s="1016"/>
      <c r="AF390" s="1017"/>
    </row>
    <row r="391" spans="1:32" x14ac:dyDescent="0.2">
      <c r="A391" s="11">
        <v>174</v>
      </c>
      <c r="B391" s="271"/>
      <c r="C391" s="272"/>
      <c r="D391" s="272"/>
      <c r="E391" s="1445" t="str">
        <f>'2. CAD NCCF'!E391:L391</f>
        <v>FI issued ABS and ABCP, medium rated</v>
      </c>
      <c r="F391" s="1446"/>
      <c r="G391" s="1446"/>
      <c r="H391" s="1446"/>
      <c r="I391" s="1446"/>
      <c r="J391" s="1446"/>
      <c r="K391" s="1446"/>
      <c r="L391" s="1447"/>
      <c r="M391" s="399">
        <f>SUM(M392:M393)</f>
        <v>0</v>
      </c>
      <c r="N391" s="402">
        <f t="shared" ref="N391:AC391" si="84">SUBTOTAL(9,N392:N393)</f>
        <v>0</v>
      </c>
      <c r="O391" s="406">
        <f t="shared" si="84"/>
        <v>0</v>
      </c>
      <c r="P391" s="405">
        <f t="shared" si="84"/>
        <v>0</v>
      </c>
      <c r="Q391" s="407">
        <f t="shared" si="84"/>
        <v>0</v>
      </c>
      <c r="R391" s="406">
        <f t="shared" si="84"/>
        <v>0</v>
      </c>
      <c r="S391" s="406">
        <f t="shared" si="84"/>
        <v>0</v>
      </c>
      <c r="T391" s="406">
        <f t="shared" si="84"/>
        <v>0</v>
      </c>
      <c r="U391" s="406">
        <f t="shared" si="84"/>
        <v>0</v>
      </c>
      <c r="V391" s="406">
        <f t="shared" si="84"/>
        <v>0</v>
      </c>
      <c r="W391" s="406">
        <f t="shared" si="84"/>
        <v>0</v>
      </c>
      <c r="X391" s="406">
        <f t="shared" si="84"/>
        <v>0</v>
      </c>
      <c r="Y391" s="406">
        <f t="shared" si="84"/>
        <v>0</v>
      </c>
      <c r="Z391" s="406">
        <f t="shared" si="84"/>
        <v>0</v>
      </c>
      <c r="AA391" s="406">
        <f t="shared" si="84"/>
        <v>0</v>
      </c>
      <c r="AB391" s="416">
        <f t="shared" si="84"/>
        <v>0</v>
      </c>
      <c r="AC391" s="399">
        <f t="shared" si="84"/>
        <v>0</v>
      </c>
      <c r="AD391" s="1015"/>
      <c r="AE391" s="1016"/>
      <c r="AF391" s="1017"/>
    </row>
    <row r="392" spans="1:32" x14ac:dyDescent="0.2">
      <c r="A392" s="11">
        <v>175</v>
      </c>
      <c r="B392" s="271"/>
      <c r="C392" s="272"/>
      <c r="D392" s="272"/>
      <c r="E392" s="272"/>
      <c r="F392" s="1475" t="str">
        <f>'2. CAD NCCF'!F392:L392</f>
        <v>FI issued ABS, medium rated</v>
      </c>
      <c r="G392" s="1476"/>
      <c r="H392" s="1476"/>
      <c r="I392" s="1476"/>
      <c r="J392" s="1476"/>
      <c r="K392" s="1476"/>
      <c r="L392" s="1477"/>
      <c r="M392" s="690">
        <v>0</v>
      </c>
      <c r="N392" s="691">
        <v>0</v>
      </c>
      <c r="O392" s="692">
        <v>0</v>
      </c>
      <c r="P392" s="692">
        <v>0</v>
      </c>
      <c r="Q392" s="697">
        <v>0</v>
      </c>
      <c r="R392" s="692">
        <v>0</v>
      </c>
      <c r="S392" s="693">
        <v>0</v>
      </c>
      <c r="T392" s="692">
        <v>0</v>
      </c>
      <c r="U392" s="693">
        <v>0</v>
      </c>
      <c r="V392" s="692">
        <v>0</v>
      </c>
      <c r="W392" s="693">
        <v>0</v>
      </c>
      <c r="X392" s="692">
        <v>0</v>
      </c>
      <c r="Y392" s="693">
        <v>0</v>
      </c>
      <c r="Z392" s="692">
        <v>0</v>
      </c>
      <c r="AA392" s="693">
        <v>0</v>
      </c>
      <c r="AB392" s="698">
        <v>0</v>
      </c>
      <c r="AC392" s="690">
        <v>0</v>
      </c>
      <c r="AD392" s="1015"/>
      <c r="AE392" s="1016"/>
      <c r="AF392" s="1017"/>
    </row>
    <row r="393" spans="1:32" ht="15" customHeight="1" x14ac:dyDescent="0.2">
      <c r="A393" s="11">
        <v>176</v>
      </c>
      <c r="B393" s="271"/>
      <c r="C393" s="272"/>
      <c r="D393" s="272"/>
      <c r="E393" s="272"/>
      <c r="F393" s="1475" t="str">
        <f>'2. CAD NCCF'!F393:L393</f>
        <v>FI issued ABCP, medium rated</v>
      </c>
      <c r="G393" s="1476"/>
      <c r="H393" s="1476"/>
      <c r="I393" s="1476"/>
      <c r="J393" s="1476"/>
      <c r="K393" s="1476"/>
      <c r="L393" s="1477"/>
      <c r="M393" s="690">
        <v>0</v>
      </c>
      <c r="N393" s="691">
        <v>0</v>
      </c>
      <c r="O393" s="692">
        <v>0</v>
      </c>
      <c r="P393" s="692">
        <v>0</v>
      </c>
      <c r="Q393" s="697">
        <v>0</v>
      </c>
      <c r="R393" s="692">
        <v>0</v>
      </c>
      <c r="S393" s="693">
        <v>0</v>
      </c>
      <c r="T393" s="692">
        <v>0</v>
      </c>
      <c r="U393" s="693">
        <v>0</v>
      </c>
      <c r="V393" s="692">
        <v>0</v>
      </c>
      <c r="W393" s="693">
        <v>0</v>
      </c>
      <c r="X393" s="692">
        <v>0</v>
      </c>
      <c r="Y393" s="693">
        <v>0</v>
      </c>
      <c r="Z393" s="692">
        <v>0</v>
      </c>
      <c r="AA393" s="693">
        <v>0</v>
      </c>
      <c r="AB393" s="698">
        <v>0</v>
      </c>
      <c r="AC393" s="690">
        <v>0</v>
      </c>
      <c r="AD393" s="1015"/>
      <c r="AE393" s="1016"/>
      <c r="AF393" s="1017"/>
    </row>
    <row r="394" spans="1:32" x14ac:dyDescent="0.2">
      <c r="A394" s="11">
        <v>177</v>
      </c>
      <c r="B394" s="271"/>
      <c r="C394" s="272"/>
      <c r="D394" s="272"/>
      <c r="E394" s="1445" t="str">
        <f>'2. CAD NCCF'!E394:L394</f>
        <v>Non-FI issued ABS and ABCP, low or not rated</v>
      </c>
      <c r="F394" s="1446"/>
      <c r="G394" s="1446"/>
      <c r="H394" s="1446"/>
      <c r="I394" s="1446"/>
      <c r="J394" s="1446"/>
      <c r="K394" s="1446"/>
      <c r="L394" s="1447"/>
      <c r="M394" s="399">
        <f>SUM(M395:M396)</f>
        <v>0</v>
      </c>
      <c r="N394" s="402">
        <f t="shared" ref="N394:AC394" si="85">SUBTOTAL(9,N395:N396)</f>
        <v>0</v>
      </c>
      <c r="O394" s="406">
        <f t="shared" si="85"/>
        <v>0</v>
      </c>
      <c r="P394" s="405">
        <f t="shared" si="85"/>
        <v>0</v>
      </c>
      <c r="Q394" s="407">
        <f t="shared" si="85"/>
        <v>0</v>
      </c>
      <c r="R394" s="406">
        <f t="shared" si="85"/>
        <v>0</v>
      </c>
      <c r="S394" s="406">
        <f t="shared" si="85"/>
        <v>0</v>
      </c>
      <c r="T394" s="406">
        <f t="shared" si="85"/>
        <v>0</v>
      </c>
      <c r="U394" s="406">
        <f t="shared" si="85"/>
        <v>0</v>
      </c>
      <c r="V394" s="406">
        <f t="shared" si="85"/>
        <v>0</v>
      </c>
      <c r="W394" s="406">
        <f t="shared" si="85"/>
        <v>0</v>
      </c>
      <c r="X394" s="406">
        <f t="shared" si="85"/>
        <v>0</v>
      </c>
      <c r="Y394" s="406">
        <f t="shared" si="85"/>
        <v>0</v>
      </c>
      <c r="Z394" s="406">
        <f t="shared" si="85"/>
        <v>0</v>
      </c>
      <c r="AA394" s="406">
        <f t="shared" si="85"/>
        <v>0</v>
      </c>
      <c r="AB394" s="416">
        <f t="shared" si="85"/>
        <v>0</v>
      </c>
      <c r="AC394" s="399">
        <f t="shared" si="85"/>
        <v>0</v>
      </c>
      <c r="AD394" s="1015"/>
      <c r="AE394" s="1016"/>
      <c r="AF394" s="1017"/>
    </row>
    <row r="395" spans="1:32" x14ac:dyDescent="0.2">
      <c r="A395" s="11">
        <v>178</v>
      </c>
      <c r="B395" s="271"/>
      <c r="C395" s="272"/>
      <c r="D395" s="272"/>
      <c r="E395" s="272"/>
      <c r="F395" s="1475" t="str">
        <f>'2. CAD NCCF'!F395:L395</f>
        <v>Non-FI issued ABS, low or not rated</v>
      </c>
      <c r="G395" s="1476"/>
      <c r="H395" s="1476"/>
      <c r="I395" s="1476"/>
      <c r="J395" s="1476"/>
      <c r="K395" s="1476"/>
      <c r="L395" s="1477"/>
      <c r="M395" s="690">
        <v>0</v>
      </c>
      <c r="N395" s="691">
        <v>0</v>
      </c>
      <c r="O395" s="692">
        <v>0</v>
      </c>
      <c r="P395" s="692">
        <v>0</v>
      </c>
      <c r="Q395" s="697">
        <v>0</v>
      </c>
      <c r="R395" s="692">
        <v>0</v>
      </c>
      <c r="S395" s="693">
        <v>0</v>
      </c>
      <c r="T395" s="692">
        <v>0</v>
      </c>
      <c r="U395" s="693">
        <v>0</v>
      </c>
      <c r="V395" s="692">
        <v>0</v>
      </c>
      <c r="W395" s="693">
        <v>0</v>
      </c>
      <c r="X395" s="692">
        <v>0</v>
      </c>
      <c r="Y395" s="693">
        <v>0</v>
      </c>
      <c r="Z395" s="692">
        <v>0</v>
      </c>
      <c r="AA395" s="693">
        <v>0</v>
      </c>
      <c r="AB395" s="698">
        <v>0</v>
      </c>
      <c r="AC395" s="690">
        <v>0</v>
      </c>
      <c r="AD395" s="1015"/>
      <c r="AE395" s="1016"/>
      <c r="AF395" s="1017"/>
    </row>
    <row r="396" spans="1:32" ht="15" customHeight="1" x14ac:dyDescent="0.2">
      <c r="A396" s="11">
        <v>179</v>
      </c>
      <c r="B396" s="271"/>
      <c r="C396" s="272"/>
      <c r="D396" s="272"/>
      <c r="E396" s="272"/>
      <c r="F396" s="1475" t="str">
        <f>'2. CAD NCCF'!F396:L396</f>
        <v>Non-FI issued ABCP, low or not rated</v>
      </c>
      <c r="G396" s="1476"/>
      <c r="H396" s="1476"/>
      <c r="I396" s="1476"/>
      <c r="J396" s="1476"/>
      <c r="K396" s="1476"/>
      <c r="L396" s="1477"/>
      <c r="M396" s="690">
        <v>0</v>
      </c>
      <c r="N396" s="691">
        <v>0</v>
      </c>
      <c r="O396" s="692">
        <v>0</v>
      </c>
      <c r="P396" s="692">
        <v>0</v>
      </c>
      <c r="Q396" s="697">
        <v>0</v>
      </c>
      <c r="R396" s="692">
        <v>0</v>
      </c>
      <c r="S396" s="693">
        <v>0</v>
      </c>
      <c r="T396" s="692">
        <v>0</v>
      </c>
      <c r="U396" s="693">
        <v>0</v>
      </c>
      <c r="V396" s="692">
        <v>0</v>
      </c>
      <c r="W396" s="693">
        <v>0</v>
      </c>
      <c r="X396" s="692">
        <v>0</v>
      </c>
      <c r="Y396" s="693">
        <v>0</v>
      </c>
      <c r="Z396" s="692">
        <v>0</v>
      </c>
      <c r="AA396" s="693">
        <v>0</v>
      </c>
      <c r="AB396" s="698">
        <v>0</v>
      </c>
      <c r="AC396" s="690">
        <v>0</v>
      </c>
      <c r="AD396" s="1015"/>
      <c r="AE396" s="1016"/>
      <c r="AF396" s="1017"/>
    </row>
    <row r="397" spans="1:32" x14ac:dyDescent="0.2">
      <c r="A397" s="11">
        <v>180</v>
      </c>
      <c r="B397" s="271"/>
      <c r="C397" s="272"/>
      <c r="D397" s="272"/>
      <c r="E397" s="1445" t="str">
        <f>'2. CAD NCCF'!E397:L397</f>
        <v>FI issued ABS and ABCP, low or not rated</v>
      </c>
      <c r="F397" s="1446"/>
      <c r="G397" s="1446"/>
      <c r="H397" s="1446"/>
      <c r="I397" s="1446"/>
      <c r="J397" s="1446"/>
      <c r="K397" s="1446"/>
      <c r="L397" s="1447"/>
      <c r="M397" s="399">
        <f>SUM(M398:M399)</f>
        <v>0</v>
      </c>
      <c r="N397" s="402">
        <f t="shared" ref="N397:AC397" si="86">SUBTOTAL(9,N398:N399)</f>
        <v>0</v>
      </c>
      <c r="O397" s="406">
        <f t="shared" si="86"/>
        <v>0</v>
      </c>
      <c r="P397" s="405">
        <f t="shared" si="86"/>
        <v>0</v>
      </c>
      <c r="Q397" s="407">
        <f t="shared" si="86"/>
        <v>0</v>
      </c>
      <c r="R397" s="406">
        <f t="shared" si="86"/>
        <v>0</v>
      </c>
      <c r="S397" s="406">
        <f t="shared" si="86"/>
        <v>0</v>
      </c>
      <c r="T397" s="406">
        <f t="shared" si="86"/>
        <v>0</v>
      </c>
      <c r="U397" s="406">
        <f t="shared" si="86"/>
        <v>0</v>
      </c>
      <c r="V397" s="406">
        <f t="shared" si="86"/>
        <v>0</v>
      </c>
      <c r="W397" s="406">
        <f t="shared" si="86"/>
        <v>0</v>
      </c>
      <c r="X397" s="406">
        <f t="shared" si="86"/>
        <v>0</v>
      </c>
      <c r="Y397" s="406">
        <f t="shared" si="86"/>
        <v>0</v>
      </c>
      <c r="Z397" s="406">
        <f t="shared" si="86"/>
        <v>0</v>
      </c>
      <c r="AA397" s="406">
        <f t="shared" si="86"/>
        <v>0</v>
      </c>
      <c r="AB397" s="416">
        <f t="shared" si="86"/>
        <v>0</v>
      </c>
      <c r="AC397" s="399">
        <f t="shared" si="86"/>
        <v>0</v>
      </c>
      <c r="AD397" s="1015"/>
      <c r="AE397" s="1016"/>
      <c r="AF397" s="1017"/>
    </row>
    <row r="398" spans="1:32" x14ac:dyDescent="0.2">
      <c r="A398" s="11">
        <v>181</v>
      </c>
      <c r="B398" s="271"/>
      <c r="C398" s="272"/>
      <c r="D398" s="272"/>
      <c r="E398" s="272"/>
      <c r="F398" s="1475" t="str">
        <f>'2. CAD NCCF'!F398:L398</f>
        <v>FI issued ABS, low or not rated</v>
      </c>
      <c r="G398" s="1476"/>
      <c r="H398" s="1476"/>
      <c r="I398" s="1476"/>
      <c r="J398" s="1476"/>
      <c r="K398" s="1476"/>
      <c r="L398" s="1477"/>
      <c r="M398" s="690">
        <v>0</v>
      </c>
      <c r="N398" s="691">
        <v>0</v>
      </c>
      <c r="O398" s="692">
        <v>0</v>
      </c>
      <c r="P398" s="692">
        <v>0</v>
      </c>
      <c r="Q398" s="697">
        <v>0</v>
      </c>
      <c r="R398" s="692">
        <v>0</v>
      </c>
      <c r="S398" s="693">
        <v>0</v>
      </c>
      <c r="T398" s="692">
        <v>0</v>
      </c>
      <c r="U398" s="693">
        <v>0</v>
      </c>
      <c r="V398" s="692">
        <v>0</v>
      </c>
      <c r="W398" s="693">
        <v>0</v>
      </c>
      <c r="X398" s="692">
        <v>0</v>
      </c>
      <c r="Y398" s="693">
        <v>0</v>
      </c>
      <c r="Z398" s="692">
        <v>0</v>
      </c>
      <c r="AA398" s="693">
        <v>0</v>
      </c>
      <c r="AB398" s="698">
        <v>0</v>
      </c>
      <c r="AC398" s="690">
        <v>0</v>
      </c>
      <c r="AD398" s="1015"/>
      <c r="AE398" s="1016"/>
      <c r="AF398" s="1017"/>
    </row>
    <row r="399" spans="1:32" ht="15" customHeight="1" x14ac:dyDescent="0.2">
      <c r="A399" s="11">
        <v>182</v>
      </c>
      <c r="B399" s="271"/>
      <c r="C399" s="272"/>
      <c r="D399" s="272"/>
      <c r="E399" s="272"/>
      <c r="F399" s="1475" t="str">
        <f>'2. CAD NCCF'!F399:L399</f>
        <v>FI issued ABCP, low or not rated</v>
      </c>
      <c r="G399" s="1476"/>
      <c r="H399" s="1476"/>
      <c r="I399" s="1476"/>
      <c r="J399" s="1476"/>
      <c r="K399" s="1476"/>
      <c r="L399" s="1477"/>
      <c r="M399" s="690">
        <v>0</v>
      </c>
      <c r="N399" s="691">
        <v>0</v>
      </c>
      <c r="O399" s="692">
        <v>0</v>
      </c>
      <c r="P399" s="692">
        <v>0</v>
      </c>
      <c r="Q399" s="697">
        <v>0</v>
      </c>
      <c r="R399" s="692">
        <v>0</v>
      </c>
      <c r="S399" s="693">
        <v>0</v>
      </c>
      <c r="T399" s="692">
        <v>0</v>
      </c>
      <c r="U399" s="693">
        <v>0</v>
      </c>
      <c r="V399" s="692">
        <v>0</v>
      </c>
      <c r="W399" s="693">
        <v>0</v>
      </c>
      <c r="X399" s="692">
        <v>0</v>
      </c>
      <c r="Y399" s="693">
        <v>0</v>
      </c>
      <c r="Z399" s="692">
        <v>0</v>
      </c>
      <c r="AA399" s="693">
        <v>0</v>
      </c>
      <c r="AB399" s="698">
        <v>0</v>
      </c>
      <c r="AC399" s="690">
        <v>0</v>
      </c>
      <c r="AD399" s="1015"/>
      <c r="AE399" s="1016"/>
      <c r="AF399" s="1017"/>
    </row>
    <row r="400" spans="1:32" x14ac:dyDescent="0.2">
      <c r="A400" s="11">
        <v>183</v>
      </c>
      <c r="B400" s="271"/>
      <c r="C400" s="272"/>
      <c r="D400" s="1472" t="str">
        <f>'2. CAD NCCF'!D400:L400</f>
        <v>Equities</v>
      </c>
      <c r="E400" s="1473"/>
      <c r="F400" s="1473"/>
      <c r="G400" s="1473"/>
      <c r="H400" s="1473"/>
      <c r="I400" s="1473"/>
      <c r="J400" s="1473"/>
      <c r="K400" s="1473"/>
      <c r="L400" s="1474"/>
      <c r="M400" s="399">
        <f>SUM(M401:M403)</f>
        <v>0</v>
      </c>
      <c r="N400" s="402">
        <f t="shared" ref="N400:AC400" si="87">SUBTOTAL(9,N401:N403)</f>
        <v>0</v>
      </c>
      <c r="O400" s="406">
        <f t="shared" si="87"/>
        <v>0</v>
      </c>
      <c r="P400" s="405">
        <f t="shared" si="87"/>
        <v>0</v>
      </c>
      <c r="Q400" s="407">
        <f t="shared" si="87"/>
        <v>0</v>
      </c>
      <c r="R400" s="406">
        <f t="shared" si="87"/>
        <v>0</v>
      </c>
      <c r="S400" s="406">
        <f t="shared" si="87"/>
        <v>0</v>
      </c>
      <c r="T400" s="406">
        <f t="shared" si="87"/>
        <v>0</v>
      </c>
      <c r="U400" s="406">
        <f t="shared" si="87"/>
        <v>0</v>
      </c>
      <c r="V400" s="406">
        <f t="shared" si="87"/>
        <v>0</v>
      </c>
      <c r="W400" s="406">
        <f t="shared" si="87"/>
        <v>0</v>
      </c>
      <c r="X400" s="406">
        <f t="shared" si="87"/>
        <v>0</v>
      </c>
      <c r="Y400" s="406">
        <f t="shared" si="87"/>
        <v>0</v>
      </c>
      <c r="Z400" s="406">
        <f t="shared" si="87"/>
        <v>0</v>
      </c>
      <c r="AA400" s="406">
        <f t="shared" si="87"/>
        <v>0</v>
      </c>
      <c r="AB400" s="416">
        <f t="shared" si="87"/>
        <v>0</v>
      </c>
      <c r="AC400" s="399">
        <f t="shared" si="87"/>
        <v>0</v>
      </c>
      <c r="AD400" s="1015"/>
      <c r="AE400" s="1016"/>
      <c r="AF400" s="1017"/>
    </row>
    <row r="401" spans="1:32" x14ac:dyDescent="0.2">
      <c r="A401" s="11">
        <v>184</v>
      </c>
      <c r="B401" s="271"/>
      <c r="C401" s="272"/>
      <c r="D401" s="272"/>
      <c r="E401" s="272"/>
      <c r="F401" s="1475" t="str">
        <f>'2. CAD NCCF'!F401:L401</f>
        <v>Eligible non-financial common equity shares</v>
      </c>
      <c r="G401" s="1476"/>
      <c r="H401" s="1476"/>
      <c r="I401" s="1476"/>
      <c r="J401" s="1476"/>
      <c r="K401" s="1476"/>
      <c r="L401" s="1477"/>
      <c r="M401" s="690">
        <v>0</v>
      </c>
      <c r="N401" s="691">
        <v>0</v>
      </c>
      <c r="O401" s="692">
        <v>0</v>
      </c>
      <c r="P401" s="692">
        <v>0</v>
      </c>
      <c r="Q401" s="697">
        <v>0</v>
      </c>
      <c r="R401" s="692">
        <v>0</v>
      </c>
      <c r="S401" s="693">
        <v>0</v>
      </c>
      <c r="T401" s="692">
        <v>0</v>
      </c>
      <c r="U401" s="693">
        <v>0</v>
      </c>
      <c r="V401" s="692">
        <v>0</v>
      </c>
      <c r="W401" s="693">
        <v>0</v>
      </c>
      <c r="X401" s="692">
        <v>0</v>
      </c>
      <c r="Y401" s="693">
        <v>0</v>
      </c>
      <c r="Z401" s="692">
        <v>0</v>
      </c>
      <c r="AA401" s="693">
        <v>0</v>
      </c>
      <c r="AB401" s="698">
        <v>0</v>
      </c>
      <c r="AC401" s="690">
        <v>0</v>
      </c>
      <c r="AD401" s="1015"/>
      <c r="AE401" s="1016"/>
      <c r="AF401" s="1017"/>
    </row>
    <row r="402" spans="1:32" ht="15" customHeight="1" x14ac:dyDescent="0.2">
      <c r="A402" s="11">
        <v>185</v>
      </c>
      <c r="B402" s="271"/>
      <c r="C402" s="272"/>
      <c r="D402" s="272"/>
      <c r="E402" s="272"/>
      <c r="F402" s="1475" t="str">
        <f>'2. CAD NCCF'!F402:L402</f>
        <v>Eligible financial common equity</v>
      </c>
      <c r="G402" s="1476"/>
      <c r="H402" s="1476"/>
      <c r="I402" s="1476"/>
      <c r="J402" s="1476"/>
      <c r="K402" s="1476"/>
      <c r="L402" s="1477"/>
      <c r="M402" s="690">
        <v>0</v>
      </c>
      <c r="N402" s="691">
        <v>0</v>
      </c>
      <c r="O402" s="692">
        <v>0</v>
      </c>
      <c r="P402" s="692">
        <v>0</v>
      </c>
      <c r="Q402" s="697">
        <v>0</v>
      </c>
      <c r="R402" s="692">
        <v>0</v>
      </c>
      <c r="S402" s="693">
        <v>0</v>
      </c>
      <c r="T402" s="692">
        <v>0</v>
      </c>
      <c r="U402" s="693">
        <v>0</v>
      </c>
      <c r="V402" s="692">
        <v>0</v>
      </c>
      <c r="W402" s="693">
        <v>0</v>
      </c>
      <c r="X402" s="692">
        <v>0</v>
      </c>
      <c r="Y402" s="693">
        <v>0</v>
      </c>
      <c r="Z402" s="692">
        <v>0</v>
      </c>
      <c r="AA402" s="693">
        <v>0</v>
      </c>
      <c r="AB402" s="698">
        <v>0</v>
      </c>
      <c r="AC402" s="690">
        <v>0</v>
      </c>
      <c r="AD402" s="1015"/>
      <c r="AE402" s="1016"/>
      <c r="AF402" s="1017"/>
    </row>
    <row r="403" spans="1:32" ht="15" customHeight="1" x14ac:dyDescent="0.2">
      <c r="A403" s="11">
        <v>186</v>
      </c>
      <c r="B403" s="271"/>
      <c r="C403" s="272"/>
      <c r="D403" s="272"/>
      <c r="E403" s="272"/>
      <c r="F403" s="1475" t="str">
        <f>'2. CAD NCCF'!F403:L403</f>
        <v>Other equities</v>
      </c>
      <c r="G403" s="1476"/>
      <c r="H403" s="1476"/>
      <c r="I403" s="1476"/>
      <c r="J403" s="1476"/>
      <c r="K403" s="1476"/>
      <c r="L403" s="1477"/>
      <c r="M403" s="690">
        <v>0</v>
      </c>
      <c r="N403" s="691">
        <v>0</v>
      </c>
      <c r="O403" s="692">
        <v>0</v>
      </c>
      <c r="P403" s="692">
        <v>0</v>
      </c>
      <c r="Q403" s="697">
        <v>0</v>
      </c>
      <c r="R403" s="692">
        <v>0</v>
      </c>
      <c r="S403" s="693">
        <v>0</v>
      </c>
      <c r="T403" s="692">
        <v>0</v>
      </c>
      <c r="U403" s="693">
        <v>0</v>
      </c>
      <c r="V403" s="692">
        <v>0</v>
      </c>
      <c r="W403" s="693">
        <v>0</v>
      </c>
      <c r="X403" s="692">
        <v>0</v>
      </c>
      <c r="Y403" s="693">
        <v>0</v>
      </c>
      <c r="Z403" s="692">
        <v>0</v>
      </c>
      <c r="AA403" s="693">
        <v>0</v>
      </c>
      <c r="AB403" s="698">
        <v>0</v>
      </c>
      <c r="AC403" s="690">
        <v>0</v>
      </c>
      <c r="AD403" s="1015"/>
      <c r="AE403" s="1016"/>
      <c r="AF403" s="1017"/>
    </row>
    <row r="404" spans="1:32" x14ac:dyDescent="0.2">
      <c r="A404" s="11">
        <v>187</v>
      </c>
      <c r="B404" s="271"/>
      <c r="C404" s="272"/>
      <c r="D404" s="1472" t="str">
        <f>'2. CAD NCCF'!D404:L404</f>
        <v>FI's own securities - Not eliminated</v>
      </c>
      <c r="E404" s="1473"/>
      <c r="F404" s="1473"/>
      <c r="G404" s="1473"/>
      <c r="H404" s="1473"/>
      <c r="I404" s="1473"/>
      <c r="J404" s="1473"/>
      <c r="K404" s="1473"/>
      <c r="L404" s="1474"/>
      <c r="M404" s="399">
        <f>SUM(M405:M406)</f>
        <v>0</v>
      </c>
      <c r="N404" s="402">
        <f t="shared" ref="N404:AC404" si="88">SUBTOTAL(9,N405:N406)</f>
        <v>0</v>
      </c>
      <c r="O404" s="406">
        <f t="shared" si="88"/>
        <v>0</v>
      </c>
      <c r="P404" s="405">
        <f t="shared" si="88"/>
        <v>0</v>
      </c>
      <c r="Q404" s="407">
        <f t="shared" si="88"/>
        <v>0</v>
      </c>
      <c r="R404" s="406">
        <f t="shared" si="88"/>
        <v>0</v>
      </c>
      <c r="S404" s="406">
        <f t="shared" si="88"/>
        <v>0</v>
      </c>
      <c r="T404" s="406">
        <f t="shared" si="88"/>
        <v>0</v>
      </c>
      <c r="U404" s="406">
        <f t="shared" si="88"/>
        <v>0</v>
      </c>
      <c r="V404" s="406">
        <f t="shared" si="88"/>
        <v>0</v>
      </c>
      <c r="W404" s="406">
        <f t="shared" si="88"/>
        <v>0</v>
      </c>
      <c r="X404" s="406">
        <f t="shared" si="88"/>
        <v>0</v>
      </c>
      <c r="Y404" s="406">
        <f t="shared" si="88"/>
        <v>0</v>
      </c>
      <c r="Z404" s="406">
        <f t="shared" si="88"/>
        <v>0</v>
      </c>
      <c r="AA404" s="406">
        <f t="shared" si="88"/>
        <v>0</v>
      </c>
      <c r="AB404" s="416">
        <f t="shared" si="88"/>
        <v>0</v>
      </c>
      <c r="AC404" s="399">
        <f t="shared" si="88"/>
        <v>0</v>
      </c>
      <c r="AD404" s="1015"/>
      <c r="AE404" s="1016"/>
      <c r="AF404" s="1017"/>
    </row>
    <row r="405" spans="1:32" x14ac:dyDescent="0.2">
      <c r="A405" s="11">
        <v>188</v>
      </c>
      <c r="B405" s="271"/>
      <c r="C405" s="272"/>
      <c r="D405" s="272"/>
      <c r="E405" s="272"/>
      <c r="F405" s="1501" t="str">
        <f>'2. CAD NCCF'!F405:L405</f>
        <v>FI's own debt not eliminated</v>
      </c>
      <c r="G405" s="1502"/>
      <c r="H405" s="1502"/>
      <c r="I405" s="1502"/>
      <c r="J405" s="1502"/>
      <c r="K405" s="1502"/>
      <c r="L405" s="1503"/>
      <c r="M405" s="690">
        <v>0</v>
      </c>
      <c r="N405" s="691">
        <v>0</v>
      </c>
      <c r="O405" s="692">
        <v>0</v>
      </c>
      <c r="P405" s="692">
        <v>0</v>
      </c>
      <c r="Q405" s="697">
        <v>0</v>
      </c>
      <c r="R405" s="692">
        <v>0</v>
      </c>
      <c r="S405" s="693">
        <v>0</v>
      </c>
      <c r="T405" s="692">
        <v>0</v>
      </c>
      <c r="U405" s="693">
        <v>0</v>
      </c>
      <c r="V405" s="692">
        <v>0</v>
      </c>
      <c r="W405" s="693">
        <v>0</v>
      </c>
      <c r="X405" s="692">
        <v>0</v>
      </c>
      <c r="Y405" s="693">
        <v>0</v>
      </c>
      <c r="Z405" s="692">
        <v>0</v>
      </c>
      <c r="AA405" s="693">
        <v>0</v>
      </c>
      <c r="AB405" s="698">
        <v>0</v>
      </c>
      <c r="AC405" s="690">
        <v>0</v>
      </c>
      <c r="AD405" s="1015"/>
      <c r="AE405" s="1016"/>
      <c r="AF405" s="1017"/>
    </row>
    <row r="406" spans="1:32" ht="15" customHeight="1" x14ac:dyDescent="0.2">
      <c r="A406" s="11">
        <v>189</v>
      </c>
      <c r="B406" s="271"/>
      <c r="C406" s="272"/>
      <c r="D406" s="272"/>
      <c r="E406" s="272"/>
      <c r="F406" s="1501" t="str">
        <f>'2. CAD NCCF'!F406:L406</f>
        <v>FI's own equity not eliminated</v>
      </c>
      <c r="G406" s="1502"/>
      <c r="H406" s="1502"/>
      <c r="I406" s="1502"/>
      <c r="J406" s="1502"/>
      <c r="K406" s="1502"/>
      <c r="L406" s="1503"/>
      <c r="M406" s="690">
        <v>0</v>
      </c>
      <c r="N406" s="691">
        <v>0</v>
      </c>
      <c r="O406" s="692">
        <v>0</v>
      </c>
      <c r="P406" s="692">
        <v>0</v>
      </c>
      <c r="Q406" s="697">
        <v>0</v>
      </c>
      <c r="R406" s="692">
        <v>0</v>
      </c>
      <c r="S406" s="693">
        <v>0</v>
      </c>
      <c r="T406" s="692">
        <v>0</v>
      </c>
      <c r="U406" s="693">
        <v>0</v>
      </c>
      <c r="V406" s="692">
        <v>0</v>
      </c>
      <c r="W406" s="693">
        <v>0</v>
      </c>
      <c r="X406" s="692">
        <v>0</v>
      </c>
      <c r="Y406" s="693">
        <v>0</v>
      </c>
      <c r="Z406" s="692">
        <v>0</v>
      </c>
      <c r="AA406" s="693">
        <v>0</v>
      </c>
      <c r="AB406" s="698">
        <v>0</v>
      </c>
      <c r="AC406" s="690">
        <v>0</v>
      </c>
      <c r="AD406" s="1015"/>
      <c r="AE406" s="1016"/>
      <c r="AF406" s="1017"/>
    </row>
    <row r="407" spans="1:32" ht="15" customHeight="1" x14ac:dyDescent="0.2">
      <c r="A407" s="11">
        <v>326</v>
      </c>
      <c r="B407" s="271"/>
      <c r="C407" s="1532" t="str">
        <f>'2. CAD NCCF'!C407:AF407</f>
        <v>Securities sold short</v>
      </c>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33"/>
    </row>
    <row r="408" spans="1:32" x14ac:dyDescent="0.2">
      <c r="A408" s="11">
        <v>232</v>
      </c>
      <c r="B408" s="271"/>
      <c r="C408" s="272"/>
      <c r="D408" s="1650" t="str">
        <f>'2. CAD NCCF'!D408:AF408</f>
        <v>Government securities (GS)</v>
      </c>
      <c r="E408" s="1651"/>
      <c r="F408" s="1651"/>
      <c r="G408" s="1651"/>
      <c r="H408" s="1651"/>
      <c r="I408" s="1651"/>
      <c r="J408" s="1651"/>
      <c r="K408" s="1651"/>
      <c r="L408" s="1651"/>
      <c r="M408" s="1651"/>
      <c r="N408" s="1651"/>
      <c r="O408" s="1651"/>
      <c r="P408" s="1651"/>
      <c r="Q408" s="1651"/>
      <c r="R408" s="1651"/>
      <c r="S408" s="1651"/>
      <c r="T408" s="1651"/>
      <c r="U408" s="1651"/>
      <c r="V408" s="1651"/>
      <c r="W408" s="1651"/>
      <c r="X408" s="1651"/>
      <c r="Y408" s="1651"/>
      <c r="Z408" s="1651"/>
      <c r="AA408" s="1651"/>
      <c r="AB408" s="1651"/>
      <c r="AC408" s="1651"/>
      <c r="AD408" s="1651"/>
      <c r="AE408" s="1651"/>
      <c r="AF408" s="1652"/>
    </row>
    <row r="409" spans="1:32" x14ac:dyDescent="0.2">
      <c r="A409" s="11">
        <v>233</v>
      </c>
      <c r="B409" s="271"/>
      <c r="C409" s="272"/>
      <c r="D409" s="272"/>
      <c r="E409" s="1445" t="str">
        <f>'2. CAD NCCF'!E409:L409</f>
        <v>High rated GS</v>
      </c>
      <c r="F409" s="1446"/>
      <c r="G409" s="1446"/>
      <c r="H409" s="1446"/>
      <c r="I409" s="1446"/>
      <c r="J409" s="1446"/>
      <c r="K409" s="1446"/>
      <c r="L409" s="1447"/>
      <c r="M409" s="399">
        <f>SUM(M410:M413)</f>
        <v>0</v>
      </c>
      <c r="N409" s="402">
        <f t="shared" ref="N409:AC409" si="89">SUBTOTAL(9,N410:N413)</f>
        <v>0</v>
      </c>
      <c r="O409" s="406">
        <f t="shared" si="89"/>
        <v>0</v>
      </c>
      <c r="P409" s="405">
        <f t="shared" si="89"/>
        <v>0</v>
      </c>
      <c r="Q409" s="407">
        <f t="shared" si="89"/>
        <v>0</v>
      </c>
      <c r="R409" s="406">
        <f t="shared" si="89"/>
        <v>0</v>
      </c>
      <c r="S409" s="406">
        <f t="shared" si="89"/>
        <v>0</v>
      </c>
      <c r="T409" s="406">
        <f t="shared" si="89"/>
        <v>0</v>
      </c>
      <c r="U409" s="406">
        <f t="shared" si="89"/>
        <v>0</v>
      </c>
      <c r="V409" s="406">
        <f t="shared" si="89"/>
        <v>0</v>
      </c>
      <c r="W409" s="406">
        <f t="shared" si="89"/>
        <v>0</v>
      </c>
      <c r="X409" s="406">
        <f t="shared" si="89"/>
        <v>0</v>
      </c>
      <c r="Y409" s="406">
        <f t="shared" si="89"/>
        <v>0</v>
      </c>
      <c r="Z409" s="406">
        <f t="shared" si="89"/>
        <v>0</v>
      </c>
      <c r="AA409" s="406">
        <f t="shared" si="89"/>
        <v>0</v>
      </c>
      <c r="AB409" s="416">
        <f t="shared" si="89"/>
        <v>0</v>
      </c>
      <c r="AC409" s="399">
        <f t="shared" si="89"/>
        <v>0</v>
      </c>
      <c r="AD409" s="1015"/>
      <c r="AE409" s="1016"/>
      <c r="AF409" s="1017"/>
    </row>
    <row r="410" spans="1:32" x14ac:dyDescent="0.2">
      <c r="A410" s="11">
        <v>234</v>
      </c>
      <c r="B410" s="271"/>
      <c r="C410" s="272"/>
      <c r="D410" s="272"/>
      <c r="E410" s="273"/>
      <c r="F410" s="1475" t="str">
        <f>'2. CAD NCCF'!F410:L410</f>
        <v xml:space="preserve">Sovereigh &amp; central bank GS </v>
      </c>
      <c r="G410" s="1476"/>
      <c r="H410" s="1476"/>
      <c r="I410" s="1476"/>
      <c r="J410" s="1476"/>
      <c r="K410" s="1476"/>
      <c r="L410" s="1477"/>
      <c r="M410" s="690">
        <v>0</v>
      </c>
      <c r="N410" s="691">
        <v>0</v>
      </c>
      <c r="O410" s="692">
        <v>0</v>
      </c>
      <c r="P410" s="692">
        <v>0</v>
      </c>
      <c r="Q410" s="697">
        <v>0</v>
      </c>
      <c r="R410" s="692">
        <v>0</v>
      </c>
      <c r="S410" s="693">
        <v>0</v>
      </c>
      <c r="T410" s="692">
        <v>0</v>
      </c>
      <c r="U410" s="693">
        <v>0</v>
      </c>
      <c r="V410" s="692">
        <v>0</v>
      </c>
      <c r="W410" s="693">
        <v>0</v>
      </c>
      <c r="X410" s="692">
        <v>0</v>
      </c>
      <c r="Y410" s="693">
        <v>0</v>
      </c>
      <c r="Z410" s="692">
        <v>0</v>
      </c>
      <c r="AA410" s="693">
        <v>0</v>
      </c>
      <c r="AB410" s="698">
        <v>0</v>
      </c>
      <c r="AC410" s="690">
        <v>0</v>
      </c>
      <c r="AD410" s="1015"/>
      <c r="AE410" s="1016"/>
      <c r="AF410" s="1017"/>
    </row>
    <row r="411" spans="1:32" ht="15" customHeight="1" x14ac:dyDescent="0.2">
      <c r="A411" s="11">
        <v>235</v>
      </c>
      <c r="B411" s="271"/>
      <c r="C411" s="272"/>
      <c r="D411" s="272"/>
      <c r="E411" s="273"/>
      <c r="F411" s="1475" t="str">
        <f>'2. CAD NCCF'!F411:L411</f>
        <v>State, provincial &amp; agency GS</v>
      </c>
      <c r="G411" s="1476"/>
      <c r="H411" s="1476"/>
      <c r="I411" s="1476"/>
      <c r="J411" s="1476"/>
      <c r="K411" s="1476"/>
      <c r="L411" s="1477"/>
      <c r="M411" s="690">
        <v>0</v>
      </c>
      <c r="N411" s="691">
        <v>0</v>
      </c>
      <c r="O411" s="692">
        <v>0</v>
      </c>
      <c r="P411" s="692">
        <v>0</v>
      </c>
      <c r="Q411" s="697">
        <v>0</v>
      </c>
      <c r="R411" s="692">
        <v>0</v>
      </c>
      <c r="S411" s="693">
        <v>0</v>
      </c>
      <c r="T411" s="692">
        <v>0</v>
      </c>
      <c r="U411" s="693">
        <v>0</v>
      </c>
      <c r="V411" s="692">
        <v>0</v>
      </c>
      <c r="W411" s="693">
        <v>0</v>
      </c>
      <c r="X411" s="692">
        <v>0</v>
      </c>
      <c r="Y411" s="693">
        <v>0</v>
      </c>
      <c r="Z411" s="692">
        <v>0</v>
      </c>
      <c r="AA411" s="693">
        <v>0</v>
      </c>
      <c r="AB411" s="698">
        <v>0</v>
      </c>
      <c r="AC411" s="690">
        <v>0</v>
      </c>
      <c r="AD411" s="1015"/>
      <c r="AE411" s="1016"/>
      <c r="AF411" s="1017"/>
    </row>
    <row r="412" spans="1:32" ht="15" customHeight="1" x14ac:dyDescent="0.2">
      <c r="A412" s="11">
        <v>236</v>
      </c>
      <c r="B412" s="271"/>
      <c r="C412" s="272"/>
      <c r="D412" s="274"/>
      <c r="E412" s="275"/>
      <c r="F412" s="1475" t="str">
        <f>'2. CAD NCCF'!F412:L412</f>
        <v>State municipal GS</v>
      </c>
      <c r="G412" s="1476"/>
      <c r="H412" s="1476"/>
      <c r="I412" s="1476"/>
      <c r="J412" s="1476"/>
      <c r="K412" s="1476"/>
      <c r="L412" s="1477"/>
      <c r="M412" s="690">
        <v>0</v>
      </c>
      <c r="N412" s="691">
        <v>0</v>
      </c>
      <c r="O412" s="692">
        <v>0</v>
      </c>
      <c r="P412" s="692">
        <v>0</v>
      </c>
      <c r="Q412" s="697">
        <v>0</v>
      </c>
      <c r="R412" s="692">
        <v>0</v>
      </c>
      <c r="S412" s="693">
        <v>0</v>
      </c>
      <c r="T412" s="692">
        <v>0</v>
      </c>
      <c r="U412" s="693">
        <v>0</v>
      </c>
      <c r="V412" s="692">
        <v>0</v>
      </c>
      <c r="W412" s="693">
        <v>0</v>
      </c>
      <c r="X412" s="692">
        <v>0</v>
      </c>
      <c r="Y412" s="693">
        <v>0</v>
      </c>
      <c r="Z412" s="692">
        <v>0</v>
      </c>
      <c r="AA412" s="693">
        <v>0</v>
      </c>
      <c r="AB412" s="698">
        <v>0</v>
      </c>
      <c r="AC412" s="690">
        <v>0</v>
      </c>
      <c r="AD412" s="1015"/>
      <c r="AE412" s="1016"/>
      <c r="AF412" s="1017"/>
    </row>
    <row r="413" spans="1:32" ht="15" customHeight="1" x14ac:dyDescent="0.2">
      <c r="A413" s="11">
        <v>237</v>
      </c>
      <c r="B413" s="271"/>
      <c r="C413" s="272"/>
      <c r="D413" s="272"/>
      <c r="E413" s="276"/>
      <c r="F413" s="1475" t="str">
        <f>'2. CAD NCCF'!F413:L413</f>
        <v>Supranational and multilateral development bank GS</v>
      </c>
      <c r="G413" s="1476"/>
      <c r="H413" s="1476"/>
      <c r="I413" s="1476"/>
      <c r="J413" s="1476"/>
      <c r="K413" s="1476"/>
      <c r="L413" s="1477"/>
      <c r="M413" s="690">
        <v>0</v>
      </c>
      <c r="N413" s="691">
        <v>0</v>
      </c>
      <c r="O413" s="692">
        <v>0</v>
      </c>
      <c r="P413" s="692">
        <v>0</v>
      </c>
      <c r="Q413" s="697">
        <v>0</v>
      </c>
      <c r="R413" s="692">
        <v>0</v>
      </c>
      <c r="S413" s="693">
        <v>0</v>
      </c>
      <c r="T413" s="692">
        <v>0</v>
      </c>
      <c r="U413" s="693">
        <v>0</v>
      </c>
      <c r="V413" s="692">
        <v>0</v>
      </c>
      <c r="W413" s="693">
        <v>0</v>
      </c>
      <c r="X413" s="692">
        <v>0</v>
      </c>
      <c r="Y413" s="693">
        <v>0</v>
      </c>
      <c r="Z413" s="692">
        <v>0</v>
      </c>
      <c r="AA413" s="693">
        <v>0</v>
      </c>
      <c r="AB413" s="698">
        <v>0</v>
      </c>
      <c r="AC413" s="690">
        <v>0</v>
      </c>
      <c r="AD413" s="1015"/>
      <c r="AE413" s="1016"/>
      <c r="AF413" s="1017"/>
    </row>
    <row r="414" spans="1:32" ht="15.75" x14ac:dyDescent="0.2">
      <c r="A414" s="11">
        <v>238</v>
      </c>
      <c r="B414" s="271"/>
      <c r="C414" s="272"/>
      <c r="D414" s="277"/>
      <c r="E414" s="1445" t="str">
        <f>'2. CAD NCCF'!E414:L414</f>
        <v>Medium rated GS</v>
      </c>
      <c r="F414" s="1446"/>
      <c r="G414" s="1446"/>
      <c r="H414" s="1446"/>
      <c r="I414" s="1446"/>
      <c r="J414" s="1446"/>
      <c r="K414" s="1446"/>
      <c r="L414" s="1447"/>
      <c r="M414" s="399">
        <f>SUM(M415:M418)</f>
        <v>0</v>
      </c>
      <c r="N414" s="402">
        <f t="shared" ref="N414:AC414" si="90">SUBTOTAL(9,N415:N418)</f>
        <v>0</v>
      </c>
      <c r="O414" s="406">
        <f t="shared" si="90"/>
        <v>0</v>
      </c>
      <c r="P414" s="405">
        <f t="shared" si="90"/>
        <v>0</v>
      </c>
      <c r="Q414" s="407">
        <f t="shared" si="90"/>
        <v>0</v>
      </c>
      <c r="R414" s="406">
        <f t="shared" si="90"/>
        <v>0</v>
      </c>
      <c r="S414" s="406">
        <f t="shared" si="90"/>
        <v>0</v>
      </c>
      <c r="T414" s="406">
        <f t="shared" si="90"/>
        <v>0</v>
      </c>
      <c r="U414" s="406">
        <f t="shared" si="90"/>
        <v>0</v>
      </c>
      <c r="V414" s="406">
        <f t="shared" si="90"/>
        <v>0</v>
      </c>
      <c r="W414" s="406">
        <f t="shared" si="90"/>
        <v>0</v>
      </c>
      <c r="X414" s="406">
        <f t="shared" si="90"/>
        <v>0</v>
      </c>
      <c r="Y414" s="406">
        <f t="shared" si="90"/>
        <v>0</v>
      </c>
      <c r="Z414" s="406">
        <f t="shared" si="90"/>
        <v>0</v>
      </c>
      <c r="AA414" s="406">
        <f t="shared" si="90"/>
        <v>0</v>
      </c>
      <c r="AB414" s="416">
        <f t="shared" si="90"/>
        <v>0</v>
      </c>
      <c r="AC414" s="399">
        <f t="shared" si="90"/>
        <v>0</v>
      </c>
      <c r="AD414" s="1015"/>
      <c r="AE414" s="1016"/>
      <c r="AF414" s="1017"/>
    </row>
    <row r="415" spans="1:32" x14ac:dyDescent="0.2">
      <c r="A415" s="11">
        <v>239</v>
      </c>
      <c r="B415" s="271"/>
      <c r="C415" s="272"/>
      <c r="D415" s="278"/>
      <c r="E415" s="278"/>
      <c r="F415" s="1475" t="str">
        <f>'2. CAD NCCF'!F415:L415</f>
        <v xml:space="preserve">Sovereigh &amp; central bank GS </v>
      </c>
      <c r="G415" s="1476"/>
      <c r="H415" s="1476"/>
      <c r="I415" s="1476"/>
      <c r="J415" s="1476"/>
      <c r="K415" s="1476"/>
      <c r="L415" s="1477"/>
      <c r="M415" s="690">
        <v>0</v>
      </c>
      <c r="N415" s="691">
        <v>0</v>
      </c>
      <c r="O415" s="692">
        <v>0</v>
      </c>
      <c r="P415" s="692">
        <v>0</v>
      </c>
      <c r="Q415" s="697">
        <v>0</v>
      </c>
      <c r="R415" s="692">
        <v>0</v>
      </c>
      <c r="S415" s="693">
        <v>0</v>
      </c>
      <c r="T415" s="692">
        <v>0</v>
      </c>
      <c r="U415" s="693">
        <v>0</v>
      </c>
      <c r="V415" s="692">
        <v>0</v>
      </c>
      <c r="W415" s="693">
        <v>0</v>
      </c>
      <c r="X415" s="692">
        <v>0</v>
      </c>
      <c r="Y415" s="693">
        <v>0</v>
      </c>
      <c r="Z415" s="692">
        <v>0</v>
      </c>
      <c r="AA415" s="693">
        <v>0</v>
      </c>
      <c r="AB415" s="698">
        <v>0</v>
      </c>
      <c r="AC415" s="690">
        <v>0</v>
      </c>
      <c r="AD415" s="1015"/>
      <c r="AE415" s="1016"/>
      <c r="AF415" s="1017"/>
    </row>
    <row r="416" spans="1:32" ht="15" customHeight="1" x14ac:dyDescent="0.2">
      <c r="A416" s="11">
        <v>240</v>
      </c>
      <c r="B416" s="271"/>
      <c r="C416" s="272"/>
      <c r="D416" s="278"/>
      <c r="E416" s="278"/>
      <c r="F416" s="1475" t="str">
        <f>'2. CAD NCCF'!F416:L416</f>
        <v>State, provincial &amp; agency GS</v>
      </c>
      <c r="G416" s="1476"/>
      <c r="H416" s="1476"/>
      <c r="I416" s="1476"/>
      <c r="J416" s="1476"/>
      <c r="K416" s="1476"/>
      <c r="L416" s="1477"/>
      <c r="M416" s="690">
        <v>0</v>
      </c>
      <c r="N416" s="691">
        <v>0</v>
      </c>
      <c r="O416" s="692">
        <v>0</v>
      </c>
      <c r="P416" s="692">
        <v>0</v>
      </c>
      <c r="Q416" s="697">
        <v>0</v>
      </c>
      <c r="R416" s="692">
        <v>0</v>
      </c>
      <c r="S416" s="693">
        <v>0</v>
      </c>
      <c r="T416" s="692">
        <v>0</v>
      </c>
      <c r="U416" s="693">
        <v>0</v>
      </c>
      <c r="V416" s="692">
        <v>0</v>
      </c>
      <c r="W416" s="693">
        <v>0</v>
      </c>
      <c r="X416" s="692">
        <v>0</v>
      </c>
      <c r="Y416" s="693">
        <v>0</v>
      </c>
      <c r="Z416" s="692">
        <v>0</v>
      </c>
      <c r="AA416" s="693">
        <v>0</v>
      </c>
      <c r="AB416" s="698">
        <v>0</v>
      </c>
      <c r="AC416" s="690">
        <v>0</v>
      </c>
      <c r="AD416" s="1015"/>
      <c r="AE416" s="1016"/>
      <c r="AF416" s="1017"/>
    </row>
    <row r="417" spans="1:32" ht="15" customHeight="1" x14ac:dyDescent="0.2">
      <c r="A417" s="11">
        <v>241</v>
      </c>
      <c r="B417" s="271"/>
      <c r="C417" s="272"/>
      <c r="D417" s="279"/>
      <c r="E417" s="279"/>
      <c r="F417" s="1475" t="str">
        <f>'2. CAD NCCF'!F417:L417</f>
        <v>State municipal GS</v>
      </c>
      <c r="G417" s="1476"/>
      <c r="H417" s="1476"/>
      <c r="I417" s="1476"/>
      <c r="J417" s="1476"/>
      <c r="K417" s="1476"/>
      <c r="L417" s="1477"/>
      <c r="M417" s="690">
        <v>0</v>
      </c>
      <c r="N417" s="691">
        <v>0</v>
      </c>
      <c r="O417" s="692">
        <v>0</v>
      </c>
      <c r="P417" s="692">
        <v>0</v>
      </c>
      <c r="Q417" s="697">
        <v>0</v>
      </c>
      <c r="R417" s="692">
        <v>0</v>
      </c>
      <c r="S417" s="693">
        <v>0</v>
      </c>
      <c r="T417" s="692">
        <v>0</v>
      </c>
      <c r="U417" s="693">
        <v>0</v>
      </c>
      <c r="V417" s="692">
        <v>0</v>
      </c>
      <c r="W417" s="693">
        <v>0</v>
      </c>
      <c r="X417" s="692">
        <v>0</v>
      </c>
      <c r="Y417" s="693">
        <v>0</v>
      </c>
      <c r="Z417" s="692">
        <v>0</v>
      </c>
      <c r="AA417" s="693">
        <v>0</v>
      </c>
      <c r="AB417" s="698">
        <v>0</v>
      </c>
      <c r="AC417" s="690">
        <v>0</v>
      </c>
      <c r="AD417" s="1015"/>
      <c r="AE417" s="1016"/>
      <c r="AF417" s="1017"/>
    </row>
    <row r="418" spans="1:32" ht="15" customHeight="1" x14ac:dyDescent="0.2">
      <c r="A418" s="11">
        <v>242</v>
      </c>
      <c r="B418" s="271"/>
      <c r="C418" s="272"/>
      <c r="D418" s="274"/>
      <c r="E418" s="274"/>
      <c r="F418" s="1475" t="str">
        <f>'2. CAD NCCF'!F418:L418</f>
        <v>Supranational and multilateral development bank GS</v>
      </c>
      <c r="G418" s="1476"/>
      <c r="H418" s="1476"/>
      <c r="I418" s="1476"/>
      <c r="J418" s="1476"/>
      <c r="K418" s="1476"/>
      <c r="L418" s="1477"/>
      <c r="M418" s="690">
        <v>0</v>
      </c>
      <c r="N418" s="691">
        <v>0</v>
      </c>
      <c r="O418" s="692">
        <v>0</v>
      </c>
      <c r="P418" s="692">
        <v>0</v>
      </c>
      <c r="Q418" s="697">
        <v>0</v>
      </c>
      <c r="R418" s="692">
        <v>0</v>
      </c>
      <c r="S418" s="693">
        <v>0</v>
      </c>
      <c r="T418" s="692">
        <v>0</v>
      </c>
      <c r="U418" s="693">
        <v>0</v>
      </c>
      <c r="V418" s="692">
        <v>0</v>
      </c>
      <c r="W418" s="693">
        <v>0</v>
      </c>
      <c r="X418" s="692">
        <v>0</v>
      </c>
      <c r="Y418" s="693">
        <v>0</v>
      </c>
      <c r="Z418" s="692">
        <v>0</v>
      </c>
      <c r="AA418" s="693">
        <v>0</v>
      </c>
      <c r="AB418" s="698">
        <v>0</v>
      </c>
      <c r="AC418" s="690">
        <v>0</v>
      </c>
      <c r="AD418" s="1015"/>
      <c r="AE418" s="1016"/>
      <c r="AF418" s="1017"/>
    </row>
    <row r="419" spans="1:32" ht="15.75" customHeight="1" x14ac:dyDescent="0.2">
      <c r="A419" s="11">
        <v>243</v>
      </c>
      <c r="B419" s="271"/>
      <c r="C419" s="272"/>
      <c r="D419" s="279"/>
      <c r="E419" s="1445" t="str">
        <f>'2. CAD NCCF'!E419:L419</f>
        <v>Low or not rated GS</v>
      </c>
      <c r="F419" s="1446"/>
      <c r="G419" s="1446"/>
      <c r="H419" s="1446"/>
      <c r="I419" s="1446"/>
      <c r="J419" s="1446"/>
      <c r="K419" s="1446"/>
      <c r="L419" s="1447"/>
      <c r="M419" s="399">
        <f>SUM(M420:M423)</f>
        <v>0</v>
      </c>
      <c r="N419" s="402">
        <f t="shared" ref="N419:AC419" si="91">SUBTOTAL(9,N420:N423)</f>
        <v>0</v>
      </c>
      <c r="O419" s="406">
        <f t="shared" si="91"/>
        <v>0</v>
      </c>
      <c r="P419" s="405">
        <f t="shared" si="91"/>
        <v>0</v>
      </c>
      <c r="Q419" s="407">
        <f t="shared" si="91"/>
        <v>0</v>
      </c>
      <c r="R419" s="406">
        <f t="shared" si="91"/>
        <v>0</v>
      </c>
      <c r="S419" s="406">
        <f t="shared" si="91"/>
        <v>0</v>
      </c>
      <c r="T419" s="406">
        <f t="shared" si="91"/>
        <v>0</v>
      </c>
      <c r="U419" s="406">
        <f t="shared" si="91"/>
        <v>0</v>
      </c>
      <c r="V419" s="406">
        <f t="shared" si="91"/>
        <v>0</v>
      </c>
      <c r="W419" s="406">
        <f t="shared" si="91"/>
        <v>0</v>
      </c>
      <c r="X419" s="406">
        <f t="shared" si="91"/>
        <v>0</v>
      </c>
      <c r="Y419" s="406">
        <f t="shared" si="91"/>
        <v>0</v>
      </c>
      <c r="Z419" s="406">
        <f t="shared" si="91"/>
        <v>0</v>
      </c>
      <c r="AA419" s="406">
        <f t="shared" si="91"/>
        <v>0</v>
      </c>
      <c r="AB419" s="416">
        <f t="shared" si="91"/>
        <v>0</v>
      </c>
      <c r="AC419" s="399">
        <f t="shared" si="91"/>
        <v>0</v>
      </c>
      <c r="AD419" s="1015"/>
      <c r="AE419" s="1016"/>
      <c r="AF419" s="1017"/>
    </row>
    <row r="420" spans="1:32" ht="15" customHeight="1" x14ac:dyDescent="0.2">
      <c r="A420" s="11">
        <v>244</v>
      </c>
      <c r="B420" s="271"/>
      <c r="C420" s="272"/>
      <c r="D420" s="278"/>
      <c r="E420" s="278"/>
      <c r="F420" s="1475" t="str">
        <f>'2. CAD NCCF'!F420:L420</f>
        <v xml:space="preserve">Sovereigh &amp; central bank GS </v>
      </c>
      <c r="G420" s="1476"/>
      <c r="H420" s="1476"/>
      <c r="I420" s="1476"/>
      <c r="J420" s="1476"/>
      <c r="K420" s="1476"/>
      <c r="L420" s="1477"/>
      <c r="M420" s="690">
        <v>0</v>
      </c>
      <c r="N420" s="691">
        <v>0</v>
      </c>
      <c r="O420" s="692">
        <v>0</v>
      </c>
      <c r="P420" s="692">
        <v>0</v>
      </c>
      <c r="Q420" s="697">
        <v>0</v>
      </c>
      <c r="R420" s="692">
        <v>0</v>
      </c>
      <c r="S420" s="693">
        <v>0</v>
      </c>
      <c r="T420" s="692">
        <v>0</v>
      </c>
      <c r="U420" s="693">
        <v>0</v>
      </c>
      <c r="V420" s="692">
        <v>0</v>
      </c>
      <c r="W420" s="693">
        <v>0</v>
      </c>
      <c r="X420" s="692">
        <v>0</v>
      </c>
      <c r="Y420" s="693">
        <v>0</v>
      </c>
      <c r="Z420" s="692">
        <v>0</v>
      </c>
      <c r="AA420" s="693">
        <v>0</v>
      </c>
      <c r="AB420" s="698">
        <v>0</v>
      </c>
      <c r="AC420" s="690">
        <v>0</v>
      </c>
      <c r="AD420" s="1015"/>
      <c r="AE420" s="1016"/>
      <c r="AF420" s="1017"/>
    </row>
    <row r="421" spans="1:32" ht="15" customHeight="1" x14ac:dyDescent="0.2">
      <c r="A421" s="11">
        <v>245</v>
      </c>
      <c r="B421" s="271"/>
      <c r="C421" s="272"/>
      <c r="D421" s="280"/>
      <c r="E421" s="280"/>
      <c r="F421" s="1475" t="str">
        <f>'2. CAD NCCF'!F421:L421</f>
        <v>State, provincial &amp; agency GS</v>
      </c>
      <c r="G421" s="1476"/>
      <c r="H421" s="1476"/>
      <c r="I421" s="1476"/>
      <c r="J421" s="1476"/>
      <c r="K421" s="1476"/>
      <c r="L421" s="1477"/>
      <c r="M421" s="690">
        <v>0</v>
      </c>
      <c r="N421" s="691">
        <v>0</v>
      </c>
      <c r="O421" s="692">
        <v>0</v>
      </c>
      <c r="P421" s="692">
        <v>0</v>
      </c>
      <c r="Q421" s="697">
        <v>0</v>
      </c>
      <c r="R421" s="692">
        <v>0</v>
      </c>
      <c r="S421" s="693">
        <v>0</v>
      </c>
      <c r="T421" s="692">
        <v>0</v>
      </c>
      <c r="U421" s="693">
        <v>0</v>
      </c>
      <c r="V421" s="692">
        <v>0</v>
      </c>
      <c r="W421" s="693">
        <v>0</v>
      </c>
      <c r="X421" s="692">
        <v>0</v>
      </c>
      <c r="Y421" s="693">
        <v>0</v>
      </c>
      <c r="Z421" s="692">
        <v>0</v>
      </c>
      <c r="AA421" s="693">
        <v>0</v>
      </c>
      <c r="AB421" s="698">
        <v>0</v>
      </c>
      <c r="AC421" s="690">
        <v>0</v>
      </c>
      <c r="AD421" s="1015"/>
      <c r="AE421" s="1016"/>
      <c r="AF421" s="1017"/>
    </row>
    <row r="422" spans="1:32" ht="15" customHeight="1" x14ac:dyDescent="0.2">
      <c r="A422" s="11">
        <v>246</v>
      </c>
      <c r="B422" s="271"/>
      <c r="C422" s="272"/>
      <c r="D422" s="280"/>
      <c r="E422" s="280"/>
      <c r="F422" s="1475" t="str">
        <f>'2. CAD NCCF'!F422:L422</f>
        <v>State municipal GS</v>
      </c>
      <c r="G422" s="1476"/>
      <c r="H422" s="1476"/>
      <c r="I422" s="1476"/>
      <c r="J422" s="1476"/>
      <c r="K422" s="1476"/>
      <c r="L422" s="1477"/>
      <c r="M422" s="690">
        <v>0</v>
      </c>
      <c r="N422" s="691">
        <v>0</v>
      </c>
      <c r="O422" s="692">
        <v>0</v>
      </c>
      <c r="P422" s="692">
        <v>0</v>
      </c>
      <c r="Q422" s="697">
        <v>0</v>
      </c>
      <c r="R422" s="692">
        <v>0</v>
      </c>
      <c r="S422" s="693">
        <v>0</v>
      </c>
      <c r="T422" s="692">
        <v>0</v>
      </c>
      <c r="U422" s="693">
        <v>0</v>
      </c>
      <c r="V422" s="692">
        <v>0</v>
      </c>
      <c r="W422" s="693">
        <v>0</v>
      </c>
      <c r="X422" s="692">
        <v>0</v>
      </c>
      <c r="Y422" s="693">
        <v>0</v>
      </c>
      <c r="Z422" s="692">
        <v>0</v>
      </c>
      <c r="AA422" s="693">
        <v>0</v>
      </c>
      <c r="AB422" s="698">
        <v>0</v>
      </c>
      <c r="AC422" s="690">
        <v>0</v>
      </c>
      <c r="AD422" s="1015"/>
      <c r="AE422" s="1016"/>
      <c r="AF422" s="1017"/>
    </row>
    <row r="423" spans="1:32" ht="15" customHeight="1" x14ac:dyDescent="0.2">
      <c r="A423" s="11">
        <v>247</v>
      </c>
      <c r="B423" s="271"/>
      <c r="C423" s="272"/>
      <c r="D423" s="281"/>
      <c r="E423" s="281"/>
      <c r="F423" s="1475" t="str">
        <f>'2. CAD NCCF'!F423:L423</f>
        <v>Supranational and multilateral development bank GS</v>
      </c>
      <c r="G423" s="1476"/>
      <c r="H423" s="1476"/>
      <c r="I423" s="1476"/>
      <c r="J423" s="1476"/>
      <c r="K423" s="1476"/>
      <c r="L423" s="1477"/>
      <c r="M423" s="690">
        <v>0</v>
      </c>
      <c r="N423" s="691">
        <v>0</v>
      </c>
      <c r="O423" s="692">
        <v>0</v>
      </c>
      <c r="P423" s="692">
        <v>0</v>
      </c>
      <c r="Q423" s="697">
        <v>0</v>
      </c>
      <c r="R423" s="692">
        <v>0</v>
      </c>
      <c r="S423" s="693">
        <v>0</v>
      </c>
      <c r="T423" s="692">
        <v>0</v>
      </c>
      <c r="U423" s="693">
        <v>0</v>
      </c>
      <c r="V423" s="692">
        <v>0</v>
      </c>
      <c r="W423" s="693">
        <v>0</v>
      </c>
      <c r="X423" s="692">
        <v>0</v>
      </c>
      <c r="Y423" s="693">
        <v>0</v>
      </c>
      <c r="Z423" s="692">
        <v>0</v>
      </c>
      <c r="AA423" s="693">
        <v>0</v>
      </c>
      <c r="AB423" s="698">
        <v>0</v>
      </c>
      <c r="AC423" s="690">
        <v>0</v>
      </c>
      <c r="AD423" s="1653"/>
      <c r="AE423" s="1654"/>
      <c r="AF423" s="1655"/>
    </row>
    <row r="424" spans="1:32" ht="15" customHeight="1" x14ac:dyDescent="0.2">
      <c r="A424" s="11">
        <v>129</v>
      </c>
      <c r="B424" s="271"/>
      <c r="C424" s="281"/>
      <c r="D424" s="1472" t="str">
        <f>'2. CAD NCCF'!D424:AF424</f>
        <v>Mortgage backed securities (MBS)</v>
      </c>
      <c r="E424" s="1473"/>
      <c r="F424" s="1473"/>
      <c r="G424" s="1473"/>
      <c r="H424" s="1473"/>
      <c r="I424" s="1473"/>
      <c r="J424" s="1473"/>
      <c r="K424" s="1473"/>
      <c r="L424" s="1473"/>
      <c r="M424" s="1473"/>
      <c r="N424" s="1473"/>
      <c r="O424" s="1473"/>
      <c r="P424" s="1473"/>
      <c r="Q424" s="1473"/>
      <c r="R424" s="1473"/>
      <c r="S424" s="1473"/>
      <c r="T424" s="1473"/>
      <c r="U424" s="1473"/>
      <c r="V424" s="1473"/>
      <c r="W424" s="1473"/>
      <c r="X424" s="1473"/>
      <c r="Y424" s="1473"/>
      <c r="Z424" s="1473"/>
      <c r="AA424" s="1473"/>
      <c r="AB424" s="1473"/>
      <c r="AC424" s="1473"/>
      <c r="AD424" s="1473"/>
      <c r="AE424" s="1473"/>
      <c r="AF424" s="1474"/>
    </row>
    <row r="425" spans="1:32" ht="15" customHeight="1" x14ac:dyDescent="0.2">
      <c r="A425" s="11">
        <v>130</v>
      </c>
      <c r="B425" s="271"/>
      <c r="C425" s="281"/>
      <c r="D425" s="281"/>
      <c r="E425" s="1445" t="str">
        <f>'2. CAD NCCF'!E425:L425</f>
        <v>Agency MBS</v>
      </c>
      <c r="F425" s="1446"/>
      <c r="G425" s="1446"/>
      <c r="H425" s="1446"/>
      <c r="I425" s="1446"/>
      <c r="J425" s="1446"/>
      <c r="K425" s="1446"/>
      <c r="L425" s="1447"/>
      <c r="M425" s="399">
        <f>SUM(M426:M428)</f>
        <v>0</v>
      </c>
      <c r="N425" s="402">
        <f t="shared" ref="N425:AC425" si="92">SUBTOTAL(9,N426:N428)</f>
        <v>0</v>
      </c>
      <c r="O425" s="406">
        <f t="shared" si="92"/>
        <v>0</v>
      </c>
      <c r="P425" s="405">
        <f t="shared" si="92"/>
        <v>0</v>
      </c>
      <c r="Q425" s="407">
        <f t="shared" si="92"/>
        <v>0</v>
      </c>
      <c r="R425" s="406">
        <f t="shared" si="92"/>
        <v>0</v>
      </c>
      <c r="S425" s="406">
        <f t="shared" si="92"/>
        <v>0</v>
      </c>
      <c r="T425" s="406">
        <f t="shared" si="92"/>
        <v>0</v>
      </c>
      <c r="U425" s="406">
        <f t="shared" si="92"/>
        <v>0</v>
      </c>
      <c r="V425" s="406">
        <f t="shared" si="92"/>
        <v>0</v>
      </c>
      <c r="W425" s="406">
        <f t="shared" si="92"/>
        <v>0</v>
      </c>
      <c r="X425" s="406">
        <f t="shared" si="92"/>
        <v>0</v>
      </c>
      <c r="Y425" s="406">
        <f t="shared" si="92"/>
        <v>0</v>
      </c>
      <c r="Z425" s="406">
        <f t="shared" si="92"/>
        <v>0</v>
      </c>
      <c r="AA425" s="406">
        <f t="shared" si="92"/>
        <v>0</v>
      </c>
      <c r="AB425" s="416">
        <f t="shared" si="92"/>
        <v>0</v>
      </c>
      <c r="AC425" s="399">
        <f t="shared" si="92"/>
        <v>0</v>
      </c>
      <c r="AD425" s="1015"/>
      <c r="AE425" s="1016"/>
      <c r="AF425" s="1017"/>
    </row>
    <row r="426" spans="1:32" ht="15" customHeight="1" x14ac:dyDescent="0.2">
      <c r="A426" s="11">
        <v>131</v>
      </c>
      <c r="B426" s="271"/>
      <c r="C426" s="281"/>
      <c r="D426" s="281"/>
      <c r="E426" s="282"/>
      <c r="F426" s="1475" t="str">
        <f>'2. CAD NCCF'!F426:L426</f>
        <v>Agency MBS, high rated</v>
      </c>
      <c r="G426" s="1476"/>
      <c r="H426" s="1476"/>
      <c r="I426" s="1476"/>
      <c r="J426" s="1476"/>
      <c r="K426" s="1476"/>
      <c r="L426" s="1477"/>
      <c r="M426" s="690">
        <v>0</v>
      </c>
      <c r="N426" s="691">
        <v>0</v>
      </c>
      <c r="O426" s="692">
        <v>0</v>
      </c>
      <c r="P426" s="692">
        <v>0</v>
      </c>
      <c r="Q426" s="697">
        <v>0</v>
      </c>
      <c r="R426" s="692">
        <v>0</v>
      </c>
      <c r="S426" s="693">
        <v>0</v>
      </c>
      <c r="T426" s="692">
        <v>0</v>
      </c>
      <c r="U426" s="693">
        <v>0</v>
      </c>
      <c r="V426" s="692">
        <v>0</v>
      </c>
      <c r="W426" s="693">
        <v>0</v>
      </c>
      <c r="X426" s="692">
        <v>0</v>
      </c>
      <c r="Y426" s="693">
        <v>0</v>
      </c>
      <c r="Z426" s="692">
        <v>0</v>
      </c>
      <c r="AA426" s="693">
        <v>0</v>
      </c>
      <c r="AB426" s="698">
        <v>0</v>
      </c>
      <c r="AC426" s="690">
        <v>0</v>
      </c>
      <c r="AD426" s="1015"/>
      <c r="AE426" s="1016"/>
      <c r="AF426" s="1017"/>
    </row>
    <row r="427" spans="1:32" ht="15" customHeight="1" x14ac:dyDescent="0.2">
      <c r="A427" s="11">
        <v>132</v>
      </c>
      <c r="B427" s="271"/>
      <c r="C427" s="281"/>
      <c r="D427" s="281"/>
      <c r="E427" s="282"/>
      <c r="F427" s="1475" t="str">
        <f>'2. CAD NCCF'!F427:L427</f>
        <v>Agency MBS, medium rated</v>
      </c>
      <c r="G427" s="1476"/>
      <c r="H427" s="1476"/>
      <c r="I427" s="1476"/>
      <c r="J427" s="1476"/>
      <c r="K427" s="1476"/>
      <c r="L427" s="1477"/>
      <c r="M427" s="690">
        <v>0</v>
      </c>
      <c r="N427" s="691">
        <v>0</v>
      </c>
      <c r="O427" s="692">
        <v>0</v>
      </c>
      <c r="P427" s="692">
        <v>0</v>
      </c>
      <c r="Q427" s="697">
        <v>0</v>
      </c>
      <c r="R427" s="692">
        <v>0</v>
      </c>
      <c r="S427" s="693">
        <v>0</v>
      </c>
      <c r="T427" s="692">
        <v>0</v>
      </c>
      <c r="U427" s="693">
        <v>0</v>
      </c>
      <c r="V427" s="692">
        <v>0</v>
      </c>
      <c r="W427" s="693">
        <v>0</v>
      </c>
      <c r="X427" s="692">
        <v>0</v>
      </c>
      <c r="Y427" s="693">
        <v>0</v>
      </c>
      <c r="Z427" s="692">
        <v>0</v>
      </c>
      <c r="AA427" s="693">
        <v>0</v>
      </c>
      <c r="AB427" s="698">
        <v>0</v>
      </c>
      <c r="AC427" s="690">
        <v>0</v>
      </c>
      <c r="AD427" s="1015"/>
      <c r="AE427" s="1016"/>
      <c r="AF427" s="1017"/>
    </row>
    <row r="428" spans="1:32" ht="15" customHeight="1" x14ac:dyDescent="0.2">
      <c r="A428" s="11">
        <v>133</v>
      </c>
      <c r="B428" s="271"/>
      <c r="C428" s="281"/>
      <c r="D428" s="281"/>
      <c r="E428" s="282"/>
      <c r="F428" s="1475" t="str">
        <f>'2. CAD NCCF'!F428:L428</f>
        <v>Agency MBS, low or not rated</v>
      </c>
      <c r="G428" s="1476"/>
      <c r="H428" s="1476"/>
      <c r="I428" s="1476"/>
      <c r="J428" s="1476"/>
      <c r="K428" s="1476"/>
      <c r="L428" s="1477"/>
      <c r="M428" s="690">
        <v>0</v>
      </c>
      <c r="N428" s="691">
        <v>0</v>
      </c>
      <c r="O428" s="692">
        <v>0</v>
      </c>
      <c r="P428" s="692">
        <v>0</v>
      </c>
      <c r="Q428" s="697">
        <v>0</v>
      </c>
      <c r="R428" s="692">
        <v>0</v>
      </c>
      <c r="S428" s="693">
        <v>0</v>
      </c>
      <c r="T428" s="692">
        <v>0</v>
      </c>
      <c r="U428" s="693">
        <v>0</v>
      </c>
      <c r="V428" s="692">
        <v>0</v>
      </c>
      <c r="W428" s="693">
        <v>0</v>
      </c>
      <c r="X428" s="692">
        <v>0</v>
      </c>
      <c r="Y428" s="693">
        <v>0</v>
      </c>
      <c r="Z428" s="692">
        <v>0</v>
      </c>
      <c r="AA428" s="693">
        <v>0</v>
      </c>
      <c r="AB428" s="698">
        <v>0</v>
      </c>
      <c r="AC428" s="690">
        <v>0</v>
      </c>
      <c r="AD428" s="1015"/>
      <c r="AE428" s="1016"/>
      <c r="AF428" s="1017"/>
    </row>
    <row r="429" spans="1:32" ht="15" customHeight="1" x14ac:dyDescent="0.2">
      <c r="A429" s="11">
        <v>134</v>
      </c>
      <c r="B429" s="271"/>
      <c r="C429" s="281"/>
      <c r="D429" s="281"/>
      <c r="E429" s="1445" t="str">
        <f>'2. CAD NCCF'!E429:L429</f>
        <v>Non-agency commercial MBS (CMBS)</v>
      </c>
      <c r="F429" s="1446"/>
      <c r="G429" s="1446"/>
      <c r="H429" s="1446"/>
      <c r="I429" s="1446"/>
      <c r="J429" s="1446"/>
      <c r="K429" s="1446"/>
      <c r="L429" s="1447"/>
      <c r="M429" s="399">
        <f>SUM(M430:M432)</f>
        <v>0</v>
      </c>
      <c r="N429" s="402">
        <f t="shared" ref="N429:AC429" si="93">SUBTOTAL(9,N430:N432)</f>
        <v>0</v>
      </c>
      <c r="O429" s="406">
        <f t="shared" si="93"/>
        <v>0</v>
      </c>
      <c r="P429" s="405">
        <f t="shared" si="93"/>
        <v>0</v>
      </c>
      <c r="Q429" s="407">
        <f t="shared" si="93"/>
        <v>0</v>
      </c>
      <c r="R429" s="406">
        <f t="shared" si="93"/>
        <v>0</v>
      </c>
      <c r="S429" s="406">
        <f t="shared" si="93"/>
        <v>0</v>
      </c>
      <c r="T429" s="406">
        <f t="shared" si="93"/>
        <v>0</v>
      </c>
      <c r="U429" s="406">
        <f t="shared" si="93"/>
        <v>0</v>
      </c>
      <c r="V429" s="406">
        <f t="shared" si="93"/>
        <v>0</v>
      </c>
      <c r="W429" s="406">
        <f t="shared" si="93"/>
        <v>0</v>
      </c>
      <c r="X429" s="406">
        <f t="shared" si="93"/>
        <v>0</v>
      </c>
      <c r="Y429" s="406">
        <f t="shared" si="93"/>
        <v>0</v>
      </c>
      <c r="Z429" s="406">
        <f t="shared" si="93"/>
        <v>0</v>
      </c>
      <c r="AA429" s="406">
        <f t="shared" si="93"/>
        <v>0</v>
      </c>
      <c r="AB429" s="416">
        <f t="shared" si="93"/>
        <v>0</v>
      </c>
      <c r="AC429" s="399">
        <f t="shared" si="93"/>
        <v>0</v>
      </c>
      <c r="AD429" s="1015"/>
      <c r="AE429" s="1016"/>
      <c r="AF429" s="1017"/>
    </row>
    <row r="430" spans="1:32" ht="15" customHeight="1" x14ac:dyDescent="0.2">
      <c r="A430" s="11">
        <v>135</v>
      </c>
      <c r="B430" s="271"/>
      <c r="C430" s="281"/>
      <c r="D430" s="281"/>
      <c r="E430" s="282"/>
      <c r="F430" s="1475" t="str">
        <f>'2. CAD NCCF'!F430:L430</f>
        <v>Non-agency CMBS, high rated</v>
      </c>
      <c r="G430" s="1476"/>
      <c r="H430" s="1476"/>
      <c r="I430" s="1476"/>
      <c r="J430" s="1476"/>
      <c r="K430" s="1476"/>
      <c r="L430" s="1477"/>
      <c r="M430" s="690">
        <v>0</v>
      </c>
      <c r="N430" s="691">
        <v>0</v>
      </c>
      <c r="O430" s="692">
        <v>0</v>
      </c>
      <c r="P430" s="692">
        <v>0</v>
      </c>
      <c r="Q430" s="697">
        <v>0</v>
      </c>
      <c r="R430" s="692">
        <v>0</v>
      </c>
      <c r="S430" s="693">
        <v>0</v>
      </c>
      <c r="T430" s="692">
        <v>0</v>
      </c>
      <c r="U430" s="693">
        <v>0</v>
      </c>
      <c r="V430" s="692">
        <v>0</v>
      </c>
      <c r="W430" s="693">
        <v>0</v>
      </c>
      <c r="X430" s="692">
        <v>0</v>
      </c>
      <c r="Y430" s="693">
        <v>0</v>
      </c>
      <c r="Z430" s="692">
        <v>0</v>
      </c>
      <c r="AA430" s="693">
        <v>0</v>
      </c>
      <c r="AB430" s="698">
        <v>0</v>
      </c>
      <c r="AC430" s="690">
        <v>0</v>
      </c>
      <c r="AD430" s="1015"/>
      <c r="AE430" s="1016"/>
      <c r="AF430" s="1017"/>
    </row>
    <row r="431" spans="1:32" ht="15" customHeight="1" x14ac:dyDescent="0.2">
      <c r="A431" s="11">
        <v>136</v>
      </c>
      <c r="B431" s="271"/>
      <c r="C431" s="281"/>
      <c r="D431" s="281"/>
      <c r="E431" s="282"/>
      <c r="F431" s="1475" t="str">
        <f>'2. CAD NCCF'!F431:L431</f>
        <v>Non-agency CMBS, medium rated</v>
      </c>
      <c r="G431" s="1476"/>
      <c r="H431" s="1476"/>
      <c r="I431" s="1476"/>
      <c r="J431" s="1476"/>
      <c r="K431" s="1476"/>
      <c r="L431" s="1477"/>
      <c r="M431" s="690">
        <v>0</v>
      </c>
      <c r="N431" s="691">
        <v>0</v>
      </c>
      <c r="O431" s="692">
        <v>0</v>
      </c>
      <c r="P431" s="692">
        <v>0</v>
      </c>
      <c r="Q431" s="697">
        <v>0</v>
      </c>
      <c r="R431" s="692">
        <v>0</v>
      </c>
      <c r="S431" s="693">
        <v>0</v>
      </c>
      <c r="T431" s="692">
        <v>0</v>
      </c>
      <c r="U431" s="693">
        <v>0</v>
      </c>
      <c r="V431" s="692">
        <v>0</v>
      </c>
      <c r="W431" s="693">
        <v>0</v>
      </c>
      <c r="X431" s="692">
        <v>0</v>
      </c>
      <c r="Y431" s="693">
        <v>0</v>
      </c>
      <c r="Z431" s="692">
        <v>0</v>
      </c>
      <c r="AA431" s="693">
        <v>0</v>
      </c>
      <c r="AB431" s="698">
        <v>0</v>
      </c>
      <c r="AC431" s="690">
        <v>0</v>
      </c>
      <c r="AD431" s="1015"/>
      <c r="AE431" s="1016"/>
      <c r="AF431" s="1017"/>
    </row>
    <row r="432" spans="1:32" ht="15" customHeight="1" x14ac:dyDescent="0.2">
      <c r="A432" s="11">
        <v>137</v>
      </c>
      <c r="B432" s="271"/>
      <c r="C432" s="281"/>
      <c r="D432" s="281"/>
      <c r="E432" s="282"/>
      <c r="F432" s="1475" t="str">
        <f>'2. CAD NCCF'!F432:L432</f>
        <v>Non-agency CMBS, low or not rated</v>
      </c>
      <c r="G432" s="1476"/>
      <c r="H432" s="1476"/>
      <c r="I432" s="1476"/>
      <c r="J432" s="1476"/>
      <c r="K432" s="1476"/>
      <c r="L432" s="1477"/>
      <c r="M432" s="690">
        <v>0</v>
      </c>
      <c r="N432" s="691">
        <v>0</v>
      </c>
      <c r="O432" s="692">
        <v>0</v>
      </c>
      <c r="P432" s="692">
        <v>0</v>
      </c>
      <c r="Q432" s="697">
        <v>0</v>
      </c>
      <c r="R432" s="692">
        <v>0</v>
      </c>
      <c r="S432" s="693">
        <v>0</v>
      </c>
      <c r="T432" s="692">
        <v>0</v>
      </c>
      <c r="U432" s="693">
        <v>0</v>
      </c>
      <c r="V432" s="692">
        <v>0</v>
      </c>
      <c r="W432" s="693">
        <v>0</v>
      </c>
      <c r="X432" s="692">
        <v>0</v>
      </c>
      <c r="Y432" s="693">
        <v>0</v>
      </c>
      <c r="Z432" s="692">
        <v>0</v>
      </c>
      <c r="AA432" s="693">
        <v>0</v>
      </c>
      <c r="AB432" s="698">
        <v>0</v>
      </c>
      <c r="AC432" s="690">
        <v>0</v>
      </c>
      <c r="AD432" s="1015"/>
      <c r="AE432" s="1016"/>
      <c r="AF432" s="1017"/>
    </row>
    <row r="433" spans="1:32" ht="15" customHeight="1" x14ac:dyDescent="0.2">
      <c r="A433" s="11">
        <v>138</v>
      </c>
      <c r="B433" s="271"/>
      <c r="C433" s="281"/>
      <c r="D433" s="281"/>
      <c r="E433" s="1445" t="str">
        <f>'2. CAD NCCF'!E433:L433</f>
        <v>Non-agency residential MBS (RMBS)</v>
      </c>
      <c r="F433" s="1446"/>
      <c r="G433" s="1446"/>
      <c r="H433" s="1446"/>
      <c r="I433" s="1446"/>
      <c r="J433" s="1446"/>
      <c r="K433" s="1446"/>
      <c r="L433" s="1447"/>
      <c r="M433" s="399">
        <f>SUM(M434:M436)</f>
        <v>0</v>
      </c>
      <c r="N433" s="402">
        <f t="shared" ref="N433:AC433" si="94">SUBTOTAL(9,N434:N436)</f>
        <v>0</v>
      </c>
      <c r="O433" s="406">
        <f t="shared" si="94"/>
        <v>0</v>
      </c>
      <c r="P433" s="405">
        <f t="shared" si="94"/>
        <v>0</v>
      </c>
      <c r="Q433" s="407">
        <f t="shared" si="94"/>
        <v>0</v>
      </c>
      <c r="R433" s="406">
        <f t="shared" si="94"/>
        <v>0</v>
      </c>
      <c r="S433" s="406">
        <f t="shared" si="94"/>
        <v>0</v>
      </c>
      <c r="T433" s="406">
        <f t="shared" si="94"/>
        <v>0</v>
      </c>
      <c r="U433" s="406">
        <f t="shared" si="94"/>
        <v>0</v>
      </c>
      <c r="V433" s="406">
        <f t="shared" si="94"/>
        <v>0</v>
      </c>
      <c r="W433" s="406">
        <f t="shared" si="94"/>
        <v>0</v>
      </c>
      <c r="X433" s="406">
        <f t="shared" si="94"/>
        <v>0</v>
      </c>
      <c r="Y433" s="406">
        <f t="shared" si="94"/>
        <v>0</v>
      </c>
      <c r="Z433" s="406">
        <f t="shared" si="94"/>
        <v>0</v>
      </c>
      <c r="AA433" s="406">
        <f t="shared" si="94"/>
        <v>0</v>
      </c>
      <c r="AB433" s="416">
        <f t="shared" si="94"/>
        <v>0</v>
      </c>
      <c r="AC433" s="399">
        <f t="shared" si="94"/>
        <v>0</v>
      </c>
      <c r="AD433" s="1015"/>
      <c r="AE433" s="1016"/>
      <c r="AF433" s="1017"/>
    </row>
    <row r="434" spans="1:32" ht="15" customHeight="1" x14ac:dyDescent="0.2">
      <c r="A434" s="11">
        <v>139</v>
      </c>
      <c r="B434" s="271"/>
      <c r="C434" s="281"/>
      <c r="D434" s="281"/>
      <c r="E434" s="282"/>
      <c r="F434" s="1475" t="str">
        <f>'2. CAD NCCF'!F434:L434</f>
        <v>Non-agency RMBS, high rated</v>
      </c>
      <c r="G434" s="1476"/>
      <c r="H434" s="1476"/>
      <c r="I434" s="1476"/>
      <c r="J434" s="1476"/>
      <c r="K434" s="1476"/>
      <c r="L434" s="1477"/>
      <c r="M434" s="690">
        <v>0</v>
      </c>
      <c r="N434" s="691">
        <v>0</v>
      </c>
      <c r="O434" s="692">
        <v>0</v>
      </c>
      <c r="P434" s="692">
        <v>0</v>
      </c>
      <c r="Q434" s="697">
        <v>0</v>
      </c>
      <c r="R434" s="692">
        <v>0</v>
      </c>
      <c r="S434" s="693">
        <v>0</v>
      </c>
      <c r="T434" s="692">
        <v>0</v>
      </c>
      <c r="U434" s="693">
        <v>0</v>
      </c>
      <c r="V434" s="692">
        <v>0</v>
      </c>
      <c r="W434" s="693">
        <v>0</v>
      </c>
      <c r="X434" s="692">
        <v>0</v>
      </c>
      <c r="Y434" s="693">
        <v>0</v>
      </c>
      <c r="Z434" s="692">
        <v>0</v>
      </c>
      <c r="AA434" s="693">
        <v>0</v>
      </c>
      <c r="AB434" s="698">
        <v>0</v>
      </c>
      <c r="AC434" s="690">
        <v>0</v>
      </c>
      <c r="AD434" s="1015"/>
      <c r="AE434" s="1016"/>
      <c r="AF434" s="1017"/>
    </row>
    <row r="435" spans="1:32" ht="15" customHeight="1" x14ac:dyDescent="0.2">
      <c r="A435" s="11">
        <v>140</v>
      </c>
      <c r="B435" s="271"/>
      <c r="C435" s="281"/>
      <c r="D435" s="281"/>
      <c r="E435" s="282"/>
      <c r="F435" s="1475" t="str">
        <f>'2. CAD NCCF'!F435:L435</f>
        <v>Non-agency RMBS, medium rated</v>
      </c>
      <c r="G435" s="1476"/>
      <c r="H435" s="1476"/>
      <c r="I435" s="1476"/>
      <c r="J435" s="1476"/>
      <c r="K435" s="1476"/>
      <c r="L435" s="1477"/>
      <c r="M435" s="690">
        <v>0</v>
      </c>
      <c r="N435" s="691">
        <v>0</v>
      </c>
      <c r="O435" s="692">
        <v>0</v>
      </c>
      <c r="P435" s="692">
        <v>0</v>
      </c>
      <c r="Q435" s="697">
        <v>0</v>
      </c>
      <c r="R435" s="692">
        <v>0</v>
      </c>
      <c r="S435" s="693">
        <v>0</v>
      </c>
      <c r="T435" s="692">
        <v>0</v>
      </c>
      <c r="U435" s="693">
        <v>0</v>
      </c>
      <c r="V435" s="692">
        <v>0</v>
      </c>
      <c r="W435" s="693">
        <v>0</v>
      </c>
      <c r="X435" s="692">
        <v>0</v>
      </c>
      <c r="Y435" s="693">
        <v>0</v>
      </c>
      <c r="Z435" s="692">
        <v>0</v>
      </c>
      <c r="AA435" s="693">
        <v>0</v>
      </c>
      <c r="AB435" s="698">
        <v>0</v>
      </c>
      <c r="AC435" s="690">
        <v>0</v>
      </c>
      <c r="AD435" s="1015"/>
      <c r="AE435" s="1016"/>
      <c r="AF435" s="1017"/>
    </row>
    <row r="436" spans="1:32" ht="15" customHeight="1" x14ac:dyDescent="0.2">
      <c r="A436" s="11">
        <v>141</v>
      </c>
      <c r="B436" s="271"/>
      <c r="C436" s="281"/>
      <c r="D436" s="281"/>
      <c r="E436" s="282"/>
      <c r="F436" s="1475" t="str">
        <f>'2. CAD NCCF'!F436:L436</f>
        <v>Non-agency RMBS, low or not rated</v>
      </c>
      <c r="G436" s="1476"/>
      <c r="H436" s="1476"/>
      <c r="I436" s="1476"/>
      <c r="J436" s="1476"/>
      <c r="K436" s="1476"/>
      <c r="L436" s="1477"/>
      <c r="M436" s="690">
        <v>0</v>
      </c>
      <c r="N436" s="691">
        <v>0</v>
      </c>
      <c r="O436" s="692">
        <v>0</v>
      </c>
      <c r="P436" s="692">
        <v>0</v>
      </c>
      <c r="Q436" s="697">
        <v>0</v>
      </c>
      <c r="R436" s="692">
        <v>0</v>
      </c>
      <c r="S436" s="693">
        <v>0</v>
      </c>
      <c r="T436" s="692">
        <v>0</v>
      </c>
      <c r="U436" s="693">
        <v>0</v>
      </c>
      <c r="V436" s="692">
        <v>0</v>
      </c>
      <c r="W436" s="693">
        <v>0</v>
      </c>
      <c r="X436" s="692">
        <v>0</v>
      </c>
      <c r="Y436" s="693">
        <v>0</v>
      </c>
      <c r="Z436" s="692">
        <v>0</v>
      </c>
      <c r="AA436" s="693">
        <v>0</v>
      </c>
      <c r="AB436" s="698">
        <v>0</v>
      </c>
      <c r="AC436" s="690">
        <v>0</v>
      </c>
      <c r="AD436" s="1653"/>
      <c r="AE436" s="1654"/>
      <c r="AF436" s="1655"/>
    </row>
    <row r="437" spans="1:32" ht="15" customHeight="1" x14ac:dyDescent="0.2">
      <c r="A437" s="11">
        <v>142</v>
      </c>
      <c r="B437" s="271"/>
      <c r="C437" s="281"/>
      <c r="D437" s="1472" t="str">
        <f>'2. CAD NCCF'!D437:AF437</f>
        <v>Corporate bonds and paper (CBP)</v>
      </c>
      <c r="E437" s="1473"/>
      <c r="F437" s="1473"/>
      <c r="G437" s="1473"/>
      <c r="H437" s="1473"/>
      <c r="I437" s="1473"/>
      <c r="J437" s="1473"/>
      <c r="K437" s="1473"/>
      <c r="L437" s="1473"/>
      <c r="M437" s="1473"/>
      <c r="N437" s="1473"/>
      <c r="O437" s="1473"/>
      <c r="P437" s="1473"/>
      <c r="Q437" s="1473"/>
      <c r="R437" s="1473"/>
      <c r="S437" s="1473"/>
      <c r="T437" s="1473"/>
      <c r="U437" s="1473"/>
      <c r="V437" s="1473"/>
      <c r="W437" s="1473"/>
      <c r="X437" s="1473"/>
      <c r="Y437" s="1473"/>
      <c r="Z437" s="1473"/>
      <c r="AA437" s="1473"/>
      <c r="AB437" s="1473"/>
      <c r="AC437" s="1473"/>
      <c r="AD437" s="1473"/>
      <c r="AE437" s="1473"/>
      <c r="AF437" s="1474"/>
    </row>
    <row r="438" spans="1:32" ht="15" customHeight="1" x14ac:dyDescent="0.2">
      <c r="A438" s="11">
        <v>143</v>
      </c>
      <c r="B438" s="271"/>
      <c r="C438" s="281"/>
      <c r="D438" s="281"/>
      <c r="E438" s="1445" t="str">
        <f>'2. CAD NCCF'!E438:L438</f>
        <v>Non-FI issued CBP, high rated</v>
      </c>
      <c r="F438" s="1446"/>
      <c r="G438" s="1446"/>
      <c r="H438" s="1446"/>
      <c r="I438" s="1446"/>
      <c r="J438" s="1446"/>
      <c r="K438" s="1446"/>
      <c r="L438" s="1447"/>
      <c r="M438" s="399">
        <f>SUM(M439:M440)</f>
        <v>0</v>
      </c>
      <c r="N438" s="402">
        <f t="shared" ref="N438:AC438" si="95">SUBTOTAL(9,N439:N440)</f>
        <v>0</v>
      </c>
      <c r="O438" s="406">
        <f t="shared" si="95"/>
        <v>0</v>
      </c>
      <c r="P438" s="405">
        <f t="shared" si="95"/>
        <v>0</v>
      </c>
      <c r="Q438" s="407">
        <f t="shared" si="95"/>
        <v>0</v>
      </c>
      <c r="R438" s="406">
        <f t="shared" si="95"/>
        <v>0</v>
      </c>
      <c r="S438" s="406">
        <f t="shared" si="95"/>
        <v>0</v>
      </c>
      <c r="T438" s="406">
        <f t="shared" si="95"/>
        <v>0</v>
      </c>
      <c r="U438" s="406">
        <f t="shared" si="95"/>
        <v>0</v>
      </c>
      <c r="V438" s="406">
        <f t="shared" si="95"/>
        <v>0</v>
      </c>
      <c r="W438" s="406">
        <f t="shared" si="95"/>
        <v>0</v>
      </c>
      <c r="X438" s="406">
        <f t="shared" si="95"/>
        <v>0</v>
      </c>
      <c r="Y438" s="406">
        <f t="shared" si="95"/>
        <v>0</v>
      </c>
      <c r="Z438" s="406">
        <f t="shared" si="95"/>
        <v>0</v>
      </c>
      <c r="AA438" s="406">
        <f t="shared" si="95"/>
        <v>0</v>
      </c>
      <c r="AB438" s="416">
        <f t="shared" si="95"/>
        <v>0</v>
      </c>
      <c r="AC438" s="399">
        <f t="shared" si="95"/>
        <v>0</v>
      </c>
      <c r="AD438" s="1015"/>
      <c r="AE438" s="1016"/>
      <c r="AF438" s="1017"/>
    </row>
    <row r="439" spans="1:32" ht="15" customHeight="1" x14ac:dyDescent="0.2">
      <c r="A439" s="11">
        <v>144</v>
      </c>
      <c r="B439" s="271"/>
      <c r="C439" s="281"/>
      <c r="D439" s="281"/>
      <c r="E439" s="282"/>
      <c r="F439" s="1475" t="str">
        <f>'2. CAD NCCF'!F439:L439</f>
        <v>Non-FI issued unsecured bond and paper, high rated</v>
      </c>
      <c r="G439" s="1476"/>
      <c r="H439" s="1476"/>
      <c r="I439" s="1476"/>
      <c r="J439" s="1476"/>
      <c r="K439" s="1476"/>
      <c r="L439" s="1477"/>
      <c r="M439" s="690">
        <v>0</v>
      </c>
      <c r="N439" s="691">
        <v>0</v>
      </c>
      <c r="O439" s="692">
        <v>0</v>
      </c>
      <c r="P439" s="692">
        <v>0</v>
      </c>
      <c r="Q439" s="697">
        <v>0</v>
      </c>
      <c r="R439" s="692">
        <v>0</v>
      </c>
      <c r="S439" s="693">
        <v>0</v>
      </c>
      <c r="T439" s="692">
        <v>0</v>
      </c>
      <c r="U439" s="693">
        <v>0</v>
      </c>
      <c r="V439" s="692">
        <v>0</v>
      </c>
      <c r="W439" s="693">
        <v>0</v>
      </c>
      <c r="X439" s="692">
        <v>0</v>
      </c>
      <c r="Y439" s="693">
        <v>0</v>
      </c>
      <c r="Z439" s="692">
        <v>0</v>
      </c>
      <c r="AA439" s="693">
        <v>0</v>
      </c>
      <c r="AB439" s="698">
        <v>0</v>
      </c>
      <c r="AC439" s="690">
        <v>0</v>
      </c>
      <c r="AD439" s="1015"/>
      <c r="AE439" s="1016"/>
      <c r="AF439" s="1017"/>
    </row>
    <row r="440" spans="1:32" ht="15" customHeight="1" x14ac:dyDescent="0.2">
      <c r="A440" s="11">
        <v>145</v>
      </c>
      <c r="B440" s="271"/>
      <c r="C440" s="281"/>
      <c r="D440" s="281"/>
      <c r="E440" s="282"/>
      <c r="F440" s="1475" t="str">
        <f>'2. CAD NCCF'!F440:L440</f>
        <v>Non-FI issued covered bonds, high rated</v>
      </c>
      <c r="G440" s="1476"/>
      <c r="H440" s="1476"/>
      <c r="I440" s="1476"/>
      <c r="J440" s="1476"/>
      <c r="K440" s="1476"/>
      <c r="L440" s="1477"/>
      <c r="M440" s="690">
        <v>0</v>
      </c>
      <c r="N440" s="691">
        <v>0</v>
      </c>
      <c r="O440" s="692">
        <v>0</v>
      </c>
      <c r="P440" s="692">
        <v>0</v>
      </c>
      <c r="Q440" s="697">
        <v>0</v>
      </c>
      <c r="R440" s="692">
        <v>0</v>
      </c>
      <c r="S440" s="693">
        <v>0</v>
      </c>
      <c r="T440" s="692">
        <v>0</v>
      </c>
      <c r="U440" s="693">
        <v>0</v>
      </c>
      <c r="V440" s="692">
        <v>0</v>
      </c>
      <c r="W440" s="693">
        <v>0</v>
      </c>
      <c r="X440" s="692">
        <v>0</v>
      </c>
      <c r="Y440" s="693">
        <v>0</v>
      </c>
      <c r="Z440" s="692">
        <v>0</v>
      </c>
      <c r="AA440" s="693">
        <v>0</v>
      </c>
      <c r="AB440" s="698">
        <v>0</v>
      </c>
      <c r="AC440" s="690">
        <v>0</v>
      </c>
      <c r="AD440" s="1015"/>
      <c r="AE440" s="1016"/>
      <c r="AF440" s="1017"/>
    </row>
    <row r="441" spans="1:32" ht="15" customHeight="1" x14ac:dyDescent="0.2">
      <c r="A441" s="11">
        <v>146</v>
      </c>
      <c r="B441" s="271"/>
      <c r="C441" s="281"/>
      <c r="D441" s="281"/>
      <c r="E441" s="1445" t="str">
        <f>'2. CAD NCCF'!E441:L441</f>
        <v>FI issued CBP, high rated</v>
      </c>
      <c r="F441" s="1446"/>
      <c r="G441" s="1446"/>
      <c r="H441" s="1446"/>
      <c r="I441" s="1446"/>
      <c r="J441" s="1446"/>
      <c r="K441" s="1446"/>
      <c r="L441" s="1447"/>
      <c r="M441" s="399">
        <f>SUM(M442:M444)</f>
        <v>0</v>
      </c>
      <c r="N441" s="402">
        <f t="shared" ref="N441:AC441" si="96">SUBTOTAL(9,N442:N444)</f>
        <v>0</v>
      </c>
      <c r="O441" s="406">
        <f t="shared" si="96"/>
        <v>0</v>
      </c>
      <c r="P441" s="405">
        <f t="shared" si="96"/>
        <v>0</v>
      </c>
      <c r="Q441" s="407">
        <f t="shared" si="96"/>
        <v>0</v>
      </c>
      <c r="R441" s="406">
        <f t="shared" si="96"/>
        <v>0</v>
      </c>
      <c r="S441" s="406">
        <f t="shared" si="96"/>
        <v>0</v>
      </c>
      <c r="T441" s="406">
        <f t="shared" si="96"/>
        <v>0</v>
      </c>
      <c r="U441" s="406">
        <f t="shared" si="96"/>
        <v>0</v>
      </c>
      <c r="V441" s="406">
        <f t="shared" si="96"/>
        <v>0</v>
      </c>
      <c r="W441" s="406">
        <f t="shared" si="96"/>
        <v>0</v>
      </c>
      <c r="X441" s="406">
        <f t="shared" si="96"/>
        <v>0</v>
      </c>
      <c r="Y441" s="406">
        <f t="shared" si="96"/>
        <v>0</v>
      </c>
      <c r="Z441" s="406">
        <f t="shared" si="96"/>
        <v>0</v>
      </c>
      <c r="AA441" s="406">
        <f t="shared" si="96"/>
        <v>0</v>
      </c>
      <c r="AB441" s="416">
        <f t="shared" si="96"/>
        <v>0</v>
      </c>
      <c r="AC441" s="399">
        <f t="shared" si="96"/>
        <v>0</v>
      </c>
      <c r="AD441" s="1015"/>
      <c r="AE441" s="1016"/>
      <c r="AF441" s="1017"/>
    </row>
    <row r="442" spans="1:32" ht="15" customHeight="1" x14ac:dyDescent="0.2">
      <c r="A442" s="11">
        <v>147</v>
      </c>
      <c r="B442" s="271"/>
      <c r="C442" s="281"/>
      <c r="D442" s="281"/>
      <c r="E442" s="282"/>
      <c r="F442" s="1475" t="str">
        <f>'2. CAD NCCF'!F442:L442</f>
        <v>FI issued unsecured bonds and paper, high rated</v>
      </c>
      <c r="G442" s="1476"/>
      <c r="H442" s="1476"/>
      <c r="I442" s="1476"/>
      <c r="J442" s="1476"/>
      <c r="K442" s="1476"/>
      <c r="L442" s="1477"/>
      <c r="M442" s="690">
        <v>0</v>
      </c>
      <c r="N442" s="691">
        <v>0</v>
      </c>
      <c r="O442" s="692">
        <v>0</v>
      </c>
      <c r="P442" s="692">
        <v>0</v>
      </c>
      <c r="Q442" s="697">
        <v>0</v>
      </c>
      <c r="R442" s="692">
        <v>0</v>
      </c>
      <c r="S442" s="693">
        <v>0</v>
      </c>
      <c r="T442" s="692">
        <v>0</v>
      </c>
      <c r="U442" s="693">
        <v>0</v>
      </c>
      <c r="V442" s="692">
        <v>0</v>
      </c>
      <c r="W442" s="693">
        <v>0</v>
      </c>
      <c r="X442" s="692">
        <v>0</v>
      </c>
      <c r="Y442" s="693">
        <v>0</v>
      </c>
      <c r="Z442" s="692">
        <v>0</v>
      </c>
      <c r="AA442" s="693">
        <v>0</v>
      </c>
      <c r="AB442" s="698">
        <v>0</v>
      </c>
      <c r="AC442" s="690">
        <v>0</v>
      </c>
      <c r="AD442" s="1015"/>
      <c r="AE442" s="1016"/>
      <c r="AF442" s="1017"/>
    </row>
    <row r="443" spans="1:32" ht="15" customHeight="1" x14ac:dyDescent="0.2">
      <c r="A443" s="11">
        <v>148</v>
      </c>
      <c r="B443" s="271"/>
      <c r="C443" s="281"/>
      <c r="D443" s="281"/>
      <c r="E443" s="282"/>
      <c r="F443" s="1475" t="str">
        <f>'2. CAD NCCF'!F443:L443</f>
        <v>FI issued covered bonds, high rated</v>
      </c>
      <c r="G443" s="1476"/>
      <c r="H443" s="1476"/>
      <c r="I443" s="1476"/>
      <c r="J443" s="1476"/>
      <c r="K443" s="1476"/>
      <c r="L443" s="1477"/>
      <c r="M443" s="690">
        <v>0</v>
      </c>
      <c r="N443" s="691">
        <v>0</v>
      </c>
      <c r="O443" s="692">
        <v>0</v>
      </c>
      <c r="P443" s="692">
        <v>0</v>
      </c>
      <c r="Q443" s="697">
        <v>0</v>
      </c>
      <c r="R443" s="692">
        <v>0</v>
      </c>
      <c r="S443" s="693">
        <v>0</v>
      </c>
      <c r="T443" s="692">
        <v>0</v>
      </c>
      <c r="U443" s="693">
        <v>0</v>
      </c>
      <c r="V443" s="692">
        <v>0</v>
      </c>
      <c r="W443" s="693">
        <v>0</v>
      </c>
      <c r="X443" s="692">
        <v>0</v>
      </c>
      <c r="Y443" s="693">
        <v>0</v>
      </c>
      <c r="Z443" s="692">
        <v>0</v>
      </c>
      <c r="AA443" s="693">
        <v>0</v>
      </c>
      <c r="AB443" s="698">
        <v>0</v>
      </c>
      <c r="AC443" s="690">
        <v>0</v>
      </c>
      <c r="AD443" s="1015"/>
      <c r="AE443" s="1016"/>
      <c r="AF443" s="1017"/>
    </row>
    <row r="444" spans="1:32" ht="15.75" customHeight="1" x14ac:dyDescent="0.2">
      <c r="A444" s="11">
        <v>149</v>
      </c>
      <c r="B444" s="271"/>
      <c r="C444" s="281"/>
      <c r="D444" s="281"/>
      <c r="E444" s="282"/>
      <c r="F444" s="1475" t="str">
        <f>'2. CAD NCCF'!F444:L444</f>
        <v>FI issued jumbo covered bonds, high rated</v>
      </c>
      <c r="G444" s="1476"/>
      <c r="H444" s="1476"/>
      <c r="I444" s="1476"/>
      <c r="J444" s="1476"/>
      <c r="K444" s="1476"/>
      <c r="L444" s="1477"/>
      <c r="M444" s="690">
        <v>0</v>
      </c>
      <c r="N444" s="691">
        <v>0</v>
      </c>
      <c r="O444" s="692">
        <v>0</v>
      </c>
      <c r="P444" s="692">
        <v>0</v>
      </c>
      <c r="Q444" s="697">
        <v>0</v>
      </c>
      <c r="R444" s="692">
        <v>0</v>
      </c>
      <c r="S444" s="693">
        <v>0</v>
      </c>
      <c r="T444" s="692">
        <v>0</v>
      </c>
      <c r="U444" s="693">
        <v>0</v>
      </c>
      <c r="V444" s="692">
        <v>0</v>
      </c>
      <c r="W444" s="693">
        <v>0</v>
      </c>
      <c r="X444" s="692">
        <v>0</v>
      </c>
      <c r="Y444" s="693">
        <v>0</v>
      </c>
      <c r="Z444" s="692">
        <v>0</v>
      </c>
      <c r="AA444" s="693">
        <v>0</v>
      </c>
      <c r="AB444" s="698">
        <v>0</v>
      </c>
      <c r="AC444" s="690">
        <v>0</v>
      </c>
      <c r="AD444" s="1015"/>
      <c r="AE444" s="1016"/>
      <c r="AF444" s="1017"/>
    </row>
    <row r="445" spans="1:32" ht="15" customHeight="1" x14ac:dyDescent="0.2">
      <c r="A445" s="11">
        <v>150</v>
      </c>
      <c r="B445" s="271"/>
      <c r="C445" s="281"/>
      <c r="D445" s="281"/>
      <c r="E445" s="1445" t="str">
        <f>'2. CAD NCCF'!E445:L445</f>
        <v>Non-FI issued CBP, medium rated</v>
      </c>
      <c r="F445" s="1446"/>
      <c r="G445" s="1446"/>
      <c r="H445" s="1446"/>
      <c r="I445" s="1446"/>
      <c r="J445" s="1446"/>
      <c r="K445" s="1446"/>
      <c r="L445" s="1447"/>
      <c r="M445" s="399">
        <f>SUM(M446:M447)</f>
        <v>0</v>
      </c>
      <c r="N445" s="402">
        <f t="shared" ref="N445:AC445" si="97">SUBTOTAL(9,N446:N447)</f>
        <v>0</v>
      </c>
      <c r="O445" s="406">
        <f t="shared" si="97"/>
        <v>0</v>
      </c>
      <c r="P445" s="405">
        <f t="shared" si="97"/>
        <v>0</v>
      </c>
      <c r="Q445" s="407">
        <f t="shared" si="97"/>
        <v>0</v>
      </c>
      <c r="R445" s="406">
        <f t="shared" si="97"/>
        <v>0</v>
      </c>
      <c r="S445" s="406">
        <f t="shared" si="97"/>
        <v>0</v>
      </c>
      <c r="T445" s="406">
        <f t="shared" si="97"/>
        <v>0</v>
      </c>
      <c r="U445" s="406">
        <f t="shared" si="97"/>
        <v>0</v>
      </c>
      <c r="V445" s="406">
        <f t="shared" si="97"/>
        <v>0</v>
      </c>
      <c r="W445" s="406">
        <f t="shared" si="97"/>
        <v>0</v>
      </c>
      <c r="X445" s="406">
        <f t="shared" si="97"/>
        <v>0</v>
      </c>
      <c r="Y445" s="406">
        <f t="shared" si="97"/>
        <v>0</v>
      </c>
      <c r="Z445" s="406">
        <f t="shared" si="97"/>
        <v>0</v>
      </c>
      <c r="AA445" s="406">
        <f t="shared" si="97"/>
        <v>0</v>
      </c>
      <c r="AB445" s="416">
        <f t="shared" si="97"/>
        <v>0</v>
      </c>
      <c r="AC445" s="399">
        <f t="shared" si="97"/>
        <v>0</v>
      </c>
      <c r="AD445" s="1015"/>
      <c r="AE445" s="1016"/>
      <c r="AF445" s="1017"/>
    </row>
    <row r="446" spans="1:32" ht="15" customHeight="1" x14ac:dyDescent="0.2">
      <c r="A446" s="11">
        <v>151</v>
      </c>
      <c r="B446" s="271"/>
      <c r="C446" s="281"/>
      <c r="D446" s="281"/>
      <c r="E446" s="282"/>
      <c r="F446" s="1475" t="str">
        <f>'2. CAD NCCF'!F446:L446</f>
        <v>Non-FI issued unsecured bonds and paper, medium rated</v>
      </c>
      <c r="G446" s="1476"/>
      <c r="H446" s="1476"/>
      <c r="I446" s="1476"/>
      <c r="J446" s="1476"/>
      <c r="K446" s="1476"/>
      <c r="L446" s="1477"/>
      <c r="M446" s="690">
        <v>0</v>
      </c>
      <c r="N446" s="691">
        <v>0</v>
      </c>
      <c r="O446" s="692">
        <v>0</v>
      </c>
      <c r="P446" s="692">
        <v>0</v>
      </c>
      <c r="Q446" s="697">
        <v>0</v>
      </c>
      <c r="R446" s="692">
        <v>0</v>
      </c>
      <c r="S446" s="693">
        <v>0</v>
      </c>
      <c r="T446" s="692">
        <v>0</v>
      </c>
      <c r="U446" s="693">
        <v>0</v>
      </c>
      <c r="V446" s="692">
        <v>0</v>
      </c>
      <c r="W446" s="693">
        <v>0</v>
      </c>
      <c r="X446" s="692">
        <v>0</v>
      </c>
      <c r="Y446" s="693">
        <v>0</v>
      </c>
      <c r="Z446" s="692">
        <v>0</v>
      </c>
      <c r="AA446" s="693">
        <v>0</v>
      </c>
      <c r="AB446" s="698">
        <v>0</v>
      </c>
      <c r="AC446" s="690">
        <v>0</v>
      </c>
      <c r="AD446" s="1015"/>
      <c r="AE446" s="1016"/>
      <c r="AF446" s="1017"/>
    </row>
    <row r="447" spans="1:32" ht="15" customHeight="1" x14ac:dyDescent="0.2">
      <c r="A447" s="11">
        <v>152</v>
      </c>
      <c r="B447" s="271"/>
      <c r="C447" s="281"/>
      <c r="D447" s="281"/>
      <c r="E447" s="282"/>
      <c r="F447" s="1475" t="str">
        <f>'2. CAD NCCF'!F447:L447</f>
        <v>Non-FI issued covered bonds, medium rated</v>
      </c>
      <c r="G447" s="1476"/>
      <c r="H447" s="1476"/>
      <c r="I447" s="1476"/>
      <c r="J447" s="1476"/>
      <c r="K447" s="1476"/>
      <c r="L447" s="1477"/>
      <c r="M447" s="690">
        <v>0</v>
      </c>
      <c r="N447" s="691">
        <v>0</v>
      </c>
      <c r="O447" s="692">
        <v>0</v>
      </c>
      <c r="P447" s="692">
        <v>0</v>
      </c>
      <c r="Q447" s="697">
        <v>0</v>
      </c>
      <c r="R447" s="692">
        <v>0</v>
      </c>
      <c r="S447" s="693">
        <v>0</v>
      </c>
      <c r="T447" s="692">
        <v>0</v>
      </c>
      <c r="U447" s="693">
        <v>0</v>
      </c>
      <c r="V447" s="692">
        <v>0</v>
      </c>
      <c r="W447" s="693">
        <v>0</v>
      </c>
      <c r="X447" s="692">
        <v>0</v>
      </c>
      <c r="Y447" s="693">
        <v>0</v>
      </c>
      <c r="Z447" s="692">
        <v>0</v>
      </c>
      <c r="AA447" s="693">
        <v>0</v>
      </c>
      <c r="AB447" s="698">
        <v>0</v>
      </c>
      <c r="AC447" s="690">
        <v>0</v>
      </c>
      <c r="AD447" s="1015"/>
      <c r="AE447" s="1016"/>
      <c r="AF447" s="1017"/>
    </row>
    <row r="448" spans="1:32" ht="15" customHeight="1" x14ac:dyDescent="0.2">
      <c r="A448" s="11">
        <v>153</v>
      </c>
      <c r="B448" s="271"/>
      <c r="C448" s="281"/>
      <c r="D448" s="281"/>
      <c r="E448" s="1445" t="str">
        <f>'2. CAD NCCF'!E448:L448</f>
        <v>FI issued CBP, medium rated</v>
      </c>
      <c r="F448" s="1446"/>
      <c r="G448" s="1446"/>
      <c r="H448" s="1446"/>
      <c r="I448" s="1446"/>
      <c r="J448" s="1446"/>
      <c r="K448" s="1446"/>
      <c r="L448" s="1447"/>
      <c r="M448" s="399">
        <f>SUM(M449:M451)</f>
        <v>0</v>
      </c>
      <c r="N448" s="402">
        <f t="shared" ref="N448:AC448" si="98">SUBTOTAL(9,N449:N451)</f>
        <v>0</v>
      </c>
      <c r="O448" s="406">
        <f t="shared" si="98"/>
        <v>0</v>
      </c>
      <c r="P448" s="405">
        <f t="shared" si="98"/>
        <v>0</v>
      </c>
      <c r="Q448" s="407">
        <f t="shared" si="98"/>
        <v>0</v>
      </c>
      <c r="R448" s="406">
        <f t="shared" si="98"/>
        <v>0</v>
      </c>
      <c r="S448" s="406">
        <f t="shared" si="98"/>
        <v>0</v>
      </c>
      <c r="T448" s="406">
        <f t="shared" si="98"/>
        <v>0</v>
      </c>
      <c r="U448" s="406">
        <f t="shared" si="98"/>
        <v>0</v>
      </c>
      <c r="V448" s="406">
        <f t="shared" si="98"/>
        <v>0</v>
      </c>
      <c r="W448" s="406">
        <f t="shared" si="98"/>
        <v>0</v>
      </c>
      <c r="X448" s="406">
        <f t="shared" si="98"/>
        <v>0</v>
      </c>
      <c r="Y448" s="406">
        <f t="shared" si="98"/>
        <v>0</v>
      </c>
      <c r="Z448" s="406">
        <f t="shared" si="98"/>
        <v>0</v>
      </c>
      <c r="AA448" s="406">
        <f t="shared" si="98"/>
        <v>0</v>
      </c>
      <c r="AB448" s="416">
        <f t="shared" si="98"/>
        <v>0</v>
      </c>
      <c r="AC448" s="399">
        <f t="shared" si="98"/>
        <v>0</v>
      </c>
      <c r="AD448" s="1015"/>
      <c r="AE448" s="1016"/>
      <c r="AF448" s="1017"/>
    </row>
    <row r="449" spans="1:32" ht="15" customHeight="1" x14ac:dyDescent="0.2">
      <c r="A449" s="11">
        <v>154</v>
      </c>
      <c r="B449" s="271"/>
      <c r="C449" s="281"/>
      <c r="D449" s="281"/>
      <c r="E449" s="282"/>
      <c r="F449" s="1475" t="str">
        <f>'2. CAD NCCF'!F449:L449</f>
        <v>FI issued unsecured bonds and paper, medium rated</v>
      </c>
      <c r="G449" s="1476"/>
      <c r="H449" s="1476"/>
      <c r="I449" s="1476"/>
      <c r="J449" s="1476"/>
      <c r="K449" s="1476"/>
      <c r="L449" s="1477"/>
      <c r="M449" s="690">
        <v>0</v>
      </c>
      <c r="N449" s="691">
        <v>0</v>
      </c>
      <c r="O449" s="692">
        <v>0</v>
      </c>
      <c r="P449" s="692">
        <v>0</v>
      </c>
      <c r="Q449" s="697">
        <v>0</v>
      </c>
      <c r="R449" s="692">
        <v>0</v>
      </c>
      <c r="S449" s="693">
        <v>0</v>
      </c>
      <c r="T449" s="692">
        <v>0</v>
      </c>
      <c r="U449" s="693">
        <v>0</v>
      </c>
      <c r="V449" s="692">
        <v>0</v>
      </c>
      <c r="W449" s="693">
        <v>0</v>
      </c>
      <c r="X449" s="692">
        <v>0</v>
      </c>
      <c r="Y449" s="693">
        <v>0</v>
      </c>
      <c r="Z449" s="692">
        <v>0</v>
      </c>
      <c r="AA449" s="693">
        <v>0</v>
      </c>
      <c r="AB449" s="698">
        <v>0</v>
      </c>
      <c r="AC449" s="690">
        <v>0</v>
      </c>
      <c r="AD449" s="1015"/>
      <c r="AE449" s="1016"/>
      <c r="AF449" s="1017"/>
    </row>
    <row r="450" spans="1:32" ht="15" customHeight="1" x14ac:dyDescent="0.2">
      <c r="A450" s="11">
        <v>155</v>
      </c>
      <c r="B450" s="271"/>
      <c r="C450" s="281"/>
      <c r="D450" s="281"/>
      <c r="E450" s="282"/>
      <c r="F450" s="1475" t="str">
        <f>'2. CAD NCCF'!F450:L450</f>
        <v>FI issued covered bonds, medium rated</v>
      </c>
      <c r="G450" s="1476"/>
      <c r="H450" s="1476"/>
      <c r="I450" s="1476"/>
      <c r="J450" s="1476"/>
      <c r="K450" s="1476"/>
      <c r="L450" s="1477"/>
      <c r="M450" s="690">
        <v>0</v>
      </c>
      <c r="N450" s="691">
        <v>0</v>
      </c>
      <c r="O450" s="692">
        <v>0</v>
      </c>
      <c r="P450" s="692">
        <v>0</v>
      </c>
      <c r="Q450" s="697">
        <v>0</v>
      </c>
      <c r="R450" s="692">
        <v>0</v>
      </c>
      <c r="S450" s="693">
        <v>0</v>
      </c>
      <c r="T450" s="692">
        <v>0</v>
      </c>
      <c r="U450" s="693">
        <v>0</v>
      </c>
      <c r="V450" s="692">
        <v>0</v>
      </c>
      <c r="W450" s="693">
        <v>0</v>
      </c>
      <c r="X450" s="692">
        <v>0</v>
      </c>
      <c r="Y450" s="693">
        <v>0</v>
      </c>
      <c r="Z450" s="692">
        <v>0</v>
      </c>
      <c r="AA450" s="693">
        <v>0</v>
      </c>
      <c r="AB450" s="698">
        <v>0</v>
      </c>
      <c r="AC450" s="690">
        <v>0</v>
      </c>
      <c r="AD450" s="1015"/>
      <c r="AE450" s="1016"/>
      <c r="AF450" s="1017"/>
    </row>
    <row r="451" spans="1:32" ht="15.75" customHeight="1" x14ac:dyDescent="0.2">
      <c r="A451" s="11">
        <v>156</v>
      </c>
      <c r="B451" s="271"/>
      <c r="C451" s="281"/>
      <c r="D451" s="281"/>
      <c r="E451" s="282"/>
      <c r="F451" s="1475" t="str">
        <f>'2. CAD NCCF'!F451:L451</f>
        <v>FI issued jumbo covered bonds, medium rated</v>
      </c>
      <c r="G451" s="1476"/>
      <c r="H451" s="1476"/>
      <c r="I451" s="1476"/>
      <c r="J451" s="1476"/>
      <c r="K451" s="1476"/>
      <c r="L451" s="1477"/>
      <c r="M451" s="690">
        <v>0</v>
      </c>
      <c r="N451" s="691">
        <v>0</v>
      </c>
      <c r="O451" s="692">
        <v>0</v>
      </c>
      <c r="P451" s="692">
        <v>0</v>
      </c>
      <c r="Q451" s="697">
        <v>0</v>
      </c>
      <c r="R451" s="692">
        <v>0</v>
      </c>
      <c r="S451" s="693">
        <v>0</v>
      </c>
      <c r="T451" s="692">
        <v>0</v>
      </c>
      <c r="U451" s="693">
        <v>0</v>
      </c>
      <c r="V451" s="692">
        <v>0</v>
      </c>
      <c r="W451" s="693">
        <v>0</v>
      </c>
      <c r="X451" s="692">
        <v>0</v>
      </c>
      <c r="Y451" s="693">
        <v>0</v>
      </c>
      <c r="Z451" s="692">
        <v>0</v>
      </c>
      <c r="AA451" s="693">
        <v>0</v>
      </c>
      <c r="AB451" s="698">
        <v>0</v>
      </c>
      <c r="AC451" s="690">
        <v>0</v>
      </c>
      <c r="AD451" s="1015"/>
      <c r="AE451" s="1016"/>
      <c r="AF451" s="1017"/>
    </row>
    <row r="452" spans="1:32" ht="15" customHeight="1" x14ac:dyDescent="0.2">
      <c r="A452" s="11">
        <v>157</v>
      </c>
      <c r="B452" s="271"/>
      <c r="C452" s="281"/>
      <c r="D452" s="281"/>
      <c r="E452" s="1445" t="str">
        <f>'2. CAD NCCF'!E452:L452</f>
        <v>Non-FI issued CBP, low or not rated</v>
      </c>
      <c r="F452" s="1446"/>
      <c r="G452" s="1446"/>
      <c r="H452" s="1446"/>
      <c r="I452" s="1446"/>
      <c r="J452" s="1446"/>
      <c r="K452" s="1446"/>
      <c r="L452" s="1447"/>
      <c r="M452" s="399">
        <f>SUM(M453:M454)</f>
        <v>0</v>
      </c>
      <c r="N452" s="402">
        <f t="shared" ref="N452:AC452" si="99">SUBTOTAL(9,N453:N454)</f>
        <v>0</v>
      </c>
      <c r="O452" s="406">
        <f t="shared" si="99"/>
        <v>0</v>
      </c>
      <c r="P452" s="405">
        <f t="shared" si="99"/>
        <v>0</v>
      </c>
      <c r="Q452" s="407">
        <f t="shared" si="99"/>
        <v>0</v>
      </c>
      <c r="R452" s="406">
        <f t="shared" si="99"/>
        <v>0</v>
      </c>
      <c r="S452" s="406">
        <f t="shared" si="99"/>
        <v>0</v>
      </c>
      <c r="T452" s="406">
        <f t="shared" si="99"/>
        <v>0</v>
      </c>
      <c r="U452" s="406">
        <f t="shared" si="99"/>
        <v>0</v>
      </c>
      <c r="V452" s="406">
        <f t="shared" si="99"/>
        <v>0</v>
      </c>
      <c r="W452" s="406">
        <f t="shared" si="99"/>
        <v>0</v>
      </c>
      <c r="X452" s="406">
        <f t="shared" si="99"/>
        <v>0</v>
      </c>
      <c r="Y452" s="406">
        <f t="shared" si="99"/>
        <v>0</v>
      </c>
      <c r="Z452" s="406">
        <f t="shared" si="99"/>
        <v>0</v>
      </c>
      <c r="AA452" s="406">
        <f t="shared" si="99"/>
        <v>0</v>
      </c>
      <c r="AB452" s="416">
        <f t="shared" si="99"/>
        <v>0</v>
      </c>
      <c r="AC452" s="399">
        <f t="shared" si="99"/>
        <v>0</v>
      </c>
      <c r="AD452" s="1015"/>
      <c r="AE452" s="1016"/>
      <c r="AF452" s="1017"/>
    </row>
    <row r="453" spans="1:32" ht="15.75" customHeight="1" x14ac:dyDescent="0.2">
      <c r="A453" s="11">
        <v>158</v>
      </c>
      <c r="B453" s="271"/>
      <c r="C453" s="281"/>
      <c r="D453" s="281"/>
      <c r="E453" s="282"/>
      <c r="F453" s="1475" t="str">
        <f>'2. CAD NCCF'!F453:L453</f>
        <v>Non-FI issued unsecured bonds and paper, low or not rated</v>
      </c>
      <c r="G453" s="1476"/>
      <c r="H453" s="1476"/>
      <c r="I453" s="1476"/>
      <c r="J453" s="1476"/>
      <c r="K453" s="1476"/>
      <c r="L453" s="1477"/>
      <c r="M453" s="690">
        <v>0</v>
      </c>
      <c r="N453" s="691">
        <v>0</v>
      </c>
      <c r="O453" s="692">
        <v>0</v>
      </c>
      <c r="P453" s="692">
        <v>0</v>
      </c>
      <c r="Q453" s="697">
        <v>0</v>
      </c>
      <c r="R453" s="692">
        <v>0</v>
      </c>
      <c r="S453" s="693">
        <v>0</v>
      </c>
      <c r="T453" s="692">
        <v>0</v>
      </c>
      <c r="U453" s="693">
        <v>0</v>
      </c>
      <c r="V453" s="692">
        <v>0</v>
      </c>
      <c r="W453" s="693">
        <v>0</v>
      </c>
      <c r="X453" s="692">
        <v>0</v>
      </c>
      <c r="Y453" s="693">
        <v>0</v>
      </c>
      <c r="Z453" s="692">
        <v>0</v>
      </c>
      <c r="AA453" s="693">
        <v>0</v>
      </c>
      <c r="AB453" s="698">
        <v>0</v>
      </c>
      <c r="AC453" s="690">
        <v>0</v>
      </c>
      <c r="AD453" s="1015"/>
      <c r="AE453" s="1016"/>
      <c r="AF453" s="1017"/>
    </row>
    <row r="454" spans="1:32" ht="15" customHeight="1" x14ac:dyDescent="0.2">
      <c r="A454" s="11">
        <v>159</v>
      </c>
      <c r="B454" s="271"/>
      <c r="C454" s="281"/>
      <c r="D454" s="281"/>
      <c r="E454" s="282"/>
      <c r="F454" s="1475" t="str">
        <f>'2. CAD NCCF'!F454:L454</f>
        <v>Non-FI issued covered bonds, low or not rated</v>
      </c>
      <c r="G454" s="1476"/>
      <c r="H454" s="1476"/>
      <c r="I454" s="1476"/>
      <c r="J454" s="1476"/>
      <c r="K454" s="1476"/>
      <c r="L454" s="1477"/>
      <c r="M454" s="690">
        <v>0</v>
      </c>
      <c r="N454" s="691">
        <v>0</v>
      </c>
      <c r="O454" s="692">
        <v>0</v>
      </c>
      <c r="P454" s="692">
        <v>0</v>
      </c>
      <c r="Q454" s="697">
        <v>0</v>
      </c>
      <c r="R454" s="692">
        <v>0</v>
      </c>
      <c r="S454" s="693">
        <v>0</v>
      </c>
      <c r="T454" s="692">
        <v>0</v>
      </c>
      <c r="U454" s="693">
        <v>0</v>
      </c>
      <c r="V454" s="692">
        <v>0</v>
      </c>
      <c r="W454" s="693">
        <v>0</v>
      </c>
      <c r="X454" s="692">
        <v>0</v>
      </c>
      <c r="Y454" s="693">
        <v>0</v>
      </c>
      <c r="Z454" s="692">
        <v>0</v>
      </c>
      <c r="AA454" s="693">
        <v>0</v>
      </c>
      <c r="AB454" s="698">
        <v>0</v>
      </c>
      <c r="AC454" s="690">
        <v>0</v>
      </c>
      <c r="AD454" s="1015"/>
      <c r="AE454" s="1016"/>
      <c r="AF454" s="1017"/>
    </row>
    <row r="455" spans="1:32" ht="15" customHeight="1" x14ac:dyDescent="0.2">
      <c r="A455" s="11">
        <v>160</v>
      </c>
      <c r="B455" s="271"/>
      <c r="C455" s="281"/>
      <c r="D455" s="281"/>
      <c r="E455" s="1445" t="str">
        <f>'2. CAD NCCF'!E455:L455</f>
        <v>FI issued CBP, low or not rated</v>
      </c>
      <c r="F455" s="1446"/>
      <c r="G455" s="1446"/>
      <c r="H455" s="1446"/>
      <c r="I455" s="1446"/>
      <c r="J455" s="1446"/>
      <c r="K455" s="1446"/>
      <c r="L455" s="1447"/>
      <c r="M455" s="399">
        <f>SUM(M456:M458)</f>
        <v>0</v>
      </c>
      <c r="N455" s="402">
        <f t="shared" ref="N455:AC455" si="100">SUBTOTAL(9,N456:N458)</f>
        <v>0</v>
      </c>
      <c r="O455" s="406">
        <f t="shared" si="100"/>
        <v>0</v>
      </c>
      <c r="P455" s="405">
        <f t="shared" si="100"/>
        <v>0</v>
      </c>
      <c r="Q455" s="407">
        <f t="shared" si="100"/>
        <v>0</v>
      </c>
      <c r="R455" s="406">
        <f t="shared" si="100"/>
        <v>0</v>
      </c>
      <c r="S455" s="406">
        <f t="shared" si="100"/>
        <v>0</v>
      </c>
      <c r="T455" s="406">
        <f t="shared" si="100"/>
        <v>0</v>
      </c>
      <c r="U455" s="406">
        <f t="shared" si="100"/>
        <v>0</v>
      </c>
      <c r="V455" s="406">
        <f t="shared" si="100"/>
        <v>0</v>
      </c>
      <c r="W455" s="406">
        <f t="shared" si="100"/>
        <v>0</v>
      </c>
      <c r="X455" s="406">
        <f t="shared" si="100"/>
        <v>0</v>
      </c>
      <c r="Y455" s="406">
        <f t="shared" si="100"/>
        <v>0</v>
      </c>
      <c r="Z455" s="406">
        <f t="shared" si="100"/>
        <v>0</v>
      </c>
      <c r="AA455" s="406">
        <f t="shared" si="100"/>
        <v>0</v>
      </c>
      <c r="AB455" s="416">
        <f t="shared" si="100"/>
        <v>0</v>
      </c>
      <c r="AC455" s="399">
        <f t="shared" si="100"/>
        <v>0</v>
      </c>
      <c r="AD455" s="1015"/>
      <c r="AE455" s="1016"/>
      <c r="AF455" s="1017"/>
    </row>
    <row r="456" spans="1:32" ht="15" customHeight="1" x14ac:dyDescent="0.2">
      <c r="A456" s="11">
        <v>161</v>
      </c>
      <c r="B456" s="271"/>
      <c r="C456" s="281"/>
      <c r="D456" s="281"/>
      <c r="E456" s="282"/>
      <c r="F456" s="1475" t="str">
        <f>'2. CAD NCCF'!F456:L456</f>
        <v>FI issued unsecured bonds and paper, low or not rated</v>
      </c>
      <c r="G456" s="1476"/>
      <c r="H456" s="1476"/>
      <c r="I456" s="1476"/>
      <c r="J456" s="1476"/>
      <c r="K456" s="1476"/>
      <c r="L456" s="1477"/>
      <c r="M456" s="690">
        <v>0</v>
      </c>
      <c r="N456" s="691">
        <v>0</v>
      </c>
      <c r="O456" s="692">
        <v>0</v>
      </c>
      <c r="P456" s="692">
        <v>0</v>
      </c>
      <c r="Q456" s="697">
        <v>0</v>
      </c>
      <c r="R456" s="692">
        <v>0</v>
      </c>
      <c r="S456" s="693">
        <v>0</v>
      </c>
      <c r="T456" s="692">
        <v>0</v>
      </c>
      <c r="U456" s="693">
        <v>0</v>
      </c>
      <c r="V456" s="692">
        <v>0</v>
      </c>
      <c r="W456" s="693">
        <v>0</v>
      </c>
      <c r="X456" s="692">
        <v>0</v>
      </c>
      <c r="Y456" s="693">
        <v>0</v>
      </c>
      <c r="Z456" s="692">
        <v>0</v>
      </c>
      <c r="AA456" s="693">
        <v>0</v>
      </c>
      <c r="AB456" s="698">
        <v>0</v>
      </c>
      <c r="AC456" s="690">
        <v>0</v>
      </c>
      <c r="AD456" s="1015"/>
      <c r="AE456" s="1016"/>
      <c r="AF456" s="1017"/>
    </row>
    <row r="457" spans="1:32" ht="15" customHeight="1" x14ac:dyDescent="0.2">
      <c r="A457" s="11">
        <v>162</v>
      </c>
      <c r="B457" s="271"/>
      <c r="C457" s="272"/>
      <c r="D457" s="272"/>
      <c r="E457" s="272"/>
      <c r="F457" s="1475" t="str">
        <f>'2. CAD NCCF'!F457:L457</f>
        <v>FI issued covered bonds, low or not rated</v>
      </c>
      <c r="G457" s="1476"/>
      <c r="H457" s="1476"/>
      <c r="I457" s="1476"/>
      <c r="J457" s="1476"/>
      <c r="K457" s="1476"/>
      <c r="L457" s="1477"/>
      <c r="M457" s="690">
        <v>0</v>
      </c>
      <c r="N457" s="691">
        <v>0</v>
      </c>
      <c r="O457" s="692">
        <v>0</v>
      </c>
      <c r="P457" s="692">
        <v>0</v>
      </c>
      <c r="Q457" s="697">
        <v>0</v>
      </c>
      <c r="R457" s="692">
        <v>0</v>
      </c>
      <c r="S457" s="693">
        <v>0</v>
      </c>
      <c r="T457" s="692">
        <v>0</v>
      </c>
      <c r="U457" s="693">
        <v>0</v>
      </c>
      <c r="V457" s="692">
        <v>0</v>
      </c>
      <c r="W457" s="693">
        <v>0</v>
      </c>
      <c r="X457" s="692">
        <v>0</v>
      </c>
      <c r="Y457" s="693">
        <v>0</v>
      </c>
      <c r="Z457" s="692">
        <v>0</v>
      </c>
      <c r="AA457" s="693">
        <v>0</v>
      </c>
      <c r="AB457" s="698">
        <v>0</v>
      </c>
      <c r="AC457" s="690">
        <v>0</v>
      </c>
      <c r="AD457" s="1015"/>
      <c r="AE457" s="1016"/>
      <c r="AF457" s="1017"/>
    </row>
    <row r="458" spans="1:32" ht="14.25" customHeight="1" x14ac:dyDescent="0.2">
      <c r="A458" s="11">
        <v>163</v>
      </c>
      <c r="B458" s="271"/>
      <c r="C458" s="272"/>
      <c r="D458" s="272"/>
      <c r="E458" s="272"/>
      <c r="F458" s="1475" t="str">
        <f>'2. CAD NCCF'!F458:L458</f>
        <v>FI issued jumbo covered bonds, low or not rated</v>
      </c>
      <c r="G458" s="1476"/>
      <c r="H458" s="1476"/>
      <c r="I458" s="1476"/>
      <c r="J458" s="1476"/>
      <c r="K458" s="1476"/>
      <c r="L458" s="1477"/>
      <c r="M458" s="690">
        <v>0</v>
      </c>
      <c r="N458" s="691">
        <v>0</v>
      </c>
      <c r="O458" s="692">
        <v>0</v>
      </c>
      <c r="P458" s="692">
        <v>0</v>
      </c>
      <c r="Q458" s="697">
        <v>0</v>
      </c>
      <c r="R458" s="692">
        <v>0</v>
      </c>
      <c r="S458" s="693">
        <v>0</v>
      </c>
      <c r="T458" s="692">
        <v>0</v>
      </c>
      <c r="U458" s="693">
        <v>0</v>
      </c>
      <c r="V458" s="692">
        <v>0</v>
      </c>
      <c r="W458" s="693">
        <v>0</v>
      </c>
      <c r="X458" s="692">
        <v>0</v>
      </c>
      <c r="Y458" s="693">
        <v>0</v>
      </c>
      <c r="Z458" s="692">
        <v>0</v>
      </c>
      <c r="AA458" s="693">
        <v>0</v>
      </c>
      <c r="AB458" s="698">
        <v>0</v>
      </c>
      <c r="AC458" s="690">
        <v>0</v>
      </c>
      <c r="AD458" s="1015"/>
      <c r="AE458" s="1016"/>
      <c r="AF458" s="1017"/>
    </row>
    <row r="459" spans="1:32" x14ac:dyDescent="0.2">
      <c r="A459" s="11">
        <v>164</v>
      </c>
      <c r="B459" s="271"/>
      <c r="C459" s="272"/>
      <c r="D459" s="1472" t="str">
        <f>'2. CAD NCCF'!D459:AF459</f>
        <v>Asset backed securities (ABS) and Asset backed commercial paper (ABCP)</v>
      </c>
      <c r="E459" s="1473"/>
      <c r="F459" s="1473"/>
      <c r="G459" s="1473"/>
      <c r="H459" s="1473"/>
      <c r="I459" s="1473"/>
      <c r="J459" s="1473"/>
      <c r="K459" s="1473"/>
      <c r="L459" s="1473"/>
      <c r="M459" s="1473"/>
      <c r="N459" s="1473"/>
      <c r="O459" s="1473"/>
      <c r="P459" s="1473"/>
      <c r="Q459" s="1473"/>
      <c r="R459" s="1473"/>
      <c r="S459" s="1473"/>
      <c r="T459" s="1473"/>
      <c r="U459" s="1473"/>
      <c r="V459" s="1473"/>
      <c r="W459" s="1473"/>
      <c r="X459" s="1473"/>
      <c r="Y459" s="1473"/>
      <c r="Z459" s="1473"/>
      <c r="AA459" s="1473"/>
      <c r="AB459" s="1473"/>
      <c r="AC459" s="1473"/>
      <c r="AD459" s="1473"/>
      <c r="AE459" s="1473"/>
      <c r="AF459" s="1474"/>
    </row>
    <row r="460" spans="1:32" x14ac:dyDescent="0.2">
      <c r="A460" s="11">
        <v>165</v>
      </c>
      <c r="B460" s="271"/>
      <c r="C460" s="272"/>
      <c r="D460" s="272"/>
      <c r="E460" s="1515" t="str">
        <f>'2. CAD NCCF'!E460:L460</f>
        <v>Non-FI issued ABS and ABCP, high rated</v>
      </c>
      <c r="F460" s="1516"/>
      <c r="G460" s="1516"/>
      <c r="H460" s="1516"/>
      <c r="I460" s="1516"/>
      <c r="J460" s="1516"/>
      <c r="K460" s="1516"/>
      <c r="L460" s="1517"/>
      <c r="M460" s="399">
        <f>SUM(M461:M462)</f>
        <v>0</v>
      </c>
      <c r="N460" s="402">
        <f t="shared" ref="N460:AC460" si="101">SUBTOTAL(9,N461:N462)</f>
        <v>0</v>
      </c>
      <c r="O460" s="406">
        <f t="shared" si="101"/>
        <v>0</v>
      </c>
      <c r="P460" s="405">
        <f t="shared" si="101"/>
        <v>0</v>
      </c>
      <c r="Q460" s="407">
        <f t="shared" si="101"/>
        <v>0</v>
      </c>
      <c r="R460" s="406">
        <f t="shared" si="101"/>
        <v>0</v>
      </c>
      <c r="S460" s="406">
        <f t="shared" si="101"/>
        <v>0</v>
      </c>
      <c r="T460" s="406">
        <f t="shared" si="101"/>
        <v>0</v>
      </c>
      <c r="U460" s="406">
        <f t="shared" si="101"/>
        <v>0</v>
      </c>
      <c r="V460" s="406">
        <f t="shared" si="101"/>
        <v>0</v>
      </c>
      <c r="W460" s="406">
        <f t="shared" si="101"/>
        <v>0</v>
      </c>
      <c r="X460" s="406">
        <f t="shared" si="101"/>
        <v>0</v>
      </c>
      <c r="Y460" s="406">
        <f t="shared" si="101"/>
        <v>0</v>
      </c>
      <c r="Z460" s="406">
        <f t="shared" si="101"/>
        <v>0</v>
      </c>
      <c r="AA460" s="406">
        <f t="shared" si="101"/>
        <v>0</v>
      </c>
      <c r="AB460" s="416">
        <f t="shared" si="101"/>
        <v>0</v>
      </c>
      <c r="AC460" s="399">
        <f t="shared" si="101"/>
        <v>0</v>
      </c>
      <c r="AD460" s="1015"/>
      <c r="AE460" s="1016"/>
      <c r="AF460" s="1017"/>
    </row>
    <row r="461" spans="1:32" x14ac:dyDescent="0.2">
      <c r="A461" s="11">
        <v>166</v>
      </c>
      <c r="B461" s="271"/>
      <c r="C461" s="272"/>
      <c r="D461" s="272"/>
      <c r="E461" s="272"/>
      <c r="F461" s="1475" t="str">
        <f>'2. CAD NCCF'!F461:L461</f>
        <v>Non-FI issued ABS, high rated</v>
      </c>
      <c r="G461" s="1476"/>
      <c r="H461" s="1476"/>
      <c r="I461" s="1476"/>
      <c r="J461" s="1476"/>
      <c r="K461" s="1476"/>
      <c r="L461" s="1477"/>
      <c r="M461" s="690">
        <v>0</v>
      </c>
      <c r="N461" s="691">
        <v>0</v>
      </c>
      <c r="O461" s="692">
        <v>0</v>
      </c>
      <c r="P461" s="692">
        <v>0</v>
      </c>
      <c r="Q461" s="697">
        <v>0</v>
      </c>
      <c r="R461" s="692">
        <v>0</v>
      </c>
      <c r="S461" s="693">
        <v>0</v>
      </c>
      <c r="T461" s="692">
        <v>0</v>
      </c>
      <c r="U461" s="693">
        <v>0</v>
      </c>
      <c r="V461" s="692">
        <v>0</v>
      </c>
      <c r="W461" s="693">
        <v>0</v>
      </c>
      <c r="X461" s="692">
        <v>0</v>
      </c>
      <c r="Y461" s="693">
        <v>0</v>
      </c>
      <c r="Z461" s="692">
        <v>0</v>
      </c>
      <c r="AA461" s="693">
        <v>0</v>
      </c>
      <c r="AB461" s="698">
        <v>0</v>
      </c>
      <c r="AC461" s="690">
        <v>0</v>
      </c>
      <c r="AD461" s="1015"/>
      <c r="AE461" s="1016"/>
      <c r="AF461" s="1017"/>
    </row>
    <row r="462" spans="1:32" ht="15" customHeight="1" x14ac:dyDescent="0.2">
      <c r="A462" s="11">
        <v>167</v>
      </c>
      <c r="B462" s="271"/>
      <c r="C462" s="272"/>
      <c r="D462" s="272"/>
      <c r="E462" s="272"/>
      <c r="F462" s="1475" t="str">
        <f>'2. CAD NCCF'!F462:L462</f>
        <v>Non-FI issued ABCP, high rated</v>
      </c>
      <c r="G462" s="1476"/>
      <c r="H462" s="1476"/>
      <c r="I462" s="1476"/>
      <c r="J462" s="1476"/>
      <c r="K462" s="1476"/>
      <c r="L462" s="1477"/>
      <c r="M462" s="690">
        <v>0</v>
      </c>
      <c r="N462" s="691">
        <v>0</v>
      </c>
      <c r="O462" s="692">
        <v>0</v>
      </c>
      <c r="P462" s="692">
        <v>0</v>
      </c>
      <c r="Q462" s="697">
        <v>0</v>
      </c>
      <c r="R462" s="692">
        <v>0</v>
      </c>
      <c r="S462" s="693">
        <v>0</v>
      </c>
      <c r="T462" s="692">
        <v>0</v>
      </c>
      <c r="U462" s="693">
        <v>0</v>
      </c>
      <c r="V462" s="692">
        <v>0</v>
      </c>
      <c r="W462" s="693">
        <v>0</v>
      </c>
      <c r="X462" s="692">
        <v>0</v>
      </c>
      <c r="Y462" s="693">
        <v>0</v>
      </c>
      <c r="Z462" s="692">
        <v>0</v>
      </c>
      <c r="AA462" s="693">
        <v>0</v>
      </c>
      <c r="AB462" s="698">
        <v>0</v>
      </c>
      <c r="AC462" s="690">
        <v>0</v>
      </c>
      <c r="AD462" s="1015"/>
      <c r="AE462" s="1016"/>
      <c r="AF462" s="1017"/>
    </row>
    <row r="463" spans="1:32" x14ac:dyDescent="0.2">
      <c r="A463" s="11">
        <v>168</v>
      </c>
      <c r="B463" s="271"/>
      <c r="C463" s="272"/>
      <c r="D463" s="272"/>
      <c r="E463" s="1445" t="str">
        <f>'2. CAD NCCF'!E463:L463</f>
        <v>FI issued ABS and ABCP, high rated</v>
      </c>
      <c r="F463" s="1446"/>
      <c r="G463" s="1446"/>
      <c r="H463" s="1446"/>
      <c r="I463" s="1446"/>
      <c r="J463" s="1446"/>
      <c r="K463" s="1446"/>
      <c r="L463" s="1447"/>
      <c r="M463" s="399">
        <f>SUM(M464:M465)</f>
        <v>0</v>
      </c>
      <c r="N463" s="402">
        <f t="shared" ref="N463:AC463" si="102">SUBTOTAL(9,N464:N465)</f>
        <v>0</v>
      </c>
      <c r="O463" s="406">
        <f t="shared" si="102"/>
        <v>0</v>
      </c>
      <c r="P463" s="405">
        <f t="shared" si="102"/>
        <v>0</v>
      </c>
      <c r="Q463" s="407">
        <f t="shared" si="102"/>
        <v>0</v>
      </c>
      <c r="R463" s="406">
        <f t="shared" si="102"/>
        <v>0</v>
      </c>
      <c r="S463" s="406">
        <f t="shared" si="102"/>
        <v>0</v>
      </c>
      <c r="T463" s="406">
        <f t="shared" si="102"/>
        <v>0</v>
      </c>
      <c r="U463" s="406">
        <f t="shared" si="102"/>
        <v>0</v>
      </c>
      <c r="V463" s="406">
        <f t="shared" si="102"/>
        <v>0</v>
      </c>
      <c r="W463" s="406">
        <f t="shared" si="102"/>
        <v>0</v>
      </c>
      <c r="X463" s="406">
        <f t="shared" si="102"/>
        <v>0</v>
      </c>
      <c r="Y463" s="406">
        <f t="shared" si="102"/>
        <v>0</v>
      </c>
      <c r="Z463" s="406">
        <f t="shared" si="102"/>
        <v>0</v>
      </c>
      <c r="AA463" s="406">
        <f t="shared" si="102"/>
        <v>0</v>
      </c>
      <c r="AB463" s="416">
        <f t="shared" si="102"/>
        <v>0</v>
      </c>
      <c r="AC463" s="399">
        <f t="shared" si="102"/>
        <v>0</v>
      </c>
      <c r="AD463" s="1015"/>
      <c r="AE463" s="1016"/>
      <c r="AF463" s="1017"/>
    </row>
    <row r="464" spans="1:32" x14ac:dyDescent="0.2">
      <c r="A464" s="11">
        <v>169</v>
      </c>
      <c r="B464" s="271"/>
      <c r="C464" s="272"/>
      <c r="D464" s="272"/>
      <c r="E464" s="272"/>
      <c r="F464" s="1475" t="str">
        <f>'2. CAD NCCF'!F464:L464</f>
        <v>FI issued ABS, high rated</v>
      </c>
      <c r="G464" s="1476"/>
      <c r="H464" s="1476"/>
      <c r="I464" s="1476"/>
      <c r="J464" s="1476"/>
      <c r="K464" s="1476"/>
      <c r="L464" s="1477"/>
      <c r="M464" s="690">
        <v>0</v>
      </c>
      <c r="N464" s="691">
        <v>0</v>
      </c>
      <c r="O464" s="692">
        <v>0</v>
      </c>
      <c r="P464" s="692">
        <v>0</v>
      </c>
      <c r="Q464" s="697">
        <v>0</v>
      </c>
      <c r="R464" s="692">
        <v>0</v>
      </c>
      <c r="S464" s="693">
        <v>0</v>
      </c>
      <c r="T464" s="692">
        <v>0</v>
      </c>
      <c r="U464" s="693">
        <v>0</v>
      </c>
      <c r="V464" s="692">
        <v>0</v>
      </c>
      <c r="W464" s="693">
        <v>0</v>
      </c>
      <c r="X464" s="692">
        <v>0</v>
      </c>
      <c r="Y464" s="693">
        <v>0</v>
      </c>
      <c r="Z464" s="692">
        <v>0</v>
      </c>
      <c r="AA464" s="693">
        <v>0</v>
      </c>
      <c r="AB464" s="698">
        <v>0</v>
      </c>
      <c r="AC464" s="690">
        <v>0</v>
      </c>
      <c r="AD464" s="1015"/>
      <c r="AE464" s="1016"/>
      <c r="AF464" s="1017"/>
    </row>
    <row r="465" spans="1:32" ht="15" customHeight="1" x14ac:dyDescent="0.2">
      <c r="A465" s="11">
        <v>170</v>
      </c>
      <c r="B465" s="271"/>
      <c r="C465" s="272"/>
      <c r="D465" s="272"/>
      <c r="E465" s="272"/>
      <c r="F465" s="1475" t="str">
        <f>'2. CAD NCCF'!F465:L465</f>
        <v>FI issued ABCP, high rated</v>
      </c>
      <c r="G465" s="1476"/>
      <c r="H465" s="1476"/>
      <c r="I465" s="1476"/>
      <c r="J465" s="1476"/>
      <c r="K465" s="1476"/>
      <c r="L465" s="1477"/>
      <c r="M465" s="690">
        <v>0</v>
      </c>
      <c r="N465" s="691">
        <v>0</v>
      </c>
      <c r="O465" s="692">
        <v>0</v>
      </c>
      <c r="P465" s="692">
        <v>0</v>
      </c>
      <c r="Q465" s="697">
        <v>0</v>
      </c>
      <c r="R465" s="692">
        <v>0</v>
      </c>
      <c r="S465" s="693">
        <v>0</v>
      </c>
      <c r="T465" s="692">
        <v>0</v>
      </c>
      <c r="U465" s="693">
        <v>0</v>
      </c>
      <c r="V465" s="692">
        <v>0</v>
      </c>
      <c r="W465" s="693">
        <v>0</v>
      </c>
      <c r="X465" s="692">
        <v>0</v>
      </c>
      <c r="Y465" s="693">
        <v>0</v>
      </c>
      <c r="Z465" s="692">
        <v>0</v>
      </c>
      <c r="AA465" s="693">
        <v>0</v>
      </c>
      <c r="AB465" s="698">
        <v>0</v>
      </c>
      <c r="AC465" s="690">
        <v>0</v>
      </c>
      <c r="AD465" s="1015"/>
      <c r="AE465" s="1016"/>
      <c r="AF465" s="1017"/>
    </row>
    <row r="466" spans="1:32" x14ac:dyDescent="0.2">
      <c r="A466" s="11">
        <v>171</v>
      </c>
      <c r="B466" s="271"/>
      <c r="C466" s="272"/>
      <c r="D466" s="272"/>
      <c r="E466" s="1445" t="str">
        <f>'2. CAD NCCF'!E466:L466</f>
        <v>Non-FI issued ABS and ABCP, medium rated</v>
      </c>
      <c r="F466" s="1446"/>
      <c r="G466" s="1446"/>
      <c r="H466" s="1446"/>
      <c r="I466" s="1446"/>
      <c r="J466" s="1446"/>
      <c r="K466" s="1446"/>
      <c r="L466" s="1447"/>
      <c r="M466" s="399">
        <f>SUM(M467:M468)</f>
        <v>0</v>
      </c>
      <c r="N466" s="402">
        <f t="shared" ref="N466:AC466" si="103">SUBTOTAL(9,N467:N468)</f>
        <v>0</v>
      </c>
      <c r="O466" s="406">
        <f t="shared" si="103"/>
        <v>0</v>
      </c>
      <c r="P466" s="405">
        <f t="shared" si="103"/>
        <v>0</v>
      </c>
      <c r="Q466" s="407">
        <f t="shared" si="103"/>
        <v>0</v>
      </c>
      <c r="R466" s="406">
        <f t="shared" si="103"/>
        <v>0</v>
      </c>
      <c r="S466" s="406">
        <f t="shared" si="103"/>
        <v>0</v>
      </c>
      <c r="T466" s="406">
        <f t="shared" si="103"/>
        <v>0</v>
      </c>
      <c r="U466" s="406">
        <f t="shared" si="103"/>
        <v>0</v>
      </c>
      <c r="V466" s="406">
        <f t="shared" si="103"/>
        <v>0</v>
      </c>
      <c r="W466" s="406">
        <f t="shared" si="103"/>
        <v>0</v>
      </c>
      <c r="X466" s="406">
        <f t="shared" si="103"/>
        <v>0</v>
      </c>
      <c r="Y466" s="406">
        <f t="shared" si="103"/>
        <v>0</v>
      </c>
      <c r="Z466" s="406">
        <f t="shared" si="103"/>
        <v>0</v>
      </c>
      <c r="AA466" s="406">
        <f t="shared" si="103"/>
        <v>0</v>
      </c>
      <c r="AB466" s="416">
        <f t="shared" si="103"/>
        <v>0</v>
      </c>
      <c r="AC466" s="399">
        <f t="shared" si="103"/>
        <v>0</v>
      </c>
      <c r="AD466" s="1015"/>
      <c r="AE466" s="1016"/>
      <c r="AF466" s="1017"/>
    </row>
    <row r="467" spans="1:32" ht="15" customHeight="1" x14ac:dyDescent="0.2">
      <c r="A467" s="11">
        <v>172</v>
      </c>
      <c r="B467" s="271"/>
      <c r="C467" s="272"/>
      <c r="D467" s="272"/>
      <c r="E467" s="272"/>
      <c r="F467" s="1475" t="str">
        <f>'2. CAD NCCF'!F467:L467</f>
        <v>Non-FI issued ABS, medium rated</v>
      </c>
      <c r="G467" s="1476"/>
      <c r="H467" s="1476"/>
      <c r="I467" s="1476"/>
      <c r="J467" s="1476"/>
      <c r="K467" s="1476"/>
      <c r="L467" s="1477"/>
      <c r="M467" s="690">
        <v>0</v>
      </c>
      <c r="N467" s="691">
        <v>0</v>
      </c>
      <c r="O467" s="692">
        <v>0</v>
      </c>
      <c r="P467" s="692">
        <v>0</v>
      </c>
      <c r="Q467" s="697">
        <v>0</v>
      </c>
      <c r="R467" s="692">
        <v>0</v>
      </c>
      <c r="S467" s="693">
        <v>0</v>
      </c>
      <c r="T467" s="692">
        <v>0</v>
      </c>
      <c r="U467" s="693">
        <v>0</v>
      </c>
      <c r="V467" s="692">
        <v>0</v>
      </c>
      <c r="W467" s="693">
        <v>0</v>
      </c>
      <c r="X467" s="692">
        <v>0</v>
      </c>
      <c r="Y467" s="693">
        <v>0</v>
      </c>
      <c r="Z467" s="692">
        <v>0</v>
      </c>
      <c r="AA467" s="693">
        <v>0</v>
      </c>
      <c r="AB467" s="698">
        <v>0</v>
      </c>
      <c r="AC467" s="690">
        <v>0</v>
      </c>
      <c r="AD467" s="1015"/>
      <c r="AE467" s="1016"/>
      <c r="AF467" s="1017"/>
    </row>
    <row r="468" spans="1:32" ht="15" customHeight="1" x14ac:dyDescent="0.2">
      <c r="A468" s="11">
        <v>173</v>
      </c>
      <c r="B468" s="271"/>
      <c r="C468" s="272"/>
      <c r="D468" s="272"/>
      <c r="E468" s="272"/>
      <c r="F468" s="1475" t="str">
        <f>'2. CAD NCCF'!F468:L468</f>
        <v>Non-FI issued ABCP, medium rated</v>
      </c>
      <c r="G468" s="1476"/>
      <c r="H468" s="1476"/>
      <c r="I468" s="1476"/>
      <c r="J468" s="1476"/>
      <c r="K468" s="1476"/>
      <c r="L468" s="1477"/>
      <c r="M468" s="690">
        <v>0</v>
      </c>
      <c r="N468" s="691">
        <v>0</v>
      </c>
      <c r="O468" s="692">
        <v>0</v>
      </c>
      <c r="P468" s="692">
        <v>0</v>
      </c>
      <c r="Q468" s="697">
        <v>0</v>
      </c>
      <c r="R468" s="692">
        <v>0</v>
      </c>
      <c r="S468" s="693">
        <v>0</v>
      </c>
      <c r="T468" s="692">
        <v>0</v>
      </c>
      <c r="U468" s="693">
        <v>0</v>
      </c>
      <c r="V468" s="692">
        <v>0</v>
      </c>
      <c r="W468" s="693">
        <v>0</v>
      </c>
      <c r="X468" s="692">
        <v>0</v>
      </c>
      <c r="Y468" s="693">
        <v>0</v>
      </c>
      <c r="Z468" s="692">
        <v>0</v>
      </c>
      <c r="AA468" s="693">
        <v>0</v>
      </c>
      <c r="AB468" s="698">
        <v>0</v>
      </c>
      <c r="AC468" s="690">
        <v>0</v>
      </c>
      <c r="AD468" s="1015"/>
      <c r="AE468" s="1016"/>
      <c r="AF468" s="1017"/>
    </row>
    <row r="469" spans="1:32" x14ac:dyDescent="0.2">
      <c r="A469" s="11">
        <v>174</v>
      </c>
      <c r="B469" s="271"/>
      <c r="C469" s="272"/>
      <c r="D469" s="272"/>
      <c r="E469" s="1445" t="str">
        <f>'2. CAD NCCF'!E469:L469</f>
        <v>FI issued ABS and ABCP, medium rated</v>
      </c>
      <c r="F469" s="1446"/>
      <c r="G469" s="1446"/>
      <c r="H469" s="1446"/>
      <c r="I469" s="1446"/>
      <c r="J469" s="1446"/>
      <c r="K469" s="1446"/>
      <c r="L469" s="1447"/>
      <c r="M469" s="399">
        <f>SUM(M470:M471)</f>
        <v>0</v>
      </c>
      <c r="N469" s="402">
        <f t="shared" ref="N469:AC469" si="104">SUBTOTAL(9,N470:N471)</f>
        <v>0</v>
      </c>
      <c r="O469" s="406">
        <f t="shared" si="104"/>
        <v>0</v>
      </c>
      <c r="P469" s="405">
        <f t="shared" si="104"/>
        <v>0</v>
      </c>
      <c r="Q469" s="407">
        <f t="shared" si="104"/>
        <v>0</v>
      </c>
      <c r="R469" s="406">
        <f t="shared" si="104"/>
        <v>0</v>
      </c>
      <c r="S469" s="406">
        <f t="shared" si="104"/>
        <v>0</v>
      </c>
      <c r="T469" s="406">
        <f t="shared" si="104"/>
        <v>0</v>
      </c>
      <c r="U469" s="406">
        <f t="shared" si="104"/>
        <v>0</v>
      </c>
      <c r="V469" s="406">
        <f t="shared" si="104"/>
        <v>0</v>
      </c>
      <c r="W469" s="406">
        <f t="shared" si="104"/>
        <v>0</v>
      </c>
      <c r="X469" s="406">
        <f t="shared" si="104"/>
        <v>0</v>
      </c>
      <c r="Y469" s="406">
        <f t="shared" si="104"/>
        <v>0</v>
      </c>
      <c r="Z469" s="406">
        <f t="shared" si="104"/>
        <v>0</v>
      </c>
      <c r="AA469" s="406">
        <f t="shared" si="104"/>
        <v>0</v>
      </c>
      <c r="AB469" s="416">
        <f t="shared" si="104"/>
        <v>0</v>
      </c>
      <c r="AC469" s="399">
        <f t="shared" si="104"/>
        <v>0</v>
      </c>
      <c r="AD469" s="1015"/>
      <c r="AE469" s="1016"/>
      <c r="AF469" s="1017"/>
    </row>
    <row r="470" spans="1:32" ht="15" customHeight="1" x14ac:dyDescent="0.2">
      <c r="A470" s="11">
        <v>175</v>
      </c>
      <c r="B470" s="271"/>
      <c r="C470" s="272"/>
      <c r="D470" s="272"/>
      <c r="E470" s="272"/>
      <c r="F470" s="1475" t="str">
        <f>'2. CAD NCCF'!F470:L470</f>
        <v>FI issued ABS, medium rated</v>
      </c>
      <c r="G470" s="1476"/>
      <c r="H470" s="1476"/>
      <c r="I470" s="1476"/>
      <c r="J470" s="1476"/>
      <c r="K470" s="1476"/>
      <c r="L470" s="1477"/>
      <c r="M470" s="690">
        <v>0</v>
      </c>
      <c r="N470" s="691">
        <v>0</v>
      </c>
      <c r="O470" s="692">
        <v>0</v>
      </c>
      <c r="P470" s="692">
        <v>0</v>
      </c>
      <c r="Q470" s="697">
        <v>0</v>
      </c>
      <c r="R470" s="692">
        <v>0</v>
      </c>
      <c r="S470" s="693">
        <v>0</v>
      </c>
      <c r="T470" s="692">
        <v>0</v>
      </c>
      <c r="U470" s="693">
        <v>0</v>
      </c>
      <c r="V470" s="692">
        <v>0</v>
      </c>
      <c r="W470" s="693">
        <v>0</v>
      </c>
      <c r="X470" s="692">
        <v>0</v>
      </c>
      <c r="Y470" s="693">
        <v>0</v>
      </c>
      <c r="Z470" s="692">
        <v>0</v>
      </c>
      <c r="AA470" s="693">
        <v>0</v>
      </c>
      <c r="AB470" s="698">
        <v>0</v>
      </c>
      <c r="AC470" s="690">
        <v>0</v>
      </c>
      <c r="AD470" s="1015"/>
      <c r="AE470" s="1016"/>
      <c r="AF470" s="1017"/>
    </row>
    <row r="471" spans="1:32" ht="15" customHeight="1" x14ac:dyDescent="0.2">
      <c r="A471" s="11">
        <v>176</v>
      </c>
      <c r="B471" s="271"/>
      <c r="C471" s="272"/>
      <c r="D471" s="272"/>
      <c r="E471" s="272"/>
      <c r="F471" s="1475" t="str">
        <f>'2. CAD NCCF'!F471:L471</f>
        <v>FI issued ABCP, medium rated</v>
      </c>
      <c r="G471" s="1476"/>
      <c r="H471" s="1476"/>
      <c r="I471" s="1476"/>
      <c r="J471" s="1476"/>
      <c r="K471" s="1476"/>
      <c r="L471" s="1477"/>
      <c r="M471" s="690">
        <v>0</v>
      </c>
      <c r="N471" s="691">
        <v>0</v>
      </c>
      <c r="O471" s="692">
        <v>0</v>
      </c>
      <c r="P471" s="692">
        <v>0</v>
      </c>
      <c r="Q471" s="697">
        <v>0</v>
      </c>
      <c r="R471" s="692">
        <v>0</v>
      </c>
      <c r="S471" s="693">
        <v>0</v>
      </c>
      <c r="T471" s="692">
        <v>0</v>
      </c>
      <c r="U471" s="693">
        <v>0</v>
      </c>
      <c r="V471" s="692">
        <v>0</v>
      </c>
      <c r="W471" s="693">
        <v>0</v>
      </c>
      <c r="X471" s="692">
        <v>0</v>
      </c>
      <c r="Y471" s="693">
        <v>0</v>
      </c>
      <c r="Z471" s="692">
        <v>0</v>
      </c>
      <c r="AA471" s="693">
        <v>0</v>
      </c>
      <c r="AB471" s="698">
        <v>0</v>
      </c>
      <c r="AC471" s="690">
        <v>0</v>
      </c>
      <c r="AD471" s="1015"/>
      <c r="AE471" s="1016"/>
      <c r="AF471" s="1017"/>
    </row>
    <row r="472" spans="1:32" x14ac:dyDescent="0.2">
      <c r="A472" s="11">
        <v>177</v>
      </c>
      <c r="B472" s="271"/>
      <c r="C472" s="272"/>
      <c r="D472" s="272"/>
      <c r="E472" s="1445" t="str">
        <f>'2. CAD NCCF'!E472:L472</f>
        <v>Non-FI issued ABS and ABCP, low or not rated</v>
      </c>
      <c r="F472" s="1446"/>
      <c r="G472" s="1446"/>
      <c r="H472" s="1446"/>
      <c r="I472" s="1446"/>
      <c r="J472" s="1446"/>
      <c r="K472" s="1446"/>
      <c r="L472" s="1447"/>
      <c r="M472" s="399">
        <f>SUM(M473:M474)</f>
        <v>0</v>
      </c>
      <c r="N472" s="402">
        <f t="shared" ref="N472:AC472" si="105">SUBTOTAL(9,N473:N474)</f>
        <v>0</v>
      </c>
      <c r="O472" s="406">
        <f t="shared" si="105"/>
        <v>0</v>
      </c>
      <c r="P472" s="405">
        <f t="shared" si="105"/>
        <v>0</v>
      </c>
      <c r="Q472" s="407">
        <f t="shared" si="105"/>
        <v>0</v>
      </c>
      <c r="R472" s="406">
        <f t="shared" si="105"/>
        <v>0</v>
      </c>
      <c r="S472" s="406">
        <f t="shared" si="105"/>
        <v>0</v>
      </c>
      <c r="T472" s="406">
        <f t="shared" si="105"/>
        <v>0</v>
      </c>
      <c r="U472" s="406">
        <f t="shared" si="105"/>
        <v>0</v>
      </c>
      <c r="V472" s="406">
        <f t="shared" si="105"/>
        <v>0</v>
      </c>
      <c r="W472" s="406">
        <f t="shared" si="105"/>
        <v>0</v>
      </c>
      <c r="X472" s="406">
        <f t="shared" si="105"/>
        <v>0</v>
      </c>
      <c r="Y472" s="406">
        <f t="shared" si="105"/>
        <v>0</v>
      </c>
      <c r="Z472" s="406">
        <f t="shared" si="105"/>
        <v>0</v>
      </c>
      <c r="AA472" s="406">
        <f t="shared" si="105"/>
        <v>0</v>
      </c>
      <c r="AB472" s="416">
        <f t="shared" si="105"/>
        <v>0</v>
      </c>
      <c r="AC472" s="399">
        <f t="shared" si="105"/>
        <v>0</v>
      </c>
      <c r="AD472" s="1015"/>
      <c r="AE472" s="1016"/>
      <c r="AF472" s="1017"/>
    </row>
    <row r="473" spans="1:32" ht="15" customHeight="1" x14ac:dyDescent="0.2">
      <c r="A473" s="11">
        <v>178</v>
      </c>
      <c r="B473" s="271"/>
      <c r="C473" s="272"/>
      <c r="D473" s="272"/>
      <c r="E473" s="272"/>
      <c r="F473" s="1475" t="str">
        <f>'2. CAD NCCF'!F473:L473</f>
        <v>Non-FI issued ABS, low or not rated</v>
      </c>
      <c r="G473" s="1476"/>
      <c r="H473" s="1476"/>
      <c r="I473" s="1476"/>
      <c r="J473" s="1476"/>
      <c r="K473" s="1476"/>
      <c r="L473" s="1477"/>
      <c r="M473" s="690">
        <v>0</v>
      </c>
      <c r="N473" s="691">
        <v>0</v>
      </c>
      <c r="O473" s="692">
        <v>0</v>
      </c>
      <c r="P473" s="692">
        <v>0</v>
      </c>
      <c r="Q473" s="697">
        <v>0</v>
      </c>
      <c r="R473" s="692">
        <v>0</v>
      </c>
      <c r="S473" s="693">
        <v>0</v>
      </c>
      <c r="T473" s="692">
        <v>0</v>
      </c>
      <c r="U473" s="693">
        <v>0</v>
      </c>
      <c r="V473" s="692">
        <v>0</v>
      </c>
      <c r="W473" s="693">
        <v>0</v>
      </c>
      <c r="X473" s="692">
        <v>0</v>
      </c>
      <c r="Y473" s="693">
        <v>0</v>
      </c>
      <c r="Z473" s="692">
        <v>0</v>
      </c>
      <c r="AA473" s="693">
        <v>0</v>
      </c>
      <c r="AB473" s="698">
        <v>0</v>
      </c>
      <c r="AC473" s="690">
        <v>0</v>
      </c>
      <c r="AD473" s="1015"/>
      <c r="AE473" s="1016"/>
      <c r="AF473" s="1017"/>
    </row>
    <row r="474" spans="1:32" ht="15" customHeight="1" x14ac:dyDescent="0.2">
      <c r="A474" s="11">
        <v>179</v>
      </c>
      <c r="B474" s="271"/>
      <c r="C474" s="272"/>
      <c r="D474" s="272"/>
      <c r="E474" s="272"/>
      <c r="F474" s="1475" t="str">
        <f>'2. CAD NCCF'!F474:L474</f>
        <v>Non-FI issued ABCP, low or not rated</v>
      </c>
      <c r="G474" s="1476"/>
      <c r="H474" s="1476"/>
      <c r="I474" s="1476"/>
      <c r="J474" s="1476"/>
      <c r="K474" s="1476"/>
      <c r="L474" s="1477"/>
      <c r="M474" s="690">
        <v>0</v>
      </c>
      <c r="N474" s="691">
        <v>0</v>
      </c>
      <c r="O474" s="692">
        <v>0</v>
      </c>
      <c r="P474" s="692">
        <v>0</v>
      </c>
      <c r="Q474" s="697">
        <v>0</v>
      </c>
      <c r="R474" s="692">
        <v>0</v>
      </c>
      <c r="S474" s="693">
        <v>0</v>
      </c>
      <c r="T474" s="692">
        <v>0</v>
      </c>
      <c r="U474" s="693">
        <v>0</v>
      </c>
      <c r="V474" s="692">
        <v>0</v>
      </c>
      <c r="W474" s="693">
        <v>0</v>
      </c>
      <c r="X474" s="692">
        <v>0</v>
      </c>
      <c r="Y474" s="693">
        <v>0</v>
      </c>
      <c r="Z474" s="692">
        <v>0</v>
      </c>
      <c r="AA474" s="693">
        <v>0</v>
      </c>
      <c r="AB474" s="698">
        <v>0</v>
      </c>
      <c r="AC474" s="690">
        <v>0</v>
      </c>
      <c r="AD474" s="1015"/>
      <c r="AE474" s="1016"/>
      <c r="AF474" s="1017"/>
    </row>
    <row r="475" spans="1:32" x14ac:dyDescent="0.2">
      <c r="A475" s="11">
        <v>180</v>
      </c>
      <c r="B475" s="271"/>
      <c r="C475" s="272"/>
      <c r="D475" s="272"/>
      <c r="E475" s="1445" t="str">
        <f>'2. CAD NCCF'!E475:L475</f>
        <v>FI issued ABS and ABCP, low or not rated</v>
      </c>
      <c r="F475" s="1446"/>
      <c r="G475" s="1446"/>
      <c r="H475" s="1446"/>
      <c r="I475" s="1446"/>
      <c r="J475" s="1446"/>
      <c r="K475" s="1446"/>
      <c r="L475" s="1447"/>
      <c r="M475" s="399">
        <f>SUM(M476:M477)</f>
        <v>0</v>
      </c>
      <c r="N475" s="402">
        <f t="shared" ref="N475:AC475" si="106">SUBTOTAL(9,N476:N477)</f>
        <v>0</v>
      </c>
      <c r="O475" s="406">
        <f t="shared" si="106"/>
        <v>0</v>
      </c>
      <c r="P475" s="405">
        <f t="shared" si="106"/>
        <v>0</v>
      </c>
      <c r="Q475" s="407">
        <f t="shared" si="106"/>
        <v>0</v>
      </c>
      <c r="R475" s="406">
        <f t="shared" si="106"/>
        <v>0</v>
      </c>
      <c r="S475" s="406">
        <f t="shared" si="106"/>
        <v>0</v>
      </c>
      <c r="T475" s="406">
        <f t="shared" si="106"/>
        <v>0</v>
      </c>
      <c r="U475" s="406">
        <f t="shared" si="106"/>
        <v>0</v>
      </c>
      <c r="V475" s="406">
        <f t="shared" si="106"/>
        <v>0</v>
      </c>
      <c r="W475" s="406">
        <f t="shared" si="106"/>
        <v>0</v>
      </c>
      <c r="X475" s="406">
        <f t="shared" si="106"/>
        <v>0</v>
      </c>
      <c r="Y475" s="406">
        <f t="shared" si="106"/>
        <v>0</v>
      </c>
      <c r="Z475" s="406">
        <f t="shared" si="106"/>
        <v>0</v>
      </c>
      <c r="AA475" s="406">
        <f t="shared" si="106"/>
        <v>0</v>
      </c>
      <c r="AB475" s="416">
        <f t="shared" si="106"/>
        <v>0</v>
      </c>
      <c r="AC475" s="399">
        <f t="shared" si="106"/>
        <v>0</v>
      </c>
      <c r="AD475" s="1015"/>
      <c r="AE475" s="1016"/>
      <c r="AF475" s="1017"/>
    </row>
    <row r="476" spans="1:32" ht="15" customHeight="1" x14ac:dyDescent="0.2">
      <c r="A476" s="11">
        <v>181</v>
      </c>
      <c r="B476" s="271"/>
      <c r="C476" s="272"/>
      <c r="D476" s="272"/>
      <c r="E476" s="272"/>
      <c r="F476" s="1475" t="str">
        <f>'2. CAD NCCF'!F476:L476</f>
        <v>FI issued ABS, low or not rated</v>
      </c>
      <c r="G476" s="1476"/>
      <c r="H476" s="1476"/>
      <c r="I476" s="1476"/>
      <c r="J476" s="1476"/>
      <c r="K476" s="1476"/>
      <c r="L476" s="1477"/>
      <c r="M476" s="690">
        <v>0</v>
      </c>
      <c r="N476" s="691">
        <v>0</v>
      </c>
      <c r="O476" s="692">
        <v>0</v>
      </c>
      <c r="P476" s="692">
        <v>0</v>
      </c>
      <c r="Q476" s="697">
        <v>0</v>
      </c>
      <c r="R476" s="692">
        <v>0</v>
      </c>
      <c r="S476" s="693">
        <v>0</v>
      </c>
      <c r="T476" s="692">
        <v>0</v>
      </c>
      <c r="U476" s="693">
        <v>0</v>
      </c>
      <c r="V476" s="692">
        <v>0</v>
      </c>
      <c r="W476" s="693">
        <v>0</v>
      </c>
      <c r="X476" s="692">
        <v>0</v>
      </c>
      <c r="Y476" s="693">
        <v>0</v>
      </c>
      <c r="Z476" s="692">
        <v>0</v>
      </c>
      <c r="AA476" s="693">
        <v>0</v>
      </c>
      <c r="AB476" s="698">
        <v>0</v>
      </c>
      <c r="AC476" s="690">
        <v>0</v>
      </c>
      <c r="AD476" s="1015"/>
      <c r="AE476" s="1016"/>
      <c r="AF476" s="1017"/>
    </row>
    <row r="477" spans="1:32" ht="15" customHeight="1" x14ac:dyDescent="0.2">
      <c r="A477" s="11">
        <v>182</v>
      </c>
      <c r="B477" s="271"/>
      <c r="C477" s="272"/>
      <c r="D477" s="272"/>
      <c r="E477" s="272"/>
      <c r="F477" s="1475" t="str">
        <f>'2. CAD NCCF'!F477:L477</f>
        <v>FI issued ABCP, low or not rated</v>
      </c>
      <c r="G477" s="1476"/>
      <c r="H477" s="1476"/>
      <c r="I477" s="1476"/>
      <c r="J477" s="1476"/>
      <c r="K477" s="1476"/>
      <c r="L477" s="1477"/>
      <c r="M477" s="690">
        <v>0</v>
      </c>
      <c r="N477" s="691">
        <v>0</v>
      </c>
      <c r="O477" s="692">
        <v>0</v>
      </c>
      <c r="P477" s="692">
        <v>0</v>
      </c>
      <c r="Q477" s="697">
        <v>0</v>
      </c>
      <c r="R477" s="692">
        <v>0</v>
      </c>
      <c r="S477" s="693">
        <v>0</v>
      </c>
      <c r="T477" s="692">
        <v>0</v>
      </c>
      <c r="U477" s="693">
        <v>0</v>
      </c>
      <c r="V477" s="692">
        <v>0</v>
      </c>
      <c r="W477" s="693">
        <v>0</v>
      </c>
      <c r="X477" s="692">
        <v>0</v>
      </c>
      <c r="Y477" s="693">
        <v>0</v>
      </c>
      <c r="Z477" s="692">
        <v>0</v>
      </c>
      <c r="AA477" s="693">
        <v>0</v>
      </c>
      <c r="AB477" s="698">
        <v>0</v>
      </c>
      <c r="AC477" s="690">
        <v>0</v>
      </c>
      <c r="AD477" s="1015"/>
      <c r="AE477" s="1016"/>
      <c r="AF477" s="1017"/>
    </row>
    <row r="478" spans="1:32" x14ac:dyDescent="0.2">
      <c r="A478" s="11">
        <v>183</v>
      </c>
      <c r="B478" s="271"/>
      <c r="C478" s="272"/>
      <c r="D478" s="1472" t="str">
        <f>'2. CAD NCCF'!D478:L478</f>
        <v>Equities</v>
      </c>
      <c r="E478" s="1473"/>
      <c r="F478" s="1473"/>
      <c r="G478" s="1473"/>
      <c r="H478" s="1473"/>
      <c r="I478" s="1473"/>
      <c r="J478" s="1473"/>
      <c r="K478" s="1473"/>
      <c r="L478" s="1474"/>
      <c r="M478" s="399">
        <f>SUM(M479:M481)</f>
        <v>0</v>
      </c>
      <c r="N478" s="402">
        <f t="shared" ref="N478:AC478" si="107">SUBTOTAL(9,N479:N481)</f>
        <v>0</v>
      </c>
      <c r="O478" s="406">
        <f t="shared" si="107"/>
        <v>0</v>
      </c>
      <c r="P478" s="405">
        <f t="shared" si="107"/>
        <v>0</v>
      </c>
      <c r="Q478" s="407">
        <f t="shared" si="107"/>
        <v>0</v>
      </c>
      <c r="R478" s="406">
        <f t="shared" si="107"/>
        <v>0</v>
      </c>
      <c r="S478" s="406">
        <f t="shared" si="107"/>
        <v>0</v>
      </c>
      <c r="T478" s="406">
        <f t="shared" si="107"/>
        <v>0</v>
      </c>
      <c r="U478" s="406">
        <f t="shared" si="107"/>
        <v>0</v>
      </c>
      <c r="V478" s="406">
        <f t="shared" si="107"/>
        <v>0</v>
      </c>
      <c r="W478" s="406">
        <f t="shared" si="107"/>
        <v>0</v>
      </c>
      <c r="X478" s="406">
        <f t="shared" si="107"/>
        <v>0</v>
      </c>
      <c r="Y478" s="406">
        <f t="shared" si="107"/>
        <v>0</v>
      </c>
      <c r="Z478" s="406">
        <f t="shared" si="107"/>
        <v>0</v>
      </c>
      <c r="AA478" s="406">
        <f t="shared" si="107"/>
        <v>0</v>
      </c>
      <c r="AB478" s="416">
        <f t="shared" si="107"/>
        <v>0</v>
      </c>
      <c r="AC478" s="399">
        <f t="shared" si="107"/>
        <v>0</v>
      </c>
      <c r="AD478" s="1015"/>
      <c r="AE478" s="1016"/>
      <c r="AF478" s="1017"/>
    </row>
    <row r="479" spans="1:32" x14ac:dyDescent="0.2">
      <c r="A479" s="11">
        <v>184</v>
      </c>
      <c r="B479" s="271"/>
      <c r="C479" s="272"/>
      <c r="D479" s="272"/>
      <c r="E479" s="272"/>
      <c r="F479" s="1475" t="str">
        <f>'2. CAD NCCF'!F479:L479</f>
        <v>Eligible non-financial common equity shares</v>
      </c>
      <c r="G479" s="1476"/>
      <c r="H479" s="1476"/>
      <c r="I479" s="1476"/>
      <c r="J479" s="1476"/>
      <c r="K479" s="1476"/>
      <c r="L479" s="1477"/>
      <c r="M479" s="690">
        <v>0</v>
      </c>
      <c r="N479" s="691">
        <v>0</v>
      </c>
      <c r="O479" s="692">
        <v>0</v>
      </c>
      <c r="P479" s="692">
        <v>0</v>
      </c>
      <c r="Q479" s="697">
        <v>0</v>
      </c>
      <c r="R479" s="692">
        <v>0</v>
      </c>
      <c r="S479" s="693">
        <v>0</v>
      </c>
      <c r="T479" s="692">
        <v>0</v>
      </c>
      <c r="U479" s="693">
        <v>0</v>
      </c>
      <c r="V479" s="692">
        <v>0</v>
      </c>
      <c r="W479" s="693">
        <v>0</v>
      </c>
      <c r="X479" s="692">
        <v>0</v>
      </c>
      <c r="Y479" s="693">
        <v>0</v>
      </c>
      <c r="Z479" s="692">
        <v>0</v>
      </c>
      <c r="AA479" s="693">
        <v>0</v>
      </c>
      <c r="AB479" s="698">
        <v>0</v>
      </c>
      <c r="AC479" s="690">
        <v>0</v>
      </c>
      <c r="AD479" s="1015"/>
      <c r="AE479" s="1016"/>
      <c r="AF479" s="1017"/>
    </row>
    <row r="480" spans="1:32" ht="15" customHeight="1" x14ac:dyDescent="0.2">
      <c r="A480" s="11">
        <v>185</v>
      </c>
      <c r="B480" s="271"/>
      <c r="C480" s="272"/>
      <c r="D480" s="272"/>
      <c r="E480" s="272"/>
      <c r="F480" s="1475" t="str">
        <f>'2. CAD NCCF'!F480:L480</f>
        <v>Eligible financial common equity</v>
      </c>
      <c r="G480" s="1476"/>
      <c r="H480" s="1476"/>
      <c r="I480" s="1476"/>
      <c r="J480" s="1476"/>
      <c r="K480" s="1476"/>
      <c r="L480" s="1477"/>
      <c r="M480" s="690">
        <v>0</v>
      </c>
      <c r="N480" s="691">
        <v>0</v>
      </c>
      <c r="O480" s="692">
        <v>0</v>
      </c>
      <c r="P480" s="692">
        <v>0</v>
      </c>
      <c r="Q480" s="697">
        <v>0</v>
      </c>
      <c r="R480" s="692">
        <v>0</v>
      </c>
      <c r="S480" s="693">
        <v>0</v>
      </c>
      <c r="T480" s="692">
        <v>0</v>
      </c>
      <c r="U480" s="693">
        <v>0</v>
      </c>
      <c r="V480" s="692">
        <v>0</v>
      </c>
      <c r="W480" s="693">
        <v>0</v>
      </c>
      <c r="X480" s="692">
        <v>0</v>
      </c>
      <c r="Y480" s="693">
        <v>0</v>
      </c>
      <c r="Z480" s="692">
        <v>0</v>
      </c>
      <c r="AA480" s="693">
        <v>0</v>
      </c>
      <c r="AB480" s="698">
        <v>0</v>
      </c>
      <c r="AC480" s="690">
        <v>0</v>
      </c>
      <c r="AD480" s="1015"/>
      <c r="AE480" s="1016"/>
      <c r="AF480" s="1017"/>
    </row>
    <row r="481" spans="1:34" ht="15" customHeight="1" x14ac:dyDescent="0.2">
      <c r="A481" s="11">
        <v>186</v>
      </c>
      <c r="B481" s="271"/>
      <c r="C481" s="272"/>
      <c r="D481" s="272"/>
      <c r="E481" s="272"/>
      <c r="F481" s="1475" t="str">
        <f>'2. CAD NCCF'!F481:L481</f>
        <v>Other equities</v>
      </c>
      <c r="G481" s="1476"/>
      <c r="H481" s="1476"/>
      <c r="I481" s="1476"/>
      <c r="J481" s="1476"/>
      <c r="K481" s="1476"/>
      <c r="L481" s="1477"/>
      <c r="M481" s="690">
        <v>0</v>
      </c>
      <c r="N481" s="691">
        <v>0</v>
      </c>
      <c r="O481" s="692">
        <v>0</v>
      </c>
      <c r="P481" s="692">
        <v>0</v>
      </c>
      <c r="Q481" s="697">
        <v>0</v>
      </c>
      <c r="R481" s="692">
        <v>0</v>
      </c>
      <c r="S481" s="693">
        <v>0</v>
      </c>
      <c r="T481" s="692">
        <v>0</v>
      </c>
      <c r="U481" s="693">
        <v>0</v>
      </c>
      <c r="V481" s="692">
        <v>0</v>
      </c>
      <c r="W481" s="693">
        <v>0</v>
      </c>
      <c r="X481" s="692">
        <v>0</v>
      </c>
      <c r="Y481" s="693">
        <v>0</v>
      </c>
      <c r="Z481" s="692">
        <v>0</v>
      </c>
      <c r="AA481" s="693">
        <v>0</v>
      </c>
      <c r="AB481" s="698">
        <v>0</v>
      </c>
      <c r="AC481" s="690">
        <v>0</v>
      </c>
      <c r="AD481" s="1015"/>
      <c r="AE481" s="1016"/>
      <c r="AF481" s="1017"/>
    </row>
    <row r="482" spans="1:34" x14ac:dyDescent="0.2">
      <c r="A482" s="11">
        <v>187</v>
      </c>
      <c r="B482" s="271"/>
      <c r="C482" s="272"/>
      <c r="D482" s="1472" t="str">
        <f>'2. CAD NCCF'!D482:L482</f>
        <v>FI's own securities - Not eliminated</v>
      </c>
      <c r="E482" s="1473"/>
      <c r="F482" s="1473"/>
      <c r="G482" s="1473"/>
      <c r="H482" s="1473"/>
      <c r="I482" s="1473"/>
      <c r="J482" s="1473"/>
      <c r="K482" s="1473"/>
      <c r="L482" s="1474"/>
      <c r="M482" s="399">
        <f>SUM(M483:M484)</f>
        <v>0</v>
      </c>
      <c r="N482" s="402">
        <f t="shared" ref="N482:AC482" si="108">SUBTOTAL(9,N483:N484)</f>
        <v>0</v>
      </c>
      <c r="O482" s="406">
        <f t="shared" si="108"/>
        <v>0</v>
      </c>
      <c r="P482" s="405">
        <f t="shared" si="108"/>
        <v>0</v>
      </c>
      <c r="Q482" s="407">
        <f t="shared" si="108"/>
        <v>0</v>
      </c>
      <c r="R482" s="406">
        <f t="shared" si="108"/>
        <v>0</v>
      </c>
      <c r="S482" s="406">
        <f t="shared" si="108"/>
        <v>0</v>
      </c>
      <c r="T482" s="406">
        <f t="shared" si="108"/>
        <v>0</v>
      </c>
      <c r="U482" s="406">
        <f t="shared" si="108"/>
        <v>0</v>
      </c>
      <c r="V482" s="406">
        <f t="shared" si="108"/>
        <v>0</v>
      </c>
      <c r="W482" s="406">
        <f t="shared" si="108"/>
        <v>0</v>
      </c>
      <c r="X482" s="406">
        <f t="shared" si="108"/>
        <v>0</v>
      </c>
      <c r="Y482" s="406">
        <f t="shared" si="108"/>
        <v>0</v>
      </c>
      <c r="Z482" s="406">
        <f t="shared" si="108"/>
        <v>0</v>
      </c>
      <c r="AA482" s="406">
        <f t="shared" si="108"/>
        <v>0</v>
      </c>
      <c r="AB482" s="416">
        <f t="shared" si="108"/>
        <v>0</v>
      </c>
      <c r="AC482" s="399">
        <f t="shared" si="108"/>
        <v>0</v>
      </c>
      <c r="AD482" s="1015"/>
      <c r="AE482" s="1016"/>
      <c r="AF482" s="1017"/>
    </row>
    <row r="483" spans="1:34" x14ac:dyDescent="0.2">
      <c r="A483" s="11">
        <v>188</v>
      </c>
      <c r="B483" s="271"/>
      <c r="C483" s="272"/>
      <c r="D483" s="272"/>
      <c r="E483" s="272"/>
      <c r="F483" s="1475" t="str">
        <f>'2. CAD NCCF'!F483:L483</f>
        <v>FI's own debt not eliminated</v>
      </c>
      <c r="G483" s="1476"/>
      <c r="H483" s="1476"/>
      <c r="I483" s="1476"/>
      <c r="J483" s="1476"/>
      <c r="K483" s="1476"/>
      <c r="L483" s="1477"/>
      <c r="M483" s="690">
        <v>0</v>
      </c>
      <c r="N483" s="691">
        <v>0</v>
      </c>
      <c r="O483" s="692">
        <v>0</v>
      </c>
      <c r="P483" s="692">
        <v>0</v>
      </c>
      <c r="Q483" s="697">
        <v>0</v>
      </c>
      <c r="R483" s="692">
        <v>0</v>
      </c>
      <c r="S483" s="693">
        <v>0</v>
      </c>
      <c r="T483" s="692">
        <v>0</v>
      </c>
      <c r="U483" s="693">
        <v>0</v>
      </c>
      <c r="V483" s="692">
        <v>0</v>
      </c>
      <c r="W483" s="693">
        <v>0</v>
      </c>
      <c r="X483" s="692">
        <v>0</v>
      </c>
      <c r="Y483" s="693">
        <v>0</v>
      </c>
      <c r="Z483" s="692">
        <v>0</v>
      </c>
      <c r="AA483" s="693">
        <v>0</v>
      </c>
      <c r="AB483" s="698">
        <v>0</v>
      </c>
      <c r="AC483" s="690">
        <v>0</v>
      </c>
      <c r="AD483" s="1015"/>
      <c r="AE483" s="1016"/>
      <c r="AF483" s="1017"/>
    </row>
    <row r="484" spans="1:34" ht="15" customHeight="1" x14ac:dyDescent="0.2">
      <c r="A484" s="11">
        <v>189</v>
      </c>
      <c r="B484" s="271"/>
      <c r="C484" s="272"/>
      <c r="D484" s="272"/>
      <c r="E484" s="272"/>
      <c r="F484" s="1475" t="str">
        <f>'2. CAD NCCF'!F484:L484</f>
        <v>FI's own equity not eliminated</v>
      </c>
      <c r="G484" s="1476"/>
      <c r="H484" s="1476"/>
      <c r="I484" s="1476"/>
      <c r="J484" s="1476"/>
      <c r="K484" s="1476"/>
      <c r="L484" s="1477"/>
      <c r="M484" s="690">
        <v>0</v>
      </c>
      <c r="N484" s="691">
        <v>0</v>
      </c>
      <c r="O484" s="692">
        <v>0</v>
      </c>
      <c r="P484" s="692">
        <v>0</v>
      </c>
      <c r="Q484" s="697">
        <v>0</v>
      </c>
      <c r="R484" s="692">
        <v>0</v>
      </c>
      <c r="S484" s="693">
        <v>0</v>
      </c>
      <c r="T484" s="692">
        <v>0</v>
      </c>
      <c r="U484" s="693">
        <v>0</v>
      </c>
      <c r="V484" s="692">
        <v>0</v>
      </c>
      <c r="W484" s="693">
        <v>0</v>
      </c>
      <c r="X484" s="692">
        <v>0</v>
      </c>
      <c r="Y484" s="693">
        <v>0</v>
      </c>
      <c r="Z484" s="692">
        <v>0</v>
      </c>
      <c r="AA484" s="693">
        <v>0</v>
      </c>
      <c r="AB484" s="698">
        <v>0</v>
      </c>
      <c r="AC484" s="690">
        <v>0</v>
      </c>
      <c r="AD484" s="1015"/>
      <c r="AE484" s="1016"/>
      <c r="AF484" s="1017"/>
    </row>
    <row r="485" spans="1:34" ht="15" customHeight="1" x14ac:dyDescent="0.2">
      <c r="A485" s="11">
        <v>326</v>
      </c>
      <c r="B485" s="271"/>
      <c r="C485" s="1532" t="str">
        <f>'2. CAD NCCF'!C485:AF485</f>
        <v>Other liabilities</v>
      </c>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c r="AB485" s="1514"/>
      <c r="AC485" s="1514"/>
      <c r="AD485" s="1514"/>
      <c r="AE485" s="1514"/>
      <c r="AF485" s="1533"/>
    </row>
    <row r="486" spans="1:34" x14ac:dyDescent="0.2">
      <c r="A486" s="11">
        <v>232</v>
      </c>
      <c r="B486" s="271"/>
      <c r="C486" s="272"/>
      <c r="D486" s="1472" t="str">
        <f>'2. CAD NCCF'!D486:L486</f>
        <v>Derivative related liabilities (DRL)</v>
      </c>
      <c r="E486" s="1473"/>
      <c r="F486" s="1473"/>
      <c r="G486" s="1473"/>
      <c r="H486" s="1473"/>
      <c r="I486" s="1473"/>
      <c r="J486" s="1473"/>
      <c r="K486" s="1473"/>
      <c r="L486" s="1474"/>
      <c r="M486" s="399">
        <f>SUM(M487:M488)</f>
        <v>0</v>
      </c>
      <c r="N486" s="402">
        <f t="shared" ref="N486:AC486" si="109">SUBTOTAL(9,N487:N488)</f>
        <v>0</v>
      </c>
      <c r="O486" s="406">
        <f t="shared" si="109"/>
        <v>0</v>
      </c>
      <c r="P486" s="405">
        <f t="shared" si="109"/>
        <v>0</v>
      </c>
      <c r="Q486" s="407">
        <f t="shared" si="109"/>
        <v>0</v>
      </c>
      <c r="R486" s="406">
        <f t="shared" si="109"/>
        <v>0</v>
      </c>
      <c r="S486" s="406">
        <f t="shared" si="109"/>
        <v>0</v>
      </c>
      <c r="T486" s="406">
        <f t="shared" si="109"/>
        <v>0</v>
      </c>
      <c r="U486" s="406">
        <f t="shared" si="109"/>
        <v>0</v>
      </c>
      <c r="V486" s="406">
        <f t="shared" si="109"/>
        <v>0</v>
      </c>
      <c r="W486" s="406">
        <f t="shared" si="109"/>
        <v>0</v>
      </c>
      <c r="X486" s="406">
        <f t="shared" si="109"/>
        <v>0</v>
      </c>
      <c r="Y486" s="406">
        <f t="shared" si="109"/>
        <v>0</v>
      </c>
      <c r="Z486" s="406">
        <f t="shared" si="109"/>
        <v>0</v>
      </c>
      <c r="AA486" s="406">
        <f t="shared" si="109"/>
        <v>0</v>
      </c>
      <c r="AB486" s="416">
        <f t="shared" si="109"/>
        <v>0</v>
      </c>
      <c r="AC486" s="399">
        <f t="shared" si="109"/>
        <v>0</v>
      </c>
      <c r="AD486" s="1015"/>
      <c r="AE486" s="1016"/>
      <c r="AF486" s="1017"/>
    </row>
    <row r="487" spans="1:34" x14ac:dyDescent="0.2">
      <c r="A487" s="11">
        <v>188</v>
      </c>
      <c r="B487" s="271"/>
      <c r="C487" s="272"/>
      <c r="D487" s="272"/>
      <c r="E487" s="272"/>
      <c r="F487" s="1501" t="str">
        <f>'2. CAD NCCF'!F487:L487</f>
        <v>FX and cross currency swap liabilities</v>
      </c>
      <c r="G487" s="1502"/>
      <c r="H487" s="1502"/>
      <c r="I487" s="1502"/>
      <c r="J487" s="1502"/>
      <c r="K487" s="1502"/>
      <c r="L487" s="1503"/>
      <c r="M487" s="690">
        <v>0</v>
      </c>
      <c r="N487" s="691">
        <v>0</v>
      </c>
      <c r="O487" s="692">
        <v>0</v>
      </c>
      <c r="P487" s="692">
        <v>0</v>
      </c>
      <c r="Q487" s="697">
        <v>0</v>
      </c>
      <c r="R487" s="692">
        <v>0</v>
      </c>
      <c r="S487" s="693">
        <v>0</v>
      </c>
      <c r="T487" s="692">
        <v>0</v>
      </c>
      <c r="U487" s="693">
        <v>0</v>
      </c>
      <c r="V487" s="692">
        <v>0</v>
      </c>
      <c r="W487" s="693">
        <v>0</v>
      </c>
      <c r="X487" s="692">
        <v>0</v>
      </c>
      <c r="Y487" s="693">
        <v>0</v>
      </c>
      <c r="Z487" s="692">
        <v>0</v>
      </c>
      <c r="AA487" s="693">
        <v>0</v>
      </c>
      <c r="AB487" s="698">
        <v>0</v>
      </c>
      <c r="AC487" s="690">
        <v>0</v>
      </c>
      <c r="AD487" s="1015"/>
      <c r="AE487" s="1016"/>
      <c r="AF487" s="1017"/>
    </row>
    <row r="488" spans="1:34" ht="15" customHeight="1" x14ac:dyDescent="0.2">
      <c r="A488" s="11">
        <v>189</v>
      </c>
      <c r="B488" s="271"/>
      <c r="C488" s="272"/>
      <c r="D488" s="272"/>
      <c r="E488" s="272"/>
      <c r="F488" s="1501" t="str">
        <f>'2. CAD NCCF'!F488:L488</f>
        <v>Other DRL</v>
      </c>
      <c r="G488" s="1502"/>
      <c r="H488" s="1502"/>
      <c r="I488" s="1502"/>
      <c r="J488" s="1502"/>
      <c r="K488" s="1502"/>
      <c r="L488" s="1503"/>
      <c r="M488" s="690">
        <v>0</v>
      </c>
      <c r="N488" s="691">
        <v>0</v>
      </c>
      <c r="O488" s="692">
        <v>0</v>
      </c>
      <c r="P488" s="692">
        <v>0</v>
      </c>
      <c r="Q488" s="697">
        <v>0</v>
      </c>
      <c r="R488" s="692">
        <v>0</v>
      </c>
      <c r="S488" s="693">
        <v>0</v>
      </c>
      <c r="T488" s="692">
        <v>0</v>
      </c>
      <c r="U488" s="693">
        <v>0</v>
      </c>
      <c r="V488" s="692">
        <v>0</v>
      </c>
      <c r="W488" s="693">
        <v>0</v>
      </c>
      <c r="X488" s="692">
        <v>0</v>
      </c>
      <c r="Y488" s="693">
        <v>0</v>
      </c>
      <c r="Z488" s="692">
        <v>0</v>
      </c>
      <c r="AA488" s="693">
        <v>0</v>
      </c>
      <c r="AB488" s="698">
        <v>0</v>
      </c>
      <c r="AC488" s="690">
        <v>0</v>
      </c>
      <c r="AD488" s="1015"/>
      <c r="AE488" s="1016"/>
      <c r="AF488" s="1017"/>
    </row>
    <row r="489" spans="1:34" x14ac:dyDescent="0.2">
      <c r="A489" s="11">
        <v>232</v>
      </c>
      <c r="B489" s="271"/>
      <c r="C489" s="272"/>
      <c r="D489" s="1472" t="str">
        <f>'2. CAD NCCF'!D489:L489</f>
        <v>Cash collateral received (CCR)</v>
      </c>
      <c r="E489" s="1473"/>
      <c r="F489" s="1473"/>
      <c r="G489" s="1473"/>
      <c r="H489" s="1473"/>
      <c r="I489" s="1473"/>
      <c r="J489" s="1473"/>
      <c r="K489" s="1473"/>
      <c r="L489" s="1474"/>
      <c r="M489" s="399">
        <f>SUM(M490:M492)</f>
        <v>0</v>
      </c>
      <c r="N489" s="402">
        <f>SUBTOTAL(9,N490:N492)</f>
        <v>0</v>
      </c>
      <c r="O489" s="406">
        <f t="shared" ref="O489:AC489" si="110">SUBTOTAL(9,O490:O492)</f>
        <v>0</v>
      </c>
      <c r="P489" s="405">
        <f t="shared" si="110"/>
        <v>0</v>
      </c>
      <c r="Q489" s="407">
        <f t="shared" si="110"/>
        <v>0</v>
      </c>
      <c r="R489" s="406">
        <f t="shared" si="110"/>
        <v>0</v>
      </c>
      <c r="S489" s="406">
        <f t="shared" si="110"/>
        <v>0</v>
      </c>
      <c r="T489" s="406">
        <f t="shared" si="110"/>
        <v>0</v>
      </c>
      <c r="U489" s="406">
        <f t="shared" si="110"/>
        <v>0</v>
      </c>
      <c r="V489" s="406">
        <f t="shared" si="110"/>
        <v>0</v>
      </c>
      <c r="W489" s="406">
        <f t="shared" si="110"/>
        <v>0</v>
      </c>
      <c r="X489" s="406">
        <f t="shared" si="110"/>
        <v>0</v>
      </c>
      <c r="Y489" s="406">
        <f t="shared" si="110"/>
        <v>0</v>
      </c>
      <c r="Z489" s="406">
        <f t="shared" si="110"/>
        <v>0</v>
      </c>
      <c r="AA489" s="406">
        <f t="shared" si="110"/>
        <v>0</v>
      </c>
      <c r="AB489" s="416">
        <f t="shared" si="110"/>
        <v>0</v>
      </c>
      <c r="AC489" s="399">
        <f t="shared" si="110"/>
        <v>0</v>
      </c>
      <c r="AD489" s="1015"/>
      <c r="AE489" s="1016"/>
      <c r="AF489" s="1017"/>
    </row>
    <row r="490" spans="1:34" x14ac:dyDescent="0.2">
      <c r="A490" s="11">
        <v>188</v>
      </c>
      <c r="B490" s="271"/>
      <c r="C490" s="272"/>
      <c r="D490" s="272"/>
      <c r="E490" s="272"/>
      <c r="F490" s="1501" t="str">
        <f>'2. CAD NCCF'!F490:L490</f>
        <v>CCR for exchange-traded derivatives</v>
      </c>
      <c r="G490" s="1502"/>
      <c r="H490" s="1502"/>
      <c r="I490" s="1502"/>
      <c r="J490" s="1502"/>
      <c r="K490" s="1502"/>
      <c r="L490" s="1503"/>
      <c r="M490" s="690">
        <v>0</v>
      </c>
      <c r="N490" s="691">
        <v>0</v>
      </c>
      <c r="O490" s="692">
        <v>0</v>
      </c>
      <c r="P490" s="692">
        <v>0</v>
      </c>
      <c r="Q490" s="697">
        <v>0</v>
      </c>
      <c r="R490" s="692">
        <v>0</v>
      </c>
      <c r="S490" s="693">
        <v>0</v>
      </c>
      <c r="T490" s="692">
        <v>0</v>
      </c>
      <c r="U490" s="693">
        <v>0</v>
      </c>
      <c r="V490" s="692">
        <v>0</v>
      </c>
      <c r="W490" s="693">
        <v>0</v>
      </c>
      <c r="X490" s="692">
        <v>0</v>
      </c>
      <c r="Y490" s="693">
        <v>0</v>
      </c>
      <c r="Z490" s="692">
        <v>0</v>
      </c>
      <c r="AA490" s="693">
        <v>0</v>
      </c>
      <c r="AB490" s="698">
        <v>0</v>
      </c>
      <c r="AC490" s="690">
        <v>0</v>
      </c>
      <c r="AD490" s="1015"/>
      <c r="AE490" s="1016"/>
      <c r="AF490" s="1017"/>
    </row>
    <row r="491" spans="1:34" ht="15" customHeight="1" x14ac:dyDescent="0.2">
      <c r="A491" s="11">
        <v>189</v>
      </c>
      <c r="B491" s="271"/>
      <c r="C491" s="272"/>
      <c r="D491" s="272"/>
      <c r="E491" s="272"/>
      <c r="F491" s="1501" t="str">
        <f>'2. CAD NCCF'!F491:L491</f>
        <v>CCR for OTC derivatives</v>
      </c>
      <c r="G491" s="1502"/>
      <c r="H491" s="1502"/>
      <c r="I491" s="1502"/>
      <c r="J491" s="1502"/>
      <c r="K491" s="1502"/>
      <c r="L491" s="1503"/>
      <c r="M491" s="690">
        <v>0</v>
      </c>
      <c r="N491" s="691">
        <v>0</v>
      </c>
      <c r="O491" s="692">
        <v>0</v>
      </c>
      <c r="P491" s="692">
        <v>0</v>
      </c>
      <c r="Q491" s="697">
        <v>0</v>
      </c>
      <c r="R491" s="692">
        <v>0</v>
      </c>
      <c r="S491" s="693">
        <v>0</v>
      </c>
      <c r="T491" s="692">
        <v>0</v>
      </c>
      <c r="U491" s="693">
        <v>0</v>
      </c>
      <c r="V491" s="692">
        <v>0</v>
      </c>
      <c r="W491" s="693">
        <v>0</v>
      </c>
      <c r="X491" s="692">
        <v>0</v>
      </c>
      <c r="Y491" s="693">
        <v>0</v>
      </c>
      <c r="Z491" s="692">
        <v>0</v>
      </c>
      <c r="AA491" s="693">
        <v>0</v>
      </c>
      <c r="AB491" s="698">
        <v>0</v>
      </c>
      <c r="AC491" s="690">
        <v>0</v>
      </c>
      <c r="AD491" s="1015"/>
      <c r="AE491" s="1016"/>
      <c r="AF491" s="1017"/>
    </row>
    <row r="492" spans="1:34" x14ac:dyDescent="0.2">
      <c r="A492" s="11">
        <v>189</v>
      </c>
      <c r="B492" s="271"/>
      <c r="C492" s="272"/>
      <c r="D492" s="272"/>
      <c r="E492" s="272"/>
      <c r="F492" s="1501" t="str">
        <f>'2. CAD NCCF'!F492:L492</f>
        <v>CCR</v>
      </c>
      <c r="G492" s="1502"/>
      <c r="H492" s="1502"/>
      <c r="I492" s="1502"/>
      <c r="J492" s="1502"/>
      <c r="K492" s="1502"/>
      <c r="L492" s="1503"/>
      <c r="M492" s="690">
        <v>0</v>
      </c>
      <c r="N492" s="691">
        <v>0</v>
      </c>
      <c r="O492" s="692">
        <v>0</v>
      </c>
      <c r="P492" s="692">
        <v>0</v>
      </c>
      <c r="Q492" s="697">
        <v>0</v>
      </c>
      <c r="R492" s="692">
        <v>0</v>
      </c>
      <c r="S492" s="693">
        <v>0</v>
      </c>
      <c r="T492" s="692">
        <v>0</v>
      </c>
      <c r="U492" s="693">
        <v>0</v>
      </c>
      <c r="V492" s="692">
        <v>0</v>
      </c>
      <c r="W492" s="693">
        <v>0</v>
      </c>
      <c r="X492" s="692">
        <v>0</v>
      </c>
      <c r="Y492" s="693">
        <v>0</v>
      </c>
      <c r="Z492" s="692">
        <v>0</v>
      </c>
      <c r="AA492" s="693">
        <v>0</v>
      </c>
      <c r="AB492" s="698">
        <v>0</v>
      </c>
      <c r="AC492" s="690">
        <v>0</v>
      </c>
      <c r="AD492" s="1015"/>
      <c r="AE492" s="1016"/>
      <c r="AF492" s="1017"/>
    </row>
    <row r="493" spans="1:34" x14ac:dyDescent="0.2">
      <c r="A493" s="11">
        <v>232</v>
      </c>
      <c r="B493" s="271"/>
      <c r="C493" s="272"/>
      <c r="D493" s="1472" t="str">
        <f>'2. CAD NCCF'!D493:L493</f>
        <v>Commodities Short</v>
      </c>
      <c r="E493" s="1473"/>
      <c r="F493" s="1473"/>
      <c r="G493" s="1473"/>
      <c r="H493" s="1473"/>
      <c r="I493" s="1473"/>
      <c r="J493" s="1473"/>
      <c r="K493" s="1473"/>
      <c r="L493" s="1474"/>
      <c r="M493" s="399">
        <f>SUM(M494:M496)</f>
        <v>0</v>
      </c>
      <c r="N493" s="1272"/>
      <c r="O493" s="1205"/>
      <c r="P493" s="1205"/>
      <c r="Q493" s="1205"/>
      <c r="R493" s="1205"/>
      <c r="S493" s="1205"/>
      <c r="T493" s="1205"/>
      <c r="U493" s="1205"/>
      <c r="V493" s="1205"/>
      <c r="W493" s="1205"/>
      <c r="X493" s="1205"/>
      <c r="Y493" s="1205"/>
      <c r="Z493" s="1205"/>
      <c r="AA493" s="1205"/>
      <c r="AB493" s="1205"/>
      <c r="AC493" s="1206"/>
      <c r="AD493" s="1015"/>
      <c r="AE493" s="1016"/>
      <c r="AF493" s="1017"/>
    </row>
    <row r="494" spans="1:34" x14ac:dyDescent="0.2">
      <c r="A494" s="11">
        <v>188</v>
      </c>
      <c r="B494" s="271"/>
      <c r="C494" s="272"/>
      <c r="D494" s="272"/>
      <c r="E494" s="272"/>
      <c r="F494" s="1501" t="str">
        <f>'2. CAD NCCF'!F494:L494</f>
        <v>Precious metal short</v>
      </c>
      <c r="G494" s="1502"/>
      <c r="H494" s="1502"/>
      <c r="I494" s="1502"/>
      <c r="J494" s="1502"/>
      <c r="K494" s="1502"/>
      <c r="L494" s="1503"/>
      <c r="M494" s="690">
        <v>0</v>
      </c>
      <c r="N494" s="1273"/>
      <c r="O494" s="1208"/>
      <c r="P494" s="1208"/>
      <c r="Q494" s="1208"/>
      <c r="R494" s="1208"/>
      <c r="S494" s="1208"/>
      <c r="T494" s="1208"/>
      <c r="U494" s="1208"/>
      <c r="V494" s="1208"/>
      <c r="W494" s="1208"/>
      <c r="X494" s="1208"/>
      <c r="Y494" s="1208"/>
      <c r="Z494" s="1208"/>
      <c r="AA494" s="1208"/>
      <c r="AB494" s="1208"/>
      <c r="AC494" s="1209"/>
      <c r="AD494" s="1015"/>
      <c r="AE494" s="1016"/>
      <c r="AF494" s="1017"/>
    </row>
    <row r="495" spans="1:34" ht="15" customHeight="1" x14ac:dyDescent="0.2">
      <c r="A495" s="11">
        <v>189</v>
      </c>
      <c r="B495" s="271"/>
      <c r="C495" s="272"/>
      <c r="D495" s="272"/>
      <c r="E495" s="272"/>
      <c r="F495" s="1501" t="str">
        <f>'2. CAD NCCF'!F495:L495</f>
        <v>Precious metal deposits</v>
      </c>
      <c r="G495" s="1502"/>
      <c r="H495" s="1502"/>
      <c r="I495" s="1502"/>
      <c r="J495" s="1502"/>
      <c r="K495" s="1502"/>
      <c r="L495" s="1503"/>
      <c r="M495" s="690">
        <v>0</v>
      </c>
      <c r="N495" s="1273"/>
      <c r="O495" s="1208"/>
      <c r="P495" s="1208"/>
      <c r="Q495" s="1208"/>
      <c r="R495" s="1208"/>
      <c r="S495" s="1208"/>
      <c r="T495" s="1208"/>
      <c r="U495" s="1208"/>
      <c r="V495" s="1208"/>
      <c r="W495" s="1208"/>
      <c r="X495" s="1208"/>
      <c r="Y495" s="1208"/>
      <c r="Z495" s="1208"/>
      <c r="AA495" s="1208"/>
      <c r="AB495" s="1208"/>
      <c r="AC495" s="1209"/>
      <c r="AD495" s="1015"/>
      <c r="AE495" s="1016"/>
      <c r="AF495" s="1017"/>
      <c r="AH495" s="241">
        <f>SUM(O489,O475,O466,O448,O433,O425,O409,O377,O374,O351,O341,O323,O316,O281,O267,O260,O253,O246,O239,O301)</f>
        <v>0</v>
      </c>
    </row>
    <row r="496" spans="1:34" ht="15" customHeight="1" x14ac:dyDescent="0.2">
      <c r="A496" s="11">
        <v>189</v>
      </c>
      <c r="B496" s="271"/>
      <c r="C496" s="272"/>
      <c r="D496" s="272"/>
      <c r="E496" s="272"/>
      <c r="F496" s="1501" t="str">
        <f>'2. CAD NCCF'!F496:L496</f>
        <v>Other commodities short</v>
      </c>
      <c r="G496" s="1502"/>
      <c r="H496" s="1502"/>
      <c r="I496" s="1502"/>
      <c r="J496" s="1502"/>
      <c r="K496" s="1502"/>
      <c r="L496" s="1503"/>
      <c r="M496" s="690">
        <v>0</v>
      </c>
      <c r="N496" s="1273"/>
      <c r="O496" s="1208"/>
      <c r="P496" s="1208"/>
      <c r="Q496" s="1208"/>
      <c r="R496" s="1208"/>
      <c r="S496" s="1208"/>
      <c r="T496" s="1208"/>
      <c r="U496" s="1208"/>
      <c r="V496" s="1208"/>
      <c r="W496" s="1208"/>
      <c r="X496" s="1208"/>
      <c r="Y496" s="1208"/>
      <c r="Z496" s="1208"/>
      <c r="AA496" s="1208"/>
      <c r="AB496" s="1208"/>
      <c r="AC496" s="1209"/>
      <c r="AD496" s="1015"/>
      <c r="AE496" s="1016"/>
      <c r="AF496" s="1017"/>
    </row>
    <row r="497" spans="1:32" x14ac:dyDescent="0.2">
      <c r="A497" s="11">
        <v>232</v>
      </c>
      <c r="B497" s="271"/>
      <c r="C497" s="272"/>
      <c r="D497" s="1472" t="str">
        <f>'2. CAD NCCF'!D497:L497</f>
        <v>Other liabilities</v>
      </c>
      <c r="E497" s="1473"/>
      <c r="F497" s="1473"/>
      <c r="G497" s="1473"/>
      <c r="H497" s="1473"/>
      <c r="I497" s="1473"/>
      <c r="J497" s="1473"/>
      <c r="K497" s="1473"/>
      <c r="L497" s="1474"/>
      <c r="M497" s="399">
        <f>SUM(M498)</f>
        <v>0</v>
      </c>
      <c r="N497" s="1273"/>
      <c r="O497" s="1208"/>
      <c r="P497" s="1208"/>
      <c r="Q497" s="1208"/>
      <c r="R497" s="1208"/>
      <c r="S497" s="1208"/>
      <c r="T497" s="1208"/>
      <c r="U497" s="1208"/>
      <c r="V497" s="1208"/>
      <c r="W497" s="1208"/>
      <c r="X497" s="1208"/>
      <c r="Y497" s="1208"/>
      <c r="Z497" s="1208"/>
      <c r="AA497" s="1208"/>
      <c r="AB497" s="1208"/>
      <c r="AC497" s="1209"/>
      <c r="AD497" s="1015"/>
      <c r="AE497" s="1016"/>
      <c r="AF497" s="1017"/>
    </row>
    <row r="498" spans="1:32" x14ac:dyDescent="0.2">
      <c r="A498" s="11">
        <v>188</v>
      </c>
      <c r="B498" s="518"/>
      <c r="C498" s="519"/>
      <c r="D498" s="519"/>
      <c r="E498" s="520"/>
      <c r="F498" s="1475" t="str">
        <f>'2. CAD NCCF'!F498:L498</f>
        <v>Other liabilities</v>
      </c>
      <c r="G498" s="1476"/>
      <c r="H498" s="1476"/>
      <c r="I498" s="1476"/>
      <c r="J498" s="1476"/>
      <c r="K498" s="1476"/>
      <c r="L498" s="1477"/>
      <c r="M498" s="690">
        <v>0</v>
      </c>
      <c r="N498" s="1274"/>
      <c r="O498" s="1211"/>
      <c r="P498" s="1211"/>
      <c r="Q498" s="1211"/>
      <c r="R498" s="1211"/>
      <c r="S498" s="1211"/>
      <c r="T498" s="1211"/>
      <c r="U498" s="1211"/>
      <c r="V498" s="1211"/>
      <c r="W498" s="1211"/>
      <c r="X498" s="1211"/>
      <c r="Y498" s="1211"/>
      <c r="Z498" s="1211"/>
      <c r="AA498" s="1211"/>
      <c r="AB498" s="1211"/>
      <c r="AC498" s="1212"/>
      <c r="AD498" s="1015"/>
      <c r="AE498" s="1016"/>
      <c r="AF498" s="1017"/>
    </row>
    <row r="499" spans="1:32" ht="7.5" hidden="1" customHeight="1" x14ac:dyDescent="0.2">
      <c r="A499" s="11"/>
      <c r="B499" s="1539"/>
      <c r="C499" s="1540"/>
      <c r="D499" s="1540"/>
      <c r="E499" s="1540"/>
      <c r="F499" s="1524"/>
      <c r="G499" s="1524"/>
      <c r="H499" s="1524"/>
      <c r="I499" s="1524"/>
      <c r="J499" s="1524"/>
      <c r="K499" s="1524"/>
      <c r="L499" s="1524"/>
      <c r="M499" s="1524"/>
      <c r="N499" s="1524"/>
      <c r="O499" s="1524"/>
      <c r="P499" s="1524"/>
      <c r="Q499" s="1524"/>
      <c r="R499" s="1524"/>
      <c r="S499" s="1524"/>
      <c r="T499" s="1524"/>
      <c r="U499" s="1524"/>
      <c r="V499" s="1524"/>
      <c r="W499" s="1524"/>
      <c r="X499" s="1524"/>
      <c r="Y499" s="1524"/>
      <c r="Z499" s="1524"/>
      <c r="AA499" s="1524"/>
      <c r="AB499" s="1524"/>
      <c r="AC499" s="1524"/>
      <c r="AD499" s="1524"/>
      <c r="AE499" s="1524"/>
      <c r="AF499" s="1525"/>
    </row>
    <row r="500" spans="1:32" ht="22.5" customHeight="1" x14ac:dyDescent="0.2">
      <c r="A500" s="11">
        <v>323</v>
      </c>
      <c r="B500" s="1521" t="str">
        <f>'2. CAD NCCF'!B500:L500</f>
        <v>Cash outflows from liabilities</v>
      </c>
      <c r="C500" s="1522"/>
      <c r="D500" s="1522"/>
      <c r="E500" s="1522"/>
      <c r="F500" s="1522"/>
      <c r="G500" s="1522"/>
      <c r="H500" s="1522"/>
      <c r="I500" s="1522"/>
      <c r="J500" s="1522"/>
      <c r="K500" s="1522"/>
      <c r="L500" s="1522"/>
      <c r="M500" s="399">
        <f>SUM(M497,M493,M489,M486,M482,M478,M475,M472,M469,M466,M463,M460,M455,M452,M448,M445,M441,M438,M433,M429,M425,M419,M414,M409,M404,M400,M397,M394,M391,M388,M385,M382,M377,M374,M370,M367,M363,M360,M355,M351,M347,M341,M336,M331,M323,M316,M312,M308,M301,M296,M292,M288,M281,M274,M267,M260,M253,M246,M239,M232)</f>
        <v>0</v>
      </c>
      <c r="N500" s="402">
        <f t="shared" ref="N500:AC500" si="111">SUBTOTAL(9,N231:N499)</f>
        <v>0</v>
      </c>
      <c r="O500" s="406">
        <f t="shared" si="111"/>
        <v>0</v>
      </c>
      <c r="P500" s="405">
        <f t="shared" si="111"/>
        <v>0</v>
      </c>
      <c r="Q500" s="407">
        <f t="shared" si="111"/>
        <v>0</v>
      </c>
      <c r="R500" s="405">
        <f t="shared" si="111"/>
        <v>0</v>
      </c>
      <c r="S500" s="405">
        <f t="shared" si="111"/>
        <v>0</v>
      </c>
      <c r="T500" s="405">
        <f t="shared" si="111"/>
        <v>0</v>
      </c>
      <c r="U500" s="405">
        <f t="shared" si="111"/>
        <v>0</v>
      </c>
      <c r="V500" s="405">
        <f t="shared" si="111"/>
        <v>0</v>
      </c>
      <c r="W500" s="405">
        <f t="shared" si="111"/>
        <v>0</v>
      </c>
      <c r="X500" s="405">
        <f t="shared" si="111"/>
        <v>0</v>
      </c>
      <c r="Y500" s="405">
        <f t="shared" si="111"/>
        <v>0</v>
      </c>
      <c r="Z500" s="405">
        <f t="shared" si="111"/>
        <v>0</v>
      </c>
      <c r="AA500" s="405">
        <f t="shared" si="111"/>
        <v>0</v>
      </c>
      <c r="AB500" s="424">
        <f t="shared" si="111"/>
        <v>0</v>
      </c>
      <c r="AC500" s="399">
        <f t="shared" si="111"/>
        <v>0</v>
      </c>
      <c r="AD500" s="1015"/>
      <c r="AE500" s="1016"/>
      <c r="AF500" s="1017"/>
    </row>
    <row r="501" spans="1:32" ht="7.5" hidden="1" customHeight="1" x14ac:dyDescent="0.2">
      <c r="B501" s="1523"/>
      <c r="C501" s="1524"/>
      <c r="D501" s="1524"/>
      <c r="E501" s="1524"/>
      <c r="F501" s="1524"/>
      <c r="G501" s="1524"/>
      <c r="H501" s="1524"/>
      <c r="I501" s="1524"/>
      <c r="J501" s="1524"/>
      <c r="K501" s="1524"/>
      <c r="L501" s="1524"/>
      <c r="M501" s="1524"/>
      <c r="N501" s="1524"/>
      <c r="O501" s="1524"/>
      <c r="P501" s="1524"/>
      <c r="Q501" s="1524"/>
      <c r="R501" s="1524"/>
      <c r="S501" s="1524"/>
      <c r="T501" s="1524"/>
      <c r="U501" s="1524"/>
      <c r="V501" s="1524"/>
      <c r="W501" s="1524"/>
      <c r="X501" s="1524"/>
      <c r="Y501" s="1524"/>
      <c r="Z501" s="1524"/>
      <c r="AA501" s="1524"/>
      <c r="AB501" s="1524"/>
      <c r="AC501" s="1524"/>
      <c r="AD501" s="1524"/>
      <c r="AE501" s="1524"/>
      <c r="AF501" s="1525"/>
    </row>
    <row r="502" spans="1:32" ht="22.5" customHeight="1" x14ac:dyDescent="0.2">
      <c r="A502" s="11">
        <v>323</v>
      </c>
      <c r="B502" s="1521" t="str">
        <f>'2. CAD NCCF'!B502:L502</f>
        <v>Total shareholders' equity</v>
      </c>
      <c r="C502" s="1522"/>
      <c r="D502" s="1522"/>
      <c r="E502" s="1522"/>
      <c r="F502" s="1522"/>
      <c r="G502" s="1522"/>
      <c r="H502" s="1522"/>
      <c r="I502" s="1522"/>
      <c r="J502" s="1522"/>
      <c r="K502" s="1522"/>
      <c r="L502" s="1522"/>
      <c r="M502" s="690">
        <v>0</v>
      </c>
      <c r="N502" s="1575"/>
      <c r="O502" s="1591"/>
      <c r="P502" s="1591"/>
      <c r="Q502" s="1591"/>
      <c r="R502" s="1591"/>
      <c r="S502" s="1591"/>
      <c r="T502" s="1591"/>
      <c r="U502" s="1591"/>
      <c r="V502" s="1591"/>
      <c r="W502" s="1591"/>
      <c r="X502" s="1591"/>
      <c r="Y502" s="1591"/>
      <c r="Z502" s="1591"/>
      <c r="AA502" s="1591"/>
      <c r="AB502" s="1591"/>
      <c r="AC502" s="1591"/>
      <c r="AD502" s="1036"/>
      <c r="AE502" s="1016"/>
      <c r="AF502" s="1017"/>
    </row>
    <row r="503" spans="1:32" ht="7.5" hidden="1" customHeight="1" x14ac:dyDescent="0.2">
      <c r="B503" s="1523"/>
      <c r="C503" s="1524"/>
      <c r="D503" s="1524"/>
      <c r="E503" s="1524"/>
      <c r="F503" s="1524"/>
      <c r="G503" s="1524"/>
      <c r="H503" s="1524"/>
      <c r="I503" s="1524"/>
      <c r="J503" s="1524"/>
      <c r="K503" s="1524"/>
      <c r="L503" s="1524"/>
      <c r="M503" s="1524"/>
      <c r="N503" s="1524"/>
      <c r="O503" s="1524"/>
      <c r="P503" s="1524"/>
      <c r="Q503" s="1524"/>
      <c r="R503" s="1524"/>
      <c r="S503" s="1524"/>
      <c r="T503" s="1524"/>
      <c r="U503" s="1524"/>
      <c r="V503" s="1524"/>
      <c r="W503" s="1524"/>
      <c r="X503" s="1524"/>
      <c r="Y503" s="1524"/>
      <c r="Z503" s="1524"/>
      <c r="AA503" s="1524"/>
      <c r="AB503" s="1524"/>
      <c r="AC503" s="1524"/>
      <c r="AD503" s="1524"/>
      <c r="AE503" s="1524"/>
      <c r="AF503" s="1525"/>
    </row>
    <row r="504" spans="1:32" ht="22.5" customHeight="1" x14ac:dyDescent="0.2">
      <c r="A504" s="11">
        <v>323</v>
      </c>
      <c r="B504" s="1521" t="str">
        <f>'2. CAD NCCF'!B504:L504</f>
        <v>CASH OUTFLOWS FROM TOTAL AND SHAREHOLDERS' EQUITY</v>
      </c>
      <c r="C504" s="1522"/>
      <c r="D504" s="1522"/>
      <c r="E504" s="1522"/>
      <c r="F504" s="1522"/>
      <c r="G504" s="1522"/>
      <c r="H504" s="1522"/>
      <c r="I504" s="1522"/>
      <c r="J504" s="1522"/>
      <c r="K504" s="1522"/>
      <c r="L504" s="1522"/>
      <c r="M504" s="399">
        <f>SUM(M500:M503)</f>
        <v>0</v>
      </c>
      <c r="N504" s="402">
        <f t="shared" ref="N504:AC504" si="112">SUM(N500:N503)</f>
        <v>0</v>
      </c>
      <c r="O504" s="406">
        <f t="shared" si="112"/>
        <v>0</v>
      </c>
      <c r="P504" s="405">
        <f t="shared" si="112"/>
        <v>0</v>
      </c>
      <c r="Q504" s="407">
        <f t="shared" si="112"/>
        <v>0</v>
      </c>
      <c r="R504" s="405">
        <f t="shared" si="112"/>
        <v>0</v>
      </c>
      <c r="S504" s="405">
        <f t="shared" si="112"/>
        <v>0</v>
      </c>
      <c r="T504" s="405">
        <f t="shared" si="112"/>
        <v>0</v>
      </c>
      <c r="U504" s="405">
        <f t="shared" si="112"/>
        <v>0</v>
      </c>
      <c r="V504" s="405">
        <f t="shared" si="112"/>
        <v>0</v>
      </c>
      <c r="W504" s="405">
        <f t="shared" si="112"/>
        <v>0</v>
      </c>
      <c r="X504" s="405">
        <f t="shared" si="112"/>
        <v>0</v>
      </c>
      <c r="Y504" s="405">
        <f t="shared" si="112"/>
        <v>0</v>
      </c>
      <c r="Z504" s="405">
        <f t="shared" si="112"/>
        <v>0</v>
      </c>
      <c r="AA504" s="405">
        <f t="shared" si="112"/>
        <v>0</v>
      </c>
      <c r="AB504" s="424">
        <f t="shared" si="112"/>
        <v>0</v>
      </c>
      <c r="AC504" s="399">
        <f t="shared" si="112"/>
        <v>0</v>
      </c>
      <c r="AD504" s="1015"/>
      <c r="AE504" s="1016"/>
      <c r="AF504" s="1017"/>
    </row>
    <row r="505" spans="1:32" ht="7.5" customHeight="1" x14ac:dyDescent="0.2">
      <c r="B505" s="1656"/>
      <c r="C505" s="1657"/>
      <c r="D505" s="1657"/>
      <c r="E505" s="1657"/>
      <c r="F505" s="1657"/>
      <c r="G505" s="1657"/>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1657"/>
      <c r="AD505" s="1657"/>
      <c r="AE505" s="1657"/>
      <c r="AF505" s="1658"/>
    </row>
    <row r="506" spans="1:32" ht="22.5" customHeight="1" outlineLevel="1" x14ac:dyDescent="0.2">
      <c r="A506" s="11">
        <v>103</v>
      </c>
      <c r="B506" s="1233" t="str">
        <f>'2. CAD NCCF'!B506:AF506</f>
        <v>COLLATERAL</v>
      </c>
      <c r="C506" s="1504"/>
      <c r="D506" s="1504"/>
      <c r="E506" s="1504"/>
      <c r="F506" s="1504"/>
      <c r="G506" s="1504"/>
      <c r="H506" s="1504"/>
      <c r="I506" s="1504"/>
      <c r="J506" s="1504"/>
      <c r="K506" s="1504"/>
      <c r="L506" s="1504"/>
      <c r="M506" s="1504"/>
      <c r="N506" s="1504"/>
      <c r="O506" s="1504"/>
      <c r="P506" s="1504"/>
      <c r="Q506" s="1504"/>
      <c r="R506" s="1504"/>
      <c r="S506" s="1504"/>
      <c r="T506" s="1504"/>
      <c r="U506" s="1504"/>
      <c r="V506" s="1504"/>
      <c r="W506" s="1504"/>
      <c r="X506" s="1504"/>
      <c r="Y506" s="1504"/>
      <c r="Z506" s="1504"/>
      <c r="AA506" s="1504"/>
      <c r="AB506" s="1504"/>
      <c r="AC506" s="1504"/>
      <c r="AD506" s="1504"/>
      <c r="AE506" s="1504"/>
      <c r="AF506" s="1504"/>
    </row>
    <row r="507" spans="1:32" ht="15" customHeight="1" x14ac:dyDescent="0.2">
      <c r="A507" s="11">
        <v>326</v>
      </c>
      <c r="B507" s="5"/>
      <c r="C507" s="1261" t="str">
        <f>'2. CAD NCCF'!C507:AF507</f>
        <v>Pledging and encumbrances - Derivative and clearing</v>
      </c>
      <c r="D507" s="1589"/>
      <c r="E507" s="1589"/>
      <c r="F507" s="1589"/>
      <c r="G507" s="1589"/>
      <c r="H507" s="1589"/>
      <c r="I507" s="1589"/>
      <c r="J507" s="1589"/>
      <c r="K507" s="1589"/>
      <c r="L507" s="1589"/>
      <c r="M507" s="1589"/>
      <c r="N507" s="1589"/>
      <c r="O507" s="1589"/>
      <c r="P507" s="1589"/>
      <c r="Q507" s="1589"/>
      <c r="R507" s="1589"/>
      <c r="S507" s="1589"/>
      <c r="T507" s="1589"/>
      <c r="U507" s="1589"/>
      <c r="V507" s="1589"/>
      <c r="W507" s="1589"/>
      <c r="X507" s="1589"/>
      <c r="Y507" s="1589"/>
      <c r="Z507" s="1589"/>
      <c r="AA507" s="1589"/>
      <c r="AB507" s="1589"/>
      <c r="AC507" s="1589"/>
      <c r="AD507" s="1589"/>
      <c r="AE507" s="1589"/>
      <c r="AF507" s="1590"/>
    </row>
    <row r="508" spans="1:32" x14ac:dyDescent="0.2">
      <c r="A508" s="11">
        <v>232</v>
      </c>
      <c r="B508" s="5"/>
      <c r="C508" s="69"/>
      <c r="D508" s="1242" t="str">
        <f>'2. CAD NCCF'!D508:AF508</f>
        <v>Government securities (GS)</v>
      </c>
      <c r="E508" s="1545"/>
      <c r="F508" s="1545"/>
      <c r="G508" s="1545"/>
      <c r="H508" s="1545"/>
      <c r="I508" s="1545"/>
      <c r="J508" s="1545"/>
      <c r="K508" s="1545"/>
      <c r="L508" s="1545"/>
      <c r="M508" s="1545"/>
      <c r="N508" s="1545"/>
      <c r="O508" s="1545"/>
      <c r="P508" s="1545"/>
      <c r="Q508" s="1545"/>
      <c r="R508" s="1545"/>
      <c r="S508" s="1545"/>
      <c r="T508" s="1545"/>
      <c r="U508" s="1545"/>
      <c r="V508" s="1545"/>
      <c r="W508" s="1545"/>
      <c r="X508" s="1545"/>
      <c r="Y508" s="1545"/>
      <c r="Z508" s="1545"/>
      <c r="AA508" s="1545"/>
      <c r="AB508" s="1545"/>
      <c r="AC508" s="1545"/>
      <c r="AD508" s="1545"/>
      <c r="AE508" s="1545"/>
      <c r="AF508" s="1546"/>
    </row>
    <row r="509" spans="1:32" x14ac:dyDescent="0.2">
      <c r="A509" s="11">
        <v>233</v>
      </c>
      <c r="B509" s="271"/>
      <c r="C509" s="272"/>
      <c r="D509" s="272"/>
      <c r="E509" s="1445" t="str">
        <f>'2. CAD NCCF'!E509:L509</f>
        <v>High rated GS</v>
      </c>
      <c r="F509" s="1446"/>
      <c r="G509" s="1446"/>
      <c r="H509" s="1446"/>
      <c r="I509" s="1446"/>
      <c r="J509" s="1446"/>
      <c r="K509" s="1446"/>
      <c r="L509" s="1447"/>
      <c r="M509" s="399">
        <f>SUBTOTAL(9,M510:M513)</f>
        <v>0</v>
      </c>
      <c r="N509" s="402">
        <f t="shared" ref="N509:AC509" si="113">SUBTOTAL(9,N510:N513)</f>
        <v>0</v>
      </c>
      <c r="O509" s="406">
        <f t="shared" si="113"/>
        <v>0</v>
      </c>
      <c r="P509" s="405">
        <f t="shared" si="113"/>
        <v>0</v>
      </c>
      <c r="Q509" s="407">
        <f t="shared" si="113"/>
        <v>0</v>
      </c>
      <c r="R509" s="406">
        <f t="shared" si="113"/>
        <v>0</v>
      </c>
      <c r="S509" s="406">
        <f t="shared" si="113"/>
        <v>0</v>
      </c>
      <c r="T509" s="406">
        <f t="shared" si="113"/>
        <v>0</v>
      </c>
      <c r="U509" s="406">
        <f t="shared" si="113"/>
        <v>0</v>
      </c>
      <c r="V509" s="406">
        <f t="shared" si="113"/>
        <v>0</v>
      </c>
      <c r="W509" s="406">
        <f t="shared" si="113"/>
        <v>0</v>
      </c>
      <c r="X509" s="406">
        <f t="shared" si="113"/>
        <v>0</v>
      </c>
      <c r="Y509" s="406">
        <f t="shared" si="113"/>
        <v>0</v>
      </c>
      <c r="Z509" s="406">
        <f t="shared" si="113"/>
        <v>0</v>
      </c>
      <c r="AA509" s="406">
        <f t="shared" si="113"/>
        <v>0</v>
      </c>
      <c r="AB509" s="416">
        <f t="shared" si="113"/>
        <v>0</v>
      </c>
      <c r="AC509" s="399">
        <f t="shared" si="113"/>
        <v>0</v>
      </c>
      <c r="AD509" s="1015"/>
      <c r="AE509" s="1016"/>
      <c r="AF509" s="1017"/>
    </row>
    <row r="510" spans="1:32" x14ac:dyDescent="0.2">
      <c r="A510" s="11">
        <v>234</v>
      </c>
      <c r="B510" s="271"/>
      <c r="C510" s="272"/>
      <c r="D510" s="272"/>
      <c r="E510" s="273"/>
      <c r="F510" s="1475" t="str">
        <f>'2. CAD NCCF'!F510:L510</f>
        <v xml:space="preserve">Sovereigh &amp; central bank GS </v>
      </c>
      <c r="G510" s="1476"/>
      <c r="H510" s="1476"/>
      <c r="I510" s="1476"/>
      <c r="J510" s="1476"/>
      <c r="K510" s="1476"/>
      <c r="L510" s="1477"/>
      <c r="M510" s="690">
        <v>0</v>
      </c>
      <c r="N510" s="691">
        <v>0</v>
      </c>
      <c r="O510" s="692">
        <v>0</v>
      </c>
      <c r="P510" s="692">
        <v>0</v>
      </c>
      <c r="Q510" s="697">
        <v>0</v>
      </c>
      <c r="R510" s="692">
        <v>0</v>
      </c>
      <c r="S510" s="693">
        <v>0</v>
      </c>
      <c r="T510" s="692">
        <v>0</v>
      </c>
      <c r="U510" s="693">
        <v>0</v>
      </c>
      <c r="V510" s="692">
        <v>0</v>
      </c>
      <c r="W510" s="693">
        <v>0</v>
      </c>
      <c r="X510" s="692">
        <v>0</v>
      </c>
      <c r="Y510" s="693">
        <v>0</v>
      </c>
      <c r="Z510" s="692">
        <v>0</v>
      </c>
      <c r="AA510" s="693">
        <v>0</v>
      </c>
      <c r="AB510" s="698">
        <v>0</v>
      </c>
      <c r="AC510" s="690">
        <v>0</v>
      </c>
      <c r="AD510" s="1015"/>
      <c r="AE510" s="1016"/>
      <c r="AF510" s="1017"/>
    </row>
    <row r="511" spans="1:32" ht="15" customHeight="1" x14ac:dyDescent="0.2">
      <c r="A511" s="11">
        <v>235</v>
      </c>
      <c r="B511" s="271"/>
      <c r="C511" s="272"/>
      <c r="D511" s="272"/>
      <c r="E511" s="273"/>
      <c r="F511" s="1475" t="str">
        <f>'2. CAD NCCF'!F511:L511</f>
        <v>State, provincial &amp; agency GS</v>
      </c>
      <c r="G511" s="1476"/>
      <c r="H511" s="1476"/>
      <c r="I511" s="1476"/>
      <c r="J511" s="1476"/>
      <c r="K511" s="1476"/>
      <c r="L511" s="1477"/>
      <c r="M511" s="690">
        <v>0</v>
      </c>
      <c r="N511" s="691">
        <v>0</v>
      </c>
      <c r="O511" s="692">
        <v>0</v>
      </c>
      <c r="P511" s="692">
        <v>0</v>
      </c>
      <c r="Q511" s="697">
        <v>0</v>
      </c>
      <c r="R511" s="692">
        <v>0</v>
      </c>
      <c r="S511" s="693">
        <v>0</v>
      </c>
      <c r="T511" s="692">
        <v>0</v>
      </c>
      <c r="U511" s="693">
        <v>0</v>
      </c>
      <c r="V511" s="692">
        <v>0</v>
      </c>
      <c r="W511" s="693">
        <v>0</v>
      </c>
      <c r="X511" s="692">
        <v>0</v>
      </c>
      <c r="Y511" s="693">
        <v>0</v>
      </c>
      <c r="Z511" s="692">
        <v>0</v>
      </c>
      <c r="AA511" s="693">
        <v>0</v>
      </c>
      <c r="AB511" s="698">
        <v>0</v>
      </c>
      <c r="AC511" s="690">
        <v>0</v>
      </c>
      <c r="AD511" s="1015"/>
      <c r="AE511" s="1016"/>
      <c r="AF511" s="1017"/>
    </row>
    <row r="512" spans="1:32" ht="15" customHeight="1" x14ac:dyDescent="0.2">
      <c r="A512" s="11">
        <v>236</v>
      </c>
      <c r="B512" s="271"/>
      <c r="C512" s="272"/>
      <c r="D512" s="274"/>
      <c r="E512" s="275"/>
      <c r="F512" s="1475" t="str">
        <f>'2. CAD NCCF'!F512:L512</f>
        <v>State municipal GS</v>
      </c>
      <c r="G512" s="1476"/>
      <c r="H512" s="1476"/>
      <c r="I512" s="1476"/>
      <c r="J512" s="1476"/>
      <c r="K512" s="1476"/>
      <c r="L512" s="1477"/>
      <c r="M512" s="690">
        <v>0</v>
      </c>
      <c r="N512" s="691">
        <v>0</v>
      </c>
      <c r="O512" s="692">
        <v>0</v>
      </c>
      <c r="P512" s="692">
        <v>0</v>
      </c>
      <c r="Q512" s="697">
        <v>0</v>
      </c>
      <c r="R512" s="692">
        <v>0</v>
      </c>
      <c r="S512" s="693">
        <v>0</v>
      </c>
      <c r="T512" s="692">
        <v>0</v>
      </c>
      <c r="U512" s="693">
        <v>0</v>
      </c>
      <c r="V512" s="692">
        <v>0</v>
      </c>
      <c r="W512" s="693">
        <v>0</v>
      </c>
      <c r="X512" s="692">
        <v>0</v>
      </c>
      <c r="Y512" s="693">
        <v>0</v>
      </c>
      <c r="Z512" s="692">
        <v>0</v>
      </c>
      <c r="AA512" s="693">
        <v>0</v>
      </c>
      <c r="AB512" s="698">
        <v>0</v>
      </c>
      <c r="AC512" s="690">
        <v>0</v>
      </c>
      <c r="AD512" s="1015"/>
      <c r="AE512" s="1016"/>
      <c r="AF512" s="1017"/>
    </row>
    <row r="513" spans="1:32" ht="15" customHeight="1" x14ac:dyDescent="0.2">
      <c r="A513" s="11">
        <v>237</v>
      </c>
      <c r="B513" s="271"/>
      <c r="C513" s="272"/>
      <c r="D513" s="272"/>
      <c r="E513" s="276"/>
      <c r="F513" s="1475" t="str">
        <f>'2. CAD NCCF'!F513:L513</f>
        <v>Supranational and multilateral development bank GS</v>
      </c>
      <c r="G513" s="1476"/>
      <c r="H513" s="1476"/>
      <c r="I513" s="1476"/>
      <c r="J513" s="1476"/>
      <c r="K513" s="1476"/>
      <c r="L513" s="1477"/>
      <c r="M513" s="690">
        <v>0</v>
      </c>
      <c r="N513" s="691">
        <v>0</v>
      </c>
      <c r="O513" s="692">
        <v>0</v>
      </c>
      <c r="P513" s="692">
        <v>0</v>
      </c>
      <c r="Q513" s="697">
        <v>0</v>
      </c>
      <c r="R513" s="692">
        <v>0</v>
      </c>
      <c r="S513" s="693">
        <v>0</v>
      </c>
      <c r="T513" s="692">
        <v>0</v>
      </c>
      <c r="U513" s="693">
        <v>0</v>
      </c>
      <c r="V513" s="692">
        <v>0</v>
      </c>
      <c r="W513" s="693">
        <v>0</v>
      </c>
      <c r="X513" s="692">
        <v>0</v>
      </c>
      <c r="Y513" s="693">
        <v>0</v>
      </c>
      <c r="Z513" s="692">
        <v>0</v>
      </c>
      <c r="AA513" s="693">
        <v>0</v>
      </c>
      <c r="AB513" s="698">
        <v>0</v>
      </c>
      <c r="AC513" s="690">
        <v>0</v>
      </c>
      <c r="AD513" s="1015"/>
      <c r="AE513" s="1016"/>
      <c r="AF513" s="1017"/>
    </row>
    <row r="514" spans="1:32" ht="15.75" x14ac:dyDescent="0.2">
      <c r="A514" s="11">
        <v>238</v>
      </c>
      <c r="B514" s="271"/>
      <c r="C514" s="272"/>
      <c r="D514" s="277"/>
      <c r="E514" s="1445" t="str">
        <f>'2. CAD NCCF'!E514:L514</f>
        <v>Medium rated GS</v>
      </c>
      <c r="F514" s="1446"/>
      <c r="G514" s="1446"/>
      <c r="H514" s="1446"/>
      <c r="I514" s="1446"/>
      <c r="J514" s="1446"/>
      <c r="K514" s="1446"/>
      <c r="L514" s="1447"/>
      <c r="M514" s="399">
        <f>SUBTOTAL(9,M515:M518)</f>
        <v>0</v>
      </c>
      <c r="N514" s="402">
        <f t="shared" ref="N514:AC514" si="114">SUBTOTAL(9,N515:N518)</f>
        <v>0</v>
      </c>
      <c r="O514" s="406">
        <f t="shared" si="114"/>
        <v>0</v>
      </c>
      <c r="P514" s="405">
        <f t="shared" si="114"/>
        <v>0</v>
      </c>
      <c r="Q514" s="407">
        <f t="shared" si="114"/>
        <v>0</v>
      </c>
      <c r="R514" s="406">
        <f t="shared" si="114"/>
        <v>0</v>
      </c>
      <c r="S514" s="406">
        <f t="shared" si="114"/>
        <v>0</v>
      </c>
      <c r="T514" s="406">
        <f t="shared" si="114"/>
        <v>0</v>
      </c>
      <c r="U514" s="406">
        <f t="shared" si="114"/>
        <v>0</v>
      </c>
      <c r="V514" s="406">
        <f t="shared" si="114"/>
        <v>0</v>
      </c>
      <c r="W514" s="406">
        <f t="shared" si="114"/>
        <v>0</v>
      </c>
      <c r="X514" s="406">
        <f t="shared" si="114"/>
        <v>0</v>
      </c>
      <c r="Y514" s="406">
        <f t="shared" si="114"/>
        <v>0</v>
      </c>
      <c r="Z514" s="406">
        <f t="shared" si="114"/>
        <v>0</v>
      </c>
      <c r="AA514" s="406">
        <f t="shared" si="114"/>
        <v>0</v>
      </c>
      <c r="AB514" s="416">
        <f t="shared" si="114"/>
        <v>0</v>
      </c>
      <c r="AC514" s="399">
        <f t="shared" si="114"/>
        <v>0</v>
      </c>
      <c r="AD514" s="1015"/>
      <c r="AE514" s="1016"/>
      <c r="AF514" s="1017"/>
    </row>
    <row r="515" spans="1:32" x14ac:dyDescent="0.2">
      <c r="A515" s="11">
        <v>239</v>
      </c>
      <c r="B515" s="271"/>
      <c r="C515" s="272"/>
      <c r="D515" s="278"/>
      <c r="E515" s="278"/>
      <c r="F515" s="1475" t="str">
        <f>'2. CAD NCCF'!F515:L515</f>
        <v xml:space="preserve">Sovereigh &amp; central bank GS </v>
      </c>
      <c r="G515" s="1476"/>
      <c r="H515" s="1476"/>
      <c r="I515" s="1476"/>
      <c r="J515" s="1476"/>
      <c r="K515" s="1476"/>
      <c r="L515" s="1477"/>
      <c r="M515" s="690">
        <v>0</v>
      </c>
      <c r="N515" s="691">
        <v>0</v>
      </c>
      <c r="O515" s="692">
        <v>0</v>
      </c>
      <c r="P515" s="692">
        <v>0</v>
      </c>
      <c r="Q515" s="697">
        <v>0</v>
      </c>
      <c r="R515" s="692">
        <v>0</v>
      </c>
      <c r="S515" s="693">
        <v>0</v>
      </c>
      <c r="T515" s="692">
        <v>0</v>
      </c>
      <c r="U515" s="693">
        <v>0</v>
      </c>
      <c r="V515" s="692">
        <v>0</v>
      </c>
      <c r="W515" s="693">
        <v>0</v>
      </c>
      <c r="X515" s="692">
        <v>0</v>
      </c>
      <c r="Y515" s="693">
        <v>0</v>
      </c>
      <c r="Z515" s="692">
        <v>0</v>
      </c>
      <c r="AA515" s="693">
        <v>0</v>
      </c>
      <c r="AB515" s="698">
        <v>0</v>
      </c>
      <c r="AC515" s="690">
        <v>0</v>
      </c>
      <c r="AD515" s="1015"/>
      <c r="AE515" s="1016"/>
      <c r="AF515" s="1017"/>
    </row>
    <row r="516" spans="1:32" ht="15" customHeight="1" x14ac:dyDescent="0.2">
      <c r="A516" s="11">
        <v>240</v>
      </c>
      <c r="B516" s="271"/>
      <c r="C516" s="272"/>
      <c r="D516" s="278"/>
      <c r="E516" s="278"/>
      <c r="F516" s="1475" t="str">
        <f>'2. CAD NCCF'!F516:L516</f>
        <v>State, provincial &amp; agency GS</v>
      </c>
      <c r="G516" s="1476"/>
      <c r="H516" s="1476"/>
      <c r="I516" s="1476"/>
      <c r="J516" s="1476"/>
      <c r="K516" s="1476"/>
      <c r="L516" s="1477"/>
      <c r="M516" s="690">
        <v>0</v>
      </c>
      <c r="N516" s="691">
        <v>0</v>
      </c>
      <c r="O516" s="692">
        <v>0</v>
      </c>
      <c r="P516" s="692">
        <v>0</v>
      </c>
      <c r="Q516" s="697">
        <v>0</v>
      </c>
      <c r="R516" s="692">
        <v>0</v>
      </c>
      <c r="S516" s="693">
        <v>0</v>
      </c>
      <c r="T516" s="692">
        <v>0</v>
      </c>
      <c r="U516" s="693">
        <v>0</v>
      </c>
      <c r="V516" s="692">
        <v>0</v>
      </c>
      <c r="W516" s="693">
        <v>0</v>
      </c>
      <c r="X516" s="692">
        <v>0</v>
      </c>
      <c r="Y516" s="693">
        <v>0</v>
      </c>
      <c r="Z516" s="692">
        <v>0</v>
      </c>
      <c r="AA516" s="693">
        <v>0</v>
      </c>
      <c r="AB516" s="698">
        <v>0</v>
      </c>
      <c r="AC516" s="690">
        <v>0</v>
      </c>
      <c r="AD516" s="1015"/>
      <c r="AE516" s="1016"/>
      <c r="AF516" s="1017"/>
    </row>
    <row r="517" spans="1:32" ht="15" customHeight="1" x14ac:dyDescent="0.2">
      <c r="A517" s="11">
        <v>241</v>
      </c>
      <c r="B517" s="271"/>
      <c r="C517" s="272"/>
      <c r="D517" s="279"/>
      <c r="E517" s="279"/>
      <c r="F517" s="1475" t="str">
        <f>'2. CAD NCCF'!F517:L517</f>
        <v>State municipal GS</v>
      </c>
      <c r="G517" s="1476"/>
      <c r="H517" s="1476"/>
      <c r="I517" s="1476"/>
      <c r="J517" s="1476"/>
      <c r="K517" s="1476"/>
      <c r="L517" s="1477"/>
      <c r="M517" s="690">
        <v>0</v>
      </c>
      <c r="N517" s="691">
        <v>0</v>
      </c>
      <c r="O517" s="692">
        <v>0</v>
      </c>
      <c r="P517" s="692">
        <v>0</v>
      </c>
      <c r="Q517" s="697">
        <v>0</v>
      </c>
      <c r="R517" s="692">
        <v>0</v>
      </c>
      <c r="S517" s="693">
        <v>0</v>
      </c>
      <c r="T517" s="692">
        <v>0</v>
      </c>
      <c r="U517" s="693">
        <v>0</v>
      </c>
      <c r="V517" s="692">
        <v>0</v>
      </c>
      <c r="W517" s="693">
        <v>0</v>
      </c>
      <c r="X517" s="692">
        <v>0</v>
      </c>
      <c r="Y517" s="693">
        <v>0</v>
      </c>
      <c r="Z517" s="692">
        <v>0</v>
      </c>
      <c r="AA517" s="693">
        <v>0</v>
      </c>
      <c r="AB517" s="698">
        <v>0</v>
      </c>
      <c r="AC517" s="690">
        <v>0</v>
      </c>
      <c r="AD517" s="1015"/>
      <c r="AE517" s="1016"/>
      <c r="AF517" s="1017"/>
    </row>
    <row r="518" spans="1:32" ht="15" customHeight="1" x14ac:dyDescent="0.2">
      <c r="A518" s="11">
        <v>242</v>
      </c>
      <c r="B518" s="271"/>
      <c r="C518" s="272"/>
      <c r="D518" s="274"/>
      <c r="E518" s="274"/>
      <c r="F518" s="1475" t="str">
        <f>'2. CAD NCCF'!F518:L518</f>
        <v>Supranational and multilateral development bank GS</v>
      </c>
      <c r="G518" s="1476"/>
      <c r="H518" s="1476"/>
      <c r="I518" s="1476"/>
      <c r="J518" s="1476"/>
      <c r="K518" s="1476"/>
      <c r="L518" s="1477"/>
      <c r="M518" s="690">
        <v>0</v>
      </c>
      <c r="N518" s="691">
        <v>0</v>
      </c>
      <c r="O518" s="692">
        <v>0</v>
      </c>
      <c r="P518" s="692">
        <v>0</v>
      </c>
      <c r="Q518" s="697">
        <v>0</v>
      </c>
      <c r="R518" s="692">
        <v>0</v>
      </c>
      <c r="S518" s="693">
        <v>0</v>
      </c>
      <c r="T518" s="692">
        <v>0</v>
      </c>
      <c r="U518" s="693">
        <v>0</v>
      </c>
      <c r="V518" s="692">
        <v>0</v>
      </c>
      <c r="W518" s="693">
        <v>0</v>
      </c>
      <c r="X518" s="692">
        <v>0</v>
      </c>
      <c r="Y518" s="693">
        <v>0</v>
      </c>
      <c r="Z518" s="692">
        <v>0</v>
      </c>
      <c r="AA518" s="693">
        <v>0</v>
      </c>
      <c r="AB518" s="698">
        <v>0</v>
      </c>
      <c r="AC518" s="690">
        <v>0</v>
      </c>
      <c r="AD518" s="1015"/>
      <c r="AE518" s="1016"/>
      <c r="AF518" s="1017"/>
    </row>
    <row r="519" spans="1:32" ht="15.75" customHeight="1" x14ac:dyDescent="0.2">
      <c r="A519" s="11">
        <v>243</v>
      </c>
      <c r="B519" s="271"/>
      <c r="C519" s="272"/>
      <c r="D519" s="279"/>
      <c r="E519" s="1445" t="str">
        <f>'2. CAD NCCF'!E519:L519</f>
        <v>Low or not rated GS</v>
      </c>
      <c r="F519" s="1446"/>
      <c r="G519" s="1446"/>
      <c r="H519" s="1446"/>
      <c r="I519" s="1446"/>
      <c r="J519" s="1446"/>
      <c r="K519" s="1446"/>
      <c r="L519" s="1447"/>
      <c r="M519" s="399">
        <f>SUBTOTAL(9,M520:M523)</f>
        <v>0</v>
      </c>
      <c r="N519" s="402">
        <f t="shared" ref="N519:AC519" si="115">SUBTOTAL(9,N520:N523)</f>
        <v>0</v>
      </c>
      <c r="O519" s="406">
        <f t="shared" si="115"/>
        <v>0</v>
      </c>
      <c r="P519" s="405">
        <f t="shared" si="115"/>
        <v>0</v>
      </c>
      <c r="Q519" s="407">
        <f t="shared" si="115"/>
        <v>0</v>
      </c>
      <c r="R519" s="406">
        <f t="shared" si="115"/>
        <v>0</v>
      </c>
      <c r="S519" s="406">
        <f t="shared" si="115"/>
        <v>0</v>
      </c>
      <c r="T519" s="406">
        <f t="shared" si="115"/>
        <v>0</v>
      </c>
      <c r="U519" s="406">
        <f t="shared" si="115"/>
        <v>0</v>
      </c>
      <c r="V519" s="406">
        <f t="shared" si="115"/>
        <v>0</v>
      </c>
      <c r="W519" s="406">
        <f t="shared" si="115"/>
        <v>0</v>
      </c>
      <c r="X519" s="406">
        <f t="shared" si="115"/>
        <v>0</v>
      </c>
      <c r="Y519" s="406">
        <f t="shared" si="115"/>
        <v>0</v>
      </c>
      <c r="Z519" s="406">
        <f t="shared" si="115"/>
        <v>0</v>
      </c>
      <c r="AA519" s="406">
        <f t="shared" si="115"/>
        <v>0</v>
      </c>
      <c r="AB519" s="416">
        <f t="shared" si="115"/>
        <v>0</v>
      </c>
      <c r="AC519" s="399">
        <f t="shared" si="115"/>
        <v>0</v>
      </c>
      <c r="AD519" s="1015"/>
      <c r="AE519" s="1016"/>
      <c r="AF519" s="1017"/>
    </row>
    <row r="520" spans="1:32" ht="15" customHeight="1" x14ac:dyDescent="0.2">
      <c r="A520" s="11">
        <v>244</v>
      </c>
      <c r="B520" s="271"/>
      <c r="C520" s="272"/>
      <c r="D520" s="278"/>
      <c r="E520" s="278"/>
      <c r="F520" s="1475" t="str">
        <f>'2. CAD NCCF'!F520:L520</f>
        <v xml:space="preserve">Sovereigh &amp; central bank GS </v>
      </c>
      <c r="G520" s="1476"/>
      <c r="H520" s="1476"/>
      <c r="I520" s="1476"/>
      <c r="J520" s="1476"/>
      <c r="K520" s="1476"/>
      <c r="L520" s="1477"/>
      <c r="M520" s="690">
        <v>0</v>
      </c>
      <c r="N520" s="691">
        <v>0</v>
      </c>
      <c r="O520" s="692">
        <v>0</v>
      </c>
      <c r="P520" s="692">
        <v>0</v>
      </c>
      <c r="Q520" s="697">
        <v>0</v>
      </c>
      <c r="R520" s="692">
        <v>0</v>
      </c>
      <c r="S520" s="693">
        <v>0</v>
      </c>
      <c r="T520" s="692">
        <v>0</v>
      </c>
      <c r="U520" s="693">
        <v>0</v>
      </c>
      <c r="V520" s="692">
        <v>0</v>
      </c>
      <c r="W520" s="693">
        <v>0</v>
      </c>
      <c r="X520" s="692">
        <v>0</v>
      </c>
      <c r="Y520" s="693">
        <v>0</v>
      </c>
      <c r="Z520" s="692">
        <v>0</v>
      </c>
      <c r="AA520" s="693">
        <v>0</v>
      </c>
      <c r="AB520" s="698">
        <v>0</v>
      </c>
      <c r="AC520" s="690">
        <v>0</v>
      </c>
      <c r="AD520" s="1015"/>
      <c r="AE520" s="1016"/>
      <c r="AF520" s="1017"/>
    </row>
    <row r="521" spans="1:32" ht="15" customHeight="1" x14ac:dyDescent="0.2">
      <c r="A521" s="11">
        <v>245</v>
      </c>
      <c r="B521" s="271"/>
      <c r="C521" s="272"/>
      <c r="D521" s="280"/>
      <c r="E521" s="280"/>
      <c r="F521" s="1475" t="str">
        <f>'2. CAD NCCF'!F521:L521</f>
        <v>State, provincial &amp; agency GS</v>
      </c>
      <c r="G521" s="1476"/>
      <c r="H521" s="1476"/>
      <c r="I521" s="1476"/>
      <c r="J521" s="1476"/>
      <c r="K521" s="1476"/>
      <c r="L521" s="1477"/>
      <c r="M521" s="690">
        <v>0</v>
      </c>
      <c r="N521" s="691">
        <v>0</v>
      </c>
      <c r="O521" s="692">
        <v>0</v>
      </c>
      <c r="P521" s="692">
        <v>0</v>
      </c>
      <c r="Q521" s="697">
        <v>0</v>
      </c>
      <c r="R521" s="692">
        <v>0</v>
      </c>
      <c r="S521" s="693">
        <v>0</v>
      </c>
      <c r="T521" s="692">
        <v>0</v>
      </c>
      <c r="U521" s="693">
        <v>0</v>
      </c>
      <c r="V521" s="692">
        <v>0</v>
      </c>
      <c r="W521" s="693">
        <v>0</v>
      </c>
      <c r="X521" s="692">
        <v>0</v>
      </c>
      <c r="Y521" s="693">
        <v>0</v>
      </c>
      <c r="Z521" s="692">
        <v>0</v>
      </c>
      <c r="AA521" s="693">
        <v>0</v>
      </c>
      <c r="AB521" s="698">
        <v>0</v>
      </c>
      <c r="AC521" s="690">
        <v>0</v>
      </c>
      <c r="AD521" s="1015"/>
      <c r="AE521" s="1016"/>
      <c r="AF521" s="1017"/>
    </row>
    <row r="522" spans="1:32" ht="15" customHeight="1" x14ac:dyDescent="0.2">
      <c r="A522" s="11">
        <v>246</v>
      </c>
      <c r="B522" s="271"/>
      <c r="C522" s="272"/>
      <c r="D522" s="280"/>
      <c r="E522" s="280"/>
      <c r="F522" s="1475" t="str">
        <f>'2. CAD NCCF'!F522:L522</f>
        <v>State municipal GS</v>
      </c>
      <c r="G522" s="1476"/>
      <c r="H522" s="1476"/>
      <c r="I522" s="1476"/>
      <c r="J522" s="1476"/>
      <c r="K522" s="1476"/>
      <c r="L522" s="1477"/>
      <c r="M522" s="690">
        <v>0</v>
      </c>
      <c r="N522" s="691">
        <v>0</v>
      </c>
      <c r="O522" s="692">
        <v>0</v>
      </c>
      <c r="P522" s="692">
        <v>0</v>
      </c>
      <c r="Q522" s="697">
        <v>0</v>
      </c>
      <c r="R522" s="692">
        <v>0</v>
      </c>
      <c r="S522" s="693">
        <v>0</v>
      </c>
      <c r="T522" s="692">
        <v>0</v>
      </c>
      <c r="U522" s="693">
        <v>0</v>
      </c>
      <c r="V522" s="692">
        <v>0</v>
      </c>
      <c r="W522" s="693">
        <v>0</v>
      </c>
      <c r="X522" s="692">
        <v>0</v>
      </c>
      <c r="Y522" s="693">
        <v>0</v>
      </c>
      <c r="Z522" s="692">
        <v>0</v>
      </c>
      <c r="AA522" s="693">
        <v>0</v>
      </c>
      <c r="AB522" s="698">
        <v>0</v>
      </c>
      <c r="AC522" s="690">
        <v>0</v>
      </c>
      <c r="AD522" s="1015"/>
      <c r="AE522" s="1016"/>
      <c r="AF522" s="1017"/>
    </row>
    <row r="523" spans="1:32" ht="15" customHeight="1" x14ac:dyDescent="0.2">
      <c r="A523" s="11">
        <v>247</v>
      </c>
      <c r="B523" s="271"/>
      <c r="C523" s="272"/>
      <c r="D523" s="281"/>
      <c r="E523" s="281"/>
      <c r="F523" s="1475" t="str">
        <f>'2. CAD NCCF'!F523:L523</f>
        <v>Supranational and multilateral development bank GS</v>
      </c>
      <c r="G523" s="1476"/>
      <c r="H523" s="1476"/>
      <c r="I523" s="1476"/>
      <c r="J523" s="1476"/>
      <c r="K523" s="1476"/>
      <c r="L523" s="1477"/>
      <c r="M523" s="690">
        <v>0</v>
      </c>
      <c r="N523" s="691">
        <v>0</v>
      </c>
      <c r="O523" s="692">
        <v>0</v>
      </c>
      <c r="P523" s="692">
        <v>0</v>
      </c>
      <c r="Q523" s="697">
        <v>0</v>
      </c>
      <c r="R523" s="692">
        <v>0</v>
      </c>
      <c r="S523" s="693">
        <v>0</v>
      </c>
      <c r="T523" s="692">
        <v>0</v>
      </c>
      <c r="U523" s="693">
        <v>0</v>
      </c>
      <c r="V523" s="692">
        <v>0</v>
      </c>
      <c r="W523" s="693">
        <v>0</v>
      </c>
      <c r="X523" s="692">
        <v>0</v>
      </c>
      <c r="Y523" s="693">
        <v>0</v>
      </c>
      <c r="Z523" s="692">
        <v>0</v>
      </c>
      <c r="AA523" s="693">
        <v>0</v>
      </c>
      <c r="AB523" s="698">
        <v>0</v>
      </c>
      <c r="AC523" s="690">
        <v>0</v>
      </c>
      <c r="AD523" s="1015"/>
      <c r="AE523" s="1016"/>
      <c r="AF523" s="1017"/>
    </row>
    <row r="524" spans="1:32" ht="15" customHeight="1" x14ac:dyDescent="0.2">
      <c r="A524" s="11">
        <v>129</v>
      </c>
      <c r="B524" s="271"/>
      <c r="C524" s="281"/>
      <c r="D524" s="1472" t="str">
        <f>'2. CAD NCCF'!D524:AF524</f>
        <v>Mortgage backed securities (MBS)</v>
      </c>
      <c r="E524" s="1473"/>
      <c r="F524" s="1473"/>
      <c r="G524" s="1473"/>
      <c r="H524" s="1473"/>
      <c r="I524" s="1473"/>
      <c r="J524" s="1473"/>
      <c r="K524" s="1473"/>
      <c r="L524" s="1473"/>
      <c r="M524" s="1473"/>
      <c r="N524" s="1473"/>
      <c r="O524" s="1473"/>
      <c r="P524" s="1473"/>
      <c r="Q524" s="1473"/>
      <c r="R524" s="1473"/>
      <c r="S524" s="1473"/>
      <c r="T524" s="1473"/>
      <c r="U524" s="1473"/>
      <c r="V524" s="1473"/>
      <c r="W524" s="1473"/>
      <c r="X524" s="1473"/>
      <c r="Y524" s="1473"/>
      <c r="Z524" s="1473"/>
      <c r="AA524" s="1473"/>
      <c r="AB524" s="1473"/>
      <c r="AC524" s="1473"/>
      <c r="AD524" s="1473"/>
      <c r="AE524" s="1473"/>
      <c r="AF524" s="1474"/>
    </row>
    <row r="525" spans="1:32" ht="15" customHeight="1" x14ac:dyDescent="0.2">
      <c r="A525" s="11">
        <v>130</v>
      </c>
      <c r="B525" s="271"/>
      <c r="C525" s="281"/>
      <c r="D525" s="281"/>
      <c r="E525" s="1445" t="str">
        <f>'2. CAD NCCF'!E525:L525</f>
        <v>Agency MBS</v>
      </c>
      <c r="F525" s="1446"/>
      <c r="G525" s="1446"/>
      <c r="H525" s="1446"/>
      <c r="I525" s="1446"/>
      <c r="J525" s="1446"/>
      <c r="K525" s="1446"/>
      <c r="L525" s="1447"/>
      <c r="M525" s="399">
        <f>SUBTOTAL(9,M526:M528)</f>
        <v>0</v>
      </c>
      <c r="N525" s="402">
        <f t="shared" ref="N525:AC525" si="116">SUBTOTAL(9,N526:N528)</f>
        <v>0</v>
      </c>
      <c r="O525" s="406">
        <f t="shared" si="116"/>
        <v>0</v>
      </c>
      <c r="P525" s="405">
        <f t="shared" si="116"/>
        <v>0</v>
      </c>
      <c r="Q525" s="407">
        <f t="shared" si="116"/>
        <v>0</v>
      </c>
      <c r="R525" s="406">
        <f t="shared" si="116"/>
        <v>0</v>
      </c>
      <c r="S525" s="406">
        <f t="shared" si="116"/>
        <v>0</v>
      </c>
      <c r="T525" s="406">
        <f t="shared" si="116"/>
        <v>0</v>
      </c>
      <c r="U525" s="406">
        <f t="shared" si="116"/>
        <v>0</v>
      </c>
      <c r="V525" s="406">
        <f t="shared" si="116"/>
        <v>0</v>
      </c>
      <c r="W525" s="406">
        <f t="shared" si="116"/>
        <v>0</v>
      </c>
      <c r="X525" s="406">
        <f t="shared" si="116"/>
        <v>0</v>
      </c>
      <c r="Y525" s="406">
        <f t="shared" si="116"/>
        <v>0</v>
      </c>
      <c r="Z525" s="406">
        <f t="shared" si="116"/>
        <v>0</v>
      </c>
      <c r="AA525" s="406">
        <f t="shared" si="116"/>
        <v>0</v>
      </c>
      <c r="AB525" s="416">
        <f t="shared" si="116"/>
        <v>0</v>
      </c>
      <c r="AC525" s="399">
        <f t="shared" si="116"/>
        <v>0</v>
      </c>
      <c r="AD525" s="1015"/>
      <c r="AE525" s="1016"/>
      <c r="AF525" s="1017"/>
    </row>
    <row r="526" spans="1:32" ht="15" customHeight="1" x14ac:dyDescent="0.2">
      <c r="A526" s="11">
        <v>131</v>
      </c>
      <c r="B526" s="271"/>
      <c r="C526" s="281"/>
      <c r="D526" s="281"/>
      <c r="E526" s="282"/>
      <c r="F526" s="1475" t="str">
        <f>'2. CAD NCCF'!F526:L526</f>
        <v>Agency MBS, high rated</v>
      </c>
      <c r="G526" s="1476"/>
      <c r="H526" s="1476"/>
      <c r="I526" s="1476"/>
      <c r="J526" s="1476"/>
      <c r="K526" s="1476"/>
      <c r="L526" s="1477"/>
      <c r="M526" s="690">
        <v>0</v>
      </c>
      <c r="N526" s="691">
        <v>0</v>
      </c>
      <c r="O526" s="692">
        <v>0</v>
      </c>
      <c r="P526" s="692">
        <v>0</v>
      </c>
      <c r="Q526" s="697">
        <v>0</v>
      </c>
      <c r="R526" s="692">
        <v>0</v>
      </c>
      <c r="S526" s="693">
        <v>0</v>
      </c>
      <c r="T526" s="692">
        <v>0</v>
      </c>
      <c r="U526" s="693">
        <v>0</v>
      </c>
      <c r="V526" s="692">
        <v>0</v>
      </c>
      <c r="W526" s="693">
        <v>0</v>
      </c>
      <c r="X526" s="692">
        <v>0</v>
      </c>
      <c r="Y526" s="693">
        <v>0</v>
      </c>
      <c r="Z526" s="692">
        <v>0</v>
      </c>
      <c r="AA526" s="693">
        <v>0</v>
      </c>
      <c r="AB526" s="698">
        <v>0</v>
      </c>
      <c r="AC526" s="690">
        <v>0</v>
      </c>
      <c r="AD526" s="1015"/>
      <c r="AE526" s="1016"/>
      <c r="AF526" s="1017"/>
    </row>
    <row r="527" spans="1:32" ht="15" customHeight="1" x14ac:dyDescent="0.2">
      <c r="A527" s="11">
        <v>132</v>
      </c>
      <c r="B527" s="271"/>
      <c r="C527" s="281"/>
      <c r="D527" s="281"/>
      <c r="E527" s="282"/>
      <c r="F527" s="1475" t="str">
        <f>'2. CAD NCCF'!F527:L527</f>
        <v>Agency MBS, medium rated</v>
      </c>
      <c r="G527" s="1476"/>
      <c r="H527" s="1476"/>
      <c r="I527" s="1476"/>
      <c r="J527" s="1476"/>
      <c r="K527" s="1476"/>
      <c r="L527" s="1477"/>
      <c r="M527" s="690">
        <v>0</v>
      </c>
      <c r="N527" s="691">
        <v>0</v>
      </c>
      <c r="O527" s="692">
        <v>0</v>
      </c>
      <c r="P527" s="692">
        <v>0</v>
      </c>
      <c r="Q527" s="697">
        <v>0</v>
      </c>
      <c r="R527" s="692">
        <v>0</v>
      </c>
      <c r="S527" s="693">
        <v>0</v>
      </c>
      <c r="T527" s="692">
        <v>0</v>
      </c>
      <c r="U527" s="693">
        <v>0</v>
      </c>
      <c r="V527" s="692">
        <v>0</v>
      </c>
      <c r="W527" s="693">
        <v>0</v>
      </c>
      <c r="X527" s="692">
        <v>0</v>
      </c>
      <c r="Y527" s="693">
        <v>0</v>
      </c>
      <c r="Z527" s="692">
        <v>0</v>
      </c>
      <c r="AA527" s="693">
        <v>0</v>
      </c>
      <c r="AB527" s="698">
        <v>0</v>
      </c>
      <c r="AC527" s="690">
        <v>0</v>
      </c>
      <c r="AD527" s="1015"/>
      <c r="AE527" s="1016"/>
      <c r="AF527" s="1017"/>
    </row>
    <row r="528" spans="1:32" ht="15" customHeight="1" x14ac:dyDescent="0.2">
      <c r="A528" s="11">
        <v>133</v>
      </c>
      <c r="B528" s="271"/>
      <c r="C528" s="281"/>
      <c r="D528" s="281"/>
      <c r="E528" s="282"/>
      <c r="F528" s="1475" t="str">
        <f>'2. CAD NCCF'!F528:L528</f>
        <v>Agency MBS, low or not rated</v>
      </c>
      <c r="G528" s="1476"/>
      <c r="H528" s="1476"/>
      <c r="I528" s="1476"/>
      <c r="J528" s="1476"/>
      <c r="K528" s="1476"/>
      <c r="L528" s="1477"/>
      <c r="M528" s="690">
        <v>0</v>
      </c>
      <c r="N528" s="691">
        <v>0</v>
      </c>
      <c r="O528" s="692">
        <v>0</v>
      </c>
      <c r="P528" s="692">
        <v>0</v>
      </c>
      <c r="Q528" s="697">
        <v>0</v>
      </c>
      <c r="R528" s="692">
        <v>0</v>
      </c>
      <c r="S528" s="693">
        <v>0</v>
      </c>
      <c r="T528" s="692">
        <v>0</v>
      </c>
      <c r="U528" s="693">
        <v>0</v>
      </c>
      <c r="V528" s="692">
        <v>0</v>
      </c>
      <c r="W528" s="693">
        <v>0</v>
      </c>
      <c r="X528" s="692">
        <v>0</v>
      </c>
      <c r="Y528" s="693">
        <v>0</v>
      </c>
      <c r="Z528" s="692">
        <v>0</v>
      </c>
      <c r="AA528" s="693">
        <v>0</v>
      </c>
      <c r="AB528" s="698">
        <v>0</v>
      </c>
      <c r="AC528" s="690">
        <v>0</v>
      </c>
      <c r="AD528" s="1015"/>
      <c r="AE528" s="1016"/>
      <c r="AF528" s="1017"/>
    </row>
    <row r="529" spans="1:32" ht="15" customHeight="1" x14ac:dyDescent="0.2">
      <c r="A529" s="11">
        <v>134</v>
      </c>
      <c r="B529" s="271"/>
      <c r="C529" s="281"/>
      <c r="D529" s="281"/>
      <c r="E529" s="1445" t="str">
        <f>'2. CAD NCCF'!E529:L529</f>
        <v>Non-agency commercial MBS (CMBS)</v>
      </c>
      <c r="F529" s="1446"/>
      <c r="G529" s="1446"/>
      <c r="H529" s="1446"/>
      <c r="I529" s="1446"/>
      <c r="J529" s="1446"/>
      <c r="K529" s="1446"/>
      <c r="L529" s="1447"/>
      <c r="M529" s="399">
        <f>SUBTOTAL(9,M530:M532)</f>
        <v>0</v>
      </c>
      <c r="N529" s="402">
        <f t="shared" ref="N529:AC529" si="117">SUBTOTAL(9,N530:N532)</f>
        <v>0</v>
      </c>
      <c r="O529" s="406">
        <f t="shared" si="117"/>
        <v>0</v>
      </c>
      <c r="P529" s="405">
        <f t="shared" si="117"/>
        <v>0</v>
      </c>
      <c r="Q529" s="407">
        <f t="shared" si="117"/>
        <v>0</v>
      </c>
      <c r="R529" s="406">
        <f t="shared" si="117"/>
        <v>0</v>
      </c>
      <c r="S529" s="406">
        <f t="shared" si="117"/>
        <v>0</v>
      </c>
      <c r="T529" s="406">
        <f t="shared" si="117"/>
        <v>0</v>
      </c>
      <c r="U529" s="406">
        <f t="shared" si="117"/>
        <v>0</v>
      </c>
      <c r="V529" s="406">
        <f t="shared" si="117"/>
        <v>0</v>
      </c>
      <c r="W529" s="406">
        <f t="shared" si="117"/>
        <v>0</v>
      </c>
      <c r="X529" s="406">
        <f t="shared" si="117"/>
        <v>0</v>
      </c>
      <c r="Y529" s="406">
        <f t="shared" si="117"/>
        <v>0</v>
      </c>
      <c r="Z529" s="406">
        <f t="shared" si="117"/>
        <v>0</v>
      </c>
      <c r="AA529" s="406">
        <f t="shared" si="117"/>
        <v>0</v>
      </c>
      <c r="AB529" s="416">
        <f t="shared" si="117"/>
        <v>0</v>
      </c>
      <c r="AC529" s="399">
        <f t="shared" si="117"/>
        <v>0</v>
      </c>
      <c r="AD529" s="1015"/>
      <c r="AE529" s="1016"/>
      <c r="AF529" s="1017"/>
    </row>
    <row r="530" spans="1:32" ht="15" customHeight="1" x14ac:dyDescent="0.2">
      <c r="A530" s="11">
        <v>135</v>
      </c>
      <c r="B530" s="271"/>
      <c r="C530" s="281"/>
      <c r="D530" s="281"/>
      <c r="E530" s="282"/>
      <c r="F530" s="1475" t="str">
        <f>'2. CAD NCCF'!F530:L530</f>
        <v>Non-agency CMBS, high rated</v>
      </c>
      <c r="G530" s="1476"/>
      <c r="H530" s="1476"/>
      <c r="I530" s="1476"/>
      <c r="J530" s="1476"/>
      <c r="K530" s="1476"/>
      <c r="L530" s="1477"/>
      <c r="M530" s="690">
        <v>0</v>
      </c>
      <c r="N530" s="691">
        <v>0</v>
      </c>
      <c r="O530" s="692">
        <v>0</v>
      </c>
      <c r="P530" s="692">
        <v>0</v>
      </c>
      <c r="Q530" s="697">
        <v>0</v>
      </c>
      <c r="R530" s="692">
        <v>0</v>
      </c>
      <c r="S530" s="693">
        <v>0</v>
      </c>
      <c r="T530" s="692">
        <v>0</v>
      </c>
      <c r="U530" s="693">
        <v>0</v>
      </c>
      <c r="V530" s="692">
        <v>0</v>
      </c>
      <c r="W530" s="693">
        <v>0</v>
      </c>
      <c r="X530" s="692">
        <v>0</v>
      </c>
      <c r="Y530" s="693">
        <v>0</v>
      </c>
      <c r="Z530" s="692">
        <v>0</v>
      </c>
      <c r="AA530" s="693">
        <v>0</v>
      </c>
      <c r="AB530" s="698">
        <v>0</v>
      </c>
      <c r="AC530" s="690">
        <v>0</v>
      </c>
      <c r="AD530" s="1015"/>
      <c r="AE530" s="1016"/>
      <c r="AF530" s="1017"/>
    </row>
    <row r="531" spans="1:32" ht="15" customHeight="1" x14ac:dyDescent="0.2">
      <c r="A531" s="11">
        <v>136</v>
      </c>
      <c r="B531" s="271"/>
      <c r="C531" s="281"/>
      <c r="D531" s="281"/>
      <c r="E531" s="282"/>
      <c r="F531" s="1475" t="str">
        <f>'2. CAD NCCF'!F531:L531</f>
        <v>Non-agency CMBS, medium rated</v>
      </c>
      <c r="G531" s="1476"/>
      <c r="H531" s="1476"/>
      <c r="I531" s="1476"/>
      <c r="J531" s="1476"/>
      <c r="K531" s="1476"/>
      <c r="L531" s="1477"/>
      <c r="M531" s="690">
        <v>0</v>
      </c>
      <c r="N531" s="691">
        <v>0</v>
      </c>
      <c r="O531" s="692">
        <v>0</v>
      </c>
      <c r="P531" s="692">
        <v>0</v>
      </c>
      <c r="Q531" s="697">
        <v>0</v>
      </c>
      <c r="R531" s="692">
        <v>0</v>
      </c>
      <c r="S531" s="693">
        <v>0</v>
      </c>
      <c r="T531" s="692">
        <v>0</v>
      </c>
      <c r="U531" s="693">
        <v>0</v>
      </c>
      <c r="V531" s="692">
        <v>0</v>
      </c>
      <c r="W531" s="693">
        <v>0</v>
      </c>
      <c r="X531" s="692">
        <v>0</v>
      </c>
      <c r="Y531" s="693">
        <v>0</v>
      </c>
      <c r="Z531" s="692">
        <v>0</v>
      </c>
      <c r="AA531" s="693">
        <v>0</v>
      </c>
      <c r="AB531" s="698">
        <v>0</v>
      </c>
      <c r="AC531" s="690">
        <v>0</v>
      </c>
      <c r="AD531" s="1015"/>
      <c r="AE531" s="1016"/>
      <c r="AF531" s="1017"/>
    </row>
    <row r="532" spans="1:32" ht="15" customHeight="1" x14ac:dyDescent="0.2">
      <c r="A532" s="11">
        <v>137</v>
      </c>
      <c r="B532" s="271"/>
      <c r="C532" s="281"/>
      <c r="D532" s="281"/>
      <c r="E532" s="282"/>
      <c r="F532" s="1475" t="str">
        <f>'2. CAD NCCF'!F532:L532</f>
        <v>Non-agency CMBS, low or not rated</v>
      </c>
      <c r="G532" s="1476"/>
      <c r="H532" s="1476"/>
      <c r="I532" s="1476"/>
      <c r="J532" s="1476"/>
      <c r="K532" s="1476"/>
      <c r="L532" s="1477"/>
      <c r="M532" s="690">
        <v>0</v>
      </c>
      <c r="N532" s="691">
        <v>0</v>
      </c>
      <c r="O532" s="692">
        <v>0</v>
      </c>
      <c r="P532" s="692">
        <v>0</v>
      </c>
      <c r="Q532" s="697">
        <v>0</v>
      </c>
      <c r="R532" s="692">
        <v>0</v>
      </c>
      <c r="S532" s="693">
        <v>0</v>
      </c>
      <c r="T532" s="692">
        <v>0</v>
      </c>
      <c r="U532" s="693">
        <v>0</v>
      </c>
      <c r="V532" s="692">
        <v>0</v>
      </c>
      <c r="W532" s="693">
        <v>0</v>
      </c>
      <c r="X532" s="692">
        <v>0</v>
      </c>
      <c r="Y532" s="693">
        <v>0</v>
      </c>
      <c r="Z532" s="692">
        <v>0</v>
      </c>
      <c r="AA532" s="693">
        <v>0</v>
      </c>
      <c r="AB532" s="698">
        <v>0</v>
      </c>
      <c r="AC532" s="690">
        <v>0</v>
      </c>
      <c r="AD532" s="1015"/>
      <c r="AE532" s="1016"/>
      <c r="AF532" s="1017"/>
    </row>
    <row r="533" spans="1:32" ht="15" customHeight="1" x14ac:dyDescent="0.2">
      <c r="A533" s="11">
        <v>138</v>
      </c>
      <c r="B533" s="271"/>
      <c r="C533" s="281"/>
      <c r="D533" s="281"/>
      <c r="E533" s="1445" t="str">
        <f>'2. CAD NCCF'!E533:L533</f>
        <v>Non-agency residential MBS (RMBS)</v>
      </c>
      <c r="F533" s="1446"/>
      <c r="G533" s="1446"/>
      <c r="H533" s="1446"/>
      <c r="I533" s="1446"/>
      <c r="J533" s="1446"/>
      <c r="K533" s="1446"/>
      <c r="L533" s="1447"/>
      <c r="M533" s="399">
        <f>SUBTOTAL(9,M534:M536)</f>
        <v>0</v>
      </c>
      <c r="N533" s="402">
        <f t="shared" ref="N533:AC533" si="118">SUBTOTAL(9,N534:N536)</f>
        <v>0</v>
      </c>
      <c r="O533" s="406">
        <f t="shared" si="118"/>
        <v>0</v>
      </c>
      <c r="P533" s="405">
        <f t="shared" si="118"/>
        <v>0</v>
      </c>
      <c r="Q533" s="407">
        <f t="shared" si="118"/>
        <v>0</v>
      </c>
      <c r="R533" s="406">
        <f t="shared" si="118"/>
        <v>0</v>
      </c>
      <c r="S533" s="406">
        <f t="shared" si="118"/>
        <v>0</v>
      </c>
      <c r="T533" s="406">
        <f t="shared" si="118"/>
        <v>0</v>
      </c>
      <c r="U533" s="406">
        <f t="shared" si="118"/>
        <v>0</v>
      </c>
      <c r="V533" s="406">
        <f t="shared" si="118"/>
        <v>0</v>
      </c>
      <c r="W533" s="406">
        <f t="shared" si="118"/>
        <v>0</v>
      </c>
      <c r="X533" s="406">
        <f t="shared" si="118"/>
        <v>0</v>
      </c>
      <c r="Y533" s="406">
        <f t="shared" si="118"/>
        <v>0</v>
      </c>
      <c r="Z533" s="406">
        <f t="shared" si="118"/>
        <v>0</v>
      </c>
      <c r="AA533" s="406">
        <f t="shared" si="118"/>
        <v>0</v>
      </c>
      <c r="AB533" s="416">
        <f t="shared" si="118"/>
        <v>0</v>
      </c>
      <c r="AC533" s="399">
        <f t="shared" si="118"/>
        <v>0</v>
      </c>
      <c r="AD533" s="1015"/>
      <c r="AE533" s="1016"/>
      <c r="AF533" s="1017"/>
    </row>
    <row r="534" spans="1:32" ht="15" customHeight="1" x14ac:dyDescent="0.2">
      <c r="A534" s="11">
        <v>139</v>
      </c>
      <c r="B534" s="271"/>
      <c r="C534" s="281"/>
      <c r="D534" s="281"/>
      <c r="E534" s="282"/>
      <c r="F534" s="1475" t="str">
        <f>'2. CAD NCCF'!F534:L534</f>
        <v>Non-agency RMBS, high rated</v>
      </c>
      <c r="G534" s="1476"/>
      <c r="H534" s="1476"/>
      <c r="I534" s="1476"/>
      <c r="J534" s="1476"/>
      <c r="K534" s="1476"/>
      <c r="L534" s="1477"/>
      <c r="M534" s="690">
        <v>0</v>
      </c>
      <c r="N534" s="691">
        <v>0</v>
      </c>
      <c r="O534" s="692">
        <v>0</v>
      </c>
      <c r="P534" s="692">
        <v>0</v>
      </c>
      <c r="Q534" s="697">
        <v>0</v>
      </c>
      <c r="R534" s="692">
        <v>0</v>
      </c>
      <c r="S534" s="693">
        <v>0</v>
      </c>
      <c r="T534" s="692">
        <v>0</v>
      </c>
      <c r="U534" s="693">
        <v>0</v>
      </c>
      <c r="V534" s="692">
        <v>0</v>
      </c>
      <c r="W534" s="693">
        <v>0</v>
      </c>
      <c r="X534" s="692">
        <v>0</v>
      </c>
      <c r="Y534" s="693">
        <v>0</v>
      </c>
      <c r="Z534" s="692">
        <v>0</v>
      </c>
      <c r="AA534" s="693">
        <v>0</v>
      </c>
      <c r="AB534" s="698">
        <v>0</v>
      </c>
      <c r="AC534" s="690">
        <v>0</v>
      </c>
      <c r="AD534" s="1015"/>
      <c r="AE534" s="1016"/>
      <c r="AF534" s="1017"/>
    </row>
    <row r="535" spans="1:32" ht="15" customHeight="1" x14ac:dyDescent="0.2">
      <c r="A535" s="11">
        <v>140</v>
      </c>
      <c r="B535" s="271"/>
      <c r="C535" s="281"/>
      <c r="D535" s="281"/>
      <c r="E535" s="282"/>
      <c r="F535" s="1475" t="str">
        <f>'2. CAD NCCF'!F535:L535</f>
        <v>Non-agency RMBS, medium rated</v>
      </c>
      <c r="G535" s="1476"/>
      <c r="H535" s="1476"/>
      <c r="I535" s="1476"/>
      <c r="J535" s="1476"/>
      <c r="K535" s="1476"/>
      <c r="L535" s="1477"/>
      <c r="M535" s="690">
        <v>0</v>
      </c>
      <c r="N535" s="691">
        <v>0</v>
      </c>
      <c r="O535" s="692">
        <v>0</v>
      </c>
      <c r="P535" s="692">
        <v>0</v>
      </c>
      <c r="Q535" s="697">
        <v>0</v>
      </c>
      <c r="R535" s="692">
        <v>0</v>
      </c>
      <c r="S535" s="693">
        <v>0</v>
      </c>
      <c r="T535" s="692">
        <v>0</v>
      </c>
      <c r="U535" s="693">
        <v>0</v>
      </c>
      <c r="V535" s="692">
        <v>0</v>
      </c>
      <c r="W535" s="693">
        <v>0</v>
      </c>
      <c r="X535" s="692">
        <v>0</v>
      </c>
      <c r="Y535" s="693">
        <v>0</v>
      </c>
      <c r="Z535" s="692">
        <v>0</v>
      </c>
      <c r="AA535" s="693">
        <v>0</v>
      </c>
      <c r="AB535" s="698">
        <v>0</v>
      </c>
      <c r="AC535" s="690">
        <v>0</v>
      </c>
      <c r="AD535" s="1015"/>
      <c r="AE535" s="1016"/>
      <c r="AF535" s="1017"/>
    </row>
    <row r="536" spans="1:32" ht="15" customHeight="1" x14ac:dyDescent="0.2">
      <c r="A536" s="11">
        <v>141</v>
      </c>
      <c r="B536" s="271"/>
      <c r="C536" s="281"/>
      <c r="D536" s="281"/>
      <c r="E536" s="282"/>
      <c r="F536" s="1475" t="str">
        <f>'2. CAD NCCF'!F536:L536</f>
        <v>Non-agency RMBS, low or not rated</v>
      </c>
      <c r="G536" s="1476"/>
      <c r="H536" s="1476"/>
      <c r="I536" s="1476"/>
      <c r="J536" s="1476"/>
      <c r="K536" s="1476"/>
      <c r="L536" s="1477"/>
      <c r="M536" s="690">
        <v>0</v>
      </c>
      <c r="N536" s="691">
        <v>0</v>
      </c>
      <c r="O536" s="692">
        <v>0</v>
      </c>
      <c r="P536" s="692">
        <v>0</v>
      </c>
      <c r="Q536" s="697">
        <v>0</v>
      </c>
      <c r="R536" s="692">
        <v>0</v>
      </c>
      <c r="S536" s="693">
        <v>0</v>
      </c>
      <c r="T536" s="692">
        <v>0</v>
      </c>
      <c r="U536" s="693">
        <v>0</v>
      </c>
      <c r="V536" s="692">
        <v>0</v>
      </c>
      <c r="W536" s="693">
        <v>0</v>
      </c>
      <c r="X536" s="692">
        <v>0</v>
      </c>
      <c r="Y536" s="693">
        <v>0</v>
      </c>
      <c r="Z536" s="692">
        <v>0</v>
      </c>
      <c r="AA536" s="693">
        <v>0</v>
      </c>
      <c r="AB536" s="698">
        <v>0</v>
      </c>
      <c r="AC536" s="690">
        <v>0</v>
      </c>
      <c r="AD536" s="1015"/>
      <c r="AE536" s="1016"/>
      <c r="AF536" s="1017"/>
    </row>
    <row r="537" spans="1:32" ht="15" customHeight="1" x14ac:dyDescent="0.2">
      <c r="A537" s="11">
        <v>142</v>
      </c>
      <c r="B537" s="271"/>
      <c r="C537" s="281"/>
      <c r="D537" s="1472" t="str">
        <f>'2. CAD NCCF'!D537:AF537</f>
        <v>Corporate bonds and paper (CBP)</v>
      </c>
      <c r="E537" s="1473"/>
      <c r="F537" s="1473"/>
      <c r="G537" s="1473"/>
      <c r="H537" s="1473"/>
      <c r="I537" s="1473"/>
      <c r="J537" s="1473"/>
      <c r="K537" s="1473"/>
      <c r="L537" s="1473"/>
      <c r="M537" s="1473"/>
      <c r="N537" s="1473"/>
      <c r="O537" s="1473"/>
      <c r="P537" s="1473"/>
      <c r="Q537" s="1473"/>
      <c r="R537" s="1473"/>
      <c r="S537" s="1473"/>
      <c r="T537" s="1473"/>
      <c r="U537" s="1473"/>
      <c r="V537" s="1473"/>
      <c r="W537" s="1473"/>
      <c r="X537" s="1473"/>
      <c r="Y537" s="1473"/>
      <c r="Z537" s="1473"/>
      <c r="AA537" s="1473"/>
      <c r="AB537" s="1473"/>
      <c r="AC537" s="1473"/>
      <c r="AD537" s="1473"/>
      <c r="AE537" s="1473"/>
      <c r="AF537" s="1474"/>
    </row>
    <row r="538" spans="1:32" ht="15" customHeight="1" x14ac:dyDescent="0.2">
      <c r="A538" s="11">
        <v>143</v>
      </c>
      <c r="B538" s="271"/>
      <c r="C538" s="281"/>
      <c r="D538" s="281"/>
      <c r="E538" s="1445" t="str">
        <f>'2. CAD NCCF'!E538:L538</f>
        <v>Non-FI issued CBP, high rated</v>
      </c>
      <c r="F538" s="1446"/>
      <c r="G538" s="1446"/>
      <c r="H538" s="1446"/>
      <c r="I538" s="1446"/>
      <c r="J538" s="1446"/>
      <c r="K538" s="1446"/>
      <c r="L538" s="1447"/>
      <c r="M538" s="399">
        <f>SUBTOTAL(9,M539:M540)</f>
        <v>0</v>
      </c>
      <c r="N538" s="402">
        <f t="shared" ref="N538:AC538" si="119">SUBTOTAL(9,N539:N540)</f>
        <v>0</v>
      </c>
      <c r="O538" s="406">
        <f t="shared" si="119"/>
        <v>0</v>
      </c>
      <c r="P538" s="405">
        <f t="shared" si="119"/>
        <v>0</v>
      </c>
      <c r="Q538" s="407">
        <f t="shared" si="119"/>
        <v>0</v>
      </c>
      <c r="R538" s="406">
        <f t="shared" si="119"/>
        <v>0</v>
      </c>
      <c r="S538" s="406">
        <f t="shared" si="119"/>
        <v>0</v>
      </c>
      <c r="T538" s="406">
        <f t="shared" si="119"/>
        <v>0</v>
      </c>
      <c r="U538" s="406">
        <f t="shared" si="119"/>
        <v>0</v>
      </c>
      <c r="V538" s="406">
        <f t="shared" si="119"/>
        <v>0</v>
      </c>
      <c r="W538" s="406">
        <f t="shared" si="119"/>
        <v>0</v>
      </c>
      <c r="X538" s="406">
        <f t="shared" si="119"/>
        <v>0</v>
      </c>
      <c r="Y538" s="406">
        <f t="shared" si="119"/>
        <v>0</v>
      </c>
      <c r="Z538" s="406">
        <f t="shared" si="119"/>
        <v>0</v>
      </c>
      <c r="AA538" s="406">
        <f t="shared" si="119"/>
        <v>0</v>
      </c>
      <c r="AB538" s="416">
        <f t="shared" si="119"/>
        <v>0</v>
      </c>
      <c r="AC538" s="399">
        <f t="shared" si="119"/>
        <v>0</v>
      </c>
      <c r="AD538" s="1015"/>
      <c r="AE538" s="1016"/>
      <c r="AF538" s="1017"/>
    </row>
    <row r="539" spans="1:32" ht="15" customHeight="1" x14ac:dyDescent="0.2">
      <c r="A539" s="11">
        <v>144</v>
      </c>
      <c r="B539" s="271"/>
      <c r="C539" s="281"/>
      <c r="D539" s="281"/>
      <c r="E539" s="282"/>
      <c r="F539" s="1475" t="str">
        <f>'2. CAD NCCF'!F539:L539</f>
        <v>Non-FI issued unsecured bond and paper, high rated</v>
      </c>
      <c r="G539" s="1476"/>
      <c r="H539" s="1476"/>
      <c r="I539" s="1476"/>
      <c r="J539" s="1476"/>
      <c r="K539" s="1476"/>
      <c r="L539" s="1477"/>
      <c r="M539" s="690">
        <v>0</v>
      </c>
      <c r="N539" s="691">
        <v>0</v>
      </c>
      <c r="O539" s="692">
        <v>0</v>
      </c>
      <c r="P539" s="692">
        <v>0</v>
      </c>
      <c r="Q539" s="697">
        <v>0</v>
      </c>
      <c r="R539" s="692">
        <v>0</v>
      </c>
      <c r="S539" s="693">
        <v>0</v>
      </c>
      <c r="T539" s="692">
        <v>0</v>
      </c>
      <c r="U539" s="693">
        <v>0</v>
      </c>
      <c r="V539" s="692">
        <v>0</v>
      </c>
      <c r="W539" s="693">
        <v>0</v>
      </c>
      <c r="X539" s="692">
        <v>0</v>
      </c>
      <c r="Y539" s="693">
        <v>0</v>
      </c>
      <c r="Z539" s="692">
        <v>0</v>
      </c>
      <c r="AA539" s="693">
        <v>0</v>
      </c>
      <c r="AB539" s="698">
        <v>0</v>
      </c>
      <c r="AC539" s="690">
        <v>0</v>
      </c>
      <c r="AD539" s="1015"/>
      <c r="AE539" s="1016"/>
      <c r="AF539" s="1017"/>
    </row>
    <row r="540" spans="1:32" ht="15" customHeight="1" x14ac:dyDescent="0.2">
      <c r="A540" s="11">
        <v>145</v>
      </c>
      <c r="B540" s="271"/>
      <c r="C540" s="281"/>
      <c r="D540" s="281"/>
      <c r="E540" s="282"/>
      <c r="F540" s="1475" t="str">
        <f>'2. CAD NCCF'!F540:L540</f>
        <v>Non-FI issued covered bonds, high rated</v>
      </c>
      <c r="G540" s="1476"/>
      <c r="H540" s="1476"/>
      <c r="I540" s="1476"/>
      <c r="J540" s="1476"/>
      <c r="K540" s="1476"/>
      <c r="L540" s="1477"/>
      <c r="M540" s="690">
        <v>0</v>
      </c>
      <c r="N540" s="691">
        <v>0</v>
      </c>
      <c r="O540" s="692">
        <v>0</v>
      </c>
      <c r="P540" s="692">
        <v>0</v>
      </c>
      <c r="Q540" s="697">
        <v>0</v>
      </c>
      <c r="R540" s="692">
        <v>0</v>
      </c>
      <c r="S540" s="693">
        <v>0</v>
      </c>
      <c r="T540" s="692">
        <v>0</v>
      </c>
      <c r="U540" s="693">
        <v>0</v>
      </c>
      <c r="V540" s="692">
        <v>0</v>
      </c>
      <c r="W540" s="693">
        <v>0</v>
      </c>
      <c r="X540" s="692">
        <v>0</v>
      </c>
      <c r="Y540" s="693">
        <v>0</v>
      </c>
      <c r="Z540" s="692">
        <v>0</v>
      </c>
      <c r="AA540" s="693">
        <v>0</v>
      </c>
      <c r="AB540" s="698">
        <v>0</v>
      </c>
      <c r="AC540" s="690">
        <v>0</v>
      </c>
      <c r="AD540" s="1015"/>
      <c r="AE540" s="1016"/>
      <c r="AF540" s="1017"/>
    </row>
    <row r="541" spans="1:32" ht="15" customHeight="1" x14ac:dyDescent="0.2">
      <c r="A541" s="11">
        <v>146</v>
      </c>
      <c r="B541" s="271"/>
      <c r="C541" s="281"/>
      <c r="D541" s="281"/>
      <c r="E541" s="1445" t="str">
        <f>'2. CAD NCCF'!E541:L541</f>
        <v>FI issued CBP, high rated</v>
      </c>
      <c r="F541" s="1446"/>
      <c r="G541" s="1446"/>
      <c r="H541" s="1446"/>
      <c r="I541" s="1446"/>
      <c r="J541" s="1446"/>
      <c r="K541" s="1446"/>
      <c r="L541" s="1447"/>
      <c r="M541" s="399">
        <f>SUBTOTAL(9,M542:M544)</f>
        <v>0</v>
      </c>
      <c r="N541" s="402">
        <f t="shared" ref="N541:AC541" si="120">SUBTOTAL(9,N542:N544)</f>
        <v>0</v>
      </c>
      <c r="O541" s="406">
        <f t="shared" si="120"/>
        <v>0</v>
      </c>
      <c r="P541" s="405">
        <f t="shared" si="120"/>
        <v>0</v>
      </c>
      <c r="Q541" s="407">
        <f t="shared" si="120"/>
        <v>0</v>
      </c>
      <c r="R541" s="406">
        <f t="shared" si="120"/>
        <v>0</v>
      </c>
      <c r="S541" s="406">
        <f t="shared" si="120"/>
        <v>0</v>
      </c>
      <c r="T541" s="406">
        <f t="shared" si="120"/>
        <v>0</v>
      </c>
      <c r="U541" s="406">
        <f t="shared" si="120"/>
        <v>0</v>
      </c>
      <c r="V541" s="406">
        <f t="shared" si="120"/>
        <v>0</v>
      </c>
      <c r="W541" s="406">
        <f t="shared" si="120"/>
        <v>0</v>
      </c>
      <c r="X541" s="406">
        <f t="shared" si="120"/>
        <v>0</v>
      </c>
      <c r="Y541" s="406">
        <f t="shared" si="120"/>
        <v>0</v>
      </c>
      <c r="Z541" s="406">
        <f t="shared" si="120"/>
        <v>0</v>
      </c>
      <c r="AA541" s="406">
        <f t="shared" si="120"/>
        <v>0</v>
      </c>
      <c r="AB541" s="416">
        <f t="shared" si="120"/>
        <v>0</v>
      </c>
      <c r="AC541" s="399">
        <f t="shared" si="120"/>
        <v>0</v>
      </c>
      <c r="AD541" s="1015"/>
      <c r="AE541" s="1016"/>
      <c r="AF541" s="1017"/>
    </row>
    <row r="542" spans="1:32" ht="15" customHeight="1" x14ac:dyDescent="0.2">
      <c r="A542" s="11">
        <v>147</v>
      </c>
      <c r="B542" s="271"/>
      <c r="C542" s="281"/>
      <c r="D542" s="281"/>
      <c r="E542" s="282"/>
      <c r="F542" s="1475" t="str">
        <f>'2. CAD NCCF'!F542:L542</f>
        <v>FI issued unsecured bonds and paper, high rated</v>
      </c>
      <c r="G542" s="1476"/>
      <c r="H542" s="1476"/>
      <c r="I542" s="1476"/>
      <c r="J542" s="1476"/>
      <c r="K542" s="1476"/>
      <c r="L542" s="1477"/>
      <c r="M542" s="690">
        <v>0</v>
      </c>
      <c r="N542" s="691">
        <v>0</v>
      </c>
      <c r="O542" s="692">
        <v>0</v>
      </c>
      <c r="P542" s="692">
        <v>0</v>
      </c>
      <c r="Q542" s="697">
        <v>0</v>
      </c>
      <c r="R542" s="692">
        <v>0</v>
      </c>
      <c r="S542" s="693">
        <v>0</v>
      </c>
      <c r="T542" s="692">
        <v>0</v>
      </c>
      <c r="U542" s="693">
        <v>0</v>
      </c>
      <c r="V542" s="692">
        <v>0</v>
      </c>
      <c r="W542" s="693">
        <v>0</v>
      </c>
      <c r="X542" s="692">
        <v>0</v>
      </c>
      <c r="Y542" s="693">
        <v>0</v>
      </c>
      <c r="Z542" s="692">
        <v>0</v>
      </c>
      <c r="AA542" s="693">
        <v>0</v>
      </c>
      <c r="AB542" s="698">
        <v>0</v>
      </c>
      <c r="AC542" s="690">
        <v>0</v>
      </c>
      <c r="AD542" s="1015"/>
      <c r="AE542" s="1016"/>
      <c r="AF542" s="1017"/>
    </row>
    <row r="543" spans="1:32" ht="15" customHeight="1" x14ac:dyDescent="0.2">
      <c r="A543" s="11">
        <v>148</v>
      </c>
      <c r="B543" s="271"/>
      <c r="C543" s="281"/>
      <c r="D543" s="281"/>
      <c r="E543" s="282"/>
      <c r="F543" s="1475" t="str">
        <f>'2. CAD NCCF'!F543:L543</f>
        <v>FI issued covered bonds, high rated</v>
      </c>
      <c r="G543" s="1476"/>
      <c r="H543" s="1476"/>
      <c r="I543" s="1476"/>
      <c r="J543" s="1476"/>
      <c r="K543" s="1476"/>
      <c r="L543" s="1477"/>
      <c r="M543" s="690">
        <v>0</v>
      </c>
      <c r="N543" s="691">
        <v>0</v>
      </c>
      <c r="O543" s="692">
        <v>0</v>
      </c>
      <c r="P543" s="692">
        <v>0</v>
      </c>
      <c r="Q543" s="697">
        <v>0</v>
      </c>
      <c r="R543" s="692">
        <v>0</v>
      </c>
      <c r="S543" s="693">
        <v>0</v>
      </c>
      <c r="T543" s="692">
        <v>0</v>
      </c>
      <c r="U543" s="693">
        <v>0</v>
      </c>
      <c r="V543" s="692">
        <v>0</v>
      </c>
      <c r="W543" s="693">
        <v>0</v>
      </c>
      <c r="X543" s="692">
        <v>0</v>
      </c>
      <c r="Y543" s="693">
        <v>0</v>
      </c>
      <c r="Z543" s="692">
        <v>0</v>
      </c>
      <c r="AA543" s="693">
        <v>0</v>
      </c>
      <c r="AB543" s="698">
        <v>0</v>
      </c>
      <c r="AC543" s="690">
        <v>0</v>
      </c>
      <c r="AD543" s="1015"/>
      <c r="AE543" s="1016"/>
      <c r="AF543" s="1017"/>
    </row>
    <row r="544" spans="1:32" ht="15" customHeight="1" x14ac:dyDescent="0.2">
      <c r="A544" s="11">
        <v>149</v>
      </c>
      <c r="B544" s="271"/>
      <c r="C544" s="281"/>
      <c r="D544" s="281"/>
      <c r="E544" s="282"/>
      <c r="F544" s="1475" t="str">
        <f>'2. CAD NCCF'!F544:L544</f>
        <v>FI issued jumbo covered bonds, high rated</v>
      </c>
      <c r="G544" s="1476"/>
      <c r="H544" s="1476"/>
      <c r="I544" s="1476"/>
      <c r="J544" s="1476"/>
      <c r="K544" s="1476"/>
      <c r="L544" s="1477"/>
      <c r="M544" s="690">
        <v>0</v>
      </c>
      <c r="N544" s="691">
        <v>0</v>
      </c>
      <c r="O544" s="692">
        <v>0</v>
      </c>
      <c r="P544" s="692">
        <v>0</v>
      </c>
      <c r="Q544" s="697">
        <v>0</v>
      </c>
      <c r="R544" s="692">
        <v>0</v>
      </c>
      <c r="S544" s="693">
        <v>0</v>
      </c>
      <c r="T544" s="692">
        <v>0</v>
      </c>
      <c r="U544" s="693">
        <v>0</v>
      </c>
      <c r="V544" s="692">
        <v>0</v>
      </c>
      <c r="W544" s="693">
        <v>0</v>
      </c>
      <c r="X544" s="692">
        <v>0</v>
      </c>
      <c r="Y544" s="693">
        <v>0</v>
      </c>
      <c r="Z544" s="692">
        <v>0</v>
      </c>
      <c r="AA544" s="693">
        <v>0</v>
      </c>
      <c r="AB544" s="698">
        <v>0</v>
      </c>
      <c r="AC544" s="690">
        <v>0</v>
      </c>
      <c r="AD544" s="1015"/>
      <c r="AE544" s="1016"/>
      <c r="AF544" s="1017"/>
    </row>
    <row r="545" spans="1:32" ht="15" customHeight="1" x14ac:dyDescent="0.2">
      <c r="A545" s="11">
        <v>150</v>
      </c>
      <c r="B545" s="271"/>
      <c r="C545" s="281"/>
      <c r="D545" s="281"/>
      <c r="E545" s="1445" t="str">
        <f>'2. CAD NCCF'!E545:L545</f>
        <v>Non-FI issued CBP, medium rated</v>
      </c>
      <c r="F545" s="1446"/>
      <c r="G545" s="1446"/>
      <c r="H545" s="1446"/>
      <c r="I545" s="1446"/>
      <c r="J545" s="1446"/>
      <c r="K545" s="1446"/>
      <c r="L545" s="1447"/>
      <c r="M545" s="399">
        <f>SUBTOTAL(9,M546:M547)</f>
        <v>0</v>
      </c>
      <c r="N545" s="402">
        <f t="shared" ref="N545:AC545" si="121">SUBTOTAL(9,N546:N547)</f>
        <v>0</v>
      </c>
      <c r="O545" s="406">
        <f t="shared" si="121"/>
        <v>0</v>
      </c>
      <c r="P545" s="405">
        <f t="shared" si="121"/>
        <v>0</v>
      </c>
      <c r="Q545" s="407">
        <f t="shared" si="121"/>
        <v>0</v>
      </c>
      <c r="R545" s="406">
        <f t="shared" si="121"/>
        <v>0</v>
      </c>
      <c r="S545" s="406">
        <f t="shared" si="121"/>
        <v>0</v>
      </c>
      <c r="T545" s="406">
        <f t="shared" si="121"/>
        <v>0</v>
      </c>
      <c r="U545" s="406">
        <f t="shared" si="121"/>
        <v>0</v>
      </c>
      <c r="V545" s="406">
        <f t="shared" si="121"/>
        <v>0</v>
      </c>
      <c r="W545" s="406">
        <f t="shared" si="121"/>
        <v>0</v>
      </c>
      <c r="X545" s="406">
        <f t="shared" si="121"/>
        <v>0</v>
      </c>
      <c r="Y545" s="406">
        <f t="shared" si="121"/>
        <v>0</v>
      </c>
      <c r="Z545" s="406">
        <f t="shared" si="121"/>
        <v>0</v>
      </c>
      <c r="AA545" s="406">
        <f t="shared" si="121"/>
        <v>0</v>
      </c>
      <c r="AB545" s="416">
        <f t="shared" si="121"/>
        <v>0</v>
      </c>
      <c r="AC545" s="399">
        <f t="shared" si="121"/>
        <v>0</v>
      </c>
      <c r="AD545" s="1015"/>
      <c r="AE545" s="1016"/>
      <c r="AF545" s="1017"/>
    </row>
    <row r="546" spans="1:32" ht="15" customHeight="1" x14ac:dyDescent="0.2">
      <c r="A546" s="11">
        <v>151</v>
      </c>
      <c r="B546" s="271"/>
      <c r="C546" s="281"/>
      <c r="D546" s="281"/>
      <c r="E546" s="282"/>
      <c r="F546" s="1475" t="str">
        <f>'2. CAD NCCF'!F546:L546</f>
        <v>Non-FI issued unsecured bonds and paper, medium rated</v>
      </c>
      <c r="G546" s="1476"/>
      <c r="H546" s="1476"/>
      <c r="I546" s="1476"/>
      <c r="J546" s="1476"/>
      <c r="K546" s="1476"/>
      <c r="L546" s="1477"/>
      <c r="M546" s="690">
        <v>0</v>
      </c>
      <c r="N546" s="691">
        <v>0</v>
      </c>
      <c r="O546" s="692">
        <v>0</v>
      </c>
      <c r="P546" s="692">
        <v>0</v>
      </c>
      <c r="Q546" s="697">
        <v>0</v>
      </c>
      <c r="R546" s="692">
        <v>0</v>
      </c>
      <c r="S546" s="693">
        <v>0</v>
      </c>
      <c r="T546" s="692">
        <v>0</v>
      </c>
      <c r="U546" s="693">
        <v>0</v>
      </c>
      <c r="V546" s="692">
        <v>0</v>
      </c>
      <c r="W546" s="693">
        <v>0</v>
      </c>
      <c r="X546" s="692">
        <v>0</v>
      </c>
      <c r="Y546" s="693">
        <v>0</v>
      </c>
      <c r="Z546" s="692">
        <v>0</v>
      </c>
      <c r="AA546" s="693">
        <v>0</v>
      </c>
      <c r="AB546" s="698">
        <v>0</v>
      </c>
      <c r="AC546" s="690">
        <v>0</v>
      </c>
      <c r="AD546" s="1015"/>
      <c r="AE546" s="1016"/>
      <c r="AF546" s="1017"/>
    </row>
    <row r="547" spans="1:32" ht="15" customHeight="1" x14ac:dyDescent="0.2">
      <c r="A547" s="11">
        <v>152</v>
      </c>
      <c r="B547" s="271"/>
      <c r="C547" s="281"/>
      <c r="D547" s="281"/>
      <c r="E547" s="282"/>
      <c r="F547" s="1475" t="str">
        <f>'2. CAD NCCF'!F547:L547</f>
        <v>Non-FI issued covered bonds, medium rated</v>
      </c>
      <c r="G547" s="1476"/>
      <c r="H547" s="1476"/>
      <c r="I547" s="1476"/>
      <c r="J547" s="1476"/>
      <c r="K547" s="1476"/>
      <c r="L547" s="1477"/>
      <c r="M547" s="690">
        <v>0</v>
      </c>
      <c r="N547" s="691">
        <v>0</v>
      </c>
      <c r="O547" s="692">
        <v>0</v>
      </c>
      <c r="P547" s="692">
        <v>0</v>
      </c>
      <c r="Q547" s="697">
        <v>0</v>
      </c>
      <c r="R547" s="692">
        <v>0</v>
      </c>
      <c r="S547" s="693">
        <v>0</v>
      </c>
      <c r="T547" s="692">
        <v>0</v>
      </c>
      <c r="U547" s="693">
        <v>0</v>
      </c>
      <c r="V547" s="692">
        <v>0</v>
      </c>
      <c r="W547" s="693">
        <v>0</v>
      </c>
      <c r="X547" s="692">
        <v>0</v>
      </c>
      <c r="Y547" s="693">
        <v>0</v>
      </c>
      <c r="Z547" s="692">
        <v>0</v>
      </c>
      <c r="AA547" s="693">
        <v>0</v>
      </c>
      <c r="AB547" s="698">
        <v>0</v>
      </c>
      <c r="AC547" s="690">
        <v>0</v>
      </c>
      <c r="AD547" s="1015"/>
      <c r="AE547" s="1016"/>
      <c r="AF547" s="1017"/>
    </row>
    <row r="548" spans="1:32" ht="15" customHeight="1" x14ac:dyDescent="0.2">
      <c r="A548" s="11">
        <v>153</v>
      </c>
      <c r="B548" s="271"/>
      <c r="C548" s="281"/>
      <c r="D548" s="281"/>
      <c r="E548" s="1445" t="str">
        <f>'2. CAD NCCF'!E548:L548</f>
        <v>FI issued CBP, medium rated</v>
      </c>
      <c r="F548" s="1446"/>
      <c r="G548" s="1446"/>
      <c r="H548" s="1446"/>
      <c r="I548" s="1446"/>
      <c r="J548" s="1446"/>
      <c r="K548" s="1446"/>
      <c r="L548" s="1447"/>
      <c r="M548" s="399">
        <f>SUBTOTAL(9,M549:M551)</f>
        <v>0</v>
      </c>
      <c r="N548" s="402">
        <f t="shared" ref="N548:AC548" si="122">SUBTOTAL(9,N549:N551)</f>
        <v>0</v>
      </c>
      <c r="O548" s="406">
        <f t="shared" si="122"/>
        <v>0</v>
      </c>
      <c r="P548" s="405">
        <f t="shared" si="122"/>
        <v>0</v>
      </c>
      <c r="Q548" s="407">
        <f t="shared" si="122"/>
        <v>0</v>
      </c>
      <c r="R548" s="406">
        <f t="shared" si="122"/>
        <v>0</v>
      </c>
      <c r="S548" s="406">
        <f t="shared" si="122"/>
        <v>0</v>
      </c>
      <c r="T548" s="406">
        <f t="shared" si="122"/>
        <v>0</v>
      </c>
      <c r="U548" s="406">
        <f t="shared" si="122"/>
        <v>0</v>
      </c>
      <c r="V548" s="406">
        <f t="shared" si="122"/>
        <v>0</v>
      </c>
      <c r="W548" s="406">
        <f t="shared" si="122"/>
        <v>0</v>
      </c>
      <c r="X548" s="406">
        <f t="shared" si="122"/>
        <v>0</v>
      </c>
      <c r="Y548" s="406">
        <f t="shared" si="122"/>
        <v>0</v>
      </c>
      <c r="Z548" s="406">
        <f t="shared" si="122"/>
        <v>0</v>
      </c>
      <c r="AA548" s="406">
        <f t="shared" si="122"/>
        <v>0</v>
      </c>
      <c r="AB548" s="416">
        <f t="shared" si="122"/>
        <v>0</v>
      </c>
      <c r="AC548" s="399">
        <f t="shared" si="122"/>
        <v>0</v>
      </c>
      <c r="AD548" s="1015"/>
      <c r="AE548" s="1016"/>
      <c r="AF548" s="1017"/>
    </row>
    <row r="549" spans="1:32" ht="15" customHeight="1" x14ac:dyDescent="0.2">
      <c r="A549" s="11">
        <v>154</v>
      </c>
      <c r="B549" s="271"/>
      <c r="C549" s="281"/>
      <c r="D549" s="281"/>
      <c r="E549" s="282"/>
      <c r="F549" s="1475" t="str">
        <f>'2. CAD NCCF'!F549:L549</f>
        <v>FI issued unsecured bonds and paper, medium rated</v>
      </c>
      <c r="G549" s="1476"/>
      <c r="H549" s="1476"/>
      <c r="I549" s="1476"/>
      <c r="J549" s="1476"/>
      <c r="K549" s="1476"/>
      <c r="L549" s="1477"/>
      <c r="M549" s="690">
        <v>0</v>
      </c>
      <c r="N549" s="691">
        <v>0</v>
      </c>
      <c r="O549" s="692">
        <v>0</v>
      </c>
      <c r="P549" s="692">
        <v>0</v>
      </c>
      <c r="Q549" s="697">
        <v>0</v>
      </c>
      <c r="R549" s="692">
        <v>0</v>
      </c>
      <c r="S549" s="693">
        <v>0</v>
      </c>
      <c r="T549" s="692">
        <v>0</v>
      </c>
      <c r="U549" s="693">
        <v>0</v>
      </c>
      <c r="V549" s="692">
        <v>0</v>
      </c>
      <c r="W549" s="693">
        <v>0</v>
      </c>
      <c r="X549" s="692">
        <v>0</v>
      </c>
      <c r="Y549" s="693">
        <v>0</v>
      </c>
      <c r="Z549" s="692">
        <v>0</v>
      </c>
      <c r="AA549" s="693">
        <v>0</v>
      </c>
      <c r="AB549" s="698">
        <v>0</v>
      </c>
      <c r="AC549" s="690">
        <v>0</v>
      </c>
      <c r="AD549" s="1015"/>
      <c r="AE549" s="1016"/>
      <c r="AF549" s="1017"/>
    </row>
    <row r="550" spans="1:32" ht="15" customHeight="1" x14ac:dyDescent="0.2">
      <c r="A550" s="11">
        <v>155</v>
      </c>
      <c r="B550" s="271"/>
      <c r="C550" s="281"/>
      <c r="D550" s="281"/>
      <c r="E550" s="282"/>
      <c r="F550" s="1475" t="str">
        <f>'2. CAD NCCF'!F550:L550</f>
        <v>FI issued covered bonds, medium rated</v>
      </c>
      <c r="G550" s="1476"/>
      <c r="H550" s="1476"/>
      <c r="I550" s="1476"/>
      <c r="J550" s="1476"/>
      <c r="K550" s="1476"/>
      <c r="L550" s="1477"/>
      <c r="M550" s="690">
        <v>0</v>
      </c>
      <c r="N550" s="691">
        <v>0</v>
      </c>
      <c r="O550" s="692">
        <v>0</v>
      </c>
      <c r="P550" s="692">
        <v>0</v>
      </c>
      <c r="Q550" s="697">
        <v>0</v>
      </c>
      <c r="R550" s="692">
        <v>0</v>
      </c>
      <c r="S550" s="693">
        <v>0</v>
      </c>
      <c r="T550" s="692">
        <v>0</v>
      </c>
      <c r="U550" s="693">
        <v>0</v>
      </c>
      <c r="V550" s="692">
        <v>0</v>
      </c>
      <c r="W550" s="693">
        <v>0</v>
      </c>
      <c r="X550" s="692">
        <v>0</v>
      </c>
      <c r="Y550" s="693">
        <v>0</v>
      </c>
      <c r="Z550" s="692">
        <v>0</v>
      </c>
      <c r="AA550" s="693">
        <v>0</v>
      </c>
      <c r="AB550" s="698">
        <v>0</v>
      </c>
      <c r="AC550" s="690">
        <v>0</v>
      </c>
      <c r="AD550" s="1015"/>
      <c r="AE550" s="1016"/>
      <c r="AF550" s="1017"/>
    </row>
    <row r="551" spans="1:32" ht="15" customHeight="1" x14ac:dyDescent="0.2">
      <c r="A551" s="11">
        <v>156</v>
      </c>
      <c r="B551" s="271"/>
      <c r="C551" s="281"/>
      <c r="D551" s="281"/>
      <c r="E551" s="282"/>
      <c r="F551" s="1475" t="str">
        <f>'2. CAD NCCF'!F551:L551</f>
        <v>FI issued jumbo covered bonds, medium rated</v>
      </c>
      <c r="G551" s="1476"/>
      <c r="H551" s="1476"/>
      <c r="I551" s="1476"/>
      <c r="J551" s="1476"/>
      <c r="K551" s="1476"/>
      <c r="L551" s="1477"/>
      <c r="M551" s="690">
        <v>0</v>
      </c>
      <c r="N551" s="691">
        <v>0</v>
      </c>
      <c r="O551" s="692">
        <v>0</v>
      </c>
      <c r="P551" s="692">
        <v>0</v>
      </c>
      <c r="Q551" s="697">
        <v>0</v>
      </c>
      <c r="R551" s="692">
        <v>0</v>
      </c>
      <c r="S551" s="693">
        <v>0</v>
      </c>
      <c r="T551" s="692">
        <v>0</v>
      </c>
      <c r="U551" s="693">
        <v>0</v>
      </c>
      <c r="V551" s="692">
        <v>0</v>
      </c>
      <c r="W551" s="693">
        <v>0</v>
      </c>
      <c r="X551" s="692">
        <v>0</v>
      </c>
      <c r="Y551" s="693">
        <v>0</v>
      </c>
      <c r="Z551" s="692">
        <v>0</v>
      </c>
      <c r="AA551" s="693">
        <v>0</v>
      </c>
      <c r="AB551" s="698">
        <v>0</v>
      </c>
      <c r="AC551" s="690">
        <v>0</v>
      </c>
      <c r="AD551" s="1015"/>
      <c r="AE551" s="1016"/>
      <c r="AF551" s="1017"/>
    </row>
    <row r="552" spans="1:32" ht="15" customHeight="1" x14ac:dyDescent="0.2">
      <c r="A552" s="11">
        <v>157</v>
      </c>
      <c r="B552" s="271"/>
      <c r="C552" s="281"/>
      <c r="D552" s="281"/>
      <c r="E552" s="1445" t="str">
        <f>'2. CAD NCCF'!E552:L552</f>
        <v>Non-FI issued CBP, low or not rated</v>
      </c>
      <c r="F552" s="1446"/>
      <c r="G552" s="1446"/>
      <c r="H552" s="1446"/>
      <c r="I552" s="1446"/>
      <c r="J552" s="1446"/>
      <c r="K552" s="1446"/>
      <c r="L552" s="1447"/>
      <c r="M552" s="399">
        <f>SUBTOTAL(9,M553:M554)</f>
        <v>0</v>
      </c>
      <c r="N552" s="402">
        <f t="shared" ref="N552:AC552" si="123">SUBTOTAL(9,N553:N554)</f>
        <v>0</v>
      </c>
      <c r="O552" s="406">
        <f t="shared" si="123"/>
        <v>0</v>
      </c>
      <c r="P552" s="405">
        <f t="shared" si="123"/>
        <v>0</v>
      </c>
      <c r="Q552" s="407">
        <f t="shared" si="123"/>
        <v>0</v>
      </c>
      <c r="R552" s="406">
        <f t="shared" si="123"/>
        <v>0</v>
      </c>
      <c r="S552" s="406">
        <f t="shared" si="123"/>
        <v>0</v>
      </c>
      <c r="T552" s="406">
        <f t="shared" si="123"/>
        <v>0</v>
      </c>
      <c r="U552" s="406">
        <f t="shared" si="123"/>
        <v>0</v>
      </c>
      <c r="V552" s="406">
        <f t="shared" si="123"/>
        <v>0</v>
      </c>
      <c r="W552" s="406">
        <f t="shared" si="123"/>
        <v>0</v>
      </c>
      <c r="X552" s="406">
        <f t="shared" si="123"/>
        <v>0</v>
      </c>
      <c r="Y552" s="406">
        <f t="shared" si="123"/>
        <v>0</v>
      </c>
      <c r="Z552" s="406">
        <f t="shared" si="123"/>
        <v>0</v>
      </c>
      <c r="AA552" s="406">
        <f t="shared" si="123"/>
        <v>0</v>
      </c>
      <c r="AB552" s="416">
        <f t="shared" si="123"/>
        <v>0</v>
      </c>
      <c r="AC552" s="399">
        <f t="shared" si="123"/>
        <v>0</v>
      </c>
      <c r="AD552" s="1015"/>
      <c r="AE552" s="1016"/>
      <c r="AF552" s="1017"/>
    </row>
    <row r="553" spans="1:32" ht="15" customHeight="1" x14ac:dyDescent="0.2">
      <c r="A553" s="11">
        <v>158</v>
      </c>
      <c r="B553" s="271"/>
      <c r="C553" s="281"/>
      <c r="D553" s="281"/>
      <c r="E553" s="282"/>
      <c r="F553" s="1475" t="str">
        <f>'2. CAD NCCF'!F553:L553</f>
        <v>Non-FI issued unsecured bonds and paper, low or not rated</v>
      </c>
      <c r="G553" s="1476"/>
      <c r="H553" s="1476"/>
      <c r="I553" s="1476"/>
      <c r="J553" s="1476"/>
      <c r="K553" s="1476"/>
      <c r="L553" s="1477"/>
      <c r="M553" s="690">
        <v>0</v>
      </c>
      <c r="N553" s="691">
        <v>0</v>
      </c>
      <c r="O553" s="692">
        <v>0</v>
      </c>
      <c r="P553" s="692">
        <v>0</v>
      </c>
      <c r="Q553" s="697">
        <v>0</v>
      </c>
      <c r="R553" s="692">
        <v>0</v>
      </c>
      <c r="S553" s="693">
        <v>0</v>
      </c>
      <c r="T553" s="692">
        <v>0</v>
      </c>
      <c r="U553" s="693">
        <v>0</v>
      </c>
      <c r="V553" s="692">
        <v>0</v>
      </c>
      <c r="W553" s="693">
        <v>0</v>
      </c>
      <c r="X553" s="692">
        <v>0</v>
      </c>
      <c r="Y553" s="693">
        <v>0</v>
      </c>
      <c r="Z553" s="692">
        <v>0</v>
      </c>
      <c r="AA553" s="693">
        <v>0</v>
      </c>
      <c r="AB553" s="698">
        <v>0</v>
      </c>
      <c r="AC553" s="690">
        <v>0</v>
      </c>
      <c r="AD553" s="1015"/>
      <c r="AE553" s="1016"/>
      <c r="AF553" s="1017"/>
    </row>
    <row r="554" spans="1:32" ht="15" customHeight="1" x14ac:dyDescent="0.2">
      <c r="A554" s="11">
        <v>159</v>
      </c>
      <c r="B554" s="271"/>
      <c r="C554" s="281"/>
      <c r="D554" s="281"/>
      <c r="E554" s="282"/>
      <c r="F554" s="1475" t="str">
        <f>'2. CAD NCCF'!F554:L554</f>
        <v>Non-FI issued covered bonds, low or not rated</v>
      </c>
      <c r="G554" s="1476"/>
      <c r="H554" s="1476"/>
      <c r="I554" s="1476"/>
      <c r="J554" s="1476"/>
      <c r="K554" s="1476"/>
      <c r="L554" s="1477"/>
      <c r="M554" s="690">
        <v>0</v>
      </c>
      <c r="N554" s="691">
        <v>0</v>
      </c>
      <c r="O554" s="692">
        <v>0</v>
      </c>
      <c r="P554" s="692">
        <v>0</v>
      </c>
      <c r="Q554" s="697">
        <v>0</v>
      </c>
      <c r="R554" s="692">
        <v>0</v>
      </c>
      <c r="S554" s="693">
        <v>0</v>
      </c>
      <c r="T554" s="692">
        <v>0</v>
      </c>
      <c r="U554" s="693">
        <v>0</v>
      </c>
      <c r="V554" s="692">
        <v>0</v>
      </c>
      <c r="W554" s="693">
        <v>0</v>
      </c>
      <c r="X554" s="692">
        <v>0</v>
      </c>
      <c r="Y554" s="693">
        <v>0</v>
      </c>
      <c r="Z554" s="692">
        <v>0</v>
      </c>
      <c r="AA554" s="693">
        <v>0</v>
      </c>
      <c r="AB554" s="698">
        <v>0</v>
      </c>
      <c r="AC554" s="690">
        <v>0</v>
      </c>
      <c r="AD554" s="1015"/>
      <c r="AE554" s="1016"/>
      <c r="AF554" s="1017"/>
    </row>
    <row r="555" spans="1:32" ht="15" customHeight="1" x14ac:dyDescent="0.2">
      <c r="A555" s="11">
        <v>160</v>
      </c>
      <c r="B555" s="271"/>
      <c r="C555" s="281"/>
      <c r="D555" s="281"/>
      <c r="E555" s="1445" t="str">
        <f>'2. CAD NCCF'!E555:L555</f>
        <v>FI issued CBP, low or not rated</v>
      </c>
      <c r="F555" s="1446"/>
      <c r="G555" s="1446"/>
      <c r="H555" s="1446"/>
      <c r="I555" s="1446"/>
      <c r="J555" s="1446"/>
      <c r="K555" s="1446"/>
      <c r="L555" s="1447"/>
      <c r="M555" s="399">
        <f>SUBTOTAL(9,M556:M558)</f>
        <v>0</v>
      </c>
      <c r="N555" s="402">
        <f t="shared" ref="N555:AC555" si="124">SUBTOTAL(9,N556:N558)</f>
        <v>0</v>
      </c>
      <c r="O555" s="406">
        <f t="shared" si="124"/>
        <v>0</v>
      </c>
      <c r="P555" s="405">
        <f t="shared" si="124"/>
        <v>0</v>
      </c>
      <c r="Q555" s="407">
        <f t="shared" si="124"/>
        <v>0</v>
      </c>
      <c r="R555" s="406">
        <f t="shared" si="124"/>
        <v>0</v>
      </c>
      <c r="S555" s="406">
        <f t="shared" si="124"/>
        <v>0</v>
      </c>
      <c r="T555" s="406">
        <f t="shared" si="124"/>
        <v>0</v>
      </c>
      <c r="U555" s="406">
        <f t="shared" si="124"/>
        <v>0</v>
      </c>
      <c r="V555" s="406">
        <f t="shared" si="124"/>
        <v>0</v>
      </c>
      <c r="W555" s="406">
        <f t="shared" si="124"/>
        <v>0</v>
      </c>
      <c r="X555" s="406">
        <f t="shared" si="124"/>
        <v>0</v>
      </c>
      <c r="Y555" s="406">
        <f t="shared" si="124"/>
        <v>0</v>
      </c>
      <c r="Z555" s="406">
        <f t="shared" si="124"/>
        <v>0</v>
      </c>
      <c r="AA555" s="406">
        <f t="shared" si="124"/>
        <v>0</v>
      </c>
      <c r="AB555" s="416">
        <f t="shared" si="124"/>
        <v>0</v>
      </c>
      <c r="AC555" s="399">
        <f t="shared" si="124"/>
        <v>0</v>
      </c>
      <c r="AD555" s="1015"/>
      <c r="AE555" s="1016"/>
      <c r="AF555" s="1017"/>
    </row>
    <row r="556" spans="1:32" ht="15" customHeight="1" x14ac:dyDescent="0.2">
      <c r="A556" s="11">
        <v>161</v>
      </c>
      <c r="B556" s="271"/>
      <c r="C556" s="281"/>
      <c r="D556" s="281"/>
      <c r="E556" s="282"/>
      <c r="F556" s="1475" t="str">
        <f>'2. CAD NCCF'!F556:L556</f>
        <v>FI issued unsecured bonds and paper, low or not rated</v>
      </c>
      <c r="G556" s="1476"/>
      <c r="H556" s="1476"/>
      <c r="I556" s="1476"/>
      <c r="J556" s="1476"/>
      <c r="K556" s="1476"/>
      <c r="L556" s="1477"/>
      <c r="M556" s="690">
        <v>0</v>
      </c>
      <c r="N556" s="691">
        <v>0</v>
      </c>
      <c r="O556" s="692">
        <v>0</v>
      </c>
      <c r="P556" s="692">
        <v>0</v>
      </c>
      <c r="Q556" s="697">
        <v>0</v>
      </c>
      <c r="R556" s="692">
        <v>0</v>
      </c>
      <c r="S556" s="693">
        <v>0</v>
      </c>
      <c r="T556" s="692">
        <v>0</v>
      </c>
      <c r="U556" s="693">
        <v>0</v>
      </c>
      <c r="V556" s="692">
        <v>0</v>
      </c>
      <c r="W556" s="693">
        <v>0</v>
      </c>
      <c r="X556" s="692">
        <v>0</v>
      </c>
      <c r="Y556" s="693">
        <v>0</v>
      </c>
      <c r="Z556" s="692">
        <v>0</v>
      </c>
      <c r="AA556" s="693">
        <v>0</v>
      </c>
      <c r="AB556" s="698">
        <v>0</v>
      </c>
      <c r="AC556" s="690">
        <v>0</v>
      </c>
      <c r="AD556" s="1015"/>
      <c r="AE556" s="1016"/>
      <c r="AF556" s="1017"/>
    </row>
    <row r="557" spans="1:32" ht="15" customHeight="1" x14ac:dyDescent="0.2">
      <c r="A557" s="11">
        <v>162</v>
      </c>
      <c r="B557" s="271"/>
      <c r="C557" s="272"/>
      <c r="D557" s="272"/>
      <c r="E557" s="272"/>
      <c r="F557" s="1475" t="str">
        <f>'2. CAD NCCF'!F557:L557</f>
        <v>FI issued covered bonds, low or not rated</v>
      </c>
      <c r="G557" s="1476"/>
      <c r="H557" s="1476"/>
      <c r="I557" s="1476"/>
      <c r="J557" s="1476"/>
      <c r="K557" s="1476"/>
      <c r="L557" s="1477"/>
      <c r="M557" s="690">
        <v>0</v>
      </c>
      <c r="N557" s="691">
        <v>0</v>
      </c>
      <c r="O557" s="692">
        <v>0</v>
      </c>
      <c r="P557" s="692">
        <v>0</v>
      </c>
      <c r="Q557" s="697">
        <v>0</v>
      </c>
      <c r="R557" s="692">
        <v>0</v>
      </c>
      <c r="S557" s="693">
        <v>0</v>
      </c>
      <c r="T557" s="692">
        <v>0</v>
      </c>
      <c r="U557" s="693">
        <v>0</v>
      </c>
      <c r="V557" s="692">
        <v>0</v>
      </c>
      <c r="W557" s="693">
        <v>0</v>
      </c>
      <c r="X557" s="692">
        <v>0</v>
      </c>
      <c r="Y557" s="693">
        <v>0</v>
      </c>
      <c r="Z557" s="692">
        <v>0</v>
      </c>
      <c r="AA557" s="693">
        <v>0</v>
      </c>
      <c r="AB557" s="698">
        <v>0</v>
      </c>
      <c r="AC557" s="690">
        <v>0</v>
      </c>
      <c r="AD557" s="1015"/>
      <c r="AE557" s="1016"/>
      <c r="AF557" s="1017"/>
    </row>
    <row r="558" spans="1:32" ht="15" customHeight="1" x14ac:dyDescent="0.2">
      <c r="A558" s="11">
        <v>163</v>
      </c>
      <c r="B558" s="271"/>
      <c r="C558" s="272"/>
      <c r="D558" s="272"/>
      <c r="E558" s="272"/>
      <c r="F558" s="1475" t="str">
        <f>'2. CAD NCCF'!F558:L558</f>
        <v>FI issued jumbo covered bonds, low or not rated</v>
      </c>
      <c r="G558" s="1476"/>
      <c r="H558" s="1476"/>
      <c r="I558" s="1476"/>
      <c r="J558" s="1476"/>
      <c r="K558" s="1476"/>
      <c r="L558" s="1477"/>
      <c r="M558" s="690">
        <v>0</v>
      </c>
      <c r="N558" s="691">
        <v>0</v>
      </c>
      <c r="O558" s="692">
        <v>0</v>
      </c>
      <c r="P558" s="692">
        <v>0</v>
      </c>
      <c r="Q558" s="697">
        <v>0</v>
      </c>
      <c r="R558" s="692">
        <v>0</v>
      </c>
      <c r="S558" s="693">
        <v>0</v>
      </c>
      <c r="T558" s="692">
        <v>0</v>
      </c>
      <c r="U558" s="693">
        <v>0</v>
      </c>
      <c r="V558" s="692">
        <v>0</v>
      </c>
      <c r="W558" s="693">
        <v>0</v>
      </c>
      <c r="X558" s="692">
        <v>0</v>
      </c>
      <c r="Y558" s="693">
        <v>0</v>
      </c>
      <c r="Z558" s="692">
        <v>0</v>
      </c>
      <c r="AA558" s="693">
        <v>0</v>
      </c>
      <c r="AB558" s="698">
        <v>0</v>
      </c>
      <c r="AC558" s="690">
        <v>0</v>
      </c>
      <c r="AD558" s="1015"/>
      <c r="AE558" s="1016"/>
      <c r="AF558" s="1017"/>
    </row>
    <row r="559" spans="1:32" x14ac:dyDescent="0.2">
      <c r="A559" s="11">
        <v>164</v>
      </c>
      <c r="B559" s="271"/>
      <c r="C559" s="272"/>
      <c r="D559" s="1472" t="str">
        <f>'2. CAD NCCF'!D559:AF559</f>
        <v>Asset backed securities (ABS) and Asset backed commercial paper (ABCP)</v>
      </c>
      <c r="E559" s="1473"/>
      <c r="F559" s="1473"/>
      <c r="G559" s="1473"/>
      <c r="H559" s="1473"/>
      <c r="I559" s="1473"/>
      <c r="J559" s="1473"/>
      <c r="K559" s="1473"/>
      <c r="L559" s="1473"/>
      <c r="M559" s="1473"/>
      <c r="N559" s="1473"/>
      <c r="O559" s="1473"/>
      <c r="P559" s="1473"/>
      <c r="Q559" s="1473"/>
      <c r="R559" s="1473"/>
      <c r="S559" s="1473"/>
      <c r="T559" s="1473"/>
      <c r="U559" s="1473"/>
      <c r="V559" s="1473"/>
      <c r="W559" s="1473"/>
      <c r="X559" s="1473"/>
      <c r="Y559" s="1473"/>
      <c r="Z559" s="1473"/>
      <c r="AA559" s="1473"/>
      <c r="AB559" s="1473"/>
      <c r="AC559" s="1473"/>
      <c r="AD559" s="1473"/>
      <c r="AE559" s="1473"/>
      <c r="AF559" s="1474"/>
    </row>
    <row r="560" spans="1:32" x14ac:dyDescent="0.2">
      <c r="A560" s="11">
        <v>165</v>
      </c>
      <c r="B560" s="271"/>
      <c r="C560" s="272"/>
      <c r="D560" s="272"/>
      <c r="E560" s="1445" t="str">
        <f>'2. CAD NCCF'!E560:L560</f>
        <v>Non-FI issued ABS and ABCP, high rated</v>
      </c>
      <c r="F560" s="1446"/>
      <c r="G560" s="1446"/>
      <c r="H560" s="1446"/>
      <c r="I560" s="1446"/>
      <c r="J560" s="1446"/>
      <c r="K560" s="1446"/>
      <c r="L560" s="1447"/>
      <c r="M560" s="399">
        <f>SUBTOTAL(9,M561:M562)</f>
        <v>0</v>
      </c>
      <c r="N560" s="402">
        <f t="shared" ref="N560:AC560" si="125">SUBTOTAL(9,N561:N562)</f>
        <v>0</v>
      </c>
      <c r="O560" s="406">
        <f t="shared" si="125"/>
        <v>0</v>
      </c>
      <c r="P560" s="405">
        <f t="shared" si="125"/>
        <v>0</v>
      </c>
      <c r="Q560" s="407">
        <f t="shared" si="125"/>
        <v>0</v>
      </c>
      <c r="R560" s="406">
        <f t="shared" si="125"/>
        <v>0</v>
      </c>
      <c r="S560" s="406">
        <f t="shared" si="125"/>
        <v>0</v>
      </c>
      <c r="T560" s="406">
        <f t="shared" si="125"/>
        <v>0</v>
      </c>
      <c r="U560" s="406">
        <f t="shared" si="125"/>
        <v>0</v>
      </c>
      <c r="V560" s="406">
        <f t="shared" si="125"/>
        <v>0</v>
      </c>
      <c r="W560" s="406">
        <f t="shared" si="125"/>
        <v>0</v>
      </c>
      <c r="X560" s="406">
        <f t="shared" si="125"/>
        <v>0</v>
      </c>
      <c r="Y560" s="406">
        <f t="shared" si="125"/>
        <v>0</v>
      </c>
      <c r="Z560" s="406">
        <f t="shared" si="125"/>
        <v>0</v>
      </c>
      <c r="AA560" s="406">
        <f t="shared" si="125"/>
        <v>0</v>
      </c>
      <c r="AB560" s="416">
        <f t="shared" si="125"/>
        <v>0</v>
      </c>
      <c r="AC560" s="399">
        <f t="shared" si="125"/>
        <v>0</v>
      </c>
      <c r="AD560" s="1015"/>
      <c r="AE560" s="1016"/>
      <c r="AF560" s="1017"/>
    </row>
    <row r="561" spans="1:32" x14ac:dyDescent="0.2">
      <c r="A561" s="11">
        <v>166</v>
      </c>
      <c r="B561" s="271"/>
      <c r="C561" s="272"/>
      <c r="D561" s="272"/>
      <c r="E561" s="272"/>
      <c r="F561" s="1475" t="str">
        <f>'2. CAD NCCF'!F561:L561</f>
        <v>Non-FI issued ABS, high rated</v>
      </c>
      <c r="G561" s="1476"/>
      <c r="H561" s="1476"/>
      <c r="I561" s="1476"/>
      <c r="J561" s="1476"/>
      <c r="K561" s="1476"/>
      <c r="L561" s="1477"/>
      <c r="M561" s="690">
        <v>0</v>
      </c>
      <c r="N561" s="691">
        <v>0</v>
      </c>
      <c r="O561" s="692">
        <v>0</v>
      </c>
      <c r="P561" s="692">
        <v>0</v>
      </c>
      <c r="Q561" s="697">
        <v>0</v>
      </c>
      <c r="R561" s="692">
        <v>0</v>
      </c>
      <c r="S561" s="693">
        <v>0</v>
      </c>
      <c r="T561" s="692">
        <v>0</v>
      </c>
      <c r="U561" s="693">
        <v>0</v>
      </c>
      <c r="V561" s="692">
        <v>0</v>
      </c>
      <c r="W561" s="693">
        <v>0</v>
      </c>
      <c r="X561" s="692">
        <v>0</v>
      </c>
      <c r="Y561" s="693">
        <v>0</v>
      </c>
      <c r="Z561" s="692">
        <v>0</v>
      </c>
      <c r="AA561" s="693">
        <v>0</v>
      </c>
      <c r="AB561" s="698">
        <v>0</v>
      </c>
      <c r="AC561" s="690">
        <v>0</v>
      </c>
      <c r="AD561" s="1015"/>
      <c r="AE561" s="1016"/>
      <c r="AF561" s="1017"/>
    </row>
    <row r="562" spans="1:32" ht="15" customHeight="1" x14ac:dyDescent="0.2">
      <c r="A562" s="11">
        <v>167</v>
      </c>
      <c r="B562" s="271"/>
      <c r="C562" s="272"/>
      <c r="D562" s="272"/>
      <c r="E562" s="272"/>
      <c r="F562" s="1475" t="str">
        <f>'2. CAD NCCF'!F562:L562</f>
        <v>Non-FI issued ABCP, high rated</v>
      </c>
      <c r="G562" s="1476"/>
      <c r="H562" s="1476"/>
      <c r="I562" s="1476"/>
      <c r="J562" s="1476"/>
      <c r="K562" s="1476"/>
      <c r="L562" s="1477"/>
      <c r="M562" s="690">
        <v>0</v>
      </c>
      <c r="N562" s="691">
        <v>0</v>
      </c>
      <c r="O562" s="692">
        <v>0</v>
      </c>
      <c r="P562" s="692">
        <v>0</v>
      </c>
      <c r="Q562" s="697">
        <v>0</v>
      </c>
      <c r="R562" s="692">
        <v>0</v>
      </c>
      <c r="S562" s="693">
        <v>0</v>
      </c>
      <c r="T562" s="692">
        <v>0</v>
      </c>
      <c r="U562" s="693">
        <v>0</v>
      </c>
      <c r="V562" s="692">
        <v>0</v>
      </c>
      <c r="W562" s="693">
        <v>0</v>
      </c>
      <c r="X562" s="692">
        <v>0</v>
      </c>
      <c r="Y562" s="693">
        <v>0</v>
      </c>
      <c r="Z562" s="692">
        <v>0</v>
      </c>
      <c r="AA562" s="693">
        <v>0</v>
      </c>
      <c r="AB562" s="698">
        <v>0</v>
      </c>
      <c r="AC562" s="690">
        <v>0</v>
      </c>
      <c r="AD562" s="1015"/>
      <c r="AE562" s="1016"/>
      <c r="AF562" s="1017"/>
    </row>
    <row r="563" spans="1:32" x14ac:dyDescent="0.2">
      <c r="A563" s="11">
        <v>168</v>
      </c>
      <c r="B563" s="271"/>
      <c r="C563" s="272"/>
      <c r="D563" s="272"/>
      <c r="E563" s="1445" t="str">
        <f>'2. CAD NCCF'!E563:L563</f>
        <v>FI issued ABS and ABCP, high rated</v>
      </c>
      <c r="F563" s="1446"/>
      <c r="G563" s="1446"/>
      <c r="H563" s="1446"/>
      <c r="I563" s="1446"/>
      <c r="J563" s="1446"/>
      <c r="K563" s="1446"/>
      <c r="L563" s="1447"/>
      <c r="M563" s="399">
        <f>SUBTOTAL(9,M564:M565)</f>
        <v>0</v>
      </c>
      <c r="N563" s="402">
        <f t="shared" ref="N563:AC563" si="126">SUBTOTAL(9,N564:N565)</f>
        <v>0</v>
      </c>
      <c r="O563" s="406">
        <f t="shared" si="126"/>
        <v>0</v>
      </c>
      <c r="P563" s="405">
        <f t="shared" si="126"/>
        <v>0</v>
      </c>
      <c r="Q563" s="407">
        <f t="shared" si="126"/>
        <v>0</v>
      </c>
      <c r="R563" s="406">
        <f t="shared" si="126"/>
        <v>0</v>
      </c>
      <c r="S563" s="406">
        <f t="shared" si="126"/>
        <v>0</v>
      </c>
      <c r="T563" s="406">
        <f t="shared" si="126"/>
        <v>0</v>
      </c>
      <c r="U563" s="406">
        <f t="shared" si="126"/>
        <v>0</v>
      </c>
      <c r="V563" s="406">
        <f t="shared" si="126"/>
        <v>0</v>
      </c>
      <c r="W563" s="406">
        <f t="shared" si="126"/>
        <v>0</v>
      </c>
      <c r="X563" s="406">
        <f t="shared" si="126"/>
        <v>0</v>
      </c>
      <c r="Y563" s="406">
        <f t="shared" si="126"/>
        <v>0</v>
      </c>
      <c r="Z563" s="406">
        <f t="shared" si="126"/>
        <v>0</v>
      </c>
      <c r="AA563" s="406">
        <f t="shared" si="126"/>
        <v>0</v>
      </c>
      <c r="AB563" s="416">
        <f t="shared" si="126"/>
        <v>0</v>
      </c>
      <c r="AC563" s="399">
        <f t="shared" si="126"/>
        <v>0</v>
      </c>
      <c r="AD563" s="1015"/>
      <c r="AE563" s="1016"/>
      <c r="AF563" s="1017"/>
    </row>
    <row r="564" spans="1:32" ht="15" customHeight="1" x14ac:dyDescent="0.2">
      <c r="A564" s="11">
        <v>169</v>
      </c>
      <c r="B564" s="271"/>
      <c r="C564" s="272"/>
      <c r="D564" s="272"/>
      <c r="E564" s="272"/>
      <c r="F564" s="1475" t="str">
        <f>'2. CAD NCCF'!F564:L564</f>
        <v>FI issued ABS, high rated</v>
      </c>
      <c r="G564" s="1476"/>
      <c r="H564" s="1476"/>
      <c r="I564" s="1476"/>
      <c r="J564" s="1476"/>
      <c r="K564" s="1476"/>
      <c r="L564" s="1477"/>
      <c r="M564" s="690">
        <v>0</v>
      </c>
      <c r="N564" s="691">
        <v>0</v>
      </c>
      <c r="O564" s="692">
        <v>0</v>
      </c>
      <c r="P564" s="692">
        <v>0</v>
      </c>
      <c r="Q564" s="697">
        <v>0</v>
      </c>
      <c r="R564" s="692">
        <v>0</v>
      </c>
      <c r="S564" s="693">
        <v>0</v>
      </c>
      <c r="T564" s="692">
        <v>0</v>
      </c>
      <c r="U564" s="693">
        <v>0</v>
      </c>
      <c r="V564" s="692">
        <v>0</v>
      </c>
      <c r="W564" s="693">
        <v>0</v>
      </c>
      <c r="X564" s="692">
        <v>0</v>
      </c>
      <c r="Y564" s="693">
        <v>0</v>
      </c>
      <c r="Z564" s="692">
        <v>0</v>
      </c>
      <c r="AA564" s="693">
        <v>0</v>
      </c>
      <c r="AB564" s="698">
        <v>0</v>
      </c>
      <c r="AC564" s="690">
        <v>0</v>
      </c>
      <c r="AD564" s="1015"/>
      <c r="AE564" s="1016"/>
      <c r="AF564" s="1017"/>
    </row>
    <row r="565" spans="1:32" ht="15" customHeight="1" x14ac:dyDescent="0.2">
      <c r="A565" s="11">
        <v>170</v>
      </c>
      <c r="B565" s="271"/>
      <c r="C565" s="272"/>
      <c r="D565" s="272"/>
      <c r="E565" s="272"/>
      <c r="F565" s="1475" t="str">
        <f>'2. CAD NCCF'!F565:L565</f>
        <v>FI issued ABCP, high rated</v>
      </c>
      <c r="G565" s="1476"/>
      <c r="H565" s="1476"/>
      <c r="I565" s="1476"/>
      <c r="J565" s="1476"/>
      <c r="K565" s="1476"/>
      <c r="L565" s="1477"/>
      <c r="M565" s="690">
        <v>0</v>
      </c>
      <c r="N565" s="691">
        <v>0</v>
      </c>
      <c r="O565" s="692">
        <v>0</v>
      </c>
      <c r="P565" s="692">
        <v>0</v>
      </c>
      <c r="Q565" s="697">
        <v>0</v>
      </c>
      <c r="R565" s="692">
        <v>0</v>
      </c>
      <c r="S565" s="693">
        <v>0</v>
      </c>
      <c r="T565" s="692">
        <v>0</v>
      </c>
      <c r="U565" s="693">
        <v>0</v>
      </c>
      <c r="V565" s="692">
        <v>0</v>
      </c>
      <c r="W565" s="693">
        <v>0</v>
      </c>
      <c r="X565" s="692">
        <v>0</v>
      </c>
      <c r="Y565" s="693">
        <v>0</v>
      </c>
      <c r="Z565" s="692">
        <v>0</v>
      </c>
      <c r="AA565" s="693">
        <v>0</v>
      </c>
      <c r="AB565" s="698">
        <v>0</v>
      </c>
      <c r="AC565" s="690">
        <v>0</v>
      </c>
      <c r="AD565" s="1015"/>
      <c r="AE565" s="1016"/>
      <c r="AF565" s="1017"/>
    </row>
    <row r="566" spans="1:32" ht="15.75" customHeight="1" x14ac:dyDescent="0.2">
      <c r="A566" s="11">
        <v>171</v>
      </c>
      <c r="B566" s="271"/>
      <c r="C566" s="272"/>
      <c r="D566" s="272"/>
      <c r="E566" s="1445" t="str">
        <f>'2. CAD NCCF'!E566:L566</f>
        <v>Non-FI issued ABS and ABCP, medium rated</v>
      </c>
      <c r="F566" s="1446"/>
      <c r="G566" s="1446"/>
      <c r="H566" s="1446"/>
      <c r="I566" s="1446"/>
      <c r="J566" s="1446"/>
      <c r="K566" s="1446"/>
      <c r="L566" s="1447"/>
      <c r="M566" s="399">
        <f>SUBTOTAL(9,M567:M568)</f>
        <v>0</v>
      </c>
      <c r="N566" s="402">
        <f t="shared" ref="N566:AC566" si="127">SUBTOTAL(9,N567:N568)</f>
        <v>0</v>
      </c>
      <c r="O566" s="406">
        <f t="shared" si="127"/>
        <v>0</v>
      </c>
      <c r="P566" s="405">
        <f t="shared" si="127"/>
        <v>0</v>
      </c>
      <c r="Q566" s="407">
        <f t="shared" si="127"/>
        <v>0</v>
      </c>
      <c r="R566" s="406">
        <f t="shared" si="127"/>
        <v>0</v>
      </c>
      <c r="S566" s="406">
        <f t="shared" si="127"/>
        <v>0</v>
      </c>
      <c r="T566" s="406">
        <f t="shared" si="127"/>
        <v>0</v>
      </c>
      <c r="U566" s="406">
        <f t="shared" si="127"/>
        <v>0</v>
      </c>
      <c r="V566" s="406">
        <f t="shared" si="127"/>
        <v>0</v>
      </c>
      <c r="W566" s="406">
        <f t="shared" si="127"/>
        <v>0</v>
      </c>
      <c r="X566" s="406">
        <f t="shared" si="127"/>
        <v>0</v>
      </c>
      <c r="Y566" s="406">
        <f t="shared" si="127"/>
        <v>0</v>
      </c>
      <c r="Z566" s="406">
        <f t="shared" si="127"/>
        <v>0</v>
      </c>
      <c r="AA566" s="406">
        <f t="shared" si="127"/>
        <v>0</v>
      </c>
      <c r="AB566" s="416">
        <f t="shared" si="127"/>
        <v>0</v>
      </c>
      <c r="AC566" s="399">
        <f t="shared" si="127"/>
        <v>0</v>
      </c>
      <c r="AD566" s="1015"/>
      <c r="AE566" s="1016"/>
      <c r="AF566" s="1017"/>
    </row>
    <row r="567" spans="1:32" ht="15" customHeight="1" x14ac:dyDescent="0.2">
      <c r="A567" s="11">
        <v>172</v>
      </c>
      <c r="B567" s="271"/>
      <c r="C567" s="272"/>
      <c r="D567" s="272"/>
      <c r="E567" s="272"/>
      <c r="F567" s="1475" t="str">
        <f>'2. CAD NCCF'!F567:L567</f>
        <v>Non-FI issued ABS, medium rated</v>
      </c>
      <c r="G567" s="1476"/>
      <c r="H567" s="1476"/>
      <c r="I567" s="1476"/>
      <c r="J567" s="1476"/>
      <c r="K567" s="1476"/>
      <c r="L567" s="1477"/>
      <c r="M567" s="690">
        <v>0</v>
      </c>
      <c r="N567" s="691">
        <v>0</v>
      </c>
      <c r="O567" s="692">
        <v>0</v>
      </c>
      <c r="P567" s="692">
        <v>0</v>
      </c>
      <c r="Q567" s="697">
        <v>0</v>
      </c>
      <c r="R567" s="692">
        <v>0</v>
      </c>
      <c r="S567" s="693">
        <v>0</v>
      </c>
      <c r="T567" s="692">
        <v>0</v>
      </c>
      <c r="U567" s="693">
        <v>0</v>
      </c>
      <c r="V567" s="692">
        <v>0</v>
      </c>
      <c r="W567" s="693">
        <v>0</v>
      </c>
      <c r="X567" s="692">
        <v>0</v>
      </c>
      <c r="Y567" s="693">
        <v>0</v>
      </c>
      <c r="Z567" s="692">
        <v>0</v>
      </c>
      <c r="AA567" s="693">
        <v>0</v>
      </c>
      <c r="AB567" s="698">
        <v>0</v>
      </c>
      <c r="AC567" s="690">
        <v>0</v>
      </c>
      <c r="AD567" s="1015"/>
      <c r="AE567" s="1016"/>
      <c r="AF567" s="1017"/>
    </row>
    <row r="568" spans="1:32" ht="15" customHeight="1" x14ac:dyDescent="0.2">
      <c r="A568" s="11">
        <v>173</v>
      </c>
      <c r="B568" s="271"/>
      <c r="C568" s="272"/>
      <c r="D568" s="272"/>
      <c r="E568" s="272"/>
      <c r="F568" s="1475" t="str">
        <f>'2. CAD NCCF'!F568:L568</f>
        <v>Non-FI issued ABCP, medium rated</v>
      </c>
      <c r="G568" s="1476"/>
      <c r="H568" s="1476"/>
      <c r="I568" s="1476"/>
      <c r="J568" s="1476"/>
      <c r="K568" s="1476"/>
      <c r="L568" s="1477"/>
      <c r="M568" s="690">
        <v>0</v>
      </c>
      <c r="N568" s="691">
        <v>0</v>
      </c>
      <c r="O568" s="692">
        <v>0</v>
      </c>
      <c r="P568" s="692">
        <v>0</v>
      </c>
      <c r="Q568" s="697">
        <v>0</v>
      </c>
      <c r="R568" s="692">
        <v>0</v>
      </c>
      <c r="S568" s="693">
        <v>0</v>
      </c>
      <c r="T568" s="692">
        <v>0</v>
      </c>
      <c r="U568" s="693">
        <v>0</v>
      </c>
      <c r="V568" s="692">
        <v>0</v>
      </c>
      <c r="W568" s="693">
        <v>0</v>
      </c>
      <c r="X568" s="692">
        <v>0</v>
      </c>
      <c r="Y568" s="693">
        <v>0</v>
      </c>
      <c r="Z568" s="692">
        <v>0</v>
      </c>
      <c r="AA568" s="693">
        <v>0</v>
      </c>
      <c r="AB568" s="698">
        <v>0</v>
      </c>
      <c r="AC568" s="690">
        <v>0</v>
      </c>
      <c r="AD568" s="1015"/>
      <c r="AE568" s="1016"/>
      <c r="AF568" s="1017"/>
    </row>
    <row r="569" spans="1:32" x14ac:dyDescent="0.2">
      <c r="A569" s="11">
        <v>174</v>
      </c>
      <c r="B569" s="271"/>
      <c r="C569" s="272"/>
      <c r="D569" s="272"/>
      <c r="E569" s="1445" t="str">
        <f>'2. CAD NCCF'!E569:L569</f>
        <v>FI issued ABS and ABCP, medium rated</v>
      </c>
      <c r="F569" s="1446"/>
      <c r="G569" s="1446"/>
      <c r="H569" s="1446"/>
      <c r="I569" s="1446"/>
      <c r="J569" s="1446"/>
      <c r="K569" s="1446"/>
      <c r="L569" s="1447"/>
      <c r="M569" s="399">
        <f>SUBTOTAL(9,M570:M571)</f>
        <v>0</v>
      </c>
      <c r="N569" s="402">
        <f t="shared" ref="N569:AC569" si="128">SUBTOTAL(9,N570:N571)</f>
        <v>0</v>
      </c>
      <c r="O569" s="406">
        <f t="shared" si="128"/>
        <v>0</v>
      </c>
      <c r="P569" s="405">
        <f t="shared" si="128"/>
        <v>0</v>
      </c>
      <c r="Q569" s="407">
        <f t="shared" si="128"/>
        <v>0</v>
      </c>
      <c r="R569" s="406">
        <f t="shared" si="128"/>
        <v>0</v>
      </c>
      <c r="S569" s="406">
        <f t="shared" si="128"/>
        <v>0</v>
      </c>
      <c r="T569" s="406">
        <f t="shared" si="128"/>
        <v>0</v>
      </c>
      <c r="U569" s="406">
        <f t="shared" si="128"/>
        <v>0</v>
      </c>
      <c r="V569" s="406">
        <f t="shared" si="128"/>
        <v>0</v>
      </c>
      <c r="W569" s="406">
        <f t="shared" si="128"/>
        <v>0</v>
      </c>
      <c r="X569" s="406">
        <f t="shared" si="128"/>
        <v>0</v>
      </c>
      <c r="Y569" s="406">
        <f t="shared" si="128"/>
        <v>0</v>
      </c>
      <c r="Z569" s="406">
        <f t="shared" si="128"/>
        <v>0</v>
      </c>
      <c r="AA569" s="406">
        <f t="shared" si="128"/>
        <v>0</v>
      </c>
      <c r="AB569" s="416">
        <f t="shared" si="128"/>
        <v>0</v>
      </c>
      <c r="AC569" s="399">
        <f t="shared" si="128"/>
        <v>0</v>
      </c>
      <c r="AD569" s="1015"/>
      <c r="AE569" s="1016"/>
      <c r="AF569" s="1017"/>
    </row>
    <row r="570" spans="1:32" ht="15" customHeight="1" x14ac:dyDescent="0.2">
      <c r="A570" s="11">
        <v>175</v>
      </c>
      <c r="B570" s="271"/>
      <c r="C570" s="272"/>
      <c r="D570" s="272"/>
      <c r="E570" s="272"/>
      <c r="F570" s="1475" t="str">
        <f>'2. CAD NCCF'!F570:L570</f>
        <v>FI issued ABS, medium rated</v>
      </c>
      <c r="G570" s="1476"/>
      <c r="H570" s="1476"/>
      <c r="I570" s="1476"/>
      <c r="J570" s="1476"/>
      <c r="K570" s="1476"/>
      <c r="L570" s="1477"/>
      <c r="M570" s="690">
        <v>0</v>
      </c>
      <c r="N570" s="691">
        <v>0</v>
      </c>
      <c r="O570" s="692">
        <v>0</v>
      </c>
      <c r="P570" s="692">
        <v>0</v>
      </c>
      <c r="Q570" s="697">
        <v>0</v>
      </c>
      <c r="R570" s="692">
        <v>0</v>
      </c>
      <c r="S570" s="693">
        <v>0</v>
      </c>
      <c r="T570" s="692">
        <v>0</v>
      </c>
      <c r="U570" s="693">
        <v>0</v>
      </c>
      <c r="V570" s="692">
        <v>0</v>
      </c>
      <c r="W570" s="693">
        <v>0</v>
      </c>
      <c r="X570" s="692">
        <v>0</v>
      </c>
      <c r="Y570" s="693">
        <v>0</v>
      </c>
      <c r="Z570" s="692">
        <v>0</v>
      </c>
      <c r="AA570" s="693">
        <v>0</v>
      </c>
      <c r="AB570" s="698">
        <v>0</v>
      </c>
      <c r="AC570" s="690">
        <v>0</v>
      </c>
      <c r="AD570" s="1015"/>
      <c r="AE570" s="1016"/>
      <c r="AF570" s="1017"/>
    </row>
    <row r="571" spans="1:32" ht="15" customHeight="1" x14ac:dyDescent="0.2">
      <c r="A571" s="11">
        <v>176</v>
      </c>
      <c r="B571" s="271"/>
      <c r="C571" s="272"/>
      <c r="D571" s="272"/>
      <c r="E571" s="272"/>
      <c r="F571" s="1475" t="str">
        <f>'2. CAD NCCF'!F571:L571</f>
        <v>FI issued ABCP, medium rated</v>
      </c>
      <c r="G571" s="1476"/>
      <c r="H571" s="1476"/>
      <c r="I571" s="1476"/>
      <c r="J571" s="1476"/>
      <c r="K571" s="1476"/>
      <c r="L571" s="1477"/>
      <c r="M571" s="690">
        <v>0</v>
      </c>
      <c r="N571" s="691">
        <v>0</v>
      </c>
      <c r="O571" s="692">
        <v>0</v>
      </c>
      <c r="P571" s="692">
        <v>0</v>
      </c>
      <c r="Q571" s="697">
        <v>0</v>
      </c>
      <c r="R571" s="692">
        <v>0</v>
      </c>
      <c r="S571" s="693">
        <v>0</v>
      </c>
      <c r="T571" s="692">
        <v>0</v>
      </c>
      <c r="U571" s="693">
        <v>0</v>
      </c>
      <c r="V571" s="692">
        <v>0</v>
      </c>
      <c r="W571" s="693">
        <v>0</v>
      </c>
      <c r="X571" s="692">
        <v>0</v>
      </c>
      <c r="Y571" s="693">
        <v>0</v>
      </c>
      <c r="Z571" s="692">
        <v>0</v>
      </c>
      <c r="AA571" s="693">
        <v>0</v>
      </c>
      <c r="AB571" s="698">
        <v>0</v>
      </c>
      <c r="AC571" s="690">
        <v>0</v>
      </c>
      <c r="AD571" s="1015"/>
      <c r="AE571" s="1016"/>
      <c r="AF571" s="1017"/>
    </row>
    <row r="572" spans="1:32" x14ac:dyDescent="0.2">
      <c r="A572" s="11">
        <v>177</v>
      </c>
      <c r="B572" s="271"/>
      <c r="C572" s="272"/>
      <c r="D572" s="272"/>
      <c r="E572" s="1445" t="str">
        <f>'2. CAD NCCF'!E572:L572</f>
        <v>Non-FI issued ABS and ABCP, low or not rated</v>
      </c>
      <c r="F572" s="1446"/>
      <c r="G572" s="1446"/>
      <c r="H572" s="1446"/>
      <c r="I572" s="1446"/>
      <c r="J572" s="1446"/>
      <c r="K572" s="1446"/>
      <c r="L572" s="1447"/>
      <c r="M572" s="399">
        <f>SUBTOTAL(9,M573:M574)</f>
        <v>0</v>
      </c>
      <c r="N572" s="402">
        <f t="shared" ref="N572:AC572" si="129">SUBTOTAL(9,N573:N574)</f>
        <v>0</v>
      </c>
      <c r="O572" s="406">
        <f t="shared" si="129"/>
        <v>0</v>
      </c>
      <c r="P572" s="405">
        <f t="shared" si="129"/>
        <v>0</v>
      </c>
      <c r="Q572" s="407">
        <f t="shared" si="129"/>
        <v>0</v>
      </c>
      <c r="R572" s="406">
        <f t="shared" si="129"/>
        <v>0</v>
      </c>
      <c r="S572" s="406">
        <f t="shared" si="129"/>
        <v>0</v>
      </c>
      <c r="T572" s="406">
        <f t="shared" si="129"/>
        <v>0</v>
      </c>
      <c r="U572" s="406">
        <f t="shared" si="129"/>
        <v>0</v>
      </c>
      <c r="V572" s="406">
        <f t="shared" si="129"/>
        <v>0</v>
      </c>
      <c r="W572" s="406">
        <f t="shared" si="129"/>
        <v>0</v>
      </c>
      <c r="X572" s="406">
        <f t="shared" si="129"/>
        <v>0</v>
      </c>
      <c r="Y572" s="406">
        <f t="shared" si="129"/>
        <v>0</v>
      </c>
      <c r="Z572" s="406">
        <f t="shared" si="129"/>
        <v>0</v>
      </c>
      <c r="AA572" s="406">
        <f t="shared" si="129"/>
        <v>0</v>
      </c>
      <c r="AB572" s="416">
        <f t="shared" si="129"/>
        <v>0</v>
      </c>
      <c r="AC572" s="399">
        <f t="shared" si="129"/>
        <v>0</v>
      </c>
      <c r="AD572" s="1015"/>
      <c r="AE572" s="1016"/>
      <c r="AF572" s="1017"/>
    </row>
    <row r="573" spans="1:32" ht="15" customHeight="1" x14ac:dyDescent="0.2">
      <c r="A573" s="11">
        <v>178</v>
      </c>
      <c r="B573" s="271"/>
      <c r="C573" s="272"/>
      <c r="D573" s="272"/>
      <c r="E573" s="272"/>
      <c r="F573" s="1475" t="str">
        <f>'2. CAD NCCF'!F573:L573</f>
        <v>Non-FI issued ABS, low or not rated</v>
      </c>
      <c r="G573" s="1476"/>
      <c r="H573" s="1476"/>
      <c r="I573" s="1476"/>
      <c r="J573" s="1476"/>
      <c r="K573" s="1476"/>
      <c r="L573" s="1477"/>
      <c r="M573" s="690">
        <v>0</v>
      </c>
      <c r="N573" s="691">
        <v>0</v>
      </c>
      <c r="O573" s="692">
        <v>0</v>
      </c>
      <c r="P573" s="692">
        <v>0</v>
      </c>
      <c r="Q573" s="697">
        <v>0</v>
      </c>
      <c r="R573" s="692">
        <v>0</v>
      </c>
      <c r="S573" s="693">
        <v>0</v>
      </c>
      <c r="T573" s="692">
        <v>0</v>
      </c>
      <c r="U573" s="693">
        <v>0</v>
      </c>
      <c r="V573" s="692">
        <v>0</v>
      </c>
      <c r="W573" s="693">
        <v>0</v>
      </c>
      <c r="X573" s="692">
        <v>0</v>
      </c>
      <c r="Y573" s="693">
        <v>0</v>
      </c>
      <c r="Z573" s="692">
        <v>0</v>
      </c>
      <c r="AA573" s="693">
        <v>0</v>
      </c>
      <c r="AB573" s="698">
        <v>0</v>
      </c>
      <c r="AC573" s="690">
        <v>0</v>
      </c>
      <c r="AD573" s="1015"/>
      <c r="AE573" s="1016"/>
      <c r="AF573" s="1017"/>
    </row>
    <row r="574" spans="1:32" ht="15" customHeight="1" x14ac:dyDescent="0.2">
      <c r="A574" s="11">
        <v>179</v>
      </c>
      <c r="B574" s="271"/>
      <c r="C574" s="272"/>
      <c r="D574" s="272"/>
      <c r="E574" s="272"/>
      <c r="F574" s="1475" t="str">
        <f>'2. CAD NCCF'!F574:L574</f>
        <v>Non-FI issued ABCP, low or not rated</v>
      </c>
      <c r="G574" s="1476"/>
      <c r="H574" s="1476"/>
      <c r="I574" s="1476"/>
      <c r="J574" s="1476"/>
      <c r="K574" s="1476"/>
      <c r="L574" s="1477"/>
      <c r="M574" s="690">
        <v>0</v>
      </c>
      <c r="N574" s="691">
        <v>0</v>
      </c>
      <c r="O574" s="692">
        <v>0</v>
      </c>
      <c r="P574" s="692">
        <v>0</v>
      </c>
      <c r="Q574" s="697">
        <v>0</v>
      </c>
      <c r="R574" s="692">
        <v>0</v>
      </c>
      <c r="S574" s="693">
        <v>0</v>
      </c>
      <c r="T574" s="692">
        <v>0</v>
      </c>
      <c r="U574" s="693">
        <v>0</v>
      </c>
      <c r="V574" s="692">
        <v>0</v>
      </c>
      <c r="W574" s="693">
        <v>0</v>
      </c>
      <c r="X574" s="692">
        <v>0</v>
      </c>
      <c r="Y574" s="693">
        <v>0</v>
      </c>
      <c r="Z574" s="692">
        <v>0</v>
      </c>
      <c r="AA574" s="693">
        <v>0</v>
      </c>
      <c r="AB574" s="698">
        <v>0</v>
      </c>
      <c r="AC574" s="690">
        <v>0</v>
      </c>
      <c r="AD574" s="1015"/>
      <c r="AE574" s="1016"/>
      <c r="AF574" s="1017"/>
    </row>
    <row r="575" spans="1:32" x14ac:dyDescent="0.2">
      <c r="A575" s="11">
        <v>180</v>
      </c>
      <c r="B575" s="271"/>
      <c r="C575" s="272"/>
      <c r="D575" s="272"/>
      <c r="E575" s="1445" t="str">
        <f>'2. CAD NCCF'!E575:L575</f>
        <v>FI issued ABS and ABCP, low or not rated</v>
      </c>
      <c r="F575" s="1446"/>
      <c r="G575" s="1446"/>
      <c r="H575" s="1446"/>
      <c r="I575" s="1446"/>
      <c r="J575" s="1446"/>
      <c r="K575" s="1446"/>
      <c r="L575" s="1447"/>
      <c r="M575" s="399">
        <f>SUBTOTAL(9,M576:M577)</f>
        <v>0</v>
      </c>
      <c r="N575" s="402">
        <f t="shared" ref="N575:AC575" si="130">SUBTOTAL(9,N576:N577)</f>
        <v>0</v>
      </c>
      <c r="O575" s="406">
        <f t="shared" si="130"/>
        <v>0</v>
      </c>
      <c r="P575" s="405">
        <f t="shared" si="130"/>
        <v>0</v>
      </c>
      <c r="Q575" s="407">
        <f t="shared" si="130"/>
        <v>0</v>
      </c>
      <c r="R575" s="406">
        <f t="shared" si="130"/>
        <v>0</v>
      </c>
      <c r="S575" s="406">
        <f t="shared" si="130"/>
        <v>0</v>
      </c>
      <c r="T575" s="406">
        <f t="shared" si="130"/>
        <v>0</v>
      </c>
      <c r="U575" s="406">
        <f t="shared" si="130"/>
        <v>0</v>
      </c>
      <c r="V575" s="406">
        <f t="shared" si="130"/>
        <v>0</v>
      </c>
      <c r="W575" s="406">
        <f t="shared" si="130"/>
        <v>0</v>
      </c>
      <c r="X575" s="406">
        <f t="shared" si="130"/>
        <v>0</v>
      </c>
      <c r="Y575" s="406">
        <f t="shared" si="130"/>
        <v>0</v>
      </c>
      <c r="Z575" s="406">
        <f t="shared" si="130"/>
        <v>0</v>
      </c>
      <c r="AA575" s="406">
        <f t="shared" si="130"/>
        <v>0</v>
      </c>
      <c r="AB575" s="416">
        <f t="shared" si="130"/>
        <v>0</v>
      </c>
      <c r="AC575" s="399">
        <f t="shared" si="130"/>
        <v>0</v>
      </c>
      <c r="AD575" s="1015"/>
      <c r="AE575" s="1016"/>
      <c r="AF575" s="1017"/>
    </row>
    <row r="576" spans="1:32" ht="15" customHeight="1" x14ac:dyDescent="0.2">
      <c r="A576" s="11">
        <v>181</v>
      </c>
      <c r="B576" s="271"/>
      <c r="C576" s="272"/>
      <c r="D576" s="272"/>
      <c r="E576" s="272"/>
      <c r="F576" s="1475" t="str">
        <f>'2. CAD NCCF'!F576:L576</f>
        <v>FI issued ABS, low or not rated</v>
      </c>
      <c r="G576" s="1476"/>
      <c r="H576" s="1476"/>
      <c r="I576" s="1476"/>
      <c r="J576" s="1476"/>
      <c r="K576" s="1476"/>
      <c r="L576" s="1477"/>
      <c r="M576" s="690">
        <v>0</v>
      </c>
      <c r="N576" s="691">
        <v>0</v>
      </c>
      <c r="O576" s="692">
        <v>0</v>
      </c>
      <c r="P576" s="692">
        <v>0</v>
      </c>
      <c r="Q576" s="697">
        <v>0</v>
      </c>
      <c r="R576" s="692">
        <v>0</v>
      </c>
      <c r="S576" s="693">
        <v>0</v>
      </c>
      <c r="T576" s="692">
        <v>0</v>
      </c>
      <c r="U576" s="693">
        <v>0</v>
      </c>
      <c r="V576" s="692">
        <v>0</v>
      </c>
      <c r="W576" s="693">
        <v>0</v>
      </c>
      <c r="X576" s="692">
        <v>0</v>
      </c>
      <c r="Y576" s="693">
        <v>0</v>
      </c>
      <c r="Z576" s="692">
        <v>0</v>
      </c>
      <c r="AA576" s="693">
        <v>0</v>
      </c>
      <c r="AB576" s="698">
        <v>0</v>
      </c>
      <c r="AC576" s="690">
        <v>0</v>
      </c>
      <c r="AD576" s="1015"/>
      <c r="AE576" s="1016"/>
      <c r="AF576" s="1017"/>
    </row>
    <row r="577" spans="1:32" ht="15" customHeight="1" x14ac:dyDescent="0.2">
      <c r="A577" s="11">
        <v>182</v>
      </c>
      <c r="B577" s="271"/>
      <c r="C577" s="272"/>
      <c r="D577" s="272"/>
      <c r="E577" s="272"/>
      <c r="F577" s="1475" t="str">
        <f>'2. CAD NCCF'!F577:L577</f>
        <v>FI issued ABCP, low or not rated</v>
      </c>
      <c r="G577" s="1476"/>
      <c r="H577" s="1476"/>
      <c r="I577" s="1476"/>
      <c r="J577" s="1476"/>
      <c r="K577" s="1476"/>
      <c r="L577" s="1477"/>
      <c r="M577" s="690">
        <v>0</v>
      </c>
      <c r="N577" s="691">
        <v>0</v>
      </c>
      <c r="O577" s="692">
        <v>0</v>
      </c>
      <c r="P577" s="692">
        <v>0</v>
      </c>
      <c r="Q577" s="697">
        <v>0</v>
      </c>
      <c r="R577" s="692">
        <v>0</v>
      </c>
      <c r="S577" s="693">
        <v>0</v>
      </c>
      <c r="T577" s="692">
        <v>0</v>
      </c>
      <c r="U577" s="693">
        <v>0</v>
      </c>
      <c r="V577" s="692">
        <v>0</v>
      </c>
      <c r="W577" s="693">
        <v>0</v>
      </c>
      <c r="X577" s="692">
        <v>0</v>
      </c>
      <c r="Y577" s="693">
        <v>0</v>
      </c>
      <c r="Z577" s="692">
        <v>0</v>
      </c>
      <c r="AA577" s="693">
        <v>0</v>
      </c>
      <c r="AB577" s="698">
        <v>0</v>
      </c>
      <c r="AC577" s="690">
        <v>0</v>
      </c>
      <c r="AD577" s="1015"/>
      <c r="AE577" s="1016"/>
      <c r="AF577" s="1017"/>
    </row>
    <row r="578" spans="1:32" x14ac:dyDescent="0.2">
      <c r="A578" s="11">
        <v>183</v>
      </c>
      <c r="B578" s="271"/>
      <c r="C578" s="272"/>
      <c r="D578" s="1472" t="str">
        <f>'2. CAD NCCF'!D578:L578</f>
        <v>Equities</v>
      </c>
      <c r="E578" s="1473"/>
      <c r="F578" s="1473"/>
      <c r="G578" s="1473"/>
      <c r="H578" s="1473"/>
      <c r="I578" s="1473"/>
      <c r="J578" s="1473"/>
      <c r="K578" s="1473"/>
      <c r="L578" s="1473"/>
      <c r="M578" s="399">
        <f>SUBTOTAL(9,M579:M581)</f>
        <v>0</v>
      </c>
      <c r="N578" s="402">
        <f t="shared" ref="N578:AC578" si="131">SUBTOTAL(9,N579:N581)</f>
        <v>0</v>
      </c>
      <c r="O578" s="406">
        <f t="shared" si="131"/>
        <v>0</v>
      </c>
      <c r="P578" s="405">
        <f t="shared" si="131"/>
        <v>0</v>
      </c>
      <c r="Q578" s="407">
        <f t="shared" si="131"/>
        <v>0</v>
      </c>
      <c r="R578" s="406">
        <f t="shared" si="131"/>
        <v>0</v>
      </c>
      <c r="S578" s="406">
        <f t="shared" si="131"/>
        <v>0</v>
      </c>
      <c r="T578" s="406">
        <f t="shared" si="131"/>
        <v>0</v>
      </c>
      <c r="U578" s="406">
        <f t="shared" si="131"/>
        <v>0</v>
      </c>
      <c r="V578" s="406">
        <f t="shared" si="131"/>
        <v>0</v>
      </c>
      <c r="W578" s="406">
        <f t="shared" si="131"/>
        <v>0</v>
      </c>
      <c r="X578" s="406">
        <f t="shared" si="131"/>
        <v>0</v>
      </c>
      <c r="Y578" s="406">
        <f t="shared" si="131"/>
        <v>0</v>
      </c>
      <c r="Z578" s="406">
        <f t="shared" si="131"/>
        <v>0</v>
      </c>
      <c r="AA578" s="406">
        <f t="shared" si="131"/>
        <v>0</v>
      </c>
      <c r="AB578" s="416">
        <f t="shared" si="131"/>
        <v>0</v>
      </c>
      <c r="AC578" s="399">
        <f t="shared" si="131"/>
        <v>0</v>
      </c>
      <c r="AD578" s="1015"/>
      <c r="AE578" s="1016"/>
      <c r="AF578" s="1017"/>
    </row>
    <row r="579" spans="1:32" x14ac:dyDescent="0.2">
      <c r="A579" s="11">
        <v>184</v>
      </c>
      <c r="B579" s="271"/>
      <c r="C579" s="272"/>
      <c r="D579" s="272"/>
      <c r="E579" s="272"/>
      <c r="F579" s="1501" t="str">
        <f>'2. CAD NCCF'!F579:L579</f>
        <v>Eligible non-financial common equity shares</v>
      </c>
      <c r="G579" s="1502"/>
      <c r="H579" s="1502"/>
      <c r="I579" s="1502"/>
      <c r="J579" s="1502"/>
      <c r="K579" s="1502"/>
      <c r="L579" s="1503"/>
      <c r="M579" s="690">
        <v>0</v>
      </c>
      <c r="N579" s="691">
        <v>0</v>
      </c>
      <c r="O579" s="692">
        <v>0</v>
      </c>
      <c r="P579" s="692">
        <v>0</v>
      </c>
      <c r="Q579" s="697">
        <v>0</v>
      </c>
      <c r="R579" s="692">
        <v>0</v>
      </c>
      <c r="S579" s="693">
        <v>0</v>
      </c>
      <c r="T579" s="692">
        <v>0</v>
      </c>
      <c r="U579" s="693">
        <v>0</v>
      </c>
      <c r="V579" s="692">
        <v>0</v>
      </c>
      <c r="W579" s="693">
        <v>0</v>
      </c>
      <c r="X579" s="692">
        <v>0</v>
      </c>
      <c r="Y579" s="693">
        <v>0</v>
      </c>
      <c r="Z579" s="692">
        <v>0</v>
      </c>
      <c r="AA579" s="693">
        <v>0</v>
      </c>
      <c r="AB579" s="698">
        <v>0</v>
      </c>
      <c r="AC579" s="690">
        <v>0</v>
      </c>
      <c r="AD579" s="1015"/>
      <c r="AE579" s="1016"/>
      <c r="AF579" s="1017"/>
    </row>
    <row r="580" spans="1:32" ht="15" customHeight="1" x14ac:dyDescent="0.2">
      <c r="A580" s="11">
        <v>185</v>
      </c>
      <c r="B580" s="271"/>
      <c r="C580" s="272"/>
      <c r="D580" s="272"/>
      <c r="E580" s="272"/>
      <c r="F580" s="1501" t="str">
        <f>'2. CAD NCCF'!F580:L580</f>
        <v>Eligible financial common equity</v>
      </c>
      <c r="G580" s="1502"/>
      <c r="H580" s="1502"/>
      <c r="I580" s="1502"/>
      <c r="J580" s="1502"/>
      <c r="K580" s="1502"/>
      <c r="L580" s="1503"/>
      <c r="M580" s="690">
        <v>0</v>
      </c>
      <c r="N580" s="691">
        <v>0</v>
      </c>
      <c r="O580" s="692">
        <v>0</v>
      </c>
      <c r="P580" s="692">
        <v>0</v>
      </c>
      <c r="Q580" s="697">
        <v>0</v>
      </c>
      <c r="R580" s="692">
        <v>0</v>
      </c>
      <c r="S580" s="693">
        <v>0</v>
      </c>
      <c r="T580" s="692">
        <v>0</v>
      </c>
      <c r="U580" s="693">
        <v>0</v>
      </c>
      <c r="V580" s="692">
        <v>0</v>
      </c>
      <c r="W580" s="693">
        <v>0</v>
      </c>
      <c r="X580" s="692">
        <v>0</v>
      </c>
      <c r="Y580" s="693">
        <v>0</v>
      </c>
      <c r="Z580" s="692">
        <v>0</v>
      </c>
      <c r="AA580" s="693">
        <v>0</v>
      </c>
      <c r="AB580" s="698">
        <v>0</v>
      </c>
      <c r="AC580" s="690">
        <v>0</v>
      </c>
      <c r="AD580" s="1015"/>
      <c r="AE580" s="1016"/>
      <c r="AF580" s="1017"/>
    </row>
    <row r="581" spans="1:32" ht="15" customHeight="1" x14ac:dyDescent="0.2">
      <c r="A581" s="11">
        <v>186</v>
      </c>
      <c r="B581" s="271"/>
      <c r="C581" s="272"/>
      <c r="D581" s="272"/>
      <c r="E581" s="272"/>
      <c r="F581" s="1501" t="str">
        <f>'2. CAD NCCF'!F581:L581</f>
        <v>Other equities</v>
      </c>
      <c r="G581" s="1502"/>
      <c r="H581" s="1502"/>
      <c r="I581" s="1502"/>
      <c r="J581" s="1502"/>
      <c r="K581" s="1502"/>
      <c r="L581" s="1503"/>
      <c r="M581" s="690">
        <v>0</v>
      </c>
      <c r="N581" s="691">
        <v>0</v>
      </c>
      <c r="O581" s="692">
        <v>0</v>
      </c>
      <c r="P581" s="692">
        <v>0</v>
      </c>
      <c r="Q581" s="697">
        <v>0</v>
      </c>
      <c r="R581" s="692">
        <v>0</v>
      </c>
      <c r="S581" s="693">
        <v>0</v>
      </c>
      <c r="T581" s="692">
        <v>0</v>
      </c>
      <c r="U581" s="693">
        <v>0</v>
      </c>
      <c r="V581" s="692">
        <v>0</v>
      </c>
      <c r="W581" s="693">
        <v>0</v>
      </c>
      <c r="X581" s="692">
        <v>0</v>
      </c>
      <c r="Y581" s="693">
        <v>0</v>
      </c>
      <c r="Z581" s="692">
        <v>0</v>
      </c>
      <c r="AA581" s="693">
        <v>0</v>
      </c>
      <c r="AB581" s="698">
        <v>0</v>
      </c>
      <c r="AC581" s="690">
        <v>0</v>
      </c>
      <c r="AD581" s="1015"/>
      <c r="AE581" s="1016"/>
      <c r="AF581" s="1017"/>
    </row>
    <row r="582" spans="1:32" x14ac:dyDescent="0.2">
      <c r="A582" s="11">
        <v>187</v>
      </c>
      <c r="B582" s="271"/>
      <c r="C582" s="272"/>
      <c r="D582" s="1472" t="str">
        <f>'2. CAD NCCF'!D582:L582</f>
        <v>FI's own securities - Not eliminated</v>
      </c>
      <c r="E582" s="1473"/>
      <c r="F582" s="1473"/>
      <c r="G582" s="1473"/>
      <c r="H582" s="1473"/>
      <c r="I582" s="1473"/>
      <c r="J582" s="1473"/>
      <c r="K582" s="1473"/>
      <c r="L582" s="1473"/>
      <c r="M582" s="399">
        <f>SUBTOTAL(9,M583:M584)</f>
        <v>0</v>
      </c>
      <c r="N582" s="1266"/>
      <c r="O582" s="1266"/>
      <c r="P582" s="1266"/>
      <c r="Q582" s="1266"/>
      <c r="R582" s="1266"/>
      <c r="S582" s="1266"/>
      <c r="T582" s="1266"/>
      <c r="U582" s="1266"/>
      <c r="V582" s="1266"/>
      <c r="W582" s="1266"/>
      <c r="X582" s="1266"/>
      <c r="Y582" s="1266"/>
      <c r="Z582" s="1266"/>
      <c r="AA582" s="1266"/>
      <c r="AB582" s="1266"/>
      <c r="AC582" s="1266"/>
      <c r="AD582" s="1036"/>
      <c r="AE582" s="1016"/>
      <c r="AF582" s="1017"/>
    </row>
    <row r="583" spans="1:32" x14ac:dyDescent="0.2">
      <c r="A583" s="11">
        <v>188</v>
      </c>
      <c r="B583" s="271"/>
      <c r="C583" s="272"/>
      <c r="D583" s="272"/>
      <c r="E583" s="272"/>
      <c r="F583" s="1501" t="str">
        <f>'2. CAD NCCF'!F583:L583</f>
        <v>FI's own debt not eliminated</v>
      </c>
      <c r="G583" s="1502"/>
      <c r="H583" s="1502"/>
      <c r="I583" s="1502"/>
      <c r="J583" s="1502"/>
      <c r="K583" s="1502"/>
      <c r="L583" s="1503"/>
      <c r="M583" s="690">
        <v>0</v>
      </c>
      <c r="N583" s="1267"/>
      <c r="O583" s="1267"/>
      <c r="P583" s="1267"/>
      <c r="Q583" s="1267"/>
      <c r="R583" s="1267"/>
      <c r="S583" s="1267"/>
      <c r="T583" s="1267"/>
      <c r="U583" s="1267"/>
      <c r="V583" s="1267"/>
      <c r="W583" s="1267"/>
      <c r="X583" s="1267"/>
      <c r="Y583" s="1267"/>
      <c r="Z583" s="1267"/>
      <c r="AA583" s="1267"/>
      <c r="AB583" s="1267"/>
      <c r="AC583" s="1267"/>
      <c r="AD583" s="1036"/>
      <c r="AE583" s="1016"/>
      <c r="AF583" s="1017"/>
    </row>
    <row r="584" spans="1:32" ht="15" customHeight="1" x14ac:dyDescent="0.2">
      <c r="A584" s="11">
        <v>189</v>
      </c>
      <c r="B584" s="271"/>
      <c r="C584" s="272"/>
      <c r="D584" s="272"/>
      <c r="E584" s="272"/>
      <c r="F584" s="1501" t="str">
        <f>'2. CAD NCCF'!F584:L584</f>
        <v>FI's own equity not eliminated</v>
      </c>
      <c r="G584" s="1502"/>
      <c r="H584" s="1502"/>
      <c r="I584" s="1502"/>
      <c r="J584" s="1502"/>
      <c r="K584" s="1502"/>
      <c r="L584" s="1503"/>
      <c r="M584" s="690">
        <v>0</v>
      </c>
      <c r="N584" s="1268"/>
      <c r="O584" s="1268"/>
      <c r="P584" s="1268"/>
      <c r="Q584" s="1268"/>
      <c r="R584" s="1268"/>
      <c r="S584" s="1268"/>
      <c r="T584" s="1268"/>
      <c r="U584" s="1268"/>
      <c r="V584" s="1268"/>
      <c r="W584" s="1268"/>
      <c r="X584" s="1268"/>
      <c r="Y584" s="1268"/>
      <c r="Z584" s="1268"/>
      <c r="AA584" s="1268"/>
      <c r="AB584" s="1268"/>
      <c r="AC584" s="1268"/>
      <c r="AD584" s="1036"/>
      <c r="AE584" s="1016"/>
      <c r="AF584" s="1017"/>
    </row>
    <row r="585" spans="1:32" ht="15" customHeight="1" x14ac:dyDescent="0.2">
      <c r="A585" s="11">
        <v>326</v>
      </c>
      <c r="B585" s="271"/>
      <c r="C585" s="1532" t="str">
        <f>'2. CAD NCCF'!C585:AF585</f>
        <v>Reverse repo collateral in</v>
      </c>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33"/>
    </row>
    <row r="586" spans="1:32" x14ac:dyDescent="0.2">
      <c r="A586" s="11">
        <v>232</v>
      </c>
      <c r="B586" s="271"/>
      <c r="C586" s="272"/>
      <c r="D586" s="1650" t="str">
        <f>'2. CAD NCCF'!D586:AF586</f>
        <v>Government securities (GS)</v>
      </c>
      <c r="E586" s="1651"/>
      <c r="F586" s="1651"/>
      <c r="G586" s="1651"/>
      <c r="H586" s="1651"/>
      <c r="I586" s="1651"/>
      <c r="J586" s="1651"/>
      <c r="K586" s="1651"/>
      <c r="L586" s="1651"/>
      <c r="M586" s="1651"/>
      <c r="N586" s="1651"/>
      <c r="O586" s="1651"/>
      <c r="P586" s="1651"/>
      <c r="Q586" s="1651"/>
      <c r="R586" s="1651"/>
      <c r="S586" s="1651"/>
      <c r="T586" s="1651"/>
      <c r="U586" s="1651"/>
      <c r="V586" s="1651"/>
      <c r="W586" s="1651"/>
      <c r="X586" s="1651"/>
      <c r="Y586" s="1651"/>
      <c r="Z586" s="1651"/>
      <c r="AA586" s="1651"/>
      <c r="AB586" s="1651"/>
      <c r="AC586" s="1651"/>
      <c r="AD586" s="1651"/>
      <c r="AE586" s="1651"/>
      <c r="AF586" s="1652"/>
    </row>
    <row r="587" spans="1:32" x14ac:dyDescent="0.2">
      <c r="A587" s="11">
        <v>233</v>
      </c>
      <c r="B587" s="271"/>
      <c r="C587" s="272"/>
      <c r="D587" s="272"/>
      <c r="E587" s="1445" t="str">
        <f>'2. CAD NCCF'!E587:L587</f>
        <v>High rated GS</v>
      </c>
      <c r="F587" s="1446"/>
      <c r="G587" s="1446"/>
      <c r="H587" s="1446"/>
      <c r="I587" s="1446"/>
      <c r="J587" s="1446"/>
      <c r="K587" s="1446"/>
      <c r="L587" s="1447"/>
      <c r="M587" s="399">
        <f>SUBTOTAL(9,M588:M591)</f>
        <v>0</v>
      </c>
      <c r="N587" s="402">
        <f t="shared" ref="N587:AC587" si="132">SUBTOTAL(9,N588:N591)</f>
        <v>0</v>
      </c>
      <c r="O587" s="406">
        <f t="shared" si="132"/>
        <v>0</v>
      </c>
      <c r="P587" s="405">
        <f t="shared" si="132"/>
        <v>0</v>
      </c>
      <c r="Q587" s="407">
        <f t="shared" si="132"/>
        <v>0</v>
      </c>
      <c r="R587" s="406">
        <f t="shared" si="132"/>
        <v>0</v>
      </c>
      <c r="S587" s="406">
        <f t="shared" si="132"/>
        <v>0</v>
      </c>
      <c r="T587" s="406">
        <f t="shared" si="132"/>
        <v>0</v>
      </c>
      <c r="U587" s="406">
        <f t="shared" si="132"/>
        <v>0</v>
      </c>
      <c r="V587" s="406">
        <f t="shared" si="132"/>
        <v>0</v>
      </c>
      <c r="W587" s="406">
        <f t="shared" si="132"/>
        <v>0</v>
      </c>
      <c r="X587" s="406">
        <f t="shared" si="132"/>
        <v>0</v>
      </c>
      <c r="Y587" s="406">
        <f t="shared" si="132"/>
        <v>0</v>
      </c>
      <c r="Z587" s="406">
        <f t="shared" si="132"/>
        <v>0</v>
      </c>
      <c r="AA587" s="406">
        <f t="shared" si="132"/>
        <v>0</v>
      </c>
      <c r="AB587" s="416">
        <f t="shared" si="132"/>
        <v>0</v>
      </c>
      <c r="AC587" s="399">
        <f t="shared" si="132"/>
        <v>0</v>
      </c>
      <c r="AD587" s="1015"/>
      <c r="AE587" s="1016"/>
      <c r="AF587" s="1017"/>
    </row>
    <row r="588" spans="1:32" x14ac:dyDescent="0.2">
      <c r="A588" s="11">
        <v>234</v>
      </c>
      <c r="B588" s="271"/>
      <c r="C588" s="272"/>
      <c r="D588" s="272"/>
      <c r="E588" s="273"/>
      <c r="F588" s="1475" t="str">
        <f>'2. CAD NCCF'!F588:L588</f>
        <v xml:space="preserve">Sovereigh &amp; central bank GS </v>
      </c>
      <c r="G588" s="1476"/>
      <c r="H588" s="1476"/>
      <c r="I588" s="1476"/>
      <c r="J588" s="1476"/>
      <c r="K588" s="1476"/>
      <c r="L588" s="1477"/>
      <c r="M588" s="690">
        <v>0</v>
      </c>
      <c r="N588" s="691">
        <v>0</v>
      </c>
      <c r="O588" s="692">
        <v>0</v>
      </c>
      <c r="P588" s="692">
        <v>0</v>
      </c>
      <c r="Q588" s="697">
        <v>0</v>
      </c>
      <c r="R588" s="692">
        <v>0</v>
      </c>
      <c r="S588" s="693">
        <v>0</v>
      </c>
      <c r="T588" s="692">
        <v>0</v>
      </c>
      <c r="U588" s="693">
        <v>0</v>
      </c>
      <c r="V588" s="692">
        <v>0</v>
      </c>
      <c r="W588" s="692">
        <v>0</v>
      </c>
      <c r="X588" s="692">
        <v>0</v>
      </c>
      <c r="Y588" s="692">
        <v>0</v>
      </c>
      <c r="Z588" s="692">
        <v>0</v>
      </c>
      <c r="AA588" s="692">
        <v>0</v>
      </c>
      <c r="AB588" s="698">
        <v>0</v>
      </c>
      <c r="AC588" s="690">
        <v>0</v>
      </c>
      <c r="AD588" s="1015"/>
      <c r="AE588" s="1016"/>
      <c r="AF588" s="1017"/>
    </row>
    <row r="589" spans="1:32" ht="15" customHeight="1" x14ac:dyDescent="0.2">
      <c r="A589" s="11">
        <v>235</v>
      </c>
      <c r="B589" s="271"/>
      <c r="C589" s="272"/>
      <c r="D589" s="272"/>
      <c r="E589" s="273"/>
      <c r="F589" s="1475" t="str">
        <f>'2. CAD NCCF'!F589:L589</f>
        <v>State, provincial &amp; agency GS</v>
      </c>
      <c r="G589" s="1476"/>
      <c r="H589" s="1476"/>
      <c r="I589" s="1476"/>
      <c r="J589" s="1476"/>
      <c r="K589" s="1476"/>
      <c r="L589" s="1477"/>
      <c r="M589" s="690">
        <v>0</v>
      </c>
      <c r="N589" s="691">
        <v>0</v>
      </c>
      <c r="O589" s="692">
        <v>0</v>
      </c>
      <c r="P589" s="692">
        <v>0</v>
      </c>
      <c r="Q589" s="697">
        <v>0</v>
      </c>
      <c r="R589" s="692">
        <v>0</v>
      </c>
      <c r="S589" s="693">
        <v>0</v>
      </c>
      <c r="T589" s="692">
        <v>0</v>
      </c>
      <c r="U589" s="693">
        <v>0</v>
      </c>
      <c r="V589" s="692">
        <v>0</v>
      </c>
      <c r="W589" s="692">
        <v>0</v>
      </c>
      <c r="X589" s="692">
        <v>0</v>
      </c>
      <c r="Y589" s="692">
        <v>0</v>
      </c>
      <c r="Z589" s="692">
        <v>0</v>
      </c>
      <c r="AA589" s="692">
        <v>0</v>
      </c>
      <c r="AB589" s="698">
        <v>0</v>
      </c>
      <c r="AC589" s="690">
        <v>0</v>
      </c>
      <c r="AD589" s="1015"/>
      <c r="AE589" s="1016"/>
      <c r="AF589" s="1017"/>
    </row>
    <row r="590" spans="1:32" ht="15" customHeight="1" x14ac:dyDescent="0.2">
      <c r="A590" s="11">
        <v>236</v>
      </c>
      <c r="B590" s="271"/>
      <c r="C590" s="272"/>
      <c r="D590" s="274"/>
      <c r="E590" s="275"/>
      <c r="F590" s="1475" t="str">
        <f>'2. CAD NCCF'!F590:L590</f>
        <v>State municipal GS</v>
      </c>
      <c r="G590" s="1476"/>
      <c r="H590" s="1476"/>
      <c r="I590" s="1476"/>
      <c r="J590" s="1476"/>
      <c r="K590" s="1476"/>
      <c r="L590" s="1477"/>
      <c r="M590" s="690">
        <v>0</v>
      </c>
      <c r="N590" s="691">
        <v>0</v>
      </c>
      <c r="O590" s="692">
        <v>0</v>
      </c>
      <c r="P590" s="692">
        <v>0</v>
      </c>
      <c r="Q590" s="697">
        <v>0</v>
      </c>
      <c r="R590" s="692">
        <v>0</v>
      </c>
      <c r="S590" s="693">
        <v>0</v>
      </c>
      <c r="T590" s="692">
        <v>0</v>
      </c>
      <c r="U590" s="693">
        <v>0</v>
      </c>
      <c r="V590" s="692">
        <v>0</v>
      </c>
      <c r="W590" s="692">
        <v>0</v>
      </c>
      <c r="X590" s="692">
        <v>0</v>
      </c>
      <c r="Y590" s="692">
        <v>0</v>
      </c>
      <c r="Z590" s="692">
        <v>0</v>
      </c>
      <c r="AA590" s="692">
        <v>0</v>
      </c>
      <c r="AB590" s="698">
        <v>0</v>
      </c>
      <c r="AC590" s="690">
        <v>0</v>
      </c>
      <c r="AD590" s="1015"/>
      <c r="AE590" s="1016"/>
      <c r="AF590" s="1017"/>
    </row>
    <row r="591" spans="1:32" ht="15" customHeight="1" x14ac:dyDescent="0.2">
      <c r="A591" s="11">
        <v>237</v>
      </c>
      <c r="B591" s="271"/>
      <c r="C591" s="272"/>
      <c r="D591" s="272"/>
      <c r="E591" s="276"/>
      <c r="F591" s="1475" t="str">
        <f>'2. CAD NCCF'!F591:L591</f>
        <v>Supranational and multilateral development bank GS</v>
      </c>
      <c r="G591" s="1476"/>
      <c r="H591" s="1476"/>
      <c r="I591" s="1476"/>
      <c r="J591" s="1476"/>
      <c r="K591" s="1476"/>
      <c r="L591" s="1477"/>
      <c r="M591" s="690">
        <v>0</v>
      </c>
      <c r="N591" s="691">
        <v>0</v>
      </c>
      <c r="O591" s="692">
        <v>0</v>
      </c>
      <c r="P591" s="692">
        <v>0</v>
      </c>
      <c r="Q591" s="697">
        <v>0</v>
      </c>
      <c r="R591" s="692">
        <v>0</v>
      </c>
      <c r="S591" s="693">
        <v>0</v>
      </c>
      <c r="T591" s="692">
        <v>0</v>
      </c>
      <c r="U591" s="693">
        <v>0</v>
      </c>
      <c r="V591" s="692">
        <v>0</v>
      </c>
      <c r="W591" s="692">
        <v>0</v>
      </c>
      <c r="X591" s="692">
        <v>0</v>
      </c>
      <c r="Y591" s="692">
        <v>0</v>
      </c>
      <c r="Z591" s="692">
        <v>0</v>
      </c>
      <c r="AA591" s="692">
        <v>0</v>
      </c>
      <c r="AB591" s="698">
        <v>0</v>
      </c>
      <c r="AC591" s="690">
        <v>0</v>
      </c>
      <c r="AD591" s="1015"/>
      <c r="AE591" s="1016"/>
      <c r="AF591" s="1017"/>
    </row>
    <row r="592" spans="1:32" ht="15.75" x14ac:dyDescent="0.2">
      <c r="A592" s="11">
        <v>238</v>
      </c>
      <c r="B592" s="271"/>
      <c r="C592" s="272"/>
      <c r="D592" s="277"/>
      <c r="E592" s="1445" t="str">
        <f>'2. CAD NCCF'!E592:L592</f>
        <v>Medium rated GS</v>
      </c>
      <c r="F592" s="1446"/>
      <c r="G592" s="1446"/>
      <c r="H592" s="1446"/>
      <c r="I592" s="1446"/>
      <c r="J592" s="1446"/>
      <c r="K592" s="1446"/>
      <c r="L592" s="1447"/>
      <c r="M592" s="399">
        <f>SUBTOTAL(9,M593:M596)</f>
        <v>0</v>
      </c>
      <c r="N592" s="402">
        <f t="shared" ref="N592:AC592" si="133">SUBTOTAL(9,N593:N596)</f>
        <v>0</v>
      </c>
      <c r="O592" s="406">
        <f t="shared" si="133"/>
        <v>0</v>
      </c>
      <c r="P592" s="405">
        <f t="shared" si="133"/>
        <v>0</v>
      </c>
      <c r="Q592" s="407">
        <f t="shared" si="133"/>
        <v>0</v>
      </c>
      <c r="R592" s="406">
        <f t="shared" si="133"/>
        <v>0</v>
      </c>
      <c r="S592" s="406">
        <f t="shared" si="133"/>
        <v>0</v>
      </c>
      <c r="T592" s="406">
        <f t="shared" si="133"/>
        <v>0</v>
      </c>
      <c r="U592" s="406">
        <f t="shared" si="133"/>
        <v>0</v>
      </c>
      <c r="V592" s="406">
        <f t="shared" si="133"/>
        <v>0</v>
      </c>
      <c r="W592" s="406">
        <f t="shared" si="133"/>
        <v>0</v>
      </c>
      <c r="X592" s="406">
        <f t="shared" si="133"/>
        <v>0</v>
      </c>
      <c r="Y592" s="406">
        <f t="shared" si="133"/>
        <v>0</v>
      </c>
      <c r="Z592" s="406">
        <f t="shared" si="133"/>
        <v>0</v>
      </c>
      <c r="AA592" s="406">
        <f t="shared" si="133"/>
        <v>0</v>
      </c>
      <c r="AB592" s="416">
        <f t="shared" si="133"/>
        <v>0</v>
      </c>
      <c r="AC592" s="399">
        <f t="shared" si="133"/>
        <v>0</v>
      </c>
      <c r="AD592" s="1015"/>
      <c r="AE592" s="1016"/>
      <c r="AF592" s="1017"/>
    </row>
    <row r="593" spans="1:32" ht="15" customHeight="1" x14ac:dyDescent="0.2">
      <c r="A593" s="11">
        <v>239</v>
      </c>
      <c r="B593" s="271"/>
      <c r="C593" s="272"/>
      <c r="D593" s="278"/>
      <c r="E593" s="278"/>
      <c r="F593" s="1475" t="str">
        <f>'2. CAD NCCF'!F593:L593</f>
        <v xml:space="preserve">Sovereigh &amp; central bank GS </v>
      </c>
      <c r="G593" s="1476"/>
      <c r="H593" s="1476"/>
      <c r="I593" s="1476"/>
      <c r="J593" s="1476"/>
      <c r="K593" s="1476"/>
      <c r="L593" s="1477"/>
      <c r="M593" s="690">
        <v>0</v>
      </c>
      <c r="N593" s="691">
        <v>0</v>
      </c>
      <c r="O593" s="692">
        <v>0</v>
      </c>
      <c r="P593" s="692">
        <v>0</v>
      </c>
      <c r="Q593" s="697">
        <v>0</v>
      </c>
      <c r="R593" s="692">
        <v>0</v>
      </c>
      <c r="S593" s="693">
        <v>0</v>
      </c>
      <c r="T593" s="692">
        <v>0</v>
      </c>
      <c r="U593" s="693">
        <v>0</v>
      </c>
      <c r="V593" s="692">
        <v>0</v>
      </c>
      <c r="W593" s="693">
        <v>0</v>
      </c>
      <c r="X593" s="692">
        <v>0</v>
      </c>
      <c r="Y593" s="693">
        <v>0</v>
      </c>
      <c r="Z593" s="692">
        <v>0</v>
      </c>
      <c r="AA593" s="693">
        <v>0</v>
      </c>
      <c r="AB593" s="698">
        <v>0</v>
      </c>
      <c r="AC593" s="690">
        <v>0</v>
      </c>
      <c r="AD593" s="1015"/>
      <c r="AE593" s="1016"/>
      <c r="AF593" s="1017"/>
    </row>
    <row r="594" spans="1:32" ht="15" customHeight="1" x14ac:dyDescent="0.2">
      <c r="A594" s="11">
        <v>240</v>
      </c>
      <c r="B594" s="271"/>
      <c r="C594" s="272"/>
      <c r="D594" s="278"/>
      <c r="E594" s="278"/>
      <c r="F594" s="1475" t="str">
        <f>'2. CAD NCCF'!F594:L594</f>
        <v>State, provincial &amp; agency GS</v>
      </c>
      <c r="G594" s="1476"/>
      <c r="H594" s="1476"/>
      <c r="I594" s="1476"/>
      <c r="J594" s="1476"/>
      <c r="K594" s="1476"/>
      <c r="L594" s="1477"/>
      <c r="M594" s="690">
        <v>0</v>
      </c>
      <c r="N594" s="691">
        <v>0</v>
      </c>
      <c r="O594" s="692">
        <v>0</v>
      </c>
      <c r="P594" s="692">
        <v>0</v>
      </c>
      <c r="Q594" s="697">
        <v>0</v>
      </c>
      <c r="R594" s="692">
        <v>0</v>
      </c>
      <c r="S594" s="693">
        <v>0</v>
      </c>
      <c r="T594" s="692">
        <v>0</v>
      </c>
      <c r="U594" s="693">
        <v>0</v>
      </c>
      <c r="V594" s="692">
        <v>0</v>
      </c>
      <c r="W594" s="693">
        <v>0</v>
      </c>
      <c r="X594" s="692">
        <v>0</v>
      </c>
      <c r="Y594" s="693">
        <v>0</v>
      </c>
      <c r="Z594" s="692">
        <v>0</v>
      </c>
      <c r="AA594" s="693">
        <v>0</v>
      </c>
      <c r="AB594" s="698">
        <v>0</v>
      </c>
      <c r="AC594" s="690">
        <v>0</v>
      </c>
      <c r="AD594" s="1015"/>
      <c r="AE594" s="1016"/>
      <c r="AF594" s="1017"/>
    </row>
    <row r="595" spans="1:32" ht="15" customHeight="1" x14ac:dyDescent="0.2">
      <c r="A595" s="11">
        <v>241</v>
      </c>
      <c r="B595" s="271"/>
      <c r="C595" s="272"/>
      <c r="D595" s="279"/>
      <c r="E595" s="279"/>
      <c r="F595" s="1475" t="str">
        <f>'2. CAD NCCF'!F595:L595</f>
        <v>State municipal GS</v>
      </c>
      <c r="G595" s="1476"/>
      <c r="H595" s="1476"/>
      <c r="I595" s="1476"/>
      <c r="J595" s="1476"/>
      <c r="K595" s="1476"/>
      <c r="L595" s="1477"/>
      <c r="M595" s="690">
        <v>0</v>
      </c>
      <c r="N595" s="691">
        <v>0</v>
      </c>
      <c r="O595" s="692">
        <v>0</v>
      </c>
      <c r="P595" s="692">
        <v>0</v>
      </c>
      <c r="Q595" s="697">
        <v>0</v>
      </c>
      <c r="R595" s="692">
        <v>0</v>
      </c>
      <c r="S595" s="693">
        <v>0</v>
      </c>
      <c r="T595" s="692">
        <v>0</v>
      </c>
      <c r="U595" s="693">
        <v>0</v>
      </c>
      <c r="V595" s="692">
        <v>0</v>
      </c>
      <c r="W595" s="693">
        <v>0</v>
      </c>
      <c r="X595" s="692">
        <v>0</v>
      </c>
      <c r="Y595" s="693">
        <v>0</v>
      </c>
      <c r="Z595" s="692">
        <v>0</v>
      </c>
      <c r="AA595" s="693">
        <v>0</v>
      </c>
      <c r="AB595" s="698">
        <v>0</v>
      </c>
      <c r="AC595" s="690">
        <v>0</v>
      </c>
      <c r="AD595" s="1015"/>
      <c r="AE595" s="1016"/>
      <c r="AF595" s="1017"/>
    </row>
    <row r="596" spans="1:32" ht="15" customHeight="1" x14ac:dyDescent="0.2">
      <c r="A596" s="11">
        <v>242</v>
      </c>
      <c r="B596" s="271"/>
      <c r="C596" s="272"/>
      <c r="D596" s="274"/>
      <c r="E596" s="274"/>
      <c r="F596" s="1475" t="str">
        <f>'2. CAD NCCF'!F596:L596</f>
        <v>Supranational and multilateral development bank GS</v>
      </c>
      <c r="G596" s="1476"/>
      <c r="H596" s="1476"/>
      <c r="I596" s="1476"/>
      <c r="J596" s="1476"/>
      <c r="K596" s="1476"/>
      <c r="L596" s="1477"/>
      <c r="M596" s="690">
        <v>0</v>
      </c>
      <c r="N596" s="691">
        <v>0</v>
      </c>
      <c r="O596" s="692">
        <v>0</v>
      </c>
      <c r="P596" s="692">
        <v>0</v>
      </c>
      <c r="Q596" s="697">
        <v>0</v>
      </c>
      <c r="R596" s="692">
        <v>0</v>
      </c>
      <c r="S596" s="693">
        <v>0</v>
      </c>
      <c r="T596" s="692">
        <v>0</v>
      </c>
      <c r="U596" s="693">
        <v>0</v>
      </c>
      <c r="V596" s="692">
        <v>0</v>
      </c>
      <c r="W596" s="693">
        <v>0</v>
      </c>
      <c r="X596" s="692">
        <v>0</v>
      </c>
      <c r="Y596" s="693">
        <v>0</v>
      </c>
      <c r="Z596" s="692">
        <v>0</v>
      </c>
      <c r="AA596" s="693">
        <v>0</v>
      </c>
      <c r="AB596" s="698">
        <v>0</v>
      </c>
      <c r="AC596" s="690">
        <v>0</v>
      </c>
      <c r="AD596" s="1015"/>
      <c r="AE596" s="1016"/>
      <c r="AF596" s="1017"/>
    </row>
    <row r="597" spans="1:32" ht="15.75" customHeight="1" x14ac:dyDescent="0.2">
      <c r="A597" s="11">
        <v>243</v>
      </c>
      <c r="B597" s="271"/>
      <c r="C597" s="272"/>
      <c r="D597" s="279"/>
      <c r="E597" s="1445" t="str">
        <f>'2. CAD NCCF'!E597:L597</f>
        <v>Low or not rated GS</v>
      </c>
      <c r="F597" s="1446"/>
      <c r="G597" s="1446"/>
      <c r="H597" s="1446"/>
      <c r="I597" s="1446"/>
      <c r="J597" s="1446"/>
      <c r="K597" s="1446"/>
      <c r="L597" s="1447"/>
      <c r="M597" s="399">
        <f>SUBTOTAL(9,M598:M601)</f>
        <v>0</v>
      </c>
      <c r="N597" s="402">
        <f t="shared" ref="N597:AC597" si="134">SUBTOTAL(9,N598:N601)</f>
        <v>0</v>
      </c>
      <c r="O597" s="406">
        <f t="shared" si="134"/>
        <v>0</v>
      </c>
      <c r="P597" s="405">
        <f t="shared" si="134"/>
        <v>0</v>
      </c>
      <c r="Q597" s="407">
        <f t="shared" si="134"/>
        <v>0</v>
      </c>
      <c r="R597" s="406">
        <f t="shared" si="134"/>
        <v>0</v>
      </c>
      <c r="S597" s="406">
        <f t="shared" si="134"/>
        <v>0</v>
      </c>
      <c r="T597" s="406">
        <f t="shared" si="134"/>
        <v>0</v>
      </c>
      <c r="U597" s="406">
        <f t="shared" si="134"/>
        <v>0</v>
      </c>
      <c r="V597" s="406">
        <f t="shared" si="134"/>
        <v>0</v>
      </c>
      <c r="W597" s="406">
        <f t="shared" si="134"/>
        <v>0</v>
      </c>
      <c r="X597" s="406">
        <f t="shared" si="134"/>
        <v>0</v>
      </c>
      <c r="Y597" s="406">
        <f t="shared" si="134"/>
        <v>0</v>
      </c>
      <c r="Z597" s="406">
        <f t="shared" si="134"/>
        <v>0</v>
      </c>
      <c r="AA597" s="406">
        <f t="shared" si="134"/>
        <v>0</v>
      </c>
      <c r="AB597" s="416">
        <f t="shared" si="134"/>
        <v>0</v>
      </c>
      <c r="AC597" s="399">
        <f t="shared" si="134"/>
        <v>0</v>
      </c>
      <c r="AD597" s="1015"/>
      <c r="AE597" s="1016"/>
      <c r="AF597" s="1017"/>
    </row>
    <row r="598" spans="1:32" ht="15" customHeight="1" x14ac:dyDescent="0.2">
      <c r="A598" s="11">
        <v>244</v>
      </c>
      <c r="B598" s="271"/>
      <c r="C598" s="272"/>
      <c r="D598" s="278"/>
      <c r="E598" s="278"/>
      <c r="F598" s="1475" t="str">
        <f>'2. CAD NCCF'!F598:L598</f>
        <v xml:space="preserve">Sovereigh &amp; central bank GS </v>
      </c>
      <c r="G598" s="1476"/>
      <c r="H598" s="1476"/>
      <c r="I598" s="1476"/>
      <c r="J598" s="1476"/>
      <c r="K598" s="1476"/>
      <c r="L598" s="1477"/>
      <c r="M598" s="690">
        <v>0</v>
      </c>
      <c r="N598" s="691">
        <v>0</v>
      </c>
      <c r="O598" s="692">
        <v>0</v>
      </c>
      <c r="P598" s="692">
        <v>0</v>
      </c>
      <c r="Q598" s="697">
        <v>0</v>
      </c>
      <c r="R598" s="692">
        <v>0</v>
      </c>
      <c r="S598" s="693">
        <v>0</v>
      </c>
      <c r="T598" s="692">
        <v>0</v>
      </c>
      <c r="U598" s="693">
        <v>0</v>
      </c>
      <c r="V598" s="692">
        <v>0</v>
      </c>
      <c r="W598" s="693">
        <v>0</v>
      </c>
      <c r="X598" s="692">
        <v>0</v>
      </c>
      <c r="Y598" s="693">
        <v>0</v>
      </c>
      <c r="Z598" s="692">
        <v>0</v>
      </c>
      <c r="AA598" s="693">
        <v>0</v>
      </c>
      <c r="AB598" s="698">
        <v>0</v>
      </c>
      <c r="AC598" s="690">
        <v>0</v>
      </c>
      <c r="AD598" s="1015"/>
      <c r="AE598" s="1016"/>
      <c r="AF598" s="1017"/>
    </row>
    <row r="599" spans="1:32" ht="15" customHeight="1" x14ac:dyDescent="0.2">
      <c r="A599" s="11">
        <v>245</v>
      </c>
      <c r="B599" s="271"/>
      <c r="C599" s="272"/>
      <c r="D599" s="280"/>
      <c r="E599" s="280"/>
      <c r="F599" s="1475" t="str">
        <f>'2. CAD NCCF'!F599:L599</f>
        <v>State, provincial &amp; agency GS</v>
      </c>
      <c r="G599" s="1476"/>
      <c r="H599" s="1476"/>
      <c r="I599" s="1476"/>
      <c r="J599" s="1476"/>
      <c r="K599" s="1476"/>
      <c r="L599" s="1477"/>
      <c r="M599" s="690">
        <v>0</v>
      </c>
      <c r="N599" s="691">
        <v>0</v>
      </c>
      <c r="O599" s="692">
        <v>0</v>
      </c>
      <c r="P599" s="692">
        <v>0</v>
      </c>
      <c r="Q599" s="697">
        <v>0</v>
      </c>
      <c r="R599" s="692">
        <v>0</v>
      </c>
      <c r="S599" s="693">
        <v>0</v>
      </c>
      <c r="T599" s="692">
        <v>0</v>
      </c>
      <c r="U599" s="693">
        <v>0</v>
      </c>
      <c r="V599" s="692">
        <v>0</v>
      </c>
      <c r="W599" s="693">
        <v>0</v>
      </c>
      <c r="X599" s="692">
        <v>0</v>
      </c>
      <c r="Y599" s="693">
        <v>0</v>
      </c>
      <c r="Z599" s="692">
        <v>0</v>
      </c>
      <c r="AA599" s="693">
        <v>0</v>
      </c>
      <c r="AB599" s="698">
        <v>0</v>
      </c>
      <c r="AC599" s="690">
        <v>0</v>
      </c>
      <c r="AD599" s="1015"/>
      <c r="AE599" s="1016"/>
      <c r="AF599" s="1017"/>
    </row>
    <row r="600" spans="1:32" ht="15" customHeight="1" x14ac:dyDescent="0.2">
      <c r="A600" s="11">
        <v>246</v>
      </c>
      <c r="B600" s="271"/>
      <c r="C600" s="272"/>
      <c r="D600" s="280"/>
      <c r="E600" s="280"/>
      <c r="F600" s="1475" t="str">
        <f>'2. CAD NCCF'!F600:L600</f>
        <v>State municipal GS</v>
      </c>
      <c r="G600" s="1476"/>
      <c r="H600" s="1476"/>
      <c r="I600" s="1476"/>
      <c r="J600" s="1476"/>
      <c r="K600" s="1476"/>
      <c r="L600" s="1477"/>
      <c r="M600" s="690">
        <v>0</v>
      </c>
      <c r="N600" s="691">
        <v>0</v>
      </c>
      <c r="O600" s="692">
        <v>0</v>
      </c>
      <c r="P600" s="692">
        <v>0</v>
      </c>
      <c r="Q600" s="697">
        <v>0</v>
      </c>
      <c r="R600" s="692">
        <v>0</v>
      </c>
      <c r="S600" s="693">
        <v>0</v>
      </c>
      <c r="T600" s="692">
        <v>0</v>
      </c>
      <c r="U600" s="693">
        <v>0</v>
      </c>
      <c r="V600" s="692">
        <v>0</v>
      </c>
      <c r="W600" s="693">
        <v>0</v>
      </c>
      <c r="X600" s="692">
        <v>0</v>
      </c>
      <c r="Y600" s="693">
        <v>0</v>
      </c>
      <c r="Z600" s="692">
        <v>0</v>
      </c>
      <c r="AA600" s="693">
        <v>0</v>
      </c>
      <c r="AB600" s="698">
        <v>0</v>
      </c>
      <c r="AC600" s="690">
        <v>0</v>
      </c>
      <c r="AD600" s="1015"/>
      <c r="AE600" s="1016"/>
      <c r="AF600" s="1017"/>
    </row>
    <row r="601" spans="1:32" ht="15" customHeight="1" x14ac:dyDescent="0.2">
      <c r="A601" s="11">
        <v>247</v>
      </c>
      <c r="B601" s="271"/>
      <c r="C601" s="272"/>
      <c r="D601" s="281"/>
      <c r="E601" s="281"/>
      <c r="F601" s="1475" t="str">
        <f>'2. CAD NCCF'!F601:L601</f>
        <v>Supranational and multilateral development bank GS</v>
      </c>
      <c r="G601" s="1476"/>
      <c r="H601" s="1476"/>
      <c r="I601" s="1476"/>
      <c r="J601" s="1476"/>
      <c r="K601" s="1476"/>
      <c r="L601" s="1477"/>
      <c r="M601" s="690">
        <v>0</v>
      </c>
      <c r="N601" s="691">
        <v>0</v>
      </c>
      <c r="O601" s="692">
        <v>0</v>
      </c>
      <c r="P601" s="692">
        <v>0</v>
      </c>
      <c r="Q601" s="697">
        <v>0</v>
      </c>
      <c r="R601" s="692">
        <v>0</v>
      </c>
      <c r="S601" s="693">
        <v>0</v>
      </c>
      <c r="T601" s="692">
        <v>0</v>
      </c>
      <c r="U601" s="693">
        <v>0</v>
      </c>
      <c r="V601" s="692">
        <v>0</v>
      </c>
      <c r="W601" s="693">
        <v>0</v>
      </c>
      <c r="X601" s="692">
        <v>0</v>
      </c>
      <c r="Y601" s="693">
        <v>0</v>
      </c>
      <c r="Z601" s="692">
        <v>0</v>
      </c>
      <c r="AA601" s="693">
        <v>0</v>
      </c>
      <c r="AB601" s="698">
        <v>0</v>
      </c>
      <c r="AC601" s="690">
        <v>0</v>
      </c>
      <c r="AD601" s="1015"/>
      <c r="AE601" s="1016"/>
      <c r="AF601" s="1017"/>
    </row>
    <row r="602" spans="1:32" ht="15" customHeight="1" x14ac:dyDescent="0.2">
      <c r="A602" s="11">
        <v>129</v>
      </c>
      <c r="B602" s="271"/>
      <c r="C602" s="281"/>
      <c r="D602" s="1472" t="str">
        <f>'2. CAD NCCF'!D602:AF602</f>
        <v>Mortgage backed securities (MBS)</v>
      </c>
      <c r="E602" s="1473"/>
      <c r="F602" s="1473"/>
      <c r="G602" s="1473"/>
      <c r="H602" s="1473"/>
      <c r="I602" s="1473"/>
      <c r="J602" s="1473"/>
      <c r="K602" s="1473"/>
      <c r="L602" s="1473"/>
      <c r="M602" s="1473"/>
      <c r="N602" s="1473"/>
      <c r="O602" s="1473"/>
      <c r="P602" s="1473"/>
      <c r="Q602" s="1473"/>
      <c r="R602" s="1473"/>
      <c r="S602" s="1473"/>
      <c r="T602" s="1473"/>
      <c r="U602" s="1473"/>
      <c r="V602" s="1473"/>
      <c r="W602" s="1473"/>
      <c r="X602" s="1473"/>
      <c r="Y602" s="1473"/>
      <c r="Z602" s="1473"/>
      <c r="AA602" s="1473"/>
      <c r="AB602" s="1473"/>
      <c r="AC602" s="1473"/>
      <c r="AD602" s="1473"/>
      <c r="AE602" s="1473"/>
      <c r="AF602" s="1474"/>
    </row>
    <row r="603" spans="1:32" ht="15" customHeight="1" x14ac:dyDescent="0.2">
      <c r="A603" s="11">
        <v>130</v>
      </c>
      <c r="B603" s="271"/>
      <c r="C603" s="281"/>
      <c r="D603" s="281"/>
      <c r="E603" s="1445" t="str">
        <f>'2. CAD NCCF'!E603:L603</f>
        <v>Agency MBS</v>
      </c>
      <c r="F603" s="1446"/>
      <c r="G603" s="1446"/>
      <c r="H603" s="1446"/>
      <c r="I603" s="1446"/>
      <c r="J603" s="1446"/>
      <c r="K603" s="1446"/>
      <c r="L603" s="1447"/>
      <c r="M603" s="399">
        <f>SUBTOTAL(9,M604:M606)</f>
        <v>0</v>
      </c>
      <c r="N603" s="402">
        <f t="shared" ref="N603:AC603" si="135">SUBTOTAL(9,N604:N606)</f>
        <v>0</v>
      </c>
      <c r="O603" s="406">
        <f t="shared" si="135"/>
        <v>0</v>
      </c>
      <c r="P603" s="405">
        <f t="shared" si="135"/>
        <v>0</v>
      </c>
      <c r="Q603" s="407">
        <f t="shared" si="135"/>
        <v>0</v>
      </c>
      <c r="R603" s="406">
        <f t="shared" si="135"/>
        <v>0</v>
      </c>
      <c r="S603" s="406">
        <f t="shared" si="135"/>
        <v>0</v>
      </c>
      <c r="T603" s="406">
        <f t="shared" si="135"/>
        <v>0</v>
      </c>
      <c r="U603" s="406">
        <f t="shared" si="135"/>
        <v>0</v>
      </c>
      <c r="V603" s="406">
        <f t="shared" si="135"/>
        <v>0</v>
      </c>
      <c r="W603" s="406">
        <f t="shared" si="135"/>
        <v>0</v>
      </c>
      <c r="X603" s="406">
        <f t="shared" si="135"/>
        <v>0</v>
      </c>
      <c r="Y603" s="406">
        <f t="shared" si="135"/>
        <v>0</v>
      </c>
      <c r="Z603" s="406">
        <f t="shared" si="135"/>
        <v>0</v>
      </c>
      <c r="AA603" s="406">
        <f t="shared" si="135"/>
        <v>0</v>
      </c>
      <c r="AB603" s="416">
        <f t="shared" si="135"/>
        <v>0</v>
      </c>
      <c r="AC603" s="399">
        <f t="shared" si="135"/>
        <v>0</v>
      </c>
      <c r="AD603" s="1015"/>
      <c r="AE603" s="1016"/>
      <c r="AF603" s="1017"/>
    </row>
    <row r="604" spans="1:32" ht="15" customHeight="1" x14ac:dyDescent="0.2">
      <c r="A604" s="11">
        <v>131</v>
      </c>
      <c r="B604" s="271"/>
      <c r="C604" s="281"/>
      <c r="D604" s="281"/>
      <c r="E604" s="282"/>
      <c r="F604" s="1475" t="str">
        <f>'2. CAD NCCF'!F604:L604</f>
        <v>Agency MBS, high rated</v>
      </c>
      <c r="G604" s="1476"/>
      <c r="H604" s="1476"/>
      <c r="I604" s="1476"/>
      <c r="J604" s="1476"/>
      <c r="K604" s="1476"/>
      <c r="L604" s="1477"/>
      <c r="M604" s="690">
        <v>0</v>
      </c>
      <c r="N604" s="691">
        <v>0</v>
      </c>
      <c r="O604" s="692">
        <v>0</v>
      </c>
      <c r="P604" s="692">
        <v>0</v>
      </c>
      <c r="Q604" s="697">
        <v>0</v>
      </c>
      <c r="R604" s="692">
        <v>0</v>
      </c>
      <c r="S604" s="693">
        <v>0</v>
      </c>
      <c r="T604" s="692">
        <v>0</v>
      </c>
      <c r="U604" s="693">
        <v>0</v>
      </c>
      <c r="V604" s="692">
        <v>0</v>
      </c>
      <c r="W604" s="693">
        <v>0</v>
      </c>
      <c r="X604" s="692">
        <v>0</v>
      </c>
      <c r="Y604" s="693">
        <v>0</v>
      </c>
      <c r="Z604" s="692">
        <v>0</v>
      </c>
      <c r="AA604" s="693">
        <v>0</v>
      </c>
      <c r="AB604" s="698">
        <v>0</v>
      </c>
      <c r="AC604" s="690">
        <v>0</v>
      </c>
      <c r="AD604" s="1015"/>
      <c r="AE604" s="1016"/>
      <c r="AF604" s="1017"/>
    </row>
    <row r="605" spans="1:32" ht="15" customHeight="1" x14ac:dyDescent="0.2">
      <c r="A605" s="11">
        <v>132</v>
      </c>
      <c r="B605" s="271"/>
      <c r="C605" s="281"/>
      <c r="D605" s="281"/>
      <c r="E605" s="282"/>
      <c r="F605" s="1475" t="str">
        <f>'2. CAD NCCF'!F605:L605</f>
        <v>Agency MBS, medium rated</v>
      </c>
      <c r="G605" s="1476"/>
      <c r="H605" s="1476"/>
      <c r="I605" s="1476"/>
      <c r="J605" s="1476"/>
      <c r="K605" s="1476"/>
      <c r="L605" s="1477"/>
      <c r="M605" s="690">
        <v>0</v>
      </c>
      <c r="N605" s="691">
        <v>0</v>
      </c>
      <c r="O605" s="692">
        <v>0</v>
      </c>
      <c r="P605" s="692">
        <v>0</v>
      </c>
      <c r="Q605" s="697">
        <v>0</v>
      </c>
      <c r="R605" s="692">
        <v>0</v>
      </c>
      <c r="S605" s="693">
        <v>0</v>
      </c>
      <c r="T605" s="692">
        <v>0</v>
      </c>
      <c r="U605" s="693">
        <v>0</v>
      </c>
      <c r="V605" s="692">
        <v>0</v>
      </c>
      <c r="W605" s="693">
        <v>0</v>
      </c>
      <c r="X605" s="692">
        <v>0</v>
      </c>
      <c r="Y605" s="693">
        <v>0</v>
      </c>
      <c r="Z605" s="692">
        <v>0</v>
      </c>
      <c r="AA605" s="693">
        <v>0</v>
      </c>
      <c r="AB605" s="698">
        <v>0</v>
      </c>
      <c r="AC605" s="690">
        <v>0</v>
      </c>
      <c r="AD605" s="1015"/>
      <c r="AE605" s="1016"/>
      <c r="AF605" s="1017"/>
    </row>
    <row r="606" spans="1:32" ht="15" customHeight="1" x14ac:dyDescent="0.2">
      <c r="A606" s="11">
        <v>133</v>
      </c>
      <c r="B606" s="271"/>
      <c r="C606" s="281"/>
      <c r="D606" s="281"/>
      <c r="E606" s="282"/>
      <c r="F606" s="1475" t="str">
        <f>'2. CAD NCCF'!F606:L606</f>
        <v>Agency MBS, low or not rated</v>
      </c>
      <c r="G606" s="1476"/>
      <c r="H606" s="1476"/>
      <c r="I606" s="1476"/>
      <c r="J606" s="1476"/>
      <c r="K606" s="1476"/>
      <c r="L606" s="1477"/>
      <c r="M606" s="690">
        <v>0</v>
      </c>
      <c r="N606" s="691">
        <v>0</v>
      </c>
      <c r="O606" s="692">
        <v>0</v>
      </c>
      <c r="P606" s="692">
        <v>0</v>
      </c>
      <c r="Q606" s="697">
        <v>0</v>
      </c>
      <c r="R606" s="692">
        <v>0</v>
      </c>
      <c r="S606" s="693">
        <v>0</v>
      </c>
      <c r="T606" s="692">
        <v>0</v>
      </c>
      <c r="U606" s="693">
        <v>0</v>
      </c>
      <c r="V606" s="692">
        <v>0</v>
      </c>
      <c r="W606" s="693">
        <v>0</v>
      </c>
      <c r="X606" s="692">
        <v>0</v>
      </c>
      <c r="Y606" s="693">
        <v>0</v>
      </c>
      <c r="Z606" s="692">
        <v>0</v>
      </c>
      <c r="AA606" s="693">
        <v>0</v>
      </c>
      <c r="AB606" s="698">
        <v>0</v>
      </c>
      <c r="AC606" s="690">
        <v>0</v>
      </c>
      <c r="AD606" s="1015"/>
      <c r="AE606" s="1016"/>
      <c r="AF606" s="1017"/>
    </row>
    <row r="607" spans="1:32" ht="15" customHeight="1" x14ac:dyDescent="0.2">
      <c r="A607" s="11">
        <v>134</v>
      </c>
      <c r="B607" s="271"/>
      <c r="C607" s="281"/>
      <c r="D607" s="281"/>
      <c r="E607" s="1445" t="str">
        <f>'2. CAD NCCF'!E607:L607</f>
        <v>Non-agency commercial MBS (CMBS)</v>
      </c>
      <c r="F607" s="1446"/>
      <c r="G607" s="1446"/>
      <c r="H607" s="1446"/>
      <c r="I607" s="1446"/>
      <c r="J607" s="1446"/>
      <c r="K607" s="1446"/>
      <c r="L607" s="1447"/>
      <c r="M607" s="399">
        <f>SUBTOTAL(9,M608:M610)</f>
        <v>0</v>
      </c>
      <c r="N607" s="402">
        <f t="shared" ref="N607:AC607" si="136">SUBTOTAL(9,N608:N610)</f>
        <v>0</v>
      </c>
      <c r="O607" s="406">
        <f t="shared" si="136"/>
        <v>0</v>
      </c>
      <c r="P607" s="405">
        <f t="shared" si="136"/>
        <v>0</v>
      </c>
      <c r="Q607" s="407">
        <f t="shared" si="136"/>
        <v>0</v>
      </c>
      <c r="R607" s="406">
        <f t="shared" si="136"/>
        <v>0</v>
      </c>
      <c r="S607" s="406">
        <f t="shared" si="136"/>
        <v>0</v>
      </c>
      <c r="T607" s="406">
        <f t="shared" si="136"/>
        <v>0</v>
      </c>
      <c r="U607" s="406">
        <f t="shared" si="136"/>
        <v>0</v>
      </c>
      <c r="V607" s="406">
        <f t="shared" si="136"/>
        <v>0</v>
      </c>
      <c r="W607" s="406">
        <f t="shared" si="136"/>
        <v>0</v>
      </c>
      <c r="X607" s="406">
        <f t="shared" si="136"/>
        <v>0</v>
      </c>
      <c r="Y607" s="406">
        <f t="shared" si="136"/>
        <v>0</v>
      </c>
      <c r="Z607" s="406">
        <f t="shared" si="136"/>
        <v>0</v>
      </c>
      <c r="AA607" s="406">
        <f t="shared" si="136"/>
        <v>0</v>
      </c>
      <c r="AB607" s="416">
        <f t="shared" si="136"/>
        <v>0</v>
      </c>
      <c r="AC607" s="399">
        <f t="shared" si="136"/>
        <v>0</v>
      </c>
      <c r="AD607" s="1015"/>
      <c r="AE607" s="1016"/>
      <c r="AF607" s="1017"/>
    </row>
    <row r="608" spans="1:32" ht="15" customHeight="1" x14ac:dyDescent="0.2">
      <c r="A608" s="11">
        <v>135</v>
      </c>
      <c r="B608" s="271"/>
      <c r="C608" s="281"/>
      <c r="D608" s="281"/>
      <c r="E608" s="282"/>
      <c r="F608" s="1475" t="str">
        <f>'2. CAD NCCF'!F608:L608</f>
        <v>Non-agency CMBS, high rated</v>
      </c>
      <c r="G608" s="1476"/>
      <c r="H608" s="1476"/>
      <c r="I608" s="1476"/>
      <c r="J608" s="1476"/>
      <c r="K608" s="1476"/>
      <c r="L608" s="1477"/>
      <c r="M608" s="690">
        <v>0</v>
      </c>
      <c r="N608" s="691">
        <v>0</v>
      </c>
      <c r="O608" s="692">
        <v>0</v>
      </c>
      <c r="P608" s="692">
        <v>0</v>
      </c>
      <c r="Q608" s="697">
        <v>0</v>
      </c>
      <c r="R608" s="692">
        <v>0</v>
      </c>
      <c r="S608" s="693">
        <v>0</v>
      </c>
      <c r="T608" s="692">
        <v>0</v>
      </c>
      <c r="U608" s="693">
        <v>0</v>
      </c>
      <c r="V608" s="692">
        <v>0</v>
      </c>
      <c r="W608" s="693">
        <v>0</v>
      </c>
      <c r="X608" s="692">
        <v>0</v>
      </c>
      <c r="Y608" s="693">
        <v>0</v>
      </c>
      <c r="Z608" s="692">
        <v>0</v>
      </c>
      <c r="AA608" s="693">
        <v>0</v>
      </c>
      <c r="AB608" s="698">
        <v>0</v>
      </c>
      <c r="AC608" s="690">
        <v>0</v>
      </c>
      <c r="AD608" s="1015"/>
      <c r="AE608" s="1016"/>
      <c r="AF608" s="1017"/>
    </row>
    <row r="609" spans="1:32" ht="15" customHeight="1" x14ac:dyDescent="0.2">
      <c r="A609" s="11">
        <v>136</v>
      </c>
      <c r="B609" s="271"/>
      <c r="C609" s="281"/>
      <c r="D609" s="281"/>
      <c r="E609" s="282"/>
      <c r="F609" s="1475" t="str">
        <f>'2. CAD NCCF'!F609:L609</f>
        <v>Non-agency CMBS, medium rated</v>
      </c>
      <c r="G609" s="1476"/>
      <c r="H609" s="1476"/>
      <c r="I609" s="1476"/>
      <c r="J609" s="1476"/>
      <c r="K609" s="1476"/>
      <c r="L609" s="1477"/>
      <c r="M609" s="690">
        <v>0</v>
      </c>
      <c r="N609" s="691">
        <v>0</v>
      </c>
      <c r="O609" s="692">
        <v>0</v>
      </c>
      <c r="P609" s="692">
        <v>0</v>
      </c>
      <c r="Q609" s="697">
        <v>0</v>
      </c>
      <c r="R609" s="692">
        <v>0</v>
      </c>
      <c r="S609" s="693">
        <v>0</v>
      </c>
      <c r="T609" s="692">
        <v>0</v>
      </c>
      <c r="U609" s="693">
        <v>0</v>
      </c>
      <c r="V609" s="692">
        <v>0</v>
      </c>
      <c r="W609" s="693">
        <v>0</v>
      </c>
      <c r="X609" s="692">
        <v>0</v>
      </c>
      <c r="Y609" s="693">
        <v>0</v>
      </c>
      <c r="Z609" s="692">
        <v>0</v>
      </c>
      <c r="AA609" s="693">
        <v>0</v>
      </c>
      <c r="AB609" s="698">
        <v>0</v>
      </c>
      <c r="AC609" s="690">
        <v>0</v>
      </c>
      <c r="AD609" s="1015"/>
      <c r="AE609" s="1016"/>
      <c r="AF609" s="1017"/>
    </row>
    <row r="610" spans="1:32" ht="15" customHeight="1" x14ac:dyDescent="0.2">
      <c r="A610" s="11">
        <v>137</v>
      </c>
      <c r="B610" s="271"/>
      <c r="C610" s="281"/>
      <c r="D610" s="281"/>
      <c r="E610" s="282"/>
      <c r="F610" s="1475" t="str">
        <f>'2. CAD NCCF'!F610:L610</f>
        <v>Non-agency CMBS, low or not rated</v>
      </c>
      <c r="G610" s="1476"/>
      <c r="H610" s="1476"/>
      <c r="I610" s="1476"/>
      <c r="J610" s="1476"/>
      <c r="K610" s="1476"/>
      <c r="L610" s="1477"/>
      <c r="M610" s="690">
        <v>0</v>
      </c>
      <c r="N610" s="691">
        <v>0</v>
      </c>
      <c r="O610" s="692">
        <v>0</v>
      </c>
      <c r="P610" s="692">
        <v>0</v>
      </c>
      <c r="Q610" s="697">
        <v>0</v>
      </c>
      <c r="R610" s="692">
        <v>0</v>
      </c>
      <c r="S610" s="693">
        <v>0</v>
      </c>
      <c r="T610" s="692">
        <v>0</v>
      </c>
      <c r="U610" s="693">
        <v>0</v>
      </c>
      <c r="V610" s="692">
        <v>0</v>
      </c>
      <c r="W610" s="693">
        <v>0</v>
      </c>
      <c r="X610" s="692">
        <v>0</v>
      </c>
      <c r="Y610" s="693">
        <v>0</v>
      </c>
      <c r="Z610" s="692">
        <v>0</v>
      </c>
      <c r="AA610" s="693">
        <v>0</v>
      </c>
      <c r="AB610" s="698">
        <v>0</v>
      </c>
      <c r="AC610" s="690">
        <v>0</v>
      </c>
      <c r="AD610" s="1015"/>
      <c r="AE610" s="1016"/>
      <c r="AF610" s="1017"/>
    </row>
    <row r="611" spans="1:32" ht="15" customHeight="1" x14ac:dyDescent="0.2">
      <c r="A611" s="11">
        <v>138</v>
      </c>
      <c r="B611" s="271"/>
      <c r="C611" s="281"/>
      <c r="D611" s="281"/>
      <c r="E611" s="1445" t="str">
        <f>'2. CAD NCCF'!E611:L611</f>
        <v>Non-agency residential MBS (RMBS)</v>
      </c>
      <c r="F611" s="1446"/>
      <c r="G611" s="1446"/>
      <c r="H611" s="1446"/>
      <c r="I611" s="1446"/>
      <c r="J611" s="1446"/>
      <c r="K611" s="1446"/>
      <c r="L611" s="1447"/>
      <c r="M611" s="399">
        <f>SUBTOTAL(9,M612:M614)</f>
        <v>0</v>
      </c>
      <c r="N611" s="402">
        <f t="shared" ref="N611:AC611" si="137">SUBTOTAL(9,N612:N614)</f>
        <v>0</v>
      </c>
      <c r="O611" s="406">
        <f t="shared" si="137"/>
        <v>0</v>
      </c>
      <c r="P611" s="405">
        <f t="shared" si="137"/>
        <v>0</v>
      </c>
      <c r="Q611" s="407">
        <f t="shared" si="137"/>
        <v>0</v>
      </c>
      <c r="R611" s="406">
        <f t="shared" si="137"/>
        <v>0</v>
      </c>
      <c r="S611" s="406">
        <f t="shared" si="137"/>
        <v>0</v>
      </c>
      <c r="T611" s="406">
        <f t="shared" si="137"/>
        <v>0</v>
      </c>
      <c r="U611" s="406">
        <f t="shared" si="137"/>
        <v>0</v>
      </c>
      <c r="V611" s="406">
        <f t="shared" si="137"/>
        <v>0</v>
      </c>
      <c r="W611" s="406">
        <f t="shared" si="137"/>
        <v>0</v>
      </c>
      <c r="X611" s="406">
        <f t="shared" si="137"/>
        <v>0</v>
      </c>
      <c r="Y611" s="406">
        <f t="shared" si="137"/>
        <v>0</v>
      </c>
      <c r="Z611" s="406">
        <f t="shared" si="137"/>
        <v>0</v>
      </c>
      <c r="AA611" s="406">
        <f t="shared" si="137"/>
        <v>0</v>
      </c>
      <c r="AB611" s="416">
        <f t="shared" si="137"/>
        <v>0</v>
      </c>
      <c r="AC611" s="399">
        <f t="shared" si="137"/>
        <v>0</v>
      </c>
      <c r="AD611" s="1015"/>
      <c r="AE611" s="1016"/>
      <c r="AF611" s="1017"/>
    </row>
    <row r="612" spans="1:32" ht="15" customHeight="1" x14ac:dyDescent="0.2">
      <c r="A612" s="11">
        <v>139</v>
      </c>
      <c r="B612" s="271"/>
      <c r="C612" s="281"/>
      <c r="D612" s="281"/>
      <c r="E612" s="282"/>
      <c r="F612" s="1475" t="str">
        <f>'2. CAD NCCF'!F612:L612</f>
        <v>Non-agency RMBS, high rated</v>
      </c>
      <c r="G612" s="1476"/>
      <c r="H612" s="1476"/>
      <c r="I612" s="1476"/>
      <c r="J612" s="1476"/>
      <c r="K612" s="1476"/>
      <c r="L612" s="1477"/>
      <c r="M612" s="690">
        <v>0</v>
      </c>
      <c r="N612" s="691">
        <v>0</v>
      </c>
      <c r="O612" s="692">
        <v>0</v>
      </c>
      <c r="P612" s="692">
        <v>0</v>
      </c>
      <c r="Q612" s="697">
        <v>0</v>
      </c>
      <c r="R612" s="692">
        <v>0</v>
      </c>
      <c r="S612" s="693">
        <v>0</v>
      </c>
      <c r="T612" s="692">
        <v>0</v>
      </c>
      <c r="U612" s="693">
        <v>0</v>
      </c>
      <c r="V612" s="692">
        <v>0</v>
      </c>
      <c r="W612" s="693">
        <v>0</v>
      </c>
      <c r="X612" s="692">
        <v>0</v>
      </c>
      <c r="Y612" s="693">
        <v>0</v>
      </c>
      <c r="Z612" s="692">
        <v>0</v>
      </c>
      <c r="AA612" s="693">
        <v>0</v>
      </c>
      <c r="AB612" s="698">
        <v>0</v>
      </c>
      <c r="AC612" s="690">
        <v>0</v>
      </c>
      <c r="AD612" s="1015"/>
      <c r="AE612" s="1016"/>
      <c r="AF612" s="1017"/>
    </row>
    <row r="613" spans="1:32" ht="15" customHeight="1" x14ac:dyDescent="0.2">
      <c r="A613" s="11">
        <v>140</v>
      </c>
      <c r="B613" s="271"/>
      <c r="C613" s="281"/>
      <c r="D613" s="281"/>
      <c r="E613" s="282"/>
      <c r="F613" s="1475" t="str">
        <f>'2. CAD NCCF'!F613:L613</f>
        <v>Non-agency RMBS, medium rated</v>
      </c>
      <c r="G613" s="1476"/>
      <c r="H613" s="1476"/>
      <c r="I613" s="1476"/>
      <c r="J613" s="1476"/>
      <c r="K613" s="1476"/>
      <c r="L613" s="1477"/>
      <c r="M613" s="690">
        <v>0</v>
      </c>
      <c r="N613" s="691">
        <v>0</v>
      </c>
      <c r="O613" s="692">
        <v>0</v>
      </c>
      <c r="P613" s="692">
        <v>0</v>
      </c>
      <c r="Q613" s="697">
        <v>0</v>
      </c>
      <c r="R613" s="692">
        <v>0</v>
      </c>
      <c r="S613" s="693">
        <v>0</v>
      </c>
      <c r="T613" s="692">
        <v>0</v>
      </c>
      <c r="U613" s="693">
        <v>0</v>
      </c>
      <c r="V613" s="692">
        <v>0</v>
      </c>
      <c r="W613" s="693">
        <v>0</v>
      </c>
      <c r="X613" s="692">
        <v>0</v>
      </c>
      <c r="Y613" s="693">
        <v>0</v>
      </c>
      <c r="Z613" s="692">
        <v>0</v>
      </c>
      <c r="AA613" s="693">
        <v>0</v>
      </c>
      <c r="AB613" s="698">
        <v>0</v>
      </c>
      <c r="AC613" s="690">
        <v>0</v>
      </c>
      <c r="AD613" s="1015"/>
      <c r="AE613" s="1016"/>
      <c r="AF613" s="1017"/>
    </row>
    <row r="614" spans="1:32" ht="15" customHeight="1" x14ac:dyDescent="0.2">
      <c r="A614" s="11">
        <v>141</v>
      </c>
      <c r="B614" s="271"/>
      <c r="C614" s="281"/>
      <c r="D614" s="281"/>
      <c r="E614" s="282"/>
      <c r="F614" s="1475" t="str">
        <f>'2. CAD NCCF'!F614:L614</f>
        <v>Non-agency RMBS, low or not rated</v>
      </c>
      <c r="G614" s="1476"/>
      <c r="H614" s="1476"/>
      <c r="I614" s="1476"/>
      <c r="J614" s="1476"/>
      <c r="K614" s="1476"/>
      <c r="L614" s="1477"/>
      <c r="M614" s="690">
        <v>0</v>
      </c>
      <c r="N614" s="691">
        <v>0</v>
      </c>
      <c r="O614" s="692">
        <v>0</v>
      </c>
      <c r="P614" s="692">
        <v>0</v>
      </c>
      <c r="Q614" s="697">
        <v>0</v>
      </c>
      <c r="R614" s="692">
        <v>0</v>
      </c>
      <c r="S614" s="693">
        <v>0</v>
      </c>
      <c r="T614" s="692">
        <v>0</v>
      </c>
      <c r="U614" s="693">
        <v>0</v>
      </c>
      <c r="V614" s="692">
        <v>0</v>
      </c>
      <c r="W614" s="693">
        <v>0</v>
      </c>
      <c r="X614" s="692">
        <v>0</v>
      </c>
      <c r="Y614" s="693">
        <v>0</v>
      </c>
      <c r="Z614" s="692">
        <v>0</v>
      </c>
      <c r="AA614" s="693">
        <v>0</v>
      </c>
      <c r="AB614" s="698">
        <v>0</v>
      </c>
      <c r="AC614" s="690">
        <v>0</v>
      </c>
      <c r="AD614" s="1015"/>
      <c r="AE614" s="1016"/>
      <c r="AF614" s="1017"/>
    </row>
    <row r="615" spans="1:32" ht="15" customHeight="1" x14ac:dyDescent="0.2">
      <c r="A615" s="11">
        <v>142</v>
      </c>
      <c r="B615" s="271"/>
      <c r="C615" s="281"/>
      <c r="D615" s="1472" t="str">
        <f>'2. CAD NCCF'!D615:AF615</f>
        <v>Corporate bonds and paper (CBP)</v>
      </c>
      <c r="E615" s="1473"/>
      <c r="F615" s="1473"/>
      <c r="G615" s="1473"/>
      <c r="H615" s="1473"/>
      <c r="I615" s="1473"/>
      <c r="J615" s="1473"/>
      <c r="K615" s="1473"/>
      <c r="L615" s="1473"/>
      <c r="M615" s="1473"/>
      <c r="N615" s="1473"/>
      <c r="O615" s="1473"/>
      <c r="P615" s="1473"/>
      <c r="Q615" s="1473"/>
      <c r="R615" s="1473"/>
      <c r="S615" s="1473"/>
      <c r="T615" s="1473"/>
      <c r="U615" s="1473"/>
      <c r="V615" s="1473"/>
      <c r="W615" s="1473"/>
      <c r="X615" s="1473"/>
      <c r="Y615" s="1473"/>
      <c r="Z615" s="1473"/>
      <c r="AA615" s="1473"/>
      <c r="AB615" s="1473"/>
      <c r="AC615" s="1473"/>
      <c r="AD615" s="1473"/>
      <c r="AE615" s="1473"/>
      <c r="AF615" s="1474"/>
    </row>
    <row r="616" spans="1:32" ht="15" customHeight="1" x14ac:dyDescent="0.2">
      <c r="A616" s="11">
        <v>143</v>
      </c>
      <c r="B616" s="271"/>
      <c r="C616" s="281"/>
      <c r="D616" s="281"/>
      <c r="E616" s="1445" t="str">
        <f>'2. CAD NCCF'!E616:L616</f>
        <v>Non-FI issued CBP, high rated</v>
      </c>
      <c r="F616" s="1446"/>
      <c r="G616" s="1446"/>
      <c r="H616" s="1446"/>
      <c r="I616" s="1446"/>
      <c r="J616" s="1446"/>
      <c r="K616" s="1446"/>
      <c r="L616" s="1447"/>
      <c r="M616" s="399">
        <f>SUBTOTAL(9,M617:M618)</f>
        <v>0</v>
      </c>
      <c r="N616" s="402">
        <f t="shared" ref="N616:AC616" si="138">SUBTOTAL(9,N617:N618)</f>
        <v>0</v>
      </c>
      <c r="O616" s="406">
        <f t="shared" si="138"/>
        <v>0</v>
      </c>
      <c r="P616" s="405">
        <f t="shared" si="138"/>
        <v>0</v>
      </c>
      <c r="Q616" s="407">
        <f t="shared" si="138"/>
        <v>0</v>
      </c>
      <c r="R616" s="406">
        <f t="shared" si="138"/>
        <v>0</v>
      </c>
      <c r="S616" s="406">
        <f t="shared" si="138"/>
        <v>0</v>
      </c>
      <c r="T616" s="406">
        <f t="shared" si="138"/>
        <v>0</v>
      </c>
      <c r="U616" s="406">
        <f t="shared" si="138"/>
        <v>0</v>
      </c>
      <c r="V616" s="406">
        <f t="shared" si="138"/>
        <v>0</v>
      </c>
      <c r="W616" s="406">
        <f t="shared" si="138"/>
        <v>0</v>
      </c>
      <c r="X616" s="406">
        <f t="shared" si="138"/>
        <v>0</v>
      </c>
      <c r="Y616" s="406">
        <f t="shared" si="138"/>
        <v>0</v>
      </c>
      <c r="Z616" s="406">
        <f t="shared" si="138"/>
        <v>0</v>
      </c>
      <c r="AA616" s="406">
        <f t="shared" si="138"/>
        <v>0</v>
      </c>
      <c r="AB616" s="416">
        <f t="shared" si="138"/>
        <v>0</v>
      </c>
      <c r="AC616" s="399">
        <f t="shared" si="138"/>
        <v>0</v>
      </c>
      <c r="AD616" s="1015"/>
      <c r="AE616" s="1016"/>
      <c r="AF616" s="1017"/>
    </row>
    <row r="617" spans="1:32" ht="15" customHeight="1" x14ac:dyDescent="0.2">
      <c r="A617" s="11">
        <v>144</v>
      </c>
      <c r="B617" s="271"/>
      <c r="C617" s="281"/>
      <c r="D617" s="281"/>
      <c r="E617" s="282"/>
      <c r="F617" s="1475" t="str">
        <f>'2. CAD NCCF'!F617:L617</f>
        <v>Non-FI issued unsecured bond and paper, high rated</v>
      </c>
      <c r="G617" s="1476"/>
      <c r="H617" s="1476"/>
      <c r="I617" s="1476"/>
      <c r="J617" s="1476"/>
      <c r="K617" s="1476"/>
      <c r="L617" s="1477"/>
      <c r="M617" s="690">
        <v>0</v>
      </c>
      <c r="N617" s="691">
        <v>0</v>
      </c>
      <c r="O617" s="692">
        <v>0</v>
      </c>
      <c r="P617" s="692">
        <v>0</v>
      </c>
      <c r="Q617" s="697">
        <v>0</v>
      </c>
      <c r="R617" s="692">
        <v>0</v>
      </c>
      <c r="S617" s="693">
        <v>0</v>
      </c>
      <c r="T617" s="692">
        <v>0</v>
      </c>
      <c r="U617" s="693">
        <v>0</v>
      </c>
      <c r="V617" s="692">
        <v>0</v>
      </c>
      <c r="W617" s="693">
        <v>0</v>
      </c>
      <c r="X617" s="692">
        <v>0</v>
      </c>
      <c r="Y617" s="693">
        <v>0</v>
      </c>
      <c r="Z617" s="692">
        <v>0</v>
      </c>
      <c r="AA617" s="693">
        <v>0</v>
      </c>
      <c r="AB617" s="698">
        <v>0</v>
      </c>
      <c r="AC617" s="690">
        <v>0</v>
      </c>
      <c r="AD617" s="1015"/>
      <c r="AE617" s="1016"/>
      <c r="AF617" s="1017"/>
    </row>
    <row r="618" spans="1:32" ht="15" customHeight="1" x14ac:dyDescent="0.2">
      <c r="A618" s="11">
        <v>145</v>
      </c>
      <c r="B618" s="271"/>
      <c r="C618" s="281"/>
      <c r="D618" s="281"/>
      <c r="E618" s="282"/>
      <c r="F618" s="1475" t="str">
        <f>'2. CAD NCCF'!F618:L618</f>
        <v>Non-FI issued covered bonds, high rated</v>
      </c>
      <c r="G618" s="1476"/>
      <c r="H618" s="1476"/>
      <c r="I618" s="1476"/>
      <c r="J618" s="1476"/>
      <c r="K618" s="1476"/>
      <c r="L618" s="1477"/>
      <c r="M618" s="690">
        <v>0</v>
      </c>
      <c r="N618" s="691">
        <v>0</v>
      </c>
      <c r="O618" s="692">
        <v>0</v>
      </c>
      <c r="P618" s="692">
        <v>0</v>
      </c>
      <c r="Q618" s="697">
        <v>0</v>
      </c>
      <c r="R618" s="692">
        <v>0</v>
      </c>
      <c r="S618" s="693">
        <v>0</v>
      </c>
      <c r="T618" s="692">
        <v>0</v>
      </c>
      <c r="U618" s="693">
        <v>0</v>
      </c>
      <c r="V618" s="692">
        <v>0</v>
      </c>
      <c r="W618" s="693">
        <v>0</v>
      </c>
      <c r="X618" s="692">
        <v>0</v>
      </c>
      <c r="Y618" s="693">
        <v>0</v>
      </c>
      <c r="Z618" s="692">
        <v>0</v>
      </c>
      <c r="AA618" s="693">
        <v>0</v>
      </c>
      <c r="AB618" s="698">
        <v>0</v>
      </c>
      <c r="AC618" s="690">
        <v>0</v>
      </c>
      <c r="AD618" s="1015"/>
      <c r="AE618" s="1016"/>
      <c r="AF618" s="1017"/>
    </row>
    <row r="619" spans="1:32" ht="15" customHeight="1" x14ac:dyDescent="0.2">
      <c r="A619" s="11">
        <v>146</v>
      </c>
      <c r="B619" s="271"/>
      <c r="C619" s="281"/>
      <c r="D619" s="281"/>
      <c r="E619" s="1445" t="str">
        <f>'2. CAD NCCF'!E619:L619</f>
        <v>FI issued CBP, high rated</v>
      </c>
      <c r="F619" s="1446"/>
      <c r="G619" s="1446"/>
      <c r="H619" s="1446"/>
      <c r="I619" s="1446"/>
      <c r="J619" s="1446"/>
      <c r="K619" s="1446"/>
      <c r="L619" s="1447"/>
      <c r="M619" s="399">
        <f>SUBTOTAL(9,M620:M622)</f>
        <v>0</v>
      </c>
      <c r="N619" s="402">
        <f t="shared" ref="N619:AC619" si="139">SUBTOTAL(9,N620:N622)</f>
        <v>0</v>
      </c>
      <c r="O619" s="406">
        <f t="shared" si="139"/>
        <v>0</v>
      </c>
      <c r="P619" s="405">
        <f t="shared" si="139"/>
        <v>0</v>
      </c>
      <c r="Q619" s="407">
        <f t="shared" si="139"/>
        <v>0</v>
      </c>
      <c r="R619" s="406">
        <f t="shared" si="139"/>
        <v>0</v>
      </c>
      <c r="S619" s="406">
        <f t="shared" si="139"/>
        <v>0</v>
      </c>
      <c r="T619" s="406">
        <f t="shared" si="139"/>
        <v>0</v>
      </c>
      <c r="U619" s="406">
        <f t="shared" si="139"/>
        <v>0</v>
      </c>
      <c r="V619" s="406">
        <f t="shared" si="139"/>
        <v>0</v>
      </c>
      <c r="W619" s="406">
        <f t="shared" si="139"/>
        <v>0</v>
      </c>
      <c r="X619" s="406">
        <f t="shared" si="139"/>
        <v>0</v>
      </c>
      <c r="Y619" s="406">
        <f t="shared" si="139"/>
        <v>0</v>
      </c>
      <c r="Z619" s="406">
        <f t="shared" si="139"/>
        <v>0</v>
      </c>
      <c r="AA619" s="406">
        <f t="shared" si="139"/>
        <v>0</v>
      </c>
      <c r="AB619" s="416">
        <f t="shared" si="139"/>
        <v>0</v>
      </c>
      <c r="AC619" s="399">
        <f t="shared" si="139"/>
        <v>0</v>
      </c>
      <c r="AD619" s="1015"/>
      <c r="AE619" s="1016"/>
      <c r="AF619" s="1017"/>
    </row>
    <row r="620" spans="1:32" ht="15" customHeight="1" x14ac:dyDescent="0.2">
      <c r="A620" s="11">
        <v>147</v>
      </c>
      <c r="B620" s="271"/>
      <c r="C620" s="281"/>
      <c r="D620" s="281"/>
      <c r="E620" s="282"/>
      <c r="F620" s="1475" t="str">
        <f>'2. CAD NCCF'!F620:L620</f>
        <v>FI issued unsecured bonds and paper, high rated</v>
      </c>
      <c r="G620" s="1476"/>
      <c r="H620" s="1476"/>
      <c r="I620" s="1476"/>
      <c r="J620" s="1476"/>
      <c r="K620" s="1476"/>
      <c r="L620" s="1477"/>
      <c r="M620" s="690">
        <v>0</v>
      </c>
      <c r="N620" s="691">
        <v>0</v>
      </c>
      <c r="O620" s="692">
        <v>0</v>
      </c>
      <c r="P620" s="692">
        <v>0</v>
      </c>
      <c r="Q620" s="697">
        <v>0</v>
      </c>
      <c r="R620" s="692">
        <v>0</v>
      </c>
      <c r="S620" s="693">
        <v>0</v>
      </c>
      <c r="T620" s="692">
        <v>0</v>
      </c>
      <c r="U620" s="693">
        <v>0</v>
      </c>
      <c r="V620" s="692">
        <v>0</v>
      </c>
      <c r="W620" s="693">
        <v>0</v>
      </c>
      <c r="X620" s="692">
        <v>0</v>
      </c>
      <c r="Y620" s="693">
        <v>0</v>
      </c>
      <c r="Z620" s="692">
        <v>0</v>
      </c>
      <c r="AA620" s="693">
        <v>0</v>
      </c>
      <c r="AB620" s="698">
        <v>0</v>
      </c>
      <c r="AC620" s="690">
        <v>0</v>
      </c>
      <c r="AD620" s="1015"/>
      <c r="AE620" s="1016"/>
      <c r="AF620" s="1017"/>
    </row>
    <row r="621" spans="1:32" ht="15" customHeight="1" x14ac:dyDescent="0.2">
      <c r="A621" s="11">
        <v>148</v>
      </c>
      <c r="B621" s="271"/>
      <c r="C621" s="281"/>
      <c r="D621" s="281"/>
      <c r="E621" s="282"/>
      <c r="F621" s="1475" t="str">
        <f>'2. CAD NCCF'!F621:L621</f>
        <v>FI issued covered bonds, high rated</v>
      </c>
      <c r="G621" s="1476"/>
      <c r="H621" s="1476"/>
      <c r="I621" s="1476"/>
      <c r="J621" s="1476"/>
      <c r="K621" s="1476"/>
      <c r="L621" s="1477"/>
      <c r="M621" s="690">
        <v>0</v>
      </c>
      <c r="N621" s="691">
        <v>0</v>
      </c>
      <c r="O621" s="692">
        <v>0</v>
      </c>
      <c r="P621" s="692">
        <v>0</v>
      </c>
      <c r="Q621" s="697">
        <v>0</v>
      </c>
      <c r="R621" s="692">
        <v>0</v>
      </c>
      <c r="S621" s="693">
        <v>0</v>
      </c>
      <c r="T621" s="692">
        <v>0</v>
      </c>
      <c r="U621" s="693">
        <v>0</v>
      </c>
      <c r="V621" s="692">
        <v>0</v>
      </c>
      <c r="W621" s="693">
        <v>0</v>
      </c>
      <c r="X621" s="692">
        <v>0</v>
      </c>
      <c r="Y621" s="693">
        <v>0</v>
      </c>
      <c r="Z621" s="692">
        <v>0</v>
      </c>
      <c r="AA621" s="693">
        <v>0</v>
      </c>
      <c r="AB621" s="698">
        <v>0</v>
      </c>
      <c r="AC621" s="690">
        <v>0</v>
      </c>
      <c r="AD621" s="1015"/>
      <c r="AE621" s="1016"/>
      <c r="AF621" s="1017"/>
    </row>
    <row r="622" spans="1:32" ht="15" customHeight="1" x14ac:dyDescent="0.2">
      <c r="A622" s="11">
        <v>149</v>
      </c>
      <c r="B622" s="271"/>
      <c r="C622" s="281"/>
      <c r="D622" s="281"/>
      <c r="E622" s="282"/>
      <c r="F622" s="1475" t="str">
        <f>'2. CAD NCCF'!F622:L622</f>
        <v>FI issued jumbo covered bonds, high rated</v>
      </c>
      <c r="G622" s="1476"/>
      <c r="H622" s="1476"/>
      <c r="I622" s="1476"/>
      <c r="J622" s="1476"/>
      <c r="K622" s="1476"/>
      <c r="L622" s="1477"/>
      <c r="M622" s="690">
        <v>0</v>
      </c>
      <c r="N622" s="691">
        <v>0</v>
      </c>
      <c r="O622" s="692">
        <v>0</v>
      </c>
      <c r="P622" s="692">
        <v>0</v>
      </c>
      <c r="Q622" s="697">
        <v>0</v>
      </c>
      <c r="R622" s="692">
        <v>0</v>
      </c>
      <c r="S622" s="693">
        <v>0</v>
      </c>
      <c r="T622" s="692">
        <v>0</v>
      </c>
      <c r="U622" s="693">
        <v>0</v>
      </c>
      <c r="V622" s="692">
        <v>0</v>
      </c>
      <c r="W622" s="693">
        <v>0</v>
      </c>
      <c r="X622" s="692">
        <v>0</v>
      </c>
      <c r="Y622" s="693">
        <v>0</v>
      </c>
      <c r="Z622" s="692">
        <v>0</v>
      </c>
      <c r="AA622" s="693">
        <v>0</v>
      </c>
      <c r="AB622" s="698">
        <v>0</v>
      </c>
      <c r="AC622" s="690">
        <v>0</v>
      </c>
      <c r="AD622" s="1015"/>
      <c r="AE622" s="1016"/>
      <c r="AF622" s="1017"/>
    </row>
    <row r="623" spans="1:32" ht="15" customHeight="1" x14ac:dyDescent="0.2">
      <c r="A623" s="11">
        <v>150</v>
      </c>
      <c r="B623" s="271"/>
      <c r="C623" s="281"/>
      <c r="D623" s="281"/>
      <c r="E623" s="1445" t="str">
        <f>'2. CAD NCCF'!E623:L623</f>
        <v>Non-FI issued CBP, medium rated</v>
      </c>
      <c r="F623" s="1446"/>
      <c r="G623" s="1446"/>
      <c r="H623" s="1446"/>
      <c r="I623" s="1446"/>
      <c r="J623" s="1446"/>
      <c r="K623" s="1446"/>
      <c r="L623" s="1447"/>
      <c r="M623" s="399">
        <f>SUBTOTAL(9,M624:M625)</f>
        <v>0</v>
      </c>
      <c r="N623" s="402">
        <f t="shared" ref="N623:AC623" si="140">SUBTOTAL(9,N624:N625)</f>
        <v>0</v>
      </c>
      <c r="O623" s="406">
        <f t="shared" si="140"/>
        <v>0</v>
      </c>
      <c r="P623" s="405">
        <f t="shared" si="140"/>
        <v>0</v>
      </c>
      <c r="Q623" s="407">
        <f t="shared" si="140"/>
        <v>0</v>
      </c>
      <c r="R623" s="406">
        <f t="shared" si="140"/>
        <v>0</v>
      </c>
      <c r="S623" s="406">
        <f t="shared" si="140"/>
        <v>0</v>
      </c>
      <c r="T623" s="406">
        <f t="shared" si="140"/>
        <v>0</v>
      </c>
      <c r="U623" s="406">
        <f t="shared" si="140"/>
        <v>0</v>
      </c>
      <c r="V623" s="406">
        <f t="shared" si="140"/>
        <v>0</v>
      </c>
      <c r="W623" s="406">
        <f t="shared" si="140"/>
        <v>0</v>
      </c>
      <c r="X623" s="406">
        <f t="shared" si="140"/>
        <v>0</v>
      </c>
      <c r="Y623" s="406">
        <f t="shared" si="140"/>
        <v>0</v>
      </c>
      <c r="Z623" s="406">
        <f t="shared" si="140"/>
        <v>0</v>
      </c>
      <c r="AA623" s="406">
        <f t="shared" si="140"/>
        <v>0</v>
      </c>
      <c r="AB623" s="416">
        <f t="shared" si="140"/>
        <v>0</v>
      </c>
      <c r="AC623" s="399">
        <f t="shared" si="140"/>
        <v>0</v>
      </c>
      <c r="AD623" s="1015"/>
      <c r="AE623" s="1016"/>
      <c r="AF623" s="1017"/>
    </row>
    <row r="624" spans="1:32" ht="15" customHeight="1" x14ac:dyDescent="0.2">
      <c r="A624" s="11">
        <v>151</v>
      </c>
      <c r="B624" s="271"/>
      <c r="C624" s="281"/>
      <c r="D624" s="281"/>
      <c r="E624" s="282"/>
      <c r="F624" s="1475" t="str">
        <f>'2. CAD NCCF'!F624:L624</f>
        <v>Non-FI issued unsecured bonds and paper, medium rated</v>
      </c>
      <c r="G624" s="1476"/>
      <c r="H624" s="1476"/>
      <c r="I624" s="1476"/>
      <c r="J624" s="1476"/>
      <c r="K624" s="1476"/>
      <c r="L624" s="1477"/>
      <c r="M624" s="690">
        <v>0</v>
      </c>
      <c r="N624" s="691">
        <v>0</v>
      </c>
      <c r="O624" s="692">
        <v>0</v>
      </c>
      <c r="P624" s="692">
        <v>0</v>
      </c>
      <c r="Q624" s="697">
        <v>0</v>
      </c>
      <c r="R624" s="692">
        <v>0</v>
      </c>
      <c r="S624" s="693">
        <v>0</v>
      </c>
      <c r="T624" s="692">
        <v>0</v>
      </c>
      <c r="U624" s="693">
        <v>0</v>
      </c>
      <c r="V624" s="692">
        <v>0</v>
      </c>
      <c r="W624" s="693">
        <v>0</v>
      </c>
      <c r="X624" s="692">
        <v>0</v>
      </c>
      <c r="Y624" s="693">
        <v>0</v>
      </c>
      <c r="Z624" s="692">
        <v>0</v>
      </c>
      <c r="AA624" s="693">
        <v>0</v>
      </c>
      <c r="AB624" s="698">
        <v>0</v>
      </c>
      <c r="AC624" s="690">
        <v>0</v>
      </c>
      <c r="AD624" s="1015"/>
      <c r="AE624" s="1016"/>
      <c r="AF624" s="1017"/>
    </row>
    <row r="625" spans="1:32" ht="15" customHeight="1" x14ac:dyDescent="0.2">
      <c r="A625" s="11">
        <v>152</v>
      </c>
      <c r="B625" s="271"/>
      <c r="C625" s="281"/>
      <c r="D625" s="281"/>
      <c r="E625" s="282"/>
      <c r="F625" s="1475" t="str">
        <f>'2. CAD NCCF'!F625:L625</f>
        <v>Non-FI issued covered bonds, medium rated</v>
      </c>
      <c r="G625" s="1476"/>
      <c r="H625" s="1476"/>
      <c r="I625" s="1476"/>
      <c r="J625" s="1476"/>
      <c r="K625" s="1476"/>
      <c r="L625" s="1477"/>
      <c r="M625" s="690">
        <v>0</v>
      </c>
      <c r="N625" s="691">
        <v>0</v>
      </c>
      <c r="O625" s="692">
        <v>0</v>
      </c>
      <c r="P625" s="692">
        <v>0</v>
      </c>
      <c r="Q625" s="697">
        <v>0</v>
      </c>
      <c r="R625" s="692">
        <v>0</v>
      </c>
      <c r="S625" s="693">
        <v>0</v>
      </c>
      <c r="T625" s="692">
        <v>0</v>
      </c>
      <c r="U625" s="693">
        <v>0</v>
      </c>
      <c r="V625" s="692">
        <v>0</v>
      </c>
      <c r="W625" s="693">
        <v>0</v>
      </c>
      <c r="X625" s="692">
        <v>0</v>
      </c>
      <c r="Y625" s="693">
        <v>0</v>
      </c>
      <c r="Z625" s="692">
        <v>0</v>
      </c>
      <c r="AA625" s="693">
        <v>0</v>
      </c>
      <c r="AB625" s="698">
        <v>0</v>
      </c>
      <c r="AC625" s="690">
        <v>0</v>
      </c>
      <c r="AD625" s="1015"/>
      <c r="AE625" s="1016"/>
      <c r="AF625" s="1017"/>
    </row>
    <row r="626" spans="1:32" ht="15" customHeight="1" x14ac:dyDescent="0.2">
      <c r="A626" s="11">
        <v>153</v>
      </c>
      <c r="B626" s="271"/>
      <c r="C626" s="281"/>
      <c r="D626" s="281"/>
      <c r="E626" s="1445" t="str">
        <f>'2. CAD NCCF'!E626:L626</f>
        <v>FI issued CBP, medium rated</v>
      </c>
      <c r="F626" s="1446"/>
      <c r="G626" s="1446"/>
      <c r="H626" s="1446"/>
      <c r="I626" s="1446"/>
      <c r="J626" s="1446"/>
      <c r="K626" s="1446"/>
      <c r="L626" s="1447"/>
      <c r="M626" s="399">
        <f>SUBTOTAL(9,M627:M629)</f>
        <v>0</v>
      </c>
      <c r="N626" s="402">
        <f t="shared" ref="N626:AC626" si="141">SUBTOTAL(9,N627:N629)</f>
        <v>0</v>
      </c>
      <c r="O626" s="406">
        <f t="shared" si="141"/>
        <v>0</v>
      </c>
      <c r="P626" s="405">
        <f t="shared" si="141"/>
        <v>0</v>
      </c>
      <c r="Q626" s="407">
        <f t="shared" si="141"/>
        <v>0</v>
      </c>
      <c r="R626" s="406">
        <f t="shared" si="141"/>
        <v>0</v>
      </c>
      <c r="S626" s="406">
        <f t="shared" si="141"/>
        <v>0</v>
      </c>
      <c r="T626" s="406">
        <f t="shared" si="141"/>
        <v>0</v>
      </c>
      <c r="U626" s="406">
        <f t="shared" si="141"/>
        <v>0</v>
      </c>
      <c r="V626" s="406">
        <f t="shared" si="141"/>
        <v>0</v>
      </c>
      <c r="W626" s="406">
        <f t="shared" si="141"/>
        <v>0</v>
      </c>
      <c r="X626" s="406">
        <f t="shared" si="141"/>
        <v>0</v>
      </c>
      <c r="Y626" s="406">
        <f t="shared" si="141"/>
        <v>0</v>
      </c>
      <c r="Z626" s="406">
        <f t="shared" si="141"/>
        <v>0</v>
      </c>
      <c r="AA626" s="406">
        <f t="shared" si="141"/>
        <v>0</v>
      </c>
      <c r="AB626" s="416">
        <f t="shared" si="141"/>
        <v>0</v>
      </c>
      <c r="AC626" s="399">
        <f t="shared" si="141"/>
        <v>0</v>
      </c>
      <c r="AD626" s="1015"/>
      <c r="AE626" s="1016"/>
      <c r="AF626" s="1017"/>
    </row>
    <row r="627" spans="1:32" ht="15" customHeight="1" x14ac:dyDescent="0.2">
      <c r="A627" s="11">
        <v>154</v>
      </c>
      <c r="B627" s="271"/>
      <c r="C627" s="281"/>
      <c r="D627" s="281"/>
      <c r="E627" s="282"/>
      <c r="F627" s="1475" t="str">
        <f>'2. CAD NCCF'!F627:L627</f>
        <v>FI issued unsecured bonds and paper, medium rated</v>
      </c>
      <c r="G627" s="1476"/>
      <c r="H627" s="1476"/>
      <c r="I627" s="1476"/>
      <c r="J627" s="1476"/>
      <c r="K627" s="1476"/>
      <c r="L627" s="1477"/>
      <c r="M627" s="690">
        <v>0</v>
      </c>
      <c r="N627" s="691">
        <v>0</v>
      </c>
      <c r="O627" s="692">
        <v>0</v>
      </c>
      <c r="P627" s="692">
        <v>0</v>
      </c>
      <c r="Q627" s="697">
        <v>0</v>
      </c>
      <c r="R627" s="692">
        <v>0</v>
      </c>
      <c r="S627" s="693">
        <v>0</v>
      </c>
      <c r="T627" s="692">
        <v>0</v>
      </c>
      <c r="U627" s="693">
        <v>0</v>
      </c>
      <c r="V627" s="692">
        <v>0</v>
      </c>
      <c r="W627" s="693">
        <v>0</v>
      </c>
      <c r="X627" s="692">
        <v>0</v>
      </c>
      <c r="Y627" s="693">
        <v>0</v>
      </c>
      <c r="Z627" s="692">
        <v>0</v>
      </c>
      <c r="AA627" s="693">
        <v>0</v>
      </c>
      <c r="AB627" s="698">
        <v>0</v>
      </c>
      <c r="AC627" s="690">
        <v>0</v>
      </c>
      <c r="AD627" s="1015"/>
      <c r="AE627" s="1016"/>
      <c r="AF627" s="1017"/>
    </row>
    <row r="628" spans="1:32" ht="15" customHeight="1" x14ac:dyDescent="0.2">
      <c r="A628" s="11">
        <v>155</v>
      </c>
      <c r="B628" s="271"/>
      <c r="C628" s="281"/>
      <c r="D628" s="281"/>
      <c r="E628" s="282"/>
      <c r="F628" s="1475" t="str">
        <f>'2. CAD NCCF'!F628:L628</f>
        <v>FI issued covered bonds, medium rated</v>
      </c>
      <c r="G628" s="1476"/>
      <c r="H628" s="1476"/>
      <c r="I628" s="1476"/>
      <c r="J628" s="1476"/>
      <c r="K628" s="1476"/>
      <c r="L628" s="1477"/>
      <c r="M628" s="690">
        <v>0</v>
      </c>
      <c r="N628" s="691">
        <v>0</v>
      </c>
      <c r="O628" s="692">
        <v>0</v>
      </c>
      <c r="P628" s="692">
        <v>0</v>
      </c>
      <c r="Q628" s="697">
        <v>0</v>
      </c>
      <c r="R628" s="692">
        <v>0</v>
      </c>
      <c r="S628" s="693">
        <v>0</v>
      </c>
      <c r="T628" s="692">
        <v>0</v>
      </c>
      <c r="U628" s="693">
        <v>0</v>
      </c>
      <c r="V628" s="692">
        <v>0</v>
      </c>
      <c r="W628" s="693">
        <v>0</v>
      </c>
      <c r="X628" s="692">
        <v>0</v>
      </c>
      <c r="Y628" s="693">
        <v>0</v>
      </c>
      <c r="Z628" s="692">
        <v>0</v>
      </c>
      <c r="AA628" s="693">
        <v>0</v>
      </c>
      <c r="AB628" s="698">
        <v>0</v>
      </c>
      <c r="AC628" s="690">
        <v>0</v>
      </c>
      <c r="AD628" s="1015"/>
      <c r="AE628" s="1016"/>
      <c r="AF628" s="1017"/>
    </row>
    <row r="629" spans="1:32" ht="15" customHeight="1" x14ac:dyDescent="0.2">
      <c r="A629" s="11">
        <v>156</v>
      </c>
      <c r="B629" s="271"/>
      <c r="C629" s="281"/>
      <c r="D629" s="281"/>
      <c r="E629" s="282"/>
      <c r="F629" s="1475" t="str">
        <f>'2. CAD NCCF'!F629:L629</f>
        <v>FI issued jumbo covered bonds, medium rated</v>
      </c>
      <c r="G629" s="1476"/>
      <c r="H629" s="1476"/>
      <c r="I629" s="1476"/>
      <c r="J629" s="1476"/>
      <c r="K629" s="1476"/>
      <c r="L629" s="1477"/>
      <c r="M629" s="690">
        <v>0</v>
      </c>
      <c r="N629" s="691">
        <v>0</v>
      </c>
      <c r="O629" s="692">
        <v>0</v>
      </c>
      <c r="P629" s="692">
        <v>0</v>
      </c>
      <c r="Q629" s="697">
        <v>0</v>
      </c>
      <c r="R629" s="692">
        <v>0</v>
      </c>
      <c r="S629" s="693">
        <v>0</v>
      </c>
      <c r="T629" s="692">
        <v>0</v>
      </c>
      <c r="U629" s="693">
        <v>0</v>
      </c>
      <c r="V629" s="692">
        <v>0</v>
      </c>
      <c r="W629" s="693">
        <v>0</v>
      </c>
      <c r="X629" s="692">
        <v>0</v>
      </c>
      <c r="Y629" s="693">
        <v>0</v>
      </c>
      <c r="Z629" s="692">
        <v>0</v>
      </c>
      <c r="AA629" s="693">
        <v>0</v>
      </c>
      <c r="AB629" s="698">
        <v>0</v>
      </c>
      <c r="AC629" s="690">
        <v>0</v>
      </c>
      <c r="AD629" s="1015"/>
      <c r="AE629" s="1016"/>
      <c r="AF629" s="1017"/>
    </row>
    <row r="630" spans="1:32" ht="15" customHeight="1" x14ac:dyDescent="0.2">
      <c r="A630" s="11">
        <v>157</v>
      </c>
      <c r="B630" s="271"/>
      <c r="C630" s="281"/>
      <c r="D630" s="281"/>
      <c r="E630" s="1445" t="str">
        <f>'2. CAD NCCF'!E630:L630</f>
        <v>Non-FI issued CBP, low or not rated</v>
      </c>
      <c r="F630" s="1446"/>
      <c r="G630" s="1446"/>
      <c r="H630" s="1446"/>
      <c r="I630" s="1446"/>
      <c r="J630" s="1446"/>
      <c r="K630" s="1446"/>
      <c r="L630" s="1447"/>
      <c r="M630" s="399">
        <f>SUBTOTAL(9,M631:M632)</f>
        <v>0</v>
      </c>
      <c r="N630" s="402">
        <f t="shared" ref="N630:AC630" si="142">SUBTOTAL(9,N631:N632)</f>
        <v>0</v>
      </c>
      <c r="O630" s="406">
        <f t="shared" si="142"/>
        <v>0</v>
      </c>
      <c r="P630" s="405">
        <f t="shared" si="142"/>
        <v>0</v>
      </c>
      <c r="Q630" s="407">
        <f t="shared" si="142"/>
        <v>0</v>
      </c>
      <c r="R630" s="406">
        <f t="shared" si="142"/>
        <v>0</v>
      </c>
      <c r="S630" s="406">
        <f t="shared" si="142"/>
        <v>0</v>
      </c>
      <c r="T630" s="406">
        <f t="shared" si="142"/>
        <v>0</v>
      </c>
      <c r="U630" s="406">
        <f t="shared" si="142"/>
        <v>0</v>
      </c>
      <c r="V630" s="406">
        <f t="shared" si="142"/>
        <v>0</v>
      </c>
      <c r="W630" s="406">
        <f t="shared" si="142"/>
        <v>0</v>
      </c>
      <c r="X630" s="406">
        <f t="shared" si="142"/>
        <v>0</v>
      </c>
      <c r="Y630" s="406">
        <f t="shared" si="142"/>
        <v>0</v>
      </c>
      <c r="Z630" s="406">
        <f t="shared" si="142"/>
        <v>0</v>
      </c>
      <c r="AA630" s="406">
        <f t="shared" si="142"/>
        <v>0</v>
      </c>
      <c r="AB630" s="416">
        <f t="shared" si="142"/>
        <v>0</v>
      </c>
      <c r="AC630" s="399">
        <f t="shared" si="142"/>
        <v>0</v>
      </c>
      <c r="AD630" s="1015"/>
      <c r="AE630" s="1016"/>
      <c r="AF630" s="1017"/>
    </row>
    <row r="631" spans="1:32" ht="15" customHeight="1" x14ac:dyDescent="0.2">
      <c r="A631" s="11">
        <v>158</v>
      </c>
      <c r="B631" s="271"/>
      <c r="C631" s="281"/>
      <c r="D631" s="281"/>
      <c r="E631" s="282"/>
      <c r="F631" s="1475" t="str">
        <f>'2. CAD NCCF'!F631:L631</f>
        <v>Non-FI issued unsecured bonds and paper, low or not rated</v>
      </c>
      <c r="G631" s="1476"/>
      <c r="H631" s="1476"/>
      <c r="I631" s="1476"/>
      <c r="J631" s="1476"/>
      <c r="K631" s="1476"/>
      <c r="L631" s="1477"/>
      <c r="M631" s="690">
        <v>0</v>
      </c>
      <c r="N631" s="691">
        <v>0</v>
      </c>
      <c r="O631" s="692">
        <v>0</v>
      </c>
      <c r="P631" s="692">
        <v>0</v>
      </c>
      <c r="Q631" s="697">
        <v>0</v>
      </c>
      <c r="R631" s="692">
        <v>0</v>
      </c>
      <c r="S631" s="693">
        <v>0</v>
      </c>
      <c r="T631" s="692">
        <v>0</v>
      </c>
      <c r="U631" s="693">
        <v>0</v>
      </c>
      <c r="V631" s="692">
        <v>0</v>
      </c>
      <c r="W631" s="693">
        <v>0</v>
      </c>
      <c r="X631" s="692">
        <v>0</v>
      </c>
      <c r="Y631" s="693">
        <v>0</v>
      </c>
      <c r="Z631" s="692">
        <v>0</v>
      </c>
      <c r="AA631" s="693">
        <v>0</v>
      </c>
      <c r="AB631" s="698">
        <v>0</v>
      </c>
      <c r="AC631" s="690">
        <v>0</v>
      </c>
      <c r="AD631" s="1015"/>
      <c r="AE631" s="1016"/>
      <c r="AF631" s="1017"/>
    </row>
    <row r="632" spans="1:32" ht="15" customHeight="1" x14ac:dyDescent="0.2">
      <c r="A632" s="11">
        <v>159</v>
      </c>
      <c r="B632" s="271"/>
      <c r="C632" s="281"/>
      <c r="D632" s="281"/>
      <c r="E632" s="282"/>
      <c r="F632" s="1475" t="str">
        <f>'2. CAD NCCF'!F632:L632</f>
        <v>Non-FI issued covered bonds, low or not rated</v>
      </c>
      <c r="G632" s="1476"/>
      <c r="H632" s="1476"/>
      <c r="I632" s="1476"/>
      <c r="J632" s="1476"/>
      <c r="K632" s="1476"/>
      <c r="L632" s="1477"/>
      <c r="M632" s="690">
        <v>0</v>
      </c>
      <c r="N632" s="691">
        <v>0</v>
      </c>
      <c r="O632" s="692">
        <v>0</v>
      </c>
      <c r="P632" s="692">
        <v>0</v>
      </c>
      <c r="Q632" s="697">
        <v>0</v>
      </c>
      <c r="R632" s="692">
        <v>0</v>
      </c>
      <c r="S632" s="693">
        <v>0</v>
      </c>
      <c r="T632" s="692">
        <v>0</v>
      </c>
      <c r="U632" s="693">
        <v>0</v>
      </c>
      <c r="V632" s="692">
        <v>0</v>
      </c>
      <c r="W632" s="693">
        <v>0</v>
      </c>
      <c r="X632" s="692">
        <v>0</v>
      </c>
      <c r="Y632" s="693">
        <v>0</v>
      </c>
      <c r="Z632" s="692">
        <v>0</v>
      </c>
      <c r="AA632" s="693">
        <v>0</v>
      </c>
      <c r="AB632" s="698">
        <v>0</v>
      </c>
      <c r="AC632" s="690">
        <v>0</v>
      </c>
      <c r="AD632" s="1015"/>
      <c r="AE632" s="1016"/>
      <c r="AF632" s="1017"/>
    </row>
    <row r="633" spans="1:32" ht="15" customHeight="1" x14ac:dyDescent="0.2">
      <c r="A633" s="11">
        <v>160</v>
      </c>
      <c r="B633" s="271"/>
      <c r="C633" s="281"/>
      <c r="D633" s="281"/>
      <c r="E633" s="1445" t="str">
        <f>'2. CAD NCCF'!E633:L633</f>
        <v>FI issued CBP, low or not rated</v>
      </c>
      <c r="F633" s="1446"/>
      <c r="G633" s="1446"/>
      <c r="H633" s="1446"/>
      <c r="I633" s="1446"/>
      <c r="J633" s="1446"/>
      <c r="K633" s="1446"/>
      <c r="L633" s="1447"/>
      <c r="M633" s="399">
        <f>SUBTOTAL(9,M634:M636)</f>
        <v>0</v>
      </c>
      <c r="N633" s="402">
        <f t="shared" ref="N633:AC633" si="143">SUBTOTAL(9,N634:N636)</f>
        <v>0</v>
      </c>
      <c r="O633" s="406">
        <f t="shared" si="143"/>
        <v>0</v>
      </c>
      <c r="P633" s="405">
        <f t="shared" si="143"/>
        <v>0</v>
      </c>
      <c r="Q633" s="407">
        <f t="shared" si="143"/>
        <v>0</v>
      </c>
      <c r="R633" s="406">
        <f t="shared" si="143"/>
        <v>0</v>
      </c>
      <c r="S633" s="406">
        <f t="shared" si="143"/>
        <v>0</v>
      </c>
      <c r="T633" s="406">
        <f t="shared" si="143"/>
        <v>0</v>
      </c>
      <c r="U633" s="406">
        <f t="shared" si="143"/>
        <v>0</v>
      </c>
      <c r="V633" s="406">
        <f t="shared" si="143"/>
        <v>0</v>
      </c>
      <c r="W633" s="406">
        <f t="shared" si="143"/>
        <v>0</v>
      </c>
      <c r="X633" s="406">
        <f t="shared" si="143"/>
        <v>0</v>
      </c>
      <c r="Y633" s="406">
        <f t="shared" si="143"/>
        <v>0</v>
      </c>
      <c r="Z633" s="406">
        <f t="shared" si="143"/>
        <v>0</v>
      </c>
      <c r="AA633" s="406">
        <f t="shared" si="143"/>
        <v>0</v>
      </c>
      <c r="AB633" s="416">
        <f t="shared" si="143"/>
        <v>0</v>
      </c>
      <c r="AC633" s="399">
        <f t="shared" si="143"/>
        <v>0</v>
      </c>
      <c r="AD633" s="1015"/>
      <c r="AE633" s="1016"/>
      <c r="AF633" s="1017"/>
    </row>
    <row r="634" spans="1:32" ht="15" customHeight="1" x14ac:dyDescent="0.2">
      <c r="A634" s="11">
        <v>161</v>
      </c>
      <c r="B634" s="271"/>
      <c r="C634" s="281"/>
      <c r="D634" s="281"/>
      <c r="E634" s="282"/>
      <c r="F634" s="1475" t="str">
        <f>'2. CAD NCCF'!F634:L634</f>
        <v>FI issued unsecured bonds and paper, low or not rated</v>
      </c>
      <c r="G634" s="1476"/>
      <c r="H634" s="1476"/>
      <c r="I634" s="1476"/>
      <c r="J634" s="1476"/>
      <c r="K634" s="1476"/>
      <c r="L634" s="1477"/>
      <c r="M634" s="690">
        <v>0</v>
      </c>
      <c r="N634" s="691">
        <v>0</v>
      </c>
      <c r="O634" s="692">
        <v>0</v>
      </c>
      <c r="P634" s="692">
        <v>0</v>
      </c>
      <c r="Q634" s="697">
        <v>0</v>
      </c>
      <c r="R634" s="692">
        <v>0</v>
      </c>
      <c r="S634" s="693">
        <v>0</v>
      </c>
      <c r="T634" s="692">
        <v>0</v>
      </c>
      <c r="U634" s="693">
        <v>0</v>
      </c>
      <c r="V634" s="692">
        <v>0</v>
      </c>
      <c r="W634" s="693">
        <v>0</v>
      </c>
      <c r="X634" s="692">
        <v>0</v>
      </c>
      <c r="Y634" s="693">
        <v>0</v>
      </c>
      <c r="Z634" s="692">
        <v>0</v>
      </c>
      <c r="AA634" s="693">
        <v>0</v>
      </c>
      <c r="AB634" s="698">
        <v>0</v>
      </c>
      <c r="AC634" s="690">
        <v>0</v>
      </c>
      <c r="AD634" s="1015"/>
      <c r="AE634" s="1016"/>
      <c r="AF634" s="1017"/>
    </row>
    <row r="635" spans="1:32" ht="15" customHeight="1" x14ac:dyDescent="0.2">
      <c r="A635" s="11">
        <v>162</v>
      </c>
      <c r="B635" s="271"/>
      <c r="C635" s="272"/>
      <c r="D635" s="272"/>
      <c r="E635" s="272"/>
      <c r="F635" s="1475" t="str">
        <f>'2. CAD NCCF'!F635:L635</f>
        <v>FI issued covered bonds, low or not rated</v>
      </c>
      <c r="G635" s="1476"/>
      <c r="H635" s="1476"/>
      <c r="I635" s="1476"/>
      <c r="J635" s="1476"/>
      <c r="K635" s="1476"/>
      <c r="L635" s="1477"/>
      <c r="M635" s="690">
        <v>0</v>
      </c>
      <c r="N635" s="691">
        <v>0</v>
      </c>
      <c r="O635" s="692">
        <v>0</v>
      </c>
      <c r="P635" s="692">
        <v>0</v>
      </c>
      <c r="Q635" s="697">
        <v>0</v>
      </c>
      <c r="R635" s="692">
        <v>0</v>
      </c>
      <c r="S635" s="693">
        <v>0</v>
      </c>
      <c r="T635" s="692">
        <v>0</v>
      </c>
      <c r="U635" s="693">
        <v>0</v>
      </c>
      <c r="V635" s="692">
        <v>0</v>
      </c>
      <c r="W635" s="693">
        <v>0</v>
      </c>
      <c r="X635" s="692">
        <v>0</v>
      </c>
      <c r="Y635" s="693">
        <v>0</v>
      </c>
      <c r="Z635" s="692">
        <v>0</v>
      </c>
      <c r="AA635" s="693">
        <v>0</v>
      </c>
      <c r="AB635" s="698">
        <v>0</v>
      </c>
      <c r="AC635" s="690">
        <v>0</v>
      </c>
      <c r="AD635" s="1015"/>
      <c r="AE635" s="1016"/>
      <c r="AF635" s="1017"/>
    </row>
    <row r="636" spans="1:32" ht="15" customHeight="1" x14ac:dyDescent="0.2">
      <c r="A636" s="11">
        <v>163</v>
      </c>
      <c r="B636" s="271"/>
      <c r="C636" s="272"/>
      <c r="D636" s="272"/>
      <c r="E636" s="272"/>
      <c r="F636" s="1475" t="str">
        <f>'2. CAD NCCF'!F636:L636</f>
        <v>FI issued jumbo covered bonds, low or not rated</v>
      </c>
      <c r="G636" s="1476"/>
      <c r="H636" s="1476"/>
      <c r="I636" s="1476"/>
      <c r="J636" s="1476"/>
      <c r="K636" s="1476"/>
      <c r="L636" s="1477"/>
      <c r="M636" s="690">
        <v>0</v>
      </c>
      <c r="N636" s="691">
        <v>0</v>
      </c>
      <c r="O636" s="692">
        <v>0</v>
      </c>
      <c r="P636" s="692">
        <v>0</v>
      </c>
      <c r="Q636" s="697">
        <v>0</v>
      </c>
      <c r="R636" s="692">
        <v>0</v>
      </c>
      <c r="S636" s="693">
        <v>0</v>
      </c>
      <c r="T636" s="692">
        <v>0</v>
      </c>
      <c r="U636" s="693">
        <v>0</v>
      </c>
      <c r="V636" s="692">
        <v>0</v>
      </c>
      <c r="W636" s="693">
        <v>0</v>
      </c>
      <c r="X636" s="692">
        <v>0</v>
      </c>
      <c r="Y636" s="693">
        <v>0</v>
      </c>
      <c r="Z636" s="692">
        <v>0</v>
      </c>
      <c r="AA636" s="693">
        <v>0</v>
      </c>
      <c r="AB636" s="698">
        <v>0</v>
      </c>
      <c r="AC636" s="690">
        <v>0</v>
      </c>
      <c r="AD636" s="1015"/>
      <c r="AE636" s="1016"/>
      <c r="AF636" s="1017"/>
    </row>
    <row r="637" spans="1:32" x14ac:dyDescent="0.2">
      <c r="A637" s="11">
        <v>164</v>
      </c>
      <c r="B637" s="271"/>
      <c r="C637" s="272"/>
      <c r="D637" s="1472" t="str">
        <f>'2. CAD NCCF'!D637:AF637</f>
        <v>Asset backed securities (ABS) and asset backed commercial paper (ABCP)</v>
      </c>
      <c r="E637" s="1473"/>
      <c r="F637" s="1473"/>
      <c r="G637" s="1473"/>
      <c r="H637" s="1473"/>
      <c r="I637" s="1473"/>
      <c r="J637" s="1473"/>
      <c r="K637" s="1473"/>
      <c r="L637" s="1473"/>
      <c r="M637" s="1473"/>
      <c r="N637" s="1473"/>
      <c r="O637" s="1473"/>
      <c r="P637" s="1473"/>
      <c r="Q637" s="1473"/>
      <c r="R637" s="1473"/>
      <c r="S637" s="1473"/>
      <c r="T637" s="1473"/>
      <c r="U637" s="1473"/>
      <c r="V637" s="1473"/>
      <c r="W637" s="1473"/>
      <c r="X637" s="1473"/>
      <c r="Y637" s="1473"/>
      <c r="Z637" s="1473"/>
      <c r="AA637" s="1473"/>
      <c r="AB637" s="1473"/>
      <c r="AC637" s="1473"/>
      <c r="AD637" s="1473"/>
      <c r="AE637" s="1473"/>
      <c r="AF637" s="1474"/>
    </row>
    <row r="638" spans="1:32" x14ac:dyDescent="0.2">
      <c r="A638" s="11">
        <v>165</v>
      </c>
      <c r="B638" s="271"/>
      <c r="C638" s="272"/>
      <c r="D638" s="272"/>
      <c r="E638" s="1445" t="str">
        <f>'2. CAD NCCF'!E638:L638</f>
        <v>Non-FI issued ABS and ABCP, high rated</v>
      </c>
      <c r="F638" s="1446"/>
      <c r="G638" s="1446"/>
      <c r="H638" s="1446"/>
      <c r="I638" s="1446"/>
      <c r="J638" s="1446"/>
      <c r="K638" s="1446"/>
      <c r="L638" s="1447"/>
      <c r="M638" s="399">
        <f>SUBTOTAL(9,M639:M640)</f>
        <v>0</v>
      </c>
      <c r="N638" s="402">
        <f t="shared" ref="N638:AC638" si="144">SUBTOTAL(9,N639:N640)</f>
        <v>0</v>
      </c>
      <c r="O638" s="406">
        <f t="shared" si="144"/>
        <v>0</v>
      </c>
      <c r="P638" s="405">
        <f t="shared" si="144"/>
        <v>0</v>
      </c>
      <c r="Q638" s="407">
        <f t="shared" si="144"/>
        <v>0</v>
      </c>
      <c r="R638" s="406">
        <f t="shared" si="144"/>
        <v>0</v>
      </c>
      <c r="S638" s="406">
        <f t="shared" si="144"/>
        <v>0</v>
      </c>
      <c r="T638" s="406">
        <f t="shared" si="144"/>
        <v>0</v>
      </c>
      <c r="U638" s="406">
        <f t="shared" si="144"/>
        <v>0</v>
      </c>
      <c r="V638" s="406">
        <f t="shared" si="144"/>
        <v>0</v>
      </c>
      <c r="W638" s="406">
        <f t="shared" si="144"/>
        <v>0</v>
      </c>
      <c r="X638" s="406">
        <f t="shared" si="144"/>
        <v>0</v>
      </c>
      <c r="Y638" s="406">
        <f t="shared" si="144"/>
        <v>0</v>
      </c>
      <c r="Z638" s="406">
        <f t="shared" si="144"/>
        <v>0</v>
      </c>
      <c r="AA638" s="406">
        <f t="shared" si="144"/>
        <v>0</v>
      </c>
      <c r="AB638" s="416">
        <f t="shared" si="144"/>
        <v>0</v>
      </c>
      <c r="AC638" s="399">
        <f t="shared" si="144"/>
        <v>0</v>
      </c>
      <c r="AD638" s="1015"/>
      <c r="AE638" s="1016"/>
      <c r="AF638" s="1017"/>
    </row>
    <row r="639" spans="1:32" x14ac:dyDescent="0.2">
      <c r="A639" s="11">
        <v>166</v>
      </c>
      <c r="B639" s="271"/>
      <c r="C639" s="272"/>
      <c r="D639" s="272"/>
      <c r="E639" s="272"/>
      <c r="F639" s="1475" t="str">
        <f>'2. CAD NCCF'!F639:L639</f>
        <v>Non-FI issued ABS, high rated</v>
      </c>
      <c r="G639" s="1476"/>
      <c r="H639" s="1476"/>
      <c r="I639" s="1476"/>
      <c r="J639" s="1476"/>
      <c r="K639" s="1476"/>
      <c r="L639" s="1477"/>
      <c r="M639" s="690">
        <v>0</v>
      </c>
      <c r="N639" s="691">
        <v>0</v>
      </c>
      <c r="O639" s="692">
        <v>0</v>
      </c>
      <c r="P639" s="692">
        <v>0</v>
      </c>
      <c r="Q639" s="697">
        <v>0</v>
      </c>
      <c r="R639" s="692">
        <v>0</v>
      </c>
      <c r="S639" s="693">
        <v>0</v>
      </c>
      <c r="T639" s="692">
        <v>0</v>
      </c>
      <c r="U639" s="693">
        <v>0</v>
      </c>
      <c r="V639" s="692">
        <v>0</v>
      </c>
      <c r="W639" s="693">
        <v>0</v>
      </c>
      <c r="X639" s="692">
        <v>0</v>
      </c>
      <c r="Y639" s="693">
        <v>0</v>
      </c>
      <c r="Z639" s="692">
        <v>0</v>
      </c>
      <c r="AA639" s="693">
        <v>0</v>
      </c>
      <c r="AB639" s="698">
        <v>0</v>
      </c>
      <c r="AC639" s="690">
        <v>0</v>
      </c>
      <c r="AD639" s="1015"/>
      <c r="AE639" s="1016"/>
      <c r="AF639" s="1017"/>
    </row>
    <row r="640" spans="1:32" ht="15" customHeight="1" x14ac:dyDescent="0.2">
      <c r="A640" s="11">
        <v>167</v>
      </c>
      <c r="B640" s="271"/>
      <c r="C640" s="272"/>
      <c r="D640" s="272"/>
      <c r="E640" s="272"/>
      <c r="F640" s="1475" t="str">
        <f>'2. CAD NCCF'!F640:L640</f>
        <v>Non-FI issued ABCP, high rated</v>
      </c>
      <c r="G640" s="1476"/>
      <c r="H640" s="1476"/>
      <c r="I640" s="1476"/>
      <c r="J640" s="1476"/>
      <c r="K640" s="1476"/>
      <c r="L640" s="1477"/>
      <c r="M640" s="690">
        <v>0</v>
      </c>
      <c r="N640" s="691">
        <v>0</v>
      </c>
      <c r="O640" s="692">
        <v>0</v>
      </c>
      <c r="P640" s="692">
        <v>0</v>
      </c>
      <c r="Q640" s="697">
        <v>0</v>
      </c>
      <c r="R640" s="692">
        <v>0</v>
      </c>
      <c r="S640" s="693">
        <v>0</v>
      </c>
      <c r="T640" s="692">
        <v>0</v>
      </c>
      <c r="U640" s="693">
        <v>0</v>
      </c>
      <c r="V640" s="692">
        <v>0</v>
      </c>
      <c r="W640" s="693">
        <v>0</v>
      </c>
      <c r="X640" s="692">
        <v>0</v>
      </c>
      <c r="Y640" s="693">
        <v>0</v>
      </c>
      <c r="Z640" s="692">
        <v>0</v>
      </c>
      <c r="AA640" s="693">
        <v>0</v>
      </c>
      <c r="AB640" s="698">
        <v>0</v>
      </c>
      <c r="AC640" s="690">
        <v>0</v>
      </c>
      <c r="AD640" s="1015"/>
      <c r="AE640" s="1016"/>
      <c r="AF640" s="1017"/>
    </row>
    <row r="641" spans="1:32" x14ac:dyDescent="0.2">
      <c r="A641" s="11">
        <v>168</v>
      </c>
      <c r="B641" s="271"/>
      <c r="C641" s="272"/>
      <c r="D641" s="272"/>
      <c r="E641" s="1445" t="str">
        <f>'2. CAD NCCF'!E641:L641</f>
        <v>FI issued ABS and ABCP, high rated</v>
      </c>
      <c r="F641" s="1446"/>
      <c r="G641" s="1446"/>
      <c r="H641" s="1446"/>
      <c r="I641" s="1446"/>
      <c r="J641" s="1446"/>
      <c r="K641" s="1446"/>
      <c r="L641" s="1447"/>
      <c r="M641" s="399">
        <f>SUBTOTAL(9,M642:M643)</f>
        <v>0</v>
      </c>
      <c r="N641" s="402">
        <f t="shared" ref="N641:AC641" si="145">SUBTOTAL(9,N642:N643)</f>
        <v>0</v>
      </c>
      <c r="O641" s="406">
        <f t="shared" si="145"/>
        <v>0</v>
      </c>
      <c r="P641" s="405">
        <f t="shared" si="145"/>
        <v>0</v>
      </c>
      <c r="Q641" s="407">
        <f t="shared" si="145"/>
        <v>0</v>
      </c>
      <c r="R641" s="406">
        <f t="shared" si="145"/>
        <v>0</v>
      </c>
      <c r="S641" s="406">
        <f t="shared" si="145"/>
        <v>0</v>
      </c>
      <c r="T641" s="406">
        <f t="shared" si="145"/>
        <v>0</v>
      </c>
      <c r="U641" s="406">
        <f t="shared" si="145"/>
        <v>0</v>
      </c>
      <c r="V641" s="406">
        <f t="shared" si="145"/>
        <v>0</v>
      </c>
      <c r="W641" s="406">
        <f t="shared" si="145"/>
        <v>0</v>
      </c>
      <c r="X641" s="406">
        <f t="shared" si="145"/>
        <v>0</v>
      </c>
      <c r="Y641" s="406">
        <f t="shared" si="145"/>
        <v>0</v>
      </c>
      <c r="Z641" s="406">
        <f t="shared" si="145"/>
        <v>0</v>
      </c>
      <c r="AA641" s="406">
        <f t="shared" si="145"/>
        <v>0</v>
      </c>
      <c r="AB641" s="416">
        <f t="shared" si="145"/>
        <v>0</v>
      </c>
      <c r="AC641" s="399">
        <f t="shared" si="145"/>
        <v>0</v>
      </c>
      <c r="AD641" s="1015"/>
      <c r="AE641" s="1016"/>
      <c r="AF641" s="1017"/>
    </row>
    <row r="642" spans="1:32" ht="15" customHeight="1" x14ac:dyDescent="0.2">
      <c r="A642" s="11">
        <v>169</v>
      </c>
      <c r="B642" s="271"/>
      <c r="C642" s="272"/>
      <c r="D642" s="272"/>
      <c r="E642" s="272"/>
      <c r="F642" s="1475" t="str">
        <f>'2. CAD NCCF'!F642:L642</f>
        <v>FI issued ABS, high rated</v>
      </c>
      <c r="G642" s="1476"/>
      <c r="H642" s="1476"/>
      <c r="I642" s="1476"/>
      <c r="J642" s="1476"/>
      <c r="K642" s="1476"/>
      <c r="L642" s="1477"/>
      <c r="M642" s="690">
        <v>0</v>
      </c>
      <c r="N642" s="691">
        <v>0</v>
      </c>
      <c r="O642" s="692">
        <v>0</v>
      </c>
      <c r="P642" s="692">
        <v>0</v>
      </c>
      <c r="Q642" s="697">
        <v>0</v>
      </c>
      <c r="R642" s="692">
        <v>0</v>
      </c>
      <c r="S642" s="693">
        <v>0</v>
      </c>
      <c r="T642" s="692">
        <v>0</v>
      </c>
      <c r="U642" s="693">
        <v>0</v>
      </c>
      <c r="V642" s="692">
        <v>0</v>
      </c>
      <c r="W642" s="693">
        <v>0</v>
      </c>
      <c r="X642" s="692">
        <v>0</v>
      </c>
      <c r="Y642" s="693">
        <v>0</v>
      </c>
      <c r="Z642" s="692">
        <v>0</v>
      </c>
      <c r="AA642" s="693">
        <v>0</v>
      </c>
      <c r="AB642" s="698">
        <v>0</v>
      </c>
      <c r="AC642" s="690">
        <v>0</v>
      </c>
      <c r="AD642" s="1015"/>
      <c r="AE642" s="1016"/>
      <c r="AF642" s="1017"/>
    </row>
    <row r="643" spans="1:32" ht="15" customHeight="1" x14ac:dyDescent="0.2">
      <c r="A643" s="11">
        <v>170</v>
      </c>
      <c r="B643" s="271"/>
      <c r="C643" s="272"/>
      <c r="D643" s="272"/>
      <c r="E643" s="272"/>
      <c r="F643" s="1475" t="str">
        <f>'2. CAD NCCF'!F643:L643</f>
        <v>FI issued ABCP, high rated</v>
      </c>
      <c r="G643" s="1476"/>
      <c r="H643" s="1476"/>
      <c r="I643" s="1476"/>
      <c r="J643" s="1476"/>
      <c r="K643" s="1476"/>
      <c r="L643" s="1477"/>
      <c r="M643" s="690">
        <v>0</v>
      </c>
      <c r="N643" s="691">
        <v>0</v>
      </c>
      <c r="O643" s="692">
        <v>0</v>
      </c>
      <c r="P643" s="692">
        <v>0</v>
      </c>
      <c r="Q643" s="697">
        <v>0</v>
      </c>
      <c r="R643" s="692">
        <v>0</v>
      </c>
      <c r="S643" s="693">
        <v>0</v>
      </c>
      <c r="T643" s="692">
        <v>0</v>
      </c>
      <c r="U643" s="693">
        <v>0</v>
      </c>
      <c r="V643" s="692">
        <v>0</v>
      </c>
      <c r="W643" s="693">
        <v>0</v>
      </c>
      <c r="X643" s="692">
        <v>0</v>
      </c>
      <c r="Y643" s="693">
        <v>0</v>
      </c>
      <c r="Z643" s="692">
        <v>0</v>
      </c>
      <c r="AA643" s="693">
        <v>0</v>
      </c>
      <c r="AB643" s="698">
        <v>0</v>
      </c>
      <c r="AC643" s="690">
        <v>0</v>
      </c>
      <c r="AD643" s="1015"/>
      <c r="AE643" s="1016"/>
      <c r="AF643" s="1017"/>
    </row>
    <row r="644" spans="1:32" x14ac:dyDescent="0.2">
      <c r="A644" s="11">
        <v>171</v>
      </c>
      <c r="B644" s="271"/>
      <c r="C644" s="272"/>
      <c r="D644" s="272"/>
      <c r="E644" s="1445" t="str">
        <f>'2. CAD NCCF'!E644:L644</f>
        <v>Non-FI issued ABS and ABCP, medium rated</v>
      </c>
      <c r="F644" s="1446"/>
      <c r="G644" s="1446"/>
      <c r="H644" s="1446"/>
      <c r="I644" s="1446"/>
      <c r="J644" s="1446"/>
      <c r="K644" s="1446"/>
      <c r="L644" s="1447"/>
      <c r="M644" s="399">
        <f>SUBTOTAL(9,M645:M646)</f>
        <v>0</v>
      </c>
      <c r="N644" s="402">
        <f t="shared" ref="N644:AC644" si="146">SUBTOTAL(9,N645:N646)</f>
        <v>0</v>
      </c>
      <c r="O644" s="406">
        <f t="shared" si="146"/>
        <v>0</v>
      </c>
      <c r="P644" s="405">
        <f t="shared" si="146"/>
        <v>0</v>
      </c>
      <c r="Q644" s="407">
        <f t="shared" si="146"/>
        <v>0</v>
      </c>
      <c r="R644" s="406">
        <f t="shared" si="146"/>
        <v>0</v>
      </c>
      <c r="S644" s="406">
        <f t="shared" si="146"/>
        <v>0</v>
      </c>
      <c r="T644" s="406">
        <f t="shared" si="146"/>
        <v>0</v>
      </c>
      <c r="U644" s="406">
        <f t="shared" si="146"/>
        <v>0</v>
      </c>
      <c r="V644" s="406">
        <f t="shared" si="146"/>
        <v>0</v>
      </c>
      <c r="W644" s="406">
        <f t="shared" si="146"/>
        <v>0</v>
      </c>
      <c r="X644" s="406">
        <f t="shared" si="146"/>
        <v>0</v>
      </c>
      <c r="Y644" s="406">
        <f t="shared" si="146"/>
        <v>0</v>
      </c>
      <c r="Z644" s="406">
        <f t="shared" si="146"/>
        <v>0</v>
      </c>
      <c r="AA644" s="406">
        <f t="shared" si="146"/>
        <v>0</v>
      </c>
      <c r="AB644" s="416">
        <f t="shared" si="146"/>
        <v>0</v>
      </c>
      <c r="AC644" s="399">
        <f t="shared" si="146"/>
        <v>0</v>
      </c>
      <c r="AD644" s="1015"/>
      <c r="AE644" s="1016"/>
      <c r="AF644" s="1017"/>
    </row>
    <row r="645" spans="1:32" ht="15" customHeight="1" x14ac:dyDescent="0.2">
      <c r="A645" s="11">
        <v>172</v>
      </c>
      <c r="B645" s="271"/>
      <c r="C645" s="272"/>
      <c r="D645" s="272"/>
      <c r="E645" s="272"/>
      <c r="F645" s="1475" t="str">
        <f>'2. CAD NCCF'!F645:L645</f>
        <v>Non-FI issued ABS, medium rated</v>
      </c>
      <c r="G645" s="1476"/>
      <c r="H645" s="1476"/>
      <c r="I645" s="1476"/>
      <c r="J645" s="1476"/>
      <c r="K645" s="1476"/>
      <c r="L645" s="1477"/>
      <c r="M645" s="690">
        <v>0</v>
      </c>
      <c r="N645" s="691">
        <v>0</v>
      </c>
      <c r="O645" s="692">
        <v>0</v>
      </c>
      <c r="P645" s="692">
        <v>0</v>
      </c>
      <c r="Q645" s="697">
        <v>0</v>
      </c>
      <c r="R645" s="692">
        <v>0</v>
      </c>
      <c r="S645" s="693">
        <v>0</v>
      </c>
      <c r="T645" s="692">
        <v>0</v>
      </c>
      <c r="U645" s="693">
        <v>0</v>
      </c>
      <c r="V645" s="692">
        <v>0</v>
      </c>
      <c r="W645" s="693">
        <v>0</v>
      </c>
      <c r="X645" s="692">
        <v>0</v>
      </c>
      <c r="Y645" s="693">
        <v>0</v>
      </c>
      <c r="Z645" s="692">
        <v>0</v>
      </c>
      <c r="AA645" s="693">
        <v>0</v>
      </c>
      <c r="AB645" s="698">
        <v>0</v>
      </c>
      <c r="AC645" s="690">
        <v>0</v>
      </c>
      <c r="AD645" s="1015"/>
      <c r="AE645" s="1016"/>
      <c r="AF645" s="1017"/>
    </row>
    <row r="646" spans="1:32" ht="15" customHeight="1" x14ac:dyDescent="0.2">
      <c r="A646" s="11">
        <v>173</v>
      </c>
      <c r="B646" s="271"/>
      <c r="C646" s="272"/>
      <c r="D646" s="272"/>
      <c r="E646" s="272"/>
      <c r="F646" s="1475" t="str">
        <f>'2. CAD NCCF'!F646:L646</f>
        <v>Non-FI issued ABCP, medium rated</v>
      </c>
      <c r="G646" s="1476"/>
      <c r="H646" s="1476"/>
      <c r="I646" s="1476"/>
      <c r="J646" s="1476"/>
      <c r="K646" s="1476"/>
      <c r="L646" s="1477"/>
      <c r="M646" s="690">
        <v>0</v>
      </c>
      <c r="N646" s="691">
        <v>0</v>
      </c>
      <c r="O646" s="692">
        <v>0</v>
      </c>
      <c r="P646" s="692">
        <v>0</v>
      </c>
      <c r="Q646" s="697">
        <v>0</v>
      </c>
      <c r="R646" s="692">
        <v>0</v>
      </c>
      <c r="S646" s="693">
        <v>0</v>
      </c>
      <c r="T646" s="692">
        <v>0</v>
      </c>
      <c r="U646" s="693">
        <v>0</v>
      </c>
      <c r="V646" s="692">
        <v>0</v>
      </c>
      <c r="W646" s="693">
        <v>0</v>
      </c>
      <c r="X646" s="692">
        <v>0</v>
      </c>
      <c r="Y646" s="693">
        <v>0</v>
      </c>
      <c r="Z646" s="692">
        <v>0</v>
      </c>
      <c r="AA646" s="693">
        <v>0</v>
      </c>
      <c r="AB646" s="698">
        <v>0</v>
      </c>
      <c r="AC646" s="690">
        <v>0</v>
      </c>
      <c r="AD646" s="1015"/>
      <c r="AE646" s="1016"/>
      <c r="AF646" s="1017"/>
    </row>
    <row r="647" spans="1:32" x14ac:dyDescent="0.2">
      <c r="A647" s="11">
        <v>174</v>
      </c>
      <c r="B647" s="271"/>
      <c r="C647" s="272"/>
      <c r="D647" s="272"/>
      <c r="E647" s="1445" t="str">
        <f>'2. CAD NCCF'!E647:L647</f>
        <v>FI issued ABS and ABCP, medium rated</v>
      </c>
      <c r="F647" s="1446"/>
      <c r="G647" s="1446"/>
      <c r="H647" s="1446"/>
      <c r="I647" s="1446"/>
      <c r="J647" s="1446"/>
      <c r="K647" s="1446"/>
      <c r="L647" s="1447"/>
      <c r="M647" s="399">
        <f>SUBTOTAL(9,M648:M649)</f>
        <v>0</v>
      </c>
      <c r="N647" s="402">
        <f t="shared" ref="N647:AC647" si="147">SUBTOTAL(9,N648:N649)</f>
        <v>0</v>
      </c>
      <c r="O647" s="406">
        <f t="shared" si="147"/>
        <v>0</v>
      </c>
      <c r="P647" s="405">
        <f t="shared" si="147"/>
        <v>0</v>
      </c>
      <c r="Q647" s="407">
        <f t="shared" si="147"/>
        <v>0</v>
      </c>
      <c r="R647" s="406">
        <f t="shared" si="147"/>
        <v>0</v>
      </c>
      <c r="S647" s="406">
        <f t="shared" si="147"/>
        <v>0</v>
      </c>
      <c r="T647" s="406">
        <f t="shared" si="147"/>
        <v>0</v>
      </c>
      <c r="U647" s="406">
        <f t="shared" si="147"/>
        <v>0</v>
      </c>
      <c r="V647" s="406">
        <f t="shared" si="147"/>
        <v>0</v>
      </c>
      <c r="W647" s="406">
        <f t="shared" si="147"/>
        <v>0</v>
      </c>
      <c r="X647" s="406">
        <f t="shared" si="147"/>
        <v>0</v>
      </c>
      <c r="Y647" s="406">
        <f t="shared" si="147"/>
        <v>0</v>
      </c>
      <c r="Z647" s="406">
        <f t="shared" si="147"/>
        <v>0</v>
      </c>
      <c r="AA647" s="406">
        <f t="shared" si="147"/>
        <v>0</v>
      </c>
      <c r="AB647" s="416">
        <f t="shared" si="147"/>
        <v>0</v>
      </c>
      <c r="AC647" s="399">
        <f t="shared" si="147"/>
        <v>0</v>
      </c>
      <c r="AD647" s="1015"/>
      <c r="AE647" s="1016"/>
      <c r="AF647" s="1017"/>
    </row>
    <row r="648" spans="1:32" ht="15" customHeight="1" x14ac:dyDescent="0.2">
      <c r="A648" s="11">
        <v>175</v>
      </c>
      <c r="B648" s="271"/>
      <c r="C648" s="272"/>
      <c r="D648" s="272"/>
      <c r="E648" s="272"/>
      <c r="F648" s="1475" t="str">
        <f>'2. CAD NCCF'!F648:L648</f>
        <v>FI issued ABS, medium rated</v>
      </c>
      <c r="G648" s="1476"/>
      <c r="H648" s="1476"/>
      <c r="I648" s="1476"/>
      <c r="J648" s="1476"/>
      <c r="K648" s="1476"/>
      <c r="L648" s="1477"/>
      <c r="M648" s="690">
        <v>0</v>
      </c>
      <c r="N648" s="691">
        <v>0</v>
      </c>
      <c r="O648" s="692">
        <v>0</v>
      </c>
      <c r="P648" s="692">
        <v>0</v>
      </c>
      <c r="Q648" s="697">
        <v>0</v>
      </c>
      <c r="R648" s="692">
        <v>0</v>
      </c>
      <c r="S648" s="693">
        <v>0</v>
      </c>
      <c r="T648" s="692">
        <v>0</v>
      </c>
      <c r="U648" s="693">
        <v>0</v>
      </c>
      <c r="V648" s="692">
        <v>0</v>
      </c>
      <c r="W648" s="693">
        <v>0</v>
      </c>
      <c r="X648" s="692">
        <v>0</v>
      </c>
      <c r="Y648" s="693">
        <v>0</v>
      </c>
      <c r="Z648" s="692">
        <v>0</v>
      </c>
      <c r="AA648" s="693">
        <v>0</v>
      </c>
      <c r="AB648" s="698">
        <v>0</v>
      </c>
      <c r="AC648" s="690">
        <v>0</v>
      </c>
      <c r="AD648" s="1015"/>
      <c r="AE648" s="1016"/>
      <c r="AF648" s="1017"/>
    </row>
    <row r="649" spans="1:32" ht="15" customHeight="1" x14ac:dyDescent="0.2">
      <c r="A649" s="11">
        <v>176</v>
      </c>
      <c r="B649" s="271"/>
      <c r="C649" s="272"/>
      <c r="D649" s="272"/>
      <c r="E649" s="272"/>
      <c r="F649" s="1475" t="str">
        <f>'2. CAD NCCF'!F649:L649</f>
        <v>FI issued ABCP, medium rated</v>
      </c>
      <c r="G649" s="1476"/>
      <c r="H649" s="1476"/>
      <c r="I649" s="1476"/>
      <c r="J649" s="1476"/>
      <c r="K649" s="1476"/>
      <c r="L649" s="1477"/>
      <c r="M649" s="690">
        <v>0</v>
      </c>
      <c r="N649" s="691">
        <v>0</v>
      </c>
      <c r="O649" s="692">
        <v>0</v>
      </c>
      <c r="P649" s="692">
        <v>0</v>
      </c>
      <c r="Q649" s="697">
        <v>0</v>
      </c>
      <c r="R649" s="692">
        <v>0</v>
      </c>
      <c r="S649" s="693">
        <v>0</v>
      </c>
      <c r="T649" s="692">
        <v>0</v>
      </c>
      <c r="U649" s="693">
        <v>0</v>
      </c>
      <c r="V649" s="692">
        <v>0</v>
      </c>
      <c r="W649" s="693">
        <v>0</v>
      </c>
      <c r="X649" s="692">
        <v>0</v>
      </c>
      <c r="Y649" s="693">
        <v>0</v>
      </c>
      <c r="Z649" s="692">
        <v>0</v>
      </c>
      <c r="AA649" s="693">
        <v>0</v>
      </c>
      <c r="AB649" s="698">
        <v>0</v>
      </c>
      <c r="AC649" s="690">
        <v>0</v>
      </c>
      <c r="AD649" s="1015"/>
      <c r="AE649" s="1016"/>
      <c r="AF649" s="1017"/>
    </row>
    <row r="650" spans="1:32" x14ac:dyDescent="0.2">
      <c r="A650" s="11">
        <v>177</v>
      </c>
      <c r="B650" s="271"/>
      <c r="C650" s="272"/>
      <c r="D650" s="272"/>
      <c r="E650" s="1445" t="str">
        <f>'2. CAD NCCF'!E650:L650</f>
        <v>Non-FI issued ABS and ABCP, low or not rated</v>
      </c>
      <c r="F650" s="1446"/>
      <c r="G650" s="1446"/>
      <c r="H650" s="1446"/>
      <c r="I650" s="1446"/>
      <c r="J650" s="1446"/>
      <c r="K650" s="1446"/>
      <c r="L650" s="1447"/>
      <c r="M650" s="399">
        <f>SUBTOTAL(9,M651:M652)</f>
        <v>0</v>
      </c>
      <c r="N650" s="402">
        <f t="shared" ref="N650:AC650" si="148">SUBTOTAL(9,N651:N652)</f>
        <v>0</v>
      </c>
      <c r="O650" s="406">
        <f t="shared" si="148"/>
        <v>0</v>
      </c>
      <c r="P650" s="405">
        <f t="shared" si="148"/>
        <v>0</v>
      </c>
      <c r="Q650" s="407">
        <f t="shared" si="148"/>
        <v>0</v>
      </c>
      <c r="R650" s="406">
        <f t="shared" si="148"/>
        <v>0</v>
      </c>
      <c r="S650" s="406">
        <f t="shared" si="148"/>
        <v>0</v>
      </c>
      <c r="T650" s="406">
        <f t="shared" si="148"/>
        <v>0</v>
      </c>
      <c r="U650" s="406">
        <f t="shared" si="148"/>
        <v>0</v>
      </c>
      <c r="V650" s="406">
        <f t="shared" si="148"/>
        <v>0</v>
      </c>
      <c r="W650" s="406">
        <f t="shared" si="148"/>
        <v>0</v>
      </c>
      <c r="X650" s="406">
        <f t="shared" si="148"/>
        <v>0</v>
      </c>
      <c r="Y650" s="406">
        <f t="shared" si="148"/>
        <v>0</v>
      </c>
      <c r="Z650" s="406">
        <f t="shared" si="148"/>
        <v>0</v>
      </c>
      <c r="AA650" s="406">
        <f t="shared" si="148"/>
        <v>0</v>
      </c>
      <c r="AB650" s="416">
        <f t="shared" si="148"/>
        <v>0</v>
      </c>
      <c r="AC650" s="399">
        <f t="shared" si="148"/>
        <v>0</v>
      </c>
      <c r="AD650" s="1015"/>
      <c r="AE650" s="1016"/>
      <c r="AF650" s="1017"/>
    </row>
    <row r="651" spans="1:32" ht="15" customHeight="1" x14ac:dyDescent="0.2">
      <c r="A651" s="11">
        <v>178</v>
      </c>
      <c r="B651" s="271"/>
      <c r="C651" s="272"/>
      <c r="D651" s="272"/>
      <c r="E651" s="272"/>
      <c r="F651" s="1475" t="str">
        <f>'2. CAD NCCF'!F651:L651</f>
        <v>Non-FI issued ABS, low or not rated</v>
      </c>
      <c r="G651" s="1476"/>
      <c r="H651" s="1476"/>
      <c r="I651" s="1476"/>
      <c r="J651" s="1476"/>
      <c r="K651" s="1476"/>
      <c r="L651" s="1477"/>
      <c r="M651" s="690">
        <v>0</v>
      </c>
      <c r="N651" s="691">
        <v>0</v>
      </c>
      <c r="O651" s="692">
        <v>0</v>
      </c>
      <c r="P651" s="692">
        <v>0</v>
      </c>
      <c r="Q651" s="697">
        <v>0</v>
      </c>
      <c r="R651" s="692">
        <v>0</v>
      </c>
      <c r="S651" s="693">
        <v>0</v>
      </c>
      <c r="T651" s="692">
        <v>0</v>
      </c>
      <c r="U651" s="693">
        <v>0</v>
      </c>
      <c r="V651" s="692">
        <v>0</v>
      </c>
      <c r="W651" s="693">
        <v>0</v>
      </c>
      <c r="X651" s="692">
        <v>0</v>
      </c>
      <c r="Y651" s="693">
        <v>0</v>
      </c>
      <c r="Z651" s="692">
        <v>0</v>
      </c>
      <c r="AA651" s="693">
        <v>0</v>
      </c>
      <c r="AB651" s="698">
        <v>0</v>
      </c>
      <c r="AC651" s="690">
        <v>0</v>
      </c>
      <c r="AD651" s="1015"/>
      <c r="AE651" s="1016"/>
      <c r="AF651" s="1017"/>
    </row>
    <row r="652" spans="1:32" ht="15" customHeight="1" x14ac:dyDescent="0.2">
      <c r="A652" s="11">
        <v>179</v>
      </c>
      <c r="B652" s="271"/>
      <c r="C652" s="272"/>
      <c r="D652" s="272"/>
      <c r="E652" s="272"/>
      <c r="F652" s="1475" t="str">
        <f>'2. CAD NCCF'!F652:L652</f>
        <v>Non-FI issued ABCP, low or not rated</v>
      </c>
      <c r="G652" s="1476"/>
      <c r="H652" s="1476"/>
      <c r="I652" s="1476"/>
      <c r="J652" s="1476"/>
      <c r="K652" s="1476"/>
      <c r="L652" s="1477"/>
      <c r="M652" s="690">
        <v>0</v>
      </c>
      <c r="N652" s="691">
        <v>0</v>
      </c>
      <c r="O652" s="692">
        <v>0</v>
      </c>
      <c r="P652" s="692">
        <v>0</v>
      </c>
      <c r="Q652" s="697">
        <v>0</v>
      </c>
      <c r="R652" s="692">
        <v>0</v>
      </c>
      <c r="S652" s="693">
        <v>0</v>
      </c>
      <c r="T652" s="692">
        <v>0</v>
      </c>
      <c r="U652" s="693">
        <v>0</v>
      </c>
      <c r="V652" s="692">
        <v>0</v>
      </c>
      <c r="W652" s="693">
        <v>0</v>
      </c>
      <c r="X652" s="692">
        <v>0</v>
      </c>
      <c r="Y652" s="693">
        <v>0</v>
      </c>
      <c r="Z652" s="692">
        <v>0</v>
      </c>
      <c r="AA652" s="693">
        <v>0</v>
      </c>
      <c r="AB652" s="698">
        <v>0</v>
      </c>
      <c r="AC652" s="690">
        <v>0</v>
      </c>
      <c r="AD652" s="1015"/>
      <c r="AE652" s="1016"/>
      <c r="AF652" s="1017"/>
    </row>
    <row r="653" spans="1:32" x14ac:dyDescent="0.2">
      <c r="A653" s="11">
        <v>180</v>
      </c>
      <c r="B653" s="271"/>
      <c r="C653" s="272"/>
      <c r="D653" s="272"/>
      <c r="E653" s="1445" t="str">
        <f>'2. CAD NCCF'!E653:L653</f>
        <v>FI issued ABS and ABCP, low or not rated</v>
      </c>
      <c r="F653" s="1446"/>
      <c r="G653" s="1446"/>
      <c r="H653" s="1446"/>
      <c r="I653" s="1446"/>
      <c r="J653" s="1446"/>
      <c r="K653" s="1446"/>
      <c r="L653" s="1447"/>
      <c r="M653" s="399">
        <f>SUBTOTAL(9,M654:M655)</f>
        <v>0</v>
      </c>
      <c r="N653" s="402">
        <f t="shared" ref="N653:AC653" si="149">SUBTOTAL(9,N654:N655)</f>
        <v>0</v>
      </c>
      <c r="O653" s="406">
        <f t="shared" si="149"/>
        <v>0</v>
      </c>
      <c r="P653" s="405">
        <f t="shared" si="149"/>
        <v>0</v>
      </c>
      <c r="Q653" s="407">
        <f t="shared" si="149"/>
        <v>0</v>
      </c>
      <c r="R653" s="406">
        <f t="shared" si="149"/>
        <v>0</v>
      </c>
      <c r="S653" s="406">
        <f t="shared" si="149"/>
        <v>0</v>
      </c>
      <c r="T653" s="406">
        <f t="shared" si="149"/>
        <v>0</v>
      </c>
      <c r="U653" s="406">
        <f t="shared" si="149"/>
        <v>0</v>
      </c>
      <c r="V653" s="406">
        <f t="shared" si="149"/>
        <v>0</v>
      </c>
      <c r="W653" s="406">
        <f t="shared" si="149"/>
        <v>0</v>
      </c>
      <c r="X653" s="406">
        <f t="shared" si="149"/>
        <v>0</v>
      </c>
      <c r="Y653" s="406">
        <f t="shared" si="149"/>
        <v>0</v>
      </c>
      <c r="Z653" s="406">
        <f t="shared" si="149"/>
        <v>0</v>
      </c>
      <c r="AA653" s="406">
        <f t="shared" si="149"/>
        <v>0</v>
      </c>
      <c r="AB653" s="416">
        <f t="shared" si="149"/>
        <v>0</v>
      </c>
      <c r="AC653" s="399">
        <f t="shared" si="149"/>
        <v>0</v>
      </c>
      <c r="AD653" s="1015"/>
      <c r="AE653" s="1016"/>
      <c r="AF653" s="1017"/>
    </row>
    <row r="654" spans="1:32" ht="15" customHeight="1" x14ac:dyDescent="0.2">
      <c r="A654" s="11">
        <v>181</v>
      </c>
      <c r="B654" s="271"/>
      <c r="C654" s="272"/>
      <c r="D654" s="272"/>
      <c r="E654" s="272"/>
      <c r="F654" s="1475" t="str">
        <f>'2. CAD NCCF'!F654:L654</f>
        <v>FI issued ABS, low or not rated</v>
      </c>
      <c r="G654" s="1476"/>
      <c r="H654" s="1476"/>
      <c r="I654" s="1476"/>
      <c r="J654" s="1476"/>
      <c r="K654" s="1476"/>
      <c r="L654" s="1477"/>
      <c r="M654" s="690">
        <v>0</v>
      </c>
      <c r="N654" s="691">
        <v>0</v>
      </c>
      <c r="O654" s="692">
        <v>0</v>
      </c>
      <c r="P654" s="692">
        <v>0</v>
      </c>
      <c r="Q654" s="697">
        <v>0</v>
      </c>
      <c r="R654" s="692">
        <v>0</v>
      </c>
      <c r="S654" s="693">
        <v>0</v>
      </c>
      <c r="T654" s="692">
        <v>0</v>
      </c>
      <c r="U654" s="693">
        <v>0</v>
      </c>
      <c r="V654" s="692">
        <v>0</v>
      </c>
      <c r="W654" s="693">
        <v>0</v>
      </c>
      <c r="X654" s="692">
        <v>0</v>
      </c>
      <c r="Y654" s="693">
        <v>0</v>
      </c>
      <c r="Z654" s="692">
        <v>0</v>
      </c>
      <c r="AA654" s="693">
        <v>0</v>
      </c>
      <c r="AB654" s="698">
        <v>0</v>
      </c>
      <c r="AC654" s="690">
        <v>0</v>
      </c>
      <c r="AD654" s="1015"/>
      <c r="AE654" s="1016"/>
      <c r="AF654" s="1017"/>
    </row>
    <row r="655" spans="1:32" ht="15" customHeight="1" x14ac:dyDescent="0.2">
      <c r="A655" s="11">
        <v>182</v>
      </c>
      <c r="B655" s="271"/>
      <c r="C655" s="272"/>
      <c r="D655" s="272"/>
      <c r="E655" s="272"/>
      <c r="F655" s="1475" t="str">
        <f>'2. CAD NCCF'!F655:L655</f>
        <v>FI issued ABCP, low or not rated</v>
      </c>
      <c r="G655" s="1476"/>
      <c r="H655" s="1476"/>
      <c r="I655" s="1476"/>
      <c r="J655" s="1476"/>
      <c r="K655" s="1476"/>
      <c r="L655" s="1477"/>
      <c r="M655" s="690">
        <v>0</v>
      </c>
      <c r="N655" s="691">
        <v>0</v>
      </c>
      <c r="O655" s="692">
        <v>0</v>
      </c>
      <c r="P655" s="692">
        <v>0</v>
      </c>
      <c r="Q655" s="697">
        <v>0</v>
      </c>
      <c r="R655" s="692">
        <v>0</v>
      </c>
      <c r="S655" s="693">
        <v>0</v>
      </c>
      <c r="T655" s="692">
        <v>0</v>
      </c>
      <c r="U655" s="693">
        <v>0</v>
      </c>
      <c r="V655" s="692">
        <v>0</v>
      </c>
      <c r="W655" s="693">
        <v>0</v>
      </c>
      <c r="X655" s="692">
        <v>0</v>
      </c>
      <c r="Y655" s="693">
        <v>0</v>
      </c>
      <c r="Z655" s="692">
        <v>0</v>
      </c>
      <c r="AA655" s="693">
        <v>0</v>
      </c>
      <c r="AB655" s="698">
        <v>0</v>
      </c>
      <c r="AC655" s="690">
        <v>0</v>
      </c>
      <c r="AD655" s="1015"/>
      <c r="AE655" s="1016"/>
      <c r="AF655" s="1017"/>
    </row>
    <row r="656" spans="1:32" x14ac:dyDescent="0.2">
      <c r="A656" s="11">
        <v>183</v>
      </c>
      <c r="B656" s="271"/>
      <c r="C656" s="272"/>
      <c r="D656" s="1472" t="str">
        <f>'2. CAD NCCF'!D656:L656</f>
        <v>Equities</v>
      </c>
      <c r="E656" s="1473"/>
      <c r="F656" s="1473"/>
      <c r="G656" s="1473"/>
      <c r="H656" s="1473"/>
      <c r="I656" s="1473"/>
      <c r="J656" s="1473"/>
      <c r="K656" s="1473"/>
      <c r="L656" s="1474"/>
      <c r="M656" s="399">
        <f>SUBTOTAL(9,M657:M659)</f>
        <v>0</v>
      </c>
      <c r="N656" s="402">
        <f t="shared" ref="N656:AC656" si="150">SUBTOTAL(9,N657:N659)</f>
        <v>0</v>
      </c>
      <c r="O656" s="406">
        <f t="shared" si="150"/>
        <v>0</v>
      </c>
      <c r="P656" s="405">
        <f t="shared" si="150"/>
        <v>0</v>
      </c>
      <c r="Q656" s="407">
        <f t="shared" si="150"/>
        <v>0</v>
      </c>
      <c r="R656" s="406">
        <f t="shared" si="150"/>
        <v>0</v>
      </c>
      <c r="S656" s="406">
        <f t="shared" si="150"/>
        <v>0</v>
      </c>
      <c r="T656" s="406">
        <f t="shared" si="150"/>
        <v>0</v>
      </c>
      <c r="U656" s="406">
        <f t="shared" si="150"/>
        <v>0</v>
      </c>
      <c r="V656" s="406">
        <f t="shared" si="150"/>
        <v>0</v>
      </c>
      <c r="W656" s="406">
        <f t="shared" si="150"/>
        <v>0</v>
      </c>
      <c r="X656" s="406">
        <f t="shared" si="150"/>
        <v>0</v>
      </c>
      <c r="Y656" s="406">
        <f t="shared" si="150"/>
        <v>0</v>
      </c>
      <c r="Z656" s="406">
        <f t="shared" si="150"/>
        <v>0</v>
      </c>
      <c r="AA656" s="406">
        <f t="shared" si="150"/>
        <v>0</v>
      </c>
      <c r="AB656" s="416">
        <f t="shared" si="150"/>
        <v>0</v>
      </c>
      <c r="AC656" s="399">
        <f t="shared" si="150"/>
        <v>0</v>
      </c>
      <c r="AD656" s="1015"/>
      <c r="AE656" s="1016"/>
      <c r="AF656" s="1017"/>
    </row>
    <row r="657" spans="1:32" x14ac:dyDescent="0.2">
      <c r="A657" s="11">
        <v>184</v>
      </c>
      <c r="B657" s="271"/>
      <c r="C657" s="272"/>
      <c r="D657" s="272"/>
      <c r="E657" s="272"/>
      <c r="F657" s="1475" t="str">
        <f>'2. CAD NCCF'!F657:L657</f>
        <v>Eligible non-financial common equity shares</v>
      </c>
      <c r="G657" s="1476"/>
      <c r="H657" s="1476"/>
      <c r="I657" s="1476"/>
      <c r="J657" s="1476"/>
      <c r="K657" s="1476"/>
      <c r="L657" s="1477"/>
      <c r="M657" s="690">
        <v>0</v>
      </c>
      <c r="N657" s="691">
        <v>0</v>
      </c>
      <c r="O657" s="692">
        <v>0</v>
      </c>
      <c r="P657" s="692">
        <v>0</v>
      </c>
      <c r="Q657" s="697">
        <v>0</v>
      </c>
      <c r="R657" s="692">
        <v>0</v>
      </c>
      <c r="S657" s="693">
        <v>0</v>
      </c>
      <c r="T657" s="692">
        <v>0</v>
      </c>
      <c r="U657" s="693">
        <v>0</v>
      </c>
      <c r="V657" s="692">
        <v>0</v>
      </c>
      <c r="W657" s="693">
        <v>0</v>
      </c>
      <c r="X657" s="692">
        <v>0</v>
      </c>
      <c r="Y657" s="693">
        <v>0</v>
      </c>
      <c r="Z657" s="692">
        <v>0</v>
      </c>
      <c r="AA657" s="693">
        <v>0</v>
      </c>
      <c r="AB657" s="698">
        <v>0</v>
      </c>
      <c r="AC657" s="690">
        <v>0</v>
      </c>
      <c r="AD657" s="1015"/>
      <c r="AE657" s="1016"/>
      <c r="AF657" s="1017"/>
    </row>
    <row r="658" spans="1:32" ht="15" customHeight="1" x14ac:dyDescent="0.2">
      <c r="A658" s="11">
        <v>185</v>
      </c>
      <c r="B658" s="271"/>
      <c r="C658" s="272"/>
      <c r="D658" s="272"/>
      <c r="E658" s="272"/>
      <c r="F658" s="1475" t="str">
        <f>'2. CAD NCCF'!F658:L658</f>
        <v>Eligible financial common equity</v>
      </c>
      <c r="G658" s="1476"/>
      <c r="H658" s="1476"/>
      <c r="I658" s="1476"/>
      <c r="J658" s="1476"/>
      <c r="K658" s="1476"/>
      <c r="L658" s="1477"/>
      <c r="M658" s="690">
        <v>0</v>
      </c>
      <c r="N658" s="691">
        <v>0</v>
      </c>
      <c r="O658" s="692">
        <v>0</v>
      </c>
      <c r="P658" s="692">
        <v>0</v>
      </c>
      <c r="Q658" s="697">
        <v>0</v>
      </c>
      <c r="R658" s="692">
        <v>0</v>
      </c>
      <c r="S658" s="693">
        <v>0</v>
      </c>
      <c r="T658" s="692">
        <v>0</v>
      </c>
      <c r="U658" s="693">
        <v>0</v>
      </c>
      <c r="V658" s="692">
        <v>0</v>
      </c>
      <c r="W658" s="693">
        <v>0</v>
      </c>
      <c r="X658" s="692">
        <v>0</v>
      </c>
      <c r="Y658" s="693">
        <v>0</v>
      </c>
      <c r="Z658" s="692">
        <v>0</v>
      </c>
      <c r="AA658" s="693">
        <v>0</v>
      </c>
      <c r="AB658" s="698">
        <v>0</v>
      </c>
      <c r="AC658" s="690">
        <v>0</v>
      </c>
      <c r="AD658" s="1015"/>
      <c r="AE658" s="1016"/>
      <c r="AF658" s="1017"/>
    </row>
    <row r="659" spans="1:32" ht="15" customHeight="1" x14ac:dyDescent="0.2">
      <c r="A659" s="11">
        <v>186</v>
      </c>
      <c r="B659" s="271"/>
      <c r="C659" s="272"/>
      <c r="D659" s="272"/>
      <c r="E659" s="272"/>
      <c r="F659" s="1475" t="str">
        <f>'2. CAD NCCF'!F659:L659</f>
        <v>Other equities</v>
      </c>
      <c r="G659" s="1476"/>
      <c r="H659" s="1476"/>
      <c r="I659" s="1476"/>
      <c r="J659" s="1476"/>
      <c r="K659" s="1476"/>
      <c r="L659" s="1477"/>
      <c r="M659" s="690">
        <v>0</v>
      </c>
      <c r="N659" s="691">
        <v>0</v>
      </c>
      <c r="O659" s="692">
        <v>0</v>
      </c>
      <c r="P659" s="692">
        <v>0</v>
      </c>
      <c r="Q659" s="697">
        <v>0</v>
      </c>
      <c r="R659" s="692">
        <v>0</v>
      </c>
      <c r="S659" s="693">
        <v>0</v>
      </c>
      <c r="T659" s="692">
        <v>0</v>
      </c>
      <c r="U659" s="693">
        <v>0</v>
      </c>
      <c r="V659" s="692">
        <v>0</v>
      </c>
      <c r="W659" s="693">
        <v>0</v>
      </c>
      <c r="X659" s="692">
        <v>0</v>
      </c>
      <c r="Y659" s="693">
        <v>0</v>
      </c>
      <c r="Z659" s="692">
        <v>0</v>
      </c>
      <c r="AA659" s="693">
        <v>0</v>
      </c>
      <c r="AB659" s="698">
        <v>0</v>
      </c>
      <c r="AC659" s="690">
        <v>0</v>
      </c>
      <c r="AD659" s="1015"/>
      <c r="AE659" s="1016"/>
      <c r="AF659" s="1017"/>
    </row>
    <row r="660" spans="1:32" x14ac:dyDescent="0.2">
      <c r="A660" s="11">
        <v>187</v>
      </c>
      <c r="B660" s="271"/>
      <c r="C660" s="272"/>
      <c r="D660" s="1472" t="str">
        <f>'2. CAD NCCF'!D660:L660</f>
        <v>FI's own securities - Not eliminated</v>
      </c>
      <c r="E660" s="1473"/>
      <c r="F660" s="1473"/>
      <c r="G660" s="1473"/>
      <c r="H660" s="1473"/>
      <c r="I660" s="1473"/>
      <c r="J660" s="1473"/>
      <c r="K660" s="1473"/>
      <c r="L660" s="1474"/>
      <c r="M660" s="399">
        <f>SUBTOTAL(9,M661:M662)</f>
        <v>0</v>
      </c>
      <c r="N660" s="1205"/>
      <c r="O660" s="1253"/>
      <c r="P660" s="1253"/>
      <c r="Q660" s="1253"/>
      <c r="R660" s="1253"/>
      <c r="S660" s="1253"/>
      <c r="T660" s="1253"/>
      <c r="U660" s="1253"/>
      <c r="V660" s="1253"/>
      <c r="W660" s="1253"/>
      <c r="X660" s="1253"/>
      <c r="Y660" s="1253"/>
      <c r="Z660" s="1253"/>
      <c r="AA660" s="1253"/>
      <c r="AB660" s="1253"/>
      <c r="AC660" s="1253"/>
      <c r="AD660" s="1036"/>
      <c r="AE660" s="1016"/>
      <c r="AF660" s="1017"/>
    </row>
    <row r="661" spans="1:32" x14ac:dyDescent="0.2">
      <c r="A661" s="11">
        <v>188</v>
      </c>
      <c r="B661" s="271"/>
      <c r="C661" s="272"/>
      <c r="D661" s="272"/>
      <c r="E661" s="272"/>
      <c r="F661" s="1475" t="str">
        <f>'2. CAD NCCF'!F661:L661</f>
        <v>FI's own debt not eliminated</v>
      </c>
      <c r="G661" s="1476"/>
      <c r="H661" s="1476"/>
      <c r="I661" s="1476"/>
      <c r="J661" s="1476"/>
      <c r="K661" s="1476"/>
      <c r="L661" s="1477"/>
      <c r="M661" s="690">
        <v>0</v>
      </c>
      <c r="N661" s="1254"/>
      <c r="O661" s="1254"/>
      <c r="P661" s="1254"/>
      <c r="Q661" s="1254"/>
      <c r="R661" s="1254"/>
      <c r="S661" s="1254"/>
      <c r="T661" s="1254"/>
      <c r="U661" s="1254"/>
      <c r="V661" s="1254"/>
      <c r="W661" s="1254"/>
      <c r="X661" s="1254"/>
      <c r="Y661" s="1254"/>
      <c r="Z661" s="1254"/>
      <c r="AA661" s="1254"/>
      <c r="AB661" s="1254"/>
      <c r="AC661" s="1254"/>
      <c r="AD661" s="1036"/>
      <c r="AE661" s="1016"/>
      <c r="AF661" s="1017"/>
    </row>
    <row r="662" spans="1:32" ht="15" customHeight="1" x14ac:dyDescent="0.2">
      <c r="A662" s="11">
        <v>189</v>
      </c>
      <c r="B662" s="271"/>
      <c r="C662" s="272"/>
      <c r="D662" s="272"/>
      <c r="E662" s="272"/>
      <c r="F662" s="1475" t="str">
        <f>'2. CAD NCCF'!F662:L662</f>
        <v>FI's own equity not eliminated</v>
      </c>
      <c r="G662" s="1476"/>
      <c r="H662" s="1476"/>
      <c r="I662" s="1476"/>
      <c r="J662" s="1476"/>
      <c r="K662" s="1476"/>
      <c r="L662" s="1477"/>
      <c r="M662" s="690">
        <v>0</v>
      </c>
      <c r="N662" s="977"/>
      <c r="O662" s="977"/>
      <c r="P662" s="977"/>
      <c r="Q662" s="977"/>
      <c r="R662" s="977"/>
      <c r="S662" s="977"/>
      <c r="T662" s="977"/>
      <c r="U662" s="977"/>
      <c r="V662" s="977"/>
      <c r="W662" s="977"/>
      <c r="X662" s="977"/>
      <c r="Y662" s="977"/>
      <c r="Z662" s="977"/>
      <c r="AA662" s="977"/>
      <c r="AB662" s="977"/>
      <c r="AC662" s="977"/>
      <c r="AD662" s="1036"/>
      <c r="AE662" s="1016"/>
      <c r="AF662" s="1017"/>
    </row>
    <row r="663" spans="1:32" ht="15" customHeight="1" x14ac:dyDescent="0.2">
      <c r="A663" s="11">
        <v>326</v>
      </c>
      <c r="B663" s="271"/>
      <c r="C663" s="1532" t="str">
        <f>'2. CAD NCCF'!C663:AF663</f>
        <v>Repo collateral out</v>
      </c>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33"/>
    </row>
    <row r="664" spans="1:32" x14ac:dyDescent="0.2">
      <c r="A664" s="11">
        <v>232</v>
      </c>
      <c r="B664" s="271"/>
      <c r="C664" s="272"/>
      <c r="D664" s="1472" t="str">
        <f>'2. CAD NCCF'!D664:AF664</f>
        <v>Government securities (GS)</v>
      </c>
      <c r="E664" s="1473"/>
      <c r="F664" s="1473"/>
      <c r="G664" s="1473"/>
      <c r="H664" s="1473"/>
      <c r="I664" s="1473"/>
      <c r="J664" s="1473"/>
      <c r="K664" s="1473"/>
      <c r="L664" s="1473"/>
      <c r="M664" s="1473"/>
      <c r="N664" s="1473"/>
      <c r="O664" s="1473"/>
      <c r="P664" s="1473"/>
      <c r="Q664" s="1473"/>
      <c r="R664" s="1473"/>
      <c r="S664" s="1473"/>
      <c r="T664" s="1473"/>
      <c r="U664" s="1473"/>
      <c r="V664" s="1473"/>
      <c r="W664" s="1473"/>
      <c r="X664" s="1473"/>
      <c r="Y664" s="1473"/>
      <c r="Z664" s="1473"/>
      <c r="AA664" s="1473"/>
      <c r="AB664" s="1473"/>
      <c r="AC664" s="1473"/>
      <c r="AD664" s="1473"/>
      <c r="AE664" s="1473"/>
      <c r="AF664" s="1474"/>
    </row>
    <row r="665" spans="1:32" x14ac:dyDescent="0.2">
      <c r="A665" s="11">
        <v>233</v>
      </c>
      <c r="B665" s="271"/>
      <c r="C665" s="272"/>
      <c r="D665" s="272"/>
      <c r="E665" s="1515" t="str">
        <f>'2. CAD NCCF'!E665:L665</f>
        <v>High rated GS</v>
      </c>
      <c r="F665" s="1516"/>
      <c r="G665" s="1516"/>
      <c r="H665" s="1516"/>
      <c r="I665" s="1516"/>
      <c r="J665" s="1516"/>
      <c r="K665" s="1516"/>
      <c r="L665" s="1517"/>
      <c r="M665" s="399">
        <f>SUBTOTAL(9,M666:M669)</f>
        <v>0</v>
      </c>
      <c r="N665" s="402">
        <f t="shared" ref="N665:AC665" si="151">SUBTOTAL(9,N666:N669)</f>
        <v>0</v>
      </c>
      <c r="O665" s="406">
        <f t="shared" si="151"/>
        <v>0</v>
      </c>
      <c r="P665" s="405">
        <f t="shared" si="151"/>
        <v>0</v>
      </c>
      <c r="Q665" s="407">
        <f t="shared" si="151"/>
        <v>0</v>
      </c>
      <c r="R665" s="406">
        <f t="shared" si="151"/>
        <v>0</v>
      </c>
      <c r="S665" s="406">
        <f t="shared" si="151"/>
        <v>0</v>
      </c>
      <c r="T665" s="406">
        <f t="shared" si="151"/>
        <v>0</v>
      </c>
      <c r="U665" s="406">
        <f t="shared" si="151"/>
        <v>0</v>
      </c>
      <c r="V665" s="406">
        <f t="shared" si="151"/>
        <v>0</v>
      </c>
      <c r="W665" s="406">
        <f t="shared" si="151"/>
        <v>0</v>
      </c>
      <c r="X665" s="406">
        <f t="shared" si="151"/>
        <v>0</v>
      </c>
      <c r="Y665" s="406">
        <f t="shared" si="151"/>
        <v>0</v>
      </c>
      <c r="Z665" s="406">
        <f t="shared" si="151"/>
        <v>0</v>
      </c>
      <c r="AA665" s="406">
        <f t="shared" si="151"/>
        <v>0</v>
      </c>
      <c r="AB665" s="416">
        <f t="shared" si="151"/>
        <v>0</v>
      </c>
      <c r="AC665" s="399">
        <f t="shared" si="151"/>
        <v>0</v>
      </c>
      <c r="AD665" s="1015"/>
      <c r="AE665" s="1016"/>
      <c r="AF665" s="1017"/>
    </row>
    <row r="666" spans="1:32" x14ac:dyDescent="0.2">
      <c r="A666" s="11">
        <v>234</v>
      </c>
      <c r="B666" s="271"/>
      <c r="C666" s="272"/>
      <c r="D666" s="272"/>
      <c r="E666" s="273"/>
      <c r="F666" s="1475" t="str">
        <f>'2. CAD NCCF'!F666:L666</f>
        <v xml:space="preserve">Sovereigh &amp; central bank GS </v>
      </c>
      <c r="G666" s="1476"/>
      <c r="H666" s="1476"/>
      <c r="I666" s="1476"/>
      <c r="J666" s="1476"/>
      <c r="K666" s="1476"/>
      <c r="L666" s="1477"/>
      <c r="M666" s="690">
        <v>0</v>
      </c>
      <c r="N666" s="691">
        <v>0</v>
      </c>
      <c r="O666" s="692">
        <v>0</v>
      </c>
      <c r="P666" s="692">
        <v>0</v>
      </c>
      <c r="Q666" s="697">
        <v>0</v>
      </c>
      <c r="R666" s="692">
        <v>0</v>
      </c>
      <c r="S666" s="693">
        <v>0</v>
      </c>
      <c r="T666" s="692">
        <v>0</v>
      </c>
      <c r="U666" s="693">
        <v>0</v>
      </c>
      <c r="V666" s="692">
        <v>0</v>
      </c>
      <c r="W666" s="693">
        <v>0</v>
      </c>
      <c r="X666" s="692">
        <v>0</v>
      </c>
      <c r="Y666" s="693">
        <v>0</v>
      </c>
      <c r="Z666" s="692">
        <v>0</v>
      </c>
      <c r="AA666" s="693">
        <v>0</v>
      </c>
      <c r="AB666" s="698">
        <v>0</v>
      </c>
      <c r="AC666" s="690">
        <v>0</v>
      </c>
      <c r="AD666" s="1015"/>
      <c r="AE666" s="1016"/>
      <c r="AF666" s="1017"/>
    </row>
    <row r="667" spans="1:32" ht="15" customHeight="1" x14ac:dyDescent="0.2">
      <c r="A667" s="11">
        <v>235</v>
      </c>
      <c r="B667" s="271"/>
      <c r="C667" s="272"/>
      <c r="D667" s="272"/>
      <c r="E667" s="273"/>
      <c r="F667" s="1475" t="str">
        <f>'2. CAD NCCF'!F667:L667</f>
        <v>State, provincial &amp; agency GS</v>
      </c>
      <c r="G667" s="1476"/>
      <c r="H667" s="1476"/>
      <c r="I667" s="1476"/>
      <c r="J667" s="1476"/>
      <c r="K667" s="1476"/>
      <c r="L667" s="1477"/>
      <c r="M667" s="690">
        <v>0</v>
      </c>
      <c r="N667" s="691">
        <v>0</v>
      </c>
      <c r="O667" s="692">
        <v>0</v>
      </c>
      <c r="P667" s="692">
        <v>0</v>
      </c>
      <c r="Q667" s="697">
        <v>0</v>
      </c>
      <c r="R667" s="692">
        <v>0</v>
      </c>
      <c r="S667" s="693">
        <v>0</v>
      </c>
      <c r="T667" s="692">
        <v>0</v>
      </c>
      <c r="U667" s="693">
        <v>0</v>
      </c>
      <c r="V667" s="692">
        <v>0</v>
      </c>
      <c r="W667" s="693">
        <v>0</v>
      </c>
      <c r="X667" s="692">
        <v>0</v>
      </c>
      <c r="Y667" s="693">
        <v>0</v>
      </c>
      <c r="Z667" s="692">
        <v>0</v>
      </c>
      <c r="AA667" s="693">
        <v>0</v>
      </c>
      <c r="AB667" s="698">
        <v>0</v>
      </c>
      <c r="AC667" s="690">
        <v>0</v>
      </c>
      <c r="AD667" s="1015"/>
      <c r="AE667" s="1016"/>
      <c r="AF667" s="1017"/>
    </row>
    <row r="668" spans="1:32" ht="15" customHeight="1" x14ac:dyDescent="0.2">
      <c r="A668" s="11">
        <v>236</v>
      </c>
      <c r="B668" s="271"/>
      <c r="C668" s="272"/>
      <c r="D668" s="274"/>
      <c r="E668" s="275"/>
      <c r="F668" s="1475" t="str">
        <f>'2. CAD NCCF'!F668:L668</f>
        <v>State municipal GS</v>
      </c>
      <c r="G668" s="1476"/>
      <c r="H668" s="1476"/>
      <c r="I668" s="1476"/>
      <c r="J668" s="1476"/>
      <c r="K668" s="1476"/>
      <c r="L668" s="1477"/>
      <c r="M668" s="690">
        <v>0</v>
      </c>
      <c r="N668" s="691">
        <v>0</v>
      </c>
      <c r="O668" s="692">
        <v>0</v>
      </c>
      <c r="P668" s="692">
        <v>0</v>
      </c>
      <c r="Q668" s="697">
        <v>0</v>
      </c>
      <c r="R668" s="692">
        <v>0</v>
      </c>
      <c r="S668" s="693">
        <v>0</v>
      </c>
      <c r="T668" s="692">
        <v>0</v>
      </c>
      <c r="U668" s="693">
        <v>0</v>
      </c>
      <c r="V668" s="692">
        <v>0</v>
      </c>
      <c r="W668" s="693">
        <v>0</v>
      </c>
      <c r="X668" s="692">
        <v>0</v>
      </c>
      <c r="Y668" s="693">
        <v>0</v>
      </c>
      <c r="Z668" s="692">
        <v>0</v>
      </c>
      <c r="AA668" s="693">
        <v>0</v>
      </c>
      <c r="AB668" s="698">
        <v>0</v>
      </c>
      <c r="AC668" s="690">
        <v>0</v>
      </c>
      <c r="AD668" s="1015"/>
      <c r="AE668" s="1016"/>
      <c r="AF668" s="1017"/>
    </row>
    <row r="669" spans="1:32" ht="15" customHeight="1" x14ac:dyDescent="0.2">
      <c r="A669" s="11">
        <v>237</v>
      </c>
      <c r="B669" s="271"/>
      <c r="C669" s="272"/>
      <c r="D669" s="272"/>
      <c r="E669" s="276"/>
      <c r="F669" s="1475" t="str">
        <f>'2. CAD NCCF'!F669:L669</f>
        <v>Supranational and multilateral development bank GS</v>
      </c>
      <c r="G669" s="1476"/>
      <c r="H669" s="1476"/>
      <c r="I669" s="1476"/>
      <c r="J669" s="1476"/>
      <c r="K669" s="1476"/>
      <c r="L669" s="1477"/>
      <c r="M669" s="690">
        <v>0</v>
      </c>
      <c r="N669" s="691">
        <v>0</v>
      </c>
      <c r="O669" s="692">
        <v>0</v>
      </c>
      <c r="P669" s="692">
        <v>0</v>
      </c>
      <c r="Q669" s="697">
        <v>0</v>
      </c>
      <c r="R669" s="692">
        <v>0</v>
      </c>
      <c r="S669" s="693">
        <v>0</v>
      </c>
      <c r="T669" s="692">
        <v>0</v>
      </c>
      <c r="U669" s="693">
        <v>0</v>
      </c>
      <c r="V669" s="692">
        <v>0</v>
      </c>
      <c r="W669" s="693">
        <v>0</v>
      </c>
      <c r="X669" s="692">
        <v>0</v>
      </c>
      <c r="Y669" s="693">
        <v>0</v>
      </c>
      <c r="Z669" s="692">
        <v>0</v>
      </c>
      <c r="AA669" s="693">
        <v>0</v>
      </c>
      <c r="AB669" s="698">
        <v>0</v>
      </c>
      <c r="AC669" s="690">
        <v>0</v>
      </c>
      <c r="AD669" s="1015"/>
      <c r="AE669" s="1016"/>
      <c r="AF669" s="1017"/>
    </row>
    <row r="670" spans="1:32" ht="15.75" x14ac:dyDescent="0.2">
      <c r="A670" s="11">
        <v>238</v>
      </c>
      <c r="B670" s="271"/>
      <c r="C670" s="272"/>
      <c r="D670" s="277"/>
      <c r="E670" s="1445" t="str">
        <f>'2. CAD NCCF'!E670:L670</f>
        <v>Medium rated GS</v>
      </c>
      <c r="F670" s="1446"/>
      <c r="G670" s="1446"/>
      <c r="H670" s="1446"/>
      <c r="I670" s="1446"/>
      <c r="J670" s="1446"/>
      <c r="K670" s="1446"/>
      <c r="L670" s="1447"/>
      <c r="M670" s="399">
        <f>SUBTOTAL(9,M671:M674)</f>
        <v>0</v>
      </c>
      <c r="N670" s="402">
        <f t="shared" ref="N670:AC670" si="152">SUBTOTAL(9,N671:N674)</f>
        <v>0</v>
      </c>
      <c r="O670" s="406">
        <f t="shared" si="152"/>
        <v>0</v>
      </c>
      <c r="P670" s="405">
        <f t="shared" si="152"/>
        <v>0</v>
      </c>
      <c r="Q670" s="407">
        <f t="shared" si="152"/>
        <v>0</v>
      </c>
      <c r="R670" s="406">
        <f t="shared" si="152"/>
        <v>0</v>
      </c>
      <c r="S670" s="406">
        <f t="shared" si="152"/>
        <v>0</v>
      </c>
      <c r="T670" s="406">
        <f t="shared" si="152"/>
        <v>0</v>
      </c>
      <c r="U670" s="406">
        <f t="shared" si="152"/>
        <v>0</v>
      </c>
      <c r="V670" s="406">
        <f t="shared" si="152"/>
        <v>0</v>
      </c>
      <c r="W670" s="406">
        <f t="shared" si="152"/>
        <v>0</v>
      </c>
      <c r="X670" s="406">
        <f t="shared" si="152"/>
        <v>0</v>
      </c>
      <c r="Y670" s="406">
        <f t="shared" si="152"/>
        <v>0</v>
      </c>
      <c r="Z670" s="406">
        <f t="shared" si="152"/>
        <v>0</v>
      </c>
      <c r="AA670" s="406">
        <f t="shared" si="152"/>
        <v>0</v>
      </c>
      <c r="AB670" s="416">
        <f t="shared" si="152"/>
        <v>0</v>
      </c>
      <c r="AC670" s="399">
        <f t="shared" si="152"/>
        <v>0</v>
      </c>
      <c r="AD670" s="1015"/>
      <c r="AE670" s="1016"/>
      <c r="AF670" s="1017"/>
    </row>
    <row r="671" spans="1:32" ht="15" customHeight="1" x14ac:dyDescent="0.2">
      <c r="A671" s="11">
        <v>239</v>
      </c>
      <c r="B671" s="271"/>
      <c r="C671" s="272"/>
      <c r="D671" s="278"/>
      <c r="E671" s="278"/>
      <c r="F671" s="1475" t="str">
        <f>'2. CAD NCCF'!F671:L671</f>
        <v xml:space="preserve">Sovereigh &amp; central bank GS </v>
      </c>
      <c r="G671" s="1476"/>
      <c r="H671" s="1476"/>
      <c r="I671" s="1476"/>
      <c r="J671" s="1476"/>
      <c r="K671" s="1476"/>
      <c r="L671" s="1477"/>
      <c r="M671" s="690">
        <v>0</v>
      </c>
      <c r="N671" s="691">
        <v>0</v>
      </c>
      <c r="O671" s="692">
        <v>0</v>
      </c>
      <c r="P671" s="692">
        <v>0</v>
      </c>
      <c r="Q671" s="697">
        <v>0</v>
      </c>
      <c r="R671" s="692">
        <v>0</v>
      </c>
      <c r="S671" s="693">
        <v>0</v>
      </c>
      <c r="T671" s="692">
        <v>0</v>
      </c>
      <c r="U671" s="693">
        <v>0</v>
      </c>
      <c r="V671" s="692">
        <v>0</v>
      </c>
      <c r="W671" s="693">
        <v>0</v>
      </c>
      <c r="X671" s="692">
        <v>0</v>
      </c>
      <c r="Y671" s="693">
        <v>0</v>
      </c>
      <c r="Z671" s="692">
        <v>0</v>
      </c>
      <c r="AA671" s="693">
        <v>0</v>
      </c>
      <c r="AB671" s="698">
        <v>0</v>
      </c>
      <c r="AC671" s="690">
        <v>0</v>
      </c>
      <c r="AD671" s="1015"/>
      <c r="AE671" s="1016"/>
      <c r="AF671" s="1017"/>
    </row>
    <row r="672" spans="1:32" ht="15" customHeight="1" x14ac:dyDescent="0.2">
      <c r="A672" s="11">
        <v>240</v>
      </c>
      <c r="B672" s="271"/>
      <c r="C672" s="272"/>
      <c r="D672" s="278"/>
      <c r="E672" s="278"/>
      <c r="F672" s="1475" t="str">
        <f>'2. CAD NCCF'!F672:L672</f>
        <v>State, provincial &amp; agency GS</v>
      </c>
      <c r="G672" s="1476"/>
      <c r="H672" s="1476"/>
      <c r="I672" s="1476"/>
      <c r="J672" s="1476"/>
      <c r="K672" s="1476"/>
      <c r="L672" s="1477"/>
      <c r="M672" s="690">
        <v>0</v>
      </c>
      <c r="N672" s="691">
        <v>0</v>
      </c>
      <c r="O672" s="692">
        <v>0</v>
      </c>
      <c r="P672" s="692">
        <v>0</v>
      </c>
      <c r="Q672" s="697">
        <v>0</v>
      </c>
      <c r="R672" s="692">
        <v>0</v>
      </c>
      <c r="S672" s="693">
        <v>0</v>
      </c>
      <c r="T672" s="692">
        <v>0</v>
      </c>
      <c r="U672" s="693">
        <v>0</v>
      </c>
      <c r="V672" s="692">
        <v>0</v>
      </c>
      <c r="W672" s="693">
        <v>0</v>
      </c>
      <c r="X672" s="692">
        <v>0</v>
      </c>
      <c r="Y672" s="693">
        <v>0</v>
      </c>
      <c r="Z672" s="692">
        <v>0</v>
      </c>
      <c r="AA672" s="693">
        <v>0</v>
      </c>
      <c r="AB672" s="698">
        <v>0</v>
      </c>
      <c r="AC672" s="690">
        <v>0</v>
      </c>
      <c r="AD672" s="1015"/>
      <c r="AE672" s="1016"/>
      <c r="AF672" s="1017"/>
    </row>
    <row r="673" spans="1:32" ht="15" customHeight="1" x14ac:dyDescent="0.2">
      <c r="A673" s="11">
        <v>241</v>
      </c>
      <c r="B673" s="271"/>
      <c r="C673" s="272"/>
      <c r="D673" s="279"/>
      <c r="E673" s="279"/>
      <c r="F673" s="1475" t="str">
        <f>'2. CAD NCCF'!F673:L673</f>
        <v>State municipal GS</v>
      </c>
      <c r="G673" s="1476"/>
      <c r="H673" s="1476"/>
      <c r="I673" s="1476"/>
      <c r="J673" s="1476"/>
      <c r="K673" s="1476"/>
      <c r="L673" s="1477"/>
      <c r="M673" s="690">
        <v>0</v>
      </c>
      <c r="N673" s="691">
        <v>0</v>
      </c>
      <c r="O673" s="692">
        <v>0</v>
      </c>
      <c r="P673" s="692">
        <v>0</v>
      </c>
      <c r="Q673" s="697"/>
      <c r="R673" s="692">
        <v>0</v>
      </c>
      <c r="S673" s="693">
        <v>0</v>
      </c>
      <c r="T673" s="692">
        <v>0</v>
      </c>
      <c r="U673" s="693">
        <v>0</v>
      </c>
      <c r="V673" s="692">
        <v>0</v>
      </c>
      <c r="W673" s="693">
        <v>0</v>
      </c>
      <c r="X673" s="692">
        <v>0</v>
      </c>
      <c r="Y673" s="693">
        <v>0</v>
      </c>
      <c r="Z673" s="692">
        <v>0</v>
      </c>
      <c r="AA673" s="693">
        <v>0</v>
      </c>
      <c r="AB673" s="698">
        <v>0</v>
      </c>
      <c r="AC673" s="690">
        <v>0</v>
      </c>
      <c r="AD673" s="1015"/>
      <c r="AE673" s="1016"/>
      <c r="AF673" s="1017"/>
    </row>
    <row r="674" spans="1:32" ht="15" customHeight="1" x14ac:dyDescent="0.2">
      <c r="A674" s="11">
        <v>242</v>
      </c>
      <c r="B674" s="271"/>
      <c r="C674" s="272"/>
      <c r="D674" s="274"/>
      <c r="E674" s="274"/>
      <c r="F674" s="1475" t="str">
        <f>'2. CAD NCCF'!F674:L674</f>
        <v>Supranational and multilateral development bank GS</v>
      </c>
      <c r="G674" s="1476"/>
      <c r="H674" s="1476"/>
      <c r="I674" s="1476"/>
      <c r="J674" s="1476"/>
      <c r="K674" s="1476"/>
      <c r="L674" s="1477"/>
      <c r="M674" s="690">
        <v>0</v>
      </c>
      <c r="N674" s="691">
        <v>0</v>
      </c>
      <c r="O674" s="692">
        <v>0</v>
      </c>
      <c r="P674" s="692">
        <v>0</v>
      </c>
      <c r="Q674" s="697"/>
      <c r="R674" s="692">
        <v>0</v>
      </c>
      <c r="S674" s="693">
        <v>0</v>
      </c>
      <c r="T674" s="692">
        <v>0</v>
      </c>
      <c r="U674" s="693">
        <v>0</v>
      </c>
      <c r="V674" s="692">
        <v>0</v>
      </c>
      <c r="W674" s="693">
        <v>0</v>
      </c>
      <c r="X674" s="692">
        <v>0</v>
      </c>
      <c r="Y674" s="693">
        <v>0</v>
      </c>
      <c r="Z674" s="692">
        <v>0</v>
      </c>
      <c r="AA674" s="693">
        <v>0</v>
      </c>
      <c r="AB674" s="698">
        <v>0</v>
      </c>
      <c r="AC674" s="690">
        <v>0</v>
      </c>
      <c r="AD674" s="1015"/>
      <c r="AE674" s="1016"/>
      <c r="AF674" s="1017"/>
    </row>
    <row r="675" spans="1:32" ht="15.75" customHeight="1" x14ac:dyDescent="0.2">
      <c r="A675" s="11">
        <v>243</v>
      </c>
      <c r="B675" s="271"/>
      <c r="C675" s="272"/>
      <c r="D675" s="279"/>
      <c r="E675" s="1445" t="str">
        <f>'2. CAD NCCF'!E675:L675</f>
        <v>Low or not rated GS</v>
      </c>
      <c r="F675" s="1446"/>
      <c r="G675" s="1446"/>
      <c r="H675" s="1446"/>
      <c r="I675" s="1446"/>
      <c r="J675" s="1446"/>
      <c r="K675" s="1446"/>
      <c r="L675" s="1447"/>
      <c r="M675" s="399">
        <f>SUBTOTAL(9,M676:M679)</f>
        <v>0</v>
      </c>
      <c r="N675" s="402">
        <f t="shared" ref="N675:AC675" si="153">SUBTOTAL(9,N676:N679)</f>
        <v>0</v>
      </c>
      <c r="O675" s="406">
        <f t="shared" si="153"/>
        <v>0</v>
      </c>
      <c r="P675" s="405">
        <f t="shared" si="153"/>
        <v>0</v>
      </c>
      <c r="Q675" s="407">
        <f t="shared" si="153"/>
        <v>0</v>
      </c>
      <c r="R675" s="406">
        <f t="shared" si="153"/>
        <v>0</v>
      </c>
      <c r="S675" s="406">
        <f t="shared" si="153"/>
        <v>0</v>
      </c>
      <c r="T675" s="406">
        <f t="shared" si="153"/>
        <v>0</v>
      </c>
      <c r="U675" s="406">
        <f t="shared" si="153"/>
        <v>0</v>
      </c>
      <c r="V675" s="406">
        <f t="shared" si="153"/>
        <v>0</v>
      </c>
      <c r="W675" s="406">
        <f t="shared" si="153"/>
        <v>0</v>
      </c>
      <c r="X675" s="406">
        <f t="shared" si="153"/>
        <v>0</v>
      </c>
      <c r="Y675" s="406">
        <f t="shared" si="153"/>
        <v>0</v>
      </c>
      <c r="Z675" s="406">
        <f t="shared" si="153"/>
        <v>0</v>
      </c>
      <c r="AA675" s="406">
        <f t="shared" si="153"/>
        <v>0</v>
      </c>
      <c r="AB675" s="416">
        <f t="shared" si="153"/>
        <v>0</v>
      </c>
      <c r="AC675" s="399">
        <f t="shared" si="153"/>
        <v>0</v>
      </c>
      <c r="AD675" s="1015"/>
      <c r="AE675" s="1016"/>
      <c r="AF675" s="1017"/>
    </row>
    <row r="676" spans="1:32" ht="15" customHeight="1" x14ac:dyDescent="0.2">
      <c r="A676" s="11">
        <v>244</v>
      </c>
      <c r="B676" s="271"/>
      <c r="C676" s="272"/>
      <c r="D676" s="278"/>
      <c r="E676" s="278"/>
      <c r="F676" s="1475" t="str">
        <f>'2. CAD NCCF'!F676:L676</f>
        <v xml:space="preserve">Sovereigh &amp; central bank GS </v>
      </c>
      <c r="G676" s="1476"/>
      <c r="H676" s="1476"/>
      <c r="I676" s="1476"/>
      <c r="J676" s="1476"/>
      <c r="K676" s="1476"/>
      <c r="L676" s="1477"/>
      <c r="M676" s="690">
        <v>0</v>
      </c>
      <c r="N676" s="691">
        <v>0</v>
      </c>
      <c r="O676" s="692">
        <v>0</v>
      </c>
      <c r="P676" s="692">
        <v>0</v>
      </c>
      <c r="Q676" s="697">
        <v>0</v>
      </c>
      <c r="R676" s="692">
        <v>0</v>
      </c>
      <c r="S676" s="693">
        <v>0</v>
      </c>
      <c r="T676" s="692">
        <v>0</v>
      </c>
      <c r="U676" s="693">
        <v>0</v>
      </c>
      <c r="V676" s="692">
        <v>0</v>
      </c>
      <c r="W676" s="693">
        <v>0</v>
      </c>
      <c r="X676" s="692">
        <v>0</v>
      </c>
      <c r="Y676" s="693">
        <v>0</v>
      </c>
      <c r="Z676" s="692">
        <v>0</v>
      </c>
      <c r="AA676" s="693">
        <v>0</v>
      </c>
      <c r="AB676" s="698">
        <v>0</v>
      </c>
      <c r="AC676" s="690">
        <v>0</v>
      </c>
      <c r="AD676" s="1015"/>
      <c r="AE676" s="1016"/>
      <c r="AF676" s="1017"/>
    </row>
    <row r="677" spans="1:32" ht="15" customHeight="1" x14ac:dyDescent="0.2">
      <c r="A677" s="11">
        <v>245</v>
      </c>
      <c r="B677" s="271"/>
      <c r="C677" s="272"/>
      <c r="D677" s="280"/>
      <c r="E677" s="280"/>
      <c r="F677" s="1475" t="str">
        <f>'2. CAD NCCF'!F677:L677</f>
        <v>State, provincial &amp; agency GS</v>
      </c>
      <c r="G677" s="1476"/>
      <c r="H677" s="1476"/>
      <c r="I677" s="1476"/>
      <c r="J677" s="1476"/>
      <c r="K677" s="1476"/>
      <c r="L677" s="1477"/>
      <c r="M677" s="690">
        <v>0</v>
      </c>
      <c r="N677" s="691">
        <v>0</v>
      </c>
      <c r="O677" s="692">
        <v>0</v>
      </c>
      <c r="P677" s="692">
        <v>0</v>
      </c>
      <c r="Q677" s="697">
        <v>0</v>
      </c>
      <c r="R677" s="692">
        <v>0</v>
      </c>
      <c r="S677" s="693">
        <v>0</v>
      </c>
      <c r="T677" s="692">
        <v>0</v>
      </c>
      <c r="U677" s="693">
        <v>0</v>
      </c>
      <c r="V677" s="692">
        <v>0</v>
      </c>
      <c r="W677" s="693">
        <v>0</v>
      </c>
      <c r="X677" s="692">
        <v>0</v>
      </c>
      <c r="Y677" s="693">
        <v>0</v>
      </c>
      <c r="Z677" s="692">
        <v>0</v>
      </c>
      <c r="AA677" s="693">
        <v>0</v>
      </c>
      <c r="AB677" s="698">
        <v>0</v>
      </c>
      <c r="AC677" s="690">
        <v>0</v>
      </c>
      <c r="AD677" s="1015"/>
      <c r="AE677" s="1016"/>
      <c r="AF677" s="1017"/>
    </row>
    <row r="678" spans="1:32" ht="15" customHeight="1" x14ac:dyDescent="0.2">
      <c r="A678" s="11">
        <v>246</v>
      </c>
      <c r="B678" s="271"/>
      <c r="C678" s="272"/>
      <c r="D678" s="280"/>
      <c r="E678" s="280"/>
      <c r="F678" s="1475" t="str">
        <f>'2. CAD NCCF'!F678:L678</f>
        <v>State municipal GS</v>
      </c>
      <c r="G678" s="1476"/>
      <c r="H678" s="1476"/>
      <c r="I678" s="1476"/>
      <c r="J678" s="1476"/>
      <c r="K678" s="1476"/>
      <c r="L678" s="1477"/>
      <c r="M678" s="690">
        <v>0</v>
      </c>
      <c r="N678" s="691">
        <v>0</v>
      </c>
      <c r="O678" s="692">
        <v>0</v>
      </c>
      <c r="P678" s="692">
        <v>0</v>
      </c>
      <c r="Q678" s="697">
        <v>0</v>
      </c>
      <c r="R678" s="692">
        <v>0</v>
      </c>
      <c r="S678" s="693">
        <v>0</v>
      </c>
      <c r="T678" s="692">
        <v>0</v>
      </c>
      <c r="U678" s="693">
        <v>0</v>
      </c>
      <c r="V678" s="692">
        <v>0</v>
      </c>
      <c r="W678" s="693">
        <v>0</v>
      </c>
      <c r="X678" s="692">
        <v>0</v>
      </c>
      <c r="Y678" s="693">
        <v>0</v>
      </c>
      <c r="Z678" s="692">
        <v>0</v>
      </c>
      <c r="AA678" s="693">
        <v>0</v>
      </c>
      <c r="AB678" s="698">
        <v>0</v>
      </c>
      <c r="AC678" s="690">
        <v>0</v>
      </c>
      <c r="AD678" s="1015"/>
      <c r="AE678" s="1016"/>
      <c r="AF678" s="1017"/>
    </row>
    <row r="679" spans="1:32" ht="15" customHeight="1" x14ac:dyDescent="0.2">
      <c r="A679" s="11">
        <v>247</v>
      </c>
      <c r="B679" s="271"/>
      <c r="C679" s="272"/>
      <c r="D679" s="281"/>
      <c r="E679" s="281"/>
      <c r="F679" s="1475" t="str">
        <f>'2. CAD NCCF'!F679:L679</f>
        <v>Supranational and multilateral development bank GS</v>
      </c>
      <c r="G679" s="1476"/>
      <c r="H679" s="1476"/>
      <c r="I679" s="1476"/>
      <c r="J679" s="1476"/>
      <c r="K679" s="1476"/>
      <c r="L679" s="1477"/>
      <c r="M679" s="690">
        <v>0</v>
      </c>
      <c r="N679" s="691">
        <v>0</v>
      </c>
      <c r="O679" s="692">
        <v>0</v>
      </c>
      <c r="P679" s="692">
        <v>0</v>
      </c>
      <c r="Q679" s="697">
        <v>0</v>
      </c>
      <c r="R679" s="692">
        <v>0</v>
      </c>
      <c r="S679" s="693">
        <v>0</v>
      </c>
      <c r="T679" s="692">
        <v>0</v>
      </c>
      <c r="U679" s="693">
        <v>0</v>
      </c>
      <c r="V679" s="692">
        <v>0</v>
      </c>
      <c r="W679" s="693">
        <v>0</v>
      </c>
      <c r="X679" s="692">
        <v>0</v>
      </c>
      <c r="Y679" s="693">
        <v>0</v>
      </c>
      <c r="Z679" s="692">
        <v>0</v>
      </c>
      <c r="AA679" s="693">
        <v>0</v>
      </c>
      <c r="AB679" s="698">
        <v>0</v>
      </c>
      <c r="AC679" s="690">
        <v>0</v>
      </c>
      <c r="AD679" s="1015"/>
      <c r="AE679" s="1016"/>
      <c r="AF679" s="1017"/>
    </row>
    <row r="680" spans="1:32" ht="15" customHeight="1" x14ac:dyDescent="0.2">
      <c r="A680" s="11">
        <v>129</v>
      </c>
      <c r="B680" s="271"/>
      <c r="C680" s="281"/>
      <c r="D680" s="1472" t="str">
        <f>'2. CAD NCCF'!D680:AF680</f>
        <v>Mortgage backed securities (MBS)</v>
      </c>
      <c r="E680" s="1473"/>
      <c r="F680" s="1473"/>
      <c r="G680" s="1473"/>
      <c r="H680" s="1473"/>
      <c r="I680" s="1473"/>
      <c r="J680" s="1473"/>
      <c r="K680" s="1473"/>
      <c r="L680" s="1473"/>
      <c r="M680" s="1473"/>
      <c r="N680" s="1473"/>
      <c r="O680" s="1473"/>
      <c r="P680" s="1473"/>
      <c r="Q680" s="1473"/>
      <c r="R680" s="1473"/>
      <c r="S680" s="1473"/>
      <c r="T680" s="1473"/>
      <c r="U680" s="1473"/>
      <c r="V680" s="1473"/>
      <c r="W680" s="1473"/>
      <c r="X680" s="1473"/>
      <c r="Y680" s="1473"/>
      <c r="Z680" s="1473"/>
      <c r="AA680" s="1473"/>
      <c r="AB680" s="1473"/>
      <c r="AC680" s="1473"/>
      <c r="AD680" s="1473"/>
      <c r="AE680" s="1473"/>
      <c r="AF680" s="1474"/>
    </row>
    <row r="681" spans="1:32" ht="15" customHeight="1" x14ac:dyDescent="0.2">
      <c r="A681" s="11">
        <v>130</v>
      </c>
      <c r="B681" s="271"/>
      <c r="C681" s="281"/>
      <c r="D681" s="281"/>
      <c r="E681" s="1445" t="str">
        <f>'2. CAD NCCF'!E681:L681</f>
        <v>Agency MBS</v>
      </c>
      <c r="F681" s="1446"/>
      <c r="G681" s="1446"/>
      <c r="H681" s="1446"/>
      <c r="I681" s="1446"/>
      <c r="J681" s="1446"/>
      <c r="K681" s="1446"/>
      <c r="L681" s="1447"/>
      <c r="M681" s="399">
        <f>SUBTOTAL(9,M682:M684)</f>
        <v>0</v>
      </c>
      <c r="N681" s="402">
        <f t="shared" ref="N681:AC681" si="154">SUBTOTAL(9,N682:N684)</f>
        <v>0</v>
      </c>
      <c r="O681" s="406">
        <f t="shared" si="154"/>
        <v>0</v>
      </c>
      <c r="P681" s="405">
        <f t="shared" si="154"/>
        <v>0</v>
      </c>
      <c r="Q681" s="407">
        <f t="shared" si="154"/>
        <v>0</v>
      </c>
      <c r="R681" s="406">
        <f t="shared" si="154"/>
        <v>0</v>
      </c>
      <c r="S681" s="406">
        <f t="shared" si="154"/>
        <v>0</v>
      </c>
      <c r="T681" s="406">
        <f t="shared" si="154"/>
        <v>0</v>
      </c>
      <c r="U681" s="406">
        <f t="shared" si="154"/>
        <v>0</v>
      </c>
      <c r="V681" s="406">
        <f t="shared" si="154"/>
        <v>0</v>
      </c>
      <c r="W681" s="406">
        <f t="shared" si="154"/>
        <v>0</v>
      </c>
      <c r="X681" s="406">
        <f t="shared" si="154"/>
        <v>0</v>
      </c>
      <c r="Y681" s="406">
        <f t="shared" si="154"/>
        <v>0</v>
      </c>
      <c r="Z681" s="406">
        <f t="shared" si="154"/>
        <v>0</v>
      </c>
      <c r="AA681" s="406">
        <f t="shared" si="154"/>
        <v>0</v>
      </c>
      <c r="AB681" s="416">
        <f t="shared" si="154"/>
        <v>0</v>
      </c>
      <c r="AC681" s="399">
        <f t="shared" si="154"/>
        <v>0</v>
      </c>
      <c r="AD681" s="1015"/>
      <c r="AE681" s="1016"/>
      <c r="AF681" s="1017"/>
    </row>
    <row r="682" spans="1:32" ht="15" customHeight="1" x14ac:dyDescent="0.2">
      <c r="A682" s="11">
        <v>131</v>
      </c>
      <c r="B682" s="271"/>
      <c r="C682" s="281"/>
      <c r="D682" s="281"/>
      <c r="E682" s="282"/>
      <c r="F682" s="1475" t="str">
        <f>'2. CAD NCCF'!F682:L682</f>
        <v>Agency MBS, high rated</v>
      </c>
      <c r="G682" s="1476"/>
      <c r="H682" s="1476"/>
      <c r="I682" s="1476"/>
      <c r="J682" s="1476"/>
      <c r="K682" s="1476"/>
      <c r="L682" s="1477"/>
      <c r="M682" s="690">
        <v>0</v>
      </c>
      <c r="N682" s="691">
        <v>0</v>
      </c>
      <c r="O682" s="692">
        <v>0</v>
      </c>
      <c r="P682" s="692">
        <v>0</v>
      </c>
      <c r="Q682" s="697">
        <v>0</v>
      </c>
      <c r="R682" s="692">
        <v>0</v>
      </c>
      <c r="S682" s="693">
        <v>0</v>
      </c>
      <c r="T682" s="692">
        <v>0</v>
      </c>
      <c r="U682" s="693">
        <v>0</v>
      </c>
      <c r="V682" s="692">
        <v>0</v>
      </c>
      <c r="W682" s="693">
        <v>0</v>
      </c>
      <c r="X682" s="692">
        <v>0</v>
      </c>
      <c r="Y682" s="693">
        <v>0</v>
      </c>
      <c r="Z682" s="692">
        <v>0</v>
      </c>
      <c r="AA682" s="693">
        <v>0</v>
      </c>
      <c r="AB682" s="698">
        <v>0</v>
      </c>
      <c r="AC682" s="690">
        <v>0</v>
      </c>
      <c r="AD682" s="1015"/>
      <c r="AE682" s="1016"/>
      <c r="AF682" s="1017"/>
    </row>
    <row r="683" spans="1:32" ht="15" customHeight="1" x14ac:dyDescent="0.2">
      <c r="A683" s="11">
        <v>132</v>
      </c>
      <c r="B683" s="271"/>
      <c r="C683" s="281"/>
      <c r="D683" s="281"/>
      <c r="E683" s="282"/>
      <c r="F683" s="1475" t="str">
        <f>'2. CAD NCCF'!F683:L683</f>
        <v>Agency MBS, medium rated</v>
      </c>
      <c r="G683" s="1476"/>
      <c r="H683" s="1476"/>
      <c r="I683" s="1476"/>
      <c r="J683" s="1476"/>
      <c r="K683" s="1476"/>
      <c r="L683" s="1477"/>
      <c r="M683" s="690">
        <v>0</v>
      </c>
      <c r="N683" s="691">
        <v>0</v>
      </c>
      <c r="O683" s="692">
        <v>0</v>
      </c>
      <c r="P683" s="692">
        <v>0</v>
      </c>
      <c r="Q683" s="697">
        <v>0</v>
      </c>
      <c r="R683" s="692">
        <v>0</v>
      </c>
      <c r="S683" s="693">
        <v>0</v>
      </c>
      <c r="T683" s="692">
        <v>0</v>
      </c>
      <c r="U683" s="693">
        <v>0</v>
      </c>
      <c r="V683" s="692">
        <v>0</v>
      </c>
      <c r="W683" s="693">
        <v>0</v>
      </c>
      <c r="X683" s="692">
        <v>0</v>
      </c>
      <c r="Y683" s="693">
        <v>0</v>
      </c>
      <c r="Z683" s="692">
        <v>0</v>
      </c>
      <c r="AA683" s="693">
        <v>0</v>
      </c>
      <c r="AB683" s="698">
        <v>0</v>
      </c>
      <c r="AC683" s="690">
        <v>0</v>
      </c>
      <c r="AD683" s="1015"/>
      <c r="AE683" s="1016"/>
      <c r="AF683" s="1017"/>
    </row>
    <row r="684" spans="1:32" ht="15" customHeight="1" x14ac:dyDescent="0.2">
      <c r="A684" s="11">
        <v>133</v>
      </c>
      <c r="B684" s="271"/>
      <c r="C684" s="281"/>
      <c r="D684" s="281"/>
      <c r="E684" s="282"/>
      <c r="F684" s="1475" t="str">
        <f>'2. CAD NCCF'!F684:L684</f>
        <v>Agency MBS, low or not rated</v>
      </c>
      <c r="G684" s="1476"/>
      <c r="H684" s="1476"/>
      <c r="I684" s="1476"/>
      <c r="J684" s="1476"/>
      <c r="K684" s="1476"/>
      <c r="L684" s="1477"/>
      <c r="M684" s="690">
        <v>0</v>
      </c>
      <c r="N684" s="691">
        <v>0</v>
      </c>
      <c r="O684" s="692">
        <v>0</v>
      </c>
      <c r="P684" s="692">
        <v>0</v>
      </c>
      <c r="Q684" s="697">
        <v>0</v>
      </c>
      <c r="R684" s="692">
        <v>0</v>
      </c>
      <c r="S684" s="693">
        <v>0</v>
      </c>
      <c r="T684" s="692">
        <v>0</v>
      </c>
      <c r="U684" s="693">
        <v>0</v>
      </c>
      <c r="V684" s="692">
        <v>0</v>
      </c>
      <c r="W684" s="693">
        <v>0</v>
      </c>
      <c r="X684" s="692">
        <v>0</v>
      </c>
      <c r="Y684" s="693">
        <v>0</v>
      </c>
      <c r="Z684" s="692">
        <v>0</v>
      </c>
      <c r="AA684" s="693">
        <v>0</v>
      </c>
      <c r="AB684" s="698">
        <v>0</v>
      </c>
      <c r="AC684" s="690">
        <v>0</v>
      </c>
      <c r="AD684" s="1015"/>
      <c r="AE684" s="1016"/>
      <c r="AF684" s="1017"/>
    </row>
    <row r="685" spans="1:32" ht="15" customHeight="1" x14ac:dyDescent="0.2">
      <c r="A685" s="11">
        <v>134</v>
      </c>
      <c r="B685" s="271"/>
      <c r="C685" s="281"/>
      <c r="D685" s="281"/>
      <c r="E685" s="1445" t="str">
        <f>'2. CAD NCCF'!E685:L685</f>
        <v>Non-agency commercial MBS (CMBS)</v>
      </c>
      <c r="F685" s="1446"/>
      <c r="G685" s="1446"/>
      <c r="H685" s="1446"/>
      <c r="I685" s="1446"/>
      <c r="J685" s="1446"/>
      <c r="K685" s="1446"/>
      <c r="L685" s="1447"/>
      <c r="M685" s="399">
        <f>SUBTOTAL(9,M686:M688)</f>
        <v>0</v>
      </c>
      <c r="N685" s="402">
        <f t="shared" ref="N685:AC685" si="155">SUBTOTAL(9,N686:N688)</f>
        <v>0</v>
      </c>
      <c r="O685" s="406">
        <f t="shared" si="155"/>
        <v>0</v>
      </c>
      <c r="P685" s="405">
        <f t="shared" si="155"/>
        <v>0</v>
      </c>
      <c r="Q685" s="407">
        <f t="shared" si="155"/>
        <v>0</v>
      </c>
      <c r="R685" s="406">
        <f t="shared" si="155"/>
        <v>0</v>
      </c>
      <c r="S685" s="406">
        <f t="shared" si="155"/>
        <v>0</v>
      </c>
      <c r="T685" s="406">
        <f t="shared" si="155"/>
        <v>0</v>
      </c>
      <c r="U685" s="406">
        <f t="shared" si="155"/>
        <v>0</v>
      </c>
      <c r="V685" s="406">
        <f t="shared" si="155"/>
        <v>0</v>
      </c>
      <c r="W685" s="406">
        <f t="shared" si="155"/>
        <v>0</v>
      </c>
      <c r="X685" s="406">
        <f t="shared" si="155"/>
        <v>0</v>
      </c>
      <c r="Y685" s="406">
        <f t="shared" si="155"/>
        <v>0</v>
      </c>
      <c r="Z685" s="406">
        <f t="shared" si="155"/>
        <v>0</v>
      </c>
      <c r="AA685" s="406">
        <f t="shared" si="155"/>
        <v>0</v>
      </c>
      <c r="AB685" s="416">
        <f t="shared" si="155"/>
        <v>0</v>
      </c>
      <c r="AC685" s="399">
        <f t="shared" si="155"/>
        <v>0</v>
      </c>
      <c r="AD685" s="1015"/>
      <c r="AE685" s="1016"/>
      <c r="AF685" s="1017"/>
    </row>
    <row r="686" spans="1:32" ht="15" customHeight="1" x14ac:dyDescent="0.2">
      <c r="A686" s="11">
        <v>135</v>
      </c>
      <c r="B686" s="271"/>
      <c r="C686" s="281"/>
      <c r="D686" s="281"/>
      <c r="E686" s="282"/>
      <c r="F686" s="1475" t="str">
        <f>'2. CAD NCCF'!F686:L686</f>
        <v>Non-agency CMBS, high rated</v>
      </c>
      <c r="G686" s="1476"/>
      <c r="H686" s="1476"/>
      <c r="I686" s="1476"/>
      <c r="J686" s="1476"/>
      <c r="K686" s="1476"/>
      <c r="L686" s="1477"/>
      <c r="M686" s="690">
        <v>0</v>
      </c>
      <c r="N686" s="691">
        <v>0</v>
      </c>
      <c r="O686" s="692">
        <v>0</v>
      </c>
      <c r="P686" s="692">
        <v>0</v>
      </c>
      <c r="Q686" s="697">
        <v>0</v>
      </c>
      <c r="R686" s="692">
        <v>0</v>
      </c>
      <c r="S686" s="693">
        <v>0</v>
      </c>
      <c r="T686" s="692">
        <v>0</v>
      </c>
      <c r="U686" s="693">
        <v>0</v>
      </c>
      <c r="V686" s="692">
        <v>0</v>
      </c>
      <c r="W686" s="693">
        <v>0</v>
      </c>
      <c r="X686" s="692">
        <v>0</v>
      </c>
      <c r="Y686" s="693">
        <v>0</v>
      </c>
      <c r="Z686" s="692">
        <v>0</v>
      </c>
      <c r="AA686" s="693">
        <v>0</v>
      </c>
      <c r="AB686" s="698">
        <v>0</v>
      </c>
      <c r="AC686" s="690">
        <v>0</v>
      </c>
      <c r="AD686" s="1015"/>
      <c r="AE686" s="1016"/>
      <c r="AF686" s="1017"/>
    </row>
    <row r="687" spans="1:32" ht="15" customHeight="1" x14ac:dyDescent="0.2">
      <c r="A687" s="11">
        <v>136</v>
      </c>
      <c r="B687" s="271"/>
      <c r="C687" s="281"/>
      <c r="D687" s="281"/>
      <c r="E687" s="282"/>
      <c r="F687" s="1475" t="str">
        <f>'2. CAD NCCF'!F687:L687</f>
        <v>Non-agency CMBS, medium rated</v>
      </c>
      <c r="G687" s="1476"/>
      <c r="H687" s="1476"/>
      <c r="I687" s="1476"/>
      <c r="J687" s="1476"/>
      <c r="K687" s="1476"/>
      <c r="L687" s="1477"/>
      <c r="M687" s="690">
        <v>0</v>
      </c>
      <c r="N687" s="691">
        <v>0</v>
      </c>
      <c r="O687" s="692">
        <v>0</v>
      </c>
      <c r="P687" s="692">
        <v>0</v>
      </c>
      <c r="Q687" s="697">
        <v>0</v>
      </c>
      <c r="R687" s="692">
        <v>0</v>
      </c>
      <c r="S687" s="693">
        <v>0</v>
      </c>
      <c r="T687" s="692">
        <v>0</v>
      </c>
      <c r="U687" s="693">
        <v>0</v>
      </c>
      <c r="V687" s="692">
        <v>0</v>
      </c>
      <c r="W687" s="693">
        <v>0</v>
      </c>
      <c r="X687" s="692">
        <v>0</v>
      </c>
      <c r="Y687" s="693">
        <v>0</v>
      </c>
      <c r="Z687" s="692">
        <v>0</v>
      </c>
      <c r="AA687" s="693">
        <v>0</v>
      </c>
      <c r="AB687" s="698">
        <v>0</v>
      </c>
      <c r="AC687" s="690">
        <v>0</v>
      </c>
      <c r="AD687" s="1015"/>
      <c r="AE687" s="1016"/>
      <c r="AF687" s="1017"/>
    </row>
    <row r="688" spans="1:32" ht="15" customHeight="1" x14ac:dyDescent="0.2">
      <c r="A688" s="11">
        <v>137</v>
      </c>
      <c r="B688" s="271"/>
      <c r="C688" s="281"/>
      <c r="D688" s="281"/>
      <c r="E688" s="282"/>
      <c r="F688" s="1475" t="str">
        <f>'2. CAD NCCF'!F688:L688</f>
        <v>Non-agency CMBS, low or not rated</v>
      </c>
      <c r="G688" s="1476"/>
      <c r="H688" s="1476"/>
      <c r="I688" s="1476"/>
      <c r="J688" s="1476"/>
      <c r="K688" s="1476"/>
      <c r="L688" s="1477"/>
      <c r="M688" s="690">
        <v>0</v>
      </c>
      <c r="N688" s="691">
        <v>0</v>
      </c>
      <c r="O688" s="692">
        <v>0</v>
      </c>
      <c r="P688" s="692">
        <v>0</v>
      </c>
      <c r="Q688" s="697">
        <v>0</v>
      </c>
      <c r="R688" s="692">
        <v>0</v>
      </c>
      <c r="S688" s="693">
        <v>0</v>
      </c>
      <c r="T688" s="692">
        <v>0</v>
      </c>
      <c r="U688" s="693">
        <v>0</v>
      </c>
      <c r="V688" s="692">
        <v>0</v>
      </c>
      <c r="W688" s="693">
        <v>0</v>
      </c>
      <c r="X688" s="692">
        <v>0</v>
      </c>
      <c r="Y688" s="693">
        <v>0</v>
      </c>
      <c r="Z688" s="692">
        <v>0</v>
      </c>
      <c r="AA688" s="693">
        <v>0</v>
      </c>
      <c r="AB688" s="698">
        <v>0</v>
      </c>
      <c r="AC688" s="690">
        <v>0</v>
      </c>
      <c r="AD688" s="1015"/>
      <c r="AE688" s="1016"/>
      <c r="AF688" s="1017"/>
    </row>
    <row r="689" spans="1:32" ht="15" customHeight="1" x14ac:dyDescent="0.2">
      <c r="A689" s="11">
        <v>138</v>
      </c>
      <c r="B689" s="271"/>
      <c r="C689" s="281"/>
      <c r="D689" s="281"/>
      <c r="E689" s="1445" t="str">
        <f>'2. CAD NCCF'!E689:L689</f>
        <v>Non-agency residential MBS (RMBS)</v>
      </c>
      <c r="F689" s="1446"/>
      <c r="G689" s="1446"/>
      <c r="H689" s="1446"/>
      <c r="I689" s="1446"/>
      <c r="J689" s="1446"/>
      <c r="K689" s="1446"/>
      <c r="L689" s="1447"/>
      <c r="M689" s="399">
        <f>SUBTOTAL(9,M690:M692)</f>
        <v>0</v>
      </c>
      <c r="N689" s="402">
        <f t="shared" ref="N689:AC689" si="156">SUBTOTAL(9,N690:N692)</f>
        <v>0</v>
      </c>
      <c r="O689" s="406">
        <f t="shared" si="156"/>
        <v>0</v>
      </c>
      <c r="P689" s="405">
        <f t="shared" si="156"/>
        <v>0</v>
      </c>
      <c r="Q689" s="407">
        <f t="shared" si="156"/>
        <v>0</v>
      </c>
      <c r="R689" s="406">
        <f t="shared" si="156"/>
        <v>0</v>
      </c>
      <c r="S689" s="406">
        <f t="shared" si="156"/>
        <v>0</v>
      </c>
      <c r="T689" s="406">
        <f t="shared" si="156"/>
        <v>0</v>
      </c>
      <c r="U689" s="406">
        <f t="shared" si="156"/>
        <v>0</v>
      </c>
      <c r="V689" s="406">
        <f t="shared" si="156"/>
        <v>0</v>
      </c>
      <c r="W689" s="406">
        <f t="shared" si="156"/>
        <v>0</v>
      </c>
      <c r="X689" s="406">
        <f t="shared" si="156"/>
        <v>0</v>
      </c>
      <c r="Y689" s="406">
        <f t="shared" si="156"/>
        <v>0</v>
      </c>
      <c r="Z689" s="406">
        <f t="shared" si="156"/>
        <v>0</v>
      </c>
      <c r="AA689" s="406">
        <f t="shared" si="156"/>
        <v>0</v>
      </c>
      <c r="AB689" s="416">
        <f t="shared" si="156"/>
        <v>0</v>
      </c>
      <c r="AC689" s="399">
        <f t="shared" si="156"/>
        <v>0</v>
      </c>
      <c r="AD689" s="1015"/>
      <c r="AE689" s="1016"/>
      <c r="AF689" s="1017"/>
    </row>
    <row r="690" spans="1:32" ht="15" customHeight="1" x14ac:dyDescent="0.2">
      <c r="A690" s="11">
        <v>139</v>
      </c>
      <c r="B690" s="271"/>
      <c r="C690" s="281"/>
      <c r="D690" s="281"/>
      <c r="E690" s="282"/>
      <c r="F690" s="1475" t="str">
        <f>'2. CAD NCCF'!F690:L690</f>
        <v>Non-agency RMBS, high rated</v>
      </c>
      <c r="G690" s="1476"/>
      <c r="H690" s="1476"/>
      <c r="I690" s="1476"/>
      <c r="J690" s="1476"/>
      <c r="K690" s="1476"/>
      <c r="L690" s="1477"/>
      <c r="M690" s="690">
        <v>0</v>
      </c>
      <c r="N690" s="691">
        <v>0</v>
      </c>
      <c r="O690" s="692">
        <v>0</v>
      </c>
      <c r="P690" s="692">
        <v>0</v>
      </c>
      <c r="Q690" s="697">
        <v>0</v>
      </c>
      <c r="R690" s="692">
        <v>0</v>
      </c>
      <c r="S690" s="693">
        <v>0</v>
      </c>
      <c r="T690" s="692">
        <v>0</v>
      </c>
      <c r="U690" s="693">
        <v>0</v>
      </c>
      <c r="V690" s="692">
        <v>0</v>
      </c>
      <c r="W690" s="693">
        <v>0</v>
      </c>
      <c r="X690" s="692">
        <v>0</v>
      </c>
      <c r="Y690" s="693">
        <v>0</v>
      </c>
      <c r="Z690" s="692">
        <v>0</v>
      </c>
      <c r="AA690" s="693">
        <v>0</v>
      </c>
      <c r="AB690" s="698">
        <v>0</v>
      </c>
      <c r="AC690" s="690">
        <v>0</v>
      </c>
      <c r="AD690" s="1015"/>
      <c r="AE690" s="1016"/>
      <c r="AF690" s="1017"/>
    </row>
    <row r="691" spans="1:32" ht="15" customHeight="1" x14ac:dyDescent="0.2">
      <c r="A691" s="11">
        <v>140</v>
      </c>
      <c r="B691" s="271"/>
      <c r="C691" s="281"/>
      <c r="D691" s="281"/>
      <c r="E691" s="282"/>
      <c r="F691" s="1475" t="str">
        <f>'2. CAD NCCF'!F691:L691</f>
        <v>Non-agency RMBS, medium rated</v>
      </c>
      <c r="G691" s="1476"/>
      <c r="H691" s="1476"/>
      <c r="I691" s="1476"/>
      <c r="J691" s="1476"/>
      <c r="K691" s="1476"/>
      <c r="L691" s="1477"/>
      <c r="M691" s="690">
        <v>0</v>
      </c>
      <c r="N691" s="691">
        <v>0</v>
      </c>
      <c r="O691" s="692">
        <v>0</v>
      </c>
      <c r="P691" s="692">
        <v>0</v>
      </c>
      <c r="Q691" s="697">
        <v>0</v>
      </c>
      <c r="R691" s="692">
        <v>0</v>
      </c>
      <c r="S691" s="693">
        <v>0</v>
      </c>
      <c r="T691" s="692">
        <v>0</v>
      </c>
      <c r="U691" s="693">
        <v>0</v>
      </c>
      <c r="V691" s="692">
        <v>0</v>
      </c>
      <c r="W691" s="693">
        <v>0</v>
      </c>
      <c r="X691" s="692">
        <v>0</v>
      </c>
      <c r="Y691" s="693">
        <v>0</v>
      </c>
      <c r="Z691" s="692">
        <v>0</v>
      </c>
      <c r="AA691" s="693">
        <v>0</v>
      </c>
      <c r="AB691" s="698">
        <v>0</v>
      </c>
      <c r="AC691" s="690">
        <v>0</v>
      </c>
      <c r="AD691" s="1015"/>
      <c r="AE691" s="1016"/>
      <c r="AF691" s="1017"/>
    </row>
    <row r="692" spans="1:32" ht="15" customHeight="1" x14ac:dyDescent="0.2">
      <c r="A692" s="11">
        <v>141</v>
      </c>
      <c r="B692" s="271"/>
      <c r="C692" s="281"/>
      <c r="D692" s="281"/>
      <c r="E692" s="282"/>
      <c r="F692" s="1475" t="str">
        <f>'2. CAD NCCF'!F692:L692</f>
        <v>Non-agency RMBS, low or not rated</v>
      </c>
      <c r="G692" s="1476"/>
      <c r="H692" s="1476"/>
      <c r="I692" s="1476"/>
      <c r="J692" s="1476"/>
      <c r="K692" s="1476"/>
      <c r="L692" s="1477"/>
      <c r="M692" s="690">
        <v>0</v>
      </c>
      <c r="N692" s="691">
        <v>0</v>
      </c>
      <c r="O692" s="692">
        <v>0</v>
      </c>
      <c r="P692" s="692">
        <v>0</v>
      </c>
      <c r="Q692" s="697">
        <v>0</v>
      </c>
      <c r="R692" s="692">
        <v>0</v>
      </c>
      <c r="S692" s="693">
        <v>0</v>
      </c>
      <c r="T692" s="692">
        <v>0</v>
      </c>
      <c r="U692" s="693">
        <v>0</v>
      </c>
      <c r="V692" s="692">
        <v>0</v>
      </c>
      <c r="W692" s="693">
        <v>0</v>
      </c>
      <c r="X692" s="692">
        <v>0</v>
      </c>
      <c r="Y692" s="693">
        <v>0</v>
      </c>
      <c r="Z692" s="692">
        <v>0</v>
      </c>
      <c r="AA692" s="693">
        <v>0</v>
      </c>
      <c r="AB692" s="698">
        <v>0</v>
      </c>
      <c r="AC692" s="690">
        <v>0</v>
      </c>
      <c r="AD692" s="1015"/>
      <c r="AE692" s="1016"/>
      <c r="AF692" s="1017"/>
    </row>
    <row r="693" spans="1:32" ht="15" customHeight="1" x14ac:dyDescent="0.2">
      <c r="A693" s="11">
        <v>142</v>
      </c>
      <c r="B693" s="271"/>
      <c r="C693" s="281"/>
      <c r="D693" s="1472" t="str">
        <f>'2. CAD NCCF'!D693:AF693</f>
        <v>Corporate bonds and paper (CBP)</v>
      </c>
      <c r="E693" s="1473"/>
      <c r="F693" s="1473"/>
      <c r="G693" s="1473"/>
      <c r="H693" s="1473"/>
      <c r="I693" s="1473"/>
      <c r="J693" s="1473"/>
      <c r="K693" s="1473"/>
      <c r="L693" s="1473"/>
      <c r="M693" s="1473"/>
      <c r="N693" s="1473"/>
      <c r="O693" s="1473"/>
      <c r="P693" s="1473"/>
      <c r="Q693" s="1473"/>
      <c r="R693" s="1473"/>
      <c r="S693" s="1473"/>
      <c r="T693" s="1473"/>
      <c r="U693" s="1473"/>
      <c r="V693" s="1473"/>
      <c r="W693" s="1473"/>
      <c r="X693" s="1473"/>
      <c r="Y693" s="1473"/>
      <c r="Z693" s="1473"/>
      <c r="AA693" s="1473"/>
      <c r="AB693" s="1473"/>
      <c r="AC693" s="1473"/>
      <c r="AD693" s="1473"/>
      <c r="AE693" s="1473"/>
      <c r="AF693" s="1474"/>
    </row>
    <row r="694" spans="1:32" ht="15" customHeight="1" x14ac:dyDescent="0.2">
      <c r="A694" s="11">
        <v>143</v>
      </c>
      <c r="B694" s="271"/>
      <c r="C694" s="281"/>
      <c r="D694" s="281"/>
      <c r="E694" s="1445" t="str">
        <f>'2. CAD NCCF'!E694:L694</f>
        <v>Non-FI issued CBP, high rated</v>
      </c>
      <c r="F694" s="1446"/>
      <c r="G694" s="1446"/>
      <c r="H694" s="1446"/>
      <c r="I694" s="1446"/>
      <c r="J694" s="1446"/>
      <c r="K694" s="1446"/>
      <c r="L694" s="1447"/>
      <c r="M694" s="399">
        <f>SUBTOTAL(9,M695:M696)</f>
        <v>0</v>
      </c>
      <c r="N694" s="402">
        <f t="shared" ref="N694:AC694" si="157">SUBTOTAL(9,N695:N696)</f>
        <v>0</v>
      </c>
      <c r="O694" s="406">
        <f t="shared" si="157"/>
        <v>0</v>
      </c>
      <c r="P694" s="405">
        <f t="shared" si="157"/>
        <v>0</v>
      </c>
      <c r="Q694" s="407">
        <f t="shared" si="157"/>
        <v>0</v>
      </c>
      <c r="R694" s="406">
        <f t="shared" si="157"/>
        <v>0</v>
      </c>
      <c r="S694" s="406">
        <f t="shared" si="157"/>
        <v>0</v>
      </c>
      <c r="T694" s="406">
        <f t="shared" si="157"/>
        <v>0</v>
      </c>
      <c r="U694" s="406">
        <f t="shared" si="157"/>
        <v>0</v>
      </c>
      <c r="V694" s="406">
        <f t="shared" si="157"/>
        <v>0</v>
      </c>
      <c r="W694" s="406">
        <f t="shared" si="157"/>
        <v>0</v>
      </c>
      <c r="X694" s="406">
        <f t="shared" si="157"/>
        <v>0</v>
      </c>
      <c r="Y694" s="406">
        <f t="shared" si="157"/>
        <v>0</v>
      </c>
      <c r="Z694" s="406">
        <f t="shared" si="157"/>
        <v>0</v>
      </c>
      <c r="AA694" s="406">
        <f t="shared" si="157"/>
        <v>0</v>
      </c>
      <c r="AB694" s="416">
        <f t="shared" si="157"/>
        <v>0</v>
      </c>
      <c r="AC694" s="399">
        <f t="shared" si="157"/>
        <v>0</v>
      </c>
      <c r="AD694" s="1015"/>
      <c r="AE694" s="1016"/>
      <c r="AF694" s="1017"/>
    </row>
    <row r="695" spans="1:32" ht="15" customHeight="1" x14ac:dyDescent="0.2">
      <c r="A695" s="11">
        <v>144</v>
      </c>
      <c r="B695" s="271"/>
      <c r="C695" s="281"/>
      <c r="D695" s="281"/>
      <c r="E695" s="282"/>
      <c r="F695" s="1475" t="str">
        <f>'2. CAD NCCF'!F695:L695</f>
        <v>Non-FI issued unsecured bond and paper, high rated</v>
      </c>
      <c r="G695" s="1476"/>
      <c r="H695" s="1476"/>
      <c r="I695" s="1476"/>
      <c r="J695" s="1476"/>
      <c r="K695" s="1476"/>
      <c r="L695" s="1477"/>
      <c r="M695" s="690">
        <v>0</v>
      </c>
      <c r="N695" s="691">
        <v>0</v>
      </c>
      <c r="O695" s="692">
        <v>0</v>
      </c>
      <c r="P695" s="692">
        <v>0</v>
      </c>
      <c r="Q695" s="697">
        <v>0</v>
      </c>
      <c r="R695" s="692">
        <v>0</v>
      </c>
      <c r="S695" s="693">
        <v>0</v>
      </c>
      <c r="T695" s="692">
        <v>0</v>
      </c>
      <c r="U695" s="693">
        <v>0</v>
      </c>
      <c r="V695" s="692">
        <v>0</v>
      </c>
      <c r="W695" s="693">
        <v>0</v>
      </c>
      <c r="X695" s="692">
        <v>0</v>
      </c>
      <c r="Y695" s="693">
        <v>0</v>
      </c>
      <c r="Z695" s="692">
        <v>0</v>
      </c>
      <c r="AA695" s="693">
        <v>0</v>
      </c>
      <c r="AB695" s="698">
        <v>0</v>
      </c>
      <c r="AC695" s="690">
        <v>0</v>
      </c>
      <c r="AD695" s="1015"/>
      <c r="AE695" s="1016"/>
      <c r="AF695" s="1017"/>
    </row>
    <row r="696" spans="1:32" ht="15" customHeight="1" x14ac:dyDescent="0.2">
      <c r="A696" s="11">
        <v>145</v>
      </c>
      <c r="B696" s="271"/>
      <c r="C696" s="281"/>
      <c r="D696" s="281"/>
      <c r="E696" s="282"/>
      <c r="F696" s="1475" t="str">
        <f>'2. CAD NCCF'!F696:L696</f>
        <v>Non-FI issued covered bonds, high rated</v>
      </c>
      <c r="G696" s="1476"/>
      <c r="H696" s="1476"/>
      <c r="I696" s="1476"/>
      <c r="J696" s="1476"/>
      <c r="K696" s="1476"/>
      <c r="L696" s="1477"/>
      <c r="M696" s="690">
        <v>0</v>
      </c>
      <c r="N696" s="691">
        <v>0</v>
      </c>
      <c r="O696" s="692">
        <v>0</v>
      </c>
      <c r="P696" s="692">
        <v>0</v>
      </c>
      <c r="Q696" s="697">
        <v>0</v>
      </c>
      <c r="R696" s="692">
        <v>0</v>
      </c>
      <c r="S696" s="693">
        <v>0</v>
      </c>
      <c r="T696" s="692">
        <v>0</v>
      </c>
      <c r="U696" s="693">
        <v>0</v>
      </c>
      <c r="V696" s="692">
        <v>0</v>
      </c>
      <c r="W696" s="693">
        <v>0</v>
      </c>
      <c r="X696" s="692">
        <v>0</v>
      </c>
      <c r="Y696" s="693">
        <v>0</v>
      </c>
      <c r="Z696" s="692">
        <v>0</v>
      </c>
      <c r="AA696" s="693">
        <v>0</v>
      </c>
      <c r="AB696" s="698">
        <v>0</v>
      </c>
      <c r="AC696" s="690">
        <v>0</v>
      </c>
      <c r="AD696" s="1015"/>
      <c r="AE696" s="1016"/>
      <c r="AF696" s="1017"/>
    </row>
    <row r="697" spans="1:32" ht="15" customHeight="1" x14ac:dyDescent="0.2">
      <c r="A697" s="11">
        <v>146</v>
      </c>
      <c r="B697" s="271"/>
      <c r="C697" s="281"/>
      <c r="D697" s="281"/>
      <c r="E697" s="1445" t="str">
        <f>'2. CAD NCCF'!E697:L697</f>
        <v>FI issued CBP, high rated</v>
      </c>
      <c r="F697" s="1446"/>
      <c r="G697" s="1446"/>
      <c r="H697" s="1446"/>
      <c r="I697" s="1446"/>
      <c r="J697" s="1446"/>
      <c r="K697" s="1446"/>
      <c r="L697" s="1447"/>
      <c r="M697" s="399">
        <f>SUBTOTAL(9,M698:M700)</f>
        <v>0</v>
      </c>
      <c r="N697" s="402">
        <f t="shared" ref="N697:AC697" si="158">SUBTOTAL(9,N698:N700)</f>
        <v>0</v>
      </c>
      <c r="O697" s="406">
        <f t="shared" si="158"/>
        <v>0</v>
      </c>
      <c r="P697" s="405">
        <f t="shared" si="158"/>
        <v>0</v>
      </c>
      <c r="Q697" s="407">
        <f t="shared" si="158"/>
        <v>0</v>
      </c>
      <c r="R697" s="406">
        <f t="shared" si="158"/>
        <v>0</v>
      </c>
      <c r="S697" s="406">
        <f t="shared" si="158"/>
        <v>0</v>
      </c>
      <c r="T697" s="406">
        <f t="shared" si="158"/>
        <v>0</v>
      </c>
      <c r="U697" s="406">
        <f t="shared" si="158"/>
        <v>0</v>
      </c>
      <c r="V697" s="406">
        <f t="shared" si="158"/>
        <v>0</v>
      </c>
      <c r="W697" s="406">
        <f t="shared" si="158"/>
        <v>0</v>
      </c>
      <c r="X697" s="406">
        <f t="shared" si="158"/>
        <v>0</v>
      </c>
      <c r="Y697" s="406">
        <f t="shared" si="158"/>
        <v>0</v>
      </c>
      <c r="Z697" s="406">
        <f t="shared" si="158"/>
        <v>0</v>
      </c>
      <c r="AA697" s="406">
        <f t="shared" si="158"/>
        <v>0</v>
      </c>
      <c r="AB697" s="416">
        <f t="shared" si="158"/>
        <v>0</v>
      </c>
      <c r="AC697" s="399">
        <f t="shared" si="158"/>
        <v>0</v>
      </c>
      <c r="AD697" s="1015"/>
      <c r="AE697" s="1016"/>
      <c r="AF697" s="1017"/>
    </row>
    <row r="698" spans="1:32" ht="15" customHeight="1" x14ac:dyDescent="0.2">
      <c r="A698" s="11">
        <v>147</v>
      </c>
      <c r="B698" s="271"/>
      <c r="C698" s="281"/>
      <c r="D698" s="281"/>
      <c r="E698" s="282"/>
      <c r="F698" s="1475" t="str">
        <f>'2. CAD NCCF'!F698:L698</f>
        <v>FI issued unsecured bonds and paper, high rated</v>
      </c>
      <c r="G698" s="1476"/>
      <c r="H698" s="1476"/>
      <c r="I698" s="1476"/>
      <c r="J698" s="1476"/>
      <c r="K698" s="1476"/>
      <c r="L698" s="1477"/>
      <c r="M698" s="690">
        <v>0</v>
      </c>
      <c r="N698" s="691">
        <v>0</v>
      </c>
      <c r="O698" s="692">
        <v>0</v>
      </c>
      <c r="P698" s="692">
        <v>0</v>
      </c>
      <c r="Q698" s="697">
        <v>0</v>
      </c>
      <c r="R698" s="692">
        <v>0</v>
      </c>
      <c r="S698" s="693">
        <v>0</v>
      </c>
      <c r="T698" s="692">
        <v>0</v>
      </c>
      <c r="U698" s="693">
        <v>0</v>
      </c>
      <c r="V698" s="692">
        <v>0</v>
      </c>
      <c r="W698" s="693">
        <v>0</v>
      </c>
      <c r="X698" s="692">
        <v>0</v>
      </c>
      <c r="Y698" s="693">
        <v>0</v>
      </c>
      <c r="Z698" s="692">
        <v>0</v>
      </c>
      <c r="AA698" s="693">
        <v>0</v>
      </c>
      <c r="AB698" s="698">
        <v>0</v>
      </c>
      <c r="AC698" s="690">
        <v>0</v>
      </c>
      <c r="AD698" s="1015"/>
      <c r="AE698" s="1016"/>
      <c r="AF698" s="1017"/>
    </row>
    <row r="699" spans="1:32" ht="15" customHeight="1" x14ac:dyDescent="0.2">
      <c r="A699" s="11">
        <v>148</v>
      </c>
      <c r="B699" s="271"/>
      <c r="C699" s="281"/>
      <c r="D699" s="281"/>
      <c r="E699" s="282"/>
      <c r="F699" s="1475" t="str">
        <f>'2. CAD NCCF'!F699:L699</f>
        <v>FI issued covered bonds, high rated</v>
      </c>
      <c r="G699" s="1476"/>
      <c r="H699" s="1476"/>
      <c r="I699" s="1476"/>
      <c r="J699" s="1476"/>
      <c r="K699" s="1476"/>
      <c r="L699" s="1477"/>
      <c r="M699" s="690">
        <v>0</v>
      </c>
      <c r="N699" s="691">
        <v>0</v>
      </c>
      <c r="O699" s="692">
        <v>0</v>
      </c>
      <c r="P699" s="692">
        <v>0</v>
      </c>
      <c r="Q699" s="697">
        <v>0</v>
      </c>
      <c r="R699" s="692">
        <v>0</v>
      </c>
      <c r="S699" s="693">
        <v>0</v>
      </c>
      <c r="T699" s="692">
        <v>0</v>
      </c>
      <c r="U699" s="693">
        <v>0</v>
      </c>
      <c r="V699" s="692">
        <v>0</v>
      </c>
      <c r="W699" s="693">
        <v>0</v>
      </c>
      <c r="X699" s="692">
        <v>0</v>
      </c>
      <c r="Y699" s="693">
        <v>0</v>
      </c>
      <c r="Z699" s="692">
        <v>0</v>
      </c>
      <c r="AA699" s="693">
        <v>0</v>
      </c>
      <c r="AB699" s="698">
        <v>0</v>
      </c>
      <c r="AC699" s="690">
        <v>0</v>
      </c>
      <c r="AD699" s="1015"/>
      <c r="AE699" s="1016"/>
      <c r="AF699" s="1017"/>
    </row>
    <row r="700" spans="1:32" ht="15" customHeight="1" x14ac:dyDescent="0.2">
      <c r="A700" s="11">
        <v>149</v>
      </c>
      <c r="B700" s="271"/>
      <c r="C700" s="281"/>
      <c r="D700" s="281"/>
      <c r="E700" s="282"/>
      <c r="F700" s="1475" t="str">
        <f>'2. CAD NCCF'!F700:L700</f>
        <v>FI issued jumbo covered bonds, high rated</v>
      </c>
      <c r="G700" s="1476"/>
      <c r="H700" s="1476"/>
      <c r="I700" s="1476"/>
      <c r="J700" s="1476"/>
      <c r="K700" s="1476"/>
      <c r="L700" s="1477"/>
      <c r="M700" s="690">
        <v>0</v>
      </c>
      <c r="N700" s="691">
        <v>0</v>
      </c>
      <c r="O700" s="692">
        <v>0</v>
      </c>
      <c r="P700" s="692">
        <v>0</v>
      </c>
      <c r="Q700" s="697"/>
      <c r="R700" s="692">
        <v>0</v>
      </c>
      <c r="S700" s="693">
        <v>0</v>
      </c>
      <c r="T700" s="692">
        <v>0</v>
      </c>
      <c r="U700" s="693">
        <v>0</v>
      </c>
      <c r="V700" s="692">
        <v>0</v>
      </c>
      <c r="W700" s="693">
        <v>0</v>
      </c>
      <c r="X700" s="692">
        <v>0</v>
      </c>
      <c r="Y700" s="693">
        <v>0</v>
      </c>
      <c r="Z700" s="692">
        <v>0</v>
      </c>
      <c r="AA700" s="693">
        <v>0</v>
      </c>
      <c r="AB700" s="698">
        <v>0</v>
      </c>
      <c r="AC700" s="690">
        <v>0</v>
      </c>
      <c r="AD700" s="1015"/>
      <c r="AE700" s="1016"/>
      <c r="AF700" s="1017"/>
    </row>
    <row r="701" spans="1:32" ht="15" customHeight="1" x14ac:dyDescent="0.2">
      <c r="A701" s="11">
        <v>150</v>
      </c>
      <c r="B701" s="271"/>
      <c r="C701" s="281"/>
      <c r="D701" s="281"/>
      <c r="E701" s="1445" t="str">
        <f>'2. CAD NCCF'!E701:L701</f>
        <v>Non-FI issued CBP, medium rated</v>
      </c>
      <c r="F701" s="1446"/>
      <c r="G701" s="1446"/>
      <c r="H701" s="1446"/>
      <c r="I701" s="1446"/>
      <c r="J701" s="1446"/>
      <c r="K701" s="1446"/>
      <c r="L701" s="1447"/>
      <c r="M701" s="399">
        <f>SUBTOTAL(9,M702:M703)</f>
        <v>0</v>
      </c>
      <c r="N701" s="402">
        <f t="shared" ref="N701:AC701" si="159">SUBTOTAL(9,N702:N703)</f>
        <v>0</v>
      </c>
      <c r="O701" s="406">
        <f t="shared" si="159"/>
        <v>0</v>
      </c>
      <c r="P701" s="405">
        <f t="shared" si="159"/>
        <v>0</v>
      </c>
      <c r="Q701" s="407">
        <f t="shared" si="159"/>
        <v>0</v>
      </c>
      <c r="R701" s="406">
        <f t="shared" si="159"/>
        <v>0</v>
      </c>
      <c r="S701" s="406">
        <f t="shared" si="159"/>
        <v>0</v>
      </c>
      <c r="T701" s="406">
        <f t="shared" si="159"/>
        <v>0</v>
      </c>
      <c r="U701" s="406">
        <f t="shared" si="159"/>
        <v>0</v>
      </c>
      <c r="V701" s="406">
        <f t="shared" si="159"/>
        <v>0</v>
      </c>
      <c r="W701" s="406">
        <f t="shared" si="159"/>
        <v>0</v>
      </c>
      <c r="X701" s="406">
        <f t="shared" si="159"/>
        <v>0</v>
      </c>
      <c r="Y701" s="406">
        <f t="shared" si="159"/>
        <v>0</v>
      </c>
      <c r="Z701" s="406">
        <f t="shared" si="159"/>
        <v>0</v>
      </c>
      <c r="AA701" s="406">
        <f t="shared" si="159"/>
        <v>0</v>
      </c>
      <c r="AB701" s="416">
        <f t="shared" si="159"/>
        <v>0</v>
      </c>
      <c r="AC701" s="399">
        <f t="shared" si="159"/>
        <v>0</v>
      </c>
      <c r="AD701" s="1015"/>
      <c r="AE701" s="1016"/>
      <c r="AF701" s="1017"/>
    </row>
    <row r="702" spans="1:32" ht="15" customHeight="1" x14ac:dyDescent="0.2">
      <c r="A702" s="11">
        <v>151</v>
      </c>
      <c r="B702" s="271"/>
      <c r="C702" s="281"/>
      <c r="D702" s="281"/>
      <c r="E702" s="282"/>
      <c r="F702" s="1475" t="str">
        <f>'2. CAD NCCF'!F702:L702</f>
        <v>Non-FI issued unsecured bonds and paper, medium rated</v>
      </c>
      <c r="G702" s="1476"/>
      <c r="H702" s="1476"/>
      <c r="I702" s="1476"/>
      <c r="J702" s="1476"/>
      <c r="K702" s="1476"/>
      <c r="L702" s="1477"/>
      <c r="M702" s="690">
        <v>0</v>
      </c>
      <c r="N702" s="691">
        <v>0</v>
      </c>
      <c r="O702" s="692">
        <v>0</v>
      </c>
      <c r="P702" s="692">
        <v>0</v>
      </c>
      <c r="Q702" s="697">
        <v>0</v>
      </c>
      <c r="R702" s="692">
        <v>0</v>
      </c>
      <c r="S702" s="693">
        <v>0</v>
      </c>
      <c r="T702" s="692">
        <v>0</v>
      </c>
      <c r="U702" s="693">
        <v>0</v>
      </c>
      <c r="V702" s="692">
        <v>0</v>
      </c>
      <c r="W702" s="693">
        <v>0</v>
      </c>
      <c r="X702" s="692">
        <v>0</v>
      </c>
      <c r="Y702" s="693">
        <v>0</v>
      </c>
      <c r="Z702" s="692">
        <v>0</v>
      </c>
      <c r="AA702" s="693">
        <v>0</v>
      </c>
      <c r="AB702" s="698">
        <v>0</v>
      </c>
      <c r="AC702" s="690">
        <v>0</v>
      </c>
      <c r="AD702" s="1015"/>
      <c r="AE702" s="1016"/>
      <c r="AF702" s="1017"/>
    </row>
    <row r="703" spans="1:32" ht="15" customHeight="1" x14ac:dyDescent="0.2">
      <c r="A703" s="11">
        <v>152</v>
      </c>
      <c r="B703" s="271"/>
      <c r="C703" s="281"/>
      <c r="D703" s="281"/>
      <c r="E703" s="282"/>
      <c r="F703" s="1475" t="str">
        <f>'2. CAD NCCF'!F703:L703</f>
        <v>Non-FI issued covered bonds, medium rated</v>
      </c>
      <c r="G703" s="1476"/>
      <c r="H703" s="1476"/>
      <c r="I703" s="1476"/>
      <c r="J703" s="1476"/>
      <c r="K703" s="1476"/>
      <c r="L703" s="1477"/>
      <c r="M703" s="690">
        <v>0</v>
      </c>
      <c r="N703" s="691">
        <v>0</v>
      </c>
      <c r="O703" s="692">
        <v>0</v>
      </c>
      <c r="P703" s="692">
        <v>0</v>
      </c>
      <c r="Q703" s="697">
        <v>0</v>
      </c>
      <c r="R703" s="692">
        <v>0</v>
      </c>
      <c r="S703" s="693">
        <v>0</v>
      </c>
      <c r="T703" s="692">
        <v>0</v>
      </c>
      <c r="U703" s="693">
        <v>0</v>
      </c>
      <c r="V703" s="692">
        <v>0</v>
      </c>
      <c r="W703" s="693">
        <v>0</v>
      </c>
      <c r="X703" s="692">
        <v>0</v>
      </c>
      <c r="Y703" s="693">
        <v>0</v>
      </c>
      <c r="Z703" s="692">
        <v>0</v>
      </c>
      <c r="AA703" s="693">
        <v>0</v>
      </c>
      <c r="AB703" s="698">
        <v>0</v>
      </c>
      <c r="AC703" s="690">
        <v>0</v>
      </c>
      <c r="AD703" s="1015"/>
      <c r="AE703" s="1016"/>
      <c r="AF703" s="1017"/>
    </row>
    <row r="704" spans="1:32" ht="15" customHeight="1" x14ac:dyDescent="0.2">
      <c r="A704" s="11">
        <v>153</v>
      </c>
      <c r="B704" s="271"/>
      <c r="C704" s="281"/>
      <c r="D704" s="281"/>
      <c r="E704" s="1445" t="str">
        <f>'2. CAD NCCF'!E704:L704</f>
        <v>FI issued CBP, medium rated</v>
      </c>
      <c r="F704" s="1446"/>
      <c r="G704" s="1446"/>
      <c r="H704" s="1446"/>
      <c r="I704" s="1446"/>
      <c r="J704" s="1446"/>
      <c r="K704" s="1446"/>
      <c r="L704" s="1447"/>
      <c r="M704" s="399">
        <f>SUBTOTAL(9,M705:M707)</f>
        <v>0</v>
      </c>
      <c r="N704" s="402">
        <f t="shared" ref="N704:AC704" si="160">SUBTOTAL(9,N705:N707)</f>
        <v>0</v>
      </c>
      <c r="O704" s="406">
        <f t="shared" si="160"/>
        <v>0</v>
      </c>
      <c r="P704" s="405">
        <f t="shared" si="160"/>
        <v>0</v>
      </c>
      <c r="Q704" s="407">
        <f t="shared" si="160"/>
        <v>0</v>
      </c>
      <c r="R704" s="406">
        <f t="shared" si="160"/>
        <v>0</v>
      </c>
      <c r="S704" s="406">
        <f t="shared" si="160"/>
        <v>0</v>
      </c>
      <c r="T704" s="406">
        <f t="shared" si="160"/>
        <v>0</v>
      </c>
      <c r="U704" s="406">
        <f t="shared" si="160"/>
        <v>0</v>
      </c>
      <c r="V704" s="406">
        <f t="shared" si="160"/>
        <v>0</v>
      </c>
      <c r="W704" s="406">
        <f t="shared" si="160"/>
        <v>0</v>
      </c>
      <c r="X704" s="406">
        <f t="shared" si="160"/>
        <v>0</v>
      </c>
      <c r="Y704" s="406">
        <f t="shared" si="160"/>
        <v>0</v>
      </c>
      <c r="Z704" s="406">
        <f t="shared" si="160"/>
        <v>0</v>
      </c>
      <c r="AA704" s="406">
        <f t="shared" si="160"/>
        <v>0</v>
      </c>
      <c r="AB704" s="416">
        <f t="shared" si="160"/>
        <v>0</v>
      </c>
      <c r="AC704" s="399">
        <f t="shared" si="160"/>
        <v>0</v>
      </c>
      <c r="AD704" s="1015"/>
      <c r="AE704" s="1016"/>
      <c r="AF704" s="1017"/>
    </row>
    <row r="705" spans="1:32" ht="15" customHeight="1" x14ac:dyDescent="0.2">
      <c r="A705" s="11">
        <v>154</v>
      </c>
      <c r="B705" s="271"/>
      <c r="C705" s="281"/>
      <c r="D705" s="281"/>
      <c r="E705" s="282"/>
      <c r="F705" s="1475" t="str">
        <f>'2. CAD NCCF'!F705:L705</f>
        <v>FI issued unsecured bonds and paper, medium rated</v>
      </c>
      <c r="G705" s="1476"/>
      <c r="H705" s="1476"/>
      <c r="I705" s="1476"/>
      <c r="J705" s="1476"/>
      <c r="K705" s="1476"/>
      <c r="L705" s="1477"/>
      <c r="M705" s="690">
        <v>0</v>
      </c>
      <c r="N705" s="691">
        <v>0</v>
      </c>
      <c r="O705" s="692">
        <v>0</v>
      </c>
      <c r="P705" s="692">
        <v>0</v>
      </c>
      <c r="Q705" s="697">
        <v>0</v>
      </c>
      <c r="R705" s="692">
        <v>0</v>
      </c>
      <c r="S705" s="693">
        <v>0</v>
      </c>
      <c r="T705" s="692">
        <v>0</v>
      </c>
      <c r="U705" s="693">
        <v>0</v>
      </c>
      <c r="V705" s="692">
        <v>0</v>
      </c>
      <c r="W705" s="693">
        <v>0</v>
      </c>
      <c r="X705" s="692">
        <v>0</v>
      </c>
      <c r="Y705" s="693">
        <v>0</v>
      </c>
      <c r="Z705" s="692">
        <v>0</v>
      </c>
      <c r="AA705" s="693">
        <v>0</v>
      </c>
      <c r="AB705" s="698">
        <v>0</v>
      </c>
      <c r="AC705" s="690">
        <v>0</v>
      </c>
      <c r="AD705" s="1015"/>
      <c r="AE705" s="1016"/>
      <c r="AF705" s="1017"/>
    </row>
    <row r="706" spans="1:32" ht="15" customHeight="1" x14ac:dyDescent="0.2">
      <c r="A706" s="11">
        <v>155</v>
      </c>
      <c r="B706" s="271"/>
      <c r="C706" s="281"/>
      <c r="D706" s="281"/>
      <c r="E706" s="282"/>
      <c r="F706" s="1475" t="str">
        <f>'2. CAD NCCF'!F706:L706</f>
        <v>FI issued covered bonds, medium rated</v>
      </c>
      <c r="G706" s="1476"/>
      <c r="H706" s="1476"/>
      <c r="I706" s="1476"/>
      <c r="J706" s="1476"/>
      <c r="K706" s="1476"/>
      <c r="L706" s="1477"/>
      <c r="M706" s="690">
        <v>0</v>
      </c>
      <c r="N706" s="691">
        <v>0</v>
      </c>
      <c r="O706" s="692">
        <v>0</v>
      </c>
      <c r="P706" s="692">
        <v>0</v>
      </c>
      <c r="Q706" s="697">
        <v>0</v>
      </c>
      <c r="R706" s="692">
        <v>0</v>
      </c>
      <c r="S706" s="693">
        <v>0</v>
      </c>
      <c r="T706" s="692">
        <v>0</v>
      </c>
      <c r="U706" s="693">
        <v>0</v>
      </c>
      <c r="V706" s="692">
        <v>0</v>
      </c>
      <c r="W706" s="693">
        <v>0</v>
      </c>
      <c r="X706" s="692">
        <v>0</v>
      </c>
      <c r="Y706" s="693">
        <v>0</v>
      </c>
      <c r="Z706" s="692">
        <v>0</v>
      </c>
      <c r="AA706" s="693">
        <v>0</v>
      </c>
      <c r="AB706" s="698">
        <v>0</v>
      </c>
      <c r="AC706" s="690">
        <v>0</v>
      </c>
      <c r="AD706" s="1015"/>
      <c r="AE706" s="1016"/>
      <c r="AF706" s="1017"/>
    </row>
    <row r="707" spans="1:32" ht="15" customHeight="1" x14ac:dyDescent="0.2">
      <c r="A707" s="11">
        <v>156</v>
      </c>
      <c r="B707" s="271"/>
      <c r="C707" s="281"/>
      <c r="D707" s="281"/>
      <c r="E707" s="282"/>
      <c r="F707" s="1475" t="str">
        <f>'2. CAD NCCF'!F707:L707</f>
        <v>FI issued jumbo covered bonds, medium rated</v>
      </c>
      <c r="G707" s="1476"/>
      <c r="H707" s="1476"/>
      <c r="I707" s="1476"/>
      <c r="J707" s="1476"/>
      <c r="K707" s="1476"/>
      <c r="L707" s="1477"/>
      <c r="M707" s="690">
        <v>0</v>
      </c>
      <c r="N707" s="691">
        <v>0</v>
      </c>
      <c r="O707" s="692">
        <v>0</v>
      </c>
      <c r="P707" s="692">
        <v>0</v>
      </c>
      <c r="Q707" s="697">
        <v>0</v>
      </c>
      <c r="R707" s="692">
        <v>0</v>
      </c>
      <c r="S707" s="693">
        <v>0</v>
      </c>
      <c r="T707" s="692">
        <v>0</v>
      </c>
      <c r="U707" s="693">
        <v>0</v>
      </c>
      <c r="V707" s="692">
        <v>0</v>
      </c>
      <c r="W707" s="693">
        <v>0</v>
      </c>
      <c r="X707" s="692">
        <v>0</v>
      </c>
      <c r="Y707" s="693">
        <v>0</v>
      </c>
      <c r="Z707" s="692">
        <v>0</v>
      </c>
      <c r="AA707" s="693">
        <v>0</v>
      </c>
      <c r="AB707" s="698">
        <v>0</v>
      </c>
      <c r="AC707" s="690">
        <v>0</v>
      </c>
      <c r="AD707" s="1015"/>
      <c r="AE707" s="1016"/>
      <c r="AF707" s="1017"/>
    </row>
    <row r="708" spans="1:32" ht="15" customHeight="1" x14ac:dyDescent="0.2">
      <c r="A708" s="11">
        <v>157</v>
      </c>
      <c r="B708" s="271"/>
      <c r="C708" s="281"/>
      <c r="D708" s="281"/>
      <c r="E708" s="1445" t="str">
        <f>'2. CAD NCCF'!E708:L708</f>
        <v>Non-FI issued CBP, low or not rated</v>
      </c>
      <c r="F708" s="1446"/>
      <c r="G708" s="1446"/>
      <c r="H708" s="1446"/>
      <c r="I708" s="1446"/>
      <c r="J708" s="1446"/>
      <c r="K708" s="1446"/>
      <c r="L708" s="1447"/>
      <c r="M708" s="399">
        <f>SUBTOTAL(9,M709:M710)</f>
        <v>0</v>
      </c>
      <c r="N708" s="402">
        <f t="shared" ref="N708:AC708" si="161">SUBTOTAL(9,N709:N710)</f>
        <v>0</v>
      </c>
      <c r="O708" s="406">
        <f t="shared" si="161"/>
        <v>0</v>
      </c>
      <c r="P708" s="405">
        <f t="shared" si="161"/>
        <v>0</v>
      </c>
      <c r="Q708" s="407">
        <f t="shared" si="161"/>
        <v>0</v>
      </c>
      <c r="R708" s="406">
        <f t="shared" si="161"/>
        <v>0</v>
      </c>
      <c r="S708" s="406">
        <f t="shared" si="161"/>
        <v>0</v>
      </c>
      <c r="T708" s="406">
        <f t="shared" si="161"/>
        <v>0</v>
      </c>
      <c r="U708" s="406">
        <f t="shared" si="161"/>
        <v>0</v>
      </c>
      <c r="V708" s="406">
        <f t="shared" si="161"/>
        <v>0</v>
      </c>
      <c r="W708" s="406">
        <f t="shared" si="161"/>
        <v>0</v>
      </c>
      <c r="X708" s="406">
        <f t="shared" si="161"/>
        <v>0</v>
      </c>
      <c r="Y708" s="406">
        <f t="shared" si="161"/>
        <v>0</v>
      </c>
      <c r="Z708" s="406">
        <f t="shared" si="161"/>
        <v>0</v>
      </c>
      <c r="AA708" s="406">
        <f t="shared" si="161"/>
        <v>0</v>
      </c>
      <c r="AB708" s="416">
        <f t="shared" si="161"/>
        <v>0</v>
      </c>
      <c r="AC708" s="399">
        <f t="shared" si="161"/>
        <v>0</v>
      </c>
      <c r="AD708" s="1015"/>
      <c r="AE708" s="1016"/>
      <c r="AF708" s="1017"/>
    </row>
    <row r="709" spans="1:32" ht="15" customHeight="1" x14ac:dyDescent="0.2">
      <c r="A709" s="11">
        <v>158</v>
      </c>
      <c r="B709" s="271"/>
      <c r="C709" s="281"/>
      <c r="D709" s="281"/>
      <c r="E709" s="282"/>
      <c r="F709" s="1475" t="str">
        <f>'2. CAD NCCF'!F709:L709</f>
        <v>Non-FI issued unsecured bonds and paper, low or not rated</v>
      </c>
      <c r="G709" s="1476"/>
      <c r="H709" s="1476"/>
      <c r="I709" s="1476"/>
      <c r="J709" s="1476"/>
      <c r="K709" s="1476"/>
      <c r="L709" s="1477"/>
      <c r="M709" s="690">
        <v>0</v>
      </c>
      <c r="N709" s="691">
        <v>0</v>
      </c>
      <c r="O709" s="692">
        <v>0</v>
      </c>
      <c r="P709" s="692">
        <v>0</v>
      </c>
      <c r="Q709" s="697">
        <v>0</v>
      </c>
      <c r="R709" s="692">
        <v>0</v>
      </c>
      <c r="S709" s="693">
        <v>0</v>
      </c>
      <c r="T709" s="692">
        <v>0</v>
      </c>
      <c r="U709" s="693">
        <v>0</v>
      </c>
      <c r="V709" s="692">
        <v>0</v>
      </c>
      <c r="W709" s="693">
        <v>0</v>
      </c>
      <c r="X709" s="692">
        <v>0</v>
      </c>
      <c r="Y709" s="693">
        <v>0</v>
      </c>
      <c r="Z709" s="692">
        <v>0</v>
      </c>
      <c r="AA709" s="693">
        <v>0</v>
      </c>
      <c r="AB709" s="698">
        <v>0</v>
      </c>
      <c r="AC709" s="690">
        <v>0</v>
      </c>
      <c r="AD709" s="1015"/>
      <c r="AE709" s="1016"/>
      <c r="AF709" s="1017"/>
    </row>
    <row r="710" spans="1:32" ht="15" customHeight="1" x14ac:dyDescent="0.2">
      <c r="A710" s="11">
        <v>159</v>
      </c>
      <c r="B710" s="271"/>
      <c r="C710" s="281"/>
      <c r="D710" s="281"/>
      <c r="E710" s="282"/>
      <c r="F710" s="1475" t="str">
        <f>'2. CAD NCCF'!F710:L710</f>
        <v>Non-FI issued covered bonds, low or not rated</v>
      </c>
      <c r="G710" s="1476"/>
      <c r="H710" s="1476"/>
      <c r="I710" s="1476"/>
      <c r="J710" s="1476"/>
      <c r="K710" s="1476"/>
      <c r="L710" s="1477"/>
      <c r="M710" s="690">
        <v>0</v>
      </c>
      <c r="N710" s="691">
        <v>0</v>
      </c>
      <c r="O710" s="692">
        <v>0</v>
      </c>
      <c r="P710" s="692">
        <v>0</v>
      </c>
      <c r="Q710" s="697">
        <v>0</v>
      </c>
      <c r="R710" s="692">
        <v>0</v>
      </c>
      <c r="S710" s="693">
        <v>0</v>
      </c>
      <c r="T710" s="692">
        <v>0</v>
      </c>
      <c r="U710" s="693">
        <v>0</v>
      </c>
      <c r="V710" s="692">
        <v>0</v>
      </c>
      <c r="W710" s="693">
        <v>0</v>
      </c>
      <c r="X710" s="692">
        <v>0</v>
      </c>
      <c r="Y710" s="693">
        <v>0</v>
      </c>
      <c r="Z710" s="692">
        <v>0</v>
      </c>
      <c r="AA710" s="693">
        <v>0</v>
      </c>
      <c r="AB710" s="698">
        <v>0</v>
      </c>
      <c r="AC710" s="690">
        <v>0</v>
      </c>
      <c r="AD710" s="1015"/>
      <c r="AE710" s="1016"/>
      <c r="AF710" s="1017"/>
    </row>
    <row r="711" spans="1:32" ht="15" customHeight="1" x14ac:dyDescent="0.2">
      <c r="A711" s="11">
        <v>160</v>
      </c>
      <c r="B711" s="271"/>
      <c r="C711" s="281"/>
      <c r="D711" s="281"/>
      <c r="E711" s="1445" t="str">
        <f>'2. CAD NCCF'!E711:L711</f>
        <v>FI issued CBP, low or not rated</v>
      </c>
      <c r="F711" s="1446"/>
      <c r="G711" s="1446"/>
      <c r="H711" s="1446"/>
      <c r="I711" s="1446"/>
      <c r="J711" s="1446"/>
      <c r="K711" s="1446"/>
      <c r="L711" s="1447"/>
      <c r="M711" s="399">
        <f>SUBTOTAL(9,M712:M714)</f>
        <v>0</v>
      </c>
      <c r="N711" s="402">
        <f t="shared" ref="N711:AC711" si="162">SUBTOTAL(9,N712:N714)</f>
        <v>0</v>
      </c>
      <c r="O711" s="406">
        <f t="shared" si="162"/>
        <v>0</v>
      </c>
      <c r="P711" s="405">
        <f t="shared" si="162"/>
        <v>0</v>
      </c>
      <c r="Q711" s="407">
        <f t="shared" si="162"/>
        <v>0</v>
      </c>
      <c r="R711" s="406">
        <f t="shared" si="162"/>
        <v>0</v>
      </c>
      <c r="S711" s="406">
        <f t="shared" si="162"/>
        <v>0</v>
      </c>
      <c r="T711" s="406">
        <f t="shared" si="162"/>
        <v>0</v>
      </c>
      <c r="U711" s="406">
        <f t="shared" si="162"/>
        <v>0</v>
      </c>
      <c r="V711" s="406">
        <f t="shared" si="162"/>
        <v>0</v>
      </c>
      <c r="W711" s="406">
        <f t="shared" si="162"/>
        <v>0</v>
      </c>
      <c r="X711" s="406">
        <f t="shared" si="162"/>
        <v>0</v>
      </c>
      <c r="Y711" s="406">
        <f t="shared" si="162"/>
        <v>0</v>
      </c>
      <c r="Z711" s="406">
        <f t="shared" si="162"/>
        <v>0</v>
      </c>
      <c r="AA711" s="406">
        <f t="shared" si="162"/>
        <v>0</v>
      </c>
      <c r="AB711" s="416">
        <f t="shared" si="162"/>
        <v>0</v>
      </c>
      <c r="AC711" s="399">
        <f t="shared" si="162"/>
        <v>0</v>
      </c>
      <c r="AD711" s="1015"/>
      <c r="AE711" s="1016"/>
      <c r="AF711" s="1017"/>
    </row>
    <row r="712" spans="1:32" ht="15" customHeight="1" x14ac:dyDescent="0.2">
      <c r="A712" s="11">
        <v>161</v>
      </c>
      <c r="B712" s="271"/>
      <c r="C712" s="281"/>
      <c r="D712" s="281"/>
      <c r="E712" s="282"/>
      <c r="F712" s="1475" t="str">
        <f>'2. CAD NCCF'!F712:L712</f>
        <v>FI issued unsecured bonds and paper, low or not rated</v>
      </c>
      <c r="G712" s="1476"/>
      <c r="H712" s="1476"/>
      <c r="I712" s="1476"/>
      <c r="J712" s="1476"/>
      <c r="K712" s="1476"/>
      <c r="L712" s="1477"/>
      <c r="M712" s="690">
        <v>0</v>
      </c>
      <c r="N712" s="691">
        <v>0</v>
      </c>
      <c r="O712" s="692">
        <v>0</v>
      </c>
      <c r="P712" s="692">
        <v>0</v>
      </c>
      <c r="Q712" s="697">
        <v>0</v>
      </c>
      <c r="R712" s="692">
        <v>0</v>
      </c>
      <c r="S712" s="693">
        <v>0</v>
      </c>
      <c r="T712" s="692">
        <v>0</v>
      </c>
      <c r="U712" s="693">
        <v>0</v>
      </c>
      <c r="V712" s="692">
        <v>0</v>
      </c>
      <c r="W712" s="693">
        <v>0</v>
      </c>
      <c r="X712" s="692">
        <v>0</v>
      </c>
      <c r="Y712" s="693">
        <v>0</v>
      </c>
      <c r="Z712" s="692">
        <v>0</v>
      </c>
      <c r="AA712" s="693">
        <v>0</v>
      </c>
      <c r="AB712" s="698">
        <v>0</v>
      </c>
      <c r="AC712" s="690">
        <v>0</v>
      </c>
      <c r="AD712" s="1015"/>
      <c r="AE712" s="1016"/>
      <c r="AF712" s="1017"/>
    </row>
    <row r="713" spans="1:32" ht="15" customHeight="1" x14ac:dyDescent="0.2">
      <c r="A713" s="11">
        <v>162</v>
      </c>
      <c r="B713" s="271"/>
      <c r="C713" s="272"/>
      <c r="D713" s="272"/>
      <c r="E713" s="272"/>
      <c r="F713" s="1475" t="str">
        <f>'2. CAD NCCF'!F713:L713</f>
        <v>FI issued covered bonds, low or not rated</v>
      </c>
      <c r="G713" s="1476"/>
      <c r="H713" s="1476"/>
      <c r="I713" s="1476"/>
      <c r="J713" s="1476"/>
      <c r="K713" s="1476"/>
      <c r="L713" s="1477"/>
      <c r="M713" s="690">
        <v>0</v>
      </c>
      <c r="N713" s="691">
        <v>0</v>
      </c>
      <c r="O713" s="692">
        <v>0</v>
      </c>
      <c r="P713" s="692">
        <v>0</v>
      </c>
      <c r="Q713" s="697">
        <v>0</v>
      </c>
      <c r="R713" s="692">
        <v>0</v>
      </c>
      <c r="S713" s="693">
        <v>0</v>
      </c>
      <c r="T713" s="692">
        <v>0</v>
      </c>
      <c r="U713" s="693">
        <v>0</v>
      </c>
      <c r="V713" s="692">
        <v>0</v>
      </c>
      <c r="W713" s="693">
        <v>0</v>
      </c>
      <c r="X713" s="692">
        <v>0</v>
      </c>
      <c r="Y713" s="693">
        <v>0</v>
      </c>
      <c r="Z713" s="692">
        <v>0</v>
      </c>
      <c r="AA713" s="693">
        <v>0</v>
      </c>
      <c r="AB713" s="698">
        <v>0</v>
      </c>
      <c r="AC713" s="690">
        <v>0</v>
      </c>
      <c r="AD713" s="1015"/>
      <c r="AE713" s="1016"/>
      <c r="AF713" s="1017"/>
    </row>
    <row r="714" spans="1:32" ht="15" customHeight="1" x14ac:dyDescent="0.2">
      <c r="A714" s="11">
        <v>163</v>
      </c>
      <c r="B714" s="271"/>
      <c r="C714" s="272"/>
      <c r="D714" s="272"/>
      <c r="E714" s="272"/>
      <c r="F714" s="1475" t="str">
        <f>'2. CAD NCCF'!F714:L714</f>
        <v>FI issued jumbo covered bonds, low or not rated</v>
      </c>
      <c r="G714" s="1476"/>
      <c r="H714" s="1476"/>
      <c r="I714" s="1476"/>
      <c r="J714" s="1476"/>
      <c r="K714" s="1476"/>
      <c r="L714" s="1477"/>
      <c r="M714" s="690">
        <v>0</v>
      </c>
      <c r="N714" s="691">
        <v>0</v>
      </c>
      <c r="O714" s="692">
        <v>0</v>
      </c>
      <c r="P714" s="692">
        <v>0</v>
      </c>
      <c r="Q714" s="697">
        <v>0</v>
      </c>
      <c r="R714" s="692">
        <v>0</v>
      </c>
      <c r="S714" s="693">
        <v>0</v>
      </c>
      <c r="T714" s="692">
        <v>0</v>
      </c>
      <c r="U714" s="693">
        <v>0</v>
      </c>
      <c r="V714" s="692">
        <v>0</v>
      </c>
      <c r="W714" s="693">
        <v>0</v>
      </c>
      <c r="X714" s="692">
        <v>0</v>
      </c>
      <c r="Y714" s="693">
        <v>0</v>
      </c>
      <c r="Z714" s="692">
        <v>0</v>
      </c>
      <c r="AA714" s="693">
        <v>0</v>
      </c>
      <c r="AB714" s="698">
        <v>0</v>
      </c>
      <c r="AC714" s="690">
        <v>0</v>
      </c>
      <c r="AD714" s="1015"/>
      <c r="AE714" s="1016"/>
      <c r="AF714" s="1017"/>
    </row>
    <row r="715" spans="1:32" x14ac:dyDescent="0.2">
      <c r="A715" s="11">
        <v>164</v>
      </c>
      <c r="B715" s="271"/>
      <c r="C715" s="272"/>
      <c r="D715" s="1472" t="str">
        <f>'2. CAD NCCF'!D715:AF715</f>
        <v>Asset backed securities (ABS) and asset backed commercial paper (ABCP)</v>
      </c>
      <c r="E715" s="1473"/>
      <c r="F715" s="1473"/>
      <c r="G715" s="1473"/>
      <c r="H715" s="1473"/>
      <c r="I715" s="1473"/>
      <c r="J715" s="1473"/>
      <c r="K715" s="1473"/>
      <c r="L715" s="1473"/>
      <c r="M715" s="1473"/>
      <c r="N715" s="1473"/>
      <c r="O715" s="1473"/>
      <c r="P715" s="1473"/>
      <c r="Q715" s="1473"/>
      <c r="R715" s="1473"/>
      <c r="S715" s="1473"/>
      <c r="T715" s="1473"/>
      <c r="U715" s="1473"/>
      <c r="V715" s="1473"/>
      <c r="W715" s="1473"/>
      <c r="X715" s="1473"/>
      <c r="Y715" s="1473"/>
      <c r="Z715" s="1473"/>
      <c r="AA715" s="1473"/>
      <c r="AB715" s="1473"/>
      <c r="AC715" s="1473"/>
      <c r="AD715" s="1473"/>
      <c r="AE715" s="1473"/>
      <c r="AF715" s="1474"/>
    </row>
    <row r="716" spans="1:32" x14ac:dyDescent="0.2">
      <c r="A716" s="11">
        <v>165</v>
      </c>
      <c r="B716" s="271"/>
      <c r="C716" s="272"/>
      <c r="D716" s="272"/>
      <c r="E716" s="1515" t="str">
        <f>'2. CAD NCCF'!E716:L716</f>
        <v>Non-FI issued ABS and ABCP, high rated</v>
      </c>
      <c r="F716" s="1516"/>
      <c r="G716" s="1516"/>
      <c r="H716" s="1516"/>
      <c r="I716" s="1516"/>
      <c r="J716" s="1516"/>
      <c r="K716" s="1516"/>
      <c r="L716" s="1517"/>
      <c r="M716" s="399">
        <f>SUBTOTAL(9,M717:M718)</f>
        <v>0</v>
      </c>
      <c r="N716" s="402">
        <f t="shared" ref="N716:AC716" si="163">SUBTOTAL(9,N717:N718)</f>
        <v>0</v>
      </c>
      <c r="O716" s="406">
        <f t="shared" si="163"/>
        <v>0</v>
      </c>
      <c r="P716" s="405">
        <f t="shared" si="163"/>
        <v>0</v>
      </c>
      <c r="Q716" s="407">
        <f t="shared" si="163"/>
        <v>0</v>
      </c>
      <c r="R716" s="406">
        <f t="shared" si="163"/>
        <v>0</v>
      </c>
      <c r="S716" s="406">
        <f t="shared" si="163"/>
        <v>0</v>
      </c>
      <c r="T716" s="406">
        <f t="shared" si="163"/>
        <v>0</v>
      </c>
      <c r="U716" s="406">
        <f t="shared" si="163"/>
        <v>0</v>
      </c>
      <c r="V716" s="406">
        <f t="shared" si="163"/>
        <v>0</v>
      </c>
      <c r="W716" s="406">
        <f t="shared" si="163"/>
        <v>0</v>
      </c>
      <c r="X716" s="406">
        <f t="shared" si="163"/>
        <v>0</v>
      </c>
      <c r="Y716" s="406">
        <f t="shared" si="163"/>
        <v>0</v>
      </c>
      <c r="Z716" s="406">
        <f t="shared" si="163"/>
        <v>0</v>
      </c>
      <c r="AA716" s="406">
        <f t="shared" si="163"/>
        <v>0</v>
      </c>
      <c r="AB716" s="416">
        <f t="shared" si="163"/>
        <v>0</v>
      </c>
      <c r="AC716" s="399">
        <f t="shared" si="163"/>
        <v>0</v>
      </c>
      <c r="AD716" s="1015"/>
      <c r="AE716" s="1016"/>
      <c r="AF716" s="1017"/>
    </row>
    <row r="717" spans="1:32" x14ac:dyDescent="0.2">
      <c r="A717" s="11">
        <v>166</v>
      </c>
      <c r="B717" s="271"/>
      <c r="C717" s="272"/>
      <c r="D717" s="272"/>
      <c r="E717" s="272"/>
      <c r="F717" s="1475" t="str">
        <f>'2. CAD NCCF'!F717:L717</f>
        <v>Non-FI issued ABS, high rated</v>
      </c>
      <c r="G717" s="1476"/>
      <c r="H717" s="1476"/>
      <c r="I717" s="1476"/>
      <c r="J717" s="1476"/>
      <c r="K717" s="1476"/>
      <c r="L717" s="1477"/>
      <c r="M717" s="690">
        <v>0</v>
      </c>
      <c r="N717" s="691">
        <v>0</v>
      </c>
      <c r="O717" s="692">
        <v>0</v>
      </c>
      <c r="P717" s="692">
        <v>0</v>
      </c>
      <c r="Q717" s="697">
        <v>0</v>
      </c>
      <c r="R717" s="692">
        <v>0</v>
      </c>
      <c r="S717" s="693">
        <v>0</v>
      </c>
      <c r="T717" s="692">
        <v>0</v>
      </c>
      <c r="U717" s="693">
        <v>0</v>
      </c>
      <c r="V717" s="692">
        <v>0</v>
      </c>
      <c r="W717" s="693">
        <v>0</v>
      </c>
      <c r="X717" s="692">
        <v>0</v>
      </c>
      <c r="Y717" s="693">
        <v>0</v>
      </c>
      <c r="Z717" s="692">
        <v>0</v>
      </c>
      <c r="AA717" s="693">
        <v>0</v>
      </c>
      <c r="AB717" s="698">
        <v>0</v>
      </c>
      <c r="AC717" s="690">
        <v>0</v>
      </c>
      <c r="AD717" s="1015"/>
      <c r="AE717" s="1016"/>
      <c r="AF717" s="1017"/>
    </row>
    <row r="718" spans="1:32" ht="15" customHeight="1" x14ac:dyDescent="0.2">
      <c r="A718" s="11">
        <v>167</v>
      </c>
      <c r="B718" s="271"/>
      <c r="C718" s="272"/>
      <c r="D718" s="272"/>
      <c r="E718" s="272"/>
      <c r="F718" s="1475" t="str">
        <f>'2. CAD NCCF'!F718:L718</f>
        <v>Non-FI issued ABCP, high rated</v>
      </c>
      <c r="G718" s="1476"/>
      <c r="H718" s="1476"/>
      <c r="I718" s="1476"/>
      <c r="J718" s="1476"/>
      <c r="K718" s="1476"/>
      <c r="L718" s="1477"/>
      <c r="M718" s="690">
        <v>0</v>
      </c>
      <c r="N718" s="691">
        <v>0</v>
      </c>
      <c r="O718" s="692">
        <v>0</v>
      </c>
      <c r="P718" s="692">
        <v>0</v>
      </c>
      <c r="Q718" s="697">
        <v>0</v>
      </c>
      <c r="R718" s="692">
        <v>0</v>
      </c>
      <c r="S718" s="693">
        <v>0</v>
      </c>
      <c r="T718" s="692">
        <v>0</v>
      </c>
      <c r="U718" s="693">
        <v>0</v>
      </c>
      <c r="V718" s="692">
        <v>0</v>
      </c>
      <c r="W718" s="693">
        <v>0</v>
      </c>
      <c r="X718" s="692">
        <v>0</v>
      </c>
      <c r="Y718" s="693">
        <v>0</v>
      </c>
      <c r="Z718" s="692">
        <v>0</v>
      </c>
      <c r="AA718" s="693">
        <v>0</v>
      </c>
      <c r="AB718" s="698">
        <v>0</v>
      </c>
      <c r="AC718" s="690">
        <v>0</v>
      </c>
      <c r="AD718" s="1015"/>
      <c r="AE718" s="1016"/>
      <c r="AF718" s="1017"/>
    </row>
    <row r="719" spans="1:32" x14ac:dyDescent="0.2">
      <c r="A719" s="11">
        <v>168</v>
      </c>
      <c r="B719" s="271"/>
      <c r="C719" s="272"/>
      <c r="D719" s="272"/>
      <c r="E719" s="1445" t="str">
        <f>'2. CAD NCCF'!E719:L719</f>
        <v>FI issued ABS and ABCP, high rated</v>
      </c>
      <c r="F719" s="1446"/>
      <c r="G719" s="1446"/>
      <c r="H719" s="1446"/>
      <c r="I719" s="1446"/>
      <c r="J719" s="1446"/>
      <c r="K719" s="1446"/>
      <c r="L719" s="1447"/>
      <c r="M719" s="399">
        <f>SUBTOTAL(9,M720:M721)</f>
        <v>0</v>
      </c>
      <c r="N719" s="402">
        <f t="shared" ref="N719:AC719" si="164">SUBTOTAL(9,N720:N721)</f>
        <v>0</v>
      </c>
      <c r="O719" s="406">
        <f t="shared" si="164"/>
        <v>0</v>
      </c>
      <c r="P719" s="405">
        <f t="shared" si="164"/>
        <v>0</v>
      </c>
      <c r="Q719" s="407">
        <f t="shared" si="164"/>
        <v>0</v>
      </c>
      <c r="R719" s="406">
        <f t="shared" si="164"/>
        <v>0</v>
      </c>
      <c r="S719" s="406">
        <f t="shared" si="164"/>
        <v>0</v>
      </c>
      <c r="T719" s="406">
        <f t="shared" si="164"/>
        <v>0</v>
      </c>
      <c r="U719" s="406">
        <f t="shared" si="164"/>
        <v>0</v>
      </c>
      <c r="V719" s="406">
        <f t="shared" si="164"/>
        <v>0</v>
      </c>
      <c r="W719" s="406">
        <f t="shared" si="164"/>
        <v>0</v>
      </c>
      <c r="X719" s="406">
        <f t="shared" si="164"/>
        <v>0</v>
      </c>
      <c r="Y719" s="406">
        <f t="shared" si="164"/>
        <v>0</v>
      </c>
      <c r="Z719" s="406">
        <f t="shared" si="164"/>
        <v>0</v>
      </c>
      <c r="AA719" s="406">
        <f t="shared" si="164"/>
        <v>0</v>
      </c>
      <c r="AB719" s="416">
        <f t="shared" si="164"/>
        <v>0</v>
      </c>
      <c r="AC719" s="399">
        <f t="shared" si="164"/>
        <v>0</v>
      </c>
      <c r="AD719" s="1015"/>
      <c r="AE719" s="1016"/>
      <c r="AF719" s="1017"/>
    </row>
    <row r="720" spans="1:32" ht="15" customHeight="1" x14ac:dyDescent="0.2">
      <c r="A720" s="11">
        <v>169</v>
      </c>
      <c r="B720" s="271"/>
      <c r="C720" s="272"/>
      <c r="D720" s="272"/>
      <c r="E720" s="272"/>
      <c r="F720" s="1475" t="str">
        <f>'2. CAD NCCF'!F720:L720</f>
        <v>FI issued ABS, high rated</v>
      </c>
      <c r="G720" s="1476"/>
      <c r="H720" s="1476"/>
      <c r="I720" s="1476"/>
      <c r="J720" s="1476"/>
      <c r="K720" s="1476"/>
      <c r="L720" s="1477"/>
      <c r="M720" s="690">
        <v>0</v>
      </c>
      <c r="N720" s="691">
        <v>0</v>
      </c>
      <c r="O720" s="692">
        <v>0</v>
      </c>
      <c r="P720" s="692">
        <v>0</v>
      </c>
      <c r="Q720" s="697">
        <v>0</v>
      </c>
      <c r="R720" s="692">
        <v>0</v>
      </c>
      <c r="S720" s="693">
        <v>0</v>
      </c>
      <c r="T720" s="692">
        <v>0</v>
      </c>
      <c r="U720" s="693">
        <v>0</v>
      </c>
      <c r="V720" s="692">
        <v>0</v>
      </c>
      <c r="W720" s="693">
        <v>0</v>
      </c>
      <c r="X720" s="692">
        <v>0</v>
      </c>
      <c r="Y720" s="693">
        <v>0</v>
      </c>
      <c r="Z720" s="692">
        <v>0</v>
      </c>
      <c r="AA720" s="693">
        <v>0</v>
      </c>
      <c r="AB720" s="698">
        <v>0</v>
      </c>
      <c r="AC720" s="690">
        <v>0</v>
      </c>
      <c r="AD720" s="1015"/>
      <c r="AE720" s="1016"/>
      <c r="AF720" s="1017"/>
    </row>
    <row r="721" spans="1:32" ht="15" customHeight="1" x14ac:dyDescent="0.2">
      <c r="A721" s="11">
        <v>170</v>
      </c>
      <c r="B721" s="271"/>
      <c r="C721" s="272"/>
      <c r="D721" s="272"/>
      <c r="E721" s="272"/>
      <c r="F721" s="1475" t="str">
        <f>'2. CAD NCCF'!F721:L721</f>
        <v>FI issued ABCP, high rated</v>
      </c>
      <c r="G721" s="1476"/>
      <c r="H721" s="1476"/>
      <c r="I721" s="1476"/>
      <c r="J721" s="1476"/>
      <c r="K721" s="1476"/>
      <c r="L721" s="1477"/>
      <c r="M721" s="690">
        <v>0</v>
      </c>
      <c r="N721" s="691">
        <v>0</v>
      </c>
      <c r="O721" s="692">
        <v>0</v>
      </c>
      <c r="P721" s="692">
        <v>0</v>
      </c>
      <c r="Q721" s="697">
        <v>0</v>
      </c>
      <c r="R721" s="692">
        <v>0</v>
      </c>
      <c r="S721" s="693">
        <v>0</v>
      </c>
      <c r="T721" s="692">
        <v>0</v>
      </c>
      <c r="U721" s="693">
        <v>0</v>
      </c>
      <c r="V721" s="692">
        <v>0</v>
      </c>
      <c r="W721" s="693">
        <v>0</v>
      </c>
      <c r="X721" s="692">
        <v>0</v>
      </c>
      <c r="Y721" s="693">
        <v>0</v>
      </c>
      <c r="Z721" s="692">
        <v>0</v>
      </c>
      <c r="AA721" s="693">
        <v>0</v>
      </c>
      <c r="AB721" s="698">
        <v>0</v>
      </c>
      <c r="AC721" s="690">
        <v>0</v>
      </c>
      <c r="AD721" s="1015"/>
      <c r="AE721" s="1016"/>
      <c r="AF721" s="1017"/>
    </row>
    <row r="722" spans="1:32" x14ac:dyDescent="0.2">
      <c r="A722" s="11">
        <v>171</v>
      </c>
      <c r="B722" s="271"/>
      <c r="C722" s="272"/>
      <c r="D722" s="272"/>
      <c r="E722" s="1445" t="str">
        <f>'2. CAD NCCF'!E722:L722</f>
        <v>Non-FI issued ABS and ABCP, medium rated</v>
      </c>
      <c r="F722" s="1446"/>
      <c r="G722" s="1446"/>
      <c r="H722" s="1446"/>
      <c r="I722" s="1446"/>
      <c r="J722" s="1446"/>
      <c r="K722" s="1446"/>
      <c r="L722" s="1447"/>
      <c r="M722" s="399">
        <f>SUBTOTAL(9,M723:M724)</f>
        <v>0</v>
      </c>
      <c r="N722" s="402">
        <f t="shared" ref="N722:AC722" si="165">SUBTOTAL(9,N723:N724)</f>
        <v>0</v>
      </c>
      <c r="O722" s="406">
        <f t="shared" si="165"/>
        <v>0</v>
      </c>
      <c r="P722" s="405">
        <f t="shared" si="165"/>
        <v>0</v>
      </c>
      <c r="Q722" s="407">
        <f t="shared" si="165"/>
        <v>0</v>
      </c>
      <c r="R722" s="406">
        <f t="shared" si="165"/>
        <v>0</v>
      </c>
      <c r="S722" s="406">
        <f t="shared" si="165"/>
        <v>0</v>
      </c>
      <c r="T722" s="406">
        <f t="shared" si="165"/>
        <v>0</v>
      </c>
      <c r="U722" s="406">
        <f t="shared" si="165"/>
        <v>0</v>
      </c>
      <c r="V722" s="406">
        <f t="shared" si="165"/>
        <v>0</v>
      </c>
      <c r="W722" s="406">
        <f t="shared" si="165"/>
        <v>0</v>
      </c>
      <c r="X722" s="406">
        <f t="shared" si="165"/>
        <v>0</v>
      </c>
      <c r="Y722" s="406">
        <f t="shared" si="165"/>
        <v>0</v>
      </c>
      <c r="Z722" s="406">
        <f t="shared" si="165"/>
        <v>0</v>
      </c>
      <c r="AA722" s="406">
        <f t="shared" si="165"/>
        <v>0</v>
      </c>
      <c r="AB722" s="416">
        <f t="shared" si="165"/>
        <v>0</v>
      </c>
      <c r="AC722" s="399">
        <f t="shared" si="165"/>
        <v>0</v>
      </c>
      <c r="AD722" s="1015"/>
      <c r="AE722" s="1016"/>
      <c r="AF722" s="1017"/>
    </row>
    <row r="723" spans="1:32" ht="15" customHeight="1" x14ac:dyDescent="0.2">
      <c r="A723" s="11">
        <v>172</v>
      </c>
      <c r="B723" s="271"/>
      <c r="C723" s="272"/>
      <c r="D723" s="272"/>
      <c r="E723" s="272"/>
      <c r="F723" s="1475" t="str">
        <f>'2. CAD NCCF'!F723:L723</f>
        <v>Non-FI issued ABS, medium rated</v>
      </c>
      <c r="G723" s="1476"/>
      <c r="H723" s="1476"/>
      <c r="I723" s="1476"/>
      <c r="J723" s="1476"/>
      <c r="K723" s="1476"/>
      <c r="L723" s="1477"/>
      <c r="M723" s="690">
        <v>0</v>
      </c>
      <c r="N723" s="691">
        <v>0</v>
      </c>
      <c r="O723" s="692">
        <v>0</v>
      </c>
      <c r="P723" s="692">
        <v>0</v>
      </c>
      <c r="Q723" s="697">
        <v>0</v>
      </c>
      <c r="R723" s="692">
        <v>0</v>
      </c>
      <c r="S723" s="693">
        <v>0</v>
      </c>
      <c r="T723" s="692">
        <v>0</v>
      </c>
      <c r="U723" s="693">
        <v>0</v>
      </c>
      <c r="V723" s="692">
        <v>0</v>
      </c>
      <c r="W723" s="693">
        <v>0</v>
      </c>
      <c r="X723" s="692">
        <v>0</v>
      </c>
      <c r="Y723" s="693">
        <v>0</v>
      </c>
      <c r="Z723" s="692">
        <v>0</v>
      </c>
      <c r="AA723" s="693">
        <v>0</v>
      </c>
      <c r="AB723" s="698">
        <v>0</v>
      </c>
      <c r="AC723" s="690">
        <v>0</v>
      </c>
      <c r="AD723" s="1015"/>
      <c r="AE723" s="1016"/>
      <c r="AF723" s="1017"/>
    </row>
    <row r="724" spans="1:32" ht="15" customHeight="1" x14ac:dyDescent="0.2">
      <c r="A724" s="11">
        <v>173</v>
      </c>
      <c r="B724" s="271"/>
      <c r="C724" s="272"/>
      <c r="D724" s="272"/>
      <c r="E724" s="272"/>
      <c r="F724" s="1475" t="str">
        <f>'2. CAD NCCF'!F724:L724</f>
        <v>Non-FI issued ABCP, medium rated</v>
      </c>
      <c r="G724" s="1476"/>
      <c r="H724" s="1476"/>
      <c r="I724" s="1476"/>
      <c r="J724" s="1476"/>
      <c r="K724" s="1476"/>
      <c r="L724" s="1477"/>
      <c r="M724" s="690">
        <v>0</v>
      </c>
      <c r="N724" s="691">
        <v>0</v>
      </c>
      <c r="O724" s="692">
        <v>0</v>
      </c>
      <c r="P724" s="692">
        <v>0</v>
      </c>
      <c r="Q724" s="697">
        <v>0</v>
      </c>
      <c r="R724" s="692">
        <v>0</v>
      </c>
      <c r="S724" s="693">
        <v>0</v>
      </c>
      <c r="T724" s="692">
        <v>0</v>
      </c>
      <c r="U724" s="693">
        <v>0</v>
      </c>
      <c r="V724" s="692">
        <v>0</v>
      </c>
      <c r="W724" s="693">
        <v>0</v>
      </c>
      <c r="X724" s="692">
        <v>0</v>
      </c>
      <c r="Y724" s="693">
        <v>0</v>
      </c>
      <c r="Z724" s="692">
        <v>0</v>
      </c>
      <c r="AA724" s="693">
        <v>0</v>
      </c>
      <c r="AB724" s="698">
        <v>0</v>
      </c>
      <c r="AC724" s="690">
        <v>0</v>
      </c>
      <c r="AD724" s="1015"/>
      <c r="AE724" s="1016"/>
      <c r="AF724" s="1017"/>
    </row>
    <row r="725" spans="1:32" x14ac:dyDescent="0.2">
      <c r="A725" s="11">
        <v>174</v>
      </c>
      <c r="B725" s="271"/>
      <c r="C725" s="272"/>
      <c r="D725" s="272"/>
      <c r="E725" s="1445" t="str">
        <f>'2. CAD NCCF'!E725:L725</f>
        <v>FI issued ABS and ABCP, medium rated</v>
      </c>
      <c r="F725" s="1446"/>
      <c r="G725" s="1446"/>
      <c r="H725" s="1446"/>
      <c r="I725" s="1446"/>
      <c r="J725" s="1446"/>
      <c r="K725" s="1446"/>
      <c r="L725" s="1447"/>
      <c r="M725" s="399">
        <f>SUBTOTAL(9,M726:M727)</f>
        <v>0</v>
      </c>
      <c r="N725" s="402">
        <f t="shared" ref="N725:AC725" si="166">SUBTOTAL(9,N726:N727)</f>
        <v>0</v>
      </c>
      <c r="O725" s="406">
        <f t="shared" si="166"/>
        <v>0</v>
      </c>
      <c r="P725" s="405">
        <f t="shared" si="166"/>
        <v>0</v>
      </c>
      <c r="Q725" s="407">
        <f t="shared" si="166"/>
        <v>0</v>
      </c>
      <c r="R725" s="406">
        <f t="shared" si="166"/>
        <v>0</v>
      </c>
      <c r="S725" s="406">
        <f t="shared" si="166"/>
        <v>0</v>
      </c>
      <c r="T725" s="406">
        <f t="shared" si="166"/>
        <v>0</v>
      </c>
      <c r="U725" s="406">
        <f t="shared" si="166"/>
        <v>0</v>
      </c>
      <c r="V725" s="406">
        <f t="shared" si="166"/>
        <v>0</v>
      </c>
      <c r="W725" s="406">
        <f t="shared" si="166"/>
        <v>0</v>
      </c>
      <c r="X725" s="406">
        <f t="shared" si="166"/>
        <v>0</v>
      </c>
      <c r="Y725" s="406">
        <f t="shared" si="166"/>
        <v>0</v>
      </c>
      <c r="Z725" s="406">
        <f t="shared" si="166"/>
        <v>0</v>
      </c>
      <c r="AA725" s="406">
        <f t="shared" si="166"/>
        <v>0</v>
      </c>
      <c r="AB725" s="416">
        <f t="shared" si="166"/>
        <v>0</v>
      </c>
      <c r="AC725" s="399">
        <f t="shared" si="166"/>
        <v>0</v>
      </c>
      <c r="AD725" s="1015"/>
      <c r="AE725" s="1016"/>
      <c r="AF725" s="1017"/>
    </row>
    <row r="726" spans="1:32" ht="15" customHeight="1" x14ac:dyDescent="0.2">
      <c r="A726" s="11">
        <v>175</v>
      </c>
      <c r="B726" s="271"/>
      <c r="C726" s="272"/>
      <c r="D726" s="272"/>
      <c r="E726" s="272"/>
      <c r="F726" s="1475" t="str">
        <f>'2. CAD NCCF'!F726:L726</f>
        <v>FI issued ABS, medium rated</v>
      </c>
      <c r="G726" s="1476"/>
      <c r="H726" s="1476"/>
      <c r="I726" s="1476"/>
      <c r="J726" s="1476"/>
      <c r="K726" s="1476"/>
      <c r="L726" s="1477"/>
      <c r="M726" s="690">
        <v>0</v>
      </c>
      <c r="N726" s="691">
        <v>0</v>
      </c>
      <c r="O726" s="692">
        <v>0</v>
      </c>
      <c r="P726" s="692">
        <v>0</v>
      </c>
      <c r="Q726" s="697">
        <v>0</v>
      </c>
      <c r="R726" s="692">
        <v>0</v>
      </c>
      <c r="S726" s="693">
        <v>0</v>
      </c>
      <c r="T726" s="692">
        <v>0</v>
      </c>
      <c r="U726" s="693">
        <v>0</v>
      </c>
      <c r="V726" s="692">
        <v>0</v>
      </c>
      <c r="W726" s="693">
        <v>0</v>
      </c>
      <c r="X726" s="692">
        <v>0</v>
      </c>
      <c r="Y726" s="693">
        <v>0</v>
      </c>
      <c r="Z726" s="692">
        <v>0</v>
      </c>
      <c r="AA726" s="693">
        <v>0</v>
      </c>
      <c r="AB726" s="698">
        <v>0</v>
      </c>
      <c r="AC726" s="690">
        <v>0</v>
      </c>
      <c r="AD726" s="1015"/>
      <c r="AE726" s="1016"/>
      <c r="AF726" s="1017"/>
    </row>
    <row r="727" spans="1:32" ht="15" customHeight="1" x14ac:dyDescent="0.2">
      <c r="A727" s="11">
        <v>176</v>
      </c>
      <c r="B727" s="271"/>
      <c r="C727" s="272"/>
      <c r="D727" s="272"/>
      <c r="E727" s="272"/>
      <c r="F727" s="1475" t="str">
        <f>'2. CAD NCCF'!F727:L727</f>
        <v>FI issued ABCP, medium rated</v>
      </c>
      <c r="G727" s="1476"/>
      <c r="H727" s="1476"/>
      <c r="I727" s="1476"/>
      <c r="J727" s="1476"/>
      <c r="K727" s="1476"/>
      <c r="L727" s="1477"/>
      <c r="M727" s="690">
        <v>0</v>
      </c>
      <c r="N727" s="691">
        <v>0</v>
      </c>
      <c r="O727" s="692">
        <v>0</v>
      </c>
      <c r="P727" s="692">
        <v>0</v>
      </c>
      <c r="Q727" s="697">
        <v>0</v>
      </c>
      <c r="R727" s="692">
        <v>0</v>
      </c>
      <c r="S727" s="693">
        <v>0</v>
      </c>
      <c r="T727" s="692">
        <v>0</v>
      </c>
      <c r="U727" s="693">
        <v>0</v>
      </c>
      <c r="V727" s="692">
        <v>0</v>
      </c>
      <c r="W727" s="693">
        <v>0</v>
      </c>
      <c r="X727" s="692">
        <v>0</v>
      </c>
      <c r="Y727" s="693">
        <v>0</v>
      </c>
      <c r="Z727" s="692">
        <v>0</v>
      </c>
      <c r="AA727" s="693">
        <v>0</v>
      </c>
      <c r="AB727" s="698">
        <v>0</v>
      </c>
      <c r="AC727" s="690">
        <v>0</v>
      </c>
      <c r="AD727" s="1015"/>
      <c r="AE727" s="1016"/>
      <c r="AF727" s="1017"/>
    </row>
    <row r="728" spans="1:32" x14ac:dyDescent="0.2">
      <c r="A728" s="11">
        <v>177</v>
      </c>
      <c r="B728" s="271"/>
      <c r="C728" s="272"/>
      <c r="D728" s="272"/>
      <c r="E728" s="1445" t="str">
        <f>'2. CAD NCCF'!E728:L728</f>
        <v>Non-FI issued ABS and ABCP, low or not rated</v>
      </c>
      <c r="F728" s="1446"/>
      <c r="G728" s="1446"/>
      <c r="H728" s="1446"/>
      <c r="I728" s="1446"/>
      <c r="J728" s="1446"/>
      <c r="K728" s="1446"/>
      <c r="L728" s="1447"/>
      <c r="M728" s="399">
        <f>SUBTOTAL(9,M729:M730)</f>
        <v>0</v>
      </c>
      <c r="N728" s="402">
        <f t="shared" ref="N728:AC728" si="167">SUBTOTAL(9,N729:N730)</f>
        <v>0</v>
      </c>
      <c r="O728" s="406">
        <f t="shared" si="167"/>
        <v>0</v>
      </c>
      <c r="P728" s="405">
        <f t="shared" si="167"/>
        <v>0</v>
      </c>
      <c r="Q728" s="407">
        <f t="shared" si="167"/>
        <v>0</v>
      </c>
      <c r="R728" s="406">
        <f t="shared" si="167"/>
        <v>0</v>
      </c>
      <c r="S728" s="406">
        <f t="shared" si="167"/>
        <v>0</v>
      </c>
      <c r="T728" s="406">
        <f t="shared" si="167"/>
        <v>0</v>
      </c>
      <c r="U728" s="406">
        <f t="shared" si="167"/>
        <v>0</v>
      </c>
      <c r="V728" s="406">
        <f t="shared" si="167"/>
        <v>0</v>
      </c>
      <c r="W728" s="406">
        <f t="shared" si="167"/>
        <v>0</v>
      </c>
      <c r="X728" s="406">
        <f t="shared" si="167"/>
        <v>0</v>
      </c>
      <c r="Y728" s="406">
        <f t="shared" si="167"/>
        <v>0</v>
      </c>
      <c r="Z728" s="406">
        <f t="shared" si="167"/>
        <v>0</v>
      </c>
      <c r="AA728" s="406">
        <f t="shared" si="167"/>
        <v>0</v>
      </c>
      <c r="AB728" s="416">
        <f t="shared" si="167"/>
        <v>0</v>
      </c>
      <c r="AC728" s="399">
        <f t="shared" si="167"/>
        <v>0</v>
      </c>
      <c r="AD728" s="1015"/>
      <c r="AE728" s="1016"/>
      <c r="AF728" s="1017"/>
    </row>
    <row r="729" spans="1:32" ht="15" customHeight="1" x14ac:dyDescent="0.2">
      <c r="A729" s="11">
        <v>178</v>
      </c>
      <c r="B729" s="271"/>
      <c r="C729" s="272"/>
      <c r="D729" s="272"/>
      <c r="E729" s="272"/>
      <c r="F729" s="1475" t="str">
        <f>'2. CAD NCCF'!F729:L729</f>
        <v>Non-FI issued ABS, low or not rated</v>
      </c>
      <c r="G729" s="1476"/>
      <c r="H729" s="1476"/>
      <c r="I729" s="1476"/>
      <c r="J729" s="1476"/>
      <c r="K729" s="1476"/>
      <c r="L729" s="1477"/>
      <c r="M729" s="690">
        <v>0</v>
      </c>
      <c r="N729" s="691">
        <v>0</v>
      </c>
      <c r="O729" s="692">
        <v>0</v>
      </c>
      <c r="P729" s="692">
        <v>0</v>
      </c>
      <c r="Q729" s="697">
        <v>0</v>
      </c>
      <c r="R729" s="692">
        <v>0</v>
      </c>
      <c r="S729" s="693">
        <v>0</v>
      </c>
      <c r="T729" s="692">
        <v>0</v>
      </c>
      <c r="U729" s="693">
        <v>0</v>
      </c>
      <c r="V729" s="692">
        <v>0</v>
      </c>
      <c r="W729" s="693">
        <v>0</v>
      </c>
      <c r="X729" s="692">
        <v>0</v>
      </c>
      <c r="Y729" s="693">
        <v>0</v>
      </c>
      <c r="Z729" s="692">
        <v>0</v>
      </c>
      <c r="AA729" s="693">
        <v>0</v>
      </c>
      <c r="AB729" s="698">
        <v>0</v>
      </c>
      <c r="AC729" s="690">
        <v>0</v>
      </c>
      <c r="AD729" s="1015"/>
      <c r="AE729" s="1016"/>
      <c r="AF729" s="1017"/>
    </row>
    <row r="730" spans="1:32" ht="15" customHeight="1" x14ac:dyDescent="0.2">
      <c r="A730" s="11">
        <v>179</v>
      </c>
      <c r="B730" s="271"/>
      <c r="C730" s="272"/>
      <c r="D730" s="272"/>
      <c r="E730" s="272"/>
      <c r="F730" s="1475" t="str">
        <f>'2. CAD NCCF'!F730:L730</f>
        <v>Non-FI issued ABCP, low or not rated</v>
      </c>
      <c r="G730" s="1476"/>
      <c r="H730" s="1476"/>
      <c r="I730" s="1476"/>
      <c r="J730" s="1476"/>
      <c r="K730" s="1476"/>
      <c r="L730" s="1477"/>
      <c r="M730" s="690">
        <v>0</v>
      </c>
      <c r="N730" s="691">
        <v>0</v>
      </c>
      <c r="O730" s="692">
        <v>0</v>
      </c>
      <c r="P730" s="692">
        <v>0</v>
      </c>
      <c r="Q730" s="697">
        <v>0</v>
      </c>
      <c r="R730" s="692">
        <v>0</v>
      </c>
      <c r="S730" s="693">
        <v>0</v>
      </c>
      <c r="T730" s="692">
        <v>0</v>
      </c>
      <c r="U730" s="693">
        <v>0</v>
      </c>
      <c r="V730" s="692">
        <v>0</v>
      </c>
      <c r="W730" s="693">
        <v>0</v>
      </c>
      <c r="X730" s="692">
        <v>0</v>
      </c>
      <c r="Y730" s="693">
        <v>0</v>
      </c>
      <c r="Z730" s="692">
        <v>0</v>
      </c>
      <c r="AA730" s="693">
        <v>0</v>
      </c>
      <c r="AB730" s="698">
        <v>0</v>
      </c>
      <c r="AC730" s="690">
        <v>0</v>
      </c>
      <c r="AD730" s="1015"/>
      <c r="AE730" s="1016"/>
      <c r="AF730" s="1017"/>
    </row>
    <row r="731" spans="1:32" x14ac:dyDescent="0.2">
      <c r="A731" s="11">
        <v>180</v>
      </c>
      <c r="B731" s="271"/>
      <c r="C731" s="272"/>
      <c r="D731" s="272"/>
      <c r="E731" s="1445" t="str">
        <f>'2. CAD NCCF'!E731:L731</f>
        <v>FI issued ABS and ABCP, low or not rated</v>
      </c>
      <c r="F731" s="1446"/>
      <c r="G731" s="1446"/>
      <c r="H731" s="1446"/>
      <c r="I731" s="1446"/>
      <c r="J731" s="1446"/>
      <c r="K731" s="1446"/>
      <c r="L731" s="1447"/>
      <c r="M731" s="399">
        <f>SUBTOTAL(9,M732:M733)</f>
        <v>0</v>
      </c>
      <c r="N731" s="402">
        <f t="shared" ref="N731:AC731" si="168">SUBTOTAL(9,N732:N733)</f>
        <v>0</v>
      </c>
      <c r="O731" s="406">
        <f t="shared" si="168"/>
        <v>0</v>
      </c>
      <c r="P731" s="405">
        <f t="shared" si="168"/>
        <v>0</v>
      </c>
      <c r="Q731" s="407">
        <f t="shared" si="168"/>
        <v>0</v>
      </c>
      <c r="R731" s="406">
        <f t="shared" si="168"/>
        <v>0</v>
      </c>
      <c r="S731" s="406">
        <f t="shared" si="168"/>
        <v>0</v>
      </c>
      <c r="T731" s="406">
        <f t="shared" si="168"/>
        <v>0</v>
      </c>
      <c r="U731" s="406">
        <f t="shared" si="168"/>
        <v>0</v>
      </c>
      <c r="V731" s="406">
        <f t="shared" si="168"/>
        <v>0</v>
      </c>
      <c r="W731" s="406">
        <f t="shared" si="168"/>
        <v>0</v>
      </c>
      <c r="X731" s="406">
        <f t="shared" si="168"/>
        <v>0</v>
      </c>
      <c r="Y731" s="406">
        <f t="shared" si="168"/>
        <v>0</v>
      </c>
      <c r="Z731" s="406">
        <f t="shared" si="168"/>
        <v>0</v>
      </c>
      <c r="AA731" s="406">
        <f t="shared" si="168"/>
        <v>0</v>
      </c>
      <c r="AB731" s="416">
        <f t="shared" si="168"/>
        <v>0</v>
      </c>
      <c r="AC731" s="399">
        <f t="shared" si="168"/>
        <v>0</v>
      </c>
      <c r="AD731" s="1015"/>
      <c r="AE731" s="1016"/>
      <c r="AF731" s="1017"/>
    </row>
    <row r="732" spans="1:32" ht="15" customHeight="1" x14ac:dyDescent="0.2">
      <c r="A732" s="11">
        <v>181</v>
      </c>
      <c r="B732" s="271"/>
      <c r="C732" s="272"/>
      <c r="D732" s="272"/>
      <c r="E732" s="272"/>
      <c r="F732" s="1475" t="str">
        <f>'2. CAD NCCF'!F732:L732</f>
        <v>FI issued ABS, low or not rated</v>
      </c>
      <c r="G732" s="1476"/>
      <c r="H732" s="1476"/>
      <c r="I732" s="1476"/>
      <c r="J732" s="1476"/>
      <c r="K732" s="1476"/>
      <c r="L732" s="1477"/>
      <c r="M732" s="690">
        <v>0</v>
      </c>
      <c r="N732" s="691">
        <v>0</v>
      </c>
      <c r="O732" s="692">
        <v>0</v>
      </c>
      <c r="P732" s="692">
        <v>0</v>
      </c>
      <c r="Q732" s="697">
        <v>0</v>
      </c>
      <c r="R732" s="692">
        <v>0</v>
      </c>
      <c r="S732" s="693">
        <v>0</v>
      </c>
      <c r="T732" s="692">
        <v>0</v>
      </c>
      <c r="U732" s="693">
        <v>0</v>
      </c>
      <c r="V732" s="692">
        <v>0</v>
      </c>
      <c r="W732" s="693">
        <v>0</v>
      </c>
      <c r="X732" s="692">
        <v>0</v>
      </c>
      <c r="Y732" s="693">
        <v>0</v>
      </c>
      <c r="Z732" s="692">
        <v>0</v>
      </c>
      <c r="AA732" s="693">
        <v>0</v>
      </c>
      <c r="AB732" s="698">
        <v>0</v>
      </c>
      <c r="AC732" s="690">
        <v>0</v>
      </c>
      <c r="AD732" s="1015"/>
      <c r="AE732" s="1016"/>
      <c r="AF732" s="1017"/>
    </row>
    <row r="733" spans="1:32" ht="15" customHeight="1" x14ac:dyDescent="0.2">
      <c r="A733" s="11">
        <v>182</v>
      </c>
      <c r="B733" s="271"/>
      <c r="C733" s="272"/>
      <c r="D733" s="272"/>
      <c r="E733" s="272"/>
      <c r="F733" s="1475" t="str">
        <f>'2. CAD NCCF'!F733:L733</f>
        <v>FI issued ABCP, low or not rated</v>
      </c>
      <c r="G733" s="1476"/>
      <c r="H733" s="1476"/>
      <c r="I733" s="1476"/>
      <c r="J733" s="1476"/>
      <c r="K733" s="1476"/>
      <c r="L733" s="1477"/>
      <c r="M733" s="690">
        <v>0</v>
      </c>
      <c r="N733" s="691">
        <v>0</v>
      </c>
      <c r="O733" s="692">
        <v>0</v>
      </c>
      <c r="P733" s="692">
        <v>0</v>
      </c>
      <c r="Q733" s="697">
        <v>0</v>
      </c>
      <c r="R733" s="692">
        <v>0</v>
      </c>
      <c r="S733" s="693">
        <v>0</v>
      </c>
      <c r="T733" s="692">
        <v>0</v>
      </c>
      <c r="U733" s="693">
        <v>0</v>
      </c>
      <c r="V733" s="692">
        <v>0</v>
      </c>
      <c r="W733" s="693">
        <v>0</v>
      </c>
      <c r="X733" s="692">
        <v>0</v>
      </c>
      <c r="Y733" s="693">
        <v>0</v>
      </c>
      <c r="Z733" s="692">
        <v>0</v>
      </c>
      <c r="AA733" s="693">
        <v>0</v>
      </c>
      <c r="AB733" s="698">
        <v>0</v>
      </c>
      <c r="AC733" s="690">
        <v>0</v>
      </c>
      <c r="AD733" s="1015"/>
      <c r="AE733" s="1016"/>
      <c r="AF733" s="1017"/>
    </row>
    <row r="734" spans="1:32" x14ac:dyDescent="0.2">
      <c r="A734" s="11">
        <v>183</v>
      </c>
      <c r="B734" s="271"/>
      <c r="C734" s="272"/>
      <c r="D734" s="1472" t="str">
        <f>'2. CAD NCCF'!D734:L734</f>
        <v>Equities</v>
      </c>
      <c r="E734" s="1473"/>
      <c r="F734" s="1473"/>
      <c r="G734" s="1473"/>
      <c r="H734" s="1473"/>
      <c r="I734" s="1473"/>
      <c r="J734" s="1473"/>
      <c r="K734" s="1473"/>
      <c r="L734" s="1474"/>
      <c r="M734" s="399">
        <f>SUBTOTAL(9,M735:M737)</f>
        <v>0</v>
      </c>
      <c r="N734" s="402">
        <f t="shared" ref="N734:AC734" si="169">SUBTOTAL(9,N735:N737)</f>
        <v>0</v>
      </c>
      <c r="O734" s="406">
        <f t="shared" si="169"/>
        <v>0</v>
      </c>
      <c r="P734" s="405">
        <f t="shared" si="169"/>
        <v>0</v>
      </c>
      <c r="Q734" s="407">
        <f t="shared" si="169"/>
        <v>0</v>
      </c>
      <c r="R734" s="406">
        <f t="shared" si="169"/>
        <v>0</v>
      </c>
      <c r="S734" s="406">
        <f t="shared" si="169"/>
        <v>0</v>
      </c>
      <c r="T734" s="406">
        <f t="shared" si="169"/>
        <v>0</v>
      </c>
      <c r="U734" s="406">
        <f t="shared" si="169"/>
        <v>0</v>
      </c>
      <c r="V734" s="406">
        <f t="shared" si="169"/>
        <v>0</v>
      </c>
      <c r="W734" s="406">
        <f t="shared" si="169"/>
        <v>0</v>
      </c>
      <c r="X734" s="406">
        <f t="shared" si="169"/>
        <v>0</v>
      </c>
      <c r="Y734" s="406">
        <f t="shared" si="169"/>
        <v>0</v>
      </c>
      <c r="Z734" s="406">
        <f t="shared" si="169"/>
        <v>0</v>
      </c>
      <c r="AA734" s="406">
        <f t="shared" si="169"/>
        <v>0</v>
      </c>
      <c r="AB734" s="416">
        <f t="shared" si="169"/>
        <v>0</v>
      </c>
      <c r="AC734" s="399">
        <f t="shared" si="169"/>
        <v>0</v>
      </c>
      <c r="AD734" s="1015"/>
      <c r="AE734" s="1016"/>
      <c r="AF734" s="1017"/>
    </row>
    <row r="735" spans="1:32" x14ac:dyDescent="0.2">
      <c r="A735" s="11">
        <v>184</v>
      </c>
      <c r="B735" s="271"/>
      <c r="C735" s="272"/>
      <c r="D735" s="272"/>
      <c r="E735" s="272"/>
      <c r="F735" s="1475" t="str">
        <f>'2. CAD NCCF'!F735:L735</f>
        <v>Eligible non-financial common equity shares</v>
      </c>
      <c r="G735" s="1476"/>
      <c r="H735" s="1476"/>
      <c r="I735" s="1476"/>
      <c r="J735" s="1476"/>
      <c r="K735" s="1476"/>
      <c r="L735" s="1477"/>
      <c r="M735" s="690">
        <v>0</v>
      </c>
      <c r="N735" s="691">
        <v>0</v>
      </c>
      <c r="O735" s="692">
        <v>0</v>
      </c>
      <c r="P735" s="692">
        <v>0</v>
      </c>
      <c r="Q735" s="697">
        <v>0</v>
      </c>
      <c r="R735" s="692">
        <v>0</v>
      </c>
      <c r="S735" s="693">
        <v>0</v>
      </c>
      <c r="T735" s="692">
        <v>0</v>
      </c>
      <c r="U735" s="693">
        <v>0</v>
      </c>
      <c r="V735" s="692">
        <v>0</v>
      </c>
      <c r="W735" s="693">
        <v>0</v>
      </c>
      <c r="X735" s="692">
        <v>0</v>
      </c>
      <c r="Y735" s="693">
        <v>0</v>
      </c>
      <c r="Z735" s="692">
        <v>0</v>
      </c>
      <c r="AA735" s="693">
        <v>0</v>
      </c>
      <c r="AB735" s="698">
        <v>0</v>
      </c>
      <c r="AC735" s="690">
        <v>0</v>
      </c>
      <c r="AD735" s="1015"/>
      <c r="AE735" s="1016"/>
      <c r="AF735" s="1017"/>
    </row>
    <row r="736" spans="1:32" ht="15" customHeight="1" x14ac:dyDescent="0.2">
      <c r="A736" s="11">
        <v>185</v>
      </c>
      <c r="B736" s="271"/>
      <c r="C736" s="272"/>
      <c r="D736" s="272"/>
      <c r="E736" s="272"/>
      <c r="F736" s="1475" t="str">
        <f>'2. CAD NCCF'!F736:L736</f>
        <v>Eligible financial common equity</v>
      </c>
      <c r="G736" s="1476"/>
      <c r="H736" s="1476"/>
      <c r="I736" s="1476"/>
      <c r="J736" s="1476"/>
      <c r="K736" s="1476"/>
      <c r="L736" s="1477"/>
      <c r="M736" s="690">
        <v>0</v>
      </c>
      <c r="N736" s="691">
        <v>0</v>
      </c>
      <c r="O736" s="692">
        <v>0</v>
      </c>
      <c r="P736" s="692">
        <v>0</v>
      </c>
      <c r="Q736" s="697">
        <v>0</v>
      </c>
      <c r="R736" s="692">
        <v>0</v>
      </c>
      <c r="S736" s="693">
        <v>0</v>
      </c>
      <c r="T736" s="692">
        <v>0</v>
      </c>
      <c r="U736" s="693">
        <v>0</v>
      </c>
      <c r="V736" s="692">
        <v>0</v>
      </c>
      <c r="W736" s="693">
        <v>0</v>
      </c>
      <c r="X736" s="692">
        <v>0</v>
      </c>
      <c r="Y736" s="693">
        <v>0</v>
      </c>
      <c r="Z736" s="692">
        <v>0</v>
      </c>
      <c r="AA736" s="693">
        <v>0</v>
      </c>
      <c r="AB736" s="698">
        <v>0</v>
      </c>
      <c r="AC736" s="690">
        <v>0</v>
      </c>
      <c r="AD736" s="1015"/>
      <c r="AE736" s="1016"/>
      <c r="AF736" s="1017"/>
    </row>
    <row r="737" spans="1:32" ht="15" customHeight="1" x14ac:dyDescent="0.2">
      <c r="A737" s="11">
        <v>186</v>
      </c>
      <c r="B737" s="271"/>
      <c r="C737" s="272"/>
      <c r="D737" s="272"/>
      <c r="E737" s="272"/>
      <c r="F737" s="1475" t="str">
        <f>'2. CAD NCCF'!F737:L737</f>
        <v>Other equities</v>
      </c>
      <c r="G737" s="1476"/>
      <c r="H737" s="1476"/>
      <c r="I737" s="1476"/>
      <c r="J737" s="1476"/>
      <c r="K737" s="1476"/>
      <c r="L737" s="1477"/>
      <c r="M737" s="690">
        <v>0</v>
      </c>
      <c r="N737" s="691">
        <v>0</v>
      </c>
      <c r="O737" s="692">
        <v>0</v>
      </c>
      <c r="P737" s="692">
        <v>0</v>
      </c>
      <c r="Q737" s="697">
        <v>0</v>
      </c>
      <c r="R737" s="692">
        <v>0</v>
      </c>
      <c r="S737" s="693">
        <v>0</v>
      </c>
      <c r="T737" s="692">
        <v>0</v>
      </c>
      <c r="U737" s="693">
        <v>0</v>
      </c>
      <c r="V737" s="692">
        <v>0</v>
      </c>
      <c r="W737" s="693">
        <v>0</v>
      </c>
      <c r="X737" s="692">
        <v>0</v>
      </c>
      <c r="Y737" s="693">
        <v>0</v>
      </c>
      <c r="Z737" s="692">
        <v>0</v>
      </c>
      <c r="AA737" s="693">
        <v>0</v>
      </c>
      <c r="AB737" s="698">
        <v>0</v>
      </c>
      <c r="AC737" s="690">
        <v>0</v>
      </c>
      <c r="AD737" s="1015"/>
      <c r="AE737" s="1016"/>
      <c r="AF737" s="1017"/>
    </row>
    <row r="738" spans="1:32" x14ac:dyDescent="0.2">
      <c r="A738" s="11">
        <v>187</v>
      </c>
      <c r="B738" s="271"/>
      <c r="C738" s="272"/>
      <c r="D738" s="1472" t="str">
        <f>'2. CAD NCCF'!D738:L738</f>
        <v>FI's own securities - Not eliminated</v>
      </c>
      <c r="E738" s="1473"/>
      <c r="F738" s="1473"/>
      <c r="G738" s="1473"/>
      <c r="H738" s="1473"/>
      <c r="I738" s="1473"/>
      <c r="J738" s="1473"/>
      <c r="K738" s="1473"/>
      <c r="L738" s="1474"/>
      <c r="M738" s="399">
        <f>SUBTOTAL(9,M739:M740)</f>
        <v>0</v>
      </c>
      <c r="N738" s="1205"/>
      <c r="O738" s="1253"/>
      <c r="P738" s="1253"/>
      <c r="Q738" s="1253"/>
      <c r="R738" s="1253"/>
      <c r="S738" s="1253"/>
      <c r="T738" s="1253"/>
      <c r="U738" s="1253"/>
      <c r="V738" s="1253"/>
      <c r="W738" s="1253"/>
      <c r="X738" s="1253"/>
      <c r="Y738" s="1253"/>
      <c r="Z738" s="1253"/>
      <c r="AA738" s="1253"/>
      <c r="AB738" s="1253"/>
      <c r="AC738" s="1253"/>
      <c r="AD738" s="1036"/>
      <c r="AE738" s="1016"/>
      <c r="AF738" s="1017"/>
    </row>
    <row r="739" spans="1:32" x14ac:dyDescent="0.2">
      <c r="A739" s="11">
        <v>188</v>
      </c>
      <c r="B739" s="271"/>
      <c r="C739" s="272"/>
      <c r="D739" s="272"/>
      <c r="E739" s="272"/>
      <c r="F739" s="1501" t="str">
        <f>'2. CAD NCCF'!F739:L739</f>
        <v>FI's own debt not eliminated</v>
      </c>
      <c r="G739" s="1502"/>
      <c r="H739" s="1502"/>
      <c r="I739" s="1502"/>
      <c r="J739" s="1502"/>
      <c r="K739" s="1502"/>
      <c r="L739" s="1503"/>
      <c r="M739" s="690">
        <v>0</v>
      </c>
      <c r="N739" s="1254"/>
      <c r="O739" s="1254"/>
      <c r="P739" s="1254"/>
      <c r="Q739" s="1254"/>
      <c r="R739" s="1254"/>
      <c r="S739" s="1254"/>
      <c r="T739" s="1254"/>
      <c r="U739" s="1254"/>
      <c r="V739" s="1254"/>
      <c r="W739" s="1254"/>
      <c r="X739" s="1254"/>
      <c r="Y739" s="1254"/>
      <c r="Z739" s="1254"/>
      <c r="AA739" s="1254"/>
      <c r="AB739" s="1254"/>
      <c r="AC739" s="1254"/>
      <c r="AD739" s="1036"/>
      <c r="AE739" s="1016"/>
      <c r="AF739" s="1017"/>
    </row>
    <row r="740" spans="1:32" ht="15" customHeight="1" x14ac:dyDescent="0.2">
      <c r="A740" s="11">
        <v>189</v>
      </c>
      <c r="B740" s="518"/>
      <c r="C740" s="519"/>
      <c r="D740" s="519"/>
      <c r="E740" s="520"/>
      <c r="F740" s="1501" t="str">
        <f>'2. CAD NCCF'!F740:L740</f>
        <v>FI's own equity not eliminated</v>
      </c>
      <c r="G740" s="1502"/>
      <c r="H740" s="1502"/>
      <c r="I740" s="1502"/>
      <c r="J740" s="1502"/>
      <c r="K740" s="1502"/>
      <c r="L740" s="1503"/>
      <c r="M740" s="690">
        <v>0</v>
      </c>
      <c r="N740" s="977"/>
      <c r="O740" s="977"/>
      <c r="P740" s="977"/>
      <c r="Q740" s="977"/>
      <c r="R740" s="977"/>
      <c r="S740" s="977"/>
      <c r="T740" s="977"/>
      <c r="U740" s="977"/>
      <c r="V740" s="977"/>
      <c r="W740" s="977"/>
      <c r="X740" s="977"/>
      <c r="Y740" s="977"/>
      <c r="Z740" s="977"/>
      <c r="AA740" s="977"/>
      <c r="AB740" s="977"/>
      <c r="AC740" s="977"/>
      <c r="AD740" s="1036"/>
      <c r="AE740" s="1016"/>
      <c r="AF740" s="1017"/>
    </row>
    <row r="741" spans="1:32" ht="7.5" hidden="1" customHeight="1" x14ac:dyDescent="0.2">
      <c r="A741" s="11"/>
      <c r="B741" s="1661"/>
      <c r="C741" s="1662"/>
      <c r="D741" s="1662"/>
      <c r="E741" s="1662"/>
      <c r="F741" s="1662"/>
      <c r="G741" s="1662"/>
      <c r="H741" s="1662"/>
      <c r="I741" s="1662"/>
      <c r="J741" s="1662"/>
      <c r="K741" s="1662"/>
      <c r="L741" s="1662"/>
      <c r="M741" s="1662"/>
      <c r="N741" s="1662"/>
      <c r="O741" s="1662"/>
      <c r="P741" s="1662"/>
      <c r="Q741" s="1662"/>
      <c r="R741" s="1662"/>
      <c r="S741" s="1662"/>
      <c r="T741" s="1662"/>
      <c r="U741" s="1662"/>
      <c r="V741" s="1662"/>
      <c r="W741" s="1662"/>
      <c r="X741" s="1662"/>
      <c r="Y741" s="1662"/>
      <c r="Z741" s="1662"/>
      <c r="AA741" s="1662"/>
      <c r="AB741" s="1662"/>
      <c r="AC741" s="1662"/>
      <c r="AD741" s="1662"/>
      <c r="AE741" s="1662"/>
      <c r="AF741" s="1663"/>
    </row>
    <row r="742" spans="1:32" ht="22.5" customHeight="1" x14ac:dyDescent="0.2">
      <c r="A742" s="11">
        <v>323</v>
      </c>
      <c r="B742" s="1521" t="str">
        <f>'2. CAD NCCF'!B742:L742</f>
        <v>Cash flows/Outflows from collateral</v>
      </c>
      <c r="C742" s="1522"/>
      <c r="D742" s="1522"/>
      <c r="E742" s="1522"/>
      <c r="F742" s="1522"/>
      <c r="G742" s="1522"/>
      <c r="H742" s="1522"/>
      <c r="I742" s="1522"/>
      <c r="J742" s="1522"/>
      <c r="K742" s="1522"/>
      <c r="L742" s="1522"/>
      <c r="M742" s="453">
        <f>SUBTOTAL(9,M507:M741)</f>
        <v>0</v>
      </c>
      <c r="N742" s="402">
        <f t="shared" ref="N742:AC742" si="170">SUBTOTAL(9,N509:N740)</f>
        <v>0</v>
      </c>
      <c r="O742" s="406">
        <f t="shared" si="170"/>
        <v>0</v>
      </c>
      <c r="P742" s="405">
        <f t="shared" si="170"/>
        <v>0</v>
      </c>
      <c r="Q742" s="407">
        <f t="shared" si="170"/>
        <v>0</v>
      </c>
      <c r="R742" s="406">
        <f t="shared" si="170"/>
        <v>0</v>
      </c>
      <c r="S742" s="406">
        <f t="shared" si="170"/>
        <v>0</v>
      </c>
      <c r="T742" s="406">
        <f t="shared" si="170"/>
        <v>0</v>
      </c>
      <c r="U742" s="406">
        <f t="shared" si="170"/>
        <v>0</v>
      </c>
      <c r="V742" s="406">
        <f t="shared" si="170"/>
        <v>0</v>
      </c>
      <c r="W742" s="406">
        <f t="shared" si="170"/>
        <v>0</v>
      </c>
      <c r="X742" s="406">
        <f t="shared" si="170"/>
        <v>0</v>
      </c>
      <c r="Y742" s="406">
        <f t="shared" si="170"/>
        <v>0</v>
      </c>
      <c r="Z742" s="406">
        <f t="shared" si="170"/>
        <v>0</v>
      </c>
      <c r="AA742" s="406">
        <f t="shared" si="170"/>
        <v>0</v>
      </c>
      <c r="AB742" s="406">
        <f t="shared" si="170"/>
        <v>0</v>
      </c>
      <c r="AC742" s="406">
        <f t="shared" si="170"/>
        <v>0</v>
      </c>
      <c r="AD742" s="1036"/>
      <c r="AE742" s="1016"/>
      <c r="AF742" s="1017"/>
    </row>
    <row r="743" spans="1:32" ht="7.5" customHeight="1" x14ac:dyDescent="0.2">
      <c r="B743" s="1661"/>
      <c r="C743" s="1662"/>
      <c r="D743" s="1662"/>
      <c r="E743" s="1662"/>
      <c r="F743" s="1662"/>
      <c r="G743" s="1662"/>
      <c r="H743" s="1662"/>
      <c r="I743" s="1662"/>
      <c r="J743" s="1662"/>
      <c r="K743" s="1662"/>
      <c r="L743" s="1662"/>
      <c r="M743" s="1662"/>
      <c r="N743" s="1662"/>
      <c r="O743" s="1662"/>
      <c r="P743" s="1662"/>
      <c r="Q743" s="1662"/>
      <c r="R743" s="1662"/>
      <c r="S743" s="1662"/>
      <c r="T743" s="1662"/>
      <c r="U743" s="1662"/>
      <c r="V743" s="1662"/>
      <c r="W743" s="1662"/>
      <c r="X743" s="1662"/>
      <c r="Y743" s="1662"/>
      <c r="Z743" s="1662"/>
      <c r="AA743" s="1662"/>
      <c r="AB743" s="1662"/>
      <c r="AC743" s="1662"/>
      <c r="AD743" s="1662"/>
      <c r="AE743" s="1662"/>
      <c r="AF743" s="1663"/>
    </row>
    <row r="744" spans="1:32" ht="22.5" customHeight="1" outlineLevel="1" x14ac:dyDescent="0.2">
      <c r="A744" s="11">
        <v>325</v>
      </c>
      <c r="B744" s="1521" t="str">
        <f>'2. CAD NCCF'!B744:AF744</f>
        <v>OFF BALANCE SHEET COMMITMENTS</v>
      </c>
      <c r="C744" s="1522"/>
      <c r="D744" s="1522"/>
      <c r="E744" s="1522"/>
      <c r="F744" s="1522"/>
      <c r="G744" s="1522"/>
      <c r="H744" s="1522"/>
      <c r="I744" s="1522"/>
      <c r="J744" s="1522"/>
      <c r="K744" s="1522"/>
      <c r="L744" s="1522"/>
      <c r="M744" s="1522"/>
      <c r="N744" s="1522"/>
      <c r="O744" s="1522"/>
      <c r="P744" s="1522"/>
      <c r="Q744" s="1522"/>
      <c r="R744" s="1522"/>
      <c r="S744" s="1522"/>
      <c r="T744" s="1522"/>
      <c r="U744" s="1522"/>
      <c r="V744" s="1522"/>
      <c r="W744" s="1522"/>
      <c r="X744" s="1522"/>
      <c r="Y744" s="1522"/>
      <c r="Z744" s="1522"/>
      <c r="AA744" s="1522"/>
      <c r="AB744" s="1522"/>
      <c r="AC744" s="1522"/>
      <c r="AD744" s="1522"/>
      <c r="AE744" s="1522"/>
      <c r="AF744" s="1522"/>
    </row>
    <row r="745" spans="1:32" x14ac:dyDescent="0.2">
      <c r="A745" s="11">
        <v>188</v>
      </c>
      <c r="B745" s="271"/>
      <c r="C745" s="272"/>
      <c r="D745" s="272"/>
      <c r="E745" s="272"/>
      <c r="F745" s="1501" t="str">
        <f>'2. CAD NCCF'!F745:L745</f>
        <v>Funding guarantee to subs</v>
      </c>
      <c r="G745" s="1502"/>
      <c r="H745" s="1502"/>
      <c r="I745" s="1502"/>
      <c r="J745" s="1502"/>
      <c r="K745" s="1502"/>
      <c r="L745" s="1503"/>
      <c r="M745" s="690">
        <v>0</v>
      </c>
      <c r="N745" s="1575"/>
      <c r="O745" s="1664"/>
      <c r="P745" s="1664"/>
      <c r="Q745" s="1664"/>
      <c r="R745" s="1664"/>
      <c r="S745" s="1664"/>
      <c r="T745" s="1664"/>
      <c r="U745" s="1664"/>
      <c r="V745" s="1664"/>
      <c r="W745" s="1664"/>
      <c r="X745" s="1664"/>
      <c r="Y745" s="1664"/>
      <c r="Z745" s="1664"/>
      <c r="AA745" s="1664"/>
      <c r="AB745" s="1664"/>
      <c r="AC745" s="1664"/>
      <c r="AD745" s="1036"/>
      <c r="AE745" s="1016"/>
      <c r="AF745" s="1017"/>
    </row>
    <row r="746" spans="1:32" ht="7.5" hidden="1" customHeight="1" x14ac:dyDescent="0.2">
      <c r="A746" s="11"/>
      <c r="B746" s="1661"/>
      <c r="C746" s="1662"/>
      <c r="D746" s="1662"/>
      <c r="E746" s="1662"/>
      <c r="F746" s="1662"/>
      <c r="G746" s="1662"/>
      <c r="H746" s="1662"/>
      <c r="I746" s="1662"/>
      <c r="J746" s="1662"/>
      <c r="K746" s="1662"/>
      <c r="L746" s="1662"/>
      <c r="M746" s="1662"/>
      <c r="N746" s="1662"/>
      <c r="O746" s="1662"/>
      <c r="P746" s="1662"/>
      <c r="Q746" s="1662"/>
      <c r="R746" s="1662"/>
      <c r="S746" s="1662"/>
      <c r="T746" s="1662"/>
      <c r="U746" s="1662"/>
      <c r="V746" s="1662"/>
      <c r="W746" s="1662"/>
      <c r="X746" s="1662"/>
      <c r="Y746" s="1662"/>
      <c r="Z746" s="1662"/>
      <c r="AA746" s="1662"/>
      <c r="AB746" s="1662"/>
      <c r="AC746" s="1662"/>
      <c r="AD746" s="1662"/>
      <c r="AE746" s="1662"/>
      <c r="AF746" s="1663"/>
    </row>
    <row r="747" spans="1:32" x14ac:dyDescent="0.2">
      <c r="A747" s="11">
        <v>187</v>
      </c>
      <c r="B747" s="271"/>
      <c r="C747" s="272"/>
      <c r="D747" s="1472" t="str">
        <f>'2. CAD NCCF'!D747:L747</f>
        <v>Credit facilities</v>
      </c>
      <c r="E747" s="1473"/>
      <c r="F747" s="1473"/>
      <c r="G747" s="1473"/>
      <c r="H747" s="1473"/>
      <c r="I747" s="1473"/>
      <c r="J747" s="1473"/>
      <c r="K747" s="1473"/>
      <c r="L747" s="1474"/>
      <c r="M747" s="399">
        <f>SUBTOTAL(9,M748:M754)</f>
        <v>0</v>
      </c>
      <c r="N747" s="1205"/>
      <c r="O747" s="1253"/>
      <c r="P747" s="1253"/>
      <c r="Q747" s="1253"/>
      <c r="R747" s="1253"/>
      <c r="S747" s="1253"/>
      <c r="T747" s="1253"/>
      <c r="U747" s="1253"/>
      <c r="V747" s="1253"/>
      <c r="W747" s="1253"/>
      <c r="X747" s="1253"/>
      <c r="Y747" s="1253"/>
      <c r="Z747" s="1253"/>
      <c r="AA747" s="1253"/>
      <c r="AB747" s="1253"/>
      <c r="AC747" s="1253"/>
      <c r="AD747" s="1036"/>
      <c r="AE747" s="1016"/>
      <c r="AF747" s="1017"/>
    </row>
    <row r="748" spans="1:32" x14ac:dyDescent="0.2">
      <c r="A748" s="11">
        <v>188</v>
      </c>
      <c r="B748" s="271"/>
      <c r="C748" s="272"/>
      <c r="D748" s="272"/>
      <c r="E748" s="272"/>
      <c r="F748" s="1501" t="str">
        <f>'2. CAD NCCF'!F748:L748</f>
        <v>Uncommitted credit facility - Undrawn portion</v>
      </c>
      <c r="G748" s="1502"/>
      <c r="H748" s="1502"/>
      <c r="I748" s="1502"/>
      <c r="J748" s="1502"/>
      <c r="K748" s="1502"/>
      <c r="L748" s="1503"/>
      <c r="M748" s="690">
        <v>0</v>
      </c>
      <c r="N748" s="1254"/>
      <c r="O748" s="1254"/>
      <c r="P748" s="1254"/>
      <c r="Q748" s="1254"/>
      <c r="R748" s="1254"/>
      <c r="S748" s="1254"/>
      <c r="T748" s="1254"/>
      <c r="U748" s="1254"/>
      <c r="V748" s="1254"/>
      <c r="W748" s="1254"/>
      <c r="X748" s="1254"/>
      <c r="Y748" s="1254"/>
      <c r="Z748" s="1254"/>
      <c r="AA748" s="1254"/>
      <c r="AB748" s="1254"/>
      <c r="AC748" s="1254"/>
      <c r="AD748" s="1036"/>
      <c r="AE748" s="1016"/>
      <c r="AF748" s="1017"/>
    </row>
    <row r="749" spans="1:32" ht="27.75" customHeight="1" x14ac:dyDescent="0.2">
      <c r="A749" s="11">
        <v>189</v>
      </c>
      <c r="B749" s="271"/>
      <c r="C749" s="272"/>
      <c r="D749" s="272"/>
      <c r="E749" s="272"/>
      <c r="F749" s="1501" t="str">
        <f>'2. CAD NCCF'!F749:L749</f>
        <v>Committed credit facility - Undrawn portion ; retail &amp; small business</v>
      </c>
      <c r="G749" s="1502"/>
      <c r="H749" s="1502"/>
      <c r="I749" s="1502"/>
      <c r="J749" s="1502"/>
      <c r="K749" s="1502"/>
      <c r="L749" s="1503"/>
      <c r="M749" s="690">
        <v>0</v>
      </c>
      <c r="N749" s="1254"/>
      <c r="O749" s="1254"/>
      <c r="P749" s="1254"/>
      <c r="Q749" s="1254"/>
      <c r="R749" s="1254"/>
      <c r="S749" s="1254"/>
      <c r="T749" s="1254"/>
      <c r="U749" s="1254"/>
      <c r="V749" s="1254"/>
      <c r="W749" s="1254"/>
      <c r="X749" s="1254"/>
      <c r="Y749" s="1254"/>
      <c r="Z749" s="1254"/>
      <c r="AA749" s="1254"/>
      <c r="AB749" s="1254"/>
      <c r="AC749" s="1254"/>
      <c r="AD749" s="1036"/>
      <c r="AE749" s="1016"/>
      <c r="AF749" s="1017"/>
    </row>
    <row r="750" spans="1:32" ht="27.75" customHeight="1" x14ac:dyDescent="0.2">
      <c r="A750" s="11">
        <v>189</v>
      </c>
      <c r="B750" s="271"/>
      <c r="C750" s="272"/>
      <c r="D750" s="272"/>
      <c r="E750" s="272"/>
      <c r="F750" s="1501" t="str">
        <f>'2. CAD NCCF'!F750:L750</f>
        <v>Committed credit facility - Undrawn portion ; heloc &amp; credit card</v>
      </c>
      <c r="G750" s="1502"/>
      <c r="H750" s="1502"/>
      <c r="I750" s="1502"/>
      <c r="J750" s="1502"/>
      <c r="K750" s="1502"/>
      <c r="L750" s="1503"/>
      <c r="M750" s="690">
        <v>0</v>
      </c>
      <c r="N750" s="1254"/>
      <c r="O750" s="1254"/>
      <c r="P750" s="1254"/>
      <c r="Q750" s="1254"/>
      <c r="R750" s="1254"/>
      <c r="S750" s="1254"/>
      <c r="T750" s="1254"/>
      <c r="U750" s="1254"/>
      <c r="V750" s="1254"/>
      <c r="W750" s="1254"/>
      <c r="X750" s="1254"/>
      <c r="Y750" s="1254"/>
      <c r="Z750" s="1254"/>
      <c r="AA750" s="1254"/>
      <c r="AB750" s="1254"/>
      <c r="AC750" s="1254"/>
      <c r="AD750" s="1036"/>
      <c r="AE750" s="1016"/>
      <c r="AF750" s="1017"/>
    </row>
    <row r="751" spans="1:32" ht="15" customHeight="1" x14ac:dyDescent="0.2">
      <c r="A751" s="11">
        <v>189</v>
      </c>
      <c r="B751" s="271"/>
      <c r="C751" s="272"/>
      <c r="D751" s="272"/>
      <c r="E751" s="272"/>
      <c r="F751" s="1501" t="str">
        <f>'2. CAD NCCF'!F751:L751</f>
        <v>Committed credit facility - Undrawn portion ; FI</v>
      </c>
      <c r="G751" s="1502"/>
      <c r="H751" s="1502"/>
      <c r="I751" s="1502"/>
      <c r="J751" s="1502"/>
      <c r="K751" s="1502"/>
      <c r="L751" s="1503"/>
      <c r="M751" s="690">
        <v>0</v>
      </c>
      <c r="N751" s="1254"/>
      <c r="O751" s="1254"/>
      <c r="P751" s="1254"/>
      <c r="Q751" s="1254"/>
      <c r="R751" s="1254"/>
      <c r="S751" s="1254"/>
      <c r="T751" s="1254"/>
      <c r="U751" s="1254"/>
      <c r="V751" s="1254"/>
      <c r="W751" s="1254"/>
      <c r="X751" s="1254"/>
      <c r="Y751" s="1254"/>
      <c r="Z751" s="1254"/>
      <c r="AA751" s="1254"/>
      <c r="AB751" s="1254"/>
      <c r="AC751" s="1254"/>
      <c r="AD751" s="1036"/>
      <c r="AE751" s="1016"/>
      <c r="AF751" s="1017"/>
    </row>
    <row r="752" spans="1:32" ht="27" customHeight="1" x14ac:dyDescent="0.2">
      <c r="A752" s="11">
        <v>189</v>
      </c>
      <c r="B752" s="271"/>
      <c r="C752" s="272"/>
      <c r="D752" s="272"/>
      <c r="E752" s="272"/>
      <c r="F752" s="1501" t="str">
        <f>'2. CAD NCCF'!F752:L752</f>
        <v>Committed credit facility - Undrawn portion ; non-FI corp, govt, PSE</v>
      </c>
      <c r="G752" s="1502"/>
      <c r="H752" s="1502"/>
      <c r="I752" s="1502"/>
      <c r="J752" s="1502"/>
      <c r="K752" s="1502"/>
      <c r="L752" s="1503"/>
      <c r="M752" s="690">
        <v>0</v>
      </c>
      <c r="N752" s="1254"/>
      <c r="O752" s="1254"/>
      <c r="P752" s="1254"/>
      <c r="Q752" s="1254"/>
      <c r="R752" s="1254"/>
      <c r="S752" s="1254"/>
      <c r="T752" s="1254"/>
      <c r="U752" s="1254"/>
      <c r="V752" s="1254"/>
      <c r="W752" s="1254"/>
      <c r="X752" s="1254"/>
      <c r="Y752" s="1254"/>
      <c r="Z752" s="1254"/>
      <c r="AA752" s="1254"/>
      <c r="AB752" s="1254"/>
      <c r="AC752" s="1254"/>
      <c r="AD752" s="1036"/>
      <c r="AE752" s="1016"/>
      <c r="AF752" s="1017"/>
    </row>
    <row r="753" spans="1:32" ht="15" customHeight="1" x14ac:dyDescent="0.2">
      <c r="A753" s="11">
        <v>189</v>
      </c>
      <c r="B753" s="271"/>
      <c r="C753" s="272"/>
      <c r="D753" s="272"/>
      <c r="E753" s="272"/>
      <c r="F753" s="1501" t="str">
        <f>'2. CAD NCCF'!F753:L753</f>
        <v>Committed credit facility - Undrawn portion ; ABCP and VIEs</v>
      </c>
      <c r="G753" s="1502"/>
      <c r="H753" s="1502"/>
      <c r="I753" s="1502"/>
      <c r="J753" s="1502"/>
      <c r="K753" s="1502"/>
      <c r="L753" s="1503"/>
      <c r="M753" s="690">
        <v>0</v>
      </c>
      <c r="N753" s="1254"/>
      <c r="O753" s="1254"/>
      <c r="P753" s="1254"/>
      <c r="Q753" s="1254"/>
      <c r="R753" s="1254"/>
      <c r="S753" s="1254"/>
      <c r="T753" s="1254"/>
      <c r="U753" s="1254"/>
      <c r="V753" s="1254"/>
      <c r="W753" s="1254"/>
      <c r="X753" s="1254"/>
      <c r="Y753" s="1254"/>
      <c r="Z753" s="1254"/>
      <c r="AA753" s="1254"/>
      <c r="AB753" s="1254"/>
      <c r="AC753" s="1254"/>
      <c r="AD753" s="1036"/>
      <c r="AE753" s="1016"/>
      <c r="AF753" s="1017"/>
    </row>
    <row r="754" spans="1:32" ht="15" customHeight="1" x14ac:dyDescent="0.2">
      <c r="A754" s="11">
        <v>189</v>
      </c>
      <c r="B754" s="271"/>
      <c r="C754" s="272"/>
      <c r="D754" s="272"/>
      <c r="E754" s="272"/>
      <c r="F754" s="1501" t="str">
        <f>'2. CAD NCCF'!F754:L754</f>
        <v>Committed credit facility - Undrawn portion ; other</v>
      </c>
      <c r="G754" s="1502"/>
      <c r="H754" s="1502"/>
      <c r="I754" s="1502"/>
      <c r="J754" s="1502"/>
      <c r="K754" s="1502"/>
      <c r="L754" s="1503"/>
      <c r="M754" s="690">
        <v>0</v>
      </c>
      <c r="N754" s="1254"/>
      <c r="O754" s="1254"/>
      <c r="P754" s="1254"/>
      <c r="Q754" s="1254"/>
      <c r="R754" s="1254"/>
      <c r="S754" s="1254"/>
      <c r="T754" s="1254"/>
      <c r="U754" s="1254"/>
      <c r="V754" s="1254"/>
      <c r="W754" s="1254"/>
      <c r="X754" s="1254"/>
      <c r="Y754" s="1254"/>
      <c r="Z754" s="1254"/>
      <c r="AA754" s="1254"/>
      <c r="AB754" s="1254"/>
      <c r="AC754" s="1254"/>
      <c r="AD754" s="1036"/>
      <c r="AE754" s="1016"/>
      <c r="AF754" s="1017"/>
    </row>
    <row r="755" spans="1:32" x14ac:dyDescent="0.2">
      <c r="A755" s="11">
        <v>187</v>
      </c>
      <c r="B755" s="271"/>
      <c r="C755" s="272"/>
      <c r="D755" s="1472" t="str">
        <f>'2. CAD NCCF'!D755:L755</f>
        <v>Liquidity facilities undrawn</v>
      </c>
      <c r="E755" s="1473"/>
      <c r="F755" s="1473"/>
      <c r="G755" s="1473"/>
      <c r="H755" s="1473"/>
      <c r="I755" s="1473"/>
      <c r="J755" s="1473"/>
      <c r="K755" s="1473"/>
      <c r="L755" s="1474"/>
      <c r="M755" s="399">
        <f>SUBTOTAL(9,M756:M762)</f>
        <v>0</v>
      </c>
      <c r="N755" s="1254"/>
      <c r="O755" s="1254"/>
      <c r="P755" s="1254"/>
      <c r="Q755" s="1254"/>
      <c r="R755" s="1254"/>
      <c r="S755" s="1254"/>
      <c r="T755" s="1254"/>
      <c r="U755" s="1254"/>
      <c r="V755" s="1254"/>
      <c r="W755" s="1254"/>
      <c r="X755" s="1254"/>
      <c r="Y755" s="1254"/>
      <c r="Z755" s="1254"/>
      <c r="AA755" s="1254"/>
      <c r="AB755" s="1254"/>
      <c r="AC755" s="1254"/>
      <c r="AD755" s="1036"/>
      <c r="AE755" s="1016"/>
      <c r="AF755" s="1017"/>
    </row>
    <row r="756" spans="1:32" x14ac:dyDescent="0.2">
      <c r="A756" s="11">
        <v>188</v>
      </c>
      <c r="B756" s="271"/>
      <c r="C756" s="272"/>
      <c r="D756" s="272"/>
      <c r="E756" s="272"/>
      <c r="F756" s="1501" t="str">
        <f>'2. CAD NCCF'!F756:L756</f>
        <v>Uncommitted credit facility - Undrawn portion</v>
      </c>
      <c r="G756" s="1502"/>
      <c r="H756" s="1502"/>
      <c r="I756" s="1502"/>
      <c r="J756" s="1502"/>
      <c r="K756" s="1502"/>
      <c r="L756" s="1503"/>
      <c r="M756" s="690">
        <v>0</v>
      </c>
      <c r="N756" s="1254"/>
      <c r="O756" s="1254"/>
      <c r="P756" s="1254"/>
      <c r="Q756" s="1254"/>
      <c r="R756" s="1254"/>
      <c r="S756" s="1254"/>
      <c r="T756" s="1254"/>
      <c r="U756" s="1254"/>
      <c r="V756" s="1254"/>
      <c r="W756" s="1254"/>
      <c r="X756" s="1254"/>
      <c r="Y756" s="1254"/>
      <c r="Z756" s="1254"/>
      <c r="AA756" s="1254"/>
      <c r="AB756" s="1254"/>
      <c r="AC756" s="1254"/>
      <c r="AD756" s="1036"/>
      <c r="AE756" s="1016"/>
      <c r="AF756" s="1017"/>
    </row>
    <row r="757" spans="1:32" ht="27.75" customHeight="1" x14ac:dyDescent="0.2">
      <c r="A757" s="11">
        <v>189</v>
      </c>
      <c r="B757" s="271"/>
      <c r="C757" s="272"/>
      <c r="D757" s="272"/>
      <c r="E757" s="272"/>
      <c r="F757" s="1501" t="str">
        <f>'2. CAD NCCF'!F757:L757</f>
        <v>Committed credit facility - Undrawn portion ; retail &amp; small business</v>
      </c>
      <c r="G757" s="1502"/>
      <c r="H757" s="1502"/>
      <c r="I757" s="1502"/>
      <c r="J757" s="1502"/>
      <c r="K757" s="1502"/>
      <c r="L757" s="1503"/>
      <c r="M757" s="690">
        <v>0</v>
      </c>
      <c r="N757" s="1254"/>
      <c r="O757" s="1254"/>
      <c r="P757" s="1254"/>
      <c r="Q757" s="1254"/>
      <c r="R757" s="1254"/>
      <c r="S757" s="1254"/>
      <c r="T757" s="1254"/>
      <c r="U757" s="1254"/>
      <c r="V757" s="1254"/>
      <c r="W757" s="1254"/>
      <c r="X757" s="1254"/>
      <c r="Y757" s="1254"/>
      <c r="Z757" s="1254"/>
      <c r="AA757" s="1254"/>
      <c r="AB757" s="1254"/>
      <c r="AC757" s="1254"/>
      <c r="AD757" s="1036"/>
      <c r="AE757" s="1016"/>
      <c r="AF757" s="1017"/>
    </row>
    <row r="758" spans="1:32" ht="27.75" customHeight="1" x14ac:dyDescent="0.2">
      <c r="A758" s="11">
        <v>189</v>
      </c>
      <c r="B758" s="271"/>
      <c r="C758" s="272"/>
      <c r="D758" s="272"/>
      <c r="E758" s="272"/>
      <c r="F758" s="1501" t="str">
        <f>'2. CAD NCCF'!F758:L758</f>
        <v>Committed credit facility - Undrawn portion ; heloc &amp; credit card</v>
      </c>
      <c r="G758" s="1502"/>
      <c r="H758" s="1502"/>
      <c r="I758" s="1502"/>
      <c r="J758" s="1502"/>
      <c r="K758" s="1502"/>
      <c r="L758" s="1503"/>
      <c r="M758" s="690">
        <v>0</v>
      </c>
      <c r="N758" s="1254"/>
      <c r="O758" s="1254"/>
      <c r="P758" s="1254"/>
      <c r="Q758" s="1254"/>
      <c r="R758" s="1254"/>
      <c r="S758" s="1254"/>
      <c r="T758" s="1254"/>
      <c r="U758" s="1254"/>
      <c r="V758" s="1254"/>
      <c r="W758" s="1254"/>
      <c r="X758" s="1254"/>
      <c r="Y758" s="1254"/>
      <c r="Z758" s="1254"/>
      <c r="AA758" s="1254"/>
      <c r="AB758" s="1254"/>
      <c r="AC758" s="1254"/>
      <c r="AD758" s="1036"/>
      <c r="AE758" s="1016"/>
      <c r="AF758" s="1017"/>
    </row>
    <row r="759" spans="1:32" ht="15" customHeight="1" x14ac:dyDescent="0.2">
      <c r="A759" s="11">
        <v>189</v>
      </c>
      <c r="B759" s="271"/>
      <c r="C759" s="272"/>
      <c r="D759" s="272"/>
      <c r="E759" s="272"/>
      <c r="F759" s="1501" t="str">
        <f>'2. CAD NCCF'!F759:L759</f>
        <v>Committed credit facility - Undrawn portion ; FI</v>
      </c>
      <c r="G759" s="1502"/>
      <c r="H759" s="1502"/>
      <c r="I759" s="1502"/>
      <c r="J759" s="1502"/>
      <c r="K759" s="1502"/>
      <c r="L759" s="1503"/>
      <c r="M759" s="690">
        <v>0</v>
      </c>
      <c r="N759" s="1254"/>
      <c r="O759" s="1254"/>
      <c r="P759" s="1254"/>
      <c r="Q759" s="1254"/>
      <c r="R759" s="1254"/>
      <c r="S759" s="1254"/>
      <c r="T759" s="1254"/>
      <c r="U759" s="1254"/>
      <c r="V759" s="1254"/>
      <c r="W759" s="1254"/>
      <c r="X759" s="1254"/>
      <c r="Y759" s="1254"/>
      <c r="Z759" s="1254"/>
      <c r="AA759" s="1254"/>
      <c r="AB759" s="1254"/>
      <c r="AC759" s="1254"/>
      <c r="AD759" s="1036"/>
      <c r="AE759" s="1016"/>
      <c r="AF759" s="1017"/>
    </row>
    <row r="760" spans="1:32" ht="27.75" customHeight="1" x14ac:dyDescent="0.2">
      <c r="A760" s="11">
        <v>189</v>
      </c>
      <c r="B760" s="271"/>
      <c r="C760" s="272"/>
      <c r="D760" s="272"/>
      <c r="E760" s="272"/>
      <c r="F760" s="1501" t="str">
        <f>'2. CAD NCCF'!F760:L760</f>
        <v>Committed credit facility - Undrawn portion ; non-FI corp, govt, PSE</v>
      </c>
      <c r="G760" s="1502"/>
      <c r="H760" s="1502"/>
      <c r="I760" s="1502"/>
      <c r="J760" s="1502"/>
      <c r="K760" s="1502"/>
      <c r="L760" s="1503"/>
      <c r="M760" s="690">
        <v>0</v>
      </c>
      <c r="N760" s="1254"/>
      <c r="O760" s="1254"/>
      <c r="P760" s="1254"/>
      <c r="Q760" s="1254"/>
      <c r="R760" s="1254"/>
      <c r="S760" s="1254"/>
      <c r="T760" s="1254"/>
      <c r="U760" s="1254"/>
      <c r="V760" s="1254"/>
      <c r="W760" s="1254"/>
      <c r="X760" s="1254"/>
      <c r="Y760" s="1254"/>
      <c r="Z760" s="1254"/>
      <c r="AA760" s="1254"/>
      <c r="AB760" s="1254"/>
      <c r="AC760" s="1254"/>
      <c r="AD760" s="1036"/>
      <c r="AE760" s="1016"/>
      <c r="AF760" s="1017"/>
    </row>
    <row r="761" spans="1:32" ht="15" customHeight="1" x14ac:dyDescent="0.2">
      <c r="A761" s="11">
        <v>189</v>
      </c>
      <c r="B761" s="271"/>
      <c r="C761" s="272"/>
      <c r="D761" s="272"/>
      <c r="E761" s="272"/>
      <c r="F761" s="1501" t="str">
        <f>'2. CAD NCCF'!F761:L761</f>
        <v>Committed credit facility - Undrawn portion ; ABCP and VIEs</v>
      </c>
      <c r="G761" s="1502"/>
      <c r="H761" s="1502"/>
      <c r="I761" s="1502"/>
      <c r="J761" s="1502"/>
      <c r="K761" s="1502"/>
      <c r="L761" s="1503"/>
      <c r="M761" s="690">
        <v>0</v>
      </c>
      <c r="N761" s="1254"/>
      <c r="O761" s="1254"/>
      <c r="P761" s="1254"/>
      <c r="Q761" s="1254"/>
      <c r="R761" s="1254"/>
      <c r="S761" s="1254"/>
      <c r="T761" s="1254"/>
      <c r="U761" s="1254"/>
      <c r="V761" s="1254"/>
      <c r="W761" s="1254"/>
      <c r="X761" s="1254"/>
      <c r="Y761" s="1254"/>
      <c r="Z761" s="1254"/>
      <c r="AA761" s="1254"/>
      <c r="AB761" s="1254"/>
      <c r="AC761" s="1254"/>
      <c r="AD761" s="1036"/>
      <c r="AE761" s="1016"/>
      <c r="AF761" s="1017"/>
    </row>
    <row r="762" spans="1:32" ht="15" customHeight="1" x14ac:dyDescent="0.2">
      <c r="A762" s="11">
        <v>189</v>
      </c>
      <c r="B762" s="271"/>
      <c r="C762" s="272"/>
      <c r="D762" s="272"/>
      <c r="E762" s="272"/>
      <c r="F762" s="1501" t="str">
        <f>'2. CAD NCCF'!F762:L762</f>
        <v>Committed credit facility - Undrawn portion ; other</v>
      </c>
      <c r="G762" s="1502"/>
      <c r="H762" s="1502"/>
      <c r="I762" s="1502"/>
      <c r="J762" s="1502"/>
      <c r="K762" s="1502"/>
      <c r="L762" s="1503"/>
      <c r="M762" s="690">
        <v>0</v>
      </c>
      <c r="N762" s="1254"/>
      <c r="O762" s="1254"/>
      <c r="P762" s="1254"/>
      <c r="Q762" s="1254"/>
      <c r="R762" s="1254"/>
      <c r="S762" s="1254"/>
      <c r="T762" s="1254"/>
      <c r="U762" s="1254"/>
      <c r="V762" s="1254"/>
      <c r="W762" s="1254"/>
      <c r="X762" s="1254"/>
      <c r="Y762" s="1254"/>
      <c r="Z762" s="1254"/>
      <c r="AA762" s="1254"/>
      <c r="AB762" s="1254"/>
      <c r="AC762" s="1254"/>
      <c r="AD762" s="1036"/>
      <c r="AE762" s="1016"/>
      <c r="AF762" s="1017"/>
    </row>
    <row r="763" spans="1:32" x14ac:dyDescent="0.2">
      <c r="A763" s="11">
        <v>187</v>
      </c>
      <c r="B763" s="271"/>
      <c r="C763" s="272"/>
      <c r="D763" s="1472" t="str">
        <f>'2. CAD NCCF'!D763:L763</f>
        <v>Liquidity facilities drawn</v>
      </c>
      <c r="E763" s="1473"/>
      <c r="F763" s="1473"/>
      <c r="G763" s="1473"/>
      <c r="H763" s="1473"/>
      <c r="I763" s="1473"/>
      <c r="J763" s="1473"/>
      <c r="K763" s="1473"/>
      <c r="L763" s="1474"/>
      <c r="M763" s="399">
        <f>SUBTOTAL(9,M764:M770)</f>
        <v>0</v>
      </c>
      <c r="N763" s="1254"/>
      <c r="O763" s="1254"/>
      <c r="P763" s="1254"/>
      <c r="Q763" s="1254"/>
      <c r="R763" s="1254"/>
      <c r="S763" s="1254"/>
      <c r="T763" s="1254"/>
      <c r="U763" s="1254"/>
      <c r="V763" s="1254"/>
      <c r="W763" s="1254"/>
      <c r="X763" s="1254"/>
      <c r="Y763" s="1254"/>
      <c r="Z763" s="1254"/>
      <c r="AA763" s="1254"/>
      <c r="AB763" s="1254"/>
      <c r="AC763" s="1254"/>
      <c r="AD763" s="1036"/>
      <c r="AE763" s="1016"/>
      <c r="AF763" s="1017"/>
    </row>
    <row r="764" spans="1:32" x14ac:dyDescent="0.2">
      <c r="A764" s="11">
        <v>188</v>
      </c>
      <c r="B764" s="271"/>
      <c r="C764" s="272"/>
      <c r="D764" s="272"/>
      <c r="E764" s="272"/>
      <c r="F764" s="1501" t="str">
        <f>'2. CAD NCCF'!F764:L764</f>
        <v>Uncommitted credit facility - drawn portion</v>
      </c>
      <c r="G764" s="1502"/>
      <c r="H764" s="1502"/>
      <c r="I764" s="1502"/>
      <c r="J764" s="1502"/>
      <c r="K764" s="1502"/>
      <c r="L764" s="1503"/>
      <c r="M764" s="690">
        <v>0</v>
      </c>
      <c r="N764" s="1254"/>
      <c r="O764" s="1254"/>
      <c r="P764" s="1254"/>
      <c r="Q764" s="1254"/>
      <c r="R764" s="1254"/>
      <c r="S764" s="1254"/>
      <c r="T764" s="1254"/>
      <c r="U764" s="1254"/>
      <c r="V764" s="1254"/>
      <c r="W764" s="1254"/>
      <c r="X764" s="1254"/>
      <c r="Y764" s="1254"/>
      <c r="Z764" s="1254"/>
      <c r="AA764" s="1254"/>
      <c r="AB764" s="1254"/>
      <c r="AC764" s="1254"/>
      <c r="AD764" s="1036"/>
      <c r="AE764" s="1016"/>
      <c r="AF764" s="1017"/>
    </row>
    <row r="765" spans="1:32" ht="27.75" customHeight="1" x14ac:dyDescent="0.2">
      <c r="A765" s="11">
        <v>189</v>
      </c>
      <c r="B765" s="271"/>
      <c r="C765" s="272"/>
      <c r="D765" s="272"/>
      <c r="E765" s="272"/>
      <c r="F765" s="1501" t="str">
        <f>'2. CAD NCCF'!F765:L765</f>
        <v>Committed credit facility - drawn portion ; retail &amp; small business</v>
      </c>
      <c r="G765" s="1502"/>
      <c r="H765" s="1502"/>
      <c r="I765" s="1502"/>
      <c r="J765" s="1502"/>
      <c r="K765" s="1502"/>
      <c r="L765" s="1503"/>
      <c r="M765" s="690">
        <v>0</v>
      </c>
      <c r="N765" s="1254"/>
      <c r="O765" s="1254"/>
      <c r="P765" s="1254"/>
      <c r="Q765" s="1254"/>
      <c r="R765" s="1254"/>
      <c r="S765" s="1254"/>
      <c r="T765" s="1254"/>
      <c r="U765" s="1254"/>
      <c r="V765" s="1254"/>
      <c r="W765" s="1254"/>
      <c r="X765" s="1254"/>
      <c r="Y765" s="1254"/>
      <c r="Z765" s="1254"/>
      <c r="AA765" s="1254"/>
      <c r="AB765" s="1254"/>
      <c r="AC765" s="1254"/>
      <c r="AD765" s="1036"/>
      <c r="AE765" s="1016"/>
      <c r="AF765" s="1017"/>
    </row>
    <row r="766" spans="1:32" ht="27.75" customHeight="1" x14ac:dyDescent="0.2">
      <c r="A766" s="11">
        <v>189</v>
      </c>
      <c r="B766" s="271"/>
      <c r="C766" s="272"/>
      <c r="D766" s="272"/>
      <c r="E766" s="272"/>
      <c r="F766" s="1501" t="str">
        <f>'2. CAD NCCF'!F766:L766</f>
        <v>Committed credit facility - drawn portion ; heloc &amp; credit card</v>
      </c>
      <c r="G766" s="1502"/>
      <c r="H766" s="1502"/>
      <c r="I766" s="1502"/>
      <c r="J766" s="1502"/>
      <c r="K766" s="1502"/>
      <c r="L766" s="1503"/>
      <c r="M766" s="690">
        <v>0</v>
      </c>
      <c r="N766" s="1254"/>
      <c r="O766" s="1254"/>
      <c r="P766" s="1254"/>
      <c r="Q766" s="1254"/>
      <c r="R766" s="1254"/>
      <c r="S766" s="1254"/>
      <c r="T766" s="1254"/>
      <c r="U766" s="1254"/>
      <c r="V766" s="1254"/>
      <c r="W766" s="1254"/>
      <c r="X766" s="1254"/>
      <c r="Y766" s="1254"/>
      <c r="Z766" s="1254"/>
      <c r="AA766" s="1254"/>
      <c r="AB766" s="1254"/>
      <c r="AC766" s="1254"/>
      <c r="AD766" s="1036"/>
      <c r="AE766" s="1016"/>
      <c r="AF766" s="1017"/>
    </row>
    <row r="767" spans="1:32" ht="15" customHeight="1" x14ac:dyDescent="0.2">
      <c r="A767" s="11">
        <v>189</v>
      </c>
      <c r="B767" s="271"/>
      <c r="C767" s="272"/>
      <c r="D767" s="272"/>
      <c r="E767" s="272"/>
      <c r="F767" s="1501" t="str">
        <f>'2. CAD NCCF'!F767:L767</f>
        <v>Committed credit facility - drawn portion ; FI</v>
      </c>
      <c r="G767" s="1502"/>
      <c r="H767" s="1502"/>
      <c r="I767" s="1502"/>
      <c r="J767" s="1502"/>
      <c r="K767" s="1502"/>
      <c r="L767" s="1503"/>
      <c r="M767" s="690">
        <v>0</v>
      </c>
      <c r="N767" s="1254"/>
      <c r="O767" s="1254"/>
      <c r="P767" s="1254"/>
      <c r="Q767" s="1254"/>
      <c r="R767" s="1254"/>
      <c r="S767" s="1254"/>
      <c r="T767" s="1254"/>
      <c r="U767" s="1254"/>
      <c r="V767" s="1254"/>
      <c r="W767" s="1254"/>
      <c r="X767" s="1254"/>
      <c r="Y767" s="1254"/>
      <c r="Z767" s="1254"/>
      <c r="AA767" s="1254"/>
      <c r="AB767" s="1254"/>
      <c r="AC767" s="1254"/>
      <c r="AD767" s="1036"/>
      <c r="AE767" s="1016"/>
      <c r="AF767" s="1017"/>
    </row>
    <row r="768" spans="1:32" ht="27.75" customHeight="1" x14ac:dyDescent="0.2">
      <c r="A768" s="11">
        <v>189</v>
      </c>
      <c r="B768" s="271"/>
      <c r="C768" s="272"/>
      <c r="D768" s="272"/>
      <c r="E768" s="272"/>
      <c r="F768" s="1501" t="str">
        <f>'2. CAD NCCF'!F768:L768</f>
        <v>Committed credit facility - drawn portion ; non-FI corp, govt, PSE</v>
      </c>
      <c r="G768" s="1502"/>
      <c r="H768" s="1502"/>
      <c r="I768" s="1502"/>
      <c r="J768" s="1502"/>
      <c r="K768" s="1502"/>
      <c r="L768" s="1503"/>
      <c r="M768" s="690">
        <v>0</v>
      </c>
      <c r="N768" s="1254"/>
      <c r="O768" s="1254"/>
      <c r="P768" s="1254"/>
      <c r="Q768" s="1254"/>
      <c r="R768" s="1254"/>
      <c r="S768" s="1254"/>
      <c r="T768" s="1254"/>
      <c r="U768" s="1254"/>
      <c r="V768" s="1254"/>
      <c r="W768" s="1254"/>
      <c r="X768" s="1254"/>
      <c r="Y768" s="1254"/>
      <c r="Z768" s="1254"/>
      <c r="AA768" s="1254"/>
      <c r="AB768" s="1254"/>
      <c r="AC768" s="1254"/>
      <c r="AD768" s="1036"/>
      <c r="AE768" s="1016"/>
      <c r="AF768" s="1017"/>
    </row>
    <row r="769" spans="1:85" ht="15" customHeight="1" x14ac:dyDescent="0.2">
      <c r="A769" s="11">
        <v>189</v>
      </c>
      <c r="B769" s="271"/>
      <c r="C769" s="272"/>
      <c r="D769" s="272"/>
      <c r="E769" s="272"/>
      <c r="F769" s="1501" t="str">
        <f>'2. CAD NCCF'!F769:L769</f>
        <v>Committed credit facility - drawn portion ; ABCP and VIEs</v>
      </c>
      <c r="G769" s="1502"/>
      <c r="H769" s="1502"/>
      <c r="I769" s="1502"/>
      <c r="J769" s="1502"/>
      <c r="K769" s="1502"/>
      <c r="L769" s="1503"/>
      <c r="M769" s="690">
        <v>0</v>
      </c>
      <c r="N769" s="1254"/>
      <c r="O769" s="1254"/>
      <c r="P769" s="1254"/>
      <c r="Q769" s="1254"/>
      <c r="R769" s="1254"/>
      <c r="S769" s="1254"/>
      <c r="T769" s="1254"/>
      <c r="U769" s="1254"/>
      <c r="V769" s="1254"/>
      <c r="W769" s="1254"/>
      <c r="X769" s="1254"/>
      <c r="Y769" s="1254"/>
      <c r="Z769" s="1254"/>
      <c r="AA769" s="1254"/>
      <c r="AB769" s="1254"/>
      <c r="AC769" s="1254"/>
      <c r="AD769" s="1036"/>
      <c r="AE769" s="1016"/>
      <c r="AF769" s="1017"/>
    </row>
    <row r="770" spans="1:85" ht="15" customHeight="1" x14ac:dyDescent="0.2">
      <c r="A770" s="11">
        <v>189</v>
      </c>
      <c r="B770" s="518"/>
      <c r="C770" s="519"/>
      <c r="D770" s="519"/>
      <c r="E770" s="520"/>
      <c r="F770" s="1501" t="str">
        <f>'2. CAD NCCF'!F770:L770</f>
        <v>Committed credit facility - drawn portion ; other</v>
      </c>
      <c r="G770" s="1502"/>
      <c r="H770" s="1502"/>
      <c r="I770" s="1502"/>
      <c r="J770" s="1502"/>
      <c r="K770" s="1502"/>
      <c r="L770" s="1503"/>
      <c r="M770" s="690">
        <v>0</v>
      </c>
      <c r="N770" s="977"/>
      <c r="O770" s="977"/>
      <c r="P770" s="977"/>
      <c r="Q770" s="977"/>
      <c r="R770" s="977"/>
      <c r="S770" s="977"/>
      <c r="T770" s="977"/>
      <c r="U770" s="977"/>
      <c r="V770" s="977"/>
      <c r="W770" s="977"/>
      <c r="X770" s="977"/>
      <c r="Y770" s="977"/>
      <c r="Z770" s="977"/>
      <c r="AA770" s="977"/>
      <c r="AB770" s="977"/>
      <c r="AC770" s="977"/>
      <c r="AD770" s="1036"/>
      <c r="AE770" s="1016"/>
      <c r="AF770" s="1017"/>
    </row>
    <row r="771" spans="1:85" ht="7.5" hidden="1" customHeight="1" x14ac:dyDescent="0.2">
      <c r="A771" s="11"/>
      <c r="B771" s="1539"/>
      <c r="C771" s="1540"/>
      <c r="D771" s="1540"/>
      <c r="E771" s="1540"/>
      <c r="F771" s="1540"/>
      <c r="G771" s="1540"/>
      <c r="H771" s="1540"/>
      <c r="I771" s="1540"/>
      <c r="J771" s="1540"/>
      <c r="K771" s="1540"/>
      <c r="L771" s="1540"/>
      <c r="M771" s="1540"/>
      <c r="N771" s="1540"/>
      <c r="O771" s="1540"/>
      <c r="P771" s="1540"/>
      <c r="Q771" s="1540"/>
      <c r="R771" s="1540"/>
      <c r="S771" s="1540"/>
      <c r="T771" s="1540"/>
      <c r="U771" s="1540"/>
      <c r="V771" s="1540"/>
      <c r="W771" s="1540"/>
      <c r="X771" s="1540"/>
      <c r="Y771" s="1540"/>
      <c r="Z771" s="1540"/>
      <c r="AA771" s="1540"/>
      <c r="AB771" s="1540"/>
      <c r="AC771" s="1540"/>
      <c r="AD771" s="1540"/>
      <c r="AE771" s="1540"/>
      <c r="AF771" s="1541"/>
      <c r="AG771" s="326"/>
      <c r="AH771" s="326"/>
      <c r="AI771" s="326"/>
      <c r="AJ771" s="326"/>
      <c r="AK771" s="326"/>
      <c r="AL771" s="326"/>
      <c r="AM771" s="326"/>
      <c r="AN771" s="326"/>
      <c r="AO771" s="326"/>
      <c r="AP771" s="326"/>
      <c r="AQ771" s="326"/>
      <c r="AR771" s="326"/>
      <c r="AS771" s="326"/>
      <c r="AT771" s="326"/>
      <c r="AU771" s="326"/>
      <c r="AV771" s="326"/>
      <c r="AW771" s="326"/>
      <c r="AX771" s="326"/>
      <c r="AY771" s="326"/>
      <c r="AZ771" s="326"/>
      <c r="BA771" s="326"/>
      <c r="BB771" s="326"/>
      <c r="BC771" s="326"/>
      <c r="BD771" s="326"/>
      <c r="BE771" s="326"/>
      <c r="BF771" s="326"/>
      <c r="BG771" s="326"/>
      <c r="BH771" s="326"/>
      <c r="BI771" s="326"/>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row>
    <row r="772" spans="1:85" ht="22.5" customHeight="1" x14ac:dyDescent="0.2">
      <c r="A772" s="11">
        <v>323</v>
      </c>
      <c r="B772" s="1521" t="str">
        <f>'2. CAD NCCF'!B772:L772</f>
        <v>Cash inflows/Outflows from off balance sheet commitments</v>
      </c>
      <c r="C772" s="1522"/>
      <c r="D772" s="1522"/>
      <c r="E772" s="1522"/>
      <c r="F772" s="1522"/>
      <c r="G772" s="1522"/>
      <c r="H772" s="1522"/>
      <c r="I772" s="1522"/>
      <c r="J772" s="1522"/>
      <c r="K772" s="1522"/>
      <c r="L772" s="1522"/>
      <c r="M772" s="399">
        <f>SUBTOTAL(9,M745:M770)</f>
        <v>0</v>
      </c>
      <c r="N772" s="402">
        <f t="shared" ref="N772:AC772" si="171">SUBTOTAL(9,N745:N770)</f>
        <v>0</v>
      </c>
      <c r="O772" s="406">
        <f t="shared" si="171"/>
        <v>0</v>
      </c>
      <c r="P772" s="405">
        <f t="shared" si="171"/>
        <v>0</v>
      </c>
      <c r="Q772" s="407">
        <f t="shared" si="171"/>
        <v>0</v>
      </c>
      <c r="R772" s="406">
        <f t="shared" si="171"/>
        <v>0</v>
      </c>
      <c r="S772" s="405">
        <f t="shared" si="171"/>
        <v>0</v>
      </c>
      <c r="T772" s="406">
        <f t="shared" si="171"/>
        <v>0</v>
      </c>
      <c r="U772" s="405">
        <f t="shared" si="171"/>
        <v>0</v>
      </c>
      <c r="V772" s="406">
        <f t="shared" si="171"/>
        <v>0</v>
      </c>
      <c r="W772" s="405">
        <f t="shared" si="171"/>
        <v>0</v>
      </c>
      <c r="X772" s="406">
        <f t="shared" si="171"/>
        <v>0</v>
      </c>
      <c r="Y772" s="405">
        <f t="shared" si="171"/>
        <v>0</v>
      </c>
      <c r="Z772" s="406">
        <f t="shared" si="171"/>
        <v>0</v>
      </c>
      <c r="AA772" s="405">
        <f t="shared" si="171"/>
        <v>0</v>
      </c>
      <c r="AB772" s="416">
        <f t="shared" si="171"/>
        <v>0</v>
      </c>
      <c r="AC772" s="399">
        <f t="shared" si="171"/>
        <v>0</v>
      </c>
      <c r="AD772" s="1665"/>
      <c r="AE772" s="1666"/>
      <c r="AF772" s="1667"/>
      <c r="AG772" s="326"/>
      <c r="AH772" s="326"/>
      <c r="AI772" s="326"/>
      <c r="AJ772" s="326"/>
      <c r="AK772" s="326"/>
      <c r="AL772" s="326"/>
      <c r="AM772" s="326"/>
      <c r="AN772" s="326"/>
      <c r="AO772" s="326"/>
      <c r="AP772" s="326"/>
      <c r="AQ772" s="326"/>
      <c r="AR772" s="326"/>
      <c r="AS772" s="326"/>
      <c r="AT772" s="326"/>
      <c r="AU772" s="326"/>
      <c r="AV772" s="326"/>
      <c r="AW772" s="326"/>
      <c r="AX772" s="326"/>
      <c r="AY772" s="326"/>
      <c r="AZ772" s="326"/>
      <c r="BA772" s="326"/>
      <c r="BB772" s="326"/>
      <c r="BC772" s="326"/>
      <c r="BD772" s="326"/>
      <c r="BE772" s="326"/>
      <c r="BF772" s="326"/>
      <c r="BG772" s="326"/>
      <c r="BH772" s="326"/>
      <c r="BI772" s="326"/>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row>
    <row r="773" spans="1:85" s="10" customFormat="1" hidden="1" x14ac:dyDescent="0.2">
      <c r="A773" s="9"/>
      <c r="B773" s="1688"/>
      <c r="C773" s="1689"/>
      <c r="D773" s="1689"/>
      <c r="E773" s="1689"/>
      <c r="F773" s="1689"/>
      <c r="G773" s="1689"/>
      <c r="H773" s="1689"/>
      <c r="I773" s="1689"/>
      <c r="J773" s="1689"/>
      <c r="K773" s="1689"/>
      <c r="L773" s="1689"/>
      <c r="M773" s="1689"/>
      <c r="N773" s="1689"/>
      <c r="O773" s="1689"/>
      <c r="P773" s="1689"/>
      <c r="Q773" s="1689"/>
      <c r="R773" s="1689"/>
      <c r="S773" s="1689"/>
      <c r="T773" s="1689"/>
      <c r="U773" s="1689"/>
      <c r="V773" s="1689"/>
      <c r="W773" s="1689"/>
      <c r="X773" s="1689"/>
      <c r="Y773" s="1689"/>
      <c r="Z773" s="1689"/>
      <c r="AA773" s="1689"/>
      <c r="AB773" s="1689"/>
      <c r="AC773" s="1689"/>
      <c r="AD773" s="1689"/>
      <c r="AE773" s="1689"/>
      <c r="AF773" s="1690"/>
      <c r="AG773" s="326"/>
      <c r="AH773" s="326"/>
      <c r="AI773" s="326"/>
      <c r="AJ773" s="326"/>
      <c r="AK773" s="326"/>
      <c r="AL773" s="326"/>
      <c r="AM773" s="326"/>
      <c r="AN773" s="326"/>
      <c r="AO773" s="326"/>
      <c r="AP773" s="326"/>
      <c r="AQ773" s="326"/>
      <c r="AR773" s="326"/>
      <c r="AS773" s="326"/>
      <c r="AT773" s="326"/>
      <c r="AU773" s="326"/>
      <c r="AV773" s="326"/>
      <c r="AW773" s="326"/>
      <c r="AX773" s="326"/>
      <c r="AY773" s="326"/>
      <c r="AZ773" s="326"/>
      <c r="BA773" s="326"/>
      <c r="BB773" s="326"/>
      <c r="BC773" s="326"/>
      <c r="BD773" s="326"/>
      <c r="BE773" s="326"/>
      <c r="BF773" s="326"/>
      <c r="BG773" s="326"/>
      <c r="BH773" s="326"/>
      <c r="BI773" s="326"/>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row>
    <row r="774" spans="1:85" s="10" customFormat="1" hidden="1" x14ac:dyDescent="0.2">
      <c r="A774" s="9"/>
      <c r="B774" s="1691"/>
      <c r="C774" s="1692"/>
      <c r="D774" s="1692"/>
      <c r="E774" s="1692"/>
      <c r="F774" s="1692"/>
      <c r="G774" s="1692"/>
      <c r="H774" s="1692"/>
      <c r="I774" s="1692"/>
      <c r="J774" s="1692"/>
      <c r="K774" s="1692"/>
      <c r="L774" s="1692"/>
      <c r="M774" s="1692"/>
      <c r="N774" s="1692"/>
      <c r="O774" s="1692"/>
      <c r="P774" s="1692"/>
      <c r="Q774" s="1692"/>
      <c r="R774" s="1692"/>
      <c r="S774" s="1692"/>
      <c r="T774" s="1692"/>
      <c r="U774" s="1692"/>
      <c r="V774" s="1692"/>
      <c r="W774" s="1692"/>
      <c r="X774" s="1692"/>
      <c r="Y774" s="1692"/>
      <c r="Z774" s="1692"/>
      <c r="AA774" s="1692"/>
      <c r="AB774" s="1692"/>
      <c r="AC774" s="1692"/>
      <c r="AD774" s="1692"/>
      <c r="AE774" s="1692"/>
      <c r="AF774" s="1693"/>
      <c r="AG774" s="326"/>
      <c r="AH774" s="326"/>
      <c r="AI774" s="326"/>
      <c r="AJ774" s="326"/>
      <c r="AK774" s="326"/>
      <c r="AL774" s="326"/>
      <c r="AM774" s="326"/>
      <c r="AN774" s="326"/>
      <c r="AO774" s="326"/>
      <c r="AP774" s="326"/>
      <c r="AQ774" s="326"/>
      <c r="AR774" s="326"/>
      <c r="AS774" s="326"/>
      <c r="AT774" s="326"/>
      <c r="AU774" s="326"/>
      <c r="AV774" s="326"/>
      <c r="AW774" s="326"/>
      <c r="AX774" s="326"/>
      <c r="AY774" s="326"/>
      <c r="AZ774" s="326"/>
      <c r="BA774" s="326"/>
      <c r="BB774" s="326"/>
      <c r="BC774" s="326"/>
      <c r="BD774" s="326"/>
      <c r="BE774" s="326"/>
      <c r="BF774" s="326"/>
      <c r="BG774" s="326"/>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row>
    <row r="775" spans="1:85" s="10" customFormat="1" hidden="1" x14ac:dyDescent="0.2">
      <c r="A775" s="9"/>
      <c r="B775" s="1694" t="s">
        <v>321</v>
      </c>
      <c r="C775" s="1695"/>
      <c r="D775" s="1695"/>
      <c r="E775" s="1695"/>
      <c r="F775" s="1695"/>
      <c r="G775" s="1695"/>
      <c r="H775" s="1695"/>
      <c r="I775" s="1695"/>
      <c r="J775" s="1695"/>
      <c r="K775" s="1695"/>
      <c r="L775" s="1695"/>
      <c r="M775" s="1695"/>
      <c r="N775" s="1695"/>
      <c r="O775" s="1695"/>
      <c r="P775" s="1695"/>
      <c r="Q775" s="1695"/>
      <c r="R775" s="1695"/>
      <c r="S775" s="1695"/>
      <c r="T775" s="1695"/>
      <c r="U775" s="1695"/>
      <c r="V775" s="1695"/>
      <c r="W775" s="1695"/>
      <c r="X775" s="1695"/>
      <c r="Y775" s="1695"/>
      <c r="Z775" s="1695"/>
      <c r="AA775" s="1695"/>
      <c r="AB775" s="1695"/>
      <c r="AC775" s="1695"/>
      <c r="AD775" s="1695"/>
      <c r="AE775" s="1695"/>
      <c r="AF775" s="1696"/>
      <c r="AG775" s="326"/>
      <c r="AH775" s="326"/>
      <c r="AI775" s="326"/>
      <c r="AJ775" s="326"/>
      <c r="AK775" s="326"/>
      <c r="AL775" s="326"/>
      <c r="AM775" s="326"/>
      <c r="AN775" s="326"/>
      <c r="AO775" s="326"/>
      <c r="AP775" s="326"/>
      <c r="AQ775" s="326"/>
      <c r="AR775" s="326"/>
      <c r="AS775" s="326"/>
      <c r="AT775" s="326"/>
      <c r="AU775" s="326"/>
      <c r="AV775" s="326"/>
      <c r="AW775" s="326"/>
      <c r="AX775" s="326"/>
      <c r="AY775" s="326"/>
      <c r="AZ775" s="326"/>
      <c r="BA775" s="326"/>
      <c r="BB775" s="326"/>
      <c r="BC775" s="326"/>
      <c r="BD775" s="326"/>
      <c r="BE775" s="326"/>
      <c r="BF775" s="326"/>
      <c r="BG775" s="326"/>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row>
    <row r="776" spans="1:85" s="10" customFormat="1" x14ac:dyDescent="0.2">
      <c r="A776" s="9"/>
      <c r="B776" s="1697"/>
      <c r="C776" s="1698"/>
      <c r="D776" s="1698"/>
      <c r="E776" s="1698"/>
      <c r="F776" s="1698"/>
      <c r="G776" s="1698"/>
      <c r="H776" s="1698"/>
      <c r="I776" s="1698"/>
      <c r="J776" s="1698"/>
      <c r="K776" s="1698"/>
      <c r="L776" s="1698"/>
      <c r="M776" s="1698"/>
      <c r="N776" s="1698"/>
      <c r="O776" s="1698"/>
      <c r="P776" s="1698"/>
      <c r="Q776" s="1698"/>
      <c r="R776" s="1698"/>
      <c r="S776" s="1698"/>
      <c r="T776" s="1698"/>
      <c r="U776" s="1698"/>
      <c r="V776" s="1698"/>
      <c r="W776" s="1698"/>
      <c r="X776" s="1698"/>
      <c r="Y776" s="1698"/>
      <c r="Z776" s="1698"/>
      <c r="AA776" s="1698"/>
      <c r="AB776" s="1698"/>
      <c r="AC776" s="1698"/>
      <c r="AD776" s="1698"/>
      <c r="AE776" s="1698"/>
      <c r="AF776" s="1699"/>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2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row>
    <row r="777" spans="1:85" ht="22.5" customHeight="1" outlineLevel="1" x14ac:dyDescent="0.2">
      <c r="B777" s="1700"/>
      <c r="C777" s="1701"/>
      <c r="D777" s="1701"/>
      <c r="E777" s="1701"/>
      <c r="F777" s="1701"/>
      <c r="G777" s="1701"/>
      <c r="H777" s="1701"/>
      <c r="I777" s="1701"/>
      <c r="J777" s="1701"/>
      <c r="K777" s="1701"/>
      <c r="L777" s="1701"/>
      <c r="M777" s="1701"/>
      <c r="N777" s="1701"/>
      <c r="O777" s="1701"/>
      <c r="P777" s="1701"/>
      <c r="Q777" s="1701"/>
      <c r="R777" s="1701"/>
      <c r="S777" s="1701"/>
      <c r="T777" s="1701"/>
      <c r="U777" s="1701"/>
      <c r="V777" s="1701"/>
      <c r="W777" s="1701"/>
      <c r="X777" s="1701"/>
      <c r="Y777" s="1701"/>
      <c r="Z777" s="1701"/>
      <c r="AA777" s="1701"/>
      <c r="AB777" s="1701"/>
      <c r="AC777" s="1701"/>
      <c r="AD777" s="1701"/>
      <c r="AE777" s="1701"/>
      <c r="AF777" s="1702"/>
      <c r="AG777" s="326"/>
      <c r="AH777" s="326"/>
      <c r="AI777" s="326"/>
      <c r="AJ777" s="326"/>
      <c r="AK777" s="326"/>
      <c r="AL777" s="326"/>
      <c r="AM777" s="326"/>
      <c r="AN777" s="326"/>
      <c r="AO777" s="326"/>
      <c r="AP777" s="326"/>
      <c r="AQ777" s="326"/>
      <c r="AR777" s="326"/>
      <c r="AS777" s="326"/>
      <c r="AT777" s="326"/>
      <c r="AU777" s="326"/>
      <c r="AV777" s="326"/>
      <c r="AW777" s="326"/>
      <c r="AX777" s="326"/>
      <c r="AY777" s="326"/>
      <c r="AZ777" s="326"/>
      <c r="BA777" s="326"/>
      <c r="BB777" s="326"/>
      <c r="BC777" s="326"/>
      <c r="BD777" s="326"/>
      <c r="BE777" s="326"/>
      <c r="BF777" s="326"/>
      <c r="BG777" s="326"/>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row>
    <row r="778" spans="1:85" s="12" customFormat="1" ht="7.5" hidden="1" customHeight="1" outlineLevel="2" x14ac:dyDescent="0.2">
      <c r="B778" s="335"/>
      <c r="C778" s="336"/>
      <c r="D778" s="336"/>
      <c r="E778" s="336"/>
      <c r="F778" s="337"/>
      <c r="G778" s="337"/>
      <c r="H778" s="337"/>
      <c r="I778" s="337"/>
      <c r="J778" s="337"/>
      <c r="K778" s="337"/>
      <c r="L778" s="337"/>
      <c r="M778" s="336"/>
      <c r="N778" s="336"/>
      <c r="O778" s="336"/>
      <c r="P778" s="336"/>
      <c r="Q778" s="336"/>
      <c r="R778" s="336"/>
      <c r="S778" s="336"/>
      <c r="T778" s="336"/>
      <c r="U778" s="336"/>
      <c r="V778" s="336"/>
      <c r="W778" s="336"/>
      <c r="X778" s="336"/>
      <c r="Y778" s="336"/>
      <c r="Z778" s="336"/>
      <c r="AA778" s="336"/>
      <c r="AB778" s="336"/>
      <c r="AC778" s="338"/>
      <c r="AD778" s="338"/>
      <c r="AE778" s="338"/>
      <c r="AF778" s="339"/>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F778" s="326"/>
      <c r="BG778" s="32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row>
    <row r="779" spans="1:85" ht="22.5" hidden="1" customHeight="1" outlineLevel="2" x14ac:dyDescent="0.2">
      <c r="B779" s="1647" t="s">
        <v>0</v>
      </c>
      <c r="C779" s="1648"/>
      <c r="D779" s="1648"/>
      <c r="E779" s="1648"/>
      <c r="F779" s="1648"/>
      <c r="G779" s="1648"/>
      <c r="H779" s="1648"/>
      <c r="I779" s="1648"/>
      <c r="J779" s="1648"/>
      <c r="K779" s="1648"/>
      <c r="L779" s="1648"/>
      <c r="M779" s="1648"/>
      <c r="N779" s="1648"/>
      <c r="O779" s="1648"/>
      <c r="P779" s="1648"/>
      <c r="Q779" s="1648"/>
      <c r="R779" s="1648"/>
      <c r="S779" s="1648"/>
      <c r="T779" s="1648"/>
      <c r="U779" s="1648"/>
      <c r="V779" s="1648"/>
      <c r="W779" s="1648"/>
      <c r="X779" s="1648"/>
      <c r="Y779" s="1648"/>
      <c r="Z779" s="1648"/>
      <c r="AA779" s="1648"/>
      <c r="AB779" s="1648"/>
      <c r="AC779" s="1648"/>
      <c r="AD779" s="1648"/>
      <c r="AE779" s="1648"/>
      <c r="AF779" s="1649"/>
    </row>
    <row r="780" spans="1:85" ht="22.5" hidden="1" customHeight="1" outlineLevel="2" x14ac:dyDescent="0.2">
      <c r="A780" s="11">
        <v>100</v>
      </c>
      <c r="B780" s="1645" t="s">
        <v>1</v>
      </c>
      <c r="C780" s="1646"/>
      <c r="D780" s="1646"/>
      <c r="E780" s="1646"/>
      <c r="F780" s="1681">
        <f>F4</f>
        <v>0</v>
      </c>
      <c r="G780" s="1682"/>
      <c r="H780" s="1682"/>
      <c r="I780" s="1682"/>
      <c r="J780" s="1682"/>
      <c r="K780" s="1682"/>
      <c r="L780" s="1683"/>
      <c r="M780" s="1684" t="s">
        <v>13</v>
      </c>
      <c r="N780" s="1685"/>
      <c r="O780" s="1685"/>
      <c r="P780" s="1685"/>
      <c r="Q780" s="1685"/>
      <c r="R780" s="1685"/>
      <c r="S780" s="1685"/>
      <c r="T780" s="1685"/>
      <c r="U780" s="1685"/>
      <c r="V780" s="1685"/>
      <c r="W780" s="1685"/>
      <c r="X780" s="1685"/>
      <c r="Y780" s="1685"/>
      <c r="Z780" s="1685"/>
      <c r="AA780" s="1685"/>
      <c r="AB780" s="1685"/>
      <c r="AC780" s="1685"/>
      <c r="AD780" s="1686"/>
      <c r="AE780" s="1686"/>
      <c r="AF780" s="1687"/>
    </row>
    <row r="781" spans="1:85" ht="25.5" hidden="1" customHeight="1" outlineLevel="2" x14ac:dyDescent="0.2">
      <c r="A781" s="11">
        <v>101</v>
      </c>
      <c r="B781" s="1640" t="s">
        <v>63</v>
      </c>
      <c r="C781" s="1043"/>
      <c r="D781" s="1043"/>
      <c r="E781" s="1043"/>
      <c r="F781" s="1562">
        <f>F5</f>
        <v>0</v>
      </c>
      <c r="G781" s="1563"/>
      <c r="H781" s="1563"/>
      <c r="I781" s="1563"/>
      <c r="J781" s="1563"/>
      <c r="K781" s="1563"/>
      <c r="L781" s="1564"/>
      <c r="M781" s="1641" t="s">
        <v>24</v>
      </c>
      <c r="N781" s="595">
        <f>N5</f>
        <v>7</v>
      </c>
      <c r="O781" s="8">
        <f t="shared" ref="O781:AB781" si="172">O5</f>
        <v>14</v>
      </c>
      <c r="P781" s="8">
        <f t="shared" si="172"/>
        <v>21</v>
      </c>
      <c r="Q781" s="596">
        <f t="shared" si="172"/>
        <v>31</v>
      </c>
      <c r="R781" s="594">
        <f t="shared" si="172"/>
        <v>60</v>
      </c>
      <c r="S781" s="8">
        <f t="shared" si="172"/>
        <v>89</v>
      </c>
      <c r="T781" s="8">
        <f t="shared" si="172"/>
        <v>120</v>
      </c>
      <c r="U781" s="8">
        <f t="shared" si="172"/>
        <v>150</v>
      </c>
      <c r="V781" s="8">
        <f t="shared" si="172"/>
        <v>181</v>
      </c>
      <c r="W781" s="8">
        <f t="shared" si="172"/>
        <v>211</v>
      </c>
      <c r="X781" s="8">
        <f t="shared" si="172"/>
        <v>242</v>
      </c>
      <c r="Y781" s="8">
        <f t="shared" si="172"/>
        <v>273</v>
      </c>
      <c r="Z781" s="8">
        <f t="shared" si="172"/>
        <v>303</v>
      </c>
      <c r="AA781" s="8">
        <f t="shared" si="172"/>
        <v>334</v>
      </c>
      <c r="AB781" s="8">
        <f t="shared" si="172"/>
        <v>364</v>
      </c>
      <c r="AC781" s="1641" t="s">
        <v>3</v>
      </c>
      <c r="AD781" s="1633"/>
      <c r="AE781" s="1634"/>
      <c r="AF781" s="1634"/>
    </row>
    <row r="782" spans="1:85" ht="30" hidden="1" customHeight="1" outlineLevel="2" x14ac:dyDescent="0.2">
      <c r="A782" s="11">
        <v>102</v>
      </c>
      <c r="B782" s="1637" t="s">
        <v>2</v>
      </c>
      <c r="C782" s="1638"/>
      <c r="D782" s="1638"/>
      <c r="E782" s="1638"/>
      <c r="F782" s="1638"/>
      <c r="G782" s="1638"/>
      <c r="H782" s="1638"/>
      <c r="I782" s="1638"/>
      <c r="J782" s="1638"/>
      <c r="K782" s="1638"/>
      <c r="L782" s="1639"/>
      <c r="M782" s="1642"/>
      <c r="N782" s="591" t="str">
        <f>N6</f>
        <v>7 
(Week 1)</v>
      </c>
      <c r="O782" s="345" t="str">
        <f t="shared" ref="O782:AB782" si="173">O6</f>
        <v>14 
(Week 2)</v>
      </c>
      <c r="P782" s="345" t="str">
        <f t="shared" si="173"/>
        <v>21 
(Week 3)</v>
      </c>
      <c r="Q782" s="346" t="str">
        <f t="shared" si="173"/>
        <v>31 
(Week 4)</v>
      </c>
      <c r="R782" s="347" t="str">
        <f t="shared" si="173"/>
        <v>60
(Month 2)</v>
      </c>
      <c r="S782" s="345" t="str">
        <f t="shared" si="173"/>
        <v>89
(Month 3)</v>
      </c>
      <c r="T782" s="345" t="str">
        <f t="shared" si="173"/>
        <v>120
(Month 4)</v>
      </c>
      <c r="U782" s="345" t="str">
        <f t="shared" si="173"/>
        <v>150
(Month 5)</v>
      </c>
      <c r="V782" s="345" t="str">
        <f t="shared" si="173"/>
        <v>181
(Month 6)</v>
      </c>
      <c r="W782" s="345" t="str">
        <f t="shared" si="173"/>
        <v>211
(Month 7)</v>
      </c>
      <c r="X782" s="345" t="str">
        <f t="shared" si="173"/>
        <v>242
(Month 8)</v>
      </c>
      <c r="Y782" s="345" t="str">
        <f t="shared" si="173"/>
        <v>273
(Month 9)</v>
      </c>
      <c r="Z782" s="345" t="str">
        <f t="shared" si="173"/>
        <v>303
(Month 10)</v>
      </c>
      <c r="AA782" s="345" t="str">
        <f t="shared" si="173"/>
        <v>334
(Month 11)</v>
      </c>
      <c r="AB782" s="345" t="str">
        <f t="shared" si="173"/>
        <v>364
(Month 12)</v>
      </c>
      <c r="AC782" s="1642"/>
      <c r="AD782" s="1635"/>
      <c r="AE782" s="1636"/>
      <c r="AF782" s="1636"/>
    </row>
    <row r="783" spans="1:85" ht="22.5" customHeight="1" outlineLevel="1" collapsed="1" x14ac:dyDescent="0.2">
      <c r="A783" s="11">
        <v>103</v>
      </c>
      <c r="B783" s="982" t="str">
        <f>'2. CAD NCCF'!B783:AF783</f>
        <v>ASSETS</v>
      </c>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c r="AA783" s="983"/>
      <c r="AB783" s="983"/>
      <c r="AC783" s="983"/>
      <c r="AD783" s="983"/>
      <c r="AE783" s="983"/>
      <c r="AF783" s="1115"/>
    </row>
    <row r="784" spans="1:85" ht="15" customHeight="1" outlineLevel="1" x14ac:dyDescent="0.2">
      <c r="A784" s="11">
        <v>104</v>
      </c>
      <c r="B784" s="294"/>
      <c r="C784" s="1048" t="str">
        <f>'2. CAD NCCF'!C784:AF784</f>
        <v>Cash Resources</v>
      </c>
      <c r="D784" s="1049"/>
      <c r="E784" s="1049"/>
      <c r="F784" s="1049"/>
      <c r="G784" s="1049"/>
      <c r="H784" s="1049"/>
      <c r="I784" s="1049"/>
      <c r="J784" s="1049"/>
      <c r="K784" s="1049"/>
      <c r="L784" s="1049"/>
      <c r="M784" s="1049"/>
      <c r="N784" s="1049"/>
      <c r="O784" s="1049"/>
      <c r="P784" s="1049"/>
      <c r="Q784" s="1049"/>
      <c r="R784" s="1049"/>
      <c r="S784" s="1049"/>
      <c r="T784" s="1049"/>
      <c r="U784" s="1049"/>
      <c r="V784" s="1049"/>
      <c r="W784" s="1049"/>
      <c r="X784" s="1049"/>
      <c r="Y784" s="1049"/>
      <c r="Z784" s="1049"/>
      <c r="AA784" s="1049"/>
      <c r="AB784" s="1049"/>
      <c r="AC784" s="1049"/>
      <c r="AD784" s="1049"/>
      <c r="AE784" s="1049"/>
      <c r="AF784" s="1050"/>
    </row>
    <row r="785" spans="1:32" ht="15" customHeight="1" outlineLevel="1" x14ac:dyDescent="0.2">
      <c r="A785" s="11">
        <v>105</v>
      </c>
      <c r="B785" s="294"/>
      <c r="C785" s="257"/>
      <c r="D785" s="257"/>
      <c r="E785" s="257"/>
      <c r="F785" s="1032" t="str">
        <f>'2. CAD NCCF'!F785:L785</f>
        <v>Coins and bank notes</v>
      </c>
      <c r="G785" s="1033"/>
      <c r="H785" s="1033"/>
      <c r="I785" s="1033"/>
      <c r="J785" s="1033"/>
      <c r="K785" s="1033"/>
      <c r="L785" s="1064"/>
      <c r="M785" s="401">
        <f>M9</f>
        <v>0</v>
      </c>
      <c r="N785" s="410">
        <f>M785</f>
        <v>0</v>
      </c>
      <c r="O785" s="1370"/>
      <c r="P785" s="1256"/>
      <c r="Q785" s="1256"/>
      <c r="R785" s="1256"/>
      <c r="S785" s="1256"/>
      <c r="T785" s="1256"/>
      <c r="U785" s="1256"/>
      <c r="V785" s="1256"/>
      <c r="W785" s="1256"/>
      <c r="X785" s="1256"/>
      <c r="Y785" s="1256"/>
      <c r="Z785" s="1256"/>
      <c r="AA785" s="1256"/>
      <c r="AB785" s="1256"/>
      <c r="AC785" s="1256"/>
      <c r="AD785" s="941"/>
      <c r="AE785" s="941"/>
      <c r="AF785" s="942"/>
    </row>
    <row r="786" spans="1:32" ht="15" customHeight="1" outlineLevel="1" x14ac:dyDescent="0.2">
      <c r="A786" s="11">
        <v>106</v>
      </c>
      <c r="B786" s="294"/>
      <c r="C786" s="257"/>
      <c r="D786" s="868" t="str">
        <f>'2. CAD NCCF'!D786:L786</f>
        <v>Deposits with central bank</v>
      </c>
      <c r="E786" s="869"/>
      <c r="F786" s="869"/>
      <c r="G786" s="869"/>
      <c r="H786" s="869"/>
      <c r="I786" s="869"/>
      <c r="J786" s="869"/>
      <c r="K786" s="869"/>
      <c r="L786" s="870"/>
      <c r="M786" s="399">
        <f>SUBTOTAL(9,M787:M788)</f>
        <v>0</v>
      </c>
      <c r="N786" s="402">
        <f t="shared" ref="N786:AB786" si="174">SUBTOTAL(9,N787:N788)</f>
        <v>0</v>
      </c>
      <c r="O786" s="406">
        <f t="shared" si="174"/>
        <v>0</v>
      </c>
      <c r="P786" s="405">
        <f t="shared" si="174"/>
        <v>0</v>
      </c>
      <c r="Q786" s="407">
        <f t="shared" si="174"/>
        <v>0</v>
      </c>
      <c r="R786" s="406">
        <f t="shared" si="174"/>
        <v>0</v>
      </c>
      <c r="S786" s="405">
        <f t="shared" si="174"/>
        <v>0</v>
      </c>
      <c r="T786" s="406">
        <f t="shared" si="174"/>
        <v>0</v>
      </c>
      <c r="U786" s="405">
        <f t="shared" si="174"/>
        <v>0</v>
      </c>
      <c r="V786" s="406">
        <f t="shared" si="174"/>
        <v>0</v>
      </c>
      <c r="W786" s="405">
        <f t="shared" si="174"/>
        <v>0</v>
      </c>
      <c r="X786" s="406">
        <f t="shared" si="174"/>
        <v>0</v>
      </c>
      <c r="Y786" s="405">
        <f t="shared" si="174"/>
        <v>0</v>
      </c>
      <c r="Z786" s="406">
        <f t="shared" si="174"/>
        <v>0</v>
      </c>
      <c r="AA786" s="405">
        <f t="shared" si="174"/>
        <v>0</v>
      </c>
      <c r="AB786" s="416">
        <f t="shared" si="174"/>
        <v>0</v>
      </c>
      <c r="AC786" s="399">
        <f>SUBTOTAL(9,AC787:AC788)</f>
        <v>0</v>
      </c>
      <c r="AD786" s="1550"/>
      <c r="AE786" s="1551"/>
      <c r="AF786" s="1552"/>
    </row>
    <row r="787" spans="1:32" ht="15" customHeight="1" outlineLevel="1" x14ac:dyDescent="0.2">
      <c r="A787" s="11">
        <v>107</v>
      </c>
      <c r="B787" s="294"/>
      <c r="C787" s="263"/>
      <c r="D787" s="263"/>
      <c r="E787" s="264"/>
      <c r="F787" s="880" t="str">
        <f>'2. CAD NCCF'!F787:L787</f>
        <v>Mandatory</v>
      </c>
      <c r="G787" s="881"/>
      <c r="H787" s="881"/>
      <c r="I787" s="881"/>
      <c r="J787" s="881"/>
      <c r="K787" s="881"/>
      <c r="L787" s="882"/>
      <c r="M787" s="400">
        <f>M11</f>
        <v>0</v>
      </c>
      <c r="N787" s="408">
        <f t="shared" ref="N787:AB787" si="175">N11</f>
        <v>0</v>
      </c>
      <c r="O787" s="408">
        <f t="shared" si="175"/>
        <v>0</v>
      </c>
      <c r="P787" s="408">
        <f t="shared" si="175"/>
        <v>0</v>
      </c>
      <c r="Q787" s="409">
        <f t="shared" si="175"/>
        <v>0</v>
      </c>
      <c r="R787" s="408">
        <f t="shared" si="175"/>
        <v>0</v>
      </c>
      <c r="S787" s="408">
        <f t="shared" si="175"/>
        <v>0</v>
      </c>
      <c r="T787" s="408">
        <f t="shared" si="175"/>
        <v>0</v>
      </c>
      <c r="U787" s="408">
        <f t="shared" si="175"/>
        <v>0</v>
      </c>
      <c r="V787" s="408">
        <f t="shared" si="175"/>
        <v>0</v>
      </c>
      <c r="W787" s="408">
        <f t="shared" si="175"/>
        <v>0</v>
      </c>
      <c r="X787" s="408">
        <f t="shared" si="175"/>
        <v>0</v>
      </c>
      <c r="Y787" s="408">
        <f t="shared" si="175"/>
        <v>0</v>
      </c>
      <c r="Z787" s="408">
        <f t="shared" si="175"/>
        <v>0</v>
      </c>
      <c r="AA787" s="408">
        <f t="shared" si="175"/>
        <v>0</v>
      </c>
      <c r="AB787" s="417">
        <f t="shared" si="175"/>
        <v>0</v>
      </c>
      <c r="AC787" s="425">
        <f>M787-SUM(N787:AB787)</f>
        <v>0</v>
      </c>
      <c r="AD787" s="1448"/>
      <c r="AE787" s="852"/>
      <c r="AF787" s="853"/>
    </row>
    <row r="788" spans="1:32" ht="15" customHeight="1" outlineLevel="1" x14ac:dyDescent="0.2">
      <c r="A788" s="11">
        <v>108</v>
      </c>
      <c r="B788" s="294"/>
      <c r="C788" s="263"/>
      <c r="D788" s="263"/>
      <c r="E788" s="264"/>
      <c r="F788" s="880" t="str">
        <f>'2. CAD NCCF'!F788:L788</f>
        <v>Unencumbered</v>
      </c>
      <c r="G788" s="881"/>
      <c r="H788" s="881"/>
      <c r="I788" s="881"/>
      <c r="J788" s="881"/>
      <c r="K788" s="881"/>
      <c r="L788" s="882"/>
      <c r="M788" s="400">
        <f>M12</f>
        <v>0</v>
      </c>
      <c r="N788" s="408">
        <f>M788</f>
        <v>0</v>
      </c>
      <c r="O788" s="1370"/>
      <c r="P788" s="1256"/>
      <c r="Q788" s="1256"/>
      <c r="R788" s="1256"/>
      <c r="S788" s="1256"/>
      <c r="T788" s="1256"/>
      <c r="U788" s="1256"/>
      <c r="V788" s="1256"/>
      <c r="W788" s="1256"/>
      <c r="X788" s="1256"/>
      <c r="Y788" s="1256"/>
      <c r="Z788" s="1256"/>
      <c r="AA788" s="1256"/>
      <c r="AB788" s="1256"/>
      <c r="AC788" s="1256"/>
      <c r="AD788" s="857"/>
      <c r="AE788" s="858"/>
      <c r="AF788" s="859"/>
    </row>
    <row r="789" spans="1:32" ht="15" customHeight="1" outlineLevel="1" x14ac:dyDescent="0.2">
      <c r="A789" s="11">
        <v>109</v>
      </c>
      <c r="B789" s="294"/>
      <c r="C789" s="257"/>
      <c r="D789" s="868" t="str">
        <f>'2. CAD NCCF'!D789:L789</f>
        <v>Deposits with financials institutions (FI)</v>
      </c>
      <c r="E789" s="869"/>
      <c r="F789" s="869"/>
      <c r="G789" s="869"/>
      <c r="H789" s="869"/>
      <c r="I789" s="869"/>
      <c r="J789" s="869"/>
      <c r="K789" s="869"/>
      <c r="L789" s="870"/>
      <c r="M789" s="399">
        <f>SUBTOTAL(9,M790:M791)</f>
        <v>0</v>
      </c>
      <c r="N789" s="402">
        <f t="shared" ref="N789:AC789" si="176">SUBTOTAL(9,N790:N791)</f>
        <v>0</v>
      </c>
      <c r="O789" s="406">
        <f t="shared" si="176"/>
        <v>0</v>
      </c>
      <c r="P789" s="405">
        <f t="shared" si="176"/>
        <v>0</v>
      </c>
      <c r="Q789" s="407">
        <f t="shared" si="176"/>
        <v>0</v>
      </c>
      <c r="R789" s="406">
        <f t="shared" si="176"/>
        <v>0</v>
      </c>
      <c r="S789" s="405">
        <f t="shared" si="176"/>
        <v>0</v>
      </c>
      <c r="T789" s="406">
        <f t="shared" si="176"/>
        <v>0</v>
      </c>
      <c r="U789" s="405">
        <f t="shared" si="176"/>
        <v>0</v>
      </c>
      <c r="V789" s="406">
        <f t="shared" si="176"/>
        <v>0</v>
      </c>
      <c r="W789" s="405">
        <f t="shared" si="176"/>
        <v>0</v>
      </c>
      <c r="X789" s="406">
        <f t="shared" si="176"/>
        <v>0</v>
      </c>
      <c r="Y789" s="405">
        <f t="shared" si="176"/>
        <v>0</v>
      </c>
      <c r="Z789" s="406">
        <f t="shared" si="176"/>
        <v>0</v>
      </c>
      <c r="AA789" s="405">
        <f t="shared" si="176"/>
        <v>0</v>
      </c>
      <c r="AB789" s="416">
        <f t="shared" si="176"/>
        <v>0</v>
      </c>
      <c r="AC789" s="399">
        <f t="shared" si="176"/>
        <v>0</v>
      </c>
      <c r="AD789" s="1550"/>
      <c r="AE789" s="1551"/>
      <c r="AF789" s="1552"/>
    </row>
    <row r="790" spans="1:32" ht="15" customHeight="1" outlineLevel="1" x14ac:dyDescent="0.2">
      <c r="A790" s="11">
        <v>110</v>
      </c>
      <c r="B790" s="294"/>
      <c r="C790" s="311"/>
      <c r="D790" s="311"/>
      <c r="E790" s="312"/>
      <c r="F790" s="880" t="str">
        <f>'2. CAD NCCF'!F790:L790</f>
        <v>Demand deposits at FI</v>
      </c>
      <c r="G790" s="881"/>
      <c r="H790" s="881"/>
      <c r="I790" s="881"/>
      <c r="J790" s="881"/>
      <c r="K790" s="881"/>
      <c r="L790" s="882"/>
      <c r="M790" s="400">
        <f>M14</f>
        <v>0</v>
      </c>
      <c r="N790" s="411">
        <f>M790</f>
        <v>0</v>
      </c>
      <c r="O790" s="1255"/>
      <c r="P790" s="1255"/>
      <c r="Q790" s="1255"/>
      <c r="R790" s="1255"/>
      <c r="S790" s="1255"/>
      <c r="T790" s="1255"/>
      <c r="U790" s="1255"/>
      <c r="V790" s="1255"/>
      <c r="W790" s="1255"/>
      <c r="X790" s="1255"/>
      <c r="Y790" s="1255"/>
      <c r="Z790" s="1255"/>
      <c r="AA790" s="1255"/>
      <c r="AB790" s="1255"/>
      <c r="AC790" s="425">
        <f>M790-SUM(N790:AB790)</f>
        <v>0</v>
      </c>
      <c r="AD790" s="1448"/>
      <c r="AE790" s="852"/>
      <c r="AF790" s="853"/>
    </row>
    <row r="791" spans="1:32" ht="15" customHeight="1" outlineLevel="1" x14ac:dyDescent="0.2">
      <c r="A791" s="11">
        <v>111</v>
      </c>
      <c r="B791" s="294"/>
      <c r="C791" s="257"/>
      <c r="D791" s="257"/>
      <c r="E791" s="258"/>
      <c r="F791" s="880" t="str">
        <f>'2. CAD NCCF'!F791:L791</f>
        <v>Term deposits at FI</v>
      </c>
      <c r="G791" s="881"/>
      <c r="H791" s="881"/>
      <c r="I791" s="881"/>
      <c r="J791" s="881"/>
      <c r="K791" s="881"/>
      <c r="L791" s="882"/>
      <c r="M791" s="400">
        <f>M15</f>
        <v>0</v>
      </c>
      <c r="N791" s="411">
        <f t="shared" ref="N791:AB791" si="177">N15</f>
        <v>0</v>
      </c>
      <c r="O791" s="408">
        <f t="shared" si="177"/>
        <v>0</v>
      </c>
      <c r="P791" s="408">
        <f t="shared" si="177"/>
        <v>0</v>
      </c>
      <c r="Q791" s="409">
        <f t="shared" si="177"/>
        <v>0</v>
      </c>
      <c r="R791" s="408">
        <f t="shared" si="177"/>
        <v>0</v>
      </c>
      <c r="S791" s="408">
        <f t="shared" si="177"/>
        <v>0</v>
      </c>
      <c r="T791" s="408">
        <f t="shared" si="177"/>
        <v>0</v>
      </c>
      <c r="U791" s="408">
        <f t="shared" si="177"/>
        <v>0</v>
      </c>
      <c r="V791" s="408">
        <f t="shared" si="177"/>
        <v>0</v>
      </c>
      <c r="W791" s="408">
        <f t="shared" si="177"/>
        <v>0</v>
      </c>
      <c r="X791" s="408">
        <f t="shared" si="177"/>
        <v>0</v>
      </c>
      <c r="Y791" s="408">
        <f t="shared" si="177"/>
        <v>0</v>
      </c>
      <c r="Z791" s="408">
        <f t="shared" si="177"/>
        <v>0</v>
      </c>
      <c r="AA791" s="408">
        <f t="shared" si="177"/>
        <v>0</v>
      </c>
      <c r="AB791" s="417">
        <f t="shared" si="177"/>
        <v>0</v>
      </c>
      <c r="AC791" s="425">
        <f>M791-SUM(N791:AB791)</f>
        <v>0</v>
      </c>
      <c r="AD791" s="857"/>
      <c r="AE791" s="858"/>
      <c r="AF791" s="859"/>
    </row>
    <row r="792" spans="1:32" ht="15" customHeight="1" outlineLevel="1" x14ac:dyDescent="0.2">
      <c r="A792" s="11">
        <v>112</v>
      </c>
      <c r="B792" s="294"/>
      <c r="C792" s="1048" t="str">
        <f>'2. CAD NCCF'!C792:AF792</f>
        <v>Securities</v>
      </c>
      <c r="D792" s="1049"/>
      <c r="E792" s="1049"/>
      <c r="F792" s="1049"/>
      <c r="G792" s="1049"/>
      <c r="H792" s="1049"/>
      <c r="I792" s="1049"/>
      <c r="J792" s="1049"/>
      <c r="K792" s="1049"/>
      <c r="L792" s="1049"/>
      <c r="M792" s="1049"/>
      <c r="N792" s="1049"/>
      <c r="O792" s="1049"/>
      <c r="P792" s="1049"/>
      <c r="Q792" s="1049"/>
      <c r="R792" s="1049"/>
      <c r="S792" s="1049"/>
      <c r="T792" s="1049"/>
      <c r="U792" s="1049"/>
      <c r="V792" s="1049"/>
      <c r="W792" s="1049"/>
      <c r="X792" s="1049"/>
      <c r="Y792" s="1049"/>
      <c r="Z792" s="1049"/>
      <c r="AA792" s="1049"/>
      <c r="AB792" s="1049"/>
      <c r="AC792" s="1049"/>
      <c r="AD792" s="1049"/>
      <c r="AE792" s="1049"/>
      <c r="AF792" s="1050"/>
    </row>
    <row r="793" spans="1:32" ht="15" customHeight="1" outlineLevel="1" x14ac:dyDescent="0.2">
      <c r="A793" s="11">
        <v>113</v>
      </c>
      <c r="B793" s="294"/>
      <c r="C793" s="289"/>
      <c r="D793" s="1080" t="str">
        <f>'2. CAD NCCF'!D793:AF793</f>
        <v>Government securities (GS)</v>
      </c>
      <c r="E793" s="1081"/>
      <c r="F793" s="1081"/>
      <c r="G793" s="1081"/>
      <c r="H793" s="1081"/>
      <c r="I793" s="1081"/>
      <c r="J793" s="1081"/>
      <c r="K793" s="1081"/>
      <c r="L793" s="1081"/>
      <c r="M793" s="1081"/>
      <c r="N793" s="1081"/>
      <c r="O793" s="1081"/>
      <c r="P793" s="1081"/>
      <c r="Q793" s="1081"/>
      <c r="R793" s="1081"/>
      <c r="S793" s="1081"/>
      <c r="T793" s="1081"/>
      <c r="U793" s="1081"/>
      <c r="V793" s="1081"/>
      <c r="W793" s="1081"/>
      <c r="X793" s="1081"/>
      <c r="Y793" s="1081"/>
      <c r="Z793" s="1081"/>
      <c r="AA793" s="1081"/>
      <c r="AB793" s="1081"/>
      <c r="AC793" s="1081"/>
      <c r="AD793" s="1081"/>
      <c r="AE793" s="1081"/>
      <c r="AF793" s="1092"/>
    </row>
    <row r="794" spans="1:32" ht="15" customHeight="1" outlineLevel="1" x14ac:dyDescent="0.2">
      <c r="A794" s="11">
        <v>114</v>
      </c>
      <c r="B794" s="294"/>
      <c r="C794" s="289"/>
      <c r="D794" s="289"/>
      <c r="E794" s="933" t="str">
        <f>'2. CAD NCCF'!E794:L794</f>
        <v>High rated GS</v>
      </c>
      <c r="F794" s="934"/>
      <c r="G794" s="934"/>
      <c r="H794" s="934"/>
      <c r="I794" s="934"/>
      <c r="J794" s="934"/>
      <c r="K794" s="934"/>
      <c r="L794" s="935"/>
      <c r="M794" s="399">
        <f>SUBTOTAL(9,M795:M798)</f>
        <v>0</v>
      </c>
      <c r="N794" s="402">
        <f t="shared" ref="N794:AC794" si="178">SUBTOTAL(9,N795:N798)</f>
        <v>0</v>
      </c>
      <c r="O794" s="406">
        <f t="shared" si="178"/>
        <v>0</v>
      </c>
      <c r="P794" s="405">
        <f t="shared" si="178"/>
        <v>0</v>
      </c>
      <c r="Q794" s="416">
        <f t="shared" si="178"/>
        <v>0</v>
      </c>
      <c r="R794" s="402">
        <f t="shared" si="178"/>
        <v>0</v>
      </c>
      <c r="S794" s="405">
        <f t="shared" si="178"/>
        <v>0</v>
      </c>
      <c r="T794" s="406">
        <f t="shared" si="178"/>
        <v>0</v>
      </c>
      <c r="U794" s="405">
        <f t="shared" si="178"/>
        <v>0</v>
      </c>
      <c r="V794" s="406">
        <f t="shared" si="178"/>
        <v>0</v>
      </c>
      <c r="W794" s="405">
        <f t="shared" si="178"/>
        <v>0</v>
      </c>
      <c r="X794" s="406">
        <f t="shared" si="178"/>
        <v>0</v>
      </c>
      <c r="Y794" s="405">
        <f t="shared" si="178"/>
        <v>0</v>
      </c>
      <c r="Z794" s="406">
        <f t="shared" si="178"/>
        <v>0</v>
      </c>
      <c r="AA794" s="405">
        <f t="shared" si="178"/>
        <v>0</v>
      </c>
      <c r="AB794" s="416">
        <f t="shared" si="178"/>
        <v>0</v>
      </c>
      <c r="AC794" s="399">
        <f t="shared" si="178"/>
        <v>0</v>
      </c>
      <c r="AD794" s="1433"/>
      <c r="AE794" s="852"/>
      <c r="AF794" s="853"/>
    </row>
    <row r="795" spans="1:32" ht="15" customHeight="1" outlineLevel="1" x14ac:dyDescent="0.2">
      <c r="A795" s="11">
        <v>115</v>
      </c>
      <c r="B795" s="294"/>
      <c r="C795" s="289"/>
      <c r="D795" s="289"/>
      <c r="E795" s="314"/>
      <c r="F795" s="880" t="str">
        <f>'2. CAD NCCF'!F795:L795</f>
        <v xml:space="preserve">Sovereigh &amp; central bank GS </v>
      </c>
      <c r="G795" s="881"/>
      <c r="H795" s="881"/>
      <c r="I795" s="881"/>
      <c r="J795" s="881"/>
      <c r="K795" s="881"/>
      <c r="L795" s="882"/>
      <c r="M795" s="400">
        <f>M19</f>
        <v>0</v>
      </c>
      <c r="N795" s="412">
        <f>M795*(1-'Appx 1. Ref Rates'!$E8)+N19*('Appx 1. Ref Rates'!$E8)</f>
        <v>0</v>
      </c>
      <c r="O795" s="414">
        <f>O19*'Appx 1. Ref Rates'!$E$8</f>
        <v>0</v>
      </c>
      <c r="P795" s="414">
        <f>P19*'Appx 1. Ref Rates'!$E$8</f>
        <v>0</v>
      </c>
      <c r="Q795" s="418">
        <f>Q19*'Appx 1. Ref Rates'!$E$8</f>
        <v>0</v>
      </c>
      <c r="R795" s="411">
        <f>R19*'Appx 1. Ref Rates'!$E$8</f>
        <v>0</v>
      </c>
      <c r="S795" s="414">
        <f>S19*'Appx 1. Ref Rates'!$E$8</f>
        <v>0</v>
      </c>
      <c r="T795" s="414">
        <f>T19*'Appx 1. Ref Rates'!$E$8</f>
        <v>0</v>
      </c>
      <c r="U795" s="414">
        <f>U19*'Appx 1. Ref Rates'!$E$8</f>
        <v>0</v>
      </c>
      <c r="V795" s="414">
        <f>V19*'Appx 1. Ref Rates'!$E$8</f>
        <v>0</v>
      </c>
      <c r="W795" s="414">
        <f>W19*'Appx 1. Ref Rates'!$E$8</f>
        <v>0</v>
      </c>
      <c r="X795" s="414">
        <f>X19*'Appx 1. Ref Rates'!$E$8</f>
        <v>0</v>
      </c>
      <c r="Y795" s="414">
        <f>Y19*'Appx 1. Ref Rates'!$E$8</f>
        <v>0</v>
      </c>
      <c r="Z795" s="414">
        <f>Z19*'Appx 1. Ref Rates'!$E$8</f>
        <v>0</v>
      </c>
      <c r="AA795" s="414">
        <f>AA19*'Appx 1. Ref Rates'!$E$8</f>
        <v>0</v>
      </c>
      <c r="AB795" s="414">
        <f>AB19*'Appx 1. Ref Rates'!$E$8</f>
        <v>0</v>
      </c>
      <c r="AC795" s="400">
        <f>M795-SUM(N795:AB795)</f>
        <v>0</v>
      </c>
      <c r="AD795" s="854"/>
      <c r="AE795" s="1083"/>
      <c r="AF795" s="856"/>
    </row>
    <row r="796" spans="1:32" ht="15" customHeight="1" outlineLevel="1" x14ac:dyDescent="0.2">
      <c r="A796" s="11">
        <v>116</v>
      </c>
      <c r="B796" s="294"/>
      <c r="C796" s="289"/>
      <c r="D796" s="289"/>
      <c r="E796" s="314"/>
      <c r="F796" s="880" t="str">
        <f>'2. CAD NCCF'!F796:L796</f>
        <v>State, provincial &amp; agency GS</v>
      </c>
      <c r="G796" s="881"/>
      <c r="H796" s="881"/>
      <c r="I796" s="881"/>
      <c r="J796" s="881"/>
      <c r="K796" s="881"/>
      <c r="L796" s="882"/>
      <c r="M796" s="400">
        <f t="shared" ref="M796:M798" si="179">M20</f>
        <v>0</v>
      </c>
      <c r="N796" s="412">
        <f>M796*(1-'Appx 1. Ref Rates'!$E9)+N20*('Appx 1. Ref Rates'!$E9)</f>
        <v>0</v>
      </c>
      <c r="O796" s="414">
        <f>O20*'Appx 1. Ref Rates'!$E$9</f>
        <v>0</v>
      </c>
      <c r="P796" s="414">
        <f>P20*'Appx 1. Ref Rates'!$E$9</f>
        <v>0</v>
      </c>
      <c r="Q796" s="418">
        <f>Q20*'Appx 1. Ref Rates'!$E$9</f>
        <v>0</v>
      </c>
      <c r="R796" s="411">
        <f>R20*'Appx 1. Ref Rates'!$E$9</f>
        <v>0</v>
      </c>
      <c r="S796" s="414">
        <f>S20*'Appx 1. Ref Rates'!$E$9</f>
        <v>0</v>
      </c>
      <c r="T796" s="414">
        <f>T20*'Appx 1. Ref Rates'!$E$9</f>
        <v>0</v>
      </c>
      <c r="U796" s="414">
        <f>U20*'Appx 1. Ref Rates'!$E$9</f>
        <v>0</v>
      </c>
      <c r="V796" s="414">
        <f>V20*'Appx 1. Ref Rates'!$E$9</f>
        <v>0</v>
      </c>
      <c r="W796" s="414">
        <f>W20*'Appx 1. Ref Rates'!$E$9</f>
        <v>0</v>
      </c>
      <c r="X796" s="414">
        <f>X20*'Appx 1. Ref Rates'!$E$9</f>
        <v>0</v>
      </c>
      <c r="Y796" s="414">
        <f>Y20*'Appx 1. Ref Rates'!$E$9</f>
        <v>0</v>
      </c>
      <c r="Z796" s="414">
        <f>Z20*'Appx 1. Ref Rates'!$E$9</f>
        <v>0</v>
      </c>
      <c r="AA796" s="414">
        <f>AA20*'Appx 1. Ref Rates'!$E$9</f>
        <v>0</v>
      </c>
      <c r="AB796" s="414">
        <f>AB20*'Appx 1. Ref Rates'!$E$9</f>
        <v>0</v>
      </c>
      <c r="AC796" s="400">
        <f>M796-SUM(N796:AB796)</f>
        <v>0</v>
      </c>
      <c r="AD796" s="854"/>
      <c r="AE796" s="1083"/>
      <c r="AF796" s="856"/>
    </row>
    <row r="797" spans="1:32" ht="15" customHeight="1" outlineLevel="1" x14ac:dyDescent="0.2">
      <c r="A797" s="11">
        <v>117</v>
      </c>
      <c r="B797" s="294"/>
      <c r="C797" s="257"/>
      <c r="D797" s="257"/>
      <c r="E797" s="258"/>
      <c r="F797" s="880" t="str">
        <f>'2. CAD NCCF'!F797:L797</f>
        <v>State municipal GS</v>
      </c>
      <c r="G797" s="881"/>
      <c r="H797" s="881"/>
      <c r="I797" s="881"/>
      <c r="J797" s="881"/>
      <c r="K797" s="881"/>
      <c r="L797" s="882"/>
      <c r="M797" s="400">
        <f t="shared" si="179"/>
        <v>0</v>
      </c>
      <c r="N797" s="412">
        <f>M797*(1-'Appx 1. Ref Rates'!$E10)+N21*('Appx 1. Ref Rates'!$E10)</f>
        <v>0</v>
      </c>
      <c r="O797" s="414">
        <f>O21*'Appx 1. Ref Rates'!$E$10</f>
        <v>0</v>
      </c>
      <c r="P797" s="414">
        <f>P21*'Appx 1. Ref Rates'!$E$10</f>
        <v>0</v>
      </c>
      <c r="Q797" s="418">
        <f>Q21*'Appx 1. Ref Rates'!$E$10</f>
        <v>0</v>
      </c>
      <c r="R797" s="411">
        <f>R21*'Appx 1. Ref Rates'!$E$10</f>
        <v>0</v>
      </c>
      <c r="S797" s="414">
        <f>S21*'Appx 1. Ref Rates'!$E$10</f>
        <v>0</v>
      </c>
      <c r="T797" s="414">
        <f>T21*'Appx 1. Ref Rates'!$E$10</f>
        <v>0</v>
      </c>
      <c r="U797" s="414">
        <f>U21*'Appx 1. Ref Rates'!$E$10</f>
        <v>0</v>
      </c>
      <c r="V797" s="414">
        <f>V21*'Appx 1. Ref Rates'!$E$10</f>
        <v>0</v>
      </c>
      <c r="W797" s="414">
        <f>W21*'Appx 1. Ref Rates'!$E$10</f>
        <v>0</v>
      </c>
      <c r="X797" s="414">
        <f>X21*'Appx 1. Ref Rates'!$E$10</f>
        <v>0</v>
      </c>
      <c r="Y797" s="414">
        <f>Y21*'Appx 1. Ref Rates'!$E$10</f>
        <v>0</v>
      </c>
      <c r="Z797" s="414">
        <f>Z21*'Appx 1. Ref Rates'!$E$10</f>
        <v>0</v>
      </c>
      <c r="AA797" s="414">
        <f>AA21*'Appx 1. Ref Rates'!$E$10</f>
        <v>0</v>
      </c>
      <c r="AB797" s="414">
        <f>AB21*'Appx 1. Ref Rates'!$E$10</f>
        <v>0</v>
      </c>
      <c r="AC797" s="400">
        <f>M797-SUM(N797:AB797)</f>
        <v>0</v>
      </c>
      <c r="AD797" s="854"/>
      <c r="AE797" s="1083"/>
      <c r="AF797" s="856"/>
    </row>
    <row r="798" spans="1:32" s="3" customFormat="1" ht="15" customHeight="1" outlineLevel="1" x14ac:dyDescent="0.2">
      <c r="A798" s="11">
        <v>118</v>
      </c>
      <c r="B798" s="294"/>
      <c r="C798" s="289"/>
      <c r="D798" s="289"/>
      <c r="E798" s="290"/>
      <c r="F798" s="880" t="str">
        <f>'2. CAD NCCF'!F798:L798</f>
        <v>Supranational and multilateral development bank GS</v>
      </c>
      <c r="G798" s="881"/>
      <c r="H798" s="881"/>
      <c r="I798" s="881"/>
      <c r="J798" s="881"/>
      <c r="K798" s="881"/>
      <c r="L798" s="882"/>
      <c r="M798" s="400">
        <f t="shared" si="179"/>
        <v>0</v>
      </c>
      <c r="N798" s="408">
        <f>M798*(1-'Appx 1. Ref Rates'!$E11)+N22*('Appx 1. Ref Rates'!$E11)</f>
        <v>0</v>
      </c>
      <c r="O798" s="408">
        <f>O22*'Appx 1. Ref Rates'!$E$11</f>
        <v>0</v>
      </c>
      <c r="P798" s="408">
        <f>P22*'Appx 1. Ref Rates'!$E$11</f>
        <v>0</v>
      </c>
      <c r="Q798" s="417">
        <f>Q22*'Appx 1. Ref Rates'!$E$11</f>
        <v>0</v>
      </c>
      <c r="R798" s="411">
        <f>R22*'Appx 1. Ref Rates'!$E$11</f>
        <v>0</v>
      </c>
      <c r="S798" s="414">
        <f>S22*'Appx 1. Ref Rates'!$E$11</f>
        <v>0</v>
      </c>
      <c r="T798" s="414">
        <f>T22*'Appx 1. Ref Rates'!$E$11</f>
        <v>0</v>
      </c>
      <c r="U798" s="414">
        <f>U22*'Appx 1. Ref Rates'!$E$11</f>
        <v>0</v>
      </c>
      <c r="V798" s="414">
        <f>V22*'Appx 1. Ref Rates'!$E$11</f>
        <v>0</v>
      </c>
      <c r="W798" s="414">
        <f>W22*'Appx 1. Ref Rates'!$E$11</f>
        <v>0</v>
      </c>
      <c r="X798" s="414">
        <f>X22*'Appx 1. Ref Rates'!$E$11</f>
        <v>0</v>
      </c>
      <c r="Y798" s="414">
        <f>Y22*'Appx 1. Ref Rates'!$E$11</f>
        <v>0</v>
      </c>
      <c r="Z798" s="414">
        <f>Z22*'Appx 1. Ref Rates'!$E$11</f>
        <v>0</v>
      </c>
      <c r="AA798" s="414">
        <f>AA22*'Appx 1. Ref Rates'!$E$11</f>
        <v>0</v>
      </c>
      <c r="AB798" s="414">
        <f>AB22*'Appx 1. Ref Rates'!$E$11</f>
        <v>0</v>
      </c>
      <c r="AC798" s="400">
        <f>M798-SUM(N798:AB798)</f>
        <v>0</v>
      </c>
      <c r="AD798" s="854"/>
      <c r="AE798" s="1083"/>
      <c r="AF798" s="856"/>
    </row>
    <row r="799" spans="1:32" ht="15" customHeight="1" outlineLevel="1" x14ac:dyDescent="0.2">
      <c r="A799" s="11">
        <v>119</v>
      </c>
      <c r="B799" s="294"/>
      <c r="C799" s="291"/>
      <c r="D799" s="291"/>
      <c r="E799" s="877" t="str">
        <f>'2. CAD NCCF'!E799:L799</f>
        <v>Medium rated GS</v>
      </c>
      <c r="F799" s="878"/>
      <c r="G799" s="878"/>
      <c r="H799" s="878"/>
      <c r="I799" s="878"/>
      <c r="J799" s="878"/>
      <c r="K799" s="878"/>
      <c r="L799" s="879"/>
      <c r="M799" s="399">
        <f>SUBTOTAL(9,M800:M803)</f>
        <v>0</v>
      </c>
      <c r="N799" s="402">
        <f t="shared" ref="N799:AC799" si="180">SUBTOTAL(9,N800:N803)</f>
        <v>0</v>
      </c>
      <c r="O799" s="406">
        <f t="shared" si="180"/>
        <v>0</v>
      </c>
      <c r="P799" s="405">
        <f t="shared" si="180"/>
        <v>0</v>
      </c>
      <c r="Q799" s="416">
        <f t="shared" si="180"/>
        <v>0</v>
      </c>
      <c r="R799" s="402">
        <f t="shared" si="180"/>
        <v>0</v>
      </c>
      <c r="S799" s="405">
        <f t="shared" si="180"/>
        <v>0</v>
      </c>
      <c r="T799" s="406">
        <f t="shared" si="180"/>
        <v>0</v>
      </c>
      <c r="U799" s="405">
        <f t="shared" si="180"/>
        <v>0</v>
      </c>
      <c r="V799" s="406">
        <f t="shared" si="180"/>
        <v>0</v>
      </c>
      <c r="W799" s="405">
        <f t="shared" si="180"/>
        <v>0</v>
      </c>
      <c r="X799" s="406">
        <f t="shared" si="180"/>
        <v>0</v>
      </c>
      <c r="Y799" s="405">
        <f t="shared" si="180"/>
        <v>0</v>
      </c>
      <c r="Z799" s="406">
        <f t="shared" si="180"/>
        <v>0</v>
      </c>
      <c r="AA799" s="405">
        <f t="shared" si="180"/>
        <v>0</v>
      </c>
      <c r="AB799" s="416">
        <f t="shared" si="180"/>
        <v>0</v>
      </c>
      <c r="AC799" s="399">
        <f t="shared" si="180"/>
        <v>0</v>
      </c>
      <c r="AD799" s="854"/>
      <c r="AE799" s="1083"/>
      <c r="AF799" s="856"/>
    </row>
    <row r="800" spans="1:32" ht="15" customHeight="1" outlineLevel="1" x14ac:dyDescent="0.2">
      <c r="A800" s="11">
        <v>120</v>
      </c>
      <c r="B800" s="294"/>
      <c r="C800" s="311"/>
      <c r="D800" s="311"/>
      <c r="E800" s="311"/>
      <c r="F800" s="880" t="str">
        <f>'2. CAD NCCF'!F800:L800</f>
        <v xml:space="preserve">Sovereigh &amp; central bank GS </v>
      </c>
      <c r="G800" s="881"/>
      <c r="H800" s="881"/>
      <c r="I800" s="881"/>
      <c r="J800" s="881"/>
      <c r="K800" s="881"/>
      <c r="L800" s="882"/>
      <c r="M800" s="400">
        <f>M24</f>
        <v>0</v>
      </c>
      <c r="N800" s="412">
        <f>M800*(1-'Appx 1. Ref Rates'!$E13)+N24*('Appx 1. Ref Rates'!$E13)</f>
        <v>0</v>
      </c>
      <c r="O800" s="414">
        <f>O24*'Appx 1. Ref Rates'!$E$13</f>
        <v>0</v>
      </c>
      <c r="P800" s="414">
        <f>P24*'Appx 1. Ref Rates'!$E$13</f>
        <v>0</v>
      </c>
      <c r="Q800" s="418">
        <f>Q24*'Appx 1. Ref Rates'!$E$13</f>
        <v>0</v>
      </c>
      <c r="R800" s="411">
        <f>R24*'Appx 1. Ref Rates'!$E$13</f>
        <v>0</v>
      </c>
      <c r="S800" s="414">
        <f>S24*'Appx 1. Ref Rates'!$E$13</f>
        <v>0</v>
      </c>
      <c r="T800" s="414">
        <f>T24*'Appx 1. Ref Rates'!$E$13</f>
        <v>0</v>
      </c>
      <c r="U800" s="414">
        <f>U24*'Appx 1. Ref Rates'!$E$13</f>
        <v>0</v>
      </c>
      <c r="V800" s="414">
        <f>V24*'Appx 1. Ref Rates'!$E$13</f>
        <v>0</v>
      </c>
      <c r="W800" s="414">
        <f>W24*'Appx 1. Ref Rates'!$E$13</f>
        <v>0</v>
      </c>
      <c r="X800" s="414">
        <f>X24*'Appx 1. Ref Rates'!$E$13</f>
        <v>0</v>
      </c>
      <c r="Y800" s="414">
        <f>Y24*'Appx 1. Ref Rates'!$E$13</f>
        <v>0</v>
      </c>
      <c r="Z800" s="414">
        <f>Z24*'Appx 1. Ref Rates'!$E$13</f>
        <v>0</v>
      </c>
      <c r="AA800" s="414">
        <f>AA24*'Appx 1. Ref Rates'!$E$13</f>
        <v>0</v>
      </c>
      <c r="AB800" s="414">
        <f>AB24*'Appx 1. Ref Rates'!$E$13</f>
        <v>0</v>
      </c>
      <c r="AC800" s="400">
        <f>M800-SUM(N800:AB800)</f>
        <v>0</v>
      </c>
      <c r="AD800" s="854"/>
      <c r="AE800" s="1083"/>
      <c r="AF800" s="856"/>
    </row>
    <row r="801" spans="1:32" ht="15" customHeight="1" outlineLevel="1" x14ac:dyDescent="0.2">
      <c r="A801" s="11">
        <v>121</v>
      </c>
      <c r="B801" s="294"/>
      <c r="C801" s="311"/>
      <c r="D801" s="311"/>
      <c r="E801" s="311"/>
      <c r="F801" s="880" t="str">
        <f>'2. CAD NCCF'!F801:L801</f>
        <v>State, provincial &amp; agency GS</v>
      </c>
      <c r="G801" s="881"/>
      <c r="H801" s="881"/>
      <c r="I801" s="881"/>
      <c r="J801" s="881"/>
      <c r="K801" s="881"/>
      <c r="L801" s="882"/>
      <c r="M801" s="400">
        <f t="shared" ref="M801:M803" si="181">M25</f>
        <v>0</v>
      </c>
      <c r="N801" s="412">
        <f>M801*(1-'Appx 1. Ref Rates'!$E14)+N25*('Appx 1. Ref Rates'!$E14)</f>
        <v>0</v>
      </c>
      <c r="O801" s="414">
        <f>O25*'Appx 1. Ref Rates'!$E$14</f>
        <v>0</v>
      </c>
      <c r="P801" s="414">
        <f>P25*'Appx 1. Ref Rates'!$E$14</f>
        <v>0</v>
      </c>
      <c r="Q801" s="418">
        <f>Q25*'Appx 1. Ref Rates'!$E$14</f>
        <v>0</v>
      </c>
      <c r="R801" s="411">
        <f>R25*'Appx 1. Ref Rates'!$E$14</f>
        <v>0</v>
      </c>
      <c r="S801" s="414">
        <f>S25*'Appx 1. Ref Rates'!$E$14</f>
        <v>0</v>
      </c>
      <c r="T801" s="414">
        <f>T25*'Appx 1. Ref Rates'!$E$14</f>
        <v>0</v>
      </c>
      <c r="U801" s="414">
        <f>U25*'Appx 1. Ref Rates'!$E$14</f>
        <v>0</v>
      </c>
      <c r="V801" s="414">
        <f>V25*'Appx 1. Ref Rates'!$E$14</f>
        <v>0</v>
      </c>
      <c r="W801" s="414">
        <f>W25*'Appx 1. Ref Rates'!$E$14</f>
        <v>0</v>
      </c>
      <c r="X801" s="414">
        <f>X25*'Appx 1. Ref Rates'!$E$14</f>
        <v>0</v>
      </c>
      <c r="Y801" s="414">
        <f>Y25*'Appx 1. Ref Rates'!$E$14</f>
        <v>0</v>
      </c>
      <c r="Z801" s="414">
        <f>Z25*'Appx 1. Ref Rates'!$E$14</f>
        <v>0</v>
      </c>
      <c r="AA801" s="414">
        <f>AA25*'Appx 1. Ref Rates'!$E$14</f>
        <v>0</v>
      </c>
      <c r="AB801" s="414">
        <f>AB25*'Appx 1. Ref Rates'!$E$14</f>
        <v>0</v>
      </c>
      <c r="AC801" s="400">
        <f>M801-SUM(N801:AB801)</f>
        <v>0</v>
      </c>
      <c r="AD801" s="854"/>
      <c r="AE801" s="1083"/>
      <c r="AF801" s="856"/>
    </row>
    <row r="802" spans="1:32" ht="15" customHeight="1" outlineLevel="1" x14ac:dyDescent="0.2">
      <c r="A802" s="11">
        <v>122</v>
      </c>
      <c r="B802" s="294"/>
      <c r="C802" s="259"/>
      <c r="D802" s="259"/>
      <c r="E802" s="259"/>
      <c r="F802" s="880" t="str">
        <f>'2. CAD NCCF'!F802:L802</f>
        <v>State municipal GS</v>
      </c>
      <c r="G802" s="881"/>
      <c r="H802" s="881"/>
      <c r="I802" s="881"/>
      <c r="J802" s="881"/>
      <c r="K802" s="881"/>
      <c r="L802" s="882"/>
      <c r="M802" s="400">
        <f t="shared" si="181"/>
        <v>0</v>
      </c>
      <c r="N802" s="412">
        <f>M802*(1-'Appx 1. Ref Rates'!$E15)+N26*('Appx 1. Ref Rates'!$E15)</f>
        <v>0</v>
      </c>
      <c r="O802" s="414">
        <f>O26*'Appx 1. Ref Rates'!$E$15</f>
        <v>0</v>
      </c>
      <c r="P802" s="414">
        <f>P26*'Appx 1. Ref Rates'!$E$15</f>
        <v>0</v>
      </c>
      <c r="Q802" s="418">
        <f>Q26*'Appx 1. Ref Rates'!$E$15</f>
        <v>0</v>
      </c>
      <c r="R802" s="411">
        <f>R26*'Appx 1. Ref Rates'!$E$15</f>
        <v>0</v>
      </c>
      <c r="S802" s="414">
        <f>S26*'Appx 1. Ref Rates'!$E$15</f>
        <v>0</v>
      </c>
      <c r="T802" s="414">
        <f>T26*'Appx 1. Ref Rates'!$E$15</f>
        <v>0</v>
      </c>
      <c r="U802" s="414">
        <f>U26*'Appx 1. Ref Rates'!$E$15</f>
        <v>0</v>
      </c>
      <c r="V802" s="414">
        <f>V26*'Appx 1. Ref Rates'!$E$15</f>
        <v>0</v>
      </c>
      <c r="W802" s="414">
        <f>W26*'Appx 1. Ref Rates'!$E$15</f>
        <v>0</v>
      </c>
      <c r="X802" s="414">
        <f>X26*'Appx 1. Ref Rates'!$E$15</f>
        <v>0</v>
      </c>
      <c r="Y802" s="414">
        <f>Y26*'Appx 1. Ref Rates'!$E$15</f>
        <v>0</v>
      </c>
      <c r="Z802" s="414">
        <f>Z26*'Appx 1. Ref Rates'!$E$15</f>
        <v>0</v>
      </c>
      <c r="AA802" s="414">
        <f>AA26*'Appx 1. Ref Rates'!$E$15</f>
        <v>0</v>
      </c>
      <c r="AB802" s="414">
        <f>AB26*'Appx 1. Ref Rates'!$E$15</f>
        <v>0</v>
      </c>
      <c r="AC802" s="400">
        <f>M802-SUM(N802:AB802)</f>
        <v>0</v>
      </c>
      <c r="AD802" s="854"/>
      <c r="AE802" s="1083"/>
      <c r="AF802" s="856"/>
    </row>
    <row r="803" spans="1:32" ht="15" customHeight="1" outlineLevel="1" x14ac:dyDescent="0.2">
      <c r="A803" s="11">
        <v>123</v>
      </c>
      <c r="B803" s="294"/>
      <c r="C803" s="257"/>
      <c r="D803" s="257"/>
      <c r="E803" s="257"/>
      <c r="F803" s="880" t="str">
        <f>'2. CAD NCCF'!F803:L803</f>
        <v>Supranational and multilateral development bank GS</v>
      </c>
      <c r="G803" s="881"/>
      <c r="H803" s="881"/>
      <c r="I803" s="881"/>
      <c r="J803" s="881"/>
      <c r="K803" s="881"/>
      <c r="L803" s="882"/>
      <c r="M803" s="400">
        <f t="shared" si="181"/>
        <v>0</v>
      </c>
      <c r="N803" s="408">
        <f>M803*(1-'Appx 1. Ref Rates'!$E16)+N27*('Appx 1. Ref Rates'!$E16)</f>
        <v>0</v>
      </c>
      <c r="O803" s="408">
        <f>O27*'Appx 1. Ref Rates'!$E$16</f>
        <v>0</v>
      </c>
      <c r="P803" s="408">
        <f>P27*'Appx 1. Ref Rates'!$E$16</f>
        <v>0</v>
      </c>
      <c r="Q803" s="417">
        <f>Q27*'Appx 1. Ref Rates'!$E$16</f>
        <v>0</v>
      </c>
      <c r="R803" s="411">
        <f>R27*'Appx 1. Ref Rates'!$E$16</f>
        <v>0</v>
      </c>
      <c r="S803" s="414">
        <f>S27*'Appx 1. Ref Rates'!$E$16</f>
        <v>0</v>
      </c>
      <c r="T803" s="414">
        <f>T27*'Appx 1. Ref Rates'!$E$16</f>
        <v>0</v>
      </c>
      <c r="U803" s="414">
        <f>U27*'Appx 1. Ref Rates'!$E$16</f>
        <v>0</v>
      </c>
      <c r="V803" s="414">
        <f>V27*'Appx 1. Ref Rates'!$E$16</f>
        <v>0</v>
      </c>
      <c r="W803" s="414">
        <f>W27*'Appx 1. Ref Rates'!$E$16</f>
        <v>0</v>
      </c>
      <c r="X803" s="414">
        <f>X27*'Appx 1. Ref Rates'!$E$16</f>
        <v>0</v>
      </c>
      <c r="Y803" s="414">
        <f>Y27*'Appx 1. Ref Rates'!$E$16</f>
        <v>0</v>
      </c>
      <c r="Z803" s="414">
        <f>Z27*'Appx 1. Ref Rates'!$E$16</f>
        <v>0</v>
      </c>
      <c r="AA803" s="414">
        <f>AA27*'Appx 1. Ref Rates'!$E$16</f>
        <v>0</v>
      </c>
      <c r="AB803" s="414">
        <f>AB27*'Appx 1. Ref Rates'!$E$16</f>
        <v>0</v>
      </c>
      <c r="AC803" s="400">
        <f>M803-SUM(N803:AB803)</f>
        <v>0</v>
      </c>
      <c r="AD803" s="854"/>
      <c r="AE803" s="1083"/>
      <c r="AF803" s="856"/>
    </row>
    <row r="804" spans="1:32" ht="15" customHeight="1" outlineLevel="1" x14ac:dyDescent="0.2">
      <c r="A804" s="11">
        <v>124</v>
      </c>
      <c r="B804" s="294"/>
      <c r="C804" s="259"/>
      <c r="D804" s="259"/>
      <c r="E804" s="877" t="str">
        <f>'2. CAD NCCF'!E804:L804</f>
        <v>Low or not rated GS</v>
      </c>
      <c r="F804" s="878"/>
      <c r="G804" s="878"/>
      <c r="H804" s="878"/>
      <c r="I804" s="878"/>
      <c r="J804" s="878"/>
      <c r="K804" s="878"/>
      <c r="L804" s="879"/>
      <c r="M804" s="399">
        <f>SUBTOTAL(9,M805:M808)</f>
        <v>0</v>
      </c>
      <c r="N804" s="402">
        <f t="shared" ref="N804:AC804" si="182">SUBTOTAL(9,N805:N808)</f>
        <v>0</v>
      </c>
      <c r="O804" s="406">
        <f t="shared" si="182"/>
        <v>0</v>
      </c>
      <c r="P804" s="405">
        <f t="shared" si="182"/>
        <v>0</v>
      </c>
      <c r="Q804" s="416">
        <f t="shared" si="182"/>
        <v>0</v>
      </c>
      <c r="R804" s="402">
        <f t="shared" si="182"/>
        <v>0</v>
      </c>
      <c r="S804" s="405">
        <f t="shared" si="182"/>
        <v>0</v>
      </c>
      <c r="T804" s="406">
        <f t="shared" si="182"/>
        <v>0</v>
      </c>
      <c r="U804" s="405">
        <f t="shared" si="182"/>
        <v>0</v>
      </c>
      <c r="V804" s="406">
        <f t="shared" si="182"/>
        <v>0</v>
      </c>
      <c r="W804" s="405">
        <f t="shared" si="182"/>
        <v>0</v>
      </c>
      <c r="X804" s="406">
        <f t="shared" si="182"/>
        <v>0</v>
      </c>
      <c r="Y804" s="405">
        <f t="shared" si="182"/>
        <v>0</v>
      </c>
      <c r="Z804" s="406">
        <f t="shared" si="182"/>
        <v>0</v>
      </c>
      <c r="AA804" s="405">
        <f t="shared" si="182"/>
        <v>0</v>
      </c>
      <c r="AB804" s="416">
        <f t="shared" si="182"/>
        <v>0</v>
      </c>
      <c r="AC804" s="399">
        <f t="shared" si="182"/>
        <v>0</v>
      </c>
      <c r="AD804" s="854"/>
      <c r="AE804" s="1083"/>
      <c r="AF804" s="856"/>
    </row>
    <row r="805" spans="1:32" ht="15" customHeight="1" outlineLevel="1" x14ac:dyDescent="0.2">
      <c r="A805" s="11">
        <v>125</v>
      </c>
      <c r="B805" s="294"/>
      <c r="C805" s="311"/>
      <c r="D805" s="311"/>
      <c r="E805" s="311"/>
      <c r="F805" s="880" t="str">
        <f>'2. CAD NCCF'!F805:L805</f>
        <v xml:space="preserve">Sovereigh &amp; central bank GS </v>
      </c>
      <c r="G805" s="881"/>
      <c r="H805" s="881"/>
      <c r="I805" s="881"/>
      <c r="J805" s="881"/>
      <c r="K805" s="881"/>
      <c r="L805" s="882"/>
      <c r="M805" s="400">
        <f>M29</f>
        <v>0</v>
      </c>
      <c r="N805" s="412">
        <f>M805*(1-'Appx 1. Ref Rates'!$E18)+N29*('Appx 1. Ref Rates'!$E18)</f>
        <v>0</v>
      </c>
      <c r="O805" s="414">
        <f>O29*'Appx 1. Ref Rates'!$E$18</f>
        <v>0</v>
      </c>
      <c r="P805" s="414">
        <f>P29*'Appx 1. Ref Rates'!$E$18</f>
        <v>0</v>
      </c>
      <c r="Q805" s="418">
        <f>Q29*'Appx 1. Ref Rates'!$E$18</f>
        <v>0</v>
      </c>
      <c r="R805" s="411">
        <f>R29*'Appx 1. Ref Rates'!$E$18</f>
        <v>0</v>
      </c>
      <c r="S805" s="414">
        <f>S29*'Appx 1. Ref Rates'!$E$18</f>
        <v>0</v>
      </c>
      <c r="T805" s="414">
        <f>T29*'Appx 1. Ref Rates'!$E$18</f>
        <v>0</v>
      </c>
      <c r="U805" s="414">
        <f>U29*'Appx 1. Ref Rates'!$E$18</f>
        <v>0</v>
      </c>
      <c r="V805" s="414">
        <f>V29*'Appx 1. Ref Rates'!$E$18</f>
        <v>0</v>
      </c>
      <c r="W805" s="414">
        <f>W29*'Appx 1. Ref Rates'!$E$18</f>
        <v>0</v>
      </c>
      <c r="X805" s="414">
        <f>X29*'Appx 1. Ref Rates'!$E$18</f>
        <v>0</v>
      </c>
      <c r="Y805" s="414">
        <f>Y29*'Appx 1. Ref Rates'!$E$18</f>
        <v>0</v>
      </c>
      <c r="Z805" s="414">
        <f>Z29*'Appx 1. Ref Rates'!$E$18</f>
        <v>0</v>
      </c>
      <c r="AA805" s="414">
        <f>AA29*'Appx 1. Ref Rates'!$E$18</f>
        <v>0</v>
      </c>
      <c r="AB805" s="414">
        <f>AB29*'Appx 1. Ref Rates'!$E$18</f>
        <v>0</v>
      </c>
      <c r="AC805" s="400">
        <f>M805-SUM(N805:AB805)</f>
        <v>0</v>
      </c>
      <c r="AD805" s="854"/>
      <c r="AE805" s="1083"/>
      <c r="AF805" s="856"/>
    </row>
    <row r="806" spans="1:32" ht="15" customHeight="1" outlineLevel="1" x14ac:dyDescent="0.2">
      <c r="A806" s="11">
        <v>126</v>
      </c>
      <c r="B806" s="294"/>
      <c r="C806" s="260"/>
      <c r="D806" s="260"/>
      <c r="E806" s="260"/>
      <c r="F806" s="880" t="str">
        <f>'2. CAD NCCF'!F806:L806</f>
        <v>State, provincial &amp; agency GS</v>
      </c>
      <c r="G806" s="881"/>
      <c r="H806" s="881"/>
      <c r="I806" s="881"/>
      <c r="J806" s="881"/>
      <c r="K806" s="881"/>
      <c r="L806" s="882"/>
      <c r="M806" s="400">
        <f t="shared" ref="M806:M808" si="183">M30</f>
        <v>0</v>
      </c>
      <c r="N806" s="412">
        <f>M806*(1-'Appx 1. Ref Rates'!$E19)+N30*('Appx 1. Ref Rates'!$E19)</f>
        <v>0</v>
      </c>
      <c r="O806" s="414">
        <f>O30*'Appx 1. Ref Rates'!$E$19</f>
        <v>0</v>
      </c>
      <c r="P806" s="414">
        <f>P30*'Appx 1. Ref Rates'!$E$18</f>
        <v>0</v>
      </c>
      <c r="Q806" s="418">
        <f>Q30*'Appx 1. Ref Rates'!$E$18</f>
        <v>0</v>
      </c>
      <c r="R806" s="411">
        <f>R30*'Appx 1. Ref Rates'!$E$18</f>
        <v>0</v>
      </c>
      <c r="S806" s="414">
        <f>S30*'Appx 1. Ref Rates'!$E$18</f>
        <v>0</v>
      </c>
      <c r="T806" s="414">
        <f>T30*'Appx 1. Ref Rates'!$E$18</f>
        <v>0</v>
      </c>
      <c r="U806" s="414">
        <f>U30*'Appx 1. Ref Rates'!$E$18</f>
        <v>0</v>
      </c>
      <c r="V806" s="414">
        <f>V30*'Appx 1. Ref Rates'!$E$18</f>
        <v>0</v>
      </c>
      <c r="W806" s="414">
        <f>W30*'Appx 1. Ref Rates'!$E$18</f>
        <v>0</v>
      </c>
      <c r="X806" s="414">
        <f>X30*'Appx 1. Ref Rates'!$E$18</f>
        <v>0</v>
      </c>
      <c r="Y806" s="414">
        <f>Y30*'Appx 1. Ref Rates'!$E$18</f>
        <v>0</v>
      </c>
      <c r="Z806" s="414">
        <f>Z30*'Appx 1. Ref Rates'!$E$18</f>
        <v>0</v>
      </c>
      <c r="AA806" s="414">
        <f>AA30*'Appx 1. Ref Rates'!$E$18</f>
        <v>0</v>
      </c>
      <c r="AB806" s="414">
        <f>AB30*'Appx 1. Ref Rates'!$E$18</f>
        <v>0</v>
      </c>
      <c r="AC806" s="400">
        <f>M806-SUM(N806:AB806)</f>
        <v>0</v>
      </c>
      <c r="AD806" s="854"/>
      <c r="AE806" s="1083"/>
      <c r="AF806" s="856"/>
    </row>
    <row r="807" spans="1:32" ht="15" customHeight="1" outlineLevel="1" x14ac:dyDescent="0.2">
      <c r="A807" s="11">
        <v>127</v>
      </c>
      <c r="B807" s="294"/>
      <c r="C807" s="260"/>
      <c r="D807" s="260"/>
      <c r="E807" s="260"/>
      <c r="F807" s="880" t="str">
        <f>'2. CAD NCCF'!F807:L807</f>
        <v>State municipal GS</v>
      </c>
      <c r="G807" s="881"/>
      <c r="H807" s="881"/>
      <c r="I807" s="881"/>
      <c r="J807" s="881"/>
      <c r="K807" s="881"/>
      <c r="L807" s="882"/>
      <c r="M807" s="400">
        <f t="shared" si="183"/>
        <v>0</v>
      </c>
      <c r="N807" s="412">
        <f>M807*(1-'Appx 1. Ref Rates'!$E20)+N31*('Appx 1. Ref Rates'!$E20)</f>
        <v>0</v>
      </c>
      <c r="O807" s="414">
        <f>O31*'Appx 1. Ref Rates'!$E$21</f>
        <v>0</v>
      </c>
      <c r="P807" s="414">
        <f>P31*'Appx 1. Ref Rates'!$E$18</f>
        <v>0</v>
      </c>
      <c r="Q807" s="418">
        <f>Q31*'Appx 1. Ref Rates'!$E$18</f>
        <v>0</v>
      </c>
      <c r="R807" s="411">
        <f>R31*'Appx 1. Ref Rates'!$E$18</f>
        <v>0</v>
      </c>
      <c r="S807" s="414">
        <f>S31*'Appx 1. Ref Rates'!$E$18</f>
        <v>0</v>
      </c>
      <c r="T807" s="414">
        <f>T31*'Appx 1. Ref Rates'!$E$18</f>
        <v>0</v>
      </c>
      <c r="U807" s="414">
        <f>U31*'Appx 1. Ref Rates'!$E$18</f>
        <v>0</v>
      </c>
      <c r="V807" s="414">
        <f>V31*'Appx 1. Ref Rates'!$E$18</f>
        <v>0</v>
      </c>
      <c r="W807" s="414">
        <f>W31*'Appx 1. Ref Rates'!$E$18</f>
        <v>0</v>
      </c>
      <c r="X807" s="414">
        <f>X31*'Appx 1. Ref Rates'!$E$18</f>
        <v>0</v>
      </c>
      <c r="Y807" s="414">
        <f>Y31*'Appx 1. Ref Rates'!$E$18</f>
        <v>0</v>
      </c>
      <c r="Z807" s="414">
        <f>Z31*'Appx 1. Ref Rates'!$E$18</f>
        <v>0</v>
      </c>
      <c r="AA807" s="414">
        <f>AA31*'Appx 1. Ref Rates'!$E$18</f>
        <v>0</v>
      </c>
      <c r="AB807" s="414">
        <f>AB31*'Appx 1. Ref Rates'!$E$18</f>
        <v>0</v>
      </c>
      <c r="AC807" s="400">
        <f>M807-SUM(N807:AB807)</f>
        <v>0</v>
      </c>
      <c r="AD807" s="854"/>
      <c r="AE807" s="1083"/>
      <c r="AF807" s="856"/>
    </row>
    <row r="808" spans="1:32" ht="15" customHeight="1" outlineLevel="1" x14ac:dyDescent="0.2">
      <c r="A808" s="11">
        <v>128</v>
      </c>
      <c r="B808" s="294"/>
      <c r="C808" s="292"/>
      <c r="D808" s="292"/>
      <c r="E808" s="292"/>
      <c r="F808" s="880" t="str">
        <f>'2. CAD NCCF'!F808:L808</f>
        <v>Supranational and multilateral development bank GS</v>
      </c>
      <c r="G808" s="881"/>
      <c r="H808" s="881"/>
      <c r="I808" s="881"/>
      <c r="J808" s="881"/>
      <c r="K808" s="881"/>
      <c r="L808" s="882"/>
      <c r="M808" s="400">
        <f t="shared" si="183"/>
        <v>0</v>
      </c>
      <c r="N808" s="408">
        <f>M808*(1-'Appx 1. Ref Rates'!$E21)+N32*('Appx 1. Ref Rates'!$E21)</f>
        <v>0</v>
      </c>
      <c r="O808" s="408">
        <f>O32*'Appx 1. Ref Rates'!$E$21</f>
        <v>0</v>
      </c>
      <c r="P808" s="408">
        <f>P32*'Appx 1. Ref Rates'!$E$18</f>
        <v>0</v>
      </c>
      <c r="Q808" s="417">
        <f>Q32*'Appx 1. Ref Rates'!$E$18</f>
        <v>0</v>
      </c>
      <c r="R808" s="411">
        <f>R32*'Appx 1. Ref Rates'!$E$18</f>
        <v>0</v>
      </c>
      <c r="S808" s="414">
        <f>S32*'Appx 1. Ref Rates'!$E$18</f>
        <v>0</v>
      </c>
      <c r="T808" s="414">
        <f>T32*'Appx 1. Ref Rates'!$E$18</f>
        <v>0</v>
      </c>
      <c r="U808" s="414">
        <f>U32*'Appx 1. Ref Rates'!$E$18</f>
        <v>0</v>
      </c>
      <c r="V808" s="414">
        <f>V32*'Appx 1. Ref Rates'!$E$18</f>
        <v>0</v>
      </c>
      <c r="W808" s="414">
        <f>W32*'Appx 1. Ref Rates'!$E$18</f>
        <v>0</v>
      </c>
      <c r="X808" s="414">
        <f>X32*'Appx 1. Ref Rates'!$E$18</f>
        <v>0</v>
      </c>
      <c r="Y808" s="414">
        <f>Y32*'Appx 1. Ref Rates'!$E$18</f>
        <v>0</v>
      </c>
      <c r="Z808" s="414">
        <f>Z32*'Appx 1. Ref Rates'!$E$18</f>
        <v>0</v>
      </c>
      <c r="AA808" s="414">
        <f>AA32*'Appx 1. Ref Rates'!$E$18</f>
        <v>0</v>
      </c>
      <c r="AB808" s="414">
        <f>AB32*'Appx 1. Ref Rates'!$E$18</f>
        <v>0</v>
      </c>
      <c r="AC808" s="400">
        <f>M808-SUM(N808:AB808)</f>
        <v>0</v>
      </c>
      <c r="AD808" s="857"/>
      <c r="AE808" s="858"/>
      <c r="AF808" s="859"/>
    </row>
    <row r="809" spans="1:32" ht="15" customHeight="1" outlineLevel="1" x14ac:dyDescent="0.2">
      <c r="A809" s="11">
        <v>129</v>
      </c>
      <c r="B809" s="294"/>
      <c r="C809" s="292"/>
      <c r="D809" s="868" t="str">
        <f>'2. CAD NCCF'!D809:AF809</f>
        <v>Mortgage backed securities (MBS)</v>
      </c>
      <c r="E809" s="869"/>
      <c r="F809" s="869"/>
      <c r="G809" s="869"/>
      <c r="H809" s="869"/>
      <c r="I809" s="869"/>
      <c r="J809" s="869"/>
      <c r="K809" s="869"/>
      <c r="L809" s="869"/>
      <c r="M809" s="869"/>
      <c r="N809" s="869"/>
      <c r="O809" s="869"/>
      <c r="P809" s="869"/>
      <c r="Q809" s="869"/>
      <c r="R809" s="869"/>
      <c r="S809" s="869"/>
      <c r="T809" s="869"/>
      <c r="U809" s="869"/>
      <c r="V809" s="869"/>
      <c r="W809" s="869"/>
      <c r="X809" s="869"/>
      <c r="Y809" s="869"/>
      <c r="Z809" s="869"/>
      <c r="AA809" s="869"/>
      <c r="AB809" s="869"/>
      <c r="AC809" s="869"/>
      <c r="AD809" s="869"/>
      <c r="AE809" s="869"/>
      <c r="AF809" s="870"/>
    </row>
    <row r="810" spans="1:32" ht="15" customHeight="1" outlineLevel="1" x14ac:dyDescent="0.2">
      <c r="A810" s="11">
        <v>130</v>
      </c>
      <c r="B810" s="294"/>
      <c r="C810" s="292"/>
      <c r="D810" s="292"/>
      <c r="E810" s="933" t="str">
        <f>'2. CAD NCCF'!E810:L810</f>
        <v>Agency MBS</v>
      </c>
      <c r="F810" s="934"/>
      <c r="G810" s="934"/>
      <c r="H810" s="934"/>
      <c r="I810" s="934"/>
      <c r="J810" s="934"/>
      <c r="K810" s="934"/>
      <c r="L810" s="935"/>
      <c r="M810" s="399">
        <f>SUBTOTAL(9,M811:M813)</f>
        <v>0</v>
      </c>
      <c r="N810" s="402">
        <f t="shared" ref="N810:AC810" si="184">SUBTOTAL(9,N811:N813)</f>
        <v>0</v>
      </c>
      <c r="O810" s="406">
        <f t="shared" si="184"/>
        <v>0</v>
      </c>
      <c r="P810" s="405">
        <f t="shared" si="184"/>
        <v>0</v>
      </c>
      <c r="Q810" s="416">
        <f t="shared" si="184"/>
        <v>0</v>
      </c>
      <c r="R810" s="402">
        <f t="shared" si="184"/>
        <v>0</v>
      </c>
      <c r="S810" s="405">
        <f t="shared" si="184"/>
        <v>0</v>
      </c>
      <c r="T810" s="406">
        <f t="shared" si="184"/>
        <v>0</v>
      </c>
      <c r="U810" s="405">
        <f t="shared" si="184"/>
        <v>0</v>
      </c>
      <c r="V810" s="406">
        <f t="shared" si="184"/>
        <v>0</v>
      </c>
      <c r="W810" s="405">
        <f t="shared" si="184"/>
        <v>0</v>
      </c>
      <c r="X810" s="406">
        <f t="shared" si="184"/>
        <v>0</v>
      </c>
      <c r="Y810" s="405">
        <f t="shared" si="184"/>
        <v>0</v>
      </c>
      <c r="Z810" s="406">
        <f t="shared" si="184"/>
        <v>0</v>
      </c>
      <c r="AA810" s="405">
        <f t="shared" si="184"/>
        <v>0</v>
      </c>
      <c r="AB810" s="416">
        <f t="shared" si="184"/>
        <v>0</v>
      </c>
      <c r="AC810" s="399">
        <f t="shared" si="184"/>
        <v>0</v>
      </c>
      <c r="AD810" s="1433"/>
      <c r="AE810" s="852"/>
      <c r="AF810" s="853"/>
    </row>
    <row r="811" spans="1:32" ht="15" customHeight="1" outlineLevel="1" x14ac:dyDescent="0.2">
      <c r="A811" s="11">
        <v>131</v>
      </c>
      <c r="B811" s="294"/>
      <c r="C811" s="292"/>
      <c r="D811" s="292"/>
      <c r="E811" s="293"/>
      <c r="F811" s="880" t="str">
        <f>'2. CAD NCCF'!F811:L811</f>
        <v>Agency MBS, high rated</v>
      </c>
      <c r="G811" s="881"/>
      <c r="H811" s="881"/>
      <c r="I811" s="881"/>
      <c r="J811" s="881"/>
      <c r="K811" s="881"/>
      <c r="L811" s="882"/>
      <c r="M811" s="400">
        <f t="shared" ref="M811:M813" si="185">M35</f>
        <v>0</v>
      </c>
      <c r="N811" s="412">
        <f>M811*(1-'Appx 1. Ref Rates'!$E$24)+N35*('Appx 1. Ref Rates'!$E$24)</f>
        <v>0</v>
      </c>
      <c r="O811" s="414">
        <f>O35*'Appx 1. Ref Rates'!$E24</f>
        <v>0</v>
      </c>
      <c r="P811" s="414">
        <f>P35*'Appx 1. Ref Rates'!$E24</f>
        <v>0</v>
      </c>
      <c r="Q811" s="418">
        <f>Q35*'Appx 1. Ref Rates'!$E24</f>
        <v>0</v>
      </c>
      <c r="R811" s="411">
        <f>R35*'Appx 1. Ref Rates'!$E24</f>
        <v>0</v>
      </c>
      <c r="S811" s="414">
        <f>S35*'Appx 1. Ref Rates'!$E24</f>
        <v>0</v>
      </c>
      <c r="T811" s="414">
        <f>T35*'Appx 1. Ref Rates'!$E24</f>
        <v>0</v>
      </c>
      <c r="U811" s="414">
        <f>U35*'Appx 1. Ref Rates'!$E24</f>
        <v>0</v>
      </c>
      <c r="V811" s="414">
        <f>V35*'Appx 1. Ref Rates'!$E24</f>
        <v>0</v>
      </c>
      <c r="W811" s="414">
        <f>W35*'Appx 1. Ref Rates'!$E24</f>
        <v>0</v>
      </c>
      <c r="X811" s="414">
        <f>X35*'Appx 1. Ref Rates'!$E24</f>
        <v>0</v>
      </c>
      <c r="Y811" s="414">
        <f>Y35*'Appx 1. Ref Rates'!$E24</f>
        <v>0</v>
      </c>
      <c r="Z811" s="414">
        <f>Z35*'Appx 1. Ref Rates'!$E24</f>
        <v>0</v>
      </c>
      <c r="AA811" s="414">
        <f>AA35*'Appx 1. Ref Rates'!$E24</f>
        <v>0</v>
      </c>
      <c r="AB811" s="414">
        <f>AB35*'Appx 1. Ref Rates'!$E24</f>
        <v>0</v>
      </c>
      <c r="AC811" s="400">
        <f>M811-SUM(N811:AB811)</f>
        <v>0</v>
      </c>
      <c r="AD811" s="854"/>
      <c r="AE811" s="1083"/>
      <c r="AF811" s="856"/>
    </row>
    <row r="812" spans="1:32" ht="15" customHeight="1" outlineLevel="1" x14ac:dyDescent="0.2">
      <c r="A812" s="11">
        <v>132</v>
      </c>
      <c r="B812" s="294"/>
      <c r="C812" s="292"/>
      <c r="D812" s="292"/>
      <c r="E812" s="293"/>
      <c r="F812" s="880" t="str">
        <f>'2. CAD NCCF'!F812:L812</f>
        <v>Agency MBS, medium rated</v>
      </c>
      <c r="G812" s="881"/>
      <c r="H812" s="881"/>
      <c r="I812" s="881"/>
      <c r="J812" s="881"/>
      <c r="K812" s="881"/>
      <c r="L812" s="882"/>
      <c r="M812" s="400">
        <f t="shared" si="185"/>
        <v>0</v>
      </c>
      <c r="N812" s="412">
        <f>M812*(1-'Appx 1. Ref Rates'!$E$25)+N36*('Appx 1. Ref Rates'!$E$25)</f>
        <v>0</v>
      </c>
      <c r="O812" s="414">
        <f>O36*'Appx 1. Ref Rates'!$E25</f>
        <v>0</v>
      </c>
      <c r="P812" s="414">
        <f>P36*'Appx 1. Ref Rates'!$E25</f>
        <v>0</v>
      </c>
      <c r="Q812" s="418">
        <f>Q36*'Appx 1. Ref Rates'!$E25</f>
        <v>0</v>
      </c>
      <c r="R812" s="411">
        <f>R36*'Appx 1. Ref Rates'!$E25</f>
        <v>0</v>
      </c>
      <c r="S812" s="414">
        <f>S36*'Appx 1. Ref Rates'!$E25</f>
        <v>0</v>
      </c>
      <c r="T812" s="414">
        <f>T36*'Appx 1. Ref Rates'!$E25</f>
        <v>0</v>
      </c>
      <c r="U812" s="414">
        <f>U36*'Appx 1. Ref Rates'!$E25</f>
        <v>0</v>
      </c>
      <c r="V812" s="414">
        <f>V36*'Appx 1. Ref Rates'!$E25</f>
        <v>0</v>
      </c>
      <c r="W812" s="414">
        <f>W36*'Appx 1. Ref Rates'!$E25</f>
        <v>0</v>
      </c>
      <c r="X812" s="414">
        <f>X36*'Appx 1. Ref Rates'!$E25</f>
        <v>0</v>
      </c>
      <c r="Y812" s="414">
        <f>Y36*'Appx 1. Ref Rates'!$E25</f>
        <v>0</v>
      </c>
      <c r="Z812" s="414">
        <f>Z36*'Appx 1. Ref Rates'!$E25</f>
        <v>0</v>
      </c>
      <c r="AA812" s="414">
        <f>AA36*'Appx 1. Ref Rates'!$E25</f>
        <v>0</v>
      </c>
      <c r="AB812" s="414">
        <f>AB36*'Appx 1. Ref Rates'!$E25</f>
        <v>0</v>
      </c>
      <c r="AC812" s="400">
        <f>M812-SUM(N812:AB812)</f>
        <v>0</v>
      </c>
      <c r="AD812" s="854"/>
      <c r="AE812" s="1083"/>
      <c r="AF812" s="856"/>
    </row>
    <row r="813" spans="1:32" ht="15" customHeight="1" outlineLevel="1" x14ac:dyDescent="0.2">
      <c r="A813" s="11">
        <v>133</v>
      </c>
      <c r="B813" s="294"/>
      <c r="C813" s="292"/>
      <c r="D813" s="292"/>
      <c r="E813" s="293"/>
      <c r="F813" s="880" t="str">
        <f>'2. CAD NCCF'!F813:L813</f>
        <v>Agency MBS, low or not rated</v>
      </c>
      <c r="G813" s="881"/>
      <c r="H813" s="881"/>
      <c r="I813" s="881"/>
      <c r="J813" s="881"/>
      <c r="K813" s="881"/>
      <c r="L813" s="882"/>
      <c r="M813" s="400">
        <f t="shared" si="185"/>
        <v>0</v>
      </c>
      <c r="N813" s="412">
        <f>M813*(1-'Appx 1. Ref Rates'!$E$26)+N37*('Appx 1. Ref Rates'!$E$26)</f>
        <v>0</v>
      </c>
      <c r="O813" s="414">
        <f>O37*'Appx 1. Ref Rates'!$E26</f>
        <v>0</v>
      </c>
      <c r="P813" s="414">
        <f>P37*'Appx 1. Ref Rates'!$E26</f>
        <v>0</v>
      </c>
      <c r="Q813" s="418">
        <f>Q37*'Appx 1. Ref Rates'!$E26</f>
        <v>0</v>
      </c>
      <c r="R813" s="411">
        <f>R37*'Appx 1. Ref Rates'!$E26</f>
        <v>0</v>
      </c>
      <c r="S813" s="414">
        <f>S37*'Appx 1. Ref Rates'!$E26</f>
        <v>0</v>
      </c>
      <c r="T813" s="414">
        <f>T37*'Appx 1. Ref Rates'!$E26</f>
        <v>0</v>
      </c>
      <c r="U813" s="414">
        <f>U37*'Appx 1. Ref Rates'!$E26</f>
        <v>0</v>
      </c>
      <c r="V813" s="414">
        <f>V37*'Appx 1. Ref Rates'!$E26</f>
        <v>0</v>
      </c>
      <c r="W813" s="414">
        <f>W37*'Appx 1. Ref Rates'!$E26</f>
        <v>0</v>
      </c>
      <c r="X813" s="414">
        <f>X37*'Appx 1. Ref Rates'!$E26</f>
        <v>0</v>
      </c>
      <c r="Y813" s="414">
        <f>Y37*'Appx 1. Ref Rates'!$E26</f>
        <v>0</v>
      </c>
      <c r="Z813" s="414">
        <f>Z37*'Appx 1. Ref Rates'!$E26</f>
        <v>0</v>
      </c>
      <c r="AA813" s="414">
        <f>AA37*'Appx 1. Ref Rates'!$E26</f>
        <v>0</v>
      </c>
      <c r="AB813" s="414">
        <f>AB37*'Appx 1. Ref Rates'!$E26</f>
        <v>0</v>
      </c>
      <c r="AC813" s="400">
        <f>M813-SUM(N813:AB813)</f>
        <v>0</v>
      </c>
      <c r="AD813" s="854"/>
      <c r="AE813" s="1083"/>
      <c r="AF813" s="856"/>
    </row>
    <row r="814" spans="1:32" ht="15" customHeight="1" outlineLevel="1" x14ac:dyDescent="0.2">
      <c r="A814" s="11">
        <v>134</v>
      </c>
      <c r="B814" s="294"/>
      <c r="C814" s="292"/>
      <c r="D814" s="292"/>
      <c r="E814" s="877" t="str">
        <f>'2. CAD NCCF'!E814:L814</f>
        <v>Non-agency commercial MBS (CMBS)</v>
      </c>
      <c r="F814" s="878"/>
      <c r="G814" s="878"/>
      <c r="H814" s="878"/>
      <c r="I814" s="878"/>
      <c r="J814" s="878"/>
      <c r="K814" s="878"/>
      <c r="L814" s="879"/>
      <c r="M814" s="399">
        <f>SUBTOTAL(9,M815:M817)</f>
        <v>0</v>
      </c>
      <c r="N814" s="402">
        <f t="shared" ref="N814:AC814" si="186">SUBTOTAL(9,N815:N817)</f>
        <v>0</v>
      </c>
      <c r="O814" s="406">
        <f t="shared" si="186"/>
        <v>0</v>
      </c>
      <c r="P814" s="405">
        <f t="shared" si="186"/>
        <v>0</v>
      </c>
      <c r="Q814" s="416">
        <f t="shared" si="186"/>
        <v>0</v>
      </c>
      <c r="R814" s="402">
        <f t="shared" si="186"/>
        <v>0</v>
      </c>
      <c r="S814" s="405">
        <f t="shared" si="186"/>
        <v>0</v>
      </c>
      <c r="T814" s="406">
        <f t="shared" si="186"/>
        <v>0</v>
      </c>
      <c r="U814" s="405">
        <f t="shared" si="186"/>
        <v>0</v>
      </c>
      <c r="V814" s="406">
        <f t="shared" si="186"/>
        <v>0</v>
      </c>
      <c r="W814" s="405">
        <f t="shared" si="186"/>
        <v>0</v>
      </c>
      <c r="X814" s="406">
        <f t="shared" si="186"/>
        <v>0</v>
      </c>
      <c r="Y814" s="405">
        <f t="shared" si="186"/>
        <v>0</v>
      </c>
      <c r="Z814" s="406">
        <f t="shared" si="186"/>
        <v>0</v>
      </c>
      <c r="AA814" s="405">
        <f t="shared" si="186"/>
        <v>0</v>
      </c>
      <c r="AB814" s="416">
        <f t="shared" si="186"/>
        <v>0</v>
      </c>
      <c r="AC814" s="399">
        <f t="shared" si="186"/>
        <v>0</v>
      </c>
      <c r="AD814" s="854"/>
      <c r="AE814" s="1083"/>
      <c r="AF814" s="856"/>
    </row>
    <row r="815" spans="1:32" ht="15" customHeight="1" outlineLevel="1" x14ac:dyDescent="0.2">
      <c r="A815" s="11">
        <v>135</v>
      </c>
      <c r="B815" s="294"/>
      <c r="C815" s="292"/>
      <c r="D815" s="292"/>
      <c r="E815" s="293"/>
      <c r="F815" s="880" t="str">
        <f>'2. CAD NCCF'!F815:L815</f>
        <v>Non-agency CMBS, high rated</v>
      </c>
      <c r="G815" s="881"/>
      <c r="H815" s="881"/>
      <c r="I815" s="881"/>
      <c r="J815" s="881"/>
      <c r="K815" s="881"/>
      <c r="L815" s="882"/>
      <c r="M815" s="400">
        <f t="shared" ref="M815:M817" si="187">M39</f>
        <v>0</v>
      </c>
      <c r="N815" s="412">
        <f>M815*(1-'Appx 1. Ref Rates'!$E$28)+N39*('Appx 1. Ref Rates'!$E$28)</f>
        <v>0</v>
      </c>
      <c r="O815" s="414">
        <f>O39*'Appx 1. Ref Rates'!$E28</f>
        <v>0</v>
      </c>
      <c r="P815" s="414">
        <f>P39*'Appx 1. Ref Rates'!$E28</f>
        <v>0</v>
      </c>
      <c r="Q815" s="418">
        <f>Q39*'Appx 1. Ref Rates'!$E28</f>
        <v>0</v>
      </c>
      <c r="R815" s="411">
        <f>R39*'Appx 1. Ref Rates'!$E28</f>
        <v>0</v>
      </c>
      <c r="S815" s="414">
        <f>S39*'Appx 1. Ref Rates'!$E28</f>
        <v>0</v>
      </c>
      <c r="T815" s="414">
        <f>T39*'Appx 1. Ref Rates'!$E28</f>
        <v>0</v>
      </c>
      <c r="U815" s="414">
        <f>U39*'Appx 1. Ref Rates'!$E28</f>
        <v>0</v>
      </c>
      <c r="V815" s="414">
        <f>V39*'Appx 1. Ref Rates'!$E28</f>
        <v>0</v>
      </c>
      <c r="W815" s="414">
        <f>W39*'Appx 1. Ref Rates'!$E28</f>
        <v>0</v>
      </c>
      <c r="X815" s="414">
        <f>X39*'Appx 1. Ref Rates'!$E28</f>
        <v>0</v>
      </c>
      <c r="Y815" s="414">
        <f>Y39*'Appx 1. Ref Rates'!$E28</f>
        <v>0</v>
      </c>
      <c r="Z815" s="414">
        <f>Z39*'Appx 1. Ref Rates'!$E28</f>
        <v>0</v>
      </c>
      <c r="AA815" s="414">
        <f>AA39*'Appx 1. Ref Rates'!$E28</f>
        <v>0</v>
      </c>
      <c r="AB815" s="414">
        <f>AB39*'Appx 1. Ref Rates'!$E28</f>
        <v>0</v>
      </c>
      <c r="AC815" s="400">
        <f>M815-SUM(N815:AB815)</f>
        <v>0</v>
      </c>
      <c r="AD815" s="854"/>
      <c r="AE815" s="1083"/>
      <c r="AF815" s="856"/>
    </row>
    <row r="816" spans="1:32" ht="15" customHeight="1" outlineLevel="1" x14ac:dyDescent="0.2">
      <c r="A816" s="11">
        <v>136</v>
      </c>
      <c r="B816" s="294"/>
      <c r="C816" s="292"/>
      <c r="D816" s="292"/>
      <c r="E816" s="293"/>
      <c r="F816" s="880" t="str">
        <f>'2. CAD NCCF'!F816:L816</f>
        <v>Non-agency CMBS, medium rated</v>
      </c>
      <c r="G816" s="881"/>
      <c r="H816" s="881"/>
      <c r="I816" s="881"/>
      <c r="J816" s="881"/>
      <c r="K816" s="881"/>
      <c r="L816" s="882"/>
      <c r="M816" s="400">
        <f t="shared" si="187"/>
        <v>0</v>
      </c>
      <c r="N816" s="412">
        <f>M816*(1-'Appx 1. Ref Rates'!$E$29)+N40*('Appx 1. Ref Rates'!$E$29)</f>
        <v>0</v>
      </c>
      <c r="O816" s="414">
        <f>O40*'Appx 1. Ref Rates'!$E29</f>
        <v>0</v>
      </c>
      <c r="P816" s="414">
        <f>P40*'Appx 1. Ref Rates'!$E29</f>
        <v>0</v>
      </c>
      <c r="Q816" s="418">
        <f>Q40*'Appx 1. Ref Rates'!$E29</f>
        <v>0</v>
      </c>
      <c r="R816" s="411">
        <f>R40*'Appx 1. Ref Rates'!$E29</f>
        <v>0</v>
      </c>
      <c r="S816" s="414">
        <f>S40*'Appx 1. Ref Rates'!$E29</f>
        <v>0</v>
      </c>
      <c r="T816" s="414">
        <f>T40*'Appx 1. Ref Rates'!$E29</f>
        <v>0</v>
      </c>
      <c r="U816" s="414">
        <f>U40*'Appx 1. Ref Rates'!$E29</f>
        <v>0</v>
      </c>
      <c r="V816" s="414">
        <f>V40*'Appx 1. Ref Rates'!$E29</f>
        <v>0</v>
      </c>
      <c r="W816" s="414">
        <f>W40*'Appx 1. Ref Rates'!$E29</f>
        <v>0</v>
      </c>
      <c r="X816" s="414">
        <f>X40*'Appx 1. Ref Rates'!$E29</f>
        <v>0</v>
      </c>
      <c r="Y816" s="414">
        <f>Y40*'Appx 1. Ref Rates'!$E29</f>
        <v>0</v>
      </c>
      <c r="Z816" s="414">
        <f>Z40*'Appx 1. Ref Rates'!$E29</f>
        <v>0</v>
      </c>
      <c r="AA816" s="414">
        <f>AA40*'Appx 1. Ref Rates'!$E29</f>
        <v>0</v>
      </c>
      <c r="AB816" s="414">
        <f>AB40*'Appx 1. Ref Rates'!$E29</f>
        <v>0</v>
      </c>
      <c r="AC816" s="400">
        <f>M816-SUM(N816:AB816)</f>
        <v>0</v>
      </c>
      <c r="AD816" s="854"/>
      <c r="AE816" s="1083"/>
      <c r="AF816" s="856"/>
    </row>
    <row r="817" spans="1:32" ht="15" customHeight="1" outlineLevel="1" x14ac:dyDescent="0.2">
      <c r="A817" s="11">
        <v>137</v>
      </c>
      <c r="B817" s="294"/>
      <c r="C817" s="292"/>
      <c r="D817" s="292"/>
      <c r="E817" s="293"/>
      <c r="F817" s="880" t="str">
        <f>'2. CAD NCCF'!F817:L817</f>
        <v>Non-agency CMBS, low or not rated</v>
      </c>
      <c r="G817" s="881"/>
      <c r="H817" s="881"/>
      <c r="I817" s="881"/>
      <c r="J817" s="881"/>
      <c r="K817" s="881"/>
      <c r="L817" s="882"/>
      <c r="M817" s="400">
        <f t="shared" si="187"/>
        <v>0</v>
      </c>
      <c r="N817" s="412">
        <f>M817*(1-'Appx 1. Ref Rates'!$E30)+N41*('Appx 1. Ref Rates'!$E30)</f>
        <v>0</v>
      </c>
      <c r="O817" s="414">
        <f>O41*'Appx 1. Ref Rates'!$E30</f>
        <v>0</v>
      </c>
      <c r="P817" s="414">
        <f>P41*'Appx 1. Ref Rates'!$E30</f>
        <v>0</v>
      </c>
      <c r="Q817" s="418">
        <f>Q41*'Appx 1. Ref Rates'!$E30</f>
        <v>0</v>
      </c>
      <c r="R817" s="411">
        <f>R41*'Appx 1. Ref Rates'!$E30</f>
        <v>0</v>
      </c>
      <c r="S817" s="414">
        <f>S41*'Appx 1. Ref Rates'!$E30</f>
        <v>0</v>
      </c>
      <c r="T817" s="414">
        <f>T41*'Appx 1. Ref Rates'!$E30</f>
        <v>0</v>
      </c>
      <c r="U817" s="414">
        <f>U41*'Appx 1. Ref Rates'!$E30</f>
        <v>0</v>
      </c>
      <c r="V817" s="414">
        <f>V41*'Appx 1. Ref Rates'!$E30</f>
        <v>0</v>
      </c>
      <c r="W817" s="414">
        <f>W41*'Appx 1. Ref Rates'!$E30</f>
        <v>0</v>
      </c>
      <c r="X817" s="414">
        <f>X41*'Appx 1. Ref Rates'!$E30</f>
        <v>0</v>
      </c>
      <c r="Y817" s="414">
        <f>Y41*'Appx 1. Ref Rates'!$E30</f>
        <v>0</v>
      </c>
      <c r="Z817" s="414">
        <f>Z41*'Appx 1. Ref Rates'!$E30</f>
        <v>0</v>
      </c>
      <c r="AA817" s="414">
        <f>AA41*'Appx 1. Ref Rates'!$E30</f>
        <v>0</v>
      </c>
      <c r="AB817" s="414">
        <f>AB41*'Appx 1. Ref Rates'!$E30</f>
        <v>0</v>
      </c>
      <c r="AC817" s="400">
        <f>M817-SUM(N817:AB817)</f>
        <v>0</v>
      </c>
      <c r="AD817" s="854"/>
      <c r="AE817" s="1083"/>
      <c r="AF817" s="856"/>
    </row>
    <row r="818" spans="1:32" ht="15" customHeight="1" outlineLevel="1" x14ac:dyDescent="0.2">
      <c r="A818" s="11">
        <v>138</v>
      </c>
      <c r="B818" s="294"/>
      <c r="C818" s="292"/>
      <c r="D818" s="292"/>
      <c r="E818" s="877" t="str">
        <f>'2. CAD NCCF'!E818:L818</f>
        <v>Non-agency residential MBS (RMBS)</v>
      </c>
      <c r="F818" s="878"/>
      <c r="G818" s="878"/>
      <c r="H818" s="878"/>
      <c r="I818" s="878"/>
      <c r="J818" s="878"/>
      <c r="K818" s="878"/>
      <c r="L818" s="879"/>
      <c r="M818" s="399">
        <f>SUBTOTAL(9,M819:M821)</f>
        <v>0</v>
      </c>
      <c r="N818" s="402">
        <f t="shared" ref="N818:AC818" si="188">SUBTOTAL(9,N819:N821)</f>
        <v>0</v>
      </c>
      <c r="O818" s="406">
        <f t="shared" si="188"/>
        <v>0</v>
      </c>
      <c r="P818" s="405">
        <f t="shared" si="188"/>
        <v>0</v>
      </c>
      <c r="Q818" s="416">
        <f t="shared" si="188"/>
        <v>0</v>
      </c>
      <c r="R818" s="402">
        <f t="shared" si="188"/>
        <v>0</v>
      </c>
      <c r="S818" s="405">
        <f t="shared" si="188"/>
        <v>0</v>
      </c>
      <c r="T818" s="406">
        <f t="shared" si="188"/>
        <v>0</v>
      </c>
      <c r="U818" s="405">
        <f t="shared" si="188"/>
        <v>0</v>
      </c>
      <c r="V818" s="406">
        <f t="shared" si="188"/>
        <v>0</v>
      </c>
      <c r="W818" s="405">
        <f t="shared" si="188"/>
        <v>0</v>
      </c>
      <c r="X818" s="406">
        <f t="shared" si="188"/>
        <v>0</v>
      </c>
      <c r="Y818" s="405">
        <f t="shared" si="188"/>
        <v>0</v>
      </c>
      <c r="Z818" s="406">
        <f t="shared" si="188"/>
        <v>0</v>
      </c>
      <c r="AA818" s="405">
        <f t="shared" si="188"/>
        <v>0</v>
      </c>
      <c r="AB818" s="416">
        <f t="shared" si="188"/>
        <v>0</v>
      </c>
      <c r="AC818" s="399">
        <f t="shared" si="188"/>
        <v>0</v>
      </c>
      <c r="AD818" s="854"/>
      <c r="AE818" s="1083"/>
      <c r="AF818" s="856"/>
    </row>
    <row r="819" spans="1:32" ht="15" customHeight="1" outlineLevel="1" x14ac:dyDescent="0.2">
      <c r="A819" s="11">
        <v>139</v>
      </c>
      <c r="B819" s="294"/>
      <c r="C819" s="292"/>
      <c r="D819" s="292"/>
      <c r="E819" s="293"/>
      <c r="F819" s="880" t="str">
        <f>'2. CAD NCCF'!F819:L819</f>
        <v>Non-agency RMBS, high rated</v>
      </c>
      <c r="G819" s="881"/>
      <c r="H819" s="881"/>
      <c r="I819" s="881"/>
      <c r="J819" s="881"/>
      <c r="K819" s="881"/>
      <c r="L819" s="882"/>
      <c r="M819" s="400">
        <f t="shared" ref="M819:M821" si="189">M43</f>
        <v>0</v>
      </c>
      <c r="N819" s="412">
        <f>M819*(1-'Appx 1. Ref Rates'!$E32)+N43*('Appx 1. Ref Rates'!$E32)</f>
        <v>0</v>
      </c>
      <c r="O819" s="414">
        <f>O43*'Appx 1. Ref Rates'!$E32</f>
        <v>0</v>
      </c>
      <c r="P819" s="414">
        <f>P43*'Appx 1. Ref Rates'!$E32</f>
        <v>0</v>
      </c>
      <c r="Q819" s="418">
        <f>Q43*'Appx 1. Ref Rates'!$E32</f>
        <v>0</v>
      </c>
      <c r="R819" s="411">
        <f>R43*'Appx 1. Ref Rates'!$E32</f>
        <v>0</v>
      </c>
      <c r="S819" s="414">
        <f>S43*'Appx 1. Ref Rates'!$E32</f>
        <v>0</v>
      </c>
      <c r="T819" s="414">
        <f>T43*'Appx 1. Ref Rates'!$E32</f>
        <v>0</v>
      </c>
      <c r="U819" s="414">
        <f>U43*'Appx 1. Ref Rates'!$E32</f>
        <v>0</v>
      </c>
      <c r="V819" s="414">
        <f>V43*'Appx 1. Ref Rates'!$E32</f>
        <v>0</v>
      </c>
      <c r="W819" s="414">
        <f>W43*'Appx 1. Ref Rates'!$E32</f>
        <v>0</v>
      </c>
      <c r="X819" s="414">
        <f>X43*'Appx 1. Ref Rates'!$E32</f>
        <v>0</v>
      </c>
      <c r="Y819" s="414">
        <f>Y43*'Appx 1. Ref Rates'!$E32</f>
        <v>0</v>
      </c>
      <c r="Z819" s="414">
        <f>Z43*'Appx 1. Ref Rates'!$E32</f>
        <v>0</v>
      </c>
      <c r="AA819" s="414">
        <f>AA43*'Appx 1. Ref Rates'!$E32</f>
        <v>0</v>
      </c>
      <c r="AB819" s="414">
        <f>AB43*'Appx 1. Ref Rates'!$E32</f>
        <v>0</v>
      </c>
      <c r="AC819" s="400">
        <f>M819-SUM(N819:AB819)</f>
        <v>0</v>
      </c>
      <c r="AD819" s="854"/>
      <c r="AE819" s="1083"/>
      <c r="AF819" s="856"/>
    </row>
    <row r="820" spans="1:32" ht="15" customHeight="1" outlineLevel="1" x14ac:dyDescent="0.2">
      <c r="A820" s="11">
        <v>140</v>
      </c>
      <c r="B820" s="294"/>
      <c r="C820" s="292"/>
      <c r="D820" s="292"/>
      <c r="E820" s="293"/>
      <c r="F820" s="880" t="str">
        <f>'2. CAD NCCF'!F820:L820</f>
        <v>Non-agency RMBS, medium rated</v>
      </c>
      <c r="G820" s="881"/>
      <c r="H820" s="881"/>
      <c r="I820" s="881"/>
      <c r="J820" s="881"/>
      <c r="K820" s="881"/>
      <c r="L820" s="882"/>
      <c r="M820" s="400">
        <f t="shared" si="189"/>
        <v>0</v>
      </c>
      <c r="N820" s="412">
        <f>M820*(1-'Appx 1. Ref Rates'!$E33)+N44*('Appx 1. Ref Rates'!$E33)</f>
        <v>0</v>
      </c>
      <c r="O820" s="414">
        <f>O44*'Appx 1. Ref Rates'!$E33</f>
        <v>0</v>
      </c>
      <c r="P820" s="414">
        <f>P44*'Appx 1. Ref Rates'!$E33</f>
        <v>0</v>
      </c>
      <c r="Q820" s="418">
        <f>Q44*'Appx 1. Ref Rates'!$E33</f>
        <v>0</v>
      </c>
      <c r="R820" s="411">
        <f>R44*'Appx 1. Ref Rates'!$E33</f>
        <v>0</v>
      </c>
      <c r="S820" s="414">
        <f>S44*'Appx 1. Ref Rates'!$E33</f>
        <v>0</v>
      </c>
      <c r="T820" s="414">
        <f>T44*'Appx 1. Ref Rates'!$E33</f>
        <v>0</v>
      </c>
      <c r="U820" s="414">
        <f>U44*'Appx 1. Ref Rates'!$E33</f>
        <v>0</v>
      </c>
      <c r="V820" s="414">
        <f>V44*'Appx 1. Ref Rates'!$E33</f>
        <v>0</v>
      </c>
      <c r="W820" s="414">
        <f>W44*'Appx 1. Ref Rates'!$E33</f>
        <v>0</v>
      </c>
      <c r="X820" s="414">
        <f>X44*'Appx 1. Ref Rates'!$E33</f>
        <v>0</v>
      </c>
      <c r="Y820" s="414">
        <f>Y44*'Appx 1. Ref Rates'!$E33</f>
        <v>0</v>
      </c>
      <c r="Z820" s="414">
        <f>Z44*'Appx 1. Ref Rates'!$E33</f>
        <v>0</v>
      </c>
      <c r="AA820" s="414">
        <f>AA44*'Appx 1. Ref Rates'!$E33</f>
        <v>0</v>
      </c>
      <c r="AB820" s="414">
        <f>AB44*'Appx 1. Ref Rates'!$E33</f>
        <v>0</v>
      </c>
      <c r="AC820" s="400">
        <f>M820-SUM(N820:AB820)</f>
        <v>0</v>
      </c>
      <c r="AD820" s="854"/>
      <c r="AE820" s="1083"/>
      <c r="AF820" s="856"/>
    </row>
    <row r="821" spans="1:32" ht="15" customHeight="1" outlineLevel="1" x14ac:dyDescent="0.2">
      <c r="A821" s="11">
        <v>141</v>
      </c>
      <c r="B821" s="294"/>
      <c r="C821" s="292"/>
      <c r="D821" s="292"/>
      <c r="E821" s="293"/>
      <c r="F821" s="880" t="str">
        <f>'2. CAD NCCF'!F821:L821</f>
        <v>Non-agency RMBS, low or not rated</v>
      </c>
      <c r="G821" s="881"/>
      <c r="H821" s="881"/>
      <c r="I821" s="881"/>
      <c r="J821" s="881"/>
      <c r="K821" s="881"/>
      <c r="L821" s="882"/>
      <c r="M821" s="400">
        <f t="shared" si="189"/>
        <v>0</v>
      </c>
      <c r="N821" s="412">
        <f>M821*(1-'Appx 1. Ref Rates'!$E34)+N45*('Appx 1. Ref Rates'!$E34)</f>
        <v>0</v>
      </c>
      <c r="O821" s="414">
        <f>O45*'Appx 1. Ref Rates'!$E34</f>
        <v>0</v>
      </c>
      <c r="P821" s="414">
        <f>P45*'Appx 1. Ref Rates'!$E34</f>
        <v>0</v>
      </c>
      <c r="Q821" s="418">
        <f>Q45*'Appx 1. Ref Rates'!$E34</f>
        <v>0</v>
      </c>
      <c r="R821" s="411">
        <f>R45*'Appx 1. Ref Rates'!$E34</f>
        <v>0</v>
      </c>
      <c r="S821" s="414">
        <f>S45*'Appx 1. Ref Rates'!$E34</f>
        <v>0</v>
      </c>
      <c r="T821" s="414">
        <f>T45*'Appx 1. Ref Rates'!$E34</f>
        <v>0</v>
      </c>
      <c r="U821" s="414">
        <f>U45*'Appx 1. Ref Rates'!$E34</f>
        <v>0</v>
      </c>
      <c r="V821" s="414">
        <f>V45*'Appx 1. Ref Rates'!$E34</f>
        <v>0</v>
      </c>
      <c r="W821" s="414">
        <f>W45*'Appx 1. Ref Rates'!$E34</f>
        <v>0</v>
      </c>
      <c r="X821" s="414">
        <f>X45*'Appx 1. Ref Rates'!$E34</f>
        <v>0</v>
      </c>
      <c r="Y821" s="414">
        <f>Y45*'Appx 1. Ref Rates'!$E34</f>
        <v>0</v>
      </c>
      <c r="Z821" s="414">
        <f>Z45*'Appx 1. Ref Rates'!$E34</f>
        <v>0</v>
      </c>
      <c r="AA821" s="414">
        <f>AA45*'Appx 1. Ref Rates'!$E34</f>
        <v>0</v>
      </c>
      <c r="AB821" s="414">
        <f>AB45*'Appx 1. Ref Rates'!$E34</f>
        <v>0</v>
      </c>
      <c r="AC821" s="400">
        <f>M821-SUM(N821:AB821)</f>
        <v>0</v>
      </c>
      <c r="AD821" s="857"/>
      <c r="AE821" s="858"/>
      <c r="AF821" s="859"/>
    </row>
    <row r="822" spans="1:32" ht="15" customHeight="1" outlineLevel="1" x14ac:dyDescent="0.2">
      <c r="A822" s="11">
        <v>142</v>
      </c>
      <c r="B822" s="294"/>
      <c r="C822" s="292"/>
      <c r="D822" s="868" t="str">
        <f>'2. CAD NCCF'!D822:AF822</f>
        <v>Corporate bonds and paper (CBP)</v>
      </c>
      <c r="E822" s="869"/>
      <c r="F822" s="869"/>
      <c r="G822" s="869"/>
      <c r="H822" s="869"/>
      <c r="I822" s="869"/>
      <c r="J822" s="869"/>
      <c r="K822" s="869"/>
      <c r="L822" s="869"/>
      <c r="M822" s="869"/>
      <c r="N822" s="869"/>
      <c r="O822" s="869"/>
      <c r="P822" s="869"/>
      <c r="Q822" s="869"/>
      <c r="R822" s="869"/>
      <c r="S822" s="869"/>
      <c r="T822" s="869"/>
      <c r="U822" s="869"/>
      <c r="V822" s="869"/>
      <c r="W822" s="869"/>
      <c r="X822" s="869"/>
      <c r="Y822" s="869"/>
      <c r="Z822" s="869"/>
      <c r="AA822" s="869"/>
      <c r="AB822" s="869"/>
      <c r="AC822" s="869"/>
      <c r="AD822" s="869"/>
      <c r="AE822" s="869"/>
      <c r="AF822" s="870"/>
    </row>
    <row r="823" spans="1:32" ht="15" customHeight="1" outlineLevel="1" x14ac:dyDescent="0.2">
      <c r="A823" s="11">
        <v>143</v>
      </c>
      <c r="B823" s="294"/>
      <c r="C823" s="292"/>
      <c r="D823" s="292"/>
      <c r="E823" s="933" t="str">
        <f>'2. CAD NCCF'!E823:L823</f>
        <v>Non-FI issued CBP, high rated</v>
      </c>
      <c r="F823" s="934"/>
      <c r="G823" s="934"/>
      <c r="H823" s="934"/>
      <c r="I823" s="934"/>
      <c r="J823" s="934"/>
      <c r="K823" s="934"/>
      <c r="L823" s="935"/>
      <c r="M823" s="399">
        <f>SUBTOTAL(9,M824:M825)</f>
        <v>0</v>
      </c>
      <c r="N823" s="402">
        <f t="shared" ref="N823:AC823" si="190">SUBTOTAL(9,N824:N825)</f>
        <v>0</v>
      </c>
      <c r="O823" s="406">
        <f t="shared" si="190"/>
        <v>0</v>
      </c>
      <c r="P823" s="405">
        <f t="shared" si="190"/>
        <v>0</v>
      </c>
      <c r="Q823" s="407">
        <f t="shared" si="190"/>
        <v>0</v>
      </c>
      <c r="R823" s="402">
        <f t="shared" si="190"/>
        <v>0</v>
      </c>
      <c r="S823" s="405">
        <f t="shared" si="190"/>
        <v>0</v>
      </c>
      <c r="T823" s="406">
        <f t="shared" si="190"/>
        <v>0</v>
      </c>
      <c r="U823" s="405">
        <f t="shared" si="190"/>
        <v>0</v>
      </c>
      <c r="V823" s="406">
        <f t="shared" si="190"/>
        <v>0</v>
      </c>
      <c r="W823" s="405">
        <f t="shared" si="190"/>
        <v>0</v>
      </c>
      <c r="X823" s="406">
        <f t="shared" si="190"/>
        <v>0</v>
      </c>
      <c r="Y823" s="405">
        <f t="shared" si="190"/>
        <v>0</v>
      </c>
      <c r="Z823" s="406">
        <f t="shared" si="190"/>
        <v>0</v>
      </c>
      <c r="AA823" s="405">
        <f t="shared" si="190"/>
        <v>0</v>
      </c>
      <c r="AB823" s="416">
        <f t="shared" si="190"/>
        <v>0</v>
      </c>
      <c r="AC823" s="399">
        <f t="shared" si="190"/>
        <v>0</v>
      </c>
      <c r="AD823" s="1433"/>
      <c r="AE823" s="852"/>
      <c r="AF823" s="853"/>
    </row>
    <row r="824" spans="1:32" ht="15" customHeight="1" outlineLevel="1" x14ac:dyDescent="0.2">
      <c r="A824" s="11">
        <v>144</v>
      </c>
      <c r="B824" s="294"/>
      <c r="C824" s="292"/>
      <c r="D824" s="292"/>
      <c r="E824" s="293"/>
      <c r="F824" s="880" t="str">
        <f>'2. CAD NCCF'!F824:L824</f>
        <v>Non-FI issued unsecured bond and paper, high rated</v>
      </c>
      <c r="G824" s="881"/>
      <c r="H824" s="881"/>
      <c r="I824" s="881"/>
      <c r="J824" s="881"/>
      <c r="K824" s="881"/>
      <c r="L824" s="882"/>
      <c r="M824" s="400">
        <f t="shared" ref="M824:M825" si="191">M48</f>
        <v>0</v>
      </c>
      <c r="N824" s="412">
        <f>M824*(1-'Appx 1. Ref Rates'!$E37)+N48*('Appx 1. Ref Rates'!$E37)</f>
        <v>0</v>
      </c>
      <c r="O824" s="414">
        <f>O48*'Appx 1. Ref Rates'!$E37</f>
        <v>0</v>
      </c>
      <c r="P824" s="414">
        <f>P48*'Appx 1. Ref Rates'!$E37</f>
        <v>0</v>
      </c>
      <c r="Q824" s="413">
        <f>Q48*'Appx 1. Ref Rates'!$E37</f>
        <v>0</v>
      </c>
      <c r="R824" s="411">
        <f>R48*'Appx 1. Ref Rates'!$E37</f>
        <v>0</v>
      </c>
      <c r="S824" s="414">
        <f>S48*'Appx 1. Ref Rates'!$E37</f>
        <v>0</v>
      </c>
      <c r="T824" s="414">
        <f>T48*'Appx 1. Ref Rates'!$E37</f>
        <v>0</v>
      </c>
      <c r="U824" s="414">
        <f>U48*'Appx 1. Ref Rates'!$E37</f>
        <v>0</v>
      </c>
      <c r="V824" s="414">
        <f>V48*'Appx 1. Ref Rates'!$E37</f>
        <v>0</v>
      </c>
      <c r="W824" s="414">
        <f>W48*'Appx 1. Ref Rates'!$E37</f>
        <v>0</v>
      </c>
      <c r="X824" s="414">
        <f>X48*'Appx 1. Ref Rates'!$E37</f>
        <v>0</v>
      </c>
      <c r="Y824" s="414">
        <f>Y48*'Appx 1. Ref Rates'!$E37</f>
        <v>0</v>
      </c>
      <c r="Z824" s="414">
        <f>Z48*'Appx 1. Ref Rates'!$E37</f>
        <v>0</v>
      </c>
      <c r="AA824" s="414">
        <f>AA48*'Appx 1. Ref Rates'!$E37</f>
        <v>0</v>
      </c>
      <c r="AB824" s="414">
        <f>AB48*'Appx 1. Ref Rates'!$E37</f>
        <v>0</v>
      </c>
      <c r="AC824" s="400">
        <f>M824-SUM(N824:AB824)</f>
        <v>0</v>
      </c>
      <c r="AD824" s="854"/>
      <c r="AE824" s="1083"/>
      <c r="AF824" s="856"/>
    </row>
    <row r="825" spans="1:32" ht="15" customHeight="1" outlineLevel="1" x14ac:dyDescent="0.2">
      <c r="A825" s="11">
        <v>145</v>
      </c>
      <c r="B825" s="294"/>
      <c r="C825" s="292"/>
      <c r="D825" s="292"/>
      <c r="E825" s="293"/>
      <c r="F825" s="880" t="str">
        <f>'2. CAD NCCF'!F825:L825</f>
        <v>Non-FI issued covered bonds, high rated</v>
      </c>
      <c r="G825" s="881"/>
      <c r="H825" s="881"/>
      <c r="I825" s="881"/>
      <c r="J825" s="881"/>
      <c r="K825" s="881"/>
      <c r="L825" s="882"/>
      <c r="M825" s="400">
        <f t="shared" si="191"/>
        <v>0</v>
      </c>
      <c r="N825" s="412">
        <f>M825*(1-'Appx 1. Ref Rates'!$E38)+N49*('Appx 1. Ref Rates'!$E38)</f>
        <v>0</v>
      </c>
      <c r="O825" s="414">
        <f>O49*'Appx 1. Ref Rates'!$E38</f>
        <v>0</v>
      </c>
      <c r="P825" s="414">
        <f>P49*'Appx 1. Ref Rates'!$E38</f>
        <v>0</v>
      </c>
      <c r="Q825" s="413">
        <f>Q49*'Appx 1. Ref Rates'!$E38</f>
        <v>0</v>
      </c>
      <c r="R825" s="411">
        <f>R49*'Appx 1. Ref Rates'!$E38</f>
        <v>0</v>
      </c>
      <c r="S825" s="414">
        <f>S49*'Appx 1. Ref Rates'!$E38</f>
        <v>0</v>
      </c>
      <c r="T825" s="414">
        <f>T49*'Appx 1. Ref Rates'!$E38</f>
        <v>0</v>
      </c>
      <c r="U825" s="414">
        <f>U49*'Appx 1. Ref Rates'!$E38</f>
        <v>0</v>
      </c>
      <c r="V825" s="414">
        <f>V49*'Appx 1. Ref Rates'!$E38</f>
        <v>0</v>
      </c>
      <c r="W825" s="414">
        <f>W49*'Appx 1. Ref Rates'!$E38</f>
        <v>0</v>
      </c>
      <c r="X825" s="414">
        <f>X49*'Appx 1. Ref Rates'!$E38</f>
        <v>0</v>
      </c>
      <c r="Y825" s="414">
        <f>Y49*'Appx 1. Ref Rates'!$E38</f>
        <v>0</v>
      </c>
      <c r="Z825" s="414">
        <f>Z49*'Appx 1. Ref Rates'!$E38</f>
        <v>0</v>
      </c>
      <c r="AA825" s="414">
        <f>AA49*'Appx 1. Ref Rates'!$E38</f>
        <v>0</v>
      </c>
      <c r="AB825" s="414">
        <f>AB49*'Appx 1. Ref Rates'!$E38</f>
        <v>0</v>
      </c>
      <c r="AC825" s="400">
        <f>M825-SUM(N825:AB825)</f>
        <v>0</v>
      </c>
      <c r="AD825" s="854"/>
      <c r="AE825" s="1083"/>
      <c r="AF825" s="856"/>
    </row>
    <row r="826" spans="1:32" ht="15" customHeight="1" outlineLevel="1" x14ac:dyDescent="0.2">
      <c r="A826" s="11">
        <v>146</v>
      </c>
      <c r="B826" s="294"/>
      <c r="C826" s="292"/>
      <c r="D826" s="292"/>
      <c r="E826" s="877" t="str">
        <f>'2. CAD NCCF'!E826:L826</f>
        <v>FI issued CBP, high rated</v>
      </c>
      <c r="F826" s="878"/>
      <c r="G826" s="878"/>
      <c r="H826" s="878"/>
      <c r="I826" s="878"/>
      <c r="J826" s="878"/>
      <c r="K826" s="878"/>
      <c r="L826" s="879"/>
      <c r="M826" s="399">
        <f>SUBTOTAL(9,M827:M829)</f>
        <v>0</v>
      </c>
      <c r="N826" s="402">
        <f t="shared" ref="N826:AC826" si="192">SUBTOTAL(9,N827:N829)</f>
        <v>0</v>
      </c>
      <c r="O826" s="406">
        <f t="shared" si="192"/>
        <v>0</v>
      </c>
      <c r="P826" s="405">
        <f t="shared" si="192"/>
        <v>0</v>
      </c>
      <c r="Q826" s="407">
        <f t="shared" si="192"/>
        <v>0</v>
      </c>
      <c r="R826" s="402">
        <f t="shared" si="192"/>
        <v>0</v>
      </c>
      <c r="S826" s="405">
        <f t="shared" si="192"/>
        <v>0</v>
      </c>
      <c r="T826" s="406">
        <f t="shared" si="192"/>
        <v>0</v>
      </c>
      <c r="U826" s="405">
        <f t="shared" si="192"/>
        <v>0</v>
      </c>
      <c r="V826" s="406">
        <f t="shared" si="192"/>
        <v>0</v>
      </c>
      <c r="W826" s="405">
        <f t="shared" si="192"/>
        <v>0</v>
      </c>
      <c r="X826" s="406">
        <f t="shared" si="192"/>
        <v>0</v>
      </c>
      <c r="Y826" s="405">
        <f t="shared" si="192"/>
        <v>0</v>
      </c>
      <c r="Z826" s="406">
        <f t="shared" si="192"/>
        <v>0</v>
      </c>
      <c r="AA826" s="405">
        <f t="shared" si="192"/>
        <v>0</v>
      </c>
      <c r="AB826" s="416">
        <f t="shared" si="192"/>
        <v>0</v>
      </c>
      <c r="AC826" s="399">
        <f t="shared" si="192"/>
        <v>0</v>
      </c>
      <c r="AD826" s="854"/>
      <c r="AE826" s="1083"/>
      <c r="AF826" s="856"/>
    </row>
    <row r="827" spans="1:32" ht="15" customHeight="1" outlineLevel="1" x14ac:dyDescent="0.2">
      <c r="A827" s="11">
        <v>147</v>
      </c>
      <c r="B827" s="294"/>
      <c r="C827" s="292"/>
      <c r="D827" s="292"/>
      <c r="E827" s="293"/>
      <c r="F827" s="880" t="str">
        <f>'2. CAD NCCF'!F827:L827</f>
        <v>FI issued unsecured bonds and paper, high rated</v>
      </c>
      <c r="G827" s="881"/>
      <c r="H827" s="881"/>
      <c r="I827" s="881"/>
      <c r="J827" s="881"/>
      <c r="K827" s="881"/>
      <c r="L827" s="882"/>
      <c r="M827" s="400">
        <f t="shared" ref="M827:M829" si="193">M51</f>
        <v>0</v>
      </c>
      <c r="N827" s="412">
        <f>M827*(1-'Appx 1. Ref Rates'!$E40)+N51*('Appx 1. Ref Rates'!$E40)</f>
        <v>0</v>
      </c>
      <c r="O827" s="414">
        <f>O51*'Appx 1. Ref Rates'!$E40</f>
        <v>0</v>
      </c>
      <c r="P827" s="414">
        <f>P51*'Appx 1. Ref Rates'!$E40</f>
        <v>0</v>
      </c>
      <c r="Q827" s="413">
        <f>Q51*'Appx 1. Ref Rates'!$E40</f>
        <v>0</v>
      </c>
      <c r="R827" s="411">
        <f>R51*'Appx 1. Ref Rates'!$E40</f>
        <v>0</v>
      </c>
      <c r="S827" s="414">
        <f>S51*'Appx 1. Ref Rates'!$E40</f>
        <v>0</v>
      </c>
      <c r="T827" s="414">
        <f>T51*'Appx 1. Ref Rates'!$E40</f>
        <v>0</v>
      </c>
      <c r="U827" s="414">
        <f>U51*'Appx 1. Ref Rates'!$E40</f>
        <v>0</v>
      </c>
      <c r="V827" s="414">
        <f>V51*'Appx 1. Ref Rates'!$E40</f>
        <v>0</v>
      </c>
      <c r="W827" s="414">
        <f>W51*'Appx 1. Ref Rates'!$E40</f>
        <v>0</v>
      </c>
      <c r="X827" s="414">
        <f>X51*'Appx 1. Ref Rates'!$E40</f>
        <v>0</v>
      </c>
      <c r="Y827" s="414">
        <f>Y51*'Appx 1. Ref Rates'!$E40</f>
        <v>0</v>
      </c>
      <c r="Z827" s="414">
        <f>Z51*'Appx 1. Ref Rates'!$E40</f>
        <v>0</v>
      </c>
      <c r="AA827" s="414">
        <f>AA51*'Appx 1. Ref Rates'!$E40</f>
        <v>0</v>
      </c>
      <c r="AB827" s="414">
        <f>AB51*'Appx 1. Ref Rates'!$E40</f>
        <v>0</v>
      </c>
      <c r="AC827" s="400">
        <f>M827-SUM(N827:AB827)</f>
        <v>0</v>
      </c>
      <c r="AD827" s="854"/>
      <c r="AE827" s="1083"/>
      <c r="AF827" s="856"/>
    </row>
    <row r="828" spans="1:32" ht="15" customHeight="1" outlineLevel="1" x14ac:dyDescent="0.2">
      <c r="A828" s="11">
        <v>148</v>
      </c>
      <c r="B828" s="294"/>
      <c r="C828" s="292"/>
      <c r="D828" s="292"/>
      <c r="E828" s="293"/>
      <c r="F828" s="880" t="str">
        <f>'2. CAD NCCF'!F828:L828</f>
        <v>FI issued covered bonds, high rated</v>
      </c>
      <c r="G828" s="881"/>
      <c r="H828" s="881"/>
      <c r="I828" s="881"/>
      <c r="J828" s="881"/>
      <c r="K828" s="881"/>
      <c r="L828" s="882"/>
      <c r="M828" s="400">
        <f t="shared" si="193"/>
        <v>0</v>
      </c>
      <c r="N828" s="412">
        <f>M828*(1-'Appx 1. Ref Rates'!$E41)+N52*('Appx 1. Ref Rates'!$E41)</f>
        <v>0</v>
      </c>
      <c r="O828" s="414">
        <f>O52*'Appx 1. Ref Rates'!$E41</f>
        <v>0</v>
      </c>
      <c r="P828" s="414">
        <f>P52*'Appx 1. Ref Rates'!$E41</f>
        <v>0</v>
      </c>
      <c r="Q828" s="413">
        <f>Q52*'Appx 1. Ref Rates'!$E41</f>
        <v>0</v>
      </c>
      <c r="R828" s="411">
        <f>R52*'Appx 1. Ref Rates'!$E41</f>
        <v>0</v>
      </c>
      <c r="S828" s="414">
        <f>S52*'Appx 1. Ref Rates'!$E41</f>
        <v>0</v>
      </c>
      <c r="T828" s="414">
        <f>T52*'Appx 1. Ref Rates'!$E41</f>
        <v>0</v>
      </c>
      <c r="U828" s="414">
        <f>U52*'Appx 1. Ref Rates'!$E41</f>
        <v>0</v>
      </c>
      <c r="V828" s="414">
        <f>V52*'Appx 1. Ref Rates'!$E41</f>
        <v>0</v>
      </c>
      <c r="W828" s="414">
        <f>W52*'Appx 1. Ref Rates'!$E41</f>
        <v>0</v>
      </c>
      <c r="X828" s="414">
        <f>X52*'Appx 1. Ref Rates'!$E41</f>
        <v>0</v>
      </c>
      <c r="Y828" s="414">
        <f>Y52*'Appx 1. Ref Rates'!$E41</f>
        <v>0</v>
      </c>
      <c r="Z828" s="414">
        <f>Z52*'Appx 1. Ref Rates'!$E41</f>
        <v>0</v>
      </c>
      <c r="AA828" s="414">
        <f>AA52*'Appx 1. Ref Rates'!$E41</f>
        <v>0</v>
      </c>
      <c r="AB828" s="414">
        <f>AB52*'Appx 1. Ref Rates'!$E41</f>
        <v>0</v>
      </c>
      <c r="AC828" s="400">
        <f>M828-SUM(N828:AB828)</f>
        <v>0</v>
      </c>
      <c r="AD828" s="854"/>
      <c r="AE828" s="1083"/>
      <c r="AF828" s="856"/>
    </row>
    <row r="829" spans="1:32" ht="14.25" customHeight="1" outlineLevel="1" x14ac:dyDescent="0.2">
      <c r="A829" s="11">
        <v>149</v>
      </c>
      <c r="B829" s="294"/>
      <c r="C829" s="292"/>
      <c r="D829" s="292"/>
      <c r="E829" s="293"/>
      <c r="F829" s="880" t="str">
        <f>'2. CAD NCCF'!F829:L829</f>
        <v>FI issued jumbo covered bonds, high rated</v>
      </c>
      <c r="G829" s="881"/>
      <c r="H829" s="881"/>
      <c r="I829" s="881"/>
      <c r="J829" s="881"/>
      <c r="K829" s="881"/>
      <c r="L829" s="882"/>
      <c r="M829" s="400">
        <f t="shared" si="193"/>
        <v>0</v>
      </c>
      <c r="N829" s="412">
        <f>M829*(1-'Appx 1. Ref Rates'!$E42)+N53*('Appx 1. Ref Rates'!$E42)</f>
        <v>0</v>
      </c>
      <c r="O829" s="414">
        <f>O53*'Appx 1. Ref Rates'!$E42</f>
        <v>0</v>
      </c>
      <c r="P829" s="414">
        <f>P53*'Appx 1. Ref Rates'!$E42</f>
        <v>0</v>
      </c>
      <c r="Q829" s="413">
        <f>Q53*'Appx 1. Ref Rates'!$E42</f>
        <v>0</v>
      </c>
      <c r="R829" s="411">
        <f>R53*'Appx 1. Ref Rates'!$E42</f>
        <v>0</v>
      </c>
      <c r="S829" s="414">
        <f>S53*'Appx 1. Ref Rates'!$E42</f>
        <v>0</v>
      </c>
      <c r="T829" s="414">
        <f>T53*'Appx 1. Ref Rates'!$E42</f>
        <v>0</v>
      </c>
      <c r="U829" s="414">
        <f>U53*'Appx 1. Ref Rates'!$E42</f>
        <v>0</v>
      </c>
      <c r="V829" s="414">
        <f>V53*'Appx 1. Ref Rates'!$E42</f>
        <v>0</v>
      </c>
      <c r="W829" s="414">
        <f>W53*'Appx 1. Ref Rates'!$E42</f>
        <v>0</v>
      </c>
      <c r="X829" s="414">
        <f>X53*'Appx 1. Ref Rates'!$E42</f>
        <v>0</v>
      </c>
      <c r="Y829" s="414">
        <f>Y53*'Appx 1. Ref Rates'!$E42</f>
        <v>0</v>
      </c>
      <c r="Z829" s="414">
        <f>Z53*'Appx 1. Ref Rates'!$E42</f>
        <v>0</v>
      </c>
      <c r="AA829" s="414">
        <f>AA53*'Appx 1. Ref Rates'!$E42</f>
        <v>0</v>
      </c>
      <c r="AB829" s="414">
        <f>AB53*'Appx 1. Ref Rates'!$E42</f>
        <v>0</v>
      </c>
      <c r="AC829" s="400">
        <f>M829-SUM(N829:AB829)</f>
        <v>0</v>
      </c>
      <c r="AD829" s="854"/>
      <c r="AE829" s="1083"/>
      <c r="AF829" s="856"/>
    </row>
    <row r="830" spans="1:32" ht="15" customHeight="1" outlineLevel="1" x14ac:dyDescent="0.2">
      <c r="A830" s="11">
        <v>150</v>
      </c>
      <c r="B830" s="294"/>
      <c r="C830" s="292"/>
      <c r="D830" s="292"/>
      <c r="E830" s="877" t="str">
        <f>'2. CAD NCCF'!E830:L830</f>
        <v>Non-FI issued CBP, medium rated</v>
      </c>
      <c r="F830" s="878"/>
      <c r="G830" s="878"/>
      <c r="H830" s="878"/>
      <c r="I830" s="878"/>
      <c r="J830" s="878"/>
      <c r="K830" s="878"/>
      <c r="L830" s="879"/>
      <c r="M830" s="399">
        <f>SUBTOTAL(9,M831:M832)</f>
        <v>0</v>
      </c>
      <c r="N830" s="402">
        <f t="shared" ref="N830:AC830" si="194">SUBTOTAL(9,N831:N832)</f>
        <v>0</v>
      </c>
      <c r="O830" s="406">
        <f t="shared" si="194"/>
        <v>0</v>
      </c>
      <c r="P830" s="405">
        <f t="shared" si="194"/>
        <v>0</v>
      </c>
      <c r="Q830" s="407">
        <f t="shared" si="194"/>
        <v>0</v>
      </c>
      <c r="R830" s="402">
        <f t="shared" si="194"/>
        <v>0</v>
      </c>
      <c r="S830" s="405">
        <f t="shared" si="194"/>
        <v>0</v>
      </c>
      <c r="T830" s="406">
        <f t="shared" si="194"/>
        <v>0</v>
      </c>
      <c r="U830" s="405">
        <f t="shared" si="194"/>
        <v>0</v>
      </c>
      <c r="V830" s="406">
        <f t="shared" si="194"/>
        <v>0</v>
      </c>
      <c r="W830" s="405">
        <f t="shared" si="194"/>
        <v>0</v>
      </c>
      <c r="X830" s="406">
        <f t="shared" si="194"/>
        <v>0</v>
      </c>
      <c r="Y830" s="405">
        <f t="shared" si="194"/>
        <v>0</v>
      </c>
      <c r="Z830" s="406">
        <f t="shared" si="194"/>
        <v>0</v>
      </c>
      <c r="AA830" s="405">
        <f t="shared" si="194"/>
        <v>0</v>
      </c>
      <c r="AB830" s="416">
        <f t="shared" si="194"/>
        <v>0</v>
      </c>
      <c r="AC830" s="399">
        <f t="shared" si="194"/>
        <v>0</v>
      </c>
      <c r="AD830" s="854"/>
      <c r="AE830" s="1083"/>
      <c r="AF830" s="856"/>
    </row>
    <row r="831" spans="1:32" ht="15" customHeight="1" outlineLevel="1" x14ac:dyDescent="0.2">
      <c r="A831" s="11">
        <v>151</v>
      </c>
      <c r="B831" s="294"/>
      <c r="C831" s="292"/>
      <c r="D831" s="292"/>
      <c r="E831" s="293"/>
      <c r="F831" s="880" t="str">
        <f>'2. CAD NCCF'!F831:L831</f>
        <v>Non-FI issued unsecured bonds and paper, medium rated</v>
      </c>
      <c r="G831" s="881"/>
      <c r="H831" s="881"/>
      <c r="I831" s="881"/>
      <c r="J831" s="881"/>
      <c r="K831" s="881"/>
      <c r="L831" s="882"/>
      <c r="M831" s="400">
        <f t="shared" ref="M831:M832" si="195">M55</f>
        <v>0</v>
      </c>
      <c r="N831" s="412">
        <f>M831*(1-'Appx 1. Ref Rates'!$E44)+N55*('Appx 1. Ref Rates'!$E44)</f>
        <v>0</v>
      </c>
      <c r="O831" s="414">
        <f>O55*'Appx 1. Ref Rates'!$E44</f>
        <v>0</v>
      </c>
      <c r="P831" s="414">
        <f>P55*'Appx 1. Ref Rates'!$E44</f>
        <v>0</v>
      </c>
      <c r="Q831" s="413">
        <f>Q55*'Appx 1. Ref Rates'!$E44</f>
        <v>0</v>
      </c>
      <c r="R831" s="411">
        <f>R55*'Appx 1. Ref Rates'!$E44</f>
        <v>0</v>
      </c>
      <c r="S831" s="414">
        <f>S55*'Appx 1. Ref Rates'!$E44</f>
        <v>0</v>
      </c>
      <c r="T831" s="414">
        <f>T55*'Appx 1. Ref Rates'!$E44</f>
        <v>0</v>
      </c>
      <c r="U831" s="414">
        <f>U55*'Appx 1. Ref Rates'!$E44</f>
        <v>0</v>
      </c>
      <c r="V831" s="414">
        <f>V55*'Appx 1. Ref Rates'!$E44</f>
        <v>0</v>
      </c>
      <c r="W831" s="414">
        <f>W55*'Appx 1. Ref Rates'!$E44</f>
        <v>0</v>
      </c>
      <c r="X831" s="414">
        <f>X55*'Appx 1. Ref Rates'!$E44</f>
        <v>0</v>
      </c>
      <c r="Y831" s="414">
        <f>Y55*'Appx 1. Ref Rates'!$E44</f>
        <v>0</v>
      </c>
      <c r="Z831" s="414">
        <f>Z55*'Appx 1. Ref Rates'!$E44</f>
        <v>0</v>
      </c>
      <c r="AA831" s="414">
        <f>AA55*'Appx 1. Ref Rates'!$E44</f>
        <v>0</v>
      </c>
      <c r="AB831" s="414">
        <f>AB55*'Appx 1. Ref Rates'!$E44</f>
        <v>0</v>
      </c>
      <c r="AC831" s="400">
        <f>M831-SUM(N831:AB831)</f>
        <v>0</v>
      </c>
      <c r="AD831" s="854"/>
      <c r="AE831" s="1083"/>
      <c r="AF831" s="856"/>
    </row>
    <row r="832" spans="1:32" ht="15" customHeight="1" outlineLevel="1" x14ac:dyDescent="0.2">
      <c r="A832" s="11">
        <v>152</v>
      </c>
      <c r="B832" s="294"/>
      <c r="C832" s="292"/>
      <c r="D832" s="292"/>
      <c r="E832" s="293"/>
      <c r="F832" s="880" t="str">
        <f>'2. CAD NCCF'!F832:L832</f>
        <v>Non-FI issued covered bonds, medium rated</v>
      </c>
      <c r="G832" s="881"/>
      <c r="H832" s="881"/>
      <c r="I832" s="881"/>
      <c r="J832" s="881"/>
      <c r="K832" s="881"/>
      <c r="L832" s="882"/>
      <c r="M832" s="400">
        <f t="shared" si="195"/>
        <v>0</v>
      </c>
      <c r="N832" s="412">
        <f>M832*(1-'Appx 1. Ref Rates'!$E45)+N56*('Appx 1. Ref Rates'!$E45)</f>
        <v>0</v>
      </c>
      <c r="O832" s="414">
        <f>O56*'Appx 1. Ref Rates'!$E45</f>
        <v>0</v>
      </c>
      <c r="P832" s="414">
        <f>P56*'Appx 1. Ref Rates'!$E45</f>
        <v>0</v>
      </c>
      <c r="Q832" s="413">
        <f>Q56*'Appx 1. Ref Rates'!$E45</f>
        <v>0</v>
      </c>
      <c r="R832" s="411">
        <f>R56*'Appx 1. Ref Rates'!$E45</f>
        <v>0</v>
      </c>
      <c r="S832" s="414">
        <f>S56*'Appx 1. Ref Rates'!$E45</f>
        <v>0</v>
      </c>
      <c r="T832" s="414">
        <f>T56*'Appx 1. Ref Rates'!$E45</f>
        <v>0</v>
      </c>
      <c r="U832" s="414">
        <f>U56*'Appx 1. Ref Rates'!$E45</f>
        <v>0</v>
      </c>
      <c r="V832" s="414">
        <f>V56*'Appx 1. Ref Rates'!$E45</f>
        <v>0</v>
      </c>
      <c r="W832" s="414">
        <f>W56*'Appx 1. Ref Rates'!$E45</f>
        <v>0</v>
      </c>
      <c r="X832" s="414">
        <f>X56*'Appx 1. Ref Rates'!$E45</f>
        <v>0</v>
      </c>
      <c r="Y832" s="414">
        <f>Y56*'Appx 1. Ref Rates'!$E45</f>
        <v>0</v>
      </c>
      <c r="Z832" s="414">
        <f>Z56*'Appx 1. Ref Rates'!$E45</f>
        <v>0</v>
      </c>
      <c r="AA832" s="414">
        <f>AA56*'Appx 1. Ref Rates'!$E45</f>
        <v>0</v>
      </c>
      <c r="AB832" s="414">
        <f>AB56*'Appx 1. Ref Rates'!$E45</f>
        <v>0</v>
      </c>
      <c r="AC832" s="400">
        <f>M832-SUM(N832:AB832)</f>
        <v>0</v>
      </c>
      <c r="AD832" s="854"/>
      <c r="AE832" s="1083"/>
      <c r="AF832" s="856"/>
    </row>
    <row r="833" spans="1:32" ht="15" customHeight="1" outlineLevel="1" x14ac:dyDescent="0.2">
      <c r="A833" s="11">
        <v>153</v>
      </c>
      <c r="B833" s="294"/>
      <c r="C833" s="292"/>
      <c r="D833" s="292"/>
      <c r="E833" s="877" t="str">
        <f>'2. CAD NCCF'!E833:L833</f>
        <v>FI issued CBP, medium rated</v>
      </c>
      <c r="F833" s="878"/>
      <c r="G833" s="878"/>
      <c r="H833" s="878"/>
      <c r="I833" s="878"/>
      <c r="J833" s="878"/>
      <c r="K833" s="878"/>
      <c r="L833" s="879"/>
      <c r="M833" s="399">
        <f>SUBTOTAL(9,M834:M836)</f>
        <v>0</v>
      </c>
      <c r="N833" s="402">
        <f t="shared" ref="N833:AC833" si="196">SUBTOTAL(9,N834:N836)</f>
        <v>0</v>
      </c>
      <c r="O833" s="406">
        <f t="shared" si="196"/>
        <v>0</v>
      </c>
      <c r="P833" s="405">
        <f t="shared" si="196"/>
        <v>0</v>
      </c>
      <c r="Q833" s="407">
        <f t="shared" si="196"/>
        <v>0</v>
      </c>
      <c r="R833" s="402">
        <f t="shared" si="196"/>
        <v>0</v>
      </c>
      <c r="S833" s="405">
        <f t="shared" si="196"/>
        <v>0</v>
      </c>
      <c r="T833" s="406">
        <f t="shared" si="196"/>
        <v>0</v>
      </c>
      <c r="U833" s="405">
        <f t="shared" si="196"/>
        <v>0</v>
      </c>
      <c r="V833" s="406">
        <f t="shared" si="196"/>
        <v>0</v>
      </c>
      <c r="W833" s="405">
        <f t="shared" si="196"/>
        <v>0</v>
      </c>
      <c r="X833" s="406">
        <f t="shared" si="196"/>
        <v>0</v>
      </c>
      <c r="Y833" s="405">
        <f t="shared" si="196"/>
        <v>0</v>
      </c>
      <c r="Z833" s="406">
        <f t="shared" si="196"/>
        <v>0</v>
      </c>
      <c r="AA833" s="405">
        <f t="shared" si="196"/>
        <v>0</v>
      </c>
      <c r="AB833" s="416">
        <f t="shared" si="196"/>
        <v>0</v>
      </c>
      <c r="AC833" s="399">
        <f t="shared" si="196"/>
        <v>0</v>
      </c>
      <c r="AD833" s="854"/>
      <c r="AE833" s="1083"/>
      <c r="AF833" s="856"/>
    </row>
    <row r="834" spans="1:32" ht="15" customHeight="1" outlineLevel="1" x14ac:dyDescent="0.2">
      <c r="A834" s="11">
        <v>154</v>
      </c>
      <c r="B834" s="294"/>
      <c r="C834" s="292"/>
      <c r="D834" s="292"/>
      <c r="E834" s="293"/>
      <c r="F834" s="880" t="str">
        <f>'2. CAD NCCF'!F834:L834</f>
        <v>FI issued unsecured bonds and paper, medium rated</v>
      </c>
      <c r="G834" s="881"/>
      <c r="H834" s="881"/>
      <c r="I834" s="881"/>
      <c r="J834" s="881"/>
      <c r="K834" s="881"/>
      <c r="L834" s="882"/>
      <c r="M834" s="400">
        <f t="shared" ref="M834:M836" si="197">M58</f>
        <v>0</v>
      </c>
      <c r="N834" s="412">
        <f>M834*(1-'Appx 1. Ref Rates'!$E47)+N58*('Appx 1. Ref Rates'!$E47)</f>
        <v>0</v>
      </c>
      <c r="O834" s="414">
        <f>O58*'Appx 1. Ref Rates'!$E47</f>
        <v>0</v>
      </c>
      <c r="P834" s="414">
        <f>P58*'Appx 1. Ref Rates'!$E47</f>
        <v>0</v>
      </c>
      <c r="Q834" s="413">
        <f>Q58*'Appx 1. Ref Rates'!$E47</f>
        <v>0</v>
      </c>
      <c r="R834" s="411">
        <f>R58*'Appx 1. Ref Rates'!$E47</f>
        <v>0</v>
      </c>
      <c r="S834" s="414">
        <f>S58*'Appx 1. Ref Rates'!$E47</f>
        <v>0</v>
      </c>
      <c r="T834" s="414">
        <f>T58*'Appx 1. Ref Rates'!$E47</f>
        <v>0</v>
      </c>
      <c r="U834" s="414">
        <f>U58*'Appx 1. Ref Rates'!$E47</f>
        <v>0</v>
      </c>
      <c r="V834" s="414">
        <f>V58*'Appx 1. Ref Rates'!$E47</f>
        <v>0</v>
      </c>
      <c r="W834" s="414">
        <f>W58*'Appx 1. Ref Rates'!$E47</f>
        <v>0</v>
      </c>
      <c r="X834" s="414">
        <f>X58*'Appx 1. Ref Rates'!$E47</f>
        <v>0</v>
      </c>
      <c r="Y834" s="414">
        <f>Y58*'Appx 1. Ref Rates'!$E47</f>
        <v>0</v>
      </c>
      <c r="Z834" s="414">
        <f>Z58*'Appx 1. Ref Rates'!$E47</f>
        <v>0</v>
      </c>
      <c r="AA834" s="414">
        <f>AA58*'Appx 1. Ref Rates'!$E47</f>
        <v>0</v>
      </c>
      <c r="AB834" s="414">
        <f>AB58*'Appx 1. Ref Rates'!$E47</f>
        <v>0</v>
      </c>
      <c r="AC834" s="400">
        <f>M834-SUM(N834:AB834)</f>
        <v>0</v>
      </c>
      <c r="AD834" s="854"/>
      <c r="AE834" s="1083"/>
      <c r="AF834" s="856"/>
    </row>
    <row r="835" spans="1:32" ht="15" customHeight="1" outlineLevel="1" x14ac:dyDescent="0.2">
      <c r="A835" s="11">
        <v>155</v>
      </c>
      <c r="B835" s="294"/>
      <c r="C835" s="292"/>
      <c r="D835" s="292"/>
      <c r="E835" s="293"/>
      <c r="F835" s="880" t="str">
        <f>'2. CAD NCCF'!F835:L835</f>
        <v>FI issued covered bonds, medium rated</v>
      </c>
      <c r="G835" s="881"/>
      <c r="H835" s="881"/>
      <c r="I835" s="881"/>
      <c r="J835" s="881"/>
      <c r="K835" s="881"/>
      <c r="L835" s="882"/>
      <c r="M835" s="400">
        <f t="shared" si="197"/>
        <v>0</v>
      </c>
      <c r="N835" s="412">
        <f>M835*(1-'Appx 1. Ref Rates'!$E48)+N59*('Appx 1. Ref Rates'!$E48)</f>
        <v>0</v>
      </c>
      <c r="O835" s="414">
        <f>O59*'Appx 1. Ref Rates'!$E48</f>
        <v>0</v>
      </c>
      <c r="P835" s="414">
        <f>P59*'Appx 1. Ref Rates'!$E48</f>
        <v>0</v>
      </c>
      <c r="Q835" s="413">
        <f>Q59*'Appx 1. Ref Rates'!$E48</f>
        <v>0</v>
      </c>
      <c r="R835" s="411">
        <f>R59*'Appx 1. Ref Rates'!$E48</f>
        <v>0</v>
      </c>
      <c r="S835" s="414">
        <f>S59*'Appx 1. Ref Rates'!$E48</f>
        <v>0</v>
      </c>
      <c r="T835" s="414">
        <f>T59*'Appx 1. Ref Rates'!$E48</f>
        <v>0</v>
      </c>
      <c r="U835" s="414">
        <f>U59*'Appx 1. Ref Rates'!$E48</f>
        <v>0</v>
      </c>
      <c r="V835" s="414">
        <f>V59*'Appx 1. Ref Rates'!$E48</f>
        <v>0</v>
      </c>
      <c r="W835" s="414">
        <f>W59*'Appx 1. Ref Rates'!$E48</f>
        <v>0</v>
      </c>
      <c r="X835" s="414">
        <f>X59*'Appx 1. Ref Rates'!$E48</f>
        <v>0</v>
      </c>
      <c r="Y835" s="414">
        <f>Y59*'Appx 1. Ref Rates'!$E48</f>
        <v>0</v>
      </c>
      <c r="Z835" s="414">
        <f>Z59*'Appx 1. Ref Rates'!$E48</f>
        <v>0</v>
      </c>
      <c r="AA835" s="414">
        <f>AA59*'Appx 1. Ref Rates'!$E48</f>
        <v>0</v>
      </c>
      <c r="AB835" s="414">
        <f>AB59*'Appx 1. Ref Rates'!$E48</f>
        <v>0</v>
      </c>
      <c r="AC835" s="400">
        <f>M835-SUM(N835:AB835)</f>
        <v>0</v>
      </c>
      <c r="AD835" s="854"/>
      <c r="AE835" s="1083"/>
      <c r="AF835" s="856"/>
    </row>
    <row r="836" spans="1:32" ht="14.25" customHeight="1" outlineLevel="1" x14ac:dyDescent="0.2">
      <c r="A836" s="11">
        <v>156</v>
      </c>
      <c r="B836" s="294"/>
      <c r="C836" s="292"/>
      <c r="D836" s="292"/>
      <c r="E836" s="293"/>
      <c r="F836" s="880" t="str">
        <f>'2. CAD NCCF'!F836:L836</f>
        <v>FI issued jumbo covered bonds, medium rated</v>
      </c>
      <c r="G836" s="881"/>
      <c r="H836" s="881"/>
      <c r="I836" s="881"/>
      <c r="J836" s="881"/>
      <c r="K836" s="881"/>
      <c r="L836" s="882"/>
      <c r="M836" s="400">
        <f t="shared" si="197"/>
        <v>0</v>
      </c>
      <c r="N836" s="412">
        <f>M836*(1-'Appx 1. Ref Rates'!$E49)+N60*('Appx 1. Ref Rates'!$E49)</f>
        <v>0</v>
      </c>
      <c r="O836" s="414">
        <f>O60*'Appx 1. Ref Rates'!$E49</f>
        <v>0</v>
      </c>
      <c r="P836" s="414">
        <f>P60*'Appx 1. Ref Rates'!$E49</f>
        <v>0</v>
      </c>
      <c r="Q836" s="413">
        <f>Q60*'Appx 1. Ref Rates'!$E49</f>
        <v>0</v>
      </c>
      <c r="R836" s="411">
        <f>R60*'Appx 1. Ref Rates'!$E49</f>
        <v>0</v>
      </c>
      <c r="S836" s="414">
        <f>S60*'Appx 1. Ref Rates'!$E49</f>
        <v>0</v>
      </c>
      <c r="T836" s="414">
        <f>T60*'Appx 1. Ref Rates'!$E49</f>
        <v>0</v>
      </c>
      <c r="U836" s="414">
        <f>U60*'Appx 1. Ref Rates'!$E49</f>
        <v>0</v>
      </c>
      <c r="V836" s="414">
        <f>V60*'Appx 1. Ref Rates'!$E49</f>
        <v>0</v>
      </c>
      <c r="W836" s="414">
        <f>W60*'Appx 1. Ref Rates'!$E49</f>
        <v>0</v>
      </c>
      <c r="X836" s="414">
        <f>X60*'Appx 1. Ref Rates'!$E49</f>
        <v>0</v>
      </c>
      <c r="Y836" s="414">
        <f>Y60*'Appx 1. Ref Rates'!$E49</f>
        <v>0</v>
      </c>
      <c r="Z836" s="414">
        <f>Z60*'Appx 1. Ref Rates'!$E49</f>
        <v>0</v>
      </c>
      <c r="AA836" s="414">
        <f>AA60*'Appx 1. Ref Rates'!$E49</f>
        <v>0</v>
      </c>
      <c r="AB836" s="414">
        <f>AB60*'Appx 1. Ref Rates'!$E49</f>
        <v>0</v>
      </c>
      <c r="AC836" s="400">
        <f>M836-SUM(N836:AB836)</f>
        <v>0</v>
      </c>
      <c r="AD836" s="854"/>
      <c r="AE836" s="1083"/>
      <c r="AF836" s="856"/>
    </row>
    <row r="837" spans="1:32" ht="15" customHeight="1" outlineLevel="1" x14ac:dyDescent="0.2">
      <c r="A837" s="11">
        <v>157</v>
      </c>
      <c r="B837" s="294"/>
      <c r="C837" s="292"/>
      <c r="D837" s="292"/>
      <c r="E837" s="877" t="str">
        <f>'2. CAD NCCF'!E837:L837</f>
        <v>Non-FI issued CBP, low or not rated</v>
      </c>
      <c r="F837" s="878"/>
      <c r="G837" s="878"/>
      <c r="H837" s="878"/>
      <c r="I837" s="878"/>
      <c r="J837" s="878"/>
      <c r="K837" s="878"/>
      <c r="L837" s="879"/>
      <c r="M837" s="399">
        <f>SUBTOTAL(9,M838:M839)</f>
        <v>0</v>
      </c>
      <c r="N837" s="402">
        <f t="shared" ref="N837:AC837" si="198">SUBTOTAL(9,N838:N839)</f>
        <v>0</v>
      </c>
      <c r="O837" s="406">
        <f t="shared" si="198"/>
        <v>0</v>
      </c>
      <c r="P837" s="405">
        <f t="shared" si="198"/>
        <v>0</v>
      </c>
      <c r="Q837" s="407">
        <f t="shared" si="198"/>
        <v>0</v>
      </c>
      <c r="R837" s="402">
        <f t="shared" si="198"/>
        <v>0</v>
      </c>
      <c r="S837" s="405">
        <f t="shared" si="198"/>
        <v>0</v>
      </c>
      <c r="T837" s="406">
        <f t="shared" si="198"/>
        <v>0</v>
      </c>
      <c r="U837" s="405">
        <f t="shared" si="198"/>
        <v>0</v>
      </c>
      <c r="V837" s="406">
        <f t="shared" si="198"/>
        <v>0</v>
      </c>
      <c r="W837" s="405">
        <f t="shared" si="198"/>
        <v>0</v>
      </c>
      <c r="X837" s="406">
        <f t="shared" si="198"/>
        <v>0</v>
      </c>
      <c r="Y837" s="405">
        <f t="shared" si="198"/>
        <v>0</v>
      </c>
      <c r="Z837" s="406">
        <f t="shared" si="198"/>
        <v>0</v>
      </c>
      <c r="AA837" s="405">
        <f t="shared" si="198"/>
        <v>0</v>
      </c>
      <c r="AB837" s="416">
        <f t="shared" si="198"/>
        <v>0</v>
      </c>
      <c r="AC837" s="399">
        <f t="shared" si="198"/>
        <v>0</v>
      </c>
      <c r="AD837" s="854"/>
      <c r="AE837" s="1083"/>
      <c r="AF837" s="856"/>
    </row>
    <row r="838" spans="1:32" ht="14.25" customHeight="1" outlineLevel="1" x14ac:dyDescent="0.2">
      <c r="A838" s="11">
        <v>158</v>
      </c>
      <c r="B838" s="294"/>
      <c r="C838" s="292"/>
      <c r="D838" s="292"/>
      <c r="E838" s="293"/>
      <c r="F838" s="880" t="str">
        <f>'2. CAD NCCF'!F838:L838</f>
        <v>Non-FI issued unsecured bonds and paper, low or not rated</v>
      </c>
      <c r="G838" s="881"/>
      <c r="H838" s="881"/>
      <c r="I838" s="881"/>
      <c r="J838" s="881"/>
      <c r="K838" s="881"/>
      <c r="L838" s="882"/>
      <c r="M838" s="400">
        <f t="shared" ref="M838:M839" si="199">M62</f>
        <v>0</v>
      </c>
      <c r="N838" s="412">
        <f>M838*(1-'Appx 1. Ref Rates'!$E51)+N62*('Appx 1. Ref Rates'!$E51)</f>
        <v>0</v>
      </c>
      <c r="O838" s="414">
        <f>O62*'Appx 1. Ref Rates'!$E51</f>
        <v>0</v>
      </c>
      <c r="P838" s="414">
        <f>P62*'Appx 1. Ref Rates'!$E51</f>
        <v>0</v>
      </c>
      <c r="Q838" s="413">
        <f>Q62*'Appx 1. Ref Rates'!$E51</f>
        <v>0</v>
      </c>
      <c r="R838" s="411">
        <f>R62*'Appx 1. Ref Rates'!$E51</f>
        <v>0</v>
      </c>
      <c r="S838" s="414">
        <f>S62*'Appx 1. Ref Rates'!$E51</f>
        <v>0</v>
      </c>
      <c r="T838" s="414">
        <f>T62*'Appx 1. Ref Rates'!$E51</f>
        <v>0</v>
      </c>
      <c r="U838" s="414">
        <f>U62*'Appx 1. Ref Rates'!$E51</f>
        <v>0</v>
      </c>
      <c r="V838" s="414">
        <f>V62*'Appx 1. Ref Rates'!$E51</f>
        <v>0</v>
      </c>
      <c r="W838" s="414">
        <f>W62*'Appx 1. Ref Rates'!$E51</f>
        <v>0</v>
      </c>
      <c r="X838" s="414">
        <f>X62*'Appx 1. Ref Rates'!$E51</f>
        <v>0</v>
      </c>
      <c r="Y838" s="414">
        <f>Y62*'Appx 1. Ref Rates'!$E51</f>
        <v>0</v>
      </c>
      <c r="Z838" s="414">
        <f>Z62*'Appx 1. Ref Rates'!$E51</f>
        <v>0</v>
      </c>
      <c r="AA838" s="414">
        <f>AA62*'Appx 1. Ref Rates'!$E51</f>
        <v>0</v>
      </c>
      <c r="AB838" s="414">
        <f>AB62*'Appx 1. Ref Rates'!$E51</f>
        <v>0</v>
      </c>
      <c r="AC838" s="400">
        <f>M838-SUM(N838:AB838)</f>
        <v>0</v>
      </c>
      <c r="AD838" s="854"/>
      <c r="AE838" s="1083"/>
      <c r="AF838" s="856"/>
    </row>
    <row r="839" spans="1:32" ht="15" customHeight="1" outlineLevel="1" x14ac:dyDescent="0.2">
      <c r="A839" s="11">
        <v>159</v>
      </c>
      <c r="B839" s="294"/>
      <c r="C839" s="292"/>
      <c r="D839" s="292"/>
      <c r="E839" s="293"/>
      <c r="F839" s="880" t="str">
        <f>'2. CAD NCCF'!F839:L839</f>
        <v>Non-FI issued covered bonds, low or not rated</v>
      </c>
      <c r="G839" s="881"/>
      <c r="H839" s="881"/>
      <c r="I839" s="881"/>
      <c r="J839" s="881"/>
      <c r="K839" s="881"/>
      <c r="L839" s="882"/>
      <c r="M839" s="400">
        <f t="shared" si="199"/>
        <v>0</v>
      </c>
      <c r="N839" s="412">
        <f>M839*(1-'Appx 1. Ref Rates'!$E52)+N63*('Appx 1. Ref Rates'!$E52)</f>
        <v>0</v>
      </c>
      <c r="O839" s="414">
        <f>O63*'Appx 1. Ref Rates'!$E52</f>
        <v>0</v>
      </c>
      <c r="P839" s="414">
        <f>P63*'Appx 1. Ref Rates'!$E52</f>
        <v>0</v>
      </c>
      <c r="Q839" s="413">
        <f>Q63*'Appx 1. Ref Rates'!$E52</f>
        <v>0</v>
      </c>
      <c r="R839" s="411">
        <f>R63*'Appx 1. Ref Rates'!$E52</f>
        <v>0</v>
      </c>
      <c r="S839" s="414">
        <f>S63*'Appx 1. Ref Rates'!$E52</f>
        <v>0</v>
      </c>
      <c r="T839" s="414">
        <f>T63*'Appx 1. Ref Rates'!$E52</f>
        <v>0</v>
      </c>
      <c r="U839" s="414">
        <f>U63*'Appx 1. Ref Rates'!$E52</f>
        <v>0</v>
      </c>
      <c r="V839" s="414">
        <f>V63*'Appx 1. Ref Rates'!$E52</f>
        <v>0</v>
      </c>
      <c r="W839" s="414">
        <f>W63*'Appx 1. Ref Rates'!$E52</f>
        <v>0</v>
      </c>
      <c r="X839" s="414">
        <f>X63*'Appx 1. Ref Rates'!$E52</f>
        <v>0</v>
      </c>
      <c r="Y839" s="414">
        <f>Y63*'Appx 1. Ref Rates'!$E52</f>
        <v>0</v>
      </c>
      <c r="Z839" s="414">
        <f>Z63*'Appx 1. Ref Rates'!$E52</f>
        <v>0</v>
      </c>
      <c r="AA839" s="414">
        <f>AA63*'Appx 1. Ref Rates'!$E52</f>
        <v>0</v>
      </c>
      <c r="AB839" s="414">
        <f>AB63*'Appx 1. Ref Rates'!$E52</f>
        <v>0</v>
      </c>
      <c r="AC839" s="400">
        <f>M839-SUM(N839:AB839)</f>
        <v>0</v>
      </c>
      <c r="AD839" s="854"/>
      <c r="AE839" s="1083"/>
      <c r="AF839" s="856"/>
    </row>
    <row r="840" spans="1:32" ht="15" customHeight="1" outlineLevel="1" x14ac:dyDescent="0.2">
      <c r="A840" s="11">
        <v>160</v>
      </c>
      <c r="B840" s="294"/>
      <c r="C840" s="292"/>
      <c r="D840" s="292"/>
      <c r="E840" s="877" t="str">
        <f>'2. CAD NCCF'!E840:L840</f>
        <v>FI issued CBP, low or not rated</v>
      </c>
      <c r="F840" s="878"/>
      <c r="G840" s="878"/>
      <c r="H840" s="878"/>
      <c r="I840" s="878"/>
      <c r="J840" s="878"/>
      <c r="K840" s="878"/>
      <c r="L840" s="879"/>
      <c r="M840" s="399">
        <f>SUBTOTAL(9,M841:M843)</f>
        <v>0</v>
      </c>
      <c r="N840" s="402">
        <f t="shared" ref="N840:AC840" si="200">SUBTOTAL(9,N841:N843)</f>
        <v>0</v>
      </c>
      <c r="O840" s="406">
        <f t="shared" si="200"/>
        <v>0</v>
      </c>
      <c r="P840" s="405">
        <f t="shared" si="200"/>
        <v>0</v>
      </c>
      <c r="Q840" s="407">
        <f t="shared" si="200"/>
        <v>0</v>
      </c>
      <c r="R840" s="402">
        <f t="shared" si="200"/>
        <v>0</v>
      </c>
      <c r="S840" s="405">
        <f t="shared" si="200"/>
        <v>0</v>
      </c>
      <c r="T840" s="406">
        <f t="shared" si="200"/>
        <v>0</v>
      </c>
      <c r="U840" s="405">
        <f t="shared" si="200"/>
        <v>0</v>
      </c>
      <c r="V840" s="406">
        <f t="shared" si="200"/>
        <v>0</v>
      </c>
      <c r="W840" s="405">
        <f t="shared" si="200"/>
        <v>0</v>
      </c>
      <c r="X840" s="406">
        <f t="shared" si="200"/>
        <v>0</v>
      </c>
      <c r="Y840" s="405">
        <f t="shared" si="200"/>
        <v>0</v>
      </c>
      <c r="Z840" s="406">
        <f t="shared" si="200"/>
        <v>0</v>
      </c>
      <c r="AA840" s="405">
        <f t="shared" si="200"/>
        <v>0</v>
      </c>
      <c r="AB840" s="416">
        <f t="shared" si="200"/>
        <v>0</v>
      </c>
      <c r="AC840" s="399">
        <f t="shared" si="200"/>
        <v>0</v>
      </c>
      <c r="AD840" s="854"/>
      <c r="AE840" s="1083"/>
      <c r="AF840" s="856"/>
    </row>
    <row r="841" spans="1:32" ht="15" customHeight="1" outlineLevel="1" x14ac:dyDescent="0.2">
      <c r="A841" s="11">
        <v>161</v>
      </c>
      <c r="B841" s="294"/>
      <c r="C841" s="292"/>
      <c r="D841" s="292"/>
      <c r="E841" s="293"/>
      <c r="F841" s="880" t="str">
        <f>'2. CAD NCCF'!F841:L841</f>
        <v>FI issued unsecured bonds and paper, low or not rated</v>
      </c>
      <c r="G841" s="881"/>
      <c r="H841" s="881"/>
      <c r="I841" s="881"/>
      <c r="J841" s="881"/>
      <c r="K841" s="881"/>
      <c r="L841" s="882"/>
      <c r="M841" s="400">
        <f t="shared" ref="M841:M843" si="201">M65</f>
        <v>0</v>
      </c>
      <c r="N841" s="412">
        <f>M841*(1-'Appx 1. Ref Rates'!$E54)+N65*('Appx 1. Ref Rates'!$E54)</f>
        <v>0</v>
      </c>
      <c r="O841" s="414">
        <f>O65*'Appx 1. Ref Rates'!$E54</f>
        <v>0</v>
      </c>
      <c r="P841" s="414">
        <f>P65*'Appx 1. Ref Rates'!$E54</f>
        <v>0</v>
      </c>
      <c r="Q841" s="413">
        <f>Q65*'Appx 1. Ref Rates'!$E54</f>
        <v>0</v>
      </c>
      <c r="R841" s="411">
        <f>R65*'Appx 1. Ref Rates'!$E54</f>
        <v>0</v>
      </c>
      <c r="S841" s="414">
        <f>S65*'Appx 1. Ref Rates'!$E54</f>
        <v>0</v>
      </c>
      <c r="T841" s="414">
        <f>T65*'Appx 1. Ref Rates'!$E54</f>
        <v>0</v>
      </c>
      <c r="U841" s="414">
        <f>U65*'Appx 1. Ref Rates'!$E54</f>
        <v>0</v>
      </c>
      <c r="V841" s="414">
        <f>V65*'Appx 1. Ref Rates'!$E54</f>
        <v>0</v>
      </c>
      <c r="W841" s="414">
        <f>W65*'Appx 1. Ref Rates'!$E54</f>
        <v>0</v>
      </c>
      <c r="X841" s="414">
        <f>X65*'Appx 1. Ref Rates'!$E54</f>
        <v>0</v>
      </c>
      <c r="Y841" s="414">
        <f>Y65*'Appx 1. Ref Rates'!$E54</f>
        <v>0</v>
      </c>
      <c r="Z841" s="414">
        <f>Z65*'Appx 1. Ref Rates'!$E54</f>
        <v>0</v>
      </c>
      <c r="AA841" s="414">
        <f>AA65*'Appx 1. Ref Rates'!$E54</f>
        <v>0</v>
      </c>
      <c r="AB841" s="414">
        <f>AB65*'Appx 1. Ref Rates'!$E54</f>
        <v>0</v>
      </c>
      <c r="AC841" s="400">
        <f>M841-SUM(N841:AB841)</f>
        <v>0</v>
      </c>
      <c r="AD841" s="854"/>
      <c r="AE841" s="1083"/>
      <c r="AF841" s="856"/>
    </row>
    <row r="842" spans="1:32" ht="15" customHeight="1" outlineLevel="1" x14ac:dyDescent="0.2">
      <c r="A842" s="11">
        <v>162</v>
      </c>
      <c r="B842" s="294"/>
      <c r="C842" s="289"/>
      <c r="D842" s="289"/>
      <c r="E842" s="289"/>
      <c r="F842" s="880" t="str">
        <f>'2. CAD NCCF'!F842:L842</f>
        <v>FI issued covered bonds, low or not rated</v>
      </c>
      <c r="G842" s="881"/>
      <c r="H842" s="881"/>
      <c r="I842" s="881"/>
      <c r="J842" s="881"/>
      <c r="K842" s="881"/>
      <c r="L842" s="882"/>
      <c r="M842" s="400">
        <f t="shared" si="201"/>
        <v>0</v>
      </c>
      <c r="N842" s="412">
        <f>M842*(1-'Appx 1. Ref Rates'!$E55)+N66*('Appx 1. Ref Rates'!$E55)</f>
        <v>0</v>
      </c>
      <c r="O842" s="414">
        <f>O66*'Appx 1. Ref Rates'!$E55</f>
        <v>0</v>
      </c>
      <c r="P842" s="414">
        <f>P66*'Appx 1. Ref Rates'!$E55</f>
        <v>0</v>
      </c>
      <c r="Q842" s="413">
        <f>Q66*'Appx 1. Ref Rates'!$E55</f>
        <v>0</v>
      </c>
      <c r="R842" s="411">
        <f>R66*'Appx 1. Ref Rates'!$E55</f>
        <v>0</v>
      </c>
      <c r="S842" s="414">
        <f>S66*'Appx 1. Ref Rates'!$E55</f>
        <v>0</v>
      </c>
      <c r="T842" s="414">
        <f>T66*'Appx 1. Ref Rates'!$E55</f>
        <v>0</v>
      </c>
      <c r="U842" s="414">
        <f>U66*'Appx 1. Ref Rates'!$E55</f>
        <v>0</v>
      </c>
      <c r="V842" s="414">
        <f>V66*'Appx 1. Ref Rates'!$E55</f>
        <v>0</v>
      </c>
      <c r="W842" s="414">
        <f>W66*'Appx 1. Ref Rates'!$E55</f>
        <v>0</v>
      </c>
      <c r="X842" s="414">
        <f>X66*'Appx 1. Ref Rates'!$E55</f>
        <v>0</v>
      </c>
      <c r="Y842" s="414">
        <f>Y66*'Appx 1. Ref Rates'!$E55</f>
        <v>0</v>
      </c>
      <c r="Z842" s="414">
        <f>Z66*'Appx 1. Ref Rates'!$E55</f>
        <v>0</v>
      </c>
      <c r="AA842" s="414">
        <f>AA66*'Appx 1. Ref Rates'!$E55</f>
        <v>0</v>
      </c>
      <c r="AB842" s="414">
        <f>AB66*'Appx 1. Ref Rates'!$E55</f>
        <v>0</v>
      </c>
      <c r="AC842" s="400">
        <f>M842-SUM(N842:AB842)</f>
        <v>0</v>
      </c>
      <c r="AD842" s="854"/>
      <c r="AE842" s="1083"/>
      <c r="AF842" s="856"/>
    </row>
    <row r="843" spans="1:32" ht="14.25" customHeight="1" outlineLevel="1" x14ac:dyDescent="0.2">
      <c r="A843" s="11">
        <v>163</v>
      </c>
      <c r="B843" s="294"/>
      <c r="C843" s="289"/>
      <c r="D843" s="289"/>
      <c r="E843" s="289"/>
      <c r="F843" s="880" t="str">
        <f>'2. CAD NCCF'!F843:L843</f>
        <v>FI issued jumbo covered bonds, low or not rated</v>
      </c>
      <c r="G843" s="881"/>
      <c r="H843" s="881"/>
      <c r="I843" s="881"/>
      <c r="J843" s="881"/>
      <c r="K843" s="881"/>
      <c r="L843" s="882"/>
      <c r="M843" s="400">
        <f t="shared" si="201"/>
        <v>0</v>
      </c>
      <c r="N843" s="412">
        <f>M843*(1-'Appx 1. Ref Rates'!$E56)+N67*('Appx 1. Ref Rates'!$E56)</f>
        <v>0</v>
      </c>
      <c r="O843" s="414">
        <f>O67*'Appx 1. Ref Rates'!$E56</f>
        <v>0</v>
      </c>
      <c r="P843" s="414">
        <f>P67*'Appx 1. Ref Rates'!$E56</f>
        <v>0</v>
      </c>
      <c r="Q843" s="413">
        <f>Q67*'Appx 1. Ref Rates'!$E56</f>
        <v>0</v>
      </c>
      <c r="R843" s="411">
        <f>R67*'Appx 1. Ref Rates'!$E56</f>
        <v>0</v>
      </c>
      <c r="S843" s="414">
        <f>S67*'Appx 1. Ref Rates'!$E56</f>
        <v>0</v>
      </c>
      <c r="T843" s="414">
        <f>T67*'Appx 1. Ref Rates'!$E56</f>
        <v>0</v>
      </c>
      <c r="U843" s="414">
        <f>U67*'Appx 1. Ref Rates'!$E56</f>
        <v>0</v>
      </c>
      <c r="V843" s="414">
        <f>V67*'Appx 1. Ref Rates'!$E56</f>
        <v>0</v>
      </c>
      <c r="W843" s="414">
        <f>W67*'Appx 1. Ref Rates'!$E56</f>
        <v>0</v>
      </c>
      <c r="X843" s="414">
        <f>X67*'Appx 1. Ref Rates'!$E56</f>
        <v>0</v>
      </c>
      <c r="Y843" s="414">
        <f>Y67*'Appx 1. Ref Rates'!$E56</f>
        <v>0</v>
      </c>
      <c r="Z843" s="414">
        <f>Z67*'Appx 1. Ref Rates'!$E56</f>
        <v>0</v>
      </c>
      <c r="AA843" s="414">
        <f>AA67*'Appx 1. Ref Rates'!$E56</f>
        <v>0</v>
      </c>
      <c r="AB843" s="414">
        <f>AB67*'Appx 1. Ref Rates'!$E56</f>
        <v>0</v>
      </c>
      <c r="AC843" s="400">
        <f>M843-SUM(N843:AB843)</f>
        <v>0</v>
      </c>
      <c r="AD843" s="857"/>
      <c r="AE843" s="858"/>
      <c r="AF843" s="859"/>
    </row>
    <row r="844" spans="1:32" outlineLevel="1" x14ac:dyDescent="0.2">
      <c r="A844" s="11">
        <v>164</v>
      </c>
      <c r="B844" s="294"/>
      <c r="C844" s="289"/>
      <c r="D844" s="868" t="str">
        <f>'2. CAD NCCF'!D844:AF844</f>
        <v>Asset backed securities (ABS) and Asset backed commercial paper (ABCP)</v>
      </c>
      <c r="E844" s="869"/>
      <c r="F844" s="869"/>
      <c r="G844" s="869"/>
      <c r="H844" s="869"/>
      <c r="I844" s="869"/>
      <c r="J844" s="869"/>
      <c r="K844" s="869"/>
      <c r="L844" s="869"/>
      <c r="M844" s="869"/>
      <c r="N844" s="869"/>
      <c r="O844" s="869"/>
      <c r="P844" s="869"/>
      <c r="Q844" s="869"/>
      <c r="R844" s="869"/>
      <c r="S844" s="869"/>
      <c r="T844" s="869"/>
      <c r="U844" s="869"/>
      <c r="V844" s="869"/>
      <c r="W844" s="869"/>
      <c r="X844" s="869"/>
      <c r="Y844" s="869"/>
      <c r="Z844" s="869"/>
      <c r="AA844" s="869"/>
      <c r="AB844" s="869"/>
      <c r="AC844" s="869"/>
      <c r="AD844" s="869"/>
      <c r="AE844" s="869"/>
      <c r="AF844" s="870"/>
    </row>
    <row r="845" spans="1:32" outlineLevel="1" x14ac:dyDescent="0.2">
      <c r="A845" s="11">
        <v>165</v>
      </c>
      <c r="B845" s="294"/>
      <c r="C845" s="289"/>
      <c r="D845" s="289"/>
      <c r="E845" s="933" t="str">
        <f>'2. CAD NCCF'!E845:L845</f>
        <v>Non-FI issued ABS and ABCP, high rated</v>
      </c>
      <c r="F845" s="934"/>
      <c r="G845" s="934"/>
      <c r="H845" s="934"/>
      <c r="I845" s="934"/>
      <c r="J845" s="934"/>
      <c r="K845" s="934"/>
      <c r="L845" s="935"/>
      <c r="M845" s="399">
        <f>SUBTOTAL(9,M846:M847)</f>
        <v>0</v>
      </c>
      <c r="N845" s="402">
        <f t="shared" ref="N845:AC845" si="202">SUBTOTAL(9,N846:N847)</f>
        <v>0</v>
      </c>
      <c r="O845" s="406">
        <f t="shared" si="202"/>
        <v>0</v>
      </c>
      <c r="P845" s="405">
        <f t="shared" si="202"/>
        <v>0</v>
      </c>
      <c r="Q845" s="407">
        <f t="shared" si="202"/>
        <v>0</v>
      </c>
      <c r="R845" s="402">
        <f t="shared" si="202"/>
        <v>0</v>
      </c>
      <c r="S845" s="405">
        <f t="shared" si="202"/>
        <v>0</v>
      </c>
      <c r="T845" s="406">
        <f t="shared" si="202"/>
        <v>0</v>
      </c>
      <c r="U845" s="405">
        <f t="shared" si="202"/>
        <v>0</v>
      </c>
      <c r="V845" s="406">
        <f t="shared" si="202"/>
        <v>0</v>
      </c>
      <c r="W845" s="405">
        <f t="shared" si="202"/>
        <v>0</v>
      </c>
      <c r="X845" s="406">
        <f t="shared" si="202"/>
        <v>0</v>
      </c>
      <c r="Y845" s="405">
        <f t="shared" si="202"/>
        <v>0</v>
      </c>
      <c r="Z845" s="406">
        <f t="shared" si="202"/>
        <v>0</v>
      </c>
      <c r="AA845" s="405">
        <f t="shared" si="202"/>
        <v>0</v>
      </c>
      <c r="AB845" s="416">
        <f t="shared" si="202"/>
        <v>0</v>
      </c>
      <c r="AC845" s="399">
        <f t="shared" si="202"/>
        <v>0</v>
      </c>
      <c r="AD845" s="1433"/>
      <c r="AE845" s="852"/>
      <c r="AF845" s="853"/>
    </row>
    <row r="846" spans="1:32" outlineLevel="1" x14ac:dyDescent="0.2">
      <c r="A846" s="11">
        <v>166</v>
      </c>
      <c r="B846" s="294"/>
      <c r="C846" s="289"/>
      <c r="D846" s="289"/>
      <c r="E846" s="289"/>
      <c r="F846" s="880" t="str">
        <f>'2. CAD NCCF'!F846:L846</f>
        <v>Non-FI issued ABS, high rated</v>
      </c>
      <c r="G846" s="881"/>
      <c r="H846" s="881"/>
      <c r="I846" s="881"/>
      <c r="J846" s="881"/>
      <c r="K846" s="881"/>
      <c r="L846" s="882"/>
      <c r="M846" s="400">
        <f t="shared" ref="M846:M847" si="203">M70</f>
        <v>0</v>
      </c>
      <c r="N846" s="412">
        <f>M846*(1-'Appx 1. Ref Rates'!$E59)+N70*('Appx 1. Ref Rates'!$E59)</f>
        <v>0</v>
      </c>
      <c r="O846" s="414">
        <f>O70*'Appx 1. Ref Rates'!$E59</f>
        <v>0</v>
      </c>
      <c r="P846" s="414">
        <f>P70*'Appx 1. Ref Rates'!$E59</f>
        <v>0</v>
      </c>
      <c r="Q846" s="413">
        <f>Q70*'Appx 1. Ref Rates'!$E59</f>
        <v>0</v>
      </c>
      <c r="R846" s="411">
        <f>R70*'Appx 1. Ref Rates'!$E59</f>
        <v>0</v>
      </c>
      <c r="S846" s="414">
        <f>S70*'Appx 1. Ref Rates'!$E59</f>
        <v>0</v>
      </c>
      <c r="T846" s="414">
        <f>T70*'Appx 1. Ref Rates'!$E59</f>
        <v>0</v>
      </c>
      <c r="U846" s="414">
        <f>U70*'Appx 1. Ref Rates'!$E59</f>
        <v>0</v>
      </c>
      <c r="V846" s="414">
        <f>V70*'Appx 1. Ref Rates'!$E59</f>
        <v>0</v>
      </c>
      <c r="W846" s="414">
        <f>W70*'Appx 1. Ref Rates'!$E59</f>
        <v>0</v>
      </c>
      <c r="X846" s="414">
        <f>X70*'Appx 1. Ref Rates'!$E59</f>
        <v>0</v>
      </c>
      <c r="Y846" s="414">
        <f>Y70*'Appx 1. Ref Rates'!$E59</f>
        <v>0</v>
      </c>
      <c r="Z846" s="414">
        <f>Z70*'Appx 1. Ref Rates'!$E59</f>
        <v>0</v>
      </c>
      <c r="AA846" s="414">
        <f>AA70*'Appx 1. Ref Rates'!$E59</f>
        <v>0</v>
      </c>
      <c r="AB846" s="414">
        <f>AB70*'Appx 1. Ref Rates'!$E59</f>
        <v>0</v>
      </c>
      <c r="AC846" s="400">
        <f>M846-SUM(N846:AB846)</f>
        <v>0</v>
      </c>
      <c r="AD846" s="854"/>
      <c r="AE846" s="1083"/>
      <c r="AF846" s="856"/>
    </row>
    <row r="847" spans="1:32" ht="15" customHeight="1" outlineLevel="1" x14ac:dyDescent="0.2">
      <c r="A847" s="11">
        <v>167</v>
      </c>
      <c r="B847" s="294"/>
      <c r="C847" s="289"/>
      <c r="D847" s="289"/>
      <c r="E847" s="289"/>
      <c r="F847" s="880" t="str">
        <f>'2. CAD NCCF'!F847:L847</f>
        <v>Non-FI issued ABCP, high rated</v>
      </c>
      <c r="G847" s="881"/>
      <c r="H847" s="881"/>
      <c r="I847" s="881"/>
      <c r="J847" s="881"/>
      <c r="K847" s="881"/>
      <c r="L847" s="882"/>
      <c r="M847" s="400">
        <f t="shared" si="203"/>
        <v>0</v>
      </c>
      <c r="N847" s="412">
        <f>M847*(1-'Appx 1. Ref Rates'!$E60)+N71*('Appx 1. Ref Rates'!$E60)</f>
        <v>0</v>
      </c>
      <c r="O847" s="414">
        <f>O71*'Appx 1. Ref Rates'!$E60</f>
        <v>0</v>
      </c>
      <c r="P847" s="414">
        <f>P71*'Appx 1. Ref Rates'!$E60</f>
        <v>0</v>
      </c>
      <c r="Q847" s="413">
        <f>Q71*'Appx 1. Ref Rates'!$E60</f>
        <v>0</v>
      </c>
      <c r="R847" s="411">
        <f>R71*'Appx 1. Ref Rates'!$E60</f>
        <v>0</v>
      </c>
      <c r="S847" s="414">
        <f>S71*'Appx 1. Ref Rates'!$E60</f>
        <v>0</v>
      </c>
      <c r="T847" s="414">
        <f>T71*'Appx 1. Ref Rates'!$E60</f>
        <v>0</v>
      </c>
      <c r="U847" s="414">
        <f>U71*'Appx 1. Ref Rates'!$E60</f>
        <v>0</v>
      </c>
      <c r="V847" s="414">
        <f>V71*'Appx 1. Ref Rates'!$E60</f>
        <v>0</v>
      </c>
      <c r="W847" s="414">
        <f>W71*'Appx 1. Ref Rates'!$E60</f>
        <v>0</v>
      </c>
      <c r="X847" s="414">
        <f>X71*'Appx 1. Ref Rates'!$E60</f>
        <v>0</v>
      </c>
      <c r="Y847" s="414">
        <f>Y71*'Appx 1. Ref Rates'!$E60</f>
        <v>0</v>
      </c>
      <c r="Z847" s="414">
        <f>Z71*'Appx 1. Ref Rates'!$E60</f>
        <v>0</v>
      </c>
      <c r="AA847" s="414">
        <f>AA71*'Appx 1. Ref Rates'!$E60</f>
        <v>0</v>
      </c>
      <c r="AB847" s="414">
        <f>AB71*'Appx 1. Ref Rates'!$E60</f>
        <v>0</v>
      </c>
      <c r="AC847" s="400">
        <f>M847-SUM(N847:AB847)</f>
        <v>0</v>
      </c>
      <c r="AD847" s="854"/>
      <c r="AE847" s="1083"/>
      <c r="AF847" s="856"/>
    </row>
    <row r="848" spans="1:32" outlineLevel="1" x14ac:dyDescent="0.2">
      <c r="A848" s="11">
        <v>168</v>
      </c>
      <c r="B848" s="294"/>
      <c r="C848" s="289"/>
      <c r="D848" s="289"/>
      <c r="E848" s="877" t="str">
        <f>'2. CAD NCCF'!E848:L848</f>
        <v>FI issued ABS and ABCP, high rated</v>
      </c>
      <c r="F848" s="878"/>
      <c r="G848" s="878"/>
      <c r="H848" s="878"/>
      <c r="I848" s="878"/>
      <c r="J848" s="878"/>
      <c r="K848" s="878"/>
      <c r="L848" s="879"/>
      <c r="M848" s="399">
        <f>SUBTOTAL(9,M849:M850)</f>
        <v>0</v>
      </c>
      <c r="N848" s="402">
        <f t="shared" ref="N848:AC848" si="204">SUBTOTAL(9,N849:N850)</f>
        <v>0</v>
      </c>
      <c r="O848" s="406">
        <f t="shared" si="204"/>
        <v>0</v>
      </c>
      <c r="P848" s="405">
        <f t="shared" si="204"/>
        <v>0</v>
      </c>
      <c r="Q848" s="407">
        <f t="shared" si="204"/>
        <v>0</v>
      </c>
      <c r="R848" s="402">
        <f t="shared" si="204"/>
        <v>0</v>
      </c>
      <c r="S848" s="405">
        <f t="shared" si="204"/>
        <v>0</v>
      </c>
      <c r="T848" s="406">
        <f t="shared" si="204"/>
        <v>0</v>
      </c>
      <c r="U848" s="405">
        <f t="shared" si="204"/>
        <v>0</v>
      </c>
      <c r="V848" s="406">
        <f t="shared" si="204"/>
        <v>0</v>
      </c>
      <c r="W848" s="405">
        <f t="shared" si="204"/>
        <v>0</v>
      </c>
      <c r="X848" s="406">
        <f t="shared" si="204"/>
        <v>0</v>
      </c>
      <c r="Y848" s="405">
        <f t="shared" si="204"/>
        <v>0</v>
      </c>
      <c r="Z848" s="406">
        <f t="shared" si="204"/>
        <v>0</v>
      </c>
      <c r="AA848" s="405">
        <f t="shared" si="204"/>
        <v>0</v>
      </c>
      <c r="AB848" s="416">
        <f t="shared" si="204"/>
        <v>0</v>
      </c>
      <c r="AC848" s="399">
        <f t="shared" si="204"/>
        <v>0</v>
      </c>
      <c r="AD848" s="854"/>
      <c r="AE848" s="1083"/>
      <c r="AF848" s="856"/>
    </row>
    <row r="849" spans="1:32" outlineLevel="1" x14ac:dyDescent="0.2">
      <c r="A849" s="11">
        <v>169</v>
      </c>
      <c r="B849" s="294"/>
      <c r="C849" s="289"/>
      <c r="D849" s="289"/>
      <c r="E849" s="289"/>
      <c r="F849" s="880" t="str">
        <f>'2. CAD NCCF'!F849:L849</f>
        <v>FI issued ABS, high rated</v>
      </c>
      <c r="G849" s="881"/>
      <c r="H849" s="881"/>
      <c r="I849" s="881"/>
      <c r="J849" s="881"/>
      <c r="K849" s="881"/>
      <c r="L849" s="882"/>
      <c r="M849" s="400">
        <f t="shared" ref="M849:M850" si="205">M73</f>
        <v>0</v>
      </c>
      <c r="N849" s="412">
        <f>M849*(1-'Appx 1. Ref Rates'!$E62)+N73*('Appx 1. Ref Rates'!$E62)</f>
        <v>0</v>
      </c>
      <c r="O849" s="414">
        <f>O73*'Appx 1. Ref Rates'!$E62</f>
        <v>0</v>
      </c>
      <c r="P849" s="414">
        <f>P73*'Appx 1. Ref Rates'!$E62</f>
        <v>0</v>
      </c>
      <c r="Q849" s="413">
        <f>Q73*'Appx 1. Ref Rates'!$E62</f>
        <v>0</v>
      </c>
      <c r="R849" s="411">
        <f>R73*'Appx 1. Ref Rates'!$E62</f>
        <v>0</v>
      </c>
      <c r="S849" s="414">
        <f>S73*'Appx 1. Ref Rates'!$E62</f>
        <v>0</v>
      </c>
      <c r="T849" s="414">
        <f>T73*'Appx 1. Ref Rates'!$E62</f>
        <v>0</v>
      </c>
      <c r="U849" s="414">
        <f>U73*'Appx 1. Ref Rates'!$E62</f>
        <v>0</v>
      </c>
      <c r="V849" s="414">
        <f>V73*'Appx 1. Ref Rates'!$E62</f>
        <v>0</v>
      </c>
      <c r="W849" s="414">
        <f>W73*'Appx 1. Ref Rates'!$E62</f>
        <v>0</v>
      </c>
      <c r="X849" s="414">
        <f>X73*'Appx 1. Ref Rates'!$E62</f>
        <v>0</v>
      </c>
      <c r="Y849" s="414">
        <f>Y73*'Appx 1. Ref Rates'!$E62</f>
        <v>0</v>
      </c>
      <c r="Z849" s="414">
        <f>Z73*'Appx 1. Ref Rates'!$E62</f>
        <v>0</v>
      </c>
      <c r="AA849" s="414">
        <f>AA73*'Appx 1. Ref Rates'!$E62</f>
        <v>0</v>
      </c>
      <c r="AB849" s="414">
        <f>AB73*'Appx 1. Ref Rates'!$E62</f>
        <v>0</v>
      </c>
      <c r="AC849" s="400">
        <f>M849-SUM(N849:AB849)</f>
        <v>0</v>
      </c>
      <c r="AD849" s="854"/>
      <c r="AE849" s="1083"/>
      <c r="AF849" s="856"/>
    </row>
    <row r="850" spans="1:32" ht="15" customHeight="1" outlineLevel="1" x14ac:dyDescent="0.2">
      <c r="A850" s="11">
        <v>170</v>
      </c>
      <c r="B850" s="294"/>
      <c r="C850" s="289"/>
      <c r="D850" s="289"/>
      <c r="E850" s="289"/>
      <c r="F850" s="880" t="str">
        <f>'2. CAD NCCF'!F850:L850</f>
        <v>FI issued ABCP, high rated</v>
      </c>
      <c r="G850" s="881"/>
      <c r="H850" s="881"/>
      <c r="I850" s="881"/>
      <c r="J850" s="881"/>
      <c r="K850" s="881"/>
      <c r="L850" s="882"/>
      <c r="M850" s="400">
        <f t="shared" si="205"/>
        <v>0</v>
      </c>
      <c r="N850" s="412">
        <f>M850*(1-'Appx 1. Ref Rates'!$E63)+N74*('Appx 1. Ref Rates'!$E63)</f>
        <v>0</v>
      </c>
      <c r="O850" s="414">
        <f>O74*'Appx 1. Ref Rates'!$E63</f>
        <v>0</v>
      </c>
      <c r="P850" s="414">
        <f>P74*'Appx 1. Ref Rates'!$E63</f>
        <v>0</v>
      </c>
      <c r="Q850" s="413">
        <f>Q74*'Appx 1. Ref Rates'!$E63</f>
        <v>0</v>
      </c>
      <c r="R850" s="411">
        <f>R74*'Appx 1. Ref Rates'!$E63</f>
        <v>0</v>
      </c>
      <c r="S850" s="414">
        <f>S74*'Appx 1. Ref Rates'!$E63</f>
        <v>0</v>
      </c>
      <c r="T850" s="414">
        <f>T74*'Appx 1. Ref Rates'!$E63</f>
        <v>0</v>
      </c>
      <c r="U850" s="414">
        <f>U74*'Appx 1. Ref Rates'!$E63</f>
        <v>0</v>
      </c>
      <c r="V850" s="414">
        <f>V74*'Appx 1. Ref Rates'!$E63</f>
        <v>0</v>
      </c>
      <c r="W850" s="414">
        <f>W74*'Appx 1. Ref Rates'!$E63</f>
        <v>0</v>
      </c>
      <c r="X850" s="414">
        <f>X74*'Appx 1. Ref Rates'!$E63</f>
        <v>0</v>
      </c>
      <c r="Y850" s="414">
        <f>Y74*'Appx 1. Ref Rates'!$E63</f>
        <v>0</v>
      </c>
      <c r="Z850" s="414">
        <f>Z74*'Appx 1. Ref Rates'!$E63</f>
        <v>0</v>
      </c>
      <c r="AA850" s="414">
        <f>AA74*'Appx 1. Ref Rates'!$E63</f>
        <v>0</v>
      </c>
      <c r="AB850" s="414">
        <f>AB74*'Appx 1. Ref Rates'!$E63</f>
        <v>0</v>
      </c>
      <c r="AC850" s="400">
        <f>M850-SUM(N850:AB850)</f>
        <v>0</v>
      </c>
      <c r="AD850" s="854"/>
      <c r="AE850" s="1083"/>
      <c r="AF850" s="856"/>
    </row>
    <row r="851" spans="1:32" outlineLevel="1" x14ac:dyDescent="0.2">
      <c r="A851" s="11">
        <v>171</v>
      </c>
      <c r="B851" s="294"/>
      <c r="C851" s="289"/>
      <c r="D851" s="289"/>
      <c r="E851" s="877" t="str">
        <f>'2. CAD NCCF'!E851:L851</f>
        <v>Non-FI issued ABS and ABCP, medium rated</v>
      </c>
      <c r="F851" s="878"/>
      <c r="G851" s="878"/>
      <c r="H851" s="878"/>
      <c r="I851" s="878"/>
      <c r="J851" s="878"/>
      <c r="K851" s="878"/>
      <c r="L851" s="879"/>
      <c r="M851" s="399">
        <f>SUBTOTAL(9,M852:M853)</f>
        <v>0</v>
      </c>
      <c r="N851" s="402">
        <f t="shared" ref="N851:AC851" si="206">SUBTOTAL(9,N852:N853)</f>
        <v>0</v>
      </c>
      <c r="O851" s="406">
        <f t="shared" si="206"/>
        <v>0</v>
      </c>
      <c r="P851" s="405">
        <f t="shared" si="206"/>
        <v>0</v>
      </c>
      <c r="Q851" s="407">
        <f t="shared" si="206"/>
        <v>0</v>
      </c>
      <c r="R851" s="402">
        <f t="shared" si="206"/>
        <v>0</v>
      </c>
      <c r="S851" s="405">
        <f t="shared" si="206"/>
        <v>0</v>
      </c>
      <c r="T851" s="406">
        <f t="shared" si="206"/>
        <v>0</v>
      </c>
      <c r="U851" s="405">
        <f t="shared" si="206"/>
        <v>0</v>
      </c>
      <c r="V851" s="406">
        <f t="shared" si="206"/>
        <v>0</v>
      </c>
      <c r="W851" s="405">
        <f t="shared" si="206"/>
        <v>0</v>
      </c>
      <c r="X851" s="406">
        <f t="shared" si="206"/>
        <v>0</v>
      </c>
      <c r="Y851" s="405">
        <f t="shared" si="206"/>
        <v>0</v>
      </c>
      <c r="Z851" s="406">
        <f t="shared" si="206"/>
        <v>0</v>
      </c>
      <c r="AA851" s="405">
        <f t="shared" si="206"/>
        <v>0</v>
      </c>
      <c r="AB851" s="416">
        <f t="shared" si="206"/>
        <v>0</v>
      </c>
      <c r="AC851" s="399">
        <f t="shared" si="206"/>
        <v>0</v>
      </c>
      <c r="AD851" s="854"/>
      <c r="AE851" s="1083"/>
      <c r="AF851" s="856"/>
    </row>
    <row r="852" spans="1:32" outlineLevel="1" x14ac:dyDescent="0.2">
      <c r="A852" s="11">
        <v>172</v>
      </c>
      <c r="B852" s="294"/>
      <c r="C852" s="289"/>
      <c r="D852" s="289"/>
      <c r="E852" s="289"/>
      <c r="F852" s="880" t="str">
        <f>'2. CAD NCCF'!F852:L852</f>
        <v>Non-FI issued ABS, medium rated</v>
      </c>
      <c r="G852" s="881"/>
      <c r="H852" s="881"/>
      <c r="I852" s="881"/>
      <c r="J852" s="881"/>
      <c r="K852" s="881"/>
      <c r="L852" s="882"/>
      <c r="M852" s="400">
        <f t="shared" ref="M852:M853" si="207">M76</f>
        <v>0</v>
      </c>
      <c r="N852" s="412">
        <f>M852*(1-'Appx 1. Ref Rates'!$E65)+N76*('Appx 1. Ref Rates'!$E65)</f>
        <v>0</v>
      </c>
      <c r="O852" s="414">
        <f>O76*'Appx 1. Ref Rates'!$E65</f>
        <v>0</v>
      </c>
      <c r="P852" s="414">
        <f>P76*'Appx 1. Ref Rates'!$E65</f>
        <v>0</v>
      </c>
      <c r="Q852" s="413">
        <f>Q76*'Appx 1. Ref Rates'!$E65</f>
        <v>0</v>
      </c>
      <c r="R852" s="411">
        <f>R76*'Appx 1. Ref Rates'!$E65</f>
        <v>0</v>
      </c>
      <c r="S852" s="414">
        <f>S76*'Appx 1. Ref Rates'!$E65</f>
        <v>0</v>
      </c>
      <c r="T852" s="414">
        <f>T76*'Appx 1. Ref Rates'!$E65</f>
        <v>0</v>
      </c>
      <c r="U852" s="414">
        <f>U76*'Appx 1. Ref Rates'!$E65</f>
        <v>0</v>
      </c>
      <c r="V852" s="414">
        <f>V76*'Appx 1. Ref Rates'!$E65</f>
        <v>0</v>
      </c>
      <c r="W852" s="414">
        <f>W76*'Appx 1. Ref Rates'!$E65</f>
        <v>0</v>
      </c>
      <c r="X852" s="414">
        <f>X76*'Appx 1. Ref Rates'!$E65</f>
        <v>0</v>
      </c>
      <c r="Y852" s="414">
        <f>Y76*'Appx 1. Ref Rates'!$E65</f>
        <v>0</v>
      </c>
      <c r="Z852" s="414">
        <f>Z76*'Appx 1. Ref Rates'!$E65</f>
        <v>0</v>
      </c>
      <c r="AA852" s="414">
        <f>AA76*'Appx 1. Ref Rates'!$E65</f>
        <v>0</v>
      </c>
      <c r="AB852" s="414">
        <f>AB76*'Appx 1. Ref Rates'!$E65</f>
        <v>0</v>
      </c>
      <c r="AC852" s="400">
        <f>M852-SUM(N852:AB852)</f>
        <v>0</v>
      </c>
      <c r="AD852" s="854"/>
      <c r="AE852" s="1083"/>
      <c r="AF852" s="856"/>
    </row>
    <row r="853" spans="1:32" ht="15" customHeight="1" outlineLevel="1" x14ac:dyDescent="0.2">
      <c r="A853" s="11">
        <v>173</v>
      </c>
      <c r="B853" s="294"/>
      <c r="C853" s="289"/>
      <c r="D853" s="289"/>
      <c r="E853" s="289"/>
      <c r="F853" s="880" t="str">
        <f>'2. CAD NCCF'!F853:L853</f>
        <v>Non-FI issued ABCP, medium rated</v>
      </c>
      <c r="G853" s="881"/>
      <c r="H853" s="881"/>
      <c r="I853" s="881"/>
      <c r="J853" s="881"/>
      <c r="K853" s="881"/>
      <c r="L853" s="882"/>
      <c r="M853" s="400">
        <f t="shared" si="207"/>
        <v>0</v>
      </c>
      <c r="N853" s="412">
        <f>M853*(1-'Appx 1. Ref Rates'!$E66)+N77*('Appx 1. Ref Rates'!$E66)</f>
        <v>0</v>
      </c>
      <c r="O853" s="414">
        <f>O77*'Appx 1. Ref Rates'!$E66</f>
        <v>0</v>
      </c>
      <c r="P853" s="414">
        <f>P77*'Appx 1. Ref Rates'!$E66</f>
        <v>0</v>
      </c>
      <c r="Q853" s="413">
        <f>Q77*'Appx 1. Ref Rates'!$E66</f>
        <v>0</v>
      </c>
      <c r="R853" s="411">
        <f>R77*'Appx 1. Ref Rates'!$E66</f>
        <v>0</v>
      </c>
      <c r="S853" s="414">
        <f>S77*'Appx 1. Ref Rates'!$E66</f>
        <v>0</v>
      </c>
      <c r="T853" s="414">
        <f>T77*'Appx 1. Ref Rates'!$E66</f>
        <v>0</v>
      </c>
      <c r="U853" s="414">
        <f>U77*'Appx 1. Ref Rates'!$E66</f>
        <v>0</v>
      </c>
      <c r="V853" s="414">
        <f>V77*'Appx 1. Ref Rates'!$E66</f>
        <v>0</v>
      </c>
      <c r="W853" s="414">
        <f>W77*'Appx 1. Ref Rates'!$E66</f>
        <v>0</v>
      </c>
      <c r="X853" s="414">
        <f>X77*'Appx 1. Ref Rates'!$E66</f>
        <v>0</v>
      </c>
      <c r="Y853" s="414">
        <f>Y77*'Appx 1. Ref Rates'!$E66</f>
        <v>0</v>
      </c>
      <c r="Z853" s="414">
        <f>Z77*'Appx 1. Ref Rates'!$E66</f>
        <v>0</v>
      </c>
      <c r="AA853" s="414">
        <f>AA77*'Appx 1. Ref Rates'!$E66</f>
        <v>0</v>
      </c>
      <c r="AB853" s="414">
        <f>AB77*'Appx 1. Ref Rates'!$E66</f>
        <v>0</v>
      </c>
      <c r="AC853" s="400">
        <f>M853-SUM(N853:AB853)</f>
        <v>0</v>
      </c>
      <c r="AD853" s="854"/>
      <c r="AE853" s="1083"/>
      <c r="AF853" s="856"/>
    </row>
    <row r="854" spans="1:32" outlineLevel="1" x14ac:dyDescent="0.2">
      <c r="A854" s="11">
        <v>174</v>
      </c>
      <c r="B854" s="294"/>
      <c r="C854" s="289"/>
      <c r="D854" s="289"/>
      <c r="E854" s="877" t="str">
        <f>'2. CAD NCCF'!E854:L854</f>
        <v>FI issued ABS and ABCP, medium rated</v>
      </c>
      <c r="F854" s="878"/>
      <c r="G854" s="878"/>
      <c r="H854" s="878"/>
      <c r="I854" s="878"/>
      <c r="J854" s="878"/>
      <c r="K854" s="878"/>
      <c r="L854" s="879"/>
      <c r="M854" s="399">
        <f>SUBTOTAL(9,M855:M856)</f>
        <v>0</v>
      </c>
      <c r="N854" s="402">
        <f t="shared" ref="N854:AC854" si="208">SUBTOTAL(9,N855:N856)</f>
        <v>0</v>
      </c>
      <c r="O854" s="406">
        <f t="shared" si="208"/>
        <v>0</v>
      </c>
      <c r="P854" s="405">
        <f t="shared" si="208"/>
        <v>0</v>
      </c>
      <c r="Q854" s="407">
        <f t="shared" si="208"/>
        <v>0</v>
      </c>
      <c r="R854" s="402">
        <f t="shared" si="208"/>
        <v>0</v>
      </c>
      <c r="S854" s="405">
        <f t="shared" si="208"/>
        <v>0</v>
      </c>
      <c r="T854" s="406">
        <f t="shared" si="208"/>
        <v>0</v>
      </c>
      <c r="U854" s="405">
        <f t="shared" si="208"/>
        <v>0</v>
      </c>
      <c r="V854" s="406">
        <f t="shared" si="208"/>
        <v>0</v>
      </c>
      <c r="W854" s="405">
        <f t="shared" si="208"/>
        <v>0</v>
      </c>
      <c r="X854" s="406">
        <f t="shared" si="208"/>
        <v>0</v>
      </c>
      <c r="Y854" s="405">
        <f t="shared" si="208"/>
        <v>0</v>
      </c>
      <c r="Z854" s="406">
        <f t="shared" si="208"/>
        <v>0</v>
      </c>
      <c r="AA854" s="405">
        <f t="shared" si="208"/>
        <v>0</v>
      </c>
      <c r="AB854" s="416">
        <f t="shared" si="208"/>
        <v>0</v>
      </c>
      <c r="AC854" s="399">
        <f t="shared" si="208"/>
        <v>0</v>
      </c>
      <c r="AD854" s="854"/>
      <c r="AE854" s="1083"/>
      <c r="AF854" s="856"/>
    </row>
    <row r="855" spans="1:32" outlineLevel="1" x14ac:dyDescent="0.2">
      <c r="A855" s="11">
        <v>175</v>
      </c>
      <c r="B855" s="294"/>
      <c r="C855" s="289"/>
      <c r="D855" s="289"/>
      <c r="E855" s="289"/>
      <c r="F855" s="880" t="str">
        <f>'2. CAD NCCF'!F855:L855</f>
        <v>FI issued ABS, medium rated</v>
      </c>
      <c r="G855" s="881"/>
      <c r="H855" s="881"/>
      <c r="I855" s="881"/>
      <c r="J855" s="881"/>
      <c r="K855" s="881"/>
      <c r="L855" s="882"/>
      <c r="M855" s="400">
        <f t="shared" ref="M855:M856" si="209">M79</f>
        <v>0</v>
      </c>
      <c r="N855" s="412">
        <f>M855*(1-'Appx 1. Ref Rates'!$E68)+N79*('Appx 1. Ref Rates'!$E68)</f>
        <v>0</v>
      </c>
      <c r="O855" s="414">
        <f>O79*'Appx 1. Ref Rates'!$E68</f>
        <v>0</v>
      </c>
      <c r="P855" s="414">
        <f>P79*'Appx 1. Ref Rates'!$E68</f>
        <v>0</v>
      </c>
      <c r="Q855" s="413">
        <f>Q79*'Appx 1. Ref Rates'!$E68</f>
        <v>0</v>
      </c>
      <c r="R855" s="411">
        <f>R79*'Appx 1. Ref Rates'!$E68</f>
        <v>0</v>
      </c>
      <c r="S855" s="414">
        <f>S79*'Appx 1. Ref Rates'!$E68</f>
        <v>0</v>
      </c>
      <c r="T855" s="414">
        <f>T79*'Appx 1. Ref Rates'!$E68</f>
        <v>0</v>
      </c>
      <c r="U855" s="414">
        <f>U79*'Appx 1. Ref Rates'!$E68</f>
        <v>0</v>
      </c>
      <c r="V855" s="414">
        <f>V79*'Appx 1. Ref Rates'!$E68</f>
        <v>0</v>
      </c>
      <c r="W855" s="414">
        <f>W79*'Appx 1. Ref Rates'!$E68</f>
        <v>0</v>
      </c>
      <c r="X855" s="414">
        <f>X79*'Appx 1. Ref Rates'!$E68</f>
        <v>0</v>
      </c>
      <c r="Y855" s="414">
        <f>Y79*'Appx 1. Ref Rates'!$E68</f>
        <v>0</v>
      </c>
      <c r="Z855" s="414">
        <f>Z79*'Appx 1. Ref Rates'!$E68</f>
        <v>0</v>
      </c>
      <c r="AA855" s="414">
        <f>AA79*'Appx 1. Ref Rates'!$E68</f>
        <v>0</v>
      </c>
      <c r="AB855" s="414">
        <f>AB79*'Appx 1. Ref Rates'!$E68</f>
        <v>0</v>
      </c>
      <c r="AC855" s="400">
        <f>M855-SUM(N855:AB855)</f>
        <v>0</v>
      </c>
      <c r="AD855" s="854"/>
      <c r="AE855" s="1083"/>
      <c r="AF855" s="856"/>
    </row>
    <row r="856" spans="1:32" ht="15" customHeight="1" outlineLevel="1" x14ac:dyDescent="0.2">
      <c r="A856" s="11">
        <v>176</v>
      </c>
      <c r="B856" s="294"/>
      <c r="C856" s="289"/>
      <c r="D856" s="289"/>
      <c r="E856" s="289"/>
      <c r="F856" s="880" t="str">
        <f>'2. CAD NCCF'!F856:L856</f>
        <v>FI issued ABCP, medium rated</v>
      </c>
      <c r="G856" s="881"/>
      <c r="H856" s="881"/>
      <c r="I856" s="881"/>
      <c r="J856" s="881"/>
      <c r="K856" s="881"/>
      <c r="L856" s="882"/>
      <c r="M856" s="400">
        <f t="shared" si="209"/>
        <v>0</v>
      </c>
      <c r="N856" s="412">
        <f>M856*(1-'Appx 1. Ref Rates'!$E69)+N80*('Appx 1. Ref Rates'!$E69)</f>
        <v>0</v>
      </c>
      <c r="O856" s="414">
        <f>O80*'Appx 1. Ref Rates'!$E69</f>
        <v>0</v>
      </c>
      <c r="P856" s="414">
        <f>P80*'Appx 1. Ref Rates'!$E69</f>
        <v>0</v>
      </c>
      <c r="Q856" s="413">
        <f>Q80*'Appx 1. Ref Rates'!$E69</f>
        <v>0</v>
      </c>
      <c r="R856" s="411">
        <f>R80*'Appx 1. Ref Rates'!$E69</f>
        <v>0</v>
      </c>
      <c r="S856" s="414">
        <f>S80*'Appx 1. Ref Rates'!$E69</f>
        <v>0</v>
      </c>
      <c r="T856" s="414">
        <f>T80*'Appx 1. Ref Rates'!$E69</f>
        <v>0</v>
      </c>
      <c r="U856" s="414">
        <f>U80*'Appx 1. Ref Rates'!$E69</f>
        <v>0</v>
      </c>
      <c r="V856" s="414">
        <f>V80*'Appx 1. Ref Rates'!$E69</f>
        <v>0</v>
      </c>
      <c r="W856" s="414">
        <f>W80*'Appx 1. Ref Rates'!$E69</f>
        <v>0</v>
      </c>
      <c r="X856" s="414">
        <f>X80*'Appx 1. Ref Rates'!$E69</f>
        <v>0</v>
      </c>
      <c r="Y856" s="414">
        <f>Y80*'Appx 1. Ref Rates'!$E69</f>
        <v>0</v>
      </c>
      <c r="Z856" s="414">
        <f>Z80*'Appx 1. Ref Rates'!$E69</f>
        <v>0</v>
      </c>
      <c r="AA856" s="414">
        <f>AA80*'Appx 1. Ref Rates'!$E69</f>
        <v>0</v>
      </c>
      <c r="AB856" s="414">
        <f>AB80*'Appx 1. Ref Rates'!$E69</f>
        <v>0</v>
      </c>
      <c r="AC856" s="400">
        <f>M856-SUM(N856:AB856)</f>
        <v>0</v>
      </c>
      <c r="AD856" s="854"/>
      <c r="AE856" s="1083"/>
      <c r="AF856" s="856"/>
    </row>
    <row r="857" spans="1:32" outlineLevel="1" x14ac:dyDescent="0.2">
      <c r="A857" s="11">
        <v>177</v>
      </c>
      <c r="B857" s="294"/>
      <c r="C857" s="289"/>
      <c r="D857" s="289"/>
      <c r="E857" s="877" t="str">
        <f>'2. CAD NCCF'!E857:L857</f>
        <v>Non-FI issued ABS and ABCP, low or not rated</v>
      </c>
      <c r="F857" s="878"/>
      <c r="G857" s="878"/>
      <c r="H857" s="878"/>
      <c r="I857" s="878"/>
      <c r="J857" s="878"/>
      <c r="K857" s="878"/>
      <c r="L857" s="879"/>
      <c r="M857" s="399">
        <f>SUBTOTAL(9,M858:M859)</f>
        <v>0</v>
      </c>
      <c r="N857" s="402">
        <f t="shared" ref="N857:AC857" si="210">SUBTOTAL(9,N858:N859)</f>
        <v>0</v>
      </c>
      <c r="O857" s="406">
        <f t="shared" si="210"/>
        <v>0</v>
      </c>
      <c r="P857" s="405">
        <f t="shared" si="210"/>
        <v>0</v>
      </c>
      <c r="Q857" s="407">
        <f t="shared" si="210"/>
        <v>0</v>
      </c>
      <c r="R857" s="402">
        <f t="shared" si="210"/>
        <v>0</v>
      </c>
      <c r="S857" s="405">
        <f t="shared" si="210"/>
        <v>0</v>
      </c>
      <c r="T857" s="406">
        <f t="shared" si="210"/>
        <v>0</v>
      </c>
      <c r="U857" s="405">
        <f t="shared" si="210"/>
        <v>0</v>
      </c>
      <c r="V857" s="406">
        <f t="shared" si="210"/>
        <v>0</v>
      </c>
      <c r="W857" s="405">
        <f t="shared" si="210"/>
        <v>0</v>
      </c>
      <c r="X857" s="406">
        <f t="shared" si="210"/>
        <v>0</v>
      </c>
      <c r="Y857" s="405">
        <f t="shared" si="210"/>
        <v>0</v>
      </c>
      <c r="Z857" s="406">
        <f t="shared" si="210"/>
        <v>0</v>
      </c>
      <c r="AA857" s="405">
        <f t="shared" si="210"/>
        <v>0</v>
      </c>
      <c r="AB857" s="416">
        <f t="shared" si="210"/>
        <v>0</v>
      </c>
      <c r="AC857" s="399">
        <f t="shared" si="210"/>
        <v>0</v>
      </c>
      <c r="AD857" s="854"/>
      <c r="AE857" s="1083"/>
      <c r="AF857" s="856"/>
    </row>
    <row r="858" spans="1:32" outlineLevel="1" x14ac:dyDescent="0.2">
      <c r="A858" s="11">
        <v>178</v>
      </c>
      <c r="B858" s="294"/>
      <c r="C858" s="289"/>
      <c r="D858" s="289"/>
      <c r="E858" s="289"/>
      <c r="F858" s="880" t="str">
        <f>'2. CAD NCCF'!F858:L858</f>
        <v>Non-FI issued ABS, low or not rated</v>
      </c>
      <c r="G858" s="881"/>
      <c r="H858" s="881"/>
      <c r="I858" s="881"/>
      <c r="J858" s="881"/>
      <c r="K858" s="881"/>
      <c r="L858" s="882"/>
      <c r="M858" s="400">
        <f t="shared" ref="M858:M859" si="211">M82</f>
        <v>0</v>
      </c>
      <c r="N858" s="412">
        <f>M858*(1-'Appx 1. Ref Rates'!$E71)+N82*('Appx 1. Ref Rates'!$E71)</f>
        <v>0</v>
      </c>
      <c r="O858" s="414">
        <f>O82*'Appx 1. Ref Rates'!$E71</f>
        <v>0</v>
      </c>
      <c r="P858" s="414">
        <f>P82*'Appx 1. Ref Rates'!$E71</f>
        <v>0</v>
      </c>
      <c r="Q858" s="413">
        <f>Q82*'Appx 1. Ref Rates'!$E71</f>
        <v>0</v>
      </c>
      <c r="R858" s="411">
        <f>R82*'Appx 1. Ref Rates'!$E71</f>
        <v>0</v>
      </c>
      <c r="S858" s="414">
        <f>S82*'Appx 1. Ref Rates'!$E71</f>
        <v>0</v>
      </c>
      <c r="T858" s="414">
        <f>T82*'Appx 1. Ref Rates'!$E71</f>
        <v>0</v>
      </c>
      <c r="U858" s="414">
        <f>U82*'Appx 1. Ref Rates'!$E71</f>
        <v>0</v>
      </c>
      <c r="V858" s="414">
        <f>V82*'Appx 1. Ref Rates'!$E71</f>
        <v>0</v>
      </c>
      <c r="W858" s="414">
        <f>W82*'Appx 1. Ref Rates'!$E71</f>
        <v>0</v>
      </c>
      <c r="X858" s="414">
        <f>X82*'Appx 1. Ref Rates'!$E71</f>
        <v>0</v>
      </c>
      <c r="Y858" s="414">
        <f>Y82*'Appx 1. Ref Rates'!$E71</f>
        <v>0</v>
      </c>
      <c r="Z858" s="414">
        <f>Z82*'Appx 1. Ref Rates'!$E71</f>
        <v>0</v>
      </c>
      <c r="AA858" s="414">
        <f>AA82*'Appx 1. Ref Rates'!$E71</f>
        <v>0</v>
      </c>
      <c r="AB858" s="414">
        <f>AB82*'Appx 1. Ref Rates'!$E71</f>
        <v>0</v>
      </c>
      <c r="AC858" s="400">
        <f>M858-SUM(N858:AB858)</f>
        <v>0</v>
      </c>
      <c r="AD858" s="854"/>
      <c r="AE858" s="1083"/>
      <c r="AF858" s="856"/>
    </row>
    <row r="859" spans="1:32" ht="15" customHeight="1" outlineLevel="1" x14ac:dyDescent="0.2">
      <c r="A859" s="11">
        <v>179</v>
      </c>
      <c r="B859" s="294"/>
      <c r="C859" s="289"/>
      <c r="D859" s="289"/>
      <c r="E859" s="289"/>
      <c r="F859" s="880" t="str">
        <f>'2. CAD NCCF'!F859:L859</f>
        <v>Non-FI issued ABCP, low or not rated</v>
      </c>
      <c r="G859" s="881"/>
      <c r="H859" s="881"/>
      <c r="I859" s="881"/>
      <c r="J859" s="881"/>
      <c r="K859" s="881"/>
      <c r="L859" s="882"/>
      <c r="M859" s="400">
        <f t="shared" si="211"/>
        <v>0</v>
      </c>
      <c r="N859" s="412">
        <f>M859*(1-'Appx 1. Ref Rates'!$E72)+N83*('Appx 1. Ref Rates'!$E72)</f>
        <v>0</v>
      </c>
      <c r="O859" s="414">
        <f>O83*'Appx 1. Ref Rates'!$E72</f>
        <v>0</v>
      </c>
      <c r="P859" s="414">
        <f>P83*'Appx 1. Ref Rates'!$E72</f>
        <v>0</v>
      </c>
      <c r="Q859" s="413">
        <f>Q83*'Appx 1. Ref Rates'!$E72</f>
        <v>0</v>
      </c>
      <c r="R859" s="411">
        <f>R83*'Appx 1. Ref Rates'!$E72</f>
        <v>0</v>
      </c>
      <c r="S859" s="414">
        <f>S83*'Appx 1. Ref Rates'!$E72</f>
        <v>0</v>
      </c>
      <c r="T859" s="414">
        <f>T83*'Appx 1. Ref Rates'!$E72</f>
        <v>0</v>
      </c>
      <c r="U859" s="414">
        <f>U83*'Appx 1. Ref Rates'!$E72</f>
        <v>0</v>
      </c>
      <c r="V859" s="414">
        <f>V83*'Appx 1. Ref Rates'!$E72</f>
        <v>0</v>
      </c>
      <c r="W859" s="414">
        <f>W83*'Appx 1. Ref Rates'!$E72</f>
        <v>0</v>
      </c>
      <c r="X859" s="414">
        <f>X83*'Appx 1. Ref Rates'!$E72</f>
        <v>0</v>
      </c>
      <c r="Y859" s="414">
        <f>Y83*'Appx 1. Ref Rates'!$E72</f>
        <v>0</v>
      </c>
      <c r="Z859" s="414">
        <f>Z83*'Appx 1. Ref Rates'!$E72</f>
        <v>0</v>
      </c>
      <c r="AA859" s="414">
        <f>AA83*'Appx 1. Ref Rates'!$E72</f>
        <v>0</v>
      </c>
      <c r="AB859" s="414">
        <f>AB83*'Appx 1. Ref Rates'!$E72</f>
        <v>0</v>
      </c>
      <c r="AC859" s="400">
        <f>M859-SUM(N859:AB859)</f>
        <v>0</v>
      </c>
      <c r="AD859" s="854"/>
      <c r="AE859" s="1083"/>
      <c r="AF859" s="856"/>
    </row>
    <row r="860" spans="1:32" outlineLevel="1" x14ac:dyDescent="0.2">
      <c r="A860" s="11">
        <v>180</v>
      </c>
      <c r="B860" s="294"/>
      <c r="C860" s="289"/>
      <c r="D860" s="289"/>
      <c r="E860" s="877" t="str">
        <f>'2. CAD NCCF'!E860:L860</f>
        <v>FI issued ABS and ABCP, low or not rated</v>
      </c>
      <c r="F860" s="878"/>
      <c r="G860" s="878"/>
      <c r="H860" s="878"/>
      <c r="I860" s="878"/>
      <c r="J860" s="878"/>
      <c r="K860" s="878"/>
      <c r="L860" s="879"/>
      <c r="M860" s="399">
        <f>SUBTOTAL(9,M861:M862)</f>
        <v>0</v>
      </c>
      <c r="N860" s="402">
        <f t="shared" ref="N860:AC860" si="212">SUBTOTAL(9,N861:N862)</f>
        <v>0</v>
      </c>
      <c r="O860" s="406">
        <f t="shared" si="212"/>
        <v>0</v>
      </c>
      <c r="P860" s="405">
        <f t="shared" si="212"/>
        <v>0</v>
      </c>
      <c r="Q860" s="407">
        <f t="shared" si="212"/>
        <v>0</v>
      </c>
      <c r="R860" s="402">
        <f t="shared" si="212"/>
        <v>0</v>
      </c>
      <c r="S860" s="405">
        <f t="shared" si="212"/>
        <v>0</v>
      </c>
      <c r="T860" s="406">
        <f t="shared" si="212"/>
        <v>0</v>
      </c>
      <c r="U860" s="405">
        <f t="shared" si="212"/>
        <v>0</v>
      </c>
      <c r="V860" s="406">
        <f t="shared" si="212"/>
        <v>0</v>
      </c>
      <c r="W860" s="405">
        <f t="shared" si="212"/>
        <v>0</v>
      </c>
      <c r="X860" s="406">
        <f t="shared" si="212"/>
        <v>0</v>
      </c>
      <c r="Y860" s="405">
        <f t="shared" si="212"/>
        <v>0</v>
      </c>
      <c r="Z860" s="406">
        <f t="shared" si="212"/>
        <v>0</v>
      </c>
      <c r="AA860" s="405">
        <f t="shared" si="212"/>
        <v>0</v>
      </c>
      <c r="AB860" s="416">
        <f t="shared" si="212"/>
        <v>0</v>
      </c>
      <c r="AC860" s="399">
        <f t="shared" si="212"/>
        <v>0</v>
      </c>
      <c r="AD860" s="854"/>
      <c r="AE860" s="1083"/>
      <c r="AF860" s="856"/>
    </row>
    <row r="861" spans="1:32" outlineLevel="1" x14ac:dyDescent="0.2">
      <c r="A861" s="11">
        <v>181</v>
      </c>
      <c r="B861" s="294"/>
      <c r="C861" s="289"/>
      <c r="D861" s="289"/>
      <c r="E861" s="289"/>
      <c r="F861" s="880" t="str">
        <f>'2. CAD NCCF'!F861:L861</f>
        <v>FI issued ABS, low or not rated</v>
      </c>
      <c r="G861" s="881"/>
      <c r="H861" s="881"/>
      <c r="I861" s="881"/>
      <c r="J861" s="881"/>
      <c r="K861" s="881"/>
      <c r="L861" s="882"/>
      <c r="M861" s="400">
        <f t="shared" ref="M861:M862" si="213">M85</f>
        <v>0</v>
      </c>
      <c r="N861" s="412">
        <f>M861*(1-'Appx 1. Ref Rates'!$E74)+N85*('Appx 1. Ref Rates'!$E74)</f>
        <v>0</v>
      </c>
      <c r="O861" s="414">
        <f>O85*'Appx 1. Ref Rates'!$E74</f>
        <v>0</v>
      </c>
      <c r="P861" s="414">
        <f>P85*'Appx 1. Ref Rates'!$E74</f>
        <v>0</v>
      </c>
      <c r="Q861" s="413">
        <f>Q85*'Appx 1. Ref Rates'!$E74</f>
        <v>0</v>
      </c>
      <c r="R861" s="411">
        <f>R85*'Appx 1. Ref Rates'!$E74</f>
        <v>0</v>
      </c>
      <c r="S861" s="414">
        <f>S85*'Appx 1. Ref Rates'!$E74</f>
        <v>0</v>
      </c>
      <c r="T861" s="414">
        <f>T85*'Appx 1. Ref Rates'!$E74</f>
        <v>0</v>
      </c>
      <c r="U861" s="414">
        <f>U85*'Appx 1. Ref Rates'!$E74</f>
        <v>0</v>
      </c>
      <c r="V861" s="414">
        <f>V85*'Appx 1. Ref Rates'!$E74</f>
        <v>0</v>
      </c>
      <c r="W861" s="414">
        <f>W85*'Appx 1. Ref Rates'!$E74</f>
        <v>0</v>
      </c>
      <c r="X861" s="414">
        <f>X85*'Appx 1. Ref Rates'!$E74</f>
        <v>0</v>
      </c>
      <c r="Y861" s="414">
        <f>Y85*'Appx 1. Ref Rates'!$E74</f>
        <v>0</v>
      </c>
      <c r="Z861" s="414">
        <f>Z85*'Appx 1. Ref Rates'!$E74</f>
        <v>0</v>
      </c>
      <c r="AA861" s="414">
        <f>AA85*'Appx 1. Ref Rates'!$E74</f>
        <v>0</v>
      </c>
      <c r="AB861" s="414">
        <f>AB85*'Appx 1. Ref Rates'!$E74</f>
        <v>0</v>
      </c>
      <c r="AC861" s="400">
        <f>M861-SUM(N861:AB861)</f>
        <v>0</v>
      </c>
      <c r="AD861" s="854"/>
      <c r="AE861" s="1083"/>
      <c r="AF861" s="856"/>
    </row>
    <row r="862" spans="1:32" ht="15" customHeight="1" outlineLevel="1" x14ac:dyDescent="0.2">
      <c r="A862" s="11">
        <v>182</v>
      </c>
      <c r="B862" s="294"/>
      <c r="C862" s="289"/>
      <c r="D862" s="289"/>
      <c r="E862" s="289"/>
      <c r="F862" s="880" t="str">
        <f>'2. CAD NCCF'!F862:L862</f>
        <v>FI issued ABCP, low or not rated</v>
      </c>
      <c r="G862" s="881"/>
      <c r="H862" s="881"/>
      <c r="I862" s="881"/>
      <c r="J862" s="881"/>
      <c r="K862" s="881"/>
      <c r="L862" s="882"/>
      <c r="M862" s="400">
        <f t="shared" si="213"/>
        <v>0</v>
      </c>
      <c r="N862" s="412">
        <f>M862*(1-'Appx 1. Ref Rates'!$E75)+N86*('Appx 1. Ref Rates'!$E75)</f>
        <v>0</v>
      </c>
      <c r="O862" s="414">
        <f>O86*'Appx 1. Ref Rates'!$E75</f>
        <v>0</v>
      </c>
      <c r="P862" s="414">
        <f>P86*'Appx 1. Ref Rates'!$E75</f>
        <v>0</v>
      </c>
      <c r="Q862" s="413">
        <f>Q86*'Appx 1. Ref Rates'!$E75</f>
        <v>0</v>
      </c>
      <c r="R862" s="411">
        <f>R86*'Appx 1. Ref Rates'!$E75</f>
        <v>0</v>
      </c>
      <c r="S862" s="414">
        <f>S86*'Appx 1. Ref Rates'!$E75</f>
        <v>0</v>
      </c>
      <c r="T862" s="414">
        <f>T86*'Appx 1. Ref Rates'!$E75</f>
        <v>0</v>
      </c>
      <c r="U862" s="414">
        <f>U86*'Appx 1. Ref Rates'!$E75</f>
        <v>0</v>
      </c>
      <c r="V862" s="414">
        <f>V86*'Appx 1. Ref Rates'!$E75</f>
        <v>0</v>
      </c>
      <c r="W862" s="414">
        <f>W86*'Appx 1. Ref Rates'!$E75</f>
        <v>0</v>
      </c>
      <c r="X862" s="414">
        <f>X86*'Appx 1. Ref Rates'!$E75</f>
        <v>0</v>
      </c>
      <c r="Y862" s="414">
        <f>Y86*'Appx 1. Ref Rates'!$E75</f>
        <v>0</v>
      </c>
      <c r="Z862" s="414">
        <f>Z86*'Appx 1. Ref Rates'!$E75</f>
        <v>0</v>
      </c>
      <c r="AA862" s="414">
        <f>AA86*'Appx 1. Ref Rates'!$E75</f>
        <v>0</v>
      </c>
      <c r="AB862" s="414">
        <f>AB86*'Appx 1. Ref Rates'!$E75</f>
        <v>0</v>
      </c>
      <c r="AC862" s="400">
        <f>M862-SUM(N862:AB862)</f>
        <v>0</v>
      </c>
      <c r="AD862" s="857"/>
      <c r="AE862" s="858"/>
      <c r="AF862" s="859"/>
    </row>
    <row r="863" spans="1:32" outlineLevel="1" x14ac:dyDescent="0.2">
      <c r="A863" s="11">
        <v>183</v>
      </c>
      <c r="B863" s="294"/>
      <c r="C863" s="289"/>
      <c r="D863" s="868" t="str">
        <f>'2. CAD NCCF'!D863:L863</f>
        <v>Equities</v>
      </c>
      <c r="E863" s="869"/>
      <c r="F863" s="869"/>
      <c r="G863" s="869"/>
      <c r="H863" s="869"/>
      <c r="I863" s="869"/>
      <c r="J863" s="869"/>
      <c r="K863" s="869"/>
      <c r="L863" s="870"/>
      <c r="M863" s="399">
        <f>SUBTOTAL(9,M864:M866)</f>
        <v>0</v>
      </c>
      <c r="N863" s="1205"/>
      <c r="O863" s="1205"/>
      <c r="P863" s="1411"/>
      <c r="Q863" s="407">
        <f>SUBTOTAL(9,Q864:Q866)</f>
        <v>0</v>
      </c>
      <c r="R863" s="402">
        <f>SUBTOTAL(9,R864:R866)</f>
        <v>0</v>
      </c>
      <c r="S863" s="405">
        <f>SUBTOTAL(9,S864:S866)</f>
        <v>0</v>
      </c>
      <c r="T863" s="406">
        <f>SUBTOTAL(9,T864:T866)</f>
        <v>0</v>
      </c>
      <c r="U863" s="1205"/>
      <c r="V863" s="1253"/>
      <c r="W863" s="1253"/>
      <c r="X863" s="1253"/>
      <c r="Y863" s="1253"/>
      <c r="Z863" s="1253"/>
      <c r="AA863" s="1253"/>
      <c r="AB863" s="1253"/>
      <c r="AC863" s="399">
        <f>SUBTOTAL(9,AC864:AC866)</f>
        <v>0</v>
      </c>
      <c r="AD863" s="1550"/>
      <c r="AE863" s="1551"/>
      <c r="AF863" s="1552"/>
    </row>
    <row r="864" spans="1:32" outlineLevel="1" x14ac:dyDescent="0.2">
      <c r="A864" s="11">
        <v>184</v>
      </c>
      <c r="B864" s="294"/>
      <c r="C864" s="289"/>
      <c r="D864" s="289"/>
      <c r="E864" s="289"/>
      <c r="F864" s="880" t="str">
        <f>'2. CAD NCCF'!F864:L864</f>
        <v>Eligible non-financial common equity shares</v>
      </c>
      <c r="G864" s="881"/>
      <c r="H864" s="881"/>
      <c r="I864" s="881"/>
      <c r="J864" s="881"/>
      <c r="K864" s="881"/>
      <c r="L864" s="882"/>
      <c r="M864" s="400">
        <f t="shared" ref="M864:M866" si="214">M88</f>
        <v>0</v>
      </c>
      <c r="N864" s="1208"/>
      <c r="O864" s="1208"/>
      <c r="P864" s="1412"/>
      <c r="Q864" s="415">
        <f>M864*'Appx 1. Ref Rates'!$R97</f>
        <v>0</v>
      </c>
      <c r="R864" s="1255"/>
      <c r="S864" s="1256"/>
      <c r="T864" s="1388"/>
      <c r="U864" s="1644"/>
      <c r="V864" s="1644"/>
      <c r="W864" s="1644"/>
      <c r="X864" s="1644"/>
      <c r="Y864" s="1644"/>
      <c r="Z864" s="1644"/>
      <c r="AA864" s="1644"/>
      <c r="AB864" s="1254"/>
      <c r="AC864" s="400">
        <f>M864-SUM(N864:AB864)</f>
        <v>0</v>
      </c>
      <c r="AD864" s="1433"/>
      <c r="AE864" s="852"/>
      <c r="AF864" s="853"/>
    </row>
    <row r="865" spans="1:32" ht="15" customHeight="1" outlineLevel="1" x14ac:dyDescent="0.2">
      <c r="A865" s="11">
        <v>185</v>
      </c>
      <c r="B865" s="294"/>
      <c r="C865" s="289"/>
      <c r="D865" s="289"/>
      <c r="E865" s="289"/>
      <c r="F865" s="880" t="str">
        <f>'2. CAD NCCF'!F865:L865</f>
        <v>Eligible financial common equity</v>
      </c>
      <c r="G865" s="881"/>
      <c r="H865" s="881"/>
      <c r="I865" s="881"/>
      <c r="J865" s="881"/>
      <c r="K865" s="881"/>
      <c r="L865" s="882"/>
      <c r="M865" s="400">
        <f t="shared" si="214"/>
        <v>0</v>
      </c>
      <c r="N865" s="1236"/>
      <c r="O865" s="1236"/>
      <c r="P865" s="1236"/>
      <c r="Q865" s="1236"/>
      <c r="R865" s="411">
        <f>M865*'Appx 1. Ref Rates'!S$98</f>
        <v>0</v>
      </c>
      <c r="S865" s="413">
        <f>M865*'Appx 1. Ref Rates'!T$98</f>
        <v>0</v>
      </c>
      <c r="T865" s="414">
        <f>M865*'Appx 1. Ref Rates'!U$98</f>
        <v>0</v>
      </c>
      <c r="U865" s="1644"/>
      <c r="V865" s="1644"/>
      <c r="W865" s="1644"/>
      <c r="X865" s="1644"/>
      <c r="Y865" s="1644"/>
      <c r="Z865" s="1644"/>
      <c r="AA865" s="1644"/>
      <c r="AB865" s="1254"/>
      <c r="AC865" s="400">
        <f>M865-SUM(N865:AB865)</f>
        <v>0</v>
      </c>
      <c r="AD865" s="854"/>
      <c r="AE865" s="1083"/>
      <c r="AF865" s="856"/>
    </row>
    <row r="866" spans="1:32" ht="15" customHeight="1" outlineLevel="1" x14ac:dyDescent="0.2">
      <c r="A866" s="11">
        <v>186</v>
      </c>
      <c r="B866" s="294"/>
      <c r="C866" s="289"/>
      <c r="D866" s="289"/>
      <c r="E866" s="289"/>
      <c r="F866" s="880" t="str">
        <f>'2. CAD NCCF'!F866:L866</f>
        <v>Other equities</v>
      </c>
      <c r="G866" s="881"/>
      <c r="H866" s="881"/>
      <c r="I866" s="881"/>
      <c r="J866" s="881"/>
      <c r="K866" s="881"/>
      <c r="L866" s="882"/>
      <c r="M866" s="400">
        <f t="shared" si="214"/>
        <v>0</v>
      </c>
      <c r="N866" s="976"/>
      <c r="O866" s="976"/>
      <c r="P866" s="976"/>
      <c r="Q866" s="976"/>
      <c r="R866" s="976"/>
      <c r="S866" s="976"/>
      <c r="T866" s="976"/>
      <c r="U866" s="977"/>
      <c r="V866" s="977"/>
      <c r="W866" s="977"/>
      <c r="X866" s="977"/>
      <c r="Y866" s="977"/>
      <c r="Z866" s="977"/>
      <c r="AA866" s="977"/>
      <c r="AB866" s="977"/>
      <c r="AC866" s="400">
        <f>M866-SUM(N866:AB866)</f>
        <v>0</v>
      </c>
      <c r="AD866" s="857"/>
      <c r="AE866" s="858"/>
      <c r="AF866" s="859"/>
    </row>
    <row r="867" spans="1:32" outlineLevel="1" x14ac:dyDescent="0.2">
      <c r="A867" s="11">
        <v>187</v>
      </c>
      <c r="B867" s="294"/>
      <c r="C867" s="289"/>
      <c r="D867" s="868" t="str">
        <f>'2. CAD NCCF'!D867:L867</f>
        <v>FI's own securities - Not eliminated</v>
      </c>
      <c r="E867" s="869"/>
      <c r="F867" s="869"/>
      <c r="G867" s="869"/>
      <c r="H867" s="869"/>
      <c r="I867" s="869"/>
      <c r="J867" s="869"/>
      <c r="K867" s="869"/>
      <c r="L867" s="870"/>
      <c r="M867" s="399">
        <f>SUBTOTAL(9,M868:M869)</f>
        <v>0</v>
      </c>
      <c r="N867" s="402">
        <f t="shared" ref="N867:AC867" si="215">SUBTOTAL(9,N868:N869)</f>
        <v>0</v>
      </c>
      <c r="O867" s="406">
        <f t="shared" si="215"/>
        <v>0</v>
      </c>
      <c r="P867" s="405">
        <f t="shared" si="215"/>
        <v>0</v>
      </c>
      <c r="Q867" s="407">
        <f t="shared" si="215"/>
        <v>0</v>
      </c>
      <c r="R867" s="402">
        <f t="shared" si="215"/>
        <v>0</v>
      </c>
      <c r="S867" s="405">
        <f t="shared" si="215"/>
        <v>0</v>
      </c>
      <c r="T867" s="406">
        <f t="shared" si="215"/>
        <v>0</v>
      </c>
      <c r="U867" s="405">
        <f t="shared" si="215"/>
        <v>0</v>
      </c>
      <c r="V867" s="406">
        <f t="shared" si="215"/>
        <v>0</v>
      </c>
      <c r="W867" s="405">
        <f t="shared" si="215"/>
        <v>0</v>
      </c>
      <c r="X867" s="406">
        <f t="shared" si="215"/>
        <v>0</v>
      </c>
      <c r="Y867" s="405">
        <f t="shared" si="215"/>
        <v>0</v>
      </c>
      <c r="Z867" s="406">
        <f t="shared" si="215"/>
        <v>0</v>
      </c>
      <c r="AA867" s="405">
        <f t="shared" si="215"/>
        <v>0</v>
      </c>
      <c r="AB867" s="416">
        <f t="shared" si="215"/>
        <v>0</v>
      </c>
      <c r="AC867" s="399">
        <f t="shared" si="215"/>
        <v>0</v>
      </c>
      <c r="AD867" s="1550"/>
      <c r="AE867" s="1551"/>
      <c r="AF867" s="1552"/>
    </row>
    <row r="868" spans="1:32" outlineLevel="1" x14ac:dyDescent="0.2">
      <c r="A868" s="11">
        <v>188</v>
      </c>
      <c r="B868" s="294"/>
      <c r="C868" s="289"/>
      <c r="D868" s="289"/>
      <c r="E868" s="289"/>
      <c r="F868" s="880" t="str">
        <f>'2. CAD NCCF'!F868:L868</f>
        <v>FI's own debt not eliminated</v>
      </c>
      <c r="G868" s="881"/>
      <c r="H868" s="881"/>
      <c r="I868" s="881"/>
      <c r="J868" s="881"/>
      <c r="K868" s="881"/>
      <c r="L868" s="882"/>
      <c r="M868" s="400">
        <f t="shared" ref="M868:AB869" si="216">M92</f>
        <v>0</v>
      </c>
      <c r="N868" s="412">
        <f t="shared" si="216"/>
        <v>0</v>
      </c>
      <c r="O868" s="414">
        <f t="shared" si="216"/>
        <v>0</v>
      </c>
      <c r="P868" s="414">
        <f t="shared" si="216"/>
        <v>0</v>
      </c>
      <c r="Q868" s="413">
        <f t="shared" si="216"/>
        <v>0</v>
      </c>
      <c r="R868" s="411">
        <f t="shared" si="216"/>
        <v>0</v>
      </c>
      <c r="S868" s="414">
        <f t="shared" si="216"/>
        <v>0</v>
      </c>
      <c r="T868" s="414">
        <f t="shared" si="216"/>
        <v>0</v>
      </c>
      <c r="U868" s="414">
        <f t="shared" si="216"/>
        <v>0</v>
      </c>
      <c r="V868" s="414">
        <f t="shared" si="216"/>
        <v>0</v>
      </c>
      <c r="W868" s="414">
        <f t="shared" si="216"/>
        <v>0</v>
      </c>
      <c r="X868" s="414">
        <f t="shared" si="216"/>
        <v>0</v>
      </c>
      <c r="Y868" s="414">
        <f t="shared" si="216"/>
        <v>0</v>
      </c>
      <c r="Z868" s="414">
        <f t="shared" si="216"/>
        <v>0</v>
      </c>
      <c r="AA868" s="414">
        <f t="shared" si="216"/>
        <v>0</v>
      </c>
      <c r="AB868" s="414">
        <f t="shared" si="216"/>
        <v>0</v>
      </c>
      <c r="AC868" s="400">
        <f>M868-SUM(N868:AB868)</f>
        <v>0</v>
      </c>
      <c r="AD868" s="1433"/>
      <c r="AE868" s="852"/>
      <c r="AF868" s="853"/>
    </row>
    <row r="869" spans="1:32" ht="15" customHeight="1" outlineLevel="1" x14ac:dyDescent="0.2">
      <c r="A869" s="11">
        <v>189</v>
      </c>
      <c r="B869" s="294"/>
      <c r="C869" s="289"/>
      <c r="D869" s="289"/>
      <c r="E869" s="289"/>
      <c r="F869" s="880" t="str">
        <f>'2. CAD NCCF'!F869:L869</f>
        <v>FI's own equity not eliminated</v>
      </c>
      <c r="G869" s="881"/>
      <c r="H869" s="881"/>
      <c r="I869" s="881"/>
      <c r="J869" s="881"/>
      <c r="K869" s="881"/>
      <c r="L869" s="882"/>
      <c r="M869" s="400">
        <f t="shared" si="216"/>
        <v>0</v>
      </c>
      <c r="N869" s="412">
        <f t="shared" si="216"/>
        <v>0</v>
      </c>
      <c r="O869" s="414">
        <f t="shared" si="216"/>
        <v>0</v>
      </c>
      <c r="P869" s="414">
        <f t="shared" si="216"/>
        <v>0</v>
      </c>
      <c r="Q869" s="413">
        <f t="shared" si="216"/>
        <v>0</v>
      </c>
      <c r="R869" s="411">
        <f t="shared" si="216"/>
        <v>0</v>
      </c>
      <c r="S869" s="414">
        <f t="shared" si="216"/>
        <v>0</v>
      </c>
      <c r="T869" s="414">
        <f t="shared" si="216"/>
        <v>0</v>
      </c>
      <c r="U869" s="414">
        <f t="shared" si="216"/>
        <v>0</v>
      </c>
      <c r="V869" s="414">
        <f t="shared" si="216"/>
        <v>0</v>
      </c>
      <c r="W869" s="414">
        <f t="shared" si="216"/>
        <v>0</v>
      </c>
      <c r="X869" s="414">
        <f t="shared" si="216"/>
        <v>0</v>
      </c>
      <c r="Y869" s="414">
        <f t="shared" si="216"/>
        <v>0</v>
      </c>
      <c r="Z869" s="414">
        <f t="shared" si="216"/>
        <v>0</v>
      </c>
      <c r="AA869" s="414">
        <f t="shared" si="216"/>
        <v>0</v>
      </c>
      <c r="AB869" s="414">
        <f t="shared" si="216"/>
        <v>0</v>
      </c>
      <c r="AC869" s="400">
        <f>M869-SUM(N869:AB869)</f>
        <v>0</v>
      </c>
      <c r="AD869" s="857"/>
      <c r="AE869" s="858"/>
      <c r="AF869" s="859"/>
    </row>
    <row r="870" spans="1:32" outlineLevel="1" x14ac:dyDescent="0.2">
      <c r="A870" s="11">
        <v>190</v>
      </c>
      <c r="B870" s="294"/>
      <c r="C870" s="1048" t="str">
        <f>'2. CAD NCCF'!C870:AF870</f>
        <v>Loans</v>
      </c>
      <c r="D870" s="1049"/>
      <c r="E870" s="1049"/>
      <c r="F870" s="1049"/>
      <c r="G870" s="1049"/>
      <c r="H870" s="1049"/>
      <c r="I870" s="1049"/>
      <c r="J870" s="1049"/>
      <c r="K870" s="1049"/>
      <c r="L870" s="1049"/>
      <c r="M870" s="1049"/>
      <c r="N870" s="1049"/>
      <c r="O870" s="1049"/>
      <c r="P870" s="1049"/>
      <c r="Q870" s="1049"/>
      <c r="R870" s="1049"/>
      <c r="S870" s="1049"/>
      <c r="T870" s="1049"/>
      <c r="U870" s="1049"/>
      <c r="V870" s="1049"/>
      <c r="W870" s="1049"/>
      <c r="X870" s="1049"/>
      <c r="Y870" s="1049"/>
      <c r="Z870" s="1049"/>
      <c r="AA870" s="1049"/>
      <c r="AB870" s="1049"/>
      <c r="AC870" s="1049"/>
      <c r="AD870" s="1049"/>
      <c r="AE870" s="1049"/>
      <c r="AF870" s="1050"/>
    </row>
    <row r="871" spans="1:32" outlineLevel="1" x14ac:dyDescent="0.2">
      <c r="A871" s="11">
        <v>191</v>
      </c>
      <c r="B871" s="294"/>
      <c r="C871" s="289"/>
      <c r="D871" s="868" t="str">
        <f>'2. CAD NCCF'!D871:AF871</f>
        <v>Residential mortgages (RM)</v>
      </c>
      <c r="E871" s="869"/>
      <c r="F871" s="869"/>
      <c r="G871" s="869"/>
      <c r="H871" s="869"/>
      <c r="I871" s="869"/>
      <c r="J871" s="869"/>
      <c r="K871" s="869"/>
      <c r="L871" s="869"/>
      <c r="M871" s="869"/>
      <c r="N871" s="869"/>
      <c r="O871" s="869"/>
      <c r="P871" s="869"/>
      <c r="Q871" s="869"/>
      <c r="R871" s="869"/>
      <c r="S871" s="869"/>
      <c r="T871" s="869"/>
      <c r="U871" s="869"/>
      <c r="V871" s="869"/>
      <c r="W871" s="869"/>
      <c r="X871" s="869"/>
      <c r="Y871" s="869"/>
      <c r="Z871" s="869"/>
      <c r="AA871" s="869"/>
      <c r="AB871" s="869"/>
      <c r="AC871" s="869"/>
      <c r="AD871" s="869"/>
      <c r="AE871" s="869"/>
      <c r="AF871" s="870"/>
    </row>
    <row r="872" spans="1:32" outlineLevel="1" x14ac:dyDescent="0.2">
      <c r="A872" s="11">
        <v>192</v>
      </c>
      <c r="B872" s="294"/>
      <c r="C872" s="289"/>
      <c r="D872" s="289"/>
      <c r="E872" s="933" t="str">
        <f>'2. CAD NCCF'!E872:L872</f>
        <v>Securitised RM (SRM)</v>
      </c>
      <c r="F872" s="934"/>
      <c r="G872" s="934"/>
      <c r="H872" s="934"/>
      <c r="I872" s="934"/>
      <c r="J872" s="934"/>
      <c r="K872" s="934"/>
      <c r="L872" s="935"/>
      <c r="M872" s="399">
        <f>SUBTOTAL(9,M873:M876)</f>
        <v>0</v>
      </c>
      <c r="N872" s="402">
        <f t="shared" ref="N872:AC872" si="217">SUBTOTAL(9,N873:N876)</f>
        <v>0</v>
      </c>
      <c r="O872" s="406">
        <f t="shared" si="217"/>
        <v>0</v>
      </c>
      <c r="P872" s="405">
        <f t="shared" si="217"/>
        <v>0</v>
      </c>
      <c r="Q872" s="407">
        <f t="shared" si="217"/>
        <v>0</v>
      </c>
      <c r="R872" s="402">
        <f t="shared" si="217"/>
        <v>0</v>
      </c>
      <c r="S872" s="405">
        <f t="shared" si="217"/>
        <v>0</v>
      </c>
      <c r="T872" s="406">
        <f t="shared" si="217"/>
        <v>0</v>
      </c>
      <c r="U872" s="405">
        <f t="shared" si="217"/>
        <v>0</v>
      </c>
      <c r="V872" s="406">
        <f t="shared" si="217"/>
        <v>0</v>
      </c>
      <c r="W872" s="405">
        <f t="shared" si="217"/>
        <v>0</v>
      </c>
      <c r="X872" s="406">
        <f t="shared" si="217"/>
        <v>0</v>
      </c>
      <c r="Y872" s="405">
        <f t="shared" si="217"/>
        <v>0</v>
      </c>
      <c r="Z872" s="406">
        <f t="shared" si="217"/>
        <v>0</v>
      </c>
      <c r="AA872" s="405">
        <f t="shared" si="217"/>
        <v>0</v>
      </c>
      <c r="AB872" s="416">
        <f t="shared" si="217"/>
        <v>0</v>
      </c>
      <c r="AC872" s="399">
        <f t="shared" si="217"/>
        <v>0</v>
      </c>
      <c r="AD872" s="1433"/>
      <c r="AE872" s="852"/>
      <c r="AF872" s="853"/>
    </row>
    <row r="873" spans="1:32" ht="15" customHeight="1" outlineLevel="1" x14ac:dyDescent="0.2">
      <c r="A873" s="11">
        <v>193</v>
      </c>
      <c r="B873" s="294"/>
      <c r="C873" s="289"/>
      <c r="D873" s="289"/>
      <c r="E873" s="289"/>
      <c r="F873" s="880" t="str">
        <f>'2. CAD NCCF'!F873:L873</f>
        <v>EULA securitised RM (balance at maturity)</v>
      </c>
      <c r="G873" s="881"/>
      <c r="H873" s="881"/>
      <c r="I873" s="881"/>
      <c r="J873" s="881"/>
      <c r="K873" s="881"/>
      <c r="L873" s="882"/>
      <c r="M873" s="400">
        <f t="shared" ref="M873:AB876" si="218">M97</f>
        <v>0</v>
      </c>
      <c r="N873" s="412">
        <f>M873*(1-'Appx 1. Ref Rates'!$E82)</f>
        <v>0</v>
      </c>
      <c r="O873" s="1382"/>
      <c r="P873" s="1385"/>
      <c r="Q873" s="1385"/>
      <c r="R873" s="1385"/>
      <c r="S873" s="1385"/>
      <c r="T873" s="1385"/>
      <c r="U873" s="1385"/>
      <c r="V873" s="1385"/>
      <c r="W873" s="1385"/>
      <c r="X873" s="1385"/>
      <c r="Y873" s="1385"/>
      <c r="Z873" s="1385"/>
      <c r="AA873" s="1385"/>
      <c r="AB873" s="1385"/>
      <c r="AC873" s="400">
        <f>M873-SUM(N873:AB873)</f>
        <v>0</v>
      </c>
      <c r="AD873" s="854"/>
      <c r="AE873" s="1083"/>
      <c r="AF873" s="856"/>
    </row>
    <row r="874" spans="1:32" ht="15" customHeight="1" outlineLevel="1" x14ac:dyDescent="0.2">
      <c r="A874" s="11">
        <v>194</v>
      </c>
      <c r="B874" s="294"/>
      <c r="C874" s="289"/>
      <c r="D874" s="289"/>
      <c r="E874" s="289"/>
      <c r="F874" s="880" t="str">
        <f>'2. CAD NCCF'!F874:L874</f>
        <v>EULA securitised RM (payments)</v>
      </c>
      <c r="G874" s="881"/>
      <c r="H874" s="881"/>
      <c r="I874" s="881"/>
      <c r="J874" s="881"/>
      <c r="K874" s="881"/>
      <c r="L874" s="882"/>
      <c r="M874" s="400">
        <f t="shared" si="218"/>
        <v>0</v>
      </c>
      <c r="N874" s="412">
        <f>M874*(1-'Appx 1. Ref Rates'!$E83)</f>
        <v>0</v>
      </c>
      <c r="O874" s="1386"/>
      <c r="P874" s="1387"/>
      <c r="Q874" s="1387"/>
      <c r="R874" s="1387"/>
      <c r="S874" s="1387"/>
      <c r="T874" s="1387"/>
      <c r="U874" s="1387"/>
      <c r="V874" s="1387"/>
      <c r="W874" s="1387"/>
      <c r="X874" s="1387"/>
      <c r="Y874" s="1387"/>
      <c r="Z874" s="1387"/>
      <c r="AA874" s="1387"/>
      <c r="AB874" s="1387"/>
      <c r="AC874" s="400">
        <f>M874-SUM(N874:AB874)</f>
        <v>0</v>
      </c>
      <c r="AD874" s="854"/>
      <c r="AE874" s="1083"/>
      <c r="AF874" s="856"/>
    </row>
    <row r="875" spans="1:32" ht="15" customHeight="1" outlineLevel="1" x14ac:dyDescent="0.2">
      <c r="A875" s="11">
        <v>195</v>
      </c>
      <c r="B875" s="294"/>
      <c r="C875" s="289"/>
      <c r="D875" s="289"/>
      <c r="E875" s="289"/>
      <c r="F875" s="880" t="str">
        <f>'2. CAD NCCF'!F875:L875</f>
        <v>Encumbered securitised RM (balance at maturity)</v>
      </c>
      <c r="G875" s="881"/>
      <c r="H875" s="881"/>
      <c r="I875" s="881"/>
      <c r="J875" s="881"/>
      <c r="K875" s="881"/>
      <c r="L875" s="882"/>
      <c r="M875" s="400">
        <f t="shared" si="218"/>
        <v>0</v>
      </c>
      <c r="N875" s="411">
        <f t="shared" si="218"/>
        <v>0</v>
      </c>
      <c r="O875" s="414">
        <f t="shared" si="218"/>
        <v>0</v>
      </c>
      <c r="P875" s="414">
        <f t="shared" si="218"/>
        <v>0</v>
      </c>
      <c r="Q875" s="415">
        <f t="shared" si="218"/>
        <v>0</v>
      </c>
      <c r="R875" s="411">
        <f t="shared" si="218"/>
        <v>0</v>
      </c>
      <c r="S875" s="414">
        <f t="shared" si="218"/>
        <v>0</v>
      </c>
      <c r="T875" s="414">
        <f t="shared" si="218"/>
        <v>0</v>
      </c>
      <c r="U875" s="414">
        <f t="shared" si="218"/>
        <v>0</v>
      </c>
      <c r="V875" s="414">
        <f t="shared" si="218"/>
        <v>0</v>
      </c>
      <c r="W875" s="414">
        <f t="shared" si="218"/>
        <v>0</v>
      </c>
      <c r="X875" s="414">
        <f t="shared" si="218"/>
        <v>0</v>
      </c>
      <c r="Y875" s="414">
        <f t="shared" si="218"/>
        <v>0</v>
      </c>
      <c r="Z875" s="414">
        <f t="shared" si="218"/>
        <v>0</v>
      </c>
      <c r="AA875" s="414">
        <f t="shared" si="218"/>
        <v>0</v>
      </c>
      <c r="AB875" s="414">
        <f t="shared" si="218"/>
        <v>0</v>
      </c>
      <c r="AC875" s="400">
        <f>M875-SUM(N875:AB875)</f>
        <v>0</v>
      </c>
      <c r="AD875" s="854"/>
      <c r="AE875" s="1083"/>
      <c r="AF875" s="856"/>
    </row>
    <row r="876" spans="1:32" ht="15" customHeight="1" outlineLevel="1" x14ac:dyDescent="0.2">
      <c r="A876" s="11">
        <v>196</v>
      </c>
      <c r="B876" s="294"/>
      <c r="C876" s="289"/>
      <c r="D876" s="289"/>
      <c r="E876" s="289"/>
      <c r="F876" s="880" t="str">
        <f>'2. CAD NCCF'!F876:L876</f>
        <v>Encumbered securitised RM (payments)</v>
      </c>
      <c r="G876" s="881"/>
      <c r="H876" s="881"/>
      <c r="I876" s="881"/>
      <c r="J876" s="881"/>
      <c r="K876" s="881"/>
      <c r="L876" s="882"/>
      <c r="M876" s="400">
        <f t="shared" si="218"/>
        <v>0</v>
      </c>
      <c r="N876" s="411">
        <f t="shared" si="218"/>
        <v>0</v>
      </c>
      <c r="O876" s="414">
        <f t="shared" si="218"/>
        <v>0</v>
      </c>
      <c r="P876" s="414">
        <f t="shared" si="218"/>
        <v>0</v>
      </c>
      <c r="Q876" s="415">
        <f t="shared" si="218"/>
        <v>0</v>
      </c>
      <c r="R876" s="411">
        <f t="shared" si="218"/>
        <v>0</v>
      </c>
      <c r="S876" s="414">
        <f t="shared" si="218"/>
        <v>0</v>
      </c>
      <c r="T876" s="414">
        <f t="shared" si="218"/>
        <v>0</v>
      </c>
      <c r="U876" s="414">
        <f t="shared" si="218"/>
        <v>0</v>
      </c>
      <c r="V876" s="414">
        <f t="shared" si="218"/>
        <v>0</v>
      </c>
      <c r="W876" s="414">
        <f t="shared" si="218"/>
        <v>0</v>
      </c>
      <c r="X876" s="414">
        <f t="shared" si="218"/>
        <v>0</v>
      </c>
      <c r="Y876" s="414">
        <f t="shared" si="218"/>
        <v>0</v>
      </c>
      <c r="Z876" s="414">
        <f t="shared" si="218"/>
        <v>0</v>
      </c>
      <c r="AA876" s="414">
        <f t="shared" si="218"/>
        <v>0</v>
      </c>
      <c r="AB876" s="414">
        <f t="shared" si="218"/>
        <v>0</v>
      </c>
      <c r="AC876" s="400">
        <f>M876-SUM(N876:AB876)</f>
        <v>0</v>
      </c>
      <c r="AD876" s="854"/>
      <c r="AE876" s="1083"/>
      <c r="AF876" s="856"/>
    </row>
    <row r="877" spans="1:32" outlineLevel="1" x14ac:dyDescent="0.2">
      <c r="A877" s="11">
        <v>197</v>
      </c>
      <c r="B877" s="294"/>
      <c r="C877" s="289"/>
      <c r="D877" s="289"/>
      <c r="E877" s="877" t="str">
        <f>'2. CAD NCCF'!E877:L877</f>
        <v>RM insured (RMI)</v>
      </c>
      <c r="F877" s="878"/>
      <c r="G877" s="878"/>
      <c r="H877" s="878"/>
      <c r="I877" s="878"/>
      <c r="J877" s="878"/>
      <c r="K877" s="878"/>
      <c r="L877" s="879"/>
      <c r="M877" s="399">
        <f>SUBTOTAL(9,M878:M879)</f>
        <v>0</v>
      </c>
      <c r="N877" s="402">
        <f t="shared" ref="N877:AC877" si="219">SUBTOTAL(9,N878:N879)</f>
        <v>0</v>
      </c>
      <c r="O877" s="406">
        <f t="shared" si="219"/>
        <v>0</v>
      </c>
      <c r="P877" s="405">
        <f t="shared" si="219"/>
        <v>0</v>
      </c>
      <c r="Q877" s="407">
        <f t="shared" si="219"/>
        <v>0</v>
      </c>
      <c r="R877" s="402">
        <f t="shared" si="219"/>
        <v>0</v>
      </c>
      <c r="S877" s="405">
        <f t="shared" si="219"/>
        <v>0</v>
      </c>
      <c r="T877" s="406">
        <f t="shared" si="219"/>
        <v>0</v>
      </c>
      <c r="U877" s="405">
        <f t="shared" si="219"/>
        <v>0</v>
      </c>
      <c r="V877" s="406">
        <f t="shared" si="219"/>
        <v>0</v>
      </c>
      <c r="W877" s="405">
        <f t="shared" si="219"/>
        <v>0</v>
      </c>
      <c r="X877" s="406">
        <f t="shared" si="219"/>
        <v>0</v>
      </c>
      <c r="Y877" s="405">
        <f t="shared" si="219"/>
        <v>0</v>
      </c>
      <c r="Z877" s="406">
        <f t="shared" si="219"/>
        <v>0</v>
      </c>
      <c r="AA877" s="405">
        <f t="shared" si="219"/>
        <v>0</v>
      </c>
      <c r="AB877" s="416">
        <f t="shared" si="219"/>
        <v>0</v>
      </c>
      <c r="AC877" s="399">
        <f t="shared" si="219"/>
        <v>0</v>
      </c>
      <c r="AD877" s="854"/>
      <c r="AE877" s="1083"/>
      <c r="AF877" s="856"/>
    </row>
    <row r="878" spans="1:32" ht="15" customHeight="1" outlineLevel="1" x14ac:dyDescent="0.2">
      <c r="A878" s="11">
        <v>198</v>
      </c>
      <c r="B878" s="294"/>
      <c r="C878" s="289"/>
      <c r="D878" s="289"/>
      <c r="E878" s="289"/>
      <c r="F878" s="880" t="str">
        <f>'2. CAD NCCF'!F878:L878</f>
        <v xml:space="preserve">RMI (balance at maturity) </v>
      </c>
      <c r="G878" s="881"/>
      <c r="H878" s="881"/>
      <c r="I878" s="881"/>
      <c r="J878" s="881"/>
      <c r="K878" s="881"/>
      <c r="L878" s="882"/>
      <c r="M878" s="400">
        <f t="shared" ref="M878:Q879" si="220">M102</f>
        <v>0</v>
      </c>
      <c r="N878" s="1255"/>
      <c r="O878" s="1384"/>
      <c r="P878" s="1384"/>
      <c r="Q878" s="1384"/>
      <c r="R878" s="1384"/>
      <c r="S878" s="1384"/>
      <c r="T878" s="1384"/>
      <c r="U878" s="1384"/>
      <c r="V878" s="1384"/>
      <c r="W878" s="1384"/>
      <c r="X878" s="1384"/>
      <c r="Y878" s="1384"/>
      <c r="Z878" s="1384"/>
      <c r="AA878" s="1384"/>
      <c r="AB878" s="1384"/>
      <c r="AC878" s="400">
        <f>M878-SUM(N878:AB878)</f>
        <v>0</v>
      </c>
      <c r="AD878" s="854"/>
      <c r="AE878" s="1083"/>
      <c r="AF878" s="856"/>
    </row>
    <row r="879" spans="1:32" ht="15" customHeight="1" outlineLevel="1" x14ac:dyDescent="0.2">
      <c r="A879" s="11">
        <v>199</v>
      </c>
      <c r="B879" s="294"/>
      <c r="C879" s="289"/>
      <c r="D879" s="289"/>
      <c r="E879" s="289"/>
      <c r="F879" s="880" t="str">
        <f>'2. CAD NCCF'!F879:L879</f>
        <v xml:space="preserve">RMI (payments) </v>
      </c>
      <c r="G879" s="881"/>
      <c r="H879" s="881"/>
      <c r="I879" s="881"/>
      <c r="J879" s="881"/>
      <c r="K879" s="881"/>
      <c r="L879" s="882"/>
      <c r="M879" s="400">
        <f t="shared" si="220"/>
        <v>0</v>
      </c>
      <c r="N879" s="411">
        <f t="shared" si="220"/>
        <v>0</v>
      </c>
      <c r="O879" s="414">
        <f t="shared" si="220"/>
        <v>0</v>
      </c>
      <c r="P879" s="414">
        <f t="shared" si="220"/>
        <v>0</v>
      </c>
      <c r="Q879" s="415">
        <f t="shared" si="220"/>
        <v>0</v>
      </c>
      <c r="R879" s="411">
        <f>IF($AD103="contractuel",R103,SUM($N879:$Q879))</f>
        <v>0</v>
      </c>
      <c r="S879" s="414">
        <f t="shared" ref="S879:AB879" si="221">IF($AD103="contractuel",S103,SUM($N879:$Q879))</f>
        <v>0</v>
      </c>
      <c r="T879" s="414">
        <f t="shared" si="221"/>
        <v>0</v>
      </c>
      <c r="U879" s="414">
        <f t="shared" si="221"/>
        <v>0</v>
      </c>
      <c r="V879" s="414">
        <f t="shared" si="221"/>
        <v>0</v>
      </c>
      <c r="W879" s="414">
        <f t="shared" si="221"/>
        <v>0</v>
      </c>
      <c r="X879" s="414">
        <f t="shared" si="221"/>
        <v>0</v>
      </c>
      <c r="Y879" s="414">
        <f t="shared" si="221"/>
        <v>0</v>
      </c>
      <c r="Z879" s="414">
        <f t="shared" si="221"/>
        <v>0</v>
      </c>
      <c r="AA879" s="414">
        <f t="shared" si="221"/>
        <v>0</v>
      </c>
      <c r="AB879" s="414">
        <f t="shared" si="221"/>
        <v>0</v>
      </c>
      <c r="AC879" s="400">
        <f>M879-SUM(N879:AB879)</f>
        <v>0</v>
      </c>
      <c r="AD879" s="854"/>
      <c r="AE879" s="1083"/>
      <c r="AF879" s="856"/>
    </row>
    <row r="880" spans="1:32" outlineLevel="1" x14ac:dyDescent="0.2">
      <c r="A880" s="11">
        <v>200</v>
      </c>
      <c r="B880" s="294"/>
      <c r="C880" s="289"/>
      <c r="D880" s="289"/>
      <c r="E880" s="877" t="str">
        <f>'2. CAD NCCF'!E880:L880</f>
        <v>RM not insured (RMNI)</v>
      </c>
      <c r="F880" s="878"/>
      <c r="G880" s="878"/>
      <c r="H880" s="878"/>
      <c r="I880" s="878"/>
      <c r="J880" s="878"/>
      <c r="K880" s="878"/>
      <c r="L880" s="879"/>
      <c r="M880" s="399">
        <f>SUBTOTAL(9,M881:M882)</f>
        <v>0</v>
      </c>
      <c r="N880" s="402">
        <f t="shared" ref="N880:AC880" si="222">SUBTOTAL(9,N881:N882)</f>
        <v>0</v>
      </c>
      <c r="O880" s="406">
        <f t="shared" si="222"/>
        <v>0</v>
      </c>
      <c r="P880" s="405">
        <f t="shared" si="222"/>
        <v>0</v>
      </c>
      <c r="Q880" s="407">
        <f t="shared" si="222"/>
        <v>0</v>
      </c>
      <c r="R880" s="402">
        <f t="shared" si="222"/>
        <v>0</v>
      </c>
      <c r="S880" s="405">
        <f t="shared" si="222"/>
        <v>0</v>
      </c>
      <c r="T880" s="406">
        <f t="shared" si="222"/>
        <v>0</v>
      </c>
      <c r="U880" s="405">
        <f t="shared" si="222"/>
        <v>0</v>
      </c>
      <c r="V880" s="406">
        <f t="shared" si="222"/>
        <v>0</v>
      </c>
      <c r="W880" s="405">
        <f t="shared" si="222"/>
        <v>0</v>
      </c>
      <c r="X880" s="406">
        <f t="shared" si="222"/>
        <v>0</v>
      </c>
      <c r="Y880" s="405">
        <f t="shared" si="222"/>
        <v>0</v>
      </c>
      <c r="Z880" s="406">
        <f t="shared" si="222"/>
        <v>0</v>
      </c>
      <c r="AA880" s="405">
        <f t="shared" si="222"/>
        <v>0</v>
      </c>
      <c r="AB880" s="416">
        <f t="shared" si="222"/>
        <v>0</v>
      </c>
      <c r="AC880" s="399">
        <f t="shared" si="222"/>
        <v>0</v>
      </c>
      <c r="AD880" s="854"/>
      <c r="AE880" s="1083"/>
      <c r="AF880" s="856"/>
    </row>
    <row r="881" spans="1:32" ht="15" customHeight="1" outlineLevel="1" x14ac:dyDescent="0.2">
      <c r="A881" s="11">
        <v>201</v>
      </c>
      <c r="B881" s="294"/>
      <c r="C881" s="289"/>
      <c r="D881" s="289"/>
      <c r="E881" s="289"/>
      <c r="F881" s="880" t="str">
        <f>'2. CAD NCCF'!F881:L881</f>
        <v xml:space="preserve">RMNI (balance of maturity) </v>
      </c>
      <c r="G881" s="881"/>
      <c r="H881" s="881"/>
      <c r="I881" s="881"/>
      <c r="J881" s="881"/>
      <c r="K881" s="881"/>
      <c r="L881" s="882"/>
      <c r="M881" s="400">
        <f t="shared" ref="M881:Q882" si="223">M105</f>
        <v>0</v>
      </c>
      <c r="N881" s="1255"/>
      <c r="O881" s="1384"/>
      <c r="P881" s="1384"/>
      <c r="Q881" s="1384"/>
      <c r="R881" s="1384"/>
      <c r="S881" s="1384"/>
      <c r="T881" s="1384"/>
      <c r="U881" s="1384"/>
      <c r="V881" s="1384"/>
      <c r="W881" s="1384"/>
      <c r="X881" s="1384"/>
      <c r="Y881" s="1384"/>
      <c r="Z881" s="1384"/>
      <c r="AA881" s="1384"/>
      <c r="AB881" s="1384"/>
      <c r="AC881" s="400">
        <f>M881-SUM(N881:AB881)</f>
        <v>0</v>
      </c>
      <c r="AD881" s="854"/>
      <c r="AE881" s="1083"/>
      <c r="AF881" s="856"/>
    </row>
    <row r="882" spans="1:32" ht="15" customHeight="1" outlineLevel="1" x14ac:dyDescent="0.2">
      <c r="A882" s="11">
        <v>202</v>
      </c>
      <c r="B882" s="294"/>
      <c r="C882" s="289"/>
      <c r="D882" s="289"/>
      <c r="E882" s="289"/>
      <c r="F882" s="880" t="str">
        <f>'2. CAD NCCF'!F882:L882</f>
        <v xml:space="preserve">RMNI (payments) </v>
      </c>
      <c r="G882" s="881"/>
      <c r="H882" s="881"/>
      <c r="I882" s="881"/>
      <c r="J882" s="881"/>
      <c r="K882" s="881"/>
      <c r="L882" s="882"/>
      <c r="M882" s="400">
        <f t="shared" si="223"/>
        <v>0</v>
      </c>
      <c r="N882" s="411">
        <f t="shared" si="223"/>
        <v>0</v>
      </c>
      <c r="O882" s="414">
        <f t="shared" si="223"/>
        <v>0</v>
      </c>
      <c r="P882" s="414">
        <f t="shared" si="223"/>
        <v>0</v>
      </c>
      <c r="Q882" s="415">
        <f t="shared" si="223"/>
        <v>0</v>
      </c>
      <c r="R882" s="402">
        <f>IF($AD106="contractuel",R106,SUM($N882:$Q882))</f>
        <v>0</v>
      </c>
      <c r="S882" s="405">
        <f t="shared" ref="S882:AB882" si="224">IF($AD106="contractuel",S106,SUM($N882:$Q882))</f>
        <v>0</v>
      </c>
      <c r="T882" s="406">
        <f t="shared" si="224"/>
        <v>0</v>
      </c>
      <c r="U882" s="405">
        <f t="shared" si="224"/>
        <v>0</v>
      </c>
      <c r="V882" s="406">
        <f t="shared" si="224"/>
        <v>0</v>
      </c>
      <c r="W882" s="405">
        <f t="shared" si="224"/>
        <v>0</v>
      </c>
      <c r="X882" s="406">
        <f t="shared" si="224"/>
        <v>0</v>
      </c>
      <c r="Y882" s="405">
        <f t="shared" si="224"/>
        <v>0</v>
      </c>
      <c r="Z882" s="406">
        <f t="shared" si="224"/>
        <v>0</v>
      </c>
      <c r="AA882" s="405">
        <f t="shared" si="224"/>
        <v>0</v>
      </c>
      <c r="AB882" s="416">
        <f t="shared" si="224"/>
        <v>0</v>
      </c>
      <c r="AC882" s="400">
        <f>M882-SUM(N882:AB882)</f>
        <v>0</v>
      </c>
      <c r="AD882" s="857"/>
      <c r="AE882" s="858"/>
      <c r="AF882" s="859"/>
    </row>
    <row r="883" spans="1:32" outlineLevel="1" x14ac:dyDescent="0.2">
      <c r="A883" s="11">
        <v>203</v>
      </c>
      <c r="B883" s="294"/>
      <c r="C883" s="289"/>
      <c r="D883" s="868" t="str">
        <f>'2. CAD NCCF'!D883:AF883</f>
        <v>Commercial mortgages (CM)</v>
      </c>
      <c r="E883" s="869"/>
      <c r="F883" s="869"/>
      <c r="G883" s="869"/>
      <c r="H883" s="869"/>
      <c r="I883" s="869"/>
      <c r="J883" s="869"/>
      <c r="K883" s="869"/>
      <c r="L883" s="869"/>
      <c r="M883" s="869"/>
      <c r="N883" s="869"/>
      <c r="O883" s="869"/>
      <c r="P883" s="869"/>
      <c r="Q883" s="869"/>
      <c r="R883" s="869"/>
      <c r="S883" s="869"/>
      <c r="T883" s="869"/>
      <c r="U883" s="869"/>
      <c r="V883" s="869"/>
      <c r="W883" s="869"/>
      <c r="X883" s="869"/>
      <c r="Y883" s="869"/>
      <c r="Z883" s="869"/>
      <c r="AA883" s="869"/>
      <c r="AB883" s="869"/>
      <c r="AC883" s="869"/>
      <c r="AD883" s="869"/>
      <c r="AE883" s="869"/>
      <c r="AF883" s="870"/>
    </row>
    <row r="884" spans="1:32" outlineLevel="1" x14ac:dyDescent="0.2">
      <c r="A884" s="11">
        <v>204</v>
      </c>
      <c r="B884" s="294"/>
      <c r="C884" s="289"/>
      <c r="D884" s="289"/>
      <c r="E884" s="933" t="str">
        <f>'2. CAD NCCF'!E884:L884</f>
        <v>Securitised commercial mortgages (SCM)</v>
      </c>
      <c r="F884" s="934"/>
      <c r="G884" s="934"/>
      <c r="H884" s="934"/>
      <c r="I884" s="934"/>
      <c r="J884" s="934"/>
      <c r="K884" s="934"/>
      <c r="L884" s="935"/>
      <c r="M884" s="399">
        <f>SUBTOTAL(9,M885:M888)</f>
        <v>0</v>
      </c>
      <c r="N884" s="402">
        <f t="shared" ref="N884:AC884" si="225">SUBTOTAL(9,N885:N888)</f>
        <v>0</v>
      </c>
      <c r="O884" s="406">
        <f t="shared" si="225"/>
        <v>0</v>
      </c>
      <c r="P884" s="405">
        <f t="shared" si="225"/>
        <v>0</v>
      </c>
      <c r="Q884" s="407">
        <f t="shared" si="225"/>
        <v>0</v>
      </c>
      <c r="R884" s="402">
        <f t="shared" si="225"/>
        <v>0</v>
      </c>
      <c r="S884" s="405">
        <f t="shared" si="225"/>
        <v>0</v>
      </c>
      <c r="T884" s="406">
        <f t="shared" si="225"/>
        <v>0</v>
      </c>
      <c r="U884" s="405">
        <f t="shared" si="225"/>
        <v>0</v>
      </c>
      <c r="V884" s="406">
        <f t="shared" si="225"/>
        <v>0</v>
      </c>
      <c r="W884" s="405">
        <f t="shared" si="225"/>
        <v>0</v>
      </c>
      <c r="X884" s="406">
        <f t="shared" si="225"/>
        <v>0</v>
      </c>
      <c r="Y884" s="405">
        <f t="shared" si="225"/>
        <v>0</v>
      </c>
      <c r="Z884" s="406">
        <f t="shared" si="225"/>
        <v>0</v>
      </c>
      <c r="AA884" s="405">
        <f t="shared" si="225"/>
        <v>0</v>
      </c>
      <c r="AB884" s="416">
        <f t="shared" si="225"/>
        <v>0</v>
      </c>
      <c r="AC884" s="399">
        <f t="shared" si="225"/>
        <v>0</v>
      </c>
      <c r="AD884" s="1433"/>
      <c r="AE884" s="852"/>
      <c r="AF884" s="853"/>
    </row>
    <row r="885" spans="1:32" outlineLevel="1" x14ac:dyDescent="0.2">
      <c r="A885" s="11">
        <v>205</v>
      </c>
      <c r="B885" s="294"/>
      <c r="C885" s="289"/>
      <c r="D885" s="289"/>
      <c r="E885" s="289"/>
      <c r="F885" s="880" t="str">
        <f>'2. CAD NCCF'!F885:L885</f>
        <v>EULA securitised CM (balance at maturity)</v>
      </c>
      <c r="G885" s="881"/>
      <c r="H885" s="881"/>
      <c r="I885" s="881"/>
      <c r="J885" s="881"/>
      <c r="K885" s="881"/>
      <c r="L885" s="882"/>
      <c r="M885" s="400">
        <f t="shared" ref="M885:AB888" si="226">M109</f>
        <v>0</v>
      </c>
      <c r="N885" s="411">
        <f>M885*(1-'Appx 1. Ref Rates'!$E86)</f>
        <v>0</v>
      </c>
      <c r="O885" s="1382"/>
      <c r="P885" s="1253"/>
      <c r="Q885" s="1253"/>
      <c r="R885" s="1253"/>
      <c r="S885" s="1253"/>
      <c r="T885" s="1253"/>
      <c r="U885" s="1253"/>
      <c r="V885" s="1253"/>
      <c r="W885" s="1253"/>
      <c r="X885" s="1253"/>
      <c r="Y885" s="1253"/>
      <c r="Z885" s="1253"/>
      <c r="AA885" s="1253"/>
      <c r="AB885" s="1253"/>
      <c r="AC885" s="400">
        <f t="shared" ref="AC885:AC902" si="227">M885-SUM(N885:AB885)</f>
        <v>0</v>
      </c>
      <c r="AD885" s="854"/>
      <c r="AE885" s="1083"/>
      <c r="AF885" s="856"/>
    </row>
    <row r="886" spans="1:32" ht="15" customHeight="1" outlineLevel="1" x14ac:dyDescent="0.2">
      <c r="A886" s="11">
        <v>206</v>
      </c>
      <c r="B886" s="294"/>
      <c r="C886" s="289"/>
      <c r="D886" s="289"/>
      <c r="E886" s="289"/>
      <c r="F886" s="880" t="str">
        <f>'2. CAD NCCF'!F886:L886</f>
        <v>EULA securitised CM (payments)</v>
      </c>
      <c r="G886" s="881"/>
      <c r="H886" s="881"/>
      <c r="I886" s="881"/>
      <c r="J886" s="881"/>
      <c r="K886" s="881"/>
      <c r="L886" s="882"/>
      <c r="M886" s="400">
        <f t="shared" si="226"/>
        <v>0</v>
      </c>
      <c r="N886" s="411">
        <f>M886*(1-'Appx 1. Ref Rates'!$E87)</f>
        <v>0</v>
      </c>
      <c r="O886" s="1383"/>
      <c r="P886" s="977"/>
      <c r="Q886" s="977"/>
      <c r="R886" s="977"/>
      <c r="S886" s="977"/>
      <c r="T886" s="977"/>
      <c r="U886" s="977"/>
      <c r="V886" s="977"/>
      <c r="W886" s="977"/>
      <c r="X886" s="977"/>
      <c r="Y886" s="977"/>
      <c r="Z886" s="977"/>
      <c r="AA886" s="977"/>
      <c r="AB886" s="977"/>
      <c r="AC886" s="400">
        <f t="shared" si="227"/>
        <v>0</v>
      </c>
      <c r="AD886" s="854"/>
      <c r="AE886" s="1083"/>
      <c r="AF886" s="856"/>
    </row>
    <row r="887" spans="1:32" ht="15" customHeight="1" outlineLevel="1" x14ac:dyDescent="0.2">
      <c r="A887" s="11">
        <v>207</v>
      </c>
      <c r="B887" s="294"/>
      <c r="C887" s="289"/>
      <c r="D887" s="289"/>
      <c r="E887" s="289"/>
      <c r="F887" s="880" t="str">
        <f>'2. CAD NCCF'!F887:L887</f>
        <v>Encumbered securitised CM (balance at maturity)</v>
      </c>
      <c r="G887" s="881"/>
      <c r="H887" s="881"/>
      <c r="I887" s="881"/>
      <c r="J887" s="881"/>
      <c r="K887" s="881"/>
      <c r="L887" s="882"/>
      <c r="M887" s="400">
        <f t="shared" si="226"/>
        <v>0</v>
      </c>
      <c r="N887" s="411">
        <f t="shared" si="226"/>
        <v>0</v>
      </c>
      <c r="O887" s="414">
        <f t="shared" si="226"/>
        <v>0</v>
      </c>
      <c r="P887" s="414">
        <f t="shared" si="226"/>
        <v>0</v>
      </c>
      <c r="Q887" s="415">
        <f t="shared" si="226"/>
        <v>0</v>
      </c>
      <c r="R887" s="411">
        <f t="shared" si="226"/>
        <v>0</v>
      </c>
      <c r="S887" s="414">
        <f t="shared" si="226"/>
        <v>0</v>
      </c>
      <c r="T887" s="414">
        <f t="shared" si="226"/>
        <v>0</v>
      </c>
      <c r="U887" s="414">
        <f t="shared" si="226"/>
        <v>0</v>
      </c>
      <c r="V887" s="414">
        <f t="shared" si="226"/>
        <v>0</v>
      </c>
      <c r="W887" s="414">
        <f t="shared" si="226"/>
        <v>0</v>
      </c>
      <c r="X887" s="414">
        <f t="shared" si="226"/>
        <v>0</v>
      </c>
      <c r="Y887" s="414">
        <f t="shared" si="226"/>
        <v>0</v>
      </c>
      <c r="Z887" s="414">
        <f t="shared" si="226"/>
        <v>0</v>
      </c>
      <c r="AA887" s="414">
        <f t="shared" si="226"/>
        <v>0</v>
      </c>
      <c r="AB887" s="414">
        <f t="shared" si="226"/>
        <v>0</v>
      </c>
      <c r="AC887" s="400">
        <f t="shared" si="227"/>
        <v>0</v>
      </c>
      <c r="AD887" s="854"/>
      <c r="AE887" s="1083"/>
      <c r="AF887" s="856"/>
    </row>
    <row r="888" spans="1:32" ht="15" customHeight="1" outlineLevel="1" x14ac:dyDescent="0.2">
      <c r="A888" s="11">
        <v>208</v>
      </c>
      <c r="B888" s="294"/>
      <c r="C888" s="289"/>
      <c r="D888" s="289"/>
      <c r="E888" s="289"/>
      <c r="F888" s="880" t="str">
        <f>'2. CAD NCCF'!F888:L888</f>
        <v>Encumbered securitised CM (payments)</v>
      </c>
      <c r="G888" s="881"/>
      <c r="H888" s="881"/>
      <c r="I888" s="881"/>
      <c r="J888" s="881"/>
      <c r="K888" s="881"/>
      <c r="L888" s="882"/>
      <c r="M888" s="400">
        <f t="shared" si="226"/>
        <v>0</v>
      </c>
      <c r="N888" s="411">
        <f t="shared" si="226"/>
        <v>0</v>
      </c>
      <c r="O888" s="414">
        <f t="shared" si="226"/>
        <v>0</v>
      </c>
      <c r="P888" s="414">
        <f t="shared" si="226"/>
        <v>0</v>
      </c>
      <c r="Q888" s="415">
        <f t="shared" si="226"/>
        <v>0</v>
      </c>
      <c r="R888" s="411">
        <f t="shared" si="226"/>
        <v>0</v>
      </c>
      <c r="S888" s="414">
        <f t="shared" si="226"/>
        <v>0</v>
      </c>
      <c r="T888" s="414">
        <f t="shared" si="226"/>
        <v>0</v>
      </c>
      <c r="U888" s="414">
        <f t="shared" si="226"/>
        <v>0</v>
      </c>
      <c r="V888" s="414">
        <f t="shared" si="226"/>
        <v>0</v>
      </c>
      <c r="W888" s="414">
        <f t="shared" si="226"/>
        <v>0</v>
      </c>
      <c r="X888" s="414">
        <f t="shared" si="226"/>
        <v>0</v>
      </c>
      <c r="Y888" s="414">
        <f t="shared" si="226"/>
        <v>0</v>
      </c>
      <c r="Z888" s="414">
        <f t="shared" si="226"/>
        <v>0</v>
      </c>
      <c r="AA888" s="414">
        <f t="shared" si="226"/>
        <v>0</v>
      </c>
      <c r="AB888" s="414">
        <f t="shared" si="226"/>
        <v>0</v>
      </c>
      <c r="AC888" s="400">
        <f t="shared" si="227"/>
        <v>0</v>
      </c>
      <c r="AD888" s="854"/>
      <c r="AE888" s="1083"/>
      <c r="AF888" s="856"/>
    </row>
    <row r="889" spans="1:32" outlineLevel="1" x14ac:dyDescent="0.2">
      <c r="A889" s="11">
        <v>209</v>
      </c>
      <c r="B889" s="294"/>
      <c r="C889" s="289"/>
      <c r="D889" s="289"/>
      <c r="E889" s="877" t="str">
        <f>'2. CAD NCCF'!E889:L889</f>
        <v>CM insured (CMI)</v>
      </c>
      <c r="F889" s="878"/>
      <c r="G889" s="878"/>
      <c r="H889" s="878"/>
      <c r="I889" s="878"/>
      <c r="J889" s="878"/>
      <c r="K889" s="878"/>
      <c r="L889" s="879"/>
      <c r="M889" s="399">
        <f>SUBTOTAL(9,M890:M891)</f>
        <v>0</v>
      </c>
      <c r="N889" s="402">
        <f t="shared" ref="N889:AC889" si="228">SUBTOTAL(9,N890:N891)</f>
        <v>0</v>
      </c>
      <c r="O889" s="406">
        <f t="shared" si="228"/>
        <v>0</v>
      </c>
      <c r="P889" s="405">
        <f t="shared" si="228"/>
        <v>0</v>
      </c>
      <c r="Q889" s="407">
        <f t="shared" si="228"/>
        <v>0</v>
      </c>
      <c r="R889" s="402">
        <f t="shared" si="228"/>
        <v>0</v>
      </c>
      <c r="S889" s="405">
        <f t="shared" si="228"/>
        <v>0</v>
      </c>
      <c r="T889" s="406">
        <f t="shared" si="228"/>
        <v>0</v>
      </c>
      <c r="U889" s="405">
        <f t="shared" si="228"/>
        <v>0</v>
      </c>
      <c r="V889" s="406">
        <f t="shared" si="228"/>
        <v>0</v>
      </c>
      <c r="W889" s="405">
        <f t="shared" si="228"/>
        <v>0</v>
      </c>
      <c r="X889" s="406">
        <f t="shared" si="228"/>
        <v>0</v>
      </c>
      <c r="Y889" s="405">
        <f t="shared" si="228"/>
        <v>0</v>
      </c>
      <c r="Z889" s="406">
        <f t="shared" si="228"/>
        <v>0</v>
      </c>
      <c r="AA889" s="405">
        <f t="shared" si="228"/>
        <v>0</v>
      </c>
      <c r="AB889" s="416">
        <f t="shared" si="228"/>
        <v>0</v>
      </c>
      <c r="AC889" s="399">
        <f t="shared" si="228"/>
        <v>0</v>
      </c>
      <c r="AD889" s="854"/>
      <c r="AE889" s="1083"/>
      <c r="AF889" s="856"/>
    </row>
    <row r="890" spans="1:32" ht="15" customHeight="1" outlineLevel="1" x14ac:dyDescent="0.2">
      <c r="A890" s="11">
        <v>210</v>
      </c>
      <c r="B890" s="294"/>
      <c r="C890" s="289"/>
      <c r="D890" s="289"/>
      <c r="E890" s="289"/>
      <c r="F890" s="880" t="str">
        <f>'2. CAD NCCF'!F890:L890</f>
        <v xml:space="preserve">CMI (balance at maturity) </v>
      </c>
      <c r="G890" s="881"/>
      <c r="H890" s="881"/>
      <c r="I890" s="881"/>
      <c r="J890" s="881"/>
      <c r="K890" s="881"/>
      <c r="L890" s="882"/>
      <c r="M890" s="400">
        <f t="shared" ref="M890:Q891" si="229">M114</f>
        <v>0</v>
      </c>
      <c r="N890" s="1255"/>
      <c r="O890" s="1384"/>
      <c r="P890" s="1384"/>
      <c r="Q890" s="1384"/>
      <c r="R890" s="1384"/>
      <c r="S890" s="1384"/>
      <c r="T890" s="1384"/>
      <c r="U890" s="1384"/>
      <c r="V890" s="1384"/>
      <c r="W890" s="1384"/>
      <c r="X890" s="1384"/>
      <c r="Y890" s="1384"/>
      <c r="Z890" s="1384"/>
      <c r="AA890" s="1384"/>
      <c r="AB890" s="1384"/>
      <c r="AC890" s="400">
        <f t="shared" si="227"/>
        <v>0</v>
      </c>
      <c r="AD890" s="854"/>
      <c r="AE890" s="1083"/>
      <c r="AF890" s="856"/>
    </row>
    <row r="891" spans="1:32" ht="15" customHeight="1" outlineLevel="1" x14ac:dyDescent="0.2">
      <c r="A891" s="11">
        <v>211</v>
      </c>
      <c r="B891" s="294"/>
      <c r="C891" s="289"/>
      <c r="D891" s="289"/>
      <c r="E891" s="289"/>
      <c r="F891" s="880" t="str">
        <f>'2. CAD NCCF'!F891:L891</f>
        <v xml:space="preserve">CMI (payments) </v>
      </c>
      <c r="G891" s="881"/>
      <c r="H891" s="881"/>
      <c r="I891" s="881"/>
      <c r="J891" s="881"/>
      <c r="K891" s="881"/>
      <c r="L891" s="882"/>
      <c r="M891" s="400">
        <f t="shared" si="229"/>
        <v>0</v>
      </c>
      <c r="N891" s="411">
        <f t="shared" si="229"/>
        <v>0</v>
      </c>
      <c r="O891" s="414">
        <f t="shared" si="229"/>
        <v>0</v>
      </c>
      <c r="P891" s="414">
        <f t="shared" si="229"/>
        <v>0</v>
      </c>
      <c r="Q891" s="415">
        <f t="shared" si="229"/>
        <v>0</v>
      </c>
      <c r="R891" s="411">
        <f>IF($AD115="contractuel",R115,SUM($N891:$Q891))</f>
        <v>0</v>
      </c>
      <c r="S891" s="414">
        <f t="shared" ref="S891:AB891" si="230">IF($AD115="contractuel",S115,SUM($N891:$Q891))</f>
        <v>0</v>
      </c>
      <c r="T891" s="414">
        <f t="shared" si="230"/>
        <v>0</v>
      </c>
      <c r="U891" s="414">
        <f t="shared" si="230"/>
        <v>0</v>
      </c>
      <c r="V891" s="414">
        <f t="shared" si="230"/>
        <v>0</v>
      </c>
      <c r="W891" s="414">
        <f t="shared" si="230"/>
        <v>0</v>
      </c>
      <c r="X891" s="414">
        <f t="shared" si="230"/>
        <v>0</v>
      </c>
      <c r="Y891" s="414">
        <f t="shared" si="230"/>
        <v>0</v>
      </c>
      <c r="Z891" s="414">
        <f t="shared" si="230"/>
        <v>0</v>
      </c>
      <c r="AA891" s="414">
        <f t="shared" si="230"/>
        <v>0</v>
      </c>
      <c r="AB891" s="414">
        <f t="shared" si="230"/>
        <v>0</v>
      </c>
      <c r="AC891" s="400">
        <f t="shared" si="227"/>
        <v>0</v>
      </c>
      <c r="AD891" s="854"/>
      <c r="AE891" s="1083"/>
      <c r="AF891" s="856"/>
    </row>
    <row r="892" spans="1:32" outlineLevel="1" x14ac:dyDescent="0.2">
      <c r="A892" s="11">
        <v>212</v>
      </c>
      <c r="B892" s="294"/>
      <c r="C892" s="289"/>
      <c r="D892" s="289"/>
      <c r="E892" s="877" t="str">
        <f>'2. CAD NCCF'!E892:L892</f>
        <v>CM not insured (CMNI)</v>
      </c>
      <c r="F892" s="878"/>
      <c r="G892" s="878"/>
      <c r="H892" s="878"/>
      <c r="I892" s="878"/>
      <c r="J892" s="878"/>
      <c r="K892" s="878"/>
      <c r="L892" s="879"/>
      <c r="M892" s="399">
        <f t="shared" ref="M892:AC892" si="231">SUBTOTAL(9,M893:M894)</f>
        <v>0</v>
      </c>
      <c r="N892" s="402">
        <f t="shared" si="231"/>
        <v>0</v>
      </c>
      <c r="O892" s="406">
        <f t="shared" si="231"/>
        <v>0</v>
      </c>
      <c r="P892" s="405">
        <f t="shared" si="231"/>
        <v>0</v>
      </c>
      <c r="Q892" s="407">
        <f t="shared" si="231"/>
        <v>0</v>
      </c>
      <c r="R892" s="402">
        <f t="shared" si="231"/>
        <v>0</v>
      </c>
      <c r="S892" s="405">
        <f t="shared" si="231"/>
        <v>0</v>
      </c>
      <c r="T892" s="406">
        <f t="shared" si="231"/>
        <v>0</v>
      </c>
      <c r="U892" s="405">
        <f t="shared" si="231"/>
        <v>0</v>
      </c>
      <c r="V892" s="406">
        <f t="shared" si="231"/>
        <v>0</v>
      </c>
      <c r="W892" s="405">
        <f t="shared" si="231"/>
        <v>0</v>
      </c>
      <c r="X892" s="406">
        <f t="shared" si="231"/>
        <v>0</v>
      </c>
      <c r="Y892" s="405">
        <f t="shared" si="231"/>
        <v>0</v>
      </c>
      <c r="Z892" s="406">
        <f t="shared" si="231"/>
        <v>0</v>
      </c>
      <c r="AA892" s="405">
        <f t="shared" si="231"/>
        <v>0</v>
      </c>
      <c r="AB892" s="416">
        <f t="shared" si="231"/>
        <v>0</v>
      </c>
      <c r="AC892" s="399">
        <f t="shared" si="231"/>
        <v>0</v>
      </c>
      <c r="AD892" s="854"/>
      <c r="AE892" s="1083"/>
      <c r="AF892" s="856"/>
    </row>
    <row r="893" spans="1:32" ht="15" customHeight="1" outlineLevel="1" x14ac:dyDescent="0.2">
      <c r="A893" s="11">
        <v>213</v>
      </c>
      <c r="B893" s="294"/>
      <c r="C893" s="289"/>
      <c r="D893" s="289"/>
      <c r="E893" s="289"/>
      <c r="F893" s="880" t="str">
        <f>'2. CAD NCCF'!F893:L893</f>
        <v xml:space="preserve">CMNI (balance at maturity) </v>
      </c>
      <c r="G893" s="881"/>
      <c r="H893" s="881"/>
      <c r="I893" s="881"/>
      <c r="J893" s="881"/>
      <c r="K893" s="881"/>
      <c r="L893" s="882"/>
      <c r="M893" s="400">
        <f t="shared" ref="M893:Q894" si="232">M117</f>
        <v>0</v>
      </c>
      <c r="N893" s="1255"/>
      <c r="O893" s="1256"/>
      <c r="P893" s="1256"/>
      <c r="Q893" s="1256"/>
      <c r="R893" s="1256"/>
      <c r="S893" s="1256"/>
      <c r="T893" s="1256"/>
      <c r="U893" s="1256"/>
      <c r="V893" s="1256"/>
      <c r="W893" s="1256"/>
      <c r="X893" s="1256"/>
      <c r="Y893" s="1256"/>
      <c r="Z893" s="1256"/>
      <c r="AA893" s="1256"/>
      <c r="AB893" s="1256"/>
      <c r="AC893" s="400">
        <f t="shared" si="227"/>
        <v>0</v>
      </c>
      <c r="AD893" s="854"/>
      <c r="AE893" s="1083"/>
      <c r="AF893" s="856"/>
    </row>
    <row r="894" spans="1:32" ht="15" customHeight="1" outlineLevel="1" x14ac:dyDescent="0.2">
      <c r="A894" s="11">
        <v>214</v>
      </c>
      <c r="B894" s="294"/>
      <c r="C894" s="289"/>
      <c r="D894" s="289"/>
      <c r="E894" s="289"/>
      <c r="F894" s="880" t="str">
        <f>'2. CAD NCCF'!F894:L894</f>
        <v xml:space="preserve">CMNI (payments) </v>
      </c>
      <c r="G894" s="881"/>
      <c r="H894" s="881"/>
      <c r="I894" s="881"/>
      <c r="J894" s="881"/>
      <c r="K894" s="881"/>
      <c r="L894" s="882"/>
      <c r="M894" s="400">
        <f t="shared" si="232"/>
        <v>0</v>
      </c>
      <c r="N894" s="411">
        <f t="shared" si="232"/>
        <v>0</v>
      </c>
      <c r="O894" s="414">
        <f t="shared" si="232"/>
        <v>0</v>
      </c>
      <c r="P894" s="414">
        <f t="shared" si="232"/>
        <v>0</v>
      </c>
      <c r="Q894" s="415">
        <f t="shared" si="232"/>
        <v>0</v>
      </c>
      <c r="R894" s="411">
        <f>IF($AD118="contractuel",R118,SUM($N894:$Q894))</f>
        <v>0</v>
      </c>
      <c r="S894" s="414">
        <f t="shared" ref="S894:AB894" si="233">IF($AD118="contractuel",S118,SUM($N894:$Q894))</f>
        <v>0</v>
      </c>
      <c r="T894" s="414">
        <f t="shared" si="233"/>
        <v>0</v>
      </c>
      <c r="U894" s="414">
        <f t="shared" si="233"/>
        <v>0</v>
      </c>
      <c r="V894" s="414">
        <f t="shared" si="233"/>
        <v>0</v>
      </c>
      <c r="W894" s="414">
        <f t="shared" si="233"/>
        <v>0</v>
      </c>
      <c r="X894" s="414">
        <f t="shared" si="233"/>
        <v>0</v>
      </c>
      <c r="Y894" s="414">
        <f t="shared" si="233"/>
        <v>0</v>
      </c>
      <c r="Z894" s="414">
        <f t="shared" si="233"/>
        <v>0</v>
      </c>
      <c r="AA894" s="414">
        <f t="shared" si="233"/>
        <v>0</v>
      </c>
      <c r="AB894" s="414">
        <f t="shared" si="233"/>
        <v>0</v>
      </c>
      <c r="AC894" s="400">
        <f t="shared" si="227"/>
        <v>0</v>
      </c>
      <c r="AD894" s="857"/>
      <c r="AE894" s="858"/>
      <c r="AF894" s="859"/>
    </row>
    <row r="895" spans="1:32" outlineLevel="1" x14ac:dyDescent="0.2">
      <c r="A895" s="11">
        <v>215</v>
      </c>
      <c r="B895" s="294"/>
      <c r="C895" s="289"/>
      <c r="D895" s="868" t="str">
        <f>'2. CAD NCCF'!D895:L895</f>
        <v>Personal loans (PL)</v>
      </c>
      <c r="E895" s="869"/>
      <c r="F895" s="869"/>
      <c r="G895" s="869"/>
      <c r="H895" s="869"/>
      <c r="I895" s="869"/>
      <c r="J895" s="869"/>
      <c r="K895" s="869"/>
      <c r="L895" s="870"/>
      <c r="M895" s="399">
        <f>SUBTOTAL(9,M896:M898)</f>
        <v>0</v>
      </c>
      <c r="N895" s="402">
        <f t="shared" ref="N895:AC895" si="234">SUBTOTAL(9,N896:N898)</f>
        <v>0</v>
      </c>
      <c r="O895" s="406">
        <f t="shared" si="234"/>
        <v>0</v>
      </c>
      <c r="P895" s="405">
        <f t="shared" si="234"/>
        <v>0</v>
      </c>
      <c r="Q895" s="407">
        <f t="shared" si="234"/>
        <v>0</v>
      </c>
      <c r="R895" s="402">
        <f t="shared" si="234"/>
        <v>0</v>
      </c>
      <c r="S895" s="405">
        <f t="shared" si="234"/>
        <v>0</v>
      </c>
      <c r="T895" s="406">
        <f t="shared" si="234"/>
        <v>0</v>
      </c>
      <c r="U895" s="405">
        <f t="shared" si="234"/>
        <v>0</v>
      </c>
      <c r="V895" s="406">
        <f t="shared" si="234"/>
        <v>0</v>
      </c>
      <c r="W895" s="405">
        <f t="shared" si="234"/>
        <v>0</v>
      </c>
      <c r="X895" s="406">
        <f t="shared" si="234"/>
        <v>0</v>
      </c>
      <c r="Y895" s="405">
        <f t="shared" si="234"/>
        <v>0</v>
      </c>
      <c r="Z895" s="406">
        <f t="shared" si="234"/>
        <v>0</v>
      </c>
      <c r="AA895" s="405">
        <f t="shared" si="234"/>
        <v>0</v>
      </c>
      <c r="AB895" s="416">
        <f t="shared" si="234"/>
        <v>0</v>
      </c>
      <c r="AC895" s="399">
        <f t="shared" si="234"/>
        <v>0</v>
      </c>
      <c r="AD895" s="1550"/>
      <c r="AE895" s="1551"/>
      <c r="AF895" s="1552"/>
    </row>
    <row r="896" spans="1:32" outlineLevel="1" x14ac:dyDescent="0.2">
      <c r="A896" s="11">
        <v>216</v>
      </c>
      <c r="B896" s="294"/>
      <c r="C896" s="289"/>
      <c r="D896" s="289"/>
      <c r="E896" s="289"/>
      <c r="F896" s="880" t="str">
        <f>'2. CAD NCCF'!F896:L896</f>
        <v xml:space="preserve">PL - fixed maturity </v>
      </c>
      <c r="G896" s="881"/>
      <c r="H896" s="881"/>
      <c r="I896" s="881"/>
      <c r="J896" s="881"/>
      <c r="K896" s="881"/>
      <c r="L896" s="882"/>
      <c r="M896" s="400">
        <f t="shared" ref="M896:AB898" si="235">M120</f>
        <v>0</v>
      </c>
      <c r="N896" s="411">
        <f t="shared" si="235"/>
        <v>0</v>
      </c>
      <c r="O896" s="414">
        <f t="shared" si="235"/>
        <v>0</v>
      </c>
      <c r="P896" s="414">
        <f t="shared" si="235"/>
        <v>0</v>
      </c>
      <c r="Q896" s="415">
        <f t="shared" si="235"/>
        <v>0</v>
      </c>
      <c r="R896" s="411">
        <f t="shared" si="235"/>
        <v>0</v>
      </c>
      <c r="S896" s="414">
        <f t="shared" si="235"/>
        <v>0</v>
      </c>
      <c r="T896" s="414">
        <f t="shared" si="235"/>
        <v>0</v>
      </c>
      <c r="U896" s="414">
        <f t="shared" si="235"/>
        <v>0</v>
      </c>
      <c r="V896" s="414">
        <f t="shared" si="235"/>
        <v>0</v>
      </c>
      <c r="W896" s="414">
        <f t="shared" si="235"/>
        <v>0</v>
      </c>
      <c r="X896" s="414">
        <f t="shared" si="235"/>
        <v>0</v>
      </c>
      <c r="Y896" s="414">
        <f t="shared" si="235"/>
        <v>0</v>
      </c>
      <c r="Z896" s="414">
        <f t="shared" si="235"/>
        <v>0</v>
      </c>
      <c r="AA896" s="414">
        <f t="shared" si="235"/>
        <v>0</v>
      </c>
      <c r="AB896" s="414">
        <f t="shared" si="235"/>
        <v>0</v>
      </c>
      <c r="AC896" s="400">
        <f t="shared" si="227"/>
        <v>0</v>
      </c>
      <c r="AD896" s="1433"/>
      <c r="AE896" s="852"/>
      <c r="AF896" s="853"/>
    </row>
    <row r="897" spans="1:32" ht="15" customHeight="1" outlineLevel="1" x14ac:dyDescent="0.2">
      <c r="A897" s="11">
        <v>217</v>
      </c>
      <c r="B897" s="294"/>
      <c r="C897" s="289"/>
      <c r="D897" s="289"/>
      <c r="E897" s="289"/>
      <c r="F897" s="880" t="str">
        <f>'2. CAD NCCF'!F897:L897</f>
        <v xml:space="preserve">PL - open maturity with minimum payment </v>
      </c>
      <c r="G897" s="881"/>
      <c r="H897" s="881"/>
      <c r="I897" s="881"/>
      <c r="J897" s="881"/>
      <c r="K897" s="881"/>
      <c r="L897" s="882"/>
      <c r="M897" s="400">
        <f t="shared" si="235"/>
        <v>0</v>
      </c>
      <c r="N897" s="411">
        <f t="shared" si="235"/>
        <v>0</v>
      </c>
      <c r="O897" s="414">
        <f t="shared" si="235"/>
        <v>0</v>
      </c>
      <c r="P897" s="414">
        <f t="shared" si="235"/>
        <v>0</v>
      </c>
      <c r="Q897" s="415">
        <f t="shared" si="235"/>
        <v>0</v>
      </c>
      <c r="R897" s="411">
        <f t="shared" si="235"/>
        <v>0</v>
      </c>
      <c r="S897" s="414">
        <f t="shared" si="235"/>
        <v>0</v>
      </c>
      <c r="T897" s="414">
        <f t="shared" si="235"/>
        <v>0</v>
      </c>
      <c r="U897" s="414">
        <f t="shared" si="235"/>
        <v>0</v>
      </c>
      <c r="V897" s="414">
        <f t="shared" si="235"/>
        <v>0</v>
      </c>
      <c r="W897" s="414">
        <f t="shared" si="235"/>
        <v>0</v>
      </c>
      <c r="X897" s="414">
        <f t="shared" si="235"/>
        <v>0</v>
      </c>
      <c r="Y897" s="414">
        <f t="shared" si="235"/>
        <v>0</v>
      </c>
      <c r="Z897" s="414">
        <f t="shared" si="235"/>
        <v>0</v>
      </c>
      <c r="AA897" s="414">
        <f t="shared" si="235"/>
        <v>0</v>
      </c>
      <c r="AB897" s="414">
        <f t="shared" si="235"/>
        <v>0</v>
      </c>
      <c r="AC897" s="400">
        <f t="shared" si="227"/>
        <v>0</v>
      </c>
      <c r="AD897" s="854"/>
      <c r="AE897" s="1083"/>
      <c r="AF897" s="856"/>
    </row>
    <row r="898" spans="1:32" ht="15" customHeight="1" outlineLevel="1" x14ac:dyDescent="0.2">
      <c r="A898" s="11">
        <v>218</v>
      </c>
      <c r="B898" s="294"/>
      <c r="C898" s="289"/>
      <c r="D898" s="289"/>
      <c r="E898" s="289"/>
      <c r="F898" s="880" t="str">
        <f>'2. CAD NCCF'!F898:L898</f>
        <v xml:space="preserve">PL - open maturity with no minimum payment </v>
      </c>
      <c r="G898" s="881"/>
      <c r="H898" s="881"/>
      <c r="I898" s="881"/>
      <c r="J898" s="881"/>
      <c r="K898" s="881"/>
      <c r="L898" s="882"/>
      <c r="M898" s="400">
        <f t="shared" si="235"/>
        <v>0</v>
      </c>
      <c r="N898" s="1082"/>
      <c r="O898" s="1256"/>
      <c r="P898" s="1256"/>
      <c r="Q898" s="1256"/>
      <c r="R898" s="1256"/>
      <c r="S898" s="1256"/>
      <c r="T898" s="1256"/>
      <c r="U898" s="1256"/>
      <c r="V898" s="1256"/>
      <c r="W898" s="1256"/>
      <c r="X898" s="1256"/>
      <c r="Y898" s="1256"/>
      <c r="Z898" s="1256"/>
      <c r="AA898" s="1256"/>
      <c r="AB898" s="1256"/>
      <c r="AC898" s="400">
        <f t="shared" si="227"/>
        <v>0</v>
      </c>
      <c r="AD898" s="854"/>
      <c r="AE898" s="1083"/>
      <c r="AF898" s="856"/>
    </row>
    <row r="899" spans="1:32" outlineLevel="1" x14ac:dyDescent="0.2">
      <c r="A899" s="11">
        <v>219</v>
      </c>
      <c r="B899" s="294"/>
      <c r="C899" s="289"/>
      <c r="D899" s="868" t="str">
        <f>'2. CAD NCCF'!D899:L899</f>
        <v>Business and government loans (BGL)</v>
      </c>
      <c r="E899" s="869"/>
      <c r="F899" s="869"/>
      <c r="G899" s="869"/>
      <c r="H899" s="869"/>
      <c r="I899" s="869"/>
      <c r="J899" s="869"/>
      <c r="K899" s="869"/>
      <c r="L899" s="870"/>
      <c r="M899" s="399">
        <f>SUBTOTAL(9,M900:M902)</f>
        <v>0</v>
      </c>
      <c r="N899" s="402">
        <f t="shared" ref="N899:AC899" si="236">SUBTOTAL(9,N900:N902)</f>
        <v>0</v>
      </c>
      <c r="O899" s="406">
        <f t="shared" si="236"/>
        <v>0</v>
      </c>
      <c r="P899" s="405">
        <f t="shared" si="236"/>
        <v>0</v>
      </c>
      <c r="Q899" s="407">
        <f t="shared" si="236"/>
        <v>0</v>
      </c>
      <c r="R899" s="402">
        <f t="shared" si="236"/>
        <v>0</v>
      </c>
      <c r="S899" s="405">
        <f t="shared" si="236"/>
        <v>0</v>
      </c>
      <c r="T899" s="406">
        <f t="shared" si="236"/>
        <v>0</v>
      </c>
      <c r="U899" s="405">
        <f t="shared" si="236"/>
        <v>0</v>
      </c>
      <c r="V899" s="406">
        <f t="shared" si="236"/>
        <v>0</v>
      </c>
      <c r="W899" s="405">
        <f t="shared" si="236"/>
        <v>0</v>
      </c>
      <c r="X899" s="406">
        <f t="shared" si="236"/>
        <v>0</v>
      </c>
      <c r="Y899" s="405">
        <f t="shared" si="236"/>
        <v>0</v>
      </c>
      <c r="Z899" s="406">
        <f t="shared" si="236"/>
        <v>0</v>
      </c>
      <c r="AA899" s="405">
        <f t="shared" si="236"/>
        <v>0</v>
      </c>
      <c r="AB899" s="416">
        <f t="shared" si="236"/>
        <v>0</v>
      </c>
      <c r="AC899" s="399">
        <f t="shared" si="236"/>
        <v>0</v>
      </c>
      <c r="AD899" s="854"/>
      <c r="AE899" s="1083"/>
      <c r="AF899" s="856"/>
    </row>
    <row r="900" spans="1:32" outlineLevel="1" x14ac:dyDescent="0.2">
      <c r="A900" s="11">
        <v>220</v>
      </c>
      <c r="B900" s="294"/>
      <c r="C900" s="289"/>
      <c r="D900" s="289"/>
      <c r="E900" s="289"/>
      <c r="F900" s="880" t="str">
        <f>'2. CAD NCCF'!F900:L900</f>
        <v xml:space="preserve">BGL - fixed maturity  </v>
      </c>
      <c r="G900" s="881"/>
      <c r="H900" s="881"/>
      <c r="I900" s="881"/>
      <c r="J900" s="881"/>
      <c r="K900" s="881"/>
      <c r="L900" s="882"/>
      <c r="M900" s="400">
        <f t="shared" ref="M900:AB902" si="237">M124</f>
        <v>0</v>
      </c>
      <c r="N900" s="411">
        <f t="shared" si="237"/>
        <v>0</v>
      </c>
      <c r="O900" s="414">
        <f t="shared" si="237"/>
        <v>0</v>
      </c>
      <c r="P900" s="414">
        <f t="shared" si="237"/>
        <v>0</v>
      </c>
      <c r="Q900" s="415">
        <f t="shared" si="237"/>
        <v>0</v>
      </c>
      <c r="R900" s="411">
        <f t="shared" si="237"/>
        <v>0</v>
      </c>
      <c r="S900" s="414">
        <f t="shared" si="237"/>
        <v>0</v>
      </c>
      <c r="T900" s="414">
        <f t="shared" si="237"/>
        <v>0</v>
      </c>
      <c r="U900" s="414">
        <f t="shared" si="237"/>
        <v>0</v>
      </c>
      <c r="V900" s="414">
        <f t="shared" si="237"/>
        <v>0</v>
      </c>
      <c r="W900" s="414">
        <f t="shared" si="237"/>
        <v>0</v>
      </c>
      <c r="X900" s="414">
        <f t="shared" si="237"/>
        <v>0</v>
      </c>
      <c r="Y900" s="414">
        <f t="shared" si="237"/>
        <v>0</v>
      </c>
      <c r="Z900" s="414">
        <f t="shared" si="237"/>
        <v>0</v>
      </c>
      <c r="AA900" s="414">
        <f t="shared" si="237"/>
        <v>0</v>
      </c>
      <c r="AB900" s="414">
        <f t="shared" si="237"/>
        <v>0</v>
      </c>
      <c r="AC900" s="400">
        <f t="shared" si="227"/>
        <v>0</v>
      </c>
      <c r="AD900" s="854"/>
      <c r="AE900" s="1083"/>
      <c r="AF900" s="856"/>
    </row>
    <row r="901" spans="1:32" ht="15" customHeight="1" outlineLevel="1" x14ac:dyDescent="0.2">
      <c r="A901" s="11">
        <v>221</v>
      </c>
      <c r="B901" s="294"/>
      <c r="C901" s="289"/>
      <c r="D901" s="289"/>
      <c r="E901" s="289"/>
      <c r="F901" s="880" t="str">
        <f>'2. CAD NCCF'!F901:L901</f>
        <v xml:space="preserve">BGL - open maturity with minimum payment  </v>
      </c>
      <c r="G901" s="881"/>
      <c r="H901" s="881"/>
      <c r="I901" s="881"/>
      <c r="J901" s="881"/>
      <c r="K901" s="881"/>
      <c r="L901" s="882"/>
      <c r="M901" s="400">
        <f t="shared" si="237"/>
        <v>0</v>
      </c>
      <c r="N901" s="411">
        <f t="shared" si="237"/>
        <v>0</v>
      </c>
      <c r="O901" s="414">
        <f t="shared" si="237"/>
        <v>0</v>
      </c>
      <c r="P901" s="414">
        <f t="shared" si="237"/>
        <v>0</v>
      </c>
      <c r="Q901" s="415">
        <f t="shared" si="237"/>
        <v>0</v>
      </c>
      <c r="R901" s="411">
        <f t="shared" si="237"/>
        <v>0</v>
      </c>
      <c r="S901" s="414">
        <f t="shared" si="237"/>
        <v>0</v>
      </c>
      <c r="T901" s="414">
        <f t="shared" si="237"/>
        <v>0</v>
      </c>
      <c r="U901" s="414">
        <f t="shared" si="237"/>
        <v>0</v>
      </c>
      <c r="V901" s="414">
        <f t="shared" si="237"/>
        <v>0</v>
      </c>
      <c r="W901" s="414">
        <f t="shared" si="237"/>
        <v>0</v>
      </c>
      <c r="X901" s="414">
        <f t="shared" si="237"/>
        <v>0</v>
      </c>
      <c r="Y901" s="414">
        <f t="shared" si="237"/>
        <v>0</v>
      </c>
      <c r="Z901" s="414">
        <f t="shared" si="237"/>
        <v>0</v>
      </c>
      <c r="AA901" s="414">
        <f t="shared" si="237"/>
        <v>0</v>
      </c>
      <c r="AB901" s="414">
        <f t="shared" si="237"/>
        <v>0</v>
      </c>
      <c r="AC901" s="400">
        <f t="shared" si="227"/>
        <v>0</v>
      </c>
      <c r="AD901" s="854"/>
      <c r="AE901" s="1083"/>
      <c r="AF901" s="856"/>
    </row>
    <row r="902" spans="1:32" ht="15" customHeight="1" outlineLevel="1" x14ac:dyDescent="0.2">
      <c r="A902" s="11">
        <v>222</v>
      </c>
      <c r="B902" s="294"/>
      <c r="C902" s="289"/>
      <c r="D902" s="289"/>
      <c r="E902" s="289"/>
      <c r="F902" s="880" t="str">
        <f>'2. CAD NCCF'!F902:L902</f>
        <v xml:space="preserve">BGL - open maturity with no minimum payment </v>
      </c>
      <c r="G902" s="881"/>
      <c r="H902" s="881"/>
      <c r="I902" s="881"/>
      <c r="J902" s="881"/>
      <c r="K902" s="881"/>
      <c r="L902" s="882"/>
      <c r="M902" s="400">
        <f t="shared" si="237"/>
        <v>0</v>
      </c>
      <c r="N902" s="1082"/>
      <c r="O902" s="1256"/>
      <c r="P902" s="1256"/>
      <c r="Q902" s="1256"/>
      <c r="R902" s="1256"/>
      <c r="S902" s="1256"/>
      <c r="T902" s="1256"/>
      <c r="U902" s="1256"/>
      <c r="V902" s="1256"/>
      <c r="W902" s="1256"/>
      <c r="X902" s="1256"/>
      <c r="Y902" s="1256"/>
      <c r="Z902" s="1256"/>
      <c r="AA902" s="1256"/>
      <c r="AB902" s="1256"/>
      <c r="AC902" s="400">
        <f t="shared" si="227"/>
        <v>0</v>
      </c>
      <c r="AD902" s="857"/>
      <c r="AE902" s="858"/>
      <c r="AF902" s="859"/>
    </row>
    <row r="903" spans="1:32" outlineLevel="1" x14ac:dyDescent="0.2">
      <c r="A903" s="11">
        <v>223</v>
      </c>
      <c r="B903" s="294"/>
      <c r="C903" s="289"/>
      <c r="D903" s="868" t="str">
        <f>'2. CAD NCCF'!D903:L903</f>
        <v>Call loans (CL)</v>
      </c>
      <c r="E903" s="869"/>
      <c r="F903" s="869"/>
      <c r="G903" s="869"/>
      <c r="H903" s="869"/>
      <c r="I903" s="869"/>
      <c r="J903" s="869"/>
      <c r="K903" s="869"/>
      <c r="L903" s="870"/>
      <c r="M903" s="399">
        <f>SUBTOTAL(9,M904:M905)</f>
        <v>0</v>
      </c>
      <c r="N903" s="402">
        <f t="shared" ref="N903:AC903" si="238">SUBTOTAL(9,N904:N905)</f>
        <v>0</v>
      </c>
      <c r="O903" s="406">
        <f t="shared" si="238"/>
        <v>0</v>
      </c>
      <c r="P903" s="405">
        <f t="shared" si="238"/>
        <v>0</v>
      </c>
      <c r="Q903" s="407">
        <f t="shared" si="238"/>
        <v>0</v>
      </c>
      <c r="R903" s="402">
        <f t="shared" si="238"/>
        <v>0</v>
      </c>
      <c r="S903" s="405">
        <f t="shared" si="238"/>
        <v>0</v>
      </c>
      <c r="T903" s="406">
        <f t="shared" si="238"/>
        <v>0</v>
      </c>
      <c r="U903" s="405">
        <f t="shared" si="238"/>
        <v>0</v>
      </c>
      <c r="V903" s="406">
        <f t="shared" si="238"/>
        <v>0</v>
      </c>
      <c r="W903" s="405">
        <f t="shared" si="238"/>
        <v>0</v>
      </c>
      <c r="X903" s="406">
        <f t="shared" si="238"/>
        <v>0</v>
      </c>
      <c r="Y903" s="405">
        <f t="shared" si="238"/>
        <v>0</v>
      </c>
      <c r="Z903" s="406">
        <f t="shared" si="238"/>
        <v>0</v>
      </c>
      <c r="AA903" s="405">
        <f t="shared" si="238"/>
        <v>0</v>
      </c>
      <c r="AB903" s="416">
        <f t="shared" si="238"/>
        <v>0</v>
      </c>
      <c r="AC903" s="399">
        <f t="shared" si="238"/>
        <v>0</v>
      </c>
      <c r="AD903" s="1550"/>
      <c r="AE903" s="1551"/>
      <c r="AF903" s="1552"/>
    </row>
    <row r="904" spans="1:32" outlineLevel="1" x14ac:dyDescent="0.2">
      <c r="A904" s="11">
        <v>224</v>
      </c>
      <c r="B904" s="294"/>
      <c r="C904" s="289"/>
      <c r="D904" s="289"/>
      <c r="E904" s="289"/>
      <c r="F904" s="880" t="str">
        <f>'2. CAD NCCF'!F904:L904</f>
        <v xml:space="preserve">CL - with minimum payment  </v>
      </c>
      <c r="G904" s="881"/>
      <c r="H904" s="881"/>
      <c r="I904" s="881"/>
      <c r="J904" s="881"/>
      <c r="K904" s="881"/>
      <c r="L904" s="882"/>
      <c r="M904" s="400">
        <f t="shared" ref="M904:AB905" si="239">M128</f>
        <v>0</v>
      </c>
      <c r="N904" s="411">
        <f t="shared" si="239"/>
        <v>0</v>
      </c>
      <c r="O904" s="414">
        <f t="shared" si="239"/>
        <v>0</v>
      </c>
      <c r="P904" s="414">
        <f t="shared" si="239"/>
        <v>0</v>
      </c>
      <c r="Q904" s="415">
        <f t="shared" si="239"/>
        <v>0</v>
      </c>
      <c r="R904" s="411">
        <f t="shared" si="239"/>
        <v>0</v>
      </c>
      <c r="S904" s="414">
        <f t="shared" si="239"/>
        <v>0</v>
      </c>
      <c r="T904" s="414">
        <f t="shared" si="239"/>
        <v>0</v>
      </c>
      <c r="U904" s="414">
        <f t="shared" si="239"/>
        <v>0</v>
      </c>
      <c r="V904" s="414">
        <f t="shared" si="239"/>
        <v>0</v>
      </c>
      <c r="W904" s="414">
        <f t="shared" si="239"/>
        <v>0</v>
      </c>
      <c r="X904" s="414">
        <f t="shared" si="239"/>
        <v>0</v>
      </c>
      <c r="Y904" s="414">
        <f t="shared" si="239"/>
        <v>0</v>
      </c>
      <c r="Z904" s="414">
        <f t="shared" si="239"/>
        <v>0</v>
      </c>
      <c r="AA904" s="414">
        <f t="shared" si="239"/>
        <v>0</v>
      </c>
      <c r="AB904" s="414">
        <f t="shared" si="239"/>
        <v>0</v>
      </c>
      <c r="AC904" s="400">
        <f t="shared" ref="AC904:AC905" si="240">M904-SUM(N904:AB904)</f>
        <v>0</v>
      </c>
      <c r="AD904" s="1433"/>
      <c r="AE904" s="852"/>
      <c r="AF904" s="853"/>
    </row>
    <row r="905" spans="1:32" ht="15" customHeight="1" outlineLevel="1" x14ac:dyDescent="0.2">
      <c r="A905" s="11">
        <v>225</v>
      </c>
      <c r="B905" s="294"/>
      <c r="C905" s="289"/>
      <c r="D905" s="289"/>
      <c r="E905" s="289"/>
      <c r="F905" s="880" t="str">
        <f>'2. CAD NCCF'!F905:L905</f>
        <v xml:space="preserve">CL - with no minimum payment  </v>
      </c>
      <c r="G905" s="881"/>
      <c r="H905" s="881"/>
      <c r="I905" s="881"/>
      <c r="J905" s="881"/>
      <c r="K905" s="881"/>
      <c r="L905" s="882"/>
      <c r="M905" s="400">
        <f t="shared" si="239"/>
        <v>0</v>
      </c>
      <c r="N905" s="1082"/>
      <c r="O905" s="1256"/>
      <c r="P905" s="1256"/>
      <c r="Q905" s="1256"/>
      <c r="R905" s="1256"/>
      <c r="S905" s="1256"/>
      <c r="T905" s="1256"/>
      <c r="U905" s="1256"/>
      <c r="V905" s="1256"/>
      <c r="W905" s="1256"/>
      <c r="X905" s="1256"/>
      <c r="Y905" s="1256"/>
      <c r="Z905" s="1256"/>
      <c r="AA905" s="1256"/>
      <c r="AB905" s="1256"/>
      <c r="AC905" s="400">
        <f t="shared" si="240"/>
        <v>0</v>
      </c>
      <c r="AD905" s="857"/>
      <c r="AE905" s="858"/>
      <c r="AF905" s="859"/>
    </row>
    <row r="906" spans="1:32" outlineLevel="1" x14ac:dyDescent="0.2">
      <c r="A906" s="11">
        <v>226</v>
      </c>
      <c r="B906" s="294"/>
      <c r="C906" s="289"/>
      <c r="D906" s="868" t="str">
        <f>'2. CAD NCCF'!D906:L906</f>
        <v>Other loans</v>
      </c>
      <c r="E906" s="869"/>
      <c r="F906" s="869"/>
      <c r="G906" s="869"/>
      <c r="H906" s="869"/>
      <c r="I906" s="869"/>
      <c r="J906" s="869"/>
      <c r="K906" s="869"/>
      <c r="L906" s="870"/>
      <c r="M906" s="399">
        <f>SUBTOTAL(9,M907:M910)</f>
        <v>0</v>
      </c>
      <c r="N906" s="402">
        <f t="shared" ref="N906:AC906" si="241">SUBTOTAL(9,N907:N910)</f>
        <v>0</v>
      </c>
      <c r="O906" s="406">
        <f t="shared" si="241"/>
        <v>0</v>
      </c>
      <c r="P906" s="405">
        <f t="shared" si="241"/>
        <v>0</v>
      </c>
      <c r="Q906" s="407">
        <f t="shared" si="241"/>
        <v>0</v>
      </c>
      <c r="R906" s="402">
        <f t="shared" si="241"/>
        <v>0</v>
      </c>
      <c r="S906" s="405">
        <f t="shared" si="241"/>
        <v>0</v>
      </c>
      <c r="T906" s="406">
        <f t="shared" si="241"/>
        <v>0</v>
      </c>
      <c r="U906" s="405">
        <f t="shared" si="241"/>
        <v>0</v>
      </c>
      <c r="V906" s="406">
        <f t="shared" si="241"/>
        <v>0</v>
      </c>
      <c r="W906" s="405">
        <f t="shared" si="241"/>
        <v>0</v>
      </c>
      <c r="X906" s="406">
        <f t="shared" si="241"/>
        <v>0</v>
      </c>
      <c r="Y906" s="405">
        <f t="shared" si="241"/>
        <v>0</v>
      </c>
      <c r="Z906" s="406">
        <f t="shared" si="241"/>
        <v>0</v>
      </c>
      <c r="AA906" s="405">
        <f t="shared" si="241"/>
        <v>0</v>
      </c>
      <c r="AB906" s="416">
        <f t="shared" si="241"/>
        <v>0</v>
      </c>
      <c r="AC906" s="399">
        <f t="shared" si="241"/>
        <v>0</v>
      </c>
      <c r="AD906" s="1550"/>
      <c r="AE906" s="1551"/>
      <c r="AF906" s="1552"/>
    </row>
    <row r="907" spans="1:32" outlineLevel="1" x14ac:dyDescent="0.2">
      <c r="A907" s="11">
        <v>227</v>
      </c>
      <c r="B907" s="294"/>
      <c r="C907" s="289"/>
      <c r="D907" s="289"/>
      <c r="E907" s="289"/>
      <c r="F907" s="880" t="str">
        <f>'2. CAD NCCF'!F907:L907</f>
        <v>Credit cards</v>
      </c>
      <c r="G907" s="881"/>
      <c r="H907" s="881"/>
      <c r="I907" s="881"/>
      <c r="J907" s="881"/>
      <c r="K907" s="881"/>
      <c r="L907" s="882"/>
      <c r="M907" s="400">
        <f t="shared" ref="M907:AB910" si="242">M131</f>
        <v>0</v>
      </c>
      <c r="N907" s="411">
        <f t="shared" si="242"/>
        <v>0</v>
      </c>
      <c r="O907" s="414">
        <f t="shared" si="242"/>
        <v>0</v>
      </c>
      <c r="P907" s="414">
        <f t="shared" si="242"/>
        <v>0</v>
      </c>
      <c r="Q907" s="415">
        <f t="shared" si="242"/>
        <v>0</v>
      </c>
      <c r="R907" s="411">
        <f t="shared" si="242"/>
        <v>0</v>
      </c>
      <c r="S907" s="414">
        <f t="shared" si="242"/>
        <v>0</v>
      </c>
      <c r="T907" s="414">
        <f t="shared" si="242"/>
        <v>0</v>
      </c>
      <c r="U907" s="414">
        <f t="shared" si="242"/>
        <v>0</v>
      </c>
      <c r="V907" s="414">
        <f t="shared" si="242"/>
        <v>0</v>
      </c>
      <c r="W907" s="414">
        <f t="shared" si="242"/>
        <v>0</v>
      </c>
      <c r="X907" s="414">
        <f t="shared" si="242"/>
        <v>0</v>
      </c>
      <c r="Y907" s="414">
        <f t="shared" si="242"/>
        <v>0</v>
      </c>
      <c r="Z907" s="414">
        <f t="shared" si="242"/>
        <v>0</v>
      </c>
      <c r="AA907" s="414">
        <f t="shared" si="242"/>
        <v>0</v>
      </c>
      <c r="AB907" s="414">
        <f t="shared" si="242"/>
        <v>0</v>
      </c>
      <c r="AC907" s="400">
        <f t="shared" ref="AC907:AC910" si="243">M907-SUM(N907:AB907)</f>
        <v>0</v>
      </c>
      <c r="AD907" s="1433"/>
      <c r="AE907" s="852"/>
      <c r="AF907" s="853"/>
    </row>
    <row r="908" spans="1:32" ht="15" customHeight="1" outlineLevel="1" x14ac:dyDescent="0.2">
      <c r="A908" s="11">
        <v>228</v>
      </c>
      <c r="B908" s="294"/>
      <c r="C908" s="289"/>
      <c r="D908" s="289"/>
      <c r="E908" s="289"/>
      <c r="F908" s="880" t="str">
        <f>'2. CAD NCCF'!F908:L908</f>
        <v>Swapped intrabank loans</v>
      </c>
      <c r="G908" s="881"/>
      <c r="H908" s="881"/>
      <c r="I908" s="881"/>
      <c r="J908" s="881"/>
      <c r="K908" s="881"/>
      <c r="L908" s="882"/>
      <c r="M908" s="400">
        <f t="shared" si="242"/>
        <v>0</v>
      </c>
      <c r="N908" s="411">
        <f t="shared" si="242"/>
        <v>0</v>
      </c>
      <c r="O908" s="414">
        <f t="shared" si="242"/>
        <v>0</v>
      </c>
      <c r="P908" s="414">
        <f t="shared" si="242"/>
        <v>0</v>
      </c>
      <c r="Q908" s="415">
        <f t="shared" si="242"/>
        <v>0</v>
      </c>
      <c r="R908" s="411">
        <f t="shared" si="242"/>
        <v>0</v>
      </c>
      <c r="S908" s="414">
        <f t="shared" si="242"/>
        <v>0</v>
      </c>
      <c r="T908" s="414">
        <f t="shared" si="242"/>
        <v>0</v>
      </c>
      <c r="U908" s="414">
        <f t="shared" si="242"/>
        <v>0</v>
      </c>
      <c r="V908" s="414">
        <f t="shared" si="242"/>
        <v>0</v>
      </c>
      <c r="W908" s="414">
        <f t="shared" si="242"/>
        <v>0</v>
      </c>
      <c r="X908" s="414">
        <f t="shared" si="242"/>
        <v>0</v>
      </c>
      <c r="Y908" s="414">
        <f t="shared" si="242"/>
        <v>0</v>
      </c>
      <c r="Z908" s="414">
        <f t="shared" si="242"/>
        <v>0</v>
      </c>
      <c r="AA908" s="414">
        <f t="shared" si="242"/>
        <v>0</v>
      </c>
      <c r="AB908" s="414">
        <f t="shared" si="242"/>
        <v>0</v>
      </c>
      <c r="AC908" s="400">
        <f t="shared" si="243"/>
        <v>0</v>
      </c>
      <c r="AD908" s="854"/>
      <c r="AE908" s="1083"/>
      <c r="AF908" s="856"/>
    </row>
    <row r="909" spans="1:32" ht="15" customHeight="1" outlineLevel="1" x14ac:dyDescent="0.2">
      <c r="A909" s="11">
        <v>229</v>
      </c>
      <c r="B909" s="294"/>
      <c r="C909" s="289"/>
      <c r="D909" s="289"/>
      <c r="E909" s="289"/>
      <c r="F909" s="880" t="str">
        <f>'2. CAD NCCF'!F909:L909</f>
        <v>Loans to affiliates</v>
      </c>
      <c r="G909" s="881"/>
      <c r="H909" s="881"/>
      <c r="I909" s="881"/>
      <c r="J909" s="881"/>
      <c r="K909" s="881"/>
      <c r="L909" s="882"/>
      <c r="M909" s="400">
        <f t="shared" si="242"/>
        <v>0</v>
      </c>
      <c r="N909" s="411">
        <f t="shared" si="242"/>
        <v>0</v>
      </c>
      <c r="O909" s="414">
        <f t="shared" si="242"/>
        <v>0</v>
      </c>
      <c r="P909" s="414">
        <f t="shared" si="242"/>
        <v>0</v>
      </c>
      <c r="Q909" s="415">
        <f t="shared" si="242"/>
        <v>0</v>
      </c>
      <c r="R909" s="411">
        <f t="shared" si="242"/>
        <v>0</v>
      </c>
      <c r="S909" s="414">
        <f t="shared" si="242"/>
        <v>0</v>
      </c>
      <c r="T909" s="414">
        <f t="shared" si="242"/>
        <v>0</v>
      </c>
      <c r="U909" s="414">
        <f t="shared" si="242"/>
        <v>0</v>
      </c>
      <c r="V909" s="414">
        <f t="shared" si="242"/>
        <v>0</v>
      </c>
      <c r="W909" s="414">
        <f t="shared" si="242"/>
        <v>0</v>
      </c>
      <c r="X909" s="414">
        <f t="shared" si="242"/>
        <v>0</v>
      </c>
      <c r="Y909" s="414">
        <f t="shared" si="242"/>
        <v>0</v>
      </c>
      <c r="Z909" s="414">
        <f t="shared" si="242"/>
        <v>0</v>
      </c>
      <c r="AA909" s="414">
        <f t="shared" si="242"/>
        <v>0</v>
      </c>
      <c r="AB909" s="414">
        <f t="shared" si="242"/>
        <v>0</v>
      </c>
      <c r="AC909" s="400">
        <f t="shared" si="243"/>
        <v>0</v>
      </c>
      <c r="AD909" s="854"/>
      <c r="AE909" s="1083"/>
      <c r="AF909" s="856"/>
    </row>
    <row r="910" spans="1:32" ht="15" customHeight="1" outlineLevel="1" x14ac:dyDescent="0.2">
      <c r="A910" s="11">
        <v>230</v>
      </c>
      <c r="B910" s="294"/>
      <c r="C910" s="289"/>
      <c r="D910" s="289"/>
      <c r="E910" s="289"/>
      <c r="F910" s="880" t="str">
        <f>'2. CAD NCCF'!F910:L910</f>
        <v>Customer's liability under acceptance</v>
      </c>
      <c r="G910" s="881"/>
      <c r="H910" s="881"/>
      <c r="I910" s="881"/>
      <c r="J910" s="881"/>
      <c r="K910" s="881"/>
      <c r="L910" s="882"/>
      <c r="M910" s="400">
        <f t="shared" si="242"/>
        <v>0</v>
      </c>
      <c r="N910" s="411">
        <f t="shared" si="242"/>
        <v>0</v>
      </c>
      <c r="O910" s="414">
        <f t="shared" si="242"/>
        <v>0</v>
      </c>
      <c r="P910" s="414">
        <f t="shared" si="242"/>
        <v>0</v>
      </c>
      <c r="Q910" s="415">
        <f t="shared" si="242"/>
        <v>0</v>
      </c>
      <c r="R910" s="411">
        <f t="shared" si="242"/>
        <v>0</v>
      </c>
      <c r="S910" s="414">
        <f t="shared" si="242"/>
        <v>0</v>
      </c>
      <c r="T910" s="414">
        <f t="shared" si="242"/>
        <v>0</v>
      </c>
      <c r="U910" s="414">
        <f t="shared" si="242"/>
        <v>0</v>
      </c>
      <c r="V910" s="414">
        <f t="shared" si="242"/>
        <v>0</v>
      </c>
      <c r="W910" s="414">
        <f t="shared" si="242"/>
        <v>0</v>
      </c>
      <c r="X910" s="414">
        <f t="shared" si="242"/>
        <v>0</v>
      </c>
      <c r="Y910" s="414">
        <f t="shared" si="242"/>
        <v>0</v>
      </c>
      <c r="Z910" s="414">
        <f t="shared" si="242"/>
        <v>0</v>
      </c>
      <c r="AA910" s="414">
        <f t="shared" si="242"/>
        <v>0</v>
      </c>
      <c r="AB910" s="414">
        <f t="shared" si="242"/>
        <v>0</v>
      </c>
      <c r="AC910" s="400">
        <f t="shared" si="243"/>
        <v>0</v>
      </c>
      <c r="AD910" s="857"/>
      <c r="AE910" s="858"/>
      <c r="AF910" s="859"/>
    </row>
    <row r="911" spans="1:32" outlineLevel="1" x14ac:dyDescent="0.2">
      <c r="A911" s="11">
        <v>231</v>
      </c>
      <c r="B911" s="294"/>
      <c r="C911" s="1048" t="str">
        <f>'2. CAD NCCF'!C911:AF911</f>
        <v>Reverse repo and securities borrowed</v>
      </c>
      <c r="D911" s="1049"/>
      <c r="E911" s="1049"/>
      <c r="F911" s="1049"/>
      <c r="G911" s="1049"/>
      <c r="H911" s="1049"/>
      <c r="I911" s="1049"/>
      <c r="J911" s="1049"/>
      <c r="K911" s="1049"/>
      <c r="L911" s="1049"/>
      <c r="M911" s="1049"/>
      <c r="N911" s="1049"/>
      <c r="O911" s="1049"/>
      <c r="P911" s="1049"/>
      <c r="Q911" s="1049"/>
      <c r="R911" s="1049"/>
      <c r="S911" s="1049"/>
      <c r="T911" s="1049"/>
      <c r="U911" s="1049"/>
      <c r="V911" s="1049"/>
      <c r="W911" s="1049"/>
      <c r="X911" s="1049"/>
      <c r="Y911" s="1049"/>
      <c r="Z911" s="1049"/>
      <c r="AA911" s="1049"/>
      <c r="AB911" s="1049"/>
      <c r="AC911" s="1049"/>
      <c r="AD911" s="1049"/>
      <c r="AE911" s="1049"/>
      <c r="AF911" s="1050"/>
    </row>
    <row r="912" spans="1:32" outlineLevel="1" x14ac:dyDescent="0.2">
      <c r="A912" s="11">
        <v>232</v>
      </c>
      <c r="B912" s="294"/>
      <c r="C912" s="289"/>
      <c r="D912" s="868" t="str">
        <f>'2. CAD NCCF'!D912:AF912</f>
        <v>Government securities (GS)</v>
      </c>
      <c r="E912" s="869"/>
      <c r="F912" s="869"/>
      <c r="G912" s="869"/>
      <c r="H912" s="869"/>
      <c r="I912" s="869"/>
      <c r="J912" s="869"/>
      <c r="K912" s="869"/>
      <c r="L912" s="869"/>
      <c r="M912" s="869"/>
      <c r="N912" s="869"/>
      <c r="O912" s="869"/>
      <c r="P912" s="869"/>
      <c r="Q912" s="869"/>
      <c r="R912" s="869"/>
      <c r="S912" s="869"/>
      <c r="T912" s="869"/>
      <c r="U912" s="869"/>
      <c r="V912" s="869"/>
      <c r="W912" s="869"/>
      <c r="X912" s="869"/>
      <c r="Y912" s="869"/>
      <c r="Z912" s="869"/>
      <c r="AA912" s="869"/>
      <c r="AB912" s="869"/>
      <c r="AC912" s="869"/>
      <c r="AD912" s="869"/>
      <c r="AE912" s="869"/>
      <c r="AF912" s="870"/>
    </row>
    <row r="913" spans="1:32" outlineLevel="1" x14ac:dyDescent="0.2">
      <c r="A913" s="11">
        <v>233</v>
      </c>
      <c r="B913" s="294"/>
      <c r="C913" s="289"/>
      <c r="D913" s="289"/>
      <c r="E913" s="933" t="str">
        <f>'2. CAD NCCF'!E913:L913</f>
        <v>High rated GS</v>
      </c>
      <c r="F913" s="934"/>
      <c r="G913" s="934"/>
      <c r="H913" s="934"/>
      <c r="I913" s="934"/>
      <c r="J913" s="934"/>
      <c r="K913" s="934"/>
      <c r="L913" s="935"/>
      <c r="M913" s="399">
        <f>SUBTOTAL(9,M914:M917)</f>
        <v>0</v>
      </c>
      <c r="N913" s="402">
        <f t="shared" ref="N913:AC913" si="244">SUBTOTAL(9,N914:N917)</f>
        <v>0</v>
      </c>
      <c r="O913" s="406">
        <f t="shared" si="244"/>
        <v>0</v>
      </c>
      <c r="P913" s="405">
        <f t="shared" si="244"/>
        <v>0</v>
      </c>
      <c r="Q913" s="407">
        <f t="shared" si="244"/>
        <v>0</v>
      </c>
      <c r="R913" s="402">
        <f t="shared" si="244"/>
        <v>0</v>
      </c>
      <c r="S913" s="405">
        <f t="shared" si="244"/>
        <v>0</v>
      </c>
      <c r="T913" s="406">
        <f t="shared" si="244"/>
        <v>0</v>
      </c>
      <c r="U913" s="405">
        <f t="shared" si="244"/>
        <v>0</v>
      </c>
      <c r="V913" s="406">
        <f t="shared" si="244"/>
        <v>0</v>
      </c>
      <c r="W913" s="405">
        <f t="shared" si="244"/>
        <v>0</v>
      </c>
      <c r="X913" s="406">
        <f t="shared" si="244"/>
        <v>0</v>
      </c>
      <c r="Y913" s="405">
        <f t="shared" si="244"/>
        <v>0</v>
      </c>
      <c r="Z913" s="406">
        <f t="shared" si="244"/>
        <v>0</v>
      </c>
      <c r="AA913" s="405">
        <f t="shared" si="244"/>
        <v>0</v>
      </c>
      <c r="AB913" s="416">
        <f t="shared" si="244"/>
        <v>0</v>
      </c>
      <c r="AC913" s="399">
        <f t="shared" si="244"/>
        <v>0</v>
      </c>
      <c r="AD913" s="1433"/>
      <c r="AE913" s="852"/>
      <c r="AF913" s="853"/>
    </row>
    <row r="914" spans="1:32" outlineLevel="1" x14ac:dyDescent="0.2">
      <c r="A914" s="11">
        <v>234</v>
      </c>
      <c r="B914" s="294"/>
      <c r="C914" s="289"/>
      <c r="D914" s="289"/>
      <c r="E914" s="314"/>
      <c r="F914" s="880" t="str">
        <f>'2. CAD NCCF'!F914:L914</f>
        <v xml:space="preserve">Sovereigh &amp; central bank GS </v>
      </c>
      <c r="G914" s="881"/>
      <c r="H914" s="881"/>
      <c r="I914" s="881"/>
      <c r="J914" s="881"/>
      <c r="K914" s="881"/>
      <c r="L914" s="882"/>
      <c r="M914" s="400">
        <f t="shared" ref="M914:AB917" si="245">M138</f>
        <v>0</v>
      </c>
      <c r="N914" s="411">
        <f t="shared" si="245"/>
        <v>0</v>
      </c>
      <c r="O914" s="414">
        <f t="shared" si="245"/>
        <v>0</v>
      </c>
      <c r="P914" s="414">
        <f t="shared" si="245"/>
        <v>0</v>
      </c>
      <c r="Q914" s="415">
        <f t="shared" si="245"/>
        <v>0</v>
      </c>
      <c r="R914" s="411">
        <f t="shared" si="245"/>
        <v>0</v>
      </c>
      <c r="S914" s="414">
        <f t="shared" si="245"/>
        <v>0</v>
      </c>
      <c r="T914" s="414">
        <f>T138</f>
        <v>0</v>
      </c>
      <c r="U914" s="414">
        <f t="shared" si="245"/>
        <v>0</v>
      </c>
      <c r="V914" s="414">
        <f t="shared" si="245"/>
        <v>0</v>
      </c>
      <c r="W914" s="414">
        <f t="shared" si="245"/>
        <v>0</v>
      </c>
      <c r="X914" s="414">
        <f t="shared" si="245"/>
        <v>0</v>
      </c>
      <c r="Y914" s="414">
        <f t="shared" si="245"/>
        <v>0</v>
      </c>
      <c r="Z914" s="414">
        <f t="shared" si="245"/>
        <v>0</v>
      </c>
      <c r="AA914" s="414">
        <f t="shared" si="245"/>
        <v>0</v>
      </c>
      <c r="AB914" s="414">
        <f t="shared" si="245"/>
        <v>0</v>
      </c>
      <c r="AC914" s="400">
        <f t="shared" ref="AC914:AC917" si="246">M914-SUM(N914:AB914)</f>
        <v>0</v>
      </c>
      <c r="AD914" s="854"/>
      <c r="AE914" s="1083"/>
      <c r="AF914" s="856"/>
    </row>
    <row r="915" spans="1:32" ht="15" customHeight="1" outlineLevel="1" x14ac:dyDescent="0.2">
      <c r="A915" s="11">
        <v>235</v>
      </c>
      <c r="B915" s="294"/>
      <c r="C915" s="289"/>
      <c r="D915" s="289"/>
      <c r="E915" s="314"/>
      <c r="F915" s="880" t="str">
        <f>'2. CAD NCCF'!F915:L915</f>
        <v>State, provincial &amp; agency GS</v>
      </c>
      <c r="G915" s="881"/>
      <c r="H915" s="881"/>
      <c r="I915" s="881"/>
      <c r="J915" s="881"/>
      <c r="K915" s="881"/>
      <c r="L915" s="882"/>
      <c r="M915" s="400">
        <f t="shared" si="245"/>
        <v>0</v>
      </c>
      <c r="N915" s="411">
        <f t="shared" si="245"/>
        <v>0</v>
      </c>
      <c r="O915" s="414">
        <f t="shared" si="245"/>
        <v>0</v>
      </c>
      <c r="P915" s="414">
        <f t="shared" si="245"/>
        <v>0</v>
      </c>
      <c r="Q915" s="415">
        <f t="shared" si="245"/>
        <v>0</v>
      </c>
      <c r="R915" s="411">
        <f t="shared" si="245"/>
        <v>0</v>
      </c>
      <c r="S915" s="414">
        <f t="shared" si="245"/>
        <v>0</v>
      </c>
      <c r="T915" s="414">
        <f>T139</f>
        <v>0</v>
      </c>
      <c r="U915" s="414">
        <f t="shared" si="245"/>
        <v>0</v>
      </c>
      <c r="V915" s="414">
        <f t="shared" si="245"/>
        <v>0</v>
      </c>
      <c r="W915" s="414">
        <f t="shared" si="245"/>
        <v>0</v>
      </c>
      <c r="X915" s="414">
        <f t="shared" si="245"/>
        <v>0</v>
      </c>
      <c r="Y915" s="414">
        <f t="shared" si="245"/>
        <v>0</v>
      </c>
      <c r="Z915" s="414">
        <f t="shared" si="245"/>
        <v>0</v>
      </c>
      <c r="AA915" s="414">
        <f t="shared" si="245"/>
        <v>0</v>
      </c>
      <c r="AB915" s="414">
        <f t="shared" si="245"/>
        <v>0</v>
      </c>
      <c r="AC915" s="400">
        <f t="shared" si="246"/>
        <v>0</v>
      </c>
      <c r="AD915" s="854"/>
      <c r="AE915" s="1083"/>
      <c r="AF915" s="856"/>
    </row>
    <row r="916" spans="1:32" ht="15" customHeight="1" outlineLevel="1" x14ac:dyDescent="0.2">
      <c r="A916" s="11">
        <v>236</v>
      </c>
      <c r="B916" s="294"/>
      <c r="C916" s="289"/>
      <c r="D916" s="257"/>
      <c r="E916" s="258"/>
      <c r="F916" s="880" t="str">
        <f>'2. CAD NCCF'!F916:L916</f>
        <v>State municipal GS</v>
      </c>
      <c r="G916" s="881"/>
      <c r="H916" s="881"/>
      <c r="I916" s="881"/>
      <c r="J916" s="881"/>
      <c r="K916" s="881"/>
      <c r="L916" s="882"/>
      <c r="M916" s="400">
        <f t="shared" si="245"/>
        <v>0</v>
      </c>
      <c r="N916" s="411">
        <f t="shared" si="245"/>
        <v>0</v>
      </c>
      <c r="O916" s="414">
        <f t="shared" si="245"/>
        <v>0</v>
      </c>
      <c r="P916" s="414">
        <f t="shared" si="245"/>
        <v>0</v>
      </c>
      <c r="Q916" s="415">
        <f t="shared" si="245"/>
        <v>0</v>
      </c>
      <c r="R916" s="411">
        <f t="shared" si="245"/>
        <v>0</v>
      </c>
      <c r="S916" s="414">
        <f t="shared" si="245"/>
        <v>0</v>
      </c>
      <c r="T916" s="414">
        <f t="shared" si="245"/>
        <v>0</v>
      </c>
      <c r="U916" s="414">
        <f t="shared" si="245"/>
        <v>0</v>
      </c>
      <c r="V916" s="414">
        <f t="shared" si="245"/>
        <v>0</v>
      </c>
      <c r="W916" s="414">
        <f t="shared" si="245"/>
        <v>0</v>
      </c>
      <c r="X916" s="414">
        <f t="shared" si="245"/>
        <v>0</v>
      </c>
      <c r="Y916" s="414">
        <f t="shared" si="245"/>
        <v>0</v>
      </c>
      <c r="Z916" s="414">
        <f t="shared" si="245"/>
        <v>0</v>
      </c>
      <c r="AA916" s="414">
        <f t="shared" si="245"/>
        <v>0</v>
      </c>
      <c r="AB916" s="414">
        <f t="shared" si="245"/>
        <v>0</v>
      </c>
      <c r="AC916" s="400">
        <f t="shared" si="246"/>
        <v>0</v>
      </c>
      <c r="AD916" s="854"/>
      <c r="AE916" s="1083"/>
      <c r="AF916" s="856"/>
    </row>
    <row r="917" spans="1:32" ht="15" customHeight="1" outlineLevel="1" x14ac:dyDescent="0.2">
      <c r="A917" s="11">
        <v>237</v>
      </c>
      <c r="B917" s="294"/>
      <c r="C917" s="289"/>
      <c r="D917" s="289"/>
      <c r="E917" s="290"/>
      <c r="F917" s="880" t="str">
        <f>'2. CAD NCCF'!F917:L917</f>
        <v>Supranational and multilateral development bank GS</v>
      </c>
      <c r="G917" s="881"/>
      <c r="H917" s="881"/>
      <c r="I917" s="881"/>
      <c r="J917" s="881"/>
      <c r="K917" s="881"/>
      <c r="L917" s="882"/>
      <c r="M917" s="400">
        <f t="shared" si="245"/>
        <v>0</v>
      </c>
      <c r="N917" s="411">
        <f t="shared" si="245"/>
        <v>0</v>
      </c>
      <c r="O917" s="414">
        <f t="shared" si="245"/>
        <v>0</v>
      </c>
      <c r="P917" s="414">
        <f t="shared" si="245"/>
        <v>0</v>
      </c>
      <c r="Q917" s="415">
        <f t="shared" si="245"/>
        <v>0</v>
      </c>
      <c r="R917" s="411">
        <f t="shared" si="245"/>
        <v>0</v>
      </c>
      <c r="S917" s="414">
        <f t="shared" si="245"/>
        <v>0</v>
      </c>
      <c r="T917" s="414">
        <f t="shared" si="245"/>
        <v>0</v>
      </c>
      <c r="U917" s="414">
        <f t="shared" si="245"/>
        <v>0</v>
      </c>
      <c r="V917" s="414">
        <f t="shared" si="245"/>
        <v>0</v>
      </c>
      <c r="W917" s="414">
        <f t="shared" si="245"/>
        <v>0</v>
      </c>
      <c r="X917" s="414">
        <f t="shared" si="245"/>
        <v>0</v>
      </c>
      <c r="Y917" s="414">
        <f t="shared" si="245"/>
        <v>0</v>
      </c>
      <c r="Z917" s="414">
        <f t="shared" si="245"/>
        <v>0</v>
      </c>
      <c r="AA917" s="414">
        <f t="shared" si="245"/>
        <v>0</v>
      </c>
      <c r="AB917" s="414">
        <f t="shared" si="245"/>
        <v>0</v>
      </c>
      <c r="AC917" s="400">
        <f t="shared" si="246"/>
        <v>0</v>
      </c>
      <c r="AD917" s="854"/>
      <c r="AE917" s="1083"/>
      <c r="AF917" s="856"/>
    </row>
    <row r="918" spans="1:32" ht="15.75" outlineLevel="1" x14ac:dyDescent="0.2">
      <c r="A918" s="11">
        <v>238</v>
      </c>
      <c r="B918" s="294"/>
      <c r="C918" s="289"/>
      <c r="D918" s="291"/>
      <c r="E918" s="877" t="str">
        <f>'2. CAD NCCF'!E918:L918</f>
        <v>Medium rated GS</v>
      </c>
      <c r="F918" s="878"/>
      <c r="G918" s="878"/>
      <c r="H918" s="878"/>
      <c r="I918" s="878"/>
      <c r="J918" s="878"/>
      <c r="K918" s="878"/>
      <c r="L918" s="879"/>
      <c r="M918" s="399">
        <f>SUBTOTAL(9,M919:M922)</f>
        <v>0</v>
      </c>
      <c r="N918" s="402">
        <f t="shared" ref="N918:AC918" si="247">SUBTOTAL(9,N919:N922)</f>
        <v>0</v>
      </c>
      <c r="O918" s="406">
        <f t="shared" si="247"/>
        <v>0</v>
      </c>
      <c r="P918" s="405">
        <f t="shared" si="247"/>
        <v>0</v>
      </c>
      <c r="Q918" s="407">
        <f t="shared" si="247"/>
        <v>0</v>
      </c>
      <c r="R918" s="402">
        <f t="shared" si="247"/>
        <v>0</v>
      </c>
      <c r="S918" s="405">
        <f t="shared" si="247"/>
        <v>0</v>
      </c>
      <c r="T918" s="406">
        <f t="shared" si="247"/>
        <v>0</v>
      </c>
      <c r="U918" s="405">
        <f t="shared" si="247"/>
        <v>0</v>
      </c>
      <c r="V918" s="406">
        <f t="shared" si="247"/>
        <v>0</v>
      </c>
      <c r="W918" s="405">
        <f t="shared" si="247"/>
        <v>0</v>
      </c>
      <c r="X918" s="406">
        <f t="shared" si="247"/>
        <v>0</v>
      </c>
      <c r="Y918" s="405">
        <f t="shared" si="247"/>
        <v>0</v>
      </c>
      <c r="Z918" s="406">
        <f t="shared" si="247"/>
        <v>0</v>
      </c>
      <c r="AA918" s="405">
        <f t="shared" si="247"/>
        <v>0</v>
      </c>
      <c r="AB918" s="416">
        <f t="shared" si="247"/>
        <v>0</v>
      </c>
      <c r="AC918" s="399">
        <f t="shared" si="247"/>
        <v>0</v>
      </c>
      <c r="AD918" s="854"/>
      <c r="AE918" s="1083"/>
      <c r="AF918" s="856"/>
    </row>
    <row r="919" spans="1:32" ht="15" customHeight="1" outlineLevel="1" x14ac:dyDescent="0.2">
      <c r="A919" s="11">
        <v>239</v>
      </c>
      <c r="B919" s="294"/>
      <c r="C919" s="289"/>
      <c r="D919" s="311"/>
      <c r="E919" s="311"/>
      <c r="F919" s="880" t="str">
        <f>'2. CAD NCCF'!F919:L919</f>
        <v xml:space="preserve">Sovereigh &amp; central bank GS </v>
      </c>
      <c r="G919" s="881"/>
      <c r="H919" s="881"/>
      <c r="I919" s="881"/>
      <c r="J919" s="881"/>
      <c r="K919" s="881"/>
      <c r="L919" s="882"/>
      <c r="M919" s="400">
        <f t="shared" ref="M919:AB922" si="248">M143</f>
        <v>0</v>
      </c>
      <c r="N919" s="411">
        <f t="shared" si="248"/>
        <v>0</v>
      </c>
      <c r="O919" s="414">
        <f t="shared" si="248"/>
        <v>0</v>
      </c>
      <c r="P919" s="414">
        <f t="shared" si="248"/>
        <v>0</v>
      </c>
      <c r="Q919" s="415">
        <f t="shared" si="248"/>
        <v>0</v>
      </c>
      <c r="R919" s="411">
        <f t="shared" si="248"/>
        <v>0</v>
      </c>
      <c r="S919" s="414">
        <f t="shared" si="248"/>
        <v>0</v>
      </c>
      <c r="T919" s="414">
        <f t="shared" si="248"/>
        <v>0</v>
      </c>
      <c r="U919" s="414">
        <f t="shared" si="248"/>
        <v>0</v>
      </c>
      <c r="V919" s="414">
        <f t="shared" si="248"/>
        <v>0</v>
      </c>
      <c r="W919" s="414">
        <f t="shared" si="248"/>
        <v>0</v>
      </c>
      <c r="X919" s="414">
        <f t="shared" si="248"/>
        <v>0</v>
      </c>
      <c r="Y919" s="414">
        <f t="shared" si="248"/>
        <v>0</v>
      </c>
      <c r="Z919" s="414">
        <f t="shared" si="248"/>
        <v>0</v>
      </c>
      <c r="AA919" s="414">
        <f t="shared" si="248"/>
        <v>0</v>
      </c>
      <c r="AB919" s="414">
        <f t="shared" si="248"/>
        <v>0</v>
      </c>
      <c r="AC919" s="400">
        <f t="shared" ref="AC919:AC922" si="249">M919-SUM(N919:AB919)</f>
        <v>0</v>
      </c>
      <c r="AD919" s="854"/>
      <c r="AE919" s="1083"/>
      <c r="AF919" s="856"/>
    </row>
    <row r="920" spans="1:32" ht="15" customHeight="1" outlineLevel="1" x14ac:dyDescent="0.2">
      <c r="A920" s="11">
        <v>240</v>
      </c>
      <c r="B920" s="294"/>
      <c r="C920" s="289"/>
      <c r="D920" s="311"/>
      <c r="E920" s="311"/>
      <c r="F920" s="880" t="str">
        <f>'2. CAD NCCF'!F920:L920</f>
        <v>State, provincial &amp; agency GS</v>
      </c>
      <c r="G920" s="881"/>
      <c r="H920" s="881"/>
      <c r="I920" s="881"/>
      <c r="J920" s="881"/>
      <c r="K920" s="881"/>
      <c r="L920" s="882"/>
      <c r="M920" s="400">
        <f t="shared" si="248"/>
        <v>0</v>
      </c>
      <c r="N920" s="411">
        <f t="shared" si="248"/>
        <v>0</v>
      </c>
      <c r="O920" s="414">
        <f t="shared" si="248"/>
        <v>0</v>
      </c>
      <c r="P920" s="414">
        <f t="shared" si="248"/>
        <v>0</v>
      </c>
      <c r="Q920" s="415">
        <f t="shared" si="248"/>
        <v>0</v>
      </c>
      <c r="R920" s="411">
        <f t="shared" si="248"/>
        <v>0</v>
      </c>
      <c r="S920" s="414">
        <f t="shared" si="248"/>
        <v>0</v>
      </c>
      <c r="T920" s="414">
        <f t="shared" si="248"/>
        <v>0</v>
      </c>
      <c r="U920" s="414">
        <f t="shared" si="248"/>
        <v>0</v>
      </c>
      <c r="V920" s="414">
        <f t="shared" si="248"/>
        <v>0</v>
      </c>
      <c r="W920" s="414">
        <f t="shared" si="248"/>
        <v>0</v>
      </c>
      <c r="X920" s="414">
        <f t="shared" si="248"/>
        <v>0</v>
      </c>
      <c r="Y920" s="414">
        <f t="shared" si="248"/>
        <v>0</v>
      </c>
      <c r="Z920" s="414">
        <f t="shared" si="248"/>
        <v>0</v>
      </c>
      <c r="AA920" s="414">
        <f t="shared" si="248"/>
        <v>0</v>
      </c>
      <c r="AB920" s="414">
        <f t="shared" si="248"/>
        <v>0</v>
      </c>
      <c r="AC920" s="400">
        <f t="shared" si="249"/>
        <v>0</v>
      </c>
      <c r="AD920" s="854"/>
      <c r="AE920" s="1083"/>
      <c r="AF920" s="856"/>
    </row>
    <row r="921" spans="1:32" ht="15" customHeight="1" outlineLevel="1" x14ac:dyDescent="0.2">
      <c r="A921" s="11">
        <v>241</v>
      </c>
      <c r="B921" s="294"/>
      <c r="C921" s="289"/>
      <c r="D921" s="259"/>
      <c r="E921" s="259"/>
      <c r="F921" s="880" t="str">
        <f>'2. CAD NCCF'!F921:L921</f>
        <v>State municipal GS</v>
      </c>
      <c r="G921" s="881"/>
      <c r="H921" s="881"/>
      <c r="I921" s="881"/>
      <c r="J921" s="881"/>
      <c r="K921" s="881"/>
      <c r="L921" s="882"/>
      <c r="M921" s="400">
        <f t="shared" si="248"/>
        <v>0</v>
      </c>
      <c r="N921" s="411">
        <f t="shared" si="248"/>
        <v>0</v>
      </c>
      <c r="O921" s="414">
        <f t="shared" si="248"/>
        <v>0</v>
      </c>
      <c r="P921" s="414">
        <f t="shared" si="248"/>
        <v>0</v>
      </c>
      <c r="Q921" s="415">
        <f t="shared" si="248"/>
        <v>0</v>
      </c>
      <c r="R921" s="411">
        <f t="shared" si="248"/>
        <v>0</v>
      </c>
      <c r="S921" s="414">
        <f t="shared" si="248"/>
        <v>0</v>
      </c>
      <c r="T921" s="414">
        <f t="shared" si="248"/>
        <v>0</v>
      </c>
      <c r="U921" s="414">
        <f t="shared" si="248"/>
        <v>0</v>
      </c>
      <c r="V921" s="414">
        <f t="shared" si="248"/>
        <v>0</v>
      </c>
      <c r="W921" s="414">
        <f t="shared" si="248"/>
        <v>0</v>
      </c>
      <c r="X921" s="414">
        <f t="shared" si="248"/>
        <v>0</v>
      </c>
      <c r="Y921" s="414">
        <f t="shared" si="248"/>
        <v>0</v>
      </c>
      <c r="Z921" s="414">
        <f t="shared" si="248"/>
        <v>0</v>
      </c>
      <c r="AA921" s="414">
        <f t="shared" si="248"/>
        <v>0</v>
      </c>
      <c r="AB921" s="414">
        <f t="shared" si="248"/>
        <v>0</v>
      </c>
      <c r="AC921" s="400">
        <f t="shared" si="249"/>
        <v>0</v>
      </c>
      <c r="AD921" s="854"/>
      <c r="AE921" s="1083"/>
      <c r="AF921" s="856"/>
    </row>
    <row r="922" spans="1:32" ht="15" customHeight="1" outlineLevel="1" x14ac:dyDescent="0.2">
      <c r="A922" s="11">
        <v>242</v>
      </c>
      <c r="B922" s="294"/>
      <c r="C922" s="289"/>
      <c r="D922" s="257"/>
      <c r="E922" s="257"/>
      <c r="F922" s="880" t="str">
        <f>'2. CAD NCCF'!F922:L922</f>
        <v>Supranational and multilateral development bank GS</v>
      </c>
      <c r="G922" s="881"/>
      <c r="H922" s="881"/>
      <c r="I922" s="881"/>
      <c r="J922" s="881"/>
      <c r="K922" s="881"/>
      <c r="L922" s="882"/>
      <c r="M922" s="400">
        <f t="shared" si="248"/>
        <v>0</v>
      </c>
      <c r="N922" s="411">
        <f t="shared" si="248"/>
        <v>0</v>
      </c>
      <c r="O922" s="414">
        <f t="shared" si="248"/>
        <v>0</v>
      </c>
      <c r="P922" s="414">
        <f t="shared" si="248"/>
        <v>0</v>
      </c>
      <c r="Q922" s="415">
        <f t="shared" si="248"/>
        <v>0</v>
      </c>
      <c r="R922" s="411">
        <f t="shared" si="248"/>
        <v>0</v>
      </c>
      <c r="S922" s="414">
        <f t="shared" si="248"/>
        <v>0</v>
      </c>
      <c r="T922" s="414">
        <f t="shared" si="248"/>
        <v>0</v>
      </c>
      <c r="U922" s="414">
        <f t="shared" si="248"/>
        <v>0</v>
      </c>
      <c r="V922" s="414">
        <f t="shared" si="248"/>
        <v>0</v>
      </c>
      <c r="W922" s="414">
        <f t="shared" si="248"/>
        <v>0</v>
      </c>
      <c r="X922" s="414">
        <f t="shared" si="248"/>
        <v>0</v>
      </c>
      <c r="Y922" s="414">
        <f t="shared" si="248"/>
        <v>0</v>
      </c>
      <c r="Z922" s="414">
        <f t="shared" si="248"/>
        <v>0</v>
      </c>
      <c r="AA922" s="414">
        <f t="shared" si="248"/>
        <v>0</v>
      </c>
      <c r="AB922" s="414">
        <f t="shared" si="248"/>
        <v>0</v>
      </c>
      <c r="AC922" s="400">
        <f t="shared" si="249"/>
        <v>0</v>
      </c>
      <c r="AD922" s="854"/>
      <c r="AE922" s="1083"/>
      <c r="AF922" s="856"/>
    </row>
    <row r="923" spans="1:32" ht="15.75" customHeight="1" outlineLevel="1" x14ac:dyDescent="0.2">
      <c r="A923" s="11">
        <v>243</v>
      </c>
      <c r="B923" s="294"/>
      <c r="C923" s="289"/>
      <c r="D923" s="259"/>
      <c r="E923" s="877" t="str">
        <f>'2. CAD NCCF'!E923:L923</f>
        <v>Low or not rated GS</v>
      </c>
      <c r="F923" s="878"/>
      <c r="G923" s="878"/>
      <c r="H923" s="878"/>
      <c r="I923" s="878"/>
      <c r="J923" s="878"/>
      <c r="K923" s="878"/>
      <c r="L923" s="879"/>
      <c r="M923" s="399">
        <f>SUBTOTAL(9,M924:M927)</f>
        <v>0</v>
      </c>
      <c r="N923" s="402">
        <f t="shared" ref="N923:AC923" si="250">SUBTOTAL(9,N924:N927)</f>
        <v>0</v>
      </c>
      <c r="O923" s="406">
        <f t="shared" si="250"/>
        <v>0</v>
      </c>
      <c r="P923" s="405">
        <f t="shared" si="250"/>
        <v>0</v>
      </c>
      <c r="Q923" s="407">
        <f t="shared" si="250"/>
        <v>0</v>
      </c>
      <c r="R923" s="402">
        <f t="shared" si="250"/>
        <v>0</v>
      </c>
      <c r="S923" s="405">
        <f t="shared" si="250"/>
        <v>0</v>
      </c>
      <c r="T923" s="406">
        <f t="shared" si="250"/>
        <v>0</v>
      </c>
      <c r="U923" s="405">
        <f t="shared" si="250"/>
        <v>0</v>
      </c>
      <c r="V923" s="406">
        <f t="shared" si="250"/>
        <v>0</v>
      </c>
      <c r="W923" s="405">
        <f t="shared" si="250"/>
        <v>0</v>
      </c>
      <c r="X923" s="406">
        <f t="shared" si="250"/>
        <v>0</v>
      </c>
      <c r="Y923" s="405">
        <f t="shared" si="250"/>
        <v>0</v>
      </c>
      <c r="Z923" s="406">
        <f t="shared" si="250"/>
        <v>0</v>
      </c>
      <c r="AA923" s="405">
        <f t="shared" si="250"/>
        <v>0</v>
      </c>
      <c r="AB923" s="416">
        <f t="shared" si="250"/>
        <v>0</v>
      </c>
      <c r="AC923" s="399">
        <f t="shared" si="250"/>
        <v>0</v>
      </c>
      <c r="AD923" s="854"/>
      <c r="AE923" s="1083"/>
      <c r="AF923" s="856"/>
    </row>
    <row r="924" spans="1:32" ht="15" customHeight="1" outlineLevel="1" x14ac:dyDescent="0.2">
      <c r="A924" s="11">
        <v>244</v>
      </c>
      <c r="B924" s="294"/>
      <c r="C924" s="289"/>
      <c r="D924" s="311"/>
      <c r="E924" s="311"/>
      <c r="F924" s="880" t="str">
        <f>'2. CAD NCCF'!F924:L924</f>
        <v xml:space="preserve">Sovereigh &amp; central bank GS </v>
      </c>
      <c r="G924" s="881"/>
      <c r="H924" s="881"/>
      <c r="I924" s="881"/>
      <c r="J924" s="881"/>
      <c r="K924" s="881"/>
      <c r="L924" s="882"/>
      <c r="M924" s="400">
        <f t="shared" ref="M924:AB927" si="251">M148</f>
        <v>0</v>
      </c>
      <c r="N924" s="411">
        <f t="shared" si="251"/>
        <v>0</v>
      </c>
      <c r="O924" s="414">
        <f t="shared" si="251"/>
        <v>0</v>
      </c>
      <c r="P924" s="414">
        <f t="shared" si="251"/>
        <v>0</v>
      </c>
      <c r="Q924" s="415">
        <f t="shared" si="251"/>
        <v>0</v>
      </c>
      <c r="R924" s="411">
        <f t="shared" si="251"/>
        <v>0</v>
      </c>
      <c r="S924" s="414">
        <f t="shared" si="251"/>
        <v>0</v>
      </c>
      <c r="T924" s="414">
        <f t="shared" si="251"/>
        <v>0</v>
      </c>
      <c r="U924" s="414">
        <f t="shared" si="251"/>
        <v>0</v>
      </c>
      <c r="V924" s="414">
        <f t="shared" si="251"/>
        <v>0</v>
      </c>
      <c r="W924" s="414">
        <f t="shared" si="251"/>
        <v>0</v>
      </c>
      <c r="X924" s="414">
        <f t="shared" si="251"/>
        <v>0</v>
      </c>
      <c r="Y924" s="414">
        <f t="shared" si="251"/>
        <v>0</v>
      </c>
      <c r="Z924" s="414">
        <f t="shared" si="251"/>
        <v>0</v>
      </c>
      <c r="AA924" s="414">
        <f t="shared" si="251"/>
        <v>0</v>
      </c>
      <c r="AB924" s="414">
        <f t="shared" si="251"/>
        <v>0</v>
      </c>
      <c r="AC924" s="400">
        <f t="shared" ref="AC924:AC927" si="252">M924-SUM(N924:AB924)</f>
        <v>0</v>
      </c>
      <c r="AD924" s="854"/>
      <c r="AE924" s="1083"/>
      <c r="AF924" s="856"/>
    </row>
    <row r="925" spans="1:32" ht="15" customHeight="1" outlineLevel="1" x14ac:dyDescent="0.2">
      <c r="A925" s="11">
        <v>245</v>
      </c>
      <c r="B925" s="294"/>
      <c r="C925" s="289"/>
      <c r="D925" s="260"/>
      <c r="E925" s="260"/>
      <c r="F925" s="880" t="str">
        <f>'2. CAD NCCF'!F925:L925</f>
        <v>State, provincial &amp; agency GS</v>
      </c>
      <c r="G925" s="881"/>
      <c r="H925" s="881"/>
      <c r="I925" s="881"/>
      <c r="J925" s="881"/>
      <c r="K925" s="881"/>
      <c r="L925" s="882"/>
      <c r="M925" s="400">
        <f t="shared" si="251"/>
        <v>0</v>
      </c>
      <c r="N925" s="411">
        <f t="shared" si="251"/>
        <v>0</v>
      </c>
      <c r="O925" s="414">
        <f t="shared" si="251"/>
        <v>0</v>
      </c>
      <c r="P925" s="414">
        <f t="shared" si="251"/>
        <v>0</v>
      </c>
      <c r="Q925" s="415">
        <f t="shared" si="251"/>
        <v>0</v>
      </c>
      <c r="R925" s="411">
        <f t="shared" si="251"/>
        <v>0</v>
      </c>
      <c r="S925" s="414">
        <f t="shared" si="251"/>
        <v>0</v>
      </c>
      <c r="T925" s="414">
        <f t="shared" si="251"/>
        <v>0</v>
      </c>
      <c r="U925" s="414">
        <f t="shared" si="251"/>
        <v>0</v>
      </c>
      <c r="V925" s="414">
        <f t="shared" si="251"/>
        <v>0</v>
      </c>
      <c r="W925" s="414">
        <f t="shared" si="251"/>
        <v>0</v>
      </c>
      <c r="X925" s="414">
        <f t="shared" si="251"/>
        <v>0</v>
      </c>
      <c r="Y925" s="414">
        <f t="shared" si="251"/>
        <v>0</v>
      </c>
      <c r="Z925" s="414">
        <f t="shared" si="251"/>
        <v>0</v>
      </c>
      <c r="AA925" s="414">
        <f t="shared" si="251"/>
        <v>0</v>
      </c>
      <c r="AB925" s="414">
        <f t="shared" si="251"/>
        <v>0</v>
      </c>
      <c r="AC925" s="400">
        <f t="shared" si="252"/>
        <v>0</v>
      </c>
      <c r="AD925" s="854"/>
      <c r="AE925" s="1083"/>
      <c r="AF925" s="856"/>
    </row>
    <row r="926" spans="1:32" ht="15" customHeight="1" outlineLevel="1" x14ac:dyDescent="0.2">
      <c r="A926" s="11">
        <v>246</v>
      </c>
      <c r="B926" s="294"/>
      <c r="C926" s="289"/>
      <c r="D926" s="260"/>
      <c r="E926" s="260"/>
      <c r="F926" s="880" t="str">
        <f>'2. CAD NCCF'!F926:L926</f>
        <v>State municipal GS</v>
      </c>
      <c r="G926" s="881"/>
      <c r="H926" s="881"/>
      <c r="I926" s="881"/>
      <c r="J926" s="881"/>
      <c r="K926" s="881"/>
      <c r="L926" s="882"/>
      <c r="M926" s="400">
        <f t="shared" si="251"/>
        <v>0</v>
      </c>
      <c r="N926" s="411">
        <f t="shared" si="251"/>
        <v>0</v>
      </c>
      <c r="O926" s="414">
        <f t="shared" si="251"/>
        <v>0</v>
      </c>
      <c r="P926" s="414">
        <f t="shared" si="251"/>
        <v>0</v>
      </c>
      <c r="Q926" s="415">
        <f t="shared" si="251"/>
        <v>0</v>
      </c>
      <c r="R926" s="411">
        <f t="shared" si="251"/>
        <v>0</v>
      </c>
      <c r="S926" s="414">
        <f t="shared" si="251"/>
        <v>0</v>
      </c>
      <c r="T926" s="414">
        <f t="shared" si="251"/>
        <v>0</v>
      </c>
      <c r="U926" s="414">
        <f t="shared" si="251"/>
        <v>0</v>
      </c>
      <c r="V926" s="414">
        <f t="shared" si="251"/>
        <v>0</v>
      </c>
      <c r="W926" s="414">
        <f t="shared" si="251"/>
        <v>0</v>
      </c>
      <c r="X926" s="414">
        <f t="shared" si="251"/>
        <v>0</v>
      </c>
      <c r="Y926" s="414">
        <f t="shared" si="251"/>
        <v>0</v>
      </c>
      <c r="Z926" s="414">
        <f t="shared" si="251"/>
        <v>0</v>
      </c>
      <c r="AA926" s="414">
        <f t="shared" si="251"/>
        <v>0</v>
      </c>
      <c r="AB926" s="414">
        <f t="shared" si="251"/>
        <v>0</v>
      </c>
      <c r="AC926" s="400">
        <f t="shared" si="252"/>
        <v>0</v>
      </c>
      <c r="AD926" s="854"/>
      <c r="AE926" s="1083"/>
      <c r="AF926" s="856"/>
    </row>
    <row r="927" spans="1:32" ht="15" customHeight="1" outlineLevel="1" x14ac:dyDescent="0.2">
      <c r="A927" s="11">
        <v>247</v>
      </c>
      <c r="B927" s="294"/>
      <c r="C927" s="289"/>
      <c r="D927" s="292"/>
      <c r="E927" s="292"/>
      <c r="F927" s="880" t="str">
        <f>'2. CAD NCCF'!F927:L927</f>
        <v>Supranational and multilateral development bank GS</v>
      </c>
      <c r="G927" s="881"/>
      <c r="H927" s="881"/>
      <c r="I927" s="881"/>
      <c r="J927" s="881"/>
      <c r="K927" s="881"/>
      <c r="L927" s="882"/>
      <c r="M927" s="400">
        <f t="shared" si="251"/>
        <v>0</v>
      </c>
      <c r="N927" s="411">
        <f t="shared" si="251"/>
        <v>0</v>
      </c>
      <c r="O927" s="414">
        <f t="shared" si="251"/>
        <v>0</v>
      </c>
      <c r="P927" s="414">
        <f t="shared" si="251"/>
        <v>0</v>
      </c>
      <c r="Q927" s="415">
        <f t="shared" si="251"/>
        <v>0</v>
      </c>
      <c r="R927" s="411">
        <f t="shared" si="251"/>
        <v>0</v>
      </c>
      <c r="S927" s="414">
        <f t="shared" si="251"/>
        <v>0</v>
      </c>
      <c r="T927" s="414">
        <f t="shared" si="251"/>
        <v>0</v>
      </c>
      <c r="U927" s="414">
        <f t="shared" si="251"/>
        <v>0</v>
      </c>
      <c r="V927" s="414">
        <f t="shared" si="251"/>
        <v>0</v>
      </c>
      <c r="W927" s="414">
        <f t="shared" si="251"/>
        <v>0</v>
      </c>
      <c r="X927" s="414">
        <f t="shared" si="251"/>
        <v>0</v>
      </c>
      <c r="Y927" s="414">
        <f t="shared" si="251"/>
        <v>0</v>
      </c>
      <c r="Z927" s="414">
        <f t="shared" si="251"/>
        <v>0</v>
      </c>
      <c r="AA927" s="414">
        <f t="shared" si="251"/>
        <v>0</v>
      </c>
      <c r="AB927" s="414">
        <f t="shared" si="251"/>
        <v>0</v>
      </c>
      <c r="AC927" s="400">
        <f t="shared" si="252"/>
        <v>0</v>
      </c>
      <c r="AD927" s="857"/>
      <c r="AE927" s="858"/>
      <c r="AF927" s="859"/>
    </row>
    <row r="928" spans="1:32" outlineLevel="1" x14ac:dyDescent="0.2">
      <c r="A928" s="11">
        <v>248</v>
      </c>
      <c r="B928" s="294"/>
      <c r="C928" s="289"/>
      <c r="D928" s="868" t="str">
        <f>'2. CAD NCCF'!D928:AF928</f>
        <v>Mortgage backed securities (MBS)</v>
      </c>
      <c r="E928" s="869"/>
      <c r="F928" s="869"/>
      <c r="G928" s="869"/>
      <c r="H928" s="869"/>
      <c r="I928" s="869"/>
      <c r="J928" s="869"/>
      <c r="K928" s="869"/>
      <c r="L928" s="869"/>
      <c r="M928" s="869"/>
      <c r="N928" s="869"/>
      <c r="O928" s="869"/>
      <c r="P928" s="869"/>
      <c r="Q928" s="869"/>
      <c r="R928" s="869"/>
      <c r="S928" s="869"/>
      <c r="T928" s="869"/>
      <c r="U928" s="869"/>
      <c r="V928" s="869"/>
      <c r="W928" s="869"/>
      <c r="X928" s="869"/>
      <c r="Y928" s="869"/>
      <c r="Z928" s="869"/>
      <c r="AA928" s="869"/>
      <c r="AB928" s="869"/>
      <c r="AC928" s="869"/>
      <c r="AD928" s="869"/>
      <c r="AE928" s="869"/>
      <c r="AF928" s="870"/>
    </row>
    <row r="929" spans="1:32" ht="15.75" customHeight="1" outlineLevel="1" x14ac:dyDescent="0.2">
      <c r="A929" s="11">
        <v>249</v>
      </c>
      <c r="B929" s="294"/>
      <c r="C929" s="289"/>
      <c r="D929" s="292"/>
      <c r="E929" s="933" t="str">
        <f>'2. CAD NCCF'!E929:L929</f>
        <v>Agency MBS</v>
      </c>
      <c r="F929" s="934"/>
      <c r="G929" s="934"/>
      <c r="H929" s="934"/>
      <c r="I929" s="934"/>
      <c r="J929" s="934"/>
      <c r="K929" s="934"/>
      <c r="L929" s="935"/>
      <c r="M929" s="399">
        <f>SUBTOTAL(9,M930:M932)</f>
        <v>0</v>
      </c>
      <c r="N929" s="402">
        <f t="shared" ref="N929:AC929" si="253">SUBTOTAL(9,N930:N932)</f>
        <v>0</v>
      </c>
      <c r="O929" s="406">
        <f t="shared" si="253"/>
        <v>0</v>
      </c>
      <c r="P929" s="405">
        <f t="shared" si="253"/>
        <v>0</v>
      </c>
      <c r="Q929" s="407">
        <f t="shared" si="253"/>
        <v>0</v>
      </c>
      <c r="R929" s="402">
        <f t="shared" si="253"/>
        <v>0</v>
      </c>
      <c r="S929" s="405">
        <f t="shared" si="253"/>
        <v>0</v>
      </c>
      <c r="T929" s="406">
        <f t="shared" si="253"/>
        <v>0</v>
      </c>
      <c r="U929" s="405">
        <f t="shared" si="253"/>
        <v>0</v>
      </c>
      <c r="V929" s="406">
        <f t="shared" si="253"/>
        <v>0</v>
      </c>
      <c r="W929" s="405">
        <f t="shared" si="253"/>
        <v>0</v>
      </c>
      <c r="X929" s="406">
        <f t="shared" si="253"/>
        <v>0</v>
      </c>
      <c r="Y929" s="405">
        <f t="shared" si="253"/>
        <v>0</v>
      </c>
      <c r="Z929" s="406">
        <f t="shared" si="253"/>
        <v>0</v>
      </c>
      <c r="AA929" s="405">
        <f t="shared" si="253"/>
        <v>0</v>
      </c>
      <c r="AB929" s="416">
        <f t="shared" si="253"/>
        <v>0</v>
      </c>
      <c r="AC929" s="399">
        <f t="shared" si="253"/>
        <v>0</v>
      </c>
      <c r="AD929" s="1433"/>
      <c r="AE929" s="852"/>
      <c r="AF929" s="853"/>
    </row>
    <row r="930" spans="1:32" outlineLevel="1" x14ac:dyDescent="0.2">
      <c r="A930" s="11">
        <v>250</v>
      </c>
      <c r="B930" s="294"/>
      <c r="C930" s="289"/>
      <c r="D930" s="292"/>
      <c r="E930" s="293"/>
      <c r="F930" s="880" t="str">
        <f>'2. CAD NCCF'!F930:L930</f>
        <v>Agency MBS, high rated</v>
      </c>
      <c r="G930" s="881"/>
      <c r="H930" s="881"/>
      <c r="I930" s="881"/>
      <c r="J930" s="881"/>
      <c r="K930" s="881"/>
      <c r="L930" s="882"/>
      <c r="M930" s="400">
        <f t="shared" ref="M930:AB932" si="254">M154</f>
        <v>0</v>
      </c>
      <c r="N930" s="411">
        <f t="shared" si="254"/>
        <v>0</v>
      </c>
      <c r="O930" s="414">
        <f t="shared" si="254"/>
        <v>0</v>
      </c>
      <c r="P930" s="414">
        <f t="shared" si="254"/>
        <v>0</v>
      </c>
      <c r="Q930" s="415">
        <f t="shared" si="254"/>
        <v>0</v>
      </c>
      <c r="R930" s="411">
        <f t="shared" si="254"/>
        <v>0</v>
      </c>
      <c r="S930" s="414">
        <f t="shared" si="254"/>
        <v>0</v>
      </c>
      <c r="T930" s="414">
        <f t="shared" si="254"/>
        <v>0</v>
      </c>
      <c r="U930" s="414">
        <f t="shared" si="254"/>
        <v>0</v>
      </c>
      <c r="V930" s="414">
        <f t="shared" si="254"/>
        <v>0</v>
      </c>
      <c r="W930" s="414">
        <f t="shared" si="254"/>
        <v>0</v>
      </c>
      <c r="X930" s="414">
        <f t="shared" si="254"/>
        <v>0</v>
      </c>
      <c r="Y930" s="414">
        <f t="shared" si="254"/>
        <v>0</v>
      </c>
      <c r="Z930" s="414">
        <f t="shared" si="254"/>
        <v>0</v>
      </c>
      <c r="AA930" s="414">
        <f t="shared" si="254"/>
        <v>0</v>
      </c>
      <c r="AB930" s="414">
        <f t="shared" si="254"/>
        <v>0</v>
      </c>
      <c r="AC930" s="400">
        <f t="shared" ref="AC930:AC932" si="255">M930-SUM(N930:AB930)</f>
        <v>0</v>
      </c>
      <c r="AD930" s="854"/>
      <c r="AE930" s="1083"/>
      <c r="AF930" s="856"/>
    </row>
    <row r="931" spans="1:32" ht="15" customHeight="1" outlineLevel="1" x14ac:dyDescent="0.2">
      <c r="A931" s="11">
        <v>251</v>
      </c>
      <c r="B931" s="294"/>
      <c r="C931" s="289"/>
      <c r="D931" s="292"/>
      <c r="E931" s="293"/>
      <c r="F931" s="880" t="str">
        <f>'2. CAD NCCF'!F931:L931</f>
        <v>Agency MBS, medium rated</v>
      </c>
      <c r="G931" s="881"/>
      <c r="H931" s="881"/>
      <c r="I931" s="881"/>
      <c r="J931" s="881"/>
      <c r="K931" s="881"/>
      <c r="L931" s="882"/>
      <c r="M931" s="400">
        <f t="shared" si="254"/>
        <v>0</v>
      </c>
      <c r="N931" s="411">
        <f t="shared" si="254"/>
        <v>0</v>
      </c>
      <c r="O931" s="414">
        <f t="shared" si="254"/>
        <v>0</v>
      </c>
      <c r="P931" s="414">
        <f t="shared" si="254"/>
        <v>0</v>
      </c>
      <c r="Q931" s="415">
        <f t="shared" si="254"/>
        <v>0</v>
      </c>
      <c r="R931" s="411">
        <f t="shared" si="254"/>
        <v>0</v>
      </c>
      <c r="S931" s="414">
        <f t="shared" si="254"/>
        <v>0</v>
      </c>
      <c r="T931" s="414">
        <f t="shared" si="254"/>
        <v>0</v>
      </c>
      <c r="U931" s="414">
        <f t="shared" si="254"/>
        <v>0</v>
      </c>
      <c r="V931" s="414">
        <f t="shared" si="254"/>
        <v>0</v>
      </c>
      <c r="W931" s="414">
        <f t="shared" si="254"/>
        <v>0</v>
      </c>
      <c r="X931" s="414">
        <f t="shared" si="254"/>
        <v>0</v>
      </c>
      <c r="Y931" s="414">
        <f t="shared" si="254"/>
        <v>0</v>
      </c>
      <c r="Z931" s="414">
        <f t="shared" si="254"/>
        <v>0</v>
      </c>
      <c r="AA931" s="414">
        <f t="shared" si="254"/>
        <v>0</v>
      </c>
      <c r="AB931" s="414">
        <f t="shared" si="254"/>
        <v>0</v>
      </c>
      <c r="AC931" s="400">
        <f t="shared" si="255"/>
        <v>0</v>
      </c>
      <c r="AD931" s="854"/>
      <c r="AE931" s="1083"/>
      <c r="AF931" s="856"/>
    </row>
    <row r="932" spans="1:32" ht="15" customHeight="1" outlineLevel="1" x14ac:dyDescent="0.2">
      <c r="A932" s="11">
        <v>252</v>
      </c>
      <c r="B932" s="294"/>
      <c r="C932" s="289"/>
      <c r="D932" s="292"/>
      <c r="E932" s="293"/>
      <c r="F932" s="880" t="str">
        <f>'2. CAD NCCF'!F932:L932</f>
        <v>Agency MBS, low or not rated</v>
      </c>
      <c r="G932" s="881"/>
      <c r="H932" s="881"/>
      <c r="I932" s="881"/>
      <c r="J932" s="881"/>
      <c r="K932" s="881"/>
      <c r="L932" s="882"/>
      <c r="M932" s="400">
        <f t="shared" si="254"/>
        <v>0</v>
      </c>
      <c r="N932" s="411">
        <f t="shared" si="254"/>
        <v>0</v>
      </c>
      <c r="O932" s="414">
        <f t="shared" si="254"/>
        <v>0</v>
      </c>
      <c r="P932" s="414">
        <f t="shared" si="254"/>
        <v>0</v>
      </c>
      <c r="Q932" s="415">
        <f t="shared" si="254"/>
        <v>0</v>
      </c>
      <c r="R932" s="411">
        <f t="shared" si="254"/>
        <v>0</v>
      </c>
      <c r="S932" s="414">
        <f t="shared" si="254"/>
        <v>0</v>
      </c>
      <c r="T932" s="414">
        <f t="shared" si="254"/>
        <v>0</v>
      </c>
      <c r="U932" s="414">
        <f t="shared" si="254"/>
        <v>0</v>
      </c>
      <c r="V932" s="414">
        <f t="shared" si="254"/>
        <v>0</v>
      </c>
      <c r="W932" s="414">
        <f t="shared" si="254"/>
        <v>0</v>
      </c>
      <c r="X932" s="414">
        <f t="shared" si="254"/>
        <v>0</v>
      </c>
      <c r="Y932" s="414">
        <f t="shared" si="254"/>
        <v>0</v>
      </c>
      <c r="Z932" s="414">
        <f t="shared" si="254"/>
        <v>0</v>
      </c>
      <c r="AA932" s="414">
        <f t="shared" si="254"/>
        <v>0</v>
      </c>
      <c r="AB932" s="414">
        <f t="shared" si="254"/>
        <v>0</v>
      </c>
      <c r="AC932" s="400">
        <f t="shared" si="255"/>
        <v>0</v>
      </c>
      <c r="AD932" s="854"/>
      <c r="AE932" s="1083"/>
      <c r="AF932" s="856"/>
    </row>
    <row r="933" spans="1:32" outlineLevel="1" x14ac:dyDescent="0.2">
      <c r="A933" s="11">
        <v>253</v>
      </c>
      <c r="B933" s="294"/>
      <c r="C933" s="289"/>
      <c r="D933" s="292"/>
      <c r="E933" s="994" t="str">
        <f>'2. CAD NCCF'!E933:L933</f>
        <v>Non-agency commercial MBS (CMBS)</v>
      </c>
      <c r="F933" s="995"/>
      <c r="G933" s="995"/>
      <c r="H933" s="995"/>
      <c r="I933" s="995"/>
      <c r="J933" s="995"/>
      <c r="K933" s="995"/>
      <c r="L933" s="996"/>
      <c r="M933" s="399">
        <f>SUBTOTAL(9,M934:M936)</f>
        <v>0</v>
      </c>
      <c r="N933" s="402">
        <f t="shared" ref="N933:AC933" si="256">SUBTOTAL(9,N934:N936)</f>
        <v>0</v>
      </c>
      <c r="O933" s="406">
        <f t="shared" si="256"/>
        <v>0</v>
      </c>
      <c r="P933" s="405">
        <f t="shared" si="256"/>
        <v>0</v>
      </c>
      <c r="Q933" s="407">
        <f t="shared" si="256"/>
        <v>0</v>
      </c>
      <c r="R933" s="402">
        <f t="shared" si="256"/>
        <v>0</v>
      </c>
      <c r="S933" s="405">
        <f t="shared" si="256"/>
        <v>0</v>
      </c>
      <c r="T933" s="406">
        <f t="shared" si="256"/>
        <v>0</v>
      </c>
      <c r="U933" s="405">
        <f t="shared" si="256"/>
        <v>0</v>
      </c>
      <c r="V933" s="406">
        <f t="shared" si="256"/>
        <v>0</v>
      </c>
      <c r="W933" s="405">
        <f t="shared" si="256"/>
        <v>0</v>
      </c>
      <c r="X933" s="406">
        <f t="shared" si="256"/>
        <v>0</v>
      </c>
      <c r="Y933" s="405">
        <f t="shared" si="256"/>
        <v>0</v>
      </c>
      <c r="Z933" s="406">
        <f t="shared" si="256"/>
        <v>0</v>
      </c>
      <c r="AA933" s="405">
        <f t="shared" si="256"/>
        <v>0</v>
      </c>
      <c r="AB933" s="416">
        <f t="shared" si="256"/>
        <v>0</v>
      </c>
      <c r="AC933" s="399">
        <f t="shared" si="256"/>
        <v>0</v>
      </c>
      <c r="AD933" s="854"/>
      <c r="AE933" s="1083"/>
      <c r="AF933" s="856"/>
    </row>
    <row r="934" spans="1:32" ht="15" customHeight="1" outlineLevel="1" x14ac:dyDescent="0.2">
      <c r="A934" s="11">
        <v>254</v>
      </c>
      <c r="B934" s="294"/>
      <c r="C934" s="289"/>
      <c r="D934" s="292"/>
      <c r="E934" s="293"/>
      <c r="F934" s="880" t="str">
        <f>'2. CAD NCCF'!F934:L934</f>
        <v>Non-agency CMBS, high rated</v>
      </c>
      <c r="G934" s="881"/>
      <c r="H934" s="881"/>
      <c r="I934" s="881"/>
      <c r="J934" s="881"/>
      <c r="K934" s="881"/>
      <c r="L934" s="882"/>
      <c r="M934" s="400">
        <f t="shared" ref="M934:AB936" si="257">M158</f>
        <v>0</v>
      </c>
      <c r="N934" s="411">
        <f t="shared" si="257"/>
        <v>0</v>
      </c>
      <c r="O934" s="414">
        <f t="shared" si="257"/>
        <v>0</v>
      </c>
      <c r="P934" s="414">
        <f t="shared" si="257"/>
        <v>0</v>
      </c>
      <c r="Q934" s="415">
        <f t="shared" si="257"/>
        <v>0</v>
      </c>
      <c r="R934" s="411">
        <f t="shared" si="257"/>
        <v>0</v>
      </c>
      <c r="S934" s="414">
        <f t="shared" si="257"/>
        <v>0</v>
      </c>
      <c r="T934" s="414">
        <f t="shared" si="257"/>
        <v>0</v>
      </c>
      <c r="U934" s="414">
        <f t="shared" si="257"/>
        <v>0</v>
      </c>
      <c r="V934" s="414">
        <f t="shared" si="257"/>
        <v>0</v>
      </c>
      <c r="W934" s="414">
        <f t="shared" si="257"/>
        <v>0</v>
      </c>
      <c r="X934" s="414">
        <f t="shared" si="257"/>
        <v>0</v>
      </c>
      <c r="Y934" s="414">
        <f t="shared" si="257"/>
        <v>0</v>
      </c>
      <c r="Z934" s="414">
        <f t="shared" si="257"/>
        <v>0</v>
      </c>
      <c r="AA934" s="414">
        <f t="shared" si="257"/>
        <v>0</v>
      </c>
      <c r="AB934" s="414">
        <f t="shared" si="257"/>
        <v>0</v>
      </c>
      <c r="AC934" s="400">
        <f t="shared" ref="AC934:AC936" si="258">M934-SUM(N934:AB934)</f>
        <v>0</v>
      </c>
      <c r="AD934" s="854"/>
      <c r="AE934" s="1083"/>
      <c r="AF934" s="856"/>
    </row>
    <row r="935" spans="1:32" ht="15" customHeight="1" outlineLevel="1" x14ac:dyDescent="0.2">
      <c r="A935" s="11">
        <v>255</v>
      </c>
      <c r="B935" s="294"/>
      <c r="C935" s="289"/>
      <c r="D935" s="292"/>
      <c r="E935" s="293"/>
      <c r="F935" s="880" t="str">
        <f>'2. CAD NCCF'!F935:L935</f>
        <v>Non-agency CMBS, medium rated</v>
      </c>
      <c r="G935" s="881"/>
      <c r="H935" s="881"/>
      <c r="I935" s="881"/>
      <c r="J935" s="881"/>
      <c r="K935" s="881"/>
      <c r="L935" s="882"/>
      <c r="M935" s="400">
        <f t="shared" si="257"/>
        <v>0</v>
      </c>
      <c r="N935" s="411">
        <f t="shared" si="257"/>
        <v>0</v>
      </c>
      <c r="O935" s="414">
        <f t="shared" si="257"/>
        <v>0</v>
      </c>
      <c r="P935" s="414">
        <f t="shared" si="257"/>
        <v>0</v>
      </c>
      <c r="Q935" s="415">
        <f t="shared" si="257"/>
        <v>0</v>
      </c>
      <c r="R935" s="411">
        <f t="shared" si="257"/>
        <v>0</v>
      </c>
      <c r="S935" s="414">
        <f t="shared" si="257"/>
        <v>0</v>
      </c>
      <c r="T935" s="414">
        <f t="shared" si="257"/>
        <v>0</v>
      </c>
      <c r="U935" s="414">
        <f t="shared" si="257"/>
        <v>0</v>
      </c>
      <c r="V935" s="414">
        <f t="shared" si="257"/>
        <v>0</v>
      </c>
      <c r="W935" s="414">
        <f t="shared" si="257"/>
        <v>0</v>
      </c>
      <c r="X935" s="414">
        <f t="shared" si="257"/>
        <v>0</v>
      </c>
      <c r="Y935" s="414">
        <f t="shared" si="257"/>
        <v>0</v>
      </c>
      <c r="Z935" s="414">
        <f t="shared" si="257"/>
        <v>0</v>
      </c>
      <c r="AA935" s="414">
        <f t="shared" si="257"/>
        <v>0</v>
      </c>
      <c r="AB935" s="414">
        <f t="shared" si="257"/>
        <v>0</v>
      </c>
      <c r="AC935" s="400">
        <f t="shared" si="258"/>
        <v>0</v>
      </c>
      <c r="AD935" s="854"/>
      <c r="AE935" s="1083"/>
      <c r="AF935" s="856"/>
    </row>
    <row r="936" spans="1:32" ht="15" customHeight="1" outlineLevel="1" x14ac:dyDescent="0.2">
      <c r="A936" s="11">
        <v>256</v>
      </c>
      <c r="B936" s="294"/>
      <c r="C936" s="289"/>
      <c r="D936" s="292"/>
      <c r="E936" s="293"/>
      <c r="F936" s="880" t="str">
        <f>'2. CAD NCCF'!F936:L936</f>
        <v>Non-agency CMBS, low or not rated</v>
      </c>
      <c r="G936" s="881"/>
      <c r="H936" s="881"/>
      <c r="I936" s="881"/>
      <c r="J936" s="881"/>
      <c r="K936" s="881"/>
      <c r="L936" s="882"/>
      <c r="M936" s="400">
        <f t="shared" si="257"/>
        <v>0</v>
      </c>
      <c r="N936" s="411">
        <f t="shared" si="257"/>
        <v>0</v>
      </c>
      <c r="O936" s="414">
        <f t="shared" si="257"/>
        <v>0</v>
      </c>
      <c r="P936" s="414">
        <f t="shared" si="257"/>
        <v>0</v>
      </c>
      <c r="Q936" s="415">
        <f t="shared" si="257"/>
        <v>0</v>
      </c>
      <c r="R936" s="411">
        <f t="shared" si="257"/>
        <v>0</v>
      </c>
      <c r="S936" s="414">
        <f t="shared" si="257"/>
        <v>0</v>
      </c>
      <c r="T936" s="414">
        <f t="shared" si="257"/>
        <v>0</v>
      </c>
      <c r="U936" s="414">
        <f t="shared" si="257"/>
        <v>0</v>
      </c>
      <c r="V936" s="414">
        <f t="shared" si="257"/>
        <v>0</v>
      </c>
      <c r="W936" s="414">
        <f t="shared" si="257"/>
        <v>0</v>
      </c>
      <c r="X936" s="414">
        <f t="shared" si="257"/>
        <v>0</v>
      </c>
      <c r="Y936" s="414">
        <f t="shared" si="257"/>
        <v>0</v>
      </c>
      <c r="Z936" s="414">
        <f t="shared" si="257"/>
        <v>0</v>
      </c>
      <c r="AA936" s="414">
        <f t="shared" si="257"/>
        <v>0</v>
      </c>
      <c r="AB936" s="414">
        <f t="shared" si="257"/>
        <v>0</v>
      </c>
      <c r="AC936" s="400">
        <f t="shared" si="258"/>
        <v>0</v>
      </c>
      <c r="AD936" s="854"/>
      <c r="AE936" s="1083"/>
      <c r="AF936" s="856"/>
    </row>
    <row r="937" spans="1:32" outlineLevel="1" x14ac:dyDescent="0.2">
      <c r="A937" s="11">
        <v>257</v>
      </c>
      <c r="B937" s="294"/>
      <c r="C937" s="289"/>
      <c r="D937" s="292"/>
      <c r="E937" s="877" t="str">
        <f>'2. CAD NCCF'!E937:L937</f>
        <v>Non-agency residential MBS (RMBS)</v>
      </c>
      <c r="F937" s="878"/>
      <c r="G937" s="878"/>
      <c r="H937" s="878"/>
      <c r="I937" s="878"/>
      <c r="J937" s="878"/>
      <c r="K937" s="878"/>
      <c r="L937" s="879"/>
      <c r="M937" s="399">
        <f>SUBTOTAL(9,M938:M940)</f>
        <v>0</v>
      </c>
      <c r="N937" s="402">
        <f t="shared" ref="N937:AC937" si="259">SUBTOTAL(9,N938:N940)</f>
        <v>0</v>
      </c>
      <c r="O937" s="406">
        <f t="shared" si="259"/>
        <v>0</v>
      </c>
      <c r="P937" s="405">
        <f t="shared" si="259"/>
        <v>0</v>
      </c>
      <c r="Q937" s="407">
        <f t="shared" si="259"/>
        <v>0</v>
      </c>
      <c r="R937" s="402">
        <f t="shared" si="259"/>
        <v>0</v>
      </c>
      <c r="S937" s="405">
        <f t="shared" si="259"/>
        <v>0</v>
      </c>
      <c r="T937" s="406">
        <f t="shared" si="259"/>
        <v>0</v>
      </c>
      <c r="U937" s="405">
        <f t="shared" si="259"/>
        <v>0</v>
      </c>
      <c r="V937" s="406">
        <f t="shared" si="259"/>
        <v>0</v>
      </c>
      <c r="W937" s="405">
        <f t="shared" si="259"/>
        <v>0</v>
      </c>
      <c r="X937" s="406">
        <f t="shared" si="259"/>
        <v>0</v>
      </c>
      <c r="Y937" s="405">
        <f t="shared" si="259"/>
        <v>0</v>
      </c>
      <c r="Z937" s="406">
        <f t="shared" si="259"/>
        <v>0</v>
      </c>
      <c r="AA937" s="405">
        <f t="shared" si="259"/>
        <v>0</v>
      </c>
      <c r="AB937" s="416">
        <f t="shared" si="259"/>
        <v>0</v>
      </c>
      <c r="AC937" s="399">
        <f t="shared" si="259"/>
        <v>0</v>
      </c>
      <c r="AD937" s="854"/>
      <c r="AE937" s="1083"/>
      <c r="AF937" s="856"/>
    </row>
    <row r="938" spans="1:32" ht="15" customHeight="1" outlineLevel="1" x14ac:dyDescent="0.2">
      <c r="A938" s="11">
        <v>258</v>
      </c>
      <c r="B938" s="294"/>
      <c r="C938" s="289"/>
      <c r="D938" s="292"/>
      <c r="E938" s="293"/>
      <c r="F938" s="880" t="str">
        <f>'2. CAD NCCF'!F938:L938</f>
        <v>Non-agency RMBS, high rated</v>
      </c>
      <c r="G938" s="881"/>
      <c r="H938" s="881"/>
      <c r="I938" s="881"/>
      <c r="J938" s="881"/>
      <c r="K938" s="881"/>
      <c r="L938" s="882"/>
      <c r="M938" s="400">
        <f t="shared" ref="M938:AB940" si="260">M162</f>
        <v>0</v>
      </c>
      <c r="N938" s="411">
        <f t="shared" si="260"/>
        <v>0</v>
      </c>
      <c r="O938" s="414">
        <f t="shared" si="260"/>
        <v>0</v>
      </c>
      <c r="P938" s="414">
        <f t="shared" si="260"/>
        <v>0</v>
      </c>
      <c r="Q938" s="415">
        <f t="shared" si="260"/>
        <v>0</v>
      </c>
      <c r="R938" s="411">
        <f t="shared" si="260"/>
        <v>0</v>
      </c>
      <c r="S938" s="414">
        <f t="shared" si="260"/>
        <v>0</v>
      </c>
      <c r="T938" s="414">
        <f t="shared" si="260"/>
        <v>0</v>
      </c>
      <c r="U938" s="414">
        <f t="shared" si="260"/>
        <v>0</v>
      </c>
      <c r="V938" s="414">
        <f t="shared" si="260"/>
        <v>0</v>
      </c>
      <c r="W938" s="414">
        <f t="shared" si="260"/>
        <v>0</v>
      </c>
      <c r="X938" s="414">
        <f t="shared" si="260"/>
        <v>0</v>
      </c>
      <c r="Y938" s="414">
        <f t="shared" si="260"/>
        <v>0</v>
      </c>
      <c r="Z938" s="414">
        <f t="shared" si="260"/>
        <v>0</v>
      </c>
      <c r="AA938" s="414">
        <f t="shared" si="260"/>
        <v>0</v>
      </c>
      <c r="AB938" s="414">
        <f t="shared" si="260"/>
        <v>0</v>
      </c>
      <c r="AC938" s="400">
        <f t="shared" ref="AC938:AC940" si="261">M938-SUM(N938:AB938)</f>
        <v>0</v>
      </c>
      <c r="AD938" s="854"/>
      <c r="AE938" s="1083"/>
      <c r="AF938" s="856"/>
    </row>
    <row r="939" spans="1:32" ht="15" customHeight="1" outlineLevel="1" x14ac:dyDescent="0.2">
      <c r="A939" s="11">
        <v>259</v>
      </c>
      <c r="B939" s="294"/>
      <c r="C939" s="289"/>
      <c r="D939" s="292"/>
      <c r="E939" s="293"/>
      <c r="F939" s="880" t="str">
        <f>'2. CAD NCCF'!F939:L939</f>
        <v>Non-agency RMBS, medium rated</v>
      </c>
      <c r="G939" s="881"/>
      <c r="H939" s="881"/>
      <c r="I939" s="881"/>
      <c r="J939" s="881"/>
      <c r="K939" s="881"/>
      <c r="L939" s="882"/>
      <c r="M939" s="400">
        <f t="shared" si="260"/>
        <v>0</v>
      </c>
      <c r="N939" s="411">
        <f t="shared" si="260"/>
        <v>0</v>
      </c>
      <c r="O939" s="414">
        <f t="shared" si="260"/>
        <v>0</v>
      </c>
      <c r="P939" s="414">
        <f t="shared" si="260"/>
        <v>0</v>
      </c>
      <c r="Q939" s="415">
        <f t="shared" si="260"/>
        <v>0</v>
      </c>
      <c r="R939" s="411">
        <f t="shared" si="260"/>
        <v>0</v>
      </c>
      <c r="S939" s="414">
        <f t="shared" si="260"/>
        <v>0</v>
      </c>
      <c r="T939" s="414">
        <f t="shared" si="260"/>
        <v>0</v>
      </c>
      <c r="U939" s="414">
        <f t="shared" si="260"/>
        <v>0</v>
      </c>
      <c r="V939" s="414">
        <f t="shared" si="260"/>
        <v>0</v>
      </c>
      <c r="W939" s="414">
        <f t="shared" si="260"/>
        <v>0</v>
      </c>
      <c r="X939" s="414">
        <f t="shared" si="260"/>
        <v>0</v>
      </c>
      <c r="Y939" s="414">
        <f t="shared" si="260"/>
        <v>0</v>
      </c>
      <c r="Z939" s="414">
        <f t="shared" si="260"/>
        <v>0</v>
      </c>
      <c r="AA939" s="414">
        <f t="shared" si="260"/>
        <v>0</v>
      </c>
      <c r="AB939" s="414">
        <f t="shared" si="260"/>
        <v>0</v>
      </c>
      <c r="AC939" s="400">
        <f t="shared" si="261"/>
        <v>0</v>
      </c>
      <c r="AD939" s="854"/>
      <c r="AE939" s="1083"/>
      <c r="AF939" s="856"/>
    </row>
    <row r="940" spans="1:32" ht="15" customHeight="1" outlineLevel="1" x14ac:dyDescent="0.2">
      <c r="A940" s="11">
        <v>260</v>
      </c>
      <c r="B940" s="294"/>
      <c r="C940" s="289"/>
      <c r="D940" s="292"/>
      <c r="E940" s="293"/>
      <c r="F940" s="880" t="str">
        <f>'2. CAD NCCF'!F940:L940</f>
        <v>Non-agency RMBS, low or not rated</v>
      </c>
      <c r="G940" s="881"/>
      <c r="H940" s="881"/>
      <c r="I940" s="881"/>
      <c r="J940" s="881"/>
      <c r="K940" s="881"/>
      <c r="L940" s="882"/>
      <c r="M940" s="400">
        <f t="shared" si="260"/>
        <v>0</v>
      </c>
      <c r="N940" s="411">
        <f t="shared" si="260"/>
        <v>0</v>
      </c>
      <c r="O940" s="414">
        <f t="shared" si="260"/>
        <v>0</v>
      </c>
      <c r="P940" s="414">
        <f t="shared" si="260"/>
        <v>0</v>
      </c>
      <c r="Q940" s="415">
        <f t="shared" si="260"/>
        <v>0</v>
      </c>
      <c r="R940" s="411">
        <f t="shared" si="260"/>
        <v>0</v>
      </c>
      <c r="S940" s="414">
        <f t="shared" si="260"/>
        <v>0</v>
      </c>
      <c r="T940" s="414">
        <f t="shared" si="260"/>
        <v>0</v>
      </c>
      <c r="U940" s="414">
        <f t="shared" si="260"/>
        <v>0</v>
      </c>
      <c r="V940" s="414">
        <f t="shared" si="260"/>
        <v>0</v>
      </c>
      <c r="W940" s="414">
        <f t="shared" si="260"/>
        <v>0</v>
      </c>
      <c r="X940" s="414">
        <f t="shared" si="260"/>
        <v>0</v>
      </c>
      <c r="Y940" s="414">
        <f t="shared" si="260"/>
        <v>0</v>
      </c>
      <c r="Z940" s="414">
        <f t="shared" si="260"/>
        <v>0</v>
      </c>
      <c r="AA940" s="414">
        <f t="shared" si="260"/>
        <v>0</v>
      </c>
      <c r="AB940" s="414">
        <f t="shared" si="260"/>
        <v>0</v>
      </c>
      <c r="AC940" s="400">
        <f t="shared" si="261"/>
        <v>0</v>
      </c>
      <c r="AD940" s="857"/>
      <c r="AE940" s="858"/>
      <c r="AF940" s="859"/>
    </row>
    <row r="941" spans="1:32" outlineLevel="1" x14ac:dyDescent="0.2">
      <c r="A941" s="11">
        <v>261</v>
      </c>
      <c r="B941" s="294"/>
      <c r="C941" s="289"/>
      <c r="D941" s="868" t="str">
        <f>'2. CAD NCCF'!D941:AF941</f>
        <v>Corporate bonds and paper (CBP)</v>
      </c>
      <c r="E941" s="869"/>
      <c r="F941" s="869"/>
      <c r="G941" s="869"/>
      <c r="H941" s="869"/>
      <c r="I941" s="869"/>
      <c r="J941" s="869"/>
      <c r="K941" s="869"/>
      <c r="L941" s="869"/>
      <c r="M941" s="869"/>
      <c r="N941" s="869"/>
      <c r="O941" s="869"/>
      <c r="P941" s="869"/>
      <c r="Q941" s="869"/>
      <c r="R941" s="869"/>
      <c r="S941" s="869"/>
      <c r="T941" s="869"/>
      <c r="U941" s="869"/>
      <c r="V941" s="869"/>
      <c r="W941" s="869"/>
      <c r="X941" s="869"/>
      <c r="Y941" s="869"/>
      <c r="Z941" s="869"/>
      <c r="AA941" s="869"/>
      <c r="AB941" s="869"/>
      <c r="AC941" s="869"/>
      <c r="AD941" s="869"/>
      <c r="AE941" s="869"/>
      <c r="AF941" s="870"/>
    </row>
    <row r="942" spans="1:32" ht="15" customHeight="1" outlineLevel="1" x14ac:dyDescent="0.2">
      <c r="A942" s="11">
        <v>262</v>
      </c>
      <c r="B942" s="294"/>
      <c r="C942" s="292"/>
      <c r="D942" s="292"/>
      <c r="E942" s="933" t="str">
        <f>'2. CAD NCCF'!E942:L942</f>
        <v>Non-FI issued CBP, high rated</v>
      </c>
      <c r="F942" s="934"/>
      <c r="G942" s="934"/>
      <c r="H942" s="934"/>
      <c r="I942" s="934"/>
      <c r="J942" s="934"/>
      <c r="K942" s="934"/>
      <c r="L942" s="935"/>
      <c r="M942" s="399">
        <f>SUBTOTAL(9,M943:M944)</f>
        <v>0</v>
      </c>
      <c r="N942" s="402">
        <f t="shared" ref="N942:AC942" si="262">SUBTOTAL(9,N943:N944)</f>
        <v>0</v>
      </c>
      <c r="O942" s="406">
        <f t="shared" si="262"/>
        <v>0</v>
      </c>
      <c r="P942" s="405">
        <f t="shared" si="262"/>
        <v>0</v>
      </c>
      <c r="Q942" s="407">
        <f t="shared" si="262"/>
        <v>0</v>
      </c>
      <c r="R942" s="402">
        <f t="shared" si="262"/>
        <v>0</v>
      </c>
      <c r="S942" s="405">
        <f t="shared" si="262"/>
        <v>0</v>
      </c>
      <c r="T942" s="406">
        <f t="shared" si="262"/>
        <v>0</v>
      </c>
      <c r="U942" s="405">
        <f t="shared" si="262"/>
        <v>0</v>
      </c>
      <c r="V942" s="406">
        <f t="shared" si="262"/>
        <v>0</v>
      </c>
      <c r="W942" s="405">
        <f t="shared" si="262"/>
        <v>0</v>
      </c>
      <c r="X942" s="406">
        <f t="shared" si="262"/>
        <v>0</v>
      </c>
      <c r="Y942" s="405">
        <f t="shared" si="262"/>
        <v>0</v>
      </c>
      <c r="Z942" s="406">
        <f t="shared" si="262"/>
        <v>0</v>
      </c>
      <c r="AA942" s="405">
        <f t="shared" si="262"/>
        <v>0</v>
      </c>
      <c r="AB942" s="416">
        <f t="shared" si="262"/>
        <v>0</v>
      </c>
      <c r="AC942" s="399">
        <f t="shared" si="262"/>
        <v>0</v>
      </c>
      <c r="AD942" s="1433"/>
      <c r="AE942" s="852"/>
      <c r="AF942" s="853"/>
    </row>
    <row r="943" spans="1:32" ht="15" customHeight="1" outlineLevel="1" x14ac:dyDescent="0.2">
      <c r="A943" s="11">
        <v>263</v>
      </c>
      <c r="B943" s="294"/>
      <c r="C943" s="292"/>
      <c r="D943" s="292"/>
      <c r="E943" s="293"/>
      <c r="F943" s="880" t="str">
        <f>'2. CAD NCCF'!F943:L943</f>
        <v>Non-FI issued unsecured bond and paper, high rated</v>
      </c>
      <c r="G943" s="881"/>
      <c r="H943" s="881"/>
      <c r="I943" s="881"/>
      <c r="J943" s="881"/>
      <c r="K943" s="881"/>
      <c r="L943" s="882"/>
      <c r="M943" s="400">
        <f t="shared" ref="M943:AB944" si="263">M167</f>
        <v>0</v>
      </c>
      <c r="N943" s="411">
        <f t="shared" si="263"/>
        <v>0</v>
      </c>
      <c r="O943" s="414">
        <f t="shared" si="263"/>
        <v>0</v>
      </c>
      <c r="P943" s="414">
        <f t="shared" si="263"/>
        <v>0</v>
      </c>
      <c r="Q943" s="415">
        <f t="shared" si="263"/>
        <v>0</v>
      </c>
      <c r="R943" s="411">
        <f t="shared" si="263"/>
        <v>0</v>
      </c>
      <c r="S943" s="414">
        <f t="shared" si="263"/>
        <v>0</v>
      </c>
      <c r="T943" s="414">
        <f t="shared" si="263"/>
        <v>0</v>
      </c>
      <c r="U943" s="414">
        <f t="shared" si="263"/>
        <v>0</v>
      </c>
      <c r="V943" s="414">
        <f t="shared" si="263"/>
        <v>0</v>
      </c>
      <c r="W943" s="414">
        <f t="shared" si="263"/>
        <v>0</v>
      </c>
      <c r="X943" s="414">
        <f t="shared" si="263"/>
        <v>0</v>
      </c>
      <c r="Y943" s="414">
        <f t="shared" si="263"/>
        <v>0</v>
      </c>
      <c r="Z943" s="414">
        <f t="shared" si="263"/>
        <v>0</v>
      </c>
      <c r="AA943" s="414">
        <f t="shared" si="263"/>
        <v>0</v>
      </c>
      <c r="AB943" s="414">
        <f t="shared" si="263"/>
        <v>0</v>
      </c>
      <c r="AC943" s="400">
        <f t="shared" ref="AC943:AC944" si="264">M943-SUM(N943:AB943)</f>
        <v>0</v>
      </c>
      <c r="AD943" s="854"/>
      <c r="AE943" s="1083"/>
      <c r="AF943" s="856"/>
    </row>
    <row r="944" spans="1:32" ht="15" customHeight="1" outlineLevel="1" x14ac:dyDescent="0.2">
      <c r="A944" s="11">
        <v>264</v>
      </c>
      <c r="B944" s="294"/>
      <c r="C944" s="292"/>
      <c r="D944" s="292"/>
      <c r="E944" s="293"/>
      <c r="F944" s="880" t="str">
        <f>'2. CAD NCCF'!F944:L944</f>
        <v>Non-FI issued covered bonds, high rated</v>
      </c>
      <c r="G944" s="881"/>
      <c r="H944" s="881"/>
      <c r="I944" s="881"/>
      <c r="J944" s="881"/>
      <c r="K944" s="881"/>
      <c r="L944" s="882"/>
      <c r="M944" s="400">
        <f t="shared" si="263"/>
        <v>0</v>
      </c>
      <c r="N944" s="411">
        <f t="shared" si="263"/>
        <v>0</v>
      </c>
      <c r="O944" s="414">
        <f t="shared" si="263"/>
        <v>0</v>
      </c>
      <c r="P944" s="414">
        <f t="shared" si="263"/>
        <v>0</v>
      </c>
      <c r="Q944" s="415">
        <f t="shared" si="263"/>
        <v>0</v>
      </c>
      <c r="R944" s="411">
        <f t="shared" si="263"/>
        <v>0</v>
      </c>
      <c r="S944" s="414">
        <f t="shared" si="263"/>
        <v>0</v>
      </c>
      <c r="T944" s="414">
        <f t="shared" si="263"/>
        <v>0</v>
      </c>
      <c r="U944" s="414">
        <f t="shared" si="263"/>
        <v>0</v>
      </c>
      <c r="V944" s="414">
        <f t="shared" si="263"/>
        <v>0</v>
      </c>
      <c r="W944" s="414">
        <f t="shared" si="263"/>
        <v>0</v>
      </c>
      <c r="X944" s="414">
        <f t="shared" si="263"/>
        <v>0</v>
      </c>
      <c r="Y944" s="414">
        <f t="shared" si="263"/>
        <v>0</v>
      </c>
      <c r="Z944" s="414">
        <f t="shared" si="263"/>
        <v>0</v>
      </c>
      <c r="AA944" s="414">
        <f t="shared" si="263"/>
        <v>0</v>
      </c>
      <c r="AB944" s="414">
        <f t="shared" si="263"/>
        <v>0</v>
      </c>
      <c r="AC944" s="400">
        <f t="shared" si="264"/>
        <v>0</v>
      </c>
      <c r="AD944" s="854"/>
      <c r="AE944" s="1083"/>
      <c r="AF944" s="856"/>
    </row>
    <row r="945" spans="1:32" ht="15" customHeight="1" outlineLevel="1" x14ac:dyDescent="0.2">
      <c r="A945" s="11">
        <v>265</v>
      </c>
      <c r="B945" s="294"/>
      <c r="C945" s="292"/>
      <c r="D945" s="292"/>
      <c r="E945" s="877" t="str">
        <f>'2. CAD NCCF'!E945:L945</f>
        <v>FI issued CBP, high rated</v>
      </c>
      <c r="F945" s="878"/>
      <c r="G945" s="878"/>
      <c r="H945" s="878"/>
      <c r="I945" s="878"/>
      <c r="J945" s="878"/>
      <c r="K945" s="878"/>
      <c r="L945" s="879"/>
      <c r="M945" s="399">
        <f>SUBTOTAL(9,M946:M948)</f>
        <v>0</v>
      </c>
      <c r="N945" s="402">
        <f t="shared" ref="N945:AC945" si="265">SUBTOTAL(9,N946:N948)</f>
        <v>0</v>
      </c>
      <c r="O945" s="406">
        <f t="shared" si="265"/>
        <v>0</v>
      </c>
      <c r="P945" s="405">
        <f t="shared" si="265"/>
        <v>0</v>
      </c>
      <c r="Q945" s="407">
        <f t="shared" si="265"/>
        <v>0</v>
      </c>
      <c r="R945" s="402">
        <f t="shared" si="265"/>
        <v>0</v>
      </c>
      <c r="S945" s="405">
        <f t="shared" si="265"/>
        <v>0</v>
      </c>
      <c r="T945" s="406">
        <f t="shared" si="265"/>
        <v>0</v>
      </c>
      <c r="U945" s="405">
        <f t="shared" si="265"/>
        <v>0</v>
      </c>
      <c r="V945" s="406">
        <f t="shared" si="265"/>
        <v>0</v>
      </c>
      <c r="W945" s="405">
        <f t="shared" si="265"/>
        <v>0</v>
      </c>
      <c r="X945" s="406">
        <f t="shared" si="265"/>
        <v>0</v>
      </c>
      <c r="Y945" s="405">
        <f t="shared" si="265"/>
        <v>0</v>
      </c>
      <c r="Z945" s="406">
        <f t="shared" si="265"/>
        <v>0</v>
      </c>
      <c r="AA945" s="405">
        <f t="shared" si="265"/>
        <v>0</v>
      </c>
      <c r="AB945" s="416">
        <f t="shared" si="265"/>
        <v>0</v>
      </c>
      <c r="AC945" s="399">
        <f t="shared" si="265"/>
        <v>0</v>
      </c>
      <c r="AD945" s="854"/>
      <c r="AE945" s="1083"/>
      <c r="AF945" s="856"/>
    </row>
    <row r="946" spans="1:32" ht="15" customHeight="1" outlineLevel="1" x14ac:dyDescent="0.2">
      <c r="A946" s="11">
        <v>266</v>
      </c>
      <c r="B946" s="294"/>
      <c r="C946" s="292"/>
      <c r="D946" s="292"/>
      <c r="E946" s="293"/>
      <c r="F946" s="880" t="str">
        <f>'2. CAD NCCF'!F946:L946</f>
        <v>FI issued unsecured bonds and paper, high rated</v>
      </c>
      <c r="G946" s="881"/>
      <c r="H946" s="881"/>
      <c r="I946" s="881"/>
      <c r="J946" s="881"/>
      <c r="K946" s="881"/>
      <c r="L946" s="882"/>
      <c r="M946" s="400">
        <f t="shared" ref="M946:AB948" si="266">M170</f>
        <v>0</v>
      </c>
      <c r="N946" s="411">
        <f t="shared" si="266"/>
        <v>0</v>
      </c>
      <c r="O946" s="414">
        <f t="shared" si="266"/>
        <v>0</v>
      </c>
      <c r="P946" s="414">
        <f t="shared" si="266"/>
        <v>0</v>
      </c>
      <c r="Q946" s="415">
        <f t="shared" si="266"/>
        <v>0</v>
      </c>
      <c r="R946" s="411">
        <f t="shared" si="266"/>
        <v>0</v>
      </c>
      <c r="S946" s="414">
        <f t="shared" si="266"/>
        <v>0</v>
      </c>
      <c r="T946" s="414">
        <f t="shared" si="266"/>
        <v>0</v>
      </c>
      <c r="U946" s="414">
        <f t="shared" si="266"/>
        <v>0</v>
      </c>
      <c r="V946" s="414">
        <f t="shared" si="266"/>
        <v>0</v>
      </c>
      <c r="W946" s="414">
        <f t="shared" si="266"/>
        <v>0</v>
      </c>
      <c r="X946" s="414">
        <f t="shared" si="266"/>
        <v>0</v>
      </c>
      <c r="Y946" s="414">
        <f t="shared" si="266"/>
        <v>0</v>
      </c>
      <c r="Z946" s="414">
        <f t="shared" si="266"/>
        <v>0</v>
      </c>
      <c r="AA946" s="414">
        <f t="shared" si="266"/>
        <v>0</v>
      </c>
      <c r="AB946" s="414">
        <f t="shared" si="266"/>
        <v>0</v>
      </c>
      <c r="AC946" s="400">
        <f t="shared" ref="AC946:AC948" si="267">M946-SUM(N946:AB946)</f>
        <v>0</v>
      </c>
      <c r="AD946" s="854"/>
      <c r="AE946" s="1083"/>
      <c r="AF946" s="856"/>
    </row>
    <row r="947" spans="1:32" ht="15" customHeight="1" outlineLevel="1" x14ac:dyDescent="0.2">
      <c r="A947" s="11">
        <v>267</v>
      </c>
      <c r="B947" s="294"/>
      <c r="C947" s="292"/>
      <c r="D947" s="292"/>
      <c r="E947" s="293"/>
      <c r="F947" s="880" t="str">
        <f>'2. CAD NCCF'!F947:L947</f>
        <v>FI issued covered bonds, high rated</v>
      </c>
      <c r="G947" s="881"/>
      <c r="H947" s="881"/>
      <c r="I947" s="881"/>
      <c r="J947" s="881"/>
      <c r="K947" s="881"/>
      <c r="L947" s="882"/>
      <c r="M947" s="400">
        <f t="shared" si="266"/>
        <v>0</v>
      </c>
      <c r="N947" s="411">
        <f t="shared" si="266"/>
        <v>0</v>
      </c>
      <c r="O947" s="414">
        <f t="shared" si="266"/>
        <v>0</v>
      </c>
      <c r="P947" s="414">
        <f t="shared" si="266"/>
        <v>0</v>
      </c>
      <c r="Q947" s="415">
        <f t="shared" si="266"/>
        <v>0</v>
      </c>
      <c r="R947" s="411">
        <f t="shared" si="266"/>
        <v>0</v>
      </c>
      <c r="S947" s="414">
        <f t="shared" si="266"/>
        <v>0</v>
      </c>
      <c r="T947" s="414">
        <f t="shared" si="266"/>
        <v>0</v>
      </c>
      <c r="U947" s="414">
        <f t="shared" si="266"/>
        <v>0</v>
      </c>
      <c r="V947" s="414">
        <f t="shared" si="266"/>
        <v>0</v>
      </c>
      <c r="W947" s="414">
        <f t="shared" si="266"/>
        <v>0</v>
      </c>
      <c r="X947" s="414">
        <f t="shared" si="266"/>
        <v>0</v>
      </c>
      <c r="Y947" s="414">
        <f t="shared" si="266"/>
        <v>0</v>
      </c>
      <c r="Z947" s="414">
        <f t="shared" si="266"/>
        <v>0</v>
      </c>
      <c r="AA947" s="414">
        <f t="shared" si="266"/>
        <v>0</v>
      </c>
      <c r="AB947" s="414">
        <f t="shared" si="266"/>
        <v>0</v>
      </c>
      <c r="AC947" s="400">
        <f t="shared" si="267"/>
        <v>0</v>
      </c>
      <c r="AD947" s="854"/>
      <c r="AE947" s="1083"/>
      <c r="AF947" s="856"/>
    </row>
    <row r="948" spans="1:32" ht="15" customHeight="1" outlineLevel="1" x14ac:dyDescent="0.2">
      <c r="A948" s="11">
        <v>268</v>
      </c>
      <c r="B948" s="294"/>
      <c r="C948" s="292"/>
      <c r="D948" s="292"/>
      <c r="E948" s="293"/>
      <c r="F948" s="880" t="str">
        <f>'2. CAD NCCF'!F948:L948</f>
        <v>FI issued jumbo covered bonds, high rated</v>
      </c>
      <c r="G948" s="881"/>
      <c r="H948" s="881"/>
      <c r="I948" s="881"/>
      <c r="J948" s="881"/>
      <c r="K948" s="881"/>
      <c r="L948" s="882"/>
      <c r="M948" s="400">
        <f t="shared" si="266"/>
        <v>0</v>
      </c>
      <c r="N948" s="411">
        <f t="shared" si="266"/>
        <v>0</v>
      </c>
      <c r="O948" s="414">
        <f t="shared" si="266"/>
        <v>0</v>
      </c>
      <c r="P948" s="414">
        <f t="shared" si="266"/>
        <v>0</v>
      </c>
      <c r="Q948" s="415">
        <f t="shared" si="266"/>
        <v>0</v>
      </c>
      <c r="R948" s="411">
        <f t="shared" si="266"/>
        <v>0</v>
      </c>
      <c r="S948" s="414">
        <f t="shared" si="266"/>
        <v>0</v>
      </c>
      <c r="T948" s="414">
        <f t="shared" si="266"/>
        <v>0</v>
      </c>
      <c r="U948" s="414">
        <f t="shared" si="266"/>
        <v>0</v>
      </c>
      <c r="V948" s="414">
        <f t="shared" si="266"/>
        <v>0</v>
      </c>
      <c r="W948" s="414">
        <f t="shared" si="266"/>
        <v>0</v>
      </c>
      <c r="X948" s="414">
        <f t="shared" si="266"/>
        <v>0</v>
      </c>
      <c r="Y948" s="414">
        <f t="shared" si="266"/>
        <v>0</v>
      </c>
      <c r="Z948" s="414">
        <f t="shared" si="266"/>
        <v>0</v>
      </c>
      <c r="AA948" s="414">
        <f t="shared" si="266"/>
        <v>0</v>
      </c>
      <c r="AB948" s="414">
        <f t="shared" si="266"/>
        <v>0</v>
      </c>
      <c r="AC948" s="400">
        <f t="shared" si="267"/>
        <v>0</v>
      </c>
      <c r="AD948" s="854"/>
      <c r="AE948" s="1083"/>
      <c r="AF948" s="856"/>
    </row>
    <row r="949" spans="1:32" ht="15" customHeight="1" outlineLevel="1" x14ac:dyDescent="0.2">
      <c r="A949" s="11">
        <v>269</v>
      </c>
      <c r="B949" s="294"/>
      <c r="C949" s="292"/>
      <c r="D949" s="292"/>
      <c r="E949" s="877" t="str">
        <f>'2. CAD NCCF'!E949:L949</f>
        <v>Non-FI issued CBP, medium rated</v>
      </c>
      <c r="F949" s="878"/>
      <c r="G949" s="878"/>
      <c r="H949" s="878"/>
      <c r="I949" s="878"/>
      <c r="J949" s="878"/>
      <c r="K949" s="878"/>
      <c r="L949" s="879"/>
      <c r="M949" s="399">
        <f>SUBTOTAL(9,M950:M951)</f>
        <v>0</v>
      </c>
      <c r="N949" s="402">
        <f t="shared" ref="N949:AC949" si="268">SUBTOTAL(9,N950:N951)</f>
        <v>0</v>
      </c>
      <c r="O949" s="406">
        <f t="shared" si="268"/>
        <v>0</v>
      </c>
      <c r="P949" s="405">
        <f t="shared" si="268"/>
        <v>0</v>
      </c>
      <c r="Q949" s="407">
        <f t="shared" si="268"/>
        <v>0</v>
      </c>
      <c r="R949" s="402">
        <f t="shared" si="268"/>
        <v>0</v>
      </c>
      <c r="S949" s="405">
        <f t="shared" si="268"/>
        <v>0</v>
      </c>
      <c r="T949" s="406">
        <f t="shared" si="268"/>
        <v>0</v>
      </c>
      <c r="U949" s="405">
        <f t="shared" si="268"/>
        <v>0</v>
      </c>
      <c r="V949" s="406">
        <f t="shared" si="268"/>
        <v>0</v>
      </c>
      <c r="W949" s="405">
        <f t="shared" si="268"/>
        <v>0</v>
      </c>
      <c r="X949" s="406">
        <f t="shared" si="268"/>
        <v>0</v>
      </c>
      <c r="Y949" s="405">
        <f t="shared" si="268"/>
        <v>0</v>
      </c>
      <c r="Z949" s="406">
        <f t="shared" si="268"/>
        <v>0</v>
      </c>
      <c r="AA949" s="405">
        <f t="shared" si="268"/>
        <v>0</v>
      </c>
      <c r="AB949" s="416">
        <f t="shared" si="268"/>
        <v>0</v>
      </c>
      <c r="AC949" s="399">
        <f t="shared" si="268"/>
        <v>0</v>
      </c>
      <c r="AD949" s="854"/>
      <c r="AE949" s="1083"/>
      <c r="AF949" s="856"/>
    </row>
    <row r="950" spans="1:32" ht="15" customHeight="1" outlineLevel="1" x14ac:dyDescent="0.2">
      <c r="A950" s="11">
        <v>270</v>
      </c>
      <c r="B950" s="294"/>
      <c r="C950" s="292"/>
      <c r="D950" s="292"/>
      <c r="E950" s="293"/>
      <c r="F950" s="880" t="str">
        <f>'2. CAD NCCF'!F950:L950</f>
        <v>Non-FI issued unsecured bonds and paper, medium rated</v>
      </c>
      <c r="G950" s="881"/>
      <c r="H950" s="881"/>
      <c r="I950" s="881"/>
      <c r="J950" s="881"/>
      <c r="K950" s="881"/>
      <c r="L950" s="882"/>
      <c r="M950" s="400">
        <f t="shared" ref="M950:AB951" si="269">M174</f>
        <v>0</v>
      </c>
      <c r="N950" s="411">
        <f t="shared" si="269"/>
        <v>0</v>
      </c>
      <c r="O950" s="414">
        <f t="shared" si="269"/>
        <v>0</v>
      </c>
      <c r="P950" s="414">
        <f t="shared" si="269"/>
        <v>0</v>
      </c>
      <c r="Q950" s="415">
        <f t="shared" si="269"/>
        <v>0</v>
      </c>
      <c r="R950" s="411">
        <f t="shared" si="269"/>
        <v>0</v>
      </c>
      <c r="S950" s="414">
        <f t="shared" si="269"/>
        <v>0</v>
      </c>
      <c r="T950" s="414">
        <f t="shared" si="269"/>
        <v>0</v>
      </c>
      <c r="U950" s="414">
        <f t="shared" si="269"/>
        <v>0</v>
      </c>
      <c r="V950" s="414">
        <f t="shared" si="269"/>
        <v>0</v>
      </c>
      <c r="W950" s="414">
        <f t="shared" si="269"/>
        <v>0</v>
      </c>
      <c r="X950" s="414">
        <f t="shared" si="269"/>
        <v>0</v>
      </c>
      <c r="Y950" s="414">
        <f t="shared" si="269"/>
        <v>0</v>
      </c>
      <c r="Z950" s="414">
        <f t="shared" si="269"/>
        <v>0</v>
      </c>
      <c r="AA950" s="414">
        <f t="shared" si="269"/>
        <v>0</v>
      </c>
      <c r="AB950" s="414">
        <f t="shared" si="269"/>
        <v>0</v>
      </c>
      <c r="AC950" s="400">
        <f t="shared" ref="AC950:AC951" si="270">M950-SUM(N950:AB950)</f>
        <v>0</v>
      </c>
      <c r="AD950" s="854"/>
      <c r="AE950" s="1083"/>
      <c r="AF950" s="856"/>
    </row>
    <row r="951" spans="1:32" ht="15" customHeight="1" outlineLevel="1" x14ac:dyDescent="0.2">
      <c r="A951" s="11">
        <v>271</v>
      </c>
      <c r="B951" s="294"/>
      <c r="C951" s="292"/>
      <c r="D951" s="292"/>
      <c r="E951" s="293"/>
      <c r="F951" s="880" t="str">
        <f>'2. CAD NCCF'!F951:L951</f>
        <v>Non-FI issued covered bonds, medium rated</v>
      </c>
      <c r="G951" s="881"/>
      <c r="H951" s="881"/>
      <c r="I951" s="881"/>
      <c r="J951" s="881"/>
      <c r="K951" s="881"/>
      <c r="L951" s="882"/>
      <c r="M951" s="400">
        <f t="shared" si="269"/>
        <v>0</v>
      </c>
      <c r="N951" s="411">
        <f t="shared" si="269"/>
        <v>0</v>
      </c>
      <c r="O951" s="414">
        <f t="shared" si="269"/>
        <v>0</v>
      </c>
      <c r="P951" s="414">
        <f t="shared" si="269"/>
        <v>0</v>
      </c>
      <c r="Q951" s="415">
        <f t="shared" si="269"/>
        <v>0</v>
      </c>
      <c r="R951" s="411">
        <f t="shared" si="269"/>
        <v>0</v>
      </c>
      <c r="S951" s="414">
        <f t="shared" si="269"/>
        <v>0</v>
      </c>
      <c r="T951" s="414">
        <f t="shared" si="269"/>
        <v>0</v>
      </c>
      <c r="U951" s="414">
        <f t="shared" si="269"/>
        <v>0</v>
      </c>
      <c r="V951" s="414">
        <f t="shared" si="269"/>
        <v>0</v>
      </c>
      <c r="W951" s="414">
        <f t="shared" si="269"/>
        <v>0</v>
      </c>
      <c r="X951" s="414">
        <f t="shared" si="269"/>
        <v>0</v>
      </c>
      <c r="Y951" s="414">
        <f t="shared" si="269"/>
        <v>0</v>
      </c>
      <c r="Z951" s="414">
        <f t="shared" si="269"/>
        <v>0</v>
      </c>
      <c r="AA951" s="414">
        <f t="shared" si="269"/>
        <v>0</v>
      </c>
      <c r="AB951" s="414">
        <f t="shared" si="269"/>
        <v>0</v>
      </c>
      <c r="AC951" s="400">
        <f t="shared" si="270"/>
        <v>0</v>
      </c>
      <c r="AD951" s="854"/>
      <c r="AE951" s="1083"/>
      <c r="AF951" s="856"/>
    </row>
    <row r="952" spans="1:32" ht="15" customHeight="1" outlineLevel="1" x14ac:dyDescent="0.2">
      <c r="A952" s="11">
        <v>272</v>
      </c>
      <c r="B952" s="294"/>
      <c r="C952" s="292"/>
      <c r="D952" s="292"/>
      <c r="E952" s="877" t="str">
        <f>'2. CAD NCCF'!E952:L952</f>
        <v>FI issued CBP, medium rated</v>
      </c>
      <c r="F952" s="878"/>
      <c r="G952" s="878"/>
      <c r="H952" s="878"/>
      <c r="I952" s="878"/>
      <c r="J952" s="878"/>
      <c r="K952" s="878"/>
      <c r="L952" s="879"/>
      <c r="M952" s="399">
        <f>SUBTOTAL(9,M953:M955)</f>
        <v>0</v>
      </c>
      <c r="N952" s="402">
        <f t="shared" ref="N952:AB952" si="271">SUBTOTAL(9,N953:N955)</f>
        <v>0</v>
      </c>
      <c r="O952" s="406">
        <f t="shared" si="271"/>
        <v>0</v>
      </c>
      <c r="P952" s="405">
        <f t="shared" si="271"/>
        <v>0</v>
      </c>
      <c r="Q952" s="407">
        <f t="shared" si="271"/>
        <v>0</v>
      </c>
      <c r="R952" s="402">
        <f t="shared" si="271"/>
        <v>0</v>
      </c>
      <c r="S952" s="405">
        <f t="shared" si="271"/>
        <v>0</v>
      </c>
      <c r="T952" s="406">
        <f t="shared" si="271"/>
        <v>0</v>
      </c>
      <c r="U952" s="405">
        <f t="shared" si="271"/>
        <v>0</v>
      </c>
      <c r="V952" s="406">
        <f t="shared" si="271"/>
        <v>0</v>
      </c>
      <c r="W952" s="405">
        <f t="shared" si="271"/>
        <v>0</v>
      </c>
      <c r="X952" s="406">
        <f t="shared" si="271"/>
        <v>0</v>
      </c>
      <c r="Y952" s="405">
        <f t="shared" si="271"/>
        <v>0</v>
      </c>
      <c r="Z952" s="406">
        <f t="shared" si="271"/>
        <v>0</v>
      </c>
      <c r="AA952" s="405">
        <f t="shared" si="271"/>
        <v>0</v>
      </c>
      <c r="AB952" s="416">
        <f t="shared" si="271"/>
        <v>0</v>
      </c>
      <c r="AC952" s="399">
        <f>SUBTOTAL(9,AC953:AC955)</f>
        <v>0</v>
      </c>
      <c r="AD952" s="854"/>
      <c r="AE952" s="1083"/>
      <c r="AF952" s="856"/>
    </row>
    <row r="953" spans="1:32" ht="15" customHeight="1" outlineLevel="1" x14ac:dyDescent="0.2">
      <c r="A953" s="11">
        <v>273</v>
      </c>
      <c r="B953" s="294"/>
      <c r="C953" s="292"/>
      <c r="D953" s="292"/>
      <c r="E953" s="293"/>
      <c r="F953" s="880" t="str">
        <f>'2. CAD NCCF'!F953:L953</f>
        <v>FI issued unsecured bonds and paper, medium rated</v>
      </c>
      <c r="G953" s="881"/>
      <c r="H953" s="881"/>
      <c r="I953" s="881"/>
      <c r="J953" s="881"/>
      <c r="K953" s="881"/>
      <c r="L953" s="882"/>
      <c r="M953" s="400">
        <f t="shared" ref="M953:AB955" si="272">M177</f>
        <v>0</v>
      </c>
      <c r="N953" s="411">
        <f t="shared" si="272"/>
        <v>0</v>
      </c>
      <c r="O953" s="414">
        <f t="shared" si="272"/>
        <v>0</v>
      </c>
      <c r="P953" s="414">
        <f t="shared" si="272"/>
        <v>0</v>
      </c>
      <c r="Q953" s="415">
        <f t="shared" si="272"/>
        <v>0</v>
      </c>
      <c r="R953" s="411">
        <f t="shared" si="272"/>
        <v>0</v>
      </c>
      <c r="S953" s="414">
        <f t="shared" si="272"/>
        <v>0</v>
      </c>
      <c r="T953" s="414">
        <f t="shared" si="272"/>
        <v>0</v>
      </c>
      <c r="U953" s="414">
        <f t="shared" si="272"/>
        <v>0</v>
      </c>
      <c r="V953" s="414">
        <f t="shared" si="272"/>
        <v>0</v>
      </c>
      <c r="W953" s="414">
        <f t="shared" si="272"/>
        <v>0</v>
      </c>
      <c r="X953" s="414">
        <f t="shared" si="272"/>
        <v>0</v>
      </c>
      <c r="Y953" s="414">
        <f t="shared" si="272"/>
        <v>0</v>
      </c>
      <c r="Z953" s="414">
        <f t="shared" si="272"/>
        <v>0</v>
      </c>
      <c r="AA953" s="414">
        <f t="shared" si="272"/>
        <v>0</v>
      </c>
      <c r="AB953" s="414">
        <f t="shared" si="272"/>
        <v>0</v>
      </c>
      <c r="AC953" s="400">
        <f t="shared" ref="AC953:AC955" si="273">M953-SUM(N953:AB953)</f>
        <v>0</v>
      </c>
      <c r="AD953" s="854"/>
      <c r="AE953" s="1083"/>
      <c r="AF953" s="856"/>
    </row>
    <row r="954" spans="1:32" ht="15" customHeight="1" outlineLevel="1" x14ac:dyDescent="0.2">
      <c r="A954" s="11">
        <v>274</v>
      </c>
      <c r="B954" s="294"/>
      <c r="C954" s="292"/>
      <c r="D954" s="292"/>
      <c r="E954" s="293"/>
      <c r="F954" s="880" t="str">
        <f>'2. CAD NCCF'!F954:L954</f>
        <v>FI issued covered bonds, medium rated</v>
      </c>
      <c r="G954" s="881"/>
      <c r="H954" s="881"/>
      <c r="I954" s="881"/>
      <c r="J954" s="881"/>
      <c r="K954" s="881"/>
      <c r="L954" s="882"/>
      <c r="M954" s="400">
        <f t="shared" si="272"/>
        <v>0</v>
      </c>
      <c r="N954" s="411">
        <f t="shared" si="272"/>
        <v>0</v>
      </c>
      <c r="O954" s="414">
        <f t="shared" si="272"/>
        <v>0</v>
      </c>
      <c r="P954" s="414">
        <f t="shared" si="272"/>
        <v>0</v>
      </c>
      <c r="Q954" s="415">
        <f t="shared" si="272"/>
        <v>0</v>
      </c>
      <c r="R954" s="411">
        <f t="shared" si="272"/>
        <v>0</v>
      </c>
      <c r="S954" s="414">
        <f t="shared" si="272"/>
        <v>0</v>
      </c>
      <c r="T954" s="414">
        <f t="shared" si="272"/>
        <v>0</v>
      </c>
      <c r="U954" s="414">
        <f t="shared" si="272"/>
        <v>0</v>
      </c>
      <c r="V954" s="414">
        <f t="shared" si="272"/>
        <v>0</v>
      </c>
      <c r="W954" s="414">
        <f t="shared" si="272"/>
        <v>0</v>
      </c>
      <c r="X954" s="414">
        <f t="shared" si="272"/>
        <v>0</v>
      </c>
      <c r="Y954" s="414">
        <f t="shared" si="272"/>
        <v>0</v>
      </c>
      <c r="Z954" s="414">
        <f t="shared" si="272"/>
        <v>0</v>
      </c>
      <c r="AA954" s="414">
        <f t="shared" si="272"/>
        <v>0</v>
      </c>
      <c r="AB954" s="414">
        <f t="shared" si="272"/>
        <v>0</v>
      </c>
      <c r="AC954" s="400">
        <f t="shared" si="273"/>
        <v>0</v>
      </c>
      <c r="AD954" s="854"/>
      <c r="AE954" s="1083"/>
      <c r="AF954" s="856"/>
    </row>
    <row r="955" spans="1:32" ht="15" customHeight="1" outlineLevel="1" x14ac:dyDescent="0.2">
      <c r="A955" s="11">
        <v>275</v>
      </c>
      <c r="B955" s="294"/>
      <c r="C955" s="292"/>
      <c r="D955" s="292"/>
      <c r="E955" s="293"/>
      <c r="F955" s="880" t="str">
        <f>'2. CAD NCCF'!F955:L955</f>
        <v>FI issued jumbo covered bonds, medium rated</v>
      </c>
      <c r="G955" s="881"/>
      <c r="H955" s="881"/>
      <c r="I955" s="881"/>
      <c r="J955" s="881"/>
      <c r="K955" s="881"/>
      <c r="L955" s="882"/>
      <c r="M955" s="400">
        <f t="shared" si="272"/>
        <v>0</v>
      </c>
      <c r="N955" s="411">
        <f t="shared" si="272"/>
        <v>0</v>
      </c>
      <c r="O955" s="414">
        <f t="shared" si="272"/>
        <v>0</v>
      </c>
      <c r="P955" s="414">
        <f t="shared" si="272"/>
        <v>0</v>
      </c>
      <c r="Q955" s="415">
        <f t="shared" si="272"/>
        <v>0</v>
      </c>
      <c r="R955" s="411">
        <f t="shared" si="272"/>
        <v>0</v>
      </c>
      <c r="S955" s="414">
        <f t="shared" si="272"/>
        <v>0</v>
      </c>
      <c r="T955" s="414">
        <f t="shared" si="272"/>
        <v>0</v>
      </c>
      <c r="U955" s="414">
        <f t="shared" si="272"/>
        <v>0</v>
      </c>
      <c r="V955" s="414">
        <f t="shared" si="272"/>
        <v>0</v>
      </c>
      <c r="W955" s="414">
        <f t="shared" si="272"/>
        <v>0</v>
      </c>
      <c r="X955" s="414">
        <f t="shared" si="272"/>
        <v>0</v>
      </c>
      <c r="Y955" s="414">
        <f t="shared" si="272"/>
        <v>0</v>
      </c>
      <c r="Z955" s="414">
        <f t="shared" si="272"/>
        <v>0</v>
      </c>
      <c r="AA955" s="414">
        <f t="shared" si="272"/>
        <v>0</v>
      </c>
      <c r="AB955" s="414">
        <f t="shared" si="272"/>
        <v>0</v>
      </c>
      <c r="AC955" s="400">
        <f t="shared" si="273"/>
        <v>0</v>
      </c>
      <c r="AD955" s="854"/>
      <c r="AE955" s="1083"/>
      <c r="AF955" s="856"/>
    </row>
    <row r="956" spans="1:32" ht="15" customHeight="1" outlineLevel="1" x14ac:dyDescent="0.2">
      <c r="A956" s="11">
        <v>276</v>
      </c>
      <c r="B956" s="294"/>
      <c r="C956" s="292"/>
      <c r="D956" s="292"/>
      <c r="E956" s="877" t="str">
        <f>'2. CAD NCCF'!E956:L956</f>
        <v>Non-FI issued CBP, low or not rated</v>
      </c>
      <c r="F956" s="878"/>
      <c r="G956" s="878"/>
      <c r="H956" s="878"/>
      <c r="I956" s="878"/>
      <c r="J956" s="878"/>
      <c r="K956" s="878"/>
      <c r="L956" s="879"/>
      <c r="M956" s="399">
        <f>SUBTOTAL(9,M957:M958)</f>
        <v>0</v>
      </c>
      <c r="N956" s="402">
        <f t="shared" ref="N956:AC956" si="274">SUBTOTAL(9,N957:N958)</f>
        <v>0</v>
      </c>
      <c r="O956" s="406">
        <f t="shared" si="274"/>
        <v>0</v>
      </c>
      <c r="P956" s="405">
        <f t="shared" si="274"/>
        <v>0</v>
      </c>
      <c r="Q956" s="407">
        <f t="shared" si="274"/>
        <v>0</v>
      </c>
      <c r="R956" s="402">
        <f t="shared" si="274"/>
        <v>0</v>
      </c>
      <c r="S956" s="405">
        <f t="shared" si="274"/>
        <v>0</v>
      </c>
      <c r="T956" s="406">
        <f t="shared" si="274"/>
        <v>0</v>
      </c>
      <c r="U956" s="405">
        <f t="shared" si="274"/>
        <v>0</v>
      </c>
      <c r="V956" s="406">
        <f t="shared" si="274"/>
        <v>0</v>
      </c>
      <c r="W956" s="405">
        <f t="shared" si="274"/>
        <v>0</v>
      </c>
      <c r="X956" s="406">
        <f t="shared" si="274"/>
        <v>0</v>
      </c>
      <c r="Y956" s="405">
        <f t="shared" si="274"/>
        <v>0</v>
      </c>
      <c r="Z956" s="406">
        <f t="shared" si="274"/>
        <v>0</v>
      </c>
      <c r="AA956" s="405">
        <f t="shared" si="274"/>
        <v>0</v>
      </c>
      <c r="AB956" s="416">
        <f t="shared" si="274"/>
        <v>0</v>
      </c>
      <c r="AC956" s="399">
        <f t="shared" si="274"/>
        <v>0</v>
      </c>
      <c r="AD956" s="854"/>
      <c r="AE956" s="1083"/>
      <c r="AF956" s="856"/>
    </row>
    <row r="957" spans="1:32" ht="15" customHeight="1" outlineLevel="1" x14ac:dyDescent="0.2">
      <c r="A957" s="11">
        <v>277</v>
      </c>
      <c r="B957" s="294"/>
      <c r="C957" s="292"/>
      <c r="D957" s="292"/>
      <c r="E957" s="293"/>
      <c r="F957" s="880" t="str">
        <f>'2. CAD NCCF'!F957:L957</f>
        <v>Non-FI issued unsecured bonds and paper, low or not rated</v>
      </c>
      <c r="G957" s="881"/>
      <c r="H957" s="881"/>
      <c r="I957" s="881"/>
      <c r="J957" s="881"/>
      <c r="K957" s="881"/>
      <c r="L957" s="882"/>
      <c r="M957" s="400">
        <f t="shared" ref="M957:AB958" si="275">M181</f>
        <v>0</v>
      </c>
      <c r="N957" s="411">
        <f t="shared" si="275"/>
        <v>0</v>
      </c>
      <c r="O957" s="414">
        <f t="shared" si="275"/>
        <v>0</v>
      </c>
      <c r="P957" s="414">
        <f t="shared" si="275"/>
        <v>0</v>
      </c>
      <c r="Q957" s="415">
        <f t="shared" si="275"/>
        <v>0</v>
      </c>
      <c r="R957" s="411">
        <f t="shared" si="275"/>
        <v>0</v>
      </c>
      <c r="S957" s="414">
        <f t="shared" si="275"/>
        <v>0</v>
      </c>
      <c r="T957" s="414">
        <f t="shared" si="275"/>
        <v>0</v>
      </c>
      <c r="U957" s="414">
        <f t="shared" si="275"/>
        <v>0</v>
      </c>
      <c r="V957" s="414">
        <f t="shared" si="275"/>
        <v>0</v>
      </c>
      <c r="W957" s="414">
        <f t="shared" si="275"/>
        <v>0</v>
      </c>
      <c r="X957" s="414">
        <f t="shared" si="275"/>
        <v>0</v>
      </c>
      <c r="Y957" s="414">
        <f t="shared" si="275"/>
        <v>0</v>
      </c>
      <c r="Z957" s="414">
        <f t="shared" si="275"/>
        <v>0</v>
      </c>
      <c r="AA957" s="414">
        <f t="shared" si="275"/>
        <v>0</v>
      </c>
      <c r="AB957" s="414">
        <f t="shared" si="275"/>
        <v>0</v>
      </c>
      <c r="AC957" s="400">
        <f t="shared" ref="AC957:AC958" si="276">M957-SUM(N957:AB957)</f>
        <v>0</v>
      </c>
      <c r="AD957" s="854"/>
      <c r="AE957" s="1083"/>
      <c r="AF957" s="856"/>
    </row>
    <row r="958" spans="1:32" ht="15" customHeight="1" outlineLevel="1" x14ac:dyDescent="0.2">
      <c r="A958" s="11">
        <v>278</v>
      </c>
      <c r="B958" s="294"/>
      <c r="C958" s="292"/>
      <c r="D958" s="292"/>
      <c r="E958" s="293"/>
      <c r="F958" s="880" t="str">
        <f>'2. CAD NCCF'!F958:L958</f>
        <v>Non-FI issued covered bonds, low or not rated</v>
      </c>
      <c r="G958" s="881"/>
      <c r="H958" s="881"/>
      <c r="I958" s="881"/>
      <c r="J958" s="881"/>
      <c r="K958" s="881"/>
      <c r="L958" s="882"/>
      <c r="M958" s="400">
        <f t="shared" si="275"/>
        <v>0</v>
      </c>
      <c r="N958" s="411">
        <f t="shared" si="275"/>
        <v>0</v>
      </c>
      <c r="O958" s="414">
        <f t="shared" si="275"/>
        <v>0</v>
      </c>
      <c r="P958" s="414">
        <f t="shared" si="275"/>
        <v>0</v>
      </c>
      <c r="Q958" s="415">
        <f t="shared" si="275"/>
        <v>0</v>
      </c>
      <c r="R958" s="411">
        <f t="shared" si="275"/>
        <v>0</v>
      </c>
      <c r="S958" s="414">
        <f t="shared" si="275"/>
        <v>0</v>
      </c>
      <c r="T958" s="414">
        <f t="shared" si="275"/>
        <v>0</v>
      </c>
      <c r="U958" s="414">
        <f t="shared" si="275"/>
        <v>0</v>
      </c>
      <c r="V958" s="414">
        <f t="shared" si="275"/>
        <v>0</v>
      </c>
      <c r="W958" s="414">
        <f t="shared" si="275"/>
        <v>0</v>
      </c>
      <c r="X958" s="414">
        <f t="shared" si="275"/>
        <v>0</v>
      </c>
      <c r="Y958" s="414">
        <f t="shared" si="275"/>
        <v>0</v>
      </c>
      <c r="Z958" s="414">
        <f t="shared" si="275"/>
        <v>0</v>
      </c>
      <c r="AA958" s="414">
        <f t="shared" si="275"/>
        <v>0</v>
      </c>
      <c r="AB958" s="414">
        <f t="shared" si="275"/>
        <v>0</v>
      </c>
      <c r="AC958" s="400">
        <f t="shared" si="276"/>
        <v>0</v>
      </c>
      <c r="AD958" s="854"/>
      <c r="AE958" s="1083"/>
      <c r="AF958" s="856"/>
    </row>
    <row r="959" spans="1:32" ht="15" customHeight="1" outlineLevel="1" x14ac:dyDescent="0.2">
      <c r="A959" s="11">
        <v>279</v>
      </c>
      <c r="B959" s="294"/>
      <c r="C959" s="292"/>
      <c r="D959" s="292"/>
      <c r="E959" s="877" t="str">
        <f>'2. CAD NCCF'!E959:L959</f>
        <v>FI issued CBP, low or not rated</v>
      </c>
      <c r="F959" s="878"/>
      <c r="G959" s="878"/>
      <c r="H959" s="878"/>
      <c r="I959" s="878"/>
      <c r="J959" s="878"/>
      <c r="K959" s="878"/>
      <c r="L959" s="879"/>
      <c r="M959" s="399">
        <f>SUBTOTAL(9,M960:M962)</f>
        <v>0</v>
      </c>
      <c r="N959" s="402">
        <f t="shared" ref="N959:AC959" si="277">SUBTOTAL(9,N960:N962)</f>
        <v>0</v>
      </c>
      <c r="O959" s="406">
        <f t="shared" si="277"/>
        <v>0</v>
      </c>
      <c r="P959" s="405">
        <f t="shared" si="277"/>
        <v>0</v>
      </c>
      <c r="Q959" s="407">
        <f t="shared" si="277"/>
        <v>0</v>
      </c>
      <c r="R959" s="402">
        <f t="shared" si="277"/>
        <v>0</v>
      </c>
      <c r="S959" s="405">
        <f t="shared" si="277"/>
        <v>0</v>
      </c>
      <c r="T959" s="406">
        <f t="shared" si="277"/>
        <v>0</v>
      </c>
      <c r="U959" s="405">
        <f t="shared" si="277"/>
        <v>0</v>
      </c>
      <c r="V959" s="406">
        <f t="shared" si="277"/>
        <v>0</v>
      </c>
      <c r="W959" s="405">
        <f t="shared" si="277"/>
        <v>0</v>
      </c>
      <c r="X959" s="406">
        <f t="shared" si="277"/>
        <v>0</v>
      </c>
      <c r="Y959" s="405">
        <f t="shared" si="277"/>
        <v>0</v>
      </c>
      <c r="Z959" s="406">
        <f t="shared" si="277"/>
        <v>0</v>
      </c>
      <c r="AA959" s="405">
        <f t="shared" si="277"/>
        <v>0</v>
      </c>
      <c r="AB959" s="416">
        <f t="shared" si="277"/>
        <v>0</v>
      </c>
      <c r="AC959" s="399">
        <f t="shared" si="277"/>
        <v>0</v>
      </c>
      <c r="AD959" s="854"/>
      <c r="AE959" s="1083"/>
      <c r="AF959" s="856"/>
    </row>
    <row r="960" spans="1:32" ht="15" customHeight="1" outlineLevel="1" x14ac:dyDescent="0.2">
      <c r="A960" s="11">
        <v>280</v>
      </c>
      <c r="B960" s="294"/>
      <c r="C960" s="292"/>
      <c r="D960" s="292"/>
      <c r="E960" s="293"/>
      <c r="F960" s="880" t="str">
        <f>'2. CAD NCCF'!F960:L960</f>
        <v>FI issued unsecured bonds and paper, low or not rated</v>
      </c>
      <c r="G960" s="881"/>
      <c r="H960" s="881"/>
      <c r="I960" s="881"/>
      <c r="J960" s="881"/>
      <c r="K960" s="881"/>
      <c r="L960" s="882"/>
      <c r="M960" s="400">
        <f t="shared" ref="M960:AB962" si="278">M184</f>
        <v>0</v>
      </c>
      <c r="N960" s="411">
        <f t="shared" si="278"/>
        <v>0</v>
      </c>
      <c r="O960" s="414">
        <f t="shared" si="278"/>
        <v>0</v>
      </c>
      <c r="P960" s="414">
        <f t="shared" si="278"/>
        <v>0</v>
      </c>
      <c r="Q960" s="415">
        <f t="shared" si="278"/>
        <v>0</v>
      </c>
      <c r="R960" s="411">
        <f t="shared" si="278"/>
        <v>0</v>
      </c>
      <c r="S960" s="414">
        <f t="shared" si="278"/>
        <v>0</v>
      </c>
      <c r="T960" s="414">
        <f t="shared" si="278"/>
        <v>0</v>
      </c>
      <c r="U960" s="414">
        <f t="shared" si="278"/>
        <v>0</v>
      </c>
      <c r="V960" s="414">
        <f t="shared" si="278"/>
        <v>0</v>
      </c>
      <c r="W960" s="414">
        <f t="shared" si="278"/>
        <v>0</v>
      </c>
      <c r="X960" s="414">
        <f t="shared" si="278"/>
        <v>0</v>
      </c>
      <c r="Y960" s="414">
        <f t="shared" si="278"/>
        <v>0</v>
      </c>
      <c r="Z960" s="414">
        <f t="shared" si="278"/>
        <v>0</v>
      </c>
      <c r="AA960" s="414">
        <f t="shared" si="278"/>
        <v>0</v>
      </c>
      <c r="AB960" s="414">
        <f t="shared" si="278"/>
        <v>0</v>
      </c>
      <c r="AC960" s="400">
        <f t="shared" ref="AC960:AC962" si="279">M960-SUM(N960:AB960)</f>
        <v>0</v>
      </c>
      <c r="AD960" s="854"/>
      <c r="AE960" s="1083"/>
      <c r="AF960" s="856"/>
    </row>
    <row r="961" spans="1:32" ht="15" customHeight="1" outlineLevel="1" x14ac:dyDescent="0.2">
      <c r="A961" s="11">
        <v>281</v>
      </c>
      <c r="B961" s="294"/>
      <c r="C961" s="289"/>
      <c r="D961" s="289"/>
      <c r="E961" s="289"/>
      <c r="F961" s="880" t="str">
        <f>'2. CAD NCCF'!F961:L961</f>
        <v>FI issued covered bonds, low or not rated</v>
      </c>
      <c r="G961" s="881"/>
      <c r="H961" s="881"/>
      <c r="I961" s="881"/>
      <c r="J961" s="881"/>
      <c r="K961" s="881"/>
      <c r="L961" s="882"/>
      <c r="M961" s="400">
        <f t="shared" si="278"/>
        <v>0</v>
      </c>
      <c r="N961" s="411">
        <f t="shared" si="278"/>
        <v>0</v>
      </c>
      <c r="O961" s="414">
        <f t="shared" si="278"/>
        <v>0</v>
      </c>
      <c r="P961" s="414">
        <f t="shared" si="278"/>
        <v>0</v>
      </c>
      <c r="Q961" s="415">
        <f t="shared" si="278"/>
        <v>0</v>
      </c>
      <c r="R961" s="411">
        <f t="shared" si="278"/>
        <v>0</v>
      </c>
      <c r="S961" s="414">
        <f t="shared" si="278"/>
        <v>0</v>
      </c>
      <c r="T961" s="414">
        <f t="shared" si="278"/>
        <v>0</v>
      </c>
      <c r="U961" s="414">
        <f t="shared" si="278"/>
        <v>0</v>
      </c>
      <c r="V961" s="414">
        <f t="shared" si="278"/>
        <v>0</v>
      </c>
      <c r="W961" s="414">
        <f t="shared" si="278"/>
        <v>0</v>
      </c>
      <c r="X961" s="414">
        <f t="shared" si="278"/>
        <v>0</v>
      </c>
      <c r="Y961" s="414">
        <f t="shared" si="278"/>
        <v>0</v>
      </c>
      <c r="Z961" s="414">
        <f t="shared" si="278"/>
        <v>0</v>
      </c>
      <c r="AA961" s="414">
        <f t="shared" si="278"/>
        <v>0</v>
      </c>
      <c r="AB961" s="414">
        <f t="shared" si="278"/>
        <v>0</v>
      </c>
      <c r="AC961" s="400">
        <f t="shared" si="279"/>
        <v>0</v>
      </c>
      <c r="AD961" s="854"/>
      <c r="AE961" s="1083"/>
      <c r="AF961" s="856"/>
    </row>
    <row r="962" spans="1:32" ht="15" customHeight="1" outlineLevel="1" x14ac:dyDescent="0.2">
      <c r="A962" s="11">
        <v>282</v>
      </c>
      <c r="B962" s="294"/>
      <c r="C962" s="289"/>
      <c r="D962" s="289"/>
      <c r="E962" s="289"/>
      <c r="F962" s="880" t="str">
        <f>'2. CAD NCCF'!F962:L962</f>
        <v>FI issued jumbo covered bonds, low or not rated</v>
      </c>
      <c r="G962" s="881"/>
      <c r="H962" s="881"/>
      <c r="I962" s="881"/>
      <c r="J962" s="881"/>
      <c r="K962" s="881"/>
      <c r="L962" s="882"/>
      <c r="M962" s="400">
        <f t="shared" si="278"/>
        <v>0</v>
      </c>
      <c r="N962" s="411">
        <f t="shared" si="278"/>
        <v>0</v>
      </c>
      <c r="O962" s="414">
        <f t="shared" si="278"/>
        <v>0</v>
      </c>
      <c r="P962" s="414">
        <f t="shared" si="278"/>
        <v>0</v>
      </c>
      <c r="Q962" s="415">
        <f t="shared" si="278"/>
        <v>0</v>
      </c>
      <c r="R962" s="411">
        <f t="shared" si="278"/>
        <v>0</v>
      </c>
      <c r="S962" s="414">
        <f t="shared" si="278"/>
        <v>0</v>
      </c>
      <c r="T962" s="414">
        <f t="shared" si="278"/>
        <v>0</v>
      </c>
      <c r="U962" s="414">
        <f t="shared" si="278"/>
        <v>0</v>
      </c>
      <c r="V962" s="414">
        <f t="shared" si="278"/>
        <v>0</v>
      </c>
      <c r="W962" s="414">
        <f t="shared" si="278"/>
        <v>0</v>
      </c>
      <c r="X962" s="414">
        <f t="shared" si="278"/>
        <v>0</v>
      </c>
      <c r="Y962" s="414">
        <f t="shared" si="278"/>
        <v>0</v>
      </c>
      <c r="Z962" s="414">
        <f t="shared" si="278"/>
        <v>0</v>
      </c>
      <c r="AA962" s="414">
        <f t="shared" si="278"/>
        <v>0</v>
      </c>
      <c r="AB962" s="414">
        <f t="shared" si="278"/>
        <v>0</v>
      </c>
      <c r="AC962" s="400">
        <f t="shared" si="279"/>
        <v>0</v>
      </c>
      <c r="AD962" s="857"/>
      <c r="AE962" s="858"/>
      <c r="AF962" s="859"/>
    </row>
    <row r="963" spans="1:32" outlineLevel="1" x14ac:dyDescent="0.2">
      <c r="A963" s="11">
        <v>283</v>
      </c>
      <c r="B963" s="294"/>
      <c r="C963" s="289"/>
      <c r="D963" s="868" t="str">
        <f>'2. CAD NCCF'!D963:AF963</f>
        <v>Asset backed securities (ABS) and Asset backed commercial paper (ABCP)</v>
      </c>
      <c r="E963" s="869"/>
      <c r="F963" s="869"/>
      <c r="G963" s="869"/>
      <c r="H963" s="869"/>
      <c r="I963" s="869"/>
      <c r="J963" s="869"/>
      <c r="K963" s="869"/>
      <c r="L963" s="869"/>
      <c r="M963" s="869"/>
      <c r="N963" s="869"/>
      <c r="O963" s="869"/>
      <c r="P963" s="869"/>
      <c r="Q963" s="869"/>
      <c r="R963" s="869"/>
      <c r="S963" s="869"/>
      <c r="T963" s="869"/>
      <c r="U963" s="869"/>
      <c r="V963" s="869"/>
      <c r="W963" s="869"/>
      <c r="X963" s="869"/>
      <c r="Y963" s="869"/>
      <c r="Z963" s="869"/>
      <c r="AA963" s="869"/>
      <c r="AB963" s="869"/>
      <c r="AC963" s="869"/>
      <c r="AD963" s="869"/>
      <c r="AE963" s="869"/>
      <c r="AF963" s="870"/>
    </row>
    <row r="964" spans="1:32" outlineLevel="1" x14ac:dyDescent="0.2">
      <c r="A964" s="11">
        <v>284</v>
      </c>
      <c r="B964" s="294"/>
      <c r="C964" s="289"/>
      <c r="D964" s="289"/>
      <c r="E964" s="933" t="str">
        <f>'2. CAD NCCF'!E964:L964</f>
        <v>Non-FI issued ABS and ABCP, high rated</v>
      </c>
      <c r="F964" s="934"/>
      <c r="G964" s="934"/>
      <c r="H964" s="934"/>
      <c r="I964" s="934"/>
      <c r="J964" s="934"/>
      <c r="K964" s="934"/>
      <c r="L964" s="935"/>
      <c r="M964" s="399">
        <f>SUBTOTAL(9,M965:M966)</f>
        <v>0</v>
      </c>
      <c r="N964" s="402">
        <f t="shared" ref="N964:AC964" si="280">SUBTOTAL(9,N965:N966)</f>
        <v>0</v>
      </c>
      <c r="O964" s="406">
        <f t="shared" si="280"/>
        <v>0</v>
      </c>
      <c r="P964" s="405">
        <f t="shared" si="280"/>
        <v>0</v>
      </c>
      <c r="Q964" s="407">
        <f t="shared" si="280"/>
        <v>0</v>
      </c>
      <c r="R964" s="402">
        <f t="shared" si="280"/>
        <v>0</v>
      </c>
      <c r="S964" s="405">
        <f t="shared" si="280"/>
        <v>0</v>
      </c>
      <c r="T964" s="406">
        <f t="shared" si="280"/>
        <v>0</v>
      </c>
      <c r="U964" s="405">
        <f t="shared" si="280"/>
        <v>0</v>
      </c>
      <c r="V964" s="406">
        <f t="shared" si="280"/>
        <v>0</v>
      </c>
      <c r="W964" s="405">
        <f t="shared" si="280"/>
        <v>0</v>
      </c>
      <c r="X964" s="406">
        <f t="shared" si="280"/>
        <v>0</v>
      </c>
      <c r="Y964" s="405">
        <f t="shared" si="280"/>
        <v>0</v>
      </c>
      <c r="Z964" s="406">
        <f t="shared" si="280"/>
        <v>0</v>
      </c>
      <c r="AA964" s="405">
        <f t="shared" si="280"/>
        <v>0</v>
      </c>
      <c r="AB964" s="416">
        <f t="shared" si="280"/>
        <v>0</v>
      </c>
      <c r="AC964" s="399">
        <f t="shared" si="280"/>
        <v>0</v>
      </c>
      <c r="AD964" s="1433"/>
      <c r="AE964" s="852"/>
      <c r="AF964" s="853"/>
    </row>
    <row r="965" spans="1:32" outlineLevel="1" x14ac:dyDescent="0.2">
      <c r="A965" s="11">
        <v>285</v>
      </c>
      <c r="B965" s="294"/>
      <c r="C965" s="289"/>
      <c r="D965" s="289"/>
      <c r="E965" s="289"/>
      <c r="F965" s="880" t="str">
        <f>'2. CAD NCCF'!F965:L965</f>
        <v>Non-FI issued ABS, high rated</v>
      </c>
      <c r="G965" s="881"/>
      <c r="H965" s="881"/>
      <c r="I965" s="881"/>
      <c r="J965" s="881"/>
      <c r="K965" s="881"/>
      <c r="L965" s="882"/>
      <c r="M965" s="400">
        <f t="shared" ref="M965:AB966" si="281">M189</f>
        <v>0</v>
      </c>
      <c r="N965" s="411">
        <f t="shared" si="281"/>
        <v>0</v>
      </c>
      <c r="O965" s="414">
        <f t="shared" si="281"/>
        <v>0</v>
      </c>
      <c r="P965" s="414">
        <f t="shared" si="281"/>
        <v>0</v>
      </c>
      <c r="Q965" s="415">
        <f t="shared" si="281"/>
        <v>0</v>
      </c>
      <c r="R965" s="411">
        <f t="shared" si="281"/>
        <v>0</v>
      </c>
      <c r="S965" s="414">
        <f t="shared" si="281"/>
        <v>0</v>
      </c>
      <c r="T965" s="414">
        <f t="shared" si="281"/>
        <v>0</v>
      </c>
      <c r="U965" s="414">
        <f t="shared" si="281"/>
        <v>0</v>
      </c>
      <c r="V965" s="414">
        <f t="shared" si="281"/>
        <v>0</v>
      </c>
      <c r="W965" s="414">
        <f t="shared" si="281"/>
        <v>0</v>
      </c>
      <c r="X965" s="414">
        <f t="shared" si="281"/>
        <v>0</v>
      </c>
      <c r="Y965" s="414">
        <f t="shared" si="281"/>
        <v>0</v>
      </c>
      <c r="Z965" s="414">
        <f t="shared" si="281"/>
        <v>0</v>
      </c>
      <c r="AA965" s="414">
        <f t="shared" si="281"/>
        <v>0</v>
      </c>
      <c r="AB965" s="414">
        <f t="shared" si="281"/>
        <v>0</v>
      </c>
      <c r="AC965" s="400">
        <f t="shared" ref="AC965:AC966" si="282">M965-SUM(N965:AB965)</f>
        <v>0</v>
      </c>
      <c r="AD965" s="854"/>
      <c r="AE965" s="1083"/>
      <c r="AF965" s="856"/>
    </row>
    <row r="966" spans="1:32" ht="15" customHeight="1" outlineLevel="1" x14ac:dyDescent="0.2">
      <c r="A966" s="11">
        <v>286</v>
      </c>
      <c r="B966" s="294"/>
      <c r="C966" s="289"/>
      <c r="D966" s="289"/>
      <c r="E966" s="289"/>
      <c r="F966" s="880" t="str">
        <f>'2. CAD NCCF'!F966:L966</f>
        <v>Non-FI issued ABCP, high rated</v>
      </c>
      <c r="G966" s="881"/>
      <c r="H966" s="881"/>
      <c r="I966" s="881"/>
      <c r="J966" s="881"/>
      <c r="K966" s="881"/>
      <c r="L966" s="882"/>
      <c r="M966" s="400">
        <f t="shared" si="281"/>
        <v>0</v>
      </c>
      <c r="N966" s="411">
        <f t="shared" si="281"/>
        <v>0</v>
      </c>
      <c r="O966" s="414">
        <f t="shared" si="281"/>
        <v>0</v>
      </c>
      <c r="P966" s="414">
        <f t="shared" si="281"/>
        <v>0</v>
      </c>
      <c r="Q966" s="415">
        <f t="shared" si="281"/>
        <v>0</v>
      </c>
      <c r="R966" s="411">
        <f t="shared" si="281"/>
        <v>0</v>
      </c>
      <c r="S966" s="414">
        <f t="shared" si="281"/>
        <v>0</v>
      </c>
      <c r="T966" s="414">
        <f t="shared" si="281"/>
        <v>0</v>
      </c>
      <c r="U966" s="414">
        <f t="shared" si="281"/>
        <v>0</v>
      </c>
      <c r="V966" s="414">
        <f t="shared" si="281"/>
        <v>0</v>
      </c>
      <c r="W966" s="414">
        <f t="shared" si="281"/>
        <v>0</v>
      </c>
      <c r="X966" s="414">
        <f t="shared" si="281"/>
        <v>0</v>
      </c>
      <c r="Y966" s="414">
        <f t="shared" si="281"/>
        <v>0</v>
      </c>
      <c r="Z966" s="414">
        <f t="shared" si="281"/>
        <v>0</v>
      </c>
      <c r="AA966" s="414">
        <f t="shared" si="281"/>
        <v>0</v>
      </c>
      <c r="AB966" s="414">
        <f t="shared" si="281"/>
        <v>0</v>
      </c>
      <c r="AC966" s="400">
        <f t="shared" si="282"/>
        <v>0</v>
      </c>
      <c r="AD966" s="854"/>
      <c r="AE966" s="1083"/>
      <c r="AF966" s="856"/>
    </row>
    <row r="967" spans="1:32" outlineLevel="1" x14ac:dyDescent="0.2">
      <c r="A967" s="11">
        <v>287</v>
      </c>
      <c r="B967" s="294"/>
      <c r="C967" s="289"/>
      <c r="D967" s="289"/>
      <c r="E967" s="877" t="str">
        <f>'2. CAD NCCF'!E967:L967</f>
        <v>FI issued ABS and ABCP, high rated</v>
      </c>
      <c r="F967" s="878"/>
      <c r="G967" s="878"/>
      <c r="H967" s="878"/>
      <c r="I967" s="878"/>
      <c r="J967" s="878"/>
      <c r="K967" s="878"/>
      <c r="L967" s="879"/>
      <c r="M967" s="399">
        <f>SUBTOTAL(9,M968:M969)</f>
        <v>0</v>
      </c>
      <c r="N967" s="402">
        <f t="shared" ref="N967:AC967" si="283">SUBTOTAL(9,N968:N969)</f>
        <v>0</v>
      </c>
      <c r="O967" s="406">
        <f t="shared" si="283"/>
        <v>0</v>
      </c>
      <c r="P967" s="405">
        <f t="shared" si="283"/>
        <v>0</v>
      </c>
      <c r="Q967" s="407">
        <f t="shared" si="283"/>
        <v>0</v>
      </c>
      <c r="R967" s="402">
        <f t="shared" si="283"/>
        <v>0</v>
      </c>
      <c r="S967" s="405">
        <f t="shared" si="283"/>
        <v>0</v>
      </c>
      <c r="T967" s="406">
        <f t="shared" si="283"/>
        <v>0</v>
      </c>
      <c r="U967" s="405">
        <f t="shared" si="283"/>
        <v>0</v>
      </c>
      <c r="V967" s="406">
        <f t="shared" si="283"/>
        <v>0</v>
      </c>
      <c r="W967" s="405">
        <f t="shared" si="283"/>
        <v>0</v>
      </c>
      <c r="X967" s="406">
        <f t="shared" si="283"/>
        <v>0</v>
      </c>
      <c r="Y967" s="405">
        <f t="shared" si="283"/>
        <v>0</v>
      </c>
      <c r="Z967" s="406">
        <f t="shared" si="283"/>
        <v>0</v>
      </c>
      <c r="AA967" s="405">
        <f t="shared" si="283"/>
        <v>0</v>
      </c>
      <c r="AB967" s="416">
        <f t="shared" si="283"/>
        <v>0</v>
      </c>
      <c r="AC967" s="399">
        <f t="shared" si="283"/>
        <v>0</v>
      </c>
      <c r="AD967" s="854"/>
      <c r="AE967" s="1083"/>
      <c r="AF967" s="856"/>
    </row>
    <row r="968" spans="1:32" ht="15" customHeight="1" outlineLevel="1" x14ac:dyDescent="0.2">
      <c r="A968" s="11">
        <v>288</v>
      </c>
      <c r="B968" s="294"/>
      <c r="C968" s="289"/>
      <c r="D968" s="289"/>
      <c r="E968" s="289"/>
      <c r="F968" s="880" t="str">
        <f>'2. CAD NCCF'!F968:L968</f>
        <v>FI issued ABS, high rated</v>
      </c>
      <c r="G968" s="881"/>
      <c r="H968" s="881"/>
      <c r="I968" s="881"/>
      <c r="J968" s="881"/>
      <c r="K968" s="881"/>
      <c r="L968" s="882"/>
      <c r="M968" s="400">
        <f t="shared" ref="M968:AB969" si="284">M192</f>
        <v>0</v>
      </c>
      <c r="N968" s="411">
        <f t="shared" si="284"/>
        <v>0</v>
      </c>
      <c r="O968" s="414">
        <f t="shared" si="284"/>
        <v>0</v>
      </c>
      <c r="P968" s="414">
        <f t="shared" si="284"/>
        <v>0</v>
      </c>
      <c r="Q968" s="415">
        <f t="shared" si="284"/>
        <v>0</v>
      </c>
      <c r="R968" s="411">
        <f t="shared" si="284"/>
        <v>0</v>
      </c>
      <c r="S968" s="414">
        <f t="shared" si="284"/>
        <v>0</v>
      </c>
      <c r="T968" s="414">
        <f t="shared" si="284"/>
        <v>0</v>
      </c>
      <c r="U968" s="414">
        <f t="shared" si="284"/>
        <v>0</v>
      </c>
      <c r="V968" s="414">
        <f t="shared" si="284"/>
        <v>0</v>
      </c>
      <c r="W968" s="414">
        <f t="shared" si="284"/>
        <v>0</v>
      </c>
      <c r="X968" s="414">
        <f t="shared" si="284"/>
        <v>0</v>
      </c>
      <c r="Y968" s="414">
        <f t="shared" si="284"/>
        <v>0</v>
      </c>
      <c r="Z968" s="414">
        <f t="shared" si="284"/>
        <v>0</v>
      </c>
      <c r="AA968" s="414">
        <f t="shared" si="284"/>
        <v>0</v>
      </c>
      <c r="AB968" s="414">
        <f t="shared" si="284"/>
        <v>0</v>
      </c>
      <c r="AC968" s="400">
        <f t="shared" ref="AC968:AC969" si="285">M968-SUM(N968:AB968)</f>
        <v>0</v>
      </c>
      <c r="AD968" s="854"/>
      <c r="AE968" s="1083"/>
      <c r="AF968" s="856"/>
    </row>
    <row r="969" spans="1:32" ht="15" customHeight="1" outlineLevel="1" x14ac:dyDescent="0.2">
      <c r="A969" s="11">
        <v>289</v>
      </c>
      <c r="B969" s="294"/>
      <c r="C969" s="289"/>
      <c r="D969" s="289"/>
      <c r="E969" s="289"/>
      <c r="F969" s="880" t="str">
        <f>'2. CAD NCCF'!F969:L969</f>
        <v>FI issued ABCP, high rated</v>
      </c>
      <c r="G969" s="881"/>
      <c r="H969" s="881"/>
      <c r="I969" s="881"/>
      <c r="J969" s="881"/>
      <c r="K969" s="881"/>
      <c r="L969" s="882"/>
      <c r="M969" s="400">
        <f t="shared" si="284"/>
        <v>0</v>
      </c>
      <c r="N969" s="411">
        <f t="shared" si="284"/>
        <v>0</v>
      </c>
      <c r="O969" s="414">
        <f t="shared" si="284"/>
        <v>0</v>
      </c>
      <c r="P969" s="414">
        <f t="shared" si="284"/>
        <v>0</v>
      </c>
      <c r="Q969" s="415">
        <f t="shared" si="284"/>
        <v>0</v>
      </c>
      <c r="R969" s="411">
        <f t="shared" si="284"/>
        <v>0</v>
      </c>
      <c r="S969" s="414">
        <f t="shared" si="284"/>
        <v>0</v>
      </c>
      <c r="T969" s="414">
        <f t="shared" si="284"/>
        <v>0</v>
      </c>
      <c r="U969" s="414">
        <f t="shared" si="284"/>
        <v>0</v>
      </c>
      <c r="V969" s="414">
        <f t="shared" si="284"/>
        <v>0</v>
      </c>
      <c r="W969" s="414">
        <f t="shared" si="284"/>
        <v>0</v>
      </c>
      <c r="X969" s="414">
        <f t="shared" si="284"/>
        <v>0</v>
      </c>
      <c r="Y969" s="414">
        <f t="shared" si="284"/>
        <v>0</v>
      </c>
      <c r="Z969" s="414">
        <f t="shared" si="284"/>
        <v>0</v>
      </c>
      <c r="AA969" s="414">
        <f t="shared" si="284"/>
        <v>0</v>
      </c>
      <c r="AB969" s="414">
        <f t="shared" si="284"/>
        <v>0</v>
      </c>
      <c r="AC969" s="400">
        <f t="shared" si="285"/>
        <v>0</v>
      </c>
      <c r="AD969" s="854"/>
      <c r="AE969" s="1083"/>
      <c r="AF969" s="856"/>
    </row>
    <row r="970" spans="1:32" outlineLevel="1" x14ac:dyDescent="0.2">
      <c r="A970" s="11">
        <v>290</v>
      </c>
      <c r="B970" s="294"/>
      <c r="C970" s="289"/>
      <c r="D970" s="289"/>
      <c r="E970" s="877" t="str">
        <f>'2. CAD NCCF'!E970:L970</f>
        <v>Non-FI issued ABS and ABCP, medium rated</v>
      </c>
      <c r="F970" s="878"/>
      <c r="G970" s="878"/>
      <c r="H970" s="878"/>
      <c r="I970" s="878"/>
      <c r="J970" s="878"/>
      <c r="K970" s="878"/>
      <c r="L970" s="879"/>
      <c r="M970" s="399">
        <f>SUBTOTAL(9,M971:M972)</f>
        <v>0</v>
      </c>
      <c r="N970" s="402">
        <f t="shared" ref="N970:AC970" si="286">SUBTOTAL(9,N971:N972)</f>
        <v>0</v>
      </c>
      <c r="O970" s="406">
        <f t="shared" si="286"/>
        <v>0</v>
      </c>
      <c r="P970" s="405">
        <f t="shared" si="286"/>
        <v>0</v>
      </c>
      <c r="Q970" s="407">
        <f t="shared" si="286"/>
        <v>0</v>
      </c>
      <c r="R970" s="402">
        <f t="shared" si="286"/>
        <v>0</v>
      </c>
      <c r="S970" s="405">
        <f t="shared" si="286"/>
        <v>0</v>
      </c>
      <c r="T970" s="406">
        <f t="shared" si="286"/>
        <v>0</v>
      </c>
      <c r="U970" s="405">
        <f t="shared" si="286"/>
        <v>0</v>
      </c>
      <c r="V970" s="406">
        <f t="shared" si="286"/>
        <v>0</v>
      </c>
      <c r="W970" s="405">
        <f t="shared" si="286"/>
        <v>0</v>
      </c>
      <c r="X970" s="406">
        <f t="shared" si="286"/>
        <v>0</v>
      </c>
      <c r="Y970" s="405">
        <f t="shared" si="286"/>
        <v>0</v>
      </c>
      <c r="Z970" s="406">
        <f t="shared" si="286"/>
        <v>0</v>
      </c>
      <c r="AA970" s="405">
        <f t="shared" si="286"/>
        <v>0</v>
      </c>
      <c r="AB970" s="416">
        <f t="shared" si="286"/>
        <v>0</v>
      </c>
      <c r="AC970" s="399">
        <f t="shared" si="286"/>
        <v>0</v>
      </c>
      <c r="AD970" s="854"/>
      <c r="AE970" s="1083"/>
      <c r="AF970" s="856"/>
    </row>
    <row r="971" spans="1:32" ht="15" customHeight="1" outlineLevel="1" x14ac:dyDescent="0.2">
      <c r="A971" s="11">
        <v>291</v>
      </c>
      <c r="B971" s="294"/>
      <c r="C971" s="289"/>
      <c r="D971" s="289"/>
      <c r="E971" s="289"/>
      <c r="F971" s="880" t="str">
        <f>'2. CAD NCCF'!F971:L971</f>
        <v>Non-FI issued ABS, medium rated</v>
      </c>
      <c r="G971" s="881"/>
      <c r="H971" s="881"/>
      <c r="I971" s="881"/>
      <c r="J971" s="881"/>
      <c r="K971" s="881"/>
      <c r="L971" s="882"/>
      <c r="M971" s="400">
        <f t="shared" ref="M971:AB972" si="287">M195</f>
        <v>0</v>
      </c>
      <c r="N971" s="411">
        <f t="shared" si="287"/>
        <v>0</v>
      </c>
      <c r="O971" s="414">
        <f t="shared" si="287"/>
        <v>0</v>
      </c>
      <c r="P971" s="414">
        <f t="shared" si="287"/>
        <v>0</v>
      </c>
      <c r="Q971" s="415">
        <f t="shared" si="287"/>
        <v>0</v>
      </c>
      <c r="R971" s="411">
        <f t="shared" si="287"/>
        <v>0</v>
      </c>
      <c r="S971" s="414">
        <f t="shared" si="287"/>
        <v>0</v>
      </c>
      <c r="T971" s="414">
        <f t="shared" si="287"/>
        <v>0</v>
      </c>
      <c r="U971" s="414">
        <f t="shared" si="287"/>
        <v>0</v>
      </c>
      <c r="V971" s="414">
        <f t="shared" si="287"/>
        <v>0</v>
      </c>
      <c r="W971" s="414">
        <f t="shared" si="287"/>
        <v>0</v>
      </c>
      <c r="X971" s="414">
        <f t="shared" si="287"/>
        <v>0</v>
      </c>
      <c r="Y971" s="414">
        <f t="shared" si="287"/>
        <v>0</v>
      </c>
      <c r="Z971" s="414">
        <f t="shared" si="287"/>
        <v>0</v>
      </c>
      <c r="AA971" s="414">
        <f t="shared" si="287"/>
        <v>0</v>
      </c>
      <c r="AB971" s="414">
        <f t="shared" si="287"/>
        <v>0</v>
      </c>
      <c r="AC971" s="400">
        <f t="shared" ref="AC971:AC972" si="288">M971-SUM(N971:AB971)</f>
        <v>0</v>
      </c>
      <c r="AD971" s="854"/>
      <c r="AE971" s="1083"/>
      <c r="AF971" s="856"/>
    </row>
    <row r="972" spans="1:32" ht="15" customHeight="1" outlineLevel="1" x14ac:dyDescent="0.2">
      <c r="A972" s="11">
        <v>292</v>
      </c>
      <c r="B972" s="294"/>
      <c r="C972" s="289"/>
      <c r="D972" s="289"/>
      <c r="E972" s="289"/>
      <c r="F972" s="880" t="str">
        <f>'2. CAD NCCF'!F972:L972</f>
        <v>Non-FI issued ABCP, medium rated</v>
      </c>
      <c r="G972" s="881"/>
      <c r="H972" s="881"/>
      <c r="I972" s="881"/>
      <c r="J972" s="881"/>
      <c r="K972" s="881"/>
      <c r="L972" s="882"/>
      <c r="M972" s="400">
        <f t="shared" si="287"/>
        <v>0</v>
      </c>
      <c r="N972" s="411">
        <f t="shared" si="287"/>
        <v>0</v>
      </c>
      <c r="O972" s="414">
        <f t="shared" si="287"/>
        <v>0</v>
      </c>
      <c r="P972" s="414">
        <f t="shared" si="287"/>
        <v>0</v>
      </c>
      <c r="Q972" s="415">
        <f t="shared" si="287"/>
        <v>0</v>
      </c>
      <c r="R972" s="411">
        <f t="shared" si="287"/>
        <v>0</v>
      </c>
      <c r="S972" s="414">
        <f t="shared" si="287"/>
        <v>0</v>
      </c>
      <c r="T972" s="414">
        <f t="shared" si="287"/>
        <v>0</v>
      </c>
      <c r="U972" s="414">
        <f t="shared" si="287"/>
        <v>0</v>
      </c>
      <c r="V972" s="414">
        <f t="shared" si="287"/>
        <v>0</v>
      </c>
      <c r="W972" s="414">
        <f t="shared" si="287"/>
        <v>0</v>
      </c>
      <c r="X972" s="414">
        <f t="shared" si="287"/>
        <v>0</v>
      </c>
      <c r="Y972" s="414">
        <f t="shared" si="287"/>
        <v>0</v>
      </c>
      <c r="Z972" s="414">
        <f t="shared" si="287"/>
        <v>0</v>
      </c>
      <c r="AA972" s="414">
        <f t="shared" si="287"/>
        <v>0</v>
      </c>
      <c r="AB972" s="414">
        <f t="shared" si="287"/>
        <v>0</v>
      </c>
      <c r="AC972" s="400">
        <f t="shared" si="288"/>
        <v>0</v>
      </c>
      <c r="AD972" s="854"/>
      <c r="AE972" s="1083"/>
      <c r="AF972" s="856"/>
    </row>
    <row r="973" spans="1:32" outlineLevel="1" x14ac:dyDescent="0.2">
      <c r="A973" s="11">
        <v>293</v>
      </c>
      <c r="B973" s="294"/>
      <c r="C973" s="289"/>
      <c r="D973" s="289"/>
      <c r="E973" s="877" t="str">
        <f>'2. CAD NCCF'!E973:L973</f>
        <v>FI issued ABS and ABCP, medium rated</v>
      </c>
      <c r="F973" s="878"/>
      <c r="G973" s="878"/>
      <c r="H973" s="878"/>
      <c r="I973" s="878"/>
      <c r="J973" s="878"/>
      <c r="K973" s="878"/>
      <c r="L973" s="879"/>
      <c r="M973" s="399">
        <f>SUBTOTAL(9,M974:M975)</f>
        <v>0</v>
      </c>
      <c r="N973" s="402">
        <f t="shared" ref="N973:AC973" si="289">SUBTOTAL(9,N974:N975)</f>
        <v>0</v>
      </c>
      <c r="O973" s="406">
        <f t="shared" si="289"/>
        <v>0</v>
      </c>
      <c r="P973" s="405">
        <f t="shared" si="289"/>
        <v>0</v>
      </c>
      <c r="Q973" s="407">
        <f t="shared" si="289"/>
        <v>0</v>
      </c>
      <c r="R973" s="402">
        <f t="shared" si="289"/>
        <v>0</v>
      </c>
      <c r="S973" s="405">
        <f t="shared" si="289"/>
        <v>0</v>
      </c>
      <c r="T973" s="406">
        <f t="shared" si="289"/>
        <v>0</v>
      </c>
      <c r="U973" s="405">
        <f t="shared" si="289"/>
        <v>0</v>
      </c>
      <c r="V973" s="406">
        <f t="shared" si="289"/>
        <v>0</v>
      </c>
      <c r="W973" s="405">
        <f t="shared" si="289"/>
        <v>0</v>
      </c>
      <c r="X973" s="406">
        <f t="shared" si="289"/>
        <v>0</v>
      </c>
      <c r="Y973" s="405">
        <f t="shared" si="289"/>
        <v>0</v>
      </c>
      <c r="Z973" s="406">
        <f t="shared" si="289"/>
        <v>0</v>
      </c>
      <c r="AA973" s="405">
        <f t="shared" si="289"/>
        <v>0</v>
      </c>
      <c r="AB973" s="416">
        <f t="shared" si="289"/>
        <v>0</v>
      </c>
      <c r="AC973" s="399">
        <f t="shared" si="289"/>
        <v>0</v>
      </c>
      <c r="AD973" s="854"/>
      <c r="AE973" s="1083"/>
      <c r="AF973" s="856"/>
    </row>
    <row r="974" spans="1:32" ht="15" customHeight="1" outlineLevel="1" x14ac:dyDescent="0.2">
      <c r="A974" s="11">
        <v>294</v>
      </c>
      <c r="B974" s="294"/>
      <c r="C974" s="289"/>
      <c r="D974" s="289"/>
      <c r="E974" s="289"/>
      <c r="F974" s="880" t="str">
        <f>'2. CAD NCCF'!F974:L974</f>
        <v>FI issued ABS, medium rated</v>
      </c>
      <c r="G974" s="881"/>
      <c r="H974" s="881"/>
      <c r="I974" s="881"/>
      <c r="J974" s="881"/>
      <c r="K974" s="881"/>
      <c r="L974" s="882"/>
      <c r="M974" s="400">
        <f t="shared" ref="M974:AB975" si="290">M198</f>
        <v>0</v>
      </c>
      <c r="N974" s="411">
        <f t="shared" si="290"/>
        <v>0</v>
      </c>
      <c r="O974" s="414">
        <f t="shared" si="290"/>
        <v>0</v>
      </c>
      <c r="P974" s="414">
        <f t="shared" si="290"/>
        <v>0</v>
      </c>
      <c r="Q974" s="415">
        <f t="shared" si="290"/>
        <v>0</v>
      </c>
      <c r="R974" s="411">
        <f t="shared" si="290"/>
        <v>0</v>
      </c>
      <c r="S974" s="414">
        <f t="shared" si="290"/>
        <v>0</v>
      </c>
      <c r="T974" s="414">
        <f t="shared" si="290"/>
        <v>0</v>
      </c>
      <c r="U974" s="414">
        <f t="shared" si="290"/>
        <v>0</v>
      </c>
      <c r="V974" s="414">
        <f t="shared" si="290"/>
        <v>0</v>
      </c>
      <c r="W974" s="414">
        <f t="shared" si="290"/>
        <v>0</v>
      </c>
      <c r="X974" s="414">
        <f t="shared" si="290"/>
        <v>0</v>
      </c>
      <c r="Y974" s="414">
        <f t="shared" si="290"/>
        <v>0</v>
      </c>
      <c r="Z974" s="414">
        <f t="shared" si="290"/>
        <v>0</v>
      </c>
      <c r="AA974" s="414">
        <f t="shared" si="290"/>
        <v>0</v>
      </c>
      <c r="AB974" s="414">
        <f t="shared" si="290"/>
        <v>0</v>
      </c>
      <c r="AC974" s="400">
        <f t="shared" ref="AC974:AC975" si="291">M974-SUM(N974:AB974)</f>
        <v>0</v>
      </c>
      <c r="AD974" s="854"/>
      <c r="AE974" s="1083"/>
      <c r="AF974" s="856"/>
    </row>
    <row r="975" spans="1:32" ht="15" customHeight="1" outlineLevel="1" x14ac:dyDescent="0.2">
      <c r="A975" s="11">
        <v>295</v>
      </c>
      <c r="B975" s="294"/>
      <c r="C975" s="289"/>
      <c r="D975" s="289"/>
      <c r="E975" s="289"/>
      <c r="F975" s="880" t="str">
        <f>'2. CAD NCCF'!F975:L975</f>
        <v>FI issued ABCP, medium rated</v>
      </c>
      <c r="G975" s="881"/>
      <c r="H975" s="881"/>
      <c r="I975" s="881"/>
      <c r="J975" s="881"/>
      <c r="K975" s="881"/>
      <c r="L975" s="882"/>
      <c r="M975" s="400">
        <f t="shared" si="290"/>
        <v>0</v>
      </c>
      <c r="N975" s="411">
        <f t="shared" si="290"/>
        <v>0</v>
      </c>
      <c r="O975" s="414">
        <f t="shared" si="290"/>
        <v>0</v>
      </c>
      <c r="P975" s="414">
        <f t="shared" si="290"/>
        <v>0</v>
      </c>
      <c r="Q975" s="415">
        <f t="shared" si="290"/>
        <v>0</v>
      </c>
      <c r="R975" s="411">
        <f t="shared" si="290"/>
        <v>0</v>
      </c>
      <c r="S975" s="414">
        <f t="shared" si="290"/>
        <v>0</v>
      </c>
      <c r="T975" s="414">
        <f t="shared" si="290"/>
        <v>0</v>
      </c>
      <c r="U975" s="414">
        <f t="shared" si="290"/>
        <v>0</v>
      </c>
      <c r="V975" s="414">
        <f t="shared" si="290"/>
        <v>0</v>
      </c>
      <c r="W975" s="414">
        <f t="shared" si="290"/>
        <v>0</v>
      </c>
      <c r="X975" s="414">
        <f t="shared" si="290"/>
        <v>0</v>
      </c>
      <c r="Y975" s="414">
        <f t="shared" si="290"/>
        <v>0</v>
      </c>
      <c r="Z975" s="414">
        <f t="shared" si="290"/>
        <v>0</v>
      </c>
      <c r="AA975" s="414">
        <f t="shared" si="290"/>
        <v>0</v>
      </c>
      <c r="AB975" s="414">
        <f t="shared" si="290"/>
        <v>0</v>
      </c>
      <c r="AC975" s="400">
        <f t="shared" si="291"/>
        <v>0</v>
      </c>
      <c r="AD975" s="854"/>
      <c r="AE975" s="1083"/>
      <c r="AF975" s="856"/>
    </row>
    <row r="976" spans="1:32" outlineLevel="1" x14ac:dyDescent="0.2">
      <c r="A976" s="11">
        <v>296</v>
      </c>
      <c r="B976" s="294"/>
      <c r="C976" s="289"/>
      <c r="D976" s="289"/>
      <c r="E976" s="877" t="str">
        <f>'2. CAD NCCF'!E976:L976</f>
        <v>Non-FI issued ABS and ABCP, low or not rated</v>
      </c>
      <c r="F976" s="878"/>
      <c r="G976" s="878"/>
      <c r="H976" s="878"/>
      <c r="I976" s="878"/>
      <c r="J976" s="878"/>
      <c r="K976" s="878"/>
      <c r="L976" s="879"/>
      <c r="M976" s="399">
        <f>SUBTOTAL(9,M977:M978)</f>
        <v>0</v>
      </c>
      <c r="N976" s="402">
        <f t="shared" ref="N976:AC976" si="292">SUBTOTAL(9,N977:N978)</f>
        <v>0</v>
      </c>
      <c r="O976" s="406">
        <f t="shared" si="292"/>
        <v>0</v>
      </c>
      <c r="P976" s="405">
        <f t="shared" si="292"/>
        <v>0</v>
      </c>
      <c r="Q976" s="407">
        <f t="shared" si="292"/>
        <v>0</v>
      </c>
      <c r="R976" s="402">
        <f t="shared" si="292"/>
        <v>0</v>
      </c>
      <c r="S976" s="405">
        <f t="shared" si="292"/>
        <v>0</v>
      </c>
      <c r="T976" s="406">
        <f t="shared" si="292"/>
        <v>0</v>
      </c>
      <c r="U976" s="405">
        <f t="shared" si="292"/>
        <v>0</v>
      </c>
      <c r="V976" s="406">
        <f t="shared" si="292"/>
        <v>0</v>
      </c>
      <c r="W976" s="405">
        <f t="shared" si="292"/>
        <v>0</v>
      </c>
      <c r="X976" s="406">
        <f t="shared" si="292"/>
        <v>0</v>
      </c>
      <c r="Y976" s="405">
        <f t="shared" si="292"/>
        <v>0</v>
      </c>
      <c r="Z976" s="406">
        <f t="shared" si="292"/>
        <v>0</v>
      </c>
      <c r="AA976" s="405">
        <f t="shared" si="292"/>
        <v>0</v>
      </c>
      <c r="AB976" s="416">
        <f t="shared" si="292"/>
        <v>0</v>
      </c>
      <c r="AC976" s="399">
        <f t="shared" si="292"/>
        <v>0</v>
      </c>
      <c r="AD976" s="854"/>
      <c r="AE976" s="1083"/>
      <c r="AF976" s="856"/>
    </row>
    <row r="977" spans="1:34" ht="15" customHeight="1" outlineLevel="1" x14ac:dyDescent="0.2">
      <c r="A977" s="11">
        <v>297</v>
      </c>
      <c r="B977" s="294"/>
      <c r="C977" s="289"/>
      <c r="D977" s="289"/>
      <c r="E977" s="289"/>
      <c r="F977" s="880" t="str">
        <f>'2. CAD NCCF'!F977:L977</f>
        <v>Non-FI issued ABS, low or not rated</v>
      </c>
      <c r="G977" s="881"/>
      <c r="H977" s="881"/>
      <c r="I977" s="881"/>
      <c r="J977" s="881"/>
      <c r="K977" s="881"/>
      <c r="L977" s="882"/>
      <c r="M977" s="400">
        <f t="shared" ref="M977:AB978" si="293">M201</f>
        <v>0</v>
      </c>
      <c r="N977" s="411">
        <f t="shared" si="293"/>
        <v>0</v>
      </c>
      <c r="O977" s="414">
        <f t="shared" si="293"/>
        <v>0</v>
      </c>
      <c r="P977" s="414">
        <f t="shared" si="293"/>
        <v>0</v>
      </c>
      <c r="Q977" s="415">
        <f t="shared" si="293"/>
        <v>0</v>
      </c>
      <c r="R977" s="411">
        <f t="shared" si="293"/>
        <v>0</v>
      </c>
      <c r="S977" s="414">
        <f t="shared" si="293"/>
        <v>0</v>
      </c>
      <c r="T977" s="414">
        <f t="shared" si="293"/>
        <v>0</v>
      </c>
      <c r="U977" s="414">
        <f t="shared" si="293"/>
        <v>0</v>
      </c>
      <c r="V977" s="414">
        <f t="shared" si="293"/>
        <v>0</v>
      </c>
      <c r="W977" s="414">
        <f t="shared" si="293"/>
        <v>0</v>
      </c>
      <c r="X977" s="414">
        <f t="shared" si="293"/>
        <v>0</v>
      </c>
      <c r="Y977" s="414">
        <f t="shared" si="293"/>
        <v>0</v>
      </c>
      <c r="Z977" s="414">
        <f t="shared" si="293"/>
        <v>0</v>
      </c>
      <c r="AA977" s="414">
        <f t="shared" si="293"/>
        <v>0</v>
      </c>
      <c r="AB977" s="414">
        <f t="shared" si="293"/>
        <v>0</v>
      </c>
      <c r="AC977" s="400">
        <f t="shared" ref="AC977:AC978" si="294">M977-SUM(N977:AB977)</f>
        <v>0</v>
      </c>
      <c r="AD977" s="854"/>
      <c r="AE977" s="1083"/>
      <c r="AF977" s="856"/>
    </row>
    <row r="978" spans="1:34" ht="15" customHeight="1" outlineLevel="1" x14ac:dyDescent="0.2">
      <c r="A978" s="11">
        <v>298</v>
      </c>
      <c r="B978" s="294"/>
      <c r="C978" s="289"/>
      <c r="D978" s="289"/>
      <c r="E978" s="289"/>
      <c r="F978" s="880" t="str">
        <f>'2. CAD NCCF'!F978:L978</f>
        <v>Non-FI issued ABCP, low or not rated</v>
      </c>
      <c r="G978" s="881"/>
      <c r="H978" s="881"/>
      <c r="I978" s="881"/>
      <c r="J978" s="881"/>
      <c r="K978" s="881"/>
      <c r="L978" s="882"/>
      <c r="M978" s="400">
        <f t="shared" si="293"/>
        <v>0</v>
      </c>
      <c r="N978" s="411">
        <f t="shared" si="293"/>
        <v>0</v>
      </c>
      <c r="O978" s="414">
        <f t="shared" si="293"/>
        <v>0</v>
      </c>
      <c r="P978" s="414">
        <f t="shared" si="293"/>
        <v>0</v>
      </c>
      <c r="Q978" s="415">
        <f t="shared" si="293"/>
        <v>0</v>
      </c>
      <c r="R978" s="411">
        <f t="shared" si="293"/>
        <v>0</v>
      </c>
      <c r="S978" s="414">
        <f t="shared" si="293"/>
        <v>0</v>
      </c>
      <c r="T978" s="414">
        <f t="shared" si="293"/>
        <v>0</v>
      </c>
      <c r="U978" s="414">
        <f t="shared" si="293"/>
        <v>0</v>
      </c>
      <c r="V978" s="414">
        <f t="shared" si="293"/>
        <v>0</v>
      </c>
      <c r="W978" s="414">
        <f t="shared" si="293"/>
        <v>0</v>
      </c>
      <c r="X978" s="414">
        <f t="shared" si="293"/>
        <v>0</v>
      </c>
      <c r="Y978" s="414">
        <f t="shared" si="293"/>
        <v>0</v>
      </c>
      <c r="Z978" s="414">
        <f t="shared" si="293"/>
        <v>0</v>
      </c>
      <c r="AA978" s="414">
        <f t="shared" si="293"/>
        <v>0</v>
      </c>
      <c r="AB978" s="414">
        <f t="shared" si="293"/>
        <v>0</v>
      </c>
      <c r="AC978" s="400">
        <f t="shared" si="294"/>
        <v>0</v>
      </c>
      <c r="AD978" s="854"/>
      <c r="AE978" s="1083"/>
      <c r="AF978" s="856"/>
    </row>
    <row r="979" spans="1:34" outlineLevel="1" x14ac:dyDescent="0.2">
      <c r="A979" s="11">
        <v>299</v>
      </c>
      <c r="B979" s="294"/>
      <c r="C979" s="289"/>
      <c r="D979" s="289"/>
      <c r="E979" s="877" t="str">
        <f>'2. CAD NCCF'!E979:L979</f>
        <v>FI issued ABS and ABCP, low or not rated</v>
      </c>
      <c r="F979" s="878"/>
      <c r="G979" s="878"/>
      <c r="H979" s="878"/>
      <c r="I979" s="878"/>
      <c r="J979" s="878"/>
      <c r="K979" s="878"/>
      <c r="L979" s="879"/>
      <c r="M979" s="399">
        <f>SUBTOTAL(9,M980:M981)</f>
        <v>0</v>
      </c>
      <c r="N979" s="402">
        <f t="shared" ref="N979:AC979" si="295">SUBTOTAL(9,N980:N981)</f>
        <v>0</v>
      </c>
      <c r="O979" s="406">
        <f t="shared" si="295"/>
        <v>0</v>
      </c>
      <c r="P979" s="405">
        <f t="shared" si="295"/>
        <v>0</v>
      </c>
      <c r="Q979" s="407">
        <f t="shared" si="295"/>
        <v>0</v>
      </c>
      <c r="R979" s="402">
        <f t="shared" si="295"/>
        <v>0</v>
      </c>
      <c r="S979" s="405">
        <f t="shared" si="295"/>
        <v>0</v>
      </c>
      <c r="T979" s="406">
        <f t="shared" si="295"/>
        <v>0</v>
      </c>
      <c r="U979" s="405">
        <f t="shared" si="295"/>
        <v>0</v>
      </c>
      <c r="V979" s="406">
        <f t="shared" si="295"/>
        <v>0</v>
      </c>
      <c r="W979" s="405">
        <f t="shared" si="295"/>
        <v>0</v>
      </c>
      <c r="X979" s="406">
        <f t="shared" si="295"/>
        <v>0</v>
      </c>
      <c r="Y979" s="405">
        <f t="shared" si="295"/>
        <v>0</v>
      </c>
      <c r="Z979" s="406">
        <f t="shared" si="295"/>
        <v>0</v>
      </c>
      <c r="AA979" s="405">
        <f t="shared" si="295"/>
        <v>0</v>
      </c>
      <c r="AB979" s="416">
        <f t="shared" si="295"/>
        <v>0</v>
      </c>
      <c r="AC979" s="399">
        <f t="shared" si="295"/>
        <v>0</v>
      </c>
      <c r="AD979" s="854"/>
      <c r="AE979" s="1083"/>
      <c r="AF979" s="856"/>
    </row>
    <row r="980" spans="1:34" ht="15" customHeight="1" outlineLevel="1" x14ac:dyDescent="0.2">
      <c r="A980" s="11">
        <v>300</v>
      </c>
      <c r="B980" s="294"/>
      <c r="C980" s="289"/>
      <c r="D980" s="289"/>
      <c r="E980" s="289"/>
      <c r="F980" s="880" t="str">
        <f>'2. CAD NCCF'!F980:L980</f>
        <v>FI issued ABS, low or not rated</v>
      </c>
      <c r="G980" s="881"/>
      <c r="H980" s="881"/>
      <c r="I980" s="881"/>
      <c r="J980" s="881"/>
      <c r="K980" s="881"/>
      <c r="L980" s="882"/>
      <c r="M980" s="400">
        <f t="shared" ref="M980:AB981" si="296">M204</f>
        <v>0</v>
      </c>
      <c r="N980" s="411">
        <f t="shared" si="296"/>
        <v>0</v>
      </c>
      <c r="O980" s="414">
        <f t="shared" si="296"/>
        <v>0</v>
      </c>
      <c r="P980" s="414">
        <f t="shared" si="296"/>
        <v>0</v>
      </c>
      <c r="Q980" s="415">
        <f t="shared" si="296"/>
        <v>0</v>
      </c>
      <c r="R980" s="411">
        <f t="shared" si="296"/>
        <v>0</v>
      </c>
      <c r="S980" s="414">
        <f t="shared" si="296"/>
        <v>0</v>
      </c>
      <c r="T980" s="414">
        <f t="shared" si="296"/>
        <v>0</v>
      </c>
      <c r="U980" s="414">
        <f t="shared" si="296"/>
        <v>0</v>
      </c>
      <c r="V980" s="414">
        <f t="shared" si="296"/>
        <v>0</v>
      </c>
      <c r="W980" s="414">
        <f t="shared" si="296"/>
        <v>0</v>
      </c>
      <c r="X980" s="414">
        <f t="shared" si="296"/>
        <v>0</v>
      </c>
      <c r="Y980" s="414">
        <f t="shared" si="296"/>
        <v>0</v>
      </c>
      <c r="Z980" s="414">
        <f t="shared" si="296"/>
        <v>0</v>
      </c>
      <c r="AA980" s="414">
        <f t="shared" si="296"/>
        <v>0</v>
      </c>
      <c r="AB980" s="414">
        <f t="shared" si="296"/>
        <v>0</v>
      </c>
      <c r="AC980" s="400">
        <f t="shared" ref="AC980:AC981" si="297">M980-SUM(N980:AB980)</f>
        <v>0</v>
      </c>
      <c r="AD980" s="854"/>
      <c r="AE980" s="1083"/>
      <c r="AF980" s="856"/>
    </row>
    <row r="981" spans="1:34" ht="15" customHeight="1" outlineLevel="1" x14ac:dyDescent="0.2">
      <c r="A981" s="11">
        <v>301</v>
      </c>
      <c r="B981" s="294"/>
      <c r="C981" s="289"/>
      <c r="D981" s="289"/>
      <c r="E981" s="289"/>
      <c r="F981" s="880" t="str">
        <f>'2. CAD NCCF'!F981:L981</f>
        <v>FI issued ABCP, low or not rated</v>
      </c>
      <c r="G981" s="881"/>
      <c r="H981" s="881"/>
      <c r="I981" s="881"/>
      <c r="J981" s="881"/>
      <c r="K981" s="881"/>
      <c r="L981" s="882"/>
      <c r="M981" s="400">
        <f t="shared" si="296"/>
        <v>0</v>
      </c>
      <c r="N981" s="411">
        <f t="shared" si="296"/>
        <v>0</v>
      </c>
      <c r="O981" s="414">
        <f t="shared" si="296"/>
        <v>0</v>
      </c>
      <c r="P981" s="414">
        <f t="shared" si="296"/>
        <v>0</v>
      </c>
      <c r="Q981" s="415">
        <f t="shared" si="296"/>
        <v>0</v>
      </c>
      <c r="R981" s="411">
        <f t="shared" si="296"/>
        <v>0</v>
      </c>
      <c r="S981" s="414">
        <f t="shared" si="296"/>
        <v>0</v>
      </c>
      <c r="T981" s="414">
        <f t="shared" si="296"/>
        <v>0</v>
      </c>
      <c r="U981" s="414">
        <f t="shared" si="296"/>
        <v>0</v>
      </c>
      <c r="V981" s="414">
        <f t="shared" si="296"/>
        <v>0</v>
      </c>
      <c r="W981" s="414">
        <f t="shared" si="296"/>
        <v>0</v>
      </c>
      <c r="X981" s="414">
        <f t="shared" si="296"/>
        <v>0</v>
      </c>
      <c r="Y981" s="414">
        <f t="shared" si="296"/>
        <v>0</v>
      </c>
      <c r="Z981" s="414">
        <f t="shared" si="296"/>
        <v>0</v>
      </c>
      <c r="AA981" s="414">
        <f t="shared" si="296"/>
        <v>0</v>
      </c>
      <c r="AB981" s="414">
        <f t="shared" si="296"/>
        <v>0</v>
      </c>
      <c r="AC981" s="400">
        <f t="shared" si="297"/>
        <v>0</v>
      </c>
      <c r="AD981" s="857"/>
      <c r="AE981" s="858"/>
      <c r="AF981" s="859"/>
    </row>
    <row r="982" spans="1:34" outlineLevel="1" x14ac:dyDescent="0.2">
      <c r="A982" s="11">
        <v>302</v>
      </c>
      <c r="B982" s="294"/>
      <c r="C982" s="289"/>
      <c r="D982" s="868" t="str">
        <f>'2. CAD NCCF'!D982:L982</f>
        <v>Equities</v>
      </c>
      <c r="E982" s="869"/>
      <c r="F982" s="869"/>
      <c r="G982" s="869"/>
      <c r="H982" s="869"/>
      <c r="I982" s="869"/>
      <c r="J982" s="869"/>
      <c r="K982" s="869"/>
      <c r="L982" s="870"/>
      <c r="M982" s="399">
        <f>SUBTOTAL(9,M983:M985)</f>
        <v>0</v>
      </c>
      <c r="N982" s="402">
        <f t="shared" ref="N982:AC982" si="298">SUBTOTAL(9,N983:N985)</f>
        <v>0</v>
      </c>
      <c r="O982" s="406">
        <f t="shared" si="298"/>
        <v>0</v>
      </c>
      <c r="P982" s="405">
        <f t="shared" si="298"/>
        <v>0</v>
      </c>
      <c r="Q982" s="407">
        <f t="shared" si="298"/>
        <v>0</v>
      </c>
      <c r="R982" s="402">
        <f t="shared" si="298"/>
        <v>0</v>
      </c>
      <c r="S982" s="405">
        <f t="shared" si="298"/>
        <v>0</v>
      </c>
      <c r="T982" s="406">
        <f t="shared" si="298"/>
        <v>0</v>
      </c>
      <c r="U982" s="405">
        <f t="shared" si="298"/>
        <v>0</v>
      </c>
      <c r="V982" s="406">
        <f t="shared" si="298"/>
        <v>0</v>
      </c>
      <c r="W982" s="405">
        <f t="shared" si="298"/>
        <v>0</v>
      </c>
      <c r="X982" s="406">
        <f t="shared" si="298"/>
        <v>0</v>
      </c>
      <c r="Y982" s="405">
        <f t="shared" si="298"/>
        <v>0</v>
      </c>
      <c r="Z982" s="406">
        <f t="shared" si="298"/>
        <v>0</v>
      </c>
      <c r="AA982" s="405">
        <f t="shared" si="298"/>
        <v>0</v>
      </c>
      <c r="AB982" s="416">
        <f t="shared" si="298"/>
        <v>0</v>
      </c>
      <c r="AC982" s="399">
        <f t="shared" si="298"/>
        <v>0</v>
      </c>
      <c r="AD982" s="1550"/>
      <c r="AE982" s="1551"/>
      <c r="AF982" s="1552"/>
    </row>
    <row r="983" spans="1:34" outlineLevel="1" x14ac:dyDescent="0.2">
      <c r="A983" s="11">
        <v>303</v>
      </c>
      <c r="B983" s="294"/>
      <c r="C983" s="289"/>
      <c r="D983" s="289"/>
      <c r="E983" s="289"/>
      <c r="F983" s="880" t="str">
        <f>'2. CAD NCCF'!F983:L983</f>
        <v>Eligible non-financial common equity shares</v>
      </c>
      <c r="G983" s="881"/>
      <c r="H983" s="881"/>
      <c r="I983" s="881"/>
      <c r="J983" s="881"/>
      <c r="K983" s="881"/>
      <c r="L983" s="882"/>
      <c r="M983" s="400">
        <f t="shared" ref="M983:AB985" si="299">M207</f>
        <v>0</v>
      </c>
      <c r="N983" s="411">
        <f t="shared" si="299"/>
        <v>0</v>
      </c>
      <c r="O983" s="414">
        <f t="shared" si="299"/>
        <v>0</v>
      </c>
      <c r="P983" s="414">
        <f t="shared" si="299"/>
        <v>0</v>
      </c>
      <c r="Q983" s="415">
        <f t="shared" si="299"/>
        <v>0</v>
      </c>
      <c r="R983" s="411">
        <f t="shared" si="299"/>
        <v>0</v>
      </c>
      <c r="S983" s="414">
        <f t="shared" si="299"/>
        <v>0</v>
      </c>
      <c r="T983" s="414">
        <f t="shared" si="299"/>
        <v>0</v>
      </c>
      <c r="U983" s="414">
        <f t="shared" si="299"/>
        <v>0</v>
      </c>
      <c r="V983" s="414">
        <f t="shared" si="299"/>
        <v>0</v>
      </c>
      <c r="W983" s="414">
        <f t="shared" si="299"/>
        <v>0</v>
      </c>
      <c r="X983" s="414">
        <f t="shared" si="299"/>
        <v>0</v>
      </c>
      <c r="Y983" s="414">
        <f t="shared" si="299"/>
        <v>0</v>
      </c>
      <c r="Z983" s="414">
        <f t="shared" si="299"/>
        <v>0</v>
      </c>
      <c r="AA983" s="414">
        <f t="shared" si="299"/>
        <v>0</v>
      </c>
      <c r="AB983" s="414">
        <f t="shared" si="299"/>
        <v>0</v>
      </c>
      <c r="AC983" s="400">
        <f t="shared" ref="AC983:AC985" si="300">M983-SUM(N983:AB983)</f>
        <v>0</v>
      </c>
      <c r="AD983" s="1433"/>
      <c r="AE983" s="852"/>
      <c r="AF983" s="853"/>
    </row>
    <row r="984" spans="1:34" ht="15" customHeight="1" outlineLevel="1" x14ac:dyDescent="0.2">
      <c r="A984" s="11">
        <v>304</v>
      </c>
      <c r="B984" s="294"/>
      <c r="C984" s="289"/>
      <c r="D984" s="289"/>
      <c r="E984" s="289"/>
      <c r="F984" s="880" t="str">
        <f>'2. CAD NCCF'!F984:L984</f>
        <v>Eligible financial common equity</v>
      </c>
      <c r="G984" s="881"/>
      <c r="H984" s="881"/>
      <c r="I984" s="881"/>
      <c r="J984" s="881"/>
      <c r="K984" s="881"/>
      <c r="L984" s="882"/>
      <c r="M984" s="400">
        <f t="shared" si="299"/>
        <v>0</v>
      </c>
      <c r="N984" s="411">
        <f t="shared" si="299"/>
        <v>0</v>
      </c>
      <c r="O984" s="414">
        <f t="shared" si="299"/>
        <v>0</v>
      </c>
      <c r="P984" s="414">
        <f t="shared" si="299"/>
        <v>0</v>
      </c>
      <c r="Q984" s="415">
        <f t="shared" si="299"/>
        <v>0</v>
      </c>
      <c r="R984" s="411">
        <f t="shared" si="299"/>
        <v>0</v>
      </c>
      <c r="S984" s="414">
        <f t="shared" si="299"/>
        <v>0</v>
      </c>
      <c r="T984" s="414">
        <f t="shared" si="299"/>
        <v>0</v>
      </c>
      <c r="U984" s="414">
        <f t="shared" si="299"/>
        <v>0</v>
      </c>
      <c r="V984" s="414">
        <f t="shared" si="299"/>
        <v>0</v>
      </c>
      <c r="W984" s="414">
        <f t="shared" si="299"/>
        <v>0</v>
      </c>
      <c r="X984" s="414">
        <f t="shared" si="299"/>
        <v>0</v>
      </c>
      <c r="Y984" s="414">
        <f t="shared" si="299"/>
        <v>0</v>
      </c>
      <c r="Z984" s="414">
        <f t="shared" si="299"/>
        <v>0</v>
      </c>
      <c r="AA984" s="414">
        <f t="shared" si="299"/>
        <v>0</v>
      </c>
      <c r="AB984" s="414">
        <f t="shared" si="299"/>
        <v>0</v>
      </c>
      <c r="AC984" s="400">
        <f t="shared" si="300"/>
        <v>0</v>
      </c>
      <c r="AD984" s="854"/>
      <c r="AE984" s="1083"/>
      <c r="AF984" s="856"/>
    </row>
    <row r="985" spans="1:34" ht="15" customHeight="1" outlineLevel="1" x14ac:dyDescent="0.2">
      <c r="A985" s="11">
        <v>305</v>
      </c>
      <c r="B985" s="294"/>
      <c r="C985" s="289"/>
      <c r="D985" s="289"/>
      <c r="E985" s="289"/>
      <c r="F985" s="880" t="str">
        <f>'2. CAD NCCF'!F985:L985</f>
        <v>Other equities</v>
      </c>
      <c r="G985" s="881"/>
      <c r="H985" s="881"/>
      <c r="I985" s="881"/>
      <c r="J985" s="881"/>
      <c r="K985" s="881"/>
      <c r="L985" s="882"/>
      <c r="M985" s="400">
        <f t="shared" si="299"/>
        <v>0</v>
      </c>
      <c r="N985" s="411">
        <f t="shared" si="299"/>
        <v>0</v>
      </c>
      <c r="O985" s="414">
        <f t="shared" si="299"/>
        <v>0</v>
      </c>
      <c r="P985" s="414">
        <f t="shared" si="299"/>
        <v>0</v>
      </c>
      <c r="Q985" s="415">
        <f t="shared" si="299"/>
        <v>0</v>
      </c>
      <c r="R985" s="411">
        <f t="shared" si="299"/>
        <v>0</v>
      </c>
      <c r="S985" s="414">
        <f t="shared" si="299"/>
        <v>0</v>
      </c>
      <c r="T985" s="414">
        <f t="shared" si="299"/>
        <v>0</v>
      </c>
      <c r="U985" s="414">
        <f t="shared" si="299"/>
        <v>0</v>
      </c>
      <c r="V985" s="414">
        <f t="shared" si="299"/>
        <v>0</v>
      </c>
      <c r="W985" s="414">
        <f t="shared" si="299"/>
        <v>0</v>
      </c>
      <c r="X985" s="414">
        <f t="shared" si="299"/>
        <v>0</v>
      </c>
      <c r="Y985" s="414">
        <f t="shared" si="299"/>
        <v>0</v>
      </c>
      <c r="Z985" s="414">
        <f t="shared" si="299"/>
        <v>0</v>
      </c>
      <c r="AA985" s="414">
        <f t="shared" si="299"/>
        <v>0</v>
      </c>
      <c r="AB985" s="414">
        <f t="shared" si="299"/>
        <v>0</v>
      </c>
      <c r="AC985" s="400">
        <f t="shared" si="300"/>
        <v>0</v>
      </c>
      <c r="AD985" s="857"/>
      <c r="AE985" s="858"/>
      <c r="AF985" s="859"/>
    </row>
    <row r="986" spans="1:34" outlineLevel="1" x14ac:dyDescent="0.2">
      <c r="A986" s="11">
        <v>306</v>
      </c>
      <c r="B986" s="294"/>
      <c r="C986" s="289"/>
      <c r="D986" s="868" t="str">
        <f>'2. CAD NCCF'!D986:L986</f>
        <v>FI's own securities - Not eliminated</v>
      </c>
      <c r="E986" s="869"/>
      <c r="F986" s="869"/>
      <c r="G986" s="869"/>
      <c r="H986" s="869"/>
      <c r="I986" s="869"/>
      <c r="J986" s="869"/>
      <c r="K986" s="869"/>
      <c r="L986" s="870"/>
      <c r="M986" s="399">
        <f>SUBTOTAL(9,M987:M989)</f>
        <v>0</v>
      </c>
      <c r="N986" s="402">
        <f t="shared" ref="N986:AB986" si="301">SUBTOTAL(9,N987:N989)</f>
        <v>0</v>
      </c>
      <c r="O986" s="406">
        <f t="shared" si="301"/>
        <v>0</v>
      </c>
      <c r="P986" s="405">
        <f t="shared" si="301"/>
        <v>0</v>
      </c>
      <c r="Q986" s="407">
        <f t="shared" si="301"/>
        <v>0</v>
      </c>
      <c r="R986" s="402">
        <f t="shared" si="301"/>
        <v>0</v>
      </c>
      <c r="S986" s="405">
        <f t="shared" si="301"/>
        <v>0</v>
      </c>
      <c r="T986" s="406">
        <f t="shared" si="301"/>
        <v>0</v>
      </c>
      <c r="U986" s="405">
        <f t="shared" si="301"/>
        <v>0</v>
      </c>
      <c r="V986" s="406">
        <f t="shared" si="301"/>
        <v>0</v>
      </c>
      <c r="W986" s="405">
        <f t="shared" si="301"/>
        <v>0</v>
      </c>
      <c r="X986" s="406">
        <f t="shared" si="301"/>
        <v>0</v>
      </c>
      <c r="Y986" s="405">
        <f t="shared" si="301"/>
        <v>0</v>
      </c>
      <c r="Z986" s="406">
        <f t="shared" si="301"/>
        <v>0</v>
      </c>
      <c r="AA986" s="405">
        <f t="shared" si="301"/>
        <v>0</v>
      </c>
      <c r="AB986" s="416">
        <f t="shared" si="301"/>
        <v>0</v>
      </c>
      <c r="AC986" s="399">
        <f t="shared" ref="AC986" si="302">SUBTOTAL(9,AC987:AC988)</f>
        <v>0</v>
      </c>
      <c r="AD986" s="1550"/>
      <c r="AE986" s="1551"/>
      <c r="AF986" s="1552"/>
    </row>
    <row r="987" spans="1:34" outlineLevel="1" x14ac:dyDescent="0.2">
      <c r="A987" s="11">
        <v>307</v>
      </c>
      <c r="B987" s="294"/>
      <c r="C987" s="267"/>
      <c r="D987" s="267"/>
      <c r="E987" s="267"/>
      <c r="F987" s="880" t="str">
        <f>'2. CAD NCCF'!F987:L987</f>
        <v>FI's own debt not eliminated</v>
      </c>
      <c r="G987" s="881"/>
      <c r="H987" s="881"/>
      <c r="I987" s="881"/>
      <c r="J987" s="881"/>
      <c r="K987" s="881"/>
      <c r="L987" s="882"/>
      <c r="M987" s="400">
        <f t="shared" ref="M987:AB988" si="303">M211</f>
        <v>0</v>
      </c>
      <c r="N987" s="411">
        <f t="shared" si="303"/>
        <v>0</v>
      </c>
      <c r="O987" s="414">
        <f t="shared" si="303"/>
        <v>0</v>
      </c>
      <c r="P987" s="414">
        <f t="shared" si="303"/>
        <v>0</v>
      </c>
      <c r="Q987" s="415">
        <f t="shared" si="303"/>
        <v>0</v>
      </c>
      <c r="R987" s="411">
        <f t="shared" si="303"/>
        <v>0</v>
      </c>
      <c r="S987" s="414">
        <f t="shared" si="303"/>
        <v>0</v>
      </c>
      <c r="T987" s="414">
        <f t="shared" si="303"/>
        <v>0</v>
      </c>
      <c r="U987" s="414">
        <f t="shared" si="303"/>
        <v>0</v>
      </c>
      <c r="V987" s="414">
        <f t="shared" si="303"/>
        <v>0</v>
      </c>
      <c r="W987" s="414">
        <f t="shared" si="303"/>
        <v>0</v>
      </c>
      <c r="X987" s="414">
        <f t="shared" si="303"/>
        <v>0</v>
      </c>
      <c r="Y987" s="414">
        <f t="shared" si="303"/>
        <v>0</v>
      </c>
      <c r="Z987" s="414">
        <f t="shared" si="303"/>
        <v>0</v>
      </c>
      <c r="AA987" s="414">
        <f t="shared" si="303"/>
        <v>0</v>
      </c>
      <c r="AB987" s="414">
        <f t="shared" si="303"/>
        <v>0</v>
      </c>
      <c r="AC987" s="400">
        <f t="shared" ref="AC987:AC988" si="304">M987-SUM(N987:AB987)</f>
        <v>0</v>
      </c>
      <c r="AD987" s="1433"/>
      <c r="AE987" s="852"/>
      <c r="AF987" s="853"/>
    </row>
    <row r="988" spans="1:34" ht="15" customHeight="1" outlineLevel="1" x14ac:dyDescent="0.2">
      <c r="A988" s="11">
        <v>308</v>
      </c>
      <c r="B988" s="294"/>
      <c r="C988" s="267"/>
      <c r="D988" s="267"/>
      <c r="E988" s="267"/>
      <c r="F988" s="880" t="str">
        <f>'2. CAD NCCF'!F988:L988</f>
        <v>FI's own equity not eliminated</v>
      </c>
      <c r="G988" s="881"/>
      <c r="H988" s="881"/>
      <c r="I988" s="881"/>
      <c r="J988" s="881"/>
      <c r="K988" s="881"/>
      <c r="L988" s="882"/>
      <c r="M988" s="400">
        <f t="shared" si="303"/>
        <v>0</v>
      </c>
      <c r="N988" s="411">
        <f t="shared" si="303"/>
        <v>0</v>
      </c>
      <c r="O988" s="414">
        <f t="shared" si="303"/>
        <v>0</v>
      </c>
      <c r="P988" s="414">
        <f t="shared" si="303"/>
        <v>0</v>
      </c>
      <c r="Q988" s="415">
        <f t="shared" si="303"/>
        <v>0</v>
      </c>
      <c r="R988" s="411">
        <f t="shared" si="303"/>
        <v>0</v>
      </c>
      <c r="S988" s="414">
        <f t="shared" si="303"/>
        <v>0</v>
      </c>
      <c r="T988" s="414">
        <f t="shared" si="303"/>
        <v>0</v>
      </c>
      <c r="U988" s="414">
        <f t="shared" si="303"/>
        <v>0</v>
      </c>
      <c r="V988" s="414">
        <f t="shared" si="303"/>
        <v>0</v>
      </c>
      <c r="W988" s="414">
        <f t="shared" si="303"/>
        <v>0</v>
      </c>
      <c r="X988" s="414">
        <f t="shared" si="303"/>
        <v>0</v>
      </c>
      <c r="Y988" s="414">
        <f t="shared" si="303"/>
        <v>0</v>
      </c>
      <c r="Z988" s="414">
        <f t="shared" si="303"/>
        <v>0</v>
      </c>
      <c r="AA988" s="414">
        <f t="shared" si="303"/>
        <v>0</v>
      </c>
      <c r="AB988" s="414">
        <f t="shared" si="303"/>
        <v>0</v>
      </c>
      <c r="AC988" s="400">
        <f t="shared" si="304"/>
        <v>0</v>
      </c>
      <c r="AD988" s="857"/>
      <c r="AE988" s="858"/>
      <c r="AF988" s="859"/>
    </row>
    <row r="989" spans="1:34" outlineLevel="1" x14ac:dyDescent="0.2">
      <c r="A989" s="11">
        <v>231</v>
      </c>
      <c r="B989" s="294"/>
      <c r="C989" s="1048" t="str">
        <f>'2. CAD NCCF'!C989:AF989</f>
        <v>Other assets</v>
      </c>
      <c r="D989" s="1049"/>
      <c r="E989" s="1049"/>
      <c r="F989" s="1049"/>
      <c r="G989" s="1049"/>
      <c r="H989" s="1049"/>
      <c r="I989" s="1049"/>
      <c r="J989" s="1049"/>
      <c r="K989" s="1049"/>
      <c r="L989" s="1049"/>
      <c r="M989" s="1049"/>
      <c r="N989" s="1049"/>
      <c r="O989" s="1049"/>
      <c r="P989" s="1049"/>
      <c r="Q989" s="1049"/>
      <c r="R989" s="1049"/>
      <c r="S989" s="1049"/>
      <c r="T989" s="1049"/>
      <c r="U989" s="1049"/>
      <c r="V989" s="1049"/>
      <c r="W989" s="1049"/>
      <c r="X989" s="1049"/>
      <c r="Y989" s="1049"/>
      <c r="Z989" s="1049"/>
      <c r="AA989" s="1049"/>
      <c r="AB989" s="1049"/>
      <c r="AC989" s="1049"/>
      <c r="AD989" s="1049"/>
      <c r="AE989" s="1049"/>
      <c r="AF989" s="1050"/>
    </row>
    <row r="990" spans="1:34" outlineLevel="1" x14ac:dyDescent="0.2">
      <c r="A990" s="11">
        <v>310</v>
      </c>
      <c r="B990" s="294"/>
      <c r="C990" s="289"/>
      <c r="D990" s="1080" t="str">
        <f>'2. CAD NCCF'!D990:L990</f>
        <v>Derivative related assets (DRA)</v>
      </c>
      <c r="E990" s="1081"/>
      <c r="F990" s="1081"/>
      <c r="G990" s="1081"/>
      <c r="H990" s="1081"/>
      <c r="I990" s="1081"/>
      <c r="J990" s="1081"/>
      <c r="K990" s="1081"/>
      <c r="L990" s="1092"/>
      <c r="M990" s="399">
        <f>SUBTOTAL(9,M991:M992)</f>
        <v>0</v>
      </c>
      <c r="N990" s="402">
        <f t="shared" ref="N990:AB990" si="305">SUBTOTAL(9,N991:N992)</f>
        <v>0</v>
      </c>
      <c r="O990" s="406">
        <f t="shared" si="305"/>
        <v>0</v>
      </c>
      <c r="P990" s="405">
        <f t="shared" si="305"/>
        <v>0</v>
      </c>
      <c r="Q990" s="407">
        <f t="shared" si="305"/>
        <v>0</v>
      </c>
      <c r="R990" s="402">
        <f t="shared" si="305"/>
        <v>0</v>
      </c>
      <c r="S990" s="405">
        <f t="shared" si="305"/>
        <v>0</v>
      </c>
      <c r="T990" s="406">
        <f t="shared" si="305"/>
        <v>0</v>
      </c>
      <c r="U990" s="405">
        <f t="shared" si="305"/>
        <v>0</v>
      </c>
      <c r="V990" s="406">
        <f t="shared" si="305"/>
        <v>0</v>
      </c>
      <c r="W990" s="405">
        <f t="shared" si="305"/>
        <v>0</v>
      </c>
      <c r="X990" s="406">
        <f t="shared" si="305"/>
        <v>0</v>
      </c>
      <c r="Y990" s="405">
        <f t="shared" si="305"/>
        <v>0</v>
      </c>
      <c r="Z990" s="406">
        <f t="shared" si="305"/>
        <v>0</v>
      </c>
      <c r="AA990" s="405">
        <f t="shared" si="305"/>
        <v>0</v>
      </c>
      <c r="AB990" s="416">
        <f t="shared" si="305"/>
        <v>0</v>
      </c>
      <c r="AC990" s="399">
        <f t="shared" ref="AC990" si="306">SUBTOTAL(9,AC991:AC993)</f>
        <v>0</v>
      </c>
      <c r="AD990" s="1550"/>
      <c r="AE990" s="1551"/>
      <c r="AF990" s="1552"/>
    </row>
    <row r="991" spans="1:34" outlineLevel="1" x14ac:dyDescent="0.2">
      <c r="A991" s="11">
        <v>311</v>
      </c>
      <c r="B991" s="294"/>
      <c r="C991" s="289"/>
      <c r="D991" s="289"/>
      <c r="E991" s="289"/>
      <c r="F991" s="880" t="str">
        <f>'2. CAD NCCF'!F991:L991</f>
        <v>FX and cross currency swap assets</v>
      </c>
      <c r="G991" s="881"/>
      <c r="H991" s="881"/>
      <c r="I991" s="881"/>
      <c r="J991" s="881"/>
      <c r="K991" s="881"/>
      <c r="L991" s="882"/>
      <c r="M991" s="400">
        <f t="shared" ref="M991:AB992" si="307">M215</f>
        <v>0</v>
      </c>
      <c r="N991" s="1082"/>
      <c r="O991" s="1082"/>
      <c r="P991" s="1082"/>
      <c r="Q991" s="1082"/>
      <c r="R991" s="1082"/>
      <c r="S991" s="1082"/>
      <c r="T991" s="1082"/>
      <c r="U991" s="1082"/>
      <c r="V991" s="1082"/>
      <c r="W991" s="1082"/>
      <c r="X991" s="1082"/>
      <c r="Y991" s="1082"/>
      <c r="Z991" s="1082"/>
      <c r="AA991" s="1082"/>
      <c r="AB991" s="1082"/>
      <c r="AC991" s="400">
        <f t="shared" ref="AC991:AC992" si="308">M991-SUM(N991:AB991)</f>
        <v>0</v>
      </c>
      <c r="AD991" s="1433"/>
      <c r="AE991" s="852"/>
      <c r="AF991" s="853"/>
    </row>
    <row r="992" spans="1:34" ht="15" customHeight="1" outlineLevel="1" x14ac:dyDescent="0.2">
      <c r="A992" s="11">
        <v>312</v>
      </c>
      <c r="B992" s="294"/>
      <c r="C992" s="289"/>
      <c r="D992" s="289"/>
      <c r="E992" s="289"/>
      <c r="F992" s="880" t="str">
        <f>'2. CAD NCCF'!F992:L992</f>
        <v>Other DRA</v>
      </c>
      <c r="G992" s="881"/>
      <c r="H992" s="881"/>
      <c r="I992" s="881"/>
      <c r="J992" s="881"/>
      <c r="K992" s="881"/>
      <c r="L992" s="882"/>
      <c r="M992" s="400">
        <f t="shared" si="307"/>
        <v>0</v>
      </c>
      <c r="N992" s="411">
        <f t="shared" si="307"/>
        <v>0</v>
      </c>
      <c r="O992" s="414">
        <f t="shared" si="307"/>
        <v>0</v>
      </c>
      <c r="P992" s="414">
        <f t="shared" si="307"/>
        <v>0</v>
      </c>
      <c r="Q992" s="415">
        <f t="shared" si="307"/>
        <v>0</v>
      </c>
      <c r="R992" s="411">
        <f t="shared" si="307"/>
        <v>0</v>
      </c>
      <c r="S992" s="414">
        <f t="shared" si="307"/>
        <v>0</v>
      </c>
      <c r="T992" s="414">
        <f t="shared" si="307"/>
        <v>0</v>
      </c>
      <c r="U992" s="414">
        <f t="shared" si="307"/>
        <v>0</v>
      </c>
      <c r="V992" s="414">
        <f t="shared" si="307"/>
        <v>0</v>
      </c>
      <c r="W992" s="414">
        <f t="shared" si="307"/>
        <v>0</v>
      </c>
      <c r="X992" s="414">
        <f t="shared" si="307"/>
        <v>0</v>
      </c>
      <c r="Y992" s="414">
        <f t="shared" si="307"/>
        <v>0</v>
      </c>
      <c r="Z992" s="414">
        <f t="shared" si="307"/>
        <v>0</v>
      </c>
      <c r="AA992" s="414">
        <f t="shared" si="307"/>
        <v>0</v>
      </c>
      <c r="AB992" s="426">
        <f t="shared" si="307"/>
        <v>0</v>
      </c>
      <c r="AC992" s="400">
        <f t="shared" si="308"/>
        <v>0</v>
      </c>
      <c r="AD992" s="857"/>
      <c r="AE992" s="858"/>
      <c r="AF992" s="859"/>
      <c r="AH992" s="243">
        <f>SUM(AC1001,AC997,AC993,AC986,AC982,AC973,AC967,AC959,AC956,AC952,AC949,AC945,AC933,AC929,AC923,AC918,AC913,AC906,AC899,AC895,AC892,AC884,AC880,AC877,AC872,AC867,AC863,AC860,AC857,AC851,AC845,AC840,AC837,AC833,AC830,AC826,AC823,AC818,AC814,AC810,AC804,AC799,AC794,AC789,AC786,AC976,AC970,AC964,AC942,AC937,AC889)</f>
        <v>0</v>
      </c>
    </row>
    <row r="993" spans="1:34" outlineLevel="1" x14ac:dyDescent="0.2">
      <c r="A993" s="11">
        <v>313</v>
      </c>
      <c r="B993" s="294"/>
      <c r="C993" s="289"/>
      <c r="D993" s="868" t="str">
        <f>'2. CAD NCCF'!D993:L993</f>
        <v>Cash collateral pledged (CCP)</v>
      </c>
      <c r="E993" s="869"/>
      <c r="F993" s="869"/>
      <c r="G993" s="869"/>
      <c r="H993" s="869"/>
      <c r="I993" s="869"/>
      <c r="J993" s="869"/>
      <c r="K993" s="869"/>
      <c r="L993" s="870"/>
      <c r="M993" s="399">
        <f>SUBTOTAL(9,M994:M996)</f>
        <v>0</v>
      </c>
      <c r="N993" s="402">
        <f t="shared" ref="N993:AC993" si="309">SUBTOTAL(9,N994:N996)</f>
        <v>0</v>
      </c>
      <c r="O993" s="406">
        <f t="shared" si="309"/>
        <v>0</v>
      </c>
      <c r="P993" s="405">
        <f t="shared" si="309"/>
        <v>0</v>
      </c>
      <c r="Q993" s="407">
        <f t="shared" si="309"/>
        <v>0</v>
      </c>
      <c r="R993" s="402">
        <f t="shared" si="309"/>
        <v>0</v>
      </c>
      <c r="S993" s="405">
        <f t="shared" si="309"/>
        <v>0</v>
      </c>
      <c r="T993" s="406">
        <f t="shared" si="309"/>
        <v>0</v>
      </c>
      <c r="U993" s="405">
        <f t="shared" si="309"/>
        <v>0</v>
      </c>
      <c r="V993" s="406">
        <f t="shared" si="309"/>
        <v>0</v>
      </c>
      <c r="W993" s="405">
        <f t="shared" si="309"/>
        <v>0</v>
      </c>
      <c r="X993" s="406">
        <f t="shared" si="309"/>
        <v>0</v>
      </c>
      <c r="Y993" s="405">
        <f t="shared" si="309"/>
        <v>0</v>
      </c>
      <c r="Z993" s="406">
        <f t="shared" si="309"/>
        <v>0</v>
      </c>
      <c r="AA993" s="405">
        <f t="shared" si="309"/>
        <v>0</v>
      </c>
      <c r="AB993" s="416">
        <f t="shared" si="309"/>
        <v>0</v>
      </c>
      <c r="AC993" s="399">
        <f t="shared" si="309"/>
        <v>0</v>
      </c>
      <c r="AD993" s="1550"/>
      <c r="AE993" s="1551"/>
      <c r="AF993" s="1552"/>
    </row>
    <row r="994" spans="1:34" outlineLevel="1" x14ac:dyDescent="0.2">
      <c r="A994" s="11">
        <v>314</v>
      </c>
      <c r="B994" s="294"/>
      <c r="C994" s="289"/>
      <c r="D994" s="289"/>
      <c r="E994" s="289"/>
      <c r="F994" s="880" t="str">
        <f>'2. CAD NCCF'!F994:L994</f>
        <v>CCP for exchange-traded derivatives</v>
      </c>
      <c r="G994" s="881"/>
      <c r="H994" s="881"/>
      <c r="I994" s="881"/>
      <c r="J994" s="881"/>
      <c r="K994" s="881"/>
      <c r="L994" s="881"/>
      <c r="M994" s="400">
        <f t="shared" ref="M994:AB996" si="310">M218</f>
        <v>0</v>
      </c>
      <c r="N994" s="411">
        <f t="shared" si="310"/>
        <v>0</v>
      </c>
      <c r="O994" s="414">
        <f t="shared" si="310"/>
        <v>0</v>
      </c>
      <c r="P994" s="414">
        <f t="shared" si="310"/>
        <v>0</v>
      </c>
      <c r="Q994" s="415">
        <f t="shared" si="310"/>
        <v>0</v>
      </c>
      <c r="R994" s="411">
        <f t="shared" si="310"/>
        <v>0</v>
      </c>
      <c r="S994" s="414">
        <f t="shared" si="310"/>
        <v>0</v>
      </c>
      <c r="T994" s="414">
        <f t="shared" si="310"/>
        <v>0</v>
      </c>
      <c r="U994" s="414">
        <f t="shared" si="310"/>
        <v>0</v>
      </c>
      <c r="V994" s="414">
        <f t="shared" si="310"/>
        <v>0</v>
      </c>
      <c r="W994" s="414">
        <f t="shared" si="310"/>
        <v>0</v>
      </c>
      <c r="X994" s="414">
        <f t="shared" si="310"/>
        <v>0</v>
      </c>
      <c r="Y994" s="414">
        <f t="shared" si="310"/>
        <v>0</v>
      </c>
      <c r="Z994" s="414">
        <f t="shared" si="310"/>
        <v>0</v>
      </c>
      <c r="AA994" s="414">
        <f t="shared" si="310"/>
        <v>0</v>
      </c>
      <c r="AB994" s="426">
        <f t="shared" si="310"/>
        <v>0</v>
      </c>
      <c r="AC994" s="400">
        <f t="shared" ref="AC994:AC996" si="311">M994-SUM(N994:AB994)</f>
        <v>0</v>
      </c>
      <c r="AD994" s="1433"/>
      <c r="AE994" s="852"/>
      <c r="AF994" s="853"/>
      <c r="AH994" s="241">
        <f>SUM(M997,M993,M956,M913,M895,M872,M863,M1001,M789,M786,DPA_1103)</f>
        <v>0</v>
      </c>
    </row>
    <row r="995" spans="1:34" ht="15" customHeight="1" outlineLevel="1" x14ac:dyDescent="0.2">
      <c r="A995" s="11">
        <v>315</v>
      </c>
      <c r="B995" s="294"/>
      <c r="C995" s="289"/>
      <c r="D995" s="289"/>
      <c r="E995" s="289"/>
      <c r="F995" s="880" t="str">
        <f>'2. CAD NCCF'!F995:L995</f>
        <v>CCP for OTC derivatives</v>
      </c>
      <c r="G995" s="881"/>
      <c r="H995" s="881"/>
      <c r="I995" s="881"/>
      <c r="J995" s="881"/>
      <c r="K995" s="881"/>
      <c r="L995" s="881"/>
      <c r="M995" s="400">
        <f t="shared" si="310"/>
        <v>0</v>
      </c>
      <c r="N995" s="411">
        <f t="shared" si="310"/>
        <v>0</v>
      </c>
      <c r="O995" s="414">
        <f t="shared" si="310"/>
        <v>0</v>
      </c>
      <c r="P995" s="414">
        <f t="shared" si="310"/>
        <v>0</v>
      </c>
      <c r="Q995" s="415">
        <f t="shared" si="310"/>
        <v>0</v>
      </c>
      <c r="R995" s="411">
        <f t="shared" si="310"/>
        <v>0</v>
      </c>
      <c r="S995" s="414">
        <f t="shared" si="310"/>
        <v>0</v>
      </c>
      <c r="T995" s="414">
        <f t="shared" si="310"/>
        <v>0</v>
      </c>
      <c r="U995" s="414">
        <f t="shared" si="310"/>
        <v>0</v>
      </c>
      <c r="V995" s="414">
        <f t="shared" si="310"/>
        <v>0</v>
      </c>
      <c r="W995" s="414">
        <f t="shared" si="310"/>
        <v>0</v>
      </c>
      <c r="X995" s="414">
        <f t="shared" si="310"/>
        <v>0</v>
      </c>
      <c r="Y995" s="414">
        <f t="shared" si="310"/>
        <v>0</v>
      </c>
      <c r="Z995" s="414">
        <f t="shared" si="310"/>
        <v>0</v>
      </c>
      <c r="AA995" s="414">
        <f t="shared" si="310"/>
        <v>0</v>
      </c>
      <c r="AB995" s="426">
        <f t="shared" si="310"/>
        <v>0</v>
      </c>
      <c r="AC995" s="400">
        <f t="shared" si="311"/>
        <v>0</v>
      </c>
      <c r="AD995" s="854"/>
      <c r="AE995" s="1083"/>
      <c r="AF995" s="856"/>
    </row>
    <row r="996" spans="1:34" ht="15" customHeight="1" outlineLevel="1" x14ac:dyDescent="0.2">
      <c r="A996" s="11">
        <v>316</v>
      </c>
      <c r="B996" s="294"/>
      <c r="C996" s="289"/>
      <c r="D996" s="289"/>
      <c r="E996" s="289"/>
      <c r="F996" s="880" t="str">
        <f>'2. CAD NCCF'!F996:L996</f>
        <v>CCP for short sales</v>
      </c>
      <c r="G996" s="881"/>
      <c r="H996" s="881"/>
      <c r="I996" s="881"/>
      <c r="J996" s="881"/>
      <c r="K996" s="881"/>
      <c r="L996" s="881"/>
      <c r="M996" s="400">
        <f t="shared" si="310"/>
        <v>0</v>
      </c>
      <c r="N996" s="1320"/>
      <c r="O996" s="1320"/>
      <c r="P996" s="1320"/>
      <c r="Q996" s="1320"/>
      <c r="R996" s="1320"/>
      <c r="S996" s="1320"/>
      <c r="T996" s="1320"/>
      <c r="U996" s="1320"/>
      <c r="V996" s="1320"/>
      <c r="W996" s="1320"/>
      <c r="X996" s="1320"/>
      <c r="Y996" s="1320"/>
      <c r="Z996" s="1320"/>
      <c r="AA996" s="1320"/>
      <c r="AB996" s="1320"/>
      <c r="AC996" s="400">
        <f t="shared" si="311"/>
        <v>0</v>
      </c>
      <c r="AD996" s="857"/>
      <c r="AE996" s="858"/>
      <c r="AF996" s="859"/>
    </row>
    <row r="997" spans="1:34" outlineLevel="1" x14ac:dyDescent="0.2">
      <c r="A997" s="11">
        <v>317</v>
      </c>
      <c r="B997" s="294"/>
      <c r="C997" s="289"/>
      <c r="D997" s="868" t="str">
        <f>'2. CAD NCCF'!D997:L997</f>
        <v>Commodities</v>
      </c>
      <c r="E997" s="869"/>
      <c r="F997" s="869"/>
      <c r="G997" s="869"/>
      <c r="H997" s="869"/>
      <c r="I997" s="869"/>
      <c r="J997" s="869"/>
      <c r="K997" s="869"/>
      <c r="L997" s="870"/>
      <c r="M997" s="399">
        <f>SUBTOTAL(9,M998:M1000)</f>
        <v>0</v>
      </c>
      <c r="N997" s="1208"/>
      <c r="O997" s="1644"/>
      <c r="P997" s="1644"/>
      <c r="Q997" s="1644"/>
      <c r="R997" s="1644"/>
      <c r="S997" s="1644"/>
      <c r="T997" s="1644"/>
      <c r="U997" s="1644"/>
      <c r="V997" s="1644"/>
      <c r="W997" s="1644"/>
      <c r="X997" s="1644"/>
      <c r="Y997" s="1644"/>
      <c r="Z997" s="1644"/>
      <c r="AA997" s="1644"/>
      <c r="AB997" s="1254"/>
      <c r="AC997" s="399">
        <f>SUBTOTAL(9,AC998:AC1000)</f>
        <v>0</v>
      </c>
      <c r="AD997" s="1550"/>
      <c r="AE997" s="1551"/>
      <c r="AF997" s="1552"/>
    </row>
    <row r="998" spans="1:34" outlineLevel="1" x14ac:dyDescent="0.2">
      <c r="A998" s="11">
        <v>318</v>
      </c>
      <c r="B998" s="294"/>
      <c r="C998" s="289"/>
      <c r="D998" s="289"/>
      <c r="E998" s="289"/>
      <c r="F998" s="880" t="str">
        <f>'2. CAD NCCF'!F998:L998</f>
        <v>Precious metals</v>
      </c>
      <c r="G998" s="881"/>
      <c r="H998" s="881"/>
      <c r="I998" s="881"/>
      <c r="J998" s="881"/>
      <c r="K998" s="881"/>
      <c r="L998" s="882"/>
      <c r="M998" s="400">
        <f t="shared" ref="M998:M1000" si="312">M222</f>
        <v>0</v>
      </c>
      <c r="N998" s="1254"/>
      <c r="O998" s="1644"/>
      <c r="P998" s="1644"/>
      <c r="Q998" s="1644"/>
      <c r="R998" s="1644"/>
      <c r="S998" s="1644"/>
      <c r="T998" s="1644"/>
      <c r="U998" s="1644"/>
      <c r="V998" s="1644"/>
      <c r="W998" s="1644"/>
      <c r="X998" s="1644"/>
      <c r="Y998" s="1644"/>
      <c r="Z998" s="1644"/>
      <c r="AA998" s="1644"/>
      <c r="AB998" s="1254"/>
      <c r="AC998" s="400">
        <f t="shared" ref="AC998:AC1002" si="313">M998-SUM(N998:AB998)</f>
        <v>0</v>
      </c>
      <c r="AD998" s="1433"/>
      <c r="AE998" s="852"/>
      <c r="AF998" s="853"/>
    </row>
    <row r="999" spans="1:34" ht="15" customHeight="1" outlineLevel="1" x14ac:dyDescent="0.2">
      <c r="A999" s="11">
        <v>319</v>
      </c>
      <c r="B999" s="294"/>
      <c r="C999" s="289"/>
      <c r="D999" s="289"/>
      <c r="E999" s="289"/>
      <c r="F999" s="880" t="str">
        <f>'2. CAD NCCF'!F999:L999</f>
        <v>Precious metal loans</v>
      </c>
      <c r="G999" s="881"/>
      <c r="H999" s="881"/>
      <c r="I999" s="881"/>
      <c r="J999" s="881"/>
      <c r="K999" s="881"/>
      <c r="L999" s="882"/>
      <c r="M999" s="400">
        <f t="shared" si="312"/>
        <v>0</v>
      </c>
      <c r="N999" s="1254"/>
      <c r="O999" s="1644"/>
      <c r="P999" s="1644"/>
      <c r="Q999" s="1644"/>
      <c r="R999" s="1644"/>
      <c r="S999" s="1644"/>
      <c r="T999" s="1644"/>
      <c r="U999" s="1644"/>
      <c r="V999" s="1644"/>
      <c r="W999" s="1644"/>
      <c r="X999" s="1644"/>
      <c r="Y999" s="1644"/>
      <c r="Z999" s="1644"/>
      <c r="AA999" s="1644"/>
      <c r="AB999" s="1254"/>
      <c r="AC999" s="400">
        <f t="shared" si="313"/>
        <v>0</v>
      </c>
      <c r="AD999" s="854"/>
      <c r="AE999" s="1083"/>
      <c r="AF999" s="856"/>
    </row>
    <row r="1000" spans="1:34" ht="15" customHeight="1" outlineLevel="1" x14ac:dyDescent="0.2">
      <c r="A1000" s="11">
        <v>320</v>
      </c>
      <c r="B1000" s="294"/>
      <c r="C1000" s="289"/>
      <c r="D1000" s="289"/>
      <c r="E1000" s="289"/>
      <c r="F1000" s="880" t="str">
        <f>'2. CAD NCCF'!F1000:L1000</f>
        <v>Other commodities help</v>
      </c>
      <c r="G1000" s="881"/>
      <c r="H1000" s="881"/>
      <c r="I1000" s="881"/>
      <c r="J1000" s="881"/>
      <c r="K1000" s="881"/>
      <c r="L1000" s="882"/>
      <c r="M1000" s="400">
        <f t="shared" si="312"/>
        <v>0</v>
      </c>
      <c r="N1000" s="1254"/>
      <c r="O1000" s="1644"/>
      <c r="P1000" s="1644"/>
      <c r="Q1000" s="1644"/>
      <c r="R1000" s="1644"/>
      <c r="S1000" s="1644"/>
      <c r="T1000" s="1644"/>
      <c r="U1000" s="1644"/>
      <c r="V1000" s="1644"/>
      <c r="W1000" s="1644"/>
      <c r="X1000" s="1644"/>
      <c r="Y1000" s="1644"/>
      <c r="Z1000" s="1644"/>
      <c r="AA1000" s="1644"/>
      <c r="AB1000" s="1254"/>
      <c r="AC1000" s="400">
        <f t="shared" si="313"/>
        <v>0</v>
      </c>
      <c r="AD1000" s="857"/>
      <c r="AE1000" s="858"/>
      <c r="AF1000" s="859"/>
    </row>
    <row r="1001" spans="1:34" outlineLevel="1" x14ac:dyDescent="0.2">
      <c r="A1001" s="11">
        <v>321</v>
      </c>
      <c r="B1001" s="294"/>
      <c r="C1001" s="289"/>
      <c r="D1001" s="868" t="str">
        <f>'2. CAD NCCF'!D1001:L1001</f>
        <v>Other assets</v>
      </c>
      <c r="E1001" s="869"/>
      <c r="F1001" s="869"/>
      <c r="G1001" s="869"/>
      <c r="H1001" s="869"/>
      <c r="I1001" s="869"/>
      <c r="J1001" s="869"/>
      <c r="K1001" s="869"/>
      <c r="L1001" s="870"/>
      <c r="M1001" s="399">
        <f>SUBTOTAL(9,M1002:M1002)</f>
        <v>0</v>
      </c>
      <c r="N1001" s="1208"/>
      <c r="O1001" s="1208"/>
      <c r="P1001" s="1208"/>
      <c r="Q1001" s="1208"/>
      <c r="R1001" s="1208"/>
      <c r="S1001" s="1208"/>
      <c r="T1001" s="1208"/>
      <c r="U1001" s="1208"/>
      <c r="V1001" s="1208"/>
      <c r="W1001" s="1208"/>
      <c r="X1001" s="1208"/>
      <c r="Y1001" s="1208"/>
      <c r="Z1001" s="1208"/>
      <c r="AA1001" s="1208"/>
      <c r="AB1001" s="1208"/>
      <c r="AC1001" s="399">
        <f>SUBTOTAL(9,AC1002)</f>
        <v>0</v>
      </c>
      <c r="AD1001" s="1550"/>
      <c r="AE1001" s="1551"/>
      <c r="AF1001" s="1552"/>
    </row>
    <row r="1002" spans="1:34" outlineLevel="1" x14ac:dyDescent="0.2">
      <c r="A1002" s="11">
        <v>322</v>
      </c>
      <c r="B1002" s="523"/>
      <c r="C1002" s="515"/>
      <c r="D1002" s="515"/>
      <c r="E1002" s="516"/>
      <c r="F1002" s="1032" t="str">
        <f>'2. CAD NCCF'!F1002:L1002</f>
        <v>Other assets</v>
      </c>
      <c r="G1002" s="1033"/>
      <c r="H1002" s="1033"/>
      <c r="I1002" s="1033"/>
      <c r="J1002" s="1033"/>
      <c r="K1002" s="1033"/>
      <c r="L1002" s="1064"/>
      <c r="M1002" s="400">
        <f t="shared" ref="M1002" si="314">M226</f>
        <v>0</v>
      </c>
      <c r="N1002" s="1389"/>
      <c r="O1002" s="977"/>
      <c r="P1002" s="977"/>
      <c r="Q1002" s="977"/>
      <c r="R1002" s="977"/>
      <c r="S1002" s="977"/>
      <c r="T1002" s="977"/>
      <c r="U1002" s="977"/>
      <c r="V1002" s="977"/>
      <c r="W1002" s="977"/>
      <c r="X1002" s="977"/>
      <c r="Y1002" s="977"/>
      <c r="Z1002" s="977"/>
      <c r="AA1002" s="977"/>
      <c r="AB1002" s="977"/>
      <c r="AC1002" s="400">
        <f t="shared" si="313"/>
        <v>0</v>
      </c>
      <c r="AD1002" s="1603"/>
      <c r="AE1002" s="941"/>
      <c r="AF1002" s="942"/>
    </row>
    <row r="1003" spans="1:34" ht="7.5" hidden="1" customHeight="1" outlineLevel="1" x14ac:dyDescent="0.2">
      <c r="A1003" s="11"/>
      <c r="B1003" s="1580"/>
      <c r="C1003" s="1428"/>
      <c r="D1003" s="1428"/>
      <c r="E1003" s="1428"/>
      <c r="F1003" s="1429"/>
      <c r="G1003" s="1429"/>
      <c r="H1003" s="1429"/>
      <c r="I1003" s="1429"/>
      <c r="J1003" s="1429"/>
      <c r="K1003" s="1429"/>
      <c r="L1003" s="1429"/>
      <c r="M1003" s="1429"/>
      <c r="N1003" s="1429"/>
      <c r="O1003" s="1429"/>
      <c r="P1003" s="1429"/>
      <c r="Q1003" s="1429"/>
      <c r="R1003" s="1429"/>
      <c r="S1003" s="1429"/>
      <c r="T1003" s="1429"/>
      <c r="U1003" s="1429"/>
      <c r="V1003" s="1429"/>
      <c r="W1003" s="1429"/>
      <c r="X1003" s="1429"/>
      <c r="Y1003" s="1429"/>
      <c r="Z1003" s="1429"/>
      <c r="AA1003" s="1429"/>
      <c r="AB1003" s="1429"/>
      <c r="AC1003" s="1429"/>
      <c r="AD1003" s="1429"/>
      <c r="AE1003" s="1429"/>
      <c r="AF1003" s="1430"/>
    </row>
    <row r="1004" spans="1:34" ht="22.5" customHeight="1" outlineLevel="1" x14ac:dyDescent="0.2">
      <c r="A1004" s="11">
        <v>323</v>
      </c>
      <c r="B1004" s="982" t="str">
        <f>'2. CAD NCCF'!B1004:L1004</f>
        <v>Cash inflows from assets</v>
      </c>
      <c r="C1004" s="983"/>
      <c r="D1004" s="983"/>
      <c r="E1004" s="983"/>
      <c r="F1004" s="983"/>
      <c r="G1004" s="983"/>
      <c r="H1004" s="983"/>
      <c r="I1004" s="983"/>
      <c r="J1004" s="983"/>
      <c r="K1004" s="983"/>
      <c r="L1004" s="983"/>
      <c r="M1004" s="399">
        <f>SUBTOTAL(9,M785:M1001)</f>
        <v>0</v>
      </c>
      <c r="N1004" s="402">
        <f t="shared" ref="N1004:AB1004" si="315">SUBTOTAL(9,N785:N1001)</f>
        <v>0</v>
      </c>
      <c r="O1004" s="406">
        <f t="shared" si="315"/>
        <v>0</v>
      </c>
      <c r="P1004" s="405">
        <f t="shared" si="315"/>
        <v>0</v>
      </c>
      <c r="Q1004" s="407">
        <f t="shared" si="315"/>
        <v>0</v>
      </c>
      <c r="R1004" s="406">
        <f t="shared" si="315"/>
        <v>0</v>
      </c>
      <c r="S1004" s="406">
        <f t="shared" si="315"/>
        <v>0</v>
      </c>
      <c r="T1004" s="406">
        <f t="shared" si="315"/>
        <v>0</v>
      </c>
      <c r="U1004" s="406">
        <f t="shared" si="315"/>
        <v>0</v>
      </c>
      <c r="V1004" s="406">
        <f t="shared" si="315"/>
        <v>0</v>
      </c>
      <c r="W1004" s="406">
        <f t="shared" si="315"/>
        <v>0</v>
      </c>
      <c r="X1004" s="406">
        <f t="shared" si="315"/>
        <v>0</v>
      </c>
      <c r="Y1004" s="406">
        <f t="shared" si="315"/>
        <v>0</v>
      </c>
      <c r="Z1004" s="406">
        <f t="shared" si="315"/>
        <v>0</v>
      </c>
      <c r="AA1004" s="406">
        <f t="shared" si="315"/>
        <v>0</v>
      </c>
      <c r="AB1004" s="416">
        <f t="shared" si="315"/>
        <v>0</v>
      </c>
      <c r="AC1004" s="399">
        <f>SUBTOTAL(9,AC785:AC1002)</f>
        <v>0</v>
      </c>
      <c r="AD1004" s="307"/>
      <c r="AE1004" s="308"/>
      <c r="AF1004" s="309"/>
    </row>
    <row r="1005" spans="1:34" ht="7.5" customHeight="1" outlineLevel="1" x14ac:dyDescent="0.2">
      <c r="A1005" s="11">
        <v>324</v>
      </c>
      <c r="B1005" s="1587"/>
      <c r="C1005" s="1429"/>
      <c r="D1005" s="1429"/>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29"/>
      <c r="AF1005" s="1430"/>
    </row>
    <row r="1006" spans="1:34" ht="23.25" customHeight="1" outlineLevel="2" x14ac:dyDescent="0.2">
      <c r="A1006" s="11">
        <v>325</v>
      </c>
      <c r="B1006" s="982" t="str">
        <f>'2. CAD NCCF'!B1006:AF1006</f>
        <v>LIABILITIES</v>
      </c>
      <c r="C1006" s="983"/>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1115"/>
    </row>
    <row r="1007" spans="1:34" ht="15" customHeight="1" outlineLevel="1" x14ac:dyDescent="0.2">
      <c r="A1007" s="11">
        <v>326</v>
      </c>
      <c r="B1007" s="294"/>
      <c r="C1007" s="1065" t="str">
        <f>'2. CAD NCCF'!C1007:AF1007</f>
        <v>Deposits</v>
      </c>
      <c r="D1007" s="1066"/>
      <c r="E1007" s="1066"/>
      <c r="F1007" s="1066"/>
      <c r="G1007" s="1066"/>
      <c r="H1007" s="1066"/>
      <c r="I1007" s="1066"/>
      <c r="J1007" s="1066"/>
      <c r="K1007" s="1066"/>
      <c r="L1007" s="1066"/>
      <c r="M1007" s="1066"/>
      <c r="N1007" s="1066"/>
      <c r="O1007" s="1066"/>
      <c r="P1007" s="1066"/>
      <c r="Q1007" s="1066"/>
      <c r="R1007" s="1066"/>
      <c r="S1007" s="1066"/>
      <c r="T1007" s="1066"/>
      <c r="U1007" s="1066"/>
      <c r="V1007" s="1066"/>
      <c r="W1007" s="1066"/>
      <c r="X1007" s="1066"/>
      <c r="Y1007" s="1066"/>
      <c r="Z1007" s="1066"/>
      <c r="AA1007" s="1066"/>
      <c r="AB1007" s="1066"/>
      <c r="AC1007" s="1066"/>
      <c r="AD1007" s="1066"/>
      <c r="AE1007" s="1066"/>
      <c r="AF1007" s="1067"/>
    </row>
    <row r="1008" spans="1:34" ht="14.25" customHeight="1" outlineLevel="1" x14ac:dyDescent="0.2">
      <c r="A1008" s="11">
        <v>327</v>
      </c>
      <c r="B1008" s="294"/>
      <c r="C1008" s="257"/>
      <c r="D1008" s="1582" t="str">
        <f>'2. CAD NCCF'!D1008:L1008</f>
        <v>Retail and small business (RSB) demand notice deposits</v>
      </c>
      <c r="E1008" s="1583"/>
      <c r="F1008" s="1583"/>
      <c r="G1008" s="1583"/>
      <c r="H1008" s="1583"/>
      <c r="I1008" s="1583"/>
      <c r="J1008" s="1583"/>
      <c r="K1008" s="1583"/>
      <c r="L1008" s="1584"/>
      <c r="M1008" s="399">
        <f>SUBTOTAL(9,M1009:M1013)</f>
        <v>0</v>
      </c>
      <c r="N1008" s="402">
        <f t="shared" ref="N1008:AC1008" si="316">SUBTOTAL(9,N1009:N1013)</f>
        <v>0</v>
      </c>
      <c r="O1008" s="406">
        <f t="shared" si="316"/>
        <v>0</v>
      </c>
      <c r="P1008" s="405">
        <f t="shared" si="316"/>
        <v>0</v>
      </c>
      <c r="Q1008" s="407">
        <f t="shared" si="316"/>
        <v>0</v>
      </c>
      <c r="R1008" s="399">
        <f t="shared" si="316"/>
        <v>0</v>
      </c>
      <c r="S1008" s="407">
        <f t="shared" si="316"/>
        <v>0</v>
      </c>
      <c r="T1008" s="407">
        <f t="shared" si="316"/>
        <v>0</v>
      </c>
      <c r="U1008" s="407">
        <f t="shared" si="316"/>
        <v>0</v>
      </c>
      <c r="V1008" s="407">
        <f t="shared" si="316"/>
        <v>0</v>
      </c>
      <c r="W1008" s="407">
        <f t="shared" si="316"/>
        <v>0</v>
      </c>
      <c r="X1008" s="407">
        <f t="shared" si="316"/>
        <v>0</v>
      </c>
      <c r="Y1008" s="407">
        <f t="shared" si="316"/>
        <v>0</v>
      </c>
      <c r="Z1008" s="407">
        <f t="shared" si="316"/>
        <v>0</v>
      </c>
      <c r="AA1008" s="406">
        <f t="shared" si="316"/>
        <v>0</v>
      </c>
      <c r="AB1008" s="403">
        <f t="shared" si="316"/>
        <v>0</v>
      </c>
      <c r="AC1008" s="407">
        <f t="shared" si="316"/>
        <v>0</v>
      </c>
      <c r="AD1008" s="1550"/>
      <c r="AE1008" s="1551"/>
      <c r="AF1008" s="1552"/>
    </row>
    <row r="1009" spans="1:32" ht="15" customHeight="1" outlineLevel="1" x14ac:dyDescent="0.2">
      <c r="A1009" s="11">
        <v>328</v>
      </c>
      <c r="B1009" s="294"/>
      <c r="C1009" s="263"/>
      <c r="D1009" s="263"/>
      <c r="E1009" s="264"/>
      <c r="F1009" s="880" t="str">
        <f>'2. CAD NCCF'!F1009:L1009</f>
        <v>RSB type 1 insured, stable demand deposits</v>
      </c>
      <c r="G1009" s="881"/>
      <c r="H1009" s="881"/>
      <c r="I1009" s="881"/>
      <c r="J1009" s="881"/>
      <c r="K1009" s="881"/>
      <c r="L1009" s="882"/>
      <c r="M1009" s="400">
        <f t="shared" ref="M1009:M1013" si="317">M233</f>
        <v>0</v>
      </c>
      <c r="N1009" s="411">
        <f>M1009*'Appx 1. Ref Rates'!$S9</f>
        <v>0</v>
      </c>
      <c r="O1009" s="414">
        <f>($M1009-SUM($N1009:N1009))*'Appx 1. Ref Rates'!$S9</f>
        <v>0</v>
      </c>
      <c r="P1009" s="414">
        <f>($M1009-SUM($N1009:O1009))*'Appx 1. Ref Rates'!$S9</f>
        <v>0</v>
      </c>
      <c r="Q1009" s="415">
        <f>($M1009-SUM($N1009:P1009))*'Appx 1. Ref Rates'!$S9</f>
        <v>0</v>
      </c>
      <c r="R1009" s="411">
        <f>($M1009-SUM($N1009:Q1009))*'Appx 1. Ref Rates'!$U9</f>
        <v>0</v>
      </c>
      <c r="S1009" s="414">
        <f>($M1009-SUM($N1009:R1009))*'Appx 1. Ref Rates'!$U9</f>
        <v>0</v>
      </c>
      <c r="T1009" s="414">
        <f>($M1009-SUM($N1009:S1009))*'Appx 1. Ref Rates'!$U9</f>
        <v>0</v>
      </c>
      <c r="U1009" s="414">
        <f>($M1009-SUM($N1009:T1009))*'Appx 1. Ref Rates'!$U9</f>
        <v>0</v>
      </c>
      <c r="V1009" s="414">
        <f>($M1009-SUM($N1009:U1009))*'Appx 1. Ref Rates'!$U9</f>
        <v>0</v>
      </c>
      <c r="W1009" s="414">
        <f>($M1009-SUM($N1009:V1009))*'Appx 1. Ref Rates'!$U9</f>
        <v>0</v>
      </c>
      <c r="X1009" s="414">
        <f>($M1009-SUM($N1009:W1009))*'Appx 1. Ref Rates'!$U9</f>
        <v>0</v>
      </c>
      <c r="Y1009" s="414">
        <f>($M1009-SUM($N1009:X1009))*'Appx 1. Ref Rates'!$U9</f>
        <v>0</v>
      </c>
      <c r="Z1009" s="414">
        <f>($M1009-SUM($N1009:Y1009))*'Appx 1. Ref Rates'!$U9</f>
        <v>0</v>
      </c>
      <c r="AA1009" s="414">
        <f>($M1009-SUM($N1009:Z1009))*'Appx 1. Ref Rates'!$U9</f>
        <v>0</v>
      </c>
      <c r="AB1009" s="414">
        <f>($M1009-SUM($N1009:AA1009))*'Appx 1. Ref Rates'!$U9</f>
        <v>0</v>
      </c>
      <c r="AC1009" s="400">
        <f t="shared" ref="AC1009:AC1013" si="318">M1009-SUM(N1009:AB1009)</f>
        <v>0</v>
      </c>
      <c r="AD1009" s="1433"/>
      <c r="AE1009" s="852"/>
      <c r="AF1009" s="853"/>
    </row>
    <row r="1010" spans="1:32" ht="15" customHeight="1" outlineLevel="1" x14ac:dyDescent="0.2">
      <c r="A1010" s="11">
        <v>329</v>
      </c>
      <c r="B1010" s="294"/>
      <c r="C1010" s="263"/>
      <c r="D1010" s="263"/>
      <c r="E1010" s="264"/>
      <c r="F1010" s="880" t="str">
        <f>'2. CAD NCCF'!F1010:L1010</f>
        <v>RSB type 2 insured, stable demand deposits</v>
      </c>
      <c r="G1010" s="881"/>
      <c r="H1010" s="881"/>
      <c r="I1010" s="881"/>
      <c r="J1010" s="881"/>
      <c r="K1010" s="881"/>
      <c r="L1010" s="882"/>
      <c r="M1010" s="400">
        <f t="shared" si="317"/>
        <v>0</v>
      </c>
      <c r="N1010" s="411">
        <f>M1010*'Appx 1. Ref Rates'!$S10</f>
        <v>0</v>
      </c>
      <c r="O1010" s="414">
        <f>($M1010-SUM($N1010:N1010))*'Appx 1. Ref Rates'!$S10</f>
        <v>0</v>
      </c>
      <c r="P1010" s="414">
        <f>($M1010-SUM($N1010:O1010))*'Appx 1. Ref Rates'!$S10</f>
        <v>0</v>
      </c>
      <c r="Q1010" s="415">
        <f>($M1010-SUM($N1010:P1010))*'Appx 1. Ref Rates'!$S10</f>
        <v>0</v>
      </c>
      <c r="R1010" s="411">
        <f>($M1010-SUM($N1010:Q1010))*'Appx 1. Ref Rates'!$U10</f>
        <v>0</v>
      </c>
      <c r="S1010" s="414">
        <f>($M1010-SUM($N1010:R1010))*'Appx 1. Ref Rates'!$U10</f>
        <v>0</v>
      </c>
      <c r="T1010" s="414">
        <f>($M1010-SUM($N1010:S1010))*'Appx 1. Ref Rates'!$U10</f>
        <v>0</v>
      </c>
      <c r="U1010" s="414">
        <f>($M1010-SUM($N1010:T1010))*'Appx 1. Ref Rates'!$U10</f>
        <v>0</v>
      </c>
      <c r="V1010" s="414">
        <f>($M1010-SUM($N1010:U1010))*'Appx 1. Ref Rates'!$U10</f>
        <v>0</v>
      </c>
      <c r="W1010" s="414">
        <f>($M1010-SUM($N1010:V1010))*'Appx 1. Ref Rates'!$U10</f>
        <v>0</v>
      </c>
      <c r="X1010" s="414">
        <f>($M1010-SUM($N1010:W1010))*'Appx 1. Ref Rates'!$U10</f>
        <v>0</v>
      </c>
      <c r="Y1010" s="414">
        <f>($M1010-SUM($N1010:X1010))*'Appx 1. Ref Rates'!$U10</f>
        <v>0</v>
      </c>
      <c r="Z1010" s="414">
        <f>($M1010-SUM($N1010:Y1010))*'Appx 1. Ref Rates'!$U10</f>
        <v>0</v>
      </c>
      <c r="AA1010" s="414">
        <f>($M1010-SUM($N1010:Z1010))*'Appx 1. Ref Rates'!$U10</f>
        <v>0</v>
      </c>
      <c r="AB1010" s="414">
        <f>($M1010-SUM($N1010:AA1010))*'Appx 1. Ref Rates'!$U10</f>
        <v>0</v>
      </c>
      <c r="AC1010" s="400">
        <f t="shared" si="318"/>
        <v>0</v>
      </c>
      <c r="AD1010" s="854"/>
      <c r="AE1010" s="1083"/>
      <c r="AF1010" s="856"/>
    </row>
    <row r="1011" spans="1:32" ht="15" customHeight="1" outlineLevel="1" x14ac:dyDescent="0.2">
      <c r="A1011" s="11">
        <v>330</v>
      </c>
      <c r="B1011" s="294"/>
      <c r="C1011" s="263"/>
      <c r="D1011" s="263"/>
      <c r="E1011" s="264"/>
      <c r="F1011" s="880" t="str">
        <f>'2. CAD NCCF'!F1011:L1011</f>
        <v>RSB insured, less stable demand deposits</v>
      </c>
      <c r="G1011" s="881"/>
      <c r="H1011" s="881"/>
      <c r="I1011" s="881"/>
      <c r="J1011" s="881"/>
      <c r="K1011" s="881"/>
      <c r="L1011" s="882"/>
      <c r="M1011" s="400">
        <f t="shared" si="317"/>
        <v>0</v>
      </c>
      <c r="N1011" s="411">
        <f>M1011*'Appx 1. Ref Rates'!$S11</f>
        <v>0</v>
      </c>
      <c r="O1011" s="414">
        <f>($M1011-SUM($N1011:N1011))*'Appx 1. Ref Rates'!$S11</f>
        <v>0</v>
      </c>
      <c r="P1011" s="414">
        <f>($M1011-SUM($N1011:O1011))*'Appx 1. Ref Rates'!$S11</f>
        <v>0</v>
      </c>
      <c r="Q1011" s="415">
        <f>($M1011-SUM($N1011:P1011))*'Appx 1. Ref Rates'!$S11</f>
        <v>0</v>
      </c>
      <c r="R1011" s="411">
        <f>($M1011-SUM($N1011:Q1011))*'Appx 1. Ref Rates'!$U11</f>
        <v>0</v>
      </c>
      <c r="S1011" s="414">
        <f>($M1011-SUM($N1011:R1011))*'Appx 1. Ref Rates'!$U11</f>
        <v>0</v>
      </c>
      <c r="T1011" s="414">
        <f>($M1011-SUM($N1011:S1011))*'Appx 1. Ref Rates'!$U11</f>
        <v>0</v>
      </c>
      <c r="U1011" s="414">
        <f>($M1011-SUM($N1011:T1011))*'Appx 1. Ref Rates'!$U11</f>
        <v>0</v>
      </c>
      <c r="V1011" s="414">
        <f>($M1011-SUM($N1011:U1011))*'Appx 1. Ref Rates'!$U11</f>
        <v>0</v>
      </c>
      <c r="W1011" s="414">
        <f>($M1011-SUM($N1011:V1011))*'Appx 1. Ref Rates'!$U11</f>
        <v>0</v>
      </c>
      <c r="X1011" s="414">
        <f>($M1011-SUM($N1011:W1011))*'Appx 1. Ref Rates'!$U11</f>
        <v>0</v>
      </c>
      <c r="Y1011" s="414">
        <f>($M1011-SUM($N1011:X1011))*'Appx 1. Ref Rates'!$U11</f>
        <v>0</v>
      </c>
      <c r="Z1011" s="414">
        <f>($M1011-SUM($N1011:Y1011))*'Appx 1. Ref Rates'!$U11</f>
        <v>0</v>
      </c>
      <c r="AA1011" s="414">
        <f>($M1011-SUM($N1011:Z1011))*'Appx 1. Ref Rates'!$U11</f>
        <v>0</v>
      </c>
      <c r="AB1011" s="414">
        <f>($M1011-SUM($N1011:AA1011))*'Appx 1. Ref Rates'!$U11</f>
        <v>0</v>
      </c>
      <c r="AC1011" s="400">
        <f t="shared" si="318"/>
        <v>0</v>
      </c>
      <c r="AD1011" s="854"/>
      <c r="AE1011" s="1083"/>
      <c r="AF1011" s="856"/>
    </row>
    <row r="1012" spans="1:32" ht="15" customHeight="1" outlineLevel="1" x14ac:dyDescent="0.2">
      <c r="A1012" s="11"/>
      <c r="B1012" s="294"/>
      <c r="C1012" s="263"/>
      <c r="D1012" s="263"/>
      <c r="E1012" s="264"/>
      <c r="F1012" s="880" t="str">
        <f>'2. CAD NCCF'!F1012:L1012</f>
        <v>RSB unaffiliated third-party sourced demand deposits</v>
      </c>
      <c r="G1012" s="881"/>
      <c r="H1012" s="881"/>
      <c r="I1012" s="881"/>
      <c r="J1012" s="881"/>
      <c r="K1012" s="881"/>
      <c r="L1012" s="882"/>
      <c r="M1012" s="400">
        <f t="shared" si="317"/>
        <v>0</v>
      </c>
      <c r="N1012" s="411">
        <f>M1012*'Appx 1. Ref Rates'!$S12</f>
        <v>0</v>
      </c>
      <c r="O1012" s="414">
        <f>($M1012-SUM($N1012:N1012))*'Appx 1. Ref Rates'!$S12</f>
        <v>0</v>
      </c>
      <c r="P1012" s="414">
        <f>($M1012-SUM($N1012:O1012))*'Appx 1. Ref Rates'!$S12</f>
        <v>0</v>
      </c>
      <c r="Q1012" s="415">
        <f>($M1012-SUM($N1012:P1012))*'Appx 1. Ref Rates'!$S12</f>
        <v>0</v>
      </c>
      <c r="R1012" s="411">
        <f>($M1012-SUM($N1012:Q1012))*'Appx 1. Ref Rates'!$U12</f>
        <v>0</v>
      </c>
      <c r="S1012" s="414">
        <f>($M1012-SUM($N1012:R1012))*'Appx 1. Ref Rates'!$U12</f>
        <v>0</v>
      </c>
      <c r="T1012" s="414">
        <f>($M1012-SUM($N1012:S1012))*'Appx 1. Ref Rates'!$U12</f>
        <v>0</v>
      </c>
      <c r="U1012" s="414">
        <f>($M1012-SUM($N1012:T1012))*'Appx 1. Ref Rates'!$U12</f>
        <v>0</v>
      </c>
      <c r="V1012" s="414">
        <f>($M1012-SUM($N1012:U1012))*'Appx 1. Ref Rates'!$U12</f>
        <v>0</v>
      </c>
      <c r="W1012" s="414">
        <f>($M1012-SUM($N1012:V1012))*'Appx 1. Ref Rates'!$U12</f>
        <v>0</v>
      </c>
      <c r="X1012" s="414">
        <f>($M1012-SUM($N1012:W1012))*'Appx 1. Ref Rates'!$U12</f>
        <v>0</v>
      </c>
      <c r="Y1012" s="414">
        <f>($M1012-SUM($N1012:X1012))*'Appx 1. Ref Rates'!$U12</f>
        <v>0</v>
      </c>
      <c r="Z1012" s="414">
        <f>($M1012-SUM($N1012:Y1012))*'Appx 1. Ref Rates'!$U12</f>
        <v>0</v>
      </c>
      <c r="AA1012" s="414">
        <f>($M1012-SUM($N1012:Z1012))*'Appx 1. Ref Rates'!$U12</f>
        <v>0</v>
      </c>
      <c r="AB1012" s="414">
        <f>($M1012-SUM($N1012:AA1012))*'Appx 1. Ref Rates'!$U12</f>
        <v>0</v>
      </c>
      <c r="AC1012" s="400">
        <f t="shared" si="318"/>
        <v>0</v>
      </c>
      <c r="AD1012" s="854"/>
      <c r="AE1012" s="1083"/>
      <c r="AF1012" s="856"/>
    </row>
    <row r="1013" spans="1:32" ht="15" customHeight="1" outlineLevel="1" x14ac:dyDescent="0.2">
      <c r="A1013" s="11">
        <v>331</v>
      </c>
      <c r="B1013" s="294"/>
      <c r="C1013" s="263"/>
      <c r="D1013" s="263"/>
      <c r="E1013" s="264"/>
      <c r="F1013" s="880" t="str">
        <f>'2. CAD NCCF'!F1013:L1013</f>
        <v>RSB uninsured demand deposits</v>
      </c>
      <c r="G1013" s="881"/>
      <c r="H1013" s="881"/>
      <c r="I1013" s="881"/>
      <c r="J1013" s="881"/>
      <c r="K1013" s="881"/>
      <c r="L1013" s="882"/>
      <c r="M1013" s="400">
        <f t="shared" si="317"/>
        <v>0</v>
      </c>
      <c r="N1013" s="411">
        <f>M1013*'Appx 1. Ref Rates'!$S13</f>
        <v>0</v>
      </c>
      <c r="O1013" s="414">
        <f>($M1013-SUM($N1013:N1013))*'Appx 1. Ref Rates'!$S13</f>
        <v>0</v>
      </c>
      <c r="P1013" s="414">
        <f>($M1013-SUM($N1013:O1013))*'Appx 1. Ref Rates'!$S13</f>
        <v>0</v>
      </c>
      <c r="Q1013" s="415">
        <f>($M1013-SUM($N1013:P1013))*'Appx 1. Ref Rates'!$S13</f>
        <v>0</v>
      </c>
      <c r="R1013" s="411">
        <f>($M1013-SUM($N1013:Q1013))*'Appx 1. Ref Rates'!$U13</f>
        <v>0</v>
      </c>
      <c r="S1013" s="414">
        <f>($M1013-SUM($N1013:R1013))*'Appx 1. Ref Rates'!$U13</f>
        <v>0</v>
      </c>
      <c r="T1013" s="414">
        <f>($M1013-SUM($N1013:S1013))*'Appx 1. Ref Rates'!$U13</f>
        <v>0</v>
      </c>
      <c r="U1013" s="414">
        <f>($M1013-SUM($N1013:T1013))*'Appx 1. Ref Rates'!$U13</f>
        <v>0</v>
      </c>
      <c r="V1013" s="414">
        <f>($M1013-SUM($N1013:U1013))*'Appx 1. Ref Rates'!$U13</f>
        <v>0</v>
      </c>
      <c r="W1013" s="414">
        <f>($M1013-SUM($N1013:V1013))*'Appx 1. Ref Rates'!$U13</f>
        <v>0</v>
      </c>
      <c r="X1013" s="414">
        <f>($M1013-SUM($N1013:W1013))*'Appx 1. Ref Rates'!$U13</f>
        <v>0</v>
      </c>
      <c r="Y1013" s="414">
        <f>($M1013-SUM($N1013:X1013))*'Appx 1. Ref Rates'!$U13</f>
        <v>0</v>
      </c>
      <c r="Z1013" s="414">
        <f>($M1013-SUM($N1013:Y1013))*'Appx 1. Ref Rates'!$U13</f>
        <v>0</v>
      </c>
      <c r="AA1013" s="414">
        <f>($M1013-SUM($N1013:Z1013))*'Appx 1. Ref Rates'!$U13</f>
        <v>0</v>
      </c>
      <c r="AB1013" s="414">
        <f>($M1013-SUM($N1013:AA1013))*'Appx 1. Ref Rates'!$U13</f>
        <v>0</v>
      </c>
      <c r="AC1013" s="400">
        <f t="shared" si="318"/>
        <v>0</v>
      </c>
      <c r="AD1013" s="857"/>
      <c r="AE1013" s="858"/>
      <c r="AF1013" s="859"/>
    </row>
    <row r="1014" spans="1:32" ht="15" customHeight="1" outlineLevel="1" x14ac:dyDescent="0.2">
      <c r="A1014" s="11">
        <v>332</v>
      </c>
      <c r="B1014" s="294"/>
      <c r="C1014" s="257"/>
      <c r="D1014" s="868" t="str">
        <f>'2. CAD NCCF'!D1014:AF1014</f>
        <v>RSB term deposits</v>
      </c>
      <c r="E1014" s="869"/>
      <c r="F1014" s="869"/>
      <c r="G1014" s="869"/>
      <c r="H1014" s="869"/>
      <c r="I1014" s="869"/>
      <c r="J1014" s="869"/>
      <c r="K1014" s="869"/>
      <c r="L1014" s="869"/>
      <c r="M1014" s="869"/>
      <c r="N1014" s="869"/>
      <c r="O1014" s="869"/>
      <c r="P1014" s="869"/>
      <c r="Q1014" s="869"/>
      <c r="R1014" s="869"/>
      <c r="S1014" s="869"/>
      <c r="T1014" s="869"/>
      <c r="U1014" s="869"/>
      <c r="V1014" s="869"/>
      <c r="W1014" s="869"/>
      <c r="X1014" s="869"/>
      <c r="Y1014" s="869"/>
      <c r="Z1014" s="869"/>
      <c r="AA1014" s="869"/>
      <c r="AB1014" s="869"/>
      <c r="AC1014" s="869"/>
      <c r="AD1014" s="869"/>
      <c r="AE1014" s="869"/>
      <c r="AF1014" s="870"/>
    </row>
    <row r="1015" spans="1:32" ht="15" customHeight="1" outlineLevel="1" x14ac:dyDescent="0.2">
      <c r="A1015" s="11">
        <v>333</v>
      </c>
      <c r="B1015" s="294"/>
      <c r="C1015" s="257"/>
      <c r="D1015" s="265"/>
      <c r="E1015" s="933" t="str">
        <f>'2. CAD NCCF'!E1015:L1015</f>
        <v>RSB cashable term deposits</v>
      </c>
      <c r="F1015" s="934"/>
      <c r="G1015" s="934"/>
      <c r="H1015" s="934"/>
      <c r="I1015" s="934"/>
      <c r="J1015" s="934"/>
      <c r="K1015" s="934"/>
      <c r="L1015" s="935"/>
      <c r="M1015" s="399">
        <f>SUBTOTAL(9,M1016:M1021)</f>
        <v>0</v>
      </c>
      <c r="N1015" s="402">
        <f t="shared" ref="N1015:Q1015" si="319">SUBTOTAL(9,N1016:N1021)</f>
        <v>0</v>
      </c>
      <c r="O1015" s="406">
        <f t="shared" si="319"/>
        <v>0</v>
      </c>
      <c r="P1015" s="405">
        <f t="shared" si="319"/>
        <v>0</v>
      </c>
      <c r="Q1015" s="407">
        <f t="shared" si="319"/>
        <v>0</v>
      </c>
      <c r="R1015" s="402">
        <f t="shared" ref="R1015:AC1015" si="320">SUBTOTAL(9,R1016:R1021)</f>
        <v>0</v>
      </c>
      <c r="S1015" s="406">
        <f t="shared" si="320"/>
        <v>0</v>
      </c>
      <c r="T1015" s="405">
        <f t="shared" si="320"/>
        <v>0</v>
      </c>
      <c r="U1015" s="405">
        <f t="shared" si="320"/>
        <v>0</v>
      </c>
      <c r="V1015" s="405">
        <f t="shared" si="320"/>
        <v>0</v>
      </c>
      <c r="W1015" s="405">
        <f t="shared" si="320"/>
        <v>0</v>
      </c>
      <c r="X1015" s="405">
        <f t="shared" si="320"/>
        <v>0</v>
      </c>
      <c r="Y1015" s="405">
        <f t="shared" si="320"/>
        <v>0</v>
      </c>
      <c r="Z1015" s="405">
        <f t="shared" si="320"/>
        <v>0</v>
      </c>
      <c r="AA1015" s="405">
        <f t="shared" si="320"/>
        <v>0</v>
      </c>
      <c r="AB1015" s="403">
        <f t="shared" si="320"/>
        <v>0</v>
      </c>
      <c r="AC1015" s="407">
        <f t="shared" si="320"/>
        <v>0</v>
      </c>
      <c r="AD1015" s="1433"/>
      <c r="AE1015" s="852"/>
      <c r="AF1015" s="853"/>
    </row>
    <row r="1016" spans="1:32" ht="15" customHeight="1" outlineLevel="1" x14ac:dyDescent="0.2">
      <c r="A1016" s="11">
        <v>334</v>
      </c>
      <c r="B1016" s="294"/>
      <c r="C1016" s="311"/>
      <c r="D1016" s="311"/>
      <c r="E1016" s="312"/>
      <c r="F1016" s="880" t="str">
        <f>'2. CAD NCCF'!F1016:L1016</f>
        <v>RSB type 1 insured, stable, cashable term deposit</v>
      </c>
      <c r="G1016" s="881"/>
      <c r="H1016" s="881"/>
      <c r="I1016" s="881"/>
      <c r="J1016" s="881"/>
      <c r="K1016" s="881"/>
      <c r="L1016" s="882"/>
      <c r="M1016" s="400">
        <f t="shared" ref="M1016:M1021" si="321">M240</f>
        <v>0</v>
      </c>
      <c r="N1016" s="411">
        <f>IF(SUM($N240:N240)="","",SUM(($N240:N240))*'Appx 1. Ref Rates'!$S16)</f>
        <v>0</v>
      </c>
      <c r="O1016" s="432">
        <f>(SUM($N240:$O240)-SUM($N1016:$N1016))*'Appx 1. Ref Rates'!$S16</f>
        <v>0</v>
      </c>
      <c r="P1016" s="413">
        <f>(SUM($N240:$P240)-SUM($N1016:$O1016))*'Appx 1. Ref Rates'!$S16</f>
        <v>0</v>
      </c>
      <c r="Q1016" s="415">
        <f>(SUM($N240:$Q240)-SUM($N1016:$P1016))*'Appx 1. Ref Rates'!$S16</f>
        <v>0</v>
      </c>
      <c r="R1016" s="411">
        <f>(SUM($N240:$R240)-SUM($N1016:$Q1016))*'Appx 1. Ref Rates'!$U16</f>
        <v>0</v>
      </c>
      <c r="S1016" s="414">
        <f>(SUM($N240:$S240)-SUM($N1016:$R1016))*'Appx 1. Ref Rates'!$U16</f>
        <v>0</v>
      </c>
      <c r="T1016" s="414">
        <f>(SUM($N240:$T240)-SUM($N1016:$S1016))*'Appx 1. Ref Rates'!$U16</f>
        <v>0</v>
      </c>
      <c r="U1016" s="414">
        <f>(SUM($N240:$U240)-SUM($N1016:$T1016))*'Appx 1. Ref Rates'!$U16</f>
        <v>0</v>
      </c>
      <c r="V1016" s="414">
        <f>(SUM($N240:$V240)-SUM($N1016:$U1016))*'Appx 1. Ref Rates'!$U16</f>
        <v>0</v>
      </c>
      <c r="W1016" s="414">
        <f>(SUM($N240:$W240)-SUM($N1016:$V1016))*'Appx 1. Ref Rates'!$U16</f>
        <v>0</v>
      </c>
      <c r="X1016" s="414">
        <f>(SUM($N240:$X240)-SUM($N1016:$W1016))*'Appx 1. Ref Rates'!$U16</f>
        <v>0</v>
      </c>
      <c r="Y1016" s="414">
        <f>(SUM($N240:$Y240)-SUM($N1016:$X1016))*'Appx 1. Ref Rates'!$U16</f>
        <v>0</v>
      </c>
      <c r="Z1016" s="414">
        <f>(SUM($N240:$Z240)-SUM($N1016:$Y1016))*'Appx 1. Ref Rates'!$U16</f>
        <v>0</v>
      </c>
      <c r="AA1016" s="414">
        <f>(SUM($N240:$AA240)-SUM($N1016:$Z1016))*'Appx 1. Ref Rates'!$U16</f>
        <v>0</v>
      </c>
      <c r="AB1016" s="414">
        <f>(SUM($N240:$AB240)-SUM($N1016:$AA1016))*'Appx 1. Ref Rates'!$U16</f>
        <v>0</v>
      </c>
      <c r="AC1016" s="400">
        <f t="shared" ref="AC1016:AC1021" si="322">M1016-SUM(N1016:AB1016)</f>
        <v>0</v>
      </c>
      <c r="AD1016" s="854"/>
      <c r="AE1016" s="1083"/>
      <c r="AF1016" s="856"/>
    </row>
    <row r="1017" spans="1:32" ht="15" customHeight="1" outlineLevel="1" x14ac:dyDescent="0.2">
      <c r="A1017" s="11">
        <v>335</v>
      </c>
      <c r="B1017" s="294"/>
      <c r="C1017" s="311"/>
      <c r="D1017" s="311"/>
      <c r="E1017" s="312"/>
      <c r="F1017" s="880" t="str">
        <f>'2. CAD NCCF'!F1017:L1017</f>
        <v>RSB type 1 insured, less stable, cashable term deposit</v>
      </c>
      <c r="G1017" s="881"/>
      <c r="H1017" s="881"/>
      <c r="I1017" s="881"/>
      <c r="J1017" s="881"/>
      <c r="K1017" s="881"/>
      <c r="L1017" s="882"/>
      <c r="M1017" s="400">
        <f t="shared" si="321"/>
        <v>0</v>
      </c>
      <c r="N1017" s="411">
        <f>IF(SUM($N241:N241)="","",SUM(($N241:N241))*'Appx 1. Ref Rates'!$S17)</f>
        <v>0</v>
      </c>
      <c r="O1017" s="432">
        <f>(SUM($N241:$O241)-SUM($N1017:$N1017))*'Appx 1. Ref Rates'!$S17</f>
        <v>0</v>
      </c>
      <c r="P1017" s="772">
        <f>(SUM($N241:$P241)-SUM($N1017:$O1017))*'Appx 1. Ref Rates'!$S17</f>
        <v>0</v>
      </c>
      <c r="Q1017" s="431">
        <f>(SUM($N241:$Q241)-SUM($N1017:$P1017))*'Appx 1. Ref Rates'!$S17</f>
        <v>0</v>
      </c>
      <c r="R1017" s="411">
        <f>(SUM($N241:$R241)-SUM($N1017:$Q1017))*'Appx 1. Ref Rates'!$U17</f>
        <v>0</v>
      </c>
      <c r="S1017" s="414">
        <f>(SUM($N241:$S241)-SUM($N1017:$R1017))*'Appx 1. Ref Rates'!$U17</f>
        <v>0</v>
      </c>
      <c r="T1017" s="414">
        <f>(SUM($N241:$T241)-SUM($N1017:$S1017))*'Appx 1. Ref Rates'!$U17</f>
        <v>0</v>
      </c>
      <c r="U1017" s="414">
        <f>(SUM($N241:$U241)-SUM($N1017:$T1017))*'Appx 1. Ref Rates'!$U17</f>
        <v>0</v>
      </c>
      <c r="V1017" s="414">
        <f>(SUM($N241:$V241)-SUM($N1017:$U1017))*'Appx 1. Ref Rates'!$U17</f>
        <v>0</v>
      </c>
      <c r="W1017" s="414">
        <f>(SUM($N241:$W241)-SUM($N1017:$V1017))*'Appx 1. Ref Rates'!$U17</f>
        <v>0</v>
      </c>
      <c r="X1017" s="414">
        <f>(SUM($N241:$X241)-SUM($N1017:$W1017))*'Appx 1. Ref Rates'!$U17</f>
        <v>0</v>
      </c>
      <c r="Y1017" s="414">
        <f>(SUM($N241:$Y241)-SUM($N1017:$X1017))*'Appx 1. Ref Rates'!$U17</f>
        <v>0</v>
      </c>
      <c r="Z1017" s="414">
        <f>(SUM($N241:$Z241)-SUM($N1017:$Y1017))*'Appx 1. Ref Rates'!$U17</f>
        <v>0</v>
      </c>
      <c r="AA1017" s="414">
        <f>(SUM($N241:$AA241)-SUM($N1017:$Z1017))*'Appx 1. Ref Rates'!$U17</f>
        <v>0</v>
      </c>
      <c r="AB1017" s="414">
        <f>(SUM($N241:$AB241)-SUM($N1017:$AA1017))*'Appx 1. Ref Rates'!$U17</f>
        <v>0</v>
      </c>
      <c r="AC1017" s="400">
        <f t="shared" si="322"/>
        <v>0</v>
      </c>
      <c r="AD1017" s="854"/>
      <c r="AE1017" s="1083"/>
      <c r="AF1017" s="856"/>
    </row>
    <row r="1018" spans="1:32" ht="15" customHeight="1" outlineLevel="1" x14ac:dyDescent="0.2">
      <c r="A1018" s="11">
        <v>336</v>
      </c>
      <c r="B1018" s="294"/>
      <c r="C1018" s="311"/>
      <c r="D1018" s="311"/>
      <c r="E1018" s="312"/>
      <c r="F1018" s="880" t="str">
        <f>'2. CAD NCCF'!F1018:L1018</f>
        <v>RSB type 2 insured, stable, cashable term deposit</v>
      </c>
      <c r="G1018" s="881"/>
      <c r="H1018" s="881"/>
      <c r="I1018" s="881"/>
      <c r="J1018" s="881"/>
      <c r="K1018" s="881"/>
      <c r="L1018" s="882"/>
      <c r="M1018" s="400">
        <f t="shared" si="321"/>
        <v>0</v>
      </c>
      <c r="N1018" s="411">
        <f>IF(SUM($N242:N242)="","",SUM(($N242:N242))*'Appx 1. Ref Rates'!$S18)</f>
        <v>0</v>
      </c>
      <c r="O1018" s="432">
        <f>(SUM($N242:$O242)-SUM($N1018:$N1018))*'Appx 1. Ref Rates'!$S18</f>
        <v>0</v>
      </c>
      <c r="P1018" s="772">
        <f>(SUM($N242:$P242)-SUM($N1018:$O1018))*'Appx 1. Ref Rates'!$S18</f>
        <v>0</v>
      </c>
      <c r="Q1018" s="431">
        <f>(SUM($N242:$Q242)-SUM($N1018:$P1018))*'Appx 1. Ref Rates'!$S18</f>
        <v>0</v>
      </c>
      <c r="R1018" s="411">
        <f>(SUM($N242:$R242)-SUM($N1018:$Q1018))*'Appx 1. Ref Rates'!$U18</f>
        <v>0</v>
      </c>
      <c r="S1018" s="414">
        <f>(SUM($N242:$S242)-SUM($N1018:$R1018))*'Appx 1. Ref Rates'!$U18</f>
        <v>0</v>
      </c>
      <c r="T1018" s="414">
        <f>(SUM($N242:$T242)-SUM($N1018:$S1018))*'Appx 1. Ref Rates'!$U18</f>
        <v>0</v>
      </c>
      <c r="U1018" s="414">
        <f>(SUM($N242:$U242)-SUM($N1018:$T1018))*'Appx 1. Ref Rates'!$U18</f>
        <v>0</v>
      </c>
      <c r="V1018" s="414">
        <f>(SUM($N242:$V242)-SUM($N1018:$U1018))*'Appx 1. Ref Rates'!$U18</f>
        <v>0</v>
      </c>
      <c r="W1018" s="414">
        <f>(SUM($N242:$W242)-SUM($N1018:$V1018))*'Appx 1. Ref Rates'!$U18</f>
        <v>0</v>
      </c>
      <c r="X1018" s="414">
        <f>(SUM($N242:$X242)-SUM($N1018:$W1018))*'Appx 1. Ref Rates'!$U18</f>
        <v>0</v>
      </c>
      <c r="Y1018" s="414">
        <f>(SUM($N242:$Y242)-SUM($N1018:$X1018))*'Appx 1. Ref Rates'!$U18</f>
        <v>0</v>
      </c>
      <c r="Z1018" s="414">
        <f>(SUM($N242:$Z242)-SUM($N1018:$Y1018))*'Appx 1. Ref Rates'!$U18</f>
        <v>0</v>
      </c>
      <c r="AA1018" s="414">
        <f>(SUM($N242:$AA242)-SUM($N1018:$Z1018))*'Appx 1. Ref Rates'!$U18</f>
        <v>0</v>
      </c>
      <c r="AB1018" s="414">
        <f>(SUM($N242:$AB242)-SUM($N1018:$AA1018))*'Appx 1. Ref Rates'!$U18</f>
        <v>0</v>
      </c>
      <c r="AC1018" s="400">
        <f t="shared" si="322"/>
        <v>0</v>
      </c>
      <c r="AD1018" s="854"/>
      <c r="AE1018" s="1083"/>
      <c r="AF1018" s="856"/>
    </row>
    <row r="1019" spans="1:32" ht="15" customHeight="1" outlineLevel="1" x14ac:dyDescent="0.2">
      <c r="A1019" s="11">
        <v>337</v>
      </c>
      <c r="B1019" s="294"/>
      <c r="C1019" s="311"/>
      <c r="D1019" s="311"/>
      <c r="E1019" s="312"/>
      <c r="F1019" s="880" t="str">
        <f>'2. CAD NCCF'!F1019:L1019</f>
        <v>RSB type 2 insured, less stable, cashable term deposit</v>
      </c>
      <c r="G1019" s="881"/>
      <c r="H1019" s="881"/>
      <c r="I1019" s="881"/>
      <c r="J1019" s="881"/>
      <c r="K1019" s="881"/>
      <c r="L1019" s="882"/>
      <c r="M1019" s="400">
        <f t="shared" si="321"/>
        <v>0</v>
      </c>
      <c r="N1019" s="411">
        <f>IF(SUM($N243:N243)="","",SUM(($N243:N243))*'Appx 1. Ref Rates'!$S19)</f>
        <v>0</v>
      </c>
      <c r="O1019" s="432">
        <f>(SUM($N243:$O243)-SUM($N1019:$N1019))*'Appx 1. Ref Rates'!$S19</f>
        <v>0</v>
      </c>
      <c r="P1019" s="772">
        <f>(SUM($N243:$P243)-SUM($N1019:$O1019))*'Appx 1. Ref Rates'!$S19</f>
        <v>0</v>
      </c>
      <c r="Q1019" s="431">
        <f>(SUM($N243:$Q243)-SUM($N1019:$P1019))*'Appx 1. Ref Rates'!$S19</f>
        <v>0</v>
      </c>
      <c r="R1019" s="411">
        <f>(SUM($N243:$R243)-SUM($N1019:$Q1019))*'Appx 1. Ref Rates'!$U19</f>
        <v>0</v>
      </c>
      <c r="S1019" s="414">
        <f>(SUM($N243:$S243)-SUM($N1019:$R1019))*'Appx 1. Ref Rates'!$U19</f>
        <v>0</v>
      </c>
      <c r="T1019" s="414">
        <f>(SUM($N243:$T243)-SUM($N1019:$S1019))*'Appx 1. Ref Rates'!$U19</f>
        <v>0</v>
      </c>
      <c r="U1019" s="414">
        <f>(SUM($N243:$U243)-SUM($N1019:$T1019))*'Appx 1. Ref Rates'!$U19</f>
        <v>0</v>
      </c>
      <c r="V1019" s="414">
        <f>(SUM($N243:$V243)-SUM($N1019:$U1019))*'Appx 1. Ref Rates'!$U19</f>
        <v>0</v>
      </c>
      <c r="W1019" s="414">
        <f>(SUM($N243:$W243)-SUM($N1019:$V1019))*'Appx 1. Ref Rates'!$U19</f>
        <v>0</v>
      </c>
      <c r="X1019" s="414">
        <f>(SUM($N243:$X243)-SUM($N1019:$W1019))*'Appx 1. Ref Rates'!$U19</f>
        <v>0</v>
      </c>
      <c r="Y1019" s="414">
        <f>(SUM($N243:$Y243)-SUM($N1019:$X1019))*'Appx 1. Ref Rates'!$U19</f>
        <v>0</v>
      </c>
      <c r="Z1019" s="414">
        <f>(SUM($N243:$Z243)-SUM($N1019:$Y1019))*'Appx 1. Ref Rates'!$U19</f>
        <v>0</v>
      </c>
      <c r="AA1019" s="414">
        <f>(SUM($N243:$AA243)-SUM($N1019:$Z1019))*'Appx 1. Ref Rates'!$U19</f>
        <v>0</v>
      </c>
      <c r="AB1019" s="414">
        <f>(SUM($N243:$AB243)-SUM($N1019:$AA1019))*'Appx 1. Ref Rates'!$U19</f>
        <v>0</v>
      </c>
      <c r="AC1019" s="400">
        <f t="shared" si="322"/>
        <v>0</v>
      </c>
      <c r="AD1019" s="854"/>
      <c r="AE1019" s="1083"/>
      <c r="AF1019" s="856"/>
    </row>
    <row r="1020" spans="1:32" ht="15" customHeight="1" outlineLevel="1" x14ac:dyDescent="0.2">
      <c r="A1020" s="11">
        <v>338</v>
      </c>
      <c r="B1020" s="294"/>
      <c r="C1020" s="311"/>
      <c r="D1020" s="311"/>
      <c r="E1020" s="312"/>
      <c r="F1020" s="880" t="str">
        <f>'2. CAD NCCF'!F1020:L1020</f>
        <v>RSB uninsured cashable term deposit</v>
      </c>
      <c r="G1020" s="881"/>
      <c r="H1020" s="881"/>
      <c r="I1020" s="881"/>
      <c r="J1020" s="881"/>
      <c r="K1020" s="881"/>
      <c r="L1020" s="882"/>
      <c r="M1020" s="400">
        <f t="shared" si="321"/>
        <v>0</v>
      </c>
      <c r="N1020" s="411">
        <f>IF(SUM($N244:N244)="","",SUM(($N244:N244))*'Appx 1. Ref Rates'!$S20)</f>
        <v>0</v>
      </c>
      <c r="O1020" s="432">
        <f>(SUM($N244:$O244)-SUM($N1020:$N1020))*'Appx 1. Ref Rates'!$S20</f>
        <v>0</v>
      </c>
      <c r="P1020" s="772">
        <f>(SUM($N244:$P244)-SUM($N1020:$O1020))*'Appx 1. Ref Rates'!$S20</f>
        <v>0</v>
      </c>
      <c r="Q1020" s="431">
        <f>(SUM($N244:$Q244)-SUM($N1020:$P1020))*'Appx 1. Ref Rates'!$S20</f>
        <v>0</v>
      </c>
      <c r="R1020" s="411">
        <f>(SUM($N244:$R244)-SUM($N1020:$Q1020))*'Appx 1. Ref Rates'!$U20</f>
        <v>0</v>
      </c>
      <c r="S1020" s="414">
        <f>(SUM($N244:$S244)-SUM($N1020:$R1020))*'Appx 1. Ref Rates'!$U20</f>
        <v>0</v>
      </c>
      <c r="T1020" s="414">
        <f>(SUM($N244:$T244)-SUM($N1020:$S1020))*'Appx 1. Ref Rates'!$U20</f>
        <v>0</v>
      </c>
      <c r="U1020" s="414">
        <f>(SUM($N244:$U244)-SUM($N1020:$T1020))*'Appx 1. Ref Rates'!$U20</f>
        <v>0</v>
      </c>
      <c r="V1020" s="414">
        <f>(SUM($N244:$V244)-SUM($N1020:$U1020))*'Appx 1. Ref Rates'!$U20</f>
        <v>0</v>
      </c>
      <c r="W1020" s="414">
        <f>(SUM($N244:$W244)-SUM($N1020:$V1020))*'Appx 1. Ref Rates'!$U20</f>
        <v>0</v>
      </c>
      <c r="X1020" s="414">
        <f>(SUM($N244:$X244)-SUM($N1020:$W1020))*'Appx 1. Ref Rates'!$U20</f>
        <v>0</v>
      </c>
      <c r="Y1020" s="414">
        <f>(SUM($N244:$Y244)-SUM($N1020:$X1020))*'Appx 1. Ref Rates'!$U20</f>
        <v>0</v>
      </c>
      <c r="Z1020" s="414">
        <f>(SUM($N244:$Z244)-SUM($N1020:$Y1020))*'Appx 1. Ref Rates'!$U20</f>
        <v>0</v>
      </c>
      <c r="AA1020" s="414">
        <f>(SUM($N244:$AA244)-SUM($N1020:$Z1020))*'Appx 1. Ref Rates'!$U20</f>
        <v>0</v>
      </c>
      <c r="AB1020" s="414">
        <f>(SUM($N244:$AB244)-SUM($N1020:$AA1020))*'Appx 1. Ref Rates'!$U20</f>
        <v>0</v>
      </c>
      <c r="AC1020" s="400">
        <f t="shared" si="322"/>
        <v>0</v>
      </c>
      <c r="AD1020" s="854"/>
      <c r="AE1020" s="1083"/>
      <c r="AF1020" s="856"/>
    </row>
    <row r="1021" spans="1:32" ht="15" customHeight="1" outlineLevel="1" x14ac:dyDescent="0.2">
      <c r="A1021" s="11">
        <v>339</v>
      </c>
      <c r="B1021" s="294"/>
      <c r="C1021" s="257"/>
      <c r="D1021" s="257"/>
      <c r="E1021" s="258"/>
      <c r="F1021" s="880" t="str">
        <f>'2. CAD NCCF'!F1021:L1021</f>
        <v>RSB unaffiliated third-party sourced cashable term deposit</v>
      </c>
      <c r="G1021" s="881"/>
      <c r="H1021" s="881"/>
      <c r="I1021" s="881"/>
      <c r="J1021" s="881"/>
      <c r="K1021" s="881"/>
      <c r="L1021" s="882"/>
      <c r="M1021" s="400">
        <f t="shared" si="321"/>
        <v>0</v>
      </c>
      <c r="N1021" s="411">
        <f>IF(SUM($N245:N245)="","",SUM(($N245:N245))*'Appx 1. Ref Rates'!$S21)</f>
        <v>0</v>
      </c>
      <c r="O1021" s="432">
        <f>(SUM($N245:$O245)-SUM($N1021:$N1021))*'Appx 1. Ref Rates'!$S21</f>
        <v>0</v>
      </c>
      <c r="P1021" s="772">
        <f>(SUM($N245:$P245)-SUM($N1021:$O1021))*'Appx 1. Ref Rates'!$S21</f>
        <v>0</v>
      </c>
      <c r="Q1021" s="431">
        <f>(SUM($N245:$Q245)-SUM($N1021:$P1021))*'Appx 1. Ref Rates'!$S21</f>
        <v>0</v>
      </c>
      <c r="R1021" s="411">
        <f>(SUM($N245:$R245)-SUM($N1021:$Q1021))*'Appx 1. Ref Rates'!$U21</f>
        <v>0</v>
      </c>
      <c r="S1021" s="414">
        <f>(SUM($N245:$S245)-SUM($N1021:$R1021))*'Appx 1. Ref Rates'!$U21</f>
        <v>0</v>
      </c>
      <c r="T1021" s="414">
        <f>(SUM($N245:$T245)-SUM($N1021:$S1021))*'Appx 1. Ref Rates'!$U21</f>
        <v>0</v>
      </c>
      <c r="U1021" s="414">
        <f>(SUM($N245:$U245)-SUM($N1021:$T1021))*'Appx 1. Ref Rates'!$U21</f>
        <v>0</v>
      </c>
      <c r="V1021" s="414">
        <f>(SUM($N245:$V245)-SUM($N1021:$U1021))*'Appx 1. Ref Rates'!$U21</f>
        <v>0</v>
      </c>
      <c r="W1021" s="414">
        <f>(SUM($N245:$W245)-SUM($N1021:$V1021))*'Appx 1. Ref Rates'!$U21</f>
        <v>0</v>
      </c>
      <c r="X1021" s="414">
        <f>(SUM($N245:$X245)-SUM($N1021:$W1021))*'Appx 1. Ref Rates'!$U21</f>
        <v>0</v>
      </c>
      <c r="Y1021" s="414">
        <f>(SUM($N245:$Y245)-SUM($N1021:$X1021))*'Appx 1. Ref Rates'!$U21</f>
        <v>0</v>
      </c>
      <c r="Z1021" s="414">
        <f>(SUM($N245:$Z245)-SUM($N1021:$Y1021))*'Appx 1. Ref Rates'!$U21</f>
        <v>0</v>
      </c>
      <c r="AA1021" s="414">
        <f>(SUM($N245:$AA245)-SUM($N1021:$Z1021))*'Appx 1. Ref Rates'!$U21</f>
        <v>0</v>
      </c>
      <c r="AB1021" s="414">
        <f>(SUM($N245:$AB245)-SUM($N1021:$AA1021))*'Appx 1. Ref Rates'!$U21</f>
        <v>0</v>
      </c>
      <c r="AC1021" s="400">
        <f t="shared" si="322"/>
        <v>0</v>
      </c>
      <c r="AD1021" s="854"/>
      <c r="AE1021" s="1083"/>
      <c r="AF1021" s="856"/>
    </row>
    <row r="1022" spans="1:32" ht="15" customHeight="1" outlineLevel="1" x14ac:dyDescent="0.2">
      <c r="A1022" s="11">
        <v>340</v>
      </c>
      <c r="B1022" s="294"/>
      <c r="C1022" s="257"/>
      <c r="D1022" s="265"/>
      <c r="E1022" s="877" t="str">
        <f>'2. CAD NCCF'!E1022:L1022</f>
        <v>RSB fixed term deposits - Type 1 insured, stable</v>
      </c>
      <c r="F1022" s="878"/>
      <c r="G1022" s="878"/>
      <c r="H1022" s="878"/>
      <c r="I1022" s="878"/>
      <c r="J1022" s="878"/>
      <c r="K1022" s="878"/>
      <c r="L1022" s="879"/>
      <c r="M1022" s="399">
        <f>SUBTOTAL(9,M1023:M1028)</f>
        <v>0</v>
      </c>
      <c r="N1022" s="402">
        <f t="shared" ref="N1022:AC1022" si="323">SUBTOTAL(9,N1023:N1028)</f>
        <v>0</v>
      </c>
      <c r="O1022" s="406">
        <f t="shared" si="323"/>
        <v>0</v>
      </c>
      <c r="P1022" s="405">
        <f t="shared" si="323"/>
        <v>0</v>
      </c>
      <c r="Q1022" s="407">
        <f t="shared" si="323"/>
        <v>0</v>
      </c>
      <c r="R1022" s="402">
        <f t="shared" si="323"/>
        <v>0</v>
      </c>
      <c r="S1022" s="406">
        <f t="shared" si="323"/>
        <v>0</v>
      </c>
      <c r="T1022" s="405">
        <f t="shared" si="323"/>
        <v>0</v>
      </c>
      <c r="U1022" s="405">
        <f t="shared" si="323"/>
        <v>0</v>
      </c>
      <c r="V1022" s="405">
        <f t="shared" si="323"/>
        <v>0</v>
      </c>
      <c r="W1022" s="405">
        <f t="shared" si="323"/>
        <v>0</v>
      </c>
      <c r="X1022" s="405">
        <f t="shared" si="323"/>
        <v>0</v>
      </c>
      <c r="Y1022" s="405">
        <f t="shared" si="323"/>
        <v>0</v>
      </c>
      <c r="Z1022" s="405">
        <f t="shared" si="323"/>
        <v>0</v>
      </c>
      <c r="AA1022" s="405">
        <f t="shared" si="323"/>
        <v>0</v>
      </c>
      <c r="AB1022" s="403">
        <f t="shared" si="323"/>
        <v>0</v>
      </c>
      <c r="AC1022" s="407">
        <f t="shared" si="323"/>
        <v>0</v>
      </c>
      <c r="AD1022" s="854"/>
      <c r="AE1022" s="1083"/>
      <c r="AF1022" s="856"/>
    </row>
    <row r="1023" spans="1:32" ht="15" customHeight="1" outlineLevel="1" x14ac:dyDescent="0.2">
      <c r="A1023" s="11">
        <v>341</v>
      </c>
      <c r="B1023" s="294"/>
      <c r="C1023" s="311"/>
      <c r="D1023" s="311"/>
      <c r="E1023" s="312"/>
      <c r="F1023" s="880" t="str">
        <f>'2. CAD NCCF'!F1023:L1023</f>
        <v>RSB type 1 insured, stable, fixed term 30 day deposit</v>
      </c>
      <c r="G1023" s="881"/>
      <c r="H1023" s="881"/>
      <c r="I1023" s="881"/>
      <c r="J1023" s="881"/>
      <c r="K1023" s="881"/>
      <c r="L1023" s="882"/>
      <c r="M1023" s="400">
        <f t="shared" ref="M1023:M1028" si="324">M247</f>
        <v>0</v>
      </c>
      <c r="N1023" s="411">
        <f>IF(N247="",0,N247*'Appx 1. Ref Rates'!$T23)</f>
        <v>0</v>
      </c>
      <c r="O1023" s="414">
        <f>IF(O247="",0,O247*'Appx 1. Ref Rates'!$T23)</f>
        <v>0</v>
      </c>
      <c r="P1023" s="414">
        <f>IF(P247="",0,P247*'Appx 1. Ref Rates'!$T23)</f>
        <v>0</v>
      </c>
      <c r="Q1023" s="415">
        <f>IF(Q247="",0,Q247*'Appx 1. Ref Rates'!$T23)</f>
        <v>0</v>
      </c>
      <c r="R1023" s="411">
        <f>(SUM($N247:$R247)-SUM($N1023:Q1023))*'Appx 1. Ref Rates'!$U23</f>
        <v>0</v>
      </c>
      <c r="S1023" s="414">
        <f>(SUM($N247:$R247)-SUM($N1023:R1023))*'Appx 1. Ref Rates'!$U23</f>
        <v>0</v>
      </c>
      <c r="T1023" s="414">
        <f>(SUM($N247:$R247)-SUM($N1023:S1023))*'Appx 1. Ref Rates'!$U23</f>
        <v>0</v>
      </c>
      <c r="U1023" s="414">
        <f>(SUM($N247:$R247)-SUM($N1023:T1023))*'Appx 1. Ref Rates'!$U23</f>
        <v>0</v>
      </c>
      <c r="V1023" s="414">
        <f>(SUM($N247:$R247)-SUM($N1023:U1023))*'Appx 1. Ref Rates'!$U23</f>
        <v>0</v>
      </c>
      <c r="W1023" s="414">
        <f>(SUM($N247:$R247)-SUM($N1023:V1023))*'Appx 1. Ref Rates'!$U23</f>
        <v>0</v>
      </c>
      <c r="X1023" s="414">
        <f>(SUM($N247:$R247)-SUM($N1023:W1023))*'Appx 1. Ref Rates'!$U23</f>
        <v>0</v>
      </c>
      <c r="Y1023" s="414">
        <f>(SUM($N247:$R247)-SUM($N1023:X1023))*'Appx 1. Ref Rates'!$U23</f>
        <v>0</v>
      </c>
      <c r="Z1023" s="414">
        <f>(SUM($N247:$R247)-SUM($N1023:Y1023))*'Appx 1. Ref Rates'!$U23</f>
        <v>0</v>
      </c>
      <c r="AA1023" s="414">
        <f>(SUM($N247:$R247)-SUM($N1023:Z1023))*'Appx 1. Ref Rates'!$U23</f>
        <v>0</v>
      </c>
      <c r="AB1023" s="414">
        <f>(SUM($N247:$R247)-SUM($N1023:AA1023))*'Appx 1. Ref Rates'!$U23</f>
        <v>0</v>
      </c>
      <c r="AC1023" s="400">
        <f t="shared" ref="AC1023:AC1066" si="325">M1023-SUM(N1023:AB1023)</f>
        <v>0</v>
      </c>
      <c r="AD1023" s="854"/>
      <c r="AE1023" s="1083"/>
      <c r="AF1023" s="856"/>
    </row>
    <row r="1024" spans="1:32" ht="15" customHeight="1" outlineLevel="1" x14ac:dyDescent="0.2">
      <c r="A1024" s="11">
        <v>342</v>
      </c>
      <c r="B1024" s="294"/>
      <c r="C1024" s="311"/>
      <c r="D1024" s="311"/>
      <c r="E1024" s="312"/>
      <c r="F1024" s="880" t="str">
        <f>'2. CAD NCCF'!F1024:L1024</f>
        <v>RSB type 1 insured, stable, fixed term 60 day deposit</v>
      </c>
      <c r="G1024" s="881"/>
      <c r="H1024" s="881"/>
      <c r="I1024" s="881"/>
      <c r="J1024" s="881"/>
      <c r="K1024" s="881"/>
      <c r="L1024" s="882"/>
      <c r="M1024" s="400">
        <f t="shared" si="324"/>
        <v>0</v>
      </c>
      <c r="N1024" s="411">
        <f>IF(N248="",0,N248*'Appx 1. Ref Rates'!$T24)</f>
        <v>0</v>
      </c>
      <c r="O1024" s="414">
        <f>IF(O248="",0,O248*'Appx 1. Ref Rates'!$T24)</f>
        <v>0</v>
      </c>
      <c r="P1024" s="414">
        <f>IF(P248="",0,P248*'Appx 1. Ref Rates'!$T24)</f>
        <v>0</v>
      </c>
      <c r="Q1024" s="415">
        <f>IF(Q248="",0,Q248*'Appx 1. Ref Rates'!$T24)</f>
        <v>0</v>
      </c>
      <c r="R1024" s="411">
        <f>IF(R248="",0,R248*'Appx 1. Ref Rates'!$U24)</f>
        <v>0</v>
      </c>
      <c r="S1024" s="414">
        <f>(SUM($N248:$Q248,S248)-SUM($N1024:Q1024))*'Appx 1. Ref Rates'!$U24</f>
        <v>0</v>
      </c>
      <c r="T1024" s="414">
        <f>($R248-$R1024)*'Appx 1. Ref Rates'!$U24</f>
        <v>0</v>
      </c>
      <c r="U1024" s="414">
        <f>(SUM($N248:$Q248,$S248)-SUM($N1024:Q1024)-S1024)*'Appx 1. Ref Rates'!$U24</f>
        <v>0</v>
      </c>
      <c r="V1024" s="414">
        <f>($R248-$R1024-T1024)*'Appx 1. Ref Rates'!$U24</f>
        <v>0</v>
      </c>
      <c r="W1024" s="414">
        <f>(SUM($N248:$Q248,$S248)-SUM($N1024:$Q1024)-$S1024-$U1024)*'Appx 1. Ref Rates'!$U24</f>
        <v>0</v>
      </c>
      <c r="X1024" s="414">
        <f>($R248-$R1024-$T1024-$V1024)*'Appx 1. Ref Rates'!$U24</f>
        <v>0</v>
      </c>
      <c r="Y1024" s="414">
        <f>(SUM($N248:$Q248,$S248)-SUM($N1024:Q1024)-$S1024-$U1024-$W1024)*'Appx 1. Ref Rates'!$U24</f>
        <v>0</v>
      </c>
      <c r="Z1024" s="414">
        <f>($R248-$R1024-$T1024-$V1024-$X1024)*'Appx 1. Ref Rates'!$U24</f>
        <v>0</v>
      </c>
      <c r="AA1024" s="414">
        <f>(SUM($N248:$Q248,$S248)-SUM($N1024:Q1024)-$S1024-$U1024-$W1024-$Y1024)*'Appx 1. Ref Rates'!$U24</f>
        <v>0</v>
      </c>
      <c r="AB1024" s="414">
        <f>($R248-$R1024-$T1024-$V1024-$X1024-$Z1024)*'Appx 1. Ref Rates'!$U24</f>
        <v>0</v>
      </c>
      <c r="AC1024" s="400">
        <f t="shared" si="325"/>
        <v>0</v>
      </c>
      <c r="AD1024" s="854"/>
      <c r="AE1024" s="1083"/>
      <c r="AF1024" s="856"/>
    </row>
    <row r="1025" spans="1:32" ht="15" customHeight="1" outlineLevel="1" x14ac:dyDescent="0.2">
      <c r="A1025" s="11">
        <v>343</v>
      </c>
      <c r="B1025" s="294"/>
      <c r="C1025" s="311"/>
      <c r="D1025" s="311"/>
      <c r="E1025" s="312"/>
      <c r="F1025" s="880" t="str">
        <f>'2. CAD NCCF'!F1025:L1025</f>
        <v>RSB type 1 insured, stable, fixed term 90 day deposit</v>
      </c>
      <c r="G1025" s="881"/>
      <c r="H1025" s="881"/>
      <c r="I1025" s="881"/>
      <c r="J1025" s="881"/>
      <c r="K1025" s="881"/>
      <c r="L1025" s="882"/>
      <c r="M1025" s="400">
        <f t="shared" si="324"/>
        <v>0</v>
      </c>
      <c r="N1025" s="411">
        <f>IF(N249="",0,N249*'Appx 1. Ref Rates'!$T25)</f>
        <v>0</v>
      </c>
      <c r="O1025" s="414">
        <f>IF(O249="",0,O249*'Appx 1. Ref Rates'!$T25)</f>
        <v>0</v>
      </c>
      <c r="P1025" s="414">
        <f>IF(P249="",0,P249*'Appx 1. Ref Rates'!$T25)</f>
        <v>0</v>
      </c>
      <c r="Q1025" s="415">
        <f>IF(Q249="",0,Q249*'Appx 1. Ref Rates'!$T25)</f>
        <v>0</v>
      </c>
      <c r="R1025" s="411">
        <f>IF(R249="",0,R249*'Appx 1. Ref Rates'!$U25)</f>
        <v>0</v>
      </c>
      <c r="S1025" s="414">
        <f>IF(S249="",0,S249*'Appx 1. Ref Rates'!$U25)</f>
        <v>0</v>
      </c>
      <c r="T1025" s="414">
        <f>(SUM($N249:$Q249,T249)-SUM($N1025:Q1025))*'Appx 1. Ref Rates'!$U25</f>
        <v>0</v>
      </c>
      <c r="U1025" s="414">
        <f>($R249+$U249-R1025)*'Appx 1. Ref Rates'!$U25</f>
        <v>0</v>
      </c>
      <c r="V1025" s="414">
        <f>($S249-$S1025)*'Appx 1. Ref Rates'!$U25</f>
        <v>0</v>
      </c>
      <c r="W1025" s="414">
        <f>(SUM($N249:$Q249,$T249)-SUM($N1025:$Q1025)-$T1025)*'Appx 1. Ref Rates'!$U25</f>
        <v>0</v>
      </c>
      <c r="X1025" s="414">
        <f>($R249+$U249-$R1025-$U1025)*'Appx 1. Ref Rates'!$U25</f>
        <v>0</v>
      </c>
      <c r="Y1025" s="414">
        <f>($S249-$S1025-V1025)*'Appx 1. Ref Rates'!$U25</f>
        <v>0</v>
      </c>
      <c r="Z1025" s="414">
        <f>(SUM($N249:$Q249,$T249)-SUM($N1025:Q1025)-$T1025-$W1025)*'Appx 1. Ref Rates'!$U25</f>
        <v>0</v>
      </c>
      <c r="AA1025" s="414">
        <f>($R249+$U249-$R1025-$U1025-$X1025)*'Appx 1. Ref Rates'!$U25</f>
        <v>0</v>
      </c>
      <c r="AB1025" s="414">
        <f>($S249-$S1025-V1025-Y1025)*'Appx 1. Ref Rates'!$U25</f>
        <v>0</v>
      </c>
      <c r="AC1025" s="400">
        <f t="shared" si="325"/>
        <v>0</v>
      </c>
      <c r="AD1025" s="854"/>
      <c r="AE1025" s="1083"/>
      <c r="AF1025" s="856"/>
    </row>
    <row r="1026" spans="1:32" ht="15" customHeight="1" outlineLevel="1" x14ac:dyDescent="0.2">
      <c r="A1026" s="11">
        <v>344</v>
      </c>
      <c r="B1026" s="294"/>
      <c r="C1026" s="311"/>
      <c r="D1026" s="311"/>
      <c r="E1026" s="312"/>
      <c r="F1026" s="880" t="str">
        <f>'2. CAD NCCF'!F1026:L1026</f>
        <v>RSB type 1 insured, stable, fixed term 180 day deposit</v>
      </c>
      <c r="G1026" s="881"/>
      <c r="H1026" s="881"/>
      <c r="I1026" s="881"/>
      <c r="J1026" s="881"/>
      <c r="K1026" s="881"/>
      <c r="L1026" s="882"/>
      <c r="M1026" s="400">
        <f t="shared" si="324"/>
        <v>0</v>
      </c>
      <c r="N1026" s="411">
        <f>IF(N250="",0,N250*'Appx 1. Ref Rates'!$T26)</f>
        <v>0</v>
      </c>
      <c r="O1026" s="414">
        <f>IF(O250="",0,O250*'Appx 1. Ref Rates'!$T26)</f>
        <v>0</v>
      </c>
      <c r="P1026" s="414">
        <f>IF(P250="",0,P250*'Appx 1. Ref Rates'!$T26)</f>
        <v>0</v>
      </c>
      <c r="Q1026" s="415">
        <f>IF(Q250="",0,Q250*'Appx 1. Ref Rates'!$T26)</f>
        <v>0</v>
      </c>
      <c r="R1026" s="411">
        <f>IF(R250="",0,R250*'Appx 1. Ref Rates'!$U26)</f>
        <v>0</v>
      </c>
      <c r="S1026" s="414">
        <f>IF(S250="",0,S250*'Appx 1. Ref Rates'!$U26)</f>
        <v>0</v>
      </c>
      <c r="T1026" s="414">
        <f>IF(T250="",0,T250*'Appx 1. Ref Rates'!$U26)</f>
        <v>0</v>
      </c>
      <c r="U1026" s="414">
        <f>IF(U250="",0,U250*'Appx 1. Ref Rates'!$U26)</f>
        <v>0</v>
      </c>
      <c r="V1026" s="414">
        <f>IF(V250="",0,V250*'Appx 1. Ref Rates'!$U26)</f>
        <v>0</v>
      </c>
      <c r="W1026" s="414">
        <f>(SUM($N250:$Q250,$W250)-SUM($N1026:$Q1026))*'Appx 1. Ref Rates'!$U26</f>
        <v>0</v>
      </c>
      <c r="X1026" s="414">
        <f>($R250+$X250-R1026)*'Appx 1. Ref Rates'!$U26</f>
        <v>0</v>
      </c>
      <c r="Y1026" s="414">
        <f>($S250+$Y250-S1026)*'Appx 1. Ref Rates'!$U26</f>
        <v>0</v>
      </c>
      <c r="Z1026" s="414">
        <f>($T250-$T1026)*'Appx 1. Ref Rates'!$U26</f>
        <v>0</v>
      </c>
      <c r="AA1026" s="414">
        <f>($U250-$U1026)*'Appx 1. Ref Rates'!$U26</f>
        <v>0</v>
      </c>
      <c r="AB1026" s="414">
        <f>($V250-$V1026)*'Appx 1. Ref Rates'!$U26</f>
        <v>0</v>
      </c>
      <c r="AC1026" s="400">
        <f t="shared" si="325"/>
        <v>0</v>
      </c>
      <c r="AD1026" s="854"/>
      <c r="AE1026" s="1083"/>
      <c r="AF1026" s="856"/>
    </row>
    <row r="1027" spans="1:32" ht="15" customHeight="1" outlineLevel="1" x14ac:dyDescent="0.2">
      <c r="A1027" s="11">
        <v>345</v>
      </c>
      <c r="B1027" s="294"/>
      <c r="C1027" s="311"/>
      <c r="D1027" s="311"/>
      <c r="E1027" s="312"/>
      <c r="F1027" s="880" t="str">
        <f>'2. CAD NCCF'!F1027:L1027</f>
        <v>RSB type 1 insured, stable, fixed term 1 year deposit</v>
      </c>
      <c r="G1027" s="881"/>
      <c r="H1027" s="881"/>
      <c r="I1027" s="881"/>
      <c r="J1027" s="881"/>
      <c r="K1027" s="881"/>
      <c r="L1027" s="882"/>
      <c r="M1027" s="400">
        <f t="shared" si="324"/>
        <v>0</v>
      </c>
      <c r="N1027" s="411">
        <f>IF(N251="",0,N251*'Appx 1. Ref Rates'!$T27)</f>
        <v>0</v>
      </c>
      <c r="O1027" s="414">
        <f>IF(O251="",0,O251*'Appx 1. Ref Rates'!$T27)</f>
        <v>0</v>
      </c>
      <c r="P1027" s="414">
        <f>IF(P251="",0,P251*'Appx 1. Ref Rates'!$T27)</f>
        <v>0</v>
      </c>
      <c r="Q1027" s="415">
        <f>IF(Q251="",0,Q251*'Appx 1. Ref Rates'!$T27)</f>
        <v>0</v>
      </c>
      <c r="R1027" s="411">
        <f>IF(R251="",0,R251*'Appx 1. Ref Rates'!$U27)</f>
        <v>0</v>
      </c>
      <c r="S1027" s="414">
        <f>IF(S251="",0,S251*'Appx 1. Ref Rates'!$U27)</f>
        <v>0</v>
      </c>
      <c r="T1027" s="414">
        <f>IF(T251="",0,T251*'Appx 1. Ref Rates'!$U27)</f>
        <v>0</v>
      </c>
      <c r="U1027" s="414">
        <f>IF(U251="",0,U251*'Appx 1. Ref Rates'!$U27)</f>
        <v>0</v>
      </c>
      <c r="V1027" s="414">
        <f>IF(V251="",0,V251*'Appx 1. Ref Rates'!$U27)</f>
        <v>0</v>
      </c>
      <c r="W1027" s="414">
        <f>IF(W251="",0,W251*'Appx 1. Ref Rates'!$U27)</f>
        <v>0</v>
      </c>
      <c r="X1027" s="414">
        <f>IF(X251="",0,X251*'Appx 1. Ref Rates'!$U27)</f>
        <v>0</v>
      </c>
      <c r="Y1027" s="414">
        <f>IF(Y251="",0,Y251*'Appx 1. Ref Rates'!$U27)</f>
        <v>0</v>
      </c>
      <c r="Z1027" s="414">
        <f>IF(Z251="",0,Z251*'Appx 1. Ref Rates'!$U27)</f>
        <v>0</v>
      </c>
      <c r="AA1027" s="414">
        <f>IF(AA251="",0,AA251*'Appx 1. Ref Rates'!$U27)</f>
        <v>0</v>
      </c>
      <c r="AB1027" s="414">
        <f>IF(AB251="",0,AB251*'Appx 1. Ref Rates'!$U27)</f>
        <v>0</v>
      </c>
      <c r="AC1027" s="400">
        <f t="shared" si="325"/>
        <v>0</v>
      </c>
      <c r="AD1027" s="854"/>
      <c r="AE1027" s="1083"/>
      <c r="AF1027" s="856"/>
    </row>
    <row r="1028" spans="1:32" ht="15" customHeight="1" outlineLevel="1" x14ac:dyDescent="0.2">
      <c r="A1028" s="11">
        <v>346</v>
      </c>
      <c r="B1028" s="294"/>
      <c r="C1028" s="257"/>
      <c r="D1028" s="257"/>
      <c r="E1028" s="258"/>
      <c r="F1028" s="880" t="str">
        <f>'2. CAD NCCF'!F1028:L1028</f>
        <v>RSB type 1 insured, stable, fixed term &gt; 1 year deposit</v>
      </c>
      <c r="G1028" s="881"/>
      <c r="H1028" s="881"/>
      <c r="I1028" s="881"/>
      <c r="J1028" s="881"/>
      <c r="K1028" s="881"/>
      <c r="L1028" s="882"/>
      <c r="M1028" s="400">
        <f t="shared" si="324"/>
        <v>0</v>
      </c>
      <c r="N1028" s="411">
        <f>IF(N252="",0,N252*'Appx 1. Ref Rates'!$T28)</f>
        <v>0</v>
      </c>
      <c r="O1028" s="414">
        <f>IF(O252="",0,O252*'Appx 1. Ref Rates'!$T28)</f>
        <v>0</v>
      </c>
      <c r="P1028" s="414">
        <f>IF(P252="",0,P252*'Appx 1. Ref Rates'!$T28)</f>
        <v>0</v>
      </c>
      <c r="Q1028" s="415">
        <f>IF(Q252="",0,Q252*'Appx 1. Ref Rates'!$T28)</f>
        <v>0</v>
      </c>
      <c r="R1028" s="411">
        <f>IF(R252="",0,R252*'Appx 1. Ref Rates'!$U28)</f>
        <v>0</v>
      </c>
      <c r="S1028" s="414">
        <f>IF(S252="",0,S252*'Appx 1. Ref Rates'!$U28)</f>
        <v>0</v>
      </c>
      <c r="T1028" s="414">
        <f>IF(T252="",0,T252*'Appx 1. Ref Rates'!$U28)</f>
        <v>0</v>
      </c>
      <c r="U1028" s="414">
        <f>IF(U252="",0,U252*'Appx 1. Ref Rates'!$U28)</f>
        <v>0</v>
      </c>
      <c r="V1028" s="414">
        <f>IF(V252="",0,V252*'Appx 1. Ref Rates'!$U28)</f>
        <v>0</v>
      </c>
      <c r="W1028" s="414">
        <f>IF(W252="",0,W252*'Appx 1. Ref Rates'!$U28)</f>
        <v>0</v>
      </c>
      <c r="X1028" s="414">
        <f>IF(X252="",0,X252*'Appx 1. Ref Rates'!$U28)</f>
        <v>0</v>
      </c>
      <c r="Y1028" s="414">
        <f>IF(Y252="",0,Y252*'Appx 1. Ref Rates'!$U28)</f>
        <v>0</v>
      </c>
      <c r="Z1028" s="414">
        <f>IF(Z252="",0,Z252*'Appx 1. Ref Rates'!$U28)</f>
        <v>0</v>
      </c>
      <c r="AA1028" s="414">
        <f>IF(AA252="",0,AA252*'Appx 1. Ref Rates'!$U28)</f>
        <v>0</v>
      </c>
      <c r="AB1028" s="414">
        <f>IF(AB252="",0,AB252*'Appx 1. Ref Rates'!$U28)</f>
        <v>0</v>
      </c>
      <c r="AC1028" s="400">
        <f t="shared" si="325"/>
        <v>0</v>
      </c>
      <c r="AD1028" s="854"/>
      <c r="AE1028" s="1083"/>
      <c r="AF1028" s="856"/>
    </row>
    <row r="1029" spans="1:32" ht="15" customHeight="1" outlineLevel="1" x14ac:dyDescent="0.2">
      <c r="A1029" s="11">
        <v>347</v>
      </c>
      <c r="B1029" s="294"/>
      <c r="C1029" s="257"/>
      <c r="D1029" s="265"/>
      <c r="E1029" s="877" t="str">
        <f>'2. CAD NCCF'!E1029:L1029</f>
        <v>RSB fixed term deposits - Type 1 insured, less stable</v>
      </c>
      <c r="F1029" s="878"/>
      <c r="G1029" s="878"/>
      <c r="H1029" s="878"/>
      <c r="I1029" s="878"/>
      <c r="J1029" s="878"/>
      <c r="K1029" s="878"/>
      <c r="L1029" s="879"/>
      <c r="M1029" s="399">
        <f>SUBTOTAL(9,M1030:M1035)</f>
        <v>0</v>
      </c>
      <c r="N1029" s="402">
        <f t="shared" ref="N1029:AC1029" si="326">SUBTOTAL(9,N1030:N1035)</f>
        <v>0</v>
      </c>
      <c r="O1029" s="406">
        <f t="shared" si="326"/>
        <v>0</v>
      </c>
      <c r="P1029" s="405">
        <f t="shared" si="326"/>
        <v>0</v>
      </c>
      <c r="Q1029" s="407">
        <f t="shared" si="326"/>
        <v>0</v>
      </c>
      <c r="R1029" s="402">
        <f t="shared" si="326"/>
        <v>0</v>
      </c>
      <c r="S1029" s="406">
        <f t="shared" si="326"/>
        <v>0</v>
      </c>
      <c r="T1029" s="405">
        <f t="shared" si="326"/>
        <v>0</v>
      </c>
      <c r="U1029" s="405">
        <f t="shared" si="326"/>
        <v>0</v>
      </c>
      <c r="V1029" s="405">
        <f t="shared" si="326"/>
        <v>0</v>
      </c>
      <c r="W1029" s="405">
        <f t="shared" si="326"/>
        <v>0</v>
      </c>
      <c r="X1029" s="405">
        <f t="shared" si="326"/>
        <v>0</v>
      </c>
      <c r="Y1029" s="405">
        <f t="shared" si="326"/>
        <v>0</v>
      </c>
      <c r="Z1029" s="405">
        <f t="shared" si="326"/>
        <v>0</v>
      </c>
      <c r="AA1029" s="405">
        <f t="shared" si="326"/>
        <v>0</v>
      </c>
      <c r="AB1029" s="403">
        <f t="shared" si="326"/>
        <v>0</v>
      </c>
      <c r="AC1029" s="407">
        <f t="shared" si="326"/>
        <v>0</v>
      </c>
      <c r="AD1029" s="854"/>
      <c r="AE1029" s="1083"/>
      <c r="AF1029" s="856"/>
    </row>
    <row r="1030" spans="1:32" ht="15" customHeight="1" outlineLevel="1" x14ac:dyDescent="0.2">
      <c r="A1030" s="11">
        <v>348</v>
      </c>
      <c r="B1030" s="294"/>
      <c r="C1030" s="311"/>
      <c r="D1030" s="311"/>
      <c r="E1030" s="312"/>
      <c r="F1030" s="880" t="str">
        <f>'2. CAD NCCF'!F1030:L1030</f>
        <v>RSB type 1 insured, less stable, fixed term 30 day deposit</v>
      </c>
      <c r="G1030" s="881"/>
      <c r="H1030" s="881"/>
      <c r="I1030" s="881"/>
      <c r="J1030" s="881"/>
      <c r="K1030" s="881"/>
      <c r="L1030" s="882"/>
      <c r="M1030" s="400">
        <f t="shared" ref="M1030:M1035" si="327">M254</f>
        <v>0</v>
      </c>
      <c r="N1030" s="411">
        <f>IF(N254="",0,N254*'Appx 1. Ref Rates'!$T30)</f>
        <v>0</v>
      </c>
      <c r="O1030" s="414">
        <f>IF(O254="",0,O254*'Appx 1. Ref Rates'!$T30)</f>
        <v>0</v>
      </c>
      <c r="P1030" s="414">
        <f>IF(P254="",0,P254*'Appx 1. Ref Rates'!$T30)</f>
        <v>0</v>
      </c>
      <c r="Q1030" s="415">
        <f>IF(Q254="",0,Q254*'Appx 1. Ref Rates'!$T30)</f>
        <v>0</v>
      </c>
      <c r="R1030" s="411">
        <f>(SUM($N254:$R254)-SUM($N1030:Q1030))*'Appx 1. Ref Rates'!$U30</f>
        <v>0</v>
      </c>
      <c r="S1030" s="413">
        <f>(SUM($N254:$R254)-SUM($N1030:R1030))*'Appx 1. Ref Rates'!$U30</f>
        <v>0</v>
      </c>
      <c r="T1030" s="413">
        <f>(SUM($N254:$R254)-SUM($N1030:S1030))*'Appx 1. Ref Rates'!$U30</f>
        <v>0</v>
      </c>
      <c r="U1030" s="413">
        <f>(SUM($N254:$R254)-SUM($N1030:T1030))*'Appx 1. Ref Rates'!$U30</f>
        <v>0</v>
      </c>
      <c r="V1030" s="413">
        <f>(SUM($N254:$R254)-SUM($N1030:U1030))*'Appx 1. Ref Rates'!$U30</f>
        <v>0</v>
      </c>
      <c r="W1030" s="413">
        <f>(SUM($N254:$R254)-SUM($N1030:V1030))*'Appx 1. Ref Rates'!$U30</f>
        <v>0</v>
      </c>
      <c r="X1030" s="414">
        <f>(SUM($N254:$R254)-SUM($N1030:W1030))*'Appx 1. Ref Rates'!$U30</f>
        <v>0</v>
      </c>
      <c r="Y1030" s="413">
        <f>(SUM($N254:$R254)-SUM($N1030:X1030))*'Appx 1. Ref Rates'!$U30</f>
        <v>0</v>
      </c>
      <c r="Z1030" s="413">
        <f>(SUM($N254:$R254)-SUM($N1030:Y1030))*'Appx 1. Ref Rates'!$U30</f>
        <v>0</v>
      </c>
      <c r="AA1030" s="413">
        <f>(SUM($N254:$R254)-SUM($N1030:Z1030))*'Appx 1. Ref Rates'!$U30</f>
        <v>0</v>
      </c>
      <c r="AB1030" s="413">
        <f>(SUM($N254:$R254)-SUM($N1030:AA1030))*'Appx 1. Ref Rates'!$U30</f>
        <v>0</v>
      </c>
      <c r="AC1030" s="400">
        <f t="shared" ref="AC1030:AC1035" si="328">M1030-SUM(N1030:AB1030)</f>
        <v>0</v>
      </c>
      <c r="AD1030" s="854"/>
      <c r="AE1030" s="1083"/>
      <c r="AF1030" s="856"/>
    </row>
    <row r="1031" spans="1:32" ht="15" customHeight="1" outlineLevel="1" x14ac:dyDescent="0.2">
      <c r="A1031" s="11">
        <v>349</v>
      </c>
      <c r="B1031" s="294"/>
      <c r="C1031" s="311"/>
      <c r="D1031" s="311"/>
      <c r="E1031" s="312"/>
      <c r="F1031" s="880" t="str">
        <f>'2. CAD NCCF'!F1031:L1031</f>
        <v>RSB type 1 insured, less stable, fixed term 60 day deposit</v>
      </c>
      <c r="G1031" s="881"/>
      <c r="H1031" s="881"/>
      <c r="I1031" s="881"/>
      <c r="J1031" s="881"/>
      <c r="K1031" s="881"/>
      <c r="L1031" s="882"/>
      <c r="M1031" s="400">
        <f t="shared" si="327"/>
        <v>0</v>
      </c>
      <c r="N1031" s="411">
        <f>IF(N255="",0,N255*'Appx 1. Ref Rates'!$T31)</f>
        <v>0</v>
      </c>
      <c r="O1031" s="414">
        <f>IF(O255="",0,O255*'Appx 1. Ref Rates'!$T31)</f>
        <v>0</v>
      </c>
      <c r="P1031" s="414">
        <f>IF(P255="",0,P255*'Appx 1. Ref Rates'!$T31)</f>
        <v>0</v>
      </c>
      <c r="Q1031" s="415">
        <f>IF(Q255="",0,Q255*'Appx 1. Ref Rates'!$T31)</f>
        <v>0</v>
      </c>
      <c r="R1031" s="411">
        <f>IF(R255="",0,R255*'Appx 1. Ref Rates'!$U31)</f>
        <v>0</v>
      </c>
      <c r="S1031" s="414">
        <f>(SUM($N255:$Q255,S255)-SUM($N1031:Q1031))*'Appx 1. Ref Rates'!$U31</f>
        <v>0</v>
      </c>
      <c r="T1031" s="414">
        <f>($R255-$R1031)*'Appx 1. Ref Rates'!$U31</f>
        <v>0</v>
      </c>
      <c r="U1031" s="414">
        <f>(SUM($N255:$Q255,$S255)-SUM($N1031:Q1031)-S1031)*'Appx 1. Ref Rates'!$U31</f>
        <v>0</v>
      </c>
      <c r="V1031" s="414">
        <f>($R255-$R1031-T1031)*'Appx 1. Ref Rates'!$U31</f>
        <v>0</v>
      </c>
      <c r="W1031" s="414">
        <f>(SUM($N255:$Q255,$S255)-SUM($N1031:$Q1031)-$S1031-$U1031)*'Appx 1. Ref Rates'!$U31</f>
        <v>0</v>
      </c>
      <c r="X1031" s="414">
        <f>($R255-$R1031-$T1031-$V1031)*'Appx 1. Ref Rates'!$U31</f>
        <v>0</v>
      </c>
      <c r="Y1031" s="414">
        <f>(SUM($N255:$Q255,$S255)-SUM($N1031:Q1031)-$S1031-$U1031-$W1031)*'Appx 1. Ref Rates'!$U31</f>
        <v>0</v>
      </c>
      <c r="Z1031" s="414">
        <f>($R255-$R1031-$T1031-$V1031-$X1031)*'Appx 1. Ref Rates'!$U31</f>
        <v>0</v>
      </c>
      <c r="AA1031" s="414">
        <f>(SUM($N255:$Q255,$S255)-SUM($N1031:Q1031)-$S1031-$U1031-$W1031-$Y1031)*'Appx 1. Ref Rates'!$U31</f>
        <v>0</v>
      </c>
      <c r="AB1031" s="414">
        <f>($R255-$R1031-$T1031-$V1031-$X1031-$Z1031)*'Appx 1. Ref Rates'!$U31</f>
        <v>0</v>
      </c>
      <c r="AC1031" s="400">
        <f t="shared" si="328"/>
        <v>0</v>
      </c>
      <c r="AD1031" s="854"/>
      <c r="AE1031" s="1083"/>
      <c r="AF1031" s="856"/>
    </row>
    <row r="1032" spans="1:32" ht="15" customHeight="1" outlineLevel="1" x14ac:dyDescent="0.2">
      <c r="A1032" s="11">
        <v>350</v>
      </c>
      <c r="B1032" s="294"/>
      <c r="C1032" s="311"/>
      <c r="D1032" s="311"/>
      <c r="E1032" s="312"/>
      <c r="F1032" s="880" t="str">
        <f>'2. CAD NCCF'!F1032:L1032</f>
        <v>RSB type 1 insured, less stable, fixed term 90 day deposit</v>
      </c>
      <c r="G1032" s="881"/>
      <c r="H1032" s="881"/>
      <c r="I1032" s="881"/>
      <c r="J1032" s="881"/>
      <c r="K1032" s="881"/>
      <c r="L1032" s="882"/>
      <c r="M1032" s="400">
        <f t="shared" si="327"/>
        <v>0</v>
      </c>
      <c r="N1032" s="411">
        <f>IF(N256="",0,N256*'Appx 1. Ref Rates'!$T32)</f>
        <v>0</v>
      </c>
      <c r="O1032" s="414">
        <f>IF(O256="",0,O256*'Appx 1. Ref Rates'!$T32)</f>
        <v>0</v>
      </c>
      <c r="P1032" s="414">
        <f>IF(P256="",0,P256*'Appx 1. Ref Rates'!$T32)</f>
        <v>0</v>
      </c>
      <c r="Q1032" s="415">
        <f>IF(Q256="",0,Q256*'Appx 1. Ref Rates'!$T32)</f>
        <v>0</v>
      </c>
      <c r="R1032" s="411">
        <f>IF(R256="",0,R256*'Appx 1. Ref Rates'!$U32)</f>
        <v>0</v>
      </c>
      <c r="S1032" s="414">
        <f>IF(S256="",0,S256*'Appx 1. Ref Rates'!$U32)</f>
        <v>0</v>
      </c>
      <c r="T1032" s="414">
        <f>(SUM($N256:$Q256,T256)-SUM($N1032:Q1032))*'Appx 1. Ref Rates'!$U32</f>
        <v>0</v>
      </c>
      <c r="U1032" s="414">
        <f>($R256+$U256-R1032)*'Appx 1. Ref Rates'!$U32</f>
        <v>0</v>
      </c>
      <c r="V1032" s="414">
        <f>($S256-$S1032)*'Appx 1. Ref Rates'!$U32</f>
        <v>0</v>
      </c>
      <c r="W1032" s="414">
        <f>(SUM($N256:$Q256,$T256)-SUM($N1032:$Q1032)-$T1032)*'Appx 1. Ref Rates'!$U32</f>
        <v>0</v>
      </c>
      <c r="X1032" s="414">
        <f>($R256+$U256-$R1032-$U1032)*'Appx 1. Ref Rates'!$U32</f>
        <v>0</v>
      </c>
      <c r="Y1032" s="414">
        <f>($S256-$S1032-V1032)*'Appx 1. Ref Rates'!$U32</f>
        <v>0</v>
      </c>
      <c r="Z1032" s="414">
        <f>(SUM($N256:$Q256,$T256)-SUM($N1032:Q1032)-$T1032-$W1032)*'Appx 1. Ref Rates'!$U32</f>
        <v>0</v>
      </c>
      <c r="AA1032" s="414">
        <f>($R256+$U256-$R1032-$U1032-$X1032)*'Appx 1. Ref Rates'!$U32</f>
        <v>0</v>
      </c>
      <c r="AB1032" s="414">
        <f>($S256-$S1032-V1032-Y1032)*'Appx 1. Ref Rates'!$U32</f>
        <v>0</v>
      </c>
      <c r="AC1032" s="400">
        <f t="shared" si="328"/>
        <v>0</v>
      </c>
      <c r="AD1032" s="854"/>
      <c r="AE1032" s="1083"/>
      <c r="AF1032" s="856"/>
    </row>
    <row r="1033" spans="1:32" ht="15" customHeight="1" outlineLevel="1" x14ac:dyDescent="0.2">
      <c r="A1033" s="11">
        <v>351</v>
      </c>
      <c r="B1033" s="294"/>
      <c r="C1033" s="311"/>
      <c r="D1033" s="311"/>
      <c r="E1033" s="312"/>
      <c r="F1033" s="880" t="str">
        <f>'2. CAD NCCF'!F1033:L1033</f>
        <v>RSB type 1 insured, less stable, fixed term 180 day deposit</v>
      </c>
      <c r="G1033" s="881"/>
      <c r="H1033" s="881"/>
      <c r="I1033" s="881"/>
      <c r="J1033" s="881"/>
      <c r="K1033" s="881"/>
      <c r="L1033" s="882"/>
      <c r="M1033" s="400">
        <f t="shared" si="327"/>
        <v>0</v>
      </c>
      <c r="N1033" s="411">
        <f>IF(N257="",0,N257*'Appx 1. Ref Rates'!$T33)</f>
        <v>0</v>
      </c>
      <c r="O1033" s="414">
        <f>IF(O257="",0,O257*'Appx 1. Ref Rates'!$T33)</f>
        <v>0</v>
      </c>
      <c r="P1033" s="414">
        <f>IF(P257="",0,P257*'Appx 1. Ref Rates'!$T33)</f>
        <v>0</v>
      </c>
      <c r="Q1033" s="415">
        <f>IF(Q257="",0,Q257*'Appx 1. Ref Rates'!$T33)</f>
        <v>0</v>
      </c>
      <c r="R1033" s="411">
        <f>IF(R257="",0,R257*'Appx 1. Ref Rates'!$U33)</f>
        <v>0</v>
      </c>
      <c r="S1033" s="414">
        <f>IF(S257="",0,S257*'Appx 1. Ref Rates'!$U33)</f>
        <v>0</v>
      </c>
      <c r="T1033" s="414">
        <f>IF(T257="",0,T257*'Appx 1. Ref Rates'!$U33)</f>
        <v>0</v>
      </c>
      <c r="U1033" s="414">
        <f>IF(U257="",0,U257*'Appx 1. Ref Rates'!$U33)</f>
        <v>0</v>
      </c>
      <c r="V1033" s="414">
        <f>IF(V257="",0,V257*'Appx 1. Ref Rates'!$U33)</f>
        <v>0</v>
      </c>
      <c r="W1033" s="414">
        <f>(SUM($N257:$Q257,$W257)-SUM($N1033:$Q1033))*'Appx 1. Ref Rates'!$U33</f>
        <v>0</v>
      </c>
      <c r="X1033" s="414">
        <f>($R257+$X257-R1033)*'Appx 1. Ref Rates'!$U33</f>
        <v>0</v>
      </c>
      <c r="Y1033" s="414">
        <f>($S257+$Y257-S1033)*'Appx 1. Ref Rates'!$U33</f>
        <v>0</v>
      </c>
      <c r="Z1033" s="414">
        <f>($T257-$T1033)*'Appx 1. Ref Rates'!$U33</f>
        <v>0</v>
      </c>
      <c r="AA1033" s="414">
        <f>($U257-$U1033)*'Appx 1. Ref Rates'!$U33</f>
        <v>0</v>
      </c>
      <c r="AB1033" s="414">
        <f>($V257-$V1033)*'Appx 1. Ref Rates'!$U33</f>
        <v>0</v>
      </c>
      <c r="AC1033" s="400">
        <f t="shared" si="328"/>
        <v>0</v>
      </c>
      <c r="AD1033" s="854"/>
      <c r="AE1033" s="1083"/>
      <c r="AF1033" s="856"/>
    </row>
    <row r="1034" spans="1:32" ht="15" customHeight="1" outlineLevel="1" x14ac:dyDescent="0.2">
      <c r="A1034" s="11">
        <v>352</v>
      </c>
      <c r="B1034" s="294"/>
      <c r="C1034" s="311"/>
      <c r="D1034" s="311"/>
      <c r="E1034" s="312"/>
      <c r="F1034" s="880" t="str">
        <f>'2. CAD NCCF'!F1034:L1034</f>
        <v>RSB type 1 insured, less stable, fixed term 1 year deposit</v>
      </c>
      <c r="G1034" s="881"/>
      <c r="H1034" s="881"/>
      <c r="I1034" s="881"/>
      <c r="J1034" s="881"/>
      <c r="K1034" s="881"/>
      <c r="L1034" s="882"/>
      <c r="M1034" s="400">
        <f t="shared" si="327"/>
        <v>0</v>
      </c>
      <c r="N1034" s="411">
        <f>IF(N258="",0,N258*'Appx 1. Ref Rates'!$T34)</f>
        <v>0</v>
      </c>
      <c r="O1034" s="414">
        <f>IF(O258="",0,O258*'Appx 1. Ref Rates'!$T34)</f>
        <v>0</v>
      </c>
      <c r="P1034" s="414">
        <f>IF(P258="",0,P258*'Appx 1. Ref Rates'!$T34)</f>
        <v>0</v>
      </c>
      <c r="Q1034" s="415">
        <f>IF(Q258="",0,Q258*'Appx 1. Ref Rates'!$T34)</f>
        <v>0</v>
      </c>
      <c r="R1034" s="411">
        <f>IF(R258="",0,R258*'Appx 1. Ref Rates'!$U34)</f>
        <v>0</v>
      </c>
      <c r="S1034" s="414">
        <f>IF(S258="",0,S258*'Appx 1. Ref Rates'!$U34)</f>
        <v>0</v>
      </c>
      <c r="T1034" s="414">
        <f>IF(T258="",0,T258*'Appx 1. Ref Rates'!$U34)</f>
        <v>0</v>
      </c>
      <c r="U1034" s="414">
        <f>IF(U258="",0,U258*'Appx 1. Ref Rates'!$U34)</f>
        <v>0</v>
      </c>
      <c r="V1034" s="414">
        <f>IF(V258="",0,V258*'Appx 1. Ref Rates'!$U34)</f>
        <v>0</v>
      </c>
      <c r="W1034" s="414">
        <f>IF(W258="",0,W258*'Appx 1. Ref Rates'!$U34)</f>
        <v>0</v>
      </c>
      <c r="X1034" s="414">
        <f>IF(X258="",0,X258*'Appx 1. Ref Rates'!$U34)</f>
        <v>0</v>
      </c>
      <c r="Y1034" s="414">
        <f>IF(Y258="",0,Y258*'Appx 1. Ref Rates'!$U34)</f>
        <v>0</v>
      </c>
      <c r="Z1034" s="414">
        <f>IF(Z258="",0,Z258*'Appx 1. Ref Rates'!$U34)</f>
        <v>0</v>
      </c>
      <c r="AA1034" s="414">
        <f>IF(AA258="",0,AA258*'Appx 1. Ref Rates'!$U34)</f>
        <v>0</v>
      </c>
      <c r="AB1034" s="414">
        <f>IF(AB258="",0,AB258*'Appx 1. Ref Rates'!$U34)</f>
        <v>0</v>
      </c>
      <c r="AC1034" s="400">
        <f t="shared" si="328"/>
        <v>0</v>
      </c>
      <c r="AD1034" s="854"/>
      <c r="AE1034" s="1083"/>
      <c r="AF1034" s="856"/>
    </row>
    <row r="1035" spans="1:32" ht="15" customHeight="1" outlineLevel="1" x14ac:dyDescent="0.2">
      <c r="A1035" s="11">
        <v>353</v>
      </c>
      <c r="B1035" s="294"/>
      <c r="C1035" s="257"/>
      <c r="D1035" s="257"/>
      <c r="E1035" s="258"/>
      <c r="F1035" s="880" t="str">
        <f>'2. CAD NCCF'!F1035:L1035</f>
        <v>RSB type 1 insured, less stable, fixed term &gt; 1 year deposit</v>
      </c>
      <c r="G1035" s="881"/>
      <c r="H1035" s="881"/>
      <c r="I1035" s="881"/>
      <c r="J1035" s="881"/>
      <c r="K1035" s="881"/>
      <c r="L1035" s="882"/>
      <c r="M1035" s="400">
        <f t="shared" si="327"/>
        <v>0</v>
      </c>
      <c r="N1035" s="411">
        <f>IF(N259="",0,N259*'Appx 1. Ref Rates'!$T35)</f>
        <v>0</v>
      </c>
      <c r="O1035" s="414">
        <f>IF(O259="",0,O259*'Appx 1. Ref Rates'!$T35)</f>
        <v>0</v>
      </c>
      <c r="P1035" s="414">
        <f>IF(P259="",0,P259*'Appx 1. Ref Rates'!$T35)</f>
        <v>0</v>
      </c>
      <c r="Q1035" s="415">
        <f>IF(Q259="",0,Q259*'Appx 1. Ref Rates'!$T35)</f>
        <v>0</v>
      </c>
      <c r="R1035" s="411">
        <f>IF(R259="",0,R259*'Appx 1. Ref Rates'!$U35)</f>
        <v>0</v>
      </c>
      <c r="S1035" s="414">
        <f>IF(S259="",0,S259*'Appx 1. Ref Rates'!$U35)</f>
        <v>0</v>
      </c>
      <c r="T1035" s="414">
        <f>IF(T259="",0,T259*'Appx 1. Ref Rates'!$U35)</f>
        <v>0</v>
      </c>
      <c r="U1035" s="414">
        <f>IF(U259="",0,U259*'Appx 1. Ref Rates'!$U35)</f>
        <v>0</v>
      </c>
      <c r="V1035" s="414">
        <f>IF(V259="",0,V259*'Appx 1. Ref Rates'!$U35)</f>
        <v>0</v>
      </c>
      <c r="W1035" s="414">
        <f>IF(W259="",0,W259*'Appx 1. Ref Rates'!$U35)</f>
        <v>0</v>
      </c>
      <c r="X1035" s="414">
        <f>IF(X259="",0,X259*'Appx 1. Ref Rates'!$U35)</f>
        <v>0</v>
      </c>
      <c r="Y1035" s="414">
        <f>IF(Y259="",0,Y259*'Appx 1. Ref Rates'!$U35)</f>
        <v>0</v>
      </c>
      <c r="Z1035" s="414">
        <f>IF(Z259="",0,Z259*'Appx 1. Ref Rates'!$U35)</f>
        <v>0</v>
      </c>
      <c r="AA1035" s="414">
        <f>IF(AA259="",0,AA259*'Appx 1. Ref Rates'!$U35)</f>
        <v>0</v>
      </c>
      <c r="AB1035" s="414">
        <f>IF(AB259="",0,AB259*'Appx 1. Ref Rates'!$U35)</f>
        <v>0</v>
      </c>
      <c r="AC1035" s="400">
        <f t="shared" si="328"/>
        <v>0</v>
      </c>
      <c r="AD1035" s="854"/>
      <c r="AE1035" s="1083"/>
      <c r="AF1035" s="856"/>
    </row>
    <row r="1036" spans="1:32" ht="15" customHeight="1" outlineLevel="1" x14ac:dyDescent="0.2">
      <c r="A1036" s="11">
        <v>354</v>
      </c>
      <c r="B1036" s="294"/>
      <c r="C1036" s="257"/>
      <c r="D1036" s="265"/>
      <c r="E1036" s="877" t="str">
        <f>'2. CAD NCCF'!E1036:L1036</f>
        <v>RSB fixed term deposits - Type 2 insured, stable</v>
      </c>
      <c r="F1036" s="878"/>
      <c r="G1036" s="878"/>
      <c r="H1036" s="878"/>
      <c r="I1036" s="878"/>
      <c r="J1036" s="878"/>
      <c r="K1036" s="878"/>
      <c r="L1036" s="879"/>
      <c r="M1036" s="399">
        <f>SUBTOTAL(9,M1037:M1042)</f>
        <v>0</v>
      </c>
      <c r="N1036" s="402">
        <f t="shared" ref="N1036:AC1036" si="329">SUBTOTAL(9,N1037:N1042)</f>
        <v>0</v>
      </c>
      <c r="O1036" s="406">
        <f t="shared" si="329"/>
        <v>0</v>
      </c>
      <c r="P1036" s="405">
        <f t="shared" si="329"/>
        <v>0</v>
      </c>
      <c r="Q1036" s="407">
        <f t="shared" si="329"/>
        <v>0</v>
      </c>
      <c r="R1036" s="402">
        <f t="shared" si="329"/>
        <v>0</v>
      </c>
      <c r="S1036" s="406">
        <f t="shared" si="329"/>
        <v>0</v>
      </c>
      <c r="T1036" s="405">
        <f t="shared" si="329"/>
        <v>0</v>
      </c>
      <c r="U1036" s="405">
        <f t="shared" si="329"/>
        <v>0</v>
      </c>
      <c r="V1036" s="405">
        <f t="shared" si="329"/>
        <v>0</v>
      </c>
      <c r="W1036" s="405">
        <f t="shared" si="329"/>
        <v>0</v>
      </c>
      <c r="X1036" s="405">
        <f t="shared" si="329"/>
        <v>0</v>
      </c>
      <c r="Y1036" s="405">
        <f t="shared" si="329"/>
        <v>0</v>
      </c>
      <c r="Z1036" s="405">
        <f t="shared" si="329"/>
        <v>0</v>
      </c>
      <c r="AA1036" s="405">
        <f t="shared" si="329"/>
        <v>0</v>
      </c>
      <c r="AB1036" s="403">
        <f t="shared" si="329"/>
        <v>0</v>
      </c>
      <c r="AC1036" s="407">
        <f t="shared" si="329"/>
        <v>0</v>
      </c>
      <c r="AD1036" s="854"/>
      <c r="AE1036" s="1083"/>
      <c r="AF1036" s="856"/>
    </row>
    <row r="1037" spans="1:32" ht="15" customHeight="1" outlineLevel="1" x14ac:dyDescent="0.2">
      <c r="A1037" s="11">
        <v>355</v>
      </c>
      <c r="B1037" s="294"/>
      <c r="C1037" s="311"/>
      <c r="D1037" s="311"/>
      <c r="E1037" s="312"/>
      <c r="F1037" s="880" t="str">
        <f>'2. CAD NCCF'!F1037:L1037</f>
        <v>RSB type 2 insured, stable, fixed term 30 day deposit</v>
      </c>
      <c r="G1037" s="881"/>
      <c r="H1037" s="881"/>
      <c r="I1037" s="881"/>
      <c r="J1037" s="881"/>
      <c r="K1037" s="881"/>
      <c r="L1037" s="882"/>
      <c r="M1037" s="400">
        <f t="shared" ref="M1037:M1042" si="330">M261</f>
        <v>0</v>
      </c>
      <c r="N1037" s="411">
        <f>IF(N261="",0,N261*'Appx 1. Ref Rates'!$T37)</f>
        <v>0</v>
      </c>
      <c r="O1037" s="414">
        <f>IF(O261="",0,O261*'Appx 1. Ref Rates'!$T37)</f>
        <v>0</v>
      </c>
      <c r="P1037" s="414">
        <f>IF(P261="",0,P261*'Appx 1. Ref Rates'!$T37)</f>
        <v>0</v>
      </c>
      <c r="Q1037" s="415">
        <f>IF(Q261="",0,Q261*'Appx 1. Ref Rates'!$T37)</f>
        <v>0</v>
      </c>
      <c r="R1037" s="411">
        <f>(SUM($N261:$R261)-SUM($N1037:Q1037))*'Appx 1. Ref Rates'!$U37</f>
        <v>0</v>
      </c>
      <c r="S1037" s="413">
        <f>(SUM($N261:$R261)-SUM($N1037:R1037))*'Appx 1. Ref Rates'!$U37</f>
        <v>0</v>
      </c>
      <c r="T1037" s="413">
        <f>(SUM($N261:$R261)-SUM($N1037:S1037))*'Appx 1. Ref Rates'!$U37</f>
        <v>0</v>
      </c>
      <c r="U1037" s="413">
        <f>(SUM($N261:$R261)-SUM($N1037:T1037))*'Appx 1. Ref Rates'!$U37</f>
        <v>0</v>
      </c>
      <c r="V1037" s="413">
        <f>(SUM($N261:$R261)-SUM($N1037:U1037))*'Appx 1. Ref Rates'!$U37</f>
        <v>0</v>
      </c>
      <c r="W1037" s="413">
        <f>(SUM($N261:$R261)-SUM($N1037:V1037))*'Appx 1. Ref Rates'!$U37</f>
        <v>0</v>
      </c>
      <c r="X1037" s="414">
        <f>(SUM($N261:$R261)-SUM($N1037:W1037))*'Appx 1. Ref Rates'!$U37</f>
        <v>0</v>
      </c>
      <c r="Y1037" s="413">
        <f>(SUM($N261:$R261)-SUM($N1037:X1037))*'Appx 1. Ref Rates'!$U37</f>
        <v>0</v>
      </c>
      <c r="Z1037" s="413">
        <f>(SUM($N261:$R261)-SUM($N1037:Y1037))*'Appx 1. Ref Rates'!$U37</f>
        <v>0</v>
      </c>
      <c r="AA1037" s="413">
        <f>(SUM($N261:$R261)-SUM($N1037:Z1037))*'Appx 1. Ref Rates'!$U37</f>
        <v>0</v>
      </c>
      <c r="AB1037" s="413">
        <f>(SUM($N261:$R261)-SUM($N1037:AA1037))*'Appx 1. Ref Rates'!$U37</f>
        <v>0</v>
      </c>
      <c r="AC1037" s="400">
        <f t="shared" si="325"/>
        <v>0</v>
      </c>
      <c r="AD1037" s="854"/>
      <c r="AE1037" s="1083"/>
      <c r="AF1037" s="856"/>
    </row>
    <row r="1038" spans="1:32" ht="15" customHeight="1" outlineLevel="1" x14ac:dyDescent="0.2">
      <c r="A1038" s="11">
        <v>356</v>
      </c>
      <c r="B1038" s="294"/>
      <c r="C1038" s="311"/>
      <c r="D1038" s="311"/>
      <c r="E1038" s="312"/>
      <c r="F1038" s="880" t="str">
        <f>'2. CAD NCCF'!F1038:L1038</f>
        <v>RSB type 2 insured, stable, fixed term 60 day deposit</v>
      </c>
      <c r="G1038" s="881"/>
      <c r="H1038" s="881"/>
      <c r="I1038" s="881"/>
      <c r="J1038" s="881"/>
      <c r="K1038" s="881"/>
      <c r="L1038" s="882"/>
      <c r="M1038" s="400">
        <f t="shared" si="330"/>
        <v>0</v>
      </c>
      <c r="N1038" s="411">
        <f>IF(N262="",0,N262*'Appx 1. Ref Rates'!$T38)</f>
        <v>0</v>
      </c>
      <c r="O1038" s="414">
        <f>IF(O262="",0,O262*'Appx 1. Ref Rates'!$T38)</f>
        <v>0</v>
      </c>
      <c r="P1038" s="414">
        <f>IF(P262="",0,P262*'Appx 1. Ref Rates'!$T38)</f>
        <v>0</v>
      </c>
      <c r="Q1038" s="415">
        <f>IF(Q262="",0,Q262*'Appx 1. Ref Rates'!$T38)</f>
        <v>0</v>
      </c>
      <c r="R1038" s="411">
        <f>IF(R262="",0,R262*'Appx 1. Ref Rates'!$U38)</f>
        <v>0</v>
      </c>
      <c r="S1038" s="414">
        <f>IF(S262="",0,S262*'Appx 1. Ref Rates'!$U38)</f>
        <v>0</v>
      </c>
      <c r="T1038" s="414">
        <f>($R262-$R1038)*'Appx 1. Ref Rates'!$U38</f>
        <v>0</v>
      </c>
      <c r="U1038" s="414">
        <f>(SUM($N262:$Q262,$S262)-SUM($N1038:Q1038)-S1038)*'Appx 1. Ref Rates'!$U38</f>
        <v>0</v>
      </c>
      <c r="V1038" s="414">
        <f>($R262-$R1038-T1038)*'Appx 1. Ref Rates'!$U38</f>
        <v>0</v>
      </c>
      <c r="W1038" s="414">
        <f>(SUM($N262:$Q262,$S262)-SUM($N1038:$Q1038)-$S1038-$U1038)*'Appx 1. Ref Rates'!$U38</f>
        <v>0</v>
      </c>
      <c r="X1038" s="414">
        <f>($R262-$R1038-$T1038-$V1038)*'Appx 1. Ref Rates'!$U38</f>
        <v>0</v>
      </c>
      <c r="Y1038" s="414">
        <f>(SUM($N262:$Q262,$S262)-SUM($N1038:Q1038)-$S1038-$U1038-$W1038)*'Appx 1. Ref Rates'!$U38</f>
        <v>0</v>
      </c>
      <c r="Z1038" s="414">
        <f>($R262-$R1038-$T1038-$V1038-$X1038)*'Appx 1. Ref Rates'!$U38</f>
        <v>0</v>
      </c>
      <c r="AA1038" s="414">
        <f>(SUM($N262:$Q262,$S262)-SUM($N1038:Q1038)-$S1038-$U1038-$W1038-$Y1038)*'Appx 1. Ref Rates'!$U38</f>
        <v>0</v>
      </c>
      <c r="AB1038" s="414">
        <f>($R262-$R1038-$T1038-$V1038-$X1038-$Z1038)*'Appx 1. Ref Rates'!$U38</f>
        <v>0</v>
      </c>
      <c r="AC1038" s="400">
        <f t="shared" si="325"/>
        <v>0</v>
      </c>
      <c r="AD1038" s="854"/>
      <c r="AE1038" s="1083"/>
      <c r="AF1038" s="856"/>
    </row>
    <row r="1039" spans="1:32" ht="15" customHeight="1" outlineLevel="1" x14ac:dyDescent="0.2">
      <c r="A1039" s="11">
        <v>357</v>
      </c>
      <c r="B1039" s="294"/>
      <c r="C1039" s="311"/>
      <c r="D1039" s="311"/>
      <c r="E1039" s="312"/>
      <c r="F1039" s="880" t="str">
        <f>'2. CAD NCCF'!F1039:L1039</f>
        <v>RSB type 2 insured, stable, fixed term 90 day deposit</v>
      </c>
      <c r="G1039" s="881"/>
      <c r="H1039" s="881"/>
      <c r="I1039" s="881"/>
      <c r="J1039" s="881"/>
      <c r="K1039" s="881"/>
      <c r="L1039" s="882"/>
      <c r="M1039" s="400">
        <f t="shared" si="330"/>
        <v>0</v>
      </c>
      <c r="N1039" s="411">
        <f>IF(N263="",0,N263*'Appx 1. Ref Rates'!$T39)</f>
        <v>0</v>
      </c>
      <c r="O1039" s="414">
        <f>IF(O263="",0,O263*'Appx 1. Ref Rates'!$T39)</f>
        <v>0</v>
      </c>
      <c r="P1039" s="414">
        <f>IF(P263="",0,P263*'Appx 1. Ref Rates'!$T39)</f>
        <v>0</v>
      </c>
      <c r="Q1039" s="415">
        <f>IF(Q263="",0,Q263*'Appx 1. Ref Rates'!$T39)</f>
        <v>0</v>
      </c>
      <c r="R1039" s="411">
        <f>IF(R263="",0,R263*'Appx 1. Ref Rates'!$U39)</f>
        <v>0</v>
      </c>
      <c r="S1039" s="414">
        <f>IF(S263="",0,S263*'Appx 1. Ref Rates'!$U39)</f>
        <v>0</v>
      </c>
      <c r="T1039" s="414">
        <f>(SUM($N263:$Q263,T263)-SUM($N1039:Q1039))*'Appx 1. Ref Rates'!$U39</f>
        <v>0</v>
      </c>
      <c r="U1039" s="414">
        <f>($R263+$U263-R1039)*'Appx 1. Ref Rates'!$U39</f>
        <v>0</v>
      </c>
      <c r="V1039" s="414">
        <f>($S263-$S1039)*'Appx 1. Ref Rates'!$U39</f>
        <v>0</v>
      </c>
      <c r="W1039" s="414">
        <f>(SUM($N263:$Q263,$T263)-SUM($N1039:$Q1039)-$T1039)*'Appx 1. Ref Rates'!$U39</f>
        <v>0</v>
      </c>
      <c r="X1039" s="414">
        <f>($R263+$U263-$R1039-$U1039)*'Appx 1. Ref Rates'!$U39</f>
        <v>0</v>
      </c>
      <c r="Y1039" s="414">
        <f>($S263-$S1039-V1039)*'Appx 1. Ref Rates'!$U39</f>
        <v>0</v>
      </c>
      <c r="Z1039" s="414">
        <f>(SUM($N263:$Q263,$T263)-SUM($N1039:Q1039)-$T1039-$W1039)*'Appx 1. Ref Rates'!$U39</f>
        <v>0</v>
      </c>
      <c r="AA1039" s="414">
        <f>($R263+$U263-$R1039-$U1039-$X1039)*'Appx 1. Ref Rates'!$U39</f>
        <v>0</v>
      </c>
      <c r="AB1039" s="414">
        <f>($S263-$S1039-V1039-Y1039)*'Appx 1. Ref Rates'!$U39</f>
        <v>0</v>
      </c>
      <c r="AC1039" s="400">
        <f t="shared" si="325"/>
        <v>0</v>
      </c>
      <c r="AD1039" s="854"/>
      <c r="AE1039" s="1083"/>
      <c r="AF1039" s="856"/>
    </row>
    <row r="1040" spans="1:32" ht="15" customHeight="1" outlineLevel="1" x14ac:dyDescent="0.2">
      <c r="A1040" s="11">
        <v>358</v>
      </c>
      <c r="B1040" s="294"/>
      <c r="C1040" s="311"/>
      <c r="D1040" s="311"/>
      <c r="E1040" s="312"/>
      <c r="F1040" s="880" t="str">
        <f>'2. CAD NCCF'!F1040:L1040</f>
        <v>RSB type 2 insured, stable, fixed term 180 day deposit</v>
      </c>
      <c r="G1040" s="881"/>
      <c r="H1040" s="881"/>
      <c r="I1040" s="881"/>
      <c r="J1040" s="881"/>
      <c r="K1040" s="881"/>
      <c r="L1040" s="882"/>
      <c r="M1040" s="400">
        <f t="shared" si="330"/>
        <v>0</v>
      </c>
      <c r="N1040" s="411">
        <f>IF(N264="",0,N264*'Appx 1. Ref Rates'!$T40)</f>
        <v>0</v>
      </c>
      <c r="O1040" s="414">
        <f>IF(O264="",0,O264*'Appx 1. Ref Rates'!$T40)</f>
        <v>0</v>
      </c>
      <c r="P1040" s="414">
        <f>IF(P264="",0,P264*'Appx 1. Ref Rates'!$T40)</f>
        <v>0</v>
      </c>
      <c r="Q1040" s="415">
        <f>IF(Q264="",0,Q264*'Appx 1. Ref Rates'!$T40)</f>
        <v>0</v>
      </c>
      <c r="R1040" s="411">
        <f>IF(R264="",0,R264*'Appx 1. Ref Rates'!$U40)</f>
        <v>0</v>
      </c>
      <c r="S1040" s="414">
        <f>IF(S264="",0,S264*'Appx 1. Ref Rates'!$U40)</f>
        <v>0</v>
      </c>
      <c r="T1040" s="414">
        <f>IF(T264="",0,T264*'Appx 1. Ref Rates'!$U40)</f>
        <v>0</v>
      </c>
      <c r="U1040" s="414">
        <f>IF(U264="",0,U264*'Appx 1. Ref Rates'!$U40)</f>
        <v>0</v>
      </c>
      <c r="V1040" s="414">
        <f>IF(V264="",0,V264*'Appx 1. Ref Rates'!$U40)</f>
        <v>0</v>
      </c>
      <c r="W1040" s="414">
        <f>(SUM($N264:$Q264,$W264)-SUM($N1040:$Q1040))*'Appx 1. Ref Rates'!$U40</f>
        <v>0</v>
      </c>
      <c r="X1040" s="414">
        <f>($R264+$X264-R1040)*'Appx 1. Ref Rates'!$U40</f>
        <v>0</v>
      </c>
      <c r="Y1040" s="414">
        <f>($S264+$Y264-S1040)*'Appx 1. Ref Rates'!$U40</f>
        <v>0</v>
      </c>
      <c r="Z1040" s="414">
        <f>($T264-$T1040)*'Appx 1. Ref Rates'!$U40</f>
        <v>0</v>
      </c>
      <c r="AA1040" s="414">
        <f>($U264-$U1040)*'Appx 1. Ref Rates'!$U40</f>
        <v>0</v>
      </c>
      <c r="AB1040" s="414">
        <f>($V264-$V1040)*'Appx 1. Ref Rates'!$U40</f>
        <v>0</v>
      </c>
      <c r="AC1040" s="400">
        <f t="shared" si="325"/>
        <v>0</v>
      </c>
      <c r="AD1040" s="854"/>
      <c r="AE1040" s="1083"/>
      <c r="AF1040" s="856"/>
    </row>
    <row r="1041" spans="1:32" ht="15" customHeight="1" outlineLevel="1" x14ac:dyDescent="0.2">
      <c r="A1041" s="11">
        <v>359</v>
      </c>
      <c r="B1041" s="294"/>
      <c r="C1041" s="311"/>
      <c r="D1041" s="311"/>
      <c r="E1041" s="312"/>
      <c r="F1041" s="880" t="str">
        <f>'2. CAD NCCF'!F1041:L1041</f>
        <v>RSB type 2 insured, stable, fixed term 1 year deposit</v>
      </c>
      <c r="G1041" s="881"/>
      <c r="H1041" s="881"/>
      <c r="I1041" s="881"/>
      <c r="J1041" s="881"/>
      <c r="K1041" s="881"/>
      <c r="L1041" s="882"/>
      <c r="M1041" s="400">
        <f t="shared" si="330"/>
        <v>0</v>
      </c>
      <c r="N1041" s="411">
        <f>IF(N265="",0,N265*'Appx 1. Ref Rates'!$T41)</f>
        <v>0</v>
      </c>
      <c r="O1041" s="414">
        <f>IF(O265="",0,O265*'Appx 1. Ref Rates'!$T41)</f>
        <v>0</v>
      </c>
      <c r="P1041" s="414">
        <f>IF(P265="",0,P265*'Appx 1. Ref Rates'!$T41)</f>
        <v>0</v>
      </c>
      <c r="Q1041" s="415">
        <f>IF(Q265="",0,Q265*'Appx 1. Ref Rates'!$T41)</f>
        <v>0</v>
      </c>
      <c r="R1041" s="412">
        <f>IF(R265="",0,R265*'Appx 1. Ref Rates'!$U41)</f>
        <v>0</v>
      </c>
      <c r="S1041" s="414">
        <f>IF(S265="",0,S265*'Appx 1. Ref Rates'!$U41)</f>
        <v>0</v>
      </c>
      <c r="T1041" s="414">
        <f>IF(T265="",0,T265*'Appx 1. Ref Rates'!$U41)</f>
        <v>0</v>
      </c>
      <c r="U1041" s="414">
        <f>IF(U265="",0,U265*'Appx 1. Ref Rates'!$U41)</f>
        <v>0</v>
      </c>
      <c r="V1041" s="414">
        <f>IF(V265="",0,V265*'Appx 1. Ref Rates'!$U41)</f>
        <v>0</v>
      </c>
      <c r="W1041" s="414">
        <f>IF(W265="",0,W265*'Appx 1. Ref Rates'!$U41)</f>
        <v>0</v>
      </c>
      <c r="X1041" s="414">
        <f>IF(X265="",0,X265*'Appx 1. Ref Rates'!$U41)</f>
        <v>0</v>
      </c>
      <c r="Y1041" s="414">
        <f>IF(Y265="",0,Y265*'Appx 1. Ref Rates'!$U41)</f>
        <v>0</v>
      </c>
      <c r="Z1041" s="414">
        <f>IF(Z265="",0,Z265*'Appx 1. Ref Rates'!$U41)</f>
        <v>0</v>
      </c>
      <c r="AA1041" s="414">
        <f>IF(AA265="",0,AA265*'Appx 1. Ref Rates'!$U41)</f>
        <v>0</v>
      </c>
      <c r="AB1041" s="413">
        <f>IF(AB265="",0,AB265*'Appx 1. Ref Rates'!$U41)</f>
        <v>0</v>
      </c>
      <c r="AC1041" s="400">
        <f t="shared" si="325"/>
        <v>0</v>
      </c>
      <c r="AD1041" s="854"/>
      <c r="AE1041" s="1083"/>
      <c r="AF1041" s="856"/>
    </row>
    <row r="1042" spans="1:32" ht="15" customHeight="1" outlineLevel="1" x14ac:dyDescent="0.2">
      <c r="A1042" s="11">
        <v>360</v>
      </c>
      <c r="B1042" s="294"/>
      <c r="C1042" s="257"/>
      <c r="D1042" s="257"/>
      <c r="E1042" s="258"/>
      <c r="F1042" s="880" t="str">
        <f>'2. CAD NCCF'!F1042:L1042</f>
        <v>RSB type 2 insured, stable, fixed term &gt; 1 year deposit</v>
      </c>
      <c r="G1042" s="881"/>
      <c r="H1042" s="881"/>
      <c r="I1042" s="881"/>
      <c r="J1042" s="881"/>
      <c r="K1042" s="881"/>
      <c r="L1042" s="882"/>
      <c r="M1042" s="400">
        <f t="shared" si="330"/>
        <v>0</v>
      </c>
      <c r="N1042" s="411">
        <f>IF(N266="",0,N266*'Appx 1. Ref Rates'!$T42)</f>
        <v>0</v>
      </c>
      <c r="O1042" s="414">
        <f>IF(O266="",0,O266*'Appx 1. Ref Rates'!$T42)</f>
        <v>0</v>
      </c>
      <c r="P1042" s="414">
        <f>IF(P266="",0,P266*'Appx 1. Ref Rates'!$T42)</f>
        <v>0</v>
      </c>
      <c r="Q1042" s="415">
        <f>IF(Q266="",0,Q266*'Appx 1. Ref Rates'!$T42)</f>
        <v>0</v>
      </c>
      <c r="R1042" s="412">
        <f>IF(R266="",0,R266*'Appx 1. Ref Rates'!$U42)</f>
        <v>0</v>
      </c>
      <c r="S1042" s="414">
        <f>IF(S266="",0,S266*'Appx 1. Ref Rates'!$U42)</f>
        <v>0</v>
      </c>
      <c r="T1042" s="414">
        <f>IF(T266="",0,T266*'Appx 1. Ref Rates'!$U42)</f>
        <v>0</v>
      </c>
      <c r="U1042" s="414">
        <f>IF(U266="",0,U266*'Appx 1. Ref Rates'!$U42)</f>
        <v>0</v>
      </c>
      <c r="V1042" s="414">
        <f>IF(V266="",0,V266*'Appx 1. Ref Rates'!$U42)</f>
        <v>0</v>
      </c>
      <c r="W1042" s="414">
        <f>IF(W266="",0,W266*'Appx 1. Ref Rates'!$U42)</f>
        <v>0</v>
      </c>
      <c r="X1042" s="414">
        <f>IF(X266="",0,X266*'Appx 1. Ref Rates'!$U42)</f>
        <v>0</v>
      </c>
      <c r="Y1042" s="414">
        <f>IF(Y266="",0,Y266*'Appx 1. Ref Rates'!$U42)</f>
        <v>0</v>
      </c>
      <c r="Z1042" s="414">
        <f>IF(Z266="",0,Z266*'Appx 1. Ref Rates'!$U42)</f>
        <v>0</v>
      </c>
      <c r="AA1042" s="414">
        <f>IF(AA266="",0,AA266*'Appx 1. Ref Rates'!$U42)</f>
        <v>0</v>
      </c>
      <c r="AB1042" s="413">
        <f>IF(AB266="",0,AB266*'Appx 1. Ref Rates'!$U42)</f>
        <v>0</v>
      </c>
      <c r="AC1042" s="400">
        <f t="shared" si="325"/>
        <v>0</v>
      </c>
      <c r="AD1042" s="854"/>
      <c r="AE1042" s="1083"/>
      <c r="AF1042" s="856"/>
    </row>
    <row r="1043" spans="1:32" ht="15" customHeight="1" outlineLevel="1" x14ac:dyDescent="0.2">
      <c r="A1043" s="11">
        <v>361</v>
      </c>
      <c r="B1043" s="294"/>
      <c r="C1043" s="257"/>
      <c r="D1043" s="265"/>
      <c r="E1043" s="877" t="str">
        <f>'2. CAD NCCF'!E1043:L1043</f>
        <v>RSB fixed term deposits - Type 2 insured, less stable</v>
      </c>
      <c r="F1043" s="878"/>
      <c r="G1043" s="878"/>
      <c r="H1043" s="878"/>
      <c r="I1043" s="878"/>
      <c r="J1043" s="878"/>
      <c r="K1043" s="878"/>
      <c r="L1043" s="879"/>
      <c r="M1043" s="399">
        <f>SUBTOTAL(9,M1044:M1049)</f>
        <v>0</v>
      </c>
      <c r="N1043" s="402">
        <f t="shared" ref="N1043:AC1043" si="331">SUBTOTAL(9,N1044:N1049)</f>
        <v>0</v>
      </c>
      <c r="O1043" s="406">
        <f t="shared" si="331"/>
        <v>0</v>
      </c>
      <c r="P1043" s="405">
        <f t="shared" si="331"/>
        <v>0</v>
      </c>
      <c r="Q1043" s="407">
        <f t="shared" si="331"/>
        <v>0</v>
      </c>
      <c r="R1043" s="402">
        <f t="shared" si="331"/>
        <v>0</v>
      </c>
      <c r="S1043" s="406">
        <f t="shared" si="331"/>
        <v>0</v>
      </c>
      <c r="T1043" s="405">
        <f t="shared" si="331"/>
        <v>0</v>
      </c>
      <c r="U1043" s="405">
        <f t="shared" si="331"/>
        <v>0</v>
      </c>
      <c r="V1043" s="405">
        <f t="shared" si="331"/>
        <v>0</v>
      </c>
      <c r="W1043" s="405">
        <f t="shared" si="331"/>
        <v>0</v>
      </c>
      <c r="X1043" s="405">
        <f t="shared" si="331"/>
        <v>0</v>
      </c>
      <c r="Y1043" s="405">
        <f t="shared" si="331"/>
        <v>0</v>
      </c>
      <c r="Z1043" s="405">
        <f t="shared" si="331"/>
        <v>0</v>
      </c>
      <c r="AA1043" s="405">
        <f t="shared" si="331"/>
        <v>0</v>
      </c>
      <c r="AB1043" s="403">
        <f t="shared" si="331"/>
        <v>0</v>
      </c>
      <c r="AC1043" s="407">
        <f t="shared" si="331"/>
        <v>0</v>
      </c>
      <c r="AD1043" s="854"/>
      <c r="AE1043" s="1083"/>
      <c r="AF1043" s="856"/>
    </row>
    <row r="1044" spans="1:32" ht="15" customHeight="1" outlineLevel="1" x14ac:dyDescent="0.2">
      <c r="A1044" s="11">
        <v>362</v>
      </c>
      <c r="B1044" s="294"/>
      <c r="C1044" s="311"/>
      <c r="D1044" s="311"/>
      <c r="E1044" s="312"/>
      <c r="F1044" s="880" t="str">
        <f>'2. CAD NCCF'!F1044:L1044</f>
        <v>RSB type 2 insured, less stable, fixed term 30 day deposit</v>
      </c>
      <c r="G1044" s="881"/>
      <c r="H1044" s="881"/>
      <c r="I1044" s="881"/>
      <c r="J1044" s="881"/>
      <c r="K1044" s="881"/>
      <c r="L1044" s="882"/>
      <c r="M1044" s="400">
        <f t="shared" ref="M1044:M1049" si="332">M268</f>
        <v>0</v>
      </c>
      <c r="N1044" s="411">
        <f>IF(N268="",0,N268*'Appx 1. Ref Rates'!$T44)</f>
        <v>0</v>
      </c>
      <c r="O1044" s="414">
        <f>IF(O268="",0,O268*'Appx 1. Ref Rates'!$T44)</f>
        <v>0</v>
      </c>
      <c r="P1044" s="414">
        <f>IF(P268="",0,P268*'Appx 1. Ref Rates'!$T44)</f>
        <v>0</v>
      </c>
      <c r="Q1044" s="415">
        <f>IF(Q268="",0,Q268*'Appx 1. Ref Rates'!$T44)</f>
        <v>0</v>
      </c>
      <c r="R1044" s="411">
        <f>(SUM($N268:$R268)-SUM($N1044:Q1044))*'Appx 1. Ref Rates'!$U44</f>
        <v>0</v>
      </c>
      <c r="S1044" s="413">
        <f>(SUM($N268:$R268)-SUM($N1044:R1044))*'Appx 1. Ref Rates'!$U44</f>
        <v>0</v>
      </c>
      <c r="T1044" s="413">
        <f>(SUM($N268:$R268)-SUM($N1044:S1044))*'Appx 1. Ref Rates'!$U44</f>
        <v>0</v>
      </c>
      <c r="U1044" s="413">
        <f>(SUM($N268:$R268)-SUM($N1044:T1044))*'Appx 1. Ref Rates'!$U44</f>
        <v>0</v>
      </c>
      <c r="V1044" s="413">
        <f>(SUM($N268:$R268)-SUM($N1044:U1044))*'Appx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f>
        <v>0</v>
      </c>
      <c r="AA1044" s="413">
        <f>(SUM($N268:$R268)-SUM($N1044:Z1044))*'Appx 1. Ref Rates'!$U44</f>
        <v>0</v>
      </c>
      <c r="AB1044" s="413">
        <f>(SUM($N268:$R268)-SUM($N1044:AA1044))*'Appx 1. Ref Rates'!$U44</f>
        <v>0</v>
      </c>
      <c r="AC1044" s="400">
        <f t="shared" si="325"/>
        <v>0</v>
      </c>
      <c r="AD1044" s="854"/>
      <c r="AE1044" s="1083"/>
      <c r="AF1044" s="856"/>
    </row>
    <row r="1045" spans="1:32" ht="15" customHeight="1" outlineLevel="1" x14ac:dyDescent="0.2">
      <c r="A1045" s="11">
        <v>363</v>
      </c>
      <c r="B1045" s="294"/>
      <c r="C1045" s="311"/>
      <c r="D1045" s="311"/>
      <c r="E1045" s="312"/>
      <c r="F1045" s="880" t="str">
        <f>'2. CAD NCCF'!F1045:L1045</f>
        <v>RSB type 2 insured, less stable, fixed term 60 day deposit</v>
      </c>
      <c r="G1045" s="881"/>
      <c r="H1045" s="881"/>
      <c r="I1045" s="881"/>
      <c r="J1045" s="881"/>
      <c r="K1045" s="881"/>
      <c r="L1045" s="882"/>
      <c r="M1045" s="400">
        <f t="shared" si="332"/>
        <v>0</v>
      </c>
      <c r="N1045" s="411">
        <f>IF(N269="",0,N269*'Appx 1. Ref Rates'!$T45)</f>
        <v>0</v>
      </c>
      <c r="O1045" s="414">
        <f>IF(O269="",0,O269*'Appx 1. Ref Rates'!$T45)</f>
        <v>0</v>
      </c>
      <c r="P1045" s="414">
        <f>IF(P269="",0,P269*'Appx 1. Ref Rates'!$T45)</f>
        <v>0</v>
      </c>
      <c r="Q1045" s="415">
        <f>IF(Q269="",0,Q269*'Appx 1. Ref Rates'!$T45)</f>
        <v>0</v>
      </c>
      <c r="R1045" s="411">
        <f>IF(R269="",0,R269*'Appx 1. Ref Rates'!$U45)</f>
        <v>0</v>
      </c>
      <c r="S1045" s="414">
        <f>IF(S269="",0,S269*'Appx 1. Ref Rates'!$U45)</f>
        <v>0</v>
      </c>
      <c r="T1045" s="414">
        <f>($R269-$R1045)*'Appx 1. Ref Rates'!$U45</f>
        <v>0</v>
      </c>
      <c r="U1045" s="414">
        <f>(SUM($N269:$Q269,$S269)-SUM($N1045:Q1045)-S1045)*'Appx 1. Ref Rates'!$U45</f>
        <v>0</v>
      </c>
      <c r="V1045" s="414">
        <f>($R269-$R1045-T1045)*'Appx 1. Ref Rates'!$U45</f>
        <v>0</v>
      </c>
      <c r="W1045" s="414">
        <f>(SUM($N269:$Q269,$S269)-SUM($N1045:$Q1045)-$S1045-$U1045)*'Appx 1. Ref Rates'!$U45</f>
        <v>0</v>
      </c>
      <c r="X1045" s="414">
        <f>($R269-$R1045-$T1045-$V1045)*'Appx 1. Ref Rates'!$U45</f>
        <v>0</v>
      </c>
      <c r="Y1045" s="414">
        <f>(SUM($N269:$Q269,$S269)-SUM($N1045:Q1045)-$S1045-$U1045-$W1045)*'Appx 1. Ref Rates'!$U45</f>
        <v>0</v>
      </c>
      <c r="Z1045" s="414">
        <f>($R269-$R1045-$T1045-$V1045-$X1045)*'Appx 1. Ref Rates'!$U45</f>
        <v>0</v>
      </c>
      <c r="AA1045" s="414">
        <f>(SUM($N269:$Q269,$S269)-SUM($N1045:Q1045)-$S1045-$U1045-$W1045-$Y1045)*'Appx 1. Ref Rates'!$U45</f>
        <v>0</v>
      </c>
      <c r="AB1045" s="414">
        <f>($R269-$R1045-$T1045-$V1045-$X1045-$Z1045)*'Appx 1. Ref Rates'!$U45</f>
        <v>0</v>
      </c>
      <c r="AC1045" s="400">
        <f t="shared" si="325"/>
        <v>0</v>
      </c>
      <c r="AD1045" s="854"/>
      <c r="AE1045" s="1083"/>
      <c r="AF1045" s="856"/>
    </row>
    <row r="1046" spans="1:32" ht="15" customHeight="1" outlineLevel="1" x14ac:dyDescent="0.2">
      <c r="A1046" s="11">
        <v>364</v>
      </c>
      <c r="B1046" s="294"/>
      <c r="C1046" s="311"/>
      <c r="D1046" s="311"/>
      <c r="E1046" s="312"/>
      <c r="F1046" s="880" t="str">
        <f>'2. CAD NCCF'!F1046:L1046</f>
        <v>RSB type 2 insured, less stable, fixed term 90 day deposit</v>
      </c>
      <c r="G1046" s="881"/>
      <c r="H1046" s="881"/>
      <c r="I1046" s="881"/>
      <c r="J1046" s="881"/>
      <c r="K1046" s="881"/>
      <c r="L1046" s="882"/>
      <c r="M1046" s="400">
        <f t="shared" si="332"/>
        <v>0</v>
      </c>
      <c r="N1046" s="411">
        <f>IF(N270="",0,N270*'Appx 1. Ref Rates'!$T46)</f>
        <v>0</v>
      </c>
      <c r="O1046" s="414">
        <f>IF(O270="",0,O270*'Appx 1. Ref Rates'!$T46)</f>
        <v>0</v>
      </c>
      <c r="P1046" s="414">
        <f>IF(P270="",0,P270*'Appx 1. Ref Rates'!$T46)</f>
        <v>0</v>
      </c>
      <c r="Q1046" s="415">
        <f>IF(Q270="",0,Q270*'Appx 1. Ref Rates'!$T46)</f>
        <v>0</v>
      </c>
      <c r="R1046" s="411">
        <f>IF(R270="",0,R270*'Appx 1. Ref Rates'!$U46)</f>
        <v>0</v>
      </c>
      <c r="S1046" s="414">
        <f>IF(S270="",0,S270*'Appx 1. Ref Rates'!$U46)</f>
        <v>0</v>
      </c>
      <c r="T1046" s="414">
        <f>(SUM($N270:$Q270,T270)-SUM($N1046:Q1046))*'Appx 1. Ref Rates'!$U46</f>
        <v>0</v>
      </c>
      <c r="U1046" s="414">
        <f>($R270+$U270-R1046)*'Appx 1. Ref Rates'!$U46</f>
        <v>0</v>
      </c>
      <c r="V1046" s="414">
        <f>($S270-$S1046)*'Appx 1. Ref Rates'!$U46</f>
        <v>0</v>
      </c>
      <c r="W1046" s="414">
        <f>(SUM($N270:$Q270,$T270)-SUM($N1046:$Q1046)-$T1046)*'Appx 1. Ref Rates'!$U46</f>
        <v>0</v>
      </c>
      <c r="X1046" s="414">
        <f>($R270+$U270-$R1046-$U1046)*'Appx 1. Ref Rates'!$U46</f>
        <v>0</v>
      </c>
      <c r="Y1046" s="414">
        <f>($S270-$S1046-V1046)*'Appx 1. Ref Rates'!$U46</f>
        <v>0</v>
      </c>
      <c r="Z1046" s="414">
        <f>(SUM($N270:$Q270,$T270)-SUM($N1046:Q1046)-$T1046-$W1046)*'Appx 1. Ref Rates'!$U46</f>
        <v>0</v>
      </c>
      <c r="AA1046" s="414">
        <f>($R270+$U270-$R1046-$U1046-$X1046)*'Appx 1. Ref Rates'!$U46</f>
        <v>0</v>
      </c>
      <c r="AB1046" s="414">
        <f>($S270-$S1046-V1046-Y1046)*'Appx 1. Ref Rates'!$U46</f>
        <v>0</v>
      </c>
      <c r="AC1046" s="400">
        <f t="shared" si="325"/>
        <v>0</v>
      </c>
      <c r="AD1046" s="854"/>
      <c r="AE1046" s="1083"/>
      <c r="AF1046" s="856"/>
    </row>
    <row r="1047" spans="1:32" ht="15" customHeight="1" outlineLevel="1" x14ac:dyDescent="0.2">
      <c r="A1047" s="11">
        <v>365</v>
      </c>
      <c r="B1047" s="294"/>
      <c r="C1047" s="311"/>
      <c r="D1047" s="311"/>
      <c r="E1047" s="312"/>
      <c r="F1047" s="880" t="str">
        <f>'2. CAD NCCF'!F1047:L1047</f>
        <v>RSB type 2 insured, less stable, fixed term 180 day deposit</v>
      </c>
      <c r="G1047" s="881"/>
      <c r="H1047" s="881"/>
      <c r="I1047" s="881"/>
      <c r="J1047" s="881"/>
      <c r="K1047" s="881"/>
      <c r="L1047" s="882"/>
      <c r="M1047" s="400">
        <f t="shared" si="332"/>
        <v>0</v>
      </c>
      <c r="N1047" s="411">
        <f>IF(N271="",0,N271*'Appx 1. Ref Rates'!$T47)</f>
        <v>0</v>
      </c>
      <c r="O1047" s="414">
        <f>IF(O271="",0,O271*'Appx 1. Ref Rates'!$T47)</f>
        <v>0</v>
      </c>
      <c r="P1047" s="414">
        <f>IF(P271="",0,P271*'Appx 1. Ref Rates'!$T47)</f>
        <v>0</v>
      </c>
      <c r="Q1047" s="415">
        <f>IF(Q271="",0,Q271*'Appx 1. Ref Rates'!$T47)</f>
        <v>0</v>
      </c>
      <c r="R1047" s="411">
        <f>IF(R271="",0,R271*'Appx 1. Ref Rates'!$U47)</f>
        <v>0</v>
      </c>
      <c r="S1047" s="414">
        <f>IF(S271="",0,S271*'Appx 1. Ref Rates'!$U47)</f>
        <v>0</v>
      </c>
      <c r="T1047" s="414">
        <f>IF(T271="",0,T271*'Appx 1. Ref Rates'!$U47)</f>
        <v>0</v>
      </c>
      <c r="U1047" s="414">
        <f>IF(U271="",0,U271*'Appx 1. Ref Rates'!$U47)</f>
        <v>0</v>
      </c>
      <c r="V1047" s="414">
        <f>IF(V271="",0,V271*'Appx 1. Ref Rates'!$U47)</f>
        <v>0</v>
      </c>
      <c r="W1047" s="414">
        <f>(SUM($N271:$Q271,$W271)-SUM($N1047:$Q1047))*'Appx 1. Ref Rates'!$U47</f>
        <v>0</v>
      </c>
      <c r="X1047" s="414">
        <f>($R271+$X271-R1047)*'Appx 1. Ref Rates'!$U47</f>
        <v>0</v>
      </c>
      <c r="Y1047" s="414">
        <f>($S271+$Y271-S1047)*'Appx 1. Ref Rates'!$U47</f>
        <v>0</v>
      </c>
      <c r="Z1047" s="414">
        <f>($T271-$T1047)*'Appx 1. Ref Rates'!$U47</f>
        <v>0</v>
      </c>
      <c r="AA1047" s="414">
        <f>($U271-$U1047)*'Appx 1. Ref Rates'!$U47</f>
        <v>0</v>
      </c>
      <c r="AB1047" s="414">
        <f>($V271-$V1047)*'Appx 1. Ref Rates'!$U47</f>
        <v>0</v>
      </c>
      <c r="AC1047" s="400">
        <f t="shared" si="325"/>
        <v>0</v>
      </c>
      <c r="AD1047" s="854"/>
      <c r="AE1047" s="1083"/>
      <c r="AF1047" s="856"/>
    </row>
    <row r="1048" spans="1:32" ht="15" customHeight="1" outlineLevel="1" x14ac:dyDescent="0.2">
      <c r="A1048" s="11">
        <v>366</v>
      </c>
      <c r="B1048" s="294"/>
      <c r="C1048" s="311"/>
      <c r="D1048" s="311"/>
      <c r="E1048" s="312"/>
      <c r="F1048" s="880" t="str">
        <f>'2. CAD NCCF'!F1048:L1048</f>
        <v>RSB type 2 insured, less stable, fixed term 1 year deposit</v>
      </c>
      <c r="G1048" s="881"/>
      <c r="H1048" s="881"/>
      <c r="I1048" s="881"/>
      <c r="J1048" s="881"/>
      <c r="K1048" s="881"/>
      <c r="L1048" s="882"/>
      <c r="M1048" s="400">
        <f t="shared" si="332"/>
        <v>0</v>
      </c>
      <c r="N1048" s="411">
        <f>IF(N272="",0,N272*'Appx 1. Ref Rates'!$T48)</f>
        <v>0</v>
      </c>
      <c r="O1048" s="414">
        <f>IF(O272="",0,O272*'Appx 1. Ref Rates'!$T48)</f>
        <v>0</v>
      </c>
      <c r="P1048" s="414">
        <f>IF(P272="",0,P272*'Appx 1. Ref Rates'!$T48)</f>
        <v>0</v>
      </c>
      <c r="Q1048" s="415">
        <f>IF(Q272="",0,Q272*'Appx 1. Ref Rates'!$T48)</f>
        <v>0</v>
      </c>
      <c r="R1048" s="411">
        <f>IF(R272="",0,R272*'Appx 1. Ref Rates'!$U48)</f>
        <v>0</v>
      </c>
      <c r="S1048" s="414">
        <f>IF(S272="",0,S272*'Appx 1. Ref Rates'!$U48)</f>
        <v>0</v>
      </c>
      <c r="T1048" s="414">
        <f>IF(T272="",0,T272*'Appx 1. Ref Rates'!$U48)</f>
        <v>0</v>
      </c>
      <c r="U1048" s="414">
        <f>IF(U272="",0,U272*'Appx 1. Ref Rates'!$U48)</f>
        <v>0</v>
      </c>
      <c r="V1048" s="414">
        <f>IF(V272="",0,V272*'Appx 1. Ref Rates'!$U48)</f>
        <v>0</v>
      </c>
      <c r="W1048" s="414">
        <f>(SUM($N272:$Q272,$W272)-SUM($N1048:$Q1048))*'Appx 1. Ref Rates'!$U48</f>
        <v>0</v>
      </c>
      <c r="X1048" s="414">
        <f>($R272+$X272-R1048)*'Appx 1. Ref Rates'!$U48</f>
        <v>0</v>
      </c>
      <c r="Y1048" s="414">
        <f>($S272+$Y272-S1048)*'Appx 1. Ref Rates'!$U48</f>
        <v>0</v>
      </c>
      <c r="Z1048" s="414">
        <f>($T272-$T1048)*'Appx 1. Ref Rates'!$U48</f>
        <v>0</v>
      </c>
      <c r="AA1048" s="414">
        <f>($U272-$U1048)*'Appx 1. Ref Rates'!$U48</f>
        <v>0</v>
      </c>
      <c r="AB1048" s="414">
        <f>($V272-$V1048)*'Appx 1. Ref Rates'!$U48</f>
        <v>0</v>
      </c>
      <c r="AC1048" s="400">
        <f t="shared" si="325"/>
        <v>0</v>
      </c>
      <c r="AD1048" s="854"/>
      <c r="AE1048" s="1083"/>
      <c r="AF1048" s="856"/>
    </row>
    <row r="1049" spans="1:32" ht="15" customHeight="1" outlineLevel="1" x14ac:dyDescent="0.2">
      <c r="A1049" s="11">
        <v>367</v>
      </c>
      <c r="B1049" s="294"/>
      <c r="C1049" s="257"/>
      <c r="D1049" s="257"/>
      <c r="E1049" s="258"/>
      <c r="F1049" s="880" t="str">
        <f>'2. CAD NCCF'!F1049:L1049</f>
        <v>RSB type 2 insured, less stable, fixed term &gt; 1 year deposit</v>
      </c>
      <c r="G1049" s="881"/>
      <c r="H1049" s="881"/>
      <c r="I1049" s="881"/>
      <c r="J1049" s="881"/>
      <c r="K1049" s="881"/>
      <c r="L1049" s="882"/>
      <c r="M1049" s="400">
        <f t="shared" si="332"/>
        <v>0</v>
      </c>
      <c r="N1049" s="411">
        <f>IF(N273="",0,N273*'Appx 1. Ref Rates'!$T49)</f>
        <v>0</v>
      </c>
      <c r="O1049" s="414">
        <f>IF(O273="",0,O273*'Appx 1. Ref Rates'!$T49)</f>
        <v>0</v>
      </c>
      <c r="P1049" s="414">
        <f>IF(P273="",0,P273*'Appx 1. Ref Rates'!$T49)</f>
        <v>0</v>
      </c>
      <c r="Q1049" s="415">
        <f>IF(Q273="",0,Q273*'Appx 1. Ref Rates'!$T49)</f>
        <v>0</v>
      </c>
      <c r="R1049" s="411">
        <f>IF(R273="",0,R273*'Appx 1. Ref Rates'!$U49)</f>
        <v>0</v>
      </c>
      <c r="S1049" s="414">
        <f>IF(S273="",0,S273*'Appx 1. Ref Rates'!$U49)</f>
        <v>0</v>
      </c>
      <c r="T1049" s="414">
        <f>IF(T273="",0,T273*'Appx 1. Ref Rates'!$U49)</f>
        <v>0</v>
      </c>
      <c r="U1049" s="414">
        <f>IF(U273="",0,U273*'Appx 1. Ref Rates'!$U49)</f>
        <v>0</v>
      </c>
      <c r="V1049" s="414">
        <f>IF(V273="",0,V273*'Appx 1. Ref Rates'!$U49)</f>
        <v>0</v>
      </c>
      <c r="W1049" s="414">
        <f>(SUM($N273:$Q273,$W273)-SUM($N1049:$Q1049))*'Appx 1. Ref Rates'!$U49</f>
        <v>0</v>
      </c>
      <c r="X1049" s="414">
        <f>($R273+$X273-R1049)*'Appx 1. Ref Rates'!$U49</f>
        <v>0</v>
      </c>
      <c r="Y1049" s="414">
        <f>($S273+$Y273-S1049)*'Appx 1. Ref Rates'!$U49</f>
        <v>0</v>
      </c>
      <c r="Z1049" s="414">
        <f>($T273-$T1049)*'Appx 1. Ref Rates'!$U49</f>
        <v>0</v>
      </c>
      <c r="AA1049" s="414">
        <f>($U273-$U1049)*'Appx 1. Ref Rates'!$U49</f>
        <v>0</v>
      </c>
      <c r="AB1049" s="414">
        <f>($V273-$V1049)*'Appx 1. Ref Rates'!$U49</f>
        <v>0</v>
      </c>
      <c r="AC1049" s="400">
        <f t="shared" si="325"/>
        <v>0</v>
      </c>
      <c r="AD1049" s="854"/>
      <c r="AE1049" s="1083"/>
      <c r="AF1049" s="856"/>
    </row>
    <row r="1050" spans="1:32" ht="15" customHeight="1" outlineLevel="1" x14ac:dyDescent="0.2">
      <c r="A1050" s="11">
        <v>368</v>
      </c>
      <c r="B1050" s="294"/>
      <c r="C1050" s="257"/>
      <c r="D1050" s="265"/>
      <c r="E1050" s="877" t="str">
        <f>'2. CAD NCCF'!E1050:L1050</f>
        <v>RSB fixed term deposits - Uninsured</v>
      </c>
      <c r="F1050" s="878"/>
      <c r="G1050" s="878"/>
      <c r="H1050" s="878"/>
      <c r="I1050" s="878"/>
      <c r="J1050" s="878"/>
      <c r="K1050" s="878"/>
      <c r="L1050" s="879"/>
      <c r="M1050" s="399">
        <f>SUBTOTAL(9,M1051:M1056)</f>
        <v>0</v>
      </c>
      <c r="N1050" s="402">
        <f t="shared" ref="N1050:AC1050" si="333">SUBTOTAL(9,N1051:N1056)</f>
        <v>0</v>
      </c>
      <c r="O1050" s="406">
        <f t="shared" si="333"/>
        <v>0</v>
      </c>
      <c r="P1050" s="405">
        <f t="shared" si="333"/>
        <v>0</v>
      </c>
      <c r="Q1050" s="407">
        <f t="shared" si="333"/>
        <v>0</v>
      </c>
      <c r="R1050" s="402">
        <f t="shared" si="333"/>
        <v>0</v>
      </c>
      <c r="S1050" s="406">
        <f t="shared" si="333"/>
        <v>0</v>
      </c>
      <c r="T1050" s="405">
        <f t="shared" si="333"/>
        <v>0</v>
      </c>
      <c r="U1050" s="405">
        <f t="shared" si="333"/>
        <v>0</v>
      </c>
      <c r="V1050" s="405">
        <f t="shared" si="333"/>
        <v>0</v>
      </c>
      <c r="W1050" s="405">
        <f t="shared" si="333"/>
        <v>0</v>
      </c>
      <c r="X1050" s="405">
        <f t="shared" si="333"/>
        <v>0</v>
      </c>
      <c r="Y1050" s="405">
        <f t="shared" si="333"/>
        <v>0</v>
      </c>
      <c r="Z1050" s="405">
        <f t="shared" si="333"/>
        <v>0</v>
      </c>
      <c r="AA1050" s="405">
        <f t="shared" si="333"/>
        <v>0</v>
      </c>
      <c r="AB1050" s="403">
        <f t="shared" si="333"/>
        <v>0</v>
      </c>
      <c r="AC1050" s="407">
        <f t="shared" si="333"/>
        <v>0</v>
      </c>
      <c r="AD1050" s="854"/>
      <c r="AE1050" s="1083"/>
      <c r="AF1050" s="856"/>
    </row>
    <row r="1051" spans="1:32" ht="15" customHeight="1" outlineLevel="1" x14ac:dyDescent="0.2">
      <c r="A1051" s="11">
        <v>369</v>
      </c>
      <c r="B1051" s="294"/>
      <c r="C1051" s="311"/>
      <c r="D1051" s="311"/>
      <c r="E1051" s="312"/>
      <c r="F1051" s="880" t="str">
        <f>'2. CAD NCCF'!F1051:L1051</f>
        <v>RSB uninsured, fixed term 30 day deposit</v>
      </c>
      <c r="G1051" s="881"/>
      <c r="H1051" s="881"/>
      <c r="I1051" s="881"/>
      <c r="J1051" s="881"/>
      <c r="K1051" s="881"/>
      <c r="L1051" s="882"/>
      <c r="M1051" s="400">
        <f t="shared" ref="M1051:M1056" si="334">M275</f>
        <v>0</v>
      </c>
      <c r="N1051" s="411">
        <f>IF(N275="",0,N275*'Appx 1. Ref Rates'!$T51)</f>
        <v>0</v>
      </c>
      <c r="O1051" s="414">
        <f>IF(O275="",0,O275*'Appx 1. Ref Rates'!$T51)</f>
        <v>0</v>
      </c>
      <c r="P1051" s="414">
        <f>IF(P275="",0,P275*'Appx 1. Ref Rates'!$T51)</f>
        <v>0</v>
      </c>
      <c r="Q1051" s="415">
        <f>IF(Q275="",0,Q275*'Appx 1. Ref Rates'!$T51)</f>
        <v>0</v>
      </c>
      <c r="R1051" s="411">
        <f>(SUM($N275:$R275)-SUM($N1051:Q1051))*'Appx 1. Ref Rates'!$U51</f>
        <v>0</v>
      </c>
      <c r="S1051" s="413">
        <f>(SUM($N275:$R275)-SUM($N1051:R1051))*'Appx 1. Ref Rates'!$U51</f>
        <v>0</v>
      </c>
      <c r="T1051" s="413">
        <f>(SUM($N275:$R275)-SUM($N1051:S1051))*'Appx 1. Ref Rates'!$U51</f>
        <v>0</v>
      </c>
      <c r="U1051" s="413">
        <f>(SUM($N275:$R275)-SUM($N1051:T1051))*'Appx 1. Ref Rates'!$U51</f>
        <v>0</v>
      </c>
      <c r="V1051" s="413">
        <f>(SUM($N275:$R275)-SUM($N1051:U1051))*'Appx 1. Ref Rates'!$U51</f>
        <v>0</v>
      </c>
      <c r="W1051" s="413">
        <f>(SUM($N275:$R275)-SUM($N1051:V1051))*'Appx 1. Ref Rates'!$U51</f>
        <v>0</v>
      </c>
      <c r="X1051" s="414">
        <f>(SUM($N275:$R275)-SUM($N1051:W1051))*'Appx 1. Ref Rates'!$U51</f>
        <v>0</v>
      </c>
      <c r="Y1051" s="413">
        <f>(SUM($N275:$R275)-SUM($N1051:X1051))*'Appx 1. Ref Rates'!$U51</f>
        <v>0</v>
      </c>
      <c r="Z1051" s="413">
        <f>(SUM($N275:$R275)-SUM($N1051:Y1051))*'Appx 1. Ref Rates'!$U51</f>
        <v>0</v>
      </c>
      <c r="AA1051" s="413">
        <f>(SUM($N275:$R275)-SUM($N1051:Z1051))*'Appx 1. Ref Rates'!$U51</f>
        <v>0</v>
      </c>
      <c r="AB1051" s="413">
        <f>(SUM($N275:$R275)-SUM($N1051:AA1051))*'Appx 1. Ref Rates'!$U51</f>
        <v>0</v>
      </c>
      <c r="AC1051" s="400">
        <f t="shared" si="325"/>
        <v>0</v>
      </c>
      <c r="AD1051" s="854"/>
      <c r="AE1051" s="1083"/>
      <c r="AF1051" s="856"/>
    </row>
    <row r="1052" spans="1:32" ht="15" customHeight="1" outlineLevel="1" x14ac:dyDescent="0.2">
      <c r="A1052" s="11">
        <v>370</v>
      </c>
      <c r="B1052" s="294"/>
      <c r="C1052" s="311"/>
      <c r="D1052" s="311"/>
      <c r="E1052" s="312"/>
      <c r="F1052" s="880" t="str">
        <f>'2. CAD NCCF'!F1052:L1052</f>
        <v>RSB uninsured, fixed term 60 day deposit</v>
      </c>
      <c r="G1052" s="881"/>
      <c r="H1052" s="881"/>
      <c r="I1052" s="881"/>
      <c r="J1052" s="881"/>
      <c r="K1052" s="881"/>
      <c r="L1052" s="882"/>
      <c r="M1052" s="400">
        <f t="shared" si="334"/>
        <v>0</v>
      </c>
      <c r="N1052" s="411">
        <f>IF(N276="",0,N276*'Appx 1. Ref Rates'!$T52)</f>
        <v>0</v>
      </c>
      <c r="O1052" s="414">
        <f>IF(O276="",0,O276*'Appx 1. Ref Rates'!$T52)</f>
        <v>0</v>
      </c>
      <c r="P1052" s="414">
        <f>IF(P276="",0,P276*'Appx 1. Ref Rates'!$T52)</f>
        <v>0</v>
      </c>
      <c r="Q1052" s="431">
        <f>IF(Q276="",0,Q276*'Appx 1. Ref Rates'!$T52)</f>
        <v>0</v>
      </c>
      <c r="R1052" s="411">
        <f>IF(R276="",0,R276*'Appx 1. Ref Rates'!$U52)</f>
        <v>0</v>
      </c>
      <c r="S1052" s="432">
        <f>(SUM($N276:$Q276,$S276)-SUM($N1052:O1052))*'Appx 1. Ref Rates'!$U52</f>
        <v>0</v>
      </c>
      <c r="T1052" s="414">
        <f>($R276-$R1052)*'Appx 1. Ref Rates'!$U52</f>
        <v>0</v>
      </c>
      <c r="U1052" s="414">
        <f>(SUM($N276:$Q276,$S276)-SUM($N1052:Q1052)-S1052)*'Appx 1. Ref Rates'!$U52</f>
        <v>0</v>
      </c>
      <c r="V1052" s="414">
        <f>($R276-$R1052-T1052)*'Appx 1. Ref Rates'!$U52</f>
        <v>0</v>
      </c>
      <c r="W1052" s="414">
        <f>(SUM($N276:$Q276,$S276)-SUM($N1052:$Q1052)-$S1052-$U1052)*'Appx 1. Ref Rates'!$U52</f>
        <v>0</v>
      </c>
      <c r="X1052" s="414">
        <f>($R276-$R1052-$T1052-$V1052)*'Appx 1. Ref Rates'!$U52</f>
        <v>0</v>
      </c>
      <c r="Y1052" s="414">
        <f>(SUM($N276:$Q276,$S276)-SUM($N1052:Q1052)-$S1052-$U1052-$W1052)*'Appx 1. Ref Rates'!$U52</f>
        <v>0</v>
      </c>
      <c r="Z1052" s="414">
        <f>($R276-$R1052-$T1052-$V1052-$X1052)*'Appx 1. Ref Rates'!$U52</f>
        <v>0</v>
      </c>
      <c r="AA1052" s="414">
        <f>(SUM($N276:$Q276,$S276)-SUM($N1052:Q1052)-$S1052-$U1052-$W1052-$Y1052)*'Appx 1. Ref Rates'!$U52</f>
        <v>0</v>
      </c>
      <c r="AB1052" s="414">
        <f>($R276-$R1052-$T1052-$V1052-$X1052-$Z1052)*'Appx 1. Ref Rates'!$U52</f>
        <v>0</v>
      </c>
      <c r="AC1052" s="423">
        <f t="shared" si="325"/>
        <v>0</v>
      </c>
      <c r="AD1052" s="854"/>
      <c r="AE1052" s="1083"/>
      <c r="AF1052" s="856"/>
    </row>
    <row r="1053" spans="1:32" ht="15" customHeight="1" outlineLevel="1" x14ac:dyDescent="0.2">
      <c r="A1053" s="11">
        <v>371</v>
      </c>
      <c r="B1053" s="294"/>
      <c r="C1053" s="311"/>
      <c r="D1053" s="311"/>
      <c r="E1053" s="312"/>
      <c r="F1053" s="880" t="str">
        <f>'2. CAD NCCF'!F1053:L1053</f>
        <v>RSB uninsured, fixed term 90 day deposit</v>
      </c>
      <c r="G1053" s="881"/>
      <c r="H1053" s="881"/>
      <c r="I1053" s="881"/>
      <c r="J1053" s="881"/>
      <c r="K1053" s="881"/>
      <c r="L1053" s="882"/>
      <c r="M1053" s="400">
        <f t="shared" si="334"/>
        <v>0</v>
      </c>
      <c r="N1053" s="411">
        <f>IF(N277="",0,N277*'Appx 1. Ref Rates'!$T53)</f>
        <v>0</v>
      </c>
      <c r="O1053" s="414">
        <f>IF(O277="",0,O277*'Appx 1. Ref Rates'!$T53)</f>
        <v>0</v>
      </c>
      <c r="P1053" s="414">
        <f>IF(P277="",0,P277*'Appx 1. Ref Rates'!$T53)</f>
        <v>0</v>
      </c>
      <c r="Q1053" s="415">
        <f>IF(Q277="",0,Q277*'Appx 1. Ref Rates'!$T53)</f>
        <v>0</v>
      </c>
      <c r="R1053" s="411">
        <f>IF(R277="",0,R277*'Appx 1. Ref Rates'!$U53)</f>
        <v>0</v>
      </c>
      <c r="S1053" s="414">
        <f>IF(S277="",0,S277*'Appx 1. Ref Rates'!$U53)</f>
        <v>0</v>
      </c>
      <c r="T1053" s="414">
        <f>(SUM($N277:$Q277,T277)-SUM($N1053:Q1053))*'Appx 1. Ref Rates'!$U53</f>
        <v>0</v>
      </c>
      <c r="U1053" s="414">
        <f>($R277+$U277-R1053)*'Appx 1. Ref Rates'!$U53</f>
        <v>0</v>
      </c>
      <c r="V1053" s="414">
        <f>($S277-$S1053)*'Appx 1. Ref Rates'!$U53</f>
        <v>0</v>
      </c>
      <c r="W1053" s="414">
        <f>(SUM($N277:$Q277,$T277)-SUM($N1053:$Q1053)-$T1053)*'Appx 1. Ref Rates'!$U53</f>
        <v>0</v>
      </c>
      <c r="X1053" s="414">
        <f>($R277+$U277-$R1053-$U1053)*'Appx 1. Ref Rates'!$U53</f>
        <v>0</v>
      </c>
      <c r="Y1053" s="414">
        <f>($S277-$S1053-V1053)*'Appx 1. Ref Rates'!$U53</f>
        <v>0</v>
      </c>
      <c r="Z1053" s="414">
        <f>(SUM($N277:$Q277,$T277)-SUM($N1053:Q1053)-$T1053-$W1053)*'Appx 1. Ref Rates'!$U53</f>
        <v>0</v>
      </c>
      <c r="AA1053" s="414">
        <f>($R277+$U277-$R1053-$U1053-$X1053)*'Appx 1. Ref Rates'!$U53</f>
        <v>0</v>
      </c>
      <c r="AB1053" s="414">
        <f>($S277-$S1053-V1053-Y1053)*'Appx 1. Ref Rates'!$U53</f>
        <v>0</v>
      </c>
      <c r="AC1053" s="400">
        <f t="shared" si="325"/>
        <v>0</v>
      </c>
      <c r="AD1053" s="854"/>
      <c r="AE1053" s="1083"/>
      <c r="AF1053" s="856"/>
    </row>
    <row r="1054" spans="1:32" ht="15" customHeight="1" outlineLevel="1" x14ac:dyDescent="0.2">
      <c r="A1054" s="11">
        <v>372</v>
      </c>
      <c r="B1054" s="294"/>
      <c r="C1054" s="311"/>
      <c r="D1054" s="311"/>
      <c r="E1054" s="312"/>
      <c r="F1054" s="880" t="str">
        <f>'2. CAD NCCF'!F1054:L1054</f>
        <v>RSB uninsured, fixed term 180 day deposit</v>
      </c>
      <c r="G1054" s="881"/>
      <c r="H1054" s="881"/>
      <c r="I1054" s="881"/>
      <c r="J1054" s="881"/>
      <c r="K1054" s="881"/>
      <c r="L1054" s="882"/>
      <c r="M1054" s="400">
        <f t="shared" si="334"/>
        <v>0</v>
      </c>
      <c r="N1054" s="411">
        <f>IF(N278="",0,N278*'Appx 1. Ref Rates'!$T54)</f>
        <v>0</v>
      </c>
      <c r="O1054" s="414">
        <f>IF(O278="",0,O278*'Appx 1. Ref Rates'!$T54)</f>
        <v>0</v>
      </c>
      <c r="P1054" s="414">
        <f>IF(P278="",0,P278*'Appx 1. Ref Rates'!$T54)</f>
        <v>0</v>
      </c>
      <c r="Q1054" s="415">
        <f>IF(Q278="",0,Q278*'Appx 1. Ref Rates'!$T54)</f>
        <v>0</v>
      </c>
      <c r="R1054" s="411">
        <f>IF(R278="",0,R278*'Appx 1. Ref Rates'!$U54)</f>
        <v>0</v>
      </c>
      <c r="S1054" s="414">
        <f>IF(S278="",0,S278*'Appx 1. Ref Rates'!$U54)</f>
        <v>0</v>
      </c>
      <c r="T1054" s="414">
        <f>IF(T278="",0,T278*'Appx 1. Ref Rates'!$U54)</f>
        <v>0</v>
      </c>
      <c r="U1054" s="414">
        <f>IF(U278="",0,U278*'Appx 1. Ref Rates'!$U54)</f>
        <v>0</v>
      </c>
      <c r="V1054" s="414">
        <f>IF(V278="",0,V278*'Appx 1. Ref Rates'!$U54)</f>
        <v>0</v>
      </c>
      <c r="W1054" s="414">
        <f>(SUM($N278:$Q278,$W278)-SUM($N1054:$Q1054))*'Appx 1. Ref Rates'!$U54</f>
        <v>0</v>
      </c>
      <c r="X1054" s="414">
        <f>($R278+$X278-R1054)*'Appx 1. Ref Rates'!$U54</f>
        <v>0</v>
      </c>
      <c r="Y1054" s="414">
        <f>($S278+$Y278-S1054)*'Appx 1. Ref Rates'!$U54</f>
        <v>0</v>
      </c>
      <c r="Z1054" s="414">
        <f>($T278-$T1054)*'Appx 1. Ref Rates'!$U54</f>
        <v>0</v>
      </c>
      <c r="AA1054" s="414">
        <f>($U278-$U1054)*'Appx 1. Ref Rates'!$U54</f>
        <v>0</v>
      </c>
      <c r="AB1054" s="414">
        <f>($V278-$V1054)*'Appx 1. Ref Rates'!$U54</f>
        <v>0</v>
      </c>
      <c r="AC1054" s="400">
        <f t="shared" si="325"/>
        <v>0</v>
      </c>
      <c r="AD1054" s="854"/>
      <c r="AE1054" s="1083"/>
      <c r="AF1054" s="856"/>
    </row>
    <row r="1055" spans="1:32" ht="15" customHeight="1" outlineLevel="1" x14ac:dyDescent="0.2">
      <c r="A1055" s="11">
        <v>373</v>
      </c>
      <c r="B1055" s="294"/>
      <c r="C1055" s="311"/>
      <c r="D1055" s="311"/>
      <c r="E1055" s="312"/>
      <c r="F1055" s="880" t="str">
        <f>'2. CAD NCCF'!F1055:L1055</f>
        <v>RSB uninsured, fixed term 1 year deposit</v>
      </c>
      <c r="G1055" s="881"/>
      <c r="H1055" s="881"/>
      <c r="I1055" s="881"/>
      <c r="J1055" s="881"/>
      <c r="K1055" s="881"/>
      <c r="L1055" s="882"/>
      <c r="M1055" s="400">
        <f t="shared" si="334"/>
        <v>0</v>
      </c>
      <c r="N1055" s="411">
        <f>IF(N279="",0,N279*'Appx 1. Ref Rates'!$T55)</f>
        <v>0</v>
      </c>
      <c r="O1055" s="414">
        <f>IF(O279="",0,O279*'Appx 1. Ref Rates'!$T55)</f>
        <v>0</v>
      </c>
      <c r="P1055" s="414">
        <f>IF(P279="",0,P279*'Appx 1. Ref Rates'!$T55)</f>
        <v>0</v>
      </c>
      <c r="Q1055" s="415">
        <f>IF(Q279="",0,Q279*'Appx 1. Ref Rates'!$T55)</f>
        <v>0</v>
      </c>
      <c r="R1055" s="411">
        <f>IF(R279="",0,R279*'Appx 1. Ref Rates'!$U55)</f>
        <v>0</v>
      </c>
      <c r="S1055" s="414">
        <f>IF(S279="",0,S279*'Appx 1. Ref Rates'!$U55)</f>
        <v>0</v>
      </c>
      <c r="T1055" s="414">
        <f>IF(T279="",0,T279*'Appx 1. Ref Rates'!$U55)</f>
        <v>0</v>
      </c>
      <c r="U1055" s="414">
        <f>IF(U279="",0,U279*'Appx 1. Ref Rates'!$U55)</f>
        <v>0</v>
      </c>
      <c r="V1055" s="414">
        <f>IF(V279="",0,V279*'Appx 1. Ref Rates'!$U55)</f>
        <v>0</v>
      </c>
      <c r="W1055" s="414">
        <f>IF(W279="",0,W279*'Appx 1. Ref Rates'!$U55)</f>
        <v>0</v>
      </c>
      <c r="X1055" s="414">
        <f>IF(X279="",0,X279*'Appx 1. Ref Rates'!$U55)</f>
        <v>0</v>
      </c>
      <c r="Y1055" s="414">
        <f>IF(Y279="",0,Y279*'Appx 1. Ref Rates'!$U55)</f>
        <v>0</v>
      </c>
      <c r="Z1055" s="414">
        <f>IF(Z279="",0,Z279*'Appx 1. Ref Rates'!$U55)</f>
        <v>0</v>
      </c>
      <c r="AA1055" s="414">
        <f>IF(AA279="",0,AA279*'Appx 1. Ref Rates'!$U55)</f>
        <v>0</v>
      </c>
      <c r="AB1055" s="414">
        <f>IF(AB279="",0,AB279*'Appx 1. Ref Rates'!$U55)</f>
        <v>0</v>
      </c>
      <c r="AC1055" s="400">
        <f t="shared" si="325"/>
        <v>0</v>
      </c>
      <c r="AD1055" s="854"/>
      <c r="AE1055" s="1083"/>
      <c r="AF1055" s="856"/>
    </row>
    <row r="1056" spans="1:32" ht="15" customHeight="1" outlineLevel="1" x14ac:dyDescent="0.2">
      <c r="A1056" s="11">
        <v>374</v>
      </c>
      <c r="B1056" s="294"/>
      <c r="C1056" s="257"/>
      <c r="D1056" s="257"/>
      <c r="E1056" s="258"/>
      <c r="F1056" s="880" t="str">
        <f>'2. CAD NCCF'!F1056:L1056</f>
        <v>RSB uninsured, fixed term &gt; 1 year deposit</v>
      </c>
      <c r="G1056" s="881"/>
      <c r="H1056" s="881"/>
      <c r="I1056" s="881"/>
      <c r="J1056" s="881"/>
      <c r="K1056" s="881"/>
      <c r="L1056" s="882"/>
      <c r="M1056" s="400">
        <f t="shared" si="334"/>
        <v>0</v>
      </c>
      <c r="N1056" s="411">
        <f>IF(N280="",0,N280*'Appx 1. Ref Rates'!$T56)</f>
        <v>0</v>
      </c>
      <c r="O1056" s="414">
        <f>IF(O280="",0,O280*'Appx 1. Ref Rates'!$T56)</f>
        <v>0</v>
      </c>
      <c r="P1056" s="414">
        <f>IF(P280="",0,P280*'Appx 1. Ref Rates'!$T56)</f>
        <v>0</v>
      </c>
      <c r="Q1056" s="415">
        <f>IF(Q280="",0,Q280*'Appx 1. Ref Rates'!$T56)</f>
        <v>0</v>
      </c>
      <c r="R1056" s="411">
        <f>IF(R280="",0,R280*'Appx 1. Ref Rates'!$U56)</f>
        <v>0</v>
      </c>
      <c r="S1056" s="414">
        <f>IF(S280="",0,S280*'Appx 1. Ref Rates'!$U56)</f>
        <v>0</v>
      </c>
      <c r="T1056" s="414">
        <f>IF(T280="",0,T280*'Appx 1. Ref Rates'!$U56)</f>
        <v>0</v>
      </c>
      <c r="U1056" s="414">
        <f>IF(U280="",0,U280*'Appx 1. Ref Rates'!$U56)</f>
        <v>0</v>
      </c>
      <c r="V1056" s="414">
        <f>IF(V280="",0,V280*'Appx 1. Ref Rates'!$U56)</f>
        <v>0</v>
      </c>
      <c r="W1056" s="414">
        <f>IF(W280="",0,W280*'Appx 1. Ref Rates'!$U56)</f>
        <v>0</v>
      </c>
      <c r="X1056" s="414">
        <f>IF(X280="",0,X280*'Appx 1. Ref Rates'!$U56)</f>
        <v>0</v>
      </c>
      <c r="Y1056" s="414">
        <f>IF(Y280="",0,Y280*'Appx 1. Ref Rates'!$U56)</f>
        <v>0</v>
      </c>
      <c r="Z1056" s="414">
        <f>IF(Z280="",0,Z280*'Appx 1. Ref Rates'!$U56)</f>
        <v>0</v>
      </c>
      <c r="AA1056" s="414">
        <f>IF(AA280="",0,AA280*'Appx 1. Ref Rates'!$U56)</f>
        <v>0</v>
      </c>
      <c r="AB1056" s="414">
        <f>IF(AB280="",0,AB280*'Appx 1. Ref Rates'!$U56)</f>
        <v>0</v>
      </c>
      <c r="AC1056" s="400">
        <f t="shared" si="325"/>
        <v>0</v>
      </c>
      <c r="AD1056" s="854"/>
      <c r="AE1056" s="1083"/>
      <c r="AF1056" s="856"/>
    </row>
    <row r="1057" spans="1:32" ht="15" customHeight="1" outlineLevel="1" x14ac:dyDescent="0.2">
      <c r="A1057" s="11">
        <v>375</v>
      </c>
      <c r="B1057" s="294"/>
      <c r="C1057" s="257"/>
      <c r="D1057" s="265"/>
      <c r="E1057" s="877" t="str">
        <f>'2. CAD NCCF'!E1057:L1057</f>
        <v>RSB fixed term deposits - Unaffiliated third-party sourced</v>
      </c>
      <c r="F1057" s="878"/>
      <c r="G1057" s="878"/>
      <c r="H1057" s="878"/>
      <c r="I1057" s="878"/>
      <c r="J1057" s="878"/>
      <c r="K1057" s="878"/>
      <c r="L1057" s="879"/>
      <c r="M1057" s="399">
        <f>SUBTOTAL(9,M1058:M1063)</f>
        <v>0</v>
      </c>
      <c r="N1057" s="402">
        <f t="shared" ref="N1057:AC1057" si="335">SUBTOTAL(9,N1058:N1063)</f>
        <v>0</v>
      </c>
      <c r="O1057" s="406">
        <f t="shared" si="335"/>
        <v>0</v>
      </c>
      <c r="P1057" s="405">
        <f t="shared" si="335"/>
        <v>0</v>
      </c>
      <c r="Q1057" s="407">
        <f t="shared" si="335"/>
        <v>0</v>
      </c>
      <c r="R1057" s="402">
        <f t="shared" si="335"/>
        <v>0</v>
      </c>
      <c r="S1057" s="406">
        <f t="shared" si="335"/>
        <v>0</v>
      </c>
      <c r="T1057" s="405">
        <f t="shared" si="335"/>
        <v>0</v>
      </c>
      <c r="U1057" s="405">
        <f t="shared" si="335"/>
        <v>0</v>
      </c>
      <c r="V1057" s="405">
        <f t="shared" si="335"/>
        <v>0</v>
      </c>
      <c r="W1057" s="405">
        <f t="shared" si="335"/>
        <v>0</v>
      </c>
      <c r="X1057" s="405">
        <f t="shared" si="335"/>
        <v>0</v>
      </c>
      <c r="Y1057" s="405">
        <f t="shared" si="335"/>
        <v>0</v>
      </c>
      <c r="Z1057" s="405">
        <f t="shared" si="335"/>
        <v>0</v>
      </c>
      <c r="AA1057" s="405">
        <f t="shared" si="335"/>
        <v>0</v>
      </c>
      <c r="AB1057" s="403">
        <f t="shared" si="335"/>
        <v>0</v>
      </c>
      <c r="AC1057" s="407">
        <f t="shared" si="335"/>
        <v>0</v>
      </c>
      <c r="AD1057" s="854"/>
      <c r="AE1057" s="1083"/>
      <c r="AF1057" s="856"/>
    </row>
    <row r="1058" spans="1:32" ht="15" customHeight="1" outlineLevel="1" x14ac:dyDescent="0.2">
      <c r="A1058" s="11">
        <v>376</v>
      </c>
      <c r="B1058" s="294"/>
      <c r="C1058" s="311"/>
      <c r="D1058" s="311"/>
      <c r="E1058" s="312"/>
      <c r="F1058" s="880" t="str">
        <f>'2. CAD NCCF'!F1058:L1058</f>
        <v>RSB unaffiliated third-party sourced, fixed term 30 days deposit</v>
      </c>
      <c r="G1058" s="881"/>
      <c r="H1058" s="881"/>
      <c r="I1058" s="881"/>
      <c r="J1058" s="881"/>
      <c r="K1058" s="881"/>
      <c r="L1058" s="882"/>
      <c r="M1058" s="400">
        <f t="shared" ref="M1058:AB1066" si="336">M282</f>
        <v>0</v>
      </c>
      <c r="N1058" s="411">
        <f>IF(N282="",0,N282*'Appx 1. Ref Rates'!$T58)</f>
        <v>0</v>
      </c>
      <c r="O1058" s="414">
        <f>IF(O282="",0,O282*'Appx 1. Ref Rates'!$T58)</f>
        <v>0</v>
      </c>
      <c r="P1058" s="414">
        <f>IF(P282="",0,P282*'Appx 1. Ref Rates'!$T58)</f>
        <v>0</v>
      </c>
      <c r="Q1058" s="415">
        <f>IF(Q282="",0,Q282*'Appx 1. Ref Rates'!$T58)</f>
        <v>0</v>
      </c>
      <c r="R1058" s="411">
        <f>(SUM($N282:$R282)-SUM($N1058:Q1058))*'Appx 1. Ref Rates'!$U58</f>
        <v>0</v>
      </c>
      <c r="S1058" s="413">
        <f>(SUM($N282:$R282)-SUM($N1058:R1058))*'Appx 1. Ref Rates'!$U58</f>
        <v>0</v>
      </c>
      <c r="T1058" s="413">
        <f>(SUM($N282:$R282)-SUM($N1058:S1058))*'Appx 1. Ref Rates'!$U58</f>
        <v>0</v>
      </c>
      <c r="U1058" s="413">
        <f>(SUM($N282:$R282)-SUM($N1058:T1058))*'Appx 1. Ref Rates'!$U58</f>
        <v>0</v>
      </c>
      <c r="V1058" s="413">
        <f>(SUM($N282:$R282)-SUM($N1058:U1058))*'Appx 1. Ref Rates'!$U58</f>
        <v>0</v>
      </c>
      <c r="W1058" s="413">
        <f>(SUM($N282:$R282)-SUM($N1058:V1058))*'Appx 1. Ref Rates'!$U58</f>
        <v>0</v>
      </c>
      <c r="X1058" s="414">
        <f>(SUM($N282:$R282)-SUM($N1058:W1058))*'Appx 1. Ref Rates'!$U58</f>
        <v>0</v>
      </c>
      <c r="Y1058" s="413">
        <f>(SUM($N282:$R282)-SUM($N1058:X1058))*'Appx 1. Ref Rates'!$U58</f>
        <v>0</v>
      </c>
      <c r="Z1058" s="413">
        <f>(SUM($N282:$R282)-SUM($N1058:Y1058))*'Appx 1. Ref Rates'!$U58</f>
        <v>0</v>
      </c>
      <c r="AA1058" s="413">
        <f>(SUM($N282:$R282)-SUM($N1058:Z1058))*'Appx 1. Ref Rates'!$U58</f>
        <v>0</v>
      </c>
      <c r="AB1058" s="413">
        <f>(SUM($N282:$R282)-SUM($N1058:AA1058))*'Appx 1. Ref Rates'!$U58</f>
        <v>0</v>
      </c>
      <c r="AC1058" s="400">
        <f t="shared" si="325"/>
        <v>0</v>
      </c>
      <c r="AD1058" s="854"/>
      <c r="AE1058" s="1083"/>
      <c r="AF1058" s="856"/>
    </row>
    <row r="1059" spans="1:32" ht="15" customHeight="1" outlineLevel="1" x14ac:dyDescent="0.2">
      <c r="A1059" s="11">
        <v>377</v>
      </c>
      <c r="B1059" s="294"/>
      <c r="C1059" s="311"/>
      <c r="D1059" s="311"/>
      <c r="E1059" s="312"/>
      <c r="F1059" s="880" t="str">
        <f>'2. CAD NCCF'!F1059:L1059</f>
        <v>RSB unaffiliated third-party sourced, fixed term 60 days deposit</v>
      </c>
      <c r="G1059" s="881"/>
      <c r="H1059" s="881"/>
      <c r="I1059" s="881"/>
      <c r="J1059" s="881"/>
      <c r="K1059" s="881"/>
      <c r="L1059" s="882"/>
      <c r="M1059" s="400">
        <f t="shared" si="336"/>
        <v>0</v>
      </c>
      <c r="N1059" s="411">
        <f>IF(N283="",0,N283*'Appx 1. Ref Rates'!$T59)</f>
        <v>0</v>
      </c>
      <c r="O1059" s="414">
        <f>IF(O283="",0,O283*'Appx 1. Ref Rates'!$T59)</f>
        <v>0</v>
      </c>
      <c r="P1059" s="414">
        <f>IF(P283="",0,P283*'Appx 1. Ref Rates'!$T59)</f>
        <v>0</v>
      </c>
      <c r="Q1059" s="415">
        <f>IF(Q283="",0,Q283*'Appx 1. Ref Rates'!$T59)</f>
        <v>0</v>
      </c>
      <c r="R1059" s="411">
        <f>IF(R283="",0,R283*'Appx 1. Ref Rates'!$U59)</f>
        <v>0</v>
      </c>
      <c r="S1059" s="414">
        <f>IF(S283="",0,S283*'Appx 1. Ref Rates'!$U59)</f>
        <v>0</v>
      </c>
      <c r="T1059" s="414">
        <f>($R283-$R1059)*'Appx 1. Ref Rates'!$U59</f>
        <v>0</v>
      </c>
      <c r="U1059" s="414">
        <f>(SUM($N283:$Q283,$S283)-SUM($N1059:Q1059)-S1059)*'Appx 1. Ref Rates'!$U59</f>
        <v>0</v>
      </c>
      <c r="V1059" s="414">
        <f>($R283-$R1059-T1059)*'Appx 1. Ref Rates'!$U59</f>
        <v>0</v>
      </c>
      <c r="W1059" s="414">
        <f>(SUM($N283:$Q283,$S283)-SUM($N1059:$Q1059)-$S1059-$U1059)*'Appx 1. Ref Rates'!$U59</f>
        <v>0</v>
      </c>
      <c r="X1059" s="414">
        <f>($R283-$R1059-$T1059-$V1059)*'Appx 1. Ref Rates'!$U59</f>
        <v>0</v>
      </c>
      <c r="Y1059" s="414">
        <f>(SUM($N283:$Q283,$S283)-SUM($N1059:Q1059)-$S1059-$U1059-$W1059)*'Appx 1. Ref Rates'!$U59</f>
        <v>0</v>
      </c>
      <c r="Z1059" s="414">
        <f>($R283-$R1059-$T1059-$V1059-$X1059)*'Appx 1. Ref Rates'!$U59</f>
        <v>0</v>
      </c>
      <c r="AA1059" s="414">
        <f>(SUM($N283:$Q283,$S283)-SUM($N1059:Q1059)-$S1059-$U1059-$W1059-$Y1059)*'Appx 1. Ref Rates'!$U59</f>
        <v>0</v>
      </c>
      <c r="AB1059" s="414">
        <f>($R283-$R1059-$T1059-$V1059-$X1059-$Z1059)*'Appx 1. Ref Rates'!$U59</f>
        <v>0</v>
      </c>
      <c r="AC1059" s="400">
        <f t="shared" si="325"/>
        <v>0</v>
      </c>
      <c r="AD1059" s="854"/>
      <c r="AE1059" s="1083"/>
      <c r="AF1059" s="856"/>
    </row>
    <row r="1060" spans="1:32" ht="15" customHeight="1" outlineLevel="1" x14ac:dyDescent="0.2">
      <c r="A1060" s="11">
        <v>378</v>
      </c>
      <c r="B1060" s="294"/>
      <c r="C1060" s="311"/>
      <c r="D1060" s="311"/>
      <c r="E1060" s="312"/>
      <c r="F1060" s="880" t="str">
        <f>'2. CAD NCCF'!F1060:L1060</f>
        <v>RSB unaffiliated third-party sourced, fixed term 90 days deposit</v>
      </c>
      <c r="G1060" s="881"/>
      <c r="H1060" s="881"/>
      <c r="I1060" s="881"/>
      <c r="J1060" s="881"/>
      <c r="K1060" s="881"/>
      <c r="L1060" s="882"/>
      <c r="M1060" s="400">
        <f t="shared" si="336"/>
        <v>0</v>
      </c>
      <c r="N1060" s="411">
        <f>IF(N284="",0,N284*'Appx 1. Ref Rates'!$T60)</f>
        <v>0</v>
      </c>
      <c r="O1060" s="414">
        <f>IF(O284="",0,O284*'Appx 1. Ref Rates'!$T60)</f>
        <v>0</v>
      </c>
      <c r="P1060" s="414">
        <f>IF(P284="",0,P284*'Appx 1. Ref Rates'!$T60)</f>
        <v>0</v>
      </c>
      <c r="Q1060" s="415">
        <f>IF(Q284="",0,Q284*'Appx 1. Ref Rates'!$T60)</f>
        <v>0</v>
      </c>
      <c r="R1060" s="411">
        <f>IF(R284="",0,R284*'Appx 1. Ref Rates'!$U60)</f>
        <v>0</v>
      </c>
      <c r="S1060" s="414">
        <f>IF(S284="",0,S284*'Appx 1. Ref Rates'!$U60)</f>
        <v>0</v>
      </c>
      <c r="T1060" s="414">
        <f>(SUM($N284:$Q284,T284)-SUM($N1060:Q1060))*'Appx 1. Ref Rates'!$U60</f>
        <v>0</v>
      </c>
      <c r="U1060" s="414">
        <f>($R284+$U284-R1060)*'Appx 1. Ref Rates'!$U60</f>
        <v>0</v>
      </c>
      <c r="V1060" s="414">
        <f>($S284-$S1060)*'Appx 1. Ref Rates'!$U60</f>
        <v>0</v>
      </c>
      <c r="W1060" s="414">
        <f>(SUM($N284:$Q284,$T284)-SUM($N1060:$Q1060)-$T1060)*'Appx 1. Ref Rates'!$U60</f>
        <v>0</v>
      </c>
      <c r="X1060" s="414">
        <f>($R284+$U284-$R1060-$U1060)*'Appx 1. Ref Rates'!$U60</f>
        <v>0</v>
      </c>
      <c r="Y1060" s="414">
        <f>($S284-$S1060-V1060)*'Appx 1. Ref Rates'!$U60</f>
        <v>0</v>
      </c>
      <c r="Z1060" s="414">
        <f>(SUM($N284:$Q284,$T284)-SUM($N1060:Q1060)-$T1060-$W1060)*'Appx 1. Ref Rates'!$U60</f>
        <v>0</v>
      </c>
      <c r="AA1060" s="414">
        <f>($R284+$U284-$R1060-$U1060-$X1060)*'Appx 1. Ref Rates'!$U60</f>
        <v>0</v>
      </c>
      <c r="AB1060" s="414">
        <f>($S284-$S1060-V1060-Y1060)*'Appx 1. Ref Rates'!$U60</f>
        <v>0</v>
      </c>
      <c r="AC1060" s="400">
        <f t="shared" si="325"/>
        <v>0</v>
      </c>
      <c r="AD1060" s="854"/>
      <c r="AE1060" s="1083"/>
      <c r="AF1060" s="856"/>
    </row>
    <row r="1061" spans="1:32" ht="15" customHeight="1" outlineLevel="1" x14ac:dyDescent="0.2">
      <c r="A1061" s="11">
        <v>379</v>
      </c>
      <c r="B1061" s="294"/>
      <c r="C1061" s="311"/>
      <c r="D1061" s="311"/>
      <c r="E1061" s="312"/>
      <c r="F1061" s="880" t="str">
        <f>'2. CAD NCCF'!F1061:L1061</f>
        <v>RSB unaffiliated third-party sourced, fixed term 180 days deposit</v>
      </c>
      <c r="G1061" s="881"/>
      <c r="H1061" s="881"/>
      <c r="I1061" s="881"/>
      <c r="J1061" s="881"/>
      <c r="K1061" s="881"/>
      <c r="L1061" s="882"/>
      <c r="M1061" s="400">
        <f t="shared" si="336"/>
        <v>0</v>
      </c>
      <c r="N1061" s="411">
        <f>IF(N285="",0,N285*'Appx 1. Ref Rates'!$T61)</f>
        <v>0</v>
      </c>
      <c r="O1061" s="414">
        <f>IF(O285="",0,O285*'Appx 1. Ref Rates'!$T61)</f>
        <v>0</v>
      </c>
      <c r="P1061" s="414">
        <f>IF(P285="",0,P285*'Appx 1. Ref Rates'!$T61)</f>
        <v>0</v>
      </c>
      <c r="Q1061" s="415">
        <f>IF(Q285="",0,Q285*'Appx 1. Ref Rates'!$T61)</f>
        <v>0</v>
      </c>
      <c r="R1061" s="411">
        <f>IF(R285="",0,R285*'Appx 1. Ref Rates'!$U61)</f>
        <v>0</v>
      </c>
      <c r="S1061" s="414">
        <f>IF(S285="",0,S285*'Appx 1. Ref Rates'!$U61)</f>
        <v>0</v>
      </c>
      <c r="T1061" s="414">
        <f>IF(T285="",0,T285*'Appx 1. Ref Rates'!$U61)</f>
        <v>0</v>
      </c>
      <c r="U1061" s="414">
        <f>IF(U285="",0,U285*'Appx 1. Ref Rates'!$U61)</f>
        <v>0</v>
      </c>
      <c r="V1061" s="414">
        <f>IF(V285="",0,V285*'Appx 1. Ref Rates'!$U61)</f>
        <v>0</v>
      </c>
      <c r="W1061" s="414">
        <f>(SUM($N285:$Q285,$W285)-SUM($N1061:$Q1061))*'Appx 1. Ref Rates'!$U61</f>
        <v>0</v>
      </c>
      <c r="X1061" s="414">
        <f>($R285+$X285-R1061)*'Appx 1. Ref Rates'!$U61</f>
        <v>0</v>
      </c>
      <c r="Y1061" s="414">
        <f>($S285+$Y285-S1061)*'Appx 1. Ref Rates'!$U61</f>
        <v>0</v>
      </c>
      <c r="Z1061" s="414">
        <f>($T285-$T1061)*'Appx 1. Ref Rates'!$U61</f>
        <v>0</v>
      </c>
      <c r="AA1061" s="414">
        <f>($U285-$U1061)*'Appx 1. Ref Rates'!$U61</f>
        <v>0</v>
      </c>
      <c r="AB1061" s="414">
        <f>($V285-$V1061)*'Appx 1. Ref Rates'!$U61</f>
        <v>0</v>
      </c>
      <c r="AC1061" s="400">
        <f t="shared" si="325"/>
        <v>0</v>
      </c>
      <c r="AD1061" s="854"/>
      <c r="AE1061" s="1083"/>
      <c r="AF1061" s="856"/>
    </row>
    <row r="1062" spans="1:32" ht="15" customHeight="1" outlineLevel="1" x14ac:dyDescent="0.2">
      <c r="A1062" s="11">
        <v>380</v>
      </c>
      <c r="B1062" s="294"/>
      <c r="C1062" s="311"/>
      <c r="D1062" s="311"/>
      <c r="E1062" s="312"/>
      <c r="F1062" s="880" t="str">
        <f>'2. CAD NCCF'!F1062:L1062</f>
        <v>RSB unaffiliated third-party sourced, fixed term 1 year deposit</v>
      </c>
      <c r="G1062" s="881"/>
      <c r="H1062" s="881"/>
      <c r="I1062" s="881"/>
      <c r="J1062" s="881"/>
      <c r="K1062" s="881"/>
      <c r="L1062" s="882"/>
      <c r="M1062" s="400">
        <f t="shared" si="336"/>
        <v>0</v>
      </c>
      <c r="N1062" s="411">
        <f>IF(N286="",0,N286*'Appx 1. Ref Rates'!$T62)</f>
        <v>0</v>
      </c>
      <c r="O1062" s="414">
        <f>IF(O286="",0,O286*'Appx 1. Ref Rates'!$T62)</f>
        <v>0</v>
      </c>
      <c r="P1062" s="414">
        <f>IF(P286="",0,P286*'Appx 1. Ref Rates'!$T62)</f>
        <v>0</v>
      </c>
      <c r="Q1062" s="415">
        <f>IF(Q286="",0,Q286*'Appx 1. Ref Rates'!$T62)</f>
        <v>0</v>
      </c>
      <c r="R1062" s="411">
        <f>IF(R286="",0,R286*'Appx 1. Ref Rates'!$U62)</f>
        <v>0</v>
      </c>
      <c r="S1062" s="414">
        <f>IF(S286="",0,S286*'Appx 1. Ref Rates'!$U62)</f>
        <v>0</v>
      </c>
      <c r="T1062" s="414">
        <f>IF(T286="",0,T286*'Appx 1. Ref Rates'!$U62)</f>
        <v>0</v>
      </c>
      <c r="U1062" s="414">
        <f>IF(U286="",0,U286*'Appx 1. Ref Rates'!$U62)</f>
        <v>0</v>
      </c>
      <c r="V1062" s="414">
        <f>IF(V286="",0,V286*'Appx 1. Ref Rates'!$U62)</f>
        <v>0</v>
      </c>
      <c r="W1062" s="414">
        <f>(SUM($N286:$Q286,$W286)-SUM($N1062:$Q1062))*'Appx 1. Ref Rates'!$U62</f>
        <v>0</v>
      </c>
      <c r="X1062" s="414">
        <f>($R286+$X286-R1062)*'Appx 1. Ref Rates'!$U62</f>
        <v>0</v>
      </c>
      <c r="Y1062" s="414">
        <f>($S286+$Y286-S1062)*'Appx 1. Ref Rates'!$U62</f>
        <v>0</v>
      </c>
      <c r="Z1062" s="414">
        <f>($T286-$T1062)*'Appx 1. Ref Rates'!$U62</f>
        <v>0</v>
      </c>
      <c r="AA1062" s="414">
        <f>($U286-$U1062)*'Appx 1. Ref Rates'!$U62</f>
        <v>0</v>
      </c>
      <c r="AB1062" s="414">
        <f>($V286-$V1062)*'Appx 1. Ref Rates'!$U62</f>
        <v>0</v>
      </c>
      <c r="AC1062" s="400">
        <f t="shared" si="325"/>
        <v>0</v>
      </c>
      <c r="AD1062" s="854"/>
      <c r="AE1062" s="1083"/>
      <c r="AF1062" s="856"/>
    </row>
    <row r="1063" spans="1:32" ht="15" customHeight="1" outlineLevel="1" x14ac:dyDescent="0.2">
      <c r="A1063" s="11">
        <v>381</v>
      </c>
      <c r="B1063" s="294"/>
      <c r="C1063" s="257"/>
      <c r="D1063" s="257"/>
      <c r="E1063" s="258"/>
      <c r="F1063" s="880" t="str">
        <f>'2. CAD NCCF'!F1063:L1063</f>
        <v>RSB unaffiliated third-party sourced, fixed term &gt; 1 year deposit</v>
      </c>
      <c r="G1063" s="881"/>
      <c r="H1063" s="881"/>
      <c r="I1063" s="881"/>
      <c r="J1063" s="881"/>
      <c r="K1063" s="881"/>
      <c r="L1063" s="882"/>
      <c r="M1063" s="400">
        <f t="shared" si="336"/>
        <v>0</v>
      </c>
      <c r="N1063" s="411">
        <f>IF(N287="",0,N287*'Appx 1. Ref Rates'!$T63)</f>
        <v>0</v>
      </c>
      <c r="O1063" s="414">
        <f>IF(O287="",0,O287*'Appx 1. Ref Rates'!$T63)</f>
        <v>0</v>
      </c>
      <c r="P1063" s="414">
        <f>IF(P287="",0,P287*'Appx 1. Ref Rates'!$T63)</f>
        <v>0</v>
      </c>
      <c r="Q1063" s="415">
        <f>IF(Q287="",0,Q287*'Appx 1. Ref Rates'!$T63)</f>
        <v>0</v>
      </c>
      <c r="R1063" s="411">
        <f>IF(R287="",0,R287*'Appx 1. Ref Rates'!$U63)</f>
        <v>0</v>
      </c>
      <c r="S1063" s="414">
        <f>IF(S287="",0,S287*'Appx 1. Ref Rates'!$U63)</f>
        <v>0</v>
      </c>
      <c r="T1063" s="414">
        <f>IF(T287="",0,T287*'Appx 1. Ref Rates'!$U63)</f>
        <v>0</v>
      </c>
      <c r="U1063" s="414">
        <f>IF(U287="",0,U287*'Appx 1. Ref Rates'!$U63)</f>
        <v>0</v>
      </c>
      <c r="V1063" s="414">
        <f>IF(V287="",0,V287*'Appx 1. Ref Rates'!$U63)</f>
        <v>0</v>
      </c>
      <c r="W1063" s="414">
        <f>(SUM($N287:$Q287,$W287)-SUM($N1063:$Q1063))*'Appx 1. Ref Rates'!$U63</f>
        <v>0</v>
      </c>
      <c r="X1063" s="414">
        <f>($R287+$X287-R1063)*'Appx 1. Ref Rates'!$U63</f>
        <v>0</v>
      </c>
      <c r="Y1063" s="414">
        <f>($S287+$Y287-S1063)*'Appx 1. Ref Rates'!$U63</f>
        <v>0</v>
      </c>
      <c r="Z1063" s="414">
        <f>($T287-$T1063)*'Appx 1. Ref Rates'!$U63</f>
        <v>0</v>
      </c>
      <c r="AA1063" s="414">
        <f>($U287-$U1063)*'Appx 1. Ref Rates'!$U63</f>
        <v>0</v>
      </c>
      <c r="AB1063" s="414">
        <f>($V287-$V1063)*'Appx 1. Ref Rates'!$U63</f>
        <v>0</v>
      </c>
      <c r="AC1063" s="400">
        <f t="shared" si="325"/>
        <v>0</v>
      </c>
      <c r="AD1063" s="854"/>
      <c r="AE1063" s="1083"/>
      <c r="AF1063" s="856"/>
    </row>
    <row r="1064" spans="1:32" ht="15" customHeight="1" outlineLevel="1" x14ac:dyDescent="0.2">
      <c r="A1064" s="11">
        <v>382</v>
      </c>
      <c r="B1064" s="294"/>
      <c r="C1064" s="257"/>
      <c r="D1064" s="265"/>
      <c r="E1064" s="877" t="str">
        <f>'2. CAD NCCF'!E1064:L1064</f>
        <v>Retail and small business structured notes (RSBSN)</v>
      </c>
      <c r="F1064" s="878"/>
      <c r="G1064" s="878"/>
      <c r="H1064" s="878"/>
      <c r="I1064" s="878"/>
      <c r="J1064" s="878"/>
      <c r="K1064" s="878"/>
      <c r="L1064" s="879"/>
      <c r="M1064" s="399">
        <f>SUBTOTAL(9,M1065:M1066)</f>
        <v>0</v>
      </c>
      <c r="N1064" s="402">
        <f t="shared" ref="N1064:AC1064" si="337">SUBTOTAL(9,N1065:N1066)</f>
        <v>0</v>
      </c>
      <c r="O1064" s="406">
        <f t="shared" si="337"/>
        <v>0</v>
      </c>
      <c r="P1064" s="405">
        <f t="shared" si="337"/>
        <v>0</v>
      </c>
      <c r="Q1064" s="407">
        <f t="shared" si="337"/>
        <v>0</v>
      </c>
      <c r="R1064" s="402">
        <f t="shared" si="337"/>
        <v>0</v>
      </c>
      <c r="S1064" s="406">
        <f t="shared" si="337"/>
        <v>0</v>
      </c>
      <c r="T1064" s="405">
        <f t="shared" si="337"/>
        <v>0</v>
      </c>
      <c r="U1064" s="405">
        <f t="shared" si="337"/>
        <v>0</v>
      </c>
      <c r="V1064" s="405">
        <f t="shared" si="337"/>
        <v>0</v>
      </c>
      <c r="W1064" s="405">
        <f t="shared" si="337"/>
        <v>0</v>
      </c>
      <c r="X1064" s="405">
        <f t="shared" si="337"/>
        <v>0</v>
      </c>
      <c r="Y1064" s="405">
        <f t="shared" si="337"/>
        <v>0</v>
      </c>
      <c r="Z1064" s="405">
        <f t="shared" si="337"/>
        <v>0</v>
      </c>
      <c r="AA1064" s="405">
        <f t="shared" si="337"/>
        <v>0</v>
      </c>
      <c r="AB1064" s="403">
        <f t="shared" si="337"/>
        <v>0</v>
      </c>
      <c r="AC1064" s="407">
        <f t="shared" si="337"/>
        <v>0</v>
      </c>
      <c r="AD1064" s="854"/>
      <c r="AE1064" s="1083"/>
      <c r="AF1064" s="856"/>
    </row>
    <row r="1065" spans="1:32" ht="15" customHeight="1" outlineLevel="1" x14ac:dyDescent="0.2">
      <c r="A1065" s="11">
        <v>383</v>
      </c>
      <c r="B1065" s="294"/>
      <c r="C1065" s="311"/>
      <c r="D1065" s="311"/>
      <c r="E1065" s="312"/>
      <c r="F1065" s="880" t="str">
        <f>'2. CAD NCCF'!F1065:L1065</f>
        <v>RSBSN no cust call</v>
      </c>
      <c r="G1065" s="881"/>
      <c r="H1065" s="881"/>
      <c r="I1065" s="881"/>
      <c r="J1065" s="881"/>
      <c r="K1065" s="881"/>
      <c r="L1065" s="882"/>
      <c r="M1065" s="400">
        <f t="shared" si="336"/>
        <v>0</v>
      </c>
      <c r="N1065" s="411">
        <f t="shared" si="336"/>
        <v>0</v>
      </c>
      <c r="O1065" s="414">
        <f t="shared" si="336"/>
        <v>0</v>
      </c>
      <c r="P1065" s="414">
        <f t="shared" si="336"/>
        <v>0</v>
      </c>
      <c r="Q1065" s="415">
        <f t="shared" si="336"/>
        <v>0</v>
      </c>
      <c r="R1065" s="411">
        <f t="shared" si="336"/>
        <v>0</v>
      </c>
      <c r="S1065" s="413">
        <f t="shared" si="336"/>
        <v>0</v>
      </c>
      <c r="T1065" s="413">
        <f t="shared" si="336"/>
        <v>0</v>
      </c>
      <c r="U1065" s="413">
        <f t="shared" si="336"/>
        <v>0</v>
      </c>
      <c r="V1065" s="413">
        <f t="shared" si="336"/>
        <v>0</v>
      </c>
      <c r="W1065" s="413">
        <f t="shared" si="336"/>
        <v>0</v>
      </c>
      <c r="X1065" s="414">
        <f t="shared" si="336"/>
        <v>0</v>
      </c>
      <c r="Y1065" s="413">
        <f t="shared" si="336"/>
        <v>0</v>
      </c>
      <c r="Z1065" s="413">
        <f t="shared" si="336"/>
        <v>0</v>
      </c>
      <c r="AA1065" s="413">
        <f t="shared" si="336"/>
        <v>0</v>
      </c>
      <c r="AB1065" s="413">
        <f t="shared" si="336"/>
        <v>0</v>
      </c>
      <c r="AC1065" s="400">
        <f t="shared" si="325"/>
        <v>0</v>
      </c>
      <c r="AD1065" s="854"/>
      <c r="AE1065" s="1083"/>
      <c r="AF1065" s="856"/>
    </row>
    <row r="1066" spans="1:32" ht="15" customHeight="1" outlineLevel="1" x14ac:dyDescent="0.2">
      <c r="A1066" s="11">
        <v>384</v>
      </c>
      <c r="B1066" s="294"/>
      <c r="C1066" s="311"/>
      <c r="D1066" s="311"/>
      <c r="E1066" s="312"/>
      <c r="F1066" s="880" t="str">
        <f>'2. CAD NCCF'!F1066:L1066</f>
        <v>RSBSN cust call</v>
      </c>
      <c r="G1066" s="881"/>
      <c r="H1066" s="881"/>
      <c r="I1066" s="881"/>
      <c r="J1066" s="881"/>
      <c r="K1066" s="881"/>
      <c r="L1066" s="882"/>
      <c r="M1066" s="400">
        <f t="shared" si="336"/>
        <v>0</v>
      </c>
      <c r="N1066" s="411">
        <f t="shared" si="336"/>
        <v>0</v>
      </c>
      <c r="O1066" s="414">
        <f t="shared" si="336"/>
        <v>0</v>
      </c>
      <c r="P1066" s="414">
        <f t="shared" si="336"/>
        <v>0</v>
      </c>
      <c r="Q1066" s="415">
        <f t="shared" si="336"/>
        <v>0</v>
      </c>
      <c r="R1066" s="411">
        <f t="shared" si="336"/>
        <v>0</v>
      </c>
      <c r="S1066" s="414">
        <f t="shared" si="336"/>
        <v>0</v>
      </c>
      <c r="T1066" s="414">
        <f t="shared" si="336"/>
        <v>0</v>
      </c>
      <c r="U1066" s="414">
        <f t="shared" si="336"/>
        <v>0</v>
      </c>
      <c r="V1066" s="414">
        <f t="shared" si="336"/>
        <v>0</v>
      </c>
      <c r="W1066" s="414">
        <f t="shared" si="336"/>
        <v>0</v>
      </c>
      <c r="X1066" s="414">
        <f t="shared" si="336"/>
        <v>0</v>
      </c>
      <c r="Y1066" s="414">
        <f t="shared" si="336"/>
        <v>0</v>
      </c>
      <c r="Z1066" s="414">
        <f t="shared" si="336"/>
        <v>0</v>
      </c>
      <c r="AA1066" s="414">
        <f t="shared" si="336"/>
        <v>0</v>
      </c>
      <c r="AB1066" s="414">
        <f t="shared" si="336"/>
        <v>0</v>
      </c>
      <c r="AC1066" s="400">
        <f t="shared" si="325"/>
        <v>0</v>
      </c>
      <c r="AD1066" s="857"/>
      <c r="AE1066" s="858"/>
      <c r="AF1066" s="859"/>
    </row>
    <row r="1067" spans="1:32" ht="15" customHeight="1" outlineLevel="1" x14ac:dyDescent="0.2">
      <c r="A1067" s="11">
        <v>385</v>
      </c>
      <c r="B1067" s="294"/>
      <c r="C1067" s="257"/>
      <c r="D1067" s="868" t="str">
        <f>'2. CAD NCCF'!D1067:AF1067</f>
        <v>Commercial, corporate and wholesale deposits (CCW)</v>
      </c>
      <c r="E1067" s="869"/>
      <c r="F1067" s="869"/>
      <c r="G1067" s="869"/>
      <c r="H1067" s="869"/>
      <c r="I1067" s="869"/>
      <c r="J1067" s="869"/>
      <c r="K1067" s="869"/>
      <c r="L1067" s="869"/>
      <c r="M1067" s="869"/>
      <c r="N1067" s="869"/>
      <c r="O1067" s="869"/>
      <c r="P1067" s="869"/>
      <c r="Q1067" s="869"/>
      <c r="R1067" s="869"/>
      <c r="S1067" s="869"/>
      <c r="T1067" s="869"/>
      <c r="U1067" s="869"/>
      <c r="V1067" s="869"/>
      <c r="W1067" s="869"/>
      <c r="X1067" s="869"/>
      <c r="Y1067" s="869"/>
      <c r="Z1067" s="869"/>
      <c r="AA1067" s="869"/>
      <c r="AB1067" s="869"/>
      <c r="AC1067" s="869"/>
      <c r="AD1067" s="869"/>
      <c r="AE1067" s="869"/>
      <c r="AF1067" s="870"/>
    </row>
    <row r="1068" spans="1:32" ht="15" customHeight="1" outlineLevel="1" x14ac:dyDescent="0.2">
      <c r="A1068" s="11">
        <v>386</v>
      </c>
      <c r="B1068" s="294"/>
      <c r="C1068" s="257"/>
      <c r="D1068" s="265"/>
      <c r="E1068" s="933" t="str">
        <f>'2. CAD NCCF'!E1068:L1068</f>
        <v>CCW demand - Operational</v>
      </c>
      <c r="F1068" s="934"/>
      <c r="G1068" s="934"/>
      <c r="H1068" s="934"/>
      <c r="I1068" s="934"/>
      <c r="J1068" s="934"/>
      <c r="K1068" s="934"/>
      <c r="L1068" s="935"/>
      <c r="M1068" s="399">
        <f>SUBTOTAL(9,M1069:M1071)</f>
        <v>0</v>
      </c>
      <c r="N1068" s="402">
        <f t="shared" ref="N1068:AC1068" si="338">SUBTOTAL(9,N1069:N1071)</f>
        <v>0</v>
      </c>
      <c r="O1068" s="406">
        <f t="shared" si="338"/>
        <v>0</v>
      </c>
      <c r="P1068" s="405">
        <f t="shared" si="338"/>
        <v>0</v>
      </c>
      <c r="Q1068" s="407">
        <f t="shared" si="338"/>
        <v>0</v>
      </c>
      <c r="R1068" s="402">
        <f t="shared" si="338"/>
        <v>0</v>
      </c>
      <c r="S1068" s="406">
        <f t="shared" si="338"/>
        <v>0</v>
      </c>
      <c r="T1068" s="405">
        <f t="shared" si="338"/>
        <v>0</v>
      </c>
      <c r="U1068" s="405">
        <f t="shared" si="338"/>
        <v>0</v>
      </c>
      <c r="V1068" s="405">
        <f t="shared" si="338"/>
        <v>0</v>
      </c>
      <c r="W1068" s="405">
        <f t="shared" si="338"/>
        <v>0</v>
      </c>
      <c r="X1068" s="405">
        <f t="shared" si="338"/>
        <v>0</v>
      </c>
      <c r="Y1068" s="405">
        <f t="shared" si="338"/>
        <v>0</v>
      </c>
      <c r="Z1068" s="405">
        <f t="shared" si="338"/>
        <v>0</v>
      </c>
      <c r="AA1068" s="405">
        <f t="shared" si="338"/>
        <v>0</v>
      </c>
      <c r="AB1068" s="403">
        <f t="shared" si="338"/>
        <v>0</v>
      </c>
      <c r="AC1068" s="407">
        <f t="shared" si="338"/>
        <v>0</v>
      </c>
      <c r="AD1068" s="1433"/>
      <c r="AE1068" s="852"/>
      <c r="AF1068" s="853"/>
    </row>
    <row r="1069" spans="1:32" ht="15" customHeight="1" outlineLevel="1" x14ac:dyDescent="0.2">
      <c r="A1069" s="11">
        <v>387</v>
      </c>
      <c r="B1069" s="294"/>
      <c r="C1069" s="311"/>
      <c r="D1069" s="311"/>
      <c r="E1069" s="312"/>
      <c r="F1069" s="880" t="str">
        <f>'2. CAD NCCF'!F1069:L1069</f>
        <v>CCW operational, insured within approved jurisdiction</v>
      </c>
      <c r="G1069" s="881"/>
      <c r="H1069" s="881"/>
      <c r="I1069" s="881"/>
      <c r="J1069" s="881"/>
      <c r="K1069" s="881"/>
      <c r="L1069" s="882"/>
      <c r="M1069" s="400">
        <f t="shared" ref="M1069:AB1082" si="339">M293</f>
        <v>0</v>
      </c>
      <c r="N1069" s="411">
        <f>M1069*'Appx 1. Ref Rates'!S66</f>
        <v>0</v>
      </c>
      <c r="O1069" s="414">
        <f>($M1069-SUM($N1069:$N1069))*'Appx 1. Ref Rates'!$S66</f>
        <v>0</v>
      </c>
      <c r="P1069" s="414">
        <f>($M1069-SUM($N1069:$O1069))*'Appx 1. Ref Rates'!$S66</f>
        <v>0</v>
      </c>
      <c r="Q1069" s="415">
        <f>($M1069-SUM($N1069:P1069))*'Appx 1. Ref Rates'!$S66</f>
        <v>0</v>
      </c>
      <c r="R1069" s="411">
        <f>($M1069-SUM($N1069:Q1069))*'Appx 1. Ref Rates'!$U66</f>
        <v>0</v>
      </c>
      <c r="S1069" s="413">
        <f>($M1069-SUM($N1069:R1069))*'Appx 1. Ref Rates'!$U66</f>
        <v>0</v>
      </c>
      <c r="T1069" s="413">
        <f>($M1069-SUM($N1069:S1069))*'Appx 1. Ref Rates'!$U66</f>
        <v>0</v>
      </c>
      <c r="U1069" s="413">
        <f>($M1069-SUM($N1069:T1069))*'Appx 1. Ref Rates'!$U66</f>
        <v>0</v>
      </c>
      <c r="V1069" s="413">
        <f>($M1069-SUM($N1069:U1069))*'Appx 1. Ref Rates'!$U66</f>
        <v>0</v>
      </c>
      <c r="W1069" s="413">
        <f>($M1069-SUM($N1069:V1069))*'Appx 1. Ref Rates'!$U66</f>
        <v>0</v>
      </c>
      <c r="X1069" s="414">
        <f>($M1069-SUM($N1069:W1069))*'Appx 1. Ref Rates'!$U66</f>
        <v>0</v>
      </c>
      <c r="Y1069" s="413">
        <f>($M1069-SUM($N1069:X1069))*'Appx 1. Ref Rates'!$U66</f>
        <v>0</v>
      </c>
      <c r="Z1069" s="413">
        <f>($M1069-SUM($N1069:Y1069))*'Appx 1. Ref Rates'!$U66</f>
        <v>0</v>
      </c>
      <c r="AA1069" s="413">
        <f>($M1069-SUM($N1069:Z1069))*'Appx 1. Ref Rates'!$U66</f>
        <v>0</v>
      </c>
      <c r="AB1069" s="413">
        <f>($M1069-SUM($N1069:AA1069))*'Appx 1. Ref Rates'!$U66</f>
        <v>0</v>
      </c>
      <c r="AC1069" s="400">
        <f t="shared" ref="AC1069:AC1082" si="340">M1069-SUM(N1069:AB1069)</f>
        <v>0</v>
      </c>
      <c r="AD1069" s="854"/>
      <c r="AE1069" s="1083"/>
      <c r="AF1069" s="856"/>
    </row>
    <row r="1070" spans="1:32" ht="15" customHeight="1" outlineLevel="1" x14ac:dyDescent="0.2">
      <c r="A1070" s="11">
        <v>388</v>
      </c>
      <c r="B1070" s="294"/>
      <c r="C1070" s="311"/>
      <c r="D1070" s="311"/>
      <c r="E1070" s="312"/>
      <c r="F1070" s="880" t="str">
        <f>'2. CAD NCCF'!F1070:L1070</f>
        <v>CCW operational, insured outside of approved jurisdiction</v>
      </c>
      <c r="G1070" s="881"/>
      <c r="H1070" s="881"/>
      <c r="I1070" s="881"/>
      <c r="J1070" s="881"/>
      <c r="K1070" s="881"/>
      <c r="L1070" s="882"/>
      <c r="M1070" s="400">
        <f t="shared" si="339"/>
        <v>0</v>
      </c>
      <c r="N1070" s="411">
        <f>M1070*'Appx 1. Ref Rates'!S67</f>
        <v>0</v>
      </c>
      <c r="O1070" s="414">
        <f>($M1070-SUM($N1070:$N1070))*'Appx 1. Ref Rates'!$S67</f>
        <v>0</v>
      </c>
      <c r="P1070" s="414">
        <f>($M1070-SUM($N1070:$O1070))*'Appx 1. Ref Rates'!$S67</f>
        <v>0</v>
      </c>
      <c r="Q1070" s="415">
        <f>($M1070-SUM($N1070:P1070))*'Appx 1. Ref Rates'!$S67</f>
        <v>0</v>
      </c>
      <c r="R1070" s="411">
        <f>($M1070-SUM($N1070:Q1070))*'Appx 1. Ref Rates'!$U67</f>
        <v>0</v>
      </c>
      <c r="S1070" s="414">
        <f>($M1070-SUM($N1070:R1070))*'Appx 1. Ref Rates'!$U67</f>
        <v>0</v>
      </c>
      <c r="T1070" s="414">
        <f>($M1070-SUM($N1070:S1070))*'Appx 1. Ref Rates'!$U67</f>
        <v>0</v>
      </c>
      <c r="U1070" s="414">
        <f>($M1070-SUM($N1070:T1070))*'Appx 1. Ref Rates'!$U67</f>
        <v>0</v>
      </c>
      <c r="V1070" s="414">
        <f>($M1070-SUM($N1070:U1070))*'Appx 1. Ref Rates'!$U67</f>
        <v>0</v>
      </c>
      <c r="W1070" s="414">
        <f>($M1070-SUM($N1070:V1070))*'Appx 1. Ref Rates'!$U67</f>
        <v>0</v>
      </c>
      <c r="X1070" s="414">
        <f>($M1070-SUM($N1070:W1070))*'Appx 1. Ref Rates'!$U67</f>
        <v>0</v>
      </c>
      <c r="Y1070" s="414">
        <f>($M1070-SUM($N1070:X1070))*'Appx 1. Ref Rates'!$U67</f>
        <v>0</v>
      </c>
      <c r="Z1070" s="414">
        <f>($M1070-SUM($N1070:Y1070))*'Appx 1. Ref Rates'!$U67</f>
        <v>0</v>
      </c>
      <c r="AA1070" s="414">
        <f>($M1070-SUM($N1070:Z1070))*'Appx 1. Ref Rates'!$U67</f>
        <v>0</v>
      </c>
      <c r="AB1070" s="414">
        <f>($M1070-SUM($N1070:AA1070))*'Appx 1. Ref Rates'!$U67</f>
        <v>0</v>
      </c>
      <c r="AC1070" s="400">
        <f t="shared" si="340"/>
        <v>0</v>
      </c>
      <c r="AD1070" s="854"/>
      <c r="AE1070" s="1083"/>
      <c r="AF1070" s="856"/>
    </row>
    <row r="1071" spans="1:32" ht="15" customHeight="1" outlineLevel="1" x14ac:dyDescent="0.2">
      <c r="A1071" s="11">
        <v>389</v>
      </c>
      <c r="B1071" s="294"/>
      <c r="C1071" s="311"/>
      <c r="D1071" s="311"/>
      <c r="E1071" s="312"/>
      <c r="F1071" s="880" t="str">
        <f>'2. CAD NCCF'!F1071:L1071</f>
        <v>CCW operational, not insured</v>
      </c>
      <c r="G1071" s="881"/>
      <c r="H1071" s="881"/>
      <c r="I1071" s="881"/>
      <c r="J1071" s="881"/>
      <c r="K1071" s="881"/>
      <c r="L1071" s="882"/>
      <c r="M1071" s="400">
        <f t="shared" si="339"/>
        <v>0</v>
      </c>
      <c r="N1071" s="411">
        <f>M1071*'Appx 1. Ref Rates'!S68</f>
        <v>0</v>
      </c>
      <c r="O1071" s="414">
        <f>($M1071-SUM($N1071:$N1071))*'Appx 1. Ref Rates'!$S68</f>
        <v>0</v>
      </c>
      <c r="P1071" s="414">
        <f>($M1071-SUM($N1071:$O1071))*'Appx 1. Ref Rates'!$S68</f>
        <v>0</v>
      </c>
      <c r="Q1071" s="415">
        <f>($M1071-SUM($N1071:P1071))*'Appx 1. Ref Rates'!$S68</f>
        <v>0</v>
      </c>
      <c r="R1071" s="411">
        <f>($M1071-SUM($N1071:Q1071))*'Appx 1. Ref Rates'!$U68</f>
        <v>0</v>
      </c>
      <c r="S1071" s="414">
        <f>($M1071-SUM($N1071:R1071))*'Appx 1. Ref Rates'!$U68</f>
        <v>0</v>
      </c>
      <c r="T1071" s="414">
        <f>($M1071-SUM($N1071:S1071))*'Appx 1. Ref Rates'!$U68</f>
        <v>0</v>
      </c>
      <c r="U1071" s="414">
        <f>($M1071-SUM($N1071:T1071))*'Appx 1. Ref Rates'!$U68</f>
        <v>0</v>
      </c>
      <c r="V1071" s="414">
        <f>($M1071-SUM($N1071:U1071))*'Appx 1. Ref Rates'!$U68</f>
        <v>0</v>
      </c>
      <c r="W1071" s="414">
        <f>($M1071-SUM($N1071:V1071))*'Appx 1. Ref Rates'!$U68</f>
        <v>0</v>
      </c>
      <c r="X1071" s="414">
        <f>($M1071-SUM($N1071:W1071))*'Appx 1. Ref Rates'!$U68</f>
        <v>0</v>
      </c>
      <c r="Y1071" s="414">
        <f>($M1071-SUM($N1071:X1071))*'Appx 1. Ref Rates'!$U68</f>
        <v>0</v>
      </c>
      <c r="Z1071" s="414">
        <f>($M1071-SUM($N1071:Y1071))*'Appx 1. Ref Rates'!$U68</f>
        <v>0</v>
      </c>
      <c r="AA1071" s="414">
        <f>($M1071-SUM($N1071:Z1071))*'Appx 1. Ref Rates'!$U68</f>
        <v>0</v>
      </c>
      <c r="AB1071" s="414">
        <f>($M1071-SUM($N1071:AA1071))*'Appx 1. Ref Rates'!$U68</f>
        <v>0</v>
      </c>
      <c r="AC1071" s="400">
        <f t="shared" si="340"/>
        <v>0</v>
      </c>
      <c r="AD1071" s="854"/>
      <c r="AE1071" s="1083"/>
      <c r="AF1071" s="856"/>
    </row>
    <row r="1072" spans="1:32" ht="15" customHeight="1" outlineLevel="1" x14ac:dyDescent="0.2">
      <c r="A1072" s="11">
        <v>390</v>
      </c>
      <c r="B1072" s="294"/>
      <c r="C1072" s="257"/>
      <c r="D1072" s="265"/>
      <c r="E1072" s="877" t="str">
        <f>'2. CAD NCCF'!E1072:L1072</f>
        <v>CCW demand - Non-operational</v>
      </c>
      <c r="F1072" s="878"/>
      <c r="G1072" s="878"/>
      <c r="H1072" s="878"/>
      <c r="I1072" s="878"/>
      <c r="J1072" s="878"/>
      <c r="K1072" s="878"/>
      <c r="L1072" s="879"/>
      <c r="M1072" s="399">
        <f>SUBTOTAL(9,M1073:M1076)</f>
        <v>0</v>
      </c>
      <c r="N1072" s="402">
        <f t="shared" ref="N1072:AC1072" si="341">SUBTOTAL(9,N1073:N1076)</f>
        <v>0</v>
      </c>
      <c r="O1072" s="406">
        <f t="shared" si="341"/>
        <v>0</v>
      </c>
      <c r="P1072" s="405">
        <f t="shared" si="341"/>
        <v>0</v>
      </c>
      <c r="Q1072" s="407">
        <f t="shared" si="341"/>
        <v>0</v>
      </c>
      <c r="R1072" s="402">
        <f t="shared" si="341"/>
        <v>0</v>
      </c>
      <c r="S1072" s="406">
        <f t="shared" si="341"/>
        <v>0</v>
      </c>
      <c r="T1072" s="405">
        <f t="shared" si="341"/>
        <v>0</v>
      </c>
      <c r="U1072" s="405">
        <f t="shared" si="341"/>
        <v>0</v>
      </c>
      <c r="V1072" s="405">
        <f t="shared" si="341"/>
        <v>0</v>
      </c>
      <c r="W1072" s="405">
        <f t="shared" si="341"/>
        <v>0</v>
      </c>
      <c r="X1072" s="405">
        <f t="shared" si="341"/>
        <v>0</v>
      </c>
      <c r="Y1072" s="405">
        <f t="shared" si="341"/>
        <v>0</v>
      </c>
      <c r="Z1072" s="405">
        <f t="shared" si="341"/>
        <v>0</v>
      </c>
      <c r="AA1072" s="405">
        <f t="shared" si="341"/>
        <v>0</v>
      </c>
      <c r="AB1072" s="403">
        <f t="shared" si="341"/>
        <v>0</v>
      </c>
      <c r="AC1072" s="407">
        <f t="shared" si="341"/>
        <v>0</v>
      </c>
      <c r="AD1072" s="854"/>
      <c r="AE1072" s="1083"/>
      <c r="AF1072" s="856"/>
    </row>
    <row r="1073" spans="1:32" ht="15" customHeight="1" outlineLevel="1" x14ac:dyDescent="0.2">
      <c r="A1073" s="11">
        <v>391</v>
      </c>
      <c r="B1073" s="294"/>
      <c r="C1073" s="311"/>
      <c r="D1073" s="311"/>
      <c r="E1073" s="312"/>
      <c r="F1073" s="880" t="str">
        <f>'2. CAD NCCF'!F1073:L1073</f>
        <v>CCW non-operational insured FI</v>
      </c>
      <c r="G1073" s="881"/>
      <c r="H1073" s="881"/>
      <c r="I1073" s="881"/>
      <c r="J1073" s="881"/>
      <c r="K1073" s="881"/>
      <c r="L1073" s="882"/>
      <c r="M1073" s="400">
        <f t="shared" si="339"/>
        <v>0</v>
      </c>
      <c r="N1073" s="411">
        <f>$M1073*'Appx 1. Ref Rates'!S70</f>
        <v>0</v>
      </c>
      <c r="O1073" s="414">
        <f>$M1073*'Appx 1. Ref Rates'!S70</f>
        <v>0</v>
      </c>
      <c r="P1073" s="414">
        <f>$M1073*'Appx 1. Ref Rates'!S70</f>
        <v>0</v>
      </c>
      <c r="Q1073" s="415">
        <f>$M1073*'Appx 1. Ref Rates'!S70</f>
        <v>0</v>
      </c>
      <c r="R1073" s="1320"/>
      <c r="S1073" s="1253"/>
      <c r="T1073" s="1253"/>
      <c r="U1073" s="1253"/>
      <c r="V1073" s="1253"/>
      <c r="W1073" s="1253"/>
      <c r="X1073" s="1253"/>
      <c r="Y1073" s="1253"/>
      <c r="Z1073" s="1253"/>
      <c r="AA1073" s="1253"/>
      <c r="AB1073" s="1253"/>
      <c r="AC1073" s="400">
        <f t="shared" si="340"/>
        <v>0</v>
      </c>
      <c r="AD1073" s="854"/>
      <c r="AE1073" s="1083"/>
      <c r="AF1073" s="856"/>
    </row>
    <row r="1074" spans="1:32" ht="15" customHeight="1" outlineLevel="1" x14ac:dyDescent="0.2">
      <c r="A1074" s="11">
        <v>392</v>
      </c>
      <c r="B1074" s="294"/>
      <c r="C1074" s="311"/>
      <c r="D1074" s="311"/>
      <c r="E1074" s="312"/>
      <c r="F1074" s="880" t="str">
        <f>'2. CAD NCCF'!F1074:L1074</f>
        <v>CCW non-operational uninsured FI</v>
      </c>
      <c r="G1074" s="881"/>
      <c r="H1074" s="881"/>
      <c r="I1074" s="881"/>
      <c r="J1074" s="881"/>
      <c r="K1074" s="881"/>
      <c r="L1074" s="882"/>
      <c r="M1074" s="400">
        <f t="shared" si="339"/>
        <v>0</v>
      </c>
      <c r="N1074" s="411">
        <f>$M1074*'Appx 1. Ref Rates'!S71</f>
        <v>0</v>
      </c>
      <c r="O1074" s="414">
        <f>$M1074*'Appx 1. Ref Rates'!S71</f>
        <v>0</v>
      </c>
      <c r="P1074" s="414">
        <f>$M1074*'Appx 1. Ref Rates'!S71</f>
        <v>0</v>
      </c>
      <c r="Q1074" s="415">
        <f>$M1074*'Appx 1. Ref Rates'!S71</f>
        <v>0</v>
      </c>
      <c r="R1074" s="977"/>
      <c r="S1074" s="977"/>
      <c r="T1074" s="977"/>
      <c r="U1074" s="977"/>
      <c r="V1074" s="977"/>
      <c r="W1074" s="977"/>
      <c r="X1074" s="977"/>
      <c r="Y1074" s="977"/>
      <c r="Z1074" s="977"/>
      <c r="AA1074" s="977"/>
      <c r="AB1074" s="977"/>
      <c r="AC1074" s="400">
        <f t="shared" si="340"/>
        <v>0</v>
      </c>
      <c r="AD1074" s="854"/>
      <c r="AE1074" s="1083"/>
      <c r="AF1074" s="856"/>
    </row>
    <row r="1075" spans="1:32" ht="27.75" customHeight="1" outlineLevel="1" x14ac:dyDescent="0.2">
      <c r="A1075" s="11">
        <v>393</v>
      </c>
      <c r="B1075" s="294"/>
      <c r="C1075" s="311"/>
      <c r="D1075" s="311"/>
      <c r="E1075" s="312" t="s">
        <v>6</v>
      </c>
      <c r="F1075" s="880" t="str">
        <f>'2. CAD NCCF'!F1075:L1075</f>
        <v xml:space="preserve">CCW non-operational insured (corp, sovereigns, central bank, PSE, MDB) </v>
      </c>
      <c r="G1075" s="881"/>
      <c r="H1075" s="881"/>
      <c r="I1075" s="881"/>
      <c r="J1075" s="881"/>
      <c r="K1075" s="881"/>
      <c r="L1075" s="882"/>
      <c r="M1075" s="400">
        <f t="shared" si="339"/>
        <v>0</v>
      </c>
      <c r="N1075" s="411">
        <f>$M1075*'Appx 1. Ref Rates'!S72</f>
        <v>0</v>
      </c>
      <c r="O1075" s="414">
        <f>($M1075-SUM($N1075:$N1075))*'Appx 1. Ref Rates'!$S72</f>
        <v>0</v>
      </c>
      <c r="P1075" s="414">
        <f>($M1075-SUM($N1075:$O1075))*'Appx 1. Ref Rates'!$S72</f>
        <v>0</v>
      </c>
      <c r="Q1075" s="415">
        <f>($M1075-SUM($N1075:P1075))*'Appx 1. Ref Rates'!$S72</f>
        <v>0</v>
      </c>
      <c r="R1075" s="411">
        <f>($M1075-SUM($N1075:Q1075))*'Appx 1. Ref Rates'!$U72</f>
        <v>0</v>
      </c>
      <c r="S1075" s="413">
        <f>($M1075-SUM($N1075:R1075))*'Appx 1. Ref Rates'!$U72</f>
        <v>0</v>
      </c>
      <c r="T1075" s="413">
        <f>($M1075-SUM($N1075:S1075))*'Appx 1. Ref Rates'!$U72</f>
        <v>0</v>
      </c>
      <c r="U1075" s="413">
        <f>($M1075-SUM($N1075:T1075))*'Appx 1. Ref Rates'!$U72</f>
        <v>0</v>
      </c>
      <c r="V1075" s="413">
        <f>($M1075-SUM($N1075:U1075))*'Appx 1. Ref Rates'!$U72</f>
        <v>0</v>
      </c>
      <c r="W1075" s="413">
        <f>($M1075-SUM($N1075:V1075))*'Appx 1. Ref Rates'!$U72</f>
        <v>0</v>
      </c>
      <c r="X1075" s="414">
        <f>($M1075-SUM($N1075:W1075))*'Appx 1. Ref Rates'!$U72</f>
        <v>0</v>
      </c>
      <c r="Y1075" s="413">
        <f>($M1075-SUM($N1075:X1075))*'Appx 1. Ref Rates'!$U72</f>
        <v>0</v>
      </c>
      <c r="Z1075" s="413">
        <f>($M1075-SUM($N1075:Y1075))*'Appx 1. Ref Rates'!$U72</f>
        <v>0</v>
      </c>
      <c r="AA1075" s="413">
        <f>($M1075-SUM($N1075:Z1075))*'Appx 1. Ref Rates'!$U72</f>
        <v>0</v>
      </c>
      <c r="AB1075" s="413">
        <f>($M1075-SUM($N1075:AA1075))*'Appx 1. Ref Rates'!$U72</f>
        <v>0</v>
      </c>
      <c r="AC1075" s="400">
        <f t="shared" si="340"/>
        <v>0</v>
      </c>
      <c r="AD1075" s="854"/>
      <c r="AE1075" s="1083"/>
      <c r="AF1075" s="856"/>
    </row>
    <row r="1076" spans="1:32" ht="27.75" customHeight="1" outlineLevel="1" x14ac:dyDescent="0.2">
      <c r="A1076" s="11">
        <v>394</v>
      </c>
      <c r="B1076" s="294"/>
      <c r="C1076" s="289"/>
      <c r="D1076" s="289"/>
      <c r="E1076" s="289"/>
      <c r="F1076" s="880" t="str">
        <f>'2. CAD NCCF'!F1076:L1076</f>
        <v xml:space="preserve">CCW non-operational uninsured (corp, sovereigns, central bank, PSE, MDB) </v>
      </c>
      <c r="G1076" s="881"/>
      <c r="H1076" s="881"/>
      <c r="I1076" s="881"/>
      <c r="J1076" s="881"/>
      <c r="K1076" s="881"/>
      <c r="L1076" s="882"/>
      <c r="M1076" s="400">
        <f t="shared" si="339"/>
        <v>0</v>
      </c>
      <c r="N1076" s="411">
        <f>$M1076*'Appx 1. Ref Rates'!S73</f>
        <v>0</v>
      </c>
      <c r="O1076" s="414">
        <f>($M1076-SUM($N1076:$N1076))*'Appx 1. Ref Rates'!$S73</f>
        <v>0</v>
      </c>
      <c r="P1076" s="414">
        <f>($M1076-SUM($N1076:$O1076))*'Appx 1. Ref Rates'!$S73</f>
        <v>0</v>
      </c>
      <c r="Q1076" s="415">
        <f>($M1076-SUM($N1076:P1076))*'Appx 1. Ref Rates'!$S73</f>
        <v>0</v>
      </c>
      <c r="R1076" s="411">
        <f>($M1076-SUM($N1076:Q1076))*'Appx 1. Ref Rates'!$U73</f>
        <v>0</v>
      </c>
      <c r="S1076" s="414">
        <f>($M1076-SUM($N1076:R1076))*'Appx 1. Ref Rates'!$U73</f>
        <v>0</v>
      </c>
      <c r="T1076" s="414">
        <f>($M1076-SUM($N1076:S1076))*'Appx 1. Ref Rates'!$U73</f>
        <v>0</v>
      </c>
      <c r="U1076" s="414">
        <f>($M1076-SUM($N1076:T1076))*'Appx 1. Ref Rates'!$U73</f>
        <v>0</v>
      </c>
      <c r="V1076" s="414">
        <f>($M1076-SUM($N1076:U1076))*'Appx 1. Ref Rates'!$U73</f>
        <v>0</v>
      </c>
      <c r="W1076" s="414">
        <f>($M1076-SUM($N1076:V1076))*'Appx 1. Ref Rates'!$U73</f>
        <v>0</v>
      </c>
      <c r="X1076" s="414">
        <f>($M1076-SUM($N1076:W1076))*'Appx 1. Ref Rates'!$U73</f>
        <v>0</v>
      </c>
      <c r="Y1076" s="414">
        <f>($M1076-SUM($N1076:X1076))*'Appx 1. Ref Rates'!$U73</f>
        <v>0</v>
      </c>
      <c r="Z1076" s="414">
        <f>($M1076-SUM($N1076:Y1076))*'Appx 1. Ref Rates'!$U73</f>
        <v>0</v>
      </c>
      <c r="AA1076" s="414">
        <f>($M1076-SUM($N1076:Z1076))*'Appx 1. Ref Rates'!$U73</f>
        <v>0</v>
      </c>
      <c r="AB1076" s="414">
        <f>($M1076-SUM($N1076:AA1076))*'Appx 1. Ref Rates'!$U73</f>
        <v>0</v>
      </c>
      <c r="AC1076" s="400">
        <f t="shared" si="340"/>
        <v>0</v>
      </c>
      <c r="AD1076" s="854"/>
      <c r="AE1076" s="1083"/>
      <c r="AF1076" s="856"/>
    </row>
    <row r="1077" spans="1:32" outlineLevel="1" x14ac:dyDescent="0.2">
      <c r="A1077" s="11">
        <v>395</v>
      </c>
      <c r="B1077" s="294"/>
      <c r="C1077" s="289"/>
      <c r="D1077" s="289"/>
      <c r="E1077" s="1674" t="str">
        <f>'2. CAD NCCF'!E1077:L1077</f>
        <v xml:space="preserve">CCW demand term deposit </v>
      </c>
      <c r="F1077" s="1675"/>
      <c r="G1077" s="1675"/>
      <c r="H1077" s="1675"/>
      <c r="I1077" s="1675"/>
      <c r="J1077" s="1675"/>
      <c r="K1077" s="1675"/>
      <c r="L1077" s="1676"/>
      <c r="M1077" s="399">
        <f>SUBTOTAL(9,M1078:M1082)</f>
        <v>0</v>
      </c>
      <c r="N1077" s="402">
        <f t="shared" ref="N1077:AC1077" si="342">SUBTOTAL(9,N1078:N1082)</f>
        <v>0</v>
      </c>
      <c r="O1077" s="406">
        <f t="shared" si="342"/>
        <v>0</v>
      </c>
      <c r="P1077" s="405">
        <f t="shared" si="342"/>
        <v>0</v>
      </c>
      <c r="Q1077" s="407">
        <f t="shared" si="342"/>
        <v>0</v>
      </c>
      <c r="R1077" s="402">
        <f t="shared" si="342"/>
        <v>0</v>
      </c>
      <c r="S1077" s="406">
        <f t="shared" si="342"/>
        <v>0</v>
      </c>
      <c r="T1077" s="405">
        <f t="shared" si="342"/>
        <v>0</v>
      </c>
      <c r="U1077" s="405">
        <f t="shared" si="342"/>
        <v>0</v>
      </c>
      <c r="V1077" s="405">
        <f t="shared" si="342"/>
        <v>0</v>
      </c>
      <c r="W1077" s="405">
        <f t="shared" si="342"/>
        <v>0</v>
      </c>
      <c r="X1077" s="405">
        <f t="shared" si="342"/>
        <v>0</v>
      </c>
      <c r="Y1077" s="405">
        <f t="shared" si="342"/>
        <v>0</v>
      </c>
      <c r="Z1077" s="405">
        <f t="shared" si="342"/>
        <v>0</v>
      </c>
      <c r="AA1077" s="405">
        <f t="shared" si="342"/>
        <v>0</v>
      </c>
      <c r="AB1077" s="403">
        <f t="shared" si="342"/>
        <v>0</v>
      </c>
      <c r="AC1077" s="407">
        <f t="shared" si="342"/>
        <v>0</v>
      </c>
      <c r="AD1077" s="854"/>
      <c r="AE1077" s="1083"/>
      <c r="AF1077" s="856"/>
    </row>
    <row r="1078" spans="1:32" ht="27.75" customHeight="1" outlineLevel="1" x14ac:dyDescent="0.2">
      <c r="A1078" s="11">
        <v>396</v>
      </c>
      <c r="B1078" s="294"/>
      <c r="C1078" s="311"/>
      <c r="D1078" s="311"/>
      <c r="E1078" s="312"/>
      <c r="F1078" s="880" t="str">
        <f>'2. CAD NCCF'!F1078:L1078</f>
        <v>CCW term, original term &lt;30 days, insured within approved jurisdiction</v>
      </c>
      <c r="G1078" s="881"/>
      <c r="H1078" s="881"/>
      <c r="I1078" s="881"/>
      <c r="J1078" s="881"/>
      <c r="K1078" s="881"/>
      <c r="L1078" s="882"/>
      <c r="M1078" s="400">
        <f t="shared" si="339"/>
        <v>0</v>
      </c>
      <c r="N1078" s="411">
        <f>IF(N302="",0,N302*'Appx 1. Ref Rates'!$T75)</f>
        <v>0</v>
      </c>
      <c r="O1078" s="414">
        <f>IF(O302="",0,O302*'Appx 1. Ref Rates'!$T75)</f>
        <v>0</v>
      </c>
      <c r="P1078" s="414">
        <f>IF(P302="",0,P302*'Appx 1. Ref Rates'!$T75)</f>
        <v>0</v>
      </c>
      <c r="Q1078" s="415">
        <f>IF(Q302="",0,Q302*'Appx 1. Ref Rates'!$T75)</f>
        <v>0</v>
      </c>
      <c r="R1078" s="411">
        <f>(SUM($N302:$Q302)-SUM($N1078:Q1078))*'Appx 1. Ref Rates'!$U75</f>
        <v>0</v>
      </c>
      <c r="S1078" s="413">
        <f>(SUM($N302:$Q302)-SUM($N1078:R1078))*'Appx 1. Ref Rates'!$U75</f>
        <v>0</v>
      </c>
      <c r="T1078" s="413">
        <f>(SUM($N302:$Q302)-SUM($N1078:S1078))*'Appx 1. Ref Rates'!$U75</f>
        <v>0</v>
      </c>
      <c r="U1078" s="413">
        <f>(SUM($N302:$Q302)-SUM($N1078:T1078))*'Appx 1. Ref Rates'!$U75</f>
        <v>0</v>
      </c>
      <c r="V1078" s="413">
        <f>(SUM($N302:$Q302)-SUM($N1078:U1078))*'Appx 1. Ref Rates'!$U75</f>
        <v>0</v>
      </c>
      <c r="W1078" s="413">
        <f>(SUM($N302:$Q302)-SUM($N1078:V1078))*'Appx 1. Ref Rates'!$U75</f>
        <v>0</v>
      </c>
      <c r="X1078" s="414">
        <f>(SUM($N302:$Q302)-SUM($N1078:W1078))*'Appx 1. Ref Rates'!$U75</f>
        <v>0</v>
      </c>
      <c r="Y1078" s="413">
        <f>(SUM($N302:$Q302)-SUM($N1078:X1078))*'Appx 1. Ref Rates'!$U75</f>
        <v>0</v>
      </c>
      <c r="Z1078" s="413">
        <f>(SUM($N302:$Q302)-SUM($N1078:Y1078))*'Appx 1. Ref Rates'!$U75</f>
        <v>0</v>
      </c>
      <c r="AA1078" s="413">
        <f>(SUM($N302:$Q302)-SUM($N1078:Z1078))*'Appx 1. Ref Rates'!$U75</f>
        <v>0</v>
      </c>
      <c r="AB1078" s="413">
        <f>(SUM($N302:$Q302)-SUM($N1078:AA1078))*'Appx 1. Ref Rates'!$U75</f>
        <v>0</v>
      </c>
      <c r="AC1078" s="400">
        <f t="shared" si="340"/>
        <v>0</v>
      </c>
      <c r="AD1078" s="854"/>
      <c r="AE1078" s="1083"/>
      <c r="AF1078" s="856"/>
    </row>
    <row r="1079" spans="1:32" ht="27.75" customHeight="1" outlineLevel="1" x14ac:dyDescent="0.2">
      <c r="A1079" s="11">
        <v>397</v>
      </c>
      <c r="B1079" s="294"/>
      <c r="C1079" s="311"/>
      <c r="D1079" s="311"/>
      <c r="E1079" s="312"/>
      <c r="F1079" s="880" t="str">
        <f>'2. CAD NCCF'!F1079:L1079</f>
        <v>CCW term, original term &lt;30 days, insured outside of approved jurisdiction</v>
      </c>
      <c r="G1079" s="881"/>
      <c r="H1079" s="881"/>
      <c r="I1079" s="881"/>
      <c r="J1079" s="881"/>
      <c r="K1079" s="881"/>
      <c r="L1079" s="882"/>
      <c r="M1079" s="400">
        <f t="shared" si="339"/>
        <v>0</v>
      </c>
      <c r="N1079" s="411">
        <f>IF(N303="",0,N303*'Appx 1. Ref Rates'!$T76)</f>
        <v>0</v>
      </c>
      <c r="O1079" s="414">
        <f>IF(O303="",0,O303*'Appx 1. Ref Rates'!$T76)</f>
        <v>0</v>
      </c>
      <c r="P1079" s="414">
        <f>IF(P303="",0,P303*'Appx 1. Ref Rates'!$T76)</f>
        <v>0</v>
      </c>
      <c r="Q1079" s="415">
        <f>IF(Q303="",0,Q303*'Appx 1. Ref Rates'!$T76)</f>
        <v>0</v>
      </c>
      <c r="R1079" s="411">
        <f>(SUM($N303:$Q303)-SUM($N1079:Q1079))*'Appx 1. Ref Rates'!$U76</f>
        <v>0</v>
      </c>
      <c r="S1079" s="414">
        <f>(SUM($N303:$Q303)-SUM($N1079:R1079))*'Appx 1. Ref Rates'!$U76</f>
        <v>0</v>
      </c>
      <c r="T1079" s="414">
        <f>(SUM($N303:$Q303)-SUM($N1079:S1079))*'Appx 1. Ref Rates'!$U76</f>
        <v>0</v>
      </c>
      <c r="U1079" s="414">
        <f>(SUM($N303:$Q303)-SUM($N1079:T1079))*'Appx 1. Ref Rates'!$U76</f>
        <v>0</v>
      </c>
      <c r="V1079" s="414">
        <f>(SUM($N303:$Q303)-SUM($N1079:U1079))*'Appx 1. Ref Rates'!$U76</f>
        <v>0</v>
      </c>
      <c r="W1079" s="414">
        <f>(SUM($N303:$Q303)-SUM($N1079:V1079))*'Appx 1. Ref Rates'!$U76</f>
        <v>0</v>
      </c>
      <c r="X1079" s="414">
        <f>(SUM($N303:$Q303)-SUM($N1079:W1079))*'Appx 1. Ref Rates'!$U76</f>
        <v>0</v>
      </c>
      <c r="Y1079" s="414">
        <f>(SUM($N303:$Q303)-SUM($N1079:X1079))*'Appx 1. Ref Rates'!$U76</f>
        <v>0</v>
      </c>
      <c r="Z1079" s="414">
        <f>(SUM($N303:$Q303)-SUM($N1079:Y1079))*'Appx 1. Ref Rates'!$U76</f>
        <v>0</v>
      </c>
      <c r="AA1079" s="414">
        <f>(SUM($N303:$Q303)-SUM($N1079:Z1079))*'Appx 1. Ref Rates'!$U76</f>
        <v>0</v>
      </c>
      <c r="AB1079" s="414">
        <f>(SUM($N303:$Q303)-SUM($N1079:AA1079))*'Appx 1. Ref Rates'!$U76</f>
        <v>0</v>
      </c>
      <c r="AC1079" s="400">
        <f t="shared" si="340"/>
        <v>0</v>
      </c>
      <c r="AD1079" s="854"/>
      <c r="AE1079" s="1083"/>
      <c r="AF1079" s="856"/>
    </row>
    <row r="1080" spans="1:32" ht="15" customHeight="1" outlineLevel="1" x14ac:dyDescent="0.2">
      <c r="A1080" s="11">
        <v>397</v>
      </c>
      <c r="B1080" s="294"/>
      <c r="C1080" s="311"/>
      <c r="D1080" s="311"/>
      <c r="E1080" s="312"/>
      <c r="F1080" s="880" t="str">
        <f>'2. CAD NCCF'!F1080:L1080</f>
        <v>CCW term, original term &lt;30 days, not insured</v>
      </c>
      <c r="G1080" s="881"/>
      <c r="H1080" s="881"/>
      <c r="I1080" s="881"/>
      <c r="J1080" s="881"/>
      <c r="K1080" s="881"/>
      <c r="L1080" s="882"/>
      <c r="M1080" s="400">
        <f t="shared" si="339"/>
        <v>0</v>
      </c>
      <c r="N1080" s="411">
        <f>IF(N304="",0,N304*'Appx 1. Ref Rates'!$T77)</f>
        <v>0</v>
      </c>
      <c r="O1080" s="414">
        <f>IF(O304="",0,O304*'Appx 1. Ref Rates'!$T77)</f>
        <v>0</v>
      </c>
      <c r="P1080" s="414">
        <f>IF(P304="",0,P304*'Appx 1. Ref Rates'!$T77)</f>
        <v>0</v>
      </c>
      <c r="Q1080" s="415">
        <f>IF(Q304="",0,Q304*'Appx 1. Ref Rates'!$T77)</f>
        <v>0</v>
      </c>
      <c r="R1080" s="411">
        <f>(SUM($N304:$Q304)-SUM($N1080:Q1080))*'Appx 1. Ref Rates'!$U77</f>
        <v>0</v>
      </c>
      <c r="S1080" s="414">
        <f>(SUM($N304:$Q304)-SUM($N1080:R1080))*'Appx 1. Ref Rates'!$U77</f>
        <v>0</v>
      </c>
      <c r="T1080" s="414">
        <f>(SUM($N304:$Q304)-SUM($N1080:S1080))*'Appx 1. Ref Rates'!$U77</f>
        <v>0</v>
      </c>
      <c r="U1080" s="414">
        <f>(SUM($N304:$Q304)-SUM($N1080:T1080))*'Appx 1. Ref Rates'!$U77</f>
        <v>0</v>
      </c>
      <c r="V1080" s="414">
        <f>(SUM($N304:$Q304)-SUM($N1080:U1080))*'Appx 1. Ref Rates'!$U77</f>
        <v>0</v>
      </c>
      <c r="W1080" s="414">
        <f>(SUM($N304:$Q304)-SUM($N1080:V1080))*'Appx 1. Ref Rates'!$U77</f>
        <v>0</v>
      </c>
      <c r="X1080" s="414">
        <f>(SUM($N304:$Q304)-SUM($N1080:W1080))*'Appx 1. Ref Rates'!$U77</f>
        <v>0</v>
      </c>
      <c r="Y1080" s="414">
        <f>(SUM($N304:$Q304)-SUM($N1080:X1080))*'Appx 1. Ref Rates'!$U77</f>
        <v>0</v>
      </c>
      <c r="Z1080" s="414">
        <f>(SUM($N304:$Q304)-SUM($N1080:Y1080))*'Appx 1. Ref Rates'!$U77</f>
        <v>0</v>
      </c>
      <c r="AA1080" s="414">
        <f>(SUM($N304:$Q304)-SUM($N1080:Z1080))*'Appx 1. Ref Rates'!$U77</f>
        <v>0</v>
      </c>
      <c r="AB1080" s="414">
        <f>(SUM($N304:$Q304)-SUM($N1080:AA1080))*'Appx 1. Ref Rates'!$U77</f>
        <v>0</v>
      </c>
      <c r="AC1080" s="400">
        <f t="shared" si="340"/>
        <v>0</v>
      </c>
      <c r="AD1080" s="854"/>
      <c r="AE1080" s="1083"/>
      <c r="AF1080" s="856"/>
    </row>
    <row r="1081" spans="1:32" ht="15" customHeight="1" outlineLevel="1" x14ac:dyDescent="0.2">
      <c r="A1081" s="11">
        <v>397</v>
      </c>
      <c r="B1081" s="294"/>
      <c r="C1081" s="311"/>
      <c r="D1081" s="311"/>
      <c r="E1081" s="312"/>
      <c r="F1081" s="880" t="str">
        <f>'2. CAD NCCF'!F1081:L1081</f>
        <v>CCW term, original term &gt;30 days and non-operational term</v>
      </c>
      <c r="G1081" s="881"/>
      <c r="H1081" s="881"/>
      <c r="I1081" s="881"/>
      <c r="J1081" s="881"/>
      <c r="K1081" s="881"/>
      <c r="L1081" s="882"/>
      <c r="M1081" s="400">
        <f t="shared" si="339"/>
        <v>0</v>
      </c>
      <c r="N1081" s="411">
        <f t="shared" si="339"/>
        <v>0</v>
      </c>
      <c r="O1081" s="414">
        <f t="shared" si="339"/>
        <v>0</v>
      </c>
      <c r="P1081" s="414">
        <f t="shared" si="339"/>
        <v>0</v>
      </c>
      <c r="Q1081" s="415">
        <f t="shared" si="339"/>
        <v>0</v>
      </c>
      <c r="R1081" s="411">
        <f t="shared" si="339"/>
        <v>0</v>
      </c>
      <c r="S1081" s="414">
        <f t="shared" si="339"/>
        <v>0</v>
      </c>
      <c r="T1081" s="414">
        <f t="shared" si="339"/>
        <v>0</v>
      </c>
      <c r="U1081" s="414">
        <f t="shared" si="339"/>
        <v>0</v>
      </c>
      <c r="V1081" s="414">
        <f t="shared" si="339"/>
        <v>0</v>
      </c>
      <c r="W1081" s="414">
        <f t="shared" si="339"/>
        <v>0</v>
      </c>
      <c r="X1081" s="414">
        <f t="shared" si="339"/>
        <v>0</v>
      </c>
      <c r="Y1081" s="414">
        <f t="shared" si="339"/>
        <v>0</v>
      </c>
      <c r="Z1081" s="414">
        <f t="shared" si="339"/>
        <v>0</v>
      </c>
      <c r="AA1081" s="414">
        <f t="shared" si="339"/>
        <v>0</v>
      </c>
      <c r="AB1081" s="414">
        <f t="shared" si="339"/>
        <v>0</v>
      </c>
      <c r="AC1081" s="400">
        <f t="shared" si="340"/>
        <v>0</v>
      </c>
      <c r="AD1081" s="854"/>
      <c r="AE1081" s="1083"/>
      <c r="AF1081" s="856"/>
    </row>
    <row r="1082" spans="1:32" ht="15" customHeight="1" outlineLevel="1" x14ac:dyDescent="0.2">
      <c r="A1082" s="11">
        <v>397</v>
      </c>
      <c r="B1082" s="294"/>
      <c r="C1082" s="311"/>
      <c r="D1082" s="311"/>
      <c r="E1082" s="312"/>
      <c r="F1082" s="880" t="str">
        <f>'2. CAD NCCF'!F1082:L1082</f>
        <v>Wholesale term</v>
      </c>
      <c r="G1082" s="881"/>
      <c r="H1082" s="881"/>
      <c r="I1082" s="881"/>
      <c r="J1082" s="881"/>
      <c r="K1082" s="881"/>
      <c r="L1082" s="882"/>
      <c r="M1082" s="400">
        <f t="shared" si="339"/>
        <v>0</v>
      </c>
      <c r="N1082" s="411">
        <f t="shared" si="339"/>
        <v>0</v>
      </c>
      <c r="O1082" s="414">
        <f t="shared" si="339"/>
        <v>0</v>
      </c>
      <c r="P1082" s="414">
        <f t="shared" si="339"/>
        <v>0</v>
      </c>
      <c r="Q1082" s="415">
        <f t="shared" si="339"/>
        <v>0</v>
      </c>
      <c r="R1082" s="411">
        <f t="shared" si="339"/>
        <v>0</v>
      </c>
      <c r="S1082" s="414">
        <f t="shared" si="339"/>
        <v>0</v>
      </c>
      <c r="T1082" s="414">
        <f t="shared" si="339"/>
        <v>0</v>
      </c>
      <c r="U1082" s="414">
        <f t="shared" si="339"/>
        <v>0</v>
      </c>
      <c r="V1082" s="414">
        <f t="shared" si="339"/>
        <v>0</v>
      </c>
      <c r="W1082" s="414">
        <f t="shared" si="339"/>
        <v>0</v>
      </c>
      <c r="X1082" s="414">
        <f t="shared" si="339"/>
        <v>0</v>
      </c>
      <c r="Y1082" s="414">
        <f t="shared" si="339"/>
        <v>0</v>
      </c>
      <c r="Z1082" s="414">
        <f t="shared" si="339"/>
        <v>0</v>
      </c>
      <c r="AA1082" s="414">
        <f t="shared" si="339"/>
        <v>0</v>
      </c>
      <c r="AB1082" s="414">
        <f t="shared" si="339"/>
        <v>0</v>
      </c>
      <c r="AC1082" s="400">
        <f t="shared" si="340"/>
        <v>0</v>
      </c>
      <c r="AD1082" s="857"/>
      <c r="AE1082" s="858"/>
      <c r="AF1082" s="859"/>
    </row>
    <row r="1083" spans="1:32" ht="15" customHeight="1" outlineLevel="1" x14ac:dyDescent="0.2">
      <c r="A1083" s="11">
        <v>385</v>
      </c>
      <c r="B1083" s="294"/>
      <c r="C1083" s="257"/>
      <c r="D1083" s="868" t="str">
        <f>'2. CAD NCCF'!D1083:AF1083</f>
        <v>Other deposits/guarantees</v>
      </c>
      <c r="E1083" s="869"/>
      <c r="F1083" s="869"/>
      <c r="G1083" s="869"/>
      <c r="H1083" s="869"/>
      <c r="I1083" s="869"/>
      <c r="J1083" s="869"/>
      <c r="K1083" s="869"/>
      <c r="L1083" s="869"/>
      <c r="M1083" s="869"/>
      <c r="N1083" s="869"/>
      <c r="O1083" s="869"/>
      <c r="P1083" s="869"/>
      <c r="Q1083" s="869"/>
      <c r="R1083" s="869"/>
      <c r="S1083" s="869"/>
      <c r="T1083" s="869"/>
      <c r="U1083" s="869"/>
      <c r="V1083" s="869"/>
      <c r="W1083" s="869"/>
      <c r="X1083" s="869"/>
      <c r="Y1083" s="869"/>
      <c r="Z1083" s="869"/>
      <c r="AA1083" s="869"/>
      <c r="AB1083" s="869"/>
      <c r="AC1083" s="869"/>
      <c r="AD1083" s="869"/>
      <c r="AE1083" s="869"/>
      <c r="AF1083" s="870"/>
    </row>
    <row r="1084" spans="1:32" ht="15" customHeight="1" outlineLevel="1" x14ac:dyDescent="0.2">
      <c r="A1084" s="11">
        <v>386</v>
      </c>
      <c r="B1084" s="294"/>
      <c r="C1084" s="257"/>
      <c r="D1084" s="265"/>
      <c r="E1084" s="933" t="str">
        <f>'2. CAD NCCF'!E1084:L1084</f>
        <v>Customers' bank acceptances (BAs) issued</v>
      </c>
      <c r="F1084" s="934"/>
      <c r="G1084" s="934"/>
      <c r="H1084" s="934"/>
      <c r="I1084" s="934"/>
      <c r="J1084" s="934"/>
      <c r="K1084" s="934"/>
      <c r="L1084" s="935"/>
      <c r="M1084" s="399">
        <f>SUBTOTAL(9,M1085:M1087)</f>
        <v>0</v>
      </c>
      <c r="N1084" s="402">
        <f t="shared" ref="N1084:AC1084" si="343">SUBTOTAL(9,N1085:N1087)</f>
        <v>0</v>
      </c>
      <c r="O1084" s="406">
        <f t="shared" si="343"/>
        <v>0</v>
      </c>
      <c r="P1084" s="405">
        <f t="shared" si="343"/>
        <v>0</v>
      </c>
      <c r="Q1084" s="407">
        <f t="shared" si="343"/>
        <v>0</v>
      </c>
      <c r="R1084" s="402">
        <f t="shared" si="343"/>
        <v>0</v>
      </c>
      <c r="S1084" s="406">
        <f t="shared" si="343"/>
        <v>0</v>
      </c>
      <c r="T1084" s="405">
        <f t="shared" si="343"/>
        <v>0</v>
      </c>
      <c r="U1084" s="405">
        <f t="shared" si="343"/>
        <v>0</v>
      </c>
      <c r="V1084" s="405">
        <f t="shared" si="343"/>
        <v>0</v>
      </c>
      <c r="W1084" s="405">
        <f t="shared" si="343"/>
        <v>0</v>
      </c>
      <c r="X1084" s="405">
        <f t="shared" si="343"/>
        <v>0</v>
      </c>
      <c r="Y1084" s="405">
        <f t="shared" si="343"/>
        <v>0</v>
      </c>
      <c r="Z1084" s="405">
        <f t="shared" si="343"/>
        <v>0</v>
      </c>
      <c r="AA1084" s="405">
        <f t="shared" si="343"/>
        <v>0</v>
      </c>
      <c r="AB1084" s="403">
        <f t="shared" si="343"/>
        <v>0</v>
      </c>
      <c r="AC1084" s="407">
        <f t="shared" si="343"/>
        <v>0</v>
      </c>
      <c r="AD1084" s="1433"/>
      <c r="AE1084" s="852"/>
      <c r="AF1084" s="853"/>
    </row>
    <row r="1085" spans="1:32" ht="15" customHeight="1" outlineLevel="1" x14ac:dyDescent="0.2">
      <c r="A1085" s="11">
        <v>387</v>
      </c>
      <c r="B1085" s="294"/>
      <c r="C1085" s="311"/>
      <c r="D1085" s="311"/>
      <c r="E1085" s="312"/>
      <c r="F1085" s="880" t="str">
        <f>'2. CAD NCCF'!F1085:L1085</f>
        <v>1 month bank acceptance issued</v>
      </c>
      <c r="G1085" s="881"/>
      <c r="H1085" s="881"/>
      <c r="I1085" s="881"/>
      <c r="J1085" s="881"/>
      <c r="K1085" s="881"/>
      <c r="L1085" s="882"/>
      <c r="M1085" s="400">
        <f t="shared" ref="M1085:M1087" si="344">M309</f>
        <v>0</v>
      </c>
      <c r="N1085" s="411">
        <f>IF(N309="",0,N309*'Appx 1. Ref Rates'!$T81)</f>
        <v>0</v>
      </c>
      <c r="O1085" s="414">
        <f>IF(O309="",0,O309*'Appx 1. Ref Rates'!$T81)</f>
        <v>0</v>
      </c>
      <c r="P1085" s="414">
        <f>IF(P309="",0,P309*'Appx 1. Ref Rates'!$T81)</f>
        <v>0</v>
      </c>
      <c r="Q1085" s="415">
        <f>IF(Q309="",0,Q309*'Appx 1. Ref Rates'!$T81)</f>
        <v>0</v>
      </c>
      <c r="R1085" s="411">
        <f>(SUM($N309:$Q309)-SUM($N1085:Q1085))*'Appx 1. Ref Rates'!$U81</f>
        <v>0</v>
      </c>
      <c r="S1085" s="413">
        <f>(SUM($N309:$Q309)-SUM($N1085:R1085))*'Appx 1. Ref Rates'!$U81</f>
        <v>0</v>
      </c>
      <c r="T1085" s="413">
        <f>(SUM($N309:$Q309)-SUM($N1085:S1085))*'Appx 1. Ref Rates'!$U81</f>
        <v>0</v>
      </c>
      <c r="U1085" s="413">
        <f>(SUM($N309:$Q309)-SUM($N1085:T1085))*'Appx 1. Ref Rates'!$U81</f>
        <v>0</v>
      </c>
      <c r="V1085" s="413">
        <f>(SUM($N309:$Q309)-SUM($N1085:U1085))*'Appx 1. Ref Rates'!$U81</f>
        <v>0</v>
      </c>
      <c r="W1085" s="413">
        <f>(SUM($N309:$Q309)-SUM($N1085:V1085))*'Appx 1. Ref Rates'!$U81</f>
        <v>0</v>
      </c>
      <c r="X1085" s="414">
        <f>(SUM($N309:$Q309)-SUM($N1085:W1085))*'Appx 1. Ref Rates'!$U81</f>
        <v>0</v>
      </c>
      <c r="Y1085" s="413">
        <f>(SUM($N309:$Q309)-SUM($N1085:X1085))*'Appx 1. Ref Rates'!$U81</f>
        <v>0</v>
      </c>
      <c r="Z1085" s="413">
        <f>(SUM($N309:$Q309)-SUM($N1085:Y1085))*'Appx 1. Ref Rates'!$U81</f>
        <v>0</v>
      </c>
      <c r="AA1085" s="413">
        <f>(SUM($N309:$Q309)-SUM($N1085:Z1085))*'Appx 1. Ref Rates'!$U81</f>
        <v>0</v>
      </c>
      <c r="AB1085" s="413">
        <f>(SUM($N309:$Q309)-SUM($N1085:AA1085))*'Appx 1. Ref Rates'!$U81</f>
        <v>0</v>
      </c>
      <c r="AC1085" s="400">
        <f t="shared" ref="AC1085:AC1090" si="345">M1085-SUM(N1085:AB1085)</f>
        <v>0</v>
      </c>
      <c r="AD1085" s="854"/>
      <c r="AE1085" s="1083"/>
      <c r="AF1085" s="856"/>
    </row>
    <row r="1086" spans="1:32" ht="15" customHeight="1" outlineLevel="1" x14ac:dyDescent="0.2">
      <c r="A1086" s="11">
        <v>388</v>
      </c>
      <c r="B1086" s="294"/>
      <c r="C1086" s="311"/>
      <c r="D1086" s="311"/>
      <c r="E1086" s="312"/>
      <c r="F1086" s="880" t="str">
        <f>'2. CAD NCCF'!F1086:L1086</f>
        <v>2 month bank acceptance issued</v>
      </c>
      <c r="G1086" s="881"/>
      <c r="H1086" s="881"/>
      <c r="I1086" s="881"/>
      <c r="J1086" s="881"/>
      <c r="K1086" s="881"/>
      <c r="L1086" s="882"/>
      <c r="M1086" s="400">
        <f t="shared" si="344"/>
        <v>0</v>
      </c>
      <c r="N1086" s="411">
        <f>IF(N310="",0,N310*'Appx 1. Ref Rates'!$T82)</f>
        <v>0</v>
      </c>
      <c r="O1086" s="414">
        <f>IF(O310="",0,O310*'Appx 1. Ref Rates'!$T82)</f>
        <v>0</v>
      </c>
      <c r="P1086" s="414">
        <f>IF(P310="",0,P310*'Appx 1. Ref Rates'!$T82)</f>
        <v>0</v>
      </c>
      <c r="Q1086" s="415">
        <f>IF(Q310="",0,Q310*'Appx 1. Ref Rates'!$T82)</f>
        <v>0</v>
      </c>
      <c r="R1086" s="411">
        <f>IF(R310="",0,R310*'Appx 1. Ref Rates'!$U82)</f>
        <v>0</v>
      </c>
      <c r="S1086" s="414">
        <f>(SUM($N310:$Q310)-SUM($N1086:Q1086))*'Appx 1. Ref Rates'!$U82</f>
        <v>0</v>
      </c>
      <c r="T1086" s="414">
        <f>(N($R310-$R1086*'Appx 1. Ref Rates'!$U82))</f>
        <v>0</v>
      </c>
      <c r="U1086" s="414">
        <f>(SUM($N310:$Q310)-SUM($N1086:$Q1086)-S1086)*'Appx 1. Ref Rates'!$U82</f>
        <v>0</v>
      </c>
      <c r="V1086" s="414">
        <f>(N($R310)-$R1086-T1086)*'Appx 1. Ref Rates'!$U82</f>
        <v>0</v>
      </c>
      <c r="W1086" s="414">
        <f>(SUM($N310:$Q310)-SUM($N1086:$Q1086)-S1086-U1086)*'Appx 1. Ref Rates'!$U82</f>
        <v>0</v>
      </c>
      <c r="X1086" s="414">
        <f>(N($R310)-$R1086-T1086-V1086)*'Appx 1. Ref Rates'!$U82</f>
        <v>0</v>
      </c>
      <c r="Y1086" s="414">
        <f>(SUM($N310:$Q310)-SUM($N1086:$Q1086)-S1086-U1086-W1086)*'Appx 1. Ref Rates'!$U82</f>
        <v>0</v>
      </c>
      <c r="Z1086" s="414">
        <f>(N($R310)-$R1086-T1086-V1086-X1086)*'Appx 1. Ref Rates'!$U82</f>
        <v>0</v>
      </c>
      <c r="AA1086" s="414">
        <f>(SUM($N310:$Q310)-SUM($N1086:$Q1086)-S1086-U1086-W1086-Y1086)*'Appx 1. Ref Rates'!$U82</f>
        <v>0</v>
      </c>
      <c r="AB1086" s="414">
        <f>(N($R310)-$R1086-T1086-V1086-X1086-Z1086)*'Appx 1. Ref Rates'!$U82</f>
        <v>0</v>
      </c>
      <c r="AC1086" s="400">
        <f t="shared" si="345"/>
        <v>0</v>
      </c>
      <c r="AD1086" s="854"/>
      <c r="AE1086" s="1083"/>
      <c r="AF1086" s="856"/>
    </row>
    <row r="1087" spans="1:32" ht="15" customHeight="1" outlineLevel="1" x14ac:dyDescent="0.2">
      <c r="A1087" s="11">
        <v>389</v>
      </c>
      <c r="B1087" s="294"/>
      <c r="C1087" s="311"/>
      <c r="D1087" s="311"/>
      <c r="E1087" s="312"/>
      <c r="F1087" s="880" t="str">
        <f>'2. CAD NCCF'!F1087:L1087</f>
        <v>3 month bank acceptance issued</v>
      </c>
      <c r="G1087" s="881"/>
      <c r="H1087" s="881"/>
      <c r="I1087" s="881"/>
      <c r="J1087" s="881"/>
      <c r="K1087" s="881"/>
      <c r="L1087" s="882"/>
      <c r="M1087" s="400">
        <f t="shared" si="344"/>
        <v>0</v>
      </c>
      <c r="N1087" s="411">
        <f>IF(N311="",0,N311*'Appx 1. Ref Rates'!$T83)</f>
        <v>0</v>
      </c>
      <c r="O1087" s="414">
        <f>IF(O311="",0,O311*'Appx 1. Ref Rates'!$T83)</f>
        <v>0</v>
      </c>
      <c r="P1087" s="414">
        <f>IF(P311="",0,P311*'Appx 1. Ref Rates'!$T83)</f>
        <v>0</v>
      </c>
      <c r="Q1087" s="415">
        <f>IF(Q311="",0,Q311*'Appx 1. Ref Rates'!$T83)</f>
        <v>0</v>
      </c>
      <c r="R1087" s="411">
        <f>IF(R311="",0,R311*'Appx 1. Ref Rates'!$U83)</f>
        <v>0</v>
      </c>
      <c r="S1087" s="414">
        <f>(SUM($N311:$Q311)-SUM($N1087:Q1087))*'Appx 1. Ref Rates'!$U83</f>
        <v>0</v>
      </c>
      <c r="T1087" s="414">
        <f>(N($R311-$R1087*'Appx 1. Ref Rates'!$U83))</f>
        <v>0</v>
      </c>
      <c r="U1087" s="414">
        <f>(SUM($N311:$Q311)-SUM($N1087:$Q1087)-S1087)*'Appx 1. Ref Rates'!$U83</f>
        <v>0</v>
      </c>
      <c r="V1087" s="414">
        <f>(N($R311)-$R1087-T1087)*'Appx 1. Ref Rates'!$U83</f>
        <v>0</v>
      </c>
      <c r="W1087" s="414">
        <f>(SUM($N311:$Q311)-SUM($N1087:$Q1087)-S1087-U1087)*'Appx 1. Ref Rates'!$U83</f>
        <v>0</v>
      </c>
      <c r="X1087" s="414">
        <f>(N($R311)-$R1087-T1087-V1087)*'Appx 1. Ref Rates'!$U83</f>
        <v>0</v>
      </c>
      <c r="Y1087" s="414">
        <f>(SUM($N311:$Q311)-SUM($N1087:$Q1087)-S1087-U1087-W1087)*'Appx 1. Ref Rates'!$U83</f>
        <v>0</v>
      </c>
      <c r="Z1087" s="414">
        <f>(N($R311)-$R1087-T1087-V1087-X1087)*'Appx 1. Ref Rates'!$U83</f>
        <v>0</v>
      </c>
      <c r="AA1087" s="414">
        <f>(SUM($N311:$Q311)-SUM($N1087:$Q1087)-S1087-U1087-W1087-Y1087)*'Appx 1. Ref Rates'!$U83</f>
        <v>0</v>
      </c>
      <c r="AB1087" s="414">
        <f>(N($R311)-$R1087-T1087-V1087-X1087-Z1087)*'Appx 1. Ref Rates'!$U83</f>
        <v>0</v>
      </c>
      <c r="AC1087" s="400">
        <f t="shared" ref="AC1087" si="346">M1087-SUM(N1087:AB1087)</f>
        <v>0</v>
      </c>
      <c r="AD1087" s="854"/>
      <c r="AE1087" s="1083"/>
      <c r="AF1087" s="856"/>
    </row>
    <row r="1088" spans="1:32" ht="15" customHeight="1" outlineLevel="1" x14ac:dyDescent="0.2">
      <c r="A1088" s="11">
        <v>390</v>
      </c>
      <c r="B1088" s="294"/>
      <c r="C1088" s="257"/>
      <c r="D1088" s="265"/>
      <c r="E1088" s="877" t="str">
        <f>'2. CAD NCCF'!E1088:L1088</f>
        <v>Other deposits</v>
      </c>
      <c r="F1088" s="878"/>
      <c r="G1088" s="878"/>
      <c r="H1088" s="878"/>
      <c r="I1088" s="878"/>
      <c r="J1088" s="878"/>
      <c r="K1088" s="878"/>
      <c r="L1088" s="879"/>
      <c r="M1088" s="399">
        <f>SUBTOTAL(9,M1089:M1090)</f>
        <v>0</v>
      </c>
      <c r="N1088" s="402">
        <f t="shared" ref="N1088:AC1088" si="347">SUBTOTAL(9,N1089:N1090)</f>
        <v>0</v>
      </c>
      <c r="O1088" s="406">
        <f t="shared" si="347"/>
        <v>0</v>
      </c>
      <c r="P1088" s="405">
        <f t="shared" si="347"/>
        <v>0</v>
      </c>
      <c r="Q1088" s="407">
        <f t="shared" si="347"/>
        <v>0</v>
      </c>
      <c r="R1088" s="402">
        <f t="shared" si="347"/>
        <v>0</v>
      </c>
      <c r="S1088" s="406">
        <f t="shared" si="347"/>
        <v>0</v>
      </c>
      <c r="T1088" s="405">
        <f t="shared" si="347"/>
        <v>0</v>
      </c>
      <c r="U1088" s="405">
        <f t="shared" si="347"/>
        <v>0</v>
      </c>
      <c r="V1088" s="405">
        <f t="shared" si="347"/>
        <v>0</v>
      </c>
      <c r="W1088" s="405">
        <f t="shared" si="347"/>
        <v>0</v>
      </c>
      <c r="X1088" s="405">
        <f t="shared" si="347"/>
        <v>0</v>
      </c>
      <c r="Y1088" s="405">
        <f t="shared" si="347"/>
        <v>0</v>
      </c>
      <c r="Z1088" s="405">
        <f t="shared" si="347"/>
        <v>0</v>
      </c>
      <c r="AA1088" s="405">
        <f t="shared" si="347"/>
        <v>0</v>
      </c>
      <c r="AB1088" s="403">
        <f t="shared" si="347"/>
        <v>0</v>
      </c>
      <c r="AC1088" s="407">
        <f t="shared" si="347"/>
        <v>0</v>
      </c>
      <c r="AD1088" s="854"/>
      <c r="AE1088" s="1083"/>
      <c r="AF1088" s="856"/>
    </row>
    <row r="1089" spans="1:32" ht="15" customHeight="1" outlineLevel="1" x14ac:dyDescent="0.2">
      <c r="A1089" s="11">
        <v>391</v>
      </c>
      <c r="B1089" s="294"/>
      <c r="C1089" s="311"/>
      <c r="D1089" s="311"/>
      <c r="E1089" s="312"/>
      <c r="F1089" s="880" t="str">
        <f>'2. CAD NCCF'!F1089:L1089</f>
        <v>Swapped intrabank deposits</v>
      </c>
      <c r="G1089" s="881"/>
      <c r="H1089" s="881"/>
      <c r="I1089" s="881"/>
      <c r="J1089" s="881"/>
      <c r="K1089" s="881"/>
      <c r="L1089" s="882"/>
      <c r="M1089" s="400">
        <f t="shared" ref="M1089:AB1090" si="348">M313</f>
        <v>0</v>
      </c>
      <c r="N1089" s="411">
        <f t="shared" si="348"/>
        <v>0</v>
      </c>
      <c r="O1089" s="414">
        <f t="shared" si="348"/>
        <v>0</v>
      </c>
      <c r="P1089" s="414">
        <f t="shared" si="348"/>
        <v>0</v>
      </c>
      <c r="Q1089" s="415">
        <f t="shared" si="348"/>
        <v>0</v>
      </c>
      <c r="R1089" s="411">
        <f t="shared" si="348"/>
        <v>0</v>
      </c>
      <c r="S1089" s="413">
        <f t="shared" si="348"/>
        <v>0</v>
      </c>
      <c r="T1089" s="413">
        <f t="shared" si="348"/>
        <v>0</v>
      </c>
      <c r="U1089" s="413">
        <f t="shared" si="348"/>
        <v>0</v>
      </c>
      <c r="V1089" s="413">
        <f t="shared" si="348"/>
        <v>0</v>
      </c>
      <c r="W1089" s="413">
        <f t="shared" si="348"/>
        <v>0</v>
      </c>
      <c r="X1089" s="414">
        <f t="shared" si="348"/>
        <v>0</v>
      </c>
      <c r="Y1089" s="413">
        <f t="shared" si="348"/>
        <v>0</v>
      </c>
      <c r="Z1089" s="413">
        <f t="shared" si="348"/>
        <v>0</v>
      </c>
      <c r="AA1089" s="413">
        <f t="shared" si="348"/>
        <v>0</v>
      </c>
      <c r="AB1089" s="413">
        <f t="shared" si="348"/>
        <v>0</v>
      </c>
      <c r="AC1089" s="400">
        <f t="shared" si="345"/>
        <v>0</v>
      </c>
      <c r="AD1089" s="854"/>
      <c r="AE1089" s="1083"/>
      <c r="AF1089" s="856"/>
    </row>
    <row r="1090" spans="1:32" ht="15" customHeight="1" outlineLevel="1" x14ac:dyDescent="0.2">
      <c r="A1090" s="11">
        <v>392</v>
      </c>
      <c r="B1090" s="294"/>
      <c r="C1090" s="311"/>
      <c r="D1090" s="311"/>
      <c r="E1090" s="312"/>
      <c r="F1090" s="880" t="str">
        <f>'2. CAD NCCF'!F1090:L1090</f>
        <v>Deposits from affiliates</v>
      </c>
      <c r="G1090" s="881"/>
      <c r="H1090" s="881"/>
      <c r="I1090" s="881"/>
      <c r="J1090" s="881"/>
      <c r="K1090" s="881"/>
      <c r="L1090" s="882"/>
      <c r="M1090" s="400">
        <f t="shared" si="348"/>
        <v>0</v>
      </c>
      <c r="N1090" s="411">
        <f t="shared" si="348"/>
        <v>0</v>
      </c>
      <c r="O1090" s="414">
        <f t="shared" si="348"/>
        <v>0</v>
      </c>
      <c r="P1090" s="414">
        <f t="shared" si="348"/>
        <v>0</v>
      </c>
      <c r="Q1090" s="415">
        <f t="shared" si="348"/>
        <v>0</v>
      </c>
      <c r="R1090" s="411">
        <f t="shared" si="348"/>
        <v>0</v>
      </c>
      <c r="S1090" s="413">
        <f t="shared" si="348"/>
        <v>0</v>
      </c>
      <c r="T1090" s="413">
        <f t="shared" si="348"/>
        <v>0</v>
      </c>
      <c r="U1090" s="413">
        <f t="shared" si="348"/>
        <v>0</v>
      </c>
      <c r="V1090" s="413">
        <f t="shared" si="348"/>
        <v>0</v>
      </c>
      <c r="W1090" s="413">
        <f t="shared" si="348"/>
        <v>0</v>
      </c>
      <c r="X1090" s="414">
        <f t="shared" si="348"/>
        <v>0</v>
      </c>
      <c r="Y1090" s="413">
        <f t="shared" si="348"/>
        <v>0</v>
      </c>
      <c r="Z1090" s="413">
        <f t="shared" si="348"/>
        <v>0</v>
      </c>
      <c r="AA1090" s="413">
        <f t="shared" si="348"/>
        <v>0</v>
      </c>
      <c r="AB1090" s="413">
        <f t="shared" si="348"/>
        <v>0</v>
      </c>
      <c r="AC1090" s="400">
        <f t="shared" si="345"/>
        <v>0</v>
      </c>
      <c r="AD1090" s="857"/>
      <c r="AE1090" s="858"/>
      <c r="AF1090" s="859"/>
    </row>
    <row r="1091" spans="1:32" ht="15" customHeight="1" outlineLevel="1" x14ac:dyDescent="0.2">
      <c r="A1091" s="11">
        <v>326</v>
      </c>
      <c r="B1091" s="294"/>
      <c r="C1091" s="1048" t="str">
        <f>'2. CAD NCCF'!C1091:AF1091</f>
        <v>Wholesale Issuance</v>
      </c>
      <c r="D1091" s="1049"/>
      <c r="E1091" s="1049"/>
      <c r="F1091" s="1049"/>
      <c r="G1091" s="1049"/>
      <c r="H1091" s="1049"/>
      <c r="I1091" s="1049"/>
      <c r="J1091" s="1049"/>
      <c r="K1091" s="1049"/>
      <c r="L1091" s="1049"/>
      <c r="M1091" s="1049"/>
      <c r="N1091" s="1049"/>
      <c r="O1091" s="1049"/>
      <c r="P1091" s="1049"/>
      <c r="Q1091" s="1049"/>
      <c r="R1091" s="1049"/>
      <c r="S1091" s="1049"/>
      <c r="T1091" s="1049"/>
      <c r="U1091" s="1049"/>
      <c r="V1091" s="1049"/>
      <c r="W1091" s="1049"/>
      <c r="X1091" s="1049"/>
      <c r="Y1091" s="1049"/>
      <c r="Z1091" s="1049"/>
      <c r="AA1091" s="1049"/>
      <c r="AB1091" s="1049"/>
      <c r="AC1091" s="1049"/>
      <c r="AD1091" s="1049"/>
      <c r="AE1091" s="1049"/>
      <c r="AF1091" s="1050"/>
    </row>
    <row r="1092" spans="1:32" ht="15" customHeight="1" outlineLevel="1" x14ac:dyDescent="0.2">
      <c r="A1092" s="11">
        <v>327</v>
      </c>
      <c r="B1092" s="294"/>
      <c r="C1092" s="257"/>
      <c r="D1092" s="1080" t="str">
        <f>'2. CAD NCCF'!D1092:L1092</f>
        <v>Wholesale unsecured debt issuance</v>
      </c>
      <c r="E1092" s="1081"/>
      <c r="F1092" s="1081"/>
      <c r="G1092" s="1081"/>
      <c r="H1092" s="1081"/>
      <c r="I1092" s="1081"/>
      <c r="J1092" s="1081"/>
      <c r="K1092" s="1081"/>
      <c r="L1092" s="1092"/>
      <c r="M1092" s="399">
        <f>SUBTOTAL(9,M1093:M1098)</f>
        <v>0</v>
      </c>
      <c r="N1092" s="402">
        <f t="shared" ref="N1092:AC1092" si="349">SUBTOTAL(9,N1093:N1098)</f>
        <v>0</v>
      </c>
      <c r="O1092" s="406">
        <f t="shared" si="349"/>
        <v>0</v>
      </c>
      <c r="P1092" s="405">
        <f t="shared" si="349"/>
        <v>0</v>
      </c>
      <c r="Q1092" s="407">
        <f t="shared" si="349"/>
        <v>0</v>
      </c>
      <c r="R1092" s="402">
        <f t="shared" si="349"/>
        <v>0</v>
      </c>
      <c r="S1092" s="406">
        <f t="shared" si="349"/>
        <v>0</v>
      </c>
      <c r="T1092" s="405">
        <f t="shared" si="349"/>
        <v>0</v>
      </c>
      <c r="U1092" s="405">
        <f t="shared" si="349"/>
        <v>0</v>
      </c>
      <c r="V1092" s="405">
        <f t="shared" si="349"/>
        <v>0</v>
      </c>
      <c r="W1092" s="405">
        <f t="shared" si="349"/>
        <v>0</v>
      </c>
      <c r="X1092" s="405">
        <f t="shared" si="349"/>
        <v>0</v>
      </c>
      <c r="Y1092" s="405">
        <f t="shared" si="349"/>
        <v>0</v>
      </c>
      <c r="Z1092" s="405">
        <f t="shared" si="349"/>
        <v>0</v>
      </c>
      <c r="AA1092" s="405">
        <f t="shared" si="349"/>
        <v>0</v>
      </c>
      <c r="AB1092" s="403">
        <f t="shared" si="349"/>
        <v>0</v>
      </c>
      <c r="AC1092" s="407">
        <f t="shared" si="349"/>
        <v>0</v>
      </c>
      <c r="AD1092" s="1577"/>
      <c r="AE1092" s="1595"/>
      <c r="AF1092" s="1596"/>
    </row>
    <row r="1093" spans="1:32" ht="15" customHeight="1" outlineLevel="1" x14ac:dyDescent="0.2">
      <c r="A1093" s="11">
        <v>328</v>
      </c>
      <c r="B1093" s="294"/>
      <c r="C1093" s="263"/>
      <c r="D1093" s="263"/>
      <c r="E1093" s="264"/>
      <c r="F1093" s="880" t="str">
        <f>'2. CAD NCCF'!F1093:L1093</f>
        <v>Bankers' acceptances (BAs)</v>
      </c>
      <c r="G1093" s="881"/>
      <c r="H1093" s="881"/>
      <c r="I1093" s="881"/>
      <c r="J1093" s="881"/>
      <c r="K1093" s="881"/>
      <c r="L1093" s="882"/>
      <c r="M1093" s="400">
        <f t="shared" ref="M1093:AB1098" si="350">M317</f>
        <v>0</v>
      </c>
      <c r="N1093" s="411">
        <f t="shared" si="350"/>
        <v>0</v>
      </c>
      <c r="O1093" s="414">
        <f t="shared" si="350"/>
        <v>0</v>
      </c>
      <c r="P1093" s="414">
        <f t="shared" si="350"/>
        <v>0</v>
      </c>
      <c r="Q1093" s="415">
        <f t="shared" si="350"/>
        <v>0</v>
      </c>
      <c r="R1093" s="411">
        <f t="shared" si="350"/>
        <v>0</v>
      </c>
      <c r="S1093" s="413">
        <f t="shared" si="350"/>
        <v>0</v>
      </c>
      <c r="T1093" s="413">
        <f t="shared" si="350"/>
        <v>0</v>
      </c>
      <c r="U1093" s="413">
        <f t="shared" si="350"/>
        <v>0</v>
      </c>
      <c r="V1093" s="413">
        <f t="shared" si="350"/>
        <v>0</v>
      </c>
      <c r="W1093" s="413">
        <f t="shared" si="350"/>
        <v>0</v>
      </c>
      <c r="X1093" s="414">
        <f t="shared" si="350"/>
        <v>0</v>
      </c>
      <c r="Y1093" s="413">
        <f t="shared" si="350"/>
        <v>0</v>
      </c>
      <c r="Z1093" s="413">
        <f t="shared" si="350"/>
        <v>0</v>
      </c>
      <c r="AA1093" s="413">
        <f t="shared" si="350"/>
        <v>0</v>
      </c>
      <c r="AB1093" s="413">
        <f t="shared" si="350"/>
        <v>0</v>
      </c>
      <c r="AC1093" s="400">
        <f t="shared" ref="AC1093:AC1104" si="351">M1093-SUM(N1093:AB1093)</f>
        <v>0</v>
      </c>
      <c r="AD1093" s="320"/>
      <c r="AE1093" s="325"/>
      <c r="AF1093" s="321"/>
    </row>
    <row r="1094" spans="1:32" ht="15" customHeight="1" outlineLevel="1" x14ac:dyDescent="0.2">
      <c r="A1094" s="11">
        <v>329</v>
      </c>
      <c r="B1094" s="294"/>
      <c r="C1094" s="263"/>
      <c r="D1094" s="263"/>
      <c r="E1094" s="264"/>
      <c r="F1094" s="880" t="str">
        <f>'2. CAD NCCF'!F1094:L1094</f>
        <v>Commercial paper issued</v>
      </c>
      <c r="G1094" s="881"/>
      <c r="H1094" s="881"/>
      <c r="I1094" s="881"/>
      <c r="J1094" s="881"/>
      <c r="K1094" s="881"/>
      <c r="L1094" s="882"/>
      <c r="M1094" s="400">
        <f t="shared" si="350"/>
        <v>0</v>
      </c>
      <c r="N1094" s="411">
        <f t="shared" si="350"/>
        <v>0</v>
      </c>
      <c r="O1094" s="414">
        <f t="shared" si="350"/>
        <v>0</v>
      </c>
      <c r="P1094" s="414">
        <f t="shared" si="350"/>
        <v>0</v>
      </c>
      <c r="Q1094" s="415">
        <f t="shared" si="350"/>
        <v>0</v>
      </c>
      <c r="R1094" s="411">
        <f t="shared" si="350"/>
        <v>0</v>
      </c>
      <c r="S1094" s="413">
        <f t="shared" si="350"/>
        <v>0</v>
      </c>
      <c r="T1094" s="413">
        <f t="shared" si="350"/>
        <v>0</v>
      </c>
      <c r="U1094" s="413">
        <f t="shared" si="350"/>
        <v>0</v>
      </c>
      <c r="V1094" s="413">
        <f t="shared" si="350"/>
        <v>0</v>
      </c>
      <c r="W1094" s="413">
        <f t="shared" si="350"/>
        <v>0</v>
      </c>
      <c r="X1094" s="414">
        <f t="shared" si="350"/>
        <v>0</v>
      </c>
      <c r="Y1094" s="413">
        <f t="shared" si="350"/>
        <v>0</v>
      </c>
      <c r="Z1094" s="413">
        <f t="shared" si="350"/>
        <v>0</v>
      </c>
      <c r="AA1094" s="413">
        <f t="shared" si="350"/>
        <v>0</v>
      </c>
      <c r="AB1094" s="413">
        <f t="shared" si="350"/>
        <v>0</v>
      </c>
      <c r="AC1094" s="400">
        <f t="shared" si="351"/>
        <v>0</v>
      </c>
      <c r="AD1094" s="320"/>
      <c r="AE1094" s="325"/>
      <c r="AF1094" s="321"/>
    </row>
    <row r="1095" spans="1:32" ht="15" customHeight="1" outlineLevel="1" x14ac:dyDescent="0.2">
      <c r="A1095" s="11">
        <v>330</v>
      </c>
      <c r="B1095" s="294"/>
      <c r="C1095" s="263"/>
      <c r="D1095" s="263"/>
      <c r="E1095" s="264"/>
      <c r="F1095" s="880" t="str">
        <f>'2. CAD NCCF'!F1095:L1095</f>
        <v>Certificates of deposit and bearer deposit notes issued</v>
      </c>
      <c r="G1095" s="881"/>
      <c r="H1095" s="881"/>
      <c r="I1095" s="881"/>
      <c r="J1095" s="881"/>
      <c r="K1095" s="881"/>
      <c r="L1095" s="882"/>
      <c r="M1095" s="400">
        <f t="shared" si="350"/>
        <v>0</v>
      </c>
      <c r="N1095" s="411">
        <f t="shared" si="350"/>
        <v>0</v>
      </c>
      <c r="O1095" s="414">
        <f t="shared" si="350"/>
        <v>0</v>
      </c>
      <c r="P1095" s="414">
        <f t="shared" si="350"/>
        <v>0</v>
      </c>
      <c r="Q1095" s="415">
        <f t="shared" si="350"/>
        <v>0</v>
      </c>
      <c r="R1095" s="411">
        <f t="shared" si="350"/>
        <v>0</v>
      </c>
      <c r="S1095" s="413">
        <f t="shared" si="350"/>
        <v>0</v>
      </c>
      <c r="T1095" s="413">
        <f t="shared" si="350"/>
        <v>0</v>
      </c>
      <c r="U1095" s="413">
        <f t="shared" si="350"/>
        <v>0</v>
      </c>
      <c r="V1095" s="413">
        <f t="shared" si="350"/>
        <v>0</v>
      </c>
      <c r="W1095" s="413">
        <f t="shared" si="350"/>
        <v>0</v>
      </c>
      <c r="X1095" s="414">
        <f t="shared" si="350"/>
        <v>0</v>
      </c>
      <c r="Y1095" s="413">
        <f t="shared" si="350"/>
        <v>0</v>
      </c>
      <c r="Z1095" s="413">
        <f t="shared" si="350"/>
        <v>0</v>
      </c>
      <c r="AA1095" s="413">
        <f t="shared" si="350"/>
        <v>0</v>
      </c>
      <c r="AB1095" s="413">
        <f t="shared" si="350"/>
        <v>0</v>
      </c>
      <c r="AC1095" s="400">
        <f t="shared" si="351"/>
        <v>0</v>
      </c>
      <c r="AD1095" s="320"/>
      <c r="AE1095" s="325"/>
      <c r="AF1095" s="321"/>
    </row>
    <row r="1096" spans="1:32" ht="15" customHeight="1" outlineLevel="1" x14ac:dyDescent="0.2">
      <c r="A1096" s="11">
        <v>331</v>
      </c>
      <c r="B1096" s="294"/>
      <c r="C1096" s="263"/>
      <c r="D1096" s="263"/>
      <c r="E1096" s="264"/>
      <c r="F1096" s="880" t="str">
        <f>'2. CAD NCCF'!F1096:L1096</f>
        <v>Wholesale/commercial structured notes</v>
      </c>
      <c r="G1096" s="881"/>
      <c r="H1096" s="881"/>
      <c r="I1096" s="881"/>
      <c r="J1096" s="881"/>
      <c r="K1096" s="881"/>
      <c r="L1096" s="882"/>
      <c r="M1096" s="400">
        <f t="shared" si="350"/>
        <v>0</v>
      </c>
      <c r="N1096" s="411">
        <f t="shared" si="350"/>
        <v>0</v>
      </c>
      <c r="O1096" s="414">
        <f t="shared" si="350"/>
        <v>0</v>
      </c>
      <c r="P1096" s="414">
        <f t="shared" si="350"/>
        <v>0</v>
      </c>
      <c r="Q1096" s="415">
        <f t="shared" si="350"/>
        <v>0</v>
      </c>
      <c r="R1096" s="411">
        <f t="shared" si="350"/>
        <v>0</v>
      </c>
      <c r="S1096" s="413">
        <f t="shared" si="350"/>
        <v>0</v>
      </c>
      <c r="T1096" s="413">
        <f t="shared" si="350"/>
        <v>0</v>
      </c>
      <c r="U1096" s="413">
        <f t="shared" si="350"/>
        <v>0</v>
      </c>
      <c r="V1096" s="413">
        <f t="shared" si="350"/>
        <v>0</v>
      </c>
      <c r="W1096" s="413">
        <f t="shared" si="350"/>
        <v>0</v>
      </c>
      <c r="X1096" s="414">
        <f t="shared" si="350"/>
        <v>0</v>
      </c>
      <c r="Y1096" s="413">
        <f t="shared" si="350"/>
        <v>0</v>
      </c>
      <c r="Z1096" s="413">
        <f t="shared" si="350"/>
        <v>0</v>
      </c>
      <c r="AA1096" s="413">
        <f t="shared" si="350"/>
        <v>0</v>
      </c>
      <c r="AB1096" s="413">
        <f t="shared" si="350"/>
        <v>0</v>
      </c>
      <c r="AC1096" s="400">
        <f t="shared" si="351"/>
        <v>0</v>
      </c>
      <c r="AD1096" s="320"/>
      <c r="AE1096" s="325"/>
      <c r="AF1096" s="321"/>
    </row>
    <row r="1097" spans="1:32" ht="15" customHeight="1" outlineLevel="1" x14ac:dyDescent="0.2">
      <c r="A1097" s="11">
        <v>331</v>
      </c>
      <c r="B1097" s="294"/>
      <c r="C1097" s="263"/>
      <c r="D1097" s="263"/>
      <c r="E1097" s="264"/>
      <c r="F1097" s="880" t="str">
        <f>'2. CAD NCCF'!F1097:L1097</f>
        <v>Senior unsecured debt issued</v>
      </c>
      <c r="G1097" s="881"/>
      <c r="H1097" s="881"/>
      <c r="I1097" s="881"/>
      <c r="J1097" s="881"/>
      <c r="K1097" s="881"/>
      <c r="L1097" s="882"/>
      <c r="M1097" s="400">
        <f t="shared" si="350"/>
        <v>0</v>
      </c>
      <c r="N1097" s="411">
        <f t="shared" si="350"/>
        <v>0</v>
      </c>
      <c r="O1097" s="414">
        <f t="shared" si="350"/>
        <v>0</v>
      </c>
      <c r="P1097" s="414">
        <f t="shared" si="350"/>
        <v>0</v>
      </c>
      <c r="Q1097" s="415">
        <f t="shared" si="350"/>
        <v>0</v>
      </c>
      <c r="R1097" s="411">
        <f t="shared" si="350"/>
        <v>0</v>
      </c>
      <c r="S1097" s="413">
        <f t="shared" si="350"/>
        <v>0</v>
      </c>
      <c r="T1097" s="413">
        <f t="shared" si="350"/>
        <v>0</v>
      </c>
      <c r="U1097" s="413">
        <f t="shared" si="350"/>
        <v>0</v>
      </c>
      <c r="V1097" s="413">
        <f t="shared" si="350"/>
        <v>0</v>
      </c>
      <c r="W1097" s="413">
        <f t="shared" si="350"/>
        <v>0</v>
      </c>
      <c r="X1097" s="414">
        <f t="shared" si="350"/>
        <v>0</v>
      </c>
      <c r="Y1097" s="413">
        <f t="shared" si="350"/>
        <v>0</v>
      </c>
      <c r="Z1097" s="413">
        <f t="shared" si="350"/>
        <v>0</v>
      </c>
      <c r="AA1097" s="413">
        <f t="shared" si="350"/>
        <v>0</v>
      </c>
      <c r="AB1097" s="413">
        <f t="shared" si="350"/>
        <v>0</v>
      </c>
      <c r="AC1097" s="400">
        <f t="shared" si="351"/>
        <v>0</v>
      </c>
      <c r="AD1097" s="320"/>
      <c r="AE1097" s="325"/>
      <c r="AF1097" s="321"/>
    </row>
    <row r="1098" spans="1:32" ht="15" customHeight="1" outlineLevel="1" x14ac:dyDescent="0.2">
      <c r="A1098" s="11">
        <v>331</v>
      </c>
      <c r="B1098" s="294"/>
      <c r="C1098" s="263"/>
      <c r="D1098" s="263"/>
      <c r="E1098" s="264"/>
      <c r="F1098" s="880" t="str">
        <f>'2. CAD NCCF'!F1098:L1098</f>
        <v>Subordinated debt issued</v>
      </c>
      <c r="G1098" s="881"/>
      <c r="H1098" s="881"/>
      <c r="I1098" s="881"/>
      <c r="J1098" s="881"/>
      <c r="K1098" s="881"/>
      <c r="L1098" s="882"/>
      <c r="M1098" s="400">
        <f t="shared" si="350"/>
        <v>0</v>
      </c>
      <c r="N1098" s="411">
        <f t="shared" si="350"/>
        <v>0</v>
      </c>
      <c r="O1098" s="414">
        <f t="shared" si="350"/>
        <v>0</v>
      </c>
      <c r="P1098" s="414">
        <f t="shared" si="350"/>
        <v>0</v>
      </c>
      <c r="Q1098" s="415">
        <f t="shared" si="350"/>
        <v>0</v>
      </c>
      <c r="R1098" s="411">
        <f t="shared" si="350"/>
        <v>0</v>
      </c>
      <c r="S1098" s="413">
        <f t="shared" si="350"/>
        <v>0</v>
      </c>
      <c r="T1098" s="413">
        <f t="shared" si="350"/>
        <v>0</v>
      </c>
      <c r="U1098" s="413">
        <f t="shared" si="350"/>
        <v>0</v>
      </c>
      <c r="V1098" s="413">
        <f t="shared" si="350"/>
        <v>0</v>
      </c>
      <c r="W1098" s="413">
        <f t="shared" si="350"/>
        <v>0</v>
      </c>
      <c r="X1098" s="414">
        <f t="shared" si="350"/>
        <v>0</v>
      </c>
      <c r="Y1098" s="413">
        <f t="shared" si="350"/>
        <v>0</v>
      </c>
      <c r="Z1098" s="413">
        <f t="shared" si="350"/>
        <v>0</v>
      </c>
      <c r="AA1098" s="413">
        <f t="shared" si="350"/>
        <v>0</v>
      </c>
      <c r="AB1098" s="413">
        <f t="shared" si="350"/>
        <v>0</v>
      </c>
      <c r="AC1098" s="400">
        <f t="shared" si="351"/>
        <v>0</v>
      </c>
      <c r="AD1098" s="320"/>
      <c r="AE1098" s="325"/>
      <c r="AF1098" s="321"/>
    </row>
    <row r="1099" spans="1:32" ht="15" customHeight="1" outlineLevel="1" x14ac:dyDescent="0.2">
      <c r="A1099" s="11">
        <v>327</v>
      </c>
      <c r="B1099" s="294"/>
      <c r="C1099" s="257"/>
      <c r="D1099" s="868" t="str">
        <f>'2. CAD NCCF'!D1099:L1099</f>
        <v>Wholesale secured debt issuance</v>
      </c>
      <c r="E1099" s="869"/>
      <c r="F1099" s="869"/>
      <c r="G1099" s="869"/>
      <c r="H1099" s="869"/>
      <c r="I1099" s="869"/>
      <c r="J1099" s="869"/>
      <c r="K1099" s="869"/>
      <c r="L1099" s="870"/>
      <c r="M1099" s="399">
        <f>SUBTOTAL(9,M1100:M1104)</f>
        <v>0</v>
      </c>
      <c r="N1099" s="402">
        <f t="shared" ref="N1099:AC1099" si="352">SUBTOTAL(9,N1100:N1104)</f>
        <v>0</v>
      </c>
      <c r="O1099" s="406">
        <f t="shared" si="352"/>
        <v>0</v>
      </c>
      <c r="P1099" s="405">
        <f t="shared" si="352"/>
        <v>0</v>
      </c>
      <c r="Q1099" s="407">
        <f t="shared" si="352"/>
        <v>0</v>
      </c>
      <c r="R1099" s="402">
        <f t="shared" si="352"/>
        <v>0</v>
      </c>
      <c r="S1099" s="406">
        <f t="shared" si="352"/>
        <v>0</v>
      </c>
      <c r="T1099" s="405">
        <f t="shared" si="352"/>
        <v>0</v>
      </c>
      <c r="U1099" s="405">
        <f t="shared" si="352"/>
        <v>0</v>
      </c>
      <c r="V1099" s="405">
        <f t="shared" si="352"/>
        <v>0</v>
      </c>
      <c r="W1099" s="405">
        <f t="shared" si="352"/>
        <v>0</v>
      </c>
      <c r="X1099" s="405">
        <f t="shared" si="352"/>
        <v>0</v>
      </c>
      <c r="Y1099" s="405">
        <f t="shared" si="352"/>
        <v>0</v>
      </c>
      <c r="Z1099" s="405">
        <f t="shared" si="352"/>
        <v>0</v>
      </c>
      <c r="AA1099" s="405">
        <f t="shared" si="352"/>
        <v>0</v>
      </c>
      <c r="AB1099" s="403">
        <f t="shared" si="352"/>
        <v>0</v>
      </c>
      <c r="AC1099" s="407">
        <f t="shared" si="352"/>
        <v>0</v>
      </c>
      <c r="AD1099" s="1577"/>
      <c r="AE1099" s="1595"/>
      <c r="AF1099" s="1596"/>
    </row>
    <row r="1100" spans="1:32" ht="15" customHeight="1" outlineLevel="1" x14ac:dyDescent="0.2">
      <c r="A1100" s="11">
        <v>328</v>
      </c>
      <c r="B1100" s="294"/>
      <c r="C1100" s="263"/>
      <c r="D1100" s="263"/>
      <c r="E1100" s="264"/>
      <c r="F1100" s="880" t="str">
        <f>'2. CAD NCCF'!F1100:L1100</f>
        <v>FI's ABCP</v>
      </c>
      <c r="G1100" s="881"/>
      <c r="H1100" s="881"/>
      <c r="I1100" s="881"/>
      <c r="J1100" s="881"/>
      <c r="K1100" s="881"/>
      <c r="L1100" s="882"/>
      <c r="M1100" s="400">
        <f t="shared" ref="M1100:AB1104" si="353">M324</f>
        <v>0</v>
      </c>
      <c r="N1100" s="411">
        <f t="shared" si="353"/>
        <v>0</v>
      </c>
      <c r="O1100" s="414">
        <f t="shared" si="353"/>
        <v>0</v>
      </c>
      <c r="P1100" s="414">
        <f t="shared" si="353"/>
        <v>0</v>
      </c>
      <c r="Q1100" s="415">
        <f t="shared" si="353"/>
        <v>0</v>
      </c>
      <c r="R1100" s="411">
        <f t="shared" si="353"/>
        <v>0</v>
      </c>
      <c r="S1100" s="413">
        <f t="shared" si="353"/>
        <v>0</v>
      </c>
      <c r="T1100" s="413">
        <f t="shared" si="353"/>
        <v>0</v>
      </c>
      <c r="U1100" s="413">
        <f t="shared" si="353"/>
        <v>0</v>
      </c>
      <c r="V1100" s="413">
        <f t="shared" si="353"/>
        <v>0</v>
      </c>
      <c r="W1100" s="413">
        <f t="shared" si="353"/>
        <v>0</v>
      </c>
      <c r="X1100" s="414">
        <f t="shared" si="353"/>
        <v>0</v>
      </c>
      <c r="Y1100" s="413">
        <f t="shared" si="353"/>
        <v>0</v>
      </c>
      <c r="Z1100" s="413">
        <f t="shared" si="353"/>
        <v>0</v>
      </c>
      <c r="AA1100" s="413">
        <f t="shared" si="353"/>
        <v>0</v>
      </c>
      <c r="AB1100" s="413">
        <f t="shared" si="353"/>
        <v>0</v>
      </c>
      <c r="AC1100" s="400">
        <f t="shared" si="351"/>
        <v>0</v>
      </c>
      <c r="AD1100" s="1433"/>
      <c r="AE1100" s="852"/>
      <c r="AF1100" s="853"/>
    </row>
    <row r="1101" spans="1:32" ht="15" customHeight="1" outlineLevel="1" x14ac:dyDescent="0.2">
      <c r="A1101" s="11">
        <v>329</v>
      </c>
      <c r="B1101" s="294"/>
      <c r="C1101" s="263"/>
      <c r="D1101" s="263"/>
      <c r="E1101" s="264"/>
      <c r="F1101" s="880" t="str">
        <f>'2. CAD NCCF'!F1101:L1101</f>
        <v>FI's covered bonds</v>
      </c>
      <c r="G1101" s="881"/>
      <c r="H1101" s="881"/>
      <c r="I1101" s="881"/>
      <c r="J1101" s="881"/>
      <c r="K1101" s="881"/>
      <c r="L1101" s="882"/>
      <c r="M1101" s="400">
        <f t="shared" si="353"/>
        <v>0</v>
      </c>
      <c r="N1101" s="411">
        <f t="shared" si="353"/>
        <v>0</v>
      </c>
      <c r="O1101" s="414">
        <f t="shared" si="353"/>
        <v>0</v>
      </c>
      <c r="P1101" s="414">
        <f t="shared" si="353"/>
        <v>0</v>
      </c>
      <c r="Q1101" s="415">
        <f t="shared" si="353"/>
        <v>0</v>
      </c>
      <c r="R1101" s="411">
        <f t="shared" si="353"/>
        <v>0</v>
      </c>
      <c r="S1101" s="413">
        <f t="shared" si="353"/>
        <v>0</v>
      </c>
      <c r="T1101" s="413">
        <f t="shared" si="353"/>
        <v>0</v>
      </c>
      <c r="U1101" s="413">
        <f t="shared" si="353"/>
        <v>0</v>
      </c>
      <c r="V1101" s="413">
        <f t="shared" si="353"/>
        <v>0</v>
      </c>
      <c r="W1101" s="413">
        <f t="shared" si="353"/>
        <v>0</v>
      </c>
      <c r="X1101" s="414">
        <f t="shared" si="353"/>
        <v>0</v>
      </c>
      <c r="Y1101" s="413">
        <f t="shared" si="353"/>
        <v>0</v>
      </c>
      <c r="Z1101" s="413">
        <f t="shared" si="353"/>
        <v>0</v>
      </c>
      <c r="AA1101" s="413">
        <f t="shared" si="353"/>
        <v>0</v>
      </c>
      <c r="AB1101" s="413">
        <f t="shared" si="353"/>
        <v>0</v>
      </c>
      <c r="AC1101" s="400">
        <f t="shared" si="351"/>
        <v>0</v>
      </c>
      <c r="AD1101" s="854"/>
      <c r="AE1101" s="1083"/>
      <c r="AF1101" s="856"/>
    </row>
    <row r="1102" spans="1:32" ht="15" customHeight="1" outlineLevel="1" x14ac:dyDescent="0.2">
      <c r="A1102" s="11">
        <v>330</v>
      </c>
      <c r="B1102" s="294"/>
      <c r="C1102" s="263"/>
      <c r="D1102" s="263"/>
      <c r="E1102" s="264"/>
      <c r="F1102" s="880" t="str">
        <f>'2. CAD NCCF'!F1102:L1102</f>
        <v>FI's ABS and MBS</v>
      </c>
      <c r="G1102" s="881"/>
      <c r="H1102" s="881"/>
      <c r="I1102" s="881"/>
      <c r="J1102" s="881"/>
      <c r="K1102" s="881"/>
      <c r="L1102" s="882"/>
      <c r="M1102" s="400">
        <f t="shared" si="353"/>
        <v>0</v>
      </c>
      <c r="N1102" s="411">
        <f t="shared" si="353"/>
        <v>0</v>
      </c>
      <c r="O1102" s="414">
        <f t="shared" si="353"/>
        <v>0</v>
      </c>
      <c r="P1102" s="414">
        <f t="shared" si="353"/>
        <v>0</v>
      </c>
      <c r="Q1102" s="415">
        <f t="shared" si="353"/>
        <v>0</v>
      </c>
      <c r="R1102" s="411">
        <f t="shared" si="353"/>
        <v>0</v>
      </c>
      <c r="S1102" s="413">
        <f t="shared" si="353"/>
        <v>0</v>
      </c>
      <c r="T1102" s="413">
        <f t="shared" si="353"/>
        <v>0</v>
      </c>
      <c r="U1102" s="413">
        <f t="shared" si="353"/>
        <v>0</v>
      </c>
      <c r="V1102" s="413">
        <f t="shared" si="353"/>
        <v>0</v>
      </c>
      <c r="W1102" s="413">
        <f t="shared" si="353"/>
        <v>0</v>
      </c>
      <c r="X1102" s="414">
        <f t="shared" si="353"/>
        <v>0</v>
      </c>
      <c r="Y1102" s="413">
        <f t="shared" si="353"/>
        <v>0</v>
      </c>
      <c r="Z1102" s="413">
        <f t="shared" si="353"/>
        <v>0</v>
      </c>
      <c r="AA1102" s="413">
        <f t="shared" si="353"/>
        <v>0</v>
      </c>
      <c r="AB1102" s="413">
        <f t="shared" si="353"/>
        <v>0</v>
      </c>
      <c r="AC1102" s="400">
        <f t="shared" si="351"/>
        <v>0</v>
      </c>
      <c r="AD1102" s="854"/>
      <c r="AE1102" s="1083"/>
      <c r="AF1102" s="856"/>
    </row>
    <row r="1103" spans="1:32" ht="15" customHeight="1" outlineLevel="1" x14ac:dyDescent="0.2">
      <c r="A1103" s="11">
        <v>331</v>
      </c>
      <c r="B1103" s="294"/>
      <c r="C1103" s="263"/>
      <c r="D1103" s="263"/>
      <c r="E1103" s="264"/>
      <c r="F1103" s="880" t="str">
        <f>'2. CAD NCCF'!F1103:L1103</f>
        <v>Agency MBS and bonds</v>
      </c>
      <c r="G1103" s="881"/>
      <c r="H1103" s="881"/>
      <c r="I1103" s="881"/>
      <c r="J1103" s="881"/>
      <c r="K1103" s="881"/>
      <c r="L1103" s="882"/>
      <c r="M1103" s="400">
        <f t="shared" si="353"/>
        <v>0</v>
      </c>
      <c r="N1103" s="411">
        <f t="shared" si="353"/>
        <v>0</v>
      </c>
      <c r="O1103" s="414">
        <f t="shared" si="353"/>
        <v>0</v>
      </c>
      <c r="P1103" s="414">
        <f t="shared" si="353"/>
        <v>0</v>
      </c>
      <c r="Q1103" s="415">
        <f t="shared" si="353"/>
        <v>0</v>
      </c>
      <c r="R1103" s="411">
        <f t="shared" si="353"/>
        <v>0</v>
      </c>
      <c r="S1103" s="413">
        <f t="shared" si="353"/>
        <v>0</v>
      </c>
      <c r="T1103" s="413">
        <f t="shared" si="353"/>
        <v>0</v>
      </c>
      <c r="U1103" s="413">
        <f t="shared" si="353"/>
        <v>0</v>
      </c>
      <c r="V1103" s="413">
        <f t="shared" si="353"/>
        <v>0</v>
      </c>
      <c r="W1103" s="413">
        <f t="shared" si="353"/>
        <v>0</v>
      </c>
      <c r="X1103" s="414">
        <f t="shared" si="353"/>
        <v>0</v>
      </c>
      <c r="Y1103" s="413">
        <f t="shared" si="353"/>
        <v>0</v>
      </c>
      <c r="Z1103" s="413">
        <f t="shared" si="353"/>
        <v>0</v>
      </c>
      <c r="AA1103" s="413">
        <f t="shared" si="353"/>
        <v>0</v>
      </c>
      <c r="AB1103" s="413">
        <f t="shared" si="353"/>
        <v>0</v>
      </c>
      <c r="AC1103" s="400">
        <f t="shared" si="351"/>
        <v>0</v>
      </c>
      <c r="AD1103" s="854"/>
      <c r="AE1103" s="1083"/>
      <c r="AF1103" s="856"/>
    </row>
    <row r="1104" spans="1:32" ht="15" customHeight="1" outlineLevel="1" x14ac:dyDescent="0.2">
      <c r="A1104" s="11">
        <v>331</v>
      </c>
      <c r="B1104" s="294"/>
      <c r="C1104" s="263"/>
      <c r="D1104" s="263"/>
      <c r="E1104" s="264"/>
      <c r="F1104" s="880" t="str">
        <f>'2. CAD NCCF'!F1104:L1104</f>
        <v>Other FI-owned securitizations</v>
      </c>
      <c r="G1104" s="881"/>
      <c r="H1104" s="881"/>
      <c r="I1104" s="881"/>
      <c r="J1104" s="881"/>
      <c r="K1104" s="881"/>
      <c r="L1104" s="882"/>
      <c r="M1104" s="400">
        <f t="shared" si="353"/>
        <v>0</v>
      </c>
      <c r="N1104" s="411">
        <f t="shared" si="353"/>
        <v>0</v>
      </c>
      <c r="O1104" s="414">
        <f t="shared" si="353"/>
        <v>0</v>
      </c>
      <c r="P1104" s="414">
        <f t="shared" si="353"/>
        <v>0</v>
      </c>
      <c r="Q1104" s="415">
        <f t="shared" si="353"/>
        <v>0</v>
      </c>
      <c r="R1104" s="411">
        <f t="shared" si="353"/>
        <v>0</v>
      </c>
      <c r="S1104" s="413">
        <f t="shared" si="353"/>
        <v>0</v>
      </c>
      <c r="T1104" s="413">
        <f t="shared" si="353"/>
        <v>0</v>
      </c>
      <c r="U1104" s="413">
        <f t="shared" si="353"/>
        <v>0</v>
      </c>
      <c r="V1104" s="413">
        <f t="shared" si="353"/>
        <v>0</v>
      </c>
      <c r="W1104" s="413">
        <f t="shared" si="353"/>
        <v>0</v>
      </c>
      <c r="X1104" s="414">
        <f t="shared" si="353"/>
        <v>0</v>
      </c>
      <c r="Y1104" s="413">
        <f t="shared" si="353"/>
        <v>0</v>
      </c>
      <c r="Z1104" s="413">
        <f t="shared" si="353"/>
        <v>0</v>
      </c>
      <c r="AA1104" s="413">
        <f t="shared" si="353"/>
        <v>0</v>
      </c>
      <c r="AB1104" s="413">
        <f t="shared" si="353"/>
        <v>0</v>
      </c>
      <c r="AC1104" s="400">
        <f t="shared" si="351"/>
        <v>0</v>
      </c>
      <c r="AD1104" s="857"/>
      <c r="AE1104" s="858"/>
      <c r="AF1104" s="859"/>
    </row>
    <row r="1105" spans="1:32" ht="15" customHeight="1" outlineLevel="1" x14ac:dyDescent="0.2">
      <c r="A1105" s="11">
        <v>326</v>
      </c>
      <c r="B1105" s="294"/>
      <c r="C1105" s="1048" t="str">
        <f>'2. CAD NCCF'!C1105:AF1105</f>
        <v xml:space="preserve">Repo and securities lent </v>
      </c>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50"/>
    </row>
    <row r="1106" spans="1:32" outlineLevel="1" x14ac:dyDescent="0.2">
      <c r="A1106" s="11">
        <v>232</v>
      </c>
      <c r="B1106" s="294"/>
      <c r="C1106" s="289"/>
      <c r="D1106" s="868" t="str">
        <f>'2. CAD NCCF'!D1106:AF1106</f>
        <v>Government securities (GS)</v>
      </c>
      <c r="E1106" s="869"/>
      <c r="F1106" s="869"/>
      <c r="G1106" s="869"/>
      <c r="H1106" s="869"/>
      <c r="I1106" s="869"/>
      <c r="J1106" s="869"/>
      <c r="K1106" s="869"/>
      <c r="L1106" s="869"/>
      <c r="M1106" s="869"/>
      <c r="N1106" s="869"/>
      <c r="O1106" s="869"/>
      <c r="P1106" s="869"/>
      <c r="Q1106" s="869"/>
      <c r="R1106" s="869"/>
      <c r="S1106" s="869"/>
      <c r="T1106" s="869"/>
      <c r="U1106" s="869"/>
      <c r="V1106" s="869"/>
      <c r="W1106" s="869"/>
      <c r="X1106" s="869"/>
      <c r="Y1106" s="869"/>
      <c r="Z1106" s="869"/>
      <c r="AA1106" s="869"/>
      <c r="AB1106" s="869"/>
      <c r="AC1106" s="869"/>
      <c r="AD1106" s="869"/>
      <c r="AE1106" s="869"/>
      <c r="AF1106" s="870"/>
    </row>
    <row r="1107" spans="1:32" outlineLevel="1" x14ac:dyDescent="0.2">
      <c r="A1107" s="11">
        <v>233</v>
      </c>
      <c r="B1107" s="294"/>
      <c r="C1107" s="289"/>
      <c r="D1107" s="289"/>
      <c r="E1107" s="933" t="str">
        <f>'2. CAD NCCF'!E1107:L1107</f>
        <v>High rated GS</v>
      </c>
      <c r="F1107" s="934"/>
      <c r="G1107" s="934"/>
      <c r="H1107" s="934"/>
      <c r="I1107" s="934"/>
      <c r="J1107" s="934"/>
      <c r="K1107" s="934"/>
      <c r="L1107" s="935"/>
      <c r="M1107" s="399">
        <f>SUBTOTAL(9,M1108:M1111)</f>
        <v>0</v>
      </c>
      <c r="N1107" s="402">
        <f t="shared" ref="N1107:AC1107" si="354">SUBTOTAL(9,N1108:N1111)</f>
        <v>0</v>
      </c>
      <c r="O1107" s="406">
        <f t="shared" si="354"/>
        <v>0</v>
      </c>
      <c r="P1107" s="405">
        <f t="shared" si="354"/>
        <v>0</v>
      </c>
      <c r="Q1107" s="407">
        <f t="shared" si="354"/>
        <v>0</v>
      </c>
      <c r="R1107" s="402">
        <f t="shared" si="354"/>
        <v>0</v>
      </c>
      <c r="S1107" s="406">
        <f t="shared" si="354"/>
        <v>0</v>
      </c>
      <c r="T1107" s="405">
        <f t="shared" si="354"/>
        <v>0</v>
      </c>
      <c r="U1107" s="405">
        <f t="shared" si="354"/>
        <v>0</v>
      </c>
      <c r="V1107" s="405">
        <f t="shared" si="354"/>
        <v>0</v>
      </c>
      <c r="W1107" s="405">
        <f t="shared" si="354"/>
        <v>0</v>
      </c>
      <c r="X1107" s="405">
        <f t="shared" si="354"/>
        <v>0</v>
      </c>
      <c r="Y1107" s="405">
        <f t="shared" si="354"/>
        <v>0</v>
      </c>
      <c r="Z1107" s="405">
        <f t="shared" si="354"/>
        <v>0</v>
      </c>
      <c r="AA1107" s="405">
        <f t="shared" si="354"/>
        <v>0</v>
      </c>
      <c r="AB1107" s="403">
        <f t="shared" si="354"/>
        <v>0</v>
      </c>
      <c r="AC1107" s="407">
        <f t="shared" si="354"/>
        <v>0</v>
      </c>
      <c r="AD1107" s="1433"/>
      <c r="AE1107" s="852"/>
      <c r="AF1107" s="853"/>
    </row>
    <row r="1108" spans="1:32" outlineLevel="1" x14ac:dyDescent="0.2">
      <c r="A1108" s="11">
        <v>234</v>
      </c>
      <c r="B1108" s="294"/>
      <c r="C1108" s="289"/>
      <c r="D1108" s="289"/>
      <c r="E1108" s="314"/>
      <c r="F1108" s="880" t="str">
        <f>'2. CAD NCCF'!F1108:L1108</f>
        <v xml:space="preserve">Sovereigh &amp; central bank GS </v>
      </c>
      <c r="G1108" s="881"/>
      <c r="H1108" s="881"/>
      <c r="I1108" s="881"/>
      <c r="J1108" s="881"/>
      <c r="K1108" s="881"/>
      <c r="L1108" s="882"/>
      <c r="M1108" s="400">
        <f t="shared" ref="M1108:AB1111" si="355">M332</f>
        <v>0</v>
      </c>
      <c r="N1108" s="411">
        <f t="shared" si="355"/>
        <v>0</v>
      </c>
      <c r="O1108" s="414">
        <f t="shared" si="355"/>
        <v>0</v>
      </c>
      <c r="P1108" s="414">
        <f t="shared" si="355"/>
        <v>0</v>
      </c>
      <c r="Q1108" s="415">
        <f t="shared" si="355"/>
        <v>0</v>
      </c>
      <c r="R1108" s="411">
        <f t="shared" si="355"/>
        <v>0</v>
      </c>
      <c r="S1108" s="413">
        <f t="shared" si="355"/>
        <v>0</v>
      </c>
      <c r="T1108" s="413">
        <f t="shared" si="355"/>
        <v>0</v>
      </c>
      <c r="U1108" s="413">
        <f t="shared" si="355"/>
        <v>0</v>
      </c>
      <c r="V1108" s="413">
        <f t="shared" si="355"/>
        <v>0</v>
      </c>
      <c r="W1108" s="413">
        <f t="shared" si="355"/>
        <v>0</v>
      </c>
      <c r="X1108" s="414">
        <f t="shared" si="355"/>
        <v>0</v>
      </c>
      <c r="Y1108" s="413">
        <f t="shared" si="355"/>
        <v>0</v>
      </c>
      <c r="Z1108" s="413">
        <f t="shared" si="355"/>
        <v>0</v>
      </c>
      <c r="AA1108" s="413">
        <f t="shared" si="355"/>
        <v>0</v>
      </c>
      <c r="AB1108" s="413">
        <f t="shared" si="355"/>
        <v>0</v>
      </c>
      <c r="AC1108" s="400">
        <f t="shared" ref="AC1108:AC1111" si="356">M1108-SUM(N1108:AB1108)</f>
        <v>0</v>
      </c>
      <c r="AD1108" s="854"/>
      <c r="AE1108" s="1083"/>
      <c r="AF1108" s="856"/>
    </row>
    <row r="1109" spans="1:32" ht="15" customHeight="1" outlineLevel="1" x14ac:dyDescent="0.2">
      <c r="A1109" s="11">
        <v>235</v>
      </c>
      <c r="B1109" s="294"/>
      <c r="C1109" s="289"/>
      <c r="D1109" s="289"/>
      <c r="E1109" s="314"/>
      <c r="F1109" s="880" t="str">
        <f>'2. CAD NCCF'!F1109:L1109</f>
        <v>State, provincial &amp; agency GS</v>
      </c>
      <c r="G1109" s="881"/>
      <c r="H1109" s="881"/>
      <c r="I1109" s="881"/>
      <c r="J1109" s="881"/>
      <c r="K1109" s="881"/>
      <c r="L1109" s="882"/>
      <c r="M1109" s="400">
        <f t="shared" si="355"/>
        <v>0</v>
      </c>
      <c r="N1109" s="411">
        <f t="shared" si="355"/>
        <v>0</v>
      </c>
      <c r="O1109" s="414">
        <f t="shared" si="355"/>
        <v>0</v>
      </c>
      <c r="P1109" s="414">
        <f t="shared" si="355"/>
        <v>0</v>
      </c>
      <c r="Q1109" s="415">
        <f t="shared" si="355"/>
        <v>0</v>
      </c>
      <c r="R1109" s="411">
        <f t="shared" si="355"/>
        <v>0</v>
      </c>
      <c r="S1109" s="413">
        <f t="shared" si="355"/>
        <v>0</v>
      </c>
      <c r="T1109" s="413">
        <f t="shared" si="355"/>
        <v>0</v>
      </c>
      <c r="U1109" s="413">
        <f t="shared" si="355"/>
        <v>0</v>
      </c>
      <c r="V1109" s="413">
        <f t="shared" si="355"/>
        <v>0</v>
      </c>
      <c r="W1109" s="413">
        <f t="shared" si="355"/>
        <v>0</v>
      </c>
      <c r="X1109" s="414">
        <f t="shared" si="355"/>
        <v>0</v>
      </c>
      <c r="Y1109" s="413">
        <f t="shared" si="355"/>
        <v>0</v>
      </c>
      <c r="Z1109" s="413">
        <f t="shared" si="355"/>
        <v>0</v>
      </c>
      <c r="AA1109" s="413">
        <f t="shared" si="355"/>
        <v>0</v>
      </c>
      <c r="AB1109" s="413">
        <f t="shared" si="355"/>
        <v>0</v>
      </c>
      <c r="AC1109" s="400">
        <f t="shared" si="356"/>
        <v>0</v>
      </c>
      <c r="AD1109" s="854"/>
      <c r="AE1109" s="1083"/>
      <c r="AF1109" s="856"/>
    </row>
    <row r="1110" spans="1:32" ht="15" customHeight="1" outlineLevel="1" x14ac:dyDescent="0.2">
      <c r="A1110" s="11">
        <v>236</v>
      </c>
      <c r="B1110" s="294"/>
      <c r="C1110" s="289"/>
      <c r="D1110" s="257"/>
      <c r="E1110" s="258"/>
      <c r="F1110" s="880" t="str">
        <f>'2. CAD NCCF'!F1110:L1110</f>
        <v>State municipal GS</v>
      </c>
      <c r="G1110" s="881"/>
      <c r="H1110" s="881"/>
      <c r="I1110" s="881"/>
      <c r="J1110" s="881"/>
      <c r="K1110" s="881"/>
      <c r="L1110" s="882"/>
      <c r="M1110" s="400">
        <f t="shared" si="355"/>
        <v>0</v>
      </c>
      <c r="N1110" s="411">
        <f t="shared" si="355"/>
        <v>0</v>
      </c>
      <c r="O1110" s="414">
        <f t="shared" si="355"/>
        <v>0</v>
      </c>
      <c r="P1110" s="414">
        <f t="shared" si="355"/>
        <v>0</v>
      </c>
      <c r="Q1110" s="415">
        <f t="shared" si="355"/>
        <v>0</v>
      </c>
      <c r="R1110" s="411">
        <f t="shared" si="355"/>
        <v>0</v>
      </c>
      <c r="S1110" s="413">
        <f t="shared" si="355"/>
        <v>0</v>
      </c>
      <c r="T1110" s="413">
        <f t="shared" si="355"/>
        <v>0</v>
      </c>
      <c r="U1110" s="413">
        <f t="shared" si="355"/>
        <v>0</v>
      </c>
      <c r="V1110" s="413">
        <f t="shared" si="355"/>
        <v>0</v>
      </c>
      <c r="W1110" s="413">
        <f t="shared" si="355"/>
        <v>0</v>
      </c>
      <c r="X1110" s="414">
        <f t="shared" si="355"/>
        <v>0</v>
      </c>
      <c r="Y1110" s="413">
        <f t="shared" si="355"/>
        <v>0</v>
      </c>
      <c r="Z1110" s="413">
        <f t="shared" si="355"/>
        <v>0</v>
      </c>
      <c r="AA1110" s="413">
        <f t="shared" si="355"/>
        <v>0</v>
      </c>
      <c r="AB1110" s="413">
        <f t="shared" si="355"/>
        <v>0</v>
      </c>
      <c r="AC1110" s="400">
        <f t="shared" si="356"/>
        <v>0</v>
      </c>
      <c r="AD1110" s="854"/>
      <c r="AE1110" s="1083"/>
      <c r="AF1110" s="856"/>
    </row>
    <row r="1111" spans="1:32" ht="15" customHeight="1" outlineLevel="1" x14ac:dyDescent="0.2">
      <c r="A1111" s="11">
        <v>237</v>
      </c>
      <c r="B1111" s="294"/>
      <c r="C1111" s="289"/>
      <c r="D1111" s="289"/>
      <c r="E1111" s="290"/>
      <c r="F1111" s="880" t="str">
        <f>'2. CAD NCCF'!F1111:L1111</f>
        <v>Supranational and multilateral development bank GS</v>
      </c>
      <c r="G1111" s="881"/>
      <c r="H1111" s="881"/>
      <c r="I1111" s="881"/>
      <c r="J1111" s="881"/>
      <c r="K1111" s="881"/>
      <c r="L1111" s="882"/>
      <c r="M1111" s="400">
        <f t="shared" si="355"/>
        <v>0</v>
      </c>
      <c r="N1111" s="411">
        <f t="shared" si="355"/>
        <v>0</v>
      </c>
      <c r="O1111" s="414">
        <f t="shared" si="355"/>
        <v>0</v>
      </c>
      <c r="P1111" s="414">
        <f t="shared" si="355"/>
        <v>0</v>
      </c>
      <c r="Q1111" s="415">
        <f t="shared" si="355"/>
        <v>0</v>
      </c>
      <c r="R1111" s="411">
        <f t="shared" si="355"/>
        <v>0</v>
      </c>
      <c r="S1111" s="413">
        <f t="shared" si="355"/>
        <v>0</v>
      </c>
      <c r="T1111" s="413">
        <f t="shared" si="355"/>
        <v>0</v>
      </c>
      <c r="U1111" s="413">
        <f t="shared" si="355"/>
        <v>0</v>
      </c>
      <c r="V1111" s="413">
        <f t="shared" si="355"/>
        <v>0</v>
      </c>
      <c r="W1111" s="413">
        <f t="shared" si="355"/>
        <v>0</v>
      </c>
      <c r="X1111" s="414">
        <f t="shared" si="355"/>
        <v>0</v>
      </c>
      <c r="Y1111" s="413">
        <f t="shared" si="355"/>
        <v>0</v>
      </c>
      <c r="Z1111" s="413">
        <f t="shared" si="355"/>
        <v>0</v>
      </c>
      <c r="AA1111" s="413">
        <f t="shared" si="355"/>
        <v>0</v>
      </c>
      <c r="AB1111" s="413">
        <f t="shared" si="355"/>
        <v>0</v>
      </c>
      <c r="AC1111" s="400">
        <f t="shared" si="356"/>
        <v>0</v>
      </c>
      <c r="AD1111" s="854"/>
      <c r="AE1111" s="1083"/>
      <c r="AF1111" s="856"/>
    </row>
    <row r="1112" spans="1:32" ht="15.75" outlineLevel="1" x14ac:dyDescent="0.2">
      <c r="A1112" s="11">
        <v>238</v>
      </c>
      <c r="B1112" s="294"/>
      <c r="C1112" s="289"/>
      <c r="D1112" s="291"/>
      <c r="E1112" s="877" t="str">
        <f>'2. CAD NCCF'!E1112:L1112</f>
        <v>Medium rated GS</v>
      </c>
      <c r="F1112" s="878"/>
      <c r="G1112" s="878"/>
      <c r="H1112" s="878"/>
      <c r="I1112" s="878"/>
      <c r="J1112" s="878"/>
      <c r="K1112" s="878"/>
      <c r="L1112" s="879"/>
      <c r="M1112" s="399">
        <f>SUBTOTAL(9,M1113:M1116)</f>
        <v>0</v>
      </c>
      <c r="N1112" s="402">
        <f t="shared" ref="N1112:AC1112" si="357">SUBTOTAL(9,N1113:N1116)</f>
        <v>0</v>
      </c>
      <c r="O1112" s="406">
        <f t="shared" si="357"/>
        <v>0</v>
      </c>
      <c r="P1112" s="405">
        <f t="shared" si="357"/>
        <v>0</v>
      </c>
      <c r="Q1112" s="407">
        <f t="shared" si="357"/>
        <v>0</v>
      </c>
      <c r="R1112" s="402">
        <f t="shared" si="357"/>
        <v>0</v>
      </c>
      <c r="S1112" s="406">
        <f t="shared" si="357"/>
        <v>0</v>
      </c>
      <c r="T1112" s="405">
        <f t="shared" si="357"/>
        <v>0</v>
      </c>
      <c r="U1112" s="405">
        <f t="shared" si="357"/>
        <v>0</v>
      </c>
      <c r="V1112" s="405">
        <f t="shared" si="357"/>
        <v>0</v>
      </c>
      <c r="W1112" s="405">
        <f t="shared" si="357"/>
        <v>0</v>
      </c>
      <c r="X1112" s="405">
        <f t="shared" si="357"/>
        <v>0</v>
      </c>
      <c r="Y1112" s="405">
        <f t="shared" si="357"/>
        <v>0</v>
      </c>
      <c r="Z1112" s="405">
        <f t="shared" si="357"/>
        <v>0</v>
      </c>
      <c r="AA1112" s="405">
        <f t="shared" si="357"/>
        <v>0</v>
      </c>
      <c r="AB1112" s="403">
        <f t="shared" si="357"/>
        <v>0</v>
      </c>
      <c r="AC1112" s="407">
        <f t="shared" si="357"/>
        <v>0</v>
      </c>
      <c r="AD1112" s="854"/>
      <c r="AE1112" s="1083"/>
      <c r="AF1112" s="856"/>
    </row>
    <row r="1113" spans="1:32" ht="15" customHeight="1" outlineLevel="1" x14ac:dyDescent="0.2">
      <c r="A1113" s="11">
        <v>239</v>
      </c>
      <c r="B1113" s="294"/>
      <c r="C1113" s="289"/>
      <c r="D1113" s="311"/>
      <c r="E1113" s="311"/>
      <c r="F1113" s="880" t="str">
        <f>'2. CAD NCCF'!F1113:L1113</f>
        <v xml:space="preserve">Sovereigh &amp; central bank GS </v>
      </c>
      <c r="G1113" s="881"/>
      <c r="H1113" s="881"/>
      <c r="I1113" s="881"/>
      <c r="J1113" s="881"/>
      <c r="K1113" s="881"/>
      <c r="L1113" s="882"/>
      <c r="M1113" s="400">
        <f t="shared" ref="M1113:AB1116" si="358">M337</f>
        <v>0</v>
      </c>
      <c r="N1113" s="411">
        <f t="shared" si="358"/>
        <v>0</v>
      </c>
      <c r="O1113" s="414">
        <f t="shared" si="358"/>
        <v>0</v>
      </c>
      <c r="P1113" s="414">
        <f t="shared" si="358"/>
        <v>0</v>
      </c>
      <c r="Q1113" s="415">
        <f t="shared" si="358"/>
        <v>0</v>
      </c>
      <c r="R1113" s="411">
        <f t="shared" si="358"/>
        <v>0</v>
      </c>
      <c r="S1113" s="413">
        <f t="shared" si="358"/>
        <v>0</v>
      </c>
      <c r="T1113" s="413">
        <f t="shared" si="358"/>
        <v>0</v>
      </c>
      <c r="U1113" s="413">
        <f t="shared" si="358"/>
        <v>0</v>
      </c>
      <c r="V1113" s="413">
        <f t="shared" si="358"/>
        <v>0</v>
      </c>
      <c r="W1113" s="413">
        <f t="shared" si="358"/>
        <v>0</v>
      </c>
      <c r="X1113" s="414">
        <f t="shared" si="358"/>
        <v>0</v>
      </c>
      <c r="Y1113" s="413">
        <f t="shared" si="358"/>
        <v>0</v>
      </c>
      <c r="Z1113" s="413">
        <f t="shared" si="358"/>
        <v>0</v>
      </c>
      <c r="AA1113" s="413">
        <f t="shared" si="358"/>
        <v>0</v>
      </c>
      <c r="AB1113" s="413">
        <f t="shared" si="358"/>
        <v>0</v>
      </c>
      <c r="AC1113" s="400">
        <f t="shared" ref="AC1113:AC1116" si="359">M1113-SUM(N1113:AB1113)</f>
        <v>0</v>
      </c>
      <c r="AD1113" s="854"/>
      <c r="AE1113" s="1083"/>
      <c r="AF1113" s="856"/>
    </row>
    <row r="1114" spans="1:32" ht="15" customHeight="1" outlineLevel="1" x14ac:dyDescent="0.2">
      <c r="A1114" s="11">
        <v>240</v>
      </c>
      <c r="B1114" s="294"/>
      <c r="C1114" s="289"/>
      <c r="D1114" s="311"/>
      <c r="E1114" s="311"/>
      <c r="F1114" s="880" t="str">
        <f>'2. CAD NCCF'!F1114:L1114</f>
        <v>State, provincial &amp; agency GS</v>
      </c>
      <c r="G1114" s="881"/>
      <c r="H1114" s="881"/>
      <c r="I1114" s="881"/>
      <c r="J1114" s="881"/>
      <c r="K1114" s="881"/>
      <c r="L1114" s="882"/>
      <c r="M1114" s="400">
        <f t="shared" si="358"/>
        <v>0</v>
      </c>
      <c r="N1114" s="411">
        <f t="shared" si="358"/>
        <v>0</v>
      </c>
      <c r="O1114" s="414">
        <f t="shared" si="358"/>
        <v>0</v>
      </c>
      <c r="P1114" s="414">
        <f t="shared" si="358"/>
        <v>0</v>
      </c>
      <c r="Q1114" s="415">
        <f t="shared" si="358"/>
        <v>0</v>
      </c>
      <c r="R1114" s="411">
        <f t="shared" si="358"/>
        <v>0</v>
      </c>
      <c r="S1114" s="413">
        <f t="shared" si="358"/>
        <v>0</v>
      </c>
      <c r="T1114" s="413">
        <f t="shared" si="358"/>
        <v>0</v>
      </c>
      <c r="U1114" s="413">
        <f t="shared" si="358"/>
        <v>0</v>
      </c>
      <c r="V1114" s="413">
        <f t="shared" si="358"/>
        <v>0</v>
      </c>
      <c r="W1114" s="413">
        <f t="shared" si="358"/>
        <v>0</v>
      </c>
      <c r="X1114" s="414">
        <f t="shared" si="358"/>
        <v>0</v>
      </c>
      <c r="Y1114" s="413">
        <f t="shared" si="358"/>
        <v>0</v>
      </c>
      <c r="Z1114" s="413">
        <f t="shared" si="358"/>
        <v>0</v>
      </c>
      <c r="AA1114" s="413">
        <f t="shared" si="358"/>
        <v>0</v>
      </c>
      <c r="AB1114" s="413">
        <f t="shared" si="358"/>
        <v>0</v>
      </c>
      <c r="AC1114" s="400">
        <f t="shared" si="359"/>
        <v>0</v>
      </c>
      <c r="AD1114" s="854"/>
      <c r="AE1114" s="1083"/>
      <c r="AF1114" s="856"/>
    </row>
    <row r="1115" spans="1:32" ht="15" customHeight="1" outlineLevel="1" x14ac:dyDescent="0.2">
      <c r="A1115" s="11">
        <v>241</v>
      </c>
      <c r="B1115" s="294"/>
      <c r="C1115" s="289"/>
      <c r="D1115" s="259"/>
      <c r="E1115" s="259"/>
      <c r="F1115" s="880" t="str">
        <f>'2. CAD NCCF'!F1115:L1115</f>
        <v>State municipal GS</v>
      </c>
      <c r="G1115" s="881"/>
      <c r="H1115" s="881"/>
      <c r="I1115" s="881"/>
      <c r="J1115" s="881"/>
      <c r="K1115" s="881"/>
      <c r="L1115" s="882"/>
      <c r="M1115" s="400">
        <f t="shared" si="358"/>
        <v>0</v>
      </c>
      <c r="N1115" s="411">
        <f t="shared" si="358"/>
        <v>0</v>
      </c>
      <c r="O1115" s="414">
        <f t="shared" si="358"/>
        <v>0</v>
      </c>
      <c r="P1115" s="414">
        <f t="shared" si="358"/>
        <v>0</v>
      </c>
      <c r="Q1115" s="415">
        <f t="shared" si="358"/>
        <v>0</v>
      </c>
      <c r="R1115" s="411">
        <f t="shared" si="358"/>
        <v>0</v>
      </c>
      <c r="S1115" s="413">
        <f t="shared" si="358"/>
        <v>0</v>
      </c>
      <c r="T1115" s="413">
        <f t="shared" si="358"/>
        <v>0</v>
      </c>
      <c r="U1115" s="413">
        <f t="shared" si="358"/>
        <v>0</v>
      </c>
      <c r="V1115" s="413">
        <f t="shared" si="358"/>
        <v>0</v>
      </c>
      <c r="W1115" s="413">
        <f t="shared" si="358"/>
        <v>0</v>
      </c>
      <c r="X1115" s="414">
        <f t="shared" si="358"/>
        <v>0</v>
      </c>
      <c r="Y1115" s="413">
        <f t="shared" si="358"/>
        <v>0</v>
      </c>
      <c r="Z1115" s="413">
        <f t="shared" si="358"/>
        <v>0</v>
      </c>
      <c r="AA1115" s="413">
        <f t="shared" si="358"/>
        <v>0</v>
      </c>
      <c r="AB1115" s="413">
        <f t="shared" si="358"/>
        <v>0</v>
      </c>
      <c r="AC1115" s="400">
        <f t="shared" si="359"/>
        <v>0</v>
      </c>
      <c r="AD1115" s="854"/>
      <c r="AE1115" s="1083"/>
      <c r="AF1115" s="856"/>
    </row>
    <row r="1116" spans="1:32" ht="15" customHeight="1" outlineLevel="1" x14ac:dyDescent="0.2">
      <c r="A1116" s="11">
        <v>242</v>
      </c>
      <c r="B1116" s="294"/>
      <c r="C1116" s="289"/>
      <c r="D1116" s="257"/>
      <c r="E1116" s="257"/>
      <c r="F1116" s="880" t="str">
        <f>'2. CAD NCCF'!F1116:L1116</f>
        <v>Supranational and multilateral development bank GS</v>
      </c>
      <c r="G1116" s="881"/>
      <c r="H1116" s="881"/>
      <c r="I1116" s="881"/>
      <c r="J1116" s="881"/>
      <c r="K1116" s="881"/>
      <c r="L1116" s="882"/>
      <c r="M1116" s="400">
        <f t="shared" si="358"/>
        <v>0</v>
      </c>
      <c r="N1116" s="411">
        <f t="shared" si="358"/>
        <v>0</v>
      </c>
      <c r="O1116" s="414">
        <f t="shared" si="358"/>
        <v>0</v>
      </c>
      <c r="P1116" s="414">
        <f t="shared" si="358"/>
        <v>0</v>
      </c>
      <c r="Q1116" s="415">
        <f t="shared" si="358"/>
        <v>0</v>
      </c>
      <c r="R1116" s="411">
        <f t="shared" si="358"/>
        <v>0</v>
      </c>
      <c r="S1116" s="413">
        <f t="shared" si="358"/>
        <v>0</v>
      </c>
      <c r="T1116" s="413">
        <f t="shared" si="358"/>
        <v>0</v>
      </c>
      <c r="U1116" s="413">
        <f t="shared" si="358"/>
        <v>0</v>
      </c>
      <c r="V1116" s="413">
        <f t="shared" si="358"/>
        <v>0</v>
      </c>
      <c r="W1116" s="413">
        <f t="shared" si="358"/>
        <v>0</v>
      </c>
      <c r="X1116" s="414">
        <f t="shared" si="358"/>
        <v>0</v>
      </c>
      <c r="Y1116" s="413">
        <f t="shared" si="358"/>
        <v>0</v>
      </c>
      <c r="Z1116" s="413">
        <f t="shared" si="358"/>
        <v>0</v>
      </c>
      <c r="AA1116" s="413">
        <f t="shared" si="358"/>
        <v>0</v>
      </c>
      <c r="AB1116" s="413">
        <f t="shared" si="358"/>
        <v>0</v>
      </c>
      <c r="AC1116" s="400">
        <f t="shared" si="359"/>
        <v>0</v>
      </c>
      <c r="AD1116" s="854"/>
      <c r="AE1116" s="1083"/>
      <c r="AF1116" s="856"/>
    </row>
    <row r="1117" spans="1:32" ht="15.75" customHeight="1" outlineLevel="1" x14ac:dyDescent="0.2">
      <c r="A1117" s="11">
        <v>243</v>
      </c>
      <c r="B1117" s="294"/>
      <c r="C1117" s="289"/>
      <c r="D1117" s="259"/>
      <c r="E1117" s="877" t="str">
        <f>'2. CAD NCCF'!E1117:L1117</f>
        <v>Low or not rated GS</v>
      </c>
      <c r="F1117" s="878"/>
      <c r="G1117" s="878"/>
      <c r="H1117" s="878"/>
      <c r="I1117" s="878"/>
      <c r="J1117" s="878"/>
      <c r="K1117" s="878"/>
      <c r="L1117" s="879"/>
      <c r="M1117" s="399">
        <f>SUBTOTAL(9,M1118:M1121)</f>
        <v>0</v>
      </c>
      <c r="N1117" s="402">
        <f t="shared" ref="N1117:AC1117" si="360">SUBTOTAL(9,N1118:N1121)</f>
        <v>0</v>
      </c>
      <c r="O1117" s="406">
        <f t="shared" si="360"/>
        <v>0</v>
      </c>
      <c r="P1117" s="405">
        <f t="shared" si="360"/>
        <v>0</v>
      </c>
      <c r="Q1117" s="407">
        <f t="shared" si="360"/>
        <v>0</v>
      </c>
      <c r="R1117" s="402">
        <f t="shared" si="360"/>
        <v>0</v>
      </c>
      <c r="S1117" s="406">
        <f t="shared" si="360"/>
        <v>0</v>
      </c>
      <c r="T1117" s="405">
        <f t="shared" si="360"/>
        <v>0</v>
      </c>
      <c r="U1117" s="405">
        <f t="shared" si="360"/>
        <v>0</v>
      </c>
      <c r="V1117" s="405">
        <f t="shared" si="360"/>
        <v>0</v>
      </c>
      <c r="W1117" s="405">
        <f t="shared" si="360"/>
        <v>0</v>
      </c>
      <c r="X1117" s="405">
        <f t="shared" si="360"/>
        <v>0</v>
      </c>
      <c r="Y1117" s="405">
        <f t="shared" si="360"/>
        <v>0</v>
      </c>
      <c r="Z1117" s="405">
        <f t="shared" si="360"/>
        <v>0</v>
      </c>
      <c r="AA1117" s="405">
        <f t="shared" si="360"/>
        <v>0</v>
      </c>
      <c r="AB1117" s="403">
        <f t="shared" si="360"/>
        <v>0</v>
      </c>
      <c r="AC1117" s="407">
        <f t="shared" si="360"/>
        <v>0</v>
      </c>
      <c r="AD1117" s="854"/>
      <c r="AE1117" s="1083"/>
      <c r="AF1117" s="856"/>
    </row>
    <row r="1118" spans="1:32" ht="15" customHeight="1" outlineLevel="1" x14ac:dyDescent="0.2">
      <c r="A1118" s="11">
        <v>244</v>
      </c>
      <c r="B1118" s="294"/>
      <c r="C1118" s="289"/>
      <c r="D1118" s="311"/>
      <c r="E1118" s="311"/>
      <c r="F1118" s="880" t="str">
        <f>'2. CAD NCCF'!F1118:L1118</f>
        <v xml:space="preserve">Sovereigh &amp; central bank GS </v>
      </c>
      <c r="G1118" s="881"/>
      <c r="H1118" s="881"/>
      <c r="I1118" s="881"/>
      <c r="J1118" s="881"/>
      <c r="K1118" s="881"/>
      <c r="L1118" s="882"/>
      <c r="M1118" s="400">
        <f t="shared" ref="M1118:AB1121" si="361">M342</f>
        <v>0</v>
      </c>
      <c r="N1118" s="411">
        <f t="shared" si="361"/>
        <v>0</v>
      </c>
      <c r="O1118" s="414">
        <f t="shared" si="361"/>
        <v>0</v>
      </c>
      <c r="P1118" s="414">
        <f t="shared" si="361"/>
        <v>0</v>
      </c>
      <c r="Q1118" s="415">
        <f t="shared" si="361"/>
        <v>0</v>
      </c>
      <c r="R1118" s="411">
        <f t="shared" si="361"/>
        <v>0</v>
      </c>
      <c r="S1118" s="413">
        <f t="shared" si="361"/>
        <v>0</v>
      </c>
      <c r="T1118" s="413">
        <f t="shared" si="361"/>
        <v>0</v>
      </c>
      <c r="U1118" s="413">
        <f t="shared" si="361"/>
        <v>0</v>
      </c>
      <c r="V1118" s="413">
        <f t="shared" si="361"/>
        <v>0</v>
      </c>
      <c r="W1118" s="413">
        <f t="shared" si="361"/>
        <v>0</v>
      </c>
      <c r="X1118" s="414">
        <f t="shared" si="361"/>
        <v>0</v>
      </c>
      <c r="Y1118" s="413">
        <f t="shared" si="361"/>
        <v>0</v>
      </c>
      <c r="Z1118" s="413">
        <f t="shared" si="361"/>
        <v>0</v>
      </c>
      <c r="AA1118" s="413">
        <f t="shared" si="361"/>
        <v>0</v>
      </c>
      <c r="AB1118" s="413">
        <f t="shared" si="361"/>
        <v>0</v>
      </c>
      <c r="AC1118" s="400">
        <f t="shared" ref="AC1118:AC1121" si="362">M1118-SUM(N1118:AB1118)</f>
        <v>0</v>
      </c>
      <c r="AD1118" s="854"/>
      <c r="AE1118" s="1083"/>
      <c r="AF1118" s="856"/>
    </row>
    <row r="1119" spans="1:32" ht="15" customHeight="1" outlineLevel="1" x14ac:dyDescent="0.2">
      <c r="A1119" s="11">
        <v>245</v>
      </c>
      <c r="B1119" s="294"/>
      <c r="C1119" s="289"/>
      <c r="D1119" s="260"/>
      <c r="E1119" s="260"/>
      <c r="F1119" s="880" t="str">
        <f>'2. CAD NCCF'!F1119:L1119</f>
        <v>State, provincial &amp; agency GS</v>
      </c>
      <c r="G1119" s="881"/>
      <c r="H1119" s="881"/>
      <c r="I1119" s="881"/>
      <c r="J1119" s="881"/>
      <c r="K1119" s="881"/>
      <c r="L1119" s="882"/>
      <c r="M1119" s="400">
        <f t="shared" si="361"/>
        <v>0</v>
      </c>
      <c r="N1119" s="411">
        <f t="shared" si="361"/>
        <v>0</v>
      </c>
      <c r="O1119" s="414">
        <f t="shared" si="361"/>
        <v>0</v>
      </c>
      <c r="P1119" s="414">
        <f t="shared" si="361"/>
        <v>0</v>
      </c>
      <c r="Q1119" s="415">
        <f t="shared" si="361"/>
        <v>0</v>
      </c>
      <c r="R1119" s="411">
        <f t="shared" si="361"/>
        <v>0</v>
      </c>
      <c r="S1119" s="413">
        <f t="shared" si="361"/>
        <v>0</v>
      </c>
      <c r="T1119" s="413">
        <f t="shared" si="361"/>
        <v>0</v>
      </c>
      <c r="U1119" s="413">
        <f t="shared" si="361"/>
        <v>0</v>
      </c>
      <c r="V1119" s="413">
        <f t="shared" si="361"/>
        <v>0</v>
      </c>
      <c r="W1119" s="413">
        <f t="shared" si="361"/>
        <v>0</v>
      </c>
      <c r="X1119" s="414">
        <f t="shared" si="361"/>
        <v>0</v>
      </c>
      <c r="Y1119" s="413">
        <f t="shared" si="361"/>
        <v>0</v>
      </c>
      <c r="Z1119" s="413">
        <f t="shared" si="361"/>
        <v>0</v>
      </c>
      <c r="AA1119" s="413">
        <f t="shared" si="361"/>
        <v>0</v>
      </c>
      <c r="AB1119" s="413">
        <f t="shared" si="361"/>
        <v>0</v>
      </c>
      <c r="AC1119" s="400">
        <f t="shared" si="362"/>
        <v>0</v>
      </c>
      <c r="AD1119" s="854"/>
      <c r="AE1119" s="1083"/>
      <c r="AF1119" s="856"/>
    </row>
    <row r="1120" spans="1:32" ht="15" customHeight="1" outlineLevel="1" x14ac:dyDescent="0.2">
      <c r="A1120" s="11">
        <v>246</v>
      </c>
      <c r="B1120" s="294"/>
      <c r="C1120" s="289"/>
      <c r="D1120" s="260"/>
      <c r="E1120" s="260"/>
      <c r="F1120" s="880" t="str">
        <f>'2. CAD NCCF'!F1120:L1120</f>
        <v>State municipal GS</v>
      </c>
      <c r="G1120" s="881"/>
      <c r="H1120" s="881"/>
      <c r="I1120" s="881"/>
      <c r="J1120" s="881"/>
      <c r="K1120" s="881"/>
      <c r="L1120" s="882"/>
      <c r="M1120" s="400">
        <f t="shared" si="361"/>
        <v>0</v>
      </c>
      <c r="N1120" s="411">
        <f t="shared" si="361"/>
        <v>0</v>
      </c>
      <c r="O1120" s="414">
        <f t="shared" si="361"/>
        <v>0</v>
      </c>
      <c r="P1120" s="414">
        <f t="shared" si="361"/>
        <v>0</v>
      </c>
      <c r="Q1120" s="415">
        <f t="shared" si="361"/>
        <v>0</v>
      </c>
      <c r="R1120" s="411">
        <f t="shared" si="361"/>
        <v>0</v>
      </c>
      <c r="S1120" s="413">
        <f t="shared" si="361"/>
        <v>0</v>
      </c>
      <c r="T1120" s="413">
        <f t="shared" si="361"/>
        <v>0</v>
      </c>
      <c r="U1120" s="413">
        <f t="shared" si="361"/>
        <v>0</v>
      </c>
      <c r="V1120" s="413">
        <f t="shared" si="361"/>
        <v>0</v>
      </c>
      <c r="W1120" s="413">
        <f t="shared" si="361"/>
        <v>0</v>
      </c>
      <c r="X1120" s="414">
        <f t="shared" si="361"/>
        <v>0</v>
      </c>
      <c r="Y1120" s="413">
        <f t="shared" si="361"/>
        <v>0</v>
      </c>
      <c r="Z1120" s="413">
        <f t="shared" si="361"/>
        <v>0</v>
      </c>
      <c r="AA1120" s="413">
        <f t="shared" si="361"/>
        <v>0</v>
      </c>
      <c r="AB1120" s="413">
        <f t="shared" si="361"/>
        <v>0</v>
      </c>
      <c r="AC1120" s="400">
        <f t="shared" si="362"/>
        <v>0</v>
      </c>
      <c r="AD1120" s="854"/>
      <c r="AE1120" s="1083"/>
      <c r="AF1120" s="856"/>
    </row>
    <row r="1121" spans="1:32" ht="15" customHeight="1" outlineLevel="1" x14ac:dyDescent="0.2">
      <c r="A1121" s="11">
        <v>247</v>
      </c>
      <c r="B1121" s="294"/>
      <c r="C1121" s="289"/>
      <c r="D1121" s="292"/>
      <c r="E1121" s="292"/>
      <c r="F1121" s="880" t="str">
        <f>'2. CAD NCCF'!F1121:L1121</f>
        <v>Supranational and multilateral development bank GS</v>
      </c>
      <c r="G1121" s="881"/>
      <c r="H1121" s="881"/>
      <c r="I1121" s="881"/>
      <c r="J1121" s="881"/>
      <c r="K1121" s="881"/>
      <c r="L1121" s="882"/>
      <c r="M1121" s="400">
        <f t="shared" si="361"/>
        <v>0</v>
      </c>
      <c r="N1121" s="411">
        <f t="shared" si="361"/>
        <v>0</v>
      </c>
      <c r="O1121" s="414">
        <f t="shared" si="361"/>
        <v>0</v>
      </c>
      <c r="P1121" s="414">
        <f t="shared" si="361"/>
        <v>0</v>
      </c>
      <c r="Q1121" s="415">
        <f t="shared" si="361"/>
        <v>0</v>
      </c>
      <c r="R1121" s="411">
        <f t="shared" si="361"/>
        <v>0</v>
      </c>
      <c r="S1121" s="413">
        <f t="shared" si="361"/>
        <v>0</v>
      </c>
      <c r="T1121" s="413">
        <f t="shared" si="361"/>
        <v>0</v>
      </c>
      <c r="U1121" s="413">
        <f t="shared" si="361"/>
        <v>0</v>
      </c>
      <c r="V1121" s="413">
        <f t="shared" si="361"/>
        <v>0</v>
      </c>
      <c r="W1121" s="413">
        <f t="shared" si="361"/>
        <v>0</v>
      </c>
      <c r="X1121" s="414">
        <f t="shared" si="361"/>
        <v>0</v>
      </c>
      <c r="Y1121" s="413">
        <f t="shared" si="361"/>
        <v>0</v>
      </c>
      <c r="Z1121" s="413">
        <f t="shared" si="361"/>
        <v>0</v>
      </c>
      <c r="AA1121" s="413">
        <f t="shared" si="361"/>
        <v>0</v>
      </c>
      <c r="AB1121" s="413">
        <f t="shared" si="361"/>
        <v>0</v>
      </c>
      <c r="AC1121" s="400">
        <f t="shared" si="362"/>
        <v>0</v>
      </c>
      <c r="AD1121" s="857"/>
      <c r="AE1121" s="858"/>
      <c r="AF1121" s="859"/>
    </row>
    <row r="1122" spans="1:32" ht="15" customHeight="1" outlineLevel="1" x14ac:dyDescent="0.2">
      <c r="A1122" s="11">
        <v>129</v>
      </c>
      <c r="B1122" s="294"/>
      <c r="C1122" s="292"/>
      <c r="D1122" s="868" t="str">
        <f>'2. CAD NCCF'!D1122:AF1122</f>
        <v>Mortgage backed securities (MBS)</v>
      </c>
      <c r="E1122" s="869"/>
      <c r="F1122" s="869"/>
      <c r="G1122" s="869"/>
      <c r="H1122" s="869"/>
      <c r="I1122" s="869"/>
      <c r="J1122" s="869"/>
      <c r="K1122" s="869"/>
      <c r="L1122" s="869"/>
      <c r="M1122" s="869"/>
      <c r="N1122" s="869"/>
      <c r="O1122" s="869"/>
      <c r="P1122" s="869"/>
      <c r="Q1122" s="869"/>
      <c r="R1122" s="869"/>
      <c r="S1122" s="869"/>
      <c r="T1122" s="869"/>
      <c r="U1122" s="869"/>
      <c r="V1122" s="869"/>
      <c r="W1122" s="869"/>
      <c r="X1122" s="869"/>
      <c r="Y1122" s="869"/>
      <c r="Z1122" s="869"/>
      <c r="AA1122" s="869"/>
      <c r="AB1122" s="869"/>
      <c r="AC1122" s="869"/>
      <c r="AD1122" s="869"/>
      <c r="AE1122" s="869"/>
      <c r="AF1122" s="870"/>
    </row>
    <row r="1123" spans="1:32" ht="15" customHeight="1" outlineLevel="1" x14ac:dyDescent="0.2">
      <c r="A1123" s="11">
        <v>130</v>
      </c>
      <c r="B1123" s="294"/>
      <c r="C1123" s="292"/>
      <c r="D1123" s="292"/>
      <c r="E1123" s="933" t="str">
        <f>'2. CAD NCCF'!E1123:L1123</f>
        <v>Agency MBS</v>
      </c>
      <c r="F1123" s="934"/>
      <c r="G1123" s="934"/>
      <c r="H1123" s="934"/>
      <c r="I1123" s="934"/>
      <c r="J1123" s="934"/>
      <c r="K1123" s="934"/>
      <c r="L1123" s="935"/>
      <c r="M1123" s="399">
        <f>SUBTOTAL(9,M1124:M1126)</f>
        <v>0</v>
      </c>
      <c r="N1123" s="402">
        <f t="shared" ref="N1123:AC1123" si="363">SUBTOTAL(9,N1124:N1126)</f>
        <v>0</v>
      </c>
      <c r="O1123" s="406">
        <f t="shared" si="363"/>
        <v>0</v>
      </c>
      <c r="P1123" s="405">
        <f t="shared" si="363"/>
        <v>0</v>
      </c>
      <c r="Q1123" s="407">
        <f t="shared" si="363"/>
        <v>0</v>
      </c>
      <c r="R1123" s="402">
        <f t="shared" si="363"/>
        <v>0</v>
      </c>
      <c r="S1123" s="406">
        <f t="shared" si="363"/>
        <v>0</v>
      </c>
      <c r="T1123" s="405">
        <f t="shared" si="363"/>
        <v>0</v>
      </c>
      <c r="U1123" s="405">
        <f t="shared" si="363"/>
        <v>0</v>
      </c>
      <c r="V1123" s="405">
        <f t="shared" si="363"/>
        <v>0</v>
      </c>
      <c r="W1123" s="405">
        <f t="shared" si="363"/>
        <v>0</v>
      </c>
      <c r="X1123" s="405">
        <f t="shared" si="363"/>
        <v>0</v>
      </c>
      <c r="Y1123" s="405">
        <f t="shared" si="363"/>
        <v>0</v>
      </c>
      <c r="Z1123" s="405">
        <f t="shared" si="363"/>
        <v>0</v>
      </c>
      <c r="AA1123" s="405">
        <f t="shared" si="363"/>
        <v>0</v>
      </c>
      <c r="AB1123" s="403">
        <f t="shared" si="363"/>
        <v>0</v>
      </c>
      <c r="AC1123" s="407">
        <f t="shared" si="363"/>
        <v>0</v>
      </c>
      <c r="AD1123" s="1433"/>
      <c r="AE1123" s="852"/>
      <c r="AF1123" s="853"/>
    </row>
    <row r="1124" spans="1:32" ht="15" customHeight="1" outlineLevel="1" x14ac:dyDescent="0.2">
      <c r="A1124" s="11">
        <v>131</v>
      </c>
      <c r="B1124" s="294"/>
      <c r="C1124" s="292"/>
      <c r="D1124" s="292"/>
      <c r="E1124" s="313"/>
      <c r="F1124" s="1045" t="str">
        <f>'2. CAD NCCF'!F1124:L1124</f>
        <v>Agency MBS, high rated</v>
      </c>
      <c r="G1124" s="1046"/>
      <c r="H1124" s="1046"/>
      <c r="I1124" s="1046"/>
      <c r="J1124" s="1046"/>
      <c r="K1124" s="1046"/>
      <c r="L1124" s="1047"/>
      <c r="M1124" s="400">
        <f t="shared" ref="M1124:AB1126" si="364">M348</f>
        <v>0</v>
      </c>
      <c r="N1124" s="411">
        <f t="shared" si="364"/>
        <v>0</v>
      </c>
      <c r="O1124" s="414">
        <f t="shared" si="364"/>
        <v>0</v>
      </c>
      <c r="P1124" s="414">
        <f t="shared" si="364"/>
        <v>0</v>
      </c>
      <c r="Q1124" s="415">
        <f t="shared" si="364"/>
        <v>0</v>
      </c>
      <c r="R1124" s="411">
        <f t="shared" si="364"/>
        <v>0</v>
      </c>
      <c r="S1124" s="413">
        <f t="shared" si="364"/>
        <v>0</v>
      </c>
      <c r="T1124" s="413">
        <f t="shared" si="364"/>
        <v>0</v>
      </c>
      <c r="U1124" s="413">
        <f t="shared" si="364"/>
        <v>0</v>
      </c>
      <c r="V1124" s="413">
        <f t="shared" si="364"/>
        <v>0</v>
      </c>
      <c r="W1124" s="413">
        <f t="shared" si="364"/>
        <v>0</v>
      </c>
      <c r="X1124" s="414">
        <f t="shared" si="364"/>
        <v>0</v>
      </c>
      <c r="Y1124" s="413">
        <f t="shared" si="364"/>
        <v>0</v>
      </c>
      <c r="Z1124" s="413">
        <f t="shared" si="364"/>
        <v>0</v>
      </c>
      <c r="AA1124" s="413">
        <f t="shared" si="364"/>
        <v>0</v>
      </c>
      <c r="AB1124" s="413">
        <f t="shared" si="364"/>
        <v>0</v>
      </c>
      <c r="AC1124" s="400">
        <f t="shared" ref="AC1124:AC1126" si="365">M1124-SUM(N1124:AB1124)</f>
        <v>0</v>
      </c>
      <c r="AD1124" s="854"/>
      <c r="AE1124" s="1083"/>
      <c r="AF1124" s="856"/>
    </row>
    <row r="1125" spans="1:32" ht="15" customHeight="1" outlineLevel="1" x14ac:dyDescent="0.2">
      <c r="A1125" s="11">
        <v>132</v>
      </c>
      <c r="B1125" s="294"/>
      <c r="C1125" s="292"/>
      <c r="D1125" s="292"/>
      <c r="E1125" s="293"/>
      <c r="F1125" s="1045" t="str">
        <f>'2. CAD NCCF'!F1125:L1125</f>
        <v>Agency MBS, medium rated</v>
      </c>
      <c r="G1125" s="1046"/>
      <c r="H1125" s="1046"/>
      <c r="I1125" s="1046"/>
      <c r="J1125" s="1046"/>
      <c r="K1125" s="1046"/>
      <c r="L1125" s="1047"/>
      <c r="M1125" s="400">
        <f t="shared" si="364"/>
        <v>0</v>
      </c>
      <c r="N1125" s="411">
        <f t="shared" si="364"/>
        <v>0</v>
      </c>
      <c r="O1125" s="414">
        <f t="shared" si="364"/>
        <v>0</v>
      </c>
      <c r="P1125" s="414">
        <f t="shared" si="364"/>
        <v>0</v>
      </c>
      <c r="Q1125" s="415">
        <f t="shared" si="364"/>
        <v>0</v>
      </c>
      <c r="R1125" s="411">
        <f t="shared" si="364"/>
        <v>0</v>
      </c>
      <c r="S1125" s="413">
        <f t="shared" si="364"/>
        <v>0</v>
      </c>
      <c r="T1125" s="413">
        <f t="shared" si="364"/>
        <v>0</v>
      </c>
      <c r="U1125" s="413">
        <f t="shared" si="364"/>
        <v>0</v>
      </c>
      <c r="V1125" s="413">
        <f t="shared" si="364"/>
        <v>0</v>
      </c>
      <c r="W1125" s="413">
        <f t="shared" si="364"/>
        <v>0</v>
      </c>
      <c r="X1125" s="414">
        <f t="shared" si="364"/>
        <v>0</v>
      </c>
      <c r="Y1125" s="413">
        <f t="shared" si="364"/>
        <v>0</v>
      </c>
      <c r="Z1125" s="413">
        <f t="shared" si="364"/>
        <v>0</v>
      </c>
      <c r="AA1125" s="413">
        <f t="shared" si="364"/>
        <v>0</v>
      </c>
      <c r="AB1125" s="413">
        <f t="shared" si="364"/>
        <v>0</v>
      </c>
      <c r="AC1125" s="400">
        <f t="shared" si="365"/>
        <v>0</v>
      </c>
      <c r="AD1125" s="854"/>
      <c r="AE1125" s="1083"/>
      <c r="AF1125" s="856"/>
    </row>
    <row r="1126" spans="1:32" ht="15" customHeight="1" outlineLevel="1" x14ac:dyDescent="0.2">
      <c r="A1126" s="11">
        <v>133</v>
      </c>
      <c r="B1126" s="294"/>
      <c r="C1126" s="292"/>
      <c r="D1126" s="292"/>
      <c r="E1126" s="293"/>
      <c r="F1126" s="1045" t="str">
        <f>'2. CAD NCCF'!F1126:L1126</f>
        <v>Agency MBS, low or not rated</v>
      </c>
      <c r="G1126" s="1046"/>
      <c r="H1126" s="1046"/>
      <c r="I1126" s="1046"/>
      <c r="J1126" s="1046"/>
      <c r="K1126" s="1046"/>
      <c r="L1126" s="1047"/>
      <c r="M1126" s="400">
        <f t="shared" si="364"/>
        <v>0</v>
      </c>
      <c r="N1126" s="411">
        <f t="shared" si="364"/>
        <v>0</v>
      </c>
      <c r="O1126" s="414">
        <f t="shared" si="364"/>
        <v>0</v>
      </c>
      <c r="P1126" s="414">
        <f t="shared" si="364"/>
        <v>0</v>
      </c>
      <c r="Q1126" s="415">
        <f t="shared" si="364"/>
        <v>0</v>
      </c>
      <c r="R1126" s="411">
        <f t="shared" si="364"/>
        <v>0</v>
      </c>
      <c r="S1126" s="413">
        <f t="shared" si="364"/>
        <v>0</v>
      </c>
      <c r="T1126" s="413">
        <f t="shared" si="364"/>
        <v>0</v>
      </c>
      <c r="U1126" s="413">
        <f t="shared" si="364"/>
        <v>0</v>
      </c>
      <c r="V1126" s="413">
        <f t="shared" si="364"/>
        <v>0</v>
      </c>
      <c r="W1126" s="413">
        <f t="shared" si="364"/>
        <v>0</v>
      </c>
      <c r="X1126" s="414">
        <f t="shared" si="364"/>
        <v>0</v>
      </c>
      <c r="Y1126" s="413">
        <f t="shared" si="364"/>
        <v>0</v>
      </c>
      <c r="Z1126" s="413">
        <f t="shared" si="364"/>
        <v>0</v>
      </c>
      <c r="AA1126" s="413">
        <f t="shared" si="364"/>
        <v>0</v>
      </c>
      <c r="AB1126" s="413">
        <f t="shared" si="364"/>
        <v>0</v>
      </c>
      <c r="AC1126" s="400">
        <f t="shared" si="365"/>
        <v>0</v>
      </c>
      <c r="AD1126" s="854"/>
      <c r="AE1126" s="1083"/>
      <c r="AF1126" s="856"/>
    </row>
    <row r="1127" spans="1:32" ht="15" customHeight="1" outlineLevel="1" x14ac:dyDescent="0.2">
      <c r="A1127" s="11">
        <v>134</v>
      </c>
      <c r="B1127" s="294"/>
      <c r="C1127" s="292"/>
      <c r="D1127" s="292"/>
      <c r="E1127" s="877" t="str">
        <f>'2. CAD NCCF'!E1127:L1127</f>
        <v>Non-agency commercial MBS (CMBS)</v>
      </c>
      <c r="F1127" s="878"/>
      <c r="G1127" s="878"/>
      <c r="H1127" s="878"/>
      <c r="I1127" s="878"/>
      <c r="J1127" s="878"/>
      <c r="K1127" s="878"/>
      <c r="L1127" s="879"/>
      <c r="M1127" s="399">
        <f>SUBTOTAL(9,M1128:M1130)</f>
        <v>0</v>
      </c>
      <c r="N1127" s="402">
        <f t="shared" ref="N1127:AC1127" si="366">SUBTOTAL(9,N1128:N1130)</f>
        <v>0</v>
      </c>
      <c r="O1127" s="406">
        <f t="shared" si="366"/>
        <v>0</v>
      </c>
      <c r="P1127" s="405">
        <f t="shared" si="366"/>
        <v>0</v>
      </c>
      <c r="Q1127" s="407">
        <f t="shared" si="366"/>
        <v>0</v>
      </c>
      <c r="R1127" s="402">
        <f t="shared" si="366"/>
        <v>0</v>
      </c>
      <c r="S1127" s="406">
        <f t="shared" si="366"/>
        <v>0</v>
      </c>
      <c r="T1127" s="405">
        <f t="shared" si="366"/>
        <v>0</v>
      </c>
      <c r="U1127" s="405">
        <f t="shared" si="366"/>
        <v>0</v>
      </c>
      <c r="V1127" s="405">
        <f t="shared" si="366"/>
        <v>0</v>
      </c>
      <c r="W1127" s="405">
        <f t="shared" si="366"/>
        <v>0</v>
      </c>
      <c r="X1127" s="405">
        <f t="shared" si="366"/>
        <v>0</v>
      </c>
      <c r="Y1127" s="405">
        <f t="shared" si="366"/>
        <v>0</v>
      </c>
      <c r="Z1127" s="405">
        <f t="shared" si="366"/>
        <v>0</v>
      </c>
      <c r="AA1127" s="405">
        <f t="shared" si="366"/>
        <v>0</v>
      </c>
      <c r="AB1127" s="403">
        <f t="shared" si="366"/>
        <v>0</v>
      </c>
      <c r="AC1127" s="407">
        <f t="shared" si="366"/>
        <v>0</v>
      </c>
      <c r="AD1127" s="854"/>
      <c r="AE1127" s="1083"/>
      <c r="AF1127" s="856"/>
    </row>
    <row r="1128" spans="1:32" ht="15" customHeight="1" outlineLevel="1" x14ac:dyDescent="0.2">
      <c r="A1128" s="11">
        <v>135</v>
      </c>
      <c r="B1128" s="294"/>
      <c r="C1128" s="292"/>
      <c r="D1128" s="292"/>
      <c r="E1128" s="293"/>
      <c r="F1128" s="1045" t="str">
        <f>'2. CAD NCCF'!F1128:L1128</f>
        <v>Non-agency CMBS, high rated</v>
      </c>
      <c r="G1128" s="1046"/>
      <c r="H1128" s="1046"/>
      <c r="I1128" s="1046"/>
      <c r="J1128" s="1046"/>
      <c r="K1128" s="1046"/>
      <c r="L1128" s="1047"/>
      <c r="M1128" s="400">
        <f t="shared" ref="M1128:AB1130" si="367">M352</f>
        <v>0</v>
      </c>
      <c r="N1128" s="411">
        <f t="shared" si="367"/>
        <v>0</v>
      </c>
      <c r="O1128" s="414">
        <f t="shared" si="367"/>
        <v>0</v>
      </c>
      <c r="P1128" s="414">
        <f t="shared" si="367"/>
        <v>0</v>
      </c>
      <c r="Q1128" s="415">
        <f t="shared" si="367"/>
        <v>0</v>
      </c>
      <c r="R1128" s="411">
        <f t="shared" si="367"/>
        <v>0</v>
      </c>
      <c r="S1128" s="413">
        <f t="shared" si="367"/>
        <v>0</v>
      </c>
      <c r="T1128" s="413">
        <f t="shared" si="367"/>
        <v>0</v>
      </c>
      <c r="U1128" s="413">
        <f t="shared" si="367"/>
        <v>0</v>
      </c>
      <c r="V1128" s="413">
        <f t="shared" si="367"/>
        <v>0</v>
      </c>
      <c r="W1128" s="413">
        <f t="shared" si="367"/>
        <v>0</v>
      </c>
      <c r="X1128" s="414">
        <f t="shared" si="367"/>
        <v>0</v>
      </c>
      <c r="Y1128" s="413">
        <f t="shared" si="367"/>
        <v>0</v>
      </c>
      <c r="Z1128" s="413">
        <f t="shared" si="367"/>
        <v>0</v>
      </c>
      <c r="AA1128" s="413">
        <f t="shared" si="367"/>
        <v>0</v>
      </c>
      <c r="AB1128" s="413">
        <f t="shared" si="367"/>
        <v>0</v>
      </c>
      <c r="AC1128" s="400">
        <f t="shared" ref="AC1128:AC1130" si="368">M1128-SUM(N1128:AB1128)</f>
        <v>0</v>
      </c>
      <c r="AD1128" s="854"/>
      <c r="AE1128" s="1083"/>
      <c r="AF1128" s="856"/>
    </row>
    <row r="1129" spans="1:32" ht="15" customHeight="1" outlineLevel="1" x14ac:dyDescent="0.2">
      <c r="A1129" s="11">
        <v>136</v>
      </c>
      <c r="B1129" s="294"/>
      <c r="C1129" s="292"/>
      <c r="D1129" s="292"/>
      <c r="E1129" s="293"/>
      <c r="F1129" s="1045" t="str">
        <f>'2. CAD NCCF'!F1129:L1129</f>
        <v>Non-agency CMBS, medium rated</v>
      </c>
      <c r="G1129" s="1046"/>
      <c r="H1129" s="1046"/>
      <c r="I1129" s="1046"/>
      <c r="J1129" s="1046"/>
      <c r="K1129" s="1046"/>
      <c r="L1129" s="1047"/>
      <c r="M1129" s="400">
        <f t="shared" si="367"/>
        <v>0</v>
      </c>
      <c r="N1129" s="411">
        <f t="shared" si="367"/>
        <v>0</v>
      </c>
      <c r="O1129" s="414">
        <f t="shared" si="367"/>
        <v>0</v>
      </c>
      <c r="P1129" s="414">
        <f t="shared" si="367"/>
        <v>0</v>
      </c>
      <c r="Q1129" s="415">
        <f t="shared" si="367"/>
        <v>0</v>
      </c>
      <c r="R1129" s="411">
        <f t="shared" si="367"/>
        <v>0</v>
      </c>
      <c r="S1129" s="413">
        <f t="shared" si="367"/>
        <v>0</v>
      </c>
      <c r="T1129" s="413">
        <f t="shared" si="367"/>
        <v>0</v>
      </c>
      <c r="U1129" s="413">
        <f t="shared" si="367"/>
        <v>0</v>
      </c>
      <c r="V1129" s="413">
        <f t="shared" si="367"/>
        <v>0</v>
      </c>
      <c r="W1129" s="413">
        <f t="shared" si="367"/>
        <v>0</v>
      </c>
      <c r="X1129" s="414">
        <f t="shared" si="367"/>
        <v>0</v>
      </c>
      <c r="Y1129" s="413">
        <f t="shared" si="367"/>
        <v>0</v>
      </c>
      <c r="Z1129" s="413">
        <f t="shared" si="367"/>
        <v>0</v>
      </c>
      <c r="AA1129" s="413">
        <f t="shared" si="367"/>
        <v>0</v>
      </c>
      <c r="AB1129" s="413">
        <f t="shared" si="367"/>
        <v>0</v>
      </c>
      <c r="AC1129" s="400">
        <f t="shared" si="368"/>
        <v>0</v>
      </c>
      <c r="AD1129" s="854"/>
      <c r="AE1129" s="1083"/>
      <c r="AF1129" s="856"/>
    </row>
    <row r="1130" spans="1:32" ht="15" customHeight="1" outlineLevel="1" x14ac:dyDescent="0.2">
      <c r="A1130" s="11">
        <v>137</v>
      </c>
      <c r="B1130" s="294"/>
      <c r="C1130" s="292"/>
      <c r="D1130" s="292"/>
      <c r="E1130" s="293"/>
      <c r="F1130" s="1045" t="str">
        <f>'2. CAD NCCF'!F1130:L1130</f>
        <v>Non-agency CMBS, low or not rated</v>
      </c>
      <c r="G1130" s="1046"/>
      <c r="H1130" s="1046"/>
      <c r="I1130" s="1046"/>
      <c r="J1130" s="1046"/>
      <c r="K1130" s="1046"/>
      <c r="L1130" s="1047"/>
      <c r="M1130" s="400">
        <f t="shared" si="367"/>
        <v>0</v>
      </c>
      <c r="N1130" s="411">
        <f t="shared" si="367"/>
        <v>0</v>
      </c>
      <c r="O1130" s="414">
        <f t="shared" si="367"/>
        <v>0</v>
      </c>
      <c r="P1130" s="414">
        <f t="shared" si="367"/>
        <v>0</v>
      </c>
      <c r="Q1130" s="415">
        <f t="shared" si="367"/>
        <v>0</v>
      </c>
      <c r="R1130" s="411">
        <f t="shared" si="367"/>
        <v>0</v>
      </c>
      <c r="S1130" s="413">
        <f t="shared" si="367"/>
        <v>0</v>
      </c>
      <c r="T1130" s="413">
        <f t="shared" si="367"/>
        <v>0</v>
      </c>
      <c r="U1130" s="413">
        <f t="shared" si="367"/>
        <v>0</v>
      </c>
      <c r="V1130" s="413">
        <f t="shared" si="367"/>
        <v>0</v>
      </c>
      <c r="W1130" s="413">
        <f t="shared" si="367"/>
        <v>0</v>
      </c>
      <c r="X1130" s="414">
        <f t="shared" si="367"/>
        <v>0</v>
      </c>
      <c r="Y1130" s="413">
        <f t="shared" si="367"/>
        <v>0</v>
      </c>
      <c r="Z1130" s="413">
        <f t="shared" si="367"/>
        <v>0</v>
      </c>
      <c r="AA1130" s="413">
        <f t="shared" si="367"/>
        <v>0</v>
      </c>
      <c r="AB1130" s="413">
        <f t="shared" si="367"/>
        <v>0</v>
      </c>
      <c r="AC1130" s="400">
        <f t="shared" si="368"/>
        <v>0</v>
      </c>
      <c r="AD1130" s="854"/>
      <c r="AE1130" s="1083"/>
      <c r="AF1130" s="856"/>
    </row>
    <row r="1131" spans="1:32" ht="15" customHeight="1" outlineLevel="1" x14ac:dyDescent="0.2">
      <c r="A1131" s="11">
        <v>138</v>
      </c>
      <c r="B1131" s="294"/>
      <c r="C1131" s="292"/>
      <c r="D1131" s="292"/>
      <c r="E1131" s="877" t="str">
        <f>'2. CAD NCCF'!E1131:L1131</f>
        <v>Non-agency residential MBS (RMBS)</v>
      </c>
      <c r="F1131" s="878"/>
      <c r="G1131" s="878"/>
      <c r="H1131" s="878"/>
      <c r="I1131" s="878"/>
      <c r="J1131" s="878"/>
      <c r="K1131" s="878"/>
      <c r="L1131" s="879"/>
      <c r="M1131" s="399">
        <f>SUBTOTAL(9,M1132:M1134)</f>
        <v>0</v>
      </c>
      <c r="N1131" s="402">
        <f t="shared" ref="N1131:AB1131" si="369">SUBTOTAL(9,N1132:N1135)</f>
        <v>0</v>
      </c>
      <c r="O1131" s="406">
        <f t="shared" si="369"/>
        <v>0</v>
      </c>
      <c r="P1131" s="405">
        <f t="shared" si="369"/>
        <v>0</v>
      </c>
      <c r="Q1131" s="407">
        <f t="shared" si="369"/>
        <v>0</v>
      </c>
      <c r="R1131" s="402">
        <f t="shared" si="369"/>
        <v>0</v>
      </c>
      <c r="S1131" s="406">
        <f t="shared" si="369"/>
        <v>0</v>
      </c>
      <c r="T1131" s="405">
        <f t="shared" si="369"/>
        <v>0</v>
      </c>
      <c r="U1131" s="405">
        <f t="shared" si="369"/>
        <v>0</v>
      </c>
      <c r="V1131" s="405">
        <f t="shared" si="369"/>
        <v>0</v>
      </c>
      <c r="W1131" s="405">
        <f t="shared" si="369"/>
        <v>0</v>
      </c>
      <c r="X1131" s="405">
        <f t="shared" si="369"/>
        <v>0</v>
      </c>
      <c r="Y1131" s="405">
        <f t="shared" si="369"/>
        <v>0</v>
      </c>
      <c r="Z1131" s="405">
        <f t="shared" si="369"/>
        <v>0</v>
      </c>
      <c r="AA1131" s="405">
        <f t="shared" si="369"/>
        <v>0</v>
      </c>
      <c r="AB1131" s="403">
        <f t="shared" si="369"/>
        <v>0</v>
      </c>
      <c r="AC1131" s="407">
        <f t="shared" ref="AC1131" si="370">SUBTOTAL(9,AC1132:AC1134)</f>
        <v>0</v>
      </c>
      <c r="AD1131" s="854"/>
      <c r="AE1131" s="1083"/>
      <c r="AF1131" s="856"/>
    </row>
    <row r="1132" spans="1:32" ht="15" customHeight="1" outlineLevel="1" x14ac:dyDescent="0.2">
      <c r="A1132" s="11">
        <v>139</v>
      </c>
      <c r="B1132" s="294"/>
      <c r="C1132" s="292"/>
      <c r="D1132" s="292"/>
      <c r="E1132" s="293"/>
      <c r="F1132" s="1045" t="str">
        <f>'2. CAD NCCF'!F1132:L1132</f>
        <v>Non-agency RMBS, high rated</v>
      </c>
      <c r="G1132" s="1046"/>
      <c r="H1132" s="1046"/>
      <c r="I1132" s="1046"/>
      <c r="J1132" s="1046"/>
      <c r="K1132" s="1046"/>
      <c r="L1132" s="1047"/>
      <c r="M1132" s="400">
        <f t="shared" ref="M1132:AB1134" si="371">M356</f>
        <v>0</v>
      </c>
      <c r="N1132" s="411">
        <f t="shared" si="371"/>
        <v>0</v>
      </c>
      <c r="O1132" s="414">
        <f t="shared" si="371"/>
        <v>0</v>
      </c>
      <c r="P1132" s="414">
        <f t="shared" si="371"/>
        <v>0</v>
      </c>
      <c r="Q1132" s="415">
        <f t="shared" si="371"/>
        <v>0</v>
      </c>
      <c r="R1132" s="411">
        <f t="shared" si="371"/>
        <v>0</v>
      </c>
      <c r="S1132" s="413">
        <f t="shared" si="371"/>
        <v>0</v>
      </c>
      <c r="T1132" s="413">
        <f t="shared" si="371"/>
        <v>0</v>
      </c>
      <c r="U1132" s="413">
        <f t="shared" si="371"/>
        <v>0</v>
      </c>
      <c r="V1132" s="413">
        <f t="shared" si="371"/>
        <v>0</v>
      </c>
      <c r="W1132" s="413">
        <f t="shared" si="371"/>
        <v>0</v>
      </c>
      <c r="X1132" s="414">
        <f t="shared" si="371"/>
        <v>0</v>
      </c>
      <c r="Y1132" s="413">
        <f t="shared" si="371"/>
        <v>0</v>
      </c>
      <c r="Z1132" s="413">
        <f t="shared" si="371"/>
        <v>0</v>
      </c>
      <c r="AA1132" s="413">
        <f t="shared" si="371"/>
        <v>0</v>
      </c>
      <c r="AB1132" s="413">
        <f t="shared" si="371"/>
        <v>0</v>
      </c>
      <c r="AC1132" s="400">
        <f t="shared" ref="AC1132:AC1134" si="372">M1132-SUM(N1132:AB1132)</f>
        <v>0</v>
      </c>
      <c r="AD1132" s="854"/>
      <c r="AE1132" s="1083"/>
      <c r="AF1132" s="856"/>
    </row>
    <row r="1133" spans="1:32" ht="15" customHeight="1" outlineLevel="1" x14ac:dyDescent="0.2">
      <c r="A1133" s="11">
        <v>140</v>
      </c>
      <c r="B1133" s="294"/>
      <c r="C1133" s="292"/>
      <c r="D1133" s="292"/>
      <c r="E1133" s="293"/>
      <c r="F1133" s="1045" t="str">
        <f>'2. CAD NCCF'!F1133:L1133</f>
        <v>Non-agency RMBS, medium rated</v>
      </c>
      <c r="G1133" s="1046"/>
      <c r="H1133" s="1046"/>
      <c r="I1133" s="1046"/>
      <c r="J1133" s="1046"/>
      <c r="K1133" s="1046"/>
      <c r="L1133" s="1047"/>
      <c r="M1133" s="400">
        <f t="shared" si="371"/>
        <v>0</v>
      </c>
      <c r="N1133" s="411">
        <f t="shared" si="371"/>
        <v>0</v>
      </c>
      <c r="O1133" s="414">
        <f t="shared" si="371"/>
        <v>0</v>
      </c>
      <c r="P1133" s="414">
        <f t="shared" si="371"/>
        <v>0</v>
      </c>
      <c r="Q1133" s="415">
        <f t="shared" si="371"/>
        <v>0</v>
      </c>
      <c r="R1133" s="411">
        <f t="shared" si="371"/>
        <v>0</v>
      </c>
      <c r="S1133" s="413">
        <f t="shared" si="371"/>
        <v>0</v>
      </c>
      <c r="T1133" s="413">
        <f t="shared" si="371"/>
        <v>0</v>
      </c>
      <c r="U1133" s="413">
        <f t="shared" si="371"/>
        <v>0</v>
      </c>
      <c r="V1133" s="413">
        <f t="shared" si="371"/>
        <v>0</v>
      </c>
      <c r="W1133" s="413">
        <f t="shared" si="371"/>
        <v>0</v>
      </c>
      <c r="X1133" s="414">
        <f t="shared" si="371"/>
        <v>0</v>
      </c>
      <c r="Y1133" s="413">
        <f t="shared" si="371"/>
        <v>0</v>
      </c>
      <c r="Z1133" s="413">
        <f t="shared" si="371"/>
        <v>0</v>
      </c>
      <c r="AA1133" s="413">
        <f t="shared" si="371"/>
        <v>0</v>
      </c>
      <c r="AB1133" s="413">
        <f t="shared" si="371"/>
        <v>0</v>
      </c>
      <c r="AC1133" s="400">
        <f t="shared" si="372"/>
        <v>0</v>
      </c>
      <c r="AD1133" s="854"/>
      <c r="AE1133" s="1083"/>
      <c r="AF1133" s="856"/>
    </row>
    <row r="1134" spans="1:32" ht="15" customHeight="1" outlineLevel="1" x14ac:dyDescent="0.2">
      <c r="A1134" s="11">
        <v>141</v>
      </c>
      <c r="B1134" s="294"/>
      <c r="C1134" s="292"/>
      <c r="D1134" s="292"/>
      <c r="E1134" s="293"/>
      <c r="F1134" s="1045" t="str">
        <f>'2. CAD NCCF'!F1134:L1134</f>
        <v>Non-agency RMBS, low or not rated</v>
      </c>
      <c r="G1134" s="1046"/>
      <c r="H1134" s="1046"/>
      <c r="I1134" s="1046"/>
      <c r="J1134" s="1046"/>
      <c r="K1134" s="1046"/>
      <c r="L1134" s="1047"/>
      <c r="M1134" s="400">
        <f t="shared" si="371"/>
        <v>0</v>
      </c>
      <c r="N1134" s="411">
        <f t="shared" si="371"/>
        <v>0</v>
      </c>
      <c r="O1134" s="414">
        <f t="shared" si="371"/>
        <v>0</v>
      </c>
      <c r="P1134" s="414">
        <f t="shared" si="371"/>
        <v>0</v>
      </c>
      <c r="Q1134" s="415">
        <f t="shared" si="371"/>
        <v>0</v>
      </c>
      <c r="R1134" s="411">
        <f t="shared" si="371"/>
        <v>0</v>
      </c>
      <c r="S1134" s="413">
        <f t="shared" si="371"/>
        <v>0</v>
      </c>
      <c r="T1134" s="413">
        <f t="shared" si="371"/>
        <v>0</v>
      </c>
      <c r="U1134" s="413">
        <f t="shared" si="371"/>
        <v>0</v>
      </c>
      <c r="V1134" s="413">
        <f t="shared" si="371"/>
        <v>0</v>
      </c>
      <c r="W1134" s="413">
        <f t="shared" si="371"/>
        <v>0</v>
      </c>
      <c r="X1134" s="414">
        <f t="shared" si="371"/>
        <v>0</v>
      </c>
      <c r="Y1134" s="413">
        <f t="shared" si="371"/>
        <v>0</v>
      </c>
      <c r="Z1134" s="413">
        <f t="shared" si="371"/>
        <v>0</v>
      </c>
      <c r="AA1134" s="413">
        <f t="shared" si="371"/>
        <v>0</v>
      </c>
      <c r="AB1134" s="413">
        <f t="shared" si="371"/>
        <v>0</v>
      </c>
      <c r="AC1134" s="400">
        <f t="shared" si="372"/>
        <v>0</v>
      </c>
      <c r="AD1134" s="857"/>
      <c r="AE1134" s="858"/>
      <c r="AF1134" s="859"/>
    </row>
    <row r="1135" spans="1:32" ht="15" customHeight="1" outlineLevel="1" x14ac:dyDescent="0.2">
      <c r="A1135" s="11">
        <v>142</v>
      </c>
      <c r="B1135" s="294"/>
      <c r="C1135" s="292"/>
      <c r="D1135" s="868" t="str">
        <f>'2. CAD NCCF'!D1135:AF1135</f>
        <v>Corporate bonds and paper (CBP)</v>
      </c>
      <c r="E1135" s="869"/>
      <c r="F1135" s="869"/>
      <c r="G1135" s="869"/>
      <c r="H1135" s="869"/>
      <c r="I1135" s="869"/>
      <c r="J1135" s="869"/>
      <c r="K1135" s="869"/>
      <c r="L1135" s="869"/>
      <c r="M1135" s="869"/>
      <c r="N1135" s="869"/>
      <c r="O1135" s="869"/>
      <c r="P1135" s="869"/>
      <c r="Q1135" s="869"/>
      <c r="R1135" s="869"/>
      <c r="S1135" s="869"/>
      <c r="T1135" s="869"/>
      <c r="U1135" s="869"/>
      <c r="V1135" s="869"/>
      <c r="W1135" s="869"/>
      <c r="X1135" s="869"/>
      <c r="Y1135" s="869"/>
      <c r="Z1135" s="869"/>
      <c r="AA1135" s="869"/>
      <c r="AB1135" s="869"/>
      <c r="AC1135" s="869"/>
      <c r="AD1135" s="869"/>
      <c r="AE1135" s="869"/>
      <c r="AF1135" s="870"/>
    </row>
    <row r="1136" spans="1:32" ht="15" customHeight="1" outlineLevel="1" x14ac:dyDescent="0.2">
      <c r="A1136" s="11">
        <v>143</v>
      </c>
      <c r="B1136" s="294"/>
      <c r="C1136" s="292"/>
      <c r="D1136" s="292"/>
      <c r="E1136" s="933" t="str">
        <f>'2. CAD NCCF'!E1136:L1136</f>
        <v>Non-FI issued CBP, high rated</v>
      </c>
      <c r="F1136" s="934"/>
      <c r="G1136" s="934"/>
      <c r="H1136" s="934"/>
      <c r="I1136" s="934"/>
      <c r="J1136" s="934"/>
      <c r="K1136" s="934"/>
      <c r="L1136" s="935"/>
      <c r="M1136" s="399">
        <f>SUBTOTAL(9,M1137:M1138)</f>
        <v>0</v>
      </c>
      <c r="N1136" s="402">
        <f t="shared" ref="N1136:AC1136" si="373">SUBTOTAL(9,N1137:N1138)</f>
        <v>0</v>
      </c>
      <c r="O1136" s="406">
        <f t="shared" si="373"/>
        <v>0</v>
      </c>
      <c r="P1136" s="405">
        <f t="shared" si="373"/>
        <v>0</v>
      </c>
      <c r="Q1136" s="407">
        <f t="shared" si="373"/>
        <v>0</v>
      </c>
      <c r="R1136" s="402">
        <f t="shared" si="373"/>
        <v>0</v>
      </c>
      <c r="S1136" s="406">
        <f t="shared" si="373"/>
        <v>0</v>
      </c>
      <c r="T1136" s="405">
        <f t="shared" si="373"/>
        <v>0</v>
      </c>
      <c r="U1136" s="405">
        <f t="shared" si="373"/>
        <v>0</v>
      </c>
      <c r="V1136" s="405">
        <f t="shared" si="373"/>
        <v>0</v>
      </c>
      <c r="W1136" s="405">
        <f t="shared" si="373"/>
        <v>0</v>
      </c>
      <c r="X1136" s="405">
        <f t="shared" si="373"/>
        <v>0</v>
      </c>
      <c r="Y1136" s="405">
        <f t="shared" si="373"/>
        <v>0</v>
      </c>
      <c r="Z1136" s="405">
        <f t="shared" si="373"/>
        <v>0</v>
      </c>
      <c r="AA1136" s="405">
        <f t="shared" si="373"/>
        <v>0</v>
      </c>
      <c r="AB1136" s="403">
        <f t="shared" si="373"/>
        <v>0</v>
      </c>
      <c r="AC1136" s="407">
        <f t="shared" si="373"/>
        <v>0</v>
      </c>
      <c r="AD1136" s="1433"/>
      <c r="AE1136" s="852"/>
      <c r="AF1136" s="853"/>
    </row>
    <row r="1137" spans="1:32" ht="15" customHeight="1" outlineLevel="1" x14ac:dyDescent="0.2">
      <c r="A1137" s="11">
        <v>144</v>
      </c>
      <c r="B1137" s="294"/>
      <c r="C1137" s="292"/>
      <c r="D1137" s="292"/>
      <c r="E1137" s="293"/>
      <c r="F1137" s="1045" t="str">
        <f>'2. CAD NCCF'!F1137:L1137</f>
        <v>Non-FI issued unsecured bond and paper, high rated</v>
      </c>
      <c r="G1137" s="1046"/>
      <c r="H1137" s="1046"/>
      <c r="I1137" s="1046"/>
      <c r="J1137" s="1046"/>
      <c r="K1137" s="1046"/>
      <c r="L1137" s="1047"/>
      <c r="M1137" s="400">
        <f t="shared" ref="M1137:AB1138" si="374">M361</f>
        <v>0</v>
      </c>
      <c r="N1137" s="411">
        <f t="shared" si="374"/>
        <v>0</v>
      </c>
      <c r="O1137" s="414">
        <f t="shared" si="374"/>
        <v>0</v>
      </c>
      <c r="P1137" s="414">
        <f t="shared" si="374"/>
        <v>0</v>
      </c>
      <c r="Q1137" s="415">
        <f t="shared" si="374"/>
        <v>0</v>
      </c>
      <c r="R1137" s="411">
        <f t="shared" si="374"/>
        <v>0</v>
      </c>
      <c r="S1137" s="413">
        <f t="shared" si="374"/>
        <v>0</v>
      </c>
      <c r="T1137" s="413">
        <f t="shared" si="374"/>
        <v>0</v>
      </c>
      <c r="U1137" s="413">
        <f t="shared" si="374"/>
        <v>0</v>
      </c>
      <c r="V1137" s="413">
        <f t="shared" si="374"/>
        <v>0</v>
      </c>
      <c r="W1137" s="413">
        <f t="shared" si="374"/>
        <v>0</v>
      </c>
      <c r="X1137" s="414">
        <f t="shared" si="374"/>
        <v>0</v>
      </c>
      <c r="Y1137" s="413">
        <f t="shared" si="374"/>
        <v>0</v>
      </c>
      <c r="Z1137" s="413">
        <f t="shared" si="374"/>
        <v>0</v>
      </c>
      <c r="AA1137" s="413">
        <f t="shared" si="374"/>
        <v>0</v>
      </c>
      <c r="AB1137" s="413">
        <f t="shared" si="374"/>
        <v>0</v>
      </c>
      <c r="AC1137" s="400">
        <f t="shared" ref="AC1137:AC1145" si="375">M1137-SUM(N1137:AB1137)</f>
        <v>0</v>
      </c>
      <c r="AD1137" s="854"/>
      <c r="AE1137" s="1083"/>
      <c r="AF1137" s="856"/>
    </row>
    <row r="1138" spans="1:32" ht="15" customHeight="1" outlineLevel="1" x14ac:dyDescent="0.2">
      <c r="A1138" s="11">
        <v>145</v>
      </c>
      <c r="B1138" s="294"/>
      <c r="C1138" s="292"/>
      <c r="D1138" s="292"/>
      <c r="E1138" s="293"/>
      <c r="F1138" s="1045" t="str">
        <f>'2. CAD NCCF'!F1138:L1138</f>
        <v>Non-FI issued covered bonds, high rated</v>
      </c>
      <c r="G1138" s="1046"/>
      <c r="H1138" s="1046"/>
      <c r="I1138" s="1046"/>
      <c r="J1138" s="1046"/>
      <c r="K1138" s="1046"/>
      <c r="L1138" s="1047"/>
      <c r="M1138" s="400">
        <f t="shared" si="374"/>
        <v>0</v>
      </c>
      <c r="N1138" s="411">
        <f t="shared" si="374"/>
        <v>0</v>
      </c>
      <c r="O1138" s="414">
        <f t="shared" si="374"/>
        <v>0</v>
      </c>
      <c r="P1138" s="414">
        <f t="shared" si="374"/>
        <v>0</v>
      </c>
      <c r="Q1138" s="415">
        <f t="shared" si="374"/>
        <v>0</v>
      </c>
      <c r="R1138" s="411">
        <f t="shared" si="374"/>
        <v>0</v>
      </c>
      <c r="S1138" s="413">
        <f t="shared" si="374"/>
        <v>0</v>
      </c>
      <c r="T1138" s="413">
        <f t="shared" si="374"/>
        <v>0</v>
      </c>
      <c r="U1138" s="413">
        <f t="shared" si="374"/>
        <v>0</v>
      </c>
      <c r="V1138" s="413">
        <f t="shared" si="374"/>
        <v>0</v>
      </c>
      <c r="W1138" s="413">
        <f t="shared" si="374"/>
        <v>0</v>
      </c>
      <c r="X1138" s="414">
        <f t="shared" si="374"/>
        <v>0</v>
      </c>
      <c r="Y1138" s="413">
        <f t="shared" si="374"/>
        <v>0</v>
      </c>
      <c r="Z1138" s="413">
        <f t="shared" si="374"/>
        <v>0</v>
      </c>
      <c r="AA1138" s="413">
        <f t="shared" si="374"/>
        <v>0</v>
      </c>
      <c r="AB1138" s="413">
        <f t="shared" si="374"/>
        <v>0</v>
      </c>
      <c r="AC1138" s="400">
        <f t="shared" si="375"/>
        <v>0</v>
      </c>
      <c r="AD1138" s="854"/>
      <c r="AE1138" s="1083"/>
      <c r="AF1138" s="856"/>
    </row>
    <row r="1139" spans="1:32" ht="15" customHeight="1" outlineLevel="1" x14ac:dyDescent="0.2">
      <c r="A1139" s="11">
        <v>146</v>
      </c>
      <c r="B1139" s="294"/>
      <c r="C1139" s="292"/>
      <c r="D1139" s="292"/>
      <c r="E1139" s="877" t="str">
        <f>'2. CAD NCCF'!E1139:L1139</f>
        <v>FI issued CBP, high rated</v>
      </c>
      <c r="F1139" s="878"/>
      <c r="G1139" s="878"/>
      <c r="H1139" s="878"/>
      <c r="I1139" s="878"/>
      <c r="J1139" s="878"/>
      <c r="K1139" s="878"/>
      <c r="L1139" s="879"/>
      <c r="M1139" s="399">
        <f>SUBTOTAL(9,M1140:M1142)</f>
        <v>0</v>
      </c>
      <c r="N1139" s="402">
        <f t="shared" ref="N1139:AC1139" si="376">SUBTOTAL(9,N1140:N1142)</f>
        <v>0</v>
      </c>
      <c r="O1139" s="406">
        <f t="shared" si="376"/>
        <v>0</v>
      </c>
      <c r="P1139" s="405">
        <f t="shared" si="376"/>
        <v>0</v>
      </c>
      <c r="Q1139" s="407">
        <f t="shared" si="376"/>
        <v>0</v>
      </c>
      <c r="R1139" s="402">
        <f t="shared" si="376"/>
        <v>0</v>
      </c>
      <c r="S1139" s="406">
        <f t="shared" si="376"/>
        <v>0</v>
      </c>
      <c r="T1139" s="405">
        <f t="shared" si="376"/>
        <v>0</v>
      </c>
      <c r="U1139" s="405">
        <f t="shared" si="376"/>
        <v>0</v>
      </c>
      <c r="V1139" s="405">
        <f t="shared" si="376"/>
        <v>0</v>
      </c>
      <c r="W1139" s="405">
        <f t="shared" si="376"/>
        <v>0</v>
      </c>
      <c r="X1139" s="405">
        <f t="shared" si="376"/>
        <v>0</v>
      </c>
      <c r="Y1139" s="405">
        <f t="shared" si="376"/>
        <v>0</v>
      </c>
      <c r="Z1139" s="405">
        <f t="shared" si="376"/>
        <v>0</v>
      </c>
      <c r="AA1139" s="405">
        <f t="shared" si="376"/>
        <v>0</v>
      </c>
      <c r="AB1139" s="403">
        <f t="shared" si="376"/>
        <v>0</v>
      </c>
      <c r="AC1139" s="407">
        <f t="shared" si="376"/>
        <v>0</v>
      </c>
      <c r="AD1139" s="854"/>
      <c r="AE1139" s="1083"/>
      <c r="AF1139" s="856"/>
    </row>
    <row r="1140" spans="1:32" ht="15" customHeight="1" outlineLevel="1" x14ac:dyDescent="0.2">
      <c r="A1140" s="11">
        <v>147</v>
      </c>
      <c r="B1140" s="294"/>
      <c r="C1140" s="292"/>
      <c r="D1140" s="292"/>
      <c r="E1140" s="293"/>
      <c r="F1140" s="1045" t="str">
        <f>'2. CAD NCCF'!F1140:L1140</f>
        <v>FI issued unsecured bonds and paper, high rated</v>
      </c>
      <c r="G1140" s="1046"/>
      <c r="H1140" s="1046"/>
      <c r="I1140" s="1046"/>
      <c r="J1140" s="1046"/>
      <c r="K1140" s="1046"/>
      <c r="L1140" s="1047"/>
      <c r="M1140" s="400">
        <f t="shared" ref="M1140:AB1142" si="377">M364</f>
        <v>0</v>
      </c>
      <c r="N1140" s="411">
        <f t="shared" si="377"/>
        <v>0</v>
      </c>
      <c r="O1140" s="414">
        <f t="shared" si="377"/>
        <v>0</v>
      </c>
      <c r="P1140" s="414">
        <f t="shared" si="377"/>
        <v>0</v>
      </c>
      <c r="Q1140" s="415">
        <f t="shared" si="377"/>
        <v>0</v>
      </c>
      <c r="R1140" s="411">
        <f t="shared" si="377"/>
        <v>0</v>
      </c>
      <c r="S1140" s="413">
        <f t="shared" si="377"/>
        <v>0</v>
      </c>
      <c r="T1140" s="413">
        <f t="shared" si="377"/>
        <v>0</v>
      </c>
      <c r="U1140" s="413">
        <f t="shared" si="377"/>
        <v>0</v>
      </c>
      <c r="V1140" s="413">
        <f t="shared" si="377"/>
        <v>0</v>
      </c>
      <c r="W1140" s="413">
        <f t="shared" si="377"/>
        <v>0</v>
      </c>
      <c r="X1140" s="414">
        <f t="shared" si="377"/>
        <v>0</v>
      </c>
      <c r="Y1140" s="413">
        <f t="shared" si="377"/>
        <v>0</v>
      </c>
      <c r="Z1140" s="413">
        <f t="shared" si="377"/>
        <v>0</v>
      </c>
      <c r="AA1140" s="413">
        <f t="shared" si="377"/>
        <v>0</v>
      </c>
      <c r="AB1140" s="413">
        <f t="shared" si="377"/>
        <v>0</v>
      </c>
      <c r="AC1140" s="400">
        <f t="shared" si="375"/>
        <v>0</v>
      </c>
      <c r="AD1140" s="854"/>
      <c r="AE1140" s="1083"/>
      <c r="AF1140" s="856"/>
    </row>
    <row r="1141" spans="1:32" ht="15" customHeight="1" outlineLevel="1" x14ac:dyDescent="0.2">
      <c r="A1141" s="11">
        <v>148</v>
      </c>
      <c r="B1141" s="294"/>
      <c r="C1141" s="292"/>
      <c r="D1141" s="292"/>
      <c r="E1141" s="293"/>
      <c r="F1141" s="1045" t="str">
        <f>'2. CAD NCCF'!F1141:L1141</f>
        <v>FI issued covered bonds, high rated</v>
      </c>
      <c r="G1141" s="1046"/>
      <c r="H1141" s="1046"/>
      <c r="I1141" s="1046"/>
      <c r="J1141" s="1046"/>
      <c r="K1141" s="1046"/>
      <c r="L1141" s="1047"/>
      <c r="M1141" s="400">
        <f t="shared" si="377"/>
        <v>0</v>
      </c>
      <c r="N1141" s="411">
        <f t="shared" si="377"/>
        <v>0</v>
      </c>
      <c r="O1141" s="414">
        <f t="shared" si="377"/>
        <v>0</v>
      </c>
      <c r="P1141" s="414">
        <f t="shared" si="377"/>
        <v>0</v>
      </c>
      <c r="Q1141" s="415">
        <f t="shared" si="377"/>
        <v>0</v>
      </c>
      <c r="R1141" s="411">
        <f t="shared" si="377"/>
        <v>0</v>
      </c>
      <c r="S1141" s="413">
        <f t="shared" si="377"/>
        <v>0</v>
      </c>
      <c r="T1141" s="413">
        <f t="shared" si="377"/>
        <v>0</v>
      </c>
      <c r="U1141" s="413">
        <f t="shared" si="377"/>
        <v>0</v>
      </c>
      <c r="V1141" s="413">
        <f t="shared" si="377"/>
        <v>0</v>
      </c>
      <c r="W1141" s="413">
        <f t="shared" si="377"/>
        <v>0</v>
      </c>
      <c r="X1141" s="414">
        <f t="shared" si="377"/>
        <v>0</v>
      </c>
      <c r="Y1141" s="413">
        <f t="shared" si="377"/>
        <v>0</v>
      </c>
      <c r="Z1141" s="413">
        <f t="shared" si="377"/>
        <v>0</v>
      </c>
      <c r="AA1141" s="413">
        <f t="shared" si="377"/>
        <v>0</v>
      </c>
      <c r="AB1141" s="413">
        <f t="shared" si="377"/>
        <v>0</v>
      </c>
      <c r="AC1141" s="400">
        <f t="shared" si="375"/>
        <v>0</v>
      </c>
      <c r="AD1141" s="854"/>
      <c r="AE1141" s="1083"/>
      <c r="AF1141" s="856"/>
    </row>
    <row r="1142" spans="1:32" ht="15" customHeight="1" outlineLevel="1" x14ac:dyDescent="0.2">
      <c r="A1142" s="11">
        <v>149</v>
      </c>
      <c r="B1142" s="294"/>
      <c r="C1142" s="292"/>
      <c r="D1142" s="292"/>
      <c r="E1142" s="293"/>
      <c r="F1142" s="1045" t="str">
        <f>'2. CAD NCCF'!F1142:L1142</f>
        <v>FI issued jumbo covered bonds, high rated</v>
      </c>
      <c r="G1142" s="1046"/>
      <c r="H1142" s="1046"/>
      <c r="I1142" s="1046"/>
      <c r="J1142" s="1046"/>
      <c r="K1142" s="1046"/>
      <c r="L1142" s="1047"/>
      <c r="M1142" s="400">
        <f t="shared" si="377"/>
        <v>0</v>
      </c>
      <c r="N1142" s="411">
        <f t="shared" si="377"/>
        <v>0</v>
      </c>
      <c r="O1142" s="414">
        <f t="shared" si="377"/>
        <v>0</v>
      </c>
      <c r="P1142" s="414">
        <f t="shared" si="377"/>
        <v>0</v>
      </c>
      <c r="Q1142" s="415">
        <f t="shared" si="377"/>
        <v>0</v>
      </c>
      <c r="R1142" s="411">
        <f t="shared" si="377"/>
        <v>0</v>
      </c>
      <c r="S1142" s="413">
        <f t="shared" si="377"/>
        <v>0</v>
      </c>
      <c r="T1142" s="413">
        <f t="shared" si="377"/>
        <v>0</v>
      </c>
      <c r="U1142" s="413">
        <f t="shared" si="377"/>
        <v>0</v>
      </c>
      <c r="V1142" s="413">
        <f t="shared" si="377"/>
        <v>0</v>
      </c>
      <c r="W1142" s="413">
        <f t="shared" si="377"/>
        <v>0</v>
      </c>
      <c r="X1142" s="414">
        <f t="shared" si="377"/>
        <v>0</v>
      </c>
      <c r="Y1142" s="413">
        <f t="shared" si="377"/>
        <v>0</v>
      </c>
      <c r="Z1142" s="413">
        <f t="shared" si="377"/>
        <v>0</v>
      </c>
      <c r="AA1142" s="413">
        <f t="shared" si="377"/>
        <v>0</v>
      </c>
      <c r="AB1142" s="413">
        <f t="shared" si="377"/>
        <v>0</v>
      </c>
      <c r="AC1142" s="400">
        <f t="shared" si="375"/>
        <v>0</v>
      </c>
      <c r="AD1142" s="854"/>
      <c r="AE1142" s="1083"/>
      <c r="AF1142" s="856"/>
    </row>
    <row r="1143" spans="1:32" ht="15" customHeight="1" outlineLevel="1" x14ac:dyDescent="0.2">
      <c r="A1143" s="11">
        <v>150</v>
      </c>
      <c r="B1143" s="294"/>
      <c r="C1143" s="292"/>
      <c r="D1143" s="292"/>
      <c r="E1143" s="877" t="str">
        <f>'2. CAD NCCF'!E1143:L1143</f>
        <v>Non-FI issued CBP, medium rated</v>
      </c>
      <c r="F1143" s="878"/>
      <c r="G1143" s="878"/>
      <c r="H1143" s="878"/>
      <c r="I1143" s="878"/>
      <c r="J1143" s="878"/>
      <c r="K1143" s="878"/>
      <c r="L1143" s="879"/>
      <c r="M1143" s="399">
        <f>SUBTOTAL(9,M1144:M1145)</f>
        <v>0</v>
      </c>
      <c r="N1143" s="402">
        <f t="shared" ref="N1143:AC1143" si="378">SUBTOTAL(9,N1144:N1145)</f>
        <v>0</v>
      </c>
      <c r="O1143" s="406">
        <f t="shared" si="378"/>
        <v>0</v>
      </c>
      <c r="P1143" s="405">
        <f t="shared" si="378"/>
        <v>0</v>
      </c>
      <c r="Q1143" s="407">
        <f t="shared" si="378"/>
        <v>0</v>
      </c>
      <c r="R1143" s="402">
        <f t="shared" si="378"/>
        <v>0</v>
      </c>
      <c r="S1143" s="406">
        <f t="shared" si="378"/>
        <v>0</v>
      </c>
      <c r="T1143" s="405">
        <f t="shared" si="378"/>
        <v>0</v>
      </c>
      <c r="U1143" s="405">
        <f t="shared" si="378"/>
        <v>0</v>
      </c>
      <c r="V1143" s="405">
        <f t="shared" si="378"/>
        <v>0</v>
      </c>
      <c r="W1143" s="405">
        <f t="shared" si="378"/>
        <v>0</v>
      </c>
      <c r="X1143" s="405">
        <f t="shared" si="378"/>
        <v>0</v>
      </c>
      <c r="Y1143" s="405">
        <f t="shared" si="378"/>
        <v>0</v>
      </c>
      <c r="Z1143" s="405">
        <f t="shared" si="378"/>
        <v>0</v>
      </c>
      <c r="AA1143" s="405">
        <f t="shared" si="378"/>
        <v>0</v>
      </c>
      <c r="AB1143" s="403">
        <f t="shared" si="378"/>
        <v>0</v>
      </c>
      <c r="AC1143" s="407">
        <f t="shared" si="378"/>
        <v>0</v>
      </c>
      <c r="AD1143" s="854"/>
      <c r="AE1143" s="1083"/>
      <c r="AF1143" s="856"/>
    </row>
    <row r="1144" spans="1:32" ht="15" customHeight="1" outlineLevel="1" x14ac:dyDescent="0.2">
      <c r="A1144" s="11">
        <v>151</v>
      </c>
      <c r="B1144" s="294"/>
      <c r="C1144" s="292"/>
      <c r="D1144" s="292"/>
      <c r="E1144" s="293"/>
      <c r="F1144" s="1045" t="str">
        <f>'2. CAD NCCF'!F1144:L1144</f>
        <v>Non-FI issued unsecured bonds and paper, medium rated</v>
      </c>
      <c r="G1144" s="1046"/>
      <c r="H1144" s="1046"/>
      <c r="I1144" s="1046"/>
      <c r="J1144" s="1046"/>
      <c r="K1144" s="1046"/>
      <c r="L1144" s="1047"/>
      <c r="M1144" s="400">
        <f t="shared" ref="M1144:AB1145" si="379">M368</f>
        <v>0</v>
      </c>
      <c r="N1144" s="411">
        <f t="shared" si="379"/>
        <v>0</v>
      </c>
      <c r="O1144" s="414">
        <f t="shared" si="379"/>
        <v>0</v>
      </c>
      <c r="P1144" s="414">
        <f t="shared" si="379"/>
        <v>0</v>
      </c>
      <c r="Q1144" s="415">
        <f t="shared" si="379"/>
        <v>0</v>
      </c>
      <c r="R1144" s="411">
        <f t="shared" si="379"/>
        <v>0</v>
      </c>
      <c r="S1144" s="413">
        <f t="shared" si="379"/>
        <v>0</v>
      </c>
      <c r="T1144" s="413">
        <f t="shared" si="379"/>
        <v>0</v>
      </c>
      <c r="U1144" s="413">
        <f t="shared" si="379"/>
        <v>0</v>
      </c>
      <c r="V1144" s="413">
        <f t="shared" si="379"/>
        <v>0</v>
      </c>
      <c r="W1144" s="413">
        <f t="shared" si="379"/>
        <v>0</v>
      </c>
      <c r="X1144" s="414">
        <f t="shared" si="379"/>
        <v>0</v>
      </c>
      <c r="Y1144" s="413">
        <f t="shared" si="379"/>
        <v>0</v>
      </c>
      <c r="Z1144" s="413">
        <f t="shared" si="379"/>
        <v>0</v>
      </c>
      <c r="AA1144" s="413">
        <f t="shared" si="379"/>
        <v>0</v>
      </c>
      <c r="AB1144" s="413">
        <f t="shared" si="379"/>
        <v>0</v>
      </c>
      <c r="AC1144" s="400">
        <f t="shared" si="375"/>
        <v>0</v>
      </c>
      <c r="AD1144" s="854"/>
      <c r="AE1144" s="1083"/>
      <c r="AF1144" s="856"/>
    </row>
    <row r="1145" spans="1:32" ht="15" customHeight="1" outlineLevel="1" x14ac:dyDescent="0.2">
      <c r="A1145" s="11">
        <v>152</v>
      </c>
      <c r="B1145" s="294"/>
      <c r="C1145" s="292"/>
      <c r="D1145" s="292"/>
      <c r="E1145" s="293"/>
      <c r="F1145" s="1045" t="str">
        <f>'2. CAD NCCF'!F1145:L1145</f>
        <v>Non-FI issued covered bonds, medium rated</v>
      </c>
      <c r="G1145" s="1046"/>
      <c r="H1145" s="1046"/>
      <c r="I1145" s="1046"/>
      <c r="J1145" s="1046"/>
      <c r="K1145" s="1046"/>
      <c r="L1145" s="1047"/>
      <c r="M1145" s="400">
        <f t="shared" si="379"/>
        <v>0</v>
      </c>
      <c r="N1145" s="411">
        <f t="shared" si="379"/>
        <v>0</v>
      </c>
      <c r="O1145" s="414">
        <f t="shared" si="379"/>
        <v>0</v>
      </c>
      <c r="P1145" s="414">
        <f t="shared" si="379"/>
        <v>0</v>
      </c>
      <c r="Q1145" s="415">
        <f t="shared" si="379"/>
        <v>0</v>
      </c>
      <c r="R1145" s="411">
        <f t="shared" si="379"/>
        <v>0</v>
      </c>
      <c r="S1145" s="413">
        <f t="shared" si="379"/>
        <v>0</v>
      </c>
      <c r="T1145" s="413">
        <f t="shared" si="379"/>
        <v>0</v>
      </c>
      <c r="U1145" s="413">
        <f t="shared" si="379"/>
        <v>0</v>
      </c>
      <c r="V1145" s="413">
        <f t="shared" si="379"/>
        <v>0</v>
      </c>
      <c r="W1145" s="413">
        <f t="shared" si="379"/>
        <v>0</v>
      </c>
      <c r="X1145" s="414">
        <f t="shared" si="379"/>
        <v>0</v>
      </c>
      <c r="Y1145" s="413">
        <f t="shared" si="379"/>
        <v>0</v>
      </c>
      <c r="Z1145" s="413">
        <f t="shared" si="379"/>
        <v>0</v>
      </c>
      <c r="AA1145" s="413">
        <f t="shared" si="379"/>
        <v>0</v>
      </c>
      <c r="AB1145" s="413">
        <f t="shared" si="379"/>
        <v>0</v>
      </c>
      <c r="AC1145" s="400">
        <f t="shared" si="375"/>
        <v>0</v>
      </c>
      <c r="AD1145" s="854"/>
      <c r="AE1145" s="1083"/>
      <c r="AF1145" s="856"/>
    </row>
    <row r="1146" spans="1:32" ht="15" customHeight="1" outlineLevel="1" x14ac:dyDescent="0.2">
      <c r="A1146" s="11">
        <v>153</v>
      </c>
      <c r="B1146" s="294"/>
      <c r="C1146" s="292"/>
      <c r="D1146" s="292"/>
      <c r="E1146" s="877" t="str">
        <f>'2. CAD NCCF'!E1146:L1146</f>
        <v>FI issued CBP, medium rated</v>
      </c>
      <c r="F1146" s="878"/>
      <c r="G1146" s="878"/>
      <c r="H1146" s="878"/>
      <c r="I1146" s="878"/>
      <c r="J1146" s="878"/>
      <c r="K1146" s="878"/>
      <c r="L1146" s="879"/>
      <c r="M1146" s="399">
        <f>SUBTOTAL(9,M1147:M1149)</f>
        <v>0</v>
      </c>
      <c r="N1146" s="402">
        <f t="shared" ref="N1146:AC1146" si="380">SUBTOTAL(9,N1147:N1149)</f>
        <v>0</v>
      </c>
      <c r="O1146" s="406">
        <f t="shared" si="380"/>
        <v>0</v>
      </c>
      <c r="P1146" s="405">
        <f t="shared" si="380"/>
        <v>0</v>
      </c>
      <c r="Q1146" s="407">
        <f t="shared" si="380"/>
        <v>0</v>
      </c>
      <c r="R1146" s="402">
        <f t="shared" si="380"/>
        <v>0</v>
      </c>
      <c r="S1146" s="406">
        <f t="shared" si="380"/>
        <v>0</v>
      </c>
      <c r="T1146" s="405">
        <f t="shared" si="380"/>
        <v>0</v>
      </c>
      <c r="U1146" s="405">
        <f t="shared" si="380"/>
        <v>0</v>
      </c>
      <c r="V1146" s="405">
        <f t="shared" si="380"/>
        <v>0</v>
      </c>
      <c r="W1146" s="405">
        <f t="shared" si="380"/>
        <v>0</v>
      </c>
      <c r="X1146" s="405">
        <f t="shared" si="380"/>
        <v>0</v>
      </c>
      <c r="Y1146" s="405">
        <f t="shared" si="380"/>
        <v>0</v>
      </c>
      <c r="Z1146" s="405">
        <f t="shared" si="380"/>
        <v>0</v>
      </c>
      <c r="AA1146" s="405">
        <f t="shared" si="380"/>
        <v>0</v>
      </c>
      <c r="AB1146" s="403">
        <f t="shared" si="380"/>
        <v>0</v>
      </c>
      <c r="AC1146" s="407">
        <f t="shared" si="380"/>
        <v>0</v>
      </c>
      <c r="AD1146" s="854"/>
      <c r="AE1146" s="1083"/>
      <c r="AF1146" s="856"/>
    </row>
    <row r="1147" spans="1:32" ht="15" customHeight="1" outlineLevel="1" x14ac:dyDescent="0.2">
      <c r="A1147" s="11">
        <v>154</v>
      </c>
      <c r="B1147" s="294"/>
      <c r="C1147" s="292"/>
      <c r="D1147" s="292"/>
      <c r="E1147" s="293"/>
      <c r="F1147" s="1045" t="str">
        <f>'2. CAD NCCF'!F1147:L1147</f>
        <v>FI issued unsecured bonds and paper, medium rated</v>
      </c>
      <c r="G1147" s="1046"/>
      <c r="H1147" s="1046"/>
      <c r="I1147" s="1046"/>
      <c r="J1147" s="1046"/>
      <c r="K1147" s="1046"/>
      <c r="L1147" s="1047"/>
      <c r="M1147" s="400">
        <f t="shared" ref="M1147:AB1149" si="381">M371</f>
        <v>0</v>
      </c>
      <c r="N1147" s="411">
        <f t="shared" si="381"/>
        <v>0</v>
      </c>
      <c r="O1147" s="414">
        <f t="shared" si="381"/>
        <v>0</v>
      </c>
      <c r="P1147" s="414">
        <f t="shared" si="381"/>
        <v>0</v>
      </c>
      <c r="Q1147" s="415">
        <f t="shared" si="381"/>
        <v>0</v>
      </c>
      <c r="R1147" s="411">
        <f t="shared" si="381"/>
        <v>0</v>
      </c>
      <c r="S1147" s="413">
        <f t="shared" si="381"/>
        <v>0</v>
      </c>
      <c r="T1147" s="413">
        <f t="shared" si="381"/>
        <v>0</v>
      </c>
      <c r="U1147" s="413">
        <f t="shared" si="381"/>
        <v>0</v>
      </c>
      <c r="V1147" s="413">
        <f t="shared" si="381"/>
        <v>0</v>
      </c>
      <c r="W1147" s="413">
        <f t="shared" si="381"/>
        <v>0</v>
      </c>
      <c r="X1147" s="414">
        <f t="shared" si="381"/>
        <v>0</v>
      </c>
      <c r="Y1147" s="413">
        <f t="shared" si="381"/>
        <v>0</v>
      </c>
      <c r="Z1147" s="413">
        <f t="shared" si="381"/>
        <v>0</v>
      </c>
      <c r="AA1147" s="413">
        <f t="shared" si="381"/>
        <v>0</v>
      </c>
      <c r="AB1147" s="413">
        <f t="shared" si="381"/>
        <v>0</v>
      </c>
      <c r="AC1147" s="400">
        <f t="shared" ref="AC1147:AC1149" si="382">M1147-SUM(N1147:AB1147)</f>
        <v>0</v>
      </c>
      <c r="AD1147" s="854"/>
      <c r="AE1147" s="1083"/>
      <c r="AF1147" s="856"/>
    </row>
    <row r="1148" spans="1:32" ht="15" customHeight="1" outlineLevel="1" x14ac:dyDescent="0.2">
      <c r="A1148" s="11">
        <v>155</v>
      </c>
      <c r="B1148" s="294"/>
      <c r="C1148" s="292"/>
      <c r="D1148" s="292"/>
      <c r="E1148" s="293"/>
      <c r="F1148" s="1045" t="str">
        <f>'2. CAD NCCF'!F1148:L1148</f>
        <v>FI issued covered bonds, medium rated</v>
      </c>
      <c r="G1148" s="1046"/>
      <c r="H1148" s="1046"/>
      <c r="I1148" s="1046"/>
      <c r="J1148" s="1046"/>
      <c r="K1148" s="1046"/>
      <c r="L1148" s="1047"/>
      <c r="M1148" s="400">
        <f t="shared" si="381"/>
        <v>0</v>
      </c>
      <c r="N1148" s="411">
        <f t="shared" si="381"/>
        <v>0</v>
      </c>
      <c r="O1148" s="414">
        <f t="shared" si="381"/>
        <v>0</v>
      </c>
      <c r="P1148" s="414">
        <f t="shared" si="381"/>
        <v>0</v>
      </c>
      <c r="Q1148" s="415">
        <f t="shared" si="381"/>
        <v>0</v>
      </c>
      <c r="R1148" s="411">
        <f t="shared" si="381"/>
        <v>0</v>
      </c>
      <c r="S1148" s="413">
        <f t="shared" si="381"/>
        <v>0</v>
      </c>
      <c r="T1148" s="413">
        <f t="shared" si="381"/>
        <v>0</v>
      </c>
      <c r="U1148" s="413">
        <f t="shared" si="381"/>
        <v>0</v>
      </c>
      <c r="V1148" s="413">
        <f t="shared" si="381"/>
        <v>0</v>
      </c>
      <c r="W1148" s="413">
        <f t="shared" si="381"/>
        <v>0</v>
      </c>
      <c r="X1148" s="414">
        <f t="shared" si="381"/>
        <v>0</v>
      </c>
      <c r="Y1148" s="413">
        <f t="shared" si="381"/>
        <v>0</v>
      </c>
      <c r="Z1148" s="413">
        <f t="shared" si="381"/>
        <v>0</v>
      </c>
      <c r="AA1148" s="413">
        <f t="shared" si="381"/>
        <v>0</v>
      </c>
      <c r="AB1148" s="413">
        <f t="shared" si="381"/>
        <v>0</v>
      </c>
      <c r="AC1148" s="400">
        <f t="shared" si="382"/>
        <v>0</v>
      </c>
      <c r="AD1148" s="854"/>
      <c r="AE1148" s="1083"/>
      <c r="AF1148" s="856"/>
    </row>
    <row r="1149" spans="1:32" ht="15" customHeight="1" outlineLevel="1" x14ac:dyDescent="0.2">
      <c r="A1149" s="11">
        <v>156</v>
      </c>
      <c r="B1149" s="294"/>
      <c r="C1149" s="292"/>
      <c r="D1149" s="292"/>
      <c r="E1149" s="293"/>
      <c r="F1149" s="1045" t="str">
        <f>'2. CAD NCCF'!F1149:L1149</f>
        <v>FI issued jumbo covered bonds, medium rated</v>
      </c>
      <c r="G1149" s="1046"/>
      <c r="H1149" s="1046"/>
      <c r="I1149" s="1046"/>
      <c r="J1149" s="1046"/>
      <c r="K1149" s="1046"/>
      <c r="L1149" s="1047"/>
      <c r="M1149" s="400">
        <f t="shared" si="381"/>
        <v>0</v>
      </c>
      <c r="N1149" s="411">
        <f t="shared" si="381"/>
        <v>0</v>
      </c>
      <c r="O1149" s="414">
        <f t="shared" si="381"/>
        <v>0</v>
      </c>
      <c r="P1149" s="414">
        <f t="shared" si="381"/>
        <v>0</v>
      </c>
      <c r="Q1149" s="415">
        <f t="shared" si="381"/>
        <v>0</v>
      </c>
      <c r="R1149" s="411">
        <f t="shared" si="381"/>
        <v>0</v>
      </c>
      <c r="S1149" s="413">
        <f t="shared" si="381"/>
        <v>0</v>
      </c>
      <c r="T1149" s="413">
        <f t="shared" si="381"/>
        <v>0</v>
      </c>
      <c r="U1149" s="413">
        <f t="shared" si="381"/>
        <v>0</v>
      </c>
      <c r="V1149" s="413">
        <f t="shared" si="381"/>
        <v>0</v>
      </c>
      <c r="W1149" s="413">
        <f t="shared" si="381"/>
        <v>0</v>
      </c>
      <c r="X1149" s="414">
        <f t="shared" si="381"/>
        <v>0</v>
      </c>
      <c r="Y1149" s="413">
        <f t="shared" si="381"/>
        <v>0</v>
      </c>
      <c r="Z1149" s="413">
        <f t="shared" si="381"/>
        <v>0</v>
      </c>
      <c r="AA1149" s="413">
        <f t="shared" si="381"/>
        <v>0</v>
      </c>
      <c r="AB1149" s="413">
        <f t="shared" si="381"/>
        <v>0</v>
      </c>
      <c r="AC1149" s="400">
        <f t="shared" si="382"/>
        <v>0</v>
      </c>
      <c r="AD1149" s="854"/>
      <c r="AE1149" s="1083"/>
      <c r="AF1149" s="856"/>
    </row>
    <row r="1150" spans="1:32" ht="15" customHeight="1" outlineLevel="1" x14ac:dyDescent="0.2">
      <c r="A1150" s="11">
        <v>157</v>
      </c>
      <c r="B1150" s="294"/>
      <c r="C1150" s="292"/>
      <c r="D1150" s="292"/>
      <c r="E1150" s="877" t="str">
        <f>'2. CAD NCCF'!E1150:L1150</f>
        <v>Non-FI issued CBP, low or not rated</v>
      </c>
      <c r="F1150" s="878"/>
      <c r="G1150" s="878"/>
      <c r="H1150" s="878"/>
      <c r="I1150" s="878"/>
      <c r="J1150" s="878"/>
      <c r="K1150" s="878"/>
      <c r="L1150" s="879"/>
      <c r="M1150" s="399">
        <f>SUBTOTAL(9,M1151:M1152)</f>
        <v>0</v>
      </c>
      <c r="N1150" s="402">
        <f t="shared" ref="N1150:AC1150" si="383">SUBTOTAL(9,N1151:N1152)</f>
        <v>0</v>
      </c>
      <c r="O1150" s="406">
        <f t="shared" si="383"/>
        <v>0</v>
      </c>
      <c r="P1150" s="405">
        <f t="shared" si="383"/>
        <v>0</v>
      </c>
      <c r="Q1150" s="407">
        <f t="shared" si="383"/>
        <v>0</v>
      </c>
      <c r="R1150" s="402">
        <f t="shared" si="383"/>
        <v>0</v>
      </c>
      <c r="S1150" s="406">
        <f t="shared" si="383"/>
        <v>0</v>
      </c>
      <c r="T1150" s="405">
        <f t="shared" si="383"/>
        <v>0</v>
      </c>
      <c r="U1150" s="405">
        <f t="shared" si="383"/>
        <v>0</v>
      </c>
      <c r="V1150" s="405">
        <f t="shared" si="383"/>
        <v>0</v>
      </c>
      <c r="W1150" s="405">
        <f t="shared" si="383"/>
        <v>0</v>
      </c>
      <c r="X1150" s="405">
        <f t="shared" si="383"/>
        <v>0</v>
      </c>
      <c r="Y1150" s="405">
        <f t="shared" si="383"/>
        <v>0</v>
      </c>
      <c r="Z1150" s="405">
        <f t="shared" si="383"/>
        <v>0</v>
      </c>
      <c r="AA1150" s="405">
        <f t="shared" si="383"/>
        <v>0</v>
      </c>
      <c r="AB1150" s="403">
        <f t="shared" si="383"/>
        <v>0</v>
      </c>
      <c r="AC1150" s="407">
        <f t="shared" si="383"/>
        <v>0</v>
      </c>
      <c r="AD1150" s="854"/>
      <c r="AE1150" s="1083"/>
      <c r="AF1150" s="856"/>
    </row>
    <row r="1151" spans="1:32" ht="15" customHeight="1" outlineLevel="1" x14ac:dyDescent="0.2">
      <c r="A1151" s="11">
        <v>158</v>
      </c>
      <c r="B1151" s="294"/>
      <c r="C1151" s="292"/>
      <c r="D1151" s="292"/>
      <c r="E1151" s="293"/>
      <c r="F1151" s="1045" t="str">
        <f>'2. CAD NCCF'!F1151:L1151</f>
        <v>Non-FI issued unsecured bonds and paper, low or not rated</v>
      </c>
      <c r="G1151" s="1046"/>
      <c r="H1151" s="1046"/>
      <c r="I1151" s="1046"/>
      <c r="J1151" s="1046"/>
      <c r="K1151" s="1046"/>
      <c r="L1151" s="1047"/>
      <c r="M1151" s="400">
        <f t="shared" ref="M1151:AB1152" si="384">M375</f>
        <v>0</v>
      </c>
      <c r="N1151" s="411">
        <f t="shared" si="384"/>
        <v>0</v>
      </c>
      <c r="O1151" s="414">
        <f t="shared" si="384"/>
        <v>0</v>
      </c>
      <c r="P1151" s="414">
        <f t="shared" si="384"/>
        <v>0</v>
      </c>
      <c r="Q1151" s="415">
        <f t="shared" si="384"/>
        <v>0</v>
      </c>
      <c r="R1151" s="411">
        <f t="shared" si="384"/>
        <v>0</v>
      </c>
      <c r="S1151" s="413">
        <f t="shared" si="384"/>
        <v>0</v>
      </c>
      <c r="T1151" s="413">
        <f t="shared" si="384"/>
        <v>0</v>
      </c>
      <c r="U1151" s="413">
        <f t="shared" si="384"/>
        <v>0</v>
      </c>
      <c r="V1151" s="413">
        <f t="shared" si="384"/>
        <v>0</v>
      </c>
      <c r="W1151" s="413">
        <f t="shared" si="384"/>
        <v>0</v>
      </c>
      <c r="X1151" s="414">
        <f t="shared" si="384"/>
        <v>0</v>
      </c>
      <c r="Y1151" s="413">
        <f t="shared" si="384"/>
        <v>0</v>
      </c>
      <c r="Z1151" s="413">
        <f t="shared" si="384"/>
        <v>0</v>
      </c>
      <c r="AA1151" s="413">
        <f t="shared" si="384"/>
        <v>0</v>
      </c>
      <c r="AB1151" s="413">
        <f t="shared" si="384"/>
        <v>0</v>
      </c>
      <c r="AC1151" s="400">
        <f t="shared" ref="AC1151:AC1152" si="385">M1151-SUM(N1151:AB1151)</f>
        <v>0</v>
      </c>
      <c r="AD1151" s="854"/>
      <c r="AE1151" s="1083"/>
      <c r="AF1151" s="856"/>
    </row>
    <row r="1152" spans="1:32" ht="15" customHeight="1" outlineLevel="1" x14ac:dyDescent="0.2">
      <c r="A1152" s="11">
        <v>159</v>
      </c>
      <c r="B1152" s="294"/>
      <c r="C1152" s="292"/>
      <c r="D1152" s="292"/>
      <c r="E1152" s="293"/>
      <c r="F1152" s="1045" t="str">
        <f>'2. CAD NCCF'!F1152:L1152</f>
        <v>Non-FI issued covered bonds, low or not rated</v>
      </c>
      <c r="G1152" s="1046"/>
      <c r="H1152" s="1046"/>
      <c r="I1152" s="1046"/>
      <c r="J1152" s="1046"/>
      <c r="K1152" s="1046"/>
      <c r="L1152" s="1047"/>
      <c r="M1152" s="400">
        <f t="shared" si="384"/>
        <v>0</v>
      </c>
      <c r="N1152" s="411">
        <f t="shared" si="384"/>
        <v>0</v>
      </c>
      <c r="O1152" s="414">
        <f t="shared" si="384"/>
        <v>0</v>
      </c>
      <c r="P1152" s="414">
        <f t="shared" si="384"/>
        <v>0</v>
      </c>
      <c r="Q1152" s="415">
        <f t="shared" si="384"/>
        <v>0</v>
      </c>
      <c r="R1152" s="411">
        <f t="shared" si="384"/>
        <v>0</v>
      </c>
      <c r="S1152" s="413">
        <f t="shared" si="384"/>
        <v>0</v>
      </c>
      <c r="T1152" s="413">
        <f t="shared" si="384"/>
        <v>0</v>
      </c>
      <c r="U1152" s="413">
        <f t="shared" si="384"/>
        <v>0</v>
      </c>
      <c r="V1152" s="413">
        <f t="shared" si="384"/>
        <v>0</v>
      </c>
      <c r="W1152" s="413">
        <f t="shared" si="384"/>
        <v>0</v>
      </c>
      <c r="X1152" s="414">
        <f t="shared" si="384"/>
        <v>0</v>
      </c>
      <c r="Y1152" s="413">
        <f t="shared" si="384"/>
        <v>0</v>
      </c>
      <c r="Z1152" s="413">
        <f t="shared" si="384"/>
        <v>0</v>
      </c>
      <c r="AA1152" s="413">
        <f t="shared" si="384"/>
        <v>0</v>
      </c>
      <c r="AB1152" s="413">
        <f t="shared" si="384"/>
        <v>0</v>
      </c>
      <c r="AC1152" s="400">
        <f t="shared" si="385"/>
        <v>0</v>
      </c>
      <c r="AD1152" s="854"/>
      <c r="AE1152" s="1083"/>
      <c r="AF1152" s="856"/>
    </row>
    <row r="1153" spans="1:32" ht="15" customHeight="1" outlineLevel="1" x14ac:dyDescent="0.2">
      <c r="A1153" s="11">
        <v>160</v>
      </c>
      <c r="B1153" s="294"/>
      <c r="C1153" s="292"/>
      <c r="D1153" s="292"/>
      <c r="E1153" s="877" t="str">
        <f>'2. CAD NCCF'!E1153:L1153</f>
        <v>FI issued CBP, low or not rated</v>
      </c>
      <c r="F1153" s="878"/>
      <c r="G1153" s="878"/>
      <c r="H1153" s="878"/>
      <c r="I1153" s="878"/>
      <c r="J1153" s="878"/>
      <c r="K1153" s="878"/>
      <c r="L1153" s="879"/>
      <c r="M1153" s="399">
        <f>SUBTOTAL(9,M1154:M1156)</f>
        <v>0</v>
      </c>
      <c r="N1153" s="402">
        <f t="shared" ref="N1153:AC1153" si="386">SUBTOTAL(9,N1154:N1156)</f>
        <v>0</v>
      </c>
      <c r="O1153" s="406">
        <f t="shared" si="386"/>
        <v>0</v>
      </c>
      <c r="P1153" s="405">
        <f t="shared" si="386"/>
        <v>0</v>
      </c>
      <c r="Q1153" s="407">
        <f t="shared" si="386"/>
        <v>0</v>
      </c>
      <c r="R1153" s="402">
        <f t="shared" si="386"/>
        <v>0</v>
      </c>
      <c r="S1153" s="406">
        <f t="shared" si="386"/>
        <v>0</v>
      </c>
      <c r="T1153" s="405">
        <f t="shared" si="386"/>
        <v>0</v>
      </c>
      <c r="U1153" s="405">
        <f t="shared" si="386"/>
        <v>0</v>
      </c>
      <c r="V1153" s="405">
        <f t="shared" si="386"/>
        <v>0</v>
      </c>
      <c r="W1153" s="405">
        <f t="shared" si="386"/>
        <v>0</v>
      </c>
      <c r="X1153" s="405">
        <f t="shared" si="386"/>
        <v>0</v>
      </c>
      <c r="Y1153" s="405">
        <f t="shared" si="386"/>
        <v>0</v>
      </c>
      <c r="Z1153" s="405">
        <f t="shared" si="386"/>
        <v>0</v>
      </c>
      <c r="AA1153" s="405">
        <f t="shared" si="386"/>
        <v>0</v>
      </c>
      <c r="AB1153" s="403">
        <f t="shared" si="386"/>
        <v>0</v>
      </c>
      <c r="AC1153" s="407">
        <f t="shared" si="386"/>
        <v>0</v>
      </c>
      <c r="AD1153" s="854"/>
      <c r="AE1153" s="1083"/>
      <c r="AF1153" s="856"/>
    </row>
    <row r="1154" spans="1:32" ht="15" customHeight="1" outlineLevel="1" x14ac:dyDescent="0.2">
      <c r="A1154" s="11">
        <v>161</v>
      </c>
      <c r="B1154" s="294"/>
      <c r="C1154" s="292"/>
      <c r="D1154" s="292"/>
      <c r="E1154" s="293"/>
      <c r="F1154" s="1045" t="str">
        <f>'2. CAD NCCF'!F1154:L1154</f>
        <v>FI issued unsecured bonds and paper, low or not rated</v>
      </c>
      <c r="G1154" s="1046"/>
      <c r="H1154" s="1046"/>
      <c r="I1154" s="1046"/>
      <c r="J1154" s="1046"/>
      <c r="K1154" s="1046"/>
      <c r="L1154" s="1047"/>
      <c r="M1154" s="400">
        <f t="shared" ref="M1154:AB1156" si="387">M378</f>
        <v>0</v>
      </c>
      <c r="N1154" s="411">
        <f t="shared" si="387"/>
        <v>0</v>
      </c>
      <c r="O1154" s="414">
        <f t="shared" si="387"/>
        <v>0</v>
      </c>
      <c r="P1154" s="414">
        <f t="shared" si="387"/>
        <v>0</v>
      </c>
      <c r="Q1154" s="415">
        <f t="shared" si="387"/>
        <v>0</v>
      </c>
      <c r="R1154" s="411">
        <f t="shared" si="387"/>
        <v>0</v>
      </c>
      <c r="S1154" s="413">
        <f t="shared" si="387"/>
        <v>0</v>
      </c>
      <c r="T1154" s="413">
        <f t="shared" si="387"/>
        <v>0</v>
      </c>
      <c r="U1154" s="413">
        <f t="shared" si="387"/>
        <v>0</v>
      </c>
      <c r="V1154" s="413">
        <f t="shared" si="387"/>
        <v>0</v>
      </c>
      <c r="W1154" s="413">
        <f t="shared" si="387"/>
        <v>0</v>
      </c>
      <c r="X1154" s="414">
        <f t="shared" si="387"/>
        <v>0</v>
      </c>
      <c r="Y1154" s="413">
        <f t="shared" si="387"/>
        <v>0</v>
      </c>
      <c r="Z1154" s="413">
        <f t="shared" si="387"/>
        <v>0</v>
      </c>
      <c r="AA1154" s="413">
        <f t="shared" si="387"/>
        <v>0</v>
      </c>
      <c r="AB1154" s="413">
        <f t="shared" si="387"/>
        <v>0</v>
      </c>
      <c r="AC1154" s="400">
        <f t="shared" ref="AC1154:AC1156" si="388">M1154-SUM(N1154:AB1154)</f>
        <v>0</v>
      </c>
      <c r="AD1154" s="854"/>
      <c r="AE1154" s="1083"/>
      <c r="AF1154" s="856"/>
    </row>
    <row r="1155" spans="1:32" ht="15" customHeight="1" outlineLevel="1" x14ac:dyDescent="0.2">
      <c r="A1155" s="11">
        <v>162</v>
      </c>
      <c r="B1155" s="294"/>
      <c r="C1155" s="289"/>
      <c r="D1155" s="289"/>
      <c r="E1155" s="289"/>
      <c r="F1155" s="1045" t="str">
        <f>'2. CAD NCCF'!F1155:L1155</f>
        <v>FI issued covered bonds, low or not rated</v>
      </c>
      <c r="G1155" s="1046"/>
      <c r="H1155" s="1046"/>
      <c r="I1155" s="1046"/>
      <c r="J1155" s="1046"/>
      <c r="K1155" s="1046"/>
      <c r="L1155" s="1047"/>
      <c r="M1155" s="400">
        <f t="shared" si="387"/>
        <v>0</v>
      </c>
      <c r="N1155" s="411">
        <f t="shared" si="387"/>
        <v>0</v>
      </c>
      <c r="O1155" s="414">
        <f t="shared" si="387"/>
        <v>0</v>
      </c>
      <c r="P1155" s="414">
        <f t="shared" si="387"/>
        <v>0</v>
      </c>
      <c r="Q1155" s="415">
        <f t="shared" si="387"/>
        <v>0</v>
      </c>
      <c r="R1155" s="411">
        <f t="shared" si="387"/>
        <v>0</v>
      </c>
      <c r="S1155" s="413">
        <f t="shared" si="387"/>
        <v>0</v>
      </c>
      <c r="T1155" s="413">
        <f t="shared" si="387"/>
        <v>0</v>
      </c>
      <c r="U1155" s="413">
        <f t="shared" si="387"/>
        <v>0</v>
      </c>
      <c r="V1155" s="413">
        <f t="shared" si="387"/>
        <v>0</v>
      </c>
      <c r="W1155" s="413">
        <f t="shared" si="387"/>
        <v>0</v>
      </c>
      <c r="X1155" s="414">
        <f t="shared" si="387"/>
        <v>0</v>
      </c>
      <c r="Y1155" s="413">
        <f t="shared" si="387"/>
        <v>0</v>
      </c>
      <c r="Z1155" s="413">
        <f t="shared" si="387"/>
        <v>0</v>
      </c>
      <c r="AA1155" s="413">
        <f t="shared" si="387"/>
        <v>0</v>
      </c>
      <c r="AB1155" s="413">
        <f t="shared" si="387"/>
        <v>0</v>
      </c>
      <c r="AC1155" s="400">
        <f t="shared" si="388"/>
        <v>0</v>
      </c>
      <c r="AD1155" s="854"/>
      <c r="AE1155" s="1083"/>
      <c r="AF1155" s="856"/>
    </row>
    <row r="1156" spans="1:32" ht="15" customHeight="1" outlineLevel="1" x14ac:dyDescent="0.2">
      <c r="A1156" s="11">
        <v>163</v>
      </c>
      <c r="B1156" s="294"/>
      <c r="C1156" s="289"/>
      <c r="D1156" s="289"/>
      <c r="E1156" s="289"/>
      <c r="F1156" s="1045" t="str">
        <f>'2. CAD NCCF'!F1156:L1156</f>
        <v>FI issued jumbo covered bonds, low or not rated</v>
      </c>
      <c r="G1156" s="1046"/>
      <c r="H1156" s="1046"/>
      <c r="I1156" s="1046"/>
      <c r="J1156" s="1046"/>
      <c r="K1156" s="1046"/>
      <c r="L1156" s="1047"/>
      <c r="M1156" s="400">
        <f t="shared" si="387"/>
        <v>0</v>
      </c>
      <c r="N1156" s="411">
        <f t="shared" si="387"/>
        <v>0</v>
      </c>
      <c r="O1156" s="414">
        <f t="shared" si="387"/>
        <v>0</v>
      </c>
      <c r="P1156" s="414">
        <f t="shared" si="387"/>
        <v>0</v>
      </c>
      <c r="Q1156" s="415">
        <f t="shared" si="387"/>
        <v>0</v>
      </c>
      <c r="R1156" s="411">
        <f t="shared" si="387"/>
        <v>0</v>
      </c>
      <c r="S1156" s="413">
        <f t="shared" si="387"/>
        <v>0</v>
      </c>
      <c r="T1156" s="413">
        <f t="shared" si="387"/>
        <v>0</v>
      </c>
      <c r="U1156" s="413">
        <f t="shared" si="387"/>
        <v>0</v>
      </c>
      <c r="V1156" s="413">
        <f t="shared" si="387"/>
        <v>0</v>
      </c>
      <c r="W1156" s="413">
        <f t="shared" si="387"/>
        <v>0</v>
      </c>
      <c r="X1156" s="414">
        <f t="shared" si="387"/>
        <v>0</v>
      </c>
      <c r="Y1156" s="413">
        <f t="shared" si="387"/>
        <v>0</v>
      </c>
      <c r="Z1156" s="413">
        <f t="shared" si="387"/>
        <v>0</v>
      </c>
      <c r="AA1156" s="413">
        <f t="shared" si="387"/>
        <v>0</v>
      </c>
      <c r="AB1156" s="413">
        <f t="shared" si="387"/>
        <v>0</v>
      </c>
      <c r="AC1156" s="400">
        <f t="shared" si="388"/>
        <v>0</v>
      </c>
      <c r="AD1156" s="857"/>
      <c r="AE1156" s="858"/>
      <c r="AF1156" s="859"/>
    </row>
    <row r="1157" spans="1:32" outlineLevel="1" x14ac:dyDescent="0.2">
      <c r="A1157" s="11">
        <v>164</v>
      </c>
      <c r="B1157" s="294"/>
      <c r="C1157" s="289"/>
      <c r="D1157" s="868" t="str">
        <f>'2. CAD NCCF'!D1157:AF1157</f>
        <v>Asset backed securities (ABS) and Asset backed commercial paper (ABCP)</v>
      </c>
      <c r="E1157" s="869"/>
      <c r="F1157" s="869"/>
      <c r="G1157" s="869"/>
      <c r="H1157" s="869"/>
      <c r="I1157" s="869"/>
      <c r="J1157" s="869"/>
      <c r="K1157" s="869"/>
      <c r="L1157" s="869"/>
      <c r="M1157" s="869"/>
      <c r="N1157" s="869"/>
      <c r="O1157" s="869"/>
      <c r="P1157" s="869"/>
      <c r="Q1157" s="869"/>
      <c r="R1157" s="869"/>
      <c r="S1157" s="869"/>
      <c r="T1157" s="869"/>
      <c r="U1157" s="869"/>
      <c r="V1157" s="869"/>
      <c r="W1157" s="869"/>
      <c r="X1157" s="869"/>
      <c r="Y1157" s="869"/>
      <c r="Z1157" s="869"/>
      <c r="AA1157" s="869"/>
      <c r="AB1157" s="869"/>
      <c r="AC1157" s="869"/>
      <c r="AD1157" s="869"/>
      <c r="AE1157" s="869"/>
      <c r="AF1157" s="870"/>
    </row>
    <row r="1158" spans="1:32" outlineLevel="1" x14ac:dyDescent="0.2">
      <c r="A1158" s="11">
        <v>165</v>
      </c>
      <c r="B1158" s="294"/>
      <c r="C1158" s="289"/>
      <c r="D1158" s="289"/>
      <c r="E1158" s="933" t="str">
        <f>'2. CAD NCCF'!E1158:L1158</f>
        <v>Non-FI issued ABS and ABCP, high rated</v>
      </c>
      <c r="F1158" s="934"/>
      <c r="G1158" s="934"/>
      <c r="H1158" s="934"/>
      <c r="I1158" s="934"/>
      <c r="J1158" s="934"/>
      <c r="K1158" s="934"/>
      <c r="L1158" s="935"/>
      <c r="M1158" s="399">
        <f>SUBTOTAL(9,M1159:M1160)</f>
        <v>0</v>
      </c>
      <c r="N1158" s="402">
        <f t="shared" ref="N1158:AC1158" si="389">SUBTOTAL(9,N1159:N1160)</f>
        <v>0</v>
      </c>
      <c r="O1158" s="406">
        <f t="shared" si="389"/>
        <v>0</v>
      </c>
      <c r="P1158" s="405">
        <f t="shared" si="389"/>
        <v>0</v>
      </c>
      <c r="Q1158" s="407">
        <f t="shared" si="389"/>
        <v>0</v>
      </c>
      <c r="R1158" s="402">
        <f t="shared" si="389"/>
        <v>0</v>
      </c>
      <c r="S1158" s="406">
        <f t="shared" si="389"/>
        <v>0</v>
      </c>
      <c r="T1158" s="405">
        <f t="shared" si="389"/>
        <v>0</v>
      </c>
      <c r="U1158" s="405">
        <f t="shared" si="389"/>
        <v>0</v>
      </c>
      <c r="V1158" s="405">
        <f t="shared" si="389"/>
        <v>0</v>
      </c>
      <c r="W1158" s="405">
        <f t="shared" si="389"/>
        <v>0</v>
      </c>
      <c r="X1158" s="405">
        <f t="shared" si="389"/>
        <v>0</v>
      </c>
      <c r="Y1158" s="405">
        <f t="shared" si="389"/>
        <v>0</v>
      </c>
      <c r="Z1158" s="405">
        <f t="shared" si="389"/>
        <v>0</v>
      </c>
      <c r="AA1158" s="405">
        <f t="shared" si="389"/>
        <v>0</v>
      </c>
      <c r="AB1158" s="403">
        <f t="shared" si="389"/>
        <v>0</v>
      </c>
      <c r="AC1158" s="407">
        <f t="shared" si="389"/>
        <v>0</v>
      </c>
      <c r="AD1158" s="1433"/>
      <c r="AE1158" s="852"/>
      <c r="AF1158" s="853"/>
    </row>
    <row r="1159" spans="1:32" ht="15" customHeight="1" outlineLevel="1" x14ac:dyDescent="0.2">
      <c r="A1159" s="11">
        <v>166</v>
      </c>
      <c r="B1159" s="294"/>
      <c r="C1159" s="289"/>
      <c r="D1159" s="289"/>
      <c r="E1159" s="289"/>
      <c r="F1159" s="1045" t="str">
        <f>'2. CAD NCCF'!F1159:L1159</f>
        <v>Non-FI issued ABS, high rated</v>
      </c>
      <c r="G1159" s="1046"/>
      <c r="H1159" s="1046"/>
      <c r="I1159" s="1046"/>
      <c r="J1159" s="1046"/>
      <c r="K1159" s="1046"/>
      <c r="L1159" s="1047"/>
      <c r="M1159" s="400">
        <f t="shared" ref="M1159:AB1160" si="390">M383</f>
        <v>0</v>
      </c>
      <c r="N1159" s="411">
        <f t="shared" si="390"/>
        <v>0</v>
      </c>
      <c r="O1159" s="414">
        <f t="shared" si="390"/>
        <v>0</v>
      </c>
      <c r="P1159" s="414">
        <f t="shared" si="390"/>
        <v>0</v>
      </c>
      <c r="Q1159" s="415">
        <f t="shared" si="390"/>
        <v>0</v>
      </c>
      <c r="R1159" s="411">
        <f t="shared" si="390"/>
        <v>0</v>
      </c>
      <c r="S1159" s="413">
        <f t="shared" si="390"/>
        <v>0</v>
      </c>
      <c r="T1159" s="413">
        <f t="shared" si="390"/>
        <v>0</v>
      </c>
      <c r="U1159" s="413">
        <f t="shared" si="390"/>
        <v>0</v>
      </c>
      <c r="V1159" s="413">
        <f t="shared" si="390"/>
        <v>0</v>
      </c>
      <c r="W1159" s="413">
        <f t="shared" si="390"/>
        <v>0</v>
      </c>
      <c r="X1159" s="414">
        <f t="shared" si="390"/>
        <v>0</v>
      </c>
      <c r="Y1159" s="413">
        <f t="shared" si="390"/>
        <v>0</v>
      </c>
      <c r="Z1159" s="413">
        <f t="shared" si="390"/>
        <v>0</v>
      </c>
      <c r="AA1159" s="413">
        <f t="shared" si="390"/>
        <v>0</v>
      </c>
      <c r="AB1159" s="413">
        <f t="shared" si="390"/>
        <v>0</v>
      </c>
      <c r="AC1159" s="400">
        <f t="shared" ref="AC1159:AC1160" si="391">M1159-SUM(N1159:AB1159)</f>
        <v>0</v>
      </c>
      <c r="AD1159" s="854"/>
      <c r="AE1159" s="1083"/>
      <c r="AF1159" s="856"/>
    </row>
    <row r="1160" spans="1:32" ht="15" customHeight="1" outlineLevel="1" x14ac:dyDescent="0.2">
      <c r="A1160" s="11">
        <v>167</v>
      </c>
      <c r="B1160" s="294"/>
      <c r="C1160" s="289"/>
      <c r="D1160" s="289"/>
      <c r="E1160" s="289"/>
      <c r="F1160" s="1045" t="str">
        <f>'2. CAD NCCF'!F1160:L1160</f>
        <v>Non-FI issued ABCP, high rated</v>
      </c>
      <c r="G1160" s="1046"/>
      <c r="H1160" s="1046"/>
      <c r="I1160" s="1046"/>
      <c r="J1160" s="1046"/>
      <c r="K1160" s="1046"/>
      <c r="L1160" s="1047"/>
      <c r="M1160" s="400">
        <f t="shared" si="390"/>
        <v>0</v>
      </c>
      <c r="N1160" s="411">
        <f t="shared" si="390"/>
        <v>0</v>
      </c>
      <c r="O1160" s="414">
        <f t="shared" si="390"/>
        <v>0</v>
      </c>
      <c r="P1160" s="414">
        <f t="shared" si="390"/>
        <v>0</v>
      </c>
      <c r="Q1160" s="415">
        <f t="shared" si="390"/>
        <v>0</v>
      </c>
      <c r="R1160" s="411">
        <f t="shared" si="390"/>
        <v>0</v>
      </c>
      <c r="S1160" s="413">
        <f t="shared" si="390"/>
        <v>0</v>
      </c>
      <c r="T1160" s="413">
        <f t="shared" si="390"/>
        <v>0</v>
      </c>
      <c r="U1160" s="413">
        <f t="shared" si="390"/>
        <v>0</v>
      </c>
      <c r="V1160" s="413">
        <f t="shared" si="390"/>
        <v>0</v>
      </c>
      <c r="W1160" s="413">
        <f t="shared" si="390"/>
        <v>0</v>
      </c>
      <c r="X1160" s="414">
        <f t="shared" si="390"/>
        <v>0</v>
      </c>
      <c r="Y1160" s="413">
        <f t="shared" si="390"/>
        <v>0</v>
      </c>
      <c r="Z1160" s="413">
        <f t="shared" si="390"/>
        <v>0</v>
      </c>
      <c r="AA1160" s="413">
        <f t="shared" si="390"/>
        <v>0</v>
      </c>
      <c r="AB1160" s="413">
        <f t="shared" si="390"/>
        <v>0</v>
      </c>
      <c r="AC1160" s="400">
        <f t="shared" si="391"/>
        <v>0</v>
      </c>
      <c r="AD1160" s="854"/>
      <c r="AE1160" s="1083"/>
      <c r="AF1160" s="856"/>
    </row>
    <row r="1161" spans="1:32" outlineLevel="1" x14ac:dyDescent="0.2">
      <c r="A1161" s="11">
        <v>168</v>
      </c>
      <c r="B1161" s="294"/>
      <c r="C1161" s="289"/>
      <c r="D1161" s="289"/>
      <c r="E1161" s="877" t="str">
        <f>'2. CAD NCCF'!E1161:L1161</f>
        <v>FI issued ABS and ABCP, high rated</v>
      </c>
      <c r="F1161" s="878"/>
      <c r="G1161" s="878"/>
      <c r="H1161" s="878"/>
      <c r="I1161" s="878"/>
      <c r="J1161" s="878"/>
      <c r="K1161" s="878"/>
      <c r="L1161" s="879"/>
      <c r="M1161" s="399">
        <f>SUBTOTAL(9,M1162:M1163)</f>
        <v>0</v>
      </c>
      <c r="N1161" s="402">
        <f t="shared" ref="N1161:AC1161" si="392">SUBTOTAL(9,N1162:N1163)</f>
        <v>0</v>
      </c>
      <c r="O1161" s="406">
        <f t="shared" si="392"/>
        <v>0</v>
      </c>
      <c r="P1161" s="405">
        <f t="shared" si="392"/>
        <v>0</v>
      </c>
      <c r="Q1161" s="407">
        <f t="shared" si="392"/>
        <v>0</v>
      </c>
      <c r="R1161" s="402">
        <f t="shared" si="392"/>
        <v>0</v>
      </c>
      <c r="S1161" s="406">
        <f t="shared" si="392"/>
        <v>0</v>
      </c>
      <c r="T1161" s="405">
        <f t="shared" si="392"/>
        <v>0</v>
      </c>
      <c r="U1161" s="405">
        <f t="shared" si="392"/>
        <v>0</v>
      </c>
      <c r="V1161" s="405">
        <f t="shared" si="392"/>
        <v>0</v>
      </c>
      <c r="W1161" s="405">
        <f t="shared" si="392"/>
        <v>0</v>
      </c>
      <c r="X1161" s="405">
        <f t="shared" si="392"/>
        <v>0</v>
      </c>
      <c r="Y1161" s="405">
        <f t="shared" si="392"/>
        <v>0</v>
      </c>
      <c r="Z1161" s="405">
        <f t="shared" si="392"/>
        <v>0</v>
      </c>
      <c r="AA1161" s="405">
        <f t="shared" si="392"/>
        <v>0</v>
      </c>
      <c r="AB1161" s="403">
        <f t="shared" si="392"/>
        <v>0</v>
      </c>
      <c r="AC1161" s="407">
        <f t="shared" si="392"/>
        <v>0</v>
      </c>
      <c r="AD1161" s="854"/>
      <c r="AE1161" s="1083"/>
      <c r="AF1161" s="856"/>
    </row>
    <row r="1162" spans="1:32" ht="15" customHeight="1" outlineLevel="1" x14ac:dyDescent="0.2">
      <c r="A1162" s="11">
        <v>169</v>
      </c>
      <c r="B1162" s="294"/>
      <c r="C1162" s="289"/>
      <c r="D1162" s="289"/>
      <c r="E1162" s="289"/>
      <c r="F1162" s="1045" t="str">
        <f>'2. CAD NCCF'!F1162:L1162</f>
        <v>FI issued ABS, high rated</v>
      </c>
      <c r="G1162" s="1046"/>
      <c r="H1162" s="1046"/>
      <c r="I1162" s="1046"/>
      <c r="J1162" s="1046"/>
      <c r="K1162" s="1046"/>
      <c r="L1162" s="1047"/>
      <c r="M1162" s="400">
        <f t="shared" ref="M1162:AB1163" si="393">M386</f>
        <v>0</v>
      </c>
      <c r="N1162" s="411">
        <f t="shared" si="393"/>
        <v>0</v>
      </c>
      <c r="O1162" s="414">
        <f t="shared" si="393"/>
        <v>0</v>
      </c>
      <c r="P1162" s="414">
        <f t="shared" si="393"/>
        <v>0</v>
      </c>
      <c r="Q1162" s="415">
        <f t="shared" si="393"/>
        <v>0</v>
      </c>
      <c r="R1162" s="411">
        <f t="shared" si="393"/>
        <v>0</v>
      </c>
      <c r="S1162" s="413">
        <f t="shared" si="393"/>
        <v>0</v>
      </c>
      <c r="T1162" s="413">
        <f t="shared" si="393"/>
        <v>0</v>
      </c>
      <c r="U1162" s="413">
        <f t="shared" si="393"/>
        <v>0</v>
      </c>
      <c r="V1162" s="413">
        <f t="shared" si="393"/>
        <v>0</v>
      </c>
      <c r="W1162" s="413">
        <f t="shared" si="393"/>
        <v>0</v>
      </c>
      <c r="X1162" s="414">
        <f t="shared" si="393"/>
        <v>0</v>
      </c>
      <c r="Y1162" s="413">
        <f t="shared" si="393"/>
        <v>0</v>
      </c>
      <c r="Z1162" s="413">
        <f t="shared" si="393"/>
        <v>0</v>
      </c>
      <c r="AA1162" s="413">
        <f t="shared" si="393"/>
        <v>0</v>
      </c>
      <c r="AB1162" s="413">
        <f t="shared" si="393"/>
        <v>0</v>
      </c>
      <c r="AC1162" s="400">
        <f t="shared" ref="AC1162:AC1163" si="394">M1162-SUM(N1162:AB1162)</f>
        <v>0</v>
      </c>
      <c r="AD1162" s="854"/>
      <c r="AE1162" s="1083"/>
      <c r="AF1162" s="856"/>
    </row>
    <row r="1163" spans="1:32" ht="15" customHeight="1" outlineLevel="1" x14ac:dyDescent="0.2">
      <c r="A1163" s="11">
        <v>170</v>
      </c>
      <c r="B1163" s="294"/>
      <c r="C1163" s="289"/>
      <c r="D1163" s="289"/>
      <c r="E1163" s="289"/>
      <c r="F1163" s="1045" t="str">
        <f>'2. CAD NCCF'!F1163:L1163</f>
        <v>FI issued ABCP, high rated</v>
      </c>
      <c r="G1163" s="1046"/>
      <c r="H1163" s="1046"/>
      <c r="I1163" s="1046"/>
      <c r="J1163" s="1046"/>
      <c r="K1163" s="1046"/>
      <c r="L1163" s="1047"/>
      <c r="M1163" s="400">
        <f t="shared" si="393"/>
        <v>0</v>
      </c>
      <c r="N1163" s="411">
        <f t="shared" si="393"/>
        <v>0</v>
      </c>
      <c r="O1163" s="414">
        <f t="shared" si="393"/>
        <v>0</v>
      </c>
      <c r="P1163" s="414">
        <f t="shared" si="393"/>
        <v>0</v>
      </c>
      <c r="Q1163" s="415">
        <f t="shared" si="393"/>
        <v>0</v>
      </c>
      <c r="R1163" s="411">
        <f t="shared" si="393"/>
        <v>0</v>
      </c>
      <c r="S1163" s="413">
        <f t="shared" si="393"/>
        <v>0</v>
      </c>
      <c r="T1163" s="413">
        <f t="shared" si="393"/>
        <v>0</v>
      </c>
      <c r="U1163" s="413">
        <f t="shared" si="393"/>
        <v>0</v>
      </c>
      <c r="V1163" s="413">
        <f t="shared" si="393"/>
        <v>0</v>
      </c>
      <c r="W1163" s="413">
        <f t="shared" si="393"/>
        <v>0</v>
      </c>
      <c r="X1163" s="414">
        <f t="shared" si="393"/>
        <v>0</v>
      </c>
      <c r="Y1163" s="413">
        <f t="shared" si="393"/>
        <v>0</v>
      </c>
      <c r="Z1163" s="413">
        <f t="shared" si="393"/>
        <v>0</v>
      </c>
      <c r="AA1163" s="413">
        <f t="shared" si="393"/>
        <v>0</v>
      </c>
      <c r="AB1163" s="413">
        <f t="shared" si="393"/>
        <v>0</v>
      </c>
      <c r="AC1163" s="400">
        <f t="shared" si="394"/>
        <v>0</v>
      </c>
      <c r="AD1163" s="854"/>
      <c r="AE1163" s="1083"/>
      <c r="AF1163" s="856"/>
    </row>
    <row r="1164" spans="1:32" outlineLevel="1" x14ac:dyDescent="0.2">
      <c r="A1164" s="11">
        <v>171</v>
      </c>
      <c r="B1164" s="294"/>
      <c r="C1164" s="289"/>
      <c r="D1164" s="289"/>
      <c r="E1164" s="877" t="str">
        <f>'2. CAD NCCF'!E1164:L1164</f>
        <v>Non-FI issued ABS and ABCP, medium rated</v>
      </c>
      <c r="F1164" s="878"/>
      <c r="G1164" s="878"/>
      <c r="H1164" s="878"/>
      <c r="I1164" s="878"/>
      <c r="J1164" s="878"/>
      <c r="K1164" s="878"/>
      <c r="L1164" s="879"/>
      <c r="M1164" s="399">
        <f>SUBTOTAL(9,M1165:M1166)</f>
        <v>0</v>
      </c>
      <c r="N1164" s="402">
        <f t="shared" ref="N1164:AC1164" si="395">SUBTOTAL(9,N1165:N1166)</f>
        <v>0</v>
      </c>
      <c r="O1164" s="406">
        <f t="shared" si="395"/>
        <v>0</v>
      </c>
      <c r="P1164" s="405">
        <f t="shared" si="395"/>
        <v>0</v>
      </c>
      <c r="Q1164" s="407">
        <f t="shared" si="395"/>
        <v>0</v>
      </c>
      <c r="R1164" s="402">
        <f t="shared" si="395"/>
        <v>0</v>
      </c>
      <c r="S1164" s="406">
        <f t="shared" si="395"/>
        <v>0</v>
      </c>
      <c r="T1164" s="405">
        <f t="shared" si="395"/>
        <v>0</v>
      </c>
      <c r="U1164" s="405">
        <f t="shared" si="395"/>
        <v>0</v>
      </c>
      <c r="V1164" s="405">
        <f t="shared" si="395"/>
        <v>0</v>
      </c>
      <c r="W1164" s="405">
        <f t="shared" si="395"/>
        <v>0</v>
      </c>
      <c r="X1164" s="405">
        <f t="shared" si="395"/>
        <v>0</v>
      </c>
      <c r="Y1164" s="405">
        <f t="shared" si="395"/>
        <v>0</v>
      </c>
      <c r="Z1164" s="405">
        <f t="shared" si="395"/>
        <v>0</v>
      </c>
      <c r="AA1164" s="405">
        <f t="shared" si="395"/>
        <v>0</v>
      </c>
      <c r="AB1164" s="403">
        <f t="shared" si="395"/>
        <v>0</v>
      </c>
      <c r="AC1164" s="407">
        <f t="shared" si="395"/>
        <v>0</v>
      </c>
      <c r="AD1164" s="854"/>
      <c r="AE1164" s="1083"/>
      <c r="AF1164" s="856"/>
    </row>
    <row r="1165" spans="1:32" ht="15" customHeight="1" outlineLevel="1" x14ac:dyDescent="0.2">
      <c r="A1165" s="11">
        <v>172</v>
      </c>
      <c r="B1165" s="294"/>
      <c r="C1165" s="289"/>
      <c r="D1165" s="289"/>
      <c r="E1165" s="289"/>
      <c r="F1165" s="1045" t="str">
        <f>'2. CAD NCCF'!F1165:L1165</f>
        <v>Non-FI issued ABS, medium rated</v>
      </c>
      <c r="G1165" s="1046"/>
      <c r="H1165" s="1046"/>
      <c r="I1165" s="1046"/>
      <c r="J1165" s="1046"/>
      <c r="K1165" s="1046"/>
      <c r="L1165" s="1047"/>
      <c r="M1165" s="400">
        <f t="shared" ref="M1165:AB1166" si="396">M389</f>
        <v>0</v>
      </c>
      <c r="N1165" s="411">
        <f t="shared" si="396"/>
        <v>0</v>
      </c>
      <c r="O1165" s="414">
        <f t="shared" si="396"/>
        <v>0</v>
      </c>
      <c r="P1165" s="414">
        <f t="shared" si="396"/>
        <v>0</v>
      </c>
      <c r="Q1165" s="415">
        <f t="shared" si="396"/>
        <v>0</v>
      </c>
      <c r="R1165" s="411">
        <f t="shared" si="396"/>
        <v>0</v>
      </c>
      <c r="S1165" s="413">
        <f t="shared" si="396"/>
        <v>0</v>
      </c>
      <c r="T1165" s="413">
        <f t="shared" si="396"/>
        <v>0</v>
      </c>
      <c r="U1165" s="413">
        <f t="shared" si="396"/>
        <v>0</v>
      </c>
      <c r="V1165" s="413">
        <f t="shared" si="396"/>
        <v>0</v>
      </c>
      <c r="W1165" s="413">
        <f t="shared" si="396"/>
        <v>0</v>
      </c>
      <c r="X1165" s="414">
        <f t="shared" si="396"/>
        <v>0</v>
      </c>
      <c r="Y1165" s="413">
        <f t="shared" si="396"/>
        <v>0</v>
      </c>
      <c r="Z1165" s="413">
        <f t="shared" si="396"/>
        <v>0</v>
      </c>
      <c r="AA1165" s="413">
        <f t="shared" si="396"/>
        <v>0</v>
      </c>
      <c r="AB1165" s="413">
        <f t="shared" si="396"/>
        <v>0</v>
      </c>
      <c r="AC1165" s="400">
        <f t="shared" ref="AC1165:AC1166" si="397">M1165-SUM(N1165:AB1165)</f>
        <v>0</v>
      </c>
      <c r="AD1165" s="854"/>
      <c r="AE1165" s="1083"/>
      <c r="AF1165" s="856"/>
    </row>
    <row r="1166" spans="1:32" ht="15" customHeight="1" outlineLevel="1" x14ac:dyDescent="0.2">
      <c r="A1166" s="11">
        <v>173</v>
      </c>
      <c r="B1166" s="294"/>
      <c r="C1166" s="289"/>
      <c r="D1166" s="289"/>
      <c r="E1166" s="289"/>
      <c r="F1166" s="1045" t="str">
        <f>'2. CAD NCCF'!F1166:L1166</f>
        <v>Non-FI issued ABCP, medium rated</v>
      </c>
      <c r="G1166" s="1046"/>
      <c r="H1166" s="1046"/>
      <c r="I1166" s="1046"/>
      <c r="J1166" s="1046"/>
      <c r="K1166" s="1046"/>
      <c r="L1166" s="1047"/>
      <c r="M1166" s="400">
        <f t="shared" si="396"/>
        <v>0</v>
      </c>
      <c r="N1166" s="411">
        <f t="shared" si="396"/>
        <v>0</v>
      </c>
      <c r="O1166" s="414">
        <f t="shared" si="396"/>
        <v>0</v>
      </c>
      <c r="P1166" s="414">
        <f t="shared" si="396"/>
        <v>0</v>
      </c>
      <c r="Q1166" s="415">
        <f t="shared" si="396"/>
        <v>0</v>
      </c>
      <c r="R1166" s="411">
        <f t="shared" si="396"/>
        <v>0</v>
      </c>
      <c r="S1166" s="413">
        <f t="shared" si="396"/>
        <v>0</v>
      </c>
      <c r="T1166" s="413">
        <f t="shared" si="396"/>
        <v>0</v>
      </c>
      <c r="U1166" s="413">
        <f t="shared" si="396"/>
        <v>0</v>
      </c>
      <c r="V1166" s="413">
        <f t="shared" si="396"/>
        <v>0</v>
      </c>
      <c r="W1166" s="413">
        <f t="shared" si="396"/>
        <v>0</v>
      </c>
      <c r="X1166" s="414">
        <f t="shared" si="396"/>
        <v>0</v>
      </c>
      <c r="Y1166" s="413">
        <f t="shared" si="396"/>
        <v>0</v>
      </c>
      <c r="Z1166" s="413">
        <f t="shared" si="396"/>
        <v>0</v>
      </c>
      <c r="AA1166" s="413">
        <f t="shared" si="396"/>
        <v>0</v>
      </c>
      <c r="AB1166" s="413">
        <f t="shared" si="396"/>
        <v>0</v>
      </c>
      <c r="AC1166" s="400">
        <f t="shared" si="397"/>
        <v>0</v>
      </c>
      <c r="AD1166" s="854"/>
      <c r="AE1166" s="1083"/>
      <c r="AF1166" s="856"/>
    </row>
    <row r="1167" spans="1:32" outlineLevel="1" x14ac:dyDescent="0.2">
      <c r="A1167" s="11">
        <v>174</v>
      </c>
      <c r="B1167" s="294"/>
      <c r="C1167" s="289"/>
      <c r="D1167" s="289"/>
      <c r="E1167" s="877" t="str">
        <f>'2. CAD NCCF'!E1167:L1167</f>
        <v>FI issued ABS and ABCP, medium rated</v>
      </c>
      <c r="F1167" s="878"/>
      <c r="G1167" s="878"/>
      <c r="H1167" s="878"/>
      <c r="I1167" s="878"/>
      <c r="J1167" s="878"/>
      <c r="K1167" s="878"/>
      <c r="L1167" s="879"/>
      <c r="M1167" s="399">
        <f>SUBTOTAL(9,M1168:M1169)</f>
        <v>0</v>
      </c>
      <c r="N1167" s="402">
        <f t="shared" ref="N1167:AC1167" si="398">SUBTOTAL(9,N1168:N1169)</f>
        <v>0</v>
      </c>
      <c r="O1167" s="406">
        <f t="shared" si="398"/>
        <v>0</v>
      </c>
      <c r="P1167" s="405">
        <f t="shared" si="398"/>
        <v>0</v>
      </c>
      <c r="Q1167" s="407">
        <f t="shared" si="398"/>
        <v>0</v>
      </c>
      <c r="R1167" s="402">
        <f t="shared" si="398"/>
        <v>0</v>
      </c>
      <c r="S1167" s="406">
        <f t="shared" si="398"/>
        <v>0</v>
      </c>
      <c r="T1167" s="405">
        <f t="shared" si="398"/>
        <v>0</v>
      </c>
      <c r="U1167" s="405">
        <f t="shared" si="398"/>
        <v>0</v>
      </c>
      <c r="V1167" s="405">
        <f t="shared" si="398"/>
        <v>0</v>
      </c>
      <c r="W1167" s="405">
        <f t="shared" si="398"/>
        <v>0</v>
      </c>
      <c r="X1167" s="405">
        <f t="shared" si="398"/>
        <v>0</v>
      </c>
      <c r="Y1167" s="405">
        <f t="shared" si="398"/>
        <v>0</v>
      </c>
      <c r="Z1167" s="405">
        <f t="shared" si="398"/>
        <v>0</v>
      </c>
      <c r="AA1167" s="405">
        <f t="shared" si="398"/>
        <v>0</v>
      </c>
      <c r="AB1167" s="403">
        <f t="shared" si="398"/>
        <v>0</v>
      </c>
      <c r="AC1167" s="407">
        <f t="shared" si="398"/>
        <v>0</v>
      </c>
      <c r="AD1167" s="854"/>
      <c r="AE1167" s="1083"/>
      <c r="AF1167" s="856"/>
    </row>
    <row r="1168" spans="1:32" ht="15" customHeight="1" outlineLevel="1" x14ac:dyDescent="0.2">
      <c r="A1168" s="11">
        <v>175</v>
      </c>
      <c r="B1168" s="294"/>
      <c r="C1168" s="289"/>
      <c r="D1168" s="289"/>
      <c r="E1168" s="289"/>
      <c r="F1168" s="1045" t="str">
        <f>'2. CAD NCCF'!F1168:L1168</f>
        <v>FI issued ABS, medium rated</v>
      </c>
      <c r="G1168" s="1046"/>
      <c r="H1168" s="1046"/>
      <c r="I1168" s="1046"/>
      <c r="J1168" s="1046"/>
      <c r="K1168" s="1046"/>
      <c r="L1168" s="1047"/>
      <c r="M1168" s="400">
        <f t="shared" ref="M1168:AB1169" si="399">M392</f>
        <v>0</v>
      </c>
      <c r="N1168" s="411">
        <f t="shared" si="399"/>
        <v>0</v>
      </c>
      <c r="O1168" s="414">
        <f t="shared" si="399"/>
        <v>0</v>
      </c>
      <c r="P1168" s="414">
        <f t="shared" si="399"/>
        <v>0</v>
      </c>
      <c r="Q1168" s="415">
        <f t="shared" si="399"/>
        <v>0</v>
      </c>
      <c r="R1168" s="411">
        <f t="shared" si="399"/>
        <v>0</v>
      </c>
      <c r="S1168" s="413">
        <f t="shared" si="399"/>
        <v>0</v>
      </c>
      <c r="T1168" s="413">
        <f t="shared" si="399"/>
        <v>0</v>
      </c>
      <c r="U1168" s="413">
        <f t="shared" si="399"/>
        <v>0</v>
      </c>
      <c r="V1168" s="413">
        <f t="shared" si="399"/>
        <v>0</v>
      </c>
      <c r="W1168" s="413">
        <f t="shared" si="399"/>
        <v>0</v>
      </c>
      <c r="X1168" s="414">
        <f t="shared" si="399"/>
        <v>0</v>
      </c>
      <c r="Y1168" s="413">
        <f t="shared" si="399"/>
        <v>0</v>
      </c>
      <c r="Z1168" s="413">
        <f t="shared" si="399"/>
        <v>0</v>
      </c>
      <c r="AA1168" s="413">
        <f t="shared" si="399"/>
        <v>0</v>
      </c>
      <c r="AB1168" s="413">
        <f t="shared" si="399"/>
        <v>0</v>
      </c>
      <c r="AC1168" s="400">
        <f t="shared" ref="AC1168:AC1169" si="400">M1168-SUM(N1168:AB1168)</f>
        <v>0</v>
      </c>
      <c r="AD1168" s="854"/>
      <c r="AE1168" s="1083"/>
      <c r="AF1168" s="856"/>
    </row>
    <row r="1169" spans="1:32" ht="15" customHeight="1" outlineLevel="1" x14ac:dyDescent="0.2">
      <c r="A1169" s="11">
        <v>176</v>
      </c>
      <c r="B1169" s="294"/>
      <c r="C1169" s="289"/>
      <c r="D1169" s="289"/>
      <c r="E1169" s="289"/>
      <c r="F1169" s="1045" t="str">
        <f>'2. CAD NCCF'!F1169:L1169</f>
        <v>FI issued ABCP, medium rated</v>
      </c>
      <c r="G1169" s="1046"/>
      <c r="H1169" s="1046"/>
      <c r="I1169" s="1046"/>
      <c r="J1169" s="1046"/>
      <c r="K1169" s="1046"/>
      <c r="L1169" s="1047"/>
      <c r="M1169" s="400">
        <f t="shared" si="399"/>
        <v>0</v>
      </c>
      <c r="N1169" s="411">
        <f t="shared" si="399"/>
        <v>0</v>
      </c>
      <c r="O1169" s="414">
        <f t="shared" si="399"/>
        <v>0</v>
      </c>
      <c r="P1169" s="414">
        <f t="shared" si="399"/>
        <v>0</v>
      </c>
      <c r="Q1169" s="415">
        <f t="shared" si="399"/>
        <v>0</v>
      </c>
      <c r="R1169" s="411">
        <f t="shared" si="399"/>
        <v>0</v>
      </c>
      <c r="S1169" s="413">
        <f t="shared" si="399"/>
        <v>0</v>
      </c>
      <c r="T1169" s="413">
        <f t="shared" si="399"/>
        <v>0</v>
      </c>
      <c r="U1169" s="413">
        <f t="shared" si="399"/>
        <v>0</v>
      </c>
      <c r="V1169" s="413">
        <f t="shared" si="399"/>
        <v>0</v>
      </c>
      <c r="W1169" s="413">
        <f t="shared" si="399"/>
        <v>0</v>
      </c>
      <c r="X1169" s="414">
        <f t="shared" si="399"/>
        <v>0</v>
      </c>
      <c r="Y1169" s="413">
        <f t="shared" si="399"/>
        <v>0</v>
      </c>
      <c r="Z1169" s="413">
        <f t="shared" si="399"/>
        <v>0</v>
      </c>
      <c r="AA1169" s="413">
        <f t="shared" si="399"/>
        <v>0</v>
      </c>
      <c r="AB1169" s="413">
        <f t="shared" si="399"/>
        <v>0</v>
      </c>
      <c r="AC1169" s="400">
        <f t="shared" si="400"/>
        <v>0</v>
      </c>
      <c r="AD1169" s="854"/>
      <c r="AE1169" s="1083"/>
      <c r="AF1169" s="856"/>
    </row>
    <row r="1170" spans="1:32" outlineLevel="1" x14ac:dyDescent="0.2">
      <c r="A1170" s="11">
        <v>177</v>
      </c>
      <c r="B1170" s="294"/>
      <c r="C1170" s="289"/>
      <c r="D1170" s="289"/>
      <c r="E1170" s="877" t="str">
        <f>'2. CAD NCCF'!E1170:L1170</f>
        <v>Non-FI issued ABS and ABCP, low or not rated</v>
      </c>
      <c r="F1170" s="878"/>
      <c r="G1170" s="878"/>
      <c r="H1170" s="878"/>
      <c r="I1170" s="878"/>
      <c r="J1170" s="878"/>
      <c r="K1170" s="878"/>
      <c r="L1170" s="879"/>
      <c r="M1170" s="399">
        <f>SUBTOTAL(9,M1171:M1172)</f>
        <v>0</v>
      </c>
      <c r="N1170" s="402">
        <f t="shared" ref="N1170:AC1170" si="401">SUBTOTAL(9,N1171:N1172)</f>
        <v>0</v>
      </c>
      <c r="O1170" s="406">
        <f t="shared" si="401"/>
        <v>0</v>
      </c>
      <c r="P1170" s="405">
        <f t="shared" si="401"/>
        <v>0</v>
      </c>
      <c r="Q1170" s="407">
        <f t="shared" si="401"/>
        <v>0</v>
      </c>
      <c r="R1170" s="402">
        <f t="shared" si="401"/>
        <v>0</v>
      </c>
      <c r="S1170" s="406">
        <f t="shared" si="401"/>
        <v>0</v>
      </c>
      <c r="T1170" s="405">
        <f t="shared" si="401"/>
        <v>0</v>
      </c>
      <c r="U1170" s="405">
        <f t="shared" si="401"/>
        <v>0</v>
      </c>
      <c r="V1170" s="405">
        <f t="shared" si="401"/>
        <v>0</v>
      </c>
      <c r="W1170" s="405">
        <f t="shared" si="401"/>
        <v>0</v>
      </c>
      <c r="X1170" s="405">
        <f t="shared" si="401"/>
        <v>0</v>
      </c>
      <c r="Y1170" s="405">
        <f t="shared" si="401"/>
        <v>0</v>
      </c>
      <c r="Z1170" s="405">
        <f t="shared" si="401"/>
        <v>0</v>
      </c>
      <c r="AA1170" s="405">
        <f t="shared" si="401"/>
        <v>0</v>
      </c>
      <c r="AB1170" s="403">
        <f t="shared" si="401"/>
        <v>0</v>
      </c>
      <c r="AC1170" s="407">
        <f t="shared" si="401"/>
        <v>0</v>
      </c>
      <c r="AD1170" s="854"/>
      <c r="AE1170" s="1083"/>
      <c r="AF1170" s="856"/>
    </row>
    <row r="1171" spans="1:32" ht="15" customHeight="1" outlineLevel="1" x14ac:dyDescent="0.2">
      <c r="A1171" s="11">
        <v>178</v>
      </c>
      <c r="B1171" s="294"/>
      <c r="C1171" s="289"/>
      <c r="D1171" s="289"/>
      <c r="E1171" s="289"/>
      <c r="F1171" s="1045" t="str">
        <f>'2. CAD NCCF'!F1171:L1171</f>
        <v>Non-FI issued ABS, low or not rated</v>
      </c>
      <c r="G1171" s="1046"/>
      <c r="H1171" s="1046"/>
      <c r="I1171" s="1046"/>
      <c r="J1171" s="1046"/>
      <c r="K1171" s="1046"/>
      <c r="L1171" s="1047"/>
      <c r="M1171" s="400">
        <f t="shared" ref="M1171:AB1172" si="402">M395</f>
        <v>0</v>
      </c>
      <c r="N1171" s="411">
        <f t="shared" si="402"/>
        <v>0</v>
      </c>
      <c r="O1171" s="414">
        <f t="shared" si="402"/>
        <v>0</v>
      </c>
      <c r="P1171" s="414">
        <f t="shared" si="402"/>
        <v>0</v>
      </c>
      <c r="Q1171" s="415">
        <f t="shared" si="402"/>
        <v>0</v>
      </c>
      <c r="R1171" s="411">
        <f t="shared" si="402"/>
        <v>0</v>
      </c>
      <c r="S1171" s="413">
        <f t="shared" si="402"/>
        <v>0</v>
      </c>
      <c r="T1171" s="413">
        <f t="shared" si="402"/>
        <v>0</v>
      </c>
      <c r="U1171" s="413">
        <f t="shared" si="402"/>
        <v>0</v>
      </c>
      <c r="V1171" s="413">
        <f t="shared" si="402"/>
        <v>0</v>
      </c>
      <c r="W1171" s="413">
        <f t="shared" si="402"/>
        <v>0</v>
      </c>
      <c r="X1171" s="414">
        <f t="shared" si="402"/>
        <v>0</v>
      </c>
      <c r="Y1171" s="413">
        <f t="shared" si="402"/>
        <v>0</v>
      </c>
      <c r="Z1171" s="413">
        <f t="shared" si="402"/>
        <v>0</v>
      </c>
      <c r="AA1171" s="413">
        <f t="shared" si="402"/>
        <v>0</v>
      </c>
      <c r="AB1171" s="413">
        <f t="shared" si="402"/>
        <v>0</v>
      </c>
      <c r="AC1171" s="400">
        <f t="shared" ref="AC1171:AC1172" si="403">M1171-SUM(N1171:AB1171)</f>
        <v>0</v>
      </c>
      <c r="AD1171" s="854"/>
      <c r="AE1171" s="1083"/>
      <c r="AF1171" s="856"/>
    </row>
    <row r="1172" spans="1:32" ht="15" customHeight="1" outlineLevel="1" x14ac:dyDescent="0.2">
      <c r="A1172" s="11">
        <v>179</v>
      </c>
      <c r="B1172" s="294"/>
      <c r="C1172" s="289"/>
      <c r="D1172" s="289"/>
      <c r="E1172" s="289"/>
      <c r="F1172" s="1045" t="str">
        <f>'2. CAD NCCF'!F1172:L1172</f>
        <v>Non-FI issued ABCP, low or not rated</v>
      </c>
      <c r="G1172" s="1046"/>
      <c r="H1172" s="1046"/>
      <c r="I1172" s="1046"/>
      <c r="J1172" s="1046"/>
      <c r="K1172" s="1046"/>
      <c r="L1172" s="1047"/>
      <c r="M1172" s="400">
        <f t="shared" si="402"/>
        <v>0</v>
      </c>
      <c r="N1172" s="411">
        <f t="shared" si="402"/>
        <v>0</v>
      </c>
      <c r="O1172" s="414">
        <f t="shared" si="402"/>
        <v>0</v>
      </c>
      <c r="P1172" s="414">
        <f t="shared" si="402"/>
        <v>0</v>
      </c>
      <c r="Q1172" s="415">
        <f t="shared" si="402"/>
        <v>0</v>
      </c>
      <c r="R1172" s="411">
        <f t="shared" si="402"/>
        <v>0</v>
      </c>
      <c r="S1172" s="413">
        <f t="shared" si="402"/>
        <v>0</v>
      </c>
      <c r="T1172" s="413">
        <f t="shared" si="402"/>
        <v>0</v>
      </c>
      <c r="U1172" s="413">
        <f t="shared" si="402"/>
        <v>0</v>
      </c>
      <c r="V1172" s="413">
        <f t="shared" si="402"/>
        <v>0</v>
      </c>
      <c r="W1172" s="413">
        <f t="shared" si="402"/>
        <v>0</v>
      </c>
      <c r="X1172" s="414">
        <f t="shared" si="402"/>
        <v>0</v>
      </c>
      <c r="Y1172" s="413">
        <f t="shared" si="402"/>
        <v>0</v>
      </c>
      <c r="Z1172" s="413">
        <f t="shared" si="402"/>
        <v>0</v>
      </c>
      <c r="AA1172" s="413">
        <f t="shared" si="402"/>
        <v>0</v>
      </c>
      <c r="AB1172" s="413">
        <f t="shared" si="402"/>
        <v>0</v>
      </c>
      <c r="AC1172" s="400">
        <f t="shared" si="403"/>
        <v>0</v>
      </c>
      <c r="AD1172" s="854"/>
      <c r="AE1172" s="1083"/>
      <c r="AF1172" s="856"/>
    </row>
    <row r="1173" spans="1:32" outlineLevel="1" x14ac:dyDescent="0.2">
      <c r="A1173" s="11">
        <v>180</v>
      </c>
      <c r="B1173" s="294"/>
      <c r="C1173" s="289"/>
      <c r="D1173" s="289"/>
      <c r="E1173" s="877" t="str">
        <f>'2. CAD NCCF'!E1173:L1173</f>
        <v>FI issued ABS and ABCP, low or not rated</v>
      </c>
      <c r="F1173" s="878"/>
      <c r="G1173" s="878"/>
      <c r="H1173" s="878"/>
      <c r="I1173" s="878"/>
      <c r="J1173" s="878"/>
      <c r="K1173" s="878"/>
      <c r="L1173" s="879"/>
      <c r="M1173" s="399">
        <f>SUBTOTAL(9,M1174:M1175)</f>
        <v>0</v>
      </c>
      <c r="N1173" s="402">
        <f t="shared" ref="N1173:AC1173" si="404">SUBTOTAL(9,N1174:N1175)</f>
        <v>0</v>
      </c>
      <c r="O1173" s="406">
        <f t="shared" si="404"/>
        <v>0</v>
      </c>
      <c r="P1173" s="405">
        <f t="shared" si="404"/>
        <v>0</v>
      </c>
      <c r="Q1173" s="407">
        <f t="shared" si="404"/>
        <v>0</v>
      </c>
      <c r="R1173" s="402">
        <f t="shared" si="404"/>
        <v>0</v>
      </c>
      <c r="S1173" s="406">
        <f t="shared" si="404"/>
        <v>0</v>
      </c>
      <c r="T1173" s="405">
        <f t="shared" si="404"/>
        <v>0</v>
      </c>
      <c r="U1173" s="405">
        <f t="shared" si="404"/>
        <v>0</v>
      </c>
      <c r="V1173" s="405">
        <f t="shared" si="404"/>
        <v>0</v>
      </c>
      <c r="W1173" s="405">
        <f t="shared" si="404"/>
        <v>0</v>
      </c>
      <c r="X1173" s="405">
        <f t="shared" si="404"/>
        <v>0</v>
      </c>
      <c r="Y1173" s="405">
        <f t="shared" si="404"/>
        <v>0</v>
      </c>
      <c r="Z1173" s="405">
        <f t="shared" si="404"/>
        <v>0</v>
      </c>
      <c r="AA1173" s="405">
        <f t="shared" si="404"/>
        <v>0</v>
      </c>
      <c r="AB1173" s="403">
        <f t="shared" si="404"/>
        <v>0</v>
      </c>
      <c r="AC1173" s="407">
        <f t="shared" si="404"/>
        <v>0</v>
      </c>
      <c r="AD1173" s="854"/>
      <c r="AE1173" s="1083"/>
      <c r="AF1173" s="856"/>
    </row>
    <row r="1174" spans="1:32" ht="15" customHeight="1" outlineLevel="1" x14ac:dyDescent="0.2">
      <c r="A1174" s="11">
        <v>181</v>
      </c>
      <c r="B1174" s="294"/>
      <c r="C1174" s="289"/>
      <c r="D1174" s="289"/>
      <c r="E1174" s="289"/>
      <c r="F1174" s="1045" t="str">
        <f>'2. CAD NCCF'!F1174:L1174</f>
        <v>FI issued ABS, low or not rated</v>
      </c>
      <c r="G1174" s="1046"/>
      <c r="H1174" s="1046"/>
      <c r="I1174" s="1046"/>
      <c r="J1174" s="1046"/>
      <c r="K1174" s="1046"/>
      <c r="L1174" s="1047"/>
      <c r="M1174" s="400">
        <f t="shared" ref="M1174:AB1175" si="405">M398</f>
        <v>0</v>
      </c>
      <c r="N1174" s="411">
        <f t="shared" si="405"/>
        <v>0</v>
      </c>
      <c r="O1174" s="414">
        <f t="shared" si="405"/>
        <v>0</v>
      </c>
      <c r="P1174" s="414">
        <f t="shared" si="405"/>
        <v>0</v>
      </c>
      <c r="Q1174" s="415">
        <f t="shared" si="405"/>
        <v>0</v>
      </c>
      <c r="R1174" s="411">
        <f t="shared" si="405"/>
        <v>0</v>
      </c>
      <c r="S1174" s="413">
        <f t="shared" si="405"/>
        <v>0</v>
      </c>
      <c r="T1174" s="413">
        <f t="shared" si="405"/>
        <v>0</v>
      </c>
      <c r="U1174" s="413">
        <f t="shared" si="405"/>
        <v>0</v>
      </c>
      <c r="V1174" s="413">
        <f t="shared" si="405"/>
        <v>0</v>
      </c>
      <c r="W1174" s="413">
        <f t="shared" si="405"/>
        <v>0</v>
      </c>
      <c r="X1174" s="414">
        <f t="shared" si="405"/>
        <v>0</v>
      </c>
      <c r="Y1174" s="413">
        <f t="shared" si="405"/>
        <v>0</v>
      </c>
      <c r="Z1174" s="413">
        <f t="shared" si="405"/>
        <v>0</v>
      </c>
      <c r="AA1174" s="413">
        <f t="shared" si="405"/>
        <v>0</v>
      </c>
      <c r="AB1174" s="413">
        <f t="shared" si="405"/>
        <v>0</v>
      </c>
      <c r="AC1174" s="400">
        <f t="shared" ref="AC1174:AC1175" si="406">M1174-SUM(N1174:AB1174)</f>
        <v>0</v>
      </c>
      <c r="AD1174" s="854"/>
      <c r="AE1174" s="1083"/>
      <c r="AF1174" s="856"/>
    </row>
    <row r="1175" spans="1:32" ht="15" customHeight="1" outlineLevel="1" x14ac:dyDescent="0.2">
      <c r="A1175" s="11">
        <v>182</v>
      </c>
      <c r="B1175" s="294"/>
      <c r="C1175" s="289"/>
      <c r="D1175" s="289"/>
      <c r="E1175" s="289"/>
      <c r="F1175" s="1045" t="str">
        <f>'2. CAD NCCF'!F1175:L1175</f>
        <v>FI issued ABCP, low or not rated</v>
      </c>
      <c r="G1175" s="1046"/>
      <c r="H1175" s="1046"/>
      <c r="I1175" s="1046"/>
      <c r="J1175" s="1046"/>
      <c r="K1175" s="1046"/>
      <c r="L1175" s="1047"/>
      <c r="M1175" s="400">
        <f t="shared" si="405"/>
        <v>0</v>
      </c>
      <c r="N1175" s="411">
        <f t="shared" si="405"/>
        <v>0</v>
      </c>
      <c r="O1175" s="414">
        <f t="shared" si="405"/>
        <v>0</v>
      </c>
      <c r="P1175" s="414">
        <f t="shared" si="405"/>
        <v>0</v>
      </c>
      <c r="Q1175" s="415">
        <f t="shared" si="405"/>
        <v>0</v>
      </c>
      <c r="R1175" s="411">
        <f t="shared" si="405"/>
        <v>0</v>
      </c>
      <c r="S1175" s="413">
        <f t="shared" si="405"/>
        <v>0</v>
      </c>
      <c r="T1175" s="413">
        <f t="shared" si="405"/>
        <v>0</v>
      </c>
      <c r="U1175" s="413">
        <f t="shared" si="405"/>
        <v>0</v>
      </c>
      <c r="V1175" s="413">
        <f t="shared" si="405"/>
        <v>0</v>
      </c>
      <c r="W1175" s="413">
        <f t="shared" si="405"/>
        <v>0</v>
      </c>
      <c r="X1175" s="414">
        <f t="shared" si="405"/>
        <v>0</v>
      </c>
      <c r="Y1175" s="413">
        <f t="shared" si="405"/>
        <v>0</v>
      </c>
      <c r="Z1175" s="413">
        <f t="shared" si="405"/>
        <v>0</v>
      </c>
      <c r="AA1175" s="413">
        <f t="shared" si="405"/>
        <v>0</v>
      </c>
      <c r="AB1175" s="413">
        <f t="shared" si="405"/>
        <v>0</v>
      </c>
      <c r="AC1175" s="400">
        <f t="shared" si="406"/>
        <v>0</v>
      </c>
      <c r="AD1175" s="857"/>
      <c r="AE1175" s="858"/>
      <c r="AF1175" s="859"/>
    </row>
    <row r="1176" spans="1:32" outlineLevel="1" x14ac:dyDescent="0.2">
      <c r="A1176" s="11">
        <v>183</v>
      </c>
      <c r="B1176" s="294"/>
      <c r="C1176" s="289"/>
      <c r="D1176" s="868" t="str">
        <f>'2. CAD NCCF'!D1176:L1176</f>
        <v>Equities</v>
      </c>
      <c r="E1176" s="869"/>
      <c r="F1176" s="869"/>
      <c r="G1176" s="869"/>
      <c r="H1176" s="869"/>
      <c r="I1176" s="869"/>
      <c r="J1176" s="869"/>
      <c r="K1176" s="869"/>
      <c r="L1176" s="870"/>
      <c r="M1176" s="399">
        <f>SUBTOTAL(9,M1177:M1179)</f>
        <v>0</v>
      </c>
      <c r="N1176" s="402">
        <f t="shared" ref="N1176:AC1176" si="407">SUBTOTAL(9,N1177:N1179)</f>
        <v>0</v>
      </c>
      <c r="O1176" s="406">
        <f t="shared" si="407"/>
        <v>0</v>
      </c>
      <c r="P1176" s="405">
        <f t="shared" si="407"/>
        <v>0</v>
      </c>
      <c r="Q1176" s="407">
        <f t="shared" si="407"/>
        <v>0</v>
      </c>
      <c r="R1176" s="402">
        <f t="shared" si="407"/>
        <v>0</v>
      </c>
      <c r="S1176" s="406">
        <f t="shared" si="407"/>
        <v>0</v>
      </c>
      <c r="T1176" s="405">
        <f t="shared" si="407"/>
        <v>0</v>
      </c>
      <c r="U1176" s="405">
        <f t="shared" si="407"/>
        <v>0</v>
      </c>
      <c r="V1176" s="405">
        <f t="shared" si="407"/>
        <v>0</v>
      </c>
      <c r="W1176" s="405">
        <f t="shared" si="407"/>
        <v>0</v>
      </c>
      <c r="X1176" s="405">
        <f t="shared" si="407"/>
        <v>0</v>
      </c>
      <c r="Y1176" s="405">
        <f t="shared" si="407"/>
        <v>0</v>
      </c>
      <c r="Z1176" s="405">
        <f t="shared" si="407"/>
        <v>0</v>
      </c>
      <c r="AA1176" s="405">
        <f t="shared" si="407"/>
        <v>0</v>
      </c>
      <c r="AB1176" s="403">
        <f t="shared" si="407"/>
        <v>0</v>
      </c>
      <c r="AC1176" s="407">
        <f t="shared" si="407"/>
        <v>0</v>
      </c>
      <c r="AD1176" s="1577"/>
      <c r="AE1176" s="1595"/>
      <c r="AF1176" s="1596"/>
    </row>
    <row r="1177" spans="1:32" ht="15" customHeight="1" outlineLevel="1" x14ac:dyDescent="0.2">
      <c r="A1177" s="11">
        <v>184</v>
      </c>
      <c r="B1177" s="294"/>
      <c r="C1177" s="289"/>
      <c r="D1177" s="289"/>
      <c r="E1177" s="289"/>
      <c r="F1177" s="1045" t="str">
        <f>'2. CAD NCCF'!F1177:L1177</f>
        <v>Eligible non-financial common equity shares</v>
      </c>
      <c r="G1177" s="1046"/>
      <c r="H1177" s="1046"/>
      <c r="I1177" s="1046"/>
      <c r="J1177" s="1046"/>
      <c r="K1177" s="1046"/>
      <c r="L1177" s="1047"/>
      <c r="M1177" s="400">
        <f t="shared" ref="M1177:AB1179" si="408">M401</f>
        <v>0</v>
      </c>
      <c r="N1177" s="411">
        <f t="shared" si="408"/>
        <v>0</v>
      </c>
      <c r="O1177" s="414">
        <f t="shared" si="408"/>
        <v>0</v>
      </c>
      <c r="P1177" s="414">
        <f t="shared" si="408"/>
        <v>0</v>
      </c>
      <c r="Q1177" s="415">
        <f t="shared" si="408"/>
        <v>0</v>
      </c>
      <c r="R1177" s="411">
        <f t="shared" si="408"/>
        <v>0</v>
      </c>
      <c r="S1177" s="413">
        <f t="shared" si="408"/>
        <v>0</v>
      </c>
      <c r="T1177" s="413">
        <f t="shared" si="408"/>
        <v>0</v>
      </c>
      <c r="U1177" s="413">
        <f t="shared" si="408"/>
        <v>0</v>
      </c>
      <c r="V1177" s="413">
        <f t="shared" si="408"/>
        <v>0</v>
      </c>
      <c r="W1177" s="413">
        <f t="shared" si="408"/>
        <v>0</v>
      </c>
      <c r="X1177" s="414">
        <f t="shared" si="408"/>
        <v>0</v>
      </c>
      <c r="Y1177" s="413">
        <f t="shared" si="408"/>
        <v>0</v>
      </c>
      <c r="Z1177" s="413">
        <f t="shared" si="408"/>
        <v>0</v>
      </c>
      <c r="AA1177" s="413">
        <f t="shared" si="408"/>
        <v>0</v>
      </c>
      <c r="AB1177" s="413">
        <f t="shared" si="408"/>
        <v>0</v>
      </c>
      <c r="AC1177" s="400">
        <f t="shared" ref="AC1177:AC1179" si="409">M1177-SUM(N1177:AB1177)</f>
        <v>0</v>
      </c>
      <c r="AD1177" s="1433"/>
      <c r="AE1177" s="852"/>
      <c r="AF1177" s="853"/>
    </row>
    <row r="1178" spans="1:32" ht="15" customHeight="1" outlineLevel="1" x14ac:dyDescent="0.2">
      <c r="A1178" s="11">
        <v>185</v>
      </c>
      <c r="B1178" s="294"/>
      <c r="C1178" s="289"/>
      <c r="D1178" s="289"/>
      <c r="E1178" s="289"/>
      <c r="F1178" s="1045" t="str">
        <f>'2. CAD NCCF'!F1178:L1178</f>
        <v>Eligible financial common equity</v>
      </c>
      <c r="G1178" s="1046"/>
      <c r="H1178" s="1046"/>
      <c r="I1178" s="1046"/>
      <c r="J1178" s="1046"/>
      <c r="K1178" s="1046"/>
      <c r="L1178" s="1047"/>
      <c r="M1178" s="400">
        <f t="shared" si="408"/>
        <v>0</v>
      </c>
      <c r="N1178" s="411">
        <f t="shared" si="408"/>
        <v>0</v>
      </c>
      <c r="O1178" s="414">
        <f t="shared" si="408"/>
        <v>0</v>
      </c>
      <c r="P1178" s="414">
        <f t="shared" si="408"/>
        <v>0</v>
      </c>
      <c r="Q1178" s="415">
        <f t="shared" si="408"/>
        <v>0</v>
      </c>
      <c r="R1178" s="411">
        <f t="shared" si="408"/>
        <v>0</v>
      </c>
      <c r="S1178" s="413">
        <f t="shared" si="408"/>
        <v>0</v>
      </c>
      <c r="T1178" s="413">
        <f t="shared" si="408"/>
        <v>0</v>
      </c>
      <c r="U1178" s="413">
        <f t="shared" si="408"/>
        <v>0</v>
      </c>
      <c r="V1178" s="413">
        <f t="shared" si="408"/>
        <v>0</v>
      </c>
      <c r="W1178" s="413">
        <f t="shared" si="408"/>
        <v>0</v>
      </c>
      <c r="X1178" s="414">
        <f t="shared" si="408"/>
        <v>0</v>
      </c>
      <c r="Y1178" s="413">
        <f t="shared" si="408"/>
        <v>0</v>
      </c>
      <c r="Z1178" s="413">
        <f t="shared" si="408"/>
        <v>0</v>
      </c>
      <c r="AA1178" s="413">
        <f t="shared" si="408"/>
        <v>0</v>
      </c>
      <c r="AB1178" s="413">
        <f t="shared" si="408"/>
        <v>0</v>
      </c>
      <c r="AC1178" s="400">
        <f t="shared" si="409"/>
        <v>0</v>
      </c>
      <c r="AD1178" s="854"/>
      <c r="AE1178" s="1083"/>
      <c r="AF1178" s="856"/>
    </row>
    <row r="1179" spans="1:32" ht="15" customHeight="1" outlineLevel="1" x14ac:dyDescent="0.2">
      <c r="A1179" s="11">
        <v>186</v>
      </c>
      <c r="B1179" s="294"/>
      <c r="C1179" s="289"/>
      <c r="D1179" s="289"/>
      <c r="E1179" s="289"/>
      <c r="F1179" s="1045" t="str">
        <f>'2. CAD NCCF'!F1179:L1179</f>
        <v>Other equities</v>
      </c>
      <c r="G1179" s="1046"/>
      <c r="H1179" s="1046"/>
      <c r="I1179" s="1046"/>
      <c r="J1179" s="1046"/>
      <c r="K1179" s="1046"/>
      <c r="L1179" s="1047"/>
      <c r="M1179" s="400">
        <f t="shared" si="408"/>
        <v>0</v>
      </c>
      <c r="N1179" s="411">
        <f t="shared" si="408"/>
        <v>0</v>
      </c>
      <c r="O1179" s="414">
        <f t="shared" si="408"/>
        <v>0</v>
      </c>
      <c r="P1179" s="414">
        <f t="shared" si="408"/>
        <v>0</v>
      </c>
      <c r="Q1179" s="415">
        <f t="shared" si="408"/>
        <v>0</v>
      </c>
      <c r="R1179" s="411">
        <f t="shared" si="408"/>
        <v>0</v>
      </c>
      <c r="S1179" s="413">
        <f t="shared" si="408"/>
        <v>0</v>
      </c>
      <c r="T1179" s="413">
        <f t="shared" si="408"/>
        <v>0</v>
      </c>
      <c r="U1179" s="413">
        <f t="shared" si="408"/>
        <v>0</v>
      </c>
      <c r="V1179" s="413">
        <f t="shared" si="408"/>
        <v>0</v>
      </c>
      <c r="W1179" s="413">
        <f t="shared" si="408"/>
        <v>0</v>
      </c>
      <c r="X1179" s="414">
        <f t="shared" si="408"/>
        <v>0</v>
      </c>
      <c r="Y1179" s="413">
        <f t="shared" si="408"/>
        <v>0</v>
      </c>
      <c r="Z1179" s="413">
        <f t="shared" si="408"/>
        <v>0</v>
      </c>
      <c r="AA1179" s="413">
        <f t="shared" si="408"/>
        <v>0</v>
      </c>
      <c r="AB1179" s="413">
        <f t="shared" si="408"/>
        <v>0</v>
      </c>
      <c r="AC1179" s="400">
        <f t="shared" si="409"/>
        <v>0</v>
      </c>
      <c r="AD1179" s="857"/>
      <c r="AE1179" s="858"/>
      <c r="AF1179" s="859"/>
    </row>
    <row r="1180" spans="1:32" outlineLevel="1" x14ac:dyDescent="0.2">
      <c r="A1180" s="11">
        <v>187</v>
      </c>
      <c r="B1180" s="294"/>
      <c r="C1180" s="289"/>
      <c r="D1180" s="868" t="str">
        <f>'2. CAD NCCF'!D1180:L1180</f>
        <v>FI's own securities - Not eliminated</v>
      </c>
      <c r="E1180" s="869"/>
      <c r="F1180" s="869"/>
      <c r="G1180" s="869"/>
      <c r="H1180" s="869"/>
      <c r="I1180" s="869"/>
      <c r="J1180" s="869"/>
      <c r="K1180" s="869"/>
      <c r="L1180" s="870"/>
      <c r="M1180" s="399">
        <f>SUBTOTAL(9,M1181:M1182)</f>
        <v>0</v>
      </c>
      <c r="N1180" s="402">
        <f t="shared" ref="N1180:AC1180" si="410">SUBTOTAL(9,N1181:N1182)</f>
        <v>0</v>
      </c>
      <c r="O1180" s="406">
        <f t="shared" si="410"/>
        <v>0</v>
      </c>
      <c r="P1180" s="405">
        <f t="shared" si="410"/>
        <v>0</v>
      </c>
      <c r="Q1180" s="407">
        <f t="shared" si="410"/>
        <v>0</v>
      </c>
      <c r="R1180" s="402">
        <f t="shared" si="410"/>
        <v>0</v>
      </c>
      <c r="S1180" s="406">
        <f t="shared" si="410"/>
        <v>0</v>
      </c>
      <c r="T1180" s="405">
        <f t="shared" si="410"/>
        <v>0</v>
      </c>
      <c r="U1180" s="405">
        <f t="shared" si="410"/>
        <v>0</v>
      </c>
      <c r="V1180" s="405">
        <f t="shared" si="410"/>
        <v>0</v>
      </c>
      <c r="W1180" s="405">
        <f t="shared" si="410"/>
        <v>0</v>
      </c>
      <c r="X1180" s="405">
        <f t="shared" si="410"/>
        <v>0</v>
      </c>
      <c r="Y1180" s="405">
        <f t="shared" si="410"/>
        <v>0</v>
      </c>
      <c r="Z1180" s="405">
        <f t="shared" si="410"/>
        <v>0</v>
      </c>
      <c r="AA1180" s="405">
        <f t="shared" si="410"/>
        <v>0</v>
      </c>
      <c r="AB1180" s="403">
        <f t="shared" si="410"/>
        <v>0</v>
      </c>
      <c r="AC1180" s="407">
        <f t="shared" si="410"/>
        <v>0</v>
      </c>
      <c r="AD1180" s="1577"/>
      <c r="AE1180" s="1595"/>
      <c r="AF1180" s="1596"/>
    </row>
    <row r="1181" spans="1:32" ht="15" customHeight="1" outlineLevel="1" x14ac:dyDescent="0.2">
      <c r="A1181" s="11">
        <v>188</v>
      </c>
      <c r="B1181" s="294"/>
      <c r="C1181" s="289"/>
      <c r="D1181" s="289"/>
      <c r="E1181" s="289"/>
      <c r="F1181" s="1045" t="str">
        <f>'2. CAD NCCF'!F1181:L1181</f>
        <v>FI's own debt not eliminated</v>
      </c>
      <c r="G1181" s="1046"/>
      <c r="H1181" s="1046"/>
      <c r="I1181" s="1046"/>
      <c r="J1181" s="1046"/>
      <c r="K1181" s="1046"/>
      <c r="L1181" s="1047"/>
      <c r="M1181" s="400">
        <f t="shared" ref="M1181:AB1182" si="411">M405</f>
        <v>0</v>
      </c>
      <c r="N1181" s="411">
        <f t="shared" si="411"/>
        <v>0</v>
      </c>
      <c r="O1181" s="414">
        <f t="shared" si="411"/>
        <v>0</v>
      </c>
      <c r="P1181" s="414">
        <f t="shared" si="411"/>
        <v>0</v>
      </c>
      <c r="Q1181" s="415">
        <f t="shared" si="411"/>
        <v>0</v>
      </c>
      <c r="R1181" s="411">
        <f t="shared" si="411"/>
        <v>0</v>
      </c>
      <c r="S1181" s="413">
        <f t="shared" si="411"/>
        <v>0</v>
      </c>
      <c r="T1181" s="413">
        <f t="shared" si="411"/>
        <v>0</v>
      </c>
      <c r="U1181" s="413">
        <f t="shared" si="411"/>
        <v>0</v>
      </c>
      <c r="V1181" s="413">
        <f t="shared" si="411"/>
        <v>0</v>
      </c>
      <c r="W1181" s="413">
        <f t="shared" si="411"/>
        <v>0</v>
      </c>
      <c r="X1181" s="414">
        <f t="shared" si="411"/>
        <v>0</v>
      </c>
      <c r="Y1181" s="413">
        <f t="shared" si="411"/>
        <v>0</v>
      </c>
      <c r="Z1181" s="413">
        <f t="shared" si="411"/>
        <v>0</v>
      </c>
      <c r="AA1181" s="413">
        <f t="shared" si="411"/>
        <v>0</v>
      </c>
      <c r="AB1181" s="413">
        <f t="shared" si="411"/>
        <v>0</v>
      </c>
      <c r="AC1181" s="400">
        <f t="shared" ref="AC1181:AC1182" si="412">M1181-SUM(N1181:AB1181)</f>
        <v>0</v>
      </c>
      <c r="AD1181" s="1433"/>
      <c r="AE1181" s="852"/>
      <c r="AF1181" s="853"/>
    </row>
    <row r="1182" spans="1:32" ht="15" customHeight="1" outlineLevel="1" x14ac:dyDescent="0.2">
      <c r="A1182" s="11">
        <v>189</v>
      </c>
      <c r="B1182" s="294"/>
      <c r="C1182" s="289"/>
      <c r="D1182" s="289"/>
      <c r="E1182" s="289"/>
      <c r="F1182" s="1045" t="str">
        <f>'2. CAD NCCF'!F1182:L1182</f>
        <v>FI's own equity not eliminated</v>
      </c>
      <c r="G1182" s="1046"/>
      <c r="H1182" s="1046"/>
      <c r="I1182" s="1046"/>
      <c r="J1182" s="1046"/>
      <c r="K1182" s="1046"/>
      <c r="L1182" s="1047"/>
      <c r="M1182" s="400">
        <f t="shared" si="411"/>
        <v>0</v>
      </c>
      <c r="N1182" s="411">
        <f t="shared" si="411"/>
        <v>0</v>
      </c>
      <c r="O1182" s="414">
        <f t="shared" si="411"/>
        <v>0</v>
      </c>
      <c r="P1182" s="414">
        <f t="shared" si="411"/>
        <v>0</v>
      </c>
      <c r="Q1182" s="415">
        <f t="shared" si="411"/>
        <v>0</v>
      </c>
      <c r="R1182" s="411">
        <f t="shared" si="411"/>
        <v>0</v>
      </c>
      <c r="S1182" s="413">
        <f t="shared" si="411"/>
        <v>0</v>
      </c>
      <c r="T1182" s="413">
        <f t="shared" si="411"/>
        <v>0</v>
      </c>
      <c r="U1182" s="413">
        <f t="shared" si="411"/>
        <v>0</v>
      </c>
      <c r="V1182" s="413">
        <f t="shared" si="411"/>
        <v>0</v>
      </c>
      <c r="W1182" s="413">
        <f t="shared" si="411"/>
        <v>0</v>
      </c>
      <c r="X1182" s="414">
        <f t="shared" si="411"/>
        <v>0</v>
      </c>
      <c r="Y1182" s="413">
        <f t="shared" si="411"/>
        <v>0</v>
      </c>
      <c r="Z1182" s="413">
        <f t="shared" si="411"/>
        <v>0</v>
      </c>
      <c r="AA1182" s="413">
        <f t="shared" si="411"/>
        <v>0</v>
      </c>
      <c r="AB1182" s="413">
        <f t="shared" si="411"/>
        <v>0</v>
      </c>
      <c r="AC1182" s="400">
        <f t="shared" si="412"/>
        <v>0</v>
      </c>
      <c r="AD1182" s="857"/>
      <c r="AE1182" s="858"/>
      <c r="AF1182" s="859"/>
    </row>
    <row r="1183" spans="1:32" ht="15" customHeight="1" outlineLevel="1" x14ac:dyDescent="0.2">
      <c r="A1183" s="11">
        <v>326</v>
      </c>
      <c r="B1183" s="294"/>
      <c r="C1183" s="1048" t="str">
        <f>'2. CAD NCCF'!C1183:AF1183</f>
        <v>Securities sold short</v>
      </c>
      <c r="D1183" s="1049"/>
      <c r="E1183" s="1049"/>
      <c r="F1183" s="1049"/>
      <c r="G1183" s="1049"/>
      <c r="H1183" s="1049"/>
      <c r="I1183" s="1049"/>
      <c r="J1183" s="1049"/>
      <c r="K1183" s="1049"/>
      <c r="L1183" s="1049"/>
      <c r="M1183" s="1049"/>
      <c r="N1183" s="1049"/>
      <c r="O1183" s="1049"/>
      <c r="P1183" s="1049"/>
      <c r="Q1183" s="1049"/>
      <c r="R1183" s="1049"/>
      <c r="S1183" s="1049"/>
      <c r="T1183" s="1049"/>
      <c r="U1183" s="1049"/>
      <c r="V1183" s="1049"/>
      <c r="W1183" s="1049"/>
      <c r="X1183" s="1049"/>
      <c r="Y1183" s="1049"/>
      <c r="Z1183" s="1049"/>
      <c r="AA1183" s="1049"/>
      <c r="AB1183" s="1049"/>
      <c r="AC1183" s="1049"/>
      <c r="AD1183" s="1049"/>
      <c r="AE1183" s="1049"/>
      <c r="AF1183" s="1050"/>
    </row>
    <row r="1184" spans="1:32" outlineLevel="1" x14ac:dyDescent="0.2">
      <c r="A1184" s="11">
        <v>232</v>
      </c>
      <c r="B1184" s="294"/>
      <c r="C1184" s="289"/>
      <c r="D1184" s="868" t="str">
        <f>'2. CAD NCCF'!D1184:AF1184</f>
        <v>Government securities (GS)</v>
      </c>
      <c r="E1184" s="869"/>
      <c r="F1184" s="869"/>
      <c r="G1184" s="869"/>
      <c r="H1184" s="869"/>
      <c r="I1184" s="869"/>
      <c r="J1184" s="869"/>
      <c r="K1184" s="869"/>
      <c r="L1184" s="869"/>
      <c r="M1184" s="869"/>
      <c r="N1184" s="869"/>
      <c r="O1184" s="869"/>
      <c r="P1184" s="869"/>
      <c r="Q1184" s="869"/>
      <c r="R1184" s="869"/>
      <c r="S1184" s="869"/>
      <c r="T1184" s="869"/>
      <c r="U1184" s="869"/>
      <c r="V1184" s="869"/>
      <c r="W1184" s="869"/>
      <c r="X1184" s="869"/>
      <c r="Y1184" s="869"/>
      <c r="Z1184" s="869"/>
      <c r="AA1184" s="869"/>
      <c r="AB1184" s="869"/>
      <c r="AC1184" s="869"/>
      <c r="AD1184" s="869"/>
      <c r="AE1184" s="869"/>
      <c r="AF1184" s="870"/>
    </row>
    <row r="1185" spans="1:32" outlineLevel="1" x14ac:dyDescent="0.2">
      <c r="A1185" s="11">
        <v>233</v>
      </c>
      <c r="B1185" s="294"/>
      <c r="C1185" s="289"/>
      <c r="D1185" s="289"/>
      <c r="E1185" s="933" t="str">
        <f>'2. CAD NCCF'!E1185:L1185</f>
        <v>High rated GS</v>
      </c>
      <c r="F1185" s="934"/>
      <c r="G1185" s="934"/>
      <c r="H1185" s="934"/>
      <c r="I1185" s="934"/>
      <c r="J1185" s="934"/>
      <c r="K1185" s="934"/>
      <c r="L1185" s="935"/>
      <c r="M1185" s="399">
        <f>SUBTOTAL(9,M1186:M1189)</f>
        <v>0</v>
      </c>
      <c r="N1185" s="402">
        <f t="shared" ref="N1185" si="413">SUBTOTAL(9,N1186:N1189)</f>
        <v>0</v>
      </c>
      <c r="O1185" s="1207"/>
      <c r="P1185" s="1373"/>
      <c r="Q1185" s="1373"/>
      <c r="R1185" s="1373"/>
      <c r="S1185" s="1373"/>
      <c r="T1185" s="1373"/>
      <c r="U1185" s="1373"/>
      <c r="V1185" s="1373"/>
      <c r="W1185" s="1373"/>
      <c r="X1185" s="1373"/>
      <c r="Y1185" s="1373"/>
      <c r="Z1185" s="1373"/>
      <c r="AA1185" s="1373"/>
      <c r="AB1185" s="1373"/>
      <c r="AC1185" s="399">
        <f t="shared" ref="AC1185" si="414">SUBTOTAL(9,AC1186:AC1189)</f>
        <v>0</v>
      </c>
      <c r="AD1185" s="1433"/>
      <c r="AE1185" s="852"/>
      <c r="AF1185" s="853"/>
    </row>
    <row r="1186" spans="1:32" outlineLevel="1" x14ac:dyDescent="0.2">
      <c r="A1186" s="11">
        <v>234</v>
      </c>
      <c r="B1186" s="294"/>
      <c r="C1186" s="289"/>
      <c r="D1186" s="289"/>
      <c r="E1186" s="314"/>
      <c r="F1186" s="880" t="str">
        <f>'2. CAD NCCF'!F1186:L1186</f>
        <v xml:space="preserve">Sovereigh &amp; central bank GS </v>
      </c>
      <c r="G1186" s="881"/>
      <c r="H1186" s="881"/>
      <c r="I1186" s="881"/>
      <c r="J1186" s="881"/>
      <c r="K1186" s="881"/>
      <c r="L1186" s="882"/>
      <c r="M1186" s="400">
        <f t="shared" ref="M1186:M1199" si="415">M410</f>
        <v>0</v>
      </c>
      <c r="N1186" s="411">
        <f>M1186</f>
        <v>0</v>
      </c>
      <c r="O1186" s="1374"/>
      <c r="P1186" s="1673"/>
      <c r="Q1186" s="1673"/>
      <c r="R1186" s="1673"/>
      <c r="S1186" s="1673"/>
      <c r="T1186" s="1673"/>
      <c r="U1186" s="1673"/>
      <c r="V1186" s="1673"/>
      <c r="W1186" s="1673"/>
      <c r="X1186" s="1673"/>
      <c r="Y1186" s="1673"/>
      <c r="Z1186" s="1673"/>
      <c r="AA1186" s="1673"/>
      <c r="AB1186" s="1373"/>
      <c r="AC1186" s="400">
        <f t="shared" ref="AC1186:AC1199" si="416">M1186-SUM(N1186:AB1186)</f>
        <v>0</v>
      </c>
      <c r="AD1186" s="854"/>
      <c r="AE1186" s="1083"/>
      <c r="AF1186" s="856"/>
    </row>
    <row r="1187" spans="1:32" ht="15" customHeight="1" outlineLevel="1" x14ac:dyDescent="0.2">
      <c r="A1187" s="11">
        <v>235</v>
      </c>
      <c r="B1187" s="294"/>
      <c r="C1187" s="289"/>
      <c r="D1187" s="289"/>
      <c r="E1187" s="314"/>
      <c r="F1187" s="880" t="str">
        <f>'2. CAD NCCF'!F1187:L1187</f>
        <v>State, provincial &amp; agency GS</v>
      </c>
      <c r="G1187" s="881"/>
      <c r="H1187" s="881"/>
      <c r="I1187" s="881"/>
      <c r="J1187" s="881"/>
      <c r="K1187" s="881"/>
      <c r="L1187" s="882"/>
      <c r="M1187" s="400">
        <f t="shared" si="415"/>
        <v>0</v>
      </c>
      <c r="N1187" s="411">
        <f t="shared" ref="N1187:N1189" si="417">M1187</f>
        <v>0</v>
      </c>
      <c r="O1187" s="1374"/>
      <c r="P1187" s="1673"/>
      <c r="Q1187" s="1673"/>
      <c r="R1187" s="1673"/>
      <c r="S1187" s="1673"/>
      <c r="T1187" s="1673"/>
      <c r="U1187" s="1673"/>
      <c r="V1187" s="1673"/>
      <c r="W1187" s="1673"/>
      <c r="X1187" s="1673"/>
      <c r="Y1187" s="1673"/>
      <c r="Z1187" s="1673"/>
      <c r="AA1187" s="1673"/>
      <c r="AB1187" s="1373"/>
      <c r="AC1187" s="400">
        <f t="shared" si="416"/>
        <v>0</v>
      </c>
      <c r="AD1187" s="854"/>
      <c r="AE1187" s="1083"/>
      <c r="AF1187" s="856"/>
    </row>
    <row r="1188" spans="1:32" ht="15" customHeight="1" outlineLevel="1" x14ac:dyDescent="0.2">
      <c r="A1188" s="11">
        <v>236</v>
      </c>
      <c r="B1188" s="294"/>
      <c r="C1188" s="289"/>
      <c r="D1188" s="257"/>
      <c r="E1188" s="258"/>
      <c r="F1188" s="880" t="str">
        <f>'2. CAD NCCF'!F1188:L1188</f>
        <v>State municipal GS</v>
      </c>
      <c r="G1188" s="881"/>
      <c r="H1188" s="881"/>
      <c r="I1188" s="881"/>
      <c r="J1188" s="881"/>
      <c r="K1188" s="881"/>
      <c r="L1188" s="882"/>
      <c r="M1188" s="400">
        <f t="shared" si="415"/>
        <v>0</v>
      </c>
      <c r="N1188" s="411">
        <f t="shared" si="417"/>
        <v>0</v>
      </c>
      <c r="O1188" s="1374"/>
      <c r="P1188" s="1673"/>
      <c r="Q1188" s="1673"/>
      <c r="R1188" s="1673"/>
      <c r="S1188" s="1673"/>
      <c r="T1188" s="1673"/>
      <c r="U1188" s="1673"/>
      <c r="V1188" s="1673"/>
      <c r="W1188" s="1673"/>
      <c r="X1188" s="1673"/>
      <c r="Y1188" s="1673"/>
      <c r="Z1188" s="1673"/>
      <c r="AA1188" s="1673"/>
      <c r="AB1188" s="1373"/>
      <c r="AC1188" s="400">
        <f t="shared" si="416"/>
        <v>0</v>
      </c>
      <c r="AD1188" s="854"/>
      <c r="AE1188" s="1083"/>
      <c r="AF1188" s="856"/>
    </row>
    <row r="1189" spans="1:32" ht="15" customHeight="1" outlineLevel="1" x14ac:dyDescent="0.2">
      <c r="A1189" s="11">
        <v>237</v>
      </c>
      <c r="B1189" s="294"/>
      <c r="C1189" s="289"/>
      <c r="D1189" s="289"/>
      <c r="E1189" s="290"/>
      <c r="F1189" s="880" t="str">
        <f>'2. CAD NCCF'!F1189:L1189</f>
        <v>Supranational and multilateral development bank GS</v>
      </c>
      <c r="G1189" s="881"/>
      <c r="H1189" s="881"/>
      <c r="I1189" s="881"/>
      <c r="J1189" s="881"/>
      <c r="K1189" s="881"/>
      <c r="L1189" s="882"/>
      <c r="M1189" s="400">
        <f t="shared" si="415"/>
        <v>0</v>
      </c>
      <c r="N1189" s="411">
        <f t="shared" si="417"/>
        <v>0</v>
      </c>
      <c r="O1189" s="1374"/>
      <c r="P1189" s="1673"/>
      <c r="Q1189" s="1673"/>
      <c r="R1189" s="1673"/>
      <c r="S1189" s="1673"/>
      <c r="T1189" s="1673"/>
      <c r="U1189" s="1673"/>
      <c r="V1189" s="1673"/>
      <c r="W1189" s="1673"/>
      <c r="X1189" s="1673"/>
      <c r="Y1189" s="1673"/>
      <c r="Z1189" s="1673"/>
      <c r="AA1189" s="1673"/>
      <c r="AB1189" s="1373"/>
      <c r="AC1189" s="400">
        <f t="shared" si="416"/>
        <v>0</v>
      </c>
      <c r="AD1189" s="854"/>
      <c r="AE1189" s="1083"/>
      <c r="AF1189" s="856"/>
    </row>
    <row r="1190" spans="1:32" ht="15.75" outlineLevel="1" x14ac:dyDescent="0.2">
      <c r="A1190" s="11">
        <v>238</v>
      </c>
      <c r="B1190" s="294"/>
      <c r="C1190" s="289"/>
      <c r="D1190" s="291"/>
      <c r="E1190" s="877" t="str">
        <f>'2. CAD NCCF'!E1190:L1190</f>
        <v>Medium rated GS</v>
      </c>
      <c r="F1190" s="878"/>
      <c r="G1190" s="878"/>
      <c r="H1190" s="878"/>
      <c r="I1190" s="878"/>
      <c r="J1190" s="878"/>
      <c r="K1190" s="878"/>
      <c r="L1190" s="879"/>
      <c r="M1190" s="399">
        <f>SUBTOTAL(9,M1191:M1194)</f>
        <v>0</v>
      </c>
      <c r="N1190" s="402">
        <f t="shared" ref="N1190" si="418">SUBTOTAL(9,N1191:N1194)</f>
        <v>0</v>
      </c>
      <c r="O1190" s="1374"/>
      <c r="P1190" s="1673"/>
      <c r="Q1190" s="1673"/>
      <c r="R1190" s="1673"/>
      <c r="S1190" s="1673"/>
      <c r="T1190" s="1673"/>
      <c r="U1190" s="1673"/>
      <c r="V1190" s="1673"/>
      <c r="W1190" s="1673"/>
      <c r="X1190" s="1673"/>
      <c r="Y1190" s="1673"/>
      <c r="Z1190" s="1673"/>
      <c r="AA1190" s="1673"/>
      <c r="AB1190" s="1373"/>
      <c r="AC1190" s="399">
        <f t="shared" ref="AC1190" si="419">SUBTOTAL(9,AC1191:AC1194)</f>
        <v>0</v>
      </c>
      <c r="AD1190" s="854"/>
      <c r="AE1190" s="1083"/>
      <c r="AF1190" s="856"/>
    </row>
    <row r="1191" spans="1:32" ht="15" customHeight="1" outlineLevel="1" x14ac:dyDescent="0.2">
      <c r="A1191" s="11">
        <v>239</v>
      </c>
      <c r="B1191" s="294"/>
      <c r="C1191" s="289"/>
      <c r="D1191" s="311"/>
      <c r="E1191" s="311"/>
      <c r="F1191" s="880" t="str">
        <f>'2. CAD NCCF'!F1191:L1191</f>
        <v xml:space="preserve">Sovereigh &amp; central bank GS </v>
      </c>
      <c r="G1191" s="881"/>
      <c r="H1191" s="881"/>
      <c r="I1191" s="881"/>
      <c r="J1191" s="881"/>
      <c r="K1191" s="881"/>
      <c r="L1191" s="882"/>
      <c r="M1191" s="400">
        <f t="shared" si="415"/>
        <v>0</v>
      </c>
      <c r="N1191" s="411">
        <f>M1191</f>
        <v>0</v>
      </c>
      <c r="O1191" s="1374"/>
      <c r="P1191" s="1673"/>
      <c r="Q1191" s="1673"/>
      <c r="R1191" s="1673"/>
      <c r="S1191" s="1673"/>
      <c r="T1191" s="1673"/>
      <c r="U1191" s="1673"/>
      <c r="V1191" s="1673"/>
      <c r="W1191" s="1673"/>
      <c r="X1191" s="1673"/>
      <c r="Y1191" s="1673"/>
      <c r="Z1191" s="1673"/>
      <c r="AA1191" s="1673"/>
      <c r="AB1191" s="1373"/>
      <c r="AC1191" s="400">
        <f t="shared" si="416"/>
        <v>0</v>
      </c>
      <c r="AD1191" s="854"/>
      <c r="AE1191" s="1083"/>
      <c r="AF1191" s="856"/>
    </row>
    <row r="1192" spans="1:32" ht="15" customHeight="1" outlineLevel="1" x14ac:dyDescent="0.2">
      <c r="A1192" s="11">
        <v>240</v>
      </c>
      <c r="B1192" s="294"/>
      <c r="C1192" s="289"/>
      <c r="D1192" s="311"/>
      <c r="E1192" s="311"/>
      <c r="F1192" s="880" t="str">
        <f>'2. CAD NCCF'!F1192:L1192</f>
        <v>State, provincial &amp; agency GS</v>
      </c>
      <c r="G1192" s="881"/>
      <c r="H1192" s="881"/>
      <c r="I1192" s="881"/>
      <c r="J1192" s="881"/>
      <c r="K1192" s="881"/>
      <c r="L1192" s="882"/>
      <c r="M1192" s="400">
        <f t="shared" si="415"/>
        <v>0</v>
      </c>
      <c r="N1192" s="411">
        <f t="shared" ref="N1192:N1194" si="420">M1192</f>
        <v>0</v>
      </c>
      <c r="O1192" s="1374"/>
      <c r="P1192" s="1673"/>
      <c r="Q1192" s="1673"/>
      <c r="R1192" s="1673"/>
      <c r="S1192" s="1673"/>
      <c r="T1192" s="1673"/>
      <c r="U1192" s="1673"/>
      <c r="V1192" s="1673"/>
      <c r="W1192" s="1673"/>
      <c r="X1192" s="1673"/>
      <c r="Y1192" s="1673"/>
      <c r="Z1192" s="1673"/>
      <c r="AA1192" s="1673"/>
      <c r="AB1192" s="1373"/>
      <c r="AC1192" s="400">
        <f t="shared" si="416"/>
        <v>0</v>
      </c>
      <c r="AD1192" s="854"/>
      <c r="AE1192" s="1083"/>
      <c r="AF1192" s="856"/>
    </row>
    <row r="1193" spans="1:32" ht="15" customHeight="1" outlineLevel="1" x14ac:dyDescent="0.2">
      <c r="A1193" s="11">
        <v>241</v>
      </c>
      <c r="B1193" s="294"/>
      <c r="C1193" s="289"/>
      <c r="D1193" s="259"/>
      <c r="E1193" s="259"/>
      <c r="F1193" s="880" t="str">
        <f>'2. CAD NCCF'!F1193:L1193</f>
        <v>State municipal GS</v>
      </c>
      <c r="G1193" s="881"/>
      <c r="H1193" s="881"/>
      <c r="I1193" s="881"/>
      <c r="J1193" s="881"/>
      <c r="K1193" s="881"/>
      <c r="L1193" s="882"/>
      <c r="M1193" s="400">
        <f t="shared" si="415"/>
        <v>0</v>
      </c>
      <c r="N1193" s="411">
        <f t="shared" si="420"/>
        <v>0</v>
      </c>
      <c r="O1193" s="1374"/>
      <c r="P1193" s="1673"/>
      <c r="Q1193" s="1673"/>
      <c r="R1193" s="1673"/>
      <c r="S1193" s="1673"/>
      <c r="T1193" s="1673"/>
      <c r="U1193" s="1673"/>
      <c r="V1193" s="1673"/>
      <c r="W1193" s="1673"/>
      <c r="X1193" s="1673"/>
      <c r="Y1193" s="1673"/>
      <c r="Z1193" s="1673"/>
      <c r="AA1193" s="1673"/>
      <c r="AB1193" s="1373"/>
      <c r="AC1193" s="400">
        <f t="shared" si="416"/>
        <v>0</v>
      </c>
      <c r="AD1193" s="854"/>
      <c r="AE1193" s="1083"/>
      <c r="AF1193" s="856"/>
    </row>
    <row r="1194" spans="1:32" ht="15" customHeight="1" outlineLevel="1" x14ac:dyDescent="0.2">
      <c r="A1194" s="11">
        <v>242</v>
      </c>
      <c r="B1194" s="294"/>
      <c r="C1194" s="289"/>
      <c r="D1194" s="257"/>
      <c r="E1194" s="257"/>
      <c r="F1194" s="880" t="str">
        <f>'2. CAD NCCF'!F1194:L1194</f>
        <v>Supranational and multilateral development bank GS</v>
      </c>
      <c r="G1194" s="881"/>
      <c r="H1194" s="881"/>
      <c r="I1194" s="881"/>
      <c r="J1194" s="881"/>
      <c r="K1194" s="881"/>
      <c r="L1194" s="882"/>
      <c r="M1194" s="400">
        <f t="shared" si="415"/>
        <v>0</v>
      </c>
      <c r="N1194" s="411">
        <f t="shared" si="420"/>
        <v>0</v>
      </c>
      <c r="O1194" s="1374"/>
      <c r="P1194" s="1673"/>
      <c r="Q1194" s="1673"/>
      <c r="R1194" s="1673"/>
      <c r="S1194" s="1673"/>
      <c r="T1194" s="1673"/>
      <c r="U1194" s="1673"/>
      <c r="V1194" s="1673"/>
      <c r="W1194" s="1673"/>
      <c r="X1194" s="1673"/>
      <c r="Y1194" s="1673"/>
      <c r="Z1194" s="1673"/>
      <c r="AA1194" s="1673"/>
      <c r="AB1194" s="1373"/>
      <c r="AC1194" s="400">
        <f t="shared" si="416"/>
        <v>0</v>
      </c>
      <c r="AD1194" s="854"/>
      <c r="AE1194" s="1083"/>
      <c r="AF1194" s="856"/>
    </row>
    <row r="1195" spans="1:32" ht="15.75" customHeight="1" outlineLevel="1" x14ac:dyDescent="0.2">
      <c r="A1195" s="11">
        <v>243</v>
      </c>
      <c r="B1195" s="294"/>
      <c r="C1195" s="289"/>
      <c r="D1195" s="259"/>
      <c r="E1195" s="877" t="str">
        <f>'2. CAD NCCF'!E1195:L1195</f>
        <v>Low or not rated GS</v>
      </c>
      <c r="F1195" s="878"/>
      <c r="G1195" s="878"/>
      <c r="H1195" s="878"/>
      <c r="I1195" s="878"/>
      <c r="J1195" s="878"/>
      <c r="K1195" s="878"/>
      <c r="L1195" s="879"/>
      <c r="M1195" s="399">
        <f>SUBTOTAL(9,M1196:M1199)</f>
        <v>0</v>
      </c>
      <c r="N1195" s="402">
        <f t="shared" ref="N1195" si="421">SUBTOTAL(9,N1196:N1199)</f>
        <v>0</v>
      </c>
      <c r="O1195" s="1374"/>
      <c r="P1195" s="1673"/>
      <c r="Q1195" s="1673"/>
      <c r="R1195" s="1673"/>
      <c r="S1195" s="1673"/>
      <c r="T1195" s="1673"/>
      <c r="U1195" s="1673"/>
      <c r="V1195" s="1673"/>
      <c r="W1195" s="1673"/>
      <c r="X1195" s="1673"/>
      <c r="Y1195" s="1673"/>
      <c r="Z1195" s="1673"/>
      <c r="AA1195" s="1673"/>
      <c r="AB1195" s="1373"/>
      <c r="AC1195" s="399">
        <f t="shared" ref="AC1195" si="422">SUBTOTAL(9,AC1196:AC1199)</f>
        <v>0</v>
      </c>
      <c r="AD1195" s="854"/>
      <c r="AE1195" s="1083"/>
      <c r="AF1195" s="856"/>
    </row>
    <row r="1196" spans="1:32" ht="15" customHeight="1" outlineLevel="1" x14ac:dyDescent="0.2">
      <c r="A1196" s="11">
        <v>244</v>
      </c>
      <c r="B1196" s="294"/>
      <c r="C1196" s="289"/>
      <c r="D1196" s="311"/>
      <c r="E1196" s="311"/>
      <c r="F1196" s="880" t="str">
        <f>'2. CAD NCCF'!F1196:L1196</f>
        <v xml:space="preserve">Sovereigh &amp; central bank GS </v>
      </c>
      <c r="G1196" s="881"/>
      <c r="H1196" s="881"/>
      <c r="I1196" s="881"/>
      <c r="J1196" s="881"/>
      <c r="K1196" s="881"/>
      <c r="L1196" s="882"/>
      <c r="M1196" s="400">
        <f t="shared" si="415"/>
        <v>0</v>
      </c>
      <c r="N1196" s="411">
        <f>M1196</f>
        <v>0</v>
      </c>
      <c r="O1196" s="1374"/>
      <c r="P1196" s="1673"/>
      <c r="Q1196" s="1673"/>
      <c r="R1196" s="1673"/>
      <c r="S1196" s="1673"/>
      <c r="T1196" s="1673"/>
      <c r="U1196" s="1673"/>
      <c r="V1196" s="1673"/>
      <c r="W1196" s="1673"/>
      <c r="X1196" s="1673"/>
      <c r="Y1196" s="1673"/>
      <c r="Z1196" s="1673"/>
      <c r="AA1196" s="1673"/>
      <c r="AB1196" s="1373"/>
      <c r="AC1196" s="400">
        <f t="shared" si="416"/>
        <v>0</v>
      </c>
      <c r="AD1196" s="854"/>
      <c r="AE1196" s="1083"/>
      <c r="AF1196" s="856"/>
    </row>
    <row r="1197" spans="1:32" ht="15" customHeight="1" outlineLevel="1" x14ac:dyDescent="0.2">
      <c r="A1197" s="11">
        <v>245</v>
      </c>
      <c r="B1197" s="294"/>
      <c r="C1197" s="289"/>
      <c r="D1197" s="260"/>
      <c r="E1197" s="260"/>
      <c r="F1197" s="880" t="str">
        <f>'2. CAD NCCF'!F1197:L1197</f>
        <v>State, provincial &amp; agency GS</v>
      </c>
      <c r="G1197" s="881"/>
      <c r="H1197" s="881"/>
      <c r="I1197" s="881"/>
      <c r="J1197" s="881"/>
      <c r="K1197" s="881"/>
      <c r="L1197" s="882"/>
      <c r="M1197" s="400">
        <f t="shared" si="415"/>
        <v>0</v>
      </c>
      <c r="N1197" s="411">
        <f t="shared" ref="N1197:N1199" si="423">M1197</f>
        <v>0</v>
      </c>
      <c r="O1197" s="1374"/>
      <c r="P1197" s="1673"/>
      <c r="Q1197" s="1673"/>
      <c r="R1197" s="1673"/>
      <c r="S1197" s="1673"/>
      <c r="T1197" s="1673"/>
      <c r="U1197" s="1673"/>
      <c r="V1197" s="1673"/>
      <c r="W1197" s="1673"/>
      <c r="X1197" s="1673"/>
      <c r="Y1197" s="1673"/>
      <c r="Z1197" s="1673"/>
      <c r="AA1197" s="1673"/>
      <c r="AB1197" s="1373"/>
      <c r="AC1197" s="400">
        <f t="shared" si="416"/>
        <v>0</v>
      </c>
      <c r="AD1197" s="854"/>
      <c r="AE1197" s="1083"/>
      <c r="AF1197" s="856"/>
    </row>
    <row r="1198" spans="1:32" ht="15" customHeight="1" outlineLevel="1" x14ac:dyDescent="0.2">
      <c r="A1198" s="11">
        <v>246</v>
      </c>
      <c r="B1198" s="294"/>
      <c r="C1198" s="289"/>
      <c r="D1198" s="260"/>
      <c r="E1198" s="260"/>
      <c r="F1198" s="880" t="str">
        <f>'2. CAD NCCF'!F1198:L1198</f>
        <v>State municipal GS</v>
      </c>
      <c r="G1198" s="881"/>
      <c r="H1198" s="881"/>
      <c r="I1198" s="881"/>
      <c r="J1198" s="881"/>
      <c r="K1198" s="881"/>
      <c r="L1198" s="882"/>
      <c r="M1198" s="400">
        <f t="shared" si="415"/>
        <v>0</v>
      </c>
      <c r="N1198" s="411">
        <f t="shared" si="423"/>
        <v>0</v>
      </c>
      <c r="O1198" s="1374"/>
      <c r="P1198" s="1673"/>
      <c r="Q1198" s="1673"/>
      <c r="R1198" s="1673"/>
      <c r="S1198" s="1673"/>
      <c r="T1198" s="1673"/>
      <c r="U1198" s="1673"/>
      <c r="V1198" s="1673"/>
      <c r="W1198" s="1673"/>
      <c r="X1198" s="1673"/>
      <c r="Y1198" s="1673"/>
      <c r="Z1198" s="1673"/>
      <c r="AA1198" s="1673"/>
      <c r="AB1198" s="1373"/>
      <c r="AC1198" s="400">
        <f t="shared" si="416"/>
        <v>0</v>
      </c>
      <c r="AD1198" s="854"/>
      <c r="AE1198" s="1083"/>
      <c r="AF1198" s="856"/>
    </row>
    <row r="1199" spans="1:32" ht="15" customHeight="1" outlineLevel="1" x14ac:dyDescent="0.2">
      <c r="A1199" s="11">
        <v>247</v>
      </c>
      <c r="B1199" s="294"/>
      <c r="C1199" s="289"/>
      <c r="D1199" s="292"/>
      <c r="E1199" s="292"/>
      <c r="F1199" s="880" t="str">
        <f>'2. CAD NCCF'!F1199:L1199</f>
        <v>Supranational and multilateral development bank GS</v>
      </c>
      <c r="G1199" s="881"/>
      <c r="H1199" s="881"/>
      <c r="I1199" s="881"/>
      <c r="J1199" s="881"/>
      <c r="K1199" s="881"/>
      <c r="L1199" s="882"/>
      <c r="M1199" s="400">
        <f t="shared" si="415"/>
        <v>0</v>
      </c>
      <c r="N1199" s="411">
        <f t="shared" si="423"/>
        <v>0</v>
      </c>
      <c r="O1199" s="1375"/>
      <c r="P1199" s="1376"/>
      <c r="Q1199" s="1376"/>
      <c r="R1199" s="1376"/>
      <c r="S1199" s="1376"/>
      <c r="T1199" s="1376"/>
      <c r="U1199" s="1376"/>
      <c r="V1199" s="1376"/>
      <c r="W1199" s="1376"/>
      <c r="X1199" s="1376"/>
      <c r="Y1199" s="1376"/>
      <c r="Z1199" s="1376"/>
      <c r="AA1199" s="1376"/>
      <c r="AB1199" s="1376"/>
      <c r="AC1199" s="400">
        <f t="shared" si="416"/>
        <v>0</v>
      </c>
      <c r="AD1199" s="857"/>
      <c r="AE1199" s="858"/>
      <c r="AF1199" s="859"/>
    </row>
    <row r="1200" spans="1:32" ht="15" customHeight="1" outlineLevel="1" x14ac:dyDescent="0.2">
      <c r="A1200" s="11">
        <v>129</v>
      </c>
      <c r="B1200" s="294"/>
      <c r="C1200" s="292"/>
      <c r="D1200" s="868" t="str">
        <f>'2. CAD NCCF'!D1200:AF1200</f>
        <v>Mortgage backed securities (MBS)</v>
      </c>
      <c r="E1200" s="869"/>
      <c r="F1200" s="869"/>
      <c r="G1200" s="869"/>
      <c r="H1200" s="869"/>
      <c r="I1200" s="869"/>
      <c r="J1200" s="869"/>
      <c r="K1200" s="869"/>
      <c r="L1200" s="869"/>
      <c r="M1200" s="869"/>
      <c r="N1200" s="869"/>
      <c r="O1200" s="869"/>
      <c r="P1200" s="869"/>
      <c r="Q1200" s="869"/>
      <c r="R1200" s="869"/>
      <c r="S1200" s="869"/>
      <c r="T1200" s="869"/>
      <c r="U1200" s="869"/>
      <c r="V1200" s="869"/>
      <c r="W1200" s="869"/>
      <c r="X1200" s="869"/>
      <c r="Y1200" s="869"/>
      <c r="Z1200" s="869"/>
      <c r="AA1200" s="869"/>
      <c r="AB1200" s="869"/>
      <c r="AC1200" s="869"/>
      <c r="AD1200" s="869"/>
      <c r="AE1200" s="869"/>
      <c r="AF1200" s="870"/>
    </row>
    <row r="1201" spans="1:32" ht="15" customHeight="1" outlineLevel="1" x14ac:dyDescent="0.2">
      <c r="A1201" s="11">
        <v>130</v>
      </c>
      <c r="B1201" s="294"/>
      <c r="C1201" s="292"/>
      <c r="D1201" s="292"/>
      <c r="E1201" s="933" t="str">
        <f>'2. CAD NCCF'!E1201:L1201</f>
        <v>Agency MBS</v>
      </c>
      <c r="F1201" s="934"/>
      <c r="G1201" s="934"/>
      <c r="H1201" s="934"/>
      <c r="I1201" s="934"/>
      <c r="J1201" s="934"/>
      <c r="K1201" s="934"/>
      <c r="L1201" s="935"/>
      <c r="M1201" s="399">
        <f>SUBTOTAL(9,M1202:M1204)</f>
        <v>0</v>
      </c>
      <c r="N1201" s="402">
        <f t="shared" ref="N1201" si="424">SUBTOTAL(9,N1202:N1204)</f>
        <v>0</v>
      </c>
      <c r="O1201" s="1207"/>
      <c r="P1201" s="1373"/>
      <c r="Q1201" s="1373"/>
      <c r="R1201" s="1373"/>
      <c r="S1201" s="1373"/>
      <c r="T1201" s="1373"/>
      <c r="U1201" s="1373"/>
      <c r="V1201" s="1373"/>
      <c r="W1201" s="1373"/>
      <c r="X1201" s="1373"/>
      <c r="Y1201" s="1373"/>
      <c r="Z1201" s="1373"/>
      <c r="AA1201" s="1373"/>
      <c r="AB1201" s="1373"/>
      <c r="AC1201" s="399">
        <f t="shared" ref="AC1201" si="425">SUBTOTAL(9,AC1202:AC1204)</f>
        <v>0</v>
      </c>
      <c r="AD1201" s="1433"/>
      <c r="AE1201" s="852"/>
      <c r="AF1201" s="853"/>
    </row>
    <row r="1202" spans="1:32" ht="15" customHeight="1" outlineLevel="1" x14ac:dyDescent="0.2">
      <c r="A1202" s="11">
        <v>131</v>
      </c>
      <c r="B1202" s="294"/>
      <c r="C1202" s="292"/>
      <c r="D1202" s="292"/>
      <c r="E1202" s="293"/>
      <c r="F1202" s="880" t="str">
        <f>'2. CAD NCCF'!F1202:L1202</f>
        <v>Agency MBS, high rated</v>
      </c>
      <c r="G1202" s="881"/>
      <c r="H1202" s="881"/>
      <c r="I1202" s="881"/>
      <c r="J1202" s="881"/>
      <c r="K1202" s="881"/>
      <c r="L1202" s="882"/>
      <c r="M1202" s="400">
        <f t="shared" ref="M1202:M1204" si="426">M426</f>
        <v>0</v>
      </c>
      <c r="N1202" s="411">
        <f t="shared" ref="N1202:N1212" si="427">M1202</f>
        <v>0</v>
      </c>
      <c r="O1202" s="1374"/>
      <c r="P1202" s="1673"/>
      <c r="Q1202" s="1673"/>
      <c r="R1202" s="1673"/>
      <c r="S1202" s="1673"/>
      <c r="T1202" s="1673"/>
      <c r="U1202" s="1673"/>
      <c r="V1202" s="1673"/>
      <c r="W1202" s="1673"/>
      <c r="X1202" s="1673"/>
      <c r="Y1202" s="1673"/>
      <c r="Z1202" s="1673"/>
      <c r="AA1202" s="1673"/>
      <c r="AB1202" s="1373"/>
      <c r="AC1202" s="400">
        <f t="shared" ref="AC1202:AC1204" si="428">M1202-SUM(N1202:AB1202)</f>
        <v>0</v>
      </c>
      <c r="AD1202" s="854"/>
      <c r="AE1202" s="1083"/>
      <c r="AF1202" s="856"/>
    </row>
    <row r="1203" spans="1:32" ht="15" customHeight="1" outlineLevel="1" x14ac:dyDescent="0.2">
      <c r="A1203" s="11">
        <v>132</v>
      </c>
      <c r="B1203" s="294"/>
      <c r="C1203" s="292"/>
      <c r="D1203" s="292"/>
      <c r="E1203" s="293"/>
      <c r="F1203" s="880" t="str">
        <f>'2. CAD NCCF'!F1203:L1203</f>
        <v>Agency MBS, medium rated</v>
      </c>
      <c r="G1203" s="881"/>
      <c r="H1203" s="881"/>
      <c r="I1203" s="881"/>
      <c r="J1203" s="881"/>
      <c r="K1203" s="881"/>
      <c r="L1203" s="882"/>
      <c r="M1203" s="400">
        <f t="shared" si="426"/>
        <v>0</v>
      </c>
      <c r="N1203" s="411">
        <f t="shared" si="427"/>
        <v>0</v>
      </c>
      <c r="O1203" s="1374"/>
      <c r="P1203" s="1673"/>
      <c r="Q1203" s="1673"/>
      <c r="R1203" s="1673"/>
      <c r="S1203" s="1673"/>
      <c r="T1203" s="1673"/>
      <c r="U1203" s="1673"/>
      <c r="V1203" s="1673"/>
      <c r="W1203" s="1673"/>
      <c r="X1203" s="1673"/>
      <c r="Y1203" s="1673"/>
      <c r="Z1203" s="1673"/>
      <c r="AA1203" s="1673"/>
      <c r="AB1203" s="1373"/>
      <c r="AC1203" s="400">
        <f t="shared" si="428"/>
        <v>0</v>
      </c>
      <c r="AD1203" s="854"/>
      <c r="AE1203" s="1083"/>
      <c r="AF1203" s="856"/>
    </row>
    <row r="1204" spans="1:32" ht="15" customHeight="1" outlineLevel="1" x14ac:dyDescent="0.2">
      <c r="A1204" s="11">
        <v>133</v>
      </c>
      <c r="B1204" s="294"/>
      <c r="C1204" s="292"/>
      <c r="D1204" s="292"/>
      <c r="E1204" s="293"/>
      <c r="F1204" s="880" t="str">
        <f>'2. CAD NCCF'!F1204:L1204</f>
        <v>Agency MBS, low or not rated</v>
      </c>
      <c r="G1204" s="881"/>
      <c r="H1204" s="881"/>
      <c r="I1204" s="881"/>
      <c r="J1204" s="881"/>
      <c r="K1204" s="881"/>
      <c r="L1204" s="882"/>
      <c r="M1204" s="400">
        <f t="shared" si="426"/>
        <v>0</v>
      </c>
      <c r="N1204" s="411">
        <f t="shared" si="427"/>
        <v>0</v>
      </c>
      <c r="O1204" s="1374"/>
      <c r="P1204" s="1673"/>
      <c r="Q1204" s="1673"/>
      <c r="R1204" s="1673"/>
      <c r="S1204" s="1673"/>
      <c r="T1204" s="1673"/>
      <c r="U1204" s="1673"/>
      <c r="V1204" s="1673"/>
      <c r="W1204" s="1673"/>
      <c r="X1204" s="1673"/>
      <c r="Y1204" s="1673"/>
      <c r="Z1204" s="1673"/>
      <c r="AA1204" s="1673"/>
      <c r="AB1204" s="1373"/>
      <c r="AC1204" s="400">
        <f t="shared" si="428"/>
        <v>0</v>
      </c>
      <c r="AD1204" s="854"/>
      <c r="AE1204" s="1083"/>
      <c r="AF1204" s="856"/>
    </row>
    <row r="1205" spans="1:32" ht="15" customHeight="1" outlineLevel="1" x14ac:dyDescent="0.2">
      <c r="A1205" s="11">
        <v>134</v>
      </c>
      <c r="B1205" s="294"/>
      <c r="C1205" s="292"/>
      <c r="D1205" s="292"/>
      <c r="E1205" s="877" t="str">
        <f>'2. CAD NCCF'!E1205:L1205</f>
        <v>Non-agency commercial MBS (CMBS)</v>
      </c>
      <c r="F1205" s="878"/>
      <c r="G1205" s="878"/>
      <c r="H1205" s="878"/>
      <c r="I1205" s="878"/>
      <c r="J1205" s="878"/>
      <c r="K1205" s="878"/>
      <c r="L1205" s="879"/>
      <c r="M1205" s="399">
        <f>SUBTOTAL(9,M1206:M1208)</f>
        <v>0</v>
      </c>
      <c r="N1205" s="402">
        <f t="shared" ref="N1205" si="429">SUBTOTAL(9,N1206:N1208)</f>
        <v>0</v>
      </c>
      <c r="O1205" s="1374"/>
      <c r="P1205" s="1673"/>
      <c r="Q1205" s="1673"/>
      <c r="R1205" s="1673"/>
      <c r="S1205" s="1673"/>
      <c r="T1205" s="1673"/>
      <c r="U1205" s="1673"/>
      <c r="V1205" s="1673"/>
      <c r="W1205" s="1673"/>
      <c r="X1205" s="1673"/>
      <c r="Y1205" s="1673"/>
      <c r="Z1205" s="1673"/>
      <c r="AA1205" s="1673"/>
      <c r="AB1205" s="1373"/>
      <c r="AC1205" s="399">
        <f t="shared" ref="AC1205" si="430">SUBTOTAL(9,AC1206:AC1208)</f>
        <v>0</v>
      </c>
      <c r="AD1205" s="854"/>
      <c r="AE1205" s="1083"/>
      <c r="AF1205" s="856"/>
    </row>
    <row r="1206" spans="1:32" ht="15" customHeight="1" outlineLevel="1" x14ac:dyDescent="0.2">
      <c r="A1206" s="11">
        <v>135</v>
      </c>
      <c r="B1206" s="294"/>
      <c r="C1206" s="292"/>
      <c r="D1206" s="292"/>
      <c r="E1206" s="293"/>
      <c r="F1206" s="880" t="str">
        <f>'2. CAD NCCF'!F1206:L1206</f>
        <v>Non-agency CMBS, high rated</v>
      </c>
      <c r="G1206" s="881"/>
      <c r="H1206" s="881"/>
      <c r="I1206" s="881"/>
      <c r="J1206" s="881"/>
      <c r="K1206" s="881"/>
      <c r="L1206" s="882"/>
      <c r="M1206" s="400">
        <f t="shared" ref="M1206:M1208" si="431">M430</f>
        <v>0</v>
      </c>
      <c r="N1206" s="411">
        <f t="shared" si="427"/>
        <v>0</v>
      </c>
      <c r="O1206" s="1374"/>
      <c r="P1206" s="1673"/>
      <c r="Q1206" s="1673"/>
      <c r="R1206" s="1673"/>
      <c r="S1206" s="1673"/>
      <c r="T1206" s="1673"/>
      <c r="U1206" s="1673"/>
      <c r="V1206" s="1673"/>
      <c r="W1206" s="1673"/>
      <c r="X1206" s="1673"/>
      <c r="Y1206" s="1673"/>
      <c r="Z1206" s="1673"/>
      <c r="AA1206" s="1673"/>
      <c r="AB1206" s="1373"/>
      <c r="AC1206" s="400">
        <f t="shared" ref="AC1206:AC1208" si="432">M1206-SUM(N1206:AB1206)</f>
        <v>0</v>
      </c>
      <c r="AD1206" s="854"/>
      <c r="AE1206" s="1083"/>
      <c r="AF1206" s="856"/>
    </row>
    <row r="1207" spans="1:32" ht="15" customHeight="1" outlineLevel="1" x14ac:dyDescent="0.2">
      <c r="A1207" s="11">
        <v>136</v>
      </c>
      <c r="B1207" s="294"/>
      <c r="C1207" s="292"/>
      <c r="D1207" s="292"/>
      <c r="E1207" s="293"/>
      <c r="F1207" s="880" t="str">
        <f>'2. CAD NCCF'!F1207:L1207</f>
        <v>Non-agency CMBS, medium rated</v>
      </c>
      <c r="G1207" s="881"/>
      <c r="H1207" s="881"/>
      <c r="I1207" s="881"/>
      <c r="J1207" s="881"/>
      <c r="K1207" s="881"/>
      <c r="L1207" s="882"/>
      <c r="M1207" s="400">
        <f t="shared" si="431"/>
        <v>0</v>
      </c>
      <c r="N1207" s="411">
        <f t="shared" si="427"/>
        <v>0</v>
      </c>
      <c r="O1207" s="1374"/>
      <c r="P1207" s="1673"/>
      <c r="Q1207" s="1673"/>
      <c r="R1207" s="1673"/>
      <c r="S1207" s="1673"/>
      <c r="T1207" s="1673"/>
      <c r="U1207" s="1673"/>
      <c r="V1207" s="1673"/>
      <c r="W1207" s="1673"/>
      <c r="X1207" s="1673"/>
      <c r="Y1207" s="1673"/>
      <c r="Z1207" s="1673"/>
      <c r="AA1207" s="1673"/>
      <c r="AB1207" s="1373"/>
      <c r="AC1207" s="400">
        <f t="shared" si="432"/>
        <v>0</v>
      </c>
      <c r="AD1207" s="854"/>
      <c r="AE1207" s="1083"/>
      <c r="AF1207" s="856"/>
    </row>
    <row r="1208" spans="1:32" ht="15" customHeight="1" outlineLevel="1" x14ac:dyDescent="0.2">
      <c r="A1208" s="11">
        <v>137</v>
      </c>
      <c r="B1208" s="294"/>
      <c r="C1208" s="292"/>
      <c r="D1208" s="292"/>
      <c r="E1208" s="293"/>
      <c r="F1208" s="880" t="str">
        <f>'2. CAD NCCF'!F1208:L1208</f>
        <v>Non-agency CMBS, low or not rated</v>
      </c>
      <c r="G1208" s="881"/>
      <c r="H1208" s="881"/>
      <c r="I1208" s="881"/>
      <c r="J1208" s="881"/>
      <c r="K1208" s="881"/>
      <c r="L1208" s="882"/>
      <c r="M1208" s="400">
        <f t="shared" si="431"/>
        <v>0</v>
      </c>
      <c r="N1208" s="411">
        <f t="shared" si="427"/>
        <v>0</v>
      </c>
      <c r="O1208" s="1374"/>
      <c r="P1208" s="1673"/>
      <c r="Q1208" s="1673"/>
      <c r="R1208" s="1673"/>
      <c r="S1208" s="1673"/>
      <c r="T1208" s="1673"/>
      <c r="U1208" s="1673"/>
      <c r="V1208" s="1673"/>
      <c r="W1208" s="1673"/>
      <c r="X1208" s="1673"/>
      <c r="Y1208" s="1673"/>
      <c r="Z1208" s="1673"/>
      <c r="AA1208" s="1673"/>
      <c r="AB1208" s="1373"/>
      <c r="AC1208" s="400">
        <f t="shared" si="432"/>
        <v>0</v>
      </c>
      <c r="AD1208" s="854"/>
      <c r="AE1208" s="1083"/>
      <c r="AF1208" s="856"/>
    </row>
    <row r="1209" spans="1:32" ht="15" customHeight="1" outlineLevel="1" x14ac:dyDescent="0.2">
      <c r="A1209" s="11">
        <v>138</v>
      </c>
      <c r="B1209" s="294"/>
      <c r="C1209" s="292"/>
      <c r="D1209" s="292"/>
      <c r="E1209" s="877" t="str">
        <f>'2. CAD NCCF'!E1209:L1209</f>
        <v>Non-agency residential MBS (RMBS)</v>
      </c>
      <c r="F1209" s="878"/>
      <c r="G1209" s="878"/>
      <c r="H1209" s="878"/>
      <c r="I1209" s="878"/>
      <c r="J1209" s="878"/>
      <c r="K1209" s="878"/>
      <c r="L1209" s="879"/>
      <c r="M1209" s="399">
        <f>SUBTOTAL(9,M1210:M1212)</f>
        <v>0</v>
      </c>
      <c r="N1209" s="402">
        <f t="shared" ref="N1209" si="433">SUBTOTAL(9,N1210:N1212)</f>
        <v>0</v>
      </c>
      <c r="O1209" s="1374"/>
      <c r="P1209" s="1673"/>
      <c r="Q1209" s="1673"/>
      <c r="R1209" s="1673"/>
      <c r="S1209" s="1673"/>
      <c r="T1209" s="1673"/>
      <c r="U1209" s="1673"/>
      <c r="V1209" s="1673"/>
      <c r="W1209" s="1673"/>
      <c r="X1209" s="1673"/>
      <c r="Y1209" s="1673"/>
      <c r="Z1209" s="1673"/>
      <c r="AA1209" s="1673"/>
      <c r="AB1209" s="1373"/>
      <c r="AC1209" s="399">
        <f t="shared" ref="AC1209" si="434">SUBTOTAL(9,AC1210:AC1212)</f>
        <v>0</v>
      </c>
      <c r="AD1209" s="854"/>
      <c r="AE1209" s="1083"/>
      <c r="AF1209" s="856"/>
    </row>
    <row r="1210" spans="1:32" ht="15" customHeight="1" outlineLevel="1" x14ac:dyDescent="0.2">
      <c r="A1210" s="11">
        <v>139</v>
      </c>
      <c r="B1210" s="294"/>
      <c r="C1210" s="292"/>
      <c r="D1210" s="292"/>
      <c r="E1210" s="293"/>
      <c r="F1210" s="880" t="str">
        <f>'2. CAD NCCF'!F1210:L1210</f>
        <v>Non-agency RMBS, high rated</v>
      </c>
      <c r="G1210" s="881"/>
      <c r="H1210" s="881"/>
      <c r="I1210" s="881"/>
      <c r="J1210" s="881"/>
      <c r="K1210" s="881"/>
      <c r="L1210" s="882"/>
      <c r="M1210" s="400">
        <f t="shared" ref="M1210:M1212" si="435">M434</f>
        <v>0</v>
      </c>
      <c r="N1210" s="411">
        <f t="shared" si="427"/>
        <v>0</v>
      </c>
      <c r="O1210" s="1374"/>
      <c r="P1210" s="1673"/>
      <c r="Q1210" s="1673"/>
      <c r="R1210" s="1673"/>
      <c r="S1210" s="1673"/>
      <c r="T1210" s="1673"/>
      <c r="U1210" s="1673"/>
      <c r="V1210" s="1673"/>
      <c r="W1210" s="1673"/>
      <c r="X1210" s="1673"/>
      <c r="Y1210" s="1673"/>
      <c r="Z1210" s="1673"/>
      <c r="AA1210" s="1673"/>
      <c r="AB1210" s="1373"/>
      <c r="AC1210" s="400">
        <f t="shared" ref="AC1210:AC1212" si="436">M1210-SUM(N1210:AB1210)</f>
        <v>0</v>
      </c>
      <c r="AD1210" s="854"/>
      <c r="AE1210" s="1083"/>
      <c r="AF1210" s="856"/>
    </row>
    <row r="1211" spans="1:32" ht="15" customHeight="1" outlineLevel="1" x14ac:dyDescent="0.2">
      <c r="A1211" s="11">
        <v>140</v>
      </c>
      <c r="B1211" s="294"/>
      <c r="C1211" s="292"/>
      <c r="D1211" s="292"/>
      <c r="E1211" s="293"/>
      <c r="F1211" s="880" t="str">
        <f>'2. CAD NCCF'!F1211:L1211</f>
        <v>Non-agency RMBS, medium rated</v>
      </c>
      <c r="G1211" s="881"/>
      <c r="H1211" s="881"/>
      <c r="I1211" s="881"/>
      <c r="J1211" s="881"/>
      <c r="K1211" s="881"/>
      <c r="L1211" s="882"/>
      <c r="M1211" s="400">
        <f t="shared" si="435"/>
        <v>0</v>
      </c>
      <c r="N1211" s="411">
        <f t="shared" si="427"/>
        <v>0</v>
      </c>
      <c r="O1211" s="1374"/>
      <c r="P1211" s="1673"/>
      <c r="Q1211" s="1673"/>
      <c r="R1211" s="1673"/>
      <c r="S1211" s="1673"/>
      <c r="T1211" s="1673"/>
      <c r="U1211" s="1673"/>
      <c r="V1211" s="1673"/>
      <c r="W1211" s="1673"/>
      <c r="X1211" s="1673"/>
      <c r="Y1211" s="1673"/>
      <c r="Z1211" s="1673"/>
      <c r="AA1211" s="1673"/>
      <c r="AB1211" s="1373"/>
      <c r="AC1211" s="400">
        <f t="shared" si="436"/>
        <v>0</v>
      </c>
      <c r="AD1211" s="854"/>
      <c r="AE1211" s="1083"/>
      <c r="AF1211" s="856"/>
    </row>
    <row r="1212" spans="1:32" ht="15" customHeight="1" outlineLevel="1" x14ac:dyDescent="0.2">
      <c r="A1212" s="11">
        <v>141</v>
      </c>
      <c r="B1212" s="294"/>
      <c r="C1212" s="292"/>
      <c r="D1212" s="292"/>
      <c r="E1212" s="293"/>
      <c r="F1212" s="880" t="str">
        <f>'2. CAD NCCF'!F1212:L1212</f>
        <v>Non-agency RMBS, low or not rated</v>
      </c>
      <c r="G1212" s="881"/>
      <c r="H1212" s="881"/>
      <c r="I1212" s="881"/>
      <c r="J1212" s="881"/>
      <c r="K1212" s="881"/>
      <c r="L1212" s="882"/>
      <c r="M1212" s="400">
        <f t="shared" si="435"/>
        <v>0</v>
      </c>
      <c r="N1212" s="411">
        <f t="shared" si="427"/>
        <v>0</v>
      </c>
      <c r="O1212" s="1375"/>
      <c r="P1212" s="1376"/>
      <c r="Q1212" s="1376"/>
      <c r="R1212" s="1376"/>
      <c r="S1212" s="1376"/>
      <c r="T1212" s="1376"/>
      <c r="U1212" s="1376"/>
      <c r="V1212" s="1376"/>
      <c r="W1212" s="1376"/>
      <c r="X1212" s="1376"/>
      <c r="Y1212" s="1376"/>
      <c r="Z1212" s="1376"/>
      <c r="AA1212" s="1376"/>
      <c r="AB1212" s="1376"/>
      <c r="AC1212" s="400">
        <f t="shared" si="436"/>
        <v>0</v>
      </c>
      <c r="AD1212" s="857"/>
      <c r="AE1212" s="858"/>
      <c r="AF1212" s="859"/>
    </row>
    <row r="1213" spans="1:32" ht="15" customHeight="1" outlineLevel="1" x14ac:dyDescent="0.2">
      <c r="A1213" s="11">
        <v>142</v>
      </c>
      <c r="B1213" s="294"/>
      <c r="C1213" s="292"/>
      <c r="D1213" s="868" t="str">
        <f>'2. CAD NCCF'!D1213:AF1213</f>
        <v>Corporate bonds and paper (CBP)</v>
      </c>
      <c r="E1213" s="869"/>
      <c r="F1213" s="869"/>
      <c r="G1213" s="869"/>
      <c r="H1213" s="869"/>
      <c r="I1213" s="869"/>
      <c r="J1213" s="869"/>
      <c r="K1213" s="869"/>
      <c r="L1213" s="869"/>
      <c r="M1213" s="869"/>
      <c r="N1213" s="869"/>
      <c r="O1213" s="869"/>
      <c r="P1213" s="869"/>
      <c r="Q1213" s="869"/>
      <c r="R1213" s="869"/>
      <c r="S1213" s="869"/>
      <c r="T1213" s="869"/>
      <c r="U1213" s="869"/>
      <c r="V1213" s="869"/>
      <c r="W1213" s="869"/>
      <c r="X1213" s="869"/>
      <c r="Y1213" s="869"/>
      <c r="Z1213" s="869"/>
      <c r="AA1213" s="869"/>
      <c r="AB1213" s="869"/>
      <c r="AC1213" s="869"/>
      <c r="AD1213" s="869"/>
      <c r="AE1213" s="869"/>
      <c r="AF1213" s="870"/>
    </row>
    <row r="1214" spans="1:32" ht="15" customHeight="1" outlineLevel="1" x14ac:dyDescent="0.2">
      <c r="A1214" s="11">
        <v>143</v>
      </c>
      <c r="B1214" s="294"/>
      <c r="C1214" s="292"/>
      <c r="D1214" s="292"/>
      <c r="E1214" s="933" t="str">
        <f>'2. CAD NCCF'!E1214:L1214</f>
        <v>Non-FI issued CBP, high rated</v>
      </c>
      <c r="F1214" s="934"/>
      <c r="G1214" s="934"/>
      <c r="H1214" s="934"/>
      <c r="I1214" s="934"/>
      <c r="J1214" s="934"/>
      <c r="K1214" s="934"/>
      <c r="L1214" s="935"/>
      <c r="M1214" s="399">
        <f>SUBTOTAL(9,M1215:M1216)</f>
        <v>0</v>
      </c>
      <c r="N1214" s="402">
        <f t="shared" ref="N1214" si="437">SUBTOTAL(9,N1215:N1216)</f>
        <v>0</v>
      </c>
      <c r="O1214" s="1207"/>
      <c r="P1214" s="1254"/>
      <c r="Q1214" s="1254"/>
      <c r="R1214" s="1254"/>
      <c r="S1214" s="1254"/>
      <c r="T1214" s="1254"/>
      <c r="U1214" s="1254"/>
      <c r="V1214" s="1254"/>
      <c r="W1214" s="1254"/>
      <c r="X1214" s="1254"/>
      <c r="Y1214" s="1254"/>
      <c r="Z1214" s="1254"/>
      <c r="AA1214" s="1254"/>
      <c r="AB1214" s="1254"/>
      <c r="AC1214" s="399">
        <f t="shared" ref="AC1214" si="438">SUBTOTAL(9,AC1215:AC1216)</f>
        <v>0</v>
      </c>
      <c r="AD1214" s="1433"/>
      <c r="AE1214" s="852"/>
      <c r="AF1214" s="853"/>
    </row>
    <row r="1215" spans="1:32" ht="15" customHeight="1" outlineLevel="1" x14ac:dyDescent="0.2">
      <c r="A1215" s="11">
        <v>144</v>
      </c>
      <c r="B1215" s="294"/>
      <c r="C1215" s="292"/>
      <c r="D1215" s="292"/>
      <c r="E1215" s="293"/>
      <c r="F1215" s="880" t="str">
        <f>'2. CAD NCCF'!F1215:L1215</f>
        <v>Non-FI issued unsecured bond and paper, high rated</v>
      </c>
      <c r="G1215" s="881"/>
      <c r="H1215" s="881"/>
      <c r="I1215" s="881"/>
      <c r="J1215" s="881"/>
      <c r="K1215" s="881"/>
      <c r="L1215" s="882"/>
      <c r="M1215" s="400">
        <f t="shared" ref="M1215:M1223" si="439">M439</f>
        <v>0</v>
      </c>
      <c r="N1215" s="411">
        <f t="shared" ref="N1215:N1216" si="440">M1215</f>
        <v>0</v>
      </c>
      <c r="O1215" s="1362"/>
      <c r="P1215" s="1644"/>
      <c r="Q1215" s="1644"/>
      <c r="R1215" s="1644"/>
      <c r="S1215" s="1644"/>
      <c r="T1215" s="1644"/>
      <c r="U1215" s="1644"/>
      <c r="V1215" s="1644"/>
      <c r="W1215" s="1644"/>
      <c r="X1215" s="1644"/>
      <c r="Y1215" s="1644"/>
      <c r="Z1215" s="1644"/>
      <c r="AA1215" s="1644"/>
      <c r="AB1215" s="1254"/>
      <c r="AC1215" s="400">
        <f t="shared" ref="AC1215:AC1216" si="441">M1215-SUM(N1215:AB1215)</f>
        <v>0</v>
      </c>
      <c r="AD1215" s="854"/>
      <c r="AE1215" s="1083"/>
      <c r="AF1215" s="856"/>
    </row>
    <row r="1216" spans="1:32" ht="15" customHeight="1" outlineLevel="1" x14ac:dyDescent="0.2">
      <c r="A1216" s="11">
        <v>145</v>
      </c>
      <c r="B1216" s="294"/>
      <c r="C1216" s="292"/>
      <c r="D1216" s="292"/>
      <c r="E1216" s="293"/>
      <c r="F1216" s="880" t="str">
        <f>'2. CAD NCCF'!F1216:L1216</f>
        <v>Non-FI issued covered bonds, high rated</v>
      </c>
      <c r="G1216" s="881"/>
      <c r="H1216" s="881"/>
      <c r="I1216" s="881"/>
      <c r="J1216" s="881"/>
      <c r="K1216" s="881"/>
      <c r="L1216" s="882"/>
      <c r="M1216" s="400">
        <f t="shared" si="439"/>
        <v>0</v>
      </c>
      <c r="N1216" s="411">
        <f t="shared" si="440"/>
        <v>0</v>
      </c>
      <c r="O1216" s="1362"/>
      <c r="P1216" s="1644"/>
      <c r="Q1216" s="1644"/>
      <c r="R1216" s="1644"/>
      <c r="S1216" s="1644"/>
      <c r="T1216" s="1644"/>
      <c r="U1216" s="1644"/>
      <c r="V1216" s="1644"/>
      <c r="W1216" s="1644"/>
      <c r="X1216" s="1644"/>
      <c r="Y1216" s="1644"/>
      <c r="Z1216" s="1644"/>
      <c r="AA1216" s="1644"/>
      <c r="AB1216" s="1254"/>
      <c r="AC1216" s="400">
        <f t="shared" si="441"/>
        <v>0</v>
      </c>
      <c r="AD1216" s="854"/>
      <c r="AE1216" s="1083"/>
      <c r="AF1216" s="856"/>
    </row>
    <row r="1217" spans="1:32" ht="15" customHeight="1" outlineLevel="1" x14ac:dyDescent="0.2">
      <c r="A1217" s="11">
        <v>146</v>
      </c>
      <c r="B1217" s="294"/>
      <c r="C1217" s="292"/>
      <c r="D1217" s="292"/>
      <c r="E1217" s="877" t="str">
        <f>'2. CAD NCCF'!E1217:L1217</f>
        <v>FI issued CBP, high rated</v>
      </c>
      <c r="F1217" s="878"/>
      <c r="G1217" s="878"/>
      <c r="H1217" s="878"/>
      <c r="I1217" s="878"/>
      <c r="J1217" s="878"/>
      <c r="K1217" s="878"/>
      <c r="L1217" s="879"/>
      <c r="M1217" s="399">
        <f>SUBTOTAL(9,M1218:M1220)</f>
        <v>0</v>
      </c>
      <c r="N1217" s="402">
        <f t="shared" ref="N1217" si="442">SUBTOTAL(9,N1218:N1220)</f>
        <v>0</v>
      </c>
      <c r="O1217" s="1362"/>
      <c r="P1217" s="1644"/>
      <c r="Q1217" s="1644"/>
      <c r="R1217" s="1644"/>
      <c r="S1217" s="1644"/>
      <c r="T1217" s="1644"/>
      <c r="U1217" s="1644"/>
      <c r="V1217" s="1644"/>
      <c r="W1217" s="1644"/>
      <c r="X1217" s="1644"/>
      <c r="Y1217" s="1644"/>
      <c r="Z1217" s="1644"/>
      <c r="AA1217" s="1644"/>
      <c r="AB1217" s="1254"/>
      <c r="AC1217" s="399">
        <f t="shared" ref="AC1217" si="443">SUBTOTAL(9,AC1218:AC1220)</f>
        <v>0</v>
      </c>
      <c r="AD1217" s="854"/>
      <c r="AE1217" s="1083"/>
      <c r="AF1217" s="856"/>
    </row>
    <row r="1218" spans="1:32" ht="15" customHeight="1" outlineLevel="1" x14ac:dyDescent="0.2">
      <c r="A1218" s="11">
        <v>147</v>
      </c>
      <c r="B1218" s="294"/>
      <c r="C1218" s="292"/>
      <c r="D1218" s="292"/>
      <c r="E1218" s="293"/>
      <c r="F1218" s="880" t="str">
        <f>'2. CAD NCCF'!F1218:L1218</f>
        <v>FI issued unsecured bonds and paper, high rated</v>
      </c>
      <c r="G1218" s="881"/>
      <c r="H1218" s="881"/>
      <c r="I1218" s="881"/>
      <c r="J1218" s="881"/>
      <c r="K1218" s="881"/>
      <c r="L1218" s="882"/>
      <c r="M1218" s="400">
        <f t="shared" si="439"/>
        <v>0</v>
      </c>
      <c r="N1218" s="411">
        <f t="shared" ref="N1218:N1220" si="444">M1218</f>
        <v>0</v>
      </c>
      <c r="O1218" s="1362"/>
      <c r="P1218" s="1644"/>
      <c r="Q1218" s="1644"/>
      <c r="R1218" s="1644"/>
      <c r="S1218" s="1644"/>
      <c r="T1218" s="1644"/>
      <c r="U1218" s="1644"/>
      <c r="V1218" s="1644"/>
      <c r="W1218" s="1644"/>
      <c r="X1218" s="1644"/>
      <c r="Y1218" s="1644"/>
      <c r="Z1218" s="1644"/>
      <c r="AA1218" s="1644"/>
      <c r="AB1218" s="1254"/>
      <c r="AC1218" s="400">
        <f t="shared" ref="AC1218:AC1220" si="445">M1218-SUM(N1218:AB1218)</f>
        <v>0</v>
      </c>
      <c r="AD1218" s="854"/>
      <c r="AE1218" s="1083"/>
      <c r="AF1218" s="856"/>
    </row>
    <row r="1219" spans="1:32" ht="15" customHeight="1" outlineLevel="1" x14ac:dyDescent="0.2">
      <c r="A1219" s="11">
        <v>148</v>
      </c>
      <c r="B1219" s="294"/>
      <c r="C1219" s="292"/>
      <c r="D1219" s="292"/>
      <c r="E1219" s="293"/>
      <c r="F1219" s="880" t="str">
        <f>'2. CAD NCCF'!F1219:L1219</f>
        <v>FI issued covered bonds, high rated</v>
      </c>
      <c r="G1219" s="881"/>
      <c r="H1219" s="881"/>
      <c r="I1219" s="881"/>
      <c r="J1219" s="881"/>
      <c r="K1219" s="881"/>
      <c r="L1219" s="882"/>
      <c r="M1219" s="400">
        <f t="shared" si="439"/>
        <v>0</v>
      </c>
      <c r="N1219" s="411">
        <f t="shared" si="444"/>
        <v>0</v>
      </c>
      <c r="O1219" s="1362"/>
      <c r="P1219" s="1644"/>
      <c r="Q1219" s="1644"/>
      <c r="R1219" s="1644"/>
      <c r="S1219" s="1644"/>
      <c r="T1219" s="1644"/>
      <c r="U1219" s="1644"/>
      <c r="V1219" s="1644"/>
      <c r="W1219" s="1644"/>
      <c r="X1219" s="1644"/>
      <c r="Y1219" s="1644"/>
      <c r="Z1219" s="1644"/>
      <c r="AA1219" s="1644"/>
      <c r="AB1219" s="1254"/>
      <c r="AC1219" s="400">
        <f t="shared" si="445"/>
        <v>0</v>
      </c>
      <c r="AD1219" s="854"/>
      <c r="AE1219" s="1083"/>
      <c r="AF1219" s="856"/>
    </row>
    <row r="1220" spans="1:32" ht="15" customHeight="1" outlineLevel="1" x14ac:dyDescent="0.2">
      <c r="A1220" s="11">
        <v>149</v>
      </c>
      <c r="B1220" s="294"/>
      <c r="C1220" s="292"/>
      <c r="D1220" s="292"/>
      <c r="E1220" s="293"/>
      <c r="F1220" s="880" t="str">
        <f>'2. CAD NCCF'!F1220:L1220</f>
        <v>FI issued jumbo covered bonds, high rated</v>
      </c>
      <c r="G1220" s="881"/>
      <c r="H1220" s="881"/>
      <c r="I1220" s="881"/>
      <c r="J1220" s="881"/>
      <c r="K1220" s="881"/>
      <c r="L1220" s="882"/>
      <c r="M1220" s="400">
        <f t="shared" si="439"/>
        <v>0</v>
      </c>
      <c r="N1220" s="411">
        <f t="shared" si="444"/>
        <v>0</v>
      </c>
      <c r="O1220" s="1362"/>
      <c r="P1220" s="1644"/>
      <c r="Q1220" s="1644"/>
      <c r="R1220" s="1644"/>
      <c r="S1220" s="1644"/>
      <c r="T1220" s="1644"/>
      <c r="U1220" s="1644"/>
      <c r="V1220" s="1644"/>
      <c r="W1220" s="1644"/>
      <c r="X1220" s="1644"/>
      <c r="Y1220" s="1644"/>
      <c r="Z1220" s="1644"/>
      <c r="AA1220" s="1644"/>
      <c r="AB1220" s="1254"/>
      <c r="AC1220" s="400">
        <f t="shared" si="445"/>
        <v>0</v>
      </c>
      <c r="AD1220" s="854"/>
      <c r="AE1220" s="1083"/>
      <c r="AF1220" s="856"/>
    </row>
    <row r="1221" spans="1:32" ht="15" customHeight="1" outlineLevel="1" x14ac:dyDescent="0.2">
      <c r="A1221" s="11">
        <v>150</v>
      </c>
      <c r="B1221" s="294"/>
      <c r="C1221" s="292"/>
      <c r="D1221" s="292"/>
      <c r="E1221" s="877" t="str">
        <f>'2. CAD NCCF'!E1221:L1221</f>
        <v>Non-FI issued CBP, medium rated</v>
      </c>
      <c r="F1221" s="878"/>
      <c r="G1221" s="878"/>
      <c r="H1221" s="878"/>
      <c r="I1221" s="878"/>
      <c r="J1221" s="878"/>
      <c r="K1221" s="878"/>
      <c r="L1221" s="879"/>
      <c r="M1221" s="399">
        <f>SUBTOTAL(9,M1222:M1223)</f>
        <v>0</v>
      </c>
      <c r="N1221" s="402">
        <f t="shared" ref="N1221" si="446">SUBTOTAL(9,N1222:N1223)</f>
        <v>0</v>
      </c>
      <c r="O1221" s="1362"/>
      <c r="P1221" s="1644"/>
      <c r="Q1221" s="1644"/>
      <c r="R1221" s="1644"/>
      <c r="S1221" s="1644"/>
      <c r="T1221" s="1644"/>
      <c r="U1221" s="1644"/>
      <c r="V1221" s="1644"/>
      <c r="W1221" s="1644"/>
      <c r="X1221" s="1644"/>
      <c r="Y1221" s="1644"/>
      <c r="Z1221" s="1644"/>
      <c r="AA1221" s="1644"/>
      <c r="AB1221" s="1254"/>
      <c r="AC1221" s="399">
        <f t="shared" ref="AC1221" si="447">SUBTOTAL(9,AC1222:AC1223)</f>
        <v>0</v>
      </c>
      <c r="AD1221" s="854"/>
      <c r="AE1221" s="1083"/>
      <c r="AF1221" s="856"/>
    </row>
    <row r="1222" spans="1:32" ht="15" customHeight="1" outlineLevel="1" x14ac:dyDescent="0.2">
      <c r="A1222" s="11">
        <v>151</v>
      </c>
      <c r="B1222" s="294"/>
      <c r="C1222" s="292"/>
      <c r="D1222" s="292"/>
      <c r="E1222" s="293"/>
      <c r="F1222" s="880" t="str">
        <f>'2. CAD NCCF'!F1222:L1222</f>
        <v>Non-FI issued unsecured bonds and paper, medium rated</v>
      </c>
      <c r="G1222" s="881"/>
      <c r="H1222" s="881"/>
      <c r="I1222" s="881"/>
      <c r="J1222" s="881"/>
      <c r="K1222" s="881"/>
      <c r="L1222" s="882"/>
      <c r="M1222" s="400">
        <f t="shared" si="439"/>
        <v>0</v>
      </c>
      <c r="N1222" s="411">
        <f t="shared" ref="N1222:N1223" si="448">M1222</f>
        <v>0</v>
      </c>
      <c r="O1222" s="1362"/>
      <c r="P1222" s="1644"/>
      <c r="Q1222" s="1644"/>
      <c r="R1222" s="1644"/>
      <c r="S1222" s="1644"/>
      <c r="T1222" s="1644"/>
      <c r="U1222" s="1644"/>
      <c r="V1222" s="1644"/>
      <c r="W1222" s="1644"/>
      <c r="X1222" s="1644"/>
      <c r="Y1222" s="1644"/>
      <c r="Z1222" s="1644"/>
      <c r="AA1222" s="1644"/>
      <c r="AB1222" s="1254"/>
      <c r="AC1222" s="400">
        <f t="shared" ref="AC1222:AC1223" si="449">M1222-SUM(N1222:AB1222)</f>
        <v>0</v>
      </c>
      <c r="AD1222" s="854"/>
      <c r="AE1222" s="1083"/>
      <c r="AF1222" s="856"/>
    </row>
    <row r="1223" spans="1:32" ht="15" customHeight="1" outlineLevel="1" x14ac:dyDescent="0.2">
      <c r="A1223" s="11">
        <v>152</v>
      </c>
      <c r="B1223" s="294"/>
      <c r="C1223" s="292"/>
      <c r="D1223" s="292"/>
      <c r="E1223" s="293"/>
      <c r="F1223" s="880" t="str">
        <f>'2. CAD NCCF'!F1223:L1223</f>
        <v>Non-FI issued covered bonds, medium rated</v>
      </c>
      <c r="G1223" s="881"/>
      <c r="H1223" s="881"/>
      <c r="I1223" s="881"/>
      <c r="J1223" s="881"/>
      <c r="K1223" s="881"/>
      <c r="L1223" s="882"/>
      <c r="M1223" s="400">
        <f t="shared" si="439"/>
        <v>0</v>
      </c>
      <c r="N1223" s="411">
        <f t="shared" si="448"/>
        <v>0</v>
      </c>
      <c r="O1223" s="1362"/>
      <c r="P1223" s="1644"/>
      <c r="Q1223" s="1644"/>
      <c r="R1223" s="1644"/>
      <c r="S1223" s="1644"/>
      <c r="T1223" s="1644"/>
      <c r="U1223" s="1644"/>
      <c r="V1223" s="1644"/>
      <c r="W1223" s="1644"/>
      <c r="X1223" s="1644"/>
      <c r="Y1223" s="1644"/>
      <c r="Z1223" s="1644"/>
      <c r="AA1223" s="1644"/>
      <c r="AB1223" s="1254"/>
      <c r="AC1223" s="400">
        <f t="shared" si="449"/>
        <v>0</v>
      </c>
      <c r="AD1223" s="854"/>
      <c r="AE1223" s="1083"/>
      <c r="AF1223" s="856"/>
    </row>
    <row r="1224" spans="1:32" ht="15" customHeight="1" outlineLevel="1" x14ac:dyDescent="0.2">
      <c r="A1224" s="11">
        <v>153</v>
      </c>
      <c r="B1224" s="294"/>
      <c r="C1224" s="292"/>
      <c r="D1224" s="292"/>
      <c r="E1224" s="877" t="str">
        <f>'2. CAD NCCF'!E1224:L1224</f>
        <v>FI issued CBP, medium rated</v>
      </c>
      <c r="F1224" s="878"/>
      <c r="G1224" s="878"/>
      <c r="H1224" s="878"/>
      <c r="I1224" s="878"/>
      <c r="J1224" s="878"/>
      <c r="K1224" s="878"/>
      <c r="L1224" s="879"/>
      <c r="M1224" s="399">
        <f>SUBTOTAL(9,M1225:M1227)</f>
        <v>0</v>
      </c>
      <c r="N1224" s="402">
        <f t="shared" ref="N1224" si="450">SUBTOTAL(9,N1225:N1227)</f>
        <v>0</v>
      </c>
      <c r="O1224" s="1362"/>
      <c r="P1224" s="1644"/>
      <c r="Q1224" s="1644"/>
      <c r="R1224" s="1644"/>
      <c r="S1224" s="1644"/>
      <c r="T1224" s="1644"/>
      <c r="U1224" s="1644"/>
      <c r="V1224" s="1644"/>
      <c r="W1224" s="1644"/>
      <c r="X1224" s="1644"/>
      <c r="Y1224" s="1644"/>
      <c r="Z1224" s="1644"/>
      <c r="AA1224" s="1644"/>
      <c r="AB1224" s="1254"/>
      <c r="AC1224" s="399">
        <f t="shared" ref="AC1224" si="451">SUBTOTAL(9,AC1225:AC1227)</f>
        <v>0</v>
      </c>
      <c r="AD1224" s="854"/>
      <c r="AE1224" s="1083"/>
      <c r="AF1224" s="856"/>
    </row>
    <row r="1225" spans="1:32" ht="15" customHeight="1" outlineLevel="1" x14ac:dyDescent="0.2">
      <c r="A1225" s="11">
        <v>154</v>
      </c>
      <c r="B1225" s="294"/>
      <c r="C1225" s="292"/>
      <c r="D1225" s="292"/>
      <c r="E1225" s="293"/>
      <c r="F1225" s="880" t="str">
        <f>'2. CAD NCCF'!F1225:L1225</f>
        <v>FI issued unsecured bonds and paper, medium rated</v>
      </c>
      <c r="G1225" s="881"/>
      <c r="H1225" s="881"/>
      <c r="I1225" s="881"/>
      <c r="J1225" s="881"/>
      <c r="K1225" s="881"/>
      <c r="L1225" s="882"/>
      <c r="M1225" s="400">
        <f t="shared" ref="M1225:M1227" si="452">M449</f>
        <v>0</v>
      </c>
      <c r="N1225" s="411">
        <f t="shared" ref="N1225:N1227" si="453">M1225</f>
        <v>0</v>
      </c>
      <c r="O1225" s="1362"/>
      <c r="P1225" s="1644"/>
      <c r="Q1225" s="1644"/>
      <c r="R1225" s="1644"/>
      <c r="S1225" s="1644"/>
      <c r="T1225" s="1644"/>
      <c r="U1225" s="1644"/>
      <c r="V1225" s="1644"/>
      <c r="W1225" s="1644"/>
      <c r="X1225" s="1644"/>
      <c r="Y1225" s="1644"/>
      <c r="Z1225" s="1644"/>
      <c r="AA1225" s="1644"/>
      <c r="AB1225" s="1254"/>
      <c r="AC1225" s="400">
        <f t="shared" ref="AC1225:AC1227" si="454">M1225-SUM(N1225:AB1225)</f>
        <v>0</v>
      </c>
      <c r="AD1225" s="854"/>
      <c r="AE1225" s="1083"/>
      <c r="AF1225" s="856"/>
    </row>
    <row r="1226" spans="1:32" ht="15" customHeight="1" outlineLevel="1" x14ac:dyDescent="0.2">
      <c r="A1226" s="11">
        <v>155</v>
      </c>
      <c r="B1226" s="294"/>
      <c r="C1226" s="292"/>
      <c r="D1226" s="292"/>
      <c r="E1226" s="293"/>
      <c r="F1226" s="880" t="str">
        <f>'2. CAD NCCF'!F1226:L1226</f>
        <v>FI issued covered bonds, medium rated</v>
      </c>
      <c r="G1226" s="881"/>
      <c r="H1226" s="881"/>
      <c r="I1226" s="881"/>
      <c r="J1226" s="881"/>
      <c r="K1226" s="881"/>
      <c r="L1226" s="882"/>
      <c r="M1226" s="400">
        <f t="shared" si="452"/>
        <v>0</v>
      </c>
      <c r="N1226" s="411">
        <f t="shared" si="453"/>
        <v>0</v>
      </c>
      <c r="O1226" s="1362"/>
      <c r="P1226" s="1644"/>
      <c r="Q1226" s="1644"/>
      <c r="R1226" s="1644"/>
      <c r="S1226" s="1644"/>
      <c r="T1226" s="1644"/>
      <c r="U1226" s="1644"/>
      <c r="V1226" s="1644"/>
      <c r="W1226" s="1644"/>
      <c r="X1226" s="1644"/>
      <c r="Y1226" s="1644"/>
      <c r="Z1226" s="1644"/>
      <c r="AA1226" s="1644"/>
      <c r="AB1226" s="1254"/>
      <c r="AC1226" s="400">
        <f t="shared" si="454"/>
        <v>0</v>
      </c>
      <c r="AD1226" s="854"/>
      <c r="AE1226" s="1083"/>
      <c r="AF1226" s="856"/>
    </row>
    <row r="1227" spans="1:32" ht="15" customHeight="1" outlineLevel="1" x14ac:dyDescent="0.2">
      <c r="A1227" s="11">
        <v>156</v>
      </c>
      <c r="B1227" s="294"/>
      <c r="C1227" s="292"/>
      <c r="D1227" s="292"/>
      <c r="E1227" s="293"/>
      <c r="F1227" s="880" t="str">
        <f>'2. CAD NCCF'!F1227:L1227</f>
        <v>FI issued jumbo covered bonds, medium rated</v>
      </c>
      <c r="G1227" s="881"/>
      <c r="H1227" s="881"/>
      <c r="I1227" s="881"/>
      <c r="J1227" s="881"/>
      <c r="K1227" s="881"/>
      <c r="L1227" s="882"/>
      <c r="M1227" s="400">
        <f t="shared" si="452"/>
        <v>0</v>
      </c>
      <c r="N1227" s="411">
        <f t="shared" si="453"/>
        <v>0</v>
      </c>
      <c r="O1227" s="1362"/>
      <c r="P1227" s="1644"/>
      <c r="Q1227" s="1644"/>
      <c r="R1227" s="1644"/>
      <c r="S1227" s="1644"/>
      <c r="T1227" s="1644"/>
      <c r="U1227" s="1644"/>
      <c r="V1227" s="1644"/>
      <c r="W1227" s="1644"/>
      <c r="X1227" s="1644"/>
      <c r="Y1227" s="1644"/>
      <c r="Z1227" s="1644"/>
      <c r="AA1227" s="1644"/>
      <c r="AB1227" s="1254"/>
      <c r="AC1227" s="400">
        <f t="shared" si="454"/>
        <v>0</v>
      </c>
      <c r="AD1227" s="854"/>
      <c r="AE1227" s="1083"/>
      <c r="AF1227" s="856"/>
    </row>
    <row r="1228" spans="1:32" ht="15" customHeight="1" outlineLevel="1" x14ac:dyDescent="0.2">
      <c r="A1228" s="11">
        <v>157</v>
      </c>
      <c r="B1228" s="294"/>
      <c r="C1228" s="292"/>
      <c r="D1228" s="292"/>
      <c r="E1228" s="877" t="str">
        <f>'2. CAD NCCF'!E1228:L1228</f>
        <v>Non-FI issued CBP, low or not rated</v>
      </c>
      <c r="F1228" s="878"/>
      <c r="G1228" s="878"/>
      <c r="H1228" s="878"/>
      <c r="I1228" s="878"/>
      <c r="J1228" s="878"/>
      <c r="K1228" s="878"/>
      <c r="L1228" s="879"/>
      <c r="M1228" s="399">
        <f>SUBTOTAL(9,M1229:M1230)</f>
        <v>0</v>
      </c>
      <c r="N1228" s="402">
        <f t="shared" ref="N1228" si="455">SUBTOTAL(9,N1229:N1230)</f>
        <v>0</v>
      </c>
      <c r="O1228" s="1207"/>
      <c r="P1228" s="1644"/>
      <c r="Q1228" s="1644"/>
      <c r="R1228" s="1644"/>
      <c r="S1228" s="1644"/>
      <c r="T1228" s="1644"/>
      <c r="U1228" s="1644"/>
      <c r="V1228" s="1644"/>
      <c r="W1228" s="1644"/>
      <c r="X1228" s="1644"/>
      <c r="Y1228" s="1644"/>
      <c r="Z1228" s="1644"/>
      <c r="AA1228" s="1644"/>
      <c r="AB1228" s="1254"/>
      <c r="AC1228" s="399">
        <f t="shared" ref="AC1228" si="456">SUBTOTAL(9,AC1229:AC1230)</f>
        <v>0</v>
      </c>
      <c r="AD1228" s="854"/>
      <c r="AE1228" s="1083"/>
      <c r="AF1228" s="856"/>
    </row>
    <row r="1229" spans="1:32" ht="15" customHeight="1" outlineLevel="1" x14ac:dyDescent="0.2">
      <c r="A1229" s="11">
        <v>158</v>
      </c>
      <c r="B1229" s="294"/>
      <c r="C1229" s="292"/>
      <c r="D1229" s="292"/>
      <c r="E1229" s="293"/>
      <c r="F1229" s="880" t="str">
        <f>'2. CAD NCCF'!F1229:L1229</f>
        <v>Non-FI issued unsecured bonds and paper, low or not rated</v>
      </c>
      <c r="G1229" s="881"/>
      <c r="H1229" s="881"/>
      <c r="I1229" s="881"/>
      <c r="J1229" s="881"/>
      <c r="K1229" s="881"/>
      <c r="L1229" s="882"/>
      <c r="M1229" s="400">
        <f t="shared" ref="M1229:M1230" si="457">M453</f>
        <v>0</v>
      </c>
      <c r="N1229" s="411">
        <f t="shared" ref="N1229:N1230" si="458">M1229</f>
        <v>0</v>
      </c>
      <c r="O1229" s="1362"/>
      <c r="P1229" s="1644"/>
      <c r="Q1229" s="1644"/>
      <c r="R1229" s="1644"/>
      <c r="S1229" s="1644"/>
      <c r="T1229" s="1644"/>
      <c r="U1229" s="1644"/>
      <c r="V1229" s="1644"/>
      <c r="W1229" s="1644"/>
      <c r="X1229" s="1644"/>
      <c r="Y1229" s="1644"/>
      <c r="Z1229" s="1644"/>
      <c r="AA1229" s="1644"/>
      <c r="AB1229" s="1254"/>
      <c r="AC1229" s="400">
        <f t="shared" ref="AC1229:AC1230" si="459">M1229-SUM(N1229:AB1229)</f>
        <v>0</v>
      </c>
      <c r="AD1229" s="854"/>
      <c r="AE1229" s="1083"/>
      <c r="AF1229" s="856"/>
    </row>
    <row r="1230" spans="1:32" ht="15" customHeight="1" outlineLevel="1" x14ac:dyDescent="0.2">
      <c r="A1230" s="11">
        <v>159</v>
      </c>
      <c r="B1230" s="294"/>
      <c r="C1230" s="292"/>
      <c r="D1230" s="292"/>
      <c r="E1230" s="293"/>
      <c r="F1230" s="880" t="str">
        <f>'2. CAD NCCF'!F1230:L1230</f>
        <v>Non-FI issued covered bonds, low or not rated</v>
      </c>
      <c r="G1230" s="881"/>
      <c r="H1230" s="881"/>
      <c r="I1230" s="881"/>
      <c r="J1230" s="881"/>
      <c r="K1230" s="881"/>
      <c r="L1230" s="882"/>
      <c r="M1230" s="400">
        <f t="shared" si="457"/>
        <v>0</v>
      </c>
      <c r="N1230" s="411">
        <f t="shared" si="458"/>
        <v>0</v>
      </c>
      <c r="O1230" s="1362"/>
      <c r="P1230" s="1644"/>
      <c r="Q1230" s="1644"/>
      <c r="R1230" s="1644"/>
      <c r="S1230" s="1644"/>
      <c r="T1230" s="1644"/>
      <c r="U1230" s="1644"/>
      <c r="V1230" s="1644"/>
      <c r="W1230" s="1644"/>
      <c r="X1230" s="1644"/>
      <c r="Y1230" s="1644"/>
      <c r="Z1230" s="1644"/>
      <c r="AA1230" s="1644"/>
      <c r="AB1230" s="1254"/>
      <c r="AC1230" s="400">
        <f t="shared" si="459"/>
        <v>0</v>
      </c>
      <c r="AD1230" s="854"/>
      <c r="AE1230" s="1083"/>
      <c r="AF1230" s="856"/>
    </row>
    <row r="1231" spans="1:32" ht="15" customHeight="1" outlineLevel="1" x14ac:dyDescent="0.2">
      <c r="A1231" s="11">
        <v>160</v>
      </c>
      <c r="B1231" s="294"/>
      <c r="C1231" s="292"/>
      <c r="D1231" s="292"/>
      <c r="E1231" s="877" t="str">
        <f>'2. CAD NCCF'!E1231:L1231</f>
        <v>FI issued CBP, low or not rated</v>
      </c>
      <c r="F1231" s="878"/>
      <c r="G1231" s="878"/>
      <c r="H1231" s="878"/>
      <c r="I1231" s="878"/>
      <c r="J1231" s="878"/>
      <c r="K1231" s="878"/>
      <c r="L1231" s="879"/>
      <c r="M1231" s="399">
        <f>SUBTOTAL(9,M1232:M1234)</f>
        <v>0</v>
      </c>
      <c r="N1231" s="402">
        <f t="shared" ref="N1231" si="460">SUBTOTAL(9,N1232:N1234)</f>
        <v>0</v>
      </c>
      <c r="O1231" s="1362"/>
      <c r="P1231" s="1644"/>
      <c r="Q1231" s="1644"/>
      <c r="R1231" s="1644"/>
      <c r="S1231" s="1644"/>
      <c r="T1231" s="1644"/>
      <c r="U1231" s="1644"/>
      <c r="V1231" s="1644"/>
      <c r="W1231" s="1644"/>
      <c r="X1231" s="1644"/>
      <c r="Y1231" s="1644"/>
      <c r="Z1231" s="1644"/>
      <c r="AA1231" s="1644"/>
      <c r="AB1231" s="1254"/>
      <c r="AC1231" s="399">
        <f t="shared" ref="AC1231" si="461">SUBTOTAL(9,AC1232:AC1234)</f>
        <v>0</v>
      </c>
      <c r="AD1231" s="854"/>
      <c r="AE1231" s="1083"/>
      <c r="AF1231" s="856"/>
    </row>
    <row r="1232" spans="1:32" ht="15" customHeight="1" outlineLevel="1" x14ac:dyDescent="0.2">
      <c r="A1232" s="11">
        <v>161</v>
      </c>
      <c r="B1232" s="294"/>
      <c r="C1232" s="292"/>
      <c r="D1232" s="292"/>
      <c r="E1232" s="293"/>
      <c r="F1232" s="880" t="str">
        <f>'2. CAD NCCF'!F1232:L1232</f>
        <v>FI issued unsecured bonds and paper, low or not rated</v>
      </c>
      <c r="G1232" s="881"/>
      <c r="H1232" s="881"/>
      <c r="I1232" s="881"/>
      <c r="J1232" s="881"/>
      <c r="K1232" s="881"/>
      <c r="L1232" s="882"/>
      <c r="M1232" s="400">
        <f t="shared" ref="M1232:M1234" si="462">M456</f>
        <v>0</v>
      </c>
      <c r="N1232" s="411">
        <f t="shared" ref="N1232:N1234" si="463">M1232</f>
        <v>0</v>
      </c>
      <c r="O1232" s="1362"/>
      <c r="P1232" s="1644"/>
      <c r="Q1232" s="1644"/>
      <c r="R1232" s="1644"/>
      <c r="S1232" s="1644"/>
      <c r="T1232" s="1644"/>
      <c r="U1232" s="1644"/>
      <c r="V1232" s="1644"/>
      <c r="W1232" s="1644"/>
      <c r="X1232" s="1644"/>
      <c r="Y1232" s="1644"/>
      <c r="Z1232" s="1644"/>
      <c r="AA1232" s="1644"/>
      <c r="AB1232" s="1254"/>
      <c r="AC1232" s="400">
        <f t="shared" ref="AC1232:AC1234" si="464">M1232-SUM(N1232:AB1232)</f>
        <v>0</v>
      </c>
      <c r="AD1232" s="854"/>
      <c r="AE1232" s="1083"/>
      <c r="AF1232" s="856"/>
    </row>
    <row r="1233" spans="1:32" ht="15" customHeight="1" outlineLevel="1" x14ac:dyDescent="0.2">
      <c r="A1233" s="11">
        <v>162</v>
      </c>
      <c r="B1233" s="294"/>
      <c r="C1233" s="289"/>
      <c r="D1233" s="289"/>
      <c r="E1233" s="289"/>
      <c r="F1233" s="880" t="str">
        <f>'2. CAD NCCF'!F1233:L1233</f>
        <v>FI issued covered bonds, low or not rated</v>
      </c>
      <c r="G1233" s="881"/>
      <c r="H1233" s="881"/>
      <c r="I1233" s="881"/>
      <c r="J1233" s="881"/>
      <c r="K1233" s="881"/>
      <c r="L1233" s="882"/>
      <c r="M1233" s="400">
        <f t="shared" si="462"/>
        <v>0</v>
      </c>
      <c r="N1233" s="411">
        <f t="shared" si="463"/>
        <v>0</v>
      </c>
      <c r="O1233" s="1362"/>
      <c r="P1233" s="1644"/>
      <c r="Q1233" s="1644"/>
      <c r="R1233" s="1644"/>
      <c r="S1233" s="1644"/>
      <c r="T1233" s="1644"/>
      <c r="U1233" s="1644"/>
      <c r="V1233" s="1644"/>
      <c r="W1233" s="1644"/>
      <c r="X1233" s="1644"/>
      <c r="Y1233" s="1644"/>
      <c r="Z1233" s="1644"/>
      <c r="AA1233" s="1644"/>
      <c r="AB1233" s="1254"/>
      <c r="AC1233" s="400">
        <f t="shared" si="464"/>
        <v>0</v>
      </c>
      <c r="AD1233" s="854"/>
      <c r="AE1233" s="1083"/>
      <c r="AF1233" s="856"/>
    </row>
    <row r="1234" spans="1:32" ht="15" customHeight="1" outlineLevel="1" x14ac:dyDescent="0.2">
      <c r="A1234" s="11">
        <v>163</v>
      </c>
      <c r="B1234" s="294"/>
      <c r="C1234" s="289"/>
      <c r="D1234" s="289"/>
      <c r="E1234" s="289"/>
      <c r="F1234" s="880" t="str">
        <f>'2. CAD NCCF'!F1234:L1234</f>
        <v>FI issued jumbo covered bonds, low or not rated</v>
      </c>
      <c r="G1234" s="881"/>
      <c r="H1234" s="881"/>
      <c r="I1234" s="881"/>
      <c r="J1234" s="881"/>
      <c r="K1234" s="881"/>
      <c r="L1234" s="882"/>
      <c r="M1234" s="400">
        <f t="shared" si="462"/>
        <v>0</v>
      </c>
      <c r="N1234" s="411">
        <f t="shared" si="463"/>
        <v>0</v>
      </c>
      <c r="O1234" s="1383"/>
      <c r="P1234" s="977"/>
      <c r="Q1234" s="977"/>
      <c r="R1234" s="977"/>
      <c r="S1234" s="977"/>
      <c r="T1234" s="977"/>
      <c r="U1234" s="977"/>
      <c r="V1234" s="977"/>
      <c r="W1234" s="977"/>
      <c r="X1234" s="977"/>
      <c r="Y1234" s="977"/>
      <c r="Z1234" s="977"/>
      <c r="AA1234" s="977"/>
      <c r="AB1234" s="977"/>
      <c r="AC1234" s="400">
        <f t="shared" si="464"/>
        <v>0</v>
      </c>
      <c r="AD1234" s="857"/>
      <c r="AE1234" s="858"/>
      <c r="AF1234" s="859"/>
    </row>
    <row r="1235" spans="1:32" outlineLevel="1" x14ac:dyDescent="0.2">
      <c r="A1235" s="11">
        <v>164</v>
      </c>
      <c r="B1235" s="294"/>
      <c r="C1235" s="289"/>
      <c r="D1235" s="868" t="str">
        <f>'2. CAD NCCF'!D1235:AF1235</f>
        <v>Asset backed securities (ABS) and Asset backed commercial paper (ABCP)</v>
      </c>
      <c r="E1235" s="869"/>
      <c r="F1235" s="869"/>
      <c r="G1235" s="869"/>
      <c r="H1235" s="869"/>
      <c r="I1235" s="869"/>
      <c r="J1235" s="869"/>
      <c r="K1235" s="869"/>
      <c r="L1235" s="869"/>
      <c r="M1235" s="869"/>
      <c r="N1235" s="869"/>
      <c r="O1235" s="869"/>
      <c r="P1235" s="869"/>
      <c r="Q1235" s="869"/>
      <c r="R1235" s="869"/>
      <c r="S1235" s="869"/>
      <c r="T1235" s="869"/>
      <c r="U1235" s="869"/>
      <c r="V1235" s="869"/>
      <c r="W1235" s="869"/>
      <c r="X1235" s="869"/>
      <c r="Y1235" s="869"/>
      <c r="Z1235" s="869"/>
      <c r="AA1235" s="869"/>
      <c r="AB1235" s="869"/>
      <c r="AC1235" s="869"/>
      <c r="AD1235" s="869"/>
      <c r="AE1235" s="869"/>
      <c r="AF1235" s="870"/>
    </row>
    <row r="1236" spans="1:32" outlineLevel="1" x14ac:dyDescent="0.2">
      <c r="A1236" s="11">
        <v>165</v>
      </c>
      <c r="B1236" s="294"/>
      <c r="C1236" s="289"/>
      <c r="D1236" s="289"/>
      <c r="E1236" s="933" t="str">
        <f>'2. CAD NCCF'!E1236:L1236</f>
        <v>Non-FI issued ABS and ABCP, high rated</v>
      </c>
      <c r="F1236" s="934"/>
      <c r="G1236" s="934"/>
      <c r="H1236" s="934"/>
      <c r="I1236" s="934"/>
      <c r="J1236" s="934"/>
      <c r="K1236" s="934"/>
      <c r="L1236" s="935"/>
      <c r="M1236" s="399">
        <f>SUBTOTAL(9,M1237:M1238)</f>
        <v>0</v>
      </c>
      <c r="N1236" s="402">
        <f t="shared" ref="N1236" si="465">SUBTOTAL(9,N1237:N1238)</f>
        <v>0</v>
      </c>
      <c r="O1236" s="1207"/>
      <c r="P1236" s="1254"/>
      <c r="Q1236" s="1254"/>
      <c r="R1236" s="1254"/>
      <c r="S1236" s="1254"/>
      <c r="T1236" s="1254"/>
      <c r="U1236" s="1254"/>
      <c r="V1236" s="1254"/>
      <c r="W1236" s="1254"/>
      <c r="X1236" s="1254"/>
      <c r="Y1236" s="1254"/>
      <c r="Z1236" s="1254"/>
      <c r="AA1236" s="1254"/>
      <c r="AB1236" s="1254"/>
      <c r="AC1236" s="399">
        <f t="shared" ref="AC1236" si="466">SUBTOTAL(9,AC1237:AC1238)</f>
        <v>0</v>
      </c>
      <c r="AD1236" s="1433"/>
      <c r="AE1236" s="852"/>
      <c r="AF1236" s="853"/>
    </row>
    <row r="1237" spans="1:32" outlineLevel="1" x14ac:dyDescent="0.2">
      <c r="A1237" s="11">
        <v>166</v>
      </c>
      <c r="B1237" s="294"/>
      <c r="C1237" s="289"/>
      <c r="D1237" s="289"/>
      <c r="E1237" s="289"/>
      <c r="F1237" s="880" t="str">
        <f>'2. CAD NCCF'!F1237:L1237</f>
        <v>Non-FI issued ABS, high rated</v>
      </c>
      <c r="G1237" s="881"/>
      <c r="H1237" s="881"/>
      <c r="I1237" s="881"/>
      <c r="J1237" s="881"/>
      <c r="K1237" s="881"/>
      <c r="L1237" s="882"/>
      <c r="M1237" s="400">
        <f t="shared" ref="M1237:M1238" si="467">M461</f>
        <v>0</v>
      </c>
      <c r="N1237" s="411">
        <f t="shared" ref="N1237:N1238" si="468">M1237</f>
        <v>0</v>
      </c>
      <c r="O1237" s="1362"/>
      <c r="P1237" s="1644"/>
      <c r="Q1237" s="1644"/>
      <c r="R1237" s="1644"/>
      <c r="S1237" s="1644"/>
      <c r="T1237" s="1644"/>
      <c r="U1237" s="1644"/>
      <c r="V1237" s="1644"/>
      <c r="W1237" s="1644"/>
      <c r="X1237" s="1644"/>
      <c r="Y1237" s="1644"/>
      <c r="Z1237" s="1644"/>
      <c r="AA1237" s="1644"/>
      <c r="AB1237" s="1254"/>
      <c r="AC1237" s="400">
        <f t="shared" ref="AC1237:AC1238" si="469">M1237-SUM(N1237:AB1237)</f>
        <v>0</v>
      </c>
      <c r="AD1237" s="854"/>
      <c r="AE1237" s="1083"/>
      <c r="AF1237" s="856"/>
    </row>
    <row r="1238" spans="1:32" ht="15" customHeight="1" outlineLevel="1" x14ac:dyDescent="0.2">
      <c r="A1238" s="11">
        <v>167</v>
      </c>
      <c r="B1238" s="294"/>
      <c r="C1238" s="289"/>
      <c r="D1238" s="289"/>
      <c r="E1238" s="289"/>
      <c r="F1238" s="880" t="str">
        <f>'2. CAD NCCF'!F1238:L1238</f>
        <v>Non-FI issued ABCP, high rated</v>
      </c>
      <c r="G1238" s="881"/>
      <c r="H1238" s="881"/>
      <c r="I1238" s="881"/>
      <c r="J1238" s="881"/>
      <c r="K1238" s="881"/>
      <c r="L1238" s="882"/>
      <c r="M1238" s="400">
        <f t="shared" si="467"/>
        <v>0</v>
      </c>
      <c r="N1238" s="411">
        <f t="shared" si="468"/>
        <v>0</v>
      </c>
      <c r="O1238" s="1362"/>
      <c r="P1238" s="1644"/>
      <c r="Q1238" s="1644"/>
      <c r="R1238" s="1644"/>
      <c r="S1238" s="1644"/>
      <c r="T1238" s="1644"/>
      <c r="U1238" s="1644"/>
      <c r="V1238" s="1644"/>
      <c r="W1238" s="1644"/>
      <c r="X1238" s="1644"/>
      <c r="Y1238" s="1644"/>
      <c r="Z1238" s="1644"/>
      <c r="AA1238" s="1644"/>
      <c r="AB1238" s="1254"/>
      <c r="AC1238" s="400">
        <f t="shared" si="469"/>
        <v>0</v>
      </c>
      <c r="AD1238" s="854"/>
      <c r="AE1238" s="1083"/>
      <c r="AF1238" s="856"/>
    </row>
    <row r="1239" spans="1:32" outlineLevel="1" x14ac:dyDescent="0.2">
      <c r="A1239" s="11">
        <v>168</v>
      </c>
      <c r="B1239" s="294"/>
      <c r="C1239" s="289"/>
      <c r="D1239" s="289"/>
      <c r="E1239" s="877" t="str">
        <f>'2. CAD NCCF'!E1239:L1239</f>
        <v>FI issued ABS and ABCP, high rated</v>
      </c>
      <c r="F1239" s="878"/>
      <c r="G1239" s="878"/>
      <c r="H1239" s="878"/>
      <c r="I1239" s="878"/>
      <c r="J1239" s="878"/>
      <c r="K1239" s="878"/>
      <c r="L1239" s="879"/>
      <c r="M1239" s="399">
        <f>SUBTOTAL(9,M1240:M1241)</f>
        <v>0</v>
      </c>
      <c r="N1239" s="402">
        <f t="shared" ref="N1239" si="470">SUBTOTAL(9,N1240:N1241)</f>
        <v>0</v>
      </c>
      <c r="O1239" s="1362"/>
      <c r="P1239" s="1644"/>
      <c r="Q1239" s="1644"/>
      <c r="R1239" s="1644"/>
      <c r="S1239" s="1644"/>
      <c r="T1239" s="1644"/>
      <c r="U1239" s="1644"/>
      <c r="V1239" s="1644"/>
      <c r="W1239" s="1644"/>
      <c r="X1239" s="1644"/>
      <c r="Y1239" s="1644"/>
      <c r="Z1239" s="1644"/>
      <c r="AA1239" s="1644"/>
      <c r="AB1239" s="1254"/>
      <c r="AC1239" s="399">
        <f t="shared" ref="AC1239" si="471">SUBTOTAL(9,AC1240:AC1241)</f>
        <v>0</v>
      </c>
      <c r="AD1239" s="854"/>
      <c r="AE1239" s="1083"/>
      <c r="AF1239" s="856"/>
    </row>
    <row r="1240" spans="1:32" outlineLevel="1" x14ac:dyDescent="0.2">
      <c r="A1240" s="11">
        <v>169</v>
      </c>
      <c r="B1240" s="294"/>
      <c r="C1240" s="289"/>
      <c r="D1240" s="289"/>
      <c r="E1240" s="289"/>
      <c r="F1240" s="880" t="str">
        <f>'2. CAD NCCF'!F1240:L1240</f>
        <v>FI issued ABS, high rated</v>
      </c>
      <c r="G1240" s="881"/>
      <c r="H1240" s="881"/>
      <c r="I1240" s="881"/>
      <c r="J1240" s="881"/>
      <c r="K1240" s="881"/>
      <c r="L1240" s="882"/>
      <c r="M1240" s="400">
        <f t="shared" ref="M1240:M1241" si="472">M464</f>
        <v>0</v>
      </c>
      <c r="N1240" s="411">
        <f t="shared" ref="N1240:N1241" si="473">M1240</f>
        <v>0</v>
      </c>
      <c r="O1240" s="1362"/>
      <c r="P1240" s="1644"/>
      <c r="Q1240" s="1644"/>
      <c r="R1240" s="1644"/>
      <c r="S1240" s="1644"/>
      <c r="T1240" s="1644"/>
      <c r="U1240" s="1644"/>
      <c r="V1240" s="1644"/>
      <c r="W1240" s="1644"/>
      <c r="X1240" s="1644"/>
      <c r="Y1240" s="1644"/>
      <c r="Z1240" s="1644"/>
      <c r="AA1240" s="1644"/>
      <c r="AB1240" s="1254"/>
      <c r="AC1240" s="400">
        <f t="shared" ref="AC1240:AC1241" si="474">M1240-SUM(N1240:AB1240)</f>
        <v>0</v>
      </c>
      <c r="AD1240" s="854"/>
      <c r="AE1240" s="1083"/>
      <c r="AF1240" s="856"/>
    </row>
    <row r="1241" spans="1:32" ht="15" customHeight="1" outlineLevel="1" x14ac:dyDescent="0.2">
      <c r="A1241" s="11">
        <v>170</v>
      </c>
      <c r="B1241" s="294"/>
      <c r="C1241" s="289"/>
      <c r="D1241" s="289"/>
      <c r="E1241" s="289"/>
      <c r="F1241" s="880" t="str">
        <f>'2. CAD NCCF'!F1241:L1241</f>
        <v>FI issued ABCP, high rated</v>
      </c>
      <c r="G1241" s="881"/>
      <c r="H1241" s="881"/>
      <c r="I1241" s="881"/>
      <c r="J1241" s="881"/>
      <c r="K1241" s="881"/>
      <c r="L1241" s="882"/>
      <c r="M1241" s="400">
        <f t="shared" si="472"/>
        <v>0</v>
      </c>
      <c r="N1241" s="411">
        <f t="shared" si="473"/>
        <v>0</v>
      </c>
      <c r="O1241" s="1362"/>
      <c r="P1241" s="1644"/>
      <c r="Q1241" s="1644"/>
      <c r="R1241" s="1644"/>
      <c r="S1241" s="1644"/>
      <c r="T1241" s="1644"/>
      <c r="U1241" s="1644"/>
      <c r="V1241" s="1644"/>
      <c r="W1241" s="1644"/>
      <c r="X1241" s="1644"/>
      <c r="Y1241" s="1644"/>
      <c r="Z1241" s="1644"/>
      <c r="AA1241" s="1644"/>
      <c r="AB1241" s="1254"/>
      <c r="AC1241" s="400">
        <f t="shared" si="474"/>
        <v>0</v>
      </c>
      <c r="AD1241" s="854"/>
      <c r="AE1241" s="1083"/>
      <c r="AF1241" s="856"/>
    </row>
    <row r="1242" spans="1:32" outlineLevel="1" x14ac:dyDescent="0.2">
      <c r="A1242" s="11">
        <v>171</v>
      </c>
      <c r="B1242" s="294"/>
      <c r="C1242" s="289"/>
      <c r="D1242" s="289"/>
      <c r="E1242" s="877" t="str">
        <f>'2. CAD NCCF'!E1242:L1242</f>
        <v>Non-FI issued ABS and ABCP, medium rated</v>
      </c>
      <c r="F1242" s="878"/>
      <c r="G1242" s="878"/>
      <c r="H1242" s="878"/>
      <c r="I1242" s="878"/>
      <c r="J1242" s="878"/>
      <c r="K1242" s="878"/>
      <c r="L1242" s="879"/>
      <c r="M1242" s="399">
        <f>SUBTOTAL(9,M1243:M1244)</f>
        <v>0</v>
      </c>
      <c r="N1242" s="402">
        <f t="shared" ref="N1242" si="475">SUBTOTAL(9,N1243:N1244)</f>
        <v>0</v>
      </c>
      <c r="O1242" s="1362"/>
      <c r="P1242" s="1644"/>
      <c r="Q1242" s="1644"/>
      <c r="R1242" s="1644"/>
      <c r="S1242" s="1644"/>
      <c r="T1242" s="1644"/>
      <c r="U1242" s="1644"/>
      <c r="V1242" s="1644"/>
      <c r="W1242" s="1644"/>
      <c r="X1242" s="1644"/>
      <c r="Y1242" s="1644"/>
      <c r="Z1242" s="1644"/>
      <c r="AA1242" s="1644"/>
      <c r="AB1242" s="1254"/>
      <c r="AC1242" s="399">
        <f t="shared" ref="AC1242" si="476">SUBTOTAL(9,AC1243:AC1244)</f>
        <v>0</v>
      </c>
      <c r="AD1242" s="854"/>
      <c r="AE1242" s="1083"/>
      <c r="AF1242" s="856"/>
    </row>
    <row r="1243" spans="1:32" ht="15" customHeight="1" outlineLevel="1" x14ac:dyDescent="0.2">
      <c r="A1243" s="11">
        <v>172</v>
      </c>
      <c r="B1243" s="294"/>
      <c r="C1243" s="289"/>
      <c r="D1243" s="289"/>
      <c r="E1243" s="289"/>
      <c r="F1243" s="880" t="str">
        <f>'2. CAD NCCF'!F1243:L1243</f>
        <v>Non-FI issued ABS, medium rated</v>
      </c>
      <c r="G1243" s="881"/>
      <c r="H1243" s="881"/>
      <c r="I1243" s="881"/>
      <c r="J1243" s="881"/>
      <c r="K1243" s="881"/>
      <c r="L1243" s="882"/>
      <c r="M1243" s="400">
        <f t="shared" ref="M1243:M1244" si="477">M467</f>
        <v>0</v>
      </c>
      <c r="N1243" s="411">
        <f t="shared" ref="N1243:N1244" si="478">M1243</f>
        <v>0</v>
      </c>
      <c r="O1243" s="1362"/>
      <c r="P1243" s="1644"/>
      <c r="Q1243" s="1644"/>
      <c r="R1243" s="1644"/>
      <c r="S1243" s="1644"/>
      <c r="T1243" s="1644"/>
      <c r="U1243" s="1644"/>
      <c r="V1243" s="1644"/>
      <c r="W1243" s="1644"/>
      <c r="X1243" s="1644"/>
      <c r="Y1243" s="1644"/>
      <c r="Z1243" s="1644"/>
      <c r="AA1243" s="1644"/>
      <c r="AB1243" s="1254"/>
      <c r="AC1243" s="400">
        <f t="shared" ref="AC1243:AC1244" si="479">M1243-SUM(N1243:AB1243)</f>
        <v>0</v>
      </c>
      <c r="AD1243" s="854"/>
      <c r="AE1243" s="1083"/>
      <c r="AF1243" s="856"/>
    </row>
    <row r="1244" spans="1:32" ht="15" customHeight="1" outlineLevel="1" x14ac:dyDescent="0.2">
      <c r="A1244" s="11">
        <v>173</v>
      </c>
      <c r="B1244" s="294"/>
      <c r="C1244" s="289"/>
      <c r="D1244" s="289"/>
      <c r="E1244" s="289"/>
      <c r="F1244" s="880" t="str">
        <f>'2. CAD NCCF'!F1244:L1244</f>
        <v>Non-FI issued ABCP, medium rated</v>
      </c>
      <c r="G1244" s="881"/>
      <c r="H1244" s="881"/>
      <c r="I1244" s="881"/>
      <c r="J1244" s="881"/>
      <c r="K1244" s="881"/>
      <c r="L1244" s="882"/>
      <c r="M1244" s="400">
        <f t="shared" si="477"/>
        <v>0</v>
      </c>
      <c r="N1244" s="411">
        <f t="shared" si="478"/>
        <v>0</v>
      </c>
      <c r="O1244" s="1362"/>
      <c r="P1244" s="1644"/>
      <c r="Q1244" s="1644"/>
      <c r="R1244" s="1644"/>
      <c r="S1244" s="1644"/>
      <c r="T1244" s="1644"/>
      <c r="U1244" s="1644"/>
      <c r="V1244" s="1644"/>
      <c r="W1244" s="1644"/>
      <c r="X1244" s="1644"/>
      <c r="Y1244" s="1644"/>
      <c r="Z1244" s="1644"/>
      <c r="AA1244" s="1644"/>
      <c r="AB1244" s="1254"/>
      <c r="AC1244" s="400">
        <f t="shared" si="479"/>
        <v>0</v>
      </c>
      <c r="AD1244" s="854"/>
      <c r="AE1244" s="1083"/>
      <c r="AF1244" s="856"/>
    </row>
    <row r="1245" spans="1:32" outlineLevel="1" x14ac:dyDescent="0.2">
      <c r="A1245" s="11">
        <v>174</v>
      </c>
      <c r="B1245" s="294"/>
      <c r="C1245" s="289"/>
      <c r="D1245" s="289"/>
      <c r="E1245" s="877" t="str">
        <f>'2. CAD NCCF'!E1245:L1245</f>
        <v>FI issued ABS and ABCP, medium rated</v>
      </c>
      <c r="F1245" s="878"/>
      <c r="G1245" s="878"/>
      <c r="H1245" s="878"/>
      <c r="I1245" s="878"/>
      <c r="J1245" s="878"/>
      <c r="K1245" s="878"/>
      <c r="L1245" s="879"/>
      <c r="M1245" s="399">
        <f>SUBTOTAL(9,M1246:M1247)</f>
        <v>0</v>
      </c>
      <c r="N1245" s="402">
        <f t="shared" ref="N1245" si="480">SUBTOTAL(9,N1246:N1247)</f>
        <v>0</v>
      </c>
      <c r="O1245" s="1362"/>
      <c r="P1245" s="1644"/>
      <c r="Q1245" s="1644"/>
      <c r="R1245" s="1644"/>
      <c r="S1245" s="1644"/>
      <c r="T1245" s="1644"/>
      <c r="U1245" s="1644"/>
      <c r="V1245" s="1644"/>
      <c r="W1245" s="1644"/>
      <c r="X1245" s="1644"/>
      <c r="Y1245" s="1644"/>
      <c r="Z1245" s="1644"/>
      <c r="AA1245" s="1644"/>
      <c r="AB1245" s="1254"/>
      <c r="AC1245" s="399">
        <f t="shared" ref="AC1245" si="481">SUBTOTAL(9,AC1246:AC1247)</f>
        <v>0</v>
      </c>
      <c r="AD1245" s="854"/>
      <c r="AE1245" s="1083"/>
      <c r="AF1245" s="856"/>
    </row>
    <row r="1246" spans="1:32" ht="15" customHeight="1" outlineLevel="1" x14ac:dyDescent="0.2">
      <c r="A1246" s="11">
        <v>175</v>
      </c>
      <c r="B1246" s="294"/>
      <c r="C1246" s="289"/>
      <c r="D1246" s="289"/>
      <c r="E1246" s="289"/>
      <c r="F1246" s="880" t="str">
        <f>'2. CAD NCCF'!F1246:L1246</f>
        <v>FI issued ABS, medium rated</v>
      </c>
      <c r="G1246" s="881"/>
      <c r="H1246" s="881"/>
      <c r="I1246" s="881"/>
      <c r="J1246" s="881"/>
      <c r="K1246" s="881"/>
      <c r="L1246" s="882"/>
      <c r="M1246" s="400">
        <f t="shared" ref="M1246:M1247" si="482">M470</f>
        <v>0</v>
      </c>
      <c r="N1246" s="411">
        <f t="shared" ref="N1246:N1247" si="483">M1246</f>
        <v>0</v>
      </c>
      <c r="O1246" s="1362"/>
      <c r="P1246" s="1644"/>
      <c r="Q1246" s="1644"/>
      <c r="R1246" s="1644"/>
      <c r="S1246" s="1644"/>
      <c r="T1246" s="1644"/>
      <c r="U1246" s="1644"/>
      <c r="V1246" s="1644"/>
      <c r="W1246" s="1644"/>
      <c r="X1246" s="1644"/>
      <c r="Y1246" s="1644"/>
      <c r="Z1246" s="1644"/>
      <c r="AA1246" s="1644"/>
      <c r="AB1246" s="1254"/>
      <c r="AC1246" s="400">
        <f t="shared" ref="AC1246:AC1247" si="484">M1246-SUM(N1246:AB1246)</f>
        <v>0</v>
      </c>
      <c r="AD1246" s="854"/>
      <c r="AE1246" s="1083"/>
      <c r="AF1246" s="856"/>
    </row>
    <row r="1247" spans="1:32" ht="15" customHeight="1" outlineLevel="1" x14ac:dyDescent="0.2">
      <c r="A1247" s="11">
        <v>176</v>
      </c>
      <c r="B1247" s="294"/>
      <c r="C1247" s="289"/>
      <c r="D1247" s="289"/>
      <c r="E1247" s="289"/>
      <c r="F1247" s="1032" t="str">
        <f>'2. CAD NCCF'!F1247:L1247</f>
        <v>FI issued ABCP, medium rated</v>
      </c>
      <c r="G1247" s="1033"/>
      <c r="H1247" s="1033"/>
      <c r="I1247" s="1033"/>
      <c r="J1247" s="1033"/>
      <c r="K1247" s="1033"/>
      <c r="L1247" s="1064"/>
      <c r="M1247" s="400">
        <f t="shared" si="482"/>
        <v>0</v>
      </c>
      <c r="N1247" s="411">
        <f t="shared" si="483"/>
        <v>0</v>
      </c>
      <c r="O1247" s="1362"/>
      <c r="P1247" s="1644"/>
      <c r="Q1247" s="1644"/>
      <c r="R1247" s="1644"/>
      <c r="S1247" s="1644"/>
      <c r="T1247" s="1644"/>
      <c r="U1247" s="1644"/>
      <c r="V1247" s="1644"/>
      <c r="W1247" s="1644"/>
      <c r="X1247" s="1644"/>
      <c r="Y1247" s="1644"/>
      <c r="Z1247" s="1644"/>
      <c r="AA1247" s="1644"/>
      <c r="AB1247" s="1254"/>
      <c r="AC1247" s="400">
        <f t="shared" si="484"/>
        <v>0</v>
      </c>
      <c r="AD1247" s="854"/>
      <c r="AE1247" s="1083"/>
      <c r="AF1247" s="856"/>
    </row>
    <row r="1248" spans="1:32" outlineLevel="1" x14ac:dyDescent="0.2">
      <c r="A1248" s="11">
        <v>177</v>
      </c>
      <c r="B1248" s="294"/>
      <c r="C1248" s="289"/>
      <c r="D1248" s="289"/>
      <c r="E1248" s="1643" t="str">
        <f>'2. CAD NCCF'!E1248:L1248</f>
        <v>Non-FI issued ABS and ABCP, low or not rated</v>
      </c>
      <c r="F1248" s="1643"/>
      <c r="G1248" s="1643"/>
      <c r="H1248" s="1643"/>
      <c r="I1248" s="1643"/>
      <c r="J1248" s="1643"/>
      <c r="K1248" s="1643"/>
      <c r="L1248" s="1643"/>
      <c r="M1248" s="403">
        <f>SUBTOTAL(9,M1249:M1250)</f>
        <v>0</v>
      </c>
      <c r="N1248" s="402">
        <f t="shared" ref="N1248" si="485">SUBTOTAL(9,N1249:N1250)</f>
        <v>0</v>
      </c>
      <c r="O1248" s="1362"/>
      <c r="P1248" s="1644"/>
      <c r="Q1248" s="1644"/>
      <c r="R1248" s="1644"/>
      <c r="S1248" s="1644"/>
      <c r="T1248" s="1644"/>
      <c r="U1248" s="1644"/>
      <c r="V1248" s="1644"/>
      <c r="W1248" s="1644"/>
      <c r="X1248" s="1644"/>
      <c r="Y1248" s="1644"/>
      <c r="Z1248" s="1644"/>
      <c r="AA1248" s="1644"/>
      <c r="AB1248" s="1254"/>
      <c r="AC1248" s="399">
        <f t="shared" ref="AC1248" si="486">SUBTOTAL(9,AC1249:AC1250)</f>
        <v>0</v>
      </c>
      <c r="AD1248" s="854"/>
      <c r="AE1248" s="1083"/>
      <c r="AF1248" s="856"/>
    </row>
    <row r="1249" spans="1:34" ht="15" customHeight="1" outlineLevel="1" x14ac:dyDescent="0.2">
      <c r="A1249" s="11">
        <v>178</v>
      </c>
      <c r="B1249" s="294"/>
      <c r="C1249" s="289"/>
      <c r="D1249" s="289"/>
      <c r="E1249" s="289"/>
      <c r="F1249" s="880" t="str">
        <f>'2. CAD NCCF'!F1249:L1249</f>
        <v>Non-FI issued ABS, low or not rated</v>
      </c>
      <c r="G1249" s="881"/>
      <c r="H1249" s="881"/>
      <c r="I1249" s="881"/>
      <c r="J1249" s="881"/>
      <c r="K1249" s="881"/>
      <c r="L1249" s="882"/>
      <c r="M1249" s="400">
        <f t="shared" ref="M1249:M1250" si="487">M473</f>
        <v>0</v>
      </c>
      <c r="N1249" s="411">
        <f t="shared" ref="N1249:N1250" si="488">M1249</f>
        <v>0</v>
      </c>
      <c r="O1249" s="1362"/>
      <c r="P1249" s="1644"/>
      <c r="Q1249" s="1644"/>
      <c r="R1249" s="1644"/>
      <c r="S1249" s="1644"/>
      <c r="T1249" s="1644"/>
      <c r="U1249" s="1644"/>
      <c r="V1249" s="1644"/>
      <c r="W1249" s="1644"/>
      <c r="X1249" s="1644"/>
      <c r="Y1249" s="1644"/>
      <c r="Z1249" s="1644"/>
      <c r="AA1249" s="1644"/>
      <c r="AB1249" s="1254"/>
      <c r="AC1249" s="400">
        <f t="shared" ref="AC1249:AC1250" si="489">M1249-SUM(N1249:AB1249)</f>
        <v>0</v>
      </c>
      <c r="AD1249" s="854"/>
      <c r="AE1249" s="1083"/>
      <c r="AF1249" s="856"/>
    </row>
    <row r="1250" spans="1:34" ht="15" customHeight="1" outlineLevel="1" x14ac:dyDescent="0.2">
      <c r="A1250" s="11">
        <v>179</v>
      </c>
      <c r="B1250" s="294"/>
      <c r="C1250" s="289"/>
      <c r="D1250" s="289"/>
      <c r="E1250" s="289"/>
      <c r="F1250" s="880" t="str">
        <f>'2. CAD NCCF'!F1250:L1250</f>
        <v>Non-FI issued ABCP, low or not rated</v>
      </c>
      <c r="G1250" s="881"/>
      <c r="H1250" s="881"/>
      <c r="I1250" s="881"/>
      <c r="J1250" s="881"/>
      <c r="K1250" s="881"/>
      <c r="L1250" s="882"/>
      <c r="M1250" s="400">
        <f t="shared" si="487"/>
        <v>0</v>
      </c>
      <c r="N1250" s="411">
        <f t="shared" si="488"/>
        <v>0</v>
      </c>
      <c r="O1250" s="1362"/>
      <c r="P1250" s="1644"/>
      <c r="Q1250" s="1644"/>
      <c r="R1250" s="1644"/>
      <c r="S1250" s="1644"/>
      <c r="T1250" s="1644"/>
      <c r="U1250" s="1644"/>
      <c r="V1250" s="1644"/>
      <c r="W1250" s="1644"/>
      <c r="X1250" s="1644"/>
      <c r="Y1250" s="1644"/>
      <c r="Z1250" s="1644"/>
      <c r="AA1250" s="1644"/>
      <c r="AB1250" s="1254"/>
      <c r="AC1250" s="400">
        <f t="shared" si="489"/>
        <v>0</v>
      </c>
      <c r="AD1250" s="854"/>
      <c r="AE1250" s="1083"/>
      <c r="AF1250" s="856"/>
    </row>
    <row r="1251" spans="1:34" outlineLevel="1" x14ac:dyDescent="0.2">
      <c r="A1251" s="11">
        <v>180</v>
      </c>
      <c r="B1251" s="294"/>
      <c r="C1251" s="289"/>
      <c r="D1251" s="289"/>
      <c r="E1251" s="877" t="str">
        <f>'2. CAD NCCF'!E1251:L1251</f>
        <v>FI issued ABS and ABCP, low or not rated</v>
      </c>
      <c r="F1251" s="878"/>
      <c r="G1251" s="878"/>
      <c r="H1251" s="878"/>
      <c r="I1251" s="878"/>
      <c r="J1251" s="878"/>
      <c r="K1251" s="878"/>
      <c r="L1251" s="879"/>
      <c r="M1251" s="399">
        <f>SUBTOTAL(9,M1252:M1253)</f>
        <v>0</v>
      </c>
      <c r="N1251" s="402">
        <f t="shared" ref="N1251" si="490">SUBTOTAL(9,N1252:N1253)</f>
        <v>0</v>
      </c>
      <c r="O1251" s="1362"/>
      <c r="P1251" s="1644"/>
      <c r="Q1251" s="1644"/>
      <c r="R1251" s="1644"/>
      <c r="S1251" s="1644"/>
      <c r="T1251" s="1644"/>
      <c r="U1251" s="1644"/>
      <c r="V1251" s="1644"/>
      <c r="W1251" s="1644"/>
      <c r="X1251" s="1644"/>
      <c r="Y1251" s="1644"/>
      <c r="Z1251" s="1644"/>
      <c r="AA1251" s="1644"/>
      <c r="AB1251" s="1254"/>
      <c r="AC1251" s="399">
        <f t="shared" ref="AC1251" si="491">SUBTOTAL(9,AC1252:AC1253)</f>
        <v>0</v>
      </c>
      <c r="AD1251" s="854"/>
      <c r="AE1251" s="1083"/>
      <c r="AF1251" s="856"/>
    </row>
    <row r="1252" spans="1:34" ht="15" customHeight="1" outlineLevel="1" x14ac:dyDescent="0.2">
      <c r="A1252" s="11">
        <v>181</v>
      </c>
      <c r="B1252" s="294"/>
      <c r="C1252" s="289"/>
      <c r="D1252" s="289"/>
      <c r="E1252" s="289"/>
      <c r="F1252" s="880" t="str">
        <f>'2. CAD NCCF'!F1252:L1252</f>
        <v>FI issued ABS, low or not rated</v>
      </c>
      <c r="G1252" s="881"/>
      <c r="H1252" s="881"/>
      <c r="I1252" s="881"/>
      <c r="J1252" s="881"/>
      <c r="K1252" s="881"/>
      <c r="L1252" s="882"/>
      <c r="M1252" s="400">
        <f t="shared" ref="M1252:M1253" si="492">M476</f>
        <v>0</v>
      </c>
      <c r="N1252" s="411">
        <f t="shared" ref="N1252:N1253" si="493">M1252</f>
        <v>0</v>
      </c>
      <c r="O1252" s="1362"/>
      <c r="P1252" s="1644"/>
      <c r="Q1252" s="1644"/>
      <c r="R1252" s="1644"/>
      <c r="S1252" s="1644"/>
      <c r="T1252" s="1644"/>
      <c r="U1252" s="1644"/>
      <c r="V1252" s="1644"/>
      <c r="W1252" s="1644"/>
      <c r="X1252" s="1644"/>
      <c r="Y1252" s="1644"/>
      <c r="Z1252" s="1644"/>
      <c r="AA1252" s="1644"/>
      <c r="AB1252" s="1254"/>
      <c r="AC1252" s="400">
        <f t="shared" ref="AC1252:AC1253" si="494">M1252-SUM(N1252:AB1252)</f>
        <v>0</v>
      </c>
      <c r="AD1252" s="854"/>
      <c r="AE1252" s="1083"/>
      <c r="AF1252" s="856"/>
    </row>
    <row r="1253" spans="1:34" ht="15" customHeight="1" outlineLevel="1" x14ac:dyDescent="0.2">
      <c r="A1253" s="11">
        <v>182</v>
      </c>
      <c r="B1253" s="294"/>
      <c r="C1253" s="289"/>
      <c r="D1253" s="289"/>
      <c r="E1253" s="289"/>
      <c r="F1253" s="880" t="str">
        <f>'2. CAD NCCF'!F1253:L1253</f>
        <v>FI issued ABCP, low or not rated</v>
      </c>
      <c r="G1253" s="881"/>
      <c r="H1253" s="881"/>
      <c r="I1253" s="881"/>
      <c r="J1253" s="881"/>
      <c r="K1253" s="881"/>
      <c r="L1253" s="882"/>
      <c r="M1253" s="400">
        <f t="shared" si="492"/>
        <v>0</v>
      </c>
      <c r="N1253" s="411">
        <f t="shared" si="493"/>
        <v>0</v>
      </c>
      <c r="O1253" s="1362"/>
      <c r="P1253" s="1644"/>
      <c r="Q1253" s="1644"/>
      <c r="R1253" s="1644"/>
      <c r="S1253" s="1644"/>
      <c r="T1253" s="1644"/>
      <c r="U1253" s="1644"/>
      <c r="V1253" s="1644"/>
      <c r="W1253" s="1644"/>
      <c r="X1253" s="1644"/>
      <c r="Y1253" s="1644"/>
      <c r="Z1253" s="1644"/>
      <c r="AA1253" s="1644"/>
      <c r="AB1253" s="1254"/>
      <c r="AC1253" s="400">
        <f t="shared" si="494"/>
        <v>0</v>
      </c>
      <c r="AD1253" s="857"/>
      <c r="AE1253" s="858"/>
      <c r="AF1253" s="859"/>
    </row>
    <row r="1254" spans="1:34" outlineLevel="1" x14ac:dyDescent="0.2">
      <c r="A1254" s="11">
        <v>183</v>
      </c>
      <c r="B1254" s="294"/>
      <c r="C1254" s="289"/>
      <c r="D1254" s="868" t="str">
        <f>'2. CAD NCCF'!D1254:L1254</f>
        <v>Equities</v>
      </c>
      <c r="E1254" s="869"/>
      <c r="F1254" s="869"/>
      <c r="G1254" s="869"/>
      <c r="H1254" s="869"/>
      <c r="I1254" s="869"/>
      <c r="J1254" s="869"/>
      <c r="K1254" s="869"/>
      <c r="L1254" s="870"/>
      <c r="M1254" s="399">
        <f>SUBTOTAL(9,M1255:M1257)</f>
        <v>0</v>
      </c>
      <c r="N1254" s="402">
        <f t="shared" ref="N1254" si="495">SUBTOTAL(9,N1255:N1257)</f>
        <v>0</v>
      </c>
      <c r="O1254" s="1362"/>
      <c r="P1254" s="1644"/>
      <c r="Q1254" s="1644"/>
      <c r="R1254" s="1644"/>
      <c r="S1254" s="1644"/>
      <c r="T1254" s="1644"/>
      <c r="U1254" s="1644"/>
      <c r="V1254" s="1644"/>
      <c r="W1254" s="1644"/>
      <c r="X1254" s="1644"/>
      <c r="Y1254" s="1644"/>
      <c r="Z1254" s="1644"/>
      <c r="AA1254" s="1644"/>
      <c r="AB1254" s="1254"/>
      <c r="AC1254" s="399">
        <f t="shared" ref="AC1254" si="496">SUBTOTAL(9,AC1255:AC1257)</f>
        <v>0</v>
      </c>
      <c r="AD1254" s="322"/>
      <c r="AE1254" s="323"/>
      <c r="AF1254" s="324"/>
    </row>
    <row r="1255" spans="1:34" outlineLevel="1" x14ac:dyDescent="0.2">
      <c r="A1255" s="11">
        <v>184</v>
      </c>
      <c r="B1255" s="294"/>
      <c r="C1255" s="289"/>
      <c r="D1255" s="289"/>
      <c r="E1255" s="289"/>
      <c r="F1255" s="880" t="str">
        <f>'2. CAD NCCF'!F1255:L1255</f>
        <v>Eligible non-financial common equity shares</v>
      </c>
      <c r="G1255" s="881"/>
      <c r="H1255" s="881"/>
      <c r="I1255" s="881"/>
      <c r="J1255" s="881"/>
      <c r="K1255" s="881"/>
      <c r="L1255" s="882"/>
      <c r="M1255" s="400">
        <f t="shared" ref="M1255:M1257" si="497">M479</f>
        <v>0</v>
      </c>
      <c r="N1255" s="411">
        <f t="shared" ref="N1255:N1257" si="498">M1255</f>
        <v>0</v>
      </c>
      <c r="O1255" s="1362"/>
      <c r="P1255" s="1644"/>
      <c r="Q1255" s="1644"/>
      <c r="R1255" s="1644"/>
      <c r="S1255" s="1644"/>
      <c r="T1255" s="1644"/>
      <c r="U1255" s="1644"/>
      <c r="V1255" s="1644"/>
      <c r="W1255" s="1644"/>
      <c r="X1255" s="1644"/>
      <c r="Y1255" s="1644"/>
      <c r="Z1255" s="1644"/>
      <c r="AA1255" s="1644"/>
      <c r="AB1255" s="1254"/>
      <c r="AC1255" s="400">
        <f t="shared" ref="AC1255:AC1257" si="499">M1255-SUM(N1255:AB1255)</f>
        <v>0</v>
      </c>
      <c r="AD1255" s="1433"/>
      <c r="AE1255" s="852"/>
      <c r="AF1255" s="853"/>
    </row>
    <row r="1256" spans="1:34" ht="15" customHeight="1" outlineLevel="1" x14ac:dyDescent="0.2">
      <c r="A1256" s="11">
        <v>185</v>
      </c>
      <c r="B1256" s="294"/>
      <c r="C1256" s="289"/>
      <c r="D1256" s="289"/>
      <c r="E1256" s="289"/>
      <c r="F1256" s="880" t="str">
        <f>'2. CAD NCCF'!F1256:L1256</f>
        <v>Eligible financial common equity</v>
      </c>
      <c r="G1256" s="881"/>
      <c r="H1256" s="881"/>
      <c r="I1256" s="881"/>
      <c r="J1256" s="881"/>
      <c r="K1256" s="881"/>
      <c r="L1256" s="882"/>
      <c r="M1256" s="400">
        <f t="shared" si="497"/>
        <v>0</v>
      </c>
      <c r="N1256" s="411">
        <f t="shared" si="498"/>
        <v>0</v>
      </c>
      <c r="O1256" s="1362"/>
      <c r="P1256" s="1644"/>
      <c r="Q1256" s="1644"/>
      <c r="R1256" s="1644"/>
      <c r="S1256" s="1644"/>
      <c r="T1256" s="1644"/>
      <c r="U1256" s="1644"/>
      <c r="V1256" s="1644"/>
      <c r="W1256" s="1644"/>
      <c r="X1256" s="1644"/>
      <c r="Y1256" s="1644"/>
      <c r="Z1256" s="1644"/>
      <c r="AA1256" s="1644"/>
      <c r="AB1256" s="1254"/>
      <c r="AC1256" s="400">
        <f t="shared" si="499"/>
        <v>0</v>
      </c>
      <c r="AD1256" s="854"/>
      <c r="AE1256" s="1083"/>
      <c r="AF1256" s="856"/>
    </row>
    <row r="1257" spans="1:34" ht="15" customHeight="1" outlineLevel="1" x14ac:dyDescent="0.2">
      <c r="A1257" s="11">
        <v>186</v>
      </c>
      <c r="B1257" s="294"/>
      <c r="C1257" s="289"/>
      <c r="D1257" s="289"/>
      <c r="E1257" s="289"/>
      <c r="F1257" s="880" t="str">
        <f>'2. CAD NCCF'!F1257:L1257</f>
        <v>Other equities</v>
      </c>
      <c r="G1257" s="881"/>
      <c r="H1257" s="881"/>
      <c r="I1257" s="881"/>
      <c r="J1257" s="881"/>
      <c r="K1257" s="881"/>
      <c r="L1257" s="882"/>
      <c r="M1257" s="400">
        <f t="shared" si="497"/>
        <v>0</v>
      </c>
      <c r="N1257" s="411">
        <f t="shared" si="498"/>
        <v>0</v>
      </c>
      <c r="O1257" s="1362"/>
      <c r="P1257" s="1644"/>
      <c r="Q1257" s="1644"/>
      <c r="R1257" s="1644"/>
      <c r="S1257" s="1644"/>
      <c r="T1257" s="1644"/>
      <c r="U1257" s="1644"/>
      <c r="V1257" s="1644"/>
      <c r="W1257" s="1644"/>
      <c r="X1257" s="1644"/>
      <c r="Y1257" s="1644"/>
      <c r="Z1257" s="1644"/>
      <c r="AA1257" s="1644"/>
      <c r="AB1257" s="1254"/>
      <c r="AC1257" s="400">
        <f t="shared" si="499"/>
        <v>0</v>
      </c>
      <c r="AD1257" s="857"/>
      <c r="AE1257" s="858"/>
      <c r="AF1257" s="859"/>
    </row>
    <row r="1258" spans="1:34" outlineLevel="1" x14ac:dyDescent="0.2">
      <c r="A1258" s="11">
        <v>187</v>
      </c>
      <c r="B1258" s="294"/>
      <c r="C1258" s="289"/>
      <c r="D1258" s="868" t="str">
        <f>'2. CAD NCCF'!D1258:L1258</f>
        <v>FI's own securities - Not eliminated</v>
      </c>
      <c r="E1258" s="869"/>
      <c r="F1258" s="869"/>
      <c r="G1258" s="869"/>
      <c r="H1258" s="869"/>
      <c r="I1258" s="869"/>
      <c r="J1258" s="869"/>
      <c r="K1258" s="869"/>
      <c r="L1258" s="870"/>
      <c r="M1258" s="399">
        <f>SUBTOTAL(9,M1259:M1260)</f>
        <v>0</v>
      </c>
      <c r="N1258" s="402">
        <f t="shared" ref="N1258" si="500">SUBTOTAL(9,N1259:N1260)</f>
        <v>0</v>
      </c>
      <c r="O1258" s="1362"/>
      <c r="P1258" s="1644"/>
      <c r="Q1258" s="1644"/>
      <c r="R1258" s="1644"/>
      <c r="S1258" s="1644"/>
      <c r="T1258" s="1644"/>
      <c r="U1258" s="1644"/>
      <c r="V1258" s="1644"/>
      <c r="W1258" s="1644"/>
      <c r="X1258" s="1644"/>
      <c r="Y1258" s="1644"/>
      <c r="Z1258" s="1644"/>
      <c r="AA1258" s="1644"/>
      <c r="AB1258" s="1254"/>
      <c r="AC1258" s="399">
        <f t="shared" ref="AC1258" si="501">SUBTOTAL(9,AC1259:AC1260)</f>
        <v>0</v>
      </c>
      <c r="AD1258" s="322"/>
      <c r="AE1258" s="323"/>
      <c r="AF1258" s="324"/>
    </row>
    <row r="1259" spans="1:34" outlineLevel="1" x14ac:dyDescent="0.2">
      <c r="A1259" s="11">
        <v>188</v>
      </c>
      <c r="B1259" s="294"/>
      <c r="C1259" s="289"/>
      <c r="D1259" s="289"/>
      <c r="E1259" s="289"/>
      <c r="F1259" s="880" t="str">
        <f>'2. CAD NCCF'!F1259:L1259</f>
        <v>FI's own debt not eliminated</v>
      </c>
      <c r="G1259" s="881"/>
      <c r="H1259" s="881"/>
      <c r="I1259" s="881"/>
      <c r="J1259" s="881"/>
      <c r="K1259" s="881"/>
      <c r="L1259" s="882"/>
      <c r="M1259" s="400">
        <f t="shared" ref="M1259:M1260" si="502">M483</f>
        <v>0</v>
      </c>
      <c r="N1259" s="411">
        <f t="shared" ref="N1259:N1260" si="503">M1259</f>
        <v>0</v>
      </c>
      <c r="O1259" s="1362"/>
      <c r="P1259" s="1644"/>
      <c r="Q1259" s="1644"/>
      <c r="R1259" s="1644"/>
      <c r="S1259" s="1644"/>
      <c r="T1259" s="1644"/>
      <c r="U1259" s="1644"/>
      <c r="V1259" s="1644"/>
      <c r="W1259" s="1644"/>
      <c r="X1259" s="1644"/>
      <c r="Y1259" s="1644"/>
      <c r="Z1259" s="1644"/>
      <c r="AA1259" s="1644"/>
      <c r="AB1259" s="1254"/>
      <c r="AC1259" s="400">
        <f t="shared" ref="AC1259:AC1260" si="504">M1259-SUM(N1259:AB1259)</f>
        <v>0</v>
      </c>
      <c r="AD1259" s="1433"/>
      <c r="AE1259" s="852"/>
      <c r="AF1259" s="853"/>
    </row>
    <row r="1260" spans="1:34" ht="15" customHeight="1" outlineLevel="1" x14ac:dyDescent="0.2">
      <c r="A1260" s="11">
        <v>189</v>
      </c>
      <c r="B1260" s="294"/>
      <c r="C1260" s="289"/>
      <c r="D1260" s="289"/>
      <c r="E1260" s="289"/>
      <c r="F1260" s="880" t="str">
        <f>'2. CAD NCCF'!F1260:L1260</f>
        <v>FI's own equity not eliminated</v>
      </c>
      <c r="G1260" s="881"/>
      <c r="H1260" s="881"/>
      <c r="I1260" s="881"/>
      <c r="J1260" s="881"/>
      <c r="K1260" s="881"/>
      <c r="L1260" s="882"/>
      <c r="M1260" s="400">
        <f t="shared" si="502"/>
        <v>0</v>
      </c>
      <c r="N1260" s="411">
        <f t="shared" si="503"/>
        <v>0</v>
      </c>
      <c r="O1260" s="1362"/>
      <c r="P1260" s="1254"/>
      <c r="Q1260" s="1254"/>
      <c r="R1260" s="1254"/>
      <c r="S1260" s="1254"/>
      <c r="T1260" s="1254"/>
      <c r="U1260" s="1254"/>
      <c r="V1260" s="1254"/>
      <c r="W1260" s="1254"/>
      <c r="X1260" s="1254"/>
      <c r="Y1260" s="1254"/>
      <c r="Z1260" s="1254"/>
      <c r="AA1260" s="1254"/>
      <c r="AB1260" s="1254"/>
      <c r="AC1260" s="400">
        <f t="shared" si="504"/>
        <v>0</v>
      </c>
      <c r="AD1260" s="857"/>
      <c r="AE1260" s="858"/>
      <c r="AF1260" s="859"/>
    </row>
    <row r="1261" spans="1:34" ht="15" customHeight="1" outlineLevel="1" x14ac:dyDescent="0.2">
      <c r="A1261" s="11">
        <v>326</v>
      </c>
      <c r="B1261" s="294"/>
      <c r="C1261" s="1048" t="str">
        <f>'2. CAD NCCF'!C1261:AF1261</f>
        <v>Other liabilities</v>
      </c>
      <c r="D1261" s="1049"/>
      <c r="E1261" s="1049"/>
      <c r="F1261" s="1049"/>
      <c r="G1261" s="1049"/>
      <c r="H1261" s="1049"/>
      <c r="I1261" s="1049"/>
      <c r="J1261" s="1049"/>
      <c r="K1261" s="1049"/>
      <c r="L1261" s="1049"/>
      <c r="M1261" s="1049"/>
      <c r="N1261" s="1049"/>
      <c r="O1261" s="1049"/>
      <c r="P1261" s="1049"/>
      <c r="Q1261" s="1049"/>
      <c r="R1261" s="1049"/>
      <c r="S1261" s="1049"/>
      <c r="T1261" s="1049"/>
      <c r="U1261" s="1049"/>
      <c r="V1261" s="1049"/>
      <c r="W1261" s="1049"/>
      <c r="X1261" s="1049"/>
      <c r="Y1261" s="1049"/>
      <c r="Z1261" s="1049"/>
      <c r="AA1261" s="1049"/>
      <c r="AB1261" s="1049"/>
      <c r="AC1261" s="1049"/>
      <c r="AD1261" s="1049"/>
      <c r="AE1261" s="1049"/>
      <c r="AF1261" s="1050"/>
    </row>
    <row r="1262" spans="1:34" outlineLevel="1" x14ac:dyDescent="0.2">
      <c r="A1262" s="11">
        <v>232</v>
      </c>
      <c r="B1262" s="294"/>
      <c r="C1262" s="289"/>
      <c r="D1262" s="1080" t="str">
        <f>'2. CAD NCCF'!D1262:L1262</f>
        <v>Derivative related liabilities (DRL)</v>
      </c>
      <c r="E1262" s="1081"/>
      <c r="F1262" s="1081"/>
      <c r="G1262" s="1081"/>
      <c r="H1262" s="1081"/>
      <c r="I1262" s="1081"/>
      <c r="J1262" s="1081"/>
      <c r="K1262" s="1081"/>
      <c r="L1262" s="1092"/>
      <c r="M1262" s="399">
        <f>SUBTOTAL(9,M1263:M1264)</f>
        <v>0</v>
      </c>
      <c r="N1262" s="402">
        <f t="shared" ref="N1262:AC1262" si="505">SUBTOTAL(9,N1263:N1264)</f>
        <v>0</v>
      </c>
      <c r="O1262" s="406">
        <f t="shared" si="505"/>
        <v>0</v>
      </c>
      <c r="P1262" s="406">
        <f t="shared" si="505"/>
        <v>0</v>
      </c>
      <c r="Q1262" s="407">
        <f t="shared" si="505"/>
        <v>0</v>
      </c>
      <c r="R1262" s="402">
        <f t="shared" si="505"/>
        <v>0</v>
      </c>
      <c r="S1262" s="406">
        <f t="shared" si="505"/>
        <v>0</v>
      </c>
      <c r="T1262" s="405">
        <f t="shared" si="505"/>
        <v>0</v>
      </c>
      <c r="U1262" s="405">
        <f t="shared" si="505"/>
        <v>0</v>
      </c>
      <c r="V1262" s="405">
        <f t="shared" si="505"/>
        <v>0</v>
      </c>
      <c r="W1262" s="405">
        <f t="shared" si="505"/>
        <v>0</v>
      </c>
      <c r="X1262" s="405">
        <f t="shared" si="505"/>
        <v>0</v>
      </c>
      <c r="Y1262" s="405">
        <f t="shared" si="505"/>
        <v>0</v>
      </c>
      <c r="Z1262" s="405">
        <f t="shared" si="505"/>
        <v>0</v>
      </c>
      <c r="AA1262" s="405">
        <f t="shared" si="505"/>
        <v>0</v>
      </c>
      <c r="AB1262" s="403">
        <f t="shared" si="505"/>
        <v>0</v>
      </c>
      <c r="AC1262" s="399">
        <f t="shared" si="505"/>
        <v>0</v>
      </c>
      <c r="AD1262" s="1577"/>
      <c r="AE1262" s="1595"/>
      <c r="AF1262" s="1596"/>
    </row>
    <row r="1263" spans="1:34" outlineLevel="1" x14ac:dyDescent="0.2">
      <c r="A1263" s="11">
        <v>188</v>
      </c>
      <c r="B1263" s="294"/>
      <c r="C1263" s="289"/>
      <c r="D1263" s="289"/>
      <c r="E1263" s="289"/>
      <c r="F1263" s="880" t="str">
        <f>'2. CAD NCCF'!F1263:L1263</f>
        <v>FX and cross currency swap liabilities</v>
      </c>
      <c r="G1263" s="881"/>
      <c r="H1263" s="881"/>
      <c r="I1263" s="881"/>
      <c r="J1263" s="881"/>
      <c r="K1263" s="881"/>
      <c r="L1263" s="882"/>
      <c r="M1263" s="400">
        <f>M487</f>
        <v>0</v>
      </c>
      <c r="N1263" s="1255"/>
      <c r="O1263" s="1377"/>
      <c r="P1263" s="1377"/>
      <c r="Q1263" s="1377"/>
      <c r="R1263" s="1377"/>
      <c r="S1263" s="1377"/>
      <c r="T1263" s="1377"/>
      <c r="U1263" s="1377"/>
      <c r="V1263" s="1377"/>
      <c r="W1263" s="1377"/>
      <c r="X1263" s="1377"/>
      <c r="Y1263" s="1377"/>
      <c r="Z1263" s="1377"/>
      <c r="AA1263" s="1377"/>
      <c r="AB1263" s="1377"/>
      <c r="AC1263" s="401">
        <f t="shared" ref="AC1263:AC1264" si="506">M1263-SUM(N1263:AB1263)</f>
        <v>0</v>
      </c>
      <c r="AD1263" s="1433"/>
      <c r="AE1263" s="852"/>
      <c r="AF1263" s="853"/>
    </row>
    <row r="1264" spans="1:34" ht="15" customHeight="1" outlineLevel="1" x14ac:dyDescent="0.2">
      <c r="A1264" s="11">
        <v>189</v>
      </c>
      <c r="B1264" s="294"/>
      <c r="C1264" s="289"/>
      <c r="D1264" s="289"/>
      <c r="E1264" s="289"/>
      <c r="F1264" s="880" t="str">
        <f>'2. CAD NCCF'!F1264:L1264</f>
        <v>Other DRL</v>
      </c>
      <c r="G1264" s="881"/>
      <c r="H1264" s="881"/>
      <c r="I1264" s="881"/>
      <c r="J1264" s="881"/>
      <c r="K1264" s="881"/>
      <c r="L1264" s="882"/>
      <c r="M1264" s="400">
        <f>M488</f>
        <v>0</v>
      </c>
      <c r="N1264" s="411">
        <f t="shared" ref="N1264:AB1264" si="507">N488</f>
        <v>0</v>
      </c>
      <c r="O1264" s="414">
        <f t="shared" si="507"/>
        <v>0</v>
      </c>
      <c r="P1264" s="414">
        <f t="shared" si="507"/>
        <v>0</v>
      </c>
      <c r="Q1264" s="415">
        <f t="shared" si="507"/>
        <v>0</v>
      </c>
      <c r="R1264" s="411">
        <f t="shared" si="507"/>
        <v>0</v>
      </c>
      <c r="S1264" s="413">
        <f t="shared" si="507"/>
        <v>0</v>
      </c>
      <c r="T1264" s="413">
        <f t="shared" si="507"/>
        <v>0</v>
      </c>
      <c r="U1264" s="413">
        <f t="shared" si="507"/>
        <v>0</v>
      </c>
      <c r="V1264" s="413">
        <f t="shared" si="507"/>
        <v>0</v>
      </c>
      <c r="W1264" s="413">
        <f t="shared" si="507"/>
        <v>0</v>
      </c>
      <c r="X1264" s="414">
        <f t="shared" si="507"/>
        <v>0</v>
      </c>
      <c r="Y1264" s="413">
        <f t="shared" si="507"/>
        <v>0</v>
      </c>
      <c r="Z1264" s="413">
        <f t="shared" si="507"/>
        <v>0</v>
      </c>
      <c r="AA1264" s="413">
        <f t="shared" si="507"/>
        <v>0</v>
      </c>
      <c r="AB1264" s="413">
        <f t="shared" si="507"/>
        <v>0</v>
      </c>
      <c r="AC1264" s="400">
        <f t="shared" si="506"/>
        <v>0</v>
      </c>
      <c r="AD1264" s="857"/>
      <c r="AE1264" s="858"/>
      <c r="AF1264" s="859"/>
      <c r="AH1264" s="241">
        <f>SUM(Y1265,Y1262,Y1180,Y1176,Y1170,Y1167,Y1161,Y1158,Y1153,Y1150,Y1146,Y1139,Y1136,Y1131,Y1127,Y1123,Y1117,Y1112,Y1107,Y1099,Y1092,Y1084,Y1077,Y1072,Y1068,Y1064,Y1057,Y1050,Y1043,Y1036,Y1029,Y1022,Y1015,Y1008)</f>
        <v>0</v>
      </c>
    </row>
    <row r="1265" spans="1:32" outlineLevel="1" x14ac:dyDescent="0.2">
      <c r="A1265" s="11">
        <v>232</v>
      </c>
      <c r="B1265" s="294"/>
      <c r="C1265" s="289"/>
      <c r="D1265" s="868" t="str">
        <f>'2. CAD NCCF'!D1265:L1265</f>
        <v>Cash collateral received (CCR)</v>
      </c>
      <c r="E1265" s="869"/>
      <c r="F1265" s="869"/>
      <c r="G1265" s="869"/>
      <c r="H1265" s="869"/>
      <c r="I1265" s="869"/>
      <c r="J1265" s="869"/>
      <c r="K1265" s="869"/>
      <c r="L1265" s="870"/>
      <c r="M1265" s="399">
        <f>SUBTOTAL(9,M1266:M1268)</f>
        <v>0</v>
      </c>
      <c r="N1265" s="402">
        <f>SUBTOTAL(9,N1266:N1268)</f>
        <v>0</v>
      </c>
      <c r="O1265" s="406">
        <f t="shared" ref="O1265:AC1265" si="508">SUBTOTAL(9,O1266:O1268)</f>
        <v>0</v>
      </c>
      <c r="P1265" s="406">
        <f t="shared" si="508"/>
        <v>0</v>
      </c>
      <c r="Q1265" s="407">
        <f t="shared" si="508"/>
        <v>0</v>
      </c>
      <c r="R1265" s="402">
        <f t="shared" si="508"/>
        <v>0</v>
      </c>
      <c r="S1265" s="406">
        <f t="shared" si="508"/>
        <v>0</v>
      </c>
      <c r="T1265" s="405">
        <f t="shared" si="508"/>
        <v>0</v>
      </c>
      <c r="U1265" s="405">
        <f t="shared" si="508"/>
        <v>0</v>
      </c>
      <c r="V1265" s="405">
        <f t="shared" si="508"/>
        <v>0</v>
      </c>
      <c r="W1265" s="405">
        <f t="shared" si="508"/>
        <v>0</v>
      </c>
      <c r="X1265" s="405">
        <f t="shared" si="508"/>
        <v>0</v>
      </c>
      <c r="Y1265" s="405">
        <f t="shared" si="508"/>
        <v>0</v>
      </c>
      <c r="Z1265" s="405">
        <f t="shared" si="508"/>
        <v>0</v>
      </c>
      <c r="AA1265" s="405">
        <f t="shared" si="508"/>
        <v>0</v>
      </c>
      <c r="AB1265" s="403">
        <f t="shared" si="508"/>
        <v>0</v>
      </c>
      <c r="AC1265" s="399">
        <f t="shared" si="508"/>
        <v>0</v>
      </c>
      <c r="AD1265" s="1577"/>
      <c r="AE1265" s="1595"/>
      <c r="AF1265" s="1596"/>
    </row>
    <row r="1266" spans="1:32" outlineLevel="1" x14ac:dyDescent="0.2">
      <c r="A1266" s="11">
        <v>188</v>
      </c>
      <c r="B1266" s="294"/>
      <c r="C1266" s="289"/>
      <c r="D1266" s="289"/>
      <c r="E1266" s="289"/>
      <c r="F1266" s="880" t="str">
        <f>'2. CAD NCCF'!F1266:L1266</f>
        <v>CCR for exchange-traded derivatives</v>
      </c>
      <c r="G1266" s="881"/>
      <c r="H1266" s="881"/>
      <c r="I1266" s="881"/>
      <c r="J1266" s="881"/>
      <c r="K1266" s="881"/>
      <c r="L1266" s="882"/>
      <c r="M1266" s="400">
        <f>M490</f>
        <v>0</v>
      </c>
      <c r="N1266" s="411">
        <f t="shared" ref="N1266:AB1267" si="509">N490</f>
        <v>0</v>
      </c>
      <c r="O1266" s="414">
        <f t="shared" si="509"/>
        <v>0</v>
      </c>
      <c r="P1266" s="414">
        <f t="shared" si="509"/>
        <v>0</v>
      </c>
      <c r="Q1266" s="415">
        <f t="shared" si="509"/>
        <v>0</v>
      </c>
      <c r="R1266" s="411">
        <f t="shared" si="509"/>
        <v>0</v>
      </c>
      <c r="S1266" s="413">
        <f t="shared" si="509"/>
        <v>0</v>
      </c>
      <c r="T1266" s="413">
        <f t="shared" si="509"/>
        <v>0</v>
      </c>
      <c r="U1266" s="413">
        <f t="shared" si="509"/>
        <v>0</v>
      </c>
      <c r="V1266" s="413">
        <f t="shared" si="509"/>
        <v>0</v>
      </c>
      <c r="W1266" s="413">
        <f t="shared" si="509"/>
        <v>0</v>
      </c>
      <c r="X1266" s="414">
        <f t="shared" si="509"/>
        <v>0</v>
      </c>
      <c r="Y1266" s="413">
        <f t="shared" si="509"/>
        <v>0</v>
      </c>
      <c r="Z1266" s="413">
        <f t="shared" si="509"/>
        <v>0</v>
      </c>
      <c r="AA1266" s="413">
        <f t="shared" si="509"/>
        <v>0</v>
      </c>
      <c r="AB1266" s="413">
        <f t="shared" si="509"/>
        <v>0</v>
      </c>
      <c r="AC1266" s="400">
        <f t="shared" ref="AC1266:AC1274" si="510">M1266-SUM(N1266:AB1266)</f>
        <v>0</v>
      </c>
      <c r="AD1266" s="1433"/>
      <c r="AE1266" s="852"/>
      <c r="AF1266" s="853"/>
    </row>
    <row r="1267" spans="1:32" ht="15" customHeight="1" outlineLevel="1" x14ac:dyDescent="0.2">
      <c r="A1267" s="11">
        <v>189</v>
      </c>
      <c r="B1267" s="294"/>
      <c r="C1267" s="289"/>
      <c r="D1267" s="289"/>
      <c r="E1267" s="289"/>
      <c r="F1267" s="880" t="str">
        <f>'2. CAD NCCF'!F1267:L1267</f>
        <v>CCR for OTC derivatives</v>
      </c>
      <c r="G1267" s="881"/>
      <c r="H1267" s="881"/>
      <c r="I1267" s="881"/>
      <c r="J1267" s="881"/>
      <c r="K1267" s="881"/>
      <c r="L1267" s="882"/>
      <c r="M1267" s="400">
        <f>M491</f>
        <v>0</v>
      </c>
      <c r="N1267" s="411">
        <f t="shared" si="509"/>
        <v>0</v>
      </c>
      <c r="O1267" s="414">
        <f t="shared" si="509"/>
        <v>0</v>
      </c>
      <c r="P1267" s="414">
        <f t="shared" si="509"/>
        <v>0</v>
      </c>
      <c r="Q1267" s="415">
        <f t="shared" si="509"/>
        <v>0</v>
      </c>
      <c r="R1267" s="411">
        <f t="shared" si="509"/>
        <v>0</v>
      </c>
      <c r="S1267" s="413">
        <f t="shared" si="509"/>
        <v>0</v>
      </c>
      <c r="T1267" s="413">
        <f t="shared" si="509"/>
        <v>0</v>
      </c>
      <c r="U1267" s="413">
        <f t="shared" si="509"/>
        <v>0</v>
      </c>
      <c r="V1267" s="413">
        <f t="shared" si="509"/>
        <v>0</v>
      </c>
      <c r="W1267" s="413">
        <f t="shared" si="509"/>
        <v>0</v>
      </c>
      <c r="X1267" s="414">
        <f t="shared" si="509"/>
        <v>0</v>
      </c>
      <c r="Y1267" s="413">
        <f t="shared" si="509"/>
        <v>0</v>
      </c>
      <c r="Z1267" s="413">
        <f t="shared" si="509"/>
        <v>0</v>
      </c>
      <c r="AA1267" s="413">
        <f t="shared" si="509"/>
        <v>0</v>
      </c>
      <c r="AB1267" s="413">
        <f t="shared" si="509"/>
        <v>0</v>
      </c>
      <c r="AC1267" s="400">
        <f t="shared" si="510"/>
        <v>0</v>
      </c>
      <c r="AD1267" s="854"/>
      <c r="AE1267" s="1083"/>
      <c r="AF1267" s="856"/>
    </row>
    <row r="1268" spans="1:32" outlineLevel="1" x14ac:dyDescent="0.2">
      <c r="A1268" s="11">
        <v>189</v>
      </c>
      <c r="B1268" s="294"/>
      <c r="C1268" s="289"/>
      <c r="D1268" s="289"/>
      <c r="E1268" s="289"/>
      <c r="F1268" s="880" t="str">
        <f>'2. CAD NCCF'!F1268:L1268</f>
        <v>CCR</v>
      </c>
      <c r="G1268" s="881"/>
      <c r="H1268" s="881"/>
      <c r="I1268" s="881"/>
      <c r="J1268" s="881"/>
      <c r="K1268" s="881"/>
      <c r="L1268" s="882"/>
      <c r="M1268" s="400">
        <f>M492</f>
        <v>0</v>
      </c>
      <c r="N1268" s="1381"/>
      <c r="O1268" s="1253"/>
      <c r="P1268" s="1253"/>
      <c r="Q1268" s="1253"/>
      <c r="R1268" s="1253"/>
      <c r="S1268" s="1253"/>
      <c r="T1268" s="1253"/>
      <c r="U1268" s="1253"/>
      <c r="V1268" s="1253"/>
      <c r="W1268" s="1253"/>
      <c r="X1268" s="1253"/>
      <c r="Y1268" s="1253"/>
      <c r="Z1268" s="1253"/>
      <c r="AA1268" s="1253"/>
      <c r="AB1268" s="1253"/>
      <c r="AC1268" s="400">
        <f t="shared" si="510"/>
        <v>0</v>
      </c>
      <c r="AD1268" s="857"/>
      <c r="AE1268" s="858"/>
      <c r="AF1268" s="859"/>
    </row>
    <row r="1269" spans="1:32" outlineLevel="1" x14ac:dyDescent="0.2">
      <c r="A1269" s="11">
        <v>232</v>
      </c>
      <c r="B1269" s="294"/>
      <c r="C1269" s="289"/>
      <c r="D1269" s="868" t="str">
        <f>'2. CAD NCCF'!D1269:L1269</f>
        <v>Commodities Short</v>
      </c>
      <c r="E1269" s="869"/>
      <c r="F1269" s="869"/>
      <c r="G1269" s="869"/>
      <c r="H1269" s="869"/>
      <c r="I1269" s="869"/>
      <c r="J1269" s="869"/>
      <c r="K1269" s="869"/>
      <c r="L1269" s="870"/>
      <c r="M1269" s="399">
        <f>SUBTOTAL(9,M1270:M1272)</f>
        <v>0</v>
      </c>
      <c r="N1269" s="1254"/>
      <c r="O1269" s="1644"/>
      <c r="P1269" s="1644"/>
      <c r="Q1269" s="1644"/>
      <c r="R1269" s="1644"/>
      <c r="S1269" s="1644"/>
      <c r="T1269" s="1644"/>
      <c r="U1269" s="1644"/>
      <c r="V1269" s="1644"/>
      <c r="W1269" s="1644"/>
      <c r="X1269" s="1644"/>
      <c r="Y1269" s="1644"/>
      <c r="Z1269" s="1644"/>
      <c r="AA1269" s="1644"/>
      <c r="AB1269" s="1254"/>
      <c r="AC1269" s="399">
        <f>SUBTOTAL(9,AC1270:AC1272)</f>
        <v>0</v>
      </c>
      <c r="AD1269" s="1577"/>
      <c r="AE1269" s="1595"/>
      <c r="AF1269" s="1596"/>
    </row>
    <row r="1270" spans="1:32" outlineLevel="1" x14ac:dyDescent="0.2">
      <c r="A1270" s="11">
        <v>188</v>
      </c>
      <c r="B1270" s="294"/>
      <c r="C1270" s="289"/>
      <c r="D1270" s="289"/>
      <c r="E1270" s="289"/>
      <c r="F1270" s="880" t="str">
        <f>'2. CAD NCCF'!F1270:L1270</f>
        <v>Precious metal short</v>
      </c>
      <c r="G1270" s="881"/>
      <c r="H1270" s="881"/>
      <c r="I1270" s="881"/>
      <c r="J1270" s="881"/>
      <c r="K1270" s="881"/>
      <c r="L1270" s="882"/>
      <c r="M1270" s="400">
        <f>M494</f>
        <v>0</v>
      </c>
      <c r="N1270" s="1254"/>
      <c r="O1270" s="1644"/>
      <c r="P1270" s="1644"/>
      <c r="Q1270" s="1644"/>
      <c r="R1270" s="1644"/>
      <c r="S1270" s="1644"/>
      <c r="T1270" s="1644"/>
      <c r="U1270" s="1644"/>
      <c r="V1270" s="1644"/>
      <c r="W1270" s="1644"/>
      <c r="X1270" s="1644"/>
      <c r="Y1270" s="1644"/>
      <c r="Z1270" s="1644"/>
      <c r="AA1270" s="1644"/>
      <c r="AB1270" s="1254"/>
      <c r="AC1270" s="400">
        <f t="shared" si="510"/>
        <v>0</v>
      </c>
      <c r="AD1270" s="1433"/>
      <c r="AE1270" s="852"/>
      <c r="AF1270" s="853"/>
    </row>
    <row r="1271" spans="1:32" ht="15" customHeight="1" outlineLevel="1" x14ac:dyDescent="0.2">
      <c r="A1271" s="11">
        <v>189</v>
      </c>
      <c r="B1271" s="294" t="s">
        <v>6</v>
      </c>
      <c r="C1271" s="289"/>
      <c r="D1271" s="289"/>
      <c r="E1271" s="289"/>
      <c r="F1271" s="880" t="str">
        <f>'2. CAD NCCF'!F1271:L1271</f>
        <v>Precious metal deposits</v>
      </c>
      <c r="G1271" s="881"/>
      <c r="H1271" s="881"/>
      <c r="I1271" s="881"/>
      <c r="J1271" s="881"/>
      <c r="K1271" s="881"/>
      <c r="L1271" s="882"/>
      <c r="M1271" s="400">
        <f>M495</f>
        <v>0</v>
      </c>
      <c r="N1271" s="1254"/>
      <c r="O1271" s="1644"/>
      <c r="P1271" s="1644"/>
      <c r="Q1271" s="1644"/>
      <c r="R1271" s="1644"/>
      <c r="S1271" s="1644"/>
      <c r="T1271" s="1644"/>
      <c r="U1271" s="1644"/>
      <c r="V1271" s="1644"/>
      <c r="W1271" s="1644"/>
      <c r="X1271" s="1644"/>
      <c r="Y1271" s="1644"/>
      <c r="Z1271" s="1644"/>
      <c r="AA1271" s="1644"/>
      <c r="AB1271" s="1254"/>
      <c r="AC1271" s="400">
        <f t="shared" si="510"/>
        <v>0</v>
      </c>
      <c r="AD1271" s="854"/>
      <c r="AE1271" s="1083"/>
      <c r="AF1271" s="856"/>
    </row>
    <row r="1272" spans="1:32" ht="15" customHeight="1" outlineLevel="1" x14ac:dyDescent="0.2">
      <c r="A1272" s="11">
        <v>189</v>
      </c>
      <c r="B1272" s="294"/>
      <c r="C1272" s="289"/>
      <c r="D1272" s="289"/>
      <c r="E1272" s="289"/>
      <c r="F1272" s="880" t="str">
        <f>'2. CAD NCCF'!F1272:L1272</f>
        <v>Other commodities short</v>
      </c>
      <c r="G1272" s="881"/>
      <c r="H1272" s="881"/>
      <c r="I1272" s="881"/>
      <c r="J1272" s="881"/>
      <c r="K1272" s="881"/>
      <c r="L1272" s="882"/>
      <c r="M1272" s="400">
        <f>M496</f>
        <v>0</v>
      </c>
      <c r="N1272" s="1254"/>
      <c r="O1272" s="1644"/>
      <c r="P1272" s="1644"/>
      <c r="Q1272" s="1644"/>
      <c r="R1272" s="1644"/>
      <c r="S1272" s="1644"/>
      <c r="T1272" s="1644"/>
      <c r="U1272" s="1644"/>
      <c r="V1272" s="1644"/>
      <c r="W1272" s="1644"/>
      <c r="X1272" s="1644"/>
      <c r="Y1272" s="1644"/>
      <c r="Z1272" s="1644"/>
      <c r="AA1272" s="1644"/>
      <c r="AB1272" s="1254"/>
      <c r="AC1272" s="400">
        <f t="shared" si="510"/>
        <v>0</v>
      </c>
      <c r="AD1272" s="857"/>
      <c r="AE1272" s="858"/>
      <c r="AF1272" s="859"/>
    </row>
    <row r="1273" spans="1:32" outlineLevel="1" x14ac:dyDescent="0.2">
      <c r="A1273" s="11">
        <v>232</v>
      </c>
      <c r="B1273" s="294"/>
      <c r="C1273" s="289"/>
      <c r="D1273" s="868" t="str">
        <f>'2. CAD NCCF'!D1273:L1273</f>
        <v>Other liabilities</v>
      </c>
      <c r="E1273" s="869"/>
      <c r="F1273" s="869"/>
      <c r="G1273" s="869"/>
      <c r="H1273" s="869"/>
      <c r="I1273" s="869"/>
      <c r="J1273" s="869"/>
      <c r="K1273" s="869"/>
      <c r="L1273" s="870"/>
      <c r="M1273" s="399">
        <f>SUBTOTAL(9,M1274)</f>
        <v>0</v>
      </c>
      <c r="N1273" s="1254"/>
      <c r="O1273" s="1644"/>
      <c r="P1273" s="1644"/>
      <c r="Q1273" s="1644"/>
      <c r="R1273" s="1644"/>
      <c r="S1273" s="1644"/>
      <c r="T1273" s="1644"/>
      <c r="U1273" s="1644"/>
      <c r="V1273" s="1644"/>
      <c r="W1273" s="1644"/>
      <c r="X1273" s="1644"/>
      <c r="Y1273" s="1644"/>
      <c r="Z1273" s="1644"/>
      <c r="AA1273" s="1644"/>
      <c r="AB1273" s="1254"/>
      <c r="AC1273" s="399">
        <f t="shared" ref="AC1273" si="511">SUBTOTAL(9,AC1274)</f>
        <v>0</v>
      </c>
      <c r="AD1273" s="1577"/>
      <c r="AE1273" s="1595"/>
      <c r="AF1273" s="1596"/>
    </row>
    <row r="1274" spans="1:32" ht="15" customHeight="1" outlineLevel="1" x14ac:dyDescent="0.2">
      <c r="A1274" s="11">
        <v>188</v>
      </c>
      <c r="B1274" s="523"/>
      <c r="C1274" s="515"/>
      <c r="D1274" s="515"/>
      <c r="E1274" s="524"/>
      <c r="F1274" s="880" t="str">
        <f>'2. CAD NCCF'!F1274:L1274</f>
        <v>Other liabilities</v>
      </c>
      <c r="G1274" s="881"/>
      <c r="H1274" s="881"/>
      <c r="I1274" s="881"/>
      <c r="J1274" s="881"/>
      <c r="K1274" s="881"/>
      <c r="L1274" s="882"/>
      <c r="M1274" s="400">
        <f>M498</f>
        <v>0</v>
      </c>
      <c r="N1274" s="977"/>
      <c r="O1274" s="977"/>
      <c r="P1274" s="977"/>
      <c r="Q1274" s="977"/>
      <c r="R1274" s="977"/>
      <c r="S1274" s="977"/>
      <c r="T1274" s="977"/>
      <c r="U1274" s="977"/>
      <c r="V1274" s="977"/>
      <c r="W1274" s="977"/>
      <c r="X1274" s="977"/>
      <c r="Y1274" s="977"/>
      <c r="Z1274" s="977"/>
      <c r="AA1274" s="977"/>
      <c r="AB1274" s="977"/>
      <c r="AC1274" s="400">
        <f t="shared" si="510"/>
        <v>0</v>
      </c>
      <c r="AD1274" s="1603"/>
      <c r="AE1274" s="941"/>
      <c r="AF1274" s="942"/>
    </row>
    <row r="1275" spans="1:32" ht="7.5" hidden="1" customHeight="1" outlineLevel="1" x14ac:dyDescent="0.2">
      <c r="A1275" s="11"/>
      <c r="B1275" s="1580"/>
      <c r="C1275" s="1428"/>
      <c r="D1275" s="1428"/>
      <c r="E1275" s="1428"/>
      <c r="F1275" s="1428"/>
      <c r="G1275" s="1428"/>
      <c r="H1275" s="1428"/>
      <c r="I1275" s="1428"/>
      <c r="J1275" s="1428"/>
      <c r="K1275" s="1428"/>
      <c r="L1275" s="1581"/>
      <c r="M1275" s="1421"/>
      <c r="N1275" s="1422"/>
      <c r="O1275" s="1422"/>
      <c r="P1275" s="1422"/>
      <c r="Q1275" s="1422"/>
      <c r="R1275" s="1422"/>
      <c r="S1275" s="1422"/>
      <c r="T1275" s="1422"/>
      <c r="U1275" s="1422"/>
      <c r="V1275" s="1422"/>
      <c r="W1275" s="1422"/>
      <c r="X1275" s="1422"/>
      <c r="Y1275" s="1422"/>
      <c r="Z1275" s="1422"/>
      <c r="AA1275" s="1422"/>
      <c r="AB1275" s="1422"/>
      <c r="AC1275" s="1422"/>
      <c r="AD1275" s="1422"/>
      <c r="AE1275" s="1422"/>
      <c r="AF1275" s="1423"/>
    </row>
    <row r="1276" spans="1:32" ht="22.5" customHeight="1" outlineLevel="1" x14ac:dyDescent="0.2">
      <c r="A1276" s="11">
        <v>323</v>
      </c>
      <c r="B1276" s="982" t="str">
        <f>'2. CAD NCCF'!B1276:L1276</f>
        <v>Cash outflows from liabilities</v>
      </c>
      <c r="C1276" s="983"/>
      <c r="D1276" s="983"/>
      <c r="E1276" s="983"/>
      <c r="F1276" s="983"/>
      <c r="G1276" s="983"/>
      <c r="H1276" s="983"/>
      <c r="I1276" s="983"/>
      <c r="J1276" s="983"/>
      <c r="K1276" s="983"/>
      <c r="L1276" s="983"/>
      <c r="M1276" s="399">
        <f>SUBTOTAL(9,M1008:M1274)</f>
        <v>0</v>
      </c>
      <c r="N1276" s="402">
        <f t="shared" ref="N1276:AC1276" si="512">SUBTOTAL(9,N1008:N1274)</f>
        <v>0</v>
      </c>
      <c r="O1276" s="406">
        <f t="shared" si="512"/>
        <v>0</v>
      </c>
      <c r="P1276" s="406">
        <f t="shared" si="512"/>
        <v>0</v>
      </c>
      <c r="Q1276" s="407">
        <f t="shared" si="512"/>
        <v>0</v>
      </c>
      <c r="R1276" s="402">
        <f t="shared" si="512"/>
        <v>0</v>
      </c>
      <c r="S1276" s="406">
        <f t="shared" si="512"/>
        <v>0</v>
      </c>
      <c r="T1276" s="405">
        <f t="shared" si="512"/>
        <v>0</v>
      </c>
      <c r="U1276" s="405">
        <f t="shared" si="512"/>
        <v>0</v>
      </c>
      <c r="V1276" s="405">
        <f t="shared" si="512"/>
        <v>0</v>
      </c>
      <c r="W1276" s="405">
        <f t="shared" si="512"/>
        <v>0</v>
      </c>
      <c r="X1276" s="405">
        <f t="shared" si="512"/>
        <v>0</v>
      </c>
      <c r="Y1276" s="405">
        <f t="shared" si="512"/>
        <v>0</v>
      </c>
      <c r="Z1276" s="405">
        <f t="shared" si="512"/>
        <v>0</v>
      </c>
      <c r="AA1276" s="405">
        <f t="shared" si="512"/>
        <v>0</v>
      </c>
      <c r="AB1276" s="403">
        <f t="shared" si="512"/>
        <v>0</v>
      </c>
      <c r="AC1276" s="399">
        <f t="shared" si="512"/>
        <v>0</v>
      </c>
      <c r="AD1276" s="982"/>
      <c r="AE1276" s="983"/>
      <c r="AF1276" s="1115"/>
    </row>
    <row r="1277" spans="1:32" ht="3.75" hidden="1" customHeight="1" outlineLevel="1" x14ac:dyDescent="0.2">
      <c r="B1277" s="1587"/>
      <c r="C1277" s="1429"/>
      <c r="D1277" s="1429"/>
      <c r="E1277" s="1429"/>
      <c r="F1277" s="1429"/>
      <c r="G1277" s="1429"/>
      <c r="H1277" s="1429"/>
      <c r="I1277" s="1429"/>
      <c r="J1277" s="1429"/>
      <c r="K1277" s="1429"/>
      <c r="L1277" s="1429"/>
      <c r="M1277" s="1429"/>
      <c r="N1277" s="1429"/>
      <c r="O1277" s="1429"/>
      <c r="P1277" s="1429"/>
      <c r="Q1277" s="1429"/>
      <c r="R1277" s="1429"/>
      <c r="S1277" s="1429"/>
      <c r="T1277" s="1429"/>
      <c r="U1277" s="1429"/>
      <c r="V1277" s="1429"/>
      <c r="W1277" s="1429"/>
      <c r="X1277" s="1429"/>
      <c r="Y1277" s="1429"/>
      <c r="Z1277" s="1429"/>
      <c r="AA1277" s="1429"/>
      <c r="AB1277" s="1429"/>
      <c r="AC1277" s="1429"/>
      <c r="AD1277" s="1429"/>
      <c r="AE1277" s="1429"/>
      <c r="AF1277" s="1430"/>
    </row>
    <row r="1278" spans="1:32" ht="22.5" customHeight="1" outlineLevel="1" x14ac:dyDescent="0.2">
      <c r="A1278" s="11">
        <v>323</v>
      </c>
      <c r="B1278" s="982" t="str">
        <f>'2. CAD NCCF'!B1278:L1278</f>
        <v>Total shareholders' equity</v>
      </c>
      <c r="C1278" s="983"/>
      <c r="D1278" s="983"/>
      <c r="E1278" s="983"/>
      <c r="F1278" s="983"/>
      <c r="G1278" s="983"/>
      <c r="H1278" s="983"/>
      <c r="I1278" s="983"/>
      <c r="J1278" s="983"/>
      <c r="K1278" s="983"/>
      <c r="L1278" s="1115"/>
      <c r="M1278" s="401">
        <f>M502</f>
        <v>0</v>
      </c>
      <c r="N1278" s="998"/>
      <c r="O1278" s="1380"/>
      <c r="P1278" s="1380"/>
      <c r="Q1278" s="1380"/>
      <c r="R1278" s="1380"/>
      <c r="S1278" s="1380"/>
      <c r="T1278" s="1380"/>
      <c r="U1278" s="1380"/>
      <c r="V1278" s="1380"/>
      <c r="W1278" s="1380"/>
      <c r="X1278" s="1380"/>
      <c r="Y1278" s="1380"/>
      <c r="Z1278" s="1380"/>
      <c r="AA1278" s="1380"/>
      <c r="AB1278" s="1380"/>
      <c r="AC1278" s="401">
        <f>M1278-SUM(N1278:AB1278)</f>
        <v>0</v>
      </c>
      <c r="AD1278" s="982"/>
      <c r="AE1278" s="983"/>
      <c r="AF1278" s="1115"/>
    </row>
    <row r="1279" spans="1:32" ht="3.75" hidden="1" customHeight="1" outlineLevel="1" x14ac:dyDescent="0.2">
      <c r="B1279" s="1587"/>
      <c r="C1279" s="1429"/>
      <c r="D1279" s="1429"/>
      <c r="E1279" s="1429"/>
      <c r="F1279" s="1429"/>
      <c r="G1279" s="1429"/>
      <c r="H1279" s="1429"/>
      <c r="I1279" s="1429"/>
      <c r="J1279" s="1429"/>
      <c r="K1279" s="1429"/>
      <c r="L1279" s="1429"/>
      <c r="M1279" s="1429"/>
      <c r="N1279" s="1429"/>
      <c r="O1279" s="1429"/>
      <c r="P1279" s="1429"/>
      <c r="Q1279" s="1429"/>
      <c r="R1279" s="1429"/>
      <c r="S1279" s="1429"/>
      <c r="T1279" s="1429"/>
      <c r="U1279" s="1429"/>
      <c r="V1279" s="1429"/>
      <c r="W1279" s="1429"/>
      <c r="X1279" s="1429"/>
      <c r="Y1279" s="1429"/>
      <c r="Z1279" s="1429"/>
      <c r="AA1279" s="1429"/>
      <c r="AB1279" s="1429"/>
      <c r="AC1279" s="1429"/>
      <c r="AD1279" s="1429"/>
      <c r="AE1279" s="1429"/>
      <c r="AF1279" s="1430"/>
    </row>
    <row r="1280" spans="1:32" ht="22.5" customHeight="1" outlineLevel="1" x14ac:dyDescent="0.2">
      <c r="A1280" s="11">
        <v>323</v>
      </c>
      <c r="B1280" s="982" t="str">
        <f>'2. CAD NCCF'!B1280:L1280</f>
        <v>CASH OUTFLOWS FROM TOTAL AND SHAREHOLDERS' EQUITY</v>
      </c>
      <c r="C1280" s="983"/>
      <c r="D1280" s="983"/>
      <c r="E1280" s="983"/>
      <c r="F1280" s="983"/>
      <c r="G1280" s="983"/>
      <c r="H1280" s="983"/>
      <c r="I1280" s="983"/>
      <c r="J1280" s="983"/>
      <c r="K1280" s="983"/>
      <c r="L1280" s="1115"/>
      <c r="M1280" s="399">
        <f>SUM(M1276:M1279)</f>
        <v>0</v>
      </c>
      <c r="N1280" s="402">
        <f t="shared" ref="N1280:AC1280" si="513">SUM(N1276:N1279)</f>
        <v>0</v>
      </c>
      <c r="O1280" s="406">
        <f t="shared" si="513"/>
        <v>0</v>
      </c>
      <c r="P1280" s="406">
        <f t="shared" si="513"/>
        <v>0</v>
      </c>
      <c r="Q1280" s="407">
        <f t="shared" si="513"/>
        <v>0</v>
      </c>
      <c r="R1280" s="402">
        <f t="shared" si="513"/>
        <v>0</v>
      </c>
      <c r="S1280" s="406">
        <f t="shared" si="513"/>
        <v>0</v>
      </c>
      <c r="T1280" s="405">
        <f t="shared" si="513"/>
        <v>0</v>
      </c>
      <c r="U1280" s="405">
        <f t="shared" si="513"/>
        <v>0</v>
      </c>
      <c r="V1280" s="405">
        <f t="shared" si="513"/>
        <v>0</v>
      </c>
      <c r="W1280" s="405">
        <f t="shared" si="513"/>
        <v>0</v>
      </c>
      <c r="X1280" s="405">
        <f t="shared" si="513"/>
        <v>0</v>
      </c>
      <c r="Y1280" s="405">
        <f t="shared" si="513"/>
        <v>0</v>
      </c>
      <c r="Z1280" s="405">
        <f t="shared" si="513"/>
        <v>0</v>
      </c>
      <c r="AA1280" s="405">
        <f t="shared" si="513"/>
        <v>0</v>
      </c>
      <c r="AB1280" s="403">
        <f t="shared" si="513"/>
        <v>0</v>
      </c>
      <c r="AC1280" s="399">
        <f t="shared" si="513"/>
        <v>0</v>
      </c>
      <c r="AD1280" s="982"/>
      <c r="AE1280" s="983"/>
      <c r="AF1280" s="1115"/>
    </row>
    <row r="1281" spans="1:32" ht="7.5" customHeight="1" outlineLevel="1" x14ac:dyDescent="0.2">
      <c r="B1281" s="1587"/>
      <c r="C1281" s="1429"/>
      <c r="D1281" s="1429"/>
      <c r="E1281" s="1429"/>
      <c r="F1281" s="1429"/>
      <c r="G1281" s="1429"/>
      <c r="H1281" s="1429"/>
      <c r="I1281" s="1429"/>
      <c r="J1281" s="1429"/>
      <c r="K1281" s="1429"/>
      <c r="L1281" s="1429"/>
      <c r="M1281" s="1429"/>
      <c r="N1281" s="1429"/>
      <c r="O1281" s="1429"/>
      <c r="P1281" s="1429"/>
      <c r="Q1281" s="1429"/>
      <c r="R1281" s="1429"/>
      <c r="S1281" s="1429"/>
      <c r="T1281" s="1429"/>
      <c r="U1281" s="1429"/>
      <c r="V1281" s="1429"/>
      <c r="W1281" s="1429"/>
      <c r="X1281" s="1429"/>
      <c r="Y1281" s="1429"/>
      <c r="Z1281" s="1429"/>
      <c r="AA1281" s="1429"/>
      <c r="AB1281" s="1429"/>
      <c r="AC1281" s="1429"/>
      <c r="AD1281" s="1429"/>
      <c r="AE1281" s="1429"/>
      <c r="AF1281" s="1430"/>
    </row>
    <row r="1282" spans="1:32" ht="22.5" customHeight="1" outlineLevel="2" x14ac:dyDescent="0.2">
      <c r="A1282" s="11">
        <v>103</v>
      </c>
      <c r="B1282" s="982" t="str">
        <f>'2. CAD NCCF'!B1282:AF1282</f>
        <v>COLLATERAL</v>
      </c>
      <c r="C1282" s="983"/>
      <c r="D1282" s="983"/>
      <c r="E1282" s="983"/>
      <c r="F1282" s="983"/>
      <c r="G1282" s="983"/>
      <c r="H1282" s="983"/>
      <c r="I1282" s="983"/>
      <c r="J1282" s="983"/>
      <c r="K1282" s="983"/>
      <c r="L1282" s="983"/>
      <c r="M1282" s="983"/>
      <c r="N1282" s="983"/>
      <c r="O1282" s="983"/>
      <c r="P1282" s="983"/>
      <c r="Q1282" s="983"/>
      <c r="R1282" s="983"/>
      <c r="S1282" s="983"/>
      <c r="T1282" s="983"/>
      <c r="U1282" s="983"/>
      <c r="V1282" s="983"/>
      <c r="W1282" s="983"/>
      <c r="X1282" s="983"/>
      <c r="Y1282" s="983"/>
      <c r="Z1282" s="983"/>
      <c r="AA1282" s="983"/>
      <c r="AB1282" s="983"/>
      <c r="AC1282" s="983"/>
      <c r="AD1282" s="983"/>
      <c r="AE1282" s="983"/>
      <c r="AF1282" s="1115"/>
    </row>
    <row r="1283" spans="1:32" ht="15" customHeight="1" outlineLevel="1" x14ac:dyDescent="0.2">
      <c r="A1283" s="11">
        <v>326</v>
      </c>
      <c r="B1283" s="294"/>
      <c r="C1283" s="1048" t="str">
        <f>'2. CAD NCCF'!C1283:AF1283</f>
        <v>Pledging and encumbrances - Derivative and clearing</v>
      </c>
      <c r="D1283" s="1049"/>
      <c r="E1283" s="1049"/>
      <c r="F1283" s="1049"/>
      <c r="G1283" s="1049"/>
      <c r="H1283" s="1049"/>
      <c r="I1283" s="1049"/>
      <c r="J1283" s="1049"/>
      <c r="K1283" s="1049"/>
      <c r="L1283" s="1049"/>
      <c r="M1283" s="1049"/>
      <c r="N1283" s="1049"/>
      <c r="O1283" s="1049"/>
      <c r="P1283" s="1049"/>
      <c r="Q1283" s="1049"/>
      <c r="R1283" s="1049"/>
      <c r="S1283" s="1049"/>
      <c r="T1283" s="1049"/>
      <c r="U1283" s="1049"/>
      <c r="V1283" s="1049"/>
      <c r="W1283" s="1049"/>
      <c r="X1283" s="1049"/>
      <c r="Y1283" s="1049"/>
      <c r="Z1283" s="1049"/>
      <c r="AA1283" s="1049"/>
      <c r="AB1283" s="1049"/>
      <c r="AC1283" s="1049"/>
      <c r="AD1283" s="1049"/>
      <c r="AE1283" s="1049"/>
      <c r="AF1283" s="1050"/>
    </row>
    <row r="1284" spans="1:32" outlineLevel="1" x14ac:dyDescent="0.2">
      <c r="A1284" s="11">
        <v>232</v>
      </c>
      <c r="B1284" s="294"/>
      <c r="C1284" s="289"/>
      <c r="D1284" s="868" t="str">
        <f>'2. CAD NCCF'!D1284:AF1284</f>
        <v>Government securities (GS)</v>
      </c>
      <c r="E1284" s="869"/>
      <c r="F1284" s="869"/>
      <c r="G1284" s="869"/>
      <c r="H1284" s="869"/>
      <c r="I1284" s="869"/>
      <c r="J1284" s="869"/>
      <c r="K1284" s="869"/>
      <c r="L1284" s="869"/>
      <c r="M1284" s="869"/>
      <c r="N1284" s="869"/>
      <c r="O1284" s="869"/>
      <c r="P1284" s="869"/>
      <c r="Q1284" s="869"/>
      <c r="R1284" s="869"/>
      <c r="S1284" s="869"/>
      <c r="T1284" s="869"/>
      <c r="U1284" s="869"/>
      <c r="V1284" s="869"/>
      <c r="W1284" s="869"/>
      <c r="X1284" s="869"/>
      <c r="Y1284" s="869"/>
      <c r="Z1284" s="869"/>
      <c r="AA1284" s="869"/>
      <c r="AB1284" s="869"/>
      <c r="AC1284" s="869"/>
      <c r="AD1284" s="869"/>
      <c r="AE1284" s="869"/>
      <c r="AF1284" s="870"/>
    </row>
    <row r="1285" spans="1:32" outlineLevel="1" x14ac:dyDescent="0.2">
      <c r="A1285" s="11">
        <v>233</v>
      </c>
      <c r="B1285" s="294"/>
      <c r="C1285" s="289"/>
      <c r="D1285" s="289"/>
      <c r="E1285" s="933" t="str">
        <f>'2. CAD NCCF'!E1285:L1285</f>
        <v>High rated GS</v>
      </c>
      <c r="F1285" s="934"/>
      <c r="G1285" s="934"/>
      <c r="H1285" s="934"/>
      <c r="I1285" s="934"/>
      <c r="J1285" s="934"/>
      <c r="K1285" s="934"/>
      <c r="L1285" s="935"/>
      <c r="M1285" s="399">
        <f>SUBTOTAL(9,M1286:M1289)</f>
        <v>0</v>
      </c>
      <c r="N1285" s="402">
        <f t="shared" ref="N1285:AC1285" si="514">SUBTOTAL(9,N1286:N1289)</f>
        <v>0</v>
      </c>
      <c r="O1285" s="406">
        <f t="shared" si="514"/>
        <v>0</v>
      </c>
      <c r="P1285" s="406">
        <f t="shared" si="514"/>
        <v>0</v>
      </c>
      <c r="Q1285" s="407">
        <f t="shared" si="514"/>
        <v>0</v>
      </c>
      <c r="R1285" s="402">
        <f t="shared" si="514"/>
        <v>0</v>
      </c>
      <c r="S1285" s="406">
        <f t="shared" si="514"/>
        <v>0</v>
      </c>
      <c r="T1285" s="405">
        <f t="shared" si="514"/>
        <v>0</v>
      </c>
      <c r="U1285" s="405">
        <f t="shared" si="514"/>
        <v>0</v>
      </c>
      <c r="V1285" s="405">
        <f t="shared" si="514"/>
        <v>0</v>
      </c>
      <c r="W1285" s="405">
        <f t="shared" si="514"/>
        <v>0</v>
      </c>
      <c r="X1285" s="405">
        <f t="shared" si="514"/>
        <v>0</v>
      </c>
      <c r="Y1285" s="405">
        <f t="shared" si="514"/>
        <v>0</v>
      </c>
      <c r="Z1285" s="405">
        <f t="shared" si="514"/>
        <v>0</v>
      </c>
      <c r="AA1285" s="405">
        <f t="shared" si="514"/>
        <v>0</v>
      </c>
      <c r="AB1285" s="403">
        <f t="shared" si="514"/>
        <v>0</v>
      </c>
      <c r="AC1285" s="399">
        <f t="shared" si="514"/>
        <v>0</v>
      </c>
      <c r="AD1285" s="1433"/>
      <c r="AE1285" s="852"/>
      <c r="AF1285" s="853"/>
    </row>
    <row r="1286" spans="1:32" outlineLevel="1" x14ac:dyDescent="0.2">
      <c r="A1286" s="11">
        <v>234</v>
      </c>
      <c r="B1286" s="294"/>
      <c r="C1286" s="289"/>
      <c r="D1286" s="289"/>
      <c r="E1286" s="314"/>
      <c r="F1286" s="880" t="str">
        <f>'2. CAD NCCF'!F1286:L1286</f>
        <v xml:space="preserve">Sovereigh &amp; central bank GS </v>
      </c>
      <c r="G1286" s="881"/>
      <c r="H1286" s="881"/>
      <c r="I1286" s="881"/>
      <c r="J1286" s="881"/>
      <c r="K1286" s="881"/>
      <c r="L1286" s="882"/>
      <c r="M1286" s="400">
        <f t="shared" ref="M1286:M1289" si="515">M510</f>
        <v>0</v>
      </c>
      <c r="N1286" s="411">
        <f>M1286*(1-'Appx 1. Ref Rates'!$E8)+N510*(1-'Appx 1. Ref Rates'!$E8)</f>
        <v>0</v>
      </c>
      <c r="O1286" s="414">
        <f>O510*(1-'Appx 1. Ref Rates'!$E8)</f>
        <v>0</v>
      </c>
      <c r="P1286" s="414">
        <f>P510*(1-'Appx 1. Ref Rates'!$E8)</f>
        <v>0</v>
      </c>
      <c r="Q1286" s="415">
        <f>Q510*(1-'Appx 1. Ref Rates'!$E8)</f>
        <v>0</v>
      </c>
      <c r="R1286" s="411">
        <f>R510*(1-'Appx 1. Ref Rates'!$E8)</f>
        <v>0</v>
      </c>
      <c r="S1286" s="413">
        <f>S510*(1-'Appx 1. Ref Rates'!$E8)</f>
        <v>0</v>
      </c>
      <c r="T1286" s="413">
        <f>T510*(1-'Appx 1. Ref Rates'!$E8)</f>
        <v>0</v>
      </c>
      <c r="U1286" s="413">
        <f>U510*(1-'Appx 1. Ref Rates'!$E8)</f>
        <v>0</v>
      </c>
      <c r="V1286" s="413">
        <f>V510*(1-'Appx 1. Ref Rates'!$E8)</f>
        <v>0</v>
      </c>
      <c r="W1286" s="413">
        <f>W510*(1-'Appx 1. Ref Rates'!$E8)</f>
        <v>0</v>
      </c>
      <c r="X1286" s="414">
        <f>X510*(1-'Appx 1. Ref Rates'!$E8)</f>
        <v>0</v>
      </c>
      <c r="Y1286" s="413">
        <f>Y510*(1-'Appx 1. Ref Rates'!$E8)</f>
        <v>0</v>
      </c>
      <c r="Z1286" s="413">
        <f>Z510*(1-'Appx 1. Ref Rates'!$E8)</f>
        <v>0</v>
      </c>
      <c r="AA1286" s="413">
        <f>AA510*(1-'Appx 1. Ref Rates'!$E8)</f>
        <v>0</v>
      </c>
      <c r="AB1286" s="413">
        <f>AB510*(1-'Appx 1. Ref Rates'!$E8)</f>
        <v>0</v>
      </c>
      <c r="AC1286" s="400">
        <f>AC510</f>
        <v>0</v>
      </c>
      <c r="AD1286" s="854"/>
      <c r="AE1286" s="1083"/>
      <c r="AF1286" s="856"/>
    </row>
    <row r="1287" spans="1:32" ht="15" customHeight="1" outlineLevel="1" x14ac:dyDescent="0.2">
      <c r="A1287" s="11">
        <v>235</v>
      </c>
      <c r="B1287" s="294"/>
      <c r="C1287" s="289"/>
      <c r="D1287" s="289"/>
      <c r="E1287" s="314"/>
      <c r="F1287" s="880" t="str">
        <f>'2. CAD NCCF'!F1287:L1287</f>
        <v>State, provincial &amp; agency GS</v>
      </c>
      <c r="G1287" s="881"/>
      <c r="H1287" s="881"/>
      <c r="I1287" s="881"/>
      <c r="J1287" s="881"/>
      <c r="K1287" s="881"/>
      <c r="L1287" s="882"/>
      <c r="M1287" s="400">
        <f t="shared" si="515"/>
        <v>0</v>
      </c>
      <c r="N1287" s="411">
        <f>M1287*(1-'Appx 1. Ref Rates'!$E9)+N511*(1-'Appx 1. Ref Rates'!$E9)</f>
        <v>0</v>
      </c>
      <c r="O1287" s="414">
        <f>O511*(1-'Appx 1. Ref Rates'!$E9)</f>
        <v>0</v>
      </c>
      <c r="P1287" s="414">
        <f>P511*(1-'Appx 1. Ref Rates'!$E9)</f>
        <v>0</v>
      </c>
      <c r="Q1287" s="415">
        <f>Q511*(1-'Appx 1. Ref Rates'!$E9)</f>
        <v>0</v>
      </c>
      <c r="R1287" s="411">
        <f>R511*(1-'Appx 1. Ref Rates'!$E9)</f>
        <v>0</v>
      </c>
      <c r="S1287" s="413">
        <f>S511*(1-'Appx 1. Ref Rates'!$E9)</f>
        <v>0</v>
      </c>
      <c r="T1287" s="413">
        <f>T511*(1-'Appx 1. Ref Rates'!$E9)</f>
        <v>0</v>
      </c>
      <c r="U1287" s="413">
        <f>U511*(1-'Appx 1. Ref Rates'!$E9)</f>
        <v>0</v>
      </c>
      <c r="V1287" s="413">
        <f>V511*(1-'Appx 1. Ref Rates'!$E9)</f>
        <v>0</v>
      </c>
      <c r="W1287" s="413">
        <f>W511*(1-'Appx 1. Ref Rates'!$E9)</f>
        <v>0</v>
      </c>
      <c r="X1287" s="414">
        <f>X511*(1-'Appx 1. Ref Rates'!$E9)</f>
        <v>0</v>
      </c>
      <c r="Y1287" s="413">
        <f>Y511*(1-'Appx 1. Ref Rates'!$E9)</f>
        <v>0</v>
      </c>
      <c r="Z1287" s="413">
        <f>Z511*(1-'Appx 1. Ref Rates'!$E9)</f>
        <v>0</v>
      </c>
      <c r="AA1287" s="413">
        <f>AA511*(1-'Appx 1. Ref Rates'!$E9)</f>
        <v>0</v>
      </c>
      <c r="AB1287" s="413">
        <f>AB511*(1-'Appx 1. Ref Rates'!$E9)</f>
        <v>0</v>
      </c>
      <c r="AC1287" s="400">
        <f t="shared" ref="AC1287:AC1299" si="516">AC511</f>
        <v>0</v>
      </c>
      <c r="AD1287" s="854"/>
      <c r="AE1287" s="1083"/>
      <c r="AF1287" s="856"/>
    </row>
    <row r="1288" spans="1:32" ht="15" customHeight="1" outlineLevel="1" x14ac:dyDescent="0.2">
      <c r="A1288" s="11">
        <v>236</v>
      </c>
      <c r="B1288" s="294"/>
      <c r="C1288" s="289"/>
      <c r="D1288" s="257"/>
      <c r="E1288" s="258"/>
      <c r="F1288" s="880" t="str">
        <f>'2. CAD NCCF'!F1288:L1288</f>
        <v>State municipal GS</v>
      </c>
      <c r="G1288" s="881"/>
      <c r="H1288" s="881"/>
      <c r="I1288" s="881"/>
      <c r="J1288" s="881"/>
      <c r="K1288" s="881"/>
      <c r="L1288" s="882"/>
      <c r="M1288" s="400">
        <f t="shared" si="515"/>
        <v>0</v>
      </c>
      <c r="N1288" s="411">
        <f>M1288*(1-'Appx 1. Ref Rates'!$E10)+N512*(1-'Appx 1. Ref Rates'!$E10)</f>
        <v>0</v>
      </c>
      <c r="O1288" s="414">
        <f>O512*(1-'Appx 1. Ref Rates'!$E10)</f>
        <v>0</v>
      </c>
      <c r="P1288" s="414">
        <f>P512*(1-'Appx 1. Ref Rates'!$E10)</f>
        <v>0</v>
      </c>
      <c r="Q1288" s="415">
        <f>Q512*(1-'Appx 1. Ref Rates'!$E10)</f>
        <v>0</v>
      </c>
      <c r="R1288" s="411">
        <f>R512*(1-'Appx 1. Ref Rates'!$E10)</f>
        <v>0</v>
      </c>
      <c r="S1288" s="413">
        <f>S512*(1-'Appx 1. Ref Rates'!$E10)</f>
        <v>0</v>
      </c>
      <c r="T1288" s="413">
        <f>T512*(1-'Appx 1. Ref Rates'!$E10)</f>
        <v>0</v>
      </c>
      <c r="U1288" s="413">
        <f>U512*(1-'Appx 1. Ref Rates'!$E10)</f>
        <v>0</v>
      </c>
      <c r="V1288" s="413">
        <f>V512*(1-'Appx 1. Ref Rates'!$E10)</f>
        <v>0</v>
      </c>
      <c r="W1288" s="413">
        <f>W512*(1-'Appx 1. Ref Rates'!$E10)</f>
        <v>0</v>
      </c>
      <c r="X1288" s="414">
        <f>X512*(1-'Appx 1. Ref Rates'!$E10)</f>
        <v>0</v>
      </c>
      <c r="Y1288" s="413">
        <f>Y512*(1-'Appx 1. Ref Rates'!$E10)</f>
        <v>0</v>
      </c>
      <c r="Z1288" s="413">
        <f>Z512*(1-'Appx 1. Ref Rates'!$E10)</f>
        <v>0</v>
      </c>
      <c r="AA1288" s="413">
        <f>AA512*(1-'Appx 1. Ref Rates'!$E10)</f>
        <v>0</v>
      </c>
      <c r="AB1288" s="413">
        <f>AB512*(1-'Appx 1. Ref Rates'!$E10)</f>
        <v>0</v>
      </c>
      <c r="AC1288" s="400">
        <f t="shared" si="516"/>
        <v>0</v>
      </c>
      <c r="AD1288" s="854"/>
      <c r="AE1288" s="1083"/>
      <c r="AF1288" s="856"/>
    </row>
    <row r="1289" spans="1:32" ht="15" customHeight="1" outlineLevel="1" x14ac:dyDescent="0.2">
      <c r="A1289" s="11">
        <v>237</v>
      </c>
      <c r="B1289" s="294"/>
      <c r="C1289" s="289"/>
      <c r="D1289" s="289"/>
      <c r="E1289" s="290"/>
      <c r="F1289" s="880" t="str">
        <f>'2. CAD NCCF'!F1289:L1289</f>
        <v>Supranational and multilateral development bank GS</v>
      </c>
      <c r="G1289" s="881"/>
      <c r="H1289" s="881"/>
      <c r="I1289" s="881"/>
      <c r="J1289" s="881"/>
      <c r="K1289" s="881"/>
      <c r="L1289" s="882"/>
      <c r="M1289" s="400">
        <f t="shared" si="515"/>
        <v>0</v>
      </c>
      <c r="N1289" s="411">
        <f>M1289*(1-'Appx 1. Ref Rates'!$E11)+N513*(1-'Appx 1. Ref Rates'!$E11)</f>
        <v>0</v>
      </c>
      <c r="O1289" s="414">
        <f>O513*(1-'Appx 1. Ref Rates'!$E11)</f>
        <v>0</v>
      </c>
      <c r="P1289" s="414">
        <f>P513*(1-'Appx 1. Ref Rates'!$E11)</f>
        <v>0</v>
      </c>
      <c r="Q1289" s="415">
        <f>Q513*(1-'Appx 1. Ref Rates'!$E11)</f>
        <v>0</v>
      </c>
      <c r="R1289" s="411">
        <f>R513*(1-'Appx 1. Ref Rates'!$E11)</f>
        <v>0</v>
      </c>
      <c r="S1289" s="413">
        <f>S513*(1-'Appx 1. Ref Rates'!$E11)</f>
        <v>0</v>
      </c>
      <c r="T1289" s="413">
        <f>T513*(1-'Appx 1. Ref Rates'!$E11)</f>
        <v>0</v>
      </c>
      <c r="U1289" s="413">
        <f>U513*(1-'Appx 1. Ref Rates'!$E11)</f>
        <v>0</v>
      </c>
      <c r="V1289" s="413">
        <f>V513*(1-'Appx 1. Ref Rates'!$E11)</f>
        <v>0</v>
      </c>
      <c r="W1289" s="413">
        <f>W513*(1-'Appx 1. Ref Rates'!$E11)</f>
        <v>0</v>
      </c>
      <c r="X1289" s="414">
        <f>X513*(1-'Appx 1. Ref Rates'!$E11)</f>
        <v>0</v>
      </c>
      <c r="Y1289" s="413">
        <f>Y513*(1-'Appx 1. Ref Rates'!$E11)</f>
        <v>0</v>
      </c>
      <c r="Z1289" s="413">
        <f>Z513*(1-'Appx 1. Ref Rates'!$E11)</f>
        <v>0</v>
      </c>
      <c r="AA1289" s="413">
        <f>AA513*(1-'Appx 1. Ref Rates'!$E11)</f>
        <v>0</v>
      </c>
      <c r="AB1289" s="413">
        <f>AB513*(1-'Appx 1. Ref Rates'!$E11)</f>
        <v>0</v>
      </c>
      <c r="AC1289" s="400">
        <f t="shared" si="516"/>
        <v>0</v>
      </c>
      <c r="AD1289" s="854"/>
      <c r="AE1289" s="1083"/>
      <c r="AF1289" s="856"/>
    </row>
    <row r="1290" spans="1:32" ht="15.75" outlineLevel="1" x14ac:dyDescent="0.2">
      <c r="A1290" s="11">
        <v>238</v>
      </c>
      <c r="B1290" s="294"/>
      <c r="C1290" s="289"/>
      <c r="D1290" s="291"/>
      <c r="E1290" s="877" t="str">
        <f>'2. CAD NCCF'!E1290:L1290</f>
        <v>Medium rated GS</v>
      </c>
      <c r="F1290" s="878"/>
      <c r="G1290" s="878"/>
      <c r="H1290" s="878"/>
      <c r="I1290" s="878"/>
      <c r="J1290" s="878"/>
      <c r="K1290" s="878"/>
      <c r="L1290" s="879"/>
      <c r="M1290" s="399">
        <f>SUBTOTAL(9,M1291:M1294)</f>
        <v>0</v>
      </c>
      <c r="N1290" s="402">
        <f t="shared" ref="N1290:AC1290" si="517">SUBTOTAL(9,N1291:N1294)</f>
        <v>0</v>
      </c>
      <c r="O1290" s="406">
        <f t="shared" si="517"/>
        <v>0</v>
      </c>
      <c r="P1290" s="406">
        <f t="shared" si="517"/>
        <v>0</v>
      </c>
      <c r="Q1290" s="407">
        <f t="shared" si="517"/>
        <v>0</v>
      </c>
      <c r="R1290" s="402">
        <f t="shared" si="517"/>
        <v>0</v>
      </c>
      <c r="S1290" s="406">
        <f t="shared" si="517"/>
        <v>0</v>
      </c>
      <c r="T1290" s="405">
        <f t="shared" si="517"/>
        <v>0</v>
      </c>
      <c r="U1290" s="405">
        <f t="shared" si="517"/>
        <v>0</v>
      </c>
      <c r="V1290" s="405">
        <f t="shared" si="517"/>
        <v>0</v>
      </c>
      <c r="W1290" s="405">
        <f t="shared" si="517"/>
        <v>0</v>
      </c>
      <c r="X1290" s="405">
        <f t="shared" si="517"/>
        <v>0</v>
      </c>
      <c r="Y1290" s="405">
        <f t="shared" si="517"/>
        <v>0</v>
      </c>
      <c r="Z1290" s="405">
        <f t="shared" si="517"/>
        <v>0</v>
      </c>
      <c r="AA1290" s="405">
        <f t="shared" si="517"/>
        <v>0</v>
      </c>
      <c r="AB1290" s="403">
        <f t="shared" si="517"/>
        <v>0</v>
      </c>
      <c r="AC1290" s="399">
        <f t="shared" si="517"/>
        <v>0</v>
      </c>
      <c r="AD1290" s="854"/>
      <c r="AE1290" s="1083"/>
      <c r="AF1290" s="856"/>
    </row>
    <row r="1291" spans="1:32" outlineLevel="1" x14ac:dyDescent="0.2">
      <c r="A1291" s="11">
        <v>239</v>
      </c>
      <c r="B1291" s="294"/>
      <c r="C1291" s="289"/>
      <c r="D1291" s="311"/>
      <c r="E1291" s="311"/>
      <c r="F1291" s="880" t="str">
        <f>'2. CAD NCCF'!F1291:L1291</f>
        <v xml:space="preserve">Sovereigh &amp; central bank GS </v>
      </c>
      <c r="G1291" s="881"/>
      <c r="H1291" s="881"/>
      <c r="I1291" s="881"/>
      <c r="J1291" s="881"/>
      <c r="K1291" s="881"/>
      <c r="L1291" s="882"/>
      <c r="M1291" s="400">
        <f t="shared" ref="M1291:M1294" si="518">M515</f>
        <v>0</v>
      </c>
      <c r="N1291" s="411">
        <f>M1291*(1-'Appx 1. Ref Rates'!$E13)+N515*(1-'Appx 1. Ref Rates'!$E13)</f>
        <v>0</v>
      </c>
      <c r="O1291" s="414">
        <f>O515*(1-'Appx 1. Ref Rates'!$E13)</f>
        <v>0</v>
      </c>
      <c r="P1291" s="414">
        <f>P515*(1-'Appx 1. Ref Rates'!$E13)</f>
        <v>0</v>
      </c>
      <c r="Q1291" s="415">
        <f>Q515*(1-'Appx 1. Ref Rates'!$E13)</f>
        <v>0</v>
      </c>
      <c r="R1291" s="411">
        <f>R515*(1-'Appx 1. Ref Rates'!$E13)</f>
        <v>0</v>
      </c>
      <c r="S1291" s="413">
        <f>S515*(1-'Appx 1. Ref Rates'!$E13)</f>
        <v>0</v>
      </c>
      <c r="T1291" s="413">
        <f>T515*(1-'Appx 1. Ref Rates'!$E13)</f>
        <v>0</v>
      </c>
      <c r="U1291" s="413">
        <f>U515*(1-'Appx 1. Ref Rates'!$E13)</f>
        <v>0</v>
      </c>
      <c r="V1291" s="413">
        <f>V515*(1-'Appx 1. Ref Rates'!$E13)</f>
        <v>0</v>
      </c>
      <c r="W1291" s="413">
        <f>W515*(1-'Appx 1. Ref Rates'!$E13)</f>
        <v>0</v>
      </c>
      <c r="X1291" s="414">
        <f>X515*(1-'Appx 1. Ref Rates'!$E13)</f>
        <v>0</v>
      </c>
      <c r="Y1291" s="413">
        <f>Y515*(1-'Appx 1. Ref Rates'!$E13)</f>
        <v>0</v>
      </c>
      <c r="Z1291" s="413">
        <f>Z515*(1-'Appx 1. Ref Rates'!$E13)</f>
        <v>0</v>
      </c>
      <c r="AA1291" s="413">
        <f>AA515*(1-'Appx 1. Ref Rates'!$E13)</f>
        <v>0</v>
      </c>
      <c r="AB1291" s="413">
        <f>AB515*(1-'Appx 1. Ref Rates'!$E13)</f>
        <v>0</v>
      </c>
      <c r="AC1291" s="400">
        <f t="shared" si="516"/>
        <v>0</v>
      </c>
      <c r="AD1291" s="854"/>
      <c r="AE1291" s="1083"/>
      <c r="AF1291" s="856"/>
    </row>
    <row r="1292" spans="1:32" ht="15" customHeight="1" outlineLevel="1" x14ac:dyDescent="0.2">
      <c r="A1292" s="11">
        <v>240</v>
      </c>
      <c r="B1292" s="294"/>
      <c r="C1292" s="289"/>
      <c r="D1292" s="311"/>
      <c r="E1292" s="311"/>
      <c r="F1292" s="880" t="str">
        <f>'2. CAD NCCF'!F1292:L1292</f>
        <v>State, provincial &amp; agency GS</v>
      </c>
      <c r="G1292" s="881"/>
      <c r="H1292" s="881"/>
      <c r="I1292" s="881"/>
      <c r="J1292" s="881"/>
      <c r="K1292" s="881"/>
      <c r="L1292" s="882"/>
      <c r="M1292" s="400">
        <f t="shared" si="518"/>
        <v>0</v>
      </c>
      <c r="N1292" s="411">
        <f>M1292*(1-'Appx 1. Ref Rates'!$E14)+N516*(1-'Appx 1. Ref Rates'!$E14)</f>
        <v>0</v>
      </c>
      <c r="O1292" s="414">
        <f>O516*(1-'Appx 1. Ref Rates'!$E14)</f>
        <v>0</v>
      </c>
      <c r="P1292" s="414">
        <f>P516*(1-'Appx 1. Ref Rates'!$E14)</f>
        <v>0</v>
      </c>
      <c r="Q1292" s="415">
        <f>Q516*(1-'Appx 1. Ref Rates'!$E14)</f>
        <v>0</v>
      </c>
      <c r="R1292" s="411">
        <f>R516*(1-'Appx 1. Ref Rates'!$E14)</f>
        <v>0</v>
      </c>
      <c r="S1292" s="413">
        <f>S516*(1-'Appx 1. Ref Rates'!$E14)</f>
        <v>0</v>
      </c>
      <c r="T1292" s="413">
        <f>T516*(1-'Appx 1. Ref Rates'!$E14)</f>
        <v>0</v>
      </c>
      <c r="U1292" s="413">
        <f>U516*(1-'Appx 1. Ref Rates'!$E14)</f>
        <v>0</v>
      </c>
      <c r="V1292" s="413">
        <f>V516*(1-'Appx 1. Ref Rates'!$E14)</f>
        <v>0</v>
      </c>
      <c r="W1292" s="413">
        <f>W516*(1-'Appx 1. Ref Rates'!$E14)</f>
        <v>0</v>
      </c>
      <c r="X1292" s="414">
        <f>X516*(1-'Appx 1. Ref Rates'!$E14)</f>
        <v>0</v>
      </c>
      <c r="Y1292" s="413">
        <f>Y516*(1-'Appx 1. Ref Rates'!$E14)</f>
        <v>0</v>
      </c>
      <c r="Z1292" s="413">
        <f>Z516*(1-'Appx 1. Ref Rates'!$E14)</f>
        <v>0</v>
      </c>
      <c r="AA1292" s="413">
        <f>AA516*(1-'Appx 1. Ref Rates'!$E14)</f>
        <v>0</v>
      </c>
      <c r="AB1292" s="413">
        <f>AB516*(1-'Appx 1. Ref Rates'!$E14)</f>
        <v>0</v>
      </c>
      <c r="AC1292" s="400">
        <f t="shared" si="516"/>
        <v>0</v>
      </c>
      <c r="AD1292" s="854"/>
      <c r="AE1292" s="1083"/>
      <c r="AF1292" s="856"/>
    </row>
    <row r="1293" spans="1:32" ht="15" customHeight="1" outlineLevel="1" x14ac:dyDescent="0.2">
      <c r="A1293" s="11">
        <v>241</v>
      </c>
      <c r="B1293" s="294"/>
      <c r="C1293" s="289"/>
      <c r="D1293" s="259"/>
      <c r="E1293" s="259"/>
      <c r="F1293" s="880" t="str">
        <f>'2. CAD NCCF'!F1293:L1293</f>
        <v>State municipal GS</v>
      </c>
      <c r="G1293" s="881"/>
      <c r="H1293" s="881"/>
      <c r="I1293" s="881"/>
      <c r="J1293" s="881"/>
      <c r="K1293" s="881"/>
      <c r="L1293" s="882"/>
      <c r="M1293" s="400">
        <f t="shared" si="518"/>
        <v>0</v>
      </c>
      <c r="N1293" s="411">
        <f>M1293*(1-'Appx 1. Ref Rates'!$E15)+N517*(1-'Appx 1. Ref Rates'!$E15)</f>
        <v>0</v>
      </c>
      <c r="O1293" s="414">
        <f>O517*(1-'Appx 1. Ref Rates'!$E15)</f>
        <v>0</v>
      </c>
      <c r="P1293" s="414">
        <f>P517*(1-'Appx 1. Ref Rates'!$E15)</f>
        <v>0</v>
      </c>
      <c r="Q1293" s="415">
        <f>Q517*(1-'Appx 1. Ref Rates'!$E15)</f>
        <v>0</v>
      </c>
      <c r="R1293" s="411">
        <f>R517*(1-'Appx 1. Ref Rates'!$E15)</f>
        <v>0</v>
      </c>
      <c r="S1293" s="413">
        <f>S517*(1-'Appx 1. Ref Rates'!$E15)</f>
        <v>0</v>
      </c>
      <c r="T1293" s="413">
        <f>T517*(1-'Appx 1. Ref Rates'!$E15)</f>
        <v>0</v>
      </c>
      <c r="U1293" s="413">
        <f>U517*(1-'Appx 1. Ref Rates'!$E15)</f>
        <v>0</v>
      </c>
      <c r="V1293" s="413">
        <f>V517*(1-'Appx 1. Ref Rates'!$E15)</f>
        <v>0</v>
      </c>
      <c r="W1293" s="413">
        <f>W517*(1-'Appx 1. Ref Rates'!$E15)</f>
        <v>0</v>
      </c>
      <c r="X1293" s="414">
        <f>X517*(1-'Appx 1. Ref Rates'!$E15)</f>
        <v>0</v>
      </c>
      <c r="Y1293" s="413">
        <f>Y517*(1-'Appx 1. Ref Rates'!$E15)</f>
        <v>0</v>
      </c>
      <c r="Z1293" s="413">
        <f>Z517*(1-'Appx 1. Ref Rates'!$E15)</f>
        <v>0</v>
      </c>
      <c r="AA1293" s="413">
        <f>AA517*(1-'Appx 1. Ref Rates'!$E15)</f>
        <v>0</v>
      </c>
      <c r="AB1293" s="413">
        <f>AB517*(1-'Appx 1. Ref Rates'!$E15)</f>
        <v>0</v>
      </c>
      <c r="AC1293" s="400">
        <f t="shared" si="516"/>
        <v>0</v>
      </c>
      <c r="AD1293" s="854"/>
      <c r="AE1293" s="1083"/>
      <c r="AF1293" s="856"/>
    </row>
    <row r="1294" spans="1:32" ht="15" customHeight="1" outlineLevel="1" x14ac:dyDescent="0.2">
      <c r="A1294" s="11">
        <v>242</v>
      </c>
      <c r="B1294" s="294"/>
      <c r="C1294" s="289"/>
      <c r="D1294" s="257"/>
      <c r="E1294" s="257"/>
      <c r="F1294" s="880" t="str">
        <f>'2. CAD NCCF'!F1294:L1294</f>
        <v>Supranational and multilateral development bank GS</v>
      </c>
      <c r="G1294" s="881"/>
      <c r="H1294" s="881"/>
      <c r="I1294" s="881"/>
      <c r="J1294" s="881"/>
      <c r="K1294" s="881"/>
      <c r="L1294" s="882"/>
      <c r="M1294" s="400">
        <f t="shared" si="518"/>
        <v>0</v>
      </c>
      <c r="N1294" s="411">
        <f>M1294*(1-'Appx 1. Ref Rates'!$E16)+N518*(1-'Appx 1. Ref Rates'!$E16)</f>
        <v>0</v>
      </c>
      <c r="O1294" s="414">
        <f>O518*(1-'Appx 1. Ref Rates'!$E16)</f>
        <v>0</v>
      </c>
      <c r="P1294" s="414">
        <f>P518*(1-'Appx 1. Ref Rates'!$E16)</f>
        <v>0</v>
      </c>
      <c r="Q1294" s="415">
        <f>Q518*(1-'Appx 1. Ref Rates'!$E16)</f>
        <v>0</v>
      </c>
      <c r="R1294" s="411">
        <f>R518*(1-'Appx 1. Ref Rates'!$E16)</f>
        <v>0</v>
      </c>
      <c r="S1294" s="413">
        <f>S518*(1-'Appx 1. Ref Rates'!$E16)</f>
        <v>0</v>
      </c>
      <c r="T1294" s="413">
        <f>T518*(1-'Appx 1. Ref Rates'!$E16)</f>
        <v>0</v>
      </c>
      <c r="U1294" s="413">
        <f>U518*(1-'Appx 1. Ref Rates'!$E16)</f>
        <v>0</v>
      </c>
      <c r="V1294" s="413">
        <f>V518*(1-'Appx 1. Ref Rates'!$E16)</f>
        <v>0</v>
      </c>
      <c r="W1294" s="413">
        <f>W518*(1-'Appx 1. Ref Rates'!$E16)</f>
        <v>0</v>
      </c>
      <c r="X1294" s="414">
        <f>X518*(1-'Appx 1. Ref Rates'!$E16)</f>
        <v>0</v>
      </c>
      <c r="Y1294" s="413">
        <f>Y518*(1-'Appx 1. Ref Rates'!$E16)</f>
        <v>0</v>
      </c>
      <c r="Z1294" s="413">
        <f>Z518*(1-'Appx 1. Ref Rates'!$E16)</f>
        <v>0</v>
      </c>
      <c r="AA1294" s="413">
        <f>AA518*(1-'Appx 1. Ref Rates'!$E16)</f>
        <v>0</v>
      </c>
      <c r="AB1294" s="413">
        <f>AB518*(1-'Appx 1. Ref Rates'!$E16)</f>
        <v>0</v>
      </c>
      <c r="AC1294" s="400">
        <f t="shared" si="516"/>
        <v>0</v>
      </c>
      <c r="AD1294" s="854"/>
      <c r="AE1294" s="1083"/>
      <c r="AF1294" s="856"/>
    </row>
    <row r="1295" spans="1:32" ht="15.75" customHeight="1" outlineLevel="1" x14ac:dyDescent="0.2">
      <c r="A1295" s="11">
        <v>243</v>
      </c>
      <c r="B1295" s="294"/>
      <c r="C1295" s="289"/>
      <c r="D1295" s="259"/>
      <c r="E1295" s="877" t="str">
        <f>'2. CAD NCCF'!E1295:L1295</f>
        <v>Low or not rated GS</v>
      </c>
      <c r="F1295" s="878"/>
      <c r="G1295" s="878"/>
      <c r="H1295" s="878"/>
      <c r="I1295" s="878"/>
      <c r="J1295" s="878"/>
      <c r="K1295" s="878"/>
      <c r="L1295" s="879"/>
      <c r="M1295" s="399">
        <f>SUBTOTAL(9,M1296:M1299)</f>
        <v>0</v>
      </c>
      <c r="N1295" s="402">
        <f t="shared" ref="N1295:AC1295" si="519">SUBTOTAL(9,N1296:N1299)</f>
        <v>0</v>
      </c>
      <c r="O1295" s="406">
        <f t="shared" si="519"/>
        <v>0</v>
      </c>
      <c r="P1295" s="406">
        <f t="shared" si="519"/>
        <v>0</v>
      </c>
      <c r="Q1295" s="407">
        <f t="shared" si="519"/>
        <v>0</v>
      </c>
      <c r="R1295" s="402">
        <f t="shared" si="519"/>
        <v>0</v>
      </c>
      <c r="S1295" s="406">
        <f t="shared" si="519"/>
        <v>0</v>
      </c>
      <c r="T1295" s="405">
        <f t="shared" si="519"/>
        <v>0</v>
      </c>
      <c r="U1295" s="405">
        <f t="shared" si="519"/>
        <v>0</v>
      </c>
      <c r="V1295" s="405">
        <f t="shared" si="519"/>
        <v>0</v>
      </c>
      <c r="W1295" s="405">
        <f t="shared" si="519"/>
        <v>0</v>
      </c>
      <c r="X1295" s="405">
        <f t="shared" si="519"/>
        <v>0</v>
      </c>
      <c r="Y1295" s="405">
        <f t="shared" si="519"/>
        <v>0</v>
      </c>
      <c r="Z1295" s="405">
        <f t="shared" si="519"/>
        <v>0</v>
      </c>
      <c r="AA1295" s="405">
        <f t="shared" si="519"/>
        <v>0</v>
      </c>
      <c r="AB1295" s="403">
        <f t="shared" si="519"/>
        <v>0</v>
      </c>
      <c r="AC1295" s="399">
        <f t="shared" si="519"/>
        <v>0</v>
      </c>
      <c r="AD1295" s="854"/>
      <c r="AE1295" s="1083"/>
      <c r="AF1295" s="856"/>
    </row>
    <row r="1296" spans="1:32" ht="15" customHeight="1" outlineLevel="1" x14ac:dyDescent="0.2">
      <c r="A1296" s="11">
        <v>244</v>
      </c>
      <c r="B1296" s="294"/>
      <c r="C1296" s="289"/>
      <c r="D1296" s="311"/>
      <c r="E1296" s="311"/>
      <c r="F1296" s="880" t="str">
        <f>'2. CAD NCCF'!F1296:L1296</f>
        <v xml:space="preserve">Sovereigh &amp; central bank GS </v>
      </c>
      <c r="G1296" s="881"/>
      <c r="H1296" s="881"/>
      <c r="I1296" s="881"/>
      <c r="J1296" s="881"/>
      <c r="K1296" s="881"/>
      <c r="L1296" s="882"/>
      <c r="M1296" s="400">
        <f t="shared" ref="M1296:M1299" si="520">M520</f>
        <v>0</v>
      </c>
      <c r="N1296" s="411">
        <f>M1296*(1-'Appx 1. Ref Rates'!$E18)+N520*(1-'Appx 1. Ref Rates'!$E18)</f>
        <v>0</v>
      </c>
      <c r="O1296" s="414">
        <f>O520*(1-'Appx 1. Ref Rates'!$E18)</f>
        <v>0</v>
      </c>
      <c r="P1296" s="414">
        <f>P520*(1-'Appx 1. Ref Rates'!$E18)</f>
        <v>0</v>
      </c>
      <c r="Q1296" s="415">
        <f>Q520*(1-'Appx 1. Ref Rates'!$E18)</f>
        <v>0</v>
      </c>
      <c r="R1296" s="411">
        <f>R520*(1-'Appx 1. Ref Rates'!$E18)</f>
        <v>0</v>
      </c>
      <c r="S1296" s="413">
        <f>S520*(1-'Appx 1. Ref Rates'!$E18)</f>
        <v>0</v>
      </c>
      <c r="T1296" s="413">
        <f>T520*(1-'Appx 1. Ref Rates'!$E18)</f>
        <v>0</v>
      </c>
      <c r="U1296" s="413">
        <f>U520*(1-'Appx 1. Ref Rates'!$E18)</f>
        <v>0</v>
      </c>
      <c r="V1296" s="413">
        <f>V520*(1-'Appx 1. Ref Rates'!$E18)</f>
        <v>0</v>
      </c>
      <c r="W1296" s="413">
        <f>W520*(1-'Appx 1. Ref Rates'!$E18)</f>
        <v>0</v>
      </c>
      <c r="X1296" s="414">
        <f>X520*(1-'Appx 1. Ref Rates'!$E18)</f>
        <v>0</v>
      </c>
      <c r="Y1296" s="413">
        <f>Y520*(1-'Appx 1. Ref Rates'!$E18)</f>
        <v>0</v>
      </c>
      <c r="Z1296" s="413">
        <f>Z520*(1-'Appx 1. Ref Rates'!$E18)</f>
        <v>0</v>
      </c>
      <c r="AA1296" s="413">
        <f>AA520*(1-'Appx 1. Ref Rates'!$E18)</f>
        <v>0</v>
      </c>
      <c r="AB1296" s="413">
        <f>AB520*(1-'Appx 1. Ref Rates'!$E18)</f>
        <v>0</v>
      </c>
      <c r="AC1296" s="400">
        <f t="shared" si="516"/>
        <v>0</v>
      </c>
      <c r="AD1296" s="854"/>
      <c r="AE1296" s="1083"/>
      <c r="AF1296" s="856"/>
    </row>
    <row r="1297" spans="1:32" ht="15" customHeight="1" outlineLevel="1" x14ac:dyDescent="0.2">
      <c r="A1297" s="11">
        <v>245</v>
      </c>
      <c r="B1297" s="294"/>
      <c r="C1297" s="289"/>
      <c r="D1297" s="260"/>
      <c r="E1297" s="260"/>
      <c r="F1297" s="880" t="str">
        <f>'2. CAD NCCF'!F1297:L1297</f>
        <v>State, provincial &amp; agency GS</v>
      </c>
      <c r="G1297" s="881"/>
      <c r="H1297" s="881"/>
      <c r="I1297" s="881"/>
      <c r="J1297" s="881"/>
      <c r="K1297" s="881"/>
      <c r="L1297" s="882"/>
      <c r="M1297" s="400">
        <f t="shared" si="520"/>
        <v>0</v>
      </c>
      <c r="N1297" s="411">
        <f>M1297*(1-'Appx 1. Ref Rates'!$E19)+N521*(1-'Appx 1. Ref Rates'!$E19)</f>
        <v>0</v>
      </c>
      <c r="O1297" s="414">
        <f>O521*(1-'Appx 1. Ref Rates'!$E19)</f>
        <v>0</v>
      </c>
      <c r="P1297" s="414">
        <f>P521*(1-'Appx 1. Ref Rates'!$E19)</f>
        <v>0</v>
      </c>
      <c r="Q1297" s="415">
        <f>Q521*(1-'Appx 1. Ref Rates'!$E19)</f>
        <v>0</v>
      </c>
      <c r="R1297" s="411">
        <f>R521*(1-'Appx 1. Ref Rates'!$E19)</f>
        <v>0</v>
      </c>
      <c r="S1297" s="413">
        <f>S521*(1-'Appx 1. Ref Rates'!$E19)</f>
        <v>0</v>
      </c>
      <c r="T1297" s="413">
        <f>T521*(1-'Appx 1. Ref Rates'!$E19)</f>
        <v>0</v>
      </c>
      <c r="U1297" s="413">
        <f>U521*(1-'Appx 1. Ref Rates'!$E19)</f>
        <v>0</v>
      </c>
      <c r="V1297" s="413">
        <f>V521*(1-'Appx 1. Ref Rates'!$E19)</f>
        <v>0</v>
      </c>
      <c r="W1297" s="413">
        <f>W521*(1-'Appx 1. Ref Rates'!$E19)</f>
        <v>0</v>
      </c>
      <c r="X1297" s="414">
        <f>X521*(1-'Appx 1. Ref Rates'!$E19)</f>
        <v>0</v>
      </c>
      <c r="Y1297" s="413">
        <f>Y521*(1-'Appx 1. Ref Rates'!$E19)</f>
        <v>0</v>
      </c>
      <c r="Z1297" s="413">
        <f>Z521*(1-'Appx 1. Ref Rates'!$E19)</f>
        <v>0</v>
      </c>
      <c r="AA1297" s="413">
        <f>AA521*(1-'Appx 1. Ref Rates'!$E19)</f>
        <v>0</v>
      </c>
      <c r="AB1297" s="413">
        <f>AB521*(1-'Appx 1. Ref Rates'!$E19)</f>
        <v>0</v>
      </c>
      <c r="AC1297" s="400">
        <f t="shared" si="516"/>
        <v>0</v>
      </c>
      <c r="AD1297" s="854"/>
      <c r="AE1297" s="1083"/>
      <c r="AF1297" s="856"/>
    </row>
    <row r="1298" spans="1:32" ht="15" customHeight="1" outlineLevel="1" x14ac:dyDescent="0.2">
      <c r="A1298" s="11">
        <v>246</v>
      </c>
      <c r="B1298" s="294"/>
      <c r="C1298" s="289"/>
      <c r="D1298" s="260"/>
      <c r="E1298" s="260"/>
      <c r="F1298" s="880" t="str">
        <f>'2. CAD NCCF'!F1298:L1298</f>
        <v>State municipal GS</v>
      </c>
      <c r="G1298" s="881"/>
      <c r="H1298" s="881"/>
      <c r="I1298" s="881"/>
      <c r="J1298" s="881"/>
      <c r="K1298" s="881"/>
      <c r="L1298" s="882"/>
      <c r="M1298" s="400">
        <f t="shared" si="520"/>
        <v>0</v>
      </c>
      <c r="N1298" s="411">
        <f>M1298*(1-'Appx 1. Ref Rates'!$E20)+N522*(1-'Appx 1. Ref Rates'!$E20)</f>
        <v>0</v>
      </c>
      <c r="O1298" s="414">
        <f>O522*(1-'Appx 1. Ref Rates'!$E20)</f>
        <v>0</v>
      </c>
      <c r="P1298" s="414">
        <f>P522*(1-'Appx 1. Ref Rates'!$E20)</f>
        <v>0</v>
      </c>
      <c r="Q1298" s="415">
        <f>Q522*(1-'Appx 1. Ref Rates'!$E20)</f>
        <v>0</v>
      </c>
      <c r="R1298" s="411">
        <f>R522*(1-'Appx 1. Ref Rates'!$E20)</f>
        <v>0</v>
      </c>
      <c r="S1298" s="413">
        <f>S522*(1-'Appx 1. Ref Rates'!$E20)</f>
        <v>0</v>
      </c>
      <c r="T1298" s="413">
        <f>T522*(1-'Appx 1. Ref Rates'!$E20)</f>
        <v>0</v>
      </c>
      <c r="U1298" s="413">
        <f>U522*(1-'Appx 1. Ref Rates'!$E20)</f>
        <v>0</v>
      </c>
      <c r="V1298" s="413">
        <f>V522*(1-'Appx 1. Ref Rates'!$E20)</f>
        <v>0</v>
      </c>
      <c r="W1298" s="413">
        <f>W522*(1-'Appx 1. Ref Rates'!$E20)</f>
        <v>0</v>
      </c>
      <c r="X1298" s="414">
        <f>X522*(1-'Appx 1. Ref Rates'!$E20)</f>
        <v>0</v>
      </c>
      <c r="Y1298" s="413">
        <f>Y522*(1-'Appx 1. Ref Rates'!$E20)</f>
        <v>0</v>
      </c>
      <c r="Z1298" s="413">
        <f>Z522*(1-'Appx 1. Ref Rates'!$E20)</f>
        <v>0</v>
      </c>
      <c r="AA1298" s="413">
        <f>AA522*(1-'Appx 1. Ref Rates'!$E20)</f>
        <v>0</v>
      </c>
      <c r="AB1298" s="413">
        <f>AB522*(1-'Appx 1. Ref Rates'!$E20)</f>
        <v>0</v>
      </c>
      <c r="AC1298" s="400">
        <f t="shared" si="516"/>
        <v>0</v>
      </c>
      <c r="AD1298" s="854"/>
      <c r="AE1298" s="1083"/>
      <c r="AF1298" s="856"/>
    </row>
    <row r="1299" spans="1:32" ht="15" customHeight="1" outlineLevel="1" x14ac:dyDescent="0.2">
      <c r="A1299" s="11">
        <v>247</v>
      </c>
      <c r="B1299" s="294"/>
      <c r="C1299" s="289"/>
      <c r="D1299" s="292"/>
      <c r="E1299" s="292"/>
      <c r="F1299" s="880" t="str">
        <f>'2. CAD NCCF'!F1299:L1299</f>
        <v>Supranational and multilateral development bank GS</v>
      </c>
      <c r="G1299" s="881"/>
      <c r="H1299" s="881"/>
      <c r="I1299" s="881"/>
      <c r="J1299" s="881"/>
      <c r="K1299" s="881"/>
      <c r="L1299" s="882"/>
      <c r="M1299" s="400">
        <f t="shared" si="520"/>
        <v>0</v>
      </c>
      <c r="N1299" s="411">
        <f>M1299*(1-'Appx 1. Ref Rates'!$E21)+N523*(1-'Appx 1. Ref Rates'!$E21)</f>
        <v>0</v>
      </c>
      <c r="O1299" s="414">
        <f>O523*(1-'Appx 1. Ref Rates'!$E21)</f>
        <v>0</v>
      </c>
      <c r="P1299" s="414">
        <f>P523*(1-'Appx 1. Ref Rates'!$E21)</f>
        <v>0</v>
      </c>
      <c r="Q1299" s="415">
        <f>Q523*(1-'Appx 1. Ref Rates'!$E21)</f>
        <v>0</v>
      </c>
      <c r="R1299" s="411">
        <f>R523*(1-'Appx 1. Ref Rates'!$E21)</f>
        <v>0</v>
      </c>
      <c r="S1299" s="413">
        <f>S523*(1-'Appx 1. Ref Rates'!$E21)</f>
        <v>0</v>
      </c>
      <c r="T1299" s="413">
        <f>T523*(1-'Appx 1. Ref Rates'!$E21)</f>
        <v>0</v>
      </c>
      <c r="U1299" s="413">
        <f>U523*(1-'Appx 1. Ref Rates'!$E21)</f>
        <v>0</v>
      </c>
      <c r="V1299" s="413">
        <f>V523*(1-'Appx 1. Ref Rates'!$E21)</f>
        <v>0</v>
      </c>
      <c r="W1299" s="413">
        <f>W523*(1-'Appx 1. Ref Rates'!$E21)</f>
        <v>0</v>
      </c>
      <c r="X1299" s="414">
        <f>X523*(1-'Appx 1. Ref Rates'!$E21)</f>
        <v>0</v>
      </c>
      <c r="Y1299" s="413">
        <f>Y523*(1-'Appx 1. Ref Rates'!$E21)</f>
        <v>0</v>
      </c>
      <c r="Z1299" s="413">
        <f>Z523*(1-'Appx 1. Ref Rates'!$E21)</f>
        <v>0</v>
      </c>
      <c r="AA1299" s="413">
        <f>AA523*(1-'Appx 1. Ref Rates'!$E21)</f>
        <v>0</v>
      </c>
      <c r="AB1299" s="413">
        <f>AB523*(1-'Appx 1. Ref Rates'!$E21)</f>
        <v>0</v>
      </c>
      <c r="AC1299" s="400">
        <f t="shared" si="516"/>
        <v>0</v>
      </c>
      <c r="AD1299" s="857"/>
      <c r="AE1299" s="858"/>
      <c r="AF1299" s="859"/>
    </row>
    <row r="1300" spans="1:32" ht="15" customHeight="1" outlineLevel="1" x14ac:dyDescent="0.2">
      <c r="A1300" s="11">
        <v>129</v>
      </c>
      <c r="B1300" s="294"/>
      <c r="C1300" s="292"/>
      <c r="D1300" s="868" t="str">
        <f>'2. CAD NCCF'!D1300:AF1300</f>
        <v>Mortgage backed securities (MBS)</v>
      </c>
      <c r="E1300" s="869"/>
      <c r="F1300" s="869"/>
      <c r="G1300" s="869"/>
      <c r="H1300" s="869"/>
      <c r="I1300" s="869"/>
      <c r="J1300" s="869"/>
      <c r="K1300" s="869"/>
      <c r="L1300" s="869"/>
      <c r="M1300" s="869"/>
      <c r="N1300" s="869"/>
      <c r="O1300" s="869"/>
      <c r="P1300" s="869"/>
      <c r="Q1300" s="869"/>
      <c r="R1300" s="869"/>
      <c r="S1300" s="869"/>
      <c r="T1300" s="869"/>
      <c r="U1300" s="869"/>
      <c r="V1300" s="869"/>
      <c r="W1300" s="869"/>
      <c r="X1300" s="869"/>
      <c r="Y1300" s="869"/>
      <c r="Z1300" s="869"/>
      <c r="AA1300" s="869"/>
      <c r="AB1300" s="869"/>
      <c r="AC1300" s="869"/>
      <c r="AD1300" s="869"/>
      <c r="AE1300" s="869"/>
      <c r="AF1300" s="870"/>
    </row>
    <row r="1301" spans="1:32" ht="15" customHeight="1" outlineLevel="1" x14ac:dyDescent="0.2">
      <c r="A1301" s="11">
        <v>130</v>
      </c>
      <c r="B1301" s="294"/>
      <c r="C1301" s="292"/>
      <c r="D1301" s="292"/>
      <c r="E1301" s="933" t="str">
        <f>'2. CAD NCCF'!E1301:L1301</f>
        <v>Agency MBS</v>
      </c>
      <c r="F1301" s="934"/>
      <c r="G1301" s="934"/>
      <c r="H1301" s="934"/>
      <c r="I1301" s="934"/>
      <c r="J1301" s="934"/>
      <c r="K1301" s="934"/>
      <c r="L1301" s="935"/>
      <c r="M1301" s="399">
        <f>SUBTOTAL(9,M1302:M1304)</f>
        <v>0</v>
      </c>
      <c r="N1301" s="402">
        <f t="shared" ref="N1301:AC1301" si="521">SUBTOTAL(9,N1302:N1304)</f>
        <v>0</v>
      </c>
      <c r="O1301" s="406">
        <f t="shared" si="521"/>
        <v>0</v>
      </c>
      <c r="P1301" s="406">
        <f t="shared" si="521"/>
        <v>0</v>
      </c>
      <c r="Q1301" s="407">
        <f t="shared" si="521"/>
        <v>0</v>
      </c>
      <c r="R1301" s="402">
        <f t="shared" si="521"/>
        <v>0</v>
      </c>
      <c r="S1301" s="406">
        <f t="shared" si="521"/>
        <v>0</v>
      </c>
      <c r="T1301" s="405">
        <f t="shared" si="521"/>
        <v>0</v>
      </c>
      <c r="U1301" s="405">
        <f t="shared" si="521"/>
        <v>0</v>
      </c>
      <c r="V1301" s="405">
        <f t="shared" si="521"/>
        <v>0</v>
      </c>
      <c r="W1301" s="405">
        <f t="shared" si="521"/>
        <v>0</v>
      </c>
      <c r="X1301" s="405">
        <f t="shared" si="521"/>
        <v>0</v>
      </c>
      <c r="Y1301" s="405">
        <f t="shared" si="521"/>
        <v>0</v>
      </c>
      <c r="Z1301" s="405">
        <f t="shared" si="521"/>
        <v>0</v>
      </c>
      <c r="AA1301" s="405">
        <f t="shared" si="521"/>
        <v>0</v>
      </c>
      <c r="AB1301" s="403">
        <f t="shared" si="521"/>
        <v>0</v>
      </c>
      <c r="AC1301" s="399">
        <f t="shared" si="521"/>
        <v>0</v>
      </c>
      <c r="AD1301" s="1433"/>
      <c r="AE1301" s="852"/>
      <c r="AF1301" s="853"/>
    </row>
    <row r="1302" spans="1:32" ht="15" customHeight="1" outlineLevel="1" x14ac:dyDescent="0.2">
      <c r="A1302" s="11">
        <v>131</v>
      </c>
      <c r="B1302" s="294"/>
      <c r="C1302" s="292"/>
      <c r="D1302" s="292"/>
      <c r="E1302" s="293"/>
      <c r="F1302" s="880" t="str">
        <f>'2. CAD NCCF'!F1302:L1302</f>
        <v>Agency MBS, high rated</v>
      </c>
      <c r="G1302" s="881"/>
      <c r="H1302" s="881"/>
      <c r="I1302" s="881"/>
      <c r="J1302" s="881"/>
      <c r="K1302" s="881"/>
      <c r="L1302" s="882"/>
      <c r="M1302" s="400">
        <f t="shared" ref="M1302:M1304" si="522">M526</f>
        <v>0</v>
      </c>
      <c r="N1302" s="411">
        <f>M1302*(1-'Appx 1. Ref Rates'!$E24)+N526*(1-'Appx 1. Ref Rates'!$E24)</f>
        <v>0</v>
      </c>
      <c r="O1302" s="414">
        <f>O526*(1-'Appx 1. Ref Rates'!$E24)</f>
        <v>0</v>
      </c>
      <c r="P1302" s="414">
        <f>P526*(1-'Appx 1. Ref Rates'!$E24)</f>
        <v>0</v>
      </c>
      <c r="Q1302" s="415">
        <f>Q526*(1-'Appx 1. Ref Rates'!$E24)</f>
        <v>0</v>
      </c>
      <c r="R1302" s="411">
        <f>R526*(1-'Appx 1. Ref Rates'!$E24)</f>
        <v>0</v>
      </c>
      <c r="S1302" s="413">
        <f>S526*(1-'Appx 1. Ref Rates'!$E24)</f>
        <v>0</v>
      </c>
      <c r="T1302" s="413">
        <f>T526*(1-'Appx 1. Ref Rates'!$E24)</f>
        <v>0</v>
      </c>
      <c r="U1302" s="413">
        <f>U526*(1-'Appx 1. Ref Rates'!$E24)</f>
        <v>0</v>
      </c>
      <c r="V1302" s="413">
        <f>V526*(1-'Appx 1. Ref Rates'!$E24)</f>
        <v>0</v>
      </c>
      <c r="W1302" s="413">
        <f>W526*(1-'Appx 1. Ref Rates'!$E24)</f>
        <v>0</v>
      </c>
      <c r="X1302" s="414">
        <f>X526*(1-'Appx 1. Ref Rates'!$E24)</f>
        <v>0</v>
      </c>
      <c r="Y1302" s="413">
        <f>Y526*(1-'Appx 1. Ref Rates'!$E24)</f>
        <v>0</v>
      </c>
      <c r="Z1302" s="413">
        <f>Z526*(1-'Appx 1. Ref Rates'!$E24)</f>
        <v>0</v>
      </c>
      <c r="AA1302" s="413">
        <f>AA526*(1-'Appx 1. Ref Rates'!$E24)</f>
        <v>0</v>
      </c>
      <c r="AB1302" s="413">
        <f>AB526*(1-'Appx 1. Ref Rates'!$E24)</f>
        <v>0</v>
      </c>
      <c r="AC1302" s="400">
        <f t="shared" ref="AC1302:AC1304" si="523">AC526</f>
        <v>0</v>
      </c>
      <c r="AD1302" s="854"/>
      <c r="AE1302" s="1083"/>
      <c r="AF1302" s="856"/>
    </row>
    <row r="1303" spans="1:32" ht="15" customHeight="1" outlineLevel="1" x14ac:dyDescent="0.2">
      <c r="A1303" s="11">
        <v>132</v>
      </c>
      <c r="B1303" s="294"/>
      <c r="C1303" s="292"/>
      <c r="D1303" s="292"/>
      <c r="E1303" s="293"/>
      <c r="F1303" s="880" t="str">
        <f>'2. CAD NCCF'!F1303:L1303</f>
        <v>Agency MBS, medium rated</v>
      </c>
      <c r="G1303" s="881"/>
      <c r="H1303" s="881"/>
      <c r="I1303" s="881"/>
      <c r="J1303" s="881"/>
      <c r="K1303" s="881"/>
      <c r="L1303" s="882"/>
      <c r="M1303" s="400">
        <f t="shared" si="522"/>
        <v>0</v>
      </c>
      <c r="N1303" s="411">
        <f>M1303*(1-'Appx 1. Ref Rates'!$E25)+N527*(1-'Appx 1. Ref Rates'!$E25)</f>
        <v>0</v>
      </c>
      <c r="O1303" s="414">
        <f>O527*(1-'Appx 1. Ref Rates'!$E25)</f>
        <v>0</v>
      </c>
      <c r="P1303" s="414">
        <f>P527*(1-'Appx 1. Ref Rates'!$E25)</f>
        <v>0</v>
      </c>
      <c r="Q1303" s="415">
        <f>Q527*(1-'Appx 1. Ref Rates'!$E25)</f>
        <v>0</v>
      </c>
      <c r="R1303" s="411">
        <f>R527*(1-'Appx 1. Ref Rates'!$E25)</f>
        <v>0</v>
      </c>
      <c r="S1303" s="413">
        <f>S527*(1-'Appx 1. Ref Rates'!$E25)</f>
        <v>0</v>
      </c>
      <c r="T1303" s="413">
        <f>T527*(1-'Appx 1. Ref Rates'!$E25)</f>
        <v>0</v>
      </c>
      <c r="U1303" s="413">
        <f>U527*(1-'Appx 1. Ref Rates'!$E25)</f>
        <v>0</v>
      </c>
      <c r="V1303" s="413">
        <f>V527*(1-'Appx 1. Ref Rates'!$E25)</f>
        <v>0</v>
      </c>
      <c r="W1303" s="413">
        <f>W527*(1-'Appx 1. Ref Rates'!$E25)</f>
        <v>0</v>
      </c>
      <c r="X1303" s="414">
        <f>X527*(1-'Appx 1. Ref Rates'!$E25)</f>
        <v>0</v>
      </c>
      <c r="Y1303" s="413">
        <f>Y527*(1-'Appx 1. Ref Rates'!$E25)</f>
        <v>0</v>
      </c>
      <c r="Z1303" s="413">
        <f>Z527*(1-'Appx 1. Ref Rates'!$E25)</f>
        <v>0</v>
      </c>
      <c r="AA1303" s="413">
        <f>AA527*(1-'Appx 1. Ref Rates'!$E25)</f>
        <v>0</v>
      </c>
      <c r="AB1303" s="413">
        <f>AB527*(1-'Appx 1. Ref Rates'!$E25)</f>
        <v>0</v>
      </c>
      <c r="AC1303" s="400">
        <f t="shared" si="523"/>
        <v>0</v>
      </c>
      <c r="AD1303" s="854"/>
      <c r="AE1303" s="1083"/>
      <c r="AF1303" s="856"/>
    </row>
    <row r="1304" spans="1:32" ht="15" customHeight="1" outlineLevel="1" x14ac:dyDescent="0.2">
      <c r="A1304" s="11">
        <v>133</v>
      </c>
      <c r="B1304" s="294"/>
      <c r="C1304" s="292"/>
      <c r="D1304" s="292"/>
      <c r="E1304" s="293"/>
      <c r="F1304" s="880" t="str">
        <f>'2. CAD NCCF'!F1304:L1304</f>
        <v>Agency MBS, low or not rated</v>
      </c>
      <c r="G1304" s="881"/>
      <c r="H1304" s="881"/>
      <c r="I1304" s="881"/>
      <c r="J1304" s="881"/>
      <c r="K1304" s="881"/>
      <c r="L1304" s="882"/>
      <c r="M1304" s="400">
        <f t="shared" si="522"/>
        <v>0</v>
      </c>
      <c r="N1304" s="411">
        <f>M1304*(1-'Appx 1. Ref Rates'!$E26)+N528*(1-'Appx 1. Ref Rates'!$E26)</f>
        <v>0</v>
      </c>
      <c r="O1304" s="414">
        <f>O528*(1-'Appx 1. Ref Rates'!$E26)</f>
        <v>0</v>
      </c>
      <c r="P1304" s="414">
        <f>P528*(1-'Appx 1. Ref Rates'!$E26)</f>
        <v>0</v>
      </c>
      <c r="Q1304" s="415">
        <f>Q528*(1-'Appx 1. Ref Rates'!$E26)</f>
        <v>0</v>
      </c>
      <c r="R1304" s="411">
        <f>R528*(1-'Appx 1. Ref Rates'!$E26)</f>
        <v>0</v>
      </c>
      <c r="S1304" s="413">
        <f>S528*(1-'Appx 1. Ref Rates'!$E26)</f>
        <v>0</v>
      </c>
      <c r="T1304" s="413">
        <f>T528*(1-'Appx 1. Ref Rates'!$E26)</f>
        <v>0</v>
      </c>
      <c r="U1304" s="413">
        <f>U528*(1-'Appx 1. Ref Rates'!$E26)</f>
        <v>0</v>
      </c>
      <c r="V1304" s="413">
        <f>V528*(1-'Appx 1. Ref Rates'!$E26)</f>
        <v>0</v>
      </c>
      <c r="W1304" s="413">
        <f>W528*(1-'Appx 1. Ref Rates'!$E26)</f>
        <v>0</v>
      </c>
      <c r="X1304" s="414">
        <f>X528*(1-'Appx 1. Ref Rates'!$E26)</f>
        <v>0</v>
      </c>
      <c r="Y1304" s="413">
        <f>Y528*(1-'Appx 1. Ref Rates'!$E26)</f>
        <v>0</v>
      </c>
      <c r="Z1304" s="413">
        <f>Z528*(1-'Appx 1. Ref Rates'!$E26)</f>
        <v>0</v>
      </c>
      <c r="AA1304" s="413">
        <f>AA528*(1-'Appx 1. Ref Rates'!$E26)</f>
        <v>0</v>
      </c>
      <c r="AB1304" s="413">
        <f>AB528*(1-'Appx 1. Ref Rates'!$E26)</f>
        <v>0</v>
      </c>
      <c r="AC1304" s="400">
        <f t="shared" si="523"/>
        <v>0</v>
      </c>
      <c r="AD1304" s="854"/>
      <c r="AE1304" s="1083"/>
      <c r="AF1304" s="856"/>
    </row>
    <row r="1305" spans="1:32" ht="15" customHeight="1" outlineLevel="1" x14ac:dyDescent="0.2">
      <c r="A1305" s="11">
        <v>134</v>
      </c>
      <c r="B1305" s="294"/>
      <c r="C1305" s="292"/>
      <c r="D1305" s="292"/>
      <c r="E1305" s="877" t="str">
        <f>'2. CAD NCCF'!E1305:L1305</f>
        <v>Non-agency commercial MBS (CMBS)</v>
      </c>
      <c r="F1305" s="878"/>
      <c r="G1305" s="878"/>
      <c r="H1305" s="878"/>
      <c r="I1305" s="878"/>
      <c r="J1305" s="878"/>
      <c r="K1305" s="878"/>
      <c r="L1305" s="879"/>
      <c r="M1305" s="399">
        <f>SUBTOTAL(9,M1306:M1308)</f>
        <v>0</v>
      </c>
      <c r="N1305" s="402">
        <f t="shared" ref="N1305:AC1305" si="524">SUBTOTAL(9,N1306:N1308)</f>
        <v>0</v>
      </c>
      <c r="O1305" s="406">
        <f t="shared" si="524"/>
        <v>0</v>
      </c>
      <c r="P1305" s="406">
        <f t="shared" si="524"/>
        <v>0</v>
      </c>
      <c r="Q1305" s="407">
        <f t="shared" si="524"/>
        <v>0</v>
      </c>
      <c r="R1305" s="402">
        <f t="shared" si="524"/>
        <v>0</v>
      </c>
      <c r="S1305" s="406">
        <f t="shared" si="524"/>
        <v>0</v>
      </c>
      <c r="T1305" s="405">
        <f t="shared" si="524"/>
        <v>0</v>
      </c>
      <c r="U1305" s="405">
        <f t="shared" si="524"/>
        <v>0</v>
      </c>
      <c r="V1305" s="405">
        <f t="shared" si="524"/>
        <v>0</v>
      </c>
      <c r="W1305" s="405">
        <f t="shared" si="524"/>
        <v>0</v>
      </c>
      <c r="X1305" s="405">
        <f t="shared" si="524"/>
        <v>0</v>
      </c>
      <c r="Y1305" s="405">
        <f t="shared" si="524"/>
        <v>0</v>
      </c>
      <c r="Z1305" s="405">
        <f t="shared" si="524"/>
        <v>0</v>
      </c>
      <c r="AA1305" s="405">
        <f t="shared" si="524"/>
        <v>0</v>
      </c>
      <c r="AB1305" s="403">
        <f t="shared" si="524"/>
        <v>0</v>
      </c>
      <c r="AC1305" s="399">
        <f t="shared" si="524"/>
        <v>0</v>
      </c>
      <c r="AD1305" s="854"/>
      <c r="AE1305" s="1083"/>
      <c r="AF1305" s="856"/>
    </row>
    <row r="1306" spans="1:32" ht="15" customHeight="1" outlineLevel="1" x14ac:dyDescent="0.2">
      <c r="A1306" s="11">
        <v>135</v>
      </c>
      <c r="B1306" s="294"/>
      <c r="C1306" s="292"/>
      <c r="D1306" s="292"/>
      <c r="E1306" s="293"/>
      <c r="F1306" s="880" t="str">
        <f>'2. CAD NCCF'!F1306:L1306</f>
        <v>Non-agency CMBS, high rated</v>
      </c>
      <c r="G1306" s="881"/>
      <c r="H1306" s="881"/>
      <c r="I1306" s="881"/>
      <c r="J1306" s="881"/>
      <c r="K1306" s="881"/>
      <c r="L1306" s="882"/>
      <c r="M1306" s="400">
        <f t="shared" ref="M1306:M1308" si="525">M530</f>
        <v>0</v>
      </c>
      <c r="N1306" s="411">
        <f>M1306*(1-'Appx 1. Ref Rates'!$E28)+N530*(1-'Appx 1. Ref Rates'!$E28)</f>
        <v>0</v>
      </c>
      <c r="O1306" s="414">
        <f>O530*(1-'Appx 1. Ref Rates'!$E28)</f>
        <v>0</v>
      </c>
      <c r="P1306" s="414">
        <f>P530*(1-'Appx 1. Ref Rates'!$E28)</f>
        <v>0</v>
      </c>
      <c r="Q1306" s="415">
        <f>Q530*(1-'Appx 1. Ref Rates'!$E28)</f>
        <v>0</v>
      </c>
      <c r="R1306" s="411">
        <f>R530*(1-'Appx 1. Ref Rates'!$E28)</f>
        <v>0</v>
      </c>
      <c r="S1306" s="413">
        <f>S530*(1-'Appx 1. Ref Rates'!$E28)</f>
        <v>0</v>
      </c>
      <c r="T1306" s="413">
        <f>T530*(1-'Appx 1. Ref Rates'!$E28)</f>
        <v>0</v>
      </c>
      <c r="U1306" s="413">
        <f>U530*(1-'Appx 1. Ref Rates'!$E28)</f>
        <v>0</v>
      </c>
      <c r="V1306" s="413">
        <f>V530*(1-'Appx 1. Ref Rates'!$E28)</f>
        <v>0</v>
      </c>
      <c r="W1306" s="413">
        <f>W530*(1-'Appx 1. Ref Rates'!$E28)</f>
        <v>0</v>
      </c>
      <c r="X1306" s="414">
        <f>X530*(1-'Appx 1. Ref Rates'!$E28)</f>
        <v>0</v>
      </c>
      <c r="Y1306" s="413">
        <f>Y530*(1-'Appx 1. Ref Rates'!$E28)</f>
        <v>0</v>
      </c>
      <c r="Z1306" s="413">
        <f>Z530*(1-'Appx 1. Ref Rates'!$E28)</f>
        <v>0</v>
      </c>
      <c r="AA1306" s="413">
        <f>AA530*(1-'Appx 1. Ref Rates'!$E28)</f>
        <v>0</v>
      </c>
      <c r="AB1306" s="413">
        <f>AB530*(1-'Appx 1. Ref Rates'!$E28)</f>
        <v>0</v>
      </c>
      <c r="AC1306" s="400">
        <f t="shared" ref="AC1306:AC1312" si="526">AC530</f>
        <v>0</v>
      </c>
      <c r="AD1306" s="854"/>
      <c r="AE1306" s="1083"/>
      <c r="AF1306" s="856"/>
    </row>
    <row r="1307" spans="1:32" ht="15" customHeight="1" outlineLevel="1" x14ac:dyDescent="0.2">
      <c r="A1307" s="11">
        <v>136</v>
      </c>
      <c r="B1307" s="294"/>
      <c r="C1307" s="292"/>
      <c r="D1307" s="292"/>
      <c r="E1307" s="293"/>
      <c r="F1307" s="880" t="str">
        <f>'2. CAD NCCF'!F1307:L1307</f>
        <v>Non-agency CMBS, medium rated</v>
      </c>
      <c r="G1307" s="881"/>
      <c r="H1307" s="881"/>
      <c r="I1307" s="881"/>
      <c r="J1307" s="881"/>
      <c r="K1307" s="881"/>
      <c r="L1307" s="882"/>
      <c r="M1307" s="400">
        <f t="shared" si="525"/>
        <v>0</v>
      </c>
      <c r="N1307" s="411">
        <f>M1307*(1-'Appx 1. Ref Rates'!$E29)+N531*(1-'Appx 1. Ref Rates'!$E29)</f>
        <v>0</v>
      </c>
      <c r="O1307" s="414">
        <f>O531*(1-'Appx 1. Ref Rates'!$E29)</f>
        <v>0</v>
      </c>
      <c r="P1307" s="414">
        <f>P531*(1-'Appx 1. Ref Rates'!$E29)</f>
        <v>0</v>
      </c>
      <c r="Q1307" s="415">
        <f>Q531*(1-'Appx 1. Ref Rates'!$E29)</f>
        <v>0</v>
      </c>
      <c r="R1307" s="411">
        <f>R531*(1-'Appx 1. Ref Rates'!$E29)</f>
        <v>0</v>
      </c>
      <c r="S1307" s="413">
        <f>S531*(1-'Appx 1. Ref Rates'!$E29)</f>
        <v>0</v>
      </c>
      <c r="T1307" s="413">
        <f>T531*(1-'Appx 1. Ref Rates'!$E29)</f>
        <v>0</v>
      </c>
      <c r="U1307" s="413">
        <f>U531*(1-'Appx 1. Ref Rates'!$E29)</f>
        <v>0</v>
      </c>
      <c r="V1307" s="413">
        <f>V531*(1-'Appx 1. Ref Rates'!$E29)</f>
        <v>0</v>
      </c>
      <c r="W1307" s="413">
        <f>W531*(1-'Appx 1. Ref Rates'!$E29)</f>
        <v>0</v>
      </c>
      <c r="X1307" s="414">
        <f>X531*(1-'Appx 1. Ref Rates'!$E29)</f>
        <v>0</v>
      </c>
      <c r="Y1307" s="413">
        <f>Y531*(1-'Appx 1. Ref Rates'!$E29)</f>
        <v>0</v>
      </c>
      <c r="Z1307" s="413">
        <f>Z531*(1-'Appx 1. Ref Rates'!$E29)</f>
        <v>0</v>
      </c>
      <c r="AA1307" s="413">
        <f>AA531*(1-'Appx 1. Ref Rates'!$E29)</f>
        <v>0</v>
      </c>
      <c r="AB1307" s="413">
        <f>AB531*(1-'Appx 1. Ref Rates'!$E29)</f>
        <v>0</v>
      </c>
      <c r="AC1307" s="400">
        <f t="shared" si="526"/>
        <v>0</v>
      </c>
      <c r="AD1307" s="854"/>
      <c r="AE1307" s="1083"/>
      <c r="AF1307" s="856"/>
    </row>
    <row r="1308" spans="1:32" ht="15" customHeight="1" outlineLevel="1" x14ac:dyDescent="0.2">
      <c r="A1308" s="11">
        <v>137</v>
      </c>
      <c r="B1308" s="294"/>
      <c r="C1308" s="292"/>
      <c r="D1308" s="292"/>
      <c r="E1308" s="293"/>
      <c r="F1308" s="880" t="str">
        <f>'2. CAD NCCF'!F1308:L1308</f>
        <v>Non-agency CMBS, low or not rated</v>
      </c>
      <c r="G1308" s="881"/>
      <c r="H1308" s="881"/>
      <c r="I1308" s="881"/>
      <c r="J1308" s="881"/>
      <c r="K1308" s="881"/>
      <c r="L1308" s="882"/>
      <c r="M1308" s="400">
        <f t="shared" si="525"/>
        <v>0</v>
      </c>
      <c r="N1308" s="411">
        <f>M1308*(1-'Appx 1. Ref Rates'!$E30)+N532*(1-'Appx 1. Ref Rates'!$E30)</f>
        <v>0</v>
      </c>
      <c r="O1308" s="414">
        <f>O532*(1-'Appx 1. Ref Rates'!$E30)</f>
        <v>0</v>
      </c>
      <c r="P1308" s="414">
        <f>P532*(1-'Appx 1. Ref Rates'!$E30)</f>
        <v>0</v>
      </c>
      <c r="Q1308" s="415">
        <f>Q532*(1-'Appx 1. Ref Rates'!$E30)</f>
        <v>0</v>
      </c>
      <c r="R1308" s="411">
        <f>R532*(1-'Appx 1. Ref Rates'!$E30)</f>
        <v>0</v>
      </c>
      <c r="S1308" s="413">
        <f>S532*(1-'Appx 1. Ref Rates'!$E30)</f>
        <v>0</v>
      </c>
      <c r="T1308" s="413">
        <f>T532*(1-'Appx 1. Ref Rates'!$E30)</f>
        <v>0</v>
      </c>
      <c r="U1308" s="413">
        <f>U532*(1-'Appx 1. Ref Rates'!$E30)</f>
        <v>0</v>
      </c>
      <c r="V1308" s="413">
        <f>V532*(1-'Appx 1. Ref Rates'!$E30)</f>
        <v>0</v>
      </c>
      <c r="W1308" s="413">
        <f>W532*(1-'Appx 1. Ref Rates'!$E30)</f>
        <v>0</v>
      </c>
      <c r="X1308" s="414">
        <f>X532*(1-'Appx 1. Ref Rates'!$E30)</f>
        <v>0</v>
      </c>
      <c r="Y1308" s="413">
        <f>Y532*(1-'Appx 1. Ref Rates'!$E30)</f>
        <v>0</v>
      </c>
      <c r="Z1308" s="413">
        <f>Z532*(1-'Appx 1. Ref Rates'!$E30)</f>
        <v>0</v>
      </c>
      <c r="AA1308" s="413">
        <f>AA532*(1-'Appx 1. Ref Rates'!$E30)</f>
        <v>0</v>
      </c>
      <c r="AB1308" s="413">
        <f>AB532*(1-'Appx 1. Ref Rates'!$E30)</f>
        <v>0</v>
      </c>
      <c r="AC1308" s="400">
        <f t="shared" si="526"/>
        <v>0</v>
      </c>
      <c r="AD1308" s="854"/>
      <c r="AE1308" s="1083"/>
      <c r="AF1308" s="856"/>
    </row>
    <row r="1309" spans="1:32" ht="15" customHeight="1" outlineLevel="1" x14ac:dyDescent="0.2">
      <c r="A1309" s="11">
        <v>138</v>
      </c>
      <c r="B1309" s="294"/>
      <c r="C1309" s="292"/>
      <c r="D1309" s="292"/>
      <c r="E1309" s="877" t="str">
        <f>'2. CAD NCCF'!E1309:L1309</f>
        <v>Non-agency residential MBS (RMBS)</v>
      </c>
      <c r="F1309" s="878"/>
      <c r="G1309" s="878"/>
      <c r="H1309" s="878"/>
      <c r="I1309" s="878"/>
      <c r="J1309" s="878"/>
      <c r="K1309" s="878"/>
      <c r="L1309" s="879"/>
      <c r="M1309" s="399">
        <f>SUBTOTAL(9,M1310:M1312)</f>
        <v>0</v>
      </c>
      <c r="N1309" s="402">
        <f t="shared" ref="N1309:AC1309" si="527">SUBTOTAL(9,N1310:N1312)</f>
        <v>0</v>
      </c>
      <c r="O1309" s="406">
        <f t="shared" si="527"/>
        <v>0</v>
      </c>
      <c r="P1309" s="406">
        <f t="shared" si="527"/>
        <v>0</v>
      </c>
      <c r="Q1309" s="407">
        <f t="shared" si="527"/>
        <v>0</v>
      </c>
      <c r="R1309" s="402">
        <f t="shared" si="527"/>
        <v>0</v>
      </c>
      <c r="S1309" s="406">
        <f t="shared" si="527"/>
        <v>0</v>
      </c>
      <c r="T1309" s="405">
        <f t="shared" si="527"/>
        <v>0</v>
      </c>
      <c r="U1309" s="405">
        <f t="shared" si="527"/>
        <v>0</v>
      </c>
      <c r="V1309" s="405">
        <f t="shared" si="527"/>
        <v>0</v>
      </c>
      <c r="W1309" s="405">
        <f t="shared" si="527"/>
        <v>0</v>
      </c>
      <c r="X1309" s="405">
        <f t="shared" si="527"/>
        <v>0</v>
      </c>
      <c r="Y1309" s="405">
        <f t="shared" si="527"/>
        <v>0</v>
      </c>
      <c r="Z1309" s="405">
        <f t="shared" si="527"/>
        <v>0</v>
      </c>
      <c r="AA1309" s="405">
        <f t="shared" si="527"/>
        <v>0</v>
      </c>
      <c r="AB1309" s="403">
        <f t="shared" si="527"/>
        <v>0</v>
      </c>
      <c r="AC1309" s="399">
        <f t="shared" si="527"/>
        <v>0</v>
      </c>
      <c r="AD1309" s="854"/>
      <c r="AE1309" s="1083"/>
      <c r="AF1309" s="856"/>
    </row>
    <row r="1310" spans="1:32" ht="15" customHeight="1" outlineLevel="1" x14ac:dyDescent="0.2">
      <c r="A1310" s="11">
        <v>139</v>
      </c>
      <c r="B1310" s="294"/>
      <c r="C1310" s="292"/>
      <c r="D1310" s="292"/>
      <c r="E1310" s="293"/>
      <c r="F1310" s="880" t="str">
        <f>'2. CAD NCCF'!F1310:L1310</f>
        <v>Non-agency RMBS, high rated</v>
      </c>
      <c r="G1310" s="881"/>
      <c r="H1310" s="881"/>
      <c r="I1310" s="881"/>
      <c r="J1310" s="881"/>
      <c r="K1310" s="881"/>
      <c r="L1310" s="882"/>
      <c r="M1310" s="400">
        <f t="shared" ref="M1310:M1312" si="528">M534</f>
        <v>0</v>
      </c>
      <c r="N1310" s="411">
        <f>M1310*(1-'Appx 1. Ref Rates'!$E32)+N534*(1-'Appx 1. Ref Rates'!$E32)</f>
        <v>0</v>
      </c>
      <c r="O1310" s="414">
        <f>O534*(1-'Appx 1. Ref Rates'!$E32)</f>
        <v>0</v>
      </c>
      <c r="P1310" s="414">
        <f>P534*(1-'Appx 1. Ref Rates'!$E32)</f>
        <v>0</v>
      </c>
      <c r="Q1310" s="415">
        <f>Q534*(1-'Appx 1. Ref Rates'!$E32)</f>
        <v>0</v>
      </c>
      <c r="R1310" s="411">
        <f>R534*(1-'Appx 1. Ref Rates'!$E32)</f>
        <v>0</v>
      </c>
      <c r="S1310" s="413">
        <f>S534*(1-'Appx 1. Ref Rates'!$E32)</f>
        <v>0</v>
      </c>
      <c r="T1310" s="413">
        <f>T534*(1-'Appx 1. Ref Rates'!$E32)</f>
        <v>0</v>
      </c>
      <c r="U1310" s="413">
        <f>U534*(1-'Appx 1. Ref Rates'!$E32)</f>
        <v>0</v>
      </c>
      <c r="V1310" s="413">
        <f>V534*(1-'Appx 1. Ref Rates'!$E32)</f>
        <v>0</v>
      </c>
      <c r="W1310" s="413">
        <f>W534*(1-'Appx 1. Ref Rates'!$E32)</f>
        <v>0</v>
      </c>
      <c r="X1310" s="414">
        <f>X534*(1-'Appx 1. Ref Rates'!$E32)</f>
        <v>0</v>
      </c>
      <c r="Y1310" s="413">
        <f>Y534*(1-'Appx 1. Ref Rates'!$E32)</f>
        <v>0</v>
      </c>
      <c r="Z1310" s="413">
        <f>Z534*(1-'Appx 1. Ref Rates'!$E32)</f>
        <v>0</v>
      </c>
      <c r="AA1310" s="413">
        <f>AA534*(1-'Appx 1. Ref Rates'!$E32)</f>
        <v>0</v>
      </c>
      <c r="AB1310" s="413">
        <f>AB534*(1-'Appx 1. Ref Rates'!$E32)</f>
        <v>0</v>
      </c>
      <c r="AC1310" s="400">
        <f t="shared" si="526"/>
        <v>0</v>
      </c>
      <c r="AD1310" s="854"/>
      <c r="AE1310" s="1083"/>
      <c r="AF1310" s="856"/>
    </row>
    <row r="1311" spans="1:32" ht="15" customHeight="1" outlineLevel="1" x14ac:dyDescent="0.2">
      <c r="A1311" s="11">
        <v>140</v>
      </c>
      <c r="B1311" s="294"/>
      <c r="C1311" s="292"/>
      <c r="D1311" s="292"/>
      <c r="E1311" s="293"/>
      <c r="F1311" s="880" t="str">
        <f>'2. CAD NCCF'!F1311:L1311</f>
        <v>Non-agency RMBS, medium rated</v>
      </c>
      <c r="G1311" s="881"/>
      <c r="H1311" s="881"/>
      <c r="I1311" s="881"/>
      <c r="J1311" s="881"/>
      <c r="K1311" s="881"/>
      <c r="L1311" s="882"/>
      <c r="M1311" s="400">
        <f t="shared" si="528"/>
        <v>0</v>
      </c>
      <c r="N1311" s="411">
        <f>M1311*(1-'Appx 1. Ref Rates'!$E33)+N535*(1-'Appx 1. Ref Rates'!$E33)</f>
        <v>0</v>
      </c>
      <c r="O1311" s="414">
        <f>O535*(1-'Appx 1. Ref Rates'!$E33)</f>
        <v>0</v>
      </c>
      <c r="P1311" s="414">
        <f>P535*(1-'Appx 1. Ref Rates'!$E33)</f>
        <v>0</v>
      </c>
      <c r="Q1311" s="415">
        <f>Q535*(1-'Appx 1. Ref Rates'!$E33)</f>
        <v>0</v>
      </c>
      <c r="R1311" s="411">
        <f>R535*(1-'Appx 1. Ref Rates'!$E33)</f>
        <v>0</v>
      </c>
      <c r="S1311" s="413">
        <f>S535*(1-'Appx 1. Ref Rates'!$E33)</f>
        <v>0</v>
      </c>
      <c r="T1311" s="413">
        <f>T535*(1-'Appx 1. Ref Rates'!$E33)</f>
        <v>0</v>
      </c>
      <c r="U1311" s="413">
        <f>U535*(1-'Appx 1. Ref Rates'!$E33)</f>
        <v>0</v>
      </c>
      <c r="V1311" s="413">
        <f>V535*(1-'Appx 1. Ref Rates'!$E33)</f>
        <v>0</v>
      </c>
      <c r="W1311" s="413">
        <f>W535*(1-'Appx 1. Ref Rates'!$E33)</f>
        <v>0</v>
      </c>
      <c r="X1311" s="414">
        <f>X535*(1-'Appx 1. Ref Rates'!$E33)</f>
        <v>0</v>
      </c>
      <c r="Y1311" s="413">
        <f>Y535*(1-'Appx 1. Ref Rates'!$E33)</f>
        <v>0</v>
      </c>
      <c r="Z1311" s="413">
        <f>Z535*(1-'Appx 1. Ref Rates'!$E33)</f>
        <v>0</v>
      </c>
      <c r="AA1311" s="413">
        <f>AA535*(1-'Appx 1. Ref Rates'!$E33)</f>
        <v>0</v>
      </c>
      <c r="AB1311" s="413">
        <f>AB535*(1-'Appx 1. Ref Rates'!$E33)</f>
        <v>0</v>
      </c>
      <c r="AC1311" s="400">
        <f t="shared" si="526"/>
        <v>0</v>
      </c>
      <c r="AD1311" s="854"/>
      <c r="AE1311" s="1083"/>
      <c r="AF1311" s="856"/>
    </row>
    <row r="1312" spans="1:32" ht="15" customHeight="1" outlineLevel="1" x14ac:dyDescent="0.2">
      <c r="A1312" s="11">
        <v>141</v>
      </c>
      <c r="B1312" s="294"/>
      <c r="C1312" s="292"/>
      <c r="D1312" s="292"/>
      <c r="E1312" s="293"/>
      <c r="F1312" s="880" t="str">
        <f>'2. CAD NCCF'!F1312:L1312</f>
        <v>Non-agency RMBS, low or not rated</v>
      </c>
      <c r="G1312" s="881"/>
      <c r="H1312" s="881"/>
      <c r="I1312" s="881"/>
      <c r="J1312" s="881"/>
      <c r="K1312" s="881"/>
      <c r="L1312" s="882"/>
      <c r="M1312" s="400">
        <f t="shared" si="528"/>
        <v>0</v>
      </c>
      <c r="N1312" s="411">
        <f>M1312*(1-'Appx 1. Ref Rates'!$E34)+N536*(1-'Appx 1. Ref Rates'!$E34)</f>
        <v>0</v>
      </c>
      <c r="O1312" s="414">
        <f>O536*(1-'Appx 1. Ref Rates'!$E34)</f>
        <v>0</v>
      </c>
      <c r="P1312" s="414">
        <f>P536*(1-'Appx 1. Ref Rates'!$E34)</f>
        <v>0</v>
      </c>
      <c r="Q1312" s="415">
        <f>Q536*(1-'Appx 1. Ref Rates'!$E34)</f>
        <v>0</v>
      </c>
      <c r="R1312" s="411">
        <f>R536*(1-'Appx 1. Ref Rates'!$E34)</f>
        <v>0</v>
      </c>
      <c r="S1312" s="413">
        <f>S536*(1-'Appx 1. Ref Rates'!$E34)</f>
        <v>0</v>
      </c>
      <c r="T1312" s="413">
        <f>T536*(1-'Appx 1. Ref Rates'!$E34)</f>
        <v>0</v>
      </c>
      <c r="U1312" s="413">
        <f>U536*(1-'Appx 1. Ref Rates'!$E34)</f>
        <v>0</v>
      </c>
      <c r="V1312" s="413">
        <f>V536*(1-'Appx 1. Ref Rates'!$E34)</f>
        <v>0</v>
      </c>
      <c r="W1312" s="413">
        <f>W536*(1-'Appx 1. Ref Rates'!$E34)</f>
        <v>0</v>
      </c>
      <c r="X1312" s="414">
        <f>X536*(1-'Appx 1. Ref Rates'!$E34)</f>
        <v>0</v>
      </c>
      <c r="Y1312" s="413">
        <f>Y536*(1-'Appx 1. Ref Rates'!$E34)</f>
        <v>0</v>
      </c>
      <c r="Z1312" s="413">
        <f>Z536*(1-'Appx 1. Ref Rates'!$E34)</f>
        <v>0</v>
      </c>
      <c r="AA1312" s="413">
        <f>AA536*(1-'Appx 1. Ref Rates'!$E34)</f>
        <v>0</v>
      </c>
      <c r="AB1312" s="413">
        <f>AB536*(1-'Appx 1. Ref Rates'!$E34)</f>
        <v>0</v>
      </c>
      <c r="AC1312" s="400">
        <f t="shared" si="526"/>
        <v>0</v>
      </c>
      <c r="AD1312" s="857"/>
      <c r="AE1312" s="858"/>
      <c r="AF1312" s="859"/>
    </row>
    <row r="1313" spans="1:32" ht="15" customHeight="1" outlineLevel="1" x14ac:dyDescent="0.2">
      <c r="A1313" s="11">
        <v>142</v>
      </c>
      <c r="B1313" s="294"/>
      <c r="C1313" s="292"/>
      <c r="D1313" s="868" t="str">
        <f>'2. CAD NCCF'!D1313:AF1313</f>
        <v>Corporate bonds and paper (CBP)</v>
      </c>
      <c r="E1313" s="869"/>
      <c r="F1313" s="869"/>
      <c r="G1313" s="869"/>
      <c r="H1313" s="869"/>
      <c r="I1313" s="869"/>
      <c r="J1313" s="869"/>
      <c r="K1313" s="869"/>
      <c r="L1313" s="869"/>
      <c r="M1313" s="869"/>
      <c r="N1313" s="869"/>
      <c r="O1313" s="869"/>
      <c r="P1313" s="869"/>
      <c r="Q1313" s="869"/>
      <c r="R1313" s="869"/>
      <c r="S1313" s="869"/>
      <c r="T1313" s="869"/>
      <c r="U1313" s="869"/>
      <c r="V1313" s="869"/>
      <c r="W1313" s="869"/>
      <c r="X1313" s="869"/>
      <c r="Y1313" s="869"/>
      <c r="Z1313" s="869"/>
      <c r="AA1313" s="869"/>
      <c r="AB1313" s="869"/>
      <c r="AC1313" s="869"/>
      <c r="AD1313" s="869"/>
      <c r="AE1313" s="869"/>
      <c r="AF1313" s="870"/>
    </row>
    <row r="1314" spans="1:32" ht="15" customHeight="1" outlineLevel="1" x14ac:dyDescent="0.2">
      <c r="A1314" s="11">
        <v>143</v>
      </c>
      <c r="B1314" s="294"/>
      <c r="C1314" s="292"/>
      <c r="D1314" s="292"/>
      <c r="E1314" s="933" t="str">
        <f>'2. CAD NCCF'!E1314:L1314</f>
        <v>Non-FI issued CBP, high rated</v>
      </c>
      <c r="F1314" s="934"/>
      <c r="G1314" s="934"/>
      <c r="H1314" s="934"/>
      <c r="I1314" s="934"/>
      <c r="J1314" s="934"/>
      <c r="K1314" s="934"/>
      <c r="L1314" s="935"/>
      <c r="M1314" s="399">
        <f>SUBTOTAL(9,M1315:M1316)</f>
        <v>0</v>
      </c>
      <c r="N1314" s="402">
        <f t="shared" ref="N1314:AC1314" si="529">SUBTOTAL(9,N1315:N1316)</f>
        <v>0</v>
      </c>
      <c r="O1314" s="406">
        <f t="shared" si="529"/>
        <v>0</v>
      </c>
      <c r="P1314" s="406">
        <f t="shared" si="529"/>
        <v>0</v>
      </c>
      <c r="Q1314" s="407">
        <f t="shared" si="529"/>
        <v>0</v>
      </c>
      <c r="R1314" s="402">
        <f t="shared" si="529"/>
        <v>0</v>
      </c>
      <c r="S1314" s="406">
        <f t="shared" si="529"/>
        <v>0</v>
      </c>
      <c r="T1314" s="405">
        <f t="shared" si="529"/>
        <v>0</v>
      </c>
      <c r="U1314" s="405">
        <f t="shared" si="529"/>
        <v>0</v>
      </c>
      <c r="V1314" s="405">
        <f t="shared" si="529"/>
        <v>0</v>
      </c>
      <c r="W1314" s="405">
        <f t="shared" si="529"/>
        <v>0</v>
      </c>
      <c r="X1314" s="405">
        <f t="shared" si="529"/>
        <v>0</v>
      </c>
      <c r="Y1314" s="405">
        <f t="shared" si="529"/>
        <v>0</v>
      </c>
      <c r="Z1314" s="405">
        <f t="shared" si="529"/>
        <v>0</v>
      </c>
      <c r="AA1314" s="405">
        <f t="shared" si="529"/>
        <v>0</v>
      </c>
      <c r="AB1314" s="403">
        <f t="shared" si="529"/>
        <v>0</v>
      </c>
      <c r="AC1314" s="399">
        <f t="shared" si="529"/>
        <v>0</v>
      </c>
      <c r="AD1314" s="1433"/>
      <c r="AE1314" s="852"/>
      <c r="AF1314" s="853"/>
    </row>
    <row r="1315" spans="1:32" ht="15" customHeight="1" outlineLevel="1" x14ac:dyDescent="0.2">
      <c r="A1315" s="11">
        <v>144</v>
      </c>
      <c r="B1315" s="294"/>
      <c r="C1315" s="292"/>
      <c r="D1315" s="292"/>
      <c r="E1315" s="293"/>
      <c r="F1315" s="880" t="str">
        <f>'2. CAD NCCF'!F1315:L1315</f>
        <v>Non-FI issued unsecured bond and paper, high rated</v>
      </c>
      <c r="G1315" s="881"/>
      <c r="H1315" s="881"/>
      <c r="I1315" s="881"/>
      <c r="J1315" s="881"/>
      <c r="K1315" s="881"/>
      <c r="L1315" s="882"/>
      <c r="M1315" s="400">
        <f t="shared" ref="M1315:M1316" si="530">M539</f>
        <v>0</v>
      </c>
      <c r="N1315" s="411">
        <f>M1315*(1-'Appx 1. Ref Rates'!$E37)+N539*(1-'Appx 1. Ref Rates'!$E37)</f>
        <v>0</v>
      </c>
      <c r="O1315" s="414">
        <f>O539*(1-'Appx 1. Ref Rates'!$E37)</f>
        <v>0</v>
      </c>
      <c r="P1315" s="414">
        <f>P539*(1-'Appx 1. Ref Rates'!$E37)</f>
        <v>0</v>
      </c>
      <c r="Q1315" s="415">
        <f>Q539*(1-'Appx 1. Ref Rates'!$E37)</f>
        <v>0</v>
      </c>
      <c r="R1315" s="411">
        <f>R539*(1-'Appx 1. Ref Rates'!$E37)</f>
        <v>0</v>
      </c>
      <c r="S1315" s="413">
        <f>S539*(1-'Appx 1. Ref Rates'!$E37)</f>
        <v>0</v>
      </c>
      <c r="T1315" s="413">
        <f>T539*(1-'Appx 1. Ref Rates'!$E37)</f>
        <v>0</v>
      </c>
      <c r="U1315" s="413">
        <f>U539*(1-'Appx 1. Ref Rates'!$E37)</f>
        <v>0</v>
      </c>
      <c r="V1315" s="413">
        <f>V539*(1-'Appx 1. Ref Rates'!$E37)</f>
        <v>0</v>
      </c>
      <c r="W1315" s="413">
        <f>W539*(1-'Appx 1. Ref Rates'!$E37)</f>
        <v>0</v>
      </c>
      <c r="X1315" s="414">
        <f>X539*(1-'Appx 1. Ref Rates'!$E37)</f>
        <v>0</v>
      </c>
      <c r="Y1315" s="413">
        <f>Y539*(1-'Appx 1. Ref Rates'!$E37)</f>
        <v>0</v>
      </c>
      <c r="Z1315" s="413">
        <f>Z539*(1-'Appx 1. Ref Rates'!$E37)</f>
        <v>0</v>
      </c>
      <c r="AA1315" s="413">
        <f>AA539*(1-'Appx 1. Ref Rates'!$E37)</f>
        <v>0</v>
      </c>
      <c r="AB1315" s="413">
        <f>AB539*(1-'Appx 1. Ref Rates'!$E37)</f>
        <v>0</v>
      </c>
      <c r="AC1315" s="400">
        <f t="shared" ref="AC1315:AC1334" si="531">AC539</f>
        <v>0</v>
      </c>
      <c r="AD1315" s="854"/>
      <c r="AE1315" s="1083"/>
      <c r="AF1315" s="856"/>
    </row>
    <row r="1316" spans="1:32" ht="15" customHeight="1" outlineLevel="1" x14ac:dyDescent="0.2">
      <c r="A1316" s="11">
        <v>145</v>
      </c>
      <c r="B1316" s="294"/>
      <c r="C1316" s="292"/>
      <c r="D1316" s="292"/>
      <c r="E1316" s="293"/>
      <c r="F1316" s="880" t="str">
        <f>'2. CAD NCCF'!F1316:L1316</f>
        <v>Non-FI issued covered bonds, high rated</v>
      </c>
      <c r="G1316" s="881"/>
      <c r="H1316" s="881"/>
      <c r="I1316" s="881"/>
      <c r="J1316" s="881"/>
      <c r="K1316" s="881"/>
      <c r="L1316" s="882"/>
      <c r="M1316" s="400">
        <f t="shared" si="530"/>
        <v>0</v>
      </c>
      <c r="N1316" s="411">
        <f>M1316*(1-'Appx 1. Ref Rates'!$E38)+N540*(1-'Appx 1. Ref Rates'!$E38)</f>
        <v>0</v>
      </c>
      <c r="O1316" s="414">
        <f>O540*(1-'Appx 1. Ref Rates'!$E38)</f>
        <v>0</v>
      </c>
      <c r="P1316" s="414">
        <f>P540*(1-'Appx 1. Ref Rates'!$E38)</f>
        <v>0</v>
      </c>
      <c r="Q1316" s="415">
        <f>Q540*(1-'Appx 1. Ref Rates'!$E38)</f>
        <v>0</v>
      </c>
      <c r="R1316" s="411">
        <f>R540*(1-'Appx 1. Ref Rates'!$E38)</f>
        <v>0</v>
      </c>
      <c r="S1316" s="413">
        <f>S540*(1-'Appx 1. Ref Rates'!$E38)</f>
        <v>0</v>
      </c>
      <c r="T1316" s="413">
        <f>T540*(1-'Appx 1. Ref Rates'!$E38)</f>
        <v>0</v>
      </c>
      <c r="U1316" s="413">
        <f>U540*(1-'Appx 1. Ref Rates'!$E38)</f>
        <v>0</v>
      </c>
      <c r="V1316" s="413">
        <f>V540*(1-'Appx 1. Ref Rates'!$E38)</f>
        <v>0</v>
      </c>
      <c r="W1316" s="413">
        <f>W540*(1-'Appx 1. Ref Rates'!$E38)</f>
        <v>0</v>
      </c>
      <c r="X1316" s="414">
        <f>X540*(1-'Appx 1. Ref Rates'!$E38)</f>
        <v>0</v>
      </c>
      <c r="Y1316" s="413">
        <f>Y540*(1-'Appx 1. Ref Rates'!$E38)</f>
        <v>0</v>
      </c>
      <c r="Z1316" s="413">
        <f>Z540*(1-'Appx 1. Ref Rates'!$E38)</f>
        <v>0</v>
      </c>
      <c r="AA1316" s="413">
        <f>AA540*(1-'Appx 1. Ref Rates'!$E38)</f>
        <v>0</v>
      </c>
      <c r="AB1316" s="413">
        <f>AB540*(1-'Appx 1. Ref Rates'!$E38)</f>
        <v>0</v>
      </c>
      <c r="AC1316" s="400">
        <f t="shared" si="531"/>
        <v>0</v>
      </c>
      <c r="AD1316" s="854"/>
      <c r="AE1316" s="1083"/>
      <c r="AF1316" s="856"/>
    </row>
    <row r="1317" spans="1:32" ht="15" customHeight="1" outlineLevel="1" x14ac:dyDescent="0.2">
      <c r="A1317" s="11">
        <v>146</v>
      </c>
      <c r="B1317" s="294"/>
      <c r="C1317" s="292"/>
      <c r="D1317" s="292"/>
      <c r="E1317" s="877" t="str">
        <f>'2. CAD NCCF'!E1317:L1317</f>
        <v>FI issued CBP, high rated</v>
      </c>
      <c r="F1317" s="878"/>
      <c r="G1317" s="878"/>
      <c r="H1317" s="878"/>
      <c r="I1317" s="878"/>
      <c r="J1317" s="878"/>
      <c r="K1317" s="878"/>
      <c r="L1317" s="879"/>
      <c r="M1317" s="399">
        <f>SUBTOTAL(9,M1318:M1320)</f>
        <v>0</v>
      </c>
      <c r="N1317" s="402">
        <f t="shared" ref="N1317:AC1317" si="532">SUBTOTAL(9,N1318:N1320)</f>
        <v>0</v>
      </c>
      <c r="O1317" s="406">
        <f t="shared" si="532"/>
        <v>0</v>
      </c>
      <c r="P1317" s="406">
        <f t="shared" si="532"/>
        <v>0</v>
      </c>
      <c r="Q1317" s="407">
        <f t="shared" si="532"/>
        <v>0</v>
      </c>
      <c r="R1317" s="402">
        <f t="shared" si="532"/>
        <v>0</v>
      </c>
      <c r="S1317" s="406">
        <f t="shared" si="532"/>
        <v>0</v>
      </c>
      <c r="T1317" s="405">
        <f t="shared" si="532"/>
        <v>0</v>
      </c>
      <c r="U1317" s="405">
        <f t="shared" si="532"/>
        <v>0</v>
      </c>
      <c r="V1317" s="405">
        <f t="shared" si="532"/>
        <v>0</v>
      </c>
      <c r="W1317" s="405">
        <f t="shared" si="532"/>
        <v>0</v>
      </c>
      <c r="X1317" s="405">
        <f t="shared" si="532"/>
        <v>0</v>
      </c>
      <c r="Y1317" s="405">
        <f t="shared" si="532"/>
        <v>0</v>
      </c>
      <c r="Z1317" s="405">
        <f t="shared" si="532"/>
        <v>0</v>
      </c>
      <c r="AA1317" s="405">
        <f t="shared" si="532"/>
        <v>0</v>
      </c>
      <c r="AB1317" s="403">
        <f t="shared" si="532"/>
        <v>0</v>
      </c>
      <c r="AC1317" s="399">
        <f t="shared" si="532"/>
        <v>0</v>
      </c>
      <c r="AD1317" s="854"/>
      <c r="AE1317" s="1083"/>
      <c r="AF1317" s="856"/>
    </row>
    <row r="1318" spans="1:32" ht="15" customHeight="1" outlineLevel="1" x14ac:dyDescent="0.2">
      <c r="A1318" s="11">
        <v>147</v>
      </c>
      <c r="B1318" s="294"/>
      <c r="C1318" s="292"/>
      <c r="D1318" s="292"/>
      <c r="E1318" s="293"/>
      <c r="F1318" s="880" t="str">
        <f>'2. CAD NCCF'!F1318:L1318</f>
        <v>FI issued unsecured bonds and paper, high rated</v>
      </c>
      <c r="G1318" s="881"/>
      <c r="H1318" s="881"/>
      <c r="I1318" s="881"/>
      <c r="J1318" s="881"/>
      <c r="K1318" s="881"/>
      <c r="L1318" s="882"/>
      <c r="M1318" s="400">
        <f t="shared" ref="M1318:M1320" si="533">M542</f>
        <v>0</v>
      </c>
      <c r="N1318" s="411">
        <f>M1318*(1-'Appx 1. Ref Rates'!$E40)+N542*(1-'Appx 1. Ref Rates'!$E40)</f>
        <v>0</v>
      </c>
      <c r="O1318" s="414">
        <f>O542*(1-'Appx 1. Ref Rates'!$E40)</f>
        <v>0</v>
      </c>
      <c r="P1318" s="414">
        <f>P542*(1-'Appx 1. Ref Rates'!$E40)</f>
        <v>0</v>
      </c>
      <c r="Q1318" s="415">
        <f>Q542*(1-'Appx 1. Ref Rates'!$E40)</f>
        <v>0</v>
      </c>
      <c r="R1318" s="411">
        <f>R542*(1-'Appx 1. Ref Rates'!$E40)</f>
        <v>0</v>
      </c>
      <c r="S1318" s="413">
        <f>S542*(1-'Appx 1. Ref Rates'!$E40)</f>
        <v>0</v>
      </c>
      <c r="T1318" s="413">
        <f>T542*(1-'Appx 1. Ref Rates'!$E40)</f>
        <v>0</v>
      </c>
      <c r="U1318" s="413">
        <f>U542*(1-'Appx 1. Ref Rates'!$E40)</f>
        <v>0</v>
      </c>
      <c r="V1318" s="413">
        <f>V542*(1-'Appx 1. Ref Rates'!$E40)</f>
        <v>0</v>
      </c>
      <c r="W1318" s="413">
        <f>W542*(1-'Appx 1. Ref Rates'!$E40)</f>
        <v>0</v>
      </c>
      <c r="X1318" s="414">
        <f>X542*(1-'Appx 1. Ref Rates'!$E40)</f>
        <v>0</v>
      </c>
      <c r="Y1318" s="413">
        <f>Y542*(1-'Appx 1. Ref Rates'!$E40)</f>
        <v>0</v>
      </c>
      <c r="Z1318" s="413">
        <f>Z542*(1-'Appx 1. Ref Rates'!$E40)</f>
        <v>0</v>
      </c>
      <c r="AA1318" s="413">
        <f>AA542*(1-'Appx 1. Ref Rates'!$E40)</f>
        <v>0</v>
      </c>
      <c r="AB1318" s="413">
        <f>AB542*(1-'Appx 1. Ref Rates'!$E40)</f>
        <v>0</v>
      </c>
      <c r="AC1318" s="400">
        <f t="shared" si="531"/>
        <v>0</v>
      </c>
      <c r="AD1318" s="854"/>
      <c r="AE1318" s="1083"/>
      <c r="AF1318" s="856"/>
    </row>
    <row r="1319" spans="1:32" ht="15" customHeight="1" outlineLevel="1" x14ac:dyDescent="0.2">
      <c r="A1319" s="11">
        <v>148</v>
      </c>
      <c r="B1319" s="294"/>
      <c r="C1319" s="292"/>
      <c r="D1319" s="292"/>
      <c r="E1319" s="293"/>
      <c r="F1319" s="880" t="str">
        <f>'2. CAD NCCF'!F1319:L1319</f>
        <v>FI issued covered bonds, high rated</v>
      </c>
      <c r="G1319" s="881"/>
      <c r="H1319" s="881"/>
      <c r="I1319" s="881"/>
      <c r="J1319" s="881"/>
      <c r="K1319" s="881"/>
      <c r="L1319" s="882"/>
      <c r="M1319" s="400">
        <f t="shared" si="533"/>
        <v>0</v>
      </c>
      <c r="N1319" s="411">
        <f>M1319*(1-'Appx 1. Ref Rates'!$E41)+N543*(1-'Appx 1. Ref Rates'!$E41)</f>
        <v>0</v>
      </c>
      <c r="O1319" s="414">
        <f>O543*(1-'Appx 1. Ref Rates'!$E41)</f>
        <v>0</v>
      </c>
      <c r="P1319" s="414">
        <f>P543*(1-'Appx 1. Ref Rates'!$E41)</f>
        <v>0</v>
      </c>
      <c r="Q1319" s="415">
        <f>Q543*(1-'Appx 1. Ref Rates'!$E41)</f>
        <v>0</v>
      </c>
      <c r="R1319" s="411">
        <f>R543*(1-'Appx 1. Ref Rates'!$E41)</f>
        <v>0</v>
      </c>
      <c r="S1319" s="413">
        <f>S543*(1-'Appx 1. Ref Rates'!$E41)</f>
        <v>0</v>
      </c>
      <c r="T1319" s="413">
        <f>T543*(1-'Appx 1. Ref Rates'!$E41)</f>
        <v>0</v>
      </c>
      <c r="U1319" s="413">
        <f>U543*(1-'Appx 1. Ref Rates'!$E41)</f>
        <v>0</v>
      </c>
      <c r="V1319" s="413">
        <f>V543*(1-'Appx 1. Ref Rates'!$E41)</f>
        <v>0</v>
      </c>
      <c r="W1319" s="413">
        <f>W543*(1-'Appx 1. Ref Rates'!$E41)</f>
        <v>0</v>
      </c>
      <c r="X1319" s="414">
        <f>X543*(1-'Appx 1. Ref Rates'!$E41)</f>
        <v>0</v>
      </c>
      <c r="Y1319" s="413">
        <f>Y543*(1-'Appx 1. Ref Rates'!$E41)</f>
        <v>0</v>
      </c>
      <c r="Z1319" s="413">
        <f>Z543*(1-'Appx 1. Ref Rates'!$E41)</f>
        <v>0</v>
      </c>
      <c r="AA1319" s="413">
        <f>AA543*(1-'Appx 1. Ref Rates'!$E41)</f>
        <v>0</v>
      </c>
      <c r="AB1319" s="413">
        <f>AB543*(1-'Appx 1. Ref Rates'!$E41)</f>
        <v>0</v>
      </c>
      <c r="AC1319" s="400">
        <f t="shared" si="531"/>
        <v>0</v>
      </c>
      <c r="AD1319" s="854"/>
      <c r="AE1319" s="1083"/>
      <c r="AF1319" s="856"/>
    </row>
    <row r="1320" spans="1:32" ht="15" customHeight="1" outlineLevel="1" x14ac:dyDescent="0.2">
      <c r="A1320" s="11">
        <v>149</v>
      </c>
      <c r="B1320" s="294"/>
      <c r="C1320" s="292"/>
      <c r="D1320" s="292"/>
      <c r="E1320" s="293"/>
      <c r="F1320" s="880" t="str">
        <f>'2. CAD NCCF'!F1320:L1320</f>
        <v>FI issued jumbo covered bonds, high rated</v>
      </c>
      <c r="G1320" s="881"/>
      <c r="H1320" s="881"/>
      <c r="I1320" s="881"/>
      <c r="J1320" s="881"/>
      <c r="K1320" s="881"/>
      <c r="L1320" s="882"/>
      <c r="M1320" s="400">
        <f t="shared" si="533"/>
        <v>0</v>
      </c>
      <c r="N1320" s="411">
        <f>M1320*(1-'Appx 1. Ref Rates'!$E42)+N544*(1-'Appx 1. Ref Rates'!$E42)</f>
        <v>0</v>
      </c>
      <c r="O1320" s="414">
        <f>O544*(1-'Appx 1. Ref Rates'!$E42)</f>
        <v>0</v>
      </c>
      <c r="P1320" s="414">
        <f>P544*(1-'Appx 1. Ref Rates'!$E42)</f>
        <v>0</v>
      </c>
      <c r="Q1320" s="415">
        <f>Q544*(1-'Appx 1. Ref Rates'!$E42)</f>
        <v>0</v>
      </c>
      <c r="R1320" s="411">
        <f>R544*(1-'Appx 1. Ref Rates'!$E42)</f>
        <v>0</v>
      </c>
      <c r="S1320" s="413">
        <f>S544*(1-'Appx 1. Ref Rates'!$E42)</f>
        <v>0</v>
      </c>
      <c r="T1320" s="413">
        <f>T544*(1-'Appx 1. Ref Rates'!$E42)</f>
        <v>0</v>
      </c>
      <c r="U1320" s="413">
        <f>U544*(1-'Appx 1. Ref Rates'!$E42)</f>
        <v>0</v>
      </c>
      <c r="V1320" s="413">
        <f>V544*(1-'Appx 1. Ref Rates'!$E42)</f>
        <v>0</v>
      </c>
      <c r="W1320" s="413">
        <f>W544*(1-'Appx 1. Ref Rates'!$E42)</f>
        <v>0</v>
      </c>
      <c r="X1320" s="414">
        <f>X544*(1-'Appx 1. Ref Rates'!$E42)</f>
        <v>0</v>
      </c>
      <c r="Y1320" s="413">
        <f>Y544*(1-'Appx 1. Ref Rates'!$E42)</f>
        <v>0</v>
      </c>
      <c r="Z1320" s="413">
        <f>Z544*(1-'Appx 1. Ref Rates'!$E42)</f>
        <v>0</v>
      </c>
      <c r="AA1320" s="413">
        <f>AA544*(1-'Appx 1. Ref Rates'!$E42)</f>
        <v>0</v>
      </c>
      <c r="AB1320" s="413">
        <f>AB544*(1-'Appx 1. Ref Rates'!$E42)</f>
        <v>0</v>
      </c>
      <c r="AC1320" s="400">
        <f t="shared" si="531"/>
        <v>0</v>
      </c>
      <c r="AD1320" s="854"/>
      <c r="AE1320" s="1083"/>
      <c r="AF1320" s="856"/>
    </row>
    <row r="1321" spans="1:32" ht="15" customHeight="1" outlineLevel="1" x14ac:dyDescent="0.2">
      <c r="A1321" s="11">
        <v>150</v>
      </c>
      <c r="B1321" s="294"/>
      <c r="C1321" s="292"/>
      <c r="D1321" s="292"/>
      <c r="E1321" s="877" t="str">
        <f>'2. CAD NCCF'!E1321:L1321</f>
        <v>Non-FI issued CBP, medium rated</v>
      </c>
      <c r="F1321" s="878"/>
      <c r="G1321" s="878"/>
      <c r="H1321" s="878"/>
      <c r="I1321" s="878"/>
      <c r="J1321" s="878"/>
      <c r="K1321" s="878"/>
      <c r="L1321" s="879"/>
      <c r="M1321" s="399">
        <f>SUBTOTAL(9,M1322:M1323)</f>
        <v>0</v>
      </c>
      <c r="N1321" s="402">
        <f t="shared" ref="N1321:AC1321" si="534">SUBTOTAL(9,N1322:N1323)</f>
        <v>0</v>
      </c>
      <c r="O1321" s="406">
        <f t="shared" si="534"/>
        <v>0</v>
      </c>
      <c r="P1321" s="406">
        <f t="shared" si="534"/>
        <v>0</v>
      </c>
      <c r="Q1321" s="407">
        <f t="shared" si="534"/>
        <v>0</v>
      </c>
      <c r="R1321" s="402">
        <f t="shared" si="534"/>
        <v>0</v>
      </c>
      <c r="S1321" s="406">
        <f t="shared" si="534"/>
        <v>0</v>
      </c>
      <c r="T1321" s="405">
        <f t="shared" si="534"/>
        <v>0</v>
      </c>
      <c r="U1321" s="405">
        <f t="shared" si="534"/>
        <v>0</v>
      </c>
      <c r="V1321" s="405">
        <f t="shared" si="534"/>
        <v>0</v>
      </c>
      <c r="W1321" s="405">
        <f t="shared" si="534"/>
        <v>0</v>
      </c>
      <c r="X1321" s="405">
        <f t="shared" si="534"/>
        <v>0</v>
      </c>
      <c r="Y1321" s="405">
        <f t="shared" si="534"/>
        <v>0</v>
      </c>
      <c r="Z1321" s="405">
        <f t="shared" si="534"/>
        <v>0</v>
      </c>
      <c r="AA1321" s="405">
        <f t="shared" si="534"/>
        <v>0</v>
      </c>
      <c r="AB1321" s="403">
        <f t="shared" si="534"/>
        <v>0</v>
      </c>
      <c r="AC1321" s="399">
        <f t="shared" si="534"/>
        <v>0</v>
      </c>
      <c r="AD1321" s="854"/>
      <c r="AE1321" s="1083"/>
      <c r="AF1321" s="856"/>
    </row>
    <row r="1322" spans="1:32" ht="15" customHeight="1" outlineLevel="1" x14ac:dyDescent="0.2">
      <c r="A1322" s="11">
        <v>151</v>
      </c>
      <c r="B1322" s="294"/>
      <c r="C1322" s="292"/>
      <c r="D1322" s="292"/>
      <c r="E1322" s="293"/>
      <c r="F1322" s="880" t="str">
        <f>'2. CAD NCCF'!F1322:L1322</f>
        <v>Non-FI issued unsecured bonds and paper, medium rated</v>
      </c>
      <c r="G1322" s="881"/>
      <c r="H1322" s="881"/>
      <c r="I1322" s="881"/>
      <c r="J1322" s="881"/>
      <c r="K1322" s="881"/>
      <c r="L1322" s="882"/>
      <c r="M1322" s="400">
        <f t="shared" ref="M1322:M1323" si="535">M546</f>
        <v>0</v>
      </c>
      <c r="N1322" s="411">
        <f>M1322*(1-'Appx 1. Ref Rates'!$E44)+N546*(1-'Appx 1. Ref Rates'!$E44)</f>
        <v>0</v>
      </c>
      <c r="O1322" s="414">
        <f>O546*(1-'Appx 1. Ref Rates'!$E44)</f>
        <v>0</v>
      </c>
      <c r="P1322" s="414">
        <f>P546*(1-'Appx 1. Ref Rates'!$E44)</f>
        <v>0</v>
      </c>
      <c r="Q1322" s="415">
        <f>Q546*(1-'Appx 1. Ref Rates'!$E44)</f>
        <v>0</v>
      </c>
      <c r="R1322" s="411">
        <f>R546*(1-'Appx 1. Ref Rates'!$E44)</f>
        <v>0</v>
      </c>
      <c r="S1322" s="413">
        <f>S546*(1-'Appx 1. Ref Rates'!$E44)</f>
        <v>0</v>
      </c>
      <c r="T1322" s="413">
        <f>T546*(1-'Appx 1. Ref Rates'!$E44)</f>
        <v>0</v>
      </c>
      <c r="U1322" s="413">
        <f>U546*(1-'Appx 1. Ref Rates'!$E44)</f>
        <v>0</v>
      </c>
      <c r="V1322" s="413">
        <f>V546*(1-'Appx 1. Ref Rates'!$E44)</f>
        <v>0</v>
      </c>
      <c r="W1322" s="413">
        <f>W546*(1-'Appx 1. Ref Rates'!$E44)</f>
        <v>0</v>
      </c>
      <c r="X1322" s="414">
        <f>X546*(1-'Appx 1. Ref Rates'!$E44)</f>
        <v>0</v>
      </c>
      <c r="Y1322" s="413">
        <f>Y546*(1-'Appx 1. Ref Rates'!$E44)</f>
        <v>0</v>
      </c>
      <c r="Z1322" s="413">
        <f>Z546*(1-'Appx 1. Ref Rates'!$E44)</f>
        <v>0</v>
      </c>
      <c r="AA1322" s="413">
        <f>AA546*(1-'Appx 1. Ref Rates'!$E44)</f>
        <v>0</v>
      </c>
      <c r="AB1322" s="413">
        <f>AB546*(1-'Appx 1. Ref Rates'!$E44)</f>
        <v>0</v>
      </c>
      <c r="AC1322" s="400">
        <f t="shared" si="531"/>
        <v>0</v>
      </c>
      <c r="AD1322" s="854"/>
      <c r="AE1322" s="1083"/>
      <c r="AF1322" s="856"/>
    </row>
    <row r="1323" spans="1:32" ht="15" customHeight="1" outlineLevel="1" x14ac:dyDescent="0.2">
      <c r="A1323" s="11">
        <v>152</v>
      </c>
      <c r="B1323" s="294"/>
      <c r="C1323" s="292"/>
      <c r="D1323" s="292"/>
      <c r="E1323" s="293"/>
      <c r="F1323" s="880" t="str">
        <f>'2. CAD NCCF'!F1323:L1323</f>
        <v>Non-FI issued covered bonds, medium rated</v>
      </c>
      <c r="G1323" s="881"/>
      <c r="H1323" s="881"/>
      <c r="I1323" s="881"/>
      <c r="J1323" s="881"/>
      <c r="K1323" s="881"/>
      <c r="L1323" s="882"/>
      <c r="M1323" s="400">
        <f t="shared" si="535"/>
        <v>0</v>
      </c>
      <c r="N1323" s="411">
        <f>M1323*(1-'Appx 1. Ref Rates'!$E45)+N547*(1-'Appx 1. Ref Rates'!$E45)</f>
        <v>0</v>
      </c>
      <c r="O1323" s="414">
        <f>O547*(1-'Appx 1. Ref Rates'!$E45)</f>
        <v>0</v>
      </c>
      <c r="P1323" s="414">
        <f>P547*(1-'Appx 1. Ref Rates'!$E45)</f>
        <v>0</v>
      </c>
      <c r="Q1323" s="415">
        <f>Q547*(1-'Appx 1. Ref Rates'!$E45)</f>
        <v>0</v>
      </c>
      <c r="R1323" s="411">
        <f>R547*(1-'Appx 1. Ref Rates'!$E45)</f>
        <v>0</v>
      </c>
      <c r="S1323" s="413">
        <f>S547*(1-'Appx 1. Ref Rates'!$E45)</f>
        <v>0</v>
      </c>
      <c r="T1323" s="413">
        <f>T547*(1-'Appx 1. Ref Rates'!$E45)</f>
        <v>0</v>
      </c>
      <c r="U1323" s="413">
        <f>U547*(1-'Appx 1. Ref Rates'!$E45)</f>
        <v>0</v>
      </c>
      <c r="V1323" s="413">
        <f>V547*(1-'Appx 1. Ref Rates'!$E45)</f>
        <v>0</v>
      </c>
      <c r="W1323" s="413">
        <f>W547*(1-'Appx 1. Ref Rates'!$E45)</f>
        <v>0</v>
      </c>
      <c r="X1323" s="414">
        <f>X547*(1-'Appx 1. Ref Rates'!$E45)</f>
        <v>0</v>
      </c>
      <c r="Y1323" s="413">
        <f>Y547*(1-'Appx 1. Ref Rates'!$E45)</f>
        <v>0</v>
      </c>
      <c r="Z1323" s="413">
        <f>Z547*(1-'Appx 1. Ref Rates'!$E45)</f>
        <v>0</v>
      </c>
      <c r="AA1323" s="413">
        <f>AA547*(1-'Appx 1. Ref Rates'!$E45)</f>
        <v>0</v>
      </c>
      <c r="AB1323" s="413">
        <f>AB547*(1-'Appx 1. Ref Rates'!$E45)</f>
        <v>0</v>
      </c>
      <c r="AC1323" s="400">
        <f t="shared" si="531"/>
        <v>0</v>
      </c>
      <c r="AD1323" s="854"/>
      <c r="AE1323" s="1083"/>
      <c r="AF1323" s="856"/>
    </row>
    <row r="1324" spans="1:32" ht="15" customHeight="1" outlineLevel="1" x14ac:dyDescent="0.2">
      <c r="A1324" s="11">
        <v>153</v>
      </c>
      <c r="B1324" s="294"/>
      <c r="C1324" s="292"/>
      <c r="D1324" s="292"/>
      <c r="E1324" s="877" t="str">
        <f>'2. CAD NCCF'!E1324:L1324</f>
        <v>FI issued CBP, medium rated</v>
      </c>
      <c r="F1324" s="878"/>
      <c r="G1324" s="878"/>
      <c r="H1324" s="878"/>
      <c r="I1324" s="878"/>
      <c r="J1324" s="878"/>
      <c r="K1324" s="878"/>
      <c r="L1324" s="879"/>
      <c r="M1324" s="399">
        <f>SUBTOTAL(9,M1325:M1327)</f>
        <v>0</v>
      </c>
      <c r="N1324" s="402">
        <f t="shared" ref="N1324:AC1324" si="536">SUBTOTAL(9,N1325:N1327)</f>
        <v>0</v>
      </c>
      <c r="O1324" s="406">
        <f t="shared" si="536"/>
        <v>0</v>
      </c>
      <c r="P1324" s="406">
        <f t="shared" si="536"/>
        <v>0</v>
      </c>
      <c r="Q1324" s="407">
        <f t="shared" si="536"/>
        <v>0</v>
      </c>
      <c r="R1324" s="402">
        <f t="shared" si="536"/>
        <v>0</v>
      </c>
      <c r="S1324" s="406">
        <f t="shared" si="536"/>
        <v>0</v>
      </c>
      <c r="T1324" s="405">
        <f t="shared" si="536"/>
        <v>0</v>
      </c>
      <c r="U1324" s="405">
        <f t="shared" si="536"/>
        <v>0</v>
      </c>
      <c r="V1324" s="405">
        <f t="shared" si="536"/>
        <v>0</v>
      </c>
      <c r="W1324" s="405">
        <f t="shared" si="536"/>
        <v>0</v>
      </c>
      <c r="X1324" s="405">
        <f t="shared" si="536"/>
        <v>0</v>
      </c>
      <c r="Y1324" s="405">
        <f t="shared" si="536"/>
        <v>0</v>
      </c>
      <c r="Z1324" s="405">
        <f t="shared" si="536"/>
        <v>0</v>
      </c>
      <c r="AA1324" s="405">
        <f t="shared" si="536"/>
        <v>0</v>
      </c>
      <c r="AB1324" s="403">
        <f t="shared" si="536"/>
        <v>0</v>
      </c>
      <c r="AC1324" s="399">
        <f t="shared" si="536"/>
        <v>0</v>
      </c>
      <c r="AD1324" s="854"/>
      <c r="AE1324" s="1083"/>
      <c r="AF1324" s="856"/>
    </row>
    <row r="1325" spans="1:32" ht="15" customHeight="1" outlineLevel="1" x14ac:dyDescent="0.2">
      <c r="A1325" s="11">
        <v>154</v>
      </c>
      <c r="B1325" s="294"/>
      <c r="C1325" s="292"/>
      <c r="D1325" s="292"/>
      <c r="E1325" s="293"/>
      <c r="F1325" s="880" t="str">
        <f>'2. CAD NCCF'!F1325:L1325</f>
        <v>FI issued unsecured bonds and paper, medium rated</v>
      </c>
      <c r="G1325" s="881"/>
      <c r="H1325" s="881"/>
      <c r="I1325" s="881"/>
      <c r="J1325" s="881"/>
      <c r="K1325" s="881"/>
      <c r="L1325" s="882"/>
      <c r="M1325" s="400">
        <f t="shared" ref="M1325:M1327" si="537">M549</f>
        <v>0</v>
      </c>
      <c r="N1325" s="411">
        <f>M1325*(1-'Appx 1. Ref Rates'!$E47)+N549*(1-'Appx 1. Ref Rates'!$E47)</f>
        <v>0</v>
      </c>
      <c r="O1325" s="414">
        <f>O549*(1-'Appx 1. Ref Rates'!$E47)</f>
        <v>0</v>
      </c>
      <c r="P1325" s="414">
        <f>P549*(1-'Appx 1. Ref Rates'!$E47)</f>
        <v>0</v>
      </c>
      <c r="Q1325" s="415">
        <f>Q549*(1-'Appx 1. Ref Rates'!$E47)</f>
        <v>0</v>
      </c>
      <c r="R1325" s="411">
        <f>R549*(1-'Appx 1. Ref Rates'!$E47)</f>
        <v>0</v>
      </c>
      <c r="S1325" s="413">
        <f>S549*(1-'Appx 1. Ref Rates'!$E47)</f>
        <v>0</v>
      </c>
      <c r="T1325" s="413">
        <f>T549*(1-'Appx 1. Ref Rates'!$E47)</f>
        <v>0</v>
      </c>
      <c r="U1325" s="413">
        <f>U549*(1-'Appx 1. Ref Rates'!$E47)</f>
        <v>0</v>
      </c>
      <c r="V1325" s="413">
        <f>V549*(1-'Appx 1. Ref Rates'!$E47)</f>
        <v>0</v>
      </c>
      <c r="W1325" s="413">
        <f>W549*(1-'Appx 1. Ref Rates'!$E47)</f>
        <v>0</v>
      </c>
      <c r="X1325" s="414">
        <f>X549*(1-'Appx 1. Ref Rates'!$E47)</f>
        <v>0</v>
      </c>
      <c r="Y1325" s="413">
        <f>Y549*(1-'Appx 1. Ref Rates'!$E47)</f>
        <v>0</v>
      </c>
      <c r="Z1325" s="413">
        <f>Z549*(1-'Appx 1. Ref Rates'!$E47)</f>
        <v>0</v>
      </c>
      <c r="AA1325" s="413">
        <f>AA549*(1-'Appx 1. Ref Rates'!$E47)</f>
        <v>0</v>
      </c>
      <c r="AB1325" s="413">
        <f>AB549*(1-'Appx 1. Ref Rates'!$E47)</f>
        <v>0</v>
      </c>
      <c r="AC1325" s="400">
        <f t="shared" si="531"/>
        <v>0</v>
      </c>
      <c r="AD1325" s="854"/>
      <c r="AE1325" s="1083"/>
      <c r="AF1325" s="856"/>
    </row>
    <row r="1326" spans="1:32" ht="15" customHeight="1" outlineLevel="1" x14ac:dyDescent="0.2">
      <c r="A1326" s="11">
        <v>155</v>
      </c>
      <c r="B1326" s="294"/>
      <c r="C1326" s="292"/>
      <c r="D1326" s="292"/>
      <c r="E1326" s="293"/>
      <c r="F1326" s="880" t="str">
        <f>'2. CAD NCCF'!F1326:L1326</f>
        <v>FI issued covered bonds, medium rated</v>
      </c>
      <c r="G1326" s="881"/>
      <c r="H1326" s="881"/>
      <c r="I1326" s="881"/>
      <c r="J1326" s="881"/>
      <c r="K1326" s="881"/>
      <c r="L1326" s="882"/>
      <c r="M1326" s="400">
        <f t="shared" si="537"/>
        <v>0</v>
      </c>
      <c r="N1326" s="411">
        <f>M1326*(1-'Appx 1. Ref Rates'!$E48)+N550*(1-'Appx 1. Ref Rates'!$E48)</f>
        <v>0</v>
      </c>
      <c r="O1326" s="414">
        <f>O550*(1-'Appx 1. Ref Rates'!$E48)</f>
        <v>0</v>
      </c>
      <c r="P1326" s="414">
        <f>P550*(1-'Appx 1. Ref Rates'!$E48)</f>
        <v>0</v>
      </c>
      <c r="Q1326" s="415">
        <f>Q550*(1-'Appx 1. Ref Rates'!$E48)</f>
        <v>0</v>
      </c>
      <c r="R1326" s="411">
        <f>R550*(1-'Appx 1. Ref Rates'!$E48)</f>
        <v>0</v>
      </c>
      <c r="S1326" s="413">
        <f>S550*(1-'Appx 1. Ref Rates'!$E48)</f>
        <v>0</v>
      </c>
      <c r="T1326" s="413">
        <f>T550*(1-'Appx 1. Ref Rates'!$E48)</f>
        <v>0</v>
      </c>
      <c r="U1326" s="413">
        <f>U550*(1-'Appx 1. Ref Rates'!$E48)</f>
        <v>0</v>
      </c>
      <c r="V1326" s="413">
        <f>V550*(1-'Appx 1. Ref Rates'!$E48)</f>
        <v>0</v>
      </c>
      <c r="W1326" s="413">
        <f>W550*(1-'Appx 1. Ref Rates'!$E48)</f>
        <v>0</v>
      </c>
      <c r="X1326" s="414">
        <f>X550*(1-'Appx 1. Ref Rates'!$E48)</f>
        <v>0</v>
      </c>
      <c r="Y1326" s="413">
        <f>Y550*(1-'Appx 1. Ref Rates'!$E48)</f>
        <v>0</v>
      </c>
      <c r="Z1326" s="413">
        <f>Z550*(1-'Appx 1. Ref Rates'!$E48)</f>
        <v>0</v>
      </c>
      <c r="AA1326" s="413">
        <f>AA550*(1-'Appx 1. Ref Rates'!$E48)</f>
        <v>0</v>
      </c>
      <c r="AB1326" s="413">
        <f>AB550*(1-'Appx 1. Ref Rates'!$E48)</f>
        <v>0</v>
      </c>
      <c r="AC1326" s="400">
        <f t="shared" si="531"/>
        <v>0</v>
      </c>
      <c r="AD1326" s="854"/>
      <c r="AE1326" s="1083"/>
      <c r="AF1326" s="856"/>
    </row>
    <row r="1327" spans="1:32" ht="15" customHeight="1" outlineLevel="1" x14ac:dyDescent="0.2">
      <c r="A1327" s="11">
        <v>156</v>
      </c>
      <c r="B1327" s="294"/>
      <c r="C1327" s="292"/>
      <c r="D1327" s="292"/>
      <c r="E1327" s="293"/>
      <c r="F1327" s="880" t="str">
        <f>'2. CAD NCCF'!F1327:L1327</f>
        <v>FI issued jumbo covered bonds, medium rated</v>
      </c>
      <c r="G1327" s="881"/>
      <c r="H1327" s="881"/>
      <c r="I1327" s="881"/>
      <c r="J1327" s="881"/>
      <c r="K1327" s="881"/>
      <c r="L1327" s="882"/>
      <c r="M1327" s="400">
        <f t="shared" si="537"/>
        <v>0</v>
      </c>
      <c r="N1327" s="411">
        <f>M1327*(1-'Appx 1. Ref Rates'!$E49)+N551*(1-'Appx 1. Ref Rates'!$E49)</f>
        <v>0</v>
      </c>
      <c r="O1327" s="414">
        <f>O551*(1-'Appx 1. Ref Rates'!$E49)</f>
        <v>0</v>
      </c>
      <c r="P1327" s="414">
        <f>P551*(1-'Appx 1. Ref Rates'!$E49)</f>
        <v>0</v>
      </c>
      <c r="Q1327" s="415">
        <f>Q551*(1-'Appx 1. Ref Rates'!$E49)</f>
        <v>0</v>
      </c>
      <c r="R1327" s="411">
        <f>R551*(1-'Appx 1. Ref Rates'!$E49)</f>
        <v>0</v>
      </c>
      <c r="S1327" s="413">
        <f>S551*(1-'Appx 1. Ref Rates'!$E49)</f>
        <v>0</v>
      </c>
      <c r="T1327" s="413">
        <f>T551*(1-'Appx 1. Ref Rates'!$E49)</f>
        <v>0</v>
      </c>
      <c r="U1327" s="413">
        <f>U551*(1-'Appx 1. Ref Rates'!$E49)</f>
        <v>0</v>
      </c>
      <c r="V1327" s="413">
        <f>V551*(1-'Appx 1. Ref Rates'!$E49)</f>
        <v>0</v>
      </c>
      <c r="W1327" s="413">
        <f>W551*(1-'Appx 1. Ref Rates'!$E49)</f>
        <v>0</v>
      </c>
      <c r="X1327" s="414">
        <f>X551*(1-'Appx 1. Ref Rates'!$E49)</f>
        <v>0</v>
      </c>
      <c r="Y1327" s="413">
        <f>Y551*(1-'Appx 1. Ref Rates'!$E49)</f>
        <v>0</v>
      </c>
      <c r="Z1327" s="413">
        <f>Z551*(1-'Appx 1. Ref Rates'!$E49)</f>
        <v>0</v>
      </c>
      <c r="AA1327" s="413">
        <f>AA551*(1-'Appx 1. Ref Rates'!$E49)</f>
        <v>0</v>
      </c>
      <c r="AB1327" s="413">
        <f>AB551*(1-'Appx 1. Ref Rates'!$E49)</f>
        <v>0</v>
      </c>
      <c r="AC1327" s="400">
        <f t="shared" si="531"/>
        <v>0</v>
      </c>
      <c r="AD1327" s="854"/>
      <c r="AE1327" s="1083"/>
      <c r="AF1327" s="856"/>
    </row>
    <row r="1328" spans="1:32" ht="15" customHeight="1" outlineLevel="1" x14ac:dyDescent="0.2">
      <c r="A1328" s="11">
        <v>157</v>
      </c>
      <c r="B1328" s="294"/>
      <c r="C1328" s="292"/>
      <c r="D1328" s="292"/>
      <c r="E1328" s="877" t="str">
        <f>'2. CAD NCCF'!E1328:L1328</f>
        <v>Non-FI issued CBP, low or not rated</v>
      </c>
      <c r="F1328" s="878"/>
      <c r="G1328" s="878"/>
      <c r="H1328" s="878"/>
      <c r="I1328" s="878"/>
      <c r="J1328" s="878"/>
      <c r="K1328" s="878"/>
      <c r="L1328" s="879"/>
      <c r="M1328" s="399">
        <f>SUBTOTAL(9,M1329:M1330)</f>
        <v>0</v>
      </c>
      <c r="N1328" s="402">
        <f t="shared" ref="N1328:AC1328" si="538">SUBTOTAL(9,N1329:N1330)</f>
        <v>0</v>
      </c>
      <c r="O1328" s="406">
        <f t="shared" si="538"/>
        <v>0</v>
      </c>
      <c r="P1328" s="406">
        <f t="shared" si="538"/>
        <v>0</v>
      </c>
      <c r="Q1328" s="407">
        <f t="shared" si="538"/>
        <v>0</v>
      </c>
      <c r="R1328" s="402">
        <f t="shared" si="538"/>
        <v>0</v>
      </c>
      <c r="S1328" s="406">
        <f t="shared" si="538"/>
        <v>0</v>
      </c>
      <c r="T1328" s="405">
        <f t="shared" si="538"/>
        <v>0</v>
      </c>
      <c r="U1328" s="405">
        <f t="shared" si="538"/>
        <v>0</v>
      </c>
      <c r="V1328" s="405">
        <f t="shared" si="538"/>
        <v>0</v>
      </c>
      <c r="W1328" s="405">
        <f t="shared" si="538"/>
        <v>0</v>
      </c>
      <c r="X1328" s="405">
        <f t="shared" si="538"/>
        <v>0</v>
      </c>
      <c r="Y1328" s="405">
        <f t="shared" si="538"/>
        <v>0</v>
      </c>
      <c r="Z1328" s="405">
        <f t="shared" si="538"/>
        <v>0</v>
      </c>
      <c r="AA1328" s="405">
        <f t="shared" si="538"/>
        <v>0</v>
      </c>
      <c r="AB1328" s="403">
        <f t="shared" si="538"/>
        <v>0</v>
      </c>
      <c r="AC1328" s="399">
        <f t="shared" si="538"/>
        <v>0</v>
      </c>
      <c r="AD1328" s="854"/>
      <c r="AE1328" s="1083"/>
      <c r="AF1328" s="856"/>
    </row>
    <row r="1329" spans="1:32" ht="15" customHeight="1" outlineLevel="1" x14ac:dyDescent="0.2">
      <c r="A1329" s="11">
        <v>158</v>
      </c>
      <c r="B1329" s="294"/>
      <c r="C1329" s="292"/>
      <c r="D1329" s="292"/>
      <c r="E1329" s="293"/>
      <c r="F1329" s="880" t="str">
        <f>'2. CAD NCCF'!F1329:L1329</f>
        <v>Non-FI issued unsecured bonds and paper, low or not rated</v>
      </c>
      <c r="G1329" s="881"/>
      <c r="H1329" s="881"/>
      <c r="I1329" s="881"/>
      <c r="J1329" s="881"/>
      <c r="K1329" s="881"/>
      <c r="L1329" s="882"/>
      <c r="M1329" s="400">
        <f t="shared" ref="M1329:M1330" si="539">M553</f>
        <v>0</v>
      </c>
      <c r="N1329" s="411">
        <f>M1329*(1-'Appx 1. Ref Rates'!$E51)+N553*(1-'Appx 1. Ref Rates'!$E51)</f>
        <v>0</v>
      </c>
      <c r="O1329" s="414">
        <f>O553*(1-'Appx 1. Ref Rates'!$E51)</f>
        <v>0</v>
      </c>
      <c r="P1329" s="414">
        <f>P553*(1-'Appx 1. Ref Rates'!$E51)</f>
        <v>0</v>
      </c>
      <c r="Q1329" s="415">
        <f>Q553*(1-'Appx 1. Ref Rates'!$E51)</f>
        <v>0</v>
      </c>
      <c r="R1329" s="411">
        <f>R553*(1-'Appx 1. Ref Rates'!$E51)</f>
        <v>0</v>
      </c>
      <c r="S1329" s="413">
        <f>S553*(1-'Appx 1. Ref Rates'!$E51)</f>
        <v>0</v>
      </c>
      <c r="T1329" s="413">
        <f>T553*(1-'Appx 1. Ref Rates'!$E51)</f>
        <v>0</v>
      </c>
      <c r="U1329" s="413">
        <f>U553*(1-'Appx 1. Ref Rates'!$E51)</f>
        <v>0</v>
      </c>
      <c r="V1329" s="413">
        <f>V553*(1-'Appx 1. Ref Rates'!$E51)</f>
        <v>0</v>
      </c>
      <c r="W1329" s="413">
        <f>W553*(1-'Appx 1. Ref Rates'!$E51)</f>
        <v>0</v>
      </c>
      <c r="X1329" s="414">
        <f>X553*(1-'Appx 1. Ref Rates'!$E51)</f>
        <v>0</v>
      </c>
      <c r="Y1329" s="413">
        <f>Y553*(1-'Appx 1. Ref Rates'!$E51)</f>
        <v>0</v>
      </c>
      <c r="Z1329" s="413">
        <f>Z553*(1-'Appx 1. Ref Rates'!$E51)</f>
        <v>0</v>
      </c>
      <c r="AA1329" s="413">
        <f>AA553*(1-'Appx 1. Ref Rates'!$E51)</f>
        <v>0</v>
      </c>
      <c r="AB1329" s="413">
        <f>AB553*(1-'Appx 1. Ref Rates'!$E51)</f>
        <v>0</v>
      </c>
      <c r="AC1329" s="400">
        <f t="shared" si="531"/>
        <v>0</v>
      </c>
      <c r="AD1329" s="854"/>
      <c r="AE1329" s="1083"/>
      <c r="AF1329" s="856"/>
    </row>
    <row r="1330" spans="1:32" ht="15" customHeight="1" outlineLevel="1" x14ac:dyDescent="0.2">
      <c r="A1330" s="11">
        <v>159</v>
      </c>
      <c r="B1330" s="294"/>
      <c r="C1330" s="292"/>
      <c r="D1330" s="292"/>
      <c r="E1330" s="293"/>
      <c r="F1330" s="880" t="str">
        <f>'2. CAD NCCF'!F1330:L1330</f>
        <v>Non-FI issued covered bonds, low or not rated</v>
      </c>
      <c r="G1330" s="881"/>
      <c r="H1330" s="881"/>
      <c r="I1330" s="881"/>
      <c r="J1330" s="881"/>
      <c r="K1330" s="881"/>
      <c r="L1330" s="882"/>
      <c r="M1330" s="400">
        <f t="shared" si="539"/>
        <v>0</v>
      </c>
      <c r="N1330" s="411">
        <f>M1330*(1-'Appx 1. Ref Rates'!$E52)+N554*(1-'Appx 1. Ref Rates'!$E52)</f>
        <v>0</v>
      </c>
      <c r="O1330" s="414">
        <f>O554*(1-'Appx 1. Ref Rates'!$E52)</f>
        <v>0</v>
      </c>
      <c r="P1330" s="414">
        <f>P554*(1-'Appx 1. Ref Rates'!$E52)</f>
        <v>0</v>
      </c>
      <c r="Q1330" s="415">
        <f>Q554*(1-'Appx 1. Ref Rates'!$E52)</f>
        <v>0</v>
      </c>
      <c r="R1330" s="411">
        <f>R554*(1-'Appx 1. Ref Rates'!$E52)</f>
        <v>0</v>
      </c>
      <c r="S1330" s="413">
        <f>S554*(1-'Appx 1. Ref Rates'!$E52)</f>
        <v>0</v>
      </c>
      <c r="T1330" s="413">
        <f>T554*(1-'Appx 1. Ref Rates'!$E52)</f>
        <v>0</v>
      </c>
      <c r="U1330" s="413">
        <f>U554*(1-'Appx 1. Ref Rates'!$E52)</f>
        <v>0</v>
      </c>
      <c r="V1330" s="413">
        <f>V554*(1-'Appx 1. Ref Rates'!$E52)</f>
        <v>0</v>
      </c>
      <c r="W1330" s="413">
        <f>W554*(1-'Appx 1. Ref Rates'!$E52)</f>
        <v>0</v>
      </c>
      <c r="X1330" s="414">
        <f>X554*(1-'Appx 1. Ref Rates'!$E52)</f>
        <v>0</v>
      </c>
      <c r="Y1330" s="413">
        <f>Y554*(1-'Appx 1. Ref Rates'!$E52)</f>
        <v>0</v>
      </c>
      <c r="Z1330" s="413">
        <f>Z554*(1-'Appx 1. Ref Rates'!$E52)</f>
        <v>0</v>
      </c>
      <c r="AA1330" s="413">
        <f>AA554*(1-'Appx 1. Ref Rates'!$E52)</f>
        <v>0</v>
      </c>
      <c r="AB1330" s="413">
        <f>AB554*(1-'Appx 1. Ref Rates'!$E52)</f>
        <v>0</v>
      </c>
      <c r="AC1330" s="400">
        <f t="shared" si="531"/>
        <v>0</v>
      </c>
      <c r="AD1330" s="854"/>
      <c r="AE1330" s="1083"/>
      <c r="AF1330" s="856"/>
    </row>
    <row r="1331" spans="1:32" ht="15" customHeight="1" outlineLevel="1" x14ac:dyDescent="0.2">
      <c r="A1331" s="11">
        <v>160</v>
      </c>
      <c r="B1331" s="294"/>
      <c r="C1331" s="292"/>
      <c r="D1331" s="292"/>
      <c r="E1331" s="877" t="str">
        <f>'2. CAD NCCF'!E1331:L1331</f>
        <v>FI issued CBP, low or not rated</v>
      </c>
      <c r="F1331" s="878"/>
      <c r="G1331" s="878"/>
      <c r="H1331" s="878"/>
      <c r="I1331" s="878"/>
      <c r="J1331" s="878"/>
      <c r="K1331" s="878"/>
      <c r="L1331" s="879"/>
      <c r="M1331" s="399">
        <f>SUBTOTAL(9,M1332:M1334)</f>
        <v>0</v>
      </c>
      <c r="N1331" s="402">
        <f t="shared" ref="N1331:AC1331" si="540">SUBTOTAL(9,N1332:N1334)</f>
        <v>0</v>
      </c>
      <c r="O1331" s="406">
        <f t="shared" si="540"/>
        <v>0</v>
      </c>
      <c r="P1331" s="406">
        <f t="shared" si="540"/>
        <v>0</v>
      </c>
      <c r="Q1331" s="407">
        <f t="shared" si="540"/>
        <v>0</v>
      </c>
      <c r="R1331" s="402">
        <f t="shared" si="540"/>
        <v>0</v>
      </c>
      <c r="S1331" s="406">
        <f t="shared" si="540"/>
        <v>0</v>
      </c>
      <c r="T1331" s="405">
        <f t="shared" si="540"/>
        <v>0</v>
      </c>
      <c r="U1331" s="405">
        <f t="shared" si="540"/>
        <v>0</v>
      </c>
      <c r="V1331" s="405">
        <f t="shared" si="540"/>
        <v>0</v>
      </c>
      <c r="W1331" s="405">
        <f t="shared" si="540"/>
        <v>0</v>
      </c>
      <c r="X1331" s="405">
        <f t="shared" si="540"/>
        <v>0</v>
      </c>
      <c r="Y1331" s="405">
        <f t="shared" si="540"/>
        <v>0</v>
      </c>
      <c r="Z1331" s="405">
        <f t="shared" si="540"/>
        <v>0</v>
      </c>
      <c r="AA1331" s="405">
        <f t="shared" si="540"/>
        <v>0</v>
      </c>
      <c r="AB1331" s="403">
        <f t="shared" si="540"/>
        <v>0</v>
      </c>
      <c r="AC1331" s="399">
        <f t="shared" si="540"/>
        <v>0</v>
      </c>
      <c r="AD1331" s="854"/>
      <c r="AE1331" s="1083"/>
      <c r="AF1331" s="856"/>
    </row>
    <row r="1332" spans="1:32" ht="15" customHeight="1" outlineLevel="1" x14ac:dyDescent="0.2">
      <c r="A1332" s="11">
        <v>161</v>
      </c>
      <c r="B1332" s="294"/>
      <c r="C1332" s="292"/>
      <c r="D1332" s="292"/>
      <c r="E1332" s="293"/>
      <c r="F1332" s="880" t="str">
        <f>'2. CAD NCCF'!F1332:L1332</f>
        <v>FI issued unsecured bonds and paper, low or not rated</v>
      </c>
      <c r="G1332" s="881"/>
      <c r="H1332" s="881"/>
      <c r="I1332" s="881"/>
      <c r="J1332" s="881"/>
      <c r="K1332" s="881"/>
      <c r="L1332" s="882"/>
      <c r="M1332" s="400">
        <f t="shared" ref="M1332:M1334" si="541">M556</f>
        <v>0</v>
      </c>
      <c r="N1332" s="411">
        <f>M1332*(1-'Appx 1. Ref Rates'!$E54)+N556*(1-'Appx 1. Ref Rates'!$E54)</f>
        <v>0</v>
      </c>
      <c r="O1332" s="414">
        <f>O556*(1-'Appx 1. Ref Rates'!$E54)</f>
        <v>0</v>
      </c>
      <c r="P1332" s="414">
        <f>P556*(1-'Appx 1. Ref Rates'!$E54)</f>
        <v>0</v>
      </c>
      <c r="Q1332" s="415">
        <f>Q556*(1-'Appx 1. Ref Rates'!$E54)</f>
        <v>0</v>
      </c>
      <c r="R1332" s="411">
        <f>R556*(1-'Appx 1. Ref Rates'!$E54)</f>
        <v>0</v>
      </c>
      <c r="S1332" s="413">
        <f>S556*(1-'Appx 1. Ref Rates'!$E54)</f>
        <v>0</v>
      </c>
      <c r="T1332" s="413">
        <f>T556*(1-'Appx 1. Ref Rates'!$E54)</f>
        <v>0</v>
      </c>
      <c r="U1332" s="413">
        <f>U556*(1-'Appx 1. Ref Rates'!$E54)</f>
        <v>0</v>
      </c>
      <c r="V1332" s="413">
        <f>V556*(1-'Appx 1. Ref Rates'!$E54)</f>
        <v>0</v>
      </c>
      <c r="W1332" s="413">
        <f>W556*(1-'Appx 1. Ref Rates'!$E54)</f>
        <v>0</v>
      </c>
      <c r="X1332" s="414">
        <f>X556*(1-'Appx 1. Ref Rates'!$E54)</f>
        <v>0</v>
      </c>
      <c r="Y1332" s="413">
        <f>Y556*(1-'Appx 1. Ref Rates'!$E54)</f>
        <v>0</v>
      </c>
      <c r="Z1332" s="413">
        <f>Z556*(1-'Appx 1. Ref Rates'!$E54)</f>
        <v>0</v>
      </c>
      <c r="AA1332" s="413">
        <f>AA556*(1-'Appx 1. Ref Rates'!$E54)</f>
        <v>0</v>
      </c>
      <c r="AB1332" s="413">
        <f>AB556*(1-'Appx 1. Ref Rates'!$E54)</f>
        <v>0</v>
      </c>
      <c r="AC1332" s="400">
        <f t="shared" si="531"/>
        <v>0</v>
      </c>
      <c r="AD1332" s="854"/>
      <c r="AE1332" s="1083"/>
      <c r="AF1332" s="856"/>
    </row>
    <row r="1333" spans="1:32" ht="15" customHeight="1" outlineLevel="1" x14ac:dyDescent="0.2">
      <c r="A1333" s="11">
        <v>162</v>
      </c>
      <c r="B1333" s="294"/>
      <c r="C1333" s="289"/>
      <c r="D1333" s="289"/>
      <c r="E1333" s="289"/>
      <c r="F1333" s="880" t="str">
        <f>'2. CAD NCCF'!F1333:L1333</f>
        <v>FI issued covered bonds, low or not rated</v>
      </c>
      <c r="G1333" s="881"/>
      <c r="H1333" s="881"/>
      <c r="I1333" s="881"/>
      <c r="J1333" s="881"/>
      <c r="K1333" s="881"/>
      <c r="L1333" s="882"/>
      <c r="M1333" s="400">
        <f t="shared" si="541"/>
        <v>0</v>
      </c>
      <c r="N1333" s="411">
        <f>M1333*(1-'Appx 1. Ref Rates'!$E55)+N557*(1-'Appx 1. Ref Rates'!$E55)</f>
        <v>0</v>
      </c>
      <c r="O1333" s="414">
        <f>O557*(1-'Appx 1. Ref Rates'!$E55)</f>
        <v>0</v>
      </c>
      <c r="P1333" s="414">
        <f>P557*(1-'Appx 1. Ref Rates'!$E55)</f>
        <v>0</v>
      </c>
      <c r="Q1333" s="415">
        <f>Q557*(1-'Appx 1. Ref Rates'!$E55)</f>
        <v>0</v>
      </c>
      <c r="R1333" s="411">
        <f>R557*(1-'Appx 1. Ref Rates'!$E55)</f>
        <v>0</v>
      </c>
      <c r="S1333" s="413">
        <f>S557*(1-'Appx 1. Ref Rates'!$E55)</f>
        <v>0</v>
      </c>
      <c r="T1333" s="413">
        <f>T557*(1-'Appx 1. Ref Rates'!$E55)</f>
        <v>0</v>
      </c>
      <c r="U1333" s="413">
        <f>U557*(1-'Appx 1. Ref Rates'!$E55)</f>
        <v>0</v>
      </c>
      <c r="V1333" s="413">
        <f>V557*(1-'Appx 1. Ref Rates'!$E55)</f>
        <v>0</v>
      </c>
      <c r="W1333" s="413">
        <f>W557*(1-'Appx 1. Ref Rates'!$E55)</f>
        <v>0</v>
      </c>
      <c r="X1333" s="414">
        <f>X557*(1-'Appx 1. Ref Rates'!$E55)</f>
        <v>0</v>
      </c>
      <c r="Y1333" s="413">
        <f>Y557*(1-'Appx 1. Ref Rates'!$E55)</f>
        <v>0</v>
      </c>
      <c r="Z1333" s="413">
        <f>Z557*(1-'Appx 1. Ref Rates'!$E55)</f>
        <v>0</v>
      </c>
      <c r="AA1333" s="413">
        <f>AA557*(1-'Appx 1. Ref Rates'!$E55)</f>
        <v>0</v>
      </c>
      <c r="AB1333" s="413">
        <f>AB557*(1-'Appx 1. Ref Rates'!$E55)</f>
        <v>0</v>
      </c>
      <c r="AC1333" s="400">
        <f t="shared" si="531"/>
        <v>0</v>
      </c>
      <c r="AD1333" s="854"/>
      <c r="AE1333" s="1083"/>
      <c r="AF1333" s="856"/>
    </row>
    <row r="1334" spans="1:32" ht="15" customHeight="1" outlineLevel="1" x14ac:dyDescent="0.2">
      <c r="A1334" s="11">
        <v>163</v>
      </c>
      <c r="B1334" s="294"/>
      <c r="C1334" s="289"/>
      <c r="D1334" s="289"/>
      <c r="E1334" s="289"/>
      <c r="F1334" s="880" t="str">
        <f>'2. CAD NCCF'!F1334:L1334</f>
        <v>FI issued jumbo covered bonds, low or not rated</v>
      </c>
      <c r="G1334" s="881"/>
      <c r="H1334" s="881"/>
      <c r="I1334" s="881"/>
      <c r="J1334" s="881"/>
      <c r="K1334" s="881"/>
      <c r="L1334" s="882"/>
      <c r="M1334" s="400">
        <f t="shared" si="541"/>
        <v>0</v>
      </c>
      <c r="N1334" s="411">
        <f>M1334*(1-'Appx 1. Ref Rates'!$E56)+N558*(1-'Appx 1. Ref Rates'!$E56)</f>
        <v>0</v>
      </c>
      <c r="O1334" s="414">
        <f>O558*(1-'Appx 1. Ref Rates'!$E56)</f>
        <v>0</v>
      </c>
      <c r="P1334" s="414">
        <f>P558*(1-'Appx 1. Ref Rates'!$E56)</f>
        <v>0</v>
      </c>
      <c r="Q1334" s="415">
        <f>Q558*(1-'Appx 1. Ref Rates'!$E56)</f>
        <v>0</v>
      </c>
      <c r="R1334" s="411">
        <f>R558*(1-'Appx 1. Ref Rates'!$E56)</f>
        <v>0</v>
      </c>
      <c r="S1334" s="413">
        <f>S558*(1-'Appx 1. Ref Rates'!$E56)</f>
        <v>0</v>
      </c>
      <c r="T1334" s="413">
        <f>T558*(1-'Appx 1. Ref Rates'!$E56)</f>
        <v>0</v>
      </c>
      <c r="U1334" s="413">
        <f>U558*(1-'Appx 1. Ref Rates'!$E56)</f>
        <v>0</v>
      </c>
      <c r="V1334" s="413">
        <f>V558*(1-'Appx 1. Ref Rates'!$E56)</f>
        <v>0</v>
      </c>
      <c r="W1334" s="413">
        <f>W558*(1-'Appx 1. Ref Rates'!$E56)</f>
        <v>0</v>
      </c>
      <c r="X1334" s="414">
        <f>X558*(1-'Appx 1. Ref Rates'!$E56)</f>
        <v>0</v>
      </c>
      <c r="Y1334" s="413">
        <f>Y558*(1-'Appx 1. Ref Rates'!$E56)</f>
        <v>0</v>
      </c>
      <c r="Z1334" s="413">
        <f>Z558*(1-'Appx 1. Ref Rates'!$E56)</f>
        <v>0</v>
      </c>
      <c r="AA1334" s="413">
        <f>AA558*(1-'Appx 1. Ref Rates'!$E56)</f>
        <v>0</v>
      </c>
      <c r="AB1334" s="413">
        <f>AB558*(1-'Appx 1. Ref Rates'!$E56)</f>
        <v>0</v>
      </c>
      <c r="AC1334" s="400">
        <f t="shared" si="531"/>
        <v>0</v>
      </c>
      <c r="AD1334" s="857"/>
      <c r="AE1334" s="858"/>
      <c r="AF1334" s="859"/>
    </row>
    <row r="1335" spans="1:32" outlineLevel="1" x14ac:dyDescent="0.2">
      <c r="A1335" s="11">
        <v>164</v>
      </c>
      <c r="B1335" s="294"/>
      <c r="C1335" s="289"/>
      <c r="D1335" s="868" t="str">
        <f>'2. CAD NCCF'!D1335:AF1335</f>
        <v>Asset backed securities (ABS) and Asset backed commercial paper (ABCP)</v>
      </c>
      <c r="E1335" s="869"/>
      <c r="F1335" s="869"/>
      <c r="G1335" s="869"/>
      <c r="H1335" s="869"/>
      <c r="I1335" s="869"/>
      <c r="J1335" s="869"/>
      <c r="K1335" s="869"/>
      <c r="L1335" s="869"/>
      <c r="M1335" s="869"/>
      <c r="N1335" s="869"/>
      <c r="O1335" s="869"/>
      <c r="P1335" s="869"/>
      <c r="Q1335" s="869"/>
      <c r="R1335" s="869"/>
      <c r="S1335" s="869"/>
      <c r="T1335" s="869"/>
      <c r="U1335" s="869"/>
      <c r="V1335" s="869"/>
      <c r="W1335" s="869"/>
      <c r="X1335" s="869"/>
      <c r="Y1335" s="869"/>
      <c r="Z1335" s="869"/>
      <c r="AA1335" s="869"/>
      <c r="AB1335" s="869"/>
      <c r="AC1335" s="869"/>
      <c r="AD1335" s="869"/>
      <c r="AE1335" s="869"/>
      <c r="AF1335" s="870"/>
    </row>
    <row r="1336" spans="1:32" outlineLevel="1" x14ac:dyDescent="0.2">
      <c r="A1336" s="11">
        <v>165</v>
      </c>
      <c r="B1336" s="294"/>
      <c r="C1336" s="289"/>
      <c r="D1336" s="289"/>
      <c r="E1336" s="933" t="str">
        <f>'2. CAD NCCF'!E1336:L1336</f>
        <v>Non-FI issued ABS and ABCP, high rated</v>
      </c>
      <c r="F1336" s="934"/>
      <c r="G1336" s="934"/>
      <c r="H1336" s="934"/>
      <c r="I1336" s="934"/>
      <c r="J1336" s="934"/>
      <c r="K1336" s="934"/>
      <c r="L1336" s="935"/>
      <c r="M1336" s="399">
        <f>SUBTOTAL(9,M1337:M1338)</f>
        <v>0</v>
      </c>
      <c r="N1336" s="402">
        <f t="shared" ref="N1336:AC1336" si="542">SUBTOTAL(9,N1337:N1338)</f>
        <v>0</v>
      </c>
      <c r="O1336" s="406">
        <f t="shared" si="542"/>
        <v>0</v>
      </c>
      <c r="P1336" s="406">
        <f t="shared" si="542"/>
        <v>0</v>
      </c>
      <c r="Q1336" s="407">
        <f t="shared" si="542"/>
        <v>0</v>
      </c>
      <c r="R1336" s="402">
        <f t="shared" si="542"/>
        <v>0</v>
      </c>
      <c r="S1336" s="406">
        <f t="shared" si="542"/>
        <v>0</v>
      </c>
      <c r="T1336" s="405">
        <f t="shared" si="542"/>
        <v>0</v>
      </c>
      <c r="U1336" s="405">
        <f t="shared" si="542"/>
        <v>0</v>
      </c>
      <c r="V1336" s="405">
        <f t="shared" si="542"/>
        <v>0</v>
      </c>
      <c r="W1336" s="405">
        <f t="shared" si="542"/>
        <v>0</v>
      </c>
      <c r="X1336" s="405">
        <f t="shared" si="542"/>
        <v>0</v>
      </c>
      <c r="Y1336" s="405">
        <f t="shared" si="542"/>
        <v>0</v>
      </c>
      <c r="Z1336" s="405">
        <f t="shared" si="542"/>
        <v>0</v>
      </c>
      <c r="AA1336" s="405">
        <f t="shared" si="542"/>
        <v>0</v>
      </c>
      <c r="AB1336" s="403">
        <f t="shared" si="542"/>
        <v>0</v>
      </c>
      <c r="AC1336" s="399">
        <f t="shared" si="542"/>
        <v>0</v>
      </c>
      <c r="AD1336" s="1433"/>
      <c r="AE1336" s="852"/>
      <c r="AF1336" s="853"/>
    </row>
    <row r="1337" spans="1:32" outlineLevel="1" x14ac:dyDescent="0.2">
      <c r="A1337" s="11">
        <v>166</v>
      </c>
      <c r="B1337" s="294"/>
      <c r="C1337" s="289"/>
      <c r="D1337" s="289"/>
      <c r="E1337" s="289"/>
      <c r="F1337" s="880" t="str">
        <f>'2. CAD NCCF'!F1337:L1337</f>
        <v>Non-FI issued ABS, high rated</v>
      </c>
      <c r="G1337" s="881"/>
      <c r="H1337" s="881"/>
      <c r="I1337" s="881"/>
      <c r="J1337" s="881"/>
      <c r="K1337" s="881"/>
      <c r="L1337" s="882"/>
      <c r="M1337" s="400">
        <f t="shared" ref="M1337:M1338" si="543">M561</f>
        <v>0</v>
      </c>
      <c r="N1337" s="411">
        <f>M1337*(1-'Appx 1. Ref Rates'!$E59)+N561*(1-'Appx 1. Ref Rates'!$E59)</f>
        <v>0</v>
      </c>
      <c r="O1337" s="414">
        <f>O561*(1-'Appx 1. Ref Rates'!$E59)</f>
        <v>0</v>
      </c>
      <c r="P1337" s="414">
        <f>P561*(1-'Appx 1. Ref Rates'!$E59)</f>
        <v>0</v>
      </c>
      <c r="Q1337" s="415">
        <f>Q561*(1-'Appx 1. Ref Rates'!$E59)</f>
        <v>0</v>
      </c>
      <c r="R1337" s="411">
        <f>R561*(1-'Appx 1. Ref Rates'!$E59)</f>
        <v>0</v>
      </c>
      <c r="S1337" s="413">
        <f>S561*(1-'Appx 1. Ref Rates'!$E59)</f>
        <v>0</v>
      </c>
      <c r="T1337" s="413">
        <f>T561*(1-'Appx 1. Ref Rates'!$E59)</f>
        <v>0</v>
      </c>
      <c r="U1337" s="413">
        <f>U561*(1-'Appx 1. Ref Rates'!$E59)</f>
        <v>0</v>
      </c>
      <c r="V1337" s="413">
        <f>V561*(1-'Appx 1. Ref Rates'!$E59)</f>
        <v>0</v>
      </c>
      <c r="W1337" s="413">
        <f>W561*(1-'Appx 1. Ref Rates'!$E59)</f>
        <v>0</v>
      </c>
      <c r="X1337" s="414">
        <f>X561*(1-'Appx 1. Ref Rates'!$E59)</f>
        <v>0</v>
      </c>
      <c r="Y1337" s="413">
        <f>Y561*(1-'Appx 1. Ref Rates'!$E59)</f>
        <v>0</v>
      </c>
      <c r="Z1337" s="413">
        <f>Z561*(1-'Appx 1. Ref Rates'!$E59)</f>
        <v>0</v>
      </c>
      <c r="AA1337" s="413">
        <f>AA561*(1-'Appx 1. Ref Rates'!$E59)</f>
        <v>0</v>
      </c>
      <c r="AB1337" s="413">
        <f>AB561*(1-'Appx 1. Ref Rates'!$E59)</f>
        <v>0</v>
      </c>
      <c r="AC1337" s="400">
        <f t="shared" ref="AC1337:AC1338" si="544">AC561</f>
        <v>0</v>
      </c>
      <c r="AD1337" s="854"/>
      <c r="AE1337" s="1083"/>
      <c r="AF1337" s="856"/>
    </row>
    <row r="1338" spans="1:32" ht="15" customHeight="1" outlineLevel="1" x14ac:dyDescent="0.2">
      <c r="A1338" s="11">
        <v>167</v>
      </c>
      <c r="B1338" s="294"/>
      <c r="C1338" s="289"/>
      <c r="D1338" s="289"/>
      <c r="E1338" s="289"/>
      <c r="F1338" s="880" t="str">
        <f>'2. CAD NCCF'!F1338:L1338</f>
        <v>Non-FI issued ABCP, high rated</v>
      </c>
      <c r="G1338" s="881"/>
      <c r="H1338" s="881"/>
      <c r="I1338" s="881"/>
      <c r="J1338" s="881"/>
      <c r="K1338" s="881"/>
      <c r="L1338" s="882"/>
      <c r="M1338" s="400">
        <f t="shared" si="543"/>
        <v>0</v>
      </c>
      <c r="N1338" s="411">
        <f>M1338*(1-'Appx 1. Ref Rates'!$E60)+N562*(1-'Appx 1. Ref Rates'!$E60)</f>
        <v>0</v>
      </c>
      <c r="O1338" s="414">
        <f>O562*(1-'Appx 1. Ref Rates'!$E60)</f>
        <v>0</v>
      </c>
      <c r="P1338" s="414">
        <f>P562*(1-'Appx 1. Ref Rates'!$E60)</f>
        <v>0</v>
      </c>
      <c r="Q1338" s="415">
        <f>Q562*(1-'Appx 1. Ref Rates'!$E60)</f>
        <v>0</v>
      </c>
      <c r="R1338" s="411">
        <f>R562*(1-'Appx 1. Ref Rates'!$E60)</f>
        <v>0</v>
      </c>
      <c r="S1338" s="413">
        <f>S562*(1-'Appx 1. Ref Rates'!$E60)</f>
        <v>0</v>
      </c>
      <c r="T1338" s="413">
        <f>T562*(1-'Appx 1. Ref Rates'!$E60)</f>
        <v>0</v>
      </c>
      <c r="U1338" s="413">
        <f>U562*(1-'Appx 1. Ref Rates'!$E60)</f>
        <v>0</v>
      </c>
      <c r="V1338" s="413">
        <f>V562*(1-'Appx 1. Ref Rates'!$E60)</f>
        <v>0</v>
      </c>
      <c r="W1338" s="413">
        <f>W562*(1-'Appx 1. Ref Rates'!$E60)</f>
        <v>0</v>
      </c>
      <c r="X1338" s="414">
        <f>X562*(1-'Appx 1. Ref Rates'!$E60)</f>
        <v>0</v>
      </c>
      <c r="Y1338" s="413">
        <f>Y562*(1-'Appx 1. Ref Rates'!$E60)</f>
        <v>0</v>
      </c>
      <c r="Z1338" s="413">
        <f>Z562*(1-'Appx 1. Ref Rates'!$E60)</f>
        <v>0</v>
      </c>
      <c r="AA1338" s="413">
        <f>AA562*(1-'Appx 1. Ref Rates'!$E60)</f>
        <v>0</v>
      </c>
      <c r="AB1338" s="413">
        <f>AB562*(1-'Appx 1. Ref Rates'!$E60)</f>
        <v>0</v>
      </c>
      <c r="AC1338" s="400">
        <f t="shared" si="544"/>
        <v>0</v>
      </c>
      <c r="AD1338" s="854"/>
      <c r="AE1338" s="1083"/>
      <c r="AF1338" s="856"/>
    </row>
    <row r="1339" spans="1:32" outlineLevel="1" x14ac:dyDescent="0.2">
      <c r="A1339" s="11">
        <v>168</v>
      </c>
      <c r="B1339" s="294"/>
      <c r="C1339" s="289"/>
      <c r="D1339" s="289"/>
      <c r="E1339" s="877" t="str">
        <f>'2. CAD NCCF'!E1339:L1339</f>
        <v>FI issued ABS and ABCP, high rated</v>
      </c>
      <c r="F1339" s="878"/>
      <c r="G1339" s="878"/>
      <c r="H1339" s="878"/>
      <c r="I1339" s="878"/>
      <c r="J1339" s="878"/>
      <c r="K1339" s="878"/>
      <c r="L1339" s="879"/>
      <c r="M1339" s="399">
        <f>SUBTOTAL(9,M1340:M1341)</f>
        <v>0</v>
      </c>
      <c r="N1339" s="402">
        <f t="shared" ref="N1339:AC1339" si="545">SUBTOTAL(9,N1340:N1341)</f>
        <v>0</v>
      </c>
      <c r="O1339" s="406">
        <f t="shared" si="545"/>
        <v>0</v>
      </c>
      <c r="P1339" s="406">
        <f t="shared" si="545"/>
        <v>0</v>
      </c>
      <c r="Q1339" s="407">
        <f t="shared" si="545"/>
        <v>0</v>
      </c>
      <c r="R1339" s="402">
        <f t="shared" si="545"/>
        <v>0</v>
      </c>
      <c r="S1339" s="406">
        <f t="shared" si="545"/>
        <v>0</v>
      </c>
      <c r="T1339" s="405">
        <f t="shared" si="545"/>
        <v>0</v>
      </c>
      <c r="U1339" s="405">
        <f t="shared" si="545"/>
        <v>0</v>
      </c>
      <c r="V1339" s="405">
        <f t="shared" si="545"/>
        <v>0</v>
      </c>
      <c r="W1339" s="405">
        <f t="shared" si="545"/>
        <v>0</v>
      </c>
      <c r="X1339" s="405">
        <f t="shared" si="545"/>
        <v>0</v>
      </c>
      <c r="Y1339" s="405">
        <f t="shared" si="545"/>
        <v>0</v>
      </c>
      <c r="Z1339" s="405">
        <f t="shared" si="545"/>
        <v>0</v>
      </c>
      <c r="AA1339" s="405">
        <f t="shared" si="545"/>
        <v>0</v>
      </c>
      <c r="AB1339" s="403">
        <f t="shared" si="545"/>
        <v>0</v>
      </c>
      <c r="AC1339" s="399">
        <f t="shared" si="545"/>
        <v>0</v>
      </c>
      <c r="AD1339" s="854"/>
      <c r="AE1339" s="1083"/>
      <c r="AF1339" s="856"/>
    </row>
    <row r="1340" spans="1:32" ht="15" customHeight="1" outlineLevel="1" x14ac:dyDescent="0.2">
      <c r="A1340" s="11">
        <v>169</v>
      </c>
      <c r="B1340" s="294"/>
      <c r="C1340" s="289"/>
      <c r="D1340" s="289"/>
      <c r="E1340" s="289"/>
      <c r="F1340" s="880" t="str">
        <f>'2. CAD NCCF'!F1340:L1340</f>
        <v>FI issued ABS, high rated</v>
      </c>
      <c r="G1340" s="881"/>
      <c r="H1340" s="881"/>
      <c r="I1340" s="881"/>
      <c r="J1340" s="881"/>
      <c r="K1340" s="881"/>
      <c r="L1340" s="882"/>
      <c r="M1340" s="400">
        <f t="shared" ref="M1340:M1341" si="546">M564</f>
        <v>0</v>
      </c>
      <c r="N1340" s="411">
        <f>M1340*(1-'Appx 1. Ref Rates'!$E62)+N564*(1-'Appx 1. Ref Rates'!$E62)</f>
        <v>0</v>
      </c>
      <c r="O1340" s="414">
        <f>O564*(1-'Appx 1. Ref Rates'!$E62)</f>
        <v>0</v>
      </c>
      <c r="P1340" s="414">
        <f>P564*(1-'Appx 1. Ref Rates'!$E62)</f>
        <v>0</v>
      </c>
      <c r="Q1340" s="415">
        <f>Q564*(1-'Appx 1. Ref Rates'!$E62)</f>
        <v>0</v>
      </c>
      <c r="R1340" s="411">
        <f>R564*(1-'Appx 1. Ref Rates'!$E62)</f>
        <v>0</v>
      </c>
      <c r="S1340" s="413">
        <f>S564*(1-'Appx 1. Ref Rates'!$E62)</f>
        <v>0</v>
      </c>
      <c r="T1340" s="413">
        <f>T564*(1-'Appx 1. Ref Rates'!$E62)</f>
        <v>0</v>
      </c>
      <c r="U1340" s="413">
        <f>U564*(1-'Appx 1. Ref Rates'!$E62)</f>
        <v>0</v>
      </c>
      <c r="V1340" s="413">
        <f>V564*(1-'Appx 1. Ref Rates'!$E62)</f>
        <v>0</v>
      </c>
      <c r="W1340" s="413">
        <f>W564*(1-'Appx 1. Ref Rates'!$E62)</f>
        <v>0</v>
      </c>
      <c r="X1340" s="414">
        <f>X564*(1-'Appx 1. Ref Rates'!$E62)</f>
        <v>0</v>
      </c>
      <c r="Y1340" s="413">
        <f>Y564*(1-'Appx 1. Ref Rates'!$E62)</f>
        <v>0</v>
      </c>
      <c r="Z1340" s="413">
        <f>Z564*(1-'Appx 1. Ref Rates'!$E62)</f>
        <v>0</v>
      </c>
      <c r="AA1340" s="413">
        <f>AA564*(1-'Appx 1. Ref Rates'!$E62)</f>
        <v>0</v>
      </c>
      <c r="AB1340" s="413">
        <f>AB564*(1-'Appx 1. Ref Rates'!$E62)</f>
        <v>0</v>
      </c>
      <c r="AC1340" s="400">
        <f t="shared" ref="AC1340:AC1357" si="547">AC564</f>
        <v>0</v>
      </c>
      <c r="AD1340" s="854"/>
      <c r="AE1340" s="1083"/>
      <c r="AF1340" s="856"/>
    </row>
    <row r="1341" spans="1:32" ht="15" customHeight="1" outlineLevel="1" x14ac:dyDescent="0.2">
      <c r="A1341" s="11">
        <v>170</v>
      </c>
      <c r="B1341" s="294"/>
      <c r="C1341" s="289"/>
      <c r="D1341" s="289"/>
      <c r="E1341" s="289"/>
      <c r="F1341" s="880" t="str">
        <f>'2. CAD NCCF'!F1341:L1341</f>
        <v>FI issued ABCP, high rated</v>
      </c>
      <c r="G1341" s="881"/>
      <c r="H1341" s="881"/>
      <c r="I1341" s="881"/>
      <c r="J1341" s="881"/>
      <c r="K1341" s="881"/>
      <c r="L1341" s="882"/>
      <c r="M1341" s="400">
        <f t="shared" si="546"/>
        <v>0</v>
      </c>
      <c r="N1341" s="411">
        <f>M1341*(1-'Appx 1. Ref Rates'!$E63)+N565*(1-'Appx 1. Ref Rates'!$E63)</f>
        <v>0</v>
      </c>
      <c r="O1341" s="414">
        <f>O565*(1-'Appx 1. Ref Rates'!$E63)</f>
        <v>0</v>
      </c>
      <c r="P1341" s="414">
        <f>P565*(1-'Appx 1. Ref Rates'!$E63)</f>
        <v>0</v>
      </c>
      <c r="Q1341" s="415">
        <f>Q565*(1-'Appx 1. Ref Rates'!$E63)</f>
        <v>0</v>
      </c>
      <c r="R1341" s="411">
        <f>R565*(1-'Appx 1. Ref Rates'!$E63)</f>
        <v>0</v>
      </c>
      <c r="S1341" s="413">
        <f>S565*(1-'Appx 1. Ref Rates'!$E63)</f>
        <v>0</v>
      </c>
      <c r="T1341" s="413">
        <f>T565*(1-'Appx 1. Ref Rates'!$E63)</f>
        <v>0</v>
      </c>
      <c r="U1341" s="413">
        <f>U565*(1-'Appx 1. Ref Rates'!$E63)</f>
        <v>0</v>
      </c>
      <c r="V1341" s="413">
        <f>V565*(1-'Appx 1. Ref Rates'!$E63)</f>
        <v>0</v>
      </c>
      <c r="W1341" s="413">
        <f>W565*(1-'Appx 1. Ref Rates'!$E63)</f>
        <v>0</v>
      </c>
      <c r="X1341" s="414">
        <f>X565*(1-'Appx 1. Ref Rates'!$E63)</f>
        <v>0</v>
      </c>
      <c r="Y1341" s="413">
        <f>Y565*(1-'Appx 1. Ref Rates'!$E63)</f>
        <v>0</v>
      </c>
      <c r="Z1341" s="413">
        <f>Z565*(1-'Appx 1. Ref Rates'!$E63)</f>
        <v>0</v>
      </c>
      <c r="AA1341" s="413">
        <f>AA565*(1-'Appx 1. Ref Rates'!$E63)</f>
        <v>0</v>
      </c>
      <c r="AB1341" s="413">
        <f>AB565*(1-'Appx 1. Ref Rates'!$E63)</f>
        <v>0</v>
      </c>
      <c r="AC1341" s="400">
        <f t="shared" si="547"/>
        <v>0</v>
      </c>
      <c r="AD1341" s="854"/>
      <c r="AE1341" s="1083"/>
      <c r="AF1341" s="856"/>
    </row>
    <row r="1342" spans="1:32" outlineLevel="1" x14ac:dyDescent="0.2">
      <c r="A1342" s="11">
        <v>171</v>
      </c>
      <c r="B1342" s="294"/>
      <c r="C1342" s="289"/>
      <c r="D1342" s="289"/>
      <c r="E1342" s="877" t="str">
        <f>'2. CAD NCCF'!E1342:L1342</f>
        <v>Non-FI issued ABS and ABCP, medium rated</v>
      </c>
      <c r="F1342" s="878"/>
      <c r="G1342" s="878"/>
      <c r="H1342" s="878"/>
      <c r="I1342" s="878"/>
      <c r="J1342" s="878"/>
      <c r="K1342" s="878"/>
      <c r="L1342" s="879"/>
      <c r="M1342" s="399">
        <f>SUBTOTAL(9,M1343:M1344)</f>
        <v>0</v>
      </c>
      <c r="N1342" s="402">
        <f t="shared" ref="N1342:AC1342" si="548">SUBTOTAL(9,N1343:N1344)</f>
        <v>0</v>
      </c>
      <c r="O1342" s="406">
        <f t="shared" si="548"/>
        <v>0</v>
      </c>
      <c r="P1342" s="406">
        <f t="shared" si="548"/>
        <v>0</v>
      </c>
      <c r="Q1342" s="407">
        <f t="shared" si="548"/>
        <v>0</v>
      </c>
      <c r="R1342" s="402">
        <f t="shared" si="548"/>
        <v>0</v>
      </c>
      <c r="S1342" s="406">
        <f t="shared" si="548"/>
        <v>0</v>
      </c>
      <c r="T1342" s="405">
        <f t="shared" si="548"/>
        <v>0</v>
      </c>
      <c r="U1342" s="405">
        <f t="shared" si="548"/>
        <v>0</v>
      </c>
      <c r="V1342" s="405">
        <f t="shared" si="548"/>
        <v>0</v>
      </c>
      <c r="W1342" s="405">
        <f t="shared" si="548"/>
        <v>0</v>
      </c>
      <c r="X1342" s="405">
        <f t="shared" si="548"/>
        <v>0</v>
      </c>
      <c r="Y1342" s="405">
        <f t="shared" si="548"/>
        <v>0</v>
      </c>
      <c r="Z1342" s="405">
        <f t="shared" si="548"/>
        <v>0</v>
      </c>
      <c r="AA1342" s="405">
        <f t="shared" si="548"/>
        <v>0</v>
      </c>
      <c r="AB1342" s="403">
        <f t="shared" si="548"/>
        <v>0</v>
      </c>
      <c r="AC1342" s="399">
        <f t="shared" si="548"/>
        <v>0</v>
      </c>
      <c r="AD1342" s="854"/>
      <c r="AE1342" s="1083"/>
      <c r="AF1342" s="856"/>
    </row>
    <row r="1343" spans="1:32" ht="15" customHeight="1" outlineLevel="1" x14ac:dyDescent="0.2">
      <c r="A1343" s="11">
        <v>172</v>
      </c>
      <c r="B1343" s="294"/>
      <c r="C1343" s="289"/>
      <c r="D1343" s="289"/>
      <c r="E1343" s="289"/>
      <c r="F1343" s="880" t="str">
        <f>'2. CAD NCCF'!F1343:L1343</f>
        <v>Non-FI issued ABS, medium rated</v>
      </c>
      <c r="G1343" s="881"/>
      <c r="H1343" s="881"/>
      <c r="I1343" s="881"/>
      <c r="J1343" s="881"/>
      <c r="K1343" s="881"/>
      <c r="L1343" s="882"/>
      <c r="M1343" s="400">
        <f t="shared" ref="M1343:M1344" si="549">M567</f>
        <v>0</v>
      </c>
      <c r="N1343" s="411">
        <f>M1343*(1-'Appx 1. Ref Rates'!$E65)+N567*(1-'Appx 1. Ref Rates'!$E65)</f>
        <v>0</v>
      </c>
      <c r="O1343" s="414">
        <f>O567*(1-'Appx 1. Ref Rates'!$E65)</f>
        <v>0</v>
      </c>
      <c r="P1343" s="414">
        <f>P567*(1-'Appx 1. Ref Rates'!$E65)</f>
        <v>0</v>
      </c>
      <c r="Q1343" s="415">
        <f>Q567*(1-'Appx 1. Ref Rates'!$E65)</f>
        <v>0</v>
      </c>
      <c r="R1343" s="411">
        <f>R567*(1-'Appx 1. Ref Rates'!$E65)</f>
        <v>0</v>
      </c>
      <c r="S1343" s="413">
        <f>S567*(1-'Appx 1. Ref Rates'!$E65)</f>
        <v>0</v>
      </c>
      <c r="T1343" s="413">
        <f>T567*(1-'Appx 1. Ref Rates'!$E65)</f>
        <v>0</v>
      </c>
      <c r="U1343" s="413">
        <f>U567*(1-'Appx 1. Ref Rates'!$E65)</f>
        <v>0</v>
      </c>
      <c r="V1343" s="413">
        <f>V567*(1-'Appx 1. Ref Rates'!$E65)</f>
        <v>0</v>
      </c>
      <c r="W1343" s="413">
        <f>W567*(1-'Appx 1. Ref Rates'!$E65)</f>
        <v>0</v>
      </c>
      <c r="X1343" s="414">
        <f>X567*(1-'Appx 1. Ref Rates'!$E65)</f>
        <v>0</v>
      </c>
      <c r="Y1343" s="413">
        <f>Y567*(1-'Appx 1. Ref Rates'!$E65)</f>
        <v>0</v>
      </c>
      <c r="Z1343" s="413">
        <f>Z567*(1-'Appx 1. Ref Rates'!$E65)</f>
        <v>0</v>
      </c>
      <c r="AA1343" s="413">
        <f>AA567*(1-'Appx 1. Ref Rates'!$E65)</f>
        <v>0</v>
      </c>
      <c r="AB1343" s="413">
        <f>AB567*(1-'Appx 1. Ref Rates'!$E65)</f>
        <v>0</v>
      </c>
      <c r="AC1343" s="400">
        <f t="shared" si="547"/>
        <v>0</v>
      </c>
      <c r="AD1343" s="854"/>
      <c r="AE1343" s="1083"/>
      <c r="AF1343" s="856"/>
    </row>
    <row r="1344" spans="1:32" ht="15" customHeight="1" outlineLevel="1" x14ac:dyDescent="0.2">
      <c r="A1344" s="11">
        <v>173</v>
      </c>
      <c r="B1344" s="294"/>
      <c r="C1344" s="289"/>
      <c r="D1344" s="289"/>
      <c r="E1344" s="289"/>
      <c r="F1344" s="880" t="str">
        <f>'2. CAD NCCF'!F1344:L1344</f>
        <v>Non-FI issued ABCP, medium rated</v>
      </c>
      <c r="G1344" s="881"/>
      <c r="H1344" s="881"/>
      <c r="I1344" s="881"/>
      <c r="J1344" s="881"/>
      <c r="K1344" s="881"/>
      <c r="L1344" s="882"/>
      <c r="M1344" s="400">
        <f t="shared" si="549"/>
        <v>0</v>
      </c>
      <c r="N1344" s="411">
        <f>M1344*(1-'Appx 1. Ref Rates'!$E66)+N568*(1-'Appx 1. Ref Rates'!$E66)</f>
        <v>0</v>
      </c>
      <c r="O1344" s="414">
        <f>O568*(1-'Appx 1. Ref Rates'!$E66)</f>
        <v>0</v>
      </c>
      <c r="P1344" s="414">
        <f>P568*(1-'Appx 1. Ref Rates'!$E66)</f>
        <v>0</v>
      </c>
      <c r="Q1344" s="415">
        <f>Q568*(1-'Appx 1. Ref Rates'!$E66)</f>
        <v>0</v>
      </c>
      <c r="R1344" s="411">
        <f>R568*(1-'Appx 1. Ref Rates'!$E66)</f>
        <v>0</v>
      </c>
      <c r="S1344" s="413">
        <f>S568*(1-'Appx 1. Ref Rates'!$E66)</f>
        <v>0</v>
      </c>
      <c r="T1344" s="413">
        <f>T568*(1-'Appx 1. Ref Rates'!$E66)</f>
        <v>0</v>
      </c>
      <c r="U1344" s="413">
        <f>U568*(1-'Appx 1. Ref Rates'!$E66)</f>
        <v>0</v>
      </c>
      <c r="V1344" s="413">
        <f>V568*(1-'Appx 1. Ref Rates'!$E66)</f>
        <v>0</v>
      </c>
      <c r="W1344" s="413">
        <f>W568*(1-'Appx 1. Ref Rates'!$E66)</f>
        <v>0</v>
      </c>
      <c r="X1344" s="414">
        <f>X568*(1-'Appx 1. Ref Rates'!$E66)</f>
        <v>0</v>
      </c>
      <c r="Y1344" s="413">
        <f>Y568*(1-'Appx 1. Ref Rates'!$E66)</f>
        <v>0</v>
      </c>
      <c r="Z1344" s="413">
        <f>Z568*(1-'Appx 1. Ref Rates'!$E66)</f>
        <v>0</v>
      </c>
      <c r="AA1344" s="413">
        <f>AA568*(1-'Appx 1. Ref Rates'!$E66)</f>
        <v>0</v>
      </c>
      <c r="AB1344" s="413">
        <f>AB568*(1-'Appx 1. Ref Rates'!$E66)</f>
        <v>0</v>
      </c>
      <c r="AC1344" s="400">
        <f t="shared" si="547"/>
        <v>0</v>
      </c>
      <c r="AD1344" s="854"/>
      <c r="AE1344" s="1083"/>
      <c r="AF1344" s="856"/>
    </row>
    <row r="1345" spans="1:32" outlineLevel="1" x14ac:dyDescent="0.2">
      <c r="A1345" s="11">
        <v>174</v>
      </c>
      <c r="B1345" s="294"/>
      <c r="C1345" s="289"/>
      <c r="D1345" s="289"/>
      <c r="E1345" s="877" t="str">
        <f>'2. CAD NCCF'!E1345:L1345</f>
        <v>FI issued ABS and ABCP, medium rated</v>
      </c>
      <c r="F1345" s="878"/>
      <c r="G1345" s="878"/>
      <c r="H1345" s="878"/>
      <c r="I1345" s="878"/>
      <c r="J1345" s="878"/>
      <c r="K1345" s="878"/>
      <c r="L1345" s="879"/>
      <c r="M1345" s="399">
        <f>SUBTOTAL(9,M1346:M1347)</f>
        <v>0</v>
      </c>
      <c r="N1345" s="402">
        <f t="shared" ref="N1345:AC1345" si="550">SUBTOTAL(9,N1346:N1347)</f>
        <v>0</v>
      </c>
      <c r="O1345" s="406">
        <f t="shared" si="550"/>
        <v>0</v>
      </c>
      <c r="P1345" s="406">
        <f t="shared" si="550"/>
        <v>0</v>
      </c>
      <c r="Q1345" s="407">
        <f t="shared" si="550"/>
        <v>0</v>
      </c>
      <c r="R1345" s="402">
        <f t="shared" si="550"/>
        <v>0</v>
      </c>
      <c r="S1345" s="406">
        <f t="shared" si="550"/>
        <v>0</v>
      </c>
      <c r="T1345" s="405">
        <f t="shared" si="550"/>
        <v>0</v>
      </c>
      <c r="U1345" s="405">
        <f t="shared" si="550"/>
        <v>0</v>
      </c>
      <c r="V1345" s="405">
        <f t="shared" si="550"/>
        <v>0</v>
      </c>
      <c r="W1345" s="405">
        <f t="shared" si="550"/>
        <v>0</v>
      </c>
      <c r="X1345" s="405">
        <f t="shared" si="550"/>
        <v>0</v>
      </c>
      <c r="Y1345" s="405">
        <f t="shared" si="550"/>
        <v>0</v>
      </c>
      <c r="Z1345" s="405">
        <f t="shared" si="550"/>
        <v>0</v>
      </c>
      <c r="AA1345" s="405">
        <f t="shared" si="550"/>
        <v>0</v>
      </c>
      <c r="AB1345" s="403">
        <f t="shared" si="550"/>
        <v>0</v>
      </c>
      <c r="AC1345" s="399">
        <f t="shared" si="550"/>
        <v>0</v>
      </c>
      <c r="AD1345" s="854"/>
      <c r="AE1345" s="1083"/>
      <c r="AF1345" s="856"/>
    </row>
    <row r="1346" spans="1:32" ht="15" customHeight="1" outlineLevel="1" x14ac:dyDescent="0.2">
      <c r="A1346" s="11">
        <v>175</v>
      </c>
      <c r="B1346" s="294"/>
      <c r="C1346" s="289"/>
      <c r="D1346" s="289"/>
      <c r="E1346" s="289"/>
      <c r="F1346" s="880" t="str">
        <f>'2. CAD NCCF'!F1346:L1346</f>
        <v>FI issued ABS, medium rated</v>
      </c>
      <c r="G1346" s="881"/>
      <c r="H1346" s="881"/>
      <c r="I1346" s="881"/>
      <c r="J1346" s="881"/>
      <c r="K1346" s="881"/>
      <c r="L1346" s="882"/>
      <c r="M1346" s="400">
        <f t="shared" ref="M1346:M1347" si="551">M570</f>
        <v>0</v>
      </c>
      <c r="N1346" s="411">
        <f>M1346*(1-'Appx 1. Ref Rates'!$E68)+N570*(1-'Appx 1. Ref Rates'!$E68)</f>
        <v>0</v>
      </c>
      <c r="O1346" s="414">
        <f>O570*(1-'Appx 1. Ref Rates'!$E68)</f>
        <v>0</v>
      </c>
      <c r="P1346" s="414">
        <f>P570*(1-'Appx 1. Ref Rates'!$E68)</f>
        <v>0</v>
      </c>
      <c r="Q1346" s="415">
        <f>Q570*(1-'Appx 1. Ref Rates'!$E68)</f>
        <v>0</v>
      </c>
      <c r="R1346" s="411">
        <f>R570*(1-'Appx 1. Ref Rates'!$E68)</f>
        <v>0</v>
      </c>
      <c r="S1346" s="413">
        <f>S570*(1-'Appx 1. Ref Rates'!$E68)</f>
        <v>0</v>
      </c>
      <c r="T1346" s="413">
        <f>T570*(1-'Appx 1. Ref Rates'!$E68)</f>
        <v>0</v>
      </c>
      <c r="U1346" s="413">
        <f>U570*(1-'Appx 1. Ref Rates'!$E68)</f>
        <v>0</v>
      </c>
      <c r="V1346" s="413">
        <f>V570*(1-'Appx 1. Ref Rates'!$E68)</f>
        <v>0</v>
      </c>
      <c r="W1346" s="413">
        <f>W570*(1-'Appx 1. Ref Rates'!$E68)</f>
        <v>0</v>
      </c>
      <c r="X1346" s="414">
        <f>X570*(1-'Appx 1. Ref Rates'!$E68)</f>
        <v>0</v>
      </c>
      <c r="Y1346" s="413">
        <f>Y570*(1-'Appx 1. Ref Rates'!$E68)</f>
        <v>0</v>
      </c>
      <c r="Z1346" s="413">
        <f>Z570*(1-'Appx 1. Ref Rates'!$E68)</f>
        <v>0</v>
      </c>
      <c r="AA1346" s="413">
        <f>AA570*(1-'Appx 1. Ref Rates'!$E68)</f>
        <v>0</v>
      </c>
      <c r="AB1346" s="413">
        <f>AB570*(1-'Appx 1. Ref Rates'!$E68)</f>
        <v>0</v>
      </c>
      <c r="AC1346" s="400">
        <f t="shared" si="547"/>
        <v>0</v>
      </c>
      <c r="AD1346" s="854"/>
      <c r="AE1346" s="1083"/>
      <c r="AF1346" s="856"/>
    </row>
    <row r="1347" spans="1:32" ht="15" customHeight="1" outlineLevel="1" x14ac:dyDescent="0.2">
      <c r="A1347" s="11">
        <v>176</v>
      </c>
      <c r="B1347" s="294"/>
      <c r="C1347" s="289"/>
      <c r="D1347" s="289"/>
      <c r="E1347" s="289"/>
      <c r="F1347" s="880" t="str">
        <f>'2. CAD NCCF'!F1347:L1347</f>
        <v>FI issued ABCP, medium rated</v>
      </c>
      <c r="G1347" s="881"/>
      <c r="H1347" s="881"/>
      <c r="I1347" s="881"/>
      <c r="J1347" s="881"/>
      <c r="K1347" s="881"/>
      <c r="L1347" s="882"/>
      <c r="M1347" s="400">
        <f t="shared" si="551"/>
        <v>0</v>
      </c>
      <c r="N1347" s="411">
        <f>M1347*(1-'Appx 1. Ref Rates'!$E69)+N571*(1-'Appx 1. Ref Rates'!$E69)</f>
        <v>0</v>
      </c>
      <c r="O1347" s="414">
        <f>O571*(1-'Appx 1. Ref Rates'!$E69)</f>
        <v>0</v>
      </c>
      <c r="P1347" s="414">
        <f>P571*(1-'Appx 1. Ref Rates'!$E69)</f>
        <v>0</v>
      </c>
      <c r="Q1347" s="415">
        <f>Q571*(1-'Appx 1. Ref Rates'!$E69)</f>
        <v>0</v>
      </c>
      <c r="R1347" s="411">
        <f>R571*(1-'Appx 1. Ref Rates'!$E69)</f>
        <v>0</v>
      </c>
      <c r="S1347" s="413">
        <f>S571*(1-'Appx 1. Ref Rates'!$E69)</f>
        <v>0</v>
      </c>
      <c r="T1347" s="413">
        <f>T571*(1-'Appx 1. Ref Rates'!$E69)</f>
        <v>0</v>
      </c>
      <c r="U1347" s="413">
        <f>U571*(1-'Appx 1. Ref Rates'!$E69)</f>
        <v>0</v>
      </c>
      <c r="V1347" s="413">
        <f>V571*(1-'Appx 1. Ref Rates'!$E69)</f>
        <v>0</v>
      </c>
      <c r="W1347" s="413">
        <f>W571*(1-'Appx 1. Ref Rates'!$E69)</f>
        <v>0</v>
      </c>
      <c r="X1347" s="414">
        <f>X571*(1-'Appx 1. Ref Rates'!$E69)</f>
        <v>0</v>
      </c>
      <c r="Y1347" s="413">
        <f>Y571*(1-'Appx 1. Ref Rates'!$E69)</f>
        <v>0</v>
      </c>
      <c r="Z1347" s="413">
        <f>Z571*(1-'Appx 1. Ref Rates'!$E69)</f>
        <v>0</v>
      </c>
      <c r="AA1347" s="413">
        <f>AA571*(1-'Appx 1. Ref Rates'!$E69)</f>
        <v>0</v>
      </c>
      <c r="AB1347" s="413">
        <f>AB571*(1-'Appx 1. Ref Rates'!$E69)</f>
        <v>0</v>
      </c>
      <c r="AC1347" s="400">
        <f t="shared" si="547"/>
        <v>0</v>
      </c>
      <c r="AD1347" s="854"/>
      <c r="AE1347" s="1083"/>
      <c r="AF1347" s="856"/>
    </row>
    <row r="1348" spans="1:32" outlineLevel="1" x14ac:dyDescent="0.2">
      <c r="A1348" s="11">
        <v>177</v>
      </c>
      <c r="B1348" s="294"/>
      <c r="C1348" s="289"/>
      <c r="D1348" s="289"/>
      <c r="E1348" s="877" t="str">
        <f>'2. CAD NCCF'!E1348:L1348</f>
        <v>Non-FI issued ABS and ABCP, low or not rated</v>
      </c>
      <c r="F1348" s="878"/>
      <c r="G1348" s="878"/>
      <c r="H1348" s="878"/>
      <c r="I1348" s="878"/>
      <c r="J1348" s="878"/>
      <c r="K1348" s="878"/>
      <c r="L1348" s="879"/>
      <c r="M1348" s="399">
        <f>SUBTOTAL(9,M1349:M1350)</f>
        <v>0</v>
      </c>
      <c r="N1348" s="402">
        <f t="shared" ref="N1348:AC1348" si="552">SUBTOTAL(9,N1349:N1350)</f>
        <v>0</v>
      </c>
      <c r="O1348" s="406">
        <f t="shared" si="552"/>
        <v>0</v>
      </c>
      <c r="P1348" s="406">
        <f t="shared" si="552"/>
        <v>0</v>
      </c>
      <c r="Q1348" s="407">
        <f t="shared" si="552"/>
        <v>0</v>
      </c>
      <c r="R1348" s="402">
        <f t="shared" si="552"/>
        <v>0</v>
      </c>
      <c r="S1348" s="406">
        <f t="shared" si="552"/>
        <v>0</v>
      </c>
      <c r="T1348" s="405">
        <f t="shared" si="552"/>
        <v>0</v>
      </c>
      <c r="U1348" s="405">
        <f t="shared" si="552"/>
        <v>0</v>
      </c>
      <c r="V1348" s="405">
        <f t="shared" si="552"/>
        <v>0</v>
      </c>
      <c r="W1348" s="405">
        <f t="shared" si="552"/>
        <v>0</v>
      </c>
      <c r="X1348" s="405">
        <f t="shared" si="552"/>
        <v>0</v>
      </c>
      <c r="Y1348" s="405">
        <f t="shared" si="552"/>
        <v>0</v>
      </c>
      <c r="Z1348" s="405">
        <f t="shared" si="552"/>
        <v>0</v>
      </c>
      <c r="AA1348" s="405">
        <f t="shared" si="552"/>
        <v>0</v>
      </c>
      <c r="AB1348" s="403">
        <f t="shared" si="552"/>
        <v>0</v>
      </c>
      <c r="AC1348" s="399">
        <f t="shared" si="552"/>
        <v>0</v>
      </c>
      <c r="AD1348" s="854"/>
      <c r="AE1348" s="1083"/>
      <c r="AF1348" s="856"/>
    </row>
    <row r="1349" spans="1:32" ht="15" customHeight="1" outlineLevel="1" x14ac:dyDescent="0.2">
      <c r="A1349" s="11">
        <v>178</v>
      </c>
      <c r="B1349" s="294"/>
      <c r="C1349" s="289"/>
      <c r="D1349" s="289"/>
      <c r="E1349" s="289"/>
      <c r="F1349" s="880" t="str">
        <f>'2. CAD NCCF'!F1349:L1349</f>
        <v>Non-FI issued ABS, low or not rated</v>
      </c>
      <c r="G1349" s="881"/>
      <c r="H1349" s="881"/>
      <c r="I1349" s="881"/>
      <c r="J1349" s="881"/>
      <c r="K1349" s="881"/>
      <c r="L1349" s="882"/>
      <c r="M1349" s="400">
        <f t="shared" ref="M1349:M1350" si="553">M573</f>
        <v>0</v>
      </c>
      <c r="N1349" s="411">
        <f>M1349*(1-'Appx 1. Ref Rates'!$E71)+N573*(1-'Appx 1. Ref Rates'!$E71)</f>
        <v>0</v>
      </c>
      <c r="O1349" s="414">
        <f>O573*(1-'Appx 1. Ref Rates'!$E71)</f>
        <v>0</v>
      </c>
      <c r="P1349" s="414">
        <f>P573*(1-'Appx 1. Ref Rates'!$E71)</f>
        <v>0</v>
      </c>
      <c r="Q1349" s="415">
        <f>Q573*(1-'Appx 1. Ref Rates'!$E71)</f>
        <v>0</v>
      </c>
      <c r="R1349" s="411">
        <f>R573*(1-'Appx 1. Ref Rates'!$E71)</f>
        <v>0</v>
      </c>
      <c r="S1349" s="413">
        <f>S573*(1-'Appx 1. Ref Rates'!$E71)</f>
        <v>0</v>
      </c>
      <c r="T1349" s="413">
        <f>T573*(1-'Appx 1. Ref Rates'!$E71)</f>
        <v>0</v>
      </c>
      <c r="U1349" s="413">
        <f>U573*(1-'Appx 1. Ref Rates'!$E71)</f>
        <v>0</v>
      </c>
      <c r="V1349" s="413">
        <f>V573*(1-'Appx 1. Ref Rates'!$E71)</f>
        <v>0</v>
      </c>
      <c r="W1349" s="413">
        <f>W573*(1-'Appx 1. Ref Rates'!$E71)</f>
        <v>0</v>
      </c>
      <c r="X1349" s="414">
        <f>X573*(1-'Appx 1. Ref Rates'!$E71)</f>
        <v>0</v>
      </c>
      <c r="Y1349" s="413">
        <f>Y573*(1-'Appx 1. Ref Rates'!$E71)</f>
        <v>0</v>
      </c>
      <c r="Z1349" s="413">
        <f>Z573*(1-'Appx 1. Ref Rates'!$E71)</f>
        <v>0</v>
      </c>
      <c r="AA1349" s="413">
        <f>AA573*(1-'Appx 1. Ref Rates'!$E71)</f>
        <v>0</v>
      </c>
      <c r="AB1349" s="413">
        <f>AB573*(1-'Appx 1. Ref Rates'!$E71)</f>
        <v>0</v>
      </c>
      <c r="AC1349" s="400">
        <f t="shared" si="547"/>
        <v>0</v>
      </c>
      <c r="AD1349" s="854"/>
      <c r="AE1349" s="1083"/>
      <c r="AF1349" s="856"/>
    </row>
    <row r="1350" spans="1:32" ht="15" customHeight="1" outlineLevel="1" x14ac:dyDescent="0.2">
      <c r="A1350" s="11">
        <v>179</v>
      </c>
      <c r="B1350" s="294"/>
      <c r="C1350" s="289"/>
      <c r="D1350" s="289"/>
      <c r="E1350" s="289"/>
      <c r="F1350" s="880" t="str">
        <f>'2. CAD NCCF'!F1350:L1350</f>
        <v>Non-FI issued ABCP, low or not rated</v>
      </c>
      <c r="G1350" s="881"/>
      <c r="H1350" s="881"/>
      <c r="I1350" s="881"/>
      <c r="J1350" s="881"/>
      <c r="K1350" s="881"/>
      <c r="L1350" s="882"/>
      <c r="M1350" s="400">
        <f t="shared" si="553"/>
        <v>0</v>
      </c>
      <c r="N1350" s="411">
        <f>M1350*(1-'Appx 1. Ref Rates'!$E72)+N574*(1-'Appx 1. Ref Rates'!$E72)</f>
        <v>0</v>
      </c>
      <c r="O1350" s="414">
        <f>O574*(1-'Appx 1. Ref Rates'!$E72)</f>
        <v>0</v>
      </c>
      <c r="P1350" s="414">
        <f>P574*(1-'Appx 1. Ref Rates'!$E72)</f>
        <v>0</v>
      </c>
      <c r="Q1350" s="415">
        <f>Q574*(1-'Appx 1. Ref Rates'!$E72)</f>
        <v>0</v>
      </c>
      <c r="R1350" s="411">
        <f>R574*(1-'Appx 1. Ref Rates'!$E72)</f>
        <v>0</v>
      </c>
      <c r="S1350" s="413">
        <f>S574*(1-'Appx 1. Ref Rates'!$E72)</f>
        <v>0</v>
      </c>
      <c r="T1350" s="413">
        <f>T574*(1-'Appx 1. Ref Rates'!$E72)</f>
        <v>0</v>
      </c>
      <c r="U1350" s="413">
        <f>U574*(1-'Appx 1. Ref Rates'!$E72)</f>
        <v>0</v>
      </c>
      <c r="V1350" s="413">
        <f>V574*(1-'Appx 1. Ref Rates'!$E72)</f>
        <v>0</v>
      </c>
      <c r="W1350" s="413">
        <f>W574*(1-'Appx 1. Ref Rates'!$E72)</f>
        <v>0</v>
      </c>
      <c r="X1350" s="414">
        <f>X574*(1-'Appx 1. Ref Rates'!$E72)</f>
        <v>0</v>
      </c>
      <c r="Y1350" s="413">
        <f>Y574*(1-'Appx 1. Ref Rates'!$E72)</f>
        <v>0</v>
      </c>
      <c r="Z1350" s="413">
        <f>Z574*(1-'Appx 1. Ref Rates'!$E72)</f>
        <v>0</v>
      </c>
      <c r="AA1350" s="413">
        <f>AA574*(1-'Appx 1. Ref Rates'!$E72)</f>
        <v>0</v>
      </c>
      <c r="AB1350" s="413">
        <f>AB574*(1-'Appx 1. Ref Rates'!$E72)</f>
        <v>0</v>
      </c>
      <c r="AC1350" s="400">
        <f t="shared" si="547"/>
        <v>0</v>
      </c>
      <c r="AD1350" s="854"/>
      <c r="AE1350" s="1083"/>
      <c r="AF1350" s="856"/>
    </row>
    <row r="1351" spans="1:32" outlineLevel="1" x14ac:dyDescent="0.2">
      <c r="A1351" s="11">
        <v>180</v>
      </c>
      <c r="B1351" s="294"/>
      <c r="C1351" s="289"/>
      <c r="D1351" s="289"/>
      <c r="E1351" s="877" t="str">
        <f>'2. CAD NCCF'!E1351:L1351</f>
        <v>FI issued ABS and ABCP, low or not rated</v>
      </c>
      <c r="F1351" s="878"/>
      <c r="G1351" s="878"/>
      <c r="H1351" s="878"/>
      <c r="I1351" s="878"/>
      <c r="J1351" s="878"/>
      <c r="K1351" s="878"/>
      <c r="L1351" s="879"/>
      <c r="M1351" s="399">
        <f>SUBTOTAL(9,M1352:M1353)</f>
        <v>0</v>
      </c>
      <c r="N1351" s="402">
        <f t="shared" ref="N1351:AC1351" si="554">SUBTOTAL(9,N1352:N1353)</f>
        <v>0</v>
      </c>
      <c r="O1351" s="406">
        <f t="shared" si="554"/>
        <v>0</v>
      </c>
      <c r="P1351" s="406">
        <f t="shared" si="554"/>
        <v>0</v>
      </c>
      <c r="Q1351" s="407">
        <f t="shared" si="554"/>
        <v>0</v>
      </c>
      <c r="R1351" s="402">
        <f t="shared" si="554"/>
        <v>0</v>
      </c>
      <c r="S1351" s="406">
        <f t="shared" si="554"/>
        <v>0</v>
      </c>
      <c r="T1351" s="405">
        <f t="shared" si="554"/>
        <v>0</v>
      </c>
      <c r="U1351" s="405">
        <f t="shared" si="554"/>
        <v>0</v>
      </c>
      <c r="V1351" s="405">
        <f t="shared" si="554"/>
        <v>0</v>
      </c>
      <c r="W1351" s="405">
        <f t="shared" si="554"/>
        <v>0</v>
      </c>
      <c r="X1351" s="405">
        <f t="shared" si="554"/>
        <v>0</v>
      </c>
      <c r="Y1351" s="405">
        <f t="shared" si="554"/>
        <v>0</v>
      </c>
      <c r="Z1351" s="405">
        <f t="shared" si="554"/>
        <v>0</v>
      </c>
      <c r="AA1351" s="405">
        <f t="shared" si="554"/>
        <v>0</v>
      </c>
      <c r="AB1351" s="403">
        <f t="shared" si="554"/>
        <v>0</v>
      </c>
      <c r="AC1351" s="399">
        <f t="shared" si="554"/>
        <v>0</v>
      </c>
      <c r="AD1351" s="854"/>
      <c r="AE1351" s="1083"/>
      <c r="AF1351" s="856"/>
    </row>
    <row r="1352" spans="1:32" ht="15" customHeight="1" outlineLevel="1" x14ac:dyDescent="0.2">
      <c r="A1352" s="11">
        <v>181</v>
      </c>
      <c r="B1352" s="294"/>
      <c r="C1352" s="289"/>
      <c r="D1352" s="289"/>
      <c r="E1352" s="289"/>
      <c r="F1352" s="880" t="str">
        <f>'2. CAD NCCF'!F1352:L1352</f>
        <v>FI issued ABS, low or not rated</v>
      </c>
      <c r="G1352" s="881"/>
      <c r="H1352" s="881"/>
      <c r="I1352" s="881"/>
      <c r="J1352" s="881"/>
      <c r="K1352" s="881"/>
      <c r="L1352" s="882"/>
      <c r="M1352" s="400">
        <f t="shared" ref="M1352:M1353" si="555">M576</f>
        <v>0</v>
      </c>
      <c r="N1352" s="411">
        <f>M1352*(1-'Appx 1. Ref Rates'!$E74)+N576*(1-'Appx 1. Ref Rates'!$E74)</f>
        <v>0</v>
      </c>
      <c r="O1352" s="414">
        <f>O576*(1-'Appx 1. Ref Rates'!$E74)</f>
        <v>0</v>
      </c>
      <c r="P1352" s="414">
        <f>P576*(1-'Appx 1. Ref Rates'!$E74)</f>
        <v>0</v>
      </c>
      <c r="Q1352" s="415">
        <f>Q576*(1-'Appx 1. Ref Rates'!$E74)</f>
        <v>0</v>
      </c>
      <c r="R1352" s="411">
        <f>R576*(1-'Appx 1. Ref Rates'!$E74)</f>
        <v>0</v>
      </c>
      <c r="S1352" s="413">
        <f>S576*(1-'Appx 1. Ref Rates'!$E74)</f>
        <v>0</v>
      </c>
      <c r="T1352" s="413">
        <f>T576*(1-'Appx 1. Ref Rates'!$E74)</f>
        <v>0</v>
      </c>
      <c r="U1352" s="413">
        <f>U576*(1-'Appx 1. Ref Rates'!$E74)</f>
        <v>0</v>
      </c>
      <c r="V1352" s="413">
        <f>V576*(1-'Appx 1. Ref Rates'!$E74)</f>
        <v>0</v>
      </c>
      <c r="W1352" s="413">
        <f>W576*(1-'Appx 1. Ref Rates'!$E74)</f>
        <v>0</v>
      </c>
      <c r="X1352" s="414">
        <f>X576*(1-'Appx 1. Ref Rates'!$E74)</f>
        <v>0</v>
      </c>
      <c r="Y1352" s="413">
        <f>Y576*(1-'Appx 1. Ref Rates'!$E74)</f>
        <v>0</v>
      </c>
      <c r="Z1352" s="413">
        <f>Z576*(1-'Appx 1. Ref Rates'!$E74)</f>
        <v>0</v>
      </c>
      <c r="AA1352" s="413">
        <f>AA576*(1-'Appx 1. Ref Rates'!$E74)</f>
        <v>0</v>
      </c>
      <c r="AB1352" s="413">
        <f>AB576*(1-'Appx 1. Ref Rates'!$E74)</f>
        <v>0</v>
      </c>
      <c r="AC1352" s="400">
        <f t="shared" si="547"/>
        <v>0</v>
      </c>
      <c r="AD1352" s="854"/>
      <c r="AE1352" s="1083"/>
      <c r="AF1352" s="856"/>
    </row>
    <row r="1353" spans="1:32" ht="15" customHeight="1" outlineLevel="1" x14ac:dyDescent="0.2">
      <c r="A1353" s="11">
        <v>182</v>
      </c>
      <c r="B1353" s="294"/>
      <c r="C1353" s="289"/>
      <c r="D1353" s="289"/>
      <c r="E1353" s="289"/>
      <c r="F1353" s="880" t="str">
        <f>'2. CAD NCCF'!F1353:L1353</f>
        <v>FI issued ABCP, low or not rated</v>
      </c>
      <c r="G1353" s="881"/>
      <c r="H1353" s="881"/>
      <c r="I1353" s="881"/>
      <c r="J1353" s="881"/>
      <c r="K1353" s="881"/>
      <c r="L1353" s="882"/>
      <c r="M1353" s="400">
        <f t="shared" si="555"/>
        <v>0</v>
      </c>
      <c r="N1353" s="411">
        <f>M1353*(1-'Appx 1. Ref Rates'!$E75)+N577*(1-'Appx 1. Ref Rates'!$E75)</f>
        <v>0</v>
      </c>
      <c r="O1353" s="414">
        <f>O577*(1-'Appx 1. Ref Rates'!$E75)</f>
        <v>0</v>
      </c>
      <c r="P1353" s="414">
        <f>P577*(1-'Appx 1. Ref Rates'!$E75)</f>
        <v>0</v>
      </c>
      <c r="Q1353" s="415">
        <f>Q577*(1-'Appx 1. Ref Rates'!$E75)</f>
        <v>0</v>
      </c>
      <c r="R1353" s="411">
        <f>R577*(1-'Appx 1. Ref Rates'!$E75)</f>
        <v>0</v>
      </c>
      <c r="S1353" s="413">
        <f>S577*(1-'Appx 1. Ref Rates'!$E75)</f>
        <v>0</v>
      </c>
      <c r="T1353" s="413">
        <f>T577*(1-'Appx 1. Ref Rates'!$E75)</f>
        <v>0</v>
      </c>
      <c r="U1353" s="413">
        <f>U577*(1-'Appx 1. Ref Rates'!$E75)</f>
        <v>0</v>
      </c>
      <c r="V1353" s="413">
        <f>V577*(1-'Appx 1. Ref Rates'!$E75)</f>
        <v>0</v>
      </c>
      <c r="W1353" s="413">
        <f>W577*(1-'Appx 1. Ref Rates'!$E75)</f>
        <v>0</v>
      </c>
      <c r="X1353" s="414">
        <f>X577*(1-'Appx 1. Ref Rates'!$E75)</f>
        <v>0</v>
      </c>
      <c r="Y1353" s="413">
        <f>Y577*(1-'Appx 1. Ref Rates'!$E75)</f>
        <v>0</v>
      </c>
      <c r="Z1353" s="413">
        <f>Z577*(1-'Appx 1. Ref Rates'!$E75)</f>
        <v>0</v>
      </c>
      <c r="AA1353" s="413">
        <f>AA577*(1-'Appx 1. Ref Rates'!$E75)</f>
        <v>0</v>
      </c>
      <c r="AB1353" s="413">
        <f>AB577*(1-'Appx 1. Ref Rates'!$E75)</f>
        <v>0</v>
      </c>
      <c r="AC1353" s="400">
        <f t="shared" si="547"/>
        <v>0</v>
      </c>
      <c r="AD1353" s="857"/>
      <c r="AE1353" s="858"/>
      <c r="AF1353" s="859"/>
    </row>
    <row r="1354" spans="1:32" outlineLevel="1" x14ac:dyDescent="0.2">
      <c r="A1354" s="11">
        <v>183</v>
      </c>
      <c r="B1354" s="294"/>
      <c r="C1354" s="289"/>
      <c r="D1354" s="868" t="str">
        <f>'2. CAD NCCF'!D1354:L1354</f>
        <v>Equities</v>
      </c>
      <c r="E1354" s="869"/>
      <c r="F1354" s="869"/>
      <c r="G1354" s="869"/>
      <c r="H1354" s="869"/>
      <c r="I1354" s="869"/>
      <c r="J1354" s="869"/>
      <c r="K1354" s="869"/>
      <c r="L1354" s="870"/>
      <c r="M1354" s="399">
        <f>SUBTOTAL(9,M1355:M1357)</f>
        <v>0</v>
      </c>
      <c r="N1354" s="1363"/>
      <c r="O1354" s="1363"/>
      <c r="P1354" s="1364"/>
      <c r="Q1354" s="407">
        <f t="shared" ref="Q1354:AC1354" si="556">SUBTOTAL(9,Q1355:Q1357)</f>
        <v>0</v>
      </c>
      <c r="R1354" s="402">
        <f t="shared" si="556"/>
        <v>0</v>
      </c>
      <c r="S1354" s="406">
        <f t="shared" si="556"/>
        <v>0</v>
      </c>
      <c r="T1354" s="405">
        <f t="shared" si="556"/>
        <v>0</v>
      </c>
      <c r="U1354" s="405">
        <f t="shared" si="556"/>
        <v>0</v>
      </c>
      <c r="V1354" s="405">
        <f t="shared" si="556"/>
        <v>0</v>
      </c>
      <c r="W1354" s="405">
        <f t="shared" si="556"/>
        <v>0</v>
      </c>
      <c r="X1354" s="405">
        <f t="shared" si="556"/>
        <v>0</v>
      </c>
      <c r="Y1354" s="405">
        <f t="shared" si="556"/>
        <v>0</v>
      </c>
      <c r="Z1354" s="405">
        <f t="shared" si="556"/>
        <v>0</v>
      </c>
      <c r="AA1354" s="405">
        <f t="shared" si="556"/>
        <v>0</v>
      </c>
      <c r="AB1354" s="403">
        <f t="shared" si="556"/>
        <v>0</v>
      </c>
      <c r="AC1354" s="399">
        <f t="shared" si="556"/>
        <v>0</v>
      </c>
      <c r="AD1354" s="1577"/>
      <c r="AE1354" s="1595"/>
      <c r="AF1354" s="1596"/>
    </row>
    <row r="1355" spans="1:32" outlineLevel="1" x14ac:dyDescent="0.2">
      <c r="A1355" s="11">
        <v>184</v>
      </c>
      <c r="B1355" s="294"/>
      <c r="C1355" s="289"/>
      <c r="D1355" s="289"/>
      <c r="E1355" s="289"/>
      <c r="F1355" s="880" t="str">
        <f>'2. CAD NCCF'!F1355:L1355</f>
        <v>Eligible non-financial common equity shares</v>
      </c>
      <c r="G1355" s="881"/>
      <c r="H1355" s="881"/>
      <c r="I1355" s="881"/>
      <c r="J1355" s="881"/>
      <c r="K1355" s="881"/>
      <c r="L1355" s="882"/>
      <c r="M1355" s="400">
        <f t="shared" ref="M1355:M1357" si="557">M579</f>
        <v>0</v>
      </c>
      <c r="N1355" s="1365"/>
      <c r="O1355" s="1365"/>
      <c r="P1355" s="1366"/>
      <c r="Q1355" s="415">
        <f>(M1355+SUM($N579:$Q579))*'Appx 1. Ref Rates'!$R$97</f>
        <v>0</v>
      </c>
      <c r="R1355" s="411">
        <f>R579*'Appx 1. Ref Rates'!$R$97</f>
        <v>0</v>
      </c>
      <c r="S1355" s="413">
        <f>S579*'Appx 1. Ref Rates'!$R$97</f>
        <v>0</v>
      </c>
      <c r="T1355" s="413">
        <f>T579*'Appx 1. Ref Rates'!$R$97</f>
        <v>0</v>
      </c>
      <c r="U1355" s="413">
        <f>U579*'Appx 1. Ref Rates'!$R$97</f>
        <v>0</v>
      </c>
      <c r="V1355" s="413">
        <f>V579*'Appx 1. Ref Rates'!$R$97</f>
        <v>0</v>
      </c>
      <c r="W1355" s="413">
        <f>W579*'Appx 1. Ref Rates'!$R$97</f>
        <v>0</v>
      </c>
      <c r="X1355" s="414">
        <f>X579*'Appx 1. Ref Rates'!$R$97</f>
        <v>0</v>
      </c>
      <c r="Y1355" s="413">
        <f>Y579*'Appx 1. Ref Rates'!$R$97</f>
        <v>0</v>
      </c>
      <c r="Z1355" s="413">
        <f>Z579*'Appx 1. Ref Rates'!$R$97</f>
        <v>0</v>
      </c>
      <c r="AA1355" s="413">
        <f>AA579*'Appx 1. Ref Rates'!$R$97</f>
        <v>0</v>
      </c>
      <c r="AB1355" s="413">
        <f>AB579*'Appx 1. Ref Rates'!$R$97</f>
        <v>0</v>
      </c>
      <c r="AC1355" s="400">
        <f t="shared" si="547"/>
        <v>0</v>
      </c>
      <c r="AD1355" s="1433"/>
      <c r="AE1355" s="852"/>
      <c r="AF1355" s="853"/>
    </row>
    <row r="1356" spans="1:32" ht="15" customHeight="1" outlineLevel="1" x14ac:dyDescent="0.2">
      <c r="A1356" s="11">
        <v>185</v>
      </c>
      <c r="B1356" s="294"/>
      <c r="C1356" s="289"/>
      <c r="D1356" s="289"/>
      <c r="E1356" s="289"/>
      <c r="F1356" s="880" t="str">
        <f>'2. CAD NCCF'!F1356:L1356</f>
        <v>Eligible financial common equity</v>
      </c>
      <c r="G1356" s="881"/>
      <c r="H1356" s="881"/>
      <c r="I1356" s="881"/>
      <c r="J1356" s="881"/>
      <c r="K1356" s="881"/>
      <c r="L1356" s="882"/>
      <c r="M1356" s="400">
        <f t="shared" si="557"/>
        <v>0</v>
      </c>
      <c r="N1356" s="1365"/>
      <c r="O1356" s="1365"/>
      <c r="P1356" s="1365"/>
      <c r="Q1356" s="398"/>
      <c r="R1356" s="411">
        <f>($M1356+SUM($N580:$R580))*'Appx 1. Ref Rates'!$S$98</f>
        <v>0</v>
      </c>
      <c r="S1356" s="413">
        <f>(M1356+SUM($N580:$R580))*'Appx 1. Ref Rates'!$T$98+S580*('Appx 1. Ref Rates'!$S$98+'Appx 1. Ref Rates'!$T$98)</f>
        <v>0</v>
      </c>
      <c r="T1356" s="413">
        <f>($M1356+SUM($N580:$S580))*'Appx 1. Ref Rates'!$U$98+$T580*('Appx 1. Ref Rates'!$S$98+'Appx 1. Ref Rates'!$T$98+'Appx 1. Ref Rates'!$U$98)</f>
        <v>0</v>
      </c>
      <c r="U1356" s="413">
        <f>U580*('Appx 1. Ref Rates'!$S$98+'Appx 1. Ref Rates'!$T$98+'Appx 1. Ref Rates'!$U$98)</f>
        <v>0</v>
      </c>
      <c r="V1356" s="413">
        <f>V580*('Appx 1. Ref Rates'!$S$98+'Appx 1. Ref Rates'!$T$98+'Appx 1. Ref Rates'!$U$98)</f>
        <v>0</v>
      </c>
      <c r="W1356" s="413">
        <f>W580*('Appx 1. Ref Rates'!$S$98+'Appx 1. Ref Rates'!$T$98+'Appx 1. Ref Rates'!$U$98)</f>
        <v>0</v>
      </c>
      <c r="X1356" s="414">
        <f>X580*('Appx 1. Ref Rates'!$S$98+'Appx 1. Ref Rates'!$T$98+'Appx 1. Ref Rates'!$U$98)</f>
        <v>0</v>
      </c>
      <c r="Y1356" s="413">
        <f>Y580*('Appx 1. Ref Rates'!$S$98+'Appx 1. Ref Rates'!$T$98+'Appx 1. Ref Rates'!$U$98)</f>
        <v>0</v>
      </c>
      <c r="Z1356" s="413">
        <f>Z580*('Appx 1. Ref Rates'!$S$98+'Appx 1. Ref Rates'!$T$98+'Appx 1. Ref Rates'!$U$98)</f>
        <v>0</v>
      </c>
      <c r="AA1356" s="413">
        <f>AA580*('Appx 1. Ref Rates'!$S$98+'Appx 1. Ref Rates'!$T$98+'Appx 1. Ref Rates'!$U$98)</f>
        <v>0</v>
      </c>
      <c r="AB1356" s="413">
        <f>AB580*('Appx 1. Ref Rates'!$S$98+'Appx 1. Ref Rates'!$T$98+'Appx 1. Ref Rates'!$U$98)</f>
        <v>0</v>
      </c>
      <c r="AC1356" s="400">
        <f t="shared" si="547"/>
        <v>0</v>
      </c>
      <c r="AD1356" s="854"/>
      <c r="AE1356" s="1083"/>
      <c r="AF1356" s="856"/>
    </row>
    <row r="1357" spans="1:32" ht="15" customHeight="1" outlineLevel="1" x14ac:dyDescent="0.2">
      <c r="A1357" s="11">
        <v>186</v>
      </c>
      <c r="B1357" s="294"/>
      <c r="C1357" s="289"/>
      <c r="D1357" s="289"/>
      <c r="E1357" s="289"/>
      <c r="F1357" s="880" t="str">
        <f>'2. CAD NCCF'!F1357:L1357</f>
        <v>Other equities</v>
      </c>
      <c r="G1357" s="881"/>
      <c r="H1357" s="881"/>
      <c r="I1357" s="881"/>
      <c r="J1357" s="881"/>
      <c r="K1357" s="881"/>
      <c r="L1357" s="882"/>
      <c r="M1357" s="400">
        <f t="shared" si="557"/>
        <v>0</v>
      </c>
      <c r="N1357" s="1365"/>
      <c r="O1357" s="1365"/>
      <c r="P1357" s="1365"/>
      <c r="Q1357" s="1365"/>
      <c r="R1357" s="1365"/>
      <c r="S1357" s="1365"/>
      <c r="T1357" s="1365"/>
      <c r="U1357" s="1365"/>
      <c r="V1357" s="1365"/>
      <c r="W1357" s="1365"/>
      <c r="X1357" s="1365"/>
      <c r="Y1357" s="1365"/>
      <c r="Z1357" s="1365"/>
      <c r="AA1357" s="1365"/>
      <c r="AB1357" s="1365"/>
      <c r="AC1357" s="400">
        <f t="shared" si="547"/>
        <v>0</v>
      </c>
      <c r="AD1357" s="857"/>
      <c r="AE1357" s="858"/>
      <c r="AF1357" s="859"/>
    </row>
    <row r="1358" spans="1:32" outlineLevel="1" x14ac:dyDescent="0.2">
      <c r="A1358" s="11">
        <v>187</v>
      </c>
      <c r="B1358" s="294"/>
      <c r="C1358" s="289"/>
      <c r="D1358" s="868" t="str">
        <f>'2. CAD NCCF'!D1358:L1358</f>
        <v>FI's own securities - Not eliminated</v>
      </c>
      <c r="E1358" s="869"/>
      <c r="F1358" s="869"/>
      <c r="G1358" s="869"/>
      <c r="H1358" s="869"/>
      <c r="I1358" s="869"/>
      <c r="J1358" s="869"/>
      <c r="K1358" s="869"/>
      <c r="L1358" s="870"/>
      <c r="M1358" s="399">
        <f>SUBTOTAL(9,M1359:M1360)</f>
        <v>0</v>
      </c>
      <c r="N1358" s="1677"/>
      <c r="O1358" s="1678"/>
      <c r="P1358" s="1678"/>
      <c r="Q1358" s="1678"/>
      <c r="R1358" s="1678"/>
      <c r="S1358" s="1678"/>
      <c r="T1358" s="1678"/>
      <c r="U1358" s="1678"/>
      <c r="V1358" s="1678"/>
      <c r="W1358" s="1678"/>
      <c r="X1358" s="1678"/>
      <c r="Y1358" s="1678"/>
      <c r="Z1358" s="1678"/>
      <c r="AA1358" s="1678"/>
      <c r="AB1358" s="1678"/>
      <c r="AC1358" s="1678"/>
      <c r="AD1358" s="1678"/>
      <c r="AE1358" s="1678"/>
      <c r="AF1358" s="1679"/>
    </row>
    <row r="1359" spans="1:32" outlineLevel="1" x14ac:dyDescent="0.2">
      <c r="A1359" s="11">
        <v>188</v>
      </c>
      <c r="B1359" s="294"/>
      <c r="C1359" s="289"/>
      <c r="D1359" s="289"/>
      <c r="E1359" s="289"/>
      <c r="F1359" s="880" t="str">
        <f>'2. CAD NCCF'!F1359:L1359</f>
        <v>FI's own debt not eliminated</v>
      </c>
      <c r="G1359" s="881"/>
      <c r="H1359" s="881"/>
      <c r="I1359" s="881"/>
      <c r="J1359" s="881"/>
      <c r="K1359" s="881"/>
      <c r="L1359" s="882"/>
      <c r="M1359" s="400">
        <f t="shared" ref="M1359:M1360" si="558">M583</f>
        <v>0</v>
      </c>
      <c r="N1359" s="1448"/>
      <c r="O1359" s="852"/>
      <c r="P1359" s="852"/>
      <c r="Q1359" s="852"/>
      <c r="R1359" s="852"/>
      <c r="S1359" s="852"/>
      <c r="T1359" s="852"/>
      <c r="U1359" s="852"/>
      <c r="V1359" s="852"/>
      <c r="W1359" s="852"/>
      <c r="X1359" s="852"/>
      <c r="Y1359" s="852"/>
      <c r="Z1359" s="852"/>
      <c r="AA1359" s="852"/>
      <c r="AB1359" s="852"/>
      <c r="AC1359" s="852"/>
      <c r="AD1359" s="852"/>
      <c r="AE1359" s="852"/>
      <c r="AF1359" s="853"/>
    </row>
    <row r="1360" spans="1:32" ht="15" customHeight="1" outlineLevel="1" x14ac:dyDescent="0.2">
      <c r="A1360" s="11">
        <v>189</v>
      </c>
      <c r="B1360" s="294"/>
      <c r="C1360" s="289"/>
      <c r="D1360" s="289"/>
      <c r="E1360" s="289"/>
      <c r="F1360" s="880" t="str">
        <f>'2. CAD NCCF'!F1360:L1360</f>
        <v>FI's own equity not eliminated</v>
      </c>
      <c r="G1360" s="881"/>
      <c r="H1360" s="881"/>
      <c r="I1360" s="881"/>
      <c r="J1360" s="881"/>
      <c r="K1360" s="881"/>
      <c r="L1360" s="882"/>
      <c r="M1360" s="400">
        <f t="shared" si="558"/>
        <v>0</v>
      </c>
      <c r="N1360" s="854"/>
      <c r="O1360" s="1083"/>
      <c r="P1360" s="1083"/>
      <c r="Q1360" s="1083"/>
      <c r="R1360" s="1083"/>
      <c r="S1360" s="1083"/>
      <c r="T1360" s="1083"/>
      <c r="U1360" s="1083"/>
      <c r="V1360" s="1083"/>
      <c r="W1360" s="1083"/>
      <c r="X1360" s="1083"/>
      <c r="Y1360" s="1083"/>
      <c r="Z1360" s="1083"/>
      <c r="AA1360" s="1083"/>
      <c r="AB1360" s="1083"/>
      <c r="AC1360" s="1083"/>
      <c r="AD1360" s="1083"/>
      <c r="AE1360" s="1083"/>
      <c r="AF1360" s="856"/>
    </row>
    <row r="1361" spans="1:33" ht="15" customHeight="1" outlineLevel="1" x14ac:dyDescent="0.2">
      <c r="A1361" s="11">
        <v>326</v>
      </c>
      <c r="B1361" s="294"/>
      <c r="C1361" s="862" t="str">
        <f>'2. CAD NCCF'!C1361:AF1361</f>
        <v>Reverse repo collateral in</v>
      </c>
      <c r="D1361" s="863"/>
      <c r="E1361" s="863"/>
      <c r="F1361" s="863"/>
      <c r="G1361" s="863"/>
      <c r="H1361" s="863"/>
      <c r="I1361" s="863"/>
      <c r="J1361" s="863"/>
      <c r="K1361" s="863"/>
      <c r="L1361" s="863"/>
      <c r="M1361" s="863"/>
      <c r="N1361" s="863"/>
      <c r="O1361" s="863"/>
      <c r="P1361" s="863"/>
      <c r="Q1361" s="863"/>
      <c r="R1361" s="863"/>
      <c r="S1361" s="863"/>
      <c r="T1361" s="863"/>
      <c r="U1361" s="863"/>
      <c r="V1361" s="863"/>
      <c r="W1361" s="863"/>
      <c r="X1361" s="863"/>
      <c r="Y1361" s="863"/>
      <c r="Z1361" s="863"/>
      <c r="AA1361" s="863"/>
      <c r="AB1361" s="863"/>
      <c r="AC1361" s="863"/>
      <c r="AD1361" s="863"/>
      <c r="AE1361" s="863"/>
      <c r="AF1361" s="863"/>
    </row>
    <row r="1362" spans="1:33" outlineLevel="1" x14ac:dyDescent="0.2">
      <c r="A1362" s="11">
        <v>232</v>
      </c>
      <c r="B1362" s="294"/>
      <c r="C1362" s="289"/>
      <c r="D1362" s="868" t="str">
        <f>'2. CAD NCCF'!D1362:AF1362</f>
        <v>Government securities (GS)</v>
      </c>
      <c r="E1362" s="869"/>
      <c r="F1362" s="869"/>
      <c r="G1362" s="869"/>
      <c r="H1362" s="869"/>
      <c r="I1362" s="869"/>
      <c r="J1362" s="869"/>
      <c r="K1362" s="869"/>
      <c r="L1362" s="869"/>
      <c r="M1362" s="869"/>
      <c r="N1362" s="869"/>
      <c r="O1362" s="869"/>
      <c r="P1362" s="869"/>
      <c r="Q1362" s="869"/>
      <c r="R1362" s="869"/>
      <c r="S1362" s="869"/>
      <c r="T1362" s="869"/>
      <c r="U1362" s="869"/>
      <c r="V1362" s="869"/>
      <c r="W1362" s="869"/>
      <c r="X1362" s="869"/>
      <c r="Y1362" s="869"/>
      <c r="Z1362" s="869"/>
      <c r="AA1362" s="869"/>
      <c r="AB1362" s="869"/>
      <c r="AC1362" s="869"/>
      <c r="AD1362" s="869"/>
      <c r="AE1362" s="869"/>
      <c r="AF1362" s="870"/>
    </row>
    <row r="1363" spans="1:33" outlineLevel="1" x14ac:dyDescent="0.2">
      <c r="A1363" s="11">
        <v>233</v>
      </c>
      <c r="B1363" s="294"/>
      <c r="C1363" s="289"/>
      <c r="D1363" s="289"/>
      <c r="E1363" s="933" t="str">
        <f>'2. CAD NCCF'!E1363:L1363</f>
        <v>High rated GS</v>
      </c>
      <c r="F1363" s="934"/>
      <c r="G1363" s="934"/>
      <c r="H1363" s="934"/>
      <c r="I1363" s="934"/>
      <c r="J1363" s="934"/>
      <c r="K1363" s="934"/>
      <c r="L1363" s="935"/>
      <c r="M1363" s="399">
        <f>SUBTOTAL(9,M1364:M1367)</f>
        <v>0</v>
      </c>
      <c r="N1363" s="402">
        <f t="shared" ref="N1363:AC1363" si="559">SUBTOTAL(9,N1364:N1367)</f>
        <v>0</v>
      </c>
      <c r="O1363" s="406">
        <f t="shared" si="559"/>
        <v>0</v>
      </c>
      <c r="P1363" s="406">
        <f t="shared" si="559"/>
        <v>0</v>
      </c>
      <c r="Q1363" s="407">
        <f t="shared" si="559"/>
        <v>0</v>
      </c>
      <c r="R1363" s="402">
        <f t="shared" si="559"/>
        <v>0</v>
      </c>
      <c r="S1363" s="406">
        <f t="shared" si="559"/>
        <v>0</v>
      </c>
      <c r="T1363" s="405">
        <f t="shared" si="559"/>
        <v>0</v>
      </c>
      <c r="U1363" s="405">
        <f t="shared" si="559"/>
        <v>0</v>
      </c>
      <c r="V1363" s="405">
        <f t="shared" si="559"/>
        <v>0</v>
      </c>
      <c r="W1363" s="405">
        <f t="shared" si="559"/>
        <v>0</v>
      </c>
      <c r="X1363" s="405">
        <f t="shared" si="559"/>
        <v>0</v>
      </c>
      <c r="Y1363" s="405">
        <f t="shared" si="559"/>
        <v>0</v>
      </c>
      <c r="Z1363" s="405">
        <f t="shared" si="559"/>
        <v>0</v>
      </c>
      <c r="AA1363" s="405">
        <f t="shared" si="559"/>
        <v>0</v>
      </c>
      <c r="AB1363" s="403">
        <f t="shared" si="559"/>
        <v>0</v>
      </c>
      <c r="AC1363" s="399">
        <f t="shared" si="559"/>
        <v>0</v>
      </c>
      <c r="AD1363" s="1433"/>
      <c r="AE1363" s="852"/>
      <c r="AF1363" s="853"/>
    </row>
    <row r="1364" spans="1:33" outlineLevel="1" x14ac:dyDescent="0.2">
      <c r="A1364" s="11">
        <v>234</v>
      </c>
      <c r="B1364" s="294"/>
      <c r="C1364" s="289"/>
      <c r="D1364" s="289"/>
      <c r="E1364" s="314"/>
      <c r="F1364" s="880" t="str">
        <f>'2. CAD NCCF'!F136:L1364</f>
        <v xml:space="preserve">Sovereigh &amp; central bank GS </v>
      </c>
      <c r="G1364" s="881"/>
      <c r="H1364" s="881"/>
      <c r="I1364" s="881"/>
      <c r="J1364" s="881"/>
      <c r="K1364" s="881"/>
      <c r="L1364" s="882"/>
      <c r="M1364" s="400">
        <f t="shared" ref="M1364:M1367" si="560">M588</f>
        <v>0</v>
      </c>
      <c r="N1364" s="411">
        <f>M1364*(1-'Appx 1. Ref Rates'!$E8)+N588*(1-'Appx 1. Ref Rates'!$E8)</f>
        <v>0</v>
      </c>
      <c r="O1364" s="414">
        <f>O588*(1-'Appx 1. Ref Rates'!$E8)</f>
        <v>0</v>
      </c>
      <c r="P1364" s="414">
        <f>P588*(1-'Appx 1. Ref Rates'!$E8)</f>
        <v>0</v>
      </c>
      <c r="Q1364" s="415">
        <f>Q588*(1-'Appx 1. Ref Rates'!$E8)</f>
        <v>0</v>
      </c>
      <c r="R1364" s="411">
        <f>R588*(1-'Appx 1. Ref Rates'!$E8)</f>
        <v>0</v>
      </c>
      <c r="S1364" s="413">
        <f>S588*(1-'Appx 1. Ref Rates'!$E8)</f>
        <v>0</v>
      </c>
      <c r="T1364" s="413">
        <f>T588*(1-'Appx 1. Ref Rates'!$E8)</f>
        <v>0</v>
      </c>
      <c r="U1364" s="413">
        <f>U588*(1-'Appx 1. Ref Rates'!$E8)</f>
        <v>0</v>
      </c>
      <c r="V1364" s="413">
        <f>V588*(1-'Appx 1. Ref Rates'!$E8)</f>
        <v>0</v>
      </c>
      <c r="W1364" s="413">
        <f>W588*(1-'Appx 1. Ref Rates'!$E8)</f>
        <v>0</v>
      </c>
      <c r="X1364" s="414">
        <f>X588*(1-'Appx 1. Ref Rates'!$E8)</f>
        <v>0</v>
      </c>
      <c r="Y1364" s="413">
        <f>Y588*(1-'Appx 1. Ref Rates'!$E8)</f>
        <v>0</v>
      </c>
      <c r="Z1364" s="413">
        <f>Z588*(1-'Appx 1. Ref Rates'!$E8)</f>
        <v>0</v>
      </c>
      <c r="AA1364" s="413">
        <f>AA588*(1-'Appx 1. Ref Rates'!$E8)</f>
        <v>0</v>
      </c>
      <c r="AB1364" s="413">
        <f>AB588*(1-'Appx 1. Ref Rates'!$E8)</f>
        <v>0</v>
      </c>
      <c r="AC1364" s="400">
        <f t="shared" ref="AC1364:AC1377" si="561">AC588</f>
        <v>0</v>
      </c>
      <c r="AD1364" s="854"/>
      <c r="AE1364" s="1083"/>
      <c r="AF1364" s="856"/>
      <c r="AG1364" s="4" t="s">
        <v>6</v>
      </c>
    </row>
    <row r="1365" spans="1:33" ht="15" customHeight="1" outlineLevel="1" x14ac:dyDescent="0.2">
      <c r="A1365" s="11">
        <v>235</v>
      </c>
      <c r="B1365" s="294"/>
      <c r="C1365" s="289"/>
      <c r="D1365" s="289"/>
      <c r="E1365" s="314"/>
      <c r="F1365" s="880" t="str">
        <f>'2. CAD NCCF'!F137:L1365</f>
        <v>State, provincial &amp; agency GS</v>
      </c>
      <c r="G1365" s="881"/>
      <c r="H1365" s="881"/>
      <c r="I1365" s="881"/>
      <c r="J1365" s="881"/>
      <c r="K1365" s="881"/>
      <c r="L1365" s="882"/>
      <c r="M1365" s="400">
        <f t="shared" si="560"/>
        <v>0</v>
      </c>
      <c r="N1365" s="411">
        <f>M1365*(1-'Appx 1. Ref Rates'!$E9)+N589*(1-'Appx 1. Ref Rates'!$E9)</f>
        <v>0</v>
      </c>
      <c r="O1365" s="414">
        <f>O589*(1-'Appx 1. Ref Rates'!$E9)</f>
        <v>0</v>
      </c>
      <c r="P1365" s="414">
        <f>P589*(1-'Appx 1. Ref Rates'!$E9)</f>
        <v>0</v>
      </c>
      <c r="Q1365" s="415">
        <f>Q589*(1-'Appx 1. Ref Rates'!$E9)</f>
        <v>0</v>
      </c>
      <c r="R1365" s="411">
        <f>R589*(1-'Appx 1. Ref Rates'!$E9)</f>
        <v>0</v>
      </c>
      <c r="S1365" s="413">
        <f>S589*(1-'Appx 1. Ref Rates'!$E9)</f>
        <v>0</v>
      </c>
      <c r="T1365" s="413">
        <f>T589*(1-'Appx 1. Ref Rates'!$E9)</f>
        <v>0</v>
      </c>
      <c r="U1365" s="413">
        <f>U589*(1-'Appx 1. Ref Rates'!$E9)</f>
        <v>0</v>
      </c>
      <c r="V1365" s="413">
        <f>V589*(1-'Appx 1. Ref Rates'!$E9)</f>
        <v>0</v>
      </c>
      <c r="W1365" s="413">
        <f>W589*(1-'Appx 1. Ref Rates'!$E9)</f>
        <v>0</v>
      </c>
      <c r="X1365" s="414">
        <f>X589*(1-'Appx 1. Ref Rates'!$E9)</f>
        <v>0</v>
      </c>
      <c r="Y1365" s="413">
        <f>Y589*(1-'Appx 1. Ref Rates'!$E9)</f>
        <v>0</v>
      </c>
      <c r="Z1365" s="413">
        <f>Z589*(1-'Appx 1. Ref Rates'!$E9)</f>
        <v>0</v>
      </c>
      <c r="AA1365" s="413">
        <f>AA589*(1-'Appx 1. Ref Rates'!$E9)</f>
        <v>0</v>
      </c>
      <c r="AB1365" s="413">
        <f>AB589*(1-'Appx 1. Ref Rates'!$E9)</f>
        <v>0</v>
      </c>
      <c r="AC1365" s="400">
        <f t="shared" si="561"/>
        <v>0</v>
      </c>
      <c r="AD1365" s="854"/>
      <c r="AE1365" s="1083"/>
      <c r="AF1365" s="856"/>
    </row>
    <row r="1366" spans="1:33" ht="15" customHeight="1" outlineLevel="1" x14ac:dyDescent="0.2">
      <c r="A1366" s="11">
        <v>236</v>
      </c>
      <c r="B1366" s="294"/>
      <c r="C1366" s="289"/>
      <c r="D1366" s="257"/>
      <c r="E1366" s="258"/>
      <c r="F1366" s="880" t="str">
        <f>'2. CAD NCCF'!F138:L1366</f>
        <v>State municipal GS</v>
      </c>
      <c r="G1366" s="881"/>
      <c r="H1366" s="881"/>
      <c r="I1366" s="881"/>
      <c r="J1366" s="881"/>
      <c r="K1366" s="881"/>
      <c r="L1366" s="882"/>
      <c r="M1366" s="400">
        <f t="shared" si="560"/>
        <v>0</v>
      </c>
      <c r="N1366" s="411">
        <f>M1366*(1-'Appx 1. Ref Rates'!$E10)+N590*(1-'Appx 1. Ref Rates'!$E10)</f>
        <v>0</v>
      </c>
      <c r="O1366" s="414">
        <f>O590*(1-'Appx 1. Ref Rates'!$E10)</f>
        <v>0</v>
      </c>
      <c r="P1366" s="414">
        <f>P590*(1-'Appx 1. Ref Rates'!$E10)</f>
        <v>0</v>
      </c>
      <c r="Q1366" s="415">
        <f>Q590*(1-'Appx 1. Ref Rates'!$E10)</f>
        <v>0</v>
      </c>
      <c r="R1366" s="411">
        <f>R590*(1-'Appx 1. Ref Rates'!$E10)</f>
        <v>0</v>
      </c>
      <c r="S1366" s="413">
        <f>S590*(1-'Appx 1. Ref Rates'!$E10)</f>
        <v>0</v>
      </c>
      <c r="T1366" s="413">
        <f>T590*(1-'Appx 1. Ref Rates'!$E10)</f>
        <v>0</v>
      </c>
      <c r="U1366" s="413">
        <f>U590*(1-'Appx 1. Ref Rates'!$E10)</f>
        <v>0</v>
      </c>
      <c r="V1366" s="413">
        <f>V590*(1-'Appx 1. Ref Rates'!$E10)</f>
        <v>0</v>
      </c>
      <c r="W1366" s="413">
        <f>W590*(1-'Appx 1. Ref Rates'!$E10)</f>
        <v>0</v>
      </c>
      <c r="X1366" s="414">
        <f>X590*(1-'Appx 1. Ref Rates'!$E10)</f>
        <v>0</v>
      </c>
      <c r="Y1366" s="413">
        <f>Y590*(1-'Appx 1. Ref Rates'!$E10)</f>
        <v>0</v>
      </c>
      <c r="Z1366" s="413">
        <f>Z590*(1-'Appx 1. Ref Rates'!$E10)</f>
        <v>0</v>
      </c>
      <c r="AA1366" s="413">
        <f>AA590*(1-'Appx 1. Ref Rates'!$E10)</f>
        <v>0</v>
      </c>
      <c r="AB1366" s="413">
        <f>AB590*(1-'Appx 1. Ref Rates'!$E10)</f>
        <v>0</v>
      </c>
      <c r="AC1366" s="400">
        <f t="shared" si="561"/>
        <v>0</v>
      </c>
      <c r="AD1366" s="854"/>
      <c r="AE1366" s="1083"/>
      <c r="AF1366" s="856"/>
    </row>
    <row r="1367" spans="1:33" ht="15" customHeight="1" outlineLevel="1" x14ac:dyDescent="0.2">
      <c r="A1367" s="11">
        <v>237</v>
      </c>
      <c r="B1367" s="294"/>
      <c r="C1367" s="289"/>
      <c r="D1367" s="289"/>
      <c r="E1367" s="290"/>
      <c r="F1367" s="880" t="str">
        <f>'2. CAD NCCF'!F139:L1367</f>
        <v>Supranational and multilateral development bank GS</v>
      </c>
      <c r="G1367" s="881"/>
      <c r="H1367" s="881"/>
      <c r="I1367" s="881"/>
      <c r="J1367" s="881"/>
      <c r="K1367" s="881"/>
      <c r="L1367" s="882"/>
      <c r="M1367" s="400">
        <f t="shared" si="560"/>
        <v>0</v>
      </c>
      <c r="N1367" s="411">
        <f>M1367*(1-'Appx 1. Ref Rates'!$E11)+N591*(1-'Appx 1. Ref Rates'!$E11)</f>
        <v>0</v>
      </c>
      <c r="O1367" s="414">
        <f>O591*(1-'Appx 1. Ref Rates'!$E11)</f>
        <v>0</v>
      </c>
      <c r="P1367" s="414">
        <f>P591*(1-'Appx 1. Ref Rates'!$E11)</f>
        <v>0</v>
      </c>
      <c r="Q1367" s="415">
        <f>Q591*(1-'Appx 1. Ref Rates'!$E11)</f>
        <v>0</v>
      </c>
      <c r="R1367" s="411">
        <f>R591*(1-'Appx 1. Ref Rates'!$E11)</f>
        <v>0</v>
      </c>
      <c r="S1367" s="413">
        <f>S591*(1-'Appx 1. Ref Rates'!$E11)</f>
        <v>0</v>
      </c>
      <c r="T1367" s="413">
        <f>T591*(1-'Appx 1. Ref Rates'!$E11)</f>
        <v>0</v>
      </c>
      <c r="U1367" s="413">
        <f>U591*(1-'Appx 1. Ref Rates'!$E11)</f>
        <v>0</v>
      </c>
      <c r="V1367" s="413">
        <f>V591*(1-'Appx 1. Ref Rates'!$E11)</f>
        <v>0</v>
      </c>
      <c r="W1367" s="413">
        <f>W591*(1-'Appx 1. Ref Rates'!$E11)</f>
        <v>0</v>
      </c>
      <c r="X1367" s="414">
        <f>X591*(1-'Appx 1. Ref Rates'!$E11)</f>
        <v>0</v>
      </c>
      <c r="Y1367" s="413">
        <f>Y591*(1-'Appx 1. Ref Rates'!$E11)</f>
        <v>0</v>
      </c>
      <c r="Z1367" s="413">
        <f>Z591*(1-'Appx 1. Ref Rates'!$E11)</f>
        <v>0</v>
      </c>
      <c r="AA1367" s="413">
        <f>AA591*(1-'Appx 1. Ref Rates'!$E11)</f>
        <v>0</v>
      </c>
      <c r="AB1367" s="413">
        <f>AB591*(1-'Appx 1. Ref Rates'!$E11)</f>
        <v>0</v>
      </c>
      <c r="AC1367" s="400">
        <f t="shared" si="561"/>
        <v>0</v>
      </c>
      <c r="AD1367" s="854"/>
      <c r="AE1367" s="1083"/>
      <c r="AF1367" s="856"/>
    </row>
    <row r="1368" spans="1:33" ht="15.75" outlineLevel="1" x14ac:dyDescent="0.2">
      <c r="A1368" s="11">
        <v>238</v>
      </c>
      <c r="B1368" s="294"/>
      <c r="C1368" s="289"/>
      <c r="D1368" s="291"/>
      <c r="E1368" s="877" t="str">
        <f>'2. CAD NCCF'!E1368:L1368</f>
        <v>Medium rated GS</v>
      </c>
      <c r="F1368" s="878"/>
      <c r="G1368" s="878"/>
      <c r="H1368" s="878"/>
      <c r="I1368" s="878"/>
      <c r="J1368" s="878"/>
      <c r="K1368" s="878"/>
      <c r="L1368" s="879"/>
      <c r="M1368" s="399">
        <f>SUBTOTAL(9,M1369:M1372)</f>
        <v>0</v>
      </c>
      <c r="N1368" s="402">
        <f t="shared" ref="N1368:AC1368" si="562">SUBTOTAL(9,N1369:N1372)</f>
        <v>0</v>
      </c>
      <c r="O1368" s="406">
        <f t="shared" si="562"/>
        <v>0</v>
      </c>
      <c r="P1368" s="406">
        <f t="shared" si="562"/>
        <v>0</v>
      </c>
      <c r="Q1368" s="407">
        <f t="shared" si="562"/>
        <v>0</v>
      </c>
      <c r="R1368" s="402">
        <f t="shared" si="562"/>
        <v>0</v>
      </c>
      <c r="S1368" s="406">
        <f t="shared" si="562"/>
        <v>0</v>
      </c>
      <c r="T1368" s="405">
        <f t="shared" si="562"/>
        <v>0</v>
      </c>
      <c r="U1368" s="405">
        <f t="shared" si="562"/>
        <v>0</v>
      </c>
      <c r="V1368" s="405">
        <f t="shared" si="562"/>
        <v>0</v>
      </c>
      <c r="W1368" s="405">
        <f t="shared" si="562"/>
        <v>0</v>
      </c>
      <c r="X1368" s="405">
        <f t="shared" si="562"/>
        <v>0</v>
      </c>
      <c r="Y1368" s="405">
        <f t="shared" si="562"/>
        <v>0</v>
      </c>
      <c r="Z1368" s="405">
        <f t="shared" si="562"/>
        <v>0</v>
      </c>
      <c r="AA1368" s="405">
        <f t="shared" si="562"/>
        <v>0</v>
      </c>
      <c r="AB1368" s="403">
        <f t="shared" si="562"/>
        <v>0</v>
      </c>
      <c r="AC1368" s="399">
        <f t="shared" si="562"/>
        <v>0</v>
      </c>
      <c r="AD1368" s="854"/>
      <c r="AE1368" s="1083"/>
      <c r="AF1368" s="856"/>
    </row>
    <row r="1369" spans="1:33" ht="15" customHeight="1" outlineLevel="1" x14ac:dyDescent="0.2">
      <c r="A1369" s="11">
        <v>239</v>
      </c>
      <c r="B1369" s="294"/>
      <c r="C1369" s="289"/>
      <c r="D1369" s="311"/>
      <c r="E1369" s="311"/>
      <c r="F1369" s="880" t="str">
        <f>'2. CAD NCCF'!F141:L1369</f>
        <v xml:space="preserve">Sovereigh &amp; central bank GS </v>
      </c>
      <c r="G1369" s="881"/>
      <c r="H1369" s="881"/>
      <c r="I1369" s="881"/>
      <c r="J1369" s="881"/>
      <c r="K1369" s="881"/>
      <c r="L1369" s="882"/>
      <c r="M1369" s="400">
        <f t="shared" ref="M1369:M1372" si="563">M593</f>
        <v>0</v>
      </c>
      <c r="N1369" s="411">
        <f>M1369*(1-'Appx 1. Ref Rates'!$E13)+N593*(1-'Appx 1. Ref Rates'!$E13)</f>
        <v>0</v>
      </c>
      <c r="O1369" s="414">
        <f>O593*(1-'Appx 1. Ref Rates'!$E13)</f>
        <v>0</v>
      </c>
      <c r="P1369" s="414">
        <f>P593*(1-'Appx 1. Ref Rates'!$E13)</f>
        <v>0</v>
      </c>
      <c r="Q1369" s="415">
        <f>Q593*(1-'Appx 1. Ref Rates'!$E13)</f>
        <v>0</v>
      </c>
      <c r="R1369" s="411">
        <f>R593*(1-'Appx 1. Ref Rates'!$E13)</f>
        <v>0</v>
      </c>
      <c r="S1369" s="413">
        <f>S593*(1-'Appx 1. Ref Rates'!$E13)</f>
        <v>0</v>
      </c>
      <c r="T1369" s="413">
        <f>T593*(1-'Appx 1. Ref Rates'!$E13)</f>
        <v>0</v>
      </c>
      <c r="U1369" s="413">
        <f>U593*(1-'Appx 1. Ref Rates'!$E13)</f>
        <v>0</v>
      </c>
      <c r="V1369" s="413">
        <f>V593*(1-'Appx 1. Ref Rates'!$E13)</f>
        <v>0</v>
      </c>
      <c r="W1369" s="413">
        <f>W593*(1-'Appx 1. Ref Rates'!$E13)</f>
        <v>0</v>
      </c>
      <c r="X1369" s="414">
        <f>X593*(1-'Appx 1. Ref Rates'!$E13)</f>
        <v>0</v>
      </c>
      <c r="Y1369" s="413">
        <f>Y593*(1-'Appx 1. Ref Rates'!$E13)</f>
        <v>0</v>
      </c>
      <c r="Z1369" s="413">
        <f>Z593*(1-'Appx 1. Ref Rates'!$E13)</f>
        <v>0</v>
      </c>
      <c r="AA1369" s="413">
        <f>AA593*(1-'Appx 1. Ref Rates'!$E13)</f>
        <v>0</v>
      </c>
      <c r="AB1369" s="413">
        <f>AB593*(1-'Appx 1. Ref Rates'!$E13)</f>
        <v>0</v>
      </c>
      <c r="AC1369" s="400">
        <f t="shared" si="561"/>
        <v>0</v>
      </c>
      <c r="AD1369" s="854"/>
      <c r="AE1369" s="1083"/>
      <c r="AF1369" s="856"/>
    </row>
    <row r="1370" spans="1:33" ht="15" customHeight="1" outlineLevel="1" x14ac:dyDescent="0.2">
      <c r="A1370" s="11">
        <v>240</v>
      </c>
      <c r="B1370" s="294"/>
      <c r="C1370" s="289"/>
      <c r="D1370" s="311"/>
      <c r="E1370" s="311"/>
      <c r="F1370" s="880" t="str">
        <f>'2. CAD NCCF'!F142:L1370</f>
        <v>State, provincial &amp; agency GS</v>
      </c>
      <c r="G1370" s="881"/>
      <c r="H1370" s="881"/>
      <c r="I1370" s="881"/>
      <c r="J1370" s="881"/>
      <c r="K1370" s="881"/>
      <c r="L1370" s="882"/>
      <c r="M1370" s="400">
        <f t="shared" si="563"/>
        <v>0</v>
      </c>
      <c r="N1370" s="411">
        <f>M1370*(1-'Appx 1. Ref Rates'!$E14)+N594*(1-'Appx 1. Ref Rates'!$E14)</f>
        <v>0</v>
      </c>
      <c r="O1370" s="414">
        <f>O594*(1-'Appx 1. Ref Rates'!$E14)</f>
        <v>0</v>
      </c>
      <c r="P1370" s="414">
        <f>P594*(1-'Appx 1. Ref Rates'!$E14)</f>
        <v>0</v>
      </c>
      <c r="Q1370" s="415">
        <f>Q594*(1-'Appx 1. Ref Rates'!$E14)</f>
        <v>0</v>
      </c>
      <c r="R1370" s="411">
        <f>R594*(1-'Appx 1. Ref Rates'!$E14)</f>
        <v>0</v>
      </c>
      <c r="S1370" s="413">
        <f>S594*(1-'Appx 1. Ref Rates'!$E14)</f>
        <v>0</v>
      </c>
      <c r="T1370" s="413">
        <f>T594*(1-'Appx 1. Ref Rates'!$E14)</f>
        <v>0</v>
      </c>
      <c r="U1370" s="413">
        <f>U594*(1-'Appx 1. Ref Rates'!$E14)</f>
        <v>0</v>
      </c>
      <c r="V1370" s="413">
        <f>V594*(1-'Appx 1. Ref Rates'!$E14)</f>
        <v>0</v>
      </c>
      <c r="W1370" s="413">
        <f>W594*(1-'Appx 1. Ref Rates'!$E14)</f>
        <v>0</v>
      </c>
      <c r="X1370" s="414">
        <f>X594*(1-'Appx 1. Ref Rates'!$E14)</f>
        <v>0</v>
      </c>
      <c r="Y1370" s="413">
        <f>Y594*(1-'Appx 1. Ref Rates'!$E14)</f>
        <v>0</v>
      </c>
      <c r="Z1370" s="413">
        <f>Z594*(1-'Appx 1. Ref Rates'!$E14)</f>
        <v>0</v>
      </c>
      <c r="AA1370" s="413">
        <f>AA594*(1-'Appx 1. Ref Rates'!$E14)</f>
        <v>0</v>
      </c>
      <c r="AB1370" s="413">
        <f>AB594*(1-'Appx 1. Ref Rates'!$E14)</f>
        <v>0</v>
      </c>
      <c r="AC1370" s="400">
        <f t="shared" si="561"/>
        <v>0</v>
      </c>
      <c r="AD1370" s="854"/>
      <c r="AE1370" s="1083"/>
      <c r="AF1370" s="856"/>
    </row>
    <row r="1371" spans="1:33" ht="15" customHeight="1" outlineLevel="1" x14ac:dyDescent="0.2">
      <c r="A1371" s="11">
        <v>241</v>
      </c>
      <c r="B1371" s="294"/>
      <c r="C1371" s="289"/>
      <c r="D1371" s="259"/>
      <c r="E1371" s="259"/>
      <c r="F1371" s="880" t="str">
        <f>'2. CAD NCCF'!F143:L1371</f>
        <v>State municipal GS</v>
      </c>
      <c r="G1371" s="881"/>
      <c r="H1371" s="881"/>
      <c r="I1371" s="881"/>
      <c r="J1371" s="881"/>
      <c r="K1371" s="881"/>
      <c r="L1371" s="882"/>
      <c r="M1371" s="400">
        <f t="shared" si="563"/>
        <v>0</v>
      </c>
      <c r="N1371" s="411">
        <f>M1371*(1-'Appx 1. Ref Rates'!$E15)+N595*(1-'Appx 1. Ref Rates'!$E15)</f>
        <v>0</v>
      </c>
      <c r="O1371" s="414">
        <f>O595*(1-'Appx 1. Ref Rates'!$E15)</f>
        <v>0</v>
      </c>
      <c r="P1371" s="414">
        <f>P595*(1-'Appx 1. Ref Rates'!$E15)</f>
        <v>0</v>
      </c>
      <c r="Q1371" s="415">
        <f>Q595*(1-'Appx 1. Ref Rates'!$E15)</f>
        <v>0</v>
      </c>
      <c r="R1371" s="411">
        <f>R595*(1-'Appx 1. Ref Rates'!$E15)</f>
        <v>0</v>
      </c>
      <c r="S1371" s="413">
        <f>S595*(1-'Appx 1. Ref Rates'!$E15)</f>
        <v>0</v>
      </c>
      <c r="T1371" s="413">
        <f>T595*(1-'Appx 1. Ref Rates'!$E15)</f>
        <v>0</v>
      </c>
      <c r="U1371" s="413">
        <f>U595*(1-'Appx 1. Ref Rates'!$E15)</f>
        <v>0</v>
      </c>
      <c r="V1371" s="413">
        <f>V595*(1-'Appx 1. Ref Rates'!$E15)</f>
        <v>0</v>
      </c>
      <c r="W1371" s="413">
        <f>W595*(1-'Appx 1. Ref Rates'!$E15)</f>
        <v>0</v>
      </c>
      <c r="X1371" s="414">
        <f>X595*(1-'Appx 1. Ref Rates'!$E15)</f>
        <v>0</v>
      </c>
      <c r="Y1371" s="413">
        <f>Y595*(1-'Appx 1. Ref Rates'!$E15)</f>
        <v>0</v>
      </c>
      <c r="Z1371" s="413">
        <f>Z595*(1-'Appx 1. Ref Rates'!$E15)</f>
        <v>0</v>
      </c>
      <c r="AA1371" s="413">
        <f>AA595*(1-'Appx 1. Ref Rates'!$E15)</f>
        <v>0</v>
      </c>
      <c r="AB1371" s="413">
        <f>AB595*(1-'Appx 1. Ref Rates'!$E15)</f>
        <v>0</v>
      </c>
      <c r="AC1371" s="400">
        <f t="shared" si="561"/>
        <v>0</v>
      </c>
      <c r="AD1371" s="854"/>
      <c r="AE1371" s="1083"/>
      <c r="AF1371" s="856"/>
    </row>
    <row r="1372" spans="1:33" ht="15" customHeight="1" outlineLevel="1" x14ac:dyDescent="0.2">
      <c r="A1372" s="11">
        <v>242</v>
      </c>
      <c r="B1372" s="294"/>
      <c r="C1372" s="289"/>
      <c r="D1372" s="257"/>
      <c r="E1372" s="257"/>
      <c r="F1372" s="880" t="str">
        <f>'2. CAD NCCF'!F144:L1372</f>
        <v>Supranational and multilateral development bank GS</v>
      </c>
      <c r="G1372" s="881"/>
      <c r="H1372" s="881"/>
      <c r="I1372" s="881"/>
      <c r="J1372" s="881"/>
      <c r="K1372" s="881"/>
      <c r="L1372" s="882"/>
      <c r="M1372" s="400">
        <f t="shared" si="563"/>
        <v>0</v>
      </c>
      <c r="N1372" s="411">
        <f>M1372*(1-'Appx 1. Ref Rates'!$E16)+N596*(1-'Appx 1. Ref Rates'!$E16)</f>
        <v>0</v>
      </c>
      <c r="O1372" s="414">
        <f>O596*(1-'Appx 1. Ref Rates'!$E16)</f>
        <v>0</v>
      </c>
      <c r="P1372" s="414">
        <f>P596*(1-'Appx 1. Ref Rates'!$E16)</f>
        <v>0</v>
      </c>
      <c r="Q1372" s="415">
        <f>Q596*(1-'Appx 1. Ref Rates'!$E16)</f>
        <v>0</v>
      </c>
      <c r="R1372" s="411">
        <f>R596*(1-'Appx 1. Ref Rates'!$E16)</f>
        <v>0</v>
      </c>
      <c r="S1372" s="413">
        <f>S596*(1-'Appx 1. Ref Rates'!$E16)</f>
        <v>0</v>
      </c>
      <c r="T1372" s="413">
        <f>T596*(1-'Appx 1. Ref Rates'!$E16)</f>
        <v>0</v>
      </c>
      <c r="U1372" s="413">
        <f>U596*(1-'Appx 1. Ref Rates'!$E16)</f>
        <v>0</v>
      </c>
      <c r="V1372" s="413">
        <f>V596*(1-'Appx 1. Ref Rates'!$E16)</f>
        <v>0</v>
      </c>
      <c r="W1372" s="413">
        <f>W596*(1-'Appx 1. Ref Rates'!$E16)</f>
        <v>0</v>
      </c>
      <c r="X1372" s="414">
        <f>X596*(1-'Appx 1. Ref Rates'!$E16)</f>
        <v>0</v>
      </c>
      <c r="Y1372" s="413">
        <f>Y596*(1-'Appx 1. Ref Rates'!$E16)</f>
        <v>0</v>
      </c>
      <c r="Z1372" s="413">
        <f>Z596*(1-'Appx 1. Ref Rates'!$E16)</f>
        <v>0</v>
      </c>
      <c r="AA1372" s="413">
        <f>AA596*(1-'Appx 1. Ref Rates'!$E16)</f>
        <v>0</v>
      </c>
      <c r="AB1372" s="413">
        <f>AB596*(1-'Appx 1. Ref Rates'!$E16)</f>
        <v>0</v>
      </c>
      <c r="AC1372" s="400">
        <f t="shared" si="561"/>
        <v>0</v>
      </c>
      <c r="AD1372" s="854"/>
      <c r="AE1372" s="1083"/>
      <c r="AF1372" s="856"/>
    </row>
    <row r="1373" spans="1:33" ht="15.75" customHeight="1" outlineLevel="1" x14ac:dyDescent="0.2">
      <c r="A1373" s="11">
        <v>243</v>
      </c>
      <c r="B1373" s="294"/>
      <c r="C1373" s="289"/>
      <c r="D1373" s="259"/>
      <c r="E1373" s="877" t="str">
        <f>'2. CAD NCCF'!E1373:L1373</f>
        <v>Low or not rated GS</v>
      </c>
      <c r="F1373" s="878"/>
      <c r="G1373" s="878"/>
      <c r="H1373" s="878"/>
      <c r="I1373" s="878"/>
      <c r="J1373" s="878"/>
      <c r="K1373" s="878"/>
      <c r="L1373" s="879"/>
      <c r="M1373" s="399">
        <f>SUBTOTAL(9,M1374:M1377)</f>
        <v>0</v>
      </c>
      <c r="N1373" s="402">
        <f t="shared" ref="N1373:AC1373" si="564">SUBTOTAL(9,N1374:N1377)</f>
        <v>0</v>
      </c>
      <c r="O1373" s="406">
        <f t="shared" si="564"/>
        <v>0</v>
      </c>
      <c r="P1373" s="406">
        <f t="shared" si="564"/>
        <v>0</v>
      </c>
      <c r="Q1373" s="407">
        <f t="shared" si="564"/>
        <v>0</v>
      </c>
      <c r="R1373" s="402">
        <f t="shared" si="564"/>
        <v>0</v>
      </c>
      <c r="S1373" s="406">
        <f t="shared" si="564"/>
        <v>0</v>
      </c>
      <c r="T1373" s="405">
        <f t="shared" si="564"/>
        <v>0</v>
      </c>
      <c r="U1373" s="405">
        <f t="shared" si="564"/>
        <v>0</v>
      </c>
      <c r="V1373" s="405">
        <f t="shared" si="564"/>
        <v>0</v>
      </c>
      <c r="W1373" s="405">
        <f t="shared" si="564"/>
        <v>0</v>
      </c>
      <c r="X1373" s="405">
        <f t="shared" si="564"/>
        <v>0</v>
      </c>
      <c r="Y1373" s="405">
        <f t="shared" si="564"/>
        <v>0</v>
      </c>
      <c r="Z1373" s="405">
        <f t="shared" si="564"/>
        <v>0</v>
      </c>
      <c r="AA1373" s="405">
        <f t="shared" si="564"/>
        <v>0</v>
      </c>
      <c r="AB1373" s="403">
        <f t="shared" si="564"/>
        <v>0</v>
      </c>
      <c r="AC1373" s="399">
        <f t="shared" si="564"/>
        <v>0</v>
      </c>
      <c r="AD1373" s="854"/>
      <c r="AE1373" s="1083"/>
      <c r="AF1373" s="856"/>
    </row>
    <row r="1374" spans="1:33" ht="15" customHeight="1" outlineLevel="1" x14ac:dyDescent="0.2">
      <c r="A1374" s="11">
        <v>244</v>
      </c>
      <c r="B1374" s="294"/>
      <c r="C1374" s="289"/>
      <c r="D1374" s="311"/>
      <c r="E1374" s="311"/>
      <c r="F1374" s="880" t="str">
        <f>'2. CAD NCCF'!F146:L1374</f>
        <v xml:space="preserve">Sovereigh &amp; central bank GS </v>
      </c>
      <c r="G1374" s="881"/>
      <c r="H1374" s="881"/>
      <c r="I1374" s="881"/>
      <c r="J1374" s="881"/>
      <c r="K1374" s="881"/>
      <c r="L1374" s="882"/>
      <c r="M1374" s="400">
        <f t="shared" ref="M1374:M1377" si="565">M598</f>
        <v>0</v>
      </c>
      <c r="N1374" s="411">
        <f>M1374*(1-'Appx 1. Ref Rates'!$E18)+N598*(1-'Appx 1. Ref Rates'!$E18)</f>
        <v>0</v>
      </c>
      <c r="O1374" s="414">
        <f>O598*(1-'Appx 1. Ref Rates'!$E18)</f>
        <v>0</v>
      </c>
      <c r="P1374" s="414">
        <f>P598*(1-'Appx 1. Ref Rates'!$E18)</f>
        <v>0</v>
      </c>
      <c r="Q1374" s="415">
        <f>Q598*(1-'Appx 1. Ref Rates'!$E18)</f>
        <v>0</v>
      </c>
      <c r="R1374" s="411">
        <f>R598*(1-'Appx 1. Ref Rates'!$E18)</f>
        <v>0</v>
      </c>
      <c r="S1374" s="413">
        <f>S598*(1-'Appx 1. Ref Rates'!$E18)</f>
        <v>0</v>
      </c>
      <c r="T1374" s="413">
        <f>T598*(1-'Appx 1. Ref Rates'!$E18)</f>
        <v>0</v>
      </c>
      <c r="U1374" s="413">
        <f>U598*(1-'Appx 1. Ref Rates'!$E18)</f>
        <v>0</v>
      </c>
      <c r="V1374" s="413">
        <f>V598*(1-'Appx 1. Ref Rates'!$E18)</f>
        <v>0</v>
      </c>
      <c r="W1374" s="413">
        <f>W598*(1-'Appx 1. Ref Rates'!$E18)</f>
        <v>0</v>
      </c>
      <c r="X1374" s="414">
        <f>X598*(1-'Appx 1. Ref Rates'!$E18)</f>
        <v>0</v>
      </c>
      <c r="Y1374" s="413">
        <f>Y598*(1-'Appx 1. Ref Rates'!$E18)</f>
        <v>0</v>
      </c>
      <c r="Z1374" s="413">
        <f>Z598*(1-'Appx 1. Ref Rates'!$E18)</f>
        <v>0</v>
      </c>
      <c r="AA1374" s="413">
        <f>AA598*(1-'Appx 1. Ref Rates'!$E18)</f>
        <v>0</v>
      </c>
      <c r="AB1374" s="413">
        <f>AB598*(1-'Appx 1. Ref Rates'!$E18)</f>
        <v>0</v>
      </c>
      <c r="AC1374" s="400">
        <f t="shared" si="561"/>
        <v>0</v>
      </c>
      <c r="AD1374" s="854"/>
      <c r="AE1374" s="1083"/>
      <c r="AF1374" s="856"/>
    </row>
    <row r="1375" spans="1:33" ht="15" customHeight="1" outlineLevel="1" x14ac:dyDescent="0.2">
      <c r="A1375" s="11">
        <v>245</v>
      </c>
      <c r="B1375" s="294"/>
      <c r="C1375" s="289"/>
      <c r="D1375" s="260"/>
      <c r="E1375" s="260"/>
      <c r="F1375" s="880" t="str">
        <f>'2. CAD NCCF'!F147:L1375</f>
        <v>State, provincial &amp; agency GS</v>
      </c>
      <c r="G1375" s="881"/>
      <c r="H1375" s="881"/>
      <c r="I1375" s="881"/>
      <c r="J1375" s="881"/>
      <c r="K1375" s="881"/>
      <c r="L1375" s="882"/>
      <c r="M1375" s="400">
        <f t="shared" si="565"/>
        <v>0</v>
      </c>
      <c r="N1375" s="411">
        <f>M1375*(1-'Appx 1. Ref Rates'!$E19)+N599*(1-'Appx 1. Ref Rates'!$E19)</f>
        <v>0</v>
      </c>
      <c r="O1375" s="414">
        <f>O599*(1-'Appx 1. Ref Rates'!$E19)</f>
        <v>0</v>
      </c>
      <c r="P1375" s="414">
        <f>P599*(1-'Appx 1. Ref Rates'!$E19)</f>
        <v>0</v>
      </c>
      <c r="Q1375" s="415">
        <f>Q599*(1-'Appx 1. Ref Rates'!$E19)</f>
        <v>0</v>
      </c>
      <c r="R1375" s="411">
        <f>R599*(1-'Appx 1. Ref Rates'!$E19)</f>
        <v>0</v>
      </c>
      <c r="S1375" s="413">
        <f>S599*(1-'Appx 1. Ref Rates'!$E19)</f>
        <v>0</v>
      </c>
      <c r="T1375" s="413">
        <f>T599*(1-'Appx 1. Ref Rates'!$E19)</f>
        <v>0</v>
      </c>
      <c r="U1375" s="413">
        <f>U599*(1-'Appx 1. Ref Rates'!$E19)</f>
        <v>0</v>
      </c>
      <c r="V1375" s="413">
        <f>V599*(1-'Appx 1. Ref Rates'!$E19)</f>
        <v>0</v>
      </c>
      <c r="W1375" s="413">
        <f>W599*(1-'Appx 1. Ref Rates'!$E19)</f>
        <v>0</v>
      </c>
      <c r="X1375" s="414">
        <f>X599*(1-'Appx 1. Ref Rates'!$E19)</f>
        <v>0</v>
      </c>
      <c r="Y1375" s="413">
        <f>Y599*(1-'Appx 1. Ref Rates'!$E19)</f>
        <v>0</v>
      </c>
      <c r="Z1375" s="413">
        <f>Z599*(1-'Appx 1. Ref Rates'!$E19)</f>
        <v>0</v>
      </c>
      <c r="AA1375" s="413">
        <f>AA599*(1-'Appx 1. Ref Rates'!$E19)</f>
        <v>0</v>
      </c>
      <c r="AB1375" s="413">
        <f>AB599*(1-'Appx 1. Ref Rates'!$E19)</f>
        <v>0</v>
      </c>
      <c r="AC1375" s="400">
        <f t="shared" si="561"/>
        <v>0</v>
      </c>
      <c r="AD1375" s="854"/>
      <c r="AE1375" s="1083"/>
      <c r="AF1375" s="856"/>
    </row>
    <row r="1376" spans="1:33" ht="15" customHeight="1" outlineLevel="1" x14ac:dyDescent="0.2">
      <c r="A1376" s="11">
        <v>246</v>
      </c>
      <c r="B1376" s="294"/>
      <c r="C1376" s="289"/>
      <c r="D1376" s="260"/>
      <c r="E1376" s="260"/>
      <c r="F1376" s="880" t="str">
        <f>'2. CAD NCCF'!F148:L1376</f>
        <v>State municipal GS</v>
      </c>
      <c r="G1376" s="881"/>
      <c r="H1376" s="881"/>
      <c r="I1376" s="881"/>
      <c r="J1376" s="881"/>
      <c r="K1376" s="881"/>
      <c r="L1376" s="882"/>
      <c r="M1376" s="400">
        <f t="shared" si="565"/>
        <v>0</v>
      </c>
      <c r="N1376" s="411">
        <f>M1376*(1-'Appx 1. Ref Rates'!$E20)+N600*(1-'Appx 1. Ref Rates'!$E20)</f>
        <v>0</v>
      </c>
      <c r="O1376" s="414">
        <f>O600*(1-'Appx 1. Ref Rates'!$E20)</f>
        <v>0</v>
      </c>
      <c r="P1376" s="414">
        <f>P600*(1-'Appx 1. Ref Rates'!$E20)</f>
        <v>0</v>
      </c>
      <c r="Q1376" s="415">
        <f>Q600*(1-'Appx 1. Ref Rates'!$E20)</f>
        <v>0</v>
      </c>
      <c r="R1376" s="411">
        <f>R600*(1-'Appx 1. Ref Rates'!$E20)</f>
        <v>0</v>
      </c>
      <c r="S1376" s="413">
        <f>S600*(1-'Appx 1. Ref Rates'!$E20)</f>
        <v>0</v>
      </c>
      <c r="T1376" s="413">
        <f>T600*(1-'Appx 1. Ref Rates'!$E20)</f>
        <v>0</v>
      </c>
      <c r="U1376" s="413">
        <f>U600*(1-'Appx 1. Ref Rates'!$E20)</f>
        <v>0</v>
      </c>
      <c r="V1376" s="413">
        <f>V600*(1-'Appx 1. Ref Rates'!$E20)</f>
        <v>0</v>
      </c>
      <c r="W1376" s="413">
        <f>W600*(1-'Appx 1. Ref Rates'!$E20)</f>
        <v>0</v>
      </c>
      <c r="X1376" s="414">
        <f>X600*(1-'Appx 1. Ref Rates'!$E20)</f>
        <v>0</v>
      </c>
      <c r="Y1376" s="413">
        <f>Y600*(1-'Appx 1. Ref Rates'!$E20)</f>
        <v>0</v>
      </c>
      <c r="Z1376" s="413">
        <f>Z600*(1-'Appx 1. Ref Rates'!$E20)</f>
        <v>0</v>
      </c>
      <c r="AA1376" s="413">
        <f>AA600*(1-'Appx 1. Ref Rates'!$E20)</f>
        <v>0</v>
      </c>
      <c r="AB1376" s="413">
        <f>AB600*(1-'Appx 1. Ref Rates'!$E20)</f>
        <v>0</v>
      </c>
      <c r="AC1376" s="400">
        <f t="shared" si="561"/>
        <v>0</v>
      </c>
      <c r="AD1376" s="854"/>
      <c r="AE1376" s="1083"/>
      <c r="AF1376" s="856"/>
    </row>
    <row r="1377" spans="1:32" ht="15" customHeight="1" outlineLevel="1" x14ac:dyDescent="0.2">
      <c r="A1377" s="11">
        <v>247</v>
      </c>
      <c r="B1377" s="294"/>
      <c r="C1377" s="289"/>
      <c r="D1377" s="292"/>
      <c r="E1377" s="292"/>
      <c r="F1377" s="880" t="str">
        <f>'2. CAD NCCF'!F149:L1377</f>
        <v>Supranational and multilateral development bank GS</v>
      </c>
      <c r="G1377" s="881"/>
      <c r="H1377" s="881"/>
      <c r="I1377" s="881"/>
      <c r="J1377" s="881"/>
      <c r="K1377" s="881"/>
      <c r="L1377" s="882"/>
      <c r="M1377" s="400">
        <f t="shared" si="565"/>
        <v>0</v>
      </c>
      <c r="N1377" s="411">
        <f>M1377*(1-'Appx 1. Ref Rates'!$E21)+N601*(1-'Appx 1. Ref Rates'!$E21)</f>
        <v>0</v>
      </c>
      <c r="O1377" s="414">
        <f>O601*(1-'Appx 1. Ref Rates'!$E21)</f>
        <v>0</v>
      </c>
      <c r="P1377" s="414">
        <f>P601*(1-'Appx 1. Ref Rates'!$E21)</f>
        <v>0</v>
      </c>
      <c r="Q1377" s="415">
        <f>Q601*(1-'Appx 1. Ref Rates'!$E21)</f>
        <v>0</v>
      </c>
      <c r="R1377" s="411">
        <f>R601*(1-'Appx 1. Ref Rates'!$E21)</f>
        <v>0</v>
      </c>
      <c r="S1377" s="413">
        <f>S601*(1-'Appx 1. Ref Rates'!$E21)</f>
        <v>0</v>
      </c>
      <c r="T1377" s="413">
        <f>T601*(1-'Appx 1. Ref Rates'!$E21)</f>
        <v>0</v>
      </c>
      <c r="U1377" s="413">
        <f>U601*(1-'Appx 1. Ref Rates'!$E21)</f>
        <v>0</v>
      </c>
      <c r="V1377" s="413">
        <f>V601*(1-'Appx 1. Ref Rates'!$E21)</f>
        <v>0</v>
      </c>
      <c r="W1377" s="413">
        <f>W601*(1-'Appx 1. Ref Rates'!$E21)</f>
        <v>0</v>
      </c>
      <c r="X1377" s="414">
        <f>X601*(1-'Appx 1. Ref Rates'!$E21)</f>
        <v>0</v>
      </c>
      <c r="Y1377" s="413">
        <f>Y601*(1-'Appx 1. Ref Rates'!$E21)</f>
        <v>0</v>
      </c>
      <c r="Z1377" s="413">
        <f>Z601*(1-'Appx 1. Ref Rates'!$E21)</f>
        <v>0</v>
      </c>
      <c r="AA1377" s="413">
        <f>AA601*(1-'Appx 1. Ref Rates'!$E21)</f>
        <v>0</v>
      </c>
      <c r="AB1377" s="413">
        <f>AB601*(1-'Appx 1. Ref Rates'!$E21)</f>
        <v>0</v>
      </c>
      <c r="AC1377" s="400">
        <f t="shared" si="561"/>
        <v>0</v>
      </c>
      <c r="AD1377" s="857"/>
      <c r="AE1377" s="858"/>
      <c r="AF1377" s="859"/>
    </row>
    <row r="1378" spans="1:32" ht="15" customHeight="1" outlineLevel="1" x14ac:dyDescent="0.2">
      <c r="A1378" s="11">
        <v>129</v>
      </c>
      <c r="B1378" s="294"/>
      <c r="C1378" s="292"/>
      <c r="D1378" s="868" t="str">
        <f>'2. CAD NCCF'!D1378:AF1378</f>
        <v>Mortgage backed securities (MBS)</v>
      </c>
      <c r="E1378" s="869"/>
      <c r="F1378" s="869"/>
      <c r="G1378" s="869"/>
      <c r="H1378" s="869"/>
      <c r="I1378" s="869"/>
      <c r="J1378" s="869"/>
      <c r="K1378" s="869"/>
      <c r="L1378" s="869"/>
      <c r="M1378" s="869"/>
      <c r="N1378" s="869"/>
      <c r="O1378" s="869"/>
      <c r="P1378" s="869"/>
      <c r="Q1378" s="869"/>
      <c r="R1378" s="869"/>
      <c r="S1378" s="869"/>
      <c r="T1378" s="869"/>
      <c r="U1378" s="869"/>
      <c r="V1378" s="869"/>
      <c r="W1378" s="869"/>
      <c r="X1378" s="869"/>
      <c r="Y1378" s="869"/>
      <c r="Z1378" s="869"/>
      <c r="AA1378" s="869"/>
      <c r="AB1378" s="869"/>
      <c r="AC1378" s="869"/>
      <c r="AD1378" s="869"/>
      <c r="AE1378" s="869"/>
      <c r="AF1378" s="870"/>
    </row>
    <row r="1379" spans="1:32" ht="15" customHeight="1" outlineLevel="1" x14ac:dyDescent="0.2">
      <c r="A1379" s="11">
        <v>130</v>
      </c>
      <c r="B1379" s="294"/>
      <c r="C1379" s="292"/>
      <c r="D1379" s="292"/>
      <c r="E1379" s="933" t="str">
        <f>'2. CAD NCCF'!E1379:L1379</f>
        <v>Agency MBS</v>
      </c>
      <c r="F1379" s="934"/>
      <c r="G1379" s="934"/>
      <c r="H1379" s="934"/>
      <c r="I1379" s="934"/>
      <c r="J1379" s="934"/>
      <c r="K1379" s="934"/>
      <c r="L1379" s="935"/>
      <c r="M1379" s="399">
        <f>SUBTOTAL(9,M1380:M1382)</f>
        <v>0</v>
      </c>
      <c r="N1379" s="402">
        <f t="shared" ref="N1379:AC1379" si="566">SUBTOTAL(9,N1380:N1382)</f>
        <v>0</v>
      </c>
      <c r="O1379" s="406">
        <f t="shared" si="566"/>
        <v>0</v>
      </c>
      <c r="P1379" s="406">
        <f t="shared" si="566"/>
        <v>0</v>
      </c>
      <c r="Q1379" s="407">
        <f t="shared" si="566"/>
        <v>0</v>
      </c>
      <c r="R1379" s="402">
        <f t="shared" si="566"/>
        <v>0</v>
      </c>
      <c r="S1379" s="406">
        <f t="shared" si="566"/>
        <v>0</v>
      </c>
      <c r="T1379" s="405">
        <f t="shared" si="566"/>
        <v>0</v>
      </c>
      <c r="U1379" s="405">
        <f t="shared" si="566"/>
        <v>0</v>
      </c>
      <c r="V1379" s="405">
        <f t="shared" si="566"/>
        <v>0</v>
      </c>
      <c r="W1379" s="405">
        <f t="shared" si="566"/>
        <v>0</v>
      </c>
      <c r="X1379" s="405">
        <f t="shared" si="566"/>
        <v>0</v>
      </c>
      <c r="Y1379" s="405">
        <f t="shared" si="566"/>
        <v>0</v>
      </c>
      <c r="Z1379" s="405">
        <f t="shared" si="566"/>
        <v>0</v>
      </c>
      <c r="AA1379" s="405">
        <f t="shared" si="566"/>
        <v>0</v>
      </c>
      <c r="AB1379" s="403">
        <f t="shared" si="566"/>
        <v>0</v>
      </c>
      <c r="AC1379" s="399">
        <f t="shared" si="566"/>
        <v>0</v>
      </c>
      <c r="AD1379" s="1433"/>
      <c r="AE1379" s="852"/>
      <c r="AF1379" s="853"/>
    </row>
    <row r="1380" spans="1:32" ht="15" customHeight="1" outlineLevel="1" x14ac:dyDescent="0.2">
      <c r="A1380" s="11">
        <v>131</v>
      </c>
      <c r="B1380" s="294"/>
      <c r="C1380" s="292"/>
      <c r="D1380" s="292"/>
      <c r="E1380" s="293"/>
      <c r="F1380" s="880" t="str">
        <f>'2. CAD NCCF'!F1380:L1380</f>
        <v>Agency MBS, high rated</v>
      </c>
      <c r="G1380" s="881"/>
      <c r="H1380" s="881"/>
      <c r="I1380" s="881"/>
      <c r="J1380" s="881"/>
      <c r="K1380" s="881"/>
      <c r="L1380" s="882"/>
      <c r="M1380" s="400">
        <f t="shared" ref="M1380:M1382" si="567">M604</f>
        <v>0</v>
      </c>
      <c r="N1380" s="411">
        <f>M1380*(1-'Appx 1. Ref Rates'!$E24)+N604*(1-'Appx 1. Ref Rates'!$E24)</f>
        <v>0</v>
      </c>
      <c r="O1380" s="414">
        <f>O604*(1-'Appx 1. Ref Rates'!$E24)</f>
        <v>0</v>
      </c>
      <c r="P1380" s="414">
        <f>P604*(1-'Appx 1. Ref Rates'!$E24)</f>
        <v>0</v>
      </c>
      <c r="Q1380" s="415">
        <f>Q604*(1-'Appx 1. Ref Rates'!$E24)</f>
        <v>0</v>
      </c>
      <c r="R1380" s="411">
        <f>R604*(1-'Appx 1. Ref Rates'!$E24)</f>
        <v>0</v>
      </c>
      <c r="S1380" s="413">
        <f>S604*(1-'Appx 1. Ref Rates'!$E24)</f>
        <v>0</v>
      </c>
      <c r="T1380" s="413">
        <f>T604*(1-'Appx 1. Ref Rates'!$E24)</f>
        <v>0</v>
      </c>
      <c r="U1380" s="413">
        <f>U604*(1-'Appx 1. Ref Rates'!$E24)</f>
        <v>0</v>
      </c>
      <c r="V1380" s="413">
        <f>V604*(1-'Appx 1. Ref Rates'!$E24)</f>
        <v>0</v>
      </c>
      <c r="W1380" s="413">
        <f>W604*(1-'Appx 1. Ref Rates'!$E24)</f>
        <v>0</v>
      </c>
      <c r="X1380" s="414">
        <f>X604*(1-'Appx 1. Ref Rates'!$E24)</f>
        <v>0</v>
      </c>
      <c r="Y1380" s="413">
        <f>Y604*(1-'Appx 1. Ref Rates'!$E24)</f>
        <v>0</v>
      </c>
      <c r="Z1380" s="413">
        <f>Z604*(1-'Appx 1. Ref Rates'!$E24)</f>
        <v>0</v>
      </c>
      <c r="AA1380" s="413">
        <f>AA604*(1-'Appx 1. Ref Rates'!$E24)</f>
        <v>0</v>
      </c>
      <c r="AB1380" s="413">
        <f>AB604*(1-'Appx 1. Ref Rates'!$E24)</f>
        <v>0</v>
      </c>
      <c r="AC1380" s="400">
        <f t="shared" ref="AC1380:AC1390" si="568">AC604</f>
        <v>0</v>
      </c>
      <c r="AD1380" s="854"/>
      <c r="AE1380" s="1083"/>
      <c r="AF1380" s="856"/>
    </row>
    <row r="1381" spans="1:32" ht="15" customHeight="1" outlineLevel="1" x14ac:dyDescent="0.2">
      <c r="A1381" s="11">
        <v>132</v>
      </c>
      <c r="B1381" s="294"/>
      <c r="C1381" s="292"/>
      <c r="D1381" s="292"/>
      <c r="E1381" s="293"/>
      <c r="F1381" s="880" t="str">
        <f>'2. CAD NCCF'!F1381:L1381</f>
        <v>Agency MBS, medium rated</v>
      </c>
      <c r="G1381" s="881"/>
      <c r="H1381" s="881"/>
      <c r="I1381" s="881"/>
      <c r="J1381" s="881"/>
      <c r="K1381" s="881"/>
      <c r="L1381" s="882"/>
      <c r="M1381" s="400">
        <f t="shared" si="567"/>
        <v>0</v>
      </c>
      <c r="N1381" s="411">
        <f>M1381*(1-'Appx 1. Ref Rates'!$E25)+N605*(1-'Appx 1. Ref Rates'!$E25)</f>
        <v>0</v>
      </c>
      <c r="O1381" s="414">
        <f>O605*(1-'Appx 1. Ref Rates'!$E25)</f>
        <v>0</v>
      </c>
      <c r="P1381" s="414">
        <f>P605*(1-'Appx 1. Ref Rates'!$E25)</f>
        <v>0</v>
      </c>
      <c r="Q1381" s="415">
        <f>Q605*(1-'Appx 1. Ref Rates'!$E25)</f>
        <v>0</v>
      </c>
      <c r="R1381" s="411">
        <f>R605*(1-'Appx 1. Ref Rates'!$E25)</f>
        <v>0</v>
      </c>
      <c r="S1381" s="413">
        <f>S605*(1-'Appx 1. Ref Rates'!$E25)</f>
        <v>0</v>
      </c>
      <c r="T1381" s="413">
        <f>T605*(1-'Appx 1. Ref Rates'!$E25)</f>
        <v>0</v>
      </c>
      <c r="U1381" s="413">
        <f>U605*(1-'Appx 1. Ref Rates'!$E25)</f>
        <v>0</v>
      </c>
      <c r="V1381" s="413">
        <f>V605*(1-'Appx 1. Ref Rates'!$E25)</f>
        <v>0</v>
      </c>
      <c r="W1381" s="413">
        <f>W605*(1-'Appx 1. Ref Rates'!$E25)</f>
        <v>0</v>
      </c>
      <c r="X1381" s="414">
        <f>X605*(1-'Appx 1. Ref Rates'!$E25)</f>
        <v>0</v>
      </c>
      <c r="Y1381" s="413">
        <f>Y605*(1-'Appx 1. Ref Rates'!$E25)</f>
        <v>0</v>
      </c>
      <c r="Z1381" s="413">
        <f>Z605*(1-'Appx 1. Ref Rates'!$E25)</f>
        <v>0</v>
      </c>
      <c r="AA1381" s="413">
        <f>AA605*(1-'Appx 1. Ref Rates'!$E25)</f>
        <v>0</v>
      </c>
      <c r="AB1381" s="413">
        <f>AB605*(1-'Appx 1. Ref Rates'!$E25)</f>
        <v>0</v>
      </c>
      <c r="AC1381" s="400">
        <f t="shared" si="568"/>
        <v>0</v>
      </c>
      <c r="AD1381" s="854"/>
      <c r="AE1381" s="1083"/>
      <c r="AF1381" s="856"/>
    </row>
    <row r="1382" spans="1:32" ht="15" customHeight="1" outlineLevel="1" x14ac:dyDescent="0.2">
      <c r="A1382" s="11">
        <v>133</v>
      </c>
      <c r="B1382" s="294"/>
      <c r="C1382" s="292"/>
      <c r="D1382" s="292"/>
      <c r="E1382" s="293"/>
      <c r="F1382" s="880" t="str">
        <f>'2. CAD NCCF'!F1382:L1382</f>
        <v>Agency MBS, low or not rated</v>
      </c>
      <c r="G1382" s="881"/>
      <c r="H1382" s="881"/>
      <c r="I1382" s="881"/>
      <c r="J1382" s="881"/>
      <c r="K1382" s="881"/>
      <c r="L1382" s="882"/>
      <c r="M1382" s="400">
        <f t="shared" si="567"/>
        <v>0</v>
      </c>
      <c r="N1382" s="411">
        <f>M1382*(1-'Appx 1. Ref Rates'!$E26)+N606*(1-'Appx 1. Ref Rates'!$E26)</f>
        <v>0</v>
      </c>
      <c r="O1382" s="414">
        <f>O606*(1-'Appx 1. Ref Rates'!$E26)</f>
        <v>0</v>
      </c>
      <c r="P1382" s="414">
        <f>P606*(1-'Appx 1. Ref Rates'!$E26)</f>
        <v>0</v>
      </c>
      <c r="Q1382" s="415">
        <f>Q606*(1-'Appx 1. Ref Rates'!$E26)</f>
        <v>0</v>
      </c>
      <c r="R1382" s="411">
        <f>R606*(1-'Appx 1. Ref Rates'!$E26)</f>
        <v>0</v>
      </c>
      <c r="S1382" s="413">
        <f>S606*(1-'Appx 1. Ref Rates'!$E26)</f>
        <v>0</v>
      </c>
      <c r="T1382" s="413">
        <f>T606*(1-'Appx 1. Ref Rates'!$E26)</f>
        <v>0</v>
      </c>
      <c r="U1382" s="413">
        <f>U606*(1-'Appx 1. Ref Rates'!$E26)</f>
        <v>0</v>
      </c>
      <c r="V1382" s="413">
        <f>V606*(1-'Appx 1. Ref Rates'!$E26)</f>
        <v>0</v>
      </c>
      <c r="W1382" s="413">
        <f>W606*(1-'Appx 1. Ref Rates'!$E26)</f>
        <v>0</v>
      </c>
      <c r="X1382" s="414">
        <f>X606*(1-'Appx 1. Ref Rates'!$E26)</f>
        <v>0</v>
      </c>
      <c r="Y1382" s="413">
        <f>Y606*(1-'Appx 1. Ref Rates'!$E26)</f>
        <v>0</v>
      </c>
      <c r="Z1382" s="413">
        <f>Z606*(1-'Appx 1. Ref Rates'!$E26)</f>
        <v>0</v>
      </c>
      <c r="AA1382" s="413">
        <f>AA606*(1-'Appx 1. Ref Rates'!$E26)</f>
        <v>0</v>
      </c>
      <c r="AB1382" s="413">
        <f>AB606*(1-'Appx 1. Ref Rates'!$E26)</f>
        <v>0</v>
      </c>
      <c r="AC1382" s="400">
        <f t="shared" si="568"/>
        <v>0</v>
      </c>
      <c r="AD1382" s="854"/>
      <c r="AE1382" s="1083"/>
      <c r="AF1382" s="856"/>
    </row>
    <row r="1383" spans="1:32" ht="15" customHeight="1" outlineLevel="1" x14ac:dyDescent="0.2">
      <c r="A1383" s="11">
        <v>134</v>
      </c>
      <c r="B1383" s="294"/>
      <c r="C1383" s="292"/>
      <c r="D1383" s="292"/>
      <c r="E1383" s="877" t="str">
        <f>'2. CAD NCCF'!E1383:L1383</f>
        <v>Non-agency commercial MBS (CMBS)</v>
      </c>
      <c r="F1383" s="878"/>
      <c r="G1383" s="878"/>
      <c r="H1383" s="878"/>
      <c r="I1383" s="878"/>
      <c r="J1383" s="878"/>
      <c r="K1383" s="878"/>
      <c r="L1383" s="879"/>
      <c r="M1383" s="399">
        <f>SUBTOTAL(9,M1384:M1386)</f>
        <v>0</v>
      </c>
      <c r="N1383" s="402">
        <f t="shared" ref="N1383:AC1383" si="569">SUBTOTAL(9,N1384:N1386)</f>
        <v>0</v>
      </c>
      <c r="O1383" s="406">
        <f t="shared" si="569"/>
        <v>0</v>
      </c>
      <c r="P1383" s="406">
        <f t="shared" si="569"/>
        <v>0</v>
      </c>
      <c r="Q1383" s="407">
        <f t="shared" si="569"/>
        <v>0</v>
      </c>
      <c r="R1383" s="402">
        <f t="shared" si="569"/>
        <v>0</v>
      </c>
      <c r="S1383" s="406">
        <f t="shared" si="569"/>
        <v>0</v>
      </c>
      <c r="T1383" s="405">
        <f t="shared" si="569"/>
        <v>0</v>
      </c>
      <c r="U1383" s="405">
        <f t="shared" si="569"/>
        <v>0</v>
      </c>
      <c r="V1383" s="405">
        <f t="shared" si="569"/>
        <v>0</v>
      </c>
      <c r="W1383" s="405">
        <f t="shared" si="569"/>
        <v>0</v>
      </c>
      <c r="X1383" s="405">
        <f t="shared" si="569"/>
        <v>0</v>
      </c>
      <c r="Y1383" s="405">
        <f t="shared" si="569"/>
        <v>0</v>
      </c>
      <c r="Z1383" s="405">
        <f t="shared" si="569"/>
        <v>0</v>
      </c>
      <c r="AA1383" s="405">
        <f t="shared" si="569"/>
        <v>0</v>
      </c>
      <c r="AB1383" s="403">
        <f t="shared" si="569"/>
        <v>0</v>
      </c>
      <c r="AC1383" s="399">
        <f t="shared" si="569"/>
        <v>0</v>
      </c>
      <c r="AD1383" s="854"/>
      <c r="AE1383" s="1083"/>
      <c r="AF1383" s="856"/>
    </row>
    <row r="1384" spans="1:32" ht="15" customHeight="1" outlineLevel="1" x14ac:dyDescent="0.2">
      <c r="A1384" s="11">
        <v>135</v>
      </c>
      <c r="B1384" s="294"/>
      <c r="C1384" s="292"/>
      <c r="D1384" s="292"/>
      <c r="E1384" s="293"/>
      <c r="F1384" s="880" t="str">
        <f>'2. CAD NCCF'!F1384:L1384</f>
        <v>Non-agency CMBS, high rated</v>
      </c>
      <c r="G1384" s="881"/>
      <c r="H1384" s="881"/>
      <c r="I1384" s="881"/>
      <c r="J1384" s="881"/>
      <c r="K1384" s="881"/>
      <c r="L1384" s="882"/>
      <c r="M1384" s="400">
        <f t="shared" ref="M1384:M1386" si="570">M608</f>
        <v>0</v>
      </c>
      <c r="N1384" s="411">
        <f>M1384*(1-'Appx 1. Ref Rates'!$E28)+N608*(1-'Appx 1. Ref Rates'!$E28)</f>
        <v>0</v>
      </c>
      <c r="O1384" s="414">
        <f>O608*(1-'Appx 1. Ref Rates'!$E28)</f>
        <v>0</v>
      </c>
      <c r="P1384" s="414">
        <f>P608*(1-'Appx 1. Ref Rates'!$E28)</f>
        <v>0</v>
      </c>
      <c r="Q1384" s="415">
        <f>Q608*(1-'Appx 1. Ref Rates'!$E28)</f>
        <v>0</v>
      </c>
      <c r="R1384" s="411">
        <f>R608*(1-'Appx 1. Ref Rates'!$E28)</f>
        <v>0</v>
      </c>
      <c r="S1384" s="413">
        <f>S608*(1-'Appx 1. Ref Rates'!$E28)</f>
        <v>0</v>
      </c>
      <c r="T1384" s="413">
        <f>T608*(1-'Appx 1. Ref Rates'!$E28)</f>
        <v>0</v>
      </c>
      <c r="U1384" s="413">
        <f>U608*(1-'Appx 1. Ref Rates'!$E28)</f>
        <v>0</v>
      </c>
      <c r="V1384" s="413">
        <f>V608*(1-'Appx 1. Ref Rates'!$E28)</f>
        <v>0</v>
      </c>
      <c r="W1384" s="413">
        <f>W608*(1-'Appx 1. Ref Rates'!$E28)</f>
        <v>0</v>
      </c>
      <c r="X1384" s="414">
        <f>X608*(1-'Appx 1. Ref Rates'!$E28)</f>
        <v>0</v>
      </c>
      <c r="Y1384" s="413">
        <f>Y608*(1-'Appx 1. Ref Rates'!$E28)</f>
        <v>0</v>
      </c>
      <c r="Z1384" s="413">
        <f>Z608*(1-'Appx 1. Ref Rates'!$E28)</f>
        <v>0</v>
      </c>
      <c r="AA1384" s="413">
        <f>AA608*(1-'Appx 1. Ref Rates'!$E28)</f>
        <v>0</v>
      </c>
      <c r="AB1384" s="413">
        <f>AB608*(1-'Appx 1. Ref Rates'!$E28)</f>
        <v>0</v>
      </c>
      <c r="AC1384" s="400">
        <f t="shared" si="568"/>
        <v>0</v>
      </c>
      <c r="AD1384" s="854"/>
      <c r="AE1384" s="1083"/>
      <c r="AF1384" s="856"/>
    </row>
    <row r="1385" spans="1:32" ht="15" customHeight="1" outlineLevel="1" x14ac:dyDescent="0.2">
      <c r="A1385" s="11">
        <v>136</v>
      </c>
      <c r="B1385" s="294"/>
      <c r="C1385" s="292"/>
      <c r="D1385" s="292"/>
      <c r="E1385" s="293"/>
      <c r="F1385" s="880" t="str">
        <f>'2. CAD NCCF'!F1385:L1385</f>
        <v>Non-agency CMBS, medium rated</v>
      </c>
      <c r="G1385" s="881"/>
      <c r="H1385" s="881"/>
      <c r="I1385" s="881"/>
      <c r="J1385" s="881"/>
      <c r="K1385" s="881"/>
      <c r="L1385" s="882"/>
      <c r="M1385" s="400">
        <f t="shared" si="570"/>
        <v>0</v>
      </c>
      <c r="N1385" s="411">
        <f>M1385*(1-'Appx 1. Ref Rates'!$E29)+N609*(1-'Appx 1. Ref Rates'!$E29)</f>
        <v>0</v>
      </c>
      <c r="O1385" s="414">
        <f>O609*(1-'Appx 1. Ref Rates'!$E29)</f>
        <v>0</v>
      </c>
      <c r="P1385" s="414">
        <f>P609*(1-'Appx 1. Ref Rates'!$E29)</f>
        <v>0</v>
      </c>
      <c r="Q1385" s="415">
        <f>Q609*(1-'Appx 1. Ref Rates'!$E29)</f>
        <v>0</v>
      </c>
      <c r="R1385" s="411">
        <f>R609*(1-'Appx 1. Ref Rates'!$E29)</f>
        <v>0</v>
      </c>
      <c r="S1385" s="413">
        <f>S609*(1-'Appx 1. Ref Rates'!$E29)</f>
        <v>0</v>
      </c>
      <c r="T1385" s="413">
        <f>T609*(1-'Appx 1. Ref Rates'!$E29)</f>
        <v>0</v>
      </c>
      <c r="U1385" s="413">
        <f>U609*(1-'Appx 1. Ref Rates'!$E29)</f>
        <v>0</v>
      </c>
      <c r="V1385" s="413">
        <f>V609*(1-'Appx 1. Ref Rates'!$E29)</f>
        <v>0</v>
      </c>
      <c r="W1385" s="413">
        <f>W609*(1-'Appx 1. Ref Rates'!$E29)</f>
        <v>0</v>
      </c>
      <c r="X1385" s="414">
        <f>X609*(1-'Appx 1. Ref Rates'!$E29)</f>
        <v>0</v>
      </c>
      <c r="Y1385" s="413">
        <f>Y609*(1-'Appx 1. Ref Rates'!$E29)</f>
        <v>0</v>
      </c>
      <c r="Z1385" s="413">
        <f>Z609*(1-'Appx 1. Ref Rates'!$E29)</f>
        <v>0</v>
      </c>
      <c r="AA1385" s="413">
        <f>AA609*(1-'Appx 1. Ref Rates'!$E29)</f>
        <v>0</v>
      </c>
      <c r="AB1385" s="413">
        <f>AB609*(1-'Appx 1. Ref Rates'!$E29)</f>
        <v>0</v>
      </c>
      <c r="AC1385" s="400">
        <f t="shared" si="568"/>
        <v>0</v>
      </c>
      <c r="AD1385" s="854"/>
      <c r="AE1385" s="1083"/>
      <c r="AF1385" s="856"/>
    </row>
    <row r="1386" spans="1:32" ht="15" customHeight="1" outlineLevel="1" x14ac:dyDescent="0.2">
      <c r="A1386" s="11">
        <v>137</v>
      </c>
      <c r="B1386" s="294"/>
      <c r="C1386" s="292"/>
      <c r="D1386" s="292"/>
      <c r="E1386" s="293"/>
      <c r="F1386" s="880" t="str">
        <f>'2. CAD NCCF'!F1386:L1386</f>
        <v>Non-agency CMBS, low or not rated</v>
      </c>
      <c r="G1386" s="881"/>
      <c r="H1386" s="881"/>
      <c r="I1386" s="881"/>
      <c r="J1386" s="881"/>
      <c r="K1386" s="881"/>
      <c r="L1386" s="882"/>
      <c r="M1386" s="400">
        <f t="shared" si="570"/>
        <v>0</v>
      </c>
      <c r="N1386" s="411">
        <f>M1386*(1-'Appx 1. Ref Rates'!$E30)+N610*(1-'Appx 1. Ref Rates'!$E30)</f>
        <v>0</v>
      </c>
      <c r="O1386" s="414">
        <f>O610*(1-'Appx 1. Ref Rates'!$E30)</f>
        <v>0</v>
      </c>
      <c r="P1386" s="414">
        <f>P610*(1-'Appx 1. Ref Rates'!$E30)</f>
        <v>0</v>
      </c>
      <c r="Q1386" s="415">
        <f>Q610*(1-'Appx 1. Ref Rates'!$E30)</f>
        <v>0</v>
      </c>
      <c r="R1386" s="411">
        <f>R610*(1-'Appx 1. Ref Rates'!$E30)</f>
        <v>0</v>
      </c>
      <c r="S1386" s="413">
        <f>S610*(1-'Appx 1. Ref Rates'!$E30)</f>
        <v>0</v>
      </c>
      <c r="T1386" s="413">
        <f>T610*(1-'Appx 1. Ref Rates'!$E30)</f>
        <v>0</v>
      </c>
      <c r="U1386" s="413">
        <f>U610*(1-'Appx 1. Ref Rates'!$E30)</f>
        <v>0</v>
      </c>
      <c r="V1386" s="413">
        <f>V610*(1-'Appx 1. Ref Rates'!$E30)</f>
        <v>0</v>
      </c>
      <c r="W1386" s="413">
        <f>W610*(1-'Appx 1. Ref Rates'!$E30)</f>
        <v>0</v>
      </c>
      <c r="X1386" s="414">
        <f>X610*(1-'Appx 1. Ref Rates'!$E30)</f>
        <v>0</v>
      </c>
      <c r="Y1386" s="413">
        <f>Y610*(1-'Appx 1. Ref Rates'!$E30)</f>
        <v>0</v>
      </c>
      <c r="Z1386" s="413">
        <f>Z610*(1-'Appx 1. Ref Rates'!$E30)</f>
        <v>0</v>
      </c>
      <c r="AA1386" s="413">
        <f>AA610*(1-'Appx 1. Ref Rates'!$E30)</f>
        <v>0</v>
      </c>
      <c r="AB1386" s="413">
        <f>AB610*(1-'Appx 1. Ref Rates'!$E30)</f>
        <v>0</v>
      </c>
      <c r="AC1386" s="400">
        <f t="shared" si="568"/>
        <v>0</v>
      </c>
      <c r="AD1386" s="854"/>
      <c r="AE1386" s="1083"/>
      <c r="AF1386" s="856"/>
    </row>
    <row r="1387" spans="1:32" ht="15" customHeight="1" outlineLevel="1" x14ac:dyDescent="0.2">
      <c r="A1387" s="11">
        <v>138</v>
      </c>
      <c r="B1387" s="294"/>
      <c r="C1387" s="292"/>
      <c r="D1387" s="292"/>
      <c r="E1387" s="877" t="str">
        <f>'2. CAD NCCF'!E1387:L1387</f>
        <v>Non-agency residential MBS (RMBS)</v>
      </c>
      <c r="F1387" s="878"/>
      <c r="G1387" s="878"/>
      <c r="H1387" s="878"/>
      <c r="I1387" s="878"/>
      <c r="J1387" s="878"/>
      <c r="K1387" s="878"/>
      <c r="L1387" s="879"/>
      <c r="M1387" s="399">
        <f>SUBTOTAL(9,M1388:M1390)</f>
        <v>0</v>
      </c>
      <c r="N1387" s="402">
        <f t="shared" ref="N1387:AC1387" si="571">SUBTOTAL(9,N1388:N1390)</f>
        <v>0</v>
      </c>
      <c r="O1387" s="406">
        <f t="shared" si="571"/>
        <v>0</v>
      </c>
      <c r="P1387" s="406">
        <f t="shared" si="571"/>
        <v>0</v>
      </c>
      <c r="Q1387" s="407">
        <f t="shared" si="571"/>
        <v>0</v>
      </c>
      <c r="R1387" s="402">
        <f t="shared" si="571"/>
        <v>0</v>
      </c>
      <c r="S1387" s="406">
        <f t="shared" si="571"/>
        <v>0</v>
      </c>
      <c r="T1387" s="405">
        <f t="shared" si="571"/>
        <v>0</v>
      </c>
      <c r="U1387" s="405">
        <f t="shared" si="571"/>
        <v>0</v>
      </c>
      <c r="V1387" s="405">
        <f t="shared" si="571"/>
        <v>0</v>
      </c>
      <c r="W1387" s="405">
        <f t="shared" si="571"/>
        <v>0</v>
      </c>
      <c r="X1387" s="405">
        <f t="shared" si="571"/>
        <v>0</v>
      </c>
      <c r="Y1387" s="405">
        <f t="shared" si="571"/>
        <v>0</v>
      </c>
      <c r="Z1387" s="405">
        <f t="shared" si="571"/>
        <v>0</v>
      </c>
      <c r="AA1387" s="405">
        <f t="shared" si="571"/>
        <v>0</v>
      </c>
      <c r="AB1387" s="403">
        <f t="shared" si="571"/>
        <v>0</v>
      </c>
      <c r="AC1387" s="399">
        <f t="shared" si="571"/>
        <v>0</v>
      </c>
      <c r="AD1387" s="854"/>
      <c r="AE1387" s="1083"/>
      <c r="AF1387" s="856"/>
    </row>
    <row r="1388" spans="1:32" ht="15" customHeight="1" outlineLevel="1" x14ac:dyDescent="0.2">
      <c r="A1388" s="11">
        <v>139</v>
      </c>
      <c r="B1388" s="294"/>
      <c r="C1388" s="292"/>
      <c r="D1388" s="292"/>
      <c r="E1388" s="293"/>
      <c r="F1388" s="880" t="str">
        <f>'2. CAD NCCF'!F1388:L1388</f>
        <v>Non-agency RMBS, high rated</v>
      </c>
      <c r="G1388" s="881"/>
      <c r="H1388" s="881"/>
      <c r="I1388" s="881"/>
      <c r="J1388" s="881"/>
      <c r="K1388" s="881"/>
      <c r="L1388" s="882"/>
      <c r="M1388" s="400">
        <f t="shared" ref="M1388:M1390" si="572">M612</f>
        <v>0</v>
      </c>
      <c r="N1388" s="411">
        <f>M1388*(1-'Appx 1. Ref Rates'!$E32)+N612*(1-'Appx 1. Ref Rates'!$E32)</f>
        <v>0</v>
      </c>
      <c r="O1388" s="414">
        <f>O612*(1-'Appx 1. Ref Rates'!$E32)</f>
        <v>0</v>
      </c>
      <c r="P1388" s="414">
        <f>P612*(1-'Appx 1. Ref Rates'!$E32)</f>
        <v>0</v>
      </c>
      <c r="Q1388" s="415">
        <f>Q612*(1-'Appx 1. Ref Rates'!$E32)</f>
        <v>0</v>
      </c>
      <c r="R1388" s="411">
        <f>R612*(1-'Appx 1. Ref Rates'!$E32)</f>
        <v>0</v>
      </c>
      <c r="S1388" s="413">
        <f>S612*(1-'Appx 1. Ref Rates'!$E32)</f>
        <v>0</v>
      </c>
      <c r="T1388" s="413">
        <f>T612*(1-'Appx 1. Ref Rates'!$E32)</f>
        <v>0</v>
      </c>
      <c r="U1388" s="413">
        <f>U612*(1-'Appx 1. Ref Rates'!$E32)</f>
        <v>0</v>
      </c>
      <c r="V1388" s="413">
        <f>V612*(1-'Appx 1. Ref Rates'!$E32)</f>
        <v>0</v>
      </c>
      <c r="W1388" s="413">
        <f>W612*(1-'Appx 1. Ref Rates'!$E32)</f>
        <v>0</v>
      </c>
      <c r="X1388" s="414">
        <f>X612*(1-'Appx 1. Ref Rates'!$E32)</f>
        <v>0</v>
      </c>
      <c r="Y1388" s="413">
        <f>Y612*(1-'Appx 1. Ref Rates'!$E32)</f>
        <v>0</v>
      </c>
      <c r="Z1388" s="413">
        <f>Z612*(1-'Appx 1. Ref Rates'!$E32)</f>
        <v>0</v>
      </c>
      <c r="AA1388" s="413">
        <f>AA612*(1-'Appx 1. Ref Rates'!$E32)</f>
        <v>0</v>
      </c>
      <c r="AB1388" s="413">
        <f>AB612*(1-'Appx 1. Ref Rates'!$E32)</f>
        <v>0</v>
      </c>
      <c r="AC1388" s="400">
        <f t="shared" si="568"/>
        <v>0</v>
      </c>
      <c r="AD1388" s="854"/>
      <c r="AE1388" s="1083"/>
      <c r="AF1388" s="856"/>
    </row>
    <row r="1389" spans="1:32" ht="15" customHeight="1" outlineLevel="1" x14ac:dyDescent="0.2">
      <c r="A1389" s="11">
        <v>140</v>
      </c>
      <c r="B1389" s="294"/>
      <c r="C1389" s="292"/>
      <c r="D1389" s="292"/>
      <c r="E1389" s="293"/>
      <c r="F1389" s="880" t="str">
        <f>'2. CAD NCCF'!F1389:L1389</f>
        <v>Non-agency RMBS, medium rated</v>
      </c>
      <c r="G1389" s="881"/>
      <c r="H1389" s="881"/>
      <c r="I1389" s="881"/>
      <c r="J1389" s="881"/>
      <c r="K1389" s="881"/>
      <c r="L1389" s="882"/>
      <c r="M1389" s="400">
        <f t="shared" si="572"/>
        <v>0</v>
      </c>
      <c r="N1389" s="411">
        <f>M1389*(1-'Appx 1. Ref Rates'!$E33)+N613*(1-'Appx 1. Ref Rates'!$E33)</f>
        <v>0</v>
      </c>
      <c r="O1389" s="414">
        <f>O613*(1-'Appx 1. Ref Rates'!$E33)</f>
        <v>0</v>
      </c>
      <c r="P1389" s="414">
        <f>P613*(1-'Appx 1. Ref Rates'!$E33)</f>
        <v>0</v>
      </c>
      <c r="Q1389" s="415">
        <f>Q613*(1-'Appx 1. Ref Rates'!$E33)</f>
        <v>0</v>
      </c>
      <c r="R1389" s="411">
        <f>R613*(1-'Appx 1. Ref Rates'!$E33)</f>
        <v>0</v>
      </c>
      <c r="S1389" s="413">
        <f>S613*(1-'Appx 1. Ref Rates'!$E33)</f>
        <v>0</v>
      </c>
      <c r="T1389" s="413">
        <f>T613*(1-'Appx 1. Ref Rates'!$E33)</f>
        <v>0</v>
      </c>
      <c r="U1389" s="413">
        <f>U613*(1-'Appx 1. Ref Rates'!$E33)</f>
        <v>0</v>
      </c>
      <c r="V1389" s="413">
        <f>V613*(1-'Appx 1. Ref Rates'!$E33)</f>
        <v>0</v>
      </c>
      <c r="W1389" s="413">
        <f>W613*(1-'Appx 1. Ref Rates'!$E33)</f>
        <v>0</v>
      </c>
      <c r="X1389" s="414">
        <f>X613*(1-'Appx 1. Ref Rates'!$E33)</f>
        <v>0</v>
      </c>
      <c r="Y1389" s="413">
        <f>Y613*(1-'Appx 1. Ref Rates'!$E33)</f>
        <v>0</v>
      </c>
      <c r="Z1389" s="413">
        <f>Z613*(1-'Appx 1. Ref Rates'!$E33)</f>
        <v>0</v>
      </c>
      <c r="AA1389" s="413">
        <f>AA613*(1-'Appx 1. Ref Rates'!$E33)</f>
        <v>0</v>
      </c>
      <c r="AB1389" s="413">
        <f>AB613*(1-'Appx 1. Ref Rates'!$E33)</f>
        <v>0</v>
      </c>
      <c r="AC1389" s="400">
        <f t="shared" si="568"/>
        <v>0</v>
      </c>
      <c r="AD1389" s="854"/>
      <c r="AE1389" s="1083"/>
      <c r="AF1389" s="856"/>
    </row>
    <row r="1390" spans="1:32" ht="15" customHeight="1" outlineLevel="1" x14ac:dyDescent="0.2">
      <c r="A1390" s="11">
        <v>141</v>
      </c>
      <c r="B1390" s="294"/>
      <c r="C1390" s="292"/>
      <c r="D1390" s="292"/>
      <c r="E1390" s="293"/>
      <c r="F1390" s="880" t="str">
        <f>'2. CAD NCCF'!F1390:L1390</f>
        <v>Non-agency RMBS, low or not rated</v>
      </c>
      <c r="G1390" s="881"/>
      <c r="H1390" s="881"/>
      <c r="I1390" s="881"/>
      <c r="J1390" s="881"/>
      <c r="K1390" s="881"/>
      <c r="L1390" s="882"/>
      <c r="M1390" s="400">
        <f t="shared" si="572"/>
        <v>0</v>
      </c>
      <c r="N1390" s="411">
        <f>M1390*(1-'Appx 1. Ref Rates'!$E34)+N614*(1-'Appx 1. Ref Rates'!$E34)</f>
        <v>0</v>
      </c>
      <c r="O1390" s="414">
        <f>O614*(1-'Appx 1. Ref Rates'!$E34)</f>
        <v>0</v>
      </c>
      <c r="P1390" s="414">
        <f>P614*(1-'Appx 1. Ref Rates'!$E34)</f>
        <v>0</v>
      </c>
      <c r="Q1390" s="415">
        <f>Q614*(1-'Appx 1. Ref Rates'!$E34)</f>
        <v>0</v>
      </c>
      <c r="R1390" s="411">
        <f>R614*(1-'Appx 1. Ref Rates'!$E34)</f>
        <v>0</v>
      </c>
      <c r="S1390" s="413">
        <f>S614*(1-'Appx 1. Ref Rates'!$E34)</f>
        <v>0</v>
      </c>
      <c r="T1390" s="413">
        <f>T614*(1-'Appx 1. Ref Rates'!$E34)</f>
        <v>0</v>
      </c>
      <c r="U1390" s="413">
        <f>U614*(1-'Appx 1. Ref Rates'!$E34)</f>
        <v>0</v>
      </c>
      <c r="V1390" s="413">
        <f>V614*(1-'Appx 1. Ref Rates'!$E34)</f>
        <v>0</v>
      </c>
      <c r="W1390" s="413">
        <f>W614*(1-'Appx 1. Ref Rates'!$E34)</f>
        <v>0</v>
      </c>
      <c r="X1390" s="414">
        <f>X614*(1-'Appx 1. Ref Rates'!$E34)</f>
        <v>0</v>
      </c>
      <c r="Y1390" s="413">
        <f>Y614*(1-'Appx 1. Ref Rates'!$E34)</f>
        <v>0</v>
      </c>
      <c r="Z1390" s="413">
        <f>Z614*(1-'Appx 1. Ref Rates'!$E34)</f>
        <v>0</v>
      </c>
      <c r="AA1390" s="413">
        <f>AA614*(1-'Appx 1. Ref Rates'!$E34)</f>
        <v>0</v>
      </c>
      <c r="AB1390" s="413">
        <f>AB614*(1-'Appx 1. Ref Rates'!$E34)</f>
        <v>0</v>
      </c>
      <c r="AC1390" s="400">
        <f t="shared" si="568"/>
        <v>0</v>
      </c>
      <c r="AD1390" s="857"/>
      <c r="AE1390" s="858"/>
      <c r="AF1390" s="859"/>
    </row>
    <row r="1391" spans="1:32" ht="15" customHeight="1" outlineLevel="1" x14ac:dyDescent="0.2">
      <c r="A1391" s="11">
        <v>142</v>
      </c>
      <c r="B1391" s="294"/>
      <c r="C1391" s="292"/>
      <c r="D1391" s="868" t="str">
        <f>'2. CAD NCCF'!D1391:AF1391</f>
        <v>Corporate bonds and paper (CBP)</v>
      </c>
      <c r="E1391" s="869"/>
      <c r="F1391" s="869"/>
      <c r="G1391" s="869"/>
      <c r="H1391" s="869"/>
      <c r="I1391" s="869"/>
      <c r="J1391" s="869"/>
      <c r="K1391" s="869"/>
      <c r="L1391" s="869"/>
      <c r="M1391" s="869"/>
      <c r="N1391" s="869"/>
      <c r="O1391" s="869"/>
      <c r="P1391" s="869"/>
      <c r="Q1391" s="869"/>
      <c r="R1391" s="869"/>
      <c r="S1391" s="869"/>
      <c r="T1391" s="869"/>
      <c r="U1391" s="869"/>
      <c r="V1391" s="869"/>
      <c r="W1391" s="869"/>
      <c r="X1391" s="869"/>
      <c r="Y1391" s="869"/>
      <c r="Z1391" s="869"/>
      <c r="AA1391" s="869"/>
      <c r="AB1391" s="869"/>
      <c r="AC1391" s="869"/>
      <c r="AD1391" s="869"/>
      <c r="AE1391" s="869"/>
      <c r="AF1391" s="870"/>
    </row>
    <row r="1392" spans="1:32" ht="15" customHeight="1" outlineLevel="1" x14ac:dyDescent="0.2">
      <c r="A1392" s="11">
        <v>143</v>
      </c>
      <c r="B1392" s="294"/>
      <c r="C1392" s="292"/>
      <c r="D1392" s="292"/>
      <c r="E1392" s="933" t="str">
        <f>'2. CAD NCCF'!E1392:L1392</f>
        <v>Non-FI issued CBP, high rated</v>
      </c>
      <c r="F1392" s="934"/>
      <c r="G1392" s="934"/>
      <c r="H1392" s="934"/>
      <c r="I1392" s="934"/>
      <c r="J1392" s="934"/>
      <c r="K1392" s="934"/>
      <c r="L1392" s="935"/>
      <c r="M1392" s="399">
        <f>SUBTOTAL(9,M1393:M1394)</f>
        <v>0</v>
      </c>
      <c r="N1392" s="402">
        <f t="shared" ref="N1392:AC1392" si="573">SUBTOTAL(9,N1393:N1394)</f>
        <v>0</v>
      </c>
      <c r="O1392" s="406">
        <f t="shared" si="573"/>
        <v>0</v>
      </c>
      <c r="P1392" s="406">
        <f t="shared" si="573"/>
        <v>0</v>
      </c>
      <c r="Q1392" s="407">
        <f t="shared" si="573"/>
        <v>0</v>
      </c>
      <c r="R1392" s="402">
        <f t="shared" si="573"/>
        <v>0</v>
      </c>
      <c r="S1392" s="406">
        <f t="shared" si="573"/>
        <v>0</v>
      </c>
      <c r="T1392" s="405">
        <f t="shared" si="573"/>
        <v>0</v>
      </c>
      <c r="U1392" s="405">
        <f t="shared" si="573"/>
        <v>0</v>
      </c>
      <c r="V1392" s="405">
        <f t="shared" si="573"/>
        <v>0</v>
      </c>
      <c r="W1392" s="405">
        <f t="shared" si="573"/>
        <v>0</v>
      </c>
      <c r="X1392" s="405">
        <f t="shared" si="573"/>
        <v>0</v>
      </c>
      <c r="Y1392" s="405">
        <f t="shared" si="573"/>
        <v>0</v>
      </c>
      <c r="Z1392" s="405">
        <f t="shared" si="573"/>
        <v>0</v>
      </c>
      <c r="AA1392" s="405">
        <f t="shared" si="573"/>
        <v>0</v>
      </c>
      <c r="AB1392" s="403">
        <f t="shared" si="573"/>
        <v>0</v>
      </c>
      <c r="AC1392" s="399">
        <f t="shared" si="573"/>
        <v>0</v>
      </c>
      <c r="AD1392" s="1433"/>
      <c r="AE1392" s="852"/>
      <c r="AF1392" s="853"/>
    </row>
    <row r="1393" spans="1:32" ht="15" customHeight="1" outlineLevel="1" x14ac:dyDescent="0.2">
      <c r="A1393" s="11">
        <v>144</v>
      </c>
      <c r="B1393" s="294"/>
      <c r="C1393" s="292"/>
      <c r="D1393" s="292"/>
      <c r="E1393" s="293"/>
      <c r="F1393" s="880" t="str">
        <f>'2. CAD NCCF'!F1393:L1393</f>
        <v>Non-FI issued unsecured bond and paper, high rated</v>
      </c>
      <c r="G1393" s="881"/>
      <c r="H1393" s="881"/>
      <c r="I1393" s="881"/>
      <c r="J1393" s="881"/>
      <c r="K1393" s="881"/>
      <c r="L1393" s="882"/>
      <c r="M1393" s="400">
        <f t="shared" ref="M1393:M1394" si="574">M617</f>
        <v>0</v>
      </c>
      <c r="N1393" s="411">
        <f>M1393*(1-'Appx 1. Ref Rates'!$E37)+N617*(1-'Appx 1. Ref Rates'!$E37)</f>
        <v>0</v>
      </c>
      <c r="O1393" s="414">
        <f>O617*(1-'Appx 1. Ref Rates'!$E37)</f>
        <v>0</v>
      </c>
      <c r="P1393" s="414">
        <f>P617*(1-'Appx 1. Ref Rates'!$E37)</f>
        <v>0</v>
      </c>
      <c r="Q1393" s="415">
        <f>Q617*(1-'Appx 1. Ref Rates'!$E37)</f>
        <v>0</v>
      </c>
      <c r="R1393" s="411">
        <f>R617*(1-'Appx 1. Ref Rates'!$E37)</f>
        <v>0</v>
      </c>
      <c r="S1393" s="413">
        <f>S617*(1-'Appx 1. Ref Rates'!$E37)</f>
        <v>0</v>
      </c>
      <c r="T1393" s="413">
        <f>T617*(1-'Appx 1. Ref Rates'!$E37)</f>
        <v>0</v>
      </c>
      <c r="U1393" s="413">
        <f>U617*(1-'Appx 1. Ref Rates'!$E37)</f>
        <v>0</v>
      </c>
      <c r="V1393" s="413">
        <f>V617*(1-'Appx 1. Ref Rates'!$E37)</f>
        <v>0</v>
      </c>
      <c r="W1393" s="413">
        <f>W617*(1-'Appx 1. Ref Rates'!$E37)</f>
        <v>0</v>
      </c>
      <c r="X1393" s="414">
        <f>X617*(1-'Appx 1. Ref Rates'!$E37)</f>
        <v>0</v>
      </c>
      <c r="Y1393" s="413">
        <f>Y617*(1-'Appx 1. Ref Rates'!$E37)</f>
        <v>0</v>
      </c>
      <c r="Z1393" s="413">
        <f>Z617*(1-'Appx 1. Ref Rates'!$E37)</f>
        <v>0</v>
      </c>
      <c r="AA1393" s="413">
        <f>AA617*(1-'Appx 1. Ref Rates'!$E37)</f>
        <v>0</v>
      </c>
      <c r="AB1393" s="413">
        <f>AB617*(1-'Appx 1. Ref Rates'!$E37)</f>
        <v>0</v>
      </c>
      <c r="AC1393" s="400">
        <f t="shared" ref="AC1393:AC1412" si="575">AC617</f>
        <v>0</v>
      </c>
      <c r="AD1393" s="854"/>
      <c r="AE1393" s="1083"/>
      <c r="AF1393" s="856"/>
    </row>
    <row r="1394" spans="1:32" ht="15" customHeight="1" outlineLevel="1" x14ac:dyDescent="0.2">
      <c r="A1394" s="11">
        <v>145</v>
      </c>
      <c r="B1394" s="294"/>
      <c r="C1394" s="292"/>
      <c r="D1394" s="292"/>
      <c r="E1394" s="293"/>
      <c r="F1394" s="880" t="str">
        <f>'2. CAD NCCF'!F1394:L1394</f>
        <v>Non-FI issued covered bonds, high rated</v>
      </c>
      <c r="G1394" s="881"/>
      <c r="H1394" s="881"/>
      <c r="I1394" s="881"/>
      <c r="J1394" s="881"/>
      <c r="K1394" s="881"/>
      <c r="L1394" s="882"/>
      <c r="M1394" s="400">
        <f t="shared" si="574"/>
        <v>0</v>
      </c>
      <c r="N1394" s="411">
        <f>M1394*(1-'Appx 1. Ref Rates'!$E38)+N618*(1-'Appx 1. Ref Rates'!$E38)</f>
        <v>0</v>
      </c>
      <c r="O1394" s="414">
        <f>O618*(1-'Appx 1. Ref Rates'!$E38)</f>
        <v>0</v>
      </c>
      <c r="P1394" s="414">
        <f>P618*(1-'Appx 1. Ref Rates'!$E38)</f>
        <v>0</v>
      </c>
      <c r="Q1394" s="415">
        <f>Q618*(1-'Appx 1. Ref Rates'!$E38)</f>
        <v>0</v>
      </c>
      <c r="R1394" s="411">
        <f>R618*(1-'Appx 1. Ref Rates'!$E38)</f>
        <v>0</v>
      </c>
      <c r="S1394" s="413">
        <f>S618*(1-'Appx 1. Ref Rates'!$E38)</f>
        <v>0</v>
      </c>
      <c r="T1394" s="413">
        <f>T618*(1-'Appx 1. Ref Rates'!$E38)</f>
        <v>0</v>
      </c>
      <c r="U1394" s="413">
        <f>U618*(1-'Appx 1. Ref Rates'!$E38)</f>
        <v>0</v>
      </c>
      <c r="V1394" s="413">
        <f>V618*(1-'Appx 1. Ref Rates'!$E38)</f>
        <v>0</v>
      </c>
      <c r="W1394" s="413">
        <f>W618*(1-'Appx 1. Ref Rates'!$E38)</f>
        <v>0</v>
      </c>
      <c r="X1394" s="414">
        <f>X618*(1-'Appx 1. Ref Rates'!$E38)</f>
        <v>0</v>
      </c>
      <c r="Y1394" s="413">
        <f>Y618*(1-'Appx 1. Ref Rates'!$E38)</f>
        <v>0</v>
      </c>
      <c r="Z1394" s="413">
        <f>Z618*(1-'Appx 1. Ref Rates'!$E38)</f>
        <v>0</v>
      </c>
      <c r="AA1394" s="413">
        <f>AA618*(1-'Appx 1. Ref Rates'!$E38)</f>
        <v>0</v>
      </c>
      <c r="AB1394" s="413">
        <f>AB618*(1-'Appx 1. Ref Rates'!$E38)</f>
        <v>0</v>
      </c>
      <c r="AC1394" s="400">
        <f t="shared" si="575"/>
        <v>0</v>
      </c>
      <c r="AD1394" s="854"/>
      <c r="AE1394" s="1083"/>
      <c r="AF1394" s="856"/>
    </row>
    <row r="1395" spans="1:32" ht="15" customHeight="1" outlineLevel="1" x14ac:dyDescent="0.2">
      <c r="A1395" s="11">
        <v>146</v>
      </c>
      <c r="B1395" s="294"/>
      <c r="C1395" s="292"/>
      <c r="D1395" s="292"/>
      <c r="E1395" s="877" t="str">
        <f>'2. CAD NCCF'!E1395:L1395</f>
        <v>FI issued CBP, high rated</v>
      </c>
      <c r="F1395" s="878"/>
      <c r="G1395" s="878"/>
      <c r="H1395" s="878"/>
      <c r="I1395" s="878"/>
      <c r="J1395" s="878"/>
      <c r="K1395" s="878"/>
      <c r="L1395" s="879"/>
      <c r="M1395" s="399">
        <f>SUBTOTAL(9,M1396:M1398)</f>
        <v>0</v>
      </c>
      <c r="N1395" s="402">
        <f t="shared" ref="N1395:AC1395" si="576">SUBTOTAL(9,N1396:N1398)</f>
        <v>0</v>
      </c>
      <c r="O1395" s="406">
        <f t="shared" si="576"/>
        <v>0</v>
      </c>
      <c r="P1395" s="406">
        <f t="shared" si="576"/>
        <v>0</v>
      </c>
      <c r="Q1395" s="407">
        <f t="shared" si="576"/>
        <v>0</v>
      </c>
      <c r="R1395" s="402">
        <f t="shared" si="576"/>
        <v>0</v>
      </c>
      <c r="S1395" s="406">
        <f t="shared" si="576"/>
        <v>0</v>
      </c>
      <c r="T1395" s="405">
        <f t="shared" si="576"/>
        <v>0</v>
      </c>
      <c r="U1395" s="405">
        <f t="shared" si="576"/>
        <v>0</v>
      </c>
      <c r="V1395" s="405">
        <f t="shared" si="576"/>
        <v>0</v>
      </c>
      <c r="W1395" s="405">
        <f t="shared" si="576"/>
        <v>0</v>
      </c>
      <c r="X1395" s="405">
        <f t="shared" si="576"/>
        <v>0</v>
      </c>
      <c r="Y1395" s="405">
        <f t="shared" si="576"/>
        <v>0</v>
      </c>
      <c r="Z1395" s="405">
        <f t="shared" si="576"/>
        <v>0</v>
      </c>
      <c r="AA1395" s="405">
        <f t="shared" si="576"/>
        <v>0</v>
      </c>
      <c r="AB1395" s="403">
        <f t="shared" si="576"/>
        <v>0</v>
      </c>
      <c r="AC1395" s="399">
        <f t="shared" si="576"/>
        <v>0</v>
      </c>
      <c r="AD1395" s="854"/>
      <c r="AE1395" s="1083"/>
      <c r="AF1395" s="856"/>
    </row>
    <row r="1396" spans="1:32" ht="15" customHeight="1" outlineLevel="1" x14ac:dyDescent="0.2">
      <c r="A1396" s="11">
        <v>147</v>
      </c>
      <c r="B1396" s="294"/>
      <c r="C1396" s="292"/>
      <c r="D1396" s="292"/>
      <c r="E1396" s="293"/>
      <c r="F1396" s="880" t="str">
        <f>'2. CAD NCCF'!F1396:L1396</f>
        <v>FI issued unsecured bonds and paper, high rated</v>
      </c>
      <c r="G1396" s="881"/>
      <c r="H1396" s="881"/>
      <c r="I1396" s="881"/>
      <c r="J1396" s="881"/>
      <c r="K1396" s="881"/>
      <c r="L1396" s="882"/>
      <c r="M1396" s="400">
        <f t="shared" ref="M1396:M1398" si="577">M620</f>
        <v>0</v>
      </c>
      <c r="N1396" s="411">
        <f>M1396*(1-'Appx 1. Ref Rates'!$E40)+N620*(1-'Appx 1. Ref Rates'!$E40)</f>
        <v>0</v>
      </c>
      <c r="O1396" s="414">
        <f>O620*(1-'Appx 1. Ref Rates'!$E40)</f>
        <v>0</v>
      </c>
      <c r="P1396" s="414">
        <f>P620*(1-'Appx 1. Ref Rates'!$E40)</f>
        <v>0</v>
      </c>
      <c r="Q1396" s="415">
        <f>Q620*(1-'Appx 1. Ref Rates'!$E40)</f>
        <v>0</v>
      </c>
      <c r="R1396" s="411">
        <f>R620*(1-'Appx 1. Ref Rates'!$E40)</f>
        <v>0</v>
      </c>
      <c r="S1396" s="413">
        <f>S620*(1-'Appx 1. Ref Rates'!$E40)</f>
        <v>0</v>
      </c>
      <c r="T1396" s="413">
        <f>T620*(1-'Appx 1. Ref Rates'!$E40)</f>
        <v>0</v>
      </c>
      <c r="U1396" s="413">
        <f>U620*(1-'Appx 1. Ref Rates'!$E40)</f>
        <v>0</v>
      </c>
      <c r="V1396" s="413">
        <f>V620*(1-'Appx 1. Ref Rates'!$E40)</f>
        <v>0</v>
      </c>
      <c r="W1396" s="413">
        <f>W620*(1-'Appx 1. Ref Rates'!$E40)</f>
        <v>0</v>
      </c>
      <c r="X1396" s="414">
        <f>X620*(1-'Appx 1. Ref Rates'!$E40)</f>
        <v>0</v>
      </c>
      <c r="Y1396" s="413">
        <f>Y620*(1-'Appx 1. Ref Rates'!$E40)</f>
        <v>0</v>
      </c>
      <c r="Z1396" s="413">
        <f>Z620*(1-'Appx 1. Ref Rates'!$E40)</f>
        <v>0</v>
      </c>
      <c r="AA1396" s="413">
        <f>AA620*(1-'Appx 1. Ref Rates'!$E40)</f>
        <v>0</v>
      </c>
      <c r="AB1396" s="413">
        <f>AB620*(1-'Appx 1. Ref Rates'!$E40)</f>
        <v>0</v>
      </c>
      <c r="AC1396" s="400">
        <f t="shared" si="575"/>
        <v>0</v>
      </c>
      <c r="AD1396" s="854"/>
      <c r="AE1396" s="1083"/>
      <c r="AF1396" s="856"/>
    </row>
    <row r="1397" spans="1:32" ht="15" customHeight="1" outlineLevel="1" x14ac:dyDescent="0.2">
      <c r="A1397" s="11">
        <v>148</v>
      </c>
      <c r="B1397" s="294"/>
      <c r="C1397" s="292"/>
      <c r="D1397" s="292"/>
      <c r="E1397" s="293"/>
      <c r="F1397" s="880" t="str">
        <f>'2. CAD NCCF'!F1397:L1397</f>
        <v>FI issued covered bonds, high rated</v>
      </c>
      <c r="G1397" s="881"/>
      <c r="H1397" s="881"/>
      <c r="I1397" s="881"/>
      <c r="J1397" s="881"/>
      <c r="K1397" s="881"/>
      <c r="L1397" s="882"/>
      <c r="M1397" s="400">
        <f t="shared" si="577"/>
        <v>0</v>
      </c>
      <c r="N1397" s="411">
        <f>M1397*(1-'Appx 1. Ref Rates'!$E41)+N621*(1-'Appx 1. Ref Rates'!$E41)</f>
        <v>0</v>
      </c>
      <c r="O1397" s="414">
        <f>O621*(1-'Appx 1. Ref Rates'!$E41)</f>
        <v>0</v>
      </c>
      <c r="P1397" s="414">
        <f>P621*(1-'Appx 1. Ref Rates'!$E41)</f>
        <v>0</v>
      </c>
      <c r="Q1397" s="415">
        <f>Q621*(1-'Appx 1. Ref Rates'!$E41)</f>
        <v>0</v>
      </c>
      <c r="R1397" s="411">
        <f>R621*(1-'Appx 1. Ref Rates'!$E41)</f>
        <v>0</v>
      </c>
      <c r="S1397" s="413">
        <f>S621*(1-'Appx 1. Ref Rates'!$E41)</f>
        <v>0</v>
      </c>
      <c r="T1397" s="413">
        <f>T621*(1-'Appx 1. Ref Rates'!$E41)</f>
        <v>0</v>
      </c>
      <c r="U1397" s="413">
        <f>U621*(1-'Appx 1. Ref Rates'!$E41)</f>
        <v>0</v>
      </c>
      <c r="V1397" s="413">
        <f>V621*(1-'Appx 1. Ref Rates'!$E41)</f>
        <v>0</v>
      </c>
      <c r="W1397" s="413">
        <f>W621*(1-'Appx 1. Ref Rates'!$E41)</f>
        <v>0</v>
      </c>
      <c r="X1397" s="414">
        <f>X621*(1-'Appx 1. Ref Rates'!$E41)</f>
        <v>0</v>
      </c>
      <c r="Y1397" s="413">
        <f>Y621*(1-'Appx 1. Ref Rates'!$E41)</f>
        <v>0</v>
      </c>
      <c r="Z1397" s="413">
        <f>Z621*(1-'Appx 1. Ref Rates'!$E41)</f>
        <v>0</v>
      </c>
      <c r="AA1397" s="413">
        <f>AA621*(1-'Appx 1. Ref Rates'!$E41)</f>
        <v>0</v>
      </c>
      <c r="AB1397" s="413">
        <f>AB621*(1-'Appx 1. Ref Rates'!$E41)</f>
        <v>0</v>
      </c>
      <c r="AC1397" s="400">
        <f t="shared" si="575"/>
        <v>0</v>
      </c>
      <c r="AD1397" s="854"/>
      <c r="AE1397" s="1083"/>
      <c r="AF1397" s="856"/>
    </row>
    <row r="1398" spans="1:32" ht="15" customHeight="1" outlineLevel="1" x14ac:dyDescent="0.2">
      <c r="A1398" s="11">
        <v>149</v>
      </c>
      <c r="B1398" s="294"/>
      <c r="C1398" s="292"/>
      <c r="D1398" s="292"/>
      <c r="E1398" s="293"/>
      <c r="F1398" s="880" t="str">
        <f>'2. CAD NCCF'!F1398:L1398</f>
        <v>FI issued jumbo covered bonds, high rated</v>
      </c>
      <c r="G1398" s="881"/>
      <c r="H1398" s="881"/>
      <c r="I1398" s="881"/>
      <c r="J1398" s="881"/>
      <c r="K1398" s="881"/>
      <c r="L1398" s="882"/>
      <c r="M1398" s="400">
        <f t="shared" si="577"/>
        <v>0</v>
      </c>
      <c r="N1398" s="411">
        <f>M1398*(1-'Appx 1. Ref Rates'!$E42)+N622*(1-'Appx 1. Ref Rates'!$E42)</f>
        <v>0</v>
      </c>
      <c r="O1398" s="414">
        <f>O622*(1-'Appx 1. Ref Rates'!$E42)</f>
        <v>0</v>
      </c>
      <c r="P1398" s="414">
        <f>P622*(1-'Appx 1. Ref Rates'!$E42)</f>
        <v>0</v>
      </c>
      <c r="Q1398" s="415">
        <f>Q622*(1-'Appx 1. Ref Rates'!$E42)</f>
        <v>0</v>
      </c>
      <c r="R1398" s="411">
        <f>R622*(1-'Appx 1. Ref Rates'!$E42)</f>
        <v>0</v>
      </c>
      <c r="S1398" s="413">
        <f>S622*(1-'Appx 1. Ref Rates'!$E42)</f>
        <v>0</v>
      </c>
      <c r="T1398" s="413">
        <f>T622*(1-'Appx 1. Ref Rates'!$E42)</f>
        <v>0</v>
      </c>
      <c r="U1398" s="413">
        <f>U622*(1-'Appx 1. Ref Rates'!$E42)</f>
        <v>0</v>
      </c>
      <c r="V1398" s="413">
        <f>V622*(1-'Appx 1. Ref Rates'!$E42)</f>
        <v>0</v>
      </c>
      <c r="W1398" s="413">
        <f>W622*(1-'Appx 1. Ref Rates'!$E42)</f>
        <v>0</v>
      </c>
      <c r="X1398" s="414">
        <f>X622*(1-'Appx 1. Ref Rates'!$E42)</f>
        <v>0</v>
      </c>
      <c r="Y1398" s="413">
        <f>Y622*(1-'Appx 1. Ref Rates'!$E42)</f>
        <v>0</v>
      </c>
      <c r="Z1398" s="413">
        <f>Z622*(1-'Appx 1. Ref Rates'!$E42)</f>
        <v>0</v>
      </c>
      <c r="AA1398" s="413">
        <f>AA622*(1-'Appx 1. Ref Rates'!$E42)</f>
        <v>0</v>
      </c>
      <c r="AB1398" s="413">
        <f>AB622*(1-'Appx 1. Ref Rates'!$E42)</f>
        <v>0</v>
      </c>
      <c r="AC1398" s="400">
        <f t="shared" si="575"/>
        <v>0</v>
      </c>
      <c r="AD1398" s="854"/>
      <c r="AE1398" s="1083"/>
      <c r="AF1398" s="856"/>
    </row>
    <row r="1399" spans="1:32" ht="15" customHeight="1" outlineLevel="1" x14ac:dyDescent="0.2">
      <c r="A1399" s="11">
        <v>150</v>
      </c>
      <c r="B1399" s="294"/>
      <c r="C1399" s="292"/>
      <c r="D1399" s="292"/>
      <c r="E1399" s="877" t="str">
        <f>'2. CAD NCCF'!E1399:L1399</f>
        <v>Non-FI issued CBP, medium rated</v>
      </c>
      <c r="F1399" s="878"/>
      <c r="G1399" s="878"/>
      <c r="H1399" s="878"/>
      <c r="I1399" s="878"/>
      <c r="J1399" s="878"/>
      <c r="K1399" s="878"/>
      <c r="L1399" s="879"/>
      <c r="M1399" s="399">
        <f>SUBTOTAL(9,M1400:M1401)</f>
        <v>0</v>
      </c>
      <c r="N1399" s="402">
        <f t="shared" ref="N1399:AC1399" si="578">SUBTOTAL(9,N1400:N1401)</f>
        <v>0</v>
      </c>
      <c r="O1399" s="406">
        <f t="shared" si="578"/>
        <v>0</v>
      </c>
      <c r="P1399" s="406">
        <f t="shared" si="578"/>
        <v>0</v>
      </c>
      <c r="Q1399" s="407">
        <f t="shared" si="578"/>
        <v>0</v>
      </c>
      <c r="R1399" s="402">
        <f t="shared" si="578"/>
        <v>0</v>
      </c>
      <c r="S1399" s="406">
        <f t="shared" si="578"/>
        <v>0</v>
      </c>
      <c r="T1399" s="405">
        <f t="shared" si="578"/>
        <v>0</v>
      </c>
      <c r="U1399" s="405">
        <f t="shared" si="578"/>
        <v>0</v>
      </c>
      <c r="V1399" s="405">
        <f t="shared" si="578"/>
        <v>0</v>
      </c>
      <c r="W1399" s="405">
        <f t="shared" si="578"/>
        <v>0</v>
      </c>
      <c r="X1399" s="405">
        <f t="shared" si="578"/>
        <v>0</v>
      </c>
      <c r="Y1399" s="405">
        <f t="shared" si="578"/>
        <v>0</v>
      </c>
      <c r="Z1399" s="405">
        <f t="shared" si="578"/>
        <v>0</v>
      </c>
      <c r="AA1399" s="405">
        <f t="shared" si="578"/>
        <v>0</v>
      </c>
      <c r="AB1399" s="403">
        <f t="shared" si="578"/>
        <v>0</v>
      </c>
      <c r="AC1399" s="399">
        <f t="shared" si="578"/>
        <v>0</v>
      </c>
      <c r="AD1399" s="854"/>
      <c r="AE1399" s="1083"/>
      <c r="AF1399" s="856"/>
    </row>
    <row r="1400" spans="1:32" ht="15" customHeight="1" outlineLevel="1" x14ac:dyDescent="0.2">
      <c r="A1400" s="11">
        <v>151</v>
      </c>
      <c r="B1400" s="294"/>
      <c r="C1400" s="292"/>
      <c r="D1400" s="292"/>
      <c r="E1400" s="293"/>
      <c r="F1400" s="880" t="str">
        <f>'2. CAD NCCF'!F1400:L1400</f>
        <v>Non-FI issued unsecured bonds and paper, medium rated</v>
      </c>
      <c r="G1400" s="881"/>
      <c r="H1400" s="881"/>
      <c r="I1400" s="881"/>
      <c r="J1400" s="881"/>
      <c r="K1400" s="881"/>
      <c r="L1400" s="882"/>
      <c r="M1400" s="400">
        <f t="shared" ref="M1400:M1401" si="579">M624</f>
        <v>0</v>
      </c>
      <c r="N1400" s="411">
        <f>M1400*(1-'Appx 1. Ref Rates'!$E44)+N624*(1-'Appx 1. Ref Rates'!$E44)</f>
        <v>0</v>
      </c>
      <c r="O1400" s="414">
        <f>O624*(1-'Appx 1. Ref Rates'!$E44)</f>
        <v>0</v>
      </c>
      <c r="P1400" s="414">
        <f>P624*(1-'Appx 1. Ref Rates'!$E44)</f>
        <v>0</v>
      </c>
      <c r="Q1400" s="415">
        <f>Q624*(1-'Appx 1. Ref Rates'!$E44)</f>
        <v>0</v>
      </c>
      <c r="R1400" s="411">
        <f>R624*(1-'Appx 1. Ref Rates'!$E44)</f>
        <v>0</v>
      </c>
      <c r="S1400" s="413">
        <f>S624*(1-'Appx 1. Ref Rates'!$E44)</f>
        <v>0</v>
      </c>
      <c r="T1400" s="413">
        <f>T624*(1-'Appx 1. Ref Rates'!$E44)</f>
        <v>0</v>
      </c>
      <c r="U1400" s="413">
        <f>U624*(1-'Appx 1. Ref Rates'!$E44)</f>
        <v>0</v>
      </c>
      <c r="V1400" s="413">
        <f>V624*(1-'Appx 1. Ref Rates'!$E44)</f>
        <v>0</v>
      </c>
      <c r="W1400" s="413">
        <f>W624*(1-'Appx 1. Ref Rates'!$E44)</f>
        <v>0</v>
      </c>
      <c r="X1400" s="414">
        <f>X624*(1-'Appx 1. Ref Rates'!$E44)</f>
        <v>0</v>
      </c>
      <c r="Y1400" s="413">
        <f>Y624*(1-'Appx 1. Ref Rates'!$E44)</f>
        <v>0</v>
      </c>
      <c r="Z1400" s="413">
        <f>Z624*(1-'Appx 1. Ref Rates'!$E44)</f>
        <v>0</v>
      </c>
      <c r="AA1400" s="413">
        <f>AA624*(1-'Appx 1. Ref Rates'!$E44)</f>
        <v>0</v>
      </c>
      <c r="AB1400" s="413">
        <f>AB624*(1-'Appx 1. Ref Rates'!$E44)</f>
        <v>0</v>
      </c>
      <c r="AC1400" s="400">
        <f t="shared" si="575"/>
        <v>0</v>
      </c>
      <c r="AD1400" s="854"/>
      <c r="AE1400" s="1083"/>
      <c r="AF1400" s="856"/>
    </row>
    <row r="1401" spans="1:32" ht="15" customHeight="1" outlineLevel="1" x14ac:dyDescent="0.2">
      <c r="A1401" s="11">
        <v>152</v>
      </c>
      <c r="B1401" s="294"/>
      <c r="C1401" s="292"/>
      <c r="D1401" s="292"/>
      <c r="E1401" s="293"/>
      <c r="F1401" s="880" t="str">
        <f>'2. CAD NCCF'!F1401:L1401</f>
        <v>Non-FI issued covered bonds, medium rated</v>
      </c>
      <c r="G1401" s="881"/>
      <c r="H1401" s="881"/>
      <c r="I1401" s="881"/>
      <c r="J1401" s="881"/>
      <c r="K1401" s="881"/>
      <c r="L1401" s="882"/>
      <c r="M1401" s="400">
        <f t="shared" si="579"/>
        <v>0</v>
      </c>
      <c r="N1401" s="411">
        <f>M1401*(1-'Appx 1. Ref Rates'!$E45)+N625*(1-'Appx 1. Ref Rates'!$E45)</f>
        <v>0</v>
      </c>
      <c r="O1401" s="414">
        <f>O625*(1-'Appx 1. Ref Rates'!$E45)</f>
        <v>0</v>
      </c>
      <c r="P1401" s="414">
        <f>P625*(1-'Appx 1. Ref Rates'!$E45)</f>
        <v>0</v>
      </c>
      <c r="Q1401" s="415">
        <f>Q625*(1-'Appx 1. Ref Rates'!$E45)</f>
        <v>0</v>
      </c>
      <c r="R1401" s="411">
        <f>R625*(1-'Appx 1. Ref Rates'!$E45)</f>
        <v>0</v>
      </c>
      <c r="S1401" s="413">
        <f>S625*(1-'Appx 1. Ref Rates'!$E45)</f>
        <v>0</v>
      </c>
      <c r="T1401" s="413">
        <f>T625*(1-'Appx 1. Ref Rates'!$E45)</f>
        <v>0</v>
      </c>
      <c r="U1401" s="413">
        <f>U625*(1-'Appx 1. Ref Rates'!$E45)</f>
        <v>0</v>
      </c>
      <c r="V1401" s="413">
        <f>V625*(1-'Appx 1. Ref Rates'!$E45)</f>
        <v>0</v>
      </c>
      <c r="W1401" s="413">
        <f>W625*(1-'Appx 1. Ref Rates'!$E45)</f>
        <v>0</v>
      </c>
      <c r="X1401" s="414">
        <f>X625*(1-'Appx 1. Ref Rates'!$E45)</f>
        <v>0</v>
      </c>
      <c r="Y1401" s="413">
        <f>Y625*(1-'Appx 1. Ref Rates'!$E45)</f>
        <v>0</v>
      </c>
      <c r="Z1401" s="413">
        <f>Z625*(1-'Appx 1. Ref Rates'!$E45)</f>
        <v>0</v>
      </c>
      <c r="AA1401" s="413">
        <f>AA625*(1-'Appx 1. Ref Rates'!$E45)</f>
        <v>0</v>
      </c>
      <c r="AB1401" s="413">
        <f>AB625*(1-'Appx 1. Ref Rates'!$E45)</f>
        <v>0</v>
      </c>
      <c r="AC1401" s="400">
        <f t="shared" si="575"/>
        <v>0</v>
      </c>
      <c r="AD1401" s="854"/>
      <c r="AE1401" s="1083"/>
      <c r="AF1401" s="856"/>
    </row>
    <row r="1402" spans="1:32" ht="15" customHeight="1" outlineLevel="1" x14ac:dyDescent="0.2">
      <c r="A1402" s="11">
        <v>153</v>
      </c>
      <c r="B1402" s="294"/>
      <c r="C1402" s="292"/>
      <c r="D1402" s="292"/>
      <c r="E1402" s="877" t="str">
        <f>'2. CAD NCCF'!E1402:L1402</f>
        <v>FI issued CBP, medium rated</v>
      </c>
      <c r="F1402" s="878"/>
      <c r="G1402" s="878"/>
      <c r="H1402" s="878"/>
      <c r="I1402" s="878"/>
      <c r="J1402" s="878"/>
      <c r="K1402" s="878"/>
      <c r="L1402" s="879"/>
      <c r="M1402" s="399">
        <f>SUBTOTAL(9,M1403:M1405)</f>
        <v>0</v>
      </c>
      <c r="N1402" s="402">
        <f t="shared" ref="N1402:AC1402" si="580">SUBTOTAL(9,N1403:N1405)</f>
        <v>0</v>
      </c>
      <c r="O1402" s="406">
        <f t="shared" si="580"/>
        <v>0</v>
      </c>
      <c r="P1402" s="406">
        <f t="shared" si="580"/>
        <v>0</v>
      </c>
      <c r="Q1402" s="407">
        <f t="shared" si="580"/>
        <v>0</v>
      </c>
      <c r="R1402" s="402">
        <f t="shared" si="580"/>
        <v>0</v>
      </c>
      <c r="S1402" s="406">
        <f t="shared" si="580"/>
        <v>0</v>
      </c>
      <c r="T1402" s="405">
        <f t="shared" si="580"/>
        <v>0</v>
      </c>
      <c r="U1402" s="405">
        <f t="shared" si="580"/>
        <v>0</v>
      </c>
      <c r="V1402" s="405">
        <f t="shared" si="580"/>
        <v>0</v>
      </c>
      <c r="W1402" s="405">
        <f t="shared" si="580"/>
        <v>0</v>
      </c>
      <c r="X1402" s="405">
        <f t="shared" si="580"/>
        <v>0</v>
      </c>
      <c r="Y1402" s="405">
        <f t="shared" si="580"/>
        <v>0</v>
      </c>
      <c r="Z1402" s="405">
        <f t="shared" si="580"/>
        <v>0</v>
      </c>
      <c r="AA1402" s="405">
        <f t="shared" si="580"/>
        <v>0</v>
      </c>
      <c r="AB1402" s="403">
        <f t="shared" si="580"/>
        <v>0</v>
      </c>
      <c r="AC1402" s="399">
        <f t="shared" si="580"/>
        <v>0</v>
      </c>
      <c r="AD1402" s="854"/>
      <c r="AE1402" s="1083"/>
      <c r="AF1402" s="856"/>
    </row>
    <row r="1403" spans="1:32" ht="15" customHeight="1" outlineLevel="1" x14ac:dyDescent="0.2">
      <c r="A1403" s="11">
        <v>154</v>
      </c>
      <c r="B1403" s="294"/>
      <c r="C1403" s="292"/>
      <c r="D1403" s="292"/>
      <c r="E1403" s="293"/>
      <c r="F1403" s="880" t="str">
        <f>'2. CAD NCCF'!F1403:L1403</f>
        <v>FI issued unsecured bonds and paper, medium rated</v>
      </c>
      <c r="G1403" s="881"/>
      <c r="H1403" s="881"/>
      <c r="I1403" s="881"/>
      <c r="J1403" s="881"/>
      <c r="K1403" s="881"/>
      <c r="L1403" s="882"/>
      <c r="M1403" s="400">
        <f t="shared" ref="M1403:M1405" si="581">M627</f>
        <v>0</v>
      </c>
      <c r="N1403" s="411">
        <f>M1403*(1-'Appx 1. Ref Rates'!$E47)+N627*(1-'Appx 1. Ref Rates'!$E47)</f>
        <v>0</v>
      </c>
      <c r="O1403" s="414">
        <f>O627*(1-'Appx 1. Ref Rates'!$E47)</f>
        <v>0</v>
      </c>
      <c r="P1403" s="414">
        <f>P627*(1-'Appx 1. Ref Rates'!$E47)</f>
        <v>0</v>
      </c>
      <c r="Q1403" s="415">
        <f>Q627*(1-'Appx 1. Ref Rates'!$E47)</f>
        <v>0</v>
      </c>
      <c r="R1403" s="411">
        <f>R627*(1-'Appx 1. Ref Rates'!$E47)</f>
        <v>0</v>
      </c>
      <c r="S1403" s="413">
        <f>S627*(1-'Appx 1. Ref Rates'!$E47)</f>
        <v>0</v>
      </c>
      <c r="T1403" s="413">
        <f>T627*(1-'Appx 1. Ref Rates'!$E47)</f>
        <v>0</v>
      </c>
      <c r="U1403" s="413">
        <f>U627*(1-'Appx 1. Ref Rates'!$E47)</f>
        <v>0</v>
      </c>
      <c r="V1403" s="413">
        <f>V627*(1-'Appx 1. Ref Rates'!$E47)</f>
        <v>0</v>
      </c>
      <c r="W1403" s="413">
        <f>W627*(1-'Appx 1. Ref Rates'!$E47)</f>
        <v>0</v>
      </c>
      <c r="X1403" s="414">
        <f>X627*(1-'Appx 1. Ref Rates'!$E47)</f>
        <v>0</v>
      </c>
      <c r="Y1403" s="413">
        <f>Y627*(1-'Appx 1. Ref Rates'!$E47)</f>
        <v>0</v>
      </c>
      <c r="Z1403" s="413">
        <f>Z627*(1-'Appx 1. Ref Rates'!$E47)</f>
        <v>0</v>
      </c>
      <c r="AA1403" s="413">
        <f>AA627*(1-'Appx 1. Ref Rates'!$E47)</f>
        <v>0</v>
      </c>
      <c r="AB1403" s="413">
        <f>AB627*(1-'Appx 1. Ref Rates'!$E47)</f>
        <v>0</v>
      </c>
      <c r="AC1403" s="400">
        <f t="shared" si="575"/>
        <v>0</v>
      </c>
      <c r="AD1403" s="854"/>
      <c r="AE1403" s="1083"/>
      <c r="AF1403" s="856"/>
    </row>
    <row r="1404" spans="1:32" ht="15" customHeight="1" outlineLevel="1" x14ac:dyDescent="0.2">
      <c r="A1404" s="11">
        <v>155</v>
      </c>
      <c r="B1404" s="294"/>
      <c r="C1404" s="292"/>
      <c r="D1404" s="292"/>
      <c r="E1404" s="293"/>
      <c r="F1404" s="880" t="str">
        <f>'2. CAD NCCF'!F1404:L1404</f>
        <v>FI issued covered bonds, medium rated</v>
      </c>
      <c r="G1404" s="881"/>
      <c r="H1404" s="881"/>
      <c r="I1404" s="881"/>
      <c r="J1404" s="881"/>
      <c r="K1404" s="881"/>
      <c r="L1404" s="882"/>
      <c r="M1404" s="400">
        <f t="shared" si="581"/>
        <v>0</v>
      </c>
      <c r="N1404" s="411">
        <f>M1404*(1-'Appx 1. Ref Rates'!$E48)+N628*(1-'Appx 1. Ref Rates'!$E48)</f>
        <v>0</v>
      </c>
      <c r="O1404" s="414">
        <f>O628*(1-'Appx 1. Ref Rates'!$E48)</f>
        <v>0</v>
      </c>
      <c r="P1404" s="414">
        <f>P628*(1-'Appx 1. Ref Rates'!$E48)</f>
        <v>0</v>
      </c>
      <c r="Q1404" s="415">
        <f>Q628*(1-'Appx 1. Ref Rates'!$E48)</f>
        <v>0</v>
      </c>
      <c r="R1404" s="411">
        <f>R628*(1-'Appx 1. Ref Rates'!$E48)</f>
        <v>0</v>
      </c>
      <c r="S1404" s="413">
        <f>S628*(1-'Appx 1. Ref Rates'!$E48)</f>
        <v>0</v>
      </c>
      <c r="T1404" s="413">
        <f>T628*(1-'Appx 1. Ref Rates'!$E48)</f>
        <v>0</v>
      </c>
      <c r="U1404" s="413">
        <f>U628*(1-'Appx 1. Ref Rates'!$E48)</f>
        <v>0</v>
      </c>
      <c r="V1404" s="413">
        <f>V628*(1-'Appx 1. Ref Rates'!$E48)</f>
        <v>0</v>
      </c>
      <c r="W1404" s="413">
        <f>W628*(1-'Appx 1. Ref Rates'!$E48)</f>
        <v>0</v>
      </c>
      <c r="X1404" s="414">
        <f>X628*(1-'Appx 1. Ref Rates'!$E48)</f>
        <v>0</v>
      </c>
      <c r="Y1404" s="413">
        <f>Y628*(1-'Appx 1. Ref Rates'!$E48)</f>
        <v>0</v>
      </c>
      <c r="Z1404" s="413">
        <f>Z628*(1-'Appx 1. Ref Rates'!$E48)</f>
        <v>0</v>
      </c>
      <c r="AA1404" s="413">
        <f>AA628*(1-'Appx 1. Ref Rates'!$E48)</f>
        <v>0</v>
      </c>
      <c r="AB1404" s="413">
        <f>AB628*(1-'Appx 1. Ref Rates'!$E48)</f>
        <v>0</v>
      </c>
      <c r="AC1404" s="400">
        <f t="shared" si="575"/>
        <v>0</v>
      </c>
      <c r="AD1404" s="854"/>
      <c r="AE1404" s="1083"/>
      <c r="AF1404" s="856"/>
    </row>
    <row r="1405" spans="1:32" ht="15" customHeight="1" outlineLevel="1" x14ac:dyDescent="0.2">
      <c r="A1405" s="11">
        <v>156</v>
      </c>
      <c r="B1405" s="294"/>
      <c r="C1405" s="292"/>
      <c r="D1405" s="292"/>
      <c r="E1405" s="293"/>
      <c r="F1405" s="880" t="str">
        <f>'2. CAD NCCF'!F1405:L1405</f>
        <v>FI issued jumbo covered bonds, medium rated</v>
      </c>
      <c r="G1405" s="881"/>
      <c r="H1405" s="881"/>
      <c r="I1405" s="881"/>
      <c r="J1405" s="881"/>
      <c r="K1405" s="881"/>
      <c r="L1405" s="882"/>
      <c r="M1405" s="400">
        <f t="shared" si="581"/>
        <v>0</v>
      </c>
      <c r="N1405" s="411">
        <f>M1405*(1-'Appx 1. Ref Rates'!$E49)+N629*(1-'Appx 1. Ref Rates'!$E49)</f>
        <v>0</v>
      </c>
      <c r="O1405" s="414">
        <f>O629*(1-'Appx 1. Ref Rates'!$E49)</f>
        <v>0</v>
      </c>
      <c r="P1405" s="414">
        <f>P629*(1-'Appx 1. Ref Rates'!$E49)</f>
        <v>0</v>
      </c>
      <c r="Q1405" s="415">
        <f>Q629*(1-'Appx 1. Ref Rates'!$E49)</f>
        <v>0</v>
      </c>
      <c r="R1405" s="411">
        <f>R629*(1-'Appx 1. Ref Rates'!$E49)</f>
        <v>0</v>
      </c>
      <c r="S1405" s="413">
        <f>S629*(1-'Appx 1. Ref Rates'!$E49)</f>
        <v>0</v>
      </c>
      <c r="T1405" s="413">
        <f>T629*(1-'Appx 1. Ref Rates'!$E49)</f>
        <v>0</v>
      </c>
      <c r="U1405" s="413">
        <f>U629*(1-'Appx 1. Ref Rates'!$E49)</f>
        <v>0</v>
      </c>
      <c r="V1405" s="413">
        <f>V629*(1-'Appx 1. Ref Rates'!$E49)</f>
        <v>0</v>
      </c>
      <c r="W1405" s="413">
        <f>W629*(1-'Appx 1. Ref Rates'!$E49)</f>
        <v>0</v>
      </c>
      <c r="X1405" s="414">
        <f>X629*(1-'Appx 1. Ref Rates'!$E49)</f>
        <v>0</v>
      </c>
      <c r="Y1405" s="413">
        <f>Y629*(1-'Appx 1. Ref Rates'!$E49)</f>
        <v>0</v>
      </c>
      <c r="Z1405" s="413">
        <f>Z629*(1-'Appx 1. Ref Rates'!$E49)</f>
        <v>0</v>
      </c>
      <c r="AA1405" s="413">
        <f>AA629*(1-'Appx 1. Ref Rates'!$E49)</f>
        <v>0</v>
      </c>
      <c r="AB1405" s="413">
        <f>AB629*(1-'Appx 1. Ref Rates'!$E49)</f>
        <v>0</v>
      </c>
      <c r="AC1405" s="400">
        <f t="shared" si="575"/>
        <v>0</v>
      </c>
      <c r="AD1405" s="854"/>
      <c r="AE1405" s="1083"/>
      <c r="AF1405" s="856"/>
    </row>
    <row r="1406" spans="1:32" ht="15" customHeight="1" outlineLevel="1" x14ac:dyDescent="0.2">
      <c r="A1406" s="11">
        <v>157</v>
      </c>
      <c r="B1406" s="294"/>
      <c r="C1406" s="292"/>
      <c r="D1406" s="292"/>
      <c r="E1406" s="877" t="str">
        <f>'2. CAD NCCF'!E1406:L1406</f>
        <v>Non-FI issued CBP, low or not rated</v>
      </c>
      <c r="F1406" s="878"/>
      <c r="G1406" s="878"/>
      <c r="H1406" s="878"/>
      <c r="I1406" s="878"/>
      <c r="J1406" s="878"/>
      <c r="K1406" s="878"/>
      <c r="L1406" s="879"/>
      <c r="M1406" s="399">
        <f>SUBTOTAL(9,M1407:M1408)</f>
        <v>0</v>
      </c>
      <c r="N1406" s="402">
        <f t="shared" ref="N1406:AC1406" si="582">SUBTOTAL(9,N1407:N1408)</f>
        <v>0</v>
      </c>
      <c r="O1406" s="406">
        <f t="shared" si="582"/>
        <v>0</v>
      </c>
      <c r="P1406" s="406">
        <f t="shared" si="582"/>
        <v>0</v>
      </c>
      <c r="Q1406" s="407">
        <f t="shared" si="582"/>
        <v>0</v>
      </c>
      <c r="R1406" s="402">
        <f t="shared" si="582"/>
        <v>0</v>
      </c>
      <c r="S1406" s="406">
        <f t="shared" si="582"/>
        <v>0</v>
      </c>
      <c r="T1406" s="405">
        <f t="shared" si="582"/>
        <v>0</v>
      </c>
      <c r="U1406" s="405">
        <f t="shared" si="582"/>
        <v>0</v>
      </c>
      <c r="V1406" s="405">
        <f t="shared" si="582"/>
        <v>0</v>
      </c>
      <c r="W1406" s="405">
        <f t="shared" si="582"/>
        <v>0</v>
      </c>
      <c r="X1406" s="405">
        <f t="shared" si="582"/>
        <v>0</v>
      </c>
      <c r="Y1406" s="405">
        <f t="shared" si="582"/>
        <v>0</v>
      </c>
      <c r="Z1406" s="405">
        <f t="shared" si="582"/>
        <v>0</v>
      </c>
      <c r="AA1406" s="405">
        <f t="shared" si="582"/>
        <v>0</v>
      </c>
      <c r="AB1406" s="403">
        <f t="shared" si="582"/>
        <v>0</v>
      </c>
      <c r="AC1406" s="399">
        <f t="shared" si="582"/>
        <v>0</v>
      </c>
      <c r="AD1406" s="854"/>
      <c r="AE1406" s="1083"/>
      <c r="AF1406" s="856"/>
    </row>
    <row r="1407" spans="1:32" ht="15" customHeight="1" outlineLevel="1" x14ac:dyDescent="0.2">
      <c r="A1407" s="11">
        <v>158</v>
      </c>
      <c r="B1407" s="294"/>
      <c r="C1407" s="292"/>
      <c r="D1407" s="292"/>
      <c r="E1407" s="293"/>
      <c r="F1407" s="880" t="str">
        <f>'2. CAD NCCF'!F1407:L1407</f>
        <v>Non-FI issued unsecured bonds and paper, low or not rated</v>
      </c>
      <c r="G1407" s="881"/>
      <c r="H1407" s="881"/>
      <c r="I1407" s="881"/>
      <c r="J1407" s="881"/>
      <c r="K1407" s="881"/>
      <c r="L1407" s="882"/>
      <c r="M1407" s="400">
        <f t="shared" ref="M1407:M1408" si="583">M631</f>
        <v>0</v>
      </c>
      <c r="N1407" s="411">
        <f>M1407*(1-'Appx 1. Ref Rates'!$E51)+N631*(1-'Appx 1. Ref Rates'!$E51)</f>
        <v>0</v>
      </c>
      <c r="O1407" s="414">
        <f>O631*(1-'Appx 1. Ref Rates'!$E51)</f>
        <v>0</v>
      </c>
      <c r="P1407" s="414">
        <f>P631*(1-'Appx 1. Ref Rates'!$E51)</f>
        <v>0</v>
      </c>
      <c r="Q1407" s="415">
        <f>Q631*(1-'Appx 1. Ref Rates'!$E51)</f>
        <v>0</v>
      </c>
      <c r="R1407" s="411">
        <f>R631*(1-'Appx 1. Ref Rates'!$E51)</f>
        <v>0</v>
      </c>
      <c r="S1407" s="413">
        <f>S631*(1-'Appx 1. Ref Rates'!$E51)</f>
        <v>0</v>
      </c>
      <c r="T1407" s="413">
        <f>T631*(1-'Appx 1. Ref Rates'!$E51)</f>
        <v>0</v>
      </c>
      <c r="U1407" s="413">
        <f>U631*(1-'Appx 1. Ref Rates'!$E51)</f>
        <v>0</v>
      </c>
      <c r="V1407" s="413">
        <f>V631*(1-'Appx 1. Ref Rates'!$E51)</f>
        <v>0</v>
      </c>
      <c r="W1407" s="413">
        <f>W631*(1-'Appx 1. Ref Rates'!$E51)</f>
        <v>0</v>
      </c>
      <c r="X1407" s="414">
        <f>X631*(1-'Appx 1. Ref Rates'!$E51)</f>
        <v>0</v>
      </c>
      <c r="Y1407" s="413">
        <f>Y631*(1-'Appx 1. Ref Rates'!$E51)</f>
        <v>0</v>
      </c>
      <c r="Z1407" s="413">
        <f>Z631*(1-'Appx 1. Ref Rates'!$E51)</f>
        <v>0</v>
      </c>
      <c r="AA1407" s="413">
        <f>AA631*(1-'Appx 1. Ref Rates'!$E51)</f>
        <v>0</v>
      </c>
      <c r="AB1407" s="413">
        <f>AB631*(1-'Appx 1. Ref Rates'!$E51)</f>
        <v>0</v>
      </c>
      <c r="AC1407" s="400">
        <f t="shared" si="575"/>
        <v>0</v>
      </c>
      <c r="AD1407" s="854"/>
      <c r="AE1407" s="1083"/>
      <c r="AF1407" s="856"/>
    </row>
    <row r="1408" spans="1:32" ht="15" customHeight="1" outlineLevel="1" x14ac:dyDescent="0.2">
      <c r="A1408" s="11">
        <v>159</v>
      </c>
      <c r="B1408" s="294"/>
      <c r="C1408" s="292"/>
      <c r="D1408" s="292"/>
      <c r="E1408" s="293"/>
      <c r="F1408" s="880" t="str">
        <f>'2. CAD NCCF'!F1408:L1408</f>
        <v>Non-FI issued covered bonds, low or not rated</v>
      </c>
      <c r="G1408" s="881"/>
      <c r="H1408" s="881"/>
      <c r="I1408" s="881"/>
      <c r="J1408" s="881"/>
      <c r="K1408" s="881"/>
      <c r="L1408" s="882"/>
      <c r="M1408" s="400">
        <f t="shared" si="583"/>
        <v>0</v>
      </c>
      <c r="N1408" s="411">
        <f>M1408*(1-'Appx 1. Ref Rates'!$E52)+N632*(1-'Appx 1. Ref Rates'!$E52)</f>
        <v>0</v>
      </c>
      <c r="O1408" s="414">
        <f>O632*(1-'Appx 1. Ref Rates'!$E52)</f>
        <v>0</v>
      </c>
      <c r="P1408" s="414">
        <f>P632*(1-'Appx 1. Ref Rates'!$E52)</f>
        <v>0</v>
      </c>
      <c r="Q1408" s="415">
        <f>Q632*(1-'Appx 1. Ref Rates'!$E52)</f>
        <v>0</v>
      </c>
      <c r="R1408" s="411">
        <f>R632*(1-'Appx 1. Ref Rates'!$E52)</f>
        <v>0</v>
      </c>
      <c r="S1408" s="413">
        <f>S632*(1-'Appx 1. Ref Rates'!$E52)</f>
        <v>0</v>
      </c>
      <c r="T1408" s="413">
        <f>T632*(1-'Appx 1. Ref Rates'!$E52)</f>
        <v>0</v>
      </c>
      <c r="U1408" s="413">
        <f>U632*(1-'Appx 1. Ref Rates'!$E52)</f>
        <v>0</v>
      </c>
      <c r="V1408" s="413">
        <f>V632*(1-'Appx 1. Ref Rates'!$E52)</f>
        <v>0</v>
      </c>
      <c r="W1408" s="413">
        <f>W632*(1-'Appx 1. Ref Rates'!$E52)</f>
        <v>0</v>
      </c>
      <c r="X1408" s="414">
        <f>X632*(1-'Appx 1. Ref Rates'!$E52)</f>
        <v>0</v>
      </c>
      <c r="Y1408" s="413">
        <f>Y632*(1-'Appx 1. Ref Rates'!$E52)</f>
        <v>0</v>
      </c>
      <c r="Z1408" s="413">
        <f>Z632*(1-'Appx 1. Ref Rates'!$E52)</f>
        <v>0</v>
      </c>
      <c r="AA1408" s="413">
        <f>AA632*(1-'Appx 1. Ref Rates'!$E52)</f>
        <v>0</v>
      </c>
      <c r="AB1408" s="413">
        <f>AB632*(1-'Appx 1. Ref Rates'!$E52)</f>
        <v>0</v>
      </c>
      <c r="AC1408" s="400">
        <f t="shared" si="575"/>
        <v>0</v>
      </c>
      <c r="AD1408" s="854"/>
      <c r="AE1408" s="1083"/>
      <c r="AF1408" s="856"/>
    </row>
    <row r="1409" spans="1:32" ht="15" customHeight="1" outlineLevel="1" x14ac:dyDescent="0.2">
      <c r="A1409" s="11">
        <v>160</v>
      </c>
      <c r="B1409" s="294"/>
      <c r="C1409" s="292"/>
      <c r="D1409" s="292"/>
      <c r="E1409" s="877" t="str">
        <f>'2. CAD NCCF'!E1409:L1409</f>
        <v>FI issued CBP, low or not rated</v>
      </c>
      <c r="F1409" s="878"/>
      <c r="G1409" s="878"/>
      <c r="H1409" s="878"/>
      <c r="I1409" s="878"/>
      <c r="J1409" s="878"/>
      <c r="K1409" s="878"/>
      <c r="L1409" s="879"/>
      <c r="M1409" s="399">
        <f>SUBTOTAL(9,M1410:M1412)</f>
        <v>0</v>
      </c>
      <c r="N1409" s="402">
        <f t="shared" ref="N1409:AC1409" si="584">SUBTOTAL(9,N1410:N1412)</f>
        <v>0</v>
      </c>
      <c r="O1409" s="406">
        <f t="shared" si="584"/>
        <v>0</v>
      </c>
      <c r="P1409" s="406">
        <f t="shared" si="584"/>
        <v>0</v>
      </c>
      <c r="Q1409" s="407">
        <f t="shared" si="584"/>
        <v>0</v>
      </c>
      <c r="R1409" s="402">
        <f t="shared" si="584"/>
        <v>0</v>
      </c>
      <c r="S1409" s="406">
        <f t="shared" si="584"/>
        <v>0</v>
      </c>
      <c r="T1409" s="405">
        <f t="shared" si="584"/>
        <v>0</v>
      </c>
      <c r="U1409" s="405">
        <f t="shared" si="584"/>
        <v>0</v>
      </c>
      <c r="V1409" s="405">
        <f t="shared" si="584"/>
        <v>0</v>
      </c>
      <c r="W1409" s="405">
        <f t="shared" si="584"/>
        <v>0</v>
      </c>
      <c r="X1409" s="405">
        <f t="shared" si="584"/>
        <v>0</v>
      </c>
      <c r="Y1409" s="405">
        <f t="shared" si="584"/>
        <v>0</v>
      </c>
      <c r="Z1409" s="405">
        <f t="shared" si="584"/>
        <v>0</v>
      </c>
      <c r="AA1409" s="405">
        <f t="shared" si="584"/>
        <v>0</v>
      </c>
      <c r="AB1409" s="403">
        <f t="shared" si="584"/>
        <v>0</v>
      </c>
      <c r="AC1409" s="399">
        <f t="shared" si="584"/>
        <v>0</v>
      </c>
      <c r="AD1409" s="854"/>
      <c r="AE1409" s="1083"/>
      <c r="AF1409" s="856"/>
    </row>
    <row r="1410" spans="1:32" ht="15" customHeight="1" outlineLevel="1" x14ac:dyDescent="0.2">
      <c r="A1410" s="11">
        <v>161</v>
      </c>
      <c r="B1410" s="294"/>
      <c r="C1410" s="292"/>
      <c r="D1410" s="292"/>
      <c r="E1410" s="293"/>
      <c r="F1410" s="880" t="str">
        <f>'2. CAD NCCF'!F1410:L1410</f>
        <v>FI issued unsecured bonds and paper, low or not rated</v>
      </c>
      <c r="G1410" s="881"/>
      <c r="H1410" s="881"/>
      <c r="I1410" s="881"/>
      <c r="J1410" s="881"/>
      <c r="K1410" s="881"/>
      <c r="L1410" s="882"/>
      <c r="M1410" s="400">
        <f t="shared" ref="M1410:M1412" si="585">M634</f>
        <v>0</v>
      </c>
      <c r="N1410" s="411">
        <f>M1410*(1-'Appx 1. Ref Rates'!$E54)+N634*(1-'Appx 1. Ref Rates'!$E54)</f>
        <v>0</v>
      </c>
      <c r="O1410" s="414">
        <f>O634*(1-'Appx 1. Ref Rates'!$E54)</f>
        <v>0</v>
      </c>
      <c r="P1410" s="414">
        <f>P634*(1-'Appx 1. Ref Rates'!$E54)</f>
        <v>0</v>
      </c>
      <c r="Q1410" s="415">
        <f>Q634*(1-'Appx 1. Ref Rates'!$E54)</f>
        <v>0</v>
      </c>
      <c r="R1410" s="411">
        <f>R634*(1-'Appx 1. Ref Rates'!$E54)</f>
        <v>0</v>
      </c>
      <c r="S1410" s="413">
        <f>S634*(1-'Appx 1. Ref Rates'!$E54)</f>
        <v>0</v>
      </c>
      <c r="T1410" s="413">
        <f>T634*(1-'Appx 1. Ref Rates'!$E54)</f>
        <v>0</v>
      </c>
      <c r="U1410" s="413">
        <f>U634*(1-'Appx 1. Ref Rates'!$E54)</f>
        <v>0</v>
      </c>
      <c r="V1410" s="413">
        <f>V634*(1-'Appx 1. Ref Rates'!$E54)</f>
        <v>0</v>
      </c>
      <c r="W1410" s="413">
        <f>W634*(1-'Appx 1. Ref Rates'!$E54)</f>
        <v>0</v>
      </c>
      <c r="X1410" s="414">
        <f>X634*(1-'Appx 1. Ref Rates'!$E54)</f>
        <v>0</v>
      </c>
      <c r="Y1410" s="413">
        <f>Y634*(1-'Appx 1. Ref Rates'!$E54)</f>
        <v>0</v>
      </c>
      <c r="Z1410" s="413">
        <f>Z634*(1-'Appx 1. Ref Rates'!$E54)</f>
        <v>0</v>
      </c>
      <c r="AA1410" s="413">
        <f>AA634*(1-'Appx 1. Ref Rates'!$E54)</f>
        <v>0</v>
      </c>
      <c r="AB1410" s="413">
        <f>AB634*(1-'Appx 1. Ref Rates'!$E54)</f>
        <v>0</v>
      </c>
      <c r="AC1410" s="400">
        <f t="shared" si="575"/>
        <v>0</v>
      </c>
      <c r="AD1410" s="854"/>
      <c r="AE1410" s="1083"/>
      <c r="AF1410" s="856"/>
    </row>
    <row r="1411" spans="1:32" ht="15" customHeight="1" outlineLevel="1" x14ac:dyDescent="0.2">
      <c r="A1411" s="11">
        <v>162</v>
      </c>
      <c r="B1411" s="294"/>
      <c r="C1411" s="289"/>
      <c r="D1411" s="289"/>
      <c r="E1411" s="289"/>
      <c r="F1411" s="880" t="str">
        <f>'2. CAD NCCF'!F1411:L1411</f>
        <v>FI issued covered bonds, low or not rated</v>
      </c>
      <c r="G1411" s="881"/>
      <c r="H1411" s="881"/>
      <c r="I1411" s="881"/>
      <c r="J1411" s="881"/>
      <c r="K1411" s="881"/>
      <c r="L1411" s="882"/>
      <c r="M1411" s="400">
        <f t="shared" si="585"/>
        <v>0</v>
      </c>
      <c r="N1411" s="411">
        <f>M1411*(1-'Appx 1. Ref Rates'!$E55)+N635*(1-'Appx 1. Ref Rates'!$E55)</f>
        <v>0</v>
      </c>
      <c r="O1411" s="414">
        <f>O635*(1-'Appx 1. Ref Rates'!$E55)</f>
        <v>0</v>
      </c>
      <c r="P1411" s="414">
        <f>P635*(1-'Appx 1. Ref Rates'!$E55)</f>
        <v>0</v>
      </c>
      <c r="Q1411" s="415">
        <f>Q635*(1-'Appx 1. Ref Rates'!$E55)</f>
        <v>0</v>
      </c>
      <c r="R1411" s="411">
        <f>R635*(1-'Appx 1. Ref Rates'!$E55)</f>
        <v>0</v>
      </c>
      <c r="S1411" s="413">
        <f>S635*(1-'Appx 1. Ref Rates'!$E55)</f>
        <v>0</v>
      </c>
      <c r="T1411" s="413">
        <f>T635*(1-'Appx 1. Ref Rates'!$E55)</f>
        <v>0</v>
      </c>
      <c r="U1411" s="413">
        <f>U635*(1-'Appx 1. Ref Rates'!$E55)</f>
        <v>0</v>
      </c>
      <c r="V1411" s="413">
        <f>V635*(1-'Appx 1. Ref Rates'!$E55)</f>
        <v>0</v>
      </c>
      <c r="W1411" s="413">
        <f>W635*(1-'Appx 1. Ref Rates'!$E55)</f>
        <v>0</v>
      </c>
      <c r="X1411" s="414">
        <f>X635*(1-'Appx 1. Ref Rates'!$E55)</f>
        <v>0</v>
      </c>
      <c r="Y1411" s="413">
        <f>Y635*(1-'Appx 1. Ref Rates'!$E55)</f>
        <v>0</v>
      </c>
      <c r="Z1411" s="413">
        <f>Z635*(1-'Appx 1. Ref Rates'!$E55)</f>
        <v>0</v>
      </c>
      <c r="AA1411" s="413">
        <f>AA635*(1-'Appx 1. Ref Rates'!$E55)</f>
        <v>0</v>
      </c>
      <c r="AB1411" s="413">
        <f>AB635*(1-'Appx 1. Ref Rates'!$E55)</f>
        <v>0</v>
      </c>
      <c r="AC1411" s="400">
        <f t="shared" si="575"/>
        <v>0</v>
      </c>
      <c r="AD1411" s="854"/>
      <c r="AE1411" s="1083"/>
      <c r="AF1411" s="856"/>
    </row>
    <row r="1412" spans="1:32" ht="15" customHeight="1" outlineLevel="1" x14ac:dyDescent="0.2">
      <c r="A1412" s="11">
        <v>163</v>
      </c>
      <c r="B1412" s="294"/>
      <c r="C1412" s="289"/>
      <c r="D1412" s="289"/>
      <c r="E1412" s="289"/>
      <c r="F1412" s="880" t="str">
        <f>'2. CAD NCCF'!F1412:L1412</f>
        <v>FI issued jumbo covered bonds, low or not rated</v>
      </c>
      <c r="G1412" s="881"/>
      <c r="H1412" s="881"/>
      <c r="I1412" s="881"/>
      <c r="J1412" s="881"/>
      <c r="K1412" s="881"/>
      <c r="L1412" s="882"/>
      <c r="M1412" s="400">
        <f t="shared" si="585"/>
        <v>0</v>
      </c>
      <c r="N1412" s="411">
        <f>M1412*(1-'Appx 1. Ref Rates'!$E56)+N636*(1-'Appx 1. Ref Rates'!$E56)</f>
        <v>0</v>
      </c>
      <c r="O1412" s="414">
        <f>O636*(1-'Appx 1. Ref Rates'!$E56)</f>
        <v>0</v>
      </c>
      <c r="P1412" s="414">
        <f>P636*(1-'Appx 1. Ref Rates'!$E56)</f>
        <v>0</v>
      </c>
      <c r="Q1412" s="415">
        <f>Q636*(1-'Appx 1. Ref Rates'!$E56)</f>
        <v>0</v>
      </c>
      <c r="R1412" s="411">
        <f>R636*(1-'Appx 1. Ref Rates'!$E56)</f>
        <v>0</v>
      </c>
      <c r="S1412" s="413">
        <f>S636*(1-'Appx 1. Ref Rates'!$E56)</f>
        <v>0</v>
      </c>
      <c r="T1412" s="413">
        <f>T636*(1-'Appx 1. Ref Rates'!$E56)</f>
        <v>0</v>
      </c>
      <c r="U1412" s="413">
        <f>U636*(1-'Appx 1. Ref Rates'!$E56)</f>
        <v>0</v>
      </c>
      <c r="V1412" s="413">
        <f>V636*(1-'Appx 1. Ref Rates'!$E56)</f>
        <v>0</v>
      </c>
      <c r="W1412" s="413">
        <f>W636*(1-'Appx 1. Ref Rates'!$E56)</f>
        <v>0</v>
      </c>
      <c r="X1412" s="414">
        <f>X636*(1-'Appx 1. Ref Rates'!$E56)</f>
        <v>0</v>
      </c>
      <c r="Y1412" s="413">
        <f>Y636*(1-'Appx 1. Ref Rates'!$E56)</f>
        <v>0</v>
      </c>
      <c r="Z1412" s="413">
        <f>Z636*(1-'Appx 1. Ref Rates'!$E56)</f>
        <v>0</v>
      </c>
      <c r="AA1412" s="413">
        <f>AA636*(1-'Appx 1. Ref Rates'!$E56)</f>
        <v>0</v>
      </c>
      <c r="AB1412" s="413">
        <f>AB636*(1-'Appx 1. Ref Rates'!$E56)</f>
        <v>0</v>
      </c>
      <c r="AC1412" s="400">
        <f t="shared" si="575"/>
        <v>0</v>
      </c>
      <c r="AD1412" s="857"/>
      <c r="AE1412" s="858"/>
      <c r="AF1412" s="859"/>
    </row>
    <row r="1413" spans="1:32" outlineLevel="1" x14ac:dyDescent="0.2">
      <c r="A1413" s="11">
        <v>164</v>
      </c>
      <c r="B1413" s="294"/>
      <c r="C1413" s="289"/>
      <c r="D1413" s="868" t="str">
        <f>'2. CAD NCCF'!D1413:AF1413</f>
        <v>Asset backed securities (ABS) and asset backed commercial paper (ABCP)</v>
      </c>
      <c r="E1413" s="869"/>
      <c r="F1413" s="869"/>
      <c r="G1413" s="869"/>
      <c r="H1413" s="869"/>
      <c r="I1413" s="869"/>
      <c r="J1413" s="869"/>
      <c r="K1413" s="869"/>
      <c r="L1413" s="869"/>
      <c r="M1413" s="869"/>
      <c r="N1413" s="869"/>
      <c r="O1413" s="869"/>
      <c r="P1413" s="869"/>
      <c r="Q1413" s="869"/>
      <c r="R1413" s="869"/>
      <c r="S1413" s="869"/>
      <c r="T1413" s="869"/>
      <c r="U1413" s="869"/>
      <c r="V1413" s="869"/>
      <c r="W1413" s="869"/>
      <c r="X1413" s="869"/>
      <c r="Y1413" s="869"/>
      <c r="Z1413" s="869"/>
      <c r="AA1413" s="869"/>
      <c r="AB1413" s="869"/>
      <c r="AC1413" s="869"/>
      <c r="AD1413" s="869"/>
      <c r="AE1413" s="869"/>
      <c r="AF1413" s="870"/>
    </row>
    <row r="1414" spans="1:32" outlineLevel="1" x14ac:dyDescent="0.2">
      <c r="A1414" s="11">
        <v>165</v>
      </c>
      <c r="B1414" s="294"/>
      <c r="C1414" s="289"/>
      <c r="D1414" s="289"/>
      <c r="E1414" s="933" t="str">
        <f>'2. CAD NCCF'!E1414:L1414</f>
        <v>Non-FI issued ABS and ABCP, high rated</v>
      </c>
      <c r="F1414" s="934"/>
      <c r="G1414" s="934"/>
      <c r="H1414" s="934"/>
      <c r="I1414" s="934"/>
      <c r="J1414" s="934"/>
      <c r="K1414" s="934"/>
      <c r="L1414" s="935"/>
      <c r="M1414" s="399">
        <f>SUBTOTAL(9,M1415:M1416)</f>
        <v>0</v>
      </c>
      <c r="N1414" s="402">
        <f t="shared" ref="N1414:AC1414" si="586">SUBTOTAL(9,N1415:N1416)</f>
        <v>0</v>
      </c>
      <c r="O1414" s="406">
        <f t="shared" si="586"/>
        <v>0</v>
      </c>
      <c r="P1414" s="406">
        <f t="shared" si="586"/>
        <v>0</v>
      </c>
      <c r="Q1414" s="407">
        <f t="shared" si="586"/>
        <v>0</v>
      </c>
      <c r="R1414" s="402">
        <f t="shared" si="586"/>
        <v>0</v>
      </c>
      <c r="S1414" s="406">
        <f t="shared" si="586"/>
        <v>0</v>
      </c>
      <c r="T1414" s="405">
        <f t="shared" si="586"/>
        <v>0</v>
      </c>
      <c r="U1414" s="405">
        <f t="shared" si="586"/>
        <v>0</v>
      </c>
      <c r="V1414" s="405">
        <f t="shared" si="586"/>
        <v>0</v>
      </c>
      <c r="W1414" s="405">
        <f t="shared" si="586"/>
        <v>0</v>
      </c>
      <c r="X1414" s="405">
        <f t="shared" si="586"/>
        <v>0</v>
      </c>
      <c r="Y1414" s="405">
        <f t="shared" si="586"/>
        <v>0</v>
      </c>
      <c r="Z1414" s="405">
        <f t="shared" si="586"/>
        <v>0</v>
      </c>
      <c r="AA1414" s="405">
        <f t="shared" si="586"/>
        <v>0</v>
      </c>
      <c r="AB1414" s="403">
        <f t="shared" si="586"/>
        <v>0</v>
      </c>
      <c r="AC1414" s="399">
        <f t="shared" si="586"/>
        <v>0</v>
      </c>
      <c r="AD1414" s="1433"/>
      <c r="AE1414" s="852"/>
      <c r="AF1414" s="853"/>
    </row>
    <row r="1415" spans="1:32" outlineLevel="1" x14ac:dyDescent="0.2">
      <c r="A1415" s="11">
        <v>166</v>
      </c>
      <c r="B1415" s="294"/>
      <c r="C1415" s="289"/>
      <c r="D1415" s="289"/>
      <c r="E1415" s="289"/>
      <c r="F1415" s="880" t="str">
        <f>'2. CAD NCCF'!F1415:L1415</f>
        <v>Non-FI issued ABS, high rated</v>
      </c>
      <c r="G1415" s="881"/>
      <c r="H1415" s="881"/>
      <c r="I1415" s="881"/>
      <c r="J1415" s="881"/>
      <c r="K1415" s="881"/>
      <c r="L1415" s="882"/>
      <c r="M1415" s="400">
        <f t="shared" ref="M1415:M1416" si="587">M639</f>
        <v>0</v>
      </c>
      <c r="N1415" s="411">
        <f>M1415*(1-'Appx 1. Ref Rates'!$E59)+N639*(1-'Appx 1. Ref Rates'!$E59)</f>
        <v>0</v>
      </c>
      <c r="O1415" s="414">
        <f>O639*(1-'Appx 1. Ref Rates'!$E59)</f>
        <v>0</v>
      </c>
      <c r="P1415" s="414">
        <f>P639*(1-'Appx 1. Ref Rates'!$E59)</f>
        <v>0</v>
      </c>
      <c r="Q1415" s="415">
        <f>Q639*(1-'Appx 1. Ref Rates'!$E59)</f>
        <v>0</v>
      </c>
      <c r="R1415" s="411">
        <f>R639*(1-'Appx 1. Ref Rates'!$E59)</f>
        <v>0</v>
      </c>
      <c r="S1415" s="413">
        <f>S639*(1-'Appx 1. Ref Rates'!$E59)</f>
        <v>0</v>
      </c>
      <c r="T1415" s="413">
        <f>T639*(1-'Appx 1. Ref Rates'!$E59)</f>
        <v>0</v>
      </c>
      <c r="U1415" s="413">
        <f>U639*(1-'Appx 1. Ref Rates'!$E59)</f>
        <v>0</v>
      </c>
      <c r="V1415" s="413">
        <f>V639*(1-'Appx 1. Ref Rates'!$E59)</f>
        <v>0</v>
      </c>
      <c r="W1415" s="413">
        <f>W639*(1-'Appx 1. Ref Rates'!$E59)</f>
        <v>0</v>
      </c>
      <c r="X1415" s="414">
        <f>X639*(1-'Appx 1. Ref Rates'!$E59)</f>
        <v>0</v>
      </c>
      <c r="Y1415" s="413">
        <f>Y639*(1-'Appx 1. Ref Rates'!$E59)</f>
        <v>0</v>
      </c>
      <c r="Z1415" s="413">
        <f>Z639*(1-'Appx 1. Ref Rates'!$E59)</f>
        <v>0</v>
      </c>
      <c r="AA1415" s="413">
        <f>AA639*(1-'Appx 1. Ref Rates'!$E59)</f>
        <v>0</v>
      </c>
      <c r="AB1415" s="413">
        <f>AB639*(1-'Appx 1. Ref Rates'!$E59)</f>
        <v>0</v>
      </c>
      <c r="AC1415" s="400">
        <f t="shared" ref="AC1415:AC1416" si="588">AC639</f>
        <v>0</v>
      </c>
      <c r="AD1415" s="854"/>
      <c r="AE1415" s="1083"/>
      <c r="AF1415" s="856"/>
    </row>
    <row r="1416" spans="1:32" ht="15" customHeight="1" outlineLevel="1" x14ac:dyDescent="0.2">
      <c r="A1416" s="11">
        <v>167</v>
      </c>
      <c r="B1416" s="294"/>
      <c r="C1416" s="289"/>
      <c r="D1416" s="289"/>
      <c r="E1416" s="289"/>
      <c r="F1416" s="880" t="str">
        <f>'2. CAD NCCF'!F1416:L1416</f>
        <v>Non-FI issued ABCP, high rated</v>
      </c>
      <c r="G1416" s="881"/>
      <c r="H1416" s="881"/>
      <c r="I1416" s="881"/>
      <c r="J1416" s="881"/>
      <c r="K1416" s="881"/>
      <c r="L1416" s="882"/>
      <c r="M1416" s="400">
        <f t="shared" si="587"/>
        <v>0</v>
      </c>
      <c r="N1416" s="411">
        <f>M1416*(1-'Appx 1. Ref Rates'!$E60)+N640*(1-'Appx 1. Ref Rates'!$E60)</f>
        <v>0</v>
      </c>
      <c r="O1416" s="414">
        <f>O640*(1-'Appx 1. Ref Rates'!$E60)</f>
        <v>0</v>
      </c>
      <c r="P1416" s="414">
        <f>P640*(1-'Appx 1. Ref Rates'!$E60)</f>
        <v>0</v>
      </c>
      <c r="Q1416" s="415">
        <f>Q640*(1-'Appx 1. Ref Rates'!$E60)</f>
        <v>0</v>
      </c>
      <c r="R1416" s="411">
        <f>R640*(1-'Appx 1. Ref Rates'!$E60)</f>
        <v>0</v>
      </c>
      <c r="S1416" s="413">
        <f>S640*(1-'Appx 1. Ref Rates'!$E60)</f>
        <v>0</v>
      </c>
      <c r="T1416" s="413">
        <f>T640*(1-'Appx 1. Ref Rates'!$E60)</f>
        <v>0</v>
      </c>
      <c r="U1416" s="413">
        <f>U640*(1-'Appx 1. Ref Rates'!$E60)</f>
        <v>0</v>
      </c>
      <c r="V1416" s="413">
        <f>V640*(1-'Appx 1. Ref Rates'!$E60)</f>
        <v>0</v>
      </c>
      <c r="W1416" s="413">
        <f>W640*(1-'Appx 1. Ref Rates'!$E60)</f>
        <v>0</v>
      </c>
      <c r="X1416" s="414">
        <f>X640*(1-'Appx 1. Ref Rates'!$E60)</f>
        <v>0</v>
      </c>
      <c r="Y1416" s="413">
        <f>Y640*(1-'Appx 1. Ref Rates'!$E60)</f>
        <v>0</v>
      </c>
      <c r="Z1416" s="413">
        <f>Z640*(1-'Appx 1. Ref Rates'!$E60)</f>
        <v>0</v>
      </c>
      <c r="AA1416" s="413">
        <f>AA640*(1-'Appx 1. Ref Rates'!$E60)</f>
        <v>0</v>
      </c>
      <c r="AB1416" s="413">
        <f>AB640*(1-'Appx 1. Ref Rates'!$E60)</f>
        <v>0</v>
      </c>
      <c r="AC1416" s="400">
        <f t="shared" si="588"/>
        <v>0</v>
      </c>
      <c r="AD1416" s="854"/>
      <c r="AE1416" s="1083"/>
      <c r="AF1416" s="856"/>
    </row>
    <row r="1417" spans="1:32" outlineLevel="1" x14ac:dyDescent="0.2">
      <c r="A1417" s="11">
        <v>168</v>
      </c>
      <c r="B1417" s="294"/>
      <c r="C1417" s="289"/>
      <c r="D1417" s="289"/>
      <c r="E1417" s="877" t="str">
        <f>'2. CAD NCCF'!E1417:L1417</f>
        <v>FI issued ABS and ABCP, high rated</v>
      </c>
      <c r="F1417" s="878"/>
      <c r="G1417" s="878"/>
      <c r="H1417" s="878"/>
      <c r="I1417" s="878"/>
      <c r="J1417" s="878"/>
      <c r="K1417" s="878"/>
      <c r="L1417" s="879"/>
      <c r="M1417" s="399">
        <f>SUBTOTAL(9,M1418:M1419)</f>
        <v>0</v>
      </c>
      <c r="N1417" s="402">
        <f t="shared" ref="N1417:AC1417" si="589">SUBTOTAL(9,N1418:N1419)</f>
        <v>0</v>
      </c>
      <c r="O1417" s="406">
        <f t="shared" si="589"/>
        <v>0</v>
      </c>
      <c r="P1417" s="406">
        <f t="shared" si="589"/>
        <v>0</v>
      </c>
      <c r="Q1417" s="407">
        <f t="shared" si="589"/>
        <v>0</v>
      </c>
      <c r="R1417" s="402">
        <f t="shared" si="589"/>
        <v>0</v>
      </c>
      <c r="S1417" s="406">
        <f t="shared" si="589"/>
        <v>0</v>
      </c>
      <c r="T1417" s="405">
        <f t="shared" si="589"/>
        <v>0</v>
      </c>
      <c r="U1417" s="405">
        <f t="shared" si="589"/>
        <v>0</v>
      </c>
      <c r="V1417" s="405">
        <f t="shared" si="589"/>
        <v>0</v>
      </c>
      <c r="W1417" s="405">
        <f t="shared" si="589"/>
        <v>0</v>
      </c>
      <c r="X1417" s="405">
        <f t="shared" si="589"/>
        <v>0</v>
      </c>
      <c r="Y1417" s="405">
        <f t="shared" si="589"/>
        <v>0</v>
      </c>
      <c r="Z1417" s="405">
        <f t="shared" si="589"/>
        <v>0</v>
      </c>
      <c r="AA1417" s="405">
        <f t="shared" si="589"/>
        <v>0</v>
      </c>
      <c r="AB1417" s="403">
        <f t="shared" si="589"/>
        <v>0</v>
      </c>
      <c r="AC1417" s="399">
        <f t="shared" si="589"/>
        <v>0</v>
      </c>
      <c r="AD1417" s="854"/>
      <c r="AE1417" s="1083"/>
      <c r="AF1417" s="856"/>
    </row>
    <row r="1418" spans="1:32" ht="15" customHeight="1" outlineLevel="1" x14ac:dyDescent="0.2">
      <c r="A1418" s="11">
        <v>169</v>
      </c>
      <c r="B1418" s="294"/>
      <c r="C1418" s="289"/>
      <c r="D1418" s="289"/>
      <c r="E1418" s="289"/>
      <c r="F1418" s="880" t="str">
        <f>'2. CAD NCCF'!F1418:L1418</f>
        <v>FI issued ABS, high rated</v>
      </c>
      <c r="G1418" s="881"/>
      <c r="H1418" s="881"/>
      <c r="I1418" s="881"/>
      <c r="J1418" s="881"/>
      <c r="K1418" s="881"/>
      <c r="L1418" s="882"/>
      <c r="M1418" s="400">
        <f t="shared" ref="M1418:M1419" si="590">M642</f>
        <v>0</v>
      </c>
      <c r="N1418" s="411">
        <f>M1418*(1-'Appx 1. Ref Rates'!$E62)+N642*(1-'Appx 1. Ref Rates'!$E62)</f>
        <v>0</v>
      </c>
      <c r="O1418" s="414">
        <f>O642*(1-'Appx 1. Ref Rates'!$E62)</f>
        <v>0</v>
      </c>
      <c r="P1418" s="414">
        <f>P642*(1-'Appx 1. Ref Rates'!$E62)</f>
        <v>0</v>
      </c>
      <c r="Q1418" s="415">
        <f>Q642*(1-'Appx 1. Ref Rates'!$E62)</f>
        <v>0</v>
      </c>
      <c r="R1418" s="411">
        <f>R642*(1-'Appx 1. Ref Rates'!$E62)</f>
        <v>0</v>
      </c>
      <c r="S1418" s="413">
        <f>S642*(1-'Appx 1. Ref Rates'!$E62)</f>
        <v>0</v>
      </c>
      <c r="T1418" s="413">
        <f>T642*(1-'Appx 1. Ref Rates'!$E62)</f>
        <v>0</v>
      </c>
      <c r="U1418" s="413">
        <f>U642*(1-'Appx 1. Ref Rates'!$E62)</f>
        <v>0</v>
      </c>
      <c r="V1418" s="413">
        <f>V642*(1-'Appx 1. Ref Rates'!$E62)</f>
        <v>0</v>
      </c>
      <c r="W1418" s="413">
        <f>W642*(1-'Appx 1. Ref Rates'!$E62)</f>
        <v>0</v>
      </c>
      <c r="X1418" s="414">
        <f>X642*(1-'Appx 1. Ref Rates'!$E62)</f>
        <v>0</v>
      </c>
      <c r="Y1418" s="413">
        <f>Y642*(1-'Appx 1. Ref Rates'!$E62)</f>
        <v>0</v>
      </c>
      <c r="Z1418" s="413">
        <f>Z642*(1-'Appx 1. Ref Rates'!$E62)</f>
        <v>0</v>
      </c>
      <c r="AA1418" s="413">
        <f>AA642*(1-'Appx 1. Ref Rates'!$E62)</f>
        <v>0</v>
      </c>
      <c r="AB1418" s="413">
        <f>AB642*(1-'Appx 1. Ref Rates'!$E62)</f>
        <v>0</v>
      </c>
      <c r="AC1418" s="400">
        <f t="shared" ref="AC1418:AC1419" si="591">AC642</f>
        <v>0</v>
      </c>
      <c r="AD1418" s="854"/>
      <c r="AE1418" s="1083"/>
      <c r="AF1418" s="856"/>
    </row>
    <row r="1419" spans="1:32" ht="15" customHeight="1" outlineLevel="1" x14ac:dyDescent="0.2">
      <c r="A1419" s="11">
        <v>170</v>
      </c>
      <c r="B1419" s="294"/>
      <c r="C1419" s="289"/>
      <c r="D1419" s="289"/>
      <c r="E1419" s="289"/>
      <c r="F1419" s="880" t="str">
        <f>'2. CAD NCCF'!F1419:L1419</f>
        <v>FI issued ABCP, high rated</v>
      </c>
      <c r="G1419" s="881"/>
      <c r="H1419" s="881"/>
      <c r="I1419" s="881"/>
      <c r="J1419" s="881"/>
      <c r="K1419" s="881"/>
      <c r="L1419" s="882"/>
      <c r="M1419" s="400">
        <f t="shared" si="590"/>
        <v>0</v>
      </c>
      <c r="N1419" s="411">
        <f>M1419*(1-'Appx 1. Ref Rates'!$E63)+N643*(1-'Appx 1. Ref Rates'!$E63)</f>
        <v>0</v>
      </c>
      <c r="O1419" s="414">
        <f>O643*(1-'Appx 1. Ref Rates'!$E63)</f>
        <v>0</v>
      </c>
      <c r="P1419" s="414">
        <f>P643*(1-'Appx 1. Ref Rates'!$E63)</f>
        <v>0</v>
      </c>
      <c r="Q1419" s="415">
        <f>Q643*(1-'Appx 1. Ref Rates'!$E63)</f>
        <v>0</v>
      </c>
      <c r="R1419" s="411">
        <f>R643*(1-'Appx 1. Ref Rates'!$E63)</f>
        <v>0</v>
      </c>
      <c r="S1419" s="413">
        <f>S643*(1-'Appx 1. Ref Rates'!$E63)</f>
        <v>0</v>
      </c>
      <c r="T1419" s="413">
        <f>T643*(1-'Appx 1. Ref Rates'!$E63)</f>
        <v>0</v>
      </c>
      <c r="U1419" s="413">
        <f>U643*(1-'Appx 1. Ref Rates'!$E63)</f>
        <v>0</v>
      </c>
      <c r="V1419" s="413">
        <f>V643*(1-'Appx 1. Ref Rates'!$E63)</f>
        <v>0</v>
      </c>
      <c r="W1419" s="413">
        <f>W643*(1-'Appx 1. Ref Rates'!$E63)</f>
        <v>0</v>
      </c>
      <c r="X1419" s="414">
        <f>X643*(1-'Appx 1. Ref Rates'!$E63)</f>
        <v>0</v>
      </c>
      <c r="Y1419" s="413">
        <f>Y643*(1-'Appx 1. Ref Rates'!$E63)</f>
        <v>0</v>
      </c>
      <c r="Z1419" s="413">
        <f>Z643*(1-'Appx 1. Ref Rates'!$E63)</f>
        <v>0</v>
      </c>
      <c r="AA1419" s="413">
        <f>AA643*(1-'Appx 1. Ref Rates'!$E63)</f>
        <v>0</v>
      </c>
      <c r="AB1419" s="413">
        <f>AB643*(1-'Appx 1. Ref Rates'!$E63)</f>
        <v>0</v>
      </c>
      <c r="AC1419" s="400">
        <f t="shared" si="591"/>
        <v>0</v>
      </c>
      <c r="AD1419" s="854"/>
      <c r="AE1419" s="1083"/>
      <c r="AF1419" s="856"/>
    </row>
    <row r="1420" spans="1:32" outlineLevel="1" x14ac:dyDescent="0.2">
      <c r="A1420" s="11">
        <v>171</v>
      </c>
      <c r="B1420" s="294"/>
      <c r="C1420" s="289"/>
      <c r="D1420" s="289"/>
      <c r="E1420" s="877" t="str">
        <f>'2. CAD NCCF'!E1420:L1420</f>
        <v>Non-FI issued ABS and ABCP, medium rated</v>
      </c>
      <c r="F1420" s="878"/>
      <c r="G1420" s="878"/>
      <c r="H1420" s="878"/>
      <c r="I1420" s="878"/>
      <c r="J1420" s="878"/>
      <c r="K1420" s="878"/>
      <c r="L1420" s="879"/>
      <c r="M1420" s="399">
        <f>SUBTOTAL(9,M1421:M1422)</f>
        <v>0</v>
      </c>
      <c r="N1420" s="402">
        <f t="shared" ref="N1420:AC1420" si="592">SUBTOTAL(9,N1421:N1422)</f>
        <v>0</v>
      </c>
      <c r="O1420" s="406">
        <f t="shared" si="592"/>
        <v>0</v>
      </c>
      <c r="P1420" s="406">
        <f t="shared" si="592"/>
        <v>0</v>
      </c>
      <c r="Q1420" s="407">
        <f t="shared" si="592"/>
        <v>0</v>
      </c>
      <c r="R1420" s="402">
        <f t="shared" si="592"/>
        <v>0</v>
      </c>
      <c r="S1420" s="406">
        <f t="shared" si="592"/>
        <v>0</v>
      </c>
      <c r="T1420" s="405">
        <f t="shared" si="592"/>
        <v>0</v>
      </c>
      <c r="U1420" s="405">
        <f t="shared" si="592"/>
        <v>0</v>
      </c>
      <c r="V1420" s="405">
        <f t="shared" si="592"/>
        <v>0</v>
      </c>
      <c r="W1420" s="405">
        <f t="shared" si="592"/>
        <v>0</v>
      </c>
      <c r="X1420" s="405">
        <f t="shared" si="592"/>
        <v>0</v>
      </c>
      <c r="Y1420" s="405">
        <f t="shared" si="592"/>
        <v>0</v>
      </c>
      <c r="Z1420" s="405">
        <f t="shared" si="592"/>
        <v>0</v>
      </c>
      <c r="AA1420" s="405">
        <f t="shared" si="592"/>
        <v>0</v>
      </c>
      <c r="AB1420" s="403">
        <f t="shared" si="592"/>
        <v>0</v>
      </c>
      <c r="AC1420" s="399">
        <f t="shared" si="592"/>
        <v>0</v>
      </c>
      <c r="AD1420" s="854"/>
      <c r="AE1420" s="1083"/>
      <c r="AF1420" s="856"/>
    </row>
    <row r="1421" spans="1:32" ht="15" customHeight="1" outlineLevel="1" x14ac:dyDescent="0.2">
      <c r="A1421" s="11">
        <v>172</v>
      </c>
      <c r="B1421" s="294"/>
      <c r="C1421" s="289"/>
      <c r="D1421" s="289"/>
      <c r="E1421" s="289"/>
      <c r="F1421" s="880" t="str">
        <f>'2. CAD NCCF'!F1421:L1421</f>
        <v>Non-FI issued ABS, medium rated</v>
      </c>
      <c r="G1421" s="881"/>
      <c r="H1421" s="881"/>
      <c r="I1421" s="881"/>
      <c r="J1421" s="881"/>
      <c r="K1421" s="881"/>
      <c r="L1421" s="882"/>
      <c r="M1421" s="400">
        <f t="shared" ref="M1421:M1422" si="593">M645</f>
        <v>0</v>
      </c>
      <c r="N1421" s="411">
        <f>M1421*(1-'Appx 1. Ref Rates'!$E65)+N645*(1-'Appx 1. Ref Rates'!$E65)</f>
        <v>0</v>
      </c>
      <c r="O1421" s="414">
        <f>O645*(1-'Appx 1. Ref Rates'!$E65)</f>
        <v>0</v>
      </c>
      <c r="P1421" s="414">
        <f>P645*(1-'Appx 1. Ref Rates'!$E65)</f>
        <v>0</v>
      </c>
      <c r="Q1421" s="415">
        <f>Q645*(1-'Appx 1. Ref Rates'!$E65)</f>
        <v>0</v>
      </c>
      <c r="R1421" s="411">
        <f>R645*(1-'Appx 1. Ref Rates'!$E65)</f>
        <v>0</v>
      </c>
      <c r="S1421" s="413">
        <f>S645*(1-'Appx 1. Ref Rates'!$E65)</f>
        <v>0</v>
      </c>
      <c r="T1421" s="413">
        <f>T645*(1-'Appx 1. Ref Rates'!$E65)</f>
        <v>0</v>
      </c>
      <c r="U1421" s="413">
        <f>U645*(1-'Appx 1. Ref Rates'!$E65)</f>
        <v>0</v>
      </c>
      <c r="V1421" s="413">
        <f>V645*(1-'Appx 1. Ref Rates'!$E65)</f>
        <v>0</v>
      </c>
      <c r="W1421" s="413">
        <f>W645*(1-'Appx 1. Ref Rates'!$E65)</f>
        <v>0</v>
      </c>
      <c r="X1421" s="414">
        <f>X645*(1-'Appx 1. Ref Rates'!$E65)</f>
        <v>0</v>
      </c>
      <c r="Y1421" s="413">
        <f>Y645*(1-'Appx 1. Ref Rates'!$E65)</f>
        <v>0</v>
      </c>
      <c r="Z1421" s="413">
        <f>Z645*(1-'Appx 1. Ref Rates'!$E65)</f>
        <v>0</v>
      </c>
      <c r="AA1421" s="413">
        <f>AA645*(1-'Appx 1. Ref Rates'!$E65)</f>
        <v>0</v>
      </c>
      <c r="AB1421" s="413">
        <f>AB645*(1-'Appx 1. Ref Rates'!$E65)</f>
        <v>0</v>
      </c>
      <c r="AC1421" s="400">
        <f t="shared" ref="AC1421:AC1422" si="594">AC645</f>
        <v>0</v>
      </c>
      <c r="AD1421" s="854"/>
      <c r="AE1421" s="1083"/>
      <c r="AF1421" s="856"/>
    </row>
    <row r="1422" spans="1:32" ht="15" customHeight="1" outlineLevel="1" x14ac:dyDescent="0.2">
      <c r="A1422" s="11">
        <v>173</v>
      </c>
      <c r="B1422" s="294"/>
      <c r="C1422" s="289"/>
      <c r="D1422" s="289"/>
      <c r="E1422" s="289"/>
      <c r="F1422" s="880" t="str">
        <f>'2. CAD NCCF'!F1422:L1422</f>
        <v>Non-FI issued ABCP, medium rated</v>
      </c>
      <c r="G1422" s="881"/>
      <c r="H1422" s="881"/>
      <c r="I1422" s="881"/>
      <c r="J1422" s="881"/>
      <c r="K1422" s="881"/>
      <c r="L1422" s="882"/>
      <c r="M1422" s="400">
        <f t="shared" si="593"/>
        <v>0</v>
      </c>
      <c r="N1422" s="411">
        <f>M1422*(1-'Appx 1. Ref Rates'!$E66)+N646*(1-'Appx 1. Ref Rates'!$E66)</f>
        <v>0</v>
      </c>
      <c r="O1422" s="414">
        <f>O646*(1-'Appx 1. Ref Rates'!$E66)</f>
        <v>0</v>
      </c>
      <c r="P1422" s="414">
        <f>P646*(1-'Appx 1. Ref Rates'!$E66)</f>
        <v>0</v>
      </c>
      <c r="Q1422" s="415">
        <f>Q646*(1-'Appx 1. Ref Rates'!$E66)</f>
        <v>0</v>
      </c>
      <c r="R1422" s="411">
        <f>R646*(1-'Appx 1. Ref Rates'!$E66)</f>
        <v>0</v>
      </c>
      <c r="S1422" s="413">
        <f>S646*(1-'Appx 1. Ref Rates'!$E66)</f>
        <v>0</v>
      </c>
      <c r="T1422" s="413">
        <f>T646*(1-'Appx 1. Ref Rates'!$E66)</f>
        <v>0</v>
      </c>
      <c r="U1422" s="413">
        <f>U646*(1-'Appx 1. Ref Rates'!$E66)</f>
        <v>0</v>
      </c>
      <c r="V1422" s="413">
        <f>V646*(1-'Appx 1. Ref Rates'!$E66)</f>
        <v>0</v>
      </c>
      <c r="W1422" s="413">
        <f>W646*(1-'Appx 1. Ref Rates'!$E66)</f>
        <v>0</v>
      </c>
      <c r="X1422" s="414">
        <f>X646*(1-'Appx 1. Ref Rates'!$E66)</f>
        <v>0</v>
      </c>
      <c r="Y1422" s="413">
        <f>Y646*(1-'Appx 1. Ref Rates'!$E66)</f>
        <v>0</v>
      </c>
      <c r="Z1422" s="413">
        <f>Z646*(1-'Appx 1. Ref Rates'!$E66)</f>
        <v>0</v>
      </c>
      <c r="AA1422" s="413">
        <f>AA646*(1-'Appx 1. Ref Rates'!$E66)</f>
        <v>0</v>
      </c>
      <c r="AB1422" s="413">
        <f>AB646*(1-'Appx 1. Ref Rates'!$E66)</f>
        <v>0</v>
      </c>
      <c r="AC1422" s="400">
        <f t="shared" si="594"/>
        <v>0</v>
      </c>
      <c r="AD1422" s="854"/>
      <c r="AE1422" s="1083"/>
      <c r="AF1422" s="856"/>
    </row>
    <row r="1423" spans="1:32" outlineLevel="1" x14ac:dyDescent="0.2">
      <c r="A1423" s="11">
        <v>174</v>
      </c>
      <c r="B1423" s="294"/>
      <c r="C1423" s="289"/>
      <c r="D1423" s="289"/>
      <c r="E1423" s="877" t="str">
        <f>'2. CAD NCCF'!E1423:L1423</f>
        <v>FI issued ABS and ABCP, medium rated</v>
      </c>
      <c r="F1423" s="878"/>
      <c r="G1423" s="878"/>
      <c r="H1423" s="878"/>
      <c r="I1423" s="878"/>
      <c r="J1423" s="878"/>
      <c r="K1423" s="878"/>
      <c r="L1423" s="879"/>
      <c r="M1423" s="399">
        <f>SUBTOTAL(9,M1424:M1425)</f>
        <v>0</v>
      </c>
      <c r="N1423" s="402">
        <f t="shared" ref="N1423:AC1423" si="595">SUBTOTAL(9,N1424:N1425)</f>
        <v>0</v>
      </c>
      <c r="O1423" s="406">
        <f t="shared" si="595"/>
        <v>0</v>
      </c>
      <c r="P1423" s="406">
        <f t="shared" si="595"/>
        <v>0</v>
      </c>
      <c r="Q1423" s="407">
        <f t="shared" si="595"/>
        <v>0</v>
      </c>
      <c r="R1423" s="402">
        <f t="shared" si="595"/>
        <v>0</v>
      </c>
      <c r="S1423" s="406">
        <f t="shared" si="595"/>
        <v>0</v>
      </c>
      <c r="T1423" s="405">
        <f t="shared" si="595"/>
        <v>0</v>
      </c>
      <c r="U1423" s="405">
        <f t="shared" si="595"/>
        <v>0</v>
      </c>
      <c r="V1423" s="405">
        <f t="shared" si="595"/>
        <v>0</v>
      </c>
      <c r="W1423" s="405">
        <f t="shared" si="595"/>
        <v>0</v>
      </c>
      <c r="X1423" s="405">
        <f t="shared" si="595"/>
        <v>0</v>
      </c>
      <c r="Y1423" s="405">
        <f t="shared" si="595"/>
        <v>0</v>
      </c>
      <c r="Z1423" s="405">
        <f t="shared" si="595"/>
        <v>0</v>
      </c>
      <c r="AA1423" s="405">
        <f t="shared" si="595"/>
        <v>0</v>
      </c>
      <c r="AB1423" s="403">
        <f t="shared" si="595"/>
        <v>0</v>
      </c>
      <c r="AC1423" s="399">
        <f t="shared" si="595"/>
        <v>0</v>
      </c>
      <c r="AD1423" s="854"/>
      <c r="AE1423" s="1083"/>
      <c r="AF1423" s="856"/>
    </row>
    <row r="1424" spans="1:32" ht="15" customHeight="1" outlineLevel="1" x14ac:dyDescent="0.2">
      <c r="A1424" s="11">
        <v>175</v>
      </c>
      <c r="B1424" s="294"/>
      <c r="C1424" s="289"/>
      <c r="D1424" s="289"/>
      <c r="E1424" s="306"/>
      <c r="F1424" s="880" t="str">
        <f>'2. CAD NCCF'!F1424:L1424</f>
        <v>FI issued ABS, medium rated</v>
      </c>
      <c r="G1424" s="881"/>
      <c r="H1424" s="881"/>
      <c r="I1424" s="881"/>
      <c r="J1424" s="881"/>
      <c r="K1424" s="881"/>
      <c r="L1424" s="882"/>
      <c r="M1424" s="597">
        <f t="shared" ref="M1424:M1425" si="596">M648</f>
        <v>0</v>
      </c>
      <c r="N1424" s="411">
        <f>M1424*(1-'Appx 1. Ref Rates'!$E68)+N648*(1-'Appx 1. Ref Rates'!$E68)</f>
        <v>0</v>
      </c>
      <c r="O1424" s="414">
        <f>O648*(1-'Appx 1. Ref Rates'!$E68)</f>
        <v>0</v>
      </c>
      <c r="P1424" s="414">
        <f>P648*(1-'Appx 1. Ref Rates'!$E68)</f>
        <v>0</v>
      </c>
      <c r="Q1424" s="415">
        <f>Q648*(1-'Appx 1. Ref Rates'!$E68)</f>
        <v>0</v>
      </c>
      <c r="R1424" s="411">
        <f>R648*(1-'Appx 1. Ref Rates'!$E68)</f>
        <v>0</v>
      </c>
      <c r="S1424" s="413">
        <f>S648*(1-'Appx 1. Ref Rates'!$E68)</f>
        <v>0</v>
      </c>
      <c r="T1424" s="413">
        <f>T648*(1-'Appx 1. Ref Rates'!$E68)</f>
        <v>0</v>
      </c>
      <c r="U1424" s="413">
        <f>U648*(1-'Appx 1. Ref Rates'!$E68)</f>
        <v>0</v>
      </c>
      <c r="V1424" s="413">
        <f>V648*(1-'Appx 1. Ref Rates'!$E68)</f>
        <v>0</v>
      </c>
      <c r="W1424" s="413">
        <f>W648*(1-'Appx 1. Ref Rates'!$E68)</f>
        <v>0</v>
      </c>
      <c r="X1424" s="414">
        <f>X648*(1-'Appx 1. Ref Rates'!$E68)</f>
        <v>0</v>
      </c>
      <c r="Y1424" s="413">
        <f>Y648*(1-'Appx 1. Ref Rates'!$E68)</f>
        <v>0</v>
      </c>
      <c r="Z1424" s="413">
        <f>Z648*(1-'Appx 1. Ref Rates'!$E68)</f>
        <v>0</v>
      </c>
      <c r="AA1424" s="413">
        <f>AA648*(1-'Appx 1. Ref Rates'!$E68)</f>
        <v>0</v>
      </c>
      <c r="AB1424" s="413">
        <f>AB648*(1-'Appx 1. Ref Rates'!$E68)</f>
        <v>0</v>
      </c>
      <c r="AC1424" s="400">
        <f t="shared" ref="AC1424:AC1425" si="597">AC648</f>
        <v>0</v>
      </c>
      <c r="AD1424" s="854"/>
      <c r="AE1424" s="1083"/>
      <c r="AF1424" s="856"/>
    </row>
    <row r="1425" spans="1:32" ht="15" customHeight="1" outlineLevel="1" x14ac:dyDescent="0.2">
      <c r="A1425" s="11">
        <v>176</v>
      </c>
      <c r="B1425" s="294"/>
      <c r="C1425" s="289"/>
      <c r="D1425" s="289"/>
      <c r="E1425" s="289"/>
      <c r="F1425" s="1032" t="str">
        <f>'2. CAD NCCF'!F1425:L1425</f>
        <v>FI issued ABCP, medium rated</v>
      </c>
      <c r="G1425" s="1033"/>
      <c r="H1425" s="1033"/>
      <c r="I1425" s="1033"/>
      <c r="J1425" s="1033"/>
      <c r="K1425" s="1033"/>
      <c r="L1425" s="1064"/>
      <c r="M1425" s="400">
        <f t="shared" si="596"/>
        <v>0</v>
      </c>
      <c r="N1425" s="411">
        <f>M1425*(1-'Appx 1. Ref Rates'!$E69)+N649*(1-'Appx 1. Ref Rates'!$E69)</f>
        <v>0</v>
      </c>
      <c r="O1425" s="414">
        <f>O649*(1-'Appx 1. Ref Rates'!$E69)</f>
        <v>0</v>
      </c>
      <c r="P1425" s="414">
        <f>P649*(1-'Appx 1. Ref Rates'!$E69)</f>
        <v>0</v>
      </c>
      <c r="Q1425" s="415">
        <f>Q649*(1-'Appx 1. Ref Rates'!$E69)</f>
        <v>0</v>
      </c>
      <c r="R1425" s="411">
        <f>R649*(1-'Appx 1. Ref Rates'!$E69)</f>
        <v>0</v>
      </c>
      <c r="S1425" s="413">
        <f>S649*(1-'Appx 1. Ref Rates'!$E69)</f>
        <v>0</v>
      </c>
      <c r="T1425" s="413">
        <f>T649*(1-'Appx 1. Ref Rates'!$E69)</f>
        <v>0</v>
      </c>
      <c r="U1425" s="413">
        <f>U649*(1-'Appx 1. Ref Rates'!$E69)</f>
        <v>0</v>
      </c>
      <c r="V1425" s="413">
        <f>V649*(1-'Appx 1. Ref Rates'!$E69)</f>
        <v>0</v>
      </c>
      <c r="W1425" s="413">
        <f>W649*(1-'Appx 1. Ref Rates'!$E69)</f>
        <v>0</v>
      </c>
      <c r="X1425" s="414">
        <f>X649*(1-'Appx 1. Ref Rates'!$E69)</f>
        <v>0</v>
      </c>
      <c r="Y1425" s="413">
        <f>Y649*(1-'Appx 1. Ref Rates'!$E69)</f>
        <v>0</v>
      </c>
      <c r="Z1425" s="413">
        <f>Z649*(1-'Appx 1. Ref Rates'!$E69)</f>
        <v>0</v>
      </c>
      <c r="AA1425" s="413">
        <f>AA649*(1-'Appx 1. Ref Rates'!$E69)</f>
        <v>0</v>
      </c>
      <c r="AB1425" s="413">
        <f>AB649*(1-'Appx 1. Ref Rates'!$E69)</f>
        <v>0</v>
      </c>
      <c r="AC1425" s="400">
        <f t="shared" si="597"/>
        <v>0</v>
      </c>
      <c r="AD1425" s="854"/>
      <c r="AE1425" s="1083"/>
      <c r="AF1425" s="856"/>
    </row>
    <row r="1426" spans="1:32" outlineLevel="1" x14ac:dyDescent="0.2">
      <c r="A1426" s="11">
        <v>177</v>
      </c>
      <c r="B1426" s="294"/>
      <c r="C1426" s="289"/>
      <c r="D1426" s="289"/>
      <c r="E1426" s="1643" t="str">
        <f>'2. CAD NCCF'!E1426:L1426</f>
        <v>Non-FI issued ABS and ABCP, low or not rated</v>
      </c>
      <c r="F1426" s="1643"/>
      <c r="G1426" s="1643"/>
      <c r="H1426" s="1643"/>
      <c r="I1426" s="1643"/>
      <c r="J1426" s="1643"/>
      <c r="K1426" s="1643"/>
      <c r="L1426" s="1643"/>
      <c r="M1426" s="403">
        <f>SUBTOTAL(9,M1427:M1428)</f>
        <v>0</v>
      </c>
      <c r="N1426" s="402">
        <f t="shared" ref="N1426:AC1426" si="598">SUBTOTAL(9,N1427:N1428)</f>
        <v>0</v>
      </c>
      <c r="O1426" s="406">
        <f t="shared" si="598"/>
        <v>0</v>
      </c>
      <c r="P1426" s="406">
        <f t="shared" si="598"/>
        <v>0</v>
      </c>
      <c r="Q1426" s="407">
        <f t="shared" si="598"/>
        <v>0</v>
      </c>
      <c r="R1426" s="402">
        <f t="shared" si="598"/>
        <v>0</v>
      </c>
      <c r="S1426" s="406">
        <f t="shared" si="598"/>
        <v>0</v>
      </c>
      <c r="T1426" s="405">
        <f t="shared" si="598"/>
        <v>0</v>
      </c>
      <c r="U1426" s="405">
        <f t="shared" si="598"/>
        <v>0</v>
      </c>
      <c r="V1426" s="405">
        <f t="shared" si="598"/>
        <v>0</v>
      </c>
      <c r="W1426" s="405">
        <f t="shared" si="598"/>
        <v>0</v>
      </c>
      <c r="X1426" s="405">
        <f t="shared" si="598"/>
        <v>0</v>
      </c>
      <c r="Y1426" s="405">
        <f t="shared" si="598"/>
        <v>0</v>
      </c>
      <c r="Z1426" s="405">
        <f t="shared" si="598"/>
        <v>0</v>
      </c>
      <c r="AA1426" s="405">
        <f t="shared" si="598"/>
        <v>0</v>
      </c>
      <c r="AB1426" s="403">
        <f t="shared" si="598"/>
        <v>0</v>
      </c>
      <c r="AC1426" s="399">
        <f t="shared" si="598"/>
        <v>0</v>
      </c>
      <c r="AD1426" s="854"/>
      <c r="AE1426" s="1083"/>
      <c r="AF1426" s="856"/>
    </row>
    <row r="1427" spans="1:32" ht="15" customHeight="1" outlineLevel="1" x14ac:dyDescent="0.2">
      <c r="A1427" s="11">
        <v>178</v>
      </c>
      <c r="B1427" s="294"/>
      <c r="C1427" s="289"/>
      <c r="D1427" s="289"/>
      <c r="E1427" s="289"/>
      <c r="F1427" s="880" t="str">
        <f>'2. CAD NCCF'!F1427:L1427</f>
        <v>Non-FI issued ABS, low or not rated</v>
      </c>
      <c r="G1427" s="881"/>
      <c r="H1427" s="881"/>
      <c r="I1427" s="881"/>
      <c r="J1427" s="881"/>
      <c r="K1427" s="881"/>
      <c r="L1427" s="882"/>
      <c r="M1427" s="400">
        <f t="shared" ref="M1427:M1428" si="599">M651</f>
        <v>0</v>
      </c>
      <c r="N1427" s="411">
        <f>M1427*(1-'Appx 1. Ref Rates'!$E71)+N651*(1-'Appx 1. Ref Rates'!$E71)</f>
        <v>0</v>
      </c>
      <c r="O1427" s="414">
        <f>O651*(1-'Appx 1. Ref Rates'!$E71)</f>
        <v>0</v>
      </c>
      <c r="P1427" s="414">
        <f>P651*(1-'Appx 1. Ref Rates'!$E71)</f>
        <v>0</v>
      </c>
      <c r="Q1427" s="415">
        <f>Q651*(1-'Appx 1. Ref Rates'!$E71)</f>
        <v>0</v>
      </c>
      <c r="R1427" s="411">
        <f>R651*(1-'Appx 1. Ref Rates'!$E71)</f>
        <v>0</v>
      </c>
      <c r="S1427" s="413">
        <f>S651*(1-'Appx 1. Ref Rates'!$E71)</f>
        <v>0</v>
      </c>
      <c r="T1427" s="413">
        <f>T651*(1-'Appx 1. Ref Rates'!$E71)</f>
        <v>0</v>
      </c>
      <c r="U1427" s="413">
        <f>U651*(1-'Appx 1. Ref Rates'!$E71)</f>
        <v>0</v>
      </c>
      <c r="V1427" s="413">
        <f>V651*(1-'Appx 1. Ref Rates'!$E71)</f>
        <v>0</v>
      </c>
      <c r="W1427" s="413">
        <f>W651*(1-'Appx 1. Ref Rates'!$E71)</f>
        <v>0</v>
      </c>
      <c r="X1427" s="414">
        <f>X651*(1-'Appx 1. Ref Rates'!$E71)</f>
        <v>0</v>
      </c>
      <c r="Y1427" s="413">
        <f>Y651*(1-'Appx 1. Ref Rates'!$E71)</f>
        <v>0</v>
      </c>
      <c r="Z1427" s="413">
        <f>Z651*(1-'Appx 1. Ref Rates'!$E71)</f>
        <v>0</v>
      </c>
      <c r="AA1427" s="413">
        <f>AA651*(1-'Appx 1. Ref Rates'!$E71)</f>
        <v>0</v>
      </c>
      <c r="AB1427" s="413">
        <f>AB651*(1-'Appx 1. Ref Rates'!$E71)</f>
        <v>0</v>
      </c>
      <c r="AC1427" s="400">
        <f t="shared" ref="AC1427:AC1428" si="600">AC651</f>
        <v>0</v>
      </c>
      <c r="AD1427" s="854"/>
      <c r="AE1427" s="1083"/>
      <c r="AF1427" s="856"/>
    </row>
    <row r="1428" spans="1:32" ht="15" customHeight="1" outlineLevel="1" x14ac:dyDescent="0.2">
      <c r="A1428" s="11">
        <v>179</v>
      </c>
      <c r="B1428" s="294"/>
      <c r="C1428" s="289"/>
      <c r="D1428" s="289"/>
      <c r="E1428" s="289"/>
      <c r="F1428" s="880" t="str">
        <f>'2. CAD NCCF'!F1428:L1428</f>
        <v>Non-FI issued ABCP, low or not rated</v>
      </c>
      <c r="G1428" s="881"/>
      <c r="H1428" s="881"/>
      <c r="I1428" s="881"/>
      <c r="J1428" s="881"/>
      <c r="K1428" s="881"/>
      <c r="L1428" s="882"/>
      <c r="M1428" s="400">
        <f t="shared" si="599"/>
        <v>0</v>
      </c>
      <c r="N1428" s="411">
        <f>M1428*(1-'Appx 1. Ref Rates'!$E72)+N652*(1-'Appx 1. Ref Rates'!$E72)</f>
        <v>0</v>
      </c>
      <c r="O1428" s="414">
        <f>O652*(1-'Appx 1. Ref Rates'!$E72)</f>
        <v>0</v>
      </c>
      <c r="P1428" s="414">
        <f>P652*(1-'Appx 1. Ref Rates'!$E72)</f>
        <v>0</v>
      </c>
      <c r="Q1428" s="415">
        <f>Q652*(1-'Appx 1. Ref Rates'!$E72)</f>
        <v>0</v>
      </c>
      <c r="R1428" s="411">
        <f>R652*(1-'Appx 1. Ref Rates'!$E72)</f>
        <v>0</v>
      </c>
      <c r="S1428" s="413">
        <f>S652*(1-'Appx 1. Ref Rates'!$E72)</f>
        <v>0</v>
      </c>
      <c r="T1428" s="413">
        <f>T652*(1-'Appx 1. Ref Rates'!$E72)</f>
        <v>0</v>
      </c>
      <c r="U1428" s="413">
        <f>U652*(1-'Appx 1. Ref Rates'!$E72)</f>
        <v>0</v>
      </c>
      <c r="V1428" s="413">
        <f>V652*(1-'Appx 1. Ref Rates'!$E72)</f>
        <v>0</v>
      </c>
      <c r="W1428" s="413">
        <f>W652*(1-'Appx 1. Ref Rates'!$E72)</f>
        <v>0</v>
      </c>
      <c r="X1428" s="414">
        <f>X652*(1-'Appx 1. Ref Rates'!$E72)</f>
        <v>0</v>
      </c>
      <c r="Y1428" s="413">
        <f>Y652*(1-'Appx 1. Ref Rates'!$E72)</f>
        <v>0</v>
      </c>
      <c r="Z1428" s="413">
        <f>Z652*(1-'Appx 1. Ref Rates'!$E72)</f>
        <v>0</v>
      </c>
      <c r="AA1428" s="413">
        <f>AA652*(1-'Appx 1. Ref Rates'!$E72)</f>
        <v>0</v>
      </c>
      <c r="AB1428" s="413">
        <f>AB652*(1-'Appx 1. Ref Rates'!$E72)</f>
        <v>0</v>
      </c>
      <c r="AC1428" s="400">
        <f t="shared" si="600"/>
        <v>0</v>
      </c>
      <c r="AD1428" s="854"/>
      <c r="AE1428" s="1083"/>
      <c r="AF1428" s="856"/>
    </row>
    <row r="1429" spans="1:32" outlineLevel="1" x14ac:dyDescent="0.2">
      <c r="A1429" s="11">
        <v>180</v>
      </c>
      <c r="B1429" s="294"/>
      <c r="C1429" s="289"/>
      <c r="D1429" s="289"/>
      <c r="E1429" s="877" t="str">
        <f>'2. CAD NCCF'!E1429:L1429</f>
        <v>FI issued ABS and ABCP, low or not rated</v>
      </c>
      <c r="F1429" s="878"/>
      <c r="G1429" s="878"/>
      <c r="H1429" s="878"/>
      <c r="I1429" s="878"/>
      <c r="J1429" s="878"/>
      <c r="K1429" s="878"/>
      <c r="L1429" s="879"/>
      <c r="M1429" s="399">
        <f>SUBTOTAL(9,M1430:M1431)</f>
        <v>0</v>
      </c>
      <c r="N1429" s="402">
        <f t="shared" ref="N1429:AC1429" si="601">SUBTOTAL(9,N1430:N1431)</f>
        <v>0</v>
      </c>
      <c r="O1429" s="406">
        <f t="shared" si="601"/>
        <v>0</v>
      </c>
      <c r="P1429" s="406">
        <f t="shared" si="601"/>
        <v>0</v>
      </c>
      <c r="Q1429" s="407">
        <f t="shared" si="601"/>
        <v>0</v>
      </c>
      <c r="R1429" s="402">
        <f t="shared" si="601"/>
        <v>0</v>
      </c>
      <c r="S1429" s="406">
        <f t="shared" si="601"/>
        <v>0</v>
      </c>
      <c r="T1429" s="405">
        <f t="shared" si="601"/>
        <v>0</v>
      </c>
      <c r="U1429" s="405">
        <f t="shared" si="601"/>
        <v>0</v>
      </c>
      <c r="V1429" s="405">
        <f t="shared" si="601"/>
        <v>0</v>
      </c>
      <c r="W1429" s="405">
        <f t="shared" si="601"/>
        <v>0</v>
      </c>
      <c r="X1429" s="405">
        <f t="shared" si="601"/>
        <v>0</v>
      </c>
      <c r="Y1429" s="405">
        <f t="shared" si="601"/>
        <v>0</v>
      </c>
      <c r="Z1429" s="405">
        <f t="shared" si="601"/>
        <v>0</v>
      </c>
      <c r="AA1429" s="405">
        <f t="shared" si="601"/>
        <v>0</v>
      </c>
      <c r="AB1429" s="403">
        <f t="shared" si="601"/>
        <v>0</v>
      </c>
      <c r="AC1429" s="399">
        <f t="shared" si="601"/>
        <v>0</v>
      </c>
      <c r="AD1429" s="854"/>
      <c r="AE1429" s="1083"/>
      <c r="AF1429" s="856"/>
    </row>
    <row r="1430" spans="1:32" ht="15" customHeight="1" outlineLevel="1" x14ac:dyDescent="0.2">
      <c r="A1430" s="11">
        <v>181</v>
      </c>
      <c r="B1430" s="294"/>
      <c r="C1430" s="289"/>
      <c r="D1430" s="289"/>
      <c r="E1430" s="289"/>
      <c r="F1430" s="880" t="str">
        <f>'2. CAD NCCF'!F1430:L1430</f>
        <v>FI issued ABS, low or not rated</v>
      </c>
      <c r="G1430" s="881"/>
      <c r="H1430" s="881"/>
      <c r="I1430" s="881"/>
      <c r="J1430" s="881"/>
      <c r="K1430" s="881"/>
      <c r="L1430" s="882"/>
      <c r="M1430" s="400">
        <f t="shared" ref="M1430:M1431" si="602">M654</f>
        <v>0</v>
      </c>
      <c r="N1430" s="411">
        <f>M1430*(1-'Appx 1. Ref Rates'!$E74)+N654*(1-'Appx 1. Ref Rates'!$E74)</f>
        <v>0</v>
      </c>
      <c r="O1430" s="414">
        <f>O654*(1-'Appx 1. Ref Rates'!$E74)</f>
        <v>0</v>
      </c>
      <c r="P1430" s="414">
        <f>P654*(1-'Appx 1. Ref Rates'!$E74)</f>
        <v>0</v>
      </c>
      <c r="Q1430" s="415">
        <f>Q654*(1-'Appx 1. Ref Rates'!$E74)</f>
        <v>0</v>
      </c>
      <c r="R1430" s="411">
        <f>R654*(1-'Appx 1. Ref Rates'!$E74)</f>
        <v>0</v>
      </c>
      <c r="S1430" s="413">
        <f>S654*(1-'Appx 1. Ref Rates'!$E74)</f>
        <v>0</v>
      </c>
      <c r="T1430" s="413">
        <f>T654*(1-'Appx 1. Ref Rates'!$E74)</f>
        <v>0</v>
      </c>
      <c r="U1430" s="413">
        <f>U654*(1-'Appx 1. Ref Rates'!$E74)</f>
        <v>0</v>
      </c>
      <c r="V1430" s="413">
        <f>V654*(1-'Appx 1. Ref Rates'!$E74)</f>
        <v>0</v>
      </c>
      <c r="W1430" s="413">
        <f>W654*(1-'Appx 1. Ref Rates'!$E74)</f>
        <v>0</v>
      </c>
      <c r="X1430" s="414">
        <f>X654*(1-'Appx 1. Ref Rates'!$E74)</f>
        <v>0</v>
      </c>
      <c r="Y1430" s="413">
        <f>Y654*(1-'Appx 1. Ref Rates'!$E74)</f>
        <v>0</v>
      </c>
      <c r="Z1430" s="413">
        <f>Z654*(1-'Appx 1. Ref Rates'!$E74)</f>
        <v>0</v>
      </c>
      <c r="AA1430" s="413">
        <f>AA654*(1-'Appx 1. Ref Rates'!$E74)</f>
        <v>0</v>
      </c>
      <c r="AB1430" s="413">
        <f>AB654*(1-'Appx 1. Ref Rates'!$E74)</f>
        <v>0</v>
      </c>
      <c r="AC1430" s="400">
        <f t="shared" ref="AC1430:AC1431" si="603">AC654</f>
        <v>0</v>
      </c>
      <c r="AD1430" s="854"/>
      <c r="AE1430" s="1083"/>
      <c r="AF1430" s="856"/>
    </row>
    <row r="1431" spans="1:32" ht="15" customHeight="1" outlineLevel="1" x14ac:dyDescent="0.2">
      <c r="A1431" s="11">
        <v>182</v>
      </c>
      <c r="B1431" s="294"/>
      <c r="C1431" s="289"/>
      <c r="D1431" s="289"/>
      <c r="E1431" s="289"/>
      <c r="F1431" s="880" t="str">
        <f>'2. CAD NCCF'!F1431:L1431</f>
        <v>FI issued ABCP, low or not rated</v>
      </c>
      <c r="G1431" s="881"/>
      <c r="H1431" s="881"/>
      <c r="I1431" s="881"/>
      <c r="J1431" s="881"/>
      <c r="K1431" s="881"/>
      <c r="L1431" s="882"/>
      <c r="M1431" s="400">
        <f t="shared" si="602"/>
        <v>0</v>
      </c>
      <c r="N1431" s="411">
        <f>M1431*(1-'Appx 1. Ref Rates'!$E75)+N655*(1-'Appx 1. Ref Rates'!$E75)</f>
        <v>0</v>
      </c>
      <c r="O1431" s="414">
        <f>O655*(1-'Appx 1. Ref Rates'!$E75)</f>
        <v>0</v>
      </c>
      <c r="P1431" s="414">
        <f>P655*(1-'Appx 1. Ref Rates'!$E75)</f>
        <v>0</v>
      </c>
      <c r="Q1431" s="415">
        <f>Q655*(1-'Appx 1. Ref Rates'!$E75)</f>
        <v>0</v>
      </c>
      <c r="R1431" s="411">
        <f>R655*(1-'Appx 1. Ref Rates'!$E75)</f>
        <v>0</v>
      </c>
      <c r="S1431" s="413">
        <f>S655*(1-'Appx 1. Ref Rates'!$E75)</f>
        <v>0</v>
      </c>
      <c r="T1431" s="413">
        <f>T655*(1-'Appx 1. Ref Rates'!$E75)</f>
        <v>0</v>
      </c>
      <c r="U1431" s="413">
        <f>U655*(1-'Appx 1. Ref Rates'!$E75)</f>
        <v>0</v>
      </c>
      <c r="V1431" s="413">
        <f>V655*(1-'Appx 1. Ref Rates'!$E75)</f>
        <v>0</v>
      </c>
      <c r="W1431" s="413">
        <f>W655*(1-'Appx 1. Ref Rates'!$E75)</f>
        <v>0</v>
      </c>
      <c r="X1431" s="414">
        <f>X655*(1-'Appx 1. Ref Rates'!$E75)</f>
        <v>0</v>
      </c>
      <c r="Y1431" s="413">
        <f>Y655*(1-'Appx 1. Ref Rates'!$E75)</f>
        <v>0</v>
      </c>
      <c r="Z1431" s="413">
        <f>Z655*(1-'Appx 1. Ref Rates'!$E75)</f>
        <v>0</v>
      </c>
      <c r="AA1431" s="413">
        <f>AA655*(1-'Appx 1. Ref Rates'!$E75)</f>
        <v>0</v>
      </c>
      <c r="AB1431" s="413">
        <f>AB655*(1-'Appx 1. Ref Rates'!$E75)</f>
        <v>0</v>
      </c>
      <c r="AC1431" s="400">
        <f t="shared" si="603"/>
        <v>0</v>
      </c>
      <c r="AD1431" s="857"/>
      <c r="AE1431" s="858"/>
      <c r="AF1431" s="859"/>
    </row>
    <row r="1432" spans="1:32" outlineLevel="1" x14ac:dyDescent="0.2">
      <c r="A1432" s="11">
        <v>183</v>
      </c>
      <c r="B1432" s="294"/>
      <c r="C1432" s="289"/>
      <c r="D1432" s="868" t="str">
        <f>'2. CAD NCCF'!D1432:L1432</f>
        <v>Equities</v>
      </c>
      <c r="E1432" s="869"/>
      <c r="F1432" s="869"/>
      <c r="G1432" s="869"/>
      <c r="H1432" s="869"/>
      <c r="I1432" s="869"/>
      <c r="J1432" s="869"/>
      <c r="K1432" s="869"/>
      <c r="L1432" s="870"/>
      <c r="M1432" s="399">
        <f>SUBTOTAL(9,M1433:M1435)</f>
        <v>0</v>
      </c>
      <c r="N1432" s="1205"/>
      <c r="O1432" s="1253"/>
      <c r="P1432" s="1397"/>
      <c r="Q1432" s="407">
        <f t="shared" ref="Q1432:AC1432" si="604">SUBTOTAL(9,Q1433:Q1435)</f>
        <v>0</v>
      </c>
      <c r="R1432" s="402">
        <f t="shared" si="604"/>
        <v>0</v>
      </c>
      <c r="S1432" s="406">
        <f t="shared" si="604"/>
        <v>0</v>
      </c>
      <c r="T1432" s="405">
        <f t="shared" si="604"/>
        <v>0</v>
      </c>
      <c r="U1432" s="405">
        <f t="shared" si="604"/>
        <v>0</v>
      </c>
      <c r="V1432" s="405">
        <f t="shared" si="604"/>
        <v>0</v>
      </c>
      <c r="W1432" s="405">
        <f t="shared" si="604"/>
        <v>0</v>
      </c>
      <c r="X1432" s="405">
        <f t="shared" si="604"/>
        <v>0</v>
      </c>
      <c r="Y1432" s="405">
        <f t="shared" si="604"/>
        <v>0</v>
      </c>
      <c r="Z1432" s="405">
        <f t="shared" si="604"/>
        <v>0</v>
      </c>
      <c r="AA1432" s="405">
        <f t="shared" si="604"/>
        <v>0</v>
      </c>
      <c r="AB1432" s="403">
        <f t="shared" si="604"/>
        <v>0</v>
      </c>
      <c r="AC1432" s="399">
        <f t="shared" si="604"/>
        <v>0</v>
      </c>
      <c r="AD1432" s="1577"/>
      <c r="AE1432" s="1595"/>
      <c r="AF1432" s="1596"/>
    </row>
    <row r="1433" spans="1:32" outlineLevel="1" x14ac:dyDescent="0.2">
      <c r="A1433" s="11">
        <v>184</v>
      </c>
      <c r="B1433" s="294"/>
      <c r="C1433" s="289"/>
      <c r="D1433" s="289"/>
      <c r="E1433" s="289"/>
      <c r="F1433" s="880" t="str">
        <f>'2. CAD NCCF'!F1433:L1433</f>
        <v>Eligible non-financial common equity shares</v>
      </c>
      <c r="G1433" s="881"/>
      <c r="H1433" s="881"/>
      <c r="I1433" s="881"/>
      <c r="J1433" s="881"/>
      <c r="K1433" s="881"/>
      <c r="L1433" s="882"/>
      <c r="M1433" s="400">
        <f t="shared" ref="M1433:M1435" si="605">M657</f>
        <v>0</v>
      </c>
      <c r="N1433" s="1254"/>
      <c r="O1433" s="1644"/>
      <c r="P1433" s="1398"/>
      <c r="Q1433" s="415">
        <f>($M1433+SUM($N657:$Q657))*'Appx 1. Ref Rates'!$R$97</f>
        <v>0</v>
      </c>
      <c r="R1433" s="411">
        <f>R657*'Appx 1. Ref Rates'!$R$97</f>
        <v>0</v>
      </c>
      <c r="S1433" s="413">
        <f>S657*'Appx 1. Ref Rates'!$R$97</f>
        <v>0</v>
      </c>
      <c r="T1433" s="413">
        <f>T657*'Appx 1. Ref Rates'!$R$97</f>
        <v>0</v>
      </c>
      <c r="U1433" s="413">
        <f>U657*'Appx 1. Ref Rates'!$R$97</f>
        <v>0</v>
      </c>
      <c r="V1433" s="413">
        <f>V657*'Appx 1. Ref Rates'!$R$97</f>
        <v>0</v>
      </c>
      <c r="W1433" s="413">
        <f>W657*'Appx 1. Ref Rates'!$R$97</f>
        <v>0</v>
      </c>
      <c r="X1433" s="414">
        <f>X657*'Appx 1. Ref Rates'!$R$97</f>
        <v>0</v>
      </c>
      <c r="Y1433" s="413">
        <f>Y657*'Appx 1. Ref Rates'!$R$97</f>
        <v>0</v>
      </c>
      <c r="Z1433" s="413">
        <f>Z657*'Appx 1. Ref Rates'!$R$97</f>
        <v>0</v>
      </c>
      <c r="AA1433" s="413">
        <f>AA657*'Appx 1. Ref Rates'!$R$97</f>
        <v>0</v>
      </c>
      <c r="AB1433" s="413">
        <f>AB657*'Appx 1. Ref Rates'!$R$97</f>
        <v>0</v>
      </c>
      <c r="AC1433" s="400">
        <f t="shared" ref="AC1433:AC1435" si="606">AC657</f>
        <v>0</v>
      </c>
      <c r="AD1433" s="1433"/>
      <c r="AE1433" s="852"/>
      <c r="AF1433" s="853"/>
    </row>
    <row r="1434" spans="1:32" ht="15" customHeight="1" outlineLevel="1" x14ac:dyDescent="0.2">
      <c r="A1434" s="11">
        <v>185</v>
      </c>
      <c r="B1434" s="294"/>
      <c r="C1434" s="289"/>
      <c r="D1434" s="289"/>
      <c r="E1434" s="289"/>
      <c r="F1434" s="880" t="str">
        <f>'2. CAD NCCF'!F1434:L1434</f>
        <v>Eligible financial common equity</v>
      </c>
      <c r="G1434" s="881"/>
      <c r="H1434" s="881"/>
      <c r="I1434" s="881"/>
      <c r="J1434" s="881"/>
      <c r="K1434" s="881"/>
      <c r="L1434" s="882"/>
      <c r="M1434" s="400">
        <f t="shared" si="605"/>
        <v>0</v>
      </c>
      <c r="N1434" s="1236"/>
      <c r="O1434" s="1644"/>
      <c r="P1434" s="1644"/>
      <c r="Q1434" s="1254"/>
      <c r="R1434" s="411">
        <f>($M1434+SUM($N658:$R658))*'Appx 1. Ref Rates'!$S$98</f>
        <v>0</v>
      </c>
      <c r="S1434" s="413">
        <f>(M1434+SUM($N658:$R658))*'Appx 1. Ref Rates'!$T$98+S658*('Appx 1. Ref Rates'!$S$98+'Appx 1. Ref Rates'!$T$98)</f>
        <v>0</v>
      </c>
      <c r="T1434" s="413">
        <f>($M1434+SUM($N658:$S658))*'Appx 1. Ref Rates'!$U$98+$T658*('Appx 1. Ref Rates'!$S$98+'Appx 1. Ref Rates'!$T$98+'Appx 1. Ref Rates'!$U$98)</f>
        <v>0</v>
      </c>
      <c r="U1434" s="413">
        <f>U658*('Appx 1. Ref Rates'!$S$98+'Appx 1. Ref Rates'!$T$98+'Appx 1. Ref Rates'!$U$98)</f>
        <v>0</v>
      </c>
      <c r="V1434" s="413">
        <f>V658*('Appx 1. Ref Rates'!$S$98+'Appx 1. Ref Rates'!$T$98+'Appx 1. Ref Rates'!$U$98)</f>
        <v>0</v>
      </c>
      <c r="W1434" s="413">
        <f>W658*('Appx 1. Ref Rates'!$S$98+'Appx 1. Ref Rates'!$T$98+'Appx 1. Ref Rates'!$U$98)</f>
        <v>0</v>
      </c>
      <c r="X1434" s="414">
        <f>X658*('Appx 1. Ref Rates'!$S$98+'Appx 1. Ref Rates'!$T$98+'Appx 1. Ref Rates'!$U$98)</f>
        <v>0</v>
      </c>
      <c r="Y1434" s="413">
        <f>Y658*('Appx 1. Ref Rates'!$S$98+'Appx 1. Ref Rates'!$T$98+'Appx 1. Ref Rates'!$U$98)</f>
        <v>0</v>
      </c>
      <c r="Z1434" s="413">
        <f>Z658*('Appx 1. Ref Rates'!$S$98+'Appx 1. Ref Rates'!$T$98+'Appx 1. Ref Rates'!$U$98)</f>
        <v>0</v>
      </c>
      <c r="AA1434" s="413">
        <f>AA658*('Appx 1. Ref Rates'!$S$98+'Appx 1. Ref Rates'!$T$98+'Appx 1. Ref Rates'!$U$98)</f>
        <v>0</v>
      </c>
      <c r="AB1434" s="413">
        <f>AB658*('Appx 1. Ref Rates'!$S$98+'Appx 1. Ref Rates'!$T$98+'Appx 1. Ref Rates'!$U$98)</f>
        <v>0</v>
      </c>
      <c r="AC1434" s="400">
        <f t="shared" si="606"/>
        <v>0</v>
      </c>
      <c r="AD1434" s="854"/>
      <c r="AE1434" s="1083"/>
      <c r="AF1434" s="856"/>
    </row>
    <row r="1435" spans="1:32" ht="15" customHeight="1" outlineLevel="1" x14ac:dyDescent="0.2">
      <c r="A1435" s="11">
        <v>186</v>
      </c>
      <c r="B1435" s="294"/>
      <c r="C1435" s="289"/>
      <c r="D1435" s="289"/>
      <c r="E1435" s="289"/>
      <c r="F1435" s="880" t="str">
        <f>'2. CAD NCCF'!F1435:L1435</f>
        <v>Other equities</v>
      </c>
      <c r="G1435" s="881"/>
      <c r="H1435" s="881"/>
      <c r="I1435" s="881"/>
      <c r="J1435" s="881"/>
      <c r="K1435" s="881"/>
      <c r="L1435" s="882"/>
      <c r="M1435" s="400">
        <f t="shared" si="605"/>
        <v>0</v>
      </c>
      <c r="N1435" s="427"/>
      <c r="O1435" s="427"/>
      <c r="P1435" s="427"/>
      <c r="Q1435" s="427"/>
      <c r="R1435" s="427"/>
      <c r="S1435" s="427"/>
      <c r="T1435" s="427"/>
      <c r="U1435" s="427"/>
      <c r="V1435" s="427"/>
      <c r="W1435" s="427"/>
      <c r="X1435" s="427"/>
      <c r="Y1435" s="427"/>
      <c r="Z1435" s="427"/>
      <c r="AA1435" s="427"/>
      <c r="AB1435" s="427"/>
      <c r="AC1435" s="400">
        <f t="shared" si="606"/>
        <v>0</v>
      </c>
      <c r="AD1435" s="857"/>
      <c r="AE1435" s="858"/>
      <c r="AF1435" s="859"/>
    </row>
    <row r="1436" spans="1:32" outlineLevel="1" x14ac:dyDescent="0.2">
      <c r="A1436" s="11">
        <v>187</v>
      </c>
      <c r="B1436" s="294"/>
      <c r="C1436" s="289"/>
      <c r="D1436" s="868" t="str">
        <f>'2. CAD NCCF'!D1436:L1436</f>
        <v>FI's own securities - Not eliminated</v>
      </c>
      <c r="E1436" s="869"/>
      <c r="F1436" s="869"/>
      <c r="G1436" s="869"/>
      <c r="H1436" s="869"/>
      <c r="I1436" s="869"/>
      <c r="J1436" s="869"/>
      <c r="K1436" s="869"/>
      <c r="L1436" s="870"/>
      <c r="M1436" s="399">
        <f>SUBTOTAL(9,M1437:M1438)</f>
        <v>0</v>
      </c>
      <c r="N1436" s="1677"/>
      <c r="O1436" s="1678"/>
      <c r="P1436" s="1678"/>
      <c r="Q1436" s="1678"/>
      <c r="R1436" s="1678"/>
      <c r="S1436" s="1678"/>
      <c r="T1436" s="1678"/>
      <c r="U1436" s="1678"/>
      <c r="V1436" s="1678"/>
      <c r="W1436" s="1678"/>
      <c r="X1436" s="1678"/>
      <c r="Y1436" s="1678"/>
      <c r="Z1436" s="1678"/>
      <c r="AA1436" s="1678"/>
      <c r="AB1436" s="1678"/>
      <c r="AC1436" s="1678"/>
      <c r="AD1436" s="1678"/>
      <c r="AE1436" s="1678"/>
      <c r="AF1436" s="1679"/>
    </row>
    <row r="1437" spans="1:32" outlineLevel="1" x14ac:dyDescent="0.2">
      <c r="A1437" s="11">
        <v>188</v>
      </c>
      <c r="B1437" s="294"/>
      <c r="C1437" s="289"/>
      <c r="D1437" s="289"/>
      <c r="E1437" s="289"/>
      <c r="F1437" s="880" t="str">
        <f>'2. CAD NCCF'!F1437:L1437</f>
        <v>FI's own debt not eliminated</v>
      </c>
      <c r="G1437" s="881"/>
      <c r="H1437" s="881"/>
      <c r="I1437" s="881"/>
      <c r="J1437" s="881"/>
      <c r="K1437" s="881"/>
      <c r="L1437" s="882"/>
      <c r="M1437" s="400">
        <f t="shared" ref="M1437:M1438" si="607">M661</f>
        <v>0</v>
      </c>
      <c r="N1437" s="1448"/>
      <c r="O1437" s="1449"/>
      <c r="P1437" s="1449"/>
      <c r="Q1437" s="1449"/>
      <c r="R1437" s="1449"/>
      <c r="S1437" s="1449"/>
      <c r="T1437" s="1449"/>
      <c r="U1437" s="1449"/>
      <c r="V1437" s="1449"/>
      <c r="W1437" s="1449"/>
      <c r="X1437" s="1449"/>
      <c r="Y1437" s="1449"/>
      <c r="Z1437" s="1449"/>
      <c r="AA1437" s="1449"/>
      <c r="AB1437" s="1449"/>
      <c r="AC1437" s="1449"/>
      <c r="AD1437" s="852"/>
      <c r="AE1437" s="852"/>
      <c r="AF1437" s="853"/>
    </row>
    <row r="1438" spans="1:32" ht="15" customHeight="1" outlineLevel="1" x14ac:dyDescent="0.2">
      <c r="A1438" s="11">
        <v>189</v>
      </c>
      <c r="B1438" s="294"/>
      <c r="C1438" s="289"/>
      <c r="D1438" s="289"/>
      <c r="E1438" s="289"/>
      <c r="F1438" s="880" t="str">
        <f>'2. CAD NCCF'!F1438:L1438</f>
        <v>FI's own equity not eliminated</v>
      </c>
      <c r="G1438" s="881"/>
      <c r="H1438" s="881"/>
      <c r="I1438" s="881"/>
      <c r="J1438" s="881"/>
      <c r="K1438" s="881"/>
      <c r="L1438" s="882"/>
      <c r="M1438" s="400">
        <f t="shared" si="607"/>
        <v>0</v>
      </c>
      <c r="N1438" s="1454"/>
      <c r="O1438" s="1455"/>
      <c r="P1438" s="1455"/>
      <c r="Q1438" s="1455"/>
      <c r="R1438" s="1455"/>
      <c r="S1438" s="1455"/>
      <c r="T1438" s="1455"/>
      <c r="U1438" s="1455"/>
      <c r="V1438" s="1455"/>
      <c r="W1438" s="1455"/>
      <c r="X1438" s="1455"/>
      <c r="Y1438" s="1455"/>
      <c r="Z1438" s="1455"/>
      <c r="AA1438" s="1455"/>
      <c r="AB1438" s="1455"/>
      <c r="AC1438" s="1455"/>
      <c r="AD1438" s="858"/>
      <c r="AE1438" s="858"/>
      <c r="AF1438" s="859"/>
    </row>
    <row r="1439" spans="1:32" ht="15" customHeight="1" outlineLevel="1" x14ac:dyDescent="0.2">
      <c r="A1439" s="11">
        <v>326</v>
      </c>
      <c r="B1439" s="294"/>
      <c r="C1439" s="1048" t="str">
        <f>'2. CAD NCCF'!C1439:AF1439</f>
        <v>Repo collateral out</v>
      </c>
      <c r="D1439" s="1049"/>
      <c r="E1439" s="1049"/>
      <c r="F1439" s="1049"/>
      <c r="G1439" s="1049"/>
      <c r="H1439" s="1049"/>
      <c r="I1439" s="1049"/>
      <c r="J1439" s="1049"/>
      <c r="K1439" s="1049"/>
      <c r="L1439" s="1049"/>
      <c r="M1439" s="1049"/>
      <c r="N1439" s="1049"/>
      <c r="O1439" s="1049"/>
      <c r="P1439" s="1049"/>
      <c r="Q1439" s="1049"/>
      <c r="R1439" s="1049"/>
      <c r="S1439" s="1049"/>
      <c r="T1439" s="1049"/>
      <c r="U1439" s="1049"/>
      <c r="V1439" s="1049"/>
      <c r="W1439" s="1049"/>
      <c r="X1439" s="1049"/>
      <c r="Y1439" s="1049"/>
      <c r="Z1439" s="1049"/>
      <c r="AA1439" s="1049"/>
      <c r="AB1439" s="1049"/>
      <c r="AC1439" s="1049"/>
      <c r="AD1439" s="1049"/>
      <c r="AE1439" s="1049"/>
      <c r="AF1439" s="1050"/>
    </row>
    <row r="1440" spans="1:32" outlineLevel="1" x14ac:dyDescent="0.2">
      <c r="A1440" s="11">
        <v>232</v>
      </c>
      <c r="B1440" s="294"/>
      <c r="C1440" s="289"/>
      <c r="D1440" s="868" t="str">
        <f>'2. CAD NCCF'!D1440:AF1440</f>
        <v>Government securities (GS)</v>
      </c>
      <c r="E1440" s="869"/>
      <c r="F1440" s="869"/>
      <c r="G1440" s="869"/>
      <c r="H1440" s="869"/>
      <c r="I1440" s="869"/>
      <c r="J1440" s="869"/>
      <c r="K1440" s="869"/>
      <c r="L1440" s="869"/>
      <c r="M1440" s="869"/>
      <c r="N1440" s="869"/>
      <c r="O1440" s="869"/>
      <c r="P1440" s="869"/>
      <c r="Q1440" s="869"/>
      <c r="R1440" s="869"/>
      <c r="S1440" s="869"/>
      <c r="T1440" s="869"/>
      <c r="U1440" s="869"/>
      <c r="V1440" s="869"/>
      <c r="W1440" s="869"/>
      <c r="X1440" s="869"/>
      <c r="Y1440" s="869"/>
      <c r="Z1440" s="869"/>
      <c r="AA1440" s="869"/>
      <c r="AB1440" s="869"/>
      <c r="AC1440" s="869"/>
      <c r="AD1440" s="869"/>
      <c r="AE1440" s="869"/>
      <c r="AF1440" s="870"/>
    </row>
    <row r="1441" spans="1:32" outlineLevel="1" x14ac:dyDescent="0.2">
      <c r="A1441" s="11">
        <v>233</v>
      </c>
      <c r="B1441" s="294"/>
      <c r="C1441" s="289"/>
      <c r="D1441" s="289"/>
      <c r="E1441" s="933" t="str">
        <f>'2. CAD NCCF'!E1441:L1441</f>
        <v>High rated GS</v>
      </c>
      <c r="F1441" s="934"/>
      <c r="G1441" s="934"/>
      <c r="H1441" s="934"/>
      <c r="I1441" s="934"/>
      <c r="J1441" s="934"/>
      <c r="K1441" s="934"/>
      <c r="L1441" s="935"/>
      <c r="M1441" s="399">
        <f>SUBTOTAL(9,M1442:M1445)</f>
        <v>0</v>
      </c>
      <c r="N1441" s="402">
        <f t="shared" ref="N1441:AC1441" si="608">SUBTOTAL(9,N1442:N1445)</f>
        <v>0</v>
      </c>
      <c r="O1441" s="406">
        <f t="shared" si="608"/>
        <v>0</v>
      </c>
      <c r="P1441" s="406">
        <f t="shared" si="608"/>
        <v>0</v>
      </c>
      <c r="Q1441" s="407">
        <f t="shared" si="608"/>
        <v>0</v>
      </c>
      <c r="R1441" s="402">
        <f t="shared" si="608"/>
        <v>0</v>
      </c>
      <c r="S1441" s="406">
        <f t="shared" si="608"/>
        <v>0</v>
      </c>
      <c r="T1441" s="405">
        <f t="shared" si="608"/>
        <v>0</v>
      </c>
      <c r="U1441" s="405">
        <f t="shared" si="608"/>
        <v>0</v>
      </c>
      <c r="V1441" s="405">
        <f t="shared" si="608"/>
        <v>0</v>
      </c>
      <c r="W1441" s="405">
        <f t="shared" si="608"/>
        <v>0</v>
      </c>
      <c r="X1441" s="405">
        <f t="shared" si="608"/>
        <v>0</v>
      </c>
      <c r="Y1441" s="405">
        <f t="shared" si="608"/>
        <v>0</v>
      </c>
      <c r="Z1441" s="405">
        <f t="shared" si="608"/>
        <v>0</v>
      </c>
      <c r="AA1441" s="405">
        <f t="shared" si="608"/>
        <v>0</v>
      </c>
      <c r="AB1441" s="403">
        <f t="shared" si="608"/>
        <v>0</v>
      </c>
      <c r="AC1441" s="399">
        <f t="shared" si="608"/>
        <v>0</v>
      </c>
      <c r="AD1441" s="1433"/>
      <c r="AE1441" s="852"/>
      <c r="AF1441" s="853"/>
    </row>
    <row r="1442" spans="1:32" outlineLevel="1" x14ac:dyDescent="0.2">
      <c r="A1442" s="11">
        <v>234</v>
      </c>
      <c r="B1442" s="294"/>
      <c r="C1442" s="289"/>
      <c r="D1442" s="289"/>
      <c r="E1442" s="314"/>
      <c r="F1442" s="880" t="str">
        <f>'2. CAD NCCF'!F1442:L1442</f>
        <v xml:space="preserve">Sovereigh &amp; central bank GS </v>
      </c>
      <c r="G1442" s="881"/>
      <c r="H1442" s="881"/>
      <c r="I1442" s="881"/>
      <c r="J1442" s="881"/>
      <c r="K1442" s="881"/>
      <c r="L1442" s="882"/>
      <c r="M1442" s="400">
        <f t="shared" ref="M1442:M1445" si="609">M666</f>
        <v>0</v>
      </c>
      <c r="N1442" s="411">
        <f>M1442*(1-'Appx 1. Ref Rates'!$E8)+N666*(1-'Appx 1. Ref Rates'!$E8)</f>
        <v>0</v>
      </c>
      <c r="O1442" s="414">
        <f>O666*(1-'Appx 1. Ref Rates'!$E8)</f>
        <v>0</v>
      </c>
      <c r="P1442" s="414">
        <f>P666*(1-'Appx 1. Ref Rates'!$E8)</f>
        <v>0</v>
      </c>
      <c r="Q1442" s="415">
        <f>Q666*(1-'Appx 1. Ref Rates'!$E8)</f>
        <v>0</v>
      </c>
      <c r="R1442" s="411">
        <f>R666*(1-'Appx 1. Ref Rates'!$E8)</f>
        <v>0</v>
      </c>
      <c r="S1442" s="413">
        <f>S666*(1-'Appx 1. Ref Rates'!$E8)</f>
        <v>0</v>
      </c>
      <c r="T1442" s="413">
        <f>T666*(1-'Appx 1. Ref Rates'!$E8)</f>
        <v>0</v>
      </c>
      <c r="U1442" s="413">
        <f>U666*(1-'Appx 1. Ref Rates'!$E8)</f>
        <v>0</v>
      </c>
      <c r="V1442" s="413">
        <f>V666*(1-'Appx 1. Ref Rates'!$E8)</f>
        <v>0</v>
      </c>
      <c r="W1442" s="413">
        <f>W666*(1-'Appx 1. Ref Rates'!$E8)</f>
        <v>0</v>
      </c>
      <c r="X1442" s="414">
        <f>X666*(1-'Appx 1. Ref Rates'!$E8)</f>
        <v>0</v>
      </c>
      <c r="Y1442" s="413">
        <f>Y666*(1-'Appx 1. Ref Rates'!$E8)</f>
        <v>0</v>
      </c>
      <c r="Z1442" s="413">
        <f>Z666*(1-'Appx 1. Ref Rates'!$E8)</f>
        <v>0</v>
      </c>
      <c r="AA1442" s="413">
        <f>AA666*(1-'Appx 1. Ref Rates'!$E8)</f>
        <v>0</v>
      </c>
      <c r="AB1442" s="413">
        <f>AB666*(1-'Appx 1. Ref Rates'!$E8)</f>
        <v>0</v>
      </c>
      <c r="AC1442" s="400">
        <f t="shared" ref="AC1442:AC1455" si="610">AC666</f>
        <v>0</v>
      </c>
      <c r="AD1442" s="854"/>
      <c r="AE1442" s="1083"/>
      <c r="AF1442" s="856"/>
    </row>
    <row r="1443" spans="1:32" ht="15" customHeight="1" outlineLevel="1" x14ac:dyDescent="0.2">
      <c r="A1443" s="11">
        <v>235</v>
      </c>
      <c r="B1443" s="294"/>
      <c r="C1443" s="289"/>
      <c r="D1443" s="289"/>
      <c r="E1443" s="314"/>
      <c r="F1443" s="880" t="str">
        <f>'2. CAD NCCF'!F1443:L1443</f>
        <v>State, provincial &amp; agency GS</v>
      </c>
      <c r="G1443" s="881"/>
      <c r="H1443" s="881"/>
      <c r="I1443" s="881"/>
      <c r="J1443" s="881"/>
      <c r="K1443" s="881"/>
      <c r="L1443" s="882"/>
      <c r="M1443" s="400">
        <f t="shared" si="609"/>
        <v>0</v>
      </c>
      <c r="N1443" s="411">
        <f>M1443*(1-'Appx 1. Ref Rates'!$E9)+N667*(1-'Appx 1. Ref Rates'!$E9)</f>
        <v>0</v>
      </c>
      <c r="O1443" s="414">
        <f>O667*(1-'Appx 1. Ref Rates'!$E9)</f>
        <v>0</v>
      </c>
      <c r="P1443" s="414">
        <f>P667*(1-'Appx 1. Ref Rates'!$E9)</f>
        <v>0</v>
      </c>
      <c r="Q1443" s="415">
        <f>Q667*(1-'Appx 1. Ref Rates'!$E9)</f>
        <v>0</v>
      </c>
      <c r="R1443" s="411">
        <f>R667*(1-'Appx 1. Ref Rates'!$E9)</f>
        <v>0</v>
      </c>
      <c r="S1443" s="413">
        <f>S667*(1-'Appx 1. Ref Rates'!$E9)</f>
        <v>0</v>
      </c>
      <c r="T1443" s="413">
        <f>T667*(1-'Appx 1. Ref Rates'!$E9)</f>
        <v>0</v>
      </c>
      <c r="U1443" s="413">
        <f>U667*(1-'Appx 1. Ref Rates'!$E9)</f>
        <v>0</v>
      </c>
      <c r="V1443" s="413">
        <f>V667*(1-'Appx 1. Ref Rates'!$E9)</f>
        <v>0</v>
      </c>
      <c r="W1443" s="413">
        <f>W667*(1-'Appx 1. Ref Rates'!$E9)</f>
        <v>0</v>
      </c>
      <c r="X1443" s="414">
        <f>X667*(1-'Appx 1. Ref Rates'!$E9)</f>
        <v>0</v>
      </c>
      <c r="Y1443" s="413">
        <f>Y667*(1-'Appx 1. Ref Rates'!$E9)</f>
        <v>0</v>
      </c>
      <c r="Z1443" s="413">
        <f>Z667*(1-'Appx 1. Ref Rates'!$E9)</f>
        <v>0</v>
      </c>
      <c r="AA1443" s="413">
        <f>AA667*(1-'Appx 1. Ref Rates'!$E9)</f>
        <v>0</v>
      </c>
      <c r="AB1443" s="413">
        <f>AB667*(1-'Appx 1. Ref Rates'!$E9)</f>
        <v>0</v>
      </c>
      <c r="AC1443" s="400">
        <f t="shared" si="610"/>
        <v>0</v>
      </c>
      <c r="AD1443" s="854"/>
      <c r="AE1443" s="1083"/>
      <c r="AF1443" s="856"/>
    </row>
    <row r="1444" spans="1:32" ht="15" customHeight="1" outlineLevel="1" x14ac:dyDescent="0.2">
      <c r="A1444" s="11">
        <v>236</v>
      </c>
      <c r="B1444" s="294"/>
      <c r="C1444" s="289"/>
      <c r="D1444" s="257"/>
      <c r="E1444" s="258"/>
      <c r="F1444" s="880" t="str">
        <f>'2. CAD NCCF'!F1444:L1444</f>
        <v>State municipal GS</v>
      </c>
      <c r="G1444" s="881"/>
      <c r="H1444" s="881"/>
      <c r="I1444" s="881"/>
      <c r="J1444" s="881"/>
      <c r="K1444" s="881"/>
      <c r="L1444" s="882"/>
      <c r="M1444" s="400">
        <f t="shared" si="609"/>
        <v>0</v>
      </c>
      <c r="N1444" s="411">
        <f>M1444*(1-'Appx 1. Ref Rates'!$E10)+N668*(1-'Appx 1. Ref Rates'!$E10)</f>
        <v>0</v>
      </c>
      <c r="O1444" s="414">
        <f>O668*(1-'Appx 1. Ref Rates'!$E10)</f>
        <v>0</v>
      </c>
      <c r="P1444" s="414">
        <f>P668*(1-'Appx 1. Ref Rates'!$E10)</f>
        <v>0</v>
      </c>
      <c r="Q1444" s="415">
        <f>Q668*(1-'Appx 1. Ref Rates'!$E10)</f>
        <v>0</v>
      </c>
      <c r="R1444" s="411">
        <f>R668*(1-'Appx 1. Ref Rates'!$E10)</f>
        <v>0</v>
      </c>
      <c r="S1444" s="413">
        <f>S668*(1-'Appx 1. Ref Rates'!$E10)</f>
        <v>0</v>
      </c>
      <c r="T1444" s="413">
        <f>T668*(1-'Appx 1. Ref Rates'!$E10)</f>
        <v>0</v>
      </c>
      <c r="U1444" s="413">
        <f>U668*(1-'Appx 1. Ref Rates'!$E10)</f>
        <v>0</v>
      </c>
      <c r="V1444" s="413">
        <f>V668*(1-'Appx 1. Ref Rates'!$E10)</f>
        <v>0</v>
      </c>
      <c r="W1444" s="413">
        <f>W668*(1-'Appx 1. Ref Rates'!$E10)</f>
        <v>0</v>
      </c>
      <c r="X1444" s="414">
        <f>X668*(1-'Appx 1. Ref Rates'!$E10)</f>
        <v>0</v>
      </c>
      <c r="Y1444" s="413">
        <f>Y668*(1-'Appx 1. Ref Rates'!$E10)</f>
        <v>0</v>
      </c>
      <c r="Z1444" s="413">
        <f>Z668*(1-'Appx 1. Ref Rates'!$E10)</f>
        <v>0</v>
      </c>
      <c r="AA1444" s="413">
        <f>AA668*(1-'Appx 1. Ref Rates'!$E10)</f>
        <v>0</v>
      </c>
      <c r="AB1444" s="413">
        <f>AB668*(1-'Appx 1. Ref Rates'!$E10)</f>
        <v>0</v>
      </c>
      <c r="AC1444" s="400">
        <f t="shared" si="610"/>
        <v>0</v>
      </c>
      <c r="AD1444" s="854"/>
      <c r="AE1444" s="1083"/>
      <c r="AF1444" s="856"/>
    </row>
    <row r="1445" spans="1:32" ht="15" customHeight="1" outlineLevel="1" x14ac:dyDescent="0.2">
      <c r="A1445" s="11">
        <v>237</v>
      </c>
      <c r="B1445" s="294"/>
      <c r="C1445" s="289"/>
      <c r="D1445" s="289"/>
      <c r="E1445" s="290"/>
      <c r="F1445" s="880" t="str">
        <f>'2. CAD NCCF'!F1445:L1445</f>
        <v>Supranational and multilateral development bank GS</v>
      </c>
      <c r="G1445" s="881"/>
      <c r="H1445" s="881"/>
      <c r="I1445" s="881"/>
      <c r="J1445" s="881"/>
      <c r="K1445" s="881"/>
      <c r="L1445" s="882"/>
      <c r="M1445" s="400">
        <f t="shared" si="609"/>
        <v>0</v>
      </c>
      <c r="N1445" s="411">
        <f>M1445*(1-'Appx 1. Ref Rates'!$E11)+N669*(1-'Appx 1. Ref Rates'!$E11)</f>
        <v>0</v>
      </c>
      <c r="O1445" s="414">
        <f>O669*(1-'Appx 1. Ref Rates'!$E11)</f>
        <v>0</v>
      </c>
      <c r="P1445" s="414">
        <f>P669*(1-'Appx 1. Ref Rates'!$E11)</f>
        <v>0</v>
      </c>
      <c r="Q1445" s="415">
        <f>Q669*(1-'Appx 1. Ref Rates'!$E11)</f>
        <v>0</v>
      </c>
      <c r="R1445" s="411">
        <f>R669*(1-'Appx 1. Ref Rates'!$E11)</f>
        <v>0</v>
      </c>
      <c r="S1445" s="413">
        <f>S669*(1-'Appx 1. Ref Rates'!$E11)</f>
        <v>0</v>
      </c>
      <c r="T1445" s="413">
        <f>T669*(1-'Appx 1. Ref Rates'!$E11)</f>
        <v>0</v>
      </c>
      <c r="U1445" s="413">
        <f>U669*(1-'Appx 1. Ref Rates'!$E11)</f>
        <v>0</v>
      </c>
      <c r="V1445" s="413">
        <f>V669*(1-'Appx 1. Ref Rates'!$E11)</f>
        <v>0</v>
      </c>
      <c r="W1445" s="413">
        <f>W669*(1-'Appx 1. Ref Rates'!$E11)</f>
        <v>0</v>
      </c>
      <c r="X1445" s="414">
        <f>X669*(1-'Appx 1. Ref Rates'!$E11)</f>
        <v>0</v>
      </c>
      <c r="Y1445" s="413">
        <f>Y669*(1-'Appx 1. Ref Rates'!$E11)</f>
        <v>0</v>
      </c>
      <c r="Z1445" s="413">
        <f>Z669*(1-'Appx 1. Ref Rates'!$E11)</f>
        <v>0</v>
      </c>
      <c r="AA1445" s="413">
        <f>AA669*(1-'Appx 1. Ref Rates'!$E11)</f>
        <v>0</v>
      </c>
      <c r="AB1445" s="413">
        <f>AB669*(1-'Appx 1. Ref Rates'!$E11)</f>
        <v>0</v>
      </c>
      <c r="AC1445" s="400">
        <f t="shared" si="610"/>
        <v>0</v>
      </c>
      <c r="AD1445" s="854"/>
      <c r="AE1445" s="1083"/>
      <c r="AF1445" s="856"/>
    </row>
    <row r="1446" spans="1:32" ht="15.75" outlineLevel="1" x14ac:dyDescent="0.2">
      <c r="A1446" s="11">
        <v>238</v>
      </c>
      <c r="B1446" s="294"/>
      <c r="C1446" s="289"/>
      <c r="D1446" s="291"/>
      <c r="E1446" s="877" t="str">
        <f>'2. CAD NCCF'!E1446:L1446</f>
        <v>Medium rated GS</v>
      </c>
      <c r="F1446" s="878"/>
      <c r="G1446" s="878"/>
      <c r="H1446" s="878"/>
      <c r="I1446" s="878"/>
      <c r="J1446" s="878"/>
      <c r="K1446" s="878"/>
      <c r="L1446" s="879"/>
      <c r="M1446" s="399">
        <f>SUBTOTAL(9,M1447:M1450)</f>
        <v>0</v>
      </c>
      <c r="N1446" s="402">
        <f t="shared" ref="N1446:AC1446" si="611">SUBTOTAL(9,N1447:N1450)</f>
        <v>0</v>
      </c>
      <c r="O1446" s="406">
        <f t="shared" si="611"/>
        <v>0</v>
      </c>
      <c r="P1446" s="406">
        <f t="shared" si="611"/>
        <v>0</v>
      </c>
      <c r="Q1446" s="407">
        <f t="shared" si="611"/>
        <v>0</v>
      </c>
      <c r="R1446" s="402">
        <f t="shared" si="611"/>
        <v>0</v>
      </c>
      <c r="S1446" s="406">
        <f t="shared" si="611"/>
        <v>0</v>
      </c>
      <c r="T1446" s="405">
        <f t="shared" si="611"/>
        <v>0</v>
      </c>
      <c r="U1446" s="405">
        <f t="shared" si="611"/>
        <v>0</v>
      </c>
      <c r="V1446" s="405">
        <f t="shared" si="611"/>
        <v>0</v>
      </c>
      <c r="W1446" s="405">
        <f t="shared" si="611"/>
        <v>0</v>
      </c>
      <c r="X1446" s="405">
        <f t="shared" si="611"/>
        <v>0</v>
      </c>
      <c r="Y1446" s="405">
        <f t="shared" si="611"/>
        <v>0</v>
      </c>
      <c r="Z1446" s="405">
        <f t="shared" si="611"/>
        <v>0</v>
      </c>
      <c r="AA1446" s="405">
        <f t="shared" si="611"/>
        <v>0</v>
      </c>
      <c r="AB1446" s="403">
        <f t="shared" si="611"/>
        <v>0</v>
      </c>
      <c r="AC1446" s="399">
        <f t="shared" si="611"/>
        <v>0</v>
      </c>
      <c r="AD1446" s="854"/>
      <c r="AE1446" s="1083"/>
      <c r="AF1446" s="856"/>
    </row>
    <row r="1447" spans="1:32" ht="15" customHeight="1" outlineLevel="1" x14ac:dyDescent="0.2">
      <c r="A1447" s="11">
        <v>239</v>
      </c>
      <c r="B1447" s="294"/>
      <c r="C1447" s="289"/>
      <c r="D1447" s="311"/>
      <c r="E1447" s="311"/>
      <c r="F1447" s="880" t="str">
        <f>'2. CAD NCCF'!F1447:L1447</f>
        <v xml:space="preserve">Sovereigh &amp; central bank GS </v>
      </c>
      <c r="G1447" s="881"/>
      <c r="H1447" s="881"/>
      <c r="I1447" s="881"/>
      <c r="J1447" s="881"/>
      <c r="K1447" s="881"/>
      <c r="L1447" s="882"/>
      <c r="M1447" s="400">
        <f t="shared" ref="M1447:M1450" si="612">M671</f>
        <v>0</v>
      </c>
      <c r="N1447" s="411">
        <f>M1447*(1-'Appx 1. Ref Rates'!$E13)+N671*(1-'Appx 1. Ref Rates'!$E13)</f>
        <v>0</v>
      </c>
      <c r="O1447" s="414">
        <f>O671*(1-'Appx 1. Ref Rates'!$E13)</f>
        <v>0</v>
      </c>
      <c r="P1447" s="414">
        <f>P671*(1-'Appx 1. Ref Rates'!$E13)</f>
        <v>0</v>
      </c>
      <c r="Q1447" s="415">
        <f>Q671*(1-'Appx 1. Ref Rates'!$E13)</f>
        <v>0</v>
      </c>
      <c r="R1447" s="411">
        <f>R671*(1-'Appx 1. Ref Rates'!$E13)</f>
        <v>0</v>
      </c>
      <c r="S1447" s="413">
        <f>S671*(1-'Appx 1. Ref Rates'!$E13)</f>
        <v>0</v>
      </c>
      <c r="T1447" s="413">
        <f>T671*(1-'Appx 1. Ref Rates'!$E13)</f>
        <v>0</v>
      </c>
      <c r="U1447" s="413">
        <f>U671*(1-'Appx 1. Ref Rates'!$E13)</f>
        <v>0</v>
      </c>
      <c r="V1447" s="413">
        <f>V671*(1-'Appx 1. Ref Rates'!$E13)</f>
        <v>0</v>
      </c>
      <c r="W1447" s="413">
        <f>W671*(1-'Appx 1. Ref Rates'!$E13)</f>
        <v>0</v>
      </c>
      <c r="X1447" s="414">
        <f>X671*(1-'Appx 1. Ref Rates'!$E13)</f>
        <v>0</v>
      </c>
      <c r="Y1447" s="413">
        <f>Y671*(1-'Appx 1. Ref Rates'!$E13)</f>
        <v>0</v>
      </c>
      <c r="Z1447" s="413">
        <f>Z671*(1-'Appx 1. Ref Rates'!$E13)</f>
        <v>0</v>
      </c>
      <c r="AA1447" s="413">
        <f>AA671*(1-'Appx 1. Ref Rates'!$E13)</f>
        <v>0</v>
      </c>
      <c r="AB1447" s="413">
        <f>AB671*(1-'Appx 1. Ref Rates'!$E13)</f>
        <v>0</v>
      </c>
      <c r="AC1447" s="400">
        <f t="shared" si="610"/>
        <v>0</v>
      </c>
      <c r="AD1447" s="854"/>
      <c r="AE1447" s="1083"/>
      <c r="AF1447" s="856"/>
    </row>
    <row r="1448" spans="1:32" ht="15" customHeight="1" outlineLevel="1" x14ac:dyDescent="0.2">
      <c r="A1448" s="11">
        <v>240</v>
      </c>
      <c r="B1448" s="294"/>
      <c r="C1448" s="289"/>
      <c r="D1448" s="311"/>
      <c r="E1448" s="311"/>
      <c r="F1448" s="880" t="str">
        <f>'2. CAD NCCF'!F1448:L1448</f>
        <v>State, provincial &amp; agency GS</v>
      </c>
      <c r="G1448" s="881"/>
      <c r="H1448" s="881"/>
      <c r="I1448" s="881"/>
      <c r="J1448" s="881"/>
      <c r="K1448" s="881"/>
      <c r="L1448" s="882"/>
      <c r="M1448" s="400">
        <f t="shared" si="612"/>
        <v>0</v>
      </c>
      <c r="N1448" s="411">
        <f>M1448*(1-'Appx 1. Ref Rates'!$E14)+N672*(1-'Appx 1. Ref Rates'!$E14)</f>
        <v>0</v>
      </c>
      <c r="O1448" s="414">
        <f>O672*(1-'Appx 1. Ref Rates'!$E14)</f>
        <v>0</v>
      </c>
      <c r="P1448" s="414">
        <f>P672*(1-'Appx 1. Ref Rates'!$E14)</f>
        <v>0</v>
      </c>
      <c r="Q1448" s="415">
        <f>Q672*(1-'Appx 1. Ref Rates'!$E14)</f>
        <v>0</v>
      </c>
      <c r="R1448" s="411">
        <f>R672*(1-'Appx 1. Ref Rates'!$E14)</f>
        <v>0</v>
      </c>
      <c r="S1448" s="413">
        <f>S672*(1-'Appx 1. Ref Rates'!$E14)</f>
        <v>0</v>
      </c>
      <c r="T1448" s="413">
        <f>T672*(1-'Appx 1. Ref Rates'!$E14)</f>
        <v>0</v>
      </c>
      <c r="U1448" s="413">
        <f>U672*(1-'Appx 1. Ref Rates'!$E14)</f>
        <v>0</v>
      </c>
      <c r="V1448" s="413">
        <f>V672*(1-'Appx 1. Ref Rates'!$E14)</f>
        <v>0</v>
      </c>
      <c r="W1448" s="413">
        <f>W672*(1-'Appx 1. Ref Rates'!$E14)</f>
        <v>0</v>
      </c>
      <c r="X1448" s="414">
        <f>X672*(1-'Appx 1. Ref Rates'!$E14)</f>
        <v>0</v>
      </c>
      <c r="Y1448" s="413">
        <f>Y672*(1-'Appx 1. Ref Rates'!$E14)</f>
        <v>0</v>
      </c>
      <c r="Z1448" s="413">
        <f>Z672*(1-'Appx 1. Ref Rates'!$E14)</f>
        <v>0</v>
      </c>
      <c r="AA1448" s="413">
        <f>AA672*(1-'Appx 1. Ref Rates'!$E14)</f>
        <v>0</v>
      </c>
      <c r="AB1448" s="413">
        <f>AB672*(1-'Appx 1. Ref Rates'!$E14)</f>
        <v>0</v>
      </c>
      <c r="AC1448" s="400">
        <f t="shared" si="610"/>
        <v>0</v>
      </c>
      <c r="AD1448" s="854"/>
      <c r="AE1448" s="1083"/>
      <c r="AF1448" s="856"/>
    </row>
    <row r="1449" spans="1:32" ht="15" customHeight="1" outlineLevel="1" x14ac:dyDescent="0.2">
      <c r="A1449" s="11">
        <v>241</v>
      </c>
      <c r="B1449" s="294"/>
      <c r="C1449" s="289"/>
      <c r="D1449" s="259"/>
      <c r="E1449" s="259"/>
      <c r="F1449" s="880" t="str">
        <f>'2. CAD NCCF'!F1449:L1449</f>
        <v>State municipal GS</v>
      </c>
      <c r="G1449" s="881"/>
      <c r="H1449" s="881"/>
      <c r="I1449" s="881"/>
      <c r="J1449" s="881"/>
      <c r="K1449" s="881"/>
      <c r="L1449" s="882"/>
      <c r="M1449" s="400">
        <f t="shared" si="612"/>
        <v>0</v>
      </c>
      <c r="N1449" s="411">
        <f>M1449*(1-'Appx 1. Ref Rates'!$E15)+N673*(1-'Appx 1. Ref Rates'!$E15)</f>
        <v>0</v>
      </c>
      <c r="O1449" s="414">
        <f>O673*(1-'Appx 1. Ref Rates'!$E15)</f>
        <v>0</v>
      </c>
      <c r="P1449" s="414">
        <f>P673*(1-'Appx 1. Ref Rates'!$E15)</f>
        <v>0</v>
      </c>
      <c r="Q1449" s="415">
        <f>Q673*(1-'Appx 1. Ref Rates'!$E15)</f>
        <v>0</v>
      </c>
      <c r="R1449" s="411">
        <f>R673*(1-'Appx 1. Ref Rates'!$E15)</f>
        <v>0</v>
      </c>
      <c r="S1449" s="413">
        <f>S673*(1-'Appx 1. Ref Rates'!$E15)</f>
        <v>0</v>
      </c>
      <c r="T1449" s="413">
        <f>T673*(1-'Appx 1. Ref Rates'!$E15)</f>
        <v>0</v>
      </c>
      <c r="U1449" s="413">
        <f>U673*(1-'Appx 1. Ref Rates'!$E15)</f>
        <v>0</v>
      </c>
      <c r="V1449" s="413">
        <f>V673*(1-'Appx 1. Ref Rates'!$E15)</f>
        <v>0</v>
      </c>
      <c r="W1449" s="413">
        <f>W673*(1-'Appx 1. Ref Rates'!$E15)</f>
        <v>0</v>
      </c>
      <c r="X1449" s="414">
        <f>X673*(1-'Appx 1. Ref Rates'!$E15)</f>
        <v>0</v>
      </c>
      <c r="Y1449" s="413">
        <f>Y673*(1-'Appx 1. Ref Rates'!$E15)</f>
        <v>0</v>
      </c>
      <c r="Z1449" s="413">
        <f>Z673*(1-'Appx 1. Ref Rates'!$E15)</f>
        <v>0</v>
      </c>
      <c r="AA1449" s="413">
        <f>AA673*(1-'Appx 1. Ref Rates'!$E15)</f>
        <v>0</v>
      </c>
      <c r="AB1449" s="413">
        <f>AB673*(1-'Appx 1. Ref Rates'!$E15)</f>
        <v>0</v>
      </c>
      <c r="AC1449" s="400">
        <f t="shared" si="610"/>
        <v>0</v>
      </c>
      <c r="AD1449" s="854"/>
      <c r="AE1449" s="1083"/>
      <c r="AF1449" s="856"/>
    </row>
    <row r="1450" spans="1:32" ht="15" customHeight="1" outlineLevel="1" x14ac:dyDescent="0.2">
      <c r="A1450" s="11">
        <v>242</v>
      </c>
      <c r="B1450" s="294"/>
      <c r="C1450" s="289"/>
      <c r="D1450" s="257"/>
      <c r="E1450" s="257"/>
      <c r="F1450" s="880" t="str">
        <f>'2. CAD NCCF'!F1450:L1450</f>
        <v>Supranational and multilateral development bank GS</v>
      </c>
      <c r="G1450" s="881"/>
      <c r="H1450" s="881"/>
      <c r="I1450" s="881"/>
      <c r="J1450" s="881"/>
      <c r="K1450" s="881"/>
      <c r="L1450" s="882"/>
      <c r="M1450" s="400">
        <f t="shared" si="612"/>
        <v>0</v>
      </c>
      <c r="N1450" s="411">
        <f>M1450*(1-'Appx 1. Ref Rates'!$E16)+N674*(1-'Appx 1. Ref Rates'!$E16)</f>
        <v>0</v>
      </c>
      <c r="O1450" s="414">
        <f>O674*(1-'Appx 1. Ref Rates'!$E16)</f>
        <v>0</v>
      </c>
      <c r="P1450" s="414">
        <f>P674*(1-'Appx 1. Ref Rates'!$E16)</f>
        <v>0</v>
      </c>
      <c r="Q1450" s="415">
        <f>Q674*(1-'Appx 1. Ref Rates'!$E16)</f>
        <v>0</v>
      </c>
      <c r="R1450" s="411">
        <f>R674*(1-'Appx 1. Ref Rates'!$E16)</f>
        <v>0</v>
      </c>
      <c r="S1450" s="413">
        <f>S674*(1-'Appx 1. Ref Rates'!$E16)</f>
        <v>0</v>
      </c>
      <c r="T1450" s="413">
        <f>T674*(1-'Appx 1. Ref Rates'!$E16)</f>
        <v>0</v>
      </c>
      <c r="U1450" s="413">
        <f>U674*(1-'Appx 1. Ref Rates'!$E16)</f>
        <v>0</v>
      </c>
      <c r="V1450" s="413">
        <f>V674*(1-'Appx 1. Ref Rates'!$E16)</f>
        <v>0</v>
      </c>
      <c r="W1450" s="413">
        <f>W674*(1-'Appx 1. Ref Rates'!$E16)</f>
        <v>0</v>
      </c>
      <c r="X1450" s="414">
        <f>X674*(1-'Appx 1. Ref Rates'!$E16)</f>
        <v>0</v>
      </c>
      <c r="Y1450" s="413">
        <f>Y674*(1-'Appx 1. Ref Rates'!$E16)</f>
        <v>0</v>
      </c>
      <c r="Z1450" s="413">
        <f>Z674*(1-'Appx 1. Ref Rates'!$E16)</f>
        <v>0</v>
      </c>
      <c r="AA1450" s="413">
        <f>AA674*(1-'Appx 1. Ref Rates'!$E16)</f>
        <v>0</v>
      </c>
      <c r="AB1450" s="413">
        <f>AB674*(1-'Appx 1. Ref Rates'!$E16)</f>
        <v>0</v>
      </c>
      <c r="AC1450" s="400">
        <f t="shared" si="610"/>
        <v>0</v>
      </c>
      <c r="AD1450" s="854"/>
      <c r="AE1450" s="1083"/>
      <c r="AF1450" s="856"/>
    </row>
    <row r="1451" spans="1:32" ht="15.75" customHeight="1" outlineLevel="1" x14ac:dyDescent="0.2">
      <c r="A1451" s="11">
        <v>243</v>
      </c>
      <c r="B1451" s="294"/>
      <c r="C1451" s="289"/>
      <c r="D1451" s="259"/>
      <c r="E1451" s="877" t="str">
        <f>'2. CAD NCCF'!E1451:L1451</f>
        <v>Low or not rated GS</v>
      </c>
      <c r="F1451" s="878"/>
      <c r="G1451" s="878"/>
      <c r="H1451" s="878"/>
      <c r="I1451" s="878"/>
      <c r="J1451" s="878"/>
      <c r="K1451" s="878"/>
      <c r="L1451" s="879"/>
      <c r="M1451" s="399">
        <f>SUBTOTAL(9,M1452:M1455)</f>
        <v>0</v>
      </c>
      <c r="N1451" s="402">
        <f t="shared" ref="N1451:AC1451" si="613">SUBTOTAL(9,N1452:N1455)</f>
        <v>0</v>
      </c>
      <c r="O1451" s="406">
        <f t="shared" si="613"/>
        <v>0</v>
      </c>
      <c r="P1451" s="406">
        <f t="shared" si="613"/>
        <v>0</v>
      </c>
      <c r="Q1451" s="407">
        <f t="shared" si="613"/>
        <v>0</v>
      </c>
      <c r="R1451" s="402">
        <f t="shared" si="613"/>
        <v>0</v>
      </c>
      <c r="S1451" s="406">
        <f t="shared" si="613"/>
        <v>0</v>
      </c>
      <c r="T1451" s="405">
        <f t="shared" si="613"/>
        <v>0</v>
      </c>
      <c r="U1451" s="405">
        <f t="shared" si="613"/>
        <v>0</v>
      </c>
      <c r="V1451" s="405">
        <f t="shared" si="613"/>
        <v>0</v>
      </c>
      <c r="W1451" s="405">
        <f t="shared" si="613"/>
        <v>0</v>
      </c>
      <c r="X1451" s="405">
        <f t="shared" si="613"/>
        <v>0</v>
      </c>
      <c r="Y1451" s="405">
        <f t="shared" si="613"/>
        <v>0</v>
      </c>
      <c r="Z1451" s="405">
        <f t="shared" si="613"/>
        <v>0</v>
      </c>
      <c r="AA1451" s="405">
        <f t="shared" si="613"/>
        <v>0</v>
      </c>
      <c r="AB1451" s="403">
        <f t="shared" si="613"/>
        <v>0</v>
      </c>
      <c r="AC1451" s="399">
        <f t="shared" si="613"/>
        <v>0</v>
      </c>
      <c r="AD1451" s="854"/>
      <c r="AE1451" s="1083"/>
      <c r="AF1451" s="856"/>
    </row>
    <row r="1452" spans="1:32" ht="15" customHeight="1" outlineLevel="1" x14ac:dyDescent="0.2">
      <c r="A1452" s="11">
        <v>244</v>
      </c>
      <c r="B1452" s="294"/>
      <c r="C1452" s="289"/>
      <c r="D1452" s="311"/>
      <c r="E1452" s="311"/>
      <c r="F1452" s="880" t="str">
        <f>'2. CAD NCCF'!F1452:L1452</f>
        <v xml:space="preserve">Sovereigh &amp; central bank GS </v>
      </c>
      <c r="G1452" s="881"/>
      <c r="H1452" s="881"/>
      <c r="I1452" s="881"/>
      <c r="J1452" s="881"/>
      <c r="K1452" s="881"/>
      <c r="L1452" s="882"/>
      <c r="M1452" s="400">
        <f t="shared" ref="M1452:M1455" si="614">M676</f>
        <v>0</v>
      </c>
      <c r="N1452" s="411">
        <f>M1452*(1-'Appx 1. Ref Rates'!$E18)+N676*(1-'Appx 1. Ref Rates'!$E18)</f>
        <v>0</v>
      </c>
      <c r="O1452" s="414">
        <f>O676*(1-'Appx 1. Ref Rates'!$E18)</f>
        <v>0</v>
      </c>
      <c r="P1452" s="414">
        <f>P676*(1-'Appx 1. Ref Rates'!$E18)</f>
        <v>0</v>
      </c>
      <c r="Q1452" s="415">
        <f>Q676*(1-'Appx 1. Ref Rates'!$E18)</f>
        <v>0</v>
      </c>
      <c r="R1452" s="411">
        <f>R676*(1-'Appx 1. Ref Rates'!$E18)</f>
        <v>0</v>
      </c>
      <c r="S1452" s="413">
        <f>S676*(1-'Appx 1. Ref Rates'!$E18)</f>
        <v>0</v>
      </c>
      <c r="T1452" s="413">
        <f>T676*(1-'Appx 1. Ref Rates'!$E18)</f>
        <v>0</v>
      </c>
      <c r="U1452" s="413">
        <f>U676*(1-'Appx 1. Ref Rates'!$E18)</f>
        <v>0</v>
      </c>
      <c r="V1452" s="413">
        <f>V676*(1-'Appx 1. Ref Rates'!$E18)</f>
        <v>0</v>
      </c>
      <c r="W1452" s="413">
        <f>W676*(1-'Appx 1. Ref Rates'!$E18)</f>
        <v>0</v>
      </c>
      <c r="X1452" s="414">
        <f>X676*(1-'Appx 1. Ref Rates'!$E18)</f>
        <v>0</v>
      </c>
      <c r="Y1452" s="413">
        <f>Y676*(1-'Appx 1. Ref Rates'!$E18)</f>
        <v>0</v>
      </c>
      <c r="Z1452" s="413">
        <f>Z676*(1-'Appx 1. Ref Rates'!$E18)</f>
        <v>0</v>
      </c>
      <c r="AA1452" s="413">
        <f>AA676*(1-'Appx 1. Ref Rates'!$E18)</f>
        <v>0</v>
      </c>
      <c r="AB1452" s="413">
        <f>AB676*(1-'Appx 1. Ref Rates'!$E18)</f>
        <v>0</v>
      </c>
      <c r="AC1452" s="400">
        <f t="shared" si="610"/>
        <v>0</v>
      </c>
      <c r="AD1452" s="854"/>
      <c r="AE1452" s="1083"/>
      <c r="AF1452" s="856"/>
    </row>
    <row r="1453" spans="1:32" ht="15" customHeight="1" outlineLevel="1" x14ac:dyDescent="0.2">
      <c r="A1453" s="11">
        <v>245</v>
      </c>
      <c r="B1453" s="294"/>
      <c r="C1453" s="289"/>
      <c r="D1453" s="260"/>
      <c r="E1453" s="260"/>
      <c r="F1453" s="880" t="str">
        <f>'2. CAD NCCF'!F1453:L1453</f>
        <v>State, provincial &amp; agency GS</v>
      </c>
      <c r="G1453" s="881"/>
      <c r="H1453" s="881"/>
      <c r="I1453" s="881"/>
      <c r="J1453" s="881"/>
      <c r="K1453" s="881"/>
      <c r="L1453" s="882"/>
      <c r="M1453" s="400">
        <f t="shared" si="614"/>
        <v>0</v>
      </c>
      <c r="N1453" s="411">
        <f>M1453*(1-'Appx 1. Ref Rates'!$E19)+N677*(1-'Appx 1. Ref Rates'!$E19)</f>
        <v>0</v>
      </c>
      <c r="O1453" s="414">
        <f>O677*(1-'Appx 1. Ref Rates'!$E19)</f>
        <v>0</v>
      </c>
      <c r="P1453" s="414">
        <f>P677*(1-'Appx 1. Ref Rates'!$E19)</f>
        <v>0</v>
      </c>
      <c r="Q1453" s="415">
        <f>Q677*(1-'Appx 1. Ref Rates'!$E19)</f>
        <v>0</v>
      </c>
      <c r="R1453" s="411">
        <f>R677*(1-'Appx 1. Ref Rates'!$E19)</f>
        <v>0</v>
      </c>
      <c r="S1453" s="413">
        <f>S677*(1-'Appx 1. Ref Rates'!$E19)</f>
        <v>0</v>
      </c>
      <c r="T1453" s="413">
        <f>T677*(1-'Appx 1. Ref Rates'!$E19)</f>
        <v>0</v>
      </c>
      <c r="U1453" s="413">
        <f>U677*(1-'Appx 1. Ref Rates'!$E19)</f>
        <v>0</v>
      </c>
      <c r="V1453" s="413">
        <f>V677*(1-'Appx 1. Ref Rates'!$E19)</f>
        <v>0</v>
      </c>
      <c r="W1453" s="413">
        <f>W677*(1-'Appx 1. Ref Rates'!$E19)</f>
        <v>0</v>
      </c>
      <c r="X1453" s="414">
        <f>X677*(1-'Appx 1. Ref Rates'!$E19)</f>
        <v>0</v>
      </c>
      <c r="Y1453" s="413">
        <f>Y677*(1-'Appx 1. Ref Rates'!$E19)</f>
        <v>0</v>
      </c>
      <c r="Z1453" s="413">
        <f>Z677*(1-'Appx 1. Ref Rates'!$E19)</f>
        <v>0</v>
      </c>
      <c r="AA1453" s="413">
        <f>AA677*(1-'Appx 1. Ref Rates'!$E19)</f>
        <v>0</v>
      </c>
      <c r="AB1453" s="413">
        <f>AB677*(1-'Appx 1. Ref Rates'!$E19)</f>
        <v>0</v>
      </c>
      <c r="AC1453" s="400">
        <f t="shared" si="610"/>
        <v>0</v>
      </c>
      <c r="AD1453" s="854"/>
      <c r="AE1453" s="1083"/>
      <c r="AF1453" s="856"/>
    </row>
    <row r="1454" spans="1:32" ht="15" customHeight="1" outlineLevel="1" x14ac:dyDescent="0.2">
      <c r="A1454" s="11">
        <v>246</v>
      </c>
      <c r="B1454" s="294"/>
      <c r="C1454" s="289"/>
      <c r="D1454" s="260"/>
      <c r="E1454" s="260"/>
      <c r="F1454" s="880" t="str">
        <f>'2. CAD NCCF'!F1454:L1454</f>
        <v>State municipal GS</v>
      </c>
      <c r="G1454" s="881"/>
      <c r="H1454" s="881"/>
      <c r="I1454" s="881"/>
      <c r="J1454" s="881"/>
      <c r="K1454" s="881"/>
      <c r="L1454" s="882"/>
      <c r="M1454" s="400">
        <f t="shared" si="614"/>
        <v>0</v>
      </c>
      <c r="N1454" s="411">
        <f>M1454*(1-'Appx 1. Ref Rates'!$E20)+N678*(1-'Appx 1. Ref Rates'!$E20)</f>
        <v>0</v>
      </c>
      <c r="O1454" s="414">
        <f>O678*(1-'Appx 1. Ref Rates'!$E20)</f>
        <v>0</v>
      </c>
      <c r="P1454" s="414">
        <f>P678*(1-'Appx 1. Ref Rates'!$E20)</f>
        <v>0</v>
      </c>
      <c r="Q1454" s="415">
        <f>Q678*(1-'Appx 1. Ref Rates'!$E20)</f>
        <v>0</v>
      </c>
      <c r="R1454" s="411">
        <f>R678*(1-'Appx 1. Ref Rates'!$E20)</f>
        <v>0</v>
      </c>
      <c r="S1454" s="413">
        <f>S678*(1-'Appx 1. Ref Rates'!$E20)</f>
        <v>0</v>
      </c>
      <c r="T1454" s="413">
        <f>T678*(1-'Appx 1. Ref Rates'!$E20)</f>
        <v>0</v>
      </c>
      <c r="U1454" s="413">
        <f>U678*(1-'Appx 1. Ref Rates'!$E20)</f>
        <v>0</v>
      </c>
      <c r="V1454" s="413">
        <f>V678*(1-'Appx 1. Ref Rates'!$E20)</f>
        <v>0</v>
      </c>
      <c r="W1454" s="413">
        <f>W678*(1-'Appx 1. Ref Rates'!$E20)</f>
        <v>0</v>
      </c>
      <c r="X1454" s="414">
        <f>X678*(1-'Appx 1. Ref Rates'!$E20)</f>
        <v>0</v>
      </c>
      <c r="Y1454" s="413">
        <f>Y678*(1-'Appx 1. Ref Rates'!$E20)</f>
        <v>0</v>
      </c>
      <c r="Z1454" s="413">
        <f>Z678*(1-'Appx 1. Ref Rates'!$E20)</f>
        <v>0</v>
      </c>
      <c r="AA1454" s="413">
        <f>AA678*(1-'Appx 1. Ref Rates'!$E20)</f>
        <v>0</v>
      </c>
      <c r="AB1454" s="413">
        <f>AB678*(1-'Appx 1. Ref Rates'!$E20)</f>
        <v>0</v>
      </c>
      <c r="AC1454" s="400">
        <f t="shared" si="610"/>
        <v>0</v>
      </c>
      <c r="AD1454" s="854"/>
      <c r="AE1454" s="1083"/>
      <c r="AF1454" s="856"/>
    </row>
    <row r="1455" spans="1:32" ht="15" customHeight="1" outlineLevel="1" x14ac:dyDescent="0.2">
      <c r="A1455" s="11">
        <v>247</v>
      </c>
      <c r="B1455" s="294"/>
      <c r="C1455" s="289"/>
      <c r="D1455" s="292"/>
      <c r="E1455" s="292"/>
      <c r="F1455" s="880" t="str">
        <f>'2. CAD NCCF'!F1455:L1455</f>
        <v>Supranational and multilateral development bank GS</v>
      </c>
      <c r="G1455" s="881"/>
      <c r="H1455" s="881"/>
      <c r="I1455" s="881"/>
      <c r="J1455" s="881"/>
      <c r="K1455" s="881"/>
      <c r="L1455" s="882"/>
      <c r="M1455" s="400">
        <f t="shared" si="614"/>
        <v>0</v>
      </c>
      <c r="N1455" s="411">
        <f>M1455*(1-'Appx 1. Ref Rates'!$E21)+N679*(1-'Appx 1. Ref Rates'!$E21)</f>
        <v>0</v>
      </c>
      <c r="O1455" s="414">
        <f>O679*(1-'Appx 1. Ref Rates'!$E21)</f>
        <v>0</v>
      </c>
      <c r="P1455" s="414">
        <f>P679*(1-'Appx 1. Ref Rates'!$E21)</f>
        <v>0</v>
      </c>
      <c r="Q1455" s="415">
        <f>Q679*(1-'Appx 1. Ref Rates'!$E21)</f>
        <v>0</v>
      </c>
      <c r="R1455" s="411">
        <f>R679*(1-'Appx 1. Ref Rates'!$E21)</f>
        <v>0</v>
      </c>
      <c r="S1455" s="413">
        <f>S679*(1-'Appx 1. Ref Rates'!$E21)</f>
        <v>0</v>
      </c>
      <c r="T1455" s="413">
        <f>T679*(1-'Appx 1. Ref Rates'!$E21)</f>
        <v>0</v>
      </c>
      <c r="U1455" s="413">
        <f>U679*(1-'Appx 1. Ref Rates'!$E21)</f>
        <v>0</v>
      </c>
      <c r="V1455" s="413">
        <f>V679*(1-'Appx 1. Ref Rates'!$E21)</f>
        <v>0</v>
      </c>
      <c r="W1455" s="413">
        <f>W679*(1-'Appx 1. Ref Rates'!$E21)</f>
        <v>0</v>
      </c>
      <c r="X1455" s="414">
        <f>X679*(1-'Appx 1. Ref Rates'!$E21)</f>
        <v>0</v>
      </c>
      <c r="Y1455" s="413">
        <f>Y679*(1-'Appx 1. Ref Rates'!$E21)</f>
        <v>0</v>
      </c>
      <c r="Z1455" s="413">
        <f>Z679*(1-'Appx 1. Ref Rates'!$E21)</f>
        <v>0</v>
      </c>
      <c r="AA1455" s="413">
        <f>AA679*(1-'Appx 1. Ref Rates'!$E21)</f>
        <v>0</v>
      </c>
      <c r="AB1455" s="413">
        <f>AB679*(1-'Appx 1. Ref Rates'!$E21)</f>
        <v>0</v>
      </c>
      <c r="AC1455" s="400">
        <f t="shared" si="610"/>
        <v>0</v>
      </c>
      <c r="AD1455" s="857"/>
      <c r="AE1455" s="858"/>
      <c r="AF1455" s="859"/>
    </row>
    <row r="1456" spans="1:32" ht="15" customHeight="1" outlineLevel="1" x14ac:dyDescent="0.2">
      <c r="A1456" s="11">
        <v>129</v>
      </c>
      <c r="B1456" s="294"/>
      <c r="C1456" s="292"/>
      <c r="D1456" s="868" t="str">
        <f>'2. CAD NCCF'!D1456:AF1456</f>
        <v>Mortgage backed securities (MBS)</v>
      </c>
      <c r="E1456" s="869"/>
      <c r="F1456" s="869"/>
      <c r="G1456" s="869"/>
      <c r="H1456" s="869"/>
      <c r="I1456" s="869"/>
      <c r="J1456" s="869"/>
      <c r="K1456" s="869"/>
      <c r="L1456" s="869"/>
      <c r="M1456" s="869"/>
      <c r="N1456" s="869"/>
      <c r="O1456" s="869"/>
      <c r="P1456" s="869"/>
      <c r="Q1456" s="869"/>
      <c r="R1456" s="869"/>
      <c r="S1456" s="869"/>
      <c r="T1456" s="869"/>
      <c r="U1456" s="869"/>
      <c r="V1456" s="869"/>
      <c r="W1456" s="869"/>
      <c r="X1456" s="869"/>
      <c r="Y1456" s="869"/>
      <c r="Z1456" s="869"/>
      <c r="AA1456" s="869"/>
      <c r="AB1456" s="869"/>
      <c r="AC1456" s="869"/>
      <c r="AD1456" s="869"/>
      <c r="AE1456" s="869"/>
      <c r="AF1456" s="870"/>
    </row>
    <row r="1457" spans="1:32" ht="15" customHeight="1" outlineLevel="1" x14ac:dyDescent="0.2">
      <c r="A1457" s="11">
        <v>130</v>
      </c>
      <c r="B1457" s="294"/>
      <c r="C1457" s="292"/>
      <c r="D1457" s="292"/>
      <c r="E1457" s="933" t="str">
        <f>'2. CAD NCCF'!E1457:L1457</f>
        <v>Agency MBS</v>
      </c>
      <c r="F1457" s="934"/>
      <c r="G1457" s="934"/>
      <c r="H1457" s="934"/>
      <c r="I1457" s="934"/>
      <c r="J1457" s="934"/>
      <c r="K1457" s="934"/>
      <c r="L1457" s="935"/>
      <c r="M1457" s="399">
        <f>SUBTOTAL(9,M1458:M1460)</f>
        <v>0</v>
      </c>
      <c r="N1457" s="402">
        <f t="shared" ref="N1457:AC1457" si="615">SUBTOTAL(9,N1458:N1460)</f>
        <v>0</v>
      </c>
      <c r="O1457" s="406">
        <f t="shared" si="615"/>
        <v>0</v>
      </c>
      <c r="P1457" s="406">
        <f t="shared" si="615"/>
        <v>0</v>
      </c>
      <c r="Q1457" s="407">
        <f t="shared" si="615"/>
        <v>0</v>
      </c>
      <c r="R1457" s="402">
        <f t="shared" si="615"/>
        <v>0</v>
      </c>
      <c r="S1457" s="406">
        <f t="shared" si="615"/>
        <v>0</v>
      </c>
      <c r="T1457" s="405">
        <f t="shared" si="615"/>
        <v>0</v>
      </c>
      <c r="U1457" s="405">
        <f t="shared" si="615"/>
        <v>0</v>
      </c>
      <c r="V1457" s="405">
        <f t="shared" si="615"/>
        <v>0</v>
      </c>
      <c r="W1457" s="405">
        <f t="shared" si="615"/>
        <v>0</v>
      </c>
      <c r="X1457" s="405">
        <f t="shared" si="615"/>
        <v>0</v>
      </c>
      <c r="Y1457" s="405">
        <f t="shared" si="615"/>
        <v>0</v>
      </c>
      <c r="Z1457" s="405">
        <f t="shared" si="615"/>
        <v>0</v>
      </c>
      <c r="AA1457" s="405">
        <f t="shared" si="615"/>
        <v>0</v>
      </c>
      <c r="AB1457" s="403">
        <f t="shared" si="615"/>
        <v>0</v>
      </c>
      <c r="AC1457" s="399">
        <f t="shared" si="615"/>
        <v>0</v>
      </c>
      <c r="AD1457" s="1433"/>
      <c r="AE1457" s="852"/>
      <c r="AF1457" s="853"/>
    </row>
    <row r="1458" spans="1:32" ht="15" customHeight="1" outlineLevel="1" x14ac:dyDescent="0.2">
      <c r="A1458" s="11">
        <v>131</v>
      </c>
      <c r="B1458" s="294"/>
      <c r="C1458" s="292"/>
      <c r="D1458" s="292"/>
      <c r="E1458" s="293"/>
      <c r="F1458" s="880" t="str">
        <f>'2. CAD NCCF'!F1458:L1458</f>
        <v>Agency MBS, high rated</v>
      </c>
      <c r="G1458" s="881"/>
      <c r="H1458" s="881"/>
      <c r="I1458" s="881"/>
      <c r="J1458" s="881"/>
      <c r="K1458" s="881"/>
      <c r="L1458" s="882"/>
      <c r="M1458" s="400">
        <f t="shared" ref="M1458:M1460" si="616">M682</f>
        <v>0</v>
      </c>
      <c r="N1458" s="411">
        <f>M1458*(1-'Appx 1. Ref Rates'!$E24)+N682*(1-'Appx 1. Ref Rates'!$E24)</f>
        <v>0</v>
      </c>
      <c r="O1458" s="414">
        <f>O682*(1-'Appx 1. Ref Rates'!$E24)</f>
        <v>0</v>
      </c>
      <c r="P1458" s="414">
        <f>P682*(1-'Appx 1. Ref Rates'!$E24)</f>
        <v>0</v>
      </c>
      <c r="Q1458" s="415">
        <f>Q682*(1-'Appx 1. Ref Rates'!$E24)</f>
        <v>0</v>
      </c>
      <c r="R1458" s="411">
        <f>R682*(1-'Appx 1. Ref Rates'!$E24)</f>
        <v>0</v>
      </c>
      <c r="S1458" s="413">
        <f>S682*(1-'Appx 1. Ref Rates'!$E24)</f>
        <v>0</v>
      </c>
      <c r="T1458" s="413">
        <f>T682*(1-'Appx 1. Ref Rates'!$E24)</f>
        <v>0</v>
      </c>
      <c r="U1458" s="413">
        <f>U682*(1-'Appx 1. Ref Rates'!$E24)</f>
        <v>0</v>
      </c>
      <c r="V1458" s="413">
        <f>V682*(1-'Appx 1. Ref Rates'!$E24)</f>
        <v>0</v>
      </c>
      <c r="W1458" s="413">
        <f>W682*(1-'Appx 1. Ref Rates'!$E24)</f>
        <v>0</v>
      </c>
      <c r="X1458" s="414">
        <f>X682*(1-'Appx 1. Ref Rates'!$E24)</f>
        <v>0</v>
      </c>
      <c r="Y1458" s="413">
        <f>Y682*(1-'Appx 1. Ref Rates'!$E24)</f>
        <v>0</v>
      </c>
      <c r="Z1458" s="413">
        <f>Z682*(1-'Appx 1. Ref Rates'!$E24)</f>
        <v>0</v>
      </c>
      <c r="AA1458" s="413">
        <f>AA682*(1-'Appx 1. Ref Rates'!$E24)</f>
        <v>0</v>
      </c>
      <c r="AB1458" s="413">
        <f>AB682*(1-'Appx 1. Ref Rates'!$E24)</f>
        <v>0</v>
      </c>
      <c r="AC1458" s="400">
        <f t="shared" ref="AC1458:AC1460" si="617">AC682</f>
        <v>0</v>
      </c>
      <c r="AD1458" s="854"/>
      <c r="AE1458" s="1083"/>
      <c r="AF1458" s="856"/>
    </row>
    <row r="1459" spans="1:32" ht="15" customHeight="1" outlineLevel="1" x14ac:dyDescent="0.2">
      <c r="A1459" s="11">
        <v>132</v>
      </c>
      <c r="B1459" s="294"/>
      <c r="C1459" s="292"/>
      <c r="D1459" s="292"/>
      <c r="E1459" s="293"/>
      <c r="F1459" s="880" t="str">
        <f>'2. CAD NCCF'!F1459:L1459</f>
        <v>Agency MBS, medium rated</v>
      </c>
      <c r="G1459" s="881"/>
      <c r="H1459" s="881"/>
      <c r="I1459" s="881"/>
      <c r="J1459" s="881"/>
      <c r="K1459" s="881"/>
      <c r="L1459" s="882"/>
      <c r="M1459" s="400">
        <f t="shared" si="616"/>
        <v>0</v>
      </c>
      <c r="N1459" s="411">
        <f>M1459*(1-'Appx 1. Ref Rates'!$E25)+N683*(1-'Appx 1. Ref Rates'!$E25)</f>
        <v>0</v>
      </c>
      <c r="O1459" s="414">
        <f>O683*(1-'Appx 1. Ref Rates'!$E25)</f>
        <v>0</v>
      </c>
      <c r="P1459" s="414">
        <f>P683*(1-'Appx 1. Ref Rates'!$E25)</f>
        <v>0</v>
      </c>
      <c r="Q1459" s="415">
        <f>Q683*(1-'Appx 1. Ref Rates'!$E25)</f>
        <v>0</v>
      </c>
      <c r="R1459" s="411">
        <f>R683*(1-'Appx 1. Ref Rates'!$E25)</f>
        <v>0</v>
      </c>
      <c r="S1459" s="413">
        <f>S683*(1-'Appx 1. Ref Rates'!$E25)</f>
        <v>0</v>
      </c>
      <c r="T1459" s="413">
        <f>T683*(1-'Appx 1. Ref Rates'!$E25)</f>
        <v>0</v>
      </c>
      <c r="U1459" s="413">
        <f>U683*(1-'Appx 1. Ref Rates'!$E25)</f>
        <v>0</v>
      </c>
      <c r="V1459" s="413">
        <f>V683*(1-'Appx 1. Ref Rates'!$E25)</f>
        <v>0</v>
      </c>
      <c r="W1459" s="413">
        <f>W683*(1-'Appx 1. Ref Rates'!$E25)</f>
        <v>0</v>
      </c>
      <c r="X1459" s="414">
        <f>X683*(1-'Appx 1. Ref Rates'!$E25)</f>
        <v>0</v>
      </c>
      <c r="Y1459" s="413">
        <f>Y683*(1-'Appx 1. Ref Rates'!$E25)</f>
        <v>0</v>
      </c>
      <c r="Z1459" s="413">
        <f>Z683*(1-'Appx 1. Ref Rates'!$E25)</f>
        <v>0</v>
      </c>
      <c r="AA1459" s="413">
        <f>AA683*(1-'Appx 1. Ref Rates'!$E25)</f>
        <v>0</v>
      </c>
      <c r="AB1459" s="413">
        <f>AB683*(1-'Appx 1. Ref Rates'!$E25)</f>
        <v>0</v>
      </c>
      <c r="AC1459" s="400">
        <f t="shared" si="617"/>
        <v>0</v>
      </c>
      <c r="AD1459" s="854"/>
      <c r="AE1459" s="1083"/>
      <c r="AF1459" s="856"/>
    </row>
    <row r="1460" spans="1:32" ht="15" customHeight="1" outlineLevel="1" x14ac:dyDescent="0.2">
      <c r="A1460" s="11">
        <v>133</v>
      </c>
      <c r="B1460" s="294"/>
      <c r="C1460" s="292"/>
      <c r="D1460" s="292"/>
      <c r="E1460" s="293"/>
      <c r="F1460" s="880" t="str">
        <f>'2. CAD NCCF'!F1460:L1460</f>
        <v>Agency MBS, low or not rated</v>
      </c>
      <c r="G1460" s="881"/>
      <c r="H1460" s="881"/>
      <c r="I1460" s="881"/>
      <c r="J1460" s="881"/>
      <c r="K1460" s="881"/>
      <c r="L1460" s="882"/>
      <c r="M1460" s="400">
        <f t="shared" si="616"/>
        <v>0</v>
      </c>
      <c r="N1460" s="411">
        <f>M1460*(1-'Appx 1. Ref Rates'!$E26)+N684*(1-'Appx 1. Ref Rates'!$E26)</f>
        <v>0</v>
      </c>
      <c r="O1460" s="414">
        <f>O684*(1-'Appx 1. Ref Rates'!$E26)</f>
        <v>0</v>
      </c>
      <c r="P1460" s="414">
        <f>P684*(1-'Appx 1. Ref Rates'!$E26)</f>
        <v>0</v>
      </c>
      <c r="Q1460" s="415">
        <f>Q684*(1-'Appx 1. Ref Rates'!$E26)</f>
        <v>0</v>
      </c>
      <c r="R1460" s="411">
        <f>R684*(1-'Appx 1. Ref Rates'!$E26)</f>
        <v>0</v>
      </c>
      <c r="S1460" s="413">
        <f>S684*(1-'Appx 1. Ref Rates'!$E26)</f>
        <v>0</v>
      </c>
      <c r="T1460" s="413">
        <f>T684*(1-'Appx 1. Ref Rates'!$E26)</f>
        <v>0</v>
      </c>
      <c r="U1460" s="413">
        <f>U684*(1-'Appx 1. Ref Rates'!$E26)</f>
        <v>0</v>
      </c>
      <c r="V1460" s="413">
        <f>V684*(1-'Appx 1. Ref Rates'!$E26)</f>
        <v>0</v>
      </c>
      <c r="W1460" s="413">
        <f>W684*(1-'Appx 1. Ref Rates'!$E26)</f>
        <v>0</v>
      </c>
      <c r="X1460" s="414">
        <f>X684*(1-'Appx 1. Ref Rates'!$E26)</f>
        <v>0</v>
      </c>
      <c r="Y1460" s="413">
        <f>Y684*(1-'Appx 1. Ref Rates'!$E26)</f>
        <v>0</v>
      </c>
      <c r="Z1460" s="413">
        <f>Z684*(1-'Appx 1. Ref Rates'!$E26)</f>
        <v>0</v>
      </c>
      <c r="AA1460" s="413">
        <f>AA684*(1-'Appx 1. Ref Rates'!$E26)</f>
        <v>0</v>
      </c>
      <c r="AB1460" s="413">
        <f>AB684*(1-'Appx 1. Ref Rates'!$E26)</f>
        <v>0</v>
      </c>
      <c r="AC1460" s="400">
        <f t="shared" si="617"/>
        <v>0</v>
      </c>
      <c r="AD1460" s="854"/>
      <c r="AE1460" s="1083"/>
      <c r="AF1460" s="856"/>
    </row>
    <row r="1461" spans="1:32" ht="15" customHeight="1" outlineLevel="1" x14ac:dyDescent="0.2">
      <c r="A1461" s="11">
        <v>134</v>
      </c>
      <c r="B1461" s="294"/>
      <c r="C1461" s="292"/>
      <c r="D1461" s="292"/>
      <c r="E1461" s="877" t="str">
        <f>'2. CAD NCCF'!E1461:L1461</f>
        <v>Non-agency commercial MBS (CMBS)</v>
      </c>
      <c r="F1461" s="878"/>
      <c r="G1461" s="878"/>
      <c r="H1461" s="878"/>
      <c r="I1461" s="878"/>
      <c r="J1461" s="878"/>
      <c r="K1461" s="878"/>
      <c r="L1461" s="879"/>
      <c r="M1461" s="399">
        <f>SUBTOTAL(9,M1462:M1464)</f>
        <v>0</v>
      </c>
      <c r="N1461" s="402">
        <f t="shared" ref="N1461:AC1461" si="618">SUBTOTAL(9,N1462:N1464)</f>
        <v>0</v>
      </c>
      <c r="O1461" s="406">
        <f t="shared" si="618"/>
        <v>0</v>
      </c>
      <c r="P1461" s="406">
        <f t="shared" si="618"/>
        <v>0</v>
      </c>
      <c r="Q1461" s="407">
        <f t="shared" si="618"/>
        <v>0</v>
      </c>
      <c r="R1461" s="402">
        <f t="shared" si="618"/>
        <v>0</v>
      </c>
      <c r="S1461" s="406">
        <f t="shared" si="618"/>
        <v>0</v>
      </c>
      <c r="T1461" s="405">
        <f t="shared" si="618"/>
        <v>0</v>
      </c>
      <c r="U1461" s="405">
        <f t="shared" si="618"/>
        <v>0</v>
      </c>
      <c r="V1461" s="405">
        <f t="shared" si="618"/>
        <v>0</v>
      </c>
      <c r="W1461" s="405">
        <f t="shared" si="618"/>
        <v>0</v>
      </c>
      <c r="X1461" s="405">
        <f t="shared" si="618"/>
        <v>0</v>
      </c>
      <c r="Y1461" s="405">
        <f t="shared" si="618"/>
        <v>0</v>
      </c>
      <c r="Z1461" s="405">
        <f t="shared" si="618"/>
        <v>0</v>
      </c>
      <c r="AA1461" s="405">
        <f t="shared" si="618"/>
        <v>0</v>
      </c>
      <c r="AB1461" s="403">
        <f t="shared" si="618"/>
        <v>0</v>
      </c>
      <c r="AC1461" s="399">
        <f t="shared" si="618"/>
        <v>0</v>
      </c>
      <c r="AD1461" s="854"/>
      <c r="AE1461" s="1083"/>
      <c r="AF1461" s="856"/>
    </row>
    <row r="1462" spans="1:32" ht="15" customHeight="1" outlineLevel="1" x14ac:dyDescent="0.2">
      <c r="A1462" s="11">
        <v>135</v>
      </c>
      <c r="B1462" s="294"/>
      <c r="C1462" s="292"/>
      <c r="D1462" s="292"/>
      <c r="E1462" s="293"/>
      <c r="F1462" s="880" t="str">
        <f>'2. CAD NCCF'!F1462:L1462</f>
        <v>Non-agency CMBS, high rated</v>
      </c>
      <c r="G1462" s="881"/>
      <c r="H1462" s="881"/>
      <c r="I1462" s="881"/>
      <c r="J1462" s="881"/>
      <c r="K1462" s="881"/>
      <c r="L1462" s="882"/>
      <c r="M1462" s="400">
        <f t="shared" ref="M1462:M1464" si="619">M686</f>
        <v>0</v>
      </c>
      <c r="N1462" s="411">
        <f>M1462*(1-'Appx 1. Ref Rates'!$E28)+N686*(1-'Appx 1. Ref Rates'!$E28)</f>
        <v>0</v>
      </c>
      <c r="O1462" s="414">
        <f>O686*(1-'Appx 1. Ref Rates'!$E28)</f>
        <v>0</v>
      </c>
      <c r="P1462" s="414">
        <f>P686*(1-'Appx 1. Ref Rates'!$E28)</f>
        <v>0</v>
      </c>
      <c r="Q1462" s="415">
        <f>Q686*(1-'Appx 1. Ref Rates'!$E28)</f>
        <v>0</v>
      </c>
      <c r="R1462" s="411">
        <f>R686*(1-'Appx 1. Ref Rates'!$E28)</f>
        <v>0</v>
      </c>
      <c r="S1462" s="413">
        <f>S686*(1-'Appx 1. Ref Rates'!$E28)</f>
        <v>0</v>
      </c>
      <c r="T1462" s="413">
        <f>T686*(1-'Appx 1. Ref Rates'!$E28)</f>
        <v>0</v>
      </c>
      <c r="U1462" s="413">
        <f>U686*(1-'Appx 1. Ref Rates'!$E28)</f>
        <v>0</v>
      </c>
      <c r="V1462" s="413">
        <f>V686*(1-'Appx 1. Ref Rates'!$E28)</f>
        <v>0</v>
      </c>
      <c r="W1462" s="413">
        <f>W686*(1-'Appx 1. Ref Rates'!$E28)</f>
        <v>0</v>
      </c>
      <c r="X1462" s="414">
        <f>X686*(1-'Appx 1. Ref Rates'!$E28)</f>
        <v>0</v>
      </c>
      <c r="Y1462" s="413">
        <f>Y686*(1-'Appx 1. Ref Rates'!$E28)</f>
        <v>0</v>
      </c>
      <c r="Z1462" s="413">
        <f>Z686*(1-'Appx 1. Ref Rates'!$E28)</f>
        <v>0</v>
      </c>
      <c r="AA1462" s="413">
        <f>AA686*(1-'Appx 1. Ref Rates'!$E28)</f>
        <v>0</v>
      </c>
      <c r="AB1462" s="413">
        <f>AB686*(1-'Appx 1. Ref Rates'!$E28)</f>
        <v>0</v>
      </c>
      <c r="AC1462" s="400">
        <f t="shared" ref="AC1462:AC1464" si="620">AC686</f>
        <v>0</v>
      </c>
      <c r="AD1462" s="854"/>
      <c r="AE1462" s="1083"/>
      <c r="AF1462" s="856"/>
    </row>
    <row r="1463" spans="1:32" ht="15" customHeight="1" outlineLevel="1" x14ac:dyDescent="0.2">
      <c r="A1463" s="11">
        <v>136</v>
      </c>
      <c r="B1463" s="294"/>
      <c r="C1463" s="292"/>
      <c r="D1463" s="292"/>
      <c r="E1463" s="293"/>
      <c r="F1463" s="880" t="str">
        <f>'2. CAD NCCF'!F1463:L1463</f>
        <v>Non-agency CMBS, medium rated</v>
      </c>
      <c r="G1463" s="881"/>
      <c r="H1463" s="881"/>
      <c r="I1463" s="881"/>
      <c r="J1463" s="881"/>
      <c r="K1463" s="881"/>
      <c r="L1463" s="882"/>
      <c r="M1463" s="400">
        <f t="shared" si="619"/>
        <v>0</v>
      </c>
      <c r="N1463" s="411">
        <f>M1463*(1-'Appx 1. Ref Rates'!$E29)+N687*(1-'Appx 1. Ref Rates'!$E29)</f>
        <v>0</v>
      </c>
      <c r="O1463" s="414">
        <f>O687*(1-'Appx 1. Ref Rates'!$E29)</f>
        <v>0</v>
      </c>
      <c r="P1463" s="414">
        <f>P687*(1-'Appx 1. Ref Rates'!$E29)</f>
        <v>0</v>
      </c>
      <c r="Q1463" s="415">
        <f>Q687*(1-'Appx 1. Ref Rates'!$E29)</f>
        <v>0</v>
      </c>
      <c r="R1463" s="411">
        <f>R687*(1-'Appx 1. Ref Rates'!$E29)</f>
        <v>0</v>
      </c>
      <c r="S1463" s="413">
        <f>S687*(1-'Appx 1. Ref Rates'!$E29)</f>
        <v>0</v>
      </c>
      <c r="T1463" s="413">
        <f>T687*(1-'Appx 1. Ref Rates'!$E29)</f>
        <v>0</v>
      </c>
      <c r="U1463" s="413">
        <f>U687*(1-'Appx 1. Ref Rates'!$E29)</f>
        <v>0</v>
      </c>
      <c r="V1463" s="413">
        <f>V687*(1-'Appx 1. Ref Rates'!$E29)</f>
        <v>0</v>
      </c>
      <c r="W1463" s="413">
        <f>W687*(1-'Appx 1. Ref Rates'!$E29)</f>
        <v>0</v>
      </c>
      <c r="X1463" s="414">
        <f>X687*(1-'Appx 1. Ref Rates'!$E29)</f>
        <v>0</v>
      </c>
      <c r="Y1463" s="413">
        <f>Y687*(1-'Appx 1. Ref Rates'!$E29)</f>
        <v>0</v>
      </c>
      <c r="Z1463" s="413">
        <f>Z687*(1-'Appx 1. Ref Rates'!$E29)</f>
        <v>0</v>
      </c>
      <c r="AA1463" s="413">
        <f>AA687*(1-'Appx 1. Ref Rates'!$E29)</f>
        <v>0</v>
      </c>
      <c r="AB1463" s="413">
        <f>AB687*(1-'Appx 1. Ref Rates'!$E29)</f>
        <v>0</v>
      </c>
      <c r="AC1463" s="400">
        <f t="shared" si="620"/>
        <v>0</v>
      </c>
      <c r="AD1463" s="854"/>
      <c r="AE1463" s="1083"/>
      <c r="AF1463" s="856"/>
    </row>
    <row r="1464" spans="1:32" ht="15" customHeight="1" outlineLevel="1" x14ac:dyDescent="0.2">
      <c r="A1464" s="11">
        <v>137</v>
      </c>
      <c r="B1464" s="294"/>
      <c r="C1464" s="292"/>
      <c r="D1464" s="292"/>
      <c r="E1464" s="310"/>
      <c r="F1464" s="1045" t="str">
        <f>'2. CAD NCCF'!F1464:L1464</f>
        <v>Non-agency CMBS, low or not rated</v>
      </c>
      <c r="G1464" s="1046"/>
      <c r="H1464" s="1046"/>
      <c r="I1464" s="1046"/>
      <c r="J1464" s="1046"/>
      <c r="K1464" s="1046"/>
      <c r="L1464" s="1431"/>
      <c r="M1464" s="597">
        <f t="shared" si="619"/>
        <v>0</v>
      </c>
      <c r="N1464" s="411">
        <f>M1464*(1-'Appx 1. Ref Rates'!$E30)+N688*(1-'Appx 1. Ref Rates'!$E30)</f>
        <v>0</v>
      </c>
      <c r="O1464" s="414">
        <f>O688*(1-'Appx 1. Ref Rates'!$E30)</f>
        <v>0</v>
      </c>
      <c r="P1464" s="414">
        <f>P688*(1-'Appx 1. Ref Rates'!$E30)</f>
        <v>0</v>
      </c>
      <c r="Q1464" s="415">
        <f>Q688*(1-'Appx 1. Ref Rates'!$E30)</f>
        <v>0</v>
      </c>
      <c r="R1464" s="411">
        <f>R688*(1-'Appx 1. Ref Rates'!$E30)</f>
        <v>0</v>
      </c>
      <c r="S1464" s="413">
        <f>S688*(1-'Appx 1. Ref Rates'!$E30)</f>
        <v>0</v>
      </c>
      <c r="T1464" s="413">
        <f>T688*(1-'Appx 1. Ref Rates'!$E30)</f>
        <v>0</v>
      </c>
      <c r="U1464" s="413">
        <f>U688*(1-'Appx 1. Ref Rates'!$E30)</f>
        <v>0</v>
      </c>
      <c r="V1464" s="413">
        <f>V688*(1-'Appx 1. Ref Rates'!$E30)</f>
        <v>0</v>
      </c>
      <c r="W1464" s="413">
        <f>W688*(1-'Appx 1. Ref Rates'!$E30)</f>
        <v>0</v>
      </c>
      <c r="X1464" s="414">
        <f>X688*(1-'Appx 1. Ref Rates'!$E30)</f>
        <v>0</v>
      </c>
      <c r="Y1464" s="413">
        <f>Y688*(1-'Appx 1. Ref Rates'!$E30)</f>
        <v>0</v>
      </c>
      <c r="Z1464" s="413">
        <f>Z688*(1-'Appx 1. Ref Rates'!$E30)</f>
        <v>0</v>
      </c>
      <c r="AA1464" s="413">
        <f>AA688*(1-'Appx 1. Ref Rates'!$E30)</f>
        <v>0</v>
      </c>
      <c r="AB1464" s="413">
        <f>AB688*(1-'Appx 1. Ref Rates'!$E30)</f>
        <v>0</v>
      </c>
      <c r="AC1464" s="400">
        <f t="shared" si="620"/>
        <v>0</v>
      </c>
      <c r="AD1464" s="854"/>
      <c r="AE1464" s="1083"/>
      <c r="AF1464" s="856"/>
    </row>
    <row r="1465" spans="1:32" ht="15" customHeight="1" outlineLevel="1" x14ac:dyDescent="0.2">
      <c r="A1465" s="11">
        <v>138</v>
      </c>
      <c r="B1465" s="294"/>
      <c r="C1465" s="292"/>
      <c r="D1465" s="292"/>
      <c r="E1465" s="877" t="str">
        <f>'2. CAD NCCF'!E1465:L1465</f>
        <v>Non-agency residential MBS (RMBS)</v>
      </c>
      <c r="F1465" s="878"/>
      <c r="G1465" s="878"/>
      <c r="H1465" s="878"/>
      <c r="I1465" s="878"/>
      <c r="J1465" s="878"/>
      <c r="K1465" s="878"/>
      <c r="L1465" s="879"/>
      <c r="M1465" s="399">
        <f>SUBTOTAL(9,M1466:M1468)</f>
        <v>0</v>
      </c>
      <c r="N1465" s="402">
        <f t="shared" ref="N1465:AC1465" si="621">SUBTOTAL(9,N1466:N1468)</f>
        <v>0</v>
      </c>
      <c r="O1465" s="406">
        <f t="shared" si="621"/>
        <v>0</v>
      </c>
      <c r="P1465" s="406">
        <f t="shared" si="621"/>
        <v>0</v>
      </c>
      <c r="Q1465" s="407">
        <f t="shared" si="621"/>
        <v>0</v>
      </c>
      <c r="R1465" s="402">
        <f t="shared" si="621"/>
        <v>0</v>
      </c>
      <c r="S1465" s="406">
        <f t="shared" si="621"/>
        <v>0</v>
      </c>
      <c r="T1465" s="405">
        <f t="shared" si="621"/>
        <v>0</v>
      </c>
      <c r="U1465" s="405">
        <f t="shared" si="621"/>
        <v>0</v>
      </c>
      <c r="V1465" s="405">
        <f t="shared" si="621"/>
        <v>0</v>
      </c>
      <c r="W1465" s="405">
        <f t="shared" si="621"/>
        <v>0</v>
      </c>
      <c r="X1465" s="405">
        <f t="shared" si="621"/>
        <v>0</v>
      </c>
      <c r="Y1465" s="405">
        <f t="shared" si="621"/>
        <v>0</v>
      </c>
      <c r="Z1465" s="405">
        <f t="shared" si="621"/>
        <v>0</v>
      </c>
      <c r="AA1465" s="405">
        <f t="shared" si="621"/>
        <v>0</v>
      </c>
      <c r="AB1465" s="403">
        <f t="shared" si="621"/>
        <v>0</v>
      </c>
      <c r="AC1465" s="399">
        <f t="shared" si="621"/>
        <v>0</v>
      </c>
      <c r="AD1465" s="854"/>
      <c r="AE1465" s="1083"/>
      <c r="AF1465" s="856"/>
    </row>
    <row r="1466" spans="1:32" ht="15" customHeight="1" outlineLevel="1" x14ac:dyDescent="0.2">
      <c r="A1466" s="11">
        <v>139</v>
      </c>
      <c r="B1466" s="294"/>
      <c r="C1466" s="292"/>
      <c r="D1466" s="292"/>
      <c r="E1466" s="293"/>
      <c r="F1466" s="880" t="str">
        <f>'2. CAD NCCF'!F1466:L1466</f>
        <v>Non-agency RMBS, high rated</v>
      </c>
      <c r="G1466" s="881"/>
      <c r="H1466" s="881"/>
      <c r="I1466" s="881"/>
      <c r="J1466" s="881"/>
      <c r="K1466" s="881"/>
      <c r="L1466" s="882"/>
      <c r="M1466" s="400">
        <f t="shared" ref="M1466:M1468" si="622">M690</f>
        <v>0</v>
      </c>
      <c r="N1466" s="411">
        <f>M1466*(1-'Appx 1. Ref Rates'!$E32)+N690*(1-'Appx 1. Ref Rates'!$E32)</f>
        <v>0</v>
      </c>
      <c r="O1466" s="414">
        <f>O690*(1-'Appx 1. Ref Rates'!$E32)</f>
        <v>0</v>
      </c>
      <c r="P1466" s="414">
        <f>P690*(1-'Appx 1. Ref Rates'!$E32)</f>
        <v>0</v>
      </c>
      <c r="Q1466" s="415">
        <f>Q690*(1-'Appx 1. Ref Rates'!$E32)</f>
        <v>0</v>
      </c>
      <c r="R1466" s="411">
        <f>R690*(1-'Appx 1. Ref Rates'!$E32)</f>
        <v>0</v>
      </c>
      <c r="S1466" s="413">
        <f>S690*(1-'Appx 1. Ref Rates'!$E32)</f>
        <v>0</v>
      </c>
      <c r="T1466" s="413">
        <f>T690*(1-'Appx 1. Ref Rates'!$E32)</f>
        <v>0</v>
      </c>
      <c r="U1466" s="413">
        <f>U690*(1-'Appx 1. Ref Rates'!$E32)</f>
        <v>0</v>
      </c>
      <c r="V1466" s="413">
        <f>V690*(1-'Appx 1. Ref Rates'!$E32)</f>
        <v>0</v>
      </c>
      <c r="W1466" s="413">
        <f>W690*(1-'Appx 1. Ref Rates'!$E32)</f>
        <v>0</v>
      </c>
      <c r="X1466" s="414">
        <f>X690*(1-'Appx 1. Ref Rates'!$E32)</f>
        <v>0</v>
      </c>
      <c r="Y1466" s="413">
        <f>Y690*(1-'Appx 1. Ref Rates'!$E32)</f>
        <v>0</v>
      </c>
      <c r="Z1466" s="413">
        <f>Z690*(1-'Appx 1. Ref Rates'!$E32)</f>
        <v>0</v>
      </c>
      <c r="AA1466" s="413">
        <f>AA690*(1-'Appx 1. Ref Rates'!$E32)</f>
        <v>0</v>
      </c>
      <c r="AB1466" s="413">
        <f>AB690*(1-'Appx 1. Ref Rates'!$E32)</f>
        <v>0</v>
      </c>
      <c r="AC1466" s="400">
        <f t="shared" ref="AC1466:AC1468" si="623">AC690</f>
        <v>0</v>
      </c>
      <c r="AD1466" s="854"/>
      <c r="AE1466" s="1083"/>
      <c r="AF1466" s="856"/>
    </row>
    <row r="1467" spans="1:32" ht="15" customHeight="1" outlineLevel="1" x14ac:dyDescent="0.2">
      <c r="A1467" s="11">
        <v>140</v>
      </c>
      <c r="B1467" s="294"/>
      <c r="C1467" s="292"/>
      <c r="D1467" s="292"/>
      <c r="E1467" s="293"/>
      <c r="F1467" s="880" t="str">
        <f>'2. CAD NCCF'!F1467:L1467</f>
        <v>Non-agency RMBS, medium rated</v>
      </c>
      <c r="G1467" s="881"/>
      <c r="H1467" s="881"/>
      <c r="I1467" s="881"/>
      <c r="J1467" s="881"/>
      <c r="K1467" s="881"/>
      <c r="L1467" s="882"/>
      <c r="M1467" s="400">
        <f t="shared" si="622"/>
        <v>0</v>
      </c>
      <c r="N1467" s="411">
        <f>M1467*(1-'Appx 1. Ref Rates'!$E33)+N691*(1-'Appx 1. Ref Rates'!$E33)</f>
        <v>0</v>
      </c>
      <c r="O1467" s="414">
        <f>O691*(1-'Appx 1. Ref Rates'!$E33)</f>
        <v>0</v>
      </c>
      <c r="P1467" s="414">
        <f>P691*(1-'Appx 1. Ref Rates'!$E33)</f>
        <v>0</v>
      </c>
      <c r="Q1467" s="415">
        <f>Q691*(1-'Appx 1. Ref Rates'!$E33)</f>
        <v>0</v>
      </c>
      <c r="R1467" s="411">
        <f>R691*(1-'Appx 1. Ref Rates'!$E33)</f>
        <v>0</v>
      </c>
      <c r="S1467" s="413">
        <f>S691*(1-'Appx 1. Ref Rates'!$E33)</f>
        <v>0</v>
      </c>
      <c r="T1467" s="413">
        <f>T691*(1-'Appx 1. Ref Rates'!$E33)</f>
        <v>0</v>
      </c>
      <c r="U1467" s="413">
        <f>U691*(1-'Appx 1. Ref Rates'!$E33)</f>
        <v>0</v>
      </c>
      <c r="V1467" s="413">
        <f>V691*(1-'Appx 1. Ref Rates'!$E33)</f>
        <v>0</v>
      </c>
      <c r="W1467" s="413">
        <f>W691*(1-'Appx 1. Ref Rates'!$E33)</f>
        <v>0</v>
      </c>
      <c r="X1467" s="414">
        <f>X691*(1-'Appx 1. Ref Rates'!$E33)</f>
        <v>0</v>
      </c>
      <c r="Y1467" s="413">
        <f>Y691*(1-'Appx 1. Ref Rates'!$E33)</f>
        <v>0</v>
      </c>
      <c r="Z1467" s="413">
        <f>Z691*(1-'Appx 1. Ref Rates'!$E33)</f>
        <v>0</v>
      </c>
      <c r="AA1467" s="413">
        <f>AA691*(1-'Appx 1. Ref Rates'!$E33)</f>
        <v>0</v>
      </c>
      <c r="AB1467" s="413">
        <f>AB691*(1-'Appx 1. Ref Rates'!$E33)</f>
        <v>0</v>
      </c>
      <c r="AC1467" s="400">
        <f t="shared" si="623"/>
        <v>0</v>
      </c>
      <c r="AD1467" s="854"/>
      <c r="AE1467" s="1083"/>
      <c r="AF1467" s="856"/>
    </row>
    <row r="1468" spans="1:32" ht="15" customHeight="1" outlineLevel="1" x14ac:dyDescent="0.2">
      <c r="A1468" s="11">
        <v>141</v>
      </c>
      <c r="B1468" s="294"/>
      <c r="C1468" s="292"/>
      <c r="D1468" s="292"/>
      <c r="E1468" s="293"/>
      <c r="F1468" s="880" t="str">
        <f>'2. CAD NCCF'!F1468:L1468</f>
        <v>Non-agency RMBS, low or not rated</v>
      </c>
      <c r="G1468" s="881"/>
      <c r="H1468" s="881"/>
      <c r="I1468" s="881"/>
      <c r="J1468" s="881"/>
      <c r="K1468" s="881"/>
      <c r="L1468" s="882"/>
      <c r="M1468" s="400">
        <f t="shared" si="622"/>
        <v>0</v>
      </c>
      <c r="N1468" s="411">
        <f>M1468*(1-'Appx 1. Ref Rates'!$E34)+N692*(1-'Appx 1. Ref Rates'!$E34)</f>
        <v>0</v>
      </c>
      <c r="O1468" s="414">
        <f>O692*(1-'Appx 1. Ref Rates'!$E34)</f>
        <v>0</v>
      </c>
      <c r="P1468" s="414">
        <f>P692*(1-'Appx 1. Ref Rates'!$E34)</f>
        <v>0</v>
      </c>
      <c r="Q1468" s="415">
        <f>Q692*(1-'Appx 1. Ref Rates'!$E34)</f>
        <v>0</v>
      </c>
      <c r="R1468" s="411">
        <f>R692*(1-'Appx 1. Ref Rates'!$E34)</f>
        <v>0</v>
      </c>
      <c r="S1468" s="413">
        <f>S692*(1-'Appx 1. Ref Rates'!$E34)</f>
        <v>0</v>
      </c>
      <c r="T1468" s="413">
        <f>T692*(1-'Appx 1. Ref Rates'!$E34)</f>
        <v>0</v>
      </c>
      <c r="U1468" s="413">
        <f>U692*(1-'Appx 1. Ref Rates'!$E34)</f>
        <v>0</v>
      </c>
      <c r="V1468" s="413">
        <f>V692*(1-'Appx 1. Ref Rates'!$E34)</f>
        <v>0</v>
      </c>
      <c r="W1468" s="413">
        <f>W692*(1-'Appx 1. Ref Rates'!$E34)</f>
        <v>0</v>
      </c>
      <c r="X1468" s="414">
        <f>X692*(1-'Appx 1. Ref Rates'!$E34)</f>
        <v>0</v>
      </c>
      <c r="Y1468" s="413">
        <f>Y692*(1-'Appx 1. Ref Rates'!$E34)</f>
        <v>0</v>
      </c>
      <c r="Z1468" s="413">
        <f>Z692*(1-'Appx 1. Ref Rates'!$E34)</f>
        <v>0</v>
      </c>
      <c r="AA1468" s="413">
        <f>AA692*(1-'Appx 1. Ref Rates'!$E34)</f>
        <v>0</v>
      </c>
      <c r="AB1468" s="413">
        <f>AB692*(1-'Appx 1. Ref Rates'!$E34)</f>
        <v>0</v>
      </c>
      <c r="AC1468" s="400">
        <f t="shared" si="623"/>
        <v>0</v>
      </c>
      <c r="AD1468" s="857"/>
      <c r="AE1468" s="858"/>
      <c r="AF1468" s="859"/>
    </row>
    <row r="1469" spans="1:32" ht="15" customHeight="1" outlineLevel="1" x14ac:dyDescent="0.2">
      <c r="A1469" s="11">
        <v>142</v>
      </c>
      <c r="B1469" s="294"/>
      <c r="C1469" s="292"/>
      <c r="D1469" s="868" t="str">
        <f>'2. CAD NCCF'!D1469:AF1469</f>
        <v>Corporate bonds and paper (CBP)</v>
      </c>
      <c r="E1469" s="869"/>
      <c r="F1469" s="869"/>
      <c r="G1469" s="869"/>
      <c r="H1469" s="869"/>
      <c r="I1469" s="869"/>
      <c r="J1469" s="869"/>
      <c r="K1469" s="869"/>
      <c r="L1469" s="869"/>
      <c r="M1469" s="869"/>
      <c r="N1469" s="869"/>
      <c r="O1469" s="869"/>
      <c r="P1469" s="869"/>
      <c r="Q1469" s="869"/>
      <c r="R1469" s="869"/>
      <c r="S1469" s="869"/>
      <c r="T1469" s="869"/>
      <c r="U1469" s="869"/>
      <c r="V1469" s="869"/>
      <c r="W1469" s="869"/>
      <c r="X1469" s="869"/>
      <c r="Y1469" s="869"/>
      <c r="Z1469" s="869"/>
      <c r="AA1469" s="869"/>
      <c r="AB1469" s="869"/>
      <c r="AC1469" s="869"/>
      <c r="AD1469" s="869"/>
      <c r="AE1469" s="869"/>
      <c r="AF1469" s="870"/>
    </row>
    <row r="1470" spans="1:32" ht="15" customHeight="1" outlineLevel="1" x14ac:dyDescent="0.2">
      <c r="A1470" s="11">
        <v>143</v>
      </c>
      <c r="B1470" s="294"/>
      <c r="C1470" s="292"/>
      <c r="D1470" s="292"/>
      <c r="E1470" s="933" t="str">
        <f>'2. CAD NCCF'!E1470:L1470</f>
        <v>Non-FI issued CBP, high rated</v>
      </c>
      <c r="F1470" s="934"/>
      <c r="G1470" s="934"/>
      <c r="H1470" s="934"/>
      <c r="I1470" s="934"/>
      <c r="J1470" s="934"/>
      <c r="K1470" s="934"/>
      <c r="L1470" s="935"/>
      <c r="M1470" s="399">
        <f>SUBTOTAL(9,M1471:M1472)</f>
        <v>0</v>
      </c>
      <c r="N1470" s="402">
        <f t="shared" ref="N1470:AC1470" si="624">SUBTOTAL(9,N1471:N1472)</f>
        <v>0</v>
      </c>
      <c r="O1470" s="406">
        <f t="shared" si="624"/>
        <v>0</v>
      </c>
      <c r="P1470" s="406">
        <f t="shared" si="624"/>
        <v>0</v>
      </c>
      <c r="Q1470" s="407">
        <f t="shared" si="624"/>
        <v>0</v>
      </c>
      <c r="R1470" s="402">
        <f t="shared" si="624"/>
        <v>0</v>
      </c>
      <c r="S1470" s="406">
        <f t="shared" si="624"/>
        <v>0</v>
      </c>
      <c r="T1470" s="405">
        <f t="shared" si="624"/>
        <v>0</v>
      </c>
      <c r="U1470" s="405">
        <f t="shared" si="624"/>
        <v>0</v>
      </c>
      <c r="V1470" s="405">
        <f t="shared" si="624"/>
        <v>0</v>
      </c>
      <c r="W1470" s="405">
        <f t="shared" si="624"/>
        <v>0</v>
      </c>
      <c r="X1470" s="405">
        <f t="shared" si="624"/>
        <v>0</v>
      </c>
      <c r="Y1470" s="405">
        <f t="shared" si="624"/>
        <v>0</v>
      </c>
      <c r="Z1470" s="405">
        <f t="shared" si="624"/>
        <v>0</v>
      </c>
      <c r="AA1470" s="405">
        <f t="shared" si="624"/>
        <v>0</v>
      </c>
      <c r="AB1470" s="403">
        <f t="shared" si="624"/>
        <v>0</v>
      </c>
      <c r="AC1470" s="399">
        <f t="shared" si="624"/>
        <v>0</v>
      </c>
      <c r="AD1470" s="1433"/>
      <c r="AE1470" s="852"/>
      <c r="AF1470" s="853"/>
    </row>
    <row r="1471" spans="1:32" ht="15" customHeight="1" outlineLevel="1" x14ac:dyDescent="0.2">
      <c r="A1471" s="11">
        <v>144</v>
      </c>
      <c r="B1471" s="294"/>
      <c r="C1471" s="292"/>
      <c r="D1471" s="292"/>
      <c r="E1471" s="293"/>
      <c r="F1471" s="880" t="str">
        <f>'2. CAD NCCF'!F1471:L1471</f>
        <v>Non-FI issued unsecured bond and paper, high rated</v>
      </c>
      <c r="G1471" s="881"/>
      <c r="H1471" s="881"/>
      <c r="I1471" s="881"/>
      <c r="J1471" s="881"/>
      <c r="K1471" s="881"/>
      <c r="L1471" s="882"/>
      <c r="M1471" s="400">
        <f t="shared" ref="M1471:M1472" si="625">M695</f>
        <v>0</v>
      </c>
      <c r="N1471" s="411">
        <f>M1471*(1-'Appx 1. Ref Rates'!$E37)+N695*(1-'Appx 1. Ref Rates'!$E37)</f>
        <v>0</v>
      </c>
      <c r="O1471" s="414">
        <f>O695*(1-'Appx 1. Ref Rates'!$E37)</f>
        <v>0</v>
      </c>
      <c r="P1471" s="414">
        <f>P695*(1-'Appx 1. Ref Rates'!$E37)</f>
        <v>0</v>
      </c>
      <c r="Q1471" s="415">
        <f>Q695*(1-'Appx 1. Ref Rates'!$E37)</f>
        <v>0</v>
      </c>
      <c r="R1471" s="411">
        <f>R695*(1-'Appx 1. Ref Rates'!$E37)</f>
        <v>0</v>
      </c>
      <c r="S1471" s="413">
        <f>S695*(1-'Appx 1. Ref Rates'!$E37)</f>
        <v>0</v>
      </c>
      <c r="T1471" s="413">
        <f>T695*(1-'Appx 1. Ref Rates'!$E37)</f>
        <v>0</v>
      </c>
      <c r="U1471" s="413">
        <f>U695*(1-'Appx 1. Ref Rates'!$E37)</f>
        <v>0</v>
      </c>
      <c r="V1471" s="413">
        <f>V695*(1-'Appx 1. Ref Rates'!$E37)</f>
        <v>0</v>
      </c>
      <c r="W1471" s="413">
        <f>W695*(1-'Appx 1. Ref Rates'!$E37)</f>
        <v>0</v>
      </c>
      <c r="X1471" s="414">
        <f>X695*(1-'Appx 1. Ref Rates'!$E37)</f>
        <v>0</v>
      </c>
      <c r="Y1471" s="413">
        <f>Y695*(1-'Appx 1. Ref Rates'!$E37)</f>
        <v>0</v>
      </c>
      <c r="Z1471" s="413">
        <f>Z695*(1-'Appx 1. Ref Rates'!$E37)</f>
        <v>0</v>
      </c>
      <c r="AA1471" s="413">
        <f>AA695*(1-'Appx 1. Ref Rates'!$E37)</f>
        <v>0</v>
      </c>
      <c r="AB1471" s="413">
        <f>AB695*(1-'Appx 1. Ref Rates'!$E37)</f>
        <v>0</v>
      </c>
      <c r="AC1471" s="400">
        <f t="shared" ref="AC1471:AC1472" si="626">AC695</f>
        <v>0</v>
      </c>
      <c r="AD1471" s="854"/>
      <c r="AE1471" s="1083"/>
      <c r="AF1471" s="856"/>
    </row>
    <row r="1472" spans="1:32" ht="15" customHeight="1" outlineLevel="1" x14ac:dyDescent="0.2">
      <c r="A1472" s="11">
        <v>145</v>
      </c>
      <c r="B1472" s="294"/>
      <c r="C1472" s="292"/>
      <c r="D1472" s="292"/>
      <c r="E1472" s="293"/>
      <c r="F1472" s="880" t="str">
        <f>'2. CAD NCCF'!F1472:L1472</f>
        <v>Non-FI issued covered bonds, high rated</v>
      </c>
      <c r="G1472" s="881"/>
      <c r="H1472" s="881"/>
      <c r="I1472" s="881"/>
      <c r="J1472" s="881"/>
      <c r="K1472" s="881"/>
      <c r="L1472" s="882"/>
      <c r="M1472" s="400">
        <f t="shared" si="625"/>
        <v>0</v>
      </c>
      <c r="N1472" s="411">
        <f>M1472*(1-'Appx 1. Ref Rates'!$E38)+N696*(1-'Appx 1. Ref Rates'!$E38)</f>
        <v>0</v>
      </c>
      <c r="O1472" s="414">
        <f>O696*(1-'Appx 1. Ref Rates'!$E38)</f>
        <v>0</v>
      </c>
      <c r="P1472" s="414">
        <f>P696*(1-'Appx 1. Ref Rates'!$E38)</f>
        <v>0</v>
      </c>
      <c r="Q1472" s="415">
        <f>Q696*(1-'Appx 1. Ref Rates'!$E38)</f>
        <v>0</v>
      </c>
      <c r="R1472" s="411">
        <f>R696*(1-'Appx 1. Ref Rates'!$E38)</f>
        <v>0</v>
      </c>
      <c r="S1472" s="413">
        <f>S696*(1-'Appx 1. Ref Rates'!$E38)</f>
        <v>0</v>
      </c>
      <c r="T1472" s="413">
        <f>T696*(1-'Appx 1. Ref Rates'!$E38)</f>
        <v>0</v>
      </c>
      <c r="U1472" s="413">
        <f>U696*(1-'Appx 1. Ref Rates'!$E38)</f>
        <v>0</v>
      </c>
      <c r="V1472" s="413">
        <f>V696*(1-'Appx 1. Ref Rates'!$E38)</f>
        <v>0</v>
      </c>
      <c r="W1472" s="413">
        <f>W696*(1-'Appx 1. Ref Rates'!$E38)</f>
        <v>0</v>
      </c>
      <c r="X1472" s="414">
        <f>X696*(1-'Appx 1. Ref Rates'!$E38)</f>
        <v>0</v>
      </c>
      <c r="Y1472" s="413">
        <f>Y696*(1-'Appx 1. Ref Rates'!$E38)</f>
        <v>0</v>
      </c>
      <c r="Z1472" s="413">
        <f>Z696*(1-'Appx 1. Ref Rates'!$E38)</f>
        <v>0</v>
      </c>
      <c r="AA1472" s="413">
        <f>AA696*(1-'Appx 1. Ref Rates'!$E38)</f>
        <v>0</v>
      </c>
      <c r="AB1472" s="413">
        <f>AB696*(1-'Appx 1. Ref Rates'!$E38)</f>
        <v>0</v>
      </c>
      <c r="AC1472" s="400">
        <f t="shared" si="626"/>
        <v>0</v>
      </c>
      <c r="AD1472" s="854"/>
      <c r="AE1472" s="1083"/>
      <c r="AF1472" s="856"/>
    </row>
    <row r="1473" spans="1:32" ht="15" customHeight="1" outlineLevel="1" x14ac:dyDescent="0.2">
      <c r="A1473" s="11">
        <v>146</v>
      </c>
      <c r="B1473" s="294"/>
      <c r="C1473" s="292"/>
      <c r="D1473" s="292"/>
      <c r="E1473" s="877" t="str">
        <f>'2. CAD NCCF'!E1473:L1473</f>
        <v>FI issued CBP, high rated</v>
      </c>
      <c r="F1473" s="878"/>
      <c r="G1473" s="878"/>
      <c r="H1473" s="878"/>
      <c r="I1473" s="878"/>
      <c r="J1473" s="878"/>
      <c r="K1473" s="878"/>
      <c r="L1473" s="879"/>
      <c r="M1473" s="399">
        <f>SUBTOTAL(9,M1474:M1476)</f>
        <v>0</v>
      </c>
      <c r="N1473" s="402">
        <f t="shared" ref="N1473:AC1473" si="627">SUBTOTAL(9,N1474:N1476)</f>
        <v>0</v>
      </c>
      <c r="O1473" s="406">
        <f t="shared" si="627"/>
        <v>0</v>
      </c>
      <c r="P1473" s="406">
        <f t="shared" si="627"/>
        <v>0</v>
      </c>
      <c r="Q1473" s="407">
        <f t="shared" si="627"/>
        <v>0</v>
      </c>
      <c r="R1473" s="402">
        <f t="shared" si="627"/>
        <v>0</v>
      </c>
      <c r="S1473" s="406">
        <f t="shared" si="627"/>
        <v>0</v>
      </c>
      <c r="T1473" s="405">
        <f t="shared" si="627"/>
        <v>0</v>
      </c>
      <c r="U1473" s="405">
        <f t="shared" si="627"/>
        <v>0</v>
      </c>
      <c r="V1473" s="405">
        <f t="shared" si="627"/>
        <v>0</v>
      </c>
      <c r="W1473" s="405">
        <f t="shared" si="627"/>
        <v>0</v>
      </c>
      <c r="X1473" s="405">
        <f t="shared" si="627"/>
        <v>0</v>
      </c>
      <c r="Y1473" s="405">
        <f t="shared" si="627"/>
        <v>0</v>
      </c>
      <c r="Z1473" s="405">
        <f t="shared" si="627"/>
        <v>0</v>
      </c>
      <c r="AA1473" s="405">
        <f t="shared" si="627"/>
        <v>0</v>
      </c>
      <c r="AB1473" s="403">
        <f t="shared" si="627"/>
        <v>0</v>
      </c>
      <c r="AC1473" s="399">
        <f t="shared" si="627"/>
        <v>0</v>
      </c>
      <c r="AD1473" s="854"/>
      <c r="AE1473" s="1083"/>
      <c r="AF1473" s="856"/>
    </row>
    <row r="1474" spans="1:32" ht="15" customHeight="1" outlineLevel="1" x14ac:dyDescent="0.2">
      <c r="A1474" s="11">
        <v>147</v>
      </c>
      <c r="B1474" s="294"/>
      <c r="C1474" s="292"/>
      <c r="D1474" s="292"/>
      <c r="E1474" s="293"/>
      <c r="F1474" s="880" t="str">
        <f>'2. CAD NCCF'!F1474:L1474</f>
        <v>FI issued unsecured bonds and paper, high rated</v>
      </c>
      <c r="G1474" s="881"/>
      <c r="H1474" s="881"/>
      <c r="I1474" s="881"/>
      <c r="J1474" s="881"/>
      <c r="K1474" s="881"/>
      <c r="L1474" s="882"/>
      <c r="M1474" s="400">
        <f t="shared" ref="M1474:M1476" si="628">M698</f>
        <v>0</v>
      </c>
      <c r="N1474" s="411">
        <f>M1474*(1-'Appx 1. Ref Rates'!$E40)+N698*(1-'Appx 1. Ref Rates'!$E40)</f>
        <v>0</v>
      </c>
      <c r="O1474" s="414">
        <f>O698*(1-'Appx 1. Ref Rates'!$E40)</f>
        <v>0</v>
      </c>
      <c r="P1474" s="414">
        <f>P698*(1-'Appx 1. Ref Rates'!$E40)</f>
        <v>0</v>
      </c>
      <c r="Q1474" s="415">
        <f>Q698*(1-'Appx 1. Ref Rates'!$E40)</f>
        <v>0</v>
      </c>
      <c r="R1474" s="411">
        <f>R698*(1-'Appx 1. Ref Rates'!$E40)</f>
        <v>0</v>
      </c>
      <c r="S1474" s="413">
        <f>S698*(1-'Appx 1. Ref Rates'!$E40)</f>
        <v>0</v>
      </c>
      <c r="T1474" s="413">
        <f>T698*(1-'Appx 1. Ref Rates'!$E40)</f>
        <v>0</v>
      </c>
      <c r="U1474" s="413">
        <f>U698*(1-'Appx 1. Ref Rates'!$E40)</f>
        <v>0</v>
      </c>
      <c r="V1474" s="413">
        <f>V698*(1-'Appx 1. Ref Rates'!$E40)</f>
        <v>0</v>
      </c>
      <c r="W1474" s="413">
        <f>W698*(1-'Appx 1. Ref Rates'!$E40)</f>
        <v>0</v>
      </c>
      <c r="X1474" s="414">
        <f>X698*(1-'Appx 1. Ref Rates'!$E40)</f>
        <v>0</v>
      </c>
      <c r="Y1474" s="413">
        <f>Y698*(1-'Appx 1. Ref Rates'!$E40)</f>
        <v>0</v>
      </c>
      <c r="Z1474" s="413">
        <f>Z698*(1-'Appx 1. Ref Rates'!$E40)</f>
        <v>0</v>
      </c>
      <c r="AA1474" s="413">
        <f>AA698*(1-'Appx 1. Ref Rates'!$E40)</f>
        <v>0</v>
      </c>
      <c r="AB1474" s="413">
        <f>AB698*(1-'Appx 1. Ref Rates'!$E40)</f>
        <v>0</v>
      </c>
      <c r="AC1474" s="400">
        <f t="shared" ref="AC1474:AC1476" si="629">AC698</f>
        <v>0</v>
      </c>
      <c r="AD1474" s="854"/>
      <c r="AE1474" s="1083"/>
      <c r="AF1474" s="856"/>
    </row>
    <row r="1475" spans="1:32" ht="15" customHeight="1" outlineLevel="1" x14ac:dyDescent="0.2">
      <c r="A1475" s="11">
        <v>148</v>
      </c>
      <c r="B1475" s="294"/>
      <c r="C1475" s="292"/>
      <c r="D1475" s="292"/>
      <c r="E1475" s="293"/>
      <c r="F1475" s="880" t="str">
        <f>'2. CAD NCCF'!F1475:L1475</f>
        <v>FI issued covered bonds, high rated</v>
      </c>
      <c r="G1475" s="881"/>
      <c r="H1475" s="881"/>
      <c r="I1475" s="881"/>
      <c r="J1475" s="881"/>
      <c r="K1475" s="881"/>
      <c r="L1475" s="882"/>
      <c r="M1475" s="400">
        <f t="shared" si="628"/>
        <v>0</v>
      </c>
      <c r="N1475" s="411">
        <f>M1475*(1-'Appx 1. Ref Rates'!$E41)+N699*(1-'Appx 1. Ref Rates'!$E41)</f>
        <v>0</v>
      </c>
      <c r="O1475" s="414">
        <f>O699*(1-'Appx 1. Ref Rates'!$E41)</f>
        <v>0</v>
      </c>
      <c r="P1475" s="414">
        <f>P699*(1-'Appx 1. Ref Rates'!$E41)</f>
        <v>0</v>
      </c>
      <c r="Q1475" s="415">
        <f>Q699*(1-'Appx 1. Ref Rates'!$E41)</f>
        <v>0</v>
      </c>
      <c r="R1475" s="411">
        <f>R699*(1-'Appx 1. Ref Rates'!$E41)</f>
        <v>0</v>
      </c>
      <c r="S1475" s="413">
        <f>S699*(1-'Appx 1. Ref Rates'!$E41)</f>
        <v>0</v>
      </c>
      <c r="T1475" s="413">
        <f>T699*(1-'Appx 1. Ref Rates'!$E41)</f>
        <v>0</v>
      </c>
      <c r="U1475" s="413">
        <f>U699*(1-'Appx 1. Ref Rates'!$E41)</f>
        <v>0</v>
      </c>
      <c r="V1475" s="413">
        <f>V699*(1-'Appx 1. Ref Rates'!$E41)</f>
        <v>0</v>
      </c>
      <c r="W1475" s="413">
        <f>W699*(1-'Appx 1. Ref Rates'!$E41)</f>
        <v>0</v>
      </c>
      <c r="X1475" s="414">
        <f>X699*(1-'Appx 1. Ref Rates'!$E41)</f>
        <v>0</v>
      </c>
      <c r="Y1475" s="413">
        <f>Y699*(1-'Appx 1. Ref Rates'!$E41)</f>
        <v>0</v>
      </c>
      <c r="Z1475" s="413">
        <f>Z699*(1-'Appx 1. Ref Rates'!$E41)</f>
        <v>0</v>
      </c>
      <c r="AA1475" s="413">
        <f>AA699*(1-'Appx 1. Ref Rates'!$E41)</f>
        <v>0</v>
      </c>
      <c r="AB1475" s="413">
        <f>AB699*(1-'Appx 1. Ref Rates'!$E41)</f>
        <v>0</v>
      </c>
      <c r="AC1475" s="400">
        <f t="shared" si="629"/>
        <v>0</v>
      </c>
      <c r="AD1475" s="854"/>
      <c r="AE1475" s="1083"/>
      <c r="AF1475" s="856"/>
    </row>
    <row r="1476" spans="1:32" ht="15" customHeight="1" outlineLevel="1" x14ac:dyDescent="0.2">
      <c r="A1476" s="11">
        <v>149</v>
      </c>
      <c r="B1476" s="294"/>
      <c r="C1476" s="292"/>
      <c r="D1476" s="292"/>
      <c r="E1476" s="293"/>
      <c r="F1476" s="880" t="str">
        <f>'2. CAD NCCF'!F1476:L1476</f>
        <v>FI issued jumbo covered bonds, high rated</v>
      </c>
      <c r="G1476" s="881"/>
      <c r="H1476" s="881"/>
      <c r="I1476" s="881"/>
      <c r="J1476" s="881"/>
      <c r="K1476" s="881"/>
      <c r="L1476" s="882"/>
      <c r="M1476" s="400">
        <f t="shared" si="628"/>
        <v>0</v>
      </c>
      <c r="N1476" s="411">
        <f>M1476*(1-'Appx 1. Ref Rates'!$E42)+N700*(1-'Appx 1. Ref Rates'!$E42)</f>
        <v>0</v>
      </c>
      <c r="O1476" s="414">
        <f>O700*(1-'Appx 1. Ref Rates'!$E42)</f>
        <v>0</v>
      </c>
      <c r="P1476" s="414">
        <f>P700*(1-'Appx 1. Ref Rates'!$E42)</f>
        <v>0</v>
      </c>
      <c r="Q1476" s="415">
        <f>Q700*(1-'Appx 1. Ref Rates'!$E42)</f>
        <v>0</v>
      </c>
      <c r="R1476" s="411">
        <f>R700*(1-'Appx 1. Ref Rates'!$E42)</f>
        <v>0</v>
      </c>
      <c r="S1476" s="413">
        <f>S700*(1-'Appx 1. Ref Rates'!$E42)</f>
        <v>0</v>
      </c>
      <c r="T1476" s="413">
        <f>T700*(1-'Appx 1. Ref Rates'!$E42)</f>
        <v>0</v>
      </c>
      <c r="U1476" s="413">
        <f>U700*(1-'Appx 1. Ref Rates'!$E42)</f>
        <v>0</v>
      </c>
      <c r="V1476" s="413">
        <f>V700*(1-'Appx 1. Ref Rates'!$E42)</f>
        <v>0</v>
      </c>
      <c r="W1476" s="413">
        <f>W700*(1-'Appx 1. Ref Rates'!$E42)</f>
        <v>0</v>
      </c>
      <c r="X1476" s="414">
        <f>X700*(1-'Appx 1. Ref Rates'!$E42)</f>
        <v>0</v>
      </c>
      <c r="Y1476" s="413">
        <f>Y700*(1-'Appx 1. Ref Rates'!$E42)</f>
        <v>0</v>
      </c>
      <c r="Z1476" s="413">
        <f>Z700*(1-'Appx 1. Ref Rates'!$E42)</f>
        <v>0</v>
      </c>
      <c r="AA1476" s="413">
        <f>AA700*(1-'Appx 1. Ref Rates'!$E42)</f>
        <v>0</v>
      </c>
      <c r="AB1476" s="413">
        <f>AB700*(1-'Appx 1. Ref Rates'!$E42)</f>
        <v>0</v>
      </c>
      <c r="AC1476" s="400">
        <f t="shared" si="629"/>
        <v>0</v>
      </c>
      <c r="AD1476" s="854"/>
      <c r="AE1476" s="1083"/>
      <c r="AF1476" s="856"/>
    </row>
    <row r="1477" spans="1:32" ht="15" customHeight="1" outlineLevel="1" x14ac:dyDescent="0.2">
      <c r="A1477" s="11">
        <v>150</v>
      </c>
      <c r="B1477" s="294"/>
      <c r="C1477" s="292"/>
      <c r="D1477" s="292"/>
      <c r="E1477" s="877" t="str">
        <f>'2. CAD NCCF'!E1477:L1477</f>
        <v>Non-FI issued CBP, medium rated</v>
      </c>
      <c r="F1477" s="878"/>
      <c r="G1477" s="878"/>
      <c r="H1477" s="878"/>
      <c r="I1477" s="878"/>
      <c r="J1477" s="878"/>
      <c r="K1477" s="878"/>
      <c r="L1477" s="879"/>
      <c r="M1477" s="399">
        <f>SUBTOTAL(9,M1478:M1479)</f>
        <v>0</v>
      </c>
      <c r="N1477" s="402">
        <f t="shared" ref="N1477:AC1477" si="630">SUBTOTAL(9,N1478:N1479)</f>
        <v>0</v>
      </c>
      <c r="O1477" s="406">
        <f t="shared" si="630"/>
        <v>0</v>
      </c>
      <c r="P1477" s="406">
        <f t="shared" si="630"/>
        <v>0</v>
      </c>
      <c r="Q1477" s="407">
        <f t="shared" si="630"/>
        <v>0</v>
      </c>
      <c r="R1477" s="402">
        <f t="shared" si="630"/>
        <v>0</v>
      </c>
      <c r="S1477" s="406">
        <f t="shared" si="630"/>
        <v>0</v>
      </c>
      <c r="T1477" s="405">
        <f t="shared" si="630"/>
        <v>0</v>
      </c>
      <c r="U1477" s="405">
        <f t="shared" si="630"/>
        <v>0</v>
      </c>
      <c r="V1477" s="405">
        <f t="shared" si="630"/>
        <v>0</v>
      </c>
      <c r="W1477" s="405">
        <f t="shared" si="630"/>
        <v>0</v>
      </c>
      <c r="X1477" s="405">
        <f t="shared" si="630"/>
        <v>0</v>
      </c>
      <c r="Y1477" s="405">
        <f t="shared" si="630"/>
        <v>0</v>
      </c>
      <c r="Z1477" s="405">
        <f t="shared" si="630"/>
        <v>0</v>
      </c>
      <c r="AA1477" s="405">
        <f t="shared" si="630"/>
        <v>0</v>
      </c>
      <c r="AB1477" s="403">
        <f t="shared" si="630"/>
        <v>0</v>
      </c>
      <c r="AC1477" s="399">
        <f t="shared" si="630"/>
        <v>0</v>
      </c>
      <c r="AD1477" s="854"/>
      <c r="AE1477" s="1083"/>
      <c r="AF1477" s="856"/>
    </row>
    <row r="1478" spans="1:32" ht="15" customHeight="1" outlineLevel="1" x14ac:dyDescent="0.2">
      <c r="A1478" s="11">
        <v>151</v>
      </c>
      <c r="B1478" s="294"/>
      <c r="C1478" s="292"/>
      <c r="D1478" s="292"/>
      <c r="E1478" s="293"/>
      <c r="F1478" s="880" t="str">
        <f>'2. CAD NCCF'!F1478:L1478</f>
        <v>Non-FI issued unsecured bonds and paper, medium rated</v>
      </c>
      <c r="G1478" s="881"/>
      <c r="H1478" s="881"/>
      <c r="I1478" s="881"/>
      <c r="J1478" s="881"/>
      <c r="K1478" s="881"/>
      <c r="L1478" s="882"/>
      <c r="M1478" s="400">
        <f t="shared" ref="M1478:M1479" si="631">M702</f>
        <v>0</v>
      </c>
      <c r="N1478" s="411">
        <f>M1478*(1-'Appx 1. Ref Rates'!$E44)+N702*(1-'Appx 1. Ref Rates'!$E44)</f>
        <v>0</v>
      </c>
      <c r="O1478" s="414">
        <f>O702*(1-'Appx 1. Ref Rates'!$E44)</f>
        <v>0</v>
      </c>
      <c r="P1478" s="414">
        <f>P702*(1-'Appx 1. Ref Rates'!$E44)</f>
        <v>0</v>
      </c>
      <c r="Q1478" s="415">
        <f>Q702*(1-'Appx 1. Ref Rates'!$E44)</f>
        <v>0</v>
      </c>
      <c r="R1478" s="411">
        <f>R702*(1-'Appx 1. Ref Rates'!$E44)</f>
        <v>0</v>
      </c>
      <c r="S1478" s="413">
        <f>S702*(1-'Appx 1. Ref Rates'!$E44)</f>
        <v>0</v>
      </c>
      <c r="T1478" s="413">
        <f>T702*(1-'Appx 1. Ref Rates'!$E44)</f>
        <v>0</v>
      </c>
      <c r="U1478" s="413">
        <f>U702*(1-'Appx 1. Ref Rates'!$E44)</f>
        <v>0</v>
      </c>
      <c r="V1478" s="413">
        <f>V702*(1-'Appx 1. Ref Rates'!$E44)</f>
        <v>0</v>
      </c>
      <c r="W1478" s="413">
        <f>W702*(1-'Appx 1. Ref Rates'!$E44)</f>
        <v>0</v>
      </c>
      <c r="X1478" s="414">
        <f>X702*(1-'Appx 1. Ref Rates'!$E44)</f>
        <v>0</v>
      </c>
      <c r="Y1478" s="413">
        <f>Y702*(1-'Appx 1. Ref Rates'!$E44)</f>
        <v>0</v>
      </c>
      <c r="Z1478" s="413">
        <f>Z702*(1-'Appx 1. Ref Rates'!$E44)</f>
        <v>0</v>
      </c>
      <c r="AA1478" s="413">
        <f>AA702*(1-'Appx 1. Ref Rates'!$E44)</f>
        <v>0</v>
      </c>
      <c r="AB1478" s="413">
        <f>AB702*(1-'Appx 1. Ref Rates'!$E44)</f>
        <v>0</v>
      </c>
      <c r="AC1478" s="400">
        <f t="shared" ref="AC1478:AC1479" si="632">AC702</f>
        <v>0</v>
      </c>
      <c r="AD1478" s="854"/>
      <c r="AE1478" s="1083"/>
      <c r="AF1478" s="856"/>
    </row>
    <row r="1479" spans="1:32" ht="15" customHeight="1" outlineLevel="1" x14ac:dyDescent="0.2">
      <c r="A1479" s="11">
        <v>152</v>
      </c>
      <c r="B1479" s="294"/>
      <c r="C1479" s="292"/>
      <c r="D1479" s="292"/>
      <c r="E1479" s="293"/>
      <c r="F1479" s="880" t="str">
        <f>'2. CAD NCCF'!F1479:L1479</f>
        <v>Non-FI issued covered bonds, medium rated</v>
      </c>
      <c r="G1479" s="881"/>
      <c r="H1479" s="881"/>
      <c r="I1479" s="881"/>
      <c r="J1479" s="881"/>
      <c r="K1479" s="881"/>
      <c r="L1479" s="882"/>
      <c r="M1479" s="400">
        <f t="shared" si="631"/>
        <v>0</v>
      </c>
      <c r="N1479" s="411">
        <f>M1479*(1-'Appx 1. Ref Rates'!$E45)+N703*(1-'Appx 1. Ref Rates'!$E45)</f>
        <v>0</v>
      </c>
      <c r="O1479" s="414">
        <f>O703*(1-'Appx 1. Ref Rates'!$E45)</f>
        <v>0</v>
      </c>
      <c r="P1479" s="414">
        <f>P703*(1-'Appx 1. Ref Rates'!$E45)</f>
        <v>0</v>
      </c>
      <c r="Q1479" s="415">
        <f>Q703*(1-'Appx 1. Ref Rates'!$E45)</f>
        <v>0</v>
      </c>
      <c r="R1479" s="411">
        <f>R703*(1-'Appx 1. Ref Rates'!$E45)</f>
        <v>0</v>
      </c>
      <c r="S1479" s="413">
        <f>S703*(1-'Appx 1. Ref Rates'!$E45)</f>
        <v>0</v>
      </c>
      <c r="T1479" s="413">
        <f>T703*(1-'Appx 1. Ref Rates'!$E45)</f>
        <v>0</v>
      </c>
      <c r="U1479" s="413">
        <f>U703*(1-'Appx 1. Ref Rates'!$E45)</f>
        <v>0</v>
      </c>
      <c r="V1479" s="413">
        <f>V703*(1-'Appx 1. Ref Rates'!$E45)</f>
        <v>0</v>
      </c>
      <c r="W1479" s="413">
        <f>W703*(1-'Appx 1. Ref Rates'!$E45)</f>
        <v>0</v>
      </c>
      <c r="X1479" s="414">
        <f>X703*(1-'Appx 1. Ref Rates'!$E45)</f>
        <v>0</v>
      </c>
      <c r="Y1479" s="413">
        <f>Y703*(1-'Appx 1. Ref Rates'!$E45)</f>
        <v>0</v>
      </c>
      <c r="Z1479" s="413">
        <f>Z703*(1-'Appx 1. Ref Rates'!$E45)</f>
        <v>0</v>
      </c>
      <c r="AA1479" s="413">
        <f>AA703*(1-'Appx 1. Ref Rates'!$E45)</f>
        <v>0</v>
      </c>
      <c r="AB1479" s="413">
        <f>AB703*(1-'Appx 1. Ref Rates'!$E45)</f>
        <v>0</v>
      </c>
      <c r="AC1479" s="400">
        <f t="shared" si="632"/>
        <v>0</v>
      </c>
      <c r="AD1479" s="854"/>
      <c r="AE1479" s="1083"/>
      <c r="AF1479" s="856"/>
    </row>
    <row r="1480" spans="1:32" ht="15" customHeight="1" outlineLevel="1" x14ac:dyDescent="0.2">
      <c r="A1480" s="11">
        <v>153</v>
      </c>
      <c r="B1480" s="294"/>
      <c r="C1480" s="292"/>
      <c r="D1480" s="292"/>
      <c r="E1480" s="877" t="str">
        <f>'2. CAD NCCF'!E1480:L1480</f>
        <v>FI issued CBP, medium rated</v>
      </c>
      <c r="F1480" s="878"/>
      <c r="G1480" s="878"/>
      <c r="H1480" s="878"/>
      <c r="I1480" s="878"/>
      <c r="J1480" s="878"/>
      <c r="K1480" s="878"/>
      <c r="L1480" s="879"/>
      <c r="M1480" s="399">
        <f>SUBTOTAL(9,M1481:M1483)</f>
        <v>0</v>
      </c>
      <c r="N1480" s="402">
        <f t="shared" ref="N1480:AC1480" si="633">SUBTOTAL(9,N1481:N1483)</f>
        <v>0</v>
      </c>
      <c r="O1480" s="406">
        <f t="shared" si="633"/>
        <v>0</v>
      </c>
      <c r="P1480" s="406">
        <f t="shared" si="633"/>
        <v>0</v>
      </c>
      <c r="Q1480" s="407">
        <f t="shared" si="633"/>
        <v>0</v>
      </c>
      <c r="R1480" s="402">
        <f t="shared" si="633"/>
        <v>0</v>
      </c>
      <c r="S1480" s="406">
        <f t="shared" si="633"/>
        <v>0</v>
      </c>
      <c r="T1480" s="405">
        <f t="shared" si="633"/>
        <v>0</v>
      </c>
      <c r="U1480" s="405">
        <f t="shared" si="633"/>
        <v>0</v>
      </c>
      <c r="V1480" s="405">
        <f t="shared" si="633"/>
        <v>0</v>
      </c>
      <c r="W1480" s="405">
        <f t="shared" si="633"/>
        <v>0</v>
      </c>
      <c r="X1480" s="405">
        <f t="shared" si="633"/>
        <v>0</v>
      </c>
      <c r="Y1480" s="405">
        <f t="shared" si="633"/>
        <v>0</v>
      </c>
      <c r="Z1480" s="405">
        <f t="shared" si="633"/>
        <v>0</v>
      </c>
      <c r="AA1480" s="405">
        <f t="shared" si="633"/>
        <v>0</v>
      </c>
      <c r="AB1480" s="403">
        <f t="shared" si="633"/>
        <v>0</v>
      </c>
      <c r="AC1480" s="399">
        <f t="shared" si="633"/>
        <v>0</v>
      </c>
      <c r="AD1480" s="854"/>
      <c r="AE1480" s="1083"/>
      <c r="AF1480" s="856"/>
    </row>
    <row r="1481" spans="1:32" ht="15" customHeight="1" outlineLevel="1" x14ac:dyDescent="0.2">
      <c r="A1481" s="11">
        <v>154</v>
      </c>
      <c r="B1481" s="294"/>
      <c r="C1481" s="292"/>
      <c r="D1481" s="292"/>
      <c r="E1481" s="293"/>
      <c r="F1481" s="880" t="str">
        <f>'2. CAD NCCF'!F1481:L1481</f>
        <v>FI issued unsecured bonds and paper, medium rated</v>
      </c>
      <c r="G1481" s="881"/>
      <c r="H1481" s="881"/>
      <c r="I1481" s="881"/>
      <c r="J1481" s="881"/>
      <c r="K1481" s="881"/>
      <c r="L1481" s="882"/>
      <c r="M1481" s="400">
        <f t="shared" ref="M1481:M1483" si="634">M705</f>
        <v>0</v>
      </c>
      <c r="N1481" s="411">
        <f>M1481*(1-'Appx 1. Ref Rates'!$E47)+N705*(1-'Appx 1. Ref Rates'!$E47)</f>
        <v>0</v>
      </c>
      <c r="O1481" s="414">
        <f>O705*(1-'Appx 1. Ref Rates'!$E47)</f>
        <v>0</v>
      </c>
      <c r="P1481" s="414">
        <f>P705*(1-'Appx 1. Ref Rates'!$E47)</f>
        <v>0</v>
      </c>
      <c r="Q1481" s="415">
        <f>Q705*(1-'Appx 1. Ref Rates'!$E47)</f>
        <v>0</v>
      </c>
      <c r="R1481" s="411">
        <f>R705*(1-'Appx 1. Ref Rates'!$E47)</f>
        <v>0</v>
      </c>
      <c r="S1481" s="413">
        <f>S705*(1-'Appx 1. Ref Rates'!$E47)</f>
        <v>0</v>
      </c>
      <c r="T1481" s="413">
        <f>T705*(1-'Appx 1. Ref Rates'!$E47)</f>
        <v>0</v>
      </c>
      <c r="U1481" s="413">
        <f>U705*(1-'Appx 1. Ref Rates'!$E47)</f>
        <v>0</v>
      </c>
      <c r="V1481" s="413">
        <f>V705*(1-'Appx 1. Ref Rates'!$E47)</f>
        <v>0</v>
      </c>
      <c r="W1481" s="413">
        <f>W705*(1-'Appx 1. Ref Rates'!$E47)</f>
        <v>0</v>
      </c>
      <c r="X1481" s="414">
        <f>X705*(1-'Appx 1. Ref Rates'!$E47)</f>
        <v>0</v>
      </c>
      <c r="Y1481" s="413">
        <f>Y705*(1-'Appx 1. Ref Rates'!$E47)</f>
        <v>0</v>
      </c>
      <c r="Z1481" s="413">
        <f>Z705*(1-'Appx 1. Ref Rates'!$E47)</f>
        <v>0</v>
      </c>
      <c r="AA1481" s="413">
        <f>AA705*(1-'Appx 1. Ref Rates'!$E47)</f>
        <v>0</v>
      </c>
      <c r="AB1481" s="413">
        <f>AB705*(1-'Appx 1. Ref Rates'!$E47)</f>
        <v>0</v>
      </c>
      <c r="AC1481" s="400">
        <f t="shared" ref="AC1481:AC1483" si="635">AC705</f>
        <v>0</v>
      </c>
      <c r="AD1481" s="854"/>
      <c r="AE1481" s="1083"/>
      <c r="AF1481" s="856"/>
    </row>
    <row r="1482" spans="1:32" ht="15" customHeight="1" outlineLevel="1" x14ac:dyDescent="0.2">
      <c r="A1482" s="11">
        <v>155</v>
      </c>
      <c r="B1482" s="294"/>
      <c r="C1482" s="292"/>
      <c r="D1482" s="292"/>
      <c r="E1482" s="293"/>
      <c r="F1482" s="880" t="str">
        <f>'2. CAD NCCF'!F1482:L1482</f>
        <v>FI issued covered bonds, medium rated</v>
      </c>
      <c r="G1482" s="881"/>
      <c r="H1482" s="881"/>
      <c r="I1482" s="881"/>
      <c r="J1482" s="881"/>
      <c r="K1482" s="881"/>
      <c r="L1482" s="882"/>
      <c r="M1482" s="400">
        <f t="shared" si="634"/>
        <v>0</v>
      </c>
      <c r="N1482" s="411">
        <f>M1482*(1-'Appx 1. Ref Rates'!$E48)+N706*(1-'Appx 1. Ref Rates'!$E48)</f>
        <v>0</v>
      </c>
      <c r="O1482" s="414">
        <f>O706*(1-'Appx 1. Ref Rates'!$E48)</f>
        <v>0</v>
      </c>
      <c r="P1482" s="414">
        <f>P706*(1-'Appx 1. Ref Rates'!$E48)</f>
        <v>0</v>
      </c>
      <c r="Q1482" s="415">
        <f>Q706*(1-'Appx 1. Ref Rates'!$E48)</f>
        <v>0</v>
      </c>
      <c r="R1482" s="411">
        <f>R706*(1-'Appx 1. Ref Rates'!$E48)</f>
        <v>0</v>
      </c>
      <c r="S1482" s="413">
        <f>S706*(1-'Appx 1. Ref Rates'!$E48)</f>
        <v>0</v>
      </c>
      <c r="T1482" s="413">
        <f>T706*(1-'Appx 1. Ref Rates'!$E48)</f>
        <v>0</v>
      </c>
      <c r="U1482" s="413">
        <f>U706*(1-'Appx 1. Ref Rates'!$E48)</f>
        <v>0</v>
      </c>
      <c r="V1482" s="413">
        <f>V706*(1-'Appx 1. Ref Rates'!$E48)</f>
        <v>0</v>
      </c>
      <c r="W1482" s="413">
        <f>W706*(1-'Appx 1. Ref Rates'!$E48)</f>
        <v>0</v>
      </c>
      <c r="X1482" s="414">
        <f>X706*(1-'Appx 1. Ref Rates'!$E48)</f>
        <v>0</v>
      </c>
      <c r="Y1482" s="413">
        <f>Y706*(1-'Appx 1. Ref Rates'!$E48)</f>
        <v>0</v>
      </c>
      <c r="Z1482" s="413">
        <f>Z706*(1-'Appx 1. Ref Rates'!$E48)</f>
        <v>0</v>
      </c>
      <c r="AA1482" s="413">
        <f>AA706*(1-'Appx 1. Ref Rates'!$E48)</f>
        <v>0</v>
      </c>
      <c r="AB1482" s="413">
        <f>AB706*(1-'Appx 1. Ref Rates'!$E48)</f>
        <v>0</v>
      </c>
      <c r="AC1482" s="400">
        <f t="shared" si="635"/>
        <v>0</v>
      </c>
      <c r="AD1482" s="854"/>
      <c r="AE1482" s="1083"/>
      <c r="AF1482" s="856"/>
    </row>
    <row r="1483" spans="1:32" ht="15" customHeight="1" outlineLevel="1" x14ac:dyDescent="0.2">
      <c r="A1483" s="11">
        <v>156</v>
      </c>
      <c r="B1483" s="294"/>
      <c r="C1483" s="292"/>
      <c r="D1483" s="292"/>
      <c r="E1483" s="293"/>
      <c r="F1483" s="880" t="str">
        <f>'2. CAD NCCF'!F1483:L1483</f>
        <v>FI issued jumbo covered bonds, medium rated</v>
      </c>
      <c r="G1483" s="881"/>
      <c r="H1483" s="881"/>
      <c r="I1483" s="881"/>
      <c r="J1483" s="881"/>
      <c r="K1483" s="881"/>
      <c r="L1483" s="882"/>
      <c r="M1483" s="400">
        <f t="shared" si="634"/>
        <v>0</v>
      </c>
      <c r="N1483" s="411">
        <f>M1483*(1-'Appx 1. Ref Rates'!$E49)+N707*(1-'Appx 1. Ref Rates'!$E49)</f>
        <v>0</v>
      </c>
      <c r="O1483" s="414">
        <f>O707*(1-'Appx 1. Ref Rates'!$E49)</f>
        <v>0</v>
      </c>
      <c r="P1483" s="414">
        <f>P707*(1-'Appx 1. Ref Rates'!$E49)</f>
        <v>0</v>
      </c>
      <c r="Q1483" s="415">
        <f>Q707*(1-'Appx 1. Ref Rates'!$E49)</f>
        <v>0</v>
      </c>
      <c r="R1483" s="411">
        <f>R707*(1-'Appx 1. Ref Rates'!$E49)</f>
        <v>0</v>
      </c>
      <c r="S1483" s="413">
        <f>S707*(1-'Appx 1. Ref Rates'!$E49)</f>
        <v>0</v>
      </c>
      <c r="T1483" s="413">
        <f>T707*(1-'Appx 1. Ref Rates'!$E49)</f>
        <v>0</v>
      </c>
      <c r="U1483" s="413">
        <f>U707*(1-'Appx 1. Ref Rates'!$E49)</f>
        <v>0</v>
      </c>
      <c r="V1483" s="413">
        <f>V707*(1-'Appx 1. Ref Rates'!$E49)</f>
        <v>0</v>
      </c>
      <c r="W1483" s="413">
        <f>W707*(1-'Appx 1. Ref Rates'!$E49)</f>
        <v>0</v>
      </c>
      <c r="X1483" s="414">
        <f>X707*(1-'Appx 1. Ref Rates'!$E49)</f>
        <v>0</v>
      </c>
      <c r="Y1483" s="413">
        <f>Y707*(1-'Appx 1. Ref Rates'!$E49)</f>
        <v>0</v>
      </c>
      <c r="Z1483" s="413">
        <f>Z707*(1-'Appx 1. Ref Rates'!$E49)</f>
        <v>0</v>
      </c>
      <c r="AA1483" s="413">
        <f>AA707*(1-'Appx 1. Ref Rates'!$E49)</f>
        <v>0</v>
      </c>
      <c r="AB1483" s="413">
        <f>AB707*(1-'Appx 1. Ref Rates'!$E49)</f>
        <v>0</v>
      </c>
      <c r="AC1483" s="400">
        <f t="shared" si="635"/>
        <v>0</v>
      </c>
      <c r="AD1483" s="854"/>
      <c r="AE1483" s="1083"/>
      <c r="AF1483" s="856"/>
    </row>
    <row r="1484" spans="1:32" ht="15" customHeight="1" outlineLevel="1" x14ac:dyDescent="0.2">
      <c r="A1484" s="11">
        <v>157</v>
      </c>
      <c r="B1484" s="294"/>
      <c r="C1484" s="292"/>
      <c r="D1484" s="292"/>
      <c r="E1484" s="877" t="str">
        <f>'2. CAD NCCF'!E1484:L1484</f>
        <v>Non-FI issued CBP, low or not rated</v>
      </c>
      <c r="F1484" s="878"/>
      <c r="G1484" s="878"/>
      <c r="H1484" s="878"/>
      <c r="I1484" s="878"/>
      <c r="J1484" s="878"/>
      <c r="K1484" s="878"/>
      <c r="L1484" s="879"/>
      <c r="M1484" s="399">
        <f>SUBTOTAL(9,M1485:M1486)</f>
        <v>0</v>
      </c>
      <c r="N1484" s="402">
        <f t="shared" ref="N1484:AC1484" si="636">SUBTOTAL(9,N1485:N1486)</f>
        <v>0</v>
      </c>
      <c r="O1484" s="406">
        <f t="shared" si="636"/>
        <v>0</v>
      </c>
      <c r="P1484" s="406">
        <f t="shared" si="636"/>
        <v>0</v>
      </c>
      <c r="Q1484" s="407">
        <f t="shared" si="636"/>
        <v>0</v>
      </c>
      <c r="R1484" s="402">
        <f t="shared" si="636"/>
        <v>0</v>
      </c>
      <c r="S1484" s="406">
        <f t="shared" si="636"/>
        <v>0</v>
      </c>
      <c r="T1484" s="405">
        <f t="shared" si="636"/>
        <v>0</v>
      </c>
      <c r="U1484" s="405">
        <f t="shared" si="636"/>
        <v>0</v>
      </c>
      <c r="V1484" s="405">
        <f t="shared" si="636"/>
        <v>0</v>
      </c>
      <c r="W1484" s="405">
        <f t="shared" si="636"/>
        <v>0</v>
      </c>
      <c r="X1484" s="405">
        <f t="shared" si="636"/>
        <v>0</v>
      </c>
      <c r="Y1484" s="405">
        <f t="shared" si="636"/>
        <v>0</v>
      </c>
      <c r="Z1484" s="405">
        <f t="shared" si="636"/>
        <v>0</v>
      </c>
      <c r="AA1484" s="405">
        <f t="shared" si="636"/>
        <v>0</v>
      </c>
      <c r="AB1484" s="403">
        <f t="shared" si="636"/>
        <v>0</v>
      </c>
      <c r="AC1484" s="399">
        <f t="shared" si="636"/>
        <v>0</v>
      </c>
      <c r="AD1484" s="854"/>
      <c r="AE1484" s="1083"/>
      <c r="AF1484" s="856"/>
    </row>
    <row r="1485" spans="1:32" ht="15" customHeight="1" outlineLevel="1" x14ac:dyDescent="0.2">
      <c r="A1485" s="11">
        <v>158</v>
      </c>
      <c r="B1485" s="294"/>
      <c r="C1485" s="292"/>
      <c r="D1485" s="292"/>
      <c r="E1485" s="293"/>
      <c r="F1485" s="880" t="str">
        <f>'2. CAD NCCF'!F1485:L1485</f>
        <v>Non-FI issued unsecured bonds and paper, low or not rated</v>
      </c>
      <c r="G1485" s="881"/>
      <c r="H1485" s="881"/>
      <c r="I1485" s="881"/>
      <c r="J1485" s="881"/>
      <c r="K1485" s="881"/>
      <c r="L1485" s="882"/>
      <c r="M1485" s="400">
        <f t="shared" ref="M1485:M1486" si="637">M709</f>
        <v>0</v>
      </c>
      <c r="N1485" s="411">
        <f>M1485*(1-'Appx 1. Ref Rates'!$E51)+N709*(1-'Appx 1. Ref Rates'!$E51)</f>
        <v>0</v>
      </c>
      <c r="O1485" s="414">
        <f>O709*(1-'Appx 1. Ref Rates'!$E51)</f>
        <v>0</v>
      </c>
      <c r="P1485" s="414">
        <f>P709*(1-'Appx 1. Ref Rates'!$E51)</f>
        <v>0</v>
      </c>
      <c r="Q1485" s="415">
        <f>Q709*(1-'Appx 1. Ref Rates'!$E51)</f>
        <v>0</v>
      </c>
      <c r="R1485" s="411">
        <f>R709*(1-'Appx 1. Ref Rates'!$E51)</f>
        <v>0</v>
      </c>
      <c r="S1485" s="413">
        <f>S709*(1-'Appx 1. Ref Rates'!$E51)</f>
        <v>0</v>
      </c>
      <c r="T1485" s="413">
        <f>T709*(1-'Appx 1. Ref Rates'!$E51)</f>
        <v>0</v>
      </c>
      <c r="U1485" s="413">
        <f>U709*(1-'Appx 1. Ref Rates'!$E51)</f>
        <v>0</v>
      </c>
      <c r="V1485" s="413">
        <f>V709*(1-'Appx 1. Ref Rates'!$E51)</f>
        <v>0</v>
      </c>
      <c r="W1485" s="413">
        <f>W709*(1-'Appx 1. Ref Rates'!$E51)</f>
        <v>0</v>
      </c>
      <c r="X1485" s="414">
        <f>X709*(1-'Appx 1. Ref Rates'!$E51)</f>
        <v>0</v>
      </c>
      <c r="Y1485" s="413">
        <f>Y709*(1-'Appx 1. Ref Rates'!$E51)</f>
        <v>0</v>
      </c>
      <c r="Z1485" s="413">
        <f>Z709*(1-'Appx 1. Ref Rates'!$E51)</f>
        <v>0</v>
      </c>
      <c r="AA1485" s="413">
        <f>AA709*(1-'Appx 1. Ref Rates'!$E51)</f>
        <v>0</v>
      </c>
      <c r="AB1485" s="413">
        <f>AB709*(1-'Appx 1. Ref Rates'!$E51)</f>
        <v>0</v>
      </c>
      <c r="AC1485" s="400">
        <f t="shared" ref="AC1485:AC1486" si="638">AC709</f>
        <v>0</v>
      </c>
      <c r="AD1485" s="854"/>
      <c r="AE1485" s="1083"/>
      <c r="AF1485" s="856"/>
    </row>
    <row r="1486" spans="1:32" ht="15" customHeight="1" outlineLevel="1" x14ac:dyDescent="0.2">
      <c r="A1486" s="11">
        <v>159</v>
      </c>
      <c r="B1486" s="294"/>
      <c r="C1486" s="292"/>
      <c r="D1486" s="292"/>
      <c r="E1486" s="293"/>
      <c r="F1486" s="880" t="str">
        <f>'2. CAD NCCF'!F1486:L1486</f>
        <v>Non-FI issued covered bonds, low or not rated</v>
      </c>
      <c r="G1486" s="881"/>
      <c r="H1486" s="881"/>
      <c r="I1486" s="881"/>
      <c r="J1486" s="881"/>
      <c r="K1486" s="881"/>
      <c r="L1486" s="882"/>
      <c r="M1486" s="400">
        <f t="shared" si="637"/>
        <v>0</v>
      </c>
      <c r="N1486" s="411">
        <f>M1486*(1-'Appx 1. Ref Rates'!$E52)+N710*(1-'Appx 1. Ref Rates'!$E52)</f>
        <v>0</v>
      </c>
      <c r="O1486" s="414">
        <f>O710*(1-'Appx 1. Ref Rates'!$E52)</f>
        <v>0</v>
      </c>
      <c r="P1486" s="414">
        <f>P710*(1-'Appx 1. Ref Rates'!$E52)</f>
        <v>0</v>
      </c>
      <c r="Q1486" s="415">
        <f>Q710*(1-'Appx 1. Ref Rates'!$E52)</f>
        <v>0</v>
      </c>
      <c r="R1486" s="411">
        <f>R710*(1-'Appx 1. Ref Rates'!$E52)</f>
        <v>0</v>
      </c>
      <c r="S1486" s="413">
        <f>S710*(1-'Appx 1. Ref Rates'!$E52)</f>
        <v>0</v>
      </c>
      <c r="T1486" s="413">
        <f>T710*(1-'Appx 1. Ref Rates'!$E52)</f>
        <v>0</v>
      </c>
      <c r="U1486" s="413">
        <f>U710*(1-'Appx 1. Ref Rates'!$E52)</f>
        <v>0</v>
      </c>
      <c r="V1486" s="413">
        <f>V710*(1-'Appx 1. Ref Rates'!$E52)</f>
        <v>0</v>
      </c>
      <c r="W1486" s="413">
        <f>W710*(1-'Appx 1. Ref Rates'!$E52)</f>
        <v>0</v>
      </c>
      <c r="X1486" s="414">
        <f>X710*(1-'Appx 1. Ref Rates'!$E52)</f>
        <v>0</v>
      </c>
      <c r="Y1486" s="413">
        <f>Y710*(1-'Appx 1. Ref Rates'!$E52)</f>
        <v>0</v>
      </c>
      <c r="Z1486" s="413">
        <f>Z710*(1-'Appx 1. Ref Rates'!$E52)</f>
        <v>0</v>
      </c>
      <c r="AA1486" s="413">
        <f>AA710*(1-'Appx 1. Ref Rates'!$E52)</f>
        <v>0</v>
      </c>
      <c r="AB1486" s="413">
        <f>AB710*(1-'Appx 1. Ref Rates'!$E52)</f>
        <v>0</v>
      </c>
      <c r="AC1486" s="400">
        <f t="shared" si="638"/>
        <v>0</v>
      </c>
      <c r="AD1486" s="854"/>
      <c r="AE1486" s="1083"/>
      <c r="AF1486" s="856"/>
    </row>
    <row r="1487" spans="1:32" ht="15" customHeight="1" outlineLevel="1" x14ac:dyDescent="0.2">
      <c r="A1487" s="11">
        <v>160</v>
      </c>
      <c r="B1487" s="294"/>
      <c r="C1487" s="292"/>
      <c r="D1487" s="292"/>
      <c r="E1487" s="877" t="str">
        <f>'2. CAD NCCF'!E1487:L1487</f>
        <v>FI issued CBP, low or not rated</v>
      </c>
      <c r="F1487" s="878"/>
      <c r="G1487" s="878"/>
      <c r="H1487" s="878"/>
      <c r="I1487" s="878"/>
      <c r="J1487" s="878"/>
      <c r="K1487" s="878"/>
      <c r="L1487" s="879"/>
      <c r="M1487" s="399">
        <f>SUBTOTAL(9,M1488:M1490)</f>
        <v>0</v>
      </c>
      <c r="N1487" s="402">
        <f t="shared" ref="N1487:AC1487" si="639">SUBTOTAL(9,N1488:N1490)</f>
        <v>0</v>
      </c>
      <c r="O1487" s="406">
        <f t="shared" si="639"/>
        <v>0</v>
      </c>
      <c r="P1487" s="406">
        <f t="shared" si="639"/>
        <v>0</v>
      </c>
      <c r="Q1487" s="407">
        <f t="shared" si="639"/>
        <v>0</v>
      </c>
      <c r="R1487" s="402">
        <f t="shared" si="639"/>
        <v>0</v>
      </c>
      <c r="S1487" s="406">
        <f t="shared" si="639"/>
        <v>0</v>
      </c>
      <c r="T1487" s="405">
        <f t="shared" si="639"/>
        <v>0</v>
      </c>
      <c r="U1487" s="405">
        <f t="shared" si="639"/>
        <v>0</v>
      </c>
      <c r="V1487" s="405">
        <f t="shared" si="639"/>
        <v>0</v>
      </c>
      <c r="W1487" s="405">
        <f t="shared" si="639"/>
        <v>0</v>
      </c>
      <c r="X1487" s="405">
        <f t="shared" si="639"/>
        <v>0</v>
      </c>
      <c r="Y1487" s="405">
        <f t="shared" si="639"/>
        <v>0</v>
      </c>
      <c r="Z1487" s="405">
        <f t="shared" si="639"/>
        <v>0</v>
      </c>
      <c r="AA1487" s="405">
        <f t="shared" si="639"/>
        <v>0</v>
      </c>
      <c r="AB1487" s="403">
        <f t="shared" si="639"/>
        <v>0</v>
      </c>
      <c r="AC1487" s="399">
        <f t="shared" si="639"/>
        <v>0</v>
      </c>
      <c r="AD1487" s="854"/>
      <c r="AE1487" s="1083"/>
      <c r="AF1487" s="856"/>
    </row>
    <row r="1488" spans="1:32" ht="15" customHeight="1" outlineLevel="1" x14ac:dyDescent="0.2">
      <c r="A1488" s="11">
        <v>161</v>
      </c>
      <c r="B1488" s="294"/>
      <c r="C1488" s="292"/>
      <c r="D1488" s="292"/>
      <c r="E1488" s="293"/>
      <c r="F1488" s="880" t="str">
        <f>'2. CAD NCCF'!F1488:L1488</f>
        <v>FI issued unsecured bonds and paper, low or not rated</v>
      </c>
      <c r="G1488" s="881"/>
      <c r="H1488" s="881"/>
      <c r="I1488" s="881"/>
      <c r="J1488" s="881"/>
      <c r="K1488" s="881"/>
      <c r="L1488" s="882"/>
      <c r="M1488" s="400">
        <f t="shared" ref="M1488:M1490" si="640">M712</f>
        <v>0</v>
      </c>
      <c r="N1488" s="411">
        <f>M1488*(1-'Appx 1. Ref Rates'!$E54)+N712*(1-'Appx 1. Ref Rates'!$E54)</f>
        <v>0</v>
      </c>
      <c r="O1488" s="414">
        <f>O712*(1-'Appx 1. Ref Rates'!$E54)</f>
        <v>0</v>
      </c>
      <c r="P1488" s="414">
        <f>P712*(1-'Appx 1. Ref Rates'!$E54)</f>
        <v>0</v>
      </c>
      <c r="Q1488" s="415">
        <f>Q712*(1-'Appx 1. Ref Rates'!$E54)</f>
        <v>0</v>
      </c>
      <c r="R1488" s="411">
        <f>R712*(1-'Appx 1. Ref Rates'!$E54)</f>
        <v>0</v>
      </c>
      <c r="S1488" s="413">
        <f>S712*(1-'Appx 1. Ref Rates'!$E54)</f>
        <v>0</v>
      </c>
      <c r="T1488" s="413">
        <f>T712*(1-'Appx 1. Ref Rates'!$E54)</f>
        <v>0</v>
      </c>
      <c r="U1488" s="413">
        <f>U712*(1-'Appx 1. Ref Rates'!$E54)</f>
        <v>0</v>
      </c>
      <c r="V1488" s="413">
        <f>V712*(1-'Appx 1. Ref Rates'!$E54)</f>
        <v>0</v>
      </c>
      <c r="W1488" s="413">
        <f>W712*(1-'Appx 1. Ref Rates'!$E54)</f>
        <v>0</v>
      </c>
      <c r="X1488" s="414">
        <f>X712*(1-'Appx 1. Ref Rates'!$E54)</f>
        <v>0</v>
      </c>
      <c r="Y1488" s="413">
        <f>Y712*(1-'Appx 1. Ref Rates'!$E54)</f>
        <v>0</v>
      </c>
      <c r="Z1488" s="413">
        <f>Z712*(1-'Appx 1. Ref Rates'!$E54)</f>
        <v>0</v>
      </c>
      <c r="AA1488" s="413">
        <f>AA712*(1-'Appx 1. Ref Rates'!$E54)</f>
        <v>0</v>
      </c>
      <c r="AB1488" s="413">
        <f>AB712*(1-'Appx 1. Ref Rates'!$E54)</f>
        <v>0</v>
      </c>
      <c r="AC1488" s="400">
        <f t="shared" ref="AC1488:AC1490" si="641">AC712</f>
        <v>0</v>
      </c>
      <c r="AD1488" s="854"/>
      <c r="AE1488" s="1083"/>
      <c r="AF1488" s="856"/>
    </row>
    <row r="1489" spans="1:32" ht="15" customHeight="1" outlineLevel="1" x14ac:dyDescent="0.2">
      <c r="A1489" s="11">
        <v>162</v>
      </c>
      <c r="B1489" s="294"/>
      <c r="C1489" s="289"/>
      <c r="D1489" s="289"/>
      <c r="E1489" s="289"/>
      <c r="F1489" s="880" t="str">
        <f>'2. CAD NCCF'!F1489:L1489</f>
        <v>FI issued covered bonds, low or not rated</v>
      </c>
      <c r="G1489" s="881"/>
      <c r="H1489" s="881"/>
      <c r="I1489" s="881"/>
      <c r="J1489" s="881"/>
      <c r="K1489" s="881"/>
      <c r="L1489" s="882"/>
      <c r="M1489" s="400">
        <f t="shared" si="640"/>
        <v>0</v>
      </c>
      <c r="N1489" s="411">
        <f>M1489*(1-'Appx 1. Ref Rates'!$E55)+N713*(1-'Appx 1. Ref Rates'!$E55)</f>
        <v>0</v>
      </c>
      <c r="O1489" s="414">
        <f>O713*(1-'Appx 1. Ref Rates'!$E55)</f>
        <v>0</v>
      </c>
      <c r="P1489" s="414">
        <f>P713*(1-'Appx 1. Ref Rates'!$E55)</f>
        <v>0</v>
      </c>
      <c r="Q1489" s="415">
        <f>Q713*(1-'Appx 1. Ref Rates'!$E55)</f>
        <v>0</v>
      </c>
      <c r="R1489" s="411">
        <f>R713*(1-'Appx 1. Ref Rates'!$E55)</f>
        <v>0</v>
      </c>
      <c r="S1489" s="413">
        <f>S713*(1-'Appx 1. Ref Rates'!$E55)</f>
        <v>0</v>
      </c>
      <c r="T1489" s="413">
        <f>T713*(1-'Appx 1. Ref Rates'!$E55)</f>
        <v>0</v>
      </c>
      <c r="U1489" s="413">
        <f>U713*(1-'Appx 1. Ref Rates'!$E55)</f>
        <v>0</v>
      </c>
      <c r="V1489" s="413">
        <f>V713*(1-'Appx 1. Ref Rates'!$E55)</f>
        <v>0</v>
      </c>
      <c r="W1489" s="413">
        <f>W713*(1-'Appx 1. Ref Rates'!$E55)</f>
        <v>0</v>
      </c>
      <c r="X1489" s="414">
        <f>X713*(1-'Appx 1. Ref Rates'!$E55)</f>
        <v>0</v>
      </c>
      <c r="Y1489" s="413">
        <f>Y713*(1-'Appx 1. Ref Rates'!$E55)</f>
        <v>0</v>
      </c>
      <c r="Z1489" s="413">
        <f>Z713*(1-'Appx 1. Ref Rates'!$E55)</f>
        <v>0</v>
      </c>
      <c r="AA1489" s="413">
        <f>AA713*(1-'Appx 1. Ref Rates'!$E55)</f>
        <v>0</v>
      </c>
      <c r="AB1489" s="413">
        <f>AB713*(1-'Appx 1. Ref Rates'!$E55)</f>
        <v>0</v>
      </c>
      <c r="AC1489" s="400">
        <f t="shared" si="641"/>
        <v>0</v>
      </c>
      <c r="AD1489" s="854"/>
      <c r="AE1489" s="1083"/>
      <c r="AF1489" s="856"/>
    </row>
    <row r="1490" spans="1:32" ht="15" customHeight="1" outlineLevel="1" x14ac:dyDescent="0.2">
      <c r="A1490" s="11">
        <v>163</v>
      </c>
      <c r="B1490" s="294"/>
      <c r="C1490" s="289"/>
      <c r="D1490" s="289"/>
      <c r="E1490" s="289"/>
      <c r="F1490" s="880" t="str">
        <f>'2. CAD NCCF'!F1490:L1490</f>
        <v>FI issued jumbo covered bonds, low or not rated</v>
      </c>
      <c r="G1490" s="881"/>
      <c r="H1490" s="881"/>
      <c r="I1490" s="881"/>
      <c r="J1490" s="881"/>
      <c r="K1490" s="881"/>
      <c r="L1490" s="882"/>
      <c r="M1490" s="400">
        <f t="shared" si="640"/>
        <v>0</v>
      </c>
      <c r="N1490" s="411">
        <f>M1490*(1-'Appx 1. Ref Rates'!$E56)+N714*(1-'Appx 1. Ref Rates'!$E56)</f>
        <v>0</v>
      </c>
      <c r="O1490" s="414">
        <f>O714*(1-'Appx 1. Ref Rates'!$E56)</f>
        <v>0</v>
      </c>
      <c r="P1490" s="414">
        <f>P714*(1-'Appx 1. Ref Rates'!$E56)</f>
        <v>0</v>
      </c>
      <c r="Q1490" s="415">
        <f>Q714*(1-'Appx 1. Ref Rates'!$E56)</f>
        <v>0</v>
      </c>
      <c r="R1490" s="411">
        <f>R714*(1-'Appx 1. Ref Rates'!$E56)</f>
        <v>0</v>
      </c>
      <c r="S1490" s="413">
        <f>S714*(1-'Appx 1. Ref Rates'!$E56)</f>
        <v>0</v>
      </c>
      <c r="T1490" s="413">
        <f>T714*(1-'Appx 1. Ref Rates'!$E56)</f>
        <v>0</v>
      </c>
      <c r="U1490" s="413">
        <f>U714*(1-'Appx 1. Ref Rates'!$E56)</f>
        <v>0</v>
      </c>
      <c r="V1490" s="413">
        <f>V714*(1-'Appx 1. Ref Rates'!$E56)</f>
        <v>0</v>
      </c>
      <c r="W1490" s="413">
        <f>W714*(1-'Appx 1. Ref Rates'!$E56)</f>
        <v>0</v>
      </c>
      <c r="X1490" s="414">
        <f>X714*(1-'Appx 1. Ref Rates'!$E56)</f>
        <v>0</v>
      </c>
      <c r="Y1490" s="413">
        <f>Y714*(1-'Appx 1. Ref Rates'!$E56)</f>
        <v>0</v>
      </c>
      <c r="Z1490" s="413">
        <f>Z714*(1-'Appx 1. Ref Rates'!$E56)</f>
        <v>0</v>
      </c>
      <c r="AA1490" s="413">
        <f>AA714*(1-'Appx 1. Ref Rates'!$E56)</f>
        <v>0</v>
      </c>
      <c r="AB1490" s="413">
        <f>AB714*(1-'Appx 1. Ref Rates'!$E56)</f>
        <v>0</v>
      </c>
      <c r="AC1490" s="400">
        <f t="shared" si="641"/>
        <v>0</v>
      </c>
      <c r="AD1490" s="857"/>
      <c r="AE1490" s="858"/>
      <c r="AF1490" s="859"/>
    </row>
    <row r="1491" spans="1:32" outlineLevel="1" x14ac:dyDescent="0.2">
      <c r="A1491" s="11">
        <v>164</v>
      </c>
      <c r="B1491" s="294"/>
      <c r="C1491" s="289"/>
      <c r="D1491" s="868" t="str">
        <f>'2. CAD NCCF'!D1491:AF1491</f>
        <v>Asset backed securities (ABS) and asset backed commercial paper (ABCP)</v>
      </c>
      <c r="E1491" s="869"/>
      <c r="F1491" s="869"/>
      <c r="G1491" s="869"/>
      <c r="H1491" s="869"/>
      <c r="I1491" s="869"/>
      <c r="J1491" s="869"/>
      <c r="K1491" s="869"/>
      <c r="L1491" s="869"/>
      <c r="M1491" s="869"/>
      <c r="N1491" s="869"/>
      <c r="O1491" s="869"/>
      <c r="P1491" s="869"/>
      <c r="Q1491" s="869"/>
      <c r="R1491" s="869"/>
      <c r="S1491" s="869"/>
      <c r="T1491" s="869"/>
      <c r="U1491" s="869"/>
      <c r="V1491" s="869"/>
      <c r="W1491" s="869"/>
      <c r="X1491" s="869"/>
      <c r="Y1491" s="869"/>
      <c r="Z1491" s="869"/>
      <c r="AA1491" s="869"/>
      <c r="AB1491" s="869"/>
      <c r="AC1491" s="869"/>
      <c r="AD1491" s="869"/>
      <c r="AE1491" s="869"/>
      <c r="AF1491" s="870"/>
    </row>
    <row r="1492" spans="1:32" outlineLevel="1" x14ac:dyDescent="0.2">
      <c r="A1492" s="11">
        <v>165</v>
      </c>
      <c r="B1492" s="294"/>
      <c r="C1492" s="289"/>
      <c r="D1492" s="289"/>
      <c r="E1492" s="933" t="str">
        <f>'2. CAD NCCF'!E1492:L1492</f>
        <v>Non-FI issued ABS and ABCP, high rated</v>
      </c>
      <c r="F1492" s="934"/>
      <c r="G1492" s="934"/>
      <c r="H1492" s="934"/>
      <c r="I1492" s="934"/>
      <c r="J1492" s="934"/>
      <c r="K1492" s="934"/>
      <c r="L1492" s="935"/>
      <c r="M1492" s="399">
        <f>SUBTOTAL(9,M1493:M1494)</f>
        <v>0</v>
      </c>
      <c r="N1492" s="402">
        <f t="shared" ref="N1492:AC1492" si="642">SUBTOTAL(9,N1493:N1494)</f>
        <v>0</v>
      </c>
      <c r="O1492" s="406">
        <f t="shared" si="642"/>
        <v>0</v>
      </c>
      <c r="P1492" s="406">
        <f t="shared" si="642"/>
        <v>0</v>
      </c>
      <c r="Q1492" s="407">
        <f t="shared" si="642"/>
        <v>0</v>
      </c>
      <c r="R1492" s="402">
        <f t="shared" si="642"/>
        <v>0</v>
      </c>
      <c r="S1492" s="406">
        <f t="shared" si="642"/>
        <v>0</v>
      </c>
      <c r="T1492" s="405">
        <f t="shared" si="642"/>
        <v>0</v>
      </c>
      <c r="U1492" s="405">
        <f t="shared" si="642"/>
        <v>0</v>
      </c>
      <c r="V1492" s="405">
        <f t="shared" si="642"/>
        <v>0</v>
      </c>
      <c r="W1492" s="405">
        <f t="shared" si="642"/>
        <v>0</v>
      </c>
      <c r="X1492" s="405">
        <f t="shared" si="642"/>
        <v>0</v>
      </c>
      <c r="Y1492" s="405">
        <f t="shared" si="642"/>
        <v>0</v>
      </c>
      <c r="Z1492" s="405">
        <f t="shared" si="642"/>
        <v>0</v>
      </c>
      <c r="AA1492" s="405">
        <f t="shared" si="642"/>
        <v>0</v>
      </c>
      <c r="AB1492" s="403">
        <f t="shared" si="642"/>
        <v>0</v>
      </c>
      <c r="AC1492" s="399">
        <f t="shared" si="642"/>
        <v>0</v>
      </c>
      <c r="AD1492" s="1433"/>
      <c r="AE1492" s="852"/>
      <c r="AF1492" s="853"/>
    </row>
    <row r="1493" spans="1:32" outlineLevel="1" x14ac:dyDescent="0.2">
      <c r="A1493" s="11">
        <v>166</v>
      </c>
      <c r="B1493" s="294"/>
      <c r="C1493" s="289"/>
      <c r="D1493" s="289"/>
      <c r="E1493" s="289"/>
      <c r="F1493" s="880" t="str">
        <f>'2. CAD NCCF'!F1493:L1493</f>
        <v>Non-FI issued ABS, high rated</v>
      </c>
      <c r="G1493" s="881"/>
      <c r="H1493" s="881"/>
      <c r="I1493" s="881"/>
      <c r="J1493" s="881"/>
      <c r="K1493" s="881"/>
      <c r="L1493" s="882"/>
      <c r="M1493" s="400">
        <f t="shared" ref="M1493:M1494" si="643">M717</f>
        <v>0</v>
      </c>
      <c r="N1493" s="411">
        <f>M1493*(1-'Appx 1. Ref Rates'!$E59)+N717*(1-'Appx 1. Ref Rates'!$E59)</f>
        <v>0</v>
      </c>
      <c r="O1493" s="414">
        <f>O717*(1-'Appx 1. Ref Rates'!$E59)</f>
        <v>0</v>
      </c>
      <c r="P1493" s="414">
        <f>P717*(1-'Appx 1. Ref Rates'!$E59)</f>
        <v>0</v>
      </c>
      <c r="Q1493" s="415">
        <f>Q717*(1-'Appx 1. Ref Rates'!$E59)</f>
        <v>0</v>
      </c>
      <c r="R1493" s="411">
        <f>R717*(1-'Appx 1. Ref Rates'!$E59)</f>
        <v>0</v>
      </c>
      <c r="S1493" s="413">
        <f>S717*(1-'Appx 1. Ref Rates'!$E59)</f>
        <v>0</v>
      </c>
      <c r="T1493" s="413">
        <f>T717*(1-'Appx 1. Ref Rates'!$E59)</f>
        <v>0</v>
      </c>
      <c r="U1493" s="413">
        <f>U717*(1-'Appx 1. Ref Rates'!$E59)</f>
        <v>0</v>
      </c>
      <c r="V1493" s="413">
        <f>V717*(1-'Appx 1. Ref Rates'!$E59)</f>
        <v>0</v>
      </c>
      <c r="W1493" s="413">
        <f>W717*(1-'Appx 1. Ref Rates'!$E59)</f>
        <v>0</v>
      </c>
      <c r="X1493" s="414">
        <f>X717*(1-'Appx 1. Ref Rates'!$E59)</f>
        <v>0</v>
      </c>
      <c r="Y1493" s="413">
        <f>Y717*(1-'Appx 1. Ref Rates'!$E59)</f>
        <v>0</v>
      </c>
      <c r="Z1493" s="413">
        <f>Z717*(1-'Appx 1. Ref Rates'!$E59)</f>
        <v>0</v>
      </c>
      <c r="AA1493" s="413">
        <f>AA717*(1-'Appx 1. Ref Rates'!$E59)</f>
        <v>0</v>
      </c>
      <c r="AB1493" s="413">
        <f>AB717*(1-'Appx 1. Ref Rates'!$E59)</f>
        <v>0</v>
      </c>
      <c r="AC1493" s="400">
        <f t="shared" ref="AC1493:AC1494" si="644">AC717</f>
        <v>0</v>
      </c>
      <c r="AD1493" s="854"/>
      <c r="AE1493" s="1083"/>
      <c r="AF1493" s="856"/>
    </row>
    <row r="1494" spans="1:32" ht="15" customHeight="1" outlineLevel="1" x14ac:dyDescent="0.2">
      <c r="A1494" s="11">
        <v>167</v>
      </c>
      <c r="B1494" s="294"/>
      <c r="C1494" s="289"/>
      <c r="D1494" s="289"/>
      <c r="E1494" s="289"/>
      <c r="F1494" s="880" t="str">
        <f>'2. CAD NCCF'!F1494:L1494</f>
        <v>Non-FI issued ABCP, high rated</v>
      </c>
      <c r="G1494" s="881"/>
      <c r="H1494" s="881"/>
      <c r="I1494" s="881"/>
      <c r="J1494" s="881"/>
      <c r="K1494" s="881"/>
      <c r="L1494" s="882"/>
      <c r="M1494" s="400">
        <f t="shared" si="643"/>
        <v>0</v>
      </c>
      <c r="N1494" s="411">
        <f>M1494*(1-'Appx 1. Ref Rates'!$E60)+N718*(1-'Appx 1. Ref Rates'!$E60)</f>
        <v>0</v>
      </c>
      <c r="O1494" s="414">
        <f>O718*(1-'Appx 1. Ref Rates'!$E60)</f>
        <v>0</v>
      </c>
      <c r="P1494" s="414">
        <f>P718*(1-'Appx 1. Ref Rates'!$E60)</f>
        <v>0</v>
      </c>
      <c r="Q1494" s="415">
        <f>Q718*(1-'Appx 1. Ref Rates'!$E60)</f>
        <v>0</v>
      </c>
      <c r="R1494" s="411">
        <f>R718*(1-'Appx 1. Ref Rates'!$E60)</f>
        <v>0</v>
      </c>
      <c r="S1494" s="413">
        <f>S718*(1-'Appx 1. Ref Rates'!$E60)</f>
        <v>0</v>
      </c>
      <c r="T1494" s="413">
        <f>T718*(1-'Appx 1. Ref Rates'!$E60)</f>
        <v>0</v>
      </c>
      <c r="U1494" s="413">
        <f>U718*(1-'Appx 1. Ref Rates'!$E60)</f>
        <v>0</v>
      </c>
      <c r="V1494" s="413">
        <f>V718*(1-'Appx 1. Ref Rates'!$E60)</f>
        <v>0</v>
      </c>
      <c r="W1494" s="413">
        <f>W718*(1-'Appx 1. Ref Rates'!$E60)</f>
        <v>0</v>
      </c>
      <c r="X1494" s="414">
        <f>X718*(1-'Appx 1. Ref Rates'!$E60)</f>
        <v>0</v>
      </c>
      <c r="Y1494" s="413">
        <f>Y718*(1-'Appx 1. Ref Rates'!$E60)</f>
        <v>0</v>
      </c>
      <c r="Z1494" s="413">
        <f>Z718*(1-'Appx 1. Ref Rates'!$E60)</f>
        <v>0</v>
      </c>
      <c r="AA1494" s="413">
        <f>AA718*(1-'Appx 1. Ref Rates'!$E60)</f>
        <v>0</v>
      </c>
      <c r="AB1494" s="413">
        <f>AB718*(1-'Appx 1. Ref Rates'!$E60)</f>
        <v>0</v>
      </c>
      <c r="AC1494" s="400">
        <f t="shared" si="644"/>
        <v>0</v>
      </c>
      <c r="AD1494" s="854"/>
      <c r="AE1494" s="1083"/>
      <c r="AF1494" s="856"/>
    </row>
    <row r="1495" spans="1:32" outlineLevel="1" x14ac:dyDescent="0.2">
      <c r="A1495" s="11">
        <v>168</v>
      </c>
      <c r="B1495" s="294"/>
      <c r="C1495" s="289"/>
      <c r="D1495" s="289"/>
      <c r="E1495" s="877" t="str">
        <f>'2. CAD NCCF'!E1495:L1495</f>
        <v>FI issued ABS and ABCP, high rated</v>
      </c>
      <c r="F1495" s="878"/>
      <c r="G1495" s="878"/>
      <c r="H1495" s="878"/>
      <c r="I1495" s="878"/>
      <c r="J1495" s="878"/>
      <c r="K1495" s="878"/>
      <c r="L1495" s="879"/>
      <c r="M1495" s="399">
        <f>SUBTOTAL(9,M1496:M1497)</f>
        <v>0</v>
      </c>
      <c r="N1495" s="402">
        <f t="shared" ref="N1495:AC1495" si="645">SUBTOTAL(9,N1496:N1497)</f>
        <v>0</v>
      </c>
      <c r="O1495" s="406">
        <f t="shared" si="645"/>
        <v>0</v>
      </c>
      <c r="P1495" s="406">
        <f t="shared" si="645"/>
        <v>0</v>
      </c>
      <c r="Q1495" s="407">
        <f t="shared" si="645"/>
        <v>0</v>
      </c>
      <c r="R1495" s="402">
        <f t="shared" si="645"/>
        <v>0</v>
      </c>
      <c r="S1495" s="406">
        <f t="shared" si="645"/>
        <v>0</v>
      </c>
      <c r="T1495" s="405">
        <f t="shared" si="645"/>
        <v>0</v>
      </c>
      <c r="U1495" s="405">
        <f t="shared" si="645"/>
        <v>0</v>
      </c>
      <c r="V1495" s="405">
        <f t="shared" si="645"/>
        <v>0</v>
      </c>
      <c r="W1495" s="405">
        <f t="shared" si="645"/>
        <v>0</v>
      </c>
      <c r="X1495" s="405">
        <f t="shared" si="645"/>
        <v>0</v>
      </c>
      <c r="Y1495" s="405">
        <f t="shared" si="645"/>
        <v>0</v>
      </c>
      <c r="Z1495" s="405">
        <f t="shared" si="645"/>
        <v>0</v>
      </c>
      <c r="AA1495" s="405">
        <f t="shared" si="645"/>
        <v>0</v>
      </c>
      <c r="AB1495" s="403">
        <f t="shared" si="645"/>
        <v>0</v>
      </c>
      <c r="AC1495" s="399">
        <f t="shared" si="645"/>
        <v>0</v>
      </c>
      <c r="AD1495" s="854"/>
      <c r="AE1495" s="1083"/>
      <c r="AF1495" s="856"/>
    </row>
    <row r="1496" spans="1:32" ht="15" customHeight="1" outlineLevel="1" x14ac:dyDescent="0.2">
      <c r="A1496" s="11">
        <v>169</v>
      </c>
      <c r="B1496" s="294"/>
      <c r="C1496" s="289"/>
      <c r="D1496" s="289"/>
      <c r="E1496" s="289"/>
      <c r="F1496" s="880" t="str">
        <f>'2. CAD NCCF'!F1496:L1496</f>
        <v>FI issued ABS, high rated</v>
      </c>
      <c r="G1496" s="881"/>
      <c r="H1496" s="881"/>
      <c r="I1496" s="881"/>
      <c r="J1496" s="881"/>
      <c r="K1496" s="881"/>
      <c r="L1496" s="882"/>
      <c r="M1496" s="400">
        <f t="shared" ref="M1496:M1497" si="646">M720</f>
        <v>0</v>
      </c>
      <c r="N1496" s="411">
        <f>M1496*(1-'Appx 1. Ref Rates'!$E62)+N720*(1-'Appx 1. Ref Rates'!$E62)</f>
        <v>0</v>
      </c>
      <c r="O1496" s="414">
        <f>O720*(1-'Appx 1. Ref Rates'!$E62)</f>
        <v>0</v>
      </c>
      <c r="P1496" s="414">
        <f>P720*(1-'Appx 1. Ref Rates'!$E62)</f>
        <v>0</v>
      </c>
      <c r="Q1496" s="415">
        <f>Q720*(1-'Appx 1. Ref Rates'!$E62)</f>
        <v>0</v>
      </c>
      <c r="R1496" s="411">
        <f>R720*(1-'Appx 1. Ref Rates'!$E62)</f>
        <v>0</v>
      </c>
      <c r="S1496" s="413">
        <f>S720*(1-'Appx 1. Ref Rates'!$E62)</f>
        <v>0</v>
      </c>
      <c r="T1496" s="413">
        <f>T720*(1-'Appx 1. Ref Rates'!$E62)</f>
        <v>0</v>
      </c>
      <c r="U1496" s="413">
        <f>U720*(1-'Appx 1. Ref Rates'!$E62)</f>
        <v>0</v>
      </c>
      <c r="V1496" s="413">
        <f>V720*(1-'Appx 1. Ref Rates'!$E62)</f>
        <v>0</v>
      </c>
      <c r="W1496" s="413">
        <f>W720*(1-'Appx 1. Ref Rates'!$E62)</f>
        <v>0</v>
      </c>
      <c r="X1496" s="414">
        <f>X720*(1-'Appx 1. Ref Rates'!$E62)</f>
        <v>0</v>
      </c>
      <c r="Y1496" s="413">
        <f>Y720*(1-'Appx 1. Ref Rates'!$E62)</f>
        <v>0</v>
      </c>
      <c r="Z1496" s="413">
        <f>Z720*(1-'Appx 1. Ref Rates'!$E62)</f>
        <v>0</v>
      </c>
      <c r="AA1496" s="413">
        <f>AA720*(1-'Appx 1. Ref Rates'!$E62)</f>
        <v>0</v>
      </c>
      <c r="AB1496" s="413">
        <f>AB720*(1-'Appx 1. Ref Rates'!$E62)</f>
        <v>0</v>
      </c>
      <c r="AC1496" s="400">
        <f t="shared" ref="AC1496:AC1497" si="647">AC720</f>
        <v>0</v>
      </c>
      <c r="AD1496" s="854"/>
      <c r="AE1496" s="1083"/>
      <c r="AF1496" s="856"/>
    </row>
    <row r="1497" spans="1:32" ht="15" customHeight="1" outlineLevel="1" x14ac:dyDescent="0.2">
      <c r="A1497" s="11">
        <v>170</v>
      </c>
      <c r="B1497" s="294"/>
      <c r="C1497" s="289"/>
      <c r="D1497" s="289"/>
      <c r="E1497" s="289"/>
      <c r="F1497" s="880" t="str">
        <f>'2. CAD NCCF'!F1497:L1497</f>
        <v>FI issued ABCP, high rated</v>
      </c>
      <c r="G1497" s="881"/>
      <c r="H1497" s="881"/>
      <c r="I1497" s="881"/>
      <c r="J1497" s="881"/>
      <c r="K1497" s="881"/>
      <c r="L1497" s="882"/>
      <c r="M1497" s="400">
        <f t="shared" si="646"/>
        <v>0</v>
      </c>
      <c r="N1497" s="411">
        <f>M1497*(1-'Appx 1. Ref Rates'!$E63)+N721*(1-'Appx 1. Ref Rates'!$E63)</f>
        <v>0</v>
      </c>
      <c r="O1497" s="414">
        <f>O721*(1-'Appx 1. Ref Rates'!$E63)</f>
        <v>0</v>
      </c>
      <c r="P1497" s="414">
        <f>P721*(1-'Appx 1. Ref Rates'!$E63)</f>
        <v>0</v>
      </c>
      <c r="Q1497" s="415">
        <f>Q721*(1-'Appx 1. Ref Rates'!$E63)</f>
        <v>0</v>
      </c>
      <c r="R1497" s="411">
        <f>R721*(1-'Appx 1. Ref Rates'!$E63)</f>
        <v>0</v>
      </c>
      <c r="S1497" s="413">
        <f>S721*(1-'Appx 1. Ref Rates'!$E63)</f>
        <v>0</v>
      </c>
      <c r="T1497" s="413">
        <f>T721*(1-'Appx 1. Ref Rates'!$E63)</f>
        <v>0</v>
      </c>
      <c r="U1497" s="413">
        <f>U721*(1-'Appx 1. Ref Rates'!$E63)</f>
        <v>0</v>
      </c>
      <c r="V1497" s="413">
        <f>V721*(1-'Appx 1. Ref Rates'!$E63)</f>
        <v>0</v>
      </c>
      <c r="W1497" s="413">
        <f>W721*(1-'Appx 1. Ref Rates'!$E63)</f>
        <v>0</v>
      </c>
      <c r="X1497" s="414">
        <f>X721*(1-'Appx 1. Ref Rates'!$E63)</f>
        <v>0</v>
      </c>
      <c r="Y1497" s="413">
        <f>Y721*(1-'Appx 1. Ref Rates'!$E63)</f>
        <v>0</v>
      </c>
      <c r="Z1497" s="413">
        <f>Z721*(1-'Appx 1. Ref Rates'!$E63)</f>
        <v>0</v>
      </c>
      <c r="AA1497" s="413">
        <f>AA721*(1-'Appx 1. Ref Rates'!$E63)</f>
        <v>0</v>
      </c>
      <c r="AB1497" s="413">
        <f>AB721*(1-'Appx 1. Ref Rates'!$E63)</f>
        <v>0</v>
      </c>
      <c r="AC1497" s="400">
        <f t="shared" si="647"/>
        <v>0</v>
      </c>
      <c r="AD1497" s="854"/>
      <c r="AE1497" s="1083"/>
      <c r="AF1497" s="856"/>
    </row>
    <row r="1498" spans="1:32" outlineLevel="1" x14ac:dyDescent="0.2">
      <c r="A1498" s="11">
        <v>171</v>
      </c>
      <c r="B1498" s="294"/>
      <c r="C1498" s="289"/>
      <c r="D1498" s="289"/>
      <c r="E1498" s="877" t="str">
        <f>'2. CAD NCCF'!E1498:L1498</f>
        <v>Non-FI issued ABS and ABCP, medium rated</v>
      </c>
      <c r="F1498" s="878"/>
      <c r="G1498" s="878"/>
      <c r="H1498" s="878"/>
      <c r="I1498" s="878"/>
      <c r="J1498" s="878"/>
      <c r="K1498" s="878"/>
      <c r="L1498" s="879"/>
      <c r="M1498" s="399">
        <f>SUBTOTAL(9,M1499:M1500)</f>
        <v>0</v>
      </c>
      <c r="N1498" s="402">
        <f t="shared" ref="N1498:AC1498" si="648">SUBTOTAL(9,N1499:N1500)</f>
        <v>0</v>
      </c>
      <c r="O1498" s="406">
        <f t="shared" si="648"/>
        <v>0</v>
      </c>
      <c r="P1498" s="406">
        <f t="shared" si="648"/>
        <v>0</v>
      </c>
      <c r="Q1498" s="407">
        <f t="shared" si="648"/>
        <v>0</v>
      </c>
      <c r="R1498" s="402">
        <f t="shared" si="648"/>
        <v>0</v>
      </c>
      <c r="S1498" s="406">
        <f t="shared" si="648"/>
        <v>0</v>
      </c>
      <c r="T1498" s="405">
        <f t="shared" si="648"/>
        <v>0</v>
      </c>
      <c r="U1498" s="405">
        <f t="shared" si="648"/>
        <v>0</v>
      </c>
      <c r="V1498" s="405">
        <f t="shared" si="648"/>
        <v>0</v>
      </c>
      <c r="W1498" s="405">
        <f t="shared" si="648"/>
        <v>0</v>
      </c>
      <c r="X1498" s="405">
        <f t="shared" si="648"/>
        <v>0</v>
      </c>
      <c r="Y1498" s="405">
        <f t="shared" si="648"/>
        <v>0</v>
      </c>
      <c r="Z1498" s="405">
        <f t="shared" si="648"/>
        <v>0</v>
      </c>
      <c r="AA1498" s="405">
        <f t="shared" si="648"/>
        <v>0</v>
      </c>
      <c r="AB1498" s="403">
        <f t="shared" si="648"/>
        <v>0</v>
      </c>
      <c r="AC1498" s="399">
        <f t="shared" si="648"/>
        <v>0</v>
      </c>
      <c r="AD1498" s="854"/>
      <c r="AE1498" s="1083"/>
      <c r="AF1498" s="856"/>
    </row>
    <row r="1499" spans="1:32" ht="15" customHeight="1" outlineLevel="1" x14ac:dyDescent="0.2">
      <c r="A1499" s="11">
        <v>172</v>
      </c>
      <c r="B1499" s="294"/>
      <c r="C1499" s="289"/>
      <c r="D1499" s="289"/>
      <c r="E1499" s="289"/>
      <c r="F1499" s="880" t="str">
        <f>'2. CAD NCCF'!F1499:L1499</f>
        <v>Non-FI issued ABS, medium rated</v>
      </c>
      <c r="G1499" s="881"/>
      <c r="H1499" s="881"/>
      <c r="I1499" s="881"/>
      <c r="J1499" s="881"/>
      <c r="K1499" s="881"/>
      <c r="L1499" s="882"/>
      <c r="M1499" s="400">
        <f t="shared" ref="M1499:M1500" si="649">M723</f>
        <v>0</v>
      </c>
      <c r="N1499" s="411">
        <f>M1499*(1-'Appx 1. Ref Rates'!$E65)+N723*(1-'Appx 1. Ref Rates'!$E65)</f>
        <v>0</v>
      </c>
      <c r="O1499" s="414">
        <f>O723*(1-'Appx 1. Ref Rates'!$E65)</f>
        <v>0</v>
      </c>
      <c r="P1499" s="414">
        <f>P723*(1-'Appx 1. Ref Rates'!$E65)</f>
        <v>0</v>
      </c>
      <c r="Q1499" s="415">
        <f>Q723*(1-'Appx 1. Ref Rates'!$E65)</f>
        <v>0</v>
      </c>
      <c r="R1499" s="411">
        <f>R723*(1-'Appx 1. Ref Rates'!$E65)</f>
        <v>0</v>
      </c>
      <c r="S1499" s="413">
        <f>S723*(1-'Appx 1. Ref Rates'!$E65)</f>
        <v>0</v>
      </c>
      <c r="T1499" s="413">
        <f>T723*(1-'Appx 1. Ref Rates'!$E65)</f>
        <v>0</v>
      </c>
      <c r="U1499" s="413">
        <f>U723*(1-'Appx 1. Ref Rates'!$E65)</f>
        <v>0</v>
      </c>
      <c r="V1499" s="413">
        <f>V723*(1-'Appx 1. Ref Rates'!$E65)</f>
        <v>0</v>
      </c>
      <c r="W1499" s="413">
        <f>W723*(1-'Appx 1. Ref Rates'!$E65)</f>
        <v>0</v>
      </c>
      <c r="X1499" s="414">
        <f>X723*(1-'Appx 1. Ref Rates'!$E65)</f>
        <v>0</v>
      </c>
      <c r="Y1499" s="413">
        <f>Y723*(1-'Appx 1. Ref Rates'!$E65)</f>
        <v>0</v>
      </c>
      <c r="Z1499" s="413">
        <f>Z723*(1-'Appx 1. Ref Rates'!$E65)</f>
        <v>0</v>
      </c>
      <c r="AA1499" s="413">
        <f>AA723*(1-'Appx 1. Ref Rates'!$E65)</f>
        <v>0</v>
      </c>
      <c r="AB1499" s="413">
        <f>AB723*(1-'Appx 1. Ref Rates'!$E65)</f>
        <v>0</v>
      </c>
      <c r="AC1499" s="400">
        <f t="shared" ref="AC1499:AC1500" si="650">AC723</f>
        <v>0</v>
      </c>
      <c r="AD1499" s="854"/>
      <c r="AE1499" s="1083"/>
      <c r="AF1499" s="856"/>
    </row>
    <row r="1500" spans="1:32" ht="15" customHeight="1" outlineLevel="1" x14ac:dyDescent="0.2">
      <c r="A1500" s="11">
        <v>173</v>
      </c>
      <c r="B1500" s="294"/>
      <c r="C1500" s="289"/>
      <c r="D1500" s="289"/>
      <c r="E1500" s="289"/>
      <c r="F1500" s="880" t="str">
        <f>'2. CAD NCCF'!F1500:L1500</f>
        <v>Non-FI issued ABCP, medium rated</v>
      </c>
      <c r="G1500" s="881"/>
      <c r="H1500" s="881"/>
      <c r="I1500" s="881"/>
      <c r="J1500" s="881"/>
      <c r="K1500" s="881"/>
      <c r="L1500" s="882"/>
      <c r="M1500" s="400">
        <f t="shared" si="649"/>
        <v>0</v>
      </c>
      <c r="N1500" s="411">
        <f>M1500*(1-'Appx 1. Ref Rates'!$E66)+N724*(1-'Appx 1. Ref Rates'!$E66)</f>
        <v>0</v>
      </c>
      <c r="O1500" s="414">
        <f>O724*(1-'Appx 1. Ref Rates'!$E66)</f>
        <v>0</v>
      </c>
      <c r="P1500" s="414">
        <f>P724*(1-'Appx 1. Ref Rates'!$E66)</f>
        <v>0</v>
      </c>
      <c r="Q1500" s="415">
        <f>Q724*(1-'Appx 1. Ref Rates'!$E66)</f>
        <v>0</v>
      </c>
      <c r="R1500" s="411">
        <f>R724*(1-'Appx 1. Ref Rates'!$E66)</f>
        <v>0</v>
      </c>
      <c r="S1500" s="413">
        <f>S724*(1-'Appx 1. Ref Rates'!$E66)</f>
        <v>0</v>
      </c>
      <c r="T1500" s="413">
        <f>T724*(1-'Appx 1. Ref Rates'!$E66)</f>
        <v>0</v>
      </c>
      <c r="U1500" s="413">
        <f>U724*(1-'Appx 1. Ref Rates'!$E66)</f>
        <v>0</v>
      </c>
      <c r="V1500" s="413">
        <f>V724*(1-'Appx 1. Ref Rates'!$E66)</f>
        <v>0</v>
      </c>
      <c r="W1500" s="413">
        <f>W724*(1-'Appx 1. Ref Rates'!$E66)</f>
        <v>0</v>
      </c>
      <c r="X1500" s="414">
        <f>X724*(1-'Appx 1. Ref Rates'!$E66)</f>
        <v>0</v>
      </c>
      <c r="Y1500" s="413">
        <f>Y724*(1-'Appx 1. Ref Rates'!$E66)</f>
        <v>0</v>
      </c>
      <c r="Z1500" s="413">
        <f>Z724*(1-'Appx 1. Ref Rates'!$E66)</f>
        <v>0</v>
      </c>
      <c r="AA1500" s="413">
        <f>AA724*(1-'Appx 1. Ref Rates'!$E66)</f>
        <v>0</v>
      </c>
      <c r="AB1500" s="413">
        <f>AB724*(1-'Appx 1. Ref Rates'!$E66)</f>
        <v>0</v>
      </c>
      <c r="AC1500" s="400">
        <f t="shared" si="650"/>
        <v>0</v>
      </c>
      <c r="AD1500" s="854"/>
      <c r="AE1500" s="1083"/>
      <c r="AF1500" s="856"/>
    </row>
    <row r="1501" spans="1:32" outlineLevel="1" x14ac:dyDescent="0.2">
      <c r="A1501" s="11">
        <v>174</v>
      </c>
      <c r="B1501" s="294"/>
      <c r="C1501" s="289"/>
      <c r="D1501" s="289"/>
      <c r="E1501" s="877" t="str">
        <f>'2. CAD NCCF'!E1501:L1501</f>
        <v>FI issued ABS and ABCP, medium rated</v>
      </c>
      <c r="F1501" s="878"/>
      <c r="G1501" s="878"/>
      <c r="H1501" s="878"/>
      <c r="I1501" s="878"/>
      <c r="J1501" s="878"/>
      <c r="K1501" s="878"/>
      <c r="L1501" s="879"/>
      <c r="M1501" s="399">
        <f>SUBTOTAL(9,M1502:M1503)</f>
        <v>0</v>
      </c>
      <c r="N1501" s="402">
        <f t="shared" ref="N1501:AC1501" si="651">SUBTOTAL(9,N1502:N1503)</f>
        <v>0</v>
      </c>
      <c r="O1501" s="406">
        <f t="shared" si="651"/>
        <v>0</v>
      </c>
      <c r="P1501" s="406">
        <f t="shared" si="651"/>
        <v>0</v>
      </c>
      <c r="Q1501" s="407">
        <f t="shared" si="651"/>
        <v>0</v>
      </c>
      <c r="R1501" s="402">
        <f t="shared" si="651"/>
        <v>0</v>
      </c>
      <c r="S1501" s="406">
        <f t="shared" si="651"/>
        <v>0</v>
      </c>
      <c r="T1501" s="405">
        <f t="shared" si="651"/>
        <v>0</v>
      </c>
      <c r="U1501" s="405">
        <f t="shared" si="651"/>
        <v>0</v>
      </c>
      <c r="V1501" s="405">
        <f t="shared" si="651"/>
        <v>0</v>
      </c>
      <c r="W1501" s="405">
        <f t="shared" si="651"/>
        <v>0</v>
      </c>
      <c r="X1501" s="405">
        <f t="shared" si="651"/>
        <v>0</v>
      </c>
      <c r="Y1501" s="405">
        <f t="shared" si="651"/>
        <v>0</v>
      </c>
      <c r="Z1501" s="405">
        <f t="shared" si="651"/>
        <v>0</v>
      </c>
      <c r="AA1501" s="405">
        <f t="shared" si="651"/>
        <v>0</v>
      </c>
      <c r="AB1501" s="403">
        <f t="shared" si="651"/>
        <v>0</v>
      </c>
      <c r="AC1501" s="399">
        <f t="shared" si="651"/>
        <v>0</v>
      </c>
      <c r="AD1501" s="854"/>
      <c r="AE1501" s="1083"/>
      <c r="AF1501" s="856"/>
    </row>
    <row r="1502" spans="1:32" ht="15" customHeight="1" outlineLevel="1" x14ac:dyDescent="0.2">
      <c r="A1502" s="11">
        <v>175</v>
      </c>
      <c r="B1502" s="294"/>
      <c r="C1502" s="289"/>
      <c r="D1502" s="289"/>
      <c r="E1502" s="289"/>
      <c r="F1502" s="880" t="str">
        <f>'2. CAD NCCF'!F1502:L1502</f>
        <v>FI issued ABS, medium rated</v>
      </c>
      <c r="G1502" s="881"/>
      <c r="H1502" s="881"/>
      <c r="I1502" s="881"/>
      <c r="J1502" s="881"/>
      <c r="K1502" s="881"/>
      <c r="L1502" s="882"/>
      <c r="M1502" s="400">
        <f t="shared" ref="M1502:M1503" si="652">M726</f>
        <v>0</v>
      </c>
      <c r="N1502" s="411">
        <f>M1502*(1-'Appx 1. Ref Rates'!$E68)+N726*(1-'Appx 1. Ref Rates'!$E68)</f>
        <v>0</v>
      </c>
      <c r="O1502" s="414">
        <f>O726*(1-'Appx 1. Ref Rates'!$E68)</f>
        <v>0</v>
      </c>
      <c r="P1502" s="414">
        <f>P726*(1-'Appx 1. Ref Rates'!$E68)</f>
        <v>0</v>
      </c>
      <c r="Q1502" s="415">
        <f>Q726*(1-'Appx 1. Ref Rates'!$E68)</f>
        <v>0</v>
      </c>
      <c r="R1502" s="411">
        <f>R726*(1-'Appx 1. Ref Rates'!$E68)</f>
        <v>0</v>
      </c>
      <c r="S1502" s="413">
        <f>S726*(1-'Appx 1. Ref Rates'!$E68)</f>
        <v>0</v>
      </c>
      <c r="T1502" s="413">
        <f>T726*(1-'Appx 1. Ref Rates'!$E68)</f>
        <v>0</v>
      </c>
      <c r="U1502" s="413">
        <f>U726*(1-'Appx 1. Ref Rates'!$E68)</f>
        <v>0</v>
      </c>
      <c r="V1502" s="413">
        <f>V726*(1-'Appx 1. Ref Rates'!$E68)</f>
        <v>0</v>
      </c>
      <c r="W1502" s="413">
        <f>W726*(1-'Appx 1. Ref Rates'!$E68)</f>
        <v>0</v>
      </c>
      <c r="X1502" s="414">
        <f>X726*(1-'Appx 1. Ref Rates'!$E68)</f>
        <v>0</v>
      </c>
      <c r="Y1502" s="413">
        <f>Y726*(1-'Appx 1. Ref Rates'!$E68)</f>
        <v>0</v>
      </c>
      <c r="Z1502" s="413">
        <f>Z726*(1-'Appx 1. Ref Rates'!$E68)</f>
        <v>0</v>
      </c>
      <c r="AA1502" s="413">
        <f>AA726*(1-'Appx 1. Ref Rates'!$E68)</f>
        <v>0</v>
      </c>
      <c r="AB1502" s="413">
        <f>AB726*(1-'Appx 1. Ref Rates'!$E68)</f>
        <v>0</v>
      </c>
      <c r="AC1502" s="400">
        <f t="shared" ref="AC1502:AC1503" si="653">AC726</f>
        <v>0</v>
      </c>
      <c r="AD1502" s="854"/>
      <c r="AE1502" s="1083"/>
      <c r="AF1502" s="856"/>
    </row>
    <row r="1503" spans="1:32" ht="15" customHeight="1" outlineLevel="1" x14ac:dyDescent="0.2">
      <c r="A1503" s="11">
        <v>176</v>
      </c>
      <c r="B1503" s="294"/>
      <c r="C1503" s="289"/>
      <c r="D1503" s="289"/>
      <c r="E1503" s="289"/>
      <c r="F1503" s="880" t="str">
        <f>'2. CAD NCCF'!F1503:L1503</f>
        <v>FI issued ABCP, medium rated</v>
      </c>
      <c r="G1503" s="881"/>
      <c r="H1503" s="881"/>
      <c r="I1503" s="881"/>
      <c r="J1503" s="881"/>
      <c r="K1503" s="881"/>
      <c r="L1503" s="882"/>
      <c r="M1503" s="400">
        <f t="shared" si="652"/>
        <v>0</v>
      </c>
      <c r="N1503" s="411">
        <f>M1503*(1-'Appx 1. Ref Rates'!$E69)+N727*(1-'Appx 1. Ref Rates'!$E69)</f>
        <v>0</v>
      </c>
      <c r="O1503" s="414">
        <f>O727*(1-'Appx 1. Ref Rates'!$E69)</f>
        <v>0</v>
      </c>
      <c r="P1503" s="414">
        <f>P727*(1-'Appx 1. Ref Rates'!$E69)</f>
        <v>0</v>
      </c>
      <c r="Q1503" s="415">
        <f>Q727*(1-'Appx 1. Ref Rates'!$E69)</f>
        <v>0</v>
      </c>
      <c r="R1503" s="411">
        <f>R727*(1-'Appx 1. Ref Rates'!$E69)</f>
        <v>0</v>
      </c>
      <c r="S1503" s="413">
        <f>S727*(1-'Appx 1. Ref Rates'!$E69)</f>
        <v>0</v>
      </c>
      <c r="T1503" s="413">
        <f>T727*(1-'Appx 1. Ref Rates'!$E69)</f>
        <v>0</v>
      </c>
      <c r="U1503" s="413">
        <f>U727*(1-'Appx 1. Ref Rates'!$E69)</f>
        <v>0</v>
      </c>
      <c r="V1503" s="413">
        <f>V727*(1-'Appx 1. Ref Rates'!$E69)</f>
        <v>0</v>
      </c>
      <c r="W1503" s="413">
        <f>W727*(1-'Appx 1. Ref Rates'!$E69)</f>
        <v>0</v>
      </c>
      <c r="X1503" s="414">
        <f>X727*(1-'Appx 1. Ref Rates'!$E69)</f>
        <v>0</v>
      </c>
      <c r="Y1503" s="413">
        <f>Y727*(1-'Appx 1. Ref Rates'!$E69)</f>
        <v>0</v>
      </c>
      <c r="Z1503" s="413">
        <f>Z727*(1-'Appx 1. Ref Rates'!$E69)</f>
        <v>0</v>
      </c>
      <c r="AA1503" s="413">
        <f>AA727*(1-'Appx 1. Ref Rates'!$E69)</f>
        <v>0</v>
      </c>
      <c r="AB1503" s="413">
        <f>AB727*(1-'Appx 1. Ref Rates'!$E69)</f>
        <v>0</v>
      </c>
      <c r="AC1503" s="400">
        <f t="shared" si="653"/>
        <v>0</v>
      </c>
      <c r="AD1503" s="854"/>
      <c r="AE1503" s="1083"/>
      <c r="AF1503" s="856"/>
    </row>
    <row r="1504" spans="1:32" outlineLevel="1" x14ac:dyDescent="0.2">
      <c r="A1504" s="11">
        <v>177</v>
      </c>
      <c r="B1504" s="294"/>
      <c r="C1504" s="289"/>
      <c r="D1504" s="289"/>
      <c r="E1504" s="877" t="str">
        <f>'2. CAD NCCF'!E1504:L1504</f>
        <v>Non-FI issued ABS and ABCP, low or not rated</v>
      </c>
      <c r="F1504" s="878"/>
      <c r="G1504" s="878"/>
      <c r="H1504" s="878"/>
      <c r="I1504" s="878"/>
      <c r="J1504" s="878"/>
      <c r="K1504" s="878"/>
      <c r="L1504" s="879"/>
      <c r="M1504" s="399">
        <f>SUBTOTAL(9,M1505:M1506)</f>
        <v>0</v>
      </c>
      <c r="N1504" s="402">
        <f t="shared" ref="N1504:AC1504" si="654">SUBTOTAL(9,N1505:N1506)</f>
        <v>0</v>
      </c>
      <c r="O1504" s="406">
        <f t="shared" si="654"/>
        <v>0</v>
      </c>
      <c r="P1504" s="406">
        <f t="shared" si="654"/>
        <v>0</v>
      </c>
      <c r="Q1504" s="407">
        <f t="shared" si="654"/>
        <v>0</v>
      </c>
      <c r="R1504" s="402">
        <f t="shared" si="654"/>
        <v>0</v>
      </c>
      <c r="S1504" s="406">
        <f t="shared" si="654"/>
        <v>0</v>
      </c>
      <c r="T1504" s="405">
        <f t="shared" si="654"/>
        <v>0</v>
      </c>
      <c r="U1504" s="405">
        <f t="shared" si="654"/>
        <v>0</v>
      </c>
      <c r="V1504" s="405">
        <f t="shared" si="654"/>
        <v>0</v>
      </c>
      <c r="W1504" s="405">
        <f t="shared" si="654"/>
        <v>0</v>
      </c>
      <c r="X1504" s="405">
        <f t="shared" si="654"/>
        <v>0</v>
      </c>
      <c r="Y1504" s="405">
        <f t="shared" si="654"/>
        <v>0</v>
      </c>
      <c r="Z1504" s="405">
        <f t="shared" si="654"/>
        <v>0</v>
      </c>
      <c r="AA1504" s="405">
        <f t="shared" si="654"/>
        <v>0</v>
      </c>
      <c r="AB1504" s="403">
        <f t="shared" si="654"/>
        <v>0</v>
      </c>
      <c r="AC1504" s="399">
        <f t="shared" si="654"/>
        <v>0</v>
      </c>
      <c r="AD1504" s="854"/>
      <c r="AE1504" s="1083"/>
      <c r="AF1504" s="856"/>
    </row>
    <row r="1505" spans="1:34" ht="15" customHeight="1" outlineLevel="1" x14ac:dyDescent="0.2">
      <c r="A1505" s="11">
        <v>178</v>
      </c>
      <c r="B1505" s="294"/>
      <c r="C1505" s="289"/>
      <c r="D1505" s="289"/>
      <c r="E1505" s="289"/>
      <c r="F1505" s="880" t="str">
        <f>'2. CAD NCCF'!F1505:L1505</f>
        <v>Non-FI issued ABS, low or not rated</v>
      </c>
      <c r="G1505" s="881"/>
      <c r="H1505" s="881"/>
      <c r="I1505" s="881"/>
      <c r="J1505" s="881"/>
      <c r="K1505" s="881"/>
      <c r="L1505" s="882"/>
      <c r="M1505" s="400">
        <f t="shared" ref="M1505:M1506" si="655">M729</f>
        <v>0</v>
      </c>
      <c r="N1505" s="411">
        <f>M1505*(1-'Appx 1. Ref Rates'!$E71)+N729*(1-'Appx 1. Ref Rates'!$E71)</f>
        <v>0</v>
      </c>
      <c r="O1505" s="414">
        <f>O729*(1-'Appx 1. Ref Rates'!$E71)</f>
        <v>0</v>
      </c>
      <c r="P1505" s="414">
        <f>P729*(1-'Appx 1. Ref Rates'!$E71)</f>
        <v>0</v>
      </c>
      <c r="Q1505" s="415">
        <f>Q729*(1-'Appx 1. Ref Rates'!$E71)</f>
        <v>0</v>
      </c>
      <c r="R1505" s="411">
        <f>R729*(1-'Appx 1. Ref Rates'!$E71)</f>
        <v>0</v>
      </c>
      <c r="S1505" s="413">
        <f>S729*(1-'Appx 1. Ref Rates'!$E71)</f>
        <v>0</v>
      </c>
      <c r="T1505" s="413">
        <f>T729*(1-'Appx 1. Ref Rates'!$E71)</f>
        <v>0</v>
      </c>
      <c r="U1505" s="413">
        <f>U729*(1-'Appx 1. Ref Rates'!$E71)</f>
        <v>0</v>
      </c>
      <c r="V1505" s="413">
        <f>V729*(1-'Appx 1. Ref Rates'!$E71)</f>
        <v>0</v>
      </c>
      <c r="W1505" s="413">
        <f>W729*(1-'Appx 1. Ref Rates'!$E71)</f>
        <v>0</v>
      </c>
      <c r="X1505" s="414">
        <f>X729*(1-'Appx 1. Ref Rates'!$E71)</f>
        <v>0</v>
      </c>
      <c r="Y1505" s="413">
        <f>Y729*(1-'Appx 1. Ref Rates'!$E71)</f>
        <v>0</v>
      </c>
      <c r="Z1505" s="413">
        <f>Z729*(1-'Appx 1. Ref Rates'!$E71)</f>
        <v>0</v>
      </c>
      <c r="AA1505" s="413">
        <f>AA729*(1-'Appx 1. Ref Rates'!$E71)</f>
        <v>0</v>
      </c>
      <c r="AB1505" s="413">
        <f>AB729*(1-'Appx 1. Ref Rates'!$E71)</f>
        <v>0</v>
      </c>
      <c r="AC1505" s="400">
        <f t="shared" ref="AC1505:AC1506" si="656">AC729</f>
        <v>0</v>
      </c>
      <c r="AD1505" s="854"/>
      <c r="AE1505" s="1083"/>
      <c r="AF1505" s="856"/>
    </row>
    <row r="1506" spans="1:34" ht="15" customHeight="1" outlineLevel="1" x14ac:dyDescent="0.2">
      <c r="A1506" s="11">
        <v>179</v>
      </c>
      <c r="B1506" s="294"/>
      <c r="C1506" s="289"/>
      <c r="D1506" s="289"/>
      <c r="E1506" s="289"/>
      <c r="F1506" s="880" t="str">
        <f>'2. CAD NCCF'!F1506:L1506</f>
        <v>Non-FI issued ABCP, low or not rated</v>
      </c>
      <c r="G1506" s="881"/>
      <c r="H1506" s="881"/>
      <c r="I1506" s="881"/>
      <c r="J1506" s="881"/>
      <c r="K1506" s="881"/>
      <c r="L1506" s="882"/>
      <c r="M1506" s="400">
        <f t="shared" si="655"/>
        <v>0</v>
      </c>
      <c r="N1506" s="411">
        <f>M1506*(1-'Appx 1. Ref Rates'!$E72)+N730*(1-'Appx 1. Ref Rates'!$E72)</f>
        <v>0</v>
      </c>
      <c r="O1506" s="414">
        <f>O730*(1-'Appx 1. Ref Rates'!$E72)</f>
        <v>0</v>
      </c>
      <c r="P1506" s="414">
        <f>P730*(1-'Appx 1. Ref Rates'!$E72)</f>
        <v>0</v>
      </c>
      <c r="Q1506" s="415">
        <f>Q730*(1-'Appx 1. Ref Rates'!$E72)</f>
        <v>0</v>
      </c>
      <c r="R1506" s="411">
        <f>R730*(1-'Appx 1. Ref Rates'!$E72)</f>
        <v>0</v>
      </c>
      <c r="S1506" s="413">
        <f>S730*(1-'Appx 1. Ref Rates'!$E72)</f>
        <v>0</v>
      </c>
      <c r="T1506" s="413">
        <f>T730*(1-'Appx 1. Ref Rates'!$E72)</f>
        <v>0</v>
      </c>
      <c r="U1506" s="413">
        <f>U730*(1-'Appx 1. Ref Rates'!$E72)</f>
        <v>0</v>
      </c>
      <c r="V1506" s="413">
        <f>V730*(1-'Appx 1. Ref Rates'!$E72)</f>
        <v>0</v>
      </c>
      <c r="W1506" s="413">
        <f>W730*(1-'Appx 1. Ref Rates'!$E72)</f>
        <v>0</v>
      </c>
      <c r="X1506" s="414">
        <f>X730*(1-'Appx 1. Ref Rates'!$E72)</f>
        <v>0</v>
      </c>
      <c r="Y1506" s="413">
        <f>Y730*(1-'Appx 1. Ref Rates'!$E72)</f>
        <v>0</v>
      </c>
      <c r="Z1506" s="413">
        <f>Z730*(1-'Appx 1. Ref Rates'!$E72)</f>
        <v>0</v>
      </c>
      <c r="AA1506" s="413">
        <f>AA730*(1-'Appx 1. Ref Rates'!$E72)</f>
        <v>0</v>
      </c>
      <c r="AB1506" s="413">
        <f>AB730*(1-'Appx 1. Ref Rates'!$E72)</f>
        <v>0</v>
      </c>
      <c r="AC1506" s="400">
        <f t="shared" si="656"/>
        <v>0</v>
      </c>
      <c r="AD1506" s="854"/>
      <c r="AE1506" s="1083"/>
      <c r="AF1506" s="856"/>
    </row>
    <row r="1507" spans="1:34" outlineLevel="1" x14ac:dyDescent="0.2">
      <c r="A1507" s="11">
        <v>180</v>
      </c>
      <c r="B1507" s="294"/>
      <c r="C1507" s="289"/>
      <c r="D1507" s="289"/>
      <c r="E1507" s="877" t="str">
        <f>'2. CAD NCCF'!E1507:L1507</f>
        <v>FI issued ABS and ABCP, low or not rated</v>
      </c>
      <c r="F1507" s="878"/>
      <c r="G1507" s="878"/>
      <c r="H1507" s="878"/>
      <c r="I1507" s="878"/>
      <c r="J1507" s="878"/>
      <c r="K1507" s="878"/>
      <c r="L1507" s="879"/>
      <c r="M1507" s="399">
        <f>SUBTOTAL(9,M1508:M1509)</f>
        <v>0</v>
      </c>
      <c r="N1507" s="402">
        <f t="shared" ref="N1507:AC1507" si="657">SUBTOTAL(9,N1508:N1509)</f>
        <v>0</v>
      </c>
      <c r="O1507" s="406">
        <f t="shared" si="657"/>
        <v>0</v>
      </c>
      <c r="P1507" s="406">
        <f t="shared" si="657"/>
        <v>0</v>
      </c>
      <c r="Q1507" s="407">
        <f t="shared" si="657"/>
        <v>0</v>
      </c>
      <c r="R1507" s="402">
        <f t="shared" si="657"/>
        <v>0</v>
      </c>
      <c r="S1507" s="406">
        <f t="shared" si="657"/>
        <v>0</v>
      </c>
      <c r="T1507" s="405">
        <f t="shared" si="657"/>
        <v>0</v>
      </c>
      <c r="U1507" s="405">
        <f t="shared" si="657"/>
        <v>0</v>
      </c>
      <c r="V1507" s="405">
        <f t="shared" si="657"/>
        <v>0</v>
      </c>
      <c r="W1507" s="405">
        <f t="shared" si="657"/>
        <v>0</v>
      </c>
      <c r="X1507" s="405">
        <f t="shared" si="657"/>
        <v>0</v>
      </c>
      <c r="Y1507" s="405">
        <f t="shared" si="657"/>
        <v>0</v>
      </c>
      <c r="Z1507" s="405">
        <f t="shared" si="657"/>
        <v>0</v>
      </c>
      <c r="AA1507" s="405">
        <f t="shared" si="657"/>
        <v>0</v>
      </c>
      <c r="AB1507" s="403">
        <f t="shared" si="657"/>
        <v>0</v>
      </c>
      <c r="AC1507" s="399">
        <f t="shared" si="657"/>
        <v>0</v>
      </c>
      <c r="AD1507" s="854"/>
      <c r="AE1507" s="1083"/>
      <c r="AF1507" s="856"/>
    </row>
    <row r="1508" spans="1:34" ht="15" customHeight="1" outlineLevel="1" x14ac:dyDescent="0.2">
      <c r="A1508" s="11">
        <v>181</v>
      </c>
      <c r="B1508" s="294"/>
      <c r="C1508" s="289"/>
      <c r="D1508" s="289"/>
      <c r="E1508" s="289"/>
      <c r="F1508" s="880" t="str">
        <f>'2. CAD NCCF'!F1508:L1508</f>
        <v>FI issued ABS, low or not rated</v>
      </c>
      <c r="G1508" s="881"/>
      <c r="H1508" s="881"/>
      <c r="I1508" s="881"/>
      <c r="J1508" s="881"/>
      <c r="K1508" s="881"/>
      <c r="L1508" s="882"/>
      <c r="M1508" s="400">
        <f t="shared" ref="M1508:M1509" si="658">M732</f>
        <v>0</v>
      </c>
      <c r="N1508" s="411">
        <f>M1508*(1-'Appx 1. Ref Rates'!$E74)+N732*(1-'Appx 1. Ref Rates'!$E74)</f>
        <v>0</v>
      </c>
      <c r="O1508" s="414">
        <f>O732*(1-'Appx 1. Ref Rates'!$E74)</f>
        <v>0</v>
      </c>
      <c r="P1508" s="414">
        <f>P732*(1-'Appx 1. Ref Rates'!$E74)</f>
        <v>0</v>
      </c>
      <c r="Q1508" s="415">
        <f>Q732*(1-'Appx 1. Ref Rates'!$E74)</f>
        <v>0</v>
      </c>
      <c r="R1508" s="411">
        <f>R732*(1-'Appx 1. Ref Rates'!$E74)</f>
        <v>0</v>
      </c>
      <c r="S1508" s="413">
        <f>S732*(1-'Appx 1. Ref Rates'!$E74)</f>
        <v>0</v>
      </c>
      <c r="T1508" s="413">
        <f>T732*(1-'Appx 1. Ref Rates'!$E74)</f>
        <v>0</v>
      </c>
      <c r="U1508" s="413">
        <f>U732*(1-'Appx 1. Ref Rates'!$E74)</f>
        <v>0</v>
      </c>
      <c r="V1508" s="413">
        <f>V732*(1-'Appx 1. Ref Rates'!$E74)</f>
        <v>0</v>
      </c>
      <c r="W1508" s="413">
        <f>W732*(1-'Appx 1. Ref Rates'!$E74)</f>
        <v>0</v>
      </c>
      <c r="X1508" s="414">
        <f>X732*(1-'Appx 1. Ref Rates'!$E74)</f>
        <v>0</v>
      </c>
      <c r="Y1508" s="413">
        <f>Y732*(1-'Appx 1. Ref Rates'!$E74)</f>
        <v>0</v>
      </c>
      <c r="Z1508" s="413">
        <f>Z732*(1-'Appx 1. Ref Rates'!$E74)</f>
        <v>0</v>
      </c>
      <c r="AA1508" s="413">
        <f>AA732*(1-'Appx 1. Ref Rates'!$E74)</f>
        <v>0</v>
      </c>
      <c r="AB1508" s="413">
        <f>AB732*(1-'Appx 1. Ref Rates'!$E74)</f>
        <v>0</v>
      </c>
      <c r="AC1508" s="400">
        <f t="shared" ref="AC1508:AC1509" si="659">AC732</f>
        <v>0</v>
      </c>
      <c r="AD1508" s="854"/>
      <c r="AE1508" s="1083"/>
      <c r="AF1508" s="856"/>
    </row>
    <row r="1509" spans="1:34" ht="15" customHeight="1" outlineLevel="1" x14ac:dyDescent="0.2">
      <c r="A1509" s="11">
        <v>182</v>
      </c>
      <c r="B1509" s="294"/>
      <c r="C1509" s="289"/>
      <c r="D1509" s="289"/>
      <c r="E1509" s="289"/>
      <c r="F1509" s="880" t="str">
        <f>'2. CAD NCCF'!F1509:L1509</f>
        <v>FI issued ABCP, low or not rated</v>
      </c>
      <c r="G1509" s="881"/>
      <c r="H1509" s="881"/>
      <c r="I1509" s="881"/>
      <c r="J1509" s="881"/>
      <c r="K1509" s="881"/>
      <c r="L1509" s="882"/>
      <c r="M1509" s="400">
        <f t="shared" si="658"/>
        <v>0</v>
      </c>
      <c r="N1509" s="411">
        <f>M1509*(1-'Appx 1. Ref Rates'!$E75)+N733*(1-'Appx 1. Ref Rates'!$E75)</f>
        <v>0</v>
      </c>
      <c r="O1509" s="414">
        <f>O733*(1-'Appx 1. Ref Rates'!$E75)</f>
        <v>0</v>
      </c>
      <c r="P1509" s="414">
        <f>P733*(1-'Appx 1. Ref Rates'!$E75)</f>
        <v>0</v>
      </c>
      <c r="Q1509" s="415">
        <f>Q733*(1-'Appx 1. Ref Rates'!$E75)</f>
        <v>0</v>
      </c>
      <c r="R1509" s="411">
        <f>R733*(1-'Appx 1. Ref Rates'!$E75)</f>
        <v>0</v>
      </c>
      <c r="S1509" s="413">
        <f>S733*(1-'Appx 1. Ref Rates'!$E75)</f>
        <v>0</v>
      </c>
      <c r="T1509" s="413">
        <f>T733*(1-'Appx 1. Ref Rates'!$E75)</f>
        <v>0</v>
      </c>
      <c r="U1509" s="413">
        <f>U733*(1-'Appx 1. Ref Rates'!$E75)</f>
        <v>0</v>
      </c>
      <c r="V1509" s="413">
        <f>V733*(1-'Appx 1. Ref Rates'!$E75)</f>
        <v>0</v>
      </c>
      <c r="W1509" s="413">
        <f>W733*(1-'Appx 1. Ref Rates'!$E75)</f>
        <v>0</v>
      </c>
      <c r="X1509" s="414">
        <f>X733*(1-'Appx 1. Ref Rates'!$E75)</f>
        <v>0</v>
      </c>
      <c r="Y1509" s="413">
        <f>Y733*(1-'Appx 1. Ref Rates'!$E75)</f>
        <v>0</v>
      </c>
      <c r="Z1509" s="413">
        <f>Z733*(1-'Appx 1. Ref Rates'!$E75)</f>
        <v>0</v>
      </c>
      <c r="AA1509" s="413">
        <f>AA733*(1-'Appx 1. Ref Rates'!$E75)</f>
        <v>0</v>
      </c>
      <c r="AB1509" s="413">
        <f>AB733*(1-'Appx 1. Ref Rates'!$E75)</f>
        <v>0</v>
      </c>
      <c r="AC1509" s="400">
        <f t="shared" si="659"/>
        <v>0</v>
      </c>
      <c r="AD1509" s="857"/>
      <c r="AE1509" s="858"/>
      <c r="AF1509" s="859"/>
    </row>
    <row r="1510" spans="1:34" outlineLevel="1" x14ac:dyDescent="0.2">
      <c r="A1510" s="11">
        <v>183</v>
      </c>
      <c r="B1510" s="294"/>
      <c r="C1510" s="289"/>
      <c r="D1510" s="868" t="str">
        <f>'2. CAD NCCF'!D1510:L1510</f>
        <v>Equities</v>
      </c>
      <c r="E1510" s="869"/>
      <c r="F1510" s="869"/>
      <c r="G1510" s="869"/>
      <c r="H1510" s="869"/>
      <c r="I1510" s="869"/>
      <c r="J1510" s="869"/>
      <c r="K1510" s="869"/>
      <c r="L1510" s="870"/>
      <c r="M1510" s="399">
        <f>SUBTOTAL(9,M1511:M1513)</f>
        <v>0</v>
      </c>
      <c r="N1510" s="1205"/>
      <c r="O1510" s="1253"/>
      <c r="P1510" s="1397"/>
      <c r="Q1510" s="407">
        <f t="shared" ref="Q1510:AC1510" si="660">SUBTOTAL(9,Q1511:Q1513)</f>
        <v>0</v>
      </c>
      <c r="R1510" s="402">
        <f t="shared" si="660"/>
        <v>0</v>
      </c>
      <c r="S1510" s="406">
        <f t="shared" si="660"/>
        <v>0</v>
      </c>
      <c r="T1510" s="405">
        <f t="shared" si="660"/>
        <v>0</v>
      </c>
      <c r="U1510" s="405">
        <f t="shared" si="660"/>
        <v>0</v>
      </c>
      <c r="V1510" s="405">
        <f t="shared" si="660"/>
        <v>0</v>
      </c>
      <c r="W1510" s="405">
        <f t="shared" si="660"/>
        <v>0</v>
      </c>
      <c r="X1510" s="405">
        <f t="shared" si="660"/>
        <v>0</v>
      </c>
      <c r="Y1510" s="405">
        <f t="shared" si="660"/>
        <v>0</v>
      </c>
      <c r="Z1510" s="405">
        <f t="shared" si="660"/>
        <v>0</v>
      </c>
      <c r="AA1510" s="405">
        <f t="shared" si="660"/>
        <v>0</v>
      </c>
      <c r="AB1510" s="403">
        <f t="shared" si="660"/>
        <v>0</v>
      </c>
      <c r="AC1510" s="399">
        <f t="shared" si="660"/>
        <v>0</v>
      </c>
      <c r="AD1510" s="1577"/>
      <c r="AE1510" s="1595"/>
      <c r="AF1510" s="1596"/>
      <c r="AH1510" s="241">
        <f>SUM(Q1510,Q1504,Q1501,Q1492,Q1487,Q1484,Q1480,Q1477,Q1473,Q1470,Q1465,Q1461,Q1457,Q1451,Q1446,Q1441,Q1432,Q1429,Q1426,Q1423,Q1417,Q1414,Q1409,Q1406,Q1402,Q1399,Q1395,Q1392,Q1387,Q1383,Q1379,Q1373,Q1368,Q1363,Q1354,Q1351,Q1348,Q1339,Q1336,Q1331,Q1328,Q1324,Q1321,Q1317,Q1314,Q1309,Q1305,Q1301,Q1295,Q1290,Q1285)</f>
        <v>0</v>
      </c>
    </row>
    <row r="1511" spans="1:34" outlineLevel="1" x14ac:dyDescent="0.2">
      <c r="A1511" s="11">
        <v>184</v>
      </c>
      <c r="B1511" s="294"/>
      <c r="C1511" s="289"/>
      <c r="D1511" s="289"/>
      <c r="E1511" s="289"/>
      <c r="F1511" s="880" t="str">
        <f>'2. CAD NCCF'!F1511:L1511</f>
        <v>Eligible non-financial common equity shares</v>
      </c>
      <c r="G1511" s="881"/>
      <c r="H1511" s="881"/>
      <c r="I1511" s="881"/>
      <c r="J1511" s="881"/>
      <c r="K1511" s="881"/>
      <c r="L1511" s="882"/>
      <c r="M1511" s="400">
        <f t="shared" ref="M1511:M1513" si="661">M735</f>
        <v>0</v>
      </c>
      <c r="N1511" s="1254"/>
      <c r="O1511" s="1644"/>
      <c r="P1511" s="1398"/>
      <c r="Q1511" s="415">
        <f>($M1511+SUM($N735:$Q735))*'Appx 1. Ref Rates'!$R$97</f>
        <v>0</v>
      </c>
      <c r="R1511" s="411">
        <f>R735*'Appx 1. Ref Rates'!$R$97</f>
        <v>0</v>
      </c>
      <c r="S1511" s="413">
        <f>S735*'Appx 1. Ref Rates'!$R$97</f>
        <v>0</v>
      </c>
      <c r="T1511" s="413">
        <f>T735*'Appx 1. Ref Rates'!$R$97</f>
        <v>0</v>
      </c>
      <c r="U1511" s="413">
        <f>U735*'Appx 1. Ref Rates'!$R$97</f>
        <v>0</v>
      </c>
      <c r="V1511" s="413">
        <f>V735*'Appx 1. Ref Rates'!$R$97</f>
        <v>0</v>
      </c>
      <c r="W1511" s="413">
        <f>W735*'Appx 1. Ref Rates'!$R$97</f>
        <v>0</v>
      </c>
      <c r="X1511" s="414">
        <f>X735*'Appx 1. Ref Rates'!$R$97</f>
        <v>0</v>
      </c>
      <c r="Y1511" s="413">
        <f>Y735*'Appx 1. Ref Rates'!$R$97</f>
        <v>0</v>
      </c>
      <c r="Z1511" s="413">
        <f>Z735*'Appx 1. Ref Rates'!$R$97</f>
        <v>0</v>
      </c>
      <c r="AA1511" s="413">
        <f>AA735*'Appx 1. Ref Rates'!$R$97</f>
        <v>0</v>
      </c>
      <c r="AB1511" s="413">
        <f>AB735*'Appx 1. Ref Rates'!$R$97</f>
        <v>0</v>
      </c>
      <c r="AC1511" s="400">
        <f t="shared" ref="AC1511:AC1513" si="662">AC735</f>
        <v>0</v>
      </c>
      <c r="AD1511" s="1433"/>
      <c r="AE1511" s="852"/>
      <c r="AF1511" s="853"/>
    </row>
    <row r="1512" spans="1:34" ht="15" customHeight="1" outlineLevel="1" x14ac:dyDescent="0.2">
      <c r="A1512" s="11">
        <v>185</v>
      </c>
      <c r="B1512" s="294"/>
      <c r="C1512" s="289"/>
      <c r="D1512" s="289"/>
      <c r="E1512" s="289"/>
      <c r="F1512" s="880" t="str">
        <f>'2. CAD NCCF'!F1512:L1512</f>
        <v>Eligible financial common equity</v>
      </c>
      <c r="G1512" s="881"/>
      <c r="H1512" s="881"/>
      <c r="I1512" s="881"/>
      <c r="J1512" s="881"/>
      <c r="K1512" s="881"/>
      <c r="L1512" s="882"/>
      <c r="M1512" s="400">
        <f t="shared" si="661"/>
        <v>0</v>
      </c>
      <c r="N1512" s="1236"/>
      <c r="O1512" s="1644"/>
      <c r="P1512" s="1644"/>
      <c r="Q1512" s="1254"/>
      <c r="R1512" s="411">
        <f>($M1512+SUM($N736:$R736))*'Appx 1. Ref Rates'!$S$98</f>
        <v>0</v>
      </c>
      <c r="S1512" s="413">
        <f>(M1512+SUM($N736:$R736))*'Appx 1. Ref Rates'!$T$98+S736*('Appx 1. Ref Rates'!$S$98+'Appx 1. Ref Rates'!$T$98)</f>
        <v>0</v>
      </c>
      <c r="T1512" s="413">
        <f>($M1512+SUM($N736:$S736))*'Appx 1. Ref Rates'!$U$98+$T736*('Appx 1. Ref Rates'!$S$98+'Appx 1. Ref Rates'!$T$98+'Appx 1. Ref Rates'!$U$98)</f>
        <v>0</v>
      </c>
      <c r="U1512" s="413">
        <f>U736*('Appx 1. Ref Rates'!$S$98+'Appx 1. Ref Rates'!$T$98+'Appx 1. Ref Rates'!$U$98)</f>
        <v>0</v>
      </c>
      <c r="V1512" s="413">
        <f>V736*('Appx 1. Ref Rates'!$S$98+'Appx 1. Ref Rates'!$T$98+'Appx 1. Ref Rates'!$U$98)</f>
        <v>0</v>
      </c>
      <c r="W1512" s="413">
        <f>W736*('Appx 1. Ref Rates'!$S$98+'Appx 1. Ref Rates'!$T$98+'Appx 1. Ref Rates'!$U$98)</f>
        <v>0</v>
      </c>
      <c r="X1512" s="414">
        <f>X736*('Appx 1. Ref Rates'!$S$98+'Appx 1. Ref Rates'!$T$98+'Appx 1. Ref Rates'!$U$98)</f>
        <v>0</v>
      </c>
      <c r="Y1512" s="413">
        <f>Y736*('Appx 1. Ref Rates'!$S$98+'Appx 1. Ref Rates'!$T$98+'Appx 1. Ref Rates'!$U$98)</f>
        <v>0</v>
      </c>
      <c r="Z1512" s="413">
        <f>Z736*('Appx 1. Ref Rates'!$S$98+'Appx 1. Ref Rates'!$T$98+'Appx 1. Ref Rates'!$U$98)</f>
        <v>0</v>
      </c>
      <c r="AA1512" s="413">
        <f>AA736*('Appx 1. Ref Rates'!$S$98+'Appx 1. Ref Rates'!$T$98+'Appx 1. Ref Rates'!$U$98)</f>
        <v>0</v>
      </c>
      <c r="AB1512" s="413">
        <f>AB736*('Appx 1. Ref Rates'!$S$98+'Appx 1. Ref Rates'!$T$98+'Appx 1. Ref Rates'!$U$98)</f>
        <v>0</v>
      </c>
      <c r="AC1512" s="400">
        <f t="shared" si="662"/>
        <v>0</v>
      </c>
      <c r="AD1512" s="854"/>
      <c r="AE1512" s="1083"/>
      <c r="AF1512" s="856"/>
    </row>
    <row r="1513" spans="1:34" ht="15" customHeight="1" outlineLevel="1" x14ac:dyDescent="0.2">
      <c r="A1513" s="11">
        <v>186</v>
      </c>
      <c r="B1513" s="294"/>
      <c r="C1513" s="289"/>
      <c r="D1513" s="289"/>
      <c r="E1513" s="289"/>
      <c r="F1513" s="880" t="str">
        <f>'2. CAD NCCF'!F1513:L1513</f>
        <v>Other equities</v>
      </c>
      <c r="G1513" s="881"/>
      <c r="H1513" s="881"/>
      <c r="I1513" s="881"/>
      <c r="J1513" s="881"/>
      <c r="K1513" s="881"/>
      <c r="L1513" s="882"/>
      <c r="M1513" s="400">
        <f t="shared" si="661"/>
        <v>0</v>
      </c>
      <c r="N1513" s="1224"/>
      <c r="O1513" s="858"/>
      <c r="P1513" s="858"/>
      <c r="Q1513" s="858"/>
      <c r="R1513" s="858"/>
      <c r="S1513" s="858"/>
      <c r="T1513" s="858"/>
      <c r="U1513" s="858"/>
      <c r="V1513" s="858"/>
      <c r="W1513" s="858"/>
      <c r="X1513" s="858"/>
      <c r="Y1513" s="858"/>
      <c r="Z1513" s="858"/>
      <c r="AA1513" s="858"/>
      <c r="AB1513" s="1225"/>
      <c r="AC1513" s="400">
        <f t="shared" si="662"/>
        <v>0</v>
      </c>
      <c r="AD1513" s="857"/>
      <c r="AE1513" s="858"/>
      <c r="AF1513" s="859"/>
    </row>
    <row r="1514" spans="1:34" outlineLevel="1" x14ac:dyDescent="0.2">
      <c r="A1514" s="11">
        <v>187</v>
      </c>
      <c r="B1514" s="294"/>
      <c r="C1514" s="289"/>
      <c r="D1514" s="868" t="str">
        <f>'2. CAD NCCF'!D1514:L1514</f>
        <v>FI's own securities - Not eliminated</v>
      </c>
      <c r="E1514" s="869"/>
      <c r="F1514" s="869"/>
      <c r="G1514" s="869"/>
      <c r="H1514" s="869"/>
      <c r="I1514" s="869"/>
      <c r="J1514" s="869"/>
      <c r="K1514" s="869"/>
      <c r="L1514" s="870"/>
      <c r="M1514" s="399">
        <f>SUBTOTAL(9,M1515:M1516)</f>
        <v>0</v>
      </c>
      <c r="N1514" s="1606"/>
      <c r="O1514" s="1607"/>
      <c r="P1514" s="1607"/>
      <c r="Q1514" s="1607"/>
      <c r="R1514" s="1607"/>
      <c r="S1514" s="1607"/>
      <c r="T1514" s="1607"/>
      <c r="U1514" s="1607"/>
      <c r="V1514" s="1607"/>
      <c r="W1514" s="1607"/>
      <c r="X1514" s="1607"/>
      <c r="Y1514" s="1607"/>
      <c r="Z1514" s="1607"/>
      <c r="AA1514" s="1607"/>
      <c r="AB1514" s="1607"/>
      <c r="AC1514" s="1607"/>
      <c r="AD1514" s="1607"/>
      <c r="AE1514" s="1607"/>
      <c r="AF1514" s="1608"/>
    </row>
    <row r="1515" spans="1:34" outlineLevel="1" x14ac:dyDescent="0.2">
      <c r="A1515" s="11">
        <v>188</v>
      </c>
      <c r="B1515" s="294"/>
      <c r="C1515" s="289"/>
      <c r="D1515" s="289"/>
      <c r="E1515" s="289"/>
      <c r="F1515" s="880" t="str">
        <f>'2. CAD NCCF'!F1515:L1515</f>
        <v>FI's own debt not eliminated</v>
      </c>
      <c r="G1515" s="881"/>
      <c r="H1515" s="881"/>
      <c r="I1515" s="881"/>
      <c r="J1515" s="881"/>
      <c r="K1515" s="881"/>
      <c r="L1515" s="882"/>
      <c r="M1515" s="400">
        <f t="shared" ref="M1515:M1516" si="663">M739</f>
        <v>0</v>
      </c>
      <c r="N1515" s="1671"/>
      <c r="O1515" s="1449"/>
      <c r="P1515" s="1449"/>
      <c r="Q1515" s="1449"/>
      <c r="R1515" s="1449"/>
      <c r="S1515" s="1449"/>
      <c r="T1515" s="1449"/>
      <c r="U1515" s="1449"/>
      <c r="V1515" s="1449"/>
      <c r="W1515" s="1449"/>
      <c r="X1515" s="1449"/>
      <c r="Y1515" s="1449"/>
      <c r="Z1515" s="1449"/>
      <c r="AA1515" s="1449"/>
      <c r="AB1515" s="1449"/>
      <c r="AC1515" s="1449"/>
      <c r="AD1515" s="1449"/>
      <c r="AE1515" s="1449"/>
      <c r="AF1515" s="1450"/>
    </row>
    <row r="1516" spans="1:34" outlineLevel="1" x14ac:dyDescent="0.2">
      <c r="A1516" s="11">
        <v>189</v>
      </c>
      <c r="B1516" s="294"/>
      <c r="C1516" s="289"/>
      <c r="D1516" s="289"/>
      <c r="E1516" s="289"/>
      <c r="F1516" s="1045" t="str">
        <f>'2. CAD NCCF'!F1516:L1516</f>
        <v>FI's own equity not eliminated</v>
      </c>
      <c r="G1516" s="1046"/>
      <c r="H1516" s="1046"/>
      <c r="I1516" s="1046"/>
      <c r="J1516" s="1046"/>
      <c r="K1516" s="1046"/>
      <c r="L1516" s="1047"/>
      <c r="M1516" s="400">
        <f t="shared" si="663"/>
        <v>0</v>
      </c>
      <c r="N1516" s="1672"/>
      <c r="O1516" s="1455"/>
      <c r="P1516" s="1455"/>
      <c r="Q1516" s="1455"/>
      <c r="R1516" s="1455"/>
      <c r="S1516" s="1455"/>
      <c r="T1516" s="1455"/>
      <c r="U1516" s="1455"/>
      <c r="V1516" s="1455"/>
      <c r="W1516" s="1455"/>
      <c r="X1516" s="1455"/>
      <c r="Y1516" s="1455"/>
      <c r="Z1516" s="1455"/>
      <c r="AA1516" s="1455"/>
      <c r="AB1516" s="1455"/>
      <c r="AC1516" s="1455"/>
      <c r="AD1516" s="1455"/>
      <c r="AE1516" s="1455"/>
      <c r="AF1516" s="1456"/>
    </row>
    <row r="1517" spans="1:34" ht="7.5" hidden="1" customHeight="1" outlineLevel="1" x14ac:dyDescent="0.2">
      <c r="A1517" s="11"/>
      <c r="B1517" s="1587"/>
      <c r="C1517" s="1429"/>
      <c r="D1517" s="1429"/>
      <c r="E1517" s="1429"/>
      <c r="F1517" s="1429"/>
      <c r="G1517" s="1429"/>
      <c r="H1517" s="1429"/>
      <c r="I1517" s="1429"/>
      <c r="J1517" s="1429"/>
      <c r="K1517" s="1429"/>
      <c r="L1517" s="1429"/>
      <c r="M1517" s="1421"/>
      <c r="N1517" s="1422"/>
      <c r="O1517" s="1422"/>
      <c r="P1517" s="1422"/>
      <c r="Q1517" s="1422"/>
      <c r="R1517" s="1422"/>
      <c r="S1517" s="1422"/>
      <c r="T1517" s="1422"/>
      <c r="U1517" s="1422"/>
      <c r="V1517" s="1422"/>
      <c r="W1517" s="1422"/>
      <c r="X1517" s="1422"/>
      <c r="Y1517" s="1422"/>
      <c r="Z1517" s="1422"/>
      <c r="AA1517" s="1422"/>
      <c r="AB1517" s="1422"/>
      <c r="AC1517" s="1422"/>
      <c r="AD1517" s="1422"/>
      <c r="AE1517" s="1422"/>
      <c r="AF1517" s="1423"/>
    </row>
    <row r="1518" spans="1:34" ht="22.5" customHeight="1" outlineLevel="1" x14ac:dyDescent="0.2">
      <c r="A1518" s="11">
        <v>323</v>
      </c>
      <c r="B1518" s="982" t="str">
        <f>'2. CAD NCCF'!B1518:L1518</f>
        <v>Cash flows/Outflows from collateral</v>
      </c>
      <c r="C1518" s="983"/>
      <c r="D1518" s="983"/>
      <c r="E1518" s="983"/>
      <c r="F1518" s="983"/>
      <c r="G1518" s="983"/>
      <c r="H1518" s="983"/>
      <c r="I1518" s="983"/>
      <c r="J1518" s="983"/>
      <c r="K1518" s="983"/>
      <c r="L1518" s="983"/>
      <c r="M1518" s="399">
        <f>SUBTOTAL(9,M1283:M1517)</f>
        <v>0</v>
      </c>
      <c r="N1518" s="402">
        <f t="shared" ref="N1518:AC1518" si="664">SUBTOTAL(9,N1283:N1517)</f>
        <v>0</v>
      </c>
      <c r="O1518" s="406">
        <f t="shared" si="664"/>
        <v>0</v>
      </c>
      <c r="P1518" s="406">
        <f t="shared" si="664"/>
        <v>0</v>
      </c>
      <c r="Q1518" s="407">
        <f t="shared" si="664"/>
        <v>0</v>
      </c>
      <c r="R1518" s="402">
        <f t="shared" si="664"/>
        <v>0</v>
      </c>
      <c r="S1518" s="406">
        <f>SUBTOTAL(9,S1283:S1513)</f>
        <v>0</v>
      </c>
      <c r="T1518" s="405">
        <f t="shared" si="664"/>
        <v>0</v>
      </c>
      <c r="U1518" s="405">
        <f t="shared" si="664"/>
        <v>0</v>
      </c>
      <c r="V1518" s="405">
        <f t="shared" si="664"/>
        <v>0</v>
      </c>
      <c r="W1518" s="405">
        <f t="shared" si="664"/>
        <v>0</v>
      </c>
      <c r="X1518" s="405">
        <f t="shared" si="664"/>
        <v>0</v>
      </c>
      <c r="Y1518" s="405">
        <f t="shared" si="664"/>
        <v>0</v>
      </c>
      <c r="Z1518" s="405">
        <f t="shared" si="664"/>
        <v>0</v>
      </c>
      <c r="AA1518" s="405">
        <f t="shared" si="664"/>
        <v>0</v>
      </c>
      <c r="AB1518" s="403">
        <f t="shared" si="664"/>
        <v>0</v>
      </c>
      <c r="AC1518" s="399">
        <f t="shared" si="664"/>
        <v>0</v>
      </c>
      <c r="AD1518" s="982"/>
      <c r="AE1518" s="983"/>
      <c r="AF1518" s="1115"/>
    </row>
    <row r="1519" spans="1:34" ht="7.5" customHeight="1" outlineLevel="1" x14ac:dyDescent="0.2">
      <c r="B1519" s="1587"/>
      <c r="C1519" s="1429"/>
      <c r="D1519" s="1429"/>
      <c r="E1519" s="1429"/>
      <c r="F1519" s="1429"/>
      <c r="G1519" s="1429"/>
      <c r="H1519" s="1429"/>
      <c r="I1519" s="1429"/>
      <c r="J1519" s="1429"/>
      <c r="K1519" s="1429"/>
      <c r="L1519" s="1429"/>
      <c r="M1519" s="1429"/>
      <c r="N1519" s="1429"/>
      <c r="O1519" s="1429"/>
      <c r="P1519" s="1429"/>
      <c r="Q1519" s="1429"/>
      <c r="R1519" s="1429"/>
      <c r="S1519" s="1429"/>
      <c r="T1519" s="1429"/>
      <c r="U1519" s="1429"/>
      <c r="V1519" s="1429"/>
      <c r="W1519" s="1429"/>
      <c r="X1519" s="1429"/>
      <c r="Y1519" s="1429"/>
      <c r="Z1519" s="1429"/>
      <c r="AA1519" s="1429"/>
      <c r="AB1519" s="1429"/>
      <c r="AC1519" s="1429"/>
      <c r="AD1519" s="1429"/>
      <c r="AE1519" s="1429"/>
      <c r="AF1519" s="1430"/>
    </row>
    <row r="1520" spans="1:34" ht="22.5" customHeight="1" outlineLevel="2" x14ac:dyDescent="0.2">
      <c r="A1520" s="11">
        <v>325</v>
      </c>
      <c r="B1520" s="982" t="str">
        <f>'2. CAD NCCF'!B1520:AF1520</f>
        <v>OFF BALANCE SHEET COMMITMENTS</v>
      </c>
      <c r="C1520" s="983"/>
      <c r="D1520" s="983"/>
      <c r="E1520" s="983"/>
      <c r="F1520" s="983"/>
      <c r="G1520" s="983"/>
      <c r="H1520" s="983"/>
      <c r="I1520" s="983"/>
      <c r="J1520" s="983"/>
      <c r="K1520" s="983"/>
      <c r="L1520" s="983"/>
      <c r="M1520" s="983"/>
      <c r="N1520" s="983"/>
      <c r="O1520" s="983"/>
      <c r="P1520" s="983"/>
      <c r="Q1520" s="983"/>
      <c r="R1520" s="983"/>
      <c r="S1520" s="983"/>
      <c r="T1520" s="983"/>
      <c r="U1520" s="983"/>
      <c r="V1520" s="983"/>
      <c r="W1520" s="983"/>
      <c r="X1520" s="983"/>
      <c r="Y1520" s="983"/>
      <c r="Z1520" s="983"/>
      <c r="AA1520" s="983"/>
      <c r="AB1520" s="983"/>
      <c r="AC1520" s="983"/>
      <c r="AD1520" s="983"/>
      <c r="AE1520" s="983"/>
      <c r="AF1520" s="1115"/>
    </row>
    <row r="1521" spans="1:32" outlineLevel="1" x14ac:dyDescent="0.2">
      <c r="A1521" s="11">
        <v>188</v>
      </c>
      <c r="B1521" s="294"/>
      <c r="C1521" s="289"/>
      <c r="D1521" s="289"/>
      <c r="E1521" s="289"/>
      <c r="F1521" s="880" t="str">
        <f>'2. CAD NCCF'!F1521:L1521</f>
        <v>Funding guarantee to subs</v>
      </c>
      <c r="G1521" s="881"/>
      <c r="H1521" s="881"/>
      <c r="I1521" s="881"/>
      <c r="J1521" s="881"/>
      <c r="K1521" s="881"/>
      <c r="L1521" s="882"/>
      <c r="M1521" s="400">
        <f t="shared" ref="M1521" si="665">M745</f>
        <v>0</v>
      </c>
      <c r="N1521" s="411">
        <f>M1521</f>
        <v>0</v>
      </c>
      <c r="O1521" s="1378"/>
      <c r="P1521" s="1379"/>
      <c r="Q1521" s="1379"/>
      <c r="R1521" s="1379"/>
      <c r="S1521" s="1379"/>
      <c r="T1521" s="1379"/>
      <c r="U1521" s="1379"/>
      <c r="V1521" s="1379"/>
      <c r="W1521" s="1379"/>
      <c r="X1521" s="1379"/>
      <c r="Y1521" s="1379"/>
      <c r="Z1521" s="1379"/>
      <c r="AA1521" s="1379"/>
      <c r="AB1521" s="1379"/>
      <c r="AC1521" s="400">
        <f t="shared" ref="AC1521" si="666">M1521-SUM(N1521:AB1521)</f>
        <v>0</v>
      </c>
      <c r="AD1521" s="1672"/>
      <c r="AE1521" s="1571"/>
      <c r="AF1521" s="1572"/>
    </row>
    <row r="1522" spans="1:32" ht="7.5" hidden="1" customHeight="1" outlineLevel="1" x14ac:dyDescent="0.2">
      <c r="A1522" s="11"/>
      <c r="B1522" s="1424"/>
      <c r="C1522" s="1425"/>
      <c r="D1522" s="1428"/>
      <c r="E1522" s="1428"/>
      <c r="F1522" s="1428"/>
      <c r="G1522" s="1428"/>
      <c r="H1522" s="1428"/>
      <c r="I1522" s="1428"/>
      <c r="J1522" s="1428"/>
      <c r="K1522" s="1428"/>
      <c r="L1522" s="1581"/>
      <c r="M1522" s="1421"/>
      <c r="N1522" s="1422"/>
      <c r="O1522" s="1422"/>
      <c r="P1522" s="1422"/>
      <c r="Q1522" s="1422"/>
      <c r="R1522" s="1422"/>
      <c r="S1522" s="1422"/>
      <c r="T1522" s="1422"/>
      <c r="U1522" s="1422"/>
      <c r="V1522" s="1422"/>
      <c r="W1522" s="1422"/>
      <c r="X1522" s="1422"/>
      <c r="Y1522" s="1422"/>
      <c r="Z1522" s="1422"/>
      <c r="AA1522" s="1422"/>
      <c r="AB1522" s="1422"/>
      <c r="AC1522" s="1422"/>
      <c r="AD1522" s="1422"/>
      <c r="AE1522" s="1422"/>
      <c r="AF1522" s="1423"/>
    </row>
    <row r="1523" spans="1:32" outlineLevel="1" x14ac:dyDescent="0.2">
      <c r="A1523" s="11">
        <v>187</v>
      </c>
      <c r="B1523" s="294"/>
      <c r="C1523" s="290"/>
      <c r="D1523" s="868" t="str">
        <f>'2. CAD NCCF'!D1523:L1523</f>
        <v>Credit facilities</v>
      </c>
      <c r="E1523" s="869"/>
      <c r="F1523" s="869"/>
      <c r="G1523" s="869"/>
      <c r="H1523" s="869"/>
      <c r="I1523" s="869"/>
      <c r="J1523" s="869"/>
      <c r="K1523" s="869"/>
      <c r="L1523" s="870"/>
      <c r="M1523" s="399">
        <f>SUBTOTAL(9,M1524:M1530)</f>
        <v>0</v>
      </c>
      <c r="N1523" s="1205"/>
      <c r="O1523" s="1253"/>
      <c r="P1523" s="1253"/>
      <c r="Q1523" s="1253"/>
      <c r="R1523" s="1253"/>
      <c r="S1523" s="1253"/>
      <c r="T1523" s="1253"/>
      <c r="U1523" s="1253"/>
      <c r="V1523" s="1253"/>
      <c r="W1523" s="1253"/>
      <c r="X1523" s="1253"/>
      <c r="Y1523" s="1253"/>
      <c r="Z1523" s="1253"/>
      <c r="AA1523" s="1253"/>
      <c r="AB1523" s="1253"/>
      <c r="AC1523" s="399">
        <f t="shared" ref="AC1523" si="667">SUBTOTAL(9,AC1524:AC1530)</f>
        <v>0</v>
      </c>
      <c r="AD1523" s="1577"/>
      <c r="AE1523" s="1595"/>
      <c r="AF1523" s="1596"/>
    </row>
    <row r="1524" spans="1:32" outlineLevel="1" x14ac:dyDescent="0.2">
      <c r="A1524" s="11">
        <v>188</v>
      </c>
      <c r="B1524" s="294"/>
      <c r="C1524" s="289"/>
      <c r="D1524" s="289"/>
      <c r="E1524" s="289"/>
      <c r="F1524" s="880" t="str">
        <f>'2. CAD NCCF'!F1524:L1524</f>
        <v>Uncommitted credit facility - Undrawn portion</v>
      </c>
      <c r="G1524" s="881"/>
      <c r="H1524" s="881"/>
      <c r="I1524" s="881"/>
      <c r="J1524" s="881"/>
      <c r="K1524" s="881"/>
      <c r="L1524" s="882"/>
      <c r="M1524" s="400">
        <f t="shared" ref="M1524:M1530" si="668">M748</f>
        <v>0</v>
      </c>
      <c r="N1524" s="1254"/>
      <c r="O1524" s="1644"/>
      <c r="P1524" s="1644"/>
      <c r="Q1524" s="1644"/>
      <c r="R1524" s="1644"/>
      <c r="S1524" s="1644"/>
      <c r="T1524" s="1644"/>
      <c r="U1524" s="1644"/>
      <c r="V1524" s="1644"/>
      <c r="W1524" s="1644"/>
      <c r="X1524" s="1644"/>
      <c r="Y1524" s="1644"/>
      <c r="Z1524" s="1644"/>
      <c r="AA1524" s="1644"/>
      <c r="AB1524" s="1254"/>
      <c r="AC1524" s="400">
        <f t="shared" ref="AC1524:AC1546" si="669">M1524-SUM(N1524:AB1524)</f>
        <v>0</v>
      </c>
      <c r="AD1524" s="1448"/>
      <c r="AE1524" s="852"/>
      <c r="AF1524" s="853"/>
    </row>
    <row r="1525" spans="1:32" ht="27.75" customHeight="1" outlineLevel="1" x14ac:dyDescent="0.2">
      <c r="A1525" s="11">
        <v>189</v>
      </c>
      <c r="B1525" s="294"/>
      <c r="C1525" s="289"/>
      <c r="D1525" s="289"/>
      <c r="E1525" s="289"/>
      <c r="F1525" s="880" t="str">
        <f>'2. CAD NCCF'!F1525:L1525</f>
        <v>Committed credit facility - Undrawn portion ; retail &amp; small business</v>
      </c>
      <c r="G1525" s="881"/>
      <c r="H1525" s="881"/>
      <c r="I1525" s="881"/>
      <c r="J1525" s="881"/>
      <c r="K1525" s="881"/>
      <c r="L1525" s="882"/>
      <c r="M1525" s="400">
        <f t="shared" si="668"/>
        <v>0</v>
      </c>
      <c r="N1525" s="1254"/>
      <c r="O1525" s="1644"/>
      <c r="P1525" s="1644"/>
      <c r="Q1525" s="1644"/>
      <c r="R1525" s="1644"/>
      <c r="S1525" s="1644"/>
      <c r="T1525" s="1644"/>
      <c r="U1525" s="1644"/>
      <c r="V1525" s="1644"/>
      <c r="W1525" s="1644"/>
      <c r="X1525" s="1644"/>
      <c r="Y1525" s="1644"/>
      <c r="Z1525" s="1644"/>
      <c r="AA1525" s="1644"/>
      <c r="AB1525" s="1254"/>
      <c r="AC1525" s="400">
        <f t="shared" si="669"/>
        <v>0</v>
      </c>
      <c r="AD1525" s="854"/>
      <c r="AE1525" s="855"/>
      <c r="AF1525" s="856"/>
    </row>
    <row r="1526" spans="1:32" ht="27.75" customHeight="1" outlineLevel="1" x14ac:dyDescent="0.2">
      <c r="A1526" s="11">
        <v>189</v>
      </c>
      <c r="B1526" s="294"/>
      <c r="C1526" s="289"/>
      <c r="D1526" s="289"/>
      <c r="E1526" s="289"/>
      <c r="F1526" s="880" t="str">
        <f>'2. CAD NCCF'!F1526:L1526</f>
        <v>Committed credit facility - Undrawn portion ; heloc &amp; credit card</v>
      </c>
      <c r="G1526" s="881"/>
      <c r="H1526" s="881"/>
      <c r="I1526" s="881"/>
      <c r="J1526" s="881"/>
      <c r="K1526" s="881"/>
      <c r="L1526" s="882"/>
      <c r="M1526" s="400">
        <f t="shared" si="668"/>
        <v>0</v>
      </c>
      <c r="N1526" s="1254"/>
      <c r="O1526" s="1644"/>
      <c r="P1526" s="1644"/>
      <c r="Q1526" s="1644"/>
      <c r="R1526" s="1644"/>
      <c r="S1526" s="1644"/>
      <c r="T1526" s="1644"/>
      <c r="U1526" s="1644"/>
      <c r="V1526" s="1644"/>
      <c r="W1526" s="1644"/>
      <c r="X1526" s="1644"/>
      <c r="Y1526" s="1644"/>
      <c r="Z1526" s="1644"/>
      <c r="AA1526" s="1644"/>
      <c r="AB1526" s="1254"/>
      <c r="AC1526" s="400">
        <f t="shared" si="669"/>
        <v>0</v>
      </c>
      <c r="AD1526" s="854"/>
      <c r="AE1526" s="855"/>
      <c r="AF1526" s="856"/>
    </row>
    <row r="1527" spans="1:32" ht="15" customHeight="1" outlineLevel="1" x14ac:dyDescent="0.2">
      <c r="A1527" s="11">
        <v>189</v>
      </c>
      <c r="B1527" s="294"/>
      <c r="C1527" s="289"/>
      <c r="D1527" s="289"/>
      <c r="E1527" s="289"/>
      <c r="F1527" s="880" t="str">
        <f>'2. CAD NCCF'!F1527:L1527</f>
        <v>Committed credit facility - Undrawn portion ; FI</v>
      </c>
      <c r="G1527" s="881"/>
      <c r="H1527" s="881"/>
      <c r="I1527" s="881"/>
      <c r="J1527" s="881"/>
      <c r="K1527" s="881"/>
      <c r="L1527" s="882"/>
      <c r="M1527" s="400">
        <f t="shared" si="668"/>
        <v>0</v>
      </c>
      <c r="N1527" s="1254"/>
      <c r="O1527" s="1644"/>
      <c r="P1527" s="1644"/>
      <c r="Q1527" s="1644"/>
      <c r="R1527" s="1644"/>
      <c r="S1527" s="1644"/>
      <c r="T1527" s="1644"/>
      <c r="U1527" s="1644"/>
      <c r="V1527" s="1644"/>
      <c r="W1527" s="1644"/>
      <c r="X1527" s="1644"/>
      <c r="Y1527" s="1644"/>
      <c r="Z1527" s="1644"/>
      <c r="AA1527" s="1644"/>
      <c r="AB1527" s="1254"/>
      <c r="AC1527" s="400">
        <f t="shared" si="669"/>
        <v>0</v>
      </c>
      <c r="AD1527" s="854"/>
      <c r="AE1527" s="855"/>
      <c r="AF1527" s="856"/>
    </row>
    <row r="1528" spans="1:32" ht="27.75" customHeight="1" outlineLevel="1" x14ac:dyDescent="0.2">
      <c r="A1528" s="11">
        <v>189</v>
      </c>
      <c r="B1528" s="294"/>
      <c r="C1528" s="289"/>
      <c r="D1528" s="289"/>
      <c r="E1528" s="289"/>
      <c r="F1528" s="880" t="str">
        <f>'2. CAD NCCF'!F1528:L1528</f>
        <v>Committed credit facility - Undrawn portion ; non-FI corp, govt, PSE</v>
      </c>
      <c r="G1528" s="881"/>
      <c r="H1528" s="881"/>
      <c r="I1528" s="881"/>
      <c r="J1528" s="881"/>
      <c r="K1528" s="881"/>
      <c r="L1528" s="882"/>
      <c r="M1528" s="400">
        <f t="shared" si="668"/>
        <v>0</v>
      </c>
      <c r="N1528" s="1254"/>
      <c r="O1528" s="1644"/>
      <c r="P1528" s="1644"/>
      <c r="Q1528" s="1644"/>
      <c r="R1528" s="1644"/>
      <c r="S1528" s="1644"/>
      <c r="T1528" s="1644"/>
      <c r="U1528" s="1644"/>
      <c r="V1528" s="1644"/>
      <c r="W1528" s="1644"/>
      <c r="X1528" s="1644"/>
      <c r="Y1528" s="1644"/>
      <c r="Z1528" s="1644"/>
      <c r="AA1528" s="1644"/>
      <c r="AB1528" s="1254"/>
      <c r="AC1528" s="400">
        <f t="shared" si="669"/>
        <v>0</v>
      </c>
      <c r="AD1528" s="854"/>
      <c r="AE1528" s="855"/>
      <c r="AF1528" s="856"/>
    </row>
    <row r="1529" spans="1:32" ht="15" customHeight="1" outlineLevel="1" x14ac:dyDescent="0.2">
      <c r="A1529" s="11">
        <v>189</v>
      </c>
      <c r="B1529" s="294"/>
      <c r="C1529" s="289"/>
      <c r="D1529" s="289"/>
      <c r="E1529" s="289"/>
      <c r="F1529" s="880" t="str">
        <f>'2. CAD NCCF'!F1529:L1529</f>
        <v>Committed credit facility - Undrawn portion ; ABCP and VIEs</v>
      </c>
      <c r="G1529" s="881"/>
      <c r="H1529" s="881"/>
      <c r="I1529" s="881"/>
      <c r="J1529" s="881"/>
      <c r="K1529" s="881"/>
      <c r="L1529" s="882"/>
      <c r="M1529" s="400">
        <f t="shared" si="668"/>
        <v>0</v>
      </c>
      <c r="N1529" s="1254"/>
      <c r="O1529" s="1644"/>
      <c r="P1529" s="1644"/>
      <c r="Q1529" s="1644"/>
      <c r="R1529" s="1644"/>
      <c r="S1529" s="1644"/>
      <c r="T1529" s="1644"/>
      <c r="U1529" s="1644"/>
      <c r="V1529" s="1644"/>
      <c r="W1529" s="1644"/>
      <c r="X1529" s="1644"/>
      <c r="Y1529" s="1644"/>
      <c r="Z1529" s="1644"/>
      <c r="AA1529" s="1644"/>
      <c r="AB1529" s="1254"/>
      <c r="AC1529" s="400">
        <f t="shared" si="669"/>
        <v>0</v>
      </c>
      <c r="AD1529" s="854"/>
      <c r="AE1529" s="855"/>
      <c r="AF1529" s="856"/>
    </row>
    <row r="1530" spans="1:32" ht="15" customHeight="1" outlineLevel="1" x14ac:dyDescent="0.2">
      <c r="A1530" s="11">
        <v>189</v>
      </c>
      <c r="B1530" s="294"/>
      <c r="C1530" s="289"/>
      <c r="D1530" s="289"/>
      <c r="E1530" s="289"/>
      <c r="F1530" s="880" t="str">
        <f>'2. CAD NCCF'!F1530:L1530</f>
        <v>Committed credit facility - Undrawn portion ; other</v>
      </c>
      <c r="G1530" s="881"/>
      <c r="H1530" s="881"/>
      <c r="I1530" s="881"/>
      <c r="J1530" s="881"/>
      <c r="K1530" s="881"/>
      <c r="L1530" s="882"/>
      <c r="M1530" s="400">
        <f t="shared" si="668"/>
        <v>0</v>
      </c>
      <c r="N1530" s="1254"/>
      <c r="O1530" s="1644"/>
      <c r="P1530" s="1644"/>
      <c r="Q1530" s="1644"/>
      <c r="R1530" s="1644"/>
      <c r="S1530" s="1644"/>
      <c r="T1530" s="1644"/>
      <c r="U1530" s="1644"/>
      <c r="V1530" s="1644"/>
      <c r="W1530" s="1644"/>
      <c r="X1530" s="1644"/>
      <c r="Y1530" s="1644"/>
      <c r="Z1530" s="1644"/>
      <c r="AA1530" s="1644"/>
      <c r="AB1530" s="1254"/>
      <c r="AC1530" s="400">
        <f t="shared" si="669"/>
        <v>0</v>
      </c>
      <c r="AD1530" s="857"/>
      <c r="AE1530" s="858"/>
      <c r="AF1530" s="859"/>
    </row>
    <row r="1531" spans="1:32" outlineLevel="1" x14ac:dyDescent="0.2">
      <c r="A1531" s="11">
        <v>187</v>
      </c>
      <c r="B1531" s="294"/>
      <c r="C1531" s="289"/>
      <c r="D1531" s="868" t="str">
        <f>'2. CAD NCCF'!D1531:L1531</f>
        <v>Liquidity facilities undrawn</v>
      </c>
      <c r="E1531" s="869"/>
      <c r="F1531" s="869"/>
      <c r="G1531" s="869"/>
      <c r="H1531" s="869"/>
      <c r="I1531" s="869"/>
      <c r="J1531" s="869"/>
      <c r="K1531" s="869"/>
      <c r="L1531" s="870"/>
      <c r="M1531" s="399">
        <f>SUBTOTAL(9,M1532:M1538)</f>
        <v>0</v>
      </c>
      <c r="N1531" s="1254"/>
      <c r="O1531" s="1644"/>
      <c r="P1531" s="1644"/>
      <c r="Q1531" s="1644"/>
      <c r="R1531" s="1644"/>
      <c r="S1531" s="1644"/>
      <c r="T1531" s="1644"/>
      <c r="U1531" s="1644"/>
      <c r="V1531" s="1644"/>
      <c r="W1531" s="1644"/>
      <c r="X1531" s="1644"/>
      <c r="Y1531" s="1644"/>
      <c r="Z1531" s="1644"/>
      <c r="AA1531" s="1644"/>
      <c r="AB1531" s="1254"/>
      <c r="AC1531" s="399">
        <f t="shared" ref="AC1531" si="670">SUBTOTAL(9,AC1532:AC1538)</f>
        <v>0</v>
      </c>
      <c r="AD1531" s="1577"/>
      <c r="AE1531" s="1595"/>
      <c r="AF1531" s="1596"/>
    </row>
    <row r="1532" spans="1:32" outlineLevel="1" x14ac:dyDescent="0.2">
      <c r="A1532" s="11">
        <v>188</v>
      </c>
      <c r="B1532" s="294"/>
      <c r="C1532" s="289"/>
      <c r="D1532" s="289"/>
      <c r="E1532" s="289"/>
      <c r="F1532" s="1045" t="str">
        <f>'2. CAD NCCF'!F1532:L1532</f>
        <v>Uncommitted credit facility - Undrawn portion</v>
      </c>
      <c r="G1532" s="1046"/>
      <c r="H1532" s="1046"/>
      <c r="I1532" s="1046"/>
      <c r="J1532" s="1046"/>
      <c r="K1532" s="1046"/>
      <c r="L1532" s="1047"/>
      <c r="M1532" s="400">
        <f t="shared" ref="M1532:M1538" si="671">M756</f>
        <v>0</v>
      </c>
      <c r="N1532" s="1254"/>
      <c r="O1532" s="1644"/>
      <c r="P1532" s="1644"/>
      <c r="Q1532" s="1644"/>
      <c r="R1532" s="1644"/>
      <c r="S1532" s="1644"/>
      <c r="T1532" s="1644"/>
      <c r="U1532" s="1644"/>
      <c r="V1532" s="1644"/>
      <c r="W1532" s="1644"/>
      <c r="X1532" s="1644"/>
      <c r="Y1532" s="1644"/>
      <c r="Z1532" s="1644"/>
      <c r="AA1532" s="1644"/>
      <c r="AB1532" s="1254"/>
      <c r="AC1532" s="400">
        <f t="shared" si="669"/>
        <v>0</v>
      </c>
      <c r="AD1532" s="1448"/>
      <c r="AE1532" s="852"/>
      <c r="AF1532" s="853"/>
    </row>
    <row r="1533" spans="1:32" ht="27.75" customHeight="1" outlineLevel="1" x14ac:dyDescent="0.2">
      <c r="A1533" s="11">
        <v>189</v>
      </c>
      <c r="B1533" s="294"/>
      <c r="C1533" s="289"/>
      <c r="D1533" s="289"/>
      <c r="E1533" s="289"/>
      <c r="F1533" s="1045" t="str">
        <f>'2. CAD NCCF'!F1533:L1533</f>
        <v>Committed credit facility - Undrawn portion ; retail &amp; small business</v>
      </c>
      <c r="G1533" s="1046"/>
      <c r="H1533" s="1046"/>
      <c r="I1533" s="1046"/>
      <c r="J1533" s="1046"/>
      <c r="K1533" s="1046"/>
      <c r="L1533" s="1047"/>
      <c r="M1533" s="400">
        <f t="shared" si="671"/>
        <v>0</v>
      </c>
      <c r="N1533" s="1254"/>
      <c r="O1533" s="1644"/>
      <c r="P1533" s="1644"/>
      <c r="Q1533" s="1644"/>
      <c r="R1533" s="1644"/>
      <c r="S1533" s="1644"/>
      <c r="T1533" s="1644"/>
      <c r="U1533" s="1644"/>
      <c r="V1533" s="1644"/>
      <c r="W1533" s="1644"/>
      <c r="X1533" s="1644"/>
      <c r="Y1533" s="1644"/>
      <c r="Z1533" s="1644"/>
      <c r="AA1533" s="1644"/>
      <c r="AB1533" s="1254"/>
      <c r="AC1533" s="400">
        <f t="shared" si="669"/>
        <v>0</v>
      </c>
      <c r="AD1533" s="854"/>
      <c r="AE1533" s="855"/>
      <c r="AF1533" s="856"/>
    </row>
    <row r="1534" spans="1:32" ht="27.75" customHeight="1" outlineLevel="1" x14ac:dyDescent="0.2">
      <c r="A1534" s="11">
        <v>189</v>
      </c>
      <c r="B1534" s="294"/>
      <c r="C1534" s="289"/>
      <c r="D1534" s="289"/>
      <c r="E1534" s="289"/>
      <c r="F1534" s="1045" t="str">
        <f>'2. CAD NCCF'!F1534:L1534</f>
        <v>Committed credit facility - Undrawn portion ; heloc &amp; credit card</v>
      </c>
      <c r="G1534" s="1046"/>
      <c r="H1534" s="1046"/>
      <c r="I1534" s="1046"/>
      <c r="J1534" s="1046"/>
      <c r="K1534" s="1046"/>
      <c r="L1534" s="1047"/>
      <c r="M1534" s="400">
        <f t="shared" si="671"/>
        <v>0</v>
      </c>
      <c r="N1534" s="1254"/>
      <c r="O1534" s="1644"/>
      <c r="P1534" s="1644"/>
      <c r="Q1534" s="1644"/>
      <c r="R1534" s="1644"/>
      <c r="S1534" s="1644"/>
      <c r="T1534" s="1644"/>
      <c r="U1534" s="1644"/>
      <c r="V1534" s="1644"/>
      <c r="W1534" s="1644"/>
      <c r="X1534" s="1644"/>
      <c r="Y1534" s="1644"/>
      <c r="Z1534" s="1644"/>
      <c r="AA1534" s="1644"/>
      <c r="AB1534" s="1254"/>
      <c r="AC1534" s="400">
        <f t="shared" si="669"/>
        <v>0</v>
      </c>
      <c r="AD1534" s="854"/>
      <c r="AE1534" s="855"/>
      <c r="AF1534" s="856"/>
    </row>
    <row r="1535" spans="1:32" ht="15" customHeight="1" outlineLevel="1" x14ac:dyDescent="0.2">
      <c r="A1535" s="11">
        <v>189</v>
      </c>
      <c r="B1535" s="294"/>
      <c r="C1535" s="289"/>
      <c r="D1535" s="289"/>
      <c r="E1535" s="289"/>
      <c r="F1535" s="1045" t="str">
        <f>'2. CAD NCCF'!F1535:L1535</f>
        <v>Committed credit facility - Undrawn portion ; FI</v>
      </c>
      <c r="G1535" s="1046"/>
      <c r="H1535" s="1046"/>
      <c r="I1535" s="1046"/>
      <c r="J1535" s="1046"/>
      <c r="K1535" s="1046"/>
      <c r="L1535" s="1047"/>
      <c r="M1535" s="400">
        <f t="shared" si="671"/>
        <v>0</v>
      </c>
      <c r="N1535" s="1254"/>
      <c r="O1535" s="1644"/>
      <c r="P1535" s="1644"/>
      <c r="Q1535" s="1644"/>
      <c r="R1535" s="1644"/>
      <c r="S1535" s="1644"/>
      <c r="T1535" s="1644"/>
      <c r="U1535" s="1644"/>
      <c r="V1535" s="1644"/>
      <c r="W1535" s="1644"/>
      <c r="X1535" s="1644"/>
      <c r="Y1535" s="1644"/>
      <c r="Z1535" s="1644"/>
      <c r="AA1535" s="1644"/>
      <c r="AB1535" s="1254"/>
      <c r="AC1535" s="400">
        <f t="shared" si="669"/>
        <v>0</v>
      </c>
      <c r="AD1535" s="854"/>
      <c r="AE1535" s="855"/>
      <c r="AF1535" s="856"/>
    </row>
    <row r="1536" spans="1:32" ht="27.75" customHeight="1" outlineLevel="1" x14ac:dyDescent="0.2">
      <c r="A1536" s="11">
        <v>189</v>
      </c>
      <c r="B1536" s="294"/>
      <c r="C1536" s="289"/>
      <c r="D1536" s="289"/>
      <c r="E1536" s="289"/>
      <c r="F1536" s="1045" t="str">
        <f>'2. CAD NCCF'!F1536:L1536</f>
        <v>Committed credit facility - Undrawn portion ; non-FI corp, govt, PSE</v>
      </c>
      <c r="G1536" s="1046"/>
      <c r="H1536" s="1046"/>
      <c r="I1536" s="1046"/>
      <c r="J1536" s="1046"/>
      <c r="K1536" s="1046"/>
      <c r="L1536" s="1047"/>
      <c r="M1536" s="400">
        <f t="shared" si="671"/>
        <v>0</v>
      </c>
      <c r="N1536" s="1254"/>
      <c r="O1536" s="1644"/>
      <c r="P1536" s="1644"/>
      <c r="Q1536" s="1644"/>
      <c r="R1536" s="1644"/>
      <c r="S1536" s="1644"/>
      <c r="T1536" s="1644"/>
      <c r="U1536" s="1644"/>
      <c r="V1536" s="1644"/>
      <c r="W1536" s="1644"/>
      <c r="X1536" s="1644"/>
      <c r="Y1536" s="1644"/>
      <c r="Z1536" s="1644"/>
      <c r="AA1536" s="1644"/>
      <c r="AB1536" s="1254"/>
      <c r="AC1536" s="400">
        <f t="shared" si="669"/>
        <v>0</v>
      </c>
      <c r="AD1536" s="854"/>
      <c r="AE1536" s="855"/>
      <c r="AF1536" s="856"/>
    </row>
    <row r="1537" spans="1:32" ht="15" customHeight="1" outlineLevel="1" x14ac:dyDescent="0.2">
      <c r="A1537" s="11">
        <v>189</v>
      </c>
      <c r="B1537" s="294"/>
      <c r="C1537" s="289"/>
      <c r="D1537" s="289"/>
      <c r="E1537" s="289"/>
      <c r="F1537" s="1045" t="str">
        <f>'2. CAD NCCF'!F1537:L1537</f>
        <v>Committed credit facility - Undrawn portion ; ABCP and VIEs</v>
      </c>
      <c r="G1537" s="1046"/>
      <c r="H1537" s="1046"/>
      <c r="I1537" s="1046"/>
      <c r="J1537" s="1046"/>
      <c r="K1537" s="1046"/>
      <c r="L1537" s="1047"/>
      <c r="M1537" s="400">
        <f t="shared" si="671"/>
        <v>0</v>
      </c>
      <c r="N1537" s="1254"/>
      <c r="O1537" s="1644"/>
      <c r="P1537" s="1644"/>
      <c r="Q1537" s="1644"/>
      <c r="R1537" s="1644"/>
      <c r="S1537" s="1644"/>
      <c r="T1537" s="1644"/>
      <c r="U1537" s="1644"/>
      <c r="V1537" s="1644"/>
      <c r="W1537" s="1644"/>
      <c r="X1537" s="1644"/>
      <c r="Y1537" s="1644"/>
      <c r="Z1537" s="1644"/>
      <c r="AA1537" s="1644"/>
      <c r="AB1537" s="1254"/>
      <c r="AC1537" s="400">
        <f t="shared" si="669"/>
        <v>0</v>
      </c>
      <c r="AD1537" s="854"/>
      <c r="AE1537" s="855"/>
      <c r="AF1537" s="856"/>
    </row>
    <row r="1538" spans="1:32" ht="15" customHeight="1" outlineLevel="1" x14ac:dyDescent="0.2">
      <c r="A1538" s="11">
        <v>189</v>
      </c>
      <c r="B1538" s="294"/>
      <c r="C1538" s="289"/>
      <c r="D1538" s="289"/>
      <c r="E1538" s="289"/>
      <c r="F1538" s="1045" t="str">
        <f>'2. CAD NCCF'!F1538:L1538</f>
        <v>Committed credit facility - Undrawn portion ; other</v>
      </c>
      <c r="G1538" s="1046"/>
      <c r="H1538" s="1046"/>
      <c r="I1538" s="1046"/>
      <c r="J1538" s="1046"/>
      <c r="K1538" s="1046"/>
      <c r="L1538" s="1047"/>
      <c r="M1538" s="400">
        <f t="shared" si="671"/>
        <v>0</v>
      </c>
      <c r="N1538" s="1254"/>
      <c r="O1538" s="1644"/>
      <c r="P1538" s="1644"/>
      <c r="Q1538" s="1644"/>
      <c r="R1538" s="1644"/>
      <c r="S1538" s="1644"/>
      <c r="T1538" s="1644"/>
      <c r="U1538" s="1644"/>
      <c r="V1538" s="1644"/>
      <c r="W1538" s="1644"/>
      <c r="X1538" s="1644"/>
      <c r="Y1538" s="1644"/>
      <c r="Z1538" s="1644"/>
      <c r="AA1538" s="1644"/>
      <c r="AB1538" s="1254"/>
      <c r="AC1538" s="400">
        <f t="shared" si="669"/>
        <v>0</v>
      </c>
      <c r="AD1538" s="857"/>
      <c r="AE1538" s="858"/>
      <c r="AF1538" s="859"/>
    </row>
    <row r="1539" spans="1:32" outlineLevel="1" x14ac:dyDescent="0.2">
      <c r="A1539" s="11">
        <v>187</v>
      </c>
      <c r="B1539" s="294"/>
      <c r="C1539" s="289"/>
      <c r="D1539" s="868" t="str">
        <f>'2. CAD NCCF'!D1539:L1539</f>
        <v>Liquidity facilities drawn</v>
      </c>
      <c r="E1539" s="869"/>
      <c r="F1539" s="869"/>
      <c r="G1539" s="869"/>
      <c r="H1539" s="869"/>
      <c r="I1539" s="869"/>
      <c r="J1539" s="869"/>
      <c r="K1539" s="869"/>
      <c r="L1539" s="870"/>
      <c r="M1539" s="399">
        <f>SUBTOTAL(9,M1540:M1546)</f>
        <v>0</v>
      </c>
      <c r="N1539" s="1254"/>
      <c r="O1539" s="1644"/>
      <c r="P1539" s="1644"/>
      <c r="Q1539" s="1644"/>
      <c r="R1539" s="1644"/>
      <c r="S1539" s="1644"/>
      <c r="T1539" s="1644"/>
      <c r="U1539" s="1644"/>
      <c r="V1539" s="1644"/>
      <c r="W1539" s="1644"/>
      <c r="X1539" s="1644"/>
      <c r="Y1539" s="1644"/>
      <c r="Z1539" s="1644"/>
      <c r="AA1539" s="1644"/>
      <c r="AB1539" s="1254"/>
      <c r="AC1539" s="399">
        <f t="shared" ref="AC1539" si="672">SUBTOTAL(9,AC1540:AC1546)</f>
        <v>0</v>
      </c>
      <c r="AD1539" s="1577"/>
      <c r="AE1539" s="1595"/>
      <c r="AF1539" s="1596"/>
    </row>
    <row r="1540" spans="1:32" outlineLevel="1" x14ac:dyDescent="0.2">
      <c r="A1540" s="11">
        <v>188</v>
      </c>
      <c r="B1540" s="294"/>
      <c r="C1540" s="289"/>
      <c r="D1540" s="289"/>
      <c r="E1540" s="289"/>
      <c r="F1540" s="1045" t="str">
        <f>'2. CAD NCCF'!F1540:L1540</f>
        <v>Uncommitted credit facility - drawn portion</v>
      </c>
      <c r="G1540" s="1046"/>
      <c r="H1540" s="1046"/>
      <c r="I1540" s="1046"/>
      <c r="J1540" s="1046"/>
      <c r="K1540" s="1046"/>
      <c r="L1540" s="1047"/>
      <c r="M1540" s="400">
        <f t="shared" ref="M1540:M1546" si="673">M764</f>
        <v>0</v>
      </c>
      <c r="N1540" s="1254"/>
      <c r="O1540" s="1644"/>
      <c r="P1540" s="1644"/>
      <c r="Q1540" s="1644"/>
      <c r="R1540" s="1644"/>
      <c r="S1540" s="1644"/>
      <c r="T1540" s="1644"/>
      <c r="U1540" s="1644"/>
      <c r="V1540" s="1644"/>
      <c r="W1540" s="1644"/>
      <c r="X1540" s="1644"/>
      <c r="Y1540" s="1644"/>
      <c r="Z1540" s="1644"/>
      <c r="AA1540" s="1644"/>
      <c r="AB1540" s="1254"/>
      <c r="AC1540" s="400">
        <f t="shared" si="669"/>
        <v>0</v>
      </c>
      <c r="AD1540" s="1448"/>
      <c r="AE1540" s="852"/>
      <c r="AF1540" s="853"/>
    </row>
    <row r="1541" spans="1:32" ht="27.75" customHeight="1" outlineLevel="1" x14ac:dyDescent="0.2">
      <c r="A1541" s="11">
        <v>189</v>
      </c>
      <c r="B1541" s="294"/>
      <c r="C1541" s="289"/>
      <c r="D1541" s="289"/>
      <c r="E1541" s="289"/>
      <c r="F1541" s="1045" t="str">
        <f>'2. CAD NCCF'!F1541:L1541</f>
        <v>Committed credit facility - drawn portion ; retail &amp; small business</v>
      </c>
      <c r="G1541" s="1046"/>
      <c r="H1541" s="1046"/>
      <c r="I1541" s="1046"/>
      <c r="J1541" s="1046"/>
      <c r="K1541" s="1046"/>
      <c r="L1541" s="1047"/>
      <c r="M1541" s="400">
        <f t="shared" si="673"/>
        <v>0</v>
      </c>
      <c r="N1541" s="1254"/>
      <c r="O1541" s="1644"/>
      <c r="P1541" s="1644"/>
      <c r="Q1541" s="1644"/>
      <c r="R1541" s="1644"/>
      <c r="S1541" s="1644"/>
      <c r="T1541" s="1644"/>
      <c r="U1541" s="1644"/>
      <c r="V1541" s="1644"/>
      <c r="W1541" s="1644"/>
      <c r="X1541" s="1644"/>
      <c r="Y1541" s="1644"/>
      <c r="Z1541" s="1644"/>
      <c r="AA1541" s="1644"/>
      <c r="AB1541" s="1254"/>
      <c r="AC1541" s="400">
        <f t="shared" si="669"/>
        <v>0</v>
      </c>
      <c r="AD1541" s="854"/>
      <c r="AE1541" s="855"/>
      <c r="AF1541" s="856"/>
    </row>
    <row r="1542" spans="1:32" ht="27.75" customHeight="1" outlineLevel="1" x14ac:dyDescent="0.2">
      <c r="A1542" s="11">
        <v>189</v>
      </c>
      <c r="B1542" s="294"/>
      <c r="C1542" s="289"/>
      <c r="D1542" s="289"/>
      <c r="E1542" s="289"/>
      <c r="F1542" s="1045" t="str">
        <f>'2. CAD NCCF'!F1542:L1542</f>
        <v>Committed credit facility - drawn portion ; heloc &amp; credit card</v>
      </c>
      <c r="G1542" s="1046"/>
      <c r="H1542" s="1046"/>
      <c r="I1542" s="1046"/>
      <c r="J1542" s="1046"/>
      <c r="K1542" s="1046"/>
      <c r="L1542" s="1047"/>
      <c r="M1542" s="400">
        <f t="shared" si="673"/>
        <v>0</v>
      </c>
      <c r="N1542" s="1254"/>
      <c r="O1542" s="1644"/>
      <c r="P1542" s="1644"/>
      <c r="Q1542" s="1644"/>
      <c r="R1542" s="1644"/>
      <c r="S1542" s="1644"/>
      <c r="T1542" s="1644"/>
      <c r="U1542" s="1644"/>
      <c r="V1542" s="1644"/>
      <c r="W1542" s="1644"/>
      <c r="X1542" s="1644"/>
      <c r="Y1542" s="1644"/>
      <c r="Z1542" s="1644"/>
      <c r="AA1542" s="1644"/>
      <c r="AB1542" s="1254"/>
      <c r="AC1542" s="400">
        <f t="shared" si="669"/>
        <v>0</v>
      </c>
      <c r="AD1542" s="854"/>
      <c r="AE1542" s="855"/>
      <c r="AF1542" s="856"/>
    </row>
    <row r="1543" spans="1:32" ht="15" customHeight="1" outlineLevel="1" x14ac:dyDescent="0.2">
      <c r="A1543" s="11">
        <v>189</v>
      </c>
      <c r="B1543" s="294"/>
      <c r="C1543" s="289"/>
      <c r="D1543" s="289"/>
      <c r="E1543" s="289"/>
      <c r="F1543" s="1045" t="str">
        <f>'2. CAD NCCF'!F1543:L1543</f>
        <v>Committed credit facility - drawn portion ; FI</v>
      </c>
      <c r="G1543" s="1046"/>
      <c r="H1543" s="1046"/>
      <c r="I1543" s="1046"/>
      <c r="J1543" s="1046"/>
      <c r="K1543" s="1046"/>
      <c r="L1543" s="1047"/>
      <c r="M1543" s="400">
        <f t="shared" si="673"/>
        <v>0</v>
      </c>
      <c r="N1543" s="1254"/>
      <c r="O1543" s="1644"/>
      <c r="P1543" s="1644"/>
      <c r="Q1543" s="1644"/>
      <c r="R1543" s="1644"/>
      <c r="S1543" s="1644"/>
      <c r="T1543" s="1644"/>
      <c r="U1543" s="1644"/>
      <c r="V1543" s="1644"/>
      <c r="W1543" s="1644"/>
      <c r="X1543" s="1644"/>
      <c r="Y1543" s="1644"/>
      <c r="Z1543" s="1644"/>
      <c r="AA1543" s="1644"/>
      <c r="AB1543" s="1254"/>
      <c r="AC1543" s="400">
        <f t="shared" si="669"/>
        <v>0</v>
      </c>
      <c r="AD1543" s="854"/>
      <c r="AE1543" s="855"/>
      <c r="AF1543" s="856"/>
    </row>
    <row r="1544" spans="1:32" ht="27.75" customHeight="1" outlineLevel="1" x14ac:dyDescent="0.2">
      <c r="A1544" s="11">
        <v>189</v>
      </c>
      <c r="B1544" s="294"/>
      <c r="C1544" s="289"/>
      <c r="D1544" s="289"/>
      <c r="E1544" s="289"/>
      <c r="F1544" s="1045" t="str">
        <f>'2. CAD NCCF'!F1544:L1544</f>
        <v>Committed credit facility - drawn portion ; non-FI corp, govt, PSE</v>
      </c>
      <c r="G1544" s="1046"/>
      <c r="H1544" s="1046"/>
      <c r="I1544" s="1046"/>
      <c r="J1544" s="1046"/>
      <c r="K1544" s="1046"/>
      <c r="L1544" s="1047"/>
      <c r="M1544" s="400">
        <f t="shared" si="673"/>
        <v>0</v>
      </c>
      <c r="N1544" s="1254"/>
      <c r="O1544" s="1644"/>
      <c r="P1544" s="1644"/>
      <c r="Q1544" s="1644"/>
      <c r="R1544" s="1644"/>
      <c r="S1544" s="1644"/>
      <c r="T1544" s="1644"/>
      <c r="U1544" s="1644"/>
      <c r="V1544" s="1644"/>
      <c r="W1544" s="1644"/>
      <c r="X1544" s="1644"/>
      <c r="Y1544" s="1644"/>
      <c r="Z1544" s="1644"/>
      <c r="AA1544" s="1644"/>
      <c r="AB1544" s="1254"/>
      <c r="AC1544" s="400">
        <f t="shared" si="669"/>
        <v>0</v>
      </c>
      <c r="AD1544" s="854"/>
      <c r="AE1544" s="855"/>
      <c r="AF1544" s="856"/>
    </row>
    <row r="1545" spans="1:32" ht="15" customHeight="1" outlineLevel="1" x14ac:dyDescent="0.2">
      <c r="A1545" s="11">
        <v>189</v>
      </c>
      <c r="B1545" s="294"/>
      <c r="C1545" s="289"/>
      <c r="D1545" s="289"/>
      <c r="E1545" s="289"/>
      <c r="F1545" s="1045" t="str">
        <f>'2. CAD NCCF'!F1545:L1545</f>
        <v>Committed credit facility - drawn portion ; ABCP and VIEs</v>
      </c>
      <c r="G1545" s="1046"/>
      <c r="H1545" s="1046"/>
      <c r="I1545" s="1046"/>
      <c r="J1545" s="1046"/>
      <c r="K1545" s="1046"/>
      <c r="L1545" s="1047"/>
      <c r="M1545" s="400">
        <f t="shared" si="673"/>
        <v>0</v>
      </c>
      <c r="N1545" s="1254"/>
      <c r="O1545" s="1644"/>
      <c r="P1545" s="1644"/>
      <c r="Q1545" s="1644"/>
      <c r="R1545" s="1644"/>
      <c r="S1545" s="1644"/>
      <c r="T1545" s="1644"/>
      <c r="U1545" s="1644"/>
      <c r="V1545" s="1644"/>
      <c r="W1545" s="1644"/>
      <c r="X1545" s="1644"/>
      <c r="Y1545" s="1644"/>
      <c r="Z1545" s="1644"/>
      <c r="AA1545" s="1644"/>
      <c r="AB1545" s="1254"/>
      <c r="AC1545" s="400">
        <f t="shared" si="669"/>
        <v>0</v>
      </c>
      <c r="AD1545" s="854"/>
      <c r="AE1545" s="855"/>
      <c r="AF1545" s="856"/>
    </row>
    <row r="1546" spans="1:32" ht="15" customHeight="1" outlineLevel="1" x14ac:dyDescent="0.2">
      <c r="A1546" s="11">
        <v>189</v>
      </c>
      <c r="B1546" s="294"/>
      <c r="C1546" s="289"/>
      <c r="D1546" s="289"/>
      <c r="E1546" s="289"/>
      <c r="F1546" s="1045" t="str">
        <f>'2. CAD NCCF'!F1546:L1546</f>
        <v>Committed credit facility - drawn portion ; other</v>
      </c>
      <c r="G1546" s="1046"/>
      <c r="H1546" s="1046"/>
      <c r="I1546" s="1046"/>
      <c r="J1546" s="1046"/>
      <c r="K1546" s="1046"/>
      <c r="L1546" s="1047"/>
      <c r="M1546" s="400">
        <f t="shared" si="673"/>
        <v>0</v>
      </c>
      <c r="N1546" s="977"/>
      <c r="O1546" s="977"/>
      <c r="P1546" s="977"/>
      <c r="Q1546" s="977"/>
      <c r="R1546" s="977"/>
      <c r="S1546" s="977"/>
      <c r="T1546" s="977"/>
      <c r="U1546" s="977"/>
      <c r="V1546" s="977"/>
      <c r="W1546" s="977"/>
      <c r="X1546" s="977"/>
      <c r="Y1546" s="977"/>
      <c r="Z1546" s="977"/>
      <c r="AA1546" s="977"/>
      <c r="AB1546" s="977"/>
      <c r="AC1546" s="400">
        <f t="shared" si="669"/>
        <v>0</v>
      </c>
      <c r="AD1546" s="857"/>
      <c r="AE1546" s="858"/>
      <c r="AF1546" s="859"/>
    </row>
    <row r="1547" spans="1:32" ht="7.5" hidden="1" customHeight="1" outlineLevel="1" x14ac:dyDescent="0.2">
      <c r="A1547" s="11"/>
      <c r="B1547" s="1587"/>
      <c r="C1547" s="1429"/>
      <c r="D1547" s="1429"/>
      <c r="E1547" s="1429"/>
      <c r="F1547" s="1429"/>
      <c r="G1547" s="1429"/>
      <c r="H1547" s="1429"/>
      <c r="I1547" s="1429"/>
      <c r="J1547" s="1429"/>
      <c r="K1547" s="1429"/>
      <c r="L1547" s="1429"/>
      <c r="M1547" s="1668"/>
      <c r="N1547" s="1669"/>
      <c r="O1547" s="1669"/>
      <c r="P1547" s="1669"/>
      <c r="Q1547" s="1669"/>
      <c r="R1547" s="1669"/>
      <c r="S1547" s="1669"/>
      <c r="T1547" s="1669"/>
      <c r="U1547" s="1669"/>
      <c r="V1547" s="1669"/>
      <c r="W1547" s="1669"/>
      <c r="X1547" s="1669"/>
      <c r="Y1547" s="1669"/>
      <c r="Z1547" s="1669"/>
      <c r="AA1547" s="1669"/>
      <c r="AB1547" s="1669"/>
      <c r="AC1547" s="1669"/>
      <c r="AD1547" s="1669"/>
      <c r="AE1547" s="1669"/>
      <c r="AF1547" s="1670"/>
    </row>
    <row r="1548" spans="1:32" ht="22.5" customHeight="1" outlineLevel="1" x14ac:dyDescent="0.2">
      <c r="A1548" s="11">
        <v>323</v>
      </c>
      <c r="B1548" s="982" t="str">
        <f>'2. CAD NCCF'!B1548:L1548</f>
        <v>Cash inflows/Outflows from off balance sheet commitments</v>
      </c>
      <c r="C1548" s="983"/>
      <c r="D1548" s="983"/>
      <c r="E1548" s="983"/>
      <c r="F1548" s="983"/>
      <c r="G1548" s="983"/>
      <c r="H1548" s="983"/>
      <c r="I1548" s="983"/>
      <c r="J1548" s="983"/>
      <c r="K1548" s="983"/>
      <c r="L1548" s="983"/>
      <c r="M1548" s="399">
        <f>SUBTOTAL(9,M1521:M1547)</f>
        <v>0</v>
      </c>
      <c r="N1548" s="402">
        <f t="shared" ref="N1548:AC1548" si="674">SUBTOTAL(9,N1521:N1547)</f>
        <v>0</v>
      </c>
      <c r="O1548" s="406">
        <f t="shared" si="674"/>
        <v>0</v>
      </c>
      <c r="P1548" s="406">
        <f t="shared" si="674"/>
        <v>0</v>
      </c>
      <c r="Q1548" s="407">
        <f t="shared" si="674"/>
        <v>0</v>
      </c>
      <c r="R1548" s="402">
        <f t="shared" si="674"/>
        <v>0</v>
      </c>
      <c r="S1548" s="406">
        <f t="shared" si="674"/>
        <v>0</v>
      </c>
      <c r="T1548" s="405">
        <f t="shared" si="674"/>
        <v>0</v>
      </c>
      <c r="U1548" s="405">
        <f t="shared" si="674"/>
        <v>0</v>
      </c>
      <c r="V1548" s="405">
        <f t="shared" si="674"/>
        <v>0</v>
      </c>
      <c r="W1548" s="405">
        <f t="shared" si="674"/>
        <v>0</v>
      </c>
      <c r="X1548" s="405">
        <f t="shared" si="674"/>
        <v>0</v>
      </c>
      <c r="Y1548" s="405">
        <f t="shared" si="674"/>
        <v>0</v>
      </c>
      <c r="Z1548" s="405">
        <f t="shared" si="674"/>
        <v>0</v>
      </c>
      <c r="AA1548" s="405">
        <f t="shared" si="674"/>
        <v>0</v>
      </c>
      <c r="AB1548" s="403">
        <f t="shared" si="674"/>
        <v>0</v>
      </c>
      <c r="AC1548" s="399">
        <f t="shared" si="674"/>
        <v>0</v>
      </c>
      <c r="AD1548" s="982"/>
      <c r="AE1548" s="983"/>
      <c r="AF1548" s="1115"/>
    </row>
    <row r="1549" spans="1:32" ht="7.5" customHeight="1" x14ac:dyDescent="0.2">
      <c r="B1549" s="1587"/>
      <c r="C1549" s="1429"/>
      <c r="D1549" s="1429"/>
      <c r="E1549" s="1429"/>
      <c r="F1549" s="1429"/>
      <c r="G1549" s="1429"/>
      <c r="H1549" s="1429"/>
      <c r="I1549" s="1429"/>
      <c r="J1549" s="1429"/>
      <c r="K1549" s="1429"/>
      <c r="L1549" s="1429"/>
      <c r="M1549" s="1429"/>
      <c r="N1549" s="1429"/>
      <c r="O1549" s="1429"/>
      <c r="P1549" s="1429"/>
      <c r="Q1549" s="1429"/>
      <c r="R1549" s="1429"/>
      <c r="S1549" s="1429"/>
      <c r="T1549" s="1429"/>
      <c r="U1549" s="1429"/>
      <c r="V1549" s="1429"/>
      <c r="W1549" s="1429"/>
      <c r="X1549" s="1429"/>
      <c r="Y1549" s="1429"/>
      <c r="Z1549" s="1429"/>
      <c r="AA1549" s="1429"/>
      <c r="AB1549" s="1429"/>
      <c r="AC1549" s="1429"/>
      <c r="AD1549" s="1429"/>
      <c r="AE1549" s="1429"/>
      <c r="AF1549" s="1430"/>
    </row>
    <row r="1550" spans="1:32" ht="7.5" hidden="1" customHeight="1" x14ac:dyDescent="0.2">
      <c r="B1550" s="1587"/>
      <c r="C1550" s="1429"/>
      <c r="D1550" s="1429"/>
      <c r="E1550" s="1429"/>
      <c r="F1550" s="1429"/>
      <c r="G1550" s="1429"/>
      <c r="H1550" s="1429"/>
      <c r="I1550" s="1429"/>
      <c r="J1550" s="1429"/>
      <c r="K1550" s="1429"/>
      <c r="L1550" s="1429"/>
      <c r="M1550" s="1429"/>
      <c r="N1550" s="1429"/>
      <c r="O1550" s="1429"/>
      <c r="P1550" s="1429"/>
      <c r="Q1550" s="1429"/>
      <c r="R1550" s="1429"/>
      <c r="S1550" s="1429"/>
      <c r="T1550" s="1429"/>
      <c r="U1550" s="1429"/>
      <c r="V1550" s="1429"/>
      <c r="W1550" s="1429"/>
      <c r="X1550" s="1429"/>
      <c r="Y1550" s="1429"/>
      <c r="Z1550" s="1429"/>
      <c r="AA1550" s="1429"/>
      <c r="AB1550" s="1429"/>
      <c r="AC1550" s="1429"/>
      <c r="AD1550" s="1429"/>
      <c r="AE1550" s="1429"/>
      <c r="AF1550" s="1430"/>
    </row>
    <row r="1551" spans="1:32" ht="22.5" customHeight="1" x14ac:dyDescent="0.2">
      <c r="A1551" s="11">
        <v>900</v>
      </c>
      <c r="B1551" s="982" t="str">
        <f>'2. CAD NCCF'!B1551:M1551</f>
        <v>NET CASH FLOWS (EULA)</v>
      </c>
      <c r="C1551" s="983"/>
      <c r="D1551" s="983"/>
      <c r="E1551" s="983"/>
      <c r="F1551" s="983"/>
      <c r="G1551" s="983"/>
      <c r="H1551" s="983"/>
      <c r="I1551" s="983"/>
      <c r="J1551" s="983"/>
      <c r="K1551" s="983"/>
      <c r="L1551" s="983"/>
      <c r="M1551" s="1115"/>
      <c r="N1551" s="402">
        <f>SUM(SUBTOTAL(9,N785:N791),SUBTOTAL(9,N795:N802,N811,N824:N828,N831:N835,N847,N850),N873:N874,N885,N886,SUBTOTAL(9,N1286:N1293,N1302,N1315:N1319,N1322:N1326,N1338,N1341),SUBTOTAL(9,N1364:N1371,N1380,N1393:N1397,N1400:N1404,N1416,N1419),SUBTOTAL(9,N1442:N1449,N1458,N1471:N1475,N1478:N1482,N1494,N1497))</f>
        <v>0</v>
      </c>
      <c r="O1551" s="406">
        <f t="shared" ref="O1551:AB1551" si="675">SUM(SUBTOTAL(9,O785:O791),SUBTOTAL(9,O795:O802,O811,O824:O828,O831:O835,O847,O850),O873:O874,O885,O886,SUBTOTAL(9,O1286:O1293,O1302,O1315:O1319,O1322:O1326,O1338,O1341),SUBTOTAL(9,O1364:O1371,O1380,O1393:O1397,O1400:O1404,O1416,O1419),SUBTOTAL(9,O1442:O1449,O1458,O1471:O1475,O1478:O1482,O1494,O1497))</f>
        <v>0</v>
      </c>
      <c r="P1551" s="406">
        <f t="shared" si="675"/>
        <v>0</v>
      </c>
      <c r="Q1551" s="407">
        <f t="shared" si="675"/>
        <v>0</v>
      </c>
      <c r="R1551" s="402">
        <f t="shared" si="675"/>
        <v>0</v>
      </c>
      <c r="S1551" s="406">
        <f t="shared" si="675"/>
        <v>0</v>
      </c>
      <c r="T1551" s="405">
        <f t="shared" si="675"/>
        <v>0</v>
      </c>
      <c r="U1551" s="405">
        <f t="shared" si="675"/>
        <v>0</v>
      </c>
      <c r="V1551" s="405">
        <f t="shared" si="675"/>
        <v>0</v>
      </c>
      <c r="W1551" s="405">
        <f t="shared" si="675"/>
        <v>0</v>
      </c>
      <c r="X1551" s="405">
        <f t="shared" si="675"/>
        <v>0</v>
      </c>
      <c r="Y1551" s="405">
        <f t="shared" si="675"/>
        <v>0</v>
      </c>
      <c r="Z1551" s="405">
        <f t="shared" si="675"/>
        <v>0</v>
      </c>
      <c r="AA1551" s="405">
        <f t="shared" si="675"/>
        <v>0</v>
      </c>
      <c r="AB1551" s="403">
        <f t="shared" si="675"/>
        <v>0</v>
      </c>
      <c r="AC1551" s="399">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2"/>
      <c r="AE1551" s="983"/>
      <c r="AF1551" s="1115"/>
    </row>
    <row r="1552" spans="1:32" ht="22.5" customHeight="1" x14ac:dyDescent="0.2">
      <c r="A1552" s="11">
        <v>901</v>
      </c>
      <c r="B1552" s="982" t="str">
        <f>'2. CAD NCCF'!B1552:M1552</f>
        <v>NET CASH FLOWS (EXCLUDING EULA)</v>
      </c>
      <c r="C1552" s="983"/>
      <c r="D1552" s="983"/>
      <c r="E1552" s="983"/>
      <c r="F1552" s="983"/>
      <c r="G1552" s="983"/>
      <c r="H1552" s="983"/>
      <c r="I1552" s="983"/>
      <c r="J1552" s="983"/>
      <c r="K1552" s="983"/>
      <c r="L1552" s="983"/>
      <c r="M1552" s="983"/>
      <c r="N1552" s="402">
        <f>SUM(N1004,N1280,N1518,N1521)-N1551</f>
        <v>0</v>
      </c>
      <c r="O1552" s="406">
        <f t="shared" ref="O1552:AC1552" si="676">SUM(O1004,O1280,O1518,O1521)-O1551</f>
        <v>0</v>
      </c>
      <c r="P1552" s="406">
        <f t="shared" si="676"/>
        <v>0</v>
      </c>
      <c r="Q1552" s="407">
        <f t="shared" si="676"/>
        <v>0</v>
      </c>
      <c r="R1552" s="402">
        <f t="shared" si="676"/>
        <v>0</v>
      </c>
      <c r="S1552" s="406">
        <f>SUM(S1004,S1280,S1518,S1521)-S1551</f>
        <v>0</v>
      </c>
      <c r="T1552" s="405">
        <f t="shared" si="676"/>
        <v>0</v>
      </c>
      <c r="U1552" s="405">
        <f t="shared" si="676"/>
        <v>0</v>
      </c>
      <c r="V1552" s="405">
        <f t="shared" si="676"/>
        <v>0</v>
      </c>
      <c r="W1552" s="405">
        <f t="shared" si="676"/>
        <v>0</v>
      </c>
      <c r="X1552" s="405">
        <f t="shared" si="676"/>
        <v>0</v>
      </c>
      <c r="Y1552" s="405">
        <f t="shared" si="676"/>
        <v>0</v>
      </c>
      <c r="Z1552" s="405">
        <f t="shared" si="676"/>
        <v>0</v>
      </c>
      <c r="AA1552" s="405">
        <f t="shared" si="676"/>
        <v>0</v>
      </c>
      <c r="AB1552" s="403">
        <f t="shared" si="676"/>
        <v>0</v>
      </c>
      <c r="AC1552" s="399">
        <f t="shared" si="676"/>
        <v>0</v>
      </c>
      <c r="AD1552" s="982"/>
      <c r="AE1552" s="983"/>
      <c r="AF1552" s="1115"/>
    </row>
    <row r="1553" spans="1:32" ht="22.5" customHeight="1" x14ac:dyDescent="0.2">
      <c r="A1553" s="11">
        <v>902</v>
      </c>
      <c r="B1553" s="982" t="str">
        <f>'2. CAD NCCF'!B1553:M1553</f>
        <v>NET CASH FLOWS (TOTAL)</v>
      </c>
      <c r="C1553" s="983"/>
      <c r="D1553" s="983"/>
      <c r="E1553" s="983"/>
      <c r="F1553" s="983"/>
      <c r="G1553" s="983"/>
      <c r="H1553" s="983"/>
      <c r="I1553" s="983"/>
      <c r="J1553" s="983"/>
      <c r="K1553" s="983"/>
      <c r="L1553" s="983"/>
      <c r="M1553" s="983"/>
      <c r="N1553" s="402">
        <f>SUM(N1551:N1552)</f>
        <v>0</v>
      </c>
      <c r="O1553" s="406">
        <f t="shared" ref="O1553:AC1553" si="677">SUM(O1551:O1552)</f>
        <v>0</v>
      </c>
      <c r="P1553" s="406">
        <f t="shared" si="677"/>
        <v>0</v>
      </c>
      <c r="Q1553" s="407">
        <f t="shared" si="677"/>
        <v>0</v>
      </c>
      <c r="R1553" s="402">
        <f t="shared" si="677"/>
        <v>0</v>
      </c>
      <c r="S1553" s="406">
        <f t="shared" si="677"/>
        <v>0</v>
      </c>
      <c r="T1553" s="405">
        <f t="shared" si="677"/>
        <v>0</v>
      </c>
      <c r="U1553" s="405">
        <f t="shared" si="677"/>
        <v>0</v>
      </c>
      <c r="V1553" s="405">
        <f t="shared" si="677"/>
        <v>0</v>
      </c>
      <c r="W1553" s="405">
        <f t="shared" si="677"/>
        <v>0</v>
      </c>
      <c r="X1553" s="405">
        <f t="shared" si="677"/>
        <v>0</v>
      </c>
      <c r="Y1553" s="405">
        <f t="shared" si="677"/>
        <v>0</v>
      </c>
      <c r="Z1553" s="405">
        <f t="shared" si="677"/>
        <v>0</v>
      </c>
      <c r="AA1553" s="405">
        <f t="shared" si="677"/>
        <v>0</v>
      </c>
      <c r="AB1553" s="403">
        <f t="shared" si="677"/>
        <v>0</v>
      </c>
      <c r="AC1553" s="399">
        <f t="shared" si="677"/>
        <v>0</v>
      </c>
      <c r="AD1553" s="982"/>
      <c r="AE1553" s="983"/>
      <c r="AF1553" s="1115"/>
    </row>
    <row r="1554" spans="1:32" ht="7.5" hidden="1" customHeight="1" x14ac:dyDescent="0.2">
      <c r="B1554" s="1587"/>
      <c r="C1554" s="1429"/>
      <c r="D1554" s="1429"/>
      <c r="E1554" s="1429"/>
      <c r="F1554" s="1429"/>
      <c r="G1554" s="1429"/>
      <c r="H1554" s="1429"/>
      <c r="I1554" s="1429"/>
      <c r="J1554" s="1429"/>
      <c r="K1554" s="1429"/>
      <c r="L1554" s="1429"/>
      <c r="M1554" s="1429"/>
      <c r="N1554" s="1429"/>
      <c r="O1554" s="1429"/>
      <c r="P1554" s="1429"/>
      <c r="Q1554" s="1429"/>
      <c r="R1554" s="1429"/>
      <c r="S1554" s="1429"/>
      <c r="T1554" s="1429"/>
      <c r="U1554" s="1429"/>
      <c r="V1554" s="1429"/>
      <c r="W1554" s="1429"/>
      <c r="X1554" s="1429"/>
      <c r="Y1554" s="1429"/>
      <c r="Z1554" s="1429"/>
      <c r="AA1554" s="1429"/>
      <c r="AB1554" s="1429"/>
      <c r="AC1554" s="1429"/>
      <c r="AD1554" s="1429"/>
      <c r="AE1554" s="1429"/>
      <c r="AF1554" s="1430"/>
    </row>
    <row r="1555" spans="1:32" ht="22.5" customHeight="1" x14ac:dyDescent="0.2">
      <c r="A1555" s="11">
        <v>903</v>
      </c>
      <c r="B1555" s="982" t="str">
        <f>'2. CAD NCCF'!B1555:M1555</f>
        <v>NET CUMULATIVE CASH FLOW (NCCF)</v>
      </c>
      <c r="C1555" s="983"/>
      <c r="D1555" s="983"/>
      <c r="E1555" s="983"/>
      <c r="F1555" s="983"/>
      <c r="G1555" s="983"/>
      <c r="H1555" s="983"/>
      <c r="I1555" s="983"/>
      <c r="J1555" s="983"/>
      <c r="K1555" s="983"/>
      <c r="L1555" s="983"/>
      <c r="M1555" s="983"/>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SUM($N1553:AC1553)</f>
        <v>0</v>
      </c>
      <c r="AD1555" s="982"/>
      <c r="AE1555" s="983"/>
      <c r="AF1555" s="1115"/>
    </row>
    <row r="1556" spans="1:32" x14ac:dyDescent="0.2">
      <c r="AD1556" s="73"/>
      <c r="AE1556" s="73"/>
      <c r="AF1556" s="73"/>
    </row>
    <row r="1557" spans="1:32" x14ac:dyDescent="0.2">
      <c r="AD1557" s="73"/>
      <c r="AE1557" s="73"/>
      <c r="AF1557" s="73"/>
    </row>
    <row r="1559" spans="1:32" x14ac:dyDescent="0.2">
      <c r="AD1559" s="73"/>
      <c r="AE1559" s="73"/>
      <c r="AF1559" s="73"/>
    </row>
    <row r="1560" spans="1:32" x14ac:dyDescent="0.2">
      <c r="AD1560" s="73"/>
      <c r="AE1560" s="73"/>
      <c r="AF1560" s="73"/>
    </row>
    <row r="1561" spans="1:32" x14ac:dyDescent="0.2">
      <c r="AD1561" s="73"/>
      <c r="AE1561" s="73"/>
      <c r="AF1561" s="73"/>
    </row>
    <row r="1562" spans="1:32" x14ac:dyDescent="0.2">
      <c r="AD1562" s="73"/>
      <c r="AE1562" s="73"/>
      <c r="AF1562" s="73"/>
    </row>
    <row r="1563" spans="1:32" x14ac:dyDescent="0.2">
      <c r="AD1563" s="73"/>
      <c r="AE1563" s="73"/>
      <c r="AF1563" s="73"/>
    </row>
    <row r="1564" spans="1:32" x14ac:dyDescent="0.2">
      <c r="AD1564" s="73"/>
      <c r="AE1564" s="73"/>
      <c r="AF1564" s="73"/>
    </row>
    <row r="1565" spans="1:32" x14ac:dyDescent="0.2">
      <c r="AD1565" s="73"/>
      <c r="AE1565" s="73"/>
      <c r="AF1565" s="73"/>
    </row>
    <row r="1566" spans="1:32" x14ac:dyDescent="0.2">
      <c r="AD1566" s="73"/>
      <c r="AE1566" s="73"/>
      <c r="AF1566" s="73"/>
    </row>
    <row r="1567" spans="1:32" x14ac:dyDescent="0.2">
      <c r="AD1567" s="73"/>
      <c r="AE1567" s="73"/>
      <c r="AF1567" s="73"/>
    </row>
    <row r="1568" spans="1:32" x14ac:dyDescent="0.2">
      <c r="AD1568" s="73"/>
      <c r="AE1568" s="73"/>
      <c r="AF1568" s="73"/>
    </row>
    <row r="1569" spans="30:32" x14ac:dyDescent="0.2">
      <c r="AD1569" s="73"/>
      <c r="AE1569" s="73"/>
      <c r="AF1569" s="73"/>
    </row>
    <row r="1570" spans="30:32" x14ac:dyDescent="0.2">
      <c r="AD1570" s="73"/>
      <c r="AE1570" s="73"/>
      <c r="AF1570" s="73"/>
    </row>
    <row r="1571" spans="30:32" x14ac:dyDescent="0.2">
      <c r="AD1571" s="73"/>
      <c r="AE1571" s="73"/>
      <c r="AF1571" s="73"/>
    </row>
    <row r="1572" spans="30:32" x14ac:dyDescent="0.2">
      <c r="AD1572" s="73"/>
      <c r="AE1572" s="73"/>
      <c r="AF1572" s="73"/>
    </row>
    <row r="1573" spans="30:32" x14ac:dyDescent="0.2">
      <c r="AD1573" s="73"/>
      <c r="AE1573" s="73"/>
      <c r="AF1573" s="73"/>
    </row>
    <row r="1574" spans="30:32" x14ac:dyDescent="0.2">
      <c r="AD1574" s="73"/>
      <c r="AE1574" s="73"/>
      <c r="AF1574" s="73"/>
    </row>
    <row r="1575" spans="30:32" x14ac:dyDescent="0.2">
      <c r="AD1575" s="73"/>
      <c r="AE1575" s="73"/>
      <c r="AF1575" s="73"/>
    </row>
    <row r="1576" spans="30:32" x14ac:dyDescent="0.2">
      <c r="AD1576" s="73"/>
      <c r="AE1576" s="73"/>
      <c r="AF1576" s="73"/>
    </row>
    <row r="1577" spans="30:32" x14ac:dyDescent="0.2">
      <c r="AD1577" s="73"/>
      <c r="AE1577" s="73"/>
      <c r="AF1577" s="73"/>
    </row>
  </sheetData>
  <sheetProtection password="CF06" sheet="1" objects="1" scenarios="1" selectLockedCells="1"/>
  <mergeCells count="2475">
    <mergeCell ref="R309:AB309"/>
    <mergeCell ref="AC309:AC311"/>
    <mergeCell ref="AC302:AC304"/>
    <mergeCell ref="R302:AB304"/>
    <mergeCell ref="S310:AB310"/>
    <mergeCell ref="T311:AB311"/>
    <mergeCell ref="S247:AB247"/>
    <mergeCell ref="T248:AB248"/>
    <mergeCell ref="V249:AB249"/>
    <mergeCell ref="Z250:AB250"/>
    <mergeCell ref="AC247:AC250"/>
    <mergeCell ref="AC254:AC257"/>
    <mergeCell ref="S254:AB254"/>
    <mergeCell ref="T255:AB255"/>
    <mergeCell ref="V256:AB256"/>
    <mergeCell ref="Z257:AB257"/>
    <mergeCell ref="AC261:AC264"/>
    <mergeCell ref="AC268:AC271"/>
    <mergeCell ref="AC275:AC278"/>
    <mergeCell ref="AC282:AC285"/>
    <mergeCell ref="S261:AB261"/>
    <mergeCell ref="S268:AB268"/>
    <mergeCell ref="S275:AB275"/>
    <mergeCell ref="T262:AB262"/>
    <mergeCell ref="T269:AB269"/>
    <mergeCell ref="T276:AB276"/>
    <mergeCell ref="V263:AB263"/>
    <mergeCell ref="V270:AB270"/>
    <mergeCell ref="V277:AB277"/>
    <mergeCell ref="Z264:AB264"/>
    <mergeCell ref="Z271:AB271"/>
    <mergeCell ref="Z278:AB278"/>
    <mergeCell ref="Z285:AB285"/>
    <mergeCell ref="V284:AB284"/>
    <mergeCell ref="T283:AB283"/>
    <mergeCell ref="S282:AB282"/>
    <mergeCell ref="F780:L780"/>
    <mergeCell ref="M780:AF780"/>
    <mergeCell ref="B773:AF774"/>
    <mergeCell ref="B775:AF777"/>
    <mergeCell ref="AD983:AF985"/>
    <mergeCell ref="AD964:AF981"/>
    <mergeCell ref="AD942:AF962"/>
    <mergeCell ref="AD929:AF940"/>
    <mergeCell ref="AD913:AF927"/>
    <mergeCell ref="AD907:AF910"/>
    <mergeCell ref="AD904:AF905"/>
    <mergeCell ref="AD896:AF902"/>
    <mergeCell ref="AD884:AF894"/>
    <mergeCell ref="AD872:AF882"/>
    <mergeCell ref="AD868:AF869"/>
    <mergeCell ref="AD864:AF866"/>
    <mergeCell ref="AD845:AF862"/>
    <mergeCell ref="AD823:AF843"/>
    <mergeCell ref="AD810:AF821"/>
    <mergeCell ref="AD794:AF808"/>
    <mergeCell ref="AD790:AF791"/>
    <mergeCell ref="AD863:AF863"/>
    <mergeCell ref="F968:L968"/>
    <mergeCell ref="F969:L969"/>
    <mergeCell ref="E970:L970"/>
    <mergeCell ref="F971:L971"/>
    <mergeCell ref="F972:L972"/>
    <mergeCell ref="E973:L973"/>
    <mergeCell ref="AD1084:AF1090"/>
    <mergeCell ref="AD1068:AF1082"/>
    <mergeCell ref="AD1015:AF1066"/>
    <mergeCell ref="AD1009:AF1013"/>
    <mergeCell ref="AD1002:AF1002"/>
    <mergeCell ref="AD998:AF1000"/>
    <mergeCell ref="AD994:AF996"/>
    <mergeCell ref="AD991:AF992"/>
    <mergeCell ref="AD987:AF988"/>
    <mergeCell ref="N1436:AF1436"/>
    <mergeCell ref="N1358:AF1358"/>
    <mergeCell ref="AD1539:AF1539"/>
    <mergeCell ref="AD1521:AF1521"/>
    <mergeCell ref="D1235:AF1235"/>
    <mergeCell ref="F1419:L1419"/>
    <mergeCell ref="F1394:L1394"/>
    <mergeCell ref="E1395:L1395"/>
    <mergeCell ref="F1385:L1385"/>
    <mergeCell ref="F1386:L1386"/>
    <mergeCell ref="E1387:L1387"/>
    <mergeCell ref="N1434:Q1434"/>
    <mergeCell ref="N1512:Q1512"/>
    <mergeCell ref="B1519:AF1519"/>
    <mergeCell ref="M1522:AF1522"/>
    <mergeCell ref="AD1379:AF1390"/>
    <mergeCell ref="AD1392:AF1412"/>
    <mergeCell ref="AD1414:AF1431"/>
    <mergeCell ref="AD1433:AF1435"/>
    <mergeCell ref="AD1441:AF1455"/>
    <mergeCell ref="AD1457:AF1468"/>
    <mergeCell ref="AD1470:AF1490"/>
    <mergeCell ref="AD1492:AF1509"/>
    <mergeCell ref="AD1511:AF1513"/>
    <mergeCell ref="AD1524:AF1530"/>
    <mergeCell ref="AD1532:AF1538"/>
    <mergeCell ref="AD1540:AF1546"/>
    <mergeCell ref="AD1158:AF1175"/>
    <mergeCell ref="AD1136:AF1156"/>
    <mergeCell ref="AD1123:AF1134"/>
    <mergeCell ref="AD1107:AF1121"/>
    <mergeCell ref="AD1100:AF1104"/>
    <mergeCell ref="AD1177:AF1179"/>
    <mergeCell ref="AD1181:AF1182"/>
    <mergeCell ref="AD1185:AF1199"/>
    <mergeCell ref="AD1201:AF1212"/>
    <mergeCell ref="AD1214:AF1234"/>
    <mergeCell ref="AD1236:AF1253"/>
    <mergeCell ref="AD1255:AF1257"/>
    <mergeCell ref="AD1259:AF1260"/>
    <mergeCell ref="AD1263:AF1264"/>
    <mergeCell ref="AD1266:AF1268"/>
    <mergeCell ref="AD1270:AF1272"/>
    <mergeCell ref="AD1274:AF1274"/>
    <mergeCell ref="AD1285:AF1299"/>
    <mergeCell ref="AD1301:AF1312"/>
    <mergeCell ref="AD1314:AF1334"/>
    <mergeCell ref="AD1336:AF1353"/>
    <mergeCell ref="AD1355:AF1357"/>
    <mergeCell ref="M1517:AF1517"/>
    <mergeCell ref="N493:AC498"/>
    <mergeCell ref="N863:P864"/>
    <mergeCell ref="U863:AB866"/>
    <mergeCell ref="R864:T864"/>
    <mergeCell ref="N866:T866"/>
    <mergeCell ref="N996:AB996"/>
    <mergeCell ref="N997:AB1000"/>
    <mergeCell ref="N1001:AB1001"/>
    <mergeCell ref="N1002:AB1002"/>
    <mergeCell ref="O1214:AB1227"/>
    <mergeCell ref="O1228:AB1234"/>
    <mergeCell ref="N1356:P1356"/>
    <mergeCell ref="N1357:AB1357"/>
    <mergeCell ref="O785:AF785"/>
    <mergeCell ref="R1073:AB1074"/>
    <mergeCell ref="O1185:AB1199"/>
    <mergeCell ref="O1201:AB1212"/>
    <mergeCell ref="AD1092:AF1092"/>
    <mergeCell ref="AD1099:AF1099"/>
    <mergeCell ref="B1277:AF1277"/>
    <mergeCell ref="F1087:L1087"/>
    <mergeCell ref="E1088:L1088"/>
    <mergeCell ref="E1077:L1077"/>
    <mergeCell ref="F1078:L1078"/>
    <mergeCell ref="F1079:L1079"/>
    <mergeCell ref="F1080:L1080"/>
    <mergeCell ref="F1081:L1081"/>
    <mergeCell ref="F1082:L1082"/>
    <mergeCell ref="C1183:AF1183"/>
    <mergeCell ref="D1184:AF1184"/>
    <mergeCell ref="D1200:AF1200"/>
    <mergeCell ref="D1213:AF1213"/>
    <mergeCell ref="F1497:L1497"/>
    <mergeCell ref="F1089:L1089"/>
    <mergeCell ref="F1090:L1090"/>
    <mergeCell ref="E1465:L1465"/>
    <mergeCell ref="F1388:L1388"/>
    <mergeCell ref="AD1278:AF1278"/>
    <mergeCell ref="AD1551:AF1551"/>
    <mergeCell ref="C1439:AF1439"/>
    <mergeCell ref="D1440:AF1440"/>
    <mergeCell ref="D1456:AF1456"/>
    <mergeCell ref="D1469:AF1469"/>
    <mergeCell ref="D1491:AF1491"/>
    <mergeCell ref="AD1510:AF1510"/>
    <mergeCell ref="B1520:AF1520"/>
    <mergeCell ref="AD1523:AF1523"/>
    <mergeCell ref="AD1531:AF1531"/>
    <mergeCell ref="AD1265:AF1265"/>
    <mergeCell ref="AD1269:AF1269"/>
    <mergeCell ref="AD1273:AF1273"/>
    <mergeCell ref="B1282:AF1282"/>
    <mergeCell ref="C1283:AF1283"/>
    <mergeCell ref="D1284:AF1284"/>
    <mergeCell ref="D1300:AF1300"/>
    <mergeCell ref="D1313:AF1313"/>
    <mergeCell ref="N1268:AB1274"/>
    <mergeCell ref="E1498:L1498"/>
    <mergeCell ref="F1499:L1499"/>
    <mergeCell ref="N1432:P1433"/>
    <mergeCell ref="N1510:P1511"/>
    <mergeCell ref="N1437:AF1438"/>
    <mergeCell ref="N1515:AF1516"/>
    <mergeCell ref="N1359:AF1360"/>
    <mergeCell ref="F1500:L1500"/>
    <mergeCell ref="F1472:L1472"/>
    <mergeCell ref="E1473:L1473"/>
    <mergeCell ref="F1474:L1474"/>
    <mergeCell ref="F1475:L1475"/>
    <mergeCell ref="F1476:L1476"/>
    <mergeCell ref="E1477:L1477"/>
    <mergeCell ref="F1467:L1467"/>
    <mergeCell ref="F1468:L1468"/>
    <mergeCell ref="E1470:L1470"/>
    <mergeCell ref="F1471:L1471"/>
    <mergeCell ref="F980:L980"/>
    <mergeCell ref="F981:L981"/>
    <mergeCell ref="F983:L983"/>
    <mergeCell ref="F984:L984"/>
    <mergeCell ref="F985:L985"/>
    <mergeCell ref="F987:L987"/>
    <mergeCell ref="D1391:AF1391"/>
    <mergeCell ref="D1413:AF1413"/>
    <mergeCell ref="AD1432:AF1432"/>
    <mergeCell ref="AD1008:AF1008"/>
    <mergeCell ref="D1014:AF1014"/>
    <mergeCell ref="D1067:AF1067"/>
    <mergeCell ref="D1083:AF1083"/>
    <mergeCell ref="C1091:AF1091"/>
    <mergeCell ref="C1105:AF1105"/>
    <mergeCell ref="D1106:AF1106"/>
    <mergeCell ref="D1122:AF1122"/>
    <mergeCell ref="D1135:AF1135"/>
    <mergeCell ref="D1157:AF1157"/>
    <mergeCell ref="AD1176:AF1176"/>
    <mergeCell ref="AD1180:AF1180"/>
    <mergeCell ref="AD761:AF761"/>
    <mergeCell ref="AD762:AF762"/>
    <mergeCell ref="AD757:AF757"/>
    <mergeCell ref="D763:L763"/>
    <mergeCell ref="F764:L764"/>
    <mergeCell ref="F765:L765"/>
    <mergeCell ref="F766:L766"/>
    <mergeCell ref="F767:L767"/>
    <mergeCell ref="F768:L768"/>
    <mergeCell ref="E840:L840"/>
    <mergeCell ref="F841:L841"/>
    <mergeCell ref="F842:L842"/>
    <mergeCell ref="F843:L843"/>
    <mergeCell ref="F1056:L1056"/>
    <mergeCell ref="E1057:L1057"/>
    <mergeCell ref="F1058:L1058"/>
    <mergeCell ref="AD763:AF763"/>
    <mergeCell ref="AD764:AF764"/>
    <mergeCell ref="AD765:AF765"/>
    <mergeCell ref="AD766:AF766"/>
    <mergeCell ref="AD767:AF767"/>
    <mergeCell ref="AD768:AF768"/>
    <mergeCell ref="N991:AB991"/>
    <mergeCell ref="AD867:AF867"/>
    <mergeCell ref="C870:AF870"/>
    <mergeCell ref="F1009:L1009"/>
    <mergeCell ref="F995:L995"/>
    <mergeCell ref="F996:L996"/>
    <mergeCell ref="F1047:L1047"/>
    <mergeCell ref="F1048:L1048"/>
    <mergeCell ref="F1049:L1049"/>
    <mergeCell ref="F759:L759"/>
    <mergeCell ref="AD752:AF752"/>
    <mergeCell ref="AD753:AF753"/>
    <mergeCell ref="O1236:AB1260"/>
    <mergeCell ref="AD895:AF895"/>
    <mergeCell ref="AD903:AF903"/>
    <mergeCell ref="AD906:AF906"/>
    <mergeCell ref="C911:AF911"/>
    <mergeCell ref="D912:AF912"/>
    <mergeCell ref="D928:AF928"/>
    <mergeCell ref="D941:AF941"/>
    <mergeCell ref="D963:AF963"/>
    <mergeCell ref="AD982:AF982"/>
    <mergeCell ref="AD986:AF986"/>
    <mergeCell ref="C989:AF989"/>
    <mergeCell ref="AD990:AF990"/>
    <mergeCell ref="AD993:AF993"/>
    <mergeCell ref="AD997:AF997"/>
    <mergeCell ref="AD1001:AF1001"/>
    <mergeCell ref="F754:L754"/>
    <mergeCell ref="D755:L755"/>
    <mergeCell ref="F756:L756"/>
    <mergeCell ref="AD754:AF754"/>
    <mergeCell ref="AD755:AF755"/>
    <mergeCell ref="AD756:AF756"/>
    <mergeCell ref="F752:L752"/>
    <mergeCell ref="F753:L753"/>
    <mergeCell ref="F1070:L1070"/>
    <mergeCell ref="F1059:L1059"/>
    <mergeCell ref="F1060:L1060"/>
    <mergeCell ref="F1061:L1061"/>
    <mergeCell ref="F1062:L1062"/>
    <mergeCell ref="F1063:L1063"/>
    <mergeCell ref="M1547:AF1547"/>
    <mergeCell ref="N1355:P1355"/>
    <mergeCell ref="B1550:AF1550"/>
    <mergeCell ref="F1338:L1338"/>
    <mergeCell ref="F1509:L1509"/>
    <mergeCell ref="D1510:L1510"/>
    <mergeCell ref="F1511:L1511"/>
    <mergeCell ref="F1512:L1512"/>
    <mergeCell ref="F1502:L1502"/>
    <mergeCell ref="F1503:L1503"/>
    <mergeCell ref="E1504:L1504"/>
    <mergeCell ref="F1505:L1505"/>
    <mergeCell ref="F1506:L1506"/>
    <mergeCell ref="N1513:AB1513"/>
    <mergeCell ref="F1537:L1537"/>
    <mergeCell ref="C1361:AF1361"/>
    <mergeCell ref="D1362:AF1362"/>
    <mergeCell ref="D1378:AF1378"/>
    <mergeCell ref="F1389:L1389"/>
    <mergeCell ref="F1527:L1527"/>
    <mergeCell ref="F1528:L1528"/>
    <mergeCell ref="F1529:L1529"/>
    <mergeCell ref="F1530:L1530"/>
    <mergeCell ref="F1532:L1532"/>
    <mergeCell ref="F1521:L1521"/>
    <mergeCell ref="B1522:L1522"/>
    <mergeCell ref="F1526:L1526"/>
    <mergeCell ref="F1524:L1524"/>
    <mergeCell ref="F1525:L1525"/>
    <mergeCell ref="F1466:L1466"/>
    <mergeCell ref="E1457:L1457"/>
    <mergeCell ref="F1458:L1458"/>
    <mergeCell ref="N220:AC226"/>
    <mergeCell ref="N232:AC237"/>
    <mergeCell ref="C231:AF231"/>
    <mergeCell ref="N292:AC300"/>
    <mergeCell ref="N660:AC662"/>
    <mergeCell ref="N738:AC740"/>
    <mergeCell ref="N745:AC745"/>
    <mergeCell ref="N747:AC770"/>
    <mergeCell ref="O790:AB790"/>
    <mergeCell ref="O788:AC788"/>
    <mergeCell ref="N865:Q865"/>
    <mergeCell ref="AD769:AF769"/>
    <mergeCell ref="AD770:AF770"/>
    <mergeCell ref="AD772:AF772"/>
    <mergeCell ref="AD739:AF739"/>
    <mergeCell ref="AD740:AF740"/>
    <mergeCell ref="AD742:AF742"/>
    <mergeCell ref="AD745:AF745"/>
    <mergeCell ref="AD747:AF747"/>
    <mergeCell ref="AD748:AF748"/>
    <mergeCell ref="AD749:AF749"/>
    <mergeCell ref="AD750:AF750"/>
    <mergeCell ref="AD751:AF751"/>
    <mergeCell ref="F761:L761"/>
    <mergeCell ref="F762:L762"/>
    <mergeCell ref="F751:L751"/>
    <mergeCell ref="F750:L750"/>
    <mergeCell ref="D738:L738"/>
    <mergeCell ref="F739:L739"/>
    <mergeCell ref="F740:L740"/>
    <mergeCell ref="AD731:AF731"/>
    <mergeCell ref="AD732:AF732"/>
    <mergeCell ref="AD733:AF733"/>
    <mergeCell ref="AD726:AF726"/>
    <mergeCell ref="AD727:AF727"/>
    <mergeCell ref="AD728:AF728"/>
    <mergeCell ref="AD729:AF729"/>
    <mergeCell ref="AD730:AF730"/>
    <mergeCell ref="AD735:AF735"/>
    <mergeCell ref="AD736:AF736"/>
    <mergeCell ref="AD737:AF737"/>
    <mergeCell ref="B742:L742"/>
    <mergeCell ref="F745:L745"/>
    <mergeCell ref="F758:L758"/>
    <mergeCell ref="AD722:AF722"/>
    <mergeCell ref="AD723:AF723"/>
    <mergeCell ref="F702:L702"/>
    <mergeCell ref="F703:L703"/>
    <mergeCell ref="E704:L704"/>
    <mergeCell ref="F723:L723"/>
    <mergeCell ref="F724:L724"/>
    <mergeCell ref="E725:L725"/>
    <mergeCell ref="AD738:AF738"/>
    <mergeCell ref="E716:L716"/>
    <mergeCell ref="F717:L717"/>
    <mergeCell ref="F718:L718"/>
    <mergeCell ref="E719:L719"/>
    <mergeCell ref="AD724:AF724"/>
    <mergeCell ref="F720:L720"/>
    <mergeCell ref="F721:L721"/>
    <mergeCell ref="E722:L722"/>
    <mergeCell ref="AD734:AF734"/>
    <mergeCell ref="F709:L709"/>
    <mergeCell ref="F710:L710"/>
    <mergeCell ref="AD760:AF760"/>
    <mergeCell ref="AD725:AF725"/>
    <mergeCell ref="AD758:AF758"/>
    <mergeCell ref="AD759:AF759"/>
    <mergeCell ref="B744:AF744"/>
    <mergeCell ref="F760:L760"/>
    <mergeCell ref="B746:AF746"/>
    <mergeCell ref="B743:AF743"/>
    <mergeCell ref="B741:AF741"/>
    <mergeCell ref="F713:L713"/>
    <mergeCell ref="D715:AF715"/>
    <mergeCell ref="AD708:AF708"/>
    <mergeCell ref="AD709:AF709"/>
    <mergeCell ref="F736:L736"/>
    <mergeCell ref="F737:L737"/>
    <mergeCell ref="F726:L726"/>
    <mergeCell ref="F727:L727"/>
    <mergeCell ref="E728:L728"/>
    <mergeCell ref="D747:L747"/>
    <mergeCell ref="F748:L748"/>
    <mergeCell ref="F749:L749"/>
    <mergeCell ref="AD716:AF716"/>
    <mergeCell ref="AD717:AF717"/>
    <mergeCell ref="AD718:AF718"/>
    <mergeCell ref="AD719:AF719"/>
    <mergeCell ref="F732:L732"/>
    <mergeCell ref="F733:L733"/>
    <mergeCell ref="D734:L734"/>
    <mergeCell ref="F735:L735"/>
    <mergeCell ref="AD720:AF720"/>
    <mergeCell ref="AD721:AF721"/>
    <mergeCell ref="F714:L714"/>
    <mergeCell ref="AD646:AF646"/>
    <mergeCell ref="AD647:AF647"/>
    <mergeCell ref="AD648:AF648"/>
    <mergeCell ref="F729:L729"/>
    <mergeCell ref="F730:L730"/>
    <mergeCell ref="E731:L731"/>
    <mergeCell ref="AD649:AF649"/>
    <mergeCell ref="AD650:AF650"/>
    <mergeCell ref="AD651:AF651"/>
    <mergeCell ref="AD652:AF652"/>
    <mergeCell ref="AD653:AF653"/>
    <mergeCell ref="AD654:AF654"/>
    <mergeCell ref="AD655:AF655"/>
    <mergeCell ref="AD669:AF669"/>
    <mergeCell ref="AD688:AF688"/>
    <mergeCell ref="AD689:AF689"/>
    <mergeCell ref="C663:AF663"/>
    <mergeCell ref="D656:L656"/>
    <mergeCell ref="E708:L708"/>
    <mergeCell ref="F705:L705"/>
    <mergeCell ref="F706:L706"/>
    <mergeCell ref="F707:L707"/>
    <mergeCell ref="F696:L696"/>
    <mergeCell ref="E697:L697"/>
    <mergeCell ref="F698:L698"/>
    <mergeCell ref="F699:L699"/>
    <mergeCell ref="F700:L700"/>
    <mergeCell ref="E701:L701"/>
    <mergeCell ref="F688:L688"/>
    <mergeCell ref="E689:L689"/>
    <mergeCell ref="AD713:AF713"/>
    <mergeCell ref="AD714:AF714"/>
    <mergeCell ref="AD603:AF603"/>
    <mergeCell ref="AD604:AF604"/>
    <mergeCell ref="AD605:AF605"/>
    <mergeCell ref="AD606:AF606"/>
    <mergeCell ref="AD607:AF607"/>
    <mergeCell ref="AD608:AF608"/>
    <mergeCell ref="AD609:AF609"/>
    <mergeCell ref="AD610:AF610"/>
    <mergeCell ref="AD611:AF611"/>
    <mergeCell ref="AD612:AF612"/>
    <mergeCell ref="F679:L679"/>
    <mergeCell ref="E681:L681"/>
    <mergeCell ref="F682:L682"/>
    <mergeCell ref="F673:L673"/>
    <mergeCell ref="F674:L674"/>
    <mergeCell ref="E675:L675"/>
    <mergeCell ref="F676:L676"/>
    <mergeCell ref="F677:L677"/>
    <mergeCell ref="F678:L678"/>
    <mergeCell ref="D680:AF680"/>
    <mergeCell ref="AD673:AF673"/>
    <mergeCell ref="AD626:AF626"/>
    <mergeCell ref="AD627:AF627"/>
    <mergeCell ref="AD628:AF628"/>
    <mergeCell ref="AD629:AF629"/>
    <mergeCell ref="AD630:AF630"/>
    <mergeCell ref="AD640:AF640"/>
    <mergeCell ref="AD641:AF641"/>
    <mergeCell ref="AD642:AF642"/>
    <mergeCell ref="AD643:AF643"/>
    <mergeCell ref="AD644:AF644"/>
    <mergeCell ref="AD645:AF645"/>
    <mergeCell ref="AD582:AF582"/>
    <mergeCell ref="AD583:AF583"/>
    <mergeCell ref="AD584:AF584"/>
    <mergeCell ref="AD587:AF587"/>
    <mergeCell ref="AD588:AF588"/>
    <mergeCell ref="AD589:AF589"/>
    <mergeCell ref="AD590:AF590"/>
    <mergeCell ref="AD591:AF591"/>
    <mergeCell ref="AD592:AF592"/>
    <mergeCell ref="AD593:AF593"/>
    <mergeCell ref="AD594:AF594"/>
    <mergeCell ref="C585:AF585"/>
    <mergeCell ref="N582:AC584"/>
    <mergeCell ref="F583:L583"/>
    <mergeCell ref="F584:L584"/>
    <mergeCell ref="E587:L587"/>
    <mergeCell ref="F577:L577"/>
    <mergeCell ref="D578:L578"/>
    <mergeCell ref="D582:L582"/>
    <mergeCell ref="F588:L588"/>
    <mergeCell ref="AD595:AF595"/>
    <mergeCell ref="AD596:AF596"/>
    <mergeCell ref="AD597:AF597"/>
    <mergeCell ref="AD598:AF598"/>
    <mergeCell ref="AD599:AF599"/>
    <mergeCell ref="AD600:AF600"/>
    <mergeCell ref="AD601:AF601"/>
    <mergeCell ref="F589:L589"/>
    <mergeCell ref="F590:L590"/>
    <mergeCell ref="F591:L591"/>
    <mergeCell ref="E592:L592"/>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AD576:AF576"/>
    <mergeCell ref="F571:L571"/>
    <mergeCell ref="E572:L572"/>
    <mergeCell ref="F573:L573"/>
    <mergeCell ref="F574:L574"/>
    <mergeCell ref="F576:L576"/>
    <mergeCell ref="AD547:AF547"/>
    <mergeCell ref="AD548:AF548"/>
    <mergeCell ref="AD549:AF549"/>
    <mergeCell ref="AD550:AF550"/>
    <mergeCell ref="AD551:AF551"/>
    <mergeCell ref="AD552:AF552"/>
    <mergeCell ref="AD553:AF553"/>
    <mergeCell ref="AD554:AF554"/>
    <mergeCell ref="AD555:AF555"/>
    <mergeCell ref="AD556:AF556"/>
    <mergeCell ref="AD557:AF557"/>
    <mergeCell ref="AD558:AF558"/>
    <mergeCell ref="F579:L579"/>
    <mergeCell ref="F580:L580"/>
    <mergeCell ref="F581:L581"/>
    <mergeCell ref="F565:L565"/>
    <mergeCell ref="E566:L566"/>
    <mergeCell ref="F567:L567"/>
    <mergeCell ref="F568:L568"/>
    <mergeCell ref="E569:L569"/>
    <mergeCell ref="F570:L570"/>
    <mergeCell ref="E560:L560"/>
    <mergeCell ref="F561:L561"/>
    <mergeCell ref="F562:L562"/>
    <mergeCell ref="E563:L563"/>
    <mergeCell ref="F564:L564"/>
    <mergeCell ref="AD577:AF577"/>
    <mergeCell ref="AD578:AF578"/>
    <mergeCell ref="AD579:AF579"/>
    <mergeCell ref="AD580:AF580"/>
    <mergeCell ref="AD581:AF581"/>
    <mergeCell ref="AD489:AF489"/>
    <mergeCell ref="AD490:AF490"/>
    <mergeCell ref="AD530:AF530"/>
    <mergeCell ref="AD531:AF531"/>
    <mergeCell ref="AD532:AF532"/>
    <mergeCell ref="AD533:AF533"/>
    <mergeCell ref="AD534:AF534"/>
    <mergeCell ref="AD535:AF535"/>
    <mergeCell ref="AD536:AF536"/>
    <mergeCell ref="AD538:AF538"/>
    <mergeCell ref="AD527:AF527"/>
    <mergeCell ref="AD528:AF528"/>
    <mergeCell ref="AD529:AF529"/>
    <mergeCell ref="B506:AF506"/>
    <mergeCell ref="F510:L510"/>
    <mergeCell ref="AD519:AF519"/>
    <mergeCell ref="AD520:AF520"/>
    <mergeCell ref="AD521:AF521"/>
    <mergeCell ref="AD522:AF522"/>
    <mergeCell ref="AD523:AF523"/>
    <mergeCell ref="AD502:AF502"/>
    <mergeCell ref="AD504:AF504"/>
    <mergeCell ref="AD509:AF509"/>
    <mergeCell ref="AD510:AF510"/>
    <mergeCell ref="AD511:AF511"/>
    <mergeCell ref="AD512:AF512"/>
    <mergeCell ref="AD525:AF525"/>
    <mergeCell ref="AD526:AF526"/>
    <mergeCell ref="E525:L525"/>
    <mergeCell ref="F526:L526"/>
    <mergeCell ref="N502:AC502"/>
    <mergeCell ref="F531:L531"/>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79:AF479"/>
    <mergeCell ref="AD480:AF480"/>
    <mergeCell ref="AD446:AF446"/>
    <mergeCell ref="AD447:AF447"/>
    <mergeCell ref="AD448:AF448"/>
    <mergeCell ref="AD449:AF449"/>
    <mergeCell ref="AD450:AF450"/>
    <mergeCell ref="AD451:AF451"/>
    <mergeCell ref="AD452:AF452"/>
    <mergeCell ref="AD453:AF453"/>
    <mergeCell ref="AD454:AF454"/>
    <mergeCell ref="AD455:AF455"/>
    <mergeCell ref="AD456:AF456"/>
    <mergeCell ref="AD457:AF457"/>
    <mergeCell ref="AD458:AF458"/>
    <mergeCell ref="AD460:AF460"/>
    <mergeCell ref="AD461:AF461"/>
    <mergeCell ref="AD462:AF462"/>
    <mergeCell ref="AD463:AF463"/>
    <mergeCell ref="D459:AF459"/>
    <mergeCell ref="F462:L462"/>
    <mergeCell ref="E463:L463"/>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AD443:AF443"/>
    <mergeCell ref="AD444:AF444"/>
    <mergeCell ref="AD445:AF445"/>
    <mergeCell ref="D437:AF437"/>
    <mergeCell ref="E438:L438"/>
    <mergeCell ref="F439:L439"/>
    <mergeCell ref="F440:L440"/>
    <mergeCell ref="E441:L441"/>
    <mergeCell ref="F442:L442"/>
    <mergeCell ref="F431:L431"/>
    <mergeCell ref="F432:L432"/>
    <mergeCell ref="E433:L433"/>
    <mergeCell ref="F434:L434"/>
    <mergeCell ref="F435:L435"/>
    <mergeCell ref="F436:L436"/>
    <mergeCell ref="AD401:AF401"/>
    <mergeCell ref="AD402:AF402"/>
    <mergeCell ref="AD403:AF403"/>
    <mergeCell ref="AD404:AF404"/>
    <mergeCell ref="AD405:AF405"/>
    <mergeCell ref="AD406:AF406"/>
    <mergeCell ref="AD409:AF409"/>
    <mergeCell ref="AD410:AF410"/>
    <mergeCell ref="AD411:AF411"/>
    <mergeCell ref="AD412:AF412"/>
    <mergeCell ref="AD413:AF413"/>
    <mergeCell ref="AD414:AF414"/>
    <mergeCell ref="AD415:AF415"/>
    <mergeCell ref="AD416:AF416"/>
    <mergeCell ref="AD417:AF417"/>
    <mergeCell ref="AD418:AF418"/>
    <mergeCell ref="C407:AF407"/>
    <mergeCell ref="F401:L401"/>
    <mergeCell ref="F402:L402"/>
    <mergeCell ref="F403:L403"/>
    <mergeCell ref="F405:L405"/>
    <mergeCell ref="F406:L406"/>
    <mergeCell ref="E409:L409"/>
    <mergeCell ref="F410:L410"/>
    <mergeCell ref="F411:L411"/>
    <mergeCell ref="F412:L412"/>
    <mergeCell ref="F413:L413"/>
    <mergeCell ref="D408:AF408"/>
    <mergeCell ref="AD384:AF384"/>
    <mergeCell ref="AD385:AF385"/>
    <mergeCell ref="AD386:AF386"/>
    <mergeCell ref="AD387:AF387"/>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382:AF382"/>
    <mergeCell ref="D381:AF381"/>
    <mergeCell ref="E382:L382"/>
    <mergeCell ref="F376:L376"/>
    <mergeCell ref="E377:L377"/>
    <mergeCell ref="F378:L378"/>
    <mergeCell ref="F379:L379"/>
    <mergeCell ref="F380:L380"/>
    <mergeCell ref="E370:L370"/>
    <mergeCell ref="F371:L371"/>
    <mergeCell ref="F372:L372"/>
    <mergeCell ref="F373:L373"/>
    <mergeCell ref="E374:L374"/>
    <mergeCell ref="F375:L375"/>
    <mergeCell ref="F365:L365"/>
    <mergeCell ref="F366:L366"/>
    <mergeCell ref="AD383:AF383"/>
    <mergeCell ref="AD377:AF377"/>
    <mergeCell ref="AD378:AF378"/>
    <mergeCell ref="AD379:AF379"/>
    <mergeCell ref="AD380:AF380"/>
    <mergeCell ref="AD358:AF358"/>
    <mergeCell ref="AD360:AF360"/>
    <mergeCell ref="AD361:AF361"/>
    <mergeCell ref="AD362:AF362"/>
    <mergeCell ref="AD363:AF363"/>
    <mergeCell ref="AD364:AF364"/>
    <mergeCell ref="D359:AF359"/>
    <mergeCell ref="F358:L358"/>
    <mergeCell ref="E360:L360"/>
    <mergeCell ref="F361:L361"/>
    <mergeCell ref="F362:L362"/>
    <mergeCell ref="E363:L363"/>
    <mergeCell ref="F353:L353"/>
    <mergeCell ref="F354:L354"/>
    <mergeCell ref="E355:L355"/>
    <mergeCell ref="AD354:AF354"/>
    <mergeCell ref="AD355:AF355"/>
    <mergeCell ref="AD356:AF356"/>
    <mergeCell ref="AD357:AF357"/>
    <mergeCell ref="F349:L349"/>
    <mergeCell ref="AD365:AF365"/>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282:AF282"/>
    <mergeCell ref="AD283:AF283"/>
    <mergeCell ref="AD284:AF284"/>
    <mergeCell ref="AD285:AF285"/>
    <mergeCell ref="AD286:AF286"/>
    <mergeCell ref="AD287:AF287"/>
    <mergeCell ref="AD288:AF288"/>
    <mergeCell ref="AD289:AF289"/>
    <mergeCell ref="AD290:AF290"/>
    <mergeCell ref="AD292:AF292"/>
    <mergeCell ref="AD293:AF293"/>
    <mergeCell ref="AD294:AF294"/>
    <mergeCell ref="AD295:AF295"/>
    <mergeCell ref="AD296:AF296"/>
    <mergeCell ref="AD297:AF297"/>
    <mergeCell ref="AD298:AF298"/>
    <mergeCell ref="AD299:AF299"/>
    <mergeCell ref="F286:L286"/>
    <mergeCell ref="F287:L287"/>
    <mergeCell ref="AD260:AF260"/>
    <mergeCell ref="AD268:AF268"/>
    <mergeCell ref="AD269:AF269"/>
    <mergeCell ref="AD270:AF270"/>
    <mergeCell ref="AD271:AF271"/>
    <mergeCell ref="AD272:AF272"/>
    <mergeCell ref="AD273:AF273"/>
    <mergeCell ref="AD274:AF274"/>
    <mergeCell ref="AD275:AF275"/>
    <mergeCell ref="AD276:AF276"/>
    <mergeCell ref="AD277:AF277"/>
    <mergeCell ref="AD278:AF278"/>
    <mergeCell ref="AD279:AF279"/>
    <mergeCell ref="AD280:AF280"/>
    <mergeCell ref="AD281:AF281"/>
    <mergeCell ref="AD261:AF261"/>
    <mergeCell ref="AD262:AF262"/>
    <mergeCell ref="AD263:AF263"/>
    <mergeCell ref="AD264:AF264"/>
    <mergeCell ref="AD265:AF265"/>
    <mergeCell ref="AD266:AF266"/>
    <mergeCell ref="AD267:AF267"/>
    <mergeCell ref="AD234:AF234"/>
    <mergeCell ref="AD235:AF235"/>
    <mergeCell ref="AD236:AF236"/>
    <mergeCell ref="AD237:AF237"/>
    <mergeCell ref="AD239:AF239"/>
    <mergeCell ref="AD240:AF240"/>
    <mergeCell ref="AD241:AF241"/>
    <mergeCell ref="AD242:AF242"/>
    <mergeCell ref="AD256:AF256"/>
    <mergeCell ref="AD257:AF257"/>
    <mergeCell ref="AD251:AF251"/>
    <mergeCell ref="AD252:AF252"/>
    <mergeCell ref="AD253:AF253"/>
    <mergeCell ref="AD254:AF254"/>
    <mergeCell ref="AD255:AF255"/>
    <mergeCell ref="AD258:AF258"/>
    <mergeCell ref="AD259:AF259"/>
    <mergeCell ref="AD159:AF159"/>
    <mergeCell ref="AD160:AF160"/>
    <mergeCell ref="AD161:AF161"/>
    <mergeCell ref="AD162:AF162"/>
    <mergeCell ref="AD163:AF163"/>
    <mergeCell ref="AD164:AF164"/>
    <mergeCell ref="AD166:AF166"/>
    <mergeCell ref="AD167:AF167"/>
    <mergeCell ref="AD168:AF168"/>
    <mergeCell ref="AD169:AF169"/>
    <mergeCell ref="AD170:AF170"/>
    <mergeCell ref="AD171:AF171"/>
    <mergeCell ref="AD172:AF172"/>
    <mergeCell ref="AD173:AF173"/>
    <mergeCell ref="AD174:AF174"/>
    <mergeCell ref="AD175:AF175"/>
    <mergeCell ref="AD176:AF176"/>
    <mergeCell ref="D165:AF165"/>
    <mergeCell ref="E176:L176"/>
    <mergeCell ref="E161:L161"/>
    <mergeCell ref="F162:L162"/>
    <mergeCell ref="F163:L163"/>
    <mergeCell ref="F164:L164"/>
    <mergeCell ref="E166:L166"/>
    <mergeCell ref="F159:L159"/>
    <mergeCell ref="F160:L160"/>
    <mergeCell ref="F175:L175"/>
    <mergeCell ref="F167:L167"/>
    <mergeCell ref="F168:L168"/>
    <mergeCell ref="E169:L169"/>
    <mergeCell ref="F170:L170"/>
    <mergeCell ref="F171:L171"/>
    <mergeCell ref="AD144:AF144"/>
    <mergeCell ref="AD145:AF145"/>
    <mergeCell ref="AD146:AF146"/>
    <mergeCell ref="AD147:AF147"/>
    <mergeCell ref="AD148:AF148"/>
    <mergeCell ref="AD149:AF149"/>
    <mergeCell ref="AD150:AF150"/>
    <mergeCell ref="AD151:AF151"/>
    <mergeCell ref="AD153:AF153"/>
    <mergeCell ref="AD154:AF154"/>
    <mergeCell ref="AD155:AF155"/>
    <mergeCell ref="AD156:AF156"/>
    <mergeCell ref="AD157:AF157"/>
    <mergeCell ref="AD158:AF158"/>
    <mergeCell ref="D152:AF152"/>
    <mergeCell ref="F155:L155"/>
    <mergeCell ref="F156:L156"/>
    <mergeCell ref="E157:L157"/>
    <mergeCell ref="F158:L158"/>
    <mergeCell ref="F149:L149"/>
    <mergeCell ref="F150:L150"/>
    <mergeCell ref="F151:L151"/>
    <mergeCell ref="E153:L153"/>
    <mergeCell ref="F154:L154"/>
    <mergeCell ref="F144:L144"/>
    <mergeCell ref="F145:L145"/>
    <mergeCell ref="F146:L146"/>
    <mergeCell ref="E147:L147"/>
    <mergeCell ref="AD139:AF139"/>
    <mergeCell ref="AD140:AF140"/>
    <mergeCell ref="D136:AF136"/>
    <mergeCell ref="F122:L122"/>
    <mergeCell ref="D123:L123"/>
    <mergeCell ref="F124:L124"/>
    <mergeCell ref="AC135:AF135"/>
    <mergeCell ref="N122:AC122"/>
    <mergeCell ref="N126:AC126"/>
    <mergeCell ref="N129:AC129"/>
    <mergeCell ref="F128:L128"/>
    <mergeCell ref="F129:L129"/>
    <mergeCell ref="D130:L130"/>
    <mergeCell ref="C135:AB135"/>
    <mergeCell ref="AD141:AF141"/>
    <mergeCell ref="AD142:AF142"/>
    <mergeCell ref="AD143:AF143"/>
    <mergeCell ref="F143:L143"/>
    <mergeCell ref="AD123:AF123"/>
    <mergeCell ref="AD124:AF124"/>
    <mergeCell ref="AD125:AF125"/>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80:AF80"/>
    <mergeCell ref="AD81:AF81"/>
    <mergeCell ref="AD82:AF82"/>
    <mergeCell ref="AD83:AF83"/>
    <mergeCell ref="AD114:AF114"/>
    <mergeCell ref="AD115:AF115"/>
    <mergeCell ref="AD116:AF116"/>
    <mergeCell ref="AD117:AF117"/>
    <mergeCell ref="AD118:AF118"/>
    <mergeCell ref="AD119:AF119"/>
    <mergeCell ref="AD120:AF120"/>
    <mergeCell ref="AD121:AF121"/>
    <mergeCell ref="D107:AF107"/>
    <mergeCell ref="D119:L119"/>
    <mergeCell ref="F120:L120"/>
    <mergeCell ref="F121:L121"/>
    <mergeCell ref="E113:L113"/>
    <mergeCell ref="F114:L114"/>
    <mergeCell ref="AD89:AF89"/>
    <mergeCell ref="AD90:AF90"/>
    <mergeCell ref="AD91:AF91"/>
    <mergeCell ref="AD92:AF92"/>
    <mergeCell ref="AD93:AF93"/>
    <mergeCell ref="AD96:AF96"/>
    <mergeCell ref="AD97:AF97"/>
    <mergeCell ref="AD98:AF98"/>
    <mergeCell ref="AD99:AF99"/>
    <mergeCell ref="AD100:AF100"/>
    <mergeCell ref="AD101:AF101"/>
    <mergeCell ref="AD102:AF102"/>
    <mergeCell ref="AD103:AF103"/>
    <mergeCell ref="AC94:AF94"/>
    <mergeCell ref="D95:AF95"/>
    <mergeCell ref="AD122:AF122"/>
    <mergeCell ref="F115:L115"/>
    <mergeCell ref="E116:L116"/>
    <mergeCell ref="F117:L117"/>
    <mergeCell ref="F118:L118"/>
    <mergeCell ref="E108:L108"/>
    <mergeCell ref="F109:L109"/>
    <mergeCell ref="F110:L110"/>
    <mergeCell ref="F111:L111"/>
    <mergeCell ref="F112:L112"/>
    <mergeCell ref="AD110:AF110"/>
    <mergeCell ref="AD111:AF111"/>
    <mergeCell ref="AD112:AF112"/>
    <mergeCell ref="AD113:AF113"/>
    <mergeCell ref="F304:L304"/>
    <mergeCell ref="E200:L200"/>
    <mergeCell ref="F201:L201"/>
    <mergeCell ref="F247:L247"/>
    <mergeCell ref="E292:L292"/>
    <mergeCell ref="F293:L293"/>
    <mergeCell ref="F294:L294"/>
    <mergeCell ref="F295:L295"/>
    <mergeCell ref="E296:L296"/>
    <mergeCell ref="F297:L297"/>
    <mergeCell ref="F268:L268"/>
    <mergeCell ref="F269:L269"/>
    <mergeCell ref="F270:L270"/>
    <mergeCell ref="F271:L271"/>
    <mergeCell ref="F272:L272"/>
    <mergeCell ref="F273:L273"/>
    <mergeCell ref="F220:L220"/>
    <mergeCell ref="F305:L305"/>
    <mergeCell ref="F306:L306"/>
    <mergeCell ref="E308:L308"/>
    <mergeCell ref="F309:L309"/>
    <mergeCell ref="F298:L298"/>
    <mergeCell ref="F299:L299"/>
    <mergeCell ref="AD84:AF84"/>
    <mergeCell ref="F80:L80"/>
    <mergeCell ref="E81:L81"/>
    <mergeCell ref="F82:L82"/>
    <mergeCell ref="F83:L83"/>
    <mergeCell ref="E84:L84"/>
    <mergeCell ref="AD85:AF85"/>
    <mergeCell ref="F86:L86"/>
    <mergeCell ref="D87:L87"/>
    <mergeCell ref="F88:L88"/>
    <mergeCell ref="F89:L89"/>
    <mergeCell ref="F90:L90"/>
    <mergeCell ref="D91:L91"/>
    <mergeCell ref="F92:L92"/>
    <mergeCell ref="F93:L93"/>
    <mergeCell ref="AD104:AF104"/>
    <mergeCell ref="AD105:AF105"/>
    <mergeCell ref="AD106:AF106"/>
    <mergeCell ref="AD108:AF108"/>
    <mergeCell ref="AD109:AF109"/>
    <mergeCell ref="AD86:AF86"/>
    <mergeCell ref="AD87:AF87"/>
    <mergeCell ref="AD88:AF88"/>
    <mergeCell ref="F254:L254"/>
    <mergeCell ref="F255:L255"/>
    <mergeCell ref="AD233:AF233"/>
    <mergeCell ref="AD51:AF51"/>
    <mergeCell ref="AD52:AF52"/>
    <mergeCell ref="AD53:AF53"/>
    <mergeCell ref="AD54:AF54"/>
    <mergeCell ref="AD55:AF55"/>
    <mergeCell ref="AD56:AF56"/>
    <mergeCell ref="AD57:AF57"/>
    <mergeCell ref="AD58:AF58"/>
    <mergeCell ref="AD59:AF59"/>
    <mergeCell ref="AD60:AF60"/>
    <mergeCell ref="AD61:AF61"/>
    <mergeCell ref="D323:L323"/>
    <mergeCell ref="F324:L324"/>
    <mergeCell ref="E288:L288"/>
    <mergeCell ref="F289:L289"/>
    <mergeCell ref="F290:L290"/>
    <mergeCell ref="F280:L280"/>
    <mergeCell ref="E281:L281"/>
    <mergeCell ref="F282:L282"/>
    <mergeCell ref="F283:L283"/>
    <mergeCell ref="F284:L284"/>
    <mergeCell ref="F285:L285"/>
    <mergeCell ref="E274:L274"/>
    <mergeCell ref="F275:L275"/>
    <mergeCell ref="F276:L276"/>
    <mergeCell ref="F277:L277"/>
    <mergeCell ref="F278:L278"/>
    <mergeCell ref="F279:L279"/>
    <mergeCell ref="E101:L101"/>
    <mergeCell ref="AD62:AF62"/>
    <mergeCell ref="AD63:AF63"/>
    <mergeCell ref="AD64:AF64"/>
    <mergeCell ref="AD65:AF65"/>
    <mergeCell ref="AD66:AF66"/>
    <mergeCell ref="AD67:AF67"/>
    <mergeCell ref="AD69:AF69"/>
    <mergeCell ref="AD70:AF70"/>
    <mergeCell ref="AD71:AF71"/>
    <mergeCell ref="AD72:AF72"/>
    <mergeCell ref="AD73:AF73"/>
    <mergeCell ref="AD74:AF74"/>
    <mergeCell ref="AD75:AF75"/>
    <mergeCell ref="AD76:AF76"/>
    <mergeCell ref="AD77:AF77"/>
    <mergeCell ref="AD78:AF78"/>
    <mergeCell ref="AD79:AF79"/>
    <mergeCell ref="D68:AF68"/>
    <mergeCell ref="F77:L77"/>
    <mergeCell ref="E78:L78"/>
    <mergeCell ref="F79:L79"/>
    <mergeCell ref="F71:L71"/>
    <mergeCell ref="E72:L72"/>
    <mergeCell ref="F73:L73"/>
    <mergeCell ref="F74:L74"/>
    <mergeCell ref="E75:L75"/>
    <mergeCell ref="F76:L76"/>
    <mergeCell ref="F65:L65"/>
    <mergeCell ref="F66:L66"/>
    <mergeCell ref="F67:L67"/>
    <mergeCell ref="E69:L69"/>
    <mergeCell ref="F70:L70"/>
    <mergeCell ref="AD323:AF323"/>
    <mergeCell ref="AD324:AF324"/>
    <mergeCell ref="AD325:AF325"/>
    <mergeCell ref="B505:AF505"/>
    <mergeCell ref="B503:AF503"/>
    <mergeCell ref="B501:AF501"/>
    <mergeCell ref="B499:AF499"/>
    <mergeCell ref="B227:AF227"/>
    <mergeCell ref="B229:AF229"/>
    <mergeCell ref="D238:AF238"/>
    <mergeCell ref="AD243:AF243"/>
    <mergeCell ref="AD244:AF244"/>
    <mergeCell ref="AD245:AF245"/>
    <mergeCell ref="AD246:AF246"/>
    <mergeCell ref="AD247:AF247"/>
    <mergeCell ref="AD248:AF248"/>
    <mergeCell ref="AD249:AF249"/>
    <mergeCell ref="AD250:AF250"/>
    <mergeCell ref="D291:AF291"/>
    <mergeCell ref="D307:AF307"/>
    <mergeCell ref="D316:L316"/>
    <mergeCell ref="D330:AF330"/>
    <mergeCell ref="D346:AF346"/>
    <mergeCell ref="D486:L486"/>
    <mergeCell ref="D489:L489"/>
    <mergeCell ref="D493:L493"/>
    <mergeCell ref="C329:AF329"/>
    <mergeCell ref="F325:L325"/>
    <mergeCell ref="F326:L326"/>
    <mergeCell ref="F310:L310"/>
    <mergeCell ref="AD326:AF326"/>
    <mergeCell ref="AD232:AF232"/>
    <mergeCell ref="AD420:AF420"/>
    <mergeCell ref="AD421:AF421"/>
    <mergeCell ref="AD422:AF422"/>
    <mergeCell ref="AD423:AF423"/>
    <mergeCell ref="AD425:AF425"/>
    <mergeCell ref="AD426:AF426"/>
    <mergeCell ref="AD427:AF427"/>
    <mergeCell ref="C485:AF485"/>
    <mergeCell ref="D424:AF424"/>
    <mergeCell ref="AD331:AF331"/>
    <mergeCell ref="AD332:AF332"/>
    <mergeCell ref="AD333:AF333"/>
    <mergeCell ref="AD334:AF334"/>
    <mergeCell ref="AD335:AF335"/>
    <mergeCell ref="AD336:AF336"/>
    <mergeCell ref="AD337:AF337"/>
    <mergeCell ref="AD338:AF338"/>
    <mergeCell ref="AD339:AF339"/>
    <mergeCell ref="AD419:AF41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52:AF352"/>
    <mergeCell ref="AD353:AF353"/>
    <mergeCell ref="F1051:L1051"/>
    <mergeCell ref="C507:AF507"/>
    <mergeCell ref="E799:L799"/>
    <mergeCell ref="B780:E780"/>
    <mergeCell ref="F757:L757"/>
    <mergeCell ref="E1064:L1064"/>
    <mergeCell ref="E1084:L1084"/>
    <mergeCell ref="F1085:L1085"/>
    <mergeCell ref="F1086:L1086"/>
    <mergeCell ref="F769:L769"/>
    <mergeCell ref="F770:L770"/>
    <mergeCell ref="B772:L772"/>
    <mergeCell ref="B779:AF779"/>
    <mergeCell ref="D559:AF559"/>
    <mergeCell ref="D586:AF586"/>
    <mergeCell ref="D602:AF602"/>
    <mergeCell ref="D615:AF615"/>
    <mergeCell ref="D637:AF637"/>
    <mergeCell ref="F1065:L1065"/>
    <mergeCell ref="F1066:L1066"/>
    <mergeCell ref="E1068:L1068"/>
    <mergeCell ref="F1053:L1053"/>
    <mergeCell ref="F1054:L1054"/>
    <mergeCell ref="F1055:L1055"/>
    <mergeCell ref="B1005:AF1005"/>
    <mergeCell ref="B1003:AF1003"/>
    <mergeCell ref="D997:L997"/>
    <mergeCell ref="F998:L998"/>
    <mergeCell ref="F999:L999"/>
    <mergeCell ref="E575:L575"/>
    <mergeCell ref="D1008:L1008"/>
    <mergeCell ref="F1030:L1030"/>
    <mergeCell ref="F1031:L1031"/>
    <mergeCell ref="F1032:L1032"/>
    <mergeCell ref="F1033:L1033"/>
    <mergeCell ref="F1034:L1034"/>
    <mergeCell ref="F1023:L1023"/>
    <mergeCell ref="F1069:L1069"/>
    <mergeCell ref="F1515:L1515"/>
    <mergeCell ref="F1516:L1516"/>
    <mergeCell ref="B1517:L1517"/>
    <mergeCell ref="B1518:L1518"/>
    <mergeCell ref="E1507:L1507"/>
    <mergeCell ref="E1501:L1501"/>
    <mergeCell ref="F1490:L1490"/>
    <mergeCell ref="E1492:L1492"/>
    <mergeCell ref="F1493:L1493"/>
    <mergeCell ref="F1494:L1494"/>
    <mergeCell ref="E1495:L1495"/>
    <mergeCell ref="E1484:L1484"/>
    <mergeCell ref="F1485:L1485"/>
    <mergeCell ref="F1486:L1486"/>
    <mergeCell ref="E1487:L1487"/>
    <mergeCell ref="F1488:L1488"/>
    <mergeCell ref="F1489:L1489"/>
    <mergeCell ref="F1478:L1478"/>
    <mergeCell ref="F1479:L1479"/>
    <mergeCell ref="E1480:L1480"/>
    <mergeCell ref="F1481:L1481"/>
    <mergeCell ref="F1482:L1482"/>
    <mergeCell ref="F1483:L1483"/>
    <mergeCell ref="E1050:L1050"/>
    <mergeCell ref="F1508:L1508"/>
    <mergeCell ref="D1514:L1514"/>
    <mergeCell ref="B1553:M1553"/>
    <mergeCell ref="B1555:M1555"/>
    <mergeCell ref="F1546:L1546"/>
    <mergeCell ref="B1547:L1547"/>
    <mergeCell ref="B1548:L1548"/>
    <mergeCell ref="B1551:M1551"/>
    <mergeCell ref="B1552:M1552"/>
    <mergeCell ref="F1540:L1540"/>
    <mergeCell ref="F1541:L1541"/>
    <mergeCell ref="F1542:L1542"/>
    <mergeCell ref="F1543:L1543"/>
    <mergeCell ref="F1544:L1544"/>
    <mergeCell ref="F1513:L1513"/>
    <mergeCell ref="B1554:AF1554"/>
    <mergeCell ref="B1549:AF1549"/>
    <mergeCell ref="D1523:L1523"/>
    <mergeCell ref="D1531:L1531"/>
    <mergeCell ref="F1545:L1545"/>
    <mergeCell ref="F1533:L1533"/>
    <mergeCell ref="F1534:L1534"/>
    <mergeCell ref="F1535:L1535"/>
    <mergeCell ref="F1536:L1536"/>
    <mergeCell ref="O1521:AB1521"/>
    <mergeCell ref="AD1552:AF1552"/>
    <mergeCell ref="AD1553:AF1553"/>
    <mergeCell ref="N1514:AF1514"/>
    <mergeCell ref="F1538:L1538"/>
    <mergeCell ref="D1539:L1539"/>
    <mergeCell ref="N1523:AB1546"/>
    <mergeCell ref="AD1555:AF1555"/>
    <mergeCell ref="AD1548:AF1548"/>
    <mergeCell ref="AD1518:AF1518"/>
    <mergeCell ref="F1459:L1459"/>
    <mergeCell ref="F1460:L1460"/>
    <mergeCell ref="F1496:L1496"/>
    <mergeCell ref="F1455:L1455"/>
    <mergeCell ref="F1444:L1444"/>
    <mergeCell ref="F1445:L1445"/>
    <mergeCell ref="E1446:L1446"/>
    <mergeCell ref="F1447:L1447"/>
    <mergeCell ref="F1448:L1448"/>
    <mergeCell ref="F1449:L1449"/>
    <mergeCell ref="F1438:L1438"/>
    <mergeCell ref="E1441:L1441"/>
    <mergeCell ref="F1442:L1442"/>
    <mergeCell ref="F1443:L1443"/>
    <mergeCell ref="F1453:L1453"/>
    <mergeCell ref="F1454:L1454"/>
    <mergeCell ref="E1461:L1461"/>
    <mergeCell ref="F1462:L1462"/>
    <mergeCell ref="F1463:L1463"/>
    <mergeCell ref="F1464:L1464"/>
    <mergeCell ref="F1434:L1434"/>
    <mergeCell ref="F1435:L1435"/>
    <mergeCell ref="D1436:L1436"/>
    <mergeCell ref="F1437:L1437"/>
    <mergeCell ref="E1426:L1426"/>
    <mergeCell ref="F1427:L1427"/>
    <mergeCell ref="F1428:L1428"/>
    <mergeCell ref="E1429:L1429"/>
    <mergeCell ref="F1430:L1430"/>
    <mergeCell ref="F1431:L1431"/>
    <mergeCell ref="F1390:L1390"/>
    <mergeCell ref="E1409:L1409"/>
    <mergeCell ref="F1410:L1410"/>
    <mergeCell ref="F1411:L1411"/>
    <mergeCell ref="F1450:L1450"/>
    <mergeCell ref="E1451:L1451"/>
    <mergeCell ref="F1452:L1452"/>
    <mergeCell ref="E1420:L1420"/>
    <mergeCell ref="F1421:L1421"/>
    <mergeCell ref="F1422:L1422"/>
    <mergeCell ref="F1380:L1380"/>
    <mergeCell ref="F1381:L1381"/>
    <mergeCell ref="F1382:L1382"/>
    <mergeCell ref="E1383:L1383"/>
    <mergeCell ref="F1384:L1384"/>
    <mergeCell ref="F1408:L1408"/>
    <mergeCell ref="D1432:L1432"/>
    <mergeCell ref="F1433:L1433"/>
    <mergeCell ref="F1412:L1412"/>
    <mergeCell ref="E1402:L1402"/>
    <mergeCell ref="F1403:L1403"/>
    <mergeCell ref="F1404:L1404"/>
    <mergeCell ref="F1405:L1405"/>
    <mergeCell ref="E1406:L1406"/>
    <mergeCell ref="F1407:L1407"/>
    <mergeCell ref="F1396:L1396"/>
    <mergeCell ref="F1397:L1397"/>
    <mergeCell ref="E1392:L1392"/>
    <mergeCell ref="F1393:L1393"/>
    <mergeCell ref="F1398:L1398"/>
    <mergeCell ref="E1399:L1399"/>
    <mergeCell ref="F1400:L1400"/>
    <mergeCell ref="F1401:L1401"/>
    <mergeCell ref="E1423:L1423"/>
    <mergeCell ref="F1424:L1424"/>
    <mergeCell ref="F1425:L1425"/>
    <mergeCell ref="E1414:L1414"/>
    <mergeCell ref="F1415:L1415"/>
    <mergeCell ref="F1416:L1416"/>
    <mergeCell ref="E1417:L1417"/>
    <mergeCell ref="F1418:L1418"/>
    <mergeCell ref="F1375:L1375"/>
    <mergeCell ref="F1340:L1340"/>
    <mergeCell ref="F1341:L1341"/>
    <mergeCell ref="E1342:L1342"/>
    <mergeCell ref="F1343:L1343"/>
    <mergeCell ref="F1332:L1332"/>
    <mergeCell ref="D1335:AF1335"/>
    <mergeCell ref="AD1354:AF1354"/>
    <mergeCell ref="N1354:P1354"/>
    <mergeCell ref="AD1363:AF1377"/>
    <mergeCell ref="F1376:L1376"/>
    <mergeCell ref="F1377:L1377"/>
    <mergeCell ref="E1368:L1368"/>
    <mergeCell ref="F1369:L1369"/>
    <mergeCell ref="F1370:L1370"/>
    <mergeCell ref="F1371:L1371"/>
    <mergeCell ref="E1379:L1379"/>
    <mergeCell ref="D1358:L1358"/>
    <mergeCell ref="F1359:L1359"/>
    <mergeCell ref="F1360:L1360"/>
    <mergeCell ref="F1374:L1374"/>
    <mergeCell ref="E1301:L1301"/>
    <mergeCell ref="F1302:L1302"/>
    <mergeCell ref="E1309:L1309"/>
    <mergeCell ref="F1310:L1310"/>
    <mergeCell ref="F1311:L1311"/>
    <mergeCell ref="F1312:L1312"/>
    <mergeCell ref="F1347:L1347"/>
    <mergeCell ref="E1348:L1348"/>
    <mergeCell ref="F1349:L1349"/>
    <mergeCell ref="F1316:L1316"/>
    <mergeCell ref="E1317:L1317"/>
    <mergeCell ref="F1318:L1318"/>
    <mergeCell ref="F1319:L1319"/>
    <mergeCell ref="F1355:L1355"/>
    <mergeCell ref="F1344:L1344"/>
    <mergeCell ref="E1345:L1345"/>
    <mergeCell ref="F1346:L1346"/>
    <mergeCell ref="F1320:L1320"/>
    <mergeCell ref="E1321:L1321"/>
    <mergeCell ref="F1322:L1322"/>
    <mergeCell ref="F1323:L1323"/>
    <mergeCell ref="E1324:L1324"/>
    <mergeCell ref="F1325:L1325"/>
    <mergeCell ref="F1333:L1333"/>
    <mergeCell ref="F1334:L1334"/>
    <mergeCell ref="F1350:L1350"/>
    <mergeCell ref="E1351:L1351"/>
    <mergeCell ref="F1352:L1352"/>
    <mergeCell ref="F1353:L1353"/>
    <mergeCell ref="D1354:L1354"/>
    <mergeCell ref="E1314:L1314"/>
    <mergeCell ref="F1315:L1315"/>
    <mergeCell ref="F1303:L1303"/>
    <mergeCell ref="F1304:L1304"/>
    <mergeCell ref="E1305:L1305"/>
    <mergeCell ref="F1306:L1306"/>
    <mergeCell ref="F1307:L1307"/>
    <mergeCell ref="F1308:L1308"/>
    <mergeCell ref="E1336:L1336"/>
    <mergeCell ref="F1337:L1337"/>
    <mergeCell ref="F1326:L1326"/>
    <mergeCell ref="F1327:L1327"/>
    <mergeCell ref="E1328:L1328"/>
    <mergeCell ref="F1329:L1329"/>
    <mergeCell ref="F1330:L1330"/>
    <mergeCell ref="E1331:L1331"/>
    <mergeCell ref="E1339:L1339"/>
    <mergeCell ref="F1372:L1372"/>
    <mergeCell ref="E1373:L1373"/>
    <mergeCell ref="E1363:L1363"/>
    <mergeCell ref="F1364:L1364"/>
    <mergeCell ref="F1365:L1365"/>
    <mergeCell ref="F1366:L1366"/>
    <mergeCell ref="F1367:L1367"/>
    <mergeCell ref="F1356:L1356"/>
    <mergeCell ref="F1357:L1357"/>
    <mergeCell ref="F1298:L1298"/>
    <mergeCell ref="F1299:L1299"/>
    <mergeCell ref="F1292:L1292"/>
    <mergeCell ref="F1293:L1293"/>
    <mergeCell ref="F1294:L1294"/>
    <mergeCell ref="E1295:L1295"/>
    <mergeCell ref="F1296:L1296"/>
    <mergeCell ref="F1297:L1297"/>
    <mergeCell ref="F1286:L1286"/>
    <mergeCell ref="F1287:L1287"/>
    <mergeCell ref="F1288:L1288"/>
    <mergeCell ref="F1289:L1289"/>
    <mergeCell ref="E1290:L1290"/>
    <mergeCell ref="F1291:L1291"/>
    <mergeCell ref="B1281:AF1281"/>
    <mergeCell ref="B1279:AF1279"/>
    <mergeCell ref="AD1276:AF1276"/>
    <mergeCell ref="N1278:AB1278"/>
    <mergeCell ref="F1256:L1256"/>
    <mergeCell ref="F1257:L1257"/>
    <mergeCell ref="D1258:L1258"/>
    <mergeCell ref="F1247:L1247"/>
    <mergeCell ref="E1248:L1248"/>
    <mergeCell ref="F1249:L1249"/>
    <mergeCell ref="F1250:L1250"/>
    <mergeCell ref="E1251:L1251"/>
    <mergeCell ref="F1252:L1252"/>
    <mergeCell ref="C1261:AF1261"/>
    <mergeCell ref="AD1262:AF1262"/>
    <mergeCell ref="N1263:AB1263"/>
    <mergeCell ref="B1276:L1276"/>
    <mergeCell ref="B1278:L1278"/>
    <mergeCell ref="B1280:L1280"/>
    <mergeCell ref="E1285:L1285"/>
    <mergeCell ref="F1271:L1271"/>
    <mergeCell ref="F1272:L1272"/>
    <mergeCell ref="D1273:L1273"/>
    <mergeCell ref="F1274:L1274"/>
    <mergeCell ref="B1275:L1275"/>
    <mergeCell ref="D1265:L1265"/>
    <mergeCell ref="F1266:L1266"/>
    <mergeCell ref="F1267:L1267"/>
    <mergeCell ref="F1268:L1268"/>
    <mergeCell ref="D1269:L1269"/>
    <mergeCell ref="F1270:L1270"/>
    <mergeCell ref="M1275:AF1275"/>
    <mergeCell ref="AD1280:AF1280"/>
    <mergeCell ref="F1259:L1259"/>
    <mergeCell ref="F1260:L1260"/>
    <mergeCell ref="D1262:L1262"/>
    <mergeCell ref="F1206:L1206"/>
    <mergeCell ref="F1207:L1207"/>
    <mergeCell ref="F1208:L1208"/>
    <mergeCell ref="E1209:L1209"/>
    <mergeCell ref="F1210:L1210"/>
    <mergeCell ref="F1211:L1211"/>
    <mergeCell ref="F1241:L1241"/>
    <mergeCell ref="E1242:L1242"/>
    <mergeCell ref="F1243:L1243"/>
    <mergeCell ref="F1244:L1244"/>
    <mergeCell ref="E1245:L1245"/>
    <mergeCell ref="F1246:L1246"/>
    <mergeCell ref="E1236:L1236"/>
    <mergeCell ref="F1237:L1237"/>
    <mergeCell ref="F1238:L1238"/>
    <mergeCell ref="E1239:L1239"/>
    <mergeCell ref="F1240:L1240"/>
    <mergeCell ref="F1230:L1230"/>
    <mergeCell ref="E1231:L1231"/>
    <mergeCell ref="F1232:L1232"/>
    <mergeCell ref="F1233:L1233"/>
    <mergeCell ref="F1234:L1234"/>
    <mergeCell ref="F1222:L1222"/>
    <mergeCell ref="F1212:L1212"/>
    <mergeCell ref="E1214:L1214"/>
    <mergeCell ref="F1215:L1215"/>
    <mergeCell ref="F1216:L1216"/>
    <mergeCell ref="F1263:L1263"/>
    <mergeCell ref="F1264:L1264"/>
    <mergeCell ref="F1253:L1253"/>
    <mergeCell ref="D1254:L1254"/>
    <mergeCell ref="F1255:L1255"/>
    <mergeCell ref="F1202:L1202"/>
    <mergeCell ref="F1203:L1203"/>
    <mergeCell ref="F1204:L1204"/>
    <mergeCell ref="E1205:L1205"/>
    <mergeCell ref="F1229:L1229"/>
    <mergeCell ref="E1195:L1195"/>
    <mergeCell ref="F1196:L1196"/>
    <mergeCell ref="F1197:L1197"/>
    <mergeCell ref="F1198:L1198"/>
    <mergeCell ref="F1199:L1199"/>
    <mergeCell ref="F1189:L1189"/>
    <mergeCell ref="E1190:L1190"/>
    <mergeCell ref="F1191:L1191"/>
    <mergeCell ref="F1192:L1192"/>
    <mergeCell ref="F1193:L1193"/>
    <mergeCell ref="F1194:L1194"/>
    <mergeCell ref="F1223:L1223"/>
    <mergeCell ref="E1224:L1224"/>
    <mergeCell ref="F1225:L1225"/>
    <mergeCell ref="F1226:L1226"/>
    <mergeCell ref="F1227:L1227"/>
    <mergeCell ref="E1228:L1228"/>
    <mergeCell ref="E1217:L1217"/>
    <mergeCell ref="F1218:L1218"/>
    <mergeCell ref="F1219:L1219"/>
    <mergeCell ref="F1220:L1220"/>
    <mergeCell ref="E1221:L1221"/>
    <mergeCell ref="E1185:L1185"/>
    <mergeCell ref="F1186:L1186"/>
    <mergeCell ref="F1187:L1187"/>
    <mergeCell ref="F1188:L1188"/>
    <mergeCell ref="F1177:L1177"/>
    <mergeCell ref="F1178:L1178"/>
    <mergeCell ref="F1179:L1179"/>
    <mergeCell ref="D1180:L1180"/>
    <mergeCell ref="F1181:L1181"/>
    <mergeCell ref="F1182:L1182"/>
    <mergeCell ref="F1171:L1171"/>
    <mergeCell ref="F1172:L1172"/>
    <mergeCell ref="E1173:L1173"/>
    <mergeCell ref="F1174:L1174"/>
    <mergeCell ref="F1175:L1175"/>
    <mergeCell ref="D1176:L1176"/>
    <mergeCell ref="E1201:L1201"/>
    <mergeCell ref="F1165:L1165"/>
    <mergeCell ref="F1166:L1166"/>
    <mergeCell ref="E1167:L1167"/>
    <mergeCell ref="F1168:L1168"/>
    <mergeCell ref="F1169:L1169"/>
    <mergeCell ref="E1170:L1170"/>
    <mergeCell ref="F1159:L1159"/>
    <mergeCell ref="F1160:L1160"/>
    <mergeCell ref="E1161:L1161"/>
    <mergeCell ref="F1162:L1162"/>
    <mergeCell ref="F1163:L1163"/>
    <mergeCell ref="E1164:L1164"/>
    <mergeCell ref="E1153:L1153"/>
    <mergeCell ref="F1154:L1154"/>
    <mergeCell ref="F1155:L1155"/>
    <mergeCell ref="F1156:L1156"/>
    <mergeCell ref="E1158:L1158"/>
    <mergeCell ref="F1118:L1118"/>
    <mergeCell ref="F1147:L1147"/>
    <mergeCell ref="F1148:L1148"/>
    <mergeCell ref="F1149:L1149"/>
    <mergeCell ref="E1150:L1150"/>
    <mergeCell ref="F1151:L1151"/>
    <mergeCell ref="F1152:L1152"/>
    <mergeCell ref="F1141:L1141"/>
    <mergeCell ref="F1142:L1142"/>
    <mergeCell ref="E1143:L1143"/>
    <mergeCell ref="F1144:L1144"/>
    <mergeCell ref="F1145:L1145"/>
    <mergeCell ref="E1146:L1146"/>
    <mergeCell ref="E1136:L1136"/>
    <mergeCell ref="F1137:L1137"/>
    <mergeCell ref="F1138:L1138"/>
    <mergeCell ref="E1139:L1139"/>
    <mergeCell ref="F1140:L1140"/>
    <mergeCell ref="F1102:L1102"/>
    <mergeCell ref="F1103:L1103"/>
    <mergeCell ref="F1104:L1104"/>
    <mergeCell ref="F1095:L1095"/>
    <mergeCell ref="F1096:L1096"/>
    <mergeCell ref="F1097:L1097"/>
    <mergeCell ref="F1098:L1098"/>
    <mergeCell ref="D1099:L1099"/>
    <mergeCell ref="F1100:L1100"/>
    <mergeCell ref="D1092:L1092"/>
    <mergeCell ref="F1093:L1093"/>
    <mergeCell ref="F1094:L1094"/>
    <mergeCell ref="F1130:L1130"/>
    <mergeCell ref="E1131:L1131"/>
    <mergeCell ref="F1132:L1132"/>
    <mergeCell ref="F1133:L1133"/>
    <mergeCell ref="F1134:L1134"/>
    <mergeCell ref="F1124:L1124"/>
    <mergeCell ref="F1125:L1125"/>
    <mergeCell ref="F1126:L1126"/>
    <mergeCell ref="E1127:L1127"/>
    <mergeCell ref="F1128:L1128"/>
    <mergeCell ref="F1129:L1129"/>
    <mergeCell ref="F1119:L1119"/>
    <mergeCell ref="F1120:L1120"/>
    <mergeCell ref="F1121:L1121"/>
    <mergeCell ref="E1123:L1123"/>
    <mergeCell ref="F1113:L1113"/>
    <mergeCell ref="F1114:L1114"/>
    <mergeCell ref="F1115:L1115"/>
    <mergeCell ref="F1116:L1116"/>
    <mergeCell ref="E1117:L1117"/>
    <mergeCell ref="F1025:L1025"/>
    <mergeCell ref="F1026:L1026"/>
    <mergeCell ref="F1027:L1027"/>
    <mergeCell ref="F1028:L1028"/>
    <mergeCell ref="F1017:L1017"/>
    <mergeCell ref="F1018:L1018"/>
    <mergeCell ref="F1019:L1019"/>
    <mergeCell ref="F1020:L1020"/>
    <mergeCell ref="F1021:L1021"/>
    <mergeCell ref="E1022:L1022"/>
    <mergeCell ref="D982:L982"/>
    <mergeCell ref="D986:L986"/>
    <mergeCell ref="D993:L993"/>
    <mergeCell ref="E1029:L1029"/>
    <mergeCell ref="F974:L974"/>
    <mergeCell ref="F975:L975"/>
    <mergeCell ref="E976:L976"/>
    <mergeCell ref="F977:L977"/>
    <mergeCell ref="F978:L978"/>
    <mergeCell ref="E979:L979"/>
    <mergeCell ref="B1006:AF1006"/>
    <mergeCell ref="C1007:AF1007"/>
    <mergeCell ref="D1001:L1001"/>
    <mergeCell ref="F1002:L1002"/>
    <mergeCell ref="B1004:L1004"/>
    <mergeCell ref="F988:L988"/>
    <mergeCell ref="D990:L990"/>
    <mergeCell ref="F991:L991"/>
    <mergeCell ref="F992:L992"/>
    <mergeCell ref="F994:L994"/>
    <mergeCell ref="F1000:L1000"/>
    <mergeCell ref="E967:L967"/>
    <mergeCell ref="E956:L956"/>
    <mergeCell ref="F957:L957"/>
    <mergeCell ref="F958:L958"/>
    <mergeCell ref="E959:L959"/>
    <mergeCell ref="F960:L960"/>
    <mergeCell ref="F961:L961"/>
    <mergeCell ref="F950:L950"/>
    <mergeCell ref="F951:L951"/>
    <mergeCell ref="E952:L952"/>
    <mergeCell ref="F953:L953"/>
    <mergeCell ref="F954:L954"/>
    <mergeCell ref="F955:L955"/>
    <mergeCell ref="F944:L944"/>
    <mergeCell ref="E945:L945"/>
    <mergeCell ref="F946:L946"/>
    <mergeCell ref="F947:L947"/>
    <mergeCell ref="F948:L948"/>
    <mergeCell ref="E949:L949"/>
    <mergeCell ref="F962:L962"/>
    <mergeCell ref="E964:L964"/>
    <mergeCell ref="F965:L965"/>
    <mergeCell ref="F966:L966"/>
    <mergeCell ref="F938:L938"/>
    <mergeCell ref="F939:L939"/>
    <mergeCell ref="F940:L940"/>
    <mergeCell ref="E942:L942"/>
    <mergeCell ref="F943:L943"/>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22:L922"/>
    <mergeCell ref="E923:L923"/>
    <mergeCell ref="F924:L924"/>
    <mergeCell ref="F914:L914"/>
    <mergeCell ref="F915:L915"/>
    <mergeCell ref="F916:L916"/>
    <mergeCell ref="F917:L917"/>
    <mergeCell ref="E918:L918"/>
    <mergeCell ref="F907:L907"/>
    <mergeCell ref="F908:L908"/>
    <mergeCell ref="F909:L909"/>
    <mergeCell ref="F910:L910"/>
    <mergeCell ref="F901:L901"/>
    <mergeCell ref="F902:L902"/>
    <mergeCell ref="D903:L903"/>
    <mergeCell ref="F904:L904"/>
    <mergeCell ref="F905:L905"/>
    <mergeCell ref="D906:L906"/>
    <mergeCell ref="E913:L913"/>
    <mergeCell ref="N893:AB893"/>
    <mergeCell ref="N898:AB898"/>
    <mergeCell ref="N902:AB902"/>
    <mergeCell ref="N905:AB905"/>
    <mergeCell ref="F865:L865"/>
    <mergeCell ref="F866:L866"/>
    <mergeCell ref="D867:L867"/>
    <mergeCell ref="F868:L868"/>
    <mergeCell ref="F869:L869"/>
    <mergeCell ref="D895:L895"/>
    <mergeCell ref="F896:L896"/>
    <mergeCell ref="F897:L897"/>
    <mergeCell ref="F898:L898"/>
    <mergeCell ref="D899:L899"/>
    <mergeCell ref="F900:L900"/>
    <mergeCell ref="F890:L890"/>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9:L889"/>
    <mergeCell ref="O873:AB874"/>
    <mergeCell ref="N878:AB878"/>
    <mergeCell ref="N881:AB881"/>
    <mergeCell ref="O885:AB886"/>
    <mergeCell ref="N890:AB890"/>
    <mergeCell ref="E880:L880"/>
    <mergeCell ref="F881:L881"/>
    <mergeCell ref="F882:L882"/>
    <mergeCell ref="D871:AF871"/>
    <mergeCell ref="D883:AF883"/>
    <mergeCell ref="E872:L872"/>
    <mergeCell ref="E860:L860"/>
    <mergeCell ref="F861:L861"/>
    <mergeCell ref="F862:L862"/>
    <mergeCell ref="F864:L864"/>
    <mergeCell ref="D863:L863"/>
    <mergeCell ref="F873:L873"/>
    <mergeCell ref="F874:L874"/>
    <mergeCell ref="F875:L875"/>
    <mergeCell ref="F876:L876"/>
    <mergeCell ref="E837:L837"/>
    <mergeCell ref="F838:L838"/>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52:L852"/>
    <mergeCell ref="F858:L858"/>
    <mergeCell ref="F859:L859"/>
    <mergeCell ref="E845:L845"/>
    <mergeCell ref="F836:L836"/>
    <mergeCell ref="D844:AF844"/>
    <mergeCell ref="F853:L853"/>
    <mergeCell ref="E854:L854"/>
    <mergeCell ref="F855:L855"/>
    <mergeCell ref="F856:L856"/>
    <mergeCell ref="E857:L857"/>
    <mergeCell ref="F846:L846"/>
    <mergeCell ref="F847:L847"/>
    <mergeCell ref="E848:L848"/>
    <mergeCell ref="F849:L849"/>
    <mergeCell ref="F850:L850"/>
    <mergeCell ref="E851:L851"/>
    <mergeCell ref="F819:L819"/>
    <mergeCell ref="F820:L820"/>
    <mergeCell ref="F821:L821"/>
    <mergeCell ref="E810:L810"/>
    <mergeCell ref="F811:L811"/>
    <mergeCell ref="F812:L812"/>
    <mergeCell ref="F813:L813"/>
    <mergeCell ref="E814:L814"/>
    <mergeCell ref="F815:L815"/>
    <mergeCell ref="F805:L805"/>
    <mergeCell ref="F806:L806"/>
    <mergeCell ref="F807:L807"/>
    <mergeCell ref="F808:L808"/>
    <mergeCell ref="F834:L834"/>
    <mergeCell ref="F835:L835"/>
    <mergeCell ref="F800:L800"/>
    <mergeCell ref="F801:L801"/>
    <mergeCell ref="F802:L802"/>
    <mergeCell ref="F803:L803"/>
    <mergeCell ref="E804:L804"/>
    <mergeCell ref="F816:L816"/>
    <mergeCell ref="F817:L817"/>
    <mergeCell ref="E818:L818"/>
    <mergeCell ref="D809:AF809"/>
    <mergeCell ref="D822:AF822"/>
    <mergeCell ref="E794:L794"/>
    <mergeCell ref="F795:L795"/>
    <mergeCell ref="F796:L796"/>
    <mergeCell ref="F797:L797"/>
    <mergeCell ref="F798:L798"/>
    <mergeCell ref="F787:L787"/>
    <mergeCell ref="F788:L788"/>
    <mergeCell ref="D789:L789"/>
    <mergeCell ref="F790:L790"/>
    <mergeCell ref="F791:L791"/>
    <mergeCell ref="AD781:AF782"/>
    <mergeCell ref="B782:L782"/>
    <mergeCell ref="F785:L785"/>
    <mergeCell ref="D786:L786"/>
    <mergeCell ref="B781:E781"/>
    <mergeCell ref="F781:L781"/>
    <mergeCell ref="M781:M782"/>
    <mergeCell ref="AC781:AC782"/>
    <mergeCell ref="B783:AF783"/>
    <mergeCell ref="C784:AF784"/>
    <mergeCell ref="C792:AF792"/>
    <mergeCell ref="D793:AF793"/>
    <mergeCell ref="AD786:AF786"/>
    <mergeCell ref="AD789:AF789"/>
    <mergeCell ref="AD787:AF788"/>
    <mergeCell ref="E711:L711"/>
    <mergeCell ref="F712:L712"/>
    <mergeCell ref="AD706:AF706"/>
    <mergeCell ref="AD707:AF707"/>
    <mergeCell ref="AD698:AF698"/>
    <mergeCell ref="AD699:AF699"/>
    <mergeCell ref="AD700:AF700"/>
    <mergeCell ref="AD701:AF701"/>
    <mergeCell ref="AD702:AF702"/>
    <mergeCell ref="AD703:AF703"/>
    <mergeCell ref="AD704:AF704"/>
    <mergeCell ref="AD705:AF705"/>
    <mergeCell ref="AD690:AF690"/>
    <mergeCell ref="AD691:AF691"/>
    <mergeCell ref="AD692:AF692"/>
    <mergeCell ref="AD694:AF694"/>
    <mergeCell ref="AD695:AF695"/>
    <mergeCell ref="AD696:AF696"/>
    <mergeCell ref="AD697:AF697"/>
    <mergeCell ref="AD710:AF710"/>
    <mergeCell ref="AD711:AF711"/>
    <mergeCell ref="AD712:AF712"/>
    <mergeCell ref="E694:L694"/>
    <mergeCell ref="F695:L695"/>
    <mergeCell ref="D693:AF693"/>
    <mergeCell ref="F690:L690"/>
    <mergeCell ref="F691:L691"/>
    <mergeCell ref="F692:L692"/>
    <mergeCell ref="AD674:AF674"/>
    <mergeCell ref="AD675:AF675"/>
    <mergeCell ref="AD676:AF676"/>
    <mergeCell ref="AD677:AF677"/>
    <mergeCell ref="AD678:AF678"/>
    <mergeCell ref="AD679:AF679"/>
    <mergeCell ref="AD681:AF681"/>
    <mergeCell ref="AD682:AF682"/>
    <mergeCell ref="AD683:AF683"/>
    <mergeCell ref="AD684:AF684"/>
    <mergeCell ref="AD685:AF685"/>
    <mergeCell ref="AD686:AF686"/>
    <mergeCell ref="AD687:AF687"/>
    <mergeCell ref="F667:L667"/>
    <mergeCell ref="F668:L668"/>
    <mergeCell ref="F669:L669"/>
    <mergeCell ref="E670:L670"/>
    <mergeCell ref="F671:L671"/>
    <mergeCell ref="F672:L672"/>
    <mergeCell ref="F684:L684"/>
    <mergeCell ref="E685:L685"/>
    <mergeCell ref="F686:L686"/>
    <mergeCell ref="F687:L687"/>
    <mergeCell ref="F683:L683"/>
    <mergeCell ref="F661:L661"/>
    <mergeCell ref="F662:L662"/>
    <mergeCell ref="E665:L665"/>
    <mergeCell ref="F666:L666"/>
    <mergeCell ref="E653:L653"/>
    <mergeCell ref="F654:L654"/>
    <mergeCell ref="F655:L655"/>
    <mergeCell ref="F657:L657"/>
    <mergeCell ref="F658:L658"/>
    <mergeCell ref="F659:L659"/>
    <mergeCell ref="D660:L660"/>
    <mergeCell ref="D664:AF664"/>
    <mergeCell ref="AD670:AF670"/>
    <mergeCell ref="AD671:AF671"/>
    <mergeCell ref="AD672:AF672"/>
    <mergeCell ref="AD656:AF656"/>
    <mergeCell ref="AD657:AF657"/>
    <mergeCell ref="AD658:AF658"/>
    <mergeCell ref="AD659:AF659"/>
    <mergeCell ref="AD660:AF660"/>
    <mergeCell ref="AD661:AF661"/>
    <mergeCell ref="AD662:AF662"/>
    <mergeCell ref="AD665:AF665"/>
    <mergeCell ref="AD666:AF666"/>
    <mergeCell ref="AD667:AF667"/>
    <mergeCell ref="AD668:AF668"/>
    <mergeCell ref="F652:L652"/>
    <mergeCell ref="E641:L641"/>
    <mergeCell ref="F642:L642"/>
    <mergeCell ref="F643:L643"/>
    <mergeCell ref="E644:L644"/>
    <mergeCell ref="F645:L645"/>
    <mergeCell ref="F646:L646"/>
    <mergeCell ref="F635:L635"/>
    <mergeCell ref="F636:L636"/>
    <mergeCell ref="E638:L638"/>
    <mergeCell ref="F639:L639"/>
    <mergeCell ref="F640:L640"/>
    <mergeCell ref="F629:L629"/>
    <mergeCell ref="E630:L630"/>
    <mergeCell ref="F631:L631"/>
    <mergeCell ref="F632:L632"/>
    <mergeCell ref="E633:L633"/>
    <mergeCell ref="F634:L634"/>
    <mergeCell ref="E647:L647"/>
    <mergeCell ref="F648:L648"/>
    <mergeCell ref="F649:L649"/>
    <mergeCell ref="E650:L650"/>
    <mergeCell ref="F651:L651"/>
    <mergeCell ref="AD631:AF631"/>
    <mergeCell ref="AD632:AF632"/>
    <mergeCell ref="AD633:AF633"/>
    <mergeCell ref="AD634:AF634"/>
    <mergeCell ref="AD635:AF635"/>
    <mergeCell ref="AD636:AF636"/>
    <mergeCell ref="AD638:AF638"/>
    <mergeCell ref="AD639:AF639"/>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5:AF625"/>
    <mergeCell ref="F605:L605"/>
    <mergeCell ref="F606:L606"/>
    <mergeCell ref="E607:L607"/>
    <mergeCell ref="F608:L608"/>
    <mergeCell ref="F609:L609"/>
    <mergeCell ref="F610:L610"/>
    <mergeCell ref="F600:L600"/>
    <mergeCell ref="F601:L601"/>
    <mergeCell ref="E603:L603"/>
    <mergeCell ref="F604:L604"/>
    <mergeCell ref="F594:L594"/>
    <mergeCell ref="F595:L595"/>
    <mergeCell ref="F596:L596"/>
    <mergeCell ref="E597:L597"/>
    <mergeCell ref="F598:L598"/>
    <mergeCell ref="F599:L599"/>
    <mergeCell ref="F593:L593"/>
    <mergeCell ref="F553:L553"/>
    <mergeCell ref="F554:L554"/>
    <mergeCell ref="E555:L555"/>
    <mergeCell ref="F556:L556"/>
    <mergeCell ref="F557:L557"/>
    <mergeCell ref="F558:L558"/>
    <mergeCell ref="F547:L547"/>
    <mergeCell ref="E548:L548"/>
    <mergeCell ref="F549:L549"/>
    <mergeCell ref="F550:L550"/>
    <mergeCell ref="F551:L551"/>
    <mergeCell ref="E552:L552"/>
    <mergeCell ref="F542:L542"/>
    <mergeCell ref="F543:L543"/>
    <mergeCell ref="F544:L544"/>
    <mergeCell ref="E545:L545"/>
    <mergeCell ref="F546:L546"/>
    <mergeCell ref="F532:L532"/>
    <mergeCell ref="E533:L533"/>
    <mergeCell ref="F534:L534"/>
    <mergeCell ref="AD539:AF539"/>
    <mergeCell ref="AD540:AF540"/>
    <mergeCell ref="D524:AF524"/>
    <mergeCell ref="D537:AF537"/>
    <mergeCell ref="AD542:AF542"/>
    <mergeCell ref="AD543:AF543"/>
    <mergeCell ref="AD544:AF544"/>
    <mergeCell ref="F527:L527"/>
    <mergeCell ref="F528:L528"/>
    <mergeCell ref="E519:L519"/>
    <mergeCell ref="F520:L520"/>
    <mergeCell ref="F521:L521"/>
    <mergeCell ref="F522:L522"/>
    <mergeCell ref="F523:L523"/>
    <mergeCell ref="E541:L541"/>
    <mergeCell ref="F535:L535"/>
    <mergeCell ref="F536:L536"/>
    <mergeCell ref="E538:L538"/>
    <mergeCell ref="F539:L539"/>
    <mergeCell ref="F540:L540"/>
    <mergeCell ref="E529:L529"/>
    <mergeCell ref="F530:L530"/>
    <mergeCell ref="AD541:AF541"/>
    <mergeCell ref="AD545:AF545"/>
    <mergeCell ref="AD546:AF546"/>
    <mergeCell ref="F498:L498"/>
    <mergeCell ref="B500:L500"/>
    <mergeCell ref="F487:L487"/>
    <mergeCell ref="F488:L488"/>
    <mergeCell ref="F490:L490"/>
    <mergeCell ref="F491:L491"/>
    <mergeCell ref="F492:L492"/>
    <mergeCell ref="F494:L494"/>
    <mergeCell ref="D508:AF508"/>
    <mergeCell ref="AD513:AF513"/>
    <mergeCell ref="AD514:AF514"/>
    <mergeCell ref="AD515:AF515"/>
    <mergeCell ref="AD516:AF516"/>
    <mergeCell ref="AD517:AF517"/>
    <mergeCell ref="AD518:AF518"/>
    <mergeCell ref="F518:L518"/>
    <mergeCell ref="E514:L514"/>
    <mergeCell ref="E509:L509"/>
    <mergeCell ref="F511:L511"/>
    <mergeCell ref="F512:L512"/>
    <mergeCell ref="F513:L513"/>
    <mergeCell ref="F515:L515"/>
    <mergeCell ref="F516:L516"/>
    <mergeCell ref="F517:L517"/>
    <mergeCell ref="B502:L502"/>
    <mergeCell ref="B504:L504"/>
    <mergeCell ref="AD496:AF496"/>
    <mergeCell ref="AD497:AF497"/>
    <mergeCell ref="AD498:AF498"/>
    <mergeCell ref="AD500:AF500"/>
    <mergeCell ref="AD491:AF491"/>
    <mergeCell ref="AD492:AF492"/>
    <mergeCell ref="F480:L480"/>
    <mergeCell ref="F481:L481"/>
    <mergeCell ref="D482:L482"/>
    <mergeCell ref="F483:L483"/>
    <mergeCell ref="F484:L484"/>
    <mergeCell ref="F474:L474"/>
    <mergeCell ref="E475:L475"/>
    <mergeCell ref="F476:L476"/>
    <mergeCell ref="F477:L477"/>
    <mergeCell ref="D478:L478"/>
    <mergeCell ref="F479:L479"/>
    <mergeCell ref="D497:L497"/>
    <mergeCell ref="F468:L468"/>
    <mergeCell ref="E469:L469"/>
    <mergeCell ref="F470:L470"/>
    <mergeCell ref="F471:L471"/>
    <mergeCell ref="E472:L472"/>
    <mergeCell ref="F473:L473"/>
    <mergeCell ref="F495:L495"/>
    <mergeCell ref="F496:L496"/>
    <mergeCell ref="AD493:AF493"/>
    <mergeCell ref="AD494:AF494"/>
    <mergeCell ref="AD495:AF495"/>
    <mergeCell ref="AD481:AF481"/>
    <mergeCell ref="AD482:AF482"/>
    <mergeCell ref="AD483:AF483"/>
    <mergeCell ref="AD484:AF484"/>
    <mergeCell ref="AD486:AF486"/>
    <mergeCell ref="AD487:AF487"/>
    <mergeCell ref="AD488:AF488"/>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E455:L455"/>
    <mergeCell ref="F443:L443"/>
    <mergeCell ref="F444:L444"/>
    <mergeCell ref="E445:L445"/>
    <mergeCell ref="F446:L446"/>
    <mergeCell ref="F447:L447"/>
    <mergeCell ref="E448:L448"/>
    <mergeCell ref="E425:L425"/>
    <mergeCell ref="F426:L426"/>
    <mergeCell ref="F427:L427"/>
    <mergeCell ref="F428:L428"/>
    <mergeCell ref="E429:L429"/>
    <mergeCell ref="F430:L430"/>
    <mergeCell ref="F420:L420"/>
    <mergeCell ref="F421:L421"/>
    <mergeCell ref="F422:L422"/>
    <mergeCell ref="F423:L423"/>
    <mergeCell ref="E414:L414"/>
    <mergeCell ref="F415:L415"/>
    <mergeCell ref="F416:L416"/>
    <mergeCell ref="F417:L417"/>
    <mergeCell ref="F418:L418"/>
    <mergeCell ref="E419:L419"/>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0:L400"/>
    <mergeCell ref="D404:L404"/>
    <mergeCell ref="F383:L383"/>
    <mergeCell ref="F384:L384"/>
    <mergeCell ref="E385:L385"/>
    <mergeCell ref="F386:L386"/>
    <mergeCell ref="F387:L387"/>
    <mergeCell ref="E367:L367"/>
    <mergeCell ref="F368:L368"/>
    <mergeCell ref="F369:L369"/>
    <mergeCell ref="F350:L350"/>
    <mergeCell ref="E351:L351"/>
    <mergeCell ref="F352:L352"/>
    <mergeCell ref="F356:L356"/>
    <mergeCell ref="F357:L357"/>
    <mergeCell ref="F364:L364"/>
    <mergeCell ref="F335:L335"/>
    <mergeCell ref="E336:L336"/>
    <mergeCell ref="F337:L337"/>
    <mergeCell ref="F338:L338"/>
    <mergeCell ref="F339:L339"/>
    <mergeCell ref="F340:L340"/>
    <mergeCell ref="E331:L331"/>
    <mergeCell ref="F332:L332"/>
    <mergeCell ref="F333:L333"/>
    <mergeCell ref="F334:L334"/>
    <mergeCell ref="E347:L347"/>
    <mergeCell ref="F348:L348"/>
    <mergeCell ref="F327:L327"/>
    <mergeCell ref="F328:L328"/>
    <mergeCell ref="F317:L317"/>
    <mergeCell ref="F318:L318"/>
    <mergeCell ref="F319:L319"/>
    <mergeCell ref="F320:L320"/>
    <mergeCell ref="F321:L321"/>
    <mergeCell ref="F322:L322"/>
    <mergeCell ref="E341:L341"/>
    <mergeCell ref="F342:L342"/>
    <mergeCell ref="F343:L343"/>
    <mergeCell ref="F344:L344"/>
    <mergeCell ref="F345:L345"/>
    <mergeCell ref="F311:L311"/>
    <mergeCell ref="E312:L312"/>
    <mergeCell ref="F313:L313"/>
    <mergeCell ref="F314:L314"/>
    <mergeCell ref="C315:AF315"/>
    <mergeCell ref="AD322:AF322"/>
    <mergeCell ref="AD327:AF327"/>
    <mergeCell ref="AD328:AF328"/>
    <mergeCell ref="AD314:AF314"/>
    <mergeCell ref="AD316:AF316"/>
    <mergeCell ref="AD317:AF317"/>
    <mergeCell ref="AD318:AF318"/>
    <mergeCell ref="AD319:AF319"/>
    <mergeCell ref="AD320:AF320"/>
    <mergeCell ref="AD321:AF321"/>
    <mergeCell ref="F300:L300"/>
    <mergeCell ref="E301:L301"/>
    <mergeCell ref="F302:L302"/>
    <mergeCell ref="F303:L303"/>
    <mergeCell ref="AD300:AF300"/>
    <mergeCell ref="AD301:AF301"/>
    <mergeCell ref="AD302:AF302"/>
    <mergeCell ref="AD303:AF303"/>
    <mergeCell ref="AD304:AF304"/>
    <mergeCell ref="AD305:AF305"/>
    <mergeCell ref="AD306:AF306"/>
    <mergeCell ref="AD308:AF308"/>
    <mergeCell ref="AD309:AF309"/>
    <mergeCell ref="AD310:AF310"/>
    <mergeCell ref="AD311:AF311"/>
    <mergeCell ref="AD312:AF312"/>
    <mergeCell ref="AD313:AF313"/>
    <mergeCell ref="D221:L221"/>
    <mergeCell ref="F222:L222"/>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23:L223"/>
    <mergeCell ref="F249:L249"/>
    <mergeCell ref="F248:L248"/>
    <mergeCell ref="E246:L246"/>
    <mergeCell ref="F242:L242"/>
    <mergeCell ref="F243:L243"/>
    <mergeCell ref="E239:L239"/>
    <mergeCell ref="F240:L240"/>
    <mergeCell ref="F241:L241"/>
    <mergeCell ref="D232:L232"/>
    <mergeCell ref="F244:L244"/>
    <mergeCell ref="F245:L245"/>
    <mergeCell ref="AD177:AF177"/>
    <mergeCell ref="AD178:AF178"/>
    <mergeCell ref="AD179:AF179"/>
    <mergeCell ref="AD180:AF180"/>
    <mergeCell ref="AD181:AF181"/>
    <mergeCell ref="AD182:AF182"/>
    <mergeCell ref="AD183:AF183"/>
    <mergeCell ref="AD184:AF184"/>
    <mergeCell ref="AD185:AF185"/>
    <mergeCell ref="AD186:AF186"/>
    <mergeCell ref="AD188:AF188"/>
    <mergeCell ref="AD189:AF189"/>
    <mergeCell ref="AD190:AF190"/>
    <mergeCell ref="E203:L203"/>
    <mergeCell ref="D187:AF187"/>
    <mergeCell ref="AD202:AF202"/>
    <mergeCell ref="AD203:AF203"/>
    <mergeCell ref="F177:L177"/>
    <mergeCell ref="F178:L178"/>
    <mergeCell ref="E191:L191"/>
    <mergeCell ref="F192:L192"/>
    <mergeCell ref="F193:L193"/>
    <mergeCell ref="E194:L194"/>
    <mergeCell ref="F195:L195"/>
    <mergeCell ref="F196:L196"/>
    <mergeCell ref="E197:L197"/>
    <mergeCell ref="F198:L198"/>
    <mergeCell ref="F199:L199"/>
    <mergeCell ref="AD191:AF191"/>
    <mergeCell ref="AD192:AF192"/>
    <mergeCell ref="AD193:AF193"/>
    <mergeCell ref="AD194:AF194"/>
    <mergeCell ref="AD195:AF195"/>
    <mergeCell ref="AD196:AF196"/>
    <mergeCell ref="AD197:AF197"/>
    <mergeCell ref="AD198:AF198"/>
    <mergeCell ref="AD199:AF199"/>
    <mergeCell ref="AD200:AF200"/>
    <mergeCell ref="AD201:AF201"/>
    <mergeCell ref="F204:L204"/>
    <mergeCell ref="F205:L205"/>
    <mergeCell ref="AD204:AF204"/>
    <mergeCell ref="AD205:AF205"/>
    <mergeCell ref="C213:AB213"/>
    <mergeCell ref="AC213:AF213"/>
    <mergeCell ref="AD206:AF206"/>
    <mergeCell ref="AD207:AF207"/>
    <mergeCell ref="AD208:AF208"/>
    <mergeCell ref="AD209:AF209"/>
    <mergeCell ref="AD210:AF210"/>
    <mergeCell ref="AD211:AF211"/>
    <mergeCell ref="AD212:AF212"/>
    <mergeCell ref="F202:L202"/>
    <mergeCell ref="AD215:AF215"/>
    <mergeCell ref="AD216:AF216"/>
    <mergeCell ref="D206:L206"/>
    <mergeCell ref="D210:L210"/>
    <mergeCell ref="B228:L228"/>
    <mergeCell ref="F233:L233"/>
    <mergeCell ref="F234:L234"/>
    <mergeCell ref="F235:L235"/>
    <mergeCell ref="F236:L236"/>
    <mergeCell ref="F237:L237"/>
    <mergeCell ref="F224:L224"/>
    <mergeCell ref="D225:L225"/>
    <mergeCell ref="F207:L207"/>
    <mergeCell ref="F208:L208"/>
    <mergeCell ref="F209:L209"/>
    <mergeCell ref="F226:L226"/>
    <mergeCell ref="F211:L211"/>
    <mergeCell ref="F212:L212"/>
    <mergeCell ref="D214:L214"/>
    <mergeCell ref="D217:L217"/>
    <mergeCell ref="F215:L215"/>
    <mergeCell ref="F216:L216"/>
    <mergeCell ref="B230:AF230"/>
    <mergeCell ref="AD214:AF214"/>
    <mergeCell ref="AD217:AF217"/>
    <mergeCell ref="AD218:AF218"/>
    <mergeCell ref="AD219:AF219"/>
    <mergeCell ref="AD226:AF226"/>
    <mergeCell ref="AD228:AF228"/>
    <mergeCell ref="AD220:AF220"/>
    <mergeCell ref="AD221:AF221"/>
    <mergeCell ref="AD222:AF222"/>
    <mergeCell ref="AD223:AF223"/>
    <mergeCell ref="AD224:AF224"/>
    <mergeCell ref="AD225:AF225"/>
    <mergeCell ref="F218:L218"/>
    <mergeCell ref="F219:L219"/>
    <mergeCell ref="E183:L183"/>
    <mergeCell ref="F184:L184"/>
    <mergeCell ref="E173:L173"/>
    <mergeCell ref="F174:L174"/>
    <mergeCell ref="F55:L55"/>
    <mergeCell ref="F56:L56"/>
    <mergeCell ref="D10:L10"/>
    <mergeCell ref="F26:L26"/>
    <mergeCell ref="F27:L27"/>
    <mergeCell ref="E28:L28"/>
    <mergeCell ref="F29:L29"/>
    <mergeCell ref="F30:L30"/>
    <mergeCell ref="E42:L42"/>
    <mergeCell ref="E64:L64"/>
    <mergeCell ref="E104:L104"/>
    <mergeCell ref="F105:L105"/>
    <mergeCell ref="F106:L106"/>
    <mergeCell ref="E96:L96"/>
    <mergeCell ref="F97:L97"/>
    <mergeCell ref="F98:L98"/>
    <mergeCell ref="F99:L99"/>
    <mergeCell ref="F100:L100"/>
    <mergeCell ref="F53:L53"/>
    <mergeCell ref="E54:L54"/>
    <mergeCell ref="E57:L57"/>
    <mergeCell ref="F58:L58"/>
    <mergeCell ref="F51:L51"/>
    <mergeCell ref="F85:L85"/>
    <mergeCell ref="F102:L102"/>
    <mergeCell ref="F103:L103"/>
    <mergeCell ref="F52:L52"/>
    <mergeCell ref="F39:L39"/>
    <mergeCell ref="F4:L4"/>
    <mergeCell ref="F11:L11"/>
    <mergeCell ref="F12:L12"/>
    <mergeCell ref="E47:L47"/>
    <mergeCell ref="F48:L48"/>
    <mergeCell ref="F49:L49"/>
    <mergeCell ref="E50:L50"/>
    <mergeCell ref="AD39:AF39"/>
    <mergeCell ref="AD40:AF40"/>
    <mergeCell ref="F31:L31"/>
    <mergeCell ref="F32:L32"/>
    <mergeCell ref="E34:L34"/>
    <mergeCell ref="F35:L35"/>
    <mergeCell ref="F25:L25"/>
    <mergeCell ref="AD41:AF41"/>
    <mergeCell ref="AD42:AF42"/>
    <mergeCell ref="AD43:AF43"/>
    <mergeCell ref="AD44:AF44"/>
    <mergeCell ref="AD45:AF45"/>
    <mergeCell ref="AD47:AF47"/>
    <mergeCell ref="AD48:AF48"/>
    <mergeCell ref="AD49:AF49"/>
    <mergeCell ref="AD50:AF50"/>
    <mergeCell ref="F43:L43"/>
    <mergeCell ref="F44:L44"/>
    <mergeCell ref="F45:L45"/>
    <mergeCell ref="F36:L36"/>
    <mergeCell ref="F37:L37"/>
    <mergeCell ref="E38:L38"/>
    <mergeCell ref="B7:AF7"/>
    <mergeCell ref="C8:AF8"/>
    <mergeCell ref="F40:L40"/>
    <mergeCell ref="F41:L41"/>
    <mergeCell ref="C16:AF16"/>
    <mergeCell ref="D17:AF17"/>
    <mergeCell ref="D33:AF33"/>
    <mergeCell ref="D46:AF46"/>
    <mergeCell ref="AD22:AF22"/>
    <mergeCell ref="AD23:AF23"/>
    <mergeCell ref="AD24:AF24"/>
    <mergeCell ref="AD25:AF25"/>
    <mergeCell ref="AD26:AF26"/>
    <mergeCell ref="AD27:AF27"/>
    <mergeCell ref="AD28:AF28"/>
    <mergeCell ref="AD29:AF29"/>
    <mergeCell ref="AD30:AF30"/>
    <mergeCell ref="AD31:AF31"/>
    <mergeCell ref="AD32:AF32"/>
    <mergeCell ref="AD34:AF34"/>
    <mergeCell ref="AD35:AF35"/>
    <mergeCell ref="AD36:AF36"/>
    <mergeCell ref="AD37:AF37"/>
    <mergeCell ref="AD38:AF38"/>
    <mergeCell ref="AD19:AF19"/>
    <mergeCell ref="AD20:AF20"/>
    <mergeCell ref="AD21:AF21"/>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9:L9"/>
    <mergeCell ref="E18:L18"/>
    <mergeCell ref="F14:L14"/>
    <mergeCell ref="M4:AF4"/>
    <mergeCell ref="AD9:AF9"/>
    <mergeCell ref="F15:L15"/>
    <mergeCell ref="N9:AC9"/>
    <mergeCell ref="N12:AC12"/>
    <mergeCell ref="N14:AC14"/>
    <mergeCell ref="AD10:AF10"/>
    <mergeCell ref="AD11:AF11"/>
    <mergeCell ref="AD12:AF12"/>
    <mergeCell ref="AD13:AF13"/>
    <mergeCell ref="AD14:AF14"/>
    <mergeCell ref="AD15:AF15"/>
    <mergeCell ref="AD18:AF18"/>
    <mergeCell ref="F59:L59"/>
    <mergeCell ref="F60:L60"/>
    <mergeCell ref="E61:L61"/>
    <mergeCell ref="F62:L62"/>
    <mergeCell ref="F63:L63"/>
    <mergeCell ref="B771:AF771"/>
    <mergeCell ref="F1011:L1011"/>
    <mergeCell ref="F148:L148"/>
    <mergeCell ref="E137:L137"/>
    <mergeCell ref="F138:L138"/>
    <mergeCell ref="F139:L139"/>
    <mergeCell ref="F140:L140"/>
    <mergeCell ref="F141:L141"/>
    <mergeCell ref="E142:L142"/>
    <mergeCell ref="F131:L131"/>
    <mergeCell ref="F132:L132"/>
    <mergeCell ref="F133:L133"/>
    <mergeCell ref="F134:L134"/>
    <mergeCell ref="F125:L125"/>
    <mergeCell ref="F126:L126"/>
    <mergeCell ref="D127:L127"/>
    <mergeCell ref="C94:AB94"/>
    <mergeCell ref="F172:L172"/>
    <mergeCell ref="F185:L185"/>
    <mergeCell ref="F186:L186"/>
    <mergeCell ref="E188:L188"/>
    <mergeCell ref="F189:L189"/>
    <mergeCell ref="F190:L190"/>
    <mergeCell ref="F179:L179"/>
    <mergeCell ref="E180:L180"/>
    <mergeCell ref="F181:L181"/>
    <mergeCell ref="F182:L182"/>
    <mergeCell ref="E1107:L1107"/>
    <mergeCell ref="F1108:L1108"/>
    <mergeCell ref="F1109:L1109"/>
    <mergeCell ref="F1110:L1110"/>
    <mergeCell ref="F1111:L1111"/>
    <mergeCell ref="E1112:L1112"/>
    <mergeCell ref="F1101:L1101"/>
    <mergeCell ref="F1010:L1010"/>
    <mergeCell ref="F1012:L1012"/>
    <mergeCell ref="F1013:L1013"/>
    <mergeCell ref="E1015:L1015"/>
    <mergeCell ref="F1016:L1016"/>
    <mergeCell ref="F1071:L1071"/>
    <mergeCell ref="E1072:L1072"/>
    <mergeCell ref="F1073:L1073"/>
    <mergeCell ref="F1074:L1074"/>
    <mergeCell ref="F1075:L1075"/>
    <mergeCell ref="F1076:L1076"/>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F1024:L1024"/>
  </mergeCells>
  <conditionalFormatting sqref="F4:L5">
    <cfRule type="cellIs" dxfId="2" priority="1" operator="equal">
      <formula>0</formula>
    </cfRule>
  </conditionalFormatting>
  <pageMargins left="0" right="0" top="0" bottom="0" header="0" footer="0"/>
  <pageSetup paperSize="5" scale="66" orientation="landscape" r:id="rId1"/>
  <headerFooter alignWithMargins="0">
    <oddHeader>&amp;R
&amp;G</oddHead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8" min="1" max="31"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577"/>
  <sheetViews>
    <sheetView view="pageBreakPreview" topLeftCell="B1" zoomScaleNormal="90" zoomScaleSheetLayoutView="100" workbookViewId="0">
      <pane ySplit="6" topLeftCell="A7" activePane="bottomLeft" state="frozen"/>
      <selection activeCell="M9" sqref="M9"/>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79" customWidth="1" outlineLevel="1"/>
    <col min="12" max="12" width="10" style="79" customWidth="1" outlineLevel="1"/>
    <col min="13" max="13" width="11.33203125" style="4" customWidth="1"/>
    <col min="14" max="14" width="11.33203125" style="1" customWidth="1"/>
    <col min="15" max="28" width="11.33203125" style="4" customWidth="1"/>
    <col min="29" max="29" width="11.33203125" style="25" customWidth="1"/>
    <col min="30" max="32" width="9.33203125" style="69"/>
    <col min="33" max="33" width="9.33203125" style="4"/>
    <col min="34" max="34" width="10.1640625" style="4" bestFit="1" customWidth="1"/>
    <col min="35" max="16384" width="9.33203125" style="4"/>
  </cols>
  <sheetData>
    <row r="1" spans="1:32" outlineLevel="1" x14ac:dyDescent="0.2">
      <c r="B1" s="74"/>
      <c r="C1" s="75"/>
      <c r="D1" s="75"/>
      <c r="E1" s="75"/>
      <c r="F1" s="78"/>
      <c r="G1" s="78"/>
      <c r="H1" s="78"/>
      <c r="I1" s="78"/>
      <c r="J1" s="78"/>
      <c r="K1" s="78"/>
      <c r="L1" s="78"/>
      <c r="M1" s="75"/>
      <c r="N1" s="76"/>
      <c r="O1" s="75"/>
      <c r="P1" s="75"/>
      <c r="Q1" s="75"/>
      <c r="R1" s="75"/>
      <c r="S1" s="75"/>
      <c r="T1" s="75"/>
      <c r="U1" s="75"/>
      <c r="V1" s="75"/>
      <c r="W1" s="75"/>
      <c r="X1" s="75"/>
      <c r="Y1" s="75"/>
      <c r="Z1" s="75"/>
      <c r="AA1" s="75"/>
      <c r="AB1" s="75"/>
      <c r="AC1" s="55"/>
      <c r="AD1" s="75"/>
      <c r="AE1" s="75"/>
      <c r="AF1" s="77"/>
    </row>
    <row r="2" spans="1:32" ht="22.5" customHeight="1" outlineLevel="1" x14ac:dyDescent="0.2">
      <c r="B2" s="1481" t="s">
        <v>67</v>
      </c>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3"/>
    </row>
    <row r="3" spans="1:32" ht="22.5" customHeight="1" outlineLevel="1" x14ac:dyDescent="0.2">
      <c r="B3" s="1484" t="s">
        <v>113</v>
      </c>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6"/>
    </row>
    <row r="4" spans="1:32" ht="22.5" customHeight="1" outlineLevel="1" x14ac:dyDescent="0.2">
      <c r="A4" s="11">
        <v>100</v>
      </c>
      <c r="B4" s="1291" t="str">
        <f>'2. CAD NCCF'!B4:E4</f>
        <v>Financial institution :</v>
      </c>
      <c r="C4" s="1487"/>
      <c r="D4" s="1487"/>
      <c r="E4" s="1487"/>
      <c r="F4" s="1711">
        <f>'2. CAD NCCF'!F4:L4</f>
        <v>0</v>
      </c>
      <c r="G4" s="1712"/>
      <c r="H4" s="1712"/>
      <c r="I4" s="1712"/>
      <c r="J4" s="1712"/>
      <c r="K4" s="1712"/>
      <c r="L4" s="1713"/>
      <c r="M4" s="1479" t="s">
        <v>13</v>
      </c>
      <c r="N4" s="1479"/>
      <c r="O4" s="1479"/>
      <c r="P4" s="1479"/>
      <c r="Q4" s="1479"/>
      <c r="R4" s="1479"/>
      <c r="S4" s="1479"/>
      <c r="T4" s="1479"/>
      <c r="U4" s="1479"/>
      <c r="V4" s="1479"/>
      <c r="W4" s="1479"/>
      <c r="X4" s="1479"/>
      <c r="Y4" s="1479"/>
      <c r="Z4" s="1479"/>
      <c r="AA4" s="1479"/>
      <c r="AB4" s="1479"/>
      <c r="AC4" s="1479"/>
      <c r="AD4" s="1479"/>
      <c r="AE4" s="1479"/>
      <c r="AF4" s="1480"/>
    </row>
    <row r="5" spans="1:32" ht="25.5" customHeight="1" outlineLevel="1" x14ac:dyDescent="0.2">
      <c r="A5" s="11">
        <v>101</v>
      </c>
      <c r="B5" s="1042" t="s">
        <v>353</v>
      </c>
      <c r="C5" s="1043"/>
      <c r="D5" s="1043"/>
      <c r="E5" s="1488"/>
      <c r="F5" s="1489">
        <f>'2. CAD NCCF'!F5:L5</f>
        <v>0</v>
      </c>
      <c r="G5" s="1490"/>
      <c r="H5" s="1490"/>
      <c r="I5" s="1490"/>
      <c r="J5" s="1490"/>
      <c r="K5" s="1490"/>
      <c r="L5" s="1491"/>
      <c r="M5" s="1297" t="str">
        <f>'2. CAD NCCF'!M5:M6</f>
        <v>Balance</v>
      </c>
      <c r="N5" s="776">
        <f>'2. CAD NCCF'!N5</f>
        <v>7</v>
      </c>
      <c r="O5" s="777">
        <f>'2. CAD NCCF'!O5</f>
        <v>14</v>
      </c>
      <c r="P5" s="777">
        <f>'2. CAD NCCF'!P5</f>
        <v>21</v>
      </c>
      <c r="Q5" s="778">
        <f>'2. CAD NCCF'!Q5</f>
        <v>31</v>
      </c>
      <c r="R5" s="776">
        <f>'2. CAD NCCF'!R5</f>
        <v>60</v>
      </c>
      <c r="S5" s="777">
        <f>'2. CAD NCCF'!S5</f>
        <v>89</v>
      </c>
      <c r="T5" s="777">
        <f>'2. CAD NCCF'!T5</f>
        <v>120</v>
      </c>
      <c r="U5" s="777">
        <f>'2. CAD NCCF'!U5</f>
        <v>150</v>
      </c>
      <c r="V5" s="777">
        <f>'2. CAD NCCF'!V5</f>
        <v>181</v>
      </c>
      <c r="W5" s="777">
        <f>'2. CAD NCCF'!W5</f>
        <v>211</v>
      </c>
      <c r="X5" s="777">
        <f>'2. CAD NCCF'!X5</f>
        <v>242</v>
      </c>
      <c r="Y5" s="777">
        <f>'2. CAD NCCF'!Y5</f>
        <v>273</v>
      </c>
      <c r="Z5" s="777">
        <f>'2. CAD NCCF'!Z5</f>
        <v>303</v>
      </c>
      <c r="AA5" s="777">
        <f>'2. CAD NCCF'!AA5</f>
        <v>334</v>
      </c>
      <c r="AB5" s="778">
        <f>'2. CAD NCCF'!AB5</f>
        <v>364</v>
      </c>
      <c r="AC5" s="1493" t="s">
        <v>3</v>
      </c>
      <c r="AD5" s="1495" t="str">
        <f>'2. CAD NCCF'!AD5:AF6</f>
        <v>Comments</v>
      </c>
      <c r="AE5" s="1496"/>
      <c r="AF5" s="1496"/>
    </row>
    <row r="6" spans="1:32" ht="30" customHeight="1" outlineLevel="1" x14ac:dyDescent="0.2">
      <c r="A6" s="11">
        <v>102</v>
      </c>
      <c r="B6" s="1303" t="str">
        <f>'2. CAD NCCF'!B6:L6</f>
        <v>($CDE millions)</v>
      </c>
      <c r="C6" s="1499"/>
      <c r="D6" s="1499"/>
      <c r="E6" s="1499"/>
      <c r="F6" s="1499"/>
      <c r="G6" s="1499"/>
      <c r="H6" s="1499"/>
      <c r="I6" s="1499"/>
      <c r="J6" s="1499"/>
      <c r="K6" s="1499"/>
      <c r="L6" s="1500"/>
      <c r="M6" s="1492"/>
      <c r="N6" s="591" t="str">
        <f>'2. CAD NCCF'!N6</f>
        <v>7 
(Week 1)</v>
      </c>
      <c r="O6" s="345" t="str">
        <f>'2. CAD NCCF'!O6</f>
        <v>14 
(Week 2)</v>
      </c>
      <c r="P6" s="345" t="str">
        <f>'2. CAD NCCF'!P6</f>
        <v>21 
(Week 3)</v>
      </c>
      <c r="Q6" s="346" t="str">
        <f>'2. CAD NCCF'!Q6</f>
        <v>31 
(Week 4)</v>
      </c>
      <c r="R6" s="347" t="str">
        <f>'2. CAD NCCF'!R6</f>
        <v>60
(Month 2)</v>
      </c>
      <c r="S6" s="345" t="str">
        <f>'2. CAD NCCF'!S6</f>
        <v>89
(Month 3)</v>
      </c>
      <c r="T6" s="345" t="str">
        <f>'2. CAD NCCF'!T6</f>
        <v>120
(Month 4)</v>
      </c>
      <c r="U6" s="345" t="str">
        <f>'2. CAD NCCF'!U6</f>
        <v>150
(Month 5)</v>
      </c>
      <c r="V6" s="345" t="str">
        <f>'2. CAD NCCF'!V6</f>
        <v>181
(Month 6)</v>
      </c>
      <c r="W6" s="345" t="str">
        <f>'2. CAD NCCF'!W6</f>
        <v>211
(Month 7)</v>
      </c>
      <c r="X6" s="345" t="str">
        <f>'2. CAD NCCF'!X6</f>
        <v>242
(Month 8)</v>
      </c>
      <c r="Y6" s="345" t="str">
        <f>'2. CAD NCCF'!Y6</f>
        <v>273
(Month 9)</v>
      </c>
      <c r="Z6" s="345" t="str">
        <f>'2. CAD NCCF'!Z6</f>
        <v>303
(Month 10)</v>
      </c>
      <c r="AA6" s="345" t="str">
        <f>'2. CAD NCCF'!AA6</f>
        <v>334
(Month 11)</v>
      </c>
      <c r="AB6" s="345" t="str">
        <f>'2. CAD NCCF'!AB6</f>
        <v>364
(Month 12)</v>
      </c>
      <c r="AC6" s="1494"/>
      <c r="AD6" s="1497"/>
      <c r="AE6" s="1498"/>
      <c r="AF6" s="1498"/>
    </row>
    <row r="7" spans="1:32" ht="22.5" customHeight="1" outlineLevel="1" x14ac:dyDescent="0.2">
      <c r="A7" s="11">
        <v>103</v>
      </c>
      <c r="B7" s="1233" t="str">
        <f>'2. CAD NCCF'!B7:AF7</f>
        <v>ASSETS</v>
      </c>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5"/>
    </row>
    <row r="8" spans="1:32" ht="15" customHeight="1" x14ac:dyDescent="0.2">
      <c r="A8" s="11">
        <v>104</v>
      </c>
      <c r="B8" s="5"/>
      <c r="C8" s="1269" t="str">
        <f>'2. CAD NCCF'!C8:AF8</f>
        <v>Cash Resources</v>
      </c>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7"/>
    </row>
    <row r="9" spans="1:32" ht="15" customHeight="1" x14ac:dyDescent="0.2">
      <c r="A9" s="11">
        <v>105</v>
      </c>
      <c r="B9" s="271"/>
      <c r="C9" s="274"/>
      <c r="D9" s="274"/>
      <c r="E9" s="274"/>
      <c r="F9" s="1508" t="str">
        <f>'2. CAD NCCF'!F9:L9</f>
        <v>Coins and bank notes</v>
      </c>
      <c r="G9" s="1509"/>
      <c r="H9" s="1509"/>
      <c r="I9" s="1509"/>
      <c r="J9" s="1509"/>
      <c r="K9" s="1509"/>
      <c r="L9" s="1510"/>
      <c r="M9" s="690">
        <v>0</v>
      </c>
      <c r="N9" s="1308"/>
      <c r="O9" s="1309"/>
      <c r="P9" s="1309"/>
      <c r="Q9" s="1309"/>
      <c r="R9" s="1309"/>
      <c r="S9" s="1309"/>
      <c r="T9" s="1309"/>
      <c r="U9" s="1309"/>
      <c r="V9" s="1309"/>
      <c r="W9" s="1309"/>
      <c r="X9" s="1309"/>
      <c r="Y9" s="1309"/>
      <c r="Z9" s="1309"/>
      <c r="AA9" s="1309"/>
      <c r="AB9" s="1309"/>
      <c r="AC9" s="1310"/>
      <c r="AD9" s="1015"/>
      <c r="AE9" s="1016"/>
      <c r="AF9" s="1017"/>
    </row>
    <row r="10" spans="1:32" ht="15" customHeight="1" x14ac:dyDescent="0.2">
      <c r="A10" s="11">
        <v>106</v>
      </c>
      <c r="B10" s="271"/>
      <c r="C10" s="274"/>
      <c r="D10" s="1472" t="str">
        <f>'2. CAD NCCF'!D10:L10</f>
        <v>Deposits with central bank</v>
      </c>
      <c r="E10" s="1473"/>
      <c r="F10" s="1473"/>
      <c r="G10" s="1473"/>
      <c r="H10" s="1473"/>
      <c r="I10" s="1473"/>
      <c r="J10" s="1473"/>
      <c r="K10" s="1473"/>
      <c r="L10" s="1474"/>
      <c r="M10" s="399">
        <f>SUBTOTAL(9,M11:M12)</f>
        <v>0</v>
      </c>
      <c r="N10" s="404">
        <f>SUBTOTAL(9,N11)</f>
        <v>0</v>
      </c>
      <c r="O10" s="406">
        <f t="shared" ref="O10:AC10" si="0">SUBTOTAL(9,O11)</f>
        <v>0</v>
      </c>
      <c r="P10" s="405">
        <f t="shared" si="0"/>
        <v>0</v>
      </c>
      <c r="Q10" s="407">
        <f t="shared" si="0"/>
        <v>0</v>
      </c>
      <c r="R10" s="405">
        <f t="shared" si="0"/>
        <v>0</v>
      </c>
      <c r="S10" s="406">
        <f t="shared" si="0"/>
        <v>0</v>
      </c>
      <c r="T10" s="406">
        <f t="shared" si="0"/>
        <v>0</v>
      </c>
      <c r="U10" s="406">
        <f t="shared" si="0"/>
        <v>0</v>
      </c>
      <c r="V10" s="406">
        <f t="shared" si="0"/>
        <v>0</v>
      </c>
      <c r="W10" s="406">
        <f t="shared" si="0"/>
        <v>0</v>
      </c>
      <c r="X10" s="406">
        <f t="shared" si="0"/>
        <v>0</v>
      </c>
      <c r="Y10" s="406">
        <f t="shared" si="0"/>
        <v>0</v>
      </c>
      <c r="Z10" s="406">
        <f t="shared" si="0"/>
        <v>0</v>
      </c>
      <c r="AA10" s="406">
        <f t="shared" si="0"/>
        <v>0</v>
      </c>
      <c r="AB10" s="407">
        <f t="shared" si="0"/>
        <v>0</v>
      </c>
      <c r="AC10" s="407">
        <f t="shared" si="0"/>
        <v>0</v>
      </c>
      <c r="AD10" s="1015"/>
      <c r="AE10" s="1016"/>
      <c r="AF10" s="1017"/>
    </row>
    <row r="11" spans="1:32" ht="15" customHeight="1" x14ac:dyDescent="0.2">
      <c r="A11" s="11">
        <v>107</v>
      </c>
      <c r="B11" s="271"/>
      <c r="C11" s="283"/>
      <c r="D11" s="283"/>
      <c r="E11" s="284"/>
      <c r="F11" s="1475" t="str">
        <f>'2. CAD NCCF'!F11:L11</f>
        <v>Mandatory</v>
      </c>
      <c r="G11" s="1476"/>
      <c r="H11" s="1476"/>
      <c r="I11" s="1476"/>
      <c r="J11" s="1476"/>
      <c r="K11" s="1476"/>
      <c r="L11" s="1477"/>
      <c r="M11" s="690">
        <v>0</v>
      </c>
      <c r="N11" s="696">
        <v>0</v>
      </c>
      <c r="O11" s="692">
        <v>0</v>
      </c>
      <c r="P11" s="693">
        <v>0</v>
      </c>
      <c r="Q11" s="697">
        <v>0</v>
      </c>
      <c r="R11" s="693">
        <v>0</v>
      </c>
      <c r="S11" s="693">
        <v>0</v>
      </c>
      <c r="T11" s="693">
        <v>0</v>
      </c>
      <c r="U11" s="693">
        <v>0</v>
      </c>
      <c r="V11" s="693">
        <v>0</v>
      </c>
      <c r="W11" s="693">
        <v>0</v>
      </c>
      <c r="X11" s="693">
        <v>0</v>
      </c>
      <c r="Y11" s="693">
        <v>0</v>
      </c>
      <c r="Z11" s="693">
        <v>0</v>
      </c>
      <c r="AA11" s="693">
        <v>0</v>
      </c>
      <c r="AB11" s="697">
        <v>0</v>
      </c>
      <c r="AC11" s="697">
        <v>0</v>
      </c>
      <c r="AD11" s="1015"/>
      <c r="AE11" s="1016"/>
      <c r="AF11" s="1017"/>
    </row>
    <row r="12" spans="1:32" ht="15" customHeight="1" x14ac:dyDescent="0.2">
      <c r="A12" s="11">
        <v>108</v>
      </c>
      <c r="B12" s="271"/>
      <c r="C12" s="283"/>
      <c r="D12" s="283"/>
      <c r="E12" s="284"/>
      <c r="F12" s="1442" t="str">
        <f>'2. CAD NCCF'!F12:L12</f>
        <v>Unencumbered</v>
      </c>
      <c r="G12" s="1443"/>
      <c r="H12" s="1443"/>
      <c r="I12" s="1443"/>
      <c r="J12" s="1443"/>
      <c r="K12" s="1443"/>
      <c r="L12" s="1444"/>
      <c r="M12" s="690">
        <v>0</v>
      </c>
      <c r="N12" s="1308"/>
      <c r="O12" s="1309"/>
      <c r="P12" s="1309"/>
      <c r="Q12" s="1309"/>
      <c r="R12" s="1309"/>
      <c r="S12" s="1309"/>
      <c r="T12" s="1309"/>
      <c r="U12" s="1309"/>
      <c r="V12" s="1309"/>
      <c r="W12" s="1309"/>
      <c r="X12" s="1309"/>
      <c r="Y12" s="1309"/>
      <c r="Z12" s="1309"/>
      <c r="AA12" s="1309"/>
      <c r="AB12" s="1309"/>
      <c r="AC12" s="1310"/>
      <c r="AD12" s="1015"/>
      <c r="AE12" s="1016"/>
      <c r="AF12" s="1017"/>
    </row>
    <row r="13" spans="1:32" ht="15" customHeight="1" x14ac:dyDescent="0.2">
      <c r="A13" s="11">
        <v>109</v>
      </c>
      <c r="B13" s="271"/>
      <c r="C13" s="274"/>
      <c r="D13" s="1472" t="str">
        <f>'2. CAD NCCF'!D13:L13</f>
        <v>Deposits with financials institutions (FI)</v>
      </c>
      <c r="E13" s="1473"/>
      <c r="F13" s="1473"/>
      <c r="G13" s="1473"/>
      <c r="H13" s="1473"/>
      <c r="I13" s="1473"/>
      <c r="J13" s="1473"/>
      <c r="K13" s="1473"/>
      <c r="L13" s="1474"/>
      <c r="M13" s="399">
        <f>SUM(M14:M15)</f>
        <v>0</v>
      </c>
      <c r="N13" s="402">
        <f>SUBTOTAL(9,N15)</f>
        <v>0</v>
      </c>
      <c r="O13" s="406">
        <f t="shared" ref="O13:AC13" si="1">SUBTOTAL(9,O15)</f>
        <v>0</v>
      </c>
      <c r="P13" s="405">
        <f t="shared" si="1"/>
        <v>0</v>
      </c>
      <c r="Q13" s="403">
        <f t="shared" si="1"/>
        <v>0</v>
      </c>
      <c r="R13" s="405">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7">
        <f t="shared" si="1"/>
        <v>0</v>
      </c>
      <c r="AC13" s="407">
        <f t="shared" si="1"/>
        <v>0</v>
      </c>
      <c r="AD13" s="1015"/>
      <c r="AE13" s="1016"/>
      <c r="AF13" s="1017"/>
    </row>
    <row r="14" spans="1:32" ht="15" customHeight="1" x14ac:dyDescent="0.2">
      <c r="A14" s="11">
        <v>110</v>
      </c>
      <c r="B14" s="271"/>
      <c r="C14" s="278"/>
      <c r="D14" s="278"/>
      <c r="E14" s="285"/>
      <c r="F14" s="1475" t="str">
        <f>'2. CAD NCCF'!F14:L14</f>
        <v>Demand deposits at FI</v>
      </c>
      <c r="G14" s="1476"/>
      <c r="H14" s="1476"/>
      <c r="I14" s="1476"/>
      <c r="J14" s="1476"/>
      <c r="K14" s="1476"/>
      <c r="L14" s="1477"/>
      <c r="M14" s="690">
        <v>0</v>
      </c>
      <c r="N14" s="1311"/>
      <c r="O14" s="1312"/>
      <c r="P14" s="1312"/>
      <c r="Q14" s="1312"/>
      <c r="R14" s="1312"/>
      <c r="S14" s="1312"/>
      <c r="T14" s="1312"/>
      <c r="U14" s="1312"/>
      <c r="V14" s="1312"/>
      <c r="W14" s="1312"/>
      <c r="X14" s="1312"/>
      <c r="Y14" s="1312"/>
      <c r="Z14" s="1312"/>
      <c r="AA14" s="1312"/>
      <c r="AB14" s="1312"/>
      <c r="AC14" s="1313"/>
      <c r="AD14" s="1015"/>
      <c r="AE14" s="1016"/>
      <c r="AF14" s="1017"/>
    </row>
    <row r="15" spans="1:32" ht="15" customHeight="1" x14ac:dyDescent="0.2">
      <c r="A15" s="11">
        <v>111</v>
      </c>
      <c r="B15" s="271"/>
      <c r="C15" s="274"/>
      <c r="D15" s="274"/>
      <c r="E15" s="275"/>
      <c r="F15" s="1475" t="str">
        <f>'2. CAD NCCF'!F15:L15</f>
        <v>Term deposits at FI</v>
      </c>
      <c r="G15" s="1476"/>
      <c r="H15" s="1476"/>
      <c r="I15" s="1476"/>
      <c r="J15" s="1476"/>
      <c r="K15" s="1476"/>
      <c r="L15" s="1477"/>
      <c r="M15" s="690">
        <v>0</v>
      </c>
      <c r="N15" s="691">
        <v>0</v>
      </c>
      <c r="O15" s="692">
        <v>0</v>
      </c>
      <c r="P15" s="693">
        <v>0</v>
      </c>
      <c r="Q15" s="694">
        <v>0</v>
      </c>
      <c r="R15" s="693">
        <v>0</v>
      </c>
      <c r="S15" s="693">
        <v>0</v>
      </c>
      <c r="T15" s="693">
        <v>0</v>
      </c>
      <c r="U15" s="693">
        <v>0</v>
      </c>
      <c r="V15" s="693">
        <v>0</v>
      </c>
      <c r="W15" s="693">
        <v>0</v>
      </c>
      <c r="X15" s="693">
        <v>0</v>
      </c>
      <c r="Y15" s="693">
        <v>0</v>
      </c>
      <c r="Z15" s="693">
        <v>0</v>
      </c>
      <c r="AA15" s="693">
        <v>0</v>
      </c>
      <c r="AB15" s="695">
        <v>0</v>
      </c>
      <c r="AC15" s="690">
        <v>0</v>
      </c>
      <c r="AD15" s="1015"/>
      <c r="AE15" s="1016"/>
      <c r="AF15" s="1017"/>
    </row>
    <row r="16" spans="1:32" ht="15" customHeight="1" x14ac:dyDescent="0.2">
      <c r="A16" s="11">
        <v>112</v>
      </c>
      <c r="B16" s="271"/>
      <c r="C16" s="1469" t="str">
        <f>'2. CAD NCCF'!C16:AF16</f>
        <v>Securities</v>
      </c>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1"/>
    </row>
    <row r="17" spans="1:32" ht="15" customHeight="1" x14ac:dyDescent="0.2">
      <c r="A17" s="11">
        <v>113</v>
      </c>
      <c r="B17" s="271"/>
      <c r="C17" s="272"/>
      <c r="D17" s="1472" t="str">
        <f>'2. CAD NCCF'!D17:AF17</f>
        <v>Government securities (GS)</v>
      </c>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4"/>
    </row>
    <row r="18" spans="1:32" ht="15" customHeight="1" x14ac:dyDescent="0.2">
      <c r="A18" s="11">
        <v>114</v>
      </c>
      <c r="B18" s="271"/>
      <c r="C18" s="272"/>
      <c r="D18" s="272"/>
      <c r="E18" s="1445" t="str">
        <f>'2. CAD NCCF'!E18:L18</f>
        <v>High rated GS</v>
      </c>
      <c r="F18" s="1446"/>
      <c r="G18" s="1446"/>
      <c r="H18" s="1446"/>
      <c r="I18" s="1446"/>
      <c r="J18" s="1446"/>
      <c r="K18" s="1446"/>
      <c r="L18" s="1447"/>
      <c r="M18" s="399">
        <f>SUM(M19:M22)</f>
        <v>0</v>
      </c>
      <c r="N18" s="402">
        <f t="shared" ref="N18:AC18" si="2">SUBTOTAL(9,N19:N22)</f>
        <v>0</v>
      </c>
      <c r="O18" s="406">
        <f t="shared" si="2"/>
        <v>0</v>
      </c>
      <c r="P18" s="405">
        <f t="shared" si="2"/>
        <v>0</v>
      </c>
      <c r="Q18" s="403">
        <f t="shared" si="2"/>
        <v>0</v>
      </c>
      <c r="R18" s="406">
        <f t="shared" si="2"/>
        <v>0</v>
      </c>
      <c r="S18" s="406">
        <f t="shared" si="2"/>
        <v>0</v>
      </c>
      <c r="T18" s="406">
        <f t="shared" si="2"/>
        <v>0</v>
      </c>
      <c r="U18" s="406">
        <f t="shared" si="2"/>
        <v>0</v>
      </c>
      <c r="V18" s="406">
        <f t="shared" si="2"/>
        <v>0</v>
      </c>
      <c r="W18" s="406">
        <f t="shared" si="2"/>
        <v>0</v>
      </c>
      <c r="X18" s="406">
        <f t="shared" si="2"/>
        <v>0</v>
      </c>
      <c r="Y18" s="406">
        <f t="shared" si="2"/>
        <v>0</v>
      </c>
      <c r="Z18" s="406">
        <f t="shared" si="2"/>
        <v>0</v>
      </c>
      <c r="AA18" s="406">
        <f t="shared" si="2"/>
        <v>0</v>
      </c>
      <c r="AB18" s="416">
        <f t="shared" si="2"/>
        <v>0</v>
      </c>
      <c r="AC18" s="399">
        <f t="shared" si="2"/>
        <v>0</v>
      </c>
      <c r="AD18" s="1015"/>
      <c r="AE18" s="1016"/>
      <c r="AF18" s="1017"/>
    </row>
    <row r="19" spans="1:32" ht="15" customHeight="1" x14ac:dyDescent="0.2">
      <c r="A19" s="11">
        <v>115</v>
      </c>
      <c r="B19" s="271"/>
      <c r="C19" s="272"/>
      <c r="D19" s="272"/>
      <c r="E19" s="273"/>
      <c r="F19" s="1475" t="str">
        <f>'2. CAD NCCF'!F19:L19</f>
        <v xml:space="preserve">Sovereigh &amp; central bank GS </v>
      </c>
      <c r="G19" s="1476"/>
      <c r="H19" s="1476"/>
      <c r="I19" s="1476"/>
      <c r="J19" s="1476"/>
      <c r="K19" s="1476"/>
      <c r="L19" s="1477"/>
      <c r="M19" s="690">
        <v>0</v>
      </c>
      <c r="N19" s="696">
        <v>0</v>
      </c>
      <c r="O19" s="692">
        <v>0</v>
      </c>
      <c r="P19" s="693">
        <v>0</v>
      </c>
      <c r="Q19" s="694">
        <v>0</v>
      </c>
      <c r="R19" s="693">
        <v>0</v>
      </c>
      <c r="S19" s="693">
        <v>0</v>
      </c>
      <c r="T19" s="693">
        <v>0</v>
      </c>
      <c r="U19" s="693">
        <v>0</v>
      </c>
      <c r="V19" s="693">
        <v>0</v>
      </c>
      <c r="W19" s="693">
        <v>0</v>
      </c>
      <c r="X19" s="693">
        <v>0</v>
      </c>
      <c r="Y19" s="693">
        <v>0</v>
      </c>
      <c r="Z19" s="693">
        <v>0</v>
      </c>
      <c r="AA19" s="693">
        <v>0</v>
      </c>
      <c r="AB19" s="695">
        <v>0</v>
      </c>
      <c r="AC19" s="690">
        <v>0</v>
      </c>
      <c r="AD19" s="1015"/>
      <c r="AE19" s="1016"/>
      <c r="AF19" s="1017"/>
    </row>
    <row r="20" spans="1:32" ht="15" customHeight="1" x14ac:dyDescent="0.2">
      <c r="A20" s="11">
        <v>116</v>
      </c>
      <c r="B20" s="271"/>
      <c r="C20" s="272"/>
      <c r="D20" s="272"/>
      <c r="E20" s="273"/>
      <c r="F20" s="1475" t="str">
        <f>'2. CAD NCCF'!F20:L20</f>
        <v>State, provincial &amp; agency GS</v>
      </c>
      <c r="G20" s="1476"/>
      <c r="H20" s="1476"/>
      <c r="I20" s="1476"/>
      <c r="J20" s="1476"/>
      <c r="K20" s="1476"/>
      <c r="L20" s="1477"/>
      <c r="M20" s="690">
        <v>0</v>
      </c>
      <c r="N20" s="696">
        <v>0</v>
      </c>
      <c r="O20" s="692">
        <v>0</v>
      </c>
      <c r="P20" s="693">
        <v>0</v>
      </c>
      <c r="Q20" s="694">
        <v>0</v>
      </c>
      <c r="R20" s="693">
        <v>0</v>
      </c>
      <c r="S20" s="693">
        <v>0</v>
      </c>
      <c r="T20" s="693">
        <v>0</v>
      </c>
      <c r="U20" s="693">
        <v>0</v>
      </c>
      <c r="V20" s="693">
        <v>0</v>
      </c>
      <c r="W20" s="693">
        <v>0</v>
      </c>
      <c r="X20" s="693">
        <v>0</v>
      </c>
      <c r="Y20" s="693">
        <v>0</v>
      </c>
      <c r="Z20" s="693">
        <v>0</v>
      </c>
      <c r="AA20" s="693">
        <v>0</v>
      </c>
      <c r="AB20" s="695"/>
      <c r="AC20" s="690">
        <v>0</v>
      </c>
      <c r="AD20" s="1015"/>
      <c r="AE20" s="1016"/>
      <c r="AF20" s="1017"/>
    </row>
    <row r="21" spans="1:32" ht="15" customHeight="1" x14ac:dyDescent="0.2">
      <c r="A21" s="11">
        <v>117</v>
      </c>
      <c r="B21" s="271"/>
      <c r="C21" s="274"/>
      <c r="D21" s="274"/>
      <c r="E21" s="275"/>
      <c r="F21" s="1475" t="str">
        <f>'2. CAD NCCF'!F21:L21</f>
        <v>State municipal GS</v>
      </c>
      <c r="G21" s="1476"/>
      <c r="H21" s="1476"/>
      <c r="I21" s="1476"/>
      <c r="J21" s="1476"/>
      <c r="K21" s="1476"/>
      <c r="L21" s="1477"/>
      <c r="M21" s="690">
        <v>0</v>
      </c>
      <c r="N21" s="696">
        <v>0</v>
      </c>
      <c r="O21" s="692">
        <v>0</v>
      </c>
      <c r="P21" s="693">
        <v>0</v>
      </c>
      <c r="Q21" s="694">
        <v>0</v>
      </c>
      <c r="R21" s="693">
        <v>0</v>
      </c>
      <c r="S21" s="693">
        <v>0</v>
      </c>
      <c r="T21" s="693">
        <v>0</v>
      </c>
      <c r="U21" s="693">
        <v>0</v>
      </c>
      <c r="V21" s="693">
        <v>0</v>
      </c>
      <c r="W21" s="693">
        <v>0</v>
      </c>
      <c r="X21" s="693">
        <v>0</v>
      </c>
      <c r="Y21" s="693">
        <v>0</v>
      </c>
      <c r="Z21" s="693">
        <v>0</v>
      </c>
      <c r="AA21" s="693">
        <v>0</v>
      </c>
      <c r="AB21" s="695">
        <v>0</v>
      </c>
      <c r="AC21" s="690">
        <v>0</v>
      </c>
      <c r="AD21" s="1015"/>
      <c r="AE21" s="1016"/>
      <c r="AF21" s="1017"/>
    </row>
    <row r="22" spans="1:32" s="3" customFormat="1" ht="15" customHeight="1" x14ac:dyDescent="0.2">
      <c r="A22" s="11">
        <v>118</v>
      </c>
      <c r="B22" s="271"/>
      <c r="C22" s="272"/>
      <c r="D22" s="272"/>
      <c r="E22" s="276"/>
      <c r="F22" s="1475" t="str">
        <f>'2. CAD NCCF'!F22:L22</f>
        <v>Supranational and multilateral development bank GS</v>
      </c>
      <c r="G22" s="1476"/>
      <c r="H22" s="1476"/>
      <c r="I22" s="1476"/>
      <c r="J22" s="1476"/>
      <c r="K22" s="1476"/>
      <c r="L22" s="1477"/>
      <c r="M22" s="690">
        <v>0</v>
      </c>
      <c r="N22" s="696">
        <v>0</v>
      </c>
      <c r="O22" s="692">
        <v>0</v>
      </c>
      <c r="P22" s="693">
        <v>0</v>
      </c>
      <c r="Q22" s="694">
        <v>0</v>
      </c>
      <c r="R22" s="693">
        <v>0</v>
      </c>
      <c r="S22" s="693">
        <v>0</v>
      </c>
      <c r="T22" s="693">
        <v>0</v>
      </c>
      <c r="U22" s="693">
        <v>0</v>
      </c>
      <c r="V22" s="693">
        <v>0</v>
      </c>
      <c r="W22" s="693">
        <v>0</v>
      </c>
      <c r="X22" s="693">
        <v>0</v>
      </c>
      <c r="Y22" s="693">
        <v>0</v>
      </c>
      <c r="Z22" s="693">
        <v>0</v>
      </c>
      <c r="AA22" s="693">
        <v>0</v>
      </c>
      <c r="AB22" s="695">
        <v>0</v>
      </c>
      <c r="AC22" s="690">
        <v>0</v>
      </c>
      <c r="AD22" s="1015"/>
      <c r="AE22" s="1016"/>
      <c r="AF22" s="1017"/>
    </row>
    <row r="23" spans="1:32" ht="15" customHeight="1" x14ac:dyDescent="0.2">
      <c r="A23" s="11">
        <v>119</v>
      </c>
      <c r="B23" s="271"/>
      <c r="C23" s="277"/>
      <c r="D23" s="277"/>
      <c r="E23" s="1445" t="str">
        <f>'2. CAD NCCF'!E23:L23</f>
        <v>Medium rated GS</v>
      </c>
      <c r="F23" s="1446"/>
      <c r="G23" s="1446"/>
      <c r="H23" s="1446"/>
      <c r="I23" s="1446"/>
      <c r="J23" s="1446"/>
      <c r="K23" s="1446"/>
      <c r="L23" s="1447"/>
      <c r="M23" s="399">
        <f>SUM(M24:M27)</f>
        <v>0</v>
      </c>
      <c r="N23" s="402">
        <f t="shared" ref="N23:AC23" si="3">SUBTOTAL(9,N24:N27)</f>
        <v>0</v>
      </c>
      <c r="O23" s="406">
        <f t="shared" si="3"/>
        <v>0</v>
      </c>
      <c r="P23" s="405">
        <f t="shared" si="3"/>
        <v>0</v>
      </c>
      <c r="Q23" s="403">
        <f t="shared" si="3"/>
        <v>0</v>
      </c>
      <c r="R23" s="406">
        <f t="shared" si="3"/>
        <v>0</v>
      </c>
      <c r="S23" s="406">
        <f t="shared" si="3"/>
        <v>0</v>
      </c>
      <c r="T23" s="406">
        <f t="shared" si="3"/>
        <v>0</v>
      </c>
      <c r="U23" s="406">
        <f t="shared" si="3"/>
        <v>0</v>
      </c>
      <c r="V23" s="406">
        <f t="shared" si="3"/>
        <v>0</v>
      </c>
      <c r="W23" s="406">
        <f t="shared" si="3"/>
        <v>0</v>
      </c>
      <c r="X23" s="406">
        <f t="shared" si="3"/>
        <v>0</v>
      </c>
      <c r="Y23" s="406">
        <f t="shared" si="3"/>
        <v>0</v>
      </c>
      <c r="Z23" s="406">
        <f t="shared" si="3"/>
        <v>0</v>
      </c>
      <c r="AA23" s="406">
        <f t="shared" si="3"/>
        <v>0</v>
      </c>
      <c r="AB23" s="416">
        <f t="shared" si="3"/>
        <v>0</v>
      </c>
      <c r="AC23" s="399">
        <f t="shared" si="3"/>
        <v>0</v>
      </c>
      <c r="AD23" s="1015"/>
      <c r="AE23" s="1016"/>
      <c r="AF23" s="1017"/>
    </row>
    <row r="24" spans="1:32" ht="15" customHeight="1" x14ac:dyDescent="0.2">
      <c r="A24" s="11">
        <v>120</v>
      </c>
      <c r="B24" s="271"/>
      <c r="C24" s="278"/>
      <c r="D24" s="278"/>
      <c r="E24" s="278"/>
      <c r="F24" s="1475" t="str">
        <f>'2. CAD NCCF'!F24:L24</f>
        <v xml:space="preserve">Sovereigh &amp; central bank GS </v>
      </c>
      <c r="G24" s="1476"/>
      <c r="H24" s="1476"/>
      <c r="I24" s="1476"/>
      <c r="J24" s="1476"/>
      <c r="K24" s="1476"/>
      <c r="L24" s="1477"/>
      <c r="M24" s="690">
        <v>0</v>
      </c>
      <c r="N24" s="696">
        <v>0</v>
      </c>
      <c r="O24" s="692">
        <v>0</v>
      </c>
      <c r="P24" s="693">
        <v>0</v>
      </c>
      <c r="Q24" s="694">
        <v>0</v>
      </c>
      <c r="R24" s="692">
        <v>0</v>
      </c>
      <c r="S24" s="693">
        <v>0</v>
      </c>
      <c r="T24" s="692">
        <v>0</v>
      </c>
      <c r="U24" s="693">
        <v>0</v>
      </c>
      <c r="V24" s="692">
        <v>0</v>
      </c>
      <c r="W24" s="693">
        <v>0</v>
      </c>
      <c r="X24" s="692">
        <v>0</v>
      </c>
      <c r="Y24" s="693">
        <v>0</v>
      </c>
      <c r="Z24" s="692">
        <v>0</v>
      </c>
      <c r="AA24" s="693">
        <v>0</v>
      </c>
      <c r="AB24" s="698">
        <v>0</v>
      </c>
      <c r="AC24" s="690">
        <v>0</v>
      </c>
      <c r="AD24" s="1015"/>
      <c r="AE24" s="1016"/>
      <c r="AF24" s="1017"/>
    </row>
    <row r="25" spans="1:32" ht="15" customHeight="1" x14ac:dyDescent="0.2">
      <c r="A25" s="11">
        <v>121</v>
      </c>
      <c r="B25" s="271"/>
      <c r="C25" s="278"/>
      <c r="D25" s="278"/>
      <c r="E25" s="278"/>
      <c r="F25" s="1475" t="str">
        <f>'2. CAD NCCF'!F25:L25</f>
        <v>State, provincial &amp; agency GS</v>
      </c>
      <c r="G25" s="1476"/>
      <c r="H25" s="1476"/>
      <c r="I25" s="1476"/>
      <c r="J25" s="1476"/>
      <c r="K25" s="1476"/>
      <c r="L25" s="1477"/>
      <c r="M25" s="690">
        <v>0</v>
      </c>
      <c r="N25" s="696">
        <v>0</v>
      </c>
      <c r="O25" s="692">
        <v>0</v>
      </c>
      <c r="P25" s="693">
        <v>0</v>
      </c>
      <c r="Q25" s="694">
        <v>0</v>
      </c>
      <c r="R25" s="692">
        <v>0</v>
      </c>
      <c r="S25" s="693">
        <v>0</v>
      </c>
      <c r="T25" s="692">
        <v>0</v>
      </c>
      <c r="U25" s="693">
        <v>0</v>
      </c>
      <c r="V25" s="692">
        <v>0</v>
      </c>
      <c r="W25" s="693">
        <v>0</v>
      </c>
      <c r="X25" s="692">
        <v>0</v>
      </c>
      <c r="Y25" s="693">
        <v>0</v>
      </c>
      <c r="Z25" s="692">
        <v>0</v>
      </c>
      <c r="AA25" s="693">
        <v>0</v>
      </c>
      <c r="AB25" s="698">
        <v>0</v>
      </c>
      <c r="AC25" s="690">
        <v>0</v>
      </c>
      <c r="AD25" s="1015"/>
      <c r="AE25" s="1016"/>
      <c r="AF25" s="1017"/>
    </row>
    <row r="26" spans="1:32" ht="15" customHeight="1" x14ac:dyDescent="0.2">
      <c r="A26" s="11">
        <v>122</v>
      </c>
      <c r="B26" s="271"/>
      <c r="C26" s="279"/>
      <c r="D26" s="279"/>
      <c r="E26" s="279"/>
      <c r="F26" s="1475" t="str">
        <f>'2. CAD NCCF'!F26:L26</f>
        <v>State municipal GS</v>
      </c>
      <c r="G26" s="1476"/>
      <c r="H26" s="1476"/>
      <c r="I26" s="1476"/>
      <c r="J26" s="1476"/>
      <c r="K26" s="1476"/>
      <c r="L26" s="1477"/>
      <c r="M26" s="690">
        <v>0</v>
      </c>
      <c r="N26" s="696">
        <v>0</v>
      </c>
      <c r="O26" s="692">
        <v>0</v>
      </c>
      <c r="P26" s="693">
        <v>0</v>
      </c>
      <c r="Q26" s="694">
        <v>0</v>
      </c>
      <c r="R26" s="692">
        <v>0</v>
      </c>
      <c r="S26" s="693">
        <v>0</v>
      </c>
      <c r="T26" s="692">
        <v>0</v>
      </c>
      <c r="U26" s="693">
        <v>0</v>
      </c>
      <c r="V26" s="692">
        <v>0</v>
      </c>
      <c r="W26" s="693">
        <v>0</v>
      </c>
      <c r="X26" s="692">
        <v>0</v>
      </c>
      <c r="Y26" s="693">
        <v>0</v>
      </c>
      <c r="Z26" s="692">
        <v>0</v>
      </c>
      <c r="AA26" s="693">
        <v>0</v>
      </c>
      <c r="AB26" s="698">
        <v>0</v>
      </c>
      <c r="AC26" s="690">
        <v>0</v>
      </c>
      <c r="AD26" s="1015"/>
      <c r="AE26" s="1016"/>
      <c r="AF26" s="1017"/>
    </row>
    <row r="27" spans="1:32" ht="15" customHeight="1" x14ac:dyDescent="0.2">
      <c r="A27" s="11">
        <v>123</v>
      </c>
      <c r="B27" s="271"/>
      <c r="C27" s="274"/>
      <c r="D27" s="274"/>
      <c r="E27" s="274"/>
      <c r="F27" s="1475" t="str">
        <f>'2. CAD NCCF'!F27:L27</f>
        <v>Supranational and multilateral development bank GS</v>
      </c>
      <c r="G27" s="1476"/>
      <c r="H27" s="1476"/>
      <c r="I27" s="1476"/>
      <c r="J27" s="1476"/>
      <c r="K27" s="1476"/>
      <c r="L27" s="1477"/>
      <c r="M27" s="690">
        <v>0</v>
      </c>
      <c r="N27" s="696">
        <v>0</v>
      </c>
      <c r="O27" s="692">
        <v>0</v>
      </c>
      <c r="P27" s="693">
        <v>0</v>
      </c>
      <c r="Q27" s="694">
        <v>0</v>
      </c>
      <c r="R27" s="692">
        <v>0</v>
      </c>
      <c r="S27" s="693">
        <v>0</v>
      </c>
      <c r="T27" s="692">
        <v>0</v>
      </c>
      <c r="U27" s="693">
        <v>0</v>
      </c>
      <c r="V27" s="692">
        <v>0</v>
      </c>
      <c r="W27" s="693">
        <v>0</v>
      </c>
      <c r="X27" s="692">
        <v>0</v>
      </c>
      <c r="Y27" s="693">
        <v>0</v>
      </c>
      <c r="Z27" s="692">
        <v>0</v>
      </c>
      <c r="AA27" s="693">
        <v>0</v>
      </c>
      <c r="AB27" s="698">
        <v>0</v>
      </c>
      <c r="AC27" s="690">
        <v>0</v>
      </c>
      <c r="AD27" s="1015"/>
      <c r="AE27" s="1016"/>
      <c r="AF27" s="1017"/>
    </row>
    <row r="28" spans="1:32" ht="15" customHeight="1" x14ac:dyDescent="0.2">
      <c r="A28" s="11">
        <v>124</v>
      </c>
      <c r="B28" s="271"/>
      <c r="C28" s="279"/>
      <c r="D28" s="279"/>
      <c r="E28" s="1445" t="str">
        <f>'2. CAD NCCF'!E28:L28</f>
        <v>Low or not rated GS</v>
      </c>
      <c r="F28" s="1446"/>
      <c r="G28" s="1446"/>
      <c r="H28" s="1446"/>
      <c r="I28" s="1446"/>
      <c r="J28" s="1446"/>
      <c r="K28" s="1446"/>
      <c r="L28" s="1447"/>
      <c r="M28" s="399">
        <f>SUM(M29:M32)</f>
        <v>0</v>
      </c>
      <c r="N28" s="402">
        <f t="shared" ref="N28:AC28" si="4">SUBTOTAL(9,N29:N32)</f>
        <v>0</v>
      </c>
      <c r="O28" s="406">
        <f t="shared" si="4"/>
        <v>0</v>
      </c>
      <c r="P28" s="405">
        <f t="shared" si="4"/>
        <v>0</v>
      </c>
      <c r="Q28" s="403">
        <f t="shared" si="4"/>
        <v>0</v>
      </c>
      <c r="R28" s="406">
        <f t="shared" si="4"/>
        <v>0</v>
      </c>
      <c r="S28" s="406">
        <f t="shared" si="4"/>
        <v>0</v>
      </c>
      <c r="T28" s="406">
        <f t="shared" si="4"/>
        <v>0</v>
      </c>
      <c r="U28" s="406">
        <f t="shared" si="4"/>
        <v>0</v>
      </c>
      <c r="V28" s="406">
        <f t="shared" si="4"/>
        <v>0</v>
      </c>
      <c r="W28" s="406">
        <f t="shared" si="4"/>
        <v>0</v>
      </c>
      <c r="X28" s="406">
        <f t="shared" si="4"/>
        <v>0</v>
      </c>
      <c r="Y28" s="406">
        <f t="shared" si="4"/>
        <v>0</v>
      </c>
      <c r="Z28" s="406">
        <f t="shared" si="4"/>
        <v>0</v>
      </c>
      <c r="AA28" s="406">
        <f t="shared" si="4"/>
        <v>0</v>
      </c>
      <c r="AB28" s="416">
        <f t="shared" si="4"/>
        <v>0</v>
      </c>
      <c r="AC28" s="399">
        <f t="shared" si="4"/>
        <v>0</v>
      </c>
      <c r="AD28" s="1015"/>
      <c r="AE28" s="1016"/>
      <c r="AF28" s="1017"/>
    </row>
    <row r="29" spans="1:32" ht="15" customHeight="1" x14ac:dyDescent="0.2">
      <c r="A29" s="11">
        <v>125</v>
      </c>
      <c r="B29" s="271"/>
      <c r="C29" s="278"/>
      <c r="D29" s="278"/>
      <c r="E29" s="278"/>
      <c r="F29" s="1475" t="str">
        <f>'2. CAD NCCF'!F29:L29</f>
        <v xml:space="preserve">Sovereigh &amp; central bank GS </v>
      </c>
      <c r="G29" s="1476"/>
      <c r="H29" s="1476"/>
      <c r="I29" s="1476"/>
      <c r="J29" s="1476"/>
      <c r="K29" s="1476"/>
      <c r="L29" s="1477"/>
      <c r="M29" s="690">
        <v>0</v>
      </c>
      <c r="N29" s="696">
        <v>0</v>
      </c>
      <c r="O29" s="692">
        <v>0</v>
      </c>
      <c r="P29" s="693">
        <v>0</v>
      </c>
      <c r="Q29" s="694">
        <v>0</v>
      </c>
      <c r="R29" s="692">
        <v>0</v>
      </c>
      <c r="S29" s="693">
        <v>0</v>
      </c>
      <c r="T29" s="692">
        <v>0</v>
      </c>
      <c r="U29" s="693">
        <v>0</v>
      </c>
      <c r="V29" s="692">
        <v>0</v>
      </c>
      <c r="W29" s="693">
        <v>0</v>
      </c>
      <c r="X29" s="692">
        <v>0</v>
      </c>
      <c r="Y29" s="693">
        <v>0</v>
      </c>
      <c r="Z29" s="692">
        <v>0</v>
      </c>
      <c r="AA29" s="693">
        <v>0</v>
      </c>
      <c r="AB29" s="698">
        <v>0</v>
      </c>
      <c r="AC29" s="690">
        <v>0</v>
      </c>
      <c r="AD29" s="1015"/>
      <c r="AE29" s="1016"/>
      <c r="AF29" s="1017"/>
    </row>
    <row r="30" spans="1:32" ht="15" customHeight="1" x14ac:dyDescent="0.2">
      <c r="A30" s="11">
        <v>126</v>
      </c>
      <c r="B30" s="271"/>
      <c r="C30" s="280"/>
      <c r="D30" s="280"/>
      <c r="E30" s="280"/>
      <c r="F30" s="1475" t="str">
        <f>'2. CAD NCCF'!F30:L30</f>
        <v>State, provincial &amp; agency GS</v>
      </c>
      <c r="G30" s="1476"/>
      <c r="H30" s="1476"/>
      <c r="I30" s="1476"/>
      <c r="J30" s="1476"/>
      <c r="K30" s="1476"/>
      <c r="L30" s="1477"/>
      <c r="M30" s="690">
        <v>0</v>
      </c>
      <c r="N30" s="696">
        <v>0</v>
      </c>
      <c r="O30" s="692">
        <v>0</v>
      </c>
      <c r="P30" s="693">
        <v>0</v>
      </c>
      <c r="Q30" s="694">
        <v>0</v>
      </c>
      <c r="R30" s="692">
        <v>0</v>
      </c>
      <c r="S30" s="693">
        <v>0</v>
      </c>
      <c r="T30" s="692">
        <v>0</v>
      </c>
      <c r="U30" s="693">
        <v>0</v>
      </c>
      <c r="V30" s="692">
        <v>0</v>
      </c>
      <c r="W30" s="693">
        <v>0</v>
      </c>
      <c r="X30" s="692">
        <v>0</v>
      </c>
      <c r="Y30" s="693">
        <v>0</v>
      </c>
      <c r="Z30" s="692">
        <v>0</v>
      </c>
      <c r="AA30" s="693">
        <v>0</v>
      </c>
      <c r="AB30" s="698">
        <v>0</v>
      </c>
      <c r="AC30" s="690">
        <v>0</v>
      </c>
      <c r="AD30" s="1015"/>
      <c r="AE30" s="1016"/>
      <c r="AF30" s="1017"/>
    </row>
    <row r="31" spans="1:32" ht="15" customHeight="1" x14ac:dyDescent="0.2">
      <c r="A31" s="11">
        <v>127</v>
      </c>
      <c r="B31" s="271"/>
      <c r="C31" s="280"/>
      <c r="D31" s="280"/>
      <c r="E31" s="280"/>
      <c r="F31" s="1475" t="str">
        <f>'2. CAD NCCF'!F31:L31</f>
        <v>State municipal GS</v>
      </c>
      <c r="G31" s="1476"/>
      <c r="H31" s="1476"/>
      <c r="I31" s="1476"/>
      <c r="J31" s="1476"/>
      <c r="K31" s="1476"/>
      <c r="L31" s="1477"/>
      <c r="M31" s="690">
        <v>0</v>
      </c>
      <c r="N31" s="696">
        <v>0</v>
      </c>
      <c r="O31" s="692">
        <v>0</v>
      </c>
      <c r="P31" s="693">
        <v>0</v>
      </c>
      <c r="Q31" s="694">
        <v>0</v>
      </c>
      <c r="R31" s="692">
        <v>0</v>
      </c>
      <c r="S31" s="693">
        <v>0</v>
      </c>
      <c r="T31" s="692">
        <v>0</v>
      </c>
      <c r="U31" s="693">
        <v>0</v>
      </c>
      <c r="V31" s="692">
        <v>0</v>
      </c>
      <c r="W31" s="693">
        <v>0</v>
      </c>
      <c r="X31" s="692">
        <v>0</v>
      </c>
      <c r="Y31" s="693">
        <v>0</v>
      </c>
      <c r="Z31" s="692">
        <v>0</v>
      </c>
      <c r="AA31" s="693">
        <v>0</v>
      </c>
      <c r="AB31" s="698">
        <v>0</v>
      </c>
      <c r="AC31" s="690">
        <v>0</v>
      </c>
      <c r="AD31" s="1015"/>
      <c r="AE31" s="1016"/>
      <c r="AF31" s="1017"/>
    </row>
    <row r="32" spans="1:32" ht="15" customHeight="1" x14ac:dyDescent="0.2">
      <c r="A32" s="11">
        <v>128</v>
      </c>
      <c r="B32" s="271"/>
      <c r="C32" s="281"/>
      <c r="D32" s="281"/>
      <c r="E32" s="281"/>
      <c r="F32" s="1475" t="str">
        <f>'2. CAD NCCF'!F32:L32</f>
        <v>Supranational and multilateral development bank GS</v>
      </c>
      <c r="G32" s="1476"/>
      <c r="H32" s="1476"/>
      <c r="I32" s="1476"/>
      <c r="J32" s="1476"/>
      <c r="K32" s="1476"/>
      <c r="L32" s="1477"/>
      <c r="M32" s="690">
        <v>0</v>
      </c>
      <c r="N32" s="696">
        <v>0</v>
      </c>
      <c r="O32" s="692">
        <v>0</v>
      </c>
      <c r="P32" s="693">
        <v>0</v>
      </c>
      <c r="Q32" s="694">
        <v>0</v>
      </c>
      <c r="R32" s="692">
        <v>0</v>
      </c>
      <c r="S32" s="693">
        <v>0</v>
      </c>
      <c r="T32" s="692">
        <v>0</v>
      </c>
      <c r="U32" s="693">
        <v>0</v>
      </c>
      <c r="V32" s="692">
        <v>0</v>
      </c>
      <c r="W32" s="693">
        <v>0</v>
      </c>
      <c r="X32" s="692">
        <v>0</v>
      </c>
      <c r="Y32" s="693">
        <v>0</v>
      </c>
      <c r="Z32" s="692">
        <v>0</v>
      </c>
      <c r="AA32" s="693">
        <v>0</v>
      </c>
      <c r="AB32" s="698">
        <v>0</v>
      </c>
      <c r="AC32" s="690">
        <v>0</v>
      </c>
      <c r="AD32" s="1015"/>
      <c r="AE32" s="1016"/>
      <c r="AF32" s="1017"/>
    </row>
    <row r="33" spans="1:32" ht="15" customHeight="1" x14ac:dyDescent="0.2">
      <c r="A33" s="11">
        <v>129</v>
      </c>
      <c r="B33" s="271"/>
      <c r="C33" s="281"/>
      <c r="D33" s="1472" t="str">
        <f>'2. CAD NCCF'!D33:AF33</f>
        <v>Mortgage backed securities (MBS)</v>
      </c>
      <c r="E33" s="1473"/>
      <c r="F33" s="1473"/>
      <c r="G33" s="1473"/>
      <c r="H33" s="1473"/>
      <c r="I33" s="1473"/>
      <c r="J33" s="1473"/>
      <c r="K33" s="1473"/>
      <c r="L33" s="1473"/>
      <c r="M33" s="1473"/>
      <c r="N33" s="1473"/>
      <c r="O33" s="1473"/>
      <c r="P33" s="1473"/>
      <c r="Q33" s="1473"/>
      <c r="R33" s="1473"/>
      <c r="S33" s="1473"/>
      <c r="T33" s="1473"/>
      <c r="U33" s="1473"/>
      <c r="V33" s="1473"/>
      <c r="W33" s="1473"/>
      <c r="X33" s="1473"/>
      <c r="Y33" s="1473"/>
      <c r="Z33" s="1473"/>
      <c r="AA33" s="1473"/>
      <c r="AB33" s="1473"/>
      <c r="AC33" s="1473"/>
      <c r="AD33" s="1473"/>
      <c r="AE33" s="1473"/>
      <c r="AF33" s="1474"/>
    </row>
    <row r="34" spans="1:32" ht="15" customHeight="1" x14ac:dyDescent="0.2">
      <c r="A34" s="11">
        <v>130</v>
      </c>
      <c r="B34" s="271"/>
      <c r="C34" s="281"/>
      <c r="D34" s="281"/>
      <c r="E34" s="1714" t="str">
        <f>'2. CAD NCCF'!E34:L34</f>
        <v>Agency MBS</v>
      </c>
      <c r="F34" s="1715"/>
      <c r="G34" s="1715"/>
      <c r="H34" s="1715"/>
      <c r="I34" s="1715"/>
      <c r="J34" s="1715"/>
      <c r="K34" s="1715"/>
      <c r="L34" s="1716"/>
      <c r="M34" s="399">
        <f>SUM(M35:M37)</f>
        <v>0</v>
      </c>
      <c r="N34" s="402">
        <f t="shared" ref="N34:AC34" si="5">SUBTOTAL(9,N35:N37)</f>
        <v>0</v>
      </c>
      <c r="O34" s="406">
        <f t="shared" si="5"/>
        <v>0</v>
      </c>
      <c r="P34" s="405">
        <f t="shared" si="5"/>
        <v>0</v>
      </c>
      <c r="Q34" s="403">
        <f t="shared" si="5"/>
        <v>0</v>
      </c>
      <c r="R34" s="406">
        <f t="shared" si="5"/>
        <v>0</v>
      </c>
      <c r="S34" s="406">
        <f t="shared" si="5"/>
        <v>0</v>
      </c>
      <c r="T34" s="406">
        <f t="shared" si="5"/>
        <v>0</v>
      </c>
      <c r="U34" s="406">
        <f t="shared" si="5"/>
        <v>0</v>
      </c>
      <c r="V34" s="406">
        <f t="shared" si="5"/>
        <v>0</v>
      </c>
      <c r="W34" s="406">
        <f t="shared" si="5"/>
        <v>0</v>
      </c>
      <c r="X34" s="406">
        <f t="shared" si="5"/>
        <v>0</v>
      </c>
      <c r="Y34" s="406">
        <f t="shared" si="5"/>
        <v>0</v>
      </c>
      <c r="Z34" s="406">
        <f t="shared" si="5"/>
        <v>0</v>
      </c>
      <c r="AA34" s="406">
        <f t="shared" si="5"/>
        <v>0</v>
      </c>
      <c r="AB34" s="416">
        <f t="shared" si="5"/>
        <v>0</v>
      </c>
      <c r="AC34" s="399">
        <f t="shared" si="5"/>
        <v>0</v>
      </c>
      <c r="AD34" s="1015"/>
      <c r="AE34" s="1016"/>
      <c r="AF34" s="1017"/>
    </row>
    <row r="35" spans="1:32" ht="15" customHeight="1" x14ac:dyDescent="0.2">
      <c r="A35" s="11">
        <v>131</v>
      </c>
      <c r="B35" s="271"/>
      <c r="C35" s="281"/>
      <c r="D35" s="281"/>
      <c r="E35" s="282"/>
      <c r="F35" s="1475" t="str">
        <f>'2. CAD NCCF'!F35:L35</f>
        <v>Agency MBS, high rated</v>
      </c>
      <c r="G35" s="1476"/>
      <c r="H35" s="1476"/>
      <c r="I35" s="1476"/>
      <c r="J35" s="1476"/>
      <c r="K35" s="1476"/>
      <c r="L35" s="1477"/>
      <c r="M35" s="690">
        <v>0</v>
      </c>
      <c r="N35" s="696">
        <v>0</v>
      </c>
      <c r="O35" s="692">
        <v>0</v>
      </c>
      <c r="P35" s="693">
        <v>0</v>
      </c>
      <c r="Q35" s="694">
        <v>0</v>
      </c>
      <c r="R35" s="692">
        <v>0</v>
      </c>
      <c r="S35" s="693">
        <v>0</v>
      </c>
      <c r="T35" s="692">
        <v>0</v>
      </c>
      <c r="U35" s="693">
        <v>0</v>
      </c>
      <c r="V35" s="692">
        <v>0</v>
      </c>
      <c r="W35" s="693">
        <v>0</v>
      </c>
      <c r="X35" s="692">
        <v>0</v>
      </c>
      <c r="Y35" s="693">
        <v>0</v>
      </c>
      <c r="Z35" s="692">
        <v>0</v>
      </c>
      <c r="AA35" s="693">
        <v>0</v>
      </c>
      <c r="AB35" s="698">
        <v>0</v>
      </c>
      <c r="AC35" s="690">
        <v>0</v>
      </c>
      <c r="AD35" s="1015"/>
      <c r="AE35" s="1016"/>
      <c r="AF35" s="1017"/>
    </row>
    <row r="36" spans="1:32" ht="15" customHeight="1" x14ac:dyDescent="0.2">
      <c r="A36" s="11">
        <v>132</v>
      </c>
      <c r="B36" s="271"/>
      <c r="C36" s="281"/>
      <c r="D36" s="281"/>
      <c r="E36" s="282"/>
      <c r="F36" s="1475" t="str">
        <f>'2. CAD NCCF'!F36:L36</f>
        <v>Agency MBS, medium rated</v>
      </c>
      <c r="G36" s="1476"/>
      <c r="H36" s="1476"/>
      <c r="I36" s="1476"/>
      <c r="J36" s="1476"/>
      <c r="K36" s="1476"/>
      <c r="L36" s="1477"/>
      <c r="M36" s="690">
        <v>0</v>
      </c>
      <c r="N36" s="696">
        <v>0</v>
      </c>
      <c r="O36" s="692">
        <v>0</v>
      </c>
      <c r="P36" s="693">
        <v>0</v>
      </c>
      <c r="Q36" s="694">
        <v>0</v>
      </c>
      <c r="R36" s="692">
        <v>0</v>
      </c>
      <c r="S36" s="693">
        <v>0</v>
      </c>
      <c r="T36" s="692">
        <v>0</v>
      </c>
      <c r="U36" s="693">
        <v>0</v>
      </c>
      <c r="V36" s="692">
        <v>0</v>
      </c>
      <c r="W36" s="693">
        <v>0</v>
      </c>
      <c r="X36" s="692">
        <v>0</v>
      </c>
      <c r="Y36" s="693">
        <v>0</v>
      </c>
      <c r="Z36" s="692">
        <v>0</v>
      </c>
      <c r="AA36" s="693">
        <v>0</v>
      </c>
      <c r="AB36" s="698">
        <v>0</v>
      </c>
      <c r="AC36" s="690">
        <v>0</v>
      </c>
      <c r="AD36" s="1015"/>
      <c r="AE36" s="1016"/>
      <c r="AF36" s="1017"/>
    </row>
    <row r="37" spans="1:32" ht="15" customHeight="1" x14ac:dyDescent="0.2">
      <c r="A37" s="11">
        <v>133</v>
      </c>
      <c r="B37" s="271"/>
      <c r="C37" s="281"/>
      <c r="D37" s="281"/>
      <c r="E37" s="282"/>
      <c r="F37" s="1475" t="str">
        <f>'2. CAD NCCF'!F37:L37</f>
        <v>Agency MBS, low or not rated</v>
      </c>
      <c r="G37" s="1476"/>
      <c r="H37" s="1476"/>
      <c r="I37" s="1476"/>
      <c r="J37" s="1476"/>
      <c r="K37" s="1476"/>
      <c r="L37" s="1477"/>
      <c r="M37" s="690">
        <v>0</v>
      </c>
      <c r="N37" s="696">
        <v>0</v>
      </c>
      <c r="O37" s="692">
        <v>0</v>
      </c>
      <c r="P37" s="693">
        <v>0</v>
      </c>
      <c r="Q37" s="694">
        <v>0</v>
      </c>
      <c r="R37" s="692">
        <v>0</v>
      </c>
      <c r="S37" s="693">
        <v>0</v>
      </c>
      <c r="T37" s="692">
        <v>0</v>
      </c>
      <c r="U37" s="693">
        <v>0</v>
      </c>
      <c r="V37" s="692">
        <v>0</v>
      </c>
      <c r="W37" s="693">
        <v>0</v>
      </c>
      <c r="X37" s="692">
        <v>0</v>
      </c>
      <c r="Y37" s="693">
        <v>0</v>
      </c>
      <c r="Z37" s="692">
        <v>0</v>
      </c>
      <c r="AA37" s="693">
        <v>0</v>
      </c>
      <c r="AB37" s="698">
        <v>0</v>
      </c>
      <c r="AC37" s="690">
        <v>0</v>
      </c>
      <c r="AD37" s="1015"/>
      <c r="AE37" s="1016"/>
      <c r="AF37" s="1017"/>
    </row>
    <row r="38" spans="1:32" ht="15" customHeight="1" x14ac:dyDescent="0.2">
      <c r="A38" s="11">
        <v>134</v>
      </c>
      <c r="B38" s="271"/>
      <c r="C38" s="281"/>
      <c r="D38" s="281"/>
      <c r="E38" s="1708" t="str">
        <f>'2. CAD NCCF'!E38:L38</f>
        <v>Non-agency commercial MBS (CMBS)</v>
      </c>
      <c r="F38" s="1709"/>
      <c r="G38" s="1709"/>
      <c r="H38" s="1709"/>
      <c r="I38" s="1709"/>
      <c r="J38" s="1709"/>
      <c r="K38" s="1709"/>
      <c r="L38" s="1710"/>
      <c r="M38" s="399">
        <f>SUM(M39:M41)</f>
        <v>0</v>
      </c>
      <c r="N38" s="402">
        <f t="shared" ref="N38:AC38" si="6">SUBTOTAL(9,N39:N41)</f>
        <v>0</v>
      </c>
      <c r="O38" s="406">
        <f t="shared" si="6"/>
        <v>0</v>
      </c>
      <c r="P38" s="405">
        <f t="shared" si="6"/>
        <v>0</v>
      </c>
      <c r="Q38" s="403">
        <f t="shared" si="6"/>
        <v>0</v>
      </c>
      <c r="R38" s="406">
        <f t="shared" si="6"/>
        <v>0</v>
      </c>
      <c r="S38" s="406">
        <f t="shared" si="6"/>
        <v>0</v>
      </c>
      <c r="T38" s="406">
        <f t="shared" si="6"/>
        <v>0</v>
      </c>
      <c r="U38" s="406">
        <f t="shared" si="6"/>
        <v>0</v>
      </c>
      <c r="V38" s="406">
        <f t="shared" si="6"/>
        <v>0</v>
      </c>
      <c r="W38" s="406">
        <f t="shared" si="6"/>
        <v>0</v>
      </c>
      <c r="X38" s="406">
        <f t="shared" si="6"/>
        <v>0</v>
      </c>
      <c r="Y38" s="406">
        <f t="shared" si="6"/>
        <v>0</v>
      </c>
      <c r="Z38" s="406">
        <f t="shared" si="6"/>
        <v>0</v>
      </c>
      <c r="AA38" s="406">
        <f t="shared" si="6"/>
        <v>0</v>
      </c>
      <c r="AB38" s="416">
        <f t="shared" si="6"/>
        <v>0</v>
      </c>
      <c r="AC38" s="399">
        <f t="shared" si="6"/>
        <v>0</v>
      </c>
      <c r="AD38" s="1015"/>
      <c r="AE38" s="1016"/>
      <c r="AF38" s="1017"/>
    </row>
    <row r="39" spans="1:32" ht="15" customHeight="1" x14ac:dyDescent="0.2">
      <c r="A39" s="11">
        <v>135</v>
      </c>
      <c r="B39" s="271"/>
      <c r="C39" s="281"/>
      <c r="D39" s="281"/>
      <c r="E39" s="282"/>
      <c r="F39" s="1475" t="str">
        <f>'2. CAD NCCF'!F39:L39</f>
        <v>Non-agency CMBS, high rated</v>
      </c>
      <c r="G39" s="1476"/>
      <c r="H39" s="1476"/>
      <c r="I39" s="1476"/>
      <c r="J39" s="1476"/>
      <c r="K39" s="1476"/>
      <c r="L39" s="1477"/>
      <c r="M39" s="690">
        <v>0</v>
      </c>
      <c r="N39" s="696">
        <v>0</v>
      </c>
      <c r="O39" s="692">
        <v>0</v>
      </c>
      <c r="P39" s="693">
        <v>0</v>
      </c>
      <c r="Q39" s="694">
        <v>0</v>
      </c>
      <c r="R39" s="692">
        <v>0</v>
      </c>
      <c r="S39" s="693">
        <v>0</v>
      </c>
      <c r="T39" s="692">
        <v>0</v>
      </c>
      <c r="U39" s="693">
        <v>0</v>
      </c>
      <c r="V39" s="692">
        <v>0</v>
      </c>
      <c r="W39" s="693">
        <v>0</v>
      </c>
      <c r="X39" s="692">
        <v>0</v>
      </c>
      <c r="Y39" s="693">
        <v>0</v>
      </c>
      <c r="Z39" s="692">
        <v>0</v>
      </c>
      <c r="AA39" s="693">
        <v>0</v>
      </c>
      <c r="AB39" s="698">
        <v>0</v>
      </c>
      <c r="AC39" s="690">
        <v>0</v>
      </c>
      <c r="AD39" s="1015"/>
      <c r="AE39" s="1016"/>
      <c r="AF39" s="1017"/>
    </row>
    <row r="40" spans="1:32" ht="15" customHeight="1" x14ac:dyDescent="0.2">
      <c r="A40" s="11">
        <v>136</v>
      </c>
      <c r="B40" s="271"/>
      <c r="C40" s="281"/>
      <c r="D40" s="281"/>
      <c r="E40" s="282"/>
      <c r="F40" s="1475" t="str">
        <f>'2. CAD NCCF'!F40:L40</f>
        <v>Non-agency CMBS, medium rated</v>
      </c>
      <c r="G40" s="1476"/>
      <c r="H40" s="1476"/>
      <c r="I40" s="1476"/>
      <c r="J40" s="1476"/>
      <c r="K40" s="1476"/>
      <c r="L40" s="1477"/>
      <c r="M40" s="690">
        <v>0</v>
      </c>
      <c r="N40" s="696">
        <v>0</v>
      </c>
      <c r="O40" s="692">
        <v>0</v>
      </c>
      <c r="P40" s="693">
        <v>0</v>
      </c>
      <c r="Q40" s="694">
        <v>0</v>
      </c>
      <c r="R40" s="692">
        <v>0</v>
      </c>
      <c r="S40" s="693">
        <v>0</v>
      </c>
      <c r="T40" s="692">
        <v>0</v>
      </c>
      <c r="U40" s="693">
        <v>0</v>
      </c>
      <c r="V40" s="692">
        <v>0</v>
      </c>
      <c r="W40" s="693">
        <v>0</v>
      </c>
      <c r="X40" s="692">
        <v>0</v>
      </c>
      <c r="Y40" s="693">
        <v>0</v>
      </c>
      <c r="Z40" s="692">
        <v>0</v>
      </c>
      <c r="AA40" s="693">
        <v>0</v>
      </c>
      <c r="AB40" s="698">
        <v>0</v>
      </c>
      <c r="AC40" s="690">
        <v>0</v>
      </c>
      <c r="AD40" s="1015"/>
      <c r="AE40" s="1016"/>
      <c r="AF40" s="1017"/>
    </row>
    <row r="41" spans="1:32" ht="15" customHeight="1" x14ac:dyDescent="0.2">
      <c r="A41" s="11">
        <v>137</v>
      </c>
      <c r="B41" s="271"/>
      <c r="C41" s="281"/>
      <c r="D41" s="281"/>
      <c r="E41" s="282"/>
      <c r="F41" s="1475" t="str">
        <f>'2. CAD NCCF'!F41:L41</f>
        <v>Non-agency CMBS, low or not rated</v>
      </c>
      <c r="G41" s="1476"/>
      <c r="H41" s="1476"/>
      <c r="I41" s="1476"/>
      <c r="J41" s="1476"/>
      <c r="K41" s="1476"/>
      <c r="L41" s="1477"/>
      <c r="M41" s="690">
        <v>0</v>
      </c>
      <c r="N41" s="696">
        <v>0</v>
      </c>
      <c r="O41" s="692">
        <v>0</v>
      </c>
      <c r="P41" s="693">
        <v>0</v>
      </c>
      <c r="Q41" s="694">
        <v>0</v>
      </c>
      <c r="R41" s="692">
        <v>0</v>
      </c>
      <c r="S41" s="693">
        <v>0</v>
      </c>
      <c r="T41" s="692">
        <v>0</v>
      </c>
      <c r="U41" s="693">
        <v>0</v>
      </c>
      <c r="V41" s="692">
        <v>0</v>
      </c>
      <c r="W41" s="693">
        <v>0</v>
      </c>
      <c r="X41" s="692">
        <v>0</v>
      </c>
      <c r="Y41" s="693">
        <v>0</v>
      </c>
      <c r="Z41" s="692">
        <v>0</v>
      </c>
      <c r="AA41" s="693">
        <v>0</v>
      </c>
      <c r="AB41" s="698">
        <v>0</v>
      </c>
      <c r="AC41" s="690">
        <v>0</v>
      </c>
      <c r="AD41" s="1015"/>
      <c r="AE41" s="1016"/>
      <c r="AF41" s="1017"/>
    </row>
    <row r="42" spans="1:32" ht="15" customHeight="1" x14ac:dyDescent="0.2">
      <c r="A42" s="11">
        <v>138</v>
      </c>
      <c r="B42" s="271"/>
      <c r="C42" s="281"/>
      <c r="D42" s="281"/>
      <c r="E42" s="1708" t="str">
        <f>'2. CAD NCCF'!E42:L42</f>
        <v>Non-agency residential MBS (RMBS)</v>
      </c>
      <c r="F42" s="1709"/>
      <c r="G42" s="1709"/>
      <c r="H42" s="1709"/>
      <c r="I42" s="1709"/>
      <c r="J42" s="1709"/>
      <c r="K42" s="1709"/>
      <c r="L42" s="1710"/>
      <c r="M42" s="399">
        <f>SUM(M43:M45)</f>
        <v>0</v>
      </c>
      <c r="N42" s="402">
        <f t="shared" ref="N42:AC42" si="7">SUBTOTAL(9,N43:N45)</f>
        <v>0</v>
      </c>
      <c r="O42" s="406">
        <f t="shared" si="7"/>
        <v>0</v>
      </c>
      <c r="P42" s="405">
        <f t="shared" si="7"/>
        <v>0</v>
      </c>
      <c r="Q42" s="403">
        <f t="shared" si="7"/>
        <v>0</v>
      </c>
      <c r="R42" s="406">
        <f t="shared" si="7"/>
        <v>0</v>
      </c>
      <c r="S42" s="406">
        <f t="shared" si="7"/>
        <v>0</v>
      </c>
      <c r="T42" s="406">
        <f t="shared" si="7"/>
        <v>0</v>
      </c>
      <c r="U42" s="406">
        <f t="shared" si="7"/>
        <v>0</v>
      </c>
      <c r="V42" s="406">
        <f t="shared" si="7"/>
        <v>0</v>
      </c>
      <c r="W42" s="406">
        <f t="shared" si="7"/>
        <v>0</v>
      </c>
      <c r="X42" s="406">
        <f t="shared" si="7"/>
        <v>0</v>
      </c>
      <c r="Y42" s="406">
        <f t="shared" si="7"/>
        <v>0</v>
      </c>
      <c r="Z42" s="406">
        <f t="shared" si="7"/>
        <v>0</v>
      </c>
      <c r="AA42" s="406">
        <f t="shared" si="7"/>
        <v>0</v>
      </c>
      <c r="AB42" s="416">
        <f t="shared" si="7"/>
        <v>0</v>
      </c>
      <c r="AC42" s="399">
        <f t="shared" si="7"/>
        <v>0</v>
      </c>
      <c r="AD42" s="1015"/>
      <c r="AE42" s="1016"/>
      <c r="AF42" s="1017"/>
    </row>
    <row r="43" spans="1:32" ht="15" customHeight="1" x14ac:dyDescent="0.2">
      <c r="A43" s="11">
        <v>139</v>
      </c>
      <c r="B43" s="271"/>
      <c r="C43" s="281"/>
      <c r="D43" s="281"/>
      <c r="E43" s="282"/>
      <c r="F43" s="1475" t="str">
        <f>'2. CAD NCCF'!F43:L43</f>
        <v>Non-agency RMBS, high rated</v>
      </c>
      <c r="G43" s="1476"/>
      <c r="H43" s="1476"/>
      <c r="I43" s="1476"/>
      <c r="J43" s="1476"/>
      <c r="K43" s="1476"/>
      <c r="L43" s="1477"/>
      <c r="M43" s="690">
        <v>0</v>
      </c>
      <c r="N43" s="696">
        <v>0</v>
      </c>
      <c r="O43" s="692">
        <v>0</v>
      </c>
      <c r="P43" s="693">
        <v>0</v>
      </c>
      <c r="Q43" s="694">
        <v>0</v>
      </c>
      <c r="R43" s="692">
        <v>0</v>
      </c>
      <c r="S43" s="693">
        <v>0</v>
      </c>
      <c r="T43" s="692">
        <v>0</v>
      </c>
      <c r="U43" s="693">
        <v>0</v>
      </c>
      <c r="V43" s="692">
        <v>0</v>
      </c>
      <c r="W43" s="693">
        <v>0</v>
      </c>
      <c r="X43" s="692">
        <v>0</v>
      </c>
      <c r="Y43" s="693">
        <v>0</v>
      </c>
      <c r="Z43" s="692">
        <v>0</v>
      </c>
      <c r="AA43" s="693">
        <v>0</v>
      </c>
      <c r="AB43" s="698">
        <v>0</v>
      </c>
      <c r="AC43" s="690">
        <v>0</v>
      </c>
      <c r="AD43" s="1015"/>
      <c r="AE43" s="1016"/>
      <c r="AF43" s="1017"/>
    </row>
    <row r="44" spans="1:32" ht="15" customHeight="1" x14ac:dyDescent="0.2">
      <c r="A44" s="11">
        <v>140</v>
      </c>
      <c r="B44" s="271"/>
      <c r="C44" s="281"/>
      <c r="D44" s="281"/>
      <c r="E44" s="282"/>
      <c r="F44" s="1475" t="str">
        <f>'2. CAD NCCF'!F44:L44</f>
        <v>Non-agency RMBS, medium rated</v>
      </c>
      <c r="G44" s="1476"/>
      <c r="H44" s="1476"/>
      <c r="I44" s="1476"/>
      <c r="J44" s="1476"/>
      <c r="K44" s="1476"/>
      <c r="L44" s="1477"/>
      <c r="M44" s="690">
        <v>0</v>
      </c>
      <c r="N44" s="696">
        <v>0</v>
      </c>
      <c r="O44" s="692">
        <v>0</v>
      </c>
      <c r="P44" s="693">
        <v>0</v>
      </c>
      <c r="Q44" s="694">
        <v>0</v>
      </c>
      <c r="R44" s="692">
        <v>0</v>
      </c>
      <c r="S44" s="693">
        <v>0</v>
      </c>
      <c r="T44" s="692">
        <v>0</v>
      </c>
      <c r="U44" s="693">
        <v>0</v>
      </c>
      <c r="V44" s="692">
        <v>0</v>
      </c>
      <c r="W44" s="693">
        <v>0</v>
      </c>
      <c r="X44" s="692">
        <v>0</v>
      </c>
      <c r="Y44" s="693">
        <v>0</v>
      </c>
      <c r="Z44" s="692">
        <v>0</v>
      </c>
      <c r="AA44" s="693">
        <v>0</v>
      </c>
      <c r="AB44" s="698">
        <v>0</v>
      </c>
      <c r="AC44" s="690">
        <v>0</v>
      </c>
      <c r="AD44" s="1015"/>
      <c r="AE44" s="1016"/>
      <c r="AF44" s="1017"/>
    </row>
    <row r="45" spans="1:32" ht="15" customHeight="1" x14ac:dyDescent="0.2">
      <c r="A45" s="11">
        <v>141</v>
      </c>
      <c r="B45" s="271"/>
      <c r="C45" s="281"/>
      <c r="D45" s="281"/>
      <c r="E45" s="282"/>
      <c r="F45" s="1475" t="str">
        <f>'2. CAD NCCF'!F45:L45</f>
        <v>Non-agency RMBS, low or not rated</v>
      </c>
      <c r="G45" s="1476"/>
      <c r="H45" s="1476"/>
      <c r="I45" s="1476"/>
      <c r="J45" s="1476"/>
      <c r="K45" s="1476"/>
      <c r="L45" s="1477"/>
      <c r="M45" s="690">
        <v>0</v>
      </c>
      <c r="N45" s="696">
        <v>0</v>
      </c>
      <c r="O45" s="692">
        <v>0</v>
      </c>
      <c r="P45" s="693">
        <v>0</v>
      </c>
      <c r="Q45" s="694">
        <v>0</v>
      </c>
      <c r="R45" s="692">
        <v>0</v>
      </c>
      <c r="S45" s="693">
        <v>0</v>
      </c>
      <c r="T45" s="692">
        <v>0</v>
      </c>
      <c r="U45" s="693">
        <v>0</v>
      </c>
      <c r="V45" s="692">
        <v>0</v>
      </c>
      <c r="W45" s="693">
        <v>0</v>
      </c>
      <c r="X45" s="692">
        <v>0</v>
      </c>
      <c r="Y45" s="693">
        <v>0</v>
      </c>
      <c r="Z45" s="692">
        <v>0</v>
      </c>
      <c r="AA45" s="693">
        <v>0</v>
      </c>
      <c r="AB45" s="698">
        <v>0</v>
      </c>
      <c r="AC45" s="690">
        <v>0</v>
      </c>
      <c r="AD45" s="1015"/>
      <c r="AE45" s="1016"/>
      <c r="AF45" s="1017"/>
    </row>
    <row r="46" spans="1:32" ht="15" customHeight="1" x14ac:dyDescent="0.2">
      <c r="A46" s="11">
        <v>142</v>
      </c>
      <c r="B46" s="271"/>
      <c r="C46" s="281"/>
      <c r="D46" s="1472" t="str">
        <f>'2. CAD NCCF'!D46:AF46</f>
        <v>Corporate bonds and paper (CBP)</v>
      </c>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4"/>
    </row>
    <row r="47" spans="1:32" ht="15" customHeight="1" x14ac:dyDescent="0.2">
      <c r="A47" s="11">
        <v>143</v>
      </c>
      <c r="B47" s="271"/>
      <c r="C47" s="281"/>
      <c r="D47" s="281"/>
      <c r="E47" s="1515" t="str">
        <f>'2. CAD NCCF'!E47:L47</f>
        <v>Non-FI issued CBP, high rated</v>
      </c>
      <c r="F47" s="1516"/>
      <c r="G47" s="1516"/>
      <c r="H47" s="1516"/>
      <c r="I47" s="1516"/>
      <c r="J47" s="1516"/>
      <c r="K47" s="1516"/>
      <c r="L47" s="1517"/>
      <c r="M47" s="399">
        <f>SUM(M48:M49)</f>
        <v>0</v>
      </c>
      <c r="N47" s="402">
        <f t="shared" ref="N47:AC47" si="8">SUBTOTAL(9,N48:N49)</f>
        <v>0</v>
      </c>
      <c r="O47" s="406">
        <f t="shared" si="8"/>
        <v>0</v>
      </c>
      <c r="P47" s="405">
        <f t="shared" si="8"/>
        <v>0</v>
      </c>
      <c r="Q47" s="403">
        <f t="shared" si="8"/>
        <v>0</v>
      </c>
      <c r="R47" s="406">
        <f t="shared" si="8"/>
        <v>0</v>
      </c>
      <c r="S47" s="406">
        <f t="shared" si="8"/>
        <v>0</v>
      </c>
      <c r="T47" s="406">
        <f t="shared" si="8"/>
        <v>0</v>
      </c>
      <c r="U47" s="406">
        <f t="shared" si="8"/>
        <v>0</v>
      </c>
      <c r="V47" s="406">
        <f t="shared" si="8"/>
        <v>0</v>
      </c>
      <c r="W47" s="406">
        <f t="shared" si="8"/>
        <v>0</v>
      </c>
      <c r="X47" s="406">
        <f t="shared" si="8"/>
        <v>0</v>
      </c>
      <c r="Y47" s="406">
        <f t="shared" si="8"/>
        <v>0</v>
      </c>
      <c r="Z47" s="406">
        <f t="shared" si="8"/>
        <v>0</v>
      </c>
      <c r="AA47" s="406">
        <f t="shared" si="8"/>
        <v>0</v>
      </c>
      <c r="AB47" s="416">
        <f t="shared" si="8"/>
        <v>0</v>
      </c>
      <c r="AC47" s="399">
        <f t="shared" si="8"/>
        <v>0</v>
      </c>
      <c r="AD47" s="1015"/>
      <c r="AE47" s="1016"/>
      <c r="AF47" s="1017"/>
    </row>
    <row r="48" spans="1:32" ht="15" customHeight="1" x14ac:dyDescent="0.2">
      <c r="A48" s="11">
        <v>144</v>
      </c>
      <c r="B48" s="271"/>
      <c r="C48" s="281"/>
      <c r="D48" s="281"/>
      <c r="E48" s="282"/>
      <c r="F48" s="1475" t="str">
        <f>'2. CAD NCCF'!F48:L48</f>
        <v>Non-FI issued unsecured bond and paper, high rated</v>
      </c>
      <c r="G48" s="1476"/>
      <c r="H48" s="1476"/>
      <c r="I48" s="1476"/>
      <c r="J48" s="1476"/>
      <c r="K48" s="1476"/>
      <c r="L48" s="1477"/>
      <c r="M48" s="690">
        <v>0</v>
      </c>
      <c r="N48" s="691">
        <v>0</v>
      </c>
      <c r="O48" s="692">
        <v>0</v>
      </c>
      <c r="P48" s="693">
        <v>0</v>
      </c>
      <c r="Q48" s="694">
        <v>0</v>
      </c>
      <c r="R48" s="692">
        <v>0</v>
      </c>
      <c r="S48" s="693">
        <v>0</v>
      </c>
      <c r="T48" s="692">
        <v>0</v>
      </c>
      <c r="U48" s="693">
        <v>0</v>
      </c>
      <c r="V48" s="692">
        <v>0</v>
      </c>
      <c r="W48" s="693">
        <v>0</v>
      </c>
      <c r="X48" s="692">
        <v>0</v>
      </c>
      <c r="Y48" s="693">
        <v>0</v>
      </c>
      <c r="Z48" s="692">
        <v>0</v>
      </c>
      <c r="AA48" s="693">
        <v>0</v>
      </c>
      <c r="AB48" s="698">
        <v>0</v>
      </c>
      <c r="AC48" s="690">
        <v>0</v>
      </c>
      <c r="AD48" s="1015"/>
      <c r="AE48" s="1016"/>
      <c r="AF48" s="1017"/>
    </row>
    <row r="49" spans="1:32" ht="15" customHeight="1" x14ac:dyDescent="0.2">
      <c r="A49" s="11">
        <v>145</v>
      </c>
      <c r="B49" s="271"/>
      <c r="C49" s="281"/>
      <c r="D49" s="281"/>
      <c r="E49" s="282"/>
      <c r="F49" s="1475" t="str">
        <f>'2. CAD NCCF'!F49:L49</f>
        <v>Non-FI issued covered bonds, high rated</v>
      </c>
      <c r="G49" s="1476"/>
      <c r="H49" s="1476"/>
      <c r="I49" s="1476"/>
      <c r="J49" s="1476"/>
      <c r="K49" s="1476"/>
      <c r="L49" s="1477"/>
      <c r="M49" s="690">
        <v>0</v>
      </c>
      <c r="N49" s="691">
        <v>0</v>
      </c>
      <c r="O49" s="692">
        <v>0</v>
      </c>
      <c r="P49" s="693">
        <v>0</v>
      </c>
      <c r="Q49" s="694">
        <v>0</v>
      </c>
      <c r="R49" s="692">
        <v>0</v>
      </c>
      <c r="S49" s="693">
        <v>0</v>
      </c>
      <c r="T49" s="692"/>
      <c r="U49" s="693">
        <v>0</v>
      </c>
      <c r="V49" s="692">
        <v>0</v>
      </c>
      <c r="W49" s="693">
        <v>0</v>
      </c>
      <c r="X49" s="692">
        <v>0</v>
      </c>
      <c r="Y49" s="693">
        <v>0</v>
      </c>
      <c r="Z49" s="692">
        <v>0</v>
      </c>
      <c r="AA49" s="693">
        <v>0</v>
      </c>
      <c r="AB49" s="698">
        <v>0</v>
      </c>
      <c r="AC49" s="690">
        <v>0</v>
      </c>
      <c r="AD49" s="1015"/>
      <c r="AE49" s="1016"/>
      <c r="AF49" s="1017"/>
    </row>
    <row r="50" spans="1:32" ht="15" customHeight="1" x14ac:dyDescent="0.2">
      <c r="A50" s="11">
        <v>146</v>
      </c>
      <c r="B50" s="271"/>
      <c r="C50" s="281"/>
      <c r="D50" s="281"/>
      <c r="E50" s="1445" t="str">
        <f>'2. CAD NCCF'!E50:L50</f>
        <v>FI issued CBP, high rated</v>
      </c>
      <c r="F50" s="1446"/>
      <c r="G50" s="1446"/>
      <c r="H50" s="1446"/>
      <c r="I50" s="1446"/>
      <c r="J50" s="1446"/>
      <c r="K50" s="1446"/>
      <c r="L50" s="1447"/>
      <c r="M50" s="399">
        <f>SUM(M51:M53)</f>
        <v>0</v>
      </c>
      <c r="N50" s="402">
        <f t="shared" ref="N50:AC50" si="9">SUBTOTAL(9,N51:N53)</f>
        <v>0</v>
      </c>
      <c r="O50" s="406">
        <f t="shared" si="9"/>
        <v>0</v>
      </c>
      <c r="P50" s="405">
        <f t="shared" si="9"/>
        <v>0</v>
      </c>
      <c r="Q50" s="403">
        <f t="shared" si="9"/>
        <v>0</v>
      </c>
      <c r="R50" s="406">
        <f t="shared" si="9"/>
        <v>0</v>
      </c>
      <c r="S50" s="406">
        <f t="shared" si="9"/>
        <v>0</v>
      </c>
      <c r="T50" s="406">
        <f t="shared" si="9"/>
        <v>0</v>
      </c>
      <c r="U50" s="406">
        <f t="shared" si="9"/>
        <v>0</v>
      </c>
      <c r="V50" s="406">
        <f t="shared" si="9"/>
        <v>0</v>
      </c>
      <c r="W50" s="406">
        <f t="shared" si="9"/>
        <v>0</v>
      </c>
      <c r="X50" s="406">
        <f t="shared" si="9"/>
        <v>0</v>
      </c>
      <c r="Y50" s="406">
        <f t="shared" si="9"/>
        <v>0</v>
      </c>
      <c r="Z50" s="406">
        <f t="shared" si="9"/>
        <v>0</v>
      </c>
      <c r="AA50" s="406">
        <f t="shared" si="9"/>
        <v>0</v>
      </c>
      <c r="AB50" s="416">
        <f t="shared" si="9"/>
        <v>0</v>
      </c>
      <c r="AC50" s="399">
        <f t="shared" si="9"/>
        <v>0</v>
      </c>
      <c r="AD50" s="1015"/>
      <c r="AE50" s="1016"/>
      <c r="AF50" s="1017"/>
    </row>
    <row r="51" spans="1:32" ht="15" customHeight="1" x14ac:dyDescent="0.2">
      <c r="A51" s="11">
        <v>147</v>
      </c>
      <c r="B51" s="271"/>
      <c r="C51" s="281"/>
      <c r="D51" s="281"/>
      <c r="E51" s="282"/>
      <c r="F51" s="1475" t="str">
        <f>'2. CAD NCCF'!F51:L51</f>
        <v>FI issued unsecured bonds and paper, high rated</v>
      </c>
      <c r="G51" s="1476"/>
      <c r="H51" s="1476"/>
      <c r="I51" s="1476"/>
      <c r="J51" s="1476"/>
      <c r="K51" s="1476"/>
      <c r="L51" s="1477"/>
      <c r="M51" s="690">
        <v>0</v>
      </c>
      <c r="N51" s="691">
        <v>0</v>
      </c>
      <c r="O51" s="692">
        <v>0</v>
      </c>
      <c r="P51" s="693">
        <v>0</v>
      </c>
      <c r="Q51" s="694">
        <v>0</v>
      </c>
      <c r="R51" s="692">
        <v>0</v>
      </c>
      <c r="S51" s="693">
        <v>0</v>
      </c>
      <c r="T51" s="692">
        <v>0</v>
      </c>
      <c r="U51" s="693">
        <v>0</v>
      </c>
      <c r="V51" s="692">
        <v>0</v>
      </c>
      <c r="W51" s="693">
        <v>0</v>
      </c>
      <c r="X51" s="692">
        <v>0</v>
      </c>
      <c r="Y51" s="693">
        <v>0</v>
      </c>
      <c r="Z51" s="692">
        <v>0</v>
      </c>
      <c r="AA51" s="693">
        <v>0</v>
      </c>
      <c r="AB51" s="698">
        <v>0</v>
      </c>
      <c r="AC51" s="690">
        <v>0</v>
      </c>
      <c r="AD51" s="1015"/>
      <c r="AE51" s="1016"/>
      <c r="AF51" s="1017"/>
    </row>
    <row r="52" spans="1:32" ht="15" customHeight="1" x14ac:dyDescent="0.2">
      <c r="A52" s="11">
        <v>148</v>
      </c>
      <c r="B52" s="271"/>
      <c r="C52" s="281"/>
      <c r="D52" s="281"/>
      <c r="E52" s="282"/>
      <c r="F52" s="1475" t="str">
        <f>'2. CAD NCCF'!F52:L52</f>
        <v>FI issued covered bonds, high rated</v>
      </c>
      <c r="G52" s="1476"/>
      <c r="H52" s="1476"/>
      <c r="I52" s="1476"/>
      <c r="J52" s="1476"/>
      <c r="K52" s="1476"/>
      <c r="L52" s="1477"/>
      <c r="M52" s="690">
        <v>0</v>
      </c>
      <c r="N52" s="691">
        <v>0</v>
      </c>
      <c r="O52" s="692">
        <v>0</v>
      </c>
      <c r="P52" s="693">
        <v>0</v>
      </c>
      <c r="Q52" s="694">
        <v>0</v>
      </c>
      <c r="R52" s="692">
        <v>0</v>
      </c>
      <c r="S52" s="693">
        <v>0</v>
      </c>
      <c r="T52" s="692">
        <v>0</v>
      </c>
      <c r="U52" s="693">
        <v>0</v>
      </c>
      <c r="V52" s="692">
        <v>0</v>
      </c>
      <c r="W52" s="693">
        <v>0</v>
      </c>
      <c r="X52" s="692">
        <v>0</v>
      </c>
      <c r="Y52" s="693">
        <v>0</v>
      </c>
      <c r="Z52" s="692">
        <v>0</v>
      </c>
      <c r="AA52" s="693">
        <v>0</v>
      </c>
      <c r="AB52" s="698">
        <v>0</v>
      </c>
      <c r="AC52" s="690">
        <v>0</v>
      </c>
      <c r="AD52" s="1015"/>
      <c r="AE52" s="1016"/>
      <c r="AF52" s="1017"/>
    </row>
    <row r="53" spans="1:32" ht="15" customHeight="1" x14ac:dyDescent="0.2">
      <c r="A53" s="11">
        <v>149</v>
      </c>
      <c r="B53" s="271"/>
      <c r="C53" s="281"/>
      <c r="D53" s="281"/>
      <c r="E53" s="282"/>
      <c r="F53" s="1475" t="str">
        <f>'2. CAD NCCF'!F53:L53</f>
        <v>FI issued jumbo covered bonds, high rated</v>
      </c>
      <c r="G53" s="1476"/>
      <c r="H53" s="1476"/>
      <c r="I53" s="1476"/>
      <c r="J53" s="1476"/>
      <c r="K53" s="1476"/>
      <c r="L53" s="1477"/>
      <c r="M53" s="690">
        <v>0</v>
      </c>
      <c r="N53" s="691">
        <v>0</v>
      </c>
      <c r="O53" s="692">
        <v>0</v>
      </c>
      <c r="P53" s="693">
        <v>0</v>
      </c>
      <c r="Q53" s="694">
        <v>0</v>
      </c>
      <c r="R53" s="692">
        <v>0</v>
      </c>
      <c r="S53" s="693">
        <v>0</v>
      </c>
      <c r="T53" s="692">
        <v>0</v>
      </c>
      <c r="U53" s="693">
        <v>0</v>
      </c>
      <c r="V53" s="692">
        <v>0</v>
      </c>
      <c r="W53" s="693">
        <v>0</v>
      </c>
      <c r="X53" s="692">
        <v>0</v>
      </c>
      <c r="Y53" s="693">
        <v>0</v>
      </c>
      <c r="Z53" s="692">
        <v>0</v>
      </c>
      <c r="AA53" s="693">
        <v>0</v>
      </c>
      <c r="AB53" s="698">
        <v>0</v>
      </c>
      <c r="AC53" s="690">
        <v>0</v>
      </c>
      <c r="AD53" s="1015"/>
      <c r="AE53" s="1016"/>
      <c r="AF53" s="1017"/>
    </row>
    <row r="54" spans="1:32" ht="15" customHeight="1" x14ac:dyDescent="0.2">
      <c r="A54" s="11">
        <v>150</v>
      </c>
      <c r="B54" s="271"/>
      <c r="C54" s="281"/>
      <c r="D54" s="281"/>
      <c r="E54" s="1445" t="str">
        <f>'2. CAD NCCF'!E54:L54</f>
        <v>Non-FI issued CBP, medium rated</v>
      </c>
      <c r="F54" s="1446"/>
      <c r="G54" s="1446"/>
      <c r="H54" s="1446"/>
      <c r="I54" s="1446"/>
      <c r="J54" s="1446"/>
      <c r="K54" s="1446"/>
      <c r="L54" s="1447"/>
      <c r="M54" s="399">
        <f>SUM(M55:M56)</f>
        <v>0</v>
      </c>
      <c r="N54" s="402">
        <f t="shared" ref="N54:AC54" si="10">SUBTOTAL(9,N55:N56)</f>
        <v>0</v>
      </c>
      <c r="O54" s="406">
        <f t="shared" si="10"/>
        <v>0</v>
      </c>
      <c r="P54" s="405">
        <f t="shared" si="10"/>
        <v>0</v>
      </c>
      <c r="Q54" s="403">
        <f t="shared" si="10"/>
        <v>0</v>
      </c>
      <c r="R54" s="406">
        <f t="shared" si="10"/>
        <v>0</v>
      </c>
      <c r="S54" s="406">
        <f t="shared" si="10"/>
        <v>0</v>
      </c>
      <c r="T54" s="406">
        <f t="shared" si="10"/>
        <v>0</v>
      </c>
      <c r="U54" s="406">
        <f t="shared" si="10"/>
        <v>0</v>
      </c>
      <c r="V54" s="406">
        <f t="shared" si="10"/>
        <v>0</v>
      </c>
      <c r="W54" s="406">
        <f t="shared" si="10"/>
        <v>0</v>
      </c>
      <c r="X54" s="406">
        <f t="shared" si="10"/>
        <v>0</v>
      </c>
      <c r="Y54" s="406">
        <f t="shared" si="10"/>
        <v>0</v>
      </c>
      <c r="Z54" s="406">
        <f t="shared" si="10"/>
        <v>0</v>
      </c>
      <c r="AA54" s="406">
        <f t="shared" si="10"/>
        <v>0</v>
      </c>
      <c r="AB54" s="416">
        <f t="shared" si="10"/>
        <v>0</v>
      </c>
      <c r="AC54" s="399">
        <f t="shared" si="10"/>
        <v>0</v>
      </c>
      <c r="AD54" s="1015"/>
      <c r="AE54" s="1016"/>
      <c r="AF54" s="1017"/>
    </row>
    <row r="55" spans="1:32" ht="15" customHeight="1" x14ac:dyDescent="0.2">
      <c r="A55" s="11">
        <v>151</v>
      </c>
      <c r="B55" s="271"/>
      <c r="C55" s="281"/>
      <c r="D55" s="281"/>
      <c r="E55" s="282"/>
      <c r="F55" s="1475" t="str">
        <f>'2. CAD NCCF'!F55:L55</f>
        <v>Non-FI issued unsecured bonds and paper, medium rated</v>
      </c>
      <c r="G55" s="1476"/>
      <c r="H55" s="1476"/>
      <c r="I55" s="1476"/>
      <c r="J55" s="1476"/>
      <c r="K55" s="1476"/>
      <c r="L55" s="1477"/>
      <c r="M55" s="690">
        <v>0</v>
      </c>
      <c r="N55" s="691">
        <v>0</v>
      </c>
      <c r="O55" s="692">
        <v>0</v>
      </c>
      <c r="P55" s="693">
        <v>0</v>
      </c>
      <c r="Q55" s="694">
        <v>0</v>
      </c>
      <c r="R55" s="692">
        <v>0</v>
      </c>
      <c r="S55" s="693">
        <v>0</v>
      </c>
      <c r="T55" s="692">
        <v>0</v>
      </c>
      <c r="U55" s="693">
        <v>0</v>
      </c>
      <c r="V55" s="692">
        <v>0</v>
      </c>
      <c r="W55" s="693">
        <v>0</v>
      </c>
      <c r="X55" s="692">
        <v>0</v>
      </c>
      <c r="Y55" s="693">
        <v>0</v>
      </c>
      <c r="Z55" s="692">
        <v>0</v>
      </c>
      <c r="AA55" s="693">
        <v>0</v>
      </c>
      <c r="AB55" s="698">
        <v>0</v>
      </c>
      <c r="AC55" s="690">
        <v>0</v>
      </c>
      <c r="AD55" s="1015"/>
      <c r="AE55" s="1016"/>
      <c r="AF55" s="1017"/>
    </row>
    <row r="56" spans="1:32" ht="15" customHeight="1" x14ac:dyDescent="0.2">
      <c r="A56" s="11">
        <v>152</v>
      </c>
      <c r="B56" s="271"/>
      <c r="C56" s="281"/>
      <c r="D56" s="281"/>
      <c r="E56" s="282"/>
      <c r="F56" s="1475" t="str">
        <f>'2. CAD NCCF'!F56:L56</f>
        <v>Non-FI issued covered bonds, medium rated</v>
      </c>
      <c r="G56" s="1476"/>
      <c r="H56" s="1476"/>
      <c r="I56" s="1476"/>
      <c r="J56" s="1476"/>
      <c r="K56" s="1476"/>
      <c r="L56" s="1477"/>
      <c r="M56" s="690">
        <v>0</v>
      </c>
      <c r="N56" s="691">
        <v>0</v>
      </c>
      <c r="O56" s="692">
        <v>0</v>
      </c>
      <c r="P56" s="693">
        <v>0</v>
      </c>
      <c r="Q56" s="694">
        <v>0</v>
      </c>
      <c r="R56" s="692">
        <v>0</v>
      </c>
      <c r="S56" s="693">
        <v>0</v>
      </c>
      <c r="T56" s="692">
        <v>0</v>
      </c>
      <c r="U56" s="693">
        <v>0</v>
      </c>
      <c r="V56" s="692">
        <v>0</v>
      </c>
      <c r="W56" s="693">
        <v>0</v>
      </c>
      <c r="X56" s="692">
        <v>0</v>
      </c>
      <c r="Y56" s="693">
        <v>0</v>
      </c>
      <c r="Z56" s="692">
        <v>0</v>
      </c>
      <c r="AA56" s="693">
        <v>0</v>
      </c>
      <c r="AB56" s="698">
        <v>0</v>
      </c>
      <c r="AC56" s="690">
        <v>0</v>
      </c>
      <c r="AD56" s="1015"/>
      <c r="AE56" s="1016"/>
      <c r="AF56" s="1017"/>
    </row>
    <row r="57" spans="1:32" ht="15" customHeight="1" x14ac:dyDescent="0.2">
      <c r="A57" s="11">
        <v>153</v>
      </c>
      <c r="B57" s="271"/>
      <c r="C57" s="281"/>
      <c r="D57" s="281"/>
      <c r="E57" s="1445" t="str">
        <f>'2. CAD NCCF'!E57:L57</f>
        <v>FI issued CBP, medium rated</v>
      </c>
      <c r="F57" s="1446"/>
      <c r="G57" s="1446"/>
      <c r="H57" s="1446"/>
      <c r="I57" s="1446"/>
      <c r="J57" s="1446"/>
      <c r="K57" s="1446"/>
      <c r="L57" s="1447"/>
      <c r="M57" s="399">
        <f>SUM(M58:M60)</f>
        <v>0</v>
      </c>
      <c r="N57" s="402">
        <f t="shared" ref="N57:AC57" si="11">SUBTOTAL(9,N58:N60)</f>
        <v>0</v>
      </c>
      <c r="O57" s="406">
        <f t="shared" si="11"/>
        <v>0</v>
      </c>
      <c r="P57" s="405">
        <f t="shared" si="11"/>
        <v>0</v>
      </c>
      <c r="Q57" s="403">
        <f t="shared" si="11"/>
        <v>0</v>
      </c>
      <c r="R57" s="406">
        <f t="shared" si="11"/>
        <v>0</v>
      </c>
      <c r="S57" s="406">
        <f t="shared" si="11"/>
        <v>0</v>
      </c>
      <c r="T57" s="406">
        <f t="shared" si="11"/>
        <v>0</v>
      </c>
      <c r="U57" s="406">
        <f t="shared" si="11"/>
        <v>0</v>
      </c>
      <c r="V57" s="406">
        <f t="shared" si="11"/>
        <v>0</v>
      </c>
      <c r="W57" s="406">
        <f t="shared" si="11"/>
        <v>0</v>
      </c>
      <c r="X57" s="406">
        <f t="shared" si="11"/>
        <v>0</v>
      </c>
      <c r="Y57" s="406">
        <f t="shared" si="11"/>
        <v>0</v>
      </c>
      <c r="Z57" s="406">
        <f t="shared" si="11"/>
        <v>0</v>
      </c>
      <c r="AA57" s="406">
        <f t="shared" si="11"/>
        <v>0</v>
      </c>
      <c r="AB57" s="416">
        <f t="shared" si="11"/>
        <v>0</v>
      </c>
      <c r="AC57" s="399">
        <f t="shared" si="11"/>
        <v>0</v>
      </c>
      <c r="AD57" s="1015"/>
      <c r="AE57" s="1016"/>
      <c r="AF57" s="1017"/>
    </row>
    <row r="58" spans="1:32" ht="15" customHeight="1" x14ac:dyDescent="0.2">
      <c r="A58" s="11">
        <v>154</v>
      </c>
      <c r="B58" s="271"/>
      <c r="C58" s="281"/>
      <c r="D58" s="281"/>
      <c r="E58" s="282"/>
      <c r="F58" s="1475" t="str">
        <f>'2. CAD NCCF'!F58:L58</f>
        <v>FI issued unsecured bonds and paper, medium rated</v>
      </c>
      <c r="G58" s="1476"/>
      <c r="H58" s="1476"/>
      <c r="I58" s="1476"/>
      <c r="J58" s="1476"/>
      <c r="K58" s="1476"/>
      <c r="L58" s="1477"/>
      <c r="M58" s="690">
        <v>0</v>
      </c>
      <c r="N58" s="691">
        <v>0</v>
      </c>
      <c r="O58" s="692">
        <v>0</v>
      </c>
      <c r="P58" s="693">
        <v>0</v>
      </c>
      <c r="Q58" s="694">
        <v>0</v>
      </c>
      <c r="R58" s="692">
        <v>0</v>
      </c>
      <c r="S58" s="693">
        <v>0</v>
      </c>
      <c r="T58" s="692">
        <v>0</v>
      </c>
      <c r="U58" s="693">
        <v>0</v>
      </c>
      <c r="V58" s="692">
        <v>0</v>
      </c>
      <c r="W58" s="693">
        <v>0</v>
      </c>
      <c r="X58" s="692">
        <v>0</v>
      </c>
      <c r="Y58" s="693">
        <v>0</v>
      </c>
      <c r="Z58" s="692">
        <v>0</v>
      </c>
      <c r="AA58" s="693">
        <v>0</v>
      </c>
      <c r="AB58" s="698">
        <v>0</v>
      </c>
      <c r="AC58" s="690">
        <v>0</v>
      </c>
      <c r="AD58" s="1015"/>
      <c r="AE58" s="1016"/>
      <c r="AF58" s="1017"/>
    </row>
    <row r="59" spans="1:32" ht="15" customHeight="1" x14ac:dyDescent="0.2">
      <c r="A59" s="11">
        <v>155</v>
      </c>
      <c r="B59" s="271"/>
      <c r="C59" s="281"/>
      <c r="D59" s="281"/>
      <c r="E59" s="282"/>
      <c r="F59" s="1475" t="str">
        <f>'2. CAD NCCF'!F59:L59</f>
        <v>FI issued covered bonds, medium rated</v>
      </c>
      <c r="G59" s="1476"/>
      <c r="H59" s="1476"/>
      <c r="I59" s="1476"/>
      <c r="J59" s="1476"/>
      <c r="K59" s="1476"/>
      <c r="L59" s="1477"/>
      <c r="M59" s="690">
        <v>0</v>
      </c>
      <c r="N59" s="691">
        <v>0</v>
      </c>
      <c r="O59" s="692">
        <v>0</v>
      </c>
      <c r="P59" s="693">
        <v>0</v>
      </c>
      <c r="Q59" s="694">
        <v>0</v>
      </c>
      <c r="R59" s="692">
        <v>0</v>
      </c>
      <c r="S59" s="693">
        <v>0</v>
      </c>
      <c r="T59" s="692">
        <v>0</v>
      </c>
      <c r="U59" s="693">
        <v>0</v>
      </c>
      <c r="V59" s="692">
        <v>0</v>
      </c>
      <c r="W59" s="693">
        <v>0</v>
      </c>
      <c r="X59" s="692">
        <v>0</v>
      </c>
      <c r="Y59" s="693">
        <v>0</v>
      </c>
      <c r="Z59" s="692">
        <v>0</v>
      </c>
      <c r="AA59" s="693">
        <v>0</v>
      </c>
      <c r="AB59" s="698">
        <v>0</v>
      </c>
      <c r="AC59" s="690">
        <v>0</v>
      </c>
      <c r="AD59" s="1015"/>
      <c r="AE59" s="1016"/>
      <c r="AF59" s="1017"/>
    </row>
    <row r="60" spans="1:32" ht="15" customHeight="1" x14ac:dyDescent="0.2">
      <c r="A60" s="11">
        <v>156</v>
      </c>
      <c r="B60" s="271"/>
      <c r="C60" s="281"/>
      <c r="D60" s="281"/>
      <c r="E60" s="282"/>
      <c r="F60" s="1475" t="str">
        <f>'2. CAD NCCF'!F60:L60</f>
        <v>FI issued jumbo covered bonds, medium rated</v>
      </c>
      <c r="G60" s="1476"/>
      <c r="H60" s="1476"/>
      <c r="I60" s="1476"/>
      <c r="J60" s="1476"/>
      <c r="K60" s="1476"/>
      <c r="L60" s="1477"/>
      <c r="M60" s="690">
        <v>0</v>
      </c>
      <c r="N60" s="691">
        <v>0</v>
      </c>
      <c r="O60" s="692">
        <v>0</v>
      </c>
      <c r="P60" s="693">
        <v>0</v>
      </c>
      <c r="Q60" s="694">
        <v>0</v>
      </c>
      <c r="R60" s="692">
        <v>0</v>
      </c>
      <c r="S60" s="693">
        <v>0</v>
      </c>
      <c r="T60" s="692">
        <v>0</v>
      </c>
      <c r="U60" s="693">
        <v>0</v>
      </c>
      <c r="V60" s="692">
        <v>0</v>
      </c>
      <c r="W60" s="693">
        <v>0</v>
      </c>
      <c r="X60" s="692">
        <v>0</v>
      </c>
      <c r="Y60" s="693">
        <v>0</v>
      </c>
      <c r="Z60" s="692">
        <v>0</v>
      </c>
      <c r="AA60" s="693">
        <v>0</v>
      </c>
      <c r="AB60" s="698">
        <v>0</v>
      </c>
      <c r="AC60" s="690">
        <v>0</v>
      </c>
      <c r="AD60" s="1015"/>
      <c r="AE60" s="1016"/>
      <c r="AF60" s="1017"/>
    </row>
    <row r="61" spans="1:32" ht="15" customHeight="1" x14ac:dyDescent="0.2">
      <c r="A61" s="11">
        <v>157</v>
      </c>
      <c r="B61" s="271"/>
      <c r="C61" s="281"/>
      <c r="D61" s="281"/>
      <c r="E61" s="1445" t="str">
        <f>'2. CAD NCCF'!E61:L61</f>
        <v>Non-FI issued CBP, low or not rated</v>
      </c>
      <c r="F61" s="1446"/>
      <c r="G61" s="1446"/>
      <c r="H61" s="1446"/>
      <c r="I61" s="1446"/>
      <c r="J61" s="1446"/>
      <c r="K61" s="1446"/>
      <c r="L61" s="1447"/>
      <c r="M61" s="399">
        <f>SUM(M62:M63)</f>
        <v>0</v>
      </c>
      <c r="N61" s="402">
        <f t="shared" ref="N61:AC61" si="12">SUBTOTAL(9,N62:N63)</f>
        <v>0</v>
      </c>
      <c r="O61" s="406">
        <f t="shared" si="12"/>
        <v>0</v>
      </c>
      <c r="P61" s="405">
        <f t="shared" si="12"/>
        <v>0</v>
      </c>
      <c r="Q61" s="403">
        <f t="shared" si="12"/>
        <v>0</v>
      </c>
      <c r="R61" s="406">
        <f t="shared" si="12"/>
        <v>0</v>
      </c>
      <c r="S61" s="406">
        <f t="shared" si="12"/>
        <v>0</v>
      </c>
      <c r="T61" s="406">
        <f t="shared" si="12"/>
        <v>0</v>
      </c>
      <c r="U61" s="406">
        <f t="shared" si="12"/>
        <v>0</v>
      </c>
      <c r="V61" s="406">
        <f t="shared" si="12"/>
        <v>0</v>
      </c>
      <c r="W61" s="406">
        <f t="shared" si="12"/>
        <v>0</v>
      </c>
      <c r="X61" s="406">
        <f t="shared" si="12"/>
        <v>0</v>
      </c>
      <c r="Y61" s="406">
        <f t="shared" si="12"/>
        <v>0</v>
      </c>
      <c r="Z61" s="406">
        <f t="shared" si="12"/>
        <v>0</v>
      </c>
      <c r="AA61" s="406">
        <f t="shared" si="12"/>
        <v>0</v>
      </c>
      <c r="AB61" s="416">
        <f t="shared" si="12"/>
        <v>0</v>
      </c>
      <c r="AC61" s="399">
        <f t="shared" si="12"/>
        <v>0</v>
      </c>
      <c r="AD61" s="1015"/>
      <c r="AE61" s="1016"/>
      <c r="AF61" s="1017"/>
    </row>
    <row r="62" spans="1:32" ht="15" customHeight="1" x14ac:dyDescent="0.2">
      <c r="A62" s="11">
        <v>158</v>
      </c>
      <c r="B62" s="271"/>
      <c r="C62" s="281"/>
      <c r="D62" s="281"/>
      <c r="E62" s="282"/>
      <c r="F62" s="1475" t="str">
        <f>'2. CAD NCCF'!F62:L62</f>
        <v>Non-FI issued unsecured bonds and paper, low or not rated</v>
      </c>
      <c r="G62" s="1476"/>
      <c r="H62" s="1476"/>
      <c r="I62" s="1476"/>
      <c r="J62" s="1476"/>
      <c r="K62" s="1476"/>
      <c r="L62" s="1477"/>
      <c r="M62" s="690">
        <v>0</v>
      </c>
      <c r="N62" s="691">
        <v>0</v>
      </c>
      <c r="O62" s="692">
        <v>0</v>
      </c>
      <c r="P62" s="693">
        <v>0</v>
      </c>
      <c r="Q62" s="694">
        <v>0</v>
      </c>
      <c r="R62" s="692">
        <v>0</v>
      </c>
      <c r="S62" s="693">
        <v>0</v>
      </c>
      <c r="T62" s="692">
        <v>0</v>
      </c>
      <c r="U62" s="693">
        <v>0</v>
      </c>
      <c r="V62" s="692">
        <v>0</v>
      </c>
      <c r="W62" s="693">
        <v>0</v>
      </c>
      <c r="X62" s="692">
        <v>0</v>
      </c>
      <c r="Y62" s="693">
        <v>0</v>
      </c>
      <c r="Z62" s="692">
        <v>0</v>
      </c>
      <c r="AA62" s="693">
        <v>0</v>
      </c>
      <c r="AB62" s="698">
        <v>0</v>
      </c>
      <c r="AC62" s="690">
        <v>0</v>
      </c>
      <c r="AD62" s="1015"/>
      <c r="AE62" s="1016"/>
      <c r="AF62" s="1017"/>
    </row>
    <row r="63" spans="1:32" ht="15" customHeight="1" x14ac:dyDescent="0.2">
      <c r="A63" s="11">
        <v>159</v>
      </c>
      <c r="B63" s="271"/>
      <c r="C63" s="281"/>
      <c r="D63" s="281"/>
      <c r="E63" s="282"/>
      <c r="F63" s="1475" t="str">
        <f>'2. CAD NCCF'!F63:L63</f>
        <v>Non-FI issued covered bonds, low or not rated</v>
      </c>
      <c r="G63" s="1476"/>
      <c r="H63" s="1476"/>
      <c r="I63" s="1476"/>
      <c r="J63" s="1476"/>
      <c r="K63" s="1476"/>
      <c r="L63" s="1477"/>
      <c r="M63" s="690">
        <v>0</v>
      </c>
      <c r="N63" s="691">
        <v>0</v>
      </c>
      <c r="O63" s="692">
        <v>0</v>
      </c>
      <c r="P63" s="693">
        <v>0</v>
      </c>
      <c r="Q63" s="694">
        <v>0</v>
      </c>
      <c r="R63" s="692">
        <v>0</v>
      </c>
      <c r="S63" s="693">
        <v>0</v>
      </c>
      <c r="T63" s="692"/>
      <c r="U63" s="693">
        <v>0</v>
      </c>
      <c r="V63" s="692">
        <v>0</v>
      </c>
      <c r="W63" s="693">
        <v>0</v>
      </c>
      <c r="X63" s="692">
        <v>0</v>
      </c>
      <c r="Y63" s="693">
        <v>0</v>
      </c>
      <c r="Z63" s="692">
        <v>0</v>
      </c>
      <c r="AA63" s="693">
        <v>0</v>
      </c>
      <c r="AB63" s="698">
        <v>0</v>
      </c>
      <c r="AC63" s="690">
        <v>0</v>
      </c>
      <c r="AD63" s="1015"/>
      <c r="AE63" s="1016"/>
      <c r="AF63" s="1017"/>
    </row>
    <row r="64" spans="1:32" ht="15" customHeight="1" x14ac:dyDescent="0.2">
      <c r="A64" s="11">
        <v>160</v>
      </c>
      <c r="B64" s="271"/>
      <c r="C64" s="281"/>
      <c r="D64" s="281"/>
      <c r="E64" s="1445" t="str">
        <f>'2. CAD NCCF'!E64:L64</f>
        <v>FI issued CBP, low or not rated</v>
      </c>
      <c r="F64" s="1446"/>
      <c r="G64" s="1446"/>
      <c r="H64" s="1446"/>
      <c r="I64" s="1446"/>
      <c r="J64" s="1446"/>
      <c r="K64" s="1446"/>
      <c r="L64" s="1447"/>
      <c r="M64" s="399">
        <f>SUM(M65:M67)</f>
        <v>0</v>
      </c>
      <c r="N64" s="402">
        <f t="shared" ref="N64:AC64" si="13">SUBTOTAL(9,N65:N67)</f>
        <v>0</v>
      </c>
      <c r="O64" s="406">
        <f t="shared" si="13"/>
        <v>0</v>
      </c>
      <c r="P64" s="405">
        <f t="shared" si="13"/>
        <v>0</v>
      </c>
      <c r="Q64" s="403">
        <f t="shared" si="13"/>
        <v>0</v>
      </c>
      <c r="R64" s="406">
        <f t="shared" si="13"/>
        <v>0</v>
      </c>
      <c r="S64" s="406">
        <f t="shared" si="13"/>
        <v>0</v>
      </c>
      <c r="T64" s="406">
        <f t="shared" si="13"/>
        <v>0</v>
      </c>
      <c r="U64" s="406">
        <f t="shared" si="13"/>
        <v>0</v>
      </c>
      <c r="V64" s="406">
        <f t="shared" si="13"/>
        <v>0</v>
      </c>
      <c r="W64" s="406">
        <f t="shared" si="13"/>
        <v>0</v>
      </c>
      <c r="X64" s="406">
        <f t="shared" si="13"/>
        <v>0</v>
      </c>
      <c r="Y64" s="406">
        <f t="shared" si="13"/>
        <v>0</v>
      </c>
      <c r="Z64" s="406">
        <f t="shared" si="13"/>
        <v>0</v>
      </c>
      <c r="AA64" s="406">
        <f t="shared" si="13"/>
        <v>0</v>
      </c>
      <c r="AB64" s="416">
        <f t="shared" si="13"/>
        <v>0</v>
      </c>
      <c r="AC64" s="399">
        <f t="shared" si="13"/>
        <v>0</v>
      </c>
      <c r="AD64" s="1015"/>
      <c r="AE64" s="1016"/>
      <c r="AF64" s="1017"/>
    </row>
    <row r="65" spans="1:32" ht="15" customHeight="1" x14ac:dyDescent="0.2">
      <c r="A65" s="11">
        <v>161</v>
      </c>
      <c r="B65" s="271"/>
      <c r="C65" s="281"/>
      <c r="D65" s="281"/>
      <c r="E65" s="282"/>
      <c r="F65" s="1475" t="str">
        <f>'2. CAD NCCF'!F65:L65</f>
        <v>FI issued unsecured bonds and paper, low or not rated</v>
      </c>
      <c r="G65" s="1476"/>
      <c r="H65" s="1476"/>
      <c r="I65" s="1476"/>
      <c r="J65" s="1476"/>
      <c r="K65" s="1476"/>
      <c r="L65" s="1477"/>
      <c r="M65" s="690">
        <v>0</v>
      </c>
      <c r="N65" s="691">
        <v>0</v>
      </c>
      <c r="O65" s="692">
        <v>0</v>
      </c>
      <c r="P65" s="693">
        <v>0</v>
      </c>
      <c r="Q65" s="694">
        <v>0</v>
      </c>
      <c r="R65" s="692">
        <v>0</v>
      </c>
      <c r="S65" s="693">
        <v>0</v>
      </c>
      <c r="T65" s="692">
        <v>0</v>
      </c>
      <c r="U65" s="693">
        <v>0</v>
      </c>
      <c r="V65" s="692">
        <v>0</v>
      </c>
      <c r="W65" s="693">
        <v>0</v>
      </c>
      <c r="X65" s="692">
        <v>0</v>
      </c>
      <c r="Y65" s="693">
        <v>0</v>
      </c>
      <c r="Z65" s="692">
        <v>0</v>
      </c>
      <c r="AA65" s="693">
        <v>0</v>
      </c>
      <c r="AB65" s="698">
        <v>0</v>
      </c>
      <c r="AC65" s="690">
        <v>0</v>
      </c>
      <c r="AD65" s="1015"/>
      <c r="AE65" s="1016"/>
      <c r="AF65" s="1017"/>
    </row>
    <row r="66" spans="1:32" ht="15" customHeight="1" x14ac:dyDescent="0.2">
      <c r="A66" s="11">
        <v>162</v>
      </c>
      <c r="B66" s="271"/>
      <c r="C66" s="272"/>
      <c r="D66" s="272"/>
      <c r="E66" s="272"/>
      <c r="F66" s="1475" t="str">
        <f>'2. CAD NCCF'!F66:L66</f>
        <v>FI issued covered bonds, low or not rated</v>
      </c>
      <c r="G66" s="1476"/>
      <c r="H66" s="1476"/>
      <c r="I66" s="1476"/>
      <c r="J66" s="1476"/>
      <c r="K66" s="1476"/>
      <c r="L66" s="1477"/>
      <c r="M66" s="690">
        <v>0</v>
      </c>
      <c r="N66" s="691">
        <v>0</v>
      </c>
      <c r="O66" s="692">
        <v>0</v>
      </c>
      <c r="P66" s="693">
        <v>0</v>
      </c>
      <c r="Q66" s="694">
        <v>0</v>
      </c>
      <c r="R66" s="692">
        <v>0</v>
      </c>
      <c r="S66" s="693">
        <v>0</v>
      </c>
      <c r="T66" s="692">
        <v>0</v>
      </c>
      <c r="U66" s="693">
        <v>0</v>
      </c>
      <c r="V66" s="692">
        <v>0</v>
      </c>
      <c r="W66" s="693">
        <v>0</v>
      </c>
      <c r="X66" s="692">
        <v>0</v>
      </c>
      <c r="Y66" s="693">
        <v>0</v>
      </c>
      <c r="Z66" s="692">
        <v>0</v>
      </c>
      <c r="AA66" s="693">
        <v>0</v>
      </c>
      <c r="AB66" s="698">
        <v>0</v>
      </c>
      <c r="AC66" s="690">
        <v>0</v>
      </c>
      <c r="AD66" s="1015"/>
      <c r="AE66" s="1016"/>
      <c r="AF66" s="1017"/>
    </row>
    <row r="67" spans="1:32" ht="15" customHeight="1" x14ac:dyDescent="0.2">
      <c r="A67" s="11">
        <v>163</v>
      </c>
      <c r="B67" s="271"/>
      <c r="C67" s="272"/>
      <c r="D67" s="272"/>
      <c r="E67" s="272"/>
      <c r="F67" s="1475" t="str">
        <f>'2. CAD NCCF'!F67:L67</f>
        <v>FI issued jumbo covered bonds, low or not rated</v>
      </c>
      <c r="G67" s="1476"/>
      <c r="H67" s="1476"/>
      <c r="I67" s="1476"/>
      <c r="J67" s="1476"/>
      <c r="K67" s="1476"/>
      <c r="L67" s="1477"/>
      <c r="M67" s="690">
        <v>0</v>
      </c>
      <c r="N67" s="691">
        <v>0</v>
      </c>
      <c r="O67" s="692">
        <v>0</v>
      </c>
      <c r="P67" s="693">
        <v>0</v>
      </c>
      <c r="Q67" s="694">
        <v>0</v>
      </c>
      <c r="R67" s="692">
        <v>0</v>
      </c>
      <c r="S67" s="693">
        <v>0</v>
      </c>
      <c r="T67" s="692">
        <v>0</v>
      </c>
      <c r="U67" s="693">
        <v>0</v>
      </c>
      <c r="V67" s="692">
        <v>0</v>
      </c>
      <c r="W67" s="693">
        <v>0</v>
      </c>
      <c r="X67" s="692">
        <v>0</v>
      </c>
      <c r="Y67" s="693">
        <v>0</v>
      </c>
      <c r="Z67" s="692">
        <v>0</v>
      </c>
      <c r="AA67" s="693">
        <v>0</v>
      </c>
      <c r="AB67" s="698">
        <v>0</v>
      </c>
      <c r="AC67" s="690">
        <v>0</v>
      </c>
      <c r="AD67" s="1015"/>
      <c r="AE67" s="1016"/>
      <c r="AF67" s="1017"/>
    </row>
    <row r="68" spans="1:32" x14ac:dyDescent="0.2">
      <c r="A68" s="11">
        <v>164</v>
      </c>
      <c r="B68" s="271"/>
      <c r="C68" s="272"/>
      <c r="D68" s="1472" t="str">
        <f>'2. CAD NCCF'!D68:AF68</f>
        <v>Asset backed securities (ABS) and Asset backed commercial paper (ABCP)</v>
      </c>
      <c r="E68" s="1473"/>
      <c r="F68" s="1473"/>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4"/>
    </row>
    <row r="69" spans="1:32" x14ac:dyDescent="0.2">
      <c r="A69" s="11">
        <v>165</v>
      </c>
      <c r="B69" s="271"/>
      <c r="C69" s="272"/>
      <c r="D69" s="272"/>
      <c r="E69" s="1515" t="str">
        <f>'2. CAD NCCF'!E69:L69</f>
        <v>Non-FI issued ABS and ABCP, high rated</v>
      </c>
      <c r="F69" s="1516"/>
      <c r="G69" s="1516"/>
      <c r="H69" s="1516"/>
      <c r="I69" s="1516"/>
      <c r="J69" s="1516"/>
      <c r="K69" s="1516"/>
      <c r="L69" s="1517"/>
      <c r="M69" s="399">
        <f>SUM(M70:M71)</f>
        <v>0</v>
      </c>
      <c r="N69" s="402">
        <f t="shared" ref="N69:AC69" si="14">SUBTOTAL(9,N70:N71)</f>
        <v>0</v>
      </c>
      <c r="O69" s="406">
        <f t="shared" si="14"/>
        <v>0</v>
      </c>
      <c r="P69" s="405">
        <f t="shared" si="14"/>
        <v>0</v>
      </c>
      <c r="Q69" s="403">
        <f t="shared" si="14"/>
        <v>0</v>
      </c>
      <c r="R69" s="406">
        <f t="shared" si="14"/>
        <v>0</v>
      </c>
      <c r="S69" s="406">
        <f t="shared" si="14"/>
        <v>0</v>
      </c>
      <c r="T69" s="406">
        <f t="shared" si="14"/>
        <v>0</v>
      </c>
      <c r="U69" s="406">
        <f t="shared" si="14"/>
        <v>0</v>
      </c>
      <c r="V69" s="406">
        <f t="shared" si="14"/>
        <v>0</v>
      </c>
      <c r="W69" s="406">
        <f t="shared" si="14"/>
        <v>0</v>
      </c>
      <c r="X69" s="406">
        <f t="shared" si="14"/>
        <v>0</v>
      </c>
      <c r="Y69" s="406">
        <f t="shared" si="14"/>
        <v>0</v>
      </c>
      <c r="Z69" s="406">
        <f t="shared" si="14"/>
        <v>0</v>
      </c>
      <c r="AA69" s="406">
        <f t="shared" si="14"/>
        <v>0</v>
      </c>
      <c r="AB69" s="416">
        <f t="shared" si="14"/>
        <v>0</v>
      </c>
      <c r="AC69" s="399">
        <f t="shared" si="14"/>
        <v>0</v>
      </c>
      <c r="AD69" s="1015"/>
      <c r="AE69" s="1016"/>
      <c r="AF69" s="1017"/>
    </row>
    <row r="70" spans="1:32" ht="15" customHeight="1" x14ac:dyDescent="0.2">
      <c r="A70" s="11">
        <v>166</v>
      </c>
      <c r="B70" s="271"/>
      <c r="C70" s="272"/>
      <c r="D70" s="272"/>
      <c r="E70" s="272"/>
      <c r="F70" s="1475" t="str">
        <f>'2. CAD NCCF'!F70:L70</f>
        <v>Non-FI issued ABS, high rated</v>
      </c>
      <c r="G70" s="1476"/>
      <c r="H70" s="1476"/>
      <c r="I70" s="1476"/>
      <c r="J70" s="1476"/>
      <c r="K70" s="1476"/>
      <c r="L70" s="1477"/>
      <c r="M70" s="690">
        <v>0</v>
      </c>
      <c r="N70" s="691">
        <v>0</v>
      </c>
      <c r="O70" s="692">
        <v>0</v>
      </c>
      <c r="P70" s="693">
        <v>0</v>
      </c>
      <c r="Q70" s="694">
        <v>0</v>
      </c>
      <c r="R70" s="692">
        <v>0</v>
      </c>
      <c r="S70" s="693">
        <v>0</v>
      </c>
      <c r="T70" s="692">
        <v>0</v>
      </c>
      <c r="U70" s="693">
        <v>0</v>
      </c>
      <c r="V70" s="692">
        <v>0</v>
      </c>
      <c r="W70" s="693">
        <v>0</v>
      </c>
      <c r="X70" s="692">
        <v>0</v>
      </c>
      <c r="Y70" s="693">
        <v>0</v>
      </c>
      <c r="Z70" s="692">
        <v>0</v>
      </c>
      <c r="AA70" s="693">
        <v>0</v>
      </c>
      <c r="AB70" s="698">
        <v>0</v>
      </c>
      <c r="AC70" s="690">
        <v>0</v>
      </c>
      <c r="AD70" s="1015"/>
      <c r="AE70" s="1016"/>
      <c r="AF70" s="1017"/>
    </row>
    <row r="71" spans="1:32" ht="15" customHeight="1" x14ac:dyDescent="0.2">
      <c r="A71" s="11">
        <v>167</v>
      </c>
      <c r="B71" s="271"/>
      <c r="C71" s="272"/>
      <c r="D71" s="272"/>
      <c r="E71" s="272"/>
      <c r="F71" s="1475" t="str">
        <f>'2. CAD NCCF'!F71:L71</f>
        <v>Non-FI issued ABCP, high rated</v>
      </c>
      <c r="G71" s="1476"/>
      <c r="H71" s="1476"/>
      <c r="I71" s="1476"/>
      <c r="J71" s="1476"/>
      <c r="K71" s="1476"/>
      <c r="L71" s="1477"/>
      <c r="M71" s="690">
        <v>0</v>
      </c>
      <c r="N71" s="691">
        <v>0</v>
      </c>
      <c r="O71" s="692">
        <v>0</v>
      </c>
      <c r="P71" s="693">
        <v>0</v>
      </c>
      <c r="Q71" s="694">
        <v>0</v>
      </c>
      <c r="R71" s="692">
        <v>0</v>
      </c>
      <c r="S71" s="693">
        <v>0</v>
      </c>
      <c r="T71" s="692">
        <v>0</v>
      </c>
      <c r="U71" s="693">
        <v>0</v>
      </c>
      <c r="V71" s="692">
        <v>0</v>
      </c>
      <c r="W71" s="693">
        <v>0</v>
      </c>
      <c r="X71" s="692">
        <v>0</v>
      </c>
      <c r="Y71" s="693">
        <v>0</v>
      </c>
      <c r="Z71" s="692">
        <v>0</v>
      </c>
      <c r="AA71" s="693">
        <v>0</v>
      </c>
      <c r="AB71" s="698">
        <v>0</v>
      </c>
      <c r="AC71" s="690">
        <v>0</v>
      </c>
      <c r="AD71" s="1015"/>
      <c r="AE71" s="1016"/>
      <c r="AF71" s="1017"/>
    </row>
    <row r="72" spans="1:32" x14ac:dyDescent="0.2">
      <c r="A72" s="11">
        <v>168</v>
      </c>
      <c r="B72" s="271"/>
      <c r="C72" s="272"/>
      <c r="D72" s="272"/>
      <c r="E72" s="1445" t="str">
        <f>'2. CAD NCCF'!E72:L72</f>
        <v>FI issued ABS and ABCP, high rated</v>
      </c>
      <c r="F72" s="1446"/>
      <c r="G72" s="1446"/>
      <c r="H72" s="1446"/>
      <c r="I72" s="1446"/>
      <c r="J72" s="1446"/>
      <c r="K72" s="1446"/>
      <c r="L72" s="1447"/>
      <c r="M72" s="399">
        <f>SUM(M73:M74)</f>
        <v>0</v>
      </c>
      <c r="N72" s="402">
        <f t="shared" ref="N72:AC72" si="15">SUBTOTAL(9,N73:N74)</f>
        <v>0</v>
      </c>
      <c r="O72" s="406">
        <f t="shared" si="15"/>
        <v>0</v>
      </c>
      <c r="P72" s="405">
        <f t="shared" si="15"/>
        <v>0</v>
      </c>
      <c r="Q72" s="403">
        <f t="shared" si="15"/>
        <v>0</v>
      </c>
      <c r="R72" s="406">
        <f t="shared" si="15"/>
        <v>0</v>
      </c>
      <c r="S72" s="406">
        <f t="shared" si="15"/>
        <v>0</v>
      </c>
      <c r="T72" s="406">
        <f t="shared" si="15"/>
        <v>0</v>
      </c>
      <c r="U72" s="406">
        <f t="shared" si="15"/>
        <v>0</v>
      </c>
      <c r="V72" s="406">
        <f t="shared" si="15"/>
        <v>0</v>
      </c>
      <c r="W72" s="406">
        <f t="shared" si="15"/>
        <v>0</v>
      </c>
      <c r="X72" s="406">
        <f t="shared" si="15"/>
        <v>0</v>
      </c>
      <c r="Y72" s="406">
        <f t="shared" si="15"/>
        <v>0</v>
      </c>
      <c r="Z72" s="406">
        <f t="shared" si="15"/>
        <v>0</v>
      </c>
      <c r="AA72" s="406">
        <f t="shared" si="15"/>
        <v>0</v>
      </c>
      <c r="AB72" s="416">
        <f t="shared" si="15"/>
        <v>0</v>
      </c>
      <c r="AC72" s="399">
        <f t="shared" si="15"/>
        <v>0</v>
      </c>
      <c r="AD72" s="1015"/>
      <c r="AE72" s="1016"/>
      <c r="AF72" s="1017"/>
    </row>
    <row r="73" spans="1:32" ht="15" customHeight="1" x14ac:dyDescent="0.2">
      <c r="A73" s="11">
        <v>169</v>
      </c>
      <c r="B73" s="271"/>
      <c r="C73" s="272"/>
      <c r="D73" s="272"/>
      <c r="E73" s="272"/>
      <c r="F73" s="1475" t="str">
        <f>'2. CAD NCCF'!F73:L73</f>
        <v>FI issued ABS, high rated</v>
      </c>
      <c r="G73" s="1476"/>
      <c r="H73" s="1476"/>
      <c r="I73" s="1476"/>
      <c r="J73" s="1476"/>
      <c r="K73" s="1476"/>
      <c r="L73" s="1477"/>
      <c r="M73" s="690">
        <v>0</v>
      </c>
      <c r="N73" s="691">
        <v>0</v>
      </c>
      <c r="O73" s="692">
        <v>0</v>
      </c>
      <c r="P73" s="692">
        <v>0</v>
      </c>
      <c r="Q73" s="697">
        <v>0</v>
      </c>
      <c r="R73" s="692">
        <v>0</v>
      </c>
      <c r="S73" s="693">
        <v>0</v>
      </c>
      <c r="T73" s="692">
        <v>0</v>
      </c>
      <c r="U73" s="693">
        <v>0</v>
      </c>
      <c r="V73" s="692">
        <v>0</v>
      </c>
      <c r="W73" s="693">
        <v>0</v>
      </c>
      <c r="X73" s="692">
        <v>0</v>
      </c>
      <c r="Y73" s="693">
        <v>0</v>
      </c>
      <c r="Z73" s="692">
        <v>0</v>
      </c>
      <c r="AA73" s="693">
        <v>0</v>
      </c>
      <c r="AB73" s="698">
        <v>0</v>
      </c>
      <c r="AC73" s="690">
        <v>0</v>
      </c>
      <c r="AD73" s="1015"/>
      <c r="AE73" s="1016"/>
      <c r="AF73" s="1017"/>
    </row>
    <row r="74" spans="1:32" ht="15" customHeight="1" x14ac:dyDescent="0.2">
      <c r="A74" s="11">
        <v>170</v>
      </c>
      <c r="B74" s="271"/>
      <c r="C74" s="272"/>
      <c r="D74" s="272"/>
      <c r="E74" s="272"/>
      <c r="F74" s="1475" t="str">
        <f>'2. CAD NCCF'!F74:L74</f>
        <v>FI issued ABCP, high rated</v>
      </c>
      <c r="G74" s="1476"/>
      <c r="H74" s="1476"/>
      <c r="I74" s="1476"/>
      <c r="J74" s="1476"/>
      <c r="K74" s="1476"/>
      <c r="L74" s="1477"/>
      <c r="M74" s="690">
        <v>0</v>
      </c>
      <c r="N74" s="691">
        <v>0</v>
      </c>
      <c r="O74" s="692">
        <v>0</v>
      </c>
      <c r="P74" s="692">
        <v>0</v>
      </c>
      <c r="Q74" s="697">
        <v>0</v>
      </c>
      <c r="R74" s="692">
        <v>0</v>
      </c>
      <c r="S74" s="693">
        <v>0</v>
      </c>
      <c r="T74" s="692">
        <v>0</v>
      </c>
      <c r="U74" s="693">
        <v>0</v>
      </c>
      <c r="V74" s="692">
        <v>0</v>
      </c>
      <c r="W74" s="693">
        <v>0</v>
      </c>
      <c r="X74" s="692">
        <v>0</v>
      </c>
      <c r="Y74" s="693">
        <v>0</v>
      </c>
      <c r="Z74" s="692">
        <v>0</v>
      </c>
      <c r="AA74" s="693">
        <v>0</v>
      </c>
      <c r="AB74" s="698">
        <v>0</v>
      </c>
      <c r="AC74" s="690">
        <v>0</v>
      </c>
      <c r="AD74" s="1015"/>
      <c r="AE74" s="1016"/>
      <c r="AF74" s="1017"/>
    </row>
    <row r="75" spans="1:32" x14ac:dyDescent="0.2">
      <c r="A75" s="11">
        <v>171</v>
      </c>
      <c r="B75" s="271"/>
      <c r="C75" s="272"/>
      <c r="D75" s="272"/>
      <c r="E75" s="1445" t="str">
        <f>'2. CAD NCCF'!E75:L75</f>
        <v>Non-FI issued ABS and ABCP, medium rated</v>
      </c>
      <c r="F75" s="1446"/>
      <c r="G75" s="1446"/>
      <c r="H75" s="1446"/>
      <c r="I75" s="1446"/>
      <c r="J75" s="1446"/>
      <c r="K75" s="1446"/>
      <c r="L75" s="1447"/>
      <c r="M75" s="399">
        <f>SUM(M76:M77)</f>
        <v>0</v>
      </c>
      <c r="N75" s="402">
        <f t="shared" ref="N75:AC75" si="16">SUBTOTAL(9,N76:N77)</f>
        <v>0</v>
      </c>
      <c r="O75" s="406">
        <f t="shared" si="16"/>
        <v>0</v>
      </c>
      <c r="P75" s="405">
        <f t="shared" si="16"/>
        <v>0</v>
      </c>
      <c r="Q75" s="407">
        <f t="shared" si="16"/>
        <v>0</v>
      </c>
      <c r="R75" s="406">
        <f t="shared" si="16"/>
        <v>0</v>
      </c>
      <c r="S75" s="406">
        <f t="shared" si="16"/>
        <v>0</v>
      </c>
      <c r="T75" s="406">
        <f t="shared" si="16"/>
        <v>0</v>
      </c>
      <c r="U75" s="406">
        <f t="shared" si="16"/>
        <v>0</v>
      </c>
      <c r="V75" s="406">
        <f t="shared" si="16"/>
        <v>0</v>
      </c>
      <c r="W75" s="406">
        <f t="shared" si="16"/>
        <v>0</v>
      </c>
      <c r="X75" s="406">
        <f t="shared" si="16"/>
        <v>0</v>
      </c>
      <c r="Y75" s="406">
        <f t="shared" si="16"/>
        <v>0</v>
      </c>
      <c r="Z75" s="406">
        <f t="shared" si="16"/>
        <v>0</v>
      </c>
      <c r="AA75" s="406">
        <f t="shared" si="16"/>
        <v>0</v>
      </c>
      <c r="AB75" s="416">
        <f t="shared" si="16"/>
        <v>0</v>
      </c>
      <c r="AC75" s="399">
        <f t="shared" si="16"/>
        <v>0</v>
      </c>
      <c r="AD75" s="1015"/>
      <c r="AE75" s="1016"/>
      <c r="AF75" s="1017"/>
    </row>
    <row r="76" spans="1:32" ht="15" customHeight="1" x14ac:dyDescent="0.2">
      <c r="A76" s="11">
        <v>172</v>
      </c>
      <c r="B76" s="271"/>
      <c r="C76" s="272"/>
      <c r="D76" s="272"/>
      <c r="E76" s="272"/>
      <c r="F76" s="1475" t="str">
        <f>'2. CAD NCCF'!F76:L76</f>
        <v>Non-FI issued ABS, medium rated</v>
      </c>
      <c r="G76" s="1476"/>
      <c r="H76" s="1476"/>
      <c r="I76" s="1476"/>
      <c r="J76" s="1476"/>
      <c r="K76" s="1476"/>
      <c r="L76" s="1477"/>
      <c r="M76" s="690">
        <v>0</v>
      </c>
      <c r="N76" s="691">
        <v>0</v>
      </c>
      <c r="O76" s="692">
        <v>0</v>
      </c>
      <c r="P76" s="692">
        <v>0</v>
      </c>
      <c r="Q76" s="697">
        <v>0</v>
      </c>
      <c r="R76" s="692">
        <v>0</v>
      </c>
      <c r="S76" s="693">
        <v>0</v>
      </c>
      <c r="T76" s="692">
        <v>0</v>
      </c>
      <c r="U76" s="693">
        <v>0</v>
      </c>
      <c r="V76" s="692">
        <v>0</v>
      </c>
      <c r="W76" s="693">
        <v>0</v>
      </c>
      <c r="X76" s="692">
        <v>0</v>
      </c>
      <c r="Y76" s="693">
        <v>0</v>
      </c>
      <c r="Z76" s="692">
        <v>0</v>
      </c>
      <c r="AA76" s="693">
        <v>0</v>
      </c>
      <c r="AB76" s="698">
        <v>0</v>
      </c>
      <c r="AC76" s="690">
        <v>0</v>
      </c>
      <c r="AD76" s="1015"/>
      <c r="AE76" s="1016"/>
      <c r="AF76" s="1017"/>
    </row>
    <row r="77" spans="1:32" ht="15" customHeight="1" x14ac:dyDescent="0.2">
      <c r="A77" s="11">
        <v>173</v>
      </c>
      <c r="B77" s="271"/>
      <c r="C77" s="272"/>
      <c r="D77" s="272"/>
      <c r="E77" s="272"/>
      <c r="F77" s="1475" t="str">
        <f>'2. CAD NCCF'!F77:L77</f>
        <v>Non-FI issued ABCP, medium rated</v>
      </c>
      <c r="G77" s="1476"/>
      <c r="H77" s="1476"/>
      <c r="I77" s="1476"/>
      <c r="J77" s="1476"/>
      <c r="K77" s="1476"/>
      <c r="L77" s="1477"/>
      <c r="M77" s="690">
        <v>0</v>
      </c>
      <c r="N77" s="691">
        <v>0</v>
      </c>
      <c r="O77" s="692">
        <v>0</v>
      </c>
      <c r="P77" s="692">
        <v>0</v>
      </c>
      <c r="Q77" s="697">
        <v>0</v>
      </c>
      <c r="R77" s="692">
        <v>0</v>
      </c>
      <c r="S77" s="693">
        <v>0</v>
      </c>
      <c r="T77" s="692">
        <v>0</v>
      </c>
      <c r="U77" s="693">
        <v>0</v>
      </c>
      <c r="V77" s="692">
        <v>0</v>
      </c>
      <c r="W77" s="693">
        <v>0</v>
      </c>
      <c r="X77" s="692">
        <v>0</v>
      </c>
      <c r="Y77" s="693">
        <v>0</v>
      </c>
      <c r="Z77" s="692">
        <v>0</v>
      </c>
      <c r="AA77" s="693">
        <v>0</v>
      </c>
      <c r="AB77" s="698">
        <v>0</v>
      </c>
      <c r="AC77" s="690">
        <v>0</v>
      </c>
      <c r="AD77" s="1015"/>
      <c r="AE77" s="1016"/>
      <c r="AF77" s="1017"/>
    </row>
    <row r="78" spans="1:32" x14ac:dyDescent="0.2">
      <c r="A78" s="11">
        <v>174</v>
      </c>
      <c r="B78" s="271"/>
      <c r="C78" s="272"/>
      <c r="D78" s="272"/>
      <c r="E78" s="1445" t="str">
        <f>'2. CAD NCCF'!E78:L78</f>
        <v>FI issued ABS and ABCP, medium rated</v>
      </c>
      <c r="F78" s="1446"/>
      <c r="G78" s="1446"/>
      <c r="H78" s="1446"/>
      <c r="I78" s="1446"/>
      <c r="J78" s="1446"/>
      <c r="K78" s="1446"/>
      <c r="L78" s="1447"/>
      <c r="M78" s="399">
        <f>SUM(M79:M80)</f>
        <v>0</v>
      </c>
      <c r="N78" s="402">
        <f t="shared" ref="N78:AC78" si="17">SUBTOTAL(9,N79:N80)</f>
        <v>0</v>
      </c>
      <c r="O78" s="406">
        <f t="shared" si="17"/>
        <v>0</v>
      </c>
      <c r="P78" s="405">
        <f t="shared" si="17"/>
        <v>0</v>
      </c>
      <c r="Q78" s="407">
        <f t="shared" si="17"/>
        <v>0</v>
      </c>
      <c r="R78" s="406">
        <f t="shared" si="17"/>
        <v>0</v>
      </c>
      <c r="S78" s="406">
        <f t="shared" si="17"/>
        <v>0</v>
      </c>
      <c r="T78" s="406">
        <f t="shared" si="17"/>
        <v>0</v>
      </c>
      <c r="U78" s="406">
        <f t="shared" si="17"/>
        <v>0</v>
      </c>
      <c r="V78" s="406">
        <f t="shared" si="17"/>
        <v>0</v>
      </c>
      <c r="W78" s="406">
        <f t="shared" si="17"/>
        <v>0</v>
      </c>
      <c r="X78" s="406">
        <f t="shared" si="17"/>
        <v>0</v>
      </c>
      <c r="Y78" s="406">
        <f t="shared" si="17"/>
        <v>0</v>
      </c>
      <c r="Z78" s="406">
        <f t="shared" si="17"/>
        <v>0</v>
      </c>
      <c r="AA78" s="406">
        <f t="shared" si="17"/>
        <v>0</v>
      </c>
      <c r="AB78" s="416">
        <f t="shared" si="17"/>
        <v>0</v>
      </c>
      <c r="AC78" s="399">
        <f t="shared" si="17"/>
        <v>0</v>
      </c>
      <c r="AD78" s="1015"/>
      <c r="AE78" s="1016"/>
      <c r="AF78" s="1017"/>
    </row>
    <row r="79" spans="1:32" ht="15" customHeight="1" x14ac:dyDescent="0.2">
      <c r="A79" s="11">
        <v>175</v>
      </c>
      <c r="B79" s="271"/>
      <c r="C79" s="272"/>
      <c r="D79" s="272"/>
      <c r="E79" s="272"/>
      <c r="F79" s="1475" t="str">
        <f>'2. CAD NCCF'!F79:L79</f>
        <v>FI issued ABS, medium rated</v>
      </c>
      <c r="G79" s="1476"/>
      <c r="H79" s="1476"/>
      <c r="I79" s="1476"/>
      <c r="J79" s="1476"/>
      <c r="K79" s="1476"/>
      <c r="L79" s="1477"/>
      <c r="M79" s="690">
        <v>0</v>
      </c>
      <c r="N79" s="691">
        <v>0</v>
      </c>
      <c r="O79" s="692">
        <v>0</v>
      </c>
      <c r="P79" s="692">
        <v>0</v>
      </c>
      <c r="Q79" s="697">
        <v>0</v>
      </c>
      <c r="R79" s="692">
        <v>0</v>
      </c>
      <c r="S79" s="693">
        <v>0</v>
      </c>
      <c r="T79" s="692">
        <v>0</v>
      </c>
      <c r="U79" s="693">
        <v>0</v>
      </c>
      <c r="V79" s="692">
        <v>0</v>
      </c>
      <c r="W79" s="693">
        <v>0</v>
      </c>
      <c r="X79" s="692">
        <v>0</v>
      </c>
      <c r="Y79" s="693">
        <v>0</v>
      </c>
      <c r="Z79" s="692">
        <v>0</v>
      </c>
      <c r="AA79" s="693">
        <v>0</v>
      </c>
      <c r="AB79" s="698">
        <v>0</v>
      </c>
      <c r="AC79" s="690">
        <v>0</v>
      </c>
      <c r="AD79" s="1015"/>
      <c r="AE79" s="1016"/>
      <c r="AF79" s="1017"/>
    </row>
    <row r="80" spans="1:32" ht="15" customHeight="1" x14ac:dyDescent="0.2">
      <c r="A80" s="11">
        <v>176</v>
      </c>
      <c r="B80" s="271"/>
      <c r="C80" s="272"/>
      <c r="D80" s="272"/>
      <c r="E80" s="272"/>
      <c r="F80" s="1475" t="str">
        <f>'2. CAD NCCF'!F80:L80</f>
        <v>FI issued ABCP, medium rated</v>
      </c>
      <c r="G80" s="1476"/>
      <c r="H80" s="1476"/>
      <c r="I80" s="1476"/>
      <c r="J80" s="1476"/>
      <c r="K80" s="1476"/>
      <c r="L80" s="1477"/>
      <c r="M80" s="690">
        <v>0</v>
      </c>
      <c r="N80" s="691">
        <v>0</v>
      </c>
      <c r="O80" s="692">
        <v>0</v>
      </c>
      <c r="P80" s="692">
        <v>0</v>
      </c>
      <c r="Q80" s="697">
        <v>0</v>
      </c>
      <c r="R80" s="692">
        <v>0</v>
      </c>
      <c r="S80" s="693">
        <v>0</v>
      </c>
      <c r="T80" s="692">
        <v>0</v>
      </c>
      <c r="U80" s="693">
        <v>0</v>
      </c>
      <c r="V80" s="692">
        <v>0</v>
      </c>
      <c r="W80" s="693">
        <v>0</v>
      </c>
      <c r="X80" s="692">
        <v>0</v>
      </c>
      <c r="Y80" s="693">
        <v>0</v>
      </c>
      <c r="Z80" s="692">
        <v>0</v>
      </c>
      <c r="AA80" s="693">
        <v>0</v>
      </c>
      <c r="AB80" s="698">
        <v>0</v>
      </c>
      <c r="AC80" s="690">
        <v>0</v>
      </c>
      <c r="AD80" s="1015"/>
      <c r="AE80" s="1016"/>
      <c r="AF80" s="1017"/>
    </row>
    <row r="81" spans="1:32" x14ac:dyDescent="0.2">
      <c r="A81" s="11">
        <v>177</v>
      </c>
      <c r="B81" s="271"/>
      <c r="C81" s="272"/>
      <c r="D81" s="272"/>
      <c r="E81" s="1445" t="str">
        <f>'2. CAD NCCF'!E81:L81</f>
        <v>Non-FI issued ABS and ABCP, low or not rated</v>
      </c>
      <c r="F81" s="1446"/>
      <c r="G81" s="1446"/>
      <c r="H81" s="1446"/>
      <c r="I81" s="1446"/>
      <c r="J81" s="1446"/>
      <c r="K81" s="1446"/>
      <c r="L81" s="1447"/>
      <c r="M81" s="399">
        <f>SUM(M82:M83)</f>
        <v>0</v>
      </c>
      <c r="N81" s="402">
        <f t="shared" ref="N81:AC81" si="18">SUBTOTAL(9,N82:N83)</f>
        <v>0</v>
      </c>
      <c r="O81" s="406">
        <f t="shared" si="18"/>
        <v>0</v>
      </c>
      <c r="P81" s="405">
        <f t="shared" si="18"/>
        <v>0</v>
      </c>
      <c r="Q81" s="407">
        <f t="shared" si="18"/>
        <v>0</v>
      </c>
      <c r="R81" s="406">
        <f t="shared" si="18"/>
        <v>0</v>
      </c>
      <c r="S81" s="406">
        <f t="shared" si="18"/>
        <v>0</v>
      </c>
      <c r="T81" s="406">
        <f t="shared" si="18"/>
        <v>0</v>
      </c>
      <c r="U81" s="406">
        <f t="shared" si="18"/>
        <v>0</v>
      </c>
      <c r="V81" s="406">
        <f t="shared" si="18"/>
        <v>0</v>
      </c>
      <c r="W81" s="406">
        <f t="shared" si="18"/>
        <v>0</v>
      </c>
      <c r="X81" s="406">
        <f t="shared" si="18"/>
        <v>0</v>
      </c>
      <c r="Y81" s="406">
        <f t="shared" si="18"/>
        <v>0</v>
      </c>
      <c r="Z81" s="406">
        <f t="shared" si="18"/>
        <v>0</v>
      </c>
      <c r="AA81" s="406">
        <f t="shared" si="18"/>
        <v>0</v>
      </c>
      <c r="AB81" s="416">
        <f t="shared" si="18"/>
        <v>0</v>
      </c>
      <c r="AC81" s="399">
        <f t="shared" si="18"/>
        <v>0</v>
      </c>
      <c r="AD81" s="1015"/>
      <c r="AE81" s="1016"/>
      <c r="AF81" s="1017"/>
    </row>
    <row r="82" spans="1:32" ht="15" customHeight="1" x14ac:dyDescent="0.2">
      <c r="A82" s="11">
        <v>178</v>
      </c>
      <c r="B82" s="271"/>
      <c r="C82" s="272"/>
      <c r="D82" s="272"/>
      <c r="E82" s="272"/>
      <c r="F82" s="1475" t="str">
        <f>'2. CAD NCCF'!F82:L82</f>
        <v>Non-FI issued ABS, low or not rated</v>
      </c>
      <c r="G82" s="1476"/>
      <c r="H82" s="1476"/>
      <c r="I82" s="1476"/>
      <c r="J82" s="1476"/>
      <c r="K82" s="1476"/>
      <c r="L82" s="1477"/>
      <c r="M82" s="690">
        <v>0</v>
      </c>
      <c r="N82" s="691">
        <v>0</v>
      </c>
      <c r="O82" s="692">
        <v>0</v>
      </c>
      <c r="P82" s="692">
        <v>0</v>
      </c>
      <c r="Q82" s="697">
        <v>0</v>
      </c>
      <c r="R82" s="692">
        <v>0</v>
      </c>
      <c r="S82" s="693">
        <v>0</v>
      </c>
      <c r="T82" s="692">
        <v>0</v>
      </c>
      <c r="U82" s="693">
        <v>0</v>
      </c>
      <c r="V82" s="692">
        <v>0</v>
      </c>
      <c r="W82" s="693">
        <v>0</v>
      </c>
      <c r="X82" s="692">
        <v>0</v>
      </c>
      <c r="Y82" s="693">
        <v>0</v>
      </c>
      <c r="Z82" s="692">
        <v>0</v>
      </c>
      <c r="AA82" s="693">
        <v>0</v>
      </c>
      <c r="AB82" s="698">
        <v>0</v>
      </c>
      <c r="AC82" s="690">
        <v>0</v>
      </c>
      <c r="AD82" s="1015"/>
      <c r="AE82" s="1016"/>
      <c r="AF82" s="1017"/>
    </row>
    <row r="83" spans="1:32" ht="15" customHeight="1" x14ac:dyDescent="0.2">
      <c r="A83" s="11">
        <v>179</v>
      </c>
      <c r="B83" s="271"/>
      <c r="C83" s="272"/>
      <c r="D83" s="272"/>
      <c r="E83" s="272"/>
      <c r="F83" s="1475" t="str">
        <f>'2. CAD NCCF'!F83:L83</f>
        <v>Non-FI issued ABCP, low or not rated</v>
      </c>
      <c r="G83" s="1476"/>
      <c r="H83" s="1476"/>
      <c r="I83" s="1476"/>
      <c r="J83" s="1476"/>
      <c r="K83" s="1476"/>
      <c r="L83" s="1477"/>
      <c r="M83" s="690">
        <v>0</v>
      </c>
      <c r="N83" s="691">
        <v>0</v>
      </c>
      <c r="O83" s="692">
        <v>0</v>
      </c>
      <c r="P83" s="692">
        <v>0</v>
      </c>
      <c r="Q83" s="697">
        <v>0</v>
      </c>
      <c r="R83" s="692">
        <v>0</v>
      </c>
      <c r="S83" s="693">
        <v>0</v>
      </c>
      <c r="T83" s="692">
        <v>0</v>
      </c>
      <c r="U83" s="693">
        <v>0</v>
      </c>
      <c r="V83" s="692">
        <v>0</v>
      </c>
      <c r="W83" s="693">
        <v>0</v>
      </c>
      <c r="X83" s="692">
        <v>0</v>
      </c>
      <c r="Y83" s="693">
        <v>0</v>
      </c>
      <c r="Z83" s="692">
        <v>0</v>
      </c>
      <c r="AA83" s="693">
        <v>0</v>
      </c>
      <c r="AB83" s="698">
        <v>0</v>
      </c>
      <c r="AC83" s="690">
        <v>0</v>
      </c>
      <c r="AD83" s="1015"/>
      <c r="AE83" s="1016"/>
      <c r="AF83" s="1017"/>
    </row>
    <row r="84" spans="1:32" x14ac:dyDescent="0.2">
      <c r="A84" s="11">
        <v>180</v>
      </c>
      <c r="B84" s="271"/>
      <c r="C84" s="272"/>
      <c r="D84" s="272"/>
      <c r="E84" s="1445" t="str">
        <f>'2. CAD NCCF'!E84:L84</f>
        <v>FI issued ABS and ABCP, low or not rated</v>
      </c>
      <c r="F84" s="1446"/>
      <c r="G84" s="1446"/>
      <c r="H84" s="1446"/>
      <c r="I84" s="1446"/>
      <c r="J84" s="1446"/>
      <c r="K84" s="1446"/>
      <c r="L84" s="1447"/>
      <c r="M84" s="399">
        <f>SUM(M85:M86)</f>
        <v>0</v>
      </c>
      <c r="N84" s="402">
        <f t="shared" ref="N84:AC84" si="19">SUBTOTAL(9,N85:N86)</f>
        <v>0</v>
      </c>
      <c r="O84" s="406">
        <f t="shared" si="19"/>
        <v>0</v>
      </c>
      <c r="P84" s="405">
        <f t="shared" si="19"/>
        <v>0</v>
      </c>
      <c r="Q84" s="407">
        <f t="shared" si="19"/>
        <v>0</v>
      </c>
      <c r="R84" s="406">
        <f t="shared" si="19"/>
        <v>0</v>
      </c>
      <c r="S84" s="406">
        <f t="shared" si="19"/>
        <v>0</v>
      </c>
      <c r="T84" s="406">
        <f t="shared" si="19"/>
        <v>0</v>
      </c>
      <c r="U84" s="406">
        <f t="shared" si="19"/>
        <v>0</v>
      </c>
      <c r="V84" s="406">
        <f t="shared" si="19"/>
        <v>0</v>
      </c>
      <c r="W84" s="406">
        <f t="shared" si="19"/>
        <v>0</v>
      </c>
      <c r="X84" s="406">
        <f t="shared" si="19"/>
        <v>0</v>
      </c>
      <c r="Y84" s="406">
        <f t="shared" si="19"/>
        <v>0</v>
      </c>
      <c r="Z84" s="406">
        <f t="shared" si="19"/>
        <v>0</v>
      </c>
      <c r="AA84" s="406">
        <f t="shared" si="19"/>
        <v>0</v>
      </c>
      <c r="AB84" s="416">
        <f t="shared" si="19"/>
        <v>0</v>
      </c>
      <c r="AC84" s="399">
        <f t="shared" si="19"/>
        <v>0</v>
      </c>
      <c r="AD84" s="1015"/>
      <c r="AE84" s="1016"/>
      <c r="AF84" s="1017"/>
    </row>
    <row r="85" spans="1:32" ht="15" customHeight="1" x14ac:dyDescent="0.2">
      <c r="A85" s="11">
        <v>181</v>
      </c>
      <c r="B85" s="271"/>
      <c r="C85" s="272"/>
      <c r="D85" s="272"/>
      <c r="E85" s="272"/>
      <c r="F85" s="1475" t="str">
        <f>'2. CAD NCCF'!F85:L85</f>
        <v>FI issued ABS, low or not rated</v>
      </c>
      <c r="G85" s="1476"/>
      <c r="H85" s="1476"/>
      <c r="I85" s="1476"/>
      <c r="J85" s="1476"/>
      <c r="K85" s="1476"/>
      <c r="L85" s="1477"/>
      <c r="M85" s="690">
        <v>0</v>
      </c>
      <c r="N85" s="691">
        <v>0</v>
      </c>
      <c r="O85" s="692">
        <v>0</v>
      </c>
      <c r="P85" s="692">
        <v>0</v>
      </c>
      <c r="Q85" s="697">
        <v>0</v>
      </c>
      <c r="R85" s="692">
        <v>0</v>
      </c>
      <c r="S85" s="693">
        <v>0</v>
      </c>
      <c r="T85" s="692">
        <v>0</v>
      </c>
      <c r="U85" s="693">
        <v>0</v>
      </c>
      <c r="V85" s="692">
        <v>0</v>
      </c>
      <c r="W85" s="693">
        <v>0</v>
      </c>
      <c r="X85" s="692">
        <v>0</v>
      </c>
      <c r="Y85" s="693">
        <v>0</v>
      </c>
      <c r="Z85" s="692">
        <v>0</v>
      </c>
      <c r="AA85" s="693">
        <v>0</v>
      </c>
      <c r="AB85" s="698">
        <v>0</v>
      </c>
      <c r="AC85" s="690">
        <v>0</v>
      </c>
      <c r="AD85" s="1015"/>
      <c r="AE85" s="1016"/>
      <c r="AF85" s="1017"/>
    </row>
    <row r="86" spans="1:32" ht="15" customHeight="1" x14ac:dyDescent="0.2">
      <c r="A86" s="11">
        <v>182</v>
      </c>
      <c r="B86" s="271"/>
      <c r="C86" s="272"/>
      <c r="D86" s="272"/>
      <c r="E86" s="272"/>
      <c r="F86" s="1475" t="str">
        <f>'2. CAD NCCF'!F86:L86</f>
        <v>FI issued ABCP, low or not rated</v>
      </c>
      <c r="G86" s="1476"/>
      <c r="H86" s="1476"/>
      <c r="I86" s="1476"/>
      <c r="J86" s="1476"/>
      <c r="K86" s="1476"/>
      <c r="L86" s="1477"/>
      <c r="M86" s="690">
        <v>0</v>
      </c>
      <c r="N86" s="691">
        <v>0</v>
      </c>
      <c r="O86" s="692">
        <v>0</v>
      </c>
      <c r="P86" s="692">
        <v>0</v>
      </c>
      <c r="Q86" s="697">
        <v>0</v>
      </c>
      <c r="R86" s="692">
        <v>0</v>
      </c>
      <c r="S86" s="693">
        <v>0</v>
      </c>
      <c r="T86" s="692">
        <v>0</v>
      </c>
      <c r="U86" s="693">
        <v>0</v>
      </c>
      <c r="V86" s="692">
        <v>0</v>
      </c>
      <c r="W86" s="693">
        <v>0</v>
      </c>
      <c r="X86" s="692">
        <v>0</v>
      </c>
      <c r="Y86" s="693">
        <v>0</v>
      </c>
      <c r="Z86" s="692">
        <v>0</v>
      </c>
      <c r="AA86" s="693">
        <v>0</v>
      </c>
      <c r="AB86" s="698">
        <v>0</v>
      </c>
      <c r="AC86" s="690">
        <v>0</v>
      </c>
      <c r="AD86" s="1015"/>
      <c r="AE86" s="1016"/>
      <c r="AF86" s="1017"/>
    </row>
    <row r="87" spans="1:32" x14ac:dyDescent="0.2">
      <c r="A87" s="11">
        <v>183</v>
      </c>
      <c r="B87" s="271"/>
      <c r="C87" s="272"/>
      <c r="D87" s="1472" t="str">
        <f>'2. CAD NCCF'!D87:L87</f>
        <v>Equities</v>
      </c>
      <c r="E87" s="1473"/>
      <c r="F87" s="1473"/>
      <c r="G87" s="1473"/>
      <c r="H87" s="1473"/>
      <c r="I87" s="1473"/>
      <c r="J87" s="1473"/>
      <c r="K87" s="1473"/>
      <c r="L87" s="1474"/>
      <c r="M87" s="399">
        <f>SUM(M88:M90)</f>
        <v>0</v>
      </c>
      <c r="N87" s="824"/>
      <c r="O87" s="825"/>
      <c r="P87" s="825"/>
      <c r="Q87" s="407">
        <f>SUBTOTAL(9,Q88:Q90)</f>
        <v>0</v>
      </c>
      <c r="R87" s="406">
        <f t="shared" ref="R87:T87" si="20">SUBTOTAL(9,R88:R90)</f>
        <v>0</v>
      </c>
      <c r="S87" s="406">
        <f t="shared" si="20"/>
        <v>0</v>
      </c>
      <c r="T87" s="406">
        <f t="shared" si="20"/>
        <v>0</v>
      </c>
      <c r="U87" s="825"/>
      <c r="V87" s="825"/>
      <c r="W87" s="825"/>
      <c r="X87" s="825"/>
      <c r="Y87" s="825"/>
      <c r="Z87" s="825"/>
      <c r="AA87" s="825"/>
      <c r="AB87" s="826"/>
      <c r="AC87" s="399"/>
      <c r="AD87" s="1015"/>
      <c r="AE87" s="1016"/>
      <c r="AF87" s="1017"/>
    </row>
    <row r="88" spans="1:32" ht="15" customHeight="1" x14ac:dyDescent="0.2">
      <c r="A88" s="11">
        <v>184</v>
      </c>
      <c r="B88" s="271"/>
      <c r="C88" s="272"/>
      <c r="D88" s="272"/>
      <c r="E88" s="272"/>
      <c r="F88" s="1475" t="str">
        <f>'2. CAD NCCF'!F88:L88</f>
        <v>Eligible non-financial common equity shares</v>
      </c>
      <c r="G88" s="1476"/>
      <c r="H88" s="1476"/>
      <c r="I88" s="1476"/>
      <c r="J88" s="1476"/>
      <c r="K88" s="1476"/>
      <c r="L88" s="1477"/>
      <c r="M88" s="690">
        <v>0</v>
      </c>
      <c r="N88" s="823"/>
      <c r="O88" s="823"/>
      <c r="P88" s="823"/>
      <c r="Q88" s="698">
        <v>0</v>
      </c>
      <c r="R88" s="822"/>
      <c r="S88" s="823"/>
      <c r="T88" s="823"/>
      <c r="U88" s="823"/>
      <c r="V88" s="823"/>
      <c r="W88" s="823"/>
      <c r="X88" s="823"/>
      <c r="Y88" s="823"/>
      <c r="Z88" s="823"/>
      <c r="AA88" s="823"/>
      <c r="AB88" s="823"/>
      <c r="AC88" s="690">
        <v>0</v>
      </c>
      <c r="AD88" s="1015"/>
      <c r="AE88" s="1016"/>
      <c r="AF88" s="1017"/>
    </row>
    <row r="89" spans="1:32" ht="15" customHeight="1" x14ac:dyDescent="0.2">
      <c r="A89" s="11">
        <v>185</v>
      </c>
      <c r="B89" s="271"/>
      <c r="C89" s="272"/>
      <c r="D89" s="272"/>
      <c r="E89" s="272"/>
      <c r="F89" s="1475" t="str">
        <f>'2. CAD NCCF'!F89:L89</f>
        <v>Eligible financial common equity</v>
      </c>
      <c r="G89" s="1476"/>
      <c r="H89" s="1476"/>
      <c r="I89" s="1476"/>
      <c r="J89" s="1476"/>
      <c r="K89" s="1476"/>
      <c r="L89" s="1477"/>
      <c r="M89" s="690">
        <v>0</v>
      </c>
      <c r="N89" s="823"/>
      <c r="O89" s="823"/>
      <c r="P89" s="823"/>
      <c r="Q89" s="823"/>
      <c r="R89" s="691">
        <v>0</v>
      </c>
      <c r="S89" s="692">
        <v>0</v>
      </c>
      <c r="T89" s="692">
        <v>0</v>
      </c>
      <c r="U89" s="823"/>
      <c r="V89" s="823"/>
      <c r="W89" s="823"/>
      <c r="X89" s="823"/>
      <c r="Y89" s="823"/>
      <c r="Z89" s="823"/>
      <c r="AA89" s="823"/>
      <c r="AB89" s="823"/>
      <c r="AC89" s="690">
        <v>0</v>
      </c>
      <c r="AD89" s="1015"/>
      <c r="AE89" s="1016"/>
      <c r="AF89" s="1017"/>
    </row>
    <row r="90" spans="1:32" ht="15" customHeight="1" x14ac:dyDescent="0.2">
      <c r="A90" s="11">
        <v>186</v>
      </c>
      <c r="B90" s="271"/>
      <c r="C90" s="272"/>
      <c r="D90" s="272"/>
      <c r="E90" s="272"/>
      <c r="F90" s="1475" t="str">
        <f>'2. CAD NCCF'!F90:L90</f>
        <v>Other equities</v>
      </c>
      <c r="G90" s="1476"/>
      <c r="H90" s="1476"/>
      <c r="I90" s="1476"/>
      <c r="J90" s="1476"/>
      <c r="K90" s="1476"/>
      <c r="L90" s="1477"/>
      <c r="M90" s="690">
        <v>0</v>
      </c>
      <c r="N90" s="827"/>
      <c r="O90" s="828"/>
      <c r="P90" s="828"/>
      <c r="Q90" s="828"/>
      <c r="R90" s="827"/>
      <c r="S90" s="828"/>
      <c r="T90" s="828"/>
      <c r="U90" s="828"/>
      <c r="V90" s="828"/>
      <c r="W90" s="828"/>
      <c r="X90" s="828"/>
      <c r="Y90" s="828"/>
      <c r="Z90" s="828"/>
      <c r="AA90" s="828"/>
      <c r="AB90" s="829"/>
      <c r="AC90" s="399"/>
      <c r="AD90" s="1015"/>
      <c r="AE90" s="1016"/>
      <c r="AF90" s="1017"/>
    </row>
    <row r="91" spans="1:32" x14ac:dyDescent="0.2">
      <c r="A91" s="11">
        <v>187</v>
      </c>
      <c r="B91" s="271"/>
      <c r="C91" s="272"/>
      <c r="D91" s="1472" t="str">
        <f>'2. CAD NCCF'!D91:L91</f>
        <v>FI's own securities - Not eliminated</v>
      </c>
      <c r="E91" s="1473"/>
      <c r="F91" s="1473"/>
      <c r="G91" s="1473"/>
      <c r="H91" s="1473"/>
      <c r="I91" s="1473"/>
      <c r="J91" s="1473"/>
      <c r="K91" s="1473"/>
      <c r="L91" s="1474"/>
      <c r="M91" s="399">
        <f>SUM(M92:M93)</f>
        <v>0</v>
      </c>
      <c r="N91" s="402">
        <f t="shared" ref="N91:AC91" si="21">SUBTOTAL(9,N92:N93)</f>
        <v>0</v>
      </c>
      <c r="O91" s="406">
        <f t="shared" si="21"/>
        <v>0</v>
      </c>
      <c r="P91" s="405">
        <f t="shared" si="21"/>
        <v>0</v>
      </c>
      <c r="Q91" s="403">
        <f t="shared" si="21"/>
        <v>0</v>
      </c>
      <c r="R91" s="406">
        <f t="shared" si="21"/>
        <v>0</v>
      </c>
      <c r="S91" s="406">
        <f t="shared" si="21"/>
        <v>0</v>
      </c>
      <c r="T91" s="406">
        <f t="shared" si="21"/>
        <v>0</v>
      </c>
      <c r="U91" s="406">
        <f t="shared" si="21"/>
        <v>0</v>
      </c>
      <c r="V91" s="406">
        <f t="shared" si="21"/>
        <v>0</v>
      </c>
      <c r="W91" s="406">
        <f t="shared" si="21"/>
        <v>0</v>
      </c>
      <c r="X91" s="406">
        <f t="shared" si="21"/>
        <v>0</v>
      </c>
      <c r="Y91" s="406">
        <f t="shared" si="21"/>
        <v>0</v>
      </c>
      <c r="Z91" s="406">
        <f t="shared" si="21"/>
        <v>0</v>
      </c>
      <c r="AA91" s="406">
        <f t="shared" si="21"/>
        <v>0</v>
      </c>
      <c r="AB91" s="416">
        <f t="shared" si="21"/>
        <v>0</v>
      </c>
      <c r="AC91" s="399">
        <f t="shared" si="21"/>
        <v>0</v>
      </c>
      <c r="AD91" s="1015"/>
      <c r="AE91" s="1016"/>
      <c r="AF91" s="1017"/>
    </row>
    <row r="92" spans="1:32" ht="15" customHeight="1" x14ac:dyDescent="0.2">
      <c r="A92" s="11">
        <v>188</v>
      </c>
      <c r="B92" s="271"/>
      <c r="C92" s="272"/>
      <c r="D92" s="272"/>
      <c r="E92" s="272"/>
      <c r="F92" s="1475" t="str">
        <f>'2. CAD NCCF'!F92:L92</f>
        <v>FI's own debt not eliminated</v>
      </c>
      <c r="G92" s="1476"/>
      <c r="H92" s="1476"/>
      <c r="I92" s="1476"/>
      <c r="J92" s="1476"/>
      <c r="K92" s="1476"/>
      <c r="L92" s="1477"/>
      <c r="M92" s="690">
        <v>0</v>
      </c>
      <c r="N92" s="691">
        <v>0</v>
      </c>
      <c r="O92" s="692">
        <v>0</v>
      </c>
      <c r="P92" s="692">
        <v>0</v>
      </c>
      <c r="Q92" s="697">
        <v>0</v>
      </c>
      <c r="R92" s="692">
        <v>0</v>
      </c>
      <c r="S92" s="693">
        <v>0</v>
      </c>
      <c r="T92" s="692">
        <v>0</v>
      </c>
      <c r="U92" s="693">
        <v>0</v>
      </c>
      <c r="V92" s="692">
        <v>0</v>
      </c>
      <c r="W92" s="693">
        <v>0</v>
      </c>
      <c r="X92" s="692">
        <v>0</v>
      </c>
      <c r="Y92" s="693">
        <v>0</v>
      </c>
      <c r="Z92" s="692">
        <v>0</v>
      </c>
      <c r="AA92" s="693">
        <v>0</v>
      </c>
      <c r="AB92" s="698">
        <v>0</v>
      </c>
      <c r="AC92" s="690">
        <v>0</v>
      </c>
      <c r="AD92" s="1015"/>
      <c r="AE92" s="1016"/>
      <c r="AF92" s="1017"/>
    </row>
    <row r="93" spans="1:32" ht="15" customHeight="1" x14ac:dyDescent="0.2">
      <c r="A93" s="11">
        <v>189</v>
      </c>
      <c r="B93" s="271"/>
      <c r="C93" s="272"/>
      <c r="D93" s="272"/>
      <c r="E93" s="272"/>
      <c r="F93" s="1475" t="str">
        <f>'2. CAD NCCF'!F93:L93</f>
        <v>FI's own equity not eliminated</v>
      </c>
      <c r="G93" s="1476"/>
      <c r="H93" s="1476"/>
      <c r="I93" s="1476"/>
      <c r="J93" s="1476"/>
      <c r="K93" s="1476"/>
      <c r="L93" s="1477"/>
      <c r="M93" s="690">
        <v>0</v>
      </c>
      <c r="N93" s="691">
        <v>0</v>
      </c>
      <c r="O93" s="692">
        <v>0</v>
      </c>
      <c r="P93" s="692">
        <v>0</v>
      </c>
      <c r="Q93" s="697">
        <v>0</v>
      </c>
      <c r="R93" s="692">
        <v>0</v>
      </c>
      <c r="S93" s="693">
        <v>0</v>
      </c>
      <c r="T93" s="692">
        <v>0</v>
      </c>
      <c r="U93" s="693">
        <v>0</v>
      </c>
      <c r="V93" s="692">
        <v>0</v>
      </c>
      <c r="W93" s="693">
        <v>0</v>
      </c>
      <c r="X93" s="692">
        <v>0</v>
      </c>
      <c r="Y93" s="693">
        <v>0</v>
      </c>
      <c r="Z93" s="692">
        <v>0</v>
      </c>
      <c r="AA93" s="693">
        <v>0</v>
      </c>
      <c r="AB93" s="698">
        <v>0</v>
      </c>
      <c r="AC93" s="690">
        <v>0</v>
      </c>
      <c r="AD93" s="1015"/>
      <c r="AE93" s="1016"/>
      <c r="AF93" s="1017"/>
    </row>
    <row r="94" spans="1:32" x14ac:dyDescent="0.2">
      <c r="A94" s="11">
        <v>190</v>
      </c>
      <c r="B94" s="271"/>
      <c r="C94" s="1532" t="str">
        <f>'2. CAD NCCF'!C94:AF94</f>
        <v>Loans</v>
      </c>
      <c r="D94" s="1514"/>
      <c r="E94" s="1514"/>
      <c r="F94" s="1514"/>
      <c r="G94" s="1514"/>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32"/>
      <c r="AD94" s="1514"/>
      <c r="AE94" s="1514"/>
      <c r="AF94" s="1514"/>
    </row>
    <row r="95" spans="1:32" x14ac:dyDescent="0.2">
      <c r="A95" s="11">
        <v>191</v>
      </c>
      <c r="B95" s="271"/>
      <c r="C95" s="272"/>
      <c r="D95" s="1472" t="str">
        <f>'2. CAD NCCF'!D95:AF95</f>
        <v>Residential mortgages (RM)</v>
      </c>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4"/>
    </row>
    <row r="96" spans="1:32" x14ac:dyDescent="0.2">
      <c r="A96" s="11">
        <v>192</v>
      </c>
      <c r="B96" s="271"/>
      <c r="C96" s="272"/>
      <c r="D96" s="272"/>
      <c r="E96" s="1515" t="str">
        <f>'2. CAD NCCF'!E96:L96</f>
        <v>Securitised RM (SRM)</v>
      </c>
      <c r="F96" s="1516"/>
      <c r="G96" s="1516"/>
      <c r="H96" s="1516"/>
      <c r="I96" s="1516"/>
      <c r="J96" s="1516"/>
      <c r="K96" s="1516"/>
      <c r="L96" s="1517"/>
      <c r="M96" s="399">
        <f>SUM(M97:M100)</f>
        <v>0</v>
      </c>
      <c r="N96" s="402">
        <f t="shared" ref="N96:AC96" si="22">SUBTOTAL(9,N97:N100)</f>
        <v>0</v>
      </c>
      <c r="O96" s="406">
        <f t="shared" si="22"/>
        <v>0</v>
      </c>
      <c r="P96" s="405">
        <f t="shared" si="22"/>
        <v>0</v>
      </c>
      <c r="Q96" s="407">
        <f t="shared" si="22"/>
        <v>0</v>
      </c>
      <c r="R96" s="406">
        <f t="shared" si="22"/>
        <v>0</v>
      </c>
      <c r="S96" s="406">
        <f t="shared" si="22"/>
        <v>0</v>
      </c>
      <c r="T96" s="406">
        <f t="shared" si="22"/>
        <v>0</v>
      </c>
      <c r="U96" s="406">
        <f t="shared" si="22"/>
        <v>0</v>
      </c>
      <c r="V96" s="406">
        <f t="shared" si="22"/>
        <v>0</v>
      </c>
      <c r="W96" s="406">
        <f t="shared" si="22"/>
        <v>0</v>
      </c>
      <c r="X96" s="406">
        <f t="shared" si="22"/>
        <v>0</v>
      </c>
      <c r="Y96" s="406">
        <f t="shared" si="22"/>
        <v>0</v>
      </c>
      <c r="Z96" s="406">
        <f t="shared" si="22"/>
        <v>0</v>
      </c>
      <c r="AA96" s="406">
        <f t="shared" si="22"/>
        <v>0</v>
      </c>
      <c r="AB96" s="416">
        <f t="shared" si="22"/>
        <v>0</v>
      </c>
      <c r="AC96" s="399">
        <f t="shared" si="22"/>
        <v>0</v>
      </c>
      <c r="AD96" s="1015"/>
      <c r="AE96" s="1016"/>
      <c r="AF96" s="1017"/>
    </row>
    <row r="97" spans="1:32" ht="15" customHeight="1" x14ac:dyDescent="0.2">
      <c r="A97" s="11">
        <v>193</v>
      </c>
      <c r="B97" s="271"/>
      <c r="C97" s="272"/>
      <c r="D97" s="272"/>
      <c r="E97" s="272"/>
      <c r="F97" s="1475" t="str">
        <f>'2. CAD NCCF'!F97:L97</f>
        <v>EULA securitised RM (balance at maturity)</v>
      </c>
      <c r="G97" s="1476"/>
      <c r="H97" s="1476"/>
      <c r="I97" s="1476"/>
      <c r="J97" s="1476"/>
      <c r="K97" s="1476"/>
      <c r="L97" s="1477"/>
      <c r="M97" s="690">
        <v>0</v>
      </c>
      <c r="N97" s="691">
        <v>0</v>
      </c>
      <c r="O97" s="692">
        <v>0</v>
      </c>
      <c r="P97" s="692">
        <v>0</v>
      </c>
      <c r="Q97" s="697">
        <v>0</v>
      </c>
      <c r="R97" s="692">
        <v>0</v>
      </c>
      <c r="S97" s="693">
        <v>0</v>
      </c>
      <c r="T97" s="692">
        <v>0</v>
      </c>
      <c r="U97" s="693">
        <v>0</v>
      </c>
      <c r="V97" s="692">
        <v>0</v>
      </c>
      <c r="W97" s="693">
        <v>0</v>
      </c>
      <c r="X97" s="692">
        <v>0</v>
      </c>
      <c r="Y97" s="693">
        <v>0</v>
      </c>
      <c r="Z97" s="692">
        <v>0</v>
      </c>
      <c r="AA97" s="693">
        <v>0</v>
      </c>
      <c r="AB97" s="698">
        <v>0</v>
      </c>
      <c r="AC97" s="690">
        <v>0</v>
      </c>
      <c r="AD97" s="1015"/>
      <c r="AE97" s="1016"/>
      <c r="AF97" s="1017"/>
    </row>
    <row r="98" spans="1:32" ht="15" customHeight="1" x14ac:dyDescent="0.2">
      <c r="A98" s="11">
        <v>194</v>
      </c>
      <c r="B98" s="271"/>
      <c r="C98" s="272"/>
      <c r="D98" s="272"/>
      <c r="E98" s="272"/>
      <c r="F98" s="1475" t="str">
        <f>'2. CAD NCCF'!F98:L98</f>
        <v>EULA securitised RM (payments)</v>
      </c>
      <c r="G98" s="1476"/>
      <c r="H98" s="1476"/>
      <c r="I98" s="1476"/>
      <c r="J98" s="1476"/>
      <c r="K98" s="1476"/>
      <c r="L98" s="1477"/>
      <c r="M98" s="690">
        <v>0</v>
      </c>
      <c r="N98" s="691">
        <v>0</v>
      </c>
      <c r="O98" s="692">
        <v>0</v>
      </c>
      <c r="P98" s="692">
        <v>0</v>
      </c>
      <c r="Q98" s="697">
        <v>0</v>
      </c>
      <c r="R98" s="692">
        <v>0</v>
      </c>
      <c r="S98" s="693">
        <v>0</v>
      </c>
      <c r="T98" s="692">
        <v>0</v>
      </c>
      <c r="U98" s="693">
        <v>0</v>
      </c>
      <c r="V98" s="692">
        <v>0</v>
      </c>
      <c r="W98" s="693">
        <v>0</v>
      </c>
      <c r="X98" s="692">
        <v>0</v>
      </c>
      <c r="Y98" s="693">
        <v>0</v>
      </c>
      <c r="Z98" s="692">
        <v>0</v>
      </c>
      <c r="AA98" s="693">
        <v>0</v>
      </c>
      <c r="AB98" s="698">
        <v>0</v>
      </c>
      <c r="AC98" s="690">
        <v>0</v>
      </c>
      <c r="AD98" s="1015"/>
      <c r="AE98" s="1016"/>
      <c r="AF98" s="1017"/>
    </row>
    <row r="99" spans="1:32" ht="15" customHeight="1" x14ac:dyDescent="0.2">
      <c r="A99" s="11">
        <v>195</v>
      </c>
      <c r="B99" s="271"/>
      <c r="C99" s="272"/>
      <c r="D99" s="272"/>
      <c r="E99" s="272"/>
      <c r="F99" s="1475" t="str">
        <f>'2. CAD NCCF'!F99:L99</f>
        <v>Encumbered securitised RM (balance at maturity)</v>
      </c>
      <c r="G99" s="1476"/>
      <c r="H99" s="1476"/>
      <c r="I99" s="1476"/>
      <c r="J99" s="1476"/>
      <c r="K99" s="1476"/>
      <c r="L99" s="1477"/>
      <c r="M99" s="690">
        <v>0</v>
      </c>
      <c r="N99" s="691">
        <v>0</v>
      </c>
      <c r="O99" s="692">
        <v>0</v>
      </c>
      <c r="P99" s="692">
        <v>0</v>
      </c>
      <c r="Q99" s="697">
        <v>0</v>
      </c>
      <c r="R99" s="692">
        <v>0</v>
      </c>
      <c r="S99" s="693">
        <v>0</v>
      </c>
      <c r="T99" s="692">
        <v>0</v>
      </c>
      <c r="U99" s="693">
        <v>0</v>
      </c>
      <c r="V99" s="692">
        <v>0</v>
      </c>
      <c r="W99" s="693">
        <v>0</v>
      </c>
      <c r="X99" s="692">
        <v>0</v>
      </c>
      <c r="Y99" s="693">
        <v>0</v>
      </c>
      <c r="Z99" s="692">
        <v>0</v>
      </c>
      <c r="AA99" s="693">
        <v>0</v>
      </c>
      <c r="AB99" s="698">
        <v>0</v>
      </c>
      <c r="AC99" s="690">
        <v>0</v>
      </c>
      <c r="AD99" s="1015"/>
      <c r="AE99" s="1016"/>
      <c r="AF99" s="1017"/>
    </row>
    <row r="100" spans="1:32" ht="15" customHeight="1" x14ac:dyDescent="0.2">
      <c r="A100" s="11">
        <v>196</v>
      </c>
      <c r="B100" s="271"/>
      <c r="C100" s="272"/>
      <c r="D100" s="272"/>
      <c r="E100" s="272"/>
      <c r="F100" s="1475" t="str">
        <f>'2. CAD NCCF'!F100:L100</f>
        <v>Encumbered securitised RM (payments)</v>
      </c>
      <c r="G100" s="1476"/>
      <c r="H100" s="1476"/>
      <c r="I100" s="1476"/>
      <c r="J100" s="1476"/>
      <c r="K100" s="1476"/>
      <c r="L100" s="1477"/>
      <c r="M100" s="690">
        <v>0</v>
      </c>
      <c r="N100" s="691">
        <v>0</v>
      </c>
      <c r="O100" s="692">
        <v>0</v>
      </c>
      <c r="P100" s="692">
        <v>0</v>
      </c>
      <c r="Q100" s="697">
        <v>0</v>
      </c>
      <c r="R100" s="692">
        <v>0</v>
      </c>
      <c r="S100" s="693">
        <v>0</v>
      </c>
      <c r="T100" s="692">
        <v>0</v>
      </c>
      <c r="U100" s="693">
        <v>0</v>
      </c>
      <c r="V100" s="692">
        <v>0</v>
      </c>
      <c r="W100" s="693">
        <v>0</v>
      </c>
      <c r="X100" s="692">
        <v>0</v>
      </c>
      <c r="Y100" s="693">
        <v>0</v>
      </c>
      <c r="Z100" s="692">
        <v>0</v>
      </c>
      <c r="AA100" s="693">
        <v>0</v>
      </c>
      <c r="AB100" s="698">
        <v>0</v>
      </c>
      <c r="AC100" s="690">
        <v>0</v>
      </c>
      <c r="AD100" s="1015"/>
      <c r="AE100" s="1016"/>
      <c r="AF100" s="1017"/>
    </row>
    <row r="101" spans="1:32" x14ac:dyDescent="0.2">
      <c r="A101" s="11">
        <v>197</v>
      </c>
      <c r="B101" s="271"/>
      <c r="C101" s="272"/>
      <c r="D101" s="272"/>
      <c r="E101" s="1445" t="str">
        <f>'2. CAD NCCF'!E101:L101</f>
        <v>RM insured (RMI)</v>
      </c>
      <c r="F101" s="1446"/>
      <c r="G101" s="1446"/>
      <c r="H101" s="1446"/>
      <c r="I101" s="1446"/>
      <c r="J101" s="1446"/>
      <c r="K101" s="1446"/>
      <c r="L101" s="1447"/>
      <c r="M101" s="399">
        <f>SUM(M102:M103)</f>
        <v>0</v>
      </c>
      <c r="N101" s="402">
        <f t="shared" ref="N101:AC101" si="23">SUBTOTAL(9,N102:N103)</f>
        <v>0</v>
      </c>
      <c r="O101" s="406">
        <f t="shared" si="23"/>
        <v>0</v>
      </c>
      <c r="P101" s="405">
        <f t="shared" si="23"/>
        <v>0</v>
      </c>
      <c r="Q101" s="407">
        <f t="shared" si="23"/>
        <v>0</v>
      </c>
      <c r="R101" s="406">
        <f t="shared" si="23"/>
        <v>0</v>
      </c>
      <c r="S101" s="406">
        <f t="shared" si="23"/>
        <v>0</v>
      </c>
      <c r="T101" s="406">
        <f t="shared" si="23"/>
        <v>0</v>
      </c>
      <c r="U101" s="406">
        <f t="shared" si="23"/>
        <v>0</v>
      </c>
      <c r="V101" s="406">
        <f t="shared" si="23"/>
        <v>0</v>
      </c>
      <c r="W101" s="406">
        <f t="shared" si="23"/>
        <v>0</v>
      </c>
      <c r="X101" s="406">
        <f t="shared" si="23"/>
        <v>0</v>
      </c>
      <c r="Y101" s="406">
        <f t="shared" si="23"/>
        <v>0</v>
      </c>
      <c r="Z101" s="406">
        <f t="shared" si="23"/>
        <v>0</v>
      </c>
      <c r="AA101" s="406">
        <f t="shared" si="23"/>
        <v>0</v>
      </c>
      <c r="AB101" s="416">
        <f t="shared" si="23"/>
        <v>0</v>
      </c>
      <c r="AC101" s="399">
        <f t="shared" si="23"/>
        <v>0</v>
      </c>
      <c r="AD101" s="1015"/>
      <c r="AE101" s="1016"/>
      <c r="AF101" s="1017"/>
    </row>
    <row r="102" spans="1:32" ht="15" customHeight="1" x14ac:dyDescent="0.2">
      <c r="A102" s="11">
        <v>198</v>
      </c>
      <c r="B102" s="271"/>
      <c r="C102" s="272"/>
      <c r="D102" s="272"/>
      <c r="E102" s="272"/>
      <c r="F102" s="1475" t="str">
        <f>'2. CAD NCCF'!F102:L102</f>
        <v xml:space="preserve">RMI (balance at maturity) </v>
      </c>
      <c r="G102" s="1476"/>
      <c r="H102" s="1476"/>
      <c r="I102" s="1476"/>
      <c r="J102" s="1476"/>
      <c r="K102" s="1476"/>
      <c r="L102" s="1477"/>
      <c r="M102" s="690">
        <v>0</v>
      </c>
      <c r="N102" s="691">
        <v>0</v>
      </c>
      <c r="O102" s="692">
        <v>0</v>
      </c>
      <c r="P102" s="692">
        <v>0</v>
      </c>
      <c r="Q102" s="697">
        <v>0</v>
      </c>
      <c r="R102" s="692">
        <v>0</v>
      </c>
      <c r="S102" s="693">
        <v>0</v>
      </c>
      <c r="T102" s="692">
        <v>0</v>
      </c>
      <c r="U102" s="693">
        <v>0</v>
      </c>
      <c r="V102" s="692">
        <v>0</v>
      </c>
      <c r="W102" s="693">
        <v>0</v>
      </c>
      <c r="X102" s="692">
        <v>0</v>
      </c>
      <c r="Y102" s="693">
        <v>0</v>
      </c>
      <c r="Z102" s="692">
        <v>0</v>
      </c>
      <c r="AA102" s="693">
        <v>0</v>
      </c>
      <c r="AB102" s="698">
        <v>0</v>
      </c>
      <c r="AC102" s="690">
        <v>0</v>
      </c>
      <c r="AD102" s="1015"/>
      <c r="AE102" s="1016"/>
      <c r="AF102" s="1017"/>
    </row>
    <row r="103" spans="1:32" ht="15" customHeight="1" x14ac:dyDescent="0.2">
      <c r="A103" s="11">
        <v>199</v>
      </c>
      <c r="B103" s="271"/>
      <c r="C103" s="272"/>
      <c r="D103" s="272"/>
      <c r="E103" s="272"/>
      <c r="F103" s="1475" t="str">
        <f>'2. CAD NCCF'!F103:L103</f>
        <v xml:space="preserve">RMI (payments) </v>
      </c>
      <c r="G103" s="1476"/>
      <c r="H103" s="1476"/>
      <c r="I103" s="1476"/>
      <c r="J103" s="1476"/>
      <c r="K103" s="1476"/>
      <c r="L103" s="1477"/>
      <c r="M103" s="690">
        <v>0</v>
      </c>
      <c r="N103" s="691">
        <v>0</v>
      </c>
      <c r="O103" s="692">
        <v>0</v>
      </c>
      <c r="P103" s="692">
        <v>0</v>
      </c>
      <c r="Q103" s="697">
        <v>0</v>
      </c>
      <c r="R103" s="692">
        <v>0</v>
      </c>
      <c r="S103" s="693">
        <v>0</v>
      </c>
      <c r="T103" s="692">
        <v>0</v>
      </c>
      <c r="U103" s="693">
        <v>0</v>
      </c>
      <c r="V103" s="692">
        <v>0</v>
      </c>
      <c r="W103" s="693">
        <v>0</v>
      </c>
      <c r="X103" s="692">
        <v>0</v>
      </c>
      <c r="Y103" s="693">
        <v>0</v>
      </c>
      <c r="Z103" s="692">
        <v>0</v>
      </c>
      <c r="AA103" s="693">
        <v>0</v>
      </c>
      <c r="AB103" s="698">
        <v>0</v>
      </c>
      <c r="AC103" s="690">
        <v>0</v>
      </c>
      <c r="AD103" s="1015"/>
      <c r="AE103" s="1016"/>
      <c r="AF103" s="1017"/>
    </row>
    <row r="104" spans="1:32" x14ac:dyDescent="0.2">
      <c r="A104" s="11">
        <v>200</v>
      </c>
      <c r="B104" s="271"/>
      <c r="C104" s="272"/>
      <c r="D104" s="272"/>
      <c r="E104" s="1445" t="str">
        <f>'2. CAD NCCF'!E104:L104</f>
        <v>RM not insured (RMNI)</v>
      </c>
      <c r="F104" s="1446"/>
      <c r="G104" s="1446"/>
      <c r="H104" s="1446"/>
      <c r="I104" s="1446"/>
      <c r="J104" s="1446"/>
      <c r="K104" s="1446"/>
      <c r="L104" s="1447"/>
      <c r="M104" s="399">
        <f>SUM(M105:M106)</f>
        <v>0</v>
      </c>
      <c r="N104" s="402">
        <f t="shared" ref="N104:AC104" si="24">SUBTOTAL(9,N105:N106)</f>
        <v>0</v>
      </c>
      <c r="O104" s="406">
        <f t="shared" si="24"/>
        <v>0</v>
      </c>
      <c r="P104" s="405">
        <f t="shared" si="24"/>
        <v>0</v>
      </c>
      <c r="Q104" s="407">
        <f t="shared" si="24"/>
        <v>0</v>
      </c>
      <c r="R104" s="406">
        <f t="shared" si="24"/>
        <v>0</v>
      </c>
      <c r="S104" s="406">
        <f t="shared" si="24"/>
        <v>0</v>
      </c>
      <c r="T104" s="406">
        <f t="shared" si="24"/>
        <v>0</v>
      </c>
      <c r="U104" s="406">
        <f t="shared" si="24"/>
        <v>0</v>
      </c>
      <c r="V104" s="406">
        <f t="shared" si="24"/>
        <v>0</v>
      </c>
      <c r="W104" s="406">
        <f t="shared" si="24"/>
        <v>0</v>
      </c>
      <c r="X104" s="406">
        <f t="shared" si="24"/>
        <v>0</v>
      </c>
      <c r="Y104" s="406">
        <f t="shared" si="24"/>
        <v>0</v>
      </c>
      <c r="Z104" s="406">
        <f t="shared" si="24"/>
        <v>0</v>
      </c>
      <c r="AA104" s="406">
        <f t="shared" si="24"/>
        <v>0</v>
      </c>
      <c r="AB104" s="416">
        <f t="shared" si="24"/>
        <v>0</v>
      </c>
      <c r="AC104" s="399">
        <f t="shared" si="24"/>
        <v>0</v>
      </c>
      <c r="AD104" s="1015"/>
      <c r="AE104" s="1016"/>
      <c r="AF104" s="1017"/>
    </row>
    <row r="105" spans="1:32" ht="15" customHeight="1" x14ac:dyDescent="0.2">
      <c r="A105" s="11">
        <v>201</v>
      </c>
      <c r="B105" s="271"/>
      <c r="C105" s="272"/>
      <c r="D105" s="272"/>
      <c r="E105" s="272"/>
      <c r="F105" s="1475" t="str">
        <f>'2. CAD NCCF'!F105:L105</f>
        <v xml:space="preserve">RMNI (balance of maturity) </v>
      </c>
      <c r="G105" s="1476"/>
      <c r="H105" s="1476"/>
      <c r="I105" s="1476"/>
      <c r="J105" s="1476"/>
      <c r="K105" s="1476"/>
      <c r="L105" s="1477"/>
      <c r="M105" s="690">
        <v>0</v>
      </c>
      <c r="N105" s="691">
        <v>0</v>
      </c>
      <c r="O105" s="692">
        <v>0</v>
      </c>
      <c r="P105" s="692">
        <v>0</v>
      </c>
      <c r="Q105" s="697">
        <v>0</v>
      </c>
      <c r="R105" s="692">
        <v>0</v>
      </c>
      <c r="S105" s="693">
        <v>0</v>
      </c>
      <c r="T105" s="692">
        <v>0</v>
      </c>
      <c r="U105" s="693">
        <v>0</v>
      </c>
      <c r="V105" s="692">
        <v>0</v>
      </c>
      <c r="W105" s="693">
        <v>0</v>
      </c>
      <c r="X105" s="692">
        <v>0</v>
      </c>
      <c r="Y105" s="693">
        <v>0</v>
      </c>
      <c r="Z105" s="692">
        <v>0</v>
      </c>
      <c r="AA105" s="693">
        <v>0</v>
      </c>
      <c r="AB105" s="698">
        <v>0</v>
      </c>
      <c r="AC105" s="690">
        <v>0</v>
      </c>
      <c r="AD105" s="1015"/>
      <c r="AE105" s="1016"/>
      <c r="AF105" s="1017"/>
    </row>
    <row r="106" spans="1:32" ht="15" customHeight="1" x14ac:dyDescent="0.2">
      <c r="A106" s="11">
        <v>202</v>
      </c>
      <c r="B106" s="271"/>
      <c r="C106" s="272"/>
      <c r="D106" s="272"/>
      <c r="E106" s="272"/>
      <c r="F106" s="1475" t="str">
        <f>'2. CAD NCCF'!F106:L106</f>
        <v xml:space="preserve">RMNI (payments) </v>
      </c>
      <c r="G106" s="1476"/>
      <c r="H106" s="1476"/>
      <c r="I106" s="1476"/>
      <c r="J106" s="1476"/>
      <c r="K106" s="1476"/>
      <c r="L106" s="1477"/>
      <c r="M106" s="690">
        <v>0</v>
      </c>
      <c r="N106" s="691">
        <v>0</v>
      </c>
      <c r="O106" s="692">
        <v>0</v>
      </c>
      <c r="P106" s="692">
        <v>0</v>
      </c>
      <c r="Q106" s="697">
        <v>0</v>
      </c>
      <c r="R106" s="692">
        <v>0</v>
      </c>
      <c r="S106" s="693">
        <v>0</v>
      </c>
      <c r="T106" s="692">
        <v>0</v>
      </c>
      <c r="U106" s="693">
        <v>0</v>
      </c>
      <c r="V106" s="692">
        <v>0</v>
      </c>
      <c r="W106" s="693">
        <v>0</v>
      </c>
      <c r="X106" s="692">
        <v>0</v>
      </c>
      <c r="Y106" s="693">
        <v>0</v>
      </c>
      <c r="Z106" s="692">
        <v>0</v>
      </c>
      <c r="AA106" s="693">
        <v>0</v>
      </c>
      <c r="AB106" s="698">
        <v>0</v>
      </c>
      <c r="AC106" s="690">
        <v>0</v>
      </c>
      <c r="AD106" s="1015"/>
      <c r="AE106" s="1016"/>
      <c r="AF106" s="1017"/>
    </row>
    <row r="107" spans="1:32" x14ac:dyDescent="0.2">
      <c r="A107" s="11">
        <v>203</v>
      </c>
      <c r="B107" s="271"/>
      <c r="C107" s="272"/>
      <c r="D107" s="1472" t="str">
        <f>'2. CAD NCCF'!D107:AF107</f>
        <v>Commercial mortgages (CM)</v>
      </c>
      <c r="E107" s="1626"/>
      <c r="F107" s="1626"/>
      <c r="G107" s="1626"/>
      <c r="H107" s="1626"/>
      <c r="I107" s="1626"/>
      <c r="J107" s="1626"/>
      <c r="K107" s="1626"/>
      <c r="L107" s="1626"/>
      <c r="M107" s="1473"/>
      <c r="N107" s="1473"/>
      <c r="O107" s="1473"/>
      <c r="P107" s="1473"/>
      <c r="Q107" s="1473"/>
      <c r="R107" s="1473"/>
      <c r="S107" s="1473"/>
      <c r="T107" s="1473"/>
      <c r="U107" s="1473"/>
      <c r="V107" s="1473"/>
      <c r="W107" s="1473"/>
      <c r="X107" s="1473"/>
      <c r="Y107" s="1473"/>
      <c r="Z107" s="1473"/>
      <c r="AA107" s="1473"/>
      <c r="AB107" s="1473"/>
      <c r="AC107" s="1473"/>
      <c r="AD107" s="1473"/>
      <c r="AE107" s="1473"/>
      <c r="AF107" s="1474"/>
    </row>
    <row r="108" spans="1:32" x14ac:dyDescent="0.2">
      <c r="A108" s="11">
        <v>204</v>
      </c>
      <c r="B108" s="271"/>
      <c r="C108" s="272"/>
      <c r="D108" s="272"/>
      <c r="E108" s="1445" t="str">
        <f>'2. CAD NCCF'!E108:L108</f>
        <v>Securitised commercial mortgages (SCM)</v>
      </c>
      <c r="F108" s="1446"/>
      <c r="G108" s="1446"/>
      <c r="H108" s="1446"/>
      <c r="I108" s="1446"/>
      <c r="J108" s="1446"/>
      <c r="K108" s="1446"/>
      <c r="L108" s="1447"/>
      <c r="M108" s="399">
        <f>SUM(M109:M112)</f>
        <v>0</v>
      </c>
      <c r="N108" s="402">
        <f t="shared" ref="N108:AC108" si="25">SUBTOTAL(9,N109:N112)</f>
        <v>0</v>
      </c>
      <c r="O108" s="406">
        <f t="shared" si="25"/>
        <v>0</v>
      </c>
      <c r="P108" s="405">
        <f t="shared" si="25"/>
        <v>0</v>
      </c>
      <c r="Q108" s="407">
        <f t="shared" si="25"/>
        <v>0</v>
      </c>
      <c r="R108" s="406">
        <f t="shared" si="25"/>
        <v>0</v>
      </c>
      <c r="S108" s="406">
        <f t="shared" si="25"/>
        <v>0</v>
      </c>
      <c r="T108" s="406">
        <f t="shared" si="25"/>
        <v>0</v>
      </c>
      <c r="U108" s="406">
        <f t="shared" si="25"/>
        <v>0</v>
      </c>
      <c r="V108" s="406">
        <f t="shared" si="25"/>
        <v>0</v>
      </c>
      <c r="W108" s="406">
        <f t="shared" si="25"/>
        <v>0</v>
      </c>
      <c r="X108" s="406">
        <f t="shared" si="25"/>
        <v>0</v>
      </c>
      <c r="Y108" s="406">
        <f t="shared" si="25"/>
        <v>0</v>
      </c>
      <c r="Z108" s="406">
        <f t="shared" si="25"/>
        <v>0</v>
      </c>
      <c r="AA108" s="406">
        <f t="shared" si="25"/>
        <v>0</v>
      </c>
      <c r="AB108" s="416">
        <f t="shared" si="25"/>
        <v>0</v>
      </c>
      <c r="AC108" s="399">
        <f t="shared" si="25"/>
        <v>0</v>
      </c>
      <c r="AD108" s="1015"/>
      <c r="AE108" s="1016"/>
      <c r="AF108" s="1017"/>
    </row>
    <row r="109" spans="1:32" ht="15" customHeight="1" x14ac:dyDescent="0.2">
      <c r="A109" s="11">
        <v>205</v>
      </c>
      <c r="B109" s="271"/>
      <c r="C109" s="272"/>
      <c r="D109" s="272"/>
      <c r="E109" s="272"/>
      <c r="F109" s="1475" t="str">
        <f>'2. CAD NCCF'!F109:L109</f>
        <v>EULA securitised CM (balance at maturity)</v>
      </c>
      <c r="G109" s="1476"/>
      <c r="H109" s="1476"/>
      <c r="I109" s="1476"/>
      <c r="J109" s="1476"/>
      <c r="K109" s="1476"/>
      <c r="L109" s="1477"/>
      <c r="M109" s="690">
        <v>0</v>
      </c>
      <c r="N109" s="691">
        <v>0</v>
      </c>
      <c r="O109" s="692">
        <v>0</v>
      </c>
      <c r="P109" s="692">
        <v>0</v>
      </c>
      <c r="Q109" s="697">
        <v>0</v>
      </c>
      <c r="R109" s="692">
        <v>0</v>
      </c>
      <c r="S109" s="693">
        <v>0</v>
      </c>
      <c r="T109" s="692">
        <v>0</v>
      </c>
      <c r="U109" s="693">
        <v>0</v>
      </c>
      <c r="V109" s="692">
        <v>0</v>
      </c>
      <c r="W109" s="693">
        <v>0</v>
      </c>
      <c r="X109" s="692">
        <v>0</v>
      </c>
      <c r="Y109" s="693">
        <v>0</v>
      </c>
      <c r="Z109" s="692">
        <v>0</v>
      </c>
      <c r="AA109" s="693">
        <v>0</v>
      </c>
      <c r="AB109" s="698">
        <v>0</v>
      </c>
      <c r="AC109" s="690">
        <v>0</v>
      </c>
      <c r="AD109" s="1015"/>
      <c r="AE109" s="1016"/>
      <c r="AF109" s="1017"/>
    </row>
    <row r="110" spans="1:32" ht="15" customHeight="1" x14ac:dyDescent="0.2">
      <c r="A110" s="11">
        <v>206</v>
      </c>
      <c r="B110" s="271"/>
      <c r="C110" s="272"/>
      <c r="D110" s="272"/>
      <c r="E110" s="272"/>
      <c r="F110" s="1475" t="str">
        <f>'2. CAD NCCF'!F110:L110</f>
        <v>EULA securitised CM (payments)</v>
      </c>
      <c r="G110" s="1476"/>
      <c r="H110" s="1476"/>
      <c r="I110" s="1476"/>
      <c r="J110" s="1476"/>
      <c r="K110" s="1476"/>
      <c r="L110" s="1477"/>
      <c r="M110" s="690">
        <v>0</v>
      </c>
      <c r="N110" s="691">
        <v>0</v>
      </c>
      <c r="O110" s="692">
        <v>0</v>
      </c>
      <c r="P110" s="692">
        <v>0</v>
      </c>
      <c r="Q110" s="697">
        <v>0</v>
      </c>
      <c r="R110" s="692">
        <v>0</v>
      </c>
      <c r="S110" s="693">
        <v>0</v>
      </c>
      <c r="T110" s="692">
        <v>0</v>
      </c>
      <c r="U110" s="693">
        <v>0</v>
      </c>
      <c r="V110" s="692">
        <v>0</v>
      </c>
      <c r="W110" s="693">
        <v>0</v>
      </c>
      <c r="X110" s="692">
        <v>0</v>
      </c>
      <c r="Y110" s="693">
        <v>0</v>
      </c>
      <c r="Z110" s="692">
        <v>0</v>
      </c>
      <c r="AA110" s="693">
        <v>0</v>
      </c>
      <c r="AB110" s="698">
        <v>0</v>
      </c>
      <c r="AC110" s="690">
        <v>0</v>
      </c>
      <c r="AD110" s="1015"/>
      <c r="AE110" s="1016"/>
      <c r="AF110" s="1017"/>
    </row>
    <row r="111" spans="1:32" ht="15" customHeight="1" x14ac:dyDescent="0.2">
      <c r="A111" s="11">
        <v>207</v>
      </c>
      <c r="B111" s="271"/>
      <c r="C111" s="272"/>
      <c r="D111" s="272"/>
      <c r="E111" s="272"/>
      <c r="F111" s="1475" t="str">
        <f>'2. CAD NCCF'!F111:L111</f>
        <v>Encumbered securitised CM (balance at maturity)</v>
      </c>
      <c r="G111" s="1476"/>
      <c r="H111" s="1476"/>
      <c r="I111" s="1476"/>
      <c r="J111" s="1476"/>
      <c r="K111" s="1476"/>
      <c r="L111" s="1477"/>
      <c r="M111" s="690">
        <v>0</v>
      </c>
      <c r="N111" s="691">
        <v>0</v>
      </c>
      <c r="O111" s="692">
        <v>0</v>
      </c>
      <c r="P111" s="692">
        <v>0</v>
      </c>
      <c r="Q111" s="697">
        <v>0</v>
      </c>
      <c r="R111" s="692">
        <v>0</v>
      </c>
      <c r="S111" s="693">
        <v>0</v>
      </c>
      <c r="T111" s="692">
        <v>0</v>
      </c>
      <c r="U111" s="693">
        <v>0</v>
      </c>
      <c r="V111" s="692">
        <v>0</v>
      </c>
      <c r="W111" s="693">
        <v>0</v>
      </c>
      <c r="X111" s="692">
        <v>0</v>
      </c>
      <c r="Y111" s="693">
        <v>0</v>
      </c>
      <c r="Z111" s="692">
        <v>0</v>
      </c>
      <c r="AA111" s="693">
        <v>0</v>
      </c>
      <c r="AB111" s="698">
        <v>0</v>
      </c>
      <c r="AC111" s="690">
        <v>0</v>
      </c>
      <c r="AD111" s="1015"/>
      <c r="AE111" s="1016"/>
      <c r="AF111" s="1017"/>
    </row>
    <row r="112" spans="1:32" ht="15" customHeight="1" x14ac:dyDescent="0.2">
      <c r="A112" s="11">
        <v>208</v>
      </c>
      <c r="B112" s="271"/>
      <c r="C112" s="272"/>
      <c r="D112" s="272"/>
      <c r="E112" s="272"/>
      <c r="F112" s="1475" t="str">
        <f>'2. CAD NCCF'!F112:L112</f>
        <v>Encumbered securitised CM (payments)</v>
      </c>
      <c r="G112" s="1476"/>
      <c r="H112" s="1476"/>
      <c r="I112" s="1476"/>
      <c r="J112" s="1476"/>
      <c r="K112" s="1476"/>
      <c r="L112" s="1477"/>
      <c r="M112" s="690">
        <v>0</v>
      </c>
      <c r="N112" s="691">
        <v>0</v>
      </c>
      <c r="O112" s="692">
        <v>0</v>
      </c>
      <c r="P112" s="692">
        <v>0</v>
      </c>
      <c r="Q112" s="697">
        <v>0</v>
      </c>
      <c r="R112" s="692">
        <v>0</v>
      </c>
      <c r="S112" s="693">
        <v>0</v>
      </c>
      <c r="T112" s="692">
        <v>0</v>
      </c>
      <c r="U112" s="693">
        <v>0</v>
      </c>
      <c r="V112" s="692">
        <v>0</v>
      </c>
      <c r="W112" s="693">
        <v>0</v>
      </c>
      <c r="X112" s="692">
        <v>0</v>
      </c>
      <c r="Y112" s="693">
        <v>0</v>
      </c>
      <c r="Z112" s="692">
        <v>0</v>
      </c>
      <c r="AA112" s="693">
        <v>0</v>
      </c>
      <c r="AB112" s="698">
        <v>0</v>
      </c>
      <c r="AC112" s="690">
        <v>0</v>
      </c>
      <c r="AD112" s="1015"/>
      <c r="AE112" s="1016"/>
      <c r="AF112" s="1017"/>
    </row>
    <row r="113" spans="1:32" x14ac:dyDescent="0.2">
      <c r="A113" s="11">
        <v>209</v>
      </c>
      <c r="B113" s="271"/>
      <c r="C113" s="272"/>
      <c r="D113" s="272"/>
      <c r="E113" s="1445" t="str">
        <f>'2. CAD NCCF'!E113:L113</f>
        <v>CM insured (CMI)</v>
      </c>
      <c r="F113" s="1446"/>
      <c r="G113" s="1446"/>
      <c r="H113" s="1446"/>
      <c r="I113" s="1446"/>
      <c r="J113" s="1446"/>
      <c r="K113" s="1446"/>
      <c r="L113" s="1447"/>
      <c r="M113" s="399">
        <f>SUM(M114:M115)</f>
        <v>0</v>
      </c>
      <c r="N113" s="402">
        <f t="shared" ref="N113:AC113" si="26">SUBTOTAL(9,N114:N115)</f>
        <v>0</v>
      </c>
      <c r="O113" s="406">
        <f t="shared" si="26"/>
        <v>0</v>
      </c>
      <c r="P113" s="405">
        <f t="shared" si="26"/>
        <v>0</v>
      </c>
      <c r="Q113" s="407">
        <f t="shared" si="26"/>
        <v>0</v>
      </c>
      <c r="R113" s="406">
        <f t="shared" si="26"/>
        <v>0</v>
      </c>
      <c r="S113" s="406">
        <f t="shared" si="26"/>
        <v>0</v>
      </c>
      <c r="T113" s="406">
        <f t="shared" si="26"/>
        <v>0</v>
      </c>
      <c r="U113" s="406">
        <f t="shared" si="26"/>
        <v>0</v>
      </c>
      <c r="V113" s="406">
        <f t="shared" si="26"/>
        <v>0</v>
      </c>
      <c r="W113" s="406">
        <f t="shared" si="26"/>
        <v>0</v>
      </c>
      <c r="X113" s="406">
        <f t="shared" si="26"/>
        <v>0</v>
      </c>
      <c r="Y113" s="406">
        <f t="shared" si="26"/>
        <v>0</v>
      </c>
      <c r="Z113" s="406">
        <f t="shared" si="26"/>
        <v>0</v>
      </c>
      <c r="AA113" s="406">
        <f t="shared" si="26"/>
        <v>0</v>
      </c>
      <c r="AB113" s="416">
        <f t="shared" si="26"/>
        <v>0</v>
      </c>
      <c r="AC113" s="399">
        <f t="shared" si="26"/>
        <v>0</v>
      </c>
      <c r="AD113" s="1015"/>
      <c r="AE113" s="1016"/>
      <c r="AF113" s="1017"/>
    </row>
    <row r="114" spans="1:32" ht="15" customHeight="1" x14ac:dyDescent="0.2">
      <c r="A114" s="11">
        <v>210</v>
      </c>
      <c r="B114" s="271"/>
      <c r="C114" s="272"/>
      <c r="D114" s="272"/>
      <c r="E114" s="272"/>
      <c r="F114" s="1475" t="str">
        <f>'2. CAD NCCF'!F114:L114</f>
        <v xml:space="preserve">CMI (balance at maturity) </v>
      </c>
      <c r="G114" s="1476"/>
      <c r="H114" s="1476"/>
      <c r="I114" s="1476"/>
      <c r="J114" s="1476"/>
      <c r="K114" s="1476"/>
      <c r="L114" s="1477"/>
      <c r="M114" s="690">
        <v>0</v>
      </c>
      <c r="N114" s="691">
        <v>0</v>
      </c>
      <c r="O114" s="692">
        <v>0</v>
      </c>
      <c r="P114" s="692">
        <v>0</v>
      </c>
      <c r="Q114" s="697">
        <v>0</v>
      </c>
      <c r="R114" s="692">
        <v>0</v>
      </c>
      <c r="S114" s="693">
        <v>0</v>
      </c>
      <c r="T114" s="692">
        <v>0</v>
      </c>
      <c r="U114" s="693">
        <v>0</v>
      </c>
      <c r="V114" s="692">
        <v>0</v>
      </c>
      <c r="W114" s="693">
        <v>0</v>
      </c>
      <c r="X114" s="692">
        <v>0</v>
      </c>
      <c r="Y114" s="693">
        <v>0</v>
      </c>
      <c r="Z114" s="692">
        <v>0</v>
      </c>
      <c r="AA114" s="693">
        <v>0</v>
      </c>
      <c r="AB114" s="698">
        <v>0</v>
      </c>
      <c r="AC114" s="690">
        <v>0</v>
      </c>
      <c r="AD114" s="1015"/>
      <c r="AE114" s="1016"/>
      <c r="AF114" s="1017"/>
    </row>
    <row r="115" spans="1:32" ht="15" customHeight="1" x14ac:dyDescent="0.2">
      <c r="A115" s="11">
        <v>211</v>
      </c>
      <c r="B115" s="271"/>
      <c r="C115" s="272"/>
      <c r="D115" s="272"/>
      <c r="E115" s="272"/>
      <c r="F115" s="1475" t="str">
        <f>'2. CAD NCCF'!F115:L115</f>
        <v xml:space="preserve">CMI (payments) </v>
      </c>
      <c r="G115" s="1476"/>
      <c r="H115" s="1476"/>
      <c r="I115" s="1476"/>
      <c r="J115" s="1476"/>
      <c r="K115" s="1476"/>
      <c r="L115" s="1477"/>
      <c r="M115" s="690">
        <v>0</v>
      </c>
      <c r="N115" s="691">
        <v>0</v>
      </c>
      <c r="O115" s="692">
        <v>0</v>
      </c>
      <c r="P115" s="692">
        <v>0</v>
      </c>
      <c r="Q115" s="697">
        <v>0</v>
      </c>
      <c r="R115" s="692">
        <v>0</v>
      </c>
      <c r="S115" s="693">
        <v>0</v>
      </c>
      <c r="T115" s="692">
        <v>0</v>
      </c>
      <c r="U115" s="693">
        <v>0</v>
      </c>
      <c r="V115" s="692">
        <v>0</v>
      </c>
      <c r="W115" s="693">
        <v>0</v>
      </c>
      <c r="X115" s="692">
        <v>0</v>
      </c>
      <c r="Y115" s="693">
        <v>0</v>
      </c>
      <c r="Z115" s="692">
        <v>0</v>
      </c>
      <c r="AA115" s="693">
        <v>0</v>
      </c>
      <c r="AB115" s="698">
        <v>0</v>
      </c>
      <c r="AC115" s="690">
        <v>0</v>
      </c>
      <c r="AD115" s="1015"/>
      <c r="AE115" s="1016"/>
      <c r="AF115" s="1017"/>
    </row>
    <row r="116" spans="1:32" x14ac:dyDescent="0.2">
      <c r="A116" s="11">
        <v>212</v>
      </c>
      <c r="B116" s="271"/>
      <c r="C116" s="272"/>
      <c r="D116" s="272"/>
      <c r="E116" s="1445" t="str">
        <f>'2. CAD NCCF'!E116:L116</f>
        <v>CM not insured (CMNI)</v>
      </c>
      <c r="F116" s="1446"/>
      <c r="G116" s="1446"/>
      <c r="H116" s="1446"/>
      <c r="I116" s="1446"/>
      <c r="J116" s="1446"/>
      <c r="K116" s="1446"/>
      <c r="L116" s="1447"/>
      <c r="M116" s="399">
        <f>SUM(M117:M118)</f>
        <v>0</v>
      </c>
      <c r="N116" s="402">
        <f t="shared" ref="N116:AC116" si="27">SUBTOTAL(9,N117:N118)</f>
        <v>0</v>
      </c>
      <c r="O116" s="406">
        <f t="shared" si="27"/>
        <v>0</v>
      </c>
      <c r="P116" s="405">
        <f t="shared" si="27"/>
        <v>0</v>
      </c>
      <c r="Q116" s="407">
        <f t="shared" si="27"/>
        <v>0</v>
      </c>
      <c r="R116" s="406">
        <f t="shared" si="27"/>
        <v>0</v>
      </c>
      <c r="S116" s="406">
        <f t="shared" si="27"/>
        <v>0</v>
      </c>
      <c r="T116" s="406">
        <f t="shared" si="27"/>
        <v>0</v>
      </c>
      <c r="U116" s="406">
        <f t="shared" si="27"/>
        <v>0</v>
      </c>
      <c r="V116" s="406">
        <f t="shared" si="27"/>
        <v>0</v>
      </c>
      <c r="W116" s="406">
        <f t="shared" si="27"/>
        <v>0</v>
      </c>
      <c r="X116" s="406">
        <f t="shared" si="27"/>
        <v>0</v>
      </c>
      <c r="Y116" s="406">
        <f t="shared" si="27"/>
        <v>0</v>
      </c>
      <c r="Z116" s="406">
        <f t="shared" si="27"/>
        <v>0</v>
      </c>
      <c r="AA116" s="406">
        <f t="shared" si="27"/>
        <v>0</v>
      </c>
      <c r="AB116" s="416">
        <f t="shared" si="27"/>
        <v>0</v>
      </c>
      <c r="AC116" s="399">
        <f t="shared" si="27"/>
        <v>0</v>
      </c>
      <c r="AD116" s="1015"/>
      <c r="AE116" s="1016"/>
      <c r="AF116" s="1017"/>
    </row>
    <row r="117" spans="1:32" ht="15" customHeight="1" x14ac:dyDescent="0.2">
      <c r="A117" s="11">
        <v>213</v>
      </c>
      <c r="B117" s="271"/>
      <c r="C117" s="272"/>
      <c r="D117" s="272"/>
      <c r="E117" s="272"/>
      <c r="F117" s="1475" t="str">
        <f>'2. CAD NCCF'!F117:L117</f>
        <v xml:space="preserve">CMNI (balance at maturity) </v>
      </c>
      <c r="G117" s="1476"/>
      <c r="H117" s="1476"/>
      <c r="I117" s="1476"/>
      <c r="J117" s="1476"/>
      <c r="K117" s="1476"/>
      <c r="L117" s="1477"/>
      <c r="M117" s="690">
        <v>0</v>
      </c>
      <c r="N117" s="691">
        <v>0</v>
      </c>
      <c r="O117" s="692">
        <v>0</v>
      </c>
      <c r="P117" s="692">
        <v>0</v>
      </c>
      <c r="Q117" s="697">
        <v>0</v>
      </c>
      <c r="R117" s="692">
        <v>0</v>
      </c>
      <c r="S117" s="693">
        <v>0</v>
      </c>
      <c r="T117" s="693">
        <v>0</v>
      </c>
      <c r="U117" s="693">
        <v>0</v>
      </c>
      <c r="V117" s="692">
        <v>0</v>
      </c>
      <c r="W117" s="693">
        <v>0</v>
      </c>
      <c r="X117" s="692">
        <v>0</v>
      </c>
      <c r="Y117" s="693">
        <v>0</v>
      </c>
      <c r="Z117" s="692">
        <v>0</v>
      </c>
      <c r="AA117" s="693">
        <v>0</v>
      </c>
      <c r="AB117" s="698">
        <v>0</v>
      </c>
      <c r="AC117" s="690">
        <v>0</v>
      </c>
      <c r="AD117" s="1015"/>
      <c r="AE117" s="1016"/>
      <c r="AF117" s="1017"/>
    </row>
    <row r="118" spans="1:32" ht="15" customHeight="1" x14ac:dyDescent="0.2">
      <c r="A118" s="11">
        <v>214</v>
      </c>
      <c r="B118" s="271"/>
      <c r="C118" s="272"/>
      <c r="D118" s="272"/>
      <c r="E118" s="272"/>
      <c r="F118" s="1475" t="str">
        <f>'2. CAD NCCF'!F118:L118</f>
        <v xml:space="preserve">CMNI (payments) </v>
      </c>
      <c r="G118" s="1476"/>
      <c r="H118" s="1476"/>
      <c r="I118" s="1476"/>
      <c r="J118" s="1476"/>
      <c r="K118" s="1476"/>
      <c r="L118" s="1477"/>
      <c r="M118" s="690">
        <v>0</v>
      </c>
      <c r="N118" s="691">
        <v>0</v>
      </c>
      <c r="O118" s="692">
        <v>0</v>
      </c>
      <c r="P118" s="692">
        <v>0</v>
      </c>
      <c r="Q118" s="697">
        <v>0</v>
      </c>
      <c r="R118" s="692">
        <v>0</v>
      </c>
      <c r="S118" s="693">
        <v>0</v>
      </c>
      <c r="T118" s="692">
        <v>0</v>
      </c>
      <c r="U118" s="693">
        <v>0</v>
      </c>
      <c r="V118" s="692">
        <v>0</v>
      </c>
      <c r="W118" s="693">
        <v>0</v>
      </c>
      <c r="X118" s="692">
        <v>0</v>
      </c>
      <c r="Y118" s="693">
        <v>0</v>
      </c>
      <c r="Z118" s="692">
        <v>0</v>
      </c>
      <c r="AA118" s="693">
        <v>0</v>
      </c>
      <c r="AB118" s="698">
        <v>0</v>
      </c>
      <c r="AC118" s="690">
        <v>0</v>
      </c>
      <c r="AD118" s="1015"/>
      <c r="AE118" s="1016"/>
      <c r="AF118" s="1017"/>
    </row>
    <row r="119" spans="1:32" x14ac:dyDescent="0.2">
      <c r="A119" s="11">
        <v>215</v>
      </c>
      <c r="B119" s="271"/>
      <c r="C119" s="272"/>
      <c r="D119" s="1472" t="str">
        <f>'2. CAD NCCF'!D119:L119</f>
        <v>Personal loans (PL)</v>
      </c>
      <c r="E119" s="1473"/>
      <c r="F119" s="1473"/>
      <c r="G119" s="1473"/>
      <c r="H119" s="1473"/>
      <c r="I119" s="1473"/>
      <c r="J119" s="1473"/>
      <c r="K119" s="1473"/>
      <c r="L119" s="1474"/>
      <c r="M119" s="399">
        <f>SUM(M120:M122)</f>
        <v>0</v>
      </c>
      <c r="N119" s="402">
        <f>SUBTOTAL(9,N120:N121)</f>
        <v>0</v>
      </c>
      <c r="O119" s="406">
        <f t="shared" ref="O119:AC119" si="28">SUBTOTAL(9,O120:O121)</f>
        <v>0</v>
      </c>
      <c r="P119" s="405">
        <f t="shared" si="28"/>
        <v>0</v>
      </c>
      <c r="Q119" s="407">
        <f t="shared" si="28"/>
        <v>0</v>
      </c>
      <c r="R119" s="406">
        <f t="shared" si="28"/>
        <v>0</v>
      </c>
      <c r="S119" s="406">
        <f t="shared" si="28"/>
        <v>0</v>
      </c>
      <c r="T119" s="406">
        <f t="shared" si="28"/>
        <v>0</v>
      </c>
      <c r="U119" s="406">
        <f t="shared" si="28"/>
        <v>0</v>
      </c>
      <c r="V119" s="406">
        <f t="shared" si="28"/>
        <v>0</v>
      </c>
      <c r="W119" s="406">
        <f t="shared" si="28"/>
        <v>0</v>
      </c>
      <c r="X119" s="406">
        <f t="shared" si="28"/>
        <v>0</v>
      </c>
      <c r="Y119" s="406">
        <f t="shared" si="28"/>
        <v>0</v>
      </c>
      <c r="Z119" s="406">
        <f t="shared" si="28"/>
        <v>0</v>
      </c>
      <c r="AA119" s="406">
        <f t="shared" si="28"/>
        <v>0</v>
      </c>
      <c r="AB119" s="416">
        <f t="shared" si="28"/>
        <v>0</v>
      </c>
      <c r="AC119" s="399">
        <f t="shared" si="28"/>
        <v>0</v>
      </c>
      <c r="AD119" s="1015"/>
      <c r="AE119" s="1016"/>
      <c r="AF119" s="1017"/>
    </row>
    <row r="120" spans="1:32" x14ac:dyDescent="0.2">
      <c r="A120" s="11">
        <v>216</v>
      </c>
      <c r="B120" s="271"/>
      <c r="C120" s="272"/>
      <c r="D120" s="272"/>
      <c r="E120" s="272"/>
      <c r="F120" s="1475" t="str">
        <f>'2. CAD NCCF'!F120:L120</f>
        <v xml:space="preserve">PL - fixed maturity </v>
      </c>
      <c r="G120" s="1476"/>
      <c r="H120" s="1476"/>
      <c r="I120" s="1476"/>
      <c r="J120" s="1476"/>
      <c r="K120" s="1476"/>
      <c r="L120" s="1477"/>
      <c r="M120" s="690">
        <v>0</v>
      </c>
      <c r="N120" s="691">
        <v>0</v>
      </c>
      <c r="O120" s="692">
        <v>0</v>
      </c>
      <c r="P120" s="692">
        <v>0</v>
      </c>
      <c r="Q120" s="697">
        <v>0</v>
      </c>
      <c r="R120" s="692">
        <v>0</v>
      </c>
      <c r="S120" s="693">
        <v>0</v>
      </c>
      <c r="T120" s="692">
        <v>0</v>
      </c>
      <c r="U120" s="693">
        <v>0</v>
      </c>
      <c r="V120" s="692">
        <v>0</v>
      </c>
      <c r="W120" s="693">
        <v>0</v>
      </c>
      <c r="X120" s="692">
        <v>0</v>
      </c>
      <c r="Y120" s="693">
        <v>0</v>
      </c>
      <c r="Z120" s="692">
        <v>0</v>
      </c>
      <c r="AA120" s="693">
        <v>0</v>
      </c>
      <c r="AB120" s="698">
        <v>0</v>
      </c>
      <c r="AC120" s="696">
        <v>0</v>
      </c>
      <c r="AD120" s="1036"/>
      <c r="AE120" s="1016"/>
      <c r="AF120" s="1017"/>
    </row>
    <row r="121" spans="1:32" ht="15" customHeight="1" x14ac:dyDescent="0.2">
      <c r="A121" s="11">
        <v>217</v>
      </c>
      <c r="B121" s="271"/>
      <c r="C121" s="272"/>
      <c r="D121" s="272"/>
      <c r="E121" s="272"/>
      <c r="F121" s="1475" t="str">
        <f>'2. CAD NCCF'!F121:L121</f>
        <v xml:space="preserve">PL - open maturity with minimum payment </v>
      </c>
      <c r="G121" s="1476"/>
      <c r="H121" s="1476"/>
      <c r="I121" s="1476"/>
      <c r="J121" s="1476"/>
      <c r="K121" s="1476"/>
      <c r="L121" s="1477"/>
      <c r="M121" s="690">
        <v>0</v>
      </c>
      <c r="N121" s="691">
        <v>0</v>
      </c>
      <c r="O121" s="692">
        <v>0</v>
      </c>
      <c r="P121" s="692">
        <v>0</v>
      </c>
      <c r="Q121" s="697">
        <v>0</v>
      </c>
      <c r="R121" s="692">
        <v>0</v>
      </c>
      <c r="S121" s="693">
        <v>0</v>
      </c>
      <c r="T121" s="692">
        <v>0</v>
      </c>
      <c r="U121" s="693">
        <v>0</v>
      </c>
      <c r="V121" s="692">
        <v>0</v>
      </c>
      <c r="W121" s="693">
        <v>0</v>
      </c>
      <c r="X121" s="692">
        <v>0</v>
      </c>
      <c r="Y121" s="693">
        <v>0</v>
      </c>
      <c r="Z121" s="692">
        <v>0</v>
      </c>
      <c r="AA121" s="693">
        <v>0</v>
      </c>
      <c r="AB121" s="698">
        <v>0</v>
      </c>
      <c r="AC121" s="696">
        <v>0</v>
      </c>
      <c r="AD121" s="1036"/>
      <c r="AE121" s="1016"/>
      <c r="AF121" s="1017"/>
    </row>
    <row r="122" spans="1:32" ht="15" customHeight="1" x14ac:dyDescent="0.2">
      <c r="A122" s="11">
        <v>218</v>
      </c>
      <c r="B122" s="271"/>
      <c r="C122" s="272"/>
      <c r="D122" s="272"/>
      <c r="E122" s="272"/>
      <c r="F122" s="1475" t="str">
        <f>'2. CAD NCCF'!F122:L122</f>
        <v xml:space="preserve">PL - open maturity with no minimum payment </v>
      </c>
      <c r="G122" s="1476"/>
      <c r="H122" s="1476"/>
      <c r="I122" s="1476"/>
      <c r="J122" s="1476"/>
      <c r="K122" s="1476"/>
      <c r="L122" s="1477"/>
      <c r="M122" s="690">
        <v>0</v>
      </c>
      <c r="N122" s="1082"/>
      <c r="O122" s="1256"/>
      <c r="P122" s="1256"/>
      <c r="Q122" s="1256"/>
      <c r="R122" s="1256"/>
      <c r="S122" s="1256"/>
      <c r="T122" s="1256"/>
      <c r="U122" s="1256"/>
      <c r="V122" s="1256"/>
      <c r="W122" s="1256"/>
      <c r="X122" s="1256"/>
      <c r="Y122" s="1256"/>
      <c r="Z122" s="1256"/>
      <c r="AA122" s="1256"/>
      <c r="AB122" s="1256"/>
      <c r="AC122" s="1256"/>
      <c r="AD122" s="1036"/>
      <c r="AE122" s="1016"/>
      <c r="AF122" s="1017"/>
    </row>
    <row r="123" spans="1:32" x14ac:dyDescent="0.2">
      <c r="A123" s="11">
        <v>219</v>
      </c>
      <c r="B123" s="271"/>
      <c r="C123" s="272"/>
      <c r="D123" s="1472" t="str">
        <f>'2. CAD NCCF'!D123:L123</f>
        <v>Business and government loans (BGL)</v>
      </c>
      <c r="E123" s="1473"/>
      <c r="F123" s="1473"/>
      <c r="G123" s="1473"/>
      <c r="H123" s="1473"/>
      <c r="I123" s="1473"/>
      <c r="J123" s="1473"/>
      <c r="K123" s="1473"/>
      <c r="L123" s="1474"/>
      <c r="M123" s="399">
        <f>SUM(M124:M126)</f>
        <v>0</v>
      </c>
      <c r="N123" s="402">
        <f>SUBTOTAL(9,N124:N125)</f>
        <v>0</v>
      </c>
      <c r="O123" s="406">
        <f t="shared" ref="O123:AC123" si="29">SUBTOTAL(9,O124:O125)</f>
        <v>0</v>
      </c>
      <c r="P123" s="405">
        <f t="shared" si="29"/>
        <v>0</v>
      </c>
      <c r="Q123" s="407">
        <f t="shared" si="29"/>
        <v>0</v>
      </c>
      <c r="R123" s="406">
        <f t="shared" si="29"/>
        <v>0</v>
      </c>
      <c r="S123" s="406">
        <f t="shared" si="29"/>
        <v>0</v>
      </c>
      <c r="T123" s="406">
        <f t="shared" si="29"/>
        <v>0</v>
      </c>
      <c r="U123" s="406">
        <f t="shared" si="29"/>
        <v>0</v>
      </c>
      <c r="V123" s="406">
        <f t="shared" si="29"/>
        <v>0</v>
      </c>
      <c r="W123" s="406">
        <f t="shared" si="29"/>
        <v>0</v>
      </c>
      <c r="X123" s="406">
        <f t="shared" si="29"/>
        <v>0</v>
      </c>
      <c r="Y123" s="406">
        <f t="shared" si="29"/>
        <v>0</v>
      </c>
      <c r="Z123" s="406">
        <f t="shared" si="29"/>
        <v>0</v>
      </c>
      <c r="AA123" s="406">
        <f t="shared" si="29"/>
        <v>0</v>
      </c>
      <c r="AB123" s="416">
        <f t="shared" si="29"/>
        <v>0</v>
      </c>
      <c r="AC123" s="404">
        <f t="shared" si="29"/>
        <v>0</v>
      </c>
      <c r="AD123" s="1036"/>
      <c r="AE123" s="1016"/>
      <c r="AF123" s="1017"/>
    </row>
    <row r="124" spans="1:32" x14ac:dyDescent="0.2">
      <c r="A124" s="11">
        <v>220</v>
      </c>
      <c r="B124" s="271"/>
      <c r="C124" s="272"/>
      <c r="D124" s="272"/>
      <c r="E124" s="272"/>
      <c r="F124" s="1475" t="str">
        <f>'2. CAD NCCF'!F124:L124</f>
        <v xml:space="preserve">BGL - fixed maturity  </v>
      </c>
      <c r="G124" s="1476"/>
      <c r="H124" s="1476"/>
      <c r="I124" s="1476"/>
      <c r="J124" s="1476"/>
      <c r="K124" s="1476"/>
      <c r="L124" s="1477"/>
      <c r="M124" s="690">
        <v>0</v>
      </c>
      <c r="N124" s="691">
        <v>0</v>
      </c>
      <c r="O124" s="692">
        <v>0</v>
      </c>
      <c r="P124" s="692">
        <v>0</v>
      </c>
      <c r="Q124" s="697">
        <v>0</v>
      </c>
      <c r="R124" s="692">
        <v>0</v>
      </c>
      <c r="S124" s="693">
        <v>0</v>
      </c>
      <c r="T124" s="692">
        <v>0</v>
      </c>
      <c r="U124" s="693">
        <v>0</v>
      </c>
      <c r="V124" s="692">
        <v>0</v>
      </c>
      <c r="W124" s="693">
        <v>0</v>
      </c>
      <c r="X124" s="692">
        <v>0</v>
      </c>
      <c r="Y124" s="693">
        <v>0</v>
      </c>
      <c r="Z124" s="692">
        <v>0</v>
      </c>
      <c r="AA124" s="693">
        <v>0</v>
      </c>
      <c r="AB124" s="698">
        <v>0</v>
      </c>
      <c r="AC124" s="696">
        <v>0</v>
      </c>
      <c r="AD124" s="1036"/>
      <c r="AE124" s="1016"/>
      <c r="AF124" s="1017"/>
    </row>
    <row r="125" spans="1:32" ht="15" customHeight="1" x14ac:dyDescent="0.2">
      <c r="A125" s="11">
        <v>221</v>
      </c>
      <c r="B125" s="271"/>
      <c r="C125" s="272"/>
      <c r="D125" s="272"/>
      <c r="E125" s="272"/>
      <c r="F125" s="1475" t="str">
        <f>'2. CAD NCCF'!F125:L125</f>
        <v xml:space="preserve">BGL - open maturity with minimum payment  </v>
      </c>
      <c r="G125" s="1476"/>
      <c r="H125" s="1476"/>
      <c r="I125" s="1476"/>
      <c r="J125" s="1476"/>
      <c r="K125" s="1476"/>
      <c r="L125" s="1477"/>
      <c r="M125" s="690">
        <v>0</v>
      </c>
      <c r="N125" s="691">
        <v>0</v>
      </c>
      <c r="O125" s="692">
        <v>0</v>
      </c>
      <c r="P125" s="692">
        <v>0</v>
      </c>
      <c r="Q125" s="697">
        <v>0</v>
      </c>
      <c r="R125" s="692">
        <v>0</v>
      </c>
      <c r="S125" s="693">
        <v>0</v>
      </c>
      <c r="T125" s="692">
        <v>0</v>
      </c>
      <c r="U125" s="693">
        <v>0</v>
      </c>
      <c r="V125" s="692">
        <v>0</v>
      </c>
      <c r="W125" s="693">
        <v>0</v>
      </c>
      <c r="X125" s="692">
        <v>0</v>
      </c>
      <c r="Y125" s="693">
        <v>0</v>
      </c>
      <c r="Z125" s="692">
        <v>0</v>
      </c>
      <c r="AA125" s="693">
        <v>0</v>
      </c>
      <c r="AB125" s="698">
        <v>0</v>
      </c>
      <c r="AC125" s="696">
        <v>0</v>
      </c>
      <c r="AD125" s="1036"/>
      <c r="AE125" s="1016"/>
      <c r="AF125" s="1017"/>
    </row>
    <row r="126" spans="1:32" ht="15" customHeight="1" x14ac:dyDescent="0.2">
      <c r="A126" s="11">
        <v>222</v>
      </c>
      <c r="B126" s="271"/>
      <c r="C126" s="272"/>
      <c r="D126" s="272"/>
      <c r="E126" s="272"/>
      <c r="F126" s="1475" t="str">
        <f>'2. CAD NCCF'!F126:L126</f>
        <v xml:space="preserve">BGL - open maturity with no minimum payment </v>
      </c>
      <c r="G126" s="1476"/>
      <c r="H126" s="1476"/>
      <c r="I126" s="1476"/>
      <c r="J126" s="1476"/>
      <c r="K126" s="1476"/>
      <c r="L126" s="1477"/>
      <c r="M126" s="690">
        <v>0</v>
      </c>
      <c r="N126" s="1082"/>
      <c r="O126" s="1256"/>
      <c r="P126" s="1256"/>
      <c r="Q126" s="1256"/>
      <c r="R126" s="1256"/>
      <c r="S126" s="1256"/>
      <c r="T126" s="1256"/>
      <c r="U126" s="1256"/>
      <c r="V126" s="1256"/>
      <c r="W126" s="1256"/>
      <c r="X126" s="1256"/>
      <c r="Y126" s="1256"/>
      <c r="Z126" s="1256"/>
      <c r="AA126" s="1256"/>
      <c r="AB126" s="1256"/>
      <c r="AC126" s="1256"/>
      <c r="AD126" s="1036"/>
      <c r="AE126" s="1016"/>
      <c r="AF126" s="1017"/>
    </row>
    <row r="127" spans="1:32" x14ac:dyDescent="0.2">
      <c r="A127" s="11">
        <v>223</v>
      </c>
      <c r="B127" s="271"/>
      <c r="C127" s="272"/>
      <c r="D127" s="1472" t="str">
        <f>'2. CAD NCCF'!D127:L127</f>
        <v>Call loans (CL)</v>
      </c>
      <c r="E127" s="1473"/>
      <c r="F127" s="1473"/>
      <c r="G127" s="1473"/>
      <c r="H127" s="1473"/>
      <c r="I127" s="1473"/>
      <c r="J127" s="1473"/>
      <c r="K127" s="1473"/>
      <c r="L127" s="1474"/>
      <c r="M127" s="399">
        <f>SUM(M128:M129)</f>
        <v>0</v>
      </c>
      <c r="N127" s="402">
        <f>SUBTOTAL(9,N128)</f>
        <v>0</v>
      </c>
      <c r="O127" s="406">
        <f t="shared" ref="O127:AC127" si="30">SUBTOTAL(9,O128)</f>
        <v>0</v>
      </c>
      <c r="P127" s="405">
        <f t="shared" si="30"/>
        <v>0</v>
      </c>
      <c r="Q127" s="403">
        <f t="shared" si="30"/>
        <v>0</v>
      </c>
      <c r="R127" s="406">
        <f t="shared" si="30"/>
        <v>0</v>
      </c>
      <c r="S127" s="406">
        <f t="shared" si="30"/>
        <v>0</v>
      </c>
      <c r="T127" s="406">
        <f t="shared" si="30"/>
        <v>0</v>
      </c>
      <c r="U127" s="406">
        <f t="shared" si="30"/>
        <v>0</v>
      </c>
      <c r="V127" s="406">
        <f t="shared" si="30"/>
        <v>0</v>
      </c>
      <c r="W127" s="406">
        <f t="shared" si="30"/>
        <v>0</v>
      </c>
      <c r="X127" s="406">
        <f t="shared" si="30"/>
        <v>0</v>
      </c>
      <c r="Y127" s="406">
        <f t="shared" si="30"/>
        <v>0</v>
      </c>
      <c r="Z127" s="406">
        <f t="shared" si="30"/>
        <v>0</v>
      </c>
      <c r="AA127" s="406">
        <f t="shared" si="30"/>
        <v>0</v>
      </c>
      <c r="AB127" s="416">
        <f t="shared" si="30"/>
        <v>0</v>
      </c>
      <c r="AC127" s="404">
        <f t="shared" si="30"/>
        <v>0</v>
      </c>
      <c r="AD127" s="1036"/>
      <c r="AE127" s="1016"/>
      <c r="AF127" s="1017"/>
    </row>
    <row r="128" spans="1:32" x14ac:dyDescent="0.2">
      <c r="A128" s="11">
        <v>224</v>
      </c>
      <c r="B128" s="271"/>
      <c r="C128" s="272"/>
      <c r="D128" s="272"/>
      <c r="E128" s="272"/>
      <c r="F128" s="1475" t="str">
        <f>'2. CAD NCCF'!F128:L128</f>
        <v xml:space="preserve">CL - with minimum payment  </v>
      </c>
      <c r="G128" s="1476"/>
      <c r="H128" s="1476"/>
      <c r="I128" s="1476"/>
      <c r="J128" s="1476"/>
      <c r="K128" s="1476"/>
      <c r="L128" s="1477"/>
      <c r="M128" s="690">
        <v>0</v>
      </c>
      <c r="N128" s="691">
        <v>0</v>
      </c>
      <c r="O128" s="692">
        <v>0</v>
      </c>
      <c r="P128" s="692">
        <v>0</v>
      </c>
      <c r="Q128" s="697">
        <v>0</v>
      </c>
      <c r="R128" s="692">
        <v>0</v>
      </c>
      <c r="S128" s="693">
        <v>0</v>
      </c>
      <c r="T128" s="692">
        <v>0</v>
      </c>
      <c r="U128" s="693">
        <v>0</v>
      </c>
      <c r="V128" s="692">
        <v>0</v>
      </c>
      <c r="W128" s="693">
        <v>0</v>
      </c>
      <c r="X128" s="692">
        <v>0</v>
      </c>
      <c r="Y128" s="693">
        <v>0</v>
      </c>
      <c r="Z128" s="692">
        <v>0</v>
      </c>
      <c r="AA128" s="693">
        <v>0</v>
      </c>
      <c r="AB128" s="698">
        <v>0</v>
      </c>
      <c r="AC128" s="696">
        <v>0</v>
      </c>
      <c r="AD128" s="1036"/>
      <c r="AE128" s="1016"/>
      <c r="AF128" s="1017"/>
    </row>
    <row r="129" spans="1:32" ht="15" customHeight="1" x14ac:dyDescent="0.2">
      <c r="A129" s="11">
        <v>225</v>
      </c>
      <c r="B129" s="271"/>
      <c r="C129" s="272"/>
      <c r="D129" s="272"/>
      <c r="E129" s="272"/>
      <c r="F129" s="1475" t="str">
        <f>'2. CAD NCCF'!F129:L129</f>
        <v xml:space="preserve">CL - with no minimum payment  </v>
      </c>
      <c r="G129" s="1476"/>
      <c r="H129" s="1476"/>
      <c r="I129" s="1476"/>
      <c r="J129" s="1476"/>
      <c r="K129" s="1476"/>
      <c r="L129" s="1477"/>
      <c r="M129" s="690">
        <v>0</v>
      </c>
      <c r="N129" s="1082"/>
      <c r="O129" s="1256"/>
      <c r="P129" s="1256"/>
      <c r="Q129" s="1256"/>
      <c r="R129" s="1256"/>
      <c r="S129" s="1256"/>
      <c r="T129" s="1256"/>
      <c r="U129" s="1256"/>
      <c r="V129" s="1256"/>
      <c r="W129" s="1256"/>
      <c r="X129" s="1256"/>
      <c r="Y129" s="1256"/>
      <c r="Z129" s="1256"/>
      <c r="AA129" s="1256"/>
      <c r="AB129" s="1256"/>
      <c r="AC129" s="1256"/>
      <c r="AD129" s="1036"/>
      <c r="AE129" s="1016"/>
      <c r="AF129" s="1017"/>
    </row>
    <row r="130" spans="1:32" x14ac:dyDescent="0.2">
      <c r="A130" s="11">
        <v>226</v>
      </c>
      <c r="B130" s="271"/>
      <c r="C130" s="272"/>
      <c r="D130" s="1472" t="str">
        <f>'2. CAD NCCF'!D130:L130</f>
        <v>Other loans</v>
      </c>
      <c r="E130" s="1473"/>
      <c r="F130" s="1473"/>
      <c r="G130" s="1473"/>
      <c r="H130" s="1473"/>
      <c r="I130" s="1473"/>
      <c r="J130" s="1473"/>
      <c r="K130" s="1473"/>
      <c r="L130" s="1474"/>
      <c r="M130" s="399">
        <f>SUM(M131:M134)</f>
        <v>0</v>
      </c>
      <c r="N130" s="402">
        <f t="shared" ref="N130:AC130" si="31">SUBTOTAL(9,N131:N134)</f>
        <v>0</v>
      </c>
      <c r="O130" s="406">
        <f t="shared" si="31"/>
        <v>0</v>
      </c>
      <c r="P130" s="405">
        <f t="shared" si="31"/>
        <v>0</v>
      </c>
      <c r="Q130" s="403">
        <f t="shared" si="31"/>
        <v>0</v>
      </c>
      <c r="R130" s="406">
        <f t="shared" si="31"/>
        <v>0</v>
      </c>
      <c r="S130" s="406">
        <f t="shared" si="31"/>
        <v>0</v>
      </c>
      <c r="T130" s="406">
        <f t="shared" si="31"/>
        <v>0</v>
      </c>
      <c r="U130" s="406">
        <f t="shared" si="31"/>
        <v>0</v>
      </c>
      <c r="V130" s="406">
        <f t="shared" si="31"/>
        <v>0</v>
      </c>
      <c r="W130" s="406">
        <f t="shared" si="31"/>
        <v>0</v>
      </c>
      <c r="X130" s="406">
        <f t="shared" si="31"/>
        <v>0</v>
      </c>
      <c r="Y130" s="406">
        <f t="shared" si="31"/>
        <v>0</v>
      </c>
      <c r="Z130" s="406">
        <f t="shared" si="31"/>
        <v>0</v>
      </c>
      <c r="AA130" s="406">
        <f t="shared" si="31"/>
        <v>0</v>
      </c>
      <c r="AB130" s="416">
        <f t="shared" si="31"/>
        <v>0</v>
      </c>
      <c r="AC130" s="399">
        <f t="shared" si="31"/>
        <v>0</v>
      </c>
      <c r="AD130" s="1015"/>
      <c r="AE130" s="1016"/>
      <c r="AF130" s="1017"/>
    </row>
    <row r="131" spans="1:32" ht="15" customHeight="1" x14ac:dyDescent="0.2">
      <c r="A131" s="11">
        <v>227</v>
      </c>
      <c r="B131" s="271"/>
      <c r="C131" s="272"/>
      <c r="D131" s="272"/>
      <c r="E131" s="272"/>
      <c r="F131" s="1475" t="str">
        <f>'2. CAD NCCF'!F131:L131</f>
        <v>Credit cards</v>
      </c>
      <c r="G131" s="1476"/>
      <c r="H131" s="1476"/>
      <c r="I131" s="1476"/>
      <c r="J131" s="1476"/>
      <c r="K131" s="1476"/>
      <c r="L131" s="1477"/>
      <c r="M131" s="690">
        <v>0</v>
      </c>
      <c r="N131" s="691">
        <v>0</v>
      </c>
      <c r="O131" s="692">
        <v>0</v>
      </c>
      <c r="P131" s="692">
        <v>0</v>
      </c>
      <c r="Q131" s="697">
        <v>0</v>
      </c>
      <c r="R131" s="692">
        <v>0</v>
      </c>
      <c r="S131" s="693">
        <v>0</v>
      </c>
      <c r="T131" s="692">
        <v>0</v>
      </c>
      <c r="U131" s="693">
        <v>0</v>
      </c>
      <c r="V131" s="692">
        <v>0</v>
      </c>
      <c r="W131" s="693">
        <v>0</v>
      </c>
      <c r="X131" s="692">
        <v>0</v>
      </c>
      <c r="Y131" s="693">
        <v>0</v>
      </c>
      <c r="Z131" s="692">
        <v>0</v>
      </c>
      <c r="AA131" s="693">
        <v>0</v>
      </c>
      <c r="AB131" s="698">
        <v>0</v>
      </c>
      <c r="AC131" s="690">
        <v>0</v>
      </c>
      <c r="AD131" s="1015"/>
      <c r="AE131" s="1016"/>
      <c r="AF131" s="1017"/>
    </row>
    <row r="132" spans="1:32" ht="15" customHeight="1" x14ac:dyDescent="0.2">
      <c r="A132" s="11">
        <v>228</v>
      </c>
      <c r="B132" s="271"/>
      <c r="C132" s="272"/>
      <c r="D132" s="272"/>
      <c r="E132" s="272"/>
      <c r="F132" s="1475" t="str">
        <f>'2. CAD NCCF'!F132:L132</f>
        <v>Swapped intrabank loans</v>
      </c>
      <c r="G132" s="1476"/>
      <c r="H132" s="1476"/>
      <c r="I132" s="1476"/>
      <c r="J132" s="1476"/>
      <c r="K132" s="1476"/>
      <c r="L132" s="1477"/>
      <c r="M132" s="690">
        <v>0</v>
      </c>
      <c r="N132" s="691">
        <v>0</v>
      </c>
      <c r="O132" s="692">
        <v>0</v>
      </c>
      <c r="P132" s="692">
        <v>0</v>
      </c>
      <c r="Q132" s="697">
        <v>0</v>
      </c>
      <c r="R132" s="692">
        <v>0</v>
      </c>
      <c r="S132" s="693">
        <v>0</v>
      </c>
      <c r="T132" s="692">
        <v>0</v>
      </c>
      <c r="U132" s="693">
        <v>0</v>
      </c>
      <c r="V132" s="692">
        <v>0</v>
      </c>
      <c r="W132" s="693">
        <v>0</v>
      </c>
      <c r="X132" s="692">
        <v>0</v>
      </c>
      <c r="Y132" s="693">
        <v>0</v>
      </c>
      <c r="Z132" s="692">
        <v>0</v>
      </c>
      <c r="AA132" s="693">
        <v>0</v>
      </c>
      <c r="AB132" s="698">
        <v>0</v>
      </c>
      <c r="AC132" s="690">
        <v>0</v>
      </c>
      <c r="AD132" s="1015"/>
      <c r="AE132" s="1016"/>
      <c r="AF132" s="1017"/>
    </row>
    <row r="133" spans="1:32" ht="15" customHeight="1" x14ac:dyDescent="0.2">
      <c r="A133" s="11">
        <v>229</v>
      </c>
      <c r="B133" s="271"/>
      <c r="C133" s="272"/>
      <c r="D133" s="272"/>
      <c r="E133" s="272"/>
      <c r="F133" s="1475" t="str">
        <f>'2. CAD NCCF'!F133:L133</f>
        <v>Loans to affiliates</v>
      </c>
      <c r="G133" s="1476"/>
      <c r="H133" s="1476"/>
      <c r="I133" s="1476"/>
      <c r="J133" s="1476"/>
      <c r="K133" s="1476"/>
      <c r="L133" s="1477"/>
      <c r="M133" s="690">
        <v>0</v>
      </c>
      <c r="N133" s="691">
        <v>0</v>
      </c>
      <c r="O133" s="692">
        <v>0</v>
      </c>
      <c r="P133" s="692">
        <v>0</v>
      </c>
      <c r="Q133" s="697">
        <v>0</v>
      </c>
      <c r="R133" s="692">
        <v>0</v>
      </c>
      <c r="S133" s="693">
        <v>0</v>
      </c>
      <c r="T133" s="692">
        <v>0</v>
      </c>
      <c r="U133" s="693">
        <v>0</v>
      </c>
      <c r="V133" s="692">
        <v>0</v>
      </c>
      <c r="W133" s="693">
        <v>0</v>
      </c>
      <c r="X133" s="692">
        <v>0</v>
      </c>
      <c r="Y133" s="693">
        <v>0</v>
      </c>
      <c r="Z133" s="692">
        <v>0</v>
      </c>
      <c r="AA133" s="693">
        <v>0</v>
      </c>
      <c r="AB133" s="698">
        <v>0</v>
      </c>
      <c r="AC133" s="690">
        <v>0</v>
      </c>
      <c r="AD133" s="1015"/>
      <c r="AE133" s="1016"/>
      <c r="AF133" s="1017"/>
    </row>
    <row r="134" spans="1:32" ht="15" customHeight="1" x14ac:dyDescent="0.2">
      <c r="A134" s="11">
        <v>230</v>
      </c>
      <c r="B134" s="271"/>
      <c r="C134" s="272"/>
      <c r="D134" s="272"/>
      <c r="E134" s="272"/>
      <c r="F134" s="1475" t="str">
        <f>'2. CAD NCCF'!F134:L134</f>
        <v>Customer's liability under acceptance</v>
      </c>
      <c r="G134" s="1476"/>
      <c r="H134" s="1476"/>
      <c r="I134" s="1476"/>
      <c r="J134" s="1476"/>
      <c r="K134" s="1476"/>
      <c r="L134" s="1477"/>
      <c r="M134" s="690">
        <v>0</v>
      </c>
      <c r="N134" s="691">
        <v>0</v>
      </c>
      <c r="O134" s="692">
        <v>0</v>
      </c>
      <c r="P134" s="692">
        <v>0</v>
      </c>
      <c r="Q134" s="697">
        <v>0</v>
      </c>
      <c r="R134" s="692">
        <v>0</v>
      </c>
      <c r="S134" s="693">
        <v>0</v>
      </c>
      <c r="T134" s="692">
        <v>0</v>
      </c>
      <c r="U134" s="693">
        <v>0</v>
      </c>
      <c r="V134" s="692">
        <v>0</v>
      </c>
      <c r="W134" s="693">
        <v>0</v>
      </c>
      <c r="X134" s="692">
        <v>0</v>
      </c>
      <c r="Y134" s="693">
        <v>0</v>
      </c>
      <c r="Z134" s="692">
        <v>0</v>
      </c>
      <c r="AA134" s="693">
        <v>0</v>
      </c>
      <c r="AB134" s="698">
        <v>0</v>
      </c>
      <c r="AC134" s="690">
        <v>0</v>
      </c>
      <c r="AD134" s="1015"/>
      <c r="AE134" s="1016"/>
      <c r="AF134" s="1017"/>
    </row>
    <row r="135" spans="1:32" x14ac:dyDescent="0.2">
      <c r="A135" s="11">
        <v>231</v>
      </c>
      <c r="B135" s="271"/>
      <c r="C135" s="1532" t="str">
        <f>'2. CAD NCCF'!C135:AF135</f>
        <v>Reverse repo and securities borrowed</v>
      </c>
      <c r="D135" s="1514"/>
      <c r="E135" s="1514"/>
      <c r="F135" s="1514"/>
      <c r="G135" s="1514"/>
      <c r="H135" s="1514"/>
      <c r="I135" s="1514"/>
      <c r="J135" s="1514"/>
      <c r="K135" s="1514"/>
      <c r="L135" s="1514"/>
      <c r="M135" s="1514"/>
      <c r="N135" s="1514"/>
      <c r="O135" s="1514"/>
      <c r="P135" s="1514"/>
      <c r="Q135" s="1514"/>
      <c r="R135" s="1514"/>
      <c r="S135" s="1514"/>
      <c r="T135" s="1514"/>
      <c r="U135" s="1514"/>
      <c r="V135" s="1514"/>
      <c r="W135" s="1514"/>
      <c r="X135" s="1514"/>
      <c r="Y135" s="1514"/>
      <c r="Z135" s="1514"/>
      <c r="AA135" s="1514"/>
      <c r="AB135" s="1514"/>
      <c r="AC135" s="1532"/>
      <c r="AD135" s="1514"/>
      <c r="AE135" s="1514"/>
      <c r="AF135" s="1514"/>
    </row>
    <row r="136" spans="1:32" x14ac:dyDescent="0.2">
      <c r="A136" s="11">
        <v>232</v>
      </c>
      <c r="B136" s="271"/>
      <c r="C136" s="272"/>
      <c r="D136" s="1472" t="str">
        <f>'2. CAD NCCF'!D136:AF136</f>
        <v>Government securities (GS)</v>
      </c>
      <c r="E136" s="1473"/>
      <c r="F136" s="1473"/>
      <c r="G136" s="1473"/>
      <c r="H136" s="1473"/>
      <c r="I136" s="1473"/>
      <c r="J136" s="1473"/>
      <c r="K136" s="1473"/>
      <c r="L136" s="1473"/>
      <c r="M136" s="1473"/>
      <c r="N136" s="1473"/>
      <c r="O136" s="1473"/>
      <c r="P136" s="1473"/>
      <c r="Q136" s="1473"/>
      <c r="R136" s="1473"/>
      <c r="S136" s="1473"/>
      <c r="T136" s="1473"/>
      <c r="U136" s="1473"/>
      <c r="V136" s="1473"/>
      <c r="W136" s="1473"/>
      <c r="X136" s="1473"/>
      <c r="Y136" s="1473"/>
      <c r="Z136" s="1473"/>
      <c r="AA136" s="1473"/>
      <c r="AB136" s="1473"/>
      <c r="AC136" s="1473"/>
      <c r="AD136" s="1473"/>
      <c r="AE136" s="1473"/>
      <c r="AF136" s="1474"/>
    </row>
    <row r="137" spans="1:32" x14ac:dyDescent="0.2">
      <c r="A137" s="11">
        <v>233</v>
      </c>
      <c r="B137" s="271"/>
      <c r="C137" s="272"/>
      <c r="D137" s="272"/>
      <c r="E137" s="1515" t="str">
        <f>'2. CAD NCCF'!E137:L137</f>
        <v>High rated GS</v>
      </c>
      <c r="F137" s="1516"/>
      <c r="G137" s="1516"/>
      <c r="H137" s="1516"/>
      <c r="I137" s="1516"/>
      <c r="J137" s="1516"/>
      <c r="K137" s="1516"/>
      <c r="L137" s="1517"/>
      <c r="M137" s="399">
        <f>SUM(M138:M141)</f>
        <v>0</v>
      </c>
      <c r="N137" s="402">
        <f t="shared" ref="N137:AC137" si="32">SUBTOTAL(9,N138:N141)</f>
        <v>0</v>
      </c>
      <c r="O137" s="406">
        <f t="shared" si="32"/>
        <v>0</v>
      </c>
      <c r="P137" s="405">
        <f t="shared" si="32"/>
        <v>0</v>
      </c>
      <c r="Q137" s="403">
        <f t="shared" si="32"/>
        <v>0</v>
      </c>
      <c r="R137" s="406">
        <f t="shared" si="32"/>
        <v>0</v>
      </c>
      <c r="S137" s="406">
        <f t="shared" si="32"/>
        <v>0</v>
      </c>
      <c r="T137" s="406">
        <f>SUBTOTAL(9,T138:T141)</f>
        <v>0</v>
      </c>
      <c r="U137" s="406">
        <f t="shared" si="32"/>
        <v>0</v>
      </c>
      <c r="V137" s="406">
        <f t="shared" si="32"/>
        <v>0</v>
      </c>
      <c r="W137" s="406">
        <f t="shared" si="32"/>
        <v>0</v>
      </c>
      <c r="X137" s="406">
        <f t="shared" si="32"/>
        <v>0</v>
      </c>
      <c r="Y137" s="406">
        <f t="shared" si="32"/>
        <v>0</v>
      </c>
      <c r="Z137" s="406">
        <f t="shared" si="32"/>
        <v>0</v>
      </c>
      <c r="AA137" s="406">
        <f t="shared" si="32"/>
        <v>0</v>
      </c>
      <c r="AB137" s="416">
        <f t="shared" si="32"/>
        <v>0</v>
      </c>
      <c r="AC137" s="399">
        <f t="shared" si="32"/>
        <v>0</v>
      </c>
      <c r="AD137" s="1015"/>
      <c r="AE137" s="1016"/>
      <c r="AF137" s="1017"/>
    </row>
    <row r="138" spans="1:32" x14ac:dyDescent="0.2">
      <c r="A138" s="11">
        <v>234</v>
      </c>
      <c r="B138" s="271"/>
      <c r="C138" s="272"/>
      <c r="D138" s="272"/>
      <c r="E138" s="273"/>
      <c r="F138" s="1475" t="str">
        <f>'2. CAD NCCF'!F138:L138</f>
        <v xml:space="preserve">Sovereigh &amp; central bank GS </v>
      </c>
      <c r="G138" s="1476"/>
      <c r="H138" s="1476"/>
      <c r="I138" s="1476"/>
      <c r="J138" s="1476"/>
      <c r="K138" s="1476"/>
      <c r="L138" s="1477"/>
      <c r="M138" s="690">
        <v>0</v>
      </c>
      <c r="N138" s="691">
        <v>0</v>
      </c>
      <c r="O138" s="692">
        <v>0</v>
      </c>
      <c r="P138" s="692">
        <v>0</v>
      </c>
      <c r="Q138" s="697">
        <v>0</v>
      </c>
      <c r="R138" s="692">
        <v>0</v>
      </c>
      <c r="S138" s="693">
        <v>0</v>
      </c>
      <c r="T138" s="692">
        <v>0</v>
      </c>
      <c r="U138" s="693">
        <v>0</v>
      </c>
      <c r="V138" s="692">
        <v>0</v>
      </c>
      <c r="W138" s="693">
        <v>0</v>
      </c>
      <c r="X138" s="692">
        <v>0</v>
      </c>
      <c r="Y138" s="693">
        <v>0</v>
      </c>
      <c r="Z138" s="692">
        <v>0</v>
      </c>
      <c r="AA138" s="693">
        <v>0</v>
      </c>
      <c r="AB138" s="698">
        <v>0</v>
      </c>
      <c r="AC138" s="690">
        <v>0</v>
      </c>
      <c r="AD138" s="1015"/>
      <c r="AE138" s="1016"/>
      <c r="AF138" s="1017"/>
    </row>
    <row r="139" spans="1:32" ht="15" customHeight="1" x14ac:dyDescent="0.2">
      <c r="A139" s="11">
        <v>235</v>
      </c>
      <c r="B139" s="271"/>
      <c r="C139" s="272"/>
      <c r="D139" s="272"/>
      <c r="E139" s="273"/>
      <c r="F139" s="1475" t="str">
        <f>'2. CAD NCCF'!F139:L139</f>
        <v>State, provincial &amp; agency GS</v>
      </c>
      <c r="G139" s="1476"/>
      <c r="H139" s="1476"/>
      <c r="I139" s="1476"/>
      <c r="J139" s="1476"/>
      <c r="K139" s="1476"/>
      <c r="L139" s="1477"/>
      <c r="M139" s="690">
        <v>0</v>
      </c>
      <c r="N139" s="691">
        <v>0</v>
      </c>
      <c r="O139" s="692">
        <v>0</v>
      </c>
      <c r="P139" s="692">
        <v>0</v>
      </c>
      <c r="Q139" s="697">
        <v>0</v>
      </c>
      <c r="R139" s="692">
        <v>0</v>
      </c>
      <c r="S139" s="693">
        <v>0</v>
      </c>
      <c r="T139" s="692">
        <v>0</v>
      </c>
      <c r="U139" s="693">
        <v>0</v>
      </c>
      <c r="V139" s="692">
        <v>0</v>
      </c>
      <c r="W139" s="693">
        <v>0</v>
      </c>
      <c r="X139" s="692">
        <v>0</v>
      </c>
      <c r="Y139" s="693">
        <v>0</v>
      </c>
      <c r="Z139" s="692">
        <v>0</v>
      </c>
      <c r="AA139" s="693">
        <v>0</v>
      </c>
      <c r="AB139" s="698">
        <v>0</v>
      </c>
      <c r="AC139" s="690">
        <v>0</v>
      </c>
      <c r="AD139" s="1015"/>
      <c r="AE139" s="1016"/>
      <c r="AF139" s="1017"/>
    </row>
    <row r="140" spans="1:32" ht="15" customHeight="1" x14ac:dyDescent="0.2">
      <c r="A140" s="11">
        <v>236</v>
      </c>
      <c r="B140" s="271"/>
      <c r="C140" s="272"/>
      <c r="D140" s="274"/>
      <c r="E140" s="275"/>
      <c r="F140" s="1475" t="str">
        <f>'2. CAD NCCF'!F140:L140</f>
        <v>State municipal GS</v>
      </c>
      <c r="G140" s="1476"/>
      <c r="H140" s="1476"/>
      <c r="I140" s="1476"/>
      <c r="J140" s="1476"/>
      <c r="K140" s="1476"/>
      <c r="L140" s="1477"/>
      <c r="M140" s="690">
        <v>0</v>
      </c>
      <c r="N140" s="691">
        <v>0</v>
      </c>
      <c r="O140" s="692">
        <v>0</v>
      </c>
      <c r="P140" s="692">
        <v>0</v>
      </c>
      <c r="Q140" s="697">
        <v>0</v>
      </c>
      <c r="R140" s="692">
        <v>0</v>
      </c>
      <c r="S140" s="693">
        <v>0</v>
      </c>
      <c r="T140" s="692">
        <v>0</v>
      </c>
      <c r="U140" s="693">
        <v>0</v>
      </c>
      <c r="V140" s="692">
        <v>0</v>
      </c>
      <c r="W140" s="693">
        <v>0</v>
      </c>
      <c r="X140" s="692">
        <v>0</v>
      </c>
      <c r="Y140" s="693">
        <v>0</v>
      </c>
      <c r="Z140" s="692">
        <v>0</v>
      </c>
      <c r="AA140" s="693">
        <v>0</v>
      </c>
      <c r="AB140" s="698">
        <v>0</v>
      </c>
      <c r="AC140" s="690">
        <v>0</v>
      </c>
      <c r="AD140" s="1015"/>
      <c r="AE140" s="1016"/>
      <c r="AF140" s="1017"/>
    </row>
    <row r="141" spans="1:32" ht="15" customHeight="1" x14ac:dyDescent="0.2">
      <c r="A141" s="11">
        <v>237</v>
      </c>
      <c r="B141" s="271"/>
      <c r="C141" s="272"/>
      <c r="D141" s="272"/>
      <c r="E141" s="276"/>
      <c r="F141" s="1475" t="str">
        <f>'2. CAD NCCF'!F141:L141</f>
        <v>Supranational and multilateral development bank GS</v>
      </c>
      <c r="G141" s="1476"/>
      <c r="H141" s="1476"/>
      <c r="I141" s="1476"/>
      <c r="J141" s="1476"/>
      <c r="K141" s="1476"/>
      <c r="L141" s="1477"/>
      <c r="M141" s="690">
        <v>0</v>
      </c>
      <c r="N141" s="691">
        <v>0</v>
      </c>
      <c r="O141" s="692">
        <v>0</v>
      </c>
      <c r="P141" s="692">
        <v>0</v>
      </c>
      <c r="Q141" s="697">
        <v>0</v>
      </c>
      <c r="R141" s="692">
        <v>0</v>
      </c>
      <c r="S141" s="693">
        <v>0</v>
      </c>
      <c r="T141" s="692">
        <v>0</v>
      </c>
      <c r="U141" s="693">
        <v>0</v>
      </c>
      <c r="V141" s="692">
        <v>0</v>
      </c>
      <c r="W141" s="693">
        <v>0</v>
      </c>
      <c r="X141" s="692">
        <v>0</v>
      </c>
      <c r="Y141" s="693">
        <v>0</v>
      </c>
      <c r="Z141" s="692">
        <v>0</v>
      </c>
      <c r="AA141" s="693">
        <v>0</v>
      </c>
      <c r="AB141" s="698">
        <v>0</v>
      </c>
      <c r="AC141" s="690">
        <v>0</v>
      </c>
      <c r="AD141" s="1015"/>
      <c r="AE141" s="1016"/>
      <c r="AF141" s="1017"/>
    </row>
    <row r="142" spans="1:32" ht="15.75" x14ac:dyDescent="0.2">
      <c r="A142" s="11">
        <v>238</v>
      </c>
      <c r="B142" s="271"/>
      <c r="C142" s="272"/>
      <c r="D142" s="277"/>
      <c r="E142" s="1445" t="str">
        <f>'2. CAD NCCF'!E142:L142</f>
        <v>Medium rated GS</v>
      </c>
      <c r="F142" s="1446"/>
      <c r="G142" s="1446"/>
      <c r="H142" s="1446"/>
      <c r="I142" s="1446"/>
      <c r="J142" s="1446"/>
      <c r="K142" s="1446"/>
      <c r="L142" s="1447"/>
      <c r="M142" s="399">
        <f>SUM(M143:M146)</f>
        <v>0</v>
      </c>
      <c r="N142" s="402">
        <f t="shared" ref="N142:AC142" si="33">SUBTOTAL(9,N143:N146)</f>
        <v>0</v>
      </c>
      <c r="O142" s="406">
        <f t="shared" si="33"/>
        <v>0</v>
      </c>
      <c r="P142" s="405">
        <f t="shared" si="33"/>
        <v>0</v>
      </c>
      <c r="Q142" s="403">
        <f t="shared" si="33"/>
        <v>0</v>
      </c>
      <c r="R142" s="406">
        <f t="shared" si="33"/>
        <v>0</v>
      </c>
      <c r="S142" s="406">
        <f t="shared" si="33"/>
        <v>0</v>
      </c>
      <c r="T142" s="406">
        <f t="shared" si="33"/>
        <v>0</v>
      </c>
      <c r="U142" s="406">
        <f t="shared" si="33"/>
        <v>0</v>
      </c>
      <c r="V142" s="406">
        <f t="shared" si="33"/>
        <v>0</v>
      </c>
      <c r="W142" s="406">
        <f t="shared" si="33"/>
        <v>0</v>
      </c>
      <c r="X142" s="406">
        <f t="shared" si="33"/>
        <v>0</v>
      </c>
      <c r="Y142" s="406">
        <f t="shared" si="33"/>
        <v>0</v>
      </c>
      <c r="Z142" s="406">
        <f t="shared" si="33"/>
        <v>0</v>
      </c>
      <c r="AA142" s="406">
        <f t="shared" si="33"/>
        <v>0</v>
      </c>
      <c r="AB142" s="416">
        <f t="shared" si="33"/>
        <v>0</v>
      </c>
      <c r="AC142" s="399">
        <f t="shared" si="33"/>
        <v>0</v>
      </c>
      <c r="AD142" s="1015"/>
      <c r="AE142" s="1016"/>
      <c r="AF142" s="1017"/>
    </row>
    <row r="143" spans="1:32" ht="15" customHeight="1" x14ac:dyDescent="0.2">
      <c r="A143" s="11">
        <v>239</v>
      </c>
      <c r="B143" s="271"/>
      <c r="C143" s="272"/>
      <c r="D143" s="278"/>
      <c r="E143" s="278"/>
      <c r="F143" s="1475" t="str">
        <f>'2. CAD NCCF'!F143:L143</f>
        <v xml:space="preserve">Sovereigh &amp; central bank GS </v>
      </c>
      <c r="G143" s="1476"/>
      <c r="H143" s="1476"/>
      <c r="I143" s="1476"/>
      <c r="J143" s="1476"/>
      <c r="K143" s="1476"/>
      <c r="L143" s="1477"/>
      <c r="M143" s="690">
        <v>0</v>
      </c>
      <c r="N143" s="691">
        <v>0</v>
      </c>
      <c r="O143" s="692">
        <v>0</v>
      </c>
      <c r="P143" s="692">
        <v>0</v>
      </c>
      <c r="Q143" s="697">
        <v>0</v>
      </c>
      <c r="R143" s="692">
        <v>0</v>
      </c>
      <c r="S143" s="693">
        <v>0</v>
      </c>
      <c r="T143" s="692">
        <v>0</v>
      </c>
      <c r="U143" s="693">
        <v>0</v>
      </c>
      <c r="V143" s="692">
        <v>0</v>
      </c>
      <c r="W143" s="693">
        <v>0</v>
      </c>
      <c r="X143" s="692">
        <v>0</v>
      </c>
      <c r="Y143" s="693">
        <v>0</v>
      </c>
      <c r="Z143" s="692">
        <v>0</v>
      </c>
      <c r="AA143" s="693">
        <v>0</v>
      </c>
      <c r="AB143" s="698">
        <v>0</v>
      </c>
      <c r="AC143" s="690">
        <v>0</v>
      </c>
      <c r="AD143" s="1015"/>
      <c r="AE143" s="1016"/>
      <c r="AF143" s="1017"/>
    </row>
    <row r="144" spans="1:32" ht="15" customHeight="1" x14ac:dyDescent="0.2">
      <c r="A144" s="11">
        <v>240</v>
      </c>
      <c r="B144" s="271"/>
      <c r="C144" s="272"/>
      <c r="D144" s="278"/>
      <c r="E144" s="278"/>
      <c r="F144" s="1475" t="str">
        <f>'2. CAD NCCF'!F144:L144</f>
        <v>State, provincial &amp; agency GS</v>
      </c>
      <c r="G144" s="1476"/>
      <c r="H144" s="1476"/>
      <c r="I144" s="1476"/>
      <c r="J144" s="1476"/>
      <c r="K144" s="1476"/>
      <c r="L144" s="1477"/>
      <c r="M144" s="690">
        <v>0</v>
      </c>
      <c r="N144" s="691">
        <v>0</v>
      </c>
      <c r="O144" s="692">
        <v>0</v>
      </c>
      <c r="P144" s="692">
        <v>0</v>
      </c>
      <c r="Q144" s="697">
        <v>0</v>
      </c>
      <c r="R144" s="692">
        <v>0</v>
      </c>
      <c r="S144" s="693">
        <v>0</v>
      </c>
      <c r="T144" s="692">
        <v>0</v>
      </c>
      <c r="U144" s="693">
        <v>0</v>
      </c>
      <c r="V144" s="692">
        <v>0</v>
      </c>
      <c r="W144" s="693">
        <v>0</v>
      </c>
      <c r="X144" s="692">
        <v>0</v>
      </c>
      <c r="Y144" s="693">
        <v>0</v>
      </c>
      <c r="Z144" s="692">
        <v>0</v>
      </c>
      <c r="AA144" s="693">
        <v>0</v>
      </c>
      <c r="AB144" s="698">
        <v>0</v>
      </c>
      <c r="AC144" s="690">
        <v>0</v>
      </c>
      <c r="AD144" s="1015"/>
      <c r="AE144" s="1016"/>
      <c r="AF144" s="1017"/>
    </row>
    <row r="145" spans="1:32" ht="15" customHeight="1" x14ac:dyDescent="0.2">
      <c r="A145" s="11">
        <v>241</v>
      </c>
      <c r="B145" s="271"/>
      <c r="C145" s="272"/>
      <c r="D145" s="279"/>
      <c r="E145" s="279"/>
      <c r="F145" s="1475" t="str">
        <f>'2. CAD NCCF'!F145:L145</f>
        <v>State municipal GS</v>
      </c>
      <c r="G145" s="1476"/>
      <c r="H145" s="1476"/>
      <c r="I145" s="1476"/>
      <c r="J145" s="1476"/>
      <c r="K145" s="1476"/>
      <c r="L145" s="1477"/>
      <c r="M145" s="690">
        <v>0</v>
      </c>
      <c r="N145" s="691">
        <v>0</v>
      </c>
      <c r="O145" s="692">
        <v>0</v>
      </c>
      <c r="P145" s="692">
        <v>0</v>
      </c>
      <c r="Q145" s="697">
        <v>0</v>
      </c>
      <c r="R145" s="692">
        <v>0</v>
      </c>
      <c r="S145" s="693">
        <v>0</v>
      </c>
      <c r="T145" s="692">
        <v>0</v>
      </c>
      <c r="U145" s="693">
        <v>0</v>
      </c>
      <c r="V145" s="692">
        <v>0</v>
      </c>
      <c r="W145" s="693">
        <v>0</v>
      </c>
      <c r="X145" s="692">
        <v>0</v>
      </c>
      <c r="Y145" s="693">
        <v>0</v>
      </c>
      <c r="Z145" s="692">
        <v>0</v>
      </c>
      <c r="AA145" s="693">
        <v>0</v>
      </c>
      <c r="AB145" s="698">
        <v>0</v>
      </c>
      <c r="AC145" s="690">
        <v>0</v>
      </c>
      <c r="AD145" s="1015"/>
      <c r="AE145" s="1016"/>
      <c r="AF145" s="1017"/>
    </row>
    <row r="146" spans="1:32" ht="15" customHeight="1" x14ac:dyDescent="0.2">
      <c r="A146" s="11">
        <v>242</v>
      </c>
      <c r="B146" s="271"/>
      <c r="C146" s="272"/>
      <c r="D146" s="274"/>
      <c r="E146" s="274"/>
      <c r="F146" s="1475" t="str">
        <f>'2. CAD NCCF'!F146:L146</f>
        <v>Supranational and multilateral development bank GS</v>
      </c>
      <c r="G146" s="1476"/>
      <c r="H146" s="1476"/>
      <c r="I146" s="1476"/>
      <c r="J146" s="1476"/>
      <c r="K146" s="1476"/>
      <c r="L146" s="1477"/>
      <c r="M146" s="690">
        <v>0</v>
      </c>
      <c r="N146" s="691">
        <v>0</v>
      </c>
      <c r="O146" s="692">
        <v>0</v>
      </c>
      <c r="P146" s="692">
        <v>0</v>
      </c>
      <c r="Q146" s="697">
        <v>0</v>
      </c>
      <c r="R146" s="692">
        <v>0</v>
      </c>
      <c r="S146" s="693">
        <v>0</v>
      </c>
      <c r="T146" s="692">
        <v>0</v>
      </c>
      <c r="U146" s="693">
        <v>0</v>
      </c>
      <c r="V146" s="692">
        <v>0</v>
      </c>
      <c r="W146" s="693">
        <v>0</v>
      </c>
      <c r="X146" s="692">
        <v>0</v>
      </c>
      <c r="Y146" s="693">
        <v>0</v>
      </c>
      <c r="Z146" s="692">
        <v>0</v>
      </c>
      <c r="AA146" s="693">
        <v>0</v>
      </c>
      <c r="AB146" s="698">
        <v>0</v>
      </c>
      <c r="AC146" s="690">
        <v>0</v>
      </c>
      <c r="AD146" s="1015"/>
      <c r="AE146" s="1016"/>
      <c r="AF146" s="1017"/>
    </row>
    <row r="147" spans="1:32" ht="15.75" customHeight="1" x14ac:dyDescent="0.2">
      <c r="A147" s="11">
        <v>243</v>
      </c>
      <c r="B147" s="271"/>
      <c r="C147" s="272"/>
      <c r="D147" s="279"/>
      <c r="E147" s="1445" t="str">
        <f>'2. CAD NCCF'!E147:L147</f>
        <v>Low or not rated GS</v>
      </c>
      <c r="F147" s="1446"/>
      <c r="G147" s="1446"/>
      <c r="H147" s="1446"/>
      <c r="I147" s="1446"/>
      <c r="J147" s="1446"/>
      <c r="K147" s="1446"/>
      <c r="L147" s="1447"/>
      <c r="M147" s="399">
        <f>SUM(M148:M151)</f>
        <v>0</v>
      </c>
      <c r="N147" s="402">
        <f t="shared" ref="N147:AC147" si="34">SUBTOTAL(9,N148:N151)</f>
        <v>0</v>
      </c>
      <c r="O147" s="406">
        <f t="shared" si="34"/>
        <v>0</v>
      </c>
      <c r="P147" s="405">
        <f t="shared" si="34"/>
        <v>0</v>
      </c>
      <c r="Q147" s="407">
        <f t="shared" si="34"/>
        <v>0</v>
      </c>
      <c r="R147" s="406">
        <f t="shared" si="34"/>
        <v>0</v>
      </c>
      <c r="S147" s="406">
        <f t="shared" si="34"/>
        <v>0</v>
      </c>
      <c r="T147" s="406">
        <f t="shared" si="34"/>
        <v>0</v>
      </c>
      <c r="U147" s="406">
        <f t="shared" si="34"/>
        <v>0</v>
      </c>
      <c r="V147" s="406">
        <f t="shared" si="34"/>
        <v>0</v>
      </c>
      <c r="W147" s="406">
        <f t="shared" si="34"/>
        <v>0</v>
      </c>
      <c r="X147" s="406">
        <f t="shared" si="34"/>
        <v>0</v>
      </c>
      <c r="Y147" s="406">
        <f t="shared" si="34"/>
        <v>0</v>
      </c>
      <c r="Z147" s="406">
        <f t="shared" si="34"/>
        <v>0</v>
      </c>
      <c r="AA147" s="406">
        <f t="shared" si="34"/>
        <v>0</v>
      </c>
      <c r="AB147" s="416">
        <f t="shared" si="34"/>
        <v>0</v>
      </c>
      <c r="AC147" s="399">
        <f t="shared" si="34"/>
        <v>0</v>
      </c>
      <c r="AD147" s="1015"/>
      <c r="AE147" s="1016"/>
      <c r="AF147" s="1017"/>
    </row>
    <row r="148" spans="1:32" ht="15" customHeight="1" x14ac:dyDescent="0.2">
      <c r="A148" s="11">
        <v>244</v>
      </c>
      <c r="B148" s="271"/>
      <c r="C148" s="272"/>
      <c r="D148" s="278"/>
      <c r="E148" s="278"/>
      <c r="F148" s="1475" t="str">
        <f>'2. CAD NCCF'!F148:L148</f>
        <v xml:space="preserve">Sovereigh &amp; central bank GS </v>
      </c>
      <c r="G148" s="1476"/>
      <c r="H148" s="1476"/>
      <c r="I148" s="1476"/>
      <c r="J148" s="1476"/>
      <c r="K148" s="1476"/>
      <c r="L148" s="1477"/>
      <c r="M148" s="690">
        <v>0</v>
      </c>
      <c r="N148" s="691">
        <v>0</v>
      </c>
      <c r="O148" s="692">
        <v>0</v>
      </c>
      <c r="P148" s="692">
        <v>0</v>
      </c>
      <c r="Q148" s="697">
        <v>0</v>
      </c>
      <c r="R148" s="692">
        <v>0</v>
      </c>
      <c r="S148" s="693">
        <v>0</v>
      </c>
      <c r="T148" s="692">
        <v>0</v>
      </c>
      <c r="U148" s="693">
        <v>0</v>
      </c>
      <c r="V148" s="692">
        <v>0</v>
      </c>
      <c r="W148" s="693">
        <v>0</v>
      </c>
      <c r="X148" s="692">
        <v>0</v>
      </c>
      <c r="Y148" s="693">
        <v>0</v>
      </c>
      <c r="Z148" s="692">
        <v>0</v>
      </c>
      <c r="AA148" s="693">
        <v>0</v>
      </c>
      <c r="AB148" s="698">
        <v>0</v>
      </c>
      <c r="AC148" s="690">
        <v>0</v>
      </c>
      <c r="AD148" s="1015"/>
      <c r="AE148" s="1016"/>
      <c r="AF148" s="1017"/>
    </row>
    <row r="149" spans="1:32" ht="15" customHeight="1" x14ac:dyDescent="0.2">
      <c r="A149" s="11">
        <v>245</v>
      </c>
      <c r="B149" s="271"/>
      <c r="C149" s="272"/>
      <c r="D149" s="280"/>
      <c r="E149" s="280"/>
      <c r="F149" s="1475" t="str">
        <f>'2. CAD NCCF'!F149:L149</f>
        <v>State, provincial &amp; agency GS</v>
      </c>
      <c r="G149" s="1476"/>
      <c r="H149" s="1476"/>
      <c r="I149" s="1476"/>
      <c r="J149" s="1476"/>
      <c r="K149" s="1476"/>
      <c r="L149" s="1477"/>
      <c r="M149" s="690">
        <v>0</v>
      </c>
      <c r="N149" s="691">
        <v>0</v>
      </c>
      <c r="O149" s="692">
        <v>0</v>
      </c>
      <c r="P149" s="692">
        <v>0</v>
      </c>
      <c r="Q149" s="697">
        <v>0</v>
      </c>
      <c r="R149" s="692">
        <v>0</v>
      </c>
      <c r="S149" s="693">
        <v>0</v>
      </c>
      <c r="T149" s="692">
        <v>0</v>
      </c>
      <c r="U149" s="693">
        <v>0</v>
      </c>
      <c r="V149" s="692">
        <v>0</v>
      </c>
      <c r="W149" s="693">
        <v>0</v>
      </c>
      <c r="X149" s="692">
        <v>0</v>
      </c>
      <c r="Y149" s="693">
        <v>0</v>
      </c>
      <c r="Z149" s="692">
        <v>0</v>
      </c>
      <c r="AA149" s="693">
        <v>0</v>
      </c>
      <c r="AB149" s="698">
        <v>0</v>
      </c>
      <c r="AC149" s="690">
        <v>0</v>
      </c>
      <c r="AD149" s="1015"/>
      <c r="AE149" s="1016"/>
      <c r="AF149" s="1017"/>
    </row>
    <row r="150" spans="1:32" ht="15" customHeight="1" x14ac:dyDescent="0.2">
      <c r="A150" s="11">
        <v>246</v>
      </c>
      <c r="B150" s="271"/>
      <c r="C150" s="272"/>
      <c r="D150" s="280"/>
      <c r="E150" s="280"/>
      <c r="F150" s="1475" t="str">
        <f>'2. CAD NCCF'!F150:L150</f>
        <v>State municipal GS</v>
      </c>
      <c r="G150" s="1476"/>
      <c r="H150" s="1476"/>
      <c r="I150" s="1476"/>
      <c r="J150" s="1476"/>
      <c r="K150" s="1476"/>
      <c r="L150" s="1477"/>
      <c r="M150" s="690">
        <v>0</v>
      </c>
      <c r="N150" s="691">
        <v>0</v>
      </c>
      <c r="O150" s="692">
        <v>0</v>
      </c>
      <c r="P150" s="692">
        <v>0</v>
      </c>
      <c r="Q150" s="697">
        <v>0</v>
      </c>
      <c r="R150" s="692">
        <v>0</v>
      </c>
      <c r="S150" s="693">
        <v>0</v>
      </c>
      <c r="T150" s="692">
        <v>0</v>
      </c>
      <c r="U150" s="693">
        <v>0</v>
      </c>
      <c r="V150" s="692">
        <v>0</v>
      </c>
      <c r="W150" s="693">
        <v>0</v>
      </c>
      <c r="X150" s="692">
        <v>0</v>
      </c>
      <c r="Y150" s="693">
        <v>0</v>
      </c>
      <c r="Z150" s="692">
        <v>0</v>
      </c>
      <c r="AA150" s="693">
        <v>0</v>
      </c>
      <c r="AB150" s="698">
        <v>0</v>
      </c>
      <c r="AC150" s="690">
        <v>0</v>
      </c>
      <c r="AD150" s="1015"/>
      <c r="AE150" s="1016"/>
      <c r="AF150" s="1017"/>
    </row>
    <row r="151" spans="1:32" ht="15" customHeight="1" x14ac:dyDescent="0.2">
      <c r="A151" s="11">
        <v>247</v>
      </c>
      <c r="B151" s="271"/>
      <c r="C151" s="272"/>
      <c r="D151" s="281"/>
      <c r="E151" s="281"/>
      <c r="F151" s="1475" t="str">
        <f>'2. CAD NCCF'!F151:L151</f>
        <v>Supranational and multilateral development bank GS</v>
      </c>
      <c r="G151" s="1476"/>
      <c r="H151" s="1476"/>
      <c r="I151" s="1476"/>
      <c r="J151" s="1476"/>
      <c r="K151" s="1476"/>
      <c r="L151" s="1477"/>
      <c r="M151" s="690">
        <v>0</v>
      </c>
      <c r="N151" s="691">
        <v>0</v>
      </c>
      <c r="O151" s="692">
        <v>0</v>
      </c>
      <c r="P151" s="692">
        <v>0</v>
      </c>
      <c r="Q151" s="697">
        <v>0</v>
      </c>
      <c r="R151" s="692">
        <v>0</v>
      </c>
      <c r="S151" s="693">
        <v>0</v>
      </c>
      <c r="T151" s="692">
        <v>0</v>
      </c>
      <c r="U151" s="693">
        <v>0</v>
      </c>
      <c r="V151" s="692">
        <v>0</v>
      </c>
      <c r="W151" s="693">
        <v>0</v>
      </c>
      <c r="X151" s="692">
        <v>0</v>
      </c>
      <c r="Y151" s="693">
        <v>0</v>
      </c>
      <c r="Z151" s="692">
        <v>0</v>
      </c>
      <c r="AA151" s="693">
        <v>0</v>
      </c>
      <c r="AB151" s="698">
        <v>0</v>
      </c>
      <c r="AC151" s="690">
        <v>0</v>
      </c>
      <c r="AD151" s="1015"/>
      <c r="AE151" s="1016"/>
      <c r="AF151" s="1017"/>
    </row>
    <row r="152" spans="1:32" x14ac:dyDescent="0.2">
      <c r="A152" s="11">
        <v>248</v>
      </c>
      <c r="B152" s="271"/>
      <c r="C152" s="272"/>
      <c r="D152" s="1472" t="str">
        <f>'2. CAD NCCF'!D152:AF152</f>
        <v>Mortgage backed securities (MBS)</v>
      </c>
      <c r="E152" s="1473"/>
      <c r="F152" s="1473"/>
      <c r="G152" s="1473"/>
      <c r="H152" s="1473"/>
      <c r="I152" s="1473"/>
      <c r="J152" s="1473"/>
      <c r="K152" s="1473"/>
      <c r="L152" s="1473"/>
      <c r="M152" s="1473"/>
      <c r="N152" s="1473"/>
      <c r="O152" s="1473"/>
      <c r="P152" s="1473"/>
      <c r="Q152" s="1473"/>
      <c r="R152" s="1473"/>
      <c r="S152" s="1473"/>
      <c r="T152" s="1473"/>
      <c r="U152" s="1473"/>
      <c r="V152" s="1473"/>
      <c r="W152" s="1473"/>
      <c r="X152" s="1473"/>
      <c r="Y152" s="1473"/>
      <c r="Z152" s="1473"/>
      <c r="AA152" s="1473"/>
      <c r="AB152" s="1473"/>
      <c r="AC152" s="1473"/>
      <c r="AD152" s="1473"/>
      <c r="AE152" s="1473"/>
      <c r="AF152" s="1474"/>
    </row>
    <row r="153" spans="1:32" ht="15.75" customHeight="1" x14ac:dyDescent="0.2">
      <c r="A153" s="11">
        <v>249</v>
      </c>
      <c r="B153" s="271"/>
      <c r="C153" s="272"/>
      <c r="D153" s="281"/>
      <c r="E153" s="1515" t="str">
        <f>'2. CAD NCCF'!E153:L153</f>
        <v>Agency MBS</v>
      </c>
      <c r="F153" s="1516"/>
      <c r="G153" s="1516"/>
      <c r="H153" s="1516"/>
      <c r="I153" s="1516"/>
      <c r="J153" s="1516"/>
      <c r="K153" s="1516"/>
      <c r="L153" s="1517"/>
      <c r="M153" s="399">
        <f>SUM(M154:M156)</f>
        <v>0</v>
      </c>
      <c r="N153" s="402">
        <f t="shared" ref="N153:AC153" si="35">SUBTOTAL(9,N154:N156)</f>
        <v>0</v>
      </c>
      <c r="O153" s="406">
        <f t="shared" si="35"/>
        <v>0</v>
      </c>
      <c r="P153" s="405">
        <f t="shared" si="35"/>
        <v>0</v>
      </c>
      <c r="Q153" s="407">
        <f t="shared" si="35"/>
        <v>0</v>
      </c>
      <c r="R153" s="406">
        <f t="shared" si="35"/>
        <v>0</v>
      </c>
      <c r="S153" s="406">
        <f t="shared" si="35"/>
        <v>0</v>
      </c>
      <c r="T153" s="406">
        <f t="shared" si="35"/>
        <v>0</v>
      </c>
      <c r="U153" s="406">
        <f t="shared" si="35"/>
        <v>0</v>
      </c>
      <c r="V153" s="406">
        <f t="shared" si="35"/>
        <v>0</v>
      </c>
      <c r="W153" s="406">
        <f t="shared" si="35"/>
        <v>0</v>
      </c>
      <c r="X153" s="406">
        <f t="shared" si="35"/>
        <v>0</v>
      </c>
      <c r="Y153" s="406">
        <f t="shared" si="35"/>
        <v>0</v>
      </c>
      <c r="Z153" s="406">
        <f t="shared" si="35"/>
        <v>0</v>
      </c>
      <c r="AA153" s="406">
        <f t="shared" si="35"/>
        <v>0</v>
      </c>
      <c r="AB153" s="416">
        <f t="shared" si="35"/>
        <v>0</v>
      </c>
      <c r="AC153" s="399">
        <f t="shared" si="35"/>
        <v>0</v>
      </c>
      <c r="AD153" s="1015"/>
      <c r="AE153" s="1016"/>
      <c r="AF153" s="1017"/>
    </row>
    <row r="154" spans="1:32" x14ac:dyDescent="0.2">
      <c r="A154" s="11">
        <v>250</v>
      </c>
      <c r="B154" s="271"/>
      <c r="C154" s="272"/>
      <c r="D154" s="281"/>
      <c r="E154" s="282"/>
      <c r="F154" s="1475" t="str">
        <f>'2. CAD NCCF'!F154:L154</f>
        <v>Agency MBS, high rated</v>
      </c>
      <c r="G154" s="1476"/>
      <c r="H154" s="1476"/>
      <c r="I154" s="1476"/>
      <c r="J154" s="1476"/>
      <c r="K154" s="1476"/>
      <c r="L154" s="1477"/>
      <c r="M154" s="690">
        <v>0</v>
      </c>
      <c r="N154" s="691">
        <v>0</v>
      </c>
      <c r="O154" s="692">
        <v>0</v>
      </c>
      <c r="P154" s="692">
        <v>0</v>
      </c>
      <c r="Q154" s="697">
        <v>0</v>
      </c>
      <c r="R154" s="692">
        <v>0</v>
      </c>
      <c r="S154" s="693">
        <v>0</v>
      </c>
      <c r="T154" s="692">
        <v>0</v>
      </c>
      <c r="U154" s="693">
        <v>0</v>
      </c>
      <c r="V154" s="692">
        <v>0</v>
      </c>
      <c r="W154" s="693">
        <v>0</v>
      </c>
      <c r="X154" s="692">
        <v>0</v>
      </c>
      <c r="Y154" s="693">
        <v>0</v>
      </c>
      <c r="Z154" s="692">
        <v>0</v>
      </c>
      <c r="AA154" s="693">
        <v>0</v>
      </c>
      <c r="AB154" s="698">
        <v>0</v>
      </c>
      <c r="AC154" s="690">
        <v>0</v>
      </c>
      <c r="AD154" s="1015"/>
      <c r="AE154" s="1016"/>
      <c r="AF154" s="1017"/>
    </row>
    <row r="155" spans="1:32" ht="15" customHeight="1" x14ac:dyDescent="0.2">
      <c r="A155" s="11">
        <v>251</v>
      </c>
      <c r="B155" s="271"/>
      <c r="C155" s="272"/>
      <c r="D155" s="281"/>
      <c r="E155" s="282"/>
      <c r="F155" s="1475" t="str">
        <f>'2. CAD NCCF'!F155:L155</f>
        <v>Agency MBS, medium rated</v>
      </c>
      <c r="G155" s="1476"/>
      <c r="H155" s="1476"/>
      <c r="I155" s="1476"/>
      <c r="J155" s="1476"/>
      <c r="K155" s="1476"/>
      <c r="L155" s="1477"/>
      <c r="M155" s="690">
        <v>0</v>
      </c>
      <c r="N155" s="691">
        <v>0</v>
      </c>
      <c r="O155" s="692">
        <v>0</v>
      </c>
      <c r="P155" s="692">
        <v>0</v>
      </c>
      <c r="Q155" s="697">
        <v>0</v>
      </c>
      <c r="R155" s="692">
        <v>0</v>
      </c>
      <c r="S155" s="693">
        <v>0</v>
      </c>
      <c r="T155" s="692">
        <v>0</v>
      </c>
      <c r="U155" s="693">
        <v>0</v>
      </c>
      <c r="V155" s="692">
        <v>0</v>
      </c>
      <c r="W155" s="693">
        <v>0</v>
      </c>
      <c r="X155" s="692">
        <v>0</v>
      </c>
      <c r="Y155" s="693">
        <v>0</v>
      </c>
      <c r="Z155" s="692">
        <v>0</v>
      </c>
      <c r="AA155" s="693">
        <v>0</v>
      </c>
      <c r="AB155" s="698">
        <v>0</v>
      </c>
      <c r="AC155" s="690">
        <v>0</v>
      </c>
      <c r="AD155" s="1015"/>
      <c r="AE155" s="1016"/>
      <c r="AF155" s="1017"/>
    </row>
    <row r="156" spans="1:32" ht="15" customHeight="1" x14ac:dyDescent="0.2">
      <c r="A156" s="11">
        <v>252</v>
      </c>
      <c r="B156" s="271"/>
      <c r="C156" s="272"/>
      <c r="D156" s="281"/>
      <c r="E156" s="282"/>
      <c r="F156" s="1475" t="str">
        <f>'2. CAD NCCF'!F156:L156</f>
        <v>Agency MBS, low or not rated</v>
      </c>
      <c r="G156" s="1476"/>
      <c r="H156" s="1476"/>
      <c r="I156" s="1476"/>
      <c r="J156" s="1476"/>
      <c r="K156" s="1476"/>
      <c r="L156" s="1477"/>
      <c r="M156" s="690"/>
      <c r="N156" s="691">
        <v>0</v>
      </c>
      <c r="O156" s="692">
        <v>0</v>
      </c>
      <c r="P156" s="692">
        <v>0</v>
      </c>
      <c r="Q156" s="697">
        <v>0</v>
      </c>
      <c r="R156" s="692">
        <v>0</v>
      </c>
      <c r="S156" s="693">
        <v>0</v>
      </c>
      <c r="T156" s="692">
        <v>0</v>
      </c>
      <c r="U156" s="693">
        <v>0</v>
      </c>
      <c r="V156" s="692">
        <v>0</v>
      </c>
      <c r="W156" s="693">
        <v>0</v>
      </c>
      <c r="X156" s="692">
        <v>0</v>
      </c>
      <c r="Y156" s="693">
        <v>0</v>
      </c>
      <c r="Z156" s="692">
        <v>0</v>
      </c>
      <c r="AA156" s="693">
        <v>0</v>
      </c>
      <c r="AB156" s="698">
        <v>0</v>
      </c>
      <c r="AC156" s="690">
        <v>0</v>
      </c>
      <c r="AD156" s="1015"/>
      <c r="AE156" s="1016"/>
      <c r="AF156" s="1017"/>
    </row>
    <row r="157" spans="1:32" x14ac:dyDescent="0.2">
      <c r="A157" s="11">
        <v>253</v>
      </c>
      <c r="B157" s="271"/>
      <c r="C157" s="272"/>
      <c r="D157" s="281"/>
      <c r="E157" s="1511" t="str">
        <f>'2. CAD NCCF'!E157:L157</f>
        <v>Non-agency commercial MBS (CMBS)</v>
      </c>
      <c r="F157" s="1512"/>
      <c r="G157" s="1512"/>
      <c r="H157" s="1512"/>
      <c r="I157" s="1512"/>
      <c r="J157" s="1512"/>
      <c r="K157" s="1512"/>
      <c r="L157" s="1513"/>
      <c r="M157" s="399">
        <f>SUM(M158:M160)</f>
        <v>0</v>
      </c>
      <c r="N157" s="402">
        <f t="shared" ref="N157:AC157" si="36">SUBTOTAL(9,N158:N160)</f>
        <v>0</v>
      </c>
      <c r="O157" s="406">
        <f t="shared" si="36"/>
        <v>0</v>
      </c>
      <c r="P157" s="405">
        <f t="shared" si="36"/>
        <v>0</v>
      </c>
      <c r="Q157" s="407">
        <f t="shared" si="36"/>
        <v>0</v>
      </c>
      <c r="R157" s="406">
        <f t="shared" si="36"/>
        <v>0</v>
      </c>
      <c r="S157" s="406">
        <f t="shared" si="36"/>
        <v>0</v>
      </c>
      <c r="T157" s="406">
        <f t="shared" si="36"/>
        <v>0</v>
      </c>
      <c r="U157" s="406">
        <f t="shared" si="36"/>
        <v>0</v>
      </c>
      <c r="V157" s="406">
        <f t="shared" si="36"/>
        <v>0</v>
      </c>
      <c r="W157" s="406">
        <f t="shared" si="36"/>
        <v>0</v>
      </c>
      <c r="X157" s="406">
        <f t="shared" si="36"/>
        <v>0</v>
      </c>
      <c r="Y157" s="406">
        <f t="shared" si="36"/>
        <v>0</v>
      </c>
      <c r="Z157" s="406">
        <f t="shared" si="36"/>
        <v>0</v>
      </c>
      <c r="AA157" s="406">
        <f t="shared" si="36"/>
        <v>0</v>
      </c>
      <c r="AB157" s="416">
        <f t="shared" si="36"/>
        <v>0</v>
      </c>
      <c r="AC157" s="399">
        <f t="shared" si="36"/>
        <v>0</v>
      </c>
      <c r="AD157" s="1015"/>
      <c r="AE157" s="1016"/>
      <c r="AF157" s="1017"/>
    </row>
    <row r="158" spans="1:32" ht="15" customHeight="1" x14ac:dyDescent="0.2">
      <c r="A158" s="11">
        <v>254</v>
      </c>
      <c r="B158" s="271"/>
      <c r="C158" s="272"/>
      <c r="D158" s="281"/>
      <c r="E158" s="282"/>
      <c r="F158" s="1475" t="str">
        <f>'2. CAD NCCF'!F158:L158</f>
        <v>Non-agency CMBS, high rated</v>
      </c>
      <c r="G158" s="1476"/>
      <c r="H158" s="1476"/>
      <c r="I158" s="1476"/>
      <c r="J158" s="1476"/>
      <c r="K158" s="1476"/>
      <c r="L158" s="1477"/>
      <c r="M158" s="690">
        <v>0</v>
      </c>
      <c r="N158" s="691">
        <v>0</v>
      </c>
      <c r="O158" s="692">
        <v>0</v>
      </c>
      <c r="P158" s="692">
        <v>0</v>
      </c>
      <c r="Q158" s="697">
        <v>0</v>
      </c>
      <c r="R158" s="692">
        <v>0</v>
      </c>
      <c r="S158" s="693">
        <v>0</v>
      </c>
      <c r="T158" s="692">
        <v>0</v>
      </c>
      <c r="U158" s="693">
        <v>0</v>
      </c>
      <c r="V158" s="692">
        <v>0</v>
      </c>
      <c r="W158" s="693">
        <v>0</v>
      </c>
      <c r="X158" s="692">
        <v>0</v>
      </c>
      <c r="Y158" s="693">
        <v>0</v>
      </c>
      <c r="Z158" s="692">
        <v>0</v>
      </c>
      <c r="AA158" s="693">
        <v>0</v>
      </c>
      <c r="AB158" s="698">
        <v>0</v>
      </c>
      <c r="AC158" s="690">
        <v>0</v>
      </c>
      <c r="AD158" s="1015"/>
      <c r="AE158" s="1016"/>
      <c r="AF158" s="1017"/>
    </row>
    <row r="159" spans="1:32" ht="15" customHeight="1" x14ac:dyDescent="0.2">
      <c r="A159" s="11">
        <v>255</v>
      </c>
      <c r="B159" s="271"/>
      <c r="C159" s="272"/>
      <c r="D159" s="281"/>
      <c r="E159" s="282"/>
      <c r="F159" s="1475" t="str">
        <f>'2. CAD NCCF'!F159:L159</f>
        <v>Non-agency CMBS, medium rated</v>
      </c>
      <c r="G159" s="1476"/>
      <c r="H159" s="1476"/>
      <c r="I159" s="1476"/>
      <c r="J159" s="1476"/>
      <c r="K159" s="1476"/>
      <c r="L159" s="1477"/>
      <c r="M159" s="690">
        <v>0</v>
      </c>
      <c r="N159" s="691">
        <v>0</v>
      </c>
      <c r="O159" s="692">
        <v>0</v>
      </c>
      <c r="P159" s="692">
        <v>0</v>
      </c>
      <c r="Q159" s="697">
        <v>0</v>
      </c>
      <c r="R159" s="692">
        <v>0</v>
      </c>
      <c r="S159" s="693">
        <v>0</v>
      </c>
      <c r="T159" s="692">
        <v>0</v>
      </c>
      <c r="U159" s="693">
        <v>0</v>
      </c>
      <c r="V159" s="692">
        <v>0</v>
      </c>
      <c r="W159" s="693">
        <v>0</v>
      </c>
      <c r="X159" s="692">
        <v>0</v>
      </c>
      <c r="Y159" s="693">
        <v>0</v>
      </c>
      <c r="Z159" s="692">
        <v>0</v>
      </c>
      <c r="AA159" s="693">
        <v>0</v>
      </c>
      <c r="AB159" s="698">
        <v>0</v>
      </c>
      <c r="AC159" s="690">
        <v>0</v>
      </c>
      <c r="AD159" s="1015"/>
      <c r="AE159" s="1016"/>
      <c r="AF159" s="1017"/>
    </row>
    <row r="160" spans="1:32" ht="15" customHeight="1" x14ac:dyDescent="0.2">
      <c r="A160" s="11">
        <v>256</v>
      </c>
      <c r="B160" s="271"/>
      <c r="C160" s="272"/>
      <c r="D160" s="281"/>
      <c r="E160" s="282"/>
      <c r="F160" s="1475" t="str">
        <f>'2. CAD NCCF'!F160:L160</f>
        <v>Non-agency CMBS, low or not rated</v>
      </c>
      <c r="G160" s="1476"/>
      <c r="H160" s="1476"/>
      <c r="I160" s="1476"/>
      <c r="J160" s="1476"/>
      <c r="K160" s="1476"/>
      <c r="L160" s="1477"/>
      <c r="M160" s="690"/>
      <c r="N160" s="691"/>
      <c r="O160" s="692">
        <v>0</v>
      </c>
      <c r="P160" s="692">
        <v>0</v>
      </c>
      <c r="Q160" s="697">
        <v>0</v>
      </c>
      <c r="R160" s="692">
        <v>0</v>
      </c>
      <c r="S160" s="693">
        <v>0</v>
      </c>
      <c r="T160" s="692">
        <v>0</v>
      </c>
      <c r="U160" s="693">
        <v>0</v>
      </c>
      <c r="V160" s="692">
        <v>0</v>
      </c>
      <c r="W160" s="693">
        <v>0</v>
      </c>
      <c r="X160" s="692">
        <v>0</v>
      </c>
      <c r="Y160" s="693">
        <v>0</v>
      </c>
      <c r="Z160" s="692">
        <v>0</v>
      </c>
      <c r="AA160" s="693">
        <v>0</v>
      </c>
      <c r="AB160" s="698">
        <v>0</v>
      </c>
      <c r="AC160" s="690">
        <v>0</v>
      </c>
      <c r="AD160" s="1015"/>
      <c r="AE160" s="1016"/>
      <c r="AF160" s="1017"/>
    </row>
    <row r="161" spans="1:32" x14ac:dyDescent="0.2">
      <c r="A161" s="11">
        <v>257</v>
      </c>
      <c r="B161" s="271"/>
      <c r="C161" s="272"/>
      <c r="D161" s="281"/>
      <c r="E161" s="1445" t="str">
        <f>'2. CAD NCCF'!E161:L161</f>
        <v>Non-agency residential MBS (RMBS)</v>
      </c>
      <c r="F161" s="1446"/>
      <c r="G161" s="1446"/>
      <c r="H161" s="1446"/>
      <c r="I161" s="1446"/>
      <c r="J161" s="1446"/>
      <c r="K161" s="1446"/>
      <c r="L161" s="1447"/>
      <c r="M161" s="399">
        <f>SUM(M162:M164)</f>
        <v>0</v>
      </c>
      <c r="N161" s="402">
        <f t="shared" ref="N161:AC161" si="37">SUBTOTAL(9,N162:N164)</f>
        <v>0</v>
      </c>
      <c r="O161" s="406">
        <f t="shared" si="37"/>
        <v>0</v>
      </c>
      <c r="P161" s="405">
        <f t="shared" si="37"/>
        <v>0</v>
      </c>
      <c r="Q161" s="407">
        <f t="shared" si="37"/>
        <v>0</v>
      </c>
      <c r="R161" s="406">
        <f t="shared" si="37"/>
        <v>0</v>
      </c>
      <c r="S161" s="406">
        <f t="shared" si="37"/>
        <v>0</v>
      </c>
      <c r="T161" s="406">
        <f t="shared" si="37"/>
        <v>0</v>
      </c>
      <c r="U161" s="406">
        <f t="shared" si="37"/>
        <v>0</v>
      </c>
      <c r="V161" s="406">
        <f t="shared" si="37"/>
        <v>0</v>
      </c>
      <c r="W161" s="406">
        <f t="shared" si="37"/>
        <v>0</v>
      </c>
      <c r="X161" s="406">
        <f t="shared" si="37"/>
        <v>0</v>
      </c>
      <c r="Y161" s="406">
        <f t="shared" si="37"/>
        <v>0</v>
      </c>
      <c r="Z161" s="406">
        <f t="shared" si="37"/>
        <v>0</v>
      </c>
      <c r="AA161" s="406">
        <f t="shared" si="37"/>
        <v>0</v>
      </c>
      <c r="AB161" s="416">
        <f t="shared" si="37"/>
        <v>0</v>
      </c>
      <c r="AC161" s="399">
        <f t="shared" si="37"/>
        <v>0</v>
      </c>
      <c r="AD161" s="1015"/>
      <c r="AE161" s="1016"/>
      <c r="AF161" s="1017"/>
    </row>
    <row r="162" spans="1:32" ht="15" customHeight="1" x14ac:dyDescent="0.2">
      <c r="A162" s="11">
        <v>258</v>
      </c>
      <c r="B162" s="271"/>
      <c r="C162" s="272"/>
      <c r="D162" s="281"/>
      <c r="E162" s="282"/>
      <c r="F162" s="1475" t="str">
        <f>'2. CAD NCCF'!F162:L162</f>
        <v>Non-agency RMBS, high rated</v>
      </c>
      <c r="G162" s="1476"/>
      <c r="H162" s="1476"/>
      <c r="I162" s="1476"/>
      <c r="J162" s="1476"/>
      <c r="K162" s="1476"/>
      <c r="L162" s="1477"/>
      <c r="M162" s="690">
        <v>0</v>
      </c>
      <c r="N162" s="691">
        <v>0</v>
      </c>
      <c r="O162" s="692">
        <v>0</v>
      </c>
      <c r="P162" s="692">
        <v>0</v>
      </c>
      <c r="Q162" s="697">
        <v>0</v>
      </c>
      <c r="R162" s="692">
        <v>0</v>
      </c>
      <c r="S162" s="693">
        <v>0</v>
      </c>
      <c r="T162" s="692">
        <v>0</v>
      </c>
      <c r="U162" s="693">
        <v>0</v>
      </c>
      <c r="V162" s="692">
        <v>0</v>
      </c>
      <c r="W162" s="693">
        <v>0</v>
      </c>
      <c r="X162" s="692">
        <v>0</v>
      </c>
      <c r="Y162" s="693">
        <v>0</v>
      </c>
      <c r="Z162" s="692">
        <v>0</v>
      </c>
      <c r="AA162" s="693">
        <v>0</v>
      </c>
      <c r="AB162" s="698">
        <v>0</v>
      </c>
      <c r="AC162" s="690">
        <v>0</v>
      </c>
      <c r="AD162" s="1015"/>
      <c r="AE162" s="1016"/>
      <c r="AF162" s="1017"/>
    </row>
    <row r="163" spans="1:32" ht="15" customHeight="1" x14ac:dyDescent="0.2">
      <c r="A163" s="11">
        <v>259</v>
      </c>
      <c r="B163" s="271"/>
      <c r="C163" s="272"/>
      <c r="D163" s="281"/>
      <c r="E163" s="282"/>
      <c r="F163" s="1475" t="str">
        <f>'2. CAD NCCF'!F163:L163</f>
        <v>Non-agency RMBS, medium rated</v>
      </c>
      <c r="G163" s="1476"/>
      <c r="H163" s="1476"/>
      <c r="I163" s="1476"/>
      <c r="J163" s="1476"/>
      <c r="K163" s="1476"/>
      <c r="L163" s="1477"/>
      <c r="M163" s="690">
        <v>0</v>
      </c>
      <c r="N163" s="691">
        <v>0</v>
      </c>
      <c r="O163" s="692">
        <v>0</v>
      </c>
      <c r="P163" s="692">
        <v>0</v>
      </c>
      <c r="Q163" s="697">
        <v>0</v>
      </c>
      <c r="R163" s="692">
        <v>0</v>
      </c>
      <c r="S163" s="693">
        <v>0</v>
      </c>
      <c r="T163" s="692">
        <v>0</v>
      </c>
      <c r="U163" s="693">
        <v>0</v>
      </c>
      <c r="V163" s="692">
        <v>0</v>
      </c>
      <c r="W163" s="693">
        <v>0</v>
      </c>
      <c r="X163" s="692">
        <v>0</v>
      </c>
      <c r="Y163" s="693">
        <v>0</v>
      </c>
      <c r="Z163" s="692">
        <v>0</v>
      </c>
      <c r="AA163" s="693">
        <v>0</v>
      </c>
      <c r="AB163" s="698">
        <v>0</v>
      </c>
      <c r="AC163" s="690">
        <v>0</v>
      </c>
      <c r="AD163" s="1015"/>
      <c r="AE163" s="1016"/>
      <c r="AF163" s="1017"/>
    </row>
    <row r="164" spans="1:32" ht="15" customHeight="1" x14ac:dyDescent="0.2">
      <c r="A164" s="11">
        <v>260</v>
      </c>
      <c r="B164" s="271"/>
      <c r="C164" s="272"/>
      <c r="D164" s="281"/>
      <c r="E164" s="282"/>
      <c r="F164" s="1475" t="str">
        <f>'2. CAD NCCF'!F164:L164</f>
        <v>Non-agency RMBS, low or not rated</v>
      </c>
      <c r="G164" s="1476"/>
      <c r="H164" s="1476"/>
      <c r="I164" s="1476"/>
      <c r="J164" s="1476"/>
      <c r="K164" s="1476"/>
      <c r="L164" s="1477"/>
      <c r="M164" s="690">
        <v>0</v>
      </c>
      <c r="N164" s="691">
        <v>0</v>
      </c>
      <c r="O164" s="692">
        <v>0</v>
      </c>
      <c r="P164" s="692">
        <v>0</v>
      </c>
      <c r="Q164" s="697">
        <v>0</v>
      </c>
      <c r="R164" s="692">
        <v>0</v>
      </c>
      <c r="S164" s="693">
        <v>0</v>
      </c>
      <c r="T164" s="692">
        <v>0</v>
      </c>
      <c r="U164" s="693">
        <v>0</v>
      </c>
      <c r="V164" s="692">
        <v>0</v>
      </c>
      <c r="W164" s="693">
        <v>0</v>
      </c>
      <c r="X164" s="692">
        <v>0</v>
      </c>
      <c r="Y164" s="693">
        <v>0</v>
      </c>
      <c r="Z164" s="692">
        <v>0</v>
      </c>
      <c r="AA164" s="693">
        <v>0</v>
      </c>
      <c r="AB164" s="698">
        <v>0</v>
      </c>
      <c r="AC164" s="690">
        <v>0</v>
      </c>
      <c r="AD164" s="1015"/>
      <c r="AE164" s="1016"/>
      <c r="AF164" s="1017"/>
    </row>
    <row r="165" spans="1:32" x14ac:dyDescent="0.2">
      <c r="A165" s="11">
        <v>261</v>
      </c>
      <c r="B165" s="271"/>
      <c r="C165" s="272"/>
      <c r="D165" s="1472" t="str">
        <f>'2. CAD NCCF'!D165:AF165</f>
        <v>Corporate bonds and paper (CBP)</v>
      </c>
      <c r="E165" s="1626"/>
      <c r="F165" s="1626"/>
      <c r="G165" s="1626"/>
      <c r="H165" s="1626"/>
      <c r="I165" s="1626"/>
      <c r="J165" s="1626"/>
      <c r="K165" s="1626"/>
      <c r="L165" s="1626"/>
      <c r="M165" s="1473"/>
      <c r="N165" s="1473"/>
      <c r="O165" s="1473"/>
      <c r="P165" s="1473"/>
      <c r="Q165" s="1473"/>
      <c r="R165" s="1473"/>
      <c r="S165" s="1473"/>
      <c r="T165" s="1473"/>
      <c r="U165" s="1473"/>
      <c r="V165" s="1473"/>
      <c r="W165" s="1473"/>
      <c r="X165" s="1473"/>
      <c r="Y165" s="1473"/>
      <c r="Z165" s="1473"/>
      <c r="AA165" s="1473"/>
      <c r="AB165" s="1473"/>
      <c r="AC165" s="1473"/>
      <c r="AD165" s="1473"/>
      <c r="AE165" s="1473"/>
      <c r="AF165" s="1474"/>
    </row>
    <row r="166" spans="1:32" ht="15" customHeight="1" x14ac:dyDescent="0.2">
      <c r="A166" s="11">
        <v>262</v>
      </c>
      <c r="B166" s="271"/>
      <c r="C166" s="281"/>
      <c r="D166" s="281"/>
      <c r="E166" s="1445" t="str">
        <f>'2. CAD NCCF'!E166:L166</f>
        <v>Non-FI issued CBP, high rated</v>
      </c>
      <c r="F166" s="1446"/>
      <c r="G166" s="1446"/>
      <c r="H166" s="1446"/>
      <c r="I166" s="1446"/>
      <c r="J166" s="1446"/>
      <c r="K166" s="1446"/>
      <c r="L166" s="1447"/>
      <c r="M166" s="399">
        <f>SUM(M167:M168)</f>
        <v>0</v>
      </c>
      <c r="N166" s="402">
        <f t="shared" ref="N166:AC166" si="38">SUBTOTAL(9,N167:N168)</f>
        <v>0</v>
      </c>
      <c r="O166" s="406">
        <f t="shared" si="38"/>
        <v>0</v>
      </c>
      <c r="P166" s="405">
        <f t="shared" si="38"/>
        <v>0</v>
      </c>
      <c r="Q166" s="407">
        <f t="shared" si="38"/>
        <v>0</v>
      </c>
      <c r="R166" s="406">
        <f t="shared" si="38"/>
        <v>0</v>
      </c>
      <c r="S166" s="406">
        <f t="shared" si="38"/>
        <v>0</v>
      </c>
      <c r="T166" s="406">
        <f t="shared" si="38"/>
        <v>0</v>
      </c>
      <c r="U166" s="406">
        <f t="shared" si="38"/>
        <v>0</v>
      </c>
      <c r="V166" s="406">
        <f t="shared" si="38"/>
        <v>0</v>
      </c>
      <c r="W166" s="406">
        <f t="shared" si="38"/>
        <v>0</v>
      </c>
      <c r="X166" s="406">
        <f t="shared" si="38"/>
        <v>0</v>
      </c>
      <c r="Y166" s="406">
        <f t="shared" si="38"/>
        <v>0</v>
      </c>
      <c r="Z166" s="406">
        <f t="shared" si="38"/>
        <v>0</v>
      </c>
      <c r="AA166" s="406">
        <f t="shared" si="38"/>
        <v>0</v>
      </c>
      <c r="AB166" s="416">
        <f t="shared" si="38"/>
        <v>0</v>
      </c>
      <c r="AC166" s="399">
        <f t="shared" si="38"/>
        <v>0</v>
      </c>
      <c r="AD166" s="1015"/>
      <c r="AE166" s="1016"/>
      <c r="AF166" s="1017"/>
    </row>
    <row r="167" spans="1:32" ht="15" customHeight="1" x14ac:dyDescent="0.2">
      <c r="A167" s="11">
        <v>263</v>
      </c>
      <c r="B167" s="271"/>
      <c r="C167" s="281"/>
      <c r="D167" s="281"/>
      <c r="E167" s="282"/>
      <c r="F167" s="1475" t="str">
        <f>'2. CAD NCCF'!F167:L167</f>
        <v>Non-FI issued unsecured bond and paper, high rated</v>
      </c>
      <c r="G167" s="1476"/>
      <c r="H167" s="1476"/>
      <c r="I167" s="1476"/>
      <c r="J167" s="1476"/>
      <c r="K167" s="1476"/>
      <c r="L167" s="1477"/>
      <c r="M167" s="690">
        <v>0</v>
      </c>
      <c r="N167" s="691">
        <v>0</v>
      </c>
      <c r="O167" s="692">
        <v>0</v>
      </c>
      <c r="P167" s="692"/>
      <c r="Q167" s="697"/>
      <c r="R167" s="692">
        <v>0</v>
      </c>
      <c r="S167" s="693">
        <v>0</v>
      </c>
      <c r="T167" s="692">
        <v>0</v>
      </c>
      <c r="U167" s="693">
        <v>0</v>
      </c>
      <c r="V167" s="692">
        <v>0</v>
      </c>
      <c r="W167" s="693">
        <v>0</v>
      </c>
      <c r="X167" s="692">
        <v>0</v>
      </c>
      <c r="Y167" s="693">
        <v>0</v>
      </c>
      <c r="Z167" s="692">
        <v>0</v>
      </c>
      <c r="AA167" s="693">
        <v>0</v>
      </c>
      <c r="AB167" s="698">
        <v>0</v>
      </c>
      <c r="AC167" s="690">
        <v>0</v>
      </c>
      <c r="AD167" s="1015"/>
      <c r="AE167" s="1016"/>
      <c r="AF167" s="1017"/>
    </row>
    <row r="168" spans="1:32" ht="15" customHeight="1" x14ac:dyDescent="0.2">
      <c r="A168" s="11">
        <v>264</v>
      </c>
      <c r="B168" s="271"/>
      <c r="C168" s="281"/>
      <c r="D168" s="281"/>
      <c r="E168" s="282"/>
      <c r="F168" s="1475" t="str">
        <f>'2. CAD NCCF'!F168:L168</f>
        <v>Non-FI issued covered bonds, high rated</v>
      </c>
      <c r="G168" s="1476"/>
      <c r="H168" s="1476"/>
      <c r="I168" s="1476"/>
      <c r="J168" s="1476"/>
      <c r="K168" s="1476"/>
      <c r="L168" s="1477"/>
      <c r="M168" s="690">
        <v>0</v>
      </c>
      <c r="N168" s="691">
        <v>0</v>
      </c>
      <c r="O168" s="692"/>
      <c r="P168" s="692"/>
      <c r="Q168" s="697"/>
      <c r="R168" s="692">
        <v>0</v>
      </c>
      <c r="S168" s="693">
        <v>0</v>
      </c>
      <c r="T168" s="692">
        <v>0</v>
      </c>
      <c r="U168" s="693">
        <v>0</v>
      </c>
      <c r="V168" s="692">
        <v>0</v>
      </c>
      <c r="W168" s="693">
        <v>0</v>
      </c>
      <c r="X168" s="692">
        <v>0</v>
      </c>
      <c r="Y168" s="693">
        <v>0</v>
      </c>
      <c r="Z168" s="692">
        <v>0</v>
      </c>
      <c r="AA168" s="693">
        <v>0</v>
      </c>
      <c r="AB168" s="698">
        <v>0</v>
      </c>
      <c r="AC168" s="690">
        <v>0</v>
      </c>
      <c r="AD168" s="1015"/>
      <c r="AE168" s="1016"/>
      <c r="AF168" s="1017"/>
    </row>
    <row r="169" spans="1:32" ht="15" customHeight="1" x14ac:dyDescent="0.2">
      <c r="A169" s="11">
        <v>265</v>
      </c>
      <c r="B169" s="271"/>
      <c r="C169" s="281"/>
      <c r="D169" s="281"/>
      <c r="E169" s="1445" t="str">
        <f>'2. CAD NCCF'!E169:L169</f>
        <v>FI issued CBP, high rated</v>
      </c>
      <c r="F169" s="1446"/>
      <c r="G169" s="1446"/>
      <c r="H169" s="1446"/>
      <c r="I169" s="1446"/>
      <c r="J169" s="1446"/>
      <c r="K169" s="1446"/>
      <c r="L169" s="1447"/>
      <c r="M169" s="399">
        <f>SUM(M170:M172)</f>
        <v>0</v>
      </c>
      <c r="N169" s="402">
        <f t="shared" ref="N169:AC169" si="39">SUBTOTAL(9,N170:N172)</f>
        <v>0</v>
      </c>
      <c r="O169" s="406">
        <f t="shared" si="39"/>
        <v>0</v>
      </c>
      <c r="P169" s="405">
        <f t="shared" si="39"/>
        <v>0</v>
      </c>
      <c r="Q169" s="407">
        <f t="shared" si="39"/>
        <v>0</v>
      </c>
      <c r="R169" s="406">
        <f t="shared" si="39"/>
        <v>0</v>
      </c>
      <c r="S169" s="406">
        <f t="shared" si="39"/>
        <v>0</v>
      </c>
      <c r="T169" s="406">
        <f t="shared" si="39"/>
        <v>0</v>
      </c>
      <c r="U169" s="406">
        <f t="shared" si="39"/>
        <v>0</v>
      </c>
      <c r="V169" s="406">
        <f t="shared" si="39"/>
        <v>0</v>
      </c>
      <c r="W169" s="406">
        <f t="shared" si="39"/>
        <v>0</v>
      </c>
      <c r="X169" s="406">
        <f t="shared" si="39"/>
        <v>0</v>
      </c>
      <c r="Y169" s="406">
        <f t="shared" si="39"/>
        <v>0</v>
      </c>
      <c r="Z169" s="406">
        <f t="shared" si="39"/>
        <v>0</v>
      </c>
      <c r="AA169" s="406">
        <f t="shared" si="39"/>
        <v>0</v>
      </c>
      <c r="AB169" s="416">
        <f t="shared" si="39"/>
        <v>0</v>
      </c>
      <c r="AC169" s="399">
        <f t="shared" si="39"/>
        <v>0</v>
      </c>
      <c r="AD169" s="1015"/>
      <c r="AE169" s="1016"/>
      <c r="AF169" s="1017"/>
    </row>
    <row r="170" spans="1:32" ht="15" customHeight="1" x14ac:dyDescent="0.2">
      <c r="A170" s="11">
        <v>266</v>
      </c>
      <c r="B170" s="271"/>
      <c r="C170" s="281"/>
      <c r="D170" s="281"/>
      <c r="E170" s="282"/>
      <c r="F170" s="1475" t="str">
        <f>'2. CAD NCCF'!F170:L170</f>
        <v>FI issued unsecured bonds and paper, high rated</v>
      </c>
      <c r="G170" s="1476"/>
      <c r="H170" s="1476"/>
      <c r="I170" s="1476"/>
      <c r="J170" s="1476"/>
      <c r="K170" s="1476"/>
      <c r="L170" s="1477"/>
      <c r="M170" s="690">
        <v>0</v>
      </c>
      <c r="N170" s="691">
        <v>0</v>
      </c>
      <c r="O170" s="692">
        <v>0</v>
      </c>
      <c r="P170" s="692">
        <v>0</v>
      </c>
      <c r="Q170" s="697">
        <v>0</v>
      </c>
      <c r="R170" s="692">
        <v>0</v>
      </c>
      <c r="S170" s="693">
        <v>0</v>
      </c>
      <c r="T170" s="692">
        <v>0</v>
      </c>
      <c r="U170" s="693">
        <v>0</v>
      </c>
      <c r="V170" s="692">
        <v>0</v>
      </c>
      <c r="W170" s="693">
        <v>0</v>
      </c>
      <c r="X170" s="692">
        <v>0</v>
      </c>
      <c r="Y170" s="693">
        <v>0</v>
      </c>
      <c r="Z170" s="692">
        <v>0</v>
      </c>
      <c r="AA170" s="693">
        <v>0</v>
      </c>
      <c r="AB170" s="698">
        <v>0</v>
      </c>
      <c r="AC170" s="690">
        <v>0</v>
      </c>
      <c r="AD170" s="1015"/>
      <c r="AE170" s="1016"/>
      <c r="AF170" s="1017"/>
    </row>
    <row r="171" spans="1:32" ht="15" customHeight="1" x14ac:dyDescent="0.2">
      <c r="A171" s="11">
        <v>267</v>
      </c>
      <c r="B171" s="271"/>
      <c r="C171" s="281"/>
      <c r="D171" s="281"/>
      <c r="E171" s="282"/>
      <c r="F171" s="1475" t="str">
        <f>'2. CAD NCCF'!F171:L171</f>
        <v>FI issued covered bonds, high rated</v>
      </c>
      <c r="G171" s="1476"/>
      <c r="H171" s="1476"/>
      <c r="I171" s="1476"/>
      <c r="J171" s="1476"/>
      <c r="K171" s="1476"/>
      <c r="L171" s="1477"/>
      <c r="M171" s="690">
        <v>0</v>
      </c>
      <c r="N171" s="691">
        <v>0</v>
      </c>
      <c r="O171" s="692">
        <v>0</v>
      </c>
      <c r="P171" s="692">
        <v>0</v>
      </c>
      <c r="Q171" s="697">
        <v>0</v>
      </c>
      <c r="R171" s="692">
        <v>0</v>
      </c>
      <c r="S171" s="693">
        <v>0</v>
      </c>
      <c r="T171" s="692">
        <v>0</v>
      </c>
      <c r="U171" s="693">
        <v>0</v>
      </c>
      <c r="V171" s="692">
        <v>0</v>
      </c>
      <c r="W171" s="693">
        <v>0</v>
      </c>
      <c r="X171" s="692">
        <v>0</v>
      </c>
      <c r="Y171" s="693">
        <v>0</v>
      </c>
      <c r="Z171" s="692">
        <v>0</v>
      </c>
      <c r="AA171" s="693">
        <v>0</v>
      </c>
      <c r="AB171" s="698">
        <v>0</v>
      </c>
      <c r="AC171" s="690">
        <v>0</v>
      </c>
      <c r="AD171" s="1015"/>
      <c r="AE171" s="1016"/>
      <c r="AF171" s="1017"/>
    </row>
    <row r="172" spans="1:32" ht="15" customHeight="1" x14ac:dyDescent="0.2">
      <c r="A172" s="11">
        <v>268</v>
      </c>
      <c r="B172" s="271"/>
      <c r="C172" s="281"/>
      <c r="D172" s="281"/>
      <c r="E172" s="282"/>
      <c r="F172" s="1475" t="str">
        <f>'2. CAD NCCF'!F172:L172</f>
        <v>FI issued jumbo covered bonds, high rated</v>
      </c>
      <c r="G172" s="1476"/>
      <c r="H172" s="1476"/>
      <c r="I172" s="1476"/>
      <c r="J172" s="1476"/>
      <c r="K172" s="1476"/>
      <c r="L172" s="1477"/>
      <c r="M172" s="690">
        <v>0</v>
      </c>
      <c r="N172" s="691">
        <v>0</v>
      </c>
      <c r="O172" s="692">
        <v>0</v>
      </c>
      <c r="P172" s="692">
        <v>0</v>
      </c>
      <c r="Q172" s="697">
        <v>0</v>
      </c>
      <c r="R172" s="692">
        <v>0</v>
      </c>
      <c r="S172" s="693">
        <v>0</v>
      </c>
      <c r="T172" s="692">
        <v>0</v>
      </c>
      <c r="U172" s="693">
        <v>0</v>
      </c>
      <c r="V172" s="692">
        <v>0</v>
      </c>
      <c r="W172" s="693">
        <v>0</v>
      </c>
      <c r="X172" s="692">
        <v>0</v>
      </c>
      <c r="Y172" s="693">
        <v>0</v>
      </c>
      <c r="Z172" s="692">
        <v>0</v>
      </c>
      <c r="AA172" s="693">
        <v>0</v>
      </c>
      <c r="AB172" s="698">
        <v>0</v>
      </c>
      <c r="AC172" s="690">
        <v>0</v>
      </c>
      <c r="AD172" s="1015"/>
      <c r="AE172" s="1016"/>
      <c r="AF172" s="1017"/>
    </row>
    <row r="173" spans="1:32" ht="15" customHeight="1" x14ac:dyDescent="0.2">
      <c r="A173" s="11">
        <v>269</v>
      </c>
      <c r="B173" s="271"/>
      <c r="C173" s="281"/>
      <c r="D173" s="281"/>
      <c r="E173" s="1445" t="str">
        <f>'2. CAD NCCF'!E173:L173</f>
        <v>Non-FI issued CBP, medium rated</v>
      </c>
      <c r="F173" s="1446"/>
      <c r="G173" s="1446"/>
      <c r="H173" s="1446"/>
      <c r="I173" s="1446"/>
      <c r="J173" s="1446"/>
      <c r="K173" s="1446"/>
      <c r="L173" s="1447"/>
      <c r="M173" s="399">
        <f>SUM(M174:M175)</f>
        <v>0</v>
      </c>
      <c r="N173" s="402">
        <f t="shared" ref="N173:AB173" si="40">SUBTOTAL(9,N174:N175)</f>
        <v>0</v>
      </c>
      <c r="O173" s="406">
        <f t="shared" si="40"/>
        <v>0</v>
      </c>
      <c r="P173" s="405">
        <f t="shared" si="40"/>
        <v>0</v>
      </c>
      <c r="Q173" s="407">
        <f t="shared" si="40"/>
        <v>0</v>
      </c>
      <c r="R173" s="406">
        <f t="shared" si="40"/>
        <v>0</v>
      </c>
      <c r="S173" s="406">
        <f t="shared" si="40"/>
        <v>0</v>
      </c>
      <c r="T173" s="406">
        <f t="shared" si="40"/>
        <v>0</v>
      </c>
      <c r="U173" s="406">
        <f t="shared" si="40"/>
        <v>0</v>
      </c>
      <c r="V173" s="406">
        <f t="shared" si="40"/>
        <v>0</v>
      </c>
      <c r="W173" s="406">
        <f t="shared" si="40"/>
        <v>0</v>
      </c>
      <c r="X173" s="406">
        <f t="shared" si="40"/>
        <v>0</v>
      </c>
      <c r="Y173" s="406">
        <f t="shared" si="40"/>
        <v>0</v>
      </c>
      <c r="Z173" s="406">
        <f t="shared" si="40"/>
        <v>0</v>
      </c>
      <c r="AA173" s="406">
        <f t="shared" si="40"/>
        <v>0</v>
      </c>
      <c r="AB173" s="416">
        <f t="shared" si="40"/>
        <v>0</v>
      </c>
      <c r="AC173" s="399">
        <f t="shared" ref="AC173" si="41">SUM(AC174:AC175)</f>
        <v>0</v>
      </c>
      <c r="AD173" s="1015"/>
      <c r="AE173" s="1016"/>
      <c r="AF173" s="1017"/>
    </row>
    <row r="174" spans="1:32" ht="15" customHeight="1" x14ac:dyDescent="0.2">
      <c r="A174" s="11">
        <v>270</v>
      </c>
      <c r="B174" s="271"/>
      <c r="C174" s="281"/>
      <c r="D174" s="281"/>
      <c r="E174" s="282"/>
      <c r="F174" s="1475" t="str">
        <f>'2. CAD NCCF'!F174:L174</f>
        <v>Non-FI issued unsecured bonds and paper, medium rated</v>
      </c>
      <c r="G174" s="1476"/>
      <c r="H174" s="1476"/>
      <c r="I174" s="1476"/>
      <c r="J174" s="1476"/>
      <c r="K174" s="1476"/>
      <c r="L174" s="1477"/>
      <c r="M174" s="690">
        <v>0</v>
      </c>
      <c r="N174" s="691">
        <v>0</v>
      </c>
      <c r="O174" s="692">
        <v>0</v>
      </c>
      <c r="P174" s="692">
        <v>0</v>
      </c>
      <c r="Q174" s="697">
        <v>0</v>
      </c>
      <c r="R174" s="692">
        <v>0</v>
      </c>
      <c r="S174" s="693">
        <v>0</v>
      </c>
      <c r="T174" s="692">
        <v>0</v>
      </c>
      <c r="U174" s="693">
        <v>0</v>
      </c>
      <c r="V174" s="692">
        <v>0</v>
      </c>
      <c r="W174" s="693">
        <v>0</v>
      </c>
      <c r="X174" s="692">
        <v>0</v>
      </c>
      <c r="Y174" s="693">
        <v>0</v>
      </c>
      <c r="Z174" s="692">
        <v>0</v>
      </c>
      <c r="AA174" s="693">
        <v>0</v>
      </c>
      <c r="AB174" s="698">
        <v>0</v>
      </c>
      <c r="AC174" s="690">
        <v>0</v>
      </c>
      <c r="AD174" s="1015"/>
      <c r="AE174" s="1016"/>
      <c r="AF174" s="1017"/>
    </row>
    <row r="175" spans="1:32" ht="15" customHeight="1" x14ac:dyDescent="0.2">
      <c r="A175" s="11">
        <v>271</v>
      </c>
      <c r="B175" s="271"/>
      <c r="C175" s="281"/>
      <c r="D175" s="281"/>
      <c r="E175" s="282"/>
      <c r="F175" s="1475" t="str">
        <f>'2. CAD NCCF'!F175:L175</f>
        <v>Non-FI issued covered bonds, medium rated</v>
      </c>
      <c r="G175" s="1476"/>
      <c r="H175" s="1476"/>
      <c r="I175" s="1476"/>
      <c r="J175" s="1476"/>
      <c r="K175" s="1476"/>
      <c r="L175" s="1477"/>
      <c r="M175" s="690">
        <v>0</v>
      </c>
      <c r="N175" s="691">
        <v>0</v>
      </c>
      <c r="O175" s="692">
        <v>0</v>
      </c>
      <c r="P175" s="692">
        <v>0</v>
      </c>
      <c r="Q175" s="697">
        <v>0</v>
      </c>
      <c r="R175" s="692">
        <v>0</v>
      </c>
      <c r="S175" s="693">
        <v>0</v>
      </c>
      <c r="T175" s="692">
        <v>0</v>
      </c>
      <c r="U175" s="693">
        <v>0</v>
      </c>
      <c r="V175" s="692">
        <v>0</v>
      </c>
      <c r="W175" s="693">
        <v>0</v>
      </c>
      <c r="X175" s="692">
        <v>0</v>
      </c>
      <c r="Y175" s="693">
        <v>0</v>
      </c>
      <c r="Z175" s="692">
        <v>0</v>
      </c>
      <c r="AA175" s="693">
        <v>0</v>
      </c>
      <c r="AB175" s="698">
        <v>0</v>
      </c>
      <c r="AC175" s="690">
        <v>0</v>
      </c>
      <c r="AD175" s="1015"/>
      <c r="AE175" s="1016"/>
      <c r="AF175" s="1017"/>
    </row>
    <row r="176" spans="1:32" ht="15" customHeight="1" x14ac:dyDescent="0.2">
      <c r="A176" s="11">
        <v>272</v>
      </c>
      <c r="B176" s="271"/>
      <c r="C176" s="281"/>
      <c r="D176" s="281"/>
      <c r="E176" s="1445" t="str">
        <f>'2. CAD NCCF'!E176:L176</f>
        <v>FI issued CBP, medium rated</v>
      </c>
      <c r="F176" s="1446"/>
      <c r="G176" s="1446"/>
      <c r="H176" s="1446"/>
      <c r="I176" s="1446"/>
      <c r="J176" s="1446"/>
      <c r="K176" s="1446"/>
      <c r="L176" s="1447"/>
      <c r="M176" s="399">
        <f>SUM(M177:M179)</f>
        <v>0</v>
      </c>
      <c r="N176" s="402">
        <f t="shared" ref="N176:AC176" si="42">SUBTOTAL(9,N177:N179)</f>
        <v>0</v>
      </c>
      <c r="O176" s="406">
        <f t="shared" si="42"/>
        <v>0</v>
      </c>
      <c r="P176" s="405">
        <f t="shared" si="42"/>
        <v>0</v>
      </c>
      <c r="Q176" s="407">
        <f t="shared" si="42"/>
        <v>0</v>
      </c>
      <c r="R176" s="406">
        <f t="shared" si="42"/>
        <v>0</v>
      </c>
      <c r="S176" s="406">
        <f t="shared" si="42"/>
        <v>0</v>
      </c>
      <c r="T176" s="406">
        <f t="shared" si="42"/>
        <v>0</v>
      </c>
      <c r="U176" s="406">
        <f t="shared" si="42"/>
        <v>0</v>
      </c>
      <c r="V176" s="406">
        <f t="shared" si="42"/>
        <v>0</v>
      </c>
      <c r="W176" s="406">
        <f t="shared" si="42"/>
        <v>0</v>
      </c>
      <c r="X176" s="406">
        <f t="shared" si="42"/>
        <v>0</v>
      </c>
      <c r="Y176" s="406">
        <f t="shared" si="42"/>
        <v>0</v>
      </c>
      <c r="Z176" s="406">
        <f t="shared" si="42"/>
        <v>0</v>
      </c>
      <c r="AA176" s="406">
        <f t="shared" si="42"/>
        <v>0</v>
      </c>
      <c r="AB176" s="416">
        <f t="shared" si="42"/>
        <v>0</v>
      </c>
      <c r="AC176" s="399">
        <f t="shared" si="42"/>
        <v>0</v>
      </c>
      <c r="AD176" s="1015"/>
      <c r="AE176" s="1016"/>
      <c r="AF176" s="1017"/>
    </row>
    <row r="177" spans="1:32" ht="15" customHeight="1" x14ac:dyDescent="0.2">
      <c r="A177" s="11">
        <v>273</v>
      </c>
      <c r="B177" s="271"/>
      <c r="C177" s="281"/>
      <c r="D177" s="281"/>
      <c r="E177" s="282"/>
      <c r="F177" s="1475" t="str">
        <f>'2. CAD NCCF'!F177:L177</f>
        <v>FI issued unsecured bonds and paper, medium rated</v>
      </c>
      <c r="G177" s="1476"/>
      <c r="H177" s="1476"/>
      <c r="I177" s="1476"/>
      <c r="J177" s="1476"/>
      <c r="K177" s="1476"/>
      <c r="L177" s="1477"/>
      <c r="M177" s="690">
        <v>0</v>
      </c>
      <c r="N177" s="691">
        <v>0</v>
      </c>
      <c r="O177" s="692">
        <v>0</v>
      </c>
      <c r="P177" s="692">
        <v>0</v>
      </c>
      <c r="Q177" s="697">
        <v>0</v>
      </c>
      <c r="R177" s="692">
        <v>0</v>
      </c>
      <c r="S177" s="693">
        <v>0</v>
      </c>
      <c r="T177" s="692">
        <v>0</v>
      </c>
      <c r="U177" s="693">
        <v>0</v>
      </c>
      <c r="V177" s="692">
        <v>0</v>
      </c>
      <c r="W177" s="693">
        <v>0</v>
      </c>
      <c r="X177" s="692">
        <v>0</v>
      </c>
      <c r="Y177" s="693">
        <v>0</v>
      </c>
      <c r="Z177" s="692">
        <v>0</v>
      </c>
      <c r="AA177" s="693">
        <v>0</v>
      </c>
      <c r="AB177" s="698">
        <v>0</v>
      </c>
      <c r="AC177" s="690">
        <v>0</v>
      </c>
      <c r="AD177" s="1015"/>
      <c r="AE177" s="1016"/>
      <c r="AF177" s="1017"/>
    </row>
    <row r="178" spans="1:32" ht="15" customHeight="1" x14ac:dyDescent="0.2">
      <c r="A178" s="11">
        <v>274</v>
      </c>
      <c r="B178" s="271"/>
      <c r="C178" s="281"/>
      <c r="D178" s="281"/>
      <c r="E178" s="282"/>
      <c r="F178" s="1475" t="str">
        <f>'2. CAD NCCF'!F178:L178</f>
        <v>FI issued covered bonds, medium rated</v>
      </c>
      <c r="G178" s="1476"/>
      <c r="H178" s="1476"/>
      <c r="I178" s="1476"/>
      <c r="J178" s="1476"/>
      <c r="K178" s="1476"/>
      <c r="L178" s="1477"/>
      <c r="M178" s="690">
        <v>0</v>
      </c>
      <c r="N178" s="691">
        <v>0</v>
      </c>
      <c r="O178" s="692">
        <v>0</v>
      </c>
      <c r="P178" s="692">
        <v>0</v>
      </c>
      <c r="Q178" s="697">
        <v>0</v>
      </c>
      <c r="R178" s="692">
        <v>0</v>
      </c>
      <c r="S178" s="693">
        <v>0</v>
      </c>
      <c r="T178" s="692">
        <v>0</v>
      </c>
      <c r="U178" s="693">
        <v>0</v>
      </c>
      <c r="V178" s="692">
        <v>0</v>
      </c>
      <c r="W178" s="693">
        <v>0</v>
      </c>
      <c r="X178" s="692">
        <v>0</v>
      </c>
      <c r="Y178" s="693">
        <v>0</v>
      </c>
      <c r="Z178" s="692">
        <v>0</v>
      </c>
      <c r="AA178" s="693">
        <v>0</v>
      </c>
      <c r="AB178" s="698">
        <v>0</v>
      </c>
      <c r="AC178" s="690">
        <v>0</v>
      </c>
      <c r="AD178" s="1015"/>
      <c r="AE178" s="1016"/>
      <c r="AF178" s="1017"/>
    </row>
    <row r="179" spans="1:32" ht="15" customHeight="1" x14ac:dyDescent="0.2">
      <c r="A179" s="11">
        <v>275</v>
      </c>
      <c r="B179" s="271"/>
      <c r="C179" s="281"/>
      <c r="D179" s="281"/>
      <c r="E179" s="282"/>
      <c r="F179" s="1475" t="str">
        <f>'2. CAD NCCF'!F179:L179</f>
        <v>FI issued jumbo covered bonds, medium rated</v>
      </c>
      <c r="G179" s="1476"/>
      <c r="H179" s="1476"/>
      <c r="I179" s="1476"/>
      <c r="J179" s="1476"/>
      <c r="K179" s="1476"/>
      <c r="L179" s="1477"/>
      <c r="M179" s="690">
        <v>0</v>
      </c>
      <c r="N179" s="691">
        <v>0</v>
      </c>
      <c r="O179" s="692">
        <v>0</v>
      </c>
      <c r="P179" s="692">
        <v>0</v>
      </c>
      <c r="Q179" s="697">
        <v>0</v>
      </c>
      <c r="R179" s="692">
        <v>0</v>
      </c>
      <c r="S179" s="693">
        <v>0</v>
      </c>
      <c r="T179" s="692">
        <v>0</v>
      </c>
      <c r="U179" s="693">
        <v>0</v>
      </c>
      <c r="V179" s="692">
        <v>0</v>
      </c>
      <c r="W179" s="693">
        <v>0</v>
      </c>
      <c r="X179" s="692">
        <v>0</v>
      </c>
      <c r="Y179" s="693">
        <v>0</v>
      </c>
      <c r="Z179" s="692">
        <v>0</v>
      </c>
      <c r="AA179" s="693">
        <v>0</v>
      </c>
      <c r="AB179" s="698">
        <v>0</v>
      </c>
      <c r="AC179" s="690">
        <v>0</v>
      </c>
      <c r="AD179" s="1015"/>
      <c r="AE179" s="1016"/>
      <c r="AF179" s="1017"/>
    </row>
    <row r="180" spans="1:32" ht="15" customHeight="1" x14ac:dyDescent="0.2">
      <c r="A180" s="11">
        <v>276</v>
      </c>
      <c r="B180" s="271"/>
      <c r="C180" s="281"/>
      <c r="D180" s="281"/>
      <c r="E180" s="1445" t="str">
        <f>'2. CAD NCCF'!E180:L180</f>
        <v>Non-FI issued CBP, low or not rated</v>
      </c>
      <c r="F180" s="1446"/>
      <c r="G180" s="1446"/>
      <c r="H180" s="1446"/>
      <c r="I180" s="1446"/>
      <c r="J180" s="1446"/>
      <c r="K180" s="1446"/>
      <c r="L180" s="1447"/>
      <c r="M180" s="399">
        <f>SUM(M181:M182)</f>
        <v>0</v>
      </c>
      <c r="N180" s="402">
        <f t="shared" ref="N180:AC180" si="43">SUBTOTAL(9,N181:N182)</f>
        <v>0</v>
      </c>
      <c r="O180" s="406">
        <f t="shared" si="43"/>
        <v>0</v>
      </c>
      <c r="P180" s="405">
        <f t="shared" si="43"/>
        <v>0</v>
      </c>
      <c r="Q180" s="407">
        <f t="shared" si="43"/>
        <v>0</v>
      </c>
      <c r="R180" s="406">
        <f t="shared" si="43"/>
        <v>0</v>
      </c>
      <c r="S180" s="406">
        <f t="shared" si="43"/>
        <v>0</v>
      </c>
      <c r="T180" s="406">
        <f t="shared" si="43"/>
        <v>0</v>
      </c>
      <c r="U180" s="406">
        <f t="shared" si="43"/>
        <v>0</v>
      </c>
      <c r="V180" s="406">
        <f t="shared" si="43"/>
        <v>0</v>
      </c>
      <c r="W180" s="406">
        <f t="shared" si="43"/>
        <v>0</v>
      </c>
      <c r="X180" s="406">
        <f t="shared" si="43"/>
        <v>0</v>
      </c>
      <c r="Y180" s="406">
        <f t="shared" si="43"/>
        <v>0</v>
      </c>
      <c r="Z180" s="406">
        <f t="shared" si="43"/>
        <v>0</v>
      </c>
      <c r="AA180" s="406">
        <f t="shared" si="43"/>
        <v>0</v>
      </c>
      <c r="AB180" s="416">
        <f t="shared" si="43"/>
        <v>0</v>
      </c>
      <c r="AC180" s="399">
        <f t="shared" si="43"/>
        <v>0</v>
      </c>
      <c r="AD180" s="1015"/>
      <c r="AE180" s="1016"/>
      <c r="AF180" s="1017"/>
    </row>
    <row r="181" spans="1:32" ht="15" customHeight="1" x14ac:dyDescent="0.2">
      <c r="A181" s="11">
        <v>277</v>
      </c>
      <c r="B181" s="271"/>
      <c r="C181" s="281"/>
      <c r="D181" s="281"/>
      <c r="E181" s="282"/>
      <c r="F181" s="1475" t="str">
        <f>'2. CAD NCCF'!F181:L181</f>
        <v>Non-FI issued unsecured bonds and paper, low or not rated</v>
      </c>
      <c r="G181" s="1476"/>
      <c r="H181" s="1476"/>
      <c r="I181" s="1476"/>
      <c r="J181" s="1476"/>
      <c r="K181" s="1476"/>
      <c r="L181" s="1477"/>
      <c r="M181" s="690">
        <v>0</v>
      </c>
      <c r="N181" s="691">
        <v>0</v>
      </c>
      <c r="O181" s="692">
        <v>0</v>
      </c>
      <c r="P181" s="692">
        <v>0</v>
      </c>
      <c r="Q181" s="697">
        <v>0</v>
      </c>
      <c r="R181" s="692">
        <v>0</v>
      </c>
      <c r="S181" s="693">
        <v>0</v>
      </c>
      <c r="T181" s="692">
        <v>0</v>
      </c>
      <c r="U181" s="693">
        <v>0</v>
      </c>
      <c r="V181" s="692">
        <v>0</v>
      </c>
      <c r="W181" s="693">
        <v>0</v>
      </c>
      <c r="X181" s="692">
        <v>0</v>
      </c>
      <c r="Y181" s="693">
        <v>0</v>
      </c>
      <c r="Z181" s="692">
        <v>0</v>
      </c>
      <c r="AA181" s="693">
        <v>0</v>
      </c>
      <c r="AB181" s="698">
        <v>0</v>
      </c>
      <c r="AC181" s="690">
        <v>0</v>
      </c>
      <c r="AD181" s="1015"/>
      <c r="AE181" s="1016"/>
      <c r="AF181" s="1017"/>
    </row>
    <row r="182" spans="1:32" ht="15" customHeight="1" x14ac:dyDescent="0.2">
      <c r="A182" s="11">
        <v>278</v>
      </c>
      <c r="B182" s="271"/>
      <c r="C182" s="281"/>
      <c r="D182" s="281"/>
      <c r="E182" s="282"/>
      <c r="F182" s="1475" t="str">
        <f>'2. CAD NCCF'!F182:L182</f>
        <v>Non-FI issued covered bonds, low or not rated</v>
      </c>
      <c r="G182" s="1476"/>
      <c r="H182" s="1476"/>
      <c r="I182" s="1476"/>
      <c r="J182" s="1476"/>
      <c r="K182" s="1476"/>
      <c r="L182" s="1477"/>
      <c r="M182" s="690">
        <v>0</v>
      </c>
      <c r="N182" s="691">
        <v>0</v>
      </c>
      <c r="O182" s="692">
        <v>0</v>
      </c>
      <c r="P182" s="692">
        <v>0</v>
      </c>
      <c r="Q182" s="697">
        <v>0</v>
      </c>
      <c r="R182" s="692">
        <v>0</v>
      </c>
      <c r="S182" s="693">
        <v>0</v>
      </c>
      <c r="T182" s="692">
        <v>0</v>
      </c>
      <c r="U182" s="693">
        <v>0</v>
      </c>
      <c r="V182" s="692">
        <v>0</v>
      </c>
      <c r="W182" s="693">
        <v>0</v>
      </c>
      <c r="X182" s="692">
        <v>0</v>
      </c>
      <c r="Y182" s="693">
        <v>0</v>
      </c>
      <c r="Z182" s="692">
        <v>0</v>
      </c>
      <c r="AA182" s="693">
        <v>0</v>
      </c>
      <c r="AB182" s="698">
        <v>0</v>
      </c>
      <c r="AC182" s="690">
        <v>0</v>
      </c>
      <c r="AD182" s="1015"/>
      <c r="AE182" s="1016"/>
      <c r="AF182" s="1017"/>
    </row>
    <row r="183" spans="1:32" ht="15" customHeight="1" x14ac:dyDescent="0.2">
      <c r="A183" s="11">
        <v>279</v>
      </c>
      <c r="B183" s="271"/>
      <c r="C183" s="281"/>
      <c r="D183" s="281"/>
      <c r="E183" s="1445" t="str">
        <f>'2. CAD NCCF'!E183:L183</f>
        <v>FI issued CBP, low or not rated</v>
      </c>
      <c r="F183" s="1446"/>
      <c r="G183" s="1446"/>
      <c r="H183" s="1446"/>
      <c r="I183" s="1446"/>
      <c r="J183" s="1446"/>
      <c r="K183" s="1446"/>
      <c r="L183" s="1447"/>
      <c r="M183" s="399">
        <f>SUM(M184:M186)</f>
        <v>0</v>
      </c>
      <c r="N183" s="402">
        <f t="shared" ref="N183:AC183" si="44">SUBTOTAL(9,N184:N186)</f>
        <v>0</v>
      </c>
      <c r="O183" s="406">
        <f t="shared" si="44"/>
        <v>0</v>
      </c>
      <c r="P183" s="405">
        <f t="shared" si="44"/>
        <v>0</v>
      </c>
      <c r="Q183" s="407">
        <f t="shared" si="44"/>
        <v>0</v>
      </c>
      <c r="R183" s="406">
        <f t="shared" si="44"/>
        <v>0</v>
      </c>
      <c r="S183" s="406">
        <f t="shared" si="44"/>
        <v>0</v>
      </c>
      <c r="T183" s="406">
        <f t="shared" si="44"/>
        <v>0</v>
      </c>
      <c r="U183" s="406">
        <f t="shared" si="44"/>
        <v>0</v>
      </c>
      <c r="V183" s="406">
        <f t="shared" si="44"/>
        <v>0</v>
      </c>
      <c r="W183" s="406">
        <f t="shared" si="44"/>
        <v>0</v>
      </c>
      <c r="X183" s="406">
        <f t="shared" si="44"/>
        <v>0</v>
      </c>
      <c r="Y183" s="406">
        <f t="shared" si="44"/>
        <v>0</v>
      </c>
      <c r="Z183" s="406">
        <f t="shared" si="44"/>
        <v>0</v>
      </c>
      <c r="AA183" s="406">
        <f t="shared" si="44"/>
        <v>0</v>
      </c>
      <c r="AB183" s="416">
        <f t="shared" si="44"/>
        <v>0</v>
      </c>
      <c r="AC183" s="399">
        <f t="shared" si="44"/>
        <v>0</v>
      </c>
      <c r="AD183" s="1015"/>
      <c r="AE183" s="1016"/>
      <c r="AF183" s="1017"/>
    </row>
    <row r="184" spans="1:32" ht="15" customHeight="1" x14ac:dyDescent="0.2">
      <c r="A184" s="11">
        <v>280</v>
      </c>
      <c r="B184" s="271"/>
      <c r="C184" s="281"/>
      <c r="D184" s="281"/>
      <c r="E184" s="282"/>
      <c r="F184" s="1475" t="str">
        <f>'2. CAD NCCF'!F184:L184</f>
        <v>FI issued unsecured bonds and paper, low or not rated</v>
      </c>
      <c r="G184" s="1476"/>
      <c r="H184" s="1476"/>
      <c r="I184" s="1476"/>
      <c r="J184" s="1476"/>
      <c r="K184" s="1476"/>
      <c r="L184" s="1477"/>
      <c r="M184" s="690">
        <v>0</v>
      </c>
      <c r="N184" s="691">
        <v>0</v>
      </c>
      <c r="O184" s="692">
        <v>0</v>
      </c>
      <c r="P184" s="692">
        <v>0</v>
      </c>
      <c r="Q184" s="697">
        <v>0</v>
      </c>
      <c r="R184" s="692">
        <v>0</v>
      </c>
      <c r="S184" s="693">
        <v>0</v>
      </c>
      <c r="T184" s="692">
        <v>0</v>
      </c>
      <c r="U184" s="693">
        <v>0</v>
      </c>
      <c r="V184" s="692">
        <v>0</v>
      </c>
      <c r="W184" s="693">
        <v>0</v>
      </c>
      <c r="X184" s="692">
        <v>0</v>
      </c>
      <c r="Y184" s="693">
        <v>0</v>
      </c>
      <c r="Z184" s="692">
        <v>0</v>
      </c>
      <c r="AA184" s="693">
        <v>0</v>
      </c>
      <c r="AB184" s="698">
        <v>0</v>
      </c>
      <c r="AC184" s="690">
        <v>0</v>
      </c>
      <c r="AD184" s="1015"/>
      <c r="AE184" s="1016"/>
      <c r="AF184" s="1017"/>
    </row>
    <row r="185" spans="1:32" ht="15" customHeight="1" x14ac:dyDescent="0.2">
      <c r="A185" s="11">
        <v>281</v>
      </c>
      <c r="B185" s="271"/>
      <c r="C185" s="272"/>
      <c r="D185" s="272"/>
      <c r="E185" s="272"/>
      <c r="F185" s="1475" t="str">
        <f>'2. CAD NCCF'!F185:L185</f>
        <v>FI issued covered bonds, low or not rated</v>
      </c>
      <c r="G185" s="1476"/>
      <c r="H185" s="1476"/>
      <c r="I185" s="1476"/>
      <c r="J185" s="1476"/>
      <c r="K185" s="1476"/>
      <c r="L185" s="1477"/>
      <c r="M185" s="690">
        <v>0</v>
      </c>
      <c r="N185" s="691">
        <v>0</v>
      </c>
      <c r="O185" s="692">
        <v>0</v>
      </c>
      <c r="P185" s="692">
        <v>0</v>
      </c>
      <c r="Q185" s="697">
        <v>0</v>
      </c>
      <c r="R185" s="692">
        <v>0</v>
      </c>
      <c r="S185" s="693">
        <v>0</v>
      </c>
      <c r="T185" s="692">
        <v>0</v>
      </c>
      <c r="U185" s="693">
        <v>0</v>
      </c>
      <c r="V185" s="692">
        <v>0</v>
      </c>
      <c r="W185" s="693">
        <v>0</v>
      </c>
      <c r="X185" s="692">
        <v>0</v>
      </c>
      <c r="Y185" s="693">
        <v>0</v>
      </c>
      <c r="Z185" s="692">
        <v>0</v>
      </c>
      <c r="AA185" s="693">
        <v>0</v>
      </c>
      <c r="AB185" s="698">
        <v>0</v>
      </c>
      <c r="AC185" s="690">
        <v>0</v>
      </c>
      <c r="AD185" s="1015"/>
      <c r="AE185" s="1016"/>
      <c r="AF185" s="1017"/>
    </row>
    <row r="186" spans="1:32" ht="15" customHeight="1" x14ac:dyDescent="0.2">
      <c r="A186" s="11">
        <v>282</v>
      </c>
      <c r="B186" s="271"/>
      <c r="C186" s="272"/>
      <c r="D186" s="272"/>
      <c r="E186" s="272"/>
      <c r="F186" s="1475" t="str">
        <f>'2. CAD NCCF'!F186:L186</f>
        <v>FI issued jumbo covered bonds, low or not rated</v>
      </c>
      <c r="G186" s="1476"/>
      <c r="H186" s="1476"/>
      <c r="I186" s="1476"/>
      <c r="J186" s="1476"/>
      <c r="K186" s="1476"/>
      <c r="L186" s="1477"/>
      <c r="M186" s="690">
        <v>0</v>
      </c>
      <c r="N186" s="691">
        <v>0</v>
      </c>
      <c r="O186" s="692">
        <v>0</v>
      </c>
      <c r="P186" s="692">
        <v>0</v>
      </c>
      <c r="Q186" s="697">
        <v>0</v>
      </c>
      <c r="R186" s="692">
        <v>0</v>
      </c>
      <c r="S186" s="693">
        <v>0</v>
      </c>
      <c r="T186" s="692">
        <v>0</v>
      </c>
      <c r="U186" s="693">
        <v>0</v>
      </c>
      <c r="V186" s="692">
        <v>0</v>
      </c>
      <c r="W186" s="693">
        <v>0</v>
      </c>
      <c r="X186" s="692">
        <v>0</v>
      </c>
      <c r="Y186" s="693">
        <v>0</v>
      </c>
      <c r="Z186" s="692">
        <v>0</v>
      </c>
      <c r="AA186" s="693">
        <v>0</v>
      </c>
      <c r="AB186" s="698">
        <v>0</v>
      </c>
      <c r="AC186" s="690">
        <v>0</v>
      </c>
      <c r="AD186" s="1015"/>
      <c r="AE186" s="1016"/>
      <c r="AF186" s="1017"/>
    </row>
    <row r="187" spans="1:32" x14ac:dyDescent="0.2">
      <c r="A187" s="11">
        <v>283</v>
      </c>
      <c r="B187" s="271"/>
      <c r="C187" s="272"/>
      <c r="D187" s="1472" t="str">
        <f>'2. CAD NCCF'!D187:AF187</f>
        <v>Asset backed securities (ABS) and Asset backed commercial paper (ABCP)</v>
      </c>
      <c r="E187" s="1626"/>
      <c r="F187" s="1626"/>
      <c r="G187" s="1626"/>
      <c r="H187" s="1626"/>
      <c r="I187" s="1626"/>
      <c r="J187" s="1626"/>
      <c r="K187" s="1626"/>
      <c r="L187" s="1626"/>
      <c r="M187" s="1473"/>
      <c r="N187" s="1473"/>
      <c r="O187" s="1473"/>
      <c r="P187" s="1473"/>
      <c r="Q187" s="1473"/>
      <c r="R187" s="1473"/>
      <c r="S187" s="1473"/>
      <c r="T187" s="1473"/>
      <c r="U187" s="1473"/>
      <c r="V187" s="1473"/>
      <c r="W187" s="1473"/>
      <c r="X187" s="1473"/>
      <c r="Y187" s="1473"/>
      <c r="Z187" s="1473"/>
      <c r="AA187" s="1473"/>
      <c r="AB187" s="1473"/>
      <c r="AC187" s="1473"/>
      <c r="AD187" s="1473"/>
      <c r="AE187" s="1473"/>
      <c r="AF187" s="1474"/>
    </row>
    <row r="188" spans="1:32" x14ac:dyDescent="0.2">
      <c r="A188" s="11">
        <v>284</v>
      </c>
      <c r="B188" s="271"/>
      <c r="C188" s="272"/>
      <c r="D188" s="272"/>
      <c r="E188" s="1445" t="str">
        <f>'2. CAD NCCF'!E188:L188</f>
        <v>Non-FI issued ABS and ABCP, high rated</v>
      </c>
      <c r="F188" s="1446"/>
      <c r="G188" s="1446"/>
      <c r="H188" s="1446"/>
      <c r="I188" s="1446"/>
      <c r="J188" s="1446"/>
      <c r="K188" s="1446"/>
      <c r="L188" s="1447"/>
      <c r="M188" s="399">
        <f>SUM(M189:M190)</f>
        <v>0</v>
      </c>
      <c r="N188" s="402">
        <f t="shared" ref="N188:AC188" si="45">SUBTOTAL(9,N189:N190)</f>
        <v>0</v>
      </c>
      <c r="O188" s="406">
        <f t="shared" si="45"/>
        <v>0</v>
      </c>
      <c r="P188" s="405">
        <f t="shared" si="45"/>
        <v>0</v>
      </c>
      <c r="Q188" s="407">
        <f t="shared" si="45"/>
        <v>0</v>
      </c>
      <c r="R188" s="406">
        <f t="shared" si="45"/>
        <v>0</v>
      </c>
      <c r="S188" s="406">
        <f t="shared" si="45"/>
        <v>0</v>
      </c>
      <c r="T188" s="406">
        <f t="shared" si="45"/>
        <v>0</v>
      </c>
      <c r="U188" s="406">
        <f t="shared" si="45"/>
        <v>0</v>
      </c>
      <c r="V188" s="406">
        <f t="shared" si="45"/>
        <v>0</v>
      </c>
      <c r="W188" s="406">
        <f t="shared" si="45"/>
        <v>0</v>
      </c>
      <c r="X188" s="406">
        <f t="shared" si="45"/>
        <v>0</v>
      </c>
      <c r="Y188" s="406">
        <f t="shared" si="45"/>
        <v>0</v>
      </c>
      <c r="Z188" s="406">
        <f t="shared" si="45"/>
        <v>0</v>
      </c>
      <c r="AA188" s="406">
        <f t="shared" si="45"/>
        <v>0</v>
      </c>
      <c r="AB188" s="416">
        <f t="shared" si="45"/>
        <v>0</v>
      </c>
      <c r="AC188" s="399">
        <f t="shared" si="45"/>
        <v>0</v>
      </c>
      <c r="AD188" s="1015"/>
      <c r="AE188" s="1016"/>
      <c r="AF188" s="1017"/>
    </row>
    <row r="189" spans="1:32" x14ac:dyDescent="0.2">
      <c r="A189" s="11">
        <v>285</v>
      </c>
      <c r="B189" s="271"/>
      <c r="C189" s="272"/>
      <c r="D189" s="272"/>
      <c r="E189" s="272"/>
      <c r="F189" s="1475" t="str">
        <f>'2. CAD NCCF'!F189:L189</f>
        <v>Non-FI issued ABS, high rated</v>
      </c>
      <c r="G189" s="1476"/>
      <c r="H189" s="1476"/>
      <c r="I189" s="1476"/>
      <c r="J189" s="1476"/>
      <c r="K189" s="1476"/>
      <c r="L189" s="1477"/>
      <c r="M189" s="690">
        <v>0</v>
      </c>
      <c r="N189" s="691">
        <v>0</v>
      </c>
      <c r="O189" s="692">
        <v>0</v>
      </c>
      <c r="P189" s="692">
        <v>0</v>
      </c>
      <c r="Q189" s="697">
        <v>0</v>
      </c>
      <c r="R189" s="692">
        <v>0</v>
      </c>
      <c r="S189" s="693">
        <v>0</v>
      </c>
      <c r="T189" s="692">
        <v>0</v>
      </c>
      <c r="U189" s="693">
        <v>0</v>
      </c>
      <c r="V189" s="692">
        <v>0</v>
      </c>
      <c r="W189" s="693">
        <v>0</v>
      </c>
      <c r="X189" s="692">
        <v>0</v>
      </c>
      <c r="Y189" s="693">
        <v>0</v>
      </c>
      <c r="Z189" s="692">
        <v>0</v>
      </c>
      <c r="AA189" s="693">
        <v>0</v>
      </c>
      <c r="AB189" s="698">
        <v>0</v>
      </c>
      <c r="AC189" s="690">
        <v>0</v>
      </c>
      <c r="AD189" s="1015"/>
      <c r="AE189" s="1016"/>
      <c r="AF189" s="1017"/>
    </row>
    <row r="190" spans="1:32" ht="15" customHeight="1" x14ac:dyDescent="0.2">
      <c r="A190" s="11">
        <v>286</v>
      </c>
      <c r="B190" s="271"/>
      <c r="C190" s="272"/>
      <c r="D190" s="272"/>
      <c r="E190" s="272"/>
      <c r="F190" s="1475" t="str">
        <f>'2. CAD NCCF'!F190:L190</f>
        <v>Non-FI issued ABCP, high rated</v>
      </c>
      <c r="G190" s="1476"/>
      <c r="H190" s="1476"/>
      <c r="I190" s="1476"/>
      <c r="J190" s="1476"/>
      <c r="K190" s="1476"/>
      <c r="L190" s="1477"/>
      <c r="M190" s="690">
        <v>0</v>
      </c>
      <c r="N190" s="691">
        <v>0</v>
      </c>
      <c r="O190" s="692">
        <v>0</v>
      </c>
      <c r="P190" s="692">
        <v>0</v>
      </c>
      <c r="Q190" s="697">
        <v>0</v>
      </c>
      <c r="R190" s="692">
        <v>0</v>
      </c>
      <c r="S190" s="693">
        <v>0</v>
      </c>
      <c r="T190" s="692">
        <v>0</v>
      </c>
      <c r="U190" s="693">
        <v>0</v>
      </c>
      <c r="V190" s="692">
        <v>0</v>
      </c>
      <c r="W190" s="693">
        <v>0</v>
      </c>
      <c r="X190" s="692">
        <v>0</v>
      </c>
      <c r="Y190" s="693">
        <v>0</v>
      </c>
      <c r="Z190" s="692">
        <v>0</v>
      </c>
      <c r="AA190" s="693">
        <v>0</v>
      </c>
      <c r="AB190" s="698">
        <v>0</v>
      </c>
      <c r="AC190" s="690">
        <v>0</v>
      </c>
      <c r="AD190" s="1015"/>
      <c r="AE190" s="1016"/>
      <c r="AF190" s="1017"/>
    </row>
    <row r="191" spans="1:32" x14ac:dyDescent="0.2">
      <c r="A191" s="11">
        <v>287</v>
      </c>
      <c r="B191" s="271"/>
      <c r="C191" s="272"/>
      <c r="D191" s="272"/>
      <c r="E191" s="1445" t="str">
        <f>'2. CAD NCCF'!E191:L191</f>
        <v>FI issued ABS and ABCP, high rated</v>
      </c>
      <c r="F191" s="1446"/>
      <c r="G191" s="1446"/>
      <c r="H191" s="1446"/>
      <c r="I191" s="1446"/>
      <c r="J191" s="1446"/>
      <c r="K191" s="1446"/>
      <c r="L191" s="1447"/>
      <c r="M191" s="399">
        <f>SUM(M192:M193)</f>
        <v>0</v>
      </c>
      <c r="N191" s="402">
        <f t="shared" ref="N191:AC191" si="46">SUBTOTAL(9,N192:N193)</f>
        <v>0</v>
      </c>
      <c r="O191" s="406">
        <f t="shared" si="46"/>
        <v>0</v>
      </c>
      <c r="P191" s="405">
        <f t="shared" si="46"/>
        <v>0</v>
      </c>
      <c r="Q191" s="407">
        <f t="shared" si="46"/>
        <v>0</v>
      </c>
      <c r="R191" s="406">
        <f t="shared" si="46"/>
        <v>0</v>
      </c>
      <c r="S191" s="406">
        <f t="shared" si="46"/>
        <v>0</v>
      </c>
      <c r="T191" s="406">
        <f t="shared" si="46"/>
        <v>0</v>
      </c>
      <c r="U191" s="406">
        <f t="shared" si="46"/>
        <v>0</v>
      </c>
      <c r="V191" s="406">
        <f t="shared" si="46"/>
        <v>0</v>
      </c>
      <c r="W191" s="406">
        <f t="shared" si="46"/>
        <v>0</v>
      </c>
      <c r="X191" s="406">
        <f t="shared" si="46"/>
        <v>0</v>
      </c>
      <c r="Y191" s="406">
        <f t="shared" si="46"/>
        <v>0</v>
      </c>
      <c r="Z191" s="406">
        <f t="shared" si="46"/>
        <v>0</v>
      </c>
      <c r="AA191" s="406">
        <f t="shared" si="46"/>
        <v>0</v>
      </c>
      <c r="AB191" s="416">
        <f t="shared" si="46"/>
        <v>0</v>
      </c>
      <c r="AC191" s="399">
        <f t="shared" si="46"/>
        <v>0</v>
      </c>
      <c r="AD191" s="1015"/>
      <c r="AE191" s="1016"/>
      <c r="AF191" s="1017"/>
    </row>
    <row r="192" spans="1:32" ht="15" customHeight="1" x14ac:dyDescent="0.2">
      <c r="A192" s="11">
        <v>288</v>
      </c>
      <c r="B192" s="271"/>
      <c r="C192" s="272"/>
      <c r="D192" s="272"/>
      <c r="E192" s="272"/>
      <c r="F192" s="1475" t="str">
        <f>'2. CAD NCCF'!F192:L192</f>
        <v>FI issued ABS, high rated</v>
      </c>
      <c r="G192" s="1476"/>
      <c r="H192" s="1476"/>
      <c r="I192" s="1476"/>
      <c r="J192" s="1476"/>
      <c r="K192" s="1476"/>
      <c r="L192" s="1477"/>
      <c r="M192" s="690">
        <v>0</v>
      </c>
      <c r="N192" s="691">
        <v>0</v>
      </c>
      <c r="O192" s="692">
        <v>0</v>
      </c>
      <c r="P192" s="692">
        <v>0</v>
      </c>
      <c r="Q192" s="697">
        <v>0</v>
      </c>
      <c r="R192" s="692">
        <v>0</v>
      </c>
      <c r="S192" s="693">
        <v>0</v>
      </c>
      <c r="T192" s="692">
        <v>0</v>
      </c>
      <c r="U192" s="693">
        <v>0</v>
      </c>
      <c r="V192" s="692">
        <v>0</v>
      </c>
      <c r="W192" s="693">
        <v>0</v>
      </c>
      <c r="X192" s="692">
        <v>0</v>
      </c>
      <c r="Y192" s="693">
        <v>0</v>
      </c>
      <c r="Z192" s="692">
        <v>0</v>
      </c>
      <c r="AA192" s="693">
        <v>0</v>
      </c>
      <c r="AB192" s="698">
        <v>0</v>
      </c>
      <c r="AC192" s="690">
        <v>0</v>
      </c>
      <c r="AD192" s="1015"/>
      <c r="AE192" s="1016"/>
      <c r="AF192" s="1017"/>
    </row>
    <row r="193" spans="1:32" ht="15" customHeight="1" x14ac:dyDescent="0.2">
      <c r="A193" s="11">
        <v>289</v>
      </c>
      <c r="B193" s="271"/>
      <c r="C193" s="272"/>
      <c r="D193" s="272"/>
      <c r="E193" s="272"/>
      <c r="F193" s="1475" t="str">
        <f>'2. CAD NCCF'!F193:L193</f>
        <v>FI issued ABCP, high rated</v>
      </c>
      <c r="G193" s="1476"/>
      <c r="H193" s="1476"/>
      <c r="I193" s="1476"/>
      <c r="J193" s="1476"/>
      <c r="K193" s="1476"/>
      <c r="L193" s="1477"/>
      <c r="M193" s="690">
        <v>0</v>
      </c>
      <c r="N193" s="691">
        <v>0</v>
      </c>
      <c r="O193" s="692">
        <v>0</v>
      </c>
      <c r="P193" s="692">
        <v>0</v>
      </c>
      <c r="Q193" s="697">
        <v>0</v>
      </c>
      <c r="R193" s="692">
        <v>0</v>
      </c>
      <c r="S193" s="693">
        <v>0</v>
      </c>
      <c r="T193" s="692">
        <v>0</v>
      </c>
      <c r="U193" s="693">
        <v>0</v>
      </c>
      <c r="V193" s="692">
        <v>0</v>
      </c>
      <c r="W193" s="693">
        <v>0</v>
      </c>
      <c r="X193" s="692">
        <v>0</v>
      </c>
      <c r="Y193" s="693">
        <v>0</v>
      </c>
      <c r="Z193" s="692">
        <v>0</v>
      </c>
      <c r="AA193" s="693">
        <v>0</v>
      </c>
      <c r="AB193" s="698">
        <v>0</v>
      </c>
      <c r="AC193" s="690">
        <v>0</v>
      </c>
      <c r="AD193" s="1015"/>
      <c r="AE193" s="1016"/>
      <c r="AF193" s="1017"/>
    </row>
    <row r="194" spans="1:32" x14ac:dyDescent="0.2">
      <c r="A194" s="11">
        <v>290</v>
      </c>
      <c r="B194" s="271"/>
      <c r="C194" s="272"/>
      <c r="D194" s="272"/>
      <c r="E194" s="1445" t="str">
        <f>'2. CAD NCCF'!E194:L194</f>
        <v>Non-FI issued ABS and ABCP, medium rated</v>
      </c>
      <c r="F194" s="1446"/>
      <c r="G194" s="1446"/>
      <c r="H194" s="1446"/>
      <c r="I194" s="1446"/>
      <c r="J194" s="1446"/>
      <c r="K194" s="1446"/>
      <c r="L194" s="1447"/>
      <c r="M194" s="399">
        <f>SUM(M195:M196)</f>
        <v>0</v>
      </c>
      <c r="N194" s="402">
        <f t="shared" ref="N194:AC194" si="47">SUBTOTAL(9,N195:N196)</f>
        <v>0</v>
      </c>
      <c r="O194" s="406">
        <f t="shared" si="47"/>
        <v>0</v>
      </c>
      <c r="P194" s="405">
        <f t="shared" si="47"/>
        <v>0</v>
      </c>
      <c r="Q194" s="407">
        <f t="shared" si="47"/>
        <v>0</v>
      </c>
      <c r="R194" s="406">
        <f t="shared" si="47"/>
        <v>0</v>
      </c>
      <c r="S194" s="406">
        <f t="shared" si="47"/>
        <v>0</v>
      </c>
      <c r="T194" s="406">
        <f t="shared" si="47"/>
        <v>0</v>
      </c>
      <c r="U194" s="406">
        <f t="shared" si="47"/>
        <v>0</v>
      </c>
      <c r="V194" s="406">
        <f t="shared" si="47"/>
        <v>0</v>
      </c>
      <c r="W194" s="406">
        <f t="shared" si="47"/>
        <v>0</v>
      </c>
      <c r="X194" s="406">
        <f t="shared" si="47"/>
        <v>0</v>
      </c>
      <c r="Y194" s="406">
        <f t="shared" si="47"/>
        <v>0</v>
      </c>
      <c r="Z194" s="406">
        <f t="shared" si="47"/>
        <v>0</v>
      </c>
      <c r="AA194" s="406">
        <f t="shared" si="47"/>
        <v>0</v>
      </c>
      <c r="AB194" s="416">
        <f t="shared" si="47"/>
        <v>0</v>
      </c>
      <c r="AC194" s="399">
        <f t="shared" si="47"/>
        <v>0</v>
      </c>
      <c r="AD194" s="1015"/>
      <c r="AE194" s="1016"/>
      <c r="AF194" s="1017"/>
    </row>
    <row r="195" spans="1:32" ht="15" customHeight="1" x14ac:dyDescent="0.2">
      <c r="A195" s="11">
        <v>291</v>
      </c>
      <c r="B195" s="271"/>
      <c r="C195" s="272"/>
      <c r="D195" s="272"/>
      <c r="E195" s="272"/>
      <c r="F195" s="1475" t="str">
        <f>'2. CAD NCCF'!F195:L195</f>
        <v>Non-FI issued ABS, medium rated</v>
      </c>
      <c r="G195" s="1476"/>
      <c r="H195" s="1476"/>
      <c r="I195" s="1476"/>
      <c r="J195" s="1476"/>
      <c r="K195" s="1476"/>
      <c r="L195" s="1477"/>
      <c r="M195" s="690">
        <v>0</v>
      </c>
      <c r="N195" s="691">
        <v>0</v>
      </c>
      <c r="O195" s="692">
        <v>0</v>
      </c>
      <c r="P195" s="692">
        <v>0</v>
      </c>
      <c r="Q195" s="697">
        <v>0</v>
      </c>
      <c r="R195" s="692">
        <v>0</v>
      </c>
      <c r="S195" s="693">
        <v>0</v>
      </c>
      <c r="T195" s="692">
        <v>0</v>
      </c>
      <c r="U195" s="693">
        <v>0</v>
      </c>
      <c r="V195" s="692">
        <v>0</v>
      </c>
      <c r="W195" s="693">
        <v>0</v>
      </c>
      <c r="X195" s="692">
        <v>0</v>
      </c>
      <c r="Y195" s="693">
        <v>0</v>
      </c>
      <c r="Z195" s="692">
        <v>0</v>
      </c>
      <c r="AA195" s="693">
        <v>0</v>
      </c>
      <c r="AB195" s="698">
        <v>0</v>
      </c>
      <c r="AC195" s="690">
        <v>0</v>
      </c>
      <c r="AD195" s="1015"/>
      <c r="AE195" s="1016"/>
      <c r="AF195" s="1017"/>
    </row>
    <row r="196" spans="1:32" ht="15" customHeight="1" x14ac:dyDescent="0.2">
      <c r="A196" s="11">
        <v>292</v>
      </c>
      <c r="B196" s="271"/>
      <c r="C196" s="272"/>
      <c r="D196" s="272"/>
      <c r="E196" s="272"/>
      <c r="F196" s="1475" t="str">
        <f>'2. CAD NCCF'!F196:L196</f>
        <v>Non-FI issued ABCP, medium rated</v>
      </c>
      <c r="G196" s="1476"/>
      <c r="H196" s="1476"/>
      <c r="I196" s="1476"/>
      <c r="J196" s="1476"/>
      <c r="K196" s="1476"/>
      <c r="L196" s="1477"/>
      <c r="M196" s="690">
        <v>0</v>
      </c>
      <c r="N196" s="691">
        <v>0</v>
      </c>
      <c r="O196" s="692">
        <v>0</v>
      </c>
      <c r="P196" s="692">
        <v>0</v>
      </c>
      <c r="Q196" s="697">
        <v>0</v>
      </c>
      <c r="R196" s="692">
        <v>0</v>
      </c>
      <c r="S196" s="693">
        <v>0</v>
      </c>
      <c r="T196" s="692">
        <v>0</v>
      </c>
      <c r="U196" s="693">
        <v>0</v>
      </c>
      <c r="V196" s="692">
        <v>0</v>
      </c>
      <c r="W196" s="693">
        <v>0</v>
      </c>
      <c r="X196" s="692">
        <v>0</v>
      </c>
      <c r="Y196" s="693">
        <v>0</v>
      </c>
      <c r="Z196" s="692">
        <v>0</v>
      </c>
      <c r="AA196" s="693">
        <v>0</v>
      </c>
      <c r="AB196" s="698">
        <v>0</v>
      </c>
      <c r="AC196" s="690">
        <v>0</v>
      </c>
      <c r="AD196" s="1015"/>
      <c r="AE196" s="1016"/>
      <c r="AF196" s="1017"/>
    </row>
    <row r="197" spans="1:32" x14ac:dyDescent="0.2">
      <c r="A197" s="11">
        <v>293</v>
      </c>
      <c r="B197" s="271"/>
      <c r="C197" s="272"/>
      <c r="D197" s="272"/>
      <c r="E197" s="1445" t="str">
        <f>'2. CAD NCCF'!E197:L197</f>
        <v>FI issued ABS and ABCP, medium rated</v>
      </c>
      <c r="F197" s="1446"/>
      <c r="G197" s="1446"/>
      <c r="H197" s="1446"/>
      <c r="I197" s="1446"/>
      <c r="J197" s="1446"/>
      <c r="K197" s="1446"/>
      <c r="L197" s="1447"/>
      <c r="M197" s="399">
        <f>SUM(M198:M199)</f>
        <v>0</v>
      </c>
      <c r="N197" s="402">
        <f t="shared" ref="N197:AC197" si="48">SUBTOTAL(9,N198:N199)</f>
        <v>0</v>
      </c>
      <c r="O197" s="406">
        <f t="shared" si="48"/>
        <v>0</v>
      </c>
      <c r="P197" s="405">
        <f t="shared" si="48"/>
        <v>0</v>
      </c>
      <c r="Q197" s="407">
        <f t="shared" si="48"/>
        <v>0</v>
      </c>
      <c r="R197" s="406">
        <f t="shared" si="48"/>
        <v>0</v>
      </c>
      <c r="S197" s="406">
        <f t="shared" si="48"/>
        <v>0</v>
      </c>
      <c r="T197" s="406">
        <f t="shared" si="48"/>
        <v>0</v>
      </c>
      <c r="U197" s="406">
        <f t="shared" si="48"/>
        <v>0</v>
      </c>
      <c r="V197" s="406">
        <f t="shared" si="48"/>
        <v>0</v>
      </c>
      <c r="W197" s="406">
        <f t="shared" si="48"/>
        <v>0</v>
      </c>
      <c r="X197" s="406">
        <f t="shared" si="48"/>
        <v>0</v>
      </c>
      <c r="Y197" s="406">
        <f t="shared" si="48"/>
        <v>0</v>
      </c>
      <c r="Z197" s="406">
        <f t="shared" si="48"/>
        <v>0</v>
      </c>
      <c r="AA197" s="406">
        <f t="shared" si="48"/>
        <v>0</v>
      </c>
      <c r="AB197" s="416">
        <f t="shared" si="48"/>
        <v>0</v>
      </c>
      <c r="AC197" s="399">
        <f t="shared" si="48"/>
        <v>0</v>
      </c>
      <c r="AD197" s="1015"/>
      <c r="AE197" s="1016"/>
      <c r="AF197" s="1017"/>
    </row>
    <row r="198" spans="1:32" ht="15" customHeight="1" x14ac:dyDescent="0.2">
      <c r="A198" s="11">
        <v>294</v>
      </c>
      <c r="B198" s="271"/>
      <c r="C198" s="272"/>
      <c r="D198" s="272"/>
      <c r="E198" s="272"/>
      <c r="F198" s="1475" t="str">
        <f>'2. CAD NCCF'!F198:L198</f>
        <v>FI issued ABS, medium rated</v>
      </c>
      <c r="G198" s="1476"/>
      <c r="H198" s="1476"/>
      <c r="I198" s="1476"/>
      <c r="J198" s="1476"/>
      <c r="K198" s="1476"/>
      <c r="L198" s="1477"/>
      <c r="M198" s="690">
        <v>0</v>
      </c>
      <c r="N198" s="691">
        <v>0</v>
      </c>
      <c r="O198" s="692">
        <v>0</v>
      </c>
      <c r="P198" s="692">
        <v>0</v>
      </c>
      <c r="Q198" s="697">
        <v>0</v>
      </c>
      <c r="R198" s="692">
        <v>0</v>
      </c>
      <c r="S198" s="693">
        <v>0</v>
      </c>
      <c r="T198" s="692">
        <v>0</v>
      </c>
      <c r="U198" s="693">
        <v>0</v>
      </c>
      <c r="V198" s="692">
        <v>0</v>
      </c>
      <c r="W198" s="693">
        <v>0</v>
      </c>
      <c r="X198" s="692">
        <v>0</v>
      </c>
      <c r="Y198" s="693">
        <v>0</v>
      </c>
      <c r="Z198" s="692">
        <v>0</v>
      </c>
      <c r="AA198" s="693">
        <v>0</v>
      </c>
      <c r="AB198" s="698">
        <v>0</v>
      </c>
      <c r="AC198" s="690">
        <v>0</v>
      </c>
      <c r="AD198" s="1015"/>
      <c r="AE198" s="1016"/>
      <c r="AF198" s="1017"/>
    </row>
    <row r="199" spans="1:32" ht="15" customHeight="1" x14ac:dyDescent="0.2">
      <c r="A199" s="11">
        <v>295</v>
      </c>
      <c r="B199" s="271"/>
      <c r="C199" s="272"/>
      <c r="D199" s="272"/>
      <c r="E199" s="272"/>
      <c r="F199" s="1475" t="str">
        <f>'2. CAD NCCF'!F199:L199</f>
        <v>FI issued ABCP, medium rated</v>
      </c>
      <c r="G199" s="1476"/>
      <c r="H199" s="1476"/>
      <c r="I199" s="1476"/>
      <c r="J199" s="1476"/>
      <c r="K199" s="1476"/>
      <c r="L199" s="1477"/>
      <c r="M199" s="690">
        <v>0</v>
      </c>
      <c r="N199" s="691">
        <v>0</v>
      </c>
      <c r="O199" s="692">
        <v>0</v>
      </c>
      <c r="P199" s="692">
        <v>0</v>
      </c>
      <c r="Q199" s="697">
        <v>0</v>
      </c>
      <c r="R199" s="692">
        <v>0</v>
      </c>
      <c r="S199" s="693">
        <v>0</v>
      </c>
      <c r="T199" s="692">
        <v>0</v>
      </c>
      <c r="U199" s="693">
        <v>0</v>
      </c>
      <c r="V199" s="692">
        <v>0</v>
      </c>
      <c r="W199" s="693">
        <v>0</v>
      </c>
      <c r="X199" s="692">
        <v>0</v>
      </c>
      <c r="Y199" s="693">
        <v>0</v>
      </c>
      <c r="Z199" s="692">
        <v>0</v>
      </c>
      <c r="AA199" s="693">
        <v>0</v>
      </c>
      <c r="AB199" s="698">
        <v>0</v>
      </c>
      <c r="AC199" s="690">
        <v>0</v>
      </c>
      <c r="AD199" s="1015"/>
      <c r="AE199" s="1016"/>
      <c r="AF199" s="1017"/>
    </row>
    <row r="200" spans="1:32" x14ac:dyDescent="0.2">
      <c r="A200" s="11">
        <v>296</v>
      </c>
      <c r="B200" s="271"/>
      <c r="C200" s="272"/>
      <c r="D200" s="272"/>
      <c r="E200" s="1445" t="str">
        <f>'2. CAD NCCF'!E200:L200</f>
        <v>Non-FI issued ABS and ABCP, low or not rated</v>
      </c>
      <c r="F200" s="1446"/>
      <c r="G200" s="1446"/>
      <c r="H200" s="1446"/>
      <c r="I200" s="1446"/>
      <c r="J200" s="1446"/>
      <c r="K200" s="1446"/>
      <c r="L200" s="1447"/>
      <c r="M200" s="399">
        <f>SUM(M201:M202)</f>
        <v>0</v>
      </c>
      <c r="N200" s="402">
        <f t="shared" ref="N200:AC200" si="49">SUBTOTAL(9,N201:N202)</f>
        <v>0</v>
      </c>
      <c r="O200" s="406">
        <f t="shared" si="49"/>
        <v>0</v>
      </c>
      <c r="P200" s="405">
        <f t="shared" si="49"/>
        <v>0</v>
      </c>
      <c r="Q200" s="407">
        <f t="shared" si="49"/>
        <v>0</v>
      </c>
      <c r="R200" s="406">
        <f t="shared" si="49"/>
        <v>0</v>
      </c>
      <c r="S200" s="406">
        <f t="shared" si="49"/>
        <v>0</v>
      </c>
      <c r="T200" s="406">
        <f t="shared" si="49"/>
        <v>0</v>
      </c>
      <c r="U200" s="406">
        <f t="shared" si="49"/>
        <v>0</v>
      </c>
      <c r="V200" s="406">
        <f t="shared" si="49"/>
        <v>0</v>
      </c>
      <c r="W200" s="406">
        <f t="shared" si="49"/>
        <v>0</v>
      </c>
      <c r="X200" s="406">
        <f t="shared" si="49"/>
        <v>0</v>
      </c>
      <c r="Y200" s="406">
        <f t="shared" si="49"/>
        <v>0</v>
      </c>
      <c r="Z200" s="406">
        <f t="shared" si="49"/>
        <v>0</v>
      </c>
      <c r="AA200" s="406">
        <f t="shared" si="49"/>
        <v>0</v>
      </c>
      <c r="AB200" s="416">
        <f t="shared" si="49"/>
        <v>0</v>
      </c>
      <c r="AC200" s="399">
        <f t="shared" si="49"/>
        <v>0</v>
      </c>
      <c r="AD200" s="1015"/>
      <c r="AE200" s="1016"/>
      <c r="AF200" s="1017"/>
    </row>
    <row r="201" spans="1:32" ht="15" customHeight="1" x14ac:dyDescent="0.2">
      <c r="A201" s="11">
        <v>297</v>
      </c>
      <c r="B201" s="271"/>
      <c r="C201" s="272"/>
      <c r="D201" s="272"/>
      <c r="E201" s="272"/>
      <c r="F201" s="1475" t="str">
        <f>'2. CAD NCCF'!F201:L201</f>
        <v>Non-FI issued ABS, low or not rated</v>
      </c>
      <c r="G201" s="1476"/>
      <c r="H201" s="1476"/>
      <c r="I201" s="1476"/>
      <c r="J201" s="1476"/>
      <c r="K201" s="1476"/>
      <c r="L201" s="1477"/>
      <c r="M201" s="690">
        <v>0</v>
      </c>
      <c r="N201" s="691">
        <v>0</v>
      </c>
      <c r="O201" s="692">
        <v>0</v>
      </c>
      <c r="P201" s="692">
        <v>0</v>
      </c>
      <c r="Q201" s="697">
        <v>0</v>
      </c>
      <c r="R201" s="692">
        <v>0</v>
      </c>
      <c r="S201" s="693">
        <v>0</v>
      </c>
      <c r="T201" s="692">
        <v>0</v>
      </c>
      <c r="U201" s="693">
        <v>0</v>
      </c>
      <c r="V201" s="692">
        <v>0</v>
      </c>
      <c r="W201" s="693">
        <v>0</v>
      </c>
      <c r="X201" s="692">
        <v>0</v>
      </c>
      <c r="Y201" s="693">
        <v>0</v>
      </c>
      <c r="Z201" s="692">
        <v>0</v>
      </c>
      <c r="AA201" s="693">
        <v>0</v>
      </c>
      <c r="AB201" s="698">
        <v>0</v>
      </c>
      <c r="AC201" s="690">
        <v>0</v>
      </c>
      <c r="AD201" s="1015"/>
      <c r="AE201" s="1016"/>
      <c r="AF201" s="1017"/>
    </row>
    <row r="202" spans="1:32" ht="15" customHeight="1" x14ac:dyDescent="0.2">
      <c r="A202" s="11">
        <v>298</v>
      </c>
      <c r="B202" s="271"/>
      <c r="C202" s="272"/>
      <c r="D202" s="272"/>
      <c r="E202" s="272"/>
      <c r="F202" s="1475" t="str">
        <f>'2. CAD NCCF'!F202:L202</f>
        <v>Non-FI issued ABCP, low or not rated</v>
      </c>
      <c r="G202" s="1476"/>
      <c r="H202" s="1476"/>
      <c r="I202" s="1476"/>
      <c r="J202" s="1476"/>
      <c r="K202" s="1476"/>
      <c r="L202" s="1477"/>
      <c r="M202" s="690">
        <v>0</v>
      </c>
      <c r="N202" s="691">
        <v>0</v>
      </c>
      <c r="O202" s="692">
        <v>0</v>
      </c>
      <c r="P202" s="692">
        <v>0</v>
      </c>
      <c r="Q202" s="697">
        <v>0</v>
      </c>
      <c r="R202" s="692">
        <v>0</v>
      </c>
      <c r="S202" s="693">
        <v>0</v>
      </c>
      <c r="T202" s="692">
        <v>0</v>
      </c>
      <c r="U202" s="693">
        <v>0</v>
      </c>
      <c r="V202" s="692">
        <v>0</v>
      </c>
      <c r="W202" s="693">
        <v>0</v>
      </c>
      <c r="X202" s="692">
        <v>0</v>
      </c>
      <c r="Y202" s="693">
        <v>0</v>
      </c>
      <c r="Z202" s="692">
        <v>0</v>
      </c>
      <c r="AA202" s="693">
        <v>0</v>
      </c>
      <c r="AB202" s="698">
        <v>0</v>
      </c>
      <c r="AC202" s="690">
        <v>0</v>
      </c>
      <c r="AD202" s="1015"/>
      <c r="AE202" s="1016"/>
      <c r="AF202" s="1017"/>
    </row>
    <row r="203" spans="1:32" x14ac:dyDescent="0.2">
      <c r="A203" s="11">
        <v>299</v>
      </c>
      <c r="B203" s="271"/>
      <c r="C203" s="272"/>
      <c r="D203" s="272"/>
      <c r="E203" s="1445" t="str">
        <f>'2. CAD NCCF'!E203:L203</f>
        <v>FI issued ABS and ABCP, low or not rated</v>
      </c>
      <c r="F203" s="1446"/>
      <c r="G203" s="1446"/>
      <c r="H203" s="1446"/>
      <c r="I203" s="1446"/>
      <c r="J203" s="1446"/>
      <c r="K203" s="1446"/>
      <c r="L203" s="1447"/>
      <c r="M203" s="399">
        <f>SUM(M204:M205)</f>
        <v>0</v>
      </c>
      <c r="N203" s="402">
        <f t="shared" ref="N203:AC203" si="50">SUBTOTAL(9,N204:N205)</f>
        <v>0</v>
      </c>
      <c r="O203" s="406">
        <f t="shared" si="50"/>
        <v>0</v>
      </c>
      <c r="P203" s="405">
        <f t="shared" si="50"/>
        <v>0</v>
      </c>
      <c r="Q203" s="407">
        <f t="shared" si="50"/>
        <v>0</v>
      </c>
      <c r="R203" s="406">
        <f t="shared" si="50"/>
        <v>0</v>
      </c>
      <c r="S203" s="406">
        <f t="shared" si="50"/>
        <v>0</v>
      </c>
      <c r="T203" s="406">
        <f t="shared" si="50"/>
        <v>0</v>
      </c>
      <c r="U203" s="406">
        <f t="shared" si="50"/>
        <v>0</v>
      </c>
      <c r="V203" s="406">
        <f t="shared" si="50"/>
        <v>0</v>
      </c>
      <c r="W203" s="406">
        <f t="shared" si="50"/>
        <v>0</v>
      </c>
      <c r="X203" s="406">
        <f t="shared" si="50"/>
        <v>0</v>
      </c>
      <c r="Y203" s="406">
        <f t="shared" si="50"/>
        <v>0</v>
      </c>
      <c r="Z203" s="406">
        <f t="shared" si="50"/>
        <v>0</v>
      </c>
      <c r="AA203" s="406">
        <f t="shared" si="50"/>
        <v>0</v>
      </c>
      <c r="AB203" s="416">
        <f t="shared" si="50"/>
        <v>0</v>
      </c>
      <c r="AC203" s="399">
        <f t="shared" si="50"/>
        <v>0</v>
      </c>
      <c r="AD203" s="1015"/>
      <c r="AE203" s="1016"/>
      <c r="AF203" s="1017"/>
    </row>
    <row r="204" spans="1:32" ht="15" customHeight="1" x14ac:dyDescent="0.2">
      <c r="A204" s="11">
        <v>300</v>
      </c>
      <c r="B204" s="271"/>
      <c r="C204" s="272"/>
      <c r="D204" s="272"/>
      <c r="E204" s="272"/>
      <c r="F204" s="1475" t="str">
        <f>'2. CAD NCCF'!F204:L204</f>
        <v>FI issued ABS, low or not rated</v>
      </c>
      <c r="G204" s="1476"/>
      <c r="H204" s="1476"/>
      <c r="I204" s="1476"/>
      <c r="J204" s="1476"/>
      <c r="K204" s="1476"/>
      <c r="L204" s="1477"/>
      <c r="M204" s="690">
        <v>0</v>
      </c>
      <c r="N204" s="691">
        <v>0</v>
      </c>
      <c r="O204" s="692">
        <v>0</v>
      </c>
      <c r="P204" s="692">
        <v>0</v>
      </c>
      <c r="Q204" s="697">
        <v>0</v>
      </c>
      <c r="R204" s="692">
        <v>0</v>
      </c>
      <c r="S204" s="693">
        <v>0</v>
      </c>
      <c r="T204" s="692">
        <v>0</v>
      </c>
      <c r="U204" s="693">
        <v>0</v>
      </c>
      <c r="V204" s="692">
        <v>0</v>
      </c>
      <c r="W204" s="693">
        <v>0</v>
      </c>
      <c r="X204" s="692">
        <v>0</v>
      </c>
      <c r="Y204" s="693">
        <v>0</v>
      </c>
      <c r="Z204" s="692">
        <v>0</v>
      </c>
      <c r="AA204" s="693">
        <v>0</v>
      </c>
      <c r="AB204" s="698">
        <v>0</v>
      </c>
      <c r="AC204" s="690">
        <v>0</v>
      </c>
      <c r="AD204" s="1015"/>
      <c r="AE204" s="1016"/>
      <c r="AF204" s="1017"/>
    </row>
    <row r="205" spans="1:32" ht="15" customHeight="1" x14ac:dyDescent="0.2">
      <c r="A205" s="11">
        <v>301</v>
      </c>
      <c r="B205" s="271"/>
      <c r="C205" s="272"/>
      <c r="D205" s="272"/>
      <c r="E205" s="272"/>
      <c r="F205" s="1475" t="str">
        <f>'2. CAD NCCF'!F205:L205</f>
        <v>FI issued ABCP, low or not rated</v>
      </c>
      <c r="G205" s="1476"/>
      <c r="H205" s="1476"/>
      <c r="I205" s="1476"/>
      <c r="J205" s="1476"/>
      <c r="K205" s="1476"/>
      <c r="L205" s="1477"/>
      <c r="M205" s="690">
        <v>0</v>
      </c>
      <c r="N205" s="691">
        <v>0</v>
      </c>
      <c r="O205" s="692">
        <v>0</v>
      </c>
      <c r="P205" s="692">
        <v>0</v>
      </c>
      <c r="Q205" s="697">
        <v>0</v>
      </c>
      <c r="R205" s="692">
        <v>0</v>
      </c>
      <c r="S205" s="693">
        <v>0</v>
      </c>
      <c r="T205" s="692">
        <v>0</v>
      </c>
      <c r="U205" s="693">
        <v>0</v>
      </c>
      <c r="V205" s="692">
        <v>0</v>
      </c>
      <c r="W205" s="693">
        <v>0</v>
      </c>
      <c r="X205" s="692">
        <v>0</v>
      </c>
      <c r="Y205" s="693">
        <v>0</v>
      </c>
      <c r="Z205" s="692">
        <v>0</v>
      </c>
      <c r="AA205" s="693">
        <v>0</v>
      </c>
      <c r="AB205" s="698">
        <v>0</v>
      </c>
      <c r="AC205" s="690">
        <v>0</v>
      </c>
      <c r="AD205" s="1015"/>
      <c r="AE205" s="1016"/>
      <c r="AF205" s="1017"/>
    </row>
    <row r="206" spans="1:32" x14ac:dyDescent="0.2">
      <c r="A206" s="11">
        <v>302</v>
      </c>
      <c r="B206" s="271"/>
      <c r="C206" s="272"/>
      <c r="D206" s="1472" t="str">
        <f>'2. CAD NCCF'!D206:L206</f>
        <v>Equities</v>
      </c>
      <c r="E206" s="1473"/>
      <c r="F206" s="1473"/>
      <c r="G206" s="1473"/>
      <c r="H206" s="1473"/>
      <c r="I206" s="1473"/>
      <c r="J206" s="1473"/>
      <c r="K206" s="1473"/>
      <c r="L206" s="1474"/>
      <c r="M206" s="399">
        <f>SUM(M207:M209)</f>
        <v>0</v>
      </c>
      <c r="N206" s="402">
        <f t="shared" ref="N206:AC206" si="51">SUBTOTAL(9,N207:N209)</f>
        <v>0</v>
      </c>
      <c r="O206" s="406">
        <f t="shared" si="51"/>
        <v>0</v>
      </c>
      <c r="P206" s="405">
        <f t="shared" si="51"/>
        <v>0</v>
      </c>
      <c r="Q206" s="407">
        <f t="shared" si="51"/>
        <v>0</v>
      </c>
      <c r="R206" s="406">
        <f t="shared" si="51"/>
        <v>0</v>
      </c>
      <c r="S206" s="406">
        <f t="shared" si="51"/>
        <v>0</v>
      </c>
      <c r="T206" s="406">
        <f t="shared" si="51"/>
        <v>0</v>
      </c>
      <c r="U206" s="406">
        <f t="shared" si="51"/>
        <v>0</v>
      </c>
      <c r="V206" s="406">
        <f t="shared" si="51"/>
        <v>0</v>
      </c>
      <c r="W206" s="406">
        <f t="shared" si="51"/>
        <v>0</v>
      </c>
      <c r="X206" s="406">
        <f t="shared" si="51"/>
        <v>0</v>
      </c>
      <c r="Y206" s="406">
        <f t="shared" si="51"/>
        <v>0</v>
      </c>
      <c r="Z206" s="406">
        <f t="shared" si="51"/>
        <v>0</v>
      </c>
      <c r="AA206" s="406">
        <f t="shared" si="51"/>
        <v>0</v>
      </c>
      <c r="AB206" s="416">
        <f t="shared" si="51"/>
        <v>0</v>
      </c>
      <c r="AC206" s="399">
        <f t="shared" si="51"/>
        <v>0</v>
      </c>
      <c r="AD206" s="1015"/>
      <c r="AE206" s="1016"/>
      <c r="AF206" s="1017"/>
    </row>
    <row r="207" spans="1:32" ht="15" customHeight="1" x14ac:dyDescent="0.2">
      <c r="A207" s="11">
        <v>303</v>
      </c>
      <c r="B207" s="271"/>
      <c r="C207" s="272"/>
      <c r="D207" s="272"/>
      <c r="E207" s="272"/>
      <c r="F207" s="1475" t="str">
        <f>'2. CAD NCCF'!F207:L207</f>
        <v>Eligible non-financial common equity shares</v>
      </c>
      <c r="G207" s="1476"/>
      <c r="H207" s="1476"/>
      <c r="I207" s="1476"/>
      <c r="J207" s="1476"/>
      <c r="K207" s="1476"/>
      <c r="L207" s="1477"/>
      <c r="M207" s="690">
        <v>0</v>
      </c>
      <c r="N207" s="691">
        <v>0</v>
      </c>
      <c r="O207" s="692">
        <v>0</v>
      </c>
      <c r="P207" s="692">
        <v>0</v>
      </c>
      <c r="Q207" s="697">
        <v>0</v>
      </c>
      <c r="R207" s="692">
        <v>0</v>
      </c>
      <c r="S207" s="693">
        <v>0</v>
      </c>
      <c r="T207" s="692">
        <v>0</v>
      </c>
      <c r="U207" s="693">
        <v>0</v>
      </c>
      <c r="V207" s="692">
        <v>0</v>
      </c>
      <c r="W207" s="693">
        <v>0</v>
      </c>
      <c r="X207" s="692">
        <v>0</v>
      </c>
      <c r="Y207" s="693">
        <v>0</v>
      </c>
      <c r="Z207" s="692">
        <v>0</v>
      </c>
      <c r="AA207" s="693">
        <v>0</v>
      </c>
      <c r="AB207" s="698">
        <v>0</v>
      </c>
      <c r="AC207" s="690">
        <v>0</v>
      </c>
      <c r="AD207" s="1015"/>
      <c r="AE207" s="1016"/>
      <c r="AF207" s="1017"/>
    </row>
    <row r="208" spans="1:32" ht="15" customHeight="1" x14ac:dyDescent="0.2">
      <c r="A208" s="11">
        <v>304</v>
      </c>
      <c r="B208" s="271"/>
      <c r="C208" s="272"/>
      <c r="D208" s="272"/>
      <c r="E208" s="272"/>
      <c r="F208" s="1475" t="str">
        <f>'2. CAD NCCF'!F208:L208</f>
        <v>Eligible financial common equity</v>
      </c>
      <c r="G208" s="1476"/>
      <c r="H208" s="1476"/>
      <c r="I208" s="1476"/>
      <c r="J208" s="1476"/>
      <c r="K208" s="1476"/>
      <c r="L208" s="1477"/>
      <c r="M208" s="690">
        <v>0</v>
      </c>
      <c r="N208" s="691">
        <v>0</v>
      </c>
      <c r="O208" s="692">
        <v>0</v>
      </c>
      <c r="P208" s="692">
        <v>0</v>
      </c>
      <c r="Q208" s="697">
        <v>0</v>
      </c>
      <c r="R208" s="692">
        <v>0</v>
      </c>
      <c r="S208" s="693">
        <v>0</v>
      </c>
      <c r="T208" s="692">
        <v>0</v>
      </c>
      <c r="U208" s="693">
        <v>0</v>
      </c>
      <c r="V208" s="692">
        <v>0</v>
      </c>
      <c r="W208" s="693">
        <v>0</v>
      </c>
      <c r="X208" s="692">
        <v>0</v>
      </c>
      <c r="Y208" s="693">
        <v>0</v>
      </c>
      <c r="Z208" s="692">
        <v>0</v>
      </c>
      <c r="AA208" s="693">
        <v>0</v>
      </c>
      <c r="AB208" s="698">
        <v>0</v>
      </c>
      <c r="AC208" s="690">
        <v>0</v>
      </c>
      <c r="AD208" s="1015"/>
      <c r="AE208" s="1016"/>
      <c r="AF208" s="1017"/>
    </row>
    <row r="209" spans="1:32" ht="15" customHeight="1" x14ac:dyDescent="0.2">
      <c r="A209" s="11">
        <v>305</v>
      </c>
      <c r="B209" s="271"/>
      <c r="C209" s="272"/>
      <c r="D209" s="272"/>
      <c r="E209" s="272"/>
      <c r="F209" s="1475" t="str">
        <f>'2. CAD NCCF'!F209:L209</f>
        <v>Other equities</v>
      </c>
      <c r="G209" s="1476"/>
      <c r="H209" s="1476"/>
      <c r="I209" s="1476"/>
      <c r="J209" s="1476"/>
      <c r="K209" s="1476"/>
      <c r="L209" s="1477"/>
      <c r="M209" s="690">
        <v>0</v>
      </c>
      <c r="N209" s="691">
        <v>0</v>
      </c>
      <c r="O209" s="692">
        <v>0</v>
      </c>
      <c r="P209" s="692">
        <v>0</v>
      </c>
      <c r="Q209" s="697">
        <v>0</v>
      </c>
      <c r="R209" s="692">
        <v>0</v>
      </c>
      <c r="S209" s="693">
        <v>0</v>
      </c>
      <c r="T209" s="692">
        <v>0</v>
      </c>
      <c r="U209" s="693">
        <v>0</v>
      </c>
      <c r="V209" s="692">
        <v>0</v>
      </c>
      <c r="W209" s="693">
        <v>0</v>
      </c>
      <c r="X209" s="692">
        <v>0</v>
      </c>
      <c r="Y209" s="693">
        <v>0</v>
      </c>
      <c r="Z209" s="692">
        <v>0</v>
      </c>
      <c r="AA209" s="693">
        <v>0</v>
      </c>
      <c r="AB209" s="698">
        <v>0</v>
      </c>
      <c r="AC209" s="690">
        <v>0</v>
      </c>
      <c r="AD209" s="1015"/>
      <c r="AE209" s="1016"/>
      <c r="AF209" s="1017"/>
    </row>
    <row r="210" spans="1:32" x14ac:dyDescent="0.2">
      <c r="A210" s="11">
        <v>306</v>
      </c>
      <c r="B210" s="271"/>
      <c r="C210" s="272"/>
      <c r="D210" s="1472" t="str">
        <f>'2. CAD NCCF'!D210:L210</f>
        <v>FI's own securities - Not eliminated</v>
      </c>
      <c r="E210" s="1473"/>
      <c r="F210" s="1473"/>
      <c r="G210" s="1473"/>
      <c r="H210" s="1473"/>
      <c r="I210" s="1473"/>
      <c r="J210" s="1473"/>
      <c r="K210" s="1473"/>
      <c r="L210" s="1474"/>
      <c r="M210" s="399">
        <f>SUM(M211:M212)</f>
        <v>0</v>
      </c>
      <c r="N210" s="402">
        <f t="shared" ref="N210:AC210" si="52">SUBTOTAL(9,N211:N212)</f>
        <v>0</v>
      </c>
      <c r="O210" s="406">
        <f t="shared" si="52"/>
        <v>0</v>
      </c>
      <c r="P210" s="405">
        <f t="shared" si="52"/>
        <v>0</v>
      </c>
      <c r="Q210" s="407">
        <f t="shared" si="52"/>
        <v>0</v>
      </c>
      <c r="R210" s="406">
        <f t="shared" si="52"/>
        <v>0</v>
      </c>
      <c r="S210" s="406">
        <f t="shared" si="52"/>
        <v>0</v>
      </c>
      <c r="T210" s="406">
        <f t="shared" si="52"/>
        <v>0</v>
      </c>
      <c r="U210" s="406">
        <f t="shared" si="52"/>
        <v>0</v>
      </c>
      <c r="V210" s="406">
        <f t="shared" si="52"/>
        <v>0</v>
      </c>
      <c r="W210" s="406">
        <f t="shared" si="52"/>
        <v>0</v>
      </c>
      <c r="X210" s="406">
        <f t="shared" si="52"/>
        <v>0</v>
      </c>
      <c r="Y210" s="406">
        <f t="shared" si="52"/>
        <v>0</v>
      </c>
      <c r="Z210" s="406">
        <f t="shared" si="52"/>
        <v>0</v>
      </c>
      <c r="AA210" s="406">
        <f t="shared" si="52"/>
        <v>0</v>
      </c>
      <c r="AB210" s="416">
        <f t="shared" si="52"/>
        <v>0</v>
      </c>
      <c r="AC210" s="399">
        <f t="shared" si="52"/>
        <v>0</v>
      </c>
      <c r="AD210" s="1015"/>
      <c r="AE210" s="1016"/>
      <c r="AF210" s="1017"/>
    </row>
    <row r="211" spans="1:32" ht="15" customHeight="1" x14ac:dyDescent="0.2">
      <c r="A211" s="11">
        <v>307</v>
      </c>
      <c r="B211" s="271"/>
      <c r="C211" s="286"/>
      <c r="D211" s="286"/>
      <c r="E211" s="286"/>
      <c r="F211" s="1475" t="str">
        <f>'2. CAD NCCF'!F211:L211</f>
        <v>FI's own debt not eliminated</v>
      </c>
      <c r="G211" s="1476"/>
      <c r="H211" s="1476"/>
      <c r="I211" s="1476"/>
      <c r="J211" s="1476"/>
      <c r="K211" s="1476"/>
      <c r="L211" s="1477"/>
      <c r="M211" s="690">
        <v>0</v>
      </c>
      <c r="N211" s="691">
        <v>0</v>
      </c>
      <c r="O211" s="692">
        <v>0</v>
      </c>
      <c r="P211" s="692">
        <v>0</v>
      </c>
      <c r="Q211" s="697">
        <v>0</v>
      </c>
      <c r="R211" s="692">
        <v>0</v>
      </c>
      <c r="S211" s="693">
        <v>0</v>
      </c>
      <c r="T211" s="692">
        <v>0</v>
      </c>
      <c r="U211" s="693">
        <v>0</v>
      </c>
      <c r="V211" s="692">
        <v>0</v>
      </c>
      <c r="W211" s="693">
        <v>0</v>
      </c>
      <c r="X211" s="692">
        <v>0</v>
      </c>
      <c r="Y211" s="693">
        <v>0</v>
      </c>
      <c r="Z211" s="692">
        <v>0</v>
      </c>
      <c r="AA211" s="693">
        <v>0</v>
      </c>
      <c r="AB211" s="698">
        <v>0</v>
      </c>
      <c r="AC211" s="690">
        <v>0</v>
      </c>
      <c r="AD211" s="1015"/>
      <c r="AE211" s="1016"/>
      <c r="AF211" s="1017"/>
    </row>
    <row r="212" spans="1:32" ht="15" customHeight="1" x14ac:dyDescent="0.2">
      <c r="A212" s="11">
        <v>308</v>
      </c>
      <c r="B212" s="271"/>
      <c r="C212" s="286"/>
      <c r="D212" s="286"/>
      <c r="E212" s="286"/>
      <c r="F212" s="1475" t="str">
        <f>'2. CAD NCCF'!F212:L212</f>
        <v>FI's own equity not eliminated</v>
      </c>
      <c r="G212" s="1476"/>
      <c r="H212" s="1476"/>
      <c r="I212" s="1476"/>
      <c r="J212" s="1476"/>
      <c r="K212" s="1476"/>
      <c r="L212" s="1477"/>
      <c r="M212" s="690">
        <v>0</v>
      </c>
      <c r="N212" s="691">
        <v>0</v>
      </c>
      <c r="O212" s="692">
        <v>0</v>
      </c>
      <c r="P212" s="692">
        <v>0</v>
      </c>
      <c r="Q212" s="697">
        <v>0</v>
      </c>
      <c r="R212" s="692">
        <v>0</v>
      </c>
      <c r="S212" s="693">
        <v>0</v>
      </c>
      <c r="T212" s="692">
        <v>0</v>
      </c>
      <c r="U212" s="693">
        <v>0</v>
      </c>
      <c r="V212" s="692">
        <v>0</v>
      </c>
      <c r="W212" s="693">
        <v>0</v>
      </c>
      <c r="X212" s="692">
        <v>0</v>
      </c>
      <c r="Y212" s="693">
        <v>0</v>
      </c>
      <c r="Z212" s="692">
        <v>0</v>
      </c>
      <c r="AA212" s="693">
        <v>0</v>
      </c>
      <c r="AB212" s="698">
        <v>0</v>
      </c>
      <c r="AC212" s="690">
        <v>0</v>
      </c>
      <c r="AD212" s="1015"/>
      <c r="AE212" s="1016"/>
      <c r="AF212" s="1017"/>
    </row>
    <row r="213" spans="1:32" x14ac:dyDescent="0.2">
      <c r="A213" s="11">
        <v>231</v>
      </c>
      <c r="B213" s="271"/>
      <c r="C213" s="1532" t="str">
        <f>'2. CAD NCCF'!C213:AF213</f>
        <v>Other assets</v>
      </c>
      <c r="D213" s="1514"/>
      <c r="E213" s="1514"/>
      <c r="F213" s="1514"/>
      <c r="G213" s="1514"/>
      <c r="H213" s="1514"/>
      <c r="I213" s="1514"/>
      <c r="J213" s="1514"/>
      <c r="K213" s="1514"/>
      <c r="L213" s="1514"/>
      <c r="M213" s="1514"/>
      <c r="N213" s="1514"/>
      <c r="O213" s="1514"/>
      <c r="P213" s="1514"/>
      <c r="Q213" s="1514"/>
      <c r="R213" s="1514"/>
      <c r="S213" s="1514"/>
      <c r="T213" s="1514"/>
      <c r="U213" s="1514"/>
      <c r="V213" s="1514"/>
      <c r="W213" s="1514"/>
      <c r="X213" s="1514"/>
      <c r="Y213" s="1514"/>
      <c r="Z213" s="1514"/>
      <c r="AA213" s="1514"/>
      <c r="AB213" s="1514"/>
      <c r="AC213" s="1532"/>
      <c r="AD213" s="1514"/>
      <c r="AE213" s="1514"/>
      <c r="AF213" s="1514"/>
    </row>
    <row r="214" spans="1:32" x14ac:dyDescent="0.2">
      <c r="A214" s="11">
        <v>310</v>
      </c>
      <c r="B214" s="271"/>
      <c r="C214" s="272"/>
      <c r="D214" s="1472" t="str">
        <f>'2. CAD NCCF'!D214:L214</f>
        <v>Derivative related assets (DRA)</v>
      </c>
      <c r="E214" s="1473"/>
      <c r="F214" s="1473"/>
      <c r="G214" s="1473"/>
      <c r="H214" s="1473"/>
      <c r="I214" s="1473"/>
      <c r="J214" s="1473"/>
      <c r="K214" s="1473"/>
      <c r="L214" s="1474"/>
      <c r="M214" s="399">
        <f>SUM(M215:M216)</f>
        <v>0</v>
      </c>
      <c r="N214" s="402">
        <f t="shared" ref="N214:AC214" si="53">SUBTOTAL(9,N215:N216)</f>
        <v>0</v>
      </c>
      <c r="O214" s="406">
        <f t="shared" si="53"/>
        <v>0</v>
      </c>
      <c r="P214" s="405">
        <f t="shared" si="53"/>
        <v>0</v>
      </c>
      <c r="Q214" s="407">
        <f t="shared" si="53"/>
        <v>0</v>
      </c>
      <c r="R214" s="406">
        <f t="shared" si="53"/>
        <v>0</v>
      </c>
      <c r="S214" s="406">
        <f t="shared" si="53"/>
        <v>0</v>
      </c>
      <c r="T214" s="406">
        <f t="shared" si="53"/>
        <v>0</v>
      </c>
      <c r="U214" s="406">
        <f t="shared" si="53"/>
        <v>0</v>
      </c>
      <c r="V214" s="406">
        <f t="shared" si="53"/>
        <v>0</v>
      </c>
      <c r="W214" s="406">
        <f t="shared" si="53"/>
        <v>0</v>
      </c>
      <c r="X214" s="406">
        <f t="shared" si="53"/>
        <v>0</v>
      </c>
      <c r="Y214" s="406">
        <f t="shared" si="53"/>
        <v>0</v>
      </c>
      <c r="Z214" s="406">
        <f t="shared" si="53"/>
        <v>0</v>
      </c>
      <c r="AA214" s="406">
        <f t="shared" si="53"/>
        <v>0</v>
      </c>
      <c r="AB214" s="416">
        <f t="shared" si="53"/>
        <v>0</v>
      </c>
      <c r="AC214" s="399">
        <f t="shared" si="53"/>
        <v>0</v>
      </c>
      <c r="AD214" s="1015"/>
      <c r="AE214" s="1016"/>
      <c r="AF214" s="1017"/>
    </row>
    <row r="215" spans="1:32" x14ac:dyDescent="0.2">
      <c r="A215" s="11">
        <v>311</v>
      </c>
      <c r="B215" s="271"/>
      <c r="C215" s="272"/>
      <c r="D215" s="272"/>
      <c r="E215" s="272"/>
      <c r="F215" s="1475" t="str">
        <f>'2. CAD NCCF'!F215:L215</f>
        <v>FX and cross currency swap assets</v>
      </c>
      <c r="G215" s="1476"/>
      <c r="H215" s="1476"/>
      <c r="I215" s="1476"/>
      <c r="J215" s="1476"/>
      <c r="K215" s="1476"/>
      <c r="L215" s="1477"/>
      <c r="M215" s="690">
        <v>0</v>
      </c>
      <c r="N215" s="691">
        <v>0</v>
      </c>
      <c r="O215" s="692">
        <v>0</v>
      </c>
      <c r="P215" s="692">
        <v>0</v>
      </c>
      <c r="Q215" s="697">
        <v>0</v>
      </c>
      <c r="R215" s="692">
        <v>0</v>
      </c>
      <c r="S215" s="693">
        <v>0</v>
      </c>
      <c r="T215" s="692">
        <v>0</v>
      </c>
      <c r="U215" s="693">
        <v>0</v>
      </c>
      <c r="V215" s="692">
        <v>0</v>
      </c>
      <c r="W215" s="693">
        <v>0</v>
      </c>
      <c r="X215" s="692">
        <v>0</v>
      </c>
      <c r="Y215" s="693">
        <v>0</v>
      </c>
      <c r="Z215" s="692">
        <v>0</v>
      </c>
      <c r="AA215" s="693">
        <v>0</v>
      </c>
      <c r="AB215" s="698">
        <v>0</v>
      </c>
      <c r="AC215" s="690">
        <v>0</v>
      </c>
      <c r="AD215" s="1015"/>
      <c r="AE215" s="1016"/>
      <c r="AF215" s="1017"/>
    </row>
    <row r="216" spans="1:32" ht="15" customHeight="1" x14ac:dyDescent="0.2">
      <c r="A216" s="11">
        <v>312</v>
      </c>
      <c r="B216" s="271"/>
      <c r="C216" s="272"/>
      <c r="D216" s="272"/>
      <c r="E216" s="272"/>
      <c r="F216" s="1475" t="str">
        <f>'2. CAD NCCF'!F216:L216</f>
        <v>Other DRA</v>
      </c>
      <c r="G216" s="1476"/>
      <c r="H216" s="1476"/>
      <c r="I216" s="1476"/>
      <c r="J216" s="1476"/>
      <c r="K216" s="1476"/>
      <c r="L216" s="1477"/>
      <c r="M216" s="690">
        <v>0</v>
      </c>
      <c r="N216" s="691">
        <v>0</v>
      </c>
      <c r="O216" s="692">
        <v>0</v>
      </c>
      <c r="P216" s="692">
        <v>0</v>
      </c>
      <c r="Q216" s="697">
        <v>0</v>
      </c>
      <c r="R216" s="692">
        <v>0</v>
      </c>
      <c r="S216" s="693">
        <v>0</v>
      </c>
      <c r="T216" s="692">
        <v>0</v>
      </c>
      <c r="U216" s="693">
        <v>0</v>
      </c>
      <c r="V216" s="692">
        <v>0</v>
      </c>
      <c r="W216" s="693">
        <v>0</v>
      </c>
      <c r="X216" s="692">
        <v>0</v>
      </c>
      <c r="Y216" s="693">
        <v>0</v>
      </c>
      <c r="Z216" s="692">
        <v>0</v>
      </c>
      <c r="AA216" s="693">
        <v>0</v>
      </c>
      <c r="AB216" s="698">
        <v>0</v>
      </c>
      <c r="AC216" s="690">
        <v>0</v>
      </c>
      <c r="AD216" s="1015"/>
      <c r="AE216" s="1016"/>
      <c r="AF216" s="1017"/>
    </row>
    <row r="217" spans="1:32" x14ac:dyDescent="0.2">
      <c r="A217" s="11">
        <v>313</v>
      </c>
      <c r="B217" s="271"/>
      <c r="C217" s="272"/>
      <c r="D217" s="1472" t="str">
        <f>'2. CAD NCCF'!D217:L217</f>
        <v>Cash collateral pledged (CCP)</v>
      </c>
      <c r="E217" s="1473"/>
      <c r="F217" s="1473"/>
      <c r="G217" s="1473"/>
      <c r="H217" s="1473"/>
      <c r="I217" s="1473"/>
      <c r="J217" s="1473"/>
      <c r="K217" s="1473"/>
      <c r="L217" s="1474"/>
      <c r="M217" s="399">
        <f>SUM(M218:M220)</f>
        <v>0</v>
      </c>
      <c r="N217" s="402">
        <f t="shared" ref="N217:AC217" si="54">SUBTOTAL(9,N218:N220)</f>
        <v>0</v>
      </c>
      <c r="O217" s="406">
        <f t="shared" si="54"/>
        <v>0</v>
      </c>
      <c r="P217" s="405">
        <f t="shared" si="54"/>
        <v>0</v>
      </c>
      <c r="Q217" s="407">
        <f t="shared" si="54"/>
        <v>0</v>
      </c>
      <c r="R217" s="406">
        <f t="shared" si="54"/>
        <v>0</v>
      </c>
      <c r="S217" s="406">
        <f t="shared" si="54"/>
        <v>0</v>
      </c>
      <c r="T217" s="406">
        <f t="shared" si="54"/>
        <v>0</v>
      </c>
      <c r="U217" s="406">
        <f t="shared" si="54"/>
        <v>0</v>
      </c>
      <c r="V217" s="406">
        <f t="shared" si="54"/>
        <v>0</v>
      </c>
      <c r="W217" s="406">
        <f t="shared" si="54"/>
        <v>0</v>
      </c>
      <c r="X217" s="406">
        <f t="shared" si="54"/>
        <v>0</v>
      </c>
      <c r="Y217" s="406">
        <f t="shared" si="54"/>
        <v>0</v>
      </c>
      <c r="Z217" s="406">
        <f t="shared" si="54"/>
        <v>0</v>
      </c>
      <c r="AA217" s="406">
        <f t="shared" si="54"/>
        <v>0</v>
      </c>
      <c r="AB217" s="416">
        <f t="shared" si="54"/>
        <v>0</v>
      </c>
      <c r="AC217" s="399">
        <f t="shared" si="54"/>
        <v>0</v>
      </c>
      <c r="AD217" s="1015"/>
      <c r="AE217" s="1016"/>
      <c r="AF217" s="1017"/>
    </row>
    <row r="218" spans="1:32" x14ac:dyDescent="0.2">
      <c r="A218" s="11">
        <v>314</v>
      </c>
      <c r="B218" s="271"/>
      <c r="C218" s="272"/>
      <c r="D218" s="272"/>
      <c r="E218" s="272"/>
      <c r="F218" s="1475" t="str">
        <f>'2. CAD NCCF'!F218:L218</f>
        <v>CCP for exchange-traded derivatives</v>
      </c>
      <c r="G218" s="1476"/>
      <c r="H218" s="1476"/>
      <c r="I218" s="1476"/>
      <c r="J218" s="1476"/>
      <c r="K218" s="1476"/>
      <c r="L218" s="1476"/>
      <c r="M218" s="690">
        <v>0</v>
      </c>
      <c r="N218" s="691">
        <v>0</v>
      </c>
      <c r="O218" s="692">
        <v>0</v>
      </c>
      <c r="P218" s="692">
        <v>0</v>
      </c>
      <c r="Q218" s="697">
        <v>0</v>
      </c>
      <c r="R218" s="692">
        <v>0</v>
      </c>
      <c r="S218" s="693">
        <v>0</v>
      </c>
      <c r="T218" s="692">
        <v>0</v>
      </c>
      <c r="U218" s="693">
        <v>0</v>
      </c>
      <c r="V218" s="692">
        <v>0</v>
      </c>
      <c r="W218" s="693">
        <v>0</v>
      </c>
      <c r="X218" s="692">
        <v>0</v>
      </c>
      <c r="Y218" s="693">
        <v>0</v>
      </c>
      <c r="Z218" s="692">
        <v>0</v>
      </c>
      <c r="AA218" s="693">
        <v>0</v>
      </c>
      <c r="AB218" s="698">
        <v>0</v>
      </c>
      <c r="AC218" s="690">
        <v>0</v>
      </c>
      <c r="AD218" s="1015"/>
      <c r="AE218" s="1016"/>
      <c r="AF218" s="1017"/>
    </row>
    <row r="219" spans="1:32" ht="15" customHeight="1" x14ac:dyDescent="0.2">
      <c r="A219" s="11">
        <v>315</v>
      </c>
      <c r="B219" s="271"/>
      <c r="C219" s="272"/>
      <c r="D219" s="272"/>
      <c r="E219" s="272"/>
      <c r="F219" s="1475" t="str">
        <f>'2. CAD NCCF'!F219:L219</f>
        <v>CCP for OTC derivatives</v>
      </c>
      <c r="G219" s="1476"/>
      <c r="H219" s="1476"/>
      <c r="I219" s="1476"/>
      <c r="J219" s="1476"/>
      <c r="K219" s="1476"/>
      <c r="L219" s="1476"/>
      <c r="M219" s="690">
        <v>0</v>
      </c>
      <c r="N219" s="691">
        <v>0</v>
      </c>
      <c r="O219" s="692">
        <v>0</v>
      </c>
      <c r="P219" s="692">
        <v>0</v>
      </c>
      <c r="Q219" s="697">
        <v>0</v>
      </c>
      <c r="R219" s="692">
        <v>0</v>
      </c>
      <c r="S219" s="693">
        <v>0</v>
      </c>
      <c r="T219" s="692">
        <v>0</v>
      </c>
      <c r="U219" s="693">
        <v>0</v>
      </c>
      <c r="V219" s="692">
        <v>0</v>
      </c>
      <c r="W219" s="693">
        <v>0</v>
      </c>
      <c r="X219" s="692">
        <v>0</v>
      </c>
      <c r="Y219" s="693">
        <v>0</v>
      </c>
      <c r="Z219" s="692">
        <v>0</v>
      </c>
      <c r="AA219" s="693">
        <v>0</v>
      </c>
      <c r="AB219" s="698">
        <v>0</v>
      </c>
      <c r="AC219" s="696">
        <v>0</v>
      </c>
      <c r="AD219" s="1036"/>
      <c r="AE219" s="1016"/>
      <c r="AF219" s="1017"/>
    </row>
    <row r="220" spans="1:32" ht="15" customHeight="1" x14ac:dyDescent="0.2">
      <c r="A220" s="11">
        <v>316</v>
      </c>
      <c r="B220" s="271"/>
      <c r="C220" s="272"/>
      <c r="D220" s="272"/>
      <c r="E220" s="272"/>
      <c r="F220" s="1475" t="str">
        <f>'2. CAD NCCF'!F220:L220</f>
        <v>CCP for short sales</v>
      </c>
      <c r="G220" s="1476"/>
      <c r="H220" s="1476"/>
      <c r="I220" s="1476"/>
      <c r="J220" s="1476"/>
      <c r="K220" s="1476"/>
      <c r="L220" s="1476"/>
      <c r="M220" s="690">
        <v>0</v>
      </c>
      <c r="N220" s="1320"/>
      <c r="O220" s="1253"/>
      <c r="P220" s="1253"/>
      <c r="Q220" s="1253"/>
      <c r="R220" s="1253"/>
      <c r="S220" s="1253"/>
      <c r="T220" s="1253"/>
      <c r="U220" s="1253"/>
      <c r="V220" s="1253"/>
      <c r="W220" s="1253"/>
      <c r="X220" s="1253"/>
      <c r="Y220" s="1253"/>
      <c r="Z220" s="1253"/>
      <c r="AA220" s="1253"/>
      <c r="AB220" s="1253"/>
      <c r="AC220" s="1253"/>
      <c r="AD220" s="1036"/>
      <c r="AE220" s="1016"/>
      <c r="AF220" s="1017"/>
    </row>
    <row r="221" spans="1:32" x14ac:dyDescent="0.2">
      <c r="A221" s="11">
        <v>317</v>
      </c>
      <c r="B221" s="271"/>
      <c r="C221" s="272"/>
      <c r="D221" s="1472" t="str">
        <f>'2. CAD NCCF'!D221:L221</f>
        <v>Commodities</v>
      </c>
      <c r="E221" s="1473"/>
      <c r="F221" s="1473"/>
      <c r="G221" s="1473"/>
      <c r="H221" s="1473"/>
      <c r="I221" s="1473"/>
      <c r="J221" s="1473"/>
      <c r="K221" s="1473"/>
      <c r="L221" s="1474"/>
      <c r="M221" s="399">
        <f>SUM(M222:M224)</f>
        <v>0</v>
      </c>
      <c r="N221" s="1254"/>
      <c r="O221" s="1254"/>
      <c r="P221" s="1254"/>
      <c r="Q221" s="1254"/>
      <c r="R221" s="1254"/>
      <c r="S221" s="1254"/>
      <c r="T221" s="1254"/>
      <c r="U221" s="1254"/>
      <c r="V221" s="1254"/>
      <c r="W221" s="1254"/>
      <c r="X221" s="1254"/>
      <c r="Y221" s="1254"/>
      <c r="Z221" s="1254"/>
      <c r="AA221" s="1254"/>
      <c r="AB221" s="1254"/>
      <c r="AC221" s="1254"/>
      <c r="AD221" s="1036"/>
      <c r="AE221" s="1016"/>
      <c r="AF221" s="1017"/>
    </row>
    <row r="222" spans="1:32" x14ac:dyDescent="0.2">
      <c r="A222" s="11">
        <v>318</v>
      </c>
      <c r="B222" s="271"/>
      <c r="C222" s="272"/>
      <c r="D222" s="272"/>
      <c r="E222" s="272"/>
      <c r="F222" s="1475" t="str">
        <f>'2. CAD NCCF'!F222:L222</f>
        <v>Precious metals</v>
      </c>
      <c r="G222" s="1476"/>
      <c r="H222" s="1476"/>
      <c r="I222" s="1476"/>
      <c r="J222" s="1476"/>
      <c r="K222" s="1476"/>
      <c r="L222" s="1477"/>
      <c r="M222" s="690">
        <v>0</v>
      </c>
      <c r="N222" s="1254"/>
      <c r="O222" s="1254"/>
      <c r="P222" s="1254"/>
      <c r="Q222" s="1254"/>
      <c r="R222" s="1254"/>
      <c r="S222" s="1254"/>
      <c r="T222" s="1254"/>
      <c r="U222" s="1254"/>
      <c r="V222" s="1254"/>
      <c r="W222" s="1254"/>
      <c r="X222" s="1254"/>
      <c r="Y222" s="1254"/>
      <c r="Z222" s="1254"/>
      <c r="AA222" s="1254"/>
      <c r="AB222" s="1254"/>
      <c r="AC222" s="1254"/>
      <c r="AD222" s="1036"/>
      <c r="AE222" s="1016"/>
      <c r="AF222" s="1017"/>
    </row>
    <row r="223" spans="1:32" ht="15" customHeight="1" x14ac:dyDescent="0.2">
      <c r="A223" s="11">
        <v>319</v>
      </c>
      <c r="B223" s="271"/>
      <c r="C223" s="272"/>
      <c r="D223" s="272"/>
      <c r="E223" s="272"/>
      <c r="F223" s="1475" t="str">
        <f>'2. CAD NCCF'!F223:L223</f>
        <v>Precious metal loans</v>
      </c>
      <c r="G223" s="1476"/>
      <c r="H223" s="1476"/>
      <c r="I223" s="1476"/>
      <c r="J223" s="1476"/>
      <c r="K223" s="1476"/>
      <c r="L223" s="1477"/>
      <c r="M223" s="690">
        <v>0</v>
      </c>
      <c r="N223" s="1254"/>
      <c r="O223" s="1254"/>
      <c r="P223" s="1254"/>
      <c r="Q223" s="1254"/>
      <c r="R223" s="1254"/>
      <c r="S223" s="1254"/>
      <c r="T223" s="1254"/>
      <c r="U223" s="1254"/>
      <c r="V223" s="1254"/>
      <c r="W223" s="1254"/>
      <c r="X223" s="1254"/>
      <c r="Y223" s="1254"/>
      <c r="Z223" s="1254"/>
      <c r="AA223" s="1254"/>
      <c r="AB223" s="1254"/>
      <c r="AC223" s="1254"/>
      <c r="AD223" s="1036"/>
      <c r="AE223" s="1016"/>
      <c r="AF223" s="1017"/>
    </row>
    <row r="224" spans="1:32" ht="15" customHeight="1" x14ac:dyDescent="0.2">
      <c r="A224" s="11">
        <v>320</v>
      </c>
      <c r="B224" s="271"/>
      <c r="C224" s="272"/>
      <c r="D224" s="272"/>
      <c r="E224" s="272"/>
      <c r="F224" s="1475" t="str">
        <f>'2. CAD NCCF'!F224:L224</f>
        <v>Other commodities help</v>
      </c>
      <c r="G224" s="1476"/>
      <c r="H224" s="1476"/>
      <c r="I224" s="1476"/>
      <c r="J224" s="1476"/>
      <c r="K224" s="1476"/>
      <c r="L224" s="1477"/>
      <c r="M224" s="690">
        <v>0</v>
      </c>
      <c r="N224" s="1254"/>
      <c r="O224" s="1254"/>
      <c r="P224" s="1254"/>
      <c r="Q224" s="1254"/>
      <c r="R224" s="1254"/>
      <c r="S224" s="1254"/>
      <c r="T224" s="1254"/>
      <c r="U224" s="1254"/>
      <c r="V224" s="1254"/>
      <c r="W224" s="1254"/>
      <c r="X224" s="1254"/>
      <c r="Y224" s="1254"/>
      <c r="Z224" s="1254"/>
      <c r="AA224" s="1254"/>
      <c r="AB224" s="1254"/>
      <c r="AC224" s="1254"/>
      <c r="AD224" s="1036"/>
      <c r="AE224" s="1016"/>
      <c r="AF224" s="1017"/>
    </row>
    <row r="225" spans="1:32" x14ac:dyDescent="0.2">
      <c r="A225" s="11">
        <v>321</v>
      </c>
      <c r="B225" s="271"/>
      <c r="C225" s="272"/>
      <c r="D225" s="1472" t="str">
        <f>'2. CAD NCCF'!D225:L225</f>
        <v>Other assets</v>
      </c>
      <c r="E225" s="1473"/>
      <c r="F225" s="1473"/>
      <c r="G225" s="1473"/>
      <c r="H225" s="1473"/>
      <c r="I225" s="1473"/>
      <c r="J225" s="1473"/>
      <c r="K225" s="1473"/>
      <c r="L225" s="1474"/>
      <c r="M225" s="399">
        <f>M226</f>
        <v>0</v>
      </c>
      <c r="N225" s="1254"/>
      <c r="O225" s="1254"/>
      <c r="P225" s="1254"/>
      <c r="Q225" s="1254"/>
      <c r="R225" s="1254"/>
      <c r="S225" s="1254"/>
      <c r="T225" s="1254"/>
      <c r="U225" s="1254"/>
      <c r="V225" s="1254"/>
      <c r="W225" s="1254"/>
      <c r="X225" s="1254"/>
      <c r="Y225" s="1254"/>
      <c r="Z225" s="1254"/>
      <c r="AA225" s="1254"/>
      <c r="AB225" s="1254"/>
      <c r="AC225" s="1254"/>
      <c r="AD225" s="1036"/>
      <c r="AE225" s="1016"/>
      <c r="AF225" s="1017"/>
    </row>
    <row r="226" spans="1:32" x14ac:dyDescent="0.2">
      <c r="A226" s="11">
        <v>322</v>
      </c>
      <c r="B226" s="518"/>
      <c r="C226" s="519"/>
      <c r="D226" s="519"/>
      <c r="E226" s="517"/>
      <c r="F226" s="1508" t="str">
        <f>'2. CAD NCCF'!F226:L226</f>
        <v>Other assets</v>
      </c>
      <c r="G226" s="1509"/>
      <c r="H226" s="1509"/>
      <c r="I226" s="1509"/>
      <c r="J226" s="1509"/>
      <c r="K226" s="1509"/>
      <c r="L226" s="1510"/>
      <c r="M226" s="690">
        <v>0</v>
      </c>
      <c r="N226" s="977"/>
      <c r="O226" s="977"/>
      <c r="P226" s="977"/>
      <c r="Q226" s="977"/>
      <c r="R226" s="977"/>
      <c r="S226" s="977"/>
      <c r="T226" s="977"/>
      <c r="U226" s="977"/>
      <c r="V226" s="977"/>
      <c r="W226" s="977"/>
      <c r="X226" s="977"/>
      <c r="Y226" s="977"/>
      <c r="Z226" s="977"/>
      <c r="AA226" s="977"/>
      <c r="AB226" s="977"/>
      <c r="AC226" s="977"/>
      <c r="AD226" s="1036"/>
      <c r="AE226" s="1016"/>
      <c r="AF226" s="1017"/>
    </row>
    <row r="227" spans="1:32" ht="7.5" hidden="1" customHeight="1" x14ac:dyDescent="0.2">
      <c r="A227" s="11"/>
      <c r="B227" s="1539"/>
      <c r="C227" s="1540"/>
      <c r="D227" s="1540"/>
      <c r="E227" s="1540"/>
      <c r="F227" s="1524"/>
      <c r="G227" s="1524"/>
      <c r="H227" s="1524"/>
      <c r="I227" s="1524"/>
      <c r="J227" s="1524"/>
      <c r="K227" s="1524"/>
      <c r="L227" s="1524"/>
      <c r="M227" s="1524"/>
      <c r="N227" s="1524"/>
      <c r="O227" s="1524"/>
      <c r="P227" s="1524"/>
      <c r="Q227" s="1524"/>
      <c r="R227" s="1524"/>
      <c r="S227" s="1524"/>
      <c r="T227" s="1524"/>
      <c r="U227" s="1524"/>
      <c r="V227" s="1524"/>
      <c r="W227" s="1524"/>
      <c r="X227" s="1524"/>
      <c r="Y227" s="1524"/>
      <c r="Z227" s="1524"/>
      <c r="AA227" s="1524"/>
      <c r="AB227" s="1524"/>
      <c r="AC227" s="1524"/>
      <c r="AD227" s="1524"/>
      <c r="AE227" s="1524"/>
      <c r="AF227" s="1525"/>
    </row>
    <row r="228" spans="1:32" ht="22.5" customHeight="1" x14ac:dyDescent="0.2">
      <c r="A228" s="11">
        <v>323</v>
      </c>
      <c r="B228" s="1521" t="str">
        <f>'2. CAD NCCF'!B228:L228</f>
        <v>Cash inflows from assets</v>
      </c>
      <c r="C228" s="1522"/>
      <c r="D228" s="1522"/>
      <c r="E228" s="1522"/>
      <c r="F228" s="1522"/>
      <c r="G228" s="1522"/>
      <c r="H228" s="1522"/>
      <c r="I228" s="1522"/>
      <c r="J228" s="1522"/>
      <c r="K228" s="1522"/>
      <c r="L228" s="1522"/>
      <c r="M228" s="399">
        <f>SUM(M225,M221,M217,M214,M210,M206,M203,M200,M197,M194,M191,M188,M183,M180,M176,M173,M169,M166,M161,M157,M153,M147,M142,M137,M130,M127,M123,M119,M116,M113,M108,M104,M101,M96,M91,M87,M84,M81,M78,M75,M72,M69,M64,M61,M57,M54,M50,M47,M42,M38,M34,M28,M23,M18,M13,M10,M9)</f>
        <v>0</v>
      </c>
      <c r="N228" s="402">
        <f t="shared" ref="N228:AC228" si="55">SUBTOTAL(9,N9:N226)</f>
        <v>0</v>
      </c>
      <c r="O228" s="406">
        <f t="shared" si="55"/>
        <v>0</v>
      </c>
      <c r="P228" s="405">
        <f t="shared" si="55"/>
        <v>0</v>
      </c>
      <c r="Q228" s="407">
        <f t="shared" si="55"/>
        <v>0</v>
      </c>
      <c r="R228" s="402">
        <f t="shared" si="55"/>
        <v>0</v>
      </c>
      <c r="S228" s="405">
        <f t="shared" si="55"/>
        <v>0</v>
      </c>
      <c r="T228" s="405">
        <f t="shared" si="55"/>
        <v>0</v>
      </c>
      <c r="U228" s="405">
        <f t="shared" si="55"/>
        <v>0</v>
      </c>
      <c r="V228" s="405">
        <f t="shared" si="55"/>
        <v>0</v>
      </c>
      <c r="W228" s="405">
        <f t="shared" si="55"/>
        <v>0</v>
      </c>
      <c r="X228" s="405">
        <f t="shared" si="55"/>
        <v>0</v>
      </c>
      <c r="Y228" s="405">
        <f t="shared" si="55"/>
        <v>0</v>
      </c>
      <c r="Z228" s="405">
        <f t="shared" si="55"/>
        <v>0</v>
      </c>
      <c r="AA228" s="405">
        <f t="shared" si="55"/>
        <v>0</v>
      </c>
      <c r="AB228" s="407">
        <f t="shared" si="55"/>
        <v>0</v>
      </c>
      <c r="AC228" s="407">
        <f t="shared" si="55"/>
        <v>0</v>
      </c>
      <c r="AD228" s="1015"/>
      <c r="AE228" s="1016"/>
      <c r="AF228" s="1017"/>
    </row>
    <row r="229" spans="1:32" ht="7.5" customHeight="1" x14ac:dyDescent="0.2">
      <c r="A229" s="11">
        <v>324</v>
      </c>
      <c r="B229" s="1656"/>
      <c r="C229" s="1657"/>
      <c r="D229" s="1657"/>
      <c r="E229" s="1657"/>
      <c r="F229" s="1657"/>
      <c r="G229" s="1657"/>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8"/>
    </row>
    <row r="230" spans="1:32" ht="22.5" customHeight="1" outlineLevel="1" x14ac:dyDescent="0.2">
      <c r="A230" s="11">
        <v>325</v>
      </c>
      <c r="B230" s="1233" t="str">
        <f>'2. CAD NCCF'!B230:AF230</f>
        <v>LIABILITIES</v>
      </c>
      <c r="C230" s="1504"/>
      <c r="D230" s="1504"/>
      <c r="E230" s="1504"/>
      <c r="F230" s="1504"/>
      <c r="G230" s="1504"/>
      <c r="H230" s="1504"/>
      <c r="I230" s="1504"/>
      <c r="J230" s="1504"/>
      <c r="K230" s="1504"/>
      <c r="L230" s="1504"/>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5"/>
    </row>
    <row r="231" spans="1:32" ht="15" customHeight="1" x14ac:dyDescent="0.2">
      <c r="A231" s="11">
        <v>326</v>
      </c>
      <c r="B231" s="5"/>
      <c r="C231" s="1261" t="str">
        <f>'2. CAD NCCF'!C231:AF231</f>
        <v>Deposits</v>
      </c>
      <c r="D231" s="1589"/>
      <c r="E231" s="1589"/>
      <c r="F231" s="1589"/>
      <c r="G231" s="1589"/>
      <c r="H231" s="1589"/>
      <c r="I231" s="1589"/>
      <c r="J231" s="1589"/>
      <c r="K231" s="1589"/>
      <c r="L231" s="1589"/>
      <c r="M231" s="1589"/>
      <c r="N231" s="1589"/>
      <c r="O231" s="1589"/>
      <c r="P231" s="1589"/>
      <c r="Q231" s="1589"/>
      <c r="R231" s="1589"/>
      <c r="S231" s="1589"/>
      <c r="T231" s="1589"/>
      <c r="U231" s="1589"/>
      <c r="V231" s="1589"/>
      <c r="W231" s="1589"/>
      <c r="X231" s="1589"/>
      <c r="Y231" s="1589"/>
      <c r="Z231" s="1589"/>
      <c r="AA231" s="1589"/>
      <c r="AB231" s="1589"/>
      <c r="AC231" s="1589"/>
      <c r="AD231" s="1589"/>
      <c r="AE231" s="1589"/>
      <c r="AF231" s="1589"/>
    </row>
    <row r="232" spans="1:32" ht="15" customHeight="1" x14ac:dyDescent="0.2">
      <c r="A232" s="11">
        <v>327</v>
      </c>
      <c r="B232" s="271"/>
      <c r="C232" s="274"/>
      <c r="D232" s="1518" t="str">
        <f>'2. CAD NCCF'!D232:L232</f>
        <v>Retail and small business (RSB) demand notice deposits</v>
      </c>
      <c r="E232" s="1473"/>
      <c r="F232" s="1473"/>
      <c r="G232" s="1473"/>
      <c r="H232" s="1473"/>
      <c r="I232" s="1473"/>
      <c r="J232" s="1473"/>
      <c r="K232" s="1473"/>
      <c r="L232" s="1474"/>
      <c r="M232" s="399">
        <f>SUM(M233:M237)</f>
        <v>0</v>
      </c>
      <c r="N232" s="1205"/>
      <c r="O232" s="1253"/>
      <c r="P232" s="1253"/>
      <c r="Q232" s="1253"/>
      <c r="R232" s="1253"/>
      <c r="S232" s="1253"/>
      <c r="T232" s="1253"/>
      <c r="U232" s="1253"/>
      <c r="V232" s="1253"/>
      <c r="W232" s="1253"/>
      <c r="X232" s="1253"/>
      <c r="Y232" s="1253"/>
      <c r="Z232" s="1253"/>
      <c r="AA232" s="1253"/>
      <c r="AB232" s="1253"/>
      <c r="AC232" s="1253"/>
      <c r="AD232" s="1036"/>
      <c r="AE232" s="1016"/>
      <c r="AF232" s="1017"/>
    </row>
    <row r="233" spans="1:32" ht="15" customHeight="1" x14ac:dyDescent="0.2">
      <c r="A233" s="11">
        <v>328</v>
      </c>
      <c r="B233" s="271"/>
      <c r="C233" s="283"/>
      <c r="D233" s="283"/>
      <c r="E233" s="284"/>
      <c r="F233" s="1475" t="str">
        <f>'2. CAD NCCF'!F233:L233</f>
        <v>RSB type 1 insured, stable demand deposits</v>
      </c>
      <c r="G233" s="1476"/>
      <c r="H233" s="1476"/>
      <c r="I233" s="1476"/>
      <c r="J233" s="1476"/>
      <c r="K233" s="1476"/>
      <c r="L233" s="1477"/>
      <c r="M233" s="690">
        <v>0</v>
      </c>
      <c r="N233" s="1254"/>
      <c r="O233" s="1254"/>
      <c r="P233" s="1254"/>
      <c r="Q233" s="1254"/>
      <c r="R233" s="1254"/>
      <c r="S233" s="1254"/>
      <c r="T233" s="1254"/>
      <c r="U233" s="1254"/>
      <c r="V233" s="1254"/>
      <c r="W233" s="1254"/>
      <c r="X233" s="1254"/>
      <c r="Y233" s="1254"/>
      <c r="Z233" s="1254"/>
      <c r="AA233" s="1254"/>
      <c r="AB233" s="1254"/>
      <c r="AC233" s="1254"/>
      <c r="AD233" s="1036"/>
      <c r="AE233" s="1016"/>
      <c r="AF233" s="1017"/>
    </row>
    <row r="234" spans="1:32" ht="15" customHeight="1" x14ac:dyDescent="0.2">
      <c r="A234" s="11">
        <v>329</v>
      </c>
      <c r="B234" s="271"/>
      <c r="C234" s="283"/>
      <c r="D234" s="283"/>
      <c r="E234" s="284"/>
      <c r="F234" s="1475" t="str">
        <f>'2. CAD NCCF'!F234:L234</f>
        <v>RSB type 2 insured, stable demand deposits</v>
      </c>
      <c r="G234" s="1476"/>
      <c r="H234" s="1476"/>
      <c r="I234" s="1476"/>
      <c r="J234" s="1476"/>
      <c r="K234" s="1476"/>
      <c r="L234" s="1477"/>
      <c r="M234" s="690">
        <v>0</v>
      </c>
      <c r="N234" s="1254"/>
      <c r="O234" s="1254"/>
      <c r="P234" s="1254"/>
      <c r="Q234" s="1254"/>
      <c r="R234" s="1254"/>
      <c r="S234" s="1254"/>
      <c r="T234" s="1254"/>
      <c r="U234" s="1254"/>
      <c r="V234" s="1254"/>
      <c r="W234" s="1254"/>
      <c r="X234" s="1254"/>
      <c r="Y234" s="1254"/>
      <c r="Z234" s="1254"/>
      <c r="AA234" s="1254"/>
      <c r="AB234" s="1254"/>
      <c r="AC234" s="1254"/>
      <c r="AD234" s="1036"/>
      <c r="AE234" s="1016"/>
      <c r="AF234" s="1017"/>
    </row>
    <row r="235" spans="1:32" ht="15" customHeight="1" x14ac:dyDescent="0.2">
      <c r="A235" s="11"/>
      <c r="B235" s="271"/>
      <c r="C235" s="283"/>
      <c r="D235" s="283"/>
      <c r="E235" s="284"/>
      <c r="F235" s="1475" t="str">
        <f>'2. CAD NCCF'!F235:L235</f>
        <v>RSB insured, less stable demand deposits</v>
      </c>
      <c r="G235" s="1476"/>
      <c r="H235" s="1476"/>
      <c r="I235" s="1476"/>
      <c r="J235" s="1476"/>
      <c r="K235" s="1476"/>
      <c r="L235" s="1477"/>
      <c r="M235" s="690">
        <v>0</v>
      </c>
      <c r="N235" s="1254"/>
      <c r="O235" s="1254"/>
      <c r="P235" s="1254"/>
      <c r="Q235" s="1254"/>
      <c r="R235" s="1254"/>
      <c r="S235" s="1254"/>
      <c r="T235" s="1254"/>
      <c r="U235" s="1254"/>
      <c r="V235" s="1254"/>
      <c r="W235" s="1254"/>
      <c r="X235" s="1254"/>
      <c r="Y235" s="1254"/>
      <c r="Z235" s="1254"/>
      <c r="AA235" s="1254"/>
      <c r="AB235" s="1254"/>
      <c r="AC235" s="1254"/>
      <c r="AD235" s="1036"/>
      <c r="AE235" s="1016"/>
      <c r="AF235" s="1017"/>
    </row>
    <row r="236" spans="1:32" ht="15" customHeight="1" x14ac:dyDescent="0.2">
      <c r="A236" s="11">
        <v>330</v>
      </c>
      <c r="B236" s="271"/>
      <c r="C236" s="283"/>
      <c r="D236" s="283"/>
      <c r="E236" s="284"/>
      <c r="F236" s="1475" t="str">
        <f>'2. CAD NCCF'!F236:L236</f>
        <v>RSB unaffiliated third-party sourced demand deposits</v>
      </c>
      <c r="G236" s="1476"/>
      <c r="H236" s="1476"/>
      <c r="I236" s="1476"/>
      <c r="J236" s="1476"/>
      <c r="K236" s="1476"/>
      <c r="L236" s="1477"/>
      <c r="M236" s="690">
        <v>0</v>
      </c>
      <c r="N236" s="1254"/>
      <c r="O236" s="1254"/>
      <c r="P236" s="1254"/>
      <c r="Q236" s="1254"/>
      <c r="R236" s="1254"/>
      <c r="S236" s="1254"/>
      <c r="T236" s="1254"/>
      <c r="U236" s="1254"/>
      <c r="V236" s="1254"/>
      <c r="W236" s="1254"/>
      <c r="X236" s="1254"/>
      <c r="Y236" s="1254"/>
      <c r="Z236" s="1254"/>
      <c r="AA236" s="1254"/>
      <c r="AB236" s="1254"/>
      <c r="AC236" s="1254"/>
      <c r="AD236" s="1036"/>
      <c r="AE236" s="1016"/>
      <c r="AF236" s="1017"/>
    </row>
    <row r="237" spans="1:32" ht="15" customHeight="1" x14ac:dyDescent="0.2">
      <c r="A237" s="11">
        <v>331</v>
      </c>
      <c r="B237" s="271"/>
      <c r="C237" s="283"/>
      <c r="D237" s="283"/>
      <c r="E237" s="284"/>
      <c r="F237" s="1475" t="str">
        <f>'2. CAD NCCF'!F237:L237</f>
        <v>RSB uninsured demand deposits</v>
      </c>
      <c r="G237" s="1476"/>
      <c r="H237" s="1476"/>
      <c r="I237" s="1476"/>
      <c r="J237" s="1476"/>
      <c r="K237" s="1476"/>
      <c r="L237" s="1477"/>
      <c r="M237" s="690">
        <v>0</v>
      </c>
      <c r="N237" s="977"/>
      <c r="O237" s="977"/>
      <c r="P237" s="977"/>
      <c r="Q237" s="977"/>
      <c r="R237" s="977"/>
      <c r="S237" s="977"/>
      <c r="T237" s="977"/>
      <c r="U237" s="977"/>
      <c r="V237" s="977"/>
      <c r="W237" s="977"/>
      <c r="X237" s="977"/>
      <c r="Y237" s="977"/>
      <c r="Z237" s="977"/>
      <c r="AA237" s="977"/>
      <c r="AB237" s="977"/>
      <c r="AC237" s="977"/>
      <c r="AD237" s="1036"/>
      <c r="AE237" s="1016"/>
      <c r="AF237" s="1017"/>
    </row>
    <row r="238" spans="1:32" ht="15" customHeight="1" x14ac:dyDescent="0.2">
      <c r="A238" s="11">
        <v>332</v>
      </c>
      <c r="B238" s="271"/>
      <c r="C238" s="274"/>
      <c r="D238" s="1472" t="str">
        <f>'2. CAD NCCF'!D238:AF238</f>
        <v>RSB term deposits</v>
      </c>
      <c r="E238" s="1626"/>
      <c r="F238" s="1626"/>
      <c r="G238" s="1626"/>
      <c r="H238" s="1626"/>
      <c r="I238" s="1626"/>
      <c r="J238" s="1626"/>
      <c r="K238" s="1626"/>
      <c r="L238" s="1626"/>
      <c r="M238" s="1473"/>
      <c r="N238" s="1473"/>
      <c r="O238" s="1473"/>
      <c r="P238" s="1473"/>
      <c r="Q238" s="1473"/>
      <c r="R238" s="1473"/>
      <c r="S238" s="1473"/>
      <c r="T238" s="1473"/>
      <c r="U238" s="1473"/>
      <c r="V238" s="1473"/>
      <c r="W238" s="1473"/>
      <c r="X238" s="1473"/>
      <c r="Y238" s="1473"/>
      <c r="Z238" s="1473"/>
      <c r="AA238" s="1473"/>
      <c r="AB238" s="1473"/>
      <c r="AC238" s="1473"/>
      <c r="AD238" s="1473"/>
      <c r="AE238" s="1473"/>
      <c r="AF238" s="1474"/>
    </row>
    <row r="239" spans="1:32" ht="15" customHeight="1" x14ac:dyDescent="0.2">
      <c r="A239" s="11">
        <v>333</v>
      </c>
      <c r="B239" s="271"/>
      <c r="C239" s="274"/>
      <c r="D239" s="287"/>
      <c r="E239" s="1445" t="s">
        <v>34</v>
      </c>
      <c r="F239" s="1446"/>
      <c r="G239" s="1446"/>
      <c r="H239" s="1446"/>
      <c r="I239" s="1446"/>
      <c r="J239" s="1446"/>
      <c r="K239" s="1446"/>
      <c r="L239" s="1447"/>
      <c r="M239" s="399">
        <f>SUM(M240:M245)</f>
        <v>0</v>
      </c>
      <c r="N239" s="402">
        <f t="shared" ref="N239:AC239" si="56">SUBTOTAL(9,N240:N245)</f>
        <v>0</v>
      </c>
      <c r="O239" s="406">
        <f t="shared" si="56"/>
        <v>0</v>
      </c>
      <c r="P239" s="405">
        <f t="shared" si="56"/>
        <v>0</v>
      </c>
      <c r="Q239" s="407">
        <f t="shared" si="56"/>
        <v>0</v>
      </c>
      <c r="R239" s="406">
        <f t="shared" si="56"/>
        <v>0</v>
      </c>
      <c r="S239" s="406">
        <f t="shared" si="56"/>
        <v>0</v>
      </c>
      <c r="T239" s="406">
        <f t="shared" si="56"/>
        <v>0</v>
      </c>
      <c r="U239" s="406">
        <f t="shared" si="56"/>
        <v>0</v>
      </c>
      <c r="V239" s="406">
        <f t="shared" si="56"/>
        <v>0</v>
      </c>
      <c r="W239" s="406">
        <f t="shared" si="56"/>
        <v>0</v>
      </c>
      <c r="X239" s="406">
        <f t="shared" si="56"/>
        <v>0</v>
      </c>
      <c r="Y239" s="406">
        <f t="shared" si="56"/>
        <v>0</v>
      </c>
      <c r="Z239" s="406">
        <f t="shared" si="56"/>
        <v>0</v>
      </c>
      <c r="AA239" s="406">
        <f t="shared" si="56"/>
        <v>0</v>
      </c>
      <c r="AB239" s="416">
        <f t="shared" si="56"/>
        <v>0</v>
      </c>
      <c r="AC239" s="399">
        <f t="shared" si="56"/>
        <v>0</v>
      </c>
      <c r="AD239" s="1015"/>
      <c r="AE239" s="1016"/>
      <c r="AF239" s="1017"/>
    </row>
    <row r="240" spans="1:32" ht="15" customHeight="1" x14ac:dyDescent="0.2">
      <c r="A240" s="11">
        <v>334</v>
      </c>
      <c r="B240" s="271"/>
      <c r="C240" s="278"/>
      <c r="D240" s="278"/>
      <c r="E240" s="285"/>
      <c r="F240" s="1475" t="str">
        <f>'2. CAD NCCF'!F240:L240</f>
        <v>RSB type 1 insured, stable, cashable term deposit</v>
      </c>
      <c r="G240" s="1476"/>
      <c r="H240" s="1476"/>
      <c r="I240" s="1476"/>
      <c r="J240" s="1476"/>
      <c r="K240" s="1476"/>
      <c r="L240" s="1477"/>
      <c r="M240" s="690">
        <v>0</v>
      </c>
      <c r="N240" s="691">
        <v>0</v>
      </c>
      <c r="O240" s="692">
        <v>0</v>
      </c>
      <c r="P240" s="692">
        <v>0</v>
      </c>
      <c r="Q240" s="697">
        <v>0</v>
      </c>
      <c r="R240" s="692">
        <v>0</v>
      </c>
      <c r="S240" s="693">
        <v>0</v>
      </c>
      <c r="T240" s="692">
        <v>0</v>
      </c>
      <c r="U240" s="693">
        <v>0</v>
      </c>
      <c r="V240" s="692">
        <v>0</v>
      </c>
      <c r="W240" s="693">
        <v>0</v>
      </c>
      <c r="X240" s="692">
        <v>0</v>
      </c>
      <c r="Y240" s="693">
        <v>0</v>
      </c>
      <c r="Z240" s="692">
        <v>0</v>
      </c>
      <c r="AA240" s="693">
        <v>0</v>
      </c>
      <c r="AB240" s="698">
        <v>0</v>
      </c>
      <c r="AC240" s="690">
        <v>0</v>
      </c>
      <c r="AD240" s="1015"/>
      <c r="AE240" s="1016"/>
      <c r="AF240" s="1017"/>
    </row>
    <row r="241" spans="1:32" ht="15" customHeight="1" x14ac:dyDescent="0.2">
      <c r="A241" s="11">
        <v>335</v>
      </c>
      <c r="B241" s="271"/>
      <c r="C241" s="278"/>
      <c r="D241" s="278"/>
      <c r="E241" s="285"/>
      <c r="F241" s="1475" t="str">
        <f>'2. CAD NCCF'!F241:L241</f>
        <v>RSB type 1 insured, less stable, cashable term deposit</v>
      </c>
      <c r="G241" s="1476"/>
      <c r="H241" s="1476"/>
      <c r="I241" s="1476"/>
      <c r="J241" s="1476"/>
      <c r="K241" s="1476"/>
      <c r="L241" s="1477"/>
      <c r="M241" s="690">
        <v>0</v>
      </c>
      <c r="N241" s="691">
        <v>0</v>
      </c>
      <c r="O241" s="692">
        <v>0</v>
      </c>
      <c r="P241" s="692">
        <v>0</v>
      </c>
      <c r="Q241" s="697">
        <v>0</v>
      </c>
      <c r="R241" s="692">
        <v>0</v>
      </c>
      <c r="S241" s="693">
        <v>0</v>
      </c>
      <c r="T241" s="692">
        <v>0</v>
      </c>
      <c r="U241" s="693">
        <v>0</v>
      </c>
      <c r="V241" s="692">
        <v>0</v>
      </c>
      <c r="W241" s="693">
        <v>0</v>
      </c>
      <c r="X241" s="692">
        <v>0</v>
      </c>
      <c r="Y241" s="693">
        <v>0</v>
      </c>
      <c r="Z241" s="692">
        <v>0</v>
      </c>
      <c r="AA241" s="693">
        <v>0</v>
      </c>
      <c r="AB241" s="698">
        <v>0</v>
      </c>
      <c r="AC241" s="690">
        <v>0</v>
      </c>
      <c r="AD241" s="1015"/>
      <c r="AE241" s="1016"/>
      <c r="AF241" s="1017"/>
    </row>
    <row r="242" spans="1:32" ht="15" customHeight="1" x14ac:dyDescent="0.2">
      <c r="A242" s="11">
        <v>336</v>
      </c>
      <c r="B242" s="271"/>
      <c r="C242" s="278"/>
      <c r="D242" s="278"/>
      <c r="E242" s="285"/>
      <c r="F242" s="1475" t="str">
        <f>'2. CAD NCCF'!F242:L242</f>
        <v>RSB type 2 insured, stable, cashable term deposit</v>
      </c>
      <c r="G242" s="1476"/>
      <c r="H242" s="1476"/>
      <c r="I242" s="1476"/>
      <c r="J242" s="1476"/>
      <c r="K242" s="1476"/>
      <c r="L242" s="1477"/>
      <c r="M242" s="690">
        <v>0</v>
      </c>
      <c r="N242" s="691">
        <v>0</v>
      </c>
      <c r="O242" s="692">
        <v>0</v>
      </c>
      <c r="P242" s="692">
        <v>0</v>
      </c>
      <c r="Q242" s="697">
        <v>0</v>
      </c>
      <c r="R242" s="692">
        <v>0</v>
      </c>
      <c r="S242" s="693">
        <v>0</v>
      </c>
      <c r="T242" s="692">
        <v>0</v>
      </c>
      <c r="U242" s="693">
        <v>0</v>
      </c>
      <c r="V242" s="692">
        <v>0</v>
      </c>
      <c r="W242" s="693">
        <v>0</v>
      </c>
      <c r="X242" s="692">
        <v>0</v>
      </c>
      <c r="Y242" s="693">
        <v>0</v>
      </c>
      <c r="Z242" s="692">
        <v>0</v>
      </c>
      <c r="AA242" s="693">
        <v>0</v>
      </c>
      <c r="AB242" s="698">
        <v>0</v>
      </c>
      <c r="AC242" s="690">
        <v>0</v>
      </c>
      <c r="AD242" s="1015"/>
      <c r="AE242" s="1016"/>
      <c r="AF242" s="1017"/>
    </row>
    <row r="243" spans="1:32" ht="15" customHeight="1" x14ac:dyDescent="0.2">
      <c r="A243" s="11">
        <v>337</v>
      </c>
      <c r="B243" s="271"/>
      <c r="C243" s="278"/>
      <c r="D243" s="278"/>
      <c r="E243" s="285"/>
      <c r="F243" s="1475" t="str">
        <f>'2. CAD NCCF'!F243:L243</f>
        <v>RSB type 2 insured, less stable, cashable term deposit</v>
      </c>
      <c r="G243" s="1476"/>
      <c r="H243" s="1476"/>
      <c r="I243" s="1476"/>
      <c r="J243" s="1476"/>
      <c r="K243" s="1476"/>
      <c r="L243" s="1477"/>
      <c r="M243" s="690">
        <v>0</v>
      </c>
      <c r="N243" s="691">
        <v>0</v>
      </c>
      <c r="O243" s="692">
        <v>0</v>
      </c>
      <c r="P243" s="692">
        <v>0</v>
      </c>
      <c r="Q243" s="697">
        <v>0</v>
      </c>
      <c r="R243" s="692">
        <v>0</v>
      </c>
      <c r="S243" s="693">
        <v>0</v>
      </c>
      <c r="T243" s="692">
        <v>0</v>
      </c>
      <c r="U243" s="693">
        <v>0</v>
      </c>
      <c r="V243" s="692">
        <v>0</v>
      </c>
      <c r="W243" s="693">
        <v>0</v>
      </c>
      <c r="X243" s="692">
        <v>0</v>
      </c>
      <c r="Y243" s="693">
        <v>0</v>
      </c>
      <c r="Z243" s="692">
        <v>0</v>
      </c>
      <c r="AA243" s="693">
        <v>0</v>
      </c>
      <c r="AB243" s="698">
        <v>0</v>
      </c>
      <c r="AC243" s="690">
        <v>0</v>
      </c>
      <c r="AD243" s="1015"/>
      <c r="AE243" s="1016"/>
      <c r="AF243" s="1017"/>
    </row>
    <row r="244" spans="1:32" ht="15" customHeight="1" x14ac:dyDescent="0.2">
      <c r="A244" s="11">
        <v>338</v>
      </c>
      <c r="B244" s="271"/>
      <c r="C244" s="278"/>
      <c r="D244" s="278"/>
      <c r="E244" s="285"/>
      <c r="F244" s="1475" t="str">
        <f>'2. CAD NCCF'!F244:L244</f>
        <v>RSB uninsured cashable term deposit</v>
      </c>
      <c r="G244" s="1476"/>
      <c r="H244" s="1476"/>
      <c r="I244" s="1476"/>
      <c r="J244" s="1476"/>
      <c r="K244" s="1476"/>
      <c r="L244" s="1477"/>
      <c r="M244" s="690">
        <v>0</v>
      </c>
      <c r="N244" s="691">
        <v>0</v>
      </c>
      <c r="O244" s="692">
        <v>0</v>
      </c>
      <c r="P244" s="692">
        <v>0</v>
      </c>
      <c r="Q244" s="697">
        <v>0</v>
      </c>
      <c r="R244" s="692">
        <v>0</v>
      </c>
      <c r="S244" s="693">
        <v>0</v>
      </c>
      <c r="T244" s="692">
        <v>0</v>
      </c>
      <c r="U244" s="693">
        <v>0</v>
      </c>
      <c r="V244" s="692">
        <v>0</v>
      </c>
      <c r="W244" s="693">
        <v>0</v>
      </c>
      <c r="X244" s="692">
        <v>0</v>
      </c>
      <c r="Y244" s="693">
        <v>0</v>
      </c>
      <c r="Z244" s="692">
        <v>0</v>
      </c>
      <c r="AA244" s="693">
        <v>0</v>
      </c>
      <c r="AB244" s="698">
        <v>0</v>
      </c>
      <c r="AC244" s="690">
        <v>0</v>
      </c>
      <c r="AD244" s="1015"/>
      <c r="AE244" s="1016"/>
      <c r="AF244" s="1017"/>
    </row>
    <row r="245" spans="1:32" ht="15" customHeight="1" x14ac:dyDescent="0.2">
      <c r="A245" s="11">
        <v>339</v>
      </c>
      <c r="B245" s="271"/>
      <c r="C245" s="274"/>
      <c r="D245" s="274"/>
      <c r="E245" s="275"/>
      <c r="F245" s="1475" t="str">
        <f>'2. CAD NCCF'!F245:L245</f>
        <v>RSB unaffiliated third-party sourced cashable term deposit</v>
      </c>
      <c r="G245" s="1476"/>
      <c r="H245" s="1476"/>
      <c r="I245" s="1476"/>
      <c r="J245" s="1476"/>
      <c r="K245" s="1476"/>
      <c r="L245" s="1477"/>
      <c r="M245" s="690">
        <v>0</v>
      </c>
      <c r="N245" s="691">
        <v>0</v>
      </c>
      <c r="O245" s="692">
        <v>0</v>
      </c>
      <c r="P245" s="692">
        <v>0</v>
      </c>
      <c r="Q245" s="697">
        <v>0</v>
      </c>
      <c r="R245" s="692">
        <v>0</v>
      </c>
      <c r="S245" s="693">
        <v>0</v>
      </c>
      <c r="T245" s="692">
        <v>0</v>
      </c>
      <c r="U245" s="693">
        <v>0</v>
      </c>
      <c r="V245" s="692">
        <v>0</v>
      </c>
      <c r="W245" s="693">
        <v>0</v>
      </c>
      <c r="X245" s="692">
        <v>0</v>
      </c>
      <c r="Y245" s="693">
        <v>0</v>
      </c>
      <c r="Z245" s="692">
        <v>0</v>
      </c>
      <c r="AA245" s="693">
        <v>0</v>
      </c>
      <c r="AB245" s="698">
        <v>0</v>
      </c>
      <c r="AC245" s="690">
        <v>0</v>
      </c>
      <c r="AD245" s="1015"/>
      <c r="AE245" s="1016"/>
      <c r="AF245" s="1017"/>
    </row>
    <row r="246" spans="1:32" ht="15" customHeight="1" x14ac:dyDescent="0.2">
      <c r="A246" s="11">
        <v>340</v>
      </c>
      <c r="B246" s="271"/>
      <c r="C246" s="274"/>
      <c r="D246" s="287"/>
      <c r="E246" s="1445" t="s">
        <v>35</v>
      </c>
      <c r="F246" s="1446"/>
      <c r="G246" s="1446"/>
      <c r="H246" s="1446"/>
      <c r="I246" s="1446"/>
      <c r="J246" s="1446"/>
      <c r="K246" s="1446"/>
      <c r="L246" s="1447"/>
      <c r="M246" s="399">
        <f>SUM(M247:M252)</f>
        <v>0</v>
      </c>
      <c r="N246" s="402">
        <f t="shared" ref="N246:AC246" si="57">SUBTOTAL(9,N247:N252)</f>
        <v>0</v>
      </c>
      <c r="O246" s="406">
        <f t="shared" si="57"/>
        <v>0</v>
      </c>
      <c r="P246" s="405">
        <f t="shared" si="57"/>
        <v>0</v>
      </c>
      <c r="Q246" s="407">
        <f t="shared" si="57"/>
        <v>0</v>
      </c>
      <c r="R246" s="406">
        <f t="shared" si="57"/>
        <v>0</v>
      </c>
      <c r="S246" s="406">
        <f t="shared" si="57"/>
        <v>0</v>
      </c>
      <c r="T246" s="406">
        <f t="shared" si="57"/>
        <v>0</v>
      </c>
      <c r="U246" s="406">
        <f t="shared" si="57"/>
        <v>0</v>
      </c>
      <c r="V246" s="406">
        <f t="shared" si="57"/>
        <v>0</v>
      </c>
      <c r="W246" s="406">
        <f t="shared" si="57"/>
        <v>0</v>
      </c>
      <c r="X246" s="406">
        <f t="shared" si="57"/>
        <v>0</v>
      </c>
      <c r="Y246" s="406">
        <f t="shared" si="57"/>
        <v>0</v>
      </c>
      <c r="Z246" s="406">
        <f t="shared" si="57"/>
        <v>0</v>
      </c>
      <c r="AA246" s="406">
        <f t="shared" si="57"/>
        <v>0</v>
      </c>
      <c r="AB246" s="416">
        <f t="shared" si="57"/>
        <v>0</v>
      </c>
      <c r="AC246" s="399">
        <f t="shared" si="57"/>
        <v>0</v>
      </c>
      <c r="AD246" s="1015"/>
      <c r="AE246" s="1016"/>
      <c r="AF246" s="1017"/>
    </row>
    <row r="247" spans="1:32" ht="15" customHeight="1" x14ac:dyDescent="0.2">
      <c r="A247" s="11">
        <v>341</v>
      </c>
      <c r="B247" s="271"/>
      <c r="C247" s="278"/>
      <c r="D247" s="278"/>
      <c r="E247" s="285"/>
      <c r="F247" s="1475" t="str">
        <f>'2. CAD NCCF'!F247:L247</f>
        <v>RSB type 1 insured, stable, fixed term 30 day deposit</v>
      </c>
      <c r="G247" s="1476"/>
      <c r="H247" s="1476"/>
      <c r="I247" s="1476"/>
      <c r="J247" s="1476"/>
      <c r="K247" s="1476"/>
      <c r="L247" s="1477"/>
      <c r="M247" s="690">
        <v>0</v>
      </c>
      <c r="N247" s="691">
        <v>0</v>
      </c>
      <c r="O247" s="692">
        <v>0</v>
      </c>
      <c r="P247" s="692">
        <v>0</v>
      </c>
      <c r="Q247" s="697">
        <v>0</v>
      </c>
      <c r="R247" s="692">
        <v>0</v>
      </c>
      <c r="S247" s="1763"/>
      <c r="T247" s="1167"/>
      <c r="U247" s="1167"/>
      <c r="V247" s="1167"/>
      <c r="W247" s="1167"/>
      <c r="X247" s="1167"/>
      <c r="Y247" s="1167"/>
      <c r="Z247" s="1167"/>
      <c r="AA247" s="1167"/>
      <c r="AB247" s="1168"/>
      <c r="AC247" s="1175"/>
      <c r="AD247" s="1015"/>
      <c r="AE247" s="1016"/>
      <c r="AF247" s="1017"/>
    </row>
    <row r="248" spans="1:32" ht="15" customHeight="1" x14ac:dyDescent="0.2">
      <c r="A248" s="11">
        <v>342</v>
      </c>
      <c r="B248" s="271"/>
      <c r="C248" s="278"/>
      <c r="D248" s="278"/>
      <c r="E248" s="285"/>
      <c r="F248" s="1475" t="str">
        <f>'2. CAD NCCF'!F248:L248</f>
        <v>RSB type 1 insured, stable, fixed term 60 day deposit</v>
      </c>
      <c r="G248" s="1476"/>
      <c r="H248" s="1476"/>
      <c r="I248" s="1476"/>
      <c r="J248" s="1476"/>
      <c r="K248" s="1476"/>
      <c r="L248" s="1477"/>
      <c r="M248" s="690">
        <v>0</v>
      </c>
      <c r="N248" s="691">
        <v>0</v>
      </c>
      <c r="O248" s="692">
        <v>0</v>
      </c>
      <c r="P248" s="692">
        <v>0</v>
      </c>
      <c r="Q248" s="697">
        <v>0</v>
      </c>
      <c r="R248" s="692">
        <v>0</v>
      </c>
      <c r="S248" s="692">
        <v>0</v>
      </c>
      <c r="T248" s="1680"/>
      <c r="U248" s="1170"/>
      <c r="V248" s="1170"/>
      <c r="W248" s="1170"/>
      <c r="X248" s="1170"/>
      <c r="Y248" s="1170"/>
      <c r="Z248" s="1170"/>
      <c r="AA248" s="1170"/>
      <c r="AB248" s="1171"/>
      <c r="AC248" s="1413"/>
      <c r="AD248" s="1015"/>
      <c r="AE248" s="1016"/>
      <c r="AF248" s="1017"/>
    </row>
    <row r="249" spans="1:32" ht="15" customHeight="1" x14ac:dyDescent="0.2">
      <c r="A249" s="11">
        <v>343</v>
      </c>
      <c r="B249" s="271"/>
      <c r="C249" s="278"/>
      <c r="D249" s="278"/>
      <c r="E249" s="285"/>
      <c r="F249" s="1475" t="str">
        <f>'2. CAD NCCF'!F249:L249</f>
        <v>RSB type 1 insured, stable, fixed term 90 day deposit</v>
      </c>
      <c r="G249" s="1476"/>
      <c r="H249" s="1476"/>
      <c r="I249" s="1476"/>
      <c r="J249" s="1476"/>
      <c r="K249" s="1476"/>
      <c r="L249" s="1477"/>
      <c r="M249" s="690">
        <v>0</v>
      </c>
      <c r="N249" s="691">
        <v>0</v>
      </c>
      <c r="O249" s="692">
        <v>0</v>
      </c>
      <c r="P249" s="692">
        <v>0</v>
      </c>
      <c r="Q249" s="697">
        <v>0</v>
      </c>
      <c r="R249" s="692">
        <v>0</v>
      </c>
      <c r="S249" s="693">
        <v>0</v>
      </c>
      <c r="T249" s="692">
        <v>0</v>
      </c>
      <c r="U249" s="693">
        <v>0</v>
      </c>
      <c r="V249" s="1680"/>
      <c r="W249" s="1170"/>
      <c r="X249" s="1170"/>
      <c r="Y249" s="1170"/>
      <c r="Z249" s="1170"/>
      <c r="AA249" s="1170"/>
      <c r="AB249" s="1171"/>
      <c r="AC249" s="1413"/>
      <c r="AD249" s="1015"/>
      <c r="AE249" s="1016"/>
      <c r="AF249" s="1017"/>
    </row>
    <row r="250" spans="1:32" ht="15" customHeight="1" x14ac:dyDescent="0.2">
      <c r="A250" s="11">
        <v>344</v>
      </c>
      <c r="B250" s="271"/>
      <c r="C250" s="278"/>
      <c r="D250" s="278"/>
      <c r="E250" s="285"/>
      <c r="F250" s="1475" t="str">
        <f>'2. CAD NCCF'!F250:L250</f>
        <v>RSB type 1 insured, stable, fixed term 180 day deposit</v>
      </c>
      <c r="G250" s="1476"/>
      <c r="H250" s="1476"/>
      <c r="I250" s="1476"/>
      <c r="J250" s="1476"/>
      <c r="K250" s="1476"/>
      <c r="L250" s="1477"/>
      <c r="M250" s="690">
        <v>0</v>
      </c>
      <c r="N250" s="691">
        <v>0</v>
      </c>
      <c r="O250" s="692">
        <v>0</v>
      </c>
      <c r="P250" s="692">
        <v>0</v>
      </c>
      <c r="Q250" s="697">
        <v>0</v>
      </c>
      <c r="R250" s="692">
        <v>0</v>
      </c>
      <c r="S250" s="693">
        <v>0</v>
      </c>
      <c r="T250" s="692">
        <v>0</v>
      </c>
      <c r="U250" s="693">
        <v>0</v>
      </c>
      <c r="V250" s="692">
        <v>0</v>
      </c>
      <c r="W250" s="693">
        <v>0</v>
      </c>
      <c r="X250" s="692">
        <v>0</v>
      </c>
      <c r="Y250" s="693">
        <v>0</v>
      </c>
      <c r="Z250" s="1179"/>
      <c r="AA250" s="1173"/>
      <c r="AB250" s="1174"/>
      <c r="AC250" s="1414"/>
      <c r="AD250" s="1015"/>
      <c r="AE250" s="1016"/>
      <c r="AF250" s="1017"/>
    </row>
    <row r="251" spans="1:32" ht="15" customHeight="1" x14ac:dyDescent="0.2">
      <c r="A251" s="11">
        <v>345</v>
      </c>
      <c r="B251" s="271"/>
      <c r="C251" s="278"/>
      <c r="D251" s="278"/>
      <c r="E251" s="285"/>
      <c r="F251" s="1475" t="str">
        <f>'2. CAD NCCF'!F251:L251</f>
        <v>RSB type 1 insured, stable, fixed term 1 year deposit</v>
      </c>
      <c r="G251" s="1476"/>
      <c r="H251" s="1476"/>
      <c r="I251" s="1476"/>
      <c r="J251" s="1476"/>
      <c r="K251" s="1476"/>
      <c r="L251" s="1477"/>
      <c r="M251" s="690">
        <v>0</v>
      </c>
      <c r="N251" s="691">
        <v>0</v>
      </c>
      <c r="O251" s="692">
        <v>0</v>
      </c>
      <c r="P251" s="692">
        <v>0</v>
      </c>
      <c r="Q251" s="697">
        <v>0</v>
      </c>
      <c r="R251" s="692">
        <v>0</v>
      </c>
      <c r="S251" s="693">
        <v>0</v>
      </c>
      <c r="T251" s="692">
        <v>0</v>
      </c>
      <c r="U251" s="693">
        <v>0</v>
      </c>
      <c r="V251" s="692">
        <v>0</v>
      </c>
      <c r="W251" s="693">
        <v>0</v>
      </c>
      <c r="X251" s="692">
        <v>0</v>
      </c>
      <c r="Y251" s="693">
        <v>0</v>
      </c>
      <c r="Z251" s="692">
        <v>0</v>
      </c>
      <c r="AA251" s="693">
        <v>0</v>
      </c>
      <c r="AB251" s="698">
        <v>0</v>
      </c>
      <c r="AC251" s="690">
        <v>0</v>
      </c>
      <c r="AD251" s="1015"/>
      <c r="AE251" s="1016"/>
      <c r="AF251" s="1017"/>
    </row>
    <row r="252" spans="1:32" ht="15" customHeight="1" x14ac:dyDescent="0.2">
      <c r="A252" s="11">
        <v>346</v>
      </c>
      <c r="B252" s="271"/>
      <c r="C252" s="274"/>
      <c r="D252" s="274"/>
      <c r="E252" s="275"/>
      <c r="F252" s="1475" t="str">
        <f>'2. CAD NCCF'!F252:L252</f>
        <v>RSB type 1 insured, stable, fixed term &gt; 1 year deposit</v>
      </c>
      <c r="G252" s="1476"/>
      <c r="H252" s="1476"/>
      <c r="I252" s="1476"/>
      <c r="J252" s="1476"/>
      <c r="K252" s="1476"/>
      <c r="L252" s="1477"/>
      <c r="M252" s="690">
        <v>0</v>
      </c>
      <c r="N252" s="691">
        <v>0</v>
      </c>
      <c r="O252" s="692">
        <v>0</v>
      </c>
      <c r="P252" s="692">
        <v>0</v>
      </c>
      <c r="Q252" s="697">
        <v>0</v>
      </c>
      <c r="R252" s="692">
        <v>0</v>
      </c>
      <c r="S252" s="693">
        <v>0</v>
      </c>
      <c r="T252" s="692">
        <v>0</v>
      </c>
      <c r="U252" s="693">
        <v>0</v>
      </c>
      <c r="V252" s="692">
        <v>0</v>
      </c>
      <c r="W252" s="693">
        <v>0</v>
      </c>
      <c r="X252" s="692">
        <v>0</v>
      </c>
      <c r="Y252" s="693">
        <v>0</v>
      </c>
      <c r="Z252" s="692">
        <v>0</v>
      </c>
      <c r="AA252" s="693">
        <v>0</v>
      </c>
      <c r="AB252" s="698">
        <v>0</v>
      </c>
      <c r="AC252" s="690">
        <v>0</v>
      </c>
      <c r="AD252" s="1015"/>
      <c r="AE252" s="1016"/>
      <c r="AF252" s="1017"/>
    </row>
    <row r="253" spans="1:32" ht="15" customHeight="1" x14ac:dyDescent="0.2">
      <c r="A253" s="11">
        <v>347</v>
      </c>
      <c r="B253" s="271"/>
      <c r="C253" s="274"/>
      <c r="D253" s="287"/>
      <c r="E253" s="1445" t="s">
        <v>36</v>
      </c>
      <c r="F253" s="1446"/>
      <c r="G253" s="1446"/>
      <c r="H253" s="1446"/>
      <c r="I253" s="1446"/>
      <c r="J253" s="1446"/>
      <c r="K253" s="1446"/>
      <c r="L253" s="1447"/>
      <c r="M253" s="399">
        <f>SUM(M254:M259)</f>
        <v>0</v>
      </c>
      <c r="N253" s="402">
        <f t="shared" ref="N253:AC253" si="58">SUBTOTAL(9,N254:N259)</f>
        <v>0</v>
      </c>
      <c r="O253" s="406">
        <f t="shared" si="58"/>
        <v>0</v>
      </c>
      <c r="P253" s="405">
        <f t="shared" si="58"/>
        <v>0</v>
      </c>
      <c r="Q253" s="407">
        <f t="shared" si="58"/>
        <v>0</v>
      </c>
      <c r="R253" s="406">
        <f t="shared" si="58"/>
        <v>0</v>
      </c>
      <c r="S253" s="406">
        <f t="shared" si="58"/>
        <v>0</v>
      </c>
      <c r="T253" s="406">
        <f t="shared" si="58"/>
        <v>0</v>
      </c>
      <c r="U253" s="406">
        <f t="shared" si="58"/>
        <v>0</v>
      </c>
      <c r="V253" s="406">
        <f t="shared" si="58"/>
        <v>0</v>
      </c>
      <c r="W253" s="406">
        <f t="shared" si="58"/>
        <v>0</v>
      </c>
      <c r="X253" s="406">
        <f t="shared" si="58"/>
        <v>0</v>
      </c>
      <c r="Y253" s="406">
        <f t="shared" si="58"/>
        <v>0</v>
      </c>
      <c r="Z253" s="406">
        <f t="shared" si="58"/>
        <v>0</v>
      </c>
      <c r="AA253" s="406">
        <f t="shared" si="58"/>
        <v>0</v>
      </c>
      <c r="AB253" s="416">
        <f t="shared" si="58"/>
        <v>0</v>
      </c>
      <c r="AC253" s="399">
        <f t="shared" si="58"/>
        <v>0</v>
      </c>
      <c r="AD253" s="1015"/>
      <c r="AE253" s="1016"/>
      <c r="AF253" s="1017"/>
    </row>
    <row r="254" spans="1:32" ht="15" customHeight="1" x14ac:dyDescent="0.2">
      <c r="A254" s="11">
        <v>348</v>
      </c>
      <c r="B254" s="271"/>
      <c r="C254" s="278"/>
      <c r="D254" s="278"/>
      <c r="E254" s="285"/>
      <c r="F254" s="1475" t="str">
        <f>'2. CAD NCCF'!F254:L254</f>
        <v>RSB type 1 insured, less stable, fixed term 30 day deposit</v>
      </c>
      <c r="G254" s="1476"/>
      <c r="H254" s="1476"/>
      <c r="I254" s="1476"/>
      <c r="J254" s="1476"/>
      <c r="K254" s="1476"/>
      <c r="L254" s="1477"/>
      <c r="M254" s="690">
        <v>0</v>
      </c>
      <c r="N254" s="691">
        <v>0</v>
      </c>
      <c r="O254" s="692">
        <v>0</v>
      </c>
      <c r="P254" s="692">
        <v>0</v>
      </c>
      <c r="Q254" s="697">
        <v>0</v>
      </c>
      <c r="R254" s="692">
        <v>0</v>
      </c>
      <c r="S254" s="1763"/>
      <c r="T254" s="1167"/>
      <c r="U254" s="1167"/>
      <c r="V254" s="1167"/>
      <c r="W254" s="1167"/>
      <c r="X254" s="1167"/>
      <c r="Y254" s="1167"/>
      <c r="Z254" s="1167"/>
      <c r="AA254" s="1167"/>
      <c r="AB254" s="1168"/>
      <c r="AC254" s="1175"/>
      <c r="AD254" s="1015"/>
      <c r="AE254" s="1016"/>
      <c r="AF254" s="1017"/>
    </row>
    <row r="255" spans="1:32" ht="15" customHeight="1" x14ac:dyDescent="0.2">
      <c r="A255" s="11">
        <v>349</v>
      </c>
      <c r="B255" s="271"/>
      <c r="C255" s="278"/>
      <c r="D255" s="278"/>
      <c r="E255" s="285"/>
      <c r="F255" s="1475" t="str">
        <f>'2. CAD NCCF'!F255:L255</f>
        <v>RSB type 1 insured, less stable, fixed term 60 day deposit</v>
      </c>
      <c r="G255" s="1476"/>
      <c r="H255" s="1476"/>
      <c r="I255" s="1476"/>
      <c r="J255" s="1476"/>
      <c r="K255" s="1476"/>
      <c r="L255" s="1477"/>
      <c r="M255" s="690">
        <v>0</v>
      </c>
      <c r="N255" s="691">
        <v>0</v>
      </c>
      <c r="O255" s="692">
        <v>0</v>
      </c>
      <c r="P255" s="692">
        <v>0</v>
      </c>
      <c r="Q255" s="697">
        <v>0</v>
      </c>
      <c r="R255" s="692">
        <v>0</v>
      </c>
      <c r="S255" s="693">
        <v>0</v>
      </c>
      <c r="T255" s="1680"/>
      <c r="U255" s="1170"/>
      <c r="V255" s="1170"/>
      <c r="W255" s="1170"/>
      <c r="X255" s="1170"/>
      <c r="Y255" s="1170"/>
      <c r="Z255" s="1170"/>
      <c r="AA255" s="1170"/>
      <c r="AB255" s="1171"/>
      <c r="AC255" s="1413"/>
      <c r="AD255" s="1015"/>
      <c r="AE255" s="1016"/>
      <c r="AF255" s="1017"/>
    </row>
    <row r="256" spans="1:32" ht="15" customHeight="1" x14ac:dyDescent="0.2">
      <c r="A256" s="11">
        <v>350</v>
      </c>
      <c r="B256" s="271"/>
      <c r="C256" s="278"/>
      <c r="D256" s="278"/>
      <c r="E256" s="285"/>
      <c r="F256" s="1475" t="str">
        <f>'2. CAD NCCF'!F256:L256</f>
        <v>RSB type 1 insured, less stable, fixed term 90 day deposit</v>
      </c>
      <c r="G256" s="1476"/>
      <c r="H256" s="1476"/>
      <c r="I256" s="1476"/>
      <c r="J256" s="1476"/>
      <c r="K256" s="1476"/>
      <c r="L256" s="1477"/>
      <c r="M256" s="690">
        <v>0</v>
      </c>
      <c r="N256" s="691">
        <v>0</v>
      </c>
      <c r="O256" s="692">
        <v>0</v>
      </c>
      <c r="P256" s="692">
        <v>0</v>
      </c>
      <c r="Q256" s="697">
        <v>0</v>
      </c>
      <c r="R256" s="692">
        <v>0</v>
      </c>
      <c r="S256" s="693">
        <v>0</v>
      </c>
      <c r="T256" s="692">
        <v>0</v>
      </c>
      <c r="U256" s="692">
        <v>0</v>
      </c>
      <c r="V256" s="1680"/>
      <c r="W256" s="1170"/>
      <c r="X256" s="1170"/>
      <c r="Y256" s="1170"/>
      <c r="Z256" s="1170"/>
      <c r="AA256" s="1170"/>
      <c r="AB256" s="1171"/>
      <c r="AC256" s="1413"/>
      <c r="AD256" s="1015"/>
      <c r="AE256" s="1016"/>
      <c r="AF256" s="1017"/>
    </row>
    <row r="257" spans="1:32" ht="15" customHeight="1" x14ac:dyDescent="0.2">
      <c r="A257" s="11">
        <v>351</v>
      </c>
      <c r="B257" s="271"/>
      <c r="C257" s="278"/>
      <c r="D257" s="278"/>
      <c r="E257" s="285"/>
      <c r="F257" s="1475" t="str">
        <f>'2. CAD NCCF'!F257:L257</f>
        <v>RSB type 1 insured, less stable, fixed term 180 day deposit</v>
      </c>
      <c r="G257" s="1476"/>
      <c r="H257" s="1476"/>
      <c r="I257" s="1476"/>
      <c r="J257" s="1476"/>
      <c r="K257" s="1476"/>
      <c r="L257" s="1477"/>
      <c r="M257" s="690">
        <v>0</v>
      </c>
      <c r="N257" s="691">
        <v>0</v>
      </c>
      <c r="O257" s="692">
        <v>0</v>
      </c>
      <c r="P257" s="692">
        <v>0</v>
      </c>
      <c r="Q257" s="697">
        <v>0</v>
      </c>
      <c r="R257" s="692">
        <v>0</v>
      </c>
      <c r="S257" s="693">
        <v>0</v>
      </c>
      <c r="T257" s="693">
        <v>0</v>
      </c>
      <c r="U257" s="693">
        <v>0</v>
      </c>
      <c r="V257" s="692">
        <v>0</v>
      </c>
      <c r="W257" s="693">
        <v>0</v>
      </c>
      <c r="X257" s="692">
        <v>0</v>
      </c>
      <c r="Y257" s="693">
        <v>0</v>
      </c>
      <c r="Z257" s="1179"/>
      <c r="AA257" s="1173"/>
      <c r="AB257" s="1174"/>
      <c r="AC257" s="1414"/>
      <c r="AD257" s="1015"/>
      <c r="AE257" s="1016"/>
      <c r="AF257" s="1017"/>
    </row>
    <row r="258" spans="1:32" ht="15" customHeight="1" x14ac:dyDescent="0.2">
      <c r="A258" s="11">
        <v>352</v>
      </c>
      <c r="B258" s="271"/>
      <c r="C258" s="278"/>
      <c r="D258" s="278"/>
      <c r="E258" s="285"/>
      <c r="F258" s="1475" t="str">
        <f>'2. CAD NCCF'!F258:L258</f>
        <v>RSB type 1 insured, less stable, fixed term 1 year deposit</v>
      </c>
      <c r="G258" s="1476"/>
      <c r="H258" s="1476"/>
      <c r="I258" s="1476"/>
      <c r="J258" s="1476"/>
      <c r="K258" s="1476"/>
      <c r="L258" s="1477"/>
      <c r="M258" s="690">
        <v>0</v>
      </c>
      <c r="N258" s="691">
        <v>0</v>
      </c>
      <c r="O258" s="692">
        <v>0</v>
      </c>
      <c r="P258" s="692">
        <v>0</v>
      </c>
      <c r="Q258" s="697">
        <v>0</v>
      </c>
      <c r="R258" s="692">
        <v>0</v>
      </c>
      <c r="S258" s="693">
        <v>0</v>
      </c>
      <c r="T258" s="693">
        <v>0</v>
      </c>
      <c r="U258" s="693">
        <v>0</v>
      </c>
      <c r="V258" s="692">
        <v>0</v>
      </c>
      <c r="W258" s="693">
        <v>0</v>
      </c>
      <c r="X258" s="692">
        <v>0</v>
      </c>
      <c r="Y258" s="693">
        <v>0</v>
      </c>
      <c r="Z258" s="692">
        <v>0</v>
      </c>
      <c r="AA258" s="693">
        <v>0</v>
      </c>
      <c r="AB258" s="698">
        <v>0</v>
      </c>
      <c r="AC258" s="690">
        <v>0</v>
      </c>
      <c r="AD258" s="1015"/>
      <c r="AE258" s="1016"/>
      <c r="AF258" s="1017"/>
    </row>
    <row r="259" spans="1:32" ht="15" customHeight="1" x14ac:dyDescent="0.2">
      <c r="A259" s="11">
        <v>353</v>
      </c>
      <c r="B259" s="271"/>
      <c r="C259" s="274"/>
      <c r="D259" s="274"/>
      <c r="E259" s="275"/>
      <c r="F259" s="1475" t="str">
        <f>'2. CAD NCCF'!F259:L259</f>
        <v>RSB type 1 insured, less stable, fixed term &gt; 1 year deposit</v>
      </c>
      <c r="G259" s="1476"/>
      <c r="H259" s="1476"/>
      <c r="I259" s="1476"/>
      <c r="J259" s="1476"/>
      <c r="K259" s="1476"/>
      <c r="L259" s="1477"/>
      <c r="M259" s="690">
        <v>0</v>
      </c>
      <c r="N259" s="691">
        <v>0</v>
      </c>
      <c r="O259" s="692">
        <v>0</v>
      </c>
      <c r="P259" s="692">
        <v>0</v>
      </c>
      <c r="Q259" s="697">
        <v>0</v>
      </c>
      <c r="R259" s="692">
        <v>0</v>
      </c>
      <c r="S259" s="693">
        <v>0</v>
      </c>
      <c r="T259" s="692">
        <v>0</v>
      </c>
      <c r="U259" s="693">
        <v>0</v>
      </c>
      <c r="V259" s="692">
        <v>0</v>
      </c>
      <c r="W259" s="693">
        <v>0</v>
      </c>
      <c r="X259" s="692">
        <v>0</v>
      </c>
      <c r="Y259" s="693">
        <v>0</v>
      </c>
      <c r="Z259" s="692">
        <v>0</v>
      </c>
      <c r="AA259" s="693">
        <v>0</v>
      </c>
      <c r="AB259" s="698">
        <v>0</v>
      </c>
      <c r="AC259" s="690">
        <v>0</v>
      </c>
      <c r="AD259" s="1015"/>
      <c r="AE259" s="1016"/>
      <c r="AF259" s="1017"/>
    </row>
    <row r="260" spans="1:32" ht="15" customHeight="1" x14ac:dyDescent="0.2">
      <c r="A260" s="11">
        <v>354</v>
      </c>
      <c r="B260" s="271"/>
      <c r="C260" s="274"/>
      <c r="D260" s="287"/>
      <c r="E260" s="1445" t="s">
        <v>37</v>
      </c>
      <c r="F260" s="1446"/>
      <c r="G260" s="1446"/>
      <c r="H260" s="1446"/>
      <c r="I260" s="1446"/>
      <c r="J260" s="1446"/>
      <c r="K260" s="1446"/>
      <c r="L260" s="1447"/>
      <c r="M260" s="399">
        <f>SUM(M261:M266)</f>
        <v>0</v>
      </c>
      <c r="N260" s="402">
        <f t="shared" ref="N260:AC260" si="59">SUBTOTAL(9,N261:N266)</f>
        <v>0</v>
      </c>
      <c r="O260" s="406">
        <f t="shared" si="59"/>
        <v>0</v>
      </c>
      <c r="P260" s="405">
        <f t="shared" si="59"/>
        <v>0</v>
      </c>
      <c r="Q260" s="407">
        <f t="shared" si="59"/>
        <v>0</v>
      </c>
      <c r="R260" s="406">
        <f t="shared" si="59"/>
        <v>0</v>
      </c>
      <c r="S260" s="406">
        <f t="shared" si="59"/>
        <v>0</v>
      </c>
      <c r="T260" s="406">
        <f t="shared" si="59"/>
        <v>0</v>
      </c>
      <c r="U260" s="406">
        <f t="shared" si="59"/>
        <v>0</v>
      </c>
      <c r="V260" s="406">
        <f t="shared" si="59"/>
        <v>0</v>
      </c>
      <c r="W260" s="406">
        <f t="shared" si="59"/>
        <v>0</v>
      </c>
      <c r="X260" s="406">
        <f t="shared" si="59"/>
        <v>0</v>
      </c>
      <c r="Y260" s="406">
        <f t="shared" si="59"/>
        <v>0</v>
      </c>
      <c r="Z260" s="406">
        <f t="shared" si="59"/>
        <v>0</v>
      </c>
      <c r="AA260" s="406">
        <f t="shared" si="59"/>
        <v>0</v>
      </c>
      <c r="AB260" s="416">
        <f t="shared" si="59"/>
        <v>0</v>
      </c>
      <c r="AC260" s="399">
        <f t="shared" si="59"/>
        <v>0</v>
      </c>
      <c r="AD260" s="1015"/>
      <c r="AE260" s="1016"/>
      <c r="AF260" s="1017"/>
    </row>
    <row r="261" spans="1:32" ht="15" customHeight="1" x14ac:dyDescent="0.2">
      <c r="A261" s="11">
        <v>355</v>
      </c>
      <c r="B261" s="271"/>
      <c r="C261" s="278"/>
      <c r="D261" s="278"/>
      <c r="E261" s="285"/>
      <c r="F261" s="1475" t="str">
        <f>'2. CAD NCCF'!F261:L261</f>
        <v>RSB type 2 insured, stable, fixed term 30 day deposit</v>
      </c>
      <c r="G261" s="1476"/>
      <c r="H261" s="1476"/>
      <c r="I261" s="1476"/>
      <c r="J261" s="1476"/>
      <c r="K261" s="1476"/>
      <c r="L261" s="1477"/>
      <c r="M261" s="690">
        <v>0</v>
      </c>
      <c r="N261" s="691">
        <v>0</v>
      </c>
      <c r="O261" s="692">
        <v>0</v>
      </c>
      <c r="P261" s="692">
        <v>0</v>
      </c>
      <c r="Q261" s="697">
        <v>0</v>
      </c>
      <c r="R261" s="692">
        <v>0</v>
      </c>
      <c r="S261" s="1763"/>
      <c r="T261" s="1167"/>
      <c r="U261" s="1167"/>
      <c r="V261" s="1167"/>
      <c r="W261" s="1167"/>
      <c r="X261" s="1167"/>
      <c r="Y261" s="1167"/>
      <c r="Z261" s="1167"/>
      <c r="AA261" s="1167"/>
      <c r="AB261" s="1168"/>
      <c r="AC261" s="1175"/>
      <c r="AD261" s="1015"/>
      <c r="AE261" s="1016"/>
      <c r="AF261" s="1017"/>
    </row>
    <row r="262" spans="1:32" ht="15" customHeight="1" x14ac:dyDescent="0.2">
      <c r="A262" s="11">
        <v>356</v>
      </c>
      <c r="B262" s="271"/>
      <c r="C262" s="278"/>
      <c r="D262" s="278"/>
      <c r="E262" s="285"/>
      <c r="F262" s="1475" t="str">
        <f>'2. CAD NCCF'!F262:L262</f>
        <v>RSB type 2 insured, stable, fixed term 60 day deposit</v>
      </c>
      <c r="G262" s="1476"/>
      <c r="H262" s="1476"/>
      <c r="I262" s="1476"/>
      <c r="J262" s="1476"/>
      <c r="K262" s="1476"/>
      <c r="L262" s="1477"/>
      <c r="M262" s="690">
        <v>0</v>
      </c>
      <c r="N262" s="691">
        <v>0</v>
      </c>
      <c r="O262" s="692">
        <v>0</v>
      </c>
      <c r="P262" s="692">
        <v>0</v>
      </c>
      <c r="Q262" s="697">
        <v>0</v>
      </c>
      <c r="R262" s="692">
        <v>0</v>
      </c>
      <c r="S262" s="693">
        <v>0</v>
      </c>
      <c r="T262" s="1680"/>
      <c r="U262" s="1170"/>
      <c r="V262" s="1170"/>
      <c r="W262" s="1170"/>
      <c r="X262" s="1170"/>
      <c r="Y262" s="1170"/>
      <c r="Z262" s="1170"/>
      <c r="AA262" s="1170"/>
      <c r="AB262" s="1171"/>
      <c r="AC262" s="1413"/>
      <c r="AD262" s="1015"/>
      <c r="AE262" s="1016"/>
      <c r="AF262" s="1017"/>
    </row>
    <row r="263" spans="1:32" ht="15" customHeight="1" x14ac:dyDescent="0.2">
      <c r="A263" s="11">
        <v>357</v>
      </c>
      <c r="B263" s="271"/>
      <c r="C263" s="278"/>
      <c r="D263" s="278"/>
      <c r="E263" s="285"/>
      <c r="F263" s="1475" t="str">
        <f>'2. CAD NCCF'!F263:L263</f>
        <v>RSB type 2 insured, stable, fixed term 90 day deposit</v>
      </c>
      <c r="G263" s="1476"/>
      <c r="H263" s="1476"/>
      <c r="I263" s="1476"/>
      <c r="J263" s="1476"/>
      <c r="K263" s="1476"/>
      <c r="L263" s="1477"/>
      <c r="M263" s="690">
        <v>0</v>
      </c>
      <c r="N263" s="691">
        <v>0</v>
      </c>
      <c r="O263" s="692">
        <v>0</v>
      </c>
      <c r="P263" s="692">
        <v>0</v>
      </c>
      <c r="Q263" s="697">
        <v>0</v>
      </c>
      <c r="R263" s="692">
        <v>0</v>
      </c>
      <c r="S263" s="693">
        <v>0</v>
      </c>
      <c r="T263" s="692">
        <v>0</v>
      </c>
      <c r="U263" s="693">
        <v>0</v>
      </c>
      <c r="V263" s="1680"/>
      <c r="W263" s="1170"/>
      <c r="X263" s="1170"/>
      <c r="Y263" s="1170"/>
      <c r="Z263" s="1170"/>
      <c r="AA263" s="1170"/>
      <c r="AB263" s="1171"/>
      <c r="AC263" s="1413"/>
      <c r="AD263" s="1015"/>
      <c r="AE263" s="1016"/>
      <c r="AF263" s="1017"/>
    </row>
    <row r="264" spans="1:32" ht="15" customHeight="1" x14ac:dyDescent="0.2">
      <c r="A264" s="11">
        <v>358</v>
      </c>
      <c r="B264" s="271"/>
      <c r="C264" s="278"/>
      <c r="D264" s="278"/>
      <c r="E264" s="285"/>
      <c r="F264" s="1475" t="str">
        <f>'2. CAD NCCF'!F264:L264</f>
        <v>RSB type 2 insured, stable, fixed term 180 day deposit</v>
      </c>
      <c r="G264" s="1476"/>
      <c r="H264" s="1476"/>
      <c r="I264" s="1476"/>
      <c r="J264" s="1476"/>
      <c r="K264" s="1476"/>
      <c r="L264" s="1477"/>
      <c r="M264" s="690">
        <v>0</v>
      </c>
      <c r="N264" s="691">
        <v>0</v>
      </c>
      <c r="O264" s="692">
        <v>0</v>
      </c>
      <c r="P264" s="692">
        <v>0</v>
      </c>
      <c r="Q264" s="697">
        <v>0</v>
      </c>
      <c r="R264" s="692">
        <v>0</v>
      </c>
      <c r="S264" s="693">
        <v>0</v>
      </c>
      <c r="T264" s="692">
        <v>0</v>
      </c>
      <c r="U264" s="693">
        <v>0</v>
      </c>
      <c r="V264" s="692">
        <v>0</v>
      </c>
      <c r="W264" s="693">
        <v>0</v>
      </c>
      <c r="X264" s="692">
        <v>0</v>
      </c>
      <c r="Y264" s="693">
        <v>0</v>
      </c>
      <c r="Z264" s="1179"/>
      <c r="AA264" s="1173"/>
      <c r="AB264" s="1174"/>
      <c r="AC264" s="1414"/>
      <c r="AD264" s="1015"/>
      <c r="AE264" s="1016"/>
      <c r="AF264" s="1017"/>
    </row>
    <row r="265" spans="1:32" ht="15" customHeight="1" x14ac:dyDescent="0.2">
      <c r="A265" s="11">
        <v>359</v>
      </c>
      <c r="B265" s="271"/>
      <c r="C265" s="278"/>
      <c r="D265" s="278"/>
      <c r="E265" s="285"/>
      <c r="F265" s="1475" t="str">
        <f>'2. CAD NCCF'!F265:L265</f>
        <v>RSB type 2 insured, stable, fixed term 1 year deposit</v>
      </c>
      <c r="G265" s="1476"/>
      <c r="H265" s="1476"/>
      <c r="I265" s="1476"/>
      <c r="J265" s="1476"/>
      <c r="K265" s="1476"/>
      <c r="L265" s="1477"/>
      <c r="M265" s="690">
        <v>0</v>
      </c>
      <c r="N265" s="691">
        <v>0</v>
      </c>
      <c r="O265" s="692">
        <v>0</v>
      </c>
      <c r="P265" s="692">
        <v>0</v>
      </c>
      <c r="Q265" s="697">
        <v>0</v>
      </c>
      <c r="R265" s="692">
        <v>0</v>
      </c>
      <c r="S265" s="693">
        <v>0</v>
      </c>
      <c r="T265" s="692">
        <v>0</v>
      </c>
      <c r="U265" s="693">
        <v>0</v>
      </c>
      <c r="V265" s="692">
        <v>0</v>
      </c>
      <c r="W265" s="693">
        <v>0</v>
      </c>
      <c r="X265" s="692">
        <v>0</v>
      </c>
      <c r="Y265" s="693">
        <v>0</v>
      </c>
      <c r="Z265" s="692">
        <v>0</v>
      </c>
      <c r="AA265" s="693">
        <v>0</v>
      </c>
      <c r="AB265" s="698">
        <v>0</v>
      </c>
      <c r="AC265" s="690">
        <v>0</v>
      </c>
      <c r="AD265" s="1015"/>
      <c r="AE265" s="1016"/>
      <c r="AF265" s="1017"/>
    </row>
    <row r="266" spans="1:32" ht="15" customHeight="1" x14ac:dyDescent="0.2">
      <c r="A266" s="11">
        <v>360</v>
      </c>
      <c r="B266" s="271"/>
      <c r="C266" s="274"/>
      <c r="D266" s="274"/>
      <c r="E266" s="275"/>
      <c r="F266" s="1475" t="str">
        <f>'2. CAD NCCF'!F266:L266</f>
        <v>RSB type 2 insured, stable, fixed term &gt; 1 year deposit</v>
      </c>
      <c r="G266" s="1476"/>
      <c r="H266" s="1476"/>
      <c r="I266" s="1476"/>
      <c r="J266" s="1476"/>
      <c r="K266" s="1476"/>
      <c r="L266" s="1477"/>
      <c r="M266" s="690">
        <v>0</v>
      </c>
      <c r="N266" s="691">
        <v>0</v>
      </c>
      <c r="O266" s="692">
        <v>0</v>
      </c>
      <c r="P266" s="692">
        <v>0</v>
      </c>
      <c r="Q266" s="697">
        <v>0</v>
      </c>
      <c r="R266" s="692">
        <v>0</v>
      </c>
      <c r="S266" s="693">
        <v>0</v>
      </c>
      <c r="T266" s="692">
        <v>0</v>
      </c>
      <c r="U266" s="693">
        <v>0</v>
      </c>
      <c r="V266" s="692">
        <v>0</v>
      </c>
      <c r="W266" s="693">
        <v>0</v>
      </c>
      <c r="X266" s="692">
        <v>0</v>
      </c>
      <c r="Y266" s="693">
        <v>0</v>
      </c>
      <c r="Z266" s="692">
        <v>0</v>
      </c>
      <c r="AA266" s="693">
        <v>0</v>
      </c>
      <c r="AB266" s="698">
        <v>0</v>
      </c>
      <c r="AC266" s="690">
        <v>0</v>
      </c>
      <c r="AD266" s="1015"/>
      <c r="AE266" s="1016"/>
      <c r="AF266" s="1017"/>
    </row>
    <row r="267" spans="1:32" ht="15" customHeight="1" x14ac:dyDescent="0.2">
      <c r="A267" s="11">
        <v>361</v>
      </c>
      <c r="B267" s="271"/>
      <c r="C267" s="274"/>
      <c r="D267" s="287"/>
      <c r="E267" s="1445" t="s">
        <v>38</v>
      </c>
      <c r="F267" s="1446"/>
      <c r="G267" s="1446"/>
      <c r="H267" s="1446"/>
      <c r="I267" s="1446"/>
      <c r="J267" s="1446"/>
      <c r="K267" s="1446"/>
      <c r="L267" s="1447"/>
      <c r="M267" s="399">
        <f>SUM(M268:M273)</f>
        <v>0</v>
      </c>
      <c r="N267" s="402">
        <f t="shared" ref="N267:AC267" si="60">SUBTOTAL(9,N268:N273)</f>
        <v>0</v>
      </c>
      <c r="O267" s="406">
        <f t="shared" si="60"/>
        <v>0</v>
      </c>
      <c r="P267" s="405">
        <f t="shared" si="60"/>
        <v>0</v>
      </c>
      <c r="Q267" s="407">
        <f t="shared" si="60"/>
        <v>0</v>
      </c>
      <c r="R267" s="406">
        <f t="shared" si="60"/>
        <v>0</v>
      </c>
      <c r="S267" s="406">
        <f t="shared" si="60"/>
        <v>0</v>
      </c>
      <c r="T267" s="406">
        <f t="shared" si="60"/>
        <v>0</v>
      </c>
      <c r="U267" s="406">
        <f t="shared" si="60"/>
        <v>0</v>
      </c>
      <c r="V267" s="406">
        <f t="shared" si="60"/>
        <v>0</v>
      </c>
      <c r="W267" s="406">
        <f t="shared" si="60"/>
        <v>0</v>
      </c>
      <c r="X267" s="406">
        <f t="shared" si="60"/>
        <v>0</v>
      </c>
      <c r="Y267" s="406">
        <f t="shared" si="60"/>
        <v>0</v>
      </c>
      <c r="Z267" s="406">
        <f t="shared" si="60"/>
        <v>0</v>
      </c>
      <c r="AA267" s="406">
        <f t="shared" si="60"/>
        <v>0</v>
      </c>
      <c r="AB267" s="416">
        <f t="shared" si="60"/>
        <v>0</v>
      </c>
      <c r="AC267" s="399">
        <f t="shared" si="60"/>
        <v>0</v>
      </c>
      <c r="AD267" s="1015"/>
      <c r="AE267" s="1016"/>
      <c r="AF267" s="1017"/>
    </row>
    <row r="268" spans="1:32" ht="15" customHeight="1" x14ac:dyDescent="0.2">
      <c r="A268" s="11">
        <v>362</v>
      </c>
      <c r="B268" s="271"/>
      <c r="C268" s="278"/>
      <c r="D268" s="278"/>
      <c r="E268" s="285"/>
      <c r="F268" s="1475" t="str">
        <f>'2. CAD NCCF'!F268:L268</f>
        <v>RSB type 2 insured, less stable, fixed term 30 day deposit</v>
      </c>
      <c r="G268" s="1476"/>
      <c r="H268" s="1476"/>
      <c r="I268" s="1476"/>
      <c r="J268" s="1476"/>
      <c r="K268" s="1476"/>
      <c r="L268" s="1477"/>
      <c r="M268" s="690">
        <v>0</v>
      </c>
      <c r="N268" s="691">
        <v>0</v>
      </c>
      <c r="O268" s="692">
        <v>0</v>
      </c>
      <c r="P268" s="692">
        <v>0</v>
      </c>
      <c r="Q268" s="697">
        <v>0</v>
      </c>
      <c r="R268" s="692">
        <v>0</v>
      </c>
      <c r="S268" s="1763"/>
      <c r="T268" s="1167"/>
      <c r="U268" s="1167"/>
      <c r="V268" s="1167"/>
      <c r="W268" s="1167"/>
      <c r="X268" s="1167"/>
      <c r="Y268" s="1167"/>
      <c r="Z268" s="1167"/>
      <c r="AA268" s="1167"/>
      <c r="AB268" s="1168"/>
      <c r="AC268" s="1175"/>
      <c r="AD268" s="1015"/>
      <c r="AE268" s="1016"/>
      <c r="AF268" s="1017"/>
    </row>
    <row r="269" spans="1:32" ht="15" customHeight="1" x14ac:dyDescent="0.2">
      <c r="A269" s="11">
        <v>363</v>
      </c>
      <c r="B269" s="271"/>
      <c r="C269" s="278"/>
      <c r="D269" s="278"/>
      <c r="E269" s="285"/>
      <c r="F269" s="1475" t="str">
        <f>'2. CAD NCCF'!F269:L269</f>
        <v>RSB type 2 insured, less stable, fixed term 60 day deposit</v>
      </c>
      <c r="G269" s="1476"/>
      <c r="H269" s="1476"/>
      <c r="I269" s="1476"/>
      <c r="J269" s="1476"/>
      <c r="K269" s="1476"/>
      <c r="L269" s="1477"/>
      <c r="M269" s="690">
        <v>0</v>
      </c>
      <c r="N269" s="691">
        <v>0</v>
      </c>
      <c r="O269" s="692">
        <v>0</v>
      </c>
      <c r="P269" s="692">
        <v>0</v>
      </c>
      <c r="Q269" s="697">
        <v>0</v>
      </c>
      <c r="R269" s="692">
        <v>0</v>
      </c>
      <c r="S269" s="693">
        <v>0</v>
      </c>
      <c r="T269" s="1680"/>
      <c r="U269" s="1170"/>
      <c r="V269" s="1170"/>
      <c r="W269" s="1170"/>
      <c r="X269" s="1170"/>
      <c r="Y269" s="1170"/>
      <c r="Z269" s="1170"/>
      <c r="AA269" s="1170"/>
      <c r="AB269" s="1171"/>
      <c r="AC269" s="1413"/>
      <c r="AD269" s="1015"/>
      <c r="AE269" s="1016"/>
      <c r="AF269" s="1017"/>
    </row>
    <row r="270" spans="1:32" ht="15" customHeight="1" x14ac:dyDescent="0.2">
      <c r="A270" s="11">
        <v>364</v>
      </c>
      <c r="B270" s="271"/>
      <c r="C270" s="278"/>
      <c r="D270" s="278"/>
      <c r="E270" s="285"/>
      <c r="F270" s="1475" t="str">
        <f>'2. CAD NCCF'!F270:L270</f>
        <v>RSB type 2 insured, less stable, fixed term 90 day deposit</v>
      </c>
      <c r="G270" s="1476"/>
      <c r="H270" s="1476"/>
      <c r="I270" s="1476"/>
      <c r="J270" s="1476"/>
      <c r="K270" s="1476"/>
      <c r="L270" s="1477"/>
      <c r="M270" s="690">
        <v>0</v>
      </c>
      <c r="N270" s="691">
        <v>0</v>
      </c>
      <c r="O270" s="692">
        <v>0</v>
      </c>
      <c r="P270" s="692">
        <v>0</v>
      </c>
      <c r="Q270" s="697">
        <v>0</v>
      </c>
      <c r="R270" s="692">
        <v>0</v>
      </c>
      <c r="S270" s="693">
        <v>0</v>
      </c>
      <c r="T270" s="692">
        <v>0</v>
      </c>
      <c r="U270" s="693">
        <v>0</v>
      </c>
      <c r="V270" s="1680"/>
      <c r="W270" s="1170"/>
      <c r="X270" s="1170"/>
      <c r="Y270" s="1170"/>
      <c r="Z270" s="1170"/>
      <c r="AA270" s="1170"/>
      <c r="AB270" s="1171"/>
      <c r="AC270" s="1413"/>
      <c r="AD270" s="1015"/>
      <c r="AE270" s="1016"/>
      <c r="AF270" s="1017"/>
    </row>
    <row r="271" spans="1:32" ht="15" customHeight="1" x14ac:dyDescent="0.2">
      <c r="A271" s="11">
        <v>365</v>
      </c>
      <c r="B271" s="271"/>
      <c r="C271" s="278"/>
      <c r="D271" s="278"/>
      <c r="E271" s="285"/>
      <c r="F271" s="1475" t="str">
        <f>'2. CAD NCCF'!F271:L271</f>
        <v>RSB type 2 insured, less stable, fixed term 180 day deposit</v>
      </c>
      <c r="G271" s="1476"/>
      <c r="H271" s="1476"/>
      <c r="I271" s="1476"/>
      <c r="J271" s="1476"/>
      <c r="K271" s="1476"/>
      <c r="L271" s="1477"/>
      <c r="M271" s="690">
        <v>0</v>
      </c>
      <c r="N271" s="691">
        <v>0</v>
      </c>
      <c r="O271" s="692">
        <v>0</v>
      </c>
      <c r="P271" s="692">
        <v>0</v>
      </c>
      <c r="Q271" s="697">
        <v>0</v>
      </c>
      <c r="R271" s="692">
        <v>0</v>
      </c>
      <c r="S271" s="693">
        <v>0</v>
      </c>
      <c r="T271" s="692">
        <v>0</v>
      </c>
      <c r="U271" s="693">
        <v>0</v>
      </c>
      <c r="V271" s="692">
        <v>0</v>
      </c>
      <c r="W271" s="693">
        <v>0</v>
      </c>
      <c r="X271" s="692">
        <v>0</v>
      </c>
      <c r="Y271" s="693">
        <v>0</v>
      </c>
      <c r="Z271" s="1179"/>
      <c r="AA271" s="1173"/>
      <c r="AB271" s="1174"/>
      <c r="AC271" s="1414"/>
      <c r="AD271" s="1015"/>
      <c r="AE271" s="1016"/>
      <c r="AF271" s="1017"/>
    </row>
    <row r="272" spans="1:32" ht="15" customHeight="1" x14ac:dyDescent="0.2">
      <c r="A272" s="11">
        <v>366</v>
      </c>
      <c r="B272" s="271"/>
      <c r="C272" s="278"/>
      <c r="D272" s="278"/>
      <c r="E272" s="285"/>
      <c r="F272" s="1475" t="str">
        <f>'2. CAD NCCF'!F272:L272</f>
        <v>RSB type 2 insured, less stable, fixed term 1 year deposit</v>
      </c>
      <c r="G272" s="1476"/>
      <c r="H272" s="1476"/>
      <c r="I272" s="1476"/>
      <c r="J272" s="1476"/>
      <c r="K272" s="1476"/>
      <c r="L272" s="1477"/>
      <c r="M272" s="690">
        <v>0</v>
      </c>
      <c r="N272" s="691">
        <v>0</v>
      </c>
      <c r="O272" s="692">
        <v>0</v>
      </c>
      <c r="P272" s="692">
        <v>0</v>
      </c>
      <c r="Q272" s="697">
        <v>0</v>
      </c>
      <c r="R272" s="692">
        <v>0</v>
      </c>
      <c r="S272" s="693">
        <v>0</v>
      </c>
      <c r="T272" s="692">
        <v>0</v>
      </c>
      <c r="U272" s="693">
        <v>0</v>
      </c>
      <c r="V272" s="692">
        <v>0</v>
      </c>
      <c r="W272" s="693">
        <v>0</v>
      </c>
      <c r="X272" s="692">
        <v>0</v>
      </c>
      <c r="Y272" s="693">
        <v>0</v>
      </c>
      <c r="Z272" s="692">
        <v>0</v>
      </c>
      <c r="AA272" s="693">
        <v>0</v>
      </c>
      <c r="AB272" s="698">
        <v>0</v>
      </c>
      <c r="AC272" s="690">
        <v>0</v>
      </c>
      <c r="AD272" s="1015"/>
      <c r="AE272" s="1016"/>
      <c r="AF272" s="1017"/>
    </row>
    <row r="273" spans="1:32" ht="15" customHeight="1" x14ac:dyDescent="0.2">
      <c r="A273" s="11">
        <v>367</v>
      </c>
      <c r="B273" s="271"/>
      <c r="C273" s="274"/>
      <c r="D273" s="274"/>
      <c r="E273" s="275"/>
      <c r="F273" s="1475" t="str">
        <f>'2. CAD NCCF'!F273:L273</f>
        <v>RSB type 2 insured, less stable, fixed term &gt; 1 year deposit</v>
      </c>
      <c r="G273" s="1476"/>
      <c r="H273" s="1476"/>
      <c r="I273" s="1476"/>
      <c r="J273" s="1476"/>
      <c r="K273" s="1476"/>
      <c r="L273" s="1477"/>
      <c r="M273" s="690">
        <v>0</v>
      </c>
      <c r="N273" s="691">
        <v>0</v>
      </c>
      <c r="O273" s="692">
        <v>0</v>
      </c>
      <c r="P273" s="692">
        <v>0</v>
      </c>
      <c r="Q273" s="697">
        <v>0</v>
      </c>
      <c r="R273" s="692">
        <v>0</v>
      </c>
      <c r="S273" s="693">
        <v>0</v>
      </c>
      <c r="T273" s="692">
        <v>0</v>
      </c>
      <c r="U273" s="693">
        <v>0</v>
      </c>
      <c r="V273" s="692">
        <v>0</v>
      </c>
      <c r="W273" s="693">
        <v>0</v>
      </c>
      <c r="X273" s="692">
        <v>0</v>
      </c>
      <c r="Y273" s="693">
        <v>0</v>
      </c>
      <c r="Z273" s="692">
        <v>0</v>
      </c>
      <c r="AA273" s="693">
        <v>0</v>
      </c>
      <c r="AB273" s="698">
        <v>0</v>
      </c>
      <c r="AC273" s="690">
        <v>0</v>
      </c>
      <c r="AD273" s="1015"/>
      <c r="AE273" s="1016"/>
      <c r="AF273" s="1017"/>
    </row>
    <row r="274" spans="1:32" ht="15" customHeight="1" x14ac:dyDescent="0.2">
      <c r="A274" s="11">
        <v>368</v>
      </c>
      <c r="B274" s="271"/>
      <c r="C274" s="274"/>
      <c r="D274" s="287"/>
      <c r="E274" s="1445" t="s">
        <v>39</v>
      </c>
      <c r="F274" s="1446"/>
      <c r="G274" s="1446"/>
      <c r="H274" s="1446"/>
      <c r="I274" s="1446"/>
      <c r="J274" s="1446"/>
      <c r="K274" s="1446"/>
      <c r="L274" s="1447"/>
      <c r="M274" s="399">
        <f>SUM(M275:M280)</f>
        <v>0</v>
      </c>
      <c r="N274" s="402">
        <f t="shared" ref="N274:AC274" si="61">SUBTOTAL(9,N275:N280)</f>
        <v>0</v>
      </c>
      <c r="O274" s="406">
        <f t="shared" si="61"/>
        <v>0</v>
      </c>
      <c r="P274" s="405">
        <f t="shared" si="61"/>
        <v>0</v>
      </c>
      <c r="Q274" s="407">
        <f t="shared" si="61"/>
        <v>0</v>
      </c>
      <c r="R274" s="406">
        <f t="shared" si="61"/>
        <v>0</v>
      </c>
      <c r="S274" s="406">
        <f t="shared" si="61"/>
        <v>0</v>
      </c>
      <c r="T274" s="406">
        <f t="shared" si="61"/>
        <v>0</v>
      </c>
      <c r="U274" s="406">
        <f t="shared" si="61"/>
        <v>0</v>
      </c>
      <c r="V274" s="406">
        <f t="shared" si="61"/>
        <v>0</v>
      </c>
      <c r="W274" s="406">
        <f t="shared" si="61"/>
        <v>0</v>
      </c>
      <c r="X274" s="406">
        <f t="shared" si="61"/>
        <v>0</v>
      </c>
      <c r="Y274" s="406">
        <f t="shared" si="61"/>
        <v>0</v>
      </c>
      <c r="Z274" s="406">
        <f t="shared" si="61"/>
        <v>0</v>
      </c>
      <c r="AA274" s="406">
        <f t="shared" si="61"/>
        <v>0</v>
      </c>
      <c r="AB274" s="416">
        <f t="shared" si="61"/>
        <v>0</v>
      </c>
      <c r="AC274" s="399">
        <f t="shared" si="61"/>
        <v>0</v>
      </c>
      <c r="AD274" s="1015"/>
      <c r="AE274" s="1016"/>
      <c r="AF274" s="1017"/>
    </row>
    <row r="275" spans="1:32" ht="15" customHeight="1" x14ac:dyDescent="0.2">
      <c r="A275" s="11">
        <v>369</v>
      </c>
      <c r="B275" s="271"/>
      <c r="C275" s="278"/>
      <c r="D275" s="278"/>
      <c r="E275" s="285"/>
      <c r="F275" s="1475" t="str">
        <f>'2. CAD NCCF'!F275:L275</f>
        <v>RSB uninsured, fixed term 30 day deposit</v>
      </c>
      <c r="G275" s="1476"/>
      <c r="H275" s="1476"/>
      <c r="I275" s="1476"/>
      <c r="J275" s="1476"/>
      <c r="K275" s="1476"/>
      <c r="L275" s="1477"/>
      <c r="M275" s="690">
        <v>0</v>
      </c>
      <c r="N275" s="691">
        <v>0</v>
      </c>
      <c r="O275" s="692">
        <v>0</v>
      </c>
      <c r="P275" s="692">
        <v>0</v>
      </c>
      <c r="Q275" s="697">
        <v>0</v>
      </c>
      <c r="R275" s="692">
        <v>0</v>
      </c>
      <c r="S275" s="1763"/>
      <c r="T275" s="1167"/>
      <c r="U275" s="1167"/>
      <c r="V275" s="1167"/>
      <c r="W275" s="1167"/>
      <c r="X275" s="1167"/>
      <c r="Y275" s="1167"/>
      <c r="Z275" s="1167"/>
      <c r="AA275" s="1167"/>
      <c r="AB275" s="1168"/>
      <c r="AC275" s="1175"/>
      <c r="AD275" s="1015"/>
      <c r="AE275" s="1016"/>
      <c r="AF275" s="1017"/>
    </row>
    <row r="276" spans="1:32" ht="15" customHeight="1" x14ac:dyDescent="0.2">
      <c r="A276" s="11">
        <v>370</v>
      </c>
      <c r="B276" s="271"/>
      <c r="C276" s="278"/>
      <c r="D276" s="278"/>
      <c r="E276" s="285"/>
      <c r="F276" s="1475" t="str">
        <f>'2. CAD NCCF'!F276:L276</f>
        <v>RSB uninsured, fixed term 60 day deposit</v>
      </c>
      <c r="G276" s="1476"/>
      <c r="H276" s="1476"/>
      <c r="I276" s="1476"/>
      <c r="J276" s="1476"/>
      <c r="K276" s="1476"/>
      <c r="L276" s="1477"/>
      <c r="M276" s="690">
        <v>0</v>
      </c>
      <c r="N276" s="691">
        <v>0</v>
      </c>
      <c r="O276" s="692">
        <v>0</v>
      </c>
      <c r="P276" s="692">
        <v>0</v>
      </c>
      <c r="Q276" s="697">
        <v>0</v>
      </c>
      <c r="R276" s="692">
        <v>0</v>
      </c>
      <c r="S276" s="693">
        <v>0</v>
      </c>
      <c r="T276" s="1680"/>
      <c r="U276" s="1170"/>
      <c r="V276" s="1170"/>
      <c r="W276" s="1170"/>
      <c r="X276" s="1170"/>
      <c r="Y276" s="1170"/>
      <c r="Z276" s="1170"/>
      <c r="AA276" s="1170"/>
      <c r="AB276" s="1171"/>
      <c r="AC276" s="1413"/>
      <c r="AD276" s="1015"/>
      <c r="AE276" s="1016"/>
      <c r="AF276" s="1017"/>
    </row>
    <row r="277" spans="1:32" ht="15" customHeight="1" x14ac:dyDescent="0.2">
      <c r="A277" s="11">
        <v>371</v>
      </c>
      <c r="B277" s="271"/>
      <c r="C277" s="278"/>
      <c r="D277" s="278"/>
      <c r="E277" s="285"/>
      <c r="F277" s="1475" t="str">
        <f>'2. CAD NCCF'!F277:L277</f>
        <v>RSB uninsured, fixed term 90 day deposit</v>
      </c>
      <c r="G277" s="1476"/>
      <c r="H277" s="1476"/>
      <c r="I277" s="1476"/>
      <c r="J277" s="1476"/>
      <c r="K277" s="1476"/>
      <c r="L277" s="1477"/>
      <c r="M277" s="690">
        <v>0</v>
      </c>
      <c r="N277" s="691">
        <v>0</v>
      </c>
      <c r="O277" s="692">
        <v>0</v>
      </c>
      <c r="P277" s="692">
        <v>0</v>
      </c>
      <c r="Q277" s="697">
        <v>0</v>
      </c>
      <c r="R277" s="692">
        <v>0</v>
      </c>
      <c r="S277" s="693">
        <v>0</v>
      </c>
      <c r="T277" s="692">
        <v>0</v>
      </c>
      <c r="U277" s="693">
        <v>0</v>
      </c>
      <c r="V277" s="1680"/>
      <c r="W277" s="1170"/>
      <c r="X277" s="1170"/>
      <c r="Y277" s="1170"/>
      <c r="Z277" s="1170"/>
      <c r="AA277" s="1170"/>
      <c r="AB277" s="1171"/>
      <c r="AC277" s="1413"/>
      <c r="AD277" s="1015"/>
      <c r="AE277" s="1016"/>
      <c r="AF277" s="1017"/>
    </row>
    <row r="278" spans="1:32" ht="15" customHeight="1" x14ac:dyDescent="0.2">
      <c r="A278" s="11">
        <v>372</v>
      </c>
      <c r="B278" s="271"/>
      <c r="C278" s="278"/>
      <c r="D278" s="278"/>
      <c r="E278" s="285"/>
      <c r="F278" s="1475" t="str">
        <f>'2. CAD NCCF'!F278:L278</f>
        <v>RSB uninsured, fixed term 180 day deposit</v>
      </c>
      <c r="G278" s="1476"/>
      <c r="H278" s="1476"/>
      <c r="I278" s="1476"/>
      <c r="J278" s="1476"/>
      <c r="K278" s="1476"/>
      <c r="L278" s="1477"/>
      <c r="M278" s="690">
        <v>0</v>
      </c>
      <c r="N278" s="691">
        <v>0</v>
      </c>
      <c r="O278" s="692">
        <v>0</v>
      </c>
      <c r="P278" s="692">
        <v>0</v>
      </c>
      <c r="Q278" s="697">
        <v>0</v>
      </c>
      <c r="R278" s="692">
        <v>0</v>
      </c>
      <c r="S278" s="693">
        <v>0</v>
      </c>
      <c r="T278" s="692">
        <v>0</v>
      </c>
      <c r="U278" s="693">
        <v>0</v>
      </c>
      <c r="V278" s="692">
        <v>0</v>
      </c>
      <c r="W278" s="693">
        <v>0</v>
      </c>
      <c r="X278" s="692">
        <v>0</v>
      </c>
      <c r="Y278" s="693">
        <v>0</v>
      </c>
      <c r="Z278" s="1179"/>
      <c r="AA278" s="1173"/>
      <c r="AB278" s="1174"/>
      <c r="AC278" s="1414"/>
      <c r="AD278" s="1015"/>
      <c r="AE278" s="1016"/>
      <c r="AF278" s="1017"/>
    </row>
    <row r="279" spans="1:32" ht="15" customHeight="1" x14ac:dyDescent="0.2">
      <c r="A279" s="11">
        <v>373</v>
      </c>
      <c r="B279" s="271"/>
      <c r="C279" s="278"/>
      <c r="D279" s="278"/>
      <c r="E279" s="285"/>
      <c r="F279" s="1475" t="str">
        <f>'2. CAD NCCF'!F279:L279</f>
        <v>RSB uninsured, fixed term 1 year deposit</v>
      </c>
      <c r="G279" s="1476"/>
      <c r="H279" s="1476"/>
      <c r="I279" s="1476"/>
      <c r="J279" s="1476"/>
      <c r="K279" s="1476"/>
      <c r="L279" s="1477"/>
      <c r="M279" s="690">
        <v>0</v>
      </c>
      <c r="N279" s="691">
        <v>0</v>
      </c>
      <c r="O279" s="692">
        <v>0</v>
      </c>
      <c r="P279" s="692">
        <v>0</v>
      </c>
      <c r="Q279" s="697">
        <v>0</v>
      </c>
      <c r="R279" s="692">
        <v>0</v>
      </c>
      <c r="S279" s="693">
        <v>0</v>
      </c>
      <c r="T279" s="692">
        <v>0</v>
      </c>
      <c r="U279" s="693">
        <v>0</v>
      </c>
      <c r="V279" s="692">
        <v>0</v>
      </c>
      <c r="W279" s="693">
        <v>0</v>
      </c>
      <c r="X279" s="692">
        <v>0</v>
      </c>
      <c r="Y279" s="693">
        <v>0</v>
      </c>
      <c r="Z279" s="692">
        <v>0</v>
      </c>
      <c r="AA279" s="693">
        <v>0</v>
      </c>
      <c r="AB279" s="698">
        <v>0</v>
      </c>
      <c r="AC279" s="690">
        <v>0</v>
      </c>
      <c r="AD279" s="1015"/>
      <c r="AE279" s="1016"/>
      <c r="AF279" s="1017"/>
    </row>
    <row r="280" spans="1:32" ht="15" customHeight="1" x14ac:dyDescent="0.2">
      <c r="A280" s="11">
        <v>374</v>
      </c>
      <c r="B280" s="271"/>
      <c r="C280" s="274"/>
      <c r="D280" s="274"/>
      <c r="E280" s="275"/>
      <c r="F280" s="1475" t="str">
        <f>'2. CAD NCCF'!F280:L280</f>
        <v>RSB uninsured, fixed term &gt; 1 year deposit</v>
      </c>
      <c r="G280" s="1476"/>
      <c r="H280" s="1476"/>
      <c r="I280" s="1476"/>
      <c r="J280" s="1476"/>
      <c r="K280" s="1476"/>
      <c r="L280" s="1477"/>
      <c r="M280" s="690">
        <v>0</v>
      </c>
      <c r="N280" s="691">
        <v>0</v>
      </c>
      <c r="O280" s="692">
        <v>0</v>
      </c>
      <c r="P280" s="692">
        <v>0</v>
      </c>
      <c r="Q280" s="697">
        <v>0</v>
      </c>
      <c r="R280" s="692">
        <v>0</v>
      </c>
      <c r="S280" s="693">
        <v>0</v>
      </c>
      <c r="T280" s="692">
        <v>0</v>
      </c>
      <c r="U280" s="693">
        <v>0</v>
      </c>
      <c r="V280" s="692">
        <v>0</v>
      </c>
      <c r="W280" s="693">
        <v>0</v>
      </c>
      <c r="X280" s="692">
        <v>0</v>
      </c>
      <c r="Y280" s="693">
        <v>0</v>
      </c>
      <c r="Z280" s="692">
        <v>0</v>
      </c>
      <c r="AA280" s="693">
        <v>0</v>
      </c>
      <c r="AB280" s="698">
        <v>0</v>
      </c>
      <c r="AC280" s="690">
        <v>0</v>
      </c>
      <c r="AD280" s="1015"/>
      <c r="AE280" s="1016"/>
      <c r="AF280" s="1017"/>
    </row>
    <row r="281" spans="1:32" ht="15" customHeight="1" x14ac:dyDescent="0.2">
      <c r="A281" s="11">
        <v>375</v>
      </c>
      <c r="B281" s="271"/>
      <c r="C281" s="274"/>
      <c r="D281" s="287"/>
      <c r="E281" s="1445" t="s">
        <v>40</v>
      </c>
      <c r="F281" s="1446"/>
      <c r="G281" s="1446"/>
      <c r="H281" s="1446"/>
      <c r="I281" s="1446"/>
      <c r="J281" s="1446"/>
      <c r="K281" s="1446"/>
      <c r="L281" s="1447"/>
      <c r="M281" s="399">
        <f>SUM(M282:M287)</f>
        <v>0</v>
      </c>
      <c r="N281" s="402">
        <f t="shared" ref="N281:AC281" si="62">SUBTOTAL(9,N282:N287)</f>
        <v>0</v>
      </c>
      <c r="O281" s="406">
        <f t="shared" si="62"/>
        <v>0</v>
      </c>
      <c r="P281" s="405">
        <f t="shared" si="62"/>
        <v>0</v>
      </c>
      <c r="Q281" s="407">
        <f t="shared" si="62"/>
        <v>0</v>
      </c>
      <c r="R281" s="406">
        <f t="shared" si="62"/>
        <v>0</v>
      </c>
      <c r="S281" s="406">
        <f t="shared" si="62"/>
        <v>0</v>
      </c>
      <c r="T281" s="406">
        <f t="shared" si="62"/>
        <v>0</v>
      </c>
      <c r="U281" s="406">
        <f t="shared" si="62"/>
        <v>0</v>
      </c>
      <c r="V281" s="406">
        <f t="shared" si="62"/>
        <v>0</v>
      </c>
      <c r="W281" s="406">
        <f t="shared" si="62"/>
        <v>0</v>
      </c>
      <c r="X281" s="406">
        <f t="shared" si="62"/>
        <v>0</v>
      </c>
      <c r="Y281" s="406">
        <f t="shared" si="62"/>
        <v>0</v>
      </c>
      <c r="Z281" s="406">
        <f t="shared" si="62"/>
        <v>0</v>
      </c>
      <c r="AA281" s="406">
        <f t="shared" si="62"/>
        <v>0</v>
      </c>
      <c r="AB281" s="416">
        <f t="shared" si="62"/>
        <v>0</v>
      </c>
      <c r="AC281" s="399">
        <f t="shared" si="62"/>
        <v>0</v>
      </c>
      <c r="AD281" s="1015"/>
      <c r="AE281" s="1016"/>
      <c r="AF281" s="1017"/>
    </row>
    <row r="282" spans="1:32" ht="27.75" customHeight="1" x14ac:dyDescent="0.2">
      <c r="A282" s="11">
        <v>376</v>
      </c>
      <c r="B282" s="271"/>
      <c r="C282" s="278"/>
      <c r="D282" s="278"/>
      <c r="E282" s="285"/>
      <c r="F282" s="1475" t="str">
        <f>'2. CAD NCCF'!F282:L282</f>
        <v>RSB unaffiliated third-party sourced, fixed term 30 days deposit</v>
      </c>
      <c r="G282" s="1476"/>
      <c r="H282" s="1476"/>
      <c r="I282" s="1476"/>
      <c r="J282" s="1476"/>
      <c r="K282" s="1476"/>
      <c r="L282" s="1477"/>
      <c r="M282" s="690">
        <v>0</v>
      </c>
      <c r="N282" s="691">
        <v>0</v>
      </c>
      <c r="O282" s="692">
        <v>0</v>
      </c>
      <c r="P282" s="692">
        <v>0</v>
      </c>
      <c r="Q282" s="697">
        <v>0</v>
      </c>
      <c r="R282" s="692">
        <v>0</v>
      </c>
      <c r="S282" s="1763"/>
      <c r="T282" s="1167"/>
      <c r="U282" s="1167"/>
      <c r="V282" s="1167"/>
      <c r="W282" s="1167"/>
      <c r="X282" s="1167"/>
      <c r="Y282" s="1167"/>
      <c r="Z282" s="1167"/>
      <c r="AA282" s="1167"/>
      <c r="AB282" s="1168"/>
      <c r="AC282" s="1175"/>
      <c r="AD282" s="1015"/>
      <c r="AE282" s="1016"/>
      <c r="AF282" s="1017"/>
    </row>
    <row r="283" spans="1:32" ht="27.75" customHeight="1" x14ac:dyDescent="0.2">
      <c r="A283" s="11">
        <v>377</v>
      </c>
      <c r="B283" s="271"/>
      <c r="C283" s="278"/>
      <c r="D283" s="278"/>
      <c r="E283" s="285"/>
      <c r="F283" s="1475" t="str">
        <f>'2. CAD NCCF'!F283:L283</f>
        <v>RSB unaffiliated third-party sourced, fixed term 60 days deposit</v>
      </c>
      <c r="G283" s="1476"/>
      <c r="H283" s="1476"/>
      <c r="I283" s="1476"/>
      <c r="J283" s="1476"/>
      <c r="K283" s="1476"/>
      <c r="L283" s="1477"/>
      <c r="M283" s="690">
        <v>0</v>
      </c>
      <c r="N283" s="691">
        <v>0</v>
      </c>
      <c r="O283" s="692">
        <v>0</v>
      </c>
      <c r="P283" s="692">
        <v>0</v>
      </c>
      <c r="Q283" s="697">
        <v>0</v>
      </c>
      <c r="R283" s="692">
        <v>0</v>
      </c>
      <c r="S283" s="693">
        <v>0</v>
      </c>
      <c r="T283" s="1680"/>
      <c r="U283" s="1170"/>
      <c r="V283" s="1170"/>
      <c r="W283" s="1170"/>
      <c r="X283" s="1170"/>
      <c r="Y283" s="1170"/>
      <c r="Z283" s="1170"/>
      <c r="AA283" s="1170"/>
      <c r="AB283" s="1171"/>
      <c r="AC283" s="1413"/>
      <c r="AD283" s="1015"/>
      <c r="AE283" s="1016"/>
      <c r="AF283" s="1017"/>
    </row>
    <row r="284" spans="1:32" ht="27.75" customHeight="1" x14ac:dyDescent="0.2">
      <c r="A284" s="11">
        <v>378</v>
      </c>
      <c r="B284" s="271"/>
      <c r="C284" s="278"/>
      <c r="D284" s="278"/>
      <c r="E284" s="285"/>
      <c r="F284" s="1475" t="str">
        <f>'2. CAD NCCF'!F284:L284</f>
        <v>RSB unaffiliated third-party sourced, fixed term 90 days deposit</v>
      </c>
      <c r="G284" s="1476"/>
      <c r="H284" s="1476"/>
      <c r="I284" s="1476"/>
      <c r="J284" s="1476"/>
      <c r="K284" s="1476"/>
      <c r="L284" s="1477"/>
      <c r="M284" s="690">
        <v>0</v>
      </c>
      <c r="N284" s="691">
        <v>0</v>
      </c>
      <c r="O284" s="692">
        <v>0</v>
      </c>
      <c r="P284" s="692">
        <v>0</v>
      </c>
      <c r="Q284" s="697">
        <v>0</v>
      </c>
      <c r="R284" s="692">
        <v>0</v>
      </c>
      <c r="S284" s="693">
        <v>0</v>
      </c>
      <c r="T284" s="692">
        <v>0</v>
      </c>
      <c r="U284" s="693">
        <v>0</v>
      </c>
      <c r="V284" s="1680"/>
      <c r="W284" s="1170"/>
      <c r="X284" s="1170"/>
      <c r="Y284" s="1170"/>
      <c r="Z284" s="1170"/>
      <c r="AA284" s="1170"/>
      <c r="AB284" s="1171"/>
      <c r="AC284" s="1413"/>
      <c r="AD284" s="1015"/>
      <c r="AE284" s="1016"/>
      <c r="AF284" s="1017"/>
    </row>
    <row r="285" spans="1:32" ht="27.75" customHeight="1" x14ac:dyDescent="0.2">
      <c r="A285" s="11">
        <v>379</v>
      </c>
      <c r="B285" s="271"/>
      <c r="C285" s="278"/>
      <c r="D285" s="278"/>
      <c r="E285" s="285"/>
      <c r="F285" s="1475" t="str">
        <f>'2. CAD NCCF'!F285:L285</f>
        <v>RSB unaffiliated third-party sourced, fixed term 180 days deposit</v>
      </c>
      <c r="G285" s="1476"/>
      <c r="H285" s="1476"/>
      <c r="I285" s="1476"/>
      <c r="J285" s="1476"/>
      <c r="K285" s="1476"/>
      <c r="L285" s="1477"/>
      <c r="M285" s="690">
        <v>0</v>
      </c>
      <c r="N285" s="691">
        <v>0</v>
      </c>
      <c r="O285" s="692">
        <v>0</v>
      </c>
      <c r="P285" s="692">
        <v>0</v>
      </c>
      <c r="Q285" s="697">
        <v>0</v>
      </c>
      <c r="R285" s="692">
        <v>0</v>
      </c>
      <c r="S285" s="693">
        <v>0</v>
      </c>
      <c r="T285" s="692">
        <v>0</v>
      </c>
      <c r="U285" s="693">
        <v>0</v>
      </c>
      <c r="V285" s="692">
        <v>0</v>
      </c>
      <c r="W285" s="693">
        <v>0</v>
      </c>
      <c r="X285" s="692">
        <v>0</v>
      </c>
      <c r="Y285" s="693">
        <v>0</v>
      </c>
      <c r="Z285" s="1179"/>
      <c r="AA285" s="1173"/>
      <c r="AB285" s="1174"/>
      <c r="AC285" s="1414"/>
      <c r="AD285" s="1015"/>
      <c r="AE285" s="1016"/>
      <c r="AF285" s="1017"/>
    </row>
    <row r="286" spans="1:32" ht="27.75" customHeight="1" x14ac:dyDescent="0.2">
      <c r="A286" s="11">
        <v>380</v>
      </c>
      <c r="B286" s="271"/>
      <c r="C286" s="278"/>
      <c r="D286" s="278"/>
      <c r="E286" s="285"/>
      <c r="F286" s="1475" t="str">
        <f>'2. CAD NCCF'!F286:L286</f>
        <v>RSB unaffiliated third-party sourced, fixed term 1 year deposit</v>
      </c>
      <c r="G286" s="1476"/>
      <c r="H286" s="1476"/>
      <c r="I286" s="1476"/>
      <c r="J286" s="1476"/>
      <c r="K286" s="1476"/>
      <c r="L286" s="1477"/>
      <c r="M286" s="690">
        <v>0</v>
      </c>
      <c r="N286" s="691">
        <v>0</v>
      </c>
      <c r="O286" s="692">
        <v>0</v>
      </c>
      <c r="P286" s="692">
        <v>0</v>
      </c>
      <c r="Q286" s="697">
        <v>0</v>
      </c>
      <c r="R286" s="692">
        <v>0</v>
      </c>
      <c r="S286" s="693">
        <v>0</v>
      </c>
      <c r="T286" s="692">
        <v>0</v>
      </c>
      <c r="U286" s="693">
        <v>0</v>
      </c>
      <c r="V286" s="692">
        <v>0</v>
      </c>
      <c r="W286" s="693">
        <v>0</v>
      </c>
      <c r="X286" s="692">
        <v>0</v>
      </c>
      <c r="Y286" s="693">
        <v>0</v>
      </c>
      <c r="Z286" s="692">
        <v>0</v>
      </c>
      <c r="AA286" s="693">
        <v>0</v>
      </c>
      <c r="AB286" s="698">
        <v>0</v>
      </c>
      <c r="AC286" s="690">
        <v>0</v>
      </c>
      <c r="AD286" s="1015"/>
      <c r="AE286" s="1016"/>
      <c r="AF286" s="1017"/>
    </row>
    <row r="287" spans="1:32" ht="27.75" customHeight="1" x14ac:dyDescent="0.2">
      <c r="A287" s="11">
        <v>381</v>
      </c>
      <c r="B287" s="271"/>
      <c r="C287" s="274"/>
      <c r="D287" s="274"/>
      <c r="E287" s="275"/>
      <c r="F287" s="1475" t="str">
        <f>'2. CAD NCCF'!F287:L287</f>
        <v>RSB unaffiliated third-party sourced, fixed term &gt; 1 year deposit</v>
      </c>
      <c r="G287" s="1476"/>
      <c r="H287" s="1476"/>
      <c r="I287" s="1476"/>
      <c r="J287" s="1476"/>
      <c r="K287" s="1476"/>
      <c r="L287" s="1477"/>
      <c r="M287" s="690">
        <v>0</v>
      </c>
      <c r="N287" s="691">
        <v>0</v>
      </c>
      <c r="O287" s="692">
        <v>0</v>
      </c>
      <c r="P287" s="692">
        <v>0</v>
      </c>
      <c r="Q287" s="697">
        <v>0</v>
      </c>
      <c r="R287" s="692">
        <v>0</v>
      </c>
      <c r="S287" s="693">
        <v>0</v>
      </c>
      <c r="T287" s="692">
        <v>0</v>
      </c>
      <c r="U287" s="693">
        <v>0</v>
      </c>
      <c r="V287" s="692">
        <v>0</v>
      </c>
      <c r="W287" s="693">
        <v>0</v>
      </c>
      <c r="X287" s="692">
        <v>0</v>
      </c>
      <c r="Y287" s="693">
        <v>0</v>
      </c>
      <c r="Z287" s="692">
        <v>0</v>
      </c>
      <c r="AA287" s="693">
        <v>0</v>
      </c>
      <c r="AB287" s="698">
        <v>0</v>
      </c>
      <c r="AC287" s="690">
        <v>0</v>
      </c>
      <c r="AD287" s="1015"/>
      <c r="AE287" s="1016"/>
      <c r="AF287" s="1017"/>
    </row>
    <row r="288" spans="1:32" ht="15" customHeight="1" x14ac:dyDescent="0.2">
      <c r="A288" s="11">
        <v>382</v>
      </c>
      <c r="B288" s="271"/>
      <c r="C288" s="274"/>
      <c r="D288" s="287"/>
      <c r="E288" s="1445" t="str">
        <f>'2. CAD NCCF'!E288:L288</f>
        <v>Retail and small business structured notes (RSBSN)</v>
      </c>
      <c r="F288" s="1446"/>
      <c r="G288" s="1446"/>
      <c r="H288" s="1446"/>
      <c r="I288" s="1446"/>
      <c r="J288" s="1446"/>
      <c r="K288" s="1446"/>
      <c r="L288" s="1447"/>
      <c r="M288" s="399">
        <f>SUM(M289:M290)</f>
        <v>0</v>
      </c>
      <c r="N288" s="402">
        <f t="shared" ref="N288:AC288" si="63">SUBTOTAL(9,N289:N290)</f>
        <v>0</v>
      </c>
      <c r="O288" s="406">
        <f t="shared" si="63"/>
        <v>0</v>
      </c>
      <c r="P288" s="405">
        <f t="shared" si="63"/>
        <v>0</v>
      </c>
      <c r="Q288" s="407">
        <f t="shared" si="63"/>
        <v>0</v>
      </c>
      <c r="R288" s="406">
        <f t="shared" si="63"/>
        <v>0</v>
      </c>
      <c r="S288" s="406">
        <f t="shared" si="63"/>
        <v>0</v>
      </c>
      <c r="T288" s="406">
        <f t="shared" si="63"/>
        <v>0</v>
      </c>
      <c r="U288" s="406">
        <f t="shared" si="63"/>
        <v>0</v>
      </c>
      <c r="V288" s="406">
        <f t="shared" si="63"/>
        <v>0</v>
      </c>
      <c r="W288" s="406">
        <f t="shared" si="63"/>
        <v>0</v>
      </c>
      <c r="X288" s="406">
        <f t="shared" si="63"/>
        <v>0</v>
      </c>
      <c r="Y288" s="406">
        <f t="shared" si="63"/>
        <v>0</v>
      </c>
      <c r="Z288" s="406">
        <f t="shared" si="63"/>
        <v>0</v>
      </c>
      <c r="AA288" s="406">
        <f t="shared" si="63"/>
        <v>0</v>
      </c>
      <c r="AB288" s="416">
        <f t="shared" si="63"/>
        <v>0</v>
      </c>
      <c r="AC288" s="399">
        <f t="shared" si="63"/>
        <v>0</v>
      </c>
      <c r="AD288" s="1015"/>
      <c r="AE288" s="1016"/>
      <c r="AF288" s="1017"/>
    </row>
    <row r="289" spans="1:32" ht="15" customHeight="1" x14ac:dyDescent="0.2">
      <c r="A289" s="11">
        <v>383</v>
      </c>
      <c r="B289" s="271"/>
      <c r="C289" s="278"/>
      <c r="D289" s="278"/>
      <c r="E289" s="285"/>
      <c r="F289" s="1475" t="str">
        <f>'2. CAD NCCF'!F289:L289</f>
        <v>RSBSN no cust call</v>
      </c>
      <c r="G289" s="1476"/>
      <c r="H289" s="1476"/>
      <c r="I289" s="1476"/>
      <c r="J289" s="1476"/>
      <c r="K289" s="1476"/>
      <c r="L289" s="1477"/>
      <c r="M289" s="690">
        <v>0</v>
      </c>
      <c r="N289" s="691">
        <v>0</v>
      </c>
      <c r="O289" s="692">
        <v>0</v>
      </c>
      <c r="P289" s="692">
        <v>0</v>
      </c>
      <c r="Q289" s="697">
        <v>0</v>
      </c>
      <c r="R289" s="692">
        <v>0</v>
      </c>
      <c r="S289" s="693">
        <v>0</v>
      </c>
      <c r="T289" s="692">
        <v>0</v>
      </c>
      <c r="U289" s="693">
        <v>0</v>
      </c>
      <c r="V289" s="692">
        <v>0</v>
      </c>
      <c r="W289" s="693">
        <v>0</v>
      </c>
      <c r="X289" s="692">
        <v>0</v>
      </c>
      <c r="Y289" s="693">
        <v>0</v>
      </c>
      <c r="Z289" s="692">
        <v>0</v>
      </c>
      <c r="AA289" s="693">
        <v>0</v>
      </c>
      <c r="AB289" s="698">
        <v>0</v>
      </c>
      <c r="AC289" s="690">
        <v>0</v>
      </c>
      <c r="AD289" s="1015"/>
      <c r="AE289" s="1016"/>
      <c r="AF289" s="1017"/>
    </row>
    <row r="290" spans="1:32" ht="15" customHeight="1" x14ac:dyDescent="0.2">
      <c r="A290" s="11">
        <v>384</v>
      </c>
      <c r="B290" s="271"/>
      <c r="C290" s="278"/>
      <c r="D290" s="278"/>
      <c r="E290" s="285"/>
      <c r="F290" s="1475" t="str">
        <f>'2. CAD NCCF'!F290:L290</f>
        <v>RSBSN cust call</v>
      </c>
      <c r="G290" s="1476"/>
      <c r="H290" s="1476"/>
      <c r="I290" s="1476"/>
      <c r="J290" s="1476"/>
      <c r="K290" s="1476"/>
      <c r="L290" s="1477"/>
      <c r="M290" s="690">
        <v>0</v>
      </c>
      <c r="N290" s="691">
        <v>0</v>
      </c>
      <c r="O290" s="692">
        <v>0</v>
      </c>
      <c r="P290" s="692">
        <v>0</v>
      </c>
      <c r="Q290" s="697">
        <v>0</v>
      </c>
      <c r="R290" s="692">
        <v>0</v>
      </c>
      <c r="S290" s="693">
        <v>0</v>
      </c>
      <c r="T290" s="692">
        <v>0</v>
      </c>
      <c r="U290" s="693">
        <v>0</v>
      </c>
      <c r="V290" s="692">
        <v>0</v>
      </c>
      <c r="W290" s="693">
        <v>0</v>
      </c>
      <c r="X290" s="692">
        <v>0</v>
      </c>
      <c r="Y290" s="693">
        <v>0</v>
      </c>
      <c r="Z290" s="692">
        <v>0</v>
      </c>
      <c r="AA290" s="693">
        <v>0</v>
      </c>
      <c r="AB290" s="698">
        <v>0</v>
      </c>
      <c r="AC290" s="690">
        <v>0</v>
      </c>
      <c r="AD290" s="1015"/>
      <c r="AE290" s="1016"/>
      <c r="AF290" s="1017"/>
    </row>
    <row r="291" spans="1:32" ht="15" customHeight="1" x14ac:dyDescent="0.2">
      <c r="A291" s="11">
        <v>385</v>
      </c>
      <c r="B291" s="271"/>
      <c r="C291" s="274"/>
      <c r="D291" s="1472" t="str">
        <f>'2. CAD NCCF'!D291:AF291</f>
        <v>Commercial, corporate and wholesale deposits (CCW)</v>
      </c>
      <c r="E291" s="1626"/>
      <c r="F291" s="1626"/>
      <c r="G291" s="1626"/>
      <c r="H291" s="1626"/>
      <c r="I291" s="1626"/>
      <c r="J291" s="1626"/>
      <c r="K291" s="1626"/>
      <c r="L291" s="1626"/>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4"/>
    </row>
    <row r="292" spans="1:32" ht="15" customHeight="1" x14ac:dyDescent="0.2">
      <c r="A292" s="11">
        <v>386</v>
      </c>
      <c r="B292" s="271"/>
      <c r="C292" s="274"/>
      <c r="D292" s="287"/>
      <c r="E292" s="1445" t="str">
        <f>'2. CAD NCCF'!E292:L292</f>
        <v>CCW demand - Operational</v>
      </c>
      <c r="F292" s="1446"/>
      <c r="G292" s="1446"/>
      <c r="H292" s="1446"/>
      <c r="I292" s="1446"/>
      <c r="J292" s="1446"/>
      <c r="K292" s="1446"/>
      <c r="L292" s="1447"/>
      <c r="M292" s="399">
        <f>SUM(M293:M295)</f>
        <v>0</v>
      </c>
      <c r="N292" s="1205"/>
      <c r="O292" s="1253"/>
      <c r="P292" s="1253"/>
      <c r="Q292" s="1253"/>
      <c r="R292" s="1253"/>
      <c r="S292" s="1253"/>
      <c r="T292" s="1253"/>
      <c r="U292" s="1253"/>
      <c r="V292" s="1253"/>
      <c r="W292" s="1253"/>
      <c r="X292" s="1253"/>
      <c r="Y292" s="1253"/>
      <c r="Z292" s="1253"/>
      <c r="AA292" s="1253"/>
      <c r="AB292" s="1253"/>
      <c r="AC292" s="1253"/>
      <c r="AD292" s="1036"/>
      <c r="AE292" s="1016"/>
      <c r="AF292" s="1017"/>
    </row>
    <row r="293" spans="1:32" ht="15" customHeight="1" x14ac:dyDescent="0.2">
      <c r="A293" s="11">
        <v>387</v>
      </c>
      <c r="B293" s="271"/>
      <c r="C293" s="278"/>
      <c r="D293" s="278"/>
      <c r="E293" s="285"/>
      <c r="F293" s="1475" t="str">
        <f>'2. CAD NCCF'!F293:L293</f>
        <v>CCW operational, insured within approved jurisdiction</v>
      </c>
      <c r="G293" s="1476"/>
      <c r="H293" s="1476"/>
      <c r="I293" s="1476"/>
      <c r="J293" s="1476"/>
      <c r="K293" s="1476"/>
      <c r="L293" s="1477"/>
      <c r="M293" s="690">
        <v>0</v>
      </c>
      <c r="N293" s="1254"/>
      <c r="O293" s="1254"/>
      <c r="P293" s="1254"/>
      <c r="Q293" s="1254"/>
      <c r="R293" s="1254"/>
      <c r="S293" s="1254"/>
      <c r="T293" s="1254"/>
      <c r="U293" s="1254"/>
      <c r="V293" s="1254"/>
      <c r="W293" s="1254"/>
      <c r="X293" s="1254"/>
      <c r="Y293" s="1254"/>
      <c r="Z293" s="1254"/>
      <c r="AA293" s="1254"/>
      <c r="AB293" s="1254"/>
      <c r="AC293" s="1254"/>
      <c r="AD293" s="1036"/>
      <c r="AE293" s="1016"/>
      <c r="AF293" s="1017"/>
    </row>
    <row r="294" spans="1:32" ht="15" customHeight="1" x14ac:dyDescent="0.2">
      <c r="A294" s="11">
        <v>388</v>
      </c>
      <c r="B294" s="271"/>
      <c r="C294" s="278"/>
      <c r="D294" s="278"/>
      <c r="E294" s="285"/>
      <c r="F294" s="1475" t="str">
        <f>'2. CAD NCCF'!F294:L294</f>
        <v>CCW operational, insured outside of approved jurisdiction</v>
      </c>
      <c r="G294" s="1476"/>
      <c r="H294" s="1476"/>
      <c r="I294" s="1476"/>
      <c r="J294" s="1476"/>
      <c r="K294" s="1476"/>
      <c r="L294" s="1477"/>
      <c r="M294" s="690">
        <v>0</v>
      </c>
      <c r="N294" s="1254"/>
      <c r="O294" s="1254"/>
      <c r="P294" s="1254"/>
      <c r="Q294" s="1254"/>
      <c r="R294" s="1254"/>
      <c r="S294" s="1254"/>
      <c r="T294" s="1254"/>
      <c r="U294" s="1254"/>
      <c r="V294" s="1254"/>
      <c r="W294" s="1254"/>
      <c r="X294" s="1254"/>
      <c r="Y294" s="1254"/>
      <c r="Z294" s="1254"/>
      <c r="AA294" s="1254"/>
      <c r="AB294" s="1254"/>
      <c r="AC294" s="1254"/>
      <c r="AD294" s="1036"/>
      <c r="AE294" s="1016"/>
      <c r="AF294" s="1017"/>
    </row>
    <row r="295" spans="1:32" ht="15" customHeight="1" x14ac:dyDescent="0.2">
      <c r="A295" s="11">
        <v>389</v>
      </c>
      <c r="B295" s="271"/>
      <c r="C295" s="278"/>
      <c r="D295" s="278"/>
      <c r="E295" s="285"/>
      <c r="F295" s="1475" t="str">
        <f>'2. CAD NCCF'!F295:L295</f>
        <v>CCW operational, not insured</v>
      </c>
      <c r="G295" s="1476"/>
      <c r="H295" s="1476"/>
      <c r="I295" s="1476"/>
      <c r="J295" s="1476"/>
      <c r="K295" s="1476"/>
      <c r="L295" s="1477"/>
      <c r="M295" s="690">
        <v>0</v>
      </c>
      <c r="N295" s="1254"/>
      <c r="O295" s="1254"/>
      <c r="P295" s="1254"/>
      <c r="Q295" s="1254"/>
      <c r="R295" s="1254"/>
      <c r="S295" s="1254"/>
      <c r="T295" s="1254"/>
      <c r="U295" s="1254"/>
      <c r="V295" s="1254"/>
      <c r="W295" s="1254"/>
      <c r="X295" s="1254"/>
      <c r="Y295" s="1254"/>
      <c r="Z295" s="1254"/>
      <c r="AA295" s="1254"/>
      <c r="AB295" s="1254"/>
      <c r="AC295" s="1254"/>
      <c r="AD295" s="1036"/>
      <c r="AE295" s="1016"/>
      <c r="AF295" s="1017"/>
    </row>
    <row r="296" spans="1:32" ht="15" customHeight="1" x14ac:dyDescent="0.2">
      <c r="A296" s="11">
        <v>390</v>
      </c>
      <c r="B296" s="271"/>
      <c r="C296" s="274"/>
      <c r="D296" s="287"/>
      <c r="E296" s="1445" t="str">
        <f>'2. CAD NCCF'!E296:L296</f>
        <v>CCW demand - Non-operational</v>
      </c>
      <c r="F296" s="1446"/>
      <c r="G296" s="1446"/>
      <c r="H296" s="1446"/>
      <c r="I296" s="1446"/>
      <c r="J296" s="1446"/>
      <c r="K296" s="1446"/>
      <c r="L296" s="1447"/>
      <c r="M296" s="399">
        <f>SUM(M297:M300)</f>
        <v>0</v>
      </c>
      <c r="N296" s="1254"/>
      <c r="O296" s="1254"/>
      <c r="P296" s="1254"/>
      <c r="Q296" s="1254"/>
      <c r="R296" s="1254"/>
      <c r="S296" s="1254"/>
      <c r="T296" s="1254"/>
      <c r="U296" s="1254"/>
      <c r="V296" s="1254"/>
      <c r="W296" s="1254"/>
      <c r="X296" s="1254"/>
      <c r="Y296" s="1254"/>
      <c r="Z296" s="1254"/>
      <c r="AA296" s="1254"/>
      <c r="AB296" s="1254"/>
      <c r="AC296" s="1254"/>
      <c r="AD296" s="1036"/>
      <c r="AE296" s="1016"/>
      <c r="AF296" s="1017"/>
    </row>
    <row r="297" spans="1:32" ht="15" customHeight="1" x14ac:dyDescent="0.2">
      <c r="A297" s="11">
        <v>391</v>
      </c>
      <c r="B297" s="271"/>
      <c r="C297" s="278"/>
      <c r="D297" s="278"/>
      <c r="E297" s="285"/>
      <c r="F297" s="1475" t="str">
        <f>'2. CAD NCCF'!F297:L297</f>
        <v>CCW non-operational insured FI</v>
      </c>
      <c r="G297" s="1476"/>
      <c r="H297" s="1476"/>
      <c r="I297" s="1476"/>
      <c r="J297" s="1476"/>
      <c r="K297" s="1476"/>
      <c r="L297" s="1477"/>
      <c r="M297" s="690">
        <v>0</v>
      </c>
      <c r="N297" s="1254"/>
      <c r="O297" s="1254"/>
      <c r="P297" s="1254"/>
      <c r="Q297" s="1254"/>
      <c r="R297" s="1254"/>
      <c r="S297" s="1254"/>
      <c r="T297" s="1254"/>
      <c r="U297" s="1254"/>
      <c r="V297" s="1254"/>
      <c r="W297" s="1254"/>
      <c r="X297" s="1254"/>
      <c r="Y297" s="1254"/>
      <c r="Z297" s="1254"/>
      <c r="AA297" s="1254"/>
      <c r="AB297" s="1254"/>
      <c r="AC297" s="1254"/>
      <c r="AD297" s="1036"/>
      <c r="AE297" s="1016"/>
      <c r="AF297" s="1017"/>
    </row>
    <row r="298" spans="1:32" ht="15" customHeight="1" x14ac:dyDescent="0.2">
      <c r="A298" s="11">
        <v>392</v>
      </c>
      <c r="B298" s="271"/>
      <c r="C298" s="278"/>
      <c r="D298" s="278"/>
      <c r="E298" s="285"/>
      <c r="F298" s="1475" t="str">
        <f>'2. CAD NCCF'!F298:L298</f>
        <v>CCW non-operational uninsured FI</v>
      </c>
      <c r="G298" s="1476"/>
      <c r="H298" s="1476"/>
      <c r="I298" s="1476"/>
      <c r="J298" s="1476"/>
      <c r="K298" s="1476"/>
      <c r="L298" s="1477"/>
      <c r="M298" s="690">
        <v>0</v>
      </c>
      <c r="N298" s="1254"/>
      <c r="O298" s="1254"/>
      <c r="P298" s="1254"/>
      <c r="Q298" s="1254"/>
      <c r="R298" s="1254"/>
      <c r="S298" s="1254"/>
      <c r="T298" s="1254"/>
      <c r="U298" s="1254"/>
      <c r="V298" s="1254"/>
      <c r="W298" s="1254"/>
      <c r="X298" s="1254"/>
      <c r="Y298" s="1254"/>
      <c r="Z298" s="1254"/>
      <c r="AA298" s="1254"/>
      <c r="AB298" s="1254"/>
      <c r="AC298" s="1254"/>
      <c r="AD298" s="1036"/>
      <c r="AE298" s="1016"/>
      <c r="AF298" s="1017"/>
    </row>
    <row r="299" spans="1:32" ht="27.75" customHeight="1" x14ac:dyDescent="0.2">
      <c r="A299" s="11">
        <v>393</v>
      </c>
      <c r="B299" s="271"/>
      <c r="C299" s="278"/>
      <c r="D299" s="278"/>
      <c r="E299" s="285" t="s">
        <v>6</v>
      </c>
      <c r="F299" s="1475" t="str">
        <f>'2. CAD NCCF'!F299:L299</f>
        <v xml:space="preserve">CCW non-operational insured (corp, sovereigns, central bank, PSE, MDB) </v>
      </c>
      <c r="G299" s="1476"/>
      <c r="H299" s="1476"/>
      <c r="I299" s="1476"/>
      <c r="J299" s="1476"/>
      <c r="K299" s="1476"/>
      <c r="L299" s="1477"/>
      <c r="M299" s="690">
        <v>0</v>
      </c>
      <c r="N299" s="1254"/>
      <c r="O299" s="1254"/>
      <c r="P299" s="1254"/>
      <c r="Q299" s="1254"/>
      <c r="R299" s="1254"/>
      <c r="S299" s="1254"/>
      <c r="T299" s="1254"/>
      <c r="U299" s="1254"/>
      <c r="V299" s="1254"/>
      <c r="W299" s="1254"/>
      <c r="X299" s="1254"/>
      <c r="Y299" s="1254"/>
      <c r="Z299" s="1254"/>
      <c r="AA299" s="1254"/>
      <c r="AB299" s="1254"/>
      <c r="AC299" s="1254"/>
      <c r="AD299" s="1036"/>
      <c r="AE299" s="1016"/>
      <c r="AF299" s="1017"/>
    </row>
    <row r="300" spans="1:32" ht="27.75" customHeight="1" x14ac:dyDescent="0.2">
      <c r="A300" s="11">
        <v>394</v>
      </c>
      <c r="B300" s="271"/>
      <c r="C300" s="272"/>
      <c r="D300" s="272"/>
      <c r="E300" s="272"/>
      <c r="F300" s="1475" t="str">
        <f>'2. CAD NCCF'!F300:L300</f>
        <v xml:space="preserve">CCW non-operational uninsured (corp, sovereigns, central bank, PSE, MDB) </v>
      </c>
      <c r="G300" s="1476"/>
      <c r="H300" s="1476"/>
      <c r="I300" s="1476"/>
      <c r="J300" s="1476"/>
      <c r="K300" s="1476"/>
      <c r="L300" s="1477"/>
      <c r="M300" s="690">
        <v>0</v>
      </c>
      <c r="N300" s="977"/>
      <c r="O300" s="977"/>
      <c r="P300" s="977"/>
      <c r="Q300" s="977"/>
      <c r="R300" s="977"/>
      <c r="S300" s="977"/>
      <c r="T300" s="977"/>
      <c r="U300" s="977"/>
      <c r="V300" s="977"/>
      <c r="W300" s="977"/>
      <c r="X300" s="977"/>
      <c r="Y300" s="977"/>
      <c r="Z300" s="977"/>
      <c r="AA300" s="977"/>
      <c r="AB300" s="977"/>
      <c r="AC300" s="977"/>
      <c r="AD300" s="1036"/>
      <c r="AE300" s="1016"/>
      <c r="AF300" s="1017"/>
    </row>
    <row r="301" spans="1:32" x14ac:dyDescent="0.2">
      <c r="A301" s="11">
        <v>395</v>
      </c>
      <c r="B301" s="271"/>
      <c r="C301" s="272"/>
      <c r="D301" s="272"/>
      <c r="E301" s="1630" t="str">
        <f>'2. CAD NCCF'!E301:L301</f>
        <v xml:space="preserve">CCW demand term deposit </v>
      </c>
      <c r="F301" s="1631"/>
      <c r="G301" s="1631"/>
      <c r="H301" s="1631"/>
      <c r="I301" s="1631"/>
      <c r="J301" s="1631"/>
      <c r="K301" s="1631"/>
      <c r="L301" s="1632"/>
      <c r="M301" s="399">
        <f>SUM(M302:M306)</f>
        <v>0</v>
      </c>
      <c r="N301" s="402">
        <f t="shared" ref="N301:AC301" si="64">SUBTOTAL(9,N302:N306)</f>
        <v>0</v>
      </c>
      <c r="O301" s="406">
        <f t="shared" si="64"/>
        <v>0</v>
      </c>
      <c r="P301" s="405">
        <f t="shared" si="64"/>
        <v>0</v>
      </c>
      <c r="Q301" s="407">
        <f t="shared" si="64"/>
        <v>0</v>
      </c>
      <c r="R301" s="406">
        <f t="shared" si="64"/>
        <v>0</v>
      </c>
      <c r="S301" s="406">
        <f t="shared" si="64"/>
        <v>0</v>
      </c>
      <c r="T301" s="406">
        <f t="shared" si="64"/>
        <v>0</v>
      </c>
      <c r="U301" s="406">
        <f t="shared" si="64"/>
        <v>0</v>
      </c>
      <c r="V301" s="406">
        <f t="shared" si="64"/>
        <v>0</v>
      </c>
      <c r="W301" s="406">
        <f t="shared" si="64"/>
        <v>0</v>
      </c>
      <c r="X301" s="406">
        <f t="shared" si="64"/>
        <v>0</v>
      </c>
      <c r="Y301" s="406">
        <f t="shared" si="64"/>
        <v>0</v>
      </c>
      <c r="Z301" s="406">
        <f t="shared" si="64"/>
        <v>0</v>
      </c>
      <c r="AA301" s="406">
        <f t="shared" si="64"/>
        <v>0</v>
      </c>
      <c r="AB301" s="416">
        <f t="shared" si="64"/>
        <v>0</v>
      </c>
      <c r="AC301" s="599">
        <f t="shared" si="64"/>
        <v>0</v>
      </c>
      <c r="AD301" s="1036"/>
      <c r="AE301" s="1016"/>
      <c r="AF301" s="1017"/>
    </row>
    <row r="302" spans="1:32" ht="27.75" customHeight="1" x14ac:dyDescent="0.2">
      <c r="A302" s="11">
        <v>396</v>
      </c>
      <c r="B302" s="271"/>
      <c r="C302" s="278"/>
      <c r="D302" s="278"/>
      <c r="E302" s="285"/>
      <c r="F302" s="1475" t="str">
        <f>'2. CAD NCCF'!F302:L302</f>
        <v>CCW term, original term &lt;30 days, insured within approved jurisdiction</v>
      </c>
      <c r="G302" s="1476"/>
      <c r="H302" s="1476"/>
      <c r="I302" s="1476"/>
      <c r="J302" s="1476"/>
      <c r="K302" s="1476"/>
      <c r="L302" s="1477"/>
      <c r="M302" s="690">
        <v>0</v>
      </c>
      <c r="N302" s="691">
        <v>0</v>
      </c>
      <c r="O302" s="692">
        <v>0</v>
      </c>
      <c r="P302" s="692">
        <v>0</v>
      </c>
      <c r="Q302" s="697">
        <v>0</v>
      </c>
      <c r="R302" s="706"/>
      <c r="S302" s="700"/>
      <c r="T302" s="700"/>
      <c r="U302" s="700"/>
      <c r="V302" s="700"/>
      <c r="W302" s="700"/>
      <c r="X302" s="700"/>
      <c r="Y302" s="700"/>
      <c r="Z302" s="700"/>
      <c r="AA302" s="700"/>
      <c r="AB302" s="701"/>
      <c r="AC302" s="1175"/>
      <c r="AD302" s="1015"/>
      <c r="AE302" s="1016"/>
      <c r="AF302" s="1017"/>
    </row>
    <row r="303" spans="1:32" ht="27.75" customHeight="1" x14ac:dyDescent="0.2">
      <c r="A303" s="11">
        <v>397</v>
      </c>
      <c r="B303" s="271"/>
      <c r="C303" s="278"/>
      <c r="D303" s="278"/>
      <c r="E303" s="285"/>
      <c r="F303" s="1475" t="str">
        <f>'2. CAD NCCF'!F303:L303</f>
        <v>CCW term, original term &lt;30 days, insured outside of approved jurisdiction</v>
      </c>
      <c r="G303" s="1476"/>
      <c r="H303" s="1476"/>
      <c r="I303" s="1476"/>
      <c r="J303" s="1476"/>
      <c r="K303" s="1476"/>
      <c r="L303" s="1477"/>
      <c r="M303" s="690">
        <v>0</v>
      </c>
      <c r="N303" s="691">
        <v>0</v>
      </c>
      <c r="O303" s="692">
        <v>0</v>
      </c>
      <c r="P303" s="692">
        <v>0</v>
      </c>
      <c r="Q303" s="697">
        <v>0</v>
      </c>
      <c r="R303" s="707"/>
      <c r="S303" s="704"/>
      <c r="T303" s="704"/>
      <c r="U303" s="704"/>
      <c r="V303" s="704"/>
      <c r="W303" s="704"/>
      <c r="X303" s="704"/>
      <c r="Y303" s="704"/>
      <c r="Z303" s="704"/>
      <c r="AA303" s="704"/>
      <c r="AB303" s="705"/>
      <c r="AC303" s="1413"/>
      <c r="AD303" s="1015"/>
      <c r="AE303" s="1016"/>
      <c r="AF303" s="1017"/>
    </row>
    <row r="304" spans="1:32" ht="15" customHeight="1" x14ac:dyDescent="0.2">
      <c r="A304" s="11">
        <v>397</v>
      </c>
      <c r="B304" s="271"/>
      <c r="C304" s="278"/>
      <c r="D304" s="278"/>
      <c r="E304" s="285"/>
      <c r="F304" s="1475" t="str">
        <f>'2. CAD NCCF'!F304:L304</f>
        <v>CCW term, original term &lt;30 days, not insured</v>
      </c>
      <c r="G304" s="1476"/>
      <c r="H304" s="1476"/>
      <c r="I304" s="1476"/>
      <c r="J304" s="1476"/>
      <c r="K304" s="1476"/>
      <c r="L304" s="1477"/>
      <c r="M304" s="690">
        <v>0</v>
      </c>
      <c r="N304" s="691">
        <v>0</v>
      </c>
      <c r="O304" s="692">
        <v>0</v>
      </c>
      <c r="P304" s="692">
        <v>0</v>
      </c>
      <c r="Q304" s="697">
        <v>0</v>
      </c>
      <c r="R304" s="708"/>
      <c r="S304" s="702"/>
      <c r="T304" s="702"/>
      <c r="U304" s="702"/>
      <c r="V304" s="702"/>
      <c r="W304" s="702"/>
      <c r="X304" s="702"/>
      <c r="Y304" s="702"/>
      <c r="Z304" s="702"/>
      <c r="AA304" s="702"/>
      <c r="AB304" s="703"/>
      <c r="AC304" s="1414"/>
      <c r="AD304" s="1015"/>
      <c r="AE304" s="1016"/>
      <c r="AF304" s="1017"/>
    </row>
    <row r="305" spans="1:32" ht="15" customHeight="1" x14ac:dyDescent="0.2">
      <c r="A305" s="11">
        <v>397</v>
      </c>
      <c r="B305" s="271"/>
      <c r="C305" s="278"/>
      <c r="D305" s="278"/>
      <c r="E305" s="285"/>
      <c r="F305" s="1475" t="str">
        <f>'2. CAD NCCF'!F305:L305</f>
        <v>CCW term, original term &gt;30 days and non-operational term</v>
      </c>
      <c r="G305" s="1476"/>
      <c r="H305" s="1476"/>
      <c r="I305" s="1476"/>
      <c r="J305" s="1476"/>
      <c r="K305" s="1476"/>
      <c r="L305" s="1477"/>
      <c r="M305" s="690">
        <v>0</v>
      </c>
      <c r="N305" s="691">
        <v>0</v>
      </c>
      <c r="O305" s="692">
        <v>0</v>
      </c>
      <c r="P305" s="692">
        <v>0</v>
      </c>
      <c r="Q305" s="697">
        <v>0</v>
      </c>
      <c r="R305" s="692">
        <v>0</v>
      </c>
      <c r="S305" s="693">
        <v>0</v>
      </c>
      <c r="T305" s="692">
        <v>0</v>
      </c>
      <c r="U305" s="693">
        <v>0</v>
      </c>
      <c r="V305" s="692">
        <v>0</v>
      </c>
      <c r="W305" s="693">
        <v>0</v>
      </c>
      <c r="X305" s="692">
        <v>0</v>
      </c>
      <c r="Y305" s="693">
        <v>0</v>
      </c>
      <c r="Z305" s="692">
        <v>0</v>
      </c>
      <c r="AA305" s="693">
        <v>0</v>
      </c>
      <c r="AB305" s="698">
        <v>0</v>
      </c>
      <c r="AC305" s="690">
        <v>0</v>
      </c>
      <c r="AD305" s="1015"/>
      <c r="AE305" s="1016"/>
      <c r="AF305" s="1017"/>
    </row>
    <row r="306" spans="1:32" ht="15" customHeight="1" x14ac:dyDescent="0.2">
      <c r="A306" s="11">
        <v>397</v>
      </c>
      <c r="B306" s="271"/>
      <c r="C306" s="278"/>
      <c r="D306" s="278"/>
      <c r="E306" s="285"/>
      <c r="F306" s="1475" t="str">
        <f>'2. CAD NCCF'!F306:L306</f>
        <v>Wholesale term</v>
      </c>
      <c r="G306" s="1476"/>
      <c r="H306" s="1476"/>
      <c r="I306" s="1476"/>
      <c r="J306" s="1476"/>
      <c r="K306" s="1476"/>
      <c r="L306" s="1477"/>
      <c r="M306" s="690">
        <v>0</v>
      </c>
      <c r="N306" s="691">
        <v>0</v>
      </c>
      <c r="O306" s="692">
        <v>0</v>
      </c>
      <c r="P306" s="692">
        <v>0</v>
      </c>
      <c r="Q306" s="697">
        <v>0</v>
      </c>
      <c r="R306" s="692">
        <v>0</v>
      </c>
      <c r="S306" s="693">
        <v>0</v>
      </c>
      <c r="T306" s="692">
        <v>0</v>
      </c>
      <c r="U306" s="693">
        <v>0</v>
      </c>
      <c r="V306" s="692">
        <v>0</v>
      </c>
      <c r="W306" s="693">
        <v>0</v>
      </c>
      <c r="X306" s="692">
        <v>0</v>
      </c>
      <c r="Y306" s="693">
        <v>0</v>
      </c>
      <c r="Z306" s="692">
        <v>0</v>
      </c>
      <c r="AA306" s="693">
        <v>0</v>
      </c>
      <c r="AB306" s="698">
        <v>0</v>
      </c>
      <c r="AC306" s="699">
        <v>0</v>
      </c>
      <c r="AD306" s="1015"/>
      <c r="AE306" s="1016"/>
      <c r="AF306" s="1017"/>
    </row>
    <row r="307" spans="1:32" ht="15" customHeight="1" x14ac:dyDescent="0.2">
      <c r="A307" s="11">
        <v>385</v>
      </c>
      <c r="B307" s="271"/>
      <c r="C307" s="274"/>
      <c r="D307" s="1472" t="str">
        <f>'2. CAD NCCF'!D307:AF307</f>
        <v>Other deposits/guarantees</v>
      </c>
      <c r="E307" s="1473"/>
      <c r="F307" s="1473"/>
      <c r="G307" s="1473"/>
      <c r="H307" s="1473"/>
      <c r="I307" s="1473"/>
      <c r="J307" s="1473"/>
      <c r="K307" s="1473"/>
      <c r="L307" s="1473"/>
      <c r="M307" s="1473"/>
      <c r="N307" s="1473"/>
      <c r="O307" s="1473"/>
      <c r="P307" s="1473"/>
      <c r="Q307" s="1473"/>
      <c r="R307" s="1473"/>
      <c r="S307" s="1473"/>
      <c r="T307" s="1473"/>
      <c r="U307" s="1473"/>
      <c r="V307" s="1473"/>
      <c r="W307" s="1473"/>
      <c r="X307" s="1473"/>
      <c r="Y307" s="1473"/>
      <c r="Z307" s="1473"/>
      <c r="AA307" s="1473"/>
      <c r="AB307" s="1473"/>
      <c r="AC307" s="1473"/>
      <c r="AD307" s="1473"/>
      <c r="AE307" s="1473"/>
      <c r="AF307" s="1474"/>
    </row>
    <row r="308" spans="1:32" ht="15" customHeight="1" x14ac:dyDescent="0.2">
      <c r="A308" s="11">
        <v>386</v>
      </c>
      <c r="B308" s="271"/>
      <c r="C308" s="274"/>
      <c r="D308" s="287"/>
      <c r="E308" s="1515" t="str">
        <f>'2. CAD NCCF'!E308:L308</f>
        <v>Customers' bank acceptances (BAs) issued</v>
      </c>
      <c r="F308" s="1516"/>
      <c r="G308" s="1516"/>
      <c r="H308" s="1516"/>
      <c r="I308" s="1516"/>
      <c r="J308" s="1516"/>
      <c r="K308" s="1516"/>
      <c r="L308" s="1517"/>
      <c r="M308" s="399">
        <f>SUM(M309:M311)</f>
        <v>0</v>
      </c>
      <c r="N308" s="402">
        <f t="shared" ref="N308:AC308" si="65">SUBTOTAL(9,N309:N311)</f>
        <v>0</v>
      </c>
      <c r="O308" s="406">
        <f t="shared" si="65"/>
        <v>0</v>
      </c>
      <c r="P308" s="405">
        <f t="shared" si="65"/>
        <v>0</v>
      </c>
      <c r="Q308" s="407">
        <f t="shared" si="65"/>
        <v>0</v>
      </c>
      <c r="R308" s="406">
        <f t="shared" si="65"/>
        <v>0</v>
      </c>
      <c r="S308" s="406">
        <f t="shared" si="65"/>
        <v>0</v>
      </c>
      <c r="T308" s="406">
        <f t="shared" si="65"/>
        <v>0</v>
      </c>
      <c r="U308" s="406">
        <f t="shared" si="65"/>
        <v>0</v>
      </c>
      <c r="V308" s="406">
        <f t="shared" si="65"/>
        <v>0</v>
      </c>
      <c r="W308" s="406">
        <f t="shared" si="65"/>
        <v>0</v>
      </c>
      <c r="X308" s="406">
        <f t="shared" si="65"/>
        <v>0</v>
      </c>
      <c r="Y308" s="406">
        <f t="shared" si="65"/>
        <v>0</v>
      </c>
      <c r="Z308" s="406">
        <f t="shared" si="65"/>
        <v>0</v>
      </c>
      <c r="AA308" s="406">
        <f t="shared" si="65"/>
        <v>0</v>
      </c>
      <c r="AB308" s="416">
        <f t="shared" si="65"/>
        <v>0</v>
      </c>
      <c r="AC308" s="399">
        <f t="shared" si="65"/>
        <v>0</v>
      </c>
      <c r="AD308" s="1015"/>
      <c r="AE308" s="1016"/>
      <c r="AF308" s="1017"/>
    </row>
    <row r="309" spans="1:32" ht="15" customHeight="1" x14ac:dyDescent="0.2">
      <c r="A309" s="11">
        <v>387</v>
      </c>
      <c r="B309" s="271"/>
      <c r="C309" s="278"/>
      <c r="D309" s="278"/>
      <c r="E309" s="285"/>
      <c r="F309" s="1475" t="str">
        <f>'2. CAD NCCF'!F309:L309</f>
        <v>1 month bank acceptance issued</v>
      </c>
      <c r="G309" s="1476"/>
      <c r="H309" s="1476"/>
      <c r="I309" s="1476"/>
      <c r="J309" s="1476"/>
      <c r="K309" s="1476"/>
      <c r="L309" s="1477"/>
      <c r="M309" s="690">
        <v>0</v>
      </c>
      <c r="N309" s="691">
        <v>0</v>
      </c>
      <c r="O309" s="692">
        <v>0</v>
      </c>
      <c r="P309" s="692">
        <v>0</v>
      </c>
      <c r="Q309" s="697">
        <v>0</v>
      </c>
      <c r="R309" s="1166"/>
      <c r="S309" s="1167"/>
      <c r="T309" s="1167"/>
      <c r="U309" s="1167"/>
      <c r="V309" s="1167"/>
      <c r="W309" s="1167"/>
      <c r="X309" s="1167"/>
      <c r="Y309" s="1167"/>
      <c r="Z309" s="1167"/>
      <c r="AA309" s="1167"/>
      <c r="AB309" s="1168"/>
      <c r="AC309" s="1175"/>
      <c r="AD309" s="1015"/>
      <c r="AE309" s="1016"/>
      <c r="AF309" s="1017"/>
    </row>
    <row r="310" spans="1:32" ht="15" customHeight="1" x14ac:dyDescent="0.2">
      <c r="A310" s="11">
        <v>388</v>
      </c>
      <c r="B310" s="271"/>
      <c r="C310" s="278"/>
      <c r="D310" s="278"/>
      <c r="E310" s="285"/>
      <c r="F310" s="1475" t="str">
        <f>'2. CAD NCCF'!F310:L310</f>
        <v>2 month bank acceptance issued</v>
      </c>
      <c r="G310" s="1476"/>
      <c r="H310" s="1476"/>
      <c r="I310" s="1476"/>
      <c r="J310" s="1476"/>
      <c r="K310" s="1476"/>
      <c r="L310" s="1477"/>
      <c r="M310" s="690">
        <v>0</v>
      </c>
      <c r="N310" s="691">
        <v>0</v>
      </c>
      <c r="O310" s="692">
        <v>0</v>
      </c>
      <c r="P310" s="692">
        <v>0</v>
      </c>
      <c r="Q310" s="697">
        <v>0</v>
      </c>
      <c r="R310" s="692">
        <v>0</v>
      </c>
      <c r="S310" s="1680"/>
      <c r="T310" s="1170"/>
      <c r="U310" s="1170"/>
      <c r="V310" s="1170"/>
      <c r="W310" s="1170"/>
      <c r="X310" s="1170"/>
      <c r="Y310" s="1170"/>
      <c r="Z310" s="1170"/>
      <c r="AA310" s="1170"/>
      <c r="AB310" s="1171"/>
      <c r="AC310" s="1180"/>
      <c r="AD310" s="1015"/>
      <c r="AE310" s="1016"/>
      <c r="AF310" s="1017"/>
    </row>
    <row r="311" spans="1:32" ht="15" customHeight="1" x14ac:dyDescent="0.2">
      <c r="A311" s="11">
        <v>389</v>
      </c>
      <c r="B311" s="271"/>
      <c r="C311" s="278"/>
      <c r="D311" s="278"/>
      <c r="E311" s="285"/>
      <c r="F311" s="1475" t="str">
        <f>'2. CAD NCCF'!F311:L311</f>
        <v>3 month bank acceptance issued</v>
      </c>
      <c r="G311" s="1476"/>
      <c r="H311" s="1476"/>
      <c r="I311" s="1476"/>
      <c r="J311" s="1476"/>
      <c r="K311" s="1476"/>
      <c r="L311" s="1477"/>
      <c r="M311" s="690">
        <v>0</v>
      </c>
      <c r="N311" s="691">
        <v>0</v>
      </c>
      <c r="O311" s="692">
        <v>0</v>
      </c>
      <c r="P311" s="692">
        <v>0</v>
      </c>
      <c r="Q311" s="697">
        <v>0</v>
      </c>
      <c r="R311" s="692">
        <v>0</v>
      </c>
      <c r="S311" s="693">
        <v>0</v>
      </c>
      <c r="T311" s="1179"/>
      <c r="U311" s="1173"/>
      <c r="V311" s="1173"/>
      <c r="W311" s="1173"/>
      <c r="X311" s="1173"/>
      <c r="Y311" s="1173"/>
      <c r="Z311" s="1173"/>
      <c r="AA311" s="1173"/>
      <c r="AB311" s="1174"/>
      <c r="AC311" s="1181"/>
      <c r="AD311" s="1015"/>
      <c r="AE311" s="1016"/>
      <c r="AF311" s="1017"/>
    </row>
    <row r="312" spans="1:32" ht="15" customHeight="1" x14ac:dyDescent="0.2">
      <c r="A312" s="11">
        <v>390</v>
      </c>
      <c r="B312" s="271"/>
      <c r="C312" s="274"/>
      <c r="D312" s="287"/>
      <c r="E312" s="1445" t="str">
        <f>'2. CAD NCCF'!E312:L312</f>
        <v>Other deposits</v>
      </c>
      <c r="F312" s="1446"/>
      <c r="G312" s="1446"/>
      <c r="H312" s="1446"/>
      <c r="I312" s="1446"/>
      <c r="J312" s="1446"/>
      <c r="K312" s="1446"/>
      <c r="L312" s="1447"/>
      <c r="M312" s="399">
        <f>SUM(M313:M314)</f>
        <v>0</v>
      </c>
      <c r="N312" s="402">
        <f t="shared" ref="N312:AC312" si="66">SUBTOTAL(9,N313:N314)</f>
        <v>0</v>
      </c>
      <c r="O312" s="406">
        <f t="shared" si="66"/>
        <v>0</v>
      </c>
      <c r="P312" s="405">
        <f t="shared" si="66"/>
        <v>0</v>
      </c>
      <c r="Q312" s="407">
        <f t="shared" si="66"/>
        <v>0</v>
      </c>
      <c r="R312" s="406">
        <f t="shared" si="66"/>
        <v>0</v>
      </c>
      <c r="S312" s="406">
        <f t="shared" si="66"/>
        <v>0</v>
      </c>
      <c r="T312" s="406">
        <f t="shared" si="66"/>
        <v>0</v>
      </c>
      <c r="U312" s="406">
        <f t="shared" si="66"/>
        <v>0</v>
      </c>
      <c r="V312" s="406">
        <f t="shared" si="66"/>
        <v>0</v>
      </c>
      <c r="W312" s="406">
        <f t="shared" si="66"/>
        <v>0</v>
      </c>
      <c r="X312" s="406">
        <f t="shared" si="66"/>
        <v>0</v>
      </c>
      <c r="Y312" s="406">
        <f t="shared" si="66"/>
        <v>0</v>
      </c>
      <c r="Z312" s="406">
        <f t="shared" si="66"/>
        <v>0</v>
      </c>
      <c r="AA312" s="406">
        <f t="shared" si="66"/>
        <v>0</v>
      </c>
      <c r="AB312" s="416">
        <f t="shared" si="66"/>
        <v>0</v>
      </c>
      <c r="AC312" s="399">
        <f t="shared" si="66"/>
        <v>0</v>
      </c>
      <c r="AD312" s="1015"/>
      <c r="AE312" s="1016"/>
      <c r="AF312" s="1017"/>
    </row>
    <row r="313" spans="1:32" ht="15" customHeight="1" x14ac:dyDescent="0.2">
      <c r="A313" s="11">
        <v>391</v>
      </c>
      <c r="B313" s="271"/>
      <c r="C313" s="278"/>
      <c r="D313" s="278"/>
      <c r="E313" s="285"/>
      <c r="F313" s="1475" t="str">
        <f>'2. CAD NCCF'!F313:L313</f>
        <v>Swapped intrabank deposits</v>
      </c>
      <c r="G313" s="1476"/>
      <c r="H313" s="1476"/>
      <c r="I313" s="1476"/>
      <c r="J313" s="1476"/>
      <c r="K313" s="1476"/>
      <c r="L313" s="1477"/>
      <c r="M313" s="690">
        <v>0</v>
      </c>
      <c r="N313" s="691">
        <v>0</v>
      </c>
      <c r="O313" s="692">
        <v>0</v>
      </c>
      <c r="P313" s="692">
        <v>0</v>
      </c>
      <c r="Q313" s="697">
        <v>0</v>
      </c>
      <c r="R313" s="692">
        <v>0</v>
      </c>
      <c r="S313" s="693">
        <v>0</v>
      </c>
      <c r="T313" s="692">
        <v>0</v>
      </c>
      <c r="U313" s="693">
        <v>0</v>
      </c>
      <c r="V313" s="692">
        <v>0</v>
      </c>
      <c r="W313" s="693">
        <v>0</v>
      </c>
      <c r="X313" s="692">
        <v>0</v>
      </c>
      <c r="Y313" s="693">
        <v>0</v>
      </c>
      <c r="Z313" s="692">
        <v>0</v>
      </c>
      <c r="AA313" s="693">
        <v>0</v>
      </c>
      <c r="AB313" s="698">
        <v>0</v>
      </c>
      <c r="AC313" s="690">
        <v>0</v>
      </c>
      <c r="AD313" s="1015"/>
      <c r="AE313" s="1016"/>
      <c r="AF313" s="1017"/>
    </row>
    <row r="314" spans="1:32" ht="15" customHeight="1" x14ac:dyDescent="0.2">
      <c r="A314" s="11">
        <v>392</v>
      </c>
      <c r="B314" s="271"/>
      <c r="C314" s="278"/>
      <c r="D314" s="278"/>
      <c r="E314" s="285"/>
      <c r="F314" s="1475" t="str">
        <f>'2. CAD NCCF'!F314:L314</f>
        <v>Deposits from affiliates</v>
      </c>
      <c r="G314" s="1476"/>
      <c r="H314" s="1476"/>
      <c r="I314" s="1476"/>
      <c r="J314" s="1476"/>
      <c r="K314" s="1476"/>
      <c r="L314" s="1477"/>
      <c r="M314" s="690">
        <v>0</v>
      </c>
      <c r="N314" s="691">
        <v>0</v>
      </c>
      <c r="O314" s="692">
        <v>0</v>
      </c>
      <c r="P314" s="692">
        <v>0</v>
      </c>
      <c r="Q314" s="697">
        <v>0</v>
      </c>
      <c r="R314" s="692">
        <v>0</v>
      </c>
      <c r="S314" s="693">
        <v>0</v>
      </c>
      <c r="T314" s="692">
        <v>0</v>
      </c>
      <c r="U314" s="693">
        <v>0</v>
      </c>
      <c r="V314" s="692">
        <v>0</v>
      </c>
      <c r="W314" s="693">
        <v>0</v>
      </c>
      <c r="X314" s="692">
        <v>0</v>
      </c>
      <c r="Y314" s="693">
        <v>0</v>
      </c>
      <c r="Z314" s="692">
        <v>0</v>
      </c>
      <c r="AA314" s="693">
        <v>0</v>
      </c>
      <c r="AB314" s="698">
        <v>0</v>
      </c>
      <c r="AC314" s="690">
        <v>0</v>
      </c>
      <c r="AD314" s="1015"/>
      <c r="AE314" s="1016"/>
      <c r="AF314" s="1017"/>
    </row>
    <row r="315" spans="1:32" ht="15" customHeight="1" x14ac:dyDescent="0.2">
      <c r="A315" s="11">
        <v>326</v>
      </c>
      <c r="B315" s="271"/>
      <c r="C315" s="1532" t="str">
        <f>'2. CAD NCCF'!C315:AF315</f>
        <v>Wholesale Issuance</v>
      </c>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c r="AB315" s="1514"/>
      <c r="AC315" s="1514"/>
      <c r="AD315" s="1514"/>
      <c r="AE315" s="1514"/>
      <c r="AF315" s="1533"/>
    </row>
    <row r="316" spans="1:32" ht="15" customHeight="1" x14ac:dyDescent="0.2">
      <c r="A316" s="11">
        <v>327</v>
      </c>
      <c r="B316" s="271"/>
      <c r="C316" s="274"/>
      <c r="D316" s="1472" t="str">
        <f>'2. CAD NCCF'!D316:L316</f>
        <v>Wholesale unsecured debt issuance</v>
      </c>
      <c r="E316" s="1473"/>
      <c r="F316" s="1473"/>
      <c r="G316" s="1473"/>
      <c r="H316" s="1473"/>
      <c r="I316" s="1473"/>
      <c r="J316" s="1473"/>
      <c r="K316" s="1473"/>
      <c r="L316" s="1474"/>
      <c r="M316" s="399">
        <f>SUM(M317:M322)</f>
        <v>0</v>
      </c>
      <c r="N316" s="402">
        <f t="shared" ref="N316:AC316" si="67">SUBTOTAL(9,N317:N322)</f>
        <v>0</v>
      </c>
      <c r="O316" s="406">
        <f t="shared" si="67"/>
        <v>0</v>
      </c>
      <c r="P316" s="405">
        <f t="shared" si="67"/>
        <v>0</v>
      </c>
      <c r="Q316" s="407">
        <f t="shared" si="67"/>
        <v>0</v>
      </c>
      <c r="R316" s="406">
        <f t="shared" si="67"/>
        <v>0</v>
      </c>
      <c r="S316" s="406">
        <f t="shared" si="67"/>
        <v>0</v>
      </c>
      <c r="T316" s="406">
        <f t="shared" si="67"/>
        <v>0</v>
      </c>
      <c r="U316" s="406">
        <f t="shared" si="67"/>
        <v>0</v>
      </c>
      <c r="V316" s="406">
        <f t="shared" si="67"/>
        <v>0</v>
      </c>
      <c r="W316" s="406">
        <f t="shared" si="67"/>
        <v>0</v>
      </c>
      <c r="X316" s="406">
        <f t="shared" si="67"/>
        <v>0</v>
      </c>
      <c r="Y316" s="406">
        <f t="shared" si="67"/>
        <v>0</v>
      </c>
      <c r="Z316" s="406">
        <f t="shared" si="67"/>
        <v>0</v>
      </c>
      <c r="AA316" s="406">
        <f t="shared" si="67"/>
        <v>0</v>
      </c>
      <c r="AB316" s="416">
        <f t="shared" si="67"/>
        <v>0</v>
      </c>
      <c r="AC316" s="399">
        <f t="shared" si="67"/>
        <v>0</v>
      </c>
      <c r="AD316" s="1015"/>
      <c r="AE316" s="1016"/>
      <c r="AF316" s="1017"/>
    </row>
    <row r="317" spans="1:32" ht="15" customHeight="1" x14ac:dyDescent="0.2">
      <c r="A317" s="11">
        <v>328</v>
      </c>
      <c r="B317" s="271"/>
      <c r="C317" s="283"/>
      <c r="D317" s="283"/>
      <c r="E317" s="284"/>
      <c r="F317" s="1475" t="str">
        <f>'2. CAD NCCF'!F317:L317</f>
        <v>Bankers' acceptances (BAs)</v>
      </c>
      <c r="G317" s="1476"/>
      <c r="H317" s="1476"/>
      <c r="I317" s="1476"/>
      <c r="J317" s="1476"/>
      <c r="K317" s="1476"/>
      <c r="L317" s="1477"/>
      <c r="M317" s="690">
        <v>0</v>
      </c>
      <c r="N317" s="691">
        <v>0</v>
      </c>
      <c r="O317" s="692">
        <v>0</v>
      </c>
      <c r="P317" s="692">
        <v>0</v>
      </c>
      <c r="Q317" s="697">
        <v>0</v>
      </c>
      <c r="R317" s="692">
        <v>0</v>
      </c>
      <c r="S317" s="693">
        <v>0</v>
      </c>
      <c r="T317" s="693">
        <v>0</v>
      </c>
      <c r="U317" s="693">
        <v>0</v>
      </c>
      <c r="V317" s="693">
        <v>0</v>
      </c>
      <c r="W317" s="693">
        <v>0</v>
      </c>
      <c r="X317" s="693">
        <v>0</v>
      </c>
      <c r="Y317" s="693">
        <v>0</v>
      </c>
      <c r="Z317" s="693">
        <v>0</v>
      </c>
      <c r="AA317" s="693">
        <v>0</v>
      </c>
      <c r="AB317" s="693">
        <v>0</v>
      </c>
      <c r="AC317" s="690">
        <v>0</v>
      </c>
      <c r="AD317" s="1015"/>
      <c r="AE317" s="1016"/>
      <c r="AF317" s="1017"/>
    </row>
    <row r="318" spans="1:32" ht="15" customHeight="1" x14ac:dyDescent="0.2">
      <c r="A318" s="11">
        <v>329</v>
      </c>
      <c r="B318" s="271"/>
      <c r="C318" s="283"/>
      <c r="D318" s="283"/>
      <c r="E318" s="284"/>
      <c r="F318" s="1475" t="str">
        <f>'2. CAD NCCF'!F318:L318</f>
        <v>Commercial paper issued</v>
      </c>
      <c r="G318" s="1476"/>
      <c r="H318" s="1476"/>
      <c r="I318" s="1476"/>
      <c r="J318" s="1476"/>
      <c r="K318" s="1476"/>
      <c r="L318" s="1477"/>
      <c r="M318" s="690">
        <v>0</v>
      </c>
      <c r="N318" s="691">
        <v>0</v>
      </c>
      <c r="O318" s="692">
        <v>0</v>
      </c>
      <c r="P318" s="692">
        <v>0</v>
      </c>
      <c r="Q318" s="697">
        <v>0</v>
      </c>
      <c r="R318" s="692">
        <v>0</v>
      </c>
      <c r="S318" s="693">
        <v>0</v>
      </c>
      <c r="T318" s="693">
        <v>0</v>
      </c>
      <c r="U318" s="693">
        <v>0</v>
      </c>
      <c r="V318" s="693">
        <v>0</v>
      </c>
      <c r="W318" s="693">
        <v>0</v>
      </c>
      <c r="X318" s="692">
        <v>0</v>
      </c>
      <c r="Y318" s="693">
        <v>0</v>
      </c>
      <c r="Z318" s="692">
        <v>0</v>
      </c>
      <c r="AA318" s="693">
        <v>0</v>
      </c>
      <c r="AB318" s="693">
        <v>0</v>
      </c>
      <c r="AC318" s="690">
        <v>0</v>
      </c>
      <c r="AD318" s="1015"/>
      <c r="AE318" s="1016"/>
      <c r="AF318" s="1017"/>
    </row>
    <row r="319" spans="1:32" ht="15" customHeight="1" x14ac:dyDescent="0.2">
      <c r="A319" s="11">
        <v>330</v>
      </c>
      <c r="B319" s="271"/>
      <c r="C319" s="283"/>
      <c r="D319" s="283"/>
      <c r="E319" s="284"/>
      <c r="F319" s="1475" t="str">
        <f>'2. CAD NCCF'!F319:L319</f>
        <v>Certificates of deposit and bearer deposit notes issued</v>
      </c>
      <c r="G319" s="1476"/>
      <c r="H319" s="1476"/>
      <c r="I319" s="1476"/>
      <c r="J319" s="1476"/>
      <c r="K319" s="1476"/>
      <c r="L319" s="1477"/>
      <c r="M319" s="690">
        <v>0</v>
      </c>
      <c r="N319" s="691">
        <v>0</v>
      </c>
      <c r="O319" s="692">
        <v>0</v>
      </c>
      <c r="P319" s="692">
        <v>0</v>
      </c>
      <c r="Q319" s="697">
        <v>0</v>
      </c>
      <c r="R319" s="692">
        <v>0</v>
      </c>
      <c r="S319" s="693">
        <v>0</v>
      </c>
      <c r="T319" s="693">
        <v>0</v>
      </c>
      <c r="U319" s="693">
        <v>0</v>
      </c>
      <c r="V319" s="692">
        <v>0</v>
      </c>
      <c r="W319" s="693">
        <v>0</v>
      </c>
      <c r="X319" s="692">
        <v>0</v>
      </c>
      <c r="Y319" s="693">
        <v>0</v>
      </c>
      <c r="Z319" s="692">
        <v>0</v>
      </c>
      <c r="AA319" s="693">
        <v>0</v>
      </c>
      <c r="AB319" s="698">
        <v>0</v>
      </c>
      <c r="AC319" s="690">
        <v>0</v>
      </c>
      <c r="AD319" s="1015"/>
      <c r="AE319" s="1016"/>
      <c r="AF319" s="1017"/>
    </row>
    <row r="320" spans="1:32" ht="15" customHeight="1" x14ac:dyDescent="0.2">
      <c r="A320" s="11">
        <v>331</v>
      </c>
      <c r="B320" s="271"/>
      <c r="C320" s="283"/>
      <c r="D320" s="283"/>
      <c r="E320" s="284"/>
      <c r="F320" s="1475" t="str">
        <f>'2. CAD NCCF'!F320:L320</f>
        <v>Wholesale/commercial structured notes</v>
      </c>
      <c r="G320" s="1476"/>
      <c r="H320" s="1476"/>
      <c r="I320" s="1476"/>
      <c r="J320" s="1476"/>
      <c r="K320" s="1476"/>
      <c r="L320" s="1477"/>
      <c r="M320" s="690">
        <v>0</v>
      </c>
      <c r="N320" s="691">
        <v>0</v>
      </c>
      <c r="O320" s="692">
        <v>0</v>
      </c>
      <c r="P320" s="692">
        <v>0</v>
      </c>
      <c r="Q320" s="697">
        <v>0</v>
      </c>
      <c r="R320" s="692">
        <v>0</v>
      </c>
      <c r="S320" s="693">
        <v>0</v>
      </c>
      <c r="T320" s="693">
        <v>0</v>
      </c>
      <c r="U320" s="693">
        <v>0</v>
      </c>
      <c r="V320" s="693">
        <v>0</v>
      </c>
      <c r="W320" s="693">
        <v>0</v>
      </c>
      <c r="X320" s="692">
        <v>0</v>
      </c>
      <c r="Y320" s="693">
        <v>0</v>
      </c>
      <c r="Z320" s="692">
        <v>0</v>
      </c>
      <c r="AA320" s="693">
        <v>0</v>
      </c>
      <c r="AB320" s="698">
        <v>0</v>
      </c>
      <c r="AC320" s="690">
        <v>0</v>
      </c>
      <c r="AD320" s="1015"/>
      <c r="AE320" s="1016"/>
      <c r="AF320" s="1017"/>
    </row>
    <row r="321" spans="1:32" ht="15" customHeight="1" x14ac:dyDescent="0.2">
      <c r="A321" s="11">
        <v>331</v>
      </c>
      <c r="B321" s="271"/>
      <c r="C321" s="283"/>
      <c r="D321" s="283"/>
      <c r="E321" s="284"/>
      <c r="F321" s="1475" t="str">
        <f>'2. CAD NCCF'!F321:L321</f>
        <v>Senior unsecured debt issued</v>
      </c>
      <c r="G321" s="1476"/>
      <c r="H321" s="1476"/>
      <c r="I321" s="1476"/>
      <c r="J321" s="1476"/>
      <c r="K321" s="1476"/>
      <c r="L321" s="1477"/>
      <c r="M321" s="690">
        <v>0</v>
      </c>
      <c r="N321" s="691">
        <v>0</v>
      </c>
      <c r="O321" s="692">
        <v>0</v>
      </c>
      <c r="P321" s="692">
        <v>0</v>
      </c>
      <c r="Q321" s="697">
        <v>0</v>
      </c>
      <c r="R321" s="692">
        <v>0</v>
      </c>
      <c r="S321" s="693">
        <v>0</v>
      </c>
      <c r="T321" s="693">
        <v>0</v>
      </c>
      <c r="U321" s="693">
        <v>0</v>
      </c>
      <c r="V321" s="693">
        <v>0</v>
      </c>
      <c r="W321" s="693">
        <v>0</v>
      </c>
      <c r="X321" s="692">
        <v>0</v>
      </c>
      <c r="Y321" s="693">
        <v>0</v>
      </c>
      <c r="Z321" s="692">
        <v>0</v>
      </c>
      <c r="AA321" s="693">
        <v>0</v>
      </c>
      <c r="AB321" s="698">
        <v>0</v>
      </c>
      <c r="AC321" s="690">
        <v>0</v>
      </c>
      <c r="AD321" s="1015"/>
      <c r="AE321" s="1016"/>
      <c r="AF321" s="1017"/>
    </row>
    <row r="322" spans="1:32" ht="15" customHeight="1" x14ac:dyDescent="0.2">
      <c r="A322" s="11">
        <v>331</v>
      </c>
      <c r="B322" s="271"/>
      <c r="C322" s="283"/>
      <c r="D322" s="283"/>
      <c r="E322" s="284"/>
      <c r="F322" s="1475" t="str">
        <f>'2. CAD NCCF'!F322:L322</f>
        <v>Subordinated debt issued</v>
      </c>
      <c r="G322" s="1476"/>
      <c r="H322" s="1476"/>
      <c r="I322" s="1476"/>
      <c r="J322" s="1476"/>
      <c r="K322" s="1476"/>
      <c r="L322" s="1477"/>
      <c r="M322" s="690">
        <v>0</v>
      </c>
      <c r="N322" s="691">
        <v>0</v>
      </c>
      <c r="O322" s="692">
        <v>0</v>
      </c>
      <c r="P322" s="692">
        <v>0</v>
      </c>
      <c r="Q322" s="697">
        <v>0</v>
      </c>
      <c r="R322" s="692">
        <v>0</v>
      </c>
      <c r="S322" s="693">
        <v>0</v>
      </c>
      <c r="T322" s="693">
        <v>0</v>
      </c>
      <c r="U322" s="693">
        <v>0</v>
      </c>
      <c r="V322" s="693">
        <v>0</v>
      </c>
      <c r="W322" s="693">
        <v>0</v>
      </c>
      <c r="X322" s="692">
        <v>0</v>
      </c>
      <c r="Y322" s="693">
        <v>0</v>
      </c>
      <c r="Z322" s="692">
        <v>0</v>
      </c>
      <c r="AA322" s="693">
        <v>0</v>
      </c>
      <c r="AB322" s="698">
        <v>0</v>
      </c>
      <c r="AC322" s="690">
        <v>0</v>
      </c>
      <c r="AD322" s="1015"/>
      <c r="AE322" s="1016"/>
      <c r="AF322" s="1017"/>
    </row>
    <row r="323" spans="1:32" ht="15" customHeight="1" x14ac:dyDescent="0.2">
      <c r="A323" s="11">
        <v>327</v>
      </c>
      <c r="B323" s="271"/>
      <c r="C323" s="274"/>
      <c r="D323" s="1472" t="str">
        <f>'2. CAD NCCF'!D323:L323</f>
        <v>Wholesale secured debt issuance</v>
      </c>
      <c r="E323" s="1473"/>
      <c r="F323" s="1473"/>
      <c r="G323" s="1473"/>
      <c r="H323" s="1473"/>
      <c r="I323" s="1473"/>
      <c r="J323" s="1473"/>
      <c r="K323" s="1473"/>
      <c r="L323" s="1474"/>
      <c r="M323" s="399">
        <f>SUM(M324:M328)</f>
        <v>0</v>
      </c>
      <c r="N323" s="402">
        <f t="shared" ref="N323:AC323" si="68">SUBTOTAL(9,N324:N328)</f>
        <v>0</v>
      </c>
      <c r="O323" s="406">
        <f t="shared" si="68"/>
        <v>0</v>
      </c>
      <c r="P323" s="405">
        <f t="shared" si="68"/>
        <v>0</v>
      </c>
      <c r="Q323" s="407">
        <f t="shared" si="68"/>
        <v>0</v>
      </c>
      <c r="R323" s="406">
        <f t="shared" si="68"/>
        <v>0</v>
      </c>
      <c r="S323" s="406">
        <f t="shared" si="68"/>
        <v>0</v>
      </c>
      <c r="T323" s="406">
        <f t="shared" si="68"/>
        <v>0</v>
      </c>
      <c r="U323" s="406">
        <f t="shared" si="68"/>
        <v>0</v>
      </c>
      <c r="V323" s="406">
        <f t="shared" si="68"/>
        <v>0</v>
      </c>
      <c r="W323" s="406">
        <f t="shared" si="68"/>
        <v>0</v>
      </c>
      <c r="X323" s="406">
        <f t="shared" si="68"/>
        <v>0</v>
      </c>
      <c r="Y323" s="406">
        <f t="shared" si="68"/>
        <v>0</v>
      </c>
      <c r="Z323" s="406">
        <f t="shared" si="68"/>
        <v>0</v>
      </c>
      <c r="AA323" s="406">
        <f t="shared" si="68"/>
        <v>0</v>
      </c>
      <c r="AB323" s="416">
        <f t="shared" si="68"/>
        <v>0</v>
      </c>
      <c r="AC323" s="399">
        <f t="shared" si="68"/>
        <v>0</v>
      </c>
      <c r="AD323" s="1015"/>
      <c r="AE323" s="1016"/>
      <c r="AF323" s="1017"/>
    </row>
    <row r="324" spans="1:32" ht="15" customHeight="1" x14ac:dyDescent="0.2">
      <c r="A324" s="11">
        <v>328</v>
      </c>
      <c r="B324" s="271"/>
      <c r="C324" s="283"/>
      <c r="D324" s="283"/>
      <c r="E324" s="284"/>
      <c r="F324" s="1475" t="str">
        <f>'2. CAD NCCF'!F324:L324</f>
        <v>FI's ABCP</v>
      </c>
      <c r="G324" s="1476"/>
      <c r="H324" s="1476"/>
      <c r="I324" s="1476"/>
      <c r="J324" s="1476"/>
      <c r="K324" s="1476"/>
      <c r="L324" s="1477"/>
      <c r="M324" s="690">
        <v>0</v>
      </c>
      <c r="N324" s="691">
        <v>0</v>
      </c>
      <c r="O324" s="692">
        <v>0</v>
      </c>
      <c r="P324" s="692">
        <v>0</v>
      </c>
      <c r="Q324" s="697">
        <v>0</v>
      </c>
      <c r="R324" s="692">
        <v>0</v>
      </c>
      <c r="S324" s="693">
        <v>0</v>
      </c>
      <c r="T324" s="692">
        <v>0</v>
      </c>
      <c r="U324" s="693">
        <v>0</v>
      </c>
      <c r="V324" s="692">
        <v>0</v>
      </c>
      <c r="W324" s="693">
        <v>0</v>
      </c>
      <c r="X324" s="692">
        <v>0</v>
      </c>
      <c r="Y324" s="693">
        <v>0</v>
      </c>
      <c r="Z324" s="692">
        <v>0</v>
      </c>
      <c r="AA324" s="693">
        <v>0</v>
      </c>
      <c r="AB324" s="698">
        <v>0</v>
      </c>
      <c r="AC324" s="690">
        <v>0</v>
      </c>
      <c r="AD324" s="1015"/>
      <c r="AE324" s="1016"/>
      <c r="AF324" s="1017"/>
    </row>
    <row r="325" spans="1:32" ht="15" customHeight="1" x14ac:dyDescent="0.2">
      <c r="A325" s="11">
        <v>329</v>
      </c>
      <c r="B325" s="271"/>
      <c r="C325" s="283"/>
      <c r="D325" s="283"/>
      <c r="E325" s="284"/>
      <c r="F325" s="1475" t="str">
        <f>'2. CAD NCCF'!F325:L325</f>
        <v>FI's covered bonds</v>
      </c>
      <c r="G325" s="1476"/>
      <c r="H325" s="1476"/>
      <c r="I325" s="1476"/>
      <c r="J325" s="1476"/>
      <c r="K325" s="1476"/>
      <c r="L325" s="1477"/>
      <c r="M325" s="690">
        <v>0</v>
      </c>
      <c r="N325" s="691">
        <v>0</v>
      </c>
      <c r="O325" s="692">
        <v>0</v>
      </c>
      <c r="P325" s="692">
        <v>0</v>
      </c>
      <c r="Q325" s="697">
        <v>0</v>
      </c>
      <c r="R325" s="692">
        <v>0</v>
      </c>
      <c r="S325" s="693">
        <v>0</v>
      </c>
      <c r="T325" s="692">
        <v>0</v>
      </c>
      <c r="U325" s="693">
        <v>0</v>
      </c>
      <c r="V325" s="692">
        <v>0</v>
      </c>
      <c r="W325" s="693">
        <v>0</v>
      </c>
      <c r="X325" s="692">
        <v>0</v>
      </c>
      <c r="Y325" s="693">
        <v>0</v>
      </c>
      <c r="Z325" s="692">
        <v>0</v>
      </c>
      <c r="AA325" s="693">
        <v>0</v>
      </c>
      <c r="AB325" s="698">
        <v>0</v>
      </c>
      <c r="AC325" s="690">
        <v>0</v>
      </c>
      <c r="AD325" s="1015"/>
      <c r="AE325" s="1016"/>
      <c r="AF325" s="1017"/>
    </row>
    <row r="326" spans="1:32" ht="15" customHeight="1" x14ac:dyDescent="0.2">
      <c r="A326" s="11">
        <v>330</v>
      </c>
      <c r="B326" s="271"/>
      <c r="C326" s="283"/>
      <c r="D326" s="283"/>
      <c r="E326" s="284"/>
      <c r="F326" s="1475" t="str">
        <f>'2. CAD NCCF'!F326:L326</f>
        <v>FI's ABS and MBS</v>
      </c>
      <c r="G326" s="1476"/>
      <c r="H326" s="1476"/>
      <c r="I326" s="1476"/>
      <c r="J326" s="1476"/>
      <c r="K326" s="1476"/>
      <c r="L326" s="1477"/>
      <c r="M326" s="690">
        <v>0</v>
      </c>
      <c r="N326" s="691">
        <v>0</v>
      </c>
      <c r="O326" s="692">
        <v>0</v>
      </c>
      <c r="P326" s="692">
        <v>0</v>
      </c>
      <c r="Q326" s="697">
        <v>0</v>
      </c>
      <c r="R326" s="692">
        <v>0</v>
      </c>
      <c r="S326" s="693">
        <v>0</v>
      </c>
      <c r="T326" s="692">
        <v>0</v>
      </c>
      <c r="U326" s="693">
        <v>0</v>
      </c>
      <c r="V326" s="692">
        <v>0</v>
      </c>
      <c r="W326" s="693">
        <v>0</v>
      </c>
      <c r="X326" s="692">
        <v>0</v>
      </c>
      <c r="Y326" s="693">
        <v>0</v>
      </c>
      <c r="Z326" s="692">
        <v>0</v>
      </c>
      <c r="AA326" s="693">
        <v>0</v>
      </c>
      <c r="AB326" s="698">
        <v>0</v>
      </c>
      <c r="AC326" s="690">
        <v>0</v>
      </c>
      <c r="AD326" s="1015"/>
      <c r="AE326" s="1016"/>
      <c r="AF326" s="1017"/>
    </row>
    <row r="327" spans="1:32" ht="15" customHeight="1" x14ac:dyDescent="0.2">
      <c r="A327" s="11">
        <v>331</v>
      </c>
      <c r="B327" s="271"/>
      <c r="C327" s="283"/>
      <c r="D327" s="283"/>
      <c r="E327" s="284"/>
      <c r="F327" s="1475" t="str">
        <f>'2. CAD NCCF'!F327:L327</f>
        <v>Agency MBS and bonds</v>
      </c>
      <c r="G327" s="1476"/>
      <c r="H327" s="1476"/>
      <c r="I327" s="1476"/>
      <c r="J327" s="1476"/>
      <c r="K327" s="1476"/>
      <c r="L327" s="1477"/>
      <c r="M327" s="690">
        <v>0</v>
      </c>
      <c r="N327" s="691">
        <v>0</v>
      </c>
      <c r="O327" s="692">
        <v>0</v>
      </c>
      <c r="P327" s="692">
        <v>0</v>
      </c>
      <c r="Q327" s="697">
        <v>0</v>
      </c>
      <c r="R327" s="692">
        <v>0</v>
      </c>
      <c r="S327" s="693">
        <v>0</v>
      </c>
      <c r="T327" s="692">
        <v>0</v>
      </c>
      <c r="U327" s="693">
        <v>0</v>
      </c>
      <c r="V327" s="692">
        <v>0</v>
      </c>
      <c r="W327" s="693">
        <v>0</v>
      </c>
      <c r="X327" s="692">
        <v>0</v>
      </c>
      <c r="Y327" s="693">
        <v>0</v>
      </c>
      <c r="Z327" s="692">
        <v>0</v>
      </c>
      <c r="AA327" s="693">
        <v>0</v>
      </c>
      <c r="AB327" s="698">
        <v>0</v>
      </c>
      <c r="AC327" s="690">
        <v>0</v>
      </c>
      <c r="AD327" s="1015"/>
      <c r="AE327" s="1016"/>
      <c r="AF327" s="1017"/>
    </row>
    <row r="328" spans="1:32" ht="15" customHeight="1" x14ac:dyDescent="0.2">
      <c r="A328" s="11">
        <v>331</v>
      </c>
      <c r="B328" s="271"/>
      <c r="C328" s="283"/>
      <c r="D328" s="283"/>
      <c r="E328" s="284"/>
      <c r="F328" s="1475" t="str">
        <f>'2. CAD NCCF'!F328:L328</f>
        <v>Other FI-owned securitizations</v>
      </c>
      <c r="G328" s="1476"/>
      <c r="H328" s="1476"/>
      <c r="I328" s="1476"/>
      <c r="J328" s="1476"/>
      <c r="K328" s="1476"/>
      <c r="L328" s="1477"/>
      <c r="M328" s="690">
        <v>0</v>
      </c>
      <c r="N328" s="691">
        <v>0</v>
      </c>
      <c r="O328" s="692">
        <v>0</v>
      </c>
      <c r="P328" s="692">
        <v>0</v>
      </c>
      <c r="Q328" s="697">
        <v>0</v>
      </c>
      <c r="R328" s="692">
        <v>0</v>
      </c>
      <c r="S328" s="693">
        <v>0</v>
      </c>
      <c r="T328" s="692">
        <v>0</v>
      </c>
      <c r="U328" s="693">
        <v>0</v>
      </c>
      <c r="V328" s="692">
        <v>0</v>
      </c>
      <c r="W328" s="693">
        <v>0</v>
      </c>
      <c r="X328" s="692">
        <v>0</v>
      </c>
      <c r="Y328" s="693">
        <v>0</v>
      </c>
      <c r="Z328" s="692">
        <v>0</v>
      </c>
      <c r="AA328" s="693">
        <v>0</v>
      </c>
      <c r="AB328" s="698">
        <v>0</v>
      </c>
      <c r="AC328" s="690">
        <v>0</v>
      </c>
      <c r="AD328" s="1015"/>
      <c r="AE328" s="1016"/>
      <c r="AF328" s="1017"/>
    </row>
    <row r="329" spans="1:32" ht="15" customHeight="1" x14ac:dyDescent="0.2">
      <c r="A329" s="11">
        <v>326</v>
      </c>
      <c r="B329" s="271"/>
      <c r="C329" s="1532" t="str">
        <f>'2. CAD NCCF'!C329:AF329</f>
        <v xml:space="preserve">Repo and securities lent </v>
      </c>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33"/>
    </row>
    <row r="330" spans="1:32" x14ac:dyDescent="0.2">
      <c r="A330" s="11">
        <v>232</v>
      </c>
      <c r="B330" s="271"/>
      <c r="C330" s="272"/>
      <c r="D330" s="1472" t="str">
        <f>'2. CAD NCCF'!D330:AF330</f>
        <v>Government securities (GS)</v>
      </c>
      <c r="E330" s="1626"/>
      <c r="F330" s="1626"/>
      <c r="G330" s="1626"/>
      <c r="H330" s="1626"/>
      <c r="I330" s="1626"/>
      <c r="J330" s="1626"/>
      <c r="K330" s="1626"/>
      <c r="L330" s="1626"/>
      <c r="M330" s="1473"/>
      <c r="N330" s="1473"/>
      <c r="O330" s="1473"/>
      <c r="P330" s="1473"/>
      <c r="Q330" s="1473"/>
      <c r="R330" s="1473"/>
      <c r="S330" s="1473"/>
      <c r="T330" s="1473"/>
      <c r="U330" s="1473"/>
      <c r="V330" s="1473"/>
      <c r="W330" s="1473"/>
      <c r="X330" s="1473"/>
      <c r="Y330" s="1473"/>
      <c r="Z330" s="1473"/>
      <c r="AA330" s="1473"/>
      <c r="AB330" s="1473"/>
      <c r="AC330" s="1473"/>
      <c r="AD330" s="1473"/>
      <c r="AE330" s="1473"/>
      <c r="AF330" s="1474"/>
    </row>
    <row r="331" spans="1:32" x14ac:dyDescent="0.2">
      <c r="A331" s="11">
        <v>233</v>
      </c>
      <c r="B331" s="271"/>
      <c r="C331" s="272"/>
      <c r="D331" s="272"/>
      <c r="E331" s="1445" t="str">
        <f>'2. CAD NCCF'!E331:L331</f>
        <v>High rated GS</v>
      </c>
      <c r="F331" s="1446"/>
      <c r="G331" s="1446"/>
      <c r="H331" s="1446"/>
      <c r="I331" s="1446"/>
      <c r="J331" s="1446"/>
      <c r="K331" s="1446"/>
      <c r="L331" s="1447"/>
      <c r="M331" s="399">
        <f>SUM(M332:M335)</f>
        <v>0</v>
      </c>
      <c r="N331" s="402">
        <f t="shared" ref="N331:AC331" si="69">SUBTOTAL(9,N332:N335)</f>
        <v>0</v>
      </c>
      <c r="O331" s="406">
        <f t="shared" si="69"/>
        <v>0</v>
      </c>
      <c r="P331" s="405">
        <f t="shared" si="69"/>
        <v>0</v>
      </c>
      <c r="Q331" s="407">
        <f t="shared" si="69"/>
        <v>0</v>
      </c>
      <c r="R331" s="406">
        <f t="shared" si="69"/>
        <v>0</v>
      </c>
      <c r="S331" s="406">
        <f t="shared" si="69"/>
        <v>0</v>
      </c>
      <c r="T331" s="406">
        <f t="shared" si="69"/>
        <v>0</v>
      </c>
      <c r="U331" s="406">
        <f t="shared" si="69"/>
        <v>0</v>
      </c>
      <c r="V331" s="406">
        <f t="shared" si="69"/>
        <v>0</v>
      </c>
      <c r="W331" s="406">
        <f t="shared" si="69"/>
        <v>0</v>
      </c>
      <c r="X331" s="406">
        <f t="shared" si="69"/>
        <v>0</v>
      </c>
      <c r="Y331" s="406">
        <f t="shared" si="69"/>
        <v>0</v>
      </c>
      <c r="Z331" s="406">
        <f t="shared" si="69"/>
        <v>0</v>
      </c>
      <c r="AA331" s="406">
        <f t="shared" si="69"/>
        <v>0</v>
      </c>
      <c r="AB331" s="416">
        <f t="shared" si="69"/>
        <v>0</v>
      </c>
      <c r="AC331" s="399">
        <f t="shared" si="69"/>
        <v>0</v>
      </c>
      <c r="AD331" s="1015"/>
      <c r="AE331" s="1016"/>
      <c r="AF331" s="1017"/>
    </row>
    <row r="332" spans="1:32" x14ac:dyDescent="0.2">
      <c r="A332" s="11">
        <v>234</v>
      </c>
      <c r="B332" s="271"/>
      <c r="C332" s="272"/>
      <c r="D332" s="272"/>
      <c r="E332" s="273"/>
      <c r="F332" s="1475" t="str">
        <f>'2. CAD NCCF'!F332:L332</f>
        <v xml:space="preserve">Sovereigh &amp; central bank GS </v>
      </c>
      <c r="G332" s="1476"/>
      <c r="H332" s="1476"/>
      <c r="I332" s="1476"/>
      <c r="J332" s="1476"/>
      <c r="K332" s="1476"/>
      <c r="L332" s="1477"/>
      <c r="M332" s="690">
        <v>0</v>
      </c>
      <c r="N332" s="691">
        <v>0</v>
      </c>
      <c r="O332" s="692">
        <v>0</v>
      </c>
      <c r="P332" s="692">
        <v>0</v>
      </c>
      <c r="Q332" s="697">
        <v>0</v>
      </c>
      <c r="R332" s="692">
        <v>0</v>
      </c>
      <c r="S332" s="693">
        <v>0</v>
      </c>
      <c r="T332" s="692">
        <v>0</v>
      </c>
      <c r="U332" s="693">
        <v>0</v>
      </c>
      <c r="V332" s="692">
        <v>0</v>
      </c>
      <c r="W332" s="693">
        <v>0</v>
      </c>
      <c r="X332" s="692">
        <v>0</v>
      </c>
      <c r="Y332" s="693">
        <v>0</v>
      </c>
      <c r="Z332" s="692">
        <v>0</v>
      </c>
      <c r="AA332" s="693">
        <v>0</v>
      </c>
      <c r="AB332" s="698">
        <v>0</v>
      </c>
      <c r="AC332" s="690">
        <v>0</v>
      </c>
      <c r="AD332" s="1015"/>
      <c r="AE332" s="1016"/>
      <c r="AF332" s="1017"/>
    </row>
    <row r="333" spans="1:32" ht="15" customHeight="1" x14ac:dyDescent="0.2">
      <c r="A333" s="11">
        <v>235</v>
      </c>
      <c r="B333" s="271"/>
      <c r="C333" s="272"/>
      <c r="D333" s="272"/>
      <c r="E333" s="273"/>
      <c r="F333" s="1475" t="str">
        <f>'2. CAD NCCF'!F333:L333</f>
        <v>State, provincial &amp; agency GS</v>
      </c>
      <c r="G333" s="1476"/>
      <c r="H333" s="1476"/>
      <c r="I333" s="1476"/>
      <c r="J333" s="1476"/>
      <c r="K333" s="1476"/>
      <c r="L333" s="1477"/>
      <c r="M333" s="690">
        <v>0</v>
      </c>
      <c r="N333" s="691">
        <v>0</v>
      </c>
      <c r="O333" s="692">
        <v>0</v>
      </c>
      <c r="P333" s="692">
        <v>0</v>
      </c>
      <c r="Q333" s="697">
        <v>0</v>
      </c>
      <c r="R333" s="692">
        <v>0</v>
      </c>
      <c r="S333" s="693">
        <v>0</v>
      </c>
      <c r="T333" s="692">
        <v>0</v>
      </c>
      <c r="U333" s="693">
        <v>0</v>
      </c>
      <c r="V333" s="692">
        <v>0</v>
      </c>
      <c r="W333" s="693">
        <v>0</v>
      </c>
      <c r="X333" s="692">
        <v>0</v>
      </c>
      <c r="Y333" s="693">
        <v>0</v>
      </c>
      <c r="Z333" s="692">
        <v>0</v>
      </c>
      <c r="AA333" s="693">
        <v>0</v>
      </c>
      <c r="AB333" s="698">
        <v>0</v>
      </c>
      <c r="AC333" s="690">
        <v>0</v>
      </c>
      <c r="AD333" s="1015"/>
      <c r="AE333" s="1016"/>
      <c r="AF333" s="1017"/>
    </row>
    <row r="334" spans="1:32" ht="15" customHeight="1" x14ac:dyDescent="0.2">
      <c r="A334" s="11">
        <v>236</v>
      </c>
      <c r="B334" s="271"/>
      <c r="C334" s="272"/>
      <c r="D334" s="274"/>
      <c r="E334" s="275"/>
      <c r="F334" s="1475" t="str">
        <f>'2. CAD NCCF'!F334:L334</f>
        <v>State municipal GS</v>
      </c>
      <c r="G334" s="1476"/>
      <c r="H334" s="1476"/>
      <c r="I334" s="1476"/>
      <c r="J334" s="1476"/>
      <c r="K334" s="1476"/>
      <c r="L334" s="1477"/>
      <c r="M334" s="690">
        <v>0</v>
      </c>
      <c r="N334" s="691">
        <v>0</v>
      </c>
      <c r="O334" s="692">
        <v>0</v>
      </c>
      <c r="P334" s="692">
        <v>0</v>
      </c>
      <c r="Q334" s="697">
        <v>0</v>
      </c>
      <c r="R334" s="692">
        <v>0</v>
      </c>
      <c r="S334" s="693">
        <v>0</v>
      </c>
      <c r="T334" s="692">
        <v>0</v>
      </c>
      <c r="U334" s="693">
        <v>0</v>
      </c>
      <c r="V334" s="692">
        <v>0</v>
      </c>
      <c r="W334" s="693">
        <v>0</v>
      </c>
      <c r="X334" s="692">
        <v>0</v>
      </c>
      <c r="Y334" s="693">
        <v>0</v>
      </c>
      <c r="Z334" s="692">
        <v>0</v>
      </c>
      <c r="AA334" s="693">
        <v>0</v>
      </c>
      <c r="AB334" s="698">
        <v>0</v>
      </c>
      <c r="AC334" s="690">
        <v>0</v>
      </c>
      <c r="AD334" s="1015"/>
      <c r="AE334" s="1016"/>
      <c r="AF334" s="1017"/>
    </row>
    <row r="335" spans="1:32" ht="15" customHeight="1" x14ac:dyDescent="0.2">
      <c r="A335" s="11">
        <v>237</v>
      </c>
      <c r="B335" s="271"/>
      <c r="C335" s="272"/>
      <c r="D335" s="272"/>
      <c r="E335" s="276"/>
      <c r="F335" s="1475" t="str">
        <f>'2. CAD NCCF'!F335:L335</f>
        <v>Supranational and multilateral development bank GS</v>
      </c>
      <c r="G335" s="1476"/>
      <c r="H335" s="1476"/>
      <c r="I335" s="1476"/>
      <c r="J335" s="1476"/>
      <c r="K335" s="1476"/>
      <c r="L335" s="1477"/>
      <c r="M335" s="690">
        <v>0</v>
      </c>
      <c r="N335" s="691">
        <v>0</v>
      </c>
      <c r="O335" s="692">
        <v>0</v>
      </c>
      <c r="P335" s="692">
        <v>0</v>
      </c>
      <c r="Q335" s="697">
        <v>0</v>
      </c>
      <c r="R335" s="692">
        <v>0</v>
      </c>
      <c r="S335" s="693">
        <v>0</v>
      </c>
      <c r="T335" s="692">
        <v>0</v>
      </c>
      <c r="U335" s="693">
        <v>0</v>
      </c>
      <c r="V335" s="692">
        <v>0</v>
      </c>
      <c r="W335" s="693">
        <v>0</v>
      </c>
      <c r="X335" s="692">
        <v>0</v>
      </c>
      <c r="Y335" s="693">
        <v>0</v>
      </c>
      <c r="Z335" s="692">
        <v>0</v>
      </c>
      <c r="AA335" s="693">
        <v>0</v>
      </c>
      <c r="AB335" s="698">
        <v>0</v>
      </c>
      <c r="AC335" s="690">
        <v>0</v>
      </c>
      <c r="AD335" s="1015"/>
      <c r="AE335" s="1016"/>
      <c r="AF335" s="1017"/>
    </row>
    <row r="336" spans="1:32" ht="15.75" x14ac:dyDescent="0.2">
      <c r="A336" s="11">
        <v>238</v>
      </c>
      <c r="B336" s="271"/>
      <c r="C336" s="272"/>
      <c r="D336" s="277"/>
      <c r="E336" s="1445" t="str">
        <f>'2. CAD NCCF'!E336:L336</f>
        <v>Medium rated GS</v>
      </c>
      <c r="F336" s="1446"/>
      <c r="G336" s="1446"/>
      <c r="H336" s="1446"/>
      <c r="I336" s="1446"/>
      <c r="J336" s="1446"/>
      <c r="K336" s="1446"/>
      <c r="L336" s="1447"/>
      <c r="M336" s="399">
        <f>SUM(M337:M340)</f>
        <v>0</v>
      </c>
      <c r="N336" s="402">
        <f t="shared" ref="N336:AC336" si="70">SUBTOTAL(9,N337:N340)</f>
        <v>0</v>
      </c>
      <c r="O336" s="406">
        <f t="shared" si="70"/>
        <v>0</v>
      </c>
      <c r="P336" s="405">
        <f t="shared" si="70"/>
        <v>0</v>
      </c>
      <c r="Q336" s="407">
        <f t="shared" si="70"/>
        <v>0</v>
      </c>
      <c r="R336" s="406">
        <f t="shared" si="70"/>
        <v>0</v>
      </c>
      <c r="S336" s="406">
        <f t="shared" si="70"/>
        <v>0</v>
      </c>
      <c r="T336" s="406">
        <f t="shared" si="70"/>
        <v>0</v>
      </c>
      <c r="U336" s="406">
        <f t="shared" si="70"/>
        <v>0</v>
      </c>
      <c r="V336" s="406">
        <f t="shared" si="70"/>
        <v>0</v>
      </c>
      <c r="W336" s="406">
        <f t="shared" si="70"/>
        <v>0</v>
      </c>
      <c r="X336" s="406">
        <f t="shared" si="70"/>
        <v>0</v>
      </c>
      <c r="Y336" s="406">
        <f t="shared" si="70"/>
        <v>0</v>
      </c>
      <c r="Z336" s="406">
        <f t="shared" si="70"/>
        <v>0</v>
      </c>
      <c r="AA336" s="406">
        <f t="shared" si="70"/>
        <v>0</v>
      </c>
      <c r="AB336" s="416">
        <f t="shared" si="70"/>
        <v>0</v>
      </c>
      <c r="AC336" s="399">
        <f t="shared" si="70"/>
        <v>0</v>
      </c>
      <c r="AD336" s="1015"/>
      <c r="AE336" s="1016"/>
      <c r="AF336" s="1017"/>
    </row>
    <row r="337" spans="1:32" ht="15" customHeight="1" x14ac:dyDescent="0.2">
      <c r="A337" s="11">
        <v>239</v>
      </c>
      <c r="B337" s="271"/>
      <c r="C337" s="272"/>
      <c r="D337" s="278"/>
      <c r="E337" s="278"/>
      <c r="F337" s="1475" t="str">
        <f>'2. CAD NCCF'!F337:L337</f>
        <v xml:space="preserve">Sovereigh &amp; central bank GS </v>
      </c>
      <c r="G337" s="1476"/>
      <c r="H337" s="1476"/>
      <c r="I337" s="1476"/>
      <c r="J337" s="1476"/>
      <c r="K337" s="1476"/>
      <c r="L337" s="1477"/>
      <c r="M337" s="690">
        <v>0</v>
      </c>
      <c r="N337" s="691">
        <v>0</v>
      </c>
      <c r="O337" s="692">
        <v>0</v>
      </c>
      <c r="P337" s="692">
        <v>0</v>
      </c>
      <c r="Q337" s="697">
        <v>0</v>
      </c>
      <c r="R337" s="692">
        <v>0</v>
      </c>
      <c r="S337" s="693">
        <v>0</v>
      </c>
      <c r="T337" s="692">
        <v>0</v>
      </c>
      <c r="U337" s="693">
        <v>0</v>
      </c>
      <c r="V337" s="692">
        <v>0</v>
      </c>
      <c r="W337" s="693">
        <v>0</v>
      </c>
      <c r="X337" s="692">
        <v>0</v>
      </c>
      <c r="Y337" s="693">
        <v>0</v>
      </c>
      <c r="Z337" s="692">
        <v>0</v>
      </c>
      <c r="AA337" s="693">
        <v>0</v>
      </c>
      <c r="AB337" s="698">
        <v>0</v>
      </c>
      <c r="AC337" s="690">
        <v>0</v>
      </c>
      <c r="AD337" s="1015"/>
      <c r="AE337" s="1016"/>
      <c r="AF337" s="1017"/>
    </row>
    <row r="338" spans="1:32" ht="15" customHeight="1" x14ac:dyDescent="0.2">
      <c r="A338" s="11">
        <v>240</v>
      </c>
      <c r="B338" s="271"/>
      <c r="C338" s="272"/>
      <c r="D338" s="278"/>
      <c r="E338" s="278"/>
      <c r="F338" s="1475" t="str">
        <f>'2. CAD NCCF'!F338:L338</f>
        <v>State, provincial &amp; agency GS</v>
      </c>
      <c r="G338" s="1476"/>
      <c r="H338" s="1476"/>
      <c r="I338" s="1476"/>
      <c r="J338" s="1476"/>
      <c r="K338" s="1476"/>
      <c r="L338" s="1477"/>
      <c r="M338" s="690">
        <v>0</v>
      </c>
      <c r="N338" s="691">
        <v>0</v>
      </c>
      <c r="O338" s="692">
        <v>0</v>
      </c>
      <c r="P338" s="692">
        <v>0</v>
      </c>
      <c r="Q338" s="697">
        <v>0</v>
      </c>
      <c r="R338" s="692">
        <v>0</v>
      </c>
      <c r="S338" s="693">
        <v>0</v>
      </c>
      <c r="T338" s="692">
        <v>0</v>
      </c>
      <c r="U338" s="693">
        <v>0</v>
      </c>
      <c r="V338" s="692">
        <v>0</v>
      </c>
      <c r="W338" s="693">
        <v>0</v>
      </c>
      <c r="X338" s="692">
        <v>0</v>
      </c>
      <c r="Y338" s="693">
        <v>0</v>
      </c>
      <c r="Z338" s="692">
        <v>0</v>
      </c>
      <c r="AA338" s="693">
        <v>0</v>
      </c>
      <c r="AB338" s="698">
        <v>0</v>
      </c>
      <c r="AC338" s="690">
        <v>0</v>
      </c>
      <c r="AD338" s="1015"/>
      <c r="AE338" s="1016"/>
      <c r="AF338" s="1017"/>
    </row>
    <row r="339" spans="1:32" ht="15" customHeight="1" x14ac:dyDescent="0.2">
      <c r="A339" s="11">
        <v>241</v>
      </c>
      <c r="B339" s="271"/>
      <c r="C339" s="272"/>
      <c r="D339" s="279"/>
      <c r="E339" s="279"/>
      <c r="F339" s="1475" t="str">
        <f>'2. CAD NCCF'!F339:L339</f>
        <v>State municipal GS</v>
      </c>
      <c r="G339" s="1476"/>
      <c r="H339" s="1476"/>
      <c r="I339" s="1476"/>
      <c r="J339" s="1476"/>
      <c r="K339" s="1476"/>
      <c r="L339" s="1477"/>
      <c r="M339" s="690">
        <v>0</v>
      </c>
      <c r="N339" s="691">
        <v>0</v>
      </c>
      <c r="O339" s="692">
        <v>0</v>
      </c>
      <c r="P339" s="692">
        <v>0</v>
      </c>
      <c r="Q339" s="697">
        <v>0</v>
      </c>
      <c r="R339" s="692">
        <v>0</v>
      </c>
      <c r="S339" s="693">
        <v>0</v>
      </c>
      <c r="T339" s="692">
        <v>0</v>
      </c>
      <c r="U339" s="693">
        <v>0</v>
      </c>
      <c r="V339" s="692">
        <v>0</v>
      </c>
      <c r="W339" s="693">
        <v>0</v>
      </c>
      <c r="X339" s="692">
        <v>0</v>
      </c>
      <c r="Y339" s="693">
        <v>0</v>
      </c>
      <c r="Z339" s="692">
        <v>0</v>
      </c>
      <c r="AA339" s="693">
        <v>0</v>
      </c>
      <c r="AB339" s="698">
        <v>0</v>
      </c>
      <c r="AC339" s="690">
        <v>0</v>
      </c>
      <c r="AD339" s="1015"/>
      <c r="AE339" s="1016"/>
      <c r="AF339" s="1017"/>
    </row>
    <row r="340" spans="1:32" ht="15" customHeight="1" x14ac:dyDescent="0.2">
      <c r="A340" s="11">
        <v>242</v>
      </c>
      <c r="B340" s="271"/>
      <c r="C340" s="272"/>
      <c r="D340" s="274"/>
      <c r="E340" s="274"/>
      <c r="F340" s="1475" t="str">
        <f>'2. CAD NCCF'!F340:L340</f>
        <v>Supranational and multilateral development bank GS</v>
      </c>
      <c r="G340" s="1476"/>
      <c r="H340" s="1476"/>
      <c r="I340" s="1476"/>
      <c r="J340" s="1476"/>
      <c r="K340" s="1476"/>
      <c r="L340" s="1477"/>
      <c r="M340" s="690">
        <v>0</v>
      </c>
      <c r="N340" s="691">
        <v>0</v>
      </c>
      <c r="O340" s="692">
        <v>0</v>
      </c>
      <c r="P340" s="692">
        <v>0</v>
      </c>
      <c r="Q340" s="697">
        <v>0</v>
      </c>
      <c r="R340" s="692">
        <v>0</v>
      </c>
      <c r="S340" s="693">
        <v>0</v>
      </c>
      <c r="T340" s="692">
        <v>0</v>
      </c>
      <c r="U340" s="693">
        <v>0</v>
      </c>
      <c r="V340" s="692">
        <v>0</v>
      </c>
      <c r="W340" s="693">
        <v>0</v>
      </c>
      <c r="X340" s="692">
        <v>0</v>
      </c>
      <c r="Y340" s="693">
        <v>0</v>
      </c>
      <c r="Z340" s="692">
        <v>0</v>
      </c>
      <c r="AA340" s="693">
        <v>0</v>
      </c>
      <c r="AB340" s="698">
        <v>0</v>
      </c>
      <c r="AC340" s="690">
        <v>0</v>
      </c>
      <c r="AD340" s="1015"/>
      <c r="AE340" s="1016"/>
      <c r="AF340" s="1017"/>
    </row>
    <row r="341" spans="1:32" ht="15.75" customHeight="1" x14ac:dyDescent="0.2">
      <c r="A341" s="11">
        <v>243</v>
      </c>
      <c r="B341" s="271"/>
      <c r="C341" s="272"/>
      <c r="D341" s="279"/>
      <c r="E341" s="1445" t="str">
        <f>'2. CAD NCCF'!E341:L341</f>
        <v>Low or not rated GS</v>
      </c>
      <c r="F341" s="1446"/>
      <c r="G341" s="1446"/>
      <c r="H341" s="1446"/>
      <c r="I341" s="1446"/>
      <c r="J341" s="1446"/>
      <c r="K341" s="1446"/>
      <c r="L341" s="1447"/>
      <c r="M341" s="399">
        <f>SUM(M342:M345)</f>
        <v>0</v>
      </c>
      <c r="N341" s="402">
        <f t="shared" ref="N341:AC341" si="71">SUBTOTAL(9,N342:N345)</f>
        <v>0</v>
      </c>
      <c r="O341" s="406">
        <f t="shared" si="71"/>
        <v>0</v>
      </c>
      <c r="P341" s="405">
        <f t="shared" si="71"/>
        <v>0</v>
      </c>
      <c r="Q341" s="407">
        <f t="shared" si="71"/>
        <v>0</v>
      </c>
      <c r="R341" s="406">
        <f t="shared" si="71"/>
        <v>0</v>
      </c>
      <c r="S341" s="406">
        <f t="shared" si="71"/>
        <v>0</v>
      </c>
      <c r="T341" s="406">
        <f t="shared" si="71"/>
        <v>0</v>
      </c>
      <c r="U341" s="406">
        <f t="shared" si="71"/>
        <v>0</v>
      </c>
      <c r="V341" s="406">
        <f t="shared" si="71"/>
        <v>0</v>
      </c>
      <c r="W341" s="406">
        <f t="shared" si="71"/>
        <v>0</v>
      </c>
      <c r="X341" s="406">
        <f t="shared" si="71"/>
        <v>0</v>
      </c>
      <c r="Y341" s="406">
        <f t="shared" si="71"/>
        <v>0</v>
      </c>
      <c r="Z341" s="406">
        <f t="shared" si="71"/>
        <v>0</v>
      </c>
      <c r="AA341" s="406">
        <f t="shared" si="71"/>
        <v>0</v>
      </c>
      <c r="AB341" s="416">
        <f t="shared" si="71"/>
        <v>0</v>
      </c>
      <c r="AC341" s="399">
        <f t="shared" si="71"/>
        <v>0</v>
      </c>
      <c r="AD341" s="1015"/>
      <c r="AE341" s="1016"/>
      <c r="AF341" s="1017"/>
    </row>
    <row r="342" spans="1:32" ht="15" customHeight="1" x14ac:dyDescent="0.2">
      <c r="A342" s="11">
        <v>244</v>
      </c>
      <c r="B342" s="271"/>
      <c r="C342" s="272"/>
      <c r="D342" s="278"/>
      <c r="E342" s="278"/>
      <c r="F342" s="1475" t="str">
        <f>'2. CAD NCCF'!F342:L342</f>
        <v xml:space="preserve">Sovereigh &amp; central bank GS </v>
      </c>
      <c r="G342" s="1476"/>
      <c r="H342" s="1476"/>
      <c r="I342" s="1476"/>
      <c r="J342" s="1476"/>
      <c r="K342" s="1476"/>
      <c r="L342" s="1477"/>
      <c r="M342" s="690">
        <v>0</v>
      </c>
      <c r="N342" s="691">
        <v>0</v>
      </c>
      <c r="O342" s="692">
        <v>0</v>
      </c>
      <c r="P342" s="692">
        <v>0</v>
      </c>
      <c r="Q342" s="697">
        <v>0</v>
      </c>
      <c r="R342" s="692">
        <v>0</v>
      </c>
      <c r="S342" s="693">
        <v>0</v>
      </c>
      <c r="T342" s="692">
        <v>0</v>
      </c>
      <c r="U342" s="693">
        <v>0</v>
      </c>
      <c r="V342" s="692">
        <v>0</v>
      </c>
      <c r="W342" s="693">
        <v>0</v>
      </c>
      <c r="X342" s="692">
        <v>0</v>
      </c>
      <c r="Y342" s="693">
        <v>0</v>
      </c>
      <c r="Z342" s="692">
        <v>0</v>
      </c>
      <c r="AA342" s="693">
        <v>0</v>
      </c>
      <c r="AB342" s="698">
        <v>0</v>
      </c>
      <c r="AC342" s="690">
        <v>0</v>
      </c>
      <c r="AD342" s="1015"/>
      <c r="AE342" s="1016"/>
      <c r="AF342" s="1017"/>
    </row>
    <row r="343" spans="1:32" ht="15" customHeight="1" x14ac:dyDescent="0.2">
      <c r="A343" s="11">
        <v>245</v>
      </c>
      <c r="B343" s="271"/>
      <c r="C343" s="272"/>
      <c r="D343" s="280"/>
      <c r="E343" s="280"/>
      <c r="F343" s="1475" t="str">
        <f>'2. CAD NCCF'!F343:L343</f>
        <v>State, provincial &amp; agency GS</v>
      </c>
      <c r="G343" s="1476"/>
      <c r="H343" s="1476"/>
      <c r="I343" s="1476"/>
      <c r="J343" s="1476"/>
      <c r="K343" s="1476"/>
      <c r="L343" s="1477"/>
      <c r="M343" s="690">
        <v>0</v>
      </c>
      <c r="N343" s="691">
        <v>0</v>
      </c>
      <c r="O343" s="692">
        <v>0</v>
      </c>
      <c r="P343" s="692">
        <v>0</v>
      </c>
      <c r="Q343" s="697">
        <v>0</v>
      </c>
      <c r="R343" s="692">
        <v>0</v>
      </c>
      <c r="S343" s="693">
        <v>0</v>
      </c>
      <c r="T343" s="692">
        <v>0</v>
      </c>
      <c r="U343" s="693">
        <v>0</v>
      </c>
      <c r="V343" s="692">
        <v>0</v>
      </c>
      <c r="W343" s="693">
        <v>0</v>
      </c>
      <c r="X343" s="692">
        <v>0</v>
      </c>
      <c r="Y343" s="693">
        <v>0</v>
      </c>
      <c r="Z343" s="692">
        <v>0</v>
      </c>
      <c r="AA343" s="693">
        <v>0</v>
      </c>
      <c r="AB343" s="698">
        <v>0</v>
      </c>
      <c r="AC343" s="690">
        <v>0</v>
      </c>
      <c r="AD343" s="1015"/>
      <c r="AE343" s="1016"/>
      <c r="AF343" s="1017"/>
    </row>
    <row r="344" spans="1:32" ht="15" customHeight="1" x14ac:dyDescent="0.2">
      <c r="A344" s="11">
        <v>246</v>
      </c>
      <c r="B344" s="271"/>
      <c r="C344" s="272"/>
      <c r="D344" s="280"/>
      <c r="E344" s="280"/>
      <c r="F344" s="1475" t="str">
        <f>'2. CAD NCCF'!F344:L344</f>
        <v>State municipal GS</v>
      </c>
      <c r="G344" s="1476"/>
      <c r="H344" s="1476"/>
      <c r="I344" s="1476"/>
      <c r="J344" s="1476"/>
      <c r="K344" s="1476"/>
      <c r="L344" s="1477"/>
      <c r="M344" s="690">
        <v>0</v>
      </c>
      <c r="N344" s="691">
        <v>0</v>
      </c>
      <c r="O344" s="692">
        <v>0</v>
      </c>
      <c r="P344" s="692">
        <v>0</v>
      </c>
      <c r="Q344" s="697">
        <v>0</v>
      </c>
      <c r="R344" s="692">
        <v>0</v>
      </c>
      <c r="S344" s="693">
        <v>0</v>
      </c>
      <c r="T344" s="692">
        <v>0</v>
      </c>
      <c r="U344" s="693">
        <v>0</v>
      </c>
      <c r="V344" s="692">
        <v>0</v>
      </c>
      <c r="W344" s="693">
        <v>0</v>
      </c>
      <c r="X344" s="692">
        <v>0</v>
      </c>
      <c r="Y344" s="693">
        <v>0</v>
      </c>
      <c r="Z344" s="692">
        <v>0</v>
      </c>
      <c r="AA344" s="693">
        <v>0</v>
      </c>
      <c r="AB344" s="698">
        <v>0</v>
      </c>
      <c r="AC344" s="690">
        <v>0</v>
      </c>
      <c r="AD344" s="1015"/>
      <c r="AE344" s="1016"/>
      <c r="AF344" s="1017"/>
    </row>
    <row r="345" spans="1:32" ht="15" customHeight="1" x14ac:dyDescent="0.2">
      <c r="A345" s="11">
        <v>247</v>
      </c>
      <c r="B345" s="271"/>
      <c r="C345" s="272"/>
      <c r="D345" s="281"/>
      <c r="E345" s="281"/>
      <c r="F345" s="1475" t="str">
        <f>'2. CAD NCCF'!F345:L345</f>
        <v>Supranational and multilateral development bank GS</v>
      </c>
      <c r="G345" s="1476"/>
      <c r="H345" s="1476"/>
      <c r="I345" s="1476"/>
      <c r="J345" s="1476"/>
      <c r="K345" s="1476"/>
      <c r="L345" s="1477"/>
      <c r="M345" s="690">
        <v>0</v>
      </c>
      <c r="N345" s="691">
        <v>0</v>
      </c>
      <c r="O345" s="692">
        <v>0</v>
      </c>
      <c r="P345" s="692">
        <v>0</v>
      </c>
      <c r="Q345" s="697">
        <v>0</v>
      </c>
      <c r="R345" s="692">
        <v>0</v>
      </c>
      <c r="S345" s="693">
        <v>0</v>
      </c>
      <c r="T345" s="692">
        <v>0</v>
      </c>
      <c r="U345" s="693">
        <v>0</v>
      </c>
      <c r="V345" s="692">
        <v>0</v>
      </c>
      <c r="W345" s="693">
        <v>0</v>
      </c>
      <c r="X345" s="692">
        <v>0</v>
      </c>
      <c r="Y345" s="693">
        <v>0</v>
      </c>
      <c r="Z345" s="692">
        <v>0</v>
      </c>
      <c r="AA345" s="693">
        <v>0</v>
      </c>
      <c r="AB345" s="698">
        <v>0</v>
      </c>
      <c r="AC345" s="690">
        <v>0</v>
      </c>
      <c r="AD345" s="1015"/>
      <c r="AE345" s="1016"/>
      <c r="AF345" s="1017"/>
    </row>
    <row r="346" spans="1:32" ht="15" customHeight="1" x14ac:dyDescent="0.2">
      <c r="A346" s="11">
        <v>129</v>
      </c>
      <c r="B346" s="271"/>
      <c r="C346" s="281"/>
      <c r="D346" s="1472" t="str">
        <f>'2. CAD NCCF'!D346:AF346</f>
        <v>Mortgage backed securities (MBS)</v>
      </c>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4"/>
    </row>
    <row r="347" spans="1:32" ht="15" customHeight="1" x14ac:dyDescent="0.2">
      <c r="A347" s="11">
        <v>130</v>
      </c>
      <c r="B347" s="271"/>
      <c r="C347" s="281"/>
      <c r="D347" s="281"/>
      <c r="E347" s="1445" t="str">
        <f>'2. CAD NCCF'!E347:L347</f>
        <v>Agency MBS</v>
      </c>
      <c r="F347" s="1446"/>
      <c r="G347" s="1446"/>
      <c r="H347" s="1446"/>
      <c r="I347" s="1446"/>
      <c r="J347" s="1446"/>
      <c r="K347" s="1446"/>
      <c r="L347" s="1717"/>
      <c r="M347" s="403">
        <f>SUM(M348:M350)</f>
        <v>0</v>
      </c>
      <c r="N347" s="402">
        <f t="shared" ref="N347:AC347" si="72">SUBTOTAL(9,N348:N350)</f>
        <v>0</v>
      </c>
      <c r="O347" s="406">
        <f t="shared" si="72"/>
        <v>0</v>
      </c>
      <c r="P347" s="405">
        <f t="shared" si="72"/>
        <v>0</v>
      </c>
      <c r="Q347" s="407">
        <f t="shared" si="72"/>
        <v>0</v>
      </c>
      <c r="R347" s="406">
        <f t="shared" si="72"/>
        <v>0</v>
      </c>
      <c r="S347" s="406">
        <f t="shared" si="72"/>
        <v>0</v>
      </c>
      <c r="T347" s="406">
        <f t="shared" si="72"/>
        <v>0</v>
      </c>
      <c r="U347" s="406">
        <f t="shared" si="72"/>
        <v>0</v>
      </c>
      <c r="V347" s="406">
        <f t="shared" si="72"/>
        <v>0</v>
      </c>
      <c r="W347" s="406">
        <f t="shared" si="72"/>
        <v>0</v>
      </c>
      <c r="X347" s="406">
        <f t="shared" si="72"/>
        <v>0</v>
      </c>
      <c r="Y347" s="406">
        <f t="shared" si="72"/>
        <v>0</v>
      </c>
      <c r="Z347" s="406">
        <f t="shared" si="72"/>
        <v>0</v>
      </c>
      <c r="AA347" s="406">
        <f t="shared" si="72"/>
        <v>0</v>
      </c>
      <c r="AB347" s="416">
        <f t="shared" si="72"/>
        <v>0</v>
      </c>
      <c r="AC347" s="399">
        <f t="shared" si="72"/>
        <v>0</v>
      </c>
      <c r="AD347" s="1015"/>
      <c r="AE347" s="1016"/>
      <c r="AF347" s="1017"/>
    </row>
    <row r="348" spans="1:32" ht="15" customHeight="1" x14ac:dyDescent="0.2">
      <c r="A348" s="11">
        <v>131</v>
      </c>
      <c r="B348" s="271"/>
      <c r="C348" s="281"/>
      <c r="D348" s="281"/>
      <c r="E348" s="282"/>
      <c r="F348" s="1475" t="str">
        <f>'2. CAD NCCF'!F348:L348</f>
        <v>Agency MBS, high rated</v>
      </c>
      <c r="G348" s="1476"/>
      <c r="H348" s="1476"/>
      <c r="I348" s="1476"/>
      <c r="J348" s="1476"/>
      <c r="K348" s="1476"/>
      <c r="L348" s="1718"/>
      <c r="M348" s="694">
        <v>0</v>
      </c>
      <c r="N348" s="691">
        <v>0</v>
      </c>
      <c r="O348" s="692">
        <v>0</v>
      </c>
      <c r="P348" s="692">
        <v>0</v>
      </c>
      <c r="Q348" s="697">
        <v>0</v>
      </c>
      <c r="R348" s="692">
        <v>0</v>
      </c>
      <c r="S348" s="693">
        <v>0</v>
      </c>
      <c r="T348" s="692">
        <v>0</v>
      </c>
      <c r="U348" s="693">
        <v>0</v>
      </c>
      <c r="V348" s="692">
        <v>0</v>
      </c>
      <c r="W348" s="693">
        <v>0</v>
      </c>
      <c r="X348" s="692">
        <v>0</v>
      </c>
      <c r="Y348" s="693">
        <v>0</v>
      </c>
      <c r="Z348" s="692">
        <v>0</v>
      </c>
      <c r="AA348" s="693">
        <v>0</v>
      </c>
      <c r="AB348" s="698">
        <v>0</v>
      </c>
      <c r="AC348" s="690">
        <v>0</v>
      </c>
      <c r="AD348" s="1015"/>
      <c r="AE348" s="1016"/>
      <c r="AF348" s="1017"/>
    </row>
    <row r="349" spans="1:32" ht="15" customHeight="1" x14ac:dyDescent="0.2">
      <c r="A349" s="11">
        <v>132</v>
      </c>
      <c r="B349" s="271"/>
      <c r="C349" s="281"/>
      <c r="D349" s="281"/>
      <c r="E349" s="282"/>
      <c r="F349" s="1475" t="str">
        <f>'2. CAD NCCF'!F349:L349</f>
        <v>Agency MBS, medium rated</v>
      </c>
      <c r="G349" s="1476"/>
      <c r="H349" s="1476"/>
      <c r="I349" s="1476"/>
      <c r="J349" s="1476"/>
      <c r="K349" s="1476"/>
      <c r="L349" s="1718"/>
      <c r="M349" s="694">
        <v>0</v>
      </c>
      <c r="N349" s="691">
        <v>0</v>
      </c>
      <c r="O349" s="692">
        <v>0</v>
      </c>
      <c r="P349" s="692">
        <v>0</v>
      </c>
      <c r="Q349" s="697">
        <v>0</v>
      </c>
      <c r="R349" s="692">
        <v>0</v>
      </c>
      <c r="S349" s="693">
        <v>0</v>
      </c>
      <c r="T349" s="692">
        <v>0</v>
      </c>
      <c r="U349" s="693">
        <v>0</v>
      </c>
      <c r="V349" s="692">
        <v>0</v>
      </c>
      <c r="W349" s="693">
        <v>0</v>
      </c>
      <c r="X349" s="692">
        <v>0</v>
      </c>
      <c r="Y349" s="693">
        <v>0</v>
      </c>
      <c r="Z349" s="692">
        <v>0</v>
      </c>
      <c r="AA349" s="693">
        <v>0</v>
      </c>
      <c r="AB349" s="698">
        <v>0</v>
      </c>
      <c r="AC349" s="690">
        <v>0</v>
      </c>
      <c r="AD349" s="1015"/>
      <c r="AE349" s="1016"/>
      <c r="AF349" s="1017"/>
    </row>
    <row r="350" spans="1:32" ht="15" customHeight="1" x14ac:dyDescent="0.2">
      <c r="A350" s="11">
        <v>133</v>
      </c>
      <c r="B350" s="271"/>
      <c r="C350" s="281"/>
      <c r="D350" s="281"/>
      <c r="E350" s="282"/>
      <c r="F350" s="1475" t="str">
        <f>'2. CAD NCCF'!F350:L350</f>
        <v>Agency MBS, low or not rated</v>
      </c>
      <c r="G350" s="1476"/>
      <c r="H350" s="1476"/>
      <c r="I350" s="1476"/>
      <c r="J350" s="1476"/>
      <c r="K350" s="1476"/>
      <c r="L350" s="1718"/>
      <c r="M350" s="694">
        <v>0</v>
      </c>
      <c r="N350" s="691">
        <v>0</v>
      </c>
      <c r="O350" s="692">
        <v>0</v>
      </c>
      <c r="P350" s="692">
        <v>0</v>
      </c>
      <c r="Q350" s="697">
        <v>0</v>
      </c>
      <c r="R350" s="692">
        <v>0</v>
      </c>
      <c r="S350" s="693">
        <v>0</v>
      </c>
      <c r="T350" s="692">
        <v>0</v>
      </c>
      <c r="U350" s="693">
        <v>0</v>
      </c>
      <c r="V350" s="692">
        <v>0</v>
      </c>
      <c r="W350" s="693">
        <v>0</v>
      </c>
      <c r="X350" s="692">
        <v>0</v>
      </c>
      <c r="Y350" s="693">
        <v>0</v>
      </c>
      <c r="Z350" s="692">
        <v>0</v>
      </c>
      <c r="AA350" s="693">
        <v>0</v>
      </c>
      <c r="AB350" s="698">
        <v>0</v>
      </c>
      <c r="AC350" s="690">
        <v>0</v>
      </c>
      <c r="AD350" s="1015"/>
      <c r="AE350" s="1016"/>
      <c r="AF350" s="1017"/>
    </row>
    <row r="351" spans="1:32" ht="15" customHeight="1" x14ac:dyDescent="0.2">
      <c r="A351" s="11">
        <v>134</v>
      </c>
      <c r="B351" s="271"/>
      <c r="C351" s="281"/>
      <c r="D351" s="281"/>
      <c r="E351" s="1445" t="str">
        <f>'2. CAD NCCF'!E351:L351</f>
        <v>Non-agency commercial MBS (CMBS)</v>
      </c>
      <c r="F351" s="1446"/>
      <c r="G351" s="1446"/>
      <c r="H351" s="1446"/>
      <c r="I351" s="1446"/>
      <c r="J351" s="1446"/>
      <c r="K351" s="1446"/>
      <c r="L351" s="1717"/>
      <c r="M351" s="403">
        <f>SUM(M352:M354)</f>
        <v>0</v>
      </c>
      <c r="N351" s="402">
        <f t="shared" ref="N351:AC351" si="73">SUBTOTAL(9,N352:N354)</f>
        <v>0</v>
      </c>
      <c r="O351" s="406">
        <f t="shared" si="73"/>
        <v>0</v>
      </c>
      <c r="P351" s="405">
        <f t="shared" si="73"/>
        <v>0</v>
      </c>
      <c r="Q351" s="407">
        <f t="shared" si="73"/>
        <v>0</v>
      </c>
      <c r="R351" s="406">
        <f t="shared" si="73"/>
        <v>0</v>
      </c>
      <c r="S351" s="406">
        <f t="shared" si="73"/>
        <v>0</v>
      </c>
      <c r="T351" s="406">
        <f t="shared" si="73"/>
        <v>0</v>
      </c>
      <c r="U351" s="406">
        <f t="shared" si="73"/>
        <v>0</v>
      </c>
      <c r="V351" s="406">
        <f t="shared" si="73"/>
        <v>0</v>
      </c>
      <c r="W351" s="406">
        <f t="shared" si="73"/>
        <v>0</v>
      </c>
      <c r="X351" s="406">
        <f t="shared" si="73"/>
        <v>0</v>
      </c>
      <c r="Y351" s="406">
        <f t="shared" si="73"/>
        <v>0</v>
      </c>
      <c r="Z351" s="406">
        <f t="shared" si="73"/>
        <v>0</v>
      </c>
      <c r="AA351" s="406">
        <f t="shared" si="73"/>
        <v>0</v>
      </c>
      <c r="AB351" s="416">
        <f t="shared" si="73"/>
        <v>0</v>
      </c>
      <c r="AC351" s="399">
        <f t="shared" si="73"/>
        <v>0</v>
      </c>
      <c r="AD351" s="1015"/>
      <c r="AE351" s="1016"/>
      <c r="AF351" s="1017"/>
    </row>
    <row r="352" spans="1:32" ht="15" customHeight="1" x14ac:dyDescent="0.2">
      <c r="A352" s="11">
        <v>135</v>
      </c>
      <c r="B352" s="271"/>
      <c r="C352" s="281"/>
      <c r="D352" s="281"/>
      <c r="E352" s="282"/>
      <c r="F352" s="1475" t="str">
        <f>'2. CAD NCCF'!F352:L352</f>
        <v>Non-agency CMBS, high rated</v>
      </c>
      <c r="G352" s="1476"/>
      <c r="H352" s="1476"/>
      <c r="I352" s="1476"/>
      <c r="J352" s="1476"/>
      <c r="K352" s="1476"/>
      <c r="L352" s="1477"/>
      <c r="M352" s="690">
        <v>0</v>
      </c>
      <c r="N352" s="691">
        <v>0</v>
      </c>
      <c r="O352" s="692">
        <v>0</v>
      </c>
      <c r="P352" s="692">
        <v>0</v>
      </c>
      <c r="Q352" s="697">
        <v>0</v>
      </c>
      <c r="R352" s="692">
        <v>0</v>
      </c>
      <c r="S352" s="693">
        <v>0</v>
      </c>
      <c r="T352" s="692">
        <v>0</v>
      </c>
      <c r="U352" s="693">
        <v>0</v>
      </c>
      <c r="V352" s="692">
        <v>0</v>
      </c>
      <c r="W352" s="693">
        <v>0</v>
      </c>
      <c r="X352" s="692">
        <v>0</v>
      </c>
      <c r="Y352" s="693">
        <v>0</v>
      </c>
      <c r="Z352" s="692">
        <v>0</v>
      </c>
      <c r="AA352" s="693">
        <v>0</v>
      </c>
      <c r="AB352" s="698">
        <v>0</v>
      </c>
      <c r="AC352" s="690">
        <v>0</v>
      </c>
      <c r="AD352" s="1015"/>
      <c r="AE352" s="1016"/>
      <c r="AF352" s="1017"/>
    </row>
    <row r="353" spans="1:32" ht="15" customHeight="1" x14ac:dyDescent="0.2">
      <c r="A353" s="11">
        <v>136</v>
      </c>
      <c r="B353" s="271"/>
      <c r="C353" s="281"/>
      <c r="D353" s="281"/>
      <c r="E353" s="282"/>
      <c r="F353" s="1475" t="str">
        <f>'2. CAD NCCF'!F353:L353</f>
        <v>Non-agency CMBS, medium rated</v>
      </c>
      <c r="G353" s="1476"/>
      <c r="H353" s="1476"/>
      <c r="I353" s="1476"/>
      <c r="J353" s="1476"/>
      <c r="K353" s="1476"/>
      <c r="L353" s="1477"/>
      <c r="M353" s="690">
        <v>0</v>
      </c>
      <c r="N353" s="691">
        <v>0</v>
      </c>
      <c r="O353" s="692">
        <v>0</v>
      </c>
      <c r="P353" s="692">
        <v>0</v>
      </c>
      <c r="Q353" s="697">
        <v>0</v>
      </c>
      <c r="R353" s="692">
        <v>0</v>
      </c>
      <c r="S353" s="693">
        <v>0</v>
      </c>
      <c r="T353" s="692">
        <v>0</v>
      </c>
      <c r="U353" s="693">
        <v>0</v>
      </c>
      <c r="V353" s="692">
        <v>0</v>
      </c>
      <c r="W353" s="693">
        <v>0</v>
      </c>
      <c r="X353" s="692">
        <v>0</v>
      </c>
      <c r="Y353" s="693">
        <v>0</v>
      </c>
      <c r="Z353" s="692">
        <v>0</v>
      </c>
      <c r="AA353" s="693">
        <v>0</v>
      </c>
      <c r="AB353" s="698">
        <v>0</v>
      </c>
      <c r="AC353" s="690">
        <v>0</v>
      </c>
      <c r="AD353" s="1015"/>
      <c r="AE353" s="1016"/>
      <c r="AF353" s="1017"/>
    </row>
    <row r="354" spans="1:32" ht="15" customHeight="1" x14ac:dyDescent="0.2">
      <c r="A354" s="11">
        <v>137</v>
      </c>
      <c r="B354" s="271"/>
      <c r="C354" s="281"/>
      <c r="D354" s="281"/>
      <c r="E354" s="282"/>
      <c r="F354" s="1475" t="str">
        <f>'2. CAD NCCF'!F354:L354</f>
        <v>Non-agency CMBS, low or not rated</v>
      </c>
      <c r="G354" s="1476"/>
      <c r="H354" s="1476"/>
      <c r="I354" s="1476"/>
      <c r="J354" s="1476"/>
      <c r="K354" s="1476"/>
      <c r="L354" s="1477"/>
      <c r="M354" s="690">
        <v>0</v>
      </c>
      <c r="N354" s="691">
        <v>0</v>
      </c>
      <c r="O354" s="692">
        <v>0</v>
      </c>
      <c r="P354" s="692">
        <v>0</v>
      </c>
      <c r="Q354" s="697">
        <v>0</v>
      </c>
      <c r="R354" s="692">
        <v>0</v>
      </c>
      <c r="S354" s="693">
        <v>0</v>
      </c>
      <c r="T354" s="692">
        <v>0</v>
      </c>
      <c r="U354" s="693">
        <v>0</v>
      </c>
      <c r="V354" s="692">
        <v>0</v>
      </c>
      <c r="W354" s="693">
        <v>0</v>
      </c>
      <c r="X354" s="692">
        <v>0</v>
      </c>
      <c r="Y354" s="693">
        <v>0</v>
      </c>
      <c r="Z354" s="692">
        <v>0</v>
      </c>
      <c r="AA354" s="693">
        <v>0</v>
      </c>
      <c r="AB354" s="698">
        <v>0</v>
      </c>
      <c r="AC354" s="690">
        <v>0</v>
      </c>
      <c r="AD354" s="1015"/>
      <c r="AE354" s="1016"/>
      <c r="AF354" s="1017"/>
    </row>
    <row r="355" spans="1:32" ht="15" customHeight="1" x14ac:dyDescent="0.2">
      <c r="A355" s="11">
        <v>138</v>
      </c>
      <c r="B355" s="271"/>
      <c r="C355" s="281"/>
      <c r="D355" s="281"/>
      <c r="E355" s="1445" t="str">
        <f>'2. CAD NCCF'!E355:L355</f>
        <v>Non-agency residential MBS (RMBS)</v>
      </c>
      <c r="F355" s="1446"/>
      <c r="G355" s="1446"/>
      <c r="H355" s="1446"/>
      <c r="I355" s="1446"/>
      <c r="J355" s="1446"/>
      <c r="K355" s="1446"/>
      <c r="L355" s="1717"/>
      <c r="M355" s="403">
        <f>SUM(M356:M358)</f>
        <v>0</v>
      </c>
      <c r="N355" s="402">
        <f t="shared" ref="N355:AC355" si="74">SUBTOTAL(9,N356:N359)</f>
        <v>0</v>
      </c>
      <c r="O355" s="406">
        <f t="shared" si="74"/>
        <v>0</v>
      </c>
      <c r="P355" s="405">
        <f t="shared" si="74"/>
        <v>0</v>
      </c>
      <c r="Q355" s="407">
        <f t="shared" si="74"/>
        <v>0</v>
      </c>
      <c r="R355" s="406">
        <f t="shared" si="74"/>
        <v>0</v>
      </c>
      <c r="S355" s="406">
        <f t="shared" si="74"/>
        <v>0</v>
      </c>
      <c r="T355" s="406">
        <f t="shared" si="74"/>
        <v>0</v>
      </c>
      <c r="U355" s="406">
        <f t="shared" si="74"/>
        <v>0</v>
      </c>
      <c r="V355" s="406">
        <f t="shared" si="74"/>
        <v>0</v>
      </c>
      <c r="W355" s="406">
        <f t="shared" si="74"/>
        <v>0</v>
      </c>
      <c r="X355" s="406">
        <f t="shared" si="74"/>
        <v>0</v>
      </c>
      <c r="Y355" s="406">
        <f t="shared" si="74"/>
        <v>0</v>
      </c>
      <c r="Z355" s="406">
        <f t="shared" si="74"/>
        <v>0</v>
      </c>
      <c r="AA355" s="406">
        <f t="shared" si="74"/>
        <v>0</v>
      </c>
      <c r="AB355" s="416">
        <f t="shared" si="74"/>
        <v>0</v>
      </c>
      <c r="AC355" s="399">
        <f t="shared" si="74"/>
        <v>0</v>
      </c>
      <c r="AD355" s="1015"/>
      <c r="AE355" s="1016"/>
      <c r="AF355" s="1017"/>
    </row>
    <row r="356" spans="1:32" ht="15" customHeight="1" x14ac:dyDescent="0.2">
      <c r="A356" s="11">
        <v>139</v>
      </c>
      <c r="B356" s="271"/>
      <c r="C356" s="281"/>
      <c r="D356" s="281"/>
      <c r="E356" s="282"/>
      <c r="F356" s="1475" t="str">
        <f>'2. CAD NCCF'!F356:L356</f>
        <v>Non-agency RMBS, high rated</v>
      </c>
      <c r="G356" s="1476"/>
      <c r="H356" s="1476"/>
      <c r="I356" s="1476"/>
      <c r="J356" s="1476"/>
      <c r="K356" s="1476"/>
      <c r="L356" s="1477"/>
      <c r="M356" s="690">
        <v>0</v>
      </c>
      <c r="N356" s="691">
        <v>0</v>
      </c>
      <c r="O356" s="692">
        <v>0</v>
      </c>
      <c r="P356" s="692">
        <v>0</v>
      </c>
      <c r="Q356" s="697">
        <v>0</v>
      </c>
      <c r="R356" s="692">
        <v>0</v>
      </c>
      <c r="S356" s="693">
        <v>0</v>
      </c>
      <c r="T356" s="692">
        <v>0</v>
      </c>
      <c r="U356" s="693">
        <v>0</v>
      </c>
      <c r="V356" s="692">
        <v>0</v>
      </c>
      <c r="W356" s="693">
        <v>0</v>
      </c>
      <c r="X356" s="692">
        <v>0</v>
      </c>
      <c r="Y356" s="693">
        <v>0</v>
      </c>
      <c r="Z356" s="692">
        <v>0</v>
      </c>
      <c r="AA356" s="693">
        <v>0</v>
      </c>
      <c r="AB356" s="698">
        <v>0</v>
      </c>
      <c r="AC356" s="690">
        <v>0</v>
      </c>
      <c r="AD356" s="1015"/>
      <c r="AE356" s="1016"/>
      <c r="AF356" s="1017"/>
    </row>
    <row r="357" spans="1:32" ht="15" customHeight="1" x14ac:dyDescent="0.2">
      <c r="A357" s="11">
        <v>140</v>
      </c>
      <c r="B357" s="271"/>
      <c r="C357" s="281"/>
      <c r="D357" s="281"/>
      <c r="E357" s="282"/>
      <c r="F357" s="1475" t="str">
        <f>'2. CAD NCCF'!F357:L357</f>
        <v>Non-agency RMBS, medium rated</v>
      </c>
      <c r="G357" s="1476"/>
      <c r="H357" s="1476"/>
      <c r="I357" s="1476"/>
      <c r="J357" s="1476"/>
      <c r="K357" s="1476"/>
      <c r="L357" s="1477"/>
      <c r="M357" s="690">
        <v>0</v>
      </c>
      <c r="N357" s="691">
        <v>0</v>
      </c>
      <c r="O357" s="692">
        <v>0</v>
      </c>
      <c r="P357" s="692"/>
      <c r="Q357" s="697">
        <v>0</v>
      </c>
      <c r="R357" s="692">
        <v>0</v>
      </c>
      <c r="S357" s="693">
        <v>0</v>
      </c>
      <c r="T357" s="692">
        <v>0</v>
      </c>
      <c r="U357" s="693">
        <v>0</v>
      </c>
      <c r="V357" s="692">
        <v>0</v>
      </c>
      <c r="W357" s="693">
        <v>0</v>
      </c>
      <c r="X357" s="692">
        <v>0</v>
      </c>
      <c r="Y357" s="693">
        <v>0</v>
      </c>
      <c r="Z357" s="692">
        <v>0</v>
      </c>
      <c r="AA357" s="693">
        <v>0</v>
      </c>
      <c r="AB357" s="698">
        <v>0</v>
      </c>
      <c r="AC357" s="690">
        <v>0</v>
      </c>
      <c r="AD357" s="1015"/>
      <c r="AE357" s="1016"/>
      <c r="AF357" s="1017"/>
    </row>
    <row r="358" spans="1:32" ht="15" customHeight="1" x14ac:dyDescent="0.2">
      <c r="A358" s="11">
        <v>141</v>
      </c>
      <c r="B358" s="271"/>
      <c r="C358" s="281"/>
      <c r="D358" s="281"/>
      <c r="E358" s="282"/>
      <c r="F358" s="1475" t="str">
        <f>'2. CAD NCCF'!F358:L358</f>
        <v>Non-agency RMBS, low or not rated</v>
      </c>
      <c r="G358" s="1476"/>
      <c r="H358" s="1476"/>
      <c r="I358" s="1476"/>
      <c r="J358" s="1476"/>
      <c r="K358" s="1476"/>
      <c r="L358" s="1477"/>
      <c r="M358" s="690">
        <v>0</v>
      </c>
      <c r="N358" s="691">
        <v>0</v>
      </c>
      <c r="O358" s="692">
        <v>0</v>
      </c>
      <c r="P358" s="692">
        <v>0</v>
      </c>
      <c r="Q358" s="697">
        <v>0</v>
      </c>
      <c r="R358" s="692">
        <v>0</v>
      </c>
      <c r="S358" s="693">
        <v>0</v>
      </c>
      <c r="T358" s="692">
        <v>0</v>
      </c>
      <c r="U358" s="693">
        <v>0</v>
      </c>
      <c r="V358" s="692">
        <v>0</v>
      </c>
      <c r="W358" s="693">
        <v>0</v>
      </c>
      <c r="X358" s="692">
        <v>0</v>
      </c>
      <c r="Y358" s="693">
        <v>0</v>
      </c>
      <c r="Z358" s="692">
        <v>0</v>
      </c>
      <c r="AA358" s="693">
        <v>0</v>
      </c>
      <c r="AB358" s="698">
        <v>0</v>
      </c>
      <c r="AC358" s="690">
        <v>0</v>
      </c>
      <c r="AD358" s="1653"/>
      <c r="AE358" s="1654"/>
      <c r="AF358" s="1655"/>
    </row>
    <row r="359" spans="1:32" ht="15" customHeight="1" x14ac:dyDescent="0.2">
      <c r="A359" s="11">
        <v>142</v>
      </c>
      <c r="B359" s="271"/>
      <c r="C359" s="281"/>
      <c r="D359" s="1472" t="str">
        <f>'2. CAD NCCF'!D359:AF359</f>
        <v>Corporate bonds and paper (CBP)</v>
      </c>
      <c r="E359" s="1473"/>
      <c r="F359" s="1473"/>
      <c r="G359" s="1473"/>
      <c r="H359" s="1473"/>
      <c r="I359" s="1473"/>
      <c r="J359" s="1473"/>
      <c r="K359" s="1473"/>
      <c r="L359" s="1473"/>
      <c r="M359" s="1473"/>
      <c r="N359" s="1473"/>
      <c r="O359" s="1473"/>
      <c r="P359" s="1473"/>
      <c r="Q359" s="1473"/>
      <c r="R359" s="1473"/>
      <c r="S359" s="1473"/>
      <c r="T359" s="1473"/>
      <c r="U359" s="1473"/>
      <c r="V359" s="1473"/>
      <c r="W359" s="1473"/>
      <c r="X359" s="1473"/>
      <c r="Y359" s="1473"/>
      <c r="Z359" s="1473"/>
      <c r="AA359" s="1473"/>
      <c r="AB359" s="1473"/>
      <c r="AC359" s="1473"/>
      <c r="AD359" s="1473"/>
      <c r="AE359" s="1473"/>
      <c r="AF359" s="1474"/>
    </row>
    <row r="360" spans="1:32" ht="15" customHeight="1" x14ac:dyDescent="0.2">
      <c r="A360" s="11">
        <v>143</v>
      </c>
      <c r="B360" s="271"/>
      <c r="C360" s="281"/>
      <c r="D360" s="281"/>
      <c r="E360" s="1515" t="str">
        <f>'2. CAD NCCF'!E360:L360</f>
        <v>Non-FI issued CBP, high rated</v>
      </c>
      <c r="F360" s="1516"/>
      <c r="G360" s="1516"/>
      <c r="H360" s="1516"/>
      <c r="I360" s="1516"/>
      <c r="J360" s="1516"/>
      <c r="K360" s="1516"/>
      <c r="L360" s="1517"/>
      <c r="M360" s="399">
        <f>SUM(M361:M362)</f>
        <v>0</v>
      </c>
      <c r="N360" s="402">
        <f t="shared" ref="N360:AC360" si="75">SUBTOTAL(9,N361:N362)</f>
        <v>0</v>
      </c>
      <c r="O360" s="406">
        <f t="shared" si="75"/>
        <v>0</v>
      </c>
      <c r="P360" s="405">
        <f t="shared" si="75"/>
        <v>0</v>
      </c>
      <c r="Q360" s="407">
        <f t="shared" si="75"/>
        <v>0</v>
      </c>
      <c r="R360" s="406">
        <f t="shared" si="75"/>
        <v>0</v>
      </c>
      <c r="S360" s="406">
        <f t="shared" si="75"/>
        <v>0</v>
      </c>
      <c r="T360" s="406">
        <f t="shared" si="75"/>
        <v>0</v>
      </c>
      <c r="U360" s="406">
        <f t="shared" si="75"/>
        <v>0</v>
      </c>
      <c r="V360" s="406">
        <f t="shared" si="75"/>
        <v>0</v>
      </c>
      <c r="W360" s="406">
        <f t="shared" si="75"/>
        <v>0</v>
      </c>
      <c r="X360" s="406">
        <f t="shared" si="75"/>
        <v>0</v>
      </c>
      <c r="Y360" s="406">
        <f t="shared" si="75"/>
        <v>0</v>
      </c>
      <c r="Z360" s="406">
        <f t="shared" si="75"/>
        <v>0</v>
      </c>
      <c r="AA360" s="406">
        <f t="shared" si="75"/>
        <v>0</v>
      </c>
      <c r="AB360" s="416">
        <f t="shared" si="75"/>
        <v>0</v>
      </c>
      <c r="AC360" s="399">
        <f t="shared" si="75"/>
        <v>0</v>
      </c>
      <c r="AD360" s="1722"/>
      <c r="AE360" s="1723"/>
      <c r="AF360" s="1724"/>
    </row>
    <row r="361" spans="1:32" ht="15" customHeight="1" x14ac:dyDescent="0.2">
      <c r="A361" s="11">
        <v>144</v>
      </c>
      <c r="B361" s="271"/>
      <c r="C361" s="281"/>
      <c r="D361" s="281"/>
      <c r="E361" s="282"/>
      <c r="F361" s="1475" t="str">
        <f>'2. CAD NCCF'!F361:L361</f>
        <v>Non-FI issued unsecured bond and paper, high rated</v>
      </c>
      <c r="G361" s="1476"/>
      <c r="H361" s="1476"/>
      <c r="I361" s="1476"/>
      <c r="J361" s="1476"/>
      <c r="K361" s="1476"/>
      <c r="L361" s="1477"/>
      <c r="M361" s="690">
        <v>0</v>
      </c>
      <c r="N361" s="691">
        <v>0</v>
      </c>
      <c r="O361" s="692">
        <v>0</v>
      </c>
      <c r="P361" s="692">
        <v>0</v>
      </c>
      <c r="Q361" s="697">
        <v>0</v>
      </c>
      <c r="R361" s="692">
        <v>0</v>
      </c>
      <c r="S361" s="693">
        <v>0</v>
      </c>
      <c r="T361" s="692">
        <v>0</v>
      </c>
      <c r="U361" s="693">
        <v>0</v>
      </c>
      <c r="V361" s="692">
        <v>0</v>
      </c>
      <c r="W361" s="693">
        <v>0</v>
      </c>
      <c r="X361" s="692">
        <v>0</v>
      </c>
      <c r="Y361" s="693">
        <v>0</v>
      </c>
      <c r="Z361" s="692">
        <v>0</v>
      </c>
      <c r="AA361" s="693">
        <v>0</v>
      </c>
      <c r="AB361" s="698">
        <v>0</v>
      </c>
      <c r="AC361" s="690">
        <v>0</v>
      </c>
      <c r="AD361" s="1015"/>
      <c r="AE361" s="1016"/>
      <c r="AF361" s="1017"/>
    </row>
    <row r="362" spans="1:32" ht="15" customHeight="1" x14ac:dyDescent="0.2">
      <c r="A362" s="11">
        <v>145</v>
      </c>
      <c r="B362" s="271"/>
      <c r="C362" s="281"/>
      <c r="D362" s="281"/>
      <c r="E362" s="282"/>
      <c r="F362" s="1475" t="str">
        <f>'2. CAD NCCF'!F362:L362</f>
        <v>Non-FI issued covered bonds, high rated</v>
      </c>
      <c r="G362" s="1476"/>
      <c r="H362" s="1476"/>
      <c r="I362" s="1476"/>
      <c r="J362" s="1476"/>
      <c r="K362" s="1476"/>
      <c r="L362" s="1477"/>
      <c r="M362" s="690">
        <v>0</v>
      </c>
      <c r="N362" s="691">
        <v>0</v>
      </c>
      <c r="O362" s="692">
        <v>0</v>
      </c>
      <c r="P362" s="692">
        <v>0</v>
      </c>
      <c r="Q362" s="697">
        <v>0</v>
      </c>
      <c r="R362" s="692">
        <v>0</v>
      </c>
      <c r="S362" s="693">
        <v>0</v>
      </c>
      <c r="T362" s="692">
        <v>0</v>
      </c>
      <c r="U362" s="693">
        <v>0</v>
      </c>
      <c r="V362" s="692">
        <v>0</v>
      </c>
      <c r="W362" s="693">
        <v>0</v>
      </c>
      <c r="X362" s="692">
        <v>0</v>
      </c>
      <c r="Y362" s="693">
        <v>0</v>
      </c>
      <c r="Z362" s="692">
        <v>0</v>
      </c>
      <c r="AA362" s="693">
        <v>0</v>
      </c>
      <c r="AB362" s="698">
        <v>0</v>
      </c>
      <c r="AC362" s="690">
        <v>0</v>
      </c>
      <c r="AD362" s="1015"/>
      <c r="AE362" s="1016"/>
      <c r="AF362" s="1017"/>
    </row>
    <row r="363" spans="1:32" ht="15" customHeight="1" x14ac:dyDescent="0.2">
      <c r="A363" s="11">
        <v>146</v>
      </c>
      <c r="B363" s="271"/>
      <c r="C363" s="281"/>
      <c r="D363" s="281"/>
      <c r="E363" s="1445" t="str">
        <f>'2. CAD NCCF'!E363:L363</f>
        <v>FI issued CBP, high rated</v>
      </c>
      <c r="F363" s="1446"/>
      <c r="G363" s="1446"/>
      <c r="H363" s="1446"/>
      <c r="I363" s="1446"/>
      <c r="J363" s="1446"/>
      <c r="K363" s="1446"/>
      <c r="L363" s="1447"/>
      <c r="M363" s="399">
        <f>SUM(M364:M366)</f>
        <v>0</v>
      </c>
      <c r="N363" s="402">
        <f t="shared" ref="N363:AC363" si="76">SUBTOTAL(9,N364:N366)</f>
        <v>0</v>
      </c>
      <c r="O363" s="406">
        <f t="shared" si="76"/>
        <v>0</v>
      </c>
      <c r="P363" s="405">
        <f t="shared" si="76"/>
        <v>0</v>
      </c>
      <c r="Q363" s="407">
        <f t="shared" si="76"/>
        <v>0</v>
      </c>
      <c r="R363" s="406">
        <f t="shared" si="76"/>
        <v>0</v>
      </c>
      <c r="S363" s="406">
        <f t="shared" si="76"/>
        <v>0</v>
      </c>
      <c r="T363" s="406">
        <f t="shared" si="76"/>
        <v>0</v>
      </c>
      <c r="U363" s="406">
        <f t="shared" si="76"/>
        <v>0</v>
      </c>
      <c r="V363" s="406">
        <f t="shared" si="76"/>
        <v>0</v>
      </c>
      <c r="W363" s="406">
        <f t="shared" si="76"/>
        <v>0</v>
      </c>
      <c r="X363" s="406">
        <f t="shared" si="76"/>
        <v>0</v>
      </c>
      <c r="Y363" s="406">
        <f t="shared" si="76"/>
        <v>0</v>
      </c>
      <c r="Z363" s="406">
        <f t="shared" si="76"/>
        <v>0</v>
      </c>
      <c r="AA363" s="406">
        <f t="shared" si="76"/>
        <v>0</v>
      </c>
      <c r="AB363" s="416">
        <f t="shared" si="76"/>
        <v>0</v>
      </c>
      <c r="AC363" s="399">
        <f t="shared" si="76"/>
        <v>0</v>
      </c>
      <c r="AD363" s="1015"/>
      <c r="AE363" s="1016"/>
      <c r="AF363" s="1017"/>
    </row>
    <row r="364" spans="1:32" ht="15" customHeight="1" x14ac:dyDescent="0.2">
      <c r="A364" s="11">
        <v>147</v>
      </c>
      <c r="B364" s="271"/>
      <c r="C364" s="281"/>
      <c r="D364" s="281"/>
      <c r="E364" s="282"/>
      <c r="F364" s="1475" t="str">
        <f>'2. CAD NCCF'!F364:L364</f>
        <v>FI issued unsecured bonds and paper, high rated</v>
      </c>
      <c r="G364" s="1476"/>
      <c r="H364" s="1476"/>
      <c r="I364" s="1476"/>
      <c r="J364" s="1476"/>
      <c r="K364" s="1476"/>
      <c r="L364" s="1477"/>
      <c r="M364" s="690">
        <v>0</v>
      </c>
      <c r="N364" s="691">
        <v>0</v>
      </c>
      <c r="O364" s="692">
        <v>0</v>
      </c>
      <c r="P364" s="692">
        <v>0</v>
      </c>
      <c r="Q364" s="697">
        <v>0</v>
      </c>
      <c r="R364" s="692">
        <v>0</v>
      </c>
      <c r="S364" s="693">
        <v>0</v>
      </c>
      <c r="T364" s="692">
        <v>0</v>
      </c>
      <c r="U364" s="693">
        <v>0</v>
      </c>
      <c r="V364" s="692">
        <v>0</v>
      </c>
      <c r="W364" s="693">
        <v>0</v>
      </c>
      <c r="X364" s="692">
        <v>0</v>
      </c>
      <c r="Y364" s="693">
        <v>0</v>
      </c>
      <c r="Z364" s="692">
        <v>0</v>
      </c>
      <c r="AA364" s="693">
        <v>0</v>
      </c>
      <c r="AB364" s="698">
        <v>0</v>
      </c>
      <c r="AC364" s="690">
        <v>0</v>
      </c>
      <c r="AD364" s="1015"/>
      <c r="AE364" s="1016"/>
      <c r="AF364" s="1017"/>
    </row>
    <row r="365" spans="1:32" ht="15" customHeight="1" x14ac:dyDescent="0.2">
      <c r="A365" s="11">
        <v>148</v>
      </c>
      <c r="B365" s="271"/>
      <c r="C365" s="281"/>
      <c r="D365" s="281"/>
      <c r="E365" s="282"/>
      <c r="F365" s="1475" t="str">
        <f>'2. CAD NCCF'!F365:L365</f>
        <v>FI issued covered bonds, high rated</v>
      </c>
      <c r="G365" s="1476"/>
      <c r="H365" s="1476"/>
      <c r="I365" s="1476"/>
      <c r="J365" s="1476"/>
      <c r="K365" s="1476"/>
      <c r="L365" s="1477"/>
      <c r="M365" s="690">
        <v>0</v>
      </c>
      <c r="N365" s="691">
        <v>0</v>
      </c>
      <c r="O365" s="692">
        <v>0</v>
      </c>
      <c r="P365" s="692">
        <v>0</v>
      </c>
      <c r="Q365" s="697">
        <v>0</v>
      </c>
      <c r="R365" s="692">
        <v>0</v>
      </c>
      <c r="S365" s="693">
        <v>0</v>
      </c>
      <c r="T365" s="692">
        <v>0</v>
      </c>
      <c r="U365" s="693">
        <v>0</v>
      </c>
      <c r="V365" s="692">
        <v>0</v>
      </c>
      <c r="W365" s="693">
        <v>0</v>
      </c>
      <c r="X365" s="692">
        <v>0</v>
      </c>
      <c r="Y365" s="693">
        <v>0</v>
      </c>
      <c r="Z365" s="692">
        <v>0</v>
      </c>
      <c r="AA365" s="693">
        <v>0</v>
      </c>
      <c r="AB365" s="698">
        <v>0</v>
      </c>
      <c r="AC365" s="690">
        <v>0</v>
      </c>
      <c r="AD365" s="1015"/>
      <c r="AE365" s="1016"/>
      <c r="AF365" s="1017"/>
    </row>
    <row r="366" spans="1:32" ht="15" customHeight="1" x14ac:dyDescent="0.2">
      <c r="A366" s="11">
        <v>149</v>
      </c>
      <c r="B366" s="271"/>
      <c r="C366" s="281"/>
      <c r="D366" s="281"/>
      <c r="E366" s="282"/>
      <c r="F366" s="1475" t="str">
        <f>'2. CAD NCCF'!F366:L366</f>
        <v>FI issued jumbo covered bonds, high rated</v>
      </c>
      <c r="G366" s="1476"/>
      <c r="H366" s="1476"/>
      <c r="I366" s="1476"/>
      <c r="J366" s="1476"/>
      <c r="K366" s="1476"/>
      <c r="L366" s="1477"/>
      <c r="M366" s="690">
        <v>0</v>
      </c>
      <c r="N366" s="691">
        <v>0</v>
      </c>
      <c r="O366" s="692">
        <v>0</v>
      </c>
      <c r="P366" s="692">
        <v>0</v>
      </c>
      <c r="Q366" s="697">
        <v>0</v>
      </c>
      <c r="R366" s="692">
        <v>0</v>
      </c>
      <c r="S366" s="693">
        <v>0</v>
      </c>
      <c r="T366" s="692">
        <v>0</v>
      </c>
      <c r="U366" s="693">
        <v>0</v>
      </c>
      <c r="V366" s="692">
        <v>0</v>
      </c>
      <c r="W366" s="693">
        <v>0</v>
      </c>
      <c r="X366" s="692">
        <v>0</v>
      </c>
      <c r="Y366" s="693">
        <v>0</v>
      </c>
      <c r="Z366" s="692">
        <v>0</v>
      </c>
      <c r="AA366" s="693">
        <v>0</v>
      </c>
      <c r="AB366" s="698">
        <v>0</v>
      </c>
      <c r="AC366" s="690">
        <v>0</v>
      </c>
      <c r="AD366" s="1015"/>
      <c r="AE366" s="1016"/>
      <c r="AF366" s="1017"/>
    </row>
    <row r="367" spans="1:32" ht="15" customHeight="1" x14ac:dyDescent="0.2">
      <c r="A367" s="11">
        <v>150</v>
      </c>
      <c r="B367" s="271"/>
      <c r="C367" s="281"/>
      <c r="D367" s="281"/>
      <c r="E367" s="1445" t="str">
        <f>'2. CAD NCCF'!E367:L367</f>
        <v>Non-FI issued CBP, medium rated</v>
      </c>
      <c r="F367" s="1446"/>
      <c r="G367" s="1446"/>
      <c r="H367" s="1446"/>
      <c r="I367" s="1446"/>
      <c r="J367" s="1446"/>
      <c r="K367" s="1446"/>
      <c r="L367" s="1447"/>
      <c r="M367" s="399">
        <f>SUM(M368:M369)</f>
        <v>0</v>
      </c>
      <c r="N367" s="402">
        <f t="shared" ref="N367:AC367" si="77">SUBTOTAL(9,N368:N369)</f>
        <v>0</v>
      </c>
      <c r="O367" s="406">
        <f t="shared" si="77"/>
        <v>0</v>
      </c>
      <c r="P367" s="405">
        <f t="shared" si="77"/>
        <v>0</v>
      </c>
      <c r="Q367" s="407">
        <f t="shared" si="77"/>
        <v>0</v>
      </c>
      <c r="R367" s="406">
        <f t="shared" si="77"/>
        <v>0</v>
      </c>
      <c r="S367" s="406">
        <f t="shared" si="77"/>
        <v>0</v>
      </c>
      <c r="T367" s="406">
        <f t="shared" si="77"/>
        <v>0</v>
      </c>
      <c r="U367" s="406">
        <f t="shared" si="77"/>
        <v>0</v>
      </c>
      <c r="V367" s="406">
        <f t="shared" si="77"/>
        <v>0</v>
      </c>
      <c r="W367" s="406">
        <f t="shared" si="77"/>
        <v>0</v>
      </c>
      <c r="X367" s="406">
        <f t="shared" si="77"/>
        <v>0</v>
      </c>
      <c r="Y367" s="406">
        <f t="shared" si="77"/>
        <v>0</v>
      </c>
      <c r="Z367" s="406">
        <f t="shared" si="77"/>
        <v>0</v>
      </c>
      <c r="AA367" s="406">
        <f t="shared" si="77"/>
        <v>0</v>
      </c>
      <c r="AB367" s="416">
        <f t="shared" si="77"/>
        <v>0</v>
      </c>
      <c r="AC367" s="399">
        <f t="shared" si="77"/>
        <v>0</v>
      </c>
      <c r="AD367" s="1015"/>
      <c r="AE367" s="1016"/>
      <c r="AF367" s="1017"/>
    </row>
    <row r="368" spans="1:32" ht="15" customHeight="1" x14ac:dyDescent="0.2">
      <c r="A368" s="11">
        <v>151</v>
      </c>
      <c r="B368" s="271"/>
      <c r="C368" s="281"/>
      <c r="D368" s="281"/>
      <c r="E368" s="282"/>
      <c r="F368" s="1475" t="str">
        <f>'2. CAD NCCF'!F368:L368</f>
        <v>Non-FI issued unsecured bonds and paper, medium rated</v>
      </c>
      <c r="G368" s="1476"/>
      <c r="H368" s="1476"/>
      <c r="I368" s="1476"/>
      <c r="J368" s="1476"/>
      <c r="K368" s="1476"/>
      <c r="L368" s="1477"/>
      <c r="M368" s="690">
        <v>0</v>
      </c>
      <c r="N368" s="691">
        <v>0</v>
      </c>
      <c r="O368" s="692">
        <v>0</v>
      </c>
      <c r="P368" s="692">
        <v>0</v>
      </c>
      <c r="Q368" s="697">
        <v>0</v>
      </c>
      <c r="R368" s="692">
        <v>0</v>
      </c>
      <c r="S368" s="693">
        <v>0</v>
      </c>
      <c r="T368" s="692">
        <v>0</v>
      </c>
      <c r="U368" s="693">
        <v>0</v>
      </c>
      <c r="V368" s="692">
        <v>0</v>
      </c>
      <c r="W368" s="693">
        <v>0</v>
      </c>
      <c r="X368" s="692">
        <v>0</v>
      </c>
      <c r="Y368" s="693">
        <v>0</v>
      </c>
      <c r="Z368" s="692">
        <v>0</v>
      </c>
      <c r="AA368" s="693">
        <v>0</v>
      </c>
      <c r="AB368" s="698">
        <v>0</v>
      </c>
      <c r="AC368" s="690">
        <v>0</v>
      </c>
      <c r="AD368" s="1015"/>
      <c r="AE368" s="1016"/>
      <c r="AF368" s="1017"/>
    </row>
    <row r="369" spans="1:32" ht="15" customHeight="1" x14ac:dyDescent="0.2">
      <c r="A369" s="11">
        <v>152</v>
      </c>
      <c r="B369" s="271"/>
      <c r="C369" s="281"/>
      <c r="D369" s="281"/>
      <c r="E369" s="282"/>
      <c r="F369" s="1475" t="str">
        <f>'2. CAD NCCF'!F369:L369</f>
        <v>Non-FI issued covered bonds, medium rated</v>
      </c>
      <c r="G369" s="1476"/>
      <c r="H369" s="1476"/>
      <c r="I369" s="1476"/>
      <c r="J369" s="1476"/>
      <c r="K369" s="1476"/>
      <c r="L369" s="1477"/>
      <c r="M369" s="690">
        <v>0</v>
      </c>
      <c r="N369" s="691">
        <v>0</v>
      </c>
      <c r="O369" s="692">
        <v>0</v>
      </c>
      <c r="P369" s="692">
        <v>0</v>
      </c>
      <c r="Q369" s="697">
        <v>0</v>
      </c>
      <c r="R369" s="692">
        <v>0</v>
      </c>
      <c r="S369" s="693">
        <v>0</v>
      </c>
      <c r="T369" s="692">
        <v>0</v>
      </c>
      <c r="U369" s="693">
        <v>0</v>
      </c>
      <c r="V369" s="692">
        <v>0</v>
      </c>
      <c r="W369" s="693">
        <v>0</v>
      </c>
      <c r="X369" s="692">
        <v>0</v>
      </c>
      <c r="Y369" s="693">
        <v>0</v>
      </c>
      <c r="Z369" s="692">
        <v>0</v>
      </c>
      <c r="AA369" s="693">
        <v>0</v>
      </c>
      <c r="AB369" s="698">
        <v>0</v>
      </c>
      <c r="AC369" s="690">
        <v>0</v>
      </c>
      <c r="AD369" s="1015"/>
      <c r="AE369" s="1016"/>
      <c r="AF369" s="1017"/>
    </row>
    <row r="370" spans="1:32" ht="15" customHeight="1" x14ac:dyDescent="0.2">
      <c r="A370" s="11">
        <v>153</v>
      </c>
      <c r="B370" s="271"/>
      <c r="C370" s="281"/>
      <c r="D370" s="281"/>
      <c r="E370" s="1445" t="str">
        <f>'2. CAD NCCF'!E370:L370</f>
        <v>FI issued CBP, medium rated</v>
      </c>
      <c r="F370" s="1446"/>
      <c r="G370" s="1446"/>
      <c r="H370" s="1446"/>
      <c r="I370" s="1446"/>
      <c r="J370" s="1446"/>
      <c r="K370" s="1446"/>
      <c r="L370" s="1447"/>
      <c r="M370" s="399">
        <f>SUM(M371:M373)</f>
        <v>0</v>
      </c>
      <c r="N370" s="402">
        <f t="shared" ref="N370:AC370" si="78">SUBTOTAL(9,N371:N373)</f>
        <v>0</v>
      </c>
      <c r="O370" s="406">
        <f t="shared" si="78"/>
        <v>0</v>
      </c>
      <c r="P370" s="405">
        <f t="shared" si="78"/>
        <v>0</v>
      </c>
      <c r="Q370" s="407">
        <f t="shared" si="78"/>
        <v>0</v>
      </c>
      <c r="R370" s="406">
        <f t="shared" si="78"/>
        <v>0</v>
      </c>
      <c r="S370" s="406">
        <f t="shared" si="78"/>
        <v>0</v>
      </c>
      <c r="T370" s="406">
        <f t="shared" si="78"/>
        <v>0</v>
      </c>
      <c r="U370" s="406">
        <f t="shared" si="78"/>
        <v>0</v>
      </c>
      <c r="V370" s="406">
        <f t="shared" si="78"/>
        <v>0</v>
      </c>
      <c r="W370" s="406">
        <f t="shared" si="78"/>
        <v>0</v>
      </c>
      <c r="X370" s="406">
        <f t="shared" si="78"/>
        <v>0</v>
      </c>
      <c r="Y370" s="406">
        <f t="shared" si="78"/>
        <v>0</v>
      </c>
      <c r="Z370" s="406">
        <f t="shared" si="78"/>
        <v>0</v>
      </c>
      <c r="AA370" s="406">
        <f t="shared" si="78"/>
        <v>0</v>
      </c>
      <c r="AB370" s="416">
        <f t="shared" si="78"/>
        <v>0</v>
      </c>
      <c r="AC370" s="399">
        <f t="shared" si="78"/>
        <v>0</v>
      </c>
      <c r="AD370" s="1015"/>
      <c r="AE370" s="1016"/>
      <c r="AF370" s="1017"/>
    </row>
    <row r="371" spans="1:32" ht="15" customHeight="1" x14ac:dyDescent="0.2">
      <c r="A371" s="11">
        <v>154</v>
      </c>
      <c r="B371" s="271"/>
      <c r="C371" s="281"/>
      <c r="D371" s="281"/>
      <c r="E371" s="282"/>
      <c r="F371" s="1475" t="str">
        <f>'2. CAD NCCF'!F371:L371</f>
        <v>FI issued unsecured bonds and paper, medium rated</v>
      </c>
      <c r="G371" s="1476"/>
      <c r="H371" s="1476"/>
      <c r="I371" s="1476"/>
      <c r="J371" s="1476"/>
      <c r="K371" s="1476"/>
      <c r="L371" s="1477"/>
      <c r="M371" s="690">
        <v>0</v>
      </c>
      <c r="N371" s="691">
        <v>0</v>
      </c>
      <c r="O371" s="692">
        <v>0</v>
      </c>
      <c r="P371" s="692">
        <v>0</v>
      </c>
      <c r="Q371" s="697">
        <v>0</v>
      </c>
      <c r="R371" s="692">
        <v>0</v>
      </c>
      <c r="S371" s="693">
        <v>0</v>
      </c>
      <c r="T371" s="692">
        <v>0</v>
      </c>
      <c r="U371" s="693">
        <v>0</v>
      </c>
      <c r="V371" s="692">
        <v>0</v>
      </c>
      <c r="W371" s="693">
        <v>0</v>
      </c>
      <c r="X371" s="692">
        <v>0</v>
      </c>
      <c r="Y371" s="693">
        <v>0</v>
      </c>
      <c r="Z371" s="692">
        <v>0</v>
      </c>
      <c r="AA371" s="693">
        <v>0</v>
      </c>
      <c r="AB371" s="698">
        <v>0</v>
      </c>
      <c r="AC371" s="690">
        <v>0</v>
      </c>
      <c r="AD371" s="1015"/>
      <c r="AE371" s="1016"/>
      <c r="AF371" s="1017"/>
    </row>
    <row r="372" spans="1:32" ht="15" customHeight="1" x14ac:dyDescent="0.2">
      <c r="A372" s="11">
        <v>155</v>
      </c>
      <c r="B372" s="271"/>
      <c r="C372" s="281"/>
      <c r="D372" s="281"/>
      <c r="E372" s="282"/>
      <c r="F372" s="1475" t="str">
        <f>'2. CAD NCCF'!F372:L372</f>
        <v>FI issued covered bonds, medium rated</v>
      </c>
      <c r="G372" s="1476"/>
      <c r="H372" s="1476"/>
      <c r="I372" s="1476"/>
      <c r="J372" s="1476"/>
      <c r="K372" s="1476"/>
      <c r="L372" s="1477"/>
      <c r="M372" s="690">
        <v>0</v>
      </c>
      <c r="N372" s="691">
        <v>0</v>
      </c>
      <c r="O372" s="692">
        <v>0</v>
      </c>
      <c r="P372" s="692">
        <v>0</v>
      </c>
      <c r="Q372" s="697">
        <v>0</v>
      </c>
      <c r="R372" s="692">
        <v>0</v>
      </c>
      <c r="S372" s="693">
        <v>0</v>
      </c>
      <c r="T372" s="692">
        <v>0</v>
      </c>
      <c r="U372" s="693">
        <v>0</v>
      </c>
      <c r="V372" s="692">
        <v>0</v>
      </c>
      <c r="W372" s="693">
        <v>0</v>
      </c>
      <c r="X372" s="692">
        <v>0</v>
      </c>
      <c r="Y372" s="693">
        <v>0</v>
      </c>
      <c r="Z372" s="692">
        <v>0</v>
      </c>
      <c r="AA372" s="693">
        <v>0</v>
      </c>
      <c r="AB372" s="698">
        <v>0</v>
      </c>
      <c r="AC372" s="690">
        <v>0</v>
      </c>
      <c r="AD372" s="1015"/>
      <c r="AE372" s="1016"/>
      <c r="AF372" s="1017"/>
    </row>
    <row r="373" spans="1:32" ht="15" customHeight="1" x14ac:dyDescent="0.2">
      <c r="A373" s="11">
        <v>156</v>
      </c>
      <c r="B373" s="271"/>
      <c r="C373" s="281"/>
      <c r="D373" s="281"/>
      <c r="E373" s="282"/>
      <c r="F373" s="1475" t="str">
        <f>'2. CAD NCCF'!F373:L373</f>
        <v>FI issued jumbo covered bonds, medium rated</v>
      </c>
      <c r="G373" s="1476"/>
      <c r="H373" s="1476"/>
      <c r="I373" s="1476"/>
      <c r="J373" s="1476"/>
      <c r="K373" s="1476"/>
      <c r="L373" s="1477"/>
      <c r="M373" s="690">
        <v>0</v>
      </c>
      <c r="N373" s="691">
        <v>0</v>
      </c>
      <c r="O373" s="692">
        <v>0</v>
      </c>
      <c r="P373" s="692">
        <v>0</v>
      </c>
      <c r="Q373" s="697">
        <v>0</v>
      </c>
      <c r="R373" s="692">
        <v>0</v>
      </c>
      <c r="S373" s="693">
        <v>0</v>
      </c>
      <c r="T373" s="692">
        <v>0</v>
      </c>
      <c r="U373" s="693">
        <v>0</v>
      </c>
      <c r="V373" s="692">
        <v>0</v>
      </c>
      <c r="W373" s="693">
        <v>0</v>
      </c>
      <c r="X373" s="692">
        <v>0</v>
      </c>
      <c r="Y373" s="693">
        <v>0</v>
      </c>
      <c r="Z373" s="692">
        <v>0</v>
      </c>
      <c r="AA373" s="693">
        <v>0</v>
      </c>
      <c r="AB373" s="698">
        <v>0</v>
      </c>
      <c r="AC373" s="690">
        <v>0</v>
      </c>
      <c r="AD373" s="1015"/>
      <c r="AE373" s="1016"/>
      <c r="AF373" s="1017"/>
    </row>
    <row r="374" spans="1:32" ht="15" customHeight="1" x14ac:dyDescent="0.2">
      <c r="A374" s="11">
        <v>157</v>
      </c>
      <c r="B374" s="271"/>
      <c r="C374" s="281"/>
      <c r="D374" s="281"/>
      <c r="E374" s="1445" t="str">
        <f>'2. CAD NCCF'!E374:L374</f>
        <v>Non-FI issued CBP, low or not rated</v>
      </c>
      <c r="F374" s="1446"/>
      <c r="G374" s="1446"/>
      <c r="H374" s="1446"/>
      <c r="I374" s="1446"/>
      <c r="J374" s="1446"/>
      <c r="K374" s="1446"/>
      <c r="L374" s="1447"/>
      <c r="M374" s="399">
        <f>SUM(M375:M376)</f>
        <v>0</v>
      </c>
      <c r="N374" s="402">
        <f t="shared" ref="N374:AC374" si="79">SUBTOTAL(9,N375:N376)</f>
        <v>0</v>
      </c>
      <c r="O374" s="406">
        <f t="shared" si="79"/>
        <v>0</v>
      </c>
      <c r="P374" s="405">
        <f t="shared" si="79"/>
        <v>0</v>
      </c>
      <c r="Q374" s="407">
        <f t="shared" si="79"/>
        <v>0</v>
      </c>
      <c r="R374" s="406">
        <f t="shared" si="79"/>
        <v>0</v>
      </c>
      <c r="S374" s="406">
        <f t="shared" si="79"/>
        <v>0</v>
      </c>
      <c r="T374" s="406">
        <f t="shared" si="79"/>
        <v>0</v>
      </c>
      <c r="U374" s="406">
        <f t="shared" si="79"/>
        <v>0</v>
      </c>
      <c r="V374" s="406">
        <f t="shared" si="79"/>
        <v>0</v>
      </c>
      <c r="W374" s="406">
        <f t="shared" si="79"/>
        <v>0</v>
      </c>
      <c r="X374" s="406">
        <f t="shared" si="79"/>
        <v>0</v>
      </c>
      <c r="Y374" s="406">
        <f t="shared" si="79"/>
        <v>0</v>
      </c>
      <c r="Z374" s="406">
        <f t="shared" si="79"/>
        <v>0</v>
      </c>
      <c r="AA374" s="406">
        <f t="shared" si="79"/>
        <v>0</v>
      </c>
      <c r="AB374" s="416">
        <f t="shared" si="79"/>
        <v>0</v>
      </c>
      <c r="AC374" s="399">
        <f t="shared" si="79"/>
        <v>0</v>
      </c>
      <c r="AD374" s="1015"/>
      <c r="AE374" s="1016"/>
      <c r="AF374" s="1017"/>
    </row>
    <row r="375" spans="1:32" ht="15" customHeight="1" x14ac:dyDescent="0.2">
      <c r="A375" s="11">
        <v>158</v>
      </c>
      <c r="B375" s="271"/>
      <c r="C375" s="281"/>
      <c r="D375" s="281"/>
      <c r="E375" s="282"/>
      <c r="F375" s="1475" t="str">
        <f>'2. CAD NCCF'!F375:L375</f>
        <v>Non-FI issued unsecured bonds and paper, low or not rated</v>
      </c>
      <c r="G375" s="1476"/>
      <c r="H375" s="1476"/>
      <c r="I375" s="1476"/>
      <c r="J375" s="1476"/>
      <c r="K375" s="1476"/>
      <c r="L375" s="1477"/>
      <c r="M375" s="690">
        <v>0</v>
      </c>
      <c r="N375" s="691">
        <v>0</v>
      </c>
      <c r="O375" s="692">
        <v>0</v>
      </c>
      <c r="P375" s="692">
        <v>0</v>
      </c>
      <c r="Q375" s="697">
        <v>0</v>
      </c>
      <c r="R375" s="692">
        <v>0</v>
      </c>
      <c r="S375" s="693">
        <v>0</v>
      </c>
      <c r="T375" s="692">
        <v>0</v>
      </c>
      <c r="U375" s="693">
        <v>0</v>
      </c>
      <c r="V375" s="692">
        <v>0</v>
      </c>
      <c r="W375" s="693">
        <v>0</v>
      </c>
      <c r="X375" s="692">
        <v>0</v>
      </c>
      <c r="Y375" s="693">
        <v>0</v>
      </c>
      <c r="Z375" s="692">
        <v>0</v>
      </c>
      <c r="AA375" s="693">
        <v>0</v>
      </c>
      <c r="AB375" s="698">
        <v>0</v>
      </c>
      <c r="AC375" s="690">
        <v>0</v>
      </c>
      <c r="AD375" s="1015"/>
      <c r="AE375" s="1016"/>
      <c r="AF375" s="1017"/>
    </row>
    <row r="376" spans="1:32" ht="15" customHeight="1" x14ac:dyDescent="0.2">
      <c r="A376" s="11">
        <v>159</v>
      </c>
      <c r="B376" s="271"/>
      <c r="C376" s="281"/>
      <c r="D376" s="281"/>
      <c r="E376" s="282"/>
      <c r="F376" s="1475" t="str">
        <f>'2. CAD NCCF'!F376:L376</f>
        <v>Non-FI issued covered bonds, low or not rated</v>
      </c>
      <c r="G376" s="1476"/>
      <c r="H376" s="1476"/>
      <c r="I376" s="1476"/>
      <c r="J376" s="1476"/>
      <c r="K376" s="1476"/>
      <c r="L376" s="1477"/>
      <c r="M376" s="690">
        <v>0</v>
      </c>
      <c r="N376" s="691"/>
      <c r="O376" s="692"/>
      <c r="P376" s="692"/>
      <c r="Q376" s="697"/>
      <c r="R376" s="692">
        <v>0</v>
      </c>
      <c r="S376" s="693">
        <v>0</v>
      </c>
      <c r="T376" s="692">
        <v>0</v>
      </c>
      <c r="U376" s="693">
        <v>0</v>
      </c>
      <c r="V376" s="692">
        <v>0</v>
      </c>
      <c r="W376" s="693">
        <v>0</v>
      </c>
      <c r="X376" s="692">
        <v>0</v>
      </c>
      <c r="Y376" s="693">
        <v>0</v>
      </c>
      <c r="Z376" s="692">
        <v>0</v>
      </c>
      <c r="AA376" s="693">
        <v>0</v>
      </c>
      <c r="AB376" s="698">
        <v>0</v>
      </c>
      <c r="AC376" s="690">
        <v>0</v>
      </c>
      <c r="AD376" s="1015"/>
      <c r="AE376" s="1016"/>
      <c r="AF376" s="1017"/>
    </row>
    <row r="377" spans="1:32" ht="15" customHeight="1" x14ac:dyDescent="0.2">
      <c r="A377" s="11">
        <v>160</v>
      </c>
      <c r="B377" s="271"/>
      <c r="C377" s="281"/>
      <c r="D377" s="281"/>
      <c r="E377" s="1445" t="str">
        <f>'2. CAD NCCF'!E377:L377</f>
        <v>FI issued CBP, low or not rated</v>
      </c>
      <c r="F377" s="1446"/>
      <c r="G377" s="1446"/>
      <c r="H377" s="1446"/>
      <c r="I377" s="1446"/>
      <c r="J377" s="1446"/>
      <c r="K377" s="1446"/>
      <c r="L377" s="1447"/>
      <c r="M377" s="399">
        <f>SUM(M378:M380)</f>
        <v>0</v>
      </c>
      <c r="N377" s="402">
        <f t="shared" ref="N377:AC377" si="80">SUBTOTAL(9,N378:N380)</f>
        <v>0</v>
      </c>
      <c r="O377" s="406">
        <f t="shared" si="80"/>
        <v>0</v>
      </c>
      <c r="P377" s="405">
        <f t="shared" si="80"/>
        <v>0</v>
      </c>
      <c r="Q377" s="407">
        <f t="shared" si="80"/>
        <v>0</v>
      </c>
      <c r="R377" s="406">
        <f t="shared" si="80"/>
        <v>0</v>
      </c>
      <c r="S377" s="406">
        <f t="shared" si="80"/>
        <v>0</v>
      </c>
      <c r="T377" s="406">
        <f t="shared" si="80"/>
        <v>0</v>
      </c>
      <c r="U377" s="406">
        <f t="shared" si="80"/>
        <v>0</v>
      </c>
      <c r="V377" s="406">
        <f t="shared" si="80"/>
        <v>0</v>
      </c>
      <c r="W377" s="406">
        <f t="shared" si="80"/>
        <v>0</v>
      </c>
      <c r="X377" s="406">
        <f t="shared" si="80"/>
        <v>0</v>
      </c>
      <c r="Y377" s="406">
        <f t="shared" si="80"/>
        <v>0</v>
      </c>
      <c r="Z377" s="406">
        <f t="shared" si="80"/>
        <v>0</v>
      </c>
      <c r="AA377" s="406">
        <f t="shared" si="80"/>
        <v>0</v>
      </c>
      <c r="AB377" s="416">
        <f t="shared" si="80"/>
        <v>0</v>
      </c>
      <c r="AC377" s="399">
        <f t="shared" si="80"/>
        <v>0</v>
      </c>
      <c r="AD377" s="1015"/>
      <c r="AE377" s="1016"/>
      <c r="AF377" s="1017"/>
    </row>
    <row r="378" spans="1:32" ht="15" customHeight="1" x14ac:dyDescent="0.2">
      <c r="A378" s="11">
        <v>161</v>
      </c>
      <c r="B378" s="271"/>
      <c r="C378" s="281"/>
      <c r="D378" s="281"/>
      <c r="E378" s="282"/>
      <c r="F378" s="1475" t="str">
        <f>'2. CAD NCCF'!F378:L378</f>
        <v>FI issued unsecured bonds and paper, low or not rated</v>
      </c>
      <c r="G378" s="1476"/>
      <c r="H378" s="1476"/>
      <c r="I378" s="1476"/>
      <c r="J378" s="1476"/>
      <c r="K378" s="1476"/>
      <c r="L378" s="1477"/>
      <c r="M378" s="690">
        <v>0</v>
      </c>
      <c r="N378" s="691">
        <v>0</v>
      </c>
      <c r="O378" s="692">
        <v>0</v>
      </c>
      <c r="P378" s="692">
        <v>0</v>
      </c>
      <c r="Q378" s="697">
        <v>0</v>
      </c>
      <c r="R378" s="692">
        <v>0</v>
      </c>
      <c r="S378" s="693">
        <v>0</v>
      </c>
      <c r="T378" s="692">
        <v>0</v>
      </c>
      <c r="U378" s="693">
        <v>0</v>
      </c>
      <c r="V378" s="692">
        <v>0</v>
      </c>
      <c r="W378" s="693">
        <v>0</v>
      </c>
      <c r="X378" s="692">
        <v>0</v>
      </c>
      <c r="Y378" s="693">
        <v>0</v>
      </c>
      <c r="Z378" s="692">
        <v>0</v>
      </c>
      <c r="AA378" s="693">
        <v>0</v>
      </c>
      <c r="AB378" s="698">
        <v>0</v>
      </c>
      <c r="AC378" s="690">
        <v>0</v>
      </c>
      <c r="AD378" s="1015"/>
      <c r="AE378" s="1016"/>
      <c r="AF378" s="1017"/>
    </row>
    <row r="379" spans="1:32" ht="15" customHeight="1" x14ac:dyDescent="0.2">
      <c r="A379" s="11">
        <v>162</v>
      </c>
      <c r="B379" s="271"/>
      <c r="C379" s="272"/>
      <c r="D379" s="272"/>
      <c r="E379" s="272"/>
      <c r="F379" s="1475" t="str">
        <f>'2. CAD NCCF'!F379:L379</f>
        <v>FI issued covered bonds, low or not rated</v>
      </c>
      <c r="G379" s="1476"/>
      <c r="H379" s="1476"/>
      <c r="I379" s="1476"/>
      <c r="J379" s="1476"/>
      <c r="K379" s="1476"/>
      <c r="L379" s="1477"/>
      <c r="M379" s="690">
        <v>0</v>
      </c>
      <c r="N379" s="691">
        <v>0</v>
      </c>
      <c r="O379" s="692">
        <v>0</v>
      </c>
      <c r="P379" s="692">
        <v>0</v>
      </c>
      <c r="Q379" s="697">
        <v>0</v>
      </c>
      <c r="R379" s="692">
        <v>0</v>
      </c>
      <c r="S379" s="693">
        <v>0</v>
      </c>
      <c r="T379" s="692">
        <v>0</v>
      </c>
      <c r="U379" s="693">
        <v>0</v>
      </c>
      <c r="V379" s="692">
        <v>0</v>
      </c>
      <c r="W379" s="693">
        <v>0</v>
      </c>
      <c r="X379" s="692">
        <v>0</v>
      </c>
      <c r="Y379" s="693">
        <v>0</v>
      </c>
      <c r="Z379" s="692">
        <v>0</v>
      </c>
      <c r="AA379" s="693">
        <v>0</v>
      </c>
      <c r="AB379" s="698">
        <v>0</v>
      </c>
      <c r="AC379" s="690">
        <v>0</v>
      </c>
      <c r="AD379" s="1015"/>
      <c r="AE379" s="1016"/>
      <c r="AF379" s="1017"/>
    </row>
    <row r="380" spans="1:32" ht="15" customHeight="1" x14ac:dyDescent="0.2">
      <c r="A380" s="11">
        <v>163</v>
      </c>
      <c r="B380" s="271"/>
      <c r="C380" s="272"/>
      <c r="D380" s="272"/>
      <c r="E380" s="272"/>
      <c r="F380" s="1475" t="str">
        <f>'2. CAD NCCF'!F380:L380</f>
        <v>FI issued jumbo covered bonds, low or not rated</v>
      </c>
      <c r="G380" s="1476"/>
      <c r="H380" s="1476"/>
      <c r="I380" s="1476"/>
      <c r="J380" s="1476"/>
      <c r="K380" s="1476"/>
      <c r="L380" s="1477"/>
      <c r="M380" s="690">
        <v>0</v>
      </c>
      <c r="N380" s="691">
        <v>0</v>
      </c>
      <c r="O380" s="692">
        <v>0</v>
      </c>
      <c r="P380" s="692">
        <v>0</v>
      </c>
      <c r="Q380" s="697">
        <v>0</v>
      </c>
      <c r="R380" s="692">
        <v>0</v>
      </c>
      <c r="S380" s="693">
        <v>0</v>
      </c>
      <c r="T380" s="692">
        <v>0</v>
      </c>
      <c r="U380" s="693">
        <v>0</v>
      </c>
      <c r="V380" s="692">
        <v>0</v>
      </c>
      <c r="W380" s="693">
        <v>0</v>
      </c>
      <c r="X380" s="692">
        <v>0</v>
      </c>
      <c r="Y380" s="693">
        <v>0</v>
      </c>
      <c r="Z380" s="692">
        <v>0</v>
      </c>
      <c r="AA380" s="693">
        <v>0</v>
      </c>
      <c r="AB380" s="698">
        <v>0</v>
      </c>
      <c r="AC380" s="690">
        <v>0</v>
      </c>
      <c r="AD380" s="1015"/>
      <c r="AE380" s="1016"/>
      <c r="AF380" s="1017"/>
    </row>
    <row r="381" spans="1:32" x14ac:dyDescent="0.2">
      <c r="A381" s="11">
        <v>164</v>
      </c>
      <c r="B381" s="271"/>
      <c r="C381" s="272"/>
      <c r="D381" s="1472" t="str">
        <f>'2. CAD NCCF'!D381:AF381</f>
        <v>Asset backed securities (ABS) and Asset backed commercial paper (ABCP)</v>
      </c>
      <c r="E381" s="1473"/>
      <c r="F381" s="1473"/>
      <c r="G381" s="1473"/>
      <c r="H381" s="1473"/>
      <c r="I381" s="1473"/>
      <c r="J381" s="1473"/>
      <c r="K381" s="1473"/>
      <c r="L381" s="1473"/>
      <c r="M381" s="1473"/>
      <c r="N381" s="1473"/>
      <c r="O381" s="1473"/>
      <c r="P381" s="1473"/>
      <c r="Q381" s="1473"/>
      <c r="R381" s="1473"/>
      <c r="S381" s="1473"/>
      <c r="T381" s="1473"/>
      <c r="U381" s="1473"/>
      <c r="V381" s="1473"/>
      <c r="W381" s="1473"/>
      <c r="X381" s="1473"/>
      <c r="Y381" s="1473"/>
      <c r="Z381" s="1473"/>
      <c r="AA381" s="1473"/>
      <c r="AB381" s="1473"/>
      <c r="AC381" s="1473"/>
      <c r="AD381" s="1473"/>
      <c r="AE381" s="1473"/>
      <c r="AF381" s="1474"/>
    </row>
    <row r="382" spans="1:32" x14ac:dyDescent="0.2">
      <c r="A382" s="11">
        <v>165</v>
      </c>
      <c r="B382" s="271"/>
      <c r="C382" s="272"/>
      <c r="D382" s="272"/>
      <c r="E382" s="1515" t="str">
        <f>'2. CAD NCCF'!E382:L382</f>
        <v>Non-FI issued ABS and ABCP, high rated</v>
      </c>
      <c r="F382" s="1516"/>
      <c r="G382" s="1516"/>
      <c r="H382" s="1516"/>
      <c r="I382" s="1516"/>
      <c r="J382" s="1516"/>
      <c r="K382" s="1516"/>
      <c r="L382" s="1517"/>
      <c r="M382" s="399">
        <f>SUM(M383:M384)</f>
        <v>0</v>
      </c>
      <c r="N382" s="402">
        <f t="shared" ref="N382:AC382" si="81">SUBTOTAL(9,N383:N384)</f>
        <v>0</v>
      </c>
      <c r="O382" s="406">
        <f t="shared" si="81"/>
        <v>0</v>
      </c>
      <c r="P382" s="405">
        <f t="shared" si="81"/>
        <v>0</v>
      </c>
      <c r="Q382" s="407">
        <f t="shared" si="81"/>
        <v>0</v>
      </c>
      <c r="R382" s="406">
        <f t="shared" si="81"/>
        <v>0</v>
      </c>
      <c r="S382" s="406">
        <f t="shared" si="81"/>
        <v>0</v>
      </c>
      <c r="T382" s="406">
        <f t="shared" si="81"/>
        <v>0</v>
      </c>
      <c r="U382" s="406">
        <f t="shared" si="81"/>
        <v>0</v>
      </c>
      <c r="V382" s="406">
        <f t="shared" si="81"/>
        <v>0</v>
      </c>
      <c r="W382" s="406">
        <f t="shared" si="81"/>
        <v>0</v>
      </c>
      <c r="X382" s="406">
        <f t="shared" si="81"/>
        <v>0</v>
      </c>
      <c r="Y382" s="406">
        <f t="shared" si="81"/>
        <v>0</v>
      </c>
      <c r="Z382" s="406">
        <f t="shared" si="81"/>
        <v>0</v>
      </c>
      <c r="AA382" s="406">
        <f t="shared" si="81"/>
        <v>0</v>
      </c>
      <c r="AB382" s="416">
        <f t="shared" si="81"/>
        <v>0</v>
      </c>
      <c r="AC382" s="399">
        <f t="shared" si="81"/>
        <v>0</v>
      </c>
      <c r="AD382" s="1015"/>
      <c r="AE382" s="1016"/>
      <c r="AF382" s="1017"/>
    </row>
    <row r="383" spans="1:32" x14ac:dyDescent="0.2">
      <c r="A383" s="11">
        <v>166</v>
      </c>
      <c r="B383" s="271"/>
      <c r="C383" s="272"/>
      <c r="D383" s="272"/>
      <c r="E383" s="272"/>
      <c r="F383" s="1475" t="str">
        <f>'2. CAD NCCF'!F383:L383</f>
        <v>Non-FI issued ABS, high rated</v>
      </c>
      <c r="G383" s="1476"/>
      <c r="H383" s="1476"/>
      <c r="I383" s="1476"/>
      <c r="J383" s="1476"/>
      <c r="K383" s="1476"/>
      <c r="L383" s="1477"/>
      <c r="M383" s="690">
        <v>0</v>
      </c>
      <c r="N383" s="691">
        <v>0</v>
      </c>
      <c r="O383" s="692">
        <v>0</v>
      </c>
      <c r="P383" s="692">
        <v>0</v>
      </c>
      <c r="Q383" s="697">
        <v>0</v>
      </c>
      <c r="R383" s="692">
        <v>0</v>
      </c>
      <c r="S383" s="693">
        <v>0</v>
      </c>
      <c r="T383" s="692">
        <v>0</v>
      </c>
      <c r="U383" s="693">
        <v>0</v>
      </c>
      <c r="V383" s="692">
        <v>0</v>
      </c>
      <c r="W383" s="693">
        <v>0</v>
      </c>
      <c r="X383" s="692">
        <v>0</v>
      </c>
      <c r="Y383" s="693">
        <v>0</v>
      </c>
      <c r="Z383" s="692">
        <v>0</v>
      </c>
      <c r="AA383" s="693">
        <v>0</v>
      </c>
      <c r="AB383" s="698">
        <v>0</v>
      </c>
      <c r="AC383" s="690">
        <v>0</v>
      </c>
      <c r="AD383" s="1015"/>
      <c r="AE383" s="1016"/>
      <c r="AF383" s="1017"/>
    </row>
    <row r="384" spans="1:32" ht="15" customHeight="1" x14ac:dyDescent="0.2">
      <c r="A384" s="11">
        <v>167</v>
      </c>
      <c r="B384" s="271"/>
      <c r="C384" s="272"/>
      <c r="D384" s="272"/>
      <c r="E384" s="272"/>
      <c r="F384" s="1475" t="str">
        <f>'2. CAD NCCF'!F384:L384</f>
        <v>Non-FI issued ABCP, high rated</v>
      </c>
      <c r="G384" s="1476"/>
      <c r="H384" s="1476"/>
      <c r="I384" s="1476"/>
      <c r="J384" s="1476"/>
      <c r="K384" s="1476"/>
      <c r="L384" s="1477"/>
      <c r="M384" s="690">
        <v>0</v>
      </c>
      <c r="N384" s="691">
        <v>0</v>
      </c>
      <c r="O384" s="692">
        <v>0</v>
      </c>
      <c r="P384" s="692">
        <v>0</v>
      </c>
      <c r="Q384" s="697">
        <v>0</v>
      </c>
      <c r="R384" s="692">
        <v>0</v>
      </c>
      <c r="S384" s="693">
        <v>0</v>
      </c>
      <c r="T384" s="692">
        <v>0</v>
      </c>
      <c r="U384" s="693">
        <v>0</v>
      </c>
      <c r="V384" s="692">
        <v>0</v>
      </c>
      <c r="W384" s="693">
        <v>0</v>
      </c>
      <c r="X384" s="692">
        <v>0</v>
      </c>
      <c r="Y384" s="693">
        <v>0</v>
      </c>
      <c r="Z384" s="692">
        <v>0</v>
      </c>
      <c r="AA384" s="693">
        <v>0</v>
      </c>
      <c r="AB384" s="698">
        <v>0</v>
      </c>
      <c r="AC384" s="690">
        <v>0</v>
      </c>
      <c r="AD384" s="1015"/>
      <c r="AE384" s="1016"/>
      <c r="AF384" s="1017"/>
    </row>
    <row r="385" spans="1:32" x14ac:dyDescent="0.2">
      <c r="A385" s="11">
        <v>168</v>
      </c>
      <c r="B385" s="271"/>
      <c r="C385" s="272"/>
      <c r="D385" s="272"/>
      <c r="E385" s="1445" t="str">
        <f>'2. CAD NCCF'!E385:L385</f>
        <v>FI issued ABS and ABCP, high rated</v>
      </c>
      <c r="F385" s="1446"/>
      <c r="G385" s="1446"/>
      <c r="H385" s="1446"/>
      <c r="I385" s="1446"/>
      <c r="J385" s="1446"/>
      <c r="K385" s="1446"/>
      <c r="L385" s="1447"/>
      <c r="M385" s="399">
        <f>SUM(M386:M387)</f>
        <v>0</v>
      </c>
      <c r="N385" s="402">
        <f t="shared" ref="N385:AC385" si="82">SUBTOTAL(9,N386:N387)</f>
        <v>0</v>
      </c>
      <c r="O385" s="406">
        <f t="shared" si="82"/>
        <v>0</v>
      </c>
      <c r="P385" s="405">
        <f t="shared" si="82"/>
        <v>0</v>
      </c>
      <c r="Q385" s="407">
        <f t="shared" si="82"/>
        <v>0</v>
      </c>
      <c r="R385" s="406">
        <f t="shared" si="82"/>
        <v>0</v>
      </c>
      <c r="S385" s="406">
        <f t="shared" si="82"/>
        <v>0</v>
      </c>
      <c r="T385" s="406">
        <f t="shared" si="82"/>
        <v>0</v>
      </c>
      <c r="U385" s="406">
        <f t="shared" si="82"/>
        <v>0</v>
      </c>
      <c r="V385" s="406">
        <f t="shared" si="82"/>
        <v>0</v>
      </c>
      <c r="W385" s="406">
        <f t="shared" si="82"/>
        <v>0</v>
      </c>
      <c r="X385" s="406">
        <f t="shared" si="82"/>
        <v>0</v>
      </c>
      <c r="Y385" s="406">
        <f t="shared" si="82"/>
        <v>0</v>
      </c>
      <c r="Z385" s="406">
        <f t="shared" si="82"/>
        <v>0</v>
      </c>
      <c r="AA385" s="406">
        <f t="shared" si="82"/>
        <v>0</v>
      </c>
      <c r="AB385" s="416">
        <f t="shared" si="82"/>
        <v>0</v>
      </c>
      <c r="AC385" s="399">
        <f t="shared" si="82"/>
        <v>0</v>
      </c>
      <c r="AD385" s="1015"/>
      <c r="AE385" s="1016"/>
      <c r="AF385" s="1017"/>
    </row>
    <row r="386" spans="1:32" ht="15" customHeight="1" x14ac:dyDescent="0.2">
      <c r="A386" s="11">
        <v>169</v>
      </c>
      <c r="B386" s="271"/>
      <c r="C386" s="272"/>
      <c r="D386" s="272"/>
      <c r="E386" s="272"/>
      <c r="F386" s="1475" t="str">
        <f>'2. CAD NCCF'!F386:L386</f>
        <v>FI issued ABS, high rated</v>
      </c>
      <c r="G386" s="1476"/>
      <c r="H386" s="1476"/>
      <c r="I386" s="1476"/>
      <c r="J386" s="1476"/>
      <c r="K386" s="1476"/>
      <c r="L386" s="1477"/>
      <c r="M386" s="690">
        <v>0</v>
      </c>
      <c r="N386" s="691">
        <v>0</v>
      </c>
      <c r="O386" s="692">
        <v>0</v>
      </c>
      <c r="P386" s="692">
        <v>0</v>
      </c>
      <c r="Q386" s="697">
        <v>0</v>
      </c>
      <c r="R386" s="692">
        <v>0</v>
      </c>
      <c r="S386" s="693">
        <v>0</v>
      </c>
      <c r="T386" s="692">
        <v>0</v>
      </c>
      <c r="U386" s="693">
        <v>0</v>
      </c>
      <c r="V386" s="692">
        <v>0</v>
      </c>
      <c r="W386" s="693">
        <v>0</v>
      </c>
      <c r="X386" s="692">
        <v>0</v>
      </c>
      <c r="Y386" s="693">
        <v>0</v>
      </c>
      <c r="Z386" s="692">
        <v>0</v>
      </c>
      <c r="AA386" s="693">
        <v>0</v>
      </c>
      <c r="AB386" s="698">
        <v>0</v>
      </c>
      <c r="AC386" s="690">
        <v>0</v>
      </c>
      <c r="AD386" s="1015"/>
      <c r="AE386" s="1016"/>
      <c r="AF386" s="1017"/>
    </row>
    <row r="387" spans="1:32" ht="15" customHeight="1" x14ac:dyDescent="0.2">
      <c r="A387" s="11">
        <v>170</v>
      </c>
      <c r="B387" s="271"/>
      <c r="C387" s="272"/>
      <c r="D387" s="272"/>
      <c r="E387" s="272"/>
      <c r="F387" s="1475" t="str">
        <f>'2. CAD NCCF'!F387:L387</f>
        <v>FI issued ABCP, high rated</v>
      </c>
      <c r="G387" s="1476"/>
      <c r="H387" s="1476"/>
      <c r="I387" s="1476"/>
      <c r="J387" s="1476"/>
      <c r="K387" s="1476"/>
      <c r="L387" s="1477"/>
      <c r="M387" s="690">
        <v>0</v>
      </c>
      <c r="N387" s="691">
        <v>0</v>
      </c>
      <c r="O387" s="692">
        <v>0</v>
      </c>
      <c r="P387" s="692">
        <v>0</v>
      </c>
      <c r="Q387" s="697">
        <v>0</v>
      </c>
      <c r="R387" s="692">
        <v>0</v>
      </c>
      <c r="S387" s="693">
        <v>0</v>
      </c>
      <c r="T387" s="692">
        <v>0</v>
      </c>
      <c r="U387" s="693">
        <v>0</v>
      </c>
      <c r="V387" s="692">
        <v>0</v>
      </c>
      <c r="W387" s="693">
        <v>0</v>
      </c>
      <c r="X387" s="692">
        <v>0</v>
      </c>
      <c r="Y387" s="693">
        <v>0</v>
      </c>
      <c r="Z387" s="692">
        <v>0</v>
      </c>
      <c r="AA387" s="693">
        <v>0</v>
      </c>
      <c r="AB387" s="698">
        <v>0</v>
      </c>
      <c r="AC387" s="690">
        <v>0</v>
      </c>
      <c r="AD387" s="1015"/>
      <c r="AE387" s="1016"/>
      <c r="AF387" s="1017"/>
    </row>
    <row r="388" spans="1:32" x14ac:dyDescent="0.2">
      <c r="A388" s="11">
        <v>171</v>
      </c>
      <c r="B388" s="271"/>
      <c r="C388" s="272"/>
      <c r="D388" s="272"/>
      <c r="E388" s="1445" t="str">
        <f>'2. CAD NCCF'!E388:L388</f>
        <v>Non-FI issued ABS and ABCP, medium rated</v>
      </c>
      <c r="F388" s="1446"/>
      <c r="G388" s="1446"/>
      <c r="H388" s="1446"/>
      <c r="I388" s="1446"/>
      <c r="J388" s="1446"/>
      <c r="K388" s="1446"/>
      <c r="L388" s="1447"/>
      <c r="M388" s="399">
        <f>SUM(M389:M390)</f>
        <v>0</v>
      </c>
      <c r="N388" s="402">
        <f t="shared" ref="N388:AC388" si="83">SUBTOTAL(9,N389:N390)</f>
        <v>0</v>
      </c>
      <c r="O388" s="406">
        <f t="shared" si="83"/>
        <v>0</v>
      </c>
      <c r="P388" s="405">
        <f t="shared" si="83"/>
        <v>0</v>
      </c>
      <c r="Q388" s="407">
        <f t="shared" si="83"/>
        <v>0</v>
      </c>
      <c r="R388" s="406">
        <f t="shared" si="83"/>
        <v>0</v>
      </c>
      <c r="S388" s="406">
        <f t="shared" si="83"/>
        <v>0</v>
      </c>
      <c r="T388" s="406">
        <f t="shared" si="83"/>
        <v>0</v>
      </c>
      <c r="U388" s="406">
        <f t="shared" si="83"/>
        <v>0</v>
      </c>
      <c r="V388" s="406">
        <f t="shared" si="83"/>
        <v>0</v>
      </c>
      <c r="W388" s="406">
        <f t="shared" si="83"/>
        <v>0</v>
      </c>
      <c r="X388" s="406">
        <f t="shared" si="83"/>
        <v>0</v>
      </c>
      <c r="Y388" s="406">
        <f t="shared" si="83"/>
        <v>0</v>
      </c>
      <c r="Z388" s="406">
        <f t="shared" si="83"/>
        <v>0</v>
      </c>
      <c r="AA388" s="406">
        <f t="shared" si="83"/>
        <v>0</v>
      </c>
      <c r="AB388" s="416">
        <f t="shared" si="83"/>
        <v>0</v>
      </c>
      <c r="AC388" s="399">
        <f t="shared" si="83"/>
        <v>0</v>
      </c>
      <c r="AD388" s="1015"/>
      <c r="AE388" s="1016"/>
      <c r="AF388" s="1017"/>
    </row>
    <row r="389" spans="1:32" ht="15" customHeight="1" x14ac:dyDescent="0.2">
      <c r="A389" s="11">
        <v>172</v>
      </c>
      <c r="B389" s="271"/>
      <c r="C389" s="272"/>
      <c r="D389" s="272"/>
      <c r="E389" s="272"/>
      <c r="F389" s="1475" t="str">
        <f>'2. CAD NCCF'!F389:L389</f>
        <v>Non-FI issued ABS, medium rated</v>
      </c>
      <c r="G389" s="1476"/>
      <c r="H389" s="1476"/>
      <c r="I389" s="1476"/>
      <c r="J389" s="1476"/>
      <c r="K389" s="1476"/>
      <c r="L389" s="1477"/>
      <c r="M389" s="690">
        <v>0</v>
      </c>
      <c r="N389" s="691">
        <v>0</v>
      </c>
      <c r="O389" s="692">
        <v>0</v>
      </c>
      <c r="P389" s="692">
        <v>0</v>
      </c>
      <c r="Q389" s="697">
        <v>0</v>
      </c>
      <c r="R389" s="692">
        <v>0</v>
      </c>
      <c r="S389" s="693">
        <v>0</v>
      </c>
      <c r="T389" s="692">
        <v>0</v>
      </c>
      <c r="U389" s="693">
        <v>0</v>
      </c>
      <c r="V389" s="692">
        <v>0</v>
      </c>
      <c r="W389" s="693">
        <v>0</v>
      </c>
      <c r="X389" s="692">
        <v>0</v>
      </c>
      <c r="Y389" s="693">
        <v>0</v>
      </c>
      <c r="Z389" s="692">
        <v>0</v>
      </c>
      <c r="AA389" s="693">
        <v>0</v>
      </c>
      <c r="AB389" s="698">
        <v>0</v>
      </c>
      <c r="AC389" s="690">
        <v>0</v>
      </c>
      <c r="AD389" s="1015"/>
      <c r="AE389" s="1016"/>
      <c r="AF389" s="1017"/>
    </row>
    <row r="390" spans="1:32" ht="15" customHeight="1" x14ac:dyDescent="0.2">
      <c r="A390" s="11">
        <v>173</v>
      </c>
      <c r="B390" s="271"/>
      <c r="C390" s="272"/>
      <c r="D390" s="272"/>
      <c r="E390" s="272"/>
      <c r="F390" s="1475" t="str">
        <f>'2. CAD NCCF'!F390:L390</f>
        <v>Non-FI issued ABCP, medium rated</v>
      </c>
      <c r="G390" s="1476"/>
      <c r="H390" s="1476"/>
      <c r="I390" s="1476"/>
      <c r="J390" s="1476"/>
      <c r="K390" s="1476"/>
      <c r="L390" s="1477"/>
      <c r="M390" s="690">
        <v>0</v>
      </c>
      <c r="N390" s="691">
        <v>0</v>
      </c>
      <c r="O390" s="692">
        <v>0</v>
      </c>
      <c r="P390" s="692">
        <v>0</v>
      </c>
      <c r="Q390" s="697">
        <v>0</v>
      </c>
      <c r="R390" s="692">
        <v>0</v>
      </c>
      <c r="S390" s="693">
        <v>0</v>
      </c>
      <c r="T390" s="692">
        <v>0</v>
      </c>
      <c r="U390" s="693">
        <v>0</v>
      </c>
      <c r="V390" s="692">
        <v>0</v>
      </c>
      <c r="W390" s="693">
        <v>0</v>
      </c>
      <c r="X390" s="692">
        <v>0</v>
      </c>
      <c r="Y390" s="693">
        <v>0</v>
      </c>
      <c r="Z390" s="692">
        <v>0</v>
      </c>
      <c r="AA390" s="693">
        <v>0</v>
      </c>
      <c r="AB390" s="698">
        <v>0</v>
      </c>
      <c r="AC390" s="690">
        <v>0</v>
      </c>
      <c r="AD390" s="1015"/>
      <c r="AE390" s="1016"/>
      <c r="AF390" s="1017"/>
    </row>
    <row r="391" spans="1:32" x14ac:dyDescent="0.2">
      <c r="A391" s="11">
        <v>174</v>
      </c>
      <c r="B391" s="271"/>
      <c r="C391" s="272"/>
      <c r="D391" s="272"/>
      <c r="E391" s="1445" t="str">
        <f>'2. CAD NCCF'!E391:L391</f>
        <v>FI issued ABS and ABCP, medium rated</v>
      </c>
      <c r="F391" s="1446"/>
      <c r="G391" s="1446"/>
      <c r="H391" s="1446"/>
      <c r="I391" s="1446"/>
      <c r="J391" s="1446"/>
      <c r="K391" s="1446"/>
      <c r="L391" s="1447"/>
      <c r="M391" s="399">
        <f>SUM(M392:M393)</f>
        <v>0</v>
      </c>
      <c r="N391" s="402">
        <f t="shared" ref="N391:AC391" si="84">SUBTOTAL(9,N392:N393)</f>
        <v>0</v>
      </c>
      <c r="O391" s="406">
        <f t="shared" si="84"/>
        <v>0</v>
      </c>
      <c r="P391" s="405">
        <f t="shared" si="84"/>
        <v>0</v>
      </c>
      <c r="Q391" s="407">
        <f t="shared" si="84"/>
        <v>0</v>
      </c>
      <c r="R391" s="406">
        <f t="shared" si="84"/>
        <v>0</v>
      </c>
      <c r="S391" s="406">
        <f t="shared" si="84"/>
        <v>0</v>
      </c>
      <c r="T391" s="406">
        <f t="shared" si="84"/>
        <v>0</v>
      </c>
      <c r="U391" s="406">
        <f t="shared" si="84"/>
        <v>0</v>
      </c>
      <c r="V391" s="406">
        <f t="shared" si="84"/>
        <v>0</v>
      </c>
      <c r="W391" s="406">
        <f t="shared" si="84"/>
        <v>0</v>
      </c>
      <c r="X391" s="406">
        <f t="shared" si="84"/>
        <v>0</v>
      </c>
      <c r="Y391" s="406">
        <f t="shared" si="84"/>
        <v>0</v>
      </c>
      <c r="Z391" s="406">
        <f t="shared" si="84"/>
        <v>0</v>
      </c>
      <c r="AA391" s="406">
        <f t="shared" si="84"/>
        <v>0</v>
      </c>
      <c r="AB391" s="416">
        <f t="shared" si="84"/>
        <v>0</v>
      </c>
      <c r="AC391" s="399">
        <f t="shared" si="84"/>
        <v>0</v>
      </c>
      <c r="AD391" s="1015"/>
      <c r="AE391" s="1016"/>
      <c r="AF391" s="1017"/>
    </row>
    <row r="392" spans="1:32" ht="15" customHeight="1" x14ac:dyDescent="0.2">
      <c r="A392" s="11">
        <v>175</v>
      </c>
      <c r="B392" s="271"/>
      <c r="C392" s="272"/>
      <c r="D392" s="272"/>
      <c r="E392" s="272"/>
      <c r="F392" s="1475" t="str">
        <f>'2. CAD NCCF'!F392:L392</f>
        <v>FI issued ABS, medium rated</v>
      </c>
      <c r="G392" s="1476"/>
      <c r="H392" s="1476"/>
      <c r="I392" s="1476"/>
      <c r="J392" s="1476"/>
      <c r="K392" s="1476"/>
      <c r="L392" s="1477"/>
      <c r="M392" s="690">
        <v>0</v>
      </c>
      <c r="N392" s="691">
        <v>0</v>
      </c>
      <c r="O392" s="692">
        <v>0</v>
      </c>
      <c r="P392" s="692">
        <v>0</v>
      </c>
      <c r="Q392" s="697">
        <v>0</v>
      </c>
      <c r="R392" s="692">
        <v>0</v>
      </c>
      <c r="S392" s="693">
        <v>0</v>
      </c>
      <c r="T392" s="692">
        <v>0</v>
      </c>
      <c r="U392" s="693">
        <v>0</v>
      </c>
      <c r="V392" s="692">
        <v>0</v>
      </c>
      <c r="W392" s="693">
        <v>0</v>
      </c>
      <c r="X392" s="692">
        <v>0</v>
      </c>
      <c r="Y392" s="693">
        <v>0</v>
      </c>
      <c r="Z392" s="692">
        <v>0</v>
      </c>
      <c r="AA392" s="693">
        <v>0</v>
      </c>
      <c r="AB392" s="698">
        <v>0</v>
      </c>
      <c r="AC392" s="690">
        <v>0</v>
      </c>
      <c r="AD392" s="1015"/>
      <c r="AE392" s="1016"/>
      <c r="AF392" s="1017"/>
    </row>
    <row r="393" spans="1:32" ht="15" customHeight="1" x14ac:dyDescent="0.2">
      <c r="A393" s="11">
        <v>176</v>
      </c>
      <c r="B393" s="271"/>
      <c r="C393" s="272"/>
      <c r="D393" s="272"/>
      <c r="E393" s="272"/>
      <c r="F393" s="1475" t="str">
        <f>'2. CAD NCCF'!F393:L393</f>
        <v>FI issued ABCP, medium rated</v>
      </c>
      <c r="G393" s="1476"/>
      <c r="H393" s="1476"/>
      <c r="I393" s="1476"/>
      <c r="J393" s="1476"/>
      <c r="K393" s="1476"/>
      <c r="L393" s="1477"/>
      <c r="M393" s="690">
        <v>0</v>
      </c>
      <c r="N393" s="691">
        <v>0</v>
      </c>
      <c r="O393" s="692">
        <v>0</v>
      </c>
      <c r="P393" s="692">
        <v>0</v>
      </c>
      <c r="Q393" s="697">
        <v>0</v>
      </c>
      <c r="R393" s="692">
        <v>0</v>
      </c>
      <c r="S393" s="693">
        <v>0</v>
      </c>
      <c r="T393" s="692">
        <v>0</v>
      </c>
      <c r="U393" s="693">
        <v>0</v>
      </c>
      <c r="V393" s="692">
        <v>0</v>
      </c>
      <c r="W393" s="693">
        <v>0</v>
      </c>
      <c r="X393" s="692">
        <v>0</v>
      </c>
      <c r="Y393" s="693">
        <v>0</v>
      </c>
      <c r="Z393" s="692">
        <v>0</v>
      </c>
      <c r="AA393" s="693">
        <v>0</v>
      </c>
      <c r="AB393" s="698">
        <v>0</v>
      </c>
      <c r="AC393" s="690">
        <v>0</v>
      </c>
      <c r="AD393" s="1015"/>
      <c r="AE393" s="1016"/>
      <c r="AF393" s="1017"/>
    </row>
    <row r="394" spans="1:32" x14ac:dyDescent="0.2">
      <c r="A394" s="11">
        <v>177</v>
      </c>
      <c r="B394" s="271"/>
      <c r="C394" s="272"/>
      <c r="D394" s="272"/>
      <c r="E394" s="1445" t="str">
        <f>'2. CAD NCCF'!E394:L394</f>
        <v>Non-FI issued ABS and ABCP, low or not rated</v>
      </c>
      <c r="F394" s="1446"/>
      <c r="G394" s="1446"/>
      <c r="H394" s="1446"/>
      <c r="I394" s="1446"/>
      <c r="J394" s="1446"/>
      <c r="K394" s="1446"/>
      <c r="L394" s="1447"/>
      <c r="M394" s="399">
        <f>SUM(M395:M396)</f>
        <v>0</v>
      </c>
      <c r="N394" s="402">
        <f t="shared" ref="N394:AC394" si="85">SUBTOTAL(9,N395:N396)</f>
        <v>0</v>
      </c>
      <c r="O394" s="406">
        <f t="shared" si="85"/>
        <v>0</v>
      </c>
      <c r="P394" s="405">
        <f t="shared" si="85"/>
        <v>0</v>
      </c>
      <c r="Q394" s="407">
        <f t="shared" si="85"/>
        <v>0</v>
      </c>
      <c r="R394" s="406">
        <f t="shared" si="85"/>
        <v>0</v>
      </c>
      <c r="S394" s="406">
        <f t="shared" si="85"/>
        <v>0</v>
      </c>
      <c r="T394" s="406">
        <f t="shared" si="85"/>
        <v>0</v>
      </c>
      <c r="U394" s="406">
        <f t="shared" si="85"/>
        <v>0</v>
      </c>
      <c r="V394" s="406">
        <f t="shared" si="85"/>
        <v>0</v>
      </c>
      <c r="W394" s="406">
        <f t="shared" si="85"/>
        <v>0</v>
      </c>
      <c r="X394" s="406">
        <f t="shared" si="85"/>
        <v>0</v>
      </c>
      <c r="Y394" s="406">
        <f t="shared" si="85"/>
        <v>0</v>
      </c>
      <c r="Z394" s="406">
        <f t="shared" si="85"/>
        <v>0</v>
      </c>
      <c r="AA394" s="406">
        <f t="shared" si="85"/>
        <v>0</v>
      </c>
      <c r="AB394" s="416">
        <f t="shared" si="85"/>
        <v>0</v>
      </c>
      <c r="AC394" s="399">
        <f t="shared" si="85"/>
        <v>0</v>
      </c>
      <c r="AD394" s="1015"/>
      <c r="AE394" s="1016"/>
      <c r="AF394" s="1017"/>
    </row>
    <row r="395" spans="1:32" ht="15" customHeight="1" x14ac:dyDescent="0.2">
      <c r="A395" s="11">
        <v>178</v>
      </c>
      <c r="B395" s="271"/>
      <c r="C395" s="272"/>
      <c r="D395" s="272"/>
      <c r="E395" s="272"/>
      <c r="F395" s="1475" t="str">
        <f>'2. CAD NCCF'!F395:L395</f>
        <v>Non-FI issued ABS, low or not rated</v>
      </c>
      <c r="G395" s="1476"/>
      <c r="H395" s="1476"/>
      <c r="I395" s="1476"/>
      <c r="J395" s="1476"/>
      <c r="K395" s="1476"/>
      <c r="L395" s="1477"/>
      <c r="M395" s="690">
        <v>0</v>
      </c>
      <c r="N395" s="691">
        <v>0</v>
      </c>
      <c r="O395" s="692">
        <v>0</v>
      </c>
      <c r="P395" s="692">
        <v>0</v>
      </c>
      <c r="Q395" s="697">
        <v>0</v>
      </c>
      <c r="R395" s="692">
        <v>0</v>
      </c>
      <c r="S395" s="693">
        <v>0</v>
      </c>
      <c r="T395" s="692">
        <v>0</v>
      </c>
      <c r="U395" s="693">
        <v>0</v>
      </c>
      <c r="V395" s="692">
        <v>0</v>
      </c>
      <c r="W395" s="693">
        <v>0</v>
      </c>
      <c r="X395" s="692">
        <v>0</v>
      </c>
      <c r="Y395" s="693">
        <v>0</v>
      </c>
      <c r="Z395" s="692">
        <v>0</v>
      </c>
      <c r="AA395" s="693">
        <v>0</v>
      </c>
      <c r="AB395" s="698">
        <v>0</v>
      </c>
      <c r="AC395" s="690">
        <v>0</v>
      </c>
      <c r="AD395" s="1015"/>
      <c r="AE395" s="1016"/>
      <c r="AF395" s="1017"/>
    </row>
    <row r="396" spans="1:32" ht="15" customHeight="1" x14ac:dyDescent="0.2">
      <c r="A396" s="11">
        <v>179</v>
      </c>
      <c r="B396" s="271"/>
      <c r="C396" s="272"/>
      <c r="D396" s="272"/>
      <c r="E396" s="272"/>
      <c r="F396" s="1475" t="str">
        <f>'2. CAD NCCF'!F396:L396</f>
        <v>Non-FI issued ABCP, low or not rated</v>
      </c>
      <c r="G396" s="1476"/>
      <c r="H396" s="1476"/>
      <c r="I396" s="1476"/>
      <c r="J396" s="1476"/>
      <c r="K396" s="1476"/>
      <c r="L396" s="1477"/>
      <c r="M396" s="690">
        <v>0</v>
      </c>
      <c r="N396" s="691">
        <v>0</v>
      </c>
      <c r="O396" s="692">
        <v>0</v>
      </c>
      <c r="P396" s="692">
        <v>0</v>
      </c>
      <c r="Q396" s="697">
        <v>0</v>
      </c>
      <c r="R396" s="692">
        <v>0</v>
      </c>
      <c r="S396" s="693">
        <v>0</v>
      </c>
      <c r="T396" s="692">
        <v>0</v>
      </c>
      <c r="U396" s="693">
        <v>0</v>
      </c>
      <c r="V396" s="692">
        <v>0</v>
      </c>
      <c r="W396" s="693">
        <v>0</v>
      </c>
      <c r="X396" s="692">
        <v>0</v>
      </c>
      <c r="Y396" s="693">
        <v>0</v>
      </c>
      <c r="Z396" s="692">
        <v>0</v>
      </c>
      <c r="AA396" s="693">
        <v>0</v>
      </c>
      <c r="AB396" s="698">
        <v>0</v>
      </c>
      <c r="AC396" s="690">
        <v>0</v>
      </c>
      <c r="AD396" s="1015"/>
      <c r="AE396" s="1016"/>
      <c r="AF396" s="1017"/>
    </row>
    <row r="397" spans="1:32" x14ac:dyDescent="0.2">
      <c r="A397" s="11">
        <v>180</v>
      </c>
      <c r="B397" s="271"/>
      <c r="C397" s="272"/>
      <c r="D397" s="272"/>
      <c r="E397" s="1445" t="str">
        <f>'2. CAD NCCF'!E397:L397</f>
        <v>FI issued ABS and ABCP, low or not rated</v>
      </c>
      <c r="F397" s="1446"/>
      <c r="G397" s="1446"/>
      <c r="H397" s="1446"/>
      <c r="I397" s="1446"/>
      <c r="J397" s="1446"/>
      <c r="K397" s="1446"/>
      <c r="L397" s="1447"/>
      <c r="M397" s="399">
        <f>SUM(M398:M399)</f>
        <v>0</v>
      </c>
      <c r="N397" s="402">
        <f t="shared" ref="N397:AC397" si="86">SUBTOTAL(9,N398:N399)</f>
        <v>0</v>
      </c>
      <c r="O397" s="406">
        <f t="shared" si="86"/>
        <v>0</v>
      </c>
      <c r="P397" s="405">
        <f t="shared" si="86"/>
        <v>0</v>
      </c>
      <c r="Q397" s="407">
        <f t="shared" si="86"/>
        <v>0</v>
      </c>
      <c r="R397" s="406">
        <f t="shared" si="86"/>
        <v>0</v>
      </c>
      <c r="S397" s="406">
        <f t="shared" si="86"/>
        <v>0</v>
      </c>
      <c r="T397" s="406">
        <f t="shared" si="86"/>
        <v>0</v>
      </c>
      <c r="U397" s="406">
        <f t="shared" si="86"/>
        <v>0</v>
      </c>
      <c r="V397" s="406">
        <f t="shared" si="86"/>
        <v>0</v>
      </c>
      <c r="W397" s="406">
        <f t="shared" si="86"/>
        <v>0</v>
      </c>
      <c r="X397" s="406">
        <f t="shared" si="86"/>
        <v>0</v>
      </c>
      <c r="Y397" s="406">
        <f t="shared" si="86"/>
        <v>0</v>
      </c>
      <c r="Z397" s="406">
        <f t="shared" si="86"/>
        <v>0</v>
      </c>
      <c r="AA397" s="406">
        <f t="shared" si="86"/>
        <v>0</v>
      </c>
      <c r="AB397" s="416">
        <f t="shared" si="86"/>
        <v>0</v>
      </c>
      <c r="AC397" s="399">
        <f t="shared" si="86"/>
        <v>0</v>
      </c>
      <c r="AD397" s="1015"/>
      <c r="AE397" s="1016"/>
      <c r="AF397" s="1017"/>
    </row>
    <row r="398" spans="1:32" ht="15" customHeight="1" x14ac:dyDescent="0.2">
      <c r="A398" s="11">
        <v>181</v>
      </c>
      <c r="B398" s="271"/>
      <c r="C398" s="272"/>
      <c r="D398" s="272"/>
      <c r="E398" s="272"/>
      <c r="F398" s="1475" t="str">
        <f>'2. CAD NCCF'!F398:L398</f>
        <v>FI issued ABS, low or not rated</v>
      </c>
      <c r="G398" s="1476"/>
      <c r="H398" s="1476"/>
      <c r="I398" s="1476"/>
      <c r="J398" s="1476"/>
      <c r="K398" s="1476"/>
      <c r="L398" s="1477"/>
      <c r="M398" s="690">
        <v>0</v>
      </c>
      <c r="N398" s="691">
        <v>0</v>
      </c>
      <c r="O398" s="692">
        <v>0</v>
      </c>
      <c r="P398" s="692">
        <v>0</v>
      </c>
      <c r="Q398" s="697">
        <v>0</v>
      </c>
      <c r="R398" s="692">
        <v>0</v>
      </c>
      <c r="S398" s="693">
        <v>0</v>
      </c>
      <c r="T398" s="692">
        <v>0</v>
      </c>
      <c r="U398" s="693">
        <v>0</v>
      </c>
      <c r="V398" s="692">
        <v>0</v>
      </c>
      <c r="W398" s="693">
        <v>0</v>
      </c>
      <c r="X398" s="692">
        <v>0</v>
      </c>
      <c r="Y398" s="693">
        <v>0</v>
      </c>
      <c r="Z398" s="692">
        <v>0</v>
      </c>
      <c r="AA398" s="693">
        <v>0</v>
      </c>
      <c r="AB398" s="698">
        <v>0</v>
      </c>
      <c r="AC398" s="690">
        <v>0</v>
      </c>
      <c r="AD398" s="1015"/>
      <c r="AE398" s="1016"/>
      <c r="AF398" s="1017"/>
    </row>
    <row r="399" spans="1:32" ht="15" customHeight="1" x14ac:dyDescent="0.2">
      <c r="A399" s="11">
        <v>182</v>
      </c>
      <c r="B399" s="271"/>
      <c r="C399" s="272"/>
      <c r="D399" s="272"/>
      <c r="E399" s="272"/>
      <c r="F399" s="1475" t="str">
        <f>'2. CAD NCCF'!F399:L399</f>
        <v>FI issued ABCP, low or not rated</v>
      </c>
      <c r="G399" s="1476"/>
      <c r="H399" s="1476"/>
      <c r="I399" s="1476"/>
      <c r="J399" s="1476"/>
      <c r="K399" s="1476"/>
      <c r="L399" s="1477"/>
      <c r="M399" s="690">
        <v>0</v>
      </c>
      <c r="N399" s="691">
        <v>0</v>
      </c>
      <c r="O399" s="692">
        <v>0</v>
      </c>
      <c r="P399" s="692">
        <v>0</v>
      </c>
      <c r="Q399" s="697">
        <v>0</v>
      </c>
      <c r="R399" s="692">
        <v>0</v>
      </c>
      <c r="S399" s="693">
        <v>0</v>
      </c>
      <c r="T399" s="692">
        <v>0</v>
      </c>
      <c r="U399" s="693">
        <v>0</v>
      </c>
      <c r="V399" s="692">
        <v>0</v>
      </c>
      <c r="W399" s="693">
        <v>0</v>
      </c>
      <c r="X399" s="692">
        <v>0</v>
      </c>
      <c r="Y399" s="693">
        <v>0</v>
      </c>
      <c r="Z399" s="692">
        <v>0</v>
      </c>
      <c r="AA399" s="693">
        <v>0</v>
      </c>
      <c r="AB399" s="698">
        <v>0</v>
      </c>
      <c r="AC399" s="690">
        <v>0</v>
      </c>
      <c r="AD399" s="1015"/>
      <c r="AE399" s="1016"/>
      <c r="AF399" s="1017"/>
    </row>
    <row r="400" spans="1:32" x14ac:dyDescent="0.2">
      <c r="A400" s="11">
        <v>183</v>
      </c>
      <c r="B400" s="271"/>
      <c r="C400" s="272"/>
      <c r="D400" s="1472" t="str">
        <f>'2. CAD NCCF'!D400:L400</f>
        <v>Equities</v>
      </c>
      <c r="E400" s="1473"/>
      <c r="F400" s="1473"/>
      <c r="G400" s="1473"/>
      <c r="H400" s="1473"/>
      <c r="I400" s="1473"/>
      <c r="J400" s="1473"/>
      <c r="K400" s="1473"/>
      <c r="L400" s="1474"/>
      <c r="M400" s="399">
        <f>SUM(M401:M403)</f>
        <v>0</v>
      </c>
      <c r="N400" s="402">
        <f t="shared" ref="N400:AC400" si="87">SUBTOTAL(9,N401:N403)</f>
        <v>0</v>
      </c>
      <c r="O400" s="406">
        <f t="shared" si="87"/>
        <v>0</v>
      </c>
      <c r="P400" s="405">
        <f t="shared" si="87"/>
        <v>0</v>
      </c>
      <c r="Q400" s="407">
        <f t="shared" si="87"/>
        <v>0</v>
      </c>
      <c r="R400" s="406">
        <f t="shared" si="87"/>
        <v>0</v>
      </c>
      <c r="S400" s="406">
        <f t="shared" si="87"/>
        <v>0</v>
      </c>
      <c r="T400" s="406">
        <f t="shared" si="87"/>
        <v>0</v>
      </c>
      <c r="U400" s="406">
        <f t="shared" si="87"/>
        <v>0</v>
      </c>
      <c r="V400" s="406">
        <f t="shared" si="87"/>
        <v>0</v>
      </c>
      <c r="W400" s="406">
        <f t="shared" si="87"/>
        <v>0</v>
      </c>
      <c r="X400" s="406">
        <f t="shared" si="87"/>
        <v>0</v>
      </c>
      <c r="Y400" s="406">
        <f t="shared" si="87"/>
        <v>0</v>
      </c>
      <c r="Z400" s="406">
        <f t="shared" si="87"/>
        <v>0</v>
      </c>
      <c r="AA400" s="406">
        <f t="shared" si="87"/>
        <v>0</v>
      </c>
      <c r="AB400" s="416">
        <f t="shared" si="87"/>
        <v>0</v>
      </c>
      <c r="AC400" s="399">
        <f t="shared" si="87"/>
        <v>0</v>
      </c>
      <c r="AD400" s="1015"/>
      <c r="AE400" s="1016"/>
      <c r="AF400" s="1017"/>
    </row>
    <row r="401" spans="1:32" x14ac:dyDescent="0.2">
      <c r="A401" s="11">
        <v>184</v>
      </c>
      <c r="B401" s="271"/>
      <c r="C401" s="272"/>
      <c r="D401" s="272"/>
      <c r="E401" s="272"/>
      <c r="F401" s="1475" t="str">
        <f>'2. CAD NCCF'!F401:L401</f>
        <v>Eligible non-financial common equity shares</v>
      </c>
      <c r="G401" s="1476"/>
      <c r="H401" s="1476"/>
      <c r="I401" s="1476"/>
      <c r="J401" s="1476"/>
      <c r="K401" s="1476"/>
      <c r="L401" s="1477"/>
      <c r="M401" s="690">
        <v>0</v>
      </c>
      <c r="N401" s="691">
        <v>0</v>
      </c>
      <c r="O401" s="692">
        <v>0</v>
      </c>
      <c r="P401" s="692">
        <v>0</v>
      </c>
      <c r="Q401" s="697">
        <v>0</v>
      </c>
      <c r="R401" s="692">
        <v>0</v>
      </c>
      <c r="S401" s="693">
        <v>0</v>
      </c>
      <c r="T401" s="692">
        <v>0</v>
      </c>
      <c r="U401" s="693">
        <v>0</v>
      </c>
      <c r="V401" s="692">
        <v>0</v>
      </c>
      <c r="W401" s="693">
        <v>0</v>
      </c>
      <c r="X401" s="692">
        <v>0</v>
      </c>
      <c r="Y401" s="693">
        <v>0</v>
      </c>
      <c r="Z401" s="692">
        <v>0</v>
      </c>
      <c r="AA401" s="693">
        <v>0</v>
      </c>
      <c r="AB401" s="698">
        <v>0</v>
      </c>
      <c r="AC401" s="690">
        <v>0</v>
      </c>
      <c r="AD401" s="1015"/>
      <c r="AE401" s="1016"/>
      <c r="AF401" s="1017"/>
    </row>
    <row r="402" spans="1:32" ht="15" customHeight="1" x14ac:dyDescent="0.2">
      <c r="A402" s="11">
        <v>185</v>
      </c>
      <c r="B402" s="271"/>
      <c r="C402" s="272"/>
      <c r="D402" s="272"/>
      <c r="E402" s="272"/>
      <c r="F402" s="1475" t="str">
        <f>'2. CAD NCCF'!F402:L402</f>
        <v>Eligible financial common equity</v>
      </c>
      <c r="G402" s="1476"/>
      <c r="H402" s="1476"/>
      <c r="I402" s="1476"/>
      <c r="J402" s="1476"/>
      <c r="K402" s="1476"/>
      <c r="L402" s="1477"/>
      <c r="M402" s="690">
        <v>0</v>
      </c>
      <c r="N402" s="691">
        <v>0</v>
      </c>
      <c r="O402" s="692">
        <v>0</v>
      </c>
      <c r="P402" s="692">
        <v>0</v>
      </c>
      <c r="Q402" s="697">
        <v>0</v>
      </c>
      <c r="R402" s="692">
        <v>0</v>
      </c>
      <c r="S402" s="693">
        <v>0</v>
      </c>
      <c r="T402" s="692">
        <v>0</v>
      </c>
      <c r="U402" s="693">
        <v>0</v>
      </c>
      <c r="V402" s="692">
        <v>0</v>
      </c>
      <c r="W402" s="693">
        <v>0</v>
      </c>
      <c r="X402" s="692">
        <v>0</v>
      </c>
      <c r="Y402" s="693">
        <v>0</v>
      </c>
      <c r="Z402" s="692">
        <v>0</v>
      </c>
      <c r="AA402" s="693">
        <v>0</v>
      </c>
      <c r="AB402" s="698">
        <v>0</v>
      </c>
      <c r="AC402" s="690">
        <v>0</v>
      </c>
      <c r="AD402" s="1015"/>
      <c r="AE402" s="1016"/>
      <c r="AF402" s="1017"/>
    </row>
    <row r="403" spans="1:32" ht="15" customHeight="1" x14ac:dyDescent="0.2">
      <c r="A403" s="11">
        <v>186</v>
      </c>
      <c r="B403" s="271"/>
      <c r="C403" s="272"/>
      <c r="D403" s="272"/>
      <c r="E403" s="272"/>
      <c r="F403" s="1475" t="str">
        <f>'2. CAD NCCF'!F403:L403</f>
        <v>Other equities</v>
      </c>
      <c r="G403" s="1476"/>
      <c r="H403" s="1476"/>
      <c r="I403" s="1476"/>
      <c r="J403" s="1476"/>
      <c r="K403" s="1476"/>
      <c r="L403" s="1477"/>
      <c r="M403" s="690"/>
      <c r="N403" s="691">
        <v>0</v>
      </c>
      <c r="O403" s="692">
        <v>0</v>
      </c>
      <c r="P403" s="692">
        <v>0</v>
      </c>
      <c r="Q403" s="697">
        <v>0</v>
      </c>
      <c r="R403" s="692">
        <v>0</v>
      </c>
      <c r="S403" s="693">
        <v>0</v>
      </c>
      <c r="T403" s="692">
        <v>0</v>
      </c>
      <c r="U403" s="693">
        <v>0</v>
      </c>
      <c r="V403" s="692">
        <v>0</v>
      </c>
      <c r="W403" s="693">
        <v>0</v>
      </c>
      <c r="X403" s="692">
        <v>0</v>
      </c>
      <c r="Y403" s="693">
        <v>0</v>
      </c>
      <c r="Z403" s="692">
        <v>0</v>
      </c>
      <c r="AA403" s="693">
        <v>0</v>
      </c>
      <c r="AB403" s="698">
        <v>0</v>
      </c>
      <c r="AC403" s="690">
        <v>0</v>
      </c>
      <c r="AD403" s="1015"/>
      <c r="AE403" s="1016"/>
      <c r="AF403" s="1017"/>
    </row>
    <row r="404" spans="1:32" x14ac:dyDescent="0.2">
      <c r="A404" s="11">
        <v>187</v>
      </c>
      <c r="B404" s="271"/>
      <c r="C404" s="272"/>
      <c r="D404" s="1472" t="str">
        <f>'2. CAD NCCF'!D404:L404</f>
        <v>FI's own securities - Not eliminated</v>
      </c>
      <c r="E404" s="1473"/>
      <c r="F404" s="1473"/>
      <c r="G404" s="1473"/>
      <c r="H404" s="1473"/>
      <c r="I404" s="1473"/>
      <c r="J404" s="1473"/>
      <c r="K404" s="1473"/>
      <c r="L404" s="1474"/>
      <c r="M404" s="399">
        <f>SUM(M405:M406)</f>
        <v>0</v>
      </c>
      <c r="N404" s="402">
        <f t="shared" ref="N404:AC404" si="88">SUBTOTAL(9,N405:N406)</f>
        <v>0</v>
      </c>
      <c r="O404" s="406">
        <f t="shared" si="88"/>
        <v>0</v>
      </c>
      <c r="P404" s="405">
        <f t="shared" si="88"/>
        <v>0</v>
      </c>
      <c r="Q404" s="407">
        <f t="shared" si="88"/>
        <v>0</v>
      </c>
      <c r="R404" s="406">
        <f t="shared" si="88"/>
        <v>0</v>
      </c>
      <c r="S404" s="406">
        <f t="shared" si="88"/>
        <v>0</v>
      </c>
      <c r="T404" s="406">
        <f t="shared" si="88"/>
        <v>0</v>
      </c>
      <c r="U404" s="406">
        <f t="shared" si="88"/>
        <v>0</v>
      </c>
      <c r="V404" s="406">
        <f t="shared" si="88"/>
        <v>0</v>
      </c>
      <c r="W404" s="406">
        <f t="shared" si="88"/>
        <v>0</v>
      </c>
      <c r="X404" s="406">
        <f t="shared" si="88"/>
        <v>0</v>
      </c>
      <c r="Y404" s="406">
        <f t="shared" si="88"/>
        <v>0</v>
      </c>
      <c r="Z404" s="406">
        <f t="shared" si="88"/>
        <v>0</v>
      </c>
      <c r="AA404" s="406">
        <f t="shared" si="88"/>
        <v>0</v>
      </c>
      <c r="AB404" s="416">
        <f t="shared" si="88"/>
        <v>0</v>
      </c>
      <c r="AC404" s="399">
        <f t="shared" si="88"/>
        <v>0</v>
      </c>
      <c r="AD404" s="1015"/>
      <c r="AE404" s="1016"/>
      <c r="AF404" s="1017"/>
    </row>
    <row r="405" spans="1:32" x14ac:dyDescent="0.2">
      <c r="A405" s="11">
        <v>188</v>
      </c>
      <c r="B405" s="271"/>
      <c r="C405" s="272"/>
      <c r="D405" s="272"/>
      <c r="E405" s="272"/>
      <c r="F405" s="1501" t="str">
        <f>'2. CAD NCCF'!F405:L405</f>
        <v>FI's own debt not eliminated</v>
      </c>
      <c r="G405" s="1502"/>
      <c r="H405" s="1502"/>
      <c r="I405" s="1502"/>
      <c r="J405" s="1502"/>
      <c r="K405" s="1502"/>
      <c r="L405" s="1503"/>
      <c r="M405" s="690">
        <v>0</v>
      </c>
      <c r="N405" s="691">
        <v>0</v>
      </c>
      <c r="O405" s="692">
        <v>0</v>
      </c>
      <c r="P405" s="692">
        <v>0</v>
      </c>
      <c r="Q405" s="697">
        <v>0</v>
      </c>
      <c r="R405" s="692">
        <v>0</v>
      </c>
      <c r="S405" s="693">
        <v>0</v>
      </c>
      <c r="T405" s="692">
        <v>0</v>
      </c>
      <c r="U405" s="693">
        <v>0</v>
      </c>
      <c r="V405" s="692">
        <v>0</v>
      </c>
      <c r="W405" s="693">
        <v>0</v>
      </c>
      <c r="X405" s="692">
        <v>0</v>
      </c>
      <c r="Y405" s="693">
        <v>0</v>
      </c>
      <c r="Z405" s="692">
        <v>0</v>
      </c>
      <c r="AA405" s="693">
        <v>0</v>
      </c>
      <c r="AB405" s="698">
        <v>0</v>
      </c>
      <c r="AC405" s="690">
        <v>0</v>
      </c>
      <c r="AD405" s="1015"/>
      <c r="AE405" s="1016"/>
      <c r="AF405" s="1017"/>
    </row>
    <row r="406" spans="1:32" ht="15" customHeight="1" x14ac:dyDescent="0.2">
      <c r="A406" s="11">
        <v>189</v>
      </c>
      <c r="B406" s="271"/>
      <c r="C406" s="272"/>
      <c r="D406" s="272"/>
      <c r="E406" s="272"/>
      <c r="F406" s="1501" t="str">
        <f>'2. CAD NCCF'!F406:L406</f>
        <v>FI's own equity not eliminated</v>
      </c>
      <c r="G406" s="1502"/>
      <c r="H406" s="1502"/>
      <c r="I406" s="1502"/>
      <c r="J406" s="1502"/>
      <c r="K406" s="1502"/>
      <c r="L406" s="1503"/>
      <c r="M406" s="690">
        <v>0</v>
      </c>
      <c r="N406" s="691">
        <v>0</v>
      </c>
      <c r="O406" s="692">
        <v>0</v>
      </c>
      <c r="P406" s="692">
        <v>0</v>
      </c>
      <c r="Q406" s="697">
        <v>0</v>
      </c>
      <c r="R406" s="692">
        <v>0</v>
      </c>
      <c r="S406" s="693">
        <v>0</v>
      </c>
      <c r="T406" s="692">
        <v>0</v>
      </c>
      <c r="U406" s="693">
        <v>0</v>
      </c>
      <c r="V406" s="692">
        <v>0</v>
      </c>
      <c r="W406" s="693">
        <v>0</v>
      </c>
      <c r="X406" s="692">
        <v>0</v>
      </c>
      <c r="Y406" s="693">
        <v>0</v>
      </c>
      <c r="Z406" s="692">
        <v>0</v>
      </c>
      <c r="AA406" s="693">
        <v>0</v>
      </c>
      <c r="AB406" s="698">
        <v>0</v>
      </c>
      <c r="AC406" s="690">
        <v>0</v>
      </c>
      <c r="AD406" s="1015"/>
      <c r="AE406" s="1016"/>
      <c r="AF406" s="1017"/>
    </row>
    <row r="407" spans="1:32" ht="15" customHeight="1" x14ac:dyDescent="0.2">
      <c r="A407" s="11">
        <v>326</v>
      </c>
      <c r="B407" s="271"/>
      <c r="C407" s="1532" t="str">
        <f>'2. CAD NCCF'!C407:AF407</f>
        <v>Securities sold short</v>
      </c>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33"/>
    </row>
    <row r="408" spans="1:32" x14ac:dyDescent="0.2">
      <c r="A408" s="11">
        <v>232</v>
      </c>
      <c r="B408" s="271"/>
      <c r="C408" s="272"/>
      <c r="D408" s="1472" t="str">
        <f>'2. CAD NCCF'!D408:AF408</f>
        <v>Government securities (GS)</v>
      </c>
      <c r="E408" s="1473"/>
      <c r="F408" s="1473"/>
      <c r="G408" s="1473"/>
      <c r="H408" s="1473"/>
      <c r="I408" s="1473"/>
      <c r="J408" s="1473"/>
      <c r="K408" s="1473"/>
      <c r="L408" s="1473"/>
      <c r="M408" s="1473"/>
      <c r="N408" s="1473"/>
      <c r="O408" s="1473"/>
      <c r="P408" s="1473"/>
      <c r="Q408" s="1473"/>
      <c r="R408" s="1473"/>
      <c r="S408" s="1473"/>
      <c r="T408" s="1473"/>
      <c r="U408" s="1473"/>
      <c r="V408" s="1473"/>
      <c r="W408" s="1473"/>
      <c r="X408" s="1473"/>
      <c r="Y408" s="1473"/>
      <c r="Z408" s="1473"/>
      <c r="AA408" s="1473"/>
      <c r="AB408" s="1473"/>
      <c r="AC408" s="1473"/>
      <c r="AD408" s="1473"/>
      <c r="AE408" s="1473"/>
      <c r="AF408" s="1474"/>
    </row>
    <row r="409" spans="1:32" x14ac:dyDescent="0.2">
      <c r="A409" s="11">
        <v>233</v>
      </c>
      <c r="B409" s="271"/>
      <c r="C409" s="272"/>
      <c r="D409" s="272"/>
      <c r="E409" s="1515" t="str">
        <f>'2. CAD NCCF'!E409:L409</f>
        <v>High rated GS</v>
      </c>
      <c r="F409" s="1516"/>
      <c r="G409" s="1516"/>
      <c r="H409" s="1516"/>
      <c r="I409" s="1516"/>
      <c r="J409" s="1516"/>
      <c r="K409" s="1516"/>
      <c r="L409" s="1517"/>
      <c r="M409" s="399">
        <f>SUM(M410:M413)</f>
        <v>0</v>
      </c>
      <c r="N409" s="402">
        <f t="shared" ref="N409:AC409" si="89">SUBTOTAL(9,N410:N413)</f>
        <v>0</v>
      </c>
      <c r="O409" s="406">
        <f t="shared" si="89"/>
        <v>0</v>
      </c>
      <c r="P409" s="405">
        <f t="shared" si="89"/>
        <v>0</v>
      </c>
      <c r="Q409" s="407">
        <f t="shared" si="89"/>
        <v>0</v>
      </c>
      <c r="R409" s="406">
        <f t="shared" si="89"/>
        <v>0</v>
      </c>
      <c r="S409" s="406">
        <f t="shared" si="89"/>
        <v>0</v>
      </c>
      <c r="T409" s="406">
        <f t="shared" si="89"/>
        <v>0</v>
      </c>
      <c r="U409" s="406">
        <f t="shared" si="89"/>
        <v>0</v>
      </c>
      <c r="V409" s="406">
        <f t="shared" si="89"/>
        <v>0</v>
      </c>
      <c r="W409" s="406">
        <f t="shared" si="89"/>
        <v>0</v>
      </c>
      <c r="X409" s="406">
        <f t="shared" si="89"/>
        <v>0</v>
      </c>
      <c r="Y409" s="406">
        <f t="shared" si="89"/>
        <v>0</v>
      </c>
      <c r="Z409" s="406">
        <f t="shared" si="89"/>
        <v>0</v>
      </c>
      <c r="AA409" s="406">
        <f t="shared" si="89"/>
        <v>0</v>
      </c>
      <c r="AB409" s="416">
        <f t="shared" si="89"/>
        <v>0</v>
      </c>
      <c r="AC409" s="399">
        <f t="shared" si="89"/>
        <v>0</v>
      </c>
      <c r="AD409" s="1015"/>
      <c r="AE409" s="1016"/>
      <c r="AF409" s="1017"/>
    </row>
    <row r="410" spans="1:32" x14ac:dyDescent="0.2">
      <c r="A410" s="11">
        <v>234</v>
      </c>
      <c r="B410" s="271"/>
      <c r="C410" s="272"/>
      <c r="D410" s="272"/>
      <c r="E410" s="273"/>
      <c r="F410" s="1475" t="str">
        <f>'2. CAD NCCF'!F410:L410</f>
        <v xml:space="preserve">Sovereigh &amp; central bank GS </v>
      </c>
      <c r="G410" s="1476"/>
      <c r="H410" s="1476"/>
      <c r="I410" s="1476"/>
      <c r="J410" s="1476"/>
      <c r="K410" s="1476"/>
      <c r="L410" s="1477"/>
      <c r="M410" s="690">
        <v>0</v>
      </c>
      <c r="N410" s="691">
        <v>0</v>
      </c>
      <c r="O410" s="692">
        <v>0</v>
      </c>
      <c r="P410" s="692">
        <v>0</v>
      </c>
      <c r="Q410" s="697">
        <v>0</v>
      </c>
      <c r="R410" s="692">
        <v>0</v>
      </c>
      <c r="S410" s="693">
        <v>0</v>
      </c>
      <c r="T410" s="692">
        <v>0</v>
      </c>
      <c r="U410" s="693">
        <v>0</v>
      </c>
      <c r="V410" s="692">
        <v>0</v>
      </c>
      <c r="W410" s="693">
        <v>0</v>
      </c>
      <c r="X410" s="692">
        <v>0</v>
      </c>
      <c r="Y410" s="693">
        <v>0</v>
      </c>
      <c r="Z410" s="692">
        <v>0</v>
      </c>
      <c r="AA410" s="693">
        <v>0</v>
      </c>
      <c r="AB410" s="698">
        <v>0</v>
      </c>
      <c r="AC410" s="690">
        <v>0</v>
      </c>
      <c r="AD410" s="1015"/>
      <c r="AE410" s="1016"/>
      <c r="AF410" s="1017"/>
    </row>
    <row r="411" spans="1:32" ht="15" customHeight="1" x14ac:dyDescent="0.2">
      <c r="A411" s="11">
        <v>235</v>
      </c>
      <c r="B411" s="271"/>
      <c r="C411" s="272"/>
      <c r="D411" s="272"/>
      <c r="E411" s="273"/>
      <c r="F411" s="1475" t="str">
        <f>'2. CAD NCCF'!F411:L411</f>
        <v>State, provincial &amp; agency GS</v>
      </c>
      <c r="G411" s="1476"/>
      <c r="H411" s="1476"/>
      <c r="I411" s="1476"/>
      <c r="J411" s="1476"/>
      <c r="K411" s="1476"/>
      <c r="L411" s="1477"/>
      <c r="M411" s="690">
        <v>0</v>
      </c>
      <c r="N411" s="691">
        <v>0</v>
      </c>
      <c r="O411" s="692">
        <v>0</v>
      </c>
      <c r="P411" s="692">
        <v>0</v>
      </c>
      <c r="Q411" s="697">
        <v>0</v>
      </c>
      <c r="R411" s="692">
        <v>0</v>
      </c>
      <c r="S411" s="693">
        <v>0</v>
      </c>
      <c r="T411" s="692">
        <v>0</v>
      </c>
      <c r="U411" s="693">
        <v>0</v>
      </c>
      <c r="V411" s="692">
        <v>0</v>
      </c>
      <c r="W411" s="693">
        <v>0</v>
      </c>
      <c r="X411" s="692">
        <v>0</v>
      </c>
      <c r="Y411" s="693">
        <v>0</v>
      </c>
      <c r="Z411" s="692">
        <v>0</v>
      </c>
      <c r="AA411" s="693">
        <v>0</v>
      </c>
      <c r="AB411" s="698">
        <v>0</v>
      </c>
      <c r="AC411" s="690">
        <v>0</v>
      </c>
      <c r="AD411" s="1015"/>
      <c r="AE411" s="1016"/>
      <c r="AF411" s="1017"/>
    </row>
    <row r="412" spans="1:32" ht="15" customHeight="1" x14ac:dyDescent="0.2">
      <c r="A412" s="11">
        <v>236</v>
      </c>
      <c r="B412" s="271"/>
      <c r="C412" s="272"/>
      <c r="D412" s="274"/>
      <c r="E412" s="275"/>
      <c r="F412" s="1475" t="str">
        <f>'2. CAD NCCF'!F412:L412</f>
        <v>State municipal GS</v>
      </c>
      <c r="G412" s="1476"/>
      <c r="H412" s="1476"/>
      <c r="I412" s="1476"/>
      <c r="J412" s="1476"/>
      <c r="K412" s="1476"/>
      <c r="L412" s="1477"/>
      <c r="M412" s="690"/>
      <c r="N412" s="691">
        <v>0</v>
      </c>
      <c r="O412" s="692">
        <v>0</v>
      </c>
      <c r="P412" s="692">
        <v>0</v>
      </c>
      <c r="Q412" s="697">
        <v>0</v>
      </c>
      <c r="R412" s="692">
        <v>0</v>
      </c>
      <c r="S412" s="693">
        <v>0</v>
      </c>
      <c r="T412" s="692">
        <v>0</v>
      </c>
      <c r="U412" s="693">
        <v>0</v>
      </c>
      <c r="V412" s="692">
        <v>0</v>
      </c>
      <c r="W412" s="693">
        <v>0</v>
      </c>
      <c r="X412" s="692">
        <v>0</v>
      </c>
      <c r="Y412" s="693">
        <v>0</v>
      </c>
      <c r="Z412" s="692">
        <v>0</v>
      </c>
      <c r="AA412" s="693">
        <v>0</v>
      </c>
      <c r="AB412" s="698">
        <v>0</v>
      </c>
      <c r="AC412" s="690">
        <v>0</v>
      </c>
      <c r="AD412" s="1015"/>
      <c r="AE412" s="1016"/>
      <c r="AF412" s="1017"/>
    </row>
    <row r="413" spans="1:32" ht="15" customHeight="1" x14ac:dyDescent="0.2">
      <c r="A413" s="11">
        <v>237</v>
      </c>
      <c r="B413" s="271"/>
      <c r="C413" s="272"/>
      <c r="D413" s="272"/>
      <c r="E413" s="276"/>
      <c r="F413" s="1475" t="str">
        <f>'2. CAD NCCF'!F413:L413</f>
        <v>Supranational and multilateral development bank GS</v>
      </c>
      <c r="G413" s="1476"/>
      <c r="H413" s="1476"/>
      <c r="I413" s="1476"/>
      <c r="J413" s="1476"/>
      <c r="K413" s="1476"/>
      <c r="L413" s="1477"/>
      <c r="M413" s="690">
        <v>0</v>
      </c>
      <c r="N413" s="691">
        <v>0</v>
      </c>
      <c r="O413" s="692">
        <v>0</v>
      </c>
      <c r="P413" s="692">
        <v>0</v>
      </c>
      <c r="Q413" s="697">
        <v>0</v>
      </c>
      <c r="R413" s="692">
        <v>0</v>
      </c>
      <c r="S413" s="693">
        <v>0</v>
      </c>
      <c r="T413" s="692">
        <v>0</v>
      </c>
      <c r="U413" s="693">
        <v>0</v>
      </c>
      <c r="V413" s="692">
        <v>0</v>
      </c>
      <c r="W413" s="693">
        <v>0</v>
      </c>
      <c r="X413" s="692">
        <v>0</v>
      </c>
      <c r="Y413" s="693">
        <v>0</v>
      </c>
      <c r="Z413" s="692">
        <v>0</v>
      </c>
      <c r="AA413" s="693">
        <v>0</v>
      </c>
      <c r="AB413" s="698">
        <v>0</v>
      </c>
      <c r="AC413" s="690">
        <v>0</v>
      </c>
      <c r="AD413" s="1015"/>
      <c r="AE413" s="1016"/>
      <c r="AF413" s="1017"/>
    </row>
    <row r="414" spans="1:32" ht="15.75" x14ac:dyDescent="0.2">
      <c r="A414" s="11">
        <v>238</v>
      </c>
      <c r="B414" s="271"/>
      <c r="C414" s="272"/>
      <c r="D414" s="277"/>
      <c r="E414" s="1445" t="str">
        <f>'2. CAD NCCF'!E414:L414</f>
        <v>Medium rated GS</v>
      </c>
      <c r="F414" s="1446"/>
      <c r="G414" s="1446"/>
      <c r="H414" s="1446"/>
      <c r="I414" s="1446"/>
      <c r="J414" s="1446"/>
      <c r="K414" s="1446"/>
      <c r="L414" s="1447"/>
      <c r="M414" s="399">
        <f>SUM(M415:M418)</f>
        <v>0</v>
      </c>
      <c r="N414" s="402">
        <f t="shared" ref="N414:AC414" si="90">SUBTOTAL(9,N415:N418)</f>
        <v>0</v>
      </c>
      <c r="O414" s="406">
        <f t="shared" si="90"/>
        <v>0</v>
      </c>
      <c r="P414" s="405">
        <f t="shared" si="90"/>
        <v>0</v>
      </c>
      <c r="Q414" s="407">
        <f t="shared" si="90"/>
        <v>0</v>
      </c>
      <c r="R414" s="406">
        <f t="shared" si="90"/>
        <v>0</v>
      </c>
      <c r="S414" s="406">
        <f t="shared" si="90"/>
        <v>0</v>
      </c>
      <c r="T414" s="406">
        <f t="shared" si="90"/>
        <v>0</v>
      </c>
      <c r="U414" s="406">
        <f t="shared" si="90"/>
        <v>0</v>
      </c>
      <c r="V414" s="406">
        <f t="shared" si="90"/>
        <v>0</v>
      </c>
      <c r="W414" s="406">
        <f t="shared" si="90"/>
        <v>0</v>
      </c>
      <c r="X414" s="406">
        <f t="shared" si="90"/>
        <v>0</v>
      </c>
      <c r="Y414" s="406">
        <f t="shared" si="90"/>
        <v>0</v>
      </c>
      <c r="Z414" s="406">
        <f t="shared" si="90"/>
        <v>0</v>
      </c>
      <c r="AA414" s="406">
        <f t="shared" si="90"/>
        <v>0</v>
      </c>
      <c r="AB414" s="416">
        <f t="shared" si="90"/>
        <v>0</v>
      </c>
      <c r="AC414" s="399">
        <f t="shared" si="90"/>
        <v>0</v>
      </c>
      <c r="AD414" s="1015"/>
      <c r="AE414" s="1016"/>
      <c r="AF414" s="1017"/>
    </row>
    <row r="415" spans="1:32" ht="15" customHeight="1" x14ac:dyDescent="0.2">
      <c r="A415" s="11">
        <v>239</v>
      </c>
      <c r="B415" s="271"/>
      <c r="C415" s="272"/>
      <c r="D415" s="278"/>
      <c r="E415" s="278"/>
      <c r="F415" s="1475" t="str">
        <f>'2. CAD NCCF'!F415:L415</f>
        <v xml:space="preserve">Sovereigh &amp; central bank GS </v>
      </c>
      <c r="G415" s="1476"/>
      <c r="H415" s="1476"/>
      <c r="I415" s="1476"/>
      <c r="J415" s="1476"/>
      <c r="K415" s="1476"/>
      <c r="L415" s="1477"/>
      <c r="M415" s="690">
        <v>0</v>
      </c>
      <c r="N415" s="691">
        <v>0</v>
      </c>
      <c r="O415" s="692">
        <v>0</v>
      </c>
      <c r="P415" s="692">
        <v>0</v>
      </c>
      <c r="Q415" s="697">
        <v>0</v>
      </c>
      <c r="R415" s="692">
        <v>0</v>
      </c>
      <c r="S415" s="693">
        <v>0</v>
      </c>
      <c r="T415" s="692">
        <v>0</v>
      </c>
      <c r="U415" s="693">
        <v>0</v>
      </c>
      <c r="V415" s="692">
        <v>0</v>
      </c>
      <c r="W415" s="693">
        <v>0</v>
      </c>
      <c r="X415" s="692">
        <v>0</v>
      </c>
      <c r="Y415" s="693">
        <v>0</v>
      </c>
      <c r="Z415" s="692">
        <v>0</v>
      </c>
      <c r="AA415" s="693">
        <v>0</v>
      </c>
      <c r="AB415" s="698">
        <v>0</v>
      </c>
      <c r="AC415" s="690">
        <v>0</v>
      </c>
      <c r="AD415" s="1015"/>
      <c r="AE415" s="1016"/>
      <c r="AF415" s="1017"/>
    </row>
    <row r="416" spans="1:32" ht="15" customHeight="1" x14ac:dyDescent="0.2">
      <c r="A416" s="11">
        <v>240</v>
      </c>
      <c r="B416" s="271"/>
      <c r="C416" s="272"/>
      <c r="D416" s="278"/>
      <c r="E416" s="278"/>
      <c r="F416" s="1475" t="str">
        <f>'2. CAD NCCF'!F416:L416</f>
        <v>State, provincial &amp; agency GS</v>
      </c>
      <c r="G416" s="1476"/>
      <c r="H416" s="1476"/>
      <c r="I416" s="1476"/>
      <c r="J416" s="1476"/>
      <c r="K416" s="1476"/>
      <c r="L416" s="1477"/>
      <c r="M416" s="690">
        <v>0</v>
      </c>
      <c r="N416" s="691">
        <v>0</v>
      </c>
      <c r="O416" s="692">
        <v>0</v>
      </c>
      <c r="P416" s="692">
        <v>0</v>
      </c>
      <c r="Q416" s="697">
        <v>0</v>
      </c>
      <c r="R416" s="692">
        <v>0</v>
      </c>
      <c r="S416" s="693">
        <v>0</v>
      </c>
      <c r="T416" s="692">
        <v>0</v>
      </c>
      <c r="U416" s="693">
        <v>0</v>
      </c>
      <c r="V416" s="692">
        <v>0</v>
      </c>
      <c r="W416" s="693">
        <v>0</v>
      </c>
      <c r="X416" s="692">
        <v>0</v>
      </c>
      <c r="Y416" s="693">
        <v>0</v>
      </c>
      <c r="Z416" s="692">
        <v>0</v>
      </c>
      <c r="AA416" s="693">
        <v>0</v>
      </c>
      <c r="AB416" s="698">
        <v>0</v>
      </c>
      <c r="AC416" s="690">
        <v>0</v>
      </c>
      <c r="AD416" s="1015"/>
      <c r="AE416" s="1016"/>
      <c r="AF416" s="1017"/>
    </row>
    <row r="417" spans="1:32" ht="15" customHeight="1" x14ac:dyDescent="0.2">
      <c r="A417" s="11">
        <v>241</v>
      </c>
      <c r="B417" s="271"/>
      <c r="C417" s="272"/>
      <c r="D417" s="279"/>
      <c r="E417" s="279"/>
      <c r="F417" s="1475" t="str">
        <f>'2. CAD NCCF'!F417:L417</f>
        <v>State municipal GS</v>
      </c>
      <c r="G417" s="1476"/>
      <c r="H417" s="1476"/>
      <c r="I417" s="1476"/>
      <c r="J417" s="1476"/>
      <c r="K417" s="1476"/>
      <c r="L417" s="1477"/>
      <c r="M417" s="690">
        <v>0</v>
      </c>
      <c r="N417" s="691">
        <v>0</v>
      </c>
      <c r="O417" s="692">
        <v>0</v>
      </c>
      <c r="P417" s="692">
        <v>0</v>
      </c>
      <c r="Q417" s="697">
        <v>0</v>
      </c>
      <c r="R417" s="692">
        <v>0</v>
      </c>
      <c r="S417" s="693">
        <v>0</v>
      </c>
      <c r="T417" s="692">
        <v>0</v>
      </c>
      <c r="U417" s="693">
        <v>0</v>
      </c>
      <c r="V417" s="692">
        <v>0</v>
      </c>
      <c r="W417" s="693">
        <v>0</v>
      </c>
      <c r="X417" s="692">
        <v>0</v>
      </c>
      <c r="Y417" s="693">
        <v>0</v>
      </c>
      <c r="Z417" s="692">
        <v>0</v>
      </c>
      <c r="AA417" s="693">
        <v>0</v>
      </c>
      <c r="AB417" s="698">
        <v>0</v>
      </c>
      <c r="AC417" s="690">
        <v>0</v>
      </c>
      <c r="AD417" s="1015"/>
      <c r="AE417" s="1016"/>
      <c r="AF417" s="1017"/>
    </row>
    <row r="418" spans="1:32" ht="15" customHeight="1" x14ac:dyDescent="0.2">
      <c r="A418" s="11">
        <v>242</v>
      </c>
      <c r="B418" s="271"/>
      <c r="C418" s="272"/>
      <c r="D418" s="274"/>
      <c r="E418" s="274"/>
      <c r="F418" s="1475" t="str">
        <f>'2. CAD NCCF'!F418:L418</f>
        <v>Supranational and multilateral development bank GS</v>
      </c>
      <c r="G418" s="1476"/>
      <c r="H418" s="1476"/>
      <c r="I418" s="1476"/>
      <c r="J418" s="1476"/>
      <c r="K418" s="1476"/>
      <c r="L418" s="1477"/>
      <c r="M418" s="690">
        <v>0</v>
      </c>
      <c r="N418" s="691">
        <v>0</v>
      </c>
      <c r="O418" s="692">
        <v>0</v>
      </c>
      <c r="P418" s="692">
        <v>0</v>
      </c>
      <c r="Q418" s="697">
        <v>0</v>
      </c>
      <c r="R418" s="692">
        <v>0</v>
      </c>
      <c r="S418" s="693">
        <v>0</v>
      </c>
      <c r="T418" s="692">
        <v>0</v>
      </c>
      <c r="U418" s="693">
        <v>0</v>
      </c>
      <c r="V418" s="692">
        <v>0</v>
      </c>
      <c r="W418" s="693">
        <v>0</v>
      </c>
      <c r="X418" s="692">
        <v>0</v>
      </c>
      <c r="Y418" s="693">
        <v>0</v>
      </c>
      <c r="Z418" s="692">
        <v>0</v>
      </c>
      <c r="AA418" s="693">
        <v>0</v>
      </c>
      <c r="AB418" s="698">
        <v>0</v>
      </c>
      <c r="AC418" s="690">
        <v>0</v>
      </c>
      <c r="AD418" s="1015"/>
      <c r="AE418" s="1016"/>
      <c r="AF418" s="1017"/>
    </row>
    <row r="419" spans="1:32" ht="15.75" customHeight="1" x14ac:dyDescent="0.2">
      <c r="A419" s="11">
        <v>243</v>
      </c>
      <c r="B419" s="271"/>
      <c r="C419" s="272"/>
      <c r="D419" s="279"/>
      <c r="E419" s="1445" t="str">
        <f>'2. CAD NCCF'!E419:L419</f>
        <v>Low or not rated GS</v>
      </c>
      <c r="F419" s="1446"/>
      <c r="G419" s="1446"/>
      <c r="H419" s="1446"/>
      <c r="I419" s="1446"/>
      <c r="J419" s="1446"/>
      <c r="K419" s="1446"/>
      <c r="L419" s="1447"/>
      <c r="M419" s="399">
        <f>SUM(M420:M423)</f>
        <v>0</v>
      </c>
      <c r="N419" s="402">
        <f t="shared" ref="N419:AC419" si="91">SUBTOTAL(9,N420:N423)</f>
        <v>0</v>
      </c>
      <c r="O419" s="406">
        <f t="shared" si="91"/>
        <v>0</v>
      </c>
      <c r="P419" s="405">
        <f t="shared" si="91"/>
        <v>0</v>
      </c>
      <c r="Q419" s="407">
        <f t="shared" si="91"/>
        <v>0</v>
      </c>
      <c r="R419" s="406">
        <f t="shared" si="91"/>
        <v>0</v>
      </c>
      <c r="S419" s="406">
        <f t="shared" si="91"/>
        <v>0</v>
      </c>
      <c r="T419" s="406">
        <f t="shared" si="91"/>
        <v>0</v>
      </c>
      <c r="U419" s="406">
        <f t="shared" si="91"/>
        <v>0</v>
      </c>
      <c r="V419" s="406">
        <f t="shared" si="91"/>
        <v>0</v>
      </c>
      <c r="W419" s="406">
        <f t="shared" si="91"/>
        <v>0</v>
      </c>
      <c r="X419" s="406">
        <f t="shared" si="91"/>
        <v>0</v>
      </c>
      <c r="Y419" s="406">
        <f t="shared" si="91"/>
        <v>0</v>
      </c>
      <c r="Z419" s="406">
        <f t="shared" si="91"/>
        <v>0</v>
      </c>
      <c r="AA419" s="406">
        <f t="shared" si="91"/>
        <v>0</v>
      </c>
      <c r="AB419" s="416">
        <f t="shared" si="91"/>
        <v>0</v>
      </c>
      <c r="AC419" s="399">
        <f t="shared" si="91"/>
        <v>0</v>
      </c>
      <c r="AD419" s="1015"/>
      <c r="AE419" s="1016"/>
      <c r="AF419" s="1017"/>
    </row>
    <row r="420" spans="1:32" ht="15" customHeight="1" x14ac:dyDescent="0.2">
      <c r="A420" s="11">
        <v>244</v>
      </c>
      <c r="B420" s="271"/>
      <c r="C420" s="272"/>
      <c r="D420" s="278"/>
      <c r="E420" s="278"/>
      <c r="F420" s="1475" t="str">
        <f>'2. CAD NCCF'!F420:L420</f>
        <v xml:space="preserve">Sovereigh &amp; central bank GS </v>
      </c>
      <c r="G420" s="1476"/>
      <c r="H420" s="1476"/>
      <c r="I420" s="1476"/>
      <c r="J420" s="1476"/>
      <c r="K420" s="1476"/>
      <c r="L420" s="1477"/>
      <c r="M420" s="690">
        <v>0</v>
      </c>
      <c r="N420" s="691">
        <v>0</v>
      </c>
      <c r="O420" s="692">
        <v>0</v>
      </c>
      <c r="P420" s="692">
        <v>0</v>
      </c>
      <c r="Q420" s="697">
        <v>0</v>
      </c>
      <c r="R420" s="692">
        <v>0</v>
      </c>
      <c r="S420" s="693">
        <v>0</v>
      </c>
      <c r="T420" s="692">
        <v>0</v>
      </c>
      <c r="U420" s="693">
        <v>0</v>
      </c>
      <c r="V420" s="692">
        <v>0</v>
      </c>
      <c r="W420" s="693">
        <v>0</v>
      </c>
      <c r="X420" s="692">
        <v>0</v>
      </c>
      <c r="Y420" s="693">
        <v>0</v>
      </c>
      <c r="Z420" s="692">
        <v>0</v>
      </c>
      <c r="AA420" s="693">
        <v>0</v>
      </c>
      <c r="AB420" s="698">
        <v>0</v>
      </c>
      <c r="AC420" s="690">
        <v>0</v>
      </c>
      <c r="AD420" s="1015"/>
      <c r="AE420" s="1016"/>
      <c r="AF420" s="1017"/>
    </row>
    <row r="421" spans="1:32" ht="15" customHeight="1" x14ac:dyDescent="0.2">
      <c r="A421" s="11">
        <v>245</v>
      </c>
      <c r="B421" s="271"/>
      <c r="C421" s="272"/>
      <c r="D421" s="280"/>
      <c r="E421" s="280"/>
      <c r="F421" s="1475" t="str">
        <f>'2. CAD NCCF'!F421:L421</f>
        <v>State, provincial &amp; agency GS</v>
      </c>
      <c r="G421" s="1476"/>
      <c r="H421" s="1476"/>
      <c r="I421" s="1476"/>
      <c r="J421" s="1476"/>
      <c r="K421" s="1476"/>
      <c r="L421" s="1477"/>
      <c r="M421" s="690">
        <v>0</v>
      </c>
      <c r="N421" s="691">
        <v>0</v>
      </c>
      <c r="O421" s="692">
        <v>0</v>
      </c>
      <c r="P421" s="692">
        <v>0</v>
      </c>
      <c r="Q421" s="697">
        <v>0</v>
      </c>
      <c r="R421" s="692">
        <v>0</v>
      </c>
      <c r="S421" s="693">
        <v>0</v>
      </c>
      <c r="T421" s="692">
        <v>0</v>
      </c>
      <c r="U421" s="693">
        <v>0</v>
      </c>
      <c r="V421" s="692">
        <v>0</v>
      </c>
      <c r="W421" s="693">
        <v>0</v>
      </c>
      <c r="X421" s="692">
        <v>0</v>
      </c>
      <c r="Y421" s="693">
        <v>0</v>
      </c>
      <c r="Z421" s="692">
        <v>0</v>
      </c>
      <c r="AA421" s="693">
        <v>0</v>
      </c>
      <c r="AB421" s="698">
        <v>0</v>
      </c>
      <c r="AC421" s="690">
        <v>0</v>
      </c>
      <c r="AD421" s="1015"/>
      <c r="AE421" s="1016"/>
      <c r="AF421" s="1017"/>
    </row>
    <row r="422" spans="1:32" ht="15" customHeight="1" x14ac:dyDescent="0.2">
      <c r="A422" s="11">
        <v>246</v>
      </c>
      <c r="B422" s="271"/>
      <c r="C422" s="272"/>
      <c r="D422" s="280"/>
      <c r="E422" s="280"/>
      <c r="F422" s="1475" t="str">
        <f>'2. CAD NCCF'!F422:L422</f>
        <v>State municipal GS</v>
      </c>
      <c r="G422" s="1476"/>
      <c r="H422" s="1476"/>
      <c r="I422" s="1476"/>
      <c r="J422" s="1476"/>
      <c r="K422" s="1476"/>
      <c r="L422" s="1477"/>
      <c r="M422" s="690">
        <v>0</v>
      </c>
      <c r="N422" s="691">
        <v>0</v>
      </c>
      <c r="O422" s="692">
        <v>0</v>
      </c>
      <c r="P422" s="692">
        <v>0</v>
      </c>
      <c r="Q422" s="697">
        <v>0</v>
      </c>
      <c r="R422" s="692">
        <v>0</v>
      </c>
      <c r="S422" s="693">
        <v>0</v>
      </c>
      <c r="T422" s="692">
        <v>0</v>
      </c>
      <c r="U422" s="693">
        <v>0</v>
      </c>
      <c r="V422" s="692">
        <v>0</v>
      </c>
      <c r="W422" s="693">
        <v>0</v>
      </c>
      <c r="X422" s="692">
        <v>0</v>
      </c>
      <c r="Y422" s="693">
        <v>0</v>
      </c>
      <c r="Z422" s="692">
        <v>0</v>
      </c>
      <c r="AA422" s="693">
        <v>0</v>
      </c>
      <c r="AB422" s="698">
        <v>0</v>
      </c>
      <c r="AC422" s="690">
        <v>0</v>
      </c>
      <c r="AD422" s="1015"/>
      <c r="AE422" s="1016"/>
      <c r="AF422" s="1017"/>
    </row>
    <row r="423" spans="1:32" ht="15" customHeight="1" x14ac:dyDescent="0.2">
      <c r="A423" s="11">
        <v>247</v>
      </c>
      <c r="B423" s="271"/>
      <c r="C423" s="272"/>
      <c r="D423" s="281"/>
      <c r="E423" s="281"/>
      <c r="F423" s="1475" t="str">
        <f>'2. CAD NCCF'!F423:L423</f>
        <v>Supranational and multilateral development bank GS</v>
      </c>
      <c r="G423" s="1476"/>
      <c r="H423" s="1476"/>
      <c r="I423" s="1476"/>
      <c r="J423" s="1476"/>
      <c r="K423" s="1476"/>
      <c r="L423" s="1477"/>
      <c r="M423" s="690">
        <v>0</v>
      </c>
      <c r="N423" s="691">
        <v>0</v>
      </c>
      <c r="O423" s="692">
        <v>0</v>
      </c>
      <c r="P423" s="692">
        <v>0</v>
      </c>
      <c r="Q423" s="697">
        <v>0</v>
      </c>
      <c r="R423" s="692">
        <v>0</v>
      </c>
      <c r="S423" s="693">
        <v>0</v>
      </c>
      <c r="T423" s="692">
        <v>0</v>
      </c>
      <c r="U423" s="693">
        <v>0</v>
      </c>
      <c r="V423" s="692">
        <v>0</v>
      </c>
      <c r="W423" s="693">
        <v>0</v>
      </c>
      <c r="X423" s="692">
        <v>0</v>
      </c>
      <c r="Y423" s="693">
        <v>0</v>
      </c>
      <c r="Z423" s="692">
        <v>0</v>
      </c>
      <c r="AA423" s="693">
        <v>0</v>
      </c>
      <c r="AB423" s="698">
        <v>0</v>
      </c>
      <c r="AC423" s="690">
        <v>0</v>
      </c>
      <c r="AD423" s="1015"/>
      <c r="AE423" s="1016"/>
      <c r="AF423" s="1017"/>
    </row>
    <row r="424" spans="1:32" ht="15" customHeight="1" x14ac:dyDescent="0.2">
      <c r="A424" s="11">
        <v>129</v>
      </c>
      <c r="B424" s="271"/>
      <c r="C424" s="281"/>
      <c r="D424" s="1472" t="str">
        <f>'2. CAD NCCF'!D424:AF424</f>
        <v>Mortgage backed securities (MBS)</v>
      </c>
      <c r="E424" s="1473"/>
      <c r="F424" s="1473"/>
      <c r="G424" s="1473"/>
      <c r="H424" s="1473"/>
      <c r="I424" s="1473"/>
      <c r="J424" s="1473"/>
      <c r="K424" s="1473"/>
      <c r="L424" s="1473"/>
      <c r="M424" s="1473"/>
      <c r="N424" s="1473"/>
      <c r="O424" s="1473"/>
      <c r="P424" s="1473"/>
      <c r="Q424" s="1473"/>
      <c r="R424" s="1473"/>
      <c r="S424" s="1473"/>
      <c r="T424" s="1473"/>
      <c r="U424" s="1473"/>
      <c r="V424" s="1473"/>
      <c r="W424" s="1473"/>
      <c r="X424" s="1473"/>
      <c r="Y424" s="1473"/>
      <c r="Z424" s="1473"/>
      <c r="AA424" s="1473"/>
      <c r="AB424" s="1473"/>
      <c r="AC424" s="1473"/>
      <c r="AD424" s="1473"/>
      <c r="AE424" s="1473"/>
      <c r="AF424" s="1474"/>
    </row>
    <row r="425" spans="1:32" ht="15" customHeight="1" x14ac:dyDescent="0.2">
      <c r="A425" s="11">
        <v>130</v>
      </c>
      <c r="B425" s="271"/>
      <c r="C425" s="281"/>
      <c r="D425" s="281"/>
      <c r="E425" s="1445" t="str">
        <f>'2. CAD NCCF'!E425:L425</f>
        <v>Agency MBS</v>
      </c>
      <c r="F425" s="1446"/>
      <c r="G425" s="1446"/>
      <c r="H425" s="1446"/>
      <c r="I425" s="1446"/>
      <c r="J425" s="1446"/>
      <c r="K425" s="1446"/>
      <c r="L425" s="1447"/>
      <c r="M425" s="399">
        <f>SUM(M426:M428)</f>
        <v>0</v>
      </c>
      <c r="N425" s="402">
        <f t="shared" ref="N425:AC425" si="92">SUBTOTAL(9,N426:N428)</f>
        <v>0</v>
      </c>
      <c r="O425" s="406">
        <f t="shared" si="92"/>
        <v>0</v>
      </c>
      <c r="P425" s="405">
        <f t="shared" si="92"/>
        <v>0</v>
      </c>
      <c r="Q425" s="407">
        <f t="shared" si="92"/>
        <v>0</v>
      </c>
      <c r="R425" s="406">
        <f t="shared" si="92"/>
        <v>0</v>
      </c>
      <c r="S425" s="406">
        <f t="shared" si="92"/>
        <v>0</v>
      </c>
      <c r="T425" s="406">
        <f t="shared" si="92"/>
        <v>0</v>
      </c>
      <c r="U425" s="406">
        <f t="shared" si="92"/>
        <v>0</v>
      </c>
      <c r="V425" s="406">
        <f t="shared" si="92"/>
        <v>0</v>
      </c>
      <c r="W425" s="406">
        <f t="shared" si="92"/>
        <v>0</v>
      </c>
      <c r="X425" s="406">
        <f t="shared" si="92"/>
        <v>0</v>
      </c>
      <c r="Y425" s="406">
        <f t="shared" si="92"/>
        <v>0</v>
      </c>
      <c r="Z425" s="406">
        <f t="shared" si="92"/>
        <v>0</v>
      </c>
      <c r="AA425" s="406">
        <f t="shared" si="92"/>
        <v>0</v>
      </c>
      <c r="AB425" s="416">
        <f t="shared" si="92"/>
        <v>0</v>
      </c>
      <c r="AC425" s="399">
        <f t="shared" si="92"/>
        <v>0</v>
      </c>
      <c r="AD425" s="1015"/>
      <c r="AE425" s="1016"/>
      <c r="AF425" s="1017"/>
    </row>
    <row r="426" spans="1:32" ht="15" customHeight="1" x14ac:dyDescent="0.2">
      <c r="A426" s="11">
        <v>131</v>
      </c>
      <c r="B426" s="271"/>
      <c r="C426" s="281"/>
      <c r="D426" s="281"/>
      <c r="E426" s="282"/>
      <c r="F426" s="1475" t="str">
        <f>'2. CAD NCCF'!F426:L426</f>
        <v>Agency MBS, high rated</v>
      </c>
      <c r="G426" s="1476"/>
      <c r="H426" s="1476"/>
      <c r="I426" s="1476"/>
      <c r="J426" s="1476"/>
      <c r="K426" s="1476"/>
      <c r="L426" s="1477"/>
      <c r="M426" s="690">
        <v>0</v>
      </c>
      <c r="N426" s="691">
        <v>0</v>
      </c>
      <c r="O426" s="692">
        <v>0</v>
      </c>
      <c r="P426" s="692">
        <v>0</v>
      </c>
      <c r="Q426" s="697">
        <v>0</v>
      </c>
      <c r="R426" s="692">
        <v>0</v>
      </c>
      <c r="S426" s="693">
        <v>0</v>
      </c>
      <c r="T426" s="692">
        <v>0</v>
      </c>
      <c r="U426" s="693">
        <v>0</v>
      </c>
      <c r="V426" s="692">
        <v>0</v>
      </c>
      <c r="W426" s="693">
        <v>0</v>
      </c>
      <c r="X426" s="692">
        <v>0</v>
      </c>
      <c r="Y426" s="693">
        <v>0</v>
      </c>
      <c r="Z426" s="692">
        <v>0</v>
      </c>
      <c r="AA426" s="693">
        <v>0</v>
      </c>
      <c r="AB426" s="698">
        <v>0</v>
      </c>
      <c r="AC426" s="690">
        <v>0</v>
      </c>
      <c r="AD426" s="1015"/>
      <c r="AE426" s="1016"/>
      <c r="AF426" s="1017"/>
    </row>
    <row r="427" spans="1:32" ht="15" customHeight="1" x14ac:dyDescent="0.2">
      <c r="A427" s="11">
        <v>132</v>
      </c>
      <c r="B427" s="271"/>
      <c r="C427" s="281"/>
      <c r="D427" s="281"/>
      <c r="E427" s="282"/>
      <c r="F427" s="1475" t="str">
        <f>'2. CAD NCCF'!F427:L427</f>
        <v>Agency MBS, medium rated</v>
      </c>
      <c r="G427" s="1476"/>
      <c r="H427" s="1476"/>
      <c r="I427" s="1476"/>
      <c r="J427" s="1476"/>
      <c r="K427" s="1476"/>
      <c r="L427" s="1477"/>
      <c r="M427" s="690">
        <v>0</v>
      </c>
      <c r="N427" s="691">
        <v>0</v>
      </c>
      <c r="O427" s="692">
        <v>0</v>
      </c>
      <c r="P427" s="692">
        <v>0</v>
      </c>
      <c r="Q427" s="697">
        <v>0</v>
      </c>
      <c r="R427" s="692">
        <v>0</v>
      </c>
      <c r="S427" s="693">
        <v>0</v>
      </c>
      <c r="T427" s="692">
        <v>0</v>
      </c>
      <c r="U427" s="693">
        <v>0</v>
      </c>
      <c r="V427" s="692">
        <v>0</v>
      </c>
      <c r="W427" s="693">
        <v>0</v>
      </c>
      <c r="X427" s="692">
        <v>0</v>
      </c>
      <c r="Y427" s="693">
        <v>0</v>
      </c>
      <c r="Z427" s="692">
        <v>0</v>
      </c>
      <c r="AA427" s="693">
        <v>0</v>
      </c>
      <c r="AB427" s="698">
        <v>0</v>
      </c>
      <c r="AC427" s="690">
        <v>0</v>
      </c>
      <c r="AD427" s="1015"/>
      <c r="AE427" s="1016"/>
      <c r="AF427" s="1017"/>
    </row>
    <row r="428" spans="1:32" ht="15" customHeight="1" x14ac:dyDescent="0.2">
      <c r="A428" s="11">
        <v>133</v>
      </c>
      <c r="B428" s="271"/>
      <c r="C428" s="281"/>
      <c r="D428" s="281"/>
      <c r="E428" s="282"/>
      <c r="F428" s="1475" t="str">
        <f>'2. CAD NCCF'!F428:L428</f>
        <v>Agency MBS, low or not rated</v>
      </c>
      <c r="G428" s="1476"/>
      <c r="H428" s="1476"/>
      <c r="I428" s="1476"/>
      <c r="J428" s="1476"/>
      <c r="K428" s="1476"/>
      <c r="L428" s="1477"/>
      <c r="M428" s="690">
        <v>0</v>
      </c>
      <c r="N428" s="691">
        <v>0</v>
      </c>
      <c r="O428" s="692">
        <v>0</v>
      </c>
      <c r="P428" s="692">
        <v>0</v>
      </c>
      <c r="Q428" s="697">
        <v>0</v>
      </c>
      <c r="R428" s="692">
        <v>0</v>
      </c>
      <c r="S428" s="693">
        <v>0</v>
      </c>
      <c r="T428" s="692">
        <v>0</v>
      </c>
      <c r="U428" s="693">
        <v>0</v>
      </c>
      <c r="V428" s="692">
        <v>0</v>
      </c>
      <c r="W428" s="693">
        <v>0</v>
      </c>
      <c r="X428" s="692">
        <v>0</v>
      </c>
      <c r="Y428" s="693">
        <v>0</v>
      </c>
      <c r="Z428" s="692">
        <v>0</v>
      </c>
      <c r="AA428" s="693">
        <v>0</v>
      </c>
      <c r="AB428" s="698">
        <v>0</v>
      </c>
      <c r="AC428" s="690">
        <v>0</v>
      </c>
      <c r="AD428" s="1015"/>
      <c r="AE428" s="1016"/>
      <c r="AF428" s="1017"/>
    </row>
    <row r="429" spans="1:32" ht="15" customHeight="1" x14ac:dyDescent="0.2">
      <c r="A429" s="11">
        <v>134</v>
      </c>
      <c r="B429" s="271"/>
      <c r="C429" s="281"/>
      <c r="D429" s="281"/>
      <c r="E429" s="1445" t="str">
        <f>'2. CAD NCCF'!E429:L429</f>
        <v>Non-agency commercial MBS (CMBS)</v>
      </c>
      <c r="F429" s="1446"/>
      <c r="G429" s="1446"/>
      <c r="H429" s="1446"/>
      <c r="I429" s="1446"/>
      <c r="J429" s="1446"/>
      <c r="K429" s="1446"/>
      <c r="L429" s="1447"/>
      <c r="M429" s="399">
        <f>SUM(M430:M432)</f>
        <v>0</v>
      </c>
      <c r="N429" s="402">
        <f t="shared" ref="N429:AC429" si="93">SUBTOTAL(9,N430:N432)</f>
        <v>0</v>
      </c>
      <c r="O429" s="406">
        <f t="shared" si="93"/>
        <v>0</v>
      </c>
      <c r="P429" s="405">
        <f t="shared" si="93"/>
        <v>0</v>
      </c>
      <c r="Q429" s="407">
        <f t="shared" si="93"/>
        <v>0</v>
      </c>
      <c r="R429" s="406">
        <f t="shared" si="93"/>
        <v>0</v>
      </c>
      <c r="S429" s="406">
        <f t="shared" si="93"/>
        <v>0</v>
      </c>
      <c r="T429" s="406">
        <f t="shared" si="93"/>
        <v>0</v>
      </c>
      <c r="U429" s="406">
        <f t="shared" si="93"/>
        <v>0</v>
      </c>
      <c r="V429" s="406">
        <f t="shared" si="93"/>
        <v>0</v>
      </c>
      <c r="W429" s="406">
        <f t="shared" si="93"/>
        <v>0</v>
      </c>
      <c r="X429" s="406">
        <f t="shared" si="93"/>
        <v>0</v>
      </c>
      <c r="Y429" s="406">
        <f t="shared" si="93"/>
        <v>0</v>
      </c>
      <c r="Z429" s="406">
        <f t="shared" si="93"/>
        <v>0</v>
      </c>
      <c r="AA429" s="406">
        <f t="shared" si="93"/>
        <v>0</v>
      </c>
      <c r="AB429" s="416">
        <f t="shared" si="93"/>
        <v>0</v>
      </c>
      <c r="AC429" s="399">
        <f t="shared" si="93"/>
        <v>0</v>
      </c>
      <c r="AD429" s="1015"/>
      <c r="AE429" s="1016"/>
      <c r="AF429" s="1017"/>
    </row>
    <row r="430" spans="1:32" ht="15" customHeight="1" x14ac:dyDescent="0.2">
      <c r="A430" s="11">
        <v>135</v>
      </c>
      <c r="B430" s="271"/>
      <c r="C430" s="281"/>
      <c r="D430" s="281"/>
      <c r="E430" s="282"/>
      <c r="F430" s="1475" t="str">
        <f>'2. CAD NCCF'!F430:L430</f>
        <v>Non-agency CMBS, high rated</v>
      </c>
      <c r="G430" s="1476"/>
      <c r="H430" s="1476"/>
      <c r="I430" s="1476"/>
      <c r="J430" s="1476"/>
      <c r="K430" s="1476"/>
      <c r="L430" s="1477"/>
      <c r="M430" s="690">
        <v>0</v>
      </c>
      <c r="N430" s="691">
        <v>0</v>
      </c>
      <c r="O430" s="692">
        <v>0</v>
      </c>
      <c r="P430" s="692">
        <v>0</v>
      </c>
      <c r="Q430" s="697">
        <v>0</v>
      </c>
      <c r="R430" s="692">
        <v>0</v>
      </c>
      <c r="S430" s="693">
        <v>0</v>
      </c>
      <c r="T430" s="692">
        <v>0</v>
      </c>
      <c r="U430" s="693">
        <v>0</v>
      </c>
      <c r="V430" s="692">
        <v>0</v>
      </c>
      <c r="W430" s="693">
        <v>0</v>
      </c>
      <c r="X430" s="692">
        <v>0</v>
      </c>
      <c r="Y430" s="693">
        <v>0</v>
      </c>
      <c r="Z430" s="692">
        <v>0</v>
      </c>
      <c r="AA430" s="693">
        <v>0</v>
      </c>
      <c r="AB430" s="698">
        <v>0</v>
      </c>
      <c r="AC430" s="690">
        <v>0</v>
      </c>
      <c r="AD430" s="1015"/>
      <c r="AE430" s="1016"/>
      <c r="AF430" s="1017"/>
    </row>
    <row r="431" spans="1:32" ht="15" customHeight="1" x14ac:dyDescent="0.2">
      <c r="A431" s="11">
        <v>136</v>
      </c>
      <c r="B431" s="271"/>
      <c r="C431" s="281"/>
      <c r="D431" s="281"/>
      <c r="E431" s="282"/>
      <c r="F431" s="1475" t="str">
        <f>'2. CAD NCCF'!F431:L431</f>
        <v>Non-agency CMBS, medium rated</v>
      </c>
      <c r="G431" s="1476"/>
      <c r="H431" s="1476"/>
      <c r="I431" s="1476"/>
      <c r="J431" s="1476"/>
      <c r="K431" s="1476"/>
      <c r="L431" s="1477"/>
      <c r="M431" s="690">
        <v>0</v>
      </c>
      <c r="N431" s="691">
        <v>0</v>
      </c>
      <c r="O431" s="692">
        <v>0</v>
      </c>
      <c r="P431" s="692">
        <v>0</v>
      </c>
      <c r="Q431" s="697">
        <v>0</v>
      </c>
      <c r="R431" s="692">
        <v>0</v>
      </c>
      <c r="S431" s="693">
        <v>0</v>
      </c>
      <c r="T431" s="692">
        <v>0</v>
      </c>
      <c r="U431" s="693">
        <v>0</v>
      </c>
      <c r="V431" s="692">
        <v>0</v>
      </c>
      <c r="W431" s="693">
        <v>0</v>
      </c>
      <c r="X431" s="692">
        <v>0</v>
      </c>
      <c r="Y431" s="693">
        <v>0</v>
      </c>
      <c r="Z431" s="692">
        <v>0</v>
      </c>
      <c r="AA431" s="693">
        <v>0</v>
      </c>
      <c r="AB431" s="698">
        <v>0</v>
      </c>
      <c r="AC431" s="690">
        <v>0</v>
      </c>
      <c r="AD431" s="1015"/>
      <c r="AE431" s="1016"/>
      <c r="AF431" s="1017"/>
    </row>
    <row r="432" spans="1:32" ht="15" customHeight="1" x14ac:dyDescent="0.2">
      <c r="A432" s="11">
        <v>137</v>
      </c>
      <c r="B432" s="271"/>
      <c r="C432" s="281"/>
      <c r="D432" s="281"/>
      <c r="E432" s="282"/>
      <c r="F432" s="1475" t="str">
        <f>'2. CAD NCCF'!F432:L432</f>
        <v>Non-agency CMBS, low or not rated</v>
      </c>
      <c r="G432" s="1476"/>
      <c r="H432" s="1476"/>
      <c r="I432" s="1476"/>
      <c r="J432" s="1476"/>
      <c r="K432" s="1476"/>
      <c r="L432" s="1477"/>
      <c r="M432" s="690">
        <v>0</v>
      </c>
      <c r="N432" s="691">
        <v>0</v>
      </c>
      <c r="O432" s="692">
        <v>0</v>
      </c>
      <c r="P432" s="692">
        <v>0</v>
      </c>
      <c r="Q432" s="697">
        <v>0</v>
      </c>
      <c r="R432" s="692">
        <v>0</v>
      </c>
      <c r="S432" s="693">
        <v>0</v>
      </c>
      <c r="T432" s="692">
        <v>0</v>
      </c>
      <c r="U432" s="693">
        <v>0</v>
      </c>
      <c r="V432" s="692">
        <v>0</v>
      </c>
      <c r="W432" s="693">
        <v>0</v>
      </c>
      <c r="X432" s="692">
        <v>0</v>
      </c>
      <c r="Y432" s="693">
        <v>0</v>
      </c>
      <c r="Z432" s="692">
        <v>0</v>
      </c>
      <c r="AA432" s="693">
        <v>0</v>
      </c>
      <c r="AB432" s="698">
        <v>0</v>
      </c>
      <c r="AC432" s="690">
        <v>0</v>
      </c>
      <c r="AD432" s="1015"/>
      <c r="AE432" s="1016"/>
      <c r="AF432" s="1017"/>
    </row>
    <row r="433" spans="1:32" ht="15" customHeight="1" x14ac:dyDescent="0.2">
      <c r="A433" s="11">
        <v>138</v>
      </c>
      <c r="B433" s="271"/>
      <c r="C433" s="281"/>
      <c r="D433" s="281"/>
      <c r="E433" s="1445" t="str">
        <f>'2. CAD NCCF'!E433:L433</f>
        <v>Non-agency residential MBS (RMBS)</v>
      </c>
      <c r="F433" s="1446"/>
      <c r="G433" s="1446"/>
      <c r="H433" s="1446"/>
      <c r="I433" s="1446"/>
      <c r="J433" s="1446"/>
      <c r="K433" s="1446"/>
      <c r="L433" s="1447"/>
      <c r="M433" s="399">
        <f>SUM(M434:M436)</f>
        <v>0</v>
      </c>
      <c r="N433" s="402">
        <f t="shared" ref="N433:AC433" si="94">SUBTOTAL(9,N434:N436)</f>
        <v>0</v>
      </c>
      <c r="O433" s="406">
        <f t="shared" si="94"/>
        <v>0</v>
      </c>
      <c r="P433" s="405">
        <f t="shared" si="94"/>
        <v>0</v>
      </c>
      <c r="Q433" s="407">
        <f t="shared" si="94"/>
        <v>0</v>
      </c>
      <c r="R433" s="406">
        <f t="shared" si="94"/>
        <v>0</v>
      </c>
      <c r="S433" s="406">
        <f t="shared" si="94"/>
        <v>0</v>
      </c>
      <c r="T433" s="406">
        <f t="shared" si="94"/>
        <v>0</v>
      </c>
      <c r="U433" s="406">
        <f t="shared" si="94"/>
        <v>0</v>
      </c>
      <c r="V433" s="406">
        <f t="shared" si="94"/>
        <v>0</v>
      </c>
      <c r="W433" s="406">
        <f t="shared" si="94"/>
        <v>0</v>
      </c>
      <c r="X433" s="406">
        <f t="shared" si="94"/>
        <v>0</v>
      </c>
      <c r="Y433" s="406">
        <f t="shared" si="94"/>
        <v>0</v>
      </c>
      <c r="Z433" s="406">
        <f t="shared" si="94"/>
        <v>0</v>
      </c>
      <c r="AA433" s="406">
        <f t="shared" si="94"/>
        <v>0</v>
      </c>
      <c r="AB433" s="416">
        <f t="shared" si="94"/>
        <v>0</v>
      </c>
      <c r="AC433" s="399">
        <f t="shared" si="94"/>
        <v>0</v>
      </c>
      <c r="AD433" s="1015"/>
      <c r="AE433" s="1016"/>
      <c r="AF433" s="1017"/>
    </row>
    <row r="434" spans="1:32" ht="15" customHeight="1" x14ac:dyDescent="0.2">
      <c r="A434" s="11">
        <v>139</v>
      </c>
      <c r="B434" s="271"/>
      <c r="C434" s="281"/>
      <c r="D434" s="281"/>
      <c r="E434" s="282"/>
      <c r="F434" s="1475" t="str">
        <f>'2. CAD NCCF'!F434:L434</f>
        <v>Non-agency RMBS, high rated</v>
      </c>
      <c r="G434" s="1476"/>
      <c r="H434" s="1476"/>
      <c r="I434" s="1476"/>
      <c r="J434" s="1476"/>
      <c r="K434" s="1476"/>
      <c r="L434" s="1477"/>
      <c r="M434" s="690">
        <v>0</v>
      </c>
      <c r="N434" s="691">
        <v>0</v>
      </c>
      <c r="O434" s="692">
        <v>0</v>
      </c>
      <c r="P434" s="692">
        <v>0</v>
      </c>
      <c r="Q434" s="697">
        <v>0</v>
      </c>
      <c r="R434" s="692">
        <v>0</v>
      </c>
      <c r="S434" s="693">
        <v>0</v>
      </c>
      <c r="T434" s="692">
        <v>0</v>
      </c>
      <c r="U434" s="693">
        <v>0</v>
      </c>
      <c r="V434" s="692">
        <v>0</v>
      </c>
      <c r="W434" s="693">
        <v>0</v>
      </c>
      <c r="X434" s="692">
        <v>0</v>
      </c>
      <c r="Y434" s="693">
        <v>0</v>
      </c>
      <c r="Z434" s="692">
        <v>0</v>
      </c>
      <c r="AA434" s="693">
        <v>0</v>
      </c>
      <c r="AB434" s="698">
        <v>0</v>
      </c>
      <c r="AC434" s="690">
        <v>0</v>
      </c>
      <c r="AD434" s="1015"/>
      <c r="AE434" s="1016"/>
      <c r="AF434" s="1017"/>
    </row>
    <row r="435" spans="1:32" ht="15" customHeight="1" x14ac:dyDescent="0.2">
      <c r="A435" s="11">
        <v>140</v>
      </c>
      <c r="B435" s="271"/>
      <c r="C435" s="281"/>
      <c r="D435" s="281"/>
      <c r="E435" s="282"/>
      <c r="F435" s="1475" t="str">
        <f>'2. CAD NCCF'!F435:L435</f>
        <v>Non-agency RMBS, medium rated</v>
      </c>
      <c r="G435" s="1476"/>
      <c r="H435" s="1476"/>
      <c r="I435" s="1476"/>
      <c r="J435" s="1476"/>
      <c r="K435" s="1476"/>
      <c r="L435" s="1477"/>
      <c r="M435" s="690">
        <v>0</v>
      </c>
      <c r="N435" s="691">
        <v>0</v>
      </c>
      <c r="O435" s="692">
        <v>0</v>
      </c>
      <c r="P435" s="692">
        <v>0</v>
      </c>
      <c r="Q435" s="697">
        <v>0</v>
      </c>
      <c r="R435" s="692">
        <v>0</v>
      </c>
      <c r="S435" s="693">
        <v>0</v>
      </c>
      <c r="T435" s="692">
        <v>0</v>
      </c>
      <c r="U435" s="693">
        <v>0</v>
      </c>
      <c r="V435" s="692">
        <v>0</v>
      </c>
      <c r="W435" s="693">
        <v>0</v>
      </c>
      <c r="X435" s="692">
        <v>0</v>
      </c>
      <c r="Y435" s="693">
        <v>0</v>
      </c>
      <c r="Z435" s="692">
        <v>0</v>
      </c>
      <c r="AA435" s="693">
        <v>0</v>
      </c>
      <c r="AB435" s="698">
        <v>0</v>
      </c>
      <c r="AC435" s="690">
        <v>0</v>
      </c>
      <c r="AD435" s="1015"/>
      <c r="AE435" s="1016"/>
      <c r="AF435" s="1017"/>
    </row>
    <row r="436" spans="1:32" ht="15" customHeight="1" x14ac:dyDescent="0.2">
      <c r="A436" s="11">
        <v>141</v>
      </c>
      <c r="B436" s="271"/>
      <c r="C436" s="281"/>
      <c r="D436" s="281"/>
      <c r="E436" s="282"/>
      <c r="F436" s="1475" t="str">
        <f>'2. CAD NCCF'!F436:L436</f>
        <v>Non-agency RMBS, low or not rated</v>
      </c>
      <c r="G436" s="1476"/>
      <c r="H436" s="1476"/>
      <c r="I436" s="1476"/>
      <c r="J436" s="1476"/>
      <c r="K436" s="1476"/>
      <c r="L436" s="1477"/>
      <c r="M436" s="690">
        <v>0</v>
      </c>
      <c r="N436" s="691">
        <v>0</v>
      </c>
      <c r="O436" s="692">
        <v>0</v>
      </c>
      <c r="P436" s="692">
        <v>0</v>
      </c>
      <c r="Q436" s="697">
        <v>0</v>
      </c>
      <c r="R436" s="692">
        <v>0</v>
      </c>
      <c r="S436" s="693">
        <v>0</v>
      </c>
      <c r="T436" s="692">
        <v>0</v>
      </c>
      <c r="U436" s="693">
        <v>0</v>
      </c>
      <c r="V436" s="692">
        <v>0</v>
      </c>
      <c r="W436" s="693">
        <v>0</v>
      </c>
      <c r="X436" s="692">
        <v>0</v>
      </c>
      <c r="Y436" s="693">
        <v>0</v>
      </c>
      <c r="Z436" s="692">
        <v>0</v>
      </c>
      <c r="AA436" s="693">
        <v>0</v>
      </c>
      <c r="AB436" s="698">
        <v>0</v>
      </c>
      <c r="AC436" s="690">
        <v>0</v>
      </c>
      <c r="AD436" s="1015"/>
      <c r="AE436" s="1016"/>
      <c r="AF436" s="1017"/>
    </row>
    <row r="437" spans="1:32" ht="15" customHeight="1" x14ac:dyDescent="0.2">
      <c r="A437" s="11">
        <v>142</v>
      </c>
      <c r="B437" s="271"/>
      <c r="C437" s="281"/>
      <c r="D437" s="1472" t="str">
        <f>'2. CAD NCCF'!D437:AF437</f>
        <v>Corporate bonds and paper (CBP)</v>
      </c>
      <c r="E437" s="1473"/>
      <c r="F437" s="1473"/>
      <c r="G437" s="1473"/>
      <c r="H437" s="1473"/>
      <c r="I437" s="1473"/>
      <c r="J437" s="1473"/>
      <c r="K437" s="1473"/>
      <c r="L437" s="1473"/>
      <c r="M437" s="1473"/>
      <c r="N437" s="1473"/>
      <c r="O437" s="1473"/>
      <c r="P437" s="1473"/>
      <c r="Q437" s="1473"/>
      <c r="R437" s="1473"/>
      <c r="S437" s="1473"/>
      <c r="T437" s="1473"/>
      <c r="U437" s="1473"/>
      <c r="V437" s="1473"/>
      <c r="W437" s="1473"/>
      <c r="X437" s="1473"/>
      <c r="Y437" s="1473"/>
      <c r="Z437" s="1473"/>
      <c r="AA437" s="1473"/>
      <c r="AB437" s="1473"/>
      <c r="AC437" s="1473"/>
      <c r="AD437" s="1473"/>
      <c r="AE437" s="1473"/>
      <c r="AF437" s="1474"/>
    </row>
    <row r="438" spans="1:32" ht="15" customHeight="1" x14ac:dyDescent="0.2">
      <c r="A438" s="11">
        <v>143</v>
      </c>
      <c r="B438" s="271"/>
      <c r="C438" s="281"/>
      <c r="D438" s="281"/>
      <c r="E438" s="1515" t="str">
        <f>'2. CAD NCCF'!E438:L438</f>
        <v>Non-FI issued CBP, high rated</v>
      </c>
      <c r="F438" s="1516"/>
      <c r="G438" s="1516"/>
      <c r="H438" s="1516"/>
      <c r="I438" s="1516"/>
      <c r="J438" s="1516"/>
      <c r="K438" s="1516"/>
      <c r="L438" s="1517"/>
      <c r="M438" s="399">
        <f>SUM(M439:M440)</f>
        <v>0</v>
      </c>
      <c r="N438" s="402">
        <f t="shared" ref="N438:AC438" si="95">SUBTOTAL(9,N439:N440)</f>
        <v>0</v>
      </c>
      <c r="O438" s="406">
        <f t="shared" si="95"/>
        <v>0</v>
      </c>
      <c r="P438" s="405">
        <f t="shared" si="95"/>
        <v>0</v>
      </c>
      <c r="Q438" s="407">
        <f t="shared" si="95"/>
        <v>0</v>
      </c>
      <c r="R438" s="406">
        <f t="shared" si="95"/>
        <v>0</v>
      </c>
      <c r="S438" s="406">
        <f t="shared" si="95"/>
        <v>0</v>
      </c>
      <c r="T438" s="406">
        <f t="shared" si="95"/>
        <v>0</v>
      </c>
      <c r="U438" s="406">
        <f t="shared" si="95"/>
        <v>0</v>
      </c>
      <c r="V438" s="406">
        <f t="shared" si="95"/>
        <v>0</v>
      </c>
      <c r="W438" s="406">
        <f t="shared" si="95"/>
        <v>0</v>
      </c>
      <c r="X438" s="406">
        <f t="shared" si="95"/>
        <v>0</v>
      </c>
      <c r="Y438" s="406">
        <f t="shared" si="95"/>
        <v>0</v>
      </c>
      <c r="Z438" s="406">
        <f t="shared" si="95"/>
        <v>0</v>
      </c>
      <c r="AA438" s="406">
        <f t="shared" si="95"/>
        <v>0</v>
      </c>
      <c r="AB438" s="416">
        <f t="shared" si="95"/>
        <v>0</v>
      </c>
      <c r="AC438" s="399">
        <f t="shared" si="95"/>
        <v>0</v>
      </c>
      <c r="AD438" s="1015"/>
      <c r="AE438" s="1016"/>
      <c r="AF438" s="1017"/>
    </row>
    <row r="439" spans="1:32" ht="15" customHeight="1" x14ac:dyDescent="0.2">
      <c r="A439" s="11">
        <v>144</v>
      </c>
      <c r="B439" s="271"/>
      <c r="C439" s="281"/>
      <c r="D439" s="281"/>
      <c r="E439" s="282"/>
      <c r="F439" s="1475" t="str">
        <f>'2. CAD NCCF'!F439:L439</f>
        <v>Non-FI issued unsecured bond and paper, high rated</v>
      </c>
      <c r="G439" s="1476"/>
      <c r="H439" s="1476"/>
      <c r="I439" s="1476"/>
      <c r="J439" s="1476"/>
      <c r="K439" s="1476"/>
      <c r="L439" s="1477"/>
      <c r="M439" s="690">
        <v>0</v>
      </c>
      <c r="N439" s="691">
        <v>0</v>
      </c>
      <c r="O439" s="692">
        <v>0</v>
      </c>
      <c r="P439" s="692">
        <v>0</v>
      </c>
      <c r="Q439" s="697">
        <v>0</v>
      </c>
      <c r="R439" s="692">
        <v>0</v>
      </c>
      <c r="S439" s="693">
        <v>0</v>
      </c>
      <c r="T439" s="692">
        <v>0</v>
      </c>
      <c r="U439" s="693">
        <v>0</v>
      </c>
      <c r="V439" s="692">
        <v>0</v>
      </c>
      <c r="W439" s="693">
        <v>0</v>
      </c>
      <c r="X439" s="692">
        <v>0</v>
      </c>
      <c r="Y439" s="693">
        <v>0</v>
      </c>
      <c r="Z439" s="692">
        <v>0</v>
      </c>
      <c r="AA439" s="693">
        <v>0</v>
      </c>
      <c r="AB439" s="698">
        <v>0</v>
      </c>
      <c r="AC439" s="690">
        <v>0</v>
      </c>
      <c r="AD439" s="1015"/>
      <c r="AE439" s="1016"/>
      <c r="AF439" s="1017"/>
    </row>
    <row r="440" spans="1:32" ht="15" customHeight="1" x14ac:dyDescent="0.2">
      <c r="A440" s="11">
        <v>145</v>
      </c>
      <c r="B440" s="271"/>
      <c r="C440" s="281"/>
      <c r="D440" s="281"/>
      <c r="E440" s="282"/>
      <c r="F440" s="1475" t="str">
        <f>'2. CAD NCCF'!F440:L440</f>
        <v>Non-FI issued covered bonds, high rated</v>
      </c>
      <c r="G440" s="1476"/>
      <c r="H440" s="1476"/>
      <c r="I440" s="1476"/>
      <c r="J440" s="1476"/>
      <c r="K440" s="1476"/>
      <c r="L440" s="1477"/>
      <c r="M440" s="690">
        <v>0</v>
      </c>
      <c r="N440" s="691">
        <v>0</v>
      </c>
      <c r="O440" s="692">
        <v>0</v>
      </c>
      <c r="P440" s="692">
        <v>0</v>
      </c>
      <c r="Q440" s="697">
        <v>0</v>
      </c>
      <c r="R440" s="692">
        <v>0</v>
      </c>
      <c r="S440" s="693">
        <v>0</v>
      </c>
      <c r="T440" s="692">
        <v>0</v>
      </c>
      <c r="U440" s="693">
        <v>0</v>
      </c>
      <c r="V440" s="692">
        <v>0</v>
      </c>
      <c r="W440" s="693">
        <v>0</v>
      </c>
      <c r="X440" s="692">
        <v>0</v>
      </c>
      <c r="Y440" s="693">
        <v>0</v>
      </c>
      <c r="Z440" s="692">
        <v>0</v>
      </c>
      <c r="AA440" s="693">
        <v>0</v>
      </c>
      <c r="AB440" s="698">
        <v>0</v>
      </c>
      <c r="AC440" s="690">
        <v>0</v>
      </c>
      <c r="AD440" s="1015"/>
      <c r="AE440" s="1016"/>
      <c r="AF440" s="1017"/>
    </row>
    <row r="441" spans="1:32" ht="15" customHeight="1" x14ac:dyDescent="0.2">
      <c r="A441" s="11">
        <v>146</v>
      </c>
      <c r="B441" s="271"/>
      <c r="C441" s="281"/>
      <c r="D441" s="281"/>
      <c r="E441" s="1445" t="str">
        <f>'2. CAD NCCF'!E441:L441</f>
        <v>FI issued CBP, high rated</v>
      </c>
      <c r="F441" s="1446"/>
      <c r="G441" s="1446"/>
      <c r="H441" s="1446"/>
      <c r="I441" s="1446"/>
      <c r="J441" s="1446"/>
      <c r="K441" s="1446"/>
      <c r="L441" s="1447"/>
      <c r="M441" s="399">
        <f>SUM(M442:M444)</f>
        <v>0</v>
      </c>
      <c r="N441" s="402">
        <f t="shared" ref="N441:AC441" si="96">SUBTOTAL(9,N442:N444)</f>
        <v>0</v>
      </c>
      <c r="O441" s="406">
        <f t="shared" si="96"/>
        <v>0</v>
      </c>
      <c r="P441" s="405">
        <f t="shared" si="96"/>
        <v>0</v>
      </c>
      <c r="Q441" s="407">
        <f t="shared" si="96"/>
        <v>0</v>
      </c>
      <c r="R441" s="406">
        <f t="shared" si="96"/>
        <v>0</v>
      </c>
      <c r="S441" s="406">
        <f t="shared" si="96"/>
        <v>0</v>
      </c>
      <c r="T441" s="406">
        <f t="shared" si="96"/>
        <v>0</v>
      </c>
      <c r="U441" s="406">
        <f t="shared" si="96"/>
        <v>0</v>
      </c>
      <c r="V441" s="406">
        <f t="shared" si="96"/>
        <v>0</v>
      </c>
      <c r="W441" s="406">
        <f t="shared" si="96"/>
        <v>0</v>
      </c>
      <c r="X441" s="406">
        <f t="shared" si="96"/>
        <v>0</v>
      </c>
      <c r="Y441" s="406">
        <f t="shared" si="96"/>
        <v>0</v>
      </c>
      <c r="Z441" s="406">
        <f t="shared" si="96"/>
        <v>0</v>
      </c>
      <c r="AA441" s="406">
        <f t="shared" si="96"/>
        <v>0</v>
      </c>
      <c r="AB441" s="416">
        <f t="shared" si="96"/>
        <v>0</v>
      </c>
      <c r="AC441" s="399">
        <f t="shared" si="96"/>
        <v>0</v>
      </c>
      <c r="AD441" s="1015"/>
      <c r="AE441" s="1016"/>
      <c r="AF441" s="1017"/>
    </row>
    <row r="442" spans="1:32" ht="15" customHeight="1" x14ac:dyDescent="0.2">
      <c r="A442" s="11">
        <v>147</v>
      </c>
      <c r="B442" s="271"/>
      <c r="C442" s="281"/>
      <c r="D442" s="281"/>
      <c r="E442" s="282"/>
      <c r="F442" s="1475" t="str">
        <f>'2. CAD NCCF'!F442:L442</f>
        <v>FI issued unsecured bonds and paper, high rated</v>
      </c>
      <c r="G442" s="1476"/>
      <c r="H442" s="1476"/>
      <c r="I442" s="1476"/>
      <c r="J442" s="1476"/>
      <c r="K442" s="1476"/>
      <c r="L442" s="1477"/>
      <c r="M442" s="690">
        <v>0</v>
      </c>
      <c r="N442" s="691">
        <v>0</v>
      </c>
      <c r="O442" s="692">
        <v>0</v>
      </c>
      <c r="P442" s="692">
        <v>0</v>
      </c>
      <c r="Q442" s="697">
        <v>0</v>
      </c>
      <c r="R442" s="692">
        <v>0</v>
      </c>
      <c r="S442" s="693">
        <v>0</v>
      </c>
      <c r="T442" s="692">
        <v>0</v>
      </c>
      <c r="U442" s="693">
        <v>0</v>
      </c>
      <c r="V442" s="692">
        <v>0</v>
      </c>
      <c r="W442" s="693">
        <v>0</v>
      </c>
      <c r="X442" s="692">
        <v>0</v>
      </c>
      <c r="Y442" s="693">
        <v>0</v>
      </c>
      <c r="Z442" s="692">
        <v>0</v>
      </c>
      <c r="AA442" s="693">
        <v>0</v>
      </c>
      <c r="AB442" s="698">
        <v>0</v>
      </c>
      <c r="AC442" s="690">
        <v>0</v>
      </c>
      <c r="AD442" s="1015"/>
      <c r="AE442" s="1016"/>
      <c r="AF442" s="1017"/>
    </row>
    <row r="443" spans="1:32" ht="15" customHeight="1" x14ac:dyDescent="0.2">
      <c r="A443" s="11">
        <v>148</v>
      </c>
      <c r="B443" s="271"/>
      <c r="C443" s="281"/>
      <c r="D443" s="281"/>
      <c r="E443" s="282"/>
      <c r="F443" s="1475" t="str">
        <f>'2. CAD NCCF'!F443:L443</f>
        <v>FI issued covered bonds, high rated</v>
      </c>
      <c r="G443" s="1476"/>
      <c r="H443" s="1476"/>
      <c r="I443" s="1476"/>
      <c r="J443" s="1476"/>
      <c r="K443" s="1476"/>
      <c r="L443" s="1477"/>
      <c r="M443" s="690">
        <v>0</v>
      </c>
      <c r="N443" s="691">
        <v>0</v>
      </c>
      <c r="O443" s="692">
        <v>0</v>
      </c>
      <c r="P443" s="692">
        <v>0</v>
      </c>
      <c r="Q443" s="697">
        <v>0</v>
      </c>
      <c r="R443" s="692">
        <v>0</v>
      </c>
      <c r="S443" s="693">
        <v>0</v>
      </c>
      <c r="T443" s="692">
        <v>0</v>
      </c>
      <c r="U443" s="693">
        <v>0</v>
      </c>
      <c r="V443" s="692">
        <v>0</v>
      </c>
      <c r="W443" s="693">
        <v>0</v>
      </c>
      <c r="X443" s="692">
        <v>0</v>
      </c>
      <c r="Y443" s="693">
        <v>0</v>
      </c>
      <c r="Z443" s="692">
        <v>0</v>
      </c>
      <c r="AA443" s="693">
        <v>0</v>
      </c>
      <c r="AB443" s="698">
        <v>0</v>
      </c>
      <c r="AC443" s="690">
        <v>0</v>
      </c>
      <c r="AD443" s="1015"/>
      <c r="AE443" s="1016"/>
      <c r="AF443" s="1017"/>
    </row>
    <row r="444" spans="1:32" ht="15" customHeight="1" x14ac:dyDescent="0.2">
      <c r="A444" s="11">
        <v>149</v>
      </c>
      <c r="B444" s="271"/>
      <c r="C444" s="281"/>
      <c r="D444" s="281"/>
      <c r="E444" s="282"/>
      <c r="F444" s="1475" t="str">
        <f>'2. CAD NCCF'!F444:L444</f>
        <v>FI issued jumbo covered bonds, high rated</v>
      </c>
      <c r="G444" s="1476"/>
      <c r="H444" s="1476"/>
      <c r="I444" s="1476"/>
      <c r="J444" s="1476"/>
      <c r="K444" s="1476"/>
      <c r="L444" s="1477"/>
      <c r="M444" s="690">
        <v>0</v>
      </c>
      <c r="N444" s="691">
        <v>0</v>
      </c>
      <c r="O444" s="692">
        <v>0</v>
      </c>
      <c r="P444" s="692">
        <v>0</v>
      </c>
      <c r="Q444" s="697">
        <v>0</v>
      </c>
      <c r="R444" s="692">
        <v>0</v>
      </c>
      <c r="S444" s="693">
        <v>0</v>
      </c>
      <c r="T444" s="692">
        <v>0</v>
      </c>
      <c r="U444" s="693">
        <v>0</v>
      </c>
      <c r="V444" s="692">
        <v>0</v>
      </c>
      <c r="W444" s="693">
        <v>0</v>
      </c>
      <c r="X444" s="692">
        <v>0</v>
      </c>
      <c r="Y444" s="693">
        <v>0</v>
      </c>
      <c r="Z444" s="692">
        <v>0</v>
      </c>
      <c r="AA444" s="693">
        <v>0</v>
      </c>
      <c r="AB444" s="698">
        <v>0</v>
      </c>
      <c r="AC444" s="690">
        <v>0</v>
      </c>
      <c r="AD444" s="1015"/>
      <c r="AE444" s="1016"/>
      <c r="AF444" s="1017"/>
    </row>
    <row r="445" spans="1:32" ht="15" customHeight="1" x14ac:dyDescent="0.2">
      <c r="A445" s="11">
        <v>150</v>
      </c>
      <c r="B445" s="271"/>
      <c r="C445" s="281"/>
      <c r="D445" s="281"/>
      <c r="E445" s="1445" t="str">
        <f>'2. CAD NCCF'!E445:L445</f>
        <v>Non-FI issued CBP, medium rated</v>
      </c>
      <c r="F445" s="1446"/>
      <c r="G445" s="1446"/>
      <c r="H445" s="1446"/>
      <c r="I445" s="1446"/>
      <c r="J445" s="1446"/>
      <c r="K445" s="1446"/>
      <c r="L445" s="1447"/>
      <c r="M445" s="399">
        <f>SUM(M446:M447)</f>
        <v>0</v>
      </c>
      <c r="N445" s="402">
        <f t="shared" ref="N445:AC445" si="97">SUBTOTAL(9,N446:N447)</f>
        <v>0</v>
      </c>
      <c r="O445" s="406">
        <f t="shared" si="97"/>
        <v>0</v>
      </c>
      <c r="P445" s="405">
        <f t="shared" si="97"/>
        <v>0</v>
      </c>
      <c r="Q445" s="407">
        <f t="shared" si="97"/>
        <v>0</v>
      </c>
      <c r="R445" s="406">
        <f t="shared" si="97"/>
        <v>0</v>
      </c>
      <c r="S445" s="406">
        <f t="shared" si="97"/>
        <v>0</v>
      </c>
      <c r="T445" s="406">
        <f t="shared" si="97"/>
        <v>0</v>
      </c>
      <c r="U445" s="406">
        <f t="shared" si="97"/>
        <v>0</v>
      </c>
      <c r="V445" s="406">
        <f t="shared" si="97"/>
        <v>0</v>
      </c>
      <c r="W445" s="406">
        <f t="shared" si="97"/>
        <v>0</v>
      </c>
      <c r="X445" s="406">
        <f t="shared" si="97"/>
        <v>0</v>
      </c>
      <c r="Y445" s="406">
        <f t="shared" si="97"/>
        <v>0</v>
      </c>
      <c r="Z445" s="406">
        <f t="shared" si="97"/>
        <v>0</v>
      </c>
      <c r="AA445" s="406">
        <f t="shared" si="97"/>
        <v>0</v>
      </c>
      <c r="AB445" s="416">
        <f t="shared" si="97"/>
        <v>0</v>
      </c>
      <c r="AC445" s="399">
        <f t="shared" si="97"/>
        <v>0</v>
      </c>
      <c r="AD445" s="1015"/>
      <c r="AE445" s="1016"/>
      <c r="AF445" s="1017"/>
    </row>
    <row r="446" spans="1:32" ht="15" customHeight="1" x14ac:dyDescent="0.2">
      <c r="A446" s="11">
        <v>151</v>
      </c>
      <c r="B446" s="271"/>
      <c r="C446" s="281"/>
      <c r="D446" s="281"/>
      <c r="E446" s="282"/>
      <c r="F446" s="1475" t="str">
        <f>'2. CAD NCCF'!F446:L446</f>
        <v>Non-FI issued unsecured bonds and paper, medium rated</v>
      </c>
      <c r="G446" s="1476"/>
      <c r="H446" s="1476"/>
      <c r="I446" s="1476"/>
      <c r="J446" s="1476"/>
      <c r="K446" s="1476"/>
      <c r="L446" s="1477"/>
      <c r="M446" s="690">
        <v>0</v>
      </c>
      <c r="N446" s="691">
        <v>0</v>
      </c>
      <c r="O446" s="692">
        <v>0</v>
      </c>
      <c r="P446" s="692">
        <v>0</v>
      </c>
      <c r="Q446" s="697">
        <v>0</v>
      </c>
      <c r="R446" s="692">
        <v>0</v>
      </c>
      <c r="S446" s="693">
        <v>0</v>
      </c>
      <c r="T446" s="692">
        <v>0</v>
      </c>
      <c r="U446" s="693">
        <v>0</v>
      </c>
      <c r="V446" s="692">
        <v>0</v>
      </c>
      <c r="W446" s="693">
        <v>0</v>
      </c>
      <c r="X446" s="692">
        <v>0</v>
      </c>
      <c r="Y446" s="693">
        <v>0</v>
      </c>
      <c r="Z446" s="692">
        <v>0</v>
      </c>
      <c r="AA446" s="693">
        <v>0</v>
      </c>
      <c r="AB446" s="698">
        <v>0</v>
      </c>
      <c r="AC446" s="690">
        <v>0</v>
      </c>
      <c r="AD446" s="1015"/>
      <c r="AE446" s="1016"/>
      <c r="AF446" s="1017"/>
    </row>
    <row r="447" spans="1:32" ht="15" customHeight="1" x14ac:dyDescent="0.2">
      <c r="A447" s="11">
        <v>152</v>
      </c>
      <c r="B447" s="271"/>
      <c r="C447" s="281"/>
      <c r="D447" s="281"/>
      <c r="E447" s="282"/>
      <c r="F447" s="1475" t="str">
        <f>'2. CAD NCCF'!F447:L447</f>
        <v>Non-FI issued covered bonds, medium rated</v>
      </c>
      <c r="G447" s="1476"/>
      <c r="H447" s="1476"/>
      <c r="I447" s="1476"/>
      <c r="J447" s="1476"/>
      <c r="K447" s="1476"/>
      <c r="L447" s="1477"/>
      <c r="M447" s="690">
        <v>0</v>
      </c>
      <c r="N447" s="691">
        <v>0</v>
      </c>
      <c r="O447" s="692">
        <v>0</v>
      </c>
      <c r="P447" s="692">
        <v>0</v>
      </c>
      <c r="Q447" s="697">
        <v>0</v>
      </c>
      <c r="R447" s="692">
        <v>0</v>
      </c>
      <c r="S447" s="693">
        <v>0</v>
      </c>
      <c r="T447" s="692">
        <v>0</v>
      </c>
      <c r="U447" s="693">
        <v>0</v>
      </c>
      <c r="V447" s="692">
        <v>0</v>
      </c>
      <c r="W447" s="693">
        <v>0</v>
      </c>
      <c r="X447" s="692">
        <v>0</v>
      </c>
      <c r="Y447" s="693">
        <v>0</v>
      </c>
      <c r="Z447" s="692">
        <v>0</v>
      </c>
      <c r="AA447" s="693">
        <v>0</v>
      </c>
      <c r="AB447" s="698">
        <v>0</v>
      </c>
      <c r="AC447" s="690">
        <v>0</v>
      </c>
      <c r="AD447" s="1015"/>
      <c r="AE447" s="1016"/>
      <c r="AF447" s="1017"/>
    </row>
    <row r="448" spans="1:32" ht="15" customHeight="1" x14ac:dyDescent="0.2">
      <c r="A448" s="11">
        <v>153</v>
      </c>
      <c r="B448" s="271"/>
      <c r="C448" s="281"/>
      <c r="D448" s="281"/>
      <c r="E448" s="1445" t="str">
        <f>'2. CAD NCCF'!E448:L448</f>
        <v>FI issued CBP, medium rated</v>
      </c>
      <c r="F448" s="1446"/>
      <c r="G448" s="1446"/>
      <c r="H448" s="1446"/>
      <c r="I448" s="1446"/>
      <c r="J448" s="1446"/>
      <c r="K448" s="1446"/>
      <c r="L448" s="1447"/>
      <c r="M448" s="399">
        <f>SUM(M449:M451)</f>
        <v>0</v>
      </c>
      <c r="N448" s="402">
        <f t="shared" ref="N448:AC448" si="98">SUBTOTAL(9,N449:N451)</f>
        <v>0</v>
      </c>
      <c r="O448" s="406">
        <f t="shared" si="98"/>
        <v>0</v>
      </c>
      <c r="P448" s="405">
        <f t="shared" si="98"/>
        <v>0</v>
      </c>
      <c r="Q448" s="407">
        <f t="shared" si="98"/>
        <v>0</v>
      </c>
      <c r="R448" s="406">
        <f t="shared" si="98"/>
        <v>0</v>
      </c>
      <c r="S448" s="406">
        <f t="shared" si="98"/>
        <v>0</v>
      </c>
      <c r="T448" s="406">
        <f t="shared" si="98"/>
        <v>0</v>
      </c>
      <c r="U448" s="406">
        <f t="shared" si="98"/>
        <v>0</v>
      </c>
      <c r="V448" s="406">
        <f t="shared" si="98"/>
        <v>0</v>
      </c>
      <c r="W448" s="406">
        <f t="shared" si="98"/>
        <v>0</v>
      </c>
      <c r="X448" s="406">
        <f t="shared" si="98"/>
        <v>0</v>
      </c>
      <c r="Y448" s="406">
        <f t="shared" si="98"/>
        <v>0</v>
      </c>
      <c r="Z448" s="406">
        <f t="shared" si="98"/>
        <v>0</v>
      </c>
      <c r="AA448" s="406">
        <f t="shared" si="98"/>
        <v>0</v>
      </c>
      <c r="AB448" s="416">
        <f t="shared" si="98"/>
        <v>0</v>
      </c>
      <c r="AC448" s="399">
        <f t="shared" si="98"/>
        <v>0</v>
      </c>
      <c r="AD448" s="1015"/>
      <c r="AE448" s="1016"/>
      <c r="AF448" s="1017"/>
    </row>
    <row r="449" spans="1:32" ht="15" customHeight="1" x14ac:dyDescent="0.2">
      <c r="A449" s="11">
        <v>154</v>
      </c>
      <c r="B449" s="271"/>
      <c r="C449" s="281"/>
      <c r="D449" s="281"/>
      <c r="E449" s="282"/>
      <c r="F449" s="1475" t="str">
        <f>'2. CAD NCCF'!F449:L449</f>
        <v>FI issued unsecured bonds and paper, medium rated</v>
      </c>
      <c r="G449" s="1476"/>
      <c r="H449" s="1476"/>
      <c r="I449" s="1476"/>
      <c r="J449" s="1476"/>
      <c r="K449" s="1476"/>
      <c r="L449" s="1477"/>
      <c r="M449" s="690">
        <v>0</v>
      </c>
      <c r="N449" s="691">
        <v>0</v>
      </c>
      <c r="O449" s="692">
        <v>0</v>
      </c>
      <c r="P449" s="692">
        <v>0</v>
      </c>
      <c r="Q449" s="697">
        <v>0</v>
      </c>
      <c r="R449" s="692">
        <v>0</v>
      </c>
      <c r="S449" s="693">
        <v>0</v>
      </c>
      <c r="T449" s="692">
        <v>0</v>
      </c>
      <c r="U449" s="693">
        <v>0</v>
      </c>
      <c r="V449" s="692">
        <v>0</v>
      </c>
      <c r="W449" s="693">
        <v>0</v>
      </c>
      <c r="X449" s="692">
        <v>0</v>
      </c>
      <c r="Y449" s="693">
        <v>0</v>
      </c>
      <c r="Z449" s="692">
        <v>0</v>
      </c>
      <c r="AA449" s="693">
        <v>0</v>
      </c>
      <c r="AB449" s="698">
        <v>0</v>
      </c>
      <c r="AC449" s="690">
        <v>0</v>
      </c>
      <c r="AD449" s="1015"/>
      <c r="AE449" s="1016"/>
      <c r="AF449" s="1017"/>
    </row>
    <row r="450" spans="1:32" ht="15" customHeight="1" x14ac:dyDescent="0.2">
      <c r="A450" s="11">
        <v>155</v>
      </c>
      <c r="B450" s="271"/>
      <c r="C450" s="281"/>
      <c r="D450" s="281"/>
      <c r="E450" s="282"/>
      <c r="F450" s="1475" t="str">
        <f>'2. CAD NCCF'!F450:L450</f>
        <v>FI issued covered bonds, medium rated</v>
      </c>
      <c r="G450" s="1476"/>
      <c r="H450" s="1476"/>
      <c r="I450" s="1476"/>
      <c r="J450" s="1476"/>
      <c r="K450" s="1476"/>
      <c r="L450" s="1477"/>
      <c r="M450" s="690">
        <v>0</v>
      </c>
      <c r="N450" s="691">
        <v>0</v>
      </c>
      <c r="O450" s="692">
        <v>0</v>
      </c>
      <c r="P450" s="692">
        <v>0</v>
      </c>
      <c r="Q450" s="697">
        <v>0</v>
      </c>
      <c r="R450" s="692">
        <v>0</v>
      </c>
      <c r="S450" s="693">
        <v>0</v>
      </c>
      <c r="T450" s="692">
        <v>0</v>
      </c>
      <c r="U450" s="693">
        <v>0</v>
      </c>
      <c r="V450" s="692">
        <v>0</v>
      </c>
      <c r="W450" s="693">
        <v>0</v>
      </c>
      <c r="X450" s="692">
        <v>0</v>
      </c>
      <c r="Y450" s="693">
        <v>0</v>
      </c>
      <c r="Z450" s="692">
        <v>0</v>
      </c>
      <c r="AA450" s="693">
        <v>0</v>
      </c>
      <c r="AB450" s="698">
        <v>0</v>
      </c>
      <c r="AC450" s="690">
        <v>0</v>
      </c>
      <c r="AD450" s="1015"/>
      <c r="AE450" s="1016"/>
      <c r="AF450" s="1017"/>
    </row>
    <row r="451" spans="1:32" ht="15" customHeight="1" x14ac:dyDescent="0.2">
      <c r="A451" s="11">
        <v>156</v>
      </c>
      <c r="B451" s="271"/>
      <c r="C451" s="281"/>
      <c r="D451" s="281"/>
      <c r="E451" s="282"/>
      <c r="F451" s="1475" t="str">
        <f>'2. CAD NCCF'!F451:L451</f>
        <v>FI issued jumbo covered bonds, medium rated</v>
      </c>
      <c r="G451" s="1476"/>
      <c r="H451" s="1476"/>
      <c r="I451" s="1476"/>
      <c r="J451" s="1476"/>
      <c r="K451" s="1476"/>
      <c r="L451" s="1477"/>
      <c r="M451" s="690">
        <v>0</v>
      </c>
      <c r="N451" s="691">
        <v>0</v>
      </c>
      <c r="O451" s="692">
        <v>0</v>
      </c>
      <c r="P451" s="692">
        <v>0</v>
      </c>
      <c r="Q451" s="697">
        <v>0</v>
      </c>
      <c r="R451" s="692">
        <v>0</v>
      </c>
      <c r="S451" s="693">
        <v>0</v>
      </c>
      <c r="T451" s="692">
        <v>0</v>
      </c>
      <c r="U451" s="693">
        <v>0</v>
      </c>
      <c r="V451" s="692">
        <v>0</v>
      </c>
      <c r="W451" s="693">
        <v>0</v>
      </c>
      <c r="X451" s="692">
        <v>0</v>
      </c>
      <c r="Y451" s="693">
        <v>0</v>
      </c>
      <c r="Z451" s="692">
        <v>0</v>
      </c>
      <c r="AA451" s="693">
        <v>0</v>
      </c>
      <c r="AB451" s="698">
        <v>0</v>
      </c>
      <c r="AC451" s="690">
        <v>0</v>
      </c>
      <c r="AD451" s="1015"/>
      <c r="AE451" s="1016"/>
      <c r="AF451" s="1017"/>
    </row>
    <row r="452" spans="1:32" ht="15" customHeight="1" x14ac:dyDescent="0.2">
      <c r="A452" s="11">
        <v>157</v>
      </c>
      <c r="B452" s="271"/>
      <c r="C452" s="281"/>
      <c r="D452" s="281"/>
      <c r="E452" s="1445" t="str">
        <f>'2. CAD NCCF'!E452:L452</f>
        <v>Non-FI issued CBP, low or not rated</v>
      </c>
      <c r="F452" s="1446"/>
      <c r="G452" s="1446"/>
      <c r="H452" s="1446"/>
      <c r="I452" s="1446"/>
      <c r="J452" s="1446"/>
      <c r="K452" s="1446"/>
      <c r="L452" s="1447"/>
      <c r="M452" s="399">
        <f>SUM(M453:M454)</f>
        <v>0</v>
      </c>
      <c r="N452" s="402">
        <f t="shared" ref="N452:AC452" si="99">SUBTOTAL(9,N453:N454)</f>
        <v>0</v>
      </c>
      <c r="O452" s="406">
        <f t="shared" si="99"/>
        <v>0</v>
      </c>
      <c r="P452" s="405">
        <f t="shared" si="99"/>
        <v>0</v>
      </c>
      <c r="Q452" s="407">
        <f t="shared" si="99"/>
        <v>0</v>
      </c>
      <c r="R452" s="406">
        <f t="shared" si="99"/>
        <v>0</v>
      </c>
      <c r="S452" s="406">
        <f t="shared" si="99"/>
        <v>0</v>
      </c>
      <c r="T452" s="406">
        <f t="shared" si="99"/>
        <v>0</v>
      </c>
      <c r="U452" s="406">
        <f t="shared" si="99"/>
        <v>0</v>
      </c>
      <c r="V452" s="406">
        <f t="shared" si="99"/>
        <v>0</v>
      </c>
      <c r="W452" s="406">
        <f t="shared" si="99"/>
        <v>0</v>
      </c>
      <c r="X452" s="406">
        <f t="shared" si="99"/>
        <v>0</v>
      </c>
      <c r="Y452" s="406">
        <f t="shared" si="99"/>
        <v>0</v>
      </c>
      <c r="Z452" s="406">
        <f t="shared" si="99"/>
        <v>0</v>
      </c>
      <c r="AA452" s="406">
        <f t="shared" si="99"/>
        <v>0</v>
      </c>
      <c r="AB452" s="416">
        <f t="shared" si="99"/>
        <v>0</v>
      </c>
      <c r="AC452" s="399">
        <f t="shared" si="99"/>
        <v>0</v>
      </c>
      <c r="AD452" s="1015"/>
      <c r="AE452" s="1016"/>
      <c r="AF452" s="1017"/>
    </row>
    <row r="453" spans="1:32" ht="15" customHeight="1" x14ac:dyDescent="0.2">
      <c r="A453" s="11">
        <v>158</v>
      </c>
      <c r="B453" s="271"/>
      <c r="C453" s="281"/>
      <c r="D453" s="281"/>
      <c r="E453" s="282"/>
      <c r="F453" s="1475" t="str">
        <f>'2. CAD NCCF'!F453:L453</f>
        <v>Non-FI issued unsecured bonds and paper, low or not rated</v>
      </c>
      <c r="G453" s="1476"/>
      <c r="H453" s="1476"/>
      <c r="I453" s="1476"/>
      <c r="J453" s="1476"/>
      <c r="K453" s="1476"/>
      <c r="L453" s="1477"/>
      <c r="M453" s="690">
        <v>0</v>
      </c>
      <c r="N453" s="691">
        <v>0</v>
      </c>
      <c r="O453" s="692">
        <v>0</v>
      </c>
      <c r="P453" s="692">
        <v>0</v>
      </c>
      <c r="Q453" s="697">
        <v>0</v>
      </c>
      <c r="R453" s="692">
        <v>0</v>
      </c>
      <c r="S453" s="693">
        <v>0</v>
      </c>
      <c r="T453" s="692">
        <v>0</v>
      </c>
      <c r="U453" s="693">
        <v>0</v>
      </c>
      <c r="V453" s="692">
        <v>0</v>
      </c>
      <c r="W453" s="693">
        <v>0</v>
      </c>
      <c r="X453" s="692">
        <v>0</v>
      </c>
      <c r="Y453" s="693">
        <v>0</v>
      </c>
      <c r="Z453" s="692">
        <v>0</v>
      </c>
      <c r="AA453" s="693">
        <v>0</v>
      </c>
      <c r="AB453" s="698">
        <v>0</v>
      </c>
      <c r="AC453" s="690">
        <v>0</v>
      </c>
      <c r="AD453" s="1015"/>
      <c r="AE453" s="1016"/>
      <c r="AF453" s="1017"/>
    </row>
    <row r="454" spans="1:32" ht="15" customHeight="1" x14ac:dyDescent="0.2">
      <c r="A454" s="11">
        <v>159</v>
      </c>
      <c r="B454" s="271"/>
      <c r="C454" s="281"/>
      <c r="D454" s="281"/>
      <c r="E454" s="282"/>
      <c r="F454" s="1475" t="str">
        <f>'2. CAD NCCF'!F454:L454</f>
        <v>Non-FI issued covered bonds, low or not rated</v>
      </c>
      <c r="G454" s="1476"/>
      <c r="H454" s="1476"/>
      <c r="I454" s="1476"/>
      <c r="J454" s="1476"/>
      <c r="K454" s="1476"/>
      <c r="L454" s="1477"/>
      <c r="M454" s="690">
        <v>0</v>
      </c>
      <c r="N454" s="691">
        <v>0</v>
      </c>
      <c r="O454" s="692">
        <v>0</v>
      </c>
      <c r="P454" s="692">
        <v>0</v>
      </c>
      <c r="Q454" s="697">
        <v>0</v>
      </c>
      <c r="R454" s="692">
        <v>0</v>
      </c>
      <c r="S454" s="693">
        <v>0</v>
      </c>
      <c r="T454" s="692">
        <v>0</v>
      </c>
      <c r="U454" s="693">
        <v>0</v>
      </c>
      <c r="V454" s="692">
        <v>0</v>
      </c>
      <c r="W454" s="693">
        <v>0</v>
      </c>
      <c r="X454" s="692">
        <v>0</v>
      </c>
      <c r="Y454" s="693">
        <v>0</v>
      </c>
      <c r="Z454" s="692">
        <v>0</v>
      </c>
      <c r="AA454" s="693">
        <v>0</v>
      </c>
      <c r="AB454" s="698">
        <v>0</v>
      </c>
      <c r="AC454" s="690">
        <v>0</v>
      </c>
      <c r="AD454" s="1015"/>
      <c r="AE454" s="1016"/>
      <c r="AF454" s="1017"/>
    </row>
    <row r="455" spans="1:32" ht="15" customHeight="1" x14ac:dyDescent="0.2">
      <c r="A455" s="11">
        <v>160</v>
      </c>
      <c r="B455" s="271"/>
      <c r="C455" s="281"/>
      <c r="D455" s="281"/>
      <c r="E455" s="1445" t="str">
        <f>'2. CAD NCCF'!E455:L455</f>
        <v>FI issued CBP, low or not rated</v>
      </c>
      <c r="F455" s="1446"/>
      <c r="G455" s="1446"/>
      <c r="H455" s="1446"/>
      <c r="I455" s="1446"/>
      <c r="J455" s="1446"/>
      <c r="K455" s="1446"/>
      <c r="L455" s="1447"/>
      <c r="M455" s="399">
        <f>SUM(M456:M458)</f>
        <v>0</v>
      </c>
      <c r="N455" s="402">
        <f t="shared" ref="N455:AC455" si="100">SUBTOTAL(9,N456:N458)</f>
        <v>0</v>
      </c>
      <c r="O455" s="406">
        <f t="shared" si="100"/>
        <v>0</v>
      </c>
      <c r="P455" s="405">
        <f t="shared" si="100"/>
        <v>0</v>
      </c>
      <c r="Q455" s="407">
        <f t="shared" si="100"/>
        <v>0</v>
      </c>
      <c r="R455" s="406">
        <f t="shared" si="100"/>
        <v>0</v>
      </c>
      <c r="S455" s="406">
        <f t="shared" si="100"/>
        <v>0</v>
      </c>
      <c r="T455" s="406">
        <f t="shared" si="100"/>
        <v>0</v>
      </c>
      <c r="U455" s="406">
        <f t="shared" si="100"/>
        <v>0</v>
      </c>
      <c r="V455" s="406">
        <f t="shared" si="100"/>
        <v>0</v>
      </c>
      <c r="W455" s="406">
        <f t="shared" si="100"/>
        <v>0</v>
      </c>
      <c r="X455" s="406">
        <f t="shared" si="100"/>
        <v>0</v>
      </c>
      <c r="Y455" s="406">
        <f t="shared" si="100"/>
        <v>0</v>
      </c>
      <c r="Z455" s="406">
        <f t="shared" si="100"/>
        <v>0</v>
      </c>
      <c r="AA455" s="406">
        <f t="shared" si="100"/>
        <v>0</v>
      </c>
      <c r="AB455" s="416">
        <f t="shared" si="100"/>
        <v>0</v>
      </c>
      <c r="AC455" s="399">
        <f t="shared" si="100"/>
        <v>0</v>
      </c>
      <c r="AD455" s="1015"/>
      <c r="AE455" s="1016"/>
      <c r="AF455" s="1017"/>
    </row>
    <row r="456" spans="1:32" ht="15" customHeight="1" x14ac:dyDescent="0.2">
      <c r="A456" s="11">
        <v>161</v>
      </c>
      <c r="B456" s="271"/>
      <c r="C456" s="281"/>
      <c r="D456" s="281"/>
      <c r="E456" s="282"/>
      <c r="F456" s="1475" t="str">
        <f>'2. CAD NCCF'!F456:L456</f>
        <v>FI issued unsecured bonds and paper, low or not rated</v>
      </c>
      <c r="G456" s="1476"/>
      <c r="H456" s="1476"/>
      <c r="I456" s="1476"/>
      <c r="J456" s="1476"/>
      <c r="K456" s="1476"/>
      <c r="L456" s="1477"/>
      <c r="M456" s="690">
        <v>0</v>
      </c>
      <c r="N456" s="691">
        <v>0</v>
      </c>
      <c r="O456" s="692">
        <v>0</v>
      </c>
      <c r="P456" s="692">
        <v>0</v>
      </c>
      <c r="Q456" s="697">
        <v>0</v>
      </c>
      <c r="R456" s="692">
        <v>0</v>
      </c>
      <c r="S456" s="693">
        <v>0</v>
      </c>
      <c r="T456" s="692">
        <v>0</v>
      </c>
      <c r="U456" s="693">
        <v>0</v>
      </c>
      <c r="V456" s="692">
        <v>0</v>
      </c>
      <c r="W456" s="693">
        <v>0</v>
      </c>
      <c r="X456" s="692">
        <v>0</v>
      </c>
      <c r="Y456" s="693">
        <v>0</v>
      </c>
      <c r="Z456" s="692">
        <v>0</v>
      </c>
      <c r="AA456" s="693">
        <v>0</v>
      </c>
      <c r="AB456" s="698">
        <v>0</v>
      </c>
      <c r="AC456" s="690">
        <v>0</v>
      </c>
      <c r="AD456" s="1015"/>
      <c r="AE456" s="1016"/>
      <c r="AF456" s="1017"/>
    </row>
    <row r="457" spans="1:32" ht="15" customHeight="1" x14ac:dyDescent="0.2">
      <c r="A457" s="11">
        <v>162</v>
      </c>
      <c r="B457" s="271"/>
      <c r="C457" s="272"/>
      <c r="D457" s="272"/>
      <c r="E457" s="272"/>
      <c r="F457" s="1475" t="str">
        <f>'2. CAD NCCF'!F457:L457</f>
        <v>FI issued covered bonds, low or not rated</v>
      </c>
      <c r="G457" s="1476"/>
      <c r="H457" s="1476"/>
      <c r="I457" s="1476"/>
      <c r="J457" s="1476"/>
      <c r="K457" s="1476"/>
      <c r="L457" s="1477"/>
      <c r="M457" s="690">
        <v>0</v>
      </c>
      <c r="N457" s="691">
        <v>0</v>
      </c>
      <c r="O457" s="692">
        <v>0</v>
      </c>
      <c r="P457" s="692">
        <v>0</v>
      </c>
      <c r="Q457" s="697">
        <v>0</v>
      </c>
      <c r="R457" s="692">
        <v>0</v>
      </c>
      <c r="S457" s="693">
        <v>0</v>
      </c>
      <c r="T457" s="692">
        <v>0</v>
      </c>
      <c r="U457" s="693">
        <v>0</v>
      </c>
      <c r="V457" s="692">
        <v>0</v>
      </c>
      <c r="W457" s="693">
        <v>0</v>
      </c>
      <c r="X457" s="692">
        <v>0</v>
      </c>
      <c r="Y457" s="693">
        <v>0</v>
      </c>
      <c r="Z457" s="692">
        <v>0</v>
      </c>
      <c r="AA457" s="693">
        <v>0</v>
      </c>
      <c r="AB457" s="698">
        <v>0</v>
      </c>
      <c r="AC457" s="690">
        <v>0</v>
      </c>
      <c r="AD457" s="1015"/>
      <c r="AE457" s="1016"/>
      <c r="AF457" s="1017"/>
    </row>
    <row r="458" spans="1:32" ht="15" customHeight="1" x14ac:dyDescent="0.2">
      <c r="A458" s="11">
        <v>163</v>
      </c>
      <c r="B458" s="271"/>
      <c r="C458" s="272"/>
      <c r="D458" s="272"/>
      <c r="E458" s="272"/>
      <c r="F458" s="1475" t="str">
        <f>'2. CAD NCCF'!F458:L458</f>
        <v>FI issued jumbo covered bonds, low or not rated</v>
      </c>
      <c r="G458" s="1476"/>
      <c r="H458" s="1476"/>
      <c r="I458" s="1476"/>
      <c r="J458" s="1476"/>
      <c r="K458" s="1476"/>
      <c r="L458" s="1477"/>
      <c r="M458" s="690">
        <v>0</v>
      </c>
      <c r="N458" s="691">
        <v>0</v>
      </c>
      <c r="O458" s="692">
        <v>0</v>
      </c>
      <c r="P458" s="692">
        <v>0</v>
      </c>
      <c r="Q458" s="697">
        <v>0</v>
      </c>
      <c r="R458" s="692">
        <v>0</v>
      </c>
      <c r="S458" s="693">
        <v>0</v>
      </c>
      <c r="T458" s="692">
        <v>0</v>
      </c>
      <c r="U458" s="693">
        <v>0</v>
      </c>
      <c r="V458" s="692">
        <v>0</v>
      </c>
      <c r="W458" s="693">
        <v>0</v>
      </c>
      <c r="X458" s="692">
        <v>0</v>
      </c>
      <c r="Y458" s="693">
        <v>0</v>
      </c>
      <c r="Z458" s="692">
        <v>0</v>
      </c>
      <c r="AA458" s="693">
        <v>0</v>
      </c>
      <c r="AB458" s="698">
        <v>0</v>
      </c>
      <c r="AC458" s="690">
        <v>0</v>
      </c>
      <c r="AD458" s="1015"/>
      <c r="AE458" s="1016"/>
      <c r="AF458" s="1017"/>
    </row>
    <row r="459" spans="1:32" x14ac:dyDescent="0.2">
      <c r="A459" s="11">
        <v>164</v>
      </c>
      <c r="B459" s="271"/>
      <c r="C459" s="272"/>
      <c r="D459" s="1472" t="str">
        <f>'2. CAD NCCF'!D459:AF459</f>
        <v>Asset backed securities (ABS) and Asset backed commercial paper (ABCP)</v>
      </c>
      <c r="E459" s="1473"/>
      <c r="F459" s="1473"/>
      <c r="G459" s="1473"/>
      <c r="H459" s="1473"/>
      <c r="I459" s="1473"/>
      <c r="J459" s="1473"/>
      <c r="K459" s="1473"/>
      <c r="L459" s="1473"/>
      <c r="M459" s="1473"/>
      <c r="N459" s="1473"/>
      <c r="O459" s="1473"/>
      <c r="P459" s="1473"/>
      <c r="Q459" s="1473"/>
      <c r="R459" s="1473"/>
      <c r="S459" s="1473"/>
      <c r="T459" s="1473"/>
      <c r="U459" s="1473"/>
      <c r="V459" s="1473"/>
      <c r="W459" s="1473"/>
      <c r="X459" s="1473"/>
      <c r="Y459" s="1473"/>
      <c r="Z459" s="1473"/>
      <c r="AA459" s="1473"/>
      <c r="AB459" s="1473"/>
      <c r="AC459" s="1473"/>
      <c r="AD459" s="1473"/>
      <c r="AE459" s="1473"/>
      <c r="AF459" s="1474"/>
    </row>
    <row r="460" spans="1:32" x14ac:dyDescent="0.2">
      <c r="A460" s="11">
        <v>165</v>
      </c>
      <c r="B460" s="271"/>
      <c r="C460" s="272"/>
      <c r="D460" s="272"/>
      <c r="E460" s="1515" t="str">
        <f>'2. CAD NCCF'!E460:L460</f>
        <v>Non-FI issued ABS and ABCP, high rated</v>
      </c>
      <c r="F460" s="1516"/>
      <c r="G460" s="1516"/>
      <c r="H460" s="1516"/>
      <c r="I460" s="1516"/>
      <c r="J460" s="1516"/>
      <c r="K460" s="1516"/>
      <c r="L460" s="1517"/>
      <c r="M460" s="399">
        <f>SUM(M461:M462)</f>
        <v>0</v>
      </c>
      <c r="N460" s="402">
        <f t="shared" ref="N460:AC460" si="101">SUBTOTAL(9,N461:N462)</f>
        <v>0</v>
      </c>
      <c r="O460" s="406">
        <f t="shared" si="101"/>
        <v>0</v>
      </c>
      <c r="P460" s="405">
        <f t="shared" si="101"/>
        <v>0</v>
      </c>
      <c r="Q460" s="407">
        <f t="shared" si="101"/>
        <v>0</v>
      </c>
      <c r="R460" s="406">
        <f t="shared" si="101"/>
        <v>0</v>
      </c>
      <c r="S460" s="406">
        <f t="shared" si="101"/>
        <v>0</v>
      </c>
      <c r="T460" s="406">
        <f t="shared" si="101"/>
        <v>0</v>
      </c>
      <c r="U460" s="406">
        <f t="shared" si="101"/>
        <v>0</v>
      </c>
      <c r="V460" s="406">
        <f t="shared" si="101"/>
        <v>0</v>
      </c>
      <c r="W460" s="406">
        <f t="shared" si="101"/>
        <v>0</v>
      </c>
      <c r="X460" s="406">
        <f t="shared" si="101"/>
        <v>0</v>
      </c>
      <c r="Y460" s="406">
        <f t="shared" si="101"/>
        <v>0</v>
      </c>
      <c r="Z460" s="406">
        <f t="shared" si="101"/>
        <v>0</v>
      </c>
      <c r="AA460" s="406">
        <f t="shared" si="101"/>
        <v>0</v>
      </c>
      <c r="AB460" s="416">
        <f t="shared" si="101"/>
        <v>0</v>
      </c>
      <c r="AC460" s="399">
        <f t="shared" si="101"/>
        <v>0</v>
      </c>
      <c r="AD460" s="1015"/>
      <c r="AE460" s="1016"/>
      <c r="AF460" s="1017"/>
    </row>
    <row r="461" spans="1:32" x14ac:dyDescent="0.2">
      <c r="A461" s="11">
        <v>166</v>
      </c>
      <c r="B461" s="271"/>
      <c r="C461" s="272"/>
      <c r="D461" s="272"/>
      <c r="E461" s="272"/>
      <c r="F461" s="1475" t="str">
        <f>'2. CAD NCCF'!F461:L461</f>
        <v>Non-FI issued ABS, high rated</v>
      </c>
      <c r="G461" s="1476"/>
      <c r="H461" s="1476"/>
      <c r="I461" s="1476"/>
      <c r="J461" s="1476"/>
      <c r="K461" s="1476"/>
      <c r="L461" s="1477"/>
      <c r="M461" s="690">
        <v>0</v>
      </c>
      <c r="N461" s="691">
        <v>0</v>
      </c>
      <c r="O461" s="692">
        <v>0</v>
      </c>
      <c r="P461" s="692">
        <v>0</v>
      </c>
      <c r="Q461" s="697">
        <v>0</v>
      </c>
      <c r="R461" s="692">
        <v>0</v>
      </c>
      <c r="S461" s="693">
        <v>0</v>
      </c>
      <c r="T461" s="692">
        <v>0</v>
      </c>
      <c r="U461" s="693">
        <v>0</v>
      </c>
      <c r="V461" s="692">
        <v>0</v>
      </c>
      <c r="W461" s="693">
        <v>0</v>
      </c>
      <c r="X461" s="692">
        <v>0</v>
      </c>
      <c r="Y461" s="693">
        <v>0</v>
      </c>
      <c r="Z461" s="692">
        <v>0</v>
      </c>
      <c r="AA461" s="693">
        <v>0</v>
      </c>
      <c r="AB461" s="698">
        <v>0</v>
      </c>
      <c r="AC461" s="690">
        <v>0</v>
      </c>
      <c r="AD461" s="1015"/>
      <c r="AE461" s="1016"/>
      <c r="AF461" s="1017"/>
    </row>
    <row r="462" spans="1:32" ht="15" customHeight="1" x14ac:dyDescent="0.2">
      <c r="A462" s="11">
        <v>167</v>
      </c>
      <c r="B462" s="271"/>
      <c r="C462" s="272"/>
      <c r="D462" s="272"/>
      <c r="E462" s="272"/>
      <c r="F462" s="1475" t="str">
        <f>'2. CAD NCCF'!F462:L462</f>
        <v>Non-FI issued ABCP, high rated</v>
      </c>
      <c r="G462" s="1476"/>
      <c r="H462" s="1476"/>
      <c r="I462" s="1476"/>
      <c r="J462" s="1476"/>
      <c r="K462" s="1476"/>
      <c r="L462" s="1477"/>
      <c r="M462" s="690">
        <v>0</v>
      </c>
      <c r="N462" s="691">
        <v>0</v>
      </c>
      <c r="O462" s="692">
        <v>0</v>
      </c>
      <c r="P462" s="692">
        <v>0</v>
      </c>
      <c r="Q462" s="697">
        <v>0</v>
      </c>
      <c r="R462" s="692">
        <v>0</v>
      </c>
      <c r="S462" s="693">
        <v>0</v>
      </c>
      <c r="T462" s="692">
        <v>0</v>
      </c>
      <c r="U462" s="693">
        <v>0</v>
      </c>
      <c r="V462" s="692">
        <v>0</v>
      </c>
      <c r="W462" s="693">
        <v>0</v>
      </c>
      <c r="X462" s="692">
        <v>0</v>
      </c>
      <c r="Y462" s="693">
        <v>0</v>
      </c>
      <c r="Z462" s="692">
        <v>0</v>
      </c>
      <c r="AA462" s="693">
        <v>0</v>
      </c>
      <c r="AB462" s="698">
        <v>0</v>
      </c>
      <c r="AC462" s="690">
        <v>0</v>
      </c>
      <c r="AD462" s="1015"/>
      <c r="AE462" s="1016"/>
      <c r="AF462" s="1017"/>
    </row>
    <row r="463" spans="1:32" x14ac:dyDescent="0.2">
      <c r="A463" s="11">
        <v>168</v>
      </c>
      <c r="B463" s="271"/>
      <c r="C463" s="272"/>
      <c r="D463" s="272"/>
      <c r="E463" s="1445" t="str">
        <f>'2. CAD NCCF'!E463:L463</f>
        <v>FI issued ABS and ABCP, high rated</v>
      </c>
      <c r="F463" s="1446"/>
      <c r="G463" s="1446"/>
      <c r="H463" s="1446"/>
      <c r="I463" s="1446"/>
      <c r="J463" s="1446"/>
      <c r="K463" s="1446"/>
      <c r="L463" s="1447"/>
      <c r="M463" s="399">
        <f>SUM(M464:M465)</f>
        <v>0</v>
      </c>
      <c r="N463" s="402">
        <f t="shared" ref="N463:AC463" si="102">SUBTOTAL(9,N464:N465)</f>
        <v>0</v>
      </c>
      <c r="O463" s="406">
        <f t="shared" si="102"/>
        <v>0</v>
      </c>
      <c r="P463" s="405">
        <f t="shared" si="102"/>
        <v>0</v>
      </c>
      <c r="Q463" s="407">
        <f t="shared" si="102"/>
        <v>0</v>
      </c>
      <c r="R463" s="406">
        <f t="shared" si="102"/>
        <v>0</v>
      </c>
      <c r="S463" s="406">
        <f t="shared" si="102"/>
        <v>0</v>
      </c>
      <c r="T463" s="406">
        <f t="shared" si="102"/>
        <v>0</v>
      </c>
      <c r="U463" s="406">
        <f t="shared" si="102"/>
        <v>0</v>
      </c>
      <c r="V463" s="406">
        <f t="shared" si="102"/>
        <v>0</v>
      </c>
      <c r="W463" s="406">
        <f t="shared" si="102"/>
        <v>0</v>
      </c>
      <c r="X463" s="406">
        <f t="shared" si="102"/>
        <v>0</v>
      </c>
      <c r="Y463" s="406">
        <f t="shared" si="102"/>
        <v>0</v>
      </c>
      <c r="Z463" s="406">
        <f t="shared" si="102"/>
        <v>0</v>
      </c>
      <c r="AA463" s="406">
        <f t="shared" si="102"/>
        <v>0</v>
      </c>
      <c r="AB463" s="416">
        <f t="shared" si="102"/>
        <v>0</v>
      </c>
      <c r="AC463" s="399">
        <f t="shared" si="102"/>
        <v>0</v>
      </c>
      <c r="AD463" s="1015"/>
      <c r="AE463" s="1016"/>
      <c r="AF463" s="1017"/>
    </row>
    <row r="464" spans="1:32" x14ac:dyDescent="0.2">
      <c r="A464" s="11">
        <v>169</v>
      </c>
      <c r="B464" s="271"/>
      <c r="C464" s="272"/>
      <c r="D464" s="272"/>
      <c r="E464" s="272"/>
      <c r="F464" s="1475" t="str">
        <f>'2. CAD NCCF'!F464:L464</f>
        <v>FI issued ABS, high rated</v>
      </c>
      <c r="G464" s="1476"/>
      <c r="H464" s="1476"/>
      <c r="I464" s="1476"/>
      <c r="J464" s="1476"/>
      <c r="K464" s="1476"/>
      <c r="L464" s="1477"/>
      <c r="M464" s="690">
        <v>0</v>
      </c>
      <c r="N464" s="691">
        <v>0</v>
      </c>
      <c r="O464" s="692">
        <v>0</v>
      </c>
      <c r="P464" s="692">
        <v>0</v>
      </c>
      <c r="Q464" s="697">
        <v>0</v>
      </c>
      <c r="R464" s="692">
        <v>0</v>
      </c>
      <c r="S464" s="693">
        <v>0</v>
      </c>
      <c r="T464" s="692">
        <v>0</v>
      </c>
      <c r="U464" s="693">
        <v>0</v>
      </c>
      <c r="V464" s="692">
        <v>0</v>
      </c>
      <c r="W464" s="693">
        <v>0</v>
      </c>
      <c r="X464" s="692">
        <v>0</v>
      </c>
      <c r="Y464" s="693">
        <v>0</v>
      </c>
      <c r="Z464" s="692">
        <v>0</v>
      </c>
      <c r="AA464" s="693">
        <v>0</v>
      </c>
      <c r="AB464" s="698">
        <v>0</v>
      </c>
      <c r="AC464" s="690">
        <v>0</v>
      </c>
      <c r="AD464" s="1015"/>
      <c r="AE464" s="1016"/>
      <c r="AF464" s="1017"/>
    </row>
    <row r="465" spans="1:32" ht="15" customHeight="1" x14ac:dyDescent="0.2">
      <c r="A465" s="11">
        <v>170</v>
      </c>
      <c r="B465" s="271"/>
      <c r="C465" s="272"/>
      <c r="D465" s="272"/>
      <c r="E465" s="272"/>
      <c r="F465" s="1475" t="str">
        <f>'2. CAD NCCF'!F465:L465</f>
        <v>FI issued ABCP, high rated</v>
      </c>
      <c r="G465" s="1476"/>
      <c r="H465" s="1476"/>
      <c r="I465" s="1476"/>
      <c r="J465" s="1476"/>
      <c r="K465" s="1476"/>
      <c r="L465" s="1477"/>
      <c r="M465" s="690">
        <v>0</v>
      </c>
      <c r="N465" s="691">
        <v>0</v>
      </c>
      <c r="O465" s="692">
        <v>0</v>
      </c>
      <c r="P465" s="692">
        <v>0</v>
      </c>
      <c r="Q465" s="697">
        <v>0</v>
      </c>
      <c r="R465" s="692">
        <v>0</v>
      </c>
      <c r="S465" s="693">
        <v>0</v>
      </c>
      <c r="T465" s="692">
        <v>0</v>
      </c>
      <c r="U465" s="693">
        <v>0</v>
      </c>
      <c r="V465" s="692">
        <v>0</v>
      </c>
      <c r="W465" s="693">
        <v>0</v>
      </c>
      <c r="X465" s="692">
        <v>0</v>
      </c>
      <c r="Y465" s="693">
        <v>0</v>
      </c>
      <c r="Z465" s="692">
        <v>0</v>
      </c>
      <c r="AA465" s="693">
        <v>0</v>
      </c>
      <c r="AB465" s="698">
        <v>0</v>
      </c>
      <c r="AC465" s="690">
        <v>0</v>
      </c>
      <c r="AD465" s="1015"/>
      <c r="AE465" s="1016"/>
      <c r="AF465" s="1017"/>
    </row>
    <row r="466" spans="1:32" x14ac:dyDescent="0.2">
      <c r="A466" s="11">
        <v>171</v>
      </c>
      <c r="B466" s="271"/>
      <c r="C466" s="272"/>
      <c r="D466" s="272"/>
      <c r="E466" s="1445" t="str">
        <f>'2. CAD NCCF'!E466:L466</f>
        <v>Non-FI issued ABS and ABCP, medium rated</v>
      </c>
      <c r="F466" s="1446"/>
      <c r="G466" s="1446"/>
      <c r="H466" s="1446"/>
      <c r="I466" s="1446"/>
      <c r="J466" s="1446"/>
      <c r="K466" s="1446"/>
      <c r="L466" s="1447"/>
      <c r="M466" s="399">
        <f>SUM(M467:M468)</f>
        <v>0</v>
      </c>
      <c r="N466" s="402">
        <f t="shared" ref="N466:AC466" si="103">SUBTOTAL(9,N467:N468)</f>
        <v>0</v>
      </c>
      <c r="O466" s="406">
        <f t="shared" si="103"/>
        <v>0</v>
      </c>
      <c r="P466" s="405">
        <f t="shared" si="103"/>
        <v>0</v>
      </c>
      <c r="Q466" s="407">
        <f t="shared" si="103"/>
        <v>0</v>
      </c>
      <c r="R466" s="406">
        <f t="shared" si="103"/>
        <v>0</v>
      </c>
      <c r="S466" s="406">
        <f t="shared" si="103"/>
        <v>0</v>
      </c>
      <c r="T466" s="406">
        <f t="shared" si="103"/>
        <v>0</v>
      </c>
      <c r="U466" s="406">
        <f t="shared" si="103"/>
        <v>0</v>
      </c>
      <c r="V466" s="406">
        <f t="shared" si="103"/>
        <v>0</v>
      </c>
      <c r="W466" s="406">
        <f t="shared" si="103"/>
        <v>0</v>
      </c>
      <c r="X466" s="406">
        <f t="shared" si="103"/>
        <v>0</v>
      </c>
      <c r="Y466" s="406">
        <f t="shared" si="103"/>
        <v>0</v>
      </c>
      <c r="Z466" s="406">
        <f t="shared" si="103"/>
        <v>0</v>
      </c>
      <c r="AA466" s="406">
        <f t="shared" si="103"/>
        <v>0</v>
      </c>
      <c r="AB466" s="416">
        <f t="shared" si="103"/>
        <v>0</v>
      </c>
      <c r="AC466" s="399">
        <f t="shared" si="103"/>
        <v>0</v>
      </c>
      <c r="AD466" s="1015"/>
      <c r="AE466" s="1016"/>
      <c r="AF466" s="1017"/>
    </row>
    <row r="467" spans="1:32" ht="15" customHeight="1" x14ac:dyDescent="0.2">
      <c r="A467" s="11">
        <v>172</v>
      </c>
      <c r="B467" s="271"/>
      <c r="C467" s="272"/>
      <c r="D467" s="272"/>
      <c r="E467" s="272"/>
      <c r="F467" s="1475" t="str">
        <f>'2. CAD NCCF'!F467:L467</f>
        <v>Non-FI issued ABS, medium rated</v>
      </c>
      <c r="G467" s="1476"/>
      <c r="H467" s="1476"/>
      <c r="I467" s="1476"/>
      <c r="J467" s="1476"/>
      <c r="K467" s="1476"/>
      <c r="L467" s="1477"/>
      <c r="M467" s="690">
        <v>0</v>
      </c>
      <c r="N467" s="691">
        <v>0</v>
      </c>
      <c r="O467" s="692">
        <v>0</v>
      </c>
      <c r="P467" s="692">
        <v>0</v>
      </c>
      <c r="Q467" s="697">
        <v>0</v>
      </c>
      <c r="R467" s="692">
        <v>0</v>
      </c>
      <c r="S467" s="693">
        <v>0</v>
      </c>
      <c r="T467" s="692">
        <v>0</v>
      </c>
      <c r="U467" s="693">
        <v>0</v>
      </c>
      <c r="V467" s="692">
        <v>0</v>
      </c>
      <c r="W467" s="693">
        <v>0</v>
      </c>
      <c r="X467" s="692">
        <v>0</v>
      </c>
      <c r="Y467" s="693">
        <v>0</v>
      </c>
      <c r="Z467" s="692">
        <v>0</v>
      </c>
      <c r="AA467" s="693">
        <v>0</v>
      </c>
      <c r="AB467" s="698">
        <v>0</v>
      </c>
      <c r="AC467" s="690">
        <v>0</v>
      </c>
      <c r="AD467" s="1015"/>
      <c r="AE467" s="1016"/>
      <c r="AF467" s="1017"/>
    </row>
    <row r="468" spans="1:32" ht="15" customHeight="1" x14ac:dyDescent="0.2">
      <c r="A468" s="11">
        <v>173</v>
      </c>
      <c r="B468" s="271"/>
      <c r="C468" s="272"/>
      <c r="D468" s="272"/>
      <c r="E468" s="272"/>
      <c r="F468" s="1475" t="str">
        <f>'2. CAD NCCF'!F468:L468</f>
        <v>Non-FI issued ABCP, medium rated</v>
      </c>
      <c r="G468" s="1476"/>
      <c r="H468" s="1476"/>
      <c r="I468" s="1476"/>
      <c r="J468" s="1476"/>
      <c r="K468" s="1476"/>
      <c r="L468" s="1477"/>
      <c r="M468" s="690">
        <v>0</v>
      </c>
      <c r="N468" s="691">
        <v>0</v>
      </c>
      <c r="O468" s="692">
        <v>0</v>
      </c>
      <c r="P468" s="692">
        <v>0</v>
      </c>
      <c r="Q468" s="697">
        <v>0</v>
      </c>
      <c r="R468" s="692">
        <v>0</v>
      </c>
      <c r="S468" s="693">
        <v>0</v>
      </c>
      <c r="T468" s="692">
        <v>0</v>
      </c>
      <c r="U468" s="693">
        <v>0</v>
      </c>
      <c r="V468" s="692">
        <v>0</v>
      </c>
      <c r="W468" s="693">
        <v>0</v>
      </c>
      <c r="X468" s="692">
        <v>0</v>
      </c>
      <c r="Y468" s="693">
        <v>0</v>
      </c>
      <c r="Z468" s="692">
        <v>0</v>
      </c>
      <c r="AA468" s="693">
        <v>0</v>
      </c>
      <c r="AB468" s="698">
        <v>0</v>
      </c>
      <c r="AC468" s="690">
        <v>0</v>
      </c>
      <c r="AD468" s="1015"/>
      <c r="AE468" s="1016"/>
      <c r="AF468" s="1017"/>
    </row>
    <row r="469" spans="1:32" x14ac:dyDescent="0.2">
      <c r="A469" s="11">
        <v>174</v>
      </c>
      <c r="B469" s="271"/>
      <c r="C469" s="272"/>
      <c r="D469" s="272"/>
      <c r="E469" s="1445" t="str">
        <f>'2. CAD NCCF'!E469:L469</f>
        <v>FI issued ABS and ABCP, medium rated</v>
      </c>
      <c r="F469" s="1446"/>
      <c r="G469" s="1446"/>
      <c r="H469" s="1446"/>
      <c r="I469" s="1446"/>
      <c r="J469" s="1446"/>
      <c r="K469" s="1446"/>
      <c r="L469" s="1447"/>
      <c r="M469" s="399">
        <f>SUM(M470:M471)</f>
        <v>0</v>
      </c>
      <c r="N469" s="402">
        <f t="shared" ref="N469:AC469" si="104">SUBTOTAL(9,N470:N471)</f>
        <v>0</v>
      </c>
      <c r="O469" s="406">
        <f t="shared" si="104"/>
        <v>0</v>
      </c>
      <c r="P469" s="405">
        <f t="shared" si="104"/>
        <v>0</v>
      </c>
      <c r="Q469" s="407">
        <f t="shared" si="104"/>
        <v>0</v>
      </c>
      <c r="R469" s="406">
        <f t="shared" si="104"/>
        <v>0</v>
      </c>
      <c r="S469" s="406">
        <f t="shared" si="104"/>
        <v>0</v>
      </c>
      <c r="T469" s="406">
        <f t="shared" si="104"/>
        <v>0</v>
      </c>
      <c r="U469" s="406">
        <f t="shared" si="104"/>
        <v>0</v>
      </c>
      <c r="V469" s="406">
        <f t="shared" si="104"/>
        <v>0</v>
      </c>
      <c r="W469" s="406">
        <f t="shared" si="104"/>
        <v>0</v>
      </c>
      <c r="X469" s="406">
        <f t="shared" si="104"/>
        <v>0</v>
      </c>
      <c r="Y469" s="406">
        <f t="shared" si="104"/>
        <v>0</v>
      </c>
      <c r="Z469" s="406">
        <f t="shared" si="104"/>
        <v>0</v>
      </c>
      <c r="AA469" s="406">
        <f t="shared" si="104"/>
        <v>0</v>
      </c>
      <c r="AB469" s="416">
        <f t="shared" si="104"/>
        <v>0</v>
      </c>
      <c r="AC469" s="399">
        <f t="shared" si="104"/>
        <v>0</v>
      </c>
      <c r="AD469" s="1015"/>
      <c r="AE469" s="1016"/>
      <c r="AF469" s="1017"/>
    </row>
    <row r="470" spans="1:32" ht="15" customHeight="1" x14ac:dyDescent="0.2">
      <c r="A470" s="11">
        <v>175</v>
      </c>
      <c r="B470" s="271"/>
      <c r="C470" s="272"/>
      <c r="D470" s="272"/>
      <c r="E470" s="272"/>
      <c r="F470" s="1475" t="str">
        <f>'2. CAD NCCF'!F470:L470</f>
        <v>FI issued ABS, medium rated</v>
      </c>
      <c r="G470" s="1476"/>
      <c r="H470" s="1476"/>
      <c r="I470" s="1476"/>
      <c r="J470" s="1476"/>
      <c r="K470" s="1476"/>
      <c r="L470" s="1477"/>
      <c r="M470" s="690">
        <v>0</v>
      </c>
      <c r="N470" s="691">
        <v>0</v>
      </c>
      <c r="O470" s="692">
        <v>0</v>
      </c>
      <c r="P470" s="692">
        <v>0</v>
      </c>
      <c r="Q470" s="697">
        <v>0</v>
      </c>
      <c r="R470" s="692">
        <v>0</v>
      </c>
      <c r="S470" s="693">
        <v>0</v>
      </c>
      <c r="T470" s="692">
        <v>0</v>
      </c>
      <c r="U470" s="693">
        <v>0</v>
      </c>
      <c r="V470" s="692">
        <v>0</v>
      </c>
      <c r="W470" s="693">
        <v>0</v>
      </c>
      <c r="X470" s="692">
        <v>0</v>
      </c>
      <c r="Y470" s="693">
        <v>0</v>
      </c>
      <c r="Z470" s="692">
        <v>0</v>
      </c>
      <c r="AA470" s="693">
        <v>0</v>
      </c>
      <c r="AB470" s="698">
        <v>0</v>
      </c>
      <c r="AC470" s="690">
        <v>0</v>
      </c>
      <c r="AD470" s="1015"/>
      <c r="AE470" s="1016"/>
      <c r="AF470" s="1017"/>
    </row>
    <row r="471" spans="1:32" ht="15" customHeight="1" x14ac:dyDescent="0.2">
      <c r="A471" s="11">
        <v>176</v>
      </c>
      <c r="B471" s="271"/>
      <c r="C471" s="272"/>
      <c r="D471" s="272"/>
      <c r="E471" s="272"/>
      <c r="F471" s="1475" t="str">
        <f>'2. CAD NCCF'!F471:L471</f>
        <v>FI issued ABCP, medium rated</v>
      </c>
      <c r="G471" s="1476"/>
      <c r="H471" s="1476"/>
      <c r="I471" s="1476"/>
      <c r="J471" s="1476"/>
      <c r="K471" s="1476"/>
      <c r="L471" s="1477"/>
      <c r="M471" s="690">
        <v>0</v>
      </c>
      <c r="N471" s="691">
        <v>0</v>
      </c>
      <c r="O471" s="692">
        <v>0</v>
      </c>
      <c r="P471" s="692">
        <v>0</v>
      </c>
      <c r="Q471" s="697">
        <v>0</v>
      </c>
      <c r="R471" s="692">
        <v>0</v>
      </c>
      <c r="S471" s="693">
        <v>0</v>
      </c>
      <c r="T471" s="692">
        <v>0</v>
      </c>
      <c r="U471" s="693">
        <v>0</v>
      </c>
      <c r="V471" s="692">
        <v>0</v>
      </c>
      <c r="W471" s="693">
        <v>0</v>
      </c>
      <c r="X471" s="692">
        <v>0</v>
      </c>
      <c r="Y471" s="693">
        <v>0</v>
      </c>
      <c r="Z471" s="692">
        <v>0</v>
      </c>
      <c r="AA471" s="693">
        <v>0</v>
      </c>
      <c r="AB471" s="698">
        <v>0</v>
      </c>
      <c r="AC471" s="690">
        <v>0</v>
      </c>
      <c r="AD471" s="1015"/>
      <c r="AE471" s="1016"/>
      <c r="AF471" s="1017"/>
    </row>
    <row r="472" spans="1:32" x14ac:dyDescent="0.2">
      <c r="A472" s="11">
        <v>177</v>
      </c>
      <c r="B472" s="271"/>
      <c r="C472" s="272"/>
      <c r="D472" s="272"/>
      <c r="E472" s="1445" t="str">
        <f>'2. CAD NCCF'!E472:L472</f>
        <v>Non-FI issued ABS and ABCP, low or not rated</v>
      </c>
      <c r="F472" s="1446"/>
      <c r="G472" s="1446"/>
      <c r="H472" s="1446"/>
      <c r="I472" s="1446"/>
      <c r="J472" s="1446"/>
      <c r="K472" s="1446"/>
      <c r="L472" s="1447"/>
      <c r="M472" s="399">
        <f>SUM(M473:M474)</f>
        <v>0</v>
      </c>
      <c r="N472" s="402">
        <f t="shared" ref="N472:AC472" si="105">SUBTOTAL(9,N473:N474)</f>
        <v>0</v>
      </c>
      <c r="O472" s="406">
        <f t="shared" si="105"/>
        <v>0</v>
      </c>
      <c r="P472" s="405">
        <f t="shared" si="105"/>
        <v>0</v>
      </c>
      <c r="Q472" s="407">
        <f t="shared" si="105"/>
        <v>0</v>
      </c>
      <c r="R472" s="406">
        <f t="shared" si="105"/>
        <v>0</v>
      </c>
      <c r="S472" s="406">
        <f t="shared" si="105"/>
        <v>0</v>
      </c>
      <c r="T472" s="406">
        <f t="shared" si="105"/>
        <v>0</v>
      </c>
      <c r="U472" s="406">
        <f t="shared" si="105"/>
        <v>0</v>
      </c>
      <c r="V472" s="406">
        <f t="shared" si="105"/>
        <v>0</v>
      </c>
      <c r="W472" s="406">
        <f t="shared" si="105"/>
        <v>0</v>
      </c>
      <c r="X472" s="406">
        <f t="shared" si="105"/>
        <v>0</v>
      </c>
      <c r="Y472" s="406">
        <f t="shared" si="105"/>
        <v>0</v>
      </c>
      <c r="Z472" s="406">
        <f t="shared" si="105"/>
        <v>0</v>
      </c>
      <c r="AA472" s="406">
        <f t="shared" si="105"/>
        <v>0</v>
      </c>
      <c r="AB472" s="416">
        <f t="shared" si="105"/>
        <v>0</v>
      </c>
      <c r="AC472" s="399">
        <f t="shared" si="105"/>
        <v>0</v>
      </c>
      <c r="AD472" s="1015"/>
      <c r="AE472" s="1016"/>
      <c r="AF472" s="1017"/>
    </row>
    <row r="473" spans="1:32" ht="15" customHeight="1" x14ac:dyDescent="0.2">
      <c r="A473" s="11">
        <v>178</v>
      </c>
      <c r="B473" s="271"/>
      <c r="C473" s="272"/>
      <c r="D473" s="272"/>
      <c r="E473" s="272"/>
      <c r="F473" s="1475" t="str">
        <f>'2. CAD NCCF'!F473:L473</f>
        <v>Non-FI issued ABS, low or not rated</v>
      </c>
      <c r="G473" s="1476"/>
      <c r="H473" s="1476"/>
      <c r="I473" s="1476"/>
      <c r="J473" s="1476"/>
      <c r="K473" s="1476"/>
      <c r="L473" s="1477"/>
      <c r="M473" s="690">
        <v>0</v>
      </c>
      <c r="N473" s="691">
        <v>0</v>
      </c>
      <c r="O473" s="692">
        <v>0</v>
      </c>
      <c r="P473" s="692">
        <v>0</v>
      </c>
      <c r="Q473" s="697">
        <v>0</v>
      </c>
      <c r="R473" s="692">
        <v>0</v>
      </c>
      <c r="S473" s="693">
        <v>0</v>
      </c>
      <c r="T473" s="692">
        <v>0</v>
      </c>
      <c r="U473" s="693">
        <v>0</v>
      </c>
      <c r="V473" s="692">
        <v>0</v>
      </c>
      <c r="W473" s="693">
        <v>0</v>
      </c>
      <c r="X473" s="692">
        <v>0</v>
      </c>
      <c r="Y473" s="693">
        <v>0</v>
      </c>
      <c r="Z473" s="692">
        <v>0</v>
      </c>
      <c r="AA473" s="693">
        <v>0</v>
      </c>
      <c r="AB473" s="698">
        <v>0</v>
      </c>
      <c r="AC473" s="690">
        <v>0</v>
      </c>
      <c r="AD473" s="1015"/>
      <c r="AE473" s="1016"/>
      <c r="AF473" s="1017"/>
    </row>
    <row r="474" spans="1:32" ht="15" customHeight="1" x14ac:dyDescent="0.2">
      <c r="A474" s="11">
        <v>179</v>
      </c>
      <c r="B474" s="271"/>
      <c r="C474" s="272"/>
      <c r="D474" s="272"/>
      <c r="E474" s="272"/>
      <c r="F474" s="1475" t="str">
        <f>'2. CAD NCCF'!F474:L474</f>
        <v>Non-FI issued ABCP, low or not rated</v>
      </c>
      <c r="G474" s="1476"/>
      <c r="H474" s="1476"/>
      <c r="I474" s="1476"/>
      <c r="J474" s="1476"/>
      <c r="K474" s="1476"/>
      <c r="L474" s="1477"/>
      <c r="M474" s="690">
        <v>0</v>
      </c>
      <c r="N474" s="691">
        <v>0</v>
      </c>
      <c r="O474" s="692">
        <v>0</v>
      </c>
      <c r="P474" s="692">
        <v>0</v>
      </c>
      <c r="Q474" s="697">
        <v>0</v>
      </c>
      <c r="R474" s="692">
        <v>0</v>
      </c>
      <c r="S474" s="693">
        <v>0</v>
      </c>
      <c r="T474" s="692">
        <v>0</v>
      </c>
      <c r="U474" s="693">
        <v>0</v>
      </c>
      <c r="V474" s="692">
        <v>0</v>
      </c>
      <c r="W474" s="693">
        <v>0</v>
      </c>
      <c r="X474" s="692">
        <v>0</v>
      </c>
      <c r="Y474" s="693">
        <v>0</v>
      </c>
      <c r="Z474" s="692">
        <v>0</v>
      </c>
      <c r="AA474" s="693">
        <v>0</v>
      </c>
      <c r="AB474" s="698">
        <v>0</v>
      </c>
      <c r="AC474" s="690">
        <v>0</v>
      </c>
      <c r="AD474" s="1015"/>
      <c r="AE474" s="1016"/>
      <c r="AF474" s="1017"/>
    </row>
    <row r="475" spans="1:32" x14ac:dyDescent="0.2">
      <c r="A475" s="11">
        <v>180</v>
      </c>
      <c r="B475" s="271"/>
      <c r="C475" s="272"/>
      <c r="D475" s="272"/>
      <c r="E475" s="1445" t="str">
        <f>'2. CAD NCCF'!E475:L475</f>
        <v>FI issued ABS and ABCP, low or not rated</v>
      </c>
      <c r="F475" s="1446"/>
      <c r="G475" s="1446"/>
      <c r="H475" s="1446"/>
      <c r="I475" s="1446"/>
      <c r="J475" s="1446"/>
      <c r="K475" s="1446"/>
      <c r="L475" s="1447"/>
      <c r="M475" s="399">
        <f>SUM(M476:M477)</f>
        <v>0</v>
      </c>
      <c r="N475" s="402">
        <f t="shared" ref="N475:AC475" si="106">SUBTOTAL(9,N476:N477)</f>
        <v>0</v>
      </c>
      <c r="O475" s="406">
        <f t="shared" si="106"/>
        <v>0</v>
      </c>
      <c r="P475" s="405">
        <f t="shared" si="106"/>
        <v>0</v>
      </c>
      <c r="Q475" s="407">
        <f t="shared" si="106"/>
        <v>0</v>
      </c>
      <c r="R475" s="406">
        <f t="shared" si="106"/>
        <v>0</v>
      </c>
      <c r="S475" s="406">
        <f t="shared" si="106"/>
        <v>0</v>
      </c>
      <c r="T475" s="406">
        <f t="shared" si="106"/>
        <v>0</v>
      </c>
      <c r="U475" s="406">
        <f t="shared" si="106"/>
        <v>0</v>
      </c>
      <c r="V475" s="406">
        <f t="shared" si="106"/>
        <v>0</v>
      </c>
      <c r="W475" s="406">
        <f t="shared" si="106"/>
        <v>0</v>
      </c>
      <c r="X475" s="406">
        <f t="shared" si="106"/>
        <v>0</v>
      </c>
      <c r="Y475" s="406">
        <f t="shared" si="106"/>
        <v>0</v>
      </c>
      <c r="Z475" s="406">
        <f t="shared" si="106"/>
        <v>0</v>
      </c>
      <c r="AA475" s="406">
        <f t="shared" si="106"/>
        <v>0</v>
      </c>
      <c r="AB475" s="416">
        <f t="shared" si="106"/>
        <v>0</v>
      </c>
      <c r="AC475" s="399">
        <f t="shared" si="106"/>
        <v>0</v>
      </c>
      <c r="AD475" s="1015"/>
      <c r="AE475" s="1016"/>
      <c r="AF475" s="1017"/>
    </row>
    <row r="476" spans="1:32" ht="15" customHeight="1" x14ac:dyDescent="0.2">
      <c r="A476" s="11">
        <v>181</v>
      </c>
      <c r="B476" s="271"/>
      <c r="C476" s="272"/>
      <c r="D476" s="272"/>
      <c r="E476" s="272"/>
      <c r="F476" s="1475" t="str">
        <f>'2. CAD NCCF'!F476:L476</f>
        <v>FI issued ABS, low or not rated</v>
      </c>
      <c r="G476" s="1476"/>
      <c r="H476" s="1476"/>
      <c r="I476" s="1476"/>
      <c r="J476" s="1476"/>
      <c r="K476" s="1476"/>
      <c r="L476" s="1477"/>
      <c r="M476" s="690">
        <v>0</v>
      </c>
      <c r="N476" s="691">
        <v>0</v>
      </c>
      <c r="O476" s="692">
        <v>0</v>
      </c>
      <c r="P476" s="692">
        <v>0</v>
      </c>
      <c r="Q476" s="697">
        <v>0</v>
      </c>
      <c r="R476" s="692">
        <v>0</v>
      </c>
      <c r="S476" s="693">
        <v>0</v>
      </c>
      <c r="T476" s="692">
        <v>0</v>
      </c>
      <c r="U476" s="693">
        <v>0</v>
      </c>
      <c r="V476" s="692">
        <v>0</v>
      </c>
      <c r="W476" s="693">
        <v>0</v>
      </c>
      <c r="X476" s="692">
        <v>0</v>
      </c>
      <c r="Y476" s="693">
        <v>0</v>
      </c>
      <c r="Z476" s="692">
        <v>0</v>
      </c>
      <c r="AA476" s="693">
        <v>0</v>
      </c>
      <c r="AB476" s="698">
        <v>0</v>
      </c>
      <c r="AC476" s="690">
        <v>0</v>
      </c>
      <c r="AD476" s="1015"/>
      <c r="AE476" s="1016"/>
      <c r="AF476" s="1017"/>
    </row>
    <row r="477" spans="1:32" ht="15" customHeight="1" x14ac:dyDescent="0.2">
      <c r="A477" s="11">
        <v>182</v>
      </c>
      <c r="B477" s="271"/>
      <c r="C477" s="272"/>
      <c r="D477" s="272"/>
      <c r="E477" s="272"/>
      <c r="F477" s="1475" t="str">
        <f>'2. CAD NCCF'!F477:L477</f>
        <v>FI issued ABCP, low or not rated</v>
      </c>
      <c r="G477" s="1476"/>
      <c r="H477" s="1476"/>
      <c r="I477" s="1476"/>
      <c r="J477" s="1476"/>
      <c r="K477" s="1476"/>
      <c r="L477" s="1477"/>
      <c r="M477" s="690">
        <v>0</v>
      </c>
      <c r="N477" s="691">
        <v>0</v>
      </c>
      <c r="O477" s="692">
        <v>0</v>
      </c>
      <c r="P477" s="692">
        <v>0</v>
      </c>
      <c r="Q477" s="697">
        <v>0</v>
      </c>
      <c r="R477" s="692">
        <v>0</v>
      </c>
      <c r="S477" s="693">
        <v>0</v>
      </c>
      <c r="T477" s="692">
        <v>0</v>
      </c>
      <c r="U477" s="693">
        <v>0</v>
      </c>
      <c r="V477" s="692">
        <v>0</v>
      </c>
      <c r="W477" s="693">
        <v>0</v>
      </c>
      <c r="X477" s="692">
        <v>0</v>
      </c>
      <c r="Y477" s="693">
        <v>0</v>
      </c>
      <c r="Z477" s="692">
        <v>0</v>
      </c>
      <c r="AA477" s="693">
        <v>0</v>
      </c>
      <c r="AB477" s="698">
        <v>0</v>
      </c>
      <c r="AC477" s="690">
        <v>0</v>
      </c>
      <c r="AD477" s="1015"/>
      <c r="AE477" s="1016"/>
      <c r="AF477" s="1017"/>
    </row>
    <row r="478" spans="1:32" x14ac:dyDescent="0.2">
      <c r="A478" s="11">
        <v>183</v>
      </c>
      <c r="B478" s="271"/>
      <c r="C478" s="272"/>
      <c r="D478" s="1472" t="str">
        <f>'2. CAD NCCF'!D478:L478</f>
        <v>Equities</v>
      </c>
      <c r="E478" s="1473"/>
      <c r="F478" s="1473"/>
      <c r="G478" s="1473"/>
      <c r="H478" s="1473"/>
      <c r="I478" s="1473"/>
      <c r="J478" s="1473"/>
      <c r="K478" s="1473"/>
      <c r="L478" s="1474"/>
      <c r="M478" s="399">
        <f>SUM(M479:M481)</f>
        <v>0</v>
      </c>
      <c r="N478" s="402">
        <f t="shared" ref="N478:AC478" si="107">SUBTOTAL(9,N479:N481)</f>
        <v>0</v>
      </c>
      <c r="O478" s="406">
        <f t="shared" si="107"/>
        <v>0</v>
      </c>
      <c r="P478" s="405">
        <f t="shared" si="107"/>
        <v>0</v>
      </c>
      <c r="Q478" s="407">
        <f t="shared" si="107"/>
        <v>0</v>
      </c>
      <c r="R478" s="406">
        <f t="shared" si="107"/>
        <v>0</v>
      </c>
      <c r="S478" s="406">
        <f t="shared" si="107"/>
        <v>0</v>
      </c>
      <c r="T478" s="406">
        <f t="shared" si="107"/>
        <v>0</v>
      </c>
      <c r="U478" s="406">
        <f t="shared" si="107"/>
        <v>0</v>
      </c>
      <c r="V478" s="406">
        <f t="shared" si="107"/>
        <v>0</v>
      </c>
      <c r="W478" s="406">
        <f t="shared" si="107"/>
        <v>0</v>
      </c>
      <c r="X478" s="406">
        <f t="shared" si="107"/>
        <v>0</v>
      </c>
      <c r="Y478" s="406">
        <f t="shared" si="107"/>
        <v>0</v>
      </c>
      <c r="Z478" s="406">
        <f t="shared" si="107"/>
        <v>0</v>
      </c>
      <c r="AA478" s="406">
        <f t="shared" si="107"/>
        <v>0</v>
      </c>
      <c r="AB478" s="416">
        <f t="shared" si="107"/>
        <v>0</v>
      </c>
      <c r="AC478" s="399">
        <f t="shared" si="107"/>
        <v>0</v>
      </c>
      <c r="AD478" s="1015"/>
      <c r="AE478" s="1016"/>
      <c r="AF478" s="1017"/>
    </row>
    <row r="479" spans="1:32" x14ac:dyDescent="0.2">
      <c r="A479" s="11">
        <v>184</v>
      </c>
      <c r="B479" s="271"/>
      <c r="C479" s="272"/>
      <c r="D479" s="272"/>
      <c r="E479" s="272"/>
      <c r="F479" s="1501" t="str">
        <f>'2. CAD NCCF'!F479:L479</f>
        <v>Eligible non-financial common equity shares</v>
      </c>
      <c r="G479" s="1502"/>
      <c r="H479" s="1502"/>
      <c r="I479" s="1502"/>
      <c r="J479" s="1502"/>
      <c r="K479" s="1502"/>
      <c r="L479" s="1503"/>
      <c r="M479" s="690">
        <v>0</v>
      </c>
      <c r="N479" s="691">
        <v>0</v>
      </c>
      <c r="O479" s="692">
        <v>0</v>
      </c>
      <c r="P479" s="692">
        <v>0</v>
      </c>
      <c r="Q479" s="697">
        <v>0</v>
      </c>
      <c r="R479" s="692">
        <v>0</v>
      </c>
      <c r="S479" s="693">
        <v>0</v>
      </c>
      <c r="T479" s="692">
        <v>0</v>
      </c>
      <c r="U479" s="693">
        <v>0</v>
      </c>
      <c r="V479" s="692">
        <v>0</v>
      </c>
      <c r="W479" s="693">
        <v>0</v>
      </c>
      <c r="X479" s="692">
        <v>0</v>
      </c>
      <c r="Y479" s="693">
        <v>0</v>
      </c>
      <c r="Z479" s="692">
        <v>0</v>
      </c>
      <c r="AA479" s="693">
        <v>0</v>
      </c>
      <c r="AB479" s="698">
        <v>0</v>
      </c>
      <c r="AC479" s="690">
        <v>0</v>
      </c>
      <c r="AD479" s="1015"/>
      <c r="AE479" s="1016"/>
      <c r="AF479" s="1017"/>
    </row>
    <row r="480" spans="1:32" ht="15" customHeight="1" x14ac:dyDescent="0.2">
      <c r="A480" s="11">
        <v>185</v>
      </c>
      <c r="B480" s="271"/>
      <c r="C480" s="272"/>
      <c r="D480" s="272"/>
      <c r="E480" s="272"/>
      <c r="F480" s="1501" t="str">
        <f>'2. CAD NCCF'!F480:L480</f>
        <v>Eligible financial common equity</v>
      </c>
      <c r="G480" s="1502"/>
      <c r="H480" s="1502"/>
      <c r="I480" s="1502"/>
      <c r="J480" s="1502"/>
      <c r="K480" s="1502"/>
      <c r="L480" s="1503"/>
      <c r="M480" s="690">
        <v>0</v>
      </c>
      <c r="N480" s="691">
        <v>0</v>
      </c>
      <c r="O480" s="692">
        <v>0</v>
      </c>
      <c r="P480" s="692">
        <v>0</v>
      </c>
      <c r="Q480" s="697">
        <v>0</v>
      </c>
      <c r="R480" s="692">
        <v>0</v>
      </c>
      <c r="S480" s="693">
        <v>0</v>
      </c>
      <c r="T480" s="692">
        <v>0</v>
      </c>
      <c r="U480" s="693">
        <v>0</v>
      </c>
      <c r="V480" s="692">
        <v>0</v>
      </c>
      <c r="W480" s="693">
        <v>0</v>
      </c>
      <c r="X480" s="692">
        <v>0</v>
      </c>
      <c r="Y480" s="693">
        <v>0</v>
      </c>
      <c r="Z480" s="692">
        <v>0</v>
      </c>
      <c r="AA480" s="693">
        <v>0</v>
      </c>
      <c r="AB480" s="698">
        <v>0</v>
      </c>
      <c r="AC480" s="690">
        <v>0</v>
      </c>
      <c r="AD480" s="1015"/>
      <c r="AE480" s="1016"/>
      <c r="AF480" s="1017"/>
    </row>
    <row r="481" spans="1:34" ht="15" customHeight="1" x14ac:dyDescent="0.2">
      <c r="A481" s="11">
        <v>186</v>
      </c>
      <c r="B481" s="271"/>
      <c r="C481" s="272"/>
      <c r="D481" s="272"/>
      <c r="E481" s="272"/>
      <c r="F481" s="1501" t="str">
        <f>'2. CAD NCCF'!F481:L481</f>
        <v>Other equities</v>
      </c>
      <c r="G481" s="1502"/>
      <c r="H481" s="1502"/>
      <c r="I481" s="1502"/>
      <c r="J481" s="1502"/>
      <c r="K481" s="1502"/>
      <c r="L481" s="1503"/>
      <c r="M481" s="690">
        <v>0</v>
      </c>
      <c r="N481" s="691">
        <v>0</v>
      </c>
      <c r="O481" s="692">
        <v>0</v>
      </c>
      <c r="P481" s="692">
        <v>0</v>
      </c>
      <c r="Q481" s="697">
        <v>0</v>
      </c>
      <c r="R481" s="692">
        <v>0</v>
      </c>
      <c r="S481" s="693">
        <v>0</v>
      </c>
      <c r="T481" s="692">
        <v>0</v>
      </c>
      <c r="U481" s="693">
        <v>0</v>
      </c>
      <c r="V481" s="692">
        <v>0</v>
      </c>
      <c r="W481" s="693">
        <v>0</v>
      </c>
      <c r="X481" s="692">
        <v>0</v>
      </c>
      <c r="Y481" s="693">
        <v>0</v>
      </c>
      <c r="Z481" s="692">
        <v>0</v>
      </c>
      <c r="AA481" s="693">
        <v>0</v>
      </c>
      <c r="AB481" s="698">
        <v>0</v>
      </c>
      <c r="AC481" s="690">
        <v>0</v>
      </c>
      <c r="AD481" s="1015"/>
      <c r="AE481" s="1016"/>
      <c r="AF481" s="1017"/>
    </row>
    <row r="482" spans="1:34" x14ac:dyDescent="0.2">
      <c r="A482" s="11">
        <v>187</v>
      </c>
      <c r="B482" s="271"/>
      <c r="C482" s="272"/>
      <c r="D482" s="1472" t="str">
        <f>'2. CAD NCCF'!D482:L482</f>
        <v>FI's own securities - Not eliminated</v>
      </c>
      <c r="E482" s="1473"/>
      <c r="F482" s="1473"/>
      <c r="G482" s="1473"/>
      <c r="H482" s="1473"/>
      <c r="I482" s="1473"/>
      <c r="J482" s="1473"/>
      <c r="K482" s="1473"/>
      <c r="L482" s="1474"/>
      <c r="M482" s="399">
        <f>SUM(M483:M484)</f>
        <v>0</v>
      </c>
      <c r="N482" s="402">
        <f t="shared" ref="N482:AC482" si="108">SUBTOTAL(9,N483:N484)</f>
        <v>0</v>
      </c>
      <c r="O482" s="406">
        <f t="shared" si="108"/>
        <v>0</v>
      </c>
      <c r="P482" s="405">
        <f t="shared" si="108"/>
        <v>0</v>
      </c>
      <c r="Q482" s="407">
        <f t="shared" si="108"/>
        <v>0</v>
      </c>
      <c r="R482" s="406">
        <f t="shared" si="108"/>
        <v>0</v>
      </c>
      <c r="S482" s="406">
        <f t="shared" si="108"/>
        <v>0</v>
      </c>
      <c r="T482" s="406">
        <f t="shared" si="108"/>
        <v>0</v>
      </c>
      <c r="U482" s="406">
        <f t="shared" si="108"/>
        <v>0</v>
      </c>
      <c r="V482" s="406">
        <f t="shared" si="108"/>
        <v>0</v>
      </c>
      <c r="W482" s="406">
        <f t="shared" si="108"/>
        <v>0</v>
      </c>
      <c r="X482" s="406">
        <f t="shared" si="108"/>
        <v>0</v>
      </c>
      <c r="Y482" s="406">
        <f t="shared" si="108"/>
        <v>0</v>
      </c>
      <c r="Z482" s="406">
        <f t="shared" si="108"/>
        <v>0</v>
      </c>
      <c r="AA482" s="406">
        <f t="shared" si="108"/>
        <v>0</v>
      </c>
      <c r="AB482" s="416">
        <f t="shared" si="108"/>
        <v>0</v>
      </c>
      <c r="AC482" s="399">
        <f t="shared" si="108"/>
        <v>0</v>
      </c>
      <c r="AD482" s="1015"/>
      <c r="AE482" s="1016"/>
      <c r="AF482" s="1017"/>
    </row>
    <row r="483" spans="1:34" x14ac:dyDescent="0.2">
      <c r="A483" s="11">
        <v>188</v>
      </c>
      <c r="B483" s="271"/>
      <c r="C483" s="272"/>
      <c r="D483" s="272"/>
      <c r="E483" s="272"/>
      <c r="F483" s="1501" t="str">
        <f>'2. CAD NCCF'!F483:L483</f>
        <v>FI's own debt not eliminated</v>
      </c>
      <c r="G483" s="1502"/>
      <c r="H483" s="1502"/>
      <c r="I483" s="1502"/>
      <c r="J483" s="1502"/>
      <c r="K483" s="1502"/>
      <c r="L483" s="1503"/>
      <c r="M483" s="690">
        <v>0</v>
      </c>
      <c r="N483" s="691">
        <v>0</v>
      </c>
      <c r="O483" s="692">
        <v>0</v>
      </c>
      <c r="P483" s="692">
        <v>0</v>
      </c>
      <c r="Q483" s="697">
        <v>0</v>
      </c>
      <c r="R483" s="692">
        <v>0</v>
      </c>
      <c r="S483" s="693">
        <v>0</v>
      </c>
      <c r="T483" s="692">
        <v>0</v>
      </c>
      <c r="U483" s="693">
        <v>0</v>
      </c>
      <c r="V483" s="692">
        <v>0</v>
      </c>
      <c r="W483" s="693">
        <v>0</v>
      </c>
      <c r="X483" s="692">
        <v>0</v>
      </c>
      <c r="Y483" s="693">
        <v>0</v>
      </c>
      <c r="Z483" s="692">
        <v>0</v>
      </c>
      <c r="AA483" s="693">
        <v>0</v>
      </c>
      <c r="AB483" s="698">
        <v>0</v>
      </c>
      <c r="AC483" s="690">
        <v>0</v>
      </c>
      <c r="AD483" s="1015"/>
      <c r="AE483" s="1016"/>
      <c r="AF483" s="1017"/>
    </row>
    <row r="484" spans="1:34" ht="15" customHeight="1" x14ac:dyDescent="0.2">
      <c r="A484" s="11">
        <v>189</v>
      </c>
      <c r="B484" s="271"/>
      <c r="C484" s="272"/>
      <c r="D484" s="272"/>
      <c r="E484" s="272"/>
      <c r="F484" s="1501" t="str">
        <f>'2. CAD NCCF'!F484:L484</f>
        <v>FI's own equity not eliminated</v>
      </c>
      <c r="G484" s="1502"/>
      <c r="H484" s="1502"/>
      <c r="I484" s="1502"/>
      <c r="J484" s="1502"/>
      <c r="K484" s="1502"/>
      <c r="L484" s="1503"/>
      <c r="M484" s="690">
        <v>0</v>
      </c>
      <c r="N484" s="691">
        <v>0</v>
      </c>
      <c r="O484" s="692">
        <v>0</v>
      </c>
      <c r="P484" s="692">
        <v>0</v>
      </c>
      <c r="Q484" s="697">
        <v>0</v>
      </c>
      <c r="R484" s="692">
        <v>0</v>
      </c>
      <c r="S484" s="693">
        <v>0</v>
      </c>
      <c r="T484" s="692">
        <v>0</v>
      </c>
      <c r="U484" s="693">
        <v>0</v>
      </c>
      <c r="V484" s="692">
        <v>0</v>
      </c>
      <c r="W484" s="693">
        <v>0</v>
      </c>
      <c r="X484" s="692">
        <v>0</v>
      </c>
      <c r="Y484" s="693">
        <v>0</v>
      </c>
      <c r="Z484" s="692">
        <v>0</v>
      </c>
      <c r="AA484" s="693">
        <v>0</v>
      </c>
      <c r="AB484" s="698">
        <v>0</v>
      </c>
      <c r="AC484" s="690">
        <v>0</v>
      </c>
      <c r="AD484" s="1015"/>
      <c r="AE484" s="1016"/>
      <c r="AF484" s="1017"/>
    </row>
    <row r="485" spans="1:34" ht="15" customHeight="1" x14ac:dyDescent="0.2">
      <c r="A485" s="11">
        <v>326</v>
      </c>
      <c r="B485" s="271"/>
      <c r="C485" s="988" t="str">
        <f>'2. CAD NCCF'!C485:AF485</f>
        <v>Other liabilities</v>
      </c>
      <c r="D485" s="989"/>
      <c r="E485" s="989"/>
      <c r="F485" s="989"/>
      <c r="G485" s="989"/>
      <c r="H485" s="989"/>
      <c r="I485" s="989"/>
      <c r="J485" s="989"/>
      <c r="K485" s="989"/>
      <c r="L485" s="989"/>
      <c r="M485" s="989"/>
      <c r="N485" s="989"/>
      <c r="O485" s="989"/>
      <c r="P485" s="989"/>
      <c r="Q485" s="989"/>
      <c r="R485" s="989"/>
      <c r="S485" s="989"/>
      <c r="T485" s="989"/>
      <c r="U485" s="989"/>
      <c r="V485" s="989"/>
      <c r="W485" s="989"/>
      <c r="X485" s="989"/>
      <c r="Y485" s="989"/>
      <c r="Z485" s="989"/>
      <c r="AA485" s="989"/>
      <c r="AB485" s="989"/>
      <c r="AC485" s="989"/>
      <c r="AD485" s="989"/>
      <c r="AE485" s="989"/>
      <c r="AF485" s="990"/>
    </row>
    <row r="486" spans="1:34" x14ac:dyDescent="0.2">
      <c r="A486" s="11">
        <v>232</v>
      </c>
      <c r="B486" s="271"/>
      <c r="C486" s="272"/>
      <c r="D486" s="1472" t="str">
        <f>'2. CAD NCCF'!D486:L486</f>
        <v>Derivative related liabilities (DRL)</v>
      </c>
      <c r="E486" s="1473"/>
      <c r="F486" s="1473"/>
      <c r="G486" s="1473"/>
      <c r="H486" s="1473"/>
      <c r="I486" s="1473"/>
      <c r="J486" s="1473"/>
      <c r="K486" s="1473"/>
      <c r="L486" s="1474"/>
      <c r="M486" s="399">
        <f>SUM(M487:M488)</f>
        <v>0</v>
      </c>
      <c r="N486" s="402">
        <f t="shared" ref="N486:AC486" si="109">SUBTOTAL(9,N487:N488)</f>
        <v>0</v>
      </c>
      <c r="O486" s="406">
        <f t="shared" si="109"/>
        <v>0</v>
      </c>
      <c r="P486" s="405">
        <f t="shared" si="109"/>
        <v>0</v>
      </c>
      <c r="Q486" s="407">
        <f t="shared" si="109"/>
        <v>0</v>
      </c>
      <c r="R486" s="406">
        <f t="shared" si="109"/>
        <v>0</v>
      </c>
      <c r="S486" s="406">
        <f t="shared" si="109"/>
        <v>0</v>
      </c>
      <c r="T486" s="406">
        <f t="shared" si="109"/>
        <v>0</v>
      </c>
      <c r="U486" s="406">
        <f t="shared" si="109"/>
        <v>0</v>
      </c>
      <c r="V486" s="406">
        <f t="shared" si="109"/>
        <v>0</v>
      </c>
      <c r="W486" s="406">
        <f t="shared" si="109"/>
        <v>0</v>
      </c>
      <c r="X486" s="406">
        <f t="shared" si="109"/>
        <v>0</v>
      </c>
      <c r="Y486" s="406">
        <f t="shared" si="109"/>
        <v>0</v>
      </c>
      <c r="Z486" s="406">
        <f t="shared" si="109"/>
        <v>0</v>
      </c>
      <c r="AA486" s="406">
        <f t="shared" si="109"/>
        <v>0</v>
      </c>
      <c r="AB486" s="416">
        <f t="shared" si="109"/>
        <v>0</v>
      </c>
      <c r="AC486" s="399">
        <f t="shared" si="109"/>
        <v>0</v>
      </c>
      <c r="AD486" s="1015"/>
      <c r="AE486" s="1016"/>
      <c r="AF486" s="1017"/>
    </row>
    <row r="487" spans="1:34" x14ac:dyDescent="0.2">
      <c r="A487" s="11">
        <v>188</v>
      </c>
      <c r="B487" s="271"/>
      <c r="C487" s="272"/>
      <c r="D487" s="272"/>
      <c r="E487" s="272"/>
      <c r="F487" s="1501" t="str">
        <f>'2. CAD NCCF'!F487:L487</f>
        <v>FX and cross currency swap liabilities</v>
      </c>
      <c r="G487" s="1502"/>
      <c r="H487" s="1502"/>
      <c r="I487" s="1502"/>
      <c r="J487" s="1502"/>
      <c r="K487" s="1502"/>
      <c r="L487" s="1503"/>
      <c r="M487" s="690">
        <v>0</v>
      </c>
      <c r="N487" s="691">
        <v>0</v>
      </c>
      <c r="O487" s="692">
        <v>0</v>
      </c>
      <c r="P487" s="692">
        <v>0</v>
      </c>
      <c r="Q487" s="697">
        <v>0</v>
      </c>
      <c r="R487" s="692">
        <v>0</v>
      </c>
      <c r="S487" s="693">
        <v>0</v>
      </c>
      <c r="T487" s="692">
        <v>0</v>
      </c>
      <c r="U487" s="693">
        <v>0</v>
      </c>
      <c r="V487" s="692">
        <v>0</v>
      </c>
      <c r="W487" s="693">
        <v>0</v>
      </c>
      <c r="X487" s="692">
        <v>0</v>
      </c>
      <c r="Y487" s="693">
        <v>0</v>
      </c>
      <c r="Z487" s="692">
        <v>0</v>
      </c>
      <c r="AA487" s="693">
        <v>0</v>
      </c>
      <c r="AB487" s="698">
        <v>0</v>
      </c>
      <c r="AC487" s="690">
        <v>0</v>
      </c>
      <c r="AD487" s="1015"/>
      <c r="AE487" s="1016"/>
      <c r="AF487" s="1017"/>
    </row>
    <row r="488" spans="1:34" ht="15" customHeight="1" x14ac:dyDescent="0.2">
      <c r="A488" s="11">
        <v>189</v>
      </c>
      <c r="B488" s="271"/>
      <c r="C488" s="272"/>
      <c r="D488" s="272"/>
      <c r="E488" s="272"/>
      <c r="F488" s="1501" t="str">
        <f>'2. CAD NCCF'!F488:L488</f>
        <v>Other DRL</v>
      </c>
      <c r="G488" s="1502"/>
      <c r="H488" s="1502"/>
      <c r="I488" s="1502"/>
      <c r="J488" s="1502"/>
      <c r="K488" s="1502"/>
      <c r="L488" s="1503"/>
      <c r="M488" s="690">
        <v>0</v>
      </c>
      <c r="N488" s="691">
        <v>0</v>
      </c>
      <c r="O488" s="692">
        <v>0</v>
      </c>
      <c r="P488" s="692">
        <v>0</v>
      </c>
      <c r="Q488" s="697">
        <v>0</v>
      </c>
      <c r="R488" s="692">
        <v>0</v>
      </c>
      <c r="S488" s="693">
        <v>0</v>
      </c>
      <c r="T488" s="692">
        <v>0</v>
      </c>
      <c r="U488" s="693">
        <v>0</v>
      </c>
      <c r="V488" s="692">
        <v>0</v>
      </c>
      <c r="W488" s="693">
        <v>0</v>
      </c>
      <c r="X488" s="692">
        <v>0</v>
      </c>
      <c r="Y488" s="693">
        <v>0</v>
      </c>
      <c r="Z488" s="692">
        <v>0</v>
      </c>
      <c r="AA488" s="693">
        <v>0</v>
      </c>
      <c r="AB488" s="698">
        <v>0</v>
      </c>
      <c r="AC488" s="690">
        <v>0</v>
      </c>
      <c r="AD488" s="1015"/>
      <c r="AE488" s="1016"/>
      <c r="AF488" s="1017"/>
    </row>
    <row r="489" spans="1:34" x14ac:dyDescent="0.2">
      <c r="A489" s="11">
        <v>232</v>
      </c>
      <c r="B489" s="271"/>
      <c r="C489" s="272"/>
      <c r="D489" s="1472" t="str">
        <f>'2. CAD NCCF'!D489:L489</f>
        <v>Cash collateral received (CCR)</v>
      </c>
      <c r="E489" s="1473"/>
      <c r="F489" s="1473"/>
      <c r="G489" s="1473"/>
      <c r="H489" s="1473"/>
      <c r="I489" s="1473"/>
      <c r="J489" s="1473"/>
      <c r="K489" s="1473"/>
      <c r="L489" s="1474"/>
      <c r="M489" s="399">
        <f>SUM(M490:M492)</f>
        <v>0</v>
      </c>
      <c r="N489" s="402">
        <f>SUBTOTAL(9,N490:N492)</f>
        <v>0</v>
      </c>
      <c r="O489" s="406">
        <f t="shared" ref="O489:AC489" si="110">SUBTOTAL(9,O490:O492)</f>
        <v>0</v>
      </c>
      <c r="P489" s="405">
        <f t="shared" si="110"/>
        <v>0</v>
      </c>
      <c r="Q489" s="407">
        <f t="shared" si="110"/>
        <v>0</v>
      </c>
      <c r="R489" s="406">
        <f t="shared" si="110"/>
        <v>0</v>
      </c>
      <c r="S489" s="406">
        <f t="shared" si="110"/>
        <v>0</v>
      </c>
      <c r="T489" s="406">
        <f t="shared" si="110"/>
        <v>0</v>
      </c>
      <c r="U489" s="406">
        <f t="shared" si="110"/>
        <v>0</v>
      </c>
      <c r="V489" s="406">
        <f t="shared" si="110"/>
        <v>0</v>
      </c>
      <c r="W489" s="406">
        <f t="shared" si="110"/>
        <v>0</v>
      </c>
      <c r="X489" s="406">
        <f t="shared" si="110"/>
        <v>0</v>
      </c>
      <c r="Y489" s="406">
        <f t="shared" si="110"/>
        <v>0</v>
      </c>
      <c r="Z489" s="406">
        <f t="shared" si="110"/>
        <v>0</v>
      </c>
      <c r="AA489" s="406">
        <f t="shared" si="110"/>
        <v>0</v>
      </c>
      <c r="AB489" s="416">
        <f t="shared" si="110"/>
        <v>0</v>
      </c>
      <c r="AC489" s="399">
        <f t="shared" si="110"/>
        <v>0</v>
      </c>
      <c r="AD489" s="1015"/>
      <c r="AE489" s="1016"/>
      <c r="AF489" s="1017"/>
    </row>
    <row r="490" spans="1:34" x14ac:dyDescent="0.2">
      <c r="A490" s="11">
        <v>188</v>
      </c>
      <c r="B490" s="271"/>
      <c r="C490" s="272"/>
      <c r="D490" s="272"/>
      <c r="E490" s="272"/>
      <c r="F490" s="1475" t="str">
        <f>'2. CAD NCCF'!F490:L490</f>
        <v>CCR for exchange-traded derivatives</v>
      </c>
      <c r="G490" s="1476"/>
      <c r="H490" s="1476"/>
      <c r="I490" s="1476"/>
      <c r="J490" s="1476"/>
      <c r="K490" s="1476"/>
      <c r="L490" s="1477"/>
      <c r="M490" s="690">
        <v>0</v>
      </c>
      <c r="N490" s="691">
        <v>0</v>
      </c>
      <c r="O490" s="692">
        <v>0</v>
      </c>
      <c r="P490" s="692">
        <v>0</v>
      </c>
      <c r="Q490" s="697">
        <v>0</v>
      </c>
      <c r="R490" s="692">
        <v>0</v>
      </c>
      <c r="S490" s="693">
        <v>0</v>
      </c>
      <c r="T490" s="692">
        <v>0</v>
      </c>
      <c r="U490" s="693">
        <v>0</v>
      </c>
      <c r="V490" s="692">
        <v>0</v>
      </c>
      <c r="W490" s="693">
        <v>0</v>
      </c>
      <c r="X490" s="692">
        <v>0</v>
      </c>
      <c r="Y490" s="693">
        <v>0</v>
      </c>
      <c r="Z490" s="692">
        <v>0</v>
      </c>
      <c r="AA490" s="693">
        <v>0</v>
      </c>
      <c r="AB490" s="698">
        <v>0</v>
      </c>
      <c r="AC490" s="690">
        <v>0</v>
      </c>
      <c r="AD490" s="1015"/>
      <c r="AE490" s="1016"/>
      <c r="AF490" s="1017"/>
    </row>
    <row r="491" spans="1:34" ht="15" customHeight="1" x14ac:dyDescent="0.2">
      <c r="A491" s="11">
        <v>189</v>
      </c>
      <c r="B491" s="271"/>
      <c r="C491" s="272"/>
      <c r="D491" s="272"/>
      <c r="E491" s="272"/>
      <c r="F491" s="1475" t="str">
        <f>'2. CAD NCCF'!F491:L491</f>
        <v>CCR for OTC derivatives</v>
      </c>
      <c r="G491" s="1476"/>
      <c r="H491" s="1476"/>
      <c r="I491" s="1476"/>
      <c r="J491" s="1476"/>
      <c r="K491" s="1476"/>
      <c r="L491" s="1477"/>
      <c r="M491" s="690">
        <v>0</v>
      </c>
      <c r="N491" s="691">
        <v>0</v>
      </c>
      <c r="O491" s="692">
        <v>0</v>
      </c>
      <c r="P491" s="692">
        <v>0</v>
      </c>
      <c r="Q491" s="697">
        <v>0</v>
      </c>
      <c r="R491" s="692">
        <v>0</v>
      </c>
      <c r="S491" s="693">
        <v>0</v>
      </c>
      <c r="T491" s="692">
        <v>0</v>
      </c>
      <c r="U491" s="693">
        <v>0</v>
      </c>
      <c r="V491" s="692">
        <v>0</v>
      </c>
      <c r="W491" s="693">
        <v>0</v>
      </c>
      <c r="X491" s="692">
        <v>0</v>
      </c>
      <c r="Y491" s="693">
        <v>0</v>
      </c>
      <c r="Z491" s="692">
        <v>0</v>
      </c>
      <c r="AA491" s="693">
        <v>0</v>
      </c>
      <c r="AB491" s="698">
        <v>0</v>
      </c>
      <c r="AC491" s="690">
        <v>0</v>
      </c>
      <c r="AD491" s="1015"/>
      <c r="AE491" s="1016"/>
      <c r="AF491" s="1017"/>
    </row>
    <row r="492" spans="1:34" x14ac:dyDescent="0.2">
      <c r="A492" s="11">
        <v>189</v>
      </c>
      <c r="B492" s="271"/>
      <c r="C492" s="272"/>
      <c r="D492" s="272"/>
      <c r="E492" s="272"/>
      <c r="F492" s="1475" t="str">
        <f>'2. CAD NCCF'!F492:L492</f>
        <v>CCR</v>
      </c>
      <c r="G492" s="1476"/>
      <c r="H492" s="1476"/>
      <c r="I492" s="1476"/>
      <c r="J492" s="1476"/>
      <c r="K492" s="1476"/>
      <c r="L492" s="1477"/>
      <c r="M492" s="690">
        <v>0</v>
      </c>
      <c r="N492" s="691">
        <v>0</v>
      </c>
      <c r="O492" s="692">
        <v>0</v>
      </c>
      <c r="P492" s="692">
        <v>0</v>
      </c>
      <c r="Q492" s="697">
        <v>0</v>
      </c>
      <c r="R492" s="692">
        <v>0</v>
      </c>
      <c r="S492" s="693">
        <v>0</v>
      </c>
      <c r="T492" s="692">
        <v>0</v>
      </c>
      <c r="U492" s="693">
        <v>0</v>
      </c>
      <c r="V492" s="692">
        <v>0</v>
      </c>
      <c r="W492" s="693">
        <v>0</v>
      </c>
      <c r="X492" s="692">
        <v>0</v>
      </c>
      <c r="Y492" s="693">
        <v>0</v>
      </c>
      <c r="Z492" s="692">
        <v>0</v>
      </c>
      <c r="AA492" s="693">
        <v>0</v>
      </c>
      <c r="AB492" s="698">
        <v>0</v>
      </c>
      <c r="AC492" s="690">
        <v>0</v>
      </c>
      <c r="AD492" s="1015"/>
      <c r="AE492" s="1016"/>
      <c r="AF492" s="1017"/>
    </row>
    <row r="493" spans="1:34" x14ac:dyDescent="0.2">
      <c r="A493" s="11">
        <v>232</v>
      </c>
      <c r="B493" s="271"/>
      <c r="C493" s="272"/>
      <c r="D493" s="1472" t="str">
        <f>'2. CAD NCCF'!D493:L493</f>
        <v>Commodities Short</v>
      </c>
      <c r="E493" s="1473"/>
      <c r="F493" s="1473"/>
      <c r="G493" s="1473"/>
      <c r="H493" s="1473"/>
      <c r="I493" s="1473"/>
      <c r="J493" s="1473"/>
      <c r="K493" s="1473"/>
      <c r="L493" s="1474"/>
      <c r="M493" s="399">
        <f>SUM(M494:M496)</f>
        <v>0</v>
      </c>
      <c r="N493" s="1272"/>
      <c r="O493" s="1205"/>
      <c r="P493" s="1205"/>
      <c r="Q493" s="1205"/>
      <c r="R493" s="1205"/>
      <c r="S493" s="1205"/>
      <c r="T493" s="1205"/>
      <c r="U493" s="1205"/>
      <c r="V493" s="1205"/>
      <c r="W493" s="1205"/>
      <c r="X493" s="1205"/>
      <c r="Y493" s="1205"/>
      <c r="Z493" s="1205"/>
      <c r="AA493" s="1205"/>
      <c r="AB493" s="1205"/>
      <c r="AC493" s="1206"/>
      <c r="AD493" s="1015"/>
      <c r="AE493" s="1016"/>
      <c r="AF493" s="1017"/>
    </row>
    <row r="494" spans="1:34" x14ac:dyDescent="0.2">
      <c r="A494" s="11">
        <v>188</v>
      </c>
      <c r="B494" s="271"/>
      <c r="C494" s="272"/>
      <c r="D494" s="272"/>
      <c r="E494" s="272"/>
      <c r="F494" s="1475" t="str">
        <f>'2. CAD NCCF'!F494:L494</f>
        <v>Precious metal short</v>
      </c>
      <c r="G494" s="1476"/>
      <c r="H494" s="1476"/>
      <c r="I494" s="1476"/>
      <c r="J494" s="1476"/>
      <c r="K494" s="1476"/>
      <c r="L494" s="1477"/>
      <c r="M494" s="690">
        <v>0</v>
      </c>
      <c r="N494" s="1273"/>
      <c r="O494" s="1208"/>
      <c r="P494" s="1208"/>
      <c r="Q494" s="1208"/>
      <c r="R494" s="1208"/>
      <c r="S494" s="1208"/>
      <c r="T494" s="1208"/>
      <c r="U494" s="1208"/>
      <c r="V494" s="1208"/>
      <c r="W494" s="1208"/>
      <c r="X494" s="1208"/>
      <c r="Y494" s="1208"/>
      <c r="Z494" s="1208"/>
      <c r="AA494" s="1208"/>
      <c r="AB494" s="1208"/>
      <c r="AC494" s="1209"/>
      <c r="AD494" s="1015"/>
      <c r="AE494" s="1016"/>
      <c r="AF494" s="1017"/>
    </row>
    <row r="495" spans="1:34" ht="15" customHeight="1" x14ac:dyDescent="0.2">
      <c r="A495" s="11">
        <v>189</v>
      </c>
      <c r="B495" s="271"/>
      <c r="C495" s="272"/>
      <c r="D495" s="272"/>
      <c r="E495" s="272"/>
      <c r="F495" s="1475" t="str">
        <f>'2. CAD NCCF'!F495:L495</f>
        <v>Precious metal deposits</v>
      </c>
      <c r="G495" s="1476"/>
      <c r="H495" s="1476"/>
      <c r="I495" s="1476"/>
      <c r="J495" s="1476"/>
      <c r="K495" s="1476"/>
      <c r="L495" s="1477"/>
      <c r="M495" s="690">
        <v>0</v>
      </c>
      <c r="N495" s="1273"/>
      <c r="O495" s="1208"/>
      <c r="P495" s="1208"/>
      <c r="Q495" s="1208"/>
      <c r="R495" s="1208"/>
      <c r="S495" s="1208"/>
      <c r="T495" s="1208"/>
      <c r="U495" s="1208"/>
      <c r="V495" s="1208"/>
      <c r="W495" s="1208"/>
      <c r="X495" s="1208"/>
      <c r="Y495" s="1208"/>
      <c r="Z495" s="1208"/>
      <c r="AA495" s="1208"/>
      <c r="AB495" s="1208"/>
      <c r="AC495" s="1209"/>
      <c r="AD495" s="1015"/>
      <c r="AE495" s="1016"/>
      <c r="AF495" s="1017"/>
      <c r="AH495" s="241">
        <f>SUM(W489,W482,W478,W466,W463,W455,W448,W438,W433,W429,W425,W419,W414,W409,W397,W391,W388,W385,W377,W374,W370,W363,W355,W351,W347,W341,W336,W331,W323,W316,W312,W308,W301,W288,W281,W274,W267,W260,W253,W246,W239,W382)</f>
        <v>0</v>
      </c>
    </row>
    <row r="496" spans="1:34" ht="15" customHeight="1" x14ac:dyDescent="0.2">
      <c r="A496" s="11">
        <v>189</v>
      </c>
      <c r="B496" s="271"/>
      <c r="C496" s="272"/>
      <c r="D496" s="272"/>
      <c r="E496" s="272"/>
      <c r="F496" s="1475" t="str">
        <f>'2. CAD NCCF'!F496:L496</f>
        <v>Other commodities short</v>
      </c>
      <c r="G496" s="1476"/>
      <c r="H496" s="1476"/>
      <c r="I496" s="1476"/>
      <c r="J496" s="1476"/>
      <c r="K496" s="1476"/>
      <c r="L496" s="1477"/>
      <c r="M496" s="690">
        <v>0</v>
      </c>
      <c r="N496" s="1273"/>
      <c r="O496" s="1208"/>
      <c r="P496" s="1208"/>
      <c r="Q496" s="1208"/>
      <c r="R496" s="1208"/>
      <c r="S496" s="1208"/>
      <c r="T496" s="1208"/>
      <c r="U496" s="1208"/>
      <c r="V496" s="1208"/>
      <c r="W496" s="1208"/>
      <c r="X496" s="1208"/>
      <c r="Y496" s="1208"/>
      <c r="Z496" s="1208"/>
      <c r="AA496" s="1208"/>
      <c r="AB496" s="1208"/>
      <c r="AC496" s="1209"/>
      <c r="AD496" s="1015"/>
      <c r="AE496" s="1016"/>
      <c r="AF496" s="1017"/>
    </row>
    <row r="497" spans="1:32" x14ac:dyDescent="0.2">
      <c r="A497" s="11">
        <v>232</v>
      </c>
      <c r="B497" s="271"/>
      <c r="C497" s="272"/>
      <c r="D497" s="1472" t="str">
        <f>'2. CAD NCCF'!D497:L497</f>
        <v>Other liabilities</v>
      </c>
      <c r="E497" s="1473"/>
      <c r="F497" s="1473"/>
      <c r="G497" s="1473"/>
      <c r="H497" s="1473"/>
      <c r="I497" s="1473"/>
      <c r="J497" s="1473"/>
      <c r="K497" s="1473"/>
      <c r="L497" s="1474"/>
      <c r="M497" s="399">
        <f>SUM(M498)</f>
        <v>0</v>
      </c>
      <c r="N497" s="1273"/>
      <c r="O497" s="1208"/>
      <c r="P497" s="1208"/>
      <c r="Q497" s="1208"/>
      <c r="R497" s="1208"/>
      <c r="S497" s="1208"/>
      <c r="T497" s="1208"/>
      <c r="U497" s="1208"/>
      <c r="V497" s="1208"/>
      <c r="W497" s="1208"/>
      <c r="X497" s="1208"/>
      <c r="Y497" s="1208"/>
      <c r="Z497" s="1208"/>
      <c r="AA497" s="1208"/>
      <c r="AB497" s="1208"/>
      <c r="AC497" s="1209"/>
      <c r="AD497" s="1015"/>
      <c r="AE497" s="1016"/>
      <c r="AF497" s="1017"/>
    </row>
    <row r="498" spans="1:32" x14ac:dyDescent="0.2">
      <c r="A498" s="11">
        <v>188</v>
      </c>
      <c r="B498" s="518"/>
      <c r="C498" s="519"/>
      <c r="D498" s="519"/>
      <c r="E498" s="520"/>
      <c r="F498" s="1501" t="str">
        <f>'2. CAD NCCF'!F498:L498</f>
        <v>Other liabilities</v>
      </c>
      <c r="G498" s="1502"/>
      <c r="H498" s="1502"/>
      <c r="I498" s="1502"/>
      <c r="J498" s="1502"/>
      <c r="K498" s="1502"/>
      <c r="L498" s="1503"/>
      <c r="M498" s="690">
        <v>0</v>
      </c>
      <c r="N498" s="1274"/>
      <c r="O498" s="1211"/>
      <c r="P498" s="1211"/>
      <c r="Q498" s="1211"/>
      <c r="R498" s="1211"/>
      <c r="S498" s="1211"/>
      <c r="T498" s="1211"/>
      <c r="U498" s="1211"/>
      <c r="V498" s="1211"/>
      <c r="W498" s="1211"/>
      <c r="X498" s="1211"/>
      <c r="Y498" s="1211"/>
      <c r="Z498" s="1211"/>
      <c r="AA498" s="1211"/>
      <c r="AB498" s="1211"/>
      <c r="AC498" s="1212"/>
      <c r="AD498" s="1015"/>
      <c r="AE498" s="1016"/>
      <c r="AF498" s="1017"/>
    </row>
    <row r="499" spans="1:32" ht="7.5" hidden="1" customHeight="1" x14ac:dyDescent="0.2">
      <c r="A499" s="11"/>
      <c r="B499" s="1539"/>
      <c r="C499" s="1540"/>
      <c r="D499" s="1540"/>
      <c r="E499" s="1540"/>
      <c r="F499" s="1540"/>
      <c r="G499" s="1540"/>
      <c r="H499" s="1540"/>
      <c r="I499" s="1540"/>
      <c r="J499" s="1540"/>
      <c r="K499" s="1540"/>
      <c r="L499" s="1540"/>
      <c r="M499" s="1540"/>
      <c r="N499" s="1540"/>
      <c r="O499" s="1540"/>
      <c r="P499" s="1540"/>
      <c r="Q499" s="1540"/>
      <c r="R499" s="1540"/>
      <c r="S499" s="1540"/>
      <c r="T499" s="1540"/>
      <c r="U499" s="1540"/>
      <c r="V499" s="1540"/>
      <c r="W499" s="1540"/>
      <c r="X499" s="1540"/>
      <c r="Y499" s="1540"/>
      <c r="Z499" s="1540"/>
      <c r="AA499" s="1540"/>
      <c r="AB499" s="1540"/>
      <c r="AC499" s="1540"/>
      <c r="AD499" s="1540"/>
      <c r="AE499" s="1540"/>
      <c r="AF499" s="1541"/>
    </row>
    <row r="500" spans="1:32" ht="22.5" customHeight="1" x14ac:dyDescent="0.2">
      <c r="A500" s="11">
        <v>323</v>
      </c>
      <c r="B500" s="1521" t="str">
        <f>'2. CAD NCCF'!B500:L500</f>
        <v>Cash outflows from liabilities</v>
      </c>
      <c r="C500" s="1522"/>
      <c r="D500" s="1522"/>
      <c r="E500" s="1522"/>
      <c r="F500" s="1522"/>
      <c r="G500" s="1522"/>
      <c r="H500" s="1522"/>
      <c r="I500" s="1522"/>
      <c r="J500" s="1522"/>
      <c r="K500" s="1522"/>
      <c r="L500" s="1522"/>
      <c r="M500" s="399">
        <f>SUM(M497,M493,M489,M486,M482,M478,M475,M472,M469,M466,M463,M460,M455,M452,M448,M445,M441,M438,M433,M429,M425,M419,M414,M409,M404,M400,M397,M394,M391,M388,M385,M382,M377,M374,M370,M367,M363,M360,M355,M351,M347,M341,M336,M331,M323,M316,M312,M308,M301,M296,M292,M288,M281,M274,M267,M260,M253,M246,M239,M232)</f>
        <v>0</v>
      </c>
      <c r="N500" s="402">
        <f t="shared" ref="N500:AC500" si="111">SUBTOTAL(9,N231:N499)</f>
        <v>0</v>
      </c>
      <c r="O500" s="406">
        <f t="shared" si="111"/>
        <v>0</v>
      </c>
      <c r="P500" s="405">
        <f t="shared" si="111"/>
        <v>0</v>
      </c>
      <c r="Q500" s="407">
        <f t="shared" si="111"/>
        <v>0</v>
      </c>
      <c r="R500" s="405">
        <f t="shared" si="111"/>
        <v>0</v>
      </c>
      <c r="S500" s="405">
        <f t="shared" si="111"/>
        <v>0</v>
      </c>
      <c r="T500" s="405">
        <f t="shared" si="111"/>
        <v>0</v>
      </c>
      <c r="U500" s="405">
        <f t="shared" si="111"/>
        <v>0</v>
      </c>
      <c r="V500" s="405">
        <f t="shared" si="111"/>
        <v>0</v>
      </c>
      <c r="W500" s="405">
        <f t="shared" si="111"/>
        <v>0</v>
      </c>
      <c r="X500" s="405">
        <f t="shared" si="111"/>
        <v>0</v>
      </c>
      <c r="Y500" s="405">
        <f t="shared" si="111"/>
        <v>0</v>
      </c>
      <c r="Z500" s="405">
        <f t="shared" si="111"/>
        <v>0</v>
      </c>
      <c r="AA500" s="405">
        <f t="shared" si="111"/>
        <v>0</v>
      </c>
      <c r="AB500" s="424">
        <f t="shared" si="111"/>
        <v>0</v>
      </c>
      <c r="AC500" s="399">
        <f t="shared" si="111"/>
        <v>0</v>
      </c>
      <c r="AD500" s="1015"/>
      <c r="AE500" s="1016"/>
      <c r="AF500" s="1017"/>
    </row>
    <row r="501" spans="1:32" ht="6.75" hidden="1" customHeight="1" x14ac:dyDescent="0.2">
      <c r="B501" s="1523"/>
      <c r="C501" s="1524"/>
      <c r="D501" s="1524"/>
      <c r="E501" s="1524"/>
      <c r="F501" s="1524"/>
      <c r="G501" s="1524"/>
      <c r="H501" s="1524"/>
      <c r="I501" s="1524"/>
      <c r="J501" s="1524"/>
      <c r="K501" s="1524"/>
      <c r="L501" s="1524"/>
      <c r="M501" s="1524"/>
      <c r="N501" s="1524"/>
      <c r="O501" s="1524"/>
      <c r="P501" s="1524"/>
      <c r="Q501" s="1524"/>
      <c r="R501" s="1524"/>
      <c r="S501" s="1524"/>
      <c r="T501" s="1524"/>
      <c r="U501" s="1524"/>
      <c r="V501" s="1524"/>
      <c r="W501" s="1524"/>
      <c r="X501" s="1524"/>
      <c r="Y501" s="1524"/>
      <c r="Z501" s="1524"/>
      <c r="AA501" s="1524"/>
      <c r="AB501" s="1524"/>
      <c r="AC501" s="1524"/>
      <c r="AD501" s="1524"/>
      <c r="AE501" s="1524"/>
      <c r="AF501" s="1525"/>
    </row>
    <row r="502" spans="1:32" ht="22.5" customHeight="1" x14ac:dyDescent="0.2">
      <c r="A502" s="11">
        <v>323</v>
      </c>
      <c r="B502" s="1521" t="str">
        <f>'2. CAD NCCF'!B502:L502</f>
        <v>Total shareholders' equity</v>
      </c>
      <c r="C502" s="1522"/>
      <c r="D502" s="1522"/>
      <c r="E502" s="1522"/>
      <c r="F502" s="1522"/>
      <c r="G502" s="1522"/>
      <c r="H502" s="1522"/>
      <c r="I502" s="1522"/>
      <c r="J502" s="1522"/>
      <c r="K502" s="1522"/>
      <c r="L502" s="1535"/>
      <c r="M502" s="690">
        <v>0</v>
      </c>
      <c r="N502" s="1575"/>
      <c r="O502" s="1591"/>
      <c r="P502" s="1591"/>
      <c r="Q502" s="1591"/>
      <c r="R502" s="1591"/>
      <c r="S502" s="1591"/>
      <c r="T502" s="1591"/>
      <c r="U502" s="1591"/>
      <c r="V502" s="1591"/>
      <c r="W502" s="1591"/>
      <c r="X502" s="1591"/>
      <c r="Y502" s="1591"/>
      <c r="Z502" s="1591"/>
      <c r="AA502" s="1591"/>
      <c r="AB502" s="1591"/>
      <c r="AC502" s="1591"/>
      <c r="AD502" s="1036"/>
      <c r="AE502" s="1016"/>
      <c r="AF502" s="1017"/>
    </row>
    <row r="503" spans="1:32" ht="6.75" hidden="1" customHeight="1" x14ac:dyDescent="0.2">
      <c r="B503" s="1523"/>
      <c r="C503" s="1524"/>
      <c r="D503" s="1524"/>
      <c r="E503" s="1524"/>
      <c r="F503" s="1524"/>
      <c r="G503" s="1524"/>
      <c r="H503" s="1524"/>
      <c r="I503" s="1524"/>
      <c r="J503" s="1524"/>
      <c r="K503" s="1524"/>
      <c r="L503" s="1524"/>
      <c r="M503" s="1524"/>
      <c r="N503" s="1524"/>
      <c r="O503" s="1524"/>
      <c r="P503" s="1524"/>
      <c r="Q503" s="1524"/>
      <c r="R503" s="1524"/>
      <c r="S503" s="1524"/>
      <c r="T503" s="1524"/>
      <c r="U503" s="1524"/>
      <c r="V503" s="1524"/>
      <c r="W503" s="1524"/>
      <c r="X503" s="1524"/>
      <c r="Y503" s="1524"/>
      <c r="Z503" s="1524"/>
      <c r="AA503" s="1524"/>
      <c r="AB503" s="1524"/>
      <c r="AC503" s="1524"/>
      <c r="AD503" s="1524"/>
      <c r="AE503" s="1524"/>
      <c r="AF503" s="1525"/>
    </row>
    <row r="504" spans="1:32" ht="22.5" customHeight="1" x14ac:dyDescent="0.2">
      <c r="A504" s="11">
        <v>323</v>
      </c>
      <c r="B504" s="1521" t="str">
        <f>'2. CAD NCCF'!B504:L504</f>
        <v>CASH OUTFLOWS FROM TOTAL AND SHAREHOLDERS' EQUITY</v>
      </c>
      <c r="C504" s="1522"/>
      <c r="D504" s="1522"/>
      <c r="E504" s="1522"/>
      <c r="F504" s="1522"/>
      <c r="G504" s="1522"/>
      <c r="H504" s="1522"/>
      <c r="I504" s="1522"/>
      <c r="J504" s="1522"/>
      <c r="K504" s="1522"/>
      <c r="L504" s="1535"/>
      <c r="M504" s="399">
        <f>SUM(M500:M503)</f>
        <v>0</v>
      </c>
      <c r="N504" s="402">
        <f t="shared" ref="N504:AC504" si="112">SUM(N500:N503)</f>
        <v>0</v>
      </c>
      <c r="O504" s="406">
        <f t="shared" si="112"/>
        <v>0</v>
      </c>
      <c r="P504" s="405">
        <f t="shared" si="112"/>
        <v>0</v>
      </c>
      <c r="Q504" s="407">
        <f t="shared" si="112"/>
        <v>0</v>
      </c>
      <c r="R504" s="405">
        <f t="shared" si="112"/>
        <v>0</v>
      </c>
      <c r="S504" s="405">
        <f t="shared" si="112"/>
        <v>0</v>
      </c>
      <c r="T504" s="405">
        <f t="shared" si="112"/>
        <v>0</v>
      </c>
      <c r="U504" s="405">
        <f t="shared" si="112"/>
        <v>0</v>
      </c>
      <c r="V504" s="405">
        <f t="shared" si="112"/>
        <v>0</v>
      </c>
      <c r="W504" s="405">
        <f t="shared" si="112"/>
        <v>0</v>
      </c>
      <c r="X504" s="405">
        <f t="shared" si="112"/>
        <v>0</v>
      </c>
      <c r="Y504" s="405">
        <f t="shared" si="112"/>
        <v>0</v>
      </c>
      <c r="Z504" s="405">
        <f t="shared" si="112"/>
        <v>0</v>
      </c>
      <c r="AA504" s="405">
        <f t="shared" si="112"/>
        <v>0</v>
      </c>
      <c r="AB504" s="424">
        <f t="shared" si="112"/>
        <v>0</v>
      </c>
      <c r="AC504" s="399">
        <f t="shared" si="112"/>
        <v>0</v>
      </c>
      <c r="AD504" s="1015"/>
      <c r="AE504" s="1016"/>
      <c r="AF504" s="1017"/>
    </row>
    <row r="505" spans="1:32" ht="7.5" customHeight="1" x14ac:dyDescent="0.2">
      <c r="B505" s="1523"/>
      <c r="C505" s="1524"/>
      <c r="D505" s="1524"/>
      <c r="E505" s="1524"/>
      <c r="F505" s="1524"/>
      <c r="G505" s="1524"/>
      <c r="H505" s="1524"/>
      <c r="I505" s="1524"/>
      <c r="J505" s="1524"/>
      <c r="K505" s="1524"/>
      <c r="L505" s="1524"/>
      <c r="M505" s="1524"/>
      <c r="N505" s="1524"/>
      <c r="O505" s="1524"/>
      <c r="P505" s="1524"/>
      <c r="Q505" s="1524"/>
      <c r="R505" s="1524"/>
      <c r="S505" s="1524"/>
      <c r="T505" s="1524"/>
      <c r="U505" s="1524"/>
      <c r="V505" s="1524"/>
      <c r="W505" s="1524"/>
      <c r="X505" s="1524"/>
      <c r="Y505" s="1524"/>
      <c r="Z505" s="1524"/>
      <c r="AA505" s="1524"/>
      <c r="AB505" s="1524"/>
      <c r="AC505" s="1524"/>
      <c r="AD505" s="1524"/>
      <c r="AE505" s="1524"/>
      <c r="AF505" s="1525"/>
    </row>
    <row r="506" spans="1:32" ht="22.5" customHeight="1" outlineLevel="1" x14ac:dyDescent="0.2">
      <c r="A506" s="11">
        <v>103</v>
      </c>
      <c r="B506" s="1521" t="str">
        <f>'2. CAD NCCF'!B506:AF506</f>
        <v>COLLATERAL</v>
      </c>
      <c r="C506" s="1522"/>
      <c r="D506" s="1522"/>
      <c r="E506" s="1522"/>
      <c r="F506" s="1522"/>
      <c r="G506" s="1522"/>
      <c r="H506" s="1522"/>
      <c r="I506" s="1522"/>
      <c r="J506" s="1522"/>
      <c r="K506" s="1522"/>
      <c r="L506" s="1522"/>
      <c r="M506" s="1522"/>
      <c r="N506" s="1522"/>
      <c r="O506" s="1522"/>
      <c r="P506" s="1522"/>
      <c r="Q506" s="1522"/>
      <c r="R506" s="1522"/>
      <c r="S506" s="1522"/>
      <c r="T506" s="1522"/>
      <c r="U506" s="1522"/>
      <c r="V506" s="1522"/>
      <c r="W506" s="1522"/>
      <c r="X506" s="1522"/>
      <c r="Y506" s="1522"/>
      <c r="Z506" s="1522"/>
      <c r="AA506" s="1522"/>
      <c r="AB506" s="1522"/>
      <c r="AC506" s="1522"/>
      <c r="AD506" s="1522"/>
      <c r="AE506" s="1522"/>
      <c r="AF506" s="1522"/>
    </row>
    <row r="507" spans="1:32" ht="15" customHeight="1" x14ac:dyDescent="0.2">
      <c r="A507" s="11">
        <v>326</v>
      </c>
      <c r="B507" s="271"/>
      <c r="C507" s="1532" t="str">
        <f>'2. CAD NCCF'!C507:AF507</f>
        <v>Pledging and encumbrances - Derivative and clearing</v>
      </c>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c r="AB507" s="1514"/>
      <c r="AC507" s="1514"/>
      <c r="AD507" s="1514"/>
      <c r="AE507" s="1514"/>
      <c r="AF507" s="1533"/>
    </row>
    <row r="508" spans="1:32" x14ac:dyDescent="0.2">
      <c r="A508" s="11">
        <v>232</v>
      </c>
      <c r="B508" s="271"/>
      <c r="C508" s="272"/>
      <c r="D508" s="1472" t="e">
        <f>'2. CAD NCCF'!E509:L509</f>
        <v>#VALUE!</v>
      </c>
      <c r="E508" s="1473"/>
      <c r="F508" s="1473"/>
      <c r="G508" s="1473"/>
      <c r="H508" s="1473"/>
      <c r="I508" s="1473"/>
      <c r="J508" s="1473"/>
      <c r="K508" s="1473"/>
      <c r="L508" s="1473"/>
      <c r="M508" s="1473"/>
      <c r="N508" s="1473"/>
      <c r="O508" s="1473"/>
      <c r="P508" s="1473"/>
      <c r="Q508" s="1473"/>
      <c r="R508" s="1473"/>
      <c r="S508" s="1473"/>
      <c r="T508" s="1473"/>
      <c r="U508" s="1473"/>
      <c r="V508" s="1473"/>
      <c r="W508" s="1473"/>
      <c r="X508" s="1473"/>
      <c r="Y508" s="1473"/>
      <c r="Z508" s="1473"/>
      <c r="AA508" s="1473"/>
      <c r="AB508" s="1473"/>
      <c r="AC508" s="1473"/>
      <c r="AD508" s="1473"/>
      <c r="AE508" s="1473"/>
      <c r="AF508" s="1474"/>
    </row>
    <row r="509" spans="1:32" x14ac:dyDescent="0.2">
      <c r="A509" s="11">
        <v>233</v>
      </c>
      <c r="B509" s="271"/>
      <c r="C509" s="272"/>
      <c r="D509" s="272"/>
      <c r="E509" s="1515" t="s">
        <v>5</v>
      </c>
      <c r="F509" s="1516"/>
      <c r="G509" s="1516"/>
      <c r="H509" s="1516"/>
      <c r="I509" s="1516"/>
      <c r="J509" s="1516"/>
      <c r="K509" s="1516"/>
      <c r="L509" s="1517"/>
      <c r="M509" s="399">
        <f>SUBTOTAL(9,M510:M513)</f>
        <v>0</v>
      </c>
      <c r="N509" s="402">
        <f t="shared" ref="N509:AC509" si="113">SUBTOTAL(9,N510:N513)</f>
        <v>0</v>
      </c>
      <c r="O509" s="406">
        <f t="shared" si="113"/>
        <v>0</v>
      </c>
      <c r="P509" s="405">
        <f t="shared" si="113"/>
        <v>0</v>
      </c>
      <c r="Q509" s="407">
        <f t="shared" si="113"/>
        <v>0</v>
      </c>
      <c r="R509" s="406">
        <f t="shared" si="113"/>
        <v>0</v>
      </c>
      <c r="S509" s="406">
        <f t="shared" si="113"/>
        <v>0</v>
      </c>
      <c r="T509" s="406">
        <f t="shared" si="113"/>
        <v>0</v>
      </c>
      <c r="U509" s="406">
        <f t="shared" si="113"/>
        <v>0</v>
      </c>
      <c r="V509" s="406">
        <f t="shared" si="113"/>
        <v>0</v>
      </c>
      <c r="W509" s="406">
        <f t="shared" si="113"/>
        <v>0</v>
      </c>
      <c r="X509" s="406">
        <f t="shared" si="113"/>
        <v>0</v>
      </c>
      <c r="Y509" s="406">
        <f t="shared" si="113"/>
        <v>0</v>
      </c>
      <c r="Z509" s="406">
        <f t="shared" si="113"/>
        <v>0</v>
      </c>
      <c r="AA509" s="406">
        <f t="shared" si="113"/>
        <v>0</v>
      </c>
      <c r="AB509" s="416">
        <f t="shared" si="113"/>
        <v>0</v>
      </c>
      <c r="AC509" s="399">
        <f t="shared" si="113"/>
        <v>0</v>
      </c>
      <c r="AD509" s="1015"/>
      <c r="AE509" s="1016"/>
      <c r="AF509" s="1017"/>
    </row>
    <row r="510" spans="1:32" x14ac:dyDescent="0.2">
      <c r="A510" s="11">
        <v>234</v>
      </c>
      <c r="B510" s="271"/>
      <c r="C510" s="272"/>
      <c r="D510" s="272"/>
      <c r="E510" s="273"/>
      <c r="F510" s="1475" t="str">
        <f>'2. CAD NCCF'!F510:L510</f>
        <v xml:space="preserve">Sovereigh &amp; central bank GS </v>
      </c>
      <c r="G510" s="1476"/>
      <c r="H510" s="1476"/>
      <c r="I510" s="1476"/>
      <c r="J510" s="1476"/>
      <c r="K510" s="1476"/>
      <c r="L510" s="1477"/>
      <c r="M510" s="690">
        <v>0</v>
      </c>
      <c r="N510" s="691">
        <v>0</v>
      </c>
      <c r="O510" s="692">
        <v>0</v>
      </c>
      <c r="P510" s="692">
        <v>0</v>
      </c>
      <c r="Q510" s="697">
        <v>0</v>
      </c>
      <c r="R510" s="692">
        <v>0</v>
      </c>
      <c r="S510" s="693">
        <v>0</v>
      </c>
      <c r="T510" s="692">
        <v>0</v>
      </c>
      <c r="U510" s="693">
        <v>0</v>
      </c>
      <c r="V510" s="692">
        <v>0</v>
      </c>
      <c r="W510" s="693">
        <v>0</v>
      </c>
      <c r="X510" s="692">
        <v>0</v>
      </c>
      <c r="Y510" s="693">
        <v>0</v>
      </c>
      <c r="Z510" s="692">
        <v>0</v>
      </c>
      <c r="AA510" s="693">
        <v>0</v>
      </c>
      <c r="AB510" s="698">
        <v>0</v>
      </c>
      <c r="AC510" s="690">
        <v>0</v>
      </c>
      <c r="AD510" s="1015"/>
      <c r="AE510" s="1016"/>
      <c r="AF510" s="1017"/>
    </row>
    <row r="511" spans="1:32" ht="15" customHeight="1" x14ac:dyDescent="0.2">
      <c r="A511" s="11">
        <v>235</v>
      </c>
      <c r="B511" s="271"/>
      <c r="C511" s="272"/>
      <c r="D511" s="272"/>
      <c r="E511" s="273"/>
      <c r="F511" s="1475" t="str">
        <f>'2. CAD NCCF'!F511:L511</f>
        <v>State, provincial &amp; agency GS</v>
      </c>
      <c r="G511" s="1476"/>
      <c r="H511" s="1476"/>
      <c r="I511" s="1476"/>
      <c r="J511" s="1476"/>
      <c r="K511" s="1476"/>
      <c r="L511" s="1477"/>
      <c r="M511" s="690">
        <v>0</v>
      </c>
      <c r="N511" s="691">
        <v>0</v>
      </c>
      <c r="O511" s="692">
        <v>0</v>
      </c>
      <c r="P511" s="692">
        <v>0</v>
      </c>
      <c r="Q511" s="697">
        <v>0</v>
      </c>
      <c r="R511" s="692">
        <v>0</v>
      </c>
      <c r="S511" s="693">
        <v>0</v>
      </c>
      <c r="T511" s="692">
        <v>0</v>
      </c>
      <c r="U511" s="693">
        <v>0</v>
      </c>
      <c r="V511" s="692">
        <v>0</v>
      </c>
      <c r="W511" s="693">
        <v>0</v>
      </c>
      <c r="X511" s="692">
        <v>0</v>
      </c>
      <c r="Y511" s="693">
        <v>0</v>
      </c>
      <c r="Z511" s="692">
        <v>0</v>
      </c>
      <c r="AA511" s="693">
        <v>0</v>
      </c>
      <c r="AB511" s="698">
        <v>0</v>
      </c>
      <c r="AC511" s="690">
        <v>0</v>
      </c>
      <c r="AD511" s="1015"/>
      <c r="AE511" s="1016"/>
      <c r="AF511" s="1017"/>
    </row>
    <row r="512" spans="1:32" ht="15" customHeight="1" x14ac:dyDescent="0.2">
      <c r="A512" s="11">
        <v>236</v>
      </c>
      <c r="B512" s="271"/>
      <c r="C512" s="272"/>
      <c r="D512" s="274"/>
      <c r="E512" s="275"/>
      <c r="F512" s="1475" t="str">
        <f>'2. CAD NCCF'!F512:L512</f>
        <v>State municipal GS</v>
      </c>
      <c r="G512" s="1476"/>
      <c r="H512" s="1476"/>
      <c r="I512" s="1476"/>
      <c r="J512" s="1476"/>
      <c r="K512" s="1476"/>
      <c r="L512" s="1477"/>
      <c r="M512" s="690">
        <v>0</v>
      </c>
      <c r="N512" s="691">
        <v>0</v>
      </c>
      <c r="O512" s="692">
        <v>0</v>
      </c>
      <c r="P512" s="692">
        <v>0</v>
      </c>
      <c r="Q512" s="697">
        <v>0</v>
      </c>
      <c r="R512" s="692">
        <v>0</v>
      </c>
      <c r="S512" s="693">
        <v>0</v>
      </c>
      <c r="T512" s="692">
        <v>0</v>
      </c>
      <c r="U512" s="693">
        <v>0</v>
      </c>
      <c r="V512" s="692">
        <v>0</v>
      </c>
      <c r="W512" s="693">
        <v>0</v>
      </c>
      <c r="X512" s="692">
        <v>0</v>
      </c>
      <c r="Y512" s="693">
        <v>0</v>
      </c>
      <c r="Z512" s="692">
        <v>0</v>
      </c>
      <c r="AA512" s="693">
        <v>0</v>
      </c>
      <c r="AB512" s="698">
        <v>0</v>
      </c>
      <c r="AC512" s="690">
        <v>0</v>
      </c>
      <c r="AD512" s="1015"/>
      <c r="AE512" s="1016"/>
      <c r="AF512" s="1017"/>
    </row>
    <row r="513" spans="1:32" ht="15" customHeight="1" x14ac:dyDescent="0.2">
      <c r="A513" s="11">
        <v>237</v>
      </c>
      <c r="B513" s="271"/>
      <c r="C513" s="272"/>
      <c r="D513" s="272"/>
      <c r="E513" s="276"/>
      <c r="F513" s="1475" t="str">
        <f>'2. CAD NCCF'!F513:L513</f>
        <v>Supranational and multilateral development bank GS</v>
      </c>
      <c r="G513" s="1476"/>
      <c r="H513" s="1476"/>
      <c r="I513" s="1476"/>
      <c r="J513" s="1476"/>
      <c r="K513" s="1476"/>
      <c r="L513" s="1477"/>
      <c r="M513" s="690">
        <v>0</v>
      </c>
      <c r="N513" s="691">
        <v>0</v>
      </c>
      <c r="O513" s="692">
        <v>0</v>
      </c>
      <c r="P513" s="692">
        <v>0</v>
      </c>
      <c r="Q513" s="697">
        <v>0</v>
      </c>
      <c r="R513" s="692">
        <v>0</v>
      </c>
      <c r="S513" s="693">
        <v>0</v>
      </c>
      <c r="T513" s="692">
        <v>0</v>
      </c>
      <c r="U513" s="693">
        <v>0</v>
      </c>
      <c r="V513" s="692">
        <v>0</v>
      </c>
      <c r="W513" s="693">
        <v>0</v>
      </c>
      <c r="X513" s="692">
        <v>0</v>
      </c>
      <c r="Y513" s="693">
        <v>0</v>
      </c>
      <c r="Z513" s="692">
        <v>0</v>
      </c>
      <c r="AA513" s="693">
        <v>0</v>
      </c>
      <c r="AB513" s="698">
        <v>0</v>
      </c>
      <c r="AC513" s="690">
        <v>0</v>
      </c>
      <c r="AD513" s="1015"/>
      <c r="AE513" s="1016"/>
      <c r="AF513" s="1017"/>
    </row>
    <row r="514" spans="1:32" ht="15.75" x14ac:dyDescent="0.2">
      <c r="A514" s="11">
        <v>238</v>
      </c>
      <c r="B514" s="271"/>
      <c r="C514" s="272"/>
      <c r="D514" s="277"/>
      <c r="E514" s="1445" t="str">
        <f>'2. CAD NCCF'!E514:L514</f>
        <v>Medium rated GS</v>
      </c>
      <c r="F514" s="1446"/>
      <c r="G514" s="1446"/>
      <c r="H514" s="1446"/>
      <c r="I514" s="1446"/>
      <c r="J514" s="1446"/>
      <c r="K514" s="1446"/>
      <c r="L514" s="1447"/>
      <c r="M514" s="399">
        <f>SUBTOTAL(9,M515:M518)</f>
        <v>0</v>
      </c>
      <c r="N514" s="402">
        <f t="shared" ref="N514:AC514" si="114">SUBTOTAL(9,N515:N518)</f>
        <v>0</v>
      </c>
      <c r="O514" s="406">
        <f t="shared" si="114"/>
        <v>0</v>
      </c>
      <c r="P514" s="405">
        <f t="shared" si="114"/>
        <v>0</v>
      </c>
      <c r="Q514" s="407">
        <f t="shared" si="114"/>
        <v>0</v>
      </c>
      <c r="R514" s="406">
        <f t="shared" si="114"/>
        <v>0</v>
      </c>
      <c r="S514" s="406">
        <f t="shared" si="114"/>
        <v>0</v>
      </c>
      <c r="T514" s="406">
        <f t="shared" si="114"/>
        <v>0</v>
      </c>
      <c r="U514" s="406">
        <f t="shared" si="114"/>
        <v>0</v>
      </c>
      <c r="V514" s="406">
        <f t="shared" si="114"/>
        <v>0</v>
      </c>
      <c r="W514" s="406">
        <f t="shared" si="114"/>
        <v>0</v>
      </c>
      <c r="X514" s="406">
        <f t="shared" si="114"/>
        <v>0</v>
      </c>
      <c r="Y514" s="406">
        <f t="shared" si="114"/>
        <v>0</v>
      </c>
      <c r="Z514" s="406">
        <f t="shared" si="114"/>
        <v>0</v>
      </c>
      <c r="AA514" s="406">
        <f t="shared" si="114"/>
        <v>0</v>
      </c>
      <c r="AB514" s="416">
        <f t="shared" si="114"/>
        <v>0</v>
      </c>
      <c r="AC514" s="399">
        <f t="shared" si="114"/>
        <v>0</v>
      </c>
      <c r="AD514" s="1015"/>
      <c r="AE514" s="1016"/>
      <c r="AF514" s="1017"/>
    </row>
    <row r="515" spans="1:32" ht="15" customHeight="1" x14ac:dyDescent="0.2">
      <c r="A515" s="11">
        <v>239</v>
      </c>
      <c r="B515" s="271"/>
      <c r="C515" s="272"/>
      <c r="D515" s="278"/>
      <c r="E515" s="278"/>
      <c r="F515" s="1475" t="str">
        <f>'2. CAD NCCF'!F515:L515</f>
        <v xml:space="preserve">Sovereigh &amp; central bank GS </v>
      </c>
      <c r="G515" s="1476"/>
      <c r="H515" s="1476"/>
      <c r="I515" s="1476"/>
      <c r="J515" s="1476"/>
      <c r="K515" s="1476"/>
      <c r="L515" s="1477"/>
      <c r="M515" s="690">
        <v>0</v>
      </c>
      <c r="N515" s="691">
        <v>0</v>
      </c>
      <c r="O515" s="692">
        <v>0</v>
      </c>
      <c r="P515" s="692">
        <v>0</v>
      </c>
      <c r="Q515" s="697">
        <v>0</v>
      </c>
      <c r="R515" s="692">
        <v>0</v>
      </c>
      <c r="S515" s="693">
        <v>0</v>
      </c>
      <c r="T515" s="692">
        <v>0</v>
      </c>
      <c r="U515" s="693">
        <v>0</v>
      </c>
      <c r="V515" s="692">
        <v>0</v>
      </c>
      <c r="W515" s="693">
        <v>0</v>
      </c>
      <c r="X515" s="692">
        <v>0</v>
      </c>
      <c r="Y515" s="693">
        <v>0</v>
      </c>
      <c r="Z515" s="692">
        <v>0</v>
      </c>
      <c r="AA515" s="693">
        <v>0</v>
      </c>
      <c r="AB515" s="698">
        <v>0</v>
      </c>
      <c r="AC515" s="690">
        <v>0</v>
      </c>
      <c r="AD515" s="1015"/>
      <c r="AE515" s="1016"/>
      <c r="AF515" s="1017"/>
    </row>
    <row r="516" spans="1:32" ht="15" customHeight="1" x14ac:dyDescent="0.2">
      <c r="A516" s="11">
        <v>240</v>
      </c>
      <c r="B516" s="271"/>
      <c r="C516" s="272"/>
      <c r="D516" s="278"/>
      <c r="E516" s="278"/>
      <c r="F516" s="1475" t="str">
        <f>'2. CAD NCCF'!F516:L516</f>
        <v>State, provincial &amp; agency GS</v>
      </c>
      <c r="G516" s="1476"/>
      <c r="H516" s="1476"/>
      <c r="I516" s="1476"/>
      <c r="J516" s="1476"/>
      <c r="K516" s="1476"/>
      <c r="L516" s="1477"/>
      <c r="M516" s="690">
        <v>0</v>
      </c>
      <c r="N516" s="691">
        <v>0</v>
      </c>
      <c r="O516" s="692">
        <v>0</v>
      </c>
      <c r="P516" s="692">
        <v>0</v>
      </c>
      <c r="Q516" s="697">
        <v>0</v>
      </c>
      <c r="R516" s="692">
        <v>0</v>
      </c>
      <c r="S516" s="693">
        <v>0</v>
      </c>
      <c r="T516" s="692">
        <v>0</v>
      </c>
      <c r="U516" s="693">
        <v>0</v>
      </c>
      <c r="V516" s="692">
        <v>0</v>
      </c>
      <c r="W516" s="693">
        <v>0</v>
      </c>
      <c r="X516" s="692">
        <v>0</v>
      </c>
      <c r="Y516" s="693">
        <v>0</v>
      </c>
      <c r="Z516" s="692">
        <v>0</v>
      </c>
      <c r="AA516" s="693">
        <v>0</v>
      </c>
      <c r="AB516" s="698">
        <v>0</v>
      </c>
      <c r="AC516" s="690">
        <v>0</v>
      </c>
      <c r="AD516" s="1015"/>
      <c r="AE516" s="1016"/>
      <c r="AF516" s="1017"/>
    </row>
    <row r="517" spans="1:32" ht="15" customHeight="1" x14ac:dyDescent="0.2">
      <c r="A517" s="11">
        <v>241</v>
      </c>
      <c r="B517" s="271"/>
      <c r="C517" s="272"/>
      <c r="D517" s="279"/>
      <c r="E517" s="279"/>
      <c r="F517" s="1475" t="str">
        <f>'2. CAD NCCF'!F517:L517</f>
        <v>State municipal GS</v>
      </c>
      <c r="G517" s="1476"/>
      <c r="H517" s="1476"/>
      <c r="I517" s="1476"/>
      <c r="J517" s="1476"/>
      <c r="K517" s="1476"/>
      <c r="L517" s="1477"/>
      <c r="M517" s="690">
        <v>0</v>
      </c>
      <c r="N517" s="691">
        <v>0</v>
      </c>
      <c r="O517" s="692">
        <v>0</v>
      </c>
      <c r="P517" s="692">
        <v>0</v>
      </c>
      <c r="Q517" s="697">
        <v>0</v>
      </c>
      <c r="R517" s="692">
        <v>0</v>
      </c>
      <c r="S517" s="693">
        <v>0</v>
      </c>
      <c r="T517" s="692">
        <v>0</v>
      </c>
      <c r="U517" s="693">
        <v>0</v>
      </c>
      <c r="V517" s="692">
        <v>0</v>
      </c>
      <c r="W517" s="693">
        <v>0</v>
      </c>
      <c r="X517" s="692">
        <v>0</v>
      </c>
      <c r="Y517" s="693">
        <v>0</v>
      </c>
      <c r="Z517" s="692">
        <v>0</v>
      </c>
      <c r="AA517" s="693">
        <v>0</v>
      </c>
      <c r="AB517" s="698">
        <v>0</v>
      </c>
      <c r="AC517" s="690">
        <v>0</v>
      </c>
      <c r="AD517" s="1015"/>
      <c r="AE517" s="1016"/>
      <c r="AF517" s="1017"/>
    </row>
    <row r="518" spans="1:32" ht="15" customHeight="1" x14ac:dyDescent="0.2">
      <c r="A518" s="11">
        <v>242</v>
      </c>
      <c r="B518" s="271"/>
      <c r="C518" s="272"/>
      <c r="D518" s="274"/>
      <c r="E518" s="274"/>
      <c r="F518" s="1475" t="str">
        <f>'2. CAD NCCF'!F518:L518</f>
        <v>Supranational and multilateral development bank GS</v>
      </c>
      <c r="G518" s="1476"/>
      <c r="H518" s="1476"/>
      <c r="I518" s="1476"/>
      <c r="J518" s="1476"/>
      <c r="K518" s="1476"/>
      <c r="L518" s="1477"/>
      <c r="M518" s="690">
        <v>0</v>
      </c>
      <c r="N518" s="691">
        <v>0</v>
      </c>
      <c r="O518" s="692">
        <v>0</v>
      </c>
      <c r="P518" s="692">
        <v>0</v>
      </c>
      <c r="Q518" s="697">
        <v>0</v>
      </c>
      <c r="R518" s="692">
        <v>0</v>
      </c>
      <c r="S518" s="693">
        <v>0</v>
      </c>
      <c r="T518" s="692">
        <v>0</v>
      </c>
      <c r="U518" s="693">
        <v>0</v>
      </c>
      <c r="V518" s="692">
        <v>0</v>
      </c>
      <c r="W518" s="693">
        <v>0</v>
      </c>
      <c r="X518" s="692">
        <v>0</v>
      </c>
      <c r="Y518" s="693">
        <v>0</v>
      </c>
      <c r="Z518" s="692">
        <v>0</v>
      </c>
      <c r="AA518" s="693">
        <v>0</v>
      </c>
      <c r="AB518" s="698">
        <v>0</v>
      </c>
      <c r="AC518" s="690">
        <v>0</v>
      </c>
      <c r="AD518" s="1015"/>
      <c r="AE518" s="1016"/>
      <c r="AF518" s="1017"/>
    </row>
    <row r="519" spans="1:32" ht="15.75" customHeight="1" x14ac:dyDescent="0.2">
      <c r="A519" s="11">
        <v>243</v>
      </c>
      <c r="B519" s="271"/>
      <c r="C519" s="272"/>
      <c r="D519" s="279"/>
      <c r="E519" s="1445" t="str">
        <f>'2. CAD NCCF'!E519:L519</f>
        <v>Low or not rated GS</v>
      </c>
      <c r="F519" s="1446"/>
      <c r="G519" s="1446"/>
      <c r="H519" s="1446"/>
      <c r="I519" s="1446"/>
      <c r="J519" s="1446"/>
      <c r="K519" s="1446"/>
      <c r="L519" s="1447"/>
      <c r="M519" s="399">
        <f>SUBTOTAL(9,M520:M523)</f>
        <v>0</v>
      </c>
      <c r="N519" s="402">
        <f t="shared" ref="N519:AC519" si="115">SUBTOTAL(9,N520:N523)</f>
        <v>0</v>
      </c>
      <c r="O519" s="406">
        <f t="shared" si="115"/>
        <v>0</v>
      </c>
      <c r="P519" s="405">
        <f t="shared" si="115"/>
        <v>0</v>
      </c>
      <c r="Q519" s="407">
        <f t="shared" si="115"/>
        <v>0</v>
      </c>
      <c r="R519" s="406">
        <f t="shared" si="115"/>
        <v>0</v>
      </c>
      <c r="S519" s="406">
        <f t="shared" si="115"/>
        <v>0</v>
      </c>
      <c r="T519" s="406">
        <f t="shared" si="115"/>
        <v>0</v>
      </c>
      <c r="U519" s="406">
        <f t="shared" si="115"/>
        <v>0</v>
      </c>
      <c r="V519" s="406">
        <f t="shared" si="115"/>
        <v>0</v>
      </c>
      <c r="W519" s="406">
        <f t="shared" si="115"/>
        <v>0</v>
      </c>
      <c r="X519" s="406">
        <f t="shared" si="115"/>
        <v>0</v>
      </c>
      <c r="Y519" s="406">
        <f t="shared" si="115"/>
        <v>0</v>
      </c>
      <c r="Z519" s="406">
        <f t="shared" si="115"/>
        <v>0</v>
      </c>
      <c r="AA519" s="406">
        <f t="shared" si="115"/>
        <v>0</v>
      </c>
      <c r="AB519" s="416">
        <f t="shared" si="115"/>
        <v>0</v>
      </c>
      <c r="AC519" s="399">
        <f t="shared" si="115"/>
        <v>0</v>
      </c>
      <c r="AD519" s="1015"/>
      <c r="AE519" s="1016"/>
      <c r="AF519" s="1017"/>
    </row>
    <row r="520" spans="1:32" ht="15" customHeight="1" x14ac:dyDescent="0.2">
      <c r="A520" s="11">
        <v>244</v>
      </c>
      <c r="B520" s="271"/>
      <c r="C520" s="272"/>
      <c r="D520" s="278"/>
      <c r="E520" s="278"/>
      <c r="F520" s="1475" t="str">
        <f>'2. CAD NCCF'!F520:L520</f>
        <v xml:space="preserve">Sovereigh &amp; central bank GS </v>
      </c>
      <c r="G520" s="1476"/>
      <c r="H520" s="1476"/>
      <c r="I520" s="1476"/>
      <c r="J520" s="1476"/>
      <c r="K520" s="1476"/>
      <c r="L520" s="1477"/>
      <c r="M520" s="690">
        <v>0</v>
      </c>
      <c r="N520" s="691">
        <v>0</v>
      </c>
      <c r="O520" s="692">
        <v>0</v>
      </c>
      <c r="P520" s="692">
        <v>0</v>
      </c>
      <c r="Q520" s="697">
        <v>0</v>
      </c>
      <c r="R520" s="692">
        <v>0</v>
      </c>
      <c r="S520" s="693">
        <v>0</v>
      </c>
      <c r="T520" s="692">
        <v>0</v>
      </c>
      <c r="U520" s="693">
        <v>0</v>
      </c>
      <c r="V520" s="692">
        <v>0</v>
      </c>
      <c r="W520" s="693">
        <v>0</v>
      </c>
      <c r="X520" s="692">
        <v>0</v>
      </c>
      <c r="Y520" s="693">
        <v>0</v>
      </c>
      <c r="Z520" s="692">
        <v>0</v>
      </c>
      <c r="AA520" s="693">
        <v>0</v>
      </c>
      <c r="AB520" s="698">
        <v>0</v>
      </c>
      <c r="AC520" s="690">
        <v>0</v>
      </c>
      <c r="AD520" s="1015"/>
      <c r="AE520" s="1016"/>
      <c r="AF520" s="1017"/>
    </row>
    <row r="521" spans="1:32" ht="15" customHeight="1" x14ac:dyDescent="0.2">
      <c r="A521" s="11">
        <v>245</v>
      </c>
      <c r="B521" s="271"/>
      <c r="C521" s="272"/>
      <c r="D521" s="280"/>
      <c r="E521" s="280"/>
      <c r="F521" s="1475" t="str">
        <f>'2. CAD NCCF'!F521:L521</f>
        <v>State, provincial &amp; agency GS</v>
      </c>
      <c r="G521" s="1476"/>
      <c r="H521" s="1476"/>
      <c r="I521" s="1476"/>
      <c r="J521" s="1476"/>
      <c r="K521" s="1476"/>
      <c r="L521" s="1477"/>
      <c r="M521" s="690">
        <v>0</v>
      </c>
      <c r="N521" s="691">
        <v>0</v>
      </c>
      <c r="O521" s="692">
        <v>0</v>
      </c>
      <c r="P521" s="692">
        <v>0</v>
      </c>
      <c r="Q521" s="697">
        <v>0</v>
      </c>
      <c r="R521" s="692">
        <v>0</v>
      </c>
      <c r="S521" s="693">
        <v>0</v>
      </c>
      <c r="T521" s="692">
        <v>0</v>
      </c>
      <c r="U521" s="693">
        <v>0</v>
      </c>
      <c r="V521" s="692">
        <v>0</v>
      </c>
      <c r="W521" s="693">
        <v>0</v>
      </c>
      <c r="X521" s="692">
        <v>0</v>
      </c>
      <c r="Y521" s="693">
        <v>0</v>
      </c>
      <c r="Z521" s="692">
        <v>0</v>
      </c>
      <c r="AA521" s="693">
        <v>0</v>
      </c>
      <c r="AB521" s="698">
        <v>0</v>
      </c>
      <c r="AC521" s="690">
        <v>0</v>
      </c>
      <c r="AD521" s="1015"/>
      <c r="AE521" s="1016"/>
      <c r="AF521" s="1017"/>
    </row>
    <row r="522" spans="1:32" ht="15" customHeight="1" x14ac:dyDescent="0.2">
      <c r="A522" s="11">
        <v>246</v>
      </c>
      <c r="B522" s="271"/>
      <c r="C522" s="272"/>
      <c r="D522" s="280"/>
      <c r="E522" s="280"/>
      <c r="F522" s="1475" t="str">
        <f>'2. CAD NCCF'!F522:L522</f>
        <v>State municipal GS</v>
      </c>
      <c r="G522" s="1476"/>
      <c r="H522" s="1476"/>
      <c r="I522" s="1476"/>
      <c r="J522" s="1476"/>
      <c r="K522" s="1476"/>
      <c r="L522" s="1477"/>
      <c r="M522" s="690">
        <v>0</v>
      </c>
      <c r="N522" s="691">
        <v>0</v>
      </c>
      <c r="O522" s="692">
        <v>0</v>
      </c>
      <c r="P522" s="692">
        <v>0</v>
      </c>
      <c r="Q522" s="697">
        <v>0</v>
      </c>
      <c r="R522" s="692">
        <v>0</v>
      </c>
      <c r="S522" s="693">
        <v>0</v>
      </c>
      <c r="T522" s="692">
        <v>0</v>
      </c>
      <c r="U522" s="693">
        <v>0</v>
      </c>
      <c r="V522" s="692">
        <v>0</v>
      </c>
      <c r="W522" s="693">
        <v>0</v>
      </c>
      <c r="X522" s="692">
        <v>0</v>
      </c>
      <c r="Y522" s="693">
        <v>0</v>
      </c>
      <c r="Z522" s="692">
        <v>0</v>
      </c>
      <c r="AA522" s="693">
        <v>0</v>
      </c>
      <c r="AB522" s="698">
        <v>0</v>
      </c>
      <c r="AC522" s="690">
        <v>0</v>
      </c>
      <c r="AD522" s="1015"/>
      <c r="AE522" s="1016"/>
      <c r="AF522" s="1017"/>
    </row>
    <row r="523" spans="1:32" ht="15" customHeight="1" x14ac:dyDescent="0.2">
      <c r="A523" s="11">
        <v>247</v>
      </c>
      <c r="B523" s="271"/>
      <c r="C523" s="272"/>
      <c r="D523" s="281"/>
      <c r="E523" s="281"/>
      <c r="F523" s="1475" t="str">
        <f>'2. CAD NCCF'!F523:L523</f>
        <v>Supranational and multilateral development bank GS</v>
      </c>
      <c r="G523" s="1476"/>
      <c r="H523" s="1476"/>
      <c r="I523" s="1476"/>
      <c r="J523" s="1476"/>
      <c r="K523" s="1476"/>
      <c r="L523" s="1477"/>
      <c r="M523" s="690">
        <v>0</v>
      </c>
      <c r="N523" s="691">
        <v>0</v>
      </c>
      <c r="O523" s="692">
        <v>0</v>
      </c>
      <c r="P523" s="692">
        <v>0</v>
      </c>
      <c r="Q523" s="697">
        <v>0</v>
      </c>
      <c r="R523" s="692">
        <v>0</v>
      </c>
      <c r="S523" s="693">
        <v>0</v>
      </c>
      <c r="T523" s="692">
        <v>0</v>
      </c>
      <c r="U523" s="693">
        <v>0</v>
      </c>
      <c r="V523" s="692">
        <v>0</v>
      </c>
      <c r="W523" s="693">
        <v>0</v>
      </c>
      <c r="X523" s="692">
        <v>0</v>
      </c>
      <c r="Y523" s="693">
        <v>0</v>
      </c>
      <c r="Z523" s="692">
        <v>0</v>
      </c>
      <c r="AA523" s="693">
        <v>0</v>
      </c>
      <c r="AB523" s="698">
        <v>0</v>
      </c>
      <c r="AC523" s="690">
        <v>0</v>
      </c>
      <c r="AD523" s="1015"/>
      <c r="AE523" s="1016"/>
      <c r="AF523" s="1017"/>
    </row>
    <row r="524" spans="1:32" ht="15" customHeight="1" x14ac:dyDescent="0.2">
      <c r="A524" s="11">
        <v>129</v>
      </c>
      <c r="B524" s="271"/>
      <c r="C524" s="281"/>
      <c r="D524" s="1472" t="str">
        <f>'2. CAD NCCF'!D524:AF524</f>
        <v>Mortgage backed securities (MBS)</v>
      </c>
      <c r="E524" s="1626"/>
      <c r="F524" s="1626"/>
      <c r="G524" s="1626"/>
      <c r="H524" s="1626"/>
      <c r="I524" s="1626"/>
      <c r="J524" s="1626"/>
      <c r="K524" s="1626"/>
      <c r="L524" s="1626"/>
      <c r="M524" s="1473"/>
      <c r="N524" s="1473"/>
      <c r="O524" s="1473"/>
      <c r="P524" s="1473"/>
      <c r="Q524" s="1473"/>
      <c r="R524" s="1473"/>
      <c r="S524" s="1473"/>
      <c r="T524" s="1473"/>
      <c r="U524" s="1473"/>
      <c r="V524" s="1473"/>
      <c r="W524" s="1473"/>
      <c r="X524" s="1473"/>
      <c r="Y524" s="1473"/>
      <c r="Z524" s="1473"/>
      <c r="AA524" s="1473"/>
      <c r="AB524" s="1473"/>
      <c r="AC524" s="1473"/>
      <c r="AD524" s="1473"/>
      <c r="AE524" s="1473"/>
      <c r="AF524" s="1474"/>
    </row>
    <row r="525" spans="1:32" ht="15" customHeight="1" x14ac:dyDescent="0.2">
      <c r="A525" s="11">
        <v>130</v>
      </c>
      <c r="B525" s="271"/>
      <c r="C525" s="281"/>
      <c r="D525" s="281"/>
      <c r="E525" s="1445" t="str">
        <f>'2. CAD NCCF'!E525:L525</f>
        <v>Agency MBS</v>
      </c>
      <c r="F525" s="1446"/>
      <c r="G525" s="1446"/>
      <c r="H525" s="1446"/>
      <c r="I525" s="1446"/>
      <c r="J525" s="1446"/>
      <c r="K525" s="1446"/>
      <c r="L525" s="1447"/>
      <c r="M525" s="399">
        <f>SUBTOTAL(9,M526:M528)</f>
        <v>0</v>
      </c>
      <c r="N525" s="402">
        <f t="shared" ref="N525:AC525" si="116">SUBTOTAL(9,N526:N528)</f>
        <v>0</v>
      </c>
      <c r="O525" s="406">
        <f t="shared" si="116"/>
        <v>0</v>
      </c>
      <c r="P525" s="405">
        <f t="shared" si="116"/>
        <v>0</v>
      </c>
      <c r="Q525" s="407">
        <f t="shared" si="116"/>
        <v>0</v>
      </c>
      <c r="R525" s="406">
        <f t="shared" si="116"/>
        <v>0</v>
      </c>
      <c r="S525" s="406">
        <f t="shared" si="116"/>
        <v>0</v>
      </c>
      <c r="T525" s="406">
        <f t="shared" si="116"/>
        <v>0</v>
      </c>
      <c r="U525" s="406">
        <f t="shared" si="116"/>
        <v>0</v>
      </c>
      <c r="V525" s="406">
        <f t="shared" si="116"/>
        <v>0</v>
      </c>
      <c r="W525" s="406">
        <f t="shared" si="116"/>
        <v>0</v>
      </c>
      <c r="X525" s="406">
        <f t="shared" si="116"/>
        <v>0</v>
      </c>
      <c r="Y525" s="406">
        <f t="shared" si="116"/>
        <v>0</v>
      </c>
      <c r="Z525" s="406">
        <f t="shared" si="116"/>
        <v>0</v>
      </c>
      <c r="AA525" s="406">
        <f t="shared" si="116"/>
        <v>0</v>
      </c>
      <c r="AB525" s="416">
        <f t="shared" si="116"/>
        <v>0</v>
      </c>
      <c r="AC525" s="399">
        <f t="shared" si="116"/>
        <v>0</v>
      </c>
      <c r="AD525" s="1015"/>
      <c r="AE525" s="1016"/>
      <c r="AF525" s="1017"/>
    </row>
    <row r="526" spans="1:32" ht="15" customHeight="1" x14ac:dyDescent="0.2">
      <c r="A526" s="11">
        <v>131</v>
      </c>
      <c r="B526" s="271"/>
      <c r="C526" s="281"/>
      <c r="D526" s="281"/>
      <c r="E526" s="282"/>
      <c r="F526" s="1475" t="str">
        <f>'2. CAD NCCF'!F526:L526</f>
        <v>Agency MBS, high rated</v>
      </c>
      <c r="G526" s="1476"/>
      <c r="H526" s="1476"/>
      <c r="I526" s="1476"/>
      <c r="J526" s="1476"/>
      <c r="K526" s="1476"/>
      <c r="L526" s="1477"/>
      <c r="M526" s="690">
        <v>0</v>
      </c>
      <c r="N526" s="691">
        <v>0</v>
      </c>
      <c r="O526" s="692">
        <v>0</v>
      </c>
      <c r="P526" s="692">
        <v>0</v>
      </c>
      <c r="Q526" s="697">
        <v>0</v>
      </c>
      <c r="R526" s="692">
        <v>0</v>
      </c>
      <c r="S526" s="693">
        <v>0</v>
      </c>
      <c r="T526" s="692">
        <v>0</v>
      </c>
      <c r="U526" s="693">
        <v>0</v>
      </c>
      <c r="V526" s="692">
        <v>0</v>
      </c>
      <c r="W526" s="693">
        <v>0</v>
      </c>
      <c r="X526" s="692">
        <v>0</v>
      </c>
      <c r="Y526" s="693">
        <v>0</v>
      </c>
      <c r="Z526" s="692">
        <v>0</v>
      </c>
      <c r="AA526" s="693">
        <v>0</v>
      </c>
      <c r="AB526" s="698">
        <v>0</v>
      </c>
      <c r="AC526" s="690">
        <v>0</v>
      </c>
      <c r="AD526" s="1015"/>
      <c r="AE526" s="1016"/>
      <c r="AF526" s="1017"/>
    </row>
    <row r="527" spans="1:32" ht="15" customHeight="1" x14ac:dyDescent="0.2">
      <c r="A527" s="11">
        <v>132</v>
      </c>
      <c r="B527" s="271"/>
      <c r="C527" s="281"/>
      <c r="D527" s="281"/>
      <c r="E527" s="282"/>
      <c r="F527" s="1475" t="str">
        <f>'2. CAD NCCF'!F527:L527</f>
        <v>Agency MBS, medium rated</v>
      </c>
      <c r="G527" s="1476"/>
      <c r="H527" s="1476"/>
      <c r="I527" s="1476"/>
      <c r="J527" s="1476"/>
      <c r="K527" s="1476"/>
      <c r="L527" s="1477"/>
      <c r="M527" s="690">
        <v>0</v>
      </c>
      <c r="N527" s="691">
        <v>0</v>
      </c>
      <c r="O527" s="692">
        <v>0</v>
      </c>
      <c r="P527" s="692">
        <v>0</v>
      </c>
      <c r="Q527" s="697">
        <v>0</v>
      </c>
      <c r="R527" s="692">
        <v>0</v>
      </c>
      <c r="S527" s="693">
        <v>0</v>
      </c>
      <c r="T527" s="692">
        <v>0</v>
      </c>
      <c r="U527" s="693">
        <v>0</v>
      </c>
      <c r="V527" s="692">
        <v>0</v>
      </c>
      <c r="W527" s="693">
        <v>0</v>
      </c>
      <c r="X527" s="692">
        <v>0</v>
      </c>
      <c r="Y527" s="693">
        <v>0</v>
      </c>
      <c r="Z527" s="692">
        <v>0</v>
      </c>
      <c r="AA527" s="693">
        <v>0</v>
      </c>
      <c r="AB527" s="698">
        <v>0</v>
      </c>
      <c r="AC527" s="690">
        <v>0</v>
      </c>
      <c r="AD527" s="1015"/>
      <c r="AE527" s="1016"/>
      <c r="AF527" s="1017"/>
    </row>
    <row r="528" spans="1:32" ht="15" customHeight="1" x14ac:dyDescent="0.2">
      <c r="A528" s="11">
        <v>133</v>
      </c>
      <c r="B528" s="271"/>
      <c r="C528" s="281"/>
      <c r="D528" s="281"/>
      <c r="E528" s="282"/>
      <c r="F528" s="1475" t="str">
        <f>'2. CAD NCCF'!F528:L528</f>
        <v>Agency MBS, low or not rated</v>
      </c>
      <c r="G528" s="1476"/>
      <c r="H528" s="1476"/>
      <c r="I528" s="1476"/>
      <c r="J528" s="1476"/>
      <c r="K528" s="1476"/>
      <c r="L528" s="1477"/>
      <c r="M528" s="690">
        <v>0</v>
      </c>
      <c r="N528" s="691">
        <v>0</v>
      </c>
      <c r="O528" s="692">
        <v>0</v>
      </c>
      <c r="P528" s="692">
        <v>0</v>
      </c>
      <c r="Q528" s="697">
        <v>0</v>
      </c>
      <c r="R528" s="692">
        <v>0</v>
      </c>
      <c r="S528" s="693">
        <v>0</v>
      </c>
      <c r="T528" s="692">
        <v>0</v>
      </c>
      <c r="U528" s="693">
        <v>0</v>
      </c>
      <c r="V528" s="692">
        <v>0</v>
      </c>
      <c r="W528" s="693">
        <v>0</v>
      </c>
      <c r="X528" s="692">
        <v>0</v>
      </c>
      <c r="Y528" s="693">
        <v>0</v>
      </c>
      <c r="Z528" s="692">
        <v>0</v>
      </c>
      <c r="AA528" s="693">
        <v>0</v>
      </c>
      <c r="AB528" s="698">
        <v>0</v>
      </c>
      <c r="AC528" s="690">
        <v>0</v>
      </c>
      <c r="AD528" s="1015"/>
      <c r="AE528" s="1016"/>
      <c r="AF528" s="1017"/>
    </row>
    <row r="529" spans="1:32" ht="15" customHeight="1" x14ac:dyDescent="0.2">
      <c r="A529" s="11">
        <v>134</v>
      </c>
      <c r="B529" s="271"/>
      <c r="C529" s="281"/>
      <c r="D529" s="281"/>
      <c r="E529" s="1445" t="str">
        <f>'2. CAD NCCF'!E529:L529</f>
        <v>Non-agency commercial MBS (CMBS)</v>
      </c>
      <c r="F529" s="1446"/>
      <c r="G529" s="1446"/>
      <c r="H529" s="1446"/>
      <c r="I529" s="1446"/>
      <c r="J529" s="1446"/>
      <c r="K529" s="1446"/>
      <c r="L529" s="1447"/>
      <c r="M529" s="399">
        <f>SUBTOTAL(9,M530:M532)</f>
        <v>0</v>
      </c>
      <c r="N529" s="402">
        <f t="shared" ref="N529:AC529" si="117">SUBTOTAL(9,N530:N532)</f>
        <v>0</v>
      </c>
      <c r="O529" s="406">
        <f t="shared" si="117"/>
        <v>0</v>
      </c>
      <c r="P529" s="405">
        <f t="shared" si="117"/>
        <v>0</v>
      </c>
      <c r="Q529" s="407">
        <f t="shared" si="117"/>
        <v>0</v>
      </c>
      <c r="R529" s="406">
        <f t="shared" si="117"/>
        <v>0</v>
      </c>
      <c r="S529" s="406">
        <f t="shared" si="117"/>
        <v>0</v>
      </c>
      <c r="T529" s="406">
        <f t="shared" si="117"/>
        <v>0</v>
      </c>
      <c r="U529" s="406">
        <f t="shared" si="117"/>
        <v>0</v>
      </c>
      <c r="V529" s="406">
        <f t="shared" si="117"/>
        <v>0</v>
      </c>
      <c r="W529" s="406">
        <f t="shared" si="117"/>
        <v>0</v>
      </c>
      <c r="X529" s="406">
        <f t="shared" si="117"/>
        <v>0</v>
      </c>
      <c r="Y529" s="406">
        <f t="shared" si="117"/>
        <v>0</v>
      </c>
      <c r="Z529" s="406">
        <f t="shared" si="117"/>
        <v>0</v>
      </c>
      <c r="AA529" s="406">
        <f t="shared" si="117"/>
        <v>0</v>
      </c>
      <c r="AB529" s="416">
        <f t="shared" si="117"/>
        <v>0</v>
      </c>
      <c r="AC529" s="399">
        <f t="shared" si="117"/>
        <v>0</v>
      </c>
      <c r="AD529" s="1015"/>
      <c r="AE529" s="1016"/>
      <c r="AF529" s="1017"/>
    </row>
    <row r="530" spans="1:32" ht="15" customHeight="1" x14ac:dyDescent="0.2">
      <c r="A530" s="11">
        <v>135</v>
      </c>
      <c r="B530" s="271"/>
      <c r="C530" s="281"/>
      <c r="D530" s="281"/>
      <c r="E530" s="282"/>
      <c r="F530" s="1475" t="str">
        <f>'2. CAD NCCF'!F530:L530</f>
        <v>Non-agency CMBS, high rated</v>
      </c>
      <c r="G530" s="1476"/>
      <c r="H530" s="1476"/>
      <c r="I530" s="1476"/>
      <c r="J530" s="1476"/>
      <c r="K530" s="1476"/>
      <c r="L530" s="1477"/>
      <c r="M530" s="690">
        <v>0</v>
      </c>
      <c r="N530" s="691">
        <v>0</v>
      </c>
      <c r="O530" s="692">
        <v>0</v>
      </c>
      <c r="P530" s="692">
        <v>0</v>
      </c>
      <c r="Q530" s="697">
        <v>0</v>
      </c>
      <c r="R530" s="692">
        <v>0</v>
      </c>
      <c r="S530" s="693">
        <v>0</v>
      </c>
      <c r="T530" s="692">
        <v>0</v>
      </c>
      <c r="U530" s="693">
        <v>0</v>
      </c>
      <c r="V530" s="692">
        <v>0</v>
      </c>
      <c r="W530" s="693">
        <v>0</v>
      </c>
      <c r="X530" s="692">
        <v>0</v>
      </c>
      <c r="Y530" s="693">
        <v>0</v>
      </c>
      <c r="Z530" s="692">
        <v>0</v>
      </c>
      <c r="AA530" s="693">
        <v>0</v>
      </c>
      <c r="AB530" s="698">
        <v>0</v>
      </c>
      <c r="AC530" s="690">
        <v>0</v>
      </c>
      <c r="AD530" s="1015"/>
      <c r="AE530" s="1016"/>
      <c r="AF530" s="1017"/>
    </row>
    <row r="531" spans="1:32" ht="15" customHeight="1" x14ac:dyDescent="0.2">
      <c r="A531" s="11">
        <v>136</v>
      </c>
      <c r="B531" s="271"/>
      <c r="C531" s="281"/>
      <c r="D531" s="281"/>
      <c r="E531" s="282"/>
      <c r="F531" s="1475" t="str">
        <f>'2. CAD NCCF'!F531:L531</f>
        <v>Non-agency CMBS, medium rated</v>
      </c>
      <c r="G531" s="1476"/>
      <c r="H531" s="1476"/>
      <c r="I531" s="1476"/>
      <c r="J531" s="1476"/>
      <c r="K531" s="1476"/>
      <c r="L531" s="1477"/>
      <c r="M531" s="690">
        <v>0</v>
      </c>
      <c r="N531" s="691">
        <v>0</v>
      </c>
      <c r="O531" s="692">
        <v>0</v>
      </c>
      <c r="P531" s="692">
        <v>0</v>
      </c>
      <c r="Q531" s="697">
        <v>0</v>
      </c>
      <c r="R531" s="692">
        <v>0</v>
      </c>
      <c r="S531" s="693">
        <v>0</v>
      </c>
      <c r="T531" s="692">
        <v>0</v>
      </c>
      <c r="U531" s="693">
        <v>0</v>
      </c>
      <c r="V531" s="692">
        <v>0</v>
      </c>
      <c r="W531" s="693">
        <v>0</v>
      </c>
      <c r="X531" s="692">
        <v>0</v>
      </c>
      <c r="Y531" s="693">
        <v>0</v>
      </c>
      <c r="Z531" s="692">
        <v>0</v>
      </c>
      <c r="AA531" s="693">
        <v>0</v>
      </c>
      <c r="AB531" s="698">
        <v>0</v>
      </c>
      <c r="AC531" s="690">
        <v>0</v>
      </c>
      <c r="AD531" s="1015"/>
      <c r="AE531" s="1016"/>
      <c r="AF531" s="1017"/>
    </row>
    <row r="532" spans="1:32" ht="15" customHeight="1" x14ac:dyDescent="0.2">
      <c r="A532" s="11">
        <v>137</v>
      </c>
      <c r="B532" s="271"/>
      <c r="C532" s="281"/>
      <c r="D532" s="281"/>
      <c r="E532" s="282"/>
      <c r="F532" s="1475" t="str">
        <f>'2. CAD NCCF'!F532:L532</f>
        <v>Non-agency CMBS, low or not rated</v>
      </c>
      <c r="G532" s="1476"/>
      <c r="H532" s="1476"/>
      <c r="I532" s="1476"/>
      <c r="J532" s="1476"/>
      <c r="K532" s="1476"/>
      <c r="L532" s="1477"/>
      <c r="M532" s="690">
        <v>0</v>
      </c>
      <c r="N532" s="691">
        <v>0</v>
      </c>
      <c r="O532" s="692">
        <v>0</v>
      </c>
      <c r="P532" s="692">
        <v>0</v>
      </c>
      <c r="Q532" s="697">
        <v>0</v>
      </c>
      <c r="R532" s="692">
        <v>0</v>
      </c>
      <c r="S532" s="693">
        <v>0</v>
      </c>
      <c r="T532" s="692">
        <v>0</v>
      </c>
      <c r="U532" s="693">
        <v>0</v>
      </c>
      <c r="V532" s="692">
        <v>0</v>
      </c>
      <c r="W532" s="693">
        <v>0</v>
      </c>
      <c r="X532" s="692">
        <v>0</v>
      </c>
      <c r="Y532" s="693">
        <v>0</v>
      </c>
      <c r="Z532" s="692">
        <v>0</v>
      </c>
      <c r="AA532" s="693">
        <v>0</v>
      </c>
      <c r="AB532" s="698">
        <v>0</v>
      </c>
      <c r="AC532" s="690">
        <v>0</v>
      </c>
      <c r="AD532" s="1015"/>
      <c r="AE532" s="1016"/>
      <c r="AF532" s="1017"/>
    </row>
    <row r="533" spans="1:32" ht="15" customHeight="1" x14ac:dyDescent="0.2">
      <c r="A533" s="11">
        <v>138</v>
      </c>
      <c r="B533" s="271"/>
      <c r="C533" s="281"/>
      <c r="D533" s="281"/>
      <c r="E533" s="1445" t="str">
        <f>'2. CAD NCCF'!E533:L533</f>
        <v>Non-agency residential MBS (RMBS)</v>
      </c>
      <c r="F533" s="1446"/>
      <c r="G533" s="1446"/>
      <c r="H533" s="1446"/>
      <c r="I533" s="1446"/>
      <c r="J533" s="1446"/>
      <c r="K533" s="1446"/>
      <c r="L533" s="1447"/>
      <c r="M533" s="399">
        <f>SUBTOTAL(9,M534:M536)</f>
        <v>0</v>
      </c>
      <c r="N533" s="402">
        <f t="shared" ref="N533:AC533" si="118">SUBTOTAL(9,N534:N536)</f>
        <v>0</v>
      </c>
      <c r="O533" s="406">
        <f t="shared" si="118"/>
        <v>0</v>
      </c>
      <c r="P533" s="405">
        <f t="shared" si="118"/>
        <v>0</v>
      </c>
      <c r="Q533" s="407">
        <f t="shared" si="118"/>
        <v>0</v>
      </c>
      <c r="R533" s="406">
        <f t="shared" si="118"/>
        <v>0</v>
      </c>
      <c r="S533" s="406">
        <f t="shared" si="118"/>
        <v>0</v>
      </c>
      <c r="T533" s="406">
        <f t="shared" si="118"/>
        <v>0</v>
      </c>
      <c r="U533" s="406">
        <f t="shared" si="118"/>
        <v>0</v>
      </c>
      <c r="V533" s="406">
        <f t="shared" si="118"/>
        <v>0</v>
      </c>
      <c r="W533" s="406">
        <f t="shared" si="118"/>
        <v>0</v>
      </c>
      <c r="X533" s="406">
        <f t="shared" si="118"/>
        <v>0</v>
      </c>
      <c r="Y533" s="406">
        <f t="shared" si="118"/>
        <v>0</v>
      </c>
      <c r="Z533" s="406">
        <f t="shared" si="118"/>
        <v>0</v>
      </c>
      <c r="AA533" s="406">
        <f t="shared" si="118"/>
        <v>0</v>
      </c>
      <c r="AB533" s="416">
        <f t="shared" si="118"/>
        <v>0</v>
      </c>
      <c r="AC533" s="399">
        <f t="shared" si="118"/>
        <v>0</v>
      </c>
      <c r="AD533" s="1015"/>
      <c r="AE533" s="1016"/>
      <c r="AF533" s="1017"/>
    </row>
    <row r="534" spans="1:32" ht="15" customHeight="1" x14ac:dyDescent="0.2">
      <c r="A534" s="11">
        <v>139</v>
      </c>
      <c r="B534" s="271"/>
      <c r="C534" s="281"/>
      <c r="D534" s="281"/>
      <c r="E534" s="282"/>
      <c r="F534" s="1475" t="str">
        <f>'2. CAD NCCF'!F534:L534</f>
        <v>Non-agency RMBS, high rated</v>
      </c>
      <c r="G534" s="1476"/>
      <c r="H534" s="1476"/>
      <c r="I534" s="1476"/>
      <c r="J534" s="1476"/>
      <c r="K534" s="1476"/>
      <c r="L534" s="1477"/>
      <c r="M534" s="690">
        <v>0</v>
      </c>
      <c r="N534" s="691">
        <v>0</v>
      </c>
      <c r="O534" s="692">
        <v>0</v>
      </c>
      <c r="P534" s="692">
        <v>0</v>
      </c>
      <c r="Q534" s="697">
        <v>0</v>
      </c>
      <c r="R534" s="692">
        <v>0</v>
      </c>
      <c r="S534" s="693">
        <v>0</v>
      </c>
      <c r="T534" s="692">
        <v>0</v>
      </c>
      <c r="U534" s="693">
        <v>0</v>
      </c>
      <c r="V534" s="692">
        <v>0</v>
      </c>
      <c r="W534" s="693">
        <v>0</v>
      </c>
      <c r="X534" s="692">
        <v>0</v>
      </c>
      <c r="Y534" s="693">
        <v>0</v>
      </c>
      <c r="Z534" s="692">
        <v>0</v>
      </c>
      <c r="AA534" s="693">
        <v>0</v>
      </c>
      <c r="AB534" s="698">
        <v>0</v>
      </c>
      <c r="AC534" s="690">
        <v>0</v>
      </c>
      <c r="AD534" s="1015"/>
      <c r="AE534" s="1016"/>
      <c r="AF534" s="1017"/>
    </row>
    <row r="535" spans="1:32" ht="15" customHeight="1" x14ac:dyDescent="0.2">
      <c r="A535" s="11">
        <v>140</v>
      </c>
      <c r="B535" s="271"/>
      <c r="C535" s="281"/>
      <c r="D535" s="281"/>
      <c r="E535" s="282"/>
      <c r="F535" s="1475" t="str">
        <f>'2. CAD NCCF'!F535:L535</f>
        <v>Non-agency RMBS, medium rated</v>
      </c>
      <c r="G535" s="1476"/>
      <c r="H535" s="1476"/>
      <c r="I535" s="1476"/>
      <c r="J535" s="1476"/>
      <c r="K535" s="1476"/>
      <c r="L535" s="1477"/>
      <c r="M535" s="690">
        <v>0</v>
      </c>
      <c r="N535" s="691">
        <v>0</v>
      </c>
      <c r="O535" s="692">
        <v>0</v>
      </c>
      <c r="P535" s="692">
        <v>0</v>
      </c>
      <c r="Q535" s="697">
        <v>0</v>
      </c>
      <c r="R535" s="692">
        <v>0</v>
      </c>
      <c r="S535" s="693">
        <v>0</v>
      </c>
      <c r="T535" s="692">
        <v>0</v>
      </c>
      <c r="U535" s="693">
        <v>0</v>
      </c>
      <c r="V535" s="692">
        <v>0</v>
      </c>
      <c r="W535" s="693">
        <v>0</v>
      </c>
      <c r="X535" s="692">
        <v>0</v>
      </c>
      <c r="Y535" s="693">
        <v>0</v>
      </c>
      <c r="Z535" s="692">
        <v>0</v>
      </c>
      <c r="AA535" s="693">
        <v>0</v>
      </c>
      <c r="AB535" s="698">
        <v>0</v>
      </c>
      <c r="AC535" s="690">
        <v>0</v>
      </c>
      <c r="AD535" s="1015"/>
      <c r="AE535" s="1016"/>
      <c r="AF535" s="1017"/>
    </row>
    <row r="536" spans="1:32" ht="15" customHeight="1" x14ac:dyDescent="0.2">
      <c r="A536" s="11">
        <v>141</v>
      </c>
      <c r="B536" s="271"/>
      <c r="C536" s="281"/>
      <c r="D536" s="281"/>
      <c r="E536" s="282"/>
      <c r="F536" s="1475" t="str">
        <f>'2. CAD NCCF'!F536:L536</f>
        <v>Non-agency RMBS, low or not rated</v>
      </c>
      <c r="G536" s="1476"/>
      <c r="H536" s="1476"/>
      <c r="I536" s="1476"/>
      <c r="J536" s="1476"/>
      <c r="K536" s="1476"/>
      <c r="L536" s="1477"/>
      <c r="M536" s="690">
        <v>0</v>
      </c>
      <c r="N536" s="691">
        <v>0</v>
      </c>
      <c r="O536" s="692">
        <v>0</v>
      </c>
      <c r="P536" s="692">
        <v>0</v>
      </c>
      <c r="Q536" s="697">
        <v>0</v>
      </c>
      <c r="R536" s="692">
        <v>0</v>
      </c>
      <c r="S536" s="693">
        <v>0</v>
      </c>
      <c r="T536" s="692">
        <v>0</v>
      </c>
      <c r="U536" s="693">
        <v>0</v>
      </c>
      <c r="V536" s="692">
        <v>0</v>
      </c>
      <c r="W536" s="693">
        <v>0</v>
      </c>
      <c r="X536" s="692">
        <v>0</v>
      </c>
      <c r="Y536" s="693">
        <v>0</v>
      </c>
      <c r="Z536" s="692">
        <v>0</v>
      </c>
      <c r="AA536" s="693">
        <v>0</v>
      </c>
      <c r="AB536" s="698">
        <v>0</v>
      </c>
      <c r="AC536" s="690">
        <v>0</v>
      </c>
      <c r="AD536" s="1015"/>
      <c r="AE536" s="1016"/>
      <c r="AF536" s="1017"/>
    </row>
    <row r="537" spans="1:32" ht="15" customHeight="1" x14ac:dyDescent="0.2">
      <c r="A537" s="11">
        <v>142</v>
      </c>
      <c r="B537" s="271"/>
      <c r="C537" s="281"/>
      <c r="D537" s="1472" t="str">
        <f>'2. CAD NCCF'!D537:AF537</f>
        <v>Corporate bonds and paper (CBP)</v>
      </c>
      <c r="E537" s="1473"/>
      <c r="F537" s="1473"/>
      <c r="G537" s="1473"/>
      <c r="H537" s="1473"/>
      <c r="I537" s="1473"/>
      <c r="J537" s="1473"/>
      <c r="K537" s="1473"/>
      <c r="L537" s="1473"/>
      <c r="M537" s="1473"/>
      <c r="N537" s="1473"/>
      <c r="O537" s="1473"/>
      <c r="P537" s="1473"/>
      <c r="Q537" s="1473"/>
      <c r="R537" s="1473"/>
      <c r="S537" s="1473"/>
      <c r="T537" s="1473"/>
      <c r="U537" s="1473"/>
      <c r="V537" s="1473"/>
      <c r="W537" s="1473"/>
      <c r="X537" s="1473"/>
      <c r="Y537" s="1473"/>
      <c r="Z537" s="1473"/>
      <c r="AA537" s="1473"/>
      <c r="AB537" s="1473"/>
      <c r="AC537" s="1473"/>
      <c r="AD537" s="1473"/>
      <c r="AE537" s="1473"/>
      <c r="AF537" s="1474"/>
    </row>
    <row r="538" spans="1:32" ht="15" customHeight="1" x14ac:dyDescent="0.2">
      <c r="A538" s="11">
        <v>143</v>
      </c>
      <c r="B538" s="271"/>
      <c r="C538" s="281"/>
      <c r="D538" s="281"/>
      <c r="E538" s="1515" t="str">
        <f>'2. CAD NCCF'!E538:L538</f>
        <v>Non-FI issued CBP, high rated</v>
      </c>
      <c r="F538" s="1516"/>
      <c r="G538" s="1516"/>
      <c r="H538" s="1516"/>
      <c r="I538" s="1516"/>
      <c r="J538" s="1516"/>
      <c r="K538" s="1516"/>
      <c r="L538" s="1517"/>
      <c r="M538" s="399">
        <f>SUBTOTAL(9,M539:M540)</f>
        <v>0</v>
      </c>
      <c r="N538" s="402">
        <f t="shared" ref="N538:AC538" si="119">SUBTOTAL(9,N539:N540)</f>
        <v>0</v>
      </c>
      <c r="O538" s="406">
        <f t="shared" si="119"/>
        <v>0</v>
      </c>
      <c r="P538" s="405">
        <f t="shared" si="119"/>
        <v>0</v>
      </c>
      <c r="Q538" s="407">
        <f t="shared" si="119"/>
        <v>0</v>
      </c>
      <c r="R538" s="406">
        <f t="shared" si="119"/>
        <v>0</v>
      </c>
      <c r="S538" s="406">
        <f t="shared" si="119"/>
        <v>0</v>
      </c>
      <c r="T538" s="406">
        <f t="shared" si="119"/>
        <v>0</v>
      </c>
      <c r="U538" s="406">
        <f t="shared" si="119"/>
        <v>0</v>
      </c>
      <c r="V538" s="406">
        <f t="shared" si="119"/>
        <v>0</v>
      </c>
      <c r="W538" s="406">
        <f t="shared" si="119"/>
        <v>0</v>
      </c>
      <c r="X538" s="406">
        <f t="shared" si="119"/>
        <v>0</v>
      </c>
      <c r="Y538" s="406">
        <f t="shared" si="119"/>
        <v>0</v>
      </c>
      <c r="Z538" s="406">
        <f t="shared" si="119"/>
        <v>0</v>
      </c>
      <c r="AA538" s="406">
        <f t="shared" si="119"/>
        <v>0</v>
      </c>
      <c r="AB538" s="416">
        <f t="shared" si="119"/>
        <v>0</v>
      </c>
      <c r="AC538" s="399">
        <f t="shared" si="119"/>
        <v>0</v>
      </c>
      <c r="AD538" s="1015"/>
      <c r="AE538" s="1016"/>
      <c r="AF538" s="1017"/>
    </row>
    <row r="539" spans="1:32" ht="15" customHeight="1" x14ac:dyDescent="0.2">
      <c r="A539" s="11">
        <v>144</v>
      </c>
      <c r="B539" s="271"/>
      <c r="C539" s="281"/>
      <c r="D539" s="281"/>
      <c r="E539" s="282"/>
      <c r="F539" s="1475" t="str">
        <f>'2. CAD NCCF'!F539:L539</f>
        <v>Non-FI issued unsecured bond and paper, high rated</v>
      </c>
      <c r="G539" s="1476"/>
      <c r="H539" s="1476"/>
      <c r="I539" s="1476"/>
      <c r="J539" s="1476"/>
      <c r="K539" s="1476"/>
      <c r="L539" s="1477"/>
      <c r="M539" s="690">
        <v>0</v>
      </c>
      <c r="N539" s="691">
        <v>0</v>
      </c>
      <c r="O539" s="692">
        <v>0</v>
      </c>
      <c r="P539" s="692">
        <v>0</v>
      </c>
      <c r="Q539" s="697">
        <v>0</v>
      </c>
      <c r="R539" s="692">
        <v>0</v>
      </c>
      <c r="S539" s="693">
        <v>0</v>
      </c>
      <c r="T539" s="692">
        <v>0</v>
      </c>
      <c r="U539" s="693">
        <v>0</v>
      </c>
      <c r="V539" s="692">
        <v>0</v>
      </c>
      <c r="W539" s="693">
        <v>0</v>
      </c>
      <c r="X539" s="692">
        <v>0</v>
      </c>
      <c r="Y539" s="693">
        <v>0</v>
      </c>
      <c r="Z539" s="692">
        <v>0</v>
      </c>
      <c r="AA539" s="693">
        <v>0</v>
      </c>
      <c r="AB539" s="698">
        <v>0</v>
      </c>
      <c r="AC539" s="690">
        <v>0</v>
      </c>
      <c r="AD539" s="1015"/>
      <c r="AE539" s="1016"/>
      <c r="AF539" s="1017"/>
    </row>
    <row r="540" spans="1:32" ht="15" customHeight="1" x14ac:dyDescent="0.2">
      <c r="A540" s="11">
        <v>145</v>
      </c>
      <c r="B540" s="271"/>
      <c r="C540" s="281"/>
      <c r="D540" s="281"/>
      <c r="E540" s="282"/>
      <c r="F540" s="1475" t="str">
        <f>'2. CAD NCCF'!F540:L540</f>
        <v>Non-FI issued covered bonds, high rated</v>
      </c>
      <c r="G540" s="1476"/>
      <c r="H540" s="1476"/>
      <c r="I540" s="1476"/>
      <c r="J540" s="1476"/>
      <c r="K540" s="1476"/>
      <c r="L540" s="1477"/>
      <c r="M540" s="690">
        <v>0</v>
      </c>
      <c r="N540" s="691">
        <v>0</v>
      </c>
      <c r="O540" s="692">
        <v>0</v>
      </c>
      <c r="P540" s="692">
        <v>0</v>
      </c>
      <c r="Q540" s="697">
        <v>0</v>
      </c>
      <c r="R540" s="692">
        <v>0</v>
      </c>
      <c r="S540" s="693">
        <v>0</v>
      </c>
      <c r="T540" s="692">
        <v>0</v>
      </c>
      <c r="U540" s="693">
        <v>0</v>
      </c>
      <c r="V540" s="692">
        <v>0</v>
      </c>
      <c r="W540" s="693">
        <v>0</v>
      </c>
      <c r="X540" s="692">
        <v>0</v>
      </c>
      <c r="Y540" s="693">
        <v>0</v>
      </c>
      <c r="Z540" s="692">
        <v>0</v>
      </c>
      <c r="AA540" s="693">
        <v>0</v>
      </c>
      <c r="AB540" s="698">
        <v>0</v>
      </c>
      <c r="AC540" s="690">
        <v>0</v>
      </c>
      <c r="AD540" s="1015"/>
      <c r="AE540" s="1016"/>
      <c r="AF540" s="1017"/>
    </row>
    <row r="541" spans="1:32" ht="15" customHeight="1" x14ac:dyDescent="0.2">
      <c r="A541" s="11">
        <v>146</v>
      </c>
      <c r="B541" s="271"/>
      <c r="C541" s="281"/>
      <c r="D541" s="281"/>
      <c r="E541" s="1708" t="str">
        <f>'2. CAD NCCF'!E541:L541</f>
        <v>FI issued CBP, high rated</v>
      </c>
      <c r="F541" s="1709"/>
      <c r="G541" s="1709"/>
      <c r="H541" s="1709"/>
      <c r="I541" s="1709"/>
      <c r="J541" s="1709"/>
      <c r="K541" s="1709"/>
      <c r="L541" s="1710"/>
      <c r="M541" s="399">
        <f>SUBTOTAL(9,M542:M544)</f>
        <v>0</v>
      </c>
      <c r="N541" s="402">
        <f t="shared" ref="N541:AC541" si="120">SUBTOTAL(9,N542:N544)</f>
        <v>0</v>
      </c>
      <c r="O541" s="406">
        <f t="shared" si="120"/>
        <v>0</v>
      </c>
      <c r="P541" s="405">
        <f t="shared" si="120"/>
        <v>0</v>
      </c>
      <c r="Q541" s="407">
        <f t="shared" si="120"/>
        <v>0</v>
      </c>
      <c r="R541" s="406">
        <f t="shared" si="120"/>
        <v>0</v>
      </c>
      <c r="S541" s="406">
        <f t="shared" si="120"/>
        <v>0</v>
      </c>
      <c r="T541" s="406">
        <f t="shared" si="120"/>
        <v>0</v>
      </c>
      <c r="U541" s="406">
        <f t="shared" si="120"/>
        <v>0</v>
      </c>
      <c r="V541" s="406">
        <f t="shared" si="120"/>
        <v>0</v>
      </c>
      <c r="W541" s="406">
        <f t="shared" si="120"/>
        <v>0</v>
      </c>
      <c r="X541" s="406">
        <f t="shared" si="120"/>
        <v>0</v>
      </c>
      <c r="Y541" s="406">
        <f t="shared" si="120"/>
        <v>0</v>
      </c>
      <c r="Z541" s="406">
        <f t="shared" si="120"/>
        <v>0</v>
      </c>
      <c r="AA541" s="406">
        <f t="shared" si="120"/>
        <v>0</v>
      </c>
      <c r="AB541" s="416">
        <f t="shared" si="120"/>
        <v>0</v>
      </c>
      <c r="AC541" s="399">
        <f t="shared" si="120"/>
        <v>0</v>
      </c>
      <c r="AD541" s="1015"/>
      <c r="AE541" s="1016"/>
      <c r="AF541" s="1017"/>
    </row>
    <row r="542" spans="1:32" ht="15" customHeight="1" x14ac:dyDescent="0.2">
      <c r="A542" s="11">
        <v>147</v>
      </c>
      <c r="B542" s="271"/>
      <c r="C542" s="281"/>
      <c r="D542" s="281"/>
      <c r="E542" s="282"/>
      <c r="F542" s="1475" t="str">
        <f>'2. CAD NCCF'!F542:L542</f>
        <v>FI issued unsecured bonds and paper, high rated</v>
      </c>
      <c r="G542" s="1476"/>
      <c r="H542" s="1476"/>
      <c r="I542" s="1476"/>
      <c r="J542" s="1476"/>
      <c r="K542" s="1476"/>
      <c r="L542" s="1477"/>
      <c r="M542" s="690">
        <v>0</v>
      </c>
      <c r="N542" s="691">
        <v>0</v>
      </c>
      <c r="O542" s="692">
        <v>0</v>
      </c>
      <c r="P542" s="692">
        <v>0</v>
      </c>
      <c r="Q542" s="697">
        <v>0</v>
      </c>
      <c r="R542" s="692">
        <v>0</v>
      </c>
      <c r="S542" s="693">
        <v>0</v>
      </c>
      <c r="T542" s="692">
        <v>0</v>
      </c>
      <c r="U542" s="693">
        <v>0</v>
      </c>
      <c r="V542" s="692">
        <v>0</v>
      </c>
      <c r="W542" s="693">
        <v>0</v>
      </c>
      <c r="X542" s="692">
        <v>0</v>
      </c>
      <c r="Y542" s="693">
        <v>0</v>
      </c>
      <c r="Z542" s="692">
        <v>0</v>
      </c>
      <c r="AA542" s="693">
        <v>0</v>
      </c>
      <c r="AB542" s="698">
        <v>0</v>
      </c>
      <c r="AC542" s="690">
        <v>0</v>
      </c>
      <c r="AD542" s="1015"/>
      <c r="AE542" s="1016"/>
      <c r="AF542" s="1017"/>
    </row>
    <row r="543" spans="1:32" ht="15" customHeight="1" x14ac:dyDescent="0.2">
      <c r="A543" s="11">
        <v>148</v>
      </c>
      <c r="B543" s="271"/>
      <c r="C543" s="281"/>
      <c r="D543" s="281"/>
      <c r="E543" s="282"/>
      <c r="F543" s="1475" t="str">
        <f>'2. CAD NCCF'!F543:L543</f>
        <v>FI issued covered bonds, high rated</v>
      </c>
      <c r="G543" s="1476"/>
      <c r="H543" s="1476"/>
      <c r="I543" s="1476"/>
      <c r="J543" s="1476"/>
      <c r="K543" s="1476"/>
      <c r="L543" s="1477"/>
      <c r="M543" s="690">
        <v>0</v>
      </c>
      <c r="N543" s="691">
        <v>0</v>
      </c>
      <c r="O543" s="692">
        <v>0</v>
      </c>
      <c r="P543" s="692">
        <v>0</v>
      </c>
      <c r="Q543" s="697">
        <v>0</v>
      </c>
      <c r="R543" s="692">
        <v>0</v>
      </c>
      <c r="S543" s="693">
        <v>0</v>
      </c>
      <c r="T543" s="692">
        <v>0</v>
      </c>
      <c r="U543" s="693">
        <v>0</v>
      </c>
      <c r="V543" s="692">
        <v>0</v>
      </c>
      <c r="W543" s="693">
        <v>0</v>
      </c>
      <c r="X543" s="692">
        <v>0</v>
      </c>
      <c r="Y543" s="693">
        <v>0</v>
      </c>
      <c r="Z543" s="692">
        <v>0</v>
      </c>
      <c r="AA543" s="693">
        <v>0</v>
      </c>
      <c r="AB543" s="698">
        <v>0</v>
      </c>
      <c r="AC543" s="690">
        <v>0</v>
      </c>
      <c r="AD543" s="1015"/>
      <c r="AE543" s="1016"/>
      <c r="AF543" s="1017"/>
    </row>
    <row r="544" spans="1:32" ht="15" customHeight="1" x14ac:dyDescent="0.2">
      <c r="A544" s="11">
        <v>149</v>
      </c>
      <c r="B544" s="271"/>
      <c r="C544" s="281"/>
      <c r="D544" s="281"/>
      <c r="E544" s="282"/>
      <c r="F544" s="1475" t="str">
        <f>'2. CAD NCCF'!F544:L544</f>
        <v>FI issued jumbo covered bonds, high rated</v>
      </c>
      <c r="G544" s="1476"/>
      <c r="H544" s="1476"/>
      <c r="I544" s="1476"/>
      <c r="J544" s="1476"/>
      <c r="K544" s="1476"/>
      <c r="L544" s="1477"/>
      <c r="M544" s="690">
        <v>0</v>
      </c>
      <c r="N544" s="691">
        <v>0</v>
      </c>
      <c r="O544" s="692">
        <v>0</v>
      </c>
      <c r="P544" s="692">
        <v>0</v>
      </c>
      <c r="Q544" s="697">
        <v>0</v>
      </c>
      <c r="R544" s="692">
        <v>0</v>
      </c>
      <c r="S544" s="693">
        <v>0</v>
      </c>
      <c r="T544" s="692">
        <v>0</v>
      </c>
      <c r="U544" s="693">
        <v>0</v>
      </c>
      <c r="V544" s="692">
        <v>0</v>
      </c>
      <c r="W544" s="693">
        <v>0</v>
      </c>
      <c r="X544" s="692">
        <v>0</v>
      </c>
      <c r="Y544" s="693">
        <v>0</v>
      </c>
      <c r="Z544" s="692">
        <v>0</v>
      </c>
      <c r="AA544" s="693">
        <v>0</v>
      </c>
      <c r="AB544" s="698">
        <v>0</v>
      </c>
      <c r="AC544" s="690">
        <v>0</v>
      </c>
      <c r="AD544" s="1015"/>
      <c r="AE544" s="1016"/>
      <c r="AF544" s="1017"/>
    </row>
    <row r="545" spans="1:32" ht="15" customHeight="1" x14ac:dyDescent="0.2">
      <c r="A545" s="11">
        <v>150</v>
      </c>
      <c r="B545" s="271"/>
      <c r="C545" s="281"/>
      <c r="D545" s="281"/>
      <c r="E545" s="1445" t="str">
        <f>'2. CAD NCCF'!E545:L545</f>
        <v>Non-FI issued CBP, medium rated</v>
      </c>
      <c r="F545" s="1446"/>
      <c r="G545" s="1446"/>
      <c r="H545" s="1446"/>
      <c r="I545" s="1446"/>
      <c r="J545" s="1446"/>
      <c r="K545" s="1446"/>
      <c r="L545" s="1447"/>
      <c r="M545" s="399">
        <f>SUBTOTAL(9,M546:M547)</f>
        <v>0</v>
      </c>
      <c r="N545" s="402">
        <f t="shared" ref="N545:AC545" si="121">SUBTOTAL(9,N546:N547)</f>
        <v>0</v>
      </c>
      <c r="O545" s="406">
        <f t="shared" si="121"/>
        <v>0</v>
      </c>
      <c r="P545" s="405">
        <f t="shared" si="121"/>
        <v>0</v>
      </c>
      <c r="Q545" s="407">
        <f t="shared" si="121"/>
        <v>0</v>
      </c>
      <c r="R545" s="406">
        <f t="shared" si="121"/>
        <v>0</v>
      </c>
      <c r="S545" s="406">
        <f t="shared" si="121"/>
        <v>0</v>
      </c>
      <c r="T545" s="406">
        <f t="shared" si="121"/>
        <v>0</v>
      </c>
      <c r="U545" s="406">
        <f t="shared" si="121"/>
        <v>0</v>
      </c>
      <c r="V545" s="406">
        <f t="shared" si="121"/>
        <v>0</v>
      </c>
      <c r="W545" s="406">
        <f t="shared" si="121"/>
        <v>0</v>
      </c>
      <c r="X545" s="406">
        <f t="shared" si="121"/>
        <v>0</v>
      </c>
      <c r="Y545" s="406">
        <f t="shared" si="121"/>
        <v>0</v>
      </c>
      <c r="Z545" s="406">
        <f t="shared" si="121"/>
        <v>0</v>
      </c>
      <c r="AA545" s="406">
        <f t="shared" si="121"/>
        <v>0</v>
      </c>
      <c r="AB545" s="416">
        <f t="shared" si="121"/>
        <v>0</v>
      </c>
      <c r="AC545" s="399">
        <f t="shared" si="121"/>
        <v>0</v>
      </c>
      <c r="AD545" s="1015"/>
      <c r="AE545" s="1016"/>
      <c r="AF545" s="1017"/>
    </row>
    <row r="546" spans="1:32" ht="15" customHeight="1" x14ac:dyDescent="0.2">
      <c r="A546" s="11">
        <v>151</v>
      </c>
      <c r="B546" s="271"/>
      <c r="C546" s="281"/>
      <c r="D546" s="281"/>
      <c r="E546" s="282"/>
      <c r="F546" s="1475" t="str">
        <f>'2. CAD NCCF'!F546:L546</f>
        <v>Non-FI issued unsecured bonds and paper, medium rated</v>
      </c>
      <c r="G546" s="1476"/>
      <c r="H546" s="1476"/>
      <c r="I546" s="1476"/>
      <c r="J546" s="1476"/>
      <c r="K546" s="1476"/>
      <c r="L546" s="1477"/>
      <c r="M546" s="690">
        <v>0</v>
      </c>
      <c r="N546" s="691">
        <v>0</v>
      </c>
      <c r="O546" s="692">
        <v>0</v>
      </c>
      <c r="P546" s="692">
        <v>0</v>
      </c>
      <c r="Q546" s="697">
        <v>0</v>
      </c>
      <c r="R546" s="692">
        <v>0</v>
      </c>
      <c r="S546" s="693">
        <v>0</v>
      </c>
      <c r="T546" s="692">
        <v>0</v>
      </c>
      <c r="U546" s="693">
        <v>0</v>
      </c>
      <c r="V546" s="692">
        <v>0</v>
      </c>
      <c r="W546" s="693">
        <v>0</v>
      </c>
      <c r="X546" s="692">
        <v>0</v>
      </c>
      <c r="Y546" s="693">
        <v>0</v>
      </c>
      <c r="Z546" s="692">
        <v>0</v>
      </c>
      <c r="AA546" s="693">
        <v>0</v>
      </c>
      <c r="AB546" s="698">
        <v>0</v>
      </c>
      <c r="AC546" s="690">
        <v>0</v>
      </c>
      <c r="AD546" s="1015"/>
      <c r="AE546" s="1016"/>
      <c r="AF546" s="1017"/>
    </row>
    <row r="547" spans="1:32" ht="15" customHeight="1" x14ac:dyDescent="0.2">
      <c r="A547" s="11">
        <v>152</v>
      </c>
      <c r="B547" s="271"/>
      <c r="C547" s="281"/>
      <c r="D547" s="281"/>
      <c r="E547" s="282"/>
      <c r="F547" s="1475" t="str">
        <f>'2. CAD NCCF'!F547:L547</f>
        <v>Non-FI issued covered bonds, medium rated</v>
      </c>
      <c r="G547" s="1476"/>
      <c r="H547" s="1476"/>
      <c r="I547" s="1476"/>
      <c r="J547" s="1476"/>
      <c r="K547" s="1476"/>
      <c r="L547" s="1477"/>
      <c r="M547" s="690">
        <v>0</v>
      </c>
      <c r="N547" s="691">
        <v>0</v>
      </c>
      <c r="O547" s="692">
        <v>0</v>
      </c>
      <c r="P547" s="692">
        <v>0</v>
      </c>
      <c r="Q547" s="697">
        <v>0</v>
      </c>
      <c r="R547" s="692">
        <v>0</v>
      </c>
      <c r="S547" s="693">
        <v>0</v>
      </c>
      <c r="T547" s="692">
        <v>0</v>
      </c>
      <c r="U547" s="693">
        <v>0</v>
      </c>
      <c r="V547" s="692">
        <v>0</v>
      </c>
      <c r="W547" s="693">
        <v>0</v>
      </c>
      <c r="X547" s="692">
        <v>0</v>
      </c>
      <c r="Y547" s="693">
        <v>0</v>
      </c>
      <c r="Z547" s="692">
        <v>0</v>
      </c>
      <c r="AA547" s="693">
        <v>0</v>
      </c>
      <c r="AB547" s="698">
        <v>0</v>
      </c>
      <c r="AC547" s="690">
        <v>0</v>
      </c>
      <c r="AD547" s="1015"/>
      <c r="AE547" s="1016"/>
      <c r="AF547" s="1017"/>
    </row>
    <row r="548" spans="1:32" ht="15" customHeight="1" x14ac:dyDescent="0.2">
      <c r="A548" s="11">
        <v>153</v>
      </c>
      <c r="B548" s="271"/>
      <c r="C548" s="281"/>
      <c r="D548" s="281"/>
      <c r="E548" s="1445" t="str">
        <f>'2. CAD NCCF'!E548:L548</f>
        <v>FI issued CBP, medium rated</v>
      </c>
      <c r="F548" s="1446"/>
      <c r="G548" s="1446"/>
      <c r="H548" s="1446"/>
      <c r="I548" s="1446"/>
      <c r="J548" s="1446"/>
      <c r="K548" s="1446"/>
      <c r="L548" s="1447"/>
      <c r="M548" s="399">
        <f>SUBTOTAL(9,M549:M551)</f>
        <v>0</v>
      </c>
      <c r="N548" s="402">
        <f t="shared" ref="N548:AC548" si="122">SUBTOTAL(9,N549:N551)</f>
        <v>0</v>
      </c>
      <c r="O548" s="406">
        <f t="shared" si="122"/>
        <v>0</v>
      </c>
      <c r="P548" s="405">
        <f t="shared" si="122"/>
        <v>0</v>
      </c>
      <c r="Q548" s="407">
        <f t="shared" si="122"/>
        <v>0</v>
      </c>
      <c r="R548" s="406">
        <f t="shared" si="122"/>
        <v>0</v>
      </c>
      <c r="S548" s="406">
        <f t="shared" si="122"/>
        <v>0</v>
      </c>
      <c r="T548" s="406">
        <f t="shared" si="122"/>
        <v>0</v>
      </c>
      <c r="U548" s="406">
        <f t="shared" si="122"/>
        <v>0</v>
      </c>
      <c r="V548" s="406">
        <f t="shared" si="122"/>
        <v>0</v>
      </c>
      <c r="W548" s="406">
        <f t="shared" si="122"/>
        <v>0</v>
      </c>
      <c r="X548" s="406">
        <f t="shared" si="122"/>
        <v>0</v>
      </c>
      <c r="Y548" s="406">
        <f t="shared" si="122"/>
        <v>0</v>
      </c>
      <c r="Z548" s="406">
        <f t="shared" si="122"/>
        <v>0</v>
      </c>
      <c r="AA548" s="406">
        <f t="shared" si="122"/>
        <v>0</v>
      </c>
      <c r="AB548" s="416">
        <f t="shared" si="122"/>
        <v>0</v>
      </c>
      <c r="AC548" s="399">
        <f t="shared" si="122"/>
        <v>0</v>
      </c>
      <c r="AD548" s="1015"/>
      <c r="AE548" s="1016"/>
      <c r="AF548" s="1017"/>
    </row>
    <row r="549" spans="1:32" ht="15" customHeight="1" x14ac:dyDescent="0.2">
      <c r="A549" s="11">
        <v>154</v>
      </c>
      <c r="B549" s="271"/>
      <c r="C549" s="281"/>
      <c r="D549" s="281"/>
      <c r="E549" s="282"/>
      <c r="F549" s="1475" t="str">
        <f>'2. CAD NCCF'!F549:L549</f>
        <v>FI issued unsecured bonds and paper, medium rated</v>
      </c>
      <c r="G549" s="1476"/>
      <c r="H549" s="1476"/>
      <c r="I549" s="1476"/>
      <c r="J549" s="1476"/>
      <c r="K549" s="1476"/>
      <c r="L549" s="1477"/>
      <c r="M549" s="690">
        <v>0</v>
      </c>
      <c r="N549" s="691">
        <v>0</v>
      </c>
      <c r="O549" s="692">
        <v>0</v>
      </c>
      <c r="P549" s="692">
        <v>0</v>
      </c>
      <c r="Q549" s="697">
        <v>0</v>
      </c>
      <c r="R549" s="692">
        <v>0</v>
      </c>
      <c r="S549" s="693">
        <v>0</v>
      </c>
      <c r="T549" s="692">
        <v>0</v>
      </c>
      <c r="U549" s="693">
        <v>0</v>
      </c>
      <c r="V549" s="692">
        <v>0</v>
      </c>
      <c r="W549" s="693">
        <v>0</v>
      </c>
      <c r="X549" s="692">
        <v>0</v>
      </c>
      <c r="Y549" s="693">
        <v>0</v>
      </c>
      <c r="Z549" s="692">
        <v>0</v>
      </c>
      <c r="AA549" s="693">
        <v>0</v>
      </c>
      <c r="AB549" s="698">
        <v>0</v>
      </c>
      <c r="AC549" s="690">
        <v>0</v>
      </c>
      <c r="AD549" s="1015"/>
      <c r="AE549" s="1016"/>
      <c r="AF549" s="1017"/>
    </row>
    <row r="550" spans="1:32" ht="15" customHeight="1" x14ac:dyDescent="0.2">
      <c r="A550" s="11">
        <v>155</v>
      </c>
      <c r="B550" s="271"/>
      <c r="C550" s="281"/>
      <c r="D550" s="281"/>
      <c r="E550" s="282"/>
      <c r="F550" s="1475" t="str">
        <f>'2. CAD NCCF'!F550:L550</f>
        <v>FI issued covered bonds, medium rated</v>
      </c>
      <c r="G550" s="1476"/>
      <c r="H550" s="1476"/>
      <c r="I550" s="1476"/>
      <c r="J550" s="1476"/>
      <c r="K550" s="1476"/>
      <c r="L550" s="1477"/>
      <c r="M550" s="690">
        <v>0</v>
      </c>
      <c r="N550" s="691">
        <v>0</v>
      </c>
      <c r="O550" s="692">
        <v>0</v>
      </c>
      <c r="P550" s="692">
        <v>0</v>
      </c>
      <c r="Q550" s="697">
        <v>0</v>
      </c>
      <c r="R550" s="692">
        <v>0</v>
      </c>
      <c r="S550" s="693">
        <v>0</v>
      </c>
      <c r="T550" s="692">
        <v>0</v>
      </c>
      <c r="U550" s="693">
        <v>0</v>
      </c>
      <c r="V550" s="692">
        <v>0</v>
      </c>
      <c r="W550" s="693">
        <v>0</v>
      </c>
      <c r="X550" s="692">
        <v>0</v>
      </c>
      <c r="Y550" s="693">
        <v>0</v>
      </c>
      <c r="Z550" s="692">
        <v>0</v>
      </c>
      <c r="AA550" s="693">
        <v>0</v>
      </c>
      <c r="AB550" s="698">
        <v>0</v>
      </c>
      <c r="AC550" s="690">
        <v>0</v>
      </c>
      <c r="AD550" s="1015"/>
      <c r="AE550" s="1016"/>
      <c r="AF550" s="1017"/>
    </row>
    <row r="551" spans="1:32" ht="15" customHeight="1" x14ac:dyDescent="0.2">
      <c r="A551" s="11">
        <v>156</v>
      </c>
      <c r="B551" s="271"/>
      <c r="C551" s="281"/>
      <c r="D551" s="281"/>
      <c r="E551" s="282"/>
      <c r="F551" s="1475" t="str">
        <f>'2. CAD NCCF'!F551:L551</f>
        <v>FI issued jumbo covered bonds, medium rated</v>
      </c>
      <c r="G551" s="1476"/>
      <c r="H551" s="1476"/>
      <c r="I551" s="1476"/>
      <c r="J551" s="1476"/>
      <c r="K551" s="1476"/>
      <c r="L551" s="1477"/>
      <c r="M551" s="690">
        <v>0</v>
      </c>
      <c r="N551" s="691">
        <v>0</v>
      </c>
      <c r="O551" s="692">
        <v>0</v>
      </c>
      <c r="P551" s="692">
        <v>0</v>
      </c>
      <c r="Q551" s="697">
        <v>0</v>
      </c>
      <c r="R551" s="692">
        <v>0</v>
      </c>
      <c r="S551" s="693">
        <v>0</v>
      </c>
      <c r="T551" s="692">
        <v>0</v>
      </c>
      <c r="U551" s="693">
        <v>0</v>
      </c>
      <c r="V551" s="692">
        <v>0</v>
      </c>
      <c r="W551" s="693">
        <v>0</v>
      </c>
      <c r="X551" s="692">
        <v>0</v>
      </c>
      <c r="Y551" s="693">
        <v>0</v>
      </c>
      <c r="Z551" s="692">
        <v>0</v>
      </c>
      <c r="AA551" s="693">
        <v>0</v>
      </c>
      <c r="AB551" s="698">
        <v>0</v>
      </c>
      <c r="AC551" s="690">
        <v>0</v>
      </c>
      <c r="AD551" s="1015"/>
      <c r="AE551" s="1016"/>
      <c r="AF551" s="1017"/>
    </row>
    <row r="552" spans="1:32" ht="15" customHeight="1" x14ac:dyDescent="0.2">
      <c r="A552" s="11">
        <v>157</v>
      </c>
      <c r="B552" s="271"/>
      <c r="C552" s="281"/>
      <c r="D552" s="281"/>
      <c r="E552" s="1445" t="str">
        <f>'2. CAD NCCF'!E552:L552</f>
        <v>Non-FI issued CBP, low or not rated</v>
      </c>
      <c r="F552" s="1446"/>
      <c r="G552" s="1446"/>
      <c r="H552" s="1446"/>
      <c r="I552" s="1446"/>
      <c r="J552" s="1446"/>
      <c r="K552" s="1446"/>
      <c r="L552" s="1447"/>
      <c r="M552" s="399">
        <f>SUBTOTAL(9,M553:M554)</f>
        <v>0</v>
      </c>
      <c r="N552" s="402">
        <f t="shared" ref="N552:AC552" si="123">SUBTOTAL(9,N553:N554)</f>
        <v>0</v>
      </c>
      <c r="O552" s="406">
        <f t="shared" si="123"/>
        <v>0</v>
      </c>
      <c r="P552" s="405">
        <f t="shared" si="123"/>
        <v>0</v>
      </c>
      <c r="Q552" s="407">
        <f t="shared" si="123"/>
        <v>0</v>
      </c>
      <c r="R552" s="406">
        <f t="shared" si="123"/>
        <v>0</v>
      </c>
      <c r="S552" s="406">
        <f t="shared" si="123"/>
        <v>0</v>
      </c>
      <c r="T552" s="406">
        <f t="shared" si="123"/>
        <v>0</v>
      </c>
      <c r="U552" s="406">
        <f t="shared" si="123"/>
        <v>0</v>
      </c>
      <c r="V552" s="406">
        <f t="shared" si="123"/>
        <v>0</v>
      </c>
      <c r="W552" s="406">
        <f t="shared" si="123"/>
        <v>0</v>
      </c>
      <c r="X552" s="406">
        <f t="shared" si="123"/>
        <v>0</v>
      </c>
      <c r="Y552" s="406">
        <f t="shared" si="123"/>
        <v>0</v>
      </c>
      <c r="Z552" s="406">
        <f t="shared" si="123"/>
        <v>0</v>
      </c>
      <c r="AA552" s="406">
        <f t="shared" si="123"/>
        <v>0</v>
      </c>
      <c r="AB552" s="416">
        <f t="shared" si="123"/>
        <v>0</v>
      </c>
      <c r="AC552" s="399">
        <f t="shared" si="123"/>
        <v>0</v>
      </c>
      <c r="AD552" s="1015"/>
      <c r="AE552" s="1016"/>
      <c r="AF552" s="1017"/>
    </row>
    <row r="553" spans="1:32" ht="15" customHeight="1" x14ac:dyDescent="0.2">
      <c r="A553" s="11">
        <v>158</v>
      </c>
      <c r="B553" s="271"/>
      <c r="C553" s="281"/>
      <c r="D553" s="281"/>
      <c r="E553" s="282"/>
      <c r="F553" s="1475" t="str">
        <f>'2. CAD NCCF'!F553:L553</f>
        <v>Non-FI issued unsecured bonds and paper, low or not rated</v>
      </c>
      <c r="G553" s="1476"/>
      <c r="H553" s="1476"/>
      <c r="I553" s="1476"/>
      <c r="J553" s="1476"/>
      <c r="K553" s="1476"/>
      <c r="L553" s="1477"/>
      <c r="M553" s="690">
        <v>0</v>
      </c>
      <c r="N553" s="691">
        <v>0</v>
      </c>
      <c r="O553" s="692">
        <v>0</v>
      </c>
      <c r="P553" s="692">
        <v>0</v>
      </c>
      <c r="Q553" s="697">
        <v>0</v>
      </c>
      <c r="R553" s="692">
        <v>0</v>
      </c>
      <c r="S553" s="693">
        <v>0</v>
      </c>
      <c r="T553" s="692">
        <v>0</v>
      </c>
      <c r="U553" s="693">
        <v>0</v>
      </c>
      <c r="V553" s="692">
        <v>0</v>
      </c>
      <c r="W553" s="693">
        <v>0</v>
      </c>
      <c r="X553" s="692">
        <v>0</v>
      </c>
      <c r="Y553" s="693">
        <v>0</v>
      </c>
      <c r="Z553" s="692">
        <v>0</v>
      </c>
      <c r="AA553" s="693">
        <v>0</v>
      </c>
      <c r="AB553" s="698">
        <v>0</v>
      </c>
      <c r="AC553" s="690">
        <v>0</v>
      </c>
      <c r="AD553" s="1015"/>
      <c r="AE553" s="1016"/>
      <c r="AF553" s="1017"/>
    </row>
    <row r="554" spans="1:32" ht="15" customHeight="1" x14ac:dyDescent="0.2">
      <c r="A554" s="11">
        <v>159</v>
      </c>
      <c r="B554" s="271"/>
      <c r="C554" s="281"/>
      <c r="D554" s="281"/>
      <c r="E554" s="282"/>
      <c r="F554" s="1475" t="str">
        <f>'2. CAD NCCF'!F554:L554</f>
        <v>Non-FI issued covered bonds, low or not rated</v>
      </c>
      <c r="G554" s="1476"/>
      <c r="H554" s="1476"/>
      <c r="I554" s="1476"/>
      <c r="J554" s="1476"/>
      <c r="K554" s="1476"/>
      <c r="L554" s="1477"/>
      <c r="M554" s="690">
        <v>0</v>
      </c>
      <c r="N554" s="691">
        <v>0</v>
      </c>
      <c r="O554" s="692">
        <v>0</v>
      </c>
      <c r="P554" s="692">
        <v>0</v>
      </c>
      <c r="Q554" s="697">
        <v>0</v>
      </c>
      <c r="R554" s="692">
        <v>0</v>
      </c>
      <c r="S554" s="693">
        <v>0</v>
      </c>
      <c r="T554" s="692">
        <v>0</v>
      </c>
      <c r="U554" s="693">
        <v>0</v>
      </c>
      <c r="V554" s="692">
        <v>0</v>
      </c>
      <c r="W554" s="693">
        <v>0</v>
      </c>
      <c r="X554" s="692">
        <v>0</v>
      </c>
      <c r="Y554" s="693">
        <v>0</v>
      </c>
      <c r="Z554" s="692">
        <v>0</v>
      </c>
      <c r="AA554" s="693">
        <v>0</v>
      </c>
      <c r="AB554" s="698">
        <v>0</v>
      </c>
      <c r="AC554" s="690">
        <v>0</v>
      </c>
      <c r="AD554" s="1015"/>
      <c r="AE554" s="1016"/>
      <c r="AF554" s="1017"/>
    </row>
    <row r="555" spans="1:32" ht="15" customHeight="1" x14ac:dyDescent="0.2">
      <c r="A555" s="11">
        <v>160</v>
      </c>
      <c r="B555" s="271"/>
      <c r="C555" s="281"/>
      <c r="D555" s="281"/>
      <c r="E555" s="1445" t="str">
        <f>'2. CAD NCCF'!E555:L555</f>
        <v>FI issued CBP, low or not rated</v>
      </c>
      <c r="F555" s="1446"/>
      <c r="G555" s="1446"/>
      <c r="H555" s="1446"/>
      <c r="I555" s="1446"/>
      <c r="J555" s="1446"/>
      <c r="K555" s="1446"/>
      <c r="L555" s="1447"/>
      <c r="M555" s="399">
        <f>SUBTOTAL(9,M556:M558)</f>
        <v>0</v>
      </c>
      <c r="N555" s="402">
        <f t="shared" ref="N555:AC555" si="124">SUBTOTAL(9,N556:N558)</f>
        <v>0</v>
      </c>
      <c r="O555" s="406">
        <f t="shared" si="124"/>
        <v>0</v>
      </c>
      <c r="P555" s="405">
        <f t="shared" si="124"/>
        <v>0</v>
      </c>
      <c r="Q555" s="407">
        <f t="shared" si="124"/>
        <v>0</v>
      </c>
      <c r="R555" s="406">
        <f t="shared" si="124"/>
        <v>0</v>
      </c>
      <c r="S555" s="406">
        <f t="shared" si="124"/>
        <v>0</v>
      </c>
      <c r="T555" s="406">
        <f t="shared" si="124"/>
        <v>0</v>
      </c>
      <c r="U555" s="406">
        <f t="shared" si="124"/>
        <v>0</v>
      </c>
      <c r="V555" s="406">
        <f t="shared" si="124"/>
        <v>0</v>
      </c>
      <c r="W555" s="406">
        <f t="shared" si="124"/>
        <v>0</v>
      </c>
      <c r="X555" s="406">
        <f t="shared" si="124"/>
        <v>0</v>
      </c>
      <c r="Y555" s="406">
        <f t="shared" si="124"/>
        <v>0</v>
      </c>
      <c r="Z555" s="406">
        <f t="shared" si="124"/>
        <v>0</v>
      </c>
      <c r="AA555" s="406">
        <f t="shared" si="124"/>
        <v>0</v>
      </c>
      <c r="AB555" s="416">
        <f t="shared" si="124"/>
        <v>0</v>
      </c>
      <c r="AC555" s="399">
        <f t="shared" si="124"/>
        <v>0</v>
      </c>
      <c r="AD555" s="1015"/>
      <c r="AE555" s="1016"/>
      <c r="AF555" s="1017"/>
    </row>
    <row r="556" spans="1:32" ht="15" customHeight="1" x14ac:dyDescent="0.2">
      <c r="A556" s="11">
        <v>161</v>
      </c>
      <c r="B556" s="271"/>
      <c r="C556" s="281"/>
      <c r="D556" s="281"/>
      <c r="E556" s="282"/>
      <c r="F556" s="1475" t="str">
        <f>'2. CAD NCCF'!F556:L556</f>
        <v>FI issued unsecured bonds and paper, low or not rated</v>
      </c>
      <c r="G556" s="1476"/>
      <c r="H556" s="1476"/>
      <c r="I556" s="1476"/>
      <c r="J556" s="1476"/>
      <c r="K556" s="1476"/>
      <c r="L556" s="1477"/>
      <c r="M556" s="690">
        <v>0</v>
      </c>
      <c r="N556" s="691">
        <v>0</v>
      </c>
      <c r="O556" s="692">
        <v>0</v>
      </c>
      <c r="P556" s="692">
        <v>0</v>
      </c>
      <c r="Q556" s="697">
        <v>0</v>
      </c>
      <c r="R556" s="692">
        <v>0</v>
      </c>
      <c r="S556" s="693">
        <v>0</v>
      </c>
      <c r="T556" s="692">
        <v>0</v>
      </c>
      <c r="U556" s="693">
        <v>0</v>
      </c>
      <c r="V556" s="692">
        <v>0</v>
      </c>
      <c r="W556" s="693">
        <v>0</v>
      </c>
      <c r="X556" s="692">
        <v>0</v>
      </c>
      <c r="Y556" s="693">
        <v>0</v>
      </c>
      <c r="Z556" s="692">
        <v>0</v>
      </c>
      <c r="AA556" s="693">
        <v>0</v>
      </c>
      <c r="AB556" s="698">
        <v>0</v>
      </c>
      <c r="AC556" s="690">
        <v>0</v>
      </c>
      <c r="AD556" s="1015"/>
      <c r="AE556" s="1016"/>
      <c r="AF556" s="1017"/>
    </row>
    <row r="557" spans="1:32" ht="15" customHeight="1" x14ac:dyDescent="0.2">
      <c r="A557" s="11">
        <v>162</v>
      </c>
      <c r="B557" s="271"/>
      <c r="C557" s="272"/>
      <c r="D557" s="272"/>
      <c r="E557" s="272"/>
      <c r="F557" s="1475" t="str">
        <f>'2. CAD NCCF'!F557:L557</f>
        <v>FI issued covered bonds, low or not rated</v>
      </c>
      <c r="G557" s="1476"/>
      <c r="H557" s="1476"/>
      <c r="I557" s="1476"/>
      <c r="J557" s="1476"/>
      <c r="K557" s="1476"/>
      <c r="L557" s="1477"/>
      <c r="M557" s="690">
        <v>0</v>
      </c>
      <c r="N557" s="691">
        <v>0</v>
      </c>
      <c r="O557" s="692">
        <v>0</v>
      </c>
      <c r="P557" s="692">
        <v>0</v>
      </c>
      <c r="Q557" s="697">
        <v>0</v>
      </c>
      <c r="R557" s="692">
        <v>0</v>
      </c>
      <c r="S557" s="693">
        <v>0</v>
      </c>
      <c r="T557" s="692">
        <v>0</v>
      </c>
      <c r="U557" s="693">
        <v>0</v>
      </c>
      <c r="V557" s="692">
        <v>0</v>
      </c>
      <c r="W557" s="693">
        <v>0</v>
      </c>
      <c r="X557" s="692">
        <v>0</v>
      </c>
      <c r="Y557" s="693">
        <v>0</v>
      </c>
      <c r="Z557" s="692">
        <v>0</v>
      </c>
      <c r="AA557" s="693">
        <v>0</v>
      </c>
      <c r="AB557" s="698">
        <v>0</v>
      </c>
      <c r="AC557" s="690">
        <v>0</v>
      </c>
      <c r="AD557" s="1015"/>
      <c r="AE557" s="1016"/>
      <c r="AF557" s="1017"/>
    </row>
    <row r="558" spans="1:32" ht="15" customHeight="1" x14ac:dyDescent="0.2">
      <c r="A558" s="11">
        <v>163</v>
      </c>
      <c r="B558" s="271"/>
      <c r="C558" s="272"/>
      <c r="D558" s="272"/>
      <c r="E558" s="272"/>
      <c r="F558" s="1475" t="str">
        <f>'2. CAD NCCF'!F558:L558</f>
        <v>FI issued jumbo covered bonds, low or not rated</v>
      </c>
      <c r="G558" s="1476"/>
      <c r="H558" s="1476"/>
      <c r="I558" s="1476"/>
      <c r="J558" s="1476"/>
      <c r="K558" s="1476"/>
      <c r="L558" s="1477"/>
      <c r="M558" s="690">
        <v>0</v>
      </c>
      <c r="N558" s="691">
        <v>0</v>
      </c>
      <c r="O558" s="692">
        <v>0</v>
      </c>
      <c r="P558" s="692">
        <v>0</v>
      </c>
      <c r="Q558" s="697">
        <v>0</v>
      </c>
      <c r="R558" s="692">
        <v>0</v>
      </c>
      <c r="S558" s="693">
        <v>0</v>
      </c>
      <c r="T558" s="692">
        <v>0</v>
      </c>
      <c r="U558" s="693">
        <v>0</v>
      </c>
      <c r="V558" s="692">
        <v>0</v>
      </c>
      <c r="W558" s="693">
        <v>0</v>
      </c>
      <c r="X558" s="692">
        <v>0</v>
      </c>
      <c r="Y558" s="693">
        <v>0</v>
      </c>
      <c r="Z558" s="692">
        <v>0</v>
      </c>
      <c r="AA558" s="693">
        <v>0</v>
      </c>
      <c r="AB558" s="698">
        <v>0</v>
      </c>
      <c r="AC558" s="690">
        <v>0</v>
      </c>
      <c r="AD558" s="1015"/>
      <c r="AE558" s="1016"/>
      <c r="AF558" s="1017"/>
    </row>
    <row r="559" spans="1:32" x14ac:dyDescent="0.2">
      <c r="A559" s="11">
        <v>164</v>
      </c>
      <c r="B559" s="271"/>
      <c r="C559" s="272"/>
      <c r="D559" s="1719" t="str">
        <f>'2. CAD NCCF'!D559:AF559</f>
        <v>Asset backed securities (ABS) and Asset backed commercial paper (ABCP)</v>
      </c>
      <c r="E559" s="1720"/>
      <c r="F559" s="1720"/>
      <c r="G559" s="1720"/>
      <c r="H559" s="1720"/>
      <c r="I559" s="1720"/>
      <c r="J559" s="1720"/>
      <c r="K559" s="1720"/>
      <c r="L559" s="1720"/>
      <c r="M559" s="1720"/>
      <c r="N559" s="1720"/>
      <c r="O559" s="1720"/>
      <c r="P559" s="1720"/>
      <c r="Q559" s="1720"/>
      <c r="R559" s="1720"/>
      <c r="S559" s="1720"/>
      <c r="T559" s="1720"/>
      <c r="U559" s="1720"/>
      <c r="V559" s="1720"/>
      <c r="W559" s="1720"/>
      <c r="X559" s="1720"/>
      <c r="Y559" s="1720"/>
      <c r="Z559" s="1720"/>
      <c r="AA559" s="1720"/>
      <c r="AB559" s="1720"/>
      <c r="AC559" s="1720"/>
      <c r="AD559" s="1720"/>
      <c r="AE559" s="1720"/>
      <c r="AF559" s="1721"/>
    </row>
    <row r="560" spans="1:32" x14ac:dyDescent="0.2">
      <c r="A560" s="11">
        <v>165</v>
      </c>
      <c r="B560" s="271"/>
      <c r="C560" s="272"/>
      <c r="D560" s="272"/>
      <c r="E560" s="1515" t="str">
        <f>'2. CAD NCCF'!E560:L560</f>
        <v>Non-FI issued ABS and ABCP, high rated</v>
      </c>
      <c r="F560" s="1516"/>
      <c r="G560" s="1516"/>
      <c r="H560" s="1516"/>
      <c r="I560" s="1516"/>
      <c r="J560" s="1516"/>
      <c r="K560" s="1516"/>
      <c r="L560" s="1517"/>
      <c r="M560" s="399">
        <f>SUBTOTAL(9,M561:M562)</f>
        <v>0</v>
      </c>
      <c r="N560" s="402">
        <f t="shared" ref="N560:AC560" si="125">SUBTOTAL(9,N561:N562)</f>
        <v>0</v>
      </c>
      <c r="O560" s="406">
        <f t="shared" si="125"/>
        <v>0</v>
      </c>
      <c r="P560" s="405">
        <f t="shared" si="125"/>
        <v>0</v>
      </c>
      <c r="Q560" s="407">
        <f t="shared" si="125"/>
        <v>0</v>
      </c>
      <c r="R560" s="406">
        <f t="shared" si="125"/>
        <v>0</v>
      </c>
      <c r="S560" s="406">
        <f t="shared" si="125"/>
        <v>0</v>
      </c>
      <c r="T560" s="406">
        <f t="shared" si="125"/>
        <v>0</v>
      </c>
      <c r="U560" s="406">
        <f t="shared" si="125"/>
        <v>0</v>
      </c>
      <c r="V560" s="406">
        <f t="shared" si="125"/>
        <v>0</v>
      </c>
      <c r="W560" s="406">
        <f t="shared" si="125"/>
        <v>0</v>
      </c>
      <c r="X560" s="406">
        <f t="shared" si="125"/>
        <v>0</v>
      </c>
      <c r="Y560" s="406">
        <f t="shared" si="125"/>
        <v>0</v>
      </c>
      <c r="Z560" s="406">
        <f t="shared" si="125"/>
        <v>0</v>
      </c>
      <c r="AA560" s="406">
        <f t="shared" si="125"/>
        <v>0</v>
      </c>
      <c r="AB560" s="416">
        <f t="shared" si="125"/>
        <v>0</v>
      </c>
      <c r="AC560" s="399">
        <f t="shared" si="125"/>
        <v>0</v>
      </c>
      <c r="AD560" s="1015"/>
      <c r="AE560" s="1016"/>
      <c r="AF560" s="1017"/>
    </row>
    <row r="561" spans="1:32" x14ac:dyDescent="0.2">
      <c r="A561" s="11">
        <v>166</v>
      </c>
      <c r="B561" s="271"/>
      <c r="C561" s="272"/>
      <c r="D561" s="272"/>
      <c r="E561" s="272"/>
      <c r="F561" s="1475" t="str">
        <f>'2. CAD NCCF'!F561:L561</f>
        <v>Non-FI issued ABS, high rated</v>
      </c>
      <c r="G561" s="1476"/>
      <c r="H561" s="1476"/>
      <c r="I561" s="1476"/>
      <c r="J561" s="1476"/>
      <c r="K561" s="1476"/>
      <c r="L561" s="1477"/>
      <c r="M561" s="690">
        <v>0</v>
      </c>
      <c r="N561" s="691">
        <v>0</v>
      </c>
      <c r="O561" s="692">
        <v>0</v>
      </c>
      <c r="P561" s="692">
        <v>0</v>
      </c>
      <c r="Q561" s="697">
        <v>0</v>
      </c>
      <c r="R561" s="692">
        <v>0</v>
      </c>
      <c r="S561" s="693">
        <v>0</v>
      </c>
      <c r="T561" s="692">
        <v>0</v>
      </c>
      <c r="U561" s="693">
        <v>0</v>
      </c>
      <c r="V561" s="692">
        <v>0</v>
      </c>
      <c r="W561" s="693">
        <v>0</v>
      </c>
      <c r="X561" s="692">
        <v>0</v>
      </c>
      <c r="Y561" s="693">
        <v>0</v>
      </c>
      <c r="Z561" s="692">
        <v>0</v>
      </c>
      <c r="AA561" s="693">
        <v>0</v>
      </c>
      <c r="AB561" s="698">
        <v>0</v>
      </c>
      <c r="AC561" s="690">
        <v>0</v>
      </c>
      <c r="AD561" s="1015"/>
      <c r="AE561" s="1016"/>
      <c r="AF561" s="1017"/>
    </row>
    <row r="562" spans="1:32" ht="15" customHeight="1" x14ac:dyDescent="0.2">
      <c r="A562" s="11">
        <v>167</v>
      </c>
      <c r="B562" s="271"/>
      <c r="C562" s="272"/>
      <c r="D562" s="272"/>
      <c r="E562" s="272"/>
      <c r="F562" s="1475" t="str">
        <f>'2. CAD NCCF'!F562:L562</f>
        <v>Non-FI issued ABCP, high rated</v>
      </c>
      <c r="G562" s="1476"/>
      <c r="H562" s="1476"/>
      <c r="I562" s="1476"/>
      <c r="J562" s="1476"/>
      <c r="K562" s="1476"/>
      <c r="L562" s="1477"/>
      <c r="M562" s="690">
        <v>0</v>
      </c>
      <c r="N562" s="691">
        <v>0</v>
      </c>
      <c r="O562" s="692">
        <v>0</v>
      </c>
      <c r="P562" s="692">
        <v>0</v>
      </c>
      <c r="Q562" s="697">
        <v>0</v>
      </c>
      <c r="R562" s="692">
        <v>0</v>
      </c>
      <c r="S562" s="693">
        <v>0</v>
      </c>
      <c r="T562" s="692">
        <v>0</v>
      </c>
      <c r="U562" s="693">
        <v>0</v>
      </c>
      <c r="V562" s="692">
        <v>0</v>
      </c>
      <c r="W562" s="693">
        <v>0</v>
      </c>
      <c r="X562" s="692">
        <v>0</v>
      </c>
      <c r="Y562" s="693">
        <v>0</v>
      </c>
      <c r="Z562" s="692">
        <v>0</v>
      </c>
      <c r="AA562" s="693">
        <v>0</v>
      </c>
      <c r="AB562" s="698">
        <v>0</v>
      </c>
      <c r="AC562" s="690">
        <v>0</v>
      </c>
      <c r="AD562" s="1015"/>
      <c r="AE562" s="1016"/>
      <c r="AF562" s="1017"/>
    </row>
    <row r="563" spans="1:32" x14ac:dyDescent="0.2">
      <c r="A563" s="11">
        <v>168</v>
      </c>
      <c r="B563" s="271"/>
      <c r="C563" s="272"/>
      <c r="D563" s="272"/>
      <c r="E563" s="1445" t="str">
        <f>'2. CAD NCCF'!E563:L563</f>
        <v>FI issued ABS and ABCP, high rated</v>
      </c>
      <c r="F563" s="1446"/>
      <c r="G563" s="1446"/>
      <c r="H563" s="1446"/>
      <c r="I563" s="1446"/>
      <c r="J563" s="1446"/>
      <c r="K563" s="1446"/>
      <c r="L563" s="1447"/>
      <c r="M563" s="399">
        <f>SUBTOTAL(9,M564:M565)</f>
        <v>0</v>
      </c>
      <c r="N563" s="402">
        <f t="shared" ref="N563:AC563" si="126">SUBTOTAL(9,N564:N565)</f>
        <v>0</v>
      </c>
      <c r="O563" s="406">
        <f t="shared" si="126"/>
        <v>0</v>
      </c>
      <c r="P563" s="405">
        <f t="shared" si="126"/>
        <v>0</v>
      </c>
      <c r="Q563" s="407">
        <f t="shared" si="126"/>
        <v>0</v>
      </c>
      <c r="R563" s="406">
        <f t="shared" si="126"/>
        <v>0</v>
      </c>
      <c r="S563" s="406">
        <f t="shared" si="126"/>
        <v>0</v>
      </c>
      <c r="T563" s="406">
        <f t="shared" si="126"/>
        <v>0</v>
      </c>
      <c r="U563" s="406">
        <f t="shared" si="126"/>
        <v>0</v>
      </c>
      <c r="V563" s="406">
        <f t="shared" si="126"/>
        <v>0</v>
      </c>
      <c r="W563" s="406">
        <f t="shared" si="126"/>
        <v>0</v>
      </c>
      <c r="X563" s="406">
        <f t="shared" si="126"/>
        <v>0</v>
      </c>
      <c r="Y563" s="406">
        <f t="shared" si="126"/>
        <v>0</v>
      </c>
      <c r="Z563" s="406">
        <f t="shared" si="126"/>
        <v>0</v>
      </c>
      <c r="AA563" s="406">
        <f t="shared" si="126"/>
        <v>0</v>
      </c>
      <c r="AB563" s="416">
        <f t="shared" si="126"/>
        <v>0</v>
      </c>
      <c r="AC563" s="399">
        <f t="shared" si="126"/>
        <v>0</v>
      </c>
      <c r="AD563" s="1015"/>
      <c r="AE563" s="1016"/>
      <c r="AF563" s="1017"/>
    </row>
    <row r="564" spans="1:32" ht="15" customHeight="1" x14ac:dyDescent="0.2">
      <c r="A564" s="11">
        <v>169</v>
      </c>
      <c r="B564" s="271"/>
      <c r="C564" s="272"/>
      <c r="D564" s="272"/>
      <c r="E564" s="272"/>
      <c r="F564" s="1475" t="str">
        <f>'2. CAD NCCF'!F564:L564</f>
        <v>FI issued ABS, high rated</v>
      </c>
      <c r="G564" s="1476"/>
      <c r="H564" s="1476"/>
      <c r="I564" s="1476"/>
      <c r="J564" s="1476"/>
      <c r="K564" s="1476"/>
      <c r="L564" s="1477"/>
      <c r="M564" s="690">
        <v>0</v>
      </c>
      <c r="N564" s="691">
        <v>0</v>
      </c>
      <c r="O564" s="692">
        <v>0</v>
      </c>
      <c r="P564" s="692">
        <v>0</v>
      </c>
      <c r="Q564" s="697">
        <v>0</v>
      </c>
      <c r="R564" s="692">
        <v>0</v>
      </c>
      <c r="S564" s="693">
        <v>0</v>
      </c>
      <c r="T564" s="692">
        <v>0</v>
      </c>
      <c r="U564" s="693">
        <v>0</v>
      </c>
      <c r="V564" s="692">
        <v>0</v>
      </c>
      <c r="W564" s="693">
        <v>0</v>
      </c>
      <c r="X564" s="692">
        <v>0</v>
      </c>
      <c r="Y564" s="693">
        <v>0</v>
      </c>
      <c r="Z564" s="692">
        <v>0</v>
      </c>
      <c r="AA564" s="693">
        <v>0</v>
      </c>
      <c r="AB564" s="698">
        <v>0</v>
      </c>
      <c r="AC564" s="690">
        <v>0</v>
      </c>
      <c r="AD564" s="1015"/>
      <c r="AE564" s="1016"/>
      <c r="AF564" s="1017"/>
    </row>
    <row r="565" spans="1:32" ht="15" customHeight="1" x14ac:dyDescent="0.2">
      <c r="A565" s="11">
        <v>170</v>
      </c>
      <c r="B565" s="271"/>
      <c r="C565" s="272"/>
      <c r="D565" s="272"/>
      <c r="E565" s="272"/>
      <c r="F565" s="1475" t="str">
        <f>'2. CAD NCCF'!F565:L565</f>
        <v>FI issued ABCP, high rated</v>
      </c>
      <c r="G565" s="1476"/>
      <c r="H565" s="1476"/>
      <c r="I565" s="1476"/>
      <c r="J565" s="1476"/>
      <c r="K565" s="1476"/>
      <c r="L565" s="1477"/>
      <c r="M565" s="690">
        <v>0</v>
      </c>
      <c r="N565" s="691">
        <v>0</v>
      </c>
      <c r="O565" s="692">
        <v>0</v>
      </c>
      <c r="P565" s="692">
        <v>0</v>
      </c>
      <c r="Q565" s="697">
        <v>0</v>
      </c>
      <c r="R565" s="692">
        <v>0</v>
      </c>
      <c r="S565" s="693">
        <v>0</v>
      </c>
      <c r="T565" s="692">
        <v>0</v>
      </c>
      <c r="U565" s="693">
        <v>0</v>
      </c>
      <c r="V565" s="692">
        <v>0</v>
      </c>
      <c r="W565" s="693">
        <v>0</v>
      </c>
      <c r="X565" s="692">
        <v>0</v>
      </c>
      <c r="Y565" s="693">
        <v>0</v>
      </c>
      <c r="Z565" s="692">
        <v>0</v>
      </c>
      <c r="AA565" s="693">
        <v>0</v>
      </c>
      <c r="AB565" s="698">
        <v>0</v>
      </c>
      <c r="AC565" s="690">
        <v>0</v>
      </c>
      <c r="AD565" s="1015"/>
      <c r="AE565" s="1016"/>
      <c r="AF565" s="1017"/>
    </row>
    <row r="566" spans="1:32" x14ac:dyDescent="0.2">
      <c r="A566" s="11">
        <v>171</v>
      </c>
      <c r="B566" s="271"/>
      <c r="C566" s="272"/>
      <c r="D566" s="272"/>
      <c r="E566" s="1445" t="str">
        <f>'2. CAD NCCF'!E566:L566</f>
        <v>Non-FI issued ABS and ABCP, medium rated</v>
      </c>
      <c r="F566" s="1446"/>
      <c r="G566" s="1446"/>
      <c r="H566" s="1446"/>
      <c r="I566" s="1446"/>
      <c r="J566" s="1446"/>
      <c r="K566" s="1446"/>
      <c r="L566" s="1447"/>
      <c r="M566" s="399">
        <f>SUBTOTAL(9,M567:M568)</f>
        <v>0</v>
      </c>
      <c r="N566" s="402">
        <f t="shared" ref="N566:AC566" si="127">SUBTOTAL(9,N567:N568)</f>
        <v>0</v>
      </c>
      <c r="O566" s="406">
        <f t="shared" si="127"/>
        <v>0</v>
      </c>
      <c r="P566" s="405">
        <f t="shared" si="127"/>
        <v>0</v>
      </c>
      <c r="Q566" s="407">
        <f t="shared" si="127"/>
        <v>0</v>
      </c>
      <c r="R566" s="406">
        <f t="shared" si="127"/>
        <v>0</v>
      </c>
      <c r="S566" s="406">
        <f t="shared" si="127"/>
        <v>0</v>
      </c>
      <c r="T566" s="406">
        <f t="shared" si="127"/>
        <v>0</v>
      </c>
      <c r="U566" s="406">
        <f t="shared" si="127"/>
        <v>0</v>
      </c>
      <c r="V566" s="406">
        <f t="shared" si="127"/>
        <v>0</v>
      </c>
      <c r="W566" s="406">
        <f t="shared" si="127"/>
        <v>0</v>
      </c>
      <c r="X566" s="406">
        <f t="shared" si="127"/>
        <v>0</v>
      </c>
      <c r="Y566" s="406">
        <f t="shared" si="127"/>
        <v>0</v>
      </c>
      <c r="Z566" s="406">
        <f t="shared" si="127"/>
        <v>0</v>
      </c>
      <c r="AA566" s="406">
        <f t="shared" si="127"/>
        <v>0</v>
      </c>
      <c r="AB566" s="416">
        <f t="shared" si="127"/>
        <v>0</v>
      </c>
      <c r="AC566" s="399">
        <f t="shared" si="127"/>
        <v>0</v>
      </c>
      <c r="AD566" s="1015"/>
      <c r="AE566" s="1016"/>
      <c r="AF566" s="1017"/>
    </row>
    <row r="567" spans="1:32" ht="15" customHeight="1" x14ac:dyDescent="0.2">
      <c r="A567" s="11">
        <v>172</v>
      </c>
      <c r="B567" s="271"/>
      <c r="C567" s="272"/>
      <c r="D567" s="272"/>
      <c r="E567" s="272"/>
      <c r="F567" s="1475" t="str">
        <f>'2. CAD NCCF'!F567:L567</f>
        <v>Non-FI issued ABS, medium rated</v>
      </c>
      <c r="G567" s="1476"/>
      <c r="H567" s="1476"/>
      <c r="I567" s="1476"/>
      <c r="J567" s="1476"/>
      <c r="K567" s="1476"/>
      <c r="L567" s="1477"/>
      <c r="M567" s="690">
        <v>0</v>
      </c>
      <c r="N567" s="691">
        <v>0</v>
      </c>
      <c r="O567" s="692">
        <v>0</v>
      </c>
      <c r="P567" s="692">
        <v>0</v>
      </c>
      <c r="Q567" s="697">
        <v>0</v>
      </c>
      <c r="R567" s="692">
        <v>0</v>
      </c>
      <c r="S567" s="693">
        <v>0</v>
      </c>
      <c r="T567" s="692">
        <v>0</v>
      </c>
      <c r="U567" s="693">
        <v>0</v>
      </c>
      <c r="V567" s="692">
        <v>0</v>
      </c>
      <c r="W567" s="693">
        <v>0</v>
      </c>
      <c r="X567" s="692">
        <v>0</v>
      </c>
      <c r="Y567" s="693">
        <v>0</v>
      </c>
      <c r="Z567" s="692">
        <v>0</v>
      </c>
      <c r="AA567" s="693">
        <v>0</v>
      </c>
      <c r="AB567" s="698">
        <v>0</v>
      </c>
      <c r="AC567" s="690">
        <v>0</v>
      </c>
      <c r="AD567" s="1015"/>
      <c r="AE567" s="1016"/>
      <c r="AF567" s="1017"/>
    </row>
    <row r="568" spans="1:32" ht="15" customHeight="1" x14ac:dyDescent="0.2">
      <c r="A568" s="11">
        <v>173</v>
      </c>
      <c r="B568" s="271"/>
      <c r="C568" s="272"/>
      <c r="D568" s="272"/>
      <c r="E568" s="272"/>
      <c r="F568" s="1475" t="str">
        <f>'2. CAD NCCF'!F568:L568</f>
        <v>Non-FI issued ABCP, medium rated</v>
      </c>
      <c r="G568" s="1476"/>
      <c r="H568" s="1476"/>
      <c r="I568" s="1476"/>
      <c r="J568" s="1476"/>
      <c r="K568" s="1476"/>
      <c r="L568" s="1477"/>
      <c r="M568" s="690">
        <v>0</v>
      </c>
      <c r="N568" s="691">
        <v>0</v>
      </c>
      <c r="O568" s="692">
        <v>0</v>
      </c>
      <c r="P568" s="692">
        <v>0</v>
      </c>
      <c r="Q568" s="697">
        <v>0</v>
      </c>
      <c r="R568" s="692">
        <v>0</v>
      </c>
      <c r="S568" s="693">
        <v>0</v>
      </c>
      <c r="T568" s="692">
        <v>0</v>
      </c>
      <c r="U568" s="693">
        <v>0</v>
      </c>
      <c r="V568" s="692">
        <v>0</v>
      </c>
      <c r="W568" s="693">
        <v>0</v>
      </c>
      <c r="X568" s="692">
        <v>0</v>
      </c>
      <c r="Y568" s="693">
        <v>0</v>
      </c>
      <c r="Z568" s="692">
        <v>0</v>
      </c>
      <c r="AA568" s="693">
        <v>0</v>
      </c>
      <c r="AB568" s="698">
        <v>0</v>
      </c>
      <c r="AC568" s="690">
        <v>0</v>
      </c>
      <c r="AD568" s="1015"/>
      <c r="AE568" s="1016"/>
      <c r="AF568" s="1017"/>
    </row>
    <row r="569" spans="1:32" x14ac:dyDescent="0.2">
      <c r="A569" s="11">
        <v>174</v>
      </c>
      <c r="B569" s="271"/>
      <c r="C569" s="272"/>
      <c r="D569" s="272"/>
      <c r="E569" s="1445" t="str">
        <f>'2. CAD NCCF'!E569:L569</f>
        <v>FI issued ABS and ABCP, medium rated</v>
      </c>
      <c r="F569" s="1446"/>
      <c r="G569" s="1446"/>
      <c r="H569" s="1446"/>
      <c r="I569" s="1446"/>
      <c r="J569" s="1446"/>
      <c r="K569" s="1446"/>
      <c r="L569" s="1447"/>
      <c r="M569" s="399">
        <f>SUBTOTAL(9,M570:M571)</f>
        <v>0</v>
      </c>
      <c r="N569" s="402">
        <f t="shared" ref="N569:AC569" si="128">SUBTOTAL(9,N570:N571)</f>
        <v>0</v>
      </c>
      <c r="O569" s="406">
        <f t="shared" si="128"/>
        <v>0</v>
      </c>
      <c r="P569" s="405">
        <f t="shared" si="128"/>
        <v>0</v>
      </c>
      <c r="Q569" s="407">
        <f t="shared" si="128"/>
        <v>0</v>
      </c>
      <c r="R569" s="406">
        <f t="shared" si="128"/>
        <v>0</v>
      </c>
      <c r="S569" s="406">
        <f t="shared" si="128"/>
        <v>0</v>
      </c>
      <c r="T569" s="406">
        <f t="shared" si="128"/>
        <v>0</v>
      </c>
      <c r="U569" s="406">
        <f t="shared" si="128"/>
        <v>0</v>
      </c>
      <c r="V569" s="406">
        <f t="shared" si="128"/>
        <v>0</v>
      </c>
      <c r="W569" s="406">
        <f t="shared" si="128"/>
        <v>0</v>
      </c>
      <c r="X569" s="406">
        <f t="shared" si="128"/>
        <v>0</v>
      </c>
      <c r="Y569" s="406">
        <f t="shared" si="128"/>
        <v>0</v>
      </c>
      <c r="Z569" s="406">
        <f t="shared" si="128"/>
        <v>0</v>
      </c>
      <c r="AA569" s="406">
        <f t="shared" si="128"/>
        <v>0</v>
      </c>
      <c r="AB569" s="416">
        <f t="shared" si="128"/>
        <v>0</v>
      </c>
      <c r="AC569" s="399">
        <f t="shared" si="128"/>
        <v>0</v>
      </c>
      <c r="AD569" s="1015"/>
      <c r="AE569" s="1016"/>
      <c r="AF569" s="1017"/>
    </row>
    <row r="570" spans="1:32" ht="15" customHeight="1" x14ac:dyDescent="0.2">
      <c r="A570" s="11">
        <v>175</v>
      </c>
      <c r="B570" s="271"/>
      <c r="C570" s="272"/>
      <c r="D570" s="272"/>
      <c r="E570" s="272"/>
      <c r="F570" s="1475" t="str">
        <f>'2. CAD NCCF'!F570:L570</f>
        <v>FI issued ABS, medium rated</v>
      </c>
      <c r="G570" s="1476"/>
      <c r="H570" s="1476"/>
      <c r="I570" s="1476"/>
      <c r="J570" s="1476"/>
      <c r="K570" s="1476"/>
      <c r="L570" s="1477"/>
      <c r="M570" s="690">
        <v>0</v>
      </c>
      <c r="N570" s="691">
        <v>0</v>
      </c>
      <c r="O570" s="692">
        <v>0</v>
      </c>
      <c r="P570" s="692">
        <v>0</v>
      </c>
      <c r="Q570" s="697">
        <v>0</v>
      </c>
      <c r="R570" s="692">
        <v>0</v>
      </c>
      <c r="S570" s="693">
        <v>0</v>
      </c>
      <c r="T570" s="692">
        <v>0</v>
      </c>
      <c r="U570" s="693">
        <v>0</v>
      </c>
      <c r="V570" s="692">
        <v>0</v>
      </c>
      <c r="W570" s="693">
        <v>0</v>
      </c>
      <c r="X570" s="692">
        <v>0</v>
      </c>
      <c r="Y570" s="693">
        <v>0</v>
      </c>
      <c r="Z570" s="692">
        <v>0</v>
      </c>
      <c r="AA570" s="693">
        <v>0</v>
      </c>
      <c r="AB570" s="698">
        <v>0</v>
      </c>
      <c r="AC570" s="690">
        <v>0</v>
      </c>
      <c r="AD570" s="1015"/>
      <c r="AE570" s="1016"/>
      <c r="AF570" s="1017"/>
    </row>
    <row r="571" spans="1:32" ht="15" customHeight="1" x14ac:dyDescent="0.2">
      <c r="A571" s="11">
        <v>176</v>
      </c>
      <c r="B571" s="271"/>
      <c r="C571" s="272"/>
      <c r="D571" s="272"/>
      <c r="E571" s="272"/>
      <c r="F571" s="1475" t="str">
        <f>'2. CAD NCCF'!F571:L571</f>
        <v>FI issued ABCP, medium rated</v>
      </c>
      <c r="G571" s="1476"/>
      <c r="H571" s="1476"/>
      <c r="I571" s="1476"/>
      <c r="J571" s="1476"/>
      <c r="K571" s="1476"/>
      <c r="L571" s="1477"/>
      <c r="M571" s="690">
        <v>0</v>
      </c>
      <c r="N571" s="691">
        <v>0</v>
      </c>
      <c r="O571" s="692">
        <v>0</v>
      </c>
      <c r="P571" s="692">
        <v>0</v>
      </c>
      <c r="Q571" s="697">
        <v>0</v>
      </c>
      <c r="R571" s="692">
        <v>0</v>
      </c>
      <c r="S571" s="693">
        <v>0</v>
      </c>
      <c r="T571" s="692">
        <v>0</v>
      </c>
      <c r="U571" s="693">
        <v>0</v>
      </c>
      <c r="V571" s="692">
        <v>0</v>
      </c>
      <c r="W571" s="693">
        <v>0</v>
      </c>
      <c r="X571" s="692">
        <v>0</v>
      </c>
      <c r="Y571" s="693">
        <v>0</v>
      </c>
      <c r="Z571" s="692">
        <v>0</v>
      </c>
      <c r="AA571" s="693">
        <v>0</v>
      </c>
      <c r="AB571" s="698">
        <v>0</v>
      </c>
      <c r="AC571" s="690">
        <v>0</v>
      </c>
      <c r="AD571" s="1015"/>
      <c r="AE571" s="1016"/>
      <c r="AF571" s="1017"/>
    </row>
    <row r="572" spans="1:32" x14ac:dyDescent="0.2">
      <c r="A572" s="11">
        <v>177</v>
      </c>
      <c r="B572" s="271"/>
      <c r="C572" s="272"/>
      <c r="D572" s="272"/>
      <c r="E572" s="1445" t="str">
        <f>'2. CAD NCCF'!E572:L572</f>
        <v>Non-FI issued ABS and ABCP, low or not rated</v>
      </c>
      <c r="F572" s="1446"/>
      <c r="G572" s="1446"/>
      <c r="H572" s="1446"/>
      <c r="I572" s="1446"/>
      <c r="J572" s="1446"/>
      <c r="K572" s="1446"/>
      <c r="L572" s="1447"/>
      <c r="M572" s="399">
        <f>SUBTOTAL(9,M573:M574)</f>
        <v>0</v>
      </c>
      <c r="N572" s="402">
        <f t="shared" ref="N572:AC572" si="129">SUBTOTAL(9,N573:N574)</f>
        <v>0</v>
      </c>
      <c r="O572" s="406">
        <f t="shared" si="129"/>
        <v>0</v>
      </c>
      <c r="P572" s="405">
        <f t="shared" si="129"/>
        <v>0</v>
      </c>
      <c r="Q572" s="407">
        <f t="shared" si="129"/>
        <v>0</v>
      </c>
      <c r="R572" s="406">
        <f t="shared" si="129"/>
        <v>0</v>
      </c>
      <c r="S572" s="406">
        <f t="shared" si="129"/>
        <v>0</v>
      </c>
      <c r="T572" s="406">
        <f t="shared" si="129"/>
        <v>0</v>
      </c>
      <c r="U572" s="406">
        <f t="shared" si="129"/>
        <v>0</v>
      </c>
      <c r="V572" s="406">
        <f t="shared" si="129"/>
        <v>0</v>
      </c>
      <c r="W572" s="406">
        <f t="shared" si="129"/>
        <v>0</v>
      </c>
      <c r="X572" s="406">
        <f t="shared" si="129"/>
        <v>0</v>
      </c>
      <c r="Y572" s="406">
        <f t="shared" si="129"/>
        <v>0</v>
      </c>
      <c r="Z572" s="406">
        <f t="shared" si="129"/>
        <v>0</v>
      </c>
      <c r="AA572" s="406">
        <f t="shared" si="129"/>
        <v>0</v>
      </c>
      <c r="AB572" s="416">
        <f t="shared" si="129"/>
        <v>0</v>
      </c>
      <c r="AC572" s="399">
        <f t="shared" si="129"/>
        <v>0</v>
      </c>
      <c r="AD572" s="1015"/>
      <c r="AE572" s="1016"/>
      <c r="AF572" s="1017"/>
    </row>
    <row r="573" spans="1:32" ht="15" customHeight="1" x14ac:dyDescent="0.2">
      <c r="A573" s="11">
        <v>178</v>
      </c>
      <c r="B573" s="271"/>
      <c r="C573" s="272"/>
      <c r="D573" s="272"/>
      <c r="E573" s="272"/>
      <c r="F573" s="1475" t="str">
        <f>'2. CAD NCCF'!F573:L573</f>
        <v>Non-FI issued ABS, low or not rated</v>
      </c>
      <c r="G573" s="1476"/>
      <c r="H573" s="1476"/>
      <c r="I573" s="1476"/>
      <c r="J573" s="1476"/>
      <c r="K573" s="1476"/>
      <c r="L573" s="1477"/>
      <c r="M573" s="690">
        <v>0</v>
      </c>
      <c r="N573" s="691">
        <v>0</v>
      </c>
      <c r="O573" s="692">
        <v>0</v>
      </c>
      <c r="P573" s="692">
        <v>0</v>
      </c>
      <c r="Q573" s="697">
        <v>0</v>
      </c>
      <c r="R573" s="692">
        <v>0</v>
      </c>
      <c r="S573" s="693">
        <v>0</v>
      </c>
      <c r="T573" s="692">
        <v>0</v>
      </c>
      <c r="U573" s="693">
        <v>0</v>
      </c>
      <c r="V573" s="692">
        <v>0</v>
      </c>
      <c r="W573" s="693">
        <v>0</v>
      </c>
      <c r="X573" s="692">
        <v>0</v>
      </c>
      <c r="Y573" s="693">
        <v>0</v>
      </c>
      <c r="Z573" s="692">
        <v>0</v>
      </c>
      <c r="AA573" s="693">
        <v>0</v>
      </c>
      <c r="AB573" s="698">
        <v>0</v>
      </c>
      <c r="AC573" s="690">
        <v>0</v>
      </c>
      <c r="AD573" s="1015"/>
      <c r="AE573" s="1016"/>
      <c r="AF573" s="1017"/>
    </row>
    <row r="574" spans="1:32" ht="15" customHeight="1" x14ac:dyDescent="0.2">
      <c r="A574" s="11">
        <v>179</v>
      </c>
      <c r="B574" s="271"/>
      <c r="C574" s="272"/>
      <c r="D574" s="272"/>
      <c r="E574" s="272"/>
      <c r="F574" s="1475" t="str">
        <f>'2. CAD NCCF'!F574:L574</f>
        <v>Non-FI issued ABCP, low or not rated</v>
      </c>
      <c r="G574" s="1476"/>
      <c r="H574" s="1476"/>
      <c r="I574" s="1476"/>
      <c r="J574" s="1476"/>
      <c r="K574" s="1476"/>
      <c r="L574" s="1477"/>
      <c r="M574" s="690">
        <v>0</v>
      </c>
      <c r="N574" s="691">
        <v>0</v>
      </c>
      <c r="O574" s="692">
        <v>0</v>
      </c>
      <c r="P574" s="692">
        <v>0</v>
      </c>
      <c r="Q574" s="697">
        <v>0</v>
      </c>
      <c r="R574" s="692">
        <v>0</v>
      </c>
      <c r="S574" s="693">
        <v>0</v>
      </c>
      <c r="T574" s="692">
        <v>0</v>
      </c>
      <c r="U574" s="693">
        <v>0</v>
      </c>
      <c r="V574" s="692">
        <v>0</v>
      </c>
      <c r="W574" s="693">
        <v>0</v>
      </c>
      <c r="X574" s="692">
        <v>0</v>
      </c>
      <c r="Y574" s="693">
        <v>0</v>
      </c>
      <c r="Z574" s="692">
        <v>0</v>
      </c>
      <c r="AA574" s="693">
        <v>0</v>
      </c>
      <c r="AB574" s="698">
        <v>0</v>
      </c>
      <c r="AC574" s="690">
        <v>0</v>
      </c>
      <c r="AD574" s="1015"/>
      <c r="AE574" s="1016"/>
      <c r="AF574" s="1017"/>
    </row>
    <row r="575" spans="1:32" x14ac:dyDescent="0.2">
      <c r="A575" s="11">
        <v>180</v>
      </c>
      <c r="B575" s="271"/>
      <c r="C575" s="272"/>
      <c r="D575" s="272"/>
      <c r="E575" s="1445" t="str">
        <f>'2. CAD NCCF'!E575:L575</f>
        <v>FI issued ABS and ABCP, low or not rated</v>
      </c>
      <c r="F575" s="1446"/>
      <c r="G575" s="1446"/>
      <c r="H575" s="1446"/>
      <c r="I575" s="1446"/>
      <c r="J575" s="1446"/>
      <c r="K575" s="1446"/>
      <c r="L575" s="1447"/>
      <c r="M575" s="399">
        <f>SUBTOTAL(9,M576:M577)</f>
        <v>0</v>
      </c>
      <c r="N575" s="402">
        <f t="shared" ref="N575:AC575" si="130">SUBTOTAL(9,N576:N577)</f>
        <v>0</v>
      </c>
      <c r="O575" s="406">
        <f t="shared" si="130"/>
        <v>0</v>
      </c>
      <c r="P575" s="405">
        <f t="shared" si="130"/>
        <v>0</v>
      </c>
      <c r="Q575" s="407">
        <f t="shared" si="130"/>
        <v>0</v>
      </c>
      <c r="R575" s="406">
        <f t="shared" si="130"/>
        <v>0</v>
      </c>
      <c r="S575" s="406">
        <f t="shared" si="130"/>
        <v>0</v>
      </c>
      <c r="T575" s="406">
        <f t="shared" si="130"/>
        <v>0</v>
      </c>
      <c r="U575" s="406">
        <f t="shared" si="130"/>
        <v>0</v>
      </c>
      <c r="V575" s="406">
        <f t="shared" si="130"/>
        <v>0</v>
      </c>
      <c r="W575" s="406">
        <f t="shared" si="130"/>
        <v>0</v>
      </c>
      <c r="X575" s="406">
        <f t="shared" si="130"/>
        <v>0</v>
      </c>
      <c r="Y575" s="406">
        <f t="shared" si="130"/>
        <v>0</v>
      </c>
      <c r="Z575" s="406">
        <f t="shared" si="130"/>
        <v>0</v>
      </c>
      <c r="AA575" s="406">
        <f t="shared" si="130"/>
        <v>0</v>
      </c>
      <c r="AB575" s="416">
        <f t="shared" si="130"/>
        <v>0</v>
      </c>
      <c r="AC575" s="399">
        <f t="shared" si="130"/>
        <v>0</v>
      </c>
      <c r="AD575" s="1015"/>
      <c r="AE575" s="1016"/>
      <c r="AF575" s="1017"/>
    </row>
    <row r="576" spans="1:32" ht="15" customHeight="1" x14ac:dyDescent="0.2">
      <c r="A576" s="11">
        <v>181</v>
      </c>
      <c r="B576" s="271"/>
      <c r="C576" s="272"/>
      <c r="D576" s="272"/>
      <c r="E576" s="272"/>
      <c r="F576" s="1475" t="str">
        <f>'2. CAD NCCF'!F576:L576</f>
        <v>FI issued ABS, low or not rated</v>
      </c>
      <c r="G576" s="1476"/>
      <c r="H576" s="1476"/>
      <c r="I576" s="1476"/>
      <c r="J576" s="1476"/>
      <c r="K576" s="1476"/>
      <c r="L576" s="1477"/>
      <c r="M576" s="690">
        <v>0</v>
      </c>
      <c r="N576" s="691">
        <v>0</v>
      </c>
      <c r="O576" s="692">
        <v>0</v>
      </c>
      <c r="P576" s="692">
        <v>0</v>
      </c>
      <c r="Q576" s="697">
        <v>0</v>
      </c>
      <c r="R576" s="692">
        <v>0</v>
      </c>
      <c r="S576" s="693">
        <v>0</v>
      </c>
      <c r="T576" s="692">
        <v>0</v>
      </c>
      <c r="U576" s="693">
        <v>0</v>
      </c>
      <c r="V576" s="692">
        <v>0</v>
      </c>
      <c r="W576" s="693">
        <v>0</v>
      </c>
      <c r="X576" s="692">
        <v>0</v>
      </c>
      <c r="Y576" s="693">
        <v>0</v>
      </c>
      <c r="Z576" s="692">
        <v>0</v>
      </c>
      <c r="AA576" s="693">
        <v>0</v>
      </c>
      <c r="AB576" s="698">
        <v>0</v>
      </c>
      <c r="AC576" s="690">
        <v>0</v>
      </c>
      <c r="AD576" s="1015"/>
      <c r="AE576" s="1016"/>
      <c r="AF576" s="1017"/>
    </row>
    <row r="577" spans="1:32" ht="15" customHeight="1" x14ac:dyDescent="0.2">
      <c r="A577" s="11">
        <v>182</v>
      </c>
      <c r="B577" s="271"/>
      <c r="C577" s="272"/>
      <c r="D577" s="272"/>
      <c r="E577" s="272"/>
      <c r="F577" s="1475" t="str">
        <f>'2. CAD NCCF'!F577:L577</f>
        <v>FI issued ABCP, low or not rated</v>
      </c>
      <c r="G577" s="1476"/>
      <c r="H577" s="1476"/>
      <c r="I577" s="1476"/>
      <c r="J577" s="1476"/>
      <c r="K577" s="1476"/>
      <c r="L577" s="1477"/>
      <c r="M577" s="690">
        <v>0</v>
      </c>
      <c r="N577" s="691">
        <v>0</v>
      </c>
      <c r="O577" s="692">
        <v>0</v>
      </c>
      <c r="P577" s="692">
        <v>0</v>
      </c>
      <c r="Q577" s="697">
        <v>0</v>
      </c>
      <c r="R577" s="692">
        <v>0</v>
      </c>
      <c r="S577" s="693">
        <v>0</v>
      </c>
      <c r="T577" s="692">
        <v>0</v>
      </c>
      <c r="U577" s="693">
        <v>0</v>
      </c>
      <c r="V577" s="692">
        <v>0</v>
      </c>
      <c r="W577" s="693">
        <v>0</v>
      </c>
      <c r="X577" s="692">
        <v>0</v>
      </c>
      <c r="Y577" s="693">
        <v>0</v>
      </c>
      <c r="Z577" s="692">
        <v>0</v>
      </c>
      <c r="AA577" s="693">
        <v>0</v>
      </c>
      <c r="AB577" s="698">
        <v>0</v>
      </c>
      <c r="AC577" s="690">
        <v>0</v>
      </c>
      <c r="AD577" s="1015"/>
      <c r="AE577" s="1016"/>
      <c r="AF577" s="1017"/>
    </row>
    <row r="578" spans="1:32" x14ac:dyDescent="0.2">
      <c r="A578" s="11">
        <v>183</v>
      </c>
      <c r="B578" s="271"/>
      <c r="C578" s="272"/>
      <c r="D578" s="1472" t="str">
        <f>'2. CAD NCCF'!D578:L578</f>
        <v>Equities</v>
      </c>
      <c r="E578" s="1473"/>
      <c r="F578" s="1473"/>
      <c r="G578" s="1473"/>
      <c r="H578" s="1473"/>
      <c r="I578" s="1473"/>
      <c r="J578" s="1473"/>
      <c r="K578" s="1473"/>
      <c r="L578" s="1474"/>
      <c r="M578" s="399">
        <f>SUBTOTAL(9,M579:M581)</f>
        <v>0</v>
      </c>
      <c r="N578" s="402">
        <f t="shared" ref="N578:AC578" si="131">SUBTOTAL(9,N579:N581)</f>
        <v>0</v>
      </c>
      <c r="O578" s="406">
        <f t="shared" si="131"/>
        <v>0</v>
      </c>
      <c r="P578" s="405">
        <f t="shared" si="131"/>
        <v>0</v>
      </c>
      <c r="Q578" s="407">
        <f t="shared" si="131"/>
        <v>0</v>
      </c>
      <c r="R578" s="406">
        <f t="shared" si="131"/>
        <v>0</v>
      </c>
      <c r="S578" s="406">
        <f t="shared" si="131"/>
        <v>0</v>
      </c>
      <c r="T578" s="406">
        <f t="shared" si="131"/>
        <v>0</v>
      </c>
      <c r="U578" s="406">
        <f t="shared" si="131"/>
        <v>0</v>
      </c>
      <c r="V578" s="406">
        <f t="shared" si="131"/>
        <v>0</v>
      </c>
      <c r="W578" s="406">
        <f t="shared" si="131"/>
        <v>0</v>
      </c>
      <c r="X578" s="406">
        <f t="shared" si="131"/>
        <v>0</v>
      </c>
      <c r="Y578" s="406">
        <f t="shared" si="131"/>
        <v>0</v>
      </c>
      <c r="Z578" s="406">
        <f t="shared" si="131"/>
        <v>0</v>
      </c>
      <c r="AA578" s="406">
        <f t="shared" si="131"/>
        <v>0</v>
      </c>
      <c r="AB578" s="416">
        <f t="shared" si="131"/>
        <v>0</v>
      </c>
      <c r="AC578" s="399">
        <f t="shared" si="131"/>
        <v>0</v>
      </c>
      <c r="AD578" s="1015"/>
      <c r="AE578" s="1016"/>
      <c r="AF578" s="1017"/>
    </row>
    <row r="579" spans="1:32" x14ac:dyDescent="0.2">
      <c r="A579" s="11">
        <v>184</v>
      </c>
      <c r="B579" s="271"/>
      <c r="C579" s="272"/>
      <c r="D579" s="272"/>
      <c r="E579" s="272"/>
      <c r="F579" s="1475" t="str">
        <f>'2. CAD NCCF'!F579:L579</f>
        <v>Eligible non-financial common equity shares</v>
      </c>
      <c r="G579" s="1476"/>
      <c r="H579" s="1476"/>
      <c r="I579" s="1476"/>
      <c r="J579" s="1476"/>
      <c r="K579" s="1476"/>
      <c r="L579" s="1477"/>
      <c r="M579" s="690">
        <v>0</v>
      </c>
      <c r="N579" s="691">
        <v>0</v>
      </c>
      <c r="O579" s="692">
        <v>0</v>
      </c>
      <c r="P579" s="692">
        <v>0</v>
      </c>
      <c r="Q579" s="697">
        <v>0</v>
      </c>
      <c r="R579" s="692">
        <v>0</v>
      </c>
      <c r="S579" s="693">
        <v>0</v>
      </c>
      <c r="T579" s="692">
        <v>0</v>
      </c>
      <c r="U579" s="693">
        <v>0</v>
      </c>
      <c r="V579" s="692">
        <v>0</v>
      </c>
      <c r="W579" s="693">
        <v>0</v>
      </c>
      <c r="X579" s="692">
        <v>0</v>
      </c>
      <c r="Y579" s="693">
        <v>0</v>
      </c>
      <c r="Z579" s="692">
        <v>0</v>
      </c>
      <c r="AA579" s="693">
        <v>0</v>
      </c>
      <c r="AB579" s="698">
        <v>0</v>
      </c>
      <c r="AC579" s="690">
        <v>0</v>
      </c>
      <c r="AD579" s="1015"/>
      <c r="AE579" s="1016"/>
      <c r="AF579" s="1017"/>
    </row>
    <row r="580" spans="1:32" ht="15" customHeight="1" x14ac:dyDescent="0.2">
      <c r="A580" s="11">
        <v>185</v>
      </c>
      <c r="B580" s="271"/>
      <c r="C580" s="272"/>
      <c r="D580" s="272"/>
      <c r="E580" s="272"/>
      <c r="F580" s="1475" t="str">
        <f>'2. CAD NCCF'!F580:L580</f>
        <v>Eligible financial common equity</v>
      </c>
      <c r="G580" s="1476"/>
      <c r="H580" s="1476"/>
      <c r="I580" s="1476"/>
      <c r="J580" s="1476"/>
      <c r="K580" s="1476"/>
      <c r="L580" s="1477"/>
      <c r="M580" s="690">
        <v>0</v>
      </c>
      <c r="N580" s="691">
        <v>0</v>
      </c>
      <c r="O580" s="692">
        <v>0</v>
      </c>
      <c r="P580" s="692">
        <v>0</v>
      </c>
      <c r="Q580" s="697">
        <v>0</v>
      </c>
      <c r="R580" s="692">
        <v>0</v>
      </c>
      <c r="S580" s="693">
        <v>0</v>
      </c>
      <c r="T580" s="692">
        <v>0</v>
      </c>
      <c r="U580" s="693">
        <v>0</v>
      </c>
      <c r="V580" s="692">
        <v>0</v>
      </c>
      <c r="W580" s="693">
        <v>0</v>
      </c>
      <c r="X580" s="692">
        <v>0</v>
      </c>
      <c r="Y580" s="693">
        <v>0</v>
      </c>
      <c r="Z580" s="692">
        <v>0</v>
      </c>
      <c r="AA580" s="693">
        <v>0</v>
      </c>
      <c r="AB580" s="698">
        <v>0</v>
      </c>
      <c r="AC580" s="690">
        <v>0</v>
      </c>
      <c r="AD580" s="1015"/>
      <c r="AE580" s="1016"/>
      <c r="AF580" s="1017"/>
    </row>
    <row r="581" spans="1:32" ht="15" customHeight="1" x14ac:dyDescent="0.2">
      <c r="A581" s="11">
        <v>186</v>
      </c>
      <c r="B581" s="271"/>
      <c r="C581" s="272"/>
      <c r="D581" s="272"/>
      <c r="E581" s="272"/>
      <c r="F581" s="1475" t="str">
        <f>'2. CAD NCCF'!F581:L581</f>
        <v>Other equities</v>
      </c>
      <c r="G581" s="1476"/>
      <c r="H581" s="1476"/>
      <c r="I581" s="1476"/>
      <c r="J581" s="1476"/>
      <c r="K581" s="1476"/>
      <c r="L581" s="1477"/>
      <c r="M581" s="690">
        <v>0</v>
      </c>
      <c r="N581" s="691">
        <v>0</v>
      </c>
      <c r="O581" s="692">
        <v>0</v>
      </c>
      <c r="P581" s="692">
        <v>0</v>
      </c>
      <c r="Q581" s="697">
        <v>0</v>
      </c>
      <c r="R581" s="692">
        <v>0</v>
      </c>
      <c r="S581" s="693">
        <v>0</v>
      </c>
      <c r="T581" s="692">
        <v>0</v>
      </c>
      <c r="U581" s="693">
        <v>0</v>
      </c>
      <c r="V581" s="692">
        <v>0</v>
      </c>
      <c r="W581" s="693">
        <v>0</v>
      </c>
      <c r="X581" s="692">
        <v>0</v>
      </c>
      <c r="Y581" s="693">
        <v>0</v>
      </c>
      <c r="Z581" s="692">
        <v>0</v>
      </c>
      <c r="AA581" s="693">
        <v>0</v>
      </c>
      <c r="AB581" s="698">
        <v>0</v>
      </c>
      <c r="AC581" s="696">
        <v>0</v>
      </c>
      <c r="AD581" s="1036"/>
      <c r="AE581" s="1016"/>
      <c r="AF581" s="1017"/>
    </row>
    <row r="582" spans="1:32" x14ac:dyDescent="0.2">
      <c r="A582" s="11">
        <v>187</v>
      </c>
      <c r="B582" s="271"/>
      <c r="C582" s="272"/>
      <c r="D582" s="1472" t="str">
        <f>'2. CAD NCCF'!D582:L582</f>
        <v>FI's own securities - Not eliminated</v>
      </c>
      <c r="E582" s="1473"/>
      <c r="F582" s="1473"/>
      <c r="G582" s="1473"/>
      <c r="H582" s="1473"/>
      <c r="I582" s="1473"/>
      <c r="J582" s="1473"/>
      <c r="K582" s="1473"/>
      <c r="L582" s="1474"/>
      <c r="M582" s="399">
        <f>SUBTOTAL(9,M583:M584)</f>
        <v>0</v>
      </c>
      <c r="N582" s="1266"/>
      <c r="O582" s="1266"/>
      <c r="P582" s="1266"/>
      <c r="Q582" s="1266"/>
      <c r="R582" s="1266"/>
      <c r="S582" s="1266"/>
      <c r="T582" s="1266"/>
      <c r="U582" s="1266"/>
      <c r="V582" s="1266"/>
      <c r="W582" s="1266"/>
      <c r="X582" s="1266"/>
      <c r="Y582" s="1266"/>
      <c r="Z582" s="1266"/>
      <c r="AA582" s="1266"/>
      <c r="AB582" s="1266"/>
      <c r="AC582" s="1266"/>
      <c r="AD582" s="1036"/>
      <c r="AE582" s="1016"/>
      <c r="AF582" s="1017"/>
    </row>
    <row r="583" spans="1:32" x14ac:dyDescent="0.2">
      <c r="A583" s="11">
        <v>188</v>
      </c>
      <c r="B583" s="271"/>
      <c r="C583" s="272"/>
      <c r="D583" s="272"/>
      <c r="E583" s="272"/>
      <c r="F583" s="1475" t="str">
        <f>'2. CAD NCCF'!F583:L583</f>
        <v>FI's own debt not eliminated</v>
      </c>
      <c r="G583" s="1476"/>
      <c r="H583" s="1476"/>
      <c r="I583" s="1476"/>
      <c r="J583" s="1476"/>
      <c r="K583" s="1476"/>
      <c r="L583" s="1477"/>
      <c r="M583" s="690">
        <v>0</v>
      </c>
      <c r="N583" s="1267"/>
      <c r="O583" s="1267"/>
      <c r="P583" s="1267"/>
      <c r="Q583" s="1267"/>
      <c r="R583" s="1267"/>
      <c r="S583" s="1267"/>
      <c r="T583" s="1267"/>
      <c r="U583" s="1267"/>
      <c r="V583" s="1267"/>
      <c r="W583" s="1267"/>
      <c r="X583" s="1267"/>
      <c r="Y583" s="1267"/>
      <c r="Z583" s="1267"/>
      <c r="AA583" s="1267"/>
      <c r="AB583" s="1267"/>
      <c r="AC583" s="1267"/>
      <c r="AD583" s="1036"/>
      <c r="AE583" s="1016"/>
      <c r="AF583" s="1017"/>
    </row>
    <row r="584" spans="1:32" ht="15" customHeight="1" x14ac:dyDescent="0.2">
      <c r="A584" s="11">
        <v>189</v>
      </c>
      <c r="B584" s="271"/>
      <c r="C584" s="272"/>
      <c r="D584" s="272"/>
      <c r="E584" s="272"/>
      <c r="F584" s="1475" t="str">
        <f>'2. CAD NCCF'!F584:L584</f>
        <v>FI's own equity not eliminated</v>
      </c>
      <c r="G584" s="1476"/>
      <c r="H584" s="1476"/>
      <c r="I584" s="1476"/>
      <c r="J584" s="1476"/>
      <c r="K584" s="1476"/>
      <c r="L584" s="1477"/>
      <c r="M584" s="690">
        <v>0</v>
      </c>
      <c r="N584" s="1268"/>
      <c r="O584" s="1268"/>
      <c r="P584" s="1268"/>
      <c r="Q584" s="1268"/>
      <c r="R584" s="1268"/>
      <c r="S584" s="1268"/>
      <c r="T584" s="1268"/>
      <c r="U584" s="1268"/>
      <c r="V584" s="1268"/>
      <c r="W584" s="1268"/>
      <c r="X584" s="1268"/>
      <c r="Y584" s="1268"/>
      <c r="Z584" s="1268"/>
      <c r="AA584" s="1268"/>
      <c r="AB584" s="1268"/>
      <c r="AC584" s="1268"/>
      <c r="AD584" s="1036"/>
      <c r="AE584" s="1016"/>
      <c r="AF584" s="1017"/>
    </row>
    <row r="585" spans="1:32" ht="15" customHeight="1" x14ac:dyDescent="0.2">
      <c r="A585" s="11">
        <v>326</v>
      </c>
      <c r="B585" s="271"/>
      <c r="C585" s="1532" t="str">
        <f>'2. CAD NCCF'!C585:AF585</f>
        <v>Reverse repo collateral in</v>
      </c>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33"/>
    </row>
    <row r="586" spans="1:32" x14ac:dyDescent="0.2">
      <c r="A586" s="11">
        <v>232</v>
      </c>
      <c r="B586" s="271"/>
      <c r="C586" s="272"/>
      <c r="D586" s="1472" t="str">
        <f>'2. CAD NCCF'!D586:AF586</f>
        <v>Government securities (GS)</v>
      </c>
      <c r="E586" s="1473"/>
      <c r="F586" s="1473"/>
      <c r="G586" s="1473"/>
      <c r="H586" s="1473"/>
      <c r="I586" s="1473"/>
      <c r="J586" s="1473"/>
      <c r="K586" s="1473"/>
      <c r="L586" s="1473"/>
      <c r="M586" s="1473"/>
      <c r="N586" s="1473"/>
      <c r="O586" s="1473"/>
      <c r="P586" s="1473"/>
      <c r="Q586" s="1473"/>
      <c r="R586" s="1473"/>
      <c r="S586" s="1473"/>
      <c r="T586" s="1473"/>
      <c r="U586" s="1473"/>
      <c r="V586" s="1473"/>
      <c r="W586" s="1473"/>
      <c r="X586" s="1473"/>
      <c r="Y586" s="1473"/>
      <c r="Z586" s="1473"/>
      <c r="AA586" s="1473"/>
      <c r="AB586" s="1473"/>
      <c r="AC586" s="1473"/>
      <c r="AD586" s="1473"/>
      <c r="AE586" s="1473"/>
      <c r="AF586" s="1474"/>
    </row>
    <row r="587" spans="1:32" x14ac:dyDescent="0.2">
      <c r="A587" s="11">
        <v>233</v>
      </c>
      <c r="B587" s="271"/>
      <c r="C587" s="272"/>
      <c r="D587" s="272"/>
      <c r="E587" s="1515" t="str">
        <f>'2. CAD NCCF'!E587:L587</f>
        <v>High rated GS</v>
      </c>
      <c r="F587" s="1516"/>
      <c r="G587" s="1516"/>
      <c r="H587" s="1516"/>
      <c r="I587" s="1516"/>
      <c r="J587" s="1516"/>
      <c r="K587" s="1516"/>
      <c r="L587" s="1517"/>
      <c r="M587" s="399">
        <f>SUBTOTAL(9,M588:M591)</f>
        <v>0</v>
      </c>
      <c r="N587" s="402">
        <f t="shared" ref="N587:AC587" si="132">SUBTOTAL(9,N588:N591)</f>
        <v>0</v>
      </c>
      <c r="O587" s="406">
        <f t="shared" si="132"/>
        <v>0</v>
      </c>
      <c r="P587" s="405">
        <f t="shared" si="132"/>
        <v>0</v>
      </c>
      <c r="Q587" s="407">
        <f t="shared" si="132"/>
        <v>0</v>
      </c>
      <c r="R587" s="406">
        <f t="shared" si="132"/>
        <v>0</v>
      </c>
      <c r="S587" s="406">
        <f t="shared" si="132"/>
        <v>0</v>
      </c>
      <c r="T587" s="406">
        <f t="shared" si="132"/>
        <v>0</v>
      </c>
      <c r="U587" s="406">
        <f t="shared" si="132"/>
        <v>0</v>
      </c>
      <c r="V587" s="406">
        <f t="shared" si="132"/>
        <v>0</v>
      </c>
      <c r="W587" s="406">
        <f t="shared" si="132"/>
        <v>0</v>
      </c>
      <c r="X587" s="406">
        <f t="shared" si="132"/>
        <v>0</v>
      </c>
      <c r="Y587" s="406">
        <f t="shared" si="132"/>
        <v>0</v>
      </c>
      <c r="Z587" s="406">
        <f t="shared" si="132"/>
        <v>0</v>
      </c>
      <c r="AA587" s="406">
        <f t="shared" si="132"/>
        <v>0</v>
      </c>
      <c r="AB587" s="416">
        <f t="shared" si="132"/>
        <v>0</v>
      </c>
      <c r="AC587" s="399">
        <f t="shared" si="132"/>
        <v>0</v>
      </c>
      <c r="AD587" s="1015"/>
      <c r="AE587" s="1016"/>
      <c r="AF587" s="1017"/>
    </row>
    <row r="588" spans="1:32" x14ac:dyDescent="0.2">
      <c r="A588" s="11">
        <v>234</v>
      </c>
      <c r="B588" s="271"/>
      <c r="C588" s="272"/>
      <c r="D588" s="272"/>
      <c r="E588" s="273"/>
      <c r="F588" s="1475" t="str">
        <f>'2. CAD NCCF'!F588:L588</f>
        <v xml:space="preserve">Sovereigh &amp; central bank GS </v>
      </c>
      <c r="G588" s="1476"/>
      <c r="H588" s="1476"/>
      <c r="I588" s="1476"/>
      <c r="J588" s="1476"/>
      <c r="K588" s="1476"/>
      <c r="L588" s="1477"/>
      <c r="M588" s="690">
        <v>0</v>
      </c>
      <c r="N588" s="691">
        <v>0</v>
      </c>
      <c r="O588" s="692">
        <v>0</v>
      </c>
      <c r="P588" s="692">
        <v>0</v>
      </c>
      <c r="Q588" s="697">
        <v>0</v>
      </c>
      <c r="R588" s="692">
        <v>0</v>
      </c>
      <c r="S588" s="693">
        <v>0</v>
      </c>
      <c r="T588" s="692">
        <v>0</v>
      </c>
      <c r="U588" s="693">
        <v>0</v>
      </c>
      <c r="V588" s="692">
        <v>0</v>
      </c>
      <c r="W588" s="692">
        <v>0</v>
      </c>
      <c r="X588" s="692">
        <v>0</v>
      </c>
      <c r="Y588" s="692">
        <v>0</v>
      </c>
      <c r="Z588" s="692">
        <v>0</v>
      </c>
      <c r="AA588" s="692">
        <v>0</v>
      </c>
      <c r="AB588" s="698">
        <v>0</v>
      </c>
      <c r="AC588" s="690">
        <v>0</v>
      </c>
      <c r="AD588" s="1015"/>
      <c r="AE588" s="1016"/>
      <c r="AF588" s="1017"/>
    </row>
    <row r="589" spans="1:32" ht="15" customHeight="1" x14ac:dyDescent="0.2">
      <c r="A589" s="11">
        <v>235</v>
      </c>
      <c r="B589" s="271"/>
      <c r="C589" s="272"/>
      <c r="D589" s="272"/>
      <c r="E589" s="273"/>
      <c r="F589" s="1475" t="str">
        <f>'2. CAD NCCF'!F589:L589</f>
        <v>State, provincial &amp; agency GS</v>
      </c>
      <c r="G589" s="1476"/>
      <c r="H589" s="1476"/>
      <c r="I589" s="1476"/>
      <c r="J589" s="1476"/>
      <c r="K589" s="1476"/>
      <c r="L589" s="1477"/>
      <c r="M589" s="690">
        <v>0</v>
      </c>
      <c r="N589" s="691">
        <v>0</v>
      </c>
      <c r="O589" s="692">
        <v>0</v>
      </c>
      <c r="P589" s="692">
        <v>0</v>
      </c>
      <c r="Q589" s="697">
        <v>0</v>
      </c>
      <c r="R589" s="692">
        <v>0</v>
      </c>
      <c r="S589" s="693">
        <v>0</v>
      </c>
      <c r="T589" s="692">
        <v>0</v>
      </c>
      <c r="U589" s="693">
        <v>0</v>
      </c>
      <c r="V589" s="692">
        <v>0</v>
      </c>
      <c r="W589" s="692">
        <v>0</v>
      </c>
      <c r="X589" s="692">
        <v>0</v>
      </c>
      <c r="Y589" s="692">
        <v>0</v>
      </c>
      <c r="Z589" s="692">
        <v>0</v>
      </c>
      <c r="AA589" s="692">
        <v>0</v>
      </c>
      <c r="AB589" s="698">
        <v>0</v>
      </c>
      <c r="AC589" s="690">
        <v>0</v>
      </c>
      <c r="AD589" s="1015"/>
      <c r="AE589" s="1016"/>
      <c r="AF589" s="1017"/>
    </row>
    <row r="590" spans="1:32" ht="15" customHeight="1" x14ac:dyDescent="0.2">
      <c r="A590" s="11">
        <v>236</v>
      </c>
      <c r="B590" s="271"/>
      <c r="C590" s="272"/>
      <c r="D590" s="274"/>
      <c r="E590" s="275"/>
      <c r="F590" s="1475" t="str">
        <f>'2. CAD NCCF'!F590:L590</f>
        <v>State municipal GS</v>
      </c>
      <c r="G590" s="1476"/>
      <c r="H590" s="1476"/>
      <c r="I590" s="1476"/>
      <c r="J590" s="1476"/>
      <c r="K590" s="1476"/>
      <c r="L590" s="1477"/>
      <c r="M590" s="690">
        <v>0</v>
      </c>
      <c r="N590" s="691">
        <v>0</v>
      </c>
      <c r="O590" s="692">
        <v>0</v>
      </c>
      <c r="P590" s="692">
        <v>0</v>
      </c>
      <c r="Q590" s="697">
        <v>0</v>
      </c>
      <c r="R590" s="692">
        <v>0</v>
      </c>
      <c r="S590" s="693">
        <v>0</v>
      </c>
      <c r="T590" s="692">
        <v>0</v>
      </c>
      <c r="U590" s="693">
        <v>0</v>
      </c>
      <c r="V590" s="692">
        <v>0</v>
      </c>
      <c r="W590" s="692">
        <v>0</v>
      </c>
      <c r="X590" s="692">
        <v>0</v>
      </c>
      <c r="Y590" s="692">
        <v>0</v>
      </c>
      <c r="Z590" s="692">
        <v>0</v>
      </c>
      <c r="AA590" s="692">
        <v>0</v>
      </c>
      <c r="AB590" s="698">
        <v>0</v>
      </c>
      <c r="AC590" s="690">
        <v>0</v>
      </c>
      <c r="AD590" s="1015"/>
      <c r="AE590" s="1016"/>
      <c r="AF590" s="1017"/>
    </row>
    <row r="591" spans="1:32" ht="15" customHeight="1" x14ac:dyDescent="0.2">
      <c r="A591" s="11">
        <v>237</v>
      </c>
      <c r="B591" s="271"/>
      <c r="C591" s="272"/>
      <c r="D591" s="272"/>
      <c r="E591" s="276"/>
      <c r="F591" s="1475" t="str">
        <f>'2. CAD NCCF'!F591:L591</f>
        <v>Supranational and multilateral development bank GS</v>
      </c>
      <c r="G591" s="1476"/>
      <c r="H591" s="1476"/>
      <c r="I591" s="1476"/>
      <c r="J591" s="1476"/>
      <c r="K591" s="1476"/>
      <c r="L591" s="1477"/>
      <c r="M591" s="690">
        <v>0</v>
      </c>
      <c r="N591" s="691">
        <v>0</v>
      </c>
      <c r="O591" s="692">
        <v>0</v>
      </c>
      <c r="P591" s="692">
        <v>0</v>
      </c>
      <c r="Q591" s="697">
        <v>0</v>
      </c>
      <c r="R591" s="692">
        <v>0</v>
      </c>
      <c r="S591" s="693">
        <v>0</v>
      </c>
      <c r="T591" s="692">
        <v>0</v>
      </c>
      <c r="U591" s="693">
        <v>0</v>
      </c>
      <c r="V591" s="692">
        <v>0</v>
      </c>
      <c r="W591" s="692">
        <v>0</v>
      </c>
      <c r="X591" s="692">
        <v>0</v>
      </c>
      <c r="Y591" s="692">
        <v>0</v>
      </c>
      <c r="Z591" s="692">
        <v>0</v>
      </c>
      <c r="AA591" s="692">
        <v>0</v>
      </c>
      <c r="AB591" s="698">
        <v>0</v>
      </c>
      <c r="AC591" s="690">
        <v>0</v>
      </c>
      <c r="AD591" s="1015"/>
      <c r="AE591" s="1016"/>
      <c r="AF591" s="1017"/>
    </row>
    <row r="592" spans="1:32" ht="15.75" x14ac:dyDescent="0.2">
      <c r="A592" s="11">
        <v>238</v>
      </c>
      <c r="B592" s="271"/>
      <c r="C592" s="272"/>
      <c r="D592" s="277"/>
      <c r="E592" s="1445" t="str">
        <f>'2. CAD NCCF'!E592:L592</f>
        <v>Medium rated GS</v>
      </c>
      <c r="F592" s="1446"/>
      <c r="G592" s="1446"/>
      <c r="H592" s="1446"/>
      <c r="I592" s="1446"/>
      <c r="J592" s="1446"/>
      <c r="K592" s="1446"/>
      <c r="L592" s="1447"/>
      <c r="M592" s="399">
        <f>SUBTOTAL(9,M593:M596)</f>
        <v>0</v>
      </c>
      <c r="N592" s="402">
        <f t="shared" ref="N592:AC592" si="133">SUBTOTAL(9,N593:N596)</f>
        <v>0</v>
      </c>
      <c r="O592" s="406">
        <f t="shared" si="133"/>
        <v>0</v>
      </c>
      <c r="P592" s="405">
        <f t="shared" si="133"/>
        <v>0</v>
      </c>
      <c r="Q592" s="407">
        <f t="shared" si="133"/>
        <v>0</v>
      </c>
      <c r="R592" s="406">
        <f t="shared" si="133"/>
        <v>0</v>
      </c>
      <c r="S592" s="406">
        <f t="shared" si="133"/>
        <v>0</v>
      </c>
      <c r="T592" s="406">
        <f t="shared" si="133"/>
        <v>0</v>
      </c>
      <c r="U592" s="406">
        <f t="shared" si="133"/>
        <v>0</v>
      </c>
      <c r="V592" s="406">
        <f t="shared" si="133"/>
        <v>0</v>
      </c>
      <c r="W592" s="406">
        <f t="shared" si="133"/>
        <v>0</v>
      </c>
      <c r="X592" s="406">
        <f t="shared" si="133"/>
        <v>0</v>
      </c>
      <c r="Y592" s="406">
        <f t="shared" si="133"/>
        <v>0</v>
      </c>
      <c r="Z592" s="406">
        <f t="shared" si="133"/>
        <v>0</v>
      </c>
      <c r="AA592" s="406">
        <f t="shared" si="133"/>
        <v>0</v>
      </c>
      <c r="AB592" s="416">
        <f t="shared" si="133"/>
        <v>0</v>
      </c>
      <c r="AC592" s="399">
        <f t="shared" si="133"/>
        <v>0</v>
      </c>
      <c r="AD592" s="1015"/>
      <c r="AE592" s="1016"/>
      <c r="AF592" s="1017"/>
    </row>
    <row r="593" spans="1:32" ht="15" customHeight="1" x14ac:dyDescent="0.2">
      <c r="A593" s="11">
        <v>239</v>
      </c>
      <c r="B593" s="271"/>
      <c r="C593" s="272"/>
      <c r="D593" s="278"/>
      <c r="E593" s="278"/>
      <c r="F593" s="1475" t="str">
        <f>'2. CAD NCCF'!F593:L593</f>
        <v xml:space="preserve">Sovereigh &amp; central bank GS </v>
      </c>
      <c r="G593" s="1476"/>
      <c r="H593" s="1476"/>
      <c r="I593" s="1476"/>
      <c r="J593" s="1476"/>
      <c r="K593" s="1476"/>
      <c r="L593" s="1477"/>
      <c r="M593" s="690">
        <v>0</v>
      </c>
      <c r="N593" s="691">
        <v>0</v>
      </c>
      <c r="O593" s="692">
        <v>0</v>
      </c>
      <c r="P593" s="692">
        <v>0</v>
      </c>
      <c r="Q593" s="697">
        <v>0</v>
      </c>
      <c r="R593" s="692">
        <v>0</v>
      </c>
      <c r="S593" s="693">
        <v>0</v>
      </c>
      <c r="T593" s="692">
        <v>0</v>
      </c>
      <c r="U593" s="693">
        <v>0</v>
      </c>
      <c r="V593" s="692">
        <v>0</v>
      </c>
      <c r="W593" s="693">
        <v>0</v>
      </c>
      <c r="X593" s="692">
        <v>0</v>
      </c>
      <c r="Y593" s="693">
        <v>0</v>
      </c>
      <c r="Z593" s="692">
        <v>0</v>
      </c>
      <c r="AA593" s="693">
        <v>0</v>
      </c>
      <c r="AB593" s="698">
        <v>0</v>
      </c>
      <c r="AC593" s="690">
        <v>0</v>
      </c>
      <c r="AD593" s="1015"/>
      <c r="AE593" s="1016"/>
      <c r="AF593" s="1017"/>
    </row>
    <row r="594" spans="1:32" ht="15" customHeight="1" x14ac:dyDescent="0.2">
      <c r="A594" s="11">
        <v>240</v>
      </c>
      <c r="B594" s="271"/>
      <c r="C594" s="272"/>
      <c r="D594" s="278"/>
      <c r="E594" s="278"/>
      <c r="F594" s="1475" t="str">
        <f>'2. CAD NCCF'!F594:L594</f>
        <v>State, provincial &amp; agency GS</v>
      </c>
      <c r="G594" s="1476"/>
      <c r="H594" s="1476"/>
      <c r="I594" s="1476"/>
      <c r="J594" s="1476"/>
      <c r="K594" s="1476"/>
      <c r="L594" s="1477"/>
      <c r="M594" s="690">
        <v>0</v>
      </c>
      <c r="N594" s="691">
        <v>0</v>
      </c>
      <c r="O594" s="692">
        <v>0</v>
      </c>
      <c r="P594" s="692">
        <v>0</v>
      </c>
      <c r="Q594" s="697">
        <v>0</v>
      </c>
      <c r="R594" s="692">
        <v>0</v>
      </c>
      <c r="S594" s="693">
        <v>0</v>
      </c>
      <c r="T594" s="692">
        <v>0</v>
      </c>
      <c r="U594" s="693">
        <v>0</v>
      </c>
      <c r="V594" s="692">
        <v>0</v>
      </c>
      <c r="W594" s="693">
        <v>0</v>
      </c>
      <c r="X594" s="692">
        <v>0</v>
      </c>
      <c r="Y594" s="693">
        <v>0</v>
      </c>
      <c r="Z594" s="692">
        <v>0</v>
      </c>
      <c r="AA594" s="693">
        <v>0</v>
      </c>
      <c r="AB594" s="698">
        <v>0</v>
      </c>
      <c r="AC594" s="690">
        <v>0</v>
      </c>
      <c r="AD594" s="1015"/>
      <c r="AE594" s="1016"/>
      <c r="AF594" s="1017"/>
    </row>
    <row r="595" spans="1:32" ht="15" customHeight="1" x14ac:dyDescent="0.2">
      <c r="A595" s="11">
        <v>241</v>
      </c>
      <c r="B595" s="271"/>
      <c r="C595" s="272"/>
      <c r="D595" s="279"/>
      <c r="E595" s="279"/>
      <c r="F595" s="1475" t="str">
        <f>'2. CAD NCCF'!F595:L595</f>
        <v>State municipal GS</v>
      </c>
      <c r="G595" s="1476"/>
      <c r="H595" s="1476"/>
      <c r="I595" s="1476"/>
      <c r="J595" s="1476"/>
      <c r="K595" s="1476"/>
      <c r="L595" s="1477"/>
      <c r="M595" s="690">
        <v>0</v>
      </c>
      <c r="N595" s="691">
        <v>0</v>
      </c>
      <c r="O595" s="692">
        <v>0</v>
      </c>
      <c r="P595" s="692">
        <v>0</v>
      </c>
      <c r="Q595" s="697">
        <v>0</v>
      </c>
      <c r="R595" s="692">
        <v>0</v>
      </c>
      <c r="S595" s="693">
        <v>0</v>
      </c>
      <c r="T595" s="692">
        <v>0</v>
      </c>
      <c r="U595" s="693">
        <v>0</v>
      </c>
      <c r="V595" s="692">
        <v>0</v>
      </c>
      <c r="W595" s="693">
        <v>0</v>
      </c>
      <c r="X595" s="692">
        <v>0</v>
      </c>
      <c r="Y595" s="693">
        <v>0</v>
      </c>
      <c r="Z595" s="692">
        <v>0</v>
      </c>
      <c r="AA595" s="693">
        <v>0</v>
      </c>
      <c r="AB595" s="698">
        <v>0</v>
      </c>
      <c r="AC595" s="690">
        <v>0</v>
      </c>
      <c r="AD595" s="1015"/>
      <c r="AE595" s="1016"/>
      <c r="AF595" s="1017"/>
    </row>
    <row r="596" spans="1:32" ht="15" customHeight="1" x14ac:dyDescent="0.2">
      <c r="A596" s="11">
        <v>242</v>
      </c>
      <c r="B596" s="271"/>
      <c r="C596" s="272"/>
      <c r="D596" s="274"/>
      <c r="E596" s="274"/>
      <c r="F596" s="1475" t="str">
        <f>'2. CAD NCCF'!F596:L596</f>
        <v>Supranational and multilateral development bank GS</v>
      </c>
      <c r="G596" s="1476"/>
      <c r="H596" s="1476"/>
      <c r="I596" s="1476"/>
      <c r="J596" s="1476"/>
      <c r="K596" s="1476"/>
      <c r="L596" s="1477"/>
      <c r="M596" s="690">
        <v>0</v>
      </c>
      <c r="N596" s="691">
        <v>0</v>
      </c>
      <c r="O596" s="692">
        <v>0</v>
      </c>
      <c r="P596" s="692">
        <v>0</v>
      </c>
      <c r="Q596" s="697">
        <v>0</v>
      </c>
      <c r="R596" s="692">
        <v>0</v>
      </c>
      <c r="S596" s="693">
        <v>0</v>
      </c>
      <c r="T596" s="692">
        <v>0</v>
      </c>
      <c r="U596" s="693">
        <v>0</v>
      </c>
      <c r="V596" s="692">
        <v>0</v>
      </c>
      <c r="W596" s="693">
        <v>0</v>
      </c>
      <c r="X596" s="692">
        <v>0</v>
      </c>
      <c r="Y596" s="693">
        <v>0</v>
      </c>
      <c r="Z596" s="692">
        <v>0</v>
      </c>
      <c r="AA596" s="693">
        <v>0</v>
      </c>
      <c r="AB596" s="698">
        <v>0</v>
      </c>
      <c r="AC596" s="690">
        <v>0</v>
      </c>
      <c r="AD596" s="1015"/>
      <c r="AE596" s="1016"/>
      <c r="AF596" s="1017"/>
    </row>
    <row r="597" spans="1:32" ht="15.75" customHeight="1" x14ac:dyDescent="0.2">
      <c r="A597" s="11">
        <v>243</v>
      </c>
      <c r="B597" s="271"/>
      <c r="C597" s="272"/>
      <c r="D597" s="279"/>
      <c r="E597" s="1445" t="str">
        <f>'2. CAD NCCF'!E597:L597</f>
        <v>Low or not rated GS</v>
      </c>
      <c r="F597" s="1446"/>
      <c r="G597" s="1446"/>
      <c r="H597" s="1446"/>
      <c r="I597" s="1446"/>
      <c r="J597" s="1446"/>
      <c r="K597" s="1446"/>
      <c r="L597" s="1447"/>
      <c r="M597" s="399">
        <f>SUBTOTAL(9,M598:M601)</f>
        <v>0</v>
      </c>
      <c r="N597" s="402">
        <f t="shared" ref="N597:AC597" si="134">SUBTOTAL(9,N598:N601)</f>
        <v>0</v>
      </c>
      <c r="O597" s="406">
        <f t="shared" si="134"/>
        <v>0</v>
      </c>
      <c r="P597" s="405">
        <f t="shared" si="134"/>
        <v>0</v>
      </c>
      <c r="Q597" s="407">
        <f t="shared" si="134"/>
        <v>0</v>
      </c>
      <c r="R597" s="406">
        <f t="shared" si="134"/>
        <v>0</v>
      </c>
      <c r="S597" s="406">
        <f t="shared" si="134"/>
        <v>0</v>
      </c>
      <c r="T597" s="406">
        <f t="shared" si="134"/>
        <v>0</v>
      </c>
      <c r="U597" s="406">
        <f t="shared" si="134"/>
        <v>0</v>
      </c>
      <c r="V597" s="406">
        <f t="shared" si="134"/>
        <v>0</v>
      </c>
      <c r="W597" s="406">
        <f t="shared" si="134"/>
        <v>0</v>
      </c>
      <c r="X597" s="406">
        <f t="shared" si="134"/>
        <v>0</v>
      </c>
      <c r="Y597" s="406">
        <f t="shared" si="134"/>
        <v>0</v>
      </c>
      <c r="Z597" s="406">
        <f t="shared" si="134"/>
        <v>0</v>
      </c>
      <c r="AA597" s="406">
        <f t="shared" si="134"/>
        <v>0</v>
      </c>
      <c r="AB597" s="416">
        <f t="shared" si="134"/>
        <v>0</v>
      </c>
      <c r="AC597" s="399">
        <f t="shared" si="134"/>
        <v>0</v>
      </c>
      <c r="AD597" s="1015"/>
      <c r="AE597" s="1016"/>
      <c r="AF597" s="1017"/>
    </row>
    <row r="598" spans="1:32" ht="15" customHeight="1" x14ac:dyDescent="0.2">
      <c r="A598" s="11">
        <v>244</v>
      </c>
      <c r="B598" s="271"/>
      <c r="C598" s="272"/>
      <c r="D598" s="278"/>
      <c r="E598" s="278"/>
      <c r="F598" s="1475" t="str">
        <f>'2. CAD NCCF'!F598:L598</f>
        <v xml:space="preserve">Sovereigh &amp; central bank GS </v>
      </c>
      <c r="G598" s="1476"/>
      <c r="H598" s="1476"/>
      <c r="I598" s="1476"/>
      <c r="J598" s="1476"/>
      <c r="K598" s="1476"/>
      <c r="L598" s="1477"/>
      <c r="M598" s="690">
        <v>0</v>
      </c>
      <c r="N598" s="691">
        <v>0</v>
      </c>
      <c r="O598" s="692">
        <v>0</v>
      </c>
      <c r="P598" s="692">
        <v>0</v>
      </c>
      <c r="Q598" s="697">
        <v>0</v>
      </c>
      <c r="R598" s="692">
        <v>0</v>
      </c>
      <c r="S598" s="693">
        <v>0</v>
      </c>
      <c r="T598" s="692">
        <v>0</v>
      </c>
      <c r="U598" s="693">
        <v>0</v>
      </c>
      <c r="V598" s="692">
        <v>0</v>
      </c>
      <c r="W598" s="693">
        <v>0</v>
      </c>
      <c r="X598" s="692">
        <v>0</v>
      </c>
      <c r="Y598" s="693">
        <v>0</v>
      </c>
      <c r="Z598" s="692">
        <v>0</v>
      </c>
      <c r="AA598" s="693">
        <v>0</v>
      </c>
      <c r="AB598" s="698">
        <v>0</v>
      </c>
      <c r="AC598" s="690">
        <v>0</v>
      </c>
      <c r="AD598" s="1015"/>
      <c r="AE598" s="1016"/>
      <c r="AF598" s="1017"/>
    </row>
    <row r="599" spans="1:32" ht="15" customHeight="1" x14ac:dyDescent="0.2">
      <c r="A599" s="11">
        <v>245</v>
      </c>
      <c r="B599" s="271"/>
      <c r="C599" s="272"/>
      <c r="D599" s="280"/>
      <c r="E599" s="280"/>
      <c r="F599" s="1475" t="str">
        <f>'2. CAD NCCF'!F599:L599</f>
        <v>State, provincial &amp; agency GS</v>
      </c>
      <c r="G599" s="1476"/>
      <c r="H599" s="1476"/>
      <c r="I599" s="1476"/>
      <c r="J599" s="1476"/>
      <c r="K599" s="1476"/>
      <c r="L599" s="1477"/>
      <c r="M599" s="690">
        <v>0</v>
      </c>
      <c r="N599" s="691">
        <v>0</v>
      </c>
      <c r="O599" s="692">
        <v>0</v>
      </c>
      <c r="P599" s="692">
        <v>0</v>
      </c>
      <c r="Q599" s="697">
        <v>0</v>
      </c>
      <c r="R599" s="692">
        <v>0</v>
      </c>
      <c r="S599" s="693">
        <v>0</v>
      </c>
      <c r="T599" s="692">
        <v>0</v>
      </c>
      <c r="U599" s="693">
        <v>0</v>
      </c>
      <c r="V599" s="692">
        <v>0</v>
      </c>
      <c r="W599" s="693">
        <v>0</v>
      </c>
      <c r="X599" s="692">
        <v>0</v>
      </c>
      <c r="Y599" s="693">
        <v>0</v>
      </c>
      <c r="Z599" s="692">
        <v>0</v>
      </c>
      <c r="AA599" s="693">
        <v>0</v>
      </c>
      <c r="AB599" s="698">
        <v>0</v>
      </c>
      <c r="AC599" s="690">
        <v>0</v>
      </c>
      <c r="AD599" s="1015"/>
      <c r="AE599" s="1016"/>
      <c r="AF599" s="1017"/>
    </row>
    <row r="600" spans="1:32" ht="15" customHeight="1" x14ac:dyDescent="0.2">
      <c r="A600" s="11">
        <v>246</v>
      </c>
      <c r="B600" s="271"/>
      <c r="C600" s="272"/>
      <c r="D600" s="280"/>
      <c r="E600" s="280"/>
      <c r="F600" s="1475" t="str">
        <f>'2. CAD NCCF'!F600:L600</f>
        <v>State municipal GS</v>
      </c>
      <c r="G600" s="1476"/>
      <c r="H600" s="1476"/>
      <c r="I600" s="1476"/>
      <c r="J600" s="1476"/>
      <c r="K600" s="1476"/>
      <c r="L600" s="1477"/>
      <c r="M600" s="690">
        <v>0</v>
      </c>
      <c r="N600" s="691">
        <v>0</v>
      </c>
      <c r="O600" s="692">
        <v>0</v>
      </c>
      <c r="P600" s="692">
        <v>0</v>
      </c>
      <c r="Q600" s="697">
        <v>0</v>
      </c>
      <c r="R600" s="692">
        <v>0</v>
      </c>
      <c r="S600" s="693">
        <v>0</v>
      </c>
      <c r="T600" s="692">
        <v>0</v>
      </c>
      <c r="U600" s="693">
        <v>0</v>
      </c>
      <c r="V600" s="692">
        <v>0</v>
      </c>
      <c r="W600" s="693">
        <v>0</v>
      </c>
      <c r="X600" s="692">
        <v>0</v>
      </c>
      <c r="Y600" s="693">
        <v>0</v>
      </c>
      <c r="Z600" s="692">
        <v>0</v>
      </c>
      <c r="AA600" s="693">
        <v>0</v>
      </c>
      <c r="AB600" s="698">
        <v>0</v>
      </c>
      <c r="AC600" s="690">
        <v>0</v>
      </c>
      <c r="AD600" s="1015"/>
      <c r="AE600" s="1016"/>
      <c r="AF600" s="1017"/>
    </row>
    <row r="601" spans="1:32" ht="15" customHeight="1" x14ac:dyDescent="0.2">
      <c r="A601" s="11">
        <v>247</v>
      </c>
      <c r="B601" s="271"/>
      <c r="C601" s="272"/>
      <c r="D601" s="281"/>
      <c r="E601" s="281"/>
      <c r="F601" s="1475" t="str">
        <f>'2. CAD NCCF'!F601:L601</f>
        <v>Supranational and multilateral development bank GS</v>
      </c>
      <c r="G601" s="1476"/>
      <c r="H601" s="1476"/>
      <c r="I601" s="1476"/>
      <c r="J601" s="1476"/>
      <c r="K601" s="1476"/>
      <c r="L601" s="1477"/>
      <c r="M601" s="690">
        <v>0</v>
      </c>
      <c r="N601" s="691">
        <v>0</v>
      </c>
      <c r="O601" s="692">
        <v>0</v>
      </c>
      <c r="P601" s="692">
        <v>0</v>
      </c>
      <c r="Q601" s="697">
        <v>0</v>
      </c>
      <c r="R601" s="692">
        <v>0</v>
      </c>
      <c r="S601" s="693">
        <v>0</v>
      </c>
      <c r="T601" s="692">
        <v>0</v>
      </c>
      <c r="U601" s="693">
        <v>0</v>
      </c>
      <c r="V601" s="692">
        <v>0</v>
      </c>
      <c r="W601" s="693">
        <v>0</v>
      </c>
      <c r="X601" s="692">
        <v>0</v>
      </c>
      <c r="Y601" s="693">
        <v>0</v>
      </c>
      <c r="Z601" s="692">
        <v>0</v>
      </c>
      <c r="AA601" s="693">
        <v>0</v>
      </c>
      <c r="AB601" s="698">
        <v>0</v>
      </c>
      <c r="AC601" s="690">
        <v>0</v>
      </c>
      <c r="AD601" s="1015"/>
      <c r="AE601" s="1016"/>
      <c r="AF601" s="1017"/>
    </row>
    <row r="602" spans="1:32" ht="15" customHeight="1" x14ac:dyDescent="0.2">
      <c r="A602" s="11">
        <v>129</v>
      </c>
      <c r="B602" s="271"/>
      <c r="C602" s="281"/>
      <c r="D602" s="1472" t="str">
        <f>'2. CAD NCCF'!D602:AF602</f>
        <v>Mortgage backed securities (MBS)</v>
      </c>
      <c r="E602" s="1473"/>
      <c r="F602" s="1473"/>
      <c r="G602" s="1473"/>
      <c r="H602" s="1473"/>
      <c r="I602" s="1473"/>
      <c r="J602" s="1473"/>
      <c r="K602" s="1473"/>
      <c r="L602" s="1473"/>
      <c r="M602" s="1473"/>
      <c r="N602" s="1473"/>
      <c r="O602" s="1473"/>
      <c r="P602" s="1473"/>
      <c r="Q602" s="1473"/>
      <c r="R602" s="1473"/>
      <c r="S602" s="1473"/>
      <c r="T602" s="1473"/>
      <c r="U602" s="1473"/>
      <c r="V602" s="1473"/>
      <c r="W602" s="1473"/>
      <c r="X602" s="1473"/>
      <c r="Y602" s="1473"/>
      <c r="Z602" s="1473"/>
      <c r="AA602" s="1473"/>
      <c r="AB602" s="1473"/>
      <c r="AC602" s="1473"/>
      <c r="AD602" s="1473"/>
      <c r="AE602" s="1473"/>
      <c r="AF602" s="1474"/>
    </row>
    <row r="603" spans="1:32" ht="15" customHeight="1" x14ac:dyDescent="0.2">
      <c r="A603" s="11">
        <v>130</v>
      </c>
      <c r="B603" s="271"/>
      <c r="C603" s="281"/>
      <c r="D603" s="281"/>
      <c r="E603" s="1515" t="str">
        <f>'2. CAD NCCF'!E603:L603</f>
        <v>Agency MBS</v>
      </c>
      <c r="F603" s="1516"/>
      <c r="G603" s="1516"/>
      <c r="H603" s="1516"/>
      <c r="I603" s="1516"/>
      <c r="J603" s="1516"/>
      <c r="K603" s="1516"/>
      <c r="L603" s="1517"/>
      <c r="M603" s="399">
        <f>SUBTOTAL(9,M604:M606)</f>
        <v>0</v>
      </c>
      <c r="N603" s="402">
        <f t="shared" ref="N603:AC603" si="135">SUBTOTAL(9,N604:N606)</f>
        <v>0</v>
      </c>
      <c r="O603" s="406">
        <f t="shared" si="135"/>
        <v>0</v>
      </c>
      <c r="P603" s="405">
        <f t="shared" si="135"/>
        <v>0</v>
      </c>
      <c r="Q603" s="407">
        <f t="shared" si="135"/>
        <v>0</v>
      </c>
      <c r="R603" s="406">
        <f t="shared" si="135"/>
        <v>0</v>
      </c>
      <c r="S603" s="406">
        <f t="shared" si="135"/>
        <v>0</v>
      </c>
      <c r="T603" s="406">
        <f t="shared" si="135"/>
        <v>0</v>
      </c>
      <c r="U603" s="406">
        <f t="shared" si="135"/>
        <v>0</v>
      </c>
      <c r="V603" s="406">
        <f t="shared" si="135"/>
        <v>0</v>
      </c>
      <c r="W603" s="406">
        <f t="shared" si="135"/>
        <v>0</v>
      </c>
      <c r="X603" s="406">
        <f t="shared" si="135"/>
        <v>0</v>
      </c>
      <c r="Y603" s="406">
        <f t="shared" si="135"/>
        <v>0</v>
      </c>
      <c r="Z603" s="406">
        <f t="shared" si="135"/>
        <v>0</v>
      </c>
      <c r="AA603" s="406">
        <f t="shared" si="135"/>
        <v>0</v>
      </c>
      <c r="AB603" s="416">
        <f t="shared" si="135"/>
        <v>0</v>
      </c>
      <c r="AC603" s="399">
        <f t="shared" si="135"/>
        <v>0</v>
      </c>
      <c r="AD603" s="1015"/>
      <c r="AE603" s="1016"/>
      <c r="AF603" s="1017"/>
    </row>
    <row r="604" spans="1:32" ht="15" customHeight="1" x14ac:dyDescent="0.2">
      <c r="A604" s="11">
        <v>131</v>
      </c>
      <c r="B604" s="271"/>
      <c r="C604" s="281"/>
      <c r="D604" s="281"/>
      <c r="E604" s="282"/>
      <c r="F604" s="1475" t="str">
        <f>'2. CAD NCCF'!F604:L604</f>
        <v>Agency MBS, high rated</v>
      </c>
      <c r="G604" s="1476"/>
      <c r="H604" s="1476"/>
      <c r="I604" s="1476"/>
      <c r="J604" s="1476"/>
      <c r="K604" s="1476"/>
      <c r="L604" s="1477"/>
      <c r="M604" s="690">
        <v>0</v>
      </c>
      <c r="N604" s="691">
        <v>0</v>
      </c>
      <c r="O604" s="692">
        <v>0</v>
      </c>
      <c r="P604" s="692">
        <v>0</v>
      </c>
      <c r="Q604" s="697">
        <v>0</v>
      </c>
      <c r="R604" s="692">
        <v>0</v>
      </c>
      <c r="S604" s="693">
        <v>0</v>
      </c>
      <c r="T604" s="692">
        <v>0</v>
      </c>
      <c r="U604" s="693">
        <v>0</v>
      </c>
      <c r="V604" s="692">
        <v>0</v>
      </c>
      <c r="W604" s="693">
        <v>0</v>
      </c>
      <c r="X604" s="692">
        <v>0</v>
      </c>
      <c r="Y604" s="693">
        <v>0</v>
      </c>
      <c r="Z604" s="692">
        <v>0</v>
      </c>
      <c r="AA604" s="693">
        <v>0</v>
      </c>
      <c r="AB604" s="698">
        <v>0</v>
      </c>
      <c r="AC604" s="690">
        <v>0</v>
      </c>
      <c r="AD604" s="1015"/>
      <c r="AE604" s="1016"/>
      <c r="AF604" s="1017"/>
    </row>
    <row r="605" spans="1:32" ht="15" customHeight="1" x14ac:dyDescent="0.2">
      <c r="A605" s="11">
        <v>132</v>
      </c>
      <c r="B605" s="271"/>
      <c r="C605" s="281"/>
      <c r="D605" s="281"/>
      <c r="E605" s="282"/>
      <c r="F605" s="1475" t="str">
        <f>'2. CAD NCCF'!F605:L605</f>
        <v>Agency MBS, medium rated</v>
      </c>
      <c r="G605" s="1476"/>
      <c r="H605" s="1476"/>
      <c r="I605" s="1476"/>
      <c r="J605" s="1476"/>
      <c r="K605" s="1476"/>
      <c r="L605" s="1477"/>
      <c r="M605" s="690">
        <v>0</v>
      </c>
      <c r="N605" s="691">
        <v>0</v>
      </c>
      <c r="O605" s="692">
        <v>0</v>
      </c>
      <c r="P605" s="692">
        <v>0</v>
      </c>
      <c r="Q605" s="697">
        <v>0</v>
      </c>
      <c r="R605" s="692">
        <v>0</v>
      </c>
      <c r="S605" s="693">
        <v>0</v>
      </c>
      <c r="T605" s="692">
        <v>0</v>
      </c>
      <c r="U605" s="693">
        <v>0</v>
      </c>
      <c r="V605" s="692">
        <v>0</v>
      </c>
      <c r="W605" s="693">
        <v>0</v>
      </c>
      <c r="X605" s="692">
        <v>0</v>
      </c>
      <c r="Y605" s="693">
        <v>0</v>
      </c>
      <c r="Z605" s="692">
        <v>0</v>
      </c>
      <c r="AA605" s="693">
        <v>0</v>
      </c>
      <c r="AB605" s="698">
        <v>0</v>
      </c>
      <c r="AC605" s="690">
        <v>0</v>
      </c>
      <c r="AD605" s="1015"/>
      <c r="AE605" s="1016"/>
      <c r="AF605" s="1017"/>
    </row>
    <row r="606" spans="1:32" ht="15" customHeight="1" x14ac:dyDescent="0.2">
      <c r="A606" s="11">
        <v>133</v>
      </c>
      <c r="B606" s="271"/>
      <c r="C606" s="281"/>
      <c r="D606" s="281"/>
      <c r="E606" s="282"/>
      <c r="F606" s="1475" t="str">
        <f>'2. CAD NCCF'!F606:L606</f>
        <v>Agency MBS, low or not rated</v>
      </c>
      <c r="G606" s="1476"/>
      <c r="H606" s="1476"/>
      <c r="I606" s="1476"/>
      <c r="J606" s="1476"/>
      <c r="K606" s="1476"/>
      <c r="L606" s="1477"/>
      <c r="M606" s="690">
        <v>0</v>
      </c>
      <c r="N606" s="691">
        <v>0</v>
      </c>
      <c r="O606" s="692">
        <v>0</v>
      </c>
      <c r="P606" s="692">
        <v>0</v>
      </c>
      <c r="Q606" s="697">
        <v>0</v>
      </c>
      <c r="R606" s="692">
        <v>0</v>
      </c>
      <c r="S606" s="693">
        <v>0</v>
      </c>
      <c r="T606" s="692">
        <v>0</v>
      </c>
      <c r="U606" s="693">
        <v>0</v>
      </c>
      <c r="V606" s="692">
        <v>0</v>
      </c>
      <c r="W606" s="693">
        <v>0</v>
      </c>
      <c r="X606" s="692">
        <v>0</v>
      </c>
      <c r="Y606" s="693">
        <v>0</v>
      </c>
      <c r="Z606" s="692">
        <v>0</v>
      </c>
      <c r="AA606" s="693">
        <v>0</v>
      </c>
      <c r="AB606" s="698">
        <v>0</v>
      </c>
      <c r="AC606" s="690">
        <v>0</v>
      </c>
      <c r="AD606" s="1015"/>
      <c r="AE606" s="1016"/>
      <c r="AF606" s="1017"/>
    </row>
    <row r="607" spans="1:32" ht="15" customHeight="1" x14ac:dyDescent="0.2">
      <c r="A607" s="11">
        <v>134</v>
      </c>
      <c r="B607" s="271"/>
      <c r="C607" s="281"/>
      <c r="D607" s="281"/>
      <c r="E607" s="1445" t="str">
        <f>'2. CAD NCCF'!E607:L607</f>
        <v>Non-agency commercial MBS (CMBS)</v>
      </c>
      <c r="F607" s="1446"/>
      <c r="G607" s="1446"/>
      <c r="H607" s="1446"/>
      <c r="I607" s="1446"/>
      <c r="J607" s="1446"/>
      <c r="K607" s="1446"/>
      <c r="L607" s="1447"/>
      <c r="M607" s="399">
        <f>SUBTOTAL(9,M608:M610)</f>
        <v>0</v>
      </c>
      <c r="N607" s="402">
        <f t="shared" ref="N607:AC607" si="136">SUBTOTAL(9,N608:N610)</f>
        <v>0</v>
      </c>
      <c r="O607" s="406">
        <f t="shared" si="136"/>
        <v>0</v>
      </c>
      <c r="P607" s="405">
        <f t="shared" si="136"/>
        <v>0</v>
      </c>
      <c r="Q607" s="407">
        <f t="shared" si="136"/>
        <v>0</v>
      </c>
      <c r="R607" s="406">
        <f t="shared" si="136"/>
        <v>0</v>
      </c>
      <c r="S607" s="406">
        <f t="shared" si="136"/>
        <v>0</v>
      </c>
      <c r="T607" s="406">
        <f t="shared" si="136"/>
        <v>0</v>
      </c>
      <c r="U607" s="406">
        <f t="shared" si="136"/>
        <v>0</v>
      </c>
      <c r="V607" s="406">
        <f t="shared" si="136"/>
        <v>0</v>
      </c>
      <c r="W607" s="406">
        <f t="shared" si="136"/>
        <v>0</v>
      </c>
      <c r="X607" s="406">
        <f t="shared" si="136"/>
        <v>0</v>
      </c>
      <c r="Y607" s="406">
        <f t="shared" si="136"/>
        <v>0</v>
      </c>
      <c r="Z607" s="406">
        <f t="shared" si="136"/>
        <v>0</v>
      </c>
      <c r="AA607" s="406">
        <f t="shared" si="136"/>
        <v>0</v>
      </c>
      <c r="AB607" s="416">
        <f t="shared" si="136"/>
        <v>0</v>
      </c>
      <c r="AC607" s="399">
        <f t="shared" si="136"/>
        <v>0</v>
      </c>
      <c r="AD607" s="1015"/>
      <c r="AE607" s="1016"/>
      <c r="AF607" s="1017"/>
    </row>
    <row r="608" spans="1:32" ht="15" customHeight="1" x14ac:dyDescent="0.2">
      <c r="A608" s="11">
        <v>135</v>
      </c>
      <c r="B608" s="271"/>
      <c r="C608" s="281"/>
      <c r="D608" s="281"/>
      <c r="E608" s="282"/>
      <c r="F608" s="1475" t="str">
        <f>'2. CAD NCCF'!F608:L608</f>
        <v>Non-agency CMBS, high rated</v>
      </c>
      <c r="G608" s="1476"/>
      <c r="H608" s="1476"/>
      <c r="I608" s="1476"/>
      <c r="J608" s="1476"/>
      <c r="K608" s="1476"/>
      <c r="L608" s="1477"/>
      <c r="M608" s="690">
        <v>0</v>
      </c>
      <c r="N608" s="691">
        <v>0</v>
      </c>
      <c r="O608" s="692">
        <v>0</v>
      </c>
      <c r="P608" s="692">
        <v>0</v>
      </c>
      <c r="Q608" s="697">
        <v>0</v>
      </c>
      <c r="R608" s="692">
        <v>0</v>
      </c>
      <c r="S608" s="693">
        <v>0</v>
      </c>
      <c r="T608" s="692">
        <v>0</v>
      </c>
      <c r="U608" s="693">
        <v>0</v>
      </c>
      <c r="V608" s="692">
        <v>0</v>
      </c>
      <c r="W608" s="693">
        <v>0</v>
      </c>
      <c r="X608" s="692">
        <v>0</v>
      </c>
      <c r="Y608" s="693">
        <v>0</v>
      </c>
      <c r="Z608" s="692">
        <v>0</v>
      </c>
      <c r="AA608" s="693">
        <v>0</v>
      </c>
      <c r="AB608" s="698">
        <v>0</v>
      </c>
      <c r="AC608" s="690">
        <v>0</v>
      </c>
      <c r="AD608" s="1015"/>
      <c r="AE608" s="1016"/>
      <c r="AF608" s="1017"/>
    </row>
    <row r="609" spans="1:32" ht="15" customHeight="1" x14ac:dyDescent="0.2">
      <c r="A609" s="11">
        <v>136</v>
      </c>
      <c r="B609" s="271"/>
      <c r="C609" s="281"/>
      <c r="D609" s="281"/>
      <c r="E609" s="282"/>
      <c r="F609" s="1475" t="str">
        <f>'2. CAD NCCF'!F609:L609</f>
        <v>Non-agency CMBS, medium rated</v>
      </c>
      <c r="G609" s="1476"/>
      <c r="H609" s="1476"/>
      <c r="I609" s="1476"/>
      <c r="J609" s="1476"/>
      <c r="K609" s="1476"/>
      <c r="L609" s="1477"/>
      <c r="M609" s="690">
        <v>0</v>
      </c>
      <c r="N609" s="691">
        <v>0</v>
      </c>
      <c r="O609" s="692">
        <v>0</v>
      </c>
      <c r="P609" s="692">
        <v>0</v>
      </c>
      <c r="Q609" s="697">
        <v>0</v>
      </c>
      <c r="R609" s="692">
        <v>0</v>
      </c>
      <c r="S609" s="693">
        <v>0</v>
      </c>
      <c r="T609" s="692">
        <v>0</v>
      </c>
      <c r="U609" s="693">
        <v>0</v>
      </c>
      <c r="V609" s="692">
        <v>0</v>
      </c>
      <c r="W609" s="693">
        <v>0</v>
      </c>
      <c r="X609" s="692">
        <v>0</v>
      </c>
      <c r="Y609" s="693">
        <v>0</v>
      </c>
      <c r="Z609" s="692">
        <v>0</v>
      </c>
      <c r="AA609" s="693">
        <v>0</v>
      </c>
      <c r="AB609" s="698">
        <v>0</v>
      </c>
      <c r="AC609" s="690">
        <v>0</v>
      </c>
      <c r="AD609" s="1015"/>
      <c r="AE609" s="1016"/>
      <c r="AF609" s="1017"/>
    </row>
    <row r="610" spans="1:32" ht="15" customHeight="1" x14ac:dyDescent="0.2">
      <c r="A610" s="11">
        <v>137</v>
      </c>
      <c r="B610" s="271"/>
      <c r="C610" s="281"/>
      <c r="D610" s="281"/>
      <c r="E610" s="282"/>
      <c r="F610" s="1475" t="str">
        <f>'2. CAD NCCF'!F610:L610</f>
        <v>Non-agency CMBS, low or not rated</v>
      </c>
      <c r="G610" s="1476"/>
      <c r="H610" s="1476"/>
      <c r="I610" s="1476"/>
      <c r="J610" s="1476"/>
      <c r="K610" s="1476"/>
      <c r="L610" s="1477"/>
      <c r="M610" s="690">
        <v>0</v>
      </c>
      <c r="N610" s="691">
        <v>0</v>
      </c>
      <c r="O610" s="692">
        <v>0</v>
      </c>
      <c r="P610" s="692">
        <v>0</v>
      </c>
      <c r="Q610" s="697">
        <v>0</v>
      </c>
      <c r="R610" s="692">
        <v>0</v>
      </c>
      <c r="S610" s="693">
        <v>0</v>
      </c>
      <c r="T610" s="692">
        <v>0</v>
      </c>
      <c r="U610" s="693">
        <v>0</v>
      </c>
      <c r="V610" s="692">
        <v>0</v>
      </c>
      <c r="W610" s="693">
        <v>0</v>
      </c>
      <c r="X610" s="692">
        <v>0</v>
      </c>
      <c r="Y610" s="693">
        <v>0</v>
      </c>
      <c r="Z610" s="692">
        <v>0</v>
      </c>
      <c r="AA610" s="693">
        <v>0</v>
      </c>
      <c r="AB610" s="698">
        <v>0</v>
      </c>
      <c r="AC610" s="690">
        <v>0</v>
      </c>
      <c r="AD610" s="1015"/>
      <c r="AE610" s="1016"/>
      <c r="AF610" s="1017"/>
    </row>
    <row r="611" spans="1:32" ht="15" customHeight="1" x14ac:dyDescent="0.2">
      <c r="A611" s="11">
        <v>138</v>
      </c>
      <c r="B611" s="271"/>
      <c r="C611" s="281"/>
      <c r="D611" s="281"/>
      <c r="E611" s="1445" t="str">
        <f>'2. CAD NCCF'!E611:L611</f>
        <v>Non-agency residential MBS (RMBS)</v>
      </c>
      <c r="F611" s="1446"/>
      <c r="G611" s="1446"/>
      <c r="H611" s="1446"/>
      <c r="I611" s="1446"/>
      <c r="J611" s="1446"/>
      <c r="K611" s="1446"/>
      <c r="L611" s="1447"/>
      <c r="M611" s="399">
        <f>SUBTOTAL(9,M612:M614)</f>
        <v>0</v>
      </c>
      <c r="N611" s="402">
        <f t="shared" ref="N611:AC611" si="137">SUBTOTAL(9,N612:N614)</f>
        <v>0</v>
      </c>
      <c r="O611" s="406">
        <f t="shared" si="137"/>
        <v>0</v>
      </c>
      <c r="P611" s="405">
        <f t="shared" si="137"/>
        <v>0</v>
      </c>
      <c r="Q611" s="407">
        <f t="shared" si="137"/>
        <v>0</v>
      </c>
      <c r="R611" s="406">
        <f t="shared" si="137"/>
        <v>0</v>
      </c>
      <c r="S611" s="406">
        <f t="shared" si="137"/>
        <v>0</v>
      </c>
      <c r="T611" s="406">
        <f t="shared" si="137"/>
        <v>0</v>
      </c>
      <c r="U611" s="406">
        <f t="shared" si="137"/>
        <v>0</v>
      </c>
      <c r="V611" s="406">
        <f t="shared" si="137"/>
        <v>0</v>
      </c>
      <c r="W611" s="406">
        <f t="shared" si="137"/>
        <v>0</v>
      </c>
      <c r="X611" s="406">
        <f t="shared" si="137"/>
        <v>0</v>
      </c>
      <c r="Y611" s="406">
        <f t="shared" si="137"/>
        <v>0</v>
      </c>
      <c r="Z611" s="406">
        <f t="shared" si="137"/>
        <v>0</v>
      </c>
      <c r="AA611" s="406">
        <f t="shared" si="137"/>
        <v>0</v>
      </c>
      <c r="AB611" s="416">
        <f t="shared" si="137"/>
        <v>0</v>
      </c>
      <c r="AC611" s="399">
        <f t="shared" si="137"/>
        <v>0</v>
      </c>
      <c r="AD611" s="1015"/>
      <c r="AE611" s="1016"/>
      <c r="AF611" s="1017"/>
    </row>
    <row r="612" spans="1:32" ht="15" customHeight="1" x14ac:dyDescent="0.2">
      <c r="A612" s="11">
        <v>139</v>
      </c>
      <c r="B612" s="271"/>
      <c r="C612" s="281"/>
      <c r="D612" s="281"/>
      <c r="E612" s="282"/>
      <c r="F612" s="1475" t="str">
        <f>'2. CAD NCCF'!F612:L612</f>
        <v>Non-agency RMBS, high rated</v>
      </c>
      <c r="G612" s="1476"/>
      <c r="H612" s="1476"/>
      <c r="I612" s="1476"/>
      <c r="J612" s="1476"/>
      <c r="K612" s="1476"/>
      <c r="L612" s="1477"/>
      <c r="M612" s="690">
        <v>0</v>
      </c>
      <c r="N612" s="691">
        <v>0</v>
      </c>
      <c r="O612" s="692">
        <v>0</v>
      </c>
      <c r="P612" s="692">
        <v>0</v>
      </c>
      <c r="Q612" s="697">
        <v>0</v>
      </c>
      <c r="R612" s="692">
        <v>0</v>
      </c>
      <c r="S612" s="693">
        <v>0</v>
      </c>
      <c r="T612" s="692">
        <v>0</v>
      </c>
      <c r="U612" s="693">
        <v>0</v>
      </c>
      <c r="V612" s="692">
        <v>0</v>
      </c>
      <c r="W612" s="693">
        <v>0</v>
      </c>
      <c r="X612" s="692">
        <v>0</v>
      </c>
      <c r="Y612" s="693">
        <v>0</v>
      </c>
      <c r="Z612" s="692">
        <v>0</v>
      </c>
      <c r="AA612" s="693">
        <v>0</v>
      </c>
      <c r="AB612" s="698">
        <v>0</v>
      </c>
      <c r="AC612" s="690">
        <v>0</v>
      </c>
      <c r="AD612" s="1015"/>
      <c r="AE612" s="1016"/>
      <c r="AF612" s="1017"/>
    </row>
    <row r="613" spans="1:32" ht="15" customHeight="1" x14ac:dyDescent="0.2">
      <c r="A613" s="11">
        <v>140</v>
      </c>
      <c r="B613" s="271"/>
      <c r="C613" s="281"/>
      <c r="D613" s="281"/>
      <c r="E613" s="282"/>
      <c r="F613" s="1475" t="str">
        <f>'2. CAD NCCF'!F613:L613</f>
        <v>Non-agency RMBS, medium rated</v>
      </c>
      <c r="G613" s="1476"/>
      <c r="H613" s="1476"/>
      <c r="I613" s="1476"/>
      <c r="J613" s="1476"/>
      <c r="K613" s="1476"/>
      <c r="L613" s="1477"/>
      <c r="M613" s="690">
        <v>0</v>
      </c>
      <c r="N613" s="691">
        <v>0</v>
      </c>
      <c r="O613" s="692">
        <v>0</v>
      </c>
      <c r="P613" s="692">
        <v>0</v>
      </c>
      <c r="Q613" s="697">
        <v>0</v>
      </c>
      <c r="R613" s="692">
        <v>0</v>
      </c>
      <c r="S613" s="693">
        <v>0</v>
      </c>
      <c r="T613" s="692">
        <v>0</v>
      </c>
      <c r="U613" s="693">
        <v>0</v>
      </c>
      <c r="V613" s="692">
        <v>0</v>
      </c>
      <c r="W613" s="693">
        <v>0</v>
      </c>
      <c r="X613" s="692">
        <v>0</v>
      </c>
      <c r="Y613" s="693">
        <v>0</v>
      </c>
      <c r="Z613" s="692">
        <v>0</v>
      </c>
      <c r="AA613" s="693">
        <v>0</v>
      </c>
      <c r="AB613" s="698">
        <v>0</v>
      </c>
      <c r="AC613" s="690">
        <v>0</v>
      </c>
      <c r="AD613" s="1015"/>
      <c r="AE613" s="1016"/>
      <c r="AF613" s="1017"/>
    </row>
    <row r="614" spans="1:32" ht="15" customHeight="1" x14ac:dyDescent="0.2">
      <c r="A614" s="11">
        <v>141</v>
      </c>
      <c r="B614" s="271"/>
      <c r="C614" s="281"/>
      <c r="D614" s="281"/>
      <c r="E614" s="282"/>
      <c r="F614" s="1475" t="str">
        <f>'2. CAD NCCF'!F614:L614</f>
        <v>Non-agency RMBS, low or not rated</v>
      </c>
      <c r="G614" s="1476"/>
      <c r="H614" s="1476"/>
      <c r="I614" s="1476"/>
      <c r="J614" s="1476"/>
      <c r="K614" s="1476"/>
      <c r="L614" s="1477"/>
      <c r="M614" s="690">
        <v>0</v>
      </c>
      <c r="N614" s="691">
        <v>0</v>
      </c>
      <c r="O614" s="692">
        <v>0</v>
      </c>
      <c r="P614" s="692">
        <v>0</v>
      </c>
      <c r="Q614" s="697">
        <v>0</v>
      </c>
      <c r="R614" s="692">
        <v>0</v>
      </c>
      <c r="S614" s="693">
        <v>0</v>
      </c>
      <c r="T614" s="692">
        <v>0</v>
      </c>
      <c r="U614" s="693">
        <v>0</v>
      </c>
      <c r="V614" s="692">
        <v>0</v>
      </c>
      <c r="W614" s="693">
        <v>0</v>
      </c>
      <c r="X614" s="692">
        <v>0</v>
      </c>
      <c r="Y614" s="693">
        <v>0</v>
      </c>
      <c r="Z614" s="692">
        <v>0</v>
      </c>
      <c r="AA614" s="693">
        <v>0</v>
      </c>
      <c r="AB614" s="698">
        <v>0</v>
      </c>
      <c r="AC614" s="690">
        <v>0</v>
      </c>
      <c r="AD614" s="1015"/>
      <c r="AE614" s="1016"/>
      <c r="AF614" s="1017"/>
    </row>
    <row r="615" spans="1:32" ht="15" customHeight="1" x14ac:dyDescent="0.2">
      <c r="A615" s="11">
        <v>142</v>
      </c>
      <c r="B615" s="271"/>
      <c r="C615" s="281"/>
      <c r="D615" s="1472" t="str">
        <f>'2. CAD NCCF'!D615:AF615</f>
        <v>Corporate bonds and paper (CBP)</v>
      </c>
      <c r="E615" s="1473"/>
      <c r="F615" s="1473"/>
      <c r="G615" s="1473"/>
      <c r="H615" s="1473"/>
      <c r="I615" s="1473"/>
      <c r="J615" s="1473"/>
      <c r="K615" s="1473"/>
      <c r="L615" s="1473"/>
      <c r="M615" s="1473"/>
      <c r="N615" s="1473"/>
      <c r="O615" s="1473"/>
      <c r="P615" s="1473"/>
      <c r="Q615" s="1473"/>
      <c r="R615" s="1473"/>
      <c r="S615" s="1473"/>
      <c r="T615" s="1473"/>
      <c r="U615" s="1473"/>
      <c r="V615" s="1473"/>
      <c r="W615" s="1473"/>
      <c r="X615" s="1473"/>
      <c r="Y615" s="1473"/>
      <c r="Z615" s="1473"/>
      <c r="AA615" s="1473"/>
      <c r="AB615" s="1473"/>
      <c r="AC615" s="1473"/>
      <c r="AD615" s="1473"/>
      <c r="AE615" s="1473"/>
      <c r="AF615" s="1474"/>
    </row>
    <row r="616" spans="1:32" ht="15" customHeight="1" x14ac:dyDescent="0.2">
      <c r="A616" s="11">
        <v>143</v>
      </c>
      <c r="B616" s="271"/>
      <c r="C616" s="281"/>
      <c r="D616" s="281"/>
      <c r="E616" s="1515" t="str">
        <f>'2. CAD NCCF'!E616:L616</f>
        <v>Non-FI issued CBP, high rated</v>
      </c>
      <c r="F616" s="1516"/>
      <c r="G616" s="1516"/>
      <c r="H616" s="1516"/>
      <c r="I616" s="1516"/>
      <c r="J616" s="1516"/>
      <c r="K616" s="1516"/>
      <c r="L616" s="1517"/>
      <c r="M616" s="399">
        <f>SUBTOTAL(9,M617:M618)</f>
        <v>0</v>
      </c>
      <c r="N616" s="402">
        <f t="shared" ref="N616:AC616" si="138">SUBTOTAL(9,N617:N618)</f>
        <v>0</v>
      </c>
      <c r="O616" s="406">
        <f t="shared" si="138"/>
        <v>0</v>
      </c>
      <c r="P616" s="405">
        <f t="shared" si="138"/>
        <v>0</v>
      </c>
      <c r="Q616" s="407">
        <f t="shared" si="138"/>
        <v>0</v>
      </c>
      <c r="R616" s="406">
        <f t="shared" si="138"/>
        <v>0</v>
      </c>
      <c r="S616" s="406">
        <f t="shared" si="138"/>
        <v>0</v>
      </c>
      <c r="T616" s="406">
        <f t="shared" si="138"/>
        <v>0</v>
      </c>
      <c r="U616" s="406">
        <f t="shared" si="138"/>
        <v>0</v>
      </c>
      <c r="V616" s="406">
        <f t="shared" si="138"/>
        <v>0</v>
      </c>
      <c r="W616" s="406">
        <f t="shared" si="138"/>
        <v>0</v>
      </c>
      <c r="X616" s="406">
        <f t="shared" si="138"/>
        <v>0</v>
      </c>
      <c r="Y616" s="406">
        <f t="shared" si="138"/>
        <v>0</v>
      </c>
      <c r="Z616" s="406">
        <f t="shared" si="138"/>
        <v>0</v>
      </c>
      <c r="AA616" s="406">
        <f t="shared" si="138"/>
        <v>0</v>
      </c>
      <c r="AB616" s="416">
        <f t="shared" si="138"/>
        <v>0</v>
      </c>
      <c r="AC616" s="399">
        <f t="shared" si="138"/>
        <v>0</v>
      </c>
      <c r="AD616" s="1015"/>
      <c r="AE616" s="1016"/>
      <c r="AF616" s="1017"/>
    </row>
    <row r="617" spans="1:32" ht="15" customHeight="1" x14ac:dyDescent="0.2">
      <c r="A617" s="11">
        <v>144</v>
      </c>
      <c r="B617" s="271"/>
      <c r="C617" s="281"/>
      <c r="D617" s="281"/>
      <c r="E617" s="282"/>
      <c r="F617" s="1475" t="str">
        <f>'2. CAD NCCF'!F617:L617</f>
        <v>Non-FI issued unsecured bond and paper, high rated</v>
      </c>
      <c r="G617" s="1476"/>
      <c r="H617" s="1476"/>
      <c r="I617" s="1476"/>
      <c r="J617" s="1476"/>
      <c r="K617" s="1476"/>
      <c r="L617" s="1477"/>
      <c r="M617" s="690">
        <v>0</v>
      </c>
      <c r="N617" s="691">
        <v>0</v>
      </c>
      <c r="O617" s="692">
        <v>0</v>
      </c>
      <c r="P617" s="692">
        <v>0</v>
      </c>
      <c r="Q617" s="697">
        <v>0</v>
      </c>
      <c r="R617" s="692">
        <v>0</v>
      </c>
      <c r="S617" s="693">
        <v>0</v>
      </c>
      <c r="T617" s="692">
        <v>0</v>
      </c>
      <c r="U617" s="693">
        <v>0</v>
      </c>
      <c r="V617" s="692">
        <v>0</v>
      </c>
      <c r="W617" s="693">
        <v>0</v>
      </c>
      <c r="X617" s="692">
        <v>0</v>
      </c>
      <c r="Y617" s="693">
        <v>0</v>
      </c>
      <c r="Z617" s="692">
        <v>0</v>
      </c>
      <c r="AA617" s="693">
        <v>0</v>
      </c>
      <c r="AB617" s="698">
        <v>0</v>
      </c>
      <c r="AC617" s="690">
        <v>0</v>
      </c>
      <c r="AD617" s="1015"/>
      <c r="AE617" s="1016"/>
      <c r="AF617" s="1017"/>
    </row>
    <row r="618" spans="1:32" ht="15" customHeight="1" x14ac:dyDescent="0.2">
      <c r="A618" s="11">
        <v>145</v>
      </c>
      <c r="B618" s="271"/>
      <c r="C618" s="281"/>
      <c r="D618" s="281"/>
      <c r="E618" s="282"/>
      <c r="F618" s="1475" t="str">
        <f>'2. CAD NCCF'!F618:L618</f>
        <v>Non-FI issued covered bonds, high rated</v>
      </c>
      <c r="G618" s="1476"/>
      <c r="H618" s="1476"/>
      <c r="I618" s="1476"/>
      <c r="J618" s="1476"/>
      <c r="K618" s="1476"/>
      <c r="L618" s="1477"/>
      <c r="M618" s="690">
        <v>0</v>
      </c>
      <c r="N618" s="691">
        <v>0</v>
      </c>
      <c r="O618" s="692">
        <v>0</v>
      </c>
      <c r="P618" s="692">
        <v>0</v>
      </c>
      <c r="Q618" s="697">
        <v>0</v>
      </c>
      <c r="R618" s="692">
        <v>0</v>
      </c>
      <c r="S618" s="693">
        <v>0</v>
      </c>
      <c r="T618" s="692">
        <v>0</v>
      </c>
      <c r="U618" s="693">
        <v>0</v>
      </c>
      <c r="V618" s="692">
        <v>0</v>
      </c>
      <c r="W618" s="693">
        <v>0</v>
      </c>
      <c r="X618" s="692">
        <v>0</v>
      </c>
      <c r="Y618" s="693">
        <v>0</v>
      </c>
      <c r="Z618" s="692">
        <v>0</v>
      </c>
      <c r="AA618" s="693">
        <v>0</v>
      </c>
      <c r="AB618" s="698">
        <v>0</v>
      </c>
      <c r="AC618" s="690">
        <v>0</v>
      </c>
      <c r="AD618" s="1015"/>
      <c r="AE618" s="1016"/>
      <c r="AF618" s="1017"/>
    </row>
    <row r="619" spans="1:32" ht="15" customHeight="1" x14ac:dyDescent="0.2">
      <c r="A619" s="11">
        <v>146</v>
      </c>
      <c r="B619" s="271"/>
      <c r="C619" s="281"/>
      <c r="D619" s="281"/>
      <c r="E619" s="1445" t="str">
        <f>'2. CAD NCCF'!E619:L619</f>
        <v>FI issued CBP, high rated</v>
      </c>
      <c r="F619" s="1446"/>
      <c r="G619" s="1446"/>
      <c r="H619" s="1446"/>
      <c r="I619" s="1446"/>
      <c r="J619" s="1446"/>
      <c r="K619" s="1446"/>
      <c r="L619" s="1447"/>
      <c r="M619" s="399">
        <f>SUBTOTAL(9,M620:M622)</f>
        <v>0</v>
      </c>
      <c r="N619" s="402">
        <f t="shared" ref="N619:AC619" si="139">SUBTOTAL(9,N620:N622)</f>
        <v>0</v>
      </c>
      <c r="O619" s="406">
        <f t="shared" si="139"/>
        <v>0</v>
      </c>
      <c r="P619" s="405">
        <f t="shared" si="139"/>
        <v>0</v>
      </c>
      <c r="Q619" s="407">
        <f t="shared" si="139"/>
        <v>0</v>
      </c>
      <c r="R619" s="406">
        <f t="shared" si="139"/>
        <v>0</v>
      </c>
      <c r="S619" s="406">
        <f t="shared" si="139"/>
        <v>0</v>
      </c>
      <c r="T619" s="406">
        <f t="shared" si="139"/>
        <v>0</v>
      </c>
      <c r="U619" s="406">
        <f t="shared" si="139"/>
        <v>0</v>
      </c>
      <c r="V619" s="406">
        <f t="shared" si="139"/>
        <v>0</v>
      </c>
      <c r="W619" s="406">
        <f t="shared" si="139"/>
        <v>0</v>
      </c>
      <c r="X619" s="406">
        <f t="shared" si="139"/>
        <v>0</v>
      </c>
      <c r="Y619" s="406">
        <f t="shared" si="139"/>
        <v>0</v>
      </c>
      <c r="Z619" s="406">
        <f t="shared" si="139"/>
        <v>0</v>
      </c>
      <c r="AA619" s="406">
        <f t="shared" si="139"/>
        <v>0</v>
      </c>
      <c r="AB619" s="416">
        <f t="shared" si="139"/>
        <v>0</v>
      </c>
      <c r="AC619" s="399">
        <f t="shared" si="139"/>
        <v>0</v>
      </c>
      <c r="AD619" s="1015"/>
      <c r="AE619" s="1016"/>
      <c r="AF619" s="1017"/>
    </row>
    <row r="620" spans="1:32" ht="15" customHeight="1" x14ac:dyDescent="0.2">
      <c r="A620" s="11">
        <v>147</v>
      </c>
      <c r="B620" s="271"/>
      <c r="C620" s="281"/>
      <c r="D620" s="281"/>
      <c r="E620" s="282"/>
      <c r="F620" s="1475" t="str">
        <f>'2. CAD NCCF'!F620:L620</f>
        <v>FI issued unsecured bonds and paper, high rated</v>
      </c>
      <c r="G620" s="1476"/>
      <c r="H620" s="1476"/>
      <c r="I620" s="1476"/>
      <c r="J620" s="1476"/>
      <c r="K620" s="1476"/>
      <c r="L620" s="1477"/>
      <c r="M620" s="690">
        <v>0</v>
      </c>
      <c r="N620" s="691">
        <v>0</v>
      </c>
      <c r="O620" s="692">
        <v>0</v>
      </c>
      <c r="P620" s="692">
        <v>0</v>
      </c>
      <c r="Q620" s="697">
        <v>0</v>
      </c>
      <c r="R620" s="692">
        <v>0</v>
      </c>
      <c r="S620" s="693">
        <v>0</v>
      </c>
      <c r="T620" s="692">
        <v>0</v>
      </c>
      <c r="U620" s="693">
        <v>0</v>
      </c>
      <c r="V620" s="692">
        <v>0</v>
      </c>
      <c r="W620" s="693">
        <v>0</v>
      </c>
      <c r="X620" s="692">
        <v>0</v>
      </c>
      <c r="Y620" s="693">
        <v>0</v>
      </c>
      <c r="Z620" s="692">
        <v>0</v>
      </c>
      <c r="AA620" s="693">
        <v>0</v>
      </c>
      <c r="AB620" s="698">
        <v>0</v>
      </c>
      <c r="AC620" s="690">
        <v>0</v>
      </c>
      <c r="AD620" s="1015"/>
      <c r="AE620" s="1016"/>
      <c r="AF620" s="1017"/>
    </row>
    <row r="621" spans="1:32" ht="15" customHeight="1" x14ac:dyDescent="0.2">
      <c r="A621" s="11">
        <v>148</v>
      </c>
      <c r="B621" s="271"/>
      <c r="C621" s="281"/>
      <c r="D621" s="281"/>
      <c r="E621" s="282"/>
      <c r="F621" s="1475" t="str">
        <f>'2. CAD NCCF'!F621:L621</f>
        <v>FI issued covered bonds, high rated</v>
      </c>
      <c r="G621" s="1476"/>
      <c r="H621" s="1476"/>
      <c r="I621" s="1476"/>
      <c r="J621" s="1476"/>
      <c r="K621" s="1476"/>
      <c r="L621" s="1477"/>
      <c r="M621" s="690">
        <v>0</v>
      </c>
      <c r="N621" s="691">
        <v>0</v>
      </c>
      <c r="O621" s="692">
        <v>0</v>
      </c>
      <c r="P621" s="692">
        <v>0</v>
      </c>
      <c r="Q621" s="697">
        <v>0</v>
      </c>
      <c r="R621" s="692">
        <v>0</v>
      </c>
      <c r="S621" s="693">
        <v>0</v>
      </c>
      <c r="T621" s="692">
        <v>0</v>
      </c>
      <c r="U621" s="693">
        <v>0</v>
      </c>
      <c r="V621" s="692">
        <v>0</v>
      </c>
      <c r="W621" s="693">
        <v>0</v>
      </c>
      <c r="X621" s="692">
        <v>0</v>
      </c>
      <c r="Y621" s="693">
        <v>0</v>
      </c>
      <c r="Z621" s="692">
        <v>0</v>
      </c>
      <c r="AA621" s="693">
        <v>0</v>
      </c>
      <c r="AB621" s="698">
        <v>0</v>
      </c>
      <c r="AC621" s="690">
        <v>0</v>
      </c>
      <c r="AD621" s="1015"/>
      <c r="AE621" s="1016"/>
      <c r="AF621" s="1017"/>
    </row>
    <row r="622" spans="1:32" ht="15" customHeight="1" x14ac:dyDescent="0.2">
      <c r="A622" s="11">
        <v>149</v>
      </c>
      <c r="B622" s="271"/>
      <c r="C622" s="281"/>
      <c r="D622" s="281"/>
      <c r="E622" s="282"/>
      <c r="F622" s="1475" t="str">
        <f>'2. CAD NCCF'!F622:L622</f>
        <v>FI issued jumbo covered bonds, high rated</v>
      </c>
      <c r="G622" s="1476"/>
      <c r="H622" s="1476"/>
      <c r="I622" s="1476"/>
      <c r="J622" s="1476"/>
      <c r="K622" s="1476"/>
      <c r="L622" s="1477"/>
      <c r="M622" s="690">
        <v>0</v>
      </c>
      <c r="N622" s="691">
        <v>0</v>
      </c>
      <c r="O622" s="692">
        <v>0</v>
      </c>
      <c r="P622" s="692">
        <v>0</v>
      </c>
      <c r="Q622" s="697">
        <v>0</v>
      </c>
      <c r="R622" s="692">
        <v>0</v>
      </c>
      <c r="S622" s="693">
        <v>0</v>
      </c>
      <c r="T622" s="692">
        <v>0</v>
      </c>
      <c r="U622" s="693">
        <v>0</v>
      </c>
      <c r="V622" s="692">
        <v>0</v>
      </c>
      <c r="W622" s="693">
        <v>0</v>
      </c>
      <c r="X622" s="692">
        <v>0</v>
      </c>
      <c r="Y622" s="693">
        <v>0</v>
      </c>
      <c r="Z622" s="692">
        <v>0</v>
      </c>
      <c r="AA622" s="693">
        <v>0</v>
      </c>
      <c r="AB622" s="698">
        <v>0</v>
      </c>
      <c r="AC622" s="690">
        <v>0</v>
      </c>
      <c r="AD622" s="1015"/>
      <c r="AE622" s="1016"/>
      <c r="AF622" s="1017"/>
    </row>
    <row r="623" spans="1:32" ht="15" customHeight="1" x14ac:dyDescent="0.2">
      <c r="A623" s="11">
        <v>150</v>
      </c>
      <c r="B623" s="271"/>
      <c r="C623" s="281"/>
      <c r="D623" s="281"/>
      <c r="E623" s="1445" t="str">
        <f>'2. CAD NCCF'!E623:L623</f>
        <v>Non-FI issued CBP, medium rated</v>
      </c>
      <c r="F623" s="1446"/>
      <c r="G623" s="1446"/>
      <c r="H623" s="1446"/>
      <c r="I623" s="1446"/>
      <c r="J623" s="1446"/>
      <c r="K623" s="1446"/>
      <c r="L623" s="1447"/>
      <c r="M623" s="399">
        <f>SUBTOTAL(9,M624:M625)</f>
        <v>0</v>
      </c>
      <c r="N623" s="402">
        <f t="shared" ref="N623:AC623" si="140">SUBTOTAL(9,N624:N625)</f>
        <v>0</v>
      </c>
      <c r="O623" s="406">
        <f t="shared" si="140"/>
        <v>0</v>
      </c>
      <c r="P623" s="405">
        <f t="shared" si="140"/>
        <v>0</v>
      </c>
      <c r="Q623" s="407">
        <f t="shared" si="140"/>
        <v>0</v>
      </c>
      <c r="R623" s="406">
        <f t="shared" si="140"/>
        <v>0</v>
      </c>
      <c r="S623" s="406">
        <f t="shared" si="140"/>
        <v>0</v>
      </c>
      <c r="T623" s="406">
        <f t="shared" si="140"/>
        <v>0</v>
      </c>
      <c r="U623" s="406">
        <f t="shared" si="140"/>
        <v>0</v>
      </c>
      <c r="V623" s="406">
        <f t="shared" si="140"/>
        <v>0</v>
      </c>
      <c r="W623" s="406">
        <f t="shared" si="140"/>
        <v>0</v>
      </c>
      <c r="X623" s="406">
        <f t="shared" si="140"/>
        <v>0</v>
      </c>
      <c r="Y623" s="406">
        <f t="shared" si="140"/>
        <v>0</v>
      </c>
      <c r="Z623" s="406">
        <f t="shared" si="140"/>
        <v>0</v>
      </c>
      <c r="AA623" s="406">
        <f t="shared" si="140"/>
        <v>0</v>
      </c>
      <c r="AB623" s="416">
        <f t="shared" si="140"/>
        <v>0</v>
      </c>
      <c r="AC623" s="399">
        <f t="shared" si="140"/>
        <v>0</v>
      </c>
      <c r="AD623" s="1015"/>
      <c r="AE623" s="1016"/>
      <c r="AF623" s="1017"/>
    </row>
    <row r="624" spans="1:32" ht="15" customHeight="1" x14ac:dyDescent="0.2">
      <c r="A624" s="11">
        <v>151</v>
      </c>
      <c r="B624" s="271"/>
      <c r="C624" s="281"/>
      <c r="D624" s="281"/>
      <c r="E624" s="282"/>
      <c r="F624" s="1475" t="str">
        <f>'2. CAD NCCF'!F624:L624</f>
        <v>Non-FI issued unsecured bonds and paper, medium rated</v>
      </c>
      <c r="G624" s="1476"/>
      <c r="H624" s="1476"/>
      <c r="I624" s="1476"/>
      <c r="J624" s="1476"/>
      <c r="K624" s="1476"/>
      <c r="L624" s="1477"/>
      <c r="M624" s="690">
        <v>0</v>
      </c>
      <c r="N624" s="691">
        <v>0</v>
      </c>
      <c r="O624" s="692">
        <v>0</v>
      </c>
      <c r="P624" s="692">
        <v>0</v>
      </c>
      <c r="Q624" s="697">
        <v>0</v>
      </c>
      <c r="R624" s="692">
        <v>0</v>
      </c>
      <c r="S624" s="693">
        <v>0</v>
      </c>
      <c r="T624" s="692">
        <v>0</v>
      </c>
      <c r="U624" s="693">
        <v>0</v>
      </c>
      <c r="V624" s="692">
        <v>0</v>
      </c>
      <c r="W624" s="693">
        <v>0</v>
      </c>
      <c r="X624" s="692">
        <v>0</v>
      </c>
      <c r="Y624" s="693">
        <v>0</v>
      </c>
      <c r="Z624" s="692">
        <v>0</v>
      </c>
      <c r="AA624" s="693">
        <v>0</v>
      </c>
      <c r="AB624" s="698">
        <v>0</v>
      </c>
      <c r="AC624" s="690">
        <v>0</v>
      </c>
      <c r="AD624" s="1015"/>
      <c r="AE624" s="1016"/>
      <c r="AF624" s="1017"/>
    </row>
    <row r="625" spans="1:32" ht="15" customHeight="1" x14ac:dyDescent="0.2">
      <c r="A625" s="11">
        <v>152</v>
      </c>
      <c r="B625" s="271"/>
      <c r="C625" s="281"/>
      <c r="D625" s="281"/>
      <c r="E625" s="282"/>
      <c r="F625" s="1475" t="str">
        <f>'2. CAD NCCF'!F625:L625</f>
        <v>Non-FI issued covered bonds, medium rated</v>
      </c>
      <c r="G625" s="1476"/>
      <c r="H625" s="1476"/>
      <c r="I625" s="1476"/>
      <c r="J625" s="1476"/>
      <c r="K625" s="1476"/>
      <c r="L625" s="1477"/>
      <c r="M625" s="690">
        <v>0</v>
      </c>
      <c r="N625" s="691">
        <v>0</v>
      </c>
      <c r="O625" s="692">
        <v>0</v>
      </c>
      <c r="P625" s="692">
        <v>0</v>
      </c>
      <c r="Q625" s="697">
        <v>0</v>
      </c>
      <c r="R625" s="692">
        <v>0</v>
      </c>
      <c r="S625" s="693">
        <v>0</v>
      </c>
      <c r="T625" s="692">
        <v>0</v>
      </c>
      <c r="U625" s="693">
        <v>0</v>
      </c>
      <c r="V625" s="692">
        <v>0</v>
      </c>
      <c r="W625" s="693">
        <v>0</v>
      </c>
      <c r="X625" s="692">
        <v>0</v>
      </c>
      <c r="Y625" s="693">
        <v>0</v>
      </c>
      <c r="Z625" s="692">
        <v>0</v>
      </c>
      <c r="AA625" s="693">
        <v>0</v>
      </c>
      <c r="AB625" s="698">
        <v>0</v>
      </c>
      <c r="AC625" s="690">
        <v>0</v>
      </c>
      <c r="AD625" s="1015"/>
      <c r="AE625" s="1016"/>
      <c r="AF625" s="1017"/>
    </row>
    <row r="626" spans="1:32" ht="15" customHeight="1" x14ac:dyDescent="0.2">
      <c r="A626" s="11">
        <v>153</v>
      </c>
      <c r="B626" s="271"/>
      <c r="C626" s="281"/>
      <c r="D626" s="281"/>
      <c r="E626" s="1445" t="str">
        <f>'2. CAD NCCF'!E626:L626</f>
        <v>FI issued CBP, medium rated</v>
      </c>
      <c r="F626" s="1446"/>
      <c r="G626" s="1446"/>
      <c r="H626" s="1446"/>
      <c r="I626" s="1446"/>
      <c r="J626" s="1446"/>
      <c r="K626" s="1446"/>
      <c r="L626" s="1447"/>
      <c r="M626" s="399">
        <f>SUBTOTAL(9,M627:M629)</f>
        <v>0</v>
      </c>
      <c r="N626" s="402">
        <f t="shared" ref="N626:AC626" si="141">SUBTOTAL(9,N627:N629)</f>
        <v>0</v>
      </c>
      <c r="O626" s="406">
        <f t="shared" si="141"/>
        <v>0</v>
      </c>
      <c r="P626" s="405">
        <f t="shared" si="141"/>
        <v>0</v>
      </c>
      <c r="Q626" s="407">
        <f t="shared" si="141"/>
        <v>0</v>
      </c>
      <c r="R626" s="406">
        <f t="shared" si="141"/>
        <v>0</v>
      </c>
      <c r="S626" s="406">
        <f t="shared" si="141"/>
        <v>0</v>
      </c>
      <c r="T626" s="406">
        <f t="shared" si="141"/>
        <v>0</v>
      </c>
      <c r="U626" s="406">
        <f t="shared" si="141"/>
        <v>0</v>
      </c>
      <c r="V626" s="406">
        <f t="shared" si="141"/>
        <v>0</v>
      </c>
      <c r="W626" s="406">
        <f t="shared" si="141"/>
        <v>0</v>
      </c>
      <c r="X626" s="406">
        <f t="shared" si="141"/>
        <v>0</v>
      </c>
      <c r="Y626" s="406">
        <f t="shared" si="141"/>
        <v>0</v>
      </c>
      <c r="Z626" s="406">
        <f t="shared" si="141"/>
        <v>0</v>
      </c>
      <c r="AA626" s="406">
        <f t="shared" si="141"/>
        <v>0</v>
      </c>
      <c r="AB626" s="416">
        <f t="shared" si="141"/>
        <v>0</v>
      </c>
      <c r="AC626" s="399">
        <f t="shared" si="141"/>
        <v>0</v>
      </c>
      <c r="AD626" s="1015"/>
      <c r="AE626" s="1016"/>
      <c r="AF626" s="1017"/>
    </row>
    <row r="627" spans="1:32" ht="15" customHeight="1" x14ac:dyDescent="0.2">
      <c r="A627" s="11">
        <v>154</v>
      </c>
      <c r="B627" s="271"/>
      <c r="C627" s="281"/>
      <c r="D627" s="281"/>
      <c r="E627" s="282"/>
      <c r="F627" s="1475" t="str">
        <f>'2. CAD NCCF'!F627:L627</f>
        <v>FI issued unsecured bonds and paper, medium rated</v>
      </c>
      <c r="G627" s="1476"/>
      <c r="H627" s="1476"/>
      <c r="I627" s="1476"/>
      <c r="J627" s="1476"/>
      <c r="K627" s="1476"/>
      <c r="L627" s="1477"/>
      <c r="M627" s="690">
        <v>0</v>
      </c>
      <c r="N627" s="691">
        <v>0</v>
      </c>
      <c r="O627" s="692">
        <v>0</v>
      </c>
      <c r="P627" s="692">
        <v>0</v>
      </c>
      <c r="Q627" s="697">
        <v>0</v>
      </c>
      <c r="R627" s="692">
        <v>0</v>
      </c>
      <c r="S627" s="693">
        <v>0</v>
      </c>
      <c r="T627" s="692">
        <v>0</v>
      </c>
      <c r="U627" s="693">
        <v>0</v>
      </c>
      <c r="V627" s="692">
        <v>0</v>
      </c>
      <c r="W627" s="693">
        <v>0</v>
      </c>
      <c r="X627" s="692">
        <v>0</v>
      </c>
      <c r="Y627" s="693">
        <v>0</v>
      </c>
      <c r="Z627" s="692">
        <v>0</v>
      </c>
      <c r="AA627" s="693">
        <v>0</v>
      </c>
      <c r="AB627" s="698">
        <v>0</v>
      </c>
      <c r="AC627" s="690">
        <v>0</v>
      </c>
      <c r="AD627" s="1015"/>
      <c r="AE627" s="1016"/>
      <c r="AF627" s="1017"/>
    </row>
    <row r="628" spans="1:32" ht="15" customHeight="1" x14ac:dyDescent="0.2">
      <c r="A628" s="11">
        <v>155</v>
      </c>
      <c r="B628" s="271"/>
      <c r="C628" s="281"/>
      <c r="D628" s="281"/>
      <c r="E628" s="282"/>
      <c r="F628" s="1475" t="str">
        <f>'2. CAD NCCF'!F628:L628</f>
        <v>FI issued covered bonds, medium rated</v>
      </c>
      <c r="G628" s="1476"/>
      <c r="H628" s="1476"/>
      <c r="I628" s="1476"/>
      <c r="J628" s="1476"/>
      <c r="K628" s="1476"/>
      <c r="L628" s="1477"/>
      <c r="M628" s="690">
        <v>0</v>
      </c>
      <c r="N628" s="691">
        <v>0</v>
      </c>
      <c r="O628" s="692">
        <v>0</v>
      </c>
      <c r="P628" s="692">
        <v>0</v>
      </c>
      <c r="Q628" s="697">
        <v>0</v>
      </c>
      <c r="R628" s="692">
        <v>0</v>
      </c>
      <c r="S628" s="693">
        <v>0</v>
      </c>
      <c r="T628" s="692">
        <v>0</v>
      </c>
      <c r="U628" s="693">
        <v>0</v>
      </c>
      <c r="V628" s="692">
        <v>0</v>
      </c>
      <c r="W628" s="693">
        <v>0</v>
      </c>
      <c r="X628" s="692">
        <v>0</v>
      </c>
      <c r="Y628" s="693">
        <v>0</v>
      </c>
      <c r="Z628" s="692">
        <v>0</v>
      </c>
      <c r="AA628" s="693">
        <v>0</v>
      </c>
      <c r="AB628" s="698">
        <v>0</v>
      </c>
      <c r="AC628" s="690">
        <v>0</v>
      </c>
      <c r="AD628" s="1015"/>
      <c r="AE628" s="1016"/>
      <c r="AF628" s="1017"/>
    </row>
    <row r="629" spans="1:32" ht="15" customHeight="1" x14ac:dyDescent="0.2">
      <c r="A629" s="11">
        <v>156</v>
      </c>
      <c r="B629" s="271"/>
      <c r="C629" s="281"/>
      <c r="D629" s="281"/>
      <c r="E629" s="282"/>
      <c r="F629" s="1475" t="str">
        <f>'2. CAD NCCF'!F629:L629</f>
        <v>FI issued jumbo covered bonds, medium rated</v>
      </c>
      <c r="G629" s="1476"/>
      <c r="H629" s="1476"/>
      <c r="I629" s="1476"/>
      <c r="J629" s="1476"/>
      <c r="K629" s="1476"/>
      <c r="L629" s="1477"/>
      <c r="M629" s="690">
        <v>0</v>
      </c>
      <c r="N629" s="691">
        <v>0</v>
      </c>
      <c r="O629" s="692">
        <v>0</v>
      </c>
      <c r="P629" s="692">
        <v>0</v>
      </c>
      <c r="Q629" s="697">
        <v>0</v>
      </c>
      <c r="R629" s="692">
        <v>0</v>
      </c>
      <c r="S629" s="693">
        <v>0</v>
      </c>
      <c r="T629" s="692">
        <v>0</v>
      </c>
      <c r="U629" s="693">
        <v>0</v>
      </c>
      <c r="V629" s="692">
        <v>0</v>
      </c>
      <c r="W629" s="693">
        <v>0</v>
      </c>
      <c r="X629" s="692">
        <v>0</v>
      </c>
      <c r="Y629" s="693">
        <v>0</v>
      </c>
      <c r="Z629" s="692">
        <v>0</v>
      </c>
      <c r="AA629" s="693">
        <v>0</v>
      </c>
      <c r="AB629" s="698">
        <v>0</v>
      </c>
      <c r="AC629" s="690">
        <v>0</v>
      </c>
      <c r="AD629" s="1015"/>
      <c r="AE629" s="1016"/>
      <c r="AF629" s="1017"/>
    </row>
    <row r="630" spans="1:32" ht="15" customHeight="1" x14ac:dyDescent="0.2">
      <c r="A630" s="11">
        <v>157</v>
      </c>
      <c r="B630" s="271"/>
      <c r="C630" s="281"/>
      <c r="D630" s="281"/>
      <c r="E630" s="1445" t="str">
        <f>'2. CAD NCCF'!E630:L630</f>
        <v>Non-FI issued CBP, low or not rated</v>
      </c>
      <c r="F630" s="1446"/>
      <c r="G630" s="1446"/>
      <c r="H630" s="1446"/>
      <c r="I630" s="1446"/>
      <c r="J630" s="1446"/>
      <c r="K630" s="1446"/>
      <c r="L630" s="1447"/>
      <c r="M630" s="399">
        <f>SUBTOTAL(9,M631:M632)</f>
        <v>0</v>
      </c>
      <c r="N630" s="402">
        <f t="shared" ref="N630:AC630" si="142">SUBTOTAL(9,N631:N632)</f>
        <v>0</v>
      </c>
      <c r="O630" s="406">
        <f t="shared" si="142"/>
        <v>0</v>
      </c>
      <c r="P630" s="405">
        <f t="shared" si="142"/>
        <v>0</v>
      </c>
      <c r="Q630" s="407">
        <f t="shared" si="142"/>
        <v>0</v>
      </c>
      <c r="R630" s="406">
        <f t="shared" si="142"/>
        <v>0</v>
      </c>
      <c r="S630" s="406">
        <f t="shared" si="142"/>
        <v>0</v>
      </c>
      <c r="T630" s="406">
        <f t="shared" si="142"/>
        <v>0</v>
      </c>
      <c r="U630" s="406">
        <f t="shared" si="142"/>
        <v>0</v>
      </c>
      <c r="V630" s="406">
        <f t="shared" si="142"/>
        <v>0</v>
      </c>
      <c r="W630" s="406">
        <f t="shared" si="142"/>
        <v>0</v>
      </c>
      <c r="X630" s="406">
        <f t="shared" si="142"/>
        <v>0</v>
      </c>
      <c r="Y630" s="406">
        <f t="shared" si="142"/>
        <v>0</v>
      </c>
      <c r="Z630" s="406">
        <f t="shared" si="142"/>
        <v>0</v>
      </c>
      <c r="AA630" s="406">
        <f t="shared" si="142"/>
        <v>0</v>
      </c>
      <c r="AB630" s="416">
        <f t="shared" si="142"/>
        <v>0</v>
      </c>
      <c r="AC630" s="399">
        <f t="shared" si="142"/>
        <v>0</v>
      </c>
      <c r="AD630" s="1015"/>
      <c r="AE630" s="1016"/>
      <c r="AF630" s="1017"/>
    </row>
    <row r="631" spans="1:32" ht="15" customHeight="1" x14ac:dyDescent="0.2">
      <c r="A631" s="11">
        <v>158</v>
      </c>
      <c r="B631" s="271"/>
      <c r="C631" s="281"/>
      <c r="D631" s="281"/>
      <c r="E631" s="282"/>
      <c r="F631" s="1475" t="str">
        <f>'2. CAD NCCF'!F631:L631</f>
        <v>Non-FI issued unsecured bonds and paper, low or not rated</v>
      </c>
      <c r="G631" s="1476"/>
      <c r="H631" s="1476"/>
      <c r="I631" s="1476"/>
      <c r="J631" s="1476"/>
      <c r="K631" s="1476"/>
      <c r="L631" s="1477"/>
      <c r="M631" s="690">
        <v>0</v>
      </c>
      <c r="N631" s="691">
        <v>0</v>
      </c>
      <c r="O631" s="692">
        <v>0</v>
      </c>
      <c r="P631" s="692">
        <v>0</v>
      </c>
      <c r="Q631" s="697">
        <v>0</v>
      </c>
      <c r="R631" s="692">
        <v>0</v>
      </c>
      <c r="S631" s="693">
        <v>0</v>
      </c>
      <c r="T631" s="692">
        <v>0</v>
      </c>
      <c r="U631" s="693">
        <v>0</v>
      </c>
      <c r="V631" s="692">
        <v>0</v>
      </c>
      <c r="W631" s="693">
        <v>0</v>
      </c>
      <c r="X631" s="692">
        <v>0</v>
      </c>
      <c r="Y631" s="693">
        <v>0</v>
      </c>
      <c r="Z631" s="692">
        <v>0</v>
      </c>
      <c r="AA631" s="693">
        <v>0</v>
      </c>
      <c r="AB631" s="698">
        <v>0</v>
      </c>
      <c r="AC631" s="690">
        <v>0</v>
      </c>
      <c r="AD631" s="1015"/>
      <c r="AE631" s="1016"/>
      <c r="AF631" s="1017"/>
    </row>
    <row r="632" spans="1:32" ht="15" customHeight="1" x14ac:dyDescent="0.2">
      <c r="A632" s="11">
        <v>159</v>
      </c>
      <c r="B632" s="271"/>
      <c r="C632" s="281"/>
      <c r="D632" s="281"/>
      <c r="E632" s="282"/>
      <c r="F632" s="1475" t="str">
        <f>'2. CAD NCCF'!F632:L632</f>
        <v>Non-FI issued covered bonds, low or not rated</v>
      </c>
      <c r="G632" s="1476"/>
      <c r="H632" s="1476"/>
      <c r="I632" s="1476"/>
      <c r="J632" s="1476"/>
      <c r="K632" s="1476"/>
      <c r="L632" s="1477"/>
      <c r="M632" s="690">
        <v>0</v>
      </c>
      <c r="N632" s="691">
        <v>0</v>
      </c>
      <c r="O632" s="692">
        <v>0</v>
      </c>
      <c r="P632" s="692">
        <v>0</v>
      </c>
      <c r="Q632" s="697">
        <v>0</v>
      </c>
      <c r="R632" s="692">
        <v>0</v>
      </c>
      <c r="S632" s="693">
        <v>0</v>
      </c>
      <c r="T632" s="692">
        <v>0</v>
      </c>
      <c r="U632" s="693">
        <v>0</v>
      </c>
      <c r="V632" s="692">
        <v>0</v>
      </c>
      <c r="W632" s="693">
        <v>0</v>
      </c>
      <c r="X632" s="692">
        <v>0</v>
      </c>
      <c r="Y632" s="693">
        <v>0</v>
      </c>
      <c r="Z632" s="692">
        <v>0</v>
      </c>
      <c r="AA632" s="693">
        <v>0</v>
      </c>
      <c r="AB632" s="698">
        <v>0</v>
      </c>
      <c r="AC632" s="690">
        <v>0</v>
      </c>
      <c r="AD632" s="1015"/>
      <c r="AE632" s="1016"/>
      <c r="AF632" s="1017"/>
    </row>
    <row r="633" spans="1:32" ht="15" customHeight="1" x14ac:dyDescent="0.2">
      <c r="A633" s="11">
        <v>160</v>
      </c>
      <c r="B633" s="271"/>
      <c r="C633" s="281"/>
      <c r="D633" s="281"/>
      <c r="E633" s="1445" t="str">
        <f>'2. CAD NCCF'!E633:L633</f>
        <v>FI issued CBP, low or not rated</v>
      </c>
      <c r="F633" s="1446"/>
      <c r="G633" s="1446"/>
      <c r="H633" s="1446"/>
      <c r="I633" s="1446"/>
      <c r="J633" s="1446"/>
      <c r="K633" s="1446"/>
      <c r="L633" s="1447"/>
      <c r="M633" s="399">
        <f>SUBTOTAL(9,M634:M636)</f>
        <v>0</v>
      </c>
      <c r="N633" s="402">
        <f t="shared" ref="N633:AC633" si="143">SUBTOTAL(9,N634:N636)</f>
        <v>0</v>
      </c>
      <c r="O633" s="406">
        <f t="shared" si="143"/>
        <v>0</v>
      </c>
      <c r="P633" s="405">
        <f t="shared" si="143"/>
        <v>0</v>
      </c>
      <c r="Q633" s="407">
        <f t="shared" si="143"/>
        <v>0</v>
      </c>
      <c r="R633" s="406">
        <f t="shared" si="143"/>
        <v>0</v>
      </c>
      <c r="S633" s="406">
        <f t="shared" si="143"/>
        <v>0</v>
      </c>
      <c r="T633" s="406">
        <f t="shared" si="143"/>
        <v>0</v>
      </c>
      <c r="U633" s="406">
        <f t="shared" si="143"/>
        <v>0</v>
      </c>
      <c r="V633" s="406">
        <f t="shared" si="143"/>
        <v>0</v>
      </c>
      <c r="W633" s="406">
        <f t="shared" si="143"/>
        <v>0</v>
      </c>
      <c r="X633" s="406">
        <f t="shared" si="143"/>
        <v>0</v>
      </c>
      <c r="Y633" s="406">
        <f t="shared" si="143"/>
        <v>0</v>
      </c>
      <c r="Z633" s="406">
        <f t="shared" si="143"/>
        <v>0</v>
      </c>
      <c r="AA633" s="406">
        <f t="shared" si="143"/>
        <v>0</v>
      </c>
      <c r="AB633" s="416">
        <f t="shared" si="143"/>
        <v>0</v>
      </c>
      <c r="AC633" s="399">
        <f t="shared" si="143"/>
        <v>0</v>
      </c>
      <c r="AD633" s="1015"/>
      <c r="AE633" s="1016"/>
      <c r="AF633" s="1017"/>
    </row>
    <row r="634" spans="1:32" ht="15" customHeight="1" x14ac:dyDescent="0.2">
      <c r="A634" s="11">
        <v>161</v>
      </c>
      <c r="B634" s="271"/>
      <c r="C634" s="281"/>
      <c r="D634" s="281"/>
      <c r="E634" s="282"/>
      <c r="F634" s="1475" t="str">
        <f>'2. CAD NCCF'!F634:L634</f>
        <v>FI issued unsecured bonds and paper, low or not rated</v>
      </c>
      <c r="G634" s="1476"/>
      <c r="H634" s="1476"/>
      <c r="I634" s="1476"/>
      <c r="J634" s="1476"/>
      <c r="K634" s="1476"/>
      <c r="L634" s="1477"/>
      <c r="M634" s="690">
        <v>0</v>
      </c>
      <c r="N634" s="691">
        <v>0</v>
      </c>
      <c r="O634" s="692">
        <v>0</v>
      </c>
      <c r="P634" s="692">
        <v>0</v>
      </c>
      <c r="Q634" s="697">
        <v>0</v>
      </c>
      <c r="R634" s="692">
        <v>0</v>
      </c>
      <c r="S634" s="693">
        <v>0</v>
      </c>
      <c r="T634" s="692">
        <v>0</v>
      </c>
      <c r="U634" s="693">
        <v>0</v>
      </c>
      <c r="V634" s="692">
        <v>0</v>
      </c>
      <c r="W634" s="693">
        <v>0</v>
      </c>
      <c r="X634" s="692">
        <v>0</v>
      </c>
      <c r="Y634" s="693">
        <v>0</v>
      </c>
      <c r="Z634" s="692">
        <v>0</v>
      </c>
      <c r="AA634" s="693">
        <v>0</v>
      </c>
      <c r="AB634" s="698">
        <v>0</v>
      </c>
      <c r="AC634" s="690">
        <v>0</v>
      </c>
      <c r="AD634" s="1015"/>
      <c r="AE634" s="1016"/>
      <c r="AF634" s="1017"/>
    </row>
    <row r="635" spans="1:32" ht="15" customHeight="1" x14ac:dyDescent="0.2">
      <c r="A635" s="11">
        <v>162</v>
      </c>
      <c r="B635" s="271"/>
      <c r="C635" s="272"/>
      <c r="D635" s="272"/>
      <c r="E635" s="272"/>
      <c r="F635" s="1475" t="str">
        <f>'2. CAD NCCF'!F635:L635</f>
        <v>FI issued covered bonds, low or not rated</v>
      </c>
      <c r="G635" s="1476"/>
      <c r="H635" s="1476"/>
      <c r="I635" s="1476"/>
      <c r="J635" s="1476"/>
      <c r="K635" s="1476"/>
      <c r="L635" s="1477"/>
      <c r="M635" s="690">
        <v>0</v>
      </c>
      <c r="N635" s="691">
        <v>0</v>
      </c>
      <c r="O635" s="692">
        <v>0</v>
      </c>
      <c r="P635" s="692">
        <v>0</v>
      </c>
      <c r="Q635" s="697">
        <v>0</v>
      </c>
      <c r="R635" s="692">
        <v>0</v>
      </c>
      <c r="S635" s="693">
        <v>0</v>
      </c>
      <c r="T635" s="692">
        <v>0</v>
      </c>
      <c r="U635" s="693">
        <v>0</v>
      </c>
      <c r="V635" s="692">
        <v>0</v>
      </c>
      <c r="W635" s="693">
        <v>0</v>
      </c>
      <c r="X635" s="692">
        <v>0</v>
      </c>
      <c r="Y635" s="693">
        <v>0</v>
      </c>
      <c r="Z635" s="692">
        <v>0</v>
      </c>
      <c r="AA635" s="693">
        <v>0</v>
      </c>
      <c r="AB635" s="698">
        <v>0</v>
      </c>
      <c r="AC635" s="690">
        <v>0</v>
      </c>
      <c r="AD635" s="1015"/>
      <c r="AE635" s="1016"/>
      <c r="AF635" s="1017"/>
    </row>
    <row r="636" spans="1:32" ht="15" customHeight="1" x14ac:dyDescent="0.2">
      <c r="A636" s="11">
        <v>163</v>
      </c>
      <c r="B636" s="271"/>
      <c r="C636" s="272"/>
      <c r="D636" s="272"/>
      <c r="E636" s="272"/>
      <c r="F636" s="1475" t="str">
        <f>'2. CAD NCCF'!F636:L636</f>
        <v>FI issued jumbo covered bonds, low or not rated</v>
      </c>
      <c r="G636" s="1476"/>
      <c r="H636" s="1476"/>
      <c r="I636" s="1476"/>
      <c r="J636" s="1476"/>
      <c r="K636" s="1476"/>
      <c r="L636" s="1477"/>
      <c r="M636" s="690">
        <v>0</v>
      </c>
      <c r="N636" s="691">
        <v>0</v>
      </c>
      <c r="O636" s="692">
        <v>0</v>
      </c>
      <c r="P636" s="692">
        <v>0</v>
      </c>
      <c r="Q636" s="697">
        <v>0</v>
      </c>
      <c r="R636" s="692">
        <v>0</v>
      </c>
      <c r="S636" s="693">
        <v>0</v>
      </c>
      <c r="T636" s="692">
        <v>0</v>
      </c>
      <c r="U636" s="693">
        <v>0</v>
      </c>
      <c r="V636" s="692">
        <v>0</v>
      </c>
      <c r="W636" s="693">
        <v>0</v>
      </c>
      <c r="X636" s="692">
        <v>0</v>
      </c>
      <c r="Y636" s="693">
        <v>0</v>
      </c>
      <c r="Z636" s="692">
        <v>0</v>
      </c>
      <c r="AA636" s="693">
        <v>0</v>
      </c>
      <c r="AB636" s="698">
        <v>0</v>
      </c>
      <c r="AC636" s="690">
        <v>0</v>
      </c>
      <c r="AD636" s="1015"/>
      <c r="AE636" s="1016"/>
      <c r="AF636" s="1017"/>
    </row>
    <row r="637" spans="1:32" x14ac:dyDescent="0.2">
      <c r="A637" s="11">
        <v>164</v>
      </c>
      <c r="B637" s="271"/>
      <c r="C637" s="272"/>
      <c r="D637" s="1472" t="str">
        <f>'2. CAD NCCF'!D637:AF637</f>
        <v>Asset backed securities (ABS) and asset backed commercial paper (ABCP)</v>
      </c>
      <c r="E637" s="1473"/>
      <c r="F637" s="1473"/>
      <c r="G637" s="1473"/>
      <c r="H637" s="1473"/>
      <c r="I637" s="1473"/>
      <c r="J637" s="1473"/>
      <c r="K637" s="1473"/>
      <c r="L637" s="1473"/>
      <c r="M637" s="1473"/>
      <c r="N637" s="1473"/>
      <c r="O637" s="1473"/>
      <c r="P637" s="1473"/>
      <c r="Q637" s="1473"/>
      <c r="R637" s="1473"/>
      <c r="S637" s="1473"/>
      <c r="T637" s="1473"/>
      <c r="U637" s="1473"/>
      <c r="V637" s="1473"/>
      <c r="W637" s="1473"/>
      <c r="X637" s="1473"/>
      <c r="Y637" s="1473"/>
      <c r="Z637" s="1473"/>
      <c r="AA637" s="1473"/>
      <c r="AB637" s="1473"/>
      <c r="AC637" s="1473"/>
      <c r="AD637" s="1473"/>
      <c r="AE637" s="1473"/>
      <c r="AF637" s="1474"/>
    </row>
    <row r="638" spans="1:32" x14ac:dyDescent="0.2">
      <c r="A638" s="11">
        <v>165</v>
      </c>
      <c r="B638" s="271"/>
      <c r="C638" s="272"/>
      <c r="D638" s="272"/>
      <c r="E638" s="1515" t="str">
        <f>'2. CAD NCCF'!E638:L638</f>
        <v>Non-FI issued ABS and ABCP, high rated</v>
      </c>
      <c r="F638" s="1516"/>
      <c r="G638" s="1516"/>
      <c r="H638" s="1516"/>
      <c r="I638" s="1516"/>
      <c r="J638" s="1516"/>
      <c r="K638" s="1516"/>
      <c r="L638" s="1517"/>
      <c r="M638" s="399">
        <f>SUBTOTAL(9,M639:M640)</f>
        <v>0</v>
      </c>
      <c r="N638" s="402">
        <f t="shared" ref="N638:AC638" si="144">SUBTOTAL(9,N639:N640)</f>
        <v>0</v>
      </c>
      <c r="O638" s="406">
        <f t="shared" si="144"/>
        <v>0</v>
      </c>
      <c r="P638" s="405">
        <f t="shared" si="144"/>
        <v>0</v>
      </c>
      <c r="Q638" s="407">
        <f t="shared" si="144"/>
        <v>0</v>
      </c>
      <c r="R638" s="406">
        <f t="shared" si="144"/>
        <v>0</v>
      </c>
      <c r="S638" s="406">
        <f t="shared" si="144"/>
        <v>0</v>
      </c>
      <c r="T638" s="406">
        <f t="shared" si="144"/>
        <v>0</v>
      </c>
      <c r="U638" s="406">
        <f t="shared" si="144"/>
        <v>0</v>
      </c>
      <c r="V638" s="406">
        <f t="shared" si="144"/>
        <v>0</v>
      </c>
      <c r="W638" s="406">
        <f t="shared" si="144"/>
        <v>0</v>
      </c>
      <c r="X638" s="406">
        <f t="shared" si="144"/>
        <v>0</v>
      </c>
      <c r="Y638" s="406">
        <f t="shared" si="144"/>
        <v>0</v>
      </c>
      <c r="Z638" s="406">
        <f t="shared" si="144"/>
        <v>0</v>
      </c>
      <c r="AA638" s="406">
        <f t="shared" si="144"/>
        <v>0</v>
      </c>
      <c r="AB638" s="416">
        <f t="shared" si="144"/>
        <v>0</v>
      </c>
      <c r="AC638" s="399">
        <f t="shared" si="144"/>
        <v>0</v>
      </c>
      <c r="AD638" s="1015"/>
      <c r="AE638" s="1016"/>
      <c r="AF638" s="1017"/>
    </row>
    <row r="639" spans="1:32" x14ac:dyDescent="0.2">
      <c r="A639" s="11">
        <v>166</v>
      </c>
      <c r="B639" s="271"/>
      <c r="C639" s="272"/>
      <c r="D639" s="272"/>
      <c r="E639" s="272"/>
      <c r="F639" s="1475" t="str">
        <f>'2. CAD NCCF'!F639:L639</f>
        <v>Non-FI issued ABS, high rated</v>
      </c>
      <c r="G639" s="1476"/>
      <c r="H639" s="1476"/>
      <c r="I639" s="1476"/>
      <c r="J639" s="1476"/>
      <c r="K639" s="1476"/>
      <c r="L639" s="1477"/>
      <c r="M639" s="690">
        <v>0</v>
      </c>
      <c r="N639" s="691">
        <v>0</v>
      </c>
      <c r="O639" s="692">
        <v>0</v>
      </c>
      <c r="P639" s="692">
        <v>0</v>
      </c>
      <c r="Q639" s="697">
        <v>0</v>
      </c>
      <c r="R639" s="692">
        <v>0</v>
      </c>
      <c r="S639" s="693">
        <v>0</v>
      </c>
      <c r="T639" s="692">
        <v>0</v>
      </c>
      <c r="U639" s="693">
        <v>0</v>
      </c>
      <c r="V639" s="692">
        <v>0</v>
      </c>
      <c r="W639" s="693">
        <v>0</v>
      </c>
      <c r="X639" s="692">
        <v>0</v>
      </c>
      <c r="Y639" s="693">
        <v>0</v>
      </c>
      <c r="Z639" s="692">
        <v>0</v>
      </c>
      <c r="AA639" s="693">
        <v>0</v>
      </c>
      <c r="AB639" s="698">
        <v>0</v>
      </c>
      <c r="AC639" s="690">
        <v>0</v>
      </c>
      <c r="AD639" s="1015"/>
      <c r="AE639" s="1016"/>
      <c r="AF639" s="1017"/>
    </row>
    <row r="640" spans="1:32" ht="15" customHeight="1" x14ac:dyDescent="0.2">
      <c r="A640" s="11">
        <v>167</v>
      </c>
      <c r="B640" s="271"/>
      <c r="C640" s="272"/>
      <c r="D640" s="272"/>
      <c r="E640" s="272"/>
      <c r="F640" s="1475" t="str">
        <f>'2. CAD NCCF'!F640:L640</f>
        <v>Non-FI issued ABCP, high rated</v>
      </c>
      <c r="G640" s="1476"/>
      <c r="H640" s="1476"/>
      <c r="I640" s="1476"/>
      <c r="J640" s="1476"/>
      <c r="K640" s="1476"/>
      <c r="L640" s="1477"/>
      <c r="M640" s="690">
        <v>0</v>
      </c>
      <c r="N640" s="691">
        <v>0</v>
      </c>
      <c r="O640" s="692">
        <v>0</v>
      </c>
      <c r="P640" s="692">
        <v>0</v>
      </c>
      <c r="Q640" s="697">
        <v>0</v>
      </c>
      <c r="R640" s="692">
        <v>0</v>
      </c>
      <c r="S640" s="693">
        <v>0</v>
      </c>
      <c r="T640" s="692">
        <v>0</v>
      </c>
      <c r="U640" s="693">
        <v>0</v>
      </c>
      <c r="V640" s="692">
        <v>0</v>
      </c>
      <c r="W640" s="693">
        <v>0</v>
      </c>
      <c r="X640" s="692">
        <v>0</v>
      </c>
      <c r="Y640" s="693">
        <v>0</v>
      </c>
      <c r="Z640" s="692">
        <v>0</v>
      </c>
      <c r="AA640" s="693">
        <v>0</v>
      </c>
      <c r="AB640" s="698">
        <v>0</v>
      </c>
      <c r="AC640" s="690">
        <v>0</v>
      </c>
      <c r="AD640" s="1015"/>
      <c r="AE640" s="1016"/>
      <c r="AF640" s="1017"/>
    </row>
    <row r="641" spans="1:32" x14ac:dyDescent="0.2">
      <c r="A641" s="11">
        <v>168</v>
      </c>
      <c r="B641" s="271"/>
      <c r="C641" s="272"/>
      <c r="D641" s="272"/>
      <c r="E641" s="1445" t="str">
        <f>'2. CAD NCCF'!E641:L641</f>
        <v>FI issued ABS and ABCP, high rated</v>
      </c>
      <c r="F641" s="1446"/>
      <c r="G641" s="1446"/>
      <c r="H641" s="1446"/>
      <c r="I641" s="1446"/>
      <c r="J641" s="1446"/>
      <c r="K641" s="1446"/>
      <c r="L641" s="1447"/>
      <c r="M641" s="399">
        <f>SUBTOTAL(9,M642:M643)</f>
        <v>0</v>
      </c>
      <c r="N641" s="402">
        <f t="shared" ref="N641:AC641" si="145">SUBTOTAL(9,N642:N643)</f>
        <v>0</v>
      </c>
      <c r="O641" s="406">
        <f t="shared" si="145"/>
        <v>0</v>
      </c>
      <c r="P641" s="405">
        <f t="shared" si="145"/>
        <v>0</v>
      </c>
      <c r="Q641" s="407">
        <f t="shared" si="145"/>
        <v>0</v>
      </c>
      <c r="R641" s="406">
        <f t="shared" si="145"/>
        <v>0</v>
      </c>
      <c r="S641" s="406">
        <f t="shared" si="145"/>
        <v>0</v>
      </c>
      <c r="T641" s="406">
        <f t="shared" si="145"/>
        <v>0</v>
      </c>
      <c r="U641" s="406">
        <f t="shared" si="145"/>
        <v>0</v>
      </c>
      <c r="V641" s="406">
        <f t="shared" si="145"/>
        <v>0</v>
      </c>
      <c r="W641" s="406">
        <f t="shared" si="145"/>
        <v>0</v>
      </c>
      <c r="X641" s="406">
        <f t="shared" si="145"/>
        <v>0</v>
      </c>
      <c r="Y641" s="406">
        <f t="shared" si="145"/>
        <v>0</v>
      </c>
      <c r="Z641" s="406">
        <f t="shared" si="145"/>
        <v>0</v>
      </c>
      <c r="AA641" s="406">
        <f t="shared" si="145"/>
        <v>0</v>
      </c>
      <c r="AB641" s="416">
        <f t="shared" si="145"/>
        <v>0</v>
      </c>
      <c r="AC641" s="399">
        <f t="shared" si="145"/>
        <v>0</v>
      </c>
      <c r="AD641" s="1015"/>
      <c r="AE641" s="1016"/>
      <c r="AF641" s="1017"/>
    </row>
    <row r="642" spans="1:32" ht="15" customHeight="1" x14ac:dyDescent="0.2">
      <c r="A642" s="11">
        <v>169</v>
      </c>
      <c r="B642" s="271"/>
      <c r="C642" s="272"/>
      <c r="D642" s="272"/>
      <c r="E642" s="272"/>
      <c r="F642" s="1475" t="str">
        <f>'2. CAD NCCF'!F642:L642</f>
        <v>FI issued ABS, high rated</v>
      </c>
      <c r="G642" s="1476"/>
      <c r="H642" s="1476"/>
      <c r="I642" s="1476"/>
      <c r="J642" s="1476"/>
      <c r="K642" s="1476"/>
      <c r="L642" s="1477"/>
      <c r="M642" s="690">
        <v>0</v>
      </c>
      <c r="N642" s="691">
        <v>0</v>
      </c>
      <c r="O642" s="692">
        <v>0</v>
      </c>
      <c r="P642" s="692">
        <v>0</v>
      </c>
      <c r="Q642" s="697">
        <v>0</v>
      </c>
      <c r="R642" s="692">
        <v>0</v>
      </c>
      <c r="S642" s="693">
        <v>0</v>
      </c>
      <c r="T642" s="692">
        <v>0</v>
      </c>
      <c r="U642" s="693">
        <v>0</v>
      </c>
      <c r="V642" s="692">
        <v>0</v>
      </c>
      <c r="W642" s="693">
        <v>0</v>
      </c>
      <c r="X642" s="692">
        <v>0</v>
      </c>
      <c r="Y642" s="693">
        <v>0</v>
      </c>
      <c r="Z642" s="692">
        <v>0</v>
      </c>
      <c r="AA642" s="693">
        <v>0</v>
      </c>
      <c r="AB642" s="698">
        <v>0</v>
      </c>
      <c r="AC642" s="690">
        <v>0</v>
      </c>
      <c r="AD642" s="1015"/>
      <c r="AE642" s="1016"/>
      <c r="AF642" s="1017"/>
    </row>
    <row r="643" spans="1:32" ht="15" customHeight="1" x14ac:dyDescent="0.2">
      <c r="A643" s="11">
        <v>170</v>
      </c>
      <c r="B643" s="271"/>
      <c r="C643" s="272"/>
      <c r="D643" s="272"/>
      <c r="E643" s="272"/>
      <c r="F643" s="1475" t="str">
        <f>'2. CAD NCCF'!F643:L643</f>
        <v>FI issued ABCP, high rated</v>
      </c>
      <c r="G643" s="1476"/>
      <c r="H643" s="1476"/>
      <c r="I643" s="1476"/>
      <c r="J643" s="1476"/>
      <c r="K643" s="1476"/>
      <c r="L643" s="1477"/>
      <c r="M643" s="690">
        <v>0</v>
      </c>
      <c r="N643" s="691">
        <v>0</v>
      </c>
      <c r="O643" s="692">
        <v>0</v>
      </c>
      <c r="P643" s="692">
        <v>0</v>
      </c>
      <c r="Q643" s="697">
        <v>0</v>
      </c>
      <c r="R643" s="692">
        <v>0</v>
      </c>
      <c r="S643" s="693">
        <v>0</v>
      </c>
      <c r="T643" s="692">
        <v>0</v>
      </c>
      <c r="U643" s="693">
        <v>0</v>
      </c>
      <c r="V643" s="692">
        <v>0</v>
      </c>
      <c r="W643" s="693">
        <v>0</v>
      </c>
      <c r="X643" s="692">
        <v>0</v>
      </c>
      <c r="Y643" s="693">
        <v>0</v>
      </c>
      <c r="Z643" s="692">
        <v>0</v>
      </c>
      <c r="AA643" s="693">
        <v>0</v>
      </c>
      <c r="AB643" s="698">
        <v>0</v>
      </c>
      <c r="AC643" s="690">
        <v>0</v>
      </c>
      <c r="AD643" s="1015"/>
      <c r="AE643" s="1016"/>
      <c r="AF643" s="1017"/>
    </row>
    <row r="644" spans="1:32" x14ac:dyDescent="0.2">
      <c r="A644" s="11">
        <v>171</v>
      </c>
      <c r="B644" s="271"/>
      <c r="C644" s="272"/>
      <c r="D644" s="272"/>
      <c r="E644" s="1445" t="str">
        <f>'2. CAD NCCF'!E644:L644</f>
        <v>Non-FI issued ABS and ABCP, medium rated</v>
      </c>
      <c r="F644" s="1446"/>
      <c r="G644" s="1446"/>
      <c r="H644" s="1446"/>
      <c r="I644" s="1446"/>
      <c r="J644" s="1446"/>
      <c r="K644" s="1446"/>
      <c r="L644" s="1447"/>
      <c r="M644" s="399">
        <f>SUBTOTAL(9,M645:M646)</f>
        <v>0</v>
      </c>
      <c r="N644" s="402">
        <f t="shared" ref="N644:AC644" si="146">SUBTOTAL(9,N645:N646)</f>
        <v>0</v>
      </c>
      <c r="O644" s="406">
        <f t="shared" si="146"/>
        <v>0</v>
      </c>
      <c r="P644" s="405">
        <f t="shared" si="146"/>
        <v>0</v>
      </c>
      <c r="Q644" s="407">
        <f t="shared" si="146"/>
        <v>0</v>
      </c>
      <c r="R644" s="406">
        <f t="shared" si="146"/>
        <v>0</v>
      </c>
      <c r="S644" s="406">
        <f t="shared" si="146"/>
        <v>0</v>
      </c>
      <c r="T644" s="406">
        <f t="shared" si="146"/>
        <v>0</v>
      </c>
      <c r="U644" s="406">
        <f t="shared" si="146"/>
        <v>0</v>
      </c>
      <c r="V644" s="406">
        <f t="shared" si="146"/>
        <v>0</v>
      </c>
      <c r="W644" s="406">
        <f t="shared" si="146"/>
        <v>0</v>
      </c>
      <c r="X644" s="406">
        <f t="shared" si="146"/>
        <v>0</v>
      </c>
      <c r="Y644" s="406">
        <f t="shared" si="146"/>
        <v>0</v>
      </c>
      <c r="Z644" s="406">
        <f t="shared" si="146"/>
        <v>0</v>
      </c>
      <c r="AA644" s="406">
        <f t="shared" si="146"/>
        <v>0</v>
      </c>
      <c r="AB644" s="416">
        <f t="shared" si="146"/>
        <v>0</v>
      </c>
      <c r="AC644" s="399">
        <f t="shared" si="146"/>
        <v>0</v>
      </c>
      <c r="AD644" s="1015"/>
      <c r="AE644" s="1016"/>
      <c r="AF644" s="1017"/>
    </row>
    <row r="645" spans="1:32" ht="15" customHeight="1" x14ac:dyDescent="0.2">
      <c r="A645" s="11">
        <v>172</v>
      </c>
      <c r="B645" s="271"/>
      <c r="C645" s="272"/>
      <c r="D645" s="272"/>
      <c r="E645" s="272"/>
      <c r="F645" s="1475" t="str">
        <f>'2. CAD NCCF'!F645:L645</f>
        <v>Non-FI issued ABS, medium rated</v>
      </c>
      <c r="G645" s="1476"/>
      <c r="H645" s="1476"/>
      <c r="I645" s="1476"/>
      <c r="J645" s="1476"/>
      <c r="K645" s="1476"/>
      <c r="L645" s="1477"/>
      <c r="M645" s="690">
        <v>0</v>
      </c>
      <c r="N645" s="691">
        <v>0</v>
      </c>
      <c r="O645" s="692">
        <v>0</v>
      </c>
      <c r="P645" s="692">
        <v>0</v>
      </c>
      <c r="Q645" s="697">
        <v>0</v>
      </c>
      <c r="R645" s="692">
        <v>0</v>
      </c>
      <c r="S645" s="693">
        <v>0</v>
      </c>
      <c r="T645" s="692">
        <v>0</v>
      </c>
      <c r="U645" s="693">
        <v>0</v>
      </c>
      <c r="V645" s="692">
        <v>0</v>
      </c>
      <c r="W645" s="693">
        <v>0</v>
      </c>
      <c r="X645" s="692">
        <v>0</v>
      </c>
      <c r="Y645" s="693">
        <v>0</v>
      </c>
      <c r="Z645" s="692">
        <v>0</v>
      </c>
      <c r="AA645" s="693">
        <v>0</v>
      </c>
      <c r="AB645" s="698">
        <v>0</v>
      </c>
      <c r="AC645" s="690">
        <v>0</v>
      </c>
      <c r="AD645" s="1015"/>
      <c r="AE645" s="1016"/>
      <c r="AF645" s="1017"/>
    </row>
    <row r="646" spans="1:32" ht="15" customHeight="1" x14ac:dyDescent="0.2">
      <c r="A646" s="11">
        <v>173</v>
      </c>
      <c r="B646" s="271"/>
      <c r="C646" s="272"/>
      <c r="D646" s="272"/>
      <c r="E646" s="272"/>
      <c r="F646" s="1475" t="str">
        <f>'2. CAD NCCF'!F646:L646</f>
        <v>Non-FI issued ABCP, medium rated</v>
      </c>
      <c r="G646" s="1476"/>
      <c r="H646" s="1476"/>
      <c r="I646" s="1476"/>
      <c r="J646" s="1476"/>
      <c r="K646" s="1476"/>
      <c r="L646" s="1477"/>
      <c r="M646" s="690">
        <v>0</v>
      </c>
      <c r="N646" s="691">
        <v>0</v>
      </c>
      <c r="O646" s="692">
        <v>0</v>
      </c>
      <c r="P646" s="692">
        <v>0</v>
      </c>
      <c r="Q646" s="697">
        <v>0</v>
      </c>
      <c r="R646" s="692">
        <v>0</v>
      </c>
      <c r="S646" s="693">
        <v>0</v>
      </c>
      <c r="T646" s="692">
        <v>0</v>
      </c>
      <c r="U646" s="693">
        <v>0</v>
      </c>
      <c r="V646" s="692">
        <v>0</v>
      </c>
      <c r="W646" s="693">
        <v>0</v>
      </c>
      <c r="X646" s="692">
        <v>0</v>
      </c>
      <c r="Y646" s="693">
        <v>0</v>
      </c>
      <c r="Z646" s="692">
        <v>0</v>
      </c>
      <c r="AA646" s="693">
        <v>0</v>
      </c>
      <c r="AB646" s="698">
        <v>0</v>
      </c>
      <c r="AC646" s="690">
        <v>0</v>
      </c>
      <c r="AD646" s="1015"/>
      <c r="AE646" s="1016"/>
      <c r="AF646" s="1017"/>
    </row>
    <row r="647" spans="1:32" x14ac:dyDescent="0.2">
      <c r="A647" s="11">
        <v>174</v>
      </c>
      <c r="B647" s="271"/>
      <c r="C647" s="272"/>
      <c r="D647" s="272"/>
      <c r="E647" s="1445" t="str">
        <f>'2. CAD NCCF'!E647:L647</f>
        <v>FI issued ABS and ABCP, medium rated</v>
      </c>
      <c r="F647" s="1446"/>
      <c r="G647" s="1446"/>
      <c r="H647" s="1446"/>
      <c r="I647" s="1446"/>
      <c r="J647" s="1446"/>
      <c r="K647" s="1446"/>
      <c r="L647" s="1447"/>
      <c r="M647" s="399">
        <f>SUBTOTAL(9,M648:M649)</f>
        <v>0</v>
      </c>
      <c r="N647" s="402">
        <f t="shared" ref="N647:AC647" si="147">SUBTOTAL(9,N648:N649)</f>
        <v>0</v>
      </c>
      <c r="O647" s="406">
        <f t="shared" si="147"/>
        <v>0</v>
      </c>
      <c r="P647" s="405">
        <f t="shared" si="147"/>
        <v>0</v>
      </c>
      <c r="Q647" s="407">
        <f t="shared" si="147"/>
        <v>0</v>
      </c>
      <c r="R647" s="406">
        <f t="shared" si="147"/>
        <v>0</v>
      </c>
      <c r="S647" s="406">
        <f t="shared" si="147"/>
        <v>0</v>
      </c>
      <c r="T647" s="406">
        <f t="shared" si="147"/>
        <v>0</v>
      </c>
      <c r="U647" s="406">
        <f t="shared" si="147"/>
        <v>0</v>
      </c>
      <c r="V647" s="406">
        <f t="shared" si="147"/>
        <v>0</v>
      </c>
      <c r="W647" s="406">
        <f t="shared" si="147"/>
        <v>0</v>
      </c>
      <c r="X647" s="406">
        <f t="shared" si="147"/>
        <v>0</v>
      </c>
      <c r="Y647" s="406">
        <f t="shared" si="147"/>
        <v>0</v>
      </c>
      <c r="Z647" s="406">
        <f t="shared" si="147"/>
        <v>0</v>
      </c>
      <c r="AA647" s="406">
        <f t="shared" si="147"/>
        <v>0</v>
      </c>
      <c r="AB647" s="416">
        <f t="shared" si="147"/>
        <v>0</v>
      </c>
      <c r="AC647" s="399">
        <f t="shared" si="147"/>
        <v>0</v>
      </c>
      <c r="AD647" s="1015"/>
      <c r="AE647" s="1016"/>
      <c r="AF647" s="1017"/>
    </row>
    <row r="648" spans="1:32" ht="15" customHeight="1" x14ac:dyDescent="0.2">
      <c r="A648" s="11">
        <v>175</v>
      </c>
      <c r="B648" s="271"/>
      <c r="C648" s="272"/>
      <c r="D648" s="272"/>
      <c r="E648" s="272"/>
      <c r="F648" s="1475" t="str">
        <f>'2. CAD NCCF'!F648:L648</f>
        <v>FI issued ABS, medium rated</v>
      </c>
      <c r="G648" s="1476"/>
      <c r="H648" s="1476"/>
      <c r="I648" s="1476"/>
      <c r="J648" s="1476"/>
      <c r="K648" s="1476"/>
      <c r="L648" s="1477"/>
      <c r="M648" s="690">
        <v>0</v>
      </c>
      <c r="N648" s="691">
        <v>0</v>
      </c>
      <c r="O648" s="692">
        <v>0</v>
      </c>
      <c r="P648" s="692">
        <v>0</v>
      </c>
      <c r="Q648" s="697">
        <v>0</v>
      </c>
      <c r="R648" s="692">
        <v>0</v>
      </c>
      <c r="S648" s="693">
        <v>0</v>
      </c>
      <c r="T648" s="692">
        <v>0</v>
      </c>
      <c r="U648" s="693">
        <v>0</v>
      </c>
      <c r="V648" s="692">
        <v>0</v>
      </c>
      <c r="W648" s="693">
        <v>0</v>
      </c>
      <c r="X648" s="692">
        <v>0</v>
      </c>
      <c r="Y648" s="693">
        <v>0</v>
      </c>
      <c r="Z648" s="692">
        <v>0</v>
      </c>
      <c r="AA648" s="693">
        <v>0</v>
      </c>
      <c r="AB648" s="698">
        <v>0</v>
      </c>
      <c r="AC648" s="690">
        <v>0</v>
      </c>
      <c r="AD648" s="1015"/>
      <c r="AE648" s="1016"/>
      <c r="AF648" s="1017"/>
    </row>
    <row r="649" spans="1:32" ht="15" customHeight="1" x14ac:dyDescent="0.2">
      <c r="A649" s="11">
        <v>176</v>
      </c>
      <c r="B649" s="271"/>
      <c r="C649" s="272"/>
      <c r="D649" s="272"/>
      <c r="E649" s="272"/>
      <c r="F649" s="1475" t="str">
        <f>'2. CAD NCCF'!F649:L649</f>
        <v>FI issued ABCP, medium rated</v>
      </c>
      <c r="G649" s="1476"/>
      <c r="H649" s="1476"/>
      <c r="I649" s="1476"/>
      <c r="J649" s="1476"/>
      <c r="K649" s="1476"/>
      <c r="L649" s="1477"/>
      <c r="M649" s="690">
        <v>0</v>
      </c>
      <c r="N649" s="691">
        <v>0</v>
      </c>
      <c r="O649" s="692">
        <v>0</v>
      </c>
      <c r="P649" s="692">
        <v>0</v>
      </c>
      <c r="Q649" s="697">
        <v>0</v>
      </c>
      <c r="R649" s="692">
        <v>0</v>
      </c>
      <c r="S649" s="693">
        <v>0</v>
      </c>
      <c r="T649" s="692">
        <v>0</v>
      </c>
      <c r="U649" s="693">
        <v>0</v>
      </c>
      <c r="V649" s="692">
        <v>0</v>
      </c>
      <c r="W649" s="693">
        <v>0</v>
      </c>
      <c r="X649" s="692">
        <v>0</v>
      </c>
      <c r="Y649" s="693">
        <v>0</v>
      </c>
      <c r="Z649" s="692">
        <v>0</v>
      </c>
      <c r="AA649" s="693">
        <v>0</v>
      </c>
      <c r="AB649" s="698">
        <v>0</v>
      </c>
      <c r="AC649" s="690">
        <v>0</v>
      </c>
      <c r="AD649" s="1015"/>
      <c r="AE649" s="1016"/>
      <c r="AF649" s="1017"/>
    </row>
    <row r="650" spans="1:32" x14ac:dyDescent="0.2">
      <c r="A650" s="11">
        <v>177</v>
      </c>
      <c r="B650" s="271"/>
      <c r="C650" s="272"/>
      <c r="D650" s="272"/>
      <c r="E650" s="1445" t="str">
        <f>'2. CAD NCCF'!E650:L650</f>
        <v>Non-FI issued ABS and ABCP, low or not rated</v>
      </c>
      <c r="F650" s="1446"/>
      <c r="G650" s="1446"/>
      <c r="H650" s="1446"/>
      <c r="I650" s="1446"/>
      <c r="J650" s="1446"/>
      <c r="K650" s="1446"/>
      <c r="L650" s="1447"/>
      <c r="M650" s="399">
        <f>SUBTOTAL(9,M651:M652)</f>
        <v>0</v>
      </c>
      <c r="N650" s="402">
        <f t="shared" ref="N650:AC650" si="148">SUBTOTAL(9,N651:N652)</f>
        <v>0</v>
      </c>
      <c r="O650" s="406">
        <f t="shared" si="148"/>
        <v>0</v>
      </c>
      <c r="P650" s="405">
        <f t="shared" si="148"/>
        <v>0</v>
      </c>
      <c r="Q650" s="407">
        <f t="shared" si="148"/>
        <v>0</v>
      </c>
      <c r="R650" s="406">
        <f t="shared" si="148"/>
        <v>0</v>
      </c>
      <c r="S650" s="406">
        <f t="shared" si="148"/>
        <v>0</v>
      </c>
      <c r="T650" s="406">
        <f t="shared" si="148"/>
        <v>0</v>
      </c>
      <c r="U650" s="406">
        <f t="shared" si="148"/>
        <v>0</v>
      </c>
      <c r="V650" s="406">
        <f t="shared" si="148"/>
        <v>0</v>
      </c>
      <c r="W650" s="406">
        <f t="shared" si="148"/>
        <v>0</v>
      </c>
      <c r="X650" s="406">
        <f t="shared" si="148"/>
        <v>0</v>
      </c>
      <c r="Y650" s="406">
        <f t="shared" si="148"/>
        <v>0</v>
      </c>
      <c r="Z650" s="406">
        <f t="shared" si="148"/>
        <v>0</v>
      </c>
      <c r="AA650" s="406">
        <f t="shared" si="148"/>
        <v>0</v>
      </c>
      <c r="AB650" s="416">
        <f t="shared" si="148"/>
        <v>0</v>
      </c>
      <c r="AC650" s="399">
        <f t="shared" si="148"/>
        <v>0</v>
      </c>
      <c r="AD650" s="1015"/>
      <c r="AE650" s="1016"/>
      <c r="AF650" s="1017"/>
    </row>
    <row r="651" spans="1:32" ht="15" customHeight="1" x14ac:dyDescent="0.2">
      <c r="A651" s="11">
        <v>178</v>
      </c>
      <c r="B651" s="271"/>
      <c r="C651" s="272"/>
      <c r="D651" s="272"/>
      <c r="E651" s="272"/>
      <c r="F651" s="1475" t="str">
        <f>'2. CAD NCCF'!F651:L651</f>
        <v>Non-FI issued ABS, low or not rated</v>
      </c>
      <c r="G651" s="1476"/>
      <c r="H651" s="1476"/>
      <c r="I651" s="1476"/>
      <c r="J651" s="1476"/>
      <c r="K651" s="1476"/>
      <c r="L651" s="1477"/>
      <c r="M651" s="690">
        <v>0</v>
      </c>
      <c r="N651" s="691">
        <v>0</v>
      </c>
      <c r="O651" s="692">
        <v>0</v>
      </c>
      <c r="P651" s="692">
        <v>0</v>
      </c>
      <c r="Q651" s="697">
        <v>0</v>
      </c>
      <c r="R651" s="692">
        <v>0</v>
      </c>
      <c r="S651" s="693">
        <v>0</v>
      </c>
      <c r="T651" s="692">
        <v>0</v>
      </c>
      <c r="U651" s="693">
        <v>0</v>
      </c>
      <c r="V651" s="692">
        <v>0</v>
      </c>
      <c r="W651" s="693">
        <v>0</v>
      </c>
      <c r="X651" s="692">
        <v>0</v>
      </c>
      <c r="Y651" s="693">
        <v>0</v>
      </c>
      <c r="Z651" s="692">
        <v>0</v>
      </c>
      <c r="AA651" s="693">
        <v>0</v>
      </c>
      <c r="AB651" s="698">
        <v>0</v>
      </c>
      <c r="AC651" s="690">
        <v>0</v>
      </c>
      <c r="AD651" s="1015"/>
      <c r="AE651" s="1016"/>
      <c r="AF651" s="1017"/>
    </row>
    <row r="652" spans="1:32" ht="15" customHeight="1" x14ac:dyDescent="0.2">
      <c r="A652" s="11">
        <v>179</v>
      </c>
      <c r="B652" s="271"/>
      <c r="C652" s="272"/>
      <c r="D652" s="272"/>
      <c r="E652" s="272"/>
      <c r="F652" s="1475" t="str">
        <f>'2. CAD NCCF'!F652:L652</f>
        <v>Non-FI issued ABCP, low or not rated</v>
      </c>
      <c r="G652" s="1476"/>
      <c r="H652" s="1476"/>
      <c r="I652" s="1476"/>
      <c r="J652" s="1476"/>
      <c r="K652" s="1476"/>
      <c r="L652" s="1477"/>
      <c r="M652" s="690">
        <v>0</v>
      </c>
      <c r="N652" s="691">
        <v>0</v>
      </c>
      <c r="O652" s="692">
        <v>0</v>
      </c>
      <c r="P652" s="692">
        <v>0</v>
      </c>
      <c r="Q652" s="697">
        <v>0</v>
      </c>
      <c r="R652" s="692">
        <v>0</v>
      </c>
      <c r="S652" s="693">
        <v>0</v>
      </c>
      <c r="T652" s="692">
        <v>0</v>
      </c>
      <c r="U652" s="693">
        <v>0</v>
      </c>
      <c r="V652" s="692">
        <v>0</v>
      </c>
      <c r="W652" s="693">
        <v>0</v>
      </c>
      <c r="X652" s="692">
        <v>0</v>
      </c>
      <c r="Y652" s="693">
        <v>0</v>
      </c>
      <c r="Z652" s="692">
        <v>0</v>
      </c>
      <c r="AA652" s="693">
        <v>0</v>
      </c>
      <c r="AB652" s="698">
        <v>0</v>
      </c>
      <c r="AC652" s="690">
        <v>0</v>
      </c>
      <c r="AD652" s="1015"/>
      <c r="AE652" s="1016"/>
      <c r="AF652" s="1017"/>
    </row>
    <row r="653" spans="1:32" x14ac:dyDescent="0.2">
      <c r="A653" s="11">
        <v>180</v>
      </c>
      <c r="B653" s="271"/>
      <c r="C653" s="272"/>
      <c r="D653" s="272"/>
      <c r="E653" s="1445" t="str">
        <f>'2. CAD NCCF'!E653:L653</f>
        <v>FI issued ABS and ABCP, low or not rated</v>
      </c>
      <c r="F653" s="1446"/>
      <c r="G653" s="1446"/>
      <c r="H653" s="1446"/>
      <c r="I653" s="1446"/>
      <c r="J653" s="1446"/>
      <c r="K653" s="1446"/>
      <c r="L653" s="1447"/>
      <c r="M653" s="399">
        <f>SUBTOTAL(9,M654:M655)</f>
        <v>0</v>
      </c>
      <c r="N653" s="402">
        <f t="shared" ref="N653:AC653" si="149">SUBTOTAL(9,N654:N655)</f>
        <v>0</v>
      </c>
      <c r="O653" s="406">
        <f t="shared" si="149"/>
        <v>0</v>
      </c>
      <c r="P653" s="405">
        <f t="shared" si="149"/>
        <v>0</v>
      </c>
      <c r="Q653" s="407">
        <f t="shared" si="149"/>
        <v>0</v>
      </c>
      <c r="R653" s="406">
        <f t="shared" si="149"/>
        <v>0</v>
      </c>
      <c r="S653" s="406">
        <f t="shared" si="149"/>
        <v>0</v>
      </c>
      <c r="T653" s="406">
        <f t="shared" si="149"/>
        <v>0</v>
      </c>
      <c r="U653" s="406">
        <f t="shared" si="149"/>
        <v>0</v>
      </c>
      <c r="V653" s="406">
        <f t="shared" si="149"/>
        <v>0</v>
      </c>
      <c r="W653" s="406">
        <f t="shared" si="149"/>
        <v>0</v>
      </c>
      <c r="X653" s="406">
        <f t="shared" si="149"/>
        <v>0</v>
      </c>
      <c r="Y653" s="406">
        <f t="shared" si="149"/>
        <v>0</v>
      </c>
      <c r="Z653" s="406">
        <f t="shared" si="149"/>
        <v>0</v>
      </c>
      <c r="AA653" s="406">
        <f t="shared" si="149"/>
        <v>0</v>
      </c>
      <c r="AB653" s="416">
        <f t="shared" si="149"/>
        <v>0</v>
      </c>
      <c r="AC653" s="399">
        <f t="shared" si="149"/>
        <v>0</v>
      </c>
      <c r="AD653" s="1015"/>
      <c r="AE653" s="1016"/>
      <c r="AF653" s="1017"/>
    </row>
    <row r="654" spans="1:32" ht="15" customHeight="1" x14ac:dyDescent="0.2">
      <c r="A654" s="11">
        <v>181</v>
      </c>
      <c r="B654" s="271"/>
      <c r="C654" s="272"/>
      <c r="D654" s="272"/>
      <c r="E654" s="272"/>
      <c r="F654" s="1475" t="str">
        <f>'2. CAD NCCF'!F654:L654</f>
        <v>FI issued ABS, low or not rated</v>
      </c>
      <c r="G654" s="1476"/>
      <c r="H654" s="1476"/>
      <c r="I654" s="1476"/>
      <c r="J654" s="1476"/>
      <c r="K654" s="1476"/>
      <c r="L654" s="1477"/>
      <c r="M654" s="690">
        <v>0</v>
      </c>
      <c r="N654" s="691">
        <v>0</v>
      </c>
      <c r="O654" s="692">
        <v>0</v>
      </c>
      <c r="P654" s="692">
        <v>0</v>
      </c>
      <c r="Q654" s="697">
        <v>0</v>
      </c>
      <c r="R654" s="692">
        <v>0</v>
      </c>
      <c r="S654" s="693">
        <v>0</v>
      </c>
      <c r="T654" s="692">
        <v>0</v>
      </c>
      <c r="U654" s="693">
        <v>0</v>
      </c>
      <c r="V654" s="692">
        <v>0</v>
      </c>
      <c r="W654" s="693">
        <v>0</v>
      </c>
      <c r="X654" s="692">
        <v>0</v>
      </c>
      <c r="Y654" s="693">
        <v>0</v>
      </c>
      <c r="Z654" s="692">
        <v>0</v>
      </c>
      <c r="AA654" s="693">
        <v>0</v>
      </c>
      <c r="AB654" s="698">
        <v>0</v>
      </c>
      <c r="AC654" s="690">
        <v>0</v>
      </c>
      <c r="AD654" s="1015"/>
      <c r="AE654" s="1016"/>
      <c r="AF654" s="1017"/>
    </row>
    <row r="655" spans="1:32" ht="15" customHeight="1" x14ac:dyDescent="0.2">
      <c r="A655" s="11">
        <v>182</v>
      </c>
      <c r="B655" s="271"/>
      <c r="C655" s="272"/>
      <c r="D655" s="272"/>
      <c r="E655" s="272"/>
      <c r="F655" s="1475" t="str">
        <f>'2. CAD NCCF'!F655:L655</f>
        <v>FI issued ABCP, low or not rated</v>
      </c>
      <c r="G655" s="1476"/>
      <c r="H655" s="1476"/>
      <c r="I655" s="1476"/>
      <c r="J655" s="1476"/>
      <c r="K655" s="1476"/>
      <c r="L655" s="1477"/>
      <c r="M655" s="690">
        <v>0</v>
      </c>
      <c r="N655" s="691">
        <v>0</v>
      </c>
      <c r="O655" s="692">
        <v>0</v>
      </c>
      <c r="P655" s="692">
        <v>0</v>
      </c>
      <c r="Q655" s="697">
        <v>0</v>
      </c>
      <c r="R655" s="692">
        <v>0</v>
      </c>
      <c r="S655" s="693">
        <v>0</v>
      </c>
      <c r="T655" s="692">
        <v>0</v>
      </c>
      <c r="U655" s="693">
        <v>0</v>
      </c>
      <c r="V655" s="692">
        <v>0</v>
      </c>
      <c r="W655" s="693">
        <v>0</v>
      </c>
      <c r="X655" s="692">
        <v>0</v>
      </c>
      <c r="Y655" s="693">
        <v>0</v>
      </c>
      <c r="Z655" s="692">
        <v>0</v>
      </c>
      <c r="AA655" s="693">
        <v>0</v>
      </c>
      <c r="AB655" s="698">
        <v>0</v>
      </c>
      <c r="AC655" s="690">
        <v>0</v>
      </c>
      <c r="AD655" s="1015"/>
      <c r="AE655" s="1016"/>
      <c r="AF655" s="1017"/>
    </row>
    <row r="656" spans="1:32" x14ac:dyDescent="0.2">
      <c r="A656" s="11">
        <v>183</v>
      </c>
      <c r="B656" s="271"/>
      <c r="C656" s="272"/>
      <c r="D656" s="1472" t="str">
        <f>'2. CAD NCCF'!D656:L656</f>
        <v>Equities</v>
      </c>
      <c r="E656" s="1473"/>
      <c r="F656" s="1473"/>
      <c r="G656" s="1473"/>
      <c r="H656" s="1473"/>
      <c r="I656" s="1473"/>
      <c r="J656" s="1473"/>
      <c r="K656" s="1473"/>
      <c r="L656" s="1474"/>
      <c r="M656" s="399">
        <f>SUBTOTAL(9,M657:M659)</f>
        <v>0</v>
      </c>
      <c r="N656" s="402">
        <f t="shared" ref="N656:AC656" si="150">SUBTOTAL(9,N657:N659)</f>
        <v>0</v>
      </c>
      <c r="O656" s="406">
        <f t="shared" si="150"/>
        <v>0</v>
      </c>
      <c r="P656" s="405">
        <f t="shared" si="150"/>
        <v>0</v>
      </c>
      <c r="Q656" s="407">
        <f t="shared" si="150"/>
        <v>0</v>
      </c>
      <c r="R656" s="406">
        <f t="shared" si="150"/>
        <v>0</v>
      </c>
      <c r="S656" s="406">
        <f t="shared" si="150"/>
        <v>0</v>
      </c>
      <c r="T656" s="406">
        <f t="shared" si="150"/>
        <v>0</v>
      </c>
      <c r="U656" s="406">
        <f t="shared" si="150"/>
        <v>0</v>
      </c>
      <c r="V656" s="406">
        <f t="shared" si="150"/>
        <v>0</v>
      </c>
      <c r="W656" s="406">
        <f t="shared" si="150"/>
        <v>0</v>
      </c>
      <c r="X656" s="406">
        <f t="shared" si="150"/>
        <v>0</v>
      </c>
      <c r="Y656" s="406">
        <f t="shared" si="150"/>
        <v>0</v>
      </c>
      <c r="Z656" s="406">
        <f t="shared" si="150"/>
        <v>0</v>
      </c>
      <c r="AA656" s="406">
        <f t="shared" si="150"/>
        <v>0</v>
      </c>
      <c r="AB656" s="416">
        <f t="shared" si="150"/>
        <v>0</v>
      </c>
      <c r="AC656" s="399">
        <f t="shared" si="150"/>
        <v>0</v>
      </c>
      <c r="AD656" s="1015"/>
      <c r="AE656" s="1016"/>
      <c r="AF656" s="1017"/>
    </row>
    <row r="657" spans="1:32" x14ac:dyDescent="0.2">
      <c r="A657" s="11">
        <v>184</v>
      </c>
      <c r="B657" s="271"/>
      <c r="C657" s="272"/>
      <c r="D657" s="272"/>
      <c r="E657" s="272"/>
      <c r="F657" s="1475" t="str">
        <f>'2. CAD NCCF'!F657:L657</f>
        <v>Eligible non-financial common equity shares</v>
      </c>
      <c r="G657" s="1476"/>
      <c r="H657" s="1476"/>
      <c r="I657" s="1476"/>
      <c r="J657" s="1476"/>
      <c r="K657" s="1476"/>
      <c r="L657" s="1477"/>
      <c r="M657" s="690">
        <v>0</v>
      </c>
      <c r="N657" s="691">
        <v>0</v>
      </c>
      <c r="O657" s="692">
        <v>0</v>
      </c>
      <c r="P657" s="692">
        <v>0</v>
      </c>
      <c r="Q657" s="697">
        <v>0</v>
      </c>
      <c r="R657" s="692">
        <v>0</v>
      </c>
      <c r="S657" s="693">
        <v>0</v>
      </c>
      <c r="T657" s="692">
        <v>0</v>
      </c>
      <c r="U657" s="693">
        <v>0</v>
      </c>
      <c r="V657" s="692">
        <v>0</v>
      </c>
      <c r="W657" s="693">
        <v>0</v>
      </c>
      <c r="X657" s="692">
        <v>0</v>
      </c>
      <c r="Y657" s="693">
        <v>0</v>
      </c>
      <c r="Z657" s="692">
        <v>0</v>
      </c>
      <c r="AA657" s="693">
        <v>0</v>
      </c>
      <c r="AB657" s="698">
        <v>0</v>
      </c>
      <c r="AC657" s="690">
        <v>0</v>
      </c>
      <c r="AD657" s="1015"/>
      <c r="AE657" s="1016"/>
      <c r="AF657" s="1017"/>
    </row>
    <row r="658" spans="1:32" ht="15" customHeight="1" x14ac:dyDescent="0.2">
      <c r="A658" s="11">
        <v>185</v>
      </c>
      <c r="B658" s="271"/>
      <c r="C658" s="272"/>
      <c r="D658" s="272"/>
      <c r="E658" s="272"/>
      <c r="F658" s="1475" t="str">
        <f>'2. CAD NCCF'!F658:L658</f>
        <v>Eligible financial common equity</v>
      </c>
      <c r="G658" s="1476"/>
      <c r="H658" s="1476"/>
      <c r="I658" s="1476"/>
      <c r="J658" s="1476"/>
      <c r="K658" s="1476"/>
      <c r="L658" s="1477"/>
      <c r="M658" s="690">
        <v>0</v>
      </c>
      <c r="N658" s="691">
        <v>0</v>
      </c>
      <c r="O658" s="692">
        <v>0</v>
      </c>
      <c r="P658" s="692">
        <v>0</v>
      </c>
      <c r="Q658" s="697">
        <v>0</v>
      </c>
      <c r="R658" s="692">
        <v>0</v>
      </c>
      <c r="S658" s="693">
        <v>0</v>
      </c>
      <c r="T658" s="692">
        <v>0</v>
      </c>
      <c r="U658" s="693">
        <v>0</v>
      </c>
      <c r="V658" s="692">
        <v>0</v>
      </c>
      <c r="W658" s="693">
        <v>0</v>
      </c>
      <c r="X658" s="692">
        <v>0</v>
      </c>
      <c r="Y658" s="693">
        <v>0</v>
      </c>
      <c r="Z658" s="692">
        <v>0</v>
      </c>
      <c r="AA658" s="693">
        <v>0</v>
      </c>
      <c r="AB658" s="698">
        <v>0</v>
      </c>
      <c r="AC658" s="690">
        <v>0</v>
      </c>
      <c r="AD658" s="1015"/>
      <c r="AE658" s="1016"/>
      <c r="AF658" s="1017"/>
    </row>
    <row r="659" spans="1:32" ht="15" customHeight="1" x14ac:dyDescent="0.2">
      <c r="A659" s="11">
        <v>186</v>
      </c>
      <c r="B659" s="271"/>
      <c r="C659" s="272"/>
      <c r="D659" s="272"/>
      <c r="E659" s="272"/>
      <c r="F659" s="1475" t="str">
        <f>'2. CAD NCCF'!F659:L659</f>
        <v>Other equities</v>
      </c>
      <c r="G659" s="1476"/>
      <c r="H659" s="1476"/>
      <c r="I659" s="1476"/>
      <c r="J659" s="1476"/>
      <c r="K659" s="1476"/>
      <c r="L659" s="1477"/>
      <c r="M659" s="690">
        <v>0</v>
      </c>
      <c r="N659" s="691">
        <v>0</v>
      </c>
      <c r="O659" s="692">
        <v>0</v>
      </c>
      <c r="P659" s="692">
        <v>0</v>
      </c>
      <c r="Q659" s="697">
        <v>0</v>
      </c>
      <c r="R659" s="692">
        <v>0</v>
      </c>
      <c r="S659" s="693">
        <v>0</v>
      </c>
      <c r="T659" s="692">
        <v>0</v>
      </c>
      <c r="U659" s="693">
        <v>0</v>
      </c>
      <c r="V659" s="692">
        <v>0</v>
      </c>
      <c r="W659" s="693">
        <v>0</v>
      </c>
      <c r="X659" s="692">
        <v>0</v>
      </c>
      <c r="Y659" s="693">
        <v>0</v>
      </c>
      <c r="Z659" s="692">
        <v>0</v>
      </c>
      <c r="AA659" s="693">
        <v>0</v>
      </c>
      <c r="AB659" s="698">
        <v>0</v>
      </c>
      <c r="AC659" s="696">
        <v>0</v>
      </c>
      <c r="AD659" s="1036"/>
      <c r="AE659" s="1016"/>
      <c r="AF659" s="1017"/>
    </row>
    <row r="660" spans="1:32" x14ac:dyDescent="0.2">
      <c r="A660" s="11">
        <v>187</v>
      </c>
      <c r="B660" s="271"/>
      <c r="C660" s="272"/>
      <c r="D660" s="1472" t="str">
        <f>'2. CAD NCCF'!D660:L660</f>
        <v>FI's own securities - Not eliminated</v>
      </c>
      <c r="E660" s="1473"/>
      <c r="F660" s="1473"/>
      <c r="G660" s="1473"/>
      <c r="H660" s="1473"/>
      <c r="I660" s="1473"/>
      <c r="J660" s="1473"/>
      <c r="K660" s="1473"/>
      <c r="L660" s="1474"/>
      <c r="M660" s="399">
        <f>SUBTOTAL(9,M661:M662)</f>
        <v>0</v>
      </c>
      <c r="N660" s="1205"/>
      <c r="O660" s="1253"/>
      <c r="P660" s="1253"/>
      <c r="Q660" s="1253"/>
      <c r="R660" s="1253"/>
      <c r="S660" s="1253"/>
      <c r="T660" s="1253"/>
      <c r="U660" s="1253"/>
      <c r="V660" s="1253"/>
      <c r="W660" s="1253"/>
      <c r="X660" s="1253"/>
      <c r="Y660" s="1253"/>
      <c r="Z660" s="1253"/>
      <c r="AA660" s="1253"/>
      <c r="AB660" s="1253"/>
      <c r="AC660" s="1253"/>
      <c r="AD660" s="1036"/>
      <c r="AE660" s="1016"/>
      <c r="AF660" s="1017"/>
    </row>
    <row r="661" spans="1:32" x14ac:dyDescent="0.2">
      <c r="A661" s="11">
        <v>188</v>
      </c>
      <c r="B661" s="271"/>
      <c r="C661" s="272"/>
      <c r="D661" s="272"/>
      <c r="E661" s="272"/>
      <c r="F661" s="1501" t="str">
        <f>'2. CAD NCCF'!F661:L661</f>
        <v>FI's own debt not eliminated</v>
      </c>
      <c r="G661" s="1502"/>
      <c r="H661" s="1502"/>
      <c r="I661" s="1502"/>
      <c r="J661" s="1502"/>
      <c r="K661" s="1502"/>
      <c r="L661" s="1503"/>
      <c r="M661" s="690">
        <v>0</v>
      </c>
      <c r="N661" s="1254"/>
      <c r="O661" s="1254"/>
      <c r="P661" s="1254"/>
      <c r="Q661" s="1254"/>
      <c r="R661" s="1254"/>
      <c r="S661" s="1254"/>
      <c r="T661" s="1254"/>
      <c r="U661" s="1254"/>
      <c r="V661" s="1254"/>
      <c r="W661" s="1254"/>
      <c r="X661" s="1254"/>
      <c r="Y661" s="1254"/>
      <c r="Z661" s="1254"/>
      <c r="AA661" s="1254"/>
      <c r="AB661" s="1254"/>
      <c r="AC661" s="1254"/>
      <c r="AD661" s="1036"/>
      <c r="AE661" s="1016"/>
      <c r="AF661" s="1017"/>
    </row>
    <row r="662" spans="1:32" ht="15" customHeight="1" x14ac:dyDescent="0.2">
      <c r="A662" s="11">
        <v>189</v>
      </c>
      <c r="B662" s="271"/>
      <c r="C662" s="272"/>
      <c r="D662" s="272"/>
      <c r="E662" s="272"/>
      <c r="F662" s="1501" t="str">
        <f>'2. CAD NCCF'!F662:L662</f>
        <v>FI's own equity not eliminated</v>
      </c>
      <c r="G662" s="1502"/>
      <c r="H662" s="1502"/>
      <c r="I662" s="1502"/>
      <c r="J662" s="1502"/>
      <c r="K662" s="1502"/>
      <c r="L662" s="1503"/>
      <c r="M662" s="690">
        <v>0</v>
      </c>
      <c r="N662" s="977"/>
      <c r="O662" s="977"/>
      <c r="P662" s="977"/>
      <c r="Q662" s="977"/>
      <c r="R662" s="977"/>
      <c r="S662" s="977"/>
      <c r="T662" s="977"/>
      <c r="U662" s="977"/>
      <c r="V662" s="977"/>
      <c r="W662" s="977"/>
      <c r="X662" s="977"/>
      <c r="Y662" s="977"/>
      <c r="Z662" s="977"/>
      <c r="AA662" s="977"/>
      <c r="AB662" s="977"/>
      <c r="AC662" s="977"/>
      <c r="AD662" s="1036"/>
      <c r="AE662" s="1016"/>
      <c r="AF662" s="1017"/>
    </row>
    <row r="663" spans="1:32" ht="15" customHeight="1" x14ac:dyDescent="0.2">
      <c r="A663" s="11">
        <v>326</v>
      </c>
      <c r="B663" s="271"/>
      <c r="C663" s="1532" t="str">
        <f>'2. CAD NCCF'!C663:AF663</f>
        <v>Repo collateral out</v>
      </c>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33"/>
    </row>
    <row r="664" spans="1:32" x14ac:dyDescent="0.2">
      <c r="A664" s="11">
        <v>232</v>
      </c>
      <c r="B664" s="271"/>
      <c r="C664" s="272"/>
      <c r="D664" s="1719" t="str">
        <f>'2. CAD NCCF'!D664:AF664</f>
        <v>Government securities (GS)</v>
      </c>
      <c r="E664" s="1720"/>
      <c r="F664" s="1720"/>
      <c r="G664" s="1720"/>
      <c r="H664" s="1720"/>
      <c r="I664" s="1720"/>
      <c r="J664" s="1720"/>
      <c r="K664" s="1720"/>
      <c r="L664" s="1720"/>
      <c r="M664" s="1720"/>
      <c r="N664" s="1720"/>
      <c r="O664" s="1720"/>
      <c r="P664" s="1720"/>
      <c r="Q664" s="1720"/>
      <c r="R664" s="1720"/>
      <c r="S664" s="1720"/>
      <c r="T664" s="1720"/>
      <c r="U664" s="1720"/>
      <c r="V664" s="1720"/>
      <c r="W664" s="1720"/>
      <c r="X664" s="1720"/>
      <c r="Y664" s="1720"/>
      <c r="Z664" s="1720"/>
      <c r="AA664" s="1720"/>
      <c r="AB664" s="1720"/>
      <c r="AC664" s="1720"/>
      <c r="AD664" s="1720"/>
      <c r="AE664" s="1720"/>
      <c r="AF664" s="1721"/>
    </row>
    <row r="665" spans="1:32" x14ac:dyDescent="0.2">
      <c r="A665" s="11">
        <v>233</v>
      </c>
      <c r="B665" s="271"/>
      <c r="C665" s="272"/>
      <c r="D665" s="272"/>
      <c r="E665" s="1515" t="str">
        <f>'2. CAD NCCF'!E665:L665</f>
        <v>High rated GS</v>
      </c>
      <c r="F665" s="1516"/>
      <c r="G665" s="1516"/>
      <c r="H665" s="1516"/>
      <c r="I665" s="1516"/>
      <c r="J665" s="1516"/>
      <c r="K665" s="1516"/>
      <c r="L665" s="1517"/>
      <c r="M665" s="399">
        <f>SUBTOTAL(9,M666:M669)</f>
        <v>0</v>
      </c>
      <c r="N665" s="402">
        <f t="shared" ref="N665:AC665" si="151">SUBTOTAL(9,N666:N669)</f>
        <v>0</v>
      </c>
      <c r="O665" s="406">
        <f t="shared" si="151"/>
        <v>0</v>
      </c>
      <c r="P665" s="405">
        <f t="shared" si="151"/>
        <v>0</v>
      </c>
      <c r="Q665" s="407">
        <f t="shared" si="151"/>
        <v>0</v>
      </c>
      <c r="R665" s="406">
        <f t="shared" si="151"/>
        <v>0</v>
      </c>
      <c r="S665" s="406">
        <f t="shared" si="151"/>
        <v>0</v>
      </c>
      <c r="T665" s="406">
        <f t="shared" si="151"/>
        <v>0</v>
      </c>
      <c r="U665" s="406">
        <f t="shared" si="151"/>
        <v>0</v>
      </c>
      <c r="V665" s="406">
        <f t="shared" si="151"/>
        <v>0</v>
      </c>
      <c r="W665" s="406">
        <f t="shared" si="151"/>
        <v>0</v>
      </c>
      <c r="X665" s="406">
        <f t="shared" si="151"/>
        <v>0</v>
      </c>
      <c r="Y665" s="406">
        <f t="shared" si="151"/>
        <v>0</v>
      </c>
      <c r="Z665" s="406">
        <f t="shared" si="151"/>
        <v>0</v>
      </c>
      <c r="AA665" s="406">
        <f t="shared" si="151"/>
        <v>0</v>
      </c>
      <c r="AB665" s="416">
        <f t="shared" si="151"/>
        <v>0</v>
      </c>
      <c r="AC665" s="399">
        <f t="shared" si="151"/>
        <v>0</v>
      </c>
      <c r="AD665" s="1015"/>
      <c r="AE665" s="1016"/>
      <c r="AF665" s="1017"/>
    </row>
    <row r="666" spans="1:32" x14ac:dyDescent="0.2">
      <c r="A666" s="11">
        <v>234</v>
      </c>
      <c r="B666" s="271"/>
      <c r="C666" s="272"/>
      <c r="D666" s="272"/>
      <c r="E666" s="273"/>
      <c r="F666" s="1475" t="str">
        <f>'2. CAD NCCF'!F666:L666</f>
        <v xml:space="preserve">Sovereigh &amp; central bank GS </v>
      </c>
      <c r="G666" s="1476"/>
      <c r="H666" s="1476"/>
      <c r="I666" s="1476"/>
      <c r="J666" s="1476"/>
      <c r="K666" s="1476"/>
      <c r="L666" s="1477"/>
      <c r="M666" s="690">
        <v>0</v>
      </c>
      <c r="N666" s="691">
        <v>0</v>
      </c>
      <c r="O666" s="692">
        <v>0</v>
      </c>
      <c r="P666" s="692">
        <v>0</v>
      </c>
      <c r="Q666" s="697">
        <v>0</v>
      </c>
      <c r="R666" s="692">
        <v>0</v>
      </c>
      <c r="S666" s="693">
        <v>0</v>
      </c>
      <c r="T666" s="692">
        <v>0</v>
      </c>
      <c r="U666" s="693">
        <v>0</v>
      </c>
      <c r="V666" s="692">
        <v>0</v>
      </c>
      <c r="W666" s="693">
        <v>0</v>
      </c>
      <c r="X666" s="692">
        <v>0</v>
      </c>
      <c r="Y666" s="693">
        <v>0</v>
      </c>
      <c r="Z666" s="692">
        <v>0</v>
      </c>
      <c r="AA666" s="693">
        <v>0</v>
      </c>
      <c r="AB666" s="698">
        <v>0</v>
      </c>
      <c r="AC666" s="690">
        <v>0</v>
      </c>
      <c r="AD666" s="1015"/>
      <c r="AE666" s="1016"/>
      <c r="AF666" s="1017"/>
    </row>
    <row r="667" spans="1:32" ht="15" customHeight="1" x14ac:dyDescent="0.2">
      <c r="A667" s="11">
        <v>235</v>
      </c>
      <c r="B667" s="271"/>
      <c r="C667" s="272"/>
      <c r="D667" s="272"/>
      <c r="E667" s="273"/>
      <c r="F667" s="1475" t="str">
        <f>'2. CAD NCCF'!F667:L667</f>
        <v>State, provincial &amp; agency GS</v>
      </c>
      <c r="G667" s="1476"/>
      <c r="H667" s="1476"/>
      <c r="I667" s="1476"/>
      <c r="J667" s="1476"/>
      <c r="K667" s="1476"/>
      <c r="L667" s="1477"/>
      <c r="M667" s="690">
        <v>0</v>
      </c>
      <c r="N667" s="691">
        <v>0</v>
      </c>
      <c r="O667" s="692">
        <v>0</v>
      </c>
      <c r="P667" s="692">
        <v>0</v>
      </c>
      <c r="Q667" s="697">
        <v>0</v>
      </c>
      <c r="R667" s="692">
        <v>0</v>
      </c>
      <c r="S667" s="693">
        <v>0</v>
      </c>
      <c r="T667" s="692">
        <v>0</v>
      </c>
      <c r="U667" s="693">
        <v>0</v>
      </c>
      <c r="V667" s="692">
        <v>0</v>
      </c>
      <c r="W667" s="693">
        <v>0</v>
      </c>
      <c r="X667" s="692">
        <v>0</v>
      </c>
      <c r="Y667" s="693">
        <v>0</v>
      </c>
      <c r="Z667" s="692">
        <v>0</v>
      </c>
      <c r="AA667" s="693">
        <v>0</v>
      </c>
      <c r="AB667" s="698">
        <v>0</v>
      </c>
      <c r="AC667" s="690">
        <v>0</v>
      </c>
      <c r="AD667" s="1015"/>
      <c r="AE667" s="1016"/>
      <c r="AF667" s="1017"/>
    </row>
    <row r="668" spans="1:32" ht="15" customHeight="1" x14ac:dyDescent="0.2">
      <c r="A668" s="11">
        <v>236</v>
      </c>
      <c r="B668" s="271"/>
      <c r="C668" s="272"/>
      <c r="D668" s="274"/>
      <c r="E668" s="275"/>
      <c r="F668" s="1475" t="str">
        <f>'2. CAD NCCF'!F668:L668</f>
        <v>State municipal GS</v>
      </c>
      <c r="G668" s="1476"/>
      <c r="H668" s="1476"/>
      <c r="I668" s="1476"/>
      <c r="J668" s="1476"/>
      <c r="K668" s="1476"/>
      <c r="L668" s="1477"/>
      <c r="M668" s="690">
        <v>0</v>
      </c>
      <c r="N668" s="691">
        <v>0</v>
      </c>
      <c r="O668" s="692">
        <v>0</v>
      </c>
      <c r="P668" s="692">
        <v>0</v>
      </c>
      <c r="Q668" s="697">
        <v>0</v>
      </c>
      <c r="R668" s="692">
        <v>0</v>
      </c>
      <c r="S668" s="693">
        <v>0</v>
      </c>
      <c r="T668" s="692">
        <v>0</v>
      </c>
      <c r="U668" s="693">
        <v>0</v>
      </c>
      <c r="V668" s="692">
        <v>0</v>
      </c>
      <c r="W668" s="693">
        <v>0</v>
      </c>
      <c r="X668" s="692">
        <v>0</v>
      </c>
      <c r="Y668" s="693">
        <v>0</v>
      </c>
      <c r="Z668" s="692">
        <v>0</v>
      </c>
      <c r="AA668" s="693">
        <v>0</v>
      </c>
      <c r="AB668" s="698">
        <v>0</v>
      </c>
      <c r="AC668" s="690">
        <v>0</v>
      </c>
      <c r="AD668" s="1015"/>
      <c r="AE668" s="1016"/>
      <c r="AF668" s="1017"/>
    </row>
    <row r="669" spans="1:32" ht="15" customHeight="1" x14ac:dyDescent="0.2">
      <c r="A669" s="11">
        <v>237</v>
      </c>
      <c r="B669" s="271"/>
      <c r="C669" s="272"/>
      <c r="D669" s="272"/>
      <c r="E669" s="276"/>
      <c r="F669" s="1475" t="str">
        <f>'2. CAD NCCF'!F669:L669</f>
        <v>Supranational and multilateral development bank GS</v>
      </c>
      <c r="G669" s="1476"/>
      <c r="H669" s="1476"/>
      <c r="I669" s="1476"/>
      <c r="J669" s="1476"/>
      <c r="K669" s="1476"/>
      <c r="L669" s="1477"/>
      <c r="M669" s="690">
        <v>0</v>
      </c>
      <c r="N669" s="691">
        <v>0</v>
      </c>
      <c r="O669" s="692">
        <v>0</v>
      </c>
      <c r="P669" s="692">
        <v>0</v>
      </c>
      <c r="Q669" s="697">
        <v>0</v>
      </c>
      <c r="R669" s="692">
        <v>0</v>
      </c>
      <c r="S669" s="693">
        <v>0</v>
      </c>
      <c r="T669" s="692">
        <v>0</v>
      </c>
      <c r="U669" s="693">
        <v>0</v>
      </c>
      <c r="V669" s="692">
        <v>0</v>
      </c>
      <c r="W669" s="693">
        <v>0</v>
      </c>
      <c r="X669" s="692">
        <v>0</v>
      </c>
      <c r="Y669" s="693">
        <v>0</v>
      </c>
      <c r="Z669" s="692">
        <v>0</v>
      </c>
      <c r="AA669" s="693">
        <v>0</v>
      </c>
      <c r="AB669" s="698">
        <v>0</v>
      </c>
      <c r="AC669" s="690">
        <v>0</v>
      </c>
      <c r="AD669" s="1015"/>
      <c r="AE669" s="1016"/>
      <c r="AF669" s="1017"/>
    </row>
    <row r="670" spans="1:32" ht="15.75" x14ac:dyDescent="0.2">
      <c r="A670" s="11">
        <v>238</v>
      </c>
      <c r="B670" s="271"/>
      <c r="C670" s="272"/>
      <c r="D670" s="277"/>
      <c r="E670" s="1445" t="str">
        <f>'2. CAD NCCF'!E670:L670</f>
        <v>Medium rated GS</v>
      </c>
      <c r="F670" s="1446"/>
      <c r="G670" s="1446"/>
      <c r="H670" s="1446"/>
      <c r="I670" s="1446"/>
      <c r="J670" s="1446"/>
      <c r="K670" s="1446"/>
      <c r="L670" s="1447"/>
      <c r="M670" s="399">
        <f>SUBTOTAL(9,M671:M674)</f>
        <v>0</v>
      </c>
      <c r="N670" s="402">
        <f t="shared" ref="N670:AC670" si="152">SUBTOTAL(9,N671:N674)</f>
        <v>0</v>
      </c>
      <c r="O670" s="406">
        <f t="shared" si="152"/>
        <v>0</v>
      </c>
      <c r="P670" s="405">
        <f t="shared" si="152"/>
        <v>0</v>
      </c>
      <c r="Q670" s="407">
        <f t="shared" si="152"/>
        <v>0</v>
      </c>
      <c r="R670" s="406">
        <f t="shared" si="152"/>
        <v>0</v>
      </c>
      <c r="S670" s="406">
        <f t="shared" si="152"/>
        <v>0</v>
      </c>
      <c r="T670" s="406">
        <f t="shared" si="152"/>
        <v>0</v>
      </c>
      <c r="U670" s="406">
        <f t="shared" si="152"/>
        <v>0</v>
      </c>
      <c r="V670" s="406">
        <f t="shared" si="152"/>
        <v>0</v>
      </c>
      <c r="W670" s="406">
        <f t="shared" si="152"/>
        <v>0</v>
      </c>
      <c r="X670" s="406">
        <f t="shared" si="152"/>
        <v>0</v>
      </c>
      <c r="Y670" s="406">
        <f t="shared" si="152"/>
        <v>0</v>
      </c>
      <c r="Z670" s="406">
        <f t="shared" si="152"/>
        <v>0</v>
      </c>
      <c r="AA670" s="406">
        <f t="shared" si="152"/>
        <v>0</v>
      </c>
      <c r="AB670" s="416">
        <f t="shared" si="152"/>
        <v>0</v>
      </c>
      <c r="AC670" s="399">
        <f t="shared" si="152"/>
        <v>0</v>
      </c>
      <c r="AD670" s="1015"/>
      <c r="AE670" s="1016"/>
      <c r="AF670" s="1017"/>
    </row>
    <row r="671" spans="1:32" ht="15" customHeight="1" x14ac:dyDescent="0.2">
      <c r="A671" s="11">
        <v>239</v>
      </c>
      <c r="B671" s="271"/>
      <c r="C671" s="272"/>
      <c r="D671" s="278"/>
      <c r="E671" s="278"/>
      <c r="F671" s="1475" t="str">
        <f>'2. CAD NCCF'!F671:L671</f>
        <v xml:space="preserve">Sovereigh &amp; central bank GS </v>
      </c>
      <c r="G671" s="1476"/>
      <c r="H671" s="1476"/>
      <c r="I671" s="1476"/>
      <c r="J671" s="1476"/>
      <c r="K671" s="1476"/>
      <c r="L671" s="1477"/>
      <c r="M671" s="690">
        <v>0</v>
      </c>
      <c r="N671" s="691">
        <v>0</v>
      </c>
      <c r="O671" s="692">
        <v>0</v>
      </c>
      <c r="P671" s="692">
        <v>0</v>
      </c>
      <c r="Q671" s="697">
        <v>0</v>
      </c>
      <c r="R671" s="692">
        <v>0</v>
      </c>
      <c r="S671" s="693">
        <v>0</v>
      </c>
      <c r="T671" s="692">
        <v>0</v>
      </c>
      <c r="U671" s="693">
        <v>0</v>
      </c>
      <c r="V671" s="692">
        <v>0</v>
      </c>
      <c r="W671" s="693">
        <v>0</v>
      </c>
      <c r="X671" s="692">
        <v>0</v>
      </c>
      <c r="Y671" s="693">
        <v>0</v>
      </c>
      <c r="Z671" s="692">
        <v>0</v>
      </c>
      <c r="AA671" s="693">
        <v>0</v>
      </c>
      <c r="AB671" s="698">
        <v>0</v>
      </c>
      <c r="AC671" s="690">
        <v>0</v>
      </c>
      <c r="AD671" s="1015"/>
      <c r="AE671" s="1016"/>
      <c r="AF671" s="1017"/>
    </row>
    <row r="672" spans="1:32" ht="15" customHeight="1" x14ac:dyDescent="0.2">
      <c r="A672" s="11">
        <v>240</v>
      </c>
      <c r="B672" s="271"/>
      <c r="C672" s="272"/>
      <c r="D672" s="278"/>
      <c r="E672" s="278"/>
      <c r="F672" s="1475" t="str">
        <f>'2. CAD NCCF'!F672:L672</f>
        <v>State, provincial &amp; agency GS</v>
      </c>
      <c r="G672" s="1476"/>
      <c r="H672" s="1476"/>
      <c r="I672" s="1476"/>
      <c r="J672" s="1476"/>
      <c r="K672" s="1476"/>
      <c r="L672" s="1477"/>
      <c r="M672" s="690">
        <v>0</v>
      </c>
      <c r="N672" s="691">
        <v>0</v>
      </c>
      <c r="O672" s="692">
        <v>0</v>
      </c>
      <c r="P672" s="692">
        <v>0</v>
      </c>
      <c r="Q672" s="697">
        <v>0</v>
      </c>
      <c r="R672" s="692">
        <v>0</v>
      </c>
      <c r="S672" s="693">
        <v>0</v>
      </c>
      <c r="T672" s="692">
        <v>0</v>
      </c>
      <c r="U672" s="693">
        <v>0</v>
      </c>
      <c r="V672" s="692">
        <v>0</v>
      </c>
      <c r="W672" s="693">
        <v>0</v>
      </c>
      <c r="X672" s="692">
        <v>0</v>
      </c>
      <c r="Y672" s="693">
        <v>0</v>
      </c>
      <c r="Z672" s="692">
        <v>0</v>
      </c>
      <c r="AA672" s="693">
        <v>0</v>
      </c>
      <c r="AB672" s="698">
        <v>0</v>
      </c>
      <c r="AC672" s="690">
        <v>0</v>
      </c>
      <c r="AD672" s="1015"/>
      <c r="AE672" s="1016"/>
      <c r="AF672" s="1017"/>
    </row>
    <row r="673" spans="1:32" ht="15" customHeight="1" x14ac:dyDescent="0.2">
      <c r="A673" s="11">
        <v>241</v>
      </c>
      <c r="B673" s="271"/>
      <c r="C673" s="272"/>
      <c r="D673" s="279"/>
      <c r="E673" s="279"/>
      <c r="F673" s="1475" t="str">
        <f>'2. CAD NCCF'!F673:L673</f>
        <v>State municipal GS</v>
      </c>
      <c r="G673" s="1476"/>
      <c r="H673" s="1476"/>
      <c r="I673" s="1476"/>
      <c r="J673" s="1476"/>
      <c r="K673" s="1476"/>
      <c r="L673" s="1477"/>
      <c r="M673" s="690">
        <v>0</v>
      </c>
      <c r="N673" s="691">
        <v>0</v>
      </c>
      <c r="O673" s="692">
        <v>0</v>
      </c>
      <c r="P673" s="692">
        <v>0</v>
      </c>
      <c r="Q673" s="697"/>
      <c r="R673" s="692">
        <v>0</v>
      </c>
      <c r="S673" s="693">
        <v>0</v>
      </c>
      <c r="T673" s="692">
        <v>0</v>
      </c>
      <c r="U673" s="693">
        <v>0</v>
      </c>
      <c r="V673" s="692">
        <v>0</v>
      </c>
      <c r="W673" s="693">
        <v>0</v>
      </c>
      <c r="X673" s="692">
        <v>0</v>
      </c>
      <c r="Y673" s="693">
        <v>0</v>
      </c>
      <c r="Z673" s="692">
        <v>0</v>
      </c>
      <c r="AA673" s="693">
        <v>0</v>
      </c>
      <c r="AB673" s="698">
        <v>0</v>
      </c>
      <c r="AC673" s="690">
        <v>0</v>
      </c>
      <c r="AD673" s="1015"/>
      <c r="AE673" s="1016"/>
      <c r="AF673" s="1017"/>
    </row>
    <row r="674" spans="1:32" ht="15" customHeight="1" x14ac:dyDescent="0.2">
      <c r="A674" s="11">
        <v>242</v>
      </c>
      <c r="B674" s="271"/>
      <c r="C674" s="272"/>
      <c r="D674" s="274"/>
      <c r="E674" s="274"/>
      <c r="F674" s="1475" t="str">
        <f>'2. CAD NCCF'!F674:L674</f>
        <v>Supranational and multilateral development bank GS</v>
      </c>
      <c r="G674" s="1476"/>
      <c r="H674" s="1476"/>
      <c r="I674" s="1476"/>
      <c r="J674" s="1476"/>
      <c r="K674" s="1476"/>
      <c r="L674" s="1477"/>
      <c r="M674" s="690">
        <v>0</v>
      </c>
      <c r="N674" s="691">
        <v>0</v>
      </c>
      <c r="O674" s="692">
        <v>0</v>
      </c>
      <c r="P674" s="692">
        <v>0</v>
      </c>
      <c r="Q674" s="697"/>
      <c r="R674" s="692">
        <v>0</v>
      </c>
      <c r="S674" s="693">
        <v>0</v>
      </c>
      <c r="T674" s="692">
        <v>0</v>
      </c>
      <c r="U674" s="693">
        <v>0</v>
      </c>
      <c r="V674" s="692">
        <v>0</v>
      </c>
      <c r="W674" s="693">
        <v>0</v>
      </c>
      <c r="X674" s="692">
        <v>0</v>
      </c>
      <c r="Y674" s="693">
        <v>0</v>
      </c>
      <c r="Z674" s="692">
        <v>0</v>
      </c>
      <c r="AA674" s="693">
        <v>0</v>
      </c>
      <c r="AB674" s="698">
        <v>0</v>
      </c>
      <c r="AC674" s="690">
        <v>0</v>
      </c>
      <c r="AD674" s="1015"/>
      <c r="AE674" s="1016"/>
      <c r="AF674" s="1017"/>
    </row>
    <row r="675" spans="1:32" ht="15.75" customHeight="1" x14ac:dyDescent="0.2">
      <c r="A675" s="11">
        <v>243</v>
      </c>
      <c r="B675" s="271"/>
      <c r="C675" s="272"/>
      <c r="D675" s="279"/>
      <c r="E675" s="1445" t="str">
        <f>'2. CAD NCCF'!E675:L675</f>
        <v>Low or not rated GS</v>
      </c>
      <c r="F675" s="1446"/>
      <c r="G675" s="1446"/>
      <c r="H675" s="1446"/>
      <c r="I675" s="1446"/>
      <c r="J675" s="1446"/>
      <c r="K675" s="1446"/>
      <c r="L675" s="1447"/>
      <c r="M675" s="399">
        <f>SUBTOTAL(9,M676:M679)</f>
        <v>0</v>
      </c>
      <c r="N675" s="402">
        <f t="shared" ref="N675:AC675" si="153">SUBTOTAL(9,N676:N679)</f>
        <v>0</v>
      </c>
      <c r="O675" s="406">
        <f t="shared" si="153"/>
        <v>0</v>
      </c>
      <c r="P675" s="405">
        <f t="shared" si="153"/>
        <v>0</v>
      </c>
      <c r="Q675" s="407">
        <f t="shared" si="153"/>
        <v>0</v>
      </c>
      <c r="R675" s="406">
        <f t="shared" si="153"/>
        <v>0</v>
      </c>
      <c r="S675" s="406">
        <f t="shared" si="153"/>
        <v>0</v>
      </c>
      <c r="T675" s="406">
        <f t="shared" si="153"/>
        <v>0</v>
      </c>
      <c r="U675" s="406">
        <f t="shared" si="153"/>
        <v>0</v>
      </c>
      <c r="V675" s="406">
        <f t="shared" si="153"/>
        <v>0</v>
      </c>
      <c r="W675" s="406">
        <f t="shared" si="153"/>
        <v>0</v>
      </c>
      <c r="X675" s="406">
        <f t="shared" si="153"/>
        <v>0</v>
      </c>
      <c r="Y675" s="406">
        <f t="shared" si="153"/>
        <v>0</v>
      </c>
      <c r="Z675" s="406">
        <f t="shared" si="153"/>
        <v>0</v>
      </c>
      <c r="AA675" s="406">
        <f t="shared" si="153"/>
        <v>0</v>
      </c>
      <c r="AB675" s="416">
        <f t="shared" si="153"/>
        <v>0</v>
      </c>
      <c r="AC675" s="399">
        <f t="shared" si="153"/>
        <v>0</v>
      </c>
      <c r="AD675" s="1015"/>
      <c r="AE675" s="1016"/>
      <c r="AF675" s="1017"/>
    </row>
    <row r="676" spans="1:32" ht="15" customHeight="1" x14ac:dyDescent="0.2">
      <c r="A676" s="11">
        <v>244</v>
      </c>
      <c r="B676" s="271"/>
      <c r="C676" s="272"/>
      <c r="D676" s="278"/>
      <c r="E676" s="278"/>
      <c r="F676" s="1475" t="str">
        <f>'2. CAD NCCF'!F676:L676</f>
        <v xml:space="preserve">Sovereigh &amp; central bank GS </v>
      </c>
      <c r="G676" s="1476"/>
      <c r="H676" s="1476"/>
      <c r="I676" s="1476"/>
      <c r="J676" s="1476"/>
      <c r="K676" s="1476"/>
      <c r="L676" s="1477"/>
      <c r="M676" s="690">
        <v>0</v>
      </c>
      <c r="N676" s="691">
        <v>0</v>
      </c>
      <c r="O676" s="692">
        <v>0</v>
      </c>
      <c r="P676" s="692">
        <v>0</v>
      </c>
      <c r="Q676" s="697">
        <v>0</v>
      </c>
      <c r="R676" s="692">
        <v>0</v>
      </c>
      <c r="S676" s="693">
        <v>0</v>
      </c>
      <c r="T676" s="692">
        <v>0</v>
      </c>
      <c r="U676" s="693">
        <v>0</v>
      </c>
      <c r="V676" s="692">
        <v>0</v>
      </c>
      <c r="W676" s="693">
        <v>0</v>
      </c>
      <c r="X676" s="692">
        <v>0</v>
      </c>
      <c r="Y676" s="693">
        <v>0</v>
      </c>
      <c r="Z676" s="692">
        <v>0</v>
      </c>
      <c r="AA676" s="693">
        <v>0</v>
      </c>
      <c r="AB676" s="698">
        <v>0</v>
      </c>
      <c r="AC676" s="690">
        <v>0</v>
      </c>
      <c r="AD676" s="1015"/>
      <c r="AE676" s="1016"/>
      <c r="AF676" s="1017"/>
    </row>
    <row r="677" spans="1:32" ht="15" customHeight="1" x14ac:dyDescent="0.2">
      <c r="A677" s="11">
        <v>245</v>
      </c>
      <c r="B677" s="271"/>
      <c r="C677" s="272"/>
      <c r="D677" s="280"/>
      <c r="E677" s="280"/>
      <c r="F677" s="1475" t="str">
        <f>'2. CAD NCCF'!F677:L677</f>
        <v>State, provincial &amp; agency GS</v>
      </c>
      <c r="G677" s="1476"/>
      <c r="H677" s="1476"/>
      <c r="I677" s="1476"/>
      <c r="J677" s="1476"/>
      <c r="K677" s="1476"/>
      <c r="L677" s="1477"/>
      <c r="M677" s="690">
        <v>0</v>
      </c>
      <c r="N677" s="691">
        <v>0</v>
      </c>
      <c r="O677" s="692">
        <v>0</v>
      </c>
      <c r="P677" s="692">
        <v>0</v>
      </c>
      <c r="Q677" s="697">
        <v>0</v>
      </c>
      <c r="R677" s="692">
        <v>0</v>
      </c>
      <c r="S677" s="693">
        <v>0</v>
      </c>
      <c r="T677" s="692">
        <v>0</v>
      </c>
      <c r="U677" s="693">
        <v>0</v>
      </c>
      <c r="V677" s="692">
        <v>0</v>
      </c>
      <c r="W677" s="693">
        <v>0</v>
      </c>
      <c r="X677" s="692">
        <v>0</v>
      </c>
      <c r="Y677" s="693">
        <v>0</v>
      </c>
      <c r="Z677" s="692">
        <v>0</v>
      </c>
      <c r="AA677" s="693">
        <v>0</v>
      </c>
      <c r="AB677" s="698">
        <v>0</v>
      </c>
      <c r="AC677" s="690">
        <v>0</v>
      </c>
      <c r="AD677" s="1015"/>
      <c r="AE677" s="1016"/>
      <c r="AF677" s="1017"/>
    </row>
    <row r="678" spans="1:32" ht="15" customHeight="1" x14ac:dyDescent="0.2">
      <c r="A678" s="11">
        <v>246</v>
      </c>
      <c r="B678" s="271"/>
      <c r="C678" s="272"/>
      <c r="D678" s="280"/>
      <c r="E678" s="280"/>
      <c r="F678" s="1475" t="str">
        <f>'2. CAD NCCF'!F678:L678</f>
        <v>State municipal GS</v>
      </c>
      <c r="G678" s="1476"/>
      <c r="H678" s="1476"/>
      <c r="I678" s="1476"/>
      <c r="J678" s="1476"/>
      <c r="K678" s="1476"/>
      <c r="L678" s="1477"/>
      <c r="M678" s="690">
        <v>0</v>
      </c>
      <c r="N678" s="691">
        <v>0</v>
      </c>
      <c r="O678" s="692">
        <v>0</v>
      </c>
      <c r="P678" s="692">
        <v>0</v>
      </c>
      <c r="Q678" s="697">
        <v>0</v>
      </c>
      <c r="R678" s="692">
        <v>0</v>
      </c>
      <c r="S678" s="693">
        <v>0</v>
      </c>
      <c r="T678" s="692">
        <v>0</v>
      </c>
      <c r="U678" s="693">
        <v>0</v>
      </c>
      <c r="V678" s="692">
        <v>0</v>
      </c>
      <c r="W678" s="693">
        <v>0</v>
      </c>
      <c r="X678" s="692">
        <v>0</v>
      </c>
      <c r="Y678" s="693">
        <v>0</v>
      </c>
      <c r="Z678" s="692">
        <v>0</v>
      </c>
      <c r="AA678" s="693">
        <v>0</v>
      </c>
      <c r="AB678" s="698">
        <v>0</v>
      </c>
      <c r="AC678" s="690">
        <v>0</v>
      </c>
      <c r="AD678" s="1015"/>
      <c r="AE678" s="1016"/>
      <c r="AF678" s="1017"/>
    </row>
    <row r="679" spans="1:32" ht="15" customHeight="1" x14ac:dyDescent="0.2">
      <c r="A679" s="11">
        <v>247</v>
      </c>
      <c r="B679" s="271"/>
      <c r="C679" s="272"/>
      <c r="D679" s="281"/>
      <c r="E679" s="281"/>
      <c r="F679" s="1475" t="str">
        <f>'2. CAD NCCF'!F679:L679</f>
        <v>Supranational and multilateral development bank GS</v>
      </c>
      <c r="G679" s="1476"/>
      <c r="H679" s="1476"/>
      <c r="I679" s="1476"/>
      <c r="J679" s="1476"/>
      <c r="K679" s="1476"/>
      <c r="L679" s="1477"/>
      <c r="M679" s="690">
        <v>0</v>
      </c>
      <c r="N679" s="691">
        <v>0</v>
      </c>
      <c r="O679" s="692">
        <v>0</v>
      </c>
      <c r="P679" s="692">
        <v>0</v>
      </c>
      <c r="Q679" s="697">
        <v>0</v>
      </c>
      <c r="R679" s="692">
        <v>0</v>
      </c>
      <c r="S679" s="693">
        <v>0</v>
      </c>
      <c r="T679" s="692">
        <v>0</v>
      </c>
      <c r="U679" s="693">
        <v>0</v>
      </c>
      <c r="V679" s="692">
        <v>0</v>
      </c>
      <c r="W679" s="693">
        <v>0</v>
      </c>
      <c r="X679" s="692">
        <v>0</v>
      </c>
      <c r="Y679" s="693">
        <v>0</v>
      </c>
      <c r="Z679" s="692">
        <v>0</v>
      </c>
      <c r="AA679" s="693">
        <v>0</v>
      </c>
      <c r="AB679" s="698">
        <v>0</v>
      </c>
      <c r="AC679" s="690">
        <v>0</v>
      </c>
      <c r="AD679" s="1653"/>
      <c r="AE679" s="1654"/>
      <c r="AF679" s="1655"/>
    </row>
    <row r="680" spans="1:32" ht="15" customHeight="1" x14ac:dyDescent="0.2">
      <c r="A680" s="11">
        <v>129</v>
      </c>
      <c r="B680" s="271"/>
      <c r="C680" s="281"/>
      <c r="D680" s="1472" t="str">
        <f>'2. CAD NCCF'!D680:AF680</f>
        <v>Mortgage backed securities (MBS)</v>
      </c>
      <c r="E680" s="1473"/>
      <c r="F680" s="1473"/>
      <c r="G680" s="1473"/>
      <c r="H680" s="1473"/>
      <c r="I680" s="1473"/>
      <c r="J680" s="1473"/>
      <c r="K680" s="1473"/>
      <c r="L680" s="1473"/>
      <c r="M680" s="1473"/>
      <c r="N680" s="1473"/>
      <c r="O680" s="1473"/>
      <c r="P680" s="1473"/>
      <c r="Q680" s="1473"/>
      <c r="R680" s="1473"/>
      <c r="S680" s="1473"/>
      <c r="T680" s="1473"/>
      <c r="U680" s="1473"/>
      <c r="V680" s="1473"/>
      <c r="W680" s="1473"/>
      <c r="X680" s="1473"/>
      <c r="Y680" s="1473"/>
      <c r="Z680" s="1473"/>
      <c r="AA680" s="1473"/>
      <c r="AB680" s="1473"/>
      <c r="AC680" s="1473"/>
      <c r="AD680" s="1473"/>
      <c r="AE680" s="1473"/>
      <c r="AF680" s="1474"/>
    </row>
    <row r="681" spans="1:32" ht="15" customHeight="1" x14ac:dyDescent="0.2">
      <c r="A681" s="11">
        <v>130</v>
      </c>
      <c r="B681" s="271"/>
      <c r="C681" s="281"/>
      <c r="D681" s="281"/>
      <c r="E681" s="1515" t="str">
        <f>'2. CAD NCCF'!E681:L681</f>
        <v>Agency MBS</v>
      </c>
      <c r="F681" s="1516"/>
      <c r="G681" s="1516"/>
      <c r="H681" s="1516"/>
      <c r="I681" s="1516"/>
      <c r="J681" s="1516"/>
      <c r="K681" s="1516"/>
      <c r="L681" s="1517"/>
      <c r="M681" s="399">
        <f>SUBTOTAL(9,M682:M684)</f>
        <v>0</v>
      </c>
      <c r="N681" s="402">
        <f t="shared" ref="N681:AC681" si="154">SUBTOTAL(9,N682:N684)</f>
        <v>0</v>
      </c>
      <c r="O681" s="406">
        <f t="shared" si="154"/>
        <v>0</v>
      </c>
      <c r="P681" s="405">
        <f t="shared" si="154"/>
        <v>0</v>
      </c>
      <c r="Q681" s="407">
        <f t="shared" si="154"/>
        <v>0</v>
      </c>
      <c r="R681" s="406">
        <f t="shared" si="154"/>
        <v>0</v>
      </c>
      <c r="S681" s="406">
        <f t="shared" si="154"/>
        <v>0</v>
      </c>
      <c r="T681" s="406">
        <f t="shared" si="154"/>
        <v>0</v>
      </c>
      <c r="U681" s="406">
        <f t="shared" si="154"/>
        <v>0</v>
      </c>
      <c r="V681" s="406">
        <f t="shared" si="154"/>
        <v>0</v>
      </c>
      <c r="W681" s="406">
        <f t="shared" si="154"/>
        <v>0</v>
      </c>
      <c r="X681" s="406">
        <f t="shared" si="154"/>
        <v>0</v>
      </c>
      <c r="Y681" s="406">
        <f t="shared" si="154"/>
        <v>0</v>
      </c>
      <c r="Z681" s="406">
        <f t="shared" si="154"/>
        <v>0</v>
      </c>
      <c r="AA681" s="406">
        <f t="shared" si="154"/>
        <v>0</v>
      </c>
      <c r="AB681" s="416">
        <f t="shared" si="154"/>
        <v>0</v>
      </c>
      <c r="AC681" s="399">
        <f t="shared" si="154"/>
        <v>0</v>
      </c>
      <c r="AD681" s="1722"/>
      <c r="AE681" s="1723"/>
      <c r="AF681" s="1724"/>
    </row>
    <row r="682" spans="1:32" ht="15" customHeight="1" x14ac:dyDescent="0.2">
      <c r="A682" s="11">
        <v>131</v>
      </c>
      <c r="B682" s="271"/>
      <c r="C682" s="281"/>
      <c r="D682" s="281"/>
      <c r="E682" s="282"/>
      <c r="F682" s="1475" t="str">
        <f>'2. CAD NCCF'!F682:L682</f>
        <v>Agency MBS, high rated</v>
      </c>
      <c r="G682" s="1476"/>
      <c r="H682" s="1476"/>
      <c r="I682" s="1476"/>
      <c r="J682" s="1476"/>
      <c r="K682" s="1476"/>
      <c r="L682" s="1477"/>
      <c r="M682" s="690">
        <v>0</v>
      </c>
      <c r="N682" s="691">
        <v>0</v>
      </c>
      <c r="O682" s="692">
        <v>0</v>
      </c>
      <c r="P682" s="692">
        <v>0</v>
      </c>
      <c r="Q682" s="697">
        <v>0</v>
      </c>
      <c r="R682" s="692">
        <v>0</v>
      </c>
      <c r="S682" s="693">
        <v>0</v>
      </c>
      <c r="T682" s="692">
        <v>0</v>
      </c>
      <c r="U682" s="693">
        <v>0</v>
      </c>
      <c r="V682" s="692">
        <v>0</v>
      </c>
      <c r="W682" s="693">
        <v>0</v>
      </c>
      <c r="X682" s="692">
        <v>0</v>
      </c>
      <c r="Y682" s="693">
        <v>0</v>
      </c>
      <c r="Z682" s="692">
        <v>0</v>
      </c>
      <c r="AA682" s="693">
        <v>0</v>
      </c>
      <c r="AB682" s="698">
        <v>0</v>
      </c>
      <c r="AC682" s="690">
        <v>0</v>
      </c>
      <c r="AD682" s="1015"/>
      <c r="AE682" s="1016"/>
      <c r="AF682" s="1017"/>
    </row>
    <row r="683" spans="1:32" ht="15" customHeight="1" x14ac:dyDescent="0.2">
      <c r="A683" s="11">
        <v>132</v>
      </c>
      <c r="B683" s="271"/>
      <c r="C683" s="281"/>
      <c r="D683" s="281"/>
      <c r="E683" s="282"/>
      <c r="F683" s="1475" t="str">
        <f>'2. CAD NCCF'!F683:L683</f>
        <v>Agency MBS, medium rated</v>
      </c>
      <c r="G683" s="1476"/>
      <c r="H683" s="1476"/>
      <c r="I683" s="1476"/>
      <c r="J683" s="1476"/>
      <c r="K683" s="1476"/>
      <c r="L683" s="1477"/>
      <c r="M683" s="690">
        <v>0</v>
      </c>
      <c r="N683" s="691">
        <v>0</v>
      </c>
      <c r="O683" s="692">
        <v>0</v>
      </c>
      <c r="P683" s="692">
        <v>0</v>
      </c>
      <c r="Q683" s="697">
        <v>0</v>
      </c>
      <c r="R683" s="692">
        <v>0</v>
      </c>
      <c r="S683" s="693">
        <v>0</v>
      </c>
      <c r="T683" s="692">
        <v>0</v>
      </c>
      <c r="U683" s="693">
        <v>0</v>
      </c>
      <c r="V683" s="692">
        <v>0</v>
      </c>
      <c r="W683" s="693">
        <v>0</v>
      </c>
      <c r="X683" s="692">
        <v>0</v>
      </c>
      <c r="Y683" s="693">
        <v>0</v>
      </c>
      <c r="Z683" s="692">
        <v>0</v>
      </c>
      <c r="AA683" s="693">
        <v>0</v>
      </c>
      <c r="AB683" s="698">
        <v>0</v>
      </c>
      <c r="AC683" s="690">
        <v>0</v>
      </c>
      <c r="AD683" s="1015"/>
      <c r="AE683" s="1016"/>
      <c r="AF683" s="1017"/>
    </row>
    <row r="684" spans="1:32" ht="15" customHeight="1" x14ac:dyDescent="0.2">
      <c r="A684" s="11">
        <v>133</v>
      </c>
      <c r="B684" s="271"/>
      <c r="C684" s="281"/>
      <c r="D684" s="281"/>
      <c r="E684" s="282"/>
      <c r="F684" s="1475" t="str">
        <f>'2. CAD NCCF'!F684:L684</f>
        <v>Agency MBS, low or not rated</v>
      </c>
      <c r="G684" s="1476"/>
      <c r="H684" s="1476"/>
      <c r="I684" s="1476"/>
      <c r="J684" s="1476"/>
      <c r="K684" s="1476"/>
      <c r="L684" s="1477"/>
      <c r="M684" s="690">
        <v>0</v>
      </c>
      <c r="N684" s="691">
        <v>0</v>
      </c>
      <c r="O684" s="692">
        <v>0</v>
      </c>
      <c r="P684" s="692">
        <v>0</v>
      </c>
      <c r="Q684" s="697">
        <v>0</v>
      </c>
      <c r="R684" s="692">
        <v>0</v>
      </c>
      <c r="S684" s="693">
        <v>0</v>
      </c>
      <c r="T684" s="692">
        <v>0</v>
      </c>
      <c r="U684" s="693">
        <v>0</v>
      </c>
      <c r="V684" s="692">
        <v>0</v>
      </c>
      <c r="W684" s="693">
        <v>0</v>
      </c>
      <c r="X684" s="692">
        <v>0</v>
      </c>
      <c r="Y684" s="693">
        <v>0</v>
      </c>
      <c r="Z684" s="692">
        <v>0</v>
      </c>
      <c r="AA684" s="693">
        <v>0</v>
      </c>
      <c r="AB684" s="698">
        <v>0</v>
      </c>
      <c r="AC684" s="690">
        <v>0</v>
      </c>
      <c r="AD684" s="1015"/>
      <c r="AE684" s="1016"/>
      <c r="AF684" s="1017"/>
    </row>
    <row r="685" spans="1:32" ht="15" customHeight="1" x14ac:dyDescent="0.2">
      <c r="A685" s="11">
        <v>134</v>
      </c>
      <c r="B685" s="271"/>
      <c r="C685" s="281"/>
      <c r="D685" s="281"/>
      <c r="E685" s="1445" t="str">
        <f>'2. CAD NCCF'!E685:L685</f>
        <v>Non-agency commercial MBS (CMBS)</v>
      </c>
      <c r="F685" s="1446"/>
      <c r="G685" s="1446"/>
      <c r="H685" s="1446"/>
      <c r="I685" s="1446"/>
      <c r="J685" s="1446"/>
      <c r="K685" s="1446"/>
      <c r="L685" s="1447"/>
      <c r="M685" s="399">
        <f>SUBTOTAL(9,M686:M688)</f>
        <v>0</v>
      </c>
      <c r="N685" s="402">
        <f t="shared" ref="N685:AC685" si="155">SUBTOTAL(9,N686:N688)</f>
        <v>0</v>
      </c>
      <c r="O685" s="406">
        <f t="shared" si="155"/>
        <v>0</v>
      </c>
      <c r="P685" s="405">
        <f t="shared" si="155"/>
        <v>0</v>
      </c>
      <c r="Q685" s="407">
        <f t="shared" si="155"/>
        <v>0</v>
      </c>
      <c r="R685" s="406">
        <f t="shared" si="155"/>
        <v>0</v>
      </c>
      <c r="S685" s="406">
        <f t="shared" si="155"/>
        <v>0</v>
      </c>
      <c r="T685" s="406">
        <f t="shared" si="155"/>
        <v>0</v>
      </c>
      <c r="U685" s="406">
        <f t="shared" si="155"/>
        <v>0</v>
      </c>
      <c r="V685" s="406">
        <f t="shared" si="155"/>
        <v>0</v>
      </c>
      <c r="W685" s="406">
        <f t="shared" si="155"/>
        <v>0</v>
      </c>
      <c r="X685" s="406">
        <f t="shared" si="155"/>
        <v>0</v>
      </c>
      <c r="Y685" s="406">
        <f t="shared" si="155"/>
        <v>0</v>
      </c>
      <c r="Z685" s="406">
        <f t="shared" si="155"/>
        <v>0</v>
      </c>
      <c r="AA685" s="406">
        <f t="shared" si="155"/>
        <v>0</v>
      </c>
      <c r="AB685" s="416">
        <f t="shared" si="155"/>
        <v>0</v>
      </c>
      <c r="AC685" s="399">
        <f t="shared" si="155"/>
        <v>0</v>
      </c>
      <c r="AD685" s="1015"/>
      <c r="AE685" s="1016"/>
      <c r="AF685" s="1017"/>
    </row>
    <row r="686" spans="1:32" ht="15" customHeight="1" x14ac:dyDescent="0.2">
      <c r="A686" s="11">
        <v>135</v>
      </c>
      <c r="B686" s="271"/>
      <c r="C686" s="281"/>
      <c r="D686" s="281"/>
      <c r="E686" s="282"/>
      <c r="F686" s="1475" t="str">
        <f>'2. CAD NCCF'!F686:L686</f>
        <v>Non-agency CMBS, high rated</v>
      </c>
      <c r="G686" s="1476"/>
      <c r="H686" s="1476"/>
      <c r="I686" s="1476"/>
      <c r="J686" s="1476"/>
      <c r="K686" s="1476"/>
      <c r="L686" s="1477"/>
      <c r="M686" s="690">
        <v>0</v>
      </c>
      <c r="N686" s="691">
        <v>0</v>
      </c>
      <c r="O686" s="692">
        <v>0</v>
      </c>
      <c r="P686" s="692">
        <v>0</v>
      </c>
      <c r="Q686" s="697">
        <v>0</v>
      </c>
      <c r="R686" s="692">
        <v>0</v>
      </c>
      <c r="S686" s="693">
        <v>0</v>
      </c>
      <c r="T686" s="692">
        <v>0</v>
      </c>
      <c r="U686" s="693">
        <v>0</v>
      </c>
      <c r="V686" s="692">
        <v>0</v>
      </c>
      <c r="W686" s="693">
        <v>0</v>
      </c>
      <c r="X686" s="692">
        <v>0</v>
      </c>
      <c r="Y686" s="693">
        <v>0</v>
      </c>
      <c r="Z686" s="692">
        <v>0</v>
      </c>
      <c r="AA686" s="693">
        <v>0</v>
      </c>
      <c r="AB686" s="698">
        <v>0</v>
      </c>
      <c r="AC686" s="690">
        <v>0</v>
      </c>
      <c r="AD686" s="1015"/>
      <c r="AE686" s="1016"/>
      <c r="AF686" s="1017"/>
    </row>
    <row r="687" spans="1:32" ht="15" customHeight="1" x14ac:dyDescent="0.2">
      <c r="A687" s="11">
        <v>136</v>
      </c>
      <c r="B687" s="271"/>
      <c r="C687" s="281"/>
      <c r="D687" s="281"/>
      <c r="E687" s="282"/>
      <c r="F687" s="1475" t="str">
        <f>'2. CAD NCCF'!F687:L687</f>
        <v>Non-agency CMBS, medium rated</v>
      </c>
      <c r="G687" s="1476"/>
      <c r="H687" s="1476"/>
      <c r="I687" s="1476"/>
      <c r="J687" s="1476"/>
      <c r="K687" s="1476"/>
      <c r="L687" s="1477"/>
      <c r="M687" s="690">
        <v>0</v>
      </c>
      <c r="N687" s="691">
        <v>0</v>
      </c>
      <c r="O687" s="692">
        <v>0</v>
      </c>
      <c r="P687" s="692">
        <v>0</v>
      </c>
      <c r="Q687" s="697">
        <v>0</v>
      </c>
      <c r="R687" s="692">
        <v>0</v>
      </c>
      <c r="S687" s="693">
        <v>0</v>
      </c>
      <c r="T687" s="692">
        <v>0</v>
      </c>
      <c r="U687" s="693">
        <v>0</v>
      </c>
      <c r="V687" s="692">
        <v>0</v>
      </c>
      <c r="W687" s="693">
        <v>0</v>
      </c>
      <c r="X687" s="692">
        <v>0</v>
      </c>
      <c r="Y687" s="693">
        <v>0</v>
      </c>
      <c r="Z687" s="692">
        <v>0</v>
      </c>
      <c r="AA687" s="693">
        <v>0</v>
      </c>
      <c r="AB687" s="698">
        <v>0</v>
      </c>
      <c r="AC687" s="690">
        <v>0</v>
      </c>
      <c r="AD687" s="1015"/>
      <c r="AE687" s="1016"/>
      <c r="AF687" s="1017"/>
    </row>
    <row r="688" spans="1:32" ht="15" customHeight="1" x14ac:dyDescent="0.2">
      <c r="A688" s="11">
        <v>137</v>
      </c>
      <c r="B688" s="271"/>
      <c r="C688" s="281"/>
      <c r="D688" s="281"/>
      <c r="E688" s="282"/>
      <c r="F688" s="1475" t="str">
        <f>'2. CAD NCCF'!F688:L688</f>
        <v>Non-agency CMBS, low or not rated</v>
      </c>
      <c r="G688" s="1476"/>
      <c r="H688" s="1476"/>
      <c r="I688" s="1476"/>
      <c r="J688" s="1476"/>
      <c r="K688" s="1476"/>
      <c r="L688" s="1477"/>
      <c r="M688" s="690">
        <v>0</v>
      </c>
      <c r="N688" s="691">
        <v>0</v>
      </c>
      <c r="O688" s="692">
        <v>0</v>
      </c>
      <c r="P688" s="692">
        <v>0</v>
      </c>
      <c r="Q688" s="697">
        <v>0</v>
      </c>
      <c r="R688" s="692">
        <v>0</v>
      </c>
      <c r="S688" s="693">
        <v>0</v>
      </c>
      <c r="T688" s="692">
        <v>0</v>
      </c>
      <c r="U688" s="693">
        <v>0</v>
      </c>
      <c r="V688" s="692">
        <v>0</v>
      </c>
      <c r="W688" s="693">
        <v>0</v>
      </c>
      <c r="X688" s="692">
        <v>0</v>
      </c>
      <c r="Y688" s="693">
        <v>0</v>
      </c>
      <c r="Z688" s="692">
        <v>0</v>
      </c>
      <c r="AA688" s="693">
        <v>0</v>
      </c>
      <c r="AB688" s="698">
        <v>0</v>
      </c>
      <c r="AC688" s="690">
        <v>0</v>
      </c>
      <c r="AD688" s="1015"/>
      <c r="AE688" s="1016"/>
      <c r="AF688" s="1017"/>
    </row>
    <row r="689" spans="1:32" ht="15" customHeight="1" x14ac:dyDescent="0.2">
      <c r="A689" s="11">
        <v>138</v>
      </c>
      <c r="B689" s="271"/>
      <c r="C689" s="281"/>
      <c r="D689" s="281"/>
      <c r="E689" s="1445" t="str">
        <f>'2. CAD NCCF'!E689:L689</f>
        <v>Non-agency residential MBS (RMBS)</v>
      </c>
      <c r="F689" s="1446"/>
      <c r="G689" s="1446"/>
      <c r="H689" s="1446"/>
      <c r="I689" s="1446"/>
      <c r="J689" s="1446"/>
      <c r="K689" s="1446"/>
      <c r="L689" s="1447"/>
      <c r="M689" s="399">
        <f>SUBTOTAL(9,M690:M692)</f>
        <v>0</v>
      </c>
      <c r="N689" s="402">
        <f t="shared" ref="N689:AC689" si="156">SUBTOTAL(9,N690:N692)</f>
        <v>0</v>
      </c>
      <c r="O689" s="406">
        <f t="shared" si="156"/>
        <v>0</v>
      </c>
      <c r="P689" s="405">
        <f t="shared" si="156"/>
        <v>0</v>
      </c>
      <c r="Q689" s="407">
        <f t="shared" si="156"/>
        <v>0</v>
      </c>
      <c r="R689" s="406">
        <f t="shared" si="156"/>
        <v>0</v>
      </c>
      <c r="S689" s="406">
        <f t="shared" si="156"/>
        <v>0</v>
      </c>
      <c r="T689" s="406">
        <f t="shared" si="156"/>
        <v>0</v>
      </c>
      <c r="U689" s="406">
        <f t="shared" si="156"/>
        <v>0</v>
      </c>
      <c r="V689" s="406">
        <f t="shared" si="156"/>
        <v>0</v>
      </c>
      <c r="W689" s="406">
        <f t="shared" si="156"/>
        <v>0</v>
      </c>
      <c r="X689" s="406">
        <f t="shared" si="156"/>
        <v>0</v>
      </c>
      <c r="Y689" s="406">
        <f t="shared" si="156"/>
        <v>0</v>
      </c>
      <c r="Z689" s="406">
        <f t="shared" si="156"/>
        <v>0</v>
      </c>
      <c r="AA689" s="406">
        <f t="shared" si="156"/>
        <v>0</v>
      </c>
      <c r="AB689" s="416">
        <f t="shared" si="156"/>
        <v>0</v>
      </c>
      <c r="AC689" s="399">
        <f t="shared" si="156"/>
        <v>0</v>
      </c>
      <c r="AD689" s="1015"/>
      <c r="AE689" s="1016"/>
      <c r="AF689" s="1017"/>
    </row>
    <row r="690" spans="1:32" ht="15" customHeight="1" x14ac:dyDescent="0.2">
      <c r="A690" s="11">
        <v>139</v>
      </c>
      <c r="B690" s="271"/>
      <c r="C690" s="281"/>
      <c r="D690" s="281"/>
      <c r="E690" s="282"/>
      <c r="F690" s="1475" t="str">
        <f>'2. CAD NCCF'!F690:L690</f>
        <v>Non-agency RMBS, high rated</v>
      </c>
      <c r="G690" s="1476"/>
      <c r="H690" s="1476"/>
      <c r="I690" s="1476"/>
      <c r="J690" s="1476"/>
      <c r="K690" s="1476"/>
      <c r="L690" s="1477"/>
      <c r="M690" s="690">
        <v>0</v>
      </c>
      <c r="N690" s="691">
        <v>0</v>
      </c>
      <c r="O690" s="692">
        <v>0</v>
      </c>
      <c r="P690" s="692">
        <v>0</v>
      </c>
      <c r="Q690" s="697">
        <v>0</v>
      </c>
      <c r="R690" s="692">
        <v>0</v>
      </c>
      <c r="S690" s="693">
        <v>0</v>
      </c>
      <c r="T690" s="692">
        <v>0</v>
      </c>
      <c r="U690" s="693">
        <v>0</v>
      </c>
      <c r="V690" s="692">
        <v>0</v>
      </c>
      <c r="W690" s="693">
        <v>0</v>
      </c>
      <c r="X690" s="692">
        <v>0</v>
      </c>
      <c r="Y690" s="693">
        <v>0</v>
      </c>
      <c r="Z690" s="692">
        <v>0</v>
      </c>
      <c r="AA690" s="693">
        <v>0</v>
      </c>
      <c r="AB690" s="698">
        <v>0</v>
      </c>
      <c r="AC690" s="690">
        <v>0</v>
      </c>
      <c r="AD690" s="1015"/>
      <c r="AE690" s="1016"/>
      <c r="AF690" s="1017"/>
    </row>
    <row r="691" spans="1:32" ht="15" customHeight="1" x14ac:dyDescent="0.2">
      <c r="A691" s="11">
        <v>140</v>
      </c>
      <c r="B691" s="271"/>
      <c r="C691" s="281"/>
      <c r="D691" s="281"/>
      <c r="E691" s="282"/>
      <c r="F691" s="1475" t="str">
        <f>'2. CAD NCCF'!F691:L691</f>
        <v>Non-agency RMBS, medium rated</v>
      </c>
      <c r="G691" s="1476"/>
      <c r="H691" s="1476"/>
      <c r="I691" s="1476"/>
      <c r="J691" s="1476"/>
      <c r="K691" s="1476"/>
      <c r="L691" s="1477"/>
      <c r="M691" s="690">
        <v>0</v>
      </c>
      <c r="N691" s="691">
        <v>0</v>
      </c>
      <c r="O691" s="692">
        <v>0</v>
      </c>
      <c r="P691" s="692">
        <v>0</v>
      </c>
      <c r="Q691" s="697">
        <v>0</v>
      </c>
      <c r="R691" s="692">
        <v>0</v>
      </c>
      <c r="S691" s="693">
        <v>0</v>
      </c>
      <c r="T691" s="692">
        <v>0</v>
      </c>
      <c r="U691" s="693">
        <v>0</v>
      </c>
      <c r="V691" s="692">
        <v>0</v>
      </c>
      <c r="W691" s="693">
        <v>0</v>
      </c>
      <c r="X691" s="692">
        <v>0</v>
      </c>
      <c r="Y691" s="693">
        <v>0</v>
      </c>
      <c r="Z691" s="692">
        <v>0</v>
      </c>
      <c r="AA691" s="693">
        <v>0</v>
      </c>
      <c r="AB691" s="698">
        <v>0</v>
      </c>
      <c r="AC691" s="690">
        <v>0</v>
      </c>
      <c r="AD691" s="1015"/>
      <c r="AE691" s="1016"/>
      <c r="AF691" s="1017"/>
    </row>
    <row r="692" spans="1:32" ht="15" customHeight="1" x14ac:dyDescent="0.2">
      <c r="A692" s="11">
        <v>141</v>
      </c>
      <c r="B692" s="271"/>
      <c r="C692" s="281"/>
      <c r="D692" s="281"/>
      <c r="E692" s="282"/>
      <c r="F692" s="1475" t="str">
        <f>'2. CAD NCCF'!F692:L692</f>
        <v>Non-agency RMBS, low or not rated</v>
      </c>
      <c r="G692" s="1476"/>
      <c r="H692" s="1476"/>
      <c r="I692" s="1476"/>
      <c r="J692" s="1476"/>
      <c r="K692" s="1476"/>
      <c r="L692" s="1477"/>
      <c r="M692" s="690">
        <v>0</v>
      </c>
      <c r="N692" s="691">
        <v>0</v>
      </c>
      <c r="O692" s="692">
        <v>0</v>
      </c>
      <c r="P692" s="692">
        <v>0</v>
      </c>
      <c r="Q692" s="697">
        <v>0</v>
      </c>
      <c r="R692" s="692">
        <v>0</v>
      </c>
      <c r="S692" s="693">
        <v>0</v>
      </c>
      <c r="T692" s="692">
        <v>0</v>
      </c>
      <c r="U692" s="693">
        <v>0</v>
      </c>
      <c r="V692" s="692">
        <v>0</v>
      </c>
      <c r="W692" s="693">
        <v>0</v>
      </c>
      <c r="X692" s="692">
        <v>0</v>
      </c>
      <c r="Y692" s="693">
        <v>0</v>
      </c>
      <c r="Z692" s="692">
        <v>0</v>
      </c>
      <c r="AA692" s="693">
        <v>0</v>
      </c>
      <c r="AB692" s="698">
        <v>0</v>
      </c>
      <c r="AC692" s="690">
        <v>0</v>
      </c>
      <c r="AD692" s="1015"/>
      <c r="AE692" s="1016"/>
      <c r="AF692" s="1017"/>
    </row>
    <row r="693" spans="1:32" ht="15" customHeight="1" x14ac:dyDescent="0.2">
      <c r="A693" s="11">
        <v>142</v>
      </c>
      <c r="B693" s="271"/>
      <c r="C693" s="281"/>
      <c r="D693" s="1472" t="str">
        <f>'2. CAD NCCF'!D693:AF693</f>
        <v>Corporate bonds and paper (CBP)</v>
      </c>
      <c r="E693" s="1473"/>
      <c r="F693" s="1473"/>
      <c r="G693" s="1473"/>
      <c r="H693" s="1473"/>
      <c r="I693" s="1473"/>
      <c r="J693" s="1473"/>
      <c r="K693" s="1473"/>
      <c r="L693" s="1473"/>
      <c r="M693" s="1473"/>
      <c r="N693" s="1473"/>
      <c r="O693" s="1473"/>
      <c r="P693" s="1473"/>
      <c r="Q693" s="1473"/>
      <c r="R693" s="1473"/>
      <c r="S693" s="1473"/>
      <c r="T693" s="1473"/>
      <c r="U693" s="1473"/>
      <c r="V693" s="1473"/>
      <c r="W693" s="1473"/>
      <c r="X693" s="1473"/>
      <c r="Y693" s="1473"/>
      <c r="Z693" s="1473"/>
      <c r="AA693" s="1473"/>
      <c r="AB693" s="1473"/>
      <c r="AC693" s="1473"/>
      <c r="AD693" s="1473"/>
      <c r="AE693" s="1473"/>
      <c r="AF693" s="1474"/>
    </row>
    <row r="694" spans="1:32" ht="15" customHeight="1" x14ac:dyDescent="0.2">
      <c r="A694" s="11">
        <v>143</v>
      </c>
      <c r="B694" s="271"/>
      <c r="C694" s="281"/>
      <c r="D694" s="281"/>
      <c r="E694" s="1515" t="str">
        <f>'2. CAD NCCF'!E694:L694</f>
        <v>Non-FI issued CBP, high rated</v>
      </c>
      <c r="F694" s="1516"/>
      <c r="G694" s="1516"/>
      <c r="H694" s="1516"/>
      <c r="I694" s="1516"/>
      <c r="J694" s="1516"/>
      <c r="K694" s="1516"/>
      <c r="L694" s="1517"/>
      <c r="M694" s="399">
        <f>SUBTOTAL(9,M695:M696)</f>
        <v>0</v>
      </c>
      <c r="N694" s="402">
        <f t="shared" ref="N694:AC694" si="157">SUBTOTAL(9,N695:N696)</f>
        <v>0</v>
      </c>
      <c r="O694" s="406">
        <f t="shared" si="157"/>
        <v>0</v>
      </c>
      <c r="P694" s="405">
        <f t="shared" si="157"/>
        <v>0</v>
      </c>
      <c r="Q694" s="407">
        <f t="shared" si="157"/>
        <v>0</v>
      </c>
      <c r="R694" s="406">
        <f t="shared" si="157"/>
        <v>0</v>
      </c>
      <c r="S694" s="406">
        <f t="shared" si="157"/>
        <v>0</v>
      </c>
      <c r="T694" s="406">
        <f t="shared" si="157"/>
        <v>0</v>
      </c>
      <c r="U694" s="406">
        <f t="shared" si="157"/>
        <v>0</v>
      </c>
      <c r="V694" s="406">
        <f t="shared" si="157"/>
        <v>0</v>
      </c>
      <c r="W694" s="406">
        <f t="shared" si="157"/>
        <v>0</v>
      </c>
      <c r="X694" s="406">
        <f t="shared" si="157"/>
        <v>0</v>
      </c>
      <c r="Y694" s="406">
        <f t="shared" si="157"/>
        <v>0</v>
      </c>
      <c r="Z694" s="406">
        <f t="shared" si="157"/>
        <v>0</v>
      </c>
      <c r="AA694" s="406">
        <f t="shared" si="157"/>
        <v>0</v>
      </c>
      <c r="AB694" s="416">
        <f t="shared" si="157"/>
        <v>0</v>
      </c>
      <c r="AC694" s="399">
        <f t="shared" si="157"/>
        <v>0</v>
      </c>
      <c r="AD694" s="1015"/>
      <c r="AE694" s="1016"/>
      <c r="AF694" s="1017"/>
    </row>
    <row r="695" spans="1:32" ht="15" customHeight="1" x14ac:dyDescent="0.2">
      <c r="A695" s="11">
        <v>144</v>
      </c>
      <c r="B695" s="271"/>
      <c r="C695" s="281"/>
      <c r="D695" s="281"/>
      <c r="E695" s="282"/>
      <c r="F695" s="1475" t="str">
        <f>'2. CAD NCCF'!F695:L695</f>
        <v>Non-FI issued unsecured bond and paper, high rated</v>
      </c>
      <c r="G695" s="1476"/>
      <c r="H695" s="1476"/>
      <c r="I695" s="1476"/>
      <c r="J695" s="1476"/>
      <c r="K695" s="1476"/>
      <c r="L695" s="1477"/>
      <c r="M695" s="690">
        <v>0</v>
      </c>
      <c r="N695" s="691">
        <v>0</v>
      </c>
      <c r="O695" s="692">
        <v>0</v>
      </c>
      <c r="P695" s="692">
        <v>0</v>
      </c>
      <c r="Q695" s="697">
        <v>0</v>
      </c>
      <c r="R695" s="692">
        <v>0</v>
      </c>
      <c r="S695" s="693">
        <v>0</v>
      </c>
      <c r="T695" s="692">
        <v>0</v>
      </c>
      <c r="U695" s="693">
        <v>0</v>
      </c>
      <c r="V695" s="692">
        <v>0</v>
      </c>
      <c r="W695" s="693">
        <v>0</v>
      </c>
      <c r="X695" s="692">
        <v>0</v>
      </c>
      <c r="Y695" s="693">
        <v>0</v>
      </c>
      <c r="Z695" s="692">
        <v>0</v>
      </c>
      <c r="AA695" s="693">
        <v>0</v>
      </c>
      <c r="AB695" s="698">
        <v>0</v>
      </c>
      <c r="AC695" s="690">
        <v>0</v>
      </c>
      <c r="AD695" s="1015"/>
      <c r="AE695" s="1016"/>
      <c r="AF695" s="1017"/>
    </row>
    <row r="696" spans="1:32" ht="15" customHeight="1" x14ac:dyDescent="0.2">
      <c r="A696" s="11">
        <v>145</v>
      </c>
      <c r="B696" s="271"/>
      <c r="C696" s="281"/>
      <c r="D696" s="281"/>
      <c r="E696" s="282"/>
      <c r="F696" s="1475" t="str">
        <f>'2. CAD NCCF'!F696:L696</f>
        <v>Non-FI issued covered bonds, high rated</v>
      </c>
      <c r="G696" s="1476"/>
      <c r="H696" s="1476"/>
      <c r="I696" s="1476"/>
      <c r="J696" s="1476"/>
      <c r="K696" s="1476"/>
      <c r="L696" s="1477"/>
      <c r="M696" s="690">
        <v>0</v>
      </c>
      <c r="N696" s="691">
        <v>0</v>
      </c>
      <c r="O696" s="692">
        <v>0</v>
      </c>
      <c r="P696" s="692">
        <v>0</v>
      </c>
      <c r="Q696" s="697">
        <v>0</v>
      </c>
      <c r="R696" s="692">
        <v>0</v>
      </c>
      <c r="S696" s="693">
        <v>0</v>
      </c>
      <c r="T696" s="692">
        <v>0</v>
      </c>
      <c r="U696" s="693">
        <v>0</v>
      </c>
      <c r="V696" s="692">
        <v>0</v>
      </c>
      <c r="W696" s="693">
        <v>0</v>
      </c>
      <c r="X696" s="692">
        <v>0</v>
      </c>
      <c r="Y696" s="693">
        <v>0</v>
      </c>
      <c r="Z696" s="692">
        <v>0</v>
      </c>
      <c r="AA696" s="693">
        <v>0</v>
      </c>
      <c r="AB696" s="698">
        <v>0</v>
      </c>
      <c r="AC696" s="690">
        <v>0</v>
      </c>
      <c r="AD696" s="1015"/>
      <c r="AE696" s="1016"/>
      <c r="AF696" s="1017"/>
    </row>
    <row r="697" spans="1:32" ht="15" customHeight="1" x14ac:dyDescent="0.2">
      <c r="A697" s="11">
        <v>146</v>
      </c>
      <c r="B697" s="271"/>
      <c r="C697" s="281"/>
      <c r="D697" s="281"/>
      <c r="E697" s="1445" t="str">
        <f>'2. CAD NCCF'!E697:L697</f>
        <v>FI issued CBP, high rated</v>
      </c>
      <c r="F697" s="1446"/>
      <c r="G697" s="1446"/>
      <c r="H697" s="1446"/>
      <c r="I697" s="1446"/>
      <c r="J697" s="1446"/>
      <c r="K697" s="1446"/>
      <c r="L697" s="1447"/>
      <c r="M697" s="399">
        <f>SUBTOTAL(9,M698:M700)</f>
        <v>0</v>
      </c>
      <c r="N697" s="402">
        <f t="shared" ref="N697:AC697" si="158">SUBTOTAL(9,N698:N700)</f>
        <v>0</v>
      </c>
      <c r="O697" s="406">
        <f t="shared" si="158"/>
        <v>0</v>
      </c>
      <c r="P697" s="405">
        <f t="shared" si="158"/>
        <v>0</v>
      </c>
      <c r="Q697" s="407">
        <f t="shared" si="158"/>
        <v>0</v>
      </c>
      <c r="R697" s="406">
        <f t="shared" si="158"/>
        <v>0</v>
      </c>
      <c r="S697" s="406">
        <f t="shared" si="158"/>
        <v>0</v>
      </c>
      <c r="T697" s="406">
        <f t="shared" si="158"/>
        <v>0</v>
      </c>
      <c r="U697" s="406">
        <f t="shared" si="158"/>
        <v>0</v>
      </c>
      <c r="V697" s="406">
        <f t="shared" si="158"/>
        <v>0</v>
      </c>
      <c r="W697" s="406">
        <f t="shared" si="158"/>
        <v>0</v>
      </c>
      <c r="X697" s="406">
        <f t="shared" si="158"/>
        <v>0</v>
      </c>
      <c r="Y697" s="406">
        <f t="shared" si="158"/>
        <v>0</v>
      </c>
      <c r="Z697" s="406">
        <f t="shared" si="158"/>
        <v>0</v>
      </c>
      <c r="AA697" s="406">
        <f t="shared" si="158"/>
        <v>0</v>
      </c>
      <c r="AB697" s="416">
        <f t="shared" si="158"/>
        <v>0</v>
      </c>
      <c r="AC697" s="399">
        <f t="shared" si="158"/>
        <v>0</v>
      </c>
      <c r="AD697" s="1015"/>
      <c r="AE697" s="1016"/>
      <c r="AF697" s="1017"/>
    </row>
    <row r="698" spans="1:32" ht="15" customHeight="1" x14ac:dyDescent="0.2">
      <c r="A698" s="11">
        <v>147</v>
      </c>
      <c r="B698" s="271"/>
      <c r="C698" s="281"/>
      <c r="D698" s="281"/>
      <c r="E698" s="282"/>
      <c r="F698" s="1475" t="str">
        <f>'2. CAD NCCF'!F698:L698</f>
        <v>FI issued unsecured bonds and paper, high rated</v>
      </c>
      <c r="G698" s="1476"/>
      <c r="H698" s="1476"/>
      <c r="I698" s="1476"/>
      <c r="J698" s="1476"/>
      <c r="K698" s="1476"/>
      <c r="L698" s="1477"/>
      <c r="M698" s="690">
        <v>0</v>
      </c>
      <c r="N698" s="691">
        <v>0</v>
      </c>
      <c r="O698" s="692">
        <v>0</v>
      </c>
      <c r="P698" s="692">
        <v>0</v>
      </c>
      <c r="Q698" s="697">
        <v>0</v>
      </c>
      <c r="R698" s="692">
        <v>0</v>
      </c>
      <c r="S698" s="693">
        <v>0</v>
      </c>
      <c r="T698" s="692">
        <v>0</v>
      </c>
      <c r="U698" s="693">
        <v>0</v>
      </c>
      <c r="V698" s="692">
        <v>0</v>
      </c>
      <c r="W698" s="693">
        <v>0</v>
      </c>
      <c r="X698" s="692">
        <v>0</v>
      </c>
      <c r="Y698" s="693">
        <v>0</v>
      </c>
      <c r="Z698" s="692">
        <v>0</v>
      </c>
      <c r="AA698" s="693">
        <v>0</v>
      </c>
      <c r="AB698" s="698">
        <v>0</v>
      </c>
      <c r="AC698" s="690">
        <v>0</v>
      </c>
      <c r="AD698" s="1015"/>
      <c r="AE698" s="1016"/>
      <c r="AF698" s="1017"/>
    </row>
    <row r="699" spans="1:32" ht="15" customHeight="1" x14ac:dyDescent="0.2">
      <c r="A699" s="11">
        <v>148</v>
      </c>
      <c r="B699" s="271"/>
      <c r="C699" s="281"/>
      <c r="D699" s="281"/>
      <c r="E699" s="282"/>
      <c r="F699" s="1475" t="str">
        <f>'2. CAD NCCF'!F699:L699</f>
        <v>FI issued covered bonds, high rated</v>
      </c>
      <c r="G699" s="1476"/>
      <c r="H699" s="1476"/>
      <c r="I699" s="1476"/>
      <c r="J699" s="1476"/>
      <c r="K699" s="1476"/>
      <c r="L699" s="1477"/>
      <c r="M699" s="690">
        <v>0</v>
      </c>
      <c r="N699" s="691">
        <v>0</v>
      </c>
      <c r="O699" s="692">
        <v>0</v>
      </c>
      <c r="P699" s="692">
        <v>0</v>
      </c>
      <c r="Q699" s="697">
        <v>0</v>
      </c>
      <c r="R699" s="692">
        <v>0</v>
      </c>
      <c r="S699" s="693">
        <v>0</v>
      </c>
      <c r="T699" s="692">
        <v>0</v>
      </c>
      <c r="U699" s="693">
        <v>0</v>
      </c>
      <c r="V699" s="692">
        <v>0</v>
      </c>
      <c r="W699" s="693">
        <v>0</v>
      </c>
      <c r="X699" s="692">
        <v>0</v>
      </c>
      <c r="Y699" s="693">
        <v>0</v>
      </c>
      <c r="Z699" s="692">
        <v>0</v>
      </c>
      <c r="AA699" s="693">
        <v>0</v>
      </c>
      <c r="AB699" s="698">
        <v>0</v>
      </c>
      <c r="AC699" s="690">
        <v>0</v>
      </c>
      <c r="AD699" s="1015"/>
      <c r="AE699" s="1016"/>
      <c r="AF699" s="1017"/>
    </row>
    <row r="700" spans="1:32" ht="15" customHeight="1" x14ac:dyDescent="0.2">
      <c r="A700" s="11">
        <v>149</v>
      </c>
      <c r="B700" s="271"/>
      <c r="C700" s="281"/>
      <c r="D700" s="281"/>
      <c r="E700" s="282"/>
      <c r="F700" s="1475" t="str">
        <f>'2. CAD NCCF'!F700:L700</f>
        <v>FI issued jumbo covered bonds, high rated</v>
      </c>
      <c r="G700" s="1476"/>
      <c r="H700" s="1476"/>
      <c r="I700" s="1476"/>
      <c r="J700" s="1476"/>
      <c r="K700" s="1476"/>
      <c r="L700" s="1477"/>
      <c r="M700" s="690">
        <v>0</v>
      </c>
      <c r="N700" s="691">
        <v>0</v>
      </c>
      <c r="O700" s="692">
        <v>0</v>
      </c>
      <c r="P700" s="692">
        <v>0</v>
      </c>
      <c r="Q700" s="697"/>
      <c r="R700" s="692">
        <v>0</v>
      </c>
      <c r="S700" s="693">
        <v>0</v>
      </c>
      <c r="T700" s="692">
        <v>0</v>
      </c>
      <c r="U700" s="693">
        <v>0</v>
      </c>
      <c r="V700" s="692">
        <v>0</v>
      </c>
      <c r="W700" s="693">
        <v>0</v>
      </c>
      <c r="X700" s="692">
        <v>0</v>
      </c>
      <c r="Y700" s="693">
        <v>0</v>
      </c>
      <c r="Z700" s="692">
        <v>0</v>
      </c>
      <c r="AA700" s="693">
        <v>0</v>
      </c>
      <c r="AB700" s="698">
        <v>0</v>
      </c>
      <c r="AC700" s="690">
        <v>0</v>
      </c>
      <c r="AD700" s="1015"/>
      <c r="AE700" s="1016"/>
      <c r="AF700" s="1017"/>
    </row>
    <row r="701" spans="1:32" ht="15" customHeight="1" x14ac:dyDescent="0.2">
      <c r="A701" s="11">
        <v>150</v>
      </c>
      <c r="B701" s="271"/>
      <c r="C701" s="281"/>
      <c r="D701" s="281"/>
      <c r="E701" s="1445" t="str">
        <f>'2. CAD NCCF'!E701:L701</f>
        <v>Non-FI issued CBP, medium rated</v>
      </c>
      <c r="F701" s="1446"/>
      <c r="G701" s="1446"/>
      <c r="H701" s="1446"/>
      <c r="I701" s="1446"/>
      <c r="J701" s="1446"/>
      <c r="K701" s="1446"/>
      <c r="L701" s="1447"/>
      <c r="M701" s="399">
        <f>SUBTOTAL(9,M702:M703)</f>
        <v>0</v>
      </c>
      <c r="N701" s="402">
        <f t="shared" ref="N701:AC701" si="159">SUBTOTAL(9,N702:N703)</f>
        <v>0</v>
      </c>
      <c r="O701" s="406">
        <f t="shared" si="159"/>
        <v>0</v>
      </c>
      <c r="P701" s="405">
        <f t="shared" si="159"/>
        <v>0</v>
      </c>
      <c r="Q701" s="407">
        <f t="shared" si="159"/>
        <v>0</v>
      </c>
      <c r="R701" s="406">
        <f t="shared" si="159"/>
        <v>0</v>
      </c>
      <c r="S701" s="406">
        <f t="shared" si="159"/>
        <v>0</v>
      </c>
      <c r="T701" s="406">
        <f t="shared" si="159"/>
        <v>0</v>
      </c>
      <c r="U701" s="406">
        <f t="shared" si="159"/>
        <v>0</v>
      </c>
      <c r="V701" s="406">
        <f t="shared" si="159"/>
        <v>0</v>
      </c>
      <c r="W701" s="406">
        <f t="shared" si="159"/>
        <v>0</v>
      </c>
      <c r="X701" s="406">
        <f t="shared" si="159"/>
        <v>0</v>
      </c>
      <c r="Y701" s="406">
        <f t="shared" si="159"/>
        <v>0</v>
      </c>
      <c r="Z701" s="406">
        <f t="shared" si="159"/>
        <v>0</v>
      </c>
      <c r="AA701" s="406">
        <f t="shared" si="159"/>
        <v>0</v>
      </c>
      <c r="AB701" s="416">
        <f t="shared" si="159"/>
        <v>0</v>
      </c>
      <c r="AC701" s="399">
        <f t="shared" si="159"/>
        <v>0</v>
      </c>
      <c r="AD701" s="1015"/>
      <c r="AE701" s="1016"/>
      <c r="AF701" s="1017"/>
    </row>
    <row r="702" spans="1:32" ht="15" customHeight="1" x14ac:dyDescent="0.2">
      <c r="A702" s="11">
        <v>151</v>
      </c>
      <c r="B702" s="271"/>
      <c r="C702" s="281"/>
      <c r="D702" s="281"/>
      <c r="E702" s="282"/>
      <c r="F702" s="1475" t="str">
        <f>'2. CAD NCCF'!F702:L702</f>
        <v>Non-FI issued unsecured bonds and paper, medium rated</v>
      </c>
      <c r="G702" s="1476"/>
      <c r="H702" s="1476"/>
      <c r="I702" s="1476"/>
      <c r="J702" s="1476"/>
      <c r="K702" s="1476"/>
      <c r="L702" s="1477"/>
      <c r="M702" s="690">
        <v>0</v>
      </c>
      <c r="N702" s="691">
        <v>0</v>
      </c>
      <c r="O702" s="692">
        <v>0</v>
      </c>
      <c r="P702" s="692">
        <v>0</v>
      </c>
      <c r="Q702" s="697">
        <v>0</v>
      </c>
      <c r="R702" s="692">
        <v>0</v>
      </c>
      <c r="S702" s="693">
        <v>0</v>
      </c>
      <c r="T702" s="692">
        <v>0</v>
      </c>
      <c r="U702" s="693">
        <v>0</v>
      </c>
      <c r="V702" s="692">
        <v>0</v>
      </c>
      <c r="W702" s="693">
        <v>0</v>
      </c>
      <c r="X702" s="692">
        <v>0</v>
      </c>
      <c r="Y702" s="693">
        <v>0</v>
      </c>
      <c r="Z702" s="692">
        <v>0</v>
      </c>
      <c r="AA702" s="693">
        <v>0</v>
      </c>
      <c r="AB702" s="698">
        <v>0</v>
      </c>
      <c r="AC702" s="690">
        <v>0</v>
      </c>
      <c r="AD702" s="1015"/>
      <c r="AE702" s="1016"/>
      <c r="AF702" s="1017"/>
    </row>
    <row r="703" spans="1:32" ht="15" customHeight="1" x14ac:dyDescent="0.2">
      <c r="A703" s="11">
        <v>152</v>
      </c>
      <c r="B703" s="271"/>
      <c r="C703" s="281"/>
      <c r="D703" s="281"/>
      <c r="E703" s="282"/>
      <c r="F703" s="1475" t="str">
        <f>'2. CAD NCCF'!F703:L703</f>
        <v>Non-FI issued covered bonds, medium rated</v>
      </c>
      <c r="G703" s="1476"/>
      <c r="H703" s="1476"/>
      <c r="I703" s="1476"/>
      <c r="J703" s="1476"/>
      <c r="K703" s="1476"/>
      <c r="L703" s="1477"/>
      <c r="M703" s="690">
        <v>0</v>
      </c>
      <c r="N703" s="691">
        <v>0</v>
      </c>
      <c r="O703" s="692">
        <v>0</v>
      </c>
      <c r="P703" s="692">
        <v>0</v>
      </c>
      <c r="Q703" s="697">
        <v>0</v>
      </c>
      <c r="R703" s="692">
        <v>0</v>
      </c>
      <c r="S703" s="693">
        <v>0</v>
      </c>
      <c r="T703" s="692">
        <v>0</v>
      </c>
      <c r="U703" s="693">
        <v>0</v>
      </c>
      <c r="V703" s="692">
        <v>0</v>
      </c>
      <c r="W703" s="693">
        <v>0</v>
      </c>
      <c r="X703" s="692">
        <v>0</v>
      </c>
      <c r="Y703" s="693">
        <v>0</v>
      </c>
      <c r="Z703" s="692">
        <v>0</v>
      </c>
      <c r="AA703" s="693">
        <v>0</v>
      </c>
      <c r="AB703" s="698">
        <v>0</v>
      </c>
      <c r="AC703" s="690">
        <v>0</v>
      </c>
      <c r="AD703" s="1015"/>
      <c r="AE703" s="1016"/>
      <c r="AF703" s="1017"/>
    </row>
    <row r="704" spans="1:32" ht="15" customHeight="1" x14ac:dyDescent="0.2">
      <c r="A704" s="11">
        <v>153</v>
      </c>
      <c r="B704" s="271"/>
      <c r="C704" s="281"/>
      <c r="D704" s="281"/>
      <c r="E704" s="1445" t="str">
        <f>'2. CAD NCCF'!E704:L704</f>
        <v>FI issued CBP, medium rated</v>
      </c>
      <c r="F704" s="1446"/>
      <c r="G704" s="1446"/>
      <c r="H704" s="1446"/>
      <c r="I704" s="1446"/>
      <c r="J704" s="1446"/>
      <c r="K704" s="1446"/>
      <c r="L704" s="1447"/>
      <c r="M704" s="399">
        <f>SUBTOTAL(9,M705:M707)</f>
        <v>0</v>
      </c>
      <c r="N704" s="402">
        <f t="shared" ref="N704:AC704" si="160">SUBTOTAL(9,N705:N707)</f>
        <v>0</v>
      </c>
      <c r="O704" s="406">
        <f t="shared" si="160"/>
        <v>0</v>
      </c>
      <c r="P704" s="405">
        <f t="shared" si="160"/>
        <v>0</v>
      </c>
      <c r="Q704" s="407">
        <f t="shared" si="160"/>
        <v>0</v>
      </c>
      <c r="R704" s="406">
        <f t="shared" si="160"/>
        <v>0</v>
      </c>
      <c r="S704" s="406">
        <f t="shared" si="160"/>
        <v>0</v>
      </c>
      <c r="T704" s="406">
        <f t="shared" si="160"/>
        <v>0</v>
      </c>
      <c r="U704" s="406">
        <f t="shared" si="160"/>
        <v>0</v>
      </c>
      <c r="V704" s="406">
        <f t="shared" si="160"/>
        <v>0</v>
      </c>
      <c r="W704" s="406">
        <f t="shared" si="160"/>
        <v>0</v>
      </c>
      <c r="X704" s="406">
        <f t="shared" si="160"/>
        <v>0</v>
      </c>
      <c r="Y704" s="406">
        <f t="shared" si="160"/>
        <v>0</v>
      </c>
      <c r="Z704" s="406">
        <f t="shared" si="160"/>
        <v>0</v>
      </c>
      <c r="AA704" s="406">
        <f t="shared" si="160"/>
        <v>0</v>
      </c>
      <c r="AB704" s="416">
        <f t="shared" si="160"/>
        <v>0</v>
      </c>
      <c r="AC704" s="399">
        <f t="shared" si="160"/>
        <v>0</v>
      </c>
      <c r="AD704" s="1015"/>
      <c r="AE704" s="1016"/>
      <c r="AF704" s="1017"/>
    </row>
    <row r="705" spans="1:32" ht="15" customHeight="1" x14ac:dyDescent="0.2">
      <c r="A705" s="11">
        <v>154</v>
      </c>
      <c r="B705" s="271"/>
      <c r="C705" s="281"/>
      <c r="D705" s="281"/>
      <c r="E705" s="282"/>
      <c r="F705" s="1475" t="str">
        <f>'2. CAD NCCF'!F705:L705</f>
        <v>FI issued unsecured bonds and paper, medium rated</v>
      </c>
      <c r="G705" s="1476"/>
      <c r="H705" s="1476"/>
      <c r="I705" s="1476"/>
      <c r="J705" s="1476"/>
      <c r="K705" s="1476"/>
      <c r="L705" s="1477"/>
      <c r="M705" s="690">
        <v>0</v>
      </c>
      <c r="N705" s="691">
        <v>0</v>
      </c>
      <c r="O705" s="692">
        <v>0</v>
      </c>
      <c r="P705" s="692">
        <v>0</v>
      </c>
      <c r="Q705" s="697">
        <v>0</v>
      </c>
      <c r="R705" s="692">
        <v>0</v>
      </c>
      <c r="S705" s="693">
        <v>0</v>
      </c>
      <c r="T705" s="692">
        <v>0</v>
      </c>
      <c r="U705" s="693">
        <v>0</v>
      </c>
      <c r="V705" s="692">
        <v>0</v>
      </c>
      <c r="W705" s="693">
        <v>0</v>
      </c>
      <c r="X705" s="692">
        <v>0</v>
      </c>
      <c r="Y705" s="693">
        <v>0</v>
      </c>
      <c r="Z705" s="692">
        <v>0</v>
      </c>
      <c r="AA705" s="693">
        <v>0</v>
      </c>
      <c r="AB705" s="698">
        <v>0</v>
      </c>
      <c r="AC705" s="690">
        <v>0</v>
      </c>
      <c r="AD705" s="1015"/>
      <c r="AE705" s="1016"/>
      <c r="AF705" s="1017"/>
    </row>
    <row r="706" spans="1:32" ht="15" customHeight="1" x14ac:dyDescent="0.2">
      <c r="A706" s="11">
        <v>155</v>
      </c>
      <c r="B706" s="271"/>
      <c r="C706" s="281"/>
      <c r="D706" s="281"/>
      <c r="E706" s="282"/>
      <c r="F706" s="1475" t="str">
        <f>'2. CAD NCCF'!F706:L706</f>
        <v>FI issued covered bonds, medium rated</v>
      </c>
      <c r="G706" s="1476"/>
      <c r="H706" s="1476"/>
      <c r="I706" s="1476"/>
      <c r="J706" s="1476"/>
      <c r="K706" s="1476"/>
      <c r="L706" s="1477"/>
      <c r="M706" s="690">
        <v>0</v>
      </c>
      <c r="N706" s="691">
        <v>0</v>
      </c>
      <c r="O706" s="692">
        <v>0</v>
      </c>
      <c r="P706" s="692">
        <v>0</v>
      </c>
      <c r="Q706" s="697">
        <v>0</v>
      </c>
      <c r="R706" s="692">
        <v>0</v>
      </c>
      <c r="S706" s="693">
        <v>0</v>
      </c>
      <c r="T706" s="692">
        <v>0</v>
      </c>
      <c r="U706" s="693">
        <v>0</v>
      </c>
      <c r="V706" s="692">
        <v>0</v>
      </c>
      <c r="W706" s="693">
        <v>0</v>
      </c>
      <c r="X706" s="692">
        <v>0</v>
      </c>
      <c r="Y706" s="693">
        <v>0</v>
      </c>
      <c r="Z706" s="692">
        <v>0</v>
      </c>
      <c r="AA706" s="693">
        <v>0</v>
      </c>
      <c r="AB706" s="698">
        <v>0</v>
      </c>
      <c r="AC706" s="690">
        <v>0</v>
      </c>
      <c r="AD706" s="1015"/>
      <c r="AE706" s="1016"/>
      <c r="AF706" s="1017"/>
    </row>
    <row r="707" spans="1:32" ht="15" customHeight="1" x14ac:dyDescent="0.2">
      <c r="A707" s="11">
        <v>156</v>
      </c>
      <c r="B707" s="271"/>
      <c r="C707" s="281"/>
      <c r="D707" s="281"/>
      <c r="E707" s="282"/>
      <c r="F707" s="1475" t="str">
        <f>'2. CAD NCCF'!F707:L707</f>
        <v>FI issued jumbo covered bonds, medium rated</v>
      </c>
      <c r="G707" s="1476"/>
      <c r="H707" s="1476"/>
      <c r="I707" s="1476"/>
      <c r="J707" s="1476"/>
      <c r="K707" s="1476"/>
      <c r="L707" s="1477"/>
      <c r="M707" s="690">
        <v>0</v>
      </c>
      <c r="N707" s="691">
        <v>0</v>
      </c>
      <c r="O707" s="692">
        <v>0</v>
      </c>
      <c r="P707" s="692">
        <v>0</v>
      </c>
      <c r="Q707" s="697">
        <v>0</v>
      </c>
      <c r="R707" s="692">
        <v>0</v>
      </c>
      <c r="S707" s="693">
        <v>0</v>
      </c>
      <c r="T707" s="692">
        <v>0</v>
      </c>
      <c r="U707" s="693">
        <v>0</v>
      </c>
      <c r="V707" s="692">
        <v>0</v>
      </c>
      <c r="W707" s="693">
        <v>0</v>
      </c>
      <c r="X707" s="692">
        <v>0</v>
      </c>
      <c r="Y707" s="693">
        <v>0</v>
      </c>
      <c r="Z707" s="692">
        <v>0</v>
      </c>
      <c r="AA707" s="693">
        <v>0</v>
      </c>
      <c r="AB707" s="698">
        <v>0</v>
      </c>
      <c r="AC707" s="690">
        <v>0</v>
      </c>
      <c r="AD707" s="1015"/>
      <c r="AE707" s="1016"/>
      <c r="AF707" s="1017"/>
    </row>
    <row r="708" spans="1:32" ht="15" customHeight="1" x14ac:dyDescent="0.2">
      <c r="A708" s="11">
        <v>157</v>
      </c>
      <c r="B708" s="271"/>
      <c r="C708" s="281"/>
      <c r="D708" s="281"/>
      <c r="E708" s="1445" t="str">
        <f>'2. CAD NCCF'!E708:L708</f>
        <v>Non-FI issued CBP, low or not rated</v>
      </c>
      <c r="F708" s="1446"/>
      <c r="G708" s="1446"/>
      <c r="H708" s="1446"/>
      <c r="I708" s="1446"/>
      <c r="J708" s="1446"/>
      <c r="K708" s="1446"/>
      <c r="L708" s="1447"/>
      <c r="M708" s="399">
        <f>SUBTOTAL(9,M709:M710)</f>
        <v>0</v>
      </c>
      <c r="N708" s="402">
        <f t="shared" ref="N708:AC708" si="161">SUBTOTAL(9,N709:N710)</f>
        <v>0</v>
      </c>
      <c r="O708" s="406">
        <f t="shared" si="161"/>
        <v>0</v>
      </c>
      <c r="P708" s="405">
        <f t="shared" si="161"/>
        <v>0</v>
      </c>
      <c r="Q708" s="407">
        <f t="shared" si="161"/>
        <v>0</v>
      </c>
      <c r="R708" s="406">
        <f t="shared" si="161"/>
        <v>0</v>
      </c>
      <c r="S708" s="406">
        <f t="shared" si="161"/>
        <v>0</v>
      </c>
      <c r="T708" s="406">
        <f t="shared" si="161"/>
        <v>0</v>
      </c>
      <c r="U708" s="406">
        <f t="shared" si="161"/>
        <v>0</v>
      </c>
      <c r="V708" s="406">
        <f t="shared" si="161"/>
        <v>0</v>
      </c>
      <c r="W708" s="406">
        <f t="shared" si="161"/>
        <v>0</v>
      </c>
      <c r="X708" s="406">
        <f t="shared" si="161"/>
        <v>0</v>
      </c>
      <c r="Y708" s="406">
        <f t="shared" si="161"/>
        <v>0</v>
      </c>
      <c r="Z708" s="406">
        <f t="shared" si="161"/>
        <v>0</v>
      </c>
      <c r="AA708" s="406">
        <f t="shared" si="161"/>
        <v>0</v>
      </c>
      <c r="AB708" s="416">
        <f t="shared" si="161"/>
        <v>0</v>
      </c>
      <c r="AC708" s="399">
        <f t="shared" si="161"/>
        <v>0</v>
      </c>
      <c r="AD708" s="1015"/>
      <c r="AE708" s="1016"/>
      <c r="AF708" s="1017"/>
    </row>
    <row r="709" spans="1:32" ht="15" customHeight="1" x14ac:dyDescent="0.2">
      <c r="A709" s="11">
        <v>158</v>
      </c>
      <c r="B709" s="271"/>
      <c r="C709" s="281"/>
      <c r="D709" s="281"/>
      <c r="E709" s="282"/>
      <c r="F709" s="1475" t="str">
        <f>'2. CAD NCCF'!F709:L709</f>
        <v>Non-FI issued unsecured bonds and paper, low or not rated</v>
      </c>
      <c r="G709" s="1476"/>
      <c r="H709" s="1476"/>
      <c r="I709" s="1476"/>
      <c r="J709" s="1476"/>
      <c r="K709" s="1476"/>
      <c r="L709" s="1477"/>
      <c r="M709" s="690">
        <v>0</v>
      </c>
      <c r="N709" s="691">
        <v>0</v>
      </c>
      <c r="O709" s="692">
        <v>0</v>
      </c>
      <c r="P709" s="692">
        <v>0</v>
      </c>
      <c r="Q709" s="697">
        <v>0</v>
      </c>
      <c r="R709" s="692">
        <v>0</v>
      </c>
      <c r="S709" s="693">
        <v>0</v>
      </c>
      <c r="T709" s="692">
        <v>0</v>
      </c>
      <c r="U709" s="693">
        <v>0</v>
      </c>
      <c r="V709" s="692">
        <v>0</v>
      </c>
      <c r="W709" s="693">
        <v>0</v>
      </c>
      <c r="X709" s="692">
        <v>0</v>
      </c>
      <c r="Y709" s="693">
        <v>0</v>
      </c>
      <c r="Z709" s="692">
        <v>0</v>
      </c>
      <c r="AA709" s="693">
        <v>0</v>
      </c>
      <c r="AB709" s="698">
        <v>0</v>
      </c>
      <c r="AC709" s="690">
        <v>0</v>
      </c>
      <c r="AD709" s="1015"/>
      <c r="AE709" s="1016"/>
      <c r="AF709" s="1017"/>
    </row>
    <row r="710" spans="1:32" ht="15" customHeight="1" x14ac:dyDescent="0.2">
      <c r="A710" s="11">
        <v>159</v>
      </c>
      <c r="B710" s="271"/>
      <c r="C710" s="281"/>
      <c r="D710" s="281"/>
      <c r="E710" s="282"/>
      <c r="F710" s="1475" t="str">
        <f>'2. CAD NCCF'!F710:L710</f>
        <v>Non-FI issued covered bonds, low or not rated</v>
      </c>
      <c r="G710" s="1476"/>
      <c r="H710" s="1476"/>
      <c r="I710" s="1476"/>
      <c r="J710" s="1476"/>
      <c r="K710" s="1476"/>
      <c r="L710" s="1477"/>
      <c r="M710" s="690">
        <v>0</v>
      </c>
      <c r="N710" s="691">
        <v>0</v>
      </c>
      <c r="O710" s="692">
        <v>0</v>
      </c>
      <c r="P710" s="692">
        <v>0</v>
      </c>
      <c r="Q710" s="697">
        <v>0</v>
      </c>
      <c r="R710" s="692">
        <v>0</v>
      </c>
      <c r="S710" s="693">
        <v>0</v>
      </c>
      <c r="T710" s="692">
        <v>0</v>
      </c>
      <c r="U710" s="693">
        <v>0</v>
      </c>
      <c r="V710" s="692">
        <v>0</v>
      </c>
      <c r="W710" s="693">
        <v>0</v>
      </c>
      <c r="X710" s="692">
        <v>0</v>
      </c>
      <c r="Y710" s="693">
        <v>0</v>
      </c>
      <c r="Z710" s="692">
        <v>0</v>
      </c>
      <c r="AA710" s="693">
        <v>0</v>
      </c>
      <c r="AB710" s="698">
        <v>0</v>
      </c>
      <c r="AC710" s="690">
        <v>0</v>
      </c>
      <c r="AD710" s="1015"/>
      <c r="AE710" s="1016"/>
      <c r="AF710" s="1017"/>
    </row>
    <row r="711" spans="1:32" ht="15" customHeight="1" x14ac:dyDescent="0.2">
      <c r="A711" s="11">
        <v>160</v>
      </c>
      <c r="B711" s="271"/>
      <c r="C711" s="281"/>
      <c r="D711" s="281"/>
      <c r="E711" s="1445" t="str">
        <f>'2. CAD NCCF'!E711:L711</f>
        <v>FI issued CBP, low or not rated</v>
      </c>
      <c r="F711" s="1446"/>
      <c r="G711" s="1446"/>
      <c r="H711" s="1446"/>
      <c r="I711" s="1446"/>
      <c r="J711" s="1446"/>
      <c r="K711" s="1446"/>
      <c r="L711" s="1447"/>
      <c r="M711" s="399">
        <f>SUBTOTAL(9,M712:M714)</f>
        <v>0</v>
      </c>
      <c r="N711" s="402">
        <f t="shared" ref="N711:AC711" si="162">SUBTOTAL(9,N712:N714)</f>
        <v>0</v>
      </c>
      <c r="O711" s="406">
        <f t="shared" si="162"/>
        <v>0</v>
      </c>
      <c r="P711" s="405">
        <f t="shared" si="162"/>
        <v>0</v>
      </c>
      <c r="Q711" s="407">
        <f t="shared" si="162"/>
        <v>0</v>
      </c>
      <c r="R711" s="406">
        <f t="shared" si="162"/>
        <v>0</v>
      </c>
      <c r="S711" s="406">
        <f t="shared" si="162"/>
        <v>0</v>
      </c>
      <c r="T711" s="406">
        <f t="shared" si="162"/>
        <v>0</v>
      </c>
      <c r="U711" s="406">
        <f t="shared" si="162"/>
        <v>0</v>
      </c>
      <c r="V711" s="406">
        <f t="shared" si="162"/>
        <v>0</v>
      </c>
      <c r="W711" s="406">
        <f t="shared" si="162"/>
        <v>0</v>
      </c>
      <c r="X711" s="406">
        <f t="shared" si="162"/>
        <v>0</v>
      </c>
      <c r="Y711" s="406">
        <f t="shared" si="162"/>
        <v>0</v>
      </c>
      <c r="Z711" s="406">
        <f t="shared" si="162"/>
        <v>0</v>
      </c>
      <c r="AA711" s="406">
        <f t="shared" si="162"/>
        <v>0</v>
      </c>
      <c r="AB711" s="416">
        <f t="shared" si="162"/>
        <v>0</v>
      </c>
      <c r="AC711" s="399">
        <f t="shared" si="162"/>
        <v>0</v>
      </c>
      <c r="AD711" s="1015"/>
      <c r="AE711" s="1016"/>
      <c r="AF711" s="1017"/>
    </row>
    <row r="712" spans="1:32" ht="15" customHeight="1" x14ac:dyDescent="0.2">
      <c r="A712" s="11">
        <v>161</v>
      </c>
      <c r="B712" s="271"/>
      <c r="C712" s="281"/>
      <c r="D712" s="281"/>
      <c r="E712" s="288"/>
      <c r="F712" s="1475" t="str">
        <f>'2. CAD NCCF'!F712:L712</f>
        <v>FI issued unsecured bonds and paper, low or not rated</v>
      </c>
      <c r="G712" s="1476"/>
      <c r="H712" s="1476"/>
      <c r="I712" s="1476"/>
      <c r="J712" s="1476"/>
      <c r="K712" s="1476"/>
      <c r="L712" s="1477"/>
      <c r="M712" s="690">
        <v>0</v>
      </c>
      <c r="N712" s="691">
        <v>0</v>
      </c>
      <c r="O712" s="692">
        <v>0</v>
      </c>
      <c r="P712" s="692">
        <v>0</v>
      </c>
      <c r="Q712" s="697">
        <v>0</v>
      </c>
      <c r="R712" s="692">
        <v>0</v>
      </c>
      <c r="S712" s="693">
        <v>0</v>
      </c>
      <c r="T712" s="692">
        <v>0</v>
      </c>
      <c r="U712" s="693">
        <v>0</v>
      </c>
      <c r="V712" s="692">
        <v>0</v>
      </c>
      <c r="W712" s="693">
        <v>0</v>
      </c>
      <c r="X712" s="692">
        <v>0</v>
      </c>
      <c r="Y712" s="693">
        <v>0</v>
      </c>
      <c r="Z712" s="692">
        <v>0</v>
      </c>
      <c r="AA712" s="693">
        <v>0</v>
      </c>
      <c r="AB712" s="698">
        <v>0</v>
      </c>
      <c r="AC712" s="690">
        <v>0</v>
      </c>
      <c r="AD712" s="1015"/>
      <c r="AE712" s="1016"/>
      <c r="AF712" s="1017"/>
    </row>
    <row r="713" spans="1:32" ht="15" customHeight="1" x14ac:dyDescent="0.2">
      <c r="A713" s="11">
        <v>162</v>
      </c>
      <c r="B713" s="271"/>
      <c r="C713" s="272"/>
      <c r="D713" s="272"/>
      <c r="E713" s="272"/>
      <c r="F713" s="1475" t="str">
        <f>'2. CAD NCCF'!F713:L713</f>
        <v>FI issued covered bonds, low or not rated</v>
      </c>
      <c r="G713" s="1476"/>
      <c r="H713" s="1476"/>
      <c r="I713" s="1476"/>
      <c r="J713" s="1476"/>
      <c r="K713" s="1476"/>
      <c r="L713" s="1477"/>
      <c r="M713" s="690">
        <v>0</v>
      </c>
      <c r="N713" s="691">
        <v>0</v>
      </c>
      <c r="O713" s="692">
        <v>0</v>
      </c>
      <c r="P713" s="692">
        <v>0</v>
      </c>
      <c r="Q713" s="697">
        <v>0</v>
      </c>
      <c r="R713" s="692">
        <v>0</v>
      </c>
      <c r="S713" s="693">
        <v>0</v>
      </c>
      <c r="T713" s="692">
        <v>0</v>
      </c>
      <c r="U713" s="693">
        <v>0</v>
      </c>
      <c r="V713" s="692">
        <v>0</v>
      </c>
      <c r="W713" s="693">
        <v>0</v>
      </c>
      <c r="X713" s="692">
        <v>0</v>
      </c>
      <c r="Y713" s="693">
        <v>0</v>
      </c>
      <c r="Z713" s="692">
        <v>0</v>
      </c>
      <c r="AA713" s="693">
        <v>0</v>
      </c>
      <c r="AB713" s="698">
        <v>0</v>
      </c>
      <c r="AC713" s="690">
        <v>0</v>
      </c>
      <c r="AD713" s="1015"/>
      <c r="AE713" s="1016"/>
      <c r="AF713" s="1017"/>
    </row>
    <row r="714" spans="1:32" ht="15" customHeight="1" x14ac:dyDescent="0.2">
      <c r="A714" s="11">
        <v>163</v>
      </c>
      <c r="B714" s="271"/>
      <c r="C714" s="272"/>
      <c r="D714" s="272"/>
      <c r="E714" s="272"/>
      <c r="F714" s="1475" t="str">
        <f>'2. CAD NCCF'!F714:L714</f>
        <v>FI issued jumbo covered bonds, low or not rated</v>
      </c>
      <c r="G714" s="1476"/>
      <c r="H714" s="1476"/>
      <c r="I714" s="1476"/>
      <c r="J714" s="1476"/>
      <c r="K714" s="1476"/>
      <c r="L714" s="1477"/>
      <c r="M714" s="690">
        <v>0</v>
      </c>
      <c r="N714" s="691">
        <v>0</v>
      </c>
      <c r="O714" s="692">
        <v>0</v>
      </c>
      <c r="P714" s="692">
        <v>0</v>
      </c>
      <c r="Q714" s="697">
        <v>0</v>
      </c>
      <c r="R714" s="692">
        <v>0</v>
      </c>
      <c r="S714" s="693">
        <v>0</v>
      </c>
      <c r="T714" s="692">
        <v>0</v>
      </c>
      <c r="U714" s="693">
        <v>0</v>
      </c>
      <c r="V714" s="692">
        <v>0</v>
      </c>
      <c r="W714" s="693">
        <v>0</v>
      </c>
      <c r="X714" s="692">
        <v>0</v>
      </c>
      <c r="Y714" s="693">
        <v>0</v>
      </c>
      <c r="Z714" s="692">
        <v>0</v>
      </c>
      <c r="AA714" s="693">
        <v>0</v>
      </c>
      <c r="AB714" s="698">
        <v>0</v>
      </c>
      <c r="AC714" s="690">
        <v>0</v>
      </c>
      <c r="AD714" s="1015"/>
      <c r="AE714" s="1016"/>
      <c r="AF714" s="1017"/>
    </row>
    <row r="715" spans="1:32" x14ac:dyDescent="0.2">
      <c r="A715" s="11">
        <v>164</v>
      </c>
      <c r="B715" s="271"/>
      <c r="C715" s="272"/>
      <c r="D715" s="1472" t="str">
        <f>'2. CAD NCCF'!D715:AF715</f>
        <v>Asset backed securities (ABS) and asset backed commercial paper (ABCP)</v>
      </c>
      <c r="E715" s="1473"/>
      <c r="F715" s="1473"/>
      <c r="G715" s="1473"/>
      <c r="H715" s="1473"/>
      <c r="I715" s="1473"/>
      <c r="J715" s="1473"/>
      <c r="K715" s="1473"/>
      <c r="L715" s="1473"/>
      <c r="M715" s="1473"/>
      <c r="N715" s="1473"/>
      <c r="O715" s="1473"/>
      <c r="P715" s="1473"/>
      <c r="Q715" s="1473"/>
      <c r="R715" s="1473"/>
      <c r="S715" s="1473"/>
      <c r="T715" s="1473"/>
      <c r="U715" s="1473"/>
      <c r="V715" s="1473"/>
      <c r="W715" s="1473"/>
      <c r="X715" s="1473"/>
      <c r="Y715" s="1473"/>
      <c r="Z715" s="1473"/>
      <c r="AA715" s="1473"/>
      <c r="AB715" s="1473"/>
      <c r="AC715" s="1473"/>
      <c r="AD715" s="1473"/>
      <c r="AE715" s="1473"/>
      <c r="AF715" s="1474"/>
    </row>
    <row r="716" spans="1:32" x14ac:dyDescent="0.2">
      <c r="A716" s="11">
        <v>165</v>
      </c>
      <c r="B716" s="271"/>
      <c r="C716" s="272"/>
      <c r="D716" s="272"/>
      <c r="E716" s="1515" t="str">
        <f>'2. CAD NCCF'!E716:L716</f>
        <v>Non-FI issued ABS and ABCP, high rated</v>
      </c>
      <c r="F716" s="1516"/>
      <c r="G716" s="1516"/>
      <c r="H716" s="1516"/>
      <c r="I716" s="1516"/>
      <c r="J716" s="1516"/>
      <c r="K716" s="1516"/>
      <c r="L716" s="1517"/>
      <c r="M716" s="399">
        <f>SUBTOTAL(9,M717:M718)</f>
        <v>0</v>
      </c>
      <c r="N716" s="402">
        <f t="shared" ref="N716:AC716" si="163">SUBTOTAL(9,N717:N718)</f>
        <v>0</v>
      </c>
      <c r="O716" s="406">
        <f t="shared" si="163"/>
        <v>0</v>
      </c>
      <c r="P716" s="405">
        <f t="shared" si="163"/>
        <v>0</v>
      </c>
      <c r="Q716" s="407">
        <f t="shared" si="163"/>
        <v>0</v>
      </c>
      <c r="R716" s="406">
        <f t="shared" si="163"/>
        <v>0</v>
      </c>
      <c r="S716" s="406">
        <f t="shared" si="163"/>
        <v>0</v>
      </c>
      <c r="T716" s="406">
        <f t="shared" si="163"/>
        <v>0</v>
      </c>
      <c r="U716" s="406">
        <f t="shared" si="163"/>
        <v>0</v>
      </c>
      <c r="V716" s="406">
        <f t="shared" si="163"/>
        <v>0</v>
      </c>
      <c r="W716" s="406">
        <f t="shared" si="163"/>
        <v>0</v>
      </c>
      <c r="X716" s="406">
        <f t="shared" si="163"/>
        <v>0</v>
      </c>
      <c r="Y716" s="406">
        <f t="shared" si="163"/>
        <v>0</v>
      </c>
      <c r="Z716" s="406">
        <f t="shared" si="163"/>
        <v>0</v>
      </c>
      <c r="AA716" s="406">
        <f t="shared" si="163"/>
        <v>0</v>
      </c>
      <c r="AB716" s="416">
        <f t="shared" si="163"/>
        <v>0</v>
      </c>
      <c r="AC716" s="399">
        <f t="shared" si="163"/>
        <v>0</v>
      </c>
      <c r="AD716" s="1015"/>
      <c r="AE716" s="1016"/>
      <c r="AF716" s="1017"/>
    </row>
    <row r="717" spans="1:32" x14ac:dyDescent="0.2">
      <c r="A717" s="11">
        <v>166</v>
      </c>
      <c r="B717" s="271"/>
      <c r="C717" s="272"/>
      <c r="D717" s="272"/>
      <c r="E717" s="272"/>
      <c r="F717" s="1475" t="str">
        <f>'2. CAD NCCF'!F717:L717</f>
        <v>Non-FI issued ABS, high rated</v>
      </c>
      <c r="G717" s="1476"/>
      <c r="H717" s="1476"/>
      <c r="I717" s="1476"/>
      <c r="J717" s="1476"/>
      <c r="K717" s="1476"/>
      <c r="L717" s="1477"/>
      <c r="M717" s="690">
        <v>0</v>
      </c>
      <c r="N717" s="691">
        <v>0</v>
      </c>
      <c r="O717" s="692">
        <v>0</v>
      </c>
      <c r="P717" s="692">
        <v>0</v>
      </c>
      <c r="Q717" s="697">
        <v>0</v>
      </c>
      <c r="R717" s="692">
        <v>0</v>
      </c>
      <c r="S717" s="693">
        <v>0</v>
      </c>
      <c r="T717" s="692">
        <v>0</v>
      </c>
      <c r="U717" s="693">
        <v>0</v>
      </c>
      <c r="V717" s="692">
        <v>0</v>
      </c>
      <c r="W717" s="693">
        <v>0</v>
      </c>
      <c r="X717" s="692">
        <v>0</v>
      </c>
      <c r="Y717" s="693">
        <v>0</v>
      </c>
      <c r="Z717" s="692">
        <v>0</v>
      </c>
      <c r="AA717" s="693">
        <v>0</v>
      </c>
      <c r="AB717" s="698">
        <v>0</v>
      </c>
      <c r="AC717" s="690">
        <v>0</v>
      </c>
      <c r="AD717" s="1015"/>
      <c r="AE717" s="1016"/>
      <c r="AF717" s="1017"/>
    </row>
    <row r="718" spans="1:32" ht="15" customHeight="1" x14ac:dyDescent="0.2">
      <c r="A718" s="11">
        <v>167</v>
      </c>
      <c r="B718" s="271"/>
      <c r="C718" s="272"/>
      <c r="D718" s="272"/>
      <c r="E718" s="272"/>
      <c r="F718" s="1475" t="str">
        <f>'2. CAD NCCF'!F718:L718</f>
        <v>Non-FI issued ABCP, high rated</v>
      </c>
      <c r="G718" s="1476"/>
      <c r="H718" s="1476"/>
      <c r="I718" s="1476"/>
      <c r="J718" s="1476"/>
      <c r="K718" s="1476"/>
      <c r="L718" s="1477"/>
      <c r="M718" s="690">
        <v>0</v>
      </c>
      <c r="N718" s="691">
        <v>0</v>
      </c>
      <c r="O718" s="692">
        <v>0</v>
      </c>
      <c r="P718" s="692">
        <v>0</v>
      </c>
      <c r="Q718" s="697">
        <v>0</v>
      </c>
      <c r="R718" s="692">
        <v>0</v>
      </c>
      <c r="S718" s="693">
        <v>0</v>
      </c>
      <c r="T718" s="692">
        <v>0</v>
      </c>
      <c r="U718" s="693">
        <v>0</v>
      </c>
      <c r="V718" s="692">
        <v>0</v>
      </c>
      <c r="W718" s="693">
        <v>0</v>
      </c>
      <c r="X718" s="692">
        <v>0</v>
      </c>
      <c r="Y718" s="693">
        <v>0</v>
      </c>
      <c r="Z718" s="692">
        <v>0</v>
      </c>
      <c r="AA718" s="693">
        <v>0</v>
      </c>
      <c r="AB718" s="698">
        <v>0</v>
      </c>
      <c r="AC718" s="690">
        <v>0</v>
      </c>
      <c r="AD718" s="1015"/>
      <c r="AE718" s="1016"/>
      <c r="AF718" s="1017"/>
    </row>
    <row r="719" spans="1:32" x14ac:dyDescent="0.2">
      <c r="A719" s="11">
        <v>168</v>
      </c>
      <c r="B719" s="271"/>
      <c r="C719" s="272"/>
      <c r="D719" s="272"/>
      <c r="E719" s="1445" t="str">
        <f>'2. CAD NCCF'!E719:L719</f>
        <v>FI issued ABS and ABCP, high rated</v>
      </c>
      <c r="F719" s="1446"/>
      <c r="G719" s="1446"/>
      <c r="H719" s="1446"/>
      <c r="I719" s="1446"/>
      <c r="J719" s="1446"/>
      <c r="K719" s="1446"/>
      <c r="L719" s="1447"/>
      <c r="M719" s="399">
        <f>SUBTOTAL(9,M720:M721)</f>
        <v>0</v>
      </c>
      <c r="N719" s="402">
        <f t="shared" ref="N719:AC719" si="164">SUBTOTAL(9,N720:N721)</f>
        <v>0</v>
      </c>
      <c r="O719" s="406">
        <f t="shared" si="164"/>
        <v>0</v>
      </c>
      <c r="P719" s="405">
        <f t="shared" si="164"/>
        <v>0</v>
      </c>
      <c r="Q719" s="407">
        <f t="shared" si="164"/>
        <v>0</v>
      </c>
      <c r="R719" s="406">
        <f t="shared" si="164"/>
        <v>0</v>
      </c>
      <c r="S719" s="406">
        <f t="shared" si="164"/>
        <v>0</v>
      </c>
      <c r="T719" s="406">
        <f t="shared" si="164"/>
        <v>0</v>
      </c>
      <c r="U719" s="406">
        <f t="shared" si="164"/>
        <v>0</v>
      </c>
      <c r="V719" s="406">
        <f t="shared" si="164"/>
        <v>0</v>
      </c>
      <c r="W719" s="406">
        <f t="shared" si="164"/>
        <v>0</v>
      </c>
      <c r="X719" s="406">
        <f t="shared" si="164"/>
        <v>0</v>
      </c>
      <c r="Y719" s="406">
        <f t="shared" si="164"/>
        <v>0</v>
      </c>
      <c r="Z719" s="406">
        <f t="shared" si="164"/>
        <v>0</v>
      </c>
      <c r="AA719" s="406">
        <f t="shared" si="164"/>
        <v>0</v>
      </c>
      <c r="AB719" s="416">
        <f t="shared" si="164"/>
        <v>0</v>
      </c>
      <c r="AC719" s="399">
        <f t="shared" si="164"/>
        <v>0</v>
      </c>
      <c r="AD719" s="1015"/>
      <c r="AE719" s="1016"/>
      <c r="AF719" s="1017"/>
    </row>
    <row r="720" spans="1:32" ht="15" customHeight="1" x14ac:dyDescent="0.2">
      <c r="A720" s="11">
        <v>169</v>
      </c>
      <c r="B720" s="271"/>
      <c r="C720" s="272"/>
      <c r="D720" s="272"/>
      <c r="E720" s="272"/>
      <c r="F720" s="1475" t="str">
        <f>'2. CAD NCCF'!F720:L720</f>
        <v>FI issued ABS, high rated</v>
      </c>
      <c r="G720" s="1476"/>
      <c r="H720" s="1476"/>
      <c r="I720" s="1476"/>
      <c r="J720" s="1476"/>
      <c r="K720" s="1476"/>
      <c r="L720" s="1477"/>
      <c r="M720" s="690">
        <v>0</v>
      </c>
      <c r="N720" s="691">
        <v>0</v>
      </c>
      <c r="O720" s="692">
        <v>0</v>
      </c>
      <c r="P720" s="692">
        <v>0</v>
      </c>
      <c r="Q720" s="697">
        <v>0</v>
      </c>
      <c r="R720" s="692">
        <v>0</v>
      </c>
      <c r="S720" s="693">
        <v>0</v>
      </c>
      <c r="T720" s="692">
        <v>0</v>
      </c>
      <c r="U720" s="693">
        <v>0</v>
      </c>
      <c r="V720" s="692">
        <v>0</v>
      </c>
      <c r="W720" s="693">
        <v>0</v>
      </c>
      <c r="X720" s="692">
        <v>0</v>
      </c>
      <c r="Y720" s="693">
        <v>0</v>
      </c>
      <c r="Z720" s="692">
        <v>0</v>
      </c>
      <c r="AA720" s="693">
        <v>0</v>
      </c>
      <c r="AB720" s="698">
        <v>0</v>
      </c>
      <c r="AC720" s="690">
        <v>0</v>
      </c>
      <c r="AD720" s="1015"/>
      <c r="AE720" s="1016"/>
      <c r="AF720" s="1017"/>
    </row>
    <row r="721" spans="1:32" ht="15" customHeight="1" x14ac:dyDescent="0.2">
      <c r="A721" s="11">
        <v>170</v>
      </c>
      <c r="B721" s="271"/>
      <c r="C721" s="272"/>
      <c r="D721" s="272"/>
      <c r="E721" s="272"/>
      <c r="F721" s="1475" t="str">
        <f>'2. CAD NCCF'!F721:L721</f>
        <v>FI issued ABCP, high rated</v>
      </c>
      <c r="G721" s="1476"/>
      <c r="H721" s="1476"/>
      <c r="I721" s="1476"/>
      <c r="J721" s="1476"/>
      <c r="K721" s="1476"/>
      <c r="L721" s="1477"/>
      <c r="M721" s="690">
        <v>0</v>
      </c>
      <c r="N721" s="691">
        <v>0</v>
      </c>
      <c r="O721" s="692">
        <v>0</v>
      </c>
      <c r="P721" s="692">
        <v>0</v>
      </c>
      <c r="Q721" s="697">
        <v>0</v>
      </c>
      <c r="R721" s="692">
        <v>0</v>
      </c>
      <c r="S721" s="693">
        <v>0</v>
      </c>
      <c r="T721" s="692">
        <v>0</v>
      </c>
      <c r="U721" s="693">
        <v>0</v>
      </c>
      <c r="V721" s="692">
        <v>0</v>
      </c>
      <c r="W721" s="693">
        <v>0</v>
      </c>
      <c r="X721" s="692">
        <v>0</v>
      </c>
      <c r="Y721" s="693">
        <v>0</v>
      </c>
      <c r="Z721" s="692">
        <v>0</v>
      </c>
      <c r="AA721" s="693">
        <v>0</v>
      </c>
      <c r="AB721" s="698">
        <v>0</v>
      </c>
      <c r="AC721" s="690">
        <v>0</v>
      </c>
      <c r="AD721" s="1015"/>
      <c r="AE721" s="1016"/>
      <c r="AF721" s="1017"/>
    </row>
    <row r="722" spans="1:32" x14ac:dyDescent="0.2">
      <c r="A722" s="11">
        <v>171</v>
      </c>
      <c r="B722" s="271"/>
      <c r="C722" s="272"/>
      <c r="D722" s="272"/>
      <c r="E722" s="1445" t="str">
        <f>'2. CAD NCCF'!E722:L722</f>
        <v>Non-FI issued ABS and ABCP, medium rated</v>
      </c>
      <c r="F722" s="1446"/>
      <c r="G722" s="1446"/>
      <c r="H722" s="1446"/>
      <c r="I722" s="1446"/>
      <c r="J722" s="1446"/>
      <c r="K722" s="1446"/>
      <c r="L722" s="1447"/>
      <c r="M722" s="399">
        <f>SUBTOTAL(9,M723:M724)</f>
        <v>0</v>
      </c>
      <c r="N722" s="402">
        <f t="shared" ref="N722:AC722" si="165">SUBTOTAL(9,N723:N724)</f>
        <v>0</v>
      </c>
      <c r="O722" s="406">
        <f t="shared" si="165"/>
        <v>0</v>
      </c>
      <c r="P722" s="405">
        <f t="shared" si="165"/>
        <v>0</v>
      </c>
      <c r="Q722" s="407">
        <f t="shared" si="165"/>
        <v>0</v>
      </c>
      <c r="R722" s="406">
        <f t="shared" si="165"/>
        <v>0</v>
      </c>
      <c r="S722" s="406">
        <f t="shared" si="165"/>
        <v>0</v>
      </c>
      <c r="T722" s="406">
        <f t="shared" si="165"/>
        <v>0</v>
      </c>
      <c r="U722" s="406">
        <f t="shared" si="165"/>
        <v>0</v>
      </c>
      <c r="V722" s="406">
        <f t="shared" si="165"/>
        <v>0</v>
      </c>
      <c r="W722" s="406">
        <f t="shared" si="165"/>
        <v>0</v>
      </c>
      <c r="X722" s="406">
        <f t="shared" si="165"/>
        <v>0</v>
      </c>
      <c r="Y722" s="406">
        <f t="shared" si="165"/>
        <v>0</v>
      </c>
      <c r="Z722" s="406">
        <f t="shared" si="165"/>
        <v>0</v>
      </c>
      <c r="AA722" s="406">
        <f t="shared" si="165"/>
        <v>0</v>
      </c>
      <c r="AB722" s="416">
        <f t="shared" si="165"/>
        <v>0</v>
      </c>
      <c r="AC722" s="399">
        <f t="shared" si="165"/>
        <v>0</v>
      </c>
      <c r="AD722" s="1015"/>
      <c r="AE722" s="1016"/>
      <c r="AF722" s="1017"/>
    </row>
    <row r="723" spans="1:32" ht="15" customHeight="1" x14ac:dyDescent="0.2">
      <c r="A723" s="11">
        <v>172</v>
      </c>
      <c r="B723" s="271"/>
      <c r="C723" s="272"/>
      <c r="D723" s="272"/>
      <c r="E723" s="272"/>
      <c r="F723" s="1475" t="str">
        <f>'2. CAD NCCF'!F723:L723</f>
        <v>Non-FI issued ABS, medium rated</v>
      </c>
      <c r="G723" s="1476"/>
      <c r="H723" s="1476"/>
      <c r="I723" s="1476"/>
      <c r="J723" s="1476"/>
      <c r="K723" s="1476"/>
      <c r="L723" s="1477"/>
      <c r="M723" s="690">
        <v>0</v>
      </c>
      <c r="N723" s="691">
        <v>0</v>
      </c>
      <c r="O723" s="692">
        <v>0</v>
      </c>
      <c r="P723" s="692">
        <v>0</v>
      </c>
      <c r="Q723" s="697">
        <v>0</v>
      </c>
      <c r="R723" s="692">
        <v>0</v>
      </c>
      <c r="S723" s="693">
        <v>0</v>
      </c>
      <c r="T723" s="692">
        <v>0</v>
      </c>
      <c r="U723" s="693">
        <v>0</v>
      </c>
      <c r="V723" s="692">
        <v>0</v>
      </c>
      <c r="W723" s="693">
        <v>0</v>
      </c>
      <c r="X723" s="692">
        <v>0</v>
      </c>
      <c r="Y723" s="693">
        <v>0</v>
      </c>
      <c r="Z723" s="692">
        <v>0</v>
      </c>
      <c r="AA723" s="693">
        <v>0</v>
      </c>
      <c r="AB723" s="698">
        <v>0</v>
      </c>
      <c r="AC723" s="690">
        <v>0</v>
      </c>
      <c r="AD723" s="1015"/>
      <c r="AE723" s="1016"/>
      <c r="AF723" s="1017"/>
    </row>
    <row r="724" spans="1:32" ht="15" customHeight="1" x14ac:dyDescent="0.2">
      <c r="A724" s="11">
        <v>173</v>
      </c>
      <c r="B724" s="271"/>
      <c r="C724" s="272"/>
      <c r="D724" s="272"/>
      <c r="E724" s="272"/>
      <c r="F724" s="1475" t="str">
        <f>'2. CAD NCCF'!F724:L724</f>
        <v>Non-FI issued ABCP, medium rated</v>
      </c>
      <c r="G724" s="1476"/>
      <c r="H724" s="1476"/>
      <c r="I724" s="1476"/>
      <c r="J724" s="1476"/>
      <c r="K724" s="1476"/>
      <c r="L724" s="1477"/>
      <c r="M724" s="690">
        <v>0</v>
      </c>
      <c r="N724" s="691">
        <v>0</v>
      </c>
      <c r="O724" s="692">
        <v>0</v>
      </c>
      <c r="P724" s="692">
        <v>0</v>
      </c>
      <c r="Q724" s="697">
        <v>0</v>
      </c>
      <c r="R724" s="692">
        <v>0</v>
      </c>
      <c r="S724" s="693">
        <v>0</v>
      </c>
      <c r="T724" s="692">
        <v>0</v>
      </c>
      <c r="U724" s="693">
        <v>0</v>
      </c>
      <c r="V724" s="692">
        <v>0</v>
      </c>
      <c r="W724" s="693">
        <v>0</v>
      </c>
      <c r="X724" s="692">
        <v>0</v>
      </c>
      <c r="Y724" s="693">
        <v>0</v>
      </c>
      <c r="Z724" s="692">
        <v>0</v>
      </c>
      <c r="AA724" s="693">
        <v>0</v>
      </c>
      <c r="AB724" s="698">
        <v>0</v>
      </c>
      <c r="AC724" s="690">
        <v>0</v>
      </c>
      <c r="AD724" s="1015"/>
      <c r="AE724" s="1016"/>
      <c r="AF724" s="1017"/>
    </row>
    <row r="725" spans="1:32" x14ac:dyDescent="0.2">
      <c r="A725" s="11">
        <v>174</v>
      </c>
      <c r="B725" s="271"/>
      <c r="C725" s="272"/>
      <c r="D725" s="272"/>
      <c r="E725" s="1445" t="str">
        <f>'2. CAD NCCF'!E725:L725</f>
        <v>FI issued ABS and ABCP, medium rated</v>
      </c>
      <c r="F725" s="1446"/>
      <c r="G725" s="1446"/>
      <c r="H725" s="1446"/>
      <c r="I725" s="1446"/>
      <c r="J725" s="1446"/>
      <c r="K725" s="1446"/>
      <c r="L725" s="1447"/>
      <c r="M725" s="399">
        <f>SUBTOTAL(9,M726:M727)</f>
        <v>0</v>
      </c>
      <c r="N725" s="402">
        <f t="shared" ref="N725:AC725" si="166">SUBTOTAL(9,N726:N727)</f>
        <v>0</v>
      </c>
      <c r="O725" s="406">
        <f t="shared" si="166"/>
        <v>0</v>
      </c>
      <c r="P725" s="405">
        <f t="shared" si="166"/>
        <v>0</v>
      </c>
      <c r="Q725" s="407">
        <f t="shared" si="166"/>
        <v>0</v>
      </c>
      <c r="R725" s="406">
        <f t="shared" si="166"/>
        <v>0</v>
      </c>
      <c r="S725" s="406">
        <f t="shared" si="166"/>
        <v>0</v>
      </c>
      <c r="T725" s="406">
        <f t="shared" si="166"/>
        <v>0</v>
      </c>
      <c r="U725" s="406">
        <f t="shared" si="166"/>
        <v>0</v>
      </c>
      <c r="V725" s="406">
        <f t="shared" si="166"/>
        <v>0</v>
      </c>
      <c r="W725" s="406">
        <f t="shared" si="166"/>
        <v>0</v>
      </c>
      <c r="X725" s="406">
        <f t="shared" si="166"/>
        <v>0</v>
      </c>
      <c r="Y725" s="406">
        <f t="shared" si="166"/>
        <v>0</v>
      </c>
      <c r="Z725" s="406">
        <f t="shared" si="166"/>
        <v>0</v>
      </c>
      <c r="AA725" s="406">
        <f t="shared" si="166"/>
        <v>0</v>
      </c>
      <c r="AB725" s="416">
        <f t="shared" si="166"/>
        <v>0</v>
      </c>
      <c r="AC725" s="399">
        <f t="shared" si="166"/>
        <v>0</v>
      </c>
      <c r="AD725" s="1015"/>
      <c r="AE725" s="1016"/>
      <c r="AF725" s="1017"/>
    </row>
    <row r="726" spans="1:32" ht="15" customHeight="1" x14ac:dyDescent="0.2">
      <c r="A726" s="11">
        <v>175</v>
      </c>
      <c r="B726" s="271"/>
      <c r="C726" s="272"/>
      <c r="D726" s="272"/>
      <c r="E726" s="272"/>
      <c r="F726" s="1475" t="str">
        <f>'2. CAD NCCF'!F726:L726</f>
        <v>FI issued ABS, medium rated</v>
      </c>
      <c r="G726" s="1476"/>
      <c r="H726" s="1476"/>
      <c r="I726" s="1476"/>
      <c r="J726" s="1476"/>
      <c r="K726" s="1476"/>
      <c r="L726" s="1477"/>
      <c r="M726" s="690">
        <v>0</v>
      </c>
      <c r="N726" s="691">
        <v>0</v>
      </c>
      <c r="O726" s="692">
        <v>0</v>
      </c>
      <c r="P726" s="692">
        <v>0</v>
      </c>
      <c r="Q726" s="697">
        <v>0</v>
      </c>
      <c r="R726" s="692">
        <v>0</v>
      </c>
      <c r="S726" s="693">
        <v>0</v>
      </c>
      <c r="T726" s="692">
        <v>0</v>
      </c>
      <c r="U726" s="693">
        <v>0</v>
      </c>
      <c r="V726" s="692">
        <v>0</v>
      </c>
      <c r="W726" s="693">
        <v>0</v>
      </c>
      <c r="X726" s="692">
        <v>0</v>
      </c>
      <c r="Y726" s="693">
        <v>0</v>
      </c>
      <c r="Z726" s="692">
        <v>0</v>
      </c>
      <c r="AA726" s="693">
        <v>0</v>
      </c>
      <c r="AB726" s="698">
        <v>0</v>
      </c>
      <c r="AC726" s="690">
        <v>0</v>
      </c>
      <c r="AD726" s="1015"/>
      <c r="AE726" s="1016"/>
      <c r="AF726" s="1017"/>
    </row>
    <row r="727" spans="1:32" ht="15" customHeight="1" x14ac:dyDescent="0.2">
      <c r="A727" s="11">
        <v>176</v>
      </c>
      <c r="B727" s="271"/>
      <c r="C727" s="272"/>
      <c r="D727" s="272"/>
      <c r="E727" s="272"/>
      <c r="F727" s="1475" t="str">
        <f>'2. CAD NCCF'!F727:L727</f>
        <v>FI issued ABCP, medium rated</v>
      </c>
      <c r="G727" s="1476"/>
      <c r="H727" s="1476"/>
      <c r="I727" s="1476"/>
      <c r="J727" s="1476"/>
      <c r="K727" s="1476"/>
      <c r="L727" s="1477"/>
      <c r="M727" s="690">
        <v>0</v>
      </c>
      <c r="N727" s="691">
        <v>0</v>
      </c>
      <c r="O727" s="692">
        <v>0</v>
      </c>
      <c r="P727" s="692">
        <v>0</v>
      </c>
      <c r="Q727" s="697">
        <v>0</v>
      </c>
      <c r="R727" s="692">
        <v>0</v>
      </c>
      <c r="S727" s="693">
        <v>0</v>
      </c>
      <c r="T727" s="692">
        <v>0</v>
      </c>
      <c r="U727" s="693">
        <v>0</v>
      </c>
      <c r="V727" s="692">
        <v>0</v>
      </c>
      <c r="W727" s="693">
        <v>0</v>
      </c>
      <c r="X727" s="692">
        <v>0</v>
      </c>
      <c r="Y727" s="693">
        <v>0</v>
      </c>
      <c r="Z727" s="692">
        <v>0</v>
      </c>
      <c r="AA727" s="693">
        <v>0</v>
      </c>
      <c r="AB727" s="698">
        <v>0</v>
      </c>
      <c r="AC727" s="690">
        <v>0</v>
      </c>
      <c r="AD727" s="1015"/>
      <c r="AE727" s="1016"/>
      <c r="AF727" s="1017"/>
    </row>
    <row r="728" spans="1:32" x14ac:dyDescent="0.2">
      <c r="A728" s="11">
        <v>177</v>
      </c>
      <c r="B728" s="271"/>
      <c r="C728" s="272"/>
      <c r="D728" s="272"/>
      <c r="E728" s="1445" t="str">
        <f>'2. CAD NCCF'!E728:L728</f>
        <v>Non-FI issued ABS and ABCP, low or not rated</v>
      </c>
      <c r="F728" s="1446"/>
      <c r="G728" s="1446"/>
      <c r="H728" s="1446"/>
      <c r="I728" s="1446"/>
      <c r="J728" s="1446"/>
      <c r="K728" s="1446"/>
      <c r="L728" s="1447"/>
      <c r="M728" s="399">
        <f>SUBTOTAL(9,M729:M730)</f>
        <v>0</v>
      </c>
      <c r="N728" s="402">
        <f t="shared" ref="N728:AC728" si="167">SUBTOTAL(9,N729:N730)</f>
        <v>0</v>
      </c>
      <c r="O728" s="406">
        <f t="shared" si="167"/>
        <v>0</v>
      </c>
      <c r="P728" s="405">
        <f t="shared" si="167"/>
        <v>0</v>
      </c>
      <c r="Q728" s="407">
        <f t="shared" si="167"/>
        <v>0</v>
      </c>
      <c r="R728" s="406">
        <f t="shared" si="167"/>
        <v>0</v>
      </c>
      <c r="S728" s="406">
        <f t="shared" si="167"/>
        <v>0</v>
      </c>
      <c r="T728" s="406">
        <f t="shared" si="167"/>
        <v>0</v>
      </c>
      <c r="U728" s="406">
        <f t="shared" si="167"/>
        <v>0</v>
      </c>
      <c r="V728" s="406">
        <f t="shared" si="167"/>
        <v>0</v>
      </c>
      <c r="W728" s="406">
        <f t="shared" si="167"/>
        <v>0</v>
      </c>
      <c r="X728" s="406">
        <f t="shared" si="167"/>
        <v>0</v>
      </c>
      <c r="Y728" s="406">
        <f t="shared" si="167"/>
        <v>0</v>
      </c>
      <c r="Z728" s="406">
        <f t="shared" si="167"/>
        <v>0</v>
      </c>
      <c r="AA728" s="406">
        <f t="shared" si="167"/>
        <v>0</v>
      </c>
      <c r="AB728" s="416">
        <f t="shared" si="167"/>
        <v>0</v>
      </c>
      <c r="AC728" s="399">
        <f t="shared" si="167"/>
        <v>0</v>
      </c>
      <c r="AD728" s="1015"/>
      <c r="AE728" s="1016"/>
      <c r="AF728" s="1017"/>
    </row>
    <row r="729" spans="1:32" ht="15" customHeight="1" x14ac:dyDescent="0.2">
      <c r="A729" s="11">
        <v>178</v>
      </c>
      <c r="B729" s="271"/>
      <c r="C729" s="272"/>
      <c r="D729" s="272"/>
      <c r="E729" s="272"/>
      <c r="F729" s="1475" t="str">
        <f>'2. CAD NCCF'!F729:L729</f>
        <v>Non-FI issued ABS, low or not rated</v>
      </c>
      <c r="G729" s="1476"/>
      <c r="H729" s="1476"/>
      <c r="I729" s="1476"/>
      <c r="J729" s="1476"/>
      <c r="K729" s="1476"/>
      <c r="L729" s="1477"/>
      <c r="M729" s="690">
        <v>0</v>
      </c>
      <c r="N729" s="691">
        <v>0</v>
      </c>
      <c r="O729" s="692">
        <v>0</v>
      </c>
      <c r="P729" s="692">
        <v>0</v>
      </c>
      <c r="Q729" s="697">
        <v>0</v>
      </c>
      <c r="R729" s="692">
        <v>0</v>
      </c>
      <c r="S729" s="693">
        <v>0</v>
      </c>
      <c r="T729" s="692">
        <v>0</v>
      </c>
      <c r="U729" s="693">
        <v>0</v>
      </c>
      <c r="V729" s="692">
        <v>0</v>
      </c>
      <c r="W729" s="693">
        <v>0</v>
      </c>
      <c r="X729" s="692">
        <v>0</v>
      </c>
      <c r="Y729" s="693">
        <v>0</v>
      </c>
      <c r="Z729" s="692">
        <v>0</v>
      </c>
      <c r="AA729" s="693">
        <v>0</v>
      </c>
      <c r="AB729" s="698">
        <v>0</v>
      </c>
      <c r="AC729" s="690">
        <v>0</v>
      </c>
      <c r="AD729" s="1015"/>
      <c r="AE729" s="1016"/>
      <c r="AF729" s="1017"/>
    </row>
    <row r="730" spans="1:32" ht="15" customHeight="1" x14ac:dyDescent="0.2">
      <c r="A730" s="11">
        <v>179</v>
      </c>
      <c r="B730" s="271"/>
      <c r="C730" s="272"/>
      <c r="D730" s="272"/>
      <c r="E730" s="272"/>
      <c r="F730" s="1475" t="str">
        <f>'2. CAD NCCF'!F730:L730</f>
        <v>Non-FI issued ABCP, low or not rated</v>
      </c>
      <c r="G730" s="1476"/>
      <c r="H730" s="1476"/>
      <c r="I730" s="1476"/>
      <c r="J730" s="1476"/>
      <c r="K730" s="1476"/>
      <c r="L730" s="1477"/>
      <c r="M730" s="690">
        <v>0</v>
      </c>
      <c r="N730" s="691">
        <v>0</v>
      </c>
      <c r="O730" s="692">
        <v>0</v>
      </c>
      <c r="P730" s="692">
        <v>0</v>
      </c>
      <c r="Q730" s="697">
        <v>0</v>
      </c>
      <c r="R730" s="692">
        <v>0</v>
      </c>
      <c r="S730" s="693">
        <v>0</v>
      </c>
      <c r="T730" s="692">
        <v>0</v>
      </c>
      <c r="U730" s="693">
        <v>0</v>
      </c>
      <c r="V730" s="692">
        <v>0</v>
      </c>
      <c r="W730" s="693">
        <v>0</v>
      </c>
      <c r="X730" s="692">
        <v>0</v>
      </c>
      <c r="Y730" s="693">
        <v>0</v>
      </c>
      <c r="Z730" s="692">
        <v>0</v>
      </c>
      <c r="AA730" s="693">
        <v>0</v>
      </c>
      <c r="AB730" s="698">
        <v>0</v>
      </c>
      <c r="AC730" s="690">
        <v>0</v>
      </c>
      <c r="AD730" s="1015"/>
      <c r="AE730" s="1016"/>
      <c r="AF730" s="1017"/>
    </row>
    <row r="731" spans="1:32" x14ac:dyDescent="0.2">
      <c r="A731" s="11">
        <v>180</v>
      </c>
      <c r="B731" s="271"/>
      <c r="C731" s="272"/>
      <c r="D731" s="272"/>
      <c r="E731" s="1445" t="str">
        <f>'2. CAD NCCF'!E731:L731</f>
        <v>FI issued ABS and ABCP, low or not rated</v>
      </c>
      <c r="F731" s="1446"/>
      <c r="G731" s="1446"/>
      <c r="H731" s="1446"/>
      <c r="I731" s="1446"/>
      <c r="J731" s="1446"/>
      <c r="K731" s="1446"/>
      <c r="L731" s="1447"/>
      <c r="M731" s="399">
        <f>SUBTOTAL(9,M732:M733)</f>
        <v>0</v>
      </c>
      <c r="N731" s="402">
        <f t="shared" ref="N731:AC731" si="168">SUBTOTAL(9,N732:N733)</f>
        <v>0</v>
      </c>
      <c r="O731" s="406">
        <f t="shared" si="168"/>
        <v>0</v>
      </c>
      <c r="P731" s="405">
        <f t="shared" si="168"/>
        <v>0</v>
      </c>
      <c r="Q731" s="407">
        <f t="shared" si="168"/>
        <v>0</v>
      </c>
      <c r="R731" s="406">
        <f t="shared" si="168"/>
        <v>0</v>
      </c>
      <c r="S731" s="406">
        <f t="shared" si="168"/>
        <v>0</v>
      </c>
      <c r="T731" s="406">
        <f t="shared" si="168"/>
        <v>0</v>
      </c>
      <c r="U731" s="406">
        <f t="shared" si="168"/>
        <v>0</v>
      </c>
      <c r="V731" s="406">
        <f t="shared" si="168"/>
        <v>0</v>
      </c>
      <c r="W731" s="406">
        <f t="shared" si="168"/>
        <v>0</v>
      </c>
      <c r="X731" s="406">
        <f t="shared" si="168"/>
        <v>0</v>
      </c>
      <c r="Y731" s="406">
        <f t="shared" si="168"/>
        <v>0</v>
      </c>
      <c r="Z731" s="406">
        <f t="shared" si="168"/>
        <v>0</v>
      </c>
      <c r="AA731" s="406">
        <f t="shared" si="168"/>
        <v>0</v>
      </c>
      <c r="AB731" s="416">
        <f t="shared" si="168"/>
        <v>0</v>
      </c>
      <c r="AC731" s="399">
        <f t="shared" si="168"/>
        <v>0</v>
      </c>
      <c r="AD731" s="1015"/>
      <c r="AE731" s="1016"/>
      <c r="AF731" s="1017"/>
    </row>
    <row r="732" spans="1:32" ht="15" customHeight="1" x14ac:dyDescent="0.2">
      <c r="A732" s="11">
        <v>181</v>
      </c>
      <c r="B732" s="271"/>
      <c r="C732" s="272"/>
      <c r="D732" s="272"/>
      <c r="E732" s="272"/>
      <c r="F732" s="1475" t="str">
        <f>'2. CAD NCCF'!F732:L732</f>
        <v>FI issued ABS, low or not rated</v>
      </c>
      <c r="G732" s="1476"/>
      <c r="H732" s="1476"/>
      <c r="I732" s="1476"/>
      <c r="J732" s="1476"/>
      <c r="K732" s="1476"/>
      <c r="L732" s="1477"/>
      <c r="M732" s="690">
        <v>0</v>
      </c>
      <c r="N732" s="691">
        <v>0</v>
      </c>
      <c r="O732" s="692">
        <v>0</v>
      </c>
      <c r="P732" s="692">
        <v>0</v>
      </c>
      <c r="Q732" s="697">
        <v>0</v>
      </c>
      <c r="R732" s="692">
        <v>0</v>
      </c>
      <c r="S732" s="693">
        <v>0</v>
      </c>
      <c r="T732" s="692">
        <v>0</v>
      </c>
      <c r="U732" s="693">
        <v>0</v>
      </c>
      <c r="V732" s="692">
        <v>0</v>
      </c>
      <c r="W732" s="693">
        <v>0</v>
      </c>
      <c r="X732" s="692">
        <v>0</v>
      </c>
      <c r="Y732" s="693">
        <v>0</v>
      </c>
      <c r="Z732" s="692">
        <v>0</v>
      </c>
      <c r="AA732" s="693">
        <v>0</v>
      </c>
      <c r="AB732" s="698">
        <v>0</v>
      </c>
      <c r="AC732" s="690">
        <v>0</v>
      </c>
      <c r="AD732" s="1015"/>
      <c r="AE732" s="1016"/>
      <c r="AF732" s="1017"/>
    </row>
    <row r="733" spans="1:32" ht="15" customHeight="1" x14ac:dyDescent="0.2">
      <c r="A733" s="11">
        <v>182</v>
      </c>
      <c r="B733" s="271"/>
      <c r="C733" s="272"/>
      <c r="D733" s="272"/>
      <c r="E733" s="272"/>
      <c r="F733" s="1475" t="str">
        <f>'2. CAD NCCF'!F733:L733</f>
        <v>FI issued ABCP, low or not rated</v>
      </c>
      <c r="G733" s="1476"/>
      <c r="H733" s="1476"/>
      <c r="I733" s="1476"/>
      <c r="J733" s="1476"/>
      <c r="K733" s="1476"/>
      <c r="L733" s="1477"/>
      <c r="M733" s="690">
        <v>0</v>
      </c>
      <c r="N733" s="691">
        <v>0</v>
      </c>
      <c r="O733" s="692">
        <v>0</v>
      </c>
      <c r="P733" s="692">
        <v>0</v>
      </c>
      <c r="Q733" s="697">
        <v>0</v>
      </c>
      <c r="R733" s="692">
        <v>0</v>
      </c>
      <c r="S733" s="693">
        <v>0</v>
      </c>
      <c r="T733" s="692">
        <v>0</v>
      </c>
      <c r="U733" s="693">
        <v>0</v>
      </c>
      <c r="V733" s="692">
        <v>0</v>
      </c>
      <c r="W733" s="693">
        <v>0</v>
      </c>
      <c r="X733" s="692">
        <v>0</v>
      </c>
      <c r="Y733" s="693">
        <v>0</v>
      </c>
      <c r="Z733" s="692">
        <v>0</v>
      </c>
      <c r="AA733" s="693">
        <v>0</v>
      </c>
      <c r="AB733" s="698">
        <v>0</v>
      </c>
      <c r="AC733" s="690">
        <v>0</v>
      </c>
      <c r="AD733" s="1015"/>
      <c r="AE733" s="1016"/>
      <c r="AF733" s="1017"/>
    </row>
    <row r="734" spans="1:32" x14ac:dyDescent="0.2">
      <c r="A734" s="11">
        <v>183</v>
      </c>
      <c r="B734" s="271"/>
      <c r="C734" s="272"/>
      <c r="D734" s="1472" t="str">
        <f>'2. CAD NCCF'!D734:L734</f>
        <v>Equities</v>
      </c>
      <c r="E734" s="1473"/>
      <c r="F734" s="1473"/>
      <c r="G734" s="1473"/>
      <c r="H734" s="1473"/>
      <c r="I734" s="1473"/>
      <c r="J734" s="1473"/>
      <c r="K734" s="1473"/>
      <c r="L734" s="1474"/>
      <c r="M734" s="399">
        <f>SUBTOTAL(9,M735:M737)</f>
        <v>0</v>
      </c>
      <c r="N734" s="402">
        <f t="shared" ref="N734:AC734" si="169">SUBTOTAL(9,N735:N737)</f>
        <v>0</v>
      </c>
      <c r="O734" s="406">
        <f t="shared" si="169"/>
        <v>0</v>
      </c>
      <c r="P734" s="405">
        <f t="shared" si="169"/>
        <v>0</v>
      </c>
      <c r="Q734" s="407">
        <f t="shared" si="169"/>
        <v>0</v>
      </c>
      <c r="R734" s="406">
        <f t="shared" si="169"/>
        <v>0</v>
      </c>
      <c r="S734" s="406">
        <f t="shared" si="169"/>
        <v>0</v>
      </c>
      <c r="T734" s="406">
        <f t="shared" si="169"/>
        <v>0</v>
      </c>
      <c r="U734" s="406">
        <f t="shared" si="169"/>
        <v>0</v>
      </c>
      <c r="V734" s="406">
        <f t="shared" si="169"/>
        <v>0</v>
      </c>
      <c r="W734" s="406">
        <f t="shared" si="169"/>
        <v>0</v>
      </c>
      <c r="X734" s="406">
        <f t="shared" si="169"/>
        <v>0</v>
      </c>
      <c r="Y734" s="406">
        <f t="shared" si="169"/>
        <v>0</v>
      </c>
      <c r="Z734" s="406">
        <f t="shared" si="169"/>
        <v>0</v>
      </c>
      <c r="AA734" s="406">
        <f t="shared" si="169"/>
        <v>0</v>
      </c>
      <c r="AB734" s="416">
        <f t="shared" si="169"/>
        <v>0</v>
      </c>
      <c r="AC734" s="399">
        <f t="shared" si="169"/>
        <v>0</v>
      </c>
      <c r="AD734" s="1015"/>
      <c r="AE734" s="1016"/>
      <c r="AF734" s="1017"/>
    </row>
    <row r="735" spans="1:32" x14ac:dyDescent="0.2">
      <c r="A735" s="11">
        <v>184</v>
      </c>
      <c r="B735" s="271"/>
      <c r="C735" s="272"/>
      <c r="D735" s="272"/>
      <c r="E735" s="272"/>
      <c r="F735" s="1475" t="str">
        <f>'2. CAD NCCF'!F735:L735</f>
        <v>Eligible non-financial common equity shares</v>
      </c>
      <c r="G735" s="1476"/>
      <c r="H735" s="1476"/>
      <c r="I735" s="1476"/>
      <c r="J735" s="1476"/>
      <c r="K735" s="1476"/>
      <c r="L735" s="1477"/>
      <c r="M735" s="690">
        <v>0</v>
      </c>
      <c r="N735" s="691">
        <v>0</v>
      </c>
      <c r="O735" s="692">
        <v>0</v>
      </c>
      <c r="P735" s="692">
        <v>0</v>
      </c>
      <c r="Q735" s="697">
        <v>0</v>
      </c>
      <c r="R735" s="692">
        <v>0</v>
      </c>
      <c r="S735" s="693">
        <v>0</v>
      </c>
      <c r="T735" s="692">
        <v>0</v>
      </c>
      <c r="U735" s="693">
        <v>0</v>
      </c>
      <c r="V735" s="692">
        <v>0</v>
      </c>
      <c r="W735" s="693">
        <v>0</v>
      </c>
      <c r="X735" s="692">
        <v>0</v>
      </c>
      <c r="Y735" s="693">
        <v>0</v>
      </c>
      <c r="Z735" s="692">
        <v>0</v>
      </c>
      <c r="AA735" s="693">
        <v>0</v>
      </c>
      <c r="AB735" s="698">
        <v>0</v>
      </c>
      <c r="AC735" s="690">
        <v>0</v>
      </c>
      <c r="AD735" s="1015"/>
      <c r="AE735" s="1016"/>
      <c r="AF735" s="1017"/>
    </row>
    <row r="736" spans="1:32" ht="15" customHeight="1" x14ac:dyDescent="0.2">
      <c r="A736" s="11">
        <v>185</v>
      </c>
      <c r="B736" s="271"/>
      <c r="C736" s="272"/>
      <c r="D736" s="272"/>
      <c r="E736" s="272"/>
      <c r="F736" s="1475" t="str">
        <f>'2. CAD NCCF'!F736:L736</f>
        <v>Eligible financial common equity</v>
      </c>
      <c r="G736" s="1476"/>
      <c r="H736" s="1476"/>
      <c r="I736" s="1476"/>
      <c r="J736" s="1476"/>
      <c r="K736" s="1476"/>
      <c r="L736" s="1477"/>
      <c r="M736" s="690">
        <v>0</v>
      </c>
      <c r="N736" s="691">
        <v>0</v>
      </c>
      <c r="O736" s="692">
        <v>0</v>
      </c>
      <c r="P736" s="692">
        <v>0</v>
      </c>
      <c r="Q736" s="697">
        <v>0</v>
      </c>
      <c r="R736" s="692">
        <v>0</v>
      </c>
      <c r="S736" s="693">
        <v>0</v>
      </c>
      <c r="T736" s="692">
        <v>0</v>
      </c>
      <c r="U736" s="693">
        <v>0</v>
      </c>
      <c r="V736" s="692">
        <v>0</v>
      </c>
      <c r="W736" s="693">
        <v>0</v>
      </c>
      <c r="X736" s="692">
        <v>0</v>
      </c>
      <c r="Y736" s="693">
        <v>0</v>
      </c>
      <c r="Z736" s="692">
        <v>0</v>
      </c>
      <c r="AA736" s="693">
        <v>0</v>
      </c>
      <c r="AB736" s="698">
        <v>0</v>
      </c>
      <c r="AC736" s="690">
        <v>0</v>
      </c>
      <c r="AD736" s="1015"/>
      <c r="AE736" s="1016"/>
      <c r="AF736" s="1017"/>
    </row>
    <row r="737" spans="1:32" ht="15" customHeight="1" x14ac:dyDescent="0.2">
      <c r="A737" s="11">
        <v>186</v>
      </c>
      <c r="B737" s="271"/>
      <c r="C737" s="272"/>
      <c r="D737" s="272"/>
      <c r="E737" s="272"/>
      <c r="F737" s="1475" t="str">
        <f>'2. CAD NCCF'!F737:L737</f>
        <v>Other equities</v>
      </c>
      <c r="G737" s="1476"/>
      <c r="H737" s="1476"/>
      <c r="I737" s="1476"/>
      <c r="J737" s="1476"/>
      <c r="K737" s="1476"/>
      <c r="L737" s="1477"/>
      <c r="M737" s="690">
        <v>0</v>
      </c>
      <c r="N737" s="691">
        <v>0</v>
      </c>
      <c r="O737" s="692">
        <v>0</v>
      </c>
      <c r="P737" s="692">
        <v>0</v>
      </c>
      <c r="Q737" s="697">
        <v>0</v>
      </c>
      <c r="R737" s="692">
        <v>0</v>
      </c>
      <c r="S737" s="693">
        <v>0</v>
      </c>
      <c r="T737" s="692">
        <v>0</v>
      </c>
      <c r="U737" s="693">
        <v>0</v>
      </c>
      <c r="V737" s="692">
        <v>0</v>
      </c>
      <c r="W737" s="693">
        <v>0</v>
      </c>
      <c r="X737" s="692">
        <v>0</v>
      </c>
      <c r="Y737" s="693">
        <v>0</v>
      </c>
      <c r="Z737" s="692">
        <v>0</v>
      </c>
      <c r="AA737" s="693">
        <v>0</v>
      </c>
      <c r="AB737" s="698">
        <v>0</v>
      </c>
      <c r="AC737" s="690">
        <v>0</v>
      </c>
      <c r="AD737" s="1015"/>
      <c r="AE737" s="1016"/>
      <c r="AF737" s="1017"/>
    </row>
    <row r="738" spans="1:32" x14ac:dyDescent="0.2">
      <c r="A738" s="11">
        <v>187</v>
      </c>
      <c r="B738" s="271"/>
      <c r="C738" s="272"/>
      <c r="D738" s="1472" t="str">
        <f>'2. CAD NCCF'!D738:L738</f>
        <v>FI's own securities - Not eliminated</v>
      </c>
      <c r="E738" s="1473"/>
      <c r="F738" s="1473"/>
      <c r="G738" s="1473"/>
      <c r="H738" s="1473"/>
      <c r="I738" s="1473"/>
      <c r="J738" s="1473"/>
      <c r="K738" s="1473"/>
      <c r="L738" s="1474"/>
      <c r="M738" s="399">
        <f>SUBTOTAL(9,M739:M740)</f>
        <v>0</v>
      </c>
      <c r="N738" s="1205"/>
      <c r="O738" s="1253"/>
      <c r="P738" s="1253"/>
      <c r="Q738" s="1253"/>
      <c r="R738" s="1253"/>
      <c r="S738" s="1253"/>
      <c r="T738" s="1253"/>
      <c r="U738" s="1253"/>
      <c r="V738" s="1253"/>
      <c r="W738" s="1253"/>
      <c r="X738" s="1253"/>
      <c r="Y738" s="1253"/>
      <c r="Z738" s="1253"/>
      <c r="AA738" s="1253"/>
      <c r="AB738" s="1253"/>
      <c r="AC738" s="1253"/>
      <c r="AD738" s="1036"/>
      <c r="AE738" s="1016"/>
      <c r="AF738" s="1017"/>
    </row>
    <row r="739" spans="1:32" x14ac:dyDescent="0.2">
      <c r="A739" s="11">
        <v>188</v>
      </c>
      <c r="B739" s="271"/>
      <c r="C739" s="272"/>
      <c r="D739" s="272"/>
      <c r="E739" s="272"/>
      <c r="F739" s="1475" t="str">
        <f>'2. CAD NCCF'!F739:L739</f>
        <v>FI's own debt not eliminated</v>
      </c>
      <c r="G739" s="1476"/>
      <c r="H739" s="1476"/>
      <c r="I739" s="1476"/>
      <c r="J739" s="1476"/>
      <c r="K739" s="1476"/>
      <c r="L739" s="1477"/>
      <c r="M739" s="690">
        <v>0</v>
      </c>
      <c r="N739" s="1254"/>
      <c r="O739" s="1254"/>
      <c r="P739" s="1254"/>
      <c r="Q739" s="1254"/>
      <c r="R739" s="1254"/>
      <c r="S739" s="1254"/>
      <c r="T739" s="1254"/>
      <c r="U739" s="1254"/>
      <c r="V739" s="1254"/>
      <c r="W739" s="1254"/>
      <c r="X739" s="1254"/>
      <c r="Y739" s="1254"/>
      <c r="Z739" s="1254"/>
      <c r="AA739" s="1254"/>
      <c r="AB739" s="1254"/>
      <c r="AC739" s="1254"/>
      <c r="AD739" s="1036"/>
      <c r="AE739" s="1016"/>
      <c r="AF739" s="1017"/>
    </row>
    <row r="740" spans="1:32" ht="15" customHeight="1" x14ac:dyDescent="0.2">
      <c r="A740" s="11">
        <v>189</v>
      </c>
      <c r="B740" s="518"/>
      <c r="C740" s="519"/>
      <c r="D740" s="519"/>
      <c r="E740" s="520"/>
      <c r="F740" s="1475" t="str">
        <f>'2. CAD NCCF'!F740:L740</f>
        <v>FI's own equity not eliminated</v>
      </c>
      <c r="G740" s="1476"/>
      <c r="H740" s="1476"/>
      <c r="I740" s="1476"/>
      <c r="J740" s="1476"/>
      <c r="K740" s="1476"/>
      <c r="L740" s="1477"/>
      <c r="M740" s="690">
        <v>0</v>
      </c>
      <c r="N740" s="977"/>
      <c r="O740" s="977"/>
      <c r="P740" s="977"/>
      <c r="Q740" s="977"/>
      <c r="R740" s="977"/>
      <c r="S740" s="977"/>
      <c r="T740" s="977"/>
      <c r="U740" s="977"/>
      <c r="V740" s="977"/>
      <c r="W740" s="977"/>
      <c r="X740" s="977"/>
      <c r="Y740" s="977"/>
      <c r="Z740" s="977"/>
      <c r="AA740" s="977"/>
      <c r="AB740" s="977"/>
      <c r="AC740" s="977"/>
      <c r="AD740" s="1036"/>
      <c r="AE740" s="1016"/>
      <c r="AF740" s="1017"/>
    </row>
    <row r="741" spans="1:32" ht="7.5" hidden="1" customHeight="1" x14ac:dyDescent="0.2">
      <c r="A741" s="11"/>
      <c r="B741" s="1661"/>
      <c r="C741" s="1662"/>
      <c r="D741" s="1662"/>
      <c r="E741" s="1662"/>
      <c r="F741" s="1662"/>
      <c r="G741" s="1662"/>
      <c r="H741" s="1662"/>
      <c r="I741" s="1662"/>
      <c r="J741" s="1662"/>
      <c r="K741" s="1662"/>
      <c r="L741" s="1662"/>
      <c r="M741" s="1662"/>
      <c r="N741" s="1662"/>
      <c r="O741" s="1662"/>
      <c r="P741" s="1662"/>
      <c r="Q741" s="1662"/>
      <c r="R741" s="1662"/>
      <c r="S741" s="1662"/>
      <c r="T741" s="1662"/>
      <c r="U741" s="1662"/>
      <c r="V741" s="1662"/>
      <c r="W741" s="1662"/>
      <c r="X741" s="1662"/>
      <c r="Y741" s="1662"/>
      <c r="Z741" s="1662"/>
      <c r="AA741" s="1662"/>
      <c r="AB741" s="1662"/>
      <c r="AC741" s="1662"/>
      <c r="AD741" s="1662"/>
      <c r="AE741" s="1662"/>
      <c r="AF741" s="1663"/>
    </row>
    <row r="742" spans="1:32" ht="22.5" customHeight="1" x14ac:dyDescent="0.2">
      <c r="A742" s="11">
        <v>323</v>
      </c>
      <c r="B742" s="1521" t="str">
        <f>'2. CAD NCCF'!B742:L742</f>
        <v>Cash flows/Outflows from collateral</v>
      </c>
      <c r="C742" s="1522"/>
      <c r="D742" s="1522"/>
      <c r="E742" s="1522"/>
      <c r="F742" s="1522"/>
      <c r="G742" s="1522"/>
      <c r="H742" s="1522"/>
      <c r="I742" s="1522"/>
      <c r="J742" s="1522"/>
      <c r="K742" s="1522"/>
      <c r="L742" s="1522"/>
      <c r="M742" s="453">
        <f>SUBTOTAL(9,M507:M741)</f>
        <v>0</v>
      </c>
      <c r="N742" s="402">
        <f t="shared" ref="N742:AC742" si="170">SUBTOTAL(9,N509:N740)</f>
        <v>0</v>
      </c>
      <c r="O742" s="406">
        <f t="shared" si="170"/>
        <v>0</v>
      </c>
      <c r="P742" s="405">
        <f t="shared" si="170"/>
        <v>0</v>
      </c>
      <c r="Q742" s="407">
        <f t="shared" si="170"/>
        <v>0</v>
      </c>
      <c r="R742" s="406">
        <f t="shared" si="170"/>
        <v>0</v>
      </c>
      <c r="S742" s="406">
        <f t="shared" si="170"/>
        <v>0</v>
      </c>
      <c r="T742" s="406">
        <f t="shared" si="170"/>
        <v>0</v>
      </c>
      <c r="U742" s="406">
        <f t="shared" si="170"/>
        <v>0</v>
      </c>
      <c r="V742" s="406">
        <f t="shared" si="170"/>
        <v>0</v>
      </c>
      <c r="W742" s="406">
        <f t="shared" si="170"/>
        <v>0</v>
      </c>
      <c r="X742" s="406">
        <f t="shared" si="170"/>
        <v>0</v>
      </c>
      <c r="Y742" s="406">
        <f t="shared" si="170"/>
        <v>0</v>
      </c>
      <c r="Z742" s="406">
        <f t="shared" si="170"/>
        <v>0</v>
      </c>
      <c r="AA742" s="406">
        <f t="shared" si="170"/>
        <v>0</v>
      </c>
      <c r="AB742" s="406">
        <f t="shared" si="170"/>
        <v>0</v>
      </c>
      <c r="AC742" s="416">
        <f t="shared" si="170"/>
        <v>0</v>
      </c>
      <c r="AD742" s="1036"/>
      <c r="AE742" s="1016"/>
      <c r="AF742" s="1017"/>
    </row>
    <row r="743" spans="1:32" ht="7.5" customHeight="1" x14ac:dyDescent="0.2">
      <c r="B743" s="1661"/>
      <c r="C743" s="1662"/>
      <c r="D743" s="1662"/>
      <c r="E743" s="1662"/>
      <c r="F743" s="1662"/>
      <c r="G743" s="1662"/>
      <c r="H743" s="1662"/>
      <c r="I743" s="1662"/>
      <c r="J743" s="1662"/>
      <c r="K743" s="1662"/>
      <c r="L743" s="1662"/>
      <c r="M743" s="1662"/>
      <c r="N743" s="1662"/>
      <c r="O743" s="1662"/>
      <c r="P743" s="1662"/>
      <c r="Q743" s="1662"/>
      <c r="R743" s="1662"/>
      <c r="S743" s="1662"/>
      <c r="T743" s="1662"/>
      <c r="U743" s="1662"/>
      <c r="V743" s="1662"/>
      <c r="W743" s="1662"/>
      <c r="X743" s="1662"/>
      <c r="Y743" s="1662"/>
      <c r="Z743" s="1662"/>
      <c r="AA743" s="1662"/>
      <c r="AB743" s="1662"/>
      <c r="AC743" s="1662"/>
      <c r="AD743" s="1662"/>
      <c r="AE743" s="1662"/>
      <c r="AF743" s="1663"/>
    </row>
    <row r="744" spans="1:32" ht="22.5" customHeight="1" outlineLevel="1" x14ac:dyDescent="0.2">
      <c r="A744" s="11">
        <v>325</v>
      </c>
      <c r="B744" s="1521" t="str">
        <f>'2. CAD NCCF'!B744:AF744</f>
        <v>OFF BALANCE SHEET COMMITMENTS</v>
      </c>
      <c r="C744" s="1522"/>
      <c r="D744" s="1522"/>
      <c r="E744" s="1522"/>
      <c r="F744" s="1522"/>
      <c r="G744" s="1522"/>
      <c r="H744" s="1522"/>
      <c r="I744" s="1522"/>
      <c r="J744" s="1522"/>
      <c r="K744" s="1522"/>
      <c r="L744" s="1522"/>
      <c r="M744" s="1522"/>
      <c r="N744" s="1522"/>
      <c r="O744" s="1522"/>
      <c r="P744" s="1522"/>
      <c r="Q744" s="1522"/>
      <c r="R744" s="1522"/>
      <c r="S744" s="1522"/>
      <c r="T744" s="1522"/>
      <c r="U744" s="1522"/>
      <c r="V744" s="1522"/>
      <c r="W744" s="1522"/>
      <c r="X744" s="1522"/>
      <c r="Y744" s="1522"/>
      <c r="Z744" s="1522"/>
      <c r="AA744" s="1522"/>
      <c r="AB744" s="1522"/>
      <c r="AC744" s="1522"/>
      <c r="AD744" s="1522"/>
      <c r="AE744" s="1522"/>
      <c r="AF744" s="1522"/>
    </row>
    <row r="745" spans="1:32" x14ac:dyDescent="0.2">
      <c r="A745" s="11">
        <v>188</v>
      </c>
      <c r="B745" s="271"/>
      <c r="C745" s="272"/>
      <c r="D745" s="272"/>
      <c r="E745" s="272"/>
      <c r="F745" s="1501" t="str">
        <f>'2. CAD NCCF'!F745:L745</f>
        <v>Funding guarantee to subs</v>
      </c>
      <c r="G745" s="1502"/>
      <c r="H745" s="1502"/>
      <c r="I745" s="1502"/>
      <c r="J745" s="1502"/>
      <c r="K745" s="1502"/>
      <c r="L745" s="1503"/>
      <c r="M745" s="690">
        <v>0</v>
      </c>
      <c r="N745" s="1575"/>
      <c r="O745" s="1576"/>
      <c r="P745" s="1576"/>
      <c r="Q745" s="1576"/>
      <c r="R745" s="1576"/>
      <c r="S745" s="1576"/>
      <c r="T745" s="1576"/>
      <c r="U745" s="1576"/>
      <c r="V745" s="1576"/>
      <c r="W745" s="1576"/>
      <c r="X745" s="1576"/>
      <c r="Y745" s="1576"/>
      <c r="Z745" s="1576"/>
      <c r="AA745" s="1576"/>
      <c r="AB745" s="1576"/>
      <c r="AC745" s="1588"/>
      <c r="AD745" s="1036"/>
      <c r="AE745" s="1016"/>
      <c r="AF745" s="1017"/>
    </row>
    <row r="746" spans="1:32" ht="7.5" hidden="1" customHeight="1" x14ac:dyDescent="0.2">
      <c r="A746" s="11"/>
      <c r="B746" s="1661"/>
      <c r="C746" s="1662"/>
      <c r="D746" s="1662"/>
      <c r="E746" s="1662"/>
      <c r="F746" s="1662"/>
      <c r="G746" s="1662"/>
      <c r="H746" s="1662"/>
      <c r="I746" s="1662"/>
      <c r="J746" s="1662"/>
      <c r="K746" s="1662"/>
      <c r="L746" s="1662"/>
      <c r="M746" s="1662"/>
      <c r="N746" s="1662"/>
      <c r="O746" s="1662"/>
      <c r="P746" s="1662"/>
      <c r="Q746" s="1662"/>
      <c r="R746" s="1662"/>
      <c r="S746" s="1662"/>
      <c r="T746" s="1662"/>
      <c r="U746" s="1662"/>
      <c r="V746" s="1662"/>
      <c r="W746" s="1662"/>
      <c r="X746" s="1662"/>
      <c r="Y746" s="1662"/>
      <c r="Z746" s="1662"/>
      <c r="AA746" s="1662"/>
      <c r="AB746" s="1662"/>
      <c r="AC746" s="1662"/>
      <c r="AD746" s="1662"/>
      <c r="AE746" s="1662"/>
      <c r="AF746" s="1663"/>
    </row>
    <row r="747" spans="1:32" x14ac:dyDescent="0.2">
      <c r="A747" s="11">
        <v>187</v>
      </c>
      <c r="B747" s="271"/>
      <c r="C747" s="272"/>
      <c r="D747" s="1472" t="str">
        <f>'2. CAD NCCF'!D747:L747</f>
        <v>Credit facilities</v>
      </c>
      <c r="E747" s="1473"/>
      <c r="F747" s="1473"/>
      <c r="G747" s="1473"/>
      <c r="H747" s="1473"/>
      <c r="I747" s="1473"/>
      <c r="J747" s="1473"/>
      <c r="K747" s="1473"/>
      <c r="L747" s="1474"/>
      <c r="M747" s="399">
        <f>SUBTOTAL(9,M748:M754)</f>
        <v>0</v>
      </c>
      <c r="N747" s="1205"/>
      <c r="O747" s="1253"/>
      <c r="P747" s="1253"/>
      <c r="Q747" s="1253"/>
      <c r="R747" s="1253"/>
      <c r="S747" s="1253"/>
      <c r="T747" s="1253"/>
      <c r="U747" s="1253"/>
      <c r="V747" s="1253"/>
      <c r="W747" s="1253"/>
      <c r="X747" s="1253"/>
      <c r="Y747" s="1253"/>
      <c r="Z747" s="1253"/>
      <c r="AA747" s="1253"/>
      <c r="AB747" s="1253"/>
      <c r="AC747" s="1253"/>
      <c r="AD747" s="1036"/>
      <c r="AE747" s="1016"/>
      <c r="AF747" s="1017"/>
    </row>
    <row r="748" spans="1:32" x14ac:dyDescent="0.2">
      <c r="A748" s="11">
        <v>188</v>
      </c>
      <c r="B748" s="271"/>
      <c r="C748" s="272"/>
      <c r="D748" s="272"/>
      <c r="E748" s="272"/>
      <c r="F748" s="1475" t="str">
        <f>'2. CAD NCCF'!F748:L748</f>
        <v>Uncommitted credit facility - Undrawn portion</v>
      </c>
      <c r="G748" s="1476"/>
      <c r="H748" s="1476"/>
      <c r="I748" s="1476"/>
      <c r="J748" s="1476"/>
      <c r="K748" s="1476"/>
      <c r="L748" s="1477"/>
      <c r="M748" s="690">
        <v>0</v>
      </c>
      <c r="N748" s="1254"/>
      <c r="O748" s="1254"/>
      <c r="P748" s="1254"/>
      <c r="Q748" s="1254"/>
      <c r="R748" s="1254"/>
      <c r="S748" s="1254"/>
      <c r="T748" s="1254"/>
      <c r="U748" s="1254"/>
      <c r="V748" s="1254"/>
      <c r="W748" s="1254"/>
      <c r="X748" s="1254"/>
      <c r="Y748" s="1254"/>
      <c r="Z748" s="1254"/>
      <c r="AA748" s="1254"/>
      <c r="AB748" s="1254"/>
      <c r="AC748" s="1254"/>
      <c r="AD748" s="1036"/>
      <c r="AE748" s="1016"/>
      <c r="AF748" s="1017"/>
    </row>
    <row r="749" spans="1:32" ht="27.75" customHeight="1" x14ac:dyDescent="0.2">
      <c r="A749" s="11">
        <v>189</v>
      </c>
      <c r="B749" s="271"/>
      <c r="C749" s="272"/>
      <c r="D749" s="272"/>
      <c r="E749" s="272"/>
      <c r="F749" s="1475" t="str">
        <f>'2. CAD NCCF'!F749:L749</f>
        <v>Committed credit facility - Undrawn portion ; retail &amp; small business</v>
      </c>
      <c r="G749" s="1476"/>
      <c r="H749" s="1476"/>
      <c r="I749" s="1476"/>
      <c r="J749" s="1476"/>
      <c r="K749" s="1476"/>
      <c r="L749" s="1477"/>
      <c r="M749" s="690">
        <v>0</v>
      </c>
      <c r="N749" s="1254"/>
      <c r="O749" s="1254"/>
      <c r="P749" s="1254"/>
      <c r="Q749" s="1254"/>
      <c r="R749" s="1254"/>
      <c r="S749" s="1254"/>
      <c r="T749" s="1254"/>
      <c r="U749" s="1254"/>
      <c r="V749" s="1254"/>
      <c r="W749" s="1254"/>
      <c r="X749" s="1254"/>
      <c r="Y749" s="1254"/>
      <c r="Z749" s="1254"/>
      <c r="AA749" s="1254"/>
      <c r="AB749" s="1254"/>
      <c r="AC749" s="1254"/>
      <c r="AD749" s="1036"/>
      <c r="AE749" s="1016"/>
      <c r="AF749" s="1017"/>
    </row>
    <row r="750" spans="1:32" ht="27.75" customHeight="1" x14ac:dyDescent="0.2">
      <c r="A750" s="11">
        <v>189</v>
      </c>
      <c r="B750" s="271"/>
      <c r="C750" s="272"/>
      <c r="D750" s="272"/>
      <c r="E750" s="272"/>
      <c r="F750" s="1475" t="str">
        <f>'2. CAD NCCF'!F750:L750</f>
        <v>Committed credit facility - Undrawn portion ; heloc &amp; credit card</v>
      </c>
      <c r="G750" s="1476"/>
      <c r="H750" s="1476"/>
      <c r="I750" s="1476"/>
      <c r="J750" s="1476"/>
      <c r="K750" s="1476"/>
      <c r="L750" s="1477"/>
      <c r="M750" s="690">
        <v>0</v>
      </c>
      <c r="N750" s="1254"/>
      <c r="O750" s="1254"/>
      <c r="P750" s="1254"/>
      <c r="Q750" s="1254"/>
      <c r="R750" s="1254"/>
      <c r="S750" s="1254"/>
      <c r="T750" s="1254"/>
      <c r="U750" s="1254"/>
      <c r="V750" s="1254"/>
      <c r="W750" s="1254"/>
      <c r="X750" s="1254"/>
      <c r="Y750" s="1254"/>
      <c r="Z750" s="1254"/>
      <c r="AA750" s="1254"/>
      <c r="AB750" s="1254"/>
      <c r="AC750" s="1254"/>
      <c r="AD750" s="1036"/>
      <c r="AE750" s="1016"/>
      <c r="AF750" s="1017"/>
    </row>
    <row r="751" spans="1:32" ht="15" customHeight="1" x14ac:dyDescent="0.2">
      <c r="A751" s="11">
        <v>189</v>
      </c>
      <c r="B751" s="271"/>
      <c r="C751" s="272"/>
      <c r="D751" s="272"/>
      <c r="E751" s="272"/>
      <c r="F751" s="1475" t="str">
        <f>'2. CAD NCCF'!F751:L751</f>
        <v>Committed credit facility - Undrawn portion ; FI</v>
      </c>
      <c r="G751" s="1476"/>
      <c r="H751" s="1476"/>
      <c r="I751" s="1476"/>
      <c r="J751" s="1476"/>
      <c r="K751" s="1476"/>
      <c r="L751" s="1477"/>
      <c r="M751" s="690">
        <v>0</v>
      </c>
      <c r="N751" s="1254"/>
      <c r="O751" s="1254"/>
      <c r="P751" s="1254"/>
      <c r="Q751" s="1254"/>
      <c r="R751" s="1254"/>
      <c r="S751" s="1254"/>
      <c r="T751" s="1254"/>
      <c r="U751" s="1254"/>
      <c r="V751" s="1254"/>
      <c r="W751" s="1254"/>
      <c r="X751" s="1254"/>
      <c r="Y751" s="1254"/>
      <c r="Z751" s="1254"/>
      <c r="AA751" s="1254"/>
      <c r="AB751" s="1254"/>
      <c r="AC751" s="1254"/>
      <c r="AD751" s="1036"/>
      <c r="AE751" s="1016"/>
      <c r="AF751" s="1017"/>
    </row>
    <row r="752" spans="1:32" ht="27.75" customHeight="1" x14ac:dyDescent="0.2">
      <c r="A752" s="11">
        <v>189</v>
      </c>
      <c r="B752" s="271"/>
      <c r="C752" s="272"/>
      <c r="D752" s="272"/>
      <c r="E752" s="272"/>
      <c r="F752" s="1475" t="str">
        <f>'2. CAD NCCF'!F752:L752</f>
        <v>Committed credit facility - Undrawn portion ; non-FI corp, govt, PSE</v>
      </c>
      <c r="G752" s="1476"/>
      <c r="H752" s="1476"/>
      <c r="I752" s="1476"/>
      <c r="J752" s="1476"/>
      <c r="K752" s="1476"/>
      <c r="L752" s="1477"/>
      <c r="M752" s="690">
        <v>0</v>
      </c>
      <c r="N752" s="1254"/>
      <c r="O752" s="1254"/>
      <c r="P752" s="1254"/>
      <c r="Q752" s="1254"/>
      <c r="R752" s="1254"/>
      <c r="S752" s="1254"/>
      <c r="T752" s="1254"/>
      <c r="U752" s="1254"/>
      <c r="V752" s="1254"/>
      <c r="W752" s="1254"/>
      <c r="X752" s="1254"/>
      <c r="Y752" s="1254"/>
      <c r="Z752" s="1254"/>
      <c r="AA752" s="1254"/>
      <c r="AB752" s="1254"/>
      <c r="AC752" s="1254"/>
      <c r="AD752" s="1036"/>
      <c r="AE752" s="1016"/>
      <c r="AF752" s="1017"/>
    </row>
    <row r="753" spans="1:32" ht="15" customHeight="1" x14ac:dyDescent="0.2">
      <c r="A753" s="11">
        <v>189</v>
      </c>
      <c r="B753" s="271"/>
      <c r="C753" s="272"/>
      <c r="D753" s="272"/>
      <c r="E753" s="272"/>
      <c r="F753" s="1475" t="str">
        <f>'2. CAD NCCF'!F753:L753</f>
        <v>Committed credit facility - Undrawn portion ; ABCP and VIEs</v>
      </c>
      <c r="G753" s="1476"/>
      <c r="H753" s="1476"/>
      <c r="I753" s="1476"/>
      <c r="J753" s="1476"/>
      <c r="K753" s="1476"/>
      <c r="L753" s="1477"/>
      <c r="M753" s="690">
        <v>0</v>
      </c>
      <c r="N753" s="1254"/>
      <c r="O753" s="1254"/>
      <c r="P753" s="1254"/>
      <c r="Q753" s="1254"/>
      <c r="R753" s="1254"/>
      <c r="S753" s="1254"/>
      <c r="T753" s="1254"/>
      <c r="U753" s="1254"/>
      <c r="V753" s="1254"/>
      <c r="W753" s="1254"/>
      <c r="X753" s="1254"/>
      <c r="Y753" s="1254"/>
      <c r="Z753" s="1254"/>
      <c r="AA753" s="1254"/>
      <c r="AB753" s="1254"/>
      <c r="AC753" s="1254"/>
      <c r="AD753" s="1036"/>
      <c r="AE753" s="1016"/>
      <c r="AF753" s="1017"/>
    </row>
    <row r="754" spans="1:32" ht="15" customHeight="1" x14ac:dyDescent="0.2">
      <c r="A754" s="11">
        <v>189</v>
      </c>
      <c r="B754" s="271"/>
      <c r="C754" s="272"/>
      <c r="D754" s="272"/>
      <c r="E754" s="272"/>
      <c r="F754" s="1475" t="str">
        <f>'2. CAD NCCF'!F754:L754</f>
        <v>Committed credit facility - Undrawn portion ; other</v>
      </c>
      <c r="G754" s="1476"/>
      <c r="H754" s="1476"/>
      <c r="I754" s="1476"/>
      <c r="J754" s="1476"/>
      <c r="K754" s="1476"/>
      <c r="L754" s="1477"/>
      <c r="M754" s="690">
        <v>0</v>
      </c>
      <c r="N754" s="1254"/>
      <c r="O754" s="1254"/>
      <c r="P754" s="1254"/>
      <c r="Q754" s="1254"/>
      <c r="R754" s="1254"/>
      <c r="S754" s="1254"/>
      <c r="T754" s="1254"/>
      <c r="U754" s="1254"/>
      <c r="V754" s="1254"/>
      <c r="W754" s="1254"/>
      <c r="X754" s="1254"/>
      <c r="Y754" s="1254"/>
      <c r="Z754" s="1254"/>
      <c r="AA754" s="1254"/>
      <c r="AB754" s="1254"/>
      <c r="AC754" s="1254"/>
      <c r="AD754" s="1036"/>
      <c r="AE754" s="1016"/>
      <c r="AF754" s="1017"/>
    </row>
    <row r="755" spans="1:32" x14ac:dyDescent="0.2">
      <c r="A755" s="11">
        <v>187</v>
      </c>
      <c r="B755" s="271"/>
      <c r="C755" s="272"/>
      <c r="D755" s="1472" t="str">
        <f>'2. CAD NCCF'!D755:L755</f>
        <v>Liquidity facilities undrawn</v>
      </c>
      <c r="E755" s="1473"/>
      <c r="F755" s="1473"/>
      <c r="G755" s="1473"/>
      <c r="H755" s="1473"/>
      <c r="I755" s="1473"/>
      <c r="J755" s="1473"/>
      <c r="K755" s="1473"/>
      <c r="L755" s="1474"/>
      <c r="M755" s="399">
        <f>SUBTOTAL(9,M756:M762)</f>
        <v>0</v>
      </c>
      <c r="N755" s="1254"/>
      <c r="O755" s="1254"/>
      <c r="P755" s="1254"/>
      <c r="Q755" s="1254"/>
      <c r="R755" s="1254"/>
      <c r="S755" s="1254"/>
      <c r="T755" s="1254"/>
      <c r="U755" s="1254"/>
      <c r="V755" s="1254"/>
      <c r="W755" s="1254"/>
      <c r="X755" s="1254"/>
      <c r="Y755" s="1254"/>
      <c r="Z755" s="1254"/>
      <c r="AA755" s="1254"/>
      <c r="AB755" s="1254"/>
      <c r="AC755" s="1254"/>
      <c r="AD755" s="1036"/>
      <c r="AE755" s="1016"/>
      <c r="AF755" s="1017"/>
    </row>
    <row r="756" spans="1:32" x14ac:dyDescent="0.2">
      <c r="A756" s="11">
        <v>188</v>
      </c>
      <c r="B756" s="271"/>
      <c r="C756" s="272"/>
      <c r="D756" s="272"/>
      <c r="E756" s="272"/>
      <c r="F756" s="1475" t="str">
        <f>'2. CAD NCCF'!F756:L756</f>
        <v>Uncommitted credit facility - Undrawn portion</v>
      </c>
      <c r="G756" s="1476"/>
      <c r="H756" s="1476"/>
      <c r="I756" s="1476"/>
      <c r="J756" s="1476"/>
      <c r="K756" s="1476"/>
      <c r="L756" s="1477"/>
      <c r="M756" s="690">
        <v>0</v>
      </c>
      <c r="N756" s="1254"/>
      <c r="O756" s="1254"/>
      <c r="P756" s="1254"/>
      <c r="Q756" s="1254"/>
      <c r="R756" s="1254"/>
      <c r="S756" s="1254"/>
      <c r="T756" s="1254"/>
      <c r="U756" s="1254"/>
      <c r="V756" s="1254"/>
      <c r="W756" s="1254"/>
      <c r="X756" s="1254"/>
      <c r="Y756" s="1254"/>
      <c r="Z756" s="1254"/>
      <c r="AA756" s="1254"/>
      <c r="AB756" s="1254"/>
      <c r="AC756" s="1254"/>
      <c r="AD756" s="1036"/>
      <c r="AE756" s="1016"/>
      <c r="AF756" s="1017"/>
    </row>
    <row r="757" spans="1:32" ht="27.75" customHeight="1" x14ac:dyDescent="0.2">
      <c r="A757" s="11">
        <v>189</v>
      </c>
      <c r="B757" s="271"/>
      <c r="C757" s="272"/>
      <c r="D757" s="272"/>
      <c r="E757" s="272"/>
      <c r="F757" s="1475" t="str">
        <f>'2. CAD NCCF'!F757:L757</f>
        <v>Committed credit facility - Undrawn portion ; retail &amp; small business</v>
      </c>
      <c r="G757" s="1476"/>
      <c r="H757" s="1476"/>
      <c r="I757" s="1476"/>
      <c r="J757" s="1476"/>
      <c r="K757" s="1476"/>
      <c r="L757" s="1477"/>
      <c r="M757" s="690">
        <v>0</v>
      </c>
      <c r="N757" s="1254"/>
      <c r="O757" s="1254"/>
      <c r="P757" s="1254"/>
      <c r="Q757" s="1254"/>
      <c r="R757" s="1254"/>
      <c r="S757" s="1254"/>
      <c r="T757" s="1254"/>
      <c r="U757" s="1254"/>
      <c r="V757" s="1254"/>
      <c r="W757" s="1254"/>
      <c r="X757" s="1254"/>
      <c r="Y757" s="1254"/>
      <c r="Z757" s="1254"/>
      <c r="AA757" s="1254"/>
      <c r="AB757" s="1254"/>
      <c r="AC757" s="1254"/>
      <c r="AD757" s="1036"/>
      <c r="AE757" s="1016"/>
      <c r="AF757" s="1017"/>
    </row>
    <row r="758" spans="1:32" ht="27.75" customHeight="1" x14ac:dyDescent="0.2">
      <c r="A758" s="11">
        <v>189</v>
      </c>
      <c r="B758" s="271"/>
      <c r="C758" s="272"/>
      <c r="D758" s="272"/>
      <c r="E758" s="272"/>
      <c r="F758" s="1475" t="str">
        <f>'2. CAD NCCF'!F758:L758</f>
        <v>Committed credit facility - Undrawn portion ; heloc &amp; credit card</v>
      </c>
      <c r="G758" s="1476"/>
      <c r="H758" s="1476"/>
      <c r="I758" s="1476"/>
      <c r="J758" s="1476"/>
      <c r="K758" s="1476"/>
      <c r="L758" s="1477"/>
      <c r="M758" s="690">
        <v>0</v>
      </c>
      <c r="N758" s="1254"/>
      <c r="O758" s="1254"/>
      <c r="P758" s="1254"/>
      <c r="Q758" s="1254"/>
      <c r="R758" s="1254"/>
      <c r="S758" s="1254"/>
      <c r="T758" s="1254"/>
      <c r="U758" s="1254"/>
      <c r="V758" s="1254"/>
      <c r="W758" s="1254"/>
      <c r="X758" s="1254"/>
      <c r="Y758" s="1254"/>
      <c r="Z758" s="1254"/>
      <c r="AA758" s="1254"/>
      <c r="AB758" s="1254"/>
      <c r="AC758" s="1254"/>
      <c r="AD758" s="1036"/>
      <c r="AE758" s="1016"/>
      <c r="AF758" s="1017"/>
    </row>
    <row r="759" spans="1:32" ht="15" customHeight="1" x14ac:dyDescent="0.2">
      <c r="A759" s="11">
        <v>189</v>
      </c>
      <c r="B759" s="271"/>
      <c r="C759" s="272"/>
      <c r="D759" s="272"/>
      <c r="E759" s="272"/>
      <c r="F759" s="1475" t="str">
        <f>'2. CAD NCCF'!F759:L759</f>
        <v>Committed credit facility - Undrawn portion ; FI</v>
      </c>
      <c r="G759" s="1476"/>
      <c r="H759" s="1476"/>
      <c r="I759" s="1476"/>
      <c r="J759" s="1476"/>
      <c r="K759" s="1476"/>
      <c r="L759" s="1477"/>
      <c r="M759" s="690">
        <v>0</v>
      </c>
      <c r="N759" s="1254"/>
      <c r="O759" s="1254"/>
      <c r="P759" s="1254"/>
      <c r="Q759" s="1254"/>
      <c r="R759" s="1254"/>
      <c r="S759" s="1254"/>
      <c r="T759" s="1254"/>
      <c r="U759" s="1254"/>
      <c r="V759" s="1254"/>
      <c r="W759" s="1254"/>
      <c r="X759" s="1254"/>
      <c r="Y759" s="1254"/>
      <c r="Z759" s="1254"/>
      <c r="AA759" s="1254"/>
      <c r="AB759" s="1254"/>
      <c r="AC759" s="1254"/>
      <c r="AD759" s="1036"/>
      <c r="AE759" s="1016"/>
      <c r="AF759" s="1017"/>
    </row>
    <row r="760" spans="1:32" ht="27.75" customHeight="1" x14ac:dyDescent="0.2">
      <c r="A760" s="11">
        <v>189</v>
      </c>
      <c r="B760" s="271"/>
      <c r="C760" s="272"/>
      <c r="D760" s="272"/>
      <c r="E760" s="272"/>
      <c r="F760" s="1475" t="str">
        <f>'2. CAD NCCF'!F760:L760</f>
        <v>Committed credit facility - Undrawn portion ; non-FI corp, govt, PSE</v>
      </c>
      <c r="G760" s="1476"/>
      <c r="H760" s="1476"/>
      <c r="I760" s="1476"/>
      <c r="J760" s="1476"/>
      <c r="K760" s="1476"/>
      <c r="L760" s="1477"/>
      <c r="M760" s="690">
        <v>0</v>
      </c>
      <c r="N760" s="1254"/>
      <c r="O760" s="1254"/>
      <c r="P760" s="1254"/>
      <c r="Q760" s="1254"/>
      <c r="R760" s="1254"/>
      <c r="S760" s="1254"/>
      <c r="T760" s="1254"/>
      <c r="U760" s="1254"/>
      <c r="V760" s="1254"/>
      <c r="W760" s="1254"/>
      <c r="X760" s="1254"/>
      <c r="Y760" s="1254"/>
      <c r="Z760" s="1254"/>
      <c r="AA760" s="1254"/>
      <c r="AB760" s="1254"/>
      <c r="AC760" s="1254"/>
      <c r="AD760" s="1036"/>
      <c r="AE760" s="1016"/>
      <c r="AF760" s="1017"/>
    </row>
    <row r="761" spans="1:32" ht="15" customHeight="1" x14ac:dyDescent="0.2">
      <c r="A761" s="11">
        <v>189</v>
      </c>
      <c r="B761" s="271"/>
      <c r="C761" s="272"/>
      <c r="D761" s="272"/>
      <c r="E761" s="272"/>
      <c r="F761" s="1475" t="str">
        <f>'2. CAD NCCF'!F761:L761</f>
        <v>Committed credit facility - Undrawn portion ; ABCP and VIEs</v>
      </c>
      <c r="G761" s="1476"/>
      <c r="H761" s="1476"/>
      <c r="I761" s="1476"/>
      <c r="J761" s="1476"/>
      <c r="K761" s="1476"/>
      <c r="L761" s="1477"/>
      <c r="M761" s="690">
        <v>0</v>
      </c>
      <c r="N761" s="1254"/>
      <c r="O761" s="1254"/>
      <c r="P761" s="1254"/>
      <c r="Q761" s="1254"/>
      <c r="R761" s="1254"/>
      <c r="S761" s="1254"/>
      <c r="T761" s="1254"/>
      <c r="U761" s="1254"/>
      <c r="V761" s="1254"/>
      <c r="W761" s="1254"/>
      <c r="X761" s="1254"/>
      <c r="Y761" s="1254"/>
      <c r="Z761" s="1254"/>
      <c r="AA761" s="1254"/>
      <c r="AB761" s="1254"/>
      <c r="AC761" s="1254"/>
      <c r="AD761" s="1036"/>
      <c r="AE761" s="1016"/>
      <c r="AF761" s="1017"/>
    </row>
    <row r="762" spans="1:32" ht="15" customHeight="1" x14ac:dyDescent="0.2">
      <c r="A762" s="11">
        <v>189</v>
      </c>
      <c r="B762" s="271"/>
      <c r="C762" s="272"/>
      <c r="D762" s="272"/>
      <c r="E762" s="272"/>
      <c r="F762" s="1475" t="str">
        <f>'2. CAD NCCF'!F762:L762</f>
        <v>Committed credit facility - Undrawn portion ; other</v>
      </c>
      <c r="G762" s="1476"/>
      <c r="H762" s="1476"/>
      <c r="I762" s="1476"/>
      <c r="J762" s="1476"/>
      <c r="K762" s="1476"/>
      <c r="L762" s="1477"/>
      <c r="M762" s="690">
        <v>0</v>
      </c>
      <c r="N762" s="1254"/>
      <c r="O762" s="1254"/>
      <c r="P762" s="1254"/>
      <c r="Q762" s="1254"/>
      <c r="R762" s="1254"/>
      <c r="S762" s="1254"/>
      <c r="T762" s="1254"/>
      <c r="U762" s="1254"/>
      <c r="V762" s="1254"/>
      <c r="W762" s="1254"/>
      <c r="X762" s="1254"/>
      <c r="Y762" s="1254"/>
      <c r="Z762" s="1254"/>
      <c r="AA762" s="1254"/>
      <c r="AB762" s="1254"/>
      <c r="AC762" s="1254"/>
      <c r="AD762" s="1036"/>
      <c r="AE762" s="1016"/>
      <c r="AF762" s="1017"/>
    </row>
    <row r="763" spans="1:32" x14ac:dyDescent="0.2">
      <c r="A763" s="11">
        <v>187</v>
      </c>
      <c r="B763" s="271"/>
      <c r="C763" s="272"/>
      <c r="D763" s="1472" t="str">
        <f>'2. CAD NCCF'!D763:L763</f>
        <v>Liquidity facilities drawn</v>
      </c>
      <c r="E763" s="1473"/>
      <c r="F763" s="1473"/>
      <c r="G763" s="1473"/>
      <c r="H763" s="1473"/>
      <c r="I763" s="1473"/>
      <c r="J763" s="1473"/>
      <c r="K763" s="1473"/>
      <c r="L763" s="1474"/>
      <c r="M763" s="399">
        <f>SUBTOTAL(9,M764:M770)</f>
        <v>0</v>
      </c>
      <c r="N763" s="1254"/>
      <c r="O763" s="1254"/>
      <c r="P763" s="1254"/>
      <c r="Q763" s="1254"/>
      <c r="R763" s="1254"/>
      <c r="S763" s="1254"/>
      <c r="T763" s="1254"/>
      <c r="U763" s="1254"/>
      <c r="V763" s="1254"/>
      <c r="W763" s="1254"/>
      <c r="X763" s="1254"/>
      <c r="Y763" s="1254"/>
      <c r="Z763" s="1254"/>
      <c r="AA763" s="1254"/>
      <c r="AB763" s="1254"/>
      <c r="AC763" s="1254"/>
      <c r="AD763" s="1036"/>
      <c r="AE763" s="1016"/>
      <c r="AF763" s="1017"/>
    </row>
    <row r="764" spans="1:32" x14ac:dyDescent="0.2">
      <c r="A764" s="11">
        <v>188</v>
      </c>
      <c r="B764" s="271"/>
      <c r="C764" s="272"/>
      <c r="D764" s="272"/>
      <c r="E764" s="272"/>
      <c r="F764" s="1475" t="str">
        <f>'2. CAD NCCF'!F764:L764</f>
        <v>Uncommitted credit facility - drawn portion</v>
      </c>
      <c r="G764" s="1476"/>
      <c r="H764" s="1476"/>
      <c r="I764" s="1476"/>
      <c r="J764" s="1476"/>
      <c r="K764" s="1476"/>
      <c r="L764" s="1477"/>
      <c r="M764" s="690">
        <v>0</v>
      </c>
      <c r="N764" s="1254"/>
      <c r="O764" s="1254"/>
      <c r="P764" s="1254"/>
      <c r="Q764" s="1254"/>
      <c r="R764" s="1254"/>
      <c r="S764" s="1254"/>
      <c r="T764" s="1254"/>
      <c r="U764" s="1254"/>
      <c r="V764" s="1254"/>
      <c r="W764" s="1254"/>
      <c r="X764" s="1254"/>
      <c r="Y764" s="1254"/>
      <c r="Z764" s="1254"/>
      <c r="AA764" s="1254"/>
      <c r="AB764" s="1254"/>
      <c r="AC764" s="1254"/>
      <c r="AD764" s="1036"/>
      <c r="AE764" s="1016"/>
      <c r="AF764" s="1017"/>
    </row>
    <row r="765" spans="1:32" ht="27.75" customHeight="1" x14ac:dyDescent="0.2">
      <c r="A765" s="11">
        <v>189</v>
      </c>
      <c r="B765" s="271"/>
      <c r="C765" s="272"/>
      <c r="D765" s="272"/>
      <c r="E765" s="272"/>
      <c r="F765" s="1475" t="str">
        <f>'2. CAD NCCF'!F765:L765</f>
        <v>Committed credit facility - drawn portion ; retail &amp; small business</v>
      </c>
      <c r="G765" s="1476"/>
      <c r="H765" s="1476"/>
      <c r="I765" s="1476"/>
      <c r="J765" s="1476"/>
      <c r="K765" s="1476"/>
      <c r="L765" s="1477"/>
      <c r="M765" s="690">
        <v>0</v>
      </c>
      <c r="N765" s="1254"/>
      <c r="O765" s="1254"/>
      <c r="P765" s="1254"/>
      <c r="Q765" s="1254"/>
      <c r="R765" s="1254"/>
      <c r="S765" s="1254"/>
      <c r="T765" s="1254"/>
      <c r="U765" s="1254"/>
      <c r="V765" s="1254"/>
      <c r="W765" s="1254"/>
      <c r="X765" s="1254"/>
      <c r="Y765" s="1254"/>
      <c r="Z765" s="1254"/>
      <c r="AA765" s="1254"/>
      <c r="AB765" s="1254"/>
      <c r="AC765" s="1254"/>
      <c r="AD765" s="1036"/>
      <c r="AE765" s="1016"/>
      <c r="AF765" s="1017"/>
    </row>
    <row r="766" spans="1:32" ht="15" customHeight="1" x14ac:dyDescent="0.2">
      <c r="A766" s="11">
        <v>189</v>
      </c>
      <c r="B766" s="271"/>
      <c r="C766" s="272"/>
      <c r="D766" s="272"/>
      <c r="E766" s="272"/>
      <c r="F766" s="1475" t="str">
        <f>'2. CAD NCCF'!F766:L766</f>
        <v>Committed credit facility - drawn portion ; heloc &amp; credit card</v>
      </c>
      <c r="G766" s="1476"/>
      <c r="H766" s="1476"/>
      <c r="I766" s="1476"/>
      <c r="J766" s="1476"/>
      <c r="K766" s="1476"/>
      <c r="L766" s="1477"/>
      <c r="M766" s="690">
        <v>0</v>
      </c>
      <c r="N766" s="1254"/>
      <c r="O766" s="1254"/>
      <c r="P766" s="1254"/>
      <c r="Q766" s="1254"/>
      <c r="R766" s="1254"/>
      <c r="S766" s="1254"/>
      <c r="T766" s="1254"/>
      <c r="U766" s="1254"/>
      <c r="V766" s="1254"/>
      <c r="W766" s="1254"/>
      <c r="X766" s="1254"/>
      <c r="Y766" s="1254"/>
      <c r="Z766" s="1254"/>
      <c r="AA766" s="1254"/>
      <c r="AB766" s="1254"/>
      <c r="AC766" s="1254"/>
      <c r="AD766" s="1036"/>
      <c r="AE766" s="1016"/>
      <c r="AF766" s="1017"/>
    </row>
    <row r="767" spans="1:32" ht="15" customHeight="1" x14ac:dyDescent="0.2">
      <c r="A767" s="11">
        <v>189</v>
      </c>
      <c r="B767" s="271"/>
      <c r="C767" s="272"/>
      <c r="D767" s="272"/>
      <c r="E767" s="272"/>
      <c r="F767" s="1475" t="str">
        <f>'2. CAD NCCF'!F767:L767</f>
        <v>Committed credit facility - drawn portion ; FI</v>
      </c>
      <c r="G767" s="1476"/>
      <c r="H767" s="1476"/>
      <c r="I767" s="1476"/>
      <c r="J767" s="1476"/>
      <c r="K767" s="1476"/>
      <c r="L767" s="1477"/>
      <c r="M767" s="690">
        <v>0</v>
      </c>
      <c r="N767" s="1254"/>
      <c r="O767" s="1254"/>
      <c r="P767" s="1254"/>
      <c r="Q767" s="1254"/>
      <c r="R767" s="1254"/>
      <c r="S767" s="1254"/>
      <c r="T767" s="1254"/>
      <c r="U767" s="1254"/>
      <c r="V767" s="1254"/>
      <c r="W767" s="1254"/>
      <c r="X767" s="1254"/>
      <c r="Y767" s="1254"/>
      <c r="Z767" s="1254"/>
      <c r="AA767" s="1254"/>
      <c r="AB767" s="1254"/>
      <c r="AC767" s="1254"/>
      <c r="AD767" s="1036"/>
      <c r="AE767" s="1016"/>
      <c r="AF767" s="1017"/>
    </row>
    <row r="768" spans="1:32" ht="27.75" customHeight="1" x14ac:dyDescent="0.2">
      <c r="A768" s="11">
        <v>189</v>
      </c>
      <c r="B768" s="271"/>
      <c r="C768" s="272"/>
      <c r="D768" s="272"/>
      <c r="E768" s="272"/>
      <c r="F768" s="1475" t="str">
        <f>'2. CAD NCCF'!F768:L768</f>
        <v>Committed credit facility - drawn portion ; non-FI corp, govt, PSE</v>
      </c>
      <c r="G768" s="1476"/>
      <c r="H768" s="1476"/>
      <c r="I768" s="1476"/>
      <c r="J768" s="1476"/>
      <c r="K768" s="1476"/>
      <c r="L768" s="1477"/>
      <c r="M768" s="690">
        <v>0</v>
      </c>
      <c r="N768" s="1254"/>
      <c r="O768" s="1254"/>
      <c r="P768" s="1254"/>
      <c r="Q768" s="1254"/>
      <c r="R768" s="1254"/>
      <c r="S768" s="1254"/>
      <c r="T768" s="1254"/>
      <c r="U768" s="1254"/>
      <c r="V768" s="1254"/>
      <c r="W768" s="1254"/>
      <c r="X768" s="1254"/>
      <c r="Y768" s="1254"/>
      <c r="Z768" s="1254"/>
      <c r="AA768" s="1254"/>
      <c r="AB768" s="1254"/>
      <c r="AC768" s="1254"/>
      <c r="AD768" s="1036"/>
      <c r="AE768" s="1016"/>
      <c r="AF768" s="1017"/>
    </row>
    <row r="769" spans="1:89" ht="15" customHeight="1" x14ac:dyDescent="0.2">
      <c r="A769" s="11">
        <v>189</v>
      </c>
      <c r="B769" s="271"/>
      <c r="C769" s="272"/>
      <c r="D769" s="272"/>
      <c r="E769" s="272"/>
      <c r="F769" s="1475" t="str">
        <f>'2. CAD NCCF'!F769:L769</f>
        <v>Committed credit facility - drawn portion ; ABCP and VIEs</v>
      </c>
      <c r="G769" s="1476"/>
      <c r="H769" s="1476"/>
      <c r="I769" s="1476"/>
      <c r="J769" s="1476"/>
      <c r="K769" s="1476"/>
      <c r="L769" s="1477"/>
      <c r="M769" s="690">
        <v>0</v>
      </c>
      <c r="N769" s="1254"/>
      <c r="O769" s="1254"/>
      <c r="P769" s="1254"/>
      <c r="Q769" s="1254"/>
      <c r="R769" s="1254"/>
      <c r="S769" s="1254"/>
      <c r="T769" s="1254"/>
      <c r="U769" s="1254"/>
      <c r="V769" s="1254"/>
      <c r="W769" s="1254"/>
      <c r="X769" s="1254"/>
      <c r="Y769" s="1254"/>
      <c r="Z769" s="1254"/>
      <c r="AA769" s="1254"/>
      <c r="AB769" s="1254"/>
      <c r="AC769" s="1254"/>
      <c r="AD769" s="1036"/>
      <c r="AE769" s="1016"/>
      <c r="AF769" s="1017"/>
      <c r="AG769" s="326"/>
      <c r="AH769" s="326"/>
      <c r="AI769" s="326"/>
      <c r="AJ769" s="326"/>
      <c r="AK769" s="326"/>
      <c r="AL769" s="326"/>
      <c r="AM769" s="326"/>
      <c r="AN769" s="326"/>
      <c r="AO769" s="326"/>
      <c r="AP769" s="326"/>
      <c r="AQ769" s="326"/>
      <c r="AR769" s="326"/>
      <c r="AS769" s="326"/>
      <c r="AT769" s="326"/>
      <c r="AU769" s="326"/>
      <c r="AV769" s="326"/>
      <c r="AW769" s="326"/>
      <c r="AX769" s="326"/>
      <c r="AY769" s="326"/>
      <c r="AZ769" s="326"/>
      <c r="BA769" s="326"/>
      <c r="BB769" s="326"/>
      <c r="BC769" s="326"/>
      <c r="BD769" s="326"/>
      <c r="BE769" s="326"/>
      <c r="BF769" s="326"/>
      <c r="BG769" s="326"/>
      <c r="BH769" s="326"/>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row>
    <row r="770" spans="1:89" ht="15" customHeight="1" x14ac:dyDescent="0.2">
      <c r="A770" s="11">
        <v>189</v>
      </c>
      <c r="B770" s="518"/>
      <c r="C770" s="519"/>
      <c r="D770" s="519"/>
      <c r="E770" s="520"/>
      <c r="F770" s="1475" t="str">
        <f>'2. CAD NCCF'!F770:L770</f>
        <v>Committed credit facility - drawn portion ; other</v>
      </c>
      <c r="G770" s="1476"/>
      <c r="H770" s="1476"/>
      <c r="I770" s="1476"/>
      <c r="J770" s="1476"/>
      <c r="K770" s="1476"/>
      <c r="L770" s="1477"/>
      <c r="M770" s="690">
        <v>0</v>
      </c>
      <c r="N770" s="977"/>
      <c r="O770" s="977"/>
      <c r="P770" s="977"/>
      <c r="Q770" s="977"/>
      <c r="R770" s="977"/>
      <c r="S770" s="977"/>
      <c r="T770" s="977"/>
      <c r="U770" s="977"/>
      <c r="V770" s="977"/>
      <c r="W770" s="977"/>
      <c r="X770" s="977"/>
      <c r="Y770" s="977"/>
      <c r="Z770" s="977"/>
      <c r="AA770" s="977"/>
      <c r="AB770" s="977"/>
      <c r="AC770" s="977"/>
      <c r="AD770" s="1036"/>
      <c r="AE770" s="1016"/>
      <c r="AF770" s="1017"/>
      <c r="AG770" s="326"/>
      <c r="AH770" s="326"/>
      <c r="AI770" s="326"/>
      <c r="AJ770" s="326"/>
      <c r="AK770" s="326"/>
      <c r="AL770" s="326"/>
      <c r="AM770" s="326"/>
      <c r="AN770" s="326"/>
      <c r="AO770" s="326"/>
      <c r="AP770" s="326"/>
      <c r="AQ770" s="326"/>
      <c r="AR770" s="326"/>
      <c r="AS770" s="326"/>
      <c r="AT770" s="326"/>
      <c r="AU770" s="326"/>
      <c r="AV770" s="326"/>
      <c r="AW770" s="326"/>
      <c r="AX770" s="326"/>
      <c r="AY770" s="326"/>
      <c r="AZ770" s="326"/>
      <c r="BA770" s="326"/>
      <c r="BB770" s="326"/>
      <c r="BC770" s="326"/>
      <c r="BD770" s="326"/>
      <c r="BE770" s="326"/>
      <c r="BF770" s="326"/>
      <c r="BG770" s="326"/>
      <c r="BH770" s="326"/>
      <c r="BI770" s="326"/>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row>
    <row r="771" spans="1:89" ht="7.5" hidden="1" customHeight="1" x14ac:dyDescent="0.2">
      <c r="A771" s="11"/>
      <c r="B771" s="1725"/>
      <c r="C771" s="1726"/>
      <c r="D771" s="1726"/>
      <c r="E771" s="1726"/>
      <c r="F771" s="1726"/>
      <c r="G771" s="1726"/>
      <c r="H771" s="1726"/>
      <c r="I771" s="1726"/>
      <c r="J771" s="1726"/>
      <c r="K771" s="1726"/>
      <c r="L771" s="1726"/>
      <c r="M771" s="858"/>
      <c r="N771" s="858"/>
      <c r="O771" s="858"/>
      <c r="P771" s="858"/>
      <c r="Q771" s="858"/>
      <c r="R771" s="858"/>
      <c r="S771" s="858"/>
      <c r="T771" s="858"/>
      <c r="U771" s="858"/>
      <c r="V771" s="858"/>
      <c r="W771" s="858"/>
      <c r="X771" s="858"/>
      <c r="Y771" s="858"/>
      <c r="Z771" s="858"/>
      <c r="AA771" s="858"/>
      <c r="AB771" s="858"/>
      <c r="AC771" s="858"/>
      <c r="AD771" s="858"/>
      <c r="AE771" s="858"/>
      <c r="AF771" s="859"/>
      <c r="AG771" s="326"/>
      <c r="AH771" s="326"/>
      <c r="AI771" s="326"/>
      <c r="AJ771" s="326"/>
      <c r="AK771" s="326"/>
      <c r="AL771" s="326"/>
      <c r="AM771" s="326"/>
      <c r="AN771" s="326"/>
      <c r="AO771" s="326"/>
      <c r="AP771" s="326"/>
      <c r="AQ771" s="326"/>
      <c r="AR771" s="326"/>
      <c r="AS771" s="326"/>
      <c r="AT771" s="326"/>
      <c r="AU771" s="326"/>
      <c r="AV771" s="326"/>
      <c r="AW771" s="326"/>
      <c r="AX771" s="326"/>
      <c r="AY771" s="326"/>
      <c r="AZ771" s="326"/>
      <c r="BA771" s="326"/>
      <c r="BB771" s="326"/>
      <c r="BC771" s="326"/>
      <c r="BD771" s="326"/>
      <c r="BE771" s="326"/>
      <c r="BF771" s="326"/>
      <c r="BG771" s="326"/>
      <c r="BH771" s="326"/>
      <c r="BI771" s="326"/>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row>
    <row r="772" spans="1:89" ht="22.5" customHeight="1" x14ac:dyDescent="0.2">
      <c r="A772" s="11">
        <v>323</v>
      </c>
      <c r="B772" s="1521" t="str">
        <f>'2. CAD NCCF'!B772:L772</f>
        <v>Cash inflows/Outflows from off balance sheet commitments</v>
      </c>
      <c r="C772" s="1522"/>
      <c r="D772" s="1522"/>
      <c r="E772" s="1522"/>
      <c r="F772" s="1522"/>
      <c r="G772" s="1522"/>
      <c r="H772" s="1522"/>
      <c r="I772" s="1522"/>
      <c r="J772" s="1522"/>
      <c r="K772" s="1522"/>
      <c r="L772" s="1535"/>
      <c r="M772" s="399">
        <f>SUBTOTAL(9,M745:M770)</f>
        <v>0</v>
      </c>
      <c r="N772" s="402">
        <f t="shared" ref="N772:AC772" si="171">SUBTOTAL(9,N745:N770)</f>
        <v>0</v>
      </c>
      <c r="O772" s="406">
        <f t="shared" si="171"/>
        <v>0</v>
      </c>
      <c r="P772" s="405">
        <f t="shared" si="171"/>
        <v>0</v>
      </c>
      <c r="Q772" s="407">
        <f t="shared" si="171"/>
        <v>0</v>
      </c>
      <c r="R772" s="406">
        <f t="shared" si="171"/>
        <v>0</v>
      </c>
      <c r="S772" s="405">
        <f t="shared" si="171"/>
        <v>0</v>
      </c>
      <c r="T772" s="406">
        <f t="shared" si="171"/>
        <v>0</v>
      </c>
      <c r="U772" s="405">
        <f t="shared" si="171"/>
        <v>0</v>
      </c>
      <c r="V772" s="406">
        <f t="shared" si="171"/>
        <v>0</v>
      </c>
      <c r="W772" s="405">
        <f t="shared" si="171"/>
        <v>0</v>
      </c>
      <c r="X772" s="406">
        <f t="shared" si="171"/>
        <v>0</v>
      </c>
      <c r="Y772" s="405">
        <f t="shared" si="171"/>
        <v>0</v>
      </c>
      <c r="Z772" s="406">
        <f t="shared" si="171"/>
        <v>0</v>
      </c>
      <c r="AA772" s="405">
        <f t="shared" si="171"/>
        <v>0</v>
      </c>
      <c r="AB772" s="416">
        <f t="shared" si="171"/>
        <v>0</v>
      </c>
      <c r="AC772" s="399">
        <f t="shared" si="171"/>
        <v>0</v>
      </c>
      <c r="AD772" s="1015"/>
      <c r="AE772" s="1016"/>
      <c r="AF772" s="1017"/>
      <c r="AG772" s="326"/>
      <c r="AH772" s="326"/>
      <c r="AI772" s="326"/>
      <c r="AJ772" s="326"/>
      <c r="AK772" s="326"/>
      <c r="AL772" s="326"/>
      <c r="AM772" s="326"/>
      <c r="AN772" s="326"/>
      <c r="AO772" s="326"/>
      <c r="AP772" s="326"/>
      <c r="AQ772" s="326"/>
      <c r="AR772" s="326"/>
      <c r="AS772" s="326"/>
      <c r="AT772" s="326"/>
      <c r="AU772" s="326"/>
      <c r="AV772" s="326"/>
      <c r="AW772" s="326"/>
      <c r="AX772" s="326"/>
      <c r="AY772" s="326"/>
      <c r="AZ772" s="326"/>
      <c r="BA772" s="326"/>
      <c r="BB772" s="326"/>
      <c r="BC772" s="326"/>
      <c r="BD772" s="326"/>
      <c r="BE772" s="326"/>
      <c r="BF772" s="326"/>
      <c r="BG772" s="326"/>
      <c r="BH772" s="326"/>
      <c r="BI772" s="326"/>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row>
    <row r="773" spans="1:89" s="10" customFormat="1" hidden="1" x14ac:dyDescent="0.2">
      <c r="A773" s="9"/>
      <c r="B773" s="1612"/>
      <c r="C773" s="916"/>
      <c r="D773" s="916"/>
      <c r="E773" s="916"/>
      <c r="F773" s="916"/>
      <c r="G773" s="916"/>
      <c r="H773" s="916"/>
      <c r="I773" s="916"/>
      <c r="J773" s="916"/>
      <c r="K773" s="916"/>
      <c r="L773" s="916"/>
      <c r="M773" s="916"/>
      <c r="N773" s="916"/>
      <c r="O773" s="916"/>
      <c r="P773" s="916"/>
      <c r="Q773" s="916"/>
      <c r="R773" s="916"/>
      <c r="S773" s="916"/>
      <c r="T773" s="916"/>
      <c r="U773" s="916"/>
      <c r="V773" s="916"/>
      <c r="W773" s="916"/>
      <c r="X773" s="916"/>
      <c r="Y773" s="916"/>
      <c r="Z773" s="916"/>
      <c r="AA773" s="916"/>
      <c r="AB773" s="916"/>
      <c r="AC773" s="916"/>
      <c r="AD773" s="916"/>
      <c r="AE773" s="916"/>
      <c r="AF773" s="917"/>
      <c r="AG773" s="326"/>
      <c r="AH773" s="326"/>
      <c r="AI773" s="326"/>
      <c r="AJ773" s="326"/>
      <c r="AK773" s="326"/>
      <c r="AL773" s="326"/>
      <c r="AM773" s="326"/>
      <c r="AN773" s="326"/>
      <c r="AO773" s="326"/>
      <c r="AP773" s="326"/>
      <c r="AQ773" s="326"/>
      <c r="AR773" s="326"/>
      <c r="AS773" s="326"/>
      <c r="AT773" s="326"/>
      <c r="AU773" s="326"/>
      <c r="AV773" s="326"/>
      <c r="AW773" s="326"/>
      <c r="AX773" s="326"/>
      <c r="AY773" s="326"/>
      <c r="AZ773" s="326"/>
      <c r="BA773" s="326"/>
      <c r="BB773" s="326"/>
      <c r="BC773" s="326"/>
      <c r="BD773" s="326"/>
      <c r="BE773" s="326"/>
      <c r="BF773" s="326"/>
      <c r="BG773" s="326"/>
      <c r="BH773" s="326"/>
      <c r="BI773" s="326"/>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row>
    <row r="774" spans="1:89" s="10" customFormat="1" hidden="1" x14ac:dyDescent="0.2">
      <c r="A774" s="9"/>
      <c r="B774" s="1730"/>
      <c r="C774" s="922"/>
      <c r="D774" s="922"/>
      <c r="E774" s="922"/>
      <c r="F774" s="922"/>
      <c r="G774" s="922"/>
      <c r="H774" s="922"/>
      <c r="I774" s="922"/>
      <c r="J774" s="922"/>
      <c r="K774" s="922"/>
      <c r="L774" s="922"/>
      <c r="M774" s="922"/>
      <c r="N774" s="922"/>
      <c r="O774" s="922"/>
      <c r="P774" s="922"/>
      <c r="Q774" s="922"/>
      <c r="R774" s="922"/>
      <c r="S774" s="922"/>
      <c r="T774" s="922"/>
      <c r="U774" s="922"/>
      <c r="V774" s="922"/>
      <c r="W774" s="922"/>
      <c r="X774" s="922"/>
      <c r="Y774" s="922"/>
      <c r="Z774" s="922"/>
      <c r="AA774" s="922"/>
      <c r="AB774" s="922"/>
      <c r="AC774" s="922"/>
      <c r="AD774" s="922"/>
      <c r="AE774" s="922"/>
      <c r="AF774" s="923"/>
      <c r="AG774" s="326"/>
      <c r="AH774" s="326"/>
      <c r="AI774" s="326"/>
      <c r="AJ774" s="326"/>
      <c r="AK774" s="326"/>
      <c r="AL774" s="326"/>
      <c r="AM774" s="326"/>
      <c r="AN774" s="326"/>
      <c r="AO774" s="326"/>
      <c r="AP774" s="326"/>
      <c r="AQ774" s="326"/>
      <c r="AR774" s="326"/>
      <c r="AS774" s="326"/>
      <c r="AT774" s="326"/>
      <c r="AU774" s="326"/>
      <c r="AV774" s="326"/>
      <c r="AW774" s="326"/>
      <c r="AX774" s="326"/>
      <c r="AY774" s="326"/>
      <c r="AZ774" s="326"/>
      <c r="BA774" s="326"/>
      <c r="BB774" s="326"/>
      <c r="BC774" s="326"/>
      <c r="BD774" s="326"/>
      <c r="BE774" s="326"/>
      <c r="BF774" s="326"/>
      <c r="BG774" s="326"/>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row>
    <row r="775" spans="1:89" s="10" customFormat="1" hidden="1" x14ac:dyDescent="0.2">
      <c r="A775" s="9"/>
      <c r="B775" s="1762" t="s">
        <v>321</v>
      </c>
      <c r="C775" s="1609"/>
      <c r="D775" s="1609"/>
      <c r="E775" s="1609"/>
      <c r="F775" s="1609"/>
      <c r="G775" s="1609"/>
      <c r="H775" s="1609"/>
      <c r="I775" s="1609"/>
      <c r="J775" s="1609"/>
      <c r="K775" s="1609"/>
      <c r="L775" s="1609"/>
      <c r="M775" s="1609"/>
      <c r="N775" s="1609"/>
      <c r="O775" s="1609"/>
      <c r="P775" s="1609"/>
      <c r="Q775" s="1609"/>
      <c r="R775" s="1609"/>
      <c r="S775" s="1609"/>
      <c r="T775" s="1609"/>
      <c r="U775" s="1609"/>
      <c r="V775" s="1609"/>
      <c r="W775" s="1609"/>
      <c r="X775" s="1609"/>
      <c r="Y775" s="1609"/>
      <c r="Z775" s="1609"/>
      <c r="AA775" s="1609"/>
      <c r="AB775" s="1609"/>
      <c r="AC775" s="1609"/>
      <c r="AD775" s="1609"/>
      <c r="AE775" s="1609"/>
      <c r="AF775" s="1610"/>
      <c r="AG775" s="326"/>
      <c r="AH775" s="326"/>
      <c r="AI775" s="326"/>
      <c r="AJ775" s="326"/>
      <c r="AK775" s="326"/>
      <c r="AL775" s="326"/>
      <c r="AM775" s="326"/>
      <c r="AN775" s="326"/>
      <c r="AO775" s="326"/>
      <c r="AP775" s="326"/>
      <c r="AQ775" s="326"/>
      <c r="AR775" s="326"/>
      <c r="AS775" s="326"/>
      <c r="AT775" s="326"/>
      <c r="AU775" s="326"/>
      <c r="AV775" s="326"/>
      <c r="AW775" s="326"/>
      <c r="AX775" s="326"/>
      <c r="AY775" s="326"/>
      <c r="AZ775" s="326"/>
      <c r="BA775" s="326"/>
      <c r="BB775" s="326"/>
      <c r="BC775" s="326"/>
      <c r="BD775" s="326"/>
      <c r="BE775" s="326"/>
      <c r="BF775" s="326"/>
      <c r="BG775" s="326"/>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row>
    <row r="776" spans="1:89" s="10" customFormat="1" x14ac:dyDescent="0.2">
      <c r="A776" s="9"/>
      <c r="B776" s="1611"/>
      <c r="C776" s="1189"/>
      <c r="D776" s="1189"/>
      <c r="E776" s="1189"/>
      <c r="F776" s="1189"/>
      <c r="G776" s="1189"/>
      <c r="H776" s="1189"/>
      <c r="I776" s="1189"/>
      <c r="J776" s="1189"/>
      <c r="K776" s="1189"/>
      <c r="L776" s="1189"/>
      <c r="M776" s="1189"/>
      <c r="N776" s="1189"/>
      <c r="O776" s="1189"/>
      <c r="P776" s="1189"/>
      <c r="Q776" s="1189"/>
      <c r="R776" s="1189"/>
      <c r="S776" s="1189"/>
      <c r="T776" s="1189"/>
      <c r="U776" s="1189"/>
      <c r="V776" s="1189"/>
      <c r="W776" s="1189"/>
      <c r="X776" s="1189"/>
      <c r="Y776" s="1189"/>
      <c r="Z776" s="1189"/>
      <c r="AA776" s="1189"/>
      <c r="AB776" s="1189"/>
      <c r="AC776" s="1189"/>
      <c r="AD776" s="1189"/>
      <c r="AE776" s="1189"/>
      <c r="AF776" s="1190"/>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2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row>
    <row r="777" spans="1:89" ht="22.5" customHeight="1" outlineLevel="1" x14ac:dyDescent="0.2">
      <c r="B777" s="1191"/>
      <c r="C777" s="1192"/>
      <c r="D777" s="1192"/>
      <c r="E777" s="1192"/>
      <c r="F777" s="1192"/>
      <c r="G777" s="1192"/>
      <c r="H777" s="1192"/>
      <c r="I777" s="1192"/>
      <c r="J777" s="1192"/>
      <c r="K777" s="1192"/>
      <c r="L777" s="1192"/>
      <c r="M777" s="1192"/>
      <c r="N777" s="1192"/>
      <c r="O777" s="1192"/>
      <c r="P777" s="1192"/>
      <c r="Q777" s="1192"/>
      <c r="R777" s="1192"/>
      <c r="S777" s="1192"/>
      <c r="T777" s="1192"/>
      <c r="U777" s="1192"/>
      <c r="V777" s="1192"/>
      <c r="W777" s="1192"/>
      <c r="X777" s="1192"/>
      <c r="Y777" s="1192"/>
      <c r="Z777" s="1192"/>
      <c r="AA777" s="1192"/>
      <c r="AB777" s="1192"/>
      <c r="AC777" s="1192"/>
      <c r="AD777" s="1192"/>
      <c r="AE777" s="1192"/>
      <c r="AF777" s="1193"/>
      <c r="AG777" s="326"/>
      <c r="AH777" s="326"/>
      <c r="AI777" s="326"/>
      <c r="AJ777" s="326"/>
      <c r="AK777" s="326"/>
      <c r="AL777" s="326"/>
      <c r="AM777" s="326"/>
      <c r="AN777" s="326"/>
      <c r="AO777" s="326"/>
      <c r="AP777" s="326"/>
      <c r="AQ777" s="326"/>
      <c r="AR777" s="326"/>
      <c r="AS777" s="326"/>
      <c r="AT777" s="326"/>
      <c r="AU777" s="326"/>
      <c r="AV777" s="326"/>
      <c r="AW777" s="326"/>
      <c r="AX777" s="326"/>
      <c r="AY777" s="326"/>
      <c r="AZ777" s="326"/>
      <c r="BA777" s="326"/>
      <c r="BB777" s="326"/>
      <c r="BC777" s="326"/>
      <c r="BD777" s="326"/>
      <c r="BE777" s="326"/>
      <c r="BF777" s="326"/>
      <c r="BG777" s="326"/>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row>
    <row r="778" spans="1:89" s="12" customFormat="1" ht="7.5" hidden="1" customHeight="1" outlineLevel="2" x14ac:dyDescent="0.2">
      <c r="B778" s="1727"/>
      <c r="C778" s="1728"/>
      <c r="D778" s="1728"/>
      <c r="E778" s="1728"/>
      <c r="F778" s="1728"/>
      <c r="G778" s="1728"/>
      <c r="H778" s="1728"/>
      <c r="I778" s="1728"/>
      <c r="J778" s="1728"/>
      <c r="K778" s="1728"/>
      <c r="L778" s="1728"/>
      <c r="M778" s="1728"/>
      <c r="N778" s="1728"/>
      <c r="O778" s="1728"/>
      <c r="P778" s="1728"/>
      <c r="Q778" s="1728"/>
      <c r="R778" s="1728"/>
      <c r="S778" s="1728"/>
      <c r="T778" s="1728"/>
      <c r="U778" s="1728"/>
      <c r="V778" s="1728"/>
      <c r="W778" s="1728"/>
      <c r="X778" s="1728"/>
      <c r="Y778" s="1728"/>
      <c r="Z778" s="1728"/>
      <c r="AA778" s="1728"/>
      <c r="AB778" s="1728"/>
      <c r="AC778" s="1728"/>
      <c r="AD778" s="1728"/>
      <c r="AE778" s="1728"/>
      <c r="AF778" s="1729"/>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F778" s="326"/>
      <c r="BG778" s="32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row>
    <row r="779" spans="1:89" ht="22.5" hidden="1" customHeight="1" outlineLevel="2" x14ac:dyDescent="0.2">
      <c r="B779" s="1136" t="s">
        <v>0</v>
      </c>
      <c r="C779" s="1137"/>
      <c r="D779" s="1137"/>
      <c r="E779" s="1137"/>
      <c r="F779" s="1137"/>
      <c r="G779" s="1137"/>
      <c r="H779" s="1137"/>
      <c r="I779" s="1137"/>
      <c r="J779" s="1137"/>
      <c r="K779" s="1137"/>
      <c r="L779" s="1137"/>
      <c r="M779" s="1137"/>
      <c r="N779" s="1137"/>
      <c r="O779" s="1137"/>
      <c r="P779" s="1137"/>
      <c r="Q779" s="1137"/>
      <c r="R779" s="1137"/>
      <c r="S779" s="1137"/>
      <c r="T779" s="1137"/>
      <c r="U779" s="1137"/>
      <c r="V779" s="1137"/>
      <c r="W779" s="1137"/>
      <c r="X779" s="1137"/>
      <c r="Y779" s="1137"/>
      <c r="Z779" s="1137"/>
      <c r="AA779" s="1137"/>
      <c r="AB779" s="1137"/>
      <c r="AC779" s="1137"/>
      <c r="AD779" s="1137"/>
      <c r="AE779" s="1137"/>
      <c r="AF779" s="1138"/>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F779" s="326"/>
      <c r="BG779" s="32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row>
    <row r="780" spans="1:89" ht="22.5" hidden="1" customHeight="1" outlineLevel="2" x14ac:dyDescent="0.2">
      <c r="A780" s="11">
        <v>100</v>
      </c>
      <c r="B780" s="1745" t="s">
        <v>1</v>
      </c>
      <c r="C780" s="1746"/>
      <c r="D780" s="1746"/>
      <c r="E780" s="1746"/>
      <c r="F780" s="1759">
        <f>F4</f>
        <v>0</v>
      </c>
      <c r="G780" s="1760"/>
      <c r="H780" s="1760"/>
      <c r="I780" s="1760"/>
      <c r="J780" s="1760"/>
      <c r="K780" s="1760"/>
      <c r="L780" s="1761"/>
      <c r="M780" s="1143" t="s">
        <v>13</v>
      </c>
      <c r="N780" s="1143"/>
      <c r="O780" s="1143"/>
      <c r="P780" s="1143"/>
      <c r="Q780" s="1143"/>
      <c r="R780" s="1143"/>
      <c r="S780" s="1143"/>
      <c r="T780" s="1143"/>
      <c r="U780" s="1143"/>
      <c r="V780" s="1143"/>
      <c r="W780" s="1143"/>
      <c r="X780" s="1143"/>
      <c r="Y780" s="1143"/>
      <c r="Z780" s="1143"/>
      <c r="AA780" s="1143"/>
      <c r="AB780" s="1143"/>
      <c r="AC780" s="1143"/>
      <c r="AD780" s="1143"/>
      <c r="AE780" s="1143"/>
      <c r="AF780" s="1144"/>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2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row>
    <row r="781" spans="1:89" ht="25.5" hidden="1" customHeight="1" outlineLevel="2" x14ac:dyDescent="0.2">
      <c r="A781" s="11">
        <v>101</v>
      </c>
      <c r="B781" s="1640" t="s">
        <v>63</v>
      </c>
      <c r="C781" s="1043"/>
      <c r="D781" s="1043"/>
      <c r="E781" s="1043"/>
      <c r="F781" s="1489">
        <f>F5</f>
        <v>0</v>
      </c>
      <c r="G781" s="1490"/>
      <c r="H781" s="1490"/>
      <c r="I781" s="1490"/>
      <c r="J781" s="1490"/>
      <c r="K781" s="1490"/>
      <c r="L781" s="1491"/>
      <c r="M781" s="1747" t="s">
        <v>24</v>
      </c>
      <c r="N781" s="598">
        <f>N5</f>
        <v>7</v>
      </c>
      <c r="O781" s="334">
        <f t="shared" ref="O781:AB781" si="172">O5</f>
        <v>14</v>
      </c>
      <c r="P781" s="334">
        <f t="shared" si="172"/>
        <v>21</v>
      </c>
      <c r="Q781" s="590">
        <f t="shared" si="172"/>
        <v>31</v>
      </c>
      <c r="R781" s="586">
        <f t="shared" si="172"/>
        <v>60</v>
      </c>
      <c r="S781" s="334">
        <f t="shared" si="172"/>
        <v>89</v>
      </c>
      <c r="T781" s="334">
        <f t="shared" si="172"/>
        <v>120</v>
      </c>
      <c r="U781" s="334">
        <f t="shared" si="172"/>
        <v>150</v>
      </c>
      <c r="V781" s="334">
        <f t="shared" si="172"/>
        <v>181</v>
      </c>
      <c r="W781" s="334">
        <f t="shared" si="172"/>
        <v>211</v>
      </c>
      <c r="X781" s="334">
        <f t="shared" si="172"/>
        <v>242</v>
      </c>
      <c r="Y781" s="334">
        <f t="shared" si="172"/>
        <v>273</v>
      </c>
      <c r="Z781" s="334">
        <f t="shared" si="172"/>
        <v>303</v>
      </c>
      <c r="AA781" s="334">
        <f t="shared" si="172"/>
        <v>334</v>
      </c>
      <c r="AB781" s="334">
        <f t="shared" si="172"/>
        <v>364</v>
      </c>
      <c r="AC781" s="1493" t="s">
        <v>3</v>
      </c>
      <c r="AD781" s="1555"/>
      <c r="AE781" s="1556"/>
      <c r="AF781" s="1556"/>
    </row>
    <row r="782" spans="1:89" ht="30" hidden="1" customHeight="1" outlineLevel="2" x14ac:dyDescent="0.2">
      <c r="A782" s="11">
        <v>102</v>
      </c>
      <c r="B782" s="1559" t="s">
        <v>2</v>
      </c>
      <c r="C782" s="1560"/>
      <c r="D782" s="1560"/>
      <c r="E782" s="1560"/>
      <c r="F782" s="1560"/>
      <c r="G782" s="1560"/>
      <c r="H782" s="1560"/>
      <c r="I782" s="1560"/>
      <c r="J782" s="1560"/>
      <c r="K782" s="1560"/>
      <c r="L782" s="1561"/>
      <c r="M782" s="1022"/>
      <c r="N782" s="581" t="str">
        <f>N6</f>
        <v>7 
(Week 1)</v>
      </c>
      <c r="O782" s="374" t="str">
        <f t="shared" ref="O782:AB782" si="173">O6</f>
        <v>14 
(Week 2)</v>
      </c>
      <c r="P782" s="374" t="str">
        <f t="shared" si="173"/>
        <v>21 
(Week 3)</v>
      </c>
      <c r="Q782" s="375" t="str">
        <f t="shared" si="173"/>
        <v>31 
(Week 4)</v>
      </c>
      <c r="R782" s="376" t="str">
        <f t="shared" si="173"/>
        <v>60
(Month 2)</v>
      </c>
      <c r="S782" s="374" t="str">
        <f t="shared" si="173"/>
        <v>89
(Month 3)</v>
      </c>
      <c r="T782" s="374" t="str">
        <f t="shared" si="173"/>
        <v>120
(Month 4)</v>
      </c>
      <c r="U782" s="374" t="str">
        <f t="shared" si="173"/>
        <v>150
(Month 5)</v>
      </c>
      <c r="V782" s="374" t="str">
        <f t="shared" si="173"/>
        <v>181
(Month 6)</v>
      </c>
      <c r="W782" s="374" t="str">
        <f t="shared" si="173"/>
        <v>211
(Month 7)</v>
      </c>
      <c r="X782" s="374" t="str">
        <f t="shared" si="173"/>
        <v>242
(Month 8)</v>
      </c>
      <c r="Y782" s="374" t="str">
        <f t="shared" si="173"/>
        <v>273
(Month 9)</v>
      </c>
      <c r="Z782" s="374" t="str">
        <f t="shared" si="173"/>
        <v>303
(Month 10)</v>
      </c>
      <c r="AA782" s="374" t="str">
        <f t="shared" si="173"/>
        <v>334
(Month 11)</v>
      </c>
      <c r="AB782" s="374" t="str">
        <f t="shared" si="173"/>
        <v>364
(Month 12)</v>
      </c>
      <c r="AC782" s="1494"/>
      <c r="AD782" s="1557"/>
      <c r="AE782" s="1558"/>
      <c r="AF782" s="1558"/>
    </row>
    <row r="783" spans="1:89" ht="22.5" customHeight="1" outlineLevel="1" collapsed="1" x14ac:dyDescent="0.2">
      <c r="A783" s="11">
        <v>103</v>
      </c>
      <c r="B783" s="982" t="str">
        <f>'2. CAD NCCF'!B783:AF783</f>
        <v>ASSETS</v>
      </c>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c r="AA783" s="983"/>
      <c r="AB783" s="983"/>
      <c r="AC783" s="983"/>
      <c r="AD783" s="983"/>
      <c r="AE783" s="983"/>
      <c r="AF783" s="1115"/>
    </row>
    <row r="784" spans="1:89" ht="15" customHeight="1" outlineLevel="1" x14ac:dyDescent="0.2">
      <c r="A784" s="11">
        <v>104</v>
      </c>
      <c r="B784" s="294"/>
      <c r="C784" s="1048" t="str">
        <f>'2. CAD NCCF'!C784:AF784</f>
        <v>Cash Resources</v>
      </c>
      <c r="D784" s="1049"/>
      <c r="E784" s="1049"/>
      <c r="F784" s="1049"/>
      <c r="G784" s="1049"/>
      <c r="H784" s="1049"/>
      <c r="I784" s="1049"/>
      <c r="J784" s="1049"/>
      <c r="K784" s="1049"/>
      <c r="L784" s="1049"/>
      <c r="M784" s="1049"/>
      <c r="N784" s="1049"/>
      <c r="O784" s="1049"/>
      <c r="P784" s="1049"/>
      <c r="Q784" s="1049"/>
      <c r="R784" s="1049"/>
      <c r="S784" s="1049"/>
      <c r="T784" s="1049"/>
      <c r="U784" s="1049"/>
      <c r="V784" s="1049"/>
      <c r="W784" s="1049"/>
      <c r="X784" s="1049"/>
      <c r="Y784" s="1049"/>
      <c r="Z784" s="1049"/>
      <c r="AA784" s="1049"/>
      <c r="AB784" s="1049"/>
      <c r="AC784" s="1049"/>
      <c r="AD784" s="1049"/>
      <c r="AE784" s="1049"/>
      <c r="AF784" s="1050"/>
    </row>
    <row r="785" spans="1:32" ht="15" customHeight="1" outlineLevel="1" x14ac:dyDescent="0.2">
      <c r="A785" s="11">
        <v>105</v>
      </c>
      <c r="B785" s="294"/>
      <c r="C785" s="257"/>
      <c r="D785" s="257"/>
      <c r="E785" s="257"/>
      <c r="F785" s="1032" t="str">
        <f>'2. CAD NCCF'!F785:L785</f>
        <v>Coins and bank notes</v>
      </c>
      <c r="G785" s="1033"/>
      <c r="H785" s="1033"/>
      <c r="I785" s="1033"/>
      <c r="J785" s="1033"/>
      <c r="K785" s="1033"/>
      <c r="L785" s="1064"/>
      <c r="M785" s="401">
        <f>M9</f>
        <v>0</v>
      </c>
      <c r="N785" s="410">
        <f>M785</f>
        <v>0</v>
      </c>
      <c r="O785" s="1370"/>
      <c r="P785" s="1256"/>
      <c r="Q785" s="1256"/>
      <c r="R785" s="1256"/>
      <c r="S785" s="1256"/>
      <c r="T785" s="1256"/>
      <c r="U785" s="1256"/>
      <c r="V785" s="1256"/>
      <c r="W785" s="1256"/>
      <c r="X785" s="1256"/>
      <c r="Y785" s="1256"/>
      <c r="Z785" s="1256"/>
      <c r="AA785" s="1256"/>
      <c r="AB785" s="1256"/>
      <c r="AC785" s="1256"/>
      <c r="AD785" s="941"/>
      <c r="AE785" s="941"/>
      <c r="AF785" s="942"/>
    </row>
    <row r="786" spans="1:32" ht="15" customHeight="1" outlineLevel="1" x14ac:dyDescent="0.2">
      <c r="A786" s="11">
        <v>106</v>
      </c>
      <c r="B786" s="294"/>
      <c r="C786" s="257"/>
      <c r="D786" s="868" t="str">
        <f>'2. CAD NCCF'!D786:L786</f>
        <v>Deposits with central bank</v>
      </c>
      <c r="E786" s="869"/>
      <c r="F786" s="869"/>
      <c r="G786" s="869"/>
      <c r="H786" s="869"/>
      <c r="I786" s="869"/>
      <c r="J786" s="869"/>
      <c r="K786" s="869"/>
      <c r="L786" s="870"/>
      <c r="M786" s="399">
        <f>SUBTOTAL(9,M787:M788)</f>
        <v>0</v>
      </c>
      <c r="N786" s="402">
        <f t="shared" ref="N786:AB786" si="174">SUBTOTAL(9,N787:N788)</f>
        <v>0</v>
      </c>
      <c r="O786" s="406">
        <f t="shared" si="174"/>
        <v>0</v>
      </c>
      <c r="P786" s="405">
        <f t="shared" si="174"/>
        <v>0</v>
      </c>
      <c r="Q786" s="407">
        <f t="shared" si="174"/>
        <v>0</v>
      </c>
      <c r="R786" s="406">
        <f t="shared" si="174"/>
        <v>0</v>
      </c>
      <c r="S786" s="405">
        <f t="shared" si="174"/>
        <v>0</v>
      </c>
      <c r="T786" s="406">
        <f t="shared" si="174"/>
        <v>0</v>
      </c>
      <c r="U786" s="405">
        <f t="shared" si="174"/>
        <v>0</v>
      </c>
      <c r="V786" s="406">
        <f t="shared" si="174"/>
        <v>0</v>
      </c>
      <c r="W786" s="405">
        <f t="shared" si="174"/>
        <v>0</v>
      </c>
      <c r="X786" s="406">
        <f t="shared" si="174"/>
        <v>0</v>
      </c>
      <c r="Y786" s="405">
        <f t="shared" si="174"/>
        <v>0</v>
      </c>
      <c r="Z786" s="406">
        <f t="shared" si="174"/>
        <v>0</v>
      </c>
      <c r="AA786" s="405">
        <f t="shared" si="174"/>
        <v>0</v>
      </c>
      <c r="AB786" s="416">
        <f t="shared" si="174"/>
        <v>0</v>
      </c>
      <c r="AC786" s="399">
        <f>SUBTOTAL(9,AC787:AC788)</f>
        <v>0</v>
      </c>
      <c r="AD786" s="1367"/>
      <c r="AE786" s="1367"/>
      <c r="AF786" s="1368"/>
    </row>
    <row r="787" spans="1:32" ht="15" customHeight="1" outlineLevel="1" x14ac:dyDescent="0.2">
      <c r="A787" s="11">
        <v>107</v>
      </c>
      <c r="B787" s="294"/>
      <c r="C787" s="263"/>
      <c r="D787" s="263"/>
      <c r="E787" s="264"/>
      <c r="F787" s="880" t="str">
        <f>'2. CAD NCCF'!F787:L787</f>
        <v>Mandatory</v>
      </c>
      <c r="G787" s="881"/>
      <c r="H787" s="881"/>
      <c r="I787" s="881"/>
      <c r="J787" s="881"/>
      <c r="K787" s="881"/>
      <c r="L787" s="882"/>
      <c r="M787" s="400">
        <f>M11</f>
        <v>0</v>
      </c>
      <c r="N787" s="408">
        <f t="shared" ref="N787:AB787" si="175">N11</f>
        <v>0</v>
      </c>
      <c r="O787" s="408">
        <f t="shared" si="175"/>
        <v>0</v>
      </c>
      <c r="P787" s="408">
        <f t="shared" si="175"/>
        <v>0</v>
      </c>
      <c r="Q787" s="409">
        <f t="shared" si="175"/>
        <v>0</v>
      </c>
      <c r="R787" s="408">
        <f t="shared" si="175"/>
        <v>0</v>
      </c>
      <c r="S787" s="408">
        <f t="shared" si="175"/>
        <v>0</v>
      </c>
      <c r="T787" s="408">
        <f t="shared" si="175"/>
        <v>0</v>
      </c>
      <c r="U787" s="408">
        <f t="shared" si="175"/>
        <v>0</v>
      </c>
      <c r="V787" s="408">
        <f t="shared" si="175"/>
        <v>0</v>
      </c>
      <c r="W787" s="408">
        <f t="shared" si="175"/>
        <v>0</v>
      </c>
      <c r="X787" s="408">
        <f t="shared" si="175"/>
        <v>0</v>
      </c>
      <c r="Y787" s="408">
        <f t="shared" si="175"/>
        <v>0</v>
      </c>
      <c r="Z787" s="408">
        <f t="shared" si="175"/>
        <v>0</v>
      </c>
      <c r="AA787" s="408">
        <f t="shared" si="175"/>
        <v>0</v>
      </c>
      <c r="AB787" s="417">
        <f t="shared" si="175"/>
        <v>0</v>
      </c>
      <c r="AC787" s="531">
        <f>M787-SUM(N787:AB787)</f>
        <v>0</v>
      </c>
      <c r="AD787" s="957"/>
      <c r="AE787" s="852"/>
      <c r="AF787" s="853"/>
    </row>
    <row r="788" spans="1:32" ht="15" customHeight="1" outlineLevel="1" x14ac:dyDescent="0.2">
      <c r="A788" s="11">
        <v>108</v>
      </c>
      <c r="B788" s="294"/>
      <c r="C788" s="263"/>
      <c r="D788" s="263"/>
      <c r="E788" s="264"/>
      <c r="F788" s="979" t="str">
        <f>'2. CAD NCCF'!F788:L788</f>
        <v>Unencumbered</v>
      </c>
      <c r="G788" s="980"/>
      <c r="H788" s="980"/>
      <c r="I788" s="980"/>
      <c r="J788" s="980"/>
      <c r="K788" s="980"/>
      <c r="L788" s="981"/>
      <c r="M788" s="400">
        <f>M12</f>
        <v>0</v>
      </c>
      <c r="N788" s="408">
        <f>M788</f>
        <v>0</v>
      </c>
      <c r="O788" s="1370"/>
      <c r="P788" s="1256"/>
      <c r="Q788" s="1256"/>
      <c r="R788" s="1256"/>
      <c r="S788" s="1256"/>
      <c r="T788" s="1256"/>
      <c r="U788" s="1256"/>
      <c r="V788" s="1256"/>
      <c r="W788" s="1256"/>
      <c r="X788" s="1256"/>
      <c r="Y788" s="1256"/>
      <c r="Z788" s="1256"/>
      <c r="AA788" s="1256"/>
      <c r="AB788" s="1256"/>
      <c r="AC788" s="1256"/>
      <c r="AD788" s="857"/>
      <c r="AE788" s="858"/>
      <c r="AF788" s="859"/>
    </row>
    <row r="789" spans="1:32" ht="15" customHeight="1" outlineLevel="1" x14ac:dyDescent="0.2">
      <c r="A789" s="11">
        <v>109</v>
      </c>
      <c r="B789" s="294"/>
      <c r="C789" s="257"/>
      <c r="D789" s="868" t="str">
        <f>'2. CAD NCCF'!D789:L789</f>
        <v>Deposits with financials institutions (FI)</v>
      </c>
      <c r="E789" s="869"/>
      <c r="F789" s="869"/>
      <c r="G789" s="869"/>
      <c r="H789" s="869"/>
      <c r="I789" s="869"/>
      <c r="J789" s="869"/>
      <c r="K789" s="869"/>
      <c r="L789" s="870"/>
      <c r="M789" s="399">
        <f>SUBTOTAL(9,M790:M791)</f>
        <v>0</v>
      </c>
      <c r="N789" s="402">
        <f t="shared" ref="N789:AC789" si="176">SUBTOTAL(9,N790:N791)</f>
        <v>0</v>
      </c>
      <c r="O789" s="406">
        <f t="shared" si="176"/>
        <v>0</v>
      </c>
      <c r="P789" s="405">
        <f t="shared" si="176"/>
        <v>0</v>
      </c>
      <c r="Q789" s="407">
        <f t="shared" si="176"/>
        <v>0</v>
      </c>
      <c r="R789" s="406">
        <f t="shared" si="176"/>
        <v>0</v>
      </c>
      <c r="S789" s="405">
        <f t="shared" si="176"/>
        <v>0</v>
      </c>
      <c r="T789" s="406">
        <f t="shared" si="176"/>
        <v>0</v>
      </c>
      <c r="U789" s="405">
        <f t="shared" si="176"/>
        <v>0</v>
      </c>
      <c r="V789" s="406">
        <f t="shared" si="176"/>
        <v>0</v>
      </c>
      <c r="W789" s="405">
        <f t="shared" si="176"/>
        <v>0</v>
      </c>
      <c r="X789" s="406">
        <f t="shared" si="176"/>
        <v>0</v>
      </c>
      <c r="Y789" s="405">
        <f t="shared" si="176"/>
        <v>0</v>
      </c>
      <c r="Z789" s="406">
        <f t="shared" si="176"/>
        <v>0</v>
      </c>
      <c r="AA789" s="405">
        <f t="shared" si="176"/>
        <v>0</v>
      </c>
      <c r="AB789" s="416">
        <f t="shared" si="176"/>
        <v>0</v>
      </c>
      <c r="AC789" s="399">
        <f t="shared" si="176"/>
        <v>0</v>
      </c>
      <c r="AD789" s="1367"/>
      <c r="AE789" s="1367"/>
      <c r="AF789" s="1368"/>
    </row>
    <row r="790" spans="1:32" ht="15" customHeight="1" outlineLevel="1" x14ac:dyDescent="0.2">
      <c r="A790" s="11">
        <v>110</v>
      </c>
      <c r="B790" s="294"/>
      <c r="C790" s="311"/>
      <c r="D790" s="311"/>
      <c r="E790" s="312"/>
      <c r="F790" s="880" t="str">
        <f>'2. CAD NCCF'!F790:L790</f>
        <v>Demand deposits at FI</v>
      </c>
      <c r="G790" s="881"/>
      <c r="H790" s="881"/>
      <c r="I790" s="881"/>
      <c r="J790" s="881"/>
      <c r="K790" s="881"/>
      <c r="L790" s="882"/>
      <c r="M790" s="400">
        <f>M14</f>
        <v>0</v>
      </c>
      <c r="N790" s="411">
        <f>M790</f>
        <v>0</v>
      </c>
      <c r="O790" s="1255"/>
      <c r="P790" s="1255"/>
      <c r="Q790" s="1255"/>
      <c r="R790" s="1255"/>
      <c r="S790" s="1255"/>
      <c r="T790" s="1255"/>
      <c r="U790" s="1255"/>
      <c r="V790" s="1255"/>
      <c r="W790" s="1255"/>
      <c r="X790" s="1255"/>
      <c r="Y790" s="1255"/>
      <c r="Z790" s="1255"/>
      <c r="AA790" s="1255"/>
      <c r="AB790" s="1255"/>
      <c r="AC790" s="425">
        <f>M790-SUM(N790:AB790)</f>
        <v>0</v>
      </c>
      <c r="AD790" s="957"/>
      <c r="AE790" s="852"/>
      <c r="AF790" s="853"/>
    </row>
    <row r="791" spans="1:32" ht="15" customHeight="1" outlineLevel="1" x14ac:dyDescent="0.2">
      <c r="A791" s="11">
        <v>111</v>
      </c>
      <c r="B791" s="294"/>
      <c r="C791" s="257"/>
      <c r="D791" s="257"/>
      <c r="E791" s="258"/>
      <c r="F791" s="979" t="str">
        <f>'2. CAD NCCF'!F791:L791</f>
        <v>Term deposits at FI</v>
      </c>
      <c r="G791" s="980"/>
      <c r="H791" s="980"/>
      <c r="I791" s="980"/>
      <c r="J791" s="980"/>
      <c r="K791" s="980"/>
      <c r="L791" s="981"/>
      <c r="M791" s="400">
        <f>M15</f>
        <v>0</v>
      </c>
      <c r="N791" s="411">
        <f t="shared" ref="N791:AB791" si="177">N15</f>
        <v>0</v>
      </c>
      <c r="O791" s="408">
        <f t="shared" si="177"/>
        <v>0</v>
      </c>
      <c r="P791" s="408">
        <f t="shared" si="177"/>
        <v>0</v>
      </c>
      <c r="Q791" s="409">
        <f t="shared" si="177"/>
        <v>0</v>
      </c>
      <c r="R791" s="408">
        <f t="shared" si="177"/>
        <v>0</v>
      </c>
      <c r="S791" s="408">
        <f t="shared" si="177"/>
        <v>0</v>
      </c>
      <c r="T791" s="408">
        <f t="shared" si="177"/>
        <v>0</v>
      </c>
      <c r="U791" s="408">
        <f t="shared" si="177"/>
        <v>0</v>
      </c>
      <c r="V791" s="408">
        <f t="shared" si="177"/>
        <v>0</v>
      </c>
      <c r="W791" s="408">
        <f t="shared" si="177"/>
        <v>0</v>
      </c>
      <c r="X791" s="408">
        <f t="shared" si="177"/>
        <v>0</v>
      </c>
      <c r="Y791" s="408">
        <f t="shared" si="177"/>
        <v>0</v>
      </c>
      <c r="Z791" s="408">
        <f t="shared" si="177"/>
        <v>0</v>
      </c>
      <c r="AA791" s="408">
        <f t="shared" si="177"/>
        <v>0</v>
      </c>
      <c r="AB791" s="417">
        <f t="shared" si="177"/>
        <v>0</v>
      </c>
      <c r="AC791" s="425">
        <f>M791-SUM(N791:AB791)</f>
        <v>0</v>
      </c>
      <c r="AD791" s="857"/>
      <c r="AE791" s="858"/>
      <c r="AF791" s="859"/>
    </row>
    <row r="792" spans="1:32" ht="15" customHeight="1" outlineLevel="1" x14ac:dyDescent="0.2">
      <c r="A792" s="11">
        <v>112</v>
      </c>
      <c r="B792" s="294"/>
      <c r="C792" s="862" t="str">
        <f>'2. CAD NCCF'!C792:AF792</f>
        <v>Securities</v>
      </c>
      <c r="D792" s="863"/>
      <c r="E792" s="863"/>
      <c r="F792" s="863"/>
      <c r="G792" s="863"/>
      <c r="H792" s="863"/>
      <c r="I792" s="863"/>
      <c r="J792" s="863"/>
      <c r="K792" s="863"/>
      <c r="L792" s="863"/>
      <c r="M792" s="863"/>
      <c r="N792" s="863"/>
      <c r="O792" s="863"/>
      <c r="P792" s="863"/>
      <c r="Q792" s="863"/>
      <c r="R792" s="863"/>
      <c r="S792" s="863"/>
      <c r="T792" s="863"/>
      <c r="U792" s="863"/>
      <c r="V792" s="863"/>
      <c r="W792" s="863"/>
      <c r="X792" s="863"/>
      <c r="Y792" s="863"/>
      <c r="Z792" s="863"/>
      <c r="AA792" s="863"/>
      <c r="AB792" s="863"/>
      <c r="AC792" s="863"/>
      <c r="AD792" s="863"/>
      <c r="AE792" s="863"/>
      <c r="AF792" s="863"/>
    </row>
    <row r="793" spans="1:32" ht="15" customHeight="1" outlineLevel="1" x14ac:dyDescent="0.2">
      <c r="A793" s="11">
        <v>113</v>
      </c>
      <c r="B793" s="294"/>
      <c r="C793" s="289"/>
      <c r="D793" s="868" t="str">
        <f>'2. CAD NCCF'!D793:AF793</f>
        <v>Government securities (GS)</v>
      </c>
      <c r="E793" s="869"/>
      <c r="F793" s="869"/>
      <c r="G793" s="869"/>
      <c r="H793" s="869"/>
      <c r="I793" s="869"/>
      <c r="J793" s="869"/>
      <c r="K793" s="869"/>
      <c r="L793" s="869"/>
      <c r="M793" s="869"/>
      <c r="N793" s="869"/>
      <c r="O793" s="869"/>
      <c r="P793" s="869"/>
      <c r="Q793" s="869"/>
      <c r="R793" s="869"/>
      <c r="S793" s="869"/>
      <c r="T793" s="869"/>
      <c r="U793" s="869"/>
      <c r="V793" s="869"/>
      <c r="W793" s="869"/>
      <c r="X793" s="869"/>
      <c r="Y793" s="869"/>
      <c r="Z793" s="869"/>
      <c r="AA793" s="869"/>
      <c r="AB793" s="869"/>
      <c r="AC793" s="869"/>
      <c r="AD793" s="869"/>
      <c r="AE793" s="869"/>
      <c r="AF793" s="870"/>
    </row>
    <row r="794" spans="1:32" ht="15" customHeight="1" outlineLevel="1" x14ac:dyDescent="0.2">
      <c r="A794" s="11">
        <v>114</v>
      </c>
      <c r="B794" s="294"/>
      <c r="C794" s="289"/>
      <c r="D794" s="289"/>
      <c r="E794" s="933" t="str">
        <f>'2. CAD NCCF'!E794:L794</f>
        <v>High rated GS</v>
      </c>
      <c r="F794" s="934"/>
      <c r="G794" s="934"/>
      <c r="H794" s="934"/>
      <c r="I794" s="934"/>
      <c r="J794" s="934"/>
      <c r="K794" s="934"/>
      <c r="L794" s="935"/>
      <c r="M794" s="399">
        <f>SUBTOTAL(9,M795:M798)</f>
        <v>0</v>
      </c>
      <c r="N794" s="402">
        <f t="shared" ref="N794:AC794" si="178">SUBTOTAL(9,N795:N798)</f>
        <v>0</v>
      </c>
      <c r="O794" s="406">
        <f t="shared" si="178"/>
        <v>0</v>
      </c>
      <c r="P794" s="405">
        <f t="shared" si="178"/>
        <v>0</v>
      </c>
      <c r="Q794" s="416">
        <f t="shared" si="178"/>
        <v>0</v>
      </c>
      <c r="R794" s="402">
        <f t="shared" si="178"/>
        <v>0</v>
      </c>
      <c r="S794" s="405">
        <f t="shared" si="178"/>
        <v>0</v>
      </c>
      <c r="T794" s="406">
        <f t="shared" si="178"/>
        <v>0</v>
      </c>
      <c r="U794" s="405">
        <f t="shared" si="178"/>
        <v>0</v>
      </c>
      <c r="V794" s="406">
        <f t="shared" si="178"/>
        <v>0</v>
      </c>
      <c r="W794" s="405">
        <f t="shared" si="178"/>
        <v>0</v>
      </c>
      <c r="X794" s="406">
        <f t="shared" si="178"/>
        <v>0</v>
      </c>
      <c r="Y794" s="405">
        <f t="shared" si="178"/>
        <v>0</v>
      </c>
      <c r="Z794" s="406">
        <f t="shared" si="178"/>
        <v>0</v>
      </c>
      <c r="AA794" s="405">
        <f t="shared" si="178"/>
        <v>0</v>
      </c>
      <c r="AB794" s="416">
        <f t="shared" si="178"/>
        <v>0</v>
      </c>
      <c r="AC794" s="399">
        <f t="shared" si="178"/>
        <v>0</v>
      </c>
      <c r="AD794" s="1671"/>
      <c r="AE794" s="852"/>
      <c r="AF794" s="853"/>
    </row>
    <row r="795" spans="1:32" ht="15" customHeight="1" outlineLevel="1" x14ac:dyDescent="0.2">
      <c r="A795" s="11">
        <v>115</v>
      </c>
      <c r="B795" s="294"/>
      <c r="C795" s="289"/>
      <c r="D795" s="289"/>
      <c r="E795" s="314"/>
      <c r="F795" s="880" t="str">
        <f>'2. CAD NCCF'!F795:L795</f>
        <v xml:space="preserve">Sovereigh &amp; central bank GS </v>
      </c>
      <c r="G795" s="881"/>
      <c r="H795" s="881"/>
      <c r="I795" s="881"/>
      <c r="J795" s="881"/>
      <c r="K795" s="881"/>
      <c r="L795" s="882"/>
      <c r="M795" s="400">
        <f>M19</f>
        <v>0</v>
      </c>
      <c r="N795" s="412">
        <f>M795*(1-'Appx 1. Ref Rates'!$E8)+N19*('Appx 1. Ref Rates'!$E8)</f>
        <v>0</v>
      </c>
      <c r="O795" s="414">
        <f>O19*'Appx 1. Ref Rates'!$E$8</f>
        <v>0</v>
      </c>
      <c r="P795" s="414">
        <f>P19*'Appx 1. Ref Rates'!$E$8</f>
        <v>0</v>
      </c>
      <c r="Q795" s="418">
        <f>Q19*'Appx 1. Ref Rates'!$E$8</f>
        <v>0</v>
      </c>
      <c r="R795" s="411">
        <f>R19*'Appx 1. Ref Rates'!$E$8</f>
        <v>0</v>
      </c>
      <c r="S795" s="414">
        <f>S19*'Appx 1. Ref Rates'!$E$8</f>
        <v>0</v>
      </c>
      <c r="T795" s="414">
        <f>T19*'Appx 1. Ref Rates'!$E$8</f>
        <v>0</v>
      </c>
      <c r="U795" s="414">
        <f>U19*'Appx 1. Ref Rates'!$E$8</f>
        <v>0</v>
      </c>
      <c r="V795" s="414">
        <f>V19*'Appx 1. Ref Rates'!$E$8</f>
        <v>0</v>
      </c>
      <c r="W795" s="414">
        <f>W19*'Appx 1. Ref Rates'!$E$8</f>
        <v>0</v>
      </c>
      <c r="X795" s="414">
        <f>X19*'Appx 1. Ref Rates'!$E$8</f>
        <v>0</v>
      </c>
      <c r="Y795" s="414">
        <f>Y19*'Appx 1. Ref Rates'!$E$8</f>
        <v>0</v>
      </c>
      <c r="Z795" s="414">
        <f>Z19*'Appx 1. Ref Rates'!$E$8</f>
        <v>0</v>
      </c>
      <c r="AA795" s="414">
        <f>AA19*'Appx 1. Ref Rates'!$E$8</f>
        <v>0</v>
      </c>
      <c r="AB795" s="414">
        <f>AB19*'Appx 1. Ref Rates'!$E$8</f>
        <v>0</v>
      </c>
      <c r="AC795" s="400">
        <f>M795-SUM(N795:AB795)</f>
        <v>0</v>
      </c>
      <c r="AD795" s="1743"/>
      <c r="AE795" s="1083"/>
      <c r="AF795" s="856"/>
    </row>
    <row r="796" spans="1:32" ht="15" customHeight="1" outlineLevel="1" x14ac:dyDescent="0.2">
      <c r="A796" s="11">
        <v>116</v>
      </c>
      <c r="B796" s="294"/>
      <c r="C796" s="289"/>
      <c r="D796" s="289"/>
      <c r="E796" s="314"/>
      <c r="F796" s="880" t="str">
        <f>'2. CAD NCCF'!F796:L796</f>
        <v>State, provincial &amp; agency GS</v>
      </c>
      <c r="G796" s="881"/>
      <c r="H796" s="881"/>
      <c r="I796" s="881"/>
      <c r="J796" s="881"/>
      <c r="K796" s="881"/>
      <c r="L796" s="882"/>
      <c r="M796" s="400">
        <f t="shared" ref="M796:M798" si="179">M20</f>
        <v>0</v>
      </c>
      <c r="N796" s="412">
        <f>M796*(1-'Appx 1. Ref Rates'!$E9)+N20*('Appx 1. Ref Rates'!$E9)</f>
        <v>0</v>
      </c>
      <c r="O796" s="414">
        <f>O20*'Appx 1. Ref Rates'!$E$9</f>
        <v>0</v>
      </c>
      <c r="P796" s="414">
        <f>P20*'Appx 1. Ref Rates'!$E$9</f>
        <v>0</v>
      </c>
      <c r="Q796" s="418">
        <f>Q20*'Appx 1. Ref Rates'!$E$9</f>
        <v>0</v>
      </c>
      <c r="R796" s="411">
        <f>R20*'Appx 1. Ref Rates'!$E$9</f>
        <v>0</v>
      </c>
      <c r="S796" s="414">
        <f>S20*'Appx 1. Ref Rates'!$E$9</f>
        <v>0</v>
      </c>
      <c r="T796" s="414">
        <f>T20*'Appx 1. Ref Rates'!$E$9</f>
        <v>0</v>
      </c>
      <c r="U796" s="414">
        <f>U20*'Appx 1. Ref Rates'!$E$9</f>
        <v>0</v>
      </c>
      <c r="V796" s="414">
        <f>V20*'Appx 1. Ref Rates'!$E$9</f>
        <v>0</v>
      </c>
      <c r="W796" s="414">
        <f>W20*'Appx 1. Ref Rates'!$E$9</f>
        <v>0</v>
      </c>
      <c r="X796" s="414">
        <f>X20*'Appx 1. Ref Rates'!$E$9</f>
        <v>0</v>
      </c>
      <c r="Y796" s="414">
        <f>Y20*'Appx 1. Ref Rates'!$E$9</f>
        <v>0</v>
      </c>
      <c r="Z796" s="414">
        <f>Z20*'Appx 1. Ref Rates'!$E$9</f>
        <v>0</v>
      </c>
      <c r="AA796" s="414">
        <f>AA20*'Appx 1. Ref Rates'!$E$9</f>
        <v>0</v>
      </c>
      <c r="AB796" s="414">
        <f>AB20*'Appx 1. Ref Rates'!$E$9</f>
        <v>0</v>
      </c>
      <c r="AC796" s="400">
        <f>M796-SUM(N796:AB796)</f>
        <v>0</v>
      </c>
      <c r="AD796" s="1743"/>
      <c r="AE796" s="1083"/>
      <c r="AF796" s="856"/>
    </row>
    <row r="797" spans="1:32" ht="15" customHeight="1" outlineLevel="1" x14ac:dyDescent="0.2">
      <c r="A797" s="11">
        <v>117</v>
      </c>
      <c r="B797" s="294"/>
      <c r="C797" s="257"/>
      <c r="D797" s="257"/>
      <c r="E797" s="258"/>
      <c r="F797" s="880" t="str">
        <f>'2. CAD NCCF'!F797:L797</f>
        <v>State municipal GS</v>
      </c>
      <c r="G797" s="881"/>
      <c r="H797" s="881"/>
      <c r="I797" s="881"/>
      <c r="J797" s="881"/>
      <c r="K797" s="881"/>
      <c r="L797" s="882"/>
      <c r="M797" s="400">
        <f t="shared" si="179"/>
        <v>0</v>
      </c>
      <c r="N797" s="412">
        <f>M797*(1-'Appx 1. Ref Rates'!$E10)+N21*('Appx 1. Ref Rates'!$E10)</f>
        <v>0</v>
      </c>
      <c r="O797" s="414">
        <f>O21*'Appx 1. Ref Rates'!$E$10</f>
        <v>0</v>
      </c>
      <c r="P797" s="414">
        <f>P21*'Appx 1. Ref Rates'!$E$10</f>
        <v>0</v>
      </c>
      <c r="Q797" s="418">
        <f>Q21*'Appx 1. Ref Rates'!$E$10</f>
        <v>0</v>
      </c>
      <c r="R797" s="411">
        <f>R21*'Appx 1. Ref Rates'!$E$10</f>
        <v>0</v>
      </c>
      <c r="S797" s="414">
        <f>S21*'Appx 1. Ref Rates'!$E$10</f>
        <v>0</v>
      </c>
      <c r="T797" s="414">
        <f>T21*'Appx 1. Ref Rates'!$E$10</f>
        <v>0</v>
      </c>
      <c r="U797" s="414">
        <f>U21*'Appx 1. Ref Rates'!$E$10</f>
        <v>0</v>
      </c>
      <c r="V797" s="414">
        <f>V21*'Appx 1. Ref Rates'!$E$10</f>
        <v>0</v>
      </c>
      <c r="W797" s="414">
        <f>W21*'Appx 1. Ref Rates'!$E$10</f>
        <v>0</v>
      </c>
      <c r="X797" s="414">
        <f>X21*'Appx 1. Ref Rates'!$E$10</f>
        <v>0</v>
      </c>
      <c r="Y797" s="414">
        <f>Y21*'Appx 1. Ref Rates'!$E$10</f>
        <v>0</v>
      </c>
      <c r="Z797" s="414">
        <f>Z21*'Appx 1. Ref Rates'!$E$10</f>
        <v>0</v>
      </c>
      <c r="AA797" s="414">
        <f>AA21*'Appx 1. Ref Rates'!$E$10</f>
        <v>0</v>
      </c>
      <c r="AB797" s="414">
        <f>AB21*'Appx 1. Ref Rates'!$E$10</f>
        <v>0</v>
      </c>
      <c r="AC797" s="400">
        <f>M797-SUM(N797:AB797)</f>
        <v>0</v>
      </c>
      <c r="AD797" s="1743"/>
      <c r="AE797" s="1083"/>
      <c r="AF797" s="856"/>
    </row>
    <row r="798" spans="1:32" s="3" customFormat="1" ht="15" customHeight="1" outlineLevel="1" x14ac:dyDescent="0.2">
      <c r="A798" s="11">
        <v>118</v>
      </c>
      <c r="B798" s="294"/>
      <c r="C798" s="289"/>
      <c r="D798" s="289"/>
      <c r="E798" s="290"/>
      <c r="F798" s="880" t="str">
        <f>'2. CAD NCCF'!F798:L798</f>
        <v>Supranational and multilateral development bank GS</v>
      </c>
      <c r="G798" s="881"/>
      <c r="H798" s="881"/>
      <c r="I798" s="881"/>
      <c r="J798" s="881"/>
      <c r="K798" s="881"/>
      <c r="L798" s="882"/>
      <c r="M798" s="400">
        <f t="shared" si="179"/>
        <v>0</v>
      </c>
      <c r="N798" s="408">
        <f>M798*(1-'Appx 1. Ref Rates'!$E11)+N22*('Appx 1. Ref Rates'!$E11)</f>
        <v>0</v>
      </c>
      <c r="O798" s="408">
        <f>O22*'Appx 1. Ref Rates'!$E$11</f>
        <v>0</v>
      </c>
      <c r="P798" s="408">
        <f>P22*'Appx 1. Ref Rates'!$E$11</f>
        <v>0</v>
      </c>
      <c r="Q798" s="417">
        <f>Q22*'Appx 1. Ref Rates'!$E$11</f>
        <v>0</v>
      </c>
      <c r="R798" s="411">
        <f>R22*'Appx 1. Ref Rates'!$E$11</f>
        <v>0</v>
      </c>
      <c r="S798" s="414">
        <f>S22*'Appx 1. Ref Rates'!$E$11</f>
        <v>0</v>
      </c>
      <c r="T798" s="414">
        <f>T22*'Appx 1. Ref Rates'!$E$11</f>
        <v>0</v>
      </c>
      <c r="U798" s="414">
        <f>U22*'Appx 1. Ref Rates'!$E$11</f>
        <v>0</v>
      </c>
      <c r="V798" s="414">
        <f>V22*'Appx 1. Ref Rates'!$E$11</f>
        <v>0</v>
      </c>
      <c r="W798" s="414">
        <f>W22*'Appx 1. Ref Rates'!$E$11</f>
        <v>0</v>
      </c>
      <c r="X798" s="414">
        <f>X22*'Appx 1. Ref Rates'!$E$11</f>
        <v>0</v>
      </c>
      <c r="Y798" s="414">
        <f>Y22*'Appx 1. Ref Rates'!$E$11</f>
        <v>0</v>
      </c>
      <c r="Z798" s="414">
        <f>Z22*'Appx 1. Ref Rates'!$E$11</f>
        <v>0</v>
      </c>
      <c r="AA798" s="414">
        <f>AA22*'Appx 1. Ref Rates'!$E$11</f>
        <v>0</v>
      </c>
      <c r="AB798" s="414">
        <f>AB22*'Appx 1. Ref Rates'!$E$11</f>
        <v>0</v>
      </c>
      <c r="AC798" s="400">
        <f>M798-SUM(N798:AB798)</f>
        <v>0</v>
      </c>
      <c r="AD798" s="1743"/>
      <c r="AE798" s="1083"/>
      <c r="AF798" s="856"/>
    </row>
    <row r="799" spans="1:32" ht="15" customHeight="1" outlineLevel="1" x14ac:dyDescent="0.2">
      <c r="A799" s="11">
        <v>119</v>
      </c>
      <c r="B799" s="294"/>
      <c r="C799" s="291"/>
      <c r="D799" s="291"/>
      <c r="E799" s="877" t="str">
        <f>'2. CAD NCCF'!E799:L799</f>
        <v>Medium rated GS</v>
      </c>
      <c r="F799" s="878"/>
      <c r="G799" s="878"/>
      <c r="H799" s="878"/>
      <c r="I799" s="878"/>
      <c r="J799" s="878"/>
      <c r="K799" s="878"/>
      <c r="L799" s="879"/>
      <c r="M799" s="399">
        <f>SUBTOTAL(9,M800:M803)</f>
        <v>0</v>
      </c>
      <c r="N799" s="402">
        <f t="shared" ref="N799:AC799" si="180">SUBTOTAL(9,N800:N803)</f>
        <v>0</v>
      </c>
      <c r="O799" s="406">
        <f t="shared" si="180"/>
        <v>0</v>
      </c>
      <c r="P799" s="405">
        <f t="shared" si="180"/>
        <v>0</v>
      </c>
      <c r="Q799" s="416">
        <f t="shared" si="180"/>
        <v>0</v>
      </c>
      <c r="R799" s="402">
        <f t="shared" si="180"/>
        <v>0</v>
      </c>
      <c r="S799" s="405">
        <f t="shared" si="180"/>
        <v>0</v>
      </c>
      <c r="T799" s="406">
        <f t="shared" si="180"/>
        <v>0</v>
      </c>
      <c r="U799" s="405">
        <f t="shared" si="180"/>
        <v>0</v>
      </c>
      <c r="V799" s="406">
        <f t="shared" si="180"/>
        <v>0</v>
      </c>
      <c r="W799" s="405">
        <f t="shared" si="180"/>
        <v>0</v>
      </c>
      <c r="X799" s="406">
        <f t="shared" si="180"/>
        <v>0</v>
      </c>
      <c r="Y799" s="405">
        <f t="shared" si="180"/>
        <v>0</v>
      </c>
      <c r="Z799" s="406">
        <f t="shared" si="180"/>
        <v>0</v>
      </c>
      <c r="AA799" s="405">
        <f t="shared" si="180"/>
        <v>0</v>
      </c>
      <c r="AB799" s="416">
        <f t="shared" si="180"/>
        <v>0</v>
      </c>
      <c r="AC799" s="399">
        <f t="shared" si="180"/>
        <v>0</v>
      </c>
      <c r="AD799" s="1743"/>
      <c r="AE799" s="1083"/>
      <c r="AF799" s="856"/>
    </row>
    <row r="800" spans="1:32" ht="15" customHeight="1" outlineLevel="1" x14ac:dyDescent="0.2">
      <c r="A800" s="11">
        <v>120</v>
      </c>
      <c r="B800" s="294"/>
      <c r="C800" s="311"/>
      <c r="D800" s="311"/>
      <c r="E800" s="311"/>
      <c r="F800" s="880" t="str">
        <f>'2. CAD NCCF'!F800:L800</f>
        <v xml:space="preserve">Sovereigh &amp; central bank GS </v>
      </c>
      <c r="G800" s="881"/>
      <c r="H800" s="881"/>
      <c r="I800" s="881"/>
      <c r="J800" s="881"/>
      <c r="K800" s="881"/>
      <c r="L800" s="882"/>
      <c r="M800" s="400">
        <f>M24</f>
        <v>0</v>
      </c>
      <c r="N800" s="412">
        <f>M800*(1-'Appx 1. Ref Rates'!$E13)+N24*('Appx 1. Ref Rates'!$E13)</f>
        <v>0</v>
      </c>
      <c r="O800" s="414">
        <f>O24*'Appx 1. Ref Rates'!$E$13</f>
        <v>0</v>
      </c>
      <c r="P800" s="414">
        <f>P24*'Appx 1. Ref Rates'!$E$13</f>
        <v>0</v>
      </c>
      <c r="Q800" s="418">
        <f>Q24*'Appx 1. Ref Rates'!$E$13</f>
        <v>0</v>
      </c>
      <c r="R800" s="411">
        <f>R24*'Appx 1. Ref Rates'!$E$13</f>
        <v>0</v>
      </c>
      <c r="S800" s="414">
        <f>S24*'Appx 1. Ref Rates'!$E$13</f>
        <v>0</v>
      </c>
      <c r="T800" s="414">
        <f>T24*'Appx 1. Ref Rates'!$E$13</f>
        <v>0</v>
      </c>
      <c r="U800" s="414">
        <f>U24*'Appx 1. Ref Rates'!$E$13</f>
        <v>0</v>
      </c>
      <c r="V800" s="414">
        <f>V24*'Appx 1. Ref Rates'!$E$13</f>
        <v>0</v>
      </c>
      <c r="W800" s="414">
        <f>W24*'Appx 1. Ref Rates'!$E$13</f>
        <v>0</v>
      </c>
      <c r="X800" s="414">
        <f>X24*'Appx 1. Ref Rates'!$E$13</f>
        <v>0</v>
      </c>
      <c r="Y800" s="414">
        <f>Y24*'Appx 1. Ref Rates'!$E$13</f>
        <v>0</v>
      </c>
      <c r="Z800" s="414">
        <f>Z24*'Appx 1. Ref Rates'!$E$13</f>
        <v>0</v>
      </c>
      <c r="AA800" s="414">
        <f>AA24*'Appx 1. Ref Rates'!$E$13</f>
        <v>0</v>
      </c>
      <c r="AB800" s="414">
        <f>AB24*'Appx 1. Ref Rates'!$E$13</f>
        <v>0</v>
      </c>
      <c r="AC800" s="400">
        <f>M800-SUM(N800:AB800)</f>
        <v>0</v>
      </c>
      <c r="AD800" s="1743"/>
      <c r="AE800" s="1083"/>
      <c r="AF800" s="856"/>
    </row>
    <row r="801" spans="1:32" ht="15" customHeight="1" outlineLevel="1" x14ac:dyDescent="0.2">
      <c r="A801" s="11">
        <v>121</v>
      </c>
      <c r="B801" s="294"/>
      <c r="C801" s="311"/>
      <c r="D801" s="311"/>
      <c r="E801" s="311"/>
      <c r="F801" s="880" t="str">
        <f>'2. CAD NCCF'!F801:L801</f>
        <v>State, provincial &amp; agency GS</v>
      </c>
      <c r="G801" s="881"/>
      <c r="H801" s="881"/>
      <c r="I801" s="881"/>
      <c r="J801" s="881"/>
      <c r="K801" s="881"/>
      <c r="L801" s="882"/>
      <c r="M801" s="400">
        <f t="shared" ref="M801:M803" si="181">M25</f>
        <v>0</v>
      </c>
      <c r="N801" s="412">
        <f>M801*(1-'Appx 1. Ref Rates'!$E14)+N25*('Appx 1. Ref Rates'!$E14)</f>
        <v>0</v>
      </c>
      <c r="O801" s="414">
        <f>O25*'Appx 1. Ref Rates'!$E$14</f>
        <v>0</v>
      </c>
      <c r="P801" s="414">
        <f>P25*'Appx 1. Ref Rates'!$E$14</f>
        <v>0</v>
      </c>
      <c r="Q801" s="418">
        <f>Q25*'Appx 1. Ref Rates'!$E$14</f>
        <v>0</v>
      </c>
      <c r="R801" s="411">
        <f>R25*'Appx 1. Ref Rates'!$E$14</f>
        <v>0</v>
      </c>
      <c r="S801" s="414">
        <f>S25*'Appx 1. Ref Rates'!$E$14</f>
        <v>0</v>
      </c>
      <c r="T801" s="414">
        <f>T25*'Appx 1. Ref Rates'!$E$14</f>
        <v>0</v>
      </c>
      <c r="U801" s="414">
        <f>U25*'Appx 1. Ref Rates'!$E$14</f>
        <v>0</v>
      </c>
      <c r="V801" s="414">
        <f>V25*'Appx 1. Ref Rates'!$E$14</f>
        <v>0</v>
      </c>
      <c r="W801" s="414">
        <f>W25*'Appx 1. Ref Rates'!$E$14</f>
        <v>0</v>
      </c>
      <c r="X801" s="414">
        <f>X25*'Appx 1. Ref Rates'!$E$14</f>
        <v>0</v>
      </c>
      <c r="Y801" s="414">
        <f>Y25*'Appx 1. Ref Rates'!$E$14</f>
        <v>0</v>
      </c>
      <c r="Z801" s="414">
        <f>Z25*'Appx 1. Ref Rates'!$E$14</f>
        <v>0</v>
      </c>
      <c r="AA801" s="414">
        <f>AA25*'Appx 1. Ref Rates'!$E$14</f>
        <v>0</v>
      </c>
      <c r="AB801" s="414">
        <f>AB25*'Appx 1. Ref Rates'!$E$14</f>
        <v>0</v>
      </c>
      <c r="AC801" s="400">
        <f>M801-SUM(N801:AB801)</f>
        <v>0</v>
      </c>
      <c r="AD801" s="1743"/>
      <c r="AE801" s="1083"/>
      <c r="AF801" s="856"/>
    </row>
    <row r="802" spans="1:32" ht="15" customHeight="1" outlineLevel="1" x14ac:dyDescent="0.2">
      <c r="A802" s="11">
        <v>122</v>
      </c>
      <c r="B802" s="294"/>
      <c r="C802" s="259"/>
      <c r="D802" s="259"/>
      <c r="E802" s="259"/>
      <c r="F802" s="880" t="str">
        <f>'2. CAD NCCF'!F802:L802</f>
        <v>State municipal GS</v>
      </c>
      <c r="G802" s="881"/>
      <c r="H802" s="881"/>
      <c r="I802" s="881"/>
      <c r="J802" s="881"/>
      <c r="K802" s="881"/>
      <c r="L802" s="882"/>
      <c r="M802" s="400">
        <f t="shared" si="181"/>
        <v>0</v>
      </c>
      <c r="N802" s="412">
        <f>M802*(1-'Appx 1. Ref Rates'!$E15)+N26*('Appx 1. Ref Rates'!$E15)</f>
        <v>0</v>
      </c>
      <c r="O802" s="414">
        <f>O26*'Appx 1. Ref Rates'!$E$15</f>
        <v>0</v>
      </c>
      <c r="P802" s="414">
        <f>P26*'Appx 1. Ref Rates'!$E$15</f>
        <v>0</v>
      </c>
      <c r="Q802" s="418">
        <f>Q26*'Appx 1. Ref Rates'!$E$15</f>
        <v>0</v>
      </c>
      <c r="R802" s="411">
        <f>R26*'Appx 1. Ref Rates'!$E$15</f>
        <v>0</v>
      </c>
      <c r="S802" s="414">
        <f>S26*'Appx 1. Ref Rates'!$E$15</f>
        <v>0</v>
      </c>
      <c r="T802" s="414">
        <f>T26*'Appx 1. Ref Rates'!$E$15</f>
        <v>0</v>
      </c>
      <c r="U802" s="414">
        <f>U26*'Appx 1. Ref Rates'!$E$15</f>
        <v>0</v>
      </c>
      <c r="V802" s="414">
        <f>V26*'Appx 1. Ref Rates'!$E$15</f>
        <v>0</v>
      </c>
      <c r="W802" s="414">
        <f>W26*'Appx 1. Ref Rates'!$E$15</f>
        <v>0</v>
      </c>
      <c r="X802" s="414">
        <f>X26*'Appx 1. Ref Rates'!$E$15</f>
        <v>0</v>
      </c>
      <c r="Y802" s="414">
        <f>Y26*'Appx 1. Ref Rates'!$E$15</f>
        <v>0</v>
      </c>
      <c r="Z802" s="414">
        <f>Z26*'Appx 1. Ref Rates'!$E$15</f>
        <v>0</v>
      </c>
      <c r="AA802" s="414">
        <f>AA26*'Appx 1. Ref Rates'!$E$15</f>
        <v>0</v>
      </c>
      <c r="AB802" s="414">
        <f>AB26*'Appx 1. Ref Rates'!$E$15</f>
        <v>0</v>
      </c>
      <c r="AC802" s="400">
        <f>M802-SUM(N802:AB802)</f>
        <v>0</v>
      </c>
      <c r="AD802" s="1743"/>
      <c r="AE802" s="1083"/>
      <c r="AF802" s="856"/>
    </row>
    <row r="803" spans="1:32" ht="15" customHeight="1" outlineLevel="1" x14ac:dyDescent="0.2">
      <c r="A803" s="11">
        <v>123</v>
      </c>
      <c r="B803" s="294"/>
      <c r="C803" s="257"/>
      <c r="D803" s="257"/>
      <c r="E803" s="257"/>
      <c r="F803" s="880" t="str">
        <f>'2. CAD NCCF'!F803:L803</f>
        <v>Supranational and multilateral development bank GS</v>
      </c>
      <c r="G803" s="881"/>
      <c r="H803" s="881"/>
      <c r="I803" s="881"/>
      <c r="J803" s="881"/>
      <c r="K803" s="881"/>
      <c r="L803" s="882"/>
      <c r="M803" s="400">
        <f t="shared" si="181"/>
        <v>0</v>
      </c>
      <c r="N803" s="408">
        <f>M803*(1-'Appx 1. Ref Rates'!$E16)+N27*('Appx 1. Ref Rates'!$E16)</f>
        <v>0</v>
      </c>
      <c r="O803" s="408">
        <f>O27*'Appx 1. Ref Rates'!$E$16</f>
        <v>0</v>
      </c>
      <c r="P803" s="408">
        <f>P27*'Appx 1. Ref Rates'!$E$16</f>
        <v>0</v>
      </c>
      <c r="Q803" s="417">
        <f>Q27*'Appx 1. Ref Rates'!$E$16</f>
        <v>0</v>
      </c>
      <c r="R803" s="411">
        <f>R27*'Appx 1. Ref Rates'!$E$16</f>
        <v>0</v>
      </c>
      <c r="S803" s="414">
        <f>S27*'Appx 1. Ref Rates'!$E$16</f>
        <v>0</v>
      </c>
      <c r="T803" s="414">
        <f>T27*'Appx 1. Ref Rates'!$E$16</f>
        <v>0</v>
      </c>
      <c r="U803" s="414">
        <f>U27*'Appx 1. Ref Rates'!$E$16</f>
        <v>0</v>
      </c>
      <c r="V803" s="414">
        <f>V27*'Appx 1. Ref Rates'!$E$16</f>
        <v>0</v>
      </c>
      <c r="W803" s="414">
        <f>W27*'Appx 1. Ref Rates'!$E$16</f>
        <v>0</v>
      </c>
      <c r="X803" s="414">
        <f>X27*'Appx 1. Ref Rates'!$E$16</f>
        <v>0</v>
      </c>
      <c r="Y803" s="414">
        <f>Y27*'Appx 1. Ref Rates'!$E$16</f>
        <v>0</v>
      </c>
      <c r="Z803" s="414">
        <f>Z27*'Appx 1. Ref Rates'!$E$16</f>
        <v>0</v>
      </c>
      <c r="AA803" s="414">
        <f>AA27*'Appx 1. Ref Rates'!$E$16</f>
        <v>0</v>
      </c>
      <c r="AB803" s="414">
        <f>AB27*'Appx 1. Ref Rates'!$E$16</f>
        <v>0</v>
      </c>
      <c r="AC803" s="400">
        <f>M803-SUM(N803:AB803)</f>
        <v>0</v>
      </c>
      <c r="AD803" s="1743"/>
      <c r="AE803" s="1083"/>
      <c r="AF803" s="856"/>
    </row>
    <row r="804" spans="1:32" ht="15" customHeight="1" outlineLevel="1" x14ac:dyDescent="0.2">
      <c r="A804" s="11">
        <v>124</v>
      </c>
      <c r="B804" s="294"/>
      <c r="C804" s="259"/>
      <c r="D804" s="259"/>
      <c r="E804" s="877" t="str">
        <f>'2. CAD NCCF'!E804:L804</f>
        <v>Low or not rated GS</v>
      </c>
      <c r="F804" s="878"/>
      <c r="G804" s="878"/>
      <c r="H804" s="878"/>
      <c r="I804" s="878"/>
      <c r="J804" s="878"/>
      <c r="K804" s="878"/>
      <c r="L804" s="879"/>
      <c r="M804" s="399">
        <f>SUBTOTAL(9,M805:M808)</f>
        <v>0</v>
      </c>
      <c r="N804" s="402">
        <f t="shared" ref="N804:AC804" si="182">SUBTOTAL(9,N805:N808)</f>
        <v>0</v>
      </c>
      <c r="O804" s="406">
        <f t="shared" si="182"/>
        <v>0</v>
      </c>
      <c r="P804" s="405">
        <f t="shared" si="182"/>
        <v>0</v>
      </c>
      <c r="Q804" s="416">
        <f t="shared" si="182"/>
        <v>0</v>
      </c>
      <c r="R804" s="402">
        <f t="shared" si="182"/>
        <v>0</v>
      </c>
      <c r="S804" s="405">
        <f t="shared" si="182"/>
        <v>0</v>
      </c>
      <c r="T804" s="406">
        <f t="shared" si="182"/>
        <v>0</v>
      </c>
      <c r="U804" s="405">
        <f t="shared" si="182"/>
        <v>0</v>
      </c>
      <c r="V804" s="406">
        <f t="shared" si="182"/>
        <v>0</v>
      </c>
      <c r="W804" s="405">
        <f t="shared" si="182"/>
        <v>0</v>
      </c>
      <c r="X804" s="406">
        <f t="shared" si="182"/>
        <v>0</v>
      </c>
      <c r="Y804" s="405">
        <f t="shared" si="182"/>
        <v>0</v>
      </c>
      <c r="Z804" s="406">
        <f t="shared" si="182"/>
        <v>0</v>
      </c>
      <c r="AA804" s="405">
        <f t="shared" si="182"/>
        <v>0</v>
      </c>
      <c r="AB804" s="416">
        <f t="shared" si="182"/>
        <v>0</v>
      </c>
      <c r="AC804" s="399">
        <f t="shared" si="182"/>
        <v>0</v>
      </c>
      <c r="AD804" s="1743"/>
      <c r="AE804" s="1083"/>
      <c r="AF804" s="856"/>
    </row>
    <row r="805" spans="1:32" ht="15" customHeight="1" outlineLevel="1" x14ac:dyDescent="0.2">
      <c r="A805" s="11">
        <v>125</v>
      </c>
      <c r="B805" s="294"/>
      <c r="C805" s="311"/>
      <c r="D805" s="311"/>
      <c r="E805" s="311"/>
      <c r="F805" s="880" t="str">
        <f>'2. CAD NCCF'!F805:L805</f>
        <v xml:space="preserve">Sovereigh &amp; central bank GS </v>
      </c>
      <c r="G805" s="881"/>
      <c r="H805" s="881"/>
      <c r="I805" s="881"/>
      <c r="J805" s="881"/>
      <c r="K805" s="881"/>
      <c r="L805" s="882"/>
      <c r="M805" s="400">
        <f>M29</f>
        <v>0</v>
      </c>
      <c r="N805" s="412">
        <f>M805*(1-'Appx 1. Ref Rates'!$E18)+N29*('Appx 1. Ref Rates'!$E18)</f>
        <v>0</v>
      </c>
      <c r="O805" s="414">
        <f>O29*'Appx 1. Ref Rates'!$E$18</f>
        <v>0</v>
      </c>
      <c r="P805" s="414">
        <f>P29*'Appx 1. Ref Rates'!$E$18</f>
        <v>0</v>
      </c>
      <c r="Q805" s="418">
        <f>Q29*'Appx 1. Ref Rates'!$E$18</f>
        <v>0</v>
      </c>
      <c r="R805" s="411">
        <f>R29*'Appx 1. Ref Rates'!$E$18</f>
        <v>0</v>
      </c>
      <c r="S805" s="414">
        <f>S29*'Appx 1. Ref Rates'!$E$18</f>
        <v>0</v>
      </c>
      <c r="T805" s="414">
        <f>T29*'Appx 1. Ref Rates'!$E$18</f>
        <v>0</v>
      </c>
      <c r="U805" s="414">
        <f>U29*'Appx 1. Ref Rates'!$E$18</f>
        <v>0</v>
      </c>
      <c r="V805" s="414">
        <f>V29*'Appx 1. Ref Rates'!$E$18</f>
        <v>0</v>
      </c>
      <c r="W805" s="414">
        <f>W29*'Appx 1. Ref Rates'!$E$18</f>
        <v>0</v>
      </c>
      <c r="X805" s="414">
        <f>X29*'Appx 1. Ref Rates'!$E$18</f>
        <v>0</v>
      </c>
      <c r="Y805" s="414">
        <f>Y29*'Appx 1. Ref Rates'!$E$18</f>
        <v>0</v>
      </c>
      <c r="Z805" s="414">
        <f>Z29*'Appx 1. Ref Rates'!$E$18</f>
        <v>0</v>
      </c>
      <c r="AA805" s="414">
        <f>AA29*'Appx 1. Ref Rates'!$E$18</f>
        <v>0</v>
      </c>
      <c r="AB805" s="414">
        <f>AB29*'Appx 1. Ref Rates'!$E$18</f>
        <v>0</v>
      </c>
      <c r="AC805" s="400">
        <f>M805-SUM(N805:AB805)</f>
        <v>0</v>
      </c>
      <c r="AD805" s="1743"/>
      <c r="AE805" s="1083"/>
      <c r="AF805" s="856"/>
    </row>
    <row r="806" spans="1:32" ht="15" customHeight="1" outlineLevel="1" x14ac:dyDescent="0.2">
      <c r="A806" s="11">
        <v>126</v>
      </c>
      <c r="B806" s="294"/>
      <c r="C806" s="260"/>
      <c r="D806" s="260"/>
      <c r="E806" s="260"/>
      <c r="F806" s="880" t="str">
        <f>'2. CAD NCCF'!F806:L806</f>
        <v>State, provincial &amp; agency GS</v>
      </c>
      <c r="G806" s="881"/>
      <c r="H806" s="881"/>
      <c r="I806" s="881"/>
      <c r="J806" s="881"/>
      <c r="K806" s="881"/>
      <c r="L806" s="882"/>
      <c r="M806" s="400">
        <f t="shared" ref="M806:M808" si="183">M30</f>
        <v>0</v>
      </c>
      <c r="N806" s="412">
        <f>M806*(1-'Appx 1. Ref Rates'!$E19)+N30*('Appx 1. Ref Rates'!$E19)</f>
        <v>0</v>
      </c>
      <c r="O806" s="414">
        <f>O30*'Appx 1. Ref Rates'!$E$19</f>
        <v>0</v>
      </c>
      <c r="P806" s="414">
        <f>P30*'Appx 1. Ref Rates'!$E$18</f>
        <v>0</v>
      </c>
      <c r="Q806" s="418">
        <f>Q30*'Appx 1. Ref Rates'!$E$18</f>
        <v>0</v>
      </c>
      <c r="R806" s="411">
        <f>R30*'Appx 1. Ref Rates'!$E$18</f>
        <v>0</v>
      </c>
      <c r="S806" s="414">
        <f>S30*'Appx 1. Ref Rates'!$E$18</f>
        <v>0</v>
      </c>
      <c r="T806" s="414">
        <f>T30*'Appx 1. Ref Rates'!$E$18</f>
        <v>0</v>
      </c>
      <c r="U806" s="414">
        <f>U30*'Appx 1. Ref Rates'!$E$18</f>
        <v>0</v>
      </c>
      <c r="V806" s="414">
        <f>V30*'Appx 1. Ref Rates'!$E$18</f>
        <v>0</v>
      </c>
      <c r="W806" s="414">
        <f>W30*'Appx 1. Ref Rates'!$E$18</f>
        <v>0</v>
      </c>
      <c r="X806" s="414">
        <f>X30*'Appx 1. Ref Rates'!$E$18</f>
        <v>0</v>
      </c>
      <c r="Y806" s="414">
        <f>Y30*'Appx 1. Ref Rates'!$E$18</f>
        <v>0</v>
      </c>
      <c r="Z806" s="414">
        <f>Z30*'Appx 1. Ref Rates'!$E$18</f>
        <v>0</v>
      </c>
      <c r="AA806" s="414">
        <f>AA30*'Appx 1. Ref Rates'!$E$18</f>
        <v>0</v>
      </c>
      <c r="AB806" s="414">
        <f>AB30*'Appx 1. Ref Rates'!$E$18</f>
        <v>0</v>
      </c>
      <c r="AC806" s="400">
        <f>M806-SUM(N806:AB806)</f>
        <v>0</v>
      </c>
      <c r="AD806" s="1743"/>
      <c r="AE806" s="1083"/>
      <c r="AF806" s="856"/>
    </row>
    <row r="807" spans="1:32" ht="15" customHeight="1" outlineLevel="1" x14ac:dyDescent="0.2">
      <c r="A807" s="11">
        <v>127</v>
      </c>
      <c r="B807" s="294"/>
      <c r="C807" s="260"/>
      <c r="D807" s="260"/>
      <c r="E807" s="260"/>
      <c r="F807" s="880" t="str">
        <f>'2. CAD NCCF'!F807:L807</f>
        <v>State municipal GS</v>
      </c>
      <c r="G807" s="881"/>
      <c r="H807" s="881"/>
      <c r="I807" s="881"/>
      <c r="J807" s="881"/>
      <c r="K807" s="881"/>
      <c r="L807" s="882"/>
      <c r="M807" s="400">
        <f t="shared" si="183"/>
        <v>0</v>
      </c>
      <c r="N807" s="412">
        <f>M807*(1-'Appx 1. Ref Rates'!$E20)+N31*('Appx 1. Ref Rates'!$E20)</f>
        <v>0</v>
      </c>
      <c r="O807" s="414">
        <f>O31*'Appx 1. Ref Rates'!$E$21</f>
        <v>0</v>
      </c>
      <c r="P807" s="414">
        <f>P31*'Appx 1. Ref Rates'!$E$18</f>
        <v>0</v>
      </c>
      <c r="Q807" s="418">
        <f>Q31*'Appx 1. Ref Rates'!$E$18</f>
        <v>0</v>
      </c>
      <c r="R807" s="411">
        <f>R31*'Appx 1. Ref Rates'!$E$18</f>
        <v>0</v>
      </c>
      <c r="S807" s="414">
        <f>S31*'Appx 1. Ref Rates'!$E$18</f>
        <v>0</v>
      </c>
      <c r="T807" s="414">
        <f>T31*'Appx 1. Ref Rates'!$E$18</f>
        <v>0</v>
      </c>
      <c r="U807" s="414">
        <f>U31*'Appx 1. Ref Rates'!$E$18</f>
        <v>0</v>
      </c>
      <c r="V807" s="414">
        <f>V31*'Appx 1. Ref Rates'!$E$18</f>
        <v>0</v>
      </c>
      <c r="W807" s="414">
        <f>W31*'Appx 1. Ref Rates'!$E$18</f>
        <v>0</v>
      </c>
      <c r="X807" s="414">
        <f>X31*'Appx 1. Ref Rates'!$E$18</f>
        <v>0</v>
      </c>
      <c r="Y807" s="414">
        <f>Y31*'Appx 1. Ref Rates'!$E$18</f>
        <v>0</v>
      </c>
      <c r="Z807" s="414">
        <f>Z31*'Appx 1. Ref Rates'!$E$18</f>
        <v>0</v>
      </c>
      <c r="AA807" s="414">
        <f>AA31*'Appx 1. Ref Rates'!$E$18</f>
        <v>0</v>
      </c>
      <c r="AB807" s="414">
        <f>AB31*'Appx 1. Ref Rates'!$E$18</f>
        <v>0</v>
      </c>
      <c r="AC807" s="400">
        <f>M807-SUM(N807:AB807)</f>
        <v>0</v>
      </c>
      <c r="AD807" s="1743"/>
      <c r="AE807" s="1083"/>
      <c r="AF807" s="856"/>
    </row>
    <row r="808" spans="1:32" ht="15" customHeight="1" outlineLevel="1" x14ac:dyDescent="0.2">
      <c r="A808" s="11">
        <v>128</v>
      </c>
      <c r="B808" s="294"/>
      <c r="C808" s="292"/>
      <c r="D808" s="292"/>
      <c r="E808" s="292"/>
      <c r="F808" s="880" t="str">
        <f>'2. CAD NCCF'!F808:L808</f>
        <v>Supranational and multilateral development bank GS</v>
      </c>
      <c r="G808" s="881"/>
      <c r="H808" s="881"/>
      <c r="I808" s="881"/>
      <c r="J808" s="881"/>
      <c r="K808" s="881"/>
      <c r="L808" s="882"/>
      <c r="M808" s="400">
        <f t="shared" si="183"/>
        <v>0</v>
      </c>
      <c r="N808" s="408">
        <f>M808*(1-'Appx 1. Ref Rates'!$E21)+N32*('Appx 1. Ref Rates'!$E21)</f>
        <v>0</v>
      </c>
      <c r="O808" s="408">
        <f>O32*'Appx 1. Ref Rates'!$E$21</f>
        <v>0</v>
      </c>
      <c r="P808" s="408">
        <f>P32*'Appx 1. Ref Rates'!$E$18</f>
        <v>0</v>
      </c>
      <c r="Q808" s="417">
        <f>Q32*'Appx 1. Ref Rates'!$E$18</f>
        <v>0</v>
      </c>
      <c r="R808" s="411">
        <f>R32*'Appx 1. Ref Rates'!$E$18</f>
        <v>0</v>
      </c>
      <c r="S808" s="414">
        <f>S32*'Appx 1. Ref Rates'!$E$18</f>
        <v>0</v>
      </c>
      <c r="T808" s="414">
        <f>T32*'Appx 1. Ref Rates'!$E$18</f>
        <v>0</v>
      </c>
      <c r="U808" s="414">
        <f>U32*'Appx 1. Ref Rates'!$E$18</f>
        <v>0</v>
      </c>
      <c r="V808" s="414">
        <f>V32*'Appx 1. Ref Rates'!$E$18</f>
        <v>0</v>
      </c>
      <c r="W808" s="414">
        <f>W32*'Appx 1. Ref Rates'!$E$18</f>
        <v>0</v>
      </c>
      <c r="X808" s="414">
        <f>X32*'Appx 1. Ref Rates'!$E$18</f>
        <v>0</v>
      </c>
      <c r="Y808" s="414">
        <f>Y32*'Appx 1. Ref Rates'!$E$18</f>
        <v>0</v>
      </c>
      <c r="Z808" s="414">
        <f>Z32*'Appx 1. Ref Rates'!$E$18</f>
        <v>0</v>
      </c>
      <c r="AA808" s="414">
        <f>AA32*'Appx 1. Ref Rates'!$E$18</f>
        <v>0</v>
      </c>
      <c r="AB808" s="414">
        <f>AB32*'Appx 1. Ref Rates'!$E$18</f>
        <v>0</v>
      </c>
      <c r="AC808" s="400">
        <f>M808-SUM(N808:AB808)</f>
        <v>0</v>
      </c>
      <c r="AD808" s="1744"/>
      <c r="AE808" s="858"/>
      <c r="AF808" s="859"/>
    </row>
    <row r="809" spans="1:32" ht="15" customHeight="1" outlineLevel="1" x14ac:dyDescent="0.2">
      <c r="A809" s="11">
        <v>129</v>
      </c>
      <c r="B809" s="294"/>
      <c r="C809" s="292"/>
      <c r="D809" s="868" t="str">
        <f>'2. CAD NCCF'!D809:AF809</f>
        <v>Mortgage backed securities (MBS)</v>
      </c>
      <c r="E809" s="869"/>
      <c r="F809" s="869"/>
      <c r="G809" s="869"/>
      <c r="H809" s="869"/>
      <c r="I809" s="869"/>
      <c r="J809" s="869"/>
      <c r="K809" s="869"/>
      <c r="L809" s="869"/>
      <c r="M809" s="869"/>
      <c r="N809" s="869"/>
      <c r="O809" s="869"/>
      <c r="P809" s="869"/>
      <c r="Q809" s="869"/>
      <c r="R809" s="869"/>
      <c r="S809" s="869"/>
      <c r="T809" s="869"/>
      <c r="U809" s="869"/>
      <c r="V809" s="869"/>
      <c r="W809" s="869"/>
      <c r="X809" s="869"/>
      <c r="Y809" s="869"/>
      <c r="Z809" s="869"/>
      <c r="AA809" s="869"/>
      <c r="AB809" s="869"/>
      <c r="AC809" s="869"/>
      <c r="AD809" s="869"/>
      <c r="AE809" s="869"/>
      <c r="AF809" s="870"/>
    </row>
    <row r="810" spans="1:32" ht="15" customHeight="1" outlineLevel="1" x14ac:dyDescent="0.2">
      <c r="A810" s="11">
        <v>130</v>
      </c>
      <c r="B810" s="294"/>
      <c r="C810" s="292"/>
      <c r="D810" s="292"/>
      <c r="E810" s="1734" t="str">
        <f>'2. CAD NCCF'!E810:L810</f>
        <v>Agency MBS</v>
      </c>
      <c r="F810" s="1735"/>
      <c r="G810" s="1735"/>
      <c r="H810" s="1735"/>
      <c r="I810" s="1735"/>
      <c r="J810" s="1735"/>
      <c r="K810" s="1735"/>
      <c r="L810" s="1736"/>
      <c r="M810" s="399">
        <f>SUBTOTAL(9,M811:M813)</f>
        <v>0</v>
      </c>
      <c r="N810" s="402">
        <f t="shared" ref="N810:AC810" si="184">SUBTOTAL(9,N811:N813)</f>
        <v>0</v>
      </c>
      <c r="O810" s="406">
        <f t="shared" si="184"/>
        <v>0</v>
      </c>
      <c r="P810" s="405">
        <f t="shared" si="184"/>
        <v>0</v>
      </c>
      <c r="Q810" s="416">
        <f t="shared" si="184"/>
        <v>0</v>
      </c>
      <c r="R810" s="402">
        <f t="shared" si="184"/>
        <v>0</v>
      </c>
      <c r="S810" s="405">
        <f t="shared" si="184"/>
        <v>0</v>
      </c>
      <c r="T810" s="406">
        <f t="shared" si="184"/>
        <v>0</v>
      </c>
      <c r="U810" s="405">
        <f t="shared" si="184"/>
        <v>0</v>
      </c>
      <c r="V810" s="406">
        <f t="shared" si="184"/>
        <v>0</v>
      </c>
      <c r="W810" s="405">
        <f t="shared" si="184"/>
        <v>0</v>
      </c>
      <c r="X810" s="406">
        <f t="shared" si="184"/>
        <v>0</v>
      </c>
      <c r="Y810" s="405">
        <f t="shared" si="184"/>
        <v>0</v>
      </c>
      <c r="Z810" s="406">
        <f t="shared" si="184"/>
        <v>0</v>
      </c>
      <c r="AA810" s="405">
        <f t="shared" si="184"/>
        <v>0</v>
      </c>
      <c r="AB810" s="416">
        <f t="shared" si="184"/>
        <v>0</v>
      </c>
      <c r="AC810" s="399">
        <f t="shared" si="184"/>
        <v>0</v>
      </c>
      <c r="AD810" s="1671"/>
      <c r="AE810" s="852"/>
      <c r="AF810" s="853"/>
    </row>
    <row r="811" spans="1:32" ht="15" customHeight="1" outlineLevel="1" x14ac:dyDescent="0.2">
      <c r="A811" s="11">
        <v>131</v>
      </c>
      <c r="B811" s="294"/>
      <c r="C811" s="292"/>
      <c r="D811" s="292"/>
      <c r="E811" s="293"/>
      <c r="F811" s="880" t="str">
        <f>'2. CAD NCCF'!F811:L811</f>
        <v>Agency MBS, high rated</v>
      </c>
      <c r="G811" s="881"/>
      <c r="H811" s="881"/>
      <c r="I811" s="881"/>
      <c r="J811" s="881"/>
      <c r="K811" s="881"/>
      <c r="L811" s="882"/>
      <c r="M811" s="400">
        <f t="shared" ref="M811:M813" si="185">M35</f>
        <v>0</v>
      </c>
      <c r="N811" s="412">
        <f>M811*(1-'Appx 1. Ref Rates'!$E$24)+N35*('Appx 1. Ref Rates'!$E$24)</f>
        <v>0</v>
      </c>
      <c r="O811" s="414">
        <f>O35*'Appx 1. Ref Rates'!$E24</f>
        <v>0</v>
      </c>
      <c r="P811" s="414">
        <f>P35*'Appx 1. Ref Rates'!$E24</f>
        <v>0</v>
      </c>
      <c r="Q811" s="418">
        <f>Q35*'Appx 1. Ref Rates'!$E24</f>
        <v>0</v>
      </c>
      <c r="R811" s="411">
        <f>R35*'Appx 1. Ref Rates'!$E24</f>
        <v>0</v>
      </c>
      <c r="S811" s="414">
        <f>S35*'Appx 1. Ref Rates'!$E24</f>
        <v>0</v>
      </c>
      <c r="T811" s="414">
        <f>T35*'Appx 1. Ref Rates'!$E24</f>
        <v>0</v>
      </c>
      <c r="U811" s="414">
        <f>U35*'Appx 1. Ref Rates'!$E24</f>
        <v>0</v>
      </c>
      <c r="V811" s="414">
        <f>V35*'Appx 1. Ref Rates'!$E24</f>
        <v>0</v>
      </c>
      <c r="W811" s="414">
        <f>W35*'Appx 1. Ref Rates'!$E24</f>
        <v>0</v>
      </c>
      <c r="X811" s="414">
        <f>X35*'Appx 1. Ref Rates'!$E24</f>
        <v>0</v>
      </c>
      <c r="Y811" s="414">
        <f>Y35*'Appx 1. Ref Rates'!$E24</f>
        <v>0</v>
      </c>
      <c r="Z811" s="414">
        <f>Z35*'Appx 1. Ref Rates'!$E24</f>
        <v>0</v>
      </c>
      <c r="AA811" s="414">
        <f>AA35*'Appx 1. Ref Rates'!$E24</f>
        <v>0</v>
      </c>
      <c r="AB811" s="414">
        <f>AB35*'Appx 1. Ref Rates'!$E24</f>
        <v>0</v>
      </c>
      <c r="AC811" s="400">
        <f>M811-SUM(N811:AB811)</f>
        <v>0</v>
      </c>
      <c r="AD811" s="1743"/>
      <c r="AE811" s="1083"/>
      <c r="AF811" s="856"/>
    </row>
    <row r="812" spans="1:32" ht="15" customHeight="1" outlineLevel="1" x14ac:dyDescent="0.2">
      <c r="A812" s="11">
        <v>132</v>
      </c>
      <c r="B812" s="294"/>
      <c r="C812" s="292"/>
      <c r="D812" s="292"/>
      <c r="E812" s="293"/>
      <c r="F812" s="880" t="str">
        <f>'2. CAD NCCF'!F812:L812</f>
        <v>Agency MBS, medium rated</v>
      </c>
      <c r="G812" s="881"/>
      <c r="H812" s="881"/>
      <c r="I812" s="881"/>
      <c r="J812" s="881"/>
      <c r="K812" s="881"/>
      <c r="L812" s="882"/>
      <c r="M812" s="400">
        <f t="shared" si="185"/>
        <v>0</v>
      </c>
      <c r="N812" s="412">
        <f>M812*(1-'Appx 1. Ref Rates'!$E$25)+N36*('Appx 1. Ref Rates'!$E$25)</f>
        <v>0</v>
      </c>
      <c r="O812" s="414">
        <f>O36*'Appx 1. Ref Rates'!$E25</f>
        <v>0</v>
      </c>
      <c r="P812" s="414">
        <f>P36*'Appx 1. Ref Rates'!$E25</f>
        <v>0</v>
      </c>
      <c r="Q812" s="418">
        <f>Q36*'Appx 1. Ref Rates'!$E25</f>
        <v>0</v>
      </c>
      <c r="R812" s="411">
        <f>R36*'Appx 1. Ref Rates'!$E25</f>
        <v>0</v>
      </c>
      <c r="S812" s="414">
        <f>S36*'Appx 1. Ref Rates'!$E25</f>
        <v>0</v>
      </c>
      <c r="T812" s="414">
        <f>T36*'Appx 1. Ref Rates'!$E25</f>
        <v>0</v>
      </c>
      <c r="U812" s="414">
        <f>U36*'Appx 1. Ref Rates'!$E25</f>
        <v>0</v>
      </c>
      <c r="V812" s="414">
        <f>V36*'Appx 1. Ref Rates'!$E25</f>
        <v>0</v>
      </c>
      <c r="W812" s="414">
        <f>W36*'Appx 1. Ref Rates'!$E25</f>
        <v>0</v>
      </c>
      <c r="X812" s="414">
        <f>X36*'Appx 1. Ref Rates'!$E25</f>
        <v>0</v>
      </c>
      <c r="Y812" s="414">
        <f>Y36*'Appx 1. Ref Rates'!$E25</f>
        <v>0</v>
      </c>
      <c r="Z812" s="414">
        <f>Z36*'Appx 1. Ref Rates'!$E25</f>
        <v>0</v>
      </c>
      <c r="AA812" s="414">
        <f>AA36*'Appx 1. Ref Rates'!$E25</f>
        <v>0</v>
      </c>
      <c r="AB812" s="414">
        <f>AB36*'Appx 1. Ref Rates'!$E25</f>
        <v>0</v>
      </c>
      <c r="AC812" s="400">
        <f>M812-SUM(N812:AB812)</f>
        <v>0</v>
      </c>
      <c r="AD812" s="1743"/>
      <c r="AE812" s="1083"/>
      <c r="AF812" s="856"/>
    </row>
    <row r="813" spans="1:32" ht="15" customHeight="1" outlineLevel="1" x14ac:dyDescent="0.2">
      <c r="A813" s="11">
        <v>133</v>
      </c>
      <c r="B813" s="294"/>
      <c r="C813" s="292"/>
      <c r="D813" s="292"/>
      <c r="E813" s="293"/>
      <c r="F813" s="880" t="str">
        <f>'2. CAD NCCF'!F813:L813</f>
        <v>Agency MBS, low or not rated</v>
      </c>
      <c r="G813" s="881"/>
      <c r="H813" s="881"/>
      <c r="I813" s="881"/>
      <c r="J813" s="881"/>
      <c r="K813" s="881"/>
      <c r="L813" s="882"/>
      <c r="M813" s="400">
        <f t="shared" si="185"/>
        <v>0</v>
      </c>
      <c r="N813" s="412">
        <f>M813*(1-'Appx 1. Ref Rates'!$E$26)+N37*('Appx 1. Ref Rates'!$E$26)</f>
        <v>0</v>
      </c>
      <c r="O813" s="414">
        <f>O37*'Appx 1. Ref Rates'!$E26</f>
        <v>0</v>
      </c>
      <c r="P813" s="414">
        <f>P37*'Appx 1. Ref Rates'!$E26</f>
        <v>0</v>
      </c>
      <c r="Q813" s="418">
        <f>Q37*'Appx 1. Ref Rates'!$E26</f>
        <v>0</v>
      </c>
      <c r="R813" s="411">
        <f>R37*'Appx 1. Ref Rates'!$E26</f>
        <v>0</v>
      </c>
      <c r="S813" s="414">
        <f>S37*'Appx 1. Ref Rates'!$E26</f>
        <v>0</v>
      </c>
      <c r="T813" s="414">
        <f>T37*'Appx 1. Ref Rates'!$E26</f>
        <v>0</v>
      </c>
      <c r="U813" s="414">
        <f>U37*'Appx 1. Ref Rates'!$E26</f>
        <v>0</v>
      </c>
      <c r="V813" s="414">
        <f>V37*'Appx 1. Ref Rates'!$E26</f>
        <v>0</v>
      </c>
      <c r="W813" s="414">
        <f>W37*'Appx 1. Ref Rates'!$E26</f>
        <v>0</v>
      </c>
      <c r="X813" s="414">
        <f>X37*'Appx 1. Ref Rates'!$E26</f>
        <v>0</v>
      </c>
      <c r="Y813" s="414">
        <f>Y37*'Appx 1. Ref Rates'!$E26</f>
        <v>0</v>
      </c>
      <c r="Z813" s="414">
        <f>Z37*'Appx 1. Ref Rates'!$E26</f>
        <v>0</v>
      </c>
      <c r="AA813" s="414">
        <f>AA37*'Appx 1. Ref Rates'!$E26</f>
        <v>0</v>
      </c>
      <c r="AB813" s="414">
        <f>AB37*'Appx 1. Ref Rates'!$E26</f>
        <v>0</v>
      </c>
      <c r="AC813" s="400">
        <f>M813-SUM(N813:AB813)</f>
        <v>0</v>
      </c>
      <c r="AD813" s="1743"/>
      <c r="AE813" s="1083"/>
      <c r="AF813" s="856"/>
    </row>
    <row r="814" spans="1:32" ht="15" customHeight="1" outlineLevel="1" x14ac:dyDescent="0.2">
      <c r="A814" s="11">
        <v>134</v>
      </c>
      <c r="B814" s="294"/>
      <c r="C814" s="292"/>
      <c r="D814" s="292"/>
      <c r="E814" s="1731" t="str">
        <f>'2. CAD NCCF'!E814:L814</f>
        <v>Non-agency commercial MBS (CMBS)</v>
      </c>
      <c r="F814" s="1732"/>
      <c r="G814" s="1732"/>
      <c r="H814" s="1732"/>
      <c r="I814" s="1732"/>
      <c r="J814" s="1732"/>
      <c r="K814" s="1732"/>
      <c r="L814" s="1733"/>
      <c r="M814" s="399">
        <f>SUBTOTAL(9,M815:M817)</f>
        <v>0</v>
      </c>
      <c r="N814" s="402">
        <f t="shared" ref="N814:AC814" si="186">SUBTOTAL(9,N815:N817)</f>
        <v>0</v>
      </c>
      <c r="O814" s="406">
        <f t="shared" si="186"/>
        <v>0</v>
      </c>
      <c r="P814" s="405">
        <f t="shared" si="186"/>
        <v>0</v>
      </c>
      <c r="Q814" s="416">
        <f t="shared" si="186"/>
        <v>0</v>
      </c>
      <c r="R814" s="402">
        <f t="shared" si="186"/>
        <v>0</v>
      </c>
      <c r="S814" s="405">
        <f t="shared" si="186"/>
        <v>0</v>
      </c>
      <c r="T814" s="406">
        <f t="shared" si="186"/>
        <v>0</v>
      </c>
      <c r="U814" s="405">
        <f t="shared" si="186"/>
        <v>0</v>
      </c>
      <c r="V814" s="406">
        <f t="shared" si="186"/>
        <v>0</v>
      </c>
      <c r="W814" s="405">
        <f t="shared" si="186"/>
        <v>0</v>
      </c>
      <c r="X814" s="406">
        <f t="shared" si="186"/>
        <v>0</v>
      </c>
      <c r="Y814" s="405">
        <f t="shared" si="186"/>
        <v>0</v>
      </c>
      <c r="Z814" s="406">
        <f t="shared" si="186"/>
        <v>0</v>
      </c>
      <c r="AA814" s="405">
        <f t="shared" si="186"/>
        <v>0</v>
      </c>
      <c r="AB814" s="416">
        <f t="shared" si="186"/>
        <v>0</v>
      </c>
      <c r="AC814" s="399">
        <f t="shared" si="186"/>
        <v>0</v>
      </c>
      <c r="AD814" s="1743"/>
      <c r="AE814" s="1083"/>
      <c r="AF814" s="856"/>
    </row>
    <row r="815" spans="1:32" ht="15" customHeight="1" outlineLevel="1" x14ac:dyDescent="0.2">
      <c r="A815" s="11">
        <v>135</v>
      </c>
      <c r="B815" s="294"/>
      <c r="C815" s="292"/>
      <c r="D815" s="292"/>
      <c r="E815" s="293"/>
      <c r="F815" s="880" t="str">
        <f>'2. CAD NCCF'!F815:L815</f>
        <v>Non-agency CMBS, high rated</v>
      </c>
      <c r="G815" s="881"/>
      <c r="H815" s="881"/>
      <c r="I815" s="881"/>
      <c r="J815" s="881"/>
      <c r="K815" s="881"/>
      <c r="L815" s="882"/>
      <c r="M815" s="400">
        <f t="shared" ref="M815:M817" si="187">M39</f>
        <v>0</v>
      </c>
      <c r="N815" s="412">
        <f>M815*(1-'Appx 1. Ref Rates'!$E$28)+N39*('Appx 1. Ref Rates'!$E$28)</f>
        <v>0</v>
      </c>
      <c r="O815" s="414">
        <f>O39*'Appx 1. Ref Rates'!$E28</f>
        <v>0</v>
      </c>
      <c r="P815" s="414">
        <f>P39*'Appx 1. Ref Rates'!$E28</f>
        <v>0</v>
      </c>
      <c r="Q815" s="418">
        <f>Q39*'Appx 1. Ref Rates'!$E28</f>
        <v>0</v>
      </c>
      <c r="R815" s="411">
        <f>R39*'Appx 1. Ref Rates'!$E28</f>
        <v>0</v>
      </c>
      <c r="S815" s="414">
        <f>S39*'Appx 1. Ref Rates'!$E28</f>
        <v>0</v>
      </c>
      <c r="T815" s="414">
        <f>T39*'Appx 1. Ref Rates'!$E28</f>
        <v>0</v>
      </c>
      <c r="U815" s="414">
        <f>U39*'Appx 1. Ref Rates'!$E28</f>
        <v>0</v>
      </c>
      <c r="V815" s="414">
        <f>V39*'Appx 1. Ref Rates'!$E28</f>
        <v>0</v>
      </c>
      <c r="W815" s="414">
        <f>W39*'Appx 1. Ref Rates'!$E28</f>
        <v>0</v>
      </c>
      <c r="X815" s="414">
        <f>X39*'Appx 1. Ref Rates'!$E28</f>
        <v>0</v>
      </c>
      <c r="Y815" s="414">
        <f>Y39*'Appx 1. Ref Rates'!$E28</f>
        <v>0</v>
      </c>
      <c r="Z815" s="414">
        <f>Z39*'Appx 1. Ref Rates'!$E28</f>
        <v>0</v>
      </c>
      <c r="AA815" s="414">
        <f>AA39*'Appx 1. Ref Rates'!$E28</f>
        <v>0</v>
      </c>
      <c r="AB815" s="414">
        <f>AB39*'Appx 1. Ref Rates'!$E28</f>
        <v>0</v>
      </c>
      <c r="AC815" s="400">
        <f>M815-SUM(N815:AB815)</f>
        <v>0</v>
      </c>
      <c r="AD815" s="1743"/>
      <c r="AE815" s="1083"/>
      <c r="AF815" s="856"/>
    </row>
    <row r="816" spans="1:32" ht="15" customHeight="1" outlineLevel="1" x14ac:dyDescent="0.2">
      <c r="A816" s="11">
        <v>136</v>
      </c>
      <c r="B816" s="294"/>
      <c r="C816" s="292"/>
      <c r="D816" s="292"/>
      <c r="E816" s="293"/>
      <c r="F816" s="880" t="str">
        <f>'2. CAD NCCF'!F816:L816</f>
        <v>Non-agency CMBS, medium rated</v>
      </c>
      <c r="G816" s="881"/>
      <c r="H816" s="881"/>
      <c r="I816" s="881"/>
      <c r="J816" s="881"/>
      <c r="K816" s="881"/>
      <c r="L816" s="882"/>
      <c r="M816" s="400">
        <f t="shared" si="187"/>
        <v>0</v>
      </c>
      <c r="N816" s="412">
        <f>M816*(1-'Appx 1. Ref Rates'!$E$29)+N40*('Appx 1. Ref Rates'!$E$29)</f>
        <v>0</v>
      </c>
      <c r="O816" s="414">
        <f>O40*'Appx 1. Ref Rates'!$E29</f>
        <v>0</v>
      </c>
      <c r="P816" s="414">
        <f>P40*'Appx 1. Ref Rates'!$E29</f>
        <v>0</v>
      </c>
      <c r="Q816" s="418">
        <f>Q40*'Appx 1. Ref Rates'!$E29</f>
        <v>0</v>
      </c>
      <c r="R816" s="411">
        <f>R40*'Appx 1. Ref Rates'!$E29</f>
        <v>0</v>
      </c>
      <c r="S816" s="414">
        <f>S40*'Appx 1. Ref Rates'!$E29</f>
        <v>0</v>
      </c>
      <c r="T816" s="414">
        <f>T40*'Appx 1. Ref Rates'!$E29</f>
        <v>0</v>
      </c>
      <c r="U816" s="414">
        <f>U40*'Appx 1. Ref Rates'!$E29</f>
        <v>0</v>
      </c>
      <c r="V816" s="414">
        <f>V40*'Appx 1. Ref Rates'!$E29</f>
        <v>0</v>
      </c>
      <c r="W816" s="414">
        <f>W40*'Appx 1. Ref Rates'!$E29</f>
        <v>0</v>
      </c>
      <c r="X816" s="414">
        <f>X40*'Appx 1. Ref Rates'!$E29</f>
        <v>0</v>
      </c>
      <c r="Y816" s="414">
        <f>Y40*'Appx 1. Ref Rates'!$E29</f>
        <v>0</v>
      </c>
      <c r="Z816" s="414">
        <f>Z40*'Appx 1. Ref Rates'!$E29</f>
        <v>0</v>
      </c>
      <c r="AA816" s="414">
        <f>AA40*'Appx 1. Ref Rates'!$E29</f>
        <v>0</v>
      </c>
      <c r="AB816" s="414">
        <f>AB40*'Appx 1. Ref Rates'!$E29</f>
        <v>0</v>
      </c>
      <c r="AC816" s="400">
        <f>M816-SUM(N816:AB816)</f>
        <v>0</v>
      </c>
      <c r="AD816" s="1743"/>
      <c r="AE816" s="1083"/>
      <c r="AF816" s="856"/>
    </row>
    <row r="817" spans="1:32" ht="15" customHeight="1" outlineLevel="1" x14ac:dyDescent="0.2">
      <c r="A817" s="11">
        <v>137</v>
      </c>
      <c r="B817" s="294"/>
      <c r="C817" s="292"/>
      <c r="D817" s="292"/>
      <c r="E817" s="293"/>
      <c r="F817" s="880" t="str">
        <f>'2. CAD NCCF'!F817:L817</f>
        <v>Non-agency CMBS, low or not rated</v>
      </c>
      <c r="G817" s="881"/>
      <c r="H817" s="881"/>
      <c r="I817" s="881"/>
      <c r="J817" s="881"/>
      <c r="K817" s="881"/>
      <c r="L817" s="882"/>
      <c r="M817" s="400">
        <f t="shared" si="187"/>
        <v>0</v>
      </c>
      <c r="N817" s="412">
        <f>M817*(1-'Appx 1. Ref Rates'!$E30)+N41*('Appx 1. Ref Rates'!$E30)</f>
        <v>0</v>
      </c>
      <c r="O817" s="414">
        <f>O41*'Appx 1. Ref Rates'!$E30</f>
        <v>0</v>
      </c>
      <c r="P817" s="414">
        <f>P41*'Appx 1. Ref Rates'!$E30</f>
        <v>0</v>
      </c>
      <c r="Q817" s="418">
        <f>Q41*'Appx 1. Ref Rates'!$E30</f>
        <v>0</v>
      </c>
      <c r="R817" s="411">
        <f>R41*'Appx 1. Ref Rates'!$E30</f>
        <v>0</v>
      </c>
      <c r="S817" s="414">
        <f>S41*'Appx 1. Ref Rates'!$E30</f>
        <v>0</v>
      </c>
      <c r="T817" s="414">
        <f>T41*'Appx 1. Ref Rates'!$E30</f>
        <v>0</v>
      </c>
      <c r="U817" s="414">
        <f>U41*'Appx 1. Ref Rates'!$E30</f>
        <v>0</v>
      </c>
      <c r="V817" s="414">
        <f>V41*'Appx 1. Ref Rates'!$E30</f>
        <v>0</v>
      </c>
      <c r="W817" s="414">
        <f>W41*'Appx 1. Ref Rates'!$E30</f>
        <v>0</v>
      </c>
      <c r="X817" s="414">
        <f>X41*'Appx 1. Ref Rates'!$E30</f>
        <v>0</v>
      </c>
      <c r="Y817" s="414">
        <f>Y41*'Appx 1. Ref Rates'!$E30</f>
        <v>0</v>
      </c>
      <c r="Z817" s="414">
        <f>Z41*'Appx 1. Ref Rates'!$E30</f>
        <v>0</v>
      </c>
      <c r="AA817" s="414">
        <f>AA41*'Appx 1. Ref Rates'!$E30</f>
        <v>0</v>
      </c>
      <c r="AB817" s="414">
        <f>AB41*'Appx 1. Ref Rates'!$E30</f>
        <v>0</v>
      </c>
      <c r="AC817" s="400">
        <f>M817-SUM(N817:AB817)</f>
        <v>0</v>
      </c>
      <c r="AD817" s="1743"/>
      <c r="AE817" s="1083"/>
      <c r="AF817" s="856"/>
    </row>
    <row r="818" spans="1:32" ht="15" customHeight="1" outlineLevel="1" x14ac:dyDescent="0.2">
      <c r="A818" s="11">
        <v>138</v>
      </c>
      <c r="B818" s="294"/>
      <c r="C818" s="292"/>
      <c r="D818" s="292"/>
      <c r="E818" s="877" t="str">
        <f>'2. CAD NCCF'!E818:L818</f>
        <v>Non-agency residential MBS (RMBS)</v>
      </c>
      <c r="F818" s="878"/>
      <c r="G818" s="878"/>
      <c r="H818" s="878"/>
      <c r="I818" s="878"/>
      <c r="J818" s="878"/>
      <c r="K818" s="878"/>
      <c r="L818" s="879"/>
      <c r="M818" s="399">
        <f>SUBTOTAL(9,M819:M821)</f>
        <v>0</v>
      </c>
      <c r="N818" s="402">
        <f t="shared" ref="N818:AC818" si="188">SUBTOTAL(9,N819:N821)</f>
        <v>0</v>
      </c>
      <c r="O818" s="406">
        <f t="shared" si="188"/>
        <v>0</v>
      </c>
      <c r="P818" s="405">
        <f t="shared" si="188"/>
        <v>0</v>
      </c>
      <c r="Q818" s="416">
        <f t="shared" si="188"/>
        <v>0</v>
      </c>
      <c r="R818" s="402">
        <f t="shared" si="188"/>
        <v>0</v>
      </c>
      <c r="S818" s="405">
        <f t="shared" si="188"/>
        <v>0</v>
      </c>
      <c r="T818" s="406">
        <f t="shared" si="188"/>
        <v>0</v>
      </c>
      <c r="U818" s="405">
        <f t="shared" si="188"/>
        <v>0</v>
      </c>
      <c r="V818" s="406">
        <f t="shared" si="188"/>
        <v>0</v>
      </c>
      <c r="W818" s="405">
        <f t="shared" si="188"/>
        <v>0</v>
      </c>
      <c r="X818" s="406">
        <f t="shared" si="188"/>
        <v>0</v>
      </c>
      <c r="Y818" s="405">
        <f t="shared" si="188"/>
        <v>0</v>
      </c>
      <c r="Z818" s="406">
        <f t="shared" si="188"/>
        <v>0</v>
      </c>
      <c r="AA818" s="405">
        <f t="shared" si="188"/>
        <v>0</v>
      </c>
      <c r="AB818" s="416">
        <f t="shared" si="188"/>
        <v>0</v>
      </c>
      <c r="AC818" s="399">
        <f t="shared" si="188"/>
        <v>0</v>
      </c>
      <c r="AD818" s="1743"/>
      <c r="AE818" s="1083"/>
      <c r="AF818" s="856"/>
    </row>
    <row r="819" spans="1:32" ht="15" customHeight="1" outlineLevel="1" x14ac:dyDescent="0.2">
      <c r="A819" s="11">
        <v>139</v>
      </c>
      <c r="B819" s="294"/>
      <c r="C819" s="292"/>
      <c r="D819" s="292"/>
      <c r="E819" s="293"/>
      <c r="F819" s="880" t="str">
        <f>'2. CAD NCCF'!F819:L819</f>
        <v>Non-agency RMBS, high rated</v>
      </c>
      <c r="G819" s="881"/>
      <c r="H819" s="881"/>
      <c r="I819" s="881"/>
      <c r="J819" s="881"/>
      <c r="K819" s="881"/>
      <c r="L819" s="882"/>
      <c r="M819" s="400">
        <f t="shared" ref="M819:M821" si="189">M43</f>
        <v>0</v>
      </c>
      <c r="N819" s="412">
        <f>M819*(1-'Appx 1. Ref Rates'!$E32)+N43*('Appx 1. Ref Rates'!$E32)</f>
        <v>0</v>
      </c>
      <c r="O819" s="414">
        <f>O43*'Appx 1. Ref Rates'!$E32</f>
        <v>0</v>
      </c>
      <c r="P819" s="414">
        <f>P43*'Appx 1. Ref Rates'!$E32</f>
        <v>0</v>
      </c>
      <c r="Q819" s="418">
        <f>Q43*'Appx 1. Ref Rates'!$E32</f>
        <v>0</v>
      </c>
      <c r="R819" s="411">
        <f>R43*'Appx 1. Ref Rates'!$E32</f>
        <v>0</v>
      </c>
      <c r="S819" s="414">
        <f>S43*'Appx 1. Ref Rates'!$E32</f>
        <v>0</v>
      </c>
      <c r="T819" s="414">
        <f>T43*'Appx 1. Ref Rates'!$E32</f>
        <v>0</v>
      </c>
      <c r="U819" s="414">
        <f>U43*'Appx 1. Ref Rates'!$E32</f>
        <v>0</v>
      </c>
      <c r="V819" s="414">
        <f>V43*'Appx 1. Ref Rates'!$E32</f>
        <v>0</v>
      </c>
      <c r="W819" s="414">
        <f>W43*'Appx 1. Ref Rates'!$E32</f>
        <v>0</v>
      </c>
      <c r="X819" s="414">
        <f>X43*'Appx 1. Ref Rates'!$E32</f>
        <v>0</v>
      </c>
      <c r="Y819" s="414">
        <f>Y43*'Appx 1. Ref Rates'!$E32</f>
        <v>0</v>
      </c>
      <c r="Z819" s="414">
        <f>Z43*'Appx 1. Ref Rates'!$E32</f>
        <v>0</v>
      </c>
      <c r="AA819" s="414">
        <f>AA43*'Appx 1. Ref Rates'!$E32</f>
        <v>0</v>
      </c>
      <c r="AB819" s="414">
        <f>AB43*'Appx 1. Ref Rates'!$E32</f>
        <v>0</v>
      </c>
      <c r="AC819" s="400">
        <f>M819-SUM(N819:AB819)</f>
        <v>0</v>
      </c>
      <c r="AD819" s="1743"/>
      <c r="AE819" s="1083"/>
      <c r="AF819" s="856"/>
    </row>
    <row r="820" spans="1:32" ht="15" customHeight="1" outlineLevel="1" x14ac:dyDescent="0.2">
      <c r="A820" s="11">
        <v>140</v>
      </c>
      <c r="B820" s="294"/>
      <c r="C820" s="292"/>
      <c r="D820" s="292"/>
      <c r="E820" s="293"/>
      <c r="F820" s="880" t="str">
        <f>'2. CAD NCCF'!F820:L820</f>
        <v>Non-agency RMBS, medium rated</v>
      </c>
      <c r="G820" s="881"/>
      <c r="H820" s="881"/>
      <c r="I820" s="881"/>
      <c r="J820" s="881"/>
      <c r="K820" s="881"/>
      <c r="L820" s="882"/>
      <c r="M820" s="400">
        <f t="shared" si="189"/>
        <v>0</v>
      </c>
      <c r="N820" s="412">
        <f>M820*(1-'Appx 1. Ref Rates'!$E33)+N44*('Appx 1. Ref Rates'!$E33)</f>
        <v>0</v>
      </c>
      <c r="O820" s="414">
        <f>O44*'Appx 1. Ref Rates'!$E33</f>
        <v>0</v>
      </c>
      <c r="P820" s="414">
        <f>P44*'Appx 1. Ref Rates'!$E33</f>
        <v>0</v>
      </c>
      <c r="Q820" s="418">
        <f>Q44*'Appx 1. Ref Rates'!$E33</f>
        <v>0</v>
      </c>
      <c r="R820" s="411">
        <f>R44*'Appx 1. Ref Rates'!$E33</f>
        <v>0</v>
      </c>
      <c r="S820" s="414">
        <f>S44*'Appx 1. Ref Rates'!$E33</f>
        <v>0</v>
      </c>
      <c r="T820" s="414">
        <f>T44*'Appx 1. Ref Rates'!$E33</f>
        <v>0</v>
      </c>
      <c r="U820" s="414">
        <f>U44*'Appx 1. Ref Rates'!$E33</f>
        <v>0</v>
      </c>
      <c r="V820" s="414">
        <f>V44*'Appx 1. Ref Rates'!$E33</f>
        <v>0</v>
      </c>
      <c r="W820" s="414">
        <f>W44*'Appx 1. Ref Rates'!$E33</f>
        <v>0</v>
      </c>
      <c r="X820" s="414">
        <f>X44*'Appx 1. Ref Rates'!$E33</f>
        <v>0</v>
      </c>
      <c r="Y820" s="414">
        <f>Y44*'Appx 1. Ref Rates'!$E33</f>
        <v>0</v>
      </c>
      <c r="Z820" s="414">
        <f>Z44*'Appx 1. Ref Rates'!$E33</f>
        <v>0</v>
      </c>
      <c r="AA820" s="414">
        <f>AA44*'Appx 1. Ref Rates'!$E33</f>
        <v>0</v>
      </c>
      <c r="AB820" s="414">
        <f>AB44*'Appx 1. Ref Rates'!$E33</f>
        <v>0</v>
      </c>
      <c r="AC820" s="400">
        <f>M820-SUM(N820:AB820)</f>
        <v>0</v>
      </c>
      <c r="AD820" s="1743"/>
      <c r="AE820" s="1083"/>
      <c r="AF820" s="856"/>
    </row>
    <row r="821" spans="1:32" ht="15" customHeight="1" outlineLevel="1" x14ac:dyDescent="0.2">
      <c r="A821" s="11">
        <v>141</v>
      </c>
      <c r="B821" s="294"/>
      <c r="C821" s="292"/>
      <c r="D821" s="292"/>
      <c r="E821" s="293"/>
      <c r="F821" s="880" t="str">
        <f>'2. CAD NCCF'!F821:L821</f>
        <v>Non-agency RMBS, low or not rated</v>
      </c>
      <c r="G821" s="881"/>
      <c r="H821" s="881"/>
      <c r="I821" s="881"/>
      <c r="J821" s="881"/>
      <c r="K821" s="881"/>
      <c r="L821" s="882"/>
      <c r="M821" s="400">
        <f t="shared" si="189"/>
        <v>0</v>
      </c>
      <c r="N821" s="412">
        <f>M821*(1-'Appx 1. Ref Rates'!$E34)+N45*('Appx 1. Ref Rates'!$E34)</f>
        <v>0</v>
      </c>
      <c r="O821" s="414">
        <f>O45*'Appx 1. Ref Rates'!$E34</f>
        <v>0</v>
      </c>
      <c r="P821" s="414">
        <f>P45*'Appx 1. Ref Rates'!$E34</f>
        <v>0</v>
      </c>
      <c r="Q821" s="418">
        <f>Q45*'Appx 1. Ref Rates'!$E34</f>
        <v>0</v>
      </c>
      <c r="R821" s="411">
        <f>R45*'Appx 1. Ref Rates'!$E34</f>
        <v>0</v>
      </c>
      <c r="S821" s="414">
        <f>S45*'Appx 1. Ref Rates'!$E34</f>
        <v>0</v>
      </c>
      <c r="T821" s="414">
        <f>T45*'Appx 1. Ref Rates'!$E34</f>
        <v>0</v>
      </c>
      <c r="U821" s="414">
        <f>U45*'Appx 1. Ref Rates'!$E34</f>
        <v>0</v>
      </c>
      <c r="V821" s="414">
        <f>V45*'Appx 1. Ref Rates'!$E34</f>
        <v>0</v>
      </c>
      <c r="W821" s="414">
        <f>W45*'Appx 1. Ref Rates'!$E34</f>
        <v>0</v>
      </c>
      <c r="X821" s="414">
        <f>X45*'Appx 1. Ref Rates'!$E34</f>
        <v>0</v>
      </c>
      <c r="Y821" s="414">
        <f>Y45*'Appx 1. Ref Rates'!$E34</f>
        <v>0</v>
      </c>
      <c r="Z821" s="414">
        <f>Z45*'Appx 1. Ref Rates'!$E34</f>
        <v>0</v>
      </c>
      <c r="AA821" s="414">
        <f>AA45*'Appx 1. Ref Rates'!$E34</f>
        <v>0</v>
      </c>
      <c r="AB821" s="414">
        <f>AB45*'Appx 1. Ref Rates'!$E34</f>
        <v>0</v>
      </c>
      <c r="AC821" s="400">
        <f>M821-SUM(N821:AB821)</f>
        <v>0</v>
      </c>
      <c r="AD821" s="1744"/>
      <c r="AE821" s="858"/>
      <c r="AF821" s="859"/>
    </row>
    <row r="822" spans="1:32" ht="15" customHeight="1" outlineLevel="1" x14ac:dyDescent="0.2">
      <c r="A822" s="11">
        <v>142</v>
      </c>
      <c r="B822" s="294"/>
      <c r="C822" s="292"/>
      <c r="D822" s="868" t="str">
        <f>'2. CAD NCCF'!D822:AF822</f>
        <v>Corporate bonds and paper (CBP)</v>
      </c>
      <c r="E822" s="869"/>
      <c r="F822" s="869"/>
      <c r="G822" s="869"/>
      <c r="H822" s="869"/>
      <c r="I822" s="869"/>
      <c r="J822" s="869"/>
      <c r="K822" s="869"/>
      <c r="L822" s="869"/>
      <c r="M822" s="869"/>
      <c r="N822" s="869"/>
      <c r="O822" s="869"/>
      <c r="P822" s="869"/>
      <c r="Q822" s="869"/>
      <c r="R822" s="869"/>
      <c r="S822" s="869"/>
      <c r="T822" s="869"/>
      <c r="U822" s="869"/>
      <c r="V822" s="869"/>
      <c r="W822" s="869"/>
      <c r="X822" s="869"/>
      <c r="Y822" s="869"/>
      <c r="Z822" s="869"/>
      <c r="AA822" s="869"/>
      <c r="AB822" s="869"/>
      <c r="AC822" s="869"/>
      <c r="AD822" s="869"/>
      <c r="AE822" s="869"/>
      <c r="AF822" s="870"/>
    </row>
    <row r="823" spans="1:32" ht="15" customHeight="1" outlineLevel="1" x14ac:dyDescent="0.2">
      <c r="A823" s="11">
        <v>143</v>
      </c>
      <c r="B823" s="294"/>
      <c r="C823" s="292"/>
      <c r="D823" s="292"/>
      <c r="E823" s="933" t="str">
        <f>'2. CAD NCCF'!E823:L823</f>
        <v>Non-FI issued CBP, high rated</v>
      </c>
      <c r="F823" s="934"/>
      <c r="G823" s="934"/>
      <c r="H823" s="934"/>
      <c r="I823" s="934"/>
      <c r="J823" s="934"/>
      <c r="K823" s="934"/>
      <c r="L823" s="935"/>
      <c r="M823" s="399">
        <f>SUBTOTAL(9,M824:M825)</f>
        <v>0</v>
      </c>
      <c r="N823" s="402">
        <f t="shared" ref="N823:AC823" si="190">SUBTOTAL(9,N824:N825)</f>
        <v>0</v>
      </c>
      <c r="O823" s="406">
        <f t="shared" si="190"/>
        <v>0</v>
      </c>
      <c r="P823" s="405">
        <f t="shared" si="190"/>
        <v>0</v>
      </c>
      <c r="Q823" s="407">
        <f t="shared" si="190"/>
        <v>0</v>
      </c>
      <c r="R823" s="402">
        <f t="shared" si="190"/>
        <v>0</v>
      </c>
      <c r="S823" s="405">
        <f t="shared" si="190"/>
        <v>0</v>
      </c>
      <c r="T823" s="406">
        <f t="shared" si="190"/>
        <v>0</v>
      </c>
      <c r="U823" s="405">
        <f t="shared" si="190"/>
        <v>0</v>
      </c>
      <c r="V823" s="406">
        <f t="shared" si="190"/>
        <v>0</v>
      </c>
      <c r="W823" s="405">
        <f t="shared" si="190"/>
        <v>0</v>
      </c>
      <c r="X823" s="406">
        <f t="shared" si="190"/>
        <v>0</v>
      </c>
      <c r="Y823" s="405">
        <f t="shared" si="190"/>
        <v>0</v>
      </c>
      <c r="Z823" s="406">
        <f t="shared" si="190"/>
        <v>0</v>
      </c>
      <c r="AA823" s="405">
        <f t="shared" si="190"/>
        <v>0</v>
      </c>
      <c r="AB823" s="416">
        <f t="shared" si="190"/>
        <v>0</v>
      </c>
      <c r="AC823" s="399">
        <f t="shared" si="190"/>
        <v>0</v>
      </c>
      <c r="AD823" s="1671"/>
      <c r="AE823" s="852"/>
      <c r="AF823" s="853"/>
    </row>
    <row r="824" spans="1:32" ht="15" customHeight="1" outlineLevel="1" x14ac:dyDescent="0.2">
      <c r="A824" s="11">
        <v>144</v>
      </c>
      <c r="B824" s="294"/>
      <c r="C824" s="292"/>
      <c r="D824" s="292"/>
      <c r="E824" s="293"/>
      <c r="F824" s="880" t="str">
        <f>'2. CAD NCCF'!F824:L824</f>
        <v>Non-FI issued unsecured bond and paper, high rated</v>
      </c>
      <c r="G824" s="881"/>
      <c r="H824" s="881"/>
      <c r="I824" s="881"/>
      <c r="J824" s="881"/>
      <c r="K824" s="881"/>
      <c r="L824" s="882"/>
      <c r="M824" s="400">
        <f t="shared" ref="M824:M825" si="191">M48</f>
        <v>0</v>
      </c>
      <c r="N824" s="412">
        <f>M824*(1-'Appx 1. Ref Rates'!$E37)+N48*('Appx 1. Ref Rates'!$E37)</f>
        <v>0</v>
      </c>
      <c r="O824" s="414">
        <f>O48*'Appx 1. Ref Rates'!$E37</f>
        <v>0</v>
      </c>
      <c r="P824" s="414">
        <f>P48*'Appx 1. Ref Rates'!$E37</f>
        <v>0</v>
      </c>
      <c r="Q824" s="413">
        <f>Q48*'Appx 1. Ref Rates'!$E37</f>
        <v>0</v>
      </c>
      <c r="R824" s="411">
        <f>R48*'Appx 1. Ref Rates'!$E37</f>
        <v>0</v>
      </c>
      <c r="S824" s="414">
        <f>S48*'Appx 1. Ref Rates'!$E37</f>
        <v>0</v>
      </c>
      <c r="T824" s="414">
        <f>T48*'Appx 1. Ref Rates'!$E37</f>
        <v>0</v>
      </c>
      <c r="U824" s="414">
        <f>U48*'Appx 1. Ref Rates'!$E37</f>
        <v>0</v>
      </c>
      <c r="V824" s="414">
        <f>V48*'Appx 1. Ref Rates'!$E37</f>
        <v>0</v>
      </c>
      <c r="W824" s="414">
        <f>W48*'Appx 1. Ref Rates'!$E37</f>
        <v>0</v>
      </c>
      <c r="X824" s="414">
        <f>X48*'Appx 1. Ref Rates'!$E37</f>
        <v>0</v>
      </c>
      <c r="Y824" s="414">
        <f>Y48*'Appx 1. Ref Rates'!$E37</f>
        <v>0</v>
      </c>
      <c r="Z824" s="414">
        <f>Z48*'Appx 1. Ref Rates'!$E37</f>
        <v>0</v>
      </c>
      <c r="AA824" s="414">
        <f>AA48*'Appx 1. Ref Rates'!$E37</f>
        <v>0</v>
      </c>
      <c r="AB824" s="414">
        <f>AB48*'Appx 1. Ref Rates'!$E37</f>
        <v>0</v>
      </c>
      <c r="AC824" s="400">
        <f>M824-SUM(N824:AB824)</f>
        <v>0</v>
      </c>
      <c r="AD824" s="1743"/>
      <c r="AE824" s="1083"/>
      <c r="AF824" s="856"/>
    </row>
    <row r="825" spans="1:32" ht="15" customHeight="1" outlineLevel="1" x14ac:dyDescent="0.2">
      <c r="A825" s="11">
        <v>145</v>
      </c>
      <c r="B825" s="294"/>
      <c r="C825" s="292"/>
      <c r="D825" s="292"/>
      <c r="E825" s="293"/>
      <c r="F825" s="880" t="str">
        <f>'2. CAD NCCF'!F825:L825</f>
        <v>Non-FI issued covered bonds, high rated</v>
      </c>
      <c r="G825" s="881"/>
      <c r="H825" s="881"/>
      <c r="I825" s="881"/>
      <c r="J825" s="881"/>
      <c r="K825" s="881"/>
      <c r="L825" s="882"/>
      <c r="M825" s="400">
        <f t="shared" si="191"/>
        <v>0</v>
      </c>
      <c r="N825" s="412">
        <f>M825*(1-'Appx 1. Ref Rates'!$E38)+N49*('Appx 1. Ref Rates'!$E38)</f>
        <v>0</v>
      </c>
      <c r="O825" s="414">
        <f>O49*'Appx 1. Ref Rates'!$E38</f>
        <v>0</v>
      </c>
      <c r="P825" s="414">
        <f>P49*'Appx 1. Ref Rates'!$E38</f>
        <v>0</v>
      </c>
      <c r="Q825" s="413">
        <f>Q49*'Appx 1. Ref Rates'!$E38</f>
        <v>0</v>
      </c>
      <c r="R825" s="411">
        <f>R49*'Appx 1. Ref Rates'!$E38</f>
        <v>0</v>
      </c>
      <c r="S825" s="414">
        <f>S49*'Appx 1. Ref Rates'!$E38</f>
        <v>0</v>
      </c>
      <c r="T825" s="414">
        <f>T49*'Appx 1. Ref Rates'!$E38</f>
        <v>0</v>
      </c>
      <c r="U825" s="414">
        <f>U49*'Appx 1. Ref Rates'!$E38</f>
        <v>0</v>
      </c>
      <c r="V825" s="414">
        <f>V49*'Appx 1. Ref Rates'!$E38</f>
        <v>0</v>
      </c>
      <c r="W825" s="414">
        <f>W49*'Appx 1. Ref Rates'!$E38</f>
        <v>0</v>
      </c>
      <c r="X825" s="414">
        <f>X49*'Appx 1. Ref Rates'!$E38</f>
        <v>0</v>
      </c>
      <c r="Y825" s="414">
        <f>Y49*'Appx 1. Ref Rates'!$E38</f>
        <v>0</v>
      </c>
      <c r="Z825" s="414">
        <f>Z49*'Appx 1. Ref Rates'!$E38</f>
        <v>0</v>
      </c>
      <c r="AA825" s="414">
        <f>AA49*'Appx 1. Ref Rates'!$E38</f>
        <v>0</v>
      </c>
      <c r="AB825" s="414">
        <f>AB49*'Appx 1. Ref Rates'!$E38</f>
        <v>0</v>
      </c>
      <c r="AC825" s="400">
        <f>M825-SUM(N825:AB825)</f>
        <v>0</v>
      </c>
      <c r="AD825" s="1743"/>
      <c r="AE825" s="1083"/>
      <c r="AF825" s="856"/>
    </row>
    <row r="826" spans="1:32" ht="15" customHeight="1" outlineLevel="1" x14ac:dyDescent="0.2">
      <c r="A826" s="11">
        <v>146</v>
      </c>
      <c r="B826" s="294"/>
      <c r="C826" s="292"/>
      <c r="D826" s="292"/>
      <c r="E826" s="877" t="str">
        <f>'2. CAD NCCF'!E826:L826</f>
        <v>FI issued CBP, high rated</v>
      </c>
      <c r="F826" s="878"/>
      <c r="G826" s="878"/>
      <c r="H826" s="878"/>
      <c r="I826" s="878"/>
      <c r="J826" s="878"/>
      <c r="K826" s="878"/>
      <c r="L826" s="879"/>
      <c r="M826" s="399">
        <f>SUBTOTAL(9,M827:M829)</f>
        <v>0</v>
      </c>
      <c r="N826" s="402">
        <f t="shared" ref="N826:AC826" si="192">SUBTOTAL(9,N827:N829)</f>
        <v>0</v>
      </c>
      <c r="O826" s="406">
        <f t="shared" si="192"/>
        <v>0</v>
      </c>
      <c r="P826" s="405">
        <f t="shared" si="192"/>
        <v>0</v>
      </c>
      <c r="Q826" s="407">
        <f t="shared" si="192"/>
        <v>0</v>
      </c>
      <c r="R826" s="402">
        <f t="shared" si="192"/>
        <v>0</v>
      </c>
      <c r="S826" s="405">
        <f t="shared" si="192"/>
        <v>0</v>
      </c>
      <c r="T826" s="406">
        <f t="shared" si="192"/>
        <v>0</v>
      </c>
      <c r="U826" s="405">
        <f t="shared" si="192"/>
        <v>0</v>
      </c>
      <c r="V826" s="406">
        <f t="shared" si="192"/>
        <v>0</v>
      </c>
      <c r="W826" s="405">
        <f t="shared" si="192"/>
        <v>0</v>
      </c>
      <c r="X826" s="406">
        <f t="shared" si="192"/>
        <v>0</v>
      </c>
      <c r="Y826" s="405">
        <f t="shared" si="192"/>
        <v>0</v>
      </c>
      <c r="Z826" s="406">
        <f t="shared" si="192"/>
        <v>0</v>
      </c>
      <c r="AA826" s="405">
        <f t="shared" si="192"/>
        <v>0</v>
      </c>
      <c r="AB826" s="416">
        <f t="shared" si="192"/>
        <v>0</v>
      </c>
      <c r="AC826" s="399">
        <f t="shared" si="192"/>
        <v>0</v>
      </c>
      <c r="AD826" s="1743"/>
      <c r="AE826" s="1083"/>
      <c r="AF826" s="856"/>
    </row>
    <row r="827" spans="1:32" ht="15" customHeight="1" outlineLevel="1" x14ac:dyDescent="0.2">
      <c r="A827" s="11">
        <v>147</v>
      </c>
      <c r="B827" s="294"/>
      <c r="C827" s="292"/>
      <c r="D827" s="292"/>
      <c r="E827" s="293"/>
      <c r="F827" s="880" t="str">
        <f>'2. CAD NCCF'!F827:L827</f>
        <v>FI issued unsecured bonds and paper, high rated</v>
      </c>
      <c r="G827" s="881"/>
      <c r="H827" s="881"/>
      <c r="I827" s="881"/>
      <c r="J827" s="881"/>
      <c r="K827" s="881"/>
      <c r="L827" s="882"/>
      <c r="M827" s="400">
        <f t="shared" ref="M827:M829" si="193">M51</f>
        <v>0</v>
      </c>
      <c r="N827" s="412">
        <f>M827*(1-'Appx 1. Ref Rates'!$E40)+N51*('Appx 1. Ref Rates'!$E40)</f>
        <v>0</v>
      </c>
      <c r="O827" s="414">
        <f>O51*'Appx 1. Ref Rates'!$E40</f>
        <v>0</v>
      </c>
      <c r="P827" s="414">
        <f>P51*'Appx 1. Ref Rates'!$E40</f>
        <v>0</v>
      </c>
      <c r="Q827" s="413">
        <f>Q51*'Appx 1. Ref Rates'!$E40</f>
        <v>0</v>
      </c>
      <c r="R827" s="411">
        <f>R51*'Appx 1. Ref Rates'!$E40</f>
        <v>0</v>
      </c>
      <c r="S827" s="414">
        <f>S51*'Appx 1. Ref Rates'!$E40</f>
        <v>0</v>
      </c>
      <c r="T827" s="414">
        <f>T51*'Appx 1. Ref Rates'!$E40</f>
        <v>0</v>
      </c>
      <c r="U827" s="414">
        <f>U51*'Appx 1. Ref Rates'!$E40</f>
        <v>0</v>
      </c>
      <c r="V827" s="414">
        <f>V51*'Appx 1. Ref Rates'!$E40</f>
        <v>0</v>
      </c>
      <c r="W827" s="414">
        <f>W51*'Appx 1. Ref Rates'!$E40</f>
        <v>0</v>
      </c>
      <c r="X827" s="414">
        <f>X51*'Appx 1. Ref Rates'!$E40</f>
        <v>0</v>
      </c>
      <c r="Y827" s="414">
        <f>Y51*'Appx 1. Ref Rates'!$E40</f>
        <v>0</v>
      </c>
      <c r="Z827" s="414">
        <f>Z51*'Appx 1. Ref Rates'!$E40</f>
        <v>0</v>
      </c>
      <c r="AA827" s="414">
        <f>AA51*'Appx 1. Ref Rates'!$E40</f>
        <v>0</v>
      </c>
      <c r="AB827" s="414">
        <f>AB51*'Appx 1. Ref Rates'!$E40</f>
        <v>0</v>
      </c>
      <c r="AC827" s="400">
        <f>M827-SUM(N827:AB827)</f>
        <v>0</v>
      </c>
      <c r="AD827" s="1743"/>
      <c r="AE827" s="1083"/>
      <c r="AF827" s="856"/>
    </row>
    <row r="828" spans="1:32" ht="15" customHeight="1" outlineLevel="1" x14ac:dyDescent="0.2">
      <c r="A828" s="11">
        <v>148</v>
      </c>
      <c r="B828" s="294"/>
      <c r="C828" s="292"/>
      <c r="D828" s="292"/>
      <c r="E828" s="293"/>
      <c r="F828" s="880" t="str">
        <f>'2. CAD NCCF'!F828:L828</f>
        <v>FI issued covered bonds, high rated</v>
      </c>
      <c r="G828" s="881"/>
      <c r="H828" s="881"/>
      <c r="I828" s="881"/>
      <c r="J828" s="881"/>
      <c r="K828" s="881"/>
      <c r="L828" s="882"/>
      <c r="M828" s="400">
        <f t="shared" si="193"/>
        <v>0</v>
      </c>
      <c r="N828" s="412">
        <f>M828*(1-'Appx 1. Ref Rates'!$E41)+N52*('Appx 1. Ref Rates'!$E41)</f>
        <v>0</v>
      </c>
      <c r="O828" s="414">
        <f>O52*'Appx 1. Ref Rates'!$E41</f>
        <v>0</v>
      </c>
      <c r="P828" s="414">
        <f>P52*'Appx 1. Ref Rates'!$E41</f>
        <v>0</v>
      </c>
      <c r="Q828" s="413">
        <f>Q52*'Appx 1. Ref Rates'!$E41</f>
        <v>0</v>
      </c>
      <c r="R828" s="411">
        <f>R52*'Appx 1. Ref Rates'!$E41</f>
        <v>0</v>
      </c>
      <c r="S828" s="414">
        <f>S52*'Appx 1. Ref Rates'!$E41</f>
        <v>0</v>
      </c>
      <c r="T828" s="414">
        <f>T52*'Appx 1. Ref Rates'!$E41</f>
        <v>0</v>
      </c>
      <c r="U828" s="414">
        <f>U52*'Appx 1. Ref Rates'!$E41</f>
        <v>0</v>
      </c>
      <c r="V828" s="414">
        <f>V52*'Appx 1. Ref Rates'!$E41</f>
        <v>0</v>
      </c>
      <c r="W828" s="414">
        <f>W52*'Appx 1. Ref Rates'!$E41</f>
        <v>0</v>
      </c>
      <c r="X828" s="414">
        <f>X52*'Appx 1. Ref Rates'!$E41</f>
        <v>0</v>
      </c>
      <c r="Y828" s="414">
        <f>Y52*'Appx 1. Ref Rates'!$E41</f>
        <v>0</v>
      </c>
      <c r="Z828" s="414">
        <f>Z52*'Appx 1. Ref Rates'!$E41</f>
        <v>0</v>
      </c>
      <c r="AA828" s="414">
        <f>AA52*'Appx 1. Ref Rates'!$E41</f>
        <v>0</v>
      </c>
      <c r="AB828" s="414">
        <f>AB52*'Appx 1. Ref Rates'!$E41</f>
        <v>0</v>
      </c>
      <c r="AC828" s="400">
        <f>M828-SUM(N828:AB828)</f>
        <v>0</v>
      </c>
      <c r="AD828" s="1743"/>
      <c r="AE828" s="1083"/>
      <c r="AF828" s="856"/>
    </row>
    <row r="829" spans="1:32" ht="15" customHeight="1" outlineLevel="1" x14ac:dyDescent="0.2">
      <c r="A829" s="11">
        <v>149</v>
      </c>
      <c r="B829" s="294"/>
      <c r="C829" s="292"/>
      <c r="D829" s="292"/>
      <c r="E829" s="293"/>
      <c r="F829" s="880" t="str">
        <f>'2. CAD NCCF'!F829:L829</f>
        <v>FI issued jumbo covered bonds, high rated</v>
      </c>
      <c r="G829" s="881"/>
      <c r="H829" s="881"/>
      <c r="I829" s="881"/>
      <c r="J829" s="881"/>
      <c r="K829" s="881"/>
      <c r="L829" s="882"/>
      <c r="M829" s="400">
        <f t="shared" si="193"/>
        <v>0</v>
      </c>
      <c r="N829" s="412">
        <f>M829*(1-'Appx 1. Ref Rates'!$E42)+N53*('Appx 1. Ref Rates'!$E42)</f>
        <v>0</v>
      </c>
      <c r="O829" s="414">
        <f>O53*'Appx 1. Ref Rates'!$E42</f>
        <v>0</v>
      </c>
      <c r="P829" s="414">
        <f>P53*'Appx 1. Ref Rates'!$E42</f>
        <v>0</v>
      </c>
      <c r="Q829" s="413">
        <f>Q53*'Appx 1. Ref Rates'!$E42</f>
        <v>0</v>
      </c>
      <c r="R829" s="411">
        <f>R53*'Appx 1. Ref Rates'!$E42</f>
        <v>0</v>
      </c>
      <c r="S829" s="414">
        <f>S53*'Appx 1. Ref Rates'!$E42</f>
        <v>0</v>
      </c>
      <c r="T829" s="414">
        <f>T53*'Appx 1. Ref Rates'!$E42</f>
        <v>0</v>
      </c>
      <c r="U829" s="414">
        <f>U53*'Appx 1. Ref Rates'!$E42</f>
        <v>0</v>
      </c>
      <c r="V829" s="414">
        <f>V53*'Appx 1. Ref Rates'!$E42</f>
        <v>0</v>
      </c>
      <c r="W829" s="414">
        <f>W53*'Appx 1. Ref Rates'!$E42</f>
        <v>0</v>
      </c>
      <c r="X829" s="414">
        <f>X53*'Appx 1. Ref Rates'!$E42</f>
        <v>0</v>
      </c>
      <c r="Y829" s="414">
        <f>Y53*'Appx 1. Ref Rates'!$E42</f>
        <v>0</v>
      </c>
      <c r="Z829" s="414">
        <f>Z53*'Appx 1. Ref Rates'!$E42</f>
        <v>0</v>
      </c>
      <c r="AA829" s="414">
        <f>AA53*'Appx 1. Ref Rates'!$E42</f>
        <v>0</v>
      </c>
      <c r="AB829" s="414">
        <f>AB53*'Appx 1. Ref Rates'!$E42</f>
        <v>0</v>
      </c>
      <c r="AC829" s="400">
        <f>M829-SUM(N829:AB829)</f>
        <v>0</v>
      </c>
      <c r="AD829" s="1743"/>
      <c r="AE829" s="1083"/>
      <c r="AF829" s="856"/>
    </row>
    <row r="830" spans="1:32" ht="15" customHeight="1" outlineLevel="1" x14ac:dyDescent="0.2">
      <c r="A830" s="11">
        <v>150</v>
      </c>
      <c r="B830" s="294"/>
      <c r="C830" s="292"/>
      <c r="D830" s="292"/>
      <c r="E830" s="877" t="str">
        <f>'2. CAD NCCF'!E830:L830</f>
        <v>Non-FI issued CBP, medium rated</v>
      </c>
      <c r="F830" s="878"/>
      <c r="G830" s="878"/>
      <c r="H830" s="878"/>
      <c r="I830" s="878"/>
      <c r="J830" s="878"/>
      <c r="K830" s="878"/>
      <c r="L830" s="879"/>
      <c r="M830" s="399">
        <f>SUBTOTAL(9,M831:M832)</f>
        <v>0</v>
      </c>
      <c r="N830" s="402">
        <f t="shared" ref="N830:AC830" si="194">SUBTOTAL(9,N831:N832)</f>
        <v>0</v>
      </c>
      <c r="O830" s="406">
        <f t="shared" si="194"/>
        <v>0</v>
      </c>
      <c r="P830" s="405">
        <f t="shared" si="194"/>
        <v>0</v>
      </c>
      <c r="Q830" s="407">
        <f t="shared" si="194"/>
        <v>0</v>
      </c>
      <c r="R830" s="402">
        <f t="shared" si="194"/>
        <v>0</v>
      </c>
      <c r="S830" s="405">
        <f t="shared" si="194"/>
        <v>0</v>
      </c>
      <c r="T830" s="406">
        <f t="shared" si="194"/>
        <v>0</v>
      </c>
      <c r="U830" s="405">
        <f t="shared" si="194"/>
        <v>0</v>
      </c>
      <c r="V830" s="406">
        <f t="shared" si="194"/>
        <v>0</v>
      </c>
      <c r="W830" s="405">
        <f t="shared" si="194"/>
        <v>0</v>
      </c>
      <c r="X830" s="406">
        <f t="shared" si="194"/>
        <v>0</v>
      </c>
      <c r="Y830" s="405">
        <f t="shared" si="194"/>
        <v>0</v>
      </c>
      <c r="Z830" s="406">
        <f t="shared" si="194"/>
        <v>0</v>
      </c>
      <c r="AA830" s="405">
        <f t="shared" si="194"/>
        <v>0</v>
      </c>
      <c r="AB830" s="416">
        <f t="shared" si="194"/>
        <v>0</v>
      </c>
      <c r="AC830" s="399">
        <f t="shared" si="194"/>
        <v>0</v>
      </c>
      <c r="AD830" s="1743"/>
      <c r="AE830" s="1083"/>
      <c r="AF830" s="856"/>
    </row>
    <row r="831" spans="1:32" ht="15" customHeight="1" outlineLevel="1" x14ac:dyDescent="0.2">
      <c r="A831" s="11">
        <v>151</v>
      </c>
      <c r="B831" s="294"/>
      <c r="C831" s="292"/>
      <c r="D831" s="292"/>
      <c r="E831" s="293"/>
      <c r="F831" s="880" t="str">
        <f>'2. CAD NCCF'!F831:L831</f>
        <v>Non-FI issued unsecured bonds and paper, medium rated</v>
      </c>
      <c r="G831" s="881"/>
      <c r="H831" s="881"/>
      <c r="I831" s="881"/>
      <c r="J831" s="881"/>
      <c r="K831" s="881"/>
      <c r="L831" s="882"/>
      <c r="M831" s="400">
        <f t="shared" ref="M831:M832" si="195">M55</f>
        <v>0</v>
      </c>
      <c r="N831" s="412">
        <f>M831*(1-'Appx 1. Ref Rates'!$E44)+N55*('Appx 1. Ref Rates'!$E44)</f>
        <v>0</v>
      </c>
      <c r="O831" s="414">
        <f>O55*'Appx 1. Ref Rates'!$E44</f>
        <v>0</v>
      </c>
      <c r="P831" s="414">
        <f>P55*'Appx 1. Ref Rates'!$E44</f>
        <v>0</v>
      </c>
      <c r="Q831" s="413">
        <f>Q55*'Appx 1. Ref Rates'!$E44</f>
        <v>0</v>
      </c>
      <c r="R831" s="411">
        <f>R55*'Appx 1. Ref Rates'!$E44</f>
        <v>0</v>
      </c>
      <c r="S831" s="414">
        <f>S55*'Appx 1. Ref Rates'!$E44</f>
        <v>0</v>
      </c>
      <c r="T831" s="414">
        <f>T55*'Appx 1. Ref Rates'!$E44</f>
        <v>0</v>
      </c>
      <c r="U831" s="414">
        <f>U55*'Appx 1. Ref Rates'!$E44</f>
        <v>0</v>
      </c>
      <c r="V831" s="414">
        <f>V55*'Appx 1. Ref Rates'!$E44</f>
        <v>0</v>
      </c>
      <c r="W831" s="414">
        <f>W55*'Appx 1. Ref Rates'!$E44</f>
        <v>0</v>
      </c>
      <c r="X831" s="414">
        <f>X55*'Appx 1. Ref Rates'!$E44</f>
        <v>0</v>
      </c>
      <c r="Y831" s="414">
        <f>Y55*'Appx 1. Ref Rates'!$E44</f>
        <v>0</v>
      </c>
      <c r="Z831" s="414">
        <f>Z55*'Appx 1. Ref Rates'!$E44</f>
        <v>0</v>
      </c>
      <c r="AA831" s="414">
        <f>AA55*'Appx 1. Ref Rates'!$E44</f>
        <v>0</v>
      </c>
      <c r="AB831" s="414">
        <f>AB55*'Appx 1. Ref Rates'!$E44</f>
        <v>0</v>
      </c>
      <c r="AC831" s="400">
        <f>M831-SUM(N831:AB831)</f>
        <v>0</v>
      </c>
      <c r="AD831" s="1743"/>
      <c r="AE831" s="1083"/>
      <c r="AF831" s="856"/>
    </row>
    <row r="832" spans="1:32" ht="15" customHeight="1" outlineLevel="1" x14ac:dyDescent="0.2">
      <c r="A832" s="11">
        <v>152</v>
      </c>
      <c r="B832" s="294"/>
      <c r="C832" s="292"/>
      <c r="D832" s="292"/>
      <c r="E832" s="293"/>
      <c r="F832" s="880" t="str">
        <f>'2. CAD NCCF'!F832:L832</f>
        <v>Non-FI issued covered bonds, medium rated</v>
      </c>
      <c r="G832" s="881"/>
      <c r="H832" s="881"/>
      <c r="I832" s="881"/>
      <c r="J832" s="881"/>
      <c r="K832" s="881"/>
      <c r="L832" s="882"/>
      <c r="M832" s="400">
        <f t="shared" si="195"/>
        <v>0</v>
      </c>
      <c r="N832" s="412">
        <f>M832*(1-'Appx 1. Ref Rates'!$E45)+N56*('Appx 1. Ref Rates'!$E45)</f>
        <v>0</v>
      </c>
      <c r="O832" s="414">
        <f>O56*'Appx 1. Ref Rates'!$E45</f>
        <v>0</v>
      </c>
      <c r="P832" s="414">
        <f>P56*'Appx 1. Ref Rates'!$E45</f>
        <v>0</v>
      </c>
      <c r="Q832" s="413">
        <f>Q56*'Appx 1. Ref Rates'!$E45</f>
        <v>0</v>
      </c>
      <c r="R832" s="411">
        <f>R56*'Appx 1. Ref Rates'!$E45</f>
        <v>0</v>
      </c>
      <c r="S832" s="414">
        <f>S56*'Appx 1. Ref Rates'!$E45</f>
        <v>0</v>
      </c>
      <c r="T832" s="414">
        <f>T56*'Appx 1. Ref Rates'!$E45</f>
        <v>0</v>
      </c>
      <c r="U832" s="414">
        <f>U56*'Appx 1. Ref Rates'!$E45</f>
        <v>0</v>
      </c>
      <c r="V832" s="414">
        <f>V56*'Appx 1. Ref Rates'!$E45</f>
        <v>0</v>
      </c>
      <c r="W832" s="414">
        <f>W56*'Appx 1. Ref Rates'!$E45</f>
        <v>0</v>
      </c>
      <c r="X832" s="414">
        <f>X56*'Appx 1. Ref Rates'!$E45</f>
        <v>0</v>
      </c>
      <c r="Y832" s="414">
        <f>Y56*'Appx 1. Ref Rates'!$E45</f>
        <v>0</v>
      </c>
      <c r="Z832" s="414">
        <f>Z56*'Appx 1. Ref Rates'!$E45</f>
        <v>0</v>
      </c>
      <c r="AA832" s="414">
        <f>AA56*'Appx 1. Ref Rates'!$E45</f>
        <v>0</v>
      </c>
      <c r="AB832" s="414">
        <f>AB56*'Appx 1. Ref Rates'!$E45</f>
        <v>0</v>
      </c>
      <c r="AC832" s="400">
        <f>M832-SUM(N832:AB832)</f>
        <v>0</v>
      </c>
      <c r="AD832" s="1743"/>
      <c r="AE832" s="1083"/>
      <c r="AF832" s="856"/>
    </row>
    <row r="833" spans="1:32" ht="15" customHeight="1" outlineLevel="1" x14ac:dyDescent="0.2">
      <c r="A833" s="11">
        <v>153</v>
      </c>
      <c r="B833" s="294"/>
      <c r="C833" s="292"/>
      <c r="D833" s="292"/>
      <c r="E833" s="877" t="str">
        <f>'2. CAD NCCF'!E833:L833</f>
        <v>FI issued CBP, medium rated</v>
      </c>
      <c r="F833" s="878"/>
      <c r="G833" s="878"/>
      <c r="H833" s="878"/>
      <c r="I833" s="878"/>
      <c r="J833" s="878"/>
      <c r="K833" s="878"/>
      <c r="L833" s="879"/>
      <c r="M833" s="399">
        <f>SUBTOTAL(9,M834:M836)</f>
        <v>0</v>
      </c>
      <c r="N833" s="402">
        <f t="shared" ref="N833:AC833" si="196">SUBTOTAL(9,N834:N836)</f>
        <v>0</v>
      </c>
      <c r="O833" s="406">
        <f t="shared" si="196"/>
        <v>0</v>
      </c>
      <c r="P833" s="405">
        <f t="shared" si="196"/>
        <v>0</v>
      </c>
      <c r="Q833" s="407">
        <f t="shared" si="196"/>
        <v>0</v>
      </c>
      <c r="R833" s="402">
        <f t="shared" si="196"/>
        <v>0</v>
      </c>
      <c r="S833" s="405">
        <f t="shared" si="196"/>
        <v>0</v>
      </c>
      <c r="T833" s="406">
        <f t="shared" si="196"/>
        <v>0</v>
      </c>
      <c r="U833" s="405">
        <f t="shared" si="196"/>
        <v>0</v>
      </c>
      <c r="V833" s="406">
        <f t="shared" si="196"/>
        <v>0</v>
      </c>
      <c r="W833" s="405">
        <f t="shared" si="196"/>
        <v>0</v>
      </c>
      <c r="X833" s="406">
        <f t="shared" si="196"/>
        <v>0</v>
      </c>
      <c r="Y833" s="405">
        <f t="shared" si="196"/>
        <v>0</v>
      </c>
      <c r="Z833" s="406">
        <f t="shared" si="196"/>
        <v>0</v>
      </c>
      <c r="AA833" s="405">
        <f t="shared" si="196"/>
        <v>0</v>
      </c>
      <c r="AB833" s="416">
        <f t="shared" si="196"/>
        <v>0</v>
      </c>
      <c r="AC833" s="399">
        <f t="shared" si="196"/>
        <v>0</v>
      </c>
      <c r="AD833" s="1743"/>
      <c r="AE833" s="1083"/>
      <c r="AF833" s="856"/>
    </row>
    <row r="834" spans="1:32" ht="15" customHeight="1" outlineLevel="1" x14ac:dyDescent="0.2">
      <c r="A834" s="11">
        <v>154</v>
      </c>
      <c r="B834" s="294"/>
      <c r="C834" s="292"/>
      <c r="D834" s="292"/>
      <c r="E834" s="293"/>
      <c r="F834" s="880" t="str">
        <f>'2. CAD NCCF'!F834:L834</f>
        <v>FI issued unsecured bonds and paper, medium rated</v>
      </c>
      <c r="G834" s="881"/>
      <c r="H834" s="881"/>
      <c r="I834" s="881"/>
      <c r="J834" s="881"/>
      <c r="K834" s="881"/>
      <c r="L834" s="882"/>
      <c r="M834" s="400">
        <f t="shared" ref="M834:M836" si="197">M58</f>
        <v>0</v>
      </c>
      <c r="N834" s="412">
        <f>M834*(1-'Appx 1. Ref Rates'!$E47)+N58*('Appx 1. Ref Rates'!$E47)</f>
        <v>0</v>
      </c>
      <c r="O834" s="414">
        <f>O58*'Appx 1. Ref Rates'!$E47</f>
        <v>0</v>
      </c>
      <c r="P834" s="414">
        <f>P58*'Appx 1. Ref Rates'!$E47</f>
        <v>0</v>
      </c>
      <c r="Q834" s="413">
        <f>Q58*'Appx 1. Ref Rates'!$E47</f>
        <v>0</v>
      </c>
      <c r="R834" s="411">
        <f>R58*'Appx 1. Ref Rates'!$E47</f>
        <v>0</v>
      </c>
      <c r="S834" s="414">
        <f>S58*'Appx 1. Ref Rates'!$E47</f>
        <v>0</v>
      </c>
      <c r="T834" s="414">
        <f>T58*'Appx 1. Ref Rates'!$E47</f>
        <v>0</v>
      </c>
      <c r="U834" s="414">
        <f>U58*'Appx 1. Ref Rates'!$E47</f>
        <v>0</v>
      </c>
      <c r="V834" s="414">
        <f>V58*'Appx 1. Ref Rates'!$E47</f>
        <v>0</v>
      </c>
      <c r="W834" s="414">
        <f>W58*'Appx 1. Ref Rates'!$E47</f>
        <v>0</v>
      </c>
      <c r="X834" s="414">
        <f>X58*'Appx 1. Ref Rates'!$E47</f>
        <v>0</v>
      </c>
      <c r="Y834" s="414">
        <f>Y58*'Appx 1. Ref Rates'!$E47</f>
        <v>0</v>
      </c>
      <c r="Z834" s="414">
        <f>Z58*'Appx 1. Ref Rates'!$E47</f>
        <v>0</v>
      </c>
      <c r="AA834" s="414">
        <f>AA58*'Appx 1. Ref Rates'!$E47</f>
        <v>0</v>
      </c>
      <c r="AB834" s="414">
        <f>AB58*'Appx 1. Ref Rates'!$E47</f>
        <v>0</v>
      </c>
      <c r="AC834" s="400">
        <f>M834-SUM(N834:AB834)</f>
        <v>0</v>
      </c>
      <c r="AD834" s="1743"/>
      <c r="AE834" s="1083"/>
      <c r="AF834" s="856"/>
    </row>
    <row r="835" spans="1:32" ht="15" customHeight="1" outlineLevel="1" x14ac:dyDescent="0.2">
      <c r="A835" s="11">
        <v>155</v>
      </c>
      <c r="B835" s="294"/>
      <c r="C835" s="292"/>
      <c r="D835" s="292"/>
      <c r="E835" s="293"/>
      <c r="F835" s="880" t="str">
        <f>'2. CAD NCCF'!F835:L835</f>
        <v>FI issued covered bonds, medium rated</v>
      </c>
      <c r="G835" s="881"/>
      <c r="H835" s="881"/>
      <c r="I835" s="881"/>
      <c r="J835" s="881"/>
      <c r="K835" s="881"/>
      <c r="L835" s="882"/>
      <c r="M835" s="400">
        <f t="shared" si="197"/>
        <v>0</v>
      </c>
      <c r="N835" s="412">
        <f>M835*(1-'Appx 1. Ref Rates'!$E48)+N59*('Appx 1. Ref Rates'!$E48)</f>
        <v>0</v>
      </c>
      <c r="O835" s="414">
        <f>O59*'Appx 1. Ref Rates'!$E48</f>
        <v>0</v>
      </c>
      <c r="P835" s="414">
        <f>P59*'Appx 1. Ref Rates'!$E48</f>
        <v>0</v>
      </c>
      <c r="Q835" s="413">
        <f>Q59*'Appx 1. Ref Rates'!$E48</f>
        <v>0</v>
      </c>
      <c r="R835" s="411">
        <f>R59*'Appx 1. Ref Rates'!$E48</f>
        <v>0</v>
      </c>
      <c r="S835" s="414">
        <f>S59*'Appx 1. Ref Rates'!$E48</f>
        <v>0</v>
      </c>
      <c r="T835" s="414">
        <f>T59*'Appx 1. Ref Rates'!$E48</f>
        <v>0</v>
      </c>
      <c r="U835" s="414">
        <f>U59*'Appx 1. Ref Rates'!$E48</f>
        <v>0</v>
      </c>
      <c r="V835" s="414">
        <f>V59*'Appx 1. Ref Rates'!$E48</f>
        <v>0</v>
      </c>
      <c r="W835" s="414">
        <f>W59*'Appx 1. Ref Rates'!$E48</f>
        <v>0</v>
      </c>
      <c r="X835" s="414">
        <f>X59*'Appx 1. Ref Rates'!$E48</f>
        <v>0</v>
      </c>
      <c r="Y835" s="414">
        <f>Y59*'Appx 1. Ref Rates'!$E48</f>
        <v>0</v>
      </c>
      <c r="Z835" s="414">
        <f>Z59*'Appx 1. Ref Rates'!$E48</f>
        <v>0</v>
      </c>
      <c r="AA835" s="414">
        <f>AA59*'Appx 1. Ref Rates'!$E48</f>
        <v>0</v>
      </c>
      <c r="AB835" s="414">
        <f>AB59*'Appx 1. Ref Rates'!$E48</f>
        <v>0</v>
      </c>
      <c r="AC835" s="400">
        <f>M835-SUM(N835:AB835)</f>
        <v>0</v>
      </c>
      <c r="AD835" s="1743"/>
      <c r="AE835" s="1083"/>
      <c r="AF835" s="856"/>
    </row>
    <row r="836" spans="1:32" ht="15" customHeight="1" outlineLevel="1" x14ac:dyDescent="0.2">
      <c r="A836" s="11">
        <v>156</v>
      </c>
      <c r="B836" s="294"/>
      <c r="C836" s="292"/>
      <c r="D836" s="292"/>
      <c r="E836" s="293"/>
      <c r="F836" s="880" t="str">
        <f>'2. CAD NCCF'!F836:L836</f>
        <v>FI issued jumbo covered bonds, medium rated</v>
      </c>
      <c r="G836" s="881"/>
      <c r="H836" s="881"/>
      <c r="I836" s="881"/>
      <c r="J836" s="881"/>
      <c r="K836" s="881"/>
      <c r="L836" s="882"/>
      <c r="M836" s="400">
        <f t="shared" si="197"/>
        <v>0</v>
      </c>
      <c r="N836" s="412">
        <f>M836*(1-'Appx 1. Ref Rates'!$E49)+N60*('Appx 1. Ref Rates'!$E49)</f>
        <v>0</v>
      </c>
      <c r="O836" s="414">
        <f>O60*'Appx 1. Ref Rates'!$E49</f>
        <v>0</v>
      </c>
      <c r="P836" s="414">
        <f>P60*'Appx 1. Ref Rates'!$E49</f>
        <v>0</v>
      </c>
      <c r="Q836" s="413">
        <f>Q60*'Appx 1. Ref Rates'!$E49</f>
        <v>0</v>
      </c>
      <c r="R836" s="411">
        <f>R60*'Appx 1. Ref Rates'!$E49</f>
        <v>0</v>
      </c>
      <c r="S836" s="414">
        <f>S60*'Appx 1. Ref Rates'!$E49</f>
        <v>0</v>
      </c>
      <c r="T836" s="414">
        <f>T60*'Appx 1. Ref Rates'!$E49</f>
        <v>0</v>
      </c>
      <c r="U836" s="414">
        <f>U60*'Appx 1. Ref Rates'!$E49</f>
        <v>0</v>
      </c>
      <c r="V836" s="414">
        <f>V60*'Appx 1. Ref Rates'!$E49</f>
        <v>0</v>
      </c>
      <c r="W836" s="414">
        <f>W60*'Appx 1. Ref Rates'!$E49</f>
        <v>0</v>
      </c>
      <c r="X836" s="414">
        <f>X60*'Appx 1. Ref Rates'!$E49</f>
        <v>0</v>
      </c>
      <c r="Y836" s="414">
        <f>Y60*'Appx 1. Ref Rates'!$E49</f>
        <v>0</v>
      </c>
      <c r="Z836" s="414">
        <f>Z60*'Appx 1. Ref Rates'!$E49</f>
        <v>0</v>
      </c>
      <c r="AA836" s="414">
        <f>AA60*'Appx 1. Ref Rates'!$E49</f>
        <v>0</v>
      </c>
      <c r="AB836" s="414">
        <f>AB60*'Appx 1. Ref Rates'!$E49</f>
        <v>0</v>
      </c>
      <c r="AC836" s="400">
        <f>M836-SUM(N836:AB836)</f>
        <v>0</v>
      </c>
      <c r="AD836" s="1743"/>
      <c r="AE836" s="1083"/>
      <c r="AF836" s="856"/>
    </row>
    <row r="837" spans="1:32" ht="15" customHeight="1" outlineLevel="1" x14ac:dyDescent="0.2">
      <c r="A837" s="11">
        <v>157</v>
      </c>
      <c r="B837" s="294"/>
      <c r="C837" s="292"/>
      <c r="D837" s="292"/>
      <c r="E837" s="877" t="str">
        <f>'2. CAD NCCF'!E837:L837</f>
        <v>Non-FI issued CBP, low or not rated</v>
      </c>
      <c r="F837" s="878"/>
      <c r="G837" s="878"/>
      <c r="H837" s="878"/>
      <c r="I837" s="878"/>
      <c r="J837" s="878"/>
      <c r="K837" s="878"/>
      <c r="L837" s="879"/>
      <c r="M837" s="399">
        <f>SUBTOTAL(9,M838:M839)</f>
        <v>0</v>
      </c>
      <c r="N837" s="402">
        <f t="shared" ref="N837:AC837" si="198">SUBTOTAL(9,N838:N839)</f>
        <v>0</v>
      </c>
      <c r="O837" s="406">
        <f t="shared" si="198"/>
        <v>0</v>
      </c>
      <c r="P837" s="405">
        <f t="shared" si="198"/>
        <v>0</v>
      </c>
      <c r="Q837" s="407">
        <f t="shared" si="198"/>
        <v>0</v>
      </c>
      <c r="R837" s="402">
        <f t="shared" si="198"/>
        <v>0</v>
      </c>
      <c r="S837" s="405">
        <f t="shared" si="198"/>
        <v>0</v>
      </c>
      <c r="T837" s="406">
        <f t="shared" si="198"/>
        <v>0</v>
      </c>
      <c r="U837" s="405">
        <f t="shared" si="198"/>
        <v>0</v>
      </c>
      <c r="V837" s="406">
        <f t="shared" si="198"/>
        <v>0</v>
      </c>
      <c r="W837" s="405">
        <f t="shared" si="198"/>
        <v>0</v>
      </c>
      <c r="X837" s="406">
        <f t="shared" si="198"/>
        <v>0</v>
      </c>
      <c r="Y837" s="405">
        <f t="shared" si="198"/>
        <v>0</v>
      </c>
      <c r="Z837" s="406">
        <f t="shared" si="198"/>
        <v>0</v>
      </c>
      <c r="AA837" s="405">
        <f t="shared" si="198"/>
        <v>0</v>
      </c>
      <c r="AB837" s="416">
        <f t="shared" si="198"/>
        <v>0</v>
      </c>
      <c r="AC837" s="399">
        <f t="shared" si="198"/>
        <v>0</v>
      </c>
      <c r="AD837" s="1743"/>
      <c r="AE837" s="1083"/>
      <c r="AF837" s="856"/>
    </row>
    <row r="838" spans="1:32" ht="15" customHeight="1" outlineLevel="1" x14ac:dyDescent="0.2">
      <c r="A838" s="11">
        <v>158</v>
      </c>
      <c r="B838" s="294"/>
      <c r="C838" s="292"/>
      <c r="D838" s="292"/>
      <c r="E838" s="293"/>
      <c r="F838" s="880" t="str">
        <f>'2. CAD NCCF'!F838:L838</f>
        <v>Non-FI issued unsecured bonds and paper, low or not rated</v>
      </c>
      <c r="G838" s="881"/>
      <c r="H838" s="881"/>
      <c r="I838" s="881"/>
      <c r="J838" s="881"/>
      <c r="K838" s="881"/>
      <c r="L838" s="882"/>
      <c r="M838" s="400">
        <f t="shared" ref="M838:M839" si="199">M62</f>
        <v>0</v>
      </c>
      <c r="N838" s="412">
        <f>M838*(1-'Appx 1. Ref Rates'!$E51)+N62*('Appx 1. Ref Rates'!$E51)</f>
        <v>0</v>
      </c>
      <c r="O838" s="414">
        <f>O62*'Appx 1. Ref Rates'!$E51</f>
        <v>0</v>
      </c>
      <c r="P838" s="414">
        <f>P62*'Appx 1. Ref Rates'!$E51</f>
        <v>0</v>
      </c>
      <c r="Q838" s="413">
        <f>Q62*'Appx 1. Ref Rates'!$E51</f>
        <v>0</v>
      </c>
      <c r="R838" s="411">
        <f>R62*'Appx 1. Ref Rates'!$E51</f>
        <v>0</v>
      </c>
      <c r="S838" s="414">
        <f>S62*'Appx 1. Ref Rates'!$E51</f>
        <v>0</v>
      </c>
      <c r="T838" s="414">
        <f>T62*'Appx 1. Ref Rates'!$E51</f>
        <v>0</v>
      </c>
      <c r="U838" s="414">
        <f>U62*'Appx 1. Ref Rates'!$E51</f>
        <v>0</v>
      </c>
      <c r="V838" s="414">
        <f>V62*'Appx 1. Ref Rates'!$E51</f>
        <v>0</v>
      </c>
      <c r="W838" s="414">
        <f>W62*'Appx 1. Ref Rates'!$E51</f>
        <v>0</v>
      </c>
      <c r="X838" s="414">
        <f>X62*'Appx 1. Ref Rates'!$E51</f>
        <v>0</v>
      </c>
      <c r="Y838" s="414">
        <f>Y62*'Appx 1. Ref Rates'!$E51</f>
        <v>0</v>
      </c>
      <c r="Z838" s="414">
        <f>Z62*'Appx 1. Ref Rates'!$E51</f>
        <v>0</v>
      </c>
      <c r="AA838" s="414">
        <f>AA62*'Appx 1. Ref Rates'!$E51</f>
        <v>0</v>
      </c>
      <c r="AB838" s="414">
        <f>AB62*'Appx 1. Ref Rates'!$E51</f>
        <v>0</v>
      </c>
      <c r="AC838" s="400">
        <f>M838-SUM(N838:AB838)</f>
        <v>0</v>
      </c>
      <c r="AD838" s="1743"/>
      <c r="AE838" s="1083"/>
      <c r="AF838" s="856"/>
    </row>
    <row r="839" spans="1:32" ht="15" customHeight="1" outlineLevel="1" x14ac:dyDescent="0.2">
      <c r="A839" s="11">
        <v>159</v>
      </c>
      <c r="B839" s="294"/>
      <c r="C839" s="292"/>
      <c r="D839" s="292"/>
      <c r="E839" s="293"/>
      <c r="F839" s="880" t="str">
        <f>'2. CAD NCCF'!F839:L839</f>
        <v>Non-FI issued covered bonds, low or not rated</v>
      </c>
      <c r="G839" s="881"/>
      <c r="H839" s="881"/>
      <c r="I839" s="881"/>
      <c r="J839" s="881"/>
      <c r="K839" s="881"/>
      <c r="L839" s="882"/>
      <c r="M839" s="400">
        <f t="shared" si="199"/>
        <v>0</v>
      </c>
      <c r="N839" s="412">
        <f>M839*(1-'Appx 1. Ref Rates'!$E52)+N63*('Appx 1. Ref Rates'!$E52)</f>
        <v>0</v>
      </c>
      <c r="O839" s="414">
        <f>O63*'Appx 1. Ref Rates'!$E52</f>
        <v>0</v>
      </c>
      <c r="P839" s="414">
        <f>P63*'Appx 1. Ref Rates'!$E52</f>
        <v>0</v>
      </c>
      <c r="Q839" s="413">
        <f>Q63*'Appx 1. Ref Rates'!$E52</f>
        <v>0</v>
      </c>
      <c r="R839" s="411">
        <f>R63*'Appx 1. Ref Rates'!$E52</f>
        <v>0</v>
      </c>
      <c r="S839" s="414">
        <f>S63*'Appx 1. Ref Rates'!$E52</f>
        <v>0</v>
      </c>
      <c r="T839" s="414">
        <f>T63*'Appx 1. Ref Rates'!$E52</f>
        <v>0</v>
      </c>
      <c r="U839" s="414">
        <f>U63*'Appx 1. Ref Rates'!$E52</f>
        <v>0</v>
      </c>
      <c r="V839" s="414">
        <f>V63*'Appx 1. Ref Rates'!$E52</f>
        <v>0</v>
      </c>
      <c r="W839" s="414">
        <f>W63*'Appx 1. Ref Rates'!$E52</f>
        <v>0</v>
      </c>
      <c r="X839" s="414">
        <f>X63*'Appx 1. Ref Rates'!$E52</f>
        <v>0</v>
      </c>
      <c r="Y839" s="414">
        <f>Y63*'Appx 1. Ref Rates'!$E52</f>
        <v>0</v>
      </c>
      <c r="Z839" s="414">
        <f>Z63*'Appx 1. Ref Rates'!$E52</f>
        <v>0</v>
      </c>
      <c r="AA839" s="414">
        <f>AA63*'Appx 1. Ref Rates'!$E52</f>
        <v>0</v>
      </c>
      <c r="AB839" s="414">
        <f>AB63*'Appx 1. Ref Rates'!$E52</f>
        <v>0</v>
      </c>
      <c r="AC839" s="400">
        <f>M839-SUM(N839:AB839)</f>
        <v>0</v>
      </c>
      <c r="AD839" s="1743"/>
      <c r="AE839" s="1083"/>
      <c r="AF839" s="856"/>
    </row>
    <row r="840" spans="1:32" ht="15" customHeight="1" outlineLevel="1" x14ac:dyDescent="0.2">
      <c r="A840" s="11">
        <v>160</v>
      </c>
      <c r="B840" s="294"/>
      <c r="C840" s="292"/>
      <c r="D840" s="292"/>
      <c r="E840" s="877" t="str">
        <f>'2. CAD NCCF'!E840:L840</f>
        <v>FI issued CBP, low or not rated</v>
      </c>
      <c r="F840" s="878"/>
      <c r="G840" s="878"/>
      <c r="H840" s="878"/>
      <c r="I840" s="878"/>
      <c r="J840" s="878"/>
      <c r="K840" s="878"/>
      <c r="L840" s="879"/>
      <c r="M840" s="399">
        <f>SUBTOTAL(9,M841:M843)</f>
        <v>0</v>
      </c>
      <c r="N840" s="402">
        <f t="shared" ref="N840:AC840" si="200">SUBTOTAL(9,N841:N843)</f>
        <v>0</v>
      </c>
      <c r="O840" s="406">
        <f t="shared" si="200"/>
        <v>0</v>
      </c>
      <c r="P840" s="405">
        <f t="shared" si="200"/>
        <v>0</v>
      </c>
      <c r="Q840" s="407">
        <f t="shared" si="200"/>
        <v>0</v>
      </c>
      <c r="R840" s="402">
        <f t="shared" si="200"/>
        <v>0</v>
      </c>
      <c r="S840" s="405">
        <f t="shared" si="200"/>
        <v>0</v>
      </c>
      <c r="T840" s="406">
        <f t="shared" si="200"/>
        <v>0</v>
      </c>
      <c r="U840" s="405">
        <f t="shared" si="200"/>
        <v>0</v>
      </c>
      <c r="V840" s="406">
        <f t="shared" si="200"/>
        <v>0</v>
      </c>
      <c r="W840" s="405">
        <f t="shared" si="200"/>
        <v>0</v>
      </c>
      <c r="X840" s="406">
        <f t="shared" si="200"/>
        <v>0</v>
      </c>
      <c r="Y840" s="405">
        <f t="shared" si="200"/>
        <v>0</v>
      </c>
      <c r="Z840" s="406">
        <f t="shared" si="200"/>
        <v>0</v>
      </c>
      <c r="AA840" s="405">
        <f t="shared" si="200"/>
        <v>0</v>
      </c>
      <c r="AB840" s="416">
        <f t="shared" si="200"/>
        <v>0</v>
      </c>
      <c r="AC840" s="399">
        <f t="shared" si="200"/>
        <v>0</v>
      </c>
      <c r="AD840" s="1743"/>
      <c r="AE840" s="1083"/>
      <c r="AF840" s="856"/>
    </row>
    <row r="841" spans="1:32" ht="15" customHeight="1" outlineLevel="1" x14ac:dyDescent="0.2">
      <c r="A841" s="11">
        <v>161</v>
      </c>
      <c r="B841" s="294"/>
      <c r="C841" s="292"/>
      <c r="D841" s="292"/>
      <c r="E841" s="293"/>
      <c r="F841" s="880" t="str">
        <f>'2. CAD NCCF'!F841:L841</f>
        <v>FI issued unsecured bonds and paper, low or not rated</v>
      </c>
      <c r="G841" s="881"/>
      <c r="H841" s="881"/>
      <c r="I841" s="881"/>
      <c r="J841" s="881"/>
      <c r="K841" s="881"/>
      <c r="L841" s="882"/>
      <c r="M841" s="400">
        <f t="shared" ref="M841:M843" si="201">M65</f>
        <v>0</v>
      </c>
      <c r="N841" s="412">
        <f>M841*(1-'Appx 1. Ref Rates'!$E54)+N65*('Appx 1. Ref Rates'!$E54)</f>
        <v>0</v>
      </c>
      <c r="O841" s="414">
        <f>O65*'Appx 1. Ref Rates'!$E54</f>
        <v>0</v>
      </c>
      <c r="P841" s="414">
        <f>P65*'Appx 1. Ref Rates'!$E54</f>
        <v>0</v>
      </c>
      <c r="Q841" s="413">
        <f>Q65*'Appx 1. Ref Rates'!$E54</f>
        <v>0</v>
      </c>
      <c r="R841" s="411">
        <f>R65*'Appx 1. Ref Rates'!$E54</f>
        <v>0</v>
      </c>
      <c r="S841" s="414">
        <f>S65*'Appx 1. Ref Rates'!$E54</f>
        <v>0</v>
      </c>
      <c r="T841" s="414">
        <f>T65*'Appx 1. Ref Rates'!$E54</f>
        <v>0</v>
      </c>
      <c r="U841" s="414">
        <f>U65*'Appx 1. Ref Rates'!$E54</f>
        <v>0</v>
      </c>
      <c r="V841" s="414">
        <f>V65*'Appx 1. Ref Rates'!$E54</f>
        <v>0</v>
      </c>
      <c r="W841" s="414">
        <f>W65*'Appx 1. Ref Rates'!$E54</f>
        <v>0</v>
      </c>
      <c r="X841" s="414">
        <f>X65*'Appx 1. Ref Rates'!$E54</f>
        <v>0</v>
      </c>
      <c r="Y841" s="414">
        <f>Y65*'Appx 1. Ref Rates'!$E54</f>
        <v>0</v>
      </c>
      <c r="Z841" s="414">
        <f>Z65*'Appx 1. Ref Rates'!$E54</f>
        <v>0</v>
      </c>
      <c r="AA841" s="414">
        <f>AA65*'Appx 1. Ref Rates'!$E54</f>
        <v>0</v>
      </c>
      <c r="AB841" s="414">
        <f>AB65*'Appx 1. Ref Rates'!$E54</f>
        <v>0</v>
      </c>
      <c r="AC841" s="400">
        <f>M841-SUM(N841:AB841)</f>
        <v>0</v>
      </c>
      <c r="AD841" s="1743"/>
      <c r="AE841" s="1083"/>
      <c r="AF841" s="856"/>
    </row>
    <row r="842" spans="1:32" ht="15" customHeight="1" outlineLevel="1" x14ac:dyDescent="0.2">
      <c r="A842" s="11">
        <v>162</v>
      </c>
      <c r="B842" s="294"/>
      <c r="C842" s="289"/>
      <c r="D842" s="289"/>
      <c r="E842" s="289"/>
      <c r="F842" s="880" t="str">
        <f>'2. CAD NCCF'!F842:L842</f>
        <v>FI issued covered bonds, low or not rated</v>
      </c>
      <c r="G842" s="881"/>
      <c r="H842" s="881"/>
      <c r="I842" s="881"/>
      <c r="J842" s="881"/>
      <c r="K842" s="881"/>
      <c r="L842" s="882"/>
      <c r="M842" s="400">
        <f t="shared" si="201"/>
        <v>0</v>
      </c>
      <c r="N842" s="412">
        <f>M842*(1-'Appx 1. Ref Rates'!$E55)+N66*('Appx 1. Ref Rates'!$E55)</f>
        <v>0</v>
      </c>
      <c r="O842" s="414">
        <f>O66*'Appx 1. Ref Rates'!$E55</f>
        <v>0</v>
      </c>
      <c r="P842" s="414">
        <f>P66*'Appx 1. Ref Rates'!$E55</f>
        <v>0</v>
      </c>
      <c r="Q842" s="413">
        <f>Q66*'Appx 1. Ref Rates'!$E55</f>
        <v>0</v>
      </c>
      <c r="R842" s="411">
        <f>R66*'Appx 1. Ref Rates'!$E55</f>
        <v>0</v>
      </c>
      <c r="S842" s="414">
        <f>S66*'Appx 1. Ref Rates'!$E55</f>
        <v>0</v>
      </c>
      <c r="T842" s="414">
        <f>T66*'Appx 1. Ref Rates'!$E55</f>
        <v>0</v>
      </c>
      <c r="U842" s="414">
        <f>U66*'Appx 1. Ref Rates'!$E55</f>
        <v>0</v>
      </c>
      <c r="V842" s="414">
        <f>V66*'Appx 1. Ref Rates'!$E55</f>
        <v>0</v>
      </c>
      <c r="W842" s="414">
        <f>W66*'Appx 1. Ref Rates'!$E55</f>
        <v>0</v>
      </c>
      <c r="X842" s="414">
        <f>X66*'Appx 1. Ref Rates'!$E55</f>
        <v>0</v>
      </c>
      <c r="Y842" s="414">
        <f>Y66*'Appx 1. Ref Rates'!$E55</f>
        <v>0</v>
      </c>
      <c r="Z842" s="414">
        <f>Z66*'Appx 1. Ref Rates'!$E55</f>
        <v>0</v>
      </c>
      <c r="AA842" s="414">
        <f>AA66*'Appx 1. Ref Rates'!$E55</f>
        <v>0</v>
      </c>
      <c r="AB842" s="414">
        <f>AB66*'Appx 1. Ref Rates'!$E55</f>
        <v>0</v>
      </c>
      <c r="AC842" s="400">
        <f>M842-SUM(N842:AB842)</f>
        <v>0</v>
      </c>
      <c r="AD842" s="1743"/>
      <c r="AE842" s="1083"/>
      <c r="AF842" s="856"/>
    </row>
    <row r="843" spans="1:32" ht="15" customHeight="1" outlineLevel="1" x14ac:dyDescent="0.2">
      <c r="A843" s="11">
        <v>163</v>
      </c>
      <c r="B843" s="294"/>
      <c r="C843" s="289"/>
      <c r="D843" s="289"/>
      <c r="E843" s="289"/>
      <c r="F843" s="880" t="str">
        <f>'2. CAD NCCF'!F843:L843</f>
        <v>FI issued jumbo covered bonds, low or not rated</v>
      </c>
      <c r="G843" s="881"/>
      <c r="H843" s="881"/>
      <c r="I843" s="881"/>
      <c r="J843" s="881"/>
      <c r="K843" s="881"/>
      <c r="L843" s="882"/>
      <c r="M843" s="400">
        <f t="shared" si="201"/>
        <v>0</v>
      </c>
      <c r="N843" s="412">
        <f>M843*(1-'Appx 1. Ref Rates'!$E56)+N67*('Appx 1. Ref Rates'!$E56)</f>
        <v>0</v>
      </c>
      <c r="O843" s="414">
        <f>O67*'Appx 1. Ref Rates'!$E56</f>
        <v>0</v>
      </c>
      <c r="P843" s="414">
        <f>P67*'Appx 1. Ref Rates'!$E56</f>
        <v>0</v>
      </c>
      <c r="Q843" s="413">
        <f>Q67*'Appx 1. Ref Rates'!$E56</f>
        <v>0</v>
      </c>
      <c r="R843" s="411">
        <f>R67*'Appx 1. Ref Rates'!$E56</f>
        <v>0</v>
      </c>
      <c r="S843" s="414">
        <f>S67*'Appx 1. Ref Rates'!$E56</f>
        <v>0</v>
      </c>
      <c r="T843" s="414">
        <f>T67*'Appx 1. Ref Rates'!$E56</f>
        <v>0</v>
      </c>
      <c r="U843" s="414">
        <f>U67*'Appx 1. Ref Rates'!$E56</f>
        <v>0</v>
      </c>
      <c r="V843" s="414">
        <f>V67*'Appx 1. Ref Rates'!$E56</f>
        <v>0</v>
      </c>
      <c r="W843" s="414">
        <f>W67*'Appx 1. Ref Rates'!$E56</f>
        <v>0</v>
      </c>
      <c r="X843" s="414">
        <f>X67*'Appx 1. Ref Rates'!$E56</f>
        <v>0</v>
      </c>
      <c r="Y843" s="414">
        <f>Y67*'Appx 1. Ref Rates'!$E56</f>
        <v>0</v>
      </c>
      <c r="Z843" s="414">
        <f>Z67*'Appx 1. Ref Rates'!$E56</f>
        <v>0</v>
      </c>
      <c r="AA843" s="414">
        <f>AA67*'Appx 1. Ref Rates'!$E56</f>
        <v>0</v>
      </c>
      <c r="AB843" s="414">
        <f>AB67*'Appx 1. Ref Rates'!$E56</f>
        <v>0</v>
      </c>
      <c r="AC843" s="400">
        <f>M843-SUM(N843:AB843)</f>
        <v>0</v>
      </c>
      <c r="AD843" s="1744"/>
      <c r="AE843" s="858"/>
      <c r="AF843" s="859"/>
    </row>
    <row r="844" spans="1:32" outlineLevel="1" x14ac:dyDescent="0.2">
      <c r="A844" s="11">
        <v>164</v>
      </c>
      <c r="B844" s="294"/>
      <c r="C844" s="289"/>
      <c r="D844" s="868" t="str">
        <f>'2. CAD NCCF'!D844:AF844</f>
        <v>Asset backed securities (ABS) and Asset backed commercial paper (ABCP)</v>
      </c>
      <c r="E844" s="869"/>
      <c r="F844" s="869"/>
      <c r="G844" s="869"/>
      <c r="H844" s="869"/>
      <c r="I844" s="869"/>
      <c r="J844" s="869"/>
      <c r="K844" s="869"/>
      <c r="L844" s="869"/>
      <c r="M844" s="869"/>
      <c r="N844" s="869"/>
      <c r="O844" s="869"/>
      <c r="P844" s="869"/>
      <c r="Q844" s="869"/>
      <c r="R844" s="869"/>
      <c r="S844" s="869"/>
      <c r="T844" s="869"/>
      <c r="U844" s="869"/>
      <c r="V844" s="869"/>
      <c r="W844" s="869"/>
      <c r="X844" s="869"/>
      <c r="Y844" s="869"/>
      <c r="Z844" s="869"/>
      <c r="AA844" s="869"/>
      <c r="AB844" s="869"/>
      <c r="AC844" s="869"/>
      <c r="AD844" s="869"/>
      <c r="AE844" s="869"/>
      <c r="AF844" s="870"/>
    </row>
    <row r="845" spans="1:32" outlineLevel="1" x14ac:dyDescent="0.2">
      <c r="A845" s="11">
        <v>165</v>
      </c>
      <c r="B845" s="294"/>
      <c r="C845" s="289"/>
      <c r="D845" s="289"/>
      <c r="E845" s="1740" t="str">
        <f>'2. CAD NCCF'!E845:L845</f>
        <v>Non-FI issued ABS and ABCP, high rated</v>
      </c>
      <c r="F845" s="1741"/>
      <c r="G845" s="1741"/>
      <c r="H845" s="1741"/>
      <c r="I845" s="1741"/>
      <c r="J845" s="1741"/>
      <c r="K845" s="1741"/>
      <c r="L845" s="1742"/>
      <c r="M845" s="399">
        <f>SUBTOTAL(9,M846:M847)</f>
        <v>0</v>
      </c>
      <c r="N845" s="402">
        <f t="shared" ref="N845:AC845" si="202">SUBTOTAL(9,N846:N847)</f>
        <v>0</v>
      </c>
      <c r="O845" s="406">
        <f t="shared" si="202"/>
        <v>0</v>
      </c>
      <c r="P845" s="405">
        <f t="shared" si="202"/>
        <v>0</v>
      </c>
      <c r="Q845" s="407">
        <f t="shared" si="202"/>
        <v>0</v>
      </c>
      <c r="R845" s="402">
        <f t="shared" si="202"/>
        <v>0</v>
      </c>
      <c r="S845" s="405">
        <f t="shared" si="202"/>
        <v>0</v>
      </c>
      <c r="T845" s="406">
        <f t="shared" si="202"/>
        <v>0</v>
      </c>
      <c r="U845" s="405">
        <f t="shared" si="202"/>
        <v>0</v>
      </c>
      <c r="V845" s="406">
        <f t="shared" si="202"/>
        <v>0</v>
      </c>
      <c r="W845" s="405">
        <f t="shared" si="202"/>
        <v>0</v>
      </c>
      <c r="X845" s="406">
        <f t="shared" si="202"/>
        <v>0</v>
      </c>
      <c r="Y845" s="405">
        <f t="shared" si="202"/>
        <v>0</v>
      </c>
      <c r="Z845" s="406">
        <f t="shared" si="202"/>
        <v>0</v>
      </c>
      <c r="AA845" s="405">
        <f t="shared" si="202"/>
        <v>0</v>
      </c>
      <c r="AB845" s="416">
        <f t="shared" si="202"/>
        <v>0</v>
      </c>
      <c r="AC845" s="399">
        <f t="shared" si="202"/>
        <v>0</v>
      </c>
      <c r="AD845" s="1671"/>
      <c r="AE845" s="852"/>
      <c r="AF845" s="853"/>
    </row>
    <row r="846" spans="1:32" outlineLevel="1" x14ac:dyDescent="0.2">
      <c r="A846" s="11">
        <v>166</v>
      </c>
      <c r="B846" s="294"/>
      <c r="C846" s="289"/>
      <c r="D846" s="289"/>
      <c r="E846" s="289"/>
      <c r="F846" s="880" t="str">
        <f>'2. CAD NCCF'!F846:L846</f>
        <v>Non-FI issued ABS, high rated</v>
      </c>
      <c r="G846" s="881"/>
      <c r="H846" s="881"/>
      <c r="I846" s="881"/>
      <c r="J846" s="881"/>
      <c r="K846" s="881"/>
      <c r="L846" s="882"/>
      <c r="M846" s="400">
        <f t="shared" ref="M846:M847" si="203">M70</f>
        <v>0</v>
      </c>
      <c r="N846" s="412">
        <f>M846*(1-'Appx 1. Ref Rates'!$E59)+N70*('Appx 1. Ref Rates'!$E59)</f>
        <v>0</v>
      </c>
      <c r="O846" s="414">
        <f>O70*'Appx 1. Ref Rates'!$E59</f>
        <v>0</v>
      </c>
      <c r="P846" s="414">
        <f>P70*'Appx 1. Ref Rates'!$E59</f>
        <v>0</v>
      </c>
      <c r="Q846" s="413">
        <f>Q70*'Appx 1. Ref Rates'!$E59</f>
        <v>0</v>
      </c>
      <c r="R846" s="411">
        <f>R70*'Appx 1. Ref Rates'!$E59</f>
        <v>0</v>
      </c>
      <c r="S846" s="414">
        <f>S70*'Appx 1. Ref Rates'!$E59</f>
        <v>0</v>
      </c>
      <c r="T846" s="414">
        <f>T70*'Appx 1. Ref Rates'!$E59</f>
        <v>0</v>
      </c>
      <c r="U846" s="414">
        <f>U70*'Appx 1. Ref Rates'!$E59</f>
        <v>0</v>
      </c>
      <c r="V846" s="414">
        <f>V70*'Appx 1. Ref Rates'!$E59</f>
        <v>0</v>
      </c>
      <c r="W846" s="414">
        <f>W70*'Appx 1. Ref Rates'!$E59</f>
        <v>0</v>
      </c>
      <c r="X846" s="414">
        <f>X70*'Appx 1. Ref Rates'!$E59</f>
        <v>0</v>
      </c>
      <c r="Y846" s="414">
        <f>Y70*'Appx 1. Ref Rates'!$E59</f>
        <v>0</v>
      </c>
      <c r="Z846" s="414">
        <f>Z70*'Appx 1. Ref Rates'!$E59</f>
        <v>0</v>
      </c>
      <c r="AA846" s="414">
        <f>AA70*'Appx 1. Ref Rates'!$E59</f>
        <v>0</v>
      </c>
      <c r="AB846" s="414">
        <f>AB70*'Appx 1. Ref Rates'!$E59</f>
        <v>0</v>
      </c>
      <c r="AC846" s="400">
        <f>M846-SUM(N846:AB846)</f>
        <v>0</v>
      </c>
      <c r="AD846" s="1743"/>
      <c r="AE846" s="1083"/>
      <c r="AF846" s="856"/>
    </row>
    <row r="847" spans="1:32" ht="15" customHeight="1" outlineLevel="1" x14ac:dyDescent="0.2">
      <c r="A847" s="11">
        <v>167</v>
      </c>
      <c r="B847" s="294"/>
      <c r="C847" s="289"/>
      <c r="D847" s="289"/>
      <c r="E847" s="289"/>
      <c r="F847" s="880" t="str">
        <f>'2. CAD NCCF'!F847:L847</f>
        <v>Non-FI issued ABCP, high rated</v>
      </c>
      <c r="G847" s="881"/>
      <c r="H847" s="881"/>
      <c r="I847" s="881"/>
      <c r="J847" s="881"/>
      <c r="K847" s="881"/>
      <c r="L847" s="882"/>
      <c r="M847" s="400">
        <f t="shared" si="203"/>
        <v>0</v>
      </c>
      <c r="N847" s="412">
        <f>M847*(1-'Appx 1. Ref Rates'!$E60)+N71*('Appx 1. Ref Rates'!$E60)</f>
        <v>0</v>
      </c>
      <c r="O847" s="414">
        <f>O71*'Appx 1. Ref Rates'!$E60</f>
        <v>0</v>
      </c>
      <c r="P847" s="414">
        <f>P71*'Appx 1. Ref Rates'!$E60</f>
        <v>0</v>
      </c>
      <c r="Q847" s="413">
        <f>Q71*'Appx 1. Ref Rates'!$E60</f>
        <v>0</v>
      </c>
      <c r="R847" s="411">
        <f>R71*'Appx 1. Ref Rates'!$E60</f>
        <v>0</v>
      </c>
      <c r="S847" s="414">
        <f>S71*'Appx 1. Ref Rates'!$E60</f>
        <v>0</v>
      </c>
      <c r="T847" s="414">
        <f>T71*'Appx 1. Ref Rates'!$E60</f>
        <v>0</v>
      </c>
      <c r="U847" s="414">
        <f>U71*'Appx 1. Ref Rates'!$E60</f>
        <v>0</v>
      </c>
      <c r="V847" s="414">
        <f>V71*'Appx 1. Ref Rates'!$E60</f>
        <v>0</v>
      </c>
      <c r="W847" s="414">
        <f>W71*'Appx 1. Ref Rates'!$E60</f>
        <v>0</v>
      </c>
      <c r="X847" s="414">
        <f>X71*'Appx 1. Ref Rates'!$E60</f>
        <v>0</v>
      </c>
      <c r="Y847" s="414">
        <f>Y71*'Appx 1. Ref Rates'!$E60</f>
        <v>0</v>
      </c>
      <c r="Z847" s="414">
        <f>Z71*'Appx 1. Ref Rates'!$E60</f>
        <v>0</v>
      </c>
      <c r="AA847" s="414">
        <f>AA71*'Appx 1. Ref Rates'!$E60</f>
        <v>0</v>
      </c>
      <c r="AB847" s="414">
        <f>AB71*'Appx 1. Ref Rates'!$E60</f>
        <v>0</v>
      </c>
      <c r="AC847" s="400">
        <f>M847-SUM(N847:AB847)</f>
        <v>0</v>
      </c>
      <c r="AD847" s="1743"/>
      <c r="AE847" s="1083"/>
      <c r="AF847" s="856"/>
    </row>
    <row r="848" spans="1:32" outlineLevel="1" x14ac:dyDescent="0.2">
      <c r="A848" s="11">
        <v>168</v>
      </c>
      <c r="B848" s="294"/>
      <c r="C848" s="289"/>
      <c r="D848" s="289"/>
      <c r="E848" s="1737" t="str">
        <f>'2. CAD NCCF'!E848:L848</f>
        <v>FI issued ABS and ABCP, high rated</v>
      </c>
      <c r="F848" s="1738"/>
      <c r="G848" s="1738"/>
      <c r="H848" s="1738"/>
      <c r="I848" s="1738"/>
      <c r="J848" s="1738"/>
      <c r="K848" s="1738"/>
      <c r="L848" s="1739"/>
      <c r="M848" s="399">
        <f>SUBTOTAL(9,M849:M850)</f>
        <v>0</v>
      </c>
      <c r="N848" s="402">
        <f t="shared" ref="N848:AC848" si="204">SUBTOTAL(9,N849:N850)</f>
        <v>0</v>
      </c>
      <c r="O848" s="406">
        <f t="shared" si="204"/>
        <v>0</v>
      </c>
      <c r="P848" s="405">
        <f t="shared" si="204"/>
        <v>0</v>
      </c>
      <c r="Q848" s="407">
        <f t="shared" si="204"/>
        <v>0</v>
      </c>
      <c r="R848" s="402">
        <f t="shared" si="204"/>
        <v>0</v>
      </c>
      <c r="S848" s="405">
        <f t="shared" si="204"/>
        <v>0</v>
      </c>
      <c r="T848" s="406">
        <f t="shared" si="204"/>
        <v>0</v>
      </c>
      <c r="U848" s="405">
        <f t="shared" si="204"/>
        <v>0</v>
      </c>
      <c r="V848" s="406">
        <f t="shared" si="204"/>
        <v>0</v>
      </c>
      <c r="W848" s="405">
        <f t="shared" si="204"/>
        <v>0</v>
      </c>
      <c r="X848" s="406">
        <f t="shared" si="204"/>
        <v>0</v>
      </c>
      <c r="Y848" s="405">
        <f t="shared" si="204"/>
        <v>0</v>
      </c>
      <c r="Z848" s="406">
        <f t="shared" si="204"/>
        <v>0</v>
      </c>
      <c r="AA848" s="405">
        <f t="shared" si="204"/>
        <v>0</v>
      </c>
      <c r="AB848" s="416">
        <f t="shared" si="204"/>
        <v>0</v>
      </c>
      <c r="AC848" s="399">
        <f t="shared" si="204"/>
        <v>0</v>
      </c>
      <c r="AD848" s="1743"/>
      <c r="AE848" s="1083"/>
      <c r="AF848" s="856"/>
    </row>
    <row r="849" spans="1:32" ht="15" customHeight="1" outlineLevel="1" x14ac:dyDescent="0.2">
      <c r="A849" s="11">
        <v>169</v>
      </c>
      <c r="B849" s="294"/>
      <c r="C849" s="289"/>
      <c r="D849" s="289"/>
      <c r="E849" s="289"/>
      <c r="F849" s="880" t="str">
        <f>'2. CAD NCCF'!F849:L849</f>
        <v>FI issued ABS, high rated</v>
      </c>
      <c r="G849" s="881"/>
      <c r="H849" s="881"/>
      <c r="I849" s="881"/>
      <c r="J849" s="881"/>
      <c r="K849" s="881"/>
      <c r="L849" s="882"/>
      <c r="M849" s="400">
        <f t="shared" ref="M849:M850" si="205">M73</f>
        <v>0</v>
      </c>
      <c r="N849" s="412">
        <f>M849*(1-'Appx 1. Ref Rates'!$E62)+N73*('Appx 1. Ref Rates'!$E62)</f>
        <v>0</v>
      </c>
      <c r="O849" s="414">
        <f>O73*'Appx 1. Ref Rates'!$E62</f>
        <v>0</v>
      </c>
      <c r="P849" s="414">
        <f>P73*'Appx 1. Ref Rates'!$E62</f>
        <v>0</v>
      </c>
      <c r="Q849" s="413">
        <f>Q73*'Appx 1. Ref Rates'!$E62</f>
        <v>0</v>
      </c>
      <c r="R849" s="411">
        <f>R73*'Appx 1. Ref Rates'!$E62</f>
        <v>0</v>
      </c>
      <c r="S849" s="414">
        <f>S73*'Appx 1. Ref Rates'!$E62</f>
        <v>0</v>
      </c>
      <c r="T849" s="414">
        <f>T73*'Appx 1. Ref Rates'!$E62</f>
        <v>0</v>
      </c>
      <c r="U849" s="414">
        <f>U73*'Appx 1. Ref Rates'!$E62</f>
        <v>0</v>
      </c>
      <c r="V849" s="414">
        <f>V73*'Appx 1. Ref Rates'!$E62</f>
        <v>0</v>
      </c>
      <c r="W849" s="414">
        <f>W73*'Appx 1. Ref Rates'!$E62</f>
        <v>0</v>
      </c>
      <c r="X849" s="414">
        <f>X73*'Appx 1. Ref Rates'!$E62</f>
        <v>0</v>
      </c>
      <c r="Y849" s="414">
        <f>Y73*'Appx 1. Ref Rates'!$E62</f>
        <v>0</v>
      </c>
      <c r="Z849" s="414">
        <f>Z73*'Appx 1. Ref Rates'!$E62</f>
        <v>0</v>
      </c>
      <c r="AA849" s="414">
        <f>AA73*'Appx 1. Ref Rates'!$E62</f>
        <v>0</v>
      </c>
      <c r="AB849" s="414">
        <f>AB73*'Appx 1. Ref Rates'!$E62</f>
        <v>0</v>
      </c>
      <c r="AC849" s="400">
        <f>M849-SUM(N849:AB849)</f>
        <v>0</v>
      </c>
      <c r="AD849" s="1743"/>
      <c r="AE849" s="1083"/>
      <c r="AF849" s="856"/>
    </row>
    <row r="850" spans="1:32" ht="15" customHeight="1" outlineLevel="1" x14ac:dyDescent="0.2">
      <c r="A850" s="11">
        <v>170</v>
      </c>
      <c r="B850" s="294"/>
      <c r="C850" s="289"/>
      <c r="D850" s="289"/>
      <c r="E850" s="289"/>
      <c r="F850" s="880" t="str">
        <f>'2. CAD NCCF'!F850:L850</f>
        <v>FI issued ABCP, high rated</v>
      </c>
      <c r="G850" s="881"/>
      <c r="H850" s="881"/>
      <c r="I850" s="881"/>
      <c r="J850" s="881"/>
      <c r="K850" s="881"/>
      <c r="L850" s="882"/>
      <c r="M850" s="400">
        <f t="shared" si="205"/>
        <v>0</v>
      </c>
      <c r="N850" s="412">
        <f>M850*(1-'Appx 1. Ref Rates'!$E63)+N74*('Appx 1. Ref Rates'!$E63)</f>
        <v>0</v>
      </c>
      <c r="O850" s="414">
        <f>O74*'Appx 1. Ref Rates'!$E63</f>
        <v>0</v>
      </c>
      <c r="P850" s="414">
        <f>P74*'Appx 1. Ref Rates'!$E63</f>
        <v>0</v>
      </c>
      <c r="Q850" s="413">
        <f>Q74*'Appx 1. Ref Rates'!$E63</f>
        <v>0</v>
      </c>
      <c r="R850" s="411">
        <f>R74*'Appx 1. Ref Rates'!$E63</f>
        <v>0</v>
      </c>
      <c r="S850" s="414">
        <f>S74*'Appx 1. Ref Rates'!$E63</f>
        <v>0</v>
      </c>
      <c r="T850" s="414">
        <f>T74*'Appx 1. Ref Rates'!$E63</f>
        <v>0</v>
      </c>
      <c r="U850" s="414">
        <f>U74*'Appx 1. Ref Rates'!$E63</f>
        <v>0</v>
      </c>
      <c r="V850" s="414">
        <f>V74*'Appx 1. Ref Rates'!$E63</f>
        <v>0</v>
      </c>
      <c r="W850" s="414">
        <f>W74*'Appx 1. Ref Rates'!$E63</f>
        <v>0</v>
      </c>
      <c r="X850" s="414">
        <f>X74*'Appx 1. Ref Rates'!$E63</f>
        <v>0</v>
      </c>
      <c r="Y850" s="414">
        <f>Y74*'Appx 1. Ref Rates'!$E63</f>
        <v>0</v>
      </c>
      <c r="Z850" s="414">
        <f>Z74*'Appx 1. Ref Rates'!$E63</f>
        <v>0</v>
      </c>
      <c r="AA850" s="414">
        <f>AA74*'Appx 1. Ref Rates'!$E63</f>
        <v>0</v>
      </c>
      <c r="AB850" s="414">
        <f>AB74*'Appx 1. Ref Rates'!$E63</f>
        <v>0</v>
      </c>
      <c r="AC850" s="400">
        <f>M850-SUM(N850:AB850)</f>
        <v>0</v>
      </c>
      <c r="AD850" s="1743"/>
      <c r="AE850" s="1083"/>
      <c r="AF850" s="856"/>
    </row>
    <row r="851" spans="1:32" outlineLevel="1" x14ac:dyDescent="0.2">
      <c r="A851" s="11">
        <v>171</v>
      </c>
      <c r="B851" s="294"/>
      <c r="C851" s="289"/>
      <c r="D851" s="289"/>
      <c r="E851" s="1737" t="str">
        <f>'2. CAD NCCF'!E851:L851</f>
        <v>Non-FI issued ABS and ABCP, medium rated</v>
      </c>
      <c r="F851" s="1738"/>
      <c r="G851" s="1738"/>
      <c r="H851" s="1738"/>
      <c r="I851" s="1738"/>
      <c r="J851" s="1738"/>
      <c r="K851" s="1738"/>
      <c r="L851" s="1739"/>
      <c r="M851" s="399">
        <f>SUBTOTAL(9,M852:M853)</f>
        <v>0</v>
      </c>
      <c r="N851" s="402">
        <f t="shared" ref="N851:AC851" si="206">SUBTOTAL(9,N852:N853)</f>
        <v>0</v>
      </c>
      <c r="O851" s="406">
        <f t="shared" si="206"/>
        <v>0</v>
      </c>
      <c r="P851" s="405">
        <f t="shared" si="206"/>
        <v>0</v>
      </c>
      <c r="Q851" s="407">
        <f t="shared" si="206"/>
        <v>0</v>
      </c>
      <c r="R851" s="402">
        <f t="shared" si="206"/>
        <v>0</v>
      </c>
      <c r="S851" s="405">
        <f t="shared" si="206"/>
        <v>0</v>
      </c>
      <c r="T851" s="406">
        <f t="shared" si="206"/>
        <v>0</v>
      </c>
      <c r="U851" s="405">
        <f t="shared" si="206"/>
        <v>0</v>
      </c>
      <c r="V851" s="406">
        <f t="shared" si="206"/>
        <v>0</v>
      </c>
      <c r="W851" s="405">
        <f t="shared" si="206"/>
        <v>0</v>
      </c>
      <c r="X851" s="406">
        <f t="shared" si="206"/>
        <v>0</v>
      </c>
      <c r="Y851" s="405">
        <f t="shared" si="206"/>
        <v>0</v>
      </c>
      <c r="Z851" s="406">
        <f t="shared" si="206"/>
        <v>0</v>
      </c>
      <c r="AA851" s="405">
        <f t="shared" si="206"/>
        <v>0</v>
      </c>
      <c r="AB851" s="416">
        <f t="shared" si="206"/>
        <v>0</v>
      </c>
      <c r="AC851" s="399">
        <f t="shared" si="206"/>
        <v>0</v>
      </c>
      <c r="AD851" s="1743"/>
      <c r="AE851" s="1083"/>
      <c r="AF851" s="856"/>
    </row>
    <row r="852" spans="1:32" ht="15" customHeight="1" outlineLevel="1" x14ac:dyDescent="0.2">
      <c r="A852" s="11">
        <v>172</v>
      </c>
      <c r="B852" s="294"/>
      <c r="C852" s="289"/>
      <c r="D852" s="289"/>
      <c r="E852" s="289"/>
      <c r="F852" s="880" t="str">
        <f>'2. CAD NCCF'!F852:L852</f>
        <v>Non-FI issued ABS, medium rated</v>
      </c>
      <c r="G852" s="881"/>
      <c r="H852" s="881"/>
      <c r="I852" s="881"/>
      <c r="J852" s="881"/>
      <c r="K852" s="881"/>
      <c r="L852" s="882"/>
      <c r="M852" s="400">
        <f t="shared" ref="M852:M853" si="207">M76</f>
        <v>0</v>
      </c>
      <c r="N852" s="412">
        <f>M852*(1-'Appx 1. Ref Rates'!$E65)+N76*('Appx 1. Ref Rates'!$E65)</f>
        <v>0</v>
      </c>
      <c r="O852" s="414">
        <f>O76*'Appx 1. Ref Rates'!$E65</f>
        <v>0</v>
      </c>
      <c r="P852" s="414">
        <f>P76*'Appx 1. Ref Rates'!$E65</f>
        <v>0</v>
      </c>
      <c r="Q852" s="413">
        <f>Q76*'Appx 1. Ref Rates'!$E65</f>
        <v>0</v>
      </c>
      <c r="R852" s="411">
        <f>R76*'Appx 1. Ref Rates'!$E65</f>
        <v>0</v>
      </c>
      <c r="S852" s="414">
        <f>S76*'Appx 1. Ref Rates'!$E65</f>
        <v>0</v>
      </c>
      <c r="T852" s="414">
        <f>T76*'Appx 1. Ref Rates'!$E65</f>
        <v>0</v>
      </c>
      <c r="U852" s="414">
        <f>U76*'Appx 1. Ref Rates'!$E65</f>
        <v>0</v>
      </c>
      <c r="V852" s="414">
        <f>V76*'Appx 1. Ref Rates'!$E65</f>
        <v>0</v>
      </c>
      <c r="W852" s="414">
        <f>W76*'Appx 1. Ref Rates'!$E65</f>
        <v>0</v>
      </c>
      <c r="X852" s="414">
        <f>X76*'Appx 1. Ref Rates'!$E65</f>
        <v>0</v>
      </c>
      <c r="Y852" s="414">
        <f>Y76*'Appx 1. Ref Rates'!$E65</f>
        <v>0</v>
      </c>
      <c r="Z852" s="414">
        <f>Z76*'Appx 1. Ref Rates'!$E65</f>
        <v>0</v>
      </c>
      <c r="AA852" s="414">
        <f>AA76*'Appx 1. Ref Rates'!$E65</f>
        <v>0</v>
      </c>
      <c r="AB852" s="414">
        <f>AB76*'Appx 1. Ref Rates'!$E65</f>
        <v>0</v>
      </c>
      <c r="AC852" s="400">
        <f>M852-SUM(N852:AB852)</f>
        <v>0</v>
      </c>
      <c r="AD852" s="1743"/>
      <c r="AE852" s="1083"/>
      <c r="AF852" s="856"/>
    </row>
    <row r="853" spans="1:32" ht="15" customHeight="1" outlineLevel="1" x14ac:dyDescent="0.2">
      <c r="A853" s="11">
        <v>173</v>
      </c>
      <c r="B853" s="294"/>
      <c r="C853" s="289"/>
      <c r="D853" s="289"/>
      <c r="E853" s="289"/>
      <c r="F853" s="880" t="str">
        <f>'2. CAD NCCF'!F853:L853</f>
        <v>Non-FI issued ABCP, medium rated</v>
      </c>
      <c r="G853" s="881"/>
      <c r="H853" s="881"/>
      <c r="I853" s="881"/>
      <c r="J853" s="881"/>
      <c r="K853" s="881"/>
      <c r="L853" s="882"/>
      <c r="M853" s="400">
        <f t="shared" si="207"/>
        <v>0</v>
      </c>
      <c r="N853" s="412">
        <f>M853*(1-'Appx 1. Ref Rates'!$E66)+N77*('Appx 1. Ref Rates'!$E66)</f>
        <v>0</v>
      </c>
      <c r="O853" s="414">
        <f>O77*'Appx 1. Ref Rates'!$E66</f>
        <v>0</v>
      </c>
      <c r="P853" s="414">
        <f>P77*'Appx 1. Ref Rates'!$E66</f>
        <v>0</v>
      </c>
      <c r="Q853" s="413">
        <f>Q77*'Appx 1. Ref Rates'!$E66</f>
        <v>0</v>
      </c>
      <c r="R853" s="411">
        <f>R77*'Appx 1. Ref Rates'!$E66</f>
        <v>0</v>
      </c>
      <c r="S853" s="414">
        <f>S77*'Appx 1. Ref Rates'!$E66</f>
        <v>0</v>
      </c>
      <c r="T853" s="414">
        <f>T77*'Appx 1. Ref Rates'!$E66</f>
        <v>0</v>
      </c>
      <c r="U853" s="414">
        <f>U77*'Appx 1. Ref Rates'!$E66</f>
        <v>0</v>
      </c>
      <c r="V853" s="414">
        <f>V77*'Appx 1. Ref Rates'!$E66</f>
        <v>0</v>
      </c>
      <c r="W853" s="414">
        <f>W77*'Appx 1. Ref Rates'!$E66</f>
        <v>0</v>
      </c>
      <c r="X853" s="414">
        <f>X77*'Appx 1. Ref Rates'!$E66</f>
        <v>0</v>
      </c>
      <c r="Y853" s="414">
        <f>Y77*'Appx 1. Ref Rates'!$E66</f>
        <v>0</v>
      </c>
      <c r="Z853" s="414">
        <f>Z77*'Appx 1. Ref Rates'!$E66</f>
        <v>0</v>
      </c>
      <c r="AA853" s="414">
        <f>AA77*'Appx 1. Ref Rates'!$E66</f>
        <v>0</v>
      </c>
      <c r="AB853" s="414">
        <f>AB77*'Appx 1. Ref Rates'!$E66</f>
        <v>0</v>
      </c>
      <c r="AC853" s="400">
        <f>M853-SUM(N853:AB853)</f>
        <v>0</v>
      </c>
      <c r="AD853" s="1743"/>
      <c r="AE853" s="1083"/>
      <c r="AF853" s="856"/>
    </row>
    <row r="854" spans="1:32" outlineLevel="1" x14ac:dyDescent="0.2">
      <c r="A854" s="11">
        <v>174</v>
      </c>
      <c r="B854" s="294"/>
      <c r="C854" s="289"/>
      <c r="D854" s="289"/>
      <c r="E854" s="1737" t="str">
        <f>'2. CAD NCCF'!E854:L854</f>
        <v>FI issued ABS and ABCP, medium rated</v>
      </c>
      <c r="F854" s="1738"/>
      <c r="G854" s="1738"/>
      <c r="H854" s="1738"/>
      <c r="I854" s="1738"/>
      <c r="J854" s="1738"/>
      <c r="K854" s="1738"/>
      <c r="L854" s="1739"/>
      <c r="M854" s="399">
        <f>SUBTOTAL(9,M855:M856)</f>
        <v>0</v>
      </c>
      <c r="N854" s="402">
        <f t="shared" ref="N854:AC854" si="208">SUBTOTAL(9,N855:N856)</f>
        <v>0</v>
      </c>
      <c r="O854" s="406">
        <f t="shared" si="208"/>
        <v>0</v>
      </c>
      <c r="P854" s="405">
        <f t="shared" si="208"/>
        <v>0</v>
      </c>
      <c r="Q854" s="407">
        <f t="shared" si="208"/>
        <v>0</v>
      </c>
      <c r="R854" s="402">
        <f t="shared" si="208"/>
        <v>0</v>
      </c>
      <c r="S854" s="405">
        <f t="shared" si="208"/>
        <v>0</v>
      </c>
      <c r="T854" s="406">
        <f t="shared" si="208"/>
        <v>0</v>
      </c>
      <c r="U854" s="405">
        <f t="shared" si="208"/>
        <v>0</v>
      </c>
      <c r="V854" s="406">
        <f t="shared" si="208"/>
        <v>0</v>
      </c>
      <c r="W854" s="405">
        <f t="shared" si="208"/>
        <v>0</v>
      </c>
      <c r="X854" s="406">
        <f t="shared" si="208"/>
        <v>0</v>
      </c>
      <c r="Y854" s="405">
        <f t="shared" si="208"/>
        <v>0</v>
      </c>
      <c r="Z854" s="406">
        <f t="shared" si="208"/>
        <v>0</v>
      </c>
      <c r="AA854" s="405">
        <f t="shared" si="208"/>
        <v>0</v>
      </c>
      <c r="AB854" s="416">
        <f t="shared" si="208"/>
        <v>0</v>
      </c>
      <c r="AC854" s="399">
        <f t="shared" si="208"/>
        <v>0</v>
      </c>
      <c r="AD854" s="1743"/>
      <c r="AE854" s="1083"/>
      <c r="AF854" s="856"/>
    </row>
    <row r="855" spans="1:32" ht="15" customHeight="1" outlineLevel="1" x14ac:dyDescent="0.2">
      <c r="A855" s="11">
        <v>175</v>
      </c>
      <c r="B855" s="294"/>
      <c r="C855" s="289"/>
      <c r="D855" s="289"/>
      <c r="E855" s="289"/>
      <c r="F855" s="880" t="str">
        <f>'2. CAD NCCF'!F855:L855</f>
        <v>FI issued ABS, medium rated</v>
      </c>
      <c r="G855" s="881"/>
      <c r="H855" s="881"/>
      <c r="I855" s="881"/>
      <c r="J855" s="881"/>
      <c r="K855" s="881"/>
      <c r="L855" s="882"/>
      <c r="M855" s="400">
        <f t="shared" ref="M855:M856" si="209">M79</f>
        <v>0</v>
      </c>
      <c r="N855" s="412">
        <f>M855*(1-'Appx 1. Ref Rates'!$E68)+N79*('Appx 1. Ref Rates'!$E68)</f>
        <v>0</v>
      </c>
      <c r="O855" s="414">
        <f>O79*'Appx 1. Ref Rates'!$E68</f>
        <v>0</v>
      </c>
      <c r="P855" s="414">
        <f>P79*'Appx 1. Ref Rates'!$E68</f>
        <v>0</v>
      </c>
      <c r="Q855" s="413">
        <f>Q79*'Appx 1. Ref Rates'!$E68</f>
        <v>0</v>
      </c>
      <c r="R855" s="411">
        <f>R79*'Appx 1. Ref Rates'!$E68</f>
        <v>0</v>
      </c>
      <c r="S855" s="414">
        <f>S79*'Appx 1. Ref Rates'!$E68</f>
        <v>0</v>
      </c>
      <c r="T855" s="414">
        <f>T79*'Appx 1. Ref Rates'!$E68</f>
        <v>0</v>
      </c>
      <c r="U855" s="414">
        <f>U79*'Appx 1. Ref Rates'!$E68</f>
        <v>0</v>
      </c>
      <c r="V855" s="414">
        <f>V79*'Appx 1. Ref Rates'!$E68</f>
        <v>0</v>
      </c>
      <c r="W855" s="414">
        <f>W79*'Appx 1. Ref Rates'!$E68</f>
        <v>0</v>
      </c>
      <c r="X855" s="414">
        <f>X79*'Appx 1. Ref Rates'!$E68</f>
        <v>0</v>
      </c>
      <c r="Y855" s="414">
        <f>Y79*'Appx 1. Ref Rates'!$E68</f>
        <v>0</v>
      </c>
      <c r="Z855" s="414">
        <f>Z79*'Appx 1. Ref Rates'!$E68</f>
        <v>0</v>
      </c>
      <c r="AA855" s="414">
        <f>AA79*'Appx 1. Ref Rates'!$E68</f>
        <v>0</v>
      </c>
      <c r="AB855" s="414">
        <f>AB79*'Appx 1. Ref Rates'!$E68</f>
        <v>0</v>
      </c>
      <c r="AC855" s="400">
        <f>M855-SUM(N855:AB855)</f>
        <v>0</v>
      </c>
      <c r="AD855" s="1743"/>
      <c r="AE855" s="1083"/>
      <c r="AF855" s="856"/>
    </row>
    <row r="856" spans="1:32" ht="15" customHeight="1" outlineLevel="1" x14ac:dyDescent="0.2">
      <c r="A856" s="11">
        <v>176</v>
      </c>
      <c r="B856" s="294"/>
      <c r="C856" s="289"/>
      <c r="D856" s="289"/>
      <c r="E856" s="289"/>
      <c r="F856" s="880" t="str">
        <f>'2. CAD NCCF'!F856:L856</f>
        <v>FI issued ABCP, medium rated</v>
      </c>
      <c r="G856" s="881"/>
      <c r="H856" s="881"/>
      <c r="I856" s="881"/>
      <c r="J856" s="881"/>
      <c r="K856" s="881"/>
      <c r="L856" s="882"/>
      <c r="M856" s="400">
        <f t="shared" si="209"/>
        <v>0</v>
      </c>
      <c r="N856" s="412">
        <f>M856*(1-'Appx 1. Ref Rates'!$E69)+N80*('Appx 1. Ref Rates'!$E69)</f>
        <v>0</v>
      </c>
      <c r="O856" s="414">
        <f>O80*'Appx 1. Ref Rates'!$E69</f>
        <v>0</v>
      </c>
      <c r="P856" s="414">
        <f>P80*'Appx 1. Ref Rates'!$E69</f>
        <v>0</v>
      </c>
      <c r="Q856" s="413">
        <f>Q80*'Appx 1. Ref Rates'!$E69</f>
        <v>0</v>
      </c>
      <c r="R856" s="411">
        <f>R80*'Appx 1. Ref Rates'!$E69</f>
        <v>0</v>
      </c>
      <c r="S856" s="414">
        <f>S80*'Appx 1. Ref Rates'!$E69</f>
        <v>0</v>
      </c>
      <c r="T856" s="414">
        <f>T80*'Appx 1. Ref Rates'!$E69</f>
        <v>0</v>
      </c>
      <c r="U856" s="414">
        <f>U80*'Appx 1. Ref Rates'!$E69</f>
        <v>0</v>
      </c>
      <c r="V856" s="414">
        <f>V80*'Appx 1. Ref Rates'!$E69</f>
        <v>0</v>
      </c>
      <c r="W856" s="414">
        <f>W80*'Appx 1. Ref Rates'!$E69</f>
        <v>0</v>
      </c>
      <c r="X856" s="414">
        <f>X80*'Appx 1. Ref Rates'!$E69</f>
        <v>0</v>
      </c>
      <c r="Y856" s="414">
        <f>Y80*'Appx 1. Ref Rates'!$E69</f>
        <v>0</v>
      </c>
      <c r="Z856" s="414">
        <f>Z80*'Appx 1. Ref Rates'!$E69</f>
        <v>0</v>
      </c>
      <c r="AA856" s="414">
        <f>AA80*'Appx 1. Ref Rates'!$E69</f>
        <v>0</v>
      </c>
      <c r="AB856" s="414">
        <f>AB80*'Appx 1. Ref Rates'!$E69</f>
        <v>0</v>
      </c>
      <c r="AC856" s="400">
        <f>M856-SUM(N856:AB856)</f>
        <v>0</v>
      </c>
      <c r="AD856" s="1743"/>
      <c r="AE856" s="1083"/>
      <c r="AF856" s="856"/>
    </row>
    <row r="857" spans="1:32" outlineLevel="1" x14ac:dyDescent="0.2">
      <c r="A857" s="11">
        <v>177</v>
      </c>
      <c r="B857" s="294"/>
      <c r="C857" s="289"/>
      <c r="D857" s="289"/>
      <c r="E857" s="1737" t="str">
        <f>'2. CAD NCCF'!E857:L857</f>
        <v>Non-FI issued ABS and ABCP, low or not rated</v>
      </c>
      <c r="F857" s="1738"/>
      <c r="G857" s="1738"/>
      <c r="H857" s="1738"/>
      <c r="I857" s="1738"/>
      <c r="J857" s="1738"/>
      <c r="K857" s="1738"/>
      <c r="L857" s="1739"/>
      <c r="M857" s="399">
        <f>SUBTOTAL(9,M858:M859)</f>
        <v>0</v>
      </c>
      <c r="N857" s="402">
        <f t="shared" ref="N857:AC857" si="210">SUBTOTAL(9,N858:N859)</f>
        <v>0</v>
      </c>
      <c r="O857" s="406">
        <f t="shared" si="210"/>
        <v>0</v>
      </c>
      <c r="P857" s="405">
        <f t="shared" si="210"/>
        <v>0</v>
      </c>
      <c r="Q857" s="407">
        <f t="shared" si="210"/>
        <v>0</v>
      </c>
      <c r="R857" s="402">
        <f t="shared" si="210"/>
        <v>0</v>
      </c>
      <c r="S857" s="405">
        <f t="shared" si="210"/>
        <v>0</v>
      </c>
      <c r="T857" s="406">
        <f t="shared" si="210"/>
        <v>0</v>
      </c>
      <c r="U857" s="405">
        <f t="shared" si="210"/>
        <v>0</v>
      </c>
      <c r="V857" s="406">
        <f t="shared" si="210"/>
        <v>0</v>
      </c>
      <c r="W857" s="405">
        <f t="shared" si="210"/>
        <v>0</v>
      </c>
      <c r="X857" s="406">
        <f t="shared" si="210"/>
        <v>0</v>
      </c>
      <c r="Y857" s="405">
        <f t="shared" si="210"/>
        <v>0</v>
      </c>
      <c r="Z857" s="406">
        <f t="shared" si="210"/>
        <v>0</v>
      </c>
      <c r="AA857" s="405">
        <f t="shared" si="210"/>
        <v>0</v>
      </c>
      <c r="AB857" s="416">
        <f t="shared" si="210"/>
        <v>0</v>
      </c>
      <c r="AC857" s="399">
        <f t="shared" si="210"/>
        <v>0</v>
      </c>
      <c r="AD857" s="1743"/>
      <c r="AE857" s="1083"/>
      <c r="AF857" s="856"/>
    </row>
    <row r="858" spans="1:32" ht="15" customHeight="1" outlineLevel="1" x14ac:dyDescent="0.2">
      <c r="A858" s="11">
        <v>178</v>
      </c>
      <c r="B858" s="294"/>
      <c r="C858" s="289"/>
      <c r="D858" s="289"/>
      <c r="E858" s="289"/>
      <c r="F858" s="880" t="str">
        <f>'2. CAD NCCF'!F858:L858</f>
        <v>Non-FI issued ABS, low or not rated</v>
      </c>
      <c r="G858" s="881"/>
      <c r="H858" s="881"/>
      <c r="I858" s="881"/>
      <c r="J858" s="881"/>
      <c r="K858" s="881"/>
      <c r="L858" s="882"/>
      <c r="M858" s="400">
        <f t="shared" ref="M858:M859" si="211">M82</f>
        <v>0</v>
      </c>
      <c r="N858" s="412">
        <f>M858*(1-'Appx 1. Ref Rates'!$E71)+N82*('Appx 1. Ref Rates'!$E71)</f>
        <v>0</v>
      </c>
      <c r="O858" s="414">
        <f>O82*'Appx 1. Ref Rates'!$E71</f>
        <v>0</v>
      </c>
      <c r="P858" s="414">
        <f>P82*'Appx 1. Ref Rates'!$E71</f>
        <v>0</v>
      </c>
      <c r="Q858" s="413">
        <f>Q82*'Appx 1. Ref Rates'!$E71</f>
        <v>0</v>
      </c>
      <c r="R858" s="411">
        <f>R82*'Appx 1. Ref Rates'!$E71</f>
        <v>0</v>
      </c>
      <c r="S858" s="414">
        <f>S82*'Appx 1. Ref Rates'!$E71</f>
        <v>0</v>
      </c>
      <c r="T858" s="414">
        <f>T82*'Appx 1. Ref Rates'!$E71</f>
        <v>0</v>
      </c>
      <c r="U858" s="414">
        <f>U82*'Appx 1. Ref Rates'!$E71</f>
        <v>0</v>
      </c>
      <c r="V858" s="414">
        <f>V82*'Appx 1. Ref Rates'!$E71</f>
        <v>0</v>
      </c>
      <c r="W858" s="414">
        <f>W82*'Appx 1. Ref Rates'!$E71</f>
        <v>0</v>
      </c>
      <c r="X858" s="414">
        <f>X82*'Appx 1. Ref Rates'!$E71</f>
        <v>0</v>
      </c>
      <c r="Y858" s="414">
        <f>Y82*'Appx 1. Ref Rates'!$E71</f>
        <v>0</v>
      </c>
      <c r="Z858" s="414">
        <f>Z82*'Appx 1. Ref Rates'!$E71</f>
        <v>0</v>
      </c>
      <c r="AA858" s="414">
        <f>AA82*'Appx 1. Ref Rates'!$E71</f>
        <v>0</v>
      </c>
      <c r="AB858" s="414">
        <f>AB82*'Appx 1. Ref Rates'!$E71</f>
        <v>0</v>
      </c>
      <c r="AC858" s="400">
        <f>M858-SUM(N858:AB858)</f>
        <v>0</v>
      </c>
      <c r="AD858" s="1743"/>
      <c r="AE858" s="1083"/>
      <c r="AF858" s="856"/>
    </row>
    <row r="859" spans="1:32" ht="15" customHeight="1" outlineLevel="1" x14ac:dyDescent="0.2">
      <c r="A859" s="11">
        <v>179</v>
      </c>
      <c r="B859" s="294"/>
      <c r="C859" s="289"/>
      <c r="D859" s="289"/>
      <c r="E859" s="289"/>
      <c r="F859" s="880" t="str">
        <f>'2. CAD NCCF'!F859:L859</f>
        <v>Non-FI issued ABCP, low or not rated</v>
      </c>
      <c r="G859" s="881"/>
      <c r="H859" s="881"/>
      <c r="I859" s="881"/>
      <c r="J859" s="881"/>
      <c r="K859" s="881"/>
      <c r="L859" s="882"/>
      <c r="M859" s="400">
        <f t="shared" si="211"/>
        <v>0</v>
      </c>
      <c r="N859" s="412">
        <f>M859*(1-'Appx 1. Ref Rates'!$E72)+N83*('Appx 1. Ref Rates'!$E72)</f>
        <v>0</v>
      </c>
      <c r="O859" s="414">
        <f>O83*'Appx 1. Ref Rates'!$E72</f>
        <v>0</v>
      </c>
      <c r="P859" s="414">
        <f>P83*'Appx 1. Ref Rates'!$E72</f>
        <v>0</v>
      </c>
      <c r="Q859" s="413">
        <f>Q83*'Appx 1. Ref Rates'!$E72</f>
        <v>0</v>
      </c>
      <c r="R859" s="411">
        <f>R83*'Appx 1. Ref Rates'!$E72</f>
        <v>0</v>
      </c>
      <c r="S859" s="414">
        <f>S83*'Appx 1. Ref Rates'!$E72</f>
        <v>0</v>
      </c>
      <c r="T859" s="414">
        <f>T83*'Appx 1. Ref Rates'!$E72</f>
        <v>0</v>
      </c>
      <c r="U859" s="414">
        <f>U83*'Appx 1. Ref Rates'!$E72</f>
        <v>0</v>
      </c>
      <c r="V859" s="414">
        <f>V83*'Appx 1. Ref Rates'!$E72</f>
        <v>0</v>
      </c>
      <c r="W859" s="414">
        <f>W83*'Appx 1. Ref Rates'!$E72</f>
        <v>0</v>
      </c>
      <c r="X859" s="414">
        <f>X83*'Appx 1. Ref Rates'!$E72</f>
        <v>0</v>
      </c>
      <c r="Y859" s="414">
        <f>Y83*'Appx 1. Ref Rates'!$E72</f>
        <v>0</v>
      </c>
      <c r="Z859" s="414">
        <f>Z83*'Appx 1. Ref Rates'!$E72</f>
        <v>0</v>
      </c>
      <c r="AA859" s="414">
        <f>AA83*'Appx 1. Ref Rates'!$E72</f>
        <v>0</v>
      </c>
      <c r="AB859" s="414">
        <f>AB83*'Appx 1. Ref Rates'!$E72</f>
        <v>0</v>
      </c>
      <c r="AC859" s="400">
        <f>M859-SUM(N859:AB859)</f>
        <v>0</v>
      </c>
      <c r="AD859" s="1743"/>
      <c r="AE859" s="1083"/>
      <c r="AF859" s="856"/>
    </row>
    <row r="860" spans="1:32" outlineLevel="1" x14ac:dyDescent="0.2">
      <c r="A860" s="11">
        <v>180</v>
      </c>
      <c r="B860" s="294"/>
      <c r="C860" s="289"/>
      <c r="D860" s="289"/>
      <c r="E860" s="1737" t="str">
        <f>'2. CAD NCCF'!E860:L860</f>
        <v>FI issued ABS and ABCP, low or not rated</v>
      </c>
      <c r="F860" s="1738"/>
      <c r="G860" s="1738"/>
      <c r="H860" s="1738"/>
      <c r="I860" s="1738"/>
      <c r="J860" s="1738"/>
      <c r="K860" s="1738"/>
      <c r="L860" s="1739"/>
      <c r="M860" s="399">
        <f>SUBTOTAL(9,M861:M862)</f>
        <v>0</v>
      </c>
      <c r="N860" s="402">
        <f t="shared" ref="N860:AC860" si="212">SUBTOTAL(9,N861:N862)</f>
        <v>0</v>
      </c>
      <c r="O860" s="406">
        <f t="shared" si="212"/>
        <v>0</v>
      </c>
      <c r="P860" s="405">
        <f t="shared" si="212"/>
        <v>0</v>
      </c>
      <c r="Q860" s="407">
        <f t="shared" si="212"/>
        <v>0</v>
      </c>
      <c r="R860" s="402">
        <f t="shared" si="212"/>
        <v>0</v>
      </c>
      <c r="S860" s="405">
        <f t="shared" si="212"/>
        <v>0</v>
      </c>
      <c r="T860" s="406">
        <f t="shared" si="212"/>
        <v>0</v>
      </c>
      <c r="U860" s="405">
        <f t="shared" si="212"/>
        <v>0</v>
      </c>
      <c r="V860" s="406">
        <f t="shared" si="212"/>
        <v>0</v>
      </c>
      <c r="W860" s="405">
        <f t="shared" si="212"/>
        <v>0</v>
      </c>
      <c r="X860" s="406">
        <f t="shared" si="212"/>
        <v>0</v>
      </c>
      <c r="Y860" s="405">
        <f t="shared" si="212"/>
        <v>0</v>
      </c>
      <c r="Z860" s="406">
        <f t="shared" si="212"/>
        <v>0</v>
      </c>
      <c r="AA860" s="405">
        <f t="shared" si="212"/>
        <v>0</v>
      </c>
      <c r="AB860" s="416">
        <f t="shared" si="212"/>
        <v>0</v>
      </c>
      <c r="AC860" s="399">
        <f t="shared" si="212"/>
        <v>0</v>
      </c>
      <c r="AD860" s="1743"/>
      <c r="AE860" s="1083"/>
      <c r="AF860" s="856"/>
    </row>
    <row r="861" spans="1:32" ht="15" customHeight="1" outlineLevel="1" x14ac:dyDescent="0.2">
      <c r="A861" s="11">
        <v>181</v>
      </c>
      <c r="B861" s="294"/>
      <c r="C861" s="289"/>
      <c r="D861" s="289"/>
      <c r="E861" s="289"/>
      <c r="F861" s="880" t="str">
        <f>'2. CAD NCCF'!F861:L861</f>
        <v>FI issued ABS, low or not rated</v>
      </c>
      <c r="G861" s="881"/>
      <c r="H861" s="881"/>
      <c r="I861" s="881"/>
      <c r="J861" s="881"/>
      <c r="K861" s="881"/>
      <c r="L861" s="882"/>
      <c r="M861" s="400">
        <f t="shared" ref="M861:M862" si="213">M85</f>
        <v>0</v>
      </c>
      <c r="N861" s="412">
        <f>M861*(1-'Appx 1. Ref Rates'!$E74)+N85*('Appx 1. Ref Rates'!$E74)</f>
        <v>0</v>
      </c>
      <c r="O861" s="414">
        <f>O85*'Appx 1. Ref Rates'!$E74</f>
        <v>0</v>
      </c>
      <c r="P861" s="414">
        <f>P85*'Appx 1. Ref Rates'!$E74</f>
        <v>0</v>
      </c>
      <c r="Q861" s="413">
        <f>Q85*'Appx 1. Ref Rates'!$E74</f>
        <v>0</v>
      </c>
      <c r="R861" s="411">
        <f>R85*'Appx 1. Ref Rates'!$E74</f>
        <v>0</v>
      </c>
      <c r="S861" s="414">
        <f>S85*'Appx 1. Ref Rates'!$E74</f>
        <v>0</v>
      </c>
      <c r="T861" s="414">
        <f>T85*'Appx 1. Ref Rates'!$E74</f>
        <v>0</v>
      </c>
      <c r="U861" s="414">
        <f>U85*'Appx 1. Ref Rates'!$E74</f>
        <v>0</v>
      </c>
      <c r="V861" s="414">
        <f>V85*'Appx 1. Ref Rates'!$E74</f>
        <v>0</v>
      </c>
      <c r="W861" s="414">
        <f>W85*'Appx 1. Ref Rates'!$E74</f>
        <v>0</v>
      </c>
      <c r="X861" s="414">
        <f>X85*'Appx 1. Ref Rates'!$E74</f>
        <v>0</v>
      </c>
      <c r="Y861" s="414">
        <f>Y85*'Appx 1. Ref Rates'!$E74</f>
        <v>0</v>
      </c>
      <c r="Z861" s="414">
        <f>Z85*'Appx 1. Ref Rates'!$E74</f>
        <v>0</v>
      </c>
      <c r="AA861" s="414">
        <f>AA85*'Appx 1. Ref Rates'!$E74</f>
        <v>0</v>
      </c>
      <c r="AB861" s="414">
        <f>AB85*'Appx 1. Ref Rates'!$E74</f>
        <v>0</v>
      </c>
      <c r="AC861" s="400">
        <f>M861-SUM(N861:AB861)</f>
        <v>0</v>
      </c>
      <c r="AD861" s="1743"/>
      <c r="AE861" s="1083"/>
      <c r="AF861" s="856"/>
    </row>
    <row r="862" spans="1:32" ht="15" customHeight="1" outlineLevel="1" x14ac:dyDescent="0.2">
      <c r="A862" s="11">
        <v>182</v>
      </c>
      <c r="B862" s="294"/>
      <c r="C862" s="289"/>
      <c r="D862" s="289"/>
      <c r="E862" s="289"/>
      <c r="F862" s="880" t="str">
        <f>'2. CAD NCCF'!F862:L862</f>
        <v>FI issued ABCP, low or not rated</v>
      </c>
      <c r="G862" s="881"/>
      <c r="H862" s="881"/>
      <c r="I862" s="881"/>
      <c r="J862" s="881"/>
      <c r="K862" s="881"/>
      <c r="L862" s="882"/>
      <c r="M862" s="400">
        <f t="shared" si="213"/>
        <v>0</v>
      </c>
      <c r="N862" s="412">
        <f>M862*(1-'Appx 1. Ref Rates'!$E75)+N86*('Appx 1. Ref Rates'!$E75)</f>
        <v>0</v>
      </c>
      <c r="O862" s="414">
        <f>O86*'Appx 1. Ref Rates'!$E75</f>
        <v>0</v>
      </c>
      <c r="P862" s="414">
        <f>P86*'Appx 1. Ref Rates'!$E75</f>
        <v>0</v>
      </c>
      <c r="Q862" s="413">
        <f>Q86*'Appx 1. Ref Rates'!$E75</f>
        <v>0</v>
      </c>
      <c r="R862" s="411">
        <f>R86*'Appx 1. Ref Rates'!$E75</f>
        <v>0</v>
      </c>
      <c r="S862" s="414">
        <f>S86*'Appx 1. Ref Rates'!$E75</f>
        <v>0</v>
      </c>
      <c r="T862" s="414">
        <f>T86*'Appx 1. Ref Rates'!$E75</f>
        <v>0</v>
      </c>
      <c r="U862" s="414">
        <f>U86*'Appx 1. Ref Rates'!$E75</f>
        <v>0</v>
      </c>
      <c r="V862" s="414">
        <f>V86*'Appx 1. Ref Rates'!$E75</f>
        <v>0</v>
      </c>
      <c r="W862" s="414">
        <f>W86*'Appx 1. Ref Rates'!$E75</f>
        <v>0</v>
      </c>
      <c r="X862" s="414">
        <f>X86*'Appx 1. Ref Rates'!$E75</f>
        <v>0</v>
      </c>
      <c r="Y862" s="414">
        <f>Y86*'Appx 1. Ref Rates'!$E75</f>
        <v>0</v>
      </c>
      <c r="Z862" s="414">
        <f>Z86*'Appx 1. Ref Rates'!$E75</f>
        <v>0</v>
      </c>
      <c r="AA862" s="414">
        <f>AA86*'Appx 1. Ref Rates'!$E75</f>
        <v>0</v>
      </c>
      <c r="AB862" s="414">
        <f>AB86*'Appx 1. Ref Rates'!$E75</f>
        <v>0</v>
      </c>
      <c r="AC862" s="400">
        <f>M862-SUM(N862:AB862)</f>
        <v>0</v>
      </c>
      <c r="AD862" s="1744"/>
      <c r="AE862" s="858"/>
      <c r="AF862" s="859"/>
    </row>
    <row r="863" spans="1:32" outlineLevel="1" x14ac:dyDescent="0.2">
      <c r="A863" s="11">
        <v>183</v>
      </c>
      <c r="B863" s="294"/>
      <c r="C863" s="289"/>
      <c r="D863" s="868" t="str">
        <f>'2. CAD NCCF'!D863:L863</f>
        <v>Equities</v>
      </c>
      <c r="E863" s="869"/>
      <c r="F863" s="869"/>
      <c r="G863" s="869"/>
      <c r="H863" s="869"/>
      <c r="I863" s="869"/>
      <c r="J863" s="869"/>
      <c r="K863" s="869"/>
      <c r="L863" s="870"/>
      <c r="M863" s="399">
        <f>SUBTOTAL(9,M864:M866)</f>
        <v>0</v>
      </c>
      <c r="N863" s="1205"/>
      <c r="O863" s="1205"/>
      <c r="P863" s="1411"/>
      <c r="Q863" s="407">
        <f>SUBTOTAL(9,Q864:Q866)</f>
        <v>0</v>
      </c>
      <c r="R863" s="402">
        <f>SUBTOTAL(9,R864:R866)</f>
        <v>0</v>
      </c>
      <c r="S863" s="405">
        <f>SUBTOTAL(9,S864:S866)</f>
        <v>0</v>
      </c>
      <c r="T863" s="406">
        <f>SUBTOTAL(9,T864:T866)</f>
        <v>0</v>
      </c>
      <c r="U863" s="1205"/>
      <c r="V863" s="1253"/>
      <c r="W863" s="1253"/>
      <c r="X863" s="1253"/>
      <c r="Y863" s="1253"/>
      <c r="Z863" s="1253"/>
      <c r="AA863" s="1253"/>
      <c r="AB863" s="1253"/>
      <c r="AC863" s="399">
        <f>SUBTOTAL(9,AC864:AC866)</f>
        <v>0</v>
      </c>
      <c r="AD863" s="1577"/>
      <c r="AE863" s="1578"/>
      <c r="AF863" s="1579"/>
    </row>
    <row r="864" spans="1:32" outlineLevel="1" x14ac:dyDescent="0.2">
      <c r="A864" s="11">
        <v>184</v>
      </c>
      <c r="B864" s="294"/>
      <c r="C864" s="289"/>
      <c r="D864" s="289"/>
      <c r="E864" s="289"/>
      <c r="F864" s="880" t="str">
        <f>'2. CAD NCCF'!F864:L864</f>
        <v>Eligible non-financial common equity shares</v>
      </c>
      <c r="G864" s="881"/>
      <c r="H864" s="881"/>
      <c r="I864" s="881"/>
      <c r="J864" s="881"/>
      <c r="K864" s="881"/>
      <c r="L864" s="882"/>
      <c r="M864" s="400">
        <f t="shared" ref="M864:M866" si="214">M88</f>
        <v>0</v>
      </c>
      <c r="N864" s="1208"/>
      <c r="O864" s="1208"/>
      <c r="P864" s="1412"/>
      <c r="Q864" s="415">
        <f>M864*'Appx 1. Ref Rates'!$R97</f>
        <v>0</v>
      </c>
      <c r="R864" s="1255"/>
      <c r="S864" s="1256"/>
      <c r="T864" s="1388"/>
      <c r="U864" s="1644"/>
      <c r="V864" s="1644"/>
      <c r="W864" s="1644"/>
      <c r="X864" s="1644"/>
      <c r="Y864" s="1644"/>
      <c r="Z864" s="1644"/>
      <c r="AA864" s="1644"/>
      <c r="AB864" s="1254"/>
      <c r="AC864" s="400">
        <f>M864-SUM(N864:AB864)</f>
        <v>0</v>
      </c>
      <c r="AD864" s="1671"/>
      <c r="AE864" s="852"/>
      <c r="AF864" s="853"/>
    </row>
    <row r="865" spans="1:32" ht="15" customHeight="1" outlineLevel="1" x14ac:dyDescent="0.2">
      <c r="A865" s="11">
        <v>185</v>
      </c>
      <c r="B865" s="294"/>
      <c r="C865" s="289"/>
      <c r="D865" s="289"/>
      <c r="E865" s="289"/>
      <c r="F865" s="880" t="str">
        <f>'2. CAD NCCF'!F865:L865</f>
        <v>Eligible financial common equity</v>
      </c>
      <c r="G865" s="881"/>
      <c r="H865" s="881"/>
      <c r="I865" s="881"/>
      <c r="J865" s="881"/>
      <c r="K865" s="881"/>
      <c r="L865" s="882"/>
      <c r="M865" s="400">
        <f t="shared" si="214"/>
        <v>0</v>
      </c>
      <c r="N865" s="1236"/>
      <c r="O865" s="1236"/>
      <c r="P865" s="1236"/>
      <c r="Q865" s="1236"/>
      <c r="R865" s="411">
        <f>M865*'Appx 1. Ref Rates'!S$98</f>
        <v>0</v>
      </c>
      <c r="S865" s="413">
        <f>M865*'Appx 1. Ref Rates'!T$98</f>
        <v>0</v>
      </c>
      <c r="T865" s="414">
        <f>M865*'Appx 1. Ref Rates'!U$98</f>
        <v>0</v>
      </c>
      <c r="U865" s="1644"/>
      <c r="V865" s="1644"/>
      <c r="W865" s="1644"/>
      <c r="X865" s="1644"/>
      <c r="Y865" s="1644"/>
      <c r="Z865" s="1644"/>
      <c r="AA865" s="1644"/>
      <c r="AB865" s="1254"/>
      <c r="AC865" s="400">
        <f>M865-SUM(N865:AB865)</f>
        <v>0</v>
      </c>
      <c r="AD865" s="1743"/>
      <c r="AE865" s="1083"/>
      <c r="AF865" s="856"/>
    </row>
    <row r="866" spans="1:32" ht="15" customHeight="1" outlineLevel="1" x14ac:dyDescent="0.2">
      <c r="A866" s="11">
        <v>186</v>
      </c>
      <c r="B866" s="294"/>
      <c r="C866" s="289"/>
      <c r="D866" s="289"/>
      <c r="E866" s="289"/>
      <c r="F866" s="880" t="str">
        <f>'2. CAD NCCF'!F866:L866</f>
        <v>Other equities</v>
      </c>
      <c r="G866" s="881"/>
      <c r="H866" s="881"/>
      <c r="I866" s="881"/>
      <c r="J866" s="881"/>
      <c r="K866" s="881"/>
      <c r="L866" s="882"/>
      <c r="M866" s="400">
        <f t="shared" si="214"/>
        <v>0</v>
      </c>
      <c r="N866" s="976"/>
      <c r="O866" s="976"/>
      <c r="P866" s="976"/>
      <c r="Q866" s="976"/>
      <c r="R866" s="976"/>
      <c r="S866" s="976"/>
      <c r="T866" s="976"/>
      <c r="U866" s="977"/>
      <c r="V866" s="977"/>
      <c r="W866" s="977"/>
      <c r="X866" s="977"/>
      <c r="Y866" s="977"/>
      <c r="Z866" s="977"/>
      <c r="AA866" s="977"/>
      <c r="AB866" s="977"/>
      <c r="AC866" s="400">
        <f>M866-SUM(N866:AB866)</f>
        <v>0</v>
      </c>
      <c r="AD866" s="1744"/>
      <c r="AE866" s="858"/>
      <c r="AF866" s="859"/>
    </row>
    <row r="867" spans="1:32" outlineLevel="1" x14ac:dyDescent="0.2">
      <c r="A867" s="11">
        <v>187</v>
      </c>
      <c r="B867" s="294"/>
      <c r="C867" s="289"/>
      <c r="D867" s="868" t="str">
        <f>'2. CAD NCCF'!D867:L867</f>
        <v>FI's own securities - Not eliminated</v>
      </c>
      <c r="E867" s="869"/>
      <c r="F867" s="869"/>
      <c r="G867" s="869"/>
      <c r="H867" s="869"/>
      <c r="I867" s="869"/>
      <c r="J867" s="869"/>
      <c r="K867" s="869"/>
      <c r="L867" s="870"/>
      <c r="M867" s="399">
        <f>SUBTOTAL(9,M868:M869)</f>
        <v>0</v>
      </c>
      <c r="N867" s="402">
        <f t="shared" ref="N867:AC867" si="215">SUBTOTAL(9,N868:N869)</f>
        <v>0</v>
      </c>
      <c r="O867" s="406">
        <f t="shared" si="215"/>
        <v>0</v>
      </c>
      <c r="P867" s="405">
        <f t="shared" si="215"/>
        <v>0</v>
      </c>
      <c r="Q867" s="407">
        <f t="shared" si="215"/>
        <v>0</v>
      </c>
      <c r="R867" s="402">
        <f t="shared" si="215"/>
        <v>0</v>
      </c>
      <c r="S867" s="405">
        <f t="shared" si="215"/>
        <v>0</v>
      </c>
      <c r="T867" s="406">
        <f t="shared" si="215"/>
        <v>0</v>
      </c>
      <c r="U867" s="405">
        <f t="shared" si="215"/>
        <v>0</v>
      </c>
      <c r="V867" s="406">
        <f t="shared" si="215"/>
        <v>0</v>
      </c>
      <c r="W867" s="405">
        <f t="shared" si="215"/>
        <v>0</v>
      </c>
      <c r="X867" s="406">
        <f t="shared" si="215"/>
        <v>0</v>
      </c>
      <c r="Y867" s="405">
        <f t="shared" si="215"/>
        <v>0</v>
      </c>
      <c r="Z867" s="406">
        <f t="shared" si="215"/>
        <v>0</v>
      </c>
      <c r="AA867" s="405">
        <f t="shared" si="215"/>
        <v>0</v>
      </c>
      <c r="AB867" s="416">
        <f t="shared" si="215"/>
        <v>0</v>
      </c>
      <c r="AC867" s="399">
        <f t="shared" si="215"/>
        <v>0</v>
      </c>
      <c r="AD867" s="1577"/>
      <c r="AE867" s="1578"/>
      <c r="AF867" s="1579"/>
    </row>
    <row r="868" spans="1:32" outlineLevel="1" x14ac:dyDescent="0.2">
      <c r="A868" s="11">
        <v>188</v>
      </c>
      <c r="B868" s="294"/>
      <c r="C868" s="289"/>
      <c r="D868" s="289"/>
      <c r="E868" s="289"/>
      <c r="F868" s="880" t="str">
        <f>'2. CAD NCCF'!F868:L868</f>
        <v>FI's own debt not eliminated</v>
      </c>
      <c r="G868" s="881"/>
      <c r="H868" s="881"/>
      <c r="I868" s="881"/>
      <c r="J868" s="881"/>
      <c r="K868" s="881"/>
      <c r="L868" s="882"/>
      <c r="M868" s="400">
        <f t="shared" ref="M868:AB869" si="216">M92</f>
        <v>0</v>
      </c>
      <c r="N868" s="412">
        <f t="shared" si="216"/>
        <v>0</v>
      </c>
      <c r="O868" s="414">
        <f t="shared" si="216"/>
        <v>0</v>
      </c>
      <c r="P868" s="414">
        <f t="shared" si="216"/>
        <v>0</v>
      </c>
      <c r="Q868" s="413">
        <f t="shared" si="216"/>
        <v>0</v>
      </c>
      <c r="R868" s="411">
        <f t="shared" si="216"/>
        <v>0</v>
      </c>
      <c r="S868" s="414">
        <f t="shared" si="216"/>
        <v>0</v>
      </c>
      <c r="T868" s="414">
        <f t="shared" si="216"/>
        <v>0</v>
      </c>
      <c r="U868" s="414">
        <f t="shared" si="216"/>
        <v>0</v>
      </c>
      <c r="V868" s="414">
        <f t="shared" si="216"/>
        <v>0</v>
      </c>
      <c r="W868" s="414">
        <f t="shared" si="216"/>
        <v>0</v>
      </c>
      <c r="X868" s="414">
        <f t="shared" si="216"/>
        <v>0</v>
      </c>
      <c r="Y868" s="414">
        <f t="shared" si="216"/>
        <v>0</v>
      </c>
      <c r="Z868" s="414">
        <f t="shared" si="216"/>
        <v>0</v>
      </c>
      <c r="AA868" s="414">
        <f t="shared" si="216"/>
        <v>0</v>
      </c>
      <c r="AB868" s="414">
        <f t="shared" si="216"/>
        <v>0</v>
      </c>
      <c r="AC868" s="400">
        <f>M868-SUM(N868:AB868)</f>
        <v>0</v>
      </c>
      <c r="AD868" s="1671"/>
      <c r="AE868" s="852"/>
      <c r="AF868" s="853"/>
    </row>
    <row r="869" spans="1:32" ht="15" customHeight="1" outlineLevel="1" x14ac:dyDescent="0.2">
      <c r="A869" s="11">
        <v>189</v>
      </c>
      <c r="B869" s="294"/>
      <c r="C869" s="289"/>
      <c r="D869" s="289"/>
      <c r="E869" s="289"/>
      <c r="F869" s="880" t="str">
        <f>'2. CAD NCCF'!F869:L869</f>
        <v>FI's own equity not eliminated</v>
      </c>
      <c r="G869" s="881"/>
      <c r="H869" s="881"/>
      <c r="I869" s="881"/>
      <c r="J869" s="881"/>
      <c r="K869" s="881"/>
      <c r="L869" s="882"/>
      <c r="M869" s="400">
        <f t="shared" si="216"/>
        <v>0</v>
      </c>
      <c r="N869" s="412">
        <f t="shared" si="216"/>
        <v>0</v>
      </c>
      <c r="O869" s="414">
        <f t="shared" si="216"/>
        <v>0</v>
      </c>
      <c r="P869" s="414">
        <f t="shared" si="216"/>
        <v>0</v>
      </c>
      <c r="Q869" s="413">
        <f t="shared" si="216"/>
        <v>0</v>
      </c>
      <c r="R869" s="411">
        <f t="shared" si="216"/>
        <v>0</v>
      </c>
      <c r="S869" s="414">
        <f t="shared" si="216"/>
        <v>0</v>
      </c>
      <c r="T869" s="414">
        <f t="shared" si="216"/>
        <v>0</v>
      </c>
      <c r="U869" s="414">
        <f t="shared" si="216"/>
        <v>0</v>
      </c>
      <c r="V869" s="414">
        <f t="shared" si="216"/>
        <v>0</v>
      </c>
      <c r="W869" s="414">
        <f t="shared" si="216"/>
        <v>0</v>
      </c>
      <c r="X869" s="414">
        <f t="shared" si="216"/>
        <v>0</v>
      </c>
      <c r="Y869" s="414">
        <f t="shared" si="216"/>
        <v>0</v>
      </c>
      <c r="Z869" s="414">
        <f t="shared" si="216"/>
        <v>0</v>
      </c>
      <c r="AA869" s="414">
        <f t="shared" si="216"/>
        <v>0</v>
      </c>
      <c r="AB869" s="414">
        <f t="shared" si="216"/>
        <v>0</v>
      </c>
      <c r="AC869" s="400">
        <f>M869-SUM(N869:AB869)</f>
        <v>0</v>
      </c>
      <c r="AD869" s="1744"/>
      <c r="AE869" s="858"/>
      <c r="AF869" s="859"/>
    </row>
    <row r="870" spans="1:32" outlineLevel="1" x14ac:dyDescent="0.2">
      <c r="A870" s="11">
        <v>190</v>
      </c>
      <c r="B870" s="294"/>
      <c r="C870" s="1048" t="str">
        <f>'2. CAD NCCF'!C870:AF870</f>
        <v>Loans</v>
      </c>
      <c r="D870" s="1049"/>
      <c r="E870" s="1049"/>
      <c r="F870" s="1049"/>
      <c r="G870" s="1049"/>
      <c r="H870" s="1049"/>
      <c r="I870" s="1049"/>
      <c r="J870" s="1049"/>
      <c r="K870" s="1049"/>
      <c r="L870" s="1049"/>
      <c r="M870" s="1049"/>
      <c r="N870" s="1049"/>
      <c r="O870" s="1049"/>
      <c r="P870" s="1049"/>
      <c r="Q870" s="1049"/>
      <c r="R870" s="1049"/>
      <c r="S870" s="1049"/>
      <c r="T870" s="1049"/>
      <c r="U870" s="1049"/>
      <c r="V870" s="1049"/>
      <c r="W870" s="1049"/>
      <c r="X870" s="1049"/>
      <c r="Y870" s="1049"/>
      <c r="Z870" s="1049"/>
      <c r="AA870" s="1049"/>
      <c r="AB870" s="1049"/>
      <c r="AC870" s="1049"/>
      <c r="AD870" s="1049"/>
      <c r="AE870" s="1049"/>
      <c r="AF870" s="1050"/>
    </row>
    <row r="871" spans="1:32" outlineLevel="1" x14ac:dyDescent="0.2">
      <c r="A871" s="11">
        <v>191</v>
      </c>
      <c r="B871" s="294"/>
      <c r="C871" s="289"/>
      <c r="D871" s="868" t="str">
        <f>'2. CAD NCCF'!D871:AF871</f>
        <v>Residential mortgages (RM)</v>
      </c>
      <c r="E871" s="869"/>
      <c r="F871" s="869"/>
      <c r="G871" s="869"/>
      <c r="H871" s="869"/>
      <c r="I871" s="869"/>
      <c r="J871" s="869"/>
      <c r="K871" s="869"/>
      <c r="L871" s="869"/>
      <c r="M871" s="869"/>
      <c r="N871" s="869"/>
      <c r="O871" s="869"/>
      <c r="P871" s="869"/>
      <c r="Q871" s="869"/>
      <c r="R871" s="869"/>
      <c r="S871" s="869"/>
      <c r="T871" s="869"/>
      <c r="U871" s="869"/>
      <c r="V871" s="869"/>
      <c r="W871" s="869"/>
      <c r="X871" s="869"/>
      <c r="Y871" s="869"/>
      <c r="Z871" s="869"/>
      <c r="AA871" s="869"/>
      <c r="AB871" s="869"/>
      <c r="AC871" s="869"/>
      <c r="AD871" s="869"/>
      <c r="AE871" s="869"/>
      <c r="AF871" s="870"/>
    </row>
    <row r="872" spans="1:32" outlineLevel="1" x14ac:dyDescent="0.2">
      <c r="A872" s="11">
        <v>192</v>
      </c>
      <c r="B872" s="294"/>
      <c r="C872" s="289"/>
      <c r="D872" s="289"/>
      <c r="E872" s="933" t="str">
        <f>'2. CAD NCCF'!E872:L872</f>
        <v>Securitised RM (SRM)</v>
      </c>
      <c r="F872" s="934"/>
      <c r="G872" s="934"/>
      <c r="H872" s="934"/>
      <c r="I872" s="934"/>
      <c r="J872" s="934"/>
      <c r="K872" s="934"/>
      <c r="L872" s="935"/>
      <c r="M872" s="399">
        <f>SUBTOTAL(9,M873:M876)</f>
        <v>0</v>
      </c>
      <c r="N872" s="402">
        <f t="shared" ref="N872:AC872" si="217">SUBTOTAL(9,N873:N876)</f>
        <v>0</v>
      </c>
      <c r="O872" s="406">
        <f t="shared" si="217"/>
        <v>0</v>
      </c>
      <c r="P872" s="405">
        <f t="shared" si="217"/>
        <v>0</v>
      </c>
      <c r="Q872" s="407">
        <f t="shared" si="217"/>
        <v>0</v>
      </c>
      <c r="R872" s="402">
        <f t="shared" si="217"/>
        <v>0</v>
      </c>
      <c r="S872" s="405">
        <f t="shared" si="217"/>
        <v>0</v>
      </c>
      <c r="T872" s="406">
        <f t="shared" si="217"/>
        <v>0</v>
      </c>
      <c r="U872" s="405">
        <f t="shared" si="217"/>
        <v>0</v>
      </c>
      <c r="V872" s="406">
        <f t="shared" si="217"/>
        <v>0</v>
      </c>
      <c r="W872" s="405">
        <f t="shared" si="217"/>
        <v>0</v>
      </c>
      <c r="X872" s="406">
        <f t="shared" si="217"/>
        <v>0</v>
      </c>
      <c r="Y872" s="405">
        <f t="shared" si="217"/>
        <v>0</v>
      </c>
      <c r="Z872" s="406">
        <f t="shared" si="217"/>
        <v>0</v>
      </c>
      <c r="AA872" s="405">
        <f t="shared" si="217"/>
        <v>0</v>
      </c>
      <c r="AB872" s="416">
        <f t="shared" si="217"/>
        <v>0</v>
      </c>
      <c r="AC872" s="399">
        <f t="shared" si="217"/>
        <v>0</v>
      </c>
      <c r="AD872" s="1671"/>
      <c r="AE872" s="852"/>
      <c r="AF872" s="853"/>
    </row>
    <row r="873" spans="1:32" ht="15" customHeight="1" outlineLevel="1" x14ac:dyDescent="0.2">
      <c r="A873" s="11">
        <v>193</v>
      </c>
      <c r="B873" s="294"/>
      <c r="C873" s="289"/>
      <c r="D873" s="289"/>
      <c r="E873" s="289"/>
      <c r="F873" s="880" t="str">
        <f>'2. CAD NCCF'!F873:L873</f>
        <v>EULA securitised RM (balance at maturity)</v>
      </c>
      <c r="G873" s="881"/>
      <c r="H873" s="881"/>
      <c r="I873" s="881"/>
      <c r="J873" s="881"/>
      <c r="K873" s="881"/>
      <c r="L873" s="882"/>
      <c r="M873" s="400">
        <f t="shared" ref="M873:AB876" si="218">M97</f>
        <v>0</v>
      </c>
      <c r="N873" s="412">
        <f>M873*(1-'Appx 1. Ref Rates'!$E82)</f>
        <v>0</v>
      </c>
      <c r="O873" s="1382"/>
      <c r="P873" s="1385"/>
      <c r="Q873" s="1385"/>
      <c r="R873" s="1385"/>
      <c r="S873" s="1385"/>
      <c r="T873" s="1385"/>
      <c r="U873" s="1385"/>
      <c r="V873" s="1385"/>
      <c r="W873" s="1385"/>
      <c r="X873" s="1385"/>
      <c r="Y873" s="1385"/>
      <c r="Z873" s="1385"/>
      <c r="AA873" s="1385"/>
      <c r="AB873" s="1385"/>
      <c r="AC873" s="400">
        <f>M873-SUM(N873:AB873)</f>
        <v>0</v>
      </c>
      <c r="AD873" s="1743"/>
      <c r="AE873" s="1083"/>
      <c r="AF873" s="856"/>
    </row>
    <row r="874" spans="1:32" ht="15" customHeight="1" outlineLevel="1" x14ac:dyDescent="0.2">
      <c r="A874" s="11">
        <v>194</v>
      </c>
      <c r="B874" s="294"/>
      <c r="C874" s="289"/>
      <c r="D874" s="289"/>
      <c r="E874" s="289"/>
      <c r="F874" s="880" t="str">
        <f>'2. CAD NCCF'!F874:L874</f>
        <v>EULA securitised RM (payments)</v>
      </c>
      <c r="G874" s="881"/>
      <c r="H874" s="881"/>
      <c r="I874" s="881"/>
      <c r="J874" s="881"/>
      <c r="K874" s="881"/>
      <c r="L874" s="882"/>
      <c r="M874" s="400">
        <f t="shared" si="218"/>
        <v>0</v>
      </c>
      <c r="N874" s="412">
        <f>M874*(1-'Appx 1. Ref Rates'!$E83)</f>
        <v>0</v>
      </c>
      <c r="O874" s="1386"/>
      <c r="P874" s="1387"/>
      <c r="Q874" s="1387"/>
      <c r="R874" s="1387"/>
      <c r="S874" s="1387"/>
      <c r="T874" s="1387"/>
      <c r="U874" s="1387"/>
      <c r="V874" s="1387"/>
      <c r="W874" s="1387"/>
      <c r="X874" s="1387"/>
      <c r="Y874" s="1387"/>
      <c r="Z874" s="1387"/>
      <c r="AA874" s="1387"/>
      <c r="AB874" s="1387"/>
      <c r="AC874" s="400">
        <f>M874-SUM(N874:AB874)</f>
        <v>0</v>
      </c>
      <c r="AD874" s="1743"/>
      <c r="AE874" s="1083"/>
      <c r="AF874" s="856"/>
    </row>
    <row r="875" spans="1:32" ht="15" customHeight="1" outlineLevel="1" x14ac:dyDescent="0.2">
      <c r="A875" s="11">
        <v>195</v>
      </c>
      <c r="B875" s="294"/>
      <c r="C875" s="289"/>
      <c r="D875" s="289"/>
      <c r="E875" s="289"/>
      <c r="F875" s="880" t="str">
        <f>'2. CAD NCCF'!F875:L875</f>
        <v>Encumbered securitised RM (balance at maturity)</v>
      </c>
      <c r="G875" s="881"/>
      <c r="H875" s="881"/>
      <c r="I875" s="881"/>
      <c r="J875" s="881"/>
      <c r="K875" s="881"/>
      <c r="L875" s="882"/>
      <c r="M875" s="400">
        <f t="shared" si="218"/>
        <v>0</v>
      </c>
      <c r="N875" s="411">
        <f t="shared" si="218"/>
        <v>0</v>
      </c>
      <c r="O875" s="414">
        <f t="shared" si="218"/>
        <v>0</v>
      </c>
      <c r="P875" s="414">
        <f t="shared" si="218"/>
        <v>0</v>
      </c>
      <c r="Q875" s="415">
        <f t="shared" si="218"/>
        <v>0</v>
      </c>
      <c r="R875" s="411">
        <f t="shared" si="218"/>
        <v>0</v>
      </c>
      <c r="S875" s="414">
        <f t="shared" si="218"/>
        <v>0</v>
      </c>
      <c r="T875" s="414">
        <f t="shared" si="218"/>
        <v>0</v>
      </c>
      <c r="U875" s="414">
        <f t="shared" si="218"/>
        <v>0</v>
      </c>
      <c r="V875" s="414">
        <f t="shared" si="218"/>
        <v>0</v>
      </c>
      <c r="W875" s="414">
        <f t="shared" si="218"/>
        <v>0</v>
      </c>
      <c r="X875" s="414">
        <f t="shared" si="218"/>
        <v>0</v>
      </c>
      <c r="Y875" s="414">
        <f t="shared" si="218"/>
        <v>0</v>
      </c>
      <c r="Z875" s="414">
        <f t="shared" si="218"/>
        <v>0</v>
      </c>
      <c r="AA875" s="414">
        <f t="shared" si="218"/>
        <v>0</v>
      </c>
      <c r="AB875" s="414">
        <f t="shared" si="218"/>
        <v>0</v>
      </c>
      <c r="AC875" s="400">
        <f>M875-SUM(N875:AB875)</f>
        <v>0</v>
      </c>
      <c r="AD875" s="1743"/>
      <c r="AE875" s="1083"/>
      <c r="AF875" s="856"/>
    </row>
    <row r="876" spans="1:32" ht="15" customHeight="1" outlineLevel="1" x14ac:dyDescent="0.2">
      <c r="A876" s="11">
        <v>196</v>
      </c>
      <c r="B876" s="294"/>
      <c r="C876" s="289"/>
      <c r="D876" s="289"/>
      <c r="E876" s="289"/>
      <c r="F876" s="880" t="str">
        <f>'2. CAD NCCF'!F876:L876</f>
        <v>Encumbered securitised RM (payments)</v>
      </c>
      <c r="G876" s="881"/>
      <c r="H876" s="881"/>
      <c r="I876" s="881"/>
      <c r="J876" s="881"/>
      <c r="K876" s="881"/>
      <c r="L876" s="882"/>
      <c r="M876" s="400">
        <f t="shared" si="218"/>
        <v>0</v>
      </c>
      <c r="N876" s="411">
        <f t="shared" si="218"/>
        <v>0</v>
      </c>
      <c r="O876" s="414">
        <f t="shared" si="218"/>
        <v>0</v>
      </c>
      <c r="P876" s="414">
        <f t="shared" si="218"/>
        <v>0</v>
      </c>
      <c r="Q876" s="415">
        <f t="shared" si="218"/>
        <v>0</v>
      </c>
      <c r="R876" s="411">
        <f t="shared" si="218"/>
        <v>0</v>
      </c>
      <c r="S876" s="414">
        <f t="shared" si="218"/>
        <v>0</v>
      </c>
      <c r="T876" s="414">
        <f t="shared" si="218"/>
        <v>0</v>
      </c>
      <c r="U876" s="414">
        <f t="shared" si="218"/>
        <v>0</v>
      </c>
      <c r="V876" s="414">
        <f t="shared" si="218"/>
        <v>0</v>
      </c>
      <c r="W876" s="414">
        <f t="shared" si="218"/>
        <v>0</v>
      </c>
      <c r="X876" s="414">
        <f t="shared" si="218"/>
        <v>0</v>
      </c>
      <c r="Y876" s="414">
        <f t="shared" si="218"/>
        <v>0</v>
      </c>
      <c r="Z876" s="414">
        <f t="shared" si="218"/>
        <v>0</v>
      </c>
      <c r="AA876" s="414">
        <f t="shared" si="218"/>
        <v>0</v>
      </c>
      <c r="AB876" s="414">
        <f t="shared" si="218"/>
        <v>0</v>
      </c>
      <c r="AC876" s="400">
        <f>M876-SUM(N876:AB876)</f>
        <v>0</v>
      </c>
      <c r="AD876" s="1743"/>
      <c r="AE876" s="1083"/>
      <c r="AF876" s="856"/>
    </row>
    <row r="877" spans="1:32" outlineLevel="1" x14ac:dyDescent="0.2">
      <c r="A877" s="11">
        <v>197</v>
      </c>
      <c r="B877" s="294"/>
      <c r="C877" s="289"/>
      <c r="D877" s="289"/>
      <c r="E877" s="877" t="str">
        <f>'2. CAD NCCF'!E877:L877</f>
        <v>RM insured (RMI)</v>
      </c>
      <c r="F877" s="878"/>
      <c r="G877" s="878"/>
      <c r="H877" s="878"/>
      <c r="I877" s="878"/>
      <c r="J877" s="878"/>
      <c r="K877" s="878"/>
      <c r="L877" s="879"/>
      <c r="M877" s="399">
        <f>SUBTOTAL(9,M878:M879)</f>
        <v>0</v>
      </c>
      <c r="N877" s="402">
        <f t="shared" ref="N877:AC877" si="219">SUBTOTAL(9,N878:N879)</f>
        <v>0</v>
      </c>
      <c r="O877" s="406">
        <f t="shared" si="219"/>
        <v>0</v>
      </c>
      <c r="P877" s="405">
        <f t="shared" si="219"/>
        <v>0</v>
      </c>
      <c r="Q877" s="407">
        <f t="shared" si="219"/>
        <v>0</v>
      </c>
      <c r="R877" s="402">
        <f t="shared" si="219"/>
        <v>0</v>
      </c>
      <c r="S877" s="405">
        <f t="shared" si="219"/>
        <v>0</v>
      </c>
      <c r="T877" s="406">
        <f t="shared" si="219"/>
        <v>0</v>
      </c>
      <c r="U877" s="405">
        <f t="shared" si="219"/>
        <v>0</v>
      </c>
      <c r="V877" s="406">
        <f t="shared" si="219"/>
        <v>0</v>
      </c>
      <c r="W877" s="405">
        <f t="shared" si="219"/>
        <v>0</v>
      </c>
      <c r="X877" s="406">
        <f t="shared" si="219"/>
        <v>0</v>
      </c>
      <c r="Y877" s="405">
        <f t="shared" si="219"/>
        <v>0</v>
      </c>
      <c r="Z877" s="406">
        <f t="shared" si="219"/>
        <v>0</v>
      </c>
      <c r="AA877" s="405">
        <f t="shared" si="219"/>
        <v>0</v>
      </c>
      <c r="AB877" s="416">
        <f t="shared" si="219"/>
        <v>0</v>
      </c>
      <c r="AC877" s="399">
        <f t="shared" si="219"/>
        <v>0</v>
      </c>
      <c r="AD877" s="1743"/>
      <c r="AE877" s="1083"/>
      <c r="AF877" s="856"/>
    </row>
    <row r="878" spans="1:32" outlineLevel="1" x14ac:dyDescent="0.2">
      <c r="A878" s="11">
        <v>198</v>
      </c>
      <c r="B878" s="294"/>
      <c r="C878" s="289"/>
      <c r="D878" s="289"/>
      <c r="E878" s="289"/>
      <c r="F878" s="880" t="str">
        <f>'2. CAD NCCF'!F878:L878</f>
        <v xml:space="preserve">RMI (balance at maturity) </v>
      </c>
      <c r="G878" s="881"/>
      <c r="H878" s="881"/>
      <c r="I878" s="881"/>
      <c r="J878" s="881"/>
      <c r="K878" s="881"/>
      <c r="L878" s="882"/>
      <c r="M878" s="400">
        <f t="shared" ref="M878:Q879" si="220">M102</f>
        <v>0</v>
      </c>
      <c r="N878" s="1255"/>
      <c r="O878" s="1384"/>
      <c r="P878" s="1384"/>
      <c r="Q878" s="1384"/>
      <c r="R878" s="1384"/>
      <c r="S878" s="1384"/>
      <c r="T878" s="1384"/>
      <c r="U878" s="1384"/>
      <c r="V878" s="1384"/>
      <c r="W878" s="1384"/>
      <c r="X878" s="1384"/>
      <c r="Y878" s="1384"/>
      <c r="Z878" s="1384"/>
      <c r="AA878" s="1384"/>
      <c r="AB878" s="1384"/>
      <c r="AC878" s="400">
        <f>M878-SUM(N878:AB878)</f>
        <v>0</v>
      </c>
      <c r="AD878" s="1743"/>
      <c r="AE878" s="1083"/>
      <c r="AF878" s="856"/>
    </row>
    <row r="879" spans="1:32" ht="15" customHeight="1" outlineLevel="1" x14ac:dyDescent="0.2">
      <c r="A879" s="11">
        <v>199</v>
      </c>
      <c r="B879" s="294"/>
      <c r="C879" s="289"/>
      <c r="D879" s="289"/>
      <c r="E879" s="289"/>
      <c r="F879" s="880" t="str">
        <f>'2. CAD NCCF'!F879:L879</f>
        <v xml:space="preserve">RMI (payments) </v>
      </c>
      <c r="G879" s="881"/>
      <c r="H879" s="881"/>
      <c r="I879" s="881"/>
      <c r="J879" s="881"/>
      <c r="K879" s="881"/>
      <c r="L879" s="882"/>
      <c r="M879" s="400">
        <f t="shared" si="220"/>
        <v>0</v>
      </c>
      <c r="N879" s="411">
        <f t="shared" si="220"/>
        <v>0</v>
      </c>
      <c r="O879" s="414">
        <f t="shared" si="220"/>
        <v>0</v>
      </c>
      <c r="P879" s="414">
        <f t="shared" si="220"/>
        <v>0</v>
      </c>
      <c r="Q879" s="415">
        <f t="shared" si="220"/>
        <v>0</v>
      </c>
      <c r="R879" s="411">
        <f>IF($AD103="contractuel",R103,SUM($N879:$Q879))</f>
        <v>0</v>
      </c>
      <c r="S879" s="414">
        <f t="shared" ref="S879:AB879" si="221">IF($AD103="contractuel",S103,SUM($N879:$Q879))</f>
        <v>0</v>
      </c>
      <c r="T879" s="414">
        <f t="shared" si="221"/>
        <v>0</v>
      </c>
      <c r="U879" s="414">
        <f t="shared" si="221"/>
        <v>0</v>
      </c>
      <c r="V879" s="414">
        <f t="shared" si="221"/>
        <v>0</v>
      </c>
      <c r="W879" s="414">
        <f t="shared" si="221"/>
        <v>0</v>
      </c>
      <c r="X879" s="414">
        <f t="shared" si="221"/>
        <v>0</v>
      </c>
      <c r="Y879" s="414">
        <f t="shared" si="221"/>
        <v>0</v>
      </c>
      <c r="Z879" s="414">
        <f t="shared" si="221"/>
        <v>0</v>
      </c>
      <c r="AA879" s="414">
        <f t="shared" si="221"/>
        <v>0</v>
      </c>
      <c r="AB879" s="414">
        <f t="shared" si="221"/>
        <v>0</v>
      </c>
      <c r="AC879" s="400">
        <f>M879-SUM(N879:AB879)</f>
        <v>0</v>
      </c>
      <c r="AD879" s="1743"/>
      <c r="AE879" s="1083"/>
      <c r="AF879" s="856"/>
    </row>
    <row r="880" spans="1:32" outlineLevel="1" x14ac:dyDescent="0.2">
      <c r="A880" s="11">
        <v>200</v>
      </c>
      <c r="B880" s="294"/>
      <c r="C880" s="289"/>
      <c r="D880" s="289"/>
      <c r="E880" s="877" t="str">
        <f>'2. CAD NCCF'!E880:L880</f>
        <v>RM not insured (RMNI)</v>
      </c>
      <c r="F880" s="878"/>
      <c r="G880" s="878"/>
      <c r="H880" s="878"/>
      <c r="I880" s="878"/>
      <c r="J880" s="878"/>
      <c r="K880" s="878"/>
      <c r="L880" s="879"/>
      <c r="M880" s="399">
        <f>SUBTOTAL(9,M881:M882)</f>
        <v>0</v>
      </c>
      <c r="N880" s="402">
        <f t="shared" ref="N880:AC880" si="222">SUBTOTAL(9,N881:N882)</f>
        <v>0</v>
      </c>
      <c r="O880" s="406">
        <f t="shared" si="222"/>
        <v>0</v>
      </c>
      <c r="P880" s="405">
        <f t="shared" si="222"/>
        <v>0</v>
      </c>
      <c r="Q880" s="407">
        <f t="shared" si="222"/>
        <v>0</v>
      </c>
      <c r="R880" s="402">
        <f t="shared" si="222"/>
        <v>0</v>
      </c>
      <c r="S880" s="405">
        <f t="shared" si="222"/>
        <v>0</v>
      </c>
      <c r="T880" s="406">
        <f t="shared" si="222"/>
        <v>0</v>
      </c>
      <c r="U880" s="405">
        <f t="shared" si="222"/>
        <v>0</v>
      </c>
      <c r="V880" s="406">
        <f t="shared" si="222"/>
        <v>0</v>
      </c>
      <c r="W880" s="405">
        <f t="shared" si="222"/>
        <v>0</v>
      </c>
      <c r="X880" s="406">
        <f t="shared" si="222"/>
        <v>0</v>
      </c>
      <c r="Y880" s="405">
        <f t="shared" si="222"/>
        <v>0</v>
      </c>
      <c r="Z880" s="406">
        <f t="shared" si="222"/>
        <v>0</v>
      </c>
      <c r="AA880" s="405">
        <f t="shared" si="222"/>
        <v>0</v>
      </c>
      <c r="AB880" s="416">
        <f t="shared" si="222"/>
        <v>0</v>
      </c>
      <c r="AC880" s="399">
        <f t="shared" si="222"/>
        <v>0</v>
      </c>
      <c r="AD880" s="1743"/>
      <c r="AE880" s="1083"/>
      <c r="AF880" s="856"/>
    </row>
    <row r="881" spans="1:32" outlineLevel="1" x14ac:dyDescent="0.2">
      <c r="A881" s="11">
        <v>201</v>
      </c>
      <c r="B881" s="294"/>
      <c r="C881" s="289"/>
      <c r="D881" s="289"/>
      <c r="E881" s="289"/>
      <c r="F881" s="880" t="str">
        <f>'2. CAD NCCF'!F881:L881</f>
        <v xml:space="preserve">RMNI (balance of maturity) </v>
      </c>
      <c r="G881" s="881"/>
      <c r="H881" s="881"/>
      <c r="I881" s="881"/>
      <c r="J881" s="881"/>
      <c r="K881" s="881"/>
      <c r="L881" s="882"/>
      <c r="M881" s="400">
        <f t="shared" ref="M881:Q882" si="223">M105</f>
        <v>0</v>
      </c>
      <c r="N881" s="1255"/>
      <c r="O881" s="1384"/>
      <c r="P881" s="1384"/>
      <c r="Q881" s="1384"/>
      <c r="R881" s="1384"/>
      <c r="S881" s="1384"/>
      <c r="T881" s="1384"/>
      <c r="U881" s="1384"/>
      <c r="V881" s="1384"/>
      <c r="W881" s="1384"/>
      <c r="X881" s="1384"/>
      <c r="Y881" s="1384"/>
      <c r="Z881" s="1384"/>
      <c r="AA881" s="1384"/>
      <c r="AB881" s="1384"/>
      <c r="AC881" s="400">
        <f>M881-SUM(N881:AB881)</f>
        <v>0</v>
      </c>
      <c r="AD881" s="1743"/>
      <c r="AE881" s="1083"/>
      <c r="AF881" s="856"/>
    </row>
    <row r="882" spans="1:32" ht="15" customHeight="1" outlineLevel="1" x14ac:dyDescent="0.2">
      <c r="A882" s="11">
        <v>202</v>
      </c>
      <c r="B882" s="294"/>
      <c r="C882" s="289"/>
      <c r="D882" s="289"/>
      <c r="E882" s="289"/>
      <c r="F882" s="880" t="str">
        <f>'2. CAD NCCF'!F882:L882</f>
        <v xml:space="preserve">RMNI (payments) </v>
      </c>
      <c r="G882" s="881"/>
      <c r="H882" s="881"/>
      <c r="I882" s="881"/>
      <c r="J882" s="881"/>
      <c r="K882" s="881"/>
      <c r="L882" s="882"/>
      <c r="M882" s="400">
        <f t="shared" si="223"/>
        <v>0</v>
      </c>
      <c r="N882" s="411">
        <f t="shared" si="223"/>
        <v>0</v>
      </c>
      <c r="O882" s="414">
        <f t="shared" si="223"/>
        <v>0</v>
      </c>
      <c r="P882" s="414">
        <f t="shared" si="223"/>
        <v>0</v>
      </c>
      <c r="Q882" s="415">
        <f t="shared" si="223"/>
        <v>0</v>
      </c>
      <c r="R882" s="402">
        <f>IF($AD106="contractuel",R106,SUM($N882:$Q882))</f>
        <v>0</v>
      </c>
      <c r="S882" s="405">
        <f t="shared" ref="S882:AB882" si="224">IF($AD106="contractuel",S106,SUM($N882:$Q882))</f>
        <v>0</v>
      </c>
      <c r="T882" s="406">
        <f t="shared" si="224"/>
        <v>0</v>
      </c>
      <c r="U882" s="405">
        <f t="shared" si="224"/>
        <v>0</v>
      </c>
      <c r="V882" s="406">
        <f t="shared" si="224"/>
        <v>0</v>
      </c>
      <c r="W882" s="405">
        <f t="shared" si="224"/>
        <v>0</v>
      </c>
      <c r="X882" s="406">
        <f t="shared" si="224"/>
        <v>0</v>
      </c>
      <c r="Y882" s="405">
        <f t="shared" si="224"/>
        <v>0</v>
      </c>
      <c r="Z882" s="406">
        <f t="shared" si="224"/>
        <v>0</v>
      </c>
      <c r="AA882" s="405">
        <f t="shared" si="224"/>
        <v>0</v>
      </c>
      <c r="AB882" s="416">
        <f t="shared" si="224"/>
        <v>0</v>
      </c>
      <c r="AC882" s="400">
        <f>M882-SUM(N882:AB882)</f>
        <v>0</v>
      </c>
      <c r="AD882" s="1744"/>
      <c r="AE882" s="858"/>
      <c r="AF882" s="859"/>
    </row>
    <row r="883" spans="1:32" outlineLevel="1" x14ac:dyDescent="0.2">
      <c r="A883" s="11">
        <v>203</v>
      </c>
      <c r="B883" s="294"/>
      <c r="C883" s="289"/>
      <c r="D883" s="868" t="str">
        <f>'2. CAD NCCF'!D883:AF883</f>
        <v>Commercial mortgages (CM)</v>
      </c>
      <c r="E883" s="869"/>
      <c r="F883" s="869"/>
      <c r="G883" s="869"/>
      <c r="H883" s="869"/>
      <c r="I883" s="869"/>
      <c r="J883" s="869"/>
      <c r="K883" s="869"/>
      <c r="L883" s="869"/>
      <c r="M883" s="869"/>
      <c r="N883" s="869"/>
      <c r="O883" s="869"/>
      <c r="P883" s="869"/>
      <c r="Q883" s="869"/>
      <c r="R883" s="869"/>
      <c r="S883" s="869"/>
      <c r="T883" s="869"/>
      <c r="U883" s="869"/>
      <c r="V883" s="869"/>
      <c r="W883" s="869"/>
      <c r="X883" s="869"/>
      <c r="Y883" s="869"/>
      <c r="Z883" s="869"/>
      <c r="AA883" s="869"/>
      <c r="AB883" s="869"/>
      <c r="AC883" s="869"/>
      <c r="AD883" s="869"/>
      <c r="AE883" s="869"/>
      <c r="AF883" s="870"/>
    </row>
    <row r="884" spans="1:32" outlineLevel="1" x14ac:dyDescent="0.2">
      <c r="A884" s="11">
        <v>204</v>
      </c>
      <c r="B884" s="294"/>
      <c r="C884" s="289"/>
      <c r="D884" s="289"/>
      <c r="E884" s="877" t="str">
        <f>'2. CAD NCCF'!E884:L884</f>
        <v>Securitised commercial mortgages (SCM)</v>
      </c>
      <c r="F884" s="878"/>
      <c r="G884" s="878"/>
      <c r="H884" s="878"/>
      <c r="I884" s="878"/>
      <c r="J884" s="878"/>
      <c r="K884" s="878"/>
      <c r="L884" s="879"/>
      <c r="M884" s="399">
        <f>SUBTOTAL(9,M885:M888)</f>
        <v>0</v>
      </c>
      <c r="N884" s="402">
        <f t="shared" ref="N884:AC884" si="225">SUBTOTAL(9,N885:N888)</f>
        <v>0</v>
      </c>
      <c r="O884" s="406">
        <f t="shared" si="225"/>
        <v>0</v>
      </c>
      <c r="P884" s="405">
        <f t="shared" si="225"/>
        <v>0</v>
      </c>
      <c r="Q884" s="407">
        <f t="shared" si="225"/>
        <v>0</v>
      </c>
      <c r="R884" s="402">
        <f t="shared" si="225"/>
        <v>0</v>
      </c>
      <c r="S884" s="405">
        <f t="shared" si="225"/>
        <v>0</v>
      </c>
      <c r="T884" s="406">
        <f t="shared" si="225"/>
        <v>0</v>
      </c>
      <c r="U884" s="405">
        <f t="shared" si="225"/>
        <v>0</v>
      </c>
      <c r="V884" s="406">
        <f t="shared" si="225"/>
        <v>0</v>
      </c>
      <c r="W884" s="405">
        <f t="shared" si="225"/>
        <v>0</v>
      </c>
      <c r="X884" s="406">
        <f t="shared" si="225"/>
        <v>0</v>
      </c>
      <c r="Y884" s="405">
        <f t="shared" si="225"/>
        <v>0</v>
      </c>
      <c r="Z884" s="406">
        <f t="shared" si="225"/>
        <v>0</v>
      </c>
      <c r="AA884" s="405">
        <f t="shared" si="225"/>
        <v>0</v>
      </c>
      <c r="AB884" s="416">
        <f t="shared" si="225"/>
        <v>0</v>
      </c>
      <c r="AC884" s="399">
        <f t="shared" si="225"/>
        <v>0</v>
      </c>
      <c r="AD884" s="1671"/>
      <c r="AE884" s="852"/>
      <c r="AF884" s="853"/>
    </row>
    <row r="885" spans="1:32" outlineLevel="1" x14ac:dyDescent="0.2">
      <c r="A885" s="11">
        <v>205</v>
      </c>
      <c r="B885" s="294"/>
      <c r="C885" s="289"/>
      <c r="D885" s="289"/>
      <c r="E885" s="289"/>
      <c r="F885" s="880" t="str">
        <f>'2. CAD NCCF'!F885:L885</f>
        <v>EULA securitised CM (balance at maturity)</v>
      </c>
      <c r="G885" s="881"/>
      <c r="H885" s="881"/>
      <c r="I885" s="881"/>
      <c r="J885" s="881"/>
      <c r="K885" s="881"/>
      <c r="L885" s="882"/>
      <c r="M885" s="400">
        <f t="shared" ref="M885:AB888" si="226">M109</f>
        <v>0</v>
      </c>
      <c r="N885" s="411">
        <f>M885*(1-'Appx 1. Ref Rates'!$E86)</f>
        <v>0</v>
      </c>
      <c r="O885" s="1382"/>
      <c r="P885" s="1253"/>
      <c r="Q885" s="1253"/>
      <c r="R885" s="1253"/>
      <c r="S885" s="1253"/>
      <c r="T885" s="1253"/>
      <c r="U885" s="1253"/>
      <c r="V885" s="1253"/>
      <c r="W885" s="1253"/>
      <c r="X885" s="1253"/>
      <c r="Y885" s="1253"/>
      <c r="Z885" s="1253"/>
      <c r="AA885" s="1253"/>
      <c r="AB885" s="1253"/>
      <c r="AC885" s="400">
        <f t="shared" ref="AC885:AC902" si="227">M885-SUM(N885:AB885)</f>
        <v>0</v>
      </c>
      <c r="AD885" s="1743"/>
      <c r="AE885" s="1083"/>
      <c r="AF885" s="856"/>
    </row>
    <row r="886" spans="1:32" ht="15" customHeight="1" outlineLevel="1" x14ac:dyDescent="0.2">
      <c r="A886" s="11">
        <v>206</v>
      </c>
      <c r="B886" s="294"/>
      <c r="C886" s="289"/>
      <c r="D886" s="289"/>
      <c r="E886" s="289"/>
      <c r="F886" s="880" t="str">
        <f>'2. CAD NCCF'!F886:L886</f>
        <v>EULA securitised CM (payments)</v>
      </c>
      <c r="G886" s="881"/>
      <c r="H886" s="881"/>
      <c r="I886" s="881"/>
      <c r="J886" s="881"/>
      <c r="K886" s="881"/>
      <c r="L886" s="882"/>
      <c r="M886" s="400">
        <f t="shared" si="226"/>
        <v>0</v>
      </c>
      <c r="N886" s="411">
        <f>M886*(1-'Appx 1. Ref Rates'!$E87)</f>
        <v>0</v>
      </c>
      <c r="O886" s="1383"/>
      <c r="P886" s="977"/>
      <c r="Q886" s="977"/>
      <c r="R886" s="977"/>
      <c r="S886" s="977"/>
      <c r="T886" s="977"/>
      <c r="U886" s="977"/>
      <c r="V886" s="977"/>
      <c r="W886" s="977"/>
      <c r="X886" s="977"/>
      <c r="Y886" s="977"/>
      <c r="Z886" s="977"/>
      <c r="AA886" s="977"/>
      <c r="AB886" s="977"/>
      <c r="AC886" s="400">
        <f t="shared" si="227"/>
        <v>0</v>
      </c>
      <c r="AD886" s="1743"/>
      <c r="AE886" s="1083"/>
      <c r="AF886" s="856"/>
    </row>
    <row r="887" spans="1:32" ht="15" customHeight="1" outlineLevel="1" x14ac:dyDescent="0.2">
      <c r="A887" s="11">
        <v>207</v>
      </c>
      <c r="B887" s="294"/>
      <c r="C887" s="289"/>
      <c r="D887" s="289"/>
      <c r="E887" s="289"/>
      <c r="F887" s="880" t="str">
        <f>'2. CAD NCCF'!F887:L887</f>
        <v>Encumbered securitised CM (balance at maturity)</v>
      </c>
      <c r="G887" s="881"/>
      <c r="H887" s="881"/>
      <c r="I887" s="881"/>
      <c r="J887" s="881"/>
      <c r="K887" s="881"/>
      <c r="L887" s="882"/>
      <c r="M887" s="400">
        <f t="shared" si="226"/>
        <v>0</v>
      </c>
      <c r="N887" s="411">
        <f t="shared" si="226"/>
        <v>0</v>
      </c>
      <c r="O887" s="414">
        <f t="shared" si="226"/>
        <v>0</v>
      </c>
      <c r="P887" s="414">
        <f t="shared" si="226"/>
        <v>0</v>
      </c>
      <c r="Q887" s="415">
        <f t="shared" si="226"/>
        <v>0</v>
      </c>
      <c r="R887" s="411">
        <f t="shared" si="226"/>
        <v>0</v>
      </c>
      <c r="S887" s="414">
        <f t="shared" si="226"/>
        <v>0</v>
      </c>
      <c r="T887" s="414">
        <f t="shared" si="226"/>
        <v>0</v>
      </c>
      <c r="U887" s="414">
        <f t="shared" si="226"/>
        <v>0</v>
      </c>
      <c r="V887" s="414">
        <f t="shared" si="226"/>
        <v>0</v>
      </c>
      <c r="W887" s="414">
        <f t="shared" si="226"/>
        <v>0</v>
      </c>
      <c r="X887" s="414">
        <f t="shared" si="226"/>
        <v>0</v>
      </c>
      <c r="Y887" s="414">
        <f t="shared" si="226"/>
        <v>0</v>
      </c>
      <c r="Z887" s="414">
        <f t="shared" si="226"/>
        <v>0</v>
      </c>
      <c r="AA887" s="414">
        <f t="shared" si="226"/>
        <v>0</v>
      </c>
      <c r="AB887" s="414">
        <f t="shared" si="226"/>
        <v>0</v>
      </c>
      <c r="AC887" s="400">
        <f t="shared" si="227"/>
        <v>0</v>
      </c>
      <c r="AD887" s="1743"/>
      <c r="AE887" s="1083"/>
      <c r="AF887" s="856"/>
    </row>
    <row r="888" spans="1:32" ht="15" customHeight="1" outlineLevel="1" x14ac:dyDescent="0.2">
      <c r="A888" s="11">
        <v>208</v>
      </c>
      <c r="B888" s="294"/>
      <c r="C888" s="289"/>
      <c r="D888" s="289"/>
      <c r="E888" s="289"/>
      <c r="F888" s="880" t="str">
        <f>'2. CAD NCCF'!F888:L888</f>
        <v>Encumbered securitised CM (payments)</v>
      </c>
      <c r="G888" s="881"/>
      <c r="H888" s="881"/>
      <c r="I888" s="881"/>
      <c r="J888" s="881"/>
      <c r="K888" s="881"/>
      <c r="L888" s="882"/>
      <c r="M888" s="400">
        <f t="shared" si="226"/>
        <v>0</v>
      </c>
      <c r="N888" s="411">
        <f t="shared" si="226"/>
        <v>0</v>
      </c>
      <c r="O888" s="414">
        <f t="shared" si="226"/>
        <v>0</v>
      </c>
      <c r="P888" s="414">
        <f t="shared" si="226"/>
        <v>0</v>
      </c>
      <c r="Q888" s="415">
        <f t="shared" si="226"/>
        <v>0</v>
      </c>
      <c r="R888" s="411">
        <f t="shared" si="226"/>
        <v>0</v>
      </c>
      <c r="S888" s="414">
        <f t="shared" si="226"/>
        <v>0</v>
      </c>
      <c r="T888" s="414">
        <f t="shared" si="226"/>
        <v>0</v>
      </c>
      <c r="U888" s="414">
        <f t="shared" si="226"/>
        <v>0</v>
      </c>
      <c r="V888" s="414">
        <f t="shared" si="226"/>
        <v>0</v>
      </c>
      <c r="W888" s="414">
        <f t="shared" si="226"/>
        <v>0</v>
      </c>
      <c r="X888" s="414">
        <f t="shared" si="226"/>
        <v>0</v>
      </c>
      <c r="Y888" s="414">
        <f t="shared" si="226"/>
        <v>0</v>
      </c>
      <c r="Z888" s="414">
        <f t="shared" si="226"/>
        <v>0</v>
      </c>
      <c r="AA888" s="414">
        <f t="shared" si="226"/>
        <v>0</v>
      </c>
      <c r="AB888" s="414">
        <f t="shared" si="226"/>
        <v>0</v>
      </c>
      <c r="AC888" s="400">
        <f t="shared" si="227"/>
        <v>0</v>
      </c>
      <c r="AD888" s="1743"/>
      <c r="AE888" s="1083"/>
      <c r="AF888" s="856"/>
    </row>
    <row r="889" spans="1:32" outlineLevel="1" x14ac:dyDescent="0.2">
      <c r="A889" s="11">
        <v>209</v>
      </c>
      <c r="B889" s="294"/>
      <c r="C889" s="289"/>
      <c r="D889" s="289"/>
      <c r="E889" s="877" t="str">
        <f>'2. CAD NCCF'!E889:L889</f>
        <v>CM insured (CMI)</v>
      </c>
      <c r="F889" s="878"/>
      <c r="G889" s="878"/>
      <c r="H889" s="878"/>
      <c r="I889" s="878"/>
      <c r="J889" s="878"/>
      <c r="K889" s="878"/>
      <c r="L889" s="879"/>
      <c r="M889" s="399">
        <f>SUBTOTAL(9,M890:M891)</f>
        <v>0</v>
      </c>
      <c r="N889" s="402">
        <f t="shared" ref="N889:AC889" si="228">SUBTOTAL(9,N890:N891)</f>
        <v>0</v>
      </c>
      <c r="O889" s="406">
        <f t="shared" si="228"/>
        <v>0</v>
      </c>
      <c r="P889" s="405">
        <f t="shared" si="228"/>
        <v>0</v>
      </c>
      <c r="Q889" s="407">
        <f t="shared" si="228"/>
        <v>0</v>
      </c>
      <c r="R889" s="402">
        <f t="shared" si="228"/>
        <v>0</v>
      </c>
      <c r="S889" s="405">
        <f t="shared" si="228"/>
        <v>0</v>
      </c>
      <c r="T889" s="406">
        <f t="shared" si="228"/>
        <v>0</v>
      </c>
      <c r="U889" s="405">
        <f t="shared" si="228"/>
        <v>0</v>
      </c>
      <c r="V889" s="406">
        <f t="shared" si="228"/>
        <v>0</v>
      </c>
      <c r="W889" s="405">
        <f t="shared" si="228"/>
        <v>0</v>
      </c>
      <c r="X889" s="406">
        <f t="shared" si="228"/>
        <v>0</v>
      </c>
      <c r="Y889" s="405">
        <f t="shared" si="228"/>
        <v>0</v>
      </c>
      <c r="Z889" s="406">
        <f t="shared" si="228"/>
        <v>0</v>
      </c>
      <c r="AA889" s="405">
        <f t="shared" si="228"/>
        <v>0</v>
      </c>
      <c r="AB889" s="416">
        <f t="shared" si="228"/>
        <v>0</v>
      </c>
      <c r="AC889" s="399">
        <f t="shared" si="228"/>
        <v>0</v>
      </c>
      <c r="AD889" s="1743"/>
      <c r="AE889" s="1083"/>
      <c r="AF889" s="856"/>
    </row>
    <row r="890" spans="1:32" outlineLevel="1" x14ac:dyDescent="0.2">
      <c r="A890" s="11">
        <v>210</v>
      </c>
      <c r="B890" s="294"/>
      <c r="C890" s="289"/>
      <c r="D890" s="289"/>
      <c r="E890" s="289"/>
      <c r="F890" s="880" t="str">
        <f>'2. CAD NCCF'!F890:L890</f>
        <v xml:space="preserve">CMI (balance at maturity) </v>
      </c>
      <c r="G890" s="881"/>
      <c r="H890" s="881"/>
      <c r="I890" s="881"/>
      <c r="J890" s="881"/>
      <c r="K890" s="881"/>
      <c r="L890" s="882"/>
      <c r="M890" s="400">
        <f t="shared" ref="M890:Q891" si="229">M114</f>
        <v>0</v>
      </c>
      <c r="N890" s="1255"/>
      <c r="O890" s="1384"/>
      <c r="P890" s="1384"/>
      <c r="Q890" s="1384"/>
      <c r="R890" s="1384"/>
      <c r="S890" s="1384"/>
      <c r="T890" s="1384"/>
      <c r="U890" s="1384"/>
      <c r="V890" s="1384"/>
      <c r="W890" s="1384"/>
      <c r="X890" s="1384"/>
      <c r="Y890" s="1384"/>
      <c r="Z890" s="1384"/>
      <c r="AA890" s="1384"/>
      <c r="AB890" s="1384"/>
      <c r="AC890" s="400">
        <f t="shared" si="227"/>
        <v>0</v>
      </c>
      <c r="AD890" s="1743"/>
      <c r="AE890" s="1083"/>
      <c r="AF890" s="856"/>
    </row>
    <row r="891" spans="1:32" ht="15" customHeight="1" outlineLevel="1" x14ac:dyDescent="0.2">
      <c r="A891" s="11">
        <v>211</v>
      </c>
      <c r="B891" s="294"/>
      <c r="C891" s="289"/>
      <c r="D891" s="289"/>
      <c r="E891" s="289"/>
      <c r="F891" s="880" t="str">
        <f>'2. CAD NCCF'!F891:L891</f>
        <v xml:space="preserve">CMI (payments) </v>
      </c>
      <c r="G891" s="881"/>
      <c r="H891" s="881"/>
      <c r="I891" s="881"/>
      <c r="J891" s="881"/>
      <c r="K891" s="881"/>
      <c r="L891" s="882"/>
      <c r="M891" s="400">
        <f t="shared" si="229"/>
        <v>0</v>
      </c>
      <c r="N891" s="411">
        <f t="shared" si="229"/>
        <v>0</v>
      </c>
      <c r="O891" s="414">
        <f t="shared" si="229"/>
        <v>0</v>
      </c>
      <c r="P891" s="414">
        <f t="shared" si="229"/>
        <v>0</v>
      </c>
      <c r="Q891" s="415">
        <f t="shared" si="229"/>
        <v>0</v>
      </c>
      <c r="R891" s="411">
        <f>IF($AD115="contractuel",R115,SUM($N891:$Q891))</f>
        <v>0</v>
      </c>
      <c r="S891" s="414">
        <f t="shared" ref="S891:AB891" si="230">IF($AD115="contractuel",S115,SUM($N891:$Q891))</f>
        <v>0</v>
      </c>
      <c r="T891" s="414">
        <f t="shared" si="230"/>
        <v>0</v>
      </c>
      <c r="U891" s="414">
        <f t="shared" si="230"/>
        <v>0</v>
      </c>
      <c r="V891" s="414">
        <f t="shared" si="230"/>
        <v>0</v>
      </c>
      <c r="W891" s="414">
        <f t="shared" si="230"/>
        <v>0</v>
      </c>
      <c r="X891" s="414">
        <f t="shared" si="230"/>
        <v>0</v>
      </c>
      <c r="Y891" s="414">
        <f t="shared" si="230"/>
        <v>0</v>
      </c>
      <c r="Z891" s="414">
        <f t="shared" si="230"/>
        <v>0</v>
      </c>
      <c r="AA891" s="414">
        <f t="shared" si="230"/>
        <v>0</v>
      </c>
      <c r="AB891" s="414">
        <f t="shared" si="230"/>
        <v>0</v>
      </c>
      <c r="AC891" s="400">
        <f t="shared" si="227"/>
        <v>0</v>
      </c>
      <c r="AD891" s="1743"/>
      <c r="AE891" s="1083"/>
      <c r="AF891" s="856"/>
    </row>
    <row r="892" spans="1:32" outlineLevel="1" x14ac:dyDescent="0.2">
      <c r="A892" s="11">
        <v>212</v>
      </c>
      <c r="B892" s="294"/>
      <c r="C892" s="289"/>
      <c r="D892" s="289"/>
      <c r="E892" s="877" t="str">
        <f>'2. CAD NCCF'!E892:L892</f>
        <v>CM not insured (CMNI)</v>
      </c>
      <c r="F892" s="878"/>
      <c r="G892" s="878"/>
      <c r="H892" s="878"/>
      <c r="I892" s="878"/>
      <c r="J892" s="878"/>
      <c r="K892" s="878"/>
      <c r="L892" s="879"/>
      <c r="M892" s="399">
        <f t="shared" ref="M892:AC892" si="231">SUBTOTAL(9,M893:M894)</f>
        <v>0</v>
      </c>
      <c r="N892" s="402">
        <f t="shared" si="231"/>
        <v>0</v>
      </c>
      <c r="O892" s="406">
        <f t="shared" si="231"/>
        <v>0</v>
      </c>
      <c r="P892" s="405">
        <f t="shared" si="231"/>
        <v>0</v>
      </c>
      <c r="Q892" s="407">
        <f t="shared" si="231"/>
        <v>0</v>
      </c>
      <c r="R892" s="402">
        <f t="shared" si="231"/>
        <v>0</v>
      </c>
      <c r="S892" s="405">
        <f t="shared" si="231"/>
        <v>0</v>
      </c>
      <c r="T892" s="406">
        <f t="shared" si="231"/>
        <v>0</v>
      </c>
      <c r="U892" s="405">
        <f t="shared" si="231"/>
        <v>0</v>
      </c>
      <c r="V892" s="406">
        <f t="shared" si="231"/>
        <v>0</v>
      </c>
      <c r="W892" s="405">
        <f t="shared" si="231"/>
        <v>0</v>
      </c>
      <c r="X892" s="406">
        <f t="shared" si="231"/>
        <v>0</v>
      </c>
      <c r="Y892" s="405">
        <f t="shared" si="231"/>
        <v>0</v>
      </c>
      <c r="Z892" s="406">
        <f t="shared" si="231"/>
        <v>0</v>
      </c>
      <c r="AA892" s="405">
        <f t="shared" si="231"/>
        <v>0</v>
      </c>
      <c r="AB892" s="416">
        <f t="shared" si="231"/>
        <v>0</v>
      </c>
      <c r="AC892" s="399">
        <f t="shared" si="231"/>
        <v>0</v>
      </c>
      <c r="AD892" s="1743"/>
      <c r="AE892" s="1083"/>
      <c r="AF892" s="856"/>
    </row>
    <row r="893" spans="1:32" outlineLevel="1" x14ac:dyDescent="0.2">
      <c r="A893" s="11">
        <v>213</v>
      </c>
      <c r="B893" s="294"/>
      <c r="C893" s="289"/>
      <c r="D893" s="289"/>
      <c r="E893" s="289"/>
      <c r="F893" s="880" t="str">
        <f>'2. CAD NCCF'!F893:L893</f>
        <v xml:space="preserve">CMNI (balance at maturity) </v>
      </c>
      <c r="G893" s="881"/>
      <c r="H893" s="881"/>
      <c r="I893" s="881"/>
      <c r="J893" s="881"/>
      <c r="K893" s="881"/>
      <c r="L893" s="882"/>
      <c r="M893" s="400">
        <f t="shared" ref="M893:Q894" si="232">M117</f>
        <v>0</v>
      </c>
      <c r="N893" s="1255"/>
      <c r="O893" s="1256"/>
      <c r="P893" s="1256"/>
      <c r="Q893" s="1256"/>
      <c r="R893" s="1256"/>
      <c r="S893" s="1256"/>
      <c r="T893" s="1256"/>
      <c r="U893" s="1256"/>
      <c r="V893" s="1256"/>
      <c r="W893" s="1256"/>
      <c r="X893" s="1256"/>
      <c r="Y893" s="1256"/>
      <c r="Z893" s="1256"/>
      <c r="AA893" s="1256"/>
      <c r="AB893" s="1256"/>
      <c r="AC893" s="400">
        <f t="shared" si="227"/>
        <v>0</v>
      </c>
      <c r="AD893" s="1743"/>
      <c r="AE893" s="1083"/>
      <c r="AF893" s="856"/>
    </row>
    <row r="894" spans="1:32" ht="15" customHeight="1" outlineLevel="1" x14ac:dyDescent="0.2">
      <c r="A894" s="11">
        <v>214</v>
      </c>
      <c r="B894" s="294"/>
      <c r="C894" s="289"/>
      <c r="D894" s="289"/>
      <c r="E894" s="289"/>
      <c r="F894" s="880" t="str">
        <f>'2. CAD NCCF'!F894:L894</f>
        <v xml:space="preserve">CMNI (payments) </v>
      </c>
      <c r="G894" s="881"/>
      <c r="H894" s="881"/>
      <c r="I894" s="881"/>
      <c r="J894" s="881"/>
      <c r="K894" s="881"/>
      <c r="L894" s="882"/>
      <c r="M894" s="400">
        <f t="shared" si="232"/>
        <v>0</v>
      </c>
      <c r="N894" s="411">
        <f t="shared" si="232"/>
        <v>0</v>
      </c>
      <c r="O894" s="414">
        <f t="shared" si="232"/>
        <v>0</v>
      </c>
      <c r="P894" s="414">
        <f t="shared" si="232"/>
        <v>0</v>
      </c>
      <c r="Q894" s="415">
        <f t="shared" si="232"/>
        <v>0</v>
      </c>
      <c r="R894" s="411">
        <f>IF($AD118="contractuel",R118,SUM($N894:$Q894))</f>
        <v>0</v>
      </c>
      <c r="S894" s="414">
        <f t="shared" ref="S894:AB894" si="233">IF($AD118="contractuel",S118,SUM($N894:$Q894))</f>
        <v>0</v>
      </c>
      <c r="T894" s="414">
        <f t="shared" si="233"/>
        <v>0</v>
      </c>
      <c r="U894" s="414">
        <f t="shared" si="233"/>
        <v>0</v>
      </c>
      <c r="V894" s="414">
        <f t="shared" si="233"/>
        <v>0</v>
      </c>
      <c r="W894" s="414">
        <f t="shared" si="233"/>
        <v>0</v>
      </c>
      <c r="X894" s="414">
        <f t="shared" si="233"/>
        <v>0</v>
      </c>
      <c r="Y894" s="414">
        <f t="shared" si="233"/>
        <v>0</v>
      </c>
      <c r="Z894" s="414">
        <f t="shared" si="233"/>
        <v>0</v>
      </c>
      <c r="AA894" s="414">
        <f t="shared" si="233"/>
        <v>0</v>
      </c>
      <c r="AB894" s="414">
        <f t="shared" si="233"/>
        <v>0</v>
      </c>
      <c r="AC894" s="400">
        <f t="shared" si="227"/>
        <v>0</v>
      </c>
      <c r="AD894" s="1744"/>
      <c r="AE894" s="858"/>
      <c r="AF894" s="859"/>
    </row>
    <row r="895" spans="1:32" outlineLevel="1" x14ac:dyDescent="0.2">
      <c r="A895" s="11">
        <v>215</v>
      </c>
      <c r="B895" s="294"/>
      <c r="C895" s="289"/>
      <c r="D895" s="868" t="str">
        <f>'2. CAD NCCF'!D895:L895</f>
        <v>Personal loans (PL)</v>
      </c>
      <c r="E895" s="869"/>
      <c r="F895" s="869"/>
      <c r="G895" s="869"/>
      <c r="H895" s="869"/>
      <c r="I895" s="869"/>
      <c r="J895" s="869"/>
      <c r="K895" s="869"/>
      <c r="L895" s="870"/>
      <c r="M895" s="399">
        <f>SUBTOTAL(9,M896:M898)</f>
        <v>0</v>
      </c>
      <c r="N895" s="402">
        <f t="shared" ref="N895:AC895" si="234">SUBTOTAL(9,N896:N898)</f>
        <v>0</v>
      </c>
      <c r="O895" s="406">
        <f t="shared" si="234"/>
        <v>0</v>
      </c>
      <c r="P895" s="405">
        <f t="shared" si="234"/>
        <v>0</v>
      </c>
      <c r="Q895" s="407">
        <f t="shared" si="234"/>
        <v>0</v>
      </c>
      <c r="R895" s="402">
        <f t="shared" si="234"/>
        <v>0</v>
      </c>
      <c r="S895" s="405">
        <f t="shared" si="234"/>
        <v>0</v>
      </c>
      <c r="T895" s="406">
        <f t="shared" si="234"/>
        <v>0</v>
      </c>
      <c r="U895" s="405">
        <f t="shared" si="234"/>
        <v>0</v>
      </c>
      <c r="V895" s="406">
        <f t="shared" si="234"/>
        <v>0</v>
      </c>
      <c r="W895" s="405">
        <f t="shared" si="234"/>
        <v>0</v>
      </c>
      <c r="X895" s="406">
        <f t="shared" si="234"/>
        <v>0</v>
      </c>
      <c r="Y895" s="405">
        <f t="shared" si="234"/>
        <v>0</v>
      </c>
      <c r="Z895" s="406">
        <f t="shared" si="234"/>
        <v>0</v>
      </c>
      <c r="AA895" s="405">
        <f t="shared" si="234"/>
        <v>0</v>
      </c>
      <c r="AB895" s="416">
        <f t="shared" si="234"/>
        <v>0</v>
      </c>
      <c r="AC895" s="399">
        <f t="shared" si="234"/>
        <v>0</v>
      </c>
      <c r="AD895" s="1577"/>
      <c r="AE895" s="1578"/>
      <c r="AF895" s="1579"/>
    </row>
    <row r="896" spans="1:32" outlineLevel="1" x14ac:dyDescent="0.2">
      <c r="A896" s="11">
        <v>216</v>
      </c>
      <c r="B896" s="294"/>
      <c r="C896" s="289"/>
      <c r="D896" s="289"/>
      <c r="E896" s="289"/>
      <c r="F896" s="880" t="str">
        <f>'2. CAD NCCF'!F896:L896</f>
        <v xml:space="preserve">PL - fixed maturity </v>
      </c>
      <c r="G896" s="881"/>
      <c r="H896" s="881"/>
      <c r="I896" s="881"/>
      <c r="J896" s="881"/>
      <c r="K896" s="881"/>
      <c r="L896" s="882"/>
      <c r="M896" s="400">
        <f t="shared" ref="M896:AB898" si="235">M120</f>
        <v>0</v>
      </c>
      <c r="N896" s="411">
        <f t="shared" si="235"/>
        <v>0</v>
      </c>
      <c r="O896" s="414">
        <f t="shared" si="235"/>
        <v>0</v>
      </c>
      <c r="P896" s="414">
        <f t="shared" si="235"/>
        <v>0</v>
      </c>
      <c r="Q896" s="415">
        <f t="shared" si="235"/>
        <v>0</v>
      </c>
      <c r="R896" s="411">
        <f t="shared" si="235"/>
        <v>0</v>
      </c>
      <c r="S896" s="414">
        <f t="shared" si="235"/>
        <v>0</v>
      </c>
      <c r="T896" s="414">
        <f t="shared" si="235"/>
        <v>0</v>
      </c>
      <c r="U896" s="414">
        <f t="shared" si="235"/>
        <v>0</v>
      </c>
      <c r="V896" s="414">
        <f t="shared" si="235"/>
        <v>0</v>
      </c>
      <c r="W896" s="414">
        <f t="shared" si="235"/>
        <v>0</v>
      </c>
      <c r="X896" s="414">
        <f t="shared" si="235"/>
        <v>0</v>
      </c>
      <c r="Y896" s="414">
        <f t="shared" si="235"/>
        <v>0</v>
      </c>
      <c r="Z896" s="414">
        <f t="shared" si="235"/>
        <v>0</v>
      </c>
      <c r="AA896" s="414">
        <f t="shared" si="235"/>
        <v>0</v>
      </c>
      <c r="AB896" s="414">
        <f t="shared" si="235"/>
        <v>0</v>
      </c>
      <c r="AC896" s="400">
        <f t="shared" si="227"/>
        <v>0</v>
      </c>
      <c r="AD896" s="1671"/>
      <c r="AE896" s="852"/>
      <c r="AF896" s="853"/>
    </row>
    <row r="897" spans="1:32" ht="15" customHeight="1" outlineLevel="1" x14ac:dyDescent="0.2">
      <c r="A897" s="11">
        <v>217</v>
      </c>
      <c r="B897" s="294"/>
      <c r="C897" s="289"/>
      <c r="D897" s="289"/>
      <c r="E897" s="289"/>
      <c r="F897" s="880" t="str">
        <f>'2. CAD NCCF'!F897:L897</f>
        <v xml:space="preserve">PL - open maturity with minimum payment </v>
      </c>
      <c r="G897" s="881"/>
      <c r="H897" s="881"/>
      <c r="I897" s="881"/>
      <c r="J897" s="881"/>
      <c r="K897" s="881"/>
      <c r="L897" s="882"/>
      <c r="M897" s="400">
        <f t="shared" si="235"/>
        <v>0</v>
      </c>
      <c r="N897" s="411">
        <f t="shared" si="235"/>
        <v>0</v>
      </c>
      <c r="O897" s="414">
        <f t="shared" si="235"/>
        <v>0</v>
      </c>
      <c r="P897" s="414">
        <f t="shared" si="235"/>
        <v>0</v>
      </c>
      <c r="Q897" s="415">
        <f t="shared" si="235"/>
        <v>0</v>
      </c>
      <c r="R897" s="411">
        <f t="shared" si="235"/>
        <v>0</v>
      </c>
      <c r="S897" s="414">
        <f t="shared" si="235"/>
        <v>0</v>
      </c>
      <c r="T897" s="414">
        <f t="shared" si="235"/>
        <v>0</v>
      </c>
      <c r="U897" s="414">
        <f t="shared" si="235"/>
        <v>0</v>
      </c>
      <c r="V897" s="414">
        <f t="shared" si="235"/>
        <v>0</v>
      </c>
      <c r="W897" s="414">
        <f t="shared" si="235"/>
        <v>0</v>
      </c>
      <c r="X897" s="414">
        <f t="shared" si="235"/>
        <v>0</v>
      </c>
      <c r="Y897" s="414">
        <f t="shared" si="235"/>
        <v>0</v>
      </c>
      <c r="Z897" s="414">
        <f t="shared" si="235"/>
        <v>0</v>
      </c>
      <c r="AA897" s="414">
        <f t="shared" si="235"/>
        <v>0</v>
      </c>
      <c r="AB897" s="414">
        <f t="shared" si="235"/>
        <v>0</v>
      </c>
      <c r="AC897" s="400">
        <f t="shared" si="227"/>
        <v>0</v>
      </c>
      <c r="AD897" s="1743"/>
      <c r="AE897" s="1083"/>
      <c r="AF897" s="856"/>
    </row>
    <row r="898" spans="1:32" ht="15" customHeight="1" outlineLevel="1" x14ac:dyDescent="0.2">
      <c r="A898" s="11">
        <v>218</v>
      </c>
      <c r="B898" s="294"/>
      <c r="C898" s="289"/>
      <c r="D898" s="289"/>
      <c r="E898" s="289"/>
      <c r="F898" s="880" t="str">
        <f>'2. CAD NCCF'!F898:L898</f>
        <v xml:space="preserve">PL - open maturity with no minimum payment </v>
      </c>
      <c r="G898" s="881"/>
      <c r="H898" s="881"/>
      <c r="I898" s="881"/>
      <c r="J898" s="881"/>
      <c r="K898" s="881"/>
      <c r="L898" s="882"/>
      <c r="M898" s="400">
        <f t="shared" si="235"/>
        <v>0</v>
      </c>
      <c r="N898" s="1082"/>
      <c r="O898" s="1256"/>
      <c r="P898" s="1256"/>
      <c r="Q898" s="1256"/>
      <c r="R898" s="1256"/>
      <c r="S898" s="1256"/>
      <c r="T898" s="1256"/>
      <c r="U898" s="1256"/>
      <c r="V898" s="1256"/>
      <c r="W898" s="1256"/>
      <c r="X898" s="1256"/>
      <c r="Y898" s="1256"/>
      <c r="Z898" s="1256"/>
      <c r="AA898" s="1256"/>
      <c r="AB898" s="1256"/>
      <c r="AC898" s="400">
        <f t="shared" si="227"/>
        <v>0</v>
      </c>
      <c r="AD898" s="1744"/>
      <c r="AE898" s="858"/>
      <c r="AF898" s="859"/>
    </row>
    <row r="899" spans="1:32" outlineLevel="1" x14ac:dyDescent="0.2">
      <c r="A899" s="11">
        <v>219</v>
      </c>
      <c r="B899" s="294"/>
      <c r="C899" s="289"/>
      <c r="D899" s="868" t="str">
        <f>'2. CAD NCCF'!D899:L899</f>
        <v>Business and government loans (BGL)</v>
      </c>
      <c r="E899" s="869"/>
      <c r="F899" s="869"/>
      <c r="G899" s="869"/>
      <c r="H899" s="869"/>
      <c r="I899" s="869"/>
      <c r="J899" s="869"/>
      <c r="K899" s="869"/>
      <c r="L899" s="870"/>
      <c r="M899" s="399">
        <f>SUBTOTAL(9,M900:M902)</f>
        <v>0</v>
      </c>
      <c r="N899" s="402">
        <f t="shared" ref="N899:AC899" si="236">SUBTOTAL(9,N900:N902)</f>
        <v>0</v>
      </c>
      <c r="O899" s="406">
        <f t="shared" si="236"/>
        <v>0</v>
      </c>
      <c r="P899" s="405">
        <f t="shared" si="236"/>
        <v>0</v>
      </c>
      <c r="Q899" s="407">
        <f t="shared" si="236"/>
        <v>0</v>
      </c>
      <c r="R899" s="402">
        <f t="shared" si="236"/>
        <v>0</v>
      </c>
      <c r="S899" s="405">
        <f t="shared" si="236"/>
        <v>0</v>
      </c>
      <c r="T899" s="406">
        <f t="shared" si="236"/>
        <v>0</v>
      </c>
      <c r="U899" s="405">
        <f t="shared" si="236"/>
        <v>0</v>
      </c>
      <c r="V899" s="406">
        <f t="shared" si="236"/>
        <v>0</v>
      </c>
      <c r="W899" s="405">
        <f t="shared" si="236"/>
        <v>0</v>
      </c>
      <c r="X899" s="406">
        <f t="shared" si="236"/>
        <v>0</v>
      </c>
      <c r="Y899" s="405">
        <f t="shared" si="236"/>
        <v>0</v>
      </c>
      <c r="Z899" s="406">
        <f t="shared" si="236"/>
        <v>0</v>
      </c>
      <c r="AA899" s="405">
        <f t="shared" si="236"/>
        <v>0</v>
      </c>
      <c r="AB899" s="416">
        <f t="shared" si="236"/>
        <v>0</v>
      </c>
      <c r="AC899" s="399">
        <f t="shared" si="236"/>
        <v>0</v>
      </c>
      <c r="AD899" s="1577"/>
      <c r="AE899" s="1578"/>
      <c r="AF899" s="1579"/>
    </row>
    <row r="900" spans="1:32" outlineLevel="1" x14ac:dyDescent="0.2">
      <c r="A900" s="11">
        <v>220</v>
      </c>
      <c r="B900" s="294"/>
      <c r="C900" s="289"/>
      <c r="D900" s="289"/>
      <c r="E900" s="289"/>
      <c r="F900" s="880" t="str">
        <f>'2. CAD NCCF'!F900:L900</f>
        <v xml:space="preserve">BGL - fixed maturity  </v>
      </c>
      <c r="G900" s="881"/>
      <c r="H900" s="881"/>
      <c r="I900" s="881"/>
      <c r="J900" s="881"/>
      <c r="K900" s="881"/>
      <c r="L900" s="882"/>
      <c r="M900" s="400">
        <f t="shared" ref="M900:AB902" si="237">M124</f>
        <v>0</v>
      </c>
      <c r="N900" s="411">
        <f t="shared" si="237"/>
        <v>0</v>
      </c>
      <c r="O900" s="414">
        <f t="shared" si="237"/>
        <v>0</v>
      </c>
      <c r="P900" s="414">
        <f t="shared" si="237"/>
        <v>0</v>
      </c>
      <c r="Q900" s="415">
        <f t="shared" si="237"/>
        <v>0</v>
      </c>
      <c r="R900" s="411">
        <f t="shared" si="237"/>
        <v>0</v>
      </c>
      <c r="S900" s="414">
        <f t="shared" si="237"/>
        <v>0</v>
      </c>
      <c r="T900" s="414">
        <f t="shared" si="237"/>
        <v>0</v>
      </c>
      <c r="U900" s="414">
        <f t="shared" si="237"/>
        <v>0</v>
      </c>
      <c r="V900" s="414">
        <f t="shared" si="237"/>
        <v>0</v>
      </c>
      <c r="W900" s="414">
        <f t="shared" si="237"/>
        <v>0</v>
      </c>
      <c r="X900" s="414">
        <f t="shared" si="237"/>
        <v>0</v>
      </c>
      <c r="Y900" s="414">
        <f t="shared" si="237"/>
        <v>0</v>
      </c>
      <c r="Z900" s="414">
        <f t="shared" si="237"/>
        <v>0</v>
      </c>
      <c r="AA900" s="414">
        <f t="shared" si="237"/>
        <v>0</v>
      </c>
      <c r="AB900" s="414">
        <f t="shared" si="237"/>
        <v>0</v>
      </c>
      <c r="AC900" s="400">
        <f t="shared" si="227"/>
        <v>0</v>
      </c>
      <c r="AD900" s="1671"/>
      <c r="AE900" s="852"/>
      <c r="AF900" s="853"/>
    </row>
    <row r="901" spans="1:32" ht="15" customHeight="1" outlineLevel="1" x14ac:dyDescent="0.2">
      <c r="A901" s="11">
        <v>221</v>
      </c>
      <c r="B901" s="294"/>
      <c r="C901" s="289"/>
      <c r="D901" s="289"/>
      <c r="E901" s="289"/>
      <c r="F901" s="880" t="str">
        <f>'2. CAD NCCF'!F901:L901</f>
        <v xml:space="preserve">BGL - open maturity with minimum payment  </v>
      </c>
      <c r="G901" s="881"/>
      <c r="H901" s="881"/>
      <c r="I901" s="881"/>
      <c r="J901" s="881"/>
      <c r="K901" s="881"/>
      <c r="L901" s="882"/>
      <c r="M901" s="400">
        <f t="shared" si="237"/>
        <v>0</v>
      </c>
      <c r="N901" s="411">
        <f t="shared" si="237"/>
        <v>0</v>
      </c>
      <c r="O901" s="414">
        <f t="shared" si="237"/>
        <v>0</v>
      </c>
      <c r="P901" s="414">
        <f t="shared" si="237"/>
        <v>0</v>
      </c>
      <c r="Q901" s="415">
        <f t="shared" si="237"/>
        <v>0</v>
      </c>
      <c r="R901" s="411">
        <f t="shared" si="237"/>
        <v>0</v>
      </c>
      <c r="S901" s="414">
        <f t="shared" si="237"/>
        <v>0</v>
      </c>
      <c r="T901" s="414">
        <f t="shared" si="237"/>
        <v>0</v>
      </c>
      <c r="U901" s="414">
        <f t="shared" si="237"/>
        <v>0</v>
      </c>
      <c r="V901" s="414">
        <f t="shared" si="237"/>
        <v>0</v>
      </c>
      <c r="W901" s="414">
        <f t="shared" si="237"/>
        <v>0</v>
      </c>
      <c r="X901" s="414">
        <f t="shared" si="237"/>
        <v>0</v>
      </c>
      <c r="Y901" s="414">
        <f t="shared" si="237"/>
        <v>0</v>
      </c>
      <c r="Z901" s="414">
        <f t="shared" si="237"/>
        <v>0</v>
      </c>
      <c r="AA901" s="414">
        <f t="shared" si="237"/>
        <v>0</v>
      </c>
      <c r="AB901" s="414">
        <f t="shared" si="237"/>
        <v>0</v>
      </c>
      <c r="AC901" s="400">
        <f t="shared" si="227"/>
        <v>0</v>
      </c>
      <c r="AD901" s="1743"/>
      <c r="AE901" s="1083"/>
      <c r="AF901" s="856"/>
    </row>
    <row r="902" spans="1:32" ht="15" customHeight="1" outlineLevel="1" x14ac:dyDescent="0.2">
      <c r="A902" s="11">
        <v>222</v>
      </c>
      <c r="B902" s="294"/>
      <c r="C902" s="289"/>
      <c r="D902" s="289"/>
      <c r="E902" s="289"/>
      <c r="F902" s="880" t="str">
        <f>'2. CAD NCCF'!F902:L902</f>
        <v xml:space="preserve">BGL - open maturity with no minimum payment </v>
      </c>
      <c r="G902" s="881"/>
      <c r="H902" s="881"/>
      <c r="I902" s="881"/>
      <c r="J902" s="881"/>
      <c r="K902" s="881"/>
      <c r="L902" s="882"/>
      <c r="M902" s="400">
        <f t="shared" si="237"/>
        <v>0</v>
      </c>
      <c r="N902" s="1082"/>
      <c r="O902" s="1256"/>
      <c r="P902" s="1256"/>
      <c r="Q902" s="1256"/>
      <c r="R902" s="1256"/>
      <c r="S902" s="1256"/>
      <c r="T902" s="1256"/>
      <c r="U902" s="1256"/>
      <c r="V902" s="1256"/>
      <c r="W902" s="1256"/>
      <c r="X902" s="1256"/>
      <c r="Y902" s="1256"/>
      <c r="Z902" s="1256"/>
      <c r="AA902" s="1256"/>
      <c r="AB902" s="1256"/>
      <c r="AC902" s="400">
        <f t="shared" si="227"/>
        <v>0</v>
      </c>
      <c r="AD902" s="1744"/>
      <c r="AE902" s="858"/>
      <c r="AF902" s="859"/>
    </row>
    <row r="903" spans="1:32" outlineLevel="1" x14ac:dyDescent="0.2">
      <c r="A903" s="11">
        <v>223</v>
      </c>
      <c r="B903" s="294"/>
      <c r="C903" s="289"/>
      <c r="D903" s="868" t="str">
        <f>'2. CAD NCCF'!D903:L903</f>
        <v>Call loans (CL)</v>
      </c>
      <c r="E903" s="869"/>
      <c r="F903" s="869"/>
      <c r="G903" s="869"/>
      <c r="H903" s="869"/>
      <c r="I903" s="869"/>
      <c r="J903" s="869"/>
      <c r="K903" s="869"/>
      <c r="L903" s="870"/>
      <c r="M903" s="399">
        <f>SUBTOTAL(9,M904:M905)</f>
        <v>0</v>
      </c>
      <c r="N903" s="402">
        <f t="shared" ref="N903:AC903" si="238">SUBTOTAL(9,N904:N905)</f>
        <v>0</v>
      </c>
      <c r="O903" s="406">
        <f t="shared" si="238"/>
        <v>0</v>
      </c>
      <c r="P903" s="405">
        <f t="shared" si="238"/>
        <v>0</v>
      </c>
      <c r="Q903" s="407">
        <f t="shared" si="238"/>
        <v>0</v>
      </c>
      <c r="R903" s="402">
        <f t="shared" si="238"/>
        <v>0</v>
      </c>
      <c r="S903" s="405">
        <f t="shared" si="238"/>
        <v>0</v>
      </c>
      <c r="T903" s="406">
        <f t="shared" si="238"/>
        <v>0</v>
      </c>
      <c r="U903" s="405">
        <f t="shared" si="238"/>
        <v>0</v>
      </c>
      <c r="V903" s="406">
        <f t="shared" si="238"/>
        <v>0</v>
      </c>
      <c r="W903" s="405">
        <f t="shared" si="238"/>
        <v>0</v>
      </c>
      <c r="X903" s="406">
        <f t="shared" si="238"/>
        <v>0</v>
      </c>
      <c r="Y903" s="405">
        <f t="shared" si="238"/>
        <v>0</v>
      </c>
      <c r="Z903" s="406">
        <f t="shared" si="238"/>
        <v>0</v>
      </c>
      <c r="AA903" s="405">
        <f t="shared" si="238"/>
        <v>0</v>
      </c>
      <c r="AB903" s="416">
        <f t="shared" si="238"/>
        <v>0</v>
      </c>
      <c r="AC903" s="399">
        <f t="shared" si="238"/>
        <v>0</v>
      </c>
      <c r="AD903" s="1577"/>
      <c r="AE903" s="1578"/>
      <c r="AF903" s="1579"/>
    </row>
    <row r="904" spans="1:32" outlineLevel="1" x14ac:dyDescent="0.2">
      <c r="A904" s="11">
        <v>224</v>
      </c>
      <c r="B904" s="294"/>
      <c r="C904" s="289"/>
      <c r="D904" s="289"/>
      <c r="E904" s="289"/>
      <c r="F904" s="880" t="str">
        <f>'2. CAD NCCF'!F904:L904</f>
        <v xml:space="preserve">CL - with minimum payment  </v>
      </c>
      <c r="G904" s="881"/>
      <c r="H904" s="881"/>
      <c r="I904" s="881"/>
      <c r="J904" s="881"/>
      <c r="K904" s="881"/>
      <c r="L904" s="882"/>
      <c r="M904" s="400">
        <f t="shared" ref="M904:AB905" si="239">M128</f>
        <v>0</v>
      </c>
      <c r="N904" s="411">
        <f t="shared" si="239"/>
        <v>0</v>
      </c>
      <c r="O904" s="414">
        <f t="shared" si="239"/>
        <v>0</v>
      </c>
      <c r="P904" s="414">
        <f t="shared" si="239"/>
        <v>0</v>
      </c>
      <c r="Q904" s="415">
        <f t="shared" si="239"/>
        <v>0</v>
      </c>
      <c r="R904" s="411">
        <f t="shared" si="239"/>
        <v>0</v>
      </c>
      <c r="S904" s="414">
        <f t="shared" si="239"/>
        <v>0</v>
      </c>
      <c r="T904" s="414">
        <f t="shared" si="239"/>
        <v>0</v>
      </c>
      <c r="U904" s="414">
        <f t="shared" si="239"/>
        <v>0</v>
      </c>
      <c r="V904" s="414">
        <f t="shared" si="239"/>
        <v>0</v>
      </c>
      <c r="W904" s="414">
        <f t="shared" si="239"/>
        <v>0</v>
      </c>
      <c r="X904" s="414">
        <f t="shared" si="239"/>
        <v>0</v>
      </c>
      <c r="Y904" s="414">
        <f t="shared" si="239"/>
        <v>0</v>
      </c>
      <c r="Z904" s="414">
        <f t="shared" si="239"/>
        <v>0</v>
      </c>
      <c r="AA904" s="414">
        <f t="shared" si="239"/>
        <v>0</v>
      </c>
      <c r="AB904" s="414">
        <f t="shared" si="239"/>
        <v>0</v>
      </c>
      <c r="AC904" s="400">
        <f t="shared" ref="AC904:AC905" si="240">M904-SUM(N904:AB904)</f>
        <v>0</v>
      </c>
      <c r="AD904" s="1671"/>
      <c r="AE904" s="852"/>
      <c r="AF904" s="853"/>
    </row>
    <row r="905" spans="1:32" ht="15" customHeight="1" outlineLevel="1" x14ac:dyDescent="0.2">
      <c r="A905" s="11">
        <v>225</v>
      </c>
      <c r="B905" s="294"/>
      <c r="C905" s="289"/>
      <c r="D905" s="289"/>
      <c r="E905" s="289"/>
      <c r="F905" s="880" t="str">
        <f>'2. CAD NCCF'!F905:L905</f>
        <v xml:space="preserve">CL - with no minimum payment  </v>
      </c>
      <c r="G905" s="881"/>
      <c r="H905" s="881"/>
      <c r="I905" s="881"/>
      <c r="J905" s="881"/>
      <c r="K905" s="881"/>
      <c r="L905" s="882"/>
      <c r="M905" s="400">
        <f t="shared" si="239"/>
        <v>0</v>
      </c>
      <c r="N905" s="1082"/>
      <c r="O905" s="1256"/>
      <c r="P905" s="1256"/>
      <c r="Q905" s="1256"/>
      <c r="R905" s="1256"/>
      <c r="S905" s="1256"/>
      <c r="T905" s="1256"/>
      <c r="U905" s="1256"/>
      <c r="V905" s="1256"/>
      <c r="W905" s="1256"/>
      <c r="X905" s="1256"/>
      <c r="Y905" s="1256"/>
      <c r="Z905" s="1256"/>
      <c r="AA905" s="1256"/>
      <c r="AB905" s="1256"/>
      <c r="AC905" s="400">
        <f t="shared" si="240"/>
        <v>0</v>
      </c>
      <c r="AD905" s="1744"/>
      <c r="AE905" s="858"/>
      <c r="AF905" s="859"/>
    </row>
    <row r="906" spans="1:32" outlineLevel="1" x14ac:dyDescent="0.2">
      <c r="A906" s="11">
        <v>226</v>
      </c>
      <c r="B906" s="294"/>
      <c r="C906" s="289"/>
      <c r="D906" s="868" t="str">
        <f>'2. CAD NCCF'!D906:L906</f>
        <v>Other loans</v>
      </c>
      <c r="E906" s="869"/>
      <c r="F906" s="869"/>
      <c r="G906" s="869"/>
      <c r="H906" s="869"/>
      <c r="I906" s="869"/>
      <c r="J906" s="869"/>
      <c r="K906" s="869"/>
      <c r="L906" s="870"/>
      <c r="M906" s="399">
        <f>SUBTOTAL(9,M907:M910)</f>
        <v>0</v>
      </c>
      <c r="N906" s="402">
        <f t="shared" ref="N906:AC906" si="241">SUBTOTAL(9,N907:N910)</f>
        <v>0</v>
      </c>
      <c r="O906" s="406">
        <f t="shared" si="241"/>
        <v>0</v>
      </c>
      <c r="P906" s="405">
        <f t="shared" si="241"/>
        <v>0</v>
      </c>
      <c r="Q906" s="407">
        <f t="shared" si="241"/>
        <v>0</v>
      </c>
      <c r="R906" s="402">
        <f t="shared" si="241"/>
        <v>0</v>
      </c>
      <c r="S906" s="405">
        <f t="shared" si="241"/>
        <v>0</v>
      </c>
      <c r="T906" s="406">
        <f t="shared" si="241"/>
        <v>0</v>
      </c>
      <c r="U906" s="405">
        <f t="shared" si="241"/>
        <v>0</v>
      </c>
      <c r="V906" s="406">
        <f t="shared" si="241"/>
        <v>0</v>
      </c>
      <c r="W906" s="405">
        <f t="shared" si="241"/>
        <v>0</v>
      </c>
      <c r="X906" s="406">
        <f t="shared" si="241"/>
        <v>0</v>
      </c>
      <c r="Y906" s="405">
        <f t="shared" si="241"/>
        <v>0</v>
      </c>
      <c r="Z906" s="406">
        <f t="shared" si="241"/>
        <v>0</v>
      </c>
      <c r="AA906" s="405">
        <f t="shared" si="241"/>
        <v>0</v>
      </c>
      <c r="AB906" s="416">
        <f t="shared" si="241"/>
        <v>0</v>
      </c>
      <c r="AC906" s="399">
        <f t="shared" si="241"/>
        <v>0</v>
      </c>
      <c r="AD906" s="1577"/>
      <c r="AE906" s="1578"/>
      <c r="AF906" s="1579"/>
    </row>
    <row r="907" spans="1:32" outlineLevel="1" x14ac:dyDescent="0.2">
      <c r="A907" s="11">
        <v>227</v>
      </c>
      <c r="B907" s="294"/>
      <c r="C907" s="289"/>
      <c r="D907" s="289"/>
      <c r="E907" s="289"/>
      <c r="F907" s="880" t="str">
        <f>'2. CAD NCCF'!F907:L907</f>
        <v>Credit cards</v>
      </c>
      <c r="G907" s="881"/>
      <c r="H907" s="881"/>
      <c r="I907" s="881"/>
      <c r="J907" s="881"/>
      <c r="K907" s="881"/>
      <c r="L907" s="882"/>
      <c r="M907" s="400">
        <f t="shared" ref="M907:AB910" si="242">M131</f>
        <v>0</v>
      </c>
      <c r="N907" s="411">
        <f t="shared" si="242"/>
        <v>0</v>
      </c>
      <c r="O907" s="414">
        <f t="shared" si="242"/>
        <v>0</v>
      </c>
      <c r="P907" s="414">
        <f t="shared" si="242"/>
        <v>0</v>
      </c>
      <c r="Q907" s="415">
        <f t="shared" si="242"/>
        <v>0</v>
      </c>
      <c r="R907" s="411">
        <f t="shared" si="242"/>
        <v>0</v>
      </c>
      <c r="S907" s="414">
        <f t="shared" si="242"/>
        <v>0</v>
      </c>
      <c r="T907" s="414">
        <f t="shared" si="242"/>
        <v>0</v>
      </c>
      <c r="U907" s="414">
        <f t="shared" si="242"/>
        <v>0</v>
      </c>
      <c r="V907" s="414">
        <f t="shared" si="242"/>
        <v>0</v>
      </c>
      <c r="W907" s="414">
        <f t="shared" si="242"/>
        <v>0</v>
      </c>
      <c r="X907" s="414">
        <f t="shared" si="242"/>
        <v>0</v>
      </c>
      <c r="Y907" s="414">
        <f t="shared" si="242"/>
        <v>0</v>
      </c>
      <c r="Z907" s="414">
        <f t="shared" si="242"/>
        <v>0</v>
      </c>
      <c r="AA907" s="414">
        <f t="shared" si="242"/>
        <v>0</v>
      </c>
      <c r="AB907" s="414">
        <f t="shared" si="242"/>
        <v>0</v>
      </c>
      <c r="AC907" s="400">
        <f t="shared" ref="AC907:AC910" si="243">M907-SUM(N907:AB907)</f>
        <v>0</v>
      </c>
      <c r="AD907" s="1671"/>
      <c r="AE907" s="852"/>
      <c r="AF907" s="853"/>
    </row>
    <row r="908" spans="1:32" ht="15" customHeight="1" outlineLevel="1" x14ac:dyDescent="0.2">
      <c r="A908" s="11">
        <v>228</v>
      </c>
      <c r="B908" s="294"/>
      <c r="C908" s="289"/>
      <c r="D908" s="289"/>
      <c r="E908" s="289"/>
      <c r="F908" s="880" t="str">
        <f>'2. CAD NCCF'!F908:L908</f>
        <v>Swapped intrabank loans</v>
      </c>
      <c r="G908" s="881"/>
      <c r="H908" s="881"/>
      <c r="I908" s="881"/>
      <c r="J908" s="881"/>
      <c r="K908" s="881"/>
      <c r="L908" s="882"/>
      <c r="M908" s="400">
        <f t="shared" si="242"/>
        <v>0</v>
      </c>
      <c r="N908" s="411">
        <f t="shared" si="242"/>
        <v>0</v>
      </c>
      <c r="O908" s="414">
        <f t="shared" si="242"/>
        <v>0</v>
      </c>
      <c r="P908" s="414">
        <f t="shared" si="242"/>
        <v>0</v>
      </c>
      <c r="Q908" s="415">
        <f t="shared" si="242"/>
        <v>0</v>
      </c>
      <c r="R908" s="411">
        <f t="shared" si="242"/>
        <v>0</v>
      </c>
      <c r="S908" s="414">
        <f t="shared" si="242"/>
        <v>0</v>
      </c>
      <c r="T908" s="414">
        <f t="shared" si="242"/>
        <v>0</v>
      </c>
      <c r="U908" s="414">
        <f t="shared" si="242"/>
        <v>0</v>
      </c>
      <c r="V908" s="414">
        <f t="shared" si="242"/>
        <v>0</v>
      </c>
      <c r="W908" s="414">
        <f t="shared" si="242"/>
        <v>0</v>
      </c>
      <c r="X908" s="414">
        <f t="shared" si="242"/>
        <v>0</v>
      </c>
      <c r="Y908" s="414">
        <f t="shared" si="242"/>
        <v>0</v>
      </c>
      <c r="Z908" s="414">
        <f t="shared" si="242"/>
        <v>0</v>
      </c>
      <c r="AA908" s="414">
        <f t="shared" si="242"/>
        <v>0</v>
      </c>
      <c r="AB908" s="414">
        <f t="shared" si="242"/>
        <v>0</v>
      </c>
      <c r="AC908" s="400">
        <f t="shared" si="243"/>
        <v>0</v>
      </c>
      <c r="AD908" s="1743"/>
      <c r="AE908" s="1083"/>
      <c r="AF908" s="856"/>
    </row>
    <row r="909" spans="1:32" ht="15" customHeight="1" outlineLevel="1" x14ac:dyDescent="0.2">
      <c r="A909" s="11">
        <v>229</v>
      </c>
      <c r="B909" s="294"/>
      <c r="C909" s="289"/>
      <c r="D909" s="289"/>
      <c r="E909" s="289"/>
      <c r="F909" s="880" t="str">
        <f>'2. CAD NCCF'!F909:L909</f>
        <v>Loans to affiliates</v>
      </c>
      <c r="G909" s="881"/>
      <c r="H909" s="881"/>
      <c r="I909" s="881"/>
      <c r="J909" s="881"/>
      <c r="K909" s="881"/>
      <c r="L909" s="882"/>
      <c r="M909" s="400">
        <f t="shared" si="242"/>
        <v>0</v>
      </c>
      <c r="N909" s="411">
        <f t="shared" si="242"/>
        <v>0</v>
      </c>
      <c r="O909" s="414">
        <f t="shared" si="242"/>
        <v>0</v>
      </c>
      <c r="P909" s="414">
        <f t="shared" si="242"/>
        <v>0</v>
      </c>
      <c r="Q909" s="415">
        <f t="shared" si="242"/>
        <v>0</v>
      </c>
      <c r="R909" s="411">
        <f t="shared" si="242"/>
        <v>0</v>
      </c>
      <c r="S909" s="414">
        <f t="shared" si="242"/>
        <v>0</v>
      </c>
      <c r="T909" s="414">
        <f t="shared" si="242"/>
        <v>0</v>
      </c>
      <c r="U909" s="414">
        <f t="shared" si="242"/>
        <v>0</v>
      </c>
      <c r="V909" s="414">
        <f t="shared" si="242"/>
        <v>0</v>
      </c>
      <c r="W909" s="414">
        <f t="shared" si="242"/>
        <v>0</v>
      </c>
      <c r="X909" s="414">
        <f t="shared" si="242"/>
        <v>0</v>
      </c>
      <c r="Y909" s="414">
        <f t="shared" si="242"/>
        <v>0</v>
      </c>
      <c r="Z909" s="414">
        <f t="shared" si="242"/>
        <v>0</v>
      </c>
      <c r="AA909" s="414">
        <f t="shared" si="242"/>
        <v>0</v>
      </c>
      <c r="AB909" s="414">
        <f t="shared" si="242"/>
        <v>0</v>
      </c>
      <c r="AC909" s="400">
        <f t="shared" si="243"/>
        <v>0</v>
      </c>
      <c r="AD909" s="1743"/>
      <c r="AE909" s="1083"/>
      <c r="AF909" s="856"/>
    </row>
    <row r="910" spans="1:32" ht="15" customHeight="1" outlineLevel="1" x14ac:dyDescent="0.2">
      <c r="A910" s="11">
        <v>230</v>
      </c>
      <c r="B910" s="294"/>
      <c r="C910" s="289"/>
      <c r="D910" s="289"/>
      <c r="E910" s="289"/>
      <c r="F910" s="880" t="str">
        <f>'2. CAD NCCF'!F910:L910</f>
        <v>Customer's liability under acceptance</v>
      </c>
      <c r="G910" s="881"/>
      <c r="H910" s="881"/>
      <c r="I910" s="881"/>
      <c r="J910" s="881"/>
      <c r="K910" s="881"/>
      <c r="L910" s="882"/>
      <c r="M910" s="400">
        <f t="shared" si="242"/>
        <v>0</v>
      </c>
      <c r="N910" s="411">
        <f t="shared" si="242"/>
        <v>0</v>
      </c>
      <c r="O910" s="414">
        <f t="shared" si="242"/>
        <v>0</v>
      </c>
      <c r="P910" s="414">
        <f t="shared" si="242"/>
        <v>0</v>
      </c>
      <c r="Q910" s="415">
        <f t="shared" si="242"/>
        <v>0</v>
      </c>
      <c r="R910" s="411">
        <f t="shared" si="242"/>
        <v>0</v>
      </c>
      <c r="S910" s="414">
        <f t="shared" si="242"/>
        <v>0</v>
      </c>
      <c r="T910" s="414">
        <f t="shared" si="242"/>
        <v>0</v>
      </c>
      <c r="U910" s="414">
        <f t="shared" si="242"/>
        <v>0</v>
      </c>
      <c r="V910" s="414">
        <f t="shared" si="242"/>
        <v>0</v>
      </c>
      <c r="W910" s="414">
        <f t="shared" si="242"/>
        <v>0</v>
      </c>
      <c r="X910" s="414">
        <f t="shared" si="242"/>
        <v>0</v>
      </c>
      <c r="Y910" s="414">
        <f t="shared" si="242"/>
        <v>0</v>
      </c>
      <c r="Z910" s="414">
        <f t="shared" si="242"/>
        <v>0</v>
      </c>
      <c r="AA910" s="414">
        <f t="shared" si="242"/>
        <v>0</v>
      </c>
      <c r="AB910" s="414">
        <f t="shared" si="242"/>
        <v>0</v>
      </c>
      <c r="AC910" s="400">
        <f t="shared" si="243"/>
        <v>0</v>
      </c>
      <c r="AD910" s="1744"/>
      <c r="AE910" s="858"/>
      <c r="AF910" s="859"/>
    </row>
    <row r="911" spans="1:32" outlineLevel="1" x14ac:dyDescent="0.2">
      <c r="A911" s="11">
        <v>231</v>
      </c>
      <c r="B911" s="294"/>
      <c r="C911" s="1048" t="str">
        <f>'2. CAD NCCF'!C911:AF911</f>
        <v>Reverse repo and securities borrowed</v>
      </c>
      <c r="D911" s="1049"/>
      <c r="E911" s="1049"/>
      <c r="F911" s="1049"/>
      <c r="G911" s="1049"/>
      <c r="H911" s="1049"/>
      <c r="I911" s="1049"/>
      <c r="J911" s="1049"/>
      <c r="K911" s="1049"/>
      <c r="L911" s="1049"/>
      <c r="M911" s="1049"/>
      <c r="N911" s="1049"/>
      <c r="O911" s="1049"/>
      <c r="P911" s="1049"/>
      <c r="Q911" s="1049"/>
      <c r="R911" s="1049"/>
      <c r="S911" s="1049"/>
      <c r="T911" s="1049"/>
      <c r="U911" s="1049"/>
      <c r="V911" s="1049"/>
      <c r="W911" s="1049"/>
      <c r="X911" s="1049"/>
      <c r="Y911" s="1049"/>
      <c r="Z911" s="1049"/>
      <c r="AA911" s="1049"/>
      <c r="AB911" s="1049"/>
      <c r="AC911" s="1049"/>
      <c r="AD911" s="1049"/>
      <c r="AE911" s="1049"/>
      <c r="AF911" s="1050"/>
    </row>
    <row r="912" spans="1:32" outlineLevel="1" x14ac:dyDescent="0.2">
      <c r="A912" s="11">
        <v>232</v>
      </c>
      <c r="B912" s="294"/>
      <c r="C912" s="289"/>
      <c r="D912" s="868" t="str">
        <f>'2. CAD NCCF'!D912:AF912</f>
        <v>Government securities (GS)</v>
      </c>
      <c r="E912" s="869"/>
      <c r="F912" s="869"/>
      <c r="G912" s="869"/>
      <c r="H912" s="869"/>
      <c r="I912" s="869"/>
      <c r="J912" s="869"/>
      <c r="K912" s="869"/>
      <c r="L912" s="869"/>
      <c r="M912" s="869"/>
      <c r="N912" s="869"/>
      <c r="O912" s="869"/>
      <c r="P912" s="869"/>
      <c r="Q912" s="869"/>
      <c r="R912" s="869"/>
      <c r="S912" s="869"/>
      <c r="T912" s="869"/>
      <c r="U912" s="869"/>
      <c r="V912" s="869"/>
      <c r="W912" s="869"/>
      <c r="X912" s="869"/>
      <c r="Y912" s="869"/>
      <c r="Z912" s="869"/>
      <c r="AA912" s="869"/>
      <c r="AB912" s="869"/>
      <c r="AC912" s="869"/>
      <c r="AD912" s="869"/>
      <c r="AE912" s="869"/>
      <c r="AF912" s="870"/>
    </row>
    <row r="913" spans="1:32" outlineLevel="1" x14ac:dyDescent="0.2">
      <c r="A913" s="11">
        <v>233</v>
      </c>
      <c r="B913" s="294"/>
      <c r="C913" s="289"/>
      <c r="D913" s="289"/>
      <c r="E913" s="933" t="str">
        <f>'2. CAD NCCF'!E913:L913</f>
        <v>High rated GS</v>
      </c>
      <c r="F913" s="934"/>
      <c r="G913" s="934"/>
      <c r="H913" s="934"/>
      <c r="I913" s="934"/>
      <c r="J913" s="934"/>
      <c r="K913" s="934"/>
      <c r="L913" s="935"/>
      <c r="M913" s="399">
        <f>SUBTOTAL(9,M914:M917)</f>
        <v>0</v>
      </c>
      <c r="N913" s="402">
        <f t="shared" ref="N913:AC913" si="244">SUBTOTAL(9,N914:N917)</f>
        <v>0</v>
      </c>
      <c r="O913" s="406">
        <f t="shared" si="244"/>
        <v>0</v>
      </c>
      <c r="P913" s="405">
        <f t="shared" si="244"/>
        <v>0</v>
      </c>
      <c r="Q913" s="407">
        <f t="shared" si="244"/>
        <v>0</v>
      </c>
      <c r="R913" s="402">
        <f t="shared" si="244"/>
        <v>0</v>
      </c>
      <c r="S913" s="405">
        <f t="shared" si="244"/>
        <v>0</v>
      </c>
      <c r="T913" s="406">
        <f t="shared" si="244"/>
        <v>0</v>
      </c>
      <c r="U913" s="405">
        <f t="shared" si="244"/>
        <v>0</v>
      </c>
      <c r="V913" s="406">
        <f t="shared" si="244"/>
        <v>0</v>
      </c>
      <c r="W913" s="405">
        <f t="shared" si="244"/>
        <v>0</v>
      </c>
      <c r="X913" s="406">
        <f t="shared" si="244"/>
        <v>0</v>
      </c>
      <c r="Y913" s="405">
        <f t="shared" si="244"/>
        <v>0</v>
      </c>
      <c r="Z913" s="406">
        <f t="shared" si="244"/>
        <v>0</v>
      </c>
      <c r="AA913" s="405">
        <f t="shared" si="244"/>
        <v>0</v>
      </c>
      <c r="AB913" s="416">
        <f t="shared" si="244"/>
        <v>0</v>
      </c>
      <c r="AC913" s="399">
        <f t="shared" si="244"/>
        <v>0</v>
      </c>
      <c r="AD913" s="1671"/>
      <c r="AE913" s="852"/>
      <c r="AF913" s="853"/>
    </row>
    <row r="914" spans="1:32" outlineLevel="1" x14ac:dyDescent="0.2">
      <c r="A914" s="11">
        <v>234</v>
      </c>
      <c r="B914" s="294"/>
      <c r="C914" s="289"/>
      <c r="D914" s="289"/>
      <c r="E914" s="314"/>
      <c r="F914" s="880" t="str">
        <f>'2. CAD NCCF'!F914:L914</f>
        <v xml:space="preserve">Sovereigh &amp; central bank GS </v>
      </c>
      <c r="G914" s="881"/>
      <c r="H914" s="881"/>
      <c r="I914" s="881"/>
      <c r="J914" s="881"/>
      <c r="K914" s="881"/>
      <c r="L914" s="882"/>
      <c r="M914" s="400">
        <f t="shared" ref="M914:AB917" si="245">M138</f>
        <v>0</v>
      </c>
      <c r="N914" s="411">
        <f t="shared" si="245"/>
        <v>0</v>
      </c>
      <c r="O914" s="414">
        <f t="shared" si="245"/>
        <v>0</v>
      </c>
      <c r="P914" s="414">
        <f t="shared" si="245"/>
        <v>0</v>
      </c>
      <c r="Q914" s="415">
        <f t="shared" si="245"/>
        <v>0</v>
      </c>
      <c r="R914" s="411">
        <f t="shared" si="245"/>
        <v>0</v>
      </c>
      <c r="S914" s="414">
        <f t="shared" si="245"/>
        <v>0</v>
      </c>
      <c r="T914" s="414">
        <f>T138</f>
        <v>0</v>
      </c>
      <c r="U914" s="414">
        <f t="shared" si="245"/>
        <v>0</v>
      </c>
      <c r="V914" s="414">
        <f t="shared" si="245"/>
        <v>0</v>
      </c>
      <c r="W914" s="414">
        <f t="shared" si="245"/>
        <v>0</v>
      </c>
      <c r="X914" s="414">
        <f t="shared" si="245"/>
        <v>0</v>
      </c>
      <c r="Y914" s="414">
        <f t="shared" si="245"/>
        <v>0</v>
      </c>
      <c r="Z914" s="414">
        <f t="shared" si="245"/>
        <v>0</v>
      </c>
      <c r="AA914" s="414">
        <f t="shared" si="245"/>
        <v>0</v>
      </c>
      <c r="AB914" s="414">
        <f t="shared" si="245"/>
        <v>0</v>
      </c>
      <c r="AC914" s="400">
        <f t="shared" ref="AC914:AC917" si="246">M914-SUM(N914:AB914)</f>
        <v>0</v>
      </c>
      <c r="AD914" s="1743"/>
      <c r="AE914" s="1083"/>
      <c r="AF914" s="856"/>
    </row>
    <row r="915" spans="1:32" ht="15" customHeight="1" outlineLevel="1" x14ac:dyDescent="0.2">
      <c r="A915" s="11">
        <v>235</v>
      </c>
      <c r="B915" s="294"/>
      <c r="C915" s="289"/>
      <c r="D915" s="289"/>
      <c r="E915" s="314"/>
      <c r="F915" s="880" t="str">
        <f>'2. CAD NCCF'!F915:L915</f>
        <v>State, provincial &amp; agency GS</v>
      </c>
      <c r="G915" s="881"/>
      <c r="H915" s="881"/>
      <c r="I915" s="881"/>
      <c r="J915" s="881"/>
      <c r="K915" s="881"/>
      <c r="L915" s="882"/>
      <c r="M915" s="400">
        <f t="shared" si="245"/>
        <v>0</v>
      </c>
      <c r="N915" s="411">
        <f t="shared" si="245"/>
        <v>0</v>
      </c>
      <c r="O915" s="414">
        <f t="shared" si="245"/>
        <v>0</v>
      </c>
      <c r="P915" s="414">
        <f t="shared" si="245"/>
        <v>0</v>
      </c>
      <c r="Q915" s="415">
        <f t="shared" si="245"/>
        <v>0</v>
      </c>
      <c r="R915" s="411">
        <f t="shared" si="245"/>
        <v>0</v>
      </c>
      <c r="S915" s="414">
        <f t="shared" si="245"/>
        <v>0</v>
      </c>
      <c r="T915" s="414">
        <f>T139</f>
        <v>0</v>
      </c>
      <c r="U915" s="414">
        <f t="shared" si="245"/>
        <v>0</v>
      </c>
      <c r="V915" s="414">
        <f t="shared" si="245"/>
        <v>0</v>
      </c>
      <c r="W915" s="414">
        <f t="shared" si="245"/>
        <v>0</v>
      </c>
      <c r="X915" s="414">
        <f t="shared" si="245"/>
        <v>0</v>
      </c>
      <c r="Y915" s="414">
        <f t="shared" si="245"/>
        <v>0</v>
      </c>
      <c r="Z915" s="414">
        <f t="shared" si="245"/>
        <v>0</v>
      </c>
      <c r="AA915" s="414">
        <f t="shared" si="245"/>
        <v>0</v>
      </c>
      <c r="AB915" s="414">
        <f t="shared" si="245"/>
        <v>0</v>
      </c>
      <c r="AC915" s="400">
        <f t="shared" si="246"/>
        <v>0</v>
      </c>
      <c r="AD915" s="1743"/>
      <c r="AE915" s="1083"/>
      <c r="AF915" s="856"/>
    </row>
    <row r="916" spans="1:32" ht="15" customHeight="1" outlineLevel="1" x14ac:dyDescent="0.2">
      <c r="A916" s="11">
        <v>236</v>
      </c>
      <c r="B916" s="294"/>
      <c r="C916" s="289"/>
      <c r="D916" s="257"/>
      <c r="E916" s="258"/>
      <c r="F916" s="880" t="str">
        <f>'2. CAD NCCF'!F916:L916</f>
        <v>State municipal GS</v>
      </c>
      <c r="G916" s="881"/>
      <c r="H916" s="881"/>
      <c r="I916" s="881"/>
      <c r="J916" s="881"/>
      <c r="K916" s="881"/>
      <c r="L916" s="882"/>
      <c r="M916" s="400">
        <f t="shared" si="245"/>
        <v>0</v>
      </c>
      <c r="N916" s="411">
        <f t="shared" si="245"/>
        <v>0</v>
      </c>
      <c r="O916" s="414">
        <f t="shared" si="245"/>
        <v>0</v>
      </c>
      <c r="P916" s="414">
        <f t="shared" si="245"/>
        <v>0</v>
      </c>
      <c r="Q916" s="415">
        <f t="shared" si="245"/>
        <v>0</v>
      </c>
      <c r="R916" s="411">
        <f t="shared" si="245"/>
        <v>0</v>
      </c>
      <c r="S916" s="414">
        <f t="shared" si="245"/>
        <v>0</v>
      </c>
      <c r="T916" s="414">
        <f t="shared" si="245"/>
        <v>0</v>
      </c>
      <c r="U916" s="414">
        <f t="shared" si="245"/>
        <v>0</v>
      </c>
      <c r="V916" s="414">
        <f t="shared" si="245"/>
        <v>0</v>
      </c>
      <c r="W916" s="414">
        <f t="shared" si="245"/>
        <v>0</v>
      </c>
      <c r="X916" s="414">
        <f t="shared" si="245"/>
        <v>0</v>
      </c>
      <c r="Y916" s="414">
        <f t="shared" si="245"/>
        <v>0</v>
      </c>
      <c r="Z916" s="414">
        <f t="shared" si="245"/>
        <v>0</v>
      </c>
      <c r="AA916" s="414">
        <f t="shared" si="245"/>
        <v>0</v>
      </c>
      <c r="AB916" s="414">
        <f t="shared" si="245"/>
        <v>0</v>
      </c>
      <c r="AC916" s="400">
        <f t="shared" si="246"/>
        <v>0</v>
      </c>
      <c r="AD916" s="1743"/>
      <c r="AE916" s="1083"/>
      <c r="AF916" s="856"/>
    </row>
    <row r="917" spans="1:32" ht="15" customHeight="1" outlineLevel="1" x14ac:dyDescent="0.2">
      <c r="A917" s="11">
        <v>237</v>
      </c>
      <c r="B917" s="294"/>
      <c r="C917" s="289"/>
      <c r="D917" s="289"/>
      <c r="E917" s="290"/>
      <c r="F917" s="880" t="str">
        <f>'2. CAD NCCF'!F917:L917</f>
        <v>Supranational and multilateral development bank GS</v>
      </c>
      <c r="G917" s="881"/>
      <c r="H917" s="881"/>
      <c r="I917" s="881"/>
      <c r="J917" s="881"/>
      <c r="K917" s="881"/>
      <c r="L917" s="882"/>
      <c r="M917" s="400">
        <f t="shared" si="245"/>
        <v>0</v>
      </c>
      <c r="N917" s="411">
        <f t="shared" si="245"/>
        <v>0</v>
      </c>
      <c r="O917" s="414">
        <f t="shared" si="245"/>
        <v>0</v>
      </c>
      <c r="P917" s="414">
        <f t="shared" si="245"/>
        <v>0</v>
      </c>
      <c r="Q917" s="415">
        <f t="shared" si="245"/>
        <v>0</v>
      </c>
      <c r="R917" s="411">
        <f t="shared" si="245"/>
        <v>0</v>
      </c>
      <c r="S917" s="414">
        <f t="shared" si="245"/>
        <v>0</v>
      </c>
      <c r="T917" s="414">
        <f t="shared" si="245"/>
        <v>0</v>
      </c>
      <c r="U917" s="414">
        <f t="shared" si="245"/>
        <v>0</v>
      </c>
      <c r="V917" s="414">
        <f t="shared" si="245"/>
        <v>0</v>
      </c>
      <c r="W917" s="414">
        <f t="shared" si="245"/>
        <v>0</v>
      </c>
      <c r="X917" s="414">
        <f t="shared" si="245"/>
        <v>0</v>
      </c>
      <c r="Y917" s="414">
        <f t="shared" si="245"/>
        <v>0</v>
      </c>
      <c r="Z917" s="414">
        <f t="shared" si="245"/>
        <v>0</v>
      </c>
      <c r="AA917" s="414">
        <f t="shared" si="245"/>
        <v>0</v>
      </c>
      <c r="AB917" s="414">
        <f t="shared" si="245"/>
        <v>0</v>
      </c>
      <c r="AC917" s="400">
        <f t="shared" si="246"/>
        <v>0</v>
      </c>
      <c r="AD917" s="1743"/>
      <c r="AE917" s="1083"/>
      <c r="AF917" s="856"/>
    </row>
    <row r="918" spans="1:32" ht="15.75" outlineLevel="1" x14ac:dyDescent="0.2">
      <c r="A918" s="11">
        <v>238</v>
      </c>
      <c r="B918" s="294"/>
      <c r="C918" s="289"/>
      <c r="D918" s="291"/>
      <c r="E918" s="877" t="str">
        <f>'2. CAD NCCF'!E918:L918</f>
        <v>Medium rated GS</v>
      </c>
      <c r="F918" s="878"/>
      <c r="G918" s="878"/>
      <c r="H918" s="878"/>
      <c r="I918" s="878"/>
      <c r="J918" s="878"/>
      <c r="K918" s="878"/>
      <c r="L918" s="879"/>
      <c r="M918" s="399">
        <f>SUBTOTAL(9,M919:M922)</f>
        <v>0</v>
      </c>
      <c r="N918" s="402">
        <f t="shared" ref="N918:AC918" si="247">SUBTOTAL(9,N919:N922)</f>
        <v>0</v>
      </c>
      <c r="O918" s="406">
        <f t="shared" si="247"/>
        <v>0</v>
      </c>
      <c r="P918" s="405">
        <f t="shared" si="247"/>
        <v>0</v>
      </c>
      <c r="Q918" s="407">
        <f t="shared" si="247"/>
        <v>0</v>
      </c>
      <c r="R918" s="402">
        <f t="shared" si="247"/>
        <v>0</v>
      </c>
      <c r="S918" s="405">
        <f t="shared" si="247"/>
        <v>0</v>
      </c>
      <c r="T918" s="406">
        <f t="shared" si="247"/>
        <v>0</v>
      </c>
      <c r="U918" s="405">
        <f t="shared" si="247"/>
        <v>0</v>
      </c>
      <c r="V918" s="406">
        <f t="shared" si="247"/>
        <v>0</v>
      </c>
      <c r="W918" s="405">
        <f t="shared" si="247"/>
        <v>0</v>
      </c>
      <c r="X918" s="406">
        <f t="shared" si="247"/>
        <v>0</v>
      </c>
      <c r="Y918" s="405">
        <f t="shared" si="247"/>
        <v>0</v>
      </c>
      <c r="Z918" s="406">
        <f t="shared" si="247"/>
        <v>0</v>
      </c>
      <c r="AA918" s="405">
        <f t="shared" si="247"/>
        <v>0</v>
      </c>
      <c r="AB918" s="416">
        <f t="shared" si="247"/>
        <v>0</v>
      </c>
      <c r="AC918" s="399">
        <f t="shared" si="247"/>
        <v>0</v>
      </c>
      <c r="AD918" s="1743"/>
      <c r="AE918" s="1083"/>
      <c r="AF918" s="856"/>
    </row>
    <row r="919" spans="1:32" ht="15" customHeight="1" outlineLevel="1" x14ac:dyDescent="0.2">
      <c r="A919" s="11">
        <v>239</v>
      </c>
      <c r="B919" s="294"/>
      <c r="C919" s="289"/>
      <c r="D919" s="311"/>
      <c r="E919" s="311"/>
      <c r="F919" s="880" t="str">
        <f>'2. CAD NCCF'!F919:L919</f>
        <v xml:space="preserve">Sovereigh &amp; central bank GS </v>
      </c>
      <c r="G919" s="881"/>
      <c r="H919" s="881"/>
      <c r="I919" s="881"/>
      <c r="J919" s="881"/>
      <c r="K919" s="881"/>
      <c r="L919" s="882"/>
      <c r="M919" s="400">
        <f t="shared" ref="M919:AB922" si="248">M143</f>
        <v>0</v>
      </c>
      <c r="N919" s="411">
        <f t="shared" si="248"/>
        <v>0</v>
      </c>
      <c r="O919" s="414">
        <f t="shared" si="248"/>
        <v>0</v>
      </c>
      <c r="P919" s="414">
        <f t="shared" si="248"/>
        <v>0</v>
      </c>
      <c r="Q919" s="415">
        <f t="shared" si="248"/>
        <v>0</v>
      </c>
      <c r="R919" s="411">
        <f t="shared" si="248"/>
        <v>0</v>
      </c>
      <c r="S919" s="414">
        <f t="shared" si="248"/>
        <v>0</v>
      </c>
      <c r="T919" s="414">
        <f t="shared" si="248"/>
        <v>0</v>
      </c>
      <c r="U919" s="414">
        <f t="shared" si="248"/>
        <v>0</v>
      </c>
      <c r="V919" s="414">
        <f t="shared" si="248"/>
        <v>0</v>
      </c>
      <c r="W919" s="414">
        <f t="shared" si="248"/>
        <v>0</v>
      </c>
      <c r="X919" s="414">
        <f t="shared" si="248"/>
        <v>0</v>
      </c>
      <c r="Y919" s="414">
        <f t="shared" si="248"/>
        <v>0</v>
      </c>
      <c r="Z919" s="414">
        <f t="shared" si="248"/>
        <v>0</v>
      </c>
      <c r="AA919" s="414">
        <f t="shared" si="248"/>
        <v>0</v>
      </c>
      <c r="AB919" s="414">
        <f t="shared" si="248"/>
        <v>0</v>
      </c>
      <c r="AC919" s="400">
        <f t="shared" ref="AC919:AC922" si="249">M919-SUM(N919:AB919)</f>
        <v>0</v>
      </c>
      <c r="AD919" s="1743"/>
      <c r="AE919" s="1083"/>
      <c r="AF919" s="856"/>
    </row>
    <row r="920" spans="1:32" ht="15" customHeight="1" outlineLevel="1" x14ac:dyDescent="0.2">
      <c r="A920" s="11">
        <v>240</v>
      </c>
      <c r="B920" s="294"/>
      <c r="C920" s="289"/>
      <c r="D920" s="311"/>
      <c r="E920" s="311"/>
      <c r="F920" s="880" t="str">
        <f>'2. CAD NCCF'!F920:L920</f>
        <v>State, provincial &amp; agency GS</v>
      </c>
      <c r="G920" s="881"/>
      <c r="H920" s="881"/>
      <c r="I920" s="881"/>
      <c r="J920" s="881"/>
      <c r="K920" s="881"/>
      <c r="L920" s="882"/>
      <c r="M920" s="400">
        <f t="shared" si="248"/>
        <v>0</v>
      </c>
      <c r="N920" s="411">
        <f t="shared" si="248"/>
        <v>0</v>
      </c>
      <c r="O920" s="414">
        <f t="shared" si="248"/>
        <v>0</v>
      </c>
      <c r="P920" s="414">
        <f t="shared" si="248"/>
        <v>0</v>
      </c>
      <c r="Q920" s="415">
        <f t="shared" si="248"/>
        <v>0</v>
      </c>
      <c r="R920" s="411">
        <f t="shared" si="248"/>
        <v>0</v>
      </c>
      <c r="S920" s="414">
        <f t="shared" si="248"/>
        <v>0</v>
      </c>
      <c r="T920" s="414">
        <f t="shared" si="248"/>
        <v>0</v>
      </c>
      <c r="U920" s="414">
        <f t="shared" si="248"/>
        <v>0</v>
      </c>
      <c r="V920" s="414">
        <f t="shared" si="248"/>
        <v>0</v>
      </c>
      <c r="W920" s="414">
        <f t="shared" si="248"/>
        <v>0</v>
      </c>
      <c r="X920" s="414">
        <f t="shared" si="248"/>
        <v>0</v>
      </c>
      <c r="Y920" s="414">
        <f t="shared" si="248"/>
        <v>0</v>
      </c>
      <c r="Z920" s="414">
        <f t="shared" si="248"/>
        <v>0</v>
      </c>
      <c r="AA920" s="414">
        <f t="shared" si="248"/>
        <v>0</v>
      </c>
      <c r="AB920" s="414">
        <f t="shared" si="248"/>
        <v>0</v>
      </c>
      <c r="AC920" s="400">
        <f t="shared" si="249"/>
        <v>0</v>
      </c>
      <c r="AD920" s="1743"/>
      <c r="AE920" s="1083"/>
      <c r="AF920" s="856"/>
    </row>
    <row r="921" spans="1:32" ht="15" customHeight="1" outlineLevel="1" x14ac:dyDescent="0.2">
      <c r="A921" s="11">
        <v>241</v>
      </c>
      <c r="B921" s="294"/>
      <c r="C921" s="289"/>
      <c r="D921" s="259"/>
      <c r="E921" s="259"/>
      <c r="F921" s="880" t="str">
        <f>'2. CAD NCCF'!F921:L921</f>
        <v>State municipal GS</v>
      </c>
      <c r="G921" s="881"/>
      <c r="H921" s="881"/>
      <c r="I921" s="881"/>
      <c r="J921" s="881"/>
      <c r="K921" s="881"/>
      <c r="L921" s="882"/>
      <c r="M921" s="400">
        <f t="shared" si="248"/>
        <v>0</v>
      </c>
      <c r="N921" s="411">
        <f t="shared" si="248"/>
        <v>0</v>
      </c>
      <c r="O921" s="414">
        <f t="shared" si="248"/>
        <v>0</v>
      </c>
      <c r="P921" s="414">
        <f t="shared" si="248"/>
        <v>0</v>
      </c>
      <c r="Q921" s="415">
        <f t="shared" si="248"/>
        <v>0</v>
      </c>
      <c r="R921" s="411">
        <f t="shared" si="248"/>
        <v>0</v>
      </c>
      <c r="S921" s="414">
        <f t="shared" si="248"/>
        <v>0</v>
      </c>
      <c r="T921" s="414">
        <f t="shared" si="248"/>
        <v>0</v>
      </c>
      <c r="U921" s="414">
        <f t="shared" si="248"/>
        <v>0</v>
      </c>
      <c r="V921" s="414">
        <f t="shared" si="248"/>
        <v>0</v>
      </c>
      <c r="W921" s="414">
        <f t="shared" si="248"/>
        <v>0</v>
      </c>
      <c r="X921" s="414">
        <f t="shared" si="248"/>
        <v>0</v>
      </c>
      <c r="Y921" s="414">
        <f t="shared" si="248"/>
        <v>0</v>
      </c>
      <c r="Z921" s="414">
        <f t="shared" si="248"/>
        <v>0</v>
      </c>
      <c r="AA921" s="414">
        <f t="shared" si="248"/>
        <v>0</v>
      </c>
      <c r="AB921" s="414">
        <f t="shared" si="248"/>
        <v>0</v>
      </c>
      <c r="AC921" s="400">
        <f t="shared" si="249"/>
        <v>0</v>
      </c>
      <c r="AD921" s="1743"/>
      <c r="AE921" s="1083"/>
      <c r="AF921" s="856"/>
    </row>
    <row r="922" spans="1:32" ht="15" customHeight="1" outlineLevel="1" x14ac:dyDescent="0.2">
      <c r="A922" s="11">
        <v>242</v>
      </c>
      <c r="B922" s="294"/>
      <c r="C922" s="289"/>
      <c r="D922" s="257"/>
      <c r="E922" s="257"/>
      <c r="F922" s="880" t="str">
        <f>'2. CAD NCCF'!F922:L922</f>
        <v>Supranational and multilateral development bank GS</v>
      </c>
      <c r="G922" s="881"/>
      <c r="H922" s="881"/>
      <c r="I922" s="881"/>
      <c r="J922" s="881"/>
      <c r="K922" s="881"/>
      <c r="L922" s="882"/>
      <c r="M922" s="400">
        <f t="shared" si="248"/>
        <v>0</v>
      </c>
      <c r="N922" s="411">
        <f t="shared" si="248"/>
        <v>0</v>
      </c>
      <c r="O922" s="414">
        <f t="shared" si="248"/>
        <v>0</v>
      </c>
      <c r="P922" s="414">
        <f t="shared" si="248"/>
        <v>0</v>
      </c>
      <c r="Q922" s="415">
        <f t="shared" si="248"/>
        <v>0</v>
      </c>
      <c r="R922" s="411">
        <f t="shared" si="248"/>
        <v>0</v>
      </c>
      <c r="S922" s="414">
        <f t="shared" si="248"/>
        <v>0</v>
      </c>
      <c r="T922" s="414">
        <f t="shared" si="248"/>
        <v>0</v>
      </c>
      <c r="U922" s="414">
        <f t="shared" si="248"/>
        <v>0</v>
      </c>
      <c r="V922" s="414">
        <f t="shared" si="248"/>
        <v>0</v>
      </c>
      <c r="W922" s="414">
        <f t="shared" si="248"/>
        <v>0</v>
      </c>
      <c r="X922" s="414">
        <f t="shared" si="248"/>
        <v>0</v>
      </c>
      <c r="Y922" s="414">
        <f t="shared" si="248"/>
        <v>0</v>
      </c>
      <c r="Z922" s="414">
        <f t="shared" si="248"/>
        <v>0</v>
      </c>
      <c r="AA922" s="414">
        <f t="shared" si="248"/>
        <v>0</v>
      </c>
      <c r="AB922" s="414">
        <f t="shared" si="248"/>
        <v>0</v>
      </c>
      <c r="AC922" s="400">
        <f t="shared" si="249"/>
        <v>0</v>
      </c>
      <c r="AD922" s="1743"/>
      <c r="AE922" s="1083"/>
      <c r="AF922" s="856"/>
    </row>
    <row r="923" spans="1:32" ht="15.75" customHeight="1" outlineLevel="1" x14ac:dyDescent="0.2">
      <c r="A923" s="11">
        <v>243</v>
      </c>
      <c r="B923" s="294"/>
      <c r="C923" s="289"/>
      <c r="D923" s="259"/>
      <c r="E923" s="877" t="str">
        <f>'2. CAD NCCF'!E923:L923</f>
        <v>Low or not rated GS</v>
      </c>
      <c r="F923" s="878"/>
      <c r="G923" s="878"/>
      <c r="H923" s="878"/>
      <c r="I923" s="878"/>
      <c r="J923" s="878"/>
      <c r="K923" s="878"/>
      <c r="L923" s="879"/>
      <c r="M923" s="399">
        <f>SUBTOTAL(9,M924:M927)</f>
        <v>0</v>
      </c>
      <c r="N923" s="402">
        <f t="shared" ref="N923:AC923" si="250">SUBTOTAL(9,N924:N927)</f>
        <v>0</v>
      </c>
      <c r="O923" s="406">
        <f t="shared" si="250"/>
        <v>0</v>
      </c>
      <c r="P923" s="405">
        <f t="shared" si="250"/>
        <v>0</v>
      </c>
      <c r="Q923" s="407">
        <f t="shared" si="250"/>
        <v>0</v>
      </c>
      <c r="R923" s="402">
        <f t="shared" si="250"/>
        <v>0</v>
      </c>
      <c r="S923" s="405">
        <f t="shared" si="250"/>
        <v>0</v>
      </c>
      <c r="T923" s="406">
        <f t="shared" si="250"/>
        <v>0</v>
      </c>
      <c r="U923" s="405">
        <f t="shared" si="250"/>
        <v>0</v>
      </c>
      <c r="V923" s="406">
        <f t="shared" si="250"/>
        <v>0</v>
      </c>
      <c r="W923" s="405">
        <f t="shared" si="250"/>
        <v>0</v>
      </c>
      <c r="X923" s="406">
        <f t="shared" si="250"/>
        <v>0</v>
      </c>
      <c r="Y923" s="405">
        <f t="shared" si="250"/>
        <v>0</v>
      </c>
      <c r="Z923" s="406">
        <f t="shared" si="250"/>
        <v>0</v>
      </c>
      <c r="AA923" s="405">
        <f t="shared" si="250"/>
        <v>0</v>
      </c>
      <c r="AB923" s="416">
        <f t="shared" si="250"/>
        <v>0</v>
      </c>
      <c r="AC923" s="399">
        <f t="shared" si="250"/>
        <v>0</v>
      </c>
      <c r="AD923" s="1743"/>
      <c r="AE923" s="1083"/>
      <c r="AF923" s="856"/>
    </row>
    <row r="924" spans="1:32" ht="15" customHeight="1" outlineLevel="1" x14ac:dyDescent="0.2">
      <c r="A924" s="11">
        <v>244</v>
      </c>
      <c r="B924" s="294"/>
      <c r="C924" s="289"/>
      <c r="D924" s="311"/>
      <c r="E924" s="311"/>
      <c r="F924" s="880" t="str">
        <f>'2. CAD NCCF'!F924:L924</f>
        <v xml:space="preserve">Sovereigh &amp; central bank GS </v>
      </c>
      <c r="G924" s="881"/>
      <c r="H924" s="881"/>
      <c r="I924" s="881"/>
      <c r="J924" s="881"/>
      <c r="K924" s="881"/>
      <c r="L924" s="882"/>
      <c r="M924" s="400">
        <f t="shared" ref="M924:AB927" si="251">M148</f>
        <v>0</v>
      </c>
      <c r="N924" s="411">
        <f t="shared" si="251"/>
        <v>0</v>
      </c>
      <c r="O924" s="414">
        <f t="shared" si="251"/>
        <v>0</v>
      </c>
      <c r="P924" s="414">
        <f t="shared" si="251"/>
        <v>0</v>
      </c>
      <c r="Q924" s="415">
        <f t="shared" si="251"/>
        <v>0</v>
      </c>
      <c r="R924" s="411">
        <f t="shared" si="251"/>
        <v>0</v>
      </c>
      <c r="S924" s="414">
        <f t="shared" si="251"/>
        <v>0</v>
      </c>
      <c r="T924" s="414">
        <f t="shared" si="251"/>
        <v>0</v>
      </c>
      <c r="U924" s="414">
        <f t="shared" si="251"/>
        <v>0</v>
      </c>
      <c r="V924" s="414">
        <f t="shared" si="251"/>
        <v>0</v>
      </c>
      <c r="W924" s="414">
        <f t="shared" si="251"/>
        <v>0</v>
      </c>
      <c r="X924" s="414">
        <f t="shared" si="251"/>
        <v>0</v>
      </c>
      <c r="Y924" s="414">
        <f t="shared" si="251"/>
        <v>0</v>
      </c>
      <c r="Z924" s="414">
        <f t="shared" si="251"/>
        <v>0</v>
      </c>
      <c r="AA924" s="414">
        <f t="shared" si="251"/>
        <v>0</v>
      </c>
      <c r="AB924" s="414">
        <f t="shared" si="251"/>
        <v>0</v>
      </c>
      <c r="AC924" s="400">
        <f t="shared" ref="AC924:AC927" si="252">M924-SUM(N924:AB924)</f>
        <v>0</v>
      </c>
      <c r="AD924" s="1743"/>
      <c r="AE924" s="1083"/>
      <c r="AF924" s="856"/>
    </row>
    <row r="925" spans="1:32" ht="15" customHeight="1" outlineLevel="1" x14ac:dyDescent="0.2">
      <c r="A925" s="11">
        <v>245</v>
      </c>
      <c r="B925" s="294"/>
      <c r="C925" s="289"/>
      <c r="D925" s="260"/>
      <c r="E925" s="260"/>
      <c r="F925" s="880" t="str">
        <f>'2. CAD NCCF'!F925:L925</f>
        <v>State, provincial &amp; agency GS</v>
      </c>
      <c r="G925" s="881"/>
      <c r="H925" s="881"/>
      <c r="I925" s="881"/>
      <c r="J925" s="881"/>
      <c r="K925" s="881"/>
      <c r="L925" s="882"/>
      <c r="M925" s="400">
        <f t="shared" si="251"/>
        <v>0</v>
      </c>
      <c r="N925" s="411">
        <f t="shared" si="251"/>
        <v>0</v>
      </c>
      <c r="O925" s="414">
        <f t="shared" si="251"/>
        <v>0</v>
      </c>
      <c r="P925" s="414">
        <f t="shared" si="251"/>
        <v>0</v>
      </c>
      <c r="Q925" s="415">
        <f t="shared" si="251"/>
        <v>0</v>
      </c>
      <c r="R925" s="411">
        <f t="shared" si="251"/>
        <v>0</v>
      </c>
      <c r="S925" s="414">
        <f t="shared" si="251"/>
        <v>0</v>
      </c>
      <c r="T925" s="414">
        <f t="shared" si="251"/>
        <v>0</v>
      </c>
      <c r="U925" s="414">
        <f t="shared" si="251"/>
        <v>0</v>
      </c>
      <c r="V925" s="414">
        <f t="shared" si="251"/>
        <v>0</v>
      </c>
      <c r="W925" s="414">
        <f t="shared" si="251"/>
        <v>0</v>
      </c>
      <c r="X925" s="414">
        <f t="shared" si="251"/>
        <v>0</v>
      </c>
      <c r="Y925" s="414">
        <f t="shared" si="251"/>
        <v>0</v>
      </c>
      <c r="Z925" s="414">
        <f t="shared" si="251"/>
        <v>0</v>
      </c>
      <c r="AA925" s="414">
        <f t="shared" si="251"/>
        <v>0</v>
      </c>
      <c r="AB925" s="414">
        <f t="shared" si="251"/>
        <v>0</v>
      </c>
      <c r="AC925" s="400">
        <f t="shared" si="252"/>
        <v>0</v>
      </c>
      <c r="AD925" s="1743"/>
      <c r="AE925" s="1083"/>
      <c r="AF925" s="856"/>
    </row>
    <row r="926" spans="1:32" ht="15" customHeight="1" outlineLevel="1" x14ac:dyDescent="0.2">
      <c r="A926" s="11">
        <v>246</v>
      </c>
      <c r="B926" s="294"/>
      <c r="C926" s="289"/>
      <c r="D926" s="260"/>
      <c r="E926" s="260"/>
      <c r="F926" s="880" t="str">
        <f>'2. CAD NCCF'!F926:L926</f>
        <v>State municipal GS</v>
      </c>
      <c r="G926" s="881"/>
      <c r="H926" s="881"/>
      <c r="I926" s="881"/>
      <c r="J926" s="881"/>
      <c r="K926" s="881"/>
      <c r="L926" s="882"/>
      <c r="M926" s="400">
        <f t="shared" si="251"/>
        <v>0</v>
      </c>
      <c r="N926" s="411">
        <f t="shared" si="251"/>
        <v>0</v>
      </c>
      <c r="O926" s="414">
        <f t="shared" si="251"/>
        <v>0</v>
      </c>
      <c r="P926" s="414">
        <f t="shared" si="251"/>
        <v>0</v>
      </c>
      <c r="Q926" s="415">
        <f t="shared" si="251"/>
        <v>0</v>
      </c>
      <c r="R926" s="411">
        <f t="shared" si="251"/>
        <v>0</v>
      </c>
      <c r="S926" s="414">
        <f t="shared" si="251"/>
        <v>0</v>
      </c>
      <c r="T926" s="414">
        <f t="shared" si="251"/>
        <v>0</v>
      </c>
      <c r="U926" s="414">
        <f t="shared" si="251"/>
        <v>0</v>
      </c>
      <c r="V926" s="414">
        <f t="shared" si="251"/>
        <v>0</v>
      </c>
      <c r="W926" s="414">
        <f t="shared" si="251"/>
        <v>0</v>
      </c>
      <c r="X926" s="414">
        <f t="shared" si="251"/>
        <v>0</v>
      </c>
      <c r="Y926" s="414">
        <f t="shared" si="251"/>
        <v>0</v>
      </c>
      <c r="Z926" s="414">
        <f t="shared" si="251"/>
        <v>0</v>
      </c>
      <c r="AA926" s="414">
        <f t="shared" si="251"/>
        <v>0</v>
      </c>
      <c r="AB926" s="414">
        <f t="shared" si="251"/>
        <v>0</v>
      </c>
      <c r="AC926" s="400">
        <f t="shared" si="252"/>
        <v>0</v>
      </c>
      <c r="AD926" s="1743"/>
      <c r="AE926" s="1083"/>
      <c r="AF926" s="856"/>
    </row>
    <row r="927" spans="1:32" ht="15" customHeight="1" outlineLevel="1" x14ac:dyDescent="0.2">
      <c r="A927" s="11">
        <v>247</v>
      </c>
      <c r="B927" s="294"/>
      <c r="C927" s="289"/>
      <c r="D927" s="292"/>
      <c r="E927" s="292"/>
      <c r="F927" s="880" t="str">
        <f>'2. CAD NCCF'!F927:L927</f>
        <v>Supranational and multilateral development bank GS</v>
      </c>
      <c r="G927" s="881"/>
      <c r="H927" s="881"/>
      <c r="I927" s="881"/>
      <c r="J927" s="881"/>
      <c r="K927" s="881"/>
      <c r="L927" s="882"/>
      <c r="M927" s="400">
        <f t="shared" si="251"/>
        <v>0</v>
      </c>
      <c r="N927" s="411">
        <f t="shared" si="251"/>
        <v>0</v>
      </c>
      <c r="O927" s="414">
        <f t="shared" si="251"/>
        <v>0</v>
      </c>
      <c r="P927" s="414">
        <f t="shared" si="251"/>
        <v>0</v>
      </c>
      <c r="Q927" s="415">
        <f t="shared" si="251"/>
        <v>0</v>
      </c>
      <c r="R927" s="411">
        <f t="shared" si="251"/>
        <v>0</v>
      </c>
      <c r="S927" s="414">
        <f t="shared" si="251"/>
        <v>0</v>
      </c>
      <c r="T927" s="414">
        <f t="shared" si="251"/>
        <v>0</v>
      </c>
      <c r="U927" s="414">
        <f t="shared" si="251"/>
        <v>0</v>
      </c>
      <c r="V927" s="414">
        <f t="shared" si="251"/>
        <v>0</v>
      </c>
      <c r="W927" s="414">
        <f t="shared" si="251"/>
        <v>0</v>
      </c>
      <c r="X927" s="414">
        <f t="shared" si="251"/>
        <v>0</v>
      </c>
      <c r="Y927" s="414">
        <f t="shared" si="251"/>
        <v>0</v>
      </c>
      <c r="Z927" s="414">
        <f t="shared" si="251"/>
        <v>0</v>
      </c>
      <c r="AA927" s="414">
        <f t="shared" si="251"/>
        <v>0</v>
      </c>
      <c r="AB927" s="414">
        <f t="shared" si="251"/>
        <v>0</v>
      </c>
      <c r="AC927" s="400">
        <f t="shared" si="252"/>
        <v>0</v>
      </c>
      <c r="AD927" s="1744"/>
      <c r="AE927" s="858"/>
      <c r="AF927" s="859"/>
    </row>
    <row r="928" spans="1:32" outlineLevel="1" x14ac:dyDescent="0.2">
      <c r="A928" s="11">
        <v>248</v>
      </c>
      <c r="B928" s="294"/>
      <c r="C928" s="289"/>
      <c r="D928" s="868" t="str">
        <f>'2. CAD NCCF'!D928:AF928</f>
        <v>Mortgage backed securities (MBS)</v>
      </c>
      <c r="E928" s="869"/>
      <c r="F928" s="869"/>
      <c r="G928" s="869"/>
      <c r="H928" s="869"/>
      <c r="I928" s="869"/>
      <c r="J928" s="869"/>
      <c r="K928" s="869"/>
      <c r="L928" s="869"/>
      <c r="M928" s="869"/>
      <c r="N928" s="869"/>
      <c r="O928" s="869"/>
      <c r="P928" s="869"/>
      <c r="Q928" s="869"/>
      <c r="R928" s="869"/>
      <c r="S928" s="869"/>
      <c r="T928" s="869"/>
      <c r="U928" s="869"/>
      <c r="V928" s="869"/>
      <c r="W928" s="869"/>
      <c r="X928" s="869"/>
      <c r="Y928" s="869"/>
      <c r="Z928" s="869"/>
      <c r="AA928" s="869"/>
      <c r="AB928" s="869"/>
      <c r="AC928" s="869"/>
      <c r="AD928" s="869"/>
      <c r="AE928" s="869"/>
      <c r="AF928" s="870"/>
    </row>
    <row r="929" spans="1:32" ht="15.75" customHeight="1" outlineLevel="1" x14ac:dyDescent="0.2">
      <c r="A929" s="11">
        <v>249</v>
      </c>
      <c r="B929" s="294"/>
      <c r="C929" s="289"/>
      <c r="D929" s="292"/>
      <c r="E929" s="933" t="str">
        <f>'2. CAD NCCF'!E929:L929</f>
        <v>Agency MBS</v>
      </c>
      <c r="F929" s="934"/>
      <c r="G929" s="934"/>
      <c r="H929" s="934"/>
      <c r="I929" s="934"/>
      <c r="J929" s="934"/>
      <c r="K929" s="934"/>
      <c r="L929" s="935"/>
      <c r="M929" s="399">
        <f>SUBTOTAL(9,M930:M932)</f>
        <v>0</v>
      </c>
      <c r="N929" s="402">
        <f t="shared" ref="N929:AC929" si="253">SUBTOTAL(9,N930:N932)</f>
        <v>0</v>
      </c>
      <c r="O929" s="406">
        <f t="shared" si="253"/>
        <v>0</v>
      </c>
      <c r="P929" s="405">
        <f t="shared" si="253"/>
        <v>0</v>
      </c>
      <c r="Q929" s="407">
        <f t="shared" si="253"/>
        <v>0</v>
      </c>
      <c r="R929" s="402">
        <f t="shared" si="253"/>
        <v>0</v>
      </c>
      <c r="S929" s="405">
        <f t="shared" si="253"/>
        <v>0</v>
      </c>
      <c r="T929" s="406">
        <f t="shared" si="253"/>
        <v>0</v>
      </c>
      <c r="U929" s="405">
        <f t="shared" si="253"/>
        <v>0</v>
      </c>
      <c r="V929" s="406">
        <f t="shared" si="253"/>
        <v>0</v>
      </c>
      <c r="W929" s="405">
        <f t="shared" si="253"/>
        <v>0</v>
      </c>
      <c r="X929" s="406">
        <f t="shared" si="253"/>
        <v>0</v>
      </c>
      <c r="Y929" s="405">
        <f t="shared" si="253"/>
        <v>0</v>
      </c>
      <c r="Z929" s="406">
        <f t="shared" si="253"/>
        <v>0</v>
      </c>
      <c r="AA929" s="405">
        <f t="shared" si="253"/>
        <v>0</v>
      </c>
      <c r="AB929" s="416">
        <f t="shared" si="253"/>
        <v>0</v>
      </c>
      <c r="AC929" s="399">
        <f t="shared" si="253"/>
        <v>0</v>
      </c>
      <c r="AD929" s="1671"/>
      <c r="AE929" s="852"/>
      <c r="AF929" s="853"/>
    </row>
    <row r="930" spans="1:32" outlineLevel="1" x14ac:dyDescent="0.2">
      <c r="A930" s="11">
        <v>250</v>
      </c>
      <c r="B930" s="294"/>
      <c r="C930" s="289"/>
      <c r="D930" s="292"/>
      <c r="E930" s="293"/>
      <c r="F930" s="880" t="str">
        <f>'2. CAD NCCF'!F930:L930</f>
        <v>Agency MBS, high rated</v>
      </c>
      <c r="G930" s="881"/>
      <c r="H930" s="881"/>
      <c r="I930" s="881"/>
      <c r="J930" s="881"/>
      <c r="K930" s="881"/>
      <c r="L930" s="882"/>
      <c r="M930" s="400">
        <f t="shared" ref="M930:AB932" si="254">M154</f>
        <v>0</v>
      </c>
      <c r="N930" s="411">
        <f t="shared" si="254"/>
        <v>0</v>
      </c>
      <c r="O930" s="414">
        <f t="shared" si="254"/>
        <v>0</v>
      </c>
      <c r="P930" s="414">
        <f t="shared" si="254"/>
        <v>0</v>
      </c>
      <c r="Q930" s="415">
        <f t="shared" si="254"/>
        <v>0</v>
      </c>
      <c r="R930" s="411">
        <f t="shared" si="254"/>
        <v>0</v>
      </c>
      <c r="S930" s="414">
        <f t="shared" si="254"/>
        <v>0</v>
      </c>
      <c r="T930" s="414">
        <f t="shared" si="254"/>
        <v>0</v>
      </c>
      <c r="U930" s="414">
        <f t="shared" si="254"/>
        <v>0</v>
      </c>
      <c r="V930" s="414">
        <f t="shared" si="254"/>
        <v>0</v>
      </c>
      <c r="W930" s="414">
        <f t="shared" si="254"/>
        <v>0</v>
      </c>
      <c r="X930" s="414">
        <f t="shared" si="254"/>
        <v>0</v>
      </c>
      <c r="Y930" s="414">
        <f t="shared" si="254"/>
        <v>0</v>
      </c>
      <c r="Z930" s="414">
        <f t="shared" si="254"/>
        <v>0</v>
      </c>
      <c r="AA930" s="414">
        <f t="shared" si="254"/>
        <v>0</v>
      </c>
      <c r="AB930" s="414">
        <f t="shared" si="254"/>
        <v>0</v>
      </c>
      <c r="AC930" s="400">
        <f t="shared" ref="AC930:AC932" si="255">M930-SUM(N930:AB930)</f>
        <v>0</v>
      </c>
      <c r="AD930" s="1743"/>
      <c r="AE930" s="1083"/>
      <c r="AF930" s="856"/>
    </row>
    <row r="931" spans="1:32" ht="15" customHeight="1" outlineLevel="1" x14ac:dyDescent="0.2">
      <c r="A931" s="11">
        <v>251</v>
      </c>
      <c r="B931" s="294"/>
      <c r="C931" s="289"/>
      <c r="D931" s="292"/>
      <c r="E931" s="293"/>
      <c r="F931" s="880" t="str">
        <f>'2. CAD NCCF'!F931:L931</f>
        <v>Agency MBS, medium rated</v>
      </c>
      <c r="G931" s="881"/>
      <c r="H931" s="881"/>
      <c r="I931" s="881"/>
      <c r="J931" s="881"/>
      <c r="K931" s="881"/>
      <c r="L931" s="882"/>
      <c r="M931" s="400">
        <f t="shared" si="254"/>
        <v>0</v>
      </c>
      <c r="N931" s="411">
        <f t="shared" si="254"/>
        <v>0</v>
      </c>
      <c r="O931" s="414">
        <f t="shared" si="254"/>
        <v>0</v>
      </c>
      <c r="P931" s="414">
        <f t="shared" si="254"/>
        <v>0</v>
      </c>
      <c r="Q931" s="415">
        <f t="shared" si="254"/>
        <v>0</v>
      </c>
      <c r="R931" s="411">
        <f t="shared" si="254"/>
        <v>0</v>
      </c>
      <c r="S931" s="414">
        <f t="shared" si="254"/>
        <v>0</v>
      </c>
      <c r="T931" s="414">
        <f t="shared" si="254"/>
        <v>0</v>
      </c>
      <c r="U931" s="414">
        <f t="shared" si="254"/>
        <v>0</v>
      </c>
      <c r="V931" s="414">
        <f t="shared" si="254"/>
        <v>0</v>
      </c>
      <c r="W931" s="414">
        <f t="shared" si="254"/>
        <v>0</v>
      </c>
      <c r="X931" s="414">
        <f t="shared" si="254"/>
        <v>0</v>
      </c>
      <c r="Y931" s="414">
        <f t="shared" si="254"/>
        <v>0</v>
      </c>
      <c r="Z931" s="414">
        <f t="shared" si="254"/>
        <v>0</v>
      </c>
      <c r="AA931" s="414">
        <f t="shared" si="254"/>
        <v>0</v>
      </c>
      <c r="AB931" s="414">
        <f t="shared" si="254"/>
        <v>0</v>
      </c>
      <c r="AC931" s="400">
        <f t="shared" si="255"/>
        <v>0</v>
      </c>
      <c r="AD931" s="1743"/>
      <c r="AE931" s="1083"/>
      <c r="AF931" s="856"/>
    </row>
    <row r="932" spans="1:32" ht="15" customHeight="1" outlineLevel="1" x14ac:dyDescent="0.2">
      <c r="A932" s="11">
        <v>252</v>
      </c>
      <c r="B932" s="294"/>
      <c r="C932" s="289"/>
      <c r="D932" s="292"/>
      <c r="E932" s="293"/>
      <c r="F932" s="880" t="str">
        <f>'2. CAD NCCF'!F932:L932</f>
        <v>Agency MBS, low or not rated</v>
      </c>
      <c r="G932" s="881"/>
      <c r="H932" s="881"/>
      <c r="I932" s="881"/>
      <c r="J932" s="881"/>
      <c r="K932" s="881"/>
      <c r="L932" s="882"/>
      <c r="M932" s="400">
        <f t="shared" si="254"/>
        <v>0</v>
      </c>
      <c r="N932" s="411">
        <f t="shared" si="254"/>
        <v>0</v>
      </c>
      <c r="O932" s="414">
        <f t="shared" si="254"/>
        <v>0</v>
      </c>
      <c r="P932" s="414">
        <f t="shared" si="254"/>
        <v>0</v>
      </c>
      <c r="Q932" s="415">
        <f t="shared" si="254"/>
        <v>0</v>
      </c>
      <c r="R932" s="411">
        <f t="shared" si="254"/>
        <v>0</v>
      </c>
      <c r="S932" s="414">
        <f t="shared" si="254"/>
        <v>0</v>
      </c>
      <c r="T932" s="414">
        <f t="shared" si="254"/>
        <v>0</v>
      </c>
      <c r="U932" s="414">
        <f t="shared" si="254"/>
        <v>0</v>
      </c>
      <c r="V932" s="414">
        <f t="shared" si="254"/>
        <v>0</v>
      </c>
      <c r="W932" s="414">
        <f t="shared" si="254"/>
        <v>0</v>
      </c>
      <c r="X932" s="414">
        <f t="shared" si="254"/>
        <v>0</v>
      </c>
      <c r="Y932" s="414">
        <f t="shared" si="254"/>
        <v>0</v>
      </c>
      <c r="Z932" s="414">
        <f t="shared" si="254"/>
        <v>0</v>
      </c>
      <c r="AA932" s="414">
        <f t="shared" si="254"/>
        <v>0</v>
      </c>
      <c r="AB932" s="414">
        <f t="shared" si="254"/>
        <v>0</v>
      </c>
      <c r="AC932" s="400">
        <f t="shared" si="255"/>
        <v>0</v>
      </c>
      <c r="AD932" s="1743"/>
      <c r="AE932" s="1083"/>
      <c r="AF932" s="856"/>
    </row>
    <row r="933" spans="1:32" outlineLevel="1" x14ac:dyDescent="0.2">
      <c r="A933" s="11">
        <v>253</v>
      </c>
      <c r="B933" s="294"/>
      <c r="C933" s="289"/>
      <c r="D933" s="292"/>
      <c r="E933" s="994" t="str">
        <f>'2. CAD NCCF'!E933:L933</f>
        <v>Non-agency commercial MBS (CMBS)</v>
      </c>
      <c r="F933" s="995"/>
      <c r="G933" s="995"/>
      <c r="H933" s="995"/>
      <c r="I933" s="995"/>
      <c r="J933" s="995"/>
      <c r="K933" s="995"/>
      <c r="L933" s="996"/>
      <c r="M933" s="399">
        <f>SUBTOTAL(9,M934:M936)</f>
        <v>0</v>
      </c>
      <c r="N933" s="402">
        <f t="shared" ref="N933:AC933" si="256">SUBTOTAL(9,N934:N936)</f>
        <v>0</v>
      </c>
      <c r="O933" s="406">
        <f t="shared" si="256"/>
        <v>0</v>
      </c>
      <c r="P933" s="405">
        <f t="shared" si="256"/>
        <v>0</v>
      </c>
      <c r="Q933" s="407">
        <f t="shared" si="256"/>
        <v>0</v>
      </c>
      <c r="R933" s="402">
        <f t="shared" si="256"/>
        <v>0</v>
      </c>
      <c r="S933" s="405">
        <f t="shared" si="256"/>
        <v>0</v>
      </c>
      <c r="T933" s="406">
        <f t="shared" si="256"/>
        <v>0</v>
      </c>
      <c r="U933" s="405">
        <f t="shared" si="256"/>
        <v>0</v>
      </c>
      <c r="V933" s="406">
        <f t="shared" si="256"/>
        <v>0</v>
      </c>
      <c r="W933" s="405">
        <f t="shared" si="256"/>
        <v>0</v>
      </c>
      <c r="X933" s="406">
        <f t="shared" si="256"/>
        <v>0</v>
      </c>
      <c r="Y933" s="405">
        <f t="shared" si="256"/>
        <v>0</v>
      </c>
      <c r="Z933" s="406">
        <f t="shared" si="256"/>
        <v>0</v>
      </c>
      <c r="AA933" s="405">
        <f t="shared" si="256"/>
        <v>0</v>
      </c>
      <c r="AB933" s="416">
        <f t="shared" si="256"/>
        <v>0</v>
      </c>
      <c r="AC933" s="399">
        <f t="shared" si="256"/>
        <v>0</v>
      </c>
      <c r="AD933" s="1743"/>
      <c r="AE933" s="1083"/>
      <c r="AF933" s="856"/>
    </row>
    <row r="934" spans="1:32" ht="15" customHeight="1" outlineLevel="1" x14ac:dyDescent="0.2">
      <c r="A934" s="11">
        <v>254</v>
      </c>
      <c r="B934" s="294"/>
      <c r="C934" s="289"/>
      <c r="D934" s="292"/>
      <c r="E934" s="293"/>
      <c r="F934" s="880" t="str">
        <f>'2. CAD NCCF'!F934:L934</f>
        <v>Non-agency CMBS, high rated</v>
      </c>
      <c r="G934" s="881"/>
      <c r="H934" s="881"/>
      <c r="I934" s="881"/>
      <c r="J934" s="881"/>
      <c r="K934" s="881"/>
      <c r="L934" s="882"/>
      <c r="M934" s="400">
        <f t="shared" ref="M934:AB936" si="257">M158</f>
        <v>0</v>
      </c>
      <c r="N934" s="411">
        <f t="shared" si="257"/>
        <v>0</v>
      </c>
      <c r="O934" s="414">
        <f t="shared" si="257"/>
        <v>0</v>
      </c>
      <c r="P934" s="414">
        <f t="shared" si="257"/>
        <v>0</v>
      </c>
      <c r="Q934" s="415">
        <f t="shared" si="257"/>
        <v>0</v>
      </c>
      <c r="R934" s="411">
        <f t="shared" si="257"/>
        <v>0</v>
      </c>
      <c r="S934" s="414">
        <f t="shared" si="257"/>
        <v>0</v>
      </c>
      <c r="T934" s="414">
        <f t="shared" si="257"/>
        <v>0</v>
      </c>
      <c r="U934" s="414">
        <f t="shared" si="257"/>
        <v>0</v>
      </c>
      <c r="V934" s="414">
        <f t="shared" si="257"/>
        <v>0</v>
      </c>
      <c r="W934" s="414">
        <f t="shared" si="257"/>
        <v>0</v>
      </c>
      <c r="X934" s="414">
        <f t="shared" si="257"/>
        <v>0</v>
      </c>
      <c r="Y934" s="414">
        <f t="shared" si="257"/>
        <v>0</v>
      </c>
      <c r="Z934" s="414">
        <f t="shared" si="257"/>
        <v>0</v>
      </c>
      <c r="AA934" s="414">
        <f t="shared" si="257"/>
        <v>0</v>
      </c>
      <c r="AB934" s="414">
        <f t="shared" si="257"/>
        <v>0</v>
      </c>
      <c r="AC934" s="400">
        <f t="shared" ref="AC934:AC936" si="258">M934-SUM(N934:AB934)</f>
        <v>0</v>
      </c>
      <c r="AD934" s="1743"/>
      <c r="AE934" s="1083"/>
      <c r="AF934" s="856"/>
    </row>
    <row r="935" spans="1:32" ht="15" customHeight="1" outlineLevel="1" x14ac:dyDescent="0.2">
      <c r="A935" s="11">
        <v>255</v>
      </c>
      <c r="B935" s="294"/>
      <c r="C935" s="289"/>
      <c r="D935" s="292"/>
      <c r="E935" s="293"/>
      <c r="F935" s="880" t="str">
        <f>'2. CAD NCCF'!F935:L935</f>
        <v>Non-agency CMBS, medium rated</v>
      </c>
      <c r="G935" s="881"/>
      <c r="H935" s="881"/>
      <c r="I935" s="881"/>
      <c r="J935" s="881"/>
      <c r="K935" s="881"/>
      <c r="L935" s="882"/>
      <c r="M935" s="400">
        <f t="shared" si="257"/>
        <v>0</v>
      </c>
      <c r="N935" s="411">
        <f t="shared" si="257"/>
        <v>0</v>
      </c>
      <c r="O935" s="414">
        <f t="shared" si="257"/>
        <v>0</v>
      </c>
      <c r="P935" s="414">
        <f t="shared" si="257"/>
        <v>0</v>
      </c>
      <c r="Q935" s="415">
        <f t="shared" si="257"/>
        <v>0</v>
      </c>
      <c r="R935" s="411">
        <f t="shared" si="257"/>
        <v>0</v>
      </c>
      <c r="S935" s="414">
        <f t="shared" si="257"/>
        <v>0</v>
      </c>
      <c r="T935" s="414">
        <f t="shared" si="257"/>
        <v>0</v>
      </c>
      <c r="U935" s="414">
        <f t="shared" si="257"/>
        <v>0</v>
      </c>
      <c r="V935" s="414">
        <f t="shared" si="257"/>
        <v>0</v>
      </c>
      <c r="W935" s="414">
        <f t="shared" si="257"/>
        <v>0</v>
      </c>
      <c r="X935" s="414">
        <f t="shared" si="257"/>
        <v>0</v>
      </c>
      <c r="Y935" s="414">
        <f t="shared" si="257"/>
        <v>0</v>
      </c>
      <c r="Z935" s="414">
        <f t="shared" si="257"/>
        <v>0</v>
      </c>
      <c r="AA935" s="414">
        <f t="shared" si="257"/>
        <v>0</v>
      </c>
      <c r="AB935" s="414">
        <f t="shared" si="257"/>
        <v>0</v>
      </c>
      <c r="AC935" s="400">
        <f t="shared" si="258"/>
        <v>0</v>
      </c>
      <c r="AD935" s="1743"/>
      <c r="AE935" s="1083"/>
      <c r="AF935" s="856"/>
    </row>
    <row r="936" spans="1:32" ht="15" customHeight="1" outlineLevel="1" x14ac:dyDescent="0.2">
      <c r="A936" s="11">
        <v>256</v>
      </c>
      <c r="B936" s="294"/>
      <c r="C936" s="289"/>
      <c r="D936" s="292"/>
      <c r="E936" s="293"/>
      <c r="F936" s="880" t="str">
        <f>'2. CAD NCCF'!F936:L936</f>
        <v>Non-agency CMBS, low or not rated</v>
      </c>
      <c r="G936" s="881"/>
      <c r="H936" s="881"/>
      <c r="I936" s="881"/>
      <c r="J936" s="881"/>
      <c r="K936" s="881"/>
      <c r="L936" s="882"/>
      <c r="M936" s="400">
        <f t="shared" si="257"/>
        <v>0</v>
      </c>
      <c r="N936" s="411">
        <f t="shared" si="257"/>
        <v>0</v>
      </c>
      <c r="O936" s="414">
        <f t="shared" si="257"/>
        <v>0</v>
      </c>
      <c r="P936" s="414">
        <f t="shared" si="257"/>
        <v>0</v>
      </c>
      <c r="Q936" s="415">
        <f t="shared" si="257"/>
        <v>0</v>
      </c>
      <c r="R936" s="411">
        <f t="shared" si="257"/>
        <v>0</v>
      </c>
      <c r="S936" s="414">
        <f t="shared" si="257"/>
        <v>0</v>
      </c>
      <c r="T936" s="414">
        <f t="shared" si="257"/>
        <v>0</v>
      </c>
      <c r="U936" s="414">
        <f t="shared" si="257"/>
        <v>0</v>
      </c>
      <c r="V936" s="414">
        <f t="shared" si="257"/>
        <v>0</v>
      </c>
      <c r="W936" s="414">
        <f t="shared" si="257"/>
        <v>0</v>
      </c>
      <c r="X936" s="414">
        <f t="shared" si="257"/>
        <v>0</v>
      </c>
      <c r="Y936" s="414">
        <f t="shared" si="257"/>
        <v>0</v>
      </c>
      <c r="Z936" s="414">
        <f t="shared" si="257"/>
        <v>0</v>
      </c>
      <c r="AA936" s="414">
        <f t="shared" si="257"/>
        <v>0</v>
      </c>
      <c r="AB936" s="414">
        <f t="shared" si="257"/>
        <v>0</v>
      </c>
      <c r="AC936" s="400">
        <f t="shared" si="258"/>
        <v>0</v>
      </c>
      <c r="AD936" s="1743"/>
      <c r="AE936" s="1083"/>
      <c r="AF936" s="856"/>
    </row>
    <row r="937" spans="1:32" outlineLevel="1" x14ac:dyDescent="0.2">
      <c r="A937" s="11">
        <v>257</v>
      </c>
      <c r="B937" s="294"/>
      <c r="C937" s="289"/>
      <c r="D937" s="292"/>
      <c r="E937" s="877" t="str">
        <f>'2. CAD NCCF'!E937:L937</f>
        <v>Non-agency residential MBS (RMBS)</v>
      </c>
      <c r="F937" s="878"/>
      <c r="G937" s="878"/>
      <c r="H937" s="878"/>
      <c r="I937" s="878"/>
      <c r="J937" s="878"/>
      <c r="K937" s="878"/>
      <c r="L937" s="879"/>
      <c r="M937" s="399">
        <f>SUBTOTAL(9,M938:M940)</f>
        <v>0</v>
      </c>
      <c r="N937" s="402">
        <f t="shared" ref="N937:AC937" si="259">SUBTOTAL(9,N938:N940)</f>
        <v>0</v>
      </c>
      <c r="O937" s="406">
        <f t="shared" si="259"/>
        <v>0</v>
      </c>
      <c r="P937" s="405">
        <f t="shared" si="259"/>
        <v>0</v>
      </c>
      <c r="Q937" s="407">
        <f t="shared" si="259"/>
        <v>0</v>
      </c>
      <c r="R937" s="402">
        <f t="shared" si="259"/>
        <v>0</v>
      </c>
      <c r="S937" s="405">
        <f t="shared" si="259"/>
        <v>0</v>
      </c>
      <c r="T937" s="406">
        <f t="shared" si="259"/>
        <v>0</v>
      </c>
      <c r="U937" s="405">
        <f t="shared" si="259"/>
        <v>0</v>
      </c>
      <c r="V937" s="406">
        <f t="shared" si="259"/>
        <v>0</v>
      </c>
      <c r="W937" s="405">
        <f t="shared" si="259"/>
        <v>0</v>
      </c>
      <c r="X937" s="406">
        <f t="shared" si="259"/>
        <v>0</v>
      </c>
      <c r="Y937" s="405">
        <f t="shared" si="259"/>
        <v>0</v>
      </c>
      <c r="Z937" s="406">
        <f t="shared" si="259"/>
        <v>0</v>
      </c>
      <c r="AA937" s="405">
        <f t="shared" si="259"/>
        <v>0</v>
      </c>
      <c r="AB937" s="416">
        <f t="shared" si="259"/>
        <v>0</v>
      </c>
      <c r="AC937" s="399">
        <f t="shared" si="259"/>
        <v>0</v>
      </c>
      <c r="AD937" s="1743"/>
      <c r="AE937" s="1083"/>
      <c r="AF937" s="856"/>
    </row>
    <row r="938" spans="1:32" ht="15" customHeight="1" outlineLevel="1" x14ac:dyDescent="0.2">
      <c r="A938" s="11">
        <v>258</v>
      </c>
      <c r="B938" s="294"/>
      <c r="C938" s="289"/>
      <c r="D938" s="292"/>
      <c r="E938" s="293"/>
      <c r="F938" s="880" t="str">
        <f>'2. CAD NCCF'!F938:L938</f>
        <v>Non-agency RMBS, high rated</v>
      </c>
      <c r="G938" s="881"/>
      <c r="H938" s="881"/>
      <c r="I938" s="881"/>
      <c r="J938" s="881"/>
      <c r="K938" s="881"/>
      <c r="L938" s="882"/>
      <c r="M938" s="400">
        <f t="shared" ref="M938:AB940" si="260">M162</f>
        <v>0</v>
      </c>
      <c r="N938" s="411">
        <f t="shared" si="260"/>
        <v>0</v>
      </c>
      <c r="O938" s="414">
        <f t="shared" si="260"/>
        <v>0</v>
      </c>
      <c r="P938" s="414">
        <f t="shared" si="260"/>
        <v>0</v>
      </c>
      <c r="Q938" s="415">
        <f t="shared" si="260"/>
        <v>0</v>
      </c>
      <c r="R938" s="411">
        <f t="shared" si="260"/>
        <v>0</v>
      </c>
      <c r="S938" s="414">
        <f t="shared" si="260"/>
        <v>0</v>
      </c>
      <c r="T938" s="414">
        <f t="shared" si="260"/>
        <v>0</v>
      </c>
      <c r="U938" s="414">
        <f t="shared" si="260"/>
        <v>0</v>
      </c>
      <c r="V938" s="414">
        <f t="shared" si="260"/>
        <v>0</v>
      </c>
      <c r="W938" s="414">
        <f t="shared" si="260"/>
        <v>0</v>
      </c>
      <c r="X938" s="414">
        <f t="shared" si="260"/>
        <v>0</v>
      </c>
      <c r="Y938" s="414">
        <f t="shared" si="260"/>
        <v>0</v>
      </c>
      <c r="Z938" s="414">
        <f t="shared" si="260"/>
        <v>0</v>
      </c>
      <c r="AA938" s="414">
        <f t="shared" si="260"/>
        <v>0</v>
      </c>
      <c r="AB938" s="414">
        <f t="shared" si="260"/>
        <v>0</v>
      </c>
      <c r="AC938" s="400">
        <f t="shared" ref="AC938:AC940" si="261">M938-SUM(N938:AB938)</f>
        <v>0</v>
      </c>
      <c r="AD938" s="1743"/>
      <c r="AE938" s="1083"/>
      <c r="AF938" s="856"/>
    </row>
    <row r="939" spans="1:32" ht="15" customHeight="1" outlineLevel="1" x14ac:dyDescent="0.2">
      <c r="A939" s="11">
        <v>259</v>
      </c>
      <c r="B939" s="294"/>
      <c r="C939" s="289"/>
      <c r="D939" s="292"/>
      <c r="E939" s="293"/>
      <c r="F939" s="880" t="str">
        <f>'2. CAD NCCF'!F939:L939</f>
        <v>Non-agency RMBS, medium rated</v>
      </c>
      <c r="G939" s="881"/>
      <c r="H939" s="881"/>
      <c r="I939" s="881"/>
      <c r="J939" s="881"/>
      <c r="K939" s="881"/>
      <c r="L939" s="882"/>
      <c r="M939" s="400">
        <f t="shared" si="260"/>
        <v>0</v>
      </c>
      <c r="N939" s="411">
        <f t="shared" si="260"/>
        <v>0</v>
      </c>
      <c r="O939" s="414">
        <f t="shared" si="260"/>
        <v>0</v>
      </c>
      <c r="P939" s="414">
        <f t="shared" si="260"/>
        <v>0</v>
      </c>
      <c r="Q939" s="415">
        <f t="shared" si="260"/>
        <v>0</v>
      </c>
      <c r="R939" s="411">
        <f t="shared" si="260"/>
        <v>0</v>
      </c>
      <c r="S939" s="414">
        <f t="shared" si="260"/>
        <v>0</v>
      </c>
      <c r="T939" s="414">
        <f t="shared" si="260"/>
        <v>0</v>
      </c>
      <c r="U939" s="414">
        <f t="shared" si="260"/>
        <v>0</v>
      </c>
      <c r="V939" s="414">
        <f t="shared" si="260"/>
        <v>0</v>
      </c>
      <c r="W939" s="414">
        <f t="shared" si="260"/>
        <v>0</v>
      </c>
      <c r="X939" s="414">
        <f t="shared" si="260"/>
        <v>0</v>
      </c>
      <c r="Y939" s="414">
        <f t="shared" si="260"/>
        <v>0</v>
      </c>
      <c r="Z939" s="414">
        <f t="shared" si="260"/>
        <v>0</v>
      </c>
      <c r="AA939" s="414">
        <f t="shared" si="260"/>
        <v>0</v>
      </c>
      <c r="AB939" s="414">
        <f t="shared" si="260"/>
        <v>0</v>
      </c>
      <c r="AC939" s="400">
        <f t="shared" si="261"/>
        <v>0</v>
      </c>
      <c r="AD939" s="1743"/>
      <c r="AE939" s="1083"/>
      <c r="AF939" s="856"/>
    </row>
    <row r="940" spans="1:32" ht="15" customHeight="1" outlineLevel="1" x14ac:dyDescent="0.2">
      <c r="A940" s="11">
        <v>260</v>
      </c>
      <c r="B940" s="294"/>
      <c r="C940" s="289"/>
      <c r="D940" s="292"/>
      <c r="E940" s="293"/>
      <c r="F940" s="880" t="str">
        <f>'2. CAD NCCF'!F940:L940</f>
        <v>Non-agency RMBS, low or not rated</v>
      </c>
      <c r="G940" s="881"/>
      <c r="H940" s="881"/>
      <c r="I940" s="881"/>
      <c r="J940" s="881"/>
      <c r="K940" s="881"/>
      <c r="L940" s="882"/>
      <c r="M940" s="400">
        <f t="shared" si="260"/>
        <v>0</v>
      </c>
      <c r="N940" s="411">
        <f t="shared" si="260"/>
        <v>0</v>
      </c>
      <c r="O940" s="414">
        <f t="shared" si="260"/>
        <v>0</v>
      </c>
      <c r="P940" s="414">
        <f t="shared" si="260"/>
        <v>0</v>
      </c>
      <c r="Q940" s="415">
        <f t="shared" si="260"/>
        <v>0</v>
      </c>
      <c r="R940" s="411">
        <f t="shared" si="260"/>
        <v>0</v>
      </c>
      <c r="S940" s="414">
        <f t="shared" si="260"/>
        <v>0</v>
      </c>
      <c r="T940" s="414">
        <f t="shared" si="260"/>
        <v>0</v>
      </c>
      <c r="U940" s="414">
        <f t="shared" si="260"/>
        <v>0</v>
      </c>
      <c r="V940" s="414">
        <f t="shared" si="260"/>
        <v>0</v>
      </c>
      <c r="W940" s="414">
        <f t="shared" si="260"/>
        <v>0</v>
      </c>
      <c r="X940" s="414">
        <f t="shared" si="260"/>
        <v>0</v>
      </c>
      <c r="Y940" s="414">
        <f t="shared" si="260"/>
        <v>0</v>
      </c>
      <c r="Z940" s="414">
        <f t="shared" si="260"/>
        <v>0</v>
      </c>
      <c r="AA940" s="414">
        <f t="shared" si="260"/>
        <v>0</v>
      </c>
      <c r="AB940" s="414">
        <f t="shared" si="260"/>
        <v>0</v>
      </c>
      <c r="AC940" s="400">
        <f t="shared" si="261"/>
        <v>0</v>
      </c>
      <c r="AD940" s="1744"/>
      <c r="AE940" s="858"/>
      <c r="AF940" s="859"/>
    </row>
    <row r="941" spans="1:32" outlineLevel="1" x14ac:dyDescent="0.2">
      <c r="A941" s="11">
        <v>261</v>
      </c>
      <c r="B941" s="294"/>
      <c r="C941" s="289"/>
      <c r="D941" s="868" t="str">
        <f>'2. CAD NCCF'!D941:AF941</f>
        <v>Corporate bonds and paper (CBP)</v>
      </c>
      <c r="E941" s="869"/>
      <c r="F941" s="869"/>
      <c r="G941" s="869"/>
      <c r="H941" s="869"/>
      <c r="I941" s="869"/>
      <c r="J941" s="869"/>
      <c r="K941" s="869"/>
      <c r="L941" s="869"/>
      <c r="M941" s="869"/>
      <c r="N941" s="869"/>
      <c r="O941" s="869"/>
      <c r="P941" s="869"/>
      <c r="Q941" s="869"/>
      <c r="R941" s="869"/>
      <c r="S941" s="869"/>
      <c r="T941" s="869"/>
      <c r="U941" s="869"/>
      <c r="V941" s="869"/>
      <c r="W941" s="869"/>
      <c r="X941" s="869"/>
      <c r="Y941" s="869"/>
      <c r="Z941" s="869"/>
      <c r="AA941" s="869"/>
      <c r="AB941" s="869"/>
      <c r="AC941" s="869"/>
      <c r="AD941" s="869"/>
      <c r="AE941" s="869"/>
      <c r="AF941" s="870"/>
    </row>
    <row r="942" spans="1:32" ht="15" customHeight="1" outlineLevel="1" x14ac:dyDescent="0.2">
      <c r="A942" s="11">
        <v>262</v>
      </c>
      <c r="B942" s="294"/>
      <c r="C942" s="292"/>
      <c r="D942" s="292"/>
      <c r="E942" s="933" t="str">
        <f>'2. CAD NCCF'!E942:L942</f>
        <v>Non-FI issued CBP, high rated</v>
      </c>
      <c r="F942" s="934"/>
      <c r="G942" s="934"/>
      <c r="H942" s="934"/>
      <c r="I942" s="934"/>
      <c r="J942" s="934"/>
      <c r="K942" s="934"/>
      <c r="L942" s="935"/>
      <c r="M942" s="399">
        <f>SUBTOTAL(9,M943:M944)</f>
        <v>0</v>
      </c>
      <c r="N942" s="402">
        <f t="shared" ref="N942:AC942" si="262">SUBTOTAL(9,N943:N944)</f>
        <v>0</v>
      </c>
      <c r="O942" s="406">
        <f t="shared" si="262"/>
        <v>0</v>
      </c>
      <c r="P942" s="405">
        <f t="shared" si="262"/>
        <v>0</v>
      </c>
      <c r="Q942" s="407">
        <f t="shared" si="262"/>
        <v>0</v>
      </c>
      <c r="R942" s="402">
        <f t="shared" si="262"/>
        <v>0</v>
      </c>
      <c r="S942" s="405">
        <f t="shared" si="262"/>
        <v>0</v>
      </c>
      <c r="T942" s="406">
        <f t="shared" si="262"/>
        <v>0</v>
      </c>
      <c r="U942" s="405">
        <f t="shared" si="262"/>
        <v>0</v>
      </c>
      <c r="V942" s="406">
        <f t="shared" si="262"/>
        <v>0</v>
      </c>
      <c r="W942" s="405">
        <f t="shared" si="262"/>
        <v>0</v>
      </c>
      <c r="X942" s="406">
        <f t="shared" si="262"/>
        <v>0</v>
      </c>
      <c r="Y942" s="405">
        <f t="shared" si="262"/>
        <v>0</v>
      </c>
      <c r="Z942" s="406">
        <f t="shared" si="262"/>
        <v>0</v>
      </c>
      <c r="AA942" s="405">
        <f t="shared" si="262"/>
        <v>0</v>
      </c>
      <c r="AB942" s="416">
        <f t="shared" si="262"/>
        <v>0</v>
      </c>
      <c r="AC942" s="399">
        <f t="shared" si="262"/>
        <v>0</v>
      </c>
      <c r="AD942" s="1671"/>
      <c r="AE942" s="852"/>
      <c r="AF942" s="853"/>
    </row>
    <row r="943" spans="1:32" ht="15" customHeight="1" outlineLevel="1" x14ac:dyDescent="0.2">
      <c r="A943" s="11">
        <v>263</v>
      </c>
      <c r="B943" s="294"/>
      <c r="C943" s="292"/>
      <c r="D943" s="292"/>
      <c r="E943" s="293"/>
      <c r="F943" s="880" t="str">
        <f>'2. CAD NCCF'!F943:L943</f>
        <v>Non-FI issued unsecured bond and paper, high rated</v>
      </c>
      <c r="G943" s="881"/>
      <c r="H943" s="881"/>
      <c r="I943" s="881"/>
      <c r="J943" s="881"/>
      <c r="K943" s="881"/>
      <c r="L943" s="882"/>
      <c r="M943" s="400">
        <f t="shared" ref="M943:AB944" si="263">M167</f>
        <v>0</v>
      </c>
      <c r="N943" s="411">
        <f t="shared" si="263"/>
        <v>0</v>
      </c>
      <c r="O943" s="414">
        <f t="shared" si="263"/>
        <v>0</v>
      </c>
      <c r="P943" s="414">
        <f t="shared" si="263"/>
        <v>0</v>
      </c>
      <c r="Q943" s="415">
        <f t="shared" si="263"/>
        <v>0</v>
      </c>
      <c r="R943" s="411">
        <f t="shared" si="263"/>
        <v>0</v>
      </c>
      <c r="S943" s="414">
        <f t="shared" si="263"/>
        <v>0</v>
      </c>
      <c r="T943" s="414">
        <f t="shared" si="263"/>
        <v>0</v>
      </c>
      <c r="U943" s="414">
        <f t="shared" si="263"/>
        <v>0</v>
      </c>
      <c r="V943" s="414">
        <f t="shared" si="263"/>
        <v>0</v>
      </c>
      <c r="W943" s="414">
        <f t="shared" si="263"/>
        <v>0</v>
      </c>
      <c r="X943" s="414">
        <f t="shared" si="263"/>
        <v>0</v>
      </c>
      <c r="Y943" s="414">
        <f t="shared" si="263"/>
        <v>0</v>
      </c>
      <c r="Z943" s="414">
        <f t="shared" si="263"/>
        <v>0</v>
      </c>
      <c r="AA943" s="414">
        <f t="shared" si="263"/>
        <v>0</v>
      </c>
      <c r="AB943" s="414">
        <f t="shared" si="263"/>
        <v>0</v>
      </c>
      <c r="AC943" s="400">
        <f t="shared" ref="AC943:AC944" si="264">M943-SUM(N943:AB943)</f>
        <v>0</v>
      </c>
      <c r="AD943" s="1743"/>
      <c r="AE943" s="1083"/>
      <c r="AF943" s="856"/>
    </row>
    <row r="944" spans="1:32" ht="15" customHeight="1" outlineLevel="1" x14ac:dyDescent="0.2">
      <c r="A944" s="11">
        <v>264</v>
      </c>
      <c r="B944" s="294"/>
      <c r="C944" s="292"/>
      <c r="D944" s="292"/>
      <c r="E944" s="293"/>
      <c r="F944" s="880" t="str">
        <f>'2. CAD NCCF'!F944:L944</f>
        <v>Non-FI issued covered bonds, high rated</v>
      </c>
      <c r="G944" s="881"/>
      <c r="H944" s="881"/>
      <c r="I944" s="881"/>
      <c r="J944" s="881"/>
      <c r="K944" s="881"/>
      <c r="L944" s="882"/>
      <c r="M944" s="400">
        <f t="shared" si="263"/>
        <v>0</v>
      </c>
      <c r="N944" s="411">
        <f t="shared" si="263"/>
        <v>0</v>
      </c>
      <c r="O944" s="414">
        <f t="shared" si="263"/>
        <v>0</v>
      </c>
      <c r="P944" s="414">
        <f t="shared" si="263"/>
        <v>0</v>
      </c>
      <c r="Q944" s="415">
        <f t="shared" si="263"/>
        <v>0</v>
      </c>
      <c r="R944" s="411">
        <f t="shared" si="263"/>
        <v>0</v>
      </c>
      <c r="S944" s="414">
        <f t="shared" si="263"/>
        <v>0</v>
      </c>
      <c r="T944" s="414">
        <f t="shared" si="263"/>
        <v>0</v>
      </c>
      <c r="U944" s="414">
        <f t="shared" si="263"/>
        <v>0</v>
      </c>
      <c r="V944" s="414">
        <f t="shared" si="263"/>
        <v>0</v>
      </c>
      <c r="W944" s="414">
        <f t="shared" si="263"/>
        <v>0</v>
      </c>
      <c r="X944" s="414">
        <f t="shared" si="263"/>
        <v>0</v>
      </c>
      <c r="Y944" s="414">
        <f t="shared" si="263"/>
        <v>0</v>
      </c>
      <c r="Z944" s="414">
        <f t="shared" si="263"/>
        <v>0</v>
      </c>
      <c r="AA944" s="414">
        <f t="shared" si="263"/>
        <v>0</v>
      </c>
      <c r="AB944" s="414">
        <f t="shared" si="263"/>
        <v>0</v>
      </c>
      <c r="AC944" s="400">
        <f t="shared" si="264"/>
        <v>0</v>
      </c>
      <c r="AD944" s="1743"/>
      <c r="AE944" s="1083"/>
      <c r="AF944" s="856"/>
    </row>
    <row r="945" spans="1:32" ht="15" customHeight="1" outlineLevel="1" x14ac:dyDescent="0.2">
      <c r="A945" s="11">
        <v>265</v>
      </c>
      <c r="B945" s="294"/>
      <c r="C945" s="292"/>
      <c r="D945" s="292"/>
      <c r="E945" s="877" t="str">
        <f>'2. CAD NCCF'!E945:L945</f>
        <v>FI issued CBP, high rated</v>
      </c>
      <c r="F945" s="878"/>
      <c r="G945" s="878"/>
      <c r="H945" s="878"/>
      <c r="I945" s="878"/>
      <c r="J945" s="878"/>
      <c r="K945" s="878"/>
      <c r="L945" s="879"/>
      <c r="M945" s="399">
        <f>SUBTOTAL(9,M946:M948)</f>
        <v>0</v>
      </c>
      <c r="N945" s="402">
        <f t="shared" ref="N945:AC945" si="265">SUBTOTAL(9,N946:N948)</f>
        <v>0</v>
      </c>
      <c r="O945" s="406">
        <f t="shared" si="265"/>
        <v>0</v>
      </c>
      <c r="P945" s="405">
        <f t="shared" si="265"/>
        <v>0</v>
      </c>
      <c r="Q945" s="407">
        <f t="shared" si="265"/>
        <v>0</v>
      </c>
      <c r="R945" s="402">
        <f t="shared" si="265"/>
        <v>0</v>
      </c>
      <c r="S945" s="405">
        <f t="shared" si="265"/>
        <v>0</v>
      </c>
      <c r="T945" s="406">
        <f t="shared" si="265"/>
        <v>0</v>
      </c>
      <c r="U945" s="405">
        <f t="shared" si="265"/>
        <v>0</v>
      </c>
      <c r="V945" s="406">
        <f t="shared" si="265"/>
        <v>0</v>
      </c>
      <c r="W945" s="405">
        <f t="shared" si="265"/>
        <v>0</v>
      </c>
      <c r="X945" s="406">
        <f t="shared" si="265"/>
        <v>0</v>
      </c>
      <c r="Y945" s="405">
        <f t="shared" si="265"/>
        <v>0</v>
      </c>
      <c r="Z945" s="406">
        <f t="shared" si="265"/>
        <v>0</v>
      </c>
      <c r="AA945" s="405">
        <f t="shared" si="265"/>
        <v>0</v>
      </c>
      <c r="AB945" s="416">
        <f t="shared" si="265"/>
        <v>0</v>
      </c>
      <c r="AC945" s="399">
        <f t="shared" si="265"/>
        <v>0</v>
      </c>
      <c r="AD945" s="1743"/>
      <c r="AE945" s="1083"/>
      <c r="AF945" s="856"/>
    </row>
    <row r="946" spans="1:32" ht="15" customHeight="1" outlineLevel="1" x14ac:dyDescent="0.2">
      <c r="A946" s="11">
        <v>266</v>
      </c>
      <c r="B946" s="294"/>
      <c r="C946" s="292"/>
      <c r="D946" s="292"/>
      <c r="E946" s="293"/>
      <c r="F946" s="880" t="str">
        <f>'2. CAD NCCF'!F946:L946</f>
        <v>FI issued unsecured bonds and paper, high rated</v>
      </c>
      <c r="G946" s="881"/>
      <c r="H946" s="881"/>
      <c r="I946" s="881"/>
      <c r="J946" s="881"/>
      <c r="K946" s="881"/>
      <c r="L946" s="882"/>
      <c r="M946" s="400">
        <f t="shared" ref="M946:AB948" si="266">M170</f>
        <v>0</v>
      </c>
      <c r="N946" s="411">
        <f t="shared" si="266"/>
        <v>0</v>
      </c>
      <c r="O946" s="414">
        <f t="shared" si="266"/>
        <v>0</v>
      </c>
      <c r="P946" s="414">
        <f t="shared" si="266"/>
        <v>0</v>
      </c>
      <c r="Q946" s="415">
        <f t="shared" si="266"/>
        <v>0</v>
      </c>
      <c r="R946" s="411">
        <f t="shared" si="266"/>
        <v>0</v>
      </c>
      <c r="S946" s="414">
        <f t="shared" si="266"/>
        <v>0</v>
      </c>
      <c r="T946" s="414">
        <f t="shared" si="266"/>
        <v>0</v>
      </c>
      <c r="U946" s="414">
        <f t="shared" si="266"/>
        <v>0</v>
      </c>
      <c r="V946" s="414">
        <f t="shared" si="266"/>
        <v>0</v>
      </c>
      <c r="W946" s="414">
        <f t="shared" si="266"/>
        <v>0</v>
      </c>
      <c r="X946" s="414">
        <f t="shared" si="266"/>
        <v>0</v>
      </c>
      <c r="Y946" s="414">
        <f t="shared" si="266"/>
        <v>0</v>
      </c>
      <c r="Z946" s="414">
        <f t="shared" si="266"/>
        <v>0</v>
      </c>
      <c r="AA946" s="414">
        <f t="shared" si="266"/>
        <v>0</v>
      </c>
      <c r="AB946" s="414">
        <f t="shared" si="266"/>
        <v>0</v>
      </c>
      <c r="AC946" s="400">
        <f t="shared" ref="AC946:AC948" si="267">M946-SUM(N946:AB946)</f>
        <v>0</v>
      </c>
      <c r="AD946" s="1743"/>
      <c r="AE946" s="1083"/>
      <c r="AF946" s="856"/>
    </row>
    <row r="947" spans="1:32" ht="15" customHeight="1" outlineLevel="1" x14ac:dyDescent="0.2">
      <c r="A947" s="11">
        <v>267</v>
      </c>
      <c r="B947" s="294"/>
      <c r="C947" s="292"/>
      <c r="D947" s="292"/>
      <c r="E947" s="293"/>
      <c r="F947" s="880" t="str">
        <f>'2. CAD NCCF'!F947:L947</f>
        <v>FI issued covered bonds, high rated</v>
      </c>
      <c r="G947" s="881"/>
      <c r="H947" s="881"/>
      <c r="I947" s="881"/>
      <c r="J947" s="881"/>
      <c r="K947" s="881"/>
      <c r="L947" s="882"/>
      <c r="M947" s="400">
        <f t="shared" si="266"/>
        <v>0</v>
      </c>
      <c r="N947" s="411">
        <f t="shared" si="266"/>
        <v>0</v>
      </c>
      <c r="O947" s="414">
        <f t="shared" si="266"/>
        <v>0</v>
      </c>
      <c r="P947" s="414">
        <f t="shared" si="266"/>
        <v>0</v>
      </c>
      <c r="Q947" s="415">
        <f t="shared" si="266"/>
        <v>0</v>
      </c>
      <c r="R947" s="411">
        <f t="shared" si="266"/>
        <v>0</v>
      </c>
      <c r="S947" s="414">
        <f t="shared" si="266"/>
        <v>0</v>
      </c>
      <c r="T947" s="414">
        <f t="shared" si="266"/>
        <v>0</v>
      </c>
      <c r="U947" s="414">
        <f t="shared" si="266"/>
        <v>0</v>
      </c>
      <c r="V947" s="414">
        <f t="shared" si="266"/>
        <v>0</v>
      </c>
      <c r="W947" s="414">
        <f t="shared" si="266"/>
        <v>0</v>
      </c>
      <c r="X947" s="414">
        <f t="shared" si="266"/>
        <v>0</v>
      </c>
      <c r="Y947" s="414">
        <f t="shared" si="266"/>
        <v>0</v>
      </c>
      <c r="Z947" s="414">
        <f t="shared" si="266"/>
        <v>0</v>
      </c>
      <c r="AA947" s="414">
        <f t="shared" si="266"/>
        <v>0</v>
      </c>
      <c r="AB947" s="414">
        <f t="shared" si="266"/>
        <v>0</v>
      </c>
      <c r="AC947" s="400">
        <f t="shared" si="267"/>
        <v>0</v>
      </c>
      <c r="AD947" s="1743"/>
      <c r="AE947" s="1083"/>
      <c r="AF947" s="856"/>
    </row>
    <row r="948" spans="1:32" ht="15" customHeight="1" outlineLevel="1" x14ac:dyDescent="0.2">
      <c r="A948" s="11">
        <v>268</v>
      </c>
      <c r="B948" s="294"/>
      <c r="C948" s="292"/>
      <c r="D948" s="292"/>
      <c r="E948" s="293"/>
      <c r="F948" s="880" t="str">
        <f>'2. CAD NCCF'!F948:L948</f>
        <v>FI issued jumbo covered bonds, high rated</v>
      </c>
      <c r="G948" s="881"/>
      <c r="H948" s="881"/>
      <c r="I948" s="881"/>
      <c r="J948" s="881"/>
      <c r="K948" s="881"/>
      <c r="L948" s="882"/>
      <c r="M948" s="400">
        <f t="shared" si="266"/>
        <v>0</v>
      </c>
      <c r="N948" s="411">
        <f t="shared" si="266"/>
        <v>0</v>
      </c>
      <c r="O948" s="414">
        <f t="shared" si="266"/>
        <v>0</v>
      </c>
      <c r="P948" s="414">
        <f t="shared" si="266"/>
        <v>0</v>
      </c>
      <c r="Q948" s="415">
        <f t="shared" si="266"/>
        <v>0</v>
      </c>
      <c r="R948" s="411">
        <f t="shared" si="266"/>
        <v>0</v>
      </c>
      <c r="S948" s="414">
        <f t="shared" si="266"/>
        <v>0</v>
      </c>
      <c r="T948" s="414">
        <f t="shared" si="266"/>
        <v>0</v>
      </c>
      <c r="U948" s="414">
        <f t="shared" si="266"/>
        <v>0</v>
      </c>
      <c r="V948" s="414">
        <f t="shared" si="266"/>
        <v>0</v>
      </c>
      <c r="W948" s="414">
        <f t="shared" si="266"/>
        <v>0</v>
      </c>
      <c r="X948" s="414">
        <f t="shared" si="266"/>
        <v>0</v>
      </c>
      <c r="Y948" s="414">
        <f t="shared" si="266"/>
        <v>0</v>
      </c>
      <c r="Z948" s="414">
        <f t="shared" si="266"/>
        <v>0</v>
      </c>
      <c r="AA948" s="414">
        <f t="shared" si="266"/>
        <v>0</v>
      </c>
      <c r="AB948" s="414">
        <f t="shared" si="266"/>
        <v>0</v>
      </c>
      <c r="AC948" s="400">
        <f t="shared" si="267"/>
        <v>0</v>
      </c>
      <c r="AD948" s="1743"/>
      <c r="AE948" s="1083"/>
      <c r="AF948" s="856"/>
    </row>
    <row r="949" spans="1:32" ht="15" customHeight="1" outlineLevel="1" x14ac:dyDescent="0.2">
      <c r="A949" s="11">
        <v>269</v>
      </c>
      <c r="B949" s="294"/>
      <c r="C949" s="292"/>
      <c r="D949" s="292"/>
      <c r="E949" s="877" t="str">
        <f>'2. CAD NCCF'!E949:L949</f>
        <v>Non-FI issued CBP, medium rated</v>
      </c>
      <c r="F949" s="878"/>
      <c r="G949" s="878"/>
      <c r="H949" s="878"/>
      <c r="I949" s="878"/>
      <c r="J949" s="878"/>
      <c r="K949" s="878"/>
      <c r="L949" s="879"/>
      <c r="M949" s="399">
        <f>SUBTOTAL(9,M950:M951)</f>
        <v>0</v>
      </c>
      <c r="N949" s="402">
        <f t="shared" ref="N949:AC949" si="268">SUBTOTAL(9,N950:N951)</f>
        <v>0</v>
      </c>
      <c r="O949" s="406">
        <f t="shared" si="268"/>
        <v>0</v>
      </c>
      <c r="P949" s="405">
        <f t="shared" si="268"/>
        <v>0</v>
      </c>
      <c r="Q949" s="407">
        <f t="shared" si="268"/>
        <v>0</v>
      </c>
      <c r="R949" s="402">
        <f t="shared" si="268"/>
        <v>0</v>
      </c>
      <c r="S949" s="405">
        <f t="shared" si="268"/>
        <v>0</v>
      </c>
      <c r="T949" s="406">
        <f t="shared" si="268"/>
        <v>0</v>
      </c>
      <c r="U949" s="405">
        <f t="shared" si="268"/>
        <v>0</v>
      </c>
      <c r="V949" s="406">
        <f t="shared" si="268"/>
        <v>0</v>
      </c>
      <c r="W949" s="405">
        <f t="shared" si="268"/>
        <v>0</v>
      </c>
      <c r="X949" s="406">
        <f t="shared" si="268"/>
        <v>0</v>
      </c>
      <c r="Y949" s="405">
        <f t="shared" si="268"/>
        <v>0</v>
      </c>
      <c r="Z949" s="406">
        <f t="shared" si="268"/>
        <v>0</v>
      </c>
      <c r="AA949" s="405">
        <f t="shared" si="268"/>
        <v>0</v>
      </c>
      <c r="AB949" s="416">
        <f t="shared" si="268"/>
        <v>0</v>
      </c>
      <c r="AC949" s="399">
        <f t="shared" si="268"/>
        <v>0</v>
      </c>
      <c r="AD949" s="1743"/>
      <c r="AE949" s="1083"/>
      <c r="AF949" s="856"/>
    </row>
    <row r="950" spans="1:32" ht="15" customHeight="1" outlineLevel="1" x14ac:dyDescent="0.2">
      <c r="A950" s="11">
        <v>270</v>
      </c>
      <c r="B950" s="294"/>
      <c r="C950" s="292"/>
      <c r="D950" s="292"/>
      <c r="E950" s="293"/>
      <c r="F950" s="880" t="str">
        <f>'2. CAD NCCF'!F950:L950</f>
        <v>Non-FI issued unsecured bonds and paper, medium rated</v>
      </c>
      <c r="G950" s="881"/>
      <c r="H950" s="881"/>
      <c r="I950" s="881"/>
      <c r="J950" s="881"/>
      <c r="K950" s="881"/>
      <c r="L950" s="882"/>
      <c r="M950" s="400">
        <f t="shared" ref="M950:AB951" si="269">M174</f>
        <v>0</v>
      </c>
      <c r="N950" s="411">
        <f t="shared" si="269"/>
        <v>0</v>
      </c>
      <c r="O950" s="414">
        <f t="shared" si="269"/>
        <v>0</v>
      </c>
      <c r="P950" s="414">
        <f t="shared" si="269"/>
        <v>0</v>
      </c>
      <c r="Q950" s="415">
        <f t="shared" si="269"/>
        <v>0</v>
      </c>
      <c r="R950" s="411">
        <f t="shared" si="269"/>
        <v>0</v>
      </c>
      <c r="S950" s="414">
        <f t="shared" si="269"/>
        <v>0</v>
      </c>
      <c r="T950" s="414">
        <f t="shared" si="269"/>
        <v>0</v>
      </c>
      <c r="U950" s="414">
        <f t="shared" si="269"/>
        <v>0</v>
      </c>
      <c r="V950" s="414">
        <f t="shared" si="269"/>
        <v>0</v>
      </c>
      <c r="W950" s="414">
        <f t="shared" si="269"/>
        <v>0</v>
      </c>
      <c r="X950" s="414">
        <f t="shared" si="269"/>
        <v>0</v>
      </c>
      <c r="Y950" s="414">
        <f t="shared" si="269"/>
        <v>0</v>
      </c>
      <c r="Z950" s="414">
        <f t="shared" si="269"/>
        <v>0</v>
      </c>
      <c r="AA950" s="414">
        <f t="shared" si="269"/>
        <v>0</v>
      </c>
      <c r="AB950" s="414">
        <f t="shared" si="269"/>
        <v>0</v>
      </c>
      <c r="AC950" s="400">
        <f t="shared" ref="AC950:AC951" si="270">M950-SUM(N950:AB950)</f>
        <v>0</v>
      </c>
      <c r="AD950" s="1743"/>
      <c r="AE950" s="1083"/>
      <c r="AF950" s="856"/>
    </row>
    <row r="951" spans="1:32" ht="15" customHeight="1" outlineLevel="1" x14ac:dyDescent="0.2">
      <c r="A951" s="11">
        <v>271</v>
      </c>
      <c r="B951" s="294"/>
      <c r="C951" s="292"/>
      <c r="D951" s="292"/>
      <c r="E951" s="293"/>
      <c r="F951" s="880" t="str">
        <f>'2. CAD NCCF'!F951:L951</f>
        <v>Non-FI issued covered bonds, medium rated</v>
      </c>
      <c r="G951" s="881"/>
      <c r="H951" s="881"/>
      <c r="I951" s="881"/>
      <c r="J951" s="881"/>
      <c r="K951" s="881"/>
      <c r="L951" s="882"/>
      <c r="M951" s="400">
        <f t="shared" si="269"/>
        <v>0</v>
      </c>
      <c r="N951" s="411">
        <f t="shared" si="269"/>
        <v>0</v>
      </c>
      <c r="O951" s="414">
        <f t="shared" si="269"/>
        <v>0</v>
      </c>
      <c r="P951" s="414">
        <f t="shared" si="269"/>
        <v>0</v>
      </c>
      <c r="Q951" s="415">
        <f t="shared" si="269"/>
        <v>0</v>
      </c>
      <c r="R951" s="411">
        <f t="shared" si="269"/>
        <v>0</v>
      </c>
      <c r="S951" s="414">
        <f t="shared" si="269"/>
        <v>0</v>
      </c>
      <c r="T951" s="414">
        <f t="shared" si="269"/>
        <v>0</v>
      </c>
      <c r="U951" s="414">
        <f t="shared" si="269"/>
        <v>0</v>
      </c>
      <c r="V951" s="414">
        <f t="shared" si="269"/>
        <v>0</v>
      </c>
      <c r="W951" s="414">
        <f t="shared" si="269"/>
        <v>0</v>
      </c>
      <c r="X951" s="414">
        <f t="shared" si="269"/>
        <v>0</v>
      </c>
      <c r="Y951" s="414">
        <f t="shared" si="269"/>
        <v>0</v>
      </c>
      <c r="Z951" s="414">
        <f t="shared" si="269"/>
        <v>0</v>
      </c>
      <c r="AA951" s="414">
        <f t="shared" si="269"/>
        <v>0</v>
      </c>
      <c r="AB951" s="414">
        <f t="shared" si="269"/>
        <v>0</v>
      </c>
      <c r="AC951" s="400">
        <f t="shared" si="270"/>
        <v>0</v>
      </c>
      <c r="AD951" s="1743"/>
      <c r="AE951" s="1083"/>
      <c r="AF951" s="856"/>
    </row>
    <row r="952" spans="1:32" ht="15" customHeight="1" outlineLevel="1" x14ac:dyDescent="0.2">
      <c r="A952" s="11">
        <v>272</v>
      </c>
      <c r="B952" s="294"/>
      <c r="C952" s="292"/>
      <c r="D952" s="292"/>
      <c r="E952" s="877" t="str">
        <f>'2. CAD NCCF'!E952:L952</f>
        <v>FI issued CBP, medium rated</v>
      </c>
      <c r="F952" s="878"/>
      <c r="G952" s="878"/>
      <c r="H952" s="878"/>
      <c r="I952" s="878"/>
      <c r="J952" s="878"/>
      <c r="K952" s="878"/>
      <c r="L952" s="879"/>
      <c r="M952" s="399">
        <f>SUBTOTAL(9,M953:M955)</f>
        <v>0</v>
      </c>
      <c r="N952" s="402">
        <f t="shared" ref="N952:AB952" si="271">SUBTOTAL(9,N953:N955)</f>
        <v>0</v>
      </c>
      <c r="O952" s="406">
        <f t="shared" si="271"/>
        <v>0</v>
      </c>
      <c r="P952" s="405">
        <f t="shared" si="271"/>
        <v>0</v>
      </c>
      <c r="Q952" s="407">
        <f t="shared" si="271"/>
        <v>0</v>
      </c>
      <c r="R952" s="402">
        <f t="shared" si="271"/>
        <v>0</v>
      </c>
      <c r="S952" s="405">
        <f t="shared" si="271"/>
        <v>0</v>
      </c>
      <c r="T952" s="406">
        <f t="shared" si="271"/>
        <v>0</v>
      </c>
      <c r="U952" s="405">
        <f t="shared" si="271"/>
        <v>0</v>
      </c>
      <c r="V952" s="406">
        <f t="shared" si="271"/>
        <v>0</v>
      </c>
      <c r="W952" s="405">
        <f t="shared" si="271"/>
        <v>0</v>
      </c>
      <c r="X952" s="406">
        <f t="shared" si="271"/>
        <v>0</v>
      </c>
      <c r="Y952" s="405">
        <f t="shared" si="271"/>
        <v>0</v>
      </c>
      <c r="Z952" s="406">
        <f t="shared" si="271"/>
        <v>0</v>
      </c>
      <c r="AA952" s="405">
        <f t="shared" si="271"/>
        <v>0</v>
      </c>
      <c r="AB952" s="416">
        <f t="shared" si="271"/>
        <v>0</v>
      </c>
      <c r="AC952" s="399">
        <f>SUBTOTAL(9,AC953:AC955)</f>
        <v>0</v>
      </c>
      <c r="AD952" s="1743"/>
      <c r="AE952" s="1083"/>
      <c r="AF952" s="856"/>
    </row>
    <row r="953" spans="1:32" ht="15" customHeight="1" outlineLevel="1" x14ac:dyDescent="0.2">
      <c r="A953" s="11">
        <v>273</v>
      </c>
      <c r="B953" s="294"/>
      <c r="C953" s="292"/>
      <c r="D953" s="292"/>
      <c r="E953" s="293"/>
      <c r="F953" s="880" t="str">
        <f>'2. CAD NCCF'!F953:L953</f>
        <v>FI issued unsecured bonds and paper, medium rated</v>
      </c>
      <c r="G953" s="881"/>
      <c r="H953" s="881"/>
      <c r="I953" s="881"/>
      <c r="J953" s="881"/>
      <c r="K953" s="881"/>
      <c r="L953" s="882"/>
      <c r="M953" s="400">
        <f t="shared" ref="M953:AB955" si="272">M177</f>
        <v>0</v>
      </c>
      <c r="N953" s="411">
        <f t="shared" si="272"/>
        <v>0</v>
      </c>
      <c r="O953" s="414">
        <f t="shared" si="272"/>
        <v>0</v>
      </c>
      <c r="P953" s="414">
        <f t="shared" si="272"/>
        <v>0</v>
      </c>
      <c r="Q953" s="415">
        <f t="shared" si="272"/>
        <v>0</v>
      </c>
      <c r="R953" s="411">
        <f t="shared" si="272"/>
        <v>0</v>
      </c>
      <c r="S953" s="414">
        <f t="shared" si="272"/>
        <v>0</v>
      </c>
      <c r="T953" s="414">
        <f t="shared" si="272"/>
        <v>0</v>
      </c>
      <c r="U953" s="414">
        <f t="shared" si="272"/>
        <v>0</v>
      </c>
      <c r="V953" s="414">
        <f t="shared" si="272"/>
        <v>0</v>
      </c>
      <c r="W953" s="414">
        <f t="shared" si="272"/>
        <v>0</v>
      </c>
      <c r="X953" s="414">
        <f t="shared" si="272"/>
        <v>0</v>
      </c>
      <c r="Y953" s="414">
        <f t="shared" si="272"/>
        <v>0</v>
      </c>
      <c r="Z953" s="414">
        <f t="shared" si="272"/>
        <v>0</v>
      </c>
      <c r="AA953" s="414">
        <f t="shared" si="272"/>
        <v>0</v>
      </c>
      <c r="AB953" s="414">
        <f t="shared" si="272"/>
        <v>0</v>
      </c>
      <c r="AC953" s="400">
        <f t="shared" ref="AC953:AC955" si="273">M953-SUM(N953:AB953)</f>
        <v>0</v>
      </c>
      <c r="AD953" s="1743"/>
      <c r="AE953" s="1083"/>
      <c r="AF953" s="856"/>
    </row>
    <row r="954" spans="1:32" ht="15" customHeight="1" outlineLevel="1" x14ac:dyDescent="0.2">
      <c r="A954" s="11">
        <v>274</v>
      </c>
      <c r="B954" s="294"/>
      <c r="C954" s="292"/>
      <c r="D954" s="292"/>
      <c r="E954" s="293"/>
      <c r="F954" s="880" t="str">
        <f>'2. CAD NCCF'!F954:L954</f>
        <v>FI issued covered bonds, medium rated</v>
      </c>
      <c r="G954" s="881"/>
      <c r="H954" s="881"/>
      <c r="I954" s="881"/>
      <c r="J954" s="881"/>
      <c r="K954" s="881"/>
      <c r="L954" s="882"/>
      <c r="M954" s="400">
        <f t="shared" si="272"/>
        <v>0</v>
      </c>
      <c r="N954" s="411">
        <f t="shared" si="272"/>
        <v>0</v>
      </c>
      <c r="O954" s="414">
        <f t="shared" si="272"/>
        <v>0</v>
      </c>
      <c r="P954" s="414">
        <f t="shared" si="272"/>
        <v>0</v>
      </c>
      <c r="Q954" s="415">
        <f t="shared" si="272"/>
        <v>0</v>
      </c>
      <c r="R954" s="411">
        <f t="shared" si="272"/>
        <v>0</v>
      </c>
      <c r="S954" s="414">
        <f t="shared" si="272"/>
        <v>0</v>
      </c>
      <c r="T954" s="414">
        <f t="shared" si="272"/>
        <v>0</v>
      </c>
      <c r="U954" s="414">
        <f t="shared" si="272"/>
        <v>0</v>
      </c>
      <c r="V954" s="414">
        <f t="shared" si="272"/>
        <v>0</v>
      </c>
      <c r="W954" s="414">
        <f t="shared" si="272"/>
        <v>0</v>
      </c>
      <c r="X954" s="414">
        <f t="shared" si="272"/>
        <v>0</v>
      </c>
      <c r="Y954" s="414">
        <f t="shared" si="272"/>
        <v>0</v>
      </c>
      <c r="Z954" s="414">
        <f t="shared" si="272"/>
        <v>0</v>
      </c>
      <c r="AA954" s="414">
        <f t="shared" si="272"/>
        <v>0</v>
      </c>
      <c r="AB954" s="414">
        <f t="shared" si="272"/>
        <v>0</v>
      </c>
      <c r="AC954" s="400">
        <f t="shared" si="273"/>
        <v>0</v>
      </c>
      <c r="AD954" s="1743"/>
      <c r="AE954" s="1083"/>
      <c r="AF954" s="856"/>
    </row>
    <row r="955" spans="1:32" ht="15" customHeight="1" outlineLevel="1" x14ac:dyDescent="0.2">
      <c r="A955" s="11">
        <v>275</v>
      </c>
      <c r="B955" s="294"/>
      <c r="C955" s="292"/>
      <c r="D955" s="292"/>
      <c r="E955" s="293"/>
      <c r="F955" s="880" t="str">
        <f>'2. CAD NCCF'!F955:L955</f>
        <v>FI issued jumbo covered bonds, medium rated</v>
      </c>
      <c r="G955" s="881"/>
      <c r="H955" s="881"/>
      <c r="I955" s="881"/>
      <c r="J955" s="881"/>
      <c r="K955" s="881"/>
      <c r="L955" s="882"/>
      <c r="M955" s="400">
        <f t="shared" si="272"/>
        <v>0</v>
      </c>
      <c r="N955" s="411">
        <f t="shared" si="272"/>
        <v>0</v>
      </c>
      <c r="O955" s="414">
        <f t="shared" si="272"/>
        <v>0</v>
      </c>
      <c r="P955" s="414">
        <f t="shared" si="272"/>
        <v>0</v>
      </c>
      <c r="Q955" s="415">
        <f t="shared" si="272"/>
        <v>0</v>
      </c>
      <c r="R955" s="411">
        <f t="shared" si="272"/>
        <v>0</v>
      </c>
      <c r="S955" s="414">
        <f t="shared" si="272"/>
        <v>0</v>
      </c>
      <c r="T955" s="414">
        <f t="shared" si="272"/>
        <v>0</v>
      </c>
      <c r="U955" s="414">
        <f t="shared" si="272"/>
        <v>0</v>
      </c>
      <c r="V955" s="414">
        <f t="shared" si="272"/>
        <v>0</v>
      </c>
      <c r="W955" s="414">
        <f t="shared" si="272"/>
        <v>0</v>
      </c>
      <c r="X955" s="414">
        <f t="shared" si="272"/>
        <v>0</v>
      </c>
      <c r="Y955" s="414">
        <f t="shared" si="272"/>
        <v>0</v>
      </c>
      <c r="Z955" s="414">
        <f t="shared" si="272"/>
        <v>0</v>
      </c>
      <c r="AA955" s="414">
        <f t="shared" si="272"/>
        <v>0</v>
      </c>
      <c r="AB955" s="414">
        <f t="shared" si="272"/>
        <v>0</v>
      </c>
      <c r="AC955" s="400">
        <f t="shared" si="273"/>
        <v>0</v>
      </c>
      <c r="AD955" s="1743"/>
      <c r="AE955" s="1083"/>
      <c r="AF955" s="856"/>
    </row>
    <row r="956" spans="1:32" ht="15" customHeight="1" outlineLevel="1" x14ac:dyDescent="0.2">
      <c r="A956" s="11">
        <v>276</v>
      </c>
      <c r="B956" s="294"/>
      <c r="C956" s="292"/>
      <c r="D956" s="292"/>
      <c r="E956" s="877" t="str">
        <f>'2. CAD NCCF'!E956:L956</f>
        <v>Non-FI issued CBP, low or not rated</v>
      </c>
      <c r="F956" s="878"/>
      <c r="G956" s="878"/>
      <c r="H956" s="878"/>
      <c r="I956" s="878"/>
      <c r="J956" s="878"/>
      <c r="K956" s="878"/>
      <c r="L956" s="879"/>
      <c r="M956" s="399">
        <f>SUBTOTAL(9,M957:M958)</f>
        <v>0</v>
      </c>
      <c r="N956" s="402">
        <f t="shared" ref="N956:AC956" si="274">SUBTOTAL(9,N957:N958)</f>
        <v>0</v>
      </c>
      <c r="O956" s="406">
        <f t="shared" si="274"/>
        <v>0</v>
      </c>
      <c r="P956" s="405">
        <f t="shared" si="274"/>
        <v>0</v>
      </c>
      <c r="Q956" s="407">
        <f t="shared" si="274"/>
        <v>0</v>
      </c>
      <c r="R956" s="402">
        <f t="shared" si="274"/>
        <v>0</v>
      </c>
      <c r="S956" s="405">
        <f t="shared" si="274"/>
        <v>0</v>
      </c>
      <c r="T956" s="406">
        <f t="shared" si="274"/>
        <v>0</v>
      </c>
      <c r="U956" s="405">
        <f t="shared" si="274"/>
        <v>0</v>
      </c>
      <c r="V956" s="406">
        <f t="shared" si="274"/>
        <v>0</v>
      </c>
      <c r="W956" s="405">
        <f t="shared" si="274"/>
        <v>0</v>
      </c>
      <c r="X956" s="406">
        <f t="shared" si="274"/>
        <v>0</v>
      </c>
      <c r="Y956" s="405">
        <f t="shared" si="274"/>
        <v>0</v>
      </c>
      <c r="Z956" s="406">
        <f t="shared" si="274"/>
        <v>0</v>
      </c>
      <c r="AA956" s="405">
        <f t="shared" si="274"/>
        <v>0</v>
      </c>
      <c r="AB956" s="416">
        <f t="shared" si="274"/>
        <v>0</v>
      </c>
      <c r="AC956" s="399">
        <f t="shared" si="274"/>
        <v>0</v>
      </c>
      <c r="AD956" s="1743"/>
      <c r="AE956" s="1083"/>
      <c r="AF956" s="856"/>
    </row>
    <row r="957" spans="1:32" ht="15" customHeight="1" outlineLevel="1" x14ac:dyDescent="0.2">
      <c r="A957" s="11">
        <v>277</v>
      </c>
      <c r="B957" s="294"/>
      <c r="C957" s="292"/>
      <c r="D957" s="292"/>
      <c r="E957" s="293"/>
      <c r="F957" s="880" t="str">
        <f>'2. CAD NCCF'!F957:L957</f>
        <v>Non-FI issued unsecured bonds and paper, low or not rated</v>
      </c>
      <c r="G957" s="881"/>
      <c r="H957" s="881"/>
      <c r="I957" s="881"/>
      <c r="J957" s="881"/>
      <c r="K957" s="881"/>
      <c r="L957" s="882"/>
      <c r="M957" s="400">
        <f t="shared" ref="M957:AB958" si="275">M181</f>
        <v>0</v>
      </c>
      <c r="N957" s="411">
        <f t="shared" si="275"/>
        <v>0</v>
      </c>
      <c r="O957" s="414">
        <f t="shared" si="275"/>
        <v>0</v>
      </c>
      <c r="P957" s="414">
        <f t="shared" si="275"/>
        <v>0</v>
      </c>
      <c r="Q957" s="415">
        <f t="shared" si="275"/>
        <v>0</v>
      </c>
      <c r="R957" s="411">
        <f t="shared" si="275"/>
        <v>0</v>
      </c>
      <c r="S957" s="414">
        <f t="shared" si="275"/>
        <v>0</v>
      </c>
      <c r="T957" s="414">
        <f t="shared" si="275"/>
        <v>0</v>
      </c>
      <c r="U957" s="414">
        <f t="shared" si="275"/>
        <v>0</v>
      </c>
      <c r="V957" s="414">
        <f t="shared" si="275"/>
        <v>0</v>
      </c>
      <c r="W957" s="414">
        <f t="shared" si="275"/>
        <v>0</v>
      </c>
      <c r="X957" s="414">
        <f t="shared" si="275"/>
        <v>0</v>
      </c>
      <c r="Y957" s="414">
        <f t="shared" si="275"/>
        <v>0</v>
      </c>
      <c r="Z957" s="414">
        <f t="shared" si="275"/>
        <v>0</v>
      </c>
      <c r="AA957" s="414">
        <f t="shared" si="275"/>
        <v>0</v>
      </c>
      <c r="AB957" s="414">
        <f t="shared" si="275"/>
        <v>0</v>
      </c>
      <c r="AC957" s="400">
        <f t="shared" ref="AC957:AC958" si="276">M957-SUM(N957:AB957)</f>
        <v>0</v>
      </c>
      <c r="AD957" s="1743"/>
      <c r="AE957" s="1083"/>
      <c r="AF957" s="856"/>
    </row>
    <row r="958" spans="1:32" ht="15" customHeight="1" outlineLevel="1" x14ac:dyDescent="0.2">
      <c r="A958" s="11">
        <v>278</v>
      </c>
      <c r="B958" s="294"/>
      <c r="C958" s="292"/>
      <c r="D958" s="292"/>
      <c r="E958" s="293"/>
      <c r="F958" s="880" t="str">
        <f>'2. CAD NCCF'!F958:L958</f>
        <v>Non-FI issued covered bonds, low or not rated</v>
      </c>
      <c r="G958" s="881"/>
      <c r="H958" s="881"/>
      <c r="I958" s="881"/>
      <c r="J958" s="881"/>
      <c r="K958" s="881"/>
      <c r="L958" s="882"/>
      <c r="M958" s="400">
        <f t="shared" si="275"/>
        <v>0</v>
      </c>
      <c r="N958" s="411">
        <f t="shared" si="275"/>
        <v>0</v>
      </c>
      <c r="O958" s="414">
        <f t="shared" si="275"/>
        <v>0</v>
      </c>
      <c r="P958" s="414">
        <f t="shared" si="275"/>
        <v>0</v>
      </c>
      <c r="Q958" s="415">
        <f t="shared" si="275"/>
        <v>0</v>
      </c>
      <c r="R958" s="411">
        <f t="shared" si="275"/>
        <v>0</v>
      </c>
      <c r="S958" s="414">
        <f t="shared" si="275"/>
        <v>0</v>
      </c>
      <c r="T958" s="414">
        <f t="shared" si="275"/>
        <v>0</v>
      </c>
      <c r="U958" s="414">
        <f t="shared" si="275"/>
        <v>0</v>
      </c>
      <c r="V958" s="414">
        <f t="shared" si="275"/>
        <v>0</v>
      </c>
      <c r="W958" s="414">
        <f t="shared" si="275"/>
        <v>0</v>
      </c>
      <c r="X958" s="414">
        <f t="shared" si="275"/>
        <v>0</v>
      </c>
      <c r="Y958" s="414">
        <f t="shared" si="275"/>
        <v>0</v>
      </c>
      <c r="Z958" s="414">
        <f t="shared" si="275"/>
        <v>0</v>
      </c>
      <c r="AA958" s="414">
        <f t="shared" si="275"/>
        <v>0</v>
      </c>
      <c r="AB958" s="414">
        <f t="shared" si="275"/>
        <v>0</v>
      </c>
      <c r="AC958" s="400">
        <f t="shared" si="276"/>
        <v>0</v>
      </c>
      <c r="AD958" s="1743"/>
      <c r="AE958" s="1083"/>
      <c r="AF958" s="856"/>
    </row>
    <row r="959" spans="1:32" ht="15" customHeight="1" outlineLevel="1" x14ac:dyDescent="0.2">
      <c r="A959" s="11">
        <v>279</v>
      </c>
      <c r="B959" s="294"/>
      <c r="C959" s="292"/>
      <c r="D959" s="292"/>
      <c r="E959" s="877" t="str">
        <f>'2. CAD NCCF'!E959:L959</f>
        <v>FI issued CBP, low or not rated</v>
      </c>
      <c r="F959" s="878"/>
      <c r="G959" s="878"/>
      <c r="H959" s="878"/>
      <c r="I959" s="878"/>
      <c r="J959" s="878"/>
      <c r="K959" s="878"/>
      <c r="L959" s="879"/>
      <c r="M959" s="399">
        <f>SUBTOTAL(9,M960:M962)</f>
        <v>0</v>
      </c>
      <c r="N959" s="402">
        <f t="shared" ref="N959:AC959" si="277">SUBTOTAL(9,N960:N962)</f>
        <v>0</v>
      </c>
      <c r="O959" s="406">
        <f t="shared" si="277"/>
        <v>0</v>
      </c>
      <c r="P959" s="405">
        <f t="shared" si="277"/>
        <v>0</v>
      </c>
      <c r="Q959" s="407">
        <f t="shared" si="277"/>
        <v>0</v>
      </c>
      <c r="R959" s="402">
        <f t="shared" si="277"/>
        <v>0</v>
      </c>
      <c r="S959" s="405">
        <f t="shared" si="277"/>
        <v>0</v>
      </c>
      <c r="T959" s="406">
        <f t="shared" si="277"/>
        <v>0</v>
      </c>
      <c r="U959" s="405">
        <f t="shared" si="277"/>
        <v>0</v>
      </c>
      <c r="V959" s="406">
        <f t="shared" si="277"/>
        <v>0</v>
      </c>
      <c r="W959" s="405">
        <f t="shared" si="277"/>
        <v>0</v>
      </c>
      <c r="X959" s="406">
        <f t="shared" si="277"/>
        <v>0</v>
      </c>
      <c r="Y959" s="405">
        <f t="shared" si="277"/>
        <v>0</v>
      </c>
      <c r="Z959" s="406">
        <f t="shared" si="277"/>
        <v>0</v>
      </c>
      <c r="AA959" s="405">
        <f t="shared" si="277"/>
        <v>0</v>
      </c>
      <c r="AB959" s="416">
        <f t="shared" si="277"/>
        <v>0</v>
      </c>
      <c r="AC959" s="399">
        <f t="shared" si="277"/>
        <v>0</v>
      </c>
      <c r="AD959" s="1743"/>
      <c r="AE959" s="1083"/>
      <c r="AF959" s="856"/>
    </row>
    <row r="960" spans="1:32" ht="15" customHeight="1" outlineLevel="1" x14ac:dyDescent="0.2">
      <c r="A960" s="11">
        <v>280</v>
      </c>
      <c r="B960" s="294"/>
      <c r="C960" s="292"/>
      <c r="D960" s="292"/>
      <c r="E960" s="293"/>
      <c r="F960" s="880" t="str">
        <f>'2. CAD NCCF'!F960:L960</f>
        <v>FI issued unsecured bonds and paper, low or not rated</v>
      </c>
      <c r="G960" s="881"/>
      <c r="H960" s="881"/>
      <c r="I960" s="881"/>
      <c r="J960" s="881"/>
      <c r="K960" s="881"/>
      <c r="L960" s="882"/>
      <c r="M960" s="400">
        <f t="shared" ref="M960:AB962" si="278">M184</f>
        <v>0</v>
      </c>
      <c r="N960" s="411">
        <f t="shared" si="278"/>
        <v>0</v>
      </c>
      <c r="O960" s="414">
        <f t="shared" si="278"/>
        <v>0</v>
      </c>
      <c r="P960" s="414">
        <f t="shared" si="278"/>
        <v>0</v>
      </c>
      <c r="Q960" s="415">
        <f t="shared" si="278"/>
        <v>0</v>
      </c>
      <c r="R960" s="411">
        <f t="shared" si="278"/>
        <v>0</v>
      </c>
      <c r="S960" s="414">
        <f t="shared" si="278"/>
        <v>0</v>
      </c>
      <c r="T960" s="414">
        <f t="shared" si="278"/>
        <v>0</v>
      </c>
      <c r="U960" s="414">
        <f t="shared" si="278"/>
        <v>0</v>
      </c>
      <c r="V960" s="414">
        <f t="shared" si="278"/>
        <v>0</v>
      </c>
      <c r="W960" s="414">
        <f t="shared" si="278"/>
        <v>0</v>
      </c>
      <c r="X960" s="414">
        <f t="shared" si="278"/>
        <v>0</v>
      </c>
      <c r="Y960" s="414">
        <f t="shared" si="278"/>
        <v>0</v>
      </c>
      <c r="Z960" s="414">
        <f t="shared" si="278"/>
        <v>0</v>
      </c>
      <c r="AA960" s="414">
        <f t="shared" si="278"/>
        <v>0</v>
      </c>
      <c r="AB960" s="414">
        <f t="shared" si="278"/>
        <v>0</v>
      </c>
      <c r="AC960" s="400">
        <f t="shared" ref="AC960:AC962" si="279">M960-SUM(N960:AB960)</f>
        <v>0</v>
      </c>
      <c r="AD960" s="1743"/>
      <c r="AE960" s="1083"/>
      <c r="AF960" s="856"/>
    </row>
    <row r="961" spans="1:32" ht="15" customHeight="1" outlineLevel="1" x14ac:dyDescent="0.2">
      <c r="A961" s="11">
        <v>281</v>
      </c>
      <c r="B961" s="294"/>
      <c r="C961" s="289"/>
      <c r="D961" s="289"/>
      <c r="E961" s="289"/>
      <c r="F961" s="880" t="str">
        <f>'2. CAD NCCF'!F961:L961</f>
        <v>FI issued covered bonds, low or not rated</v>
      </c>
      <c r="G961" s="881"/>
      <c r="H961" s="881"/>
      <c r="I961" s="881"/>
      <c r="J961" s="881"/>
      <c r="K961" s="881"/>
      <c r="L961" s="882"/>
      <c r="M961" s="400">
        <f t="shared" si="278"/>
        <v>0</v>
      </c>
      <c r="N961" s="411">
        <f t="shared" si="278"/>
        <v>0</v>
      </c>
      <c r="O961" s="414">
        <f t="shared" si="278"/>
        <v>0</v>
      </c>
      <c r="P961" s="414">
        <f t="shared" si="278"/>
        <v>0</v>
      </c>
      <c r="Q961" s="415">
        <f t="shared" si="278"/>
        <v>0</v>
      </c>
      <c r="R961" s="411">
        <f t="shared" si="278"/>
        <v>0</v>
      </c>
      <c r="S961" s="414">
        <f t="shared" si="278"/>
        <v>0</v>
      </c>
      <c r="T961" s="414">
        <f t="shared" si="278"/>
        <v>0</v>
      </c>
      <c r="U961" s="414">
        <f t="shared" si="278"/>
        <v>0</v>
      </c>
      <c r="V961" s="414">
        <f t="shared" si="278"/>
        <v>0</v>
      </c>
      <c r="W961" s="414">
        <f t="shared" si="278"/>
        <v>0</v>
      </c>
      <c r="X961" s="414">
        <f t="shared" si="278"/>
        <v>0</v>
      </c>
      <c r="Y961" s="414">
        <f t="shared" si="278"/>
        <v>0</v>
      </c>
      <c r="Z961" s="414">
        <f t="shared" si="278"/>
        <v>0</v>
      </c>
      <c r="AA961" s="414">
        <f t="shared" si="278"/>
        <v>0</v>
      </c>
      <c r="AB961" s="414">
        <f t="shared" si="278"/>
        <v>0</v>
      </c>
      <c r="AC961" s="400">
        <f t="shared" si="279"/>
        <v>0</v>
      </c>
      <c r="AD961" s="1743"/>
      <c r="AE961" s="1083"/>
      <c r="AF961" s="856"/>
    </row>
    <row r="962" spans="1:32" ht="15" customHeight="1" outlineLevel="1" x14ac:dyDescent="0.2">
      <c r="A962" s="11">
        <v>282</v>
      </c>
      <c r="B962" s="294"/>
      <c r="C962" s="289"/>
      <c r="D962" s="289"/>
      <c r="E962" s="289"/>
      <c r="F962" s="880" t="str">
        <f>'2. CAD NCCF'!F962:L962</f>
        <v>FI issued jumbo covered bonds, low or not rated</v>
      </c>
      <c r="G962" s="881"/>
      <c r="H962" s="881"/>
      <c r="I962" s="881"/>
      <c r="J962" s="881"/>
      <c r="K962" s="881"/>
      <c r="L962" s="882"/>
      <c r="M962" s="400">
        <f t="shared" si="278"/>
        <v>0</v>
      </c>
      <c r="N962" s="411">
        <f t="shared" si="278"/>
        <v>0</v>
      </c>
      <c r="O962" s="414">
        <f t="shared" si="278"/>
        <v>0</v>
      </c>
      <c r="P962" s="414">
        <f t="shared" si="278"/>
        <v>0</v>
      </c>
      <c r="Q962" s="415">
        <f t="shared" si="278"/>
        <v>0</v>
      </c>
      <c r="R962" s="411">
        <f t="shared" si="278"/>
        <v>0</v>
      </c>
      <c r="S962" s="414">
        <f t="shared" si="278"/>
        <v>0</v>
      </c>
      <c r="T962" s="414">
        <f t="shared" si="278"/>
        <v>0</v>
      </c>
      <c r="U962" s="414">
        <f t="shared" si="278"/>
        <v>0</v>
      </c>
      <c r="V962" s="414">
        <f t="shared" si="278"/>
        <v>0</v>
      </c>
      <c r="W962" s="414">
        <f t="shared" si="278"/>
        <v>0</v>
      </c>
      <c r="X962" s="414">
        <f t="shared" si="278"/>
        <v>0</v>
      </c>
      <c r="Y962" s="414">
        <f t="shared" si="278"/>
        <v>0</v>
      </c>
      <c r="Z962" s="414">
        <f t="shared" si="278"/>
        <v>0</v>
      </c>
      <c r="AA962" s="414">
        <f t="shared" si="278"/>
        <v>0</v>
      </c>
      <c r="AB962" s="414">
        <f t="shared" si="278"/>
        <v>0</v>
      </c>
      <c r="AC962" s="400">
        <f t="shared" si="279"/>
        <v>0</v>
      </c>
      <c r="AD962" s="1744"/>
      <c r="AE962" s="858"/>
      <c r="AF962" s="859"/>
    </row>
    <row r="963" spans="1:32" outlineLevel="1" x14ac:dyDescent="0.2">
      <c r="A963" s="11">
        <v>283</v>
      </c>
      <c r="B963" s="294"/>
      <c r="C963" s="289"/>
      <c r="D963" s="868" t="str">
        <f>'2. CAD NCCF'!D963:AF963</f>
        <v>Asset backed securities (ABS) and Asset backed commercial paper (ABCP)</v>
      </c>
      <c r="E963" s="869"/>
      <c r="F963" s="869"/>
      <c r="G963" s="869"/>
      <c r="H963" s="869"/>
      <c r="I963" s="869"/>
      <c r="J963" s="869"/>
      <c r="K963" s="869"/>
      <c r="L963" s="869"/>
      <c r="M963" s="869"/>
      <c r="N963" s="869"/>
      <c r="O963" s="869"/>
      <c r="P963" s="869"/>
      <c r="Q963" s="869"/>
      <c r="R963" s="869"/>
      <c r="S963" s="869"/>
      <c r="T963" s="869"/>
      <c r="U963" s="869"/>
      <c r="V963" s="869"/>
      <c r="W963" s="869"/>
      <c r="X963" s="869"/>
      <c r="Y963" s="869"/>
      <c r="Z963" s="869"/>
      <c r="AA963" s="869"/>
      <c r="AB963" s="869"/>
      <c r="AC963" s="869"/>
      <c r="AD963" s="869"/>
      <c r="AE963" s="869"/>
      <c r="AF963" s="870"/>
    </row>
    <row r="964" spans="1:32" outlineLevel="1" x14ac:dyDescent="0.2">
      <c r="A964" s="11">
        <v>284</v>
      </c>
      <c r="B964" s="294"/>
      <c r="C964" s="289"/>
      <c r="D964" s="289"/>
      <c r="E964" s="933" t="str">
        <f>'2. CAD NCCF'!E964:L964</f>
        <v>Non-FI issued ABS and ABCP, high rated</v>
      </c>
      <c r="F964" s="934"/>
      <c r="G964" s="934"/>
      <c r="H964" s="934"/>
      <c r="I964" s="934"/>
      <c r="J964" s="934"/>
      <c r="K964" s="934"/>
      <c r="L964" s="935"/>
      <c r="M964" s="399">
        <f>SUBTOTAL(9,M965:M966)</f>
        <v>0</v>
      </c>
      <c r="N964" s="402">
        <f t="shared" ref="N964:AC964" si="280">SUBTOTAL(9,N965:N966)</f>
        <v>0</v>
      </c>
      <c r="O964" s="406">
        <f t="shared" si="280"/>
        <v>0</v>
      </c>
      <c r="P964" s="405">
        <f t="shared" si="280"/>
        <v>0</v>
      </c>
      <c r="Q964" s="407">
        <f t="shared" si="280"/>
        <v>0</v>
      </c>
      <c r="R964" s="402">
        <f t="shared" si="280"/>
        <v>0</v>
      </c>
      <c r="S964" s="405">
        <f t="shared" si="280"/>
        <v>0</v>
      </c>
      <c r="T964" s="406">
        <f t="shared" si="280"/>
        <v>0</v>
      </c>
      <c r="U964" s="405">
        <f t="shared" si="280"/>
        <v>0</v>
      </c>
      <c r="V964" s="406">
        <f t="shared" si="280"/>
        <v>0</v>
      </c>
      <c r="W964" s="405">
        <f t="shared" si="280"/>
        <v>0</v>
      </c>
      <c r="X964" s="406">
        <f t="shared" si="280"/>
        <v>0</v>
      </c>
      <c r="Y964" s="405">
        <f t="shared" si="280"/>
        <v>0</v>
      </c>
      <c r="Z964" s="406">
        <f t="shared" si="280"/>
        <v>0</v>
      </c>
      <c r="AA964" s="405">
        <f t="shared" si="280"/>
        <v>0</v>
      </c>
      <c r="AB964" s="416">
        <f t="shared" si="280"/>
        <v>0</v>
      </c>
      <c r="AC964" s="399">
        <f t="shared" si="280"/>
        <v>0</v>
      </c>
      <c r="AD964" s="1671"/>
      <c r="AE964" s="852"/>
      <c r="AF964" s="853"/>
    </row>
    <row r="965" spans="1:32" outlineLevel="1" x14ac:dyDescent="0.2">
      <c r="A965" s="11">
        <v>285</v>
      </c>
      <c r="B965" s="294"/>
      <c r="C965" s="289"/>
      <c r="D965" s="289"/>
      <c r="E965" s="289"/>
      <c r="F965" s="880" t="str">
        <f>'2. CAD NCCF'!F965:L965</f>
        <v>Non-FI issued ABS, high rated</v>
      </c>
      <c r="G965" s="881"/>
      <c r="H965" s="881"/>
      <c r="I965" s="881"/>
      <c r="J965" s="881"/>
      <c r="K965" s="881"/>
      <c r="L965" s="881"/>
      <c r="M965" s="400">
        <f t="shared" ref="M965:AB966" si="281">M189</f>
        <v>0</v>
      </c>
      <c r="N965" s="411">
        <f t="shared" si="281"/>
        <v>0</v>
      </c>
      <c r="O965" s="414">
        <f t="shared" si="281"/>
        <v>0</v>
      </c>
      <c r="P965" s="414">
        <f t="shared" si="281"/>
        <v>0</v>
      </c>
      <c r="Q965" s="415">
        <f t="shared" si="281"/>
        <v>0</v>
      </c>
      <c r="R965" s="411">
        <f t="shared" si="281"/>
        <v>0</v>
      </c>
      <c r="S965" s="414">
        <f t="shared" si="281"/>
        <v>0</v>
      </c>
      <c r="T965" s="414">
        <f t="shared" si="281"/>
        <v>0</v>
      </c>
      <c r="U965" s="414">
        <f t="shared" si="281"/>
        <v>0</v>
      </c>
      <c r="V965" s="414">
        <f t="shared" si="281"/>
        <v>0</v>
      </c>
      <c r="W965" s="414">
        <f t="shared" si="281"/>
        <v>0</v>
      </c>
      <c r="X965" s="414">
        <f t="shared" si="281"/>
        <v>0</v>
      </c>
      <c r="Y965" s="414">
        <f t="shared" si="281"/>
        <v>0</v>
      </c>
      <c r="Z965" s="414">
        <f t="shared" si="281"/>
        <v>0</v>
      </c>
      <c r="AA965" s="414">
        <f t="shared" si="281"/>
        <v>0</v>
      </c>
      <c r="AB965" s="414">
        <f t="shared" si="281"/>
        <v>0</v>
      </c>
      <c r="AC965" s="400">
        <f t="shared" ref="AC965:AC966" si="282">M965-SUM(N965:AB965)</f>
        <v>0</v>
      </c>
      <c r="AD965" s="1743"/>
      <c r="AE965" s="1083"/>
      <c r="AF965" s="856"/>
    </row>
    <row r="966" spans="1:32" ht="15" customHeight="1" outlineLevel="1" x14ac:dyDescent="0.2">
      <c r="A966" s="11">
        <v>286</v>
      </c>
      <c r="B966" s="294"/>
      <c r="C966" s="289"/>
      <c r="D966" s="289"/>
      <c r="E966" s="289"/>
      <c r="F966" s="880" t="str">
        <f>'2. CAD NCCF'!F966:L966</f>
        <v>Non-FI issued ABCP, high rated</v>
      </c>
      <c r="G966" s="881"/>
      <c r="H966" s="881"/>
      <c r="I966" s="881"/>
      <c r="J966" s="881"/>
      <c r="K966" s="881"/>
      <c r="L966" s="881"/>
      <c r="M966" s="400">
        <f t="shared" si="281"/>
        <v>0</v>
      </c>
      <c r="N966" s="411">
        <f t="shared" si="281"/>
        <v>0</v>
      </c>
      <c r="O966" s="414">
        <f t="shared" si="281"/>
        <v>0</v>
      </c>
      <c r="P966" s="414">
        <f t="shared" si="281"/>
        <v>0</v>
      </c>
      <c r="Q966" s="415">
        <f t="shared" si="281"/>
        <v>0</v>
      </c>
      <c r="R966" s="411">
        <f t="shared" si="281"/>
        <v>0</v>
      </c>
      <c r="S966" s="414">
        <f t="shared" si="281"/>
        <v>0</v>
      </c>
      <c r="T966" s="414">
        <f t="shared" si="281"/>
        <v>0</v>
      </c>
      <c r="U966" s="414">
        <f t="shared" si="281"/>
        <v>0</v>
      </c>
      <c r="V966" s="414">
        <f t="shared" si="281"/>
        <v>0</v>
      </c>
      <c r="W966" s="414">
        <f t="shared" si="281"/>
        <v>0</v>
      </c>
      <c r="X966" s="414">
        <f t="shared" si="281"/>
        <v>0</v>
      </c>
      <c r="Y966" s="414">
        <f t="shared" si="281"/>
        <v>0</v>
      </c>
      <c r="Z966" s="414">
        <f t="shared" si="281"/>
        <v>0</v>
      </c>
      <c r="AA966" s="414">
        <f t="shared" si="281"/>
        <v>0</v>
      </c>
      <c r="AB966" s="414">
        <f t="shared" si="281"/>
        <v>0</v>
      </c>
      <c r="AC966" s="400">
        <f t="shared" si="282"/>
        <v>0</v>
      </c>
      <c r="AD966" s="1743"/>
      <c r="AE966" s="1083"/>
      <c r="AF966" s="856"/>
    </row>
    <row r="967" spans="1:32" outlineLevel="1" x14ac:dyDescent="0.2">
      <c r="A967" s="11">
        <v>287</v>
      </c>
      <c r="B967" s="294"/>
      <c r="C967" s="289"/>
      <c r="D967" s="289"/>
      <c r="E967" s="877" t="str">
        <f>'2. CAD NCCF'!E967:L967</f>
        <v>FI issued ABS and ABCP, high rated</v>
      </c>
      <c r="F967" s="878"/>
      <c r="G967" s="878"/>
      <c r="H967" s="878"/>
      <c r="I967" s="878"/>
      <c r="J967" s="878"/>
      <c r="K967" s="878"/>
      <c r="L967" s="879"/>
      <c r="M967" s="399">
        <f>SUBTOTAL(9,M968:M969)</f>
        <v>0</v>
      </c>
      <c r="N967" s="402">
        <f t="shared" ref="N967:AC967" si="283">SUBTOTAL(9,N968:N969)</f>
        <v>0</v>
      </c>
      <c r="O967" s="406">
        <f t="shared" si="283"/>
        <v>0</v>
      </c>
      <c r="P967" s="405">
        <f t="shared" si="283"/>
        <v>0</v>
      </c>
      <c r="Q967" s="407">
        <f t="shared" si="283"/>
        <v>0</v>
      </c>
      <c r="R967" s="402">
        <f t="shared" si="283"/>
        <v>0</v>
      </c>
      <c r="S967" s="405">
        <f t="shared" si="283"/>
        <v>0</v>
      </c>
      <c r="T967" s="406">
        <f t="shared" si="283"/>
        <v>0</v>
      </c>
      <c r="U967" s="405">
        <f t="shared" si="283"/>
        <v>0</v>
      </c>
      <c r="V967" s="406">
        <f t="shared" si="283"/>
        <v>0</v>
      </c>
      <c r="W967" s="405">
        <f t="shared" si="283"/>
        <v>0</v>
      </c>
      <c r="X967" s="406">
        <f t="shared" si="283"/>
        <v>0</v>
      </c>
      <c r="Y967" s="405">
        <f t="shared" si="283"/>
        <v>0</v>
      </c>
      <c r="Z967" s="406">
        <f t="shared" si="283"/>
        <v>0</v>
      </c>
      <c r="AA967" s="405">
        <f t="shared" si="283"/>
        <v>0</v>
      </c>
      <c r="AB967" s="416">
        <f t="shared" si="283"/>
        <v>0</v>
      </c>
      <c r="AC967" s="399">
        <f t="shared" si="283"/>
        <v>0</v>
      </c>
      <c r="AD967" s="1743"/>
      <c r="AE967" s="1083"/>
      <c r="AF967" s="856"/>
    </row>
    <row r="968" spans="1:32" ht="15" customHeight="1" outlineLevel="1" x14ac:dyDescent="0.2">
      <c r="A968" s="11">
        <v>288</v>
      </c>
      <c r="B968" s="294"/>
      <c r="C968" s="289"/>
      <c r="D968" s="289"/>
      <c r="E968" s="289"/>
      <c r="F968" s="880" t="str">
        <f>'2. CAD NCCF'!F968:L968</f>
        <v>FI issued ABS, high rated</v>
      </c>
      <c r="G968" s="881"/>
      <c r="H968" s="881"/>
      <c r="I968" s="881"/>
      <c r="J968" s="881"/>
      <c r="K968" s="881"/>
      <c r="L968" s="881"/>
      <c r="M968" s="400">
        <f t="shared" ref="M968:AB969" si="284">M192</f>
        <v>0</v>
      </c>
      <c r="N968" s="411">
        <f t="shared" si="284"/>
        <v>0</v>
      </c>
      <c r="O968" s="414">
        <f t="shared" si="284"/>
        <v>0</v>
      </c>
      <c r="P968" s="414">
        <f t="shared" si="284"/>
        <v>0</v>
      </c>
      <c r="Q968" s="415">
        <f t="shared" si="284"/>
        <v>0</v>
      </c>
      <c r="R968" s="411">
        <f t="shared" si="284"/>
        <v>0</v>
      </c>
      <c r="S968" s="414">
        <f t="shared" si="284"/>
        <v>0</v>
      </c>
      <c r="T968" s="414">
        <f t="shared" si="284"/>
        <v>0</v>
      </c>
      <c r="U968" s="414">
        <f t="shared" si="284"/>
        <v>0</v>
      </c>
      <c r="V968" s="414">
        <f t="shared" si="284"/>
        <v>0</v>
      </c>
      <c r="W968" s="414">
        <f t="shared" si="284"/>
        <v>0</v>
      </c>
      <c r="X968" s="414">
        <f t="shared" si="284"/>
        <v>0</v>
      </c>
      <c r="Y968" s="414">
        <f t="shared" si="284"/>
        <v>0</v>
      </c>
      <c r="Z968" s="414">
        <f t="shared" si="284"/>
        <v>0</v>
      </c>
      <c r="AA968" s="414">
        <f t="shared" si="284"/>
        <v>0</v>
      </c>
      <c r="AB968" s="414">
        <f t="shared" si="284"/>
        <v>0</v>
      </c>
      <c r="AC968" s="400">
        <f t="shared" ref="AC968:AC969" si="285">M968-SUM(N968:AB968)</f>
        <v>0</v>
      </c>
      <c r="AD968" s="1743"/>
      <c r="AE968" s="1083"/>
      <c r="AF968" s="856"/>
    </row>
    <row r="969" spans="1:32" ht="15" customHeight="1" outlineLevel="1" x14ac:dyDescent="0.2">
      <c r="A969" s="11">
        <v>289</v>
      </c>
      <c r="B969" s="294"/>
      <c r="C969" s="289"/>
      <c r="D969" s="289"/>
      <c r="E969" s="289"/>
      <c r="F969" s="880" t="str">
        <f>'2. CAD NCCF'!F969:L969</f>
        <v>FI issued ABCP, high rated</v>
      </c>
      <c r="G969" s="881"/>
      <c r="H969" s="881"/>
      <c r="I969" s="881"/>
      <c r="J969" s="881"/>
      <c r="K969" s="881"/>
      <c r="L969" s="881"/>
      <c r="M969" s="400">
        <f t="shared" si="284"/>
        <v>0</v>
      </c>
      <c r="N969" s="411">
        <f t="shared" si="284"/>
        <v>0</v>
      </c>
      <c r="O969" s="414">
        <f t="shared" si="284"/>
        <v>0</v>
      </c>
      <c r="P969" s="414">
        <f t="shared" si="284"/>
        <v>0</v>
      </c>
      <c r="Q969" s="415">
        <f t="shared" si="284"/>
        <v>0</v>
      </c>
      <c r="R969" s="411">
        <f t="shared" si="284"/>
        <v>0</v>
      </c>
      <c r="S969" s="414">
        <f t="shared" si="284"/>
        <v>0</v>
      </c>
      <c r="T969" s="414">
        <f t="shared" si="284"/>
        <v>0</v>
      </c>
      <c r="U969" s="414">
        <f t="shared" si="284"/>
        <v>0</v>
      </c>
      <c r="V969" s="414">
        <f t="shared" si="284"/>
        <v>0</v>
      </c>
      <c r="W969" s="414">
        <f t="shared" si="284"/>
        <v>0</v>
      </c>
      <c r="X969" s="414">
        <f t="shared" si="284"/>
        <v>0</v>
      </c>
      <c r="Y969" s="414">
        <f t="shared" si="284"/>
        <v>0</v>
      </c>
      <c r="Z969" s="414">
        <f t="shared" si="284"/>
        <v>0</v>
      </c>
      <c r="AA969" s="414">
        <f t="shared" si="284"/>
        <v>0</v>
      </c>
      <c r="AB969" s="414">
        <f t="shared" si="284"/>
        <v>0</v>
      </c>
      <c r="AC969" s="400">
        <f t="shared" si="285"/>
        <v>0</v>
      </c>
      <c r="AD969" s="1743"/>
      <c r="AE969" s="1083"/>
      <c r="AF969" s="856"/>
    </row>
    <row r="970" spans="1:32" outlineLevel="1" x14ac:dyDescent="0.2">
      <c r="A970" s="11">
        <v>290</v>
      </c>
      <c r="B970" s="294"/>
      <c r="C970" s="289"/>
      <c r="D970" s="289"/>
      <c r="E970" s="877" t="str">
        <f>'2. CAD NCCF'!E970:L970</f>
        <v>Non-FI issued ABS and ABCP, medium rated</v>
      </c>
      <c r="F970" s="878"/>
      <c r="G970" s="878"/>
      <c r="H970" s="878"/>
      <c r="I970" s="878"/>
      <c r="J970" s="878"/>
      <c r="K970" s="878"/>
      <c r="L970" s="879"/>
      <c r="M970" s="399">
        <f>SUBTOTAL(9,M971:M972)</f>
        <v>0</v>
      </c>
      <c r="N970" s="402">
        <f t="shared" ref="N970:AC970" si="286">SUBTOTAL(9,N971:N972)</f>
        <v>0</v>
      </c>
      <c r="O970" s="406">
        <f t="shared" si="286"/>
        <v>0</v>
      </c>
      <c r="P970" s="405">
        <f t="shared" si="286"/>
        <v>0</v>
      </c>
      <c r="Q970" s="407">
        <f t="shared" si="286"/>
        <v>0</v>
      </c>
      <c r="R970" s="402">
        <f t="shared" si="286"/>
        <v>0</v>
      </c>
      <c r="S970" s="405">
        <f t="shared" si="286"/>
        <v>0</v>
      </c>
      <c r="T970" s="406">
        <f t="shared" si="286"/>
        <v>0</v>
      </c>
      <c r="U970" s="405">
        <f t="shared" si="286"/>
        <v>0</v>
      </c>
      <c r="V970" s="406">
        <f t="shared" si="286"/>
        <v>0</v>
      </c>
      <c r="W970" s="405">
        <f t="shared" si="286"/>
        <v>0</v>
      </c>
      <c r="X970" s="406">
        <f t="shared" si="286"/>
        <v>0</v>
      </c>
      <c r="Y970" s="405">
        <f t="shared" si="286"/>
        <v>0</v>
      </c>
      <c r="Z970" s="406">
        <f t="shared" si="286"/>
        <v>0</v>
      </c>
      <c r="AA970" s="405">
        <f t="shared" si="286"/>
        <v>0</v>
      </c>
      <c r="AB970" s="416">
        <f t="shared" si="286"/>
        <v>0</v>
      </c>
      <c r="AC970" s="399">
        <f t="shared" si="286"/>
        <v>0</v>
      </c>
      <c r="AD970" s="1743"/>
      <c r="AE970" s="1083"/>
      <c r="AF970" s="856"/>
    </row>
    <row r="971" spans="1:32" ht="15" customHeight="1" outlineLevel="1" x14ac:dyDescent="0.2">
      <c r="A971" s="11">
        <v>291</v>
      </c>
      <c r="B971" s="294"/>
      <c r="C971" s="289"/>
      <c r="D971" s="289"/>
      <c r="E971" s="289"/>
      <c r="F971" s="880" t="str">
        <f>'2. CAD NCCF'!F971:L971</f>
        <v>Non-FI issued ABS, medium rated</v>
      </c>
      <c r="G971" s="881"/>
      <c r="H971" s="881"/>
      <c r="I971" s="881"/>
      <c r="J971" s="881"/>
      <c r="K971" s="881"/>
      <c r="L971" s="881"/>
      <c r="M971" s="400">
        <f t="shared" ref="M971:AB972" si="287">M195</f>
        <v>0</v>
      </c>
      <c r="N971" s="411">
        <f t="shared" si="287"/>
        <v>0</v>
      </c>
      <c r="O971" s="414">
        <f t="shared" si="287"/>
        <v>0</v>
      </c>
      <c r="P971" s="414">
        <f t="shared" si="287"/>
        <v>0</v>
      </c>
      <c r="Q971" s="415">
        <f t="shared" si="287"/>
        <v>0</v>
      </c>
      <c r="R971" s="411">
        <f t="shared" si="287"/>
        <v>0</v>
      </c>
      <c r="S971" s="414">
        <f t="shared" si="287"/>
        <v>0</v>
      </c>
      <c r="T971" s="414">
        <f t="shared" si="287"/>
        <v>0</v>
      </c>
      <c r="U971" s="414">
        <f t="shared" si="287"/>
        <v>0</v>
      </c>
      <c r="V971" s="414">
        <f t="shared" si="287"/>
        <v>0</v>
      </c>
      <c r="W971" s="414">
        <f t="shared" si="287"/>
        <v>0</v>
      </c>
      <c r="X971" s="414">
        <f t="shared" si="287"/>
        <v>0</v>
      </c>
      <c r="Y971" s="414">
        <f t="shared" si="287"/>
        <v>0</v>
      </c>
      <c r="Z971" s="414">
        <f t="shared" si="287"/>
        <v>0</v>
      </c>
      <c r="AA971" s="414">
        <f t="shared" si="287"/>
        <v>0</v>
      </c>
      <c r="AB971" s="414">
        <f t="shared" si="287"/>
        <v>0</v>
      </c>
      <c r="AC971" s="400">
        <f t="shared" ref="AC971:AC972" si="288">M971-SUM(N971:AB971)</f>
        <v>0</v>
      </c>
      <c r="AD971" s="1743"/>
      <c r="AE971" s="1083"/>
      <c r="AF971" s="856"/>
    </row>
    <row r="972" spans="1:32" ht="15" customHeight="1" outlineLevel="1" x14ac:dyDescent="0.2">
      <c r="A972" s="11">
        <v>292</v>
      </c>
      <c r="B972" s="294"/>
      <c r="C972" s="289"/>
      <c r="D972" s="289"/>
      <c r="E972" s="289"/>
      <c r="F972" s="880" t="str">
        <f>'2. CAD NCCF'!F972:L972</f>
        <v>Non-FI issued ABCP, medium rated</v>
      </c>
      <c r="G972" s="881"/>
      <c r="H972" s="881"/>
      <c r="I972" s="881"/>
      <c r="J972" s="881"/>
      <c r="K972" s="881"/>
      <c r="L972" s="881"/>
      <c r="M972" s="400">
        <f t="shared" si="287"/>
        <v>0</v>
      </c>
      <c r="N972" s="411">
        <f t="shared" si="287"/>
        <v>0</v>
      </c>
      <c r="O972" s="414">
        <f t="shared" si="287"/>
        <v>0</v>
      </c>
      <c r="P972" s="414">
        <f t="shared" si="287"/>
        <v>0</v>
      </c>
      <c r="Q972" s="415">
        <f t="shared" si="287"/>
        <v>0</v>
      </c>
      <c r="R972" s="411">
        <f t="shared" si="287"/>
        <v>0</v>
      </c>
      <c r="S972" s="414">
        <f t="shared" si="287"/>
        <v>0</v>
      </c>
      <c r="T972" s="414">
        <f t="shared" si="287"/>
        <v>0</v>
      </c>
      <c r="U972" s="414">
        <f t="shared" si="287"/>
        <v>0</v>
      </c>
      <c r="V972" s="414">
        <f t="shared" si="287"/>
        <v>0</v>
      </c>
      <c r="W972" s="414">
        <f t="shared" si="287"/>
        <v>0</v>
      </c>
      <c r="X972" s="414">
        <f t="shared" si="287"/>
        <v>0</v>
      </c>
      <c r="Y972" s="414">
        <f t="shared" si="287"/>
        <v>0</v>
      </c>
      <c r="Z972" s="414">
        <f t="shared" si="287"/>
        <v>0</v>
      </c>
      <c r="AA972" s="414">
        <f t="shared" si="287"/>
        <v>0</v>
      </c>
      <c r="AB972" s="414">
        <f t="shared" si="287"/>
        <v>0</v>
      </c>
      <c r="AC972" s="400">
        <f t="shared" si="288"/>
        <v>0</v>
      </c>
      <c r="AD972" s="1743"/>
      <c r="AE972" s="1083"/>
      <c r="AF972" s="856"/>
    </row>
    <row r="973" spans="1:32" outlineLevel="1" x14ac:dyDescent="0.2">
      <c r="A973" s="11">
        <v>293</v>
      </c>
      <c r="B973" s="294"/>
      <c r="C973" s="289"/>
      <c r="D973" s="289"/>
      <c r="E973" s="877" t="str">
        <f>'2. CAD NCCF'!E973:L973</f>
        <v>FI issued ABS and ABCP, medium rated</v>
      </c>
      <c r="F973" s="878"/>
      <c r="G973" s="878"/>
      <c r="H973" s="878"/>
      <c r="I973" s="878"/>
      <c r="J973" s="878"/>
      <c r="K973" s="878"/>
      <c r="L973" s="879"/>
      <c r="M973" s="399">
        <f>SUBTOTAL(9,M974:M975)</f>
        <v>0</v>
      </c>
      <c r="N973" s="402">
        <f t="shared" ref="N973:AC973" si="289">SUBTOTAL(9,N974:N975)</f>
        <v>0</v>
      </c>
      <c r="O973" s="406">
        <f t="shared" si="289"/>
        <v>0</v>
      </c>
      <c r="P973" s="405">
        <f t="shared" si="289"/>
        <v>0</v>
      </c>
      <c r="Q973" s="407">
        <f t="shared" si="289"/>
        <v>0</v>
      </c>
      <c r="R973" s="402">
        <f t="shared" si="289"/>
        <v>0</v>
      </c>
      <c r="S973" s="405">
        <f t="shared" si="289"/>
        <v>0</v>
      </c>
      <c r="T973" s="406">
        <f t="shared" si="289"/>
        <v>0</v>
      </c>
      <c r="U973" s="405">
        <f t="shared" si="289"/>
        <v>0</v>
      </c>
      <c r="V973" s="406">
        <f t="shared" si="289"/>
        <v>0</v>
      </c>
      <c r="W973" s="405">
        <f t="shared" si="289"/>
        <v>0</v>
      </c>
      <c r="X973" s="406">
        <f t="shared" si="289"/>
        <v>0</v>
      </c>
      <c r="Y973" s="405">
        <f t="shared" si="289"/>
        <v>0</v>
      </c>
      <c r="Z973" s="406">
        <f t="shared" si="289"/>
        <v>0</v>
      </c>
      <c r="AA973" s="405">
        <f t="shared" si="289"/>
        <v>0</v>
      </c>
      <c r="AB973" s="416">
        <f t="shared" si="289"/>
        <v>0</v>
      </c>
      <c r="AC973" s="399">
        <f t="shared" si="289"/>
        <v>0</v>
      </c>
      <c r="AD973" s="1743"/>
      <c r="AE973" s="1083"/>
      <c r="AF973" s="856"/>
    </row>
    <row r="974" spans="1:32" ht="15" customHeight="1" outlineLevel="1" x14ac:dyDescent="0.2">
      <c r="A974" s="11">
        <v>294</v>
      </c>
      <c r="B974" s="294"/>
      <c r="C974" s="289"/>
      <c r="D974" s="289"/>
      <c r="E974" s="289"/>
      <c r="F974" s="880" t="str">
        <f>'2. CAD NCCF'!F974:L974</f>
        <v>FI issued ABS, medium rated</v>
      </c>
      <c r="G974" s="881"/>
      <c r="H974" s="881"/>
      <c r="I974" s="881"/>
      <c r="J974" s="881"/>
      <c r="K974" s="881"/>
      <c r="L974" s="881"/>
      <c r="M974" s="400">
        <f t="shared" ref="M974:AB975" si="290">M198</f>
        <v>0</v>
      </c>
      <c r="N974" s="411">
        <f t="shared" si="290"/>
        <v>0</v>
      </c>
      <c r="O974" s="414">
        <f t="shared" si="290"/>
        <v>0</v>
      </c>
      <c r="P974" s="414">
        <f t="shared" si="290"/>
        <v>0</v>
      </c>
      <c r="Q974" s="415">
        <f t="shared" si="290"/>
        <v>0</v>
      </c>
      <c r="R974" s="411">
        <f t="shared" si="290"/>
        <v>0</v>
      </c>
      <c r="S974" s="414">
        <f t="shared" si="290"/>
        <v>0</v>
      </c>
      <c r="T974" s="414">
        <f t="shared" si="290"/>
        <v>0</v>
      </c>
      <c r="U974" s="414">
        <f t="shared" si="290"/>
        <v>0</v>
      </c>
      <c r="V974" s="414">
        <f t="shared" si="290"/>
        <v>0</v>
      </c>
      <c r="W974" s="414">
        <f t="shared" si="290"/>
        <v>0</v>
      </c>
      <c r="X974" s="414">
        <f t="shared" si="290"/>
        <v>0</v>
      </c>
      <c r="Y974" s="414">
        <f t="shared" si="290"/>
        <v>0</v>
      </c>
      <c r="Z974" s="414">
        <f t="shared" si="290"/>
        <v>0</v>
      </c>
      <c r="AA974" s="414">
        <f t="shared" si="290"/>
        <v>0</v>
      </c>
      <c r="AB974" s="414">
        <f t="shared" si="290"/>
        <v>0</v>
      </c>
      <c r="AC974" s="400">
        <f t="shared" ref="AC974:AC975" si="291">M974-SUM(N974:AB974)</f>
        <v>0</v>
      </c>
      <c r="AD974" s="1743"/>
      <c r="AE974" s="1083"/>
      <c r="AF974" s="856"/>
    </row>
    <row r="975" spans="1:32" ht="15" customHeight="1" outlineLevel="1" x14ac:dyDescent="0.2">
      <c r="A975" s="11">
        <v>295</v>
      </c>
      <c r="B975" s="294"/>
      <c r="C975" s="289"/>
      <c r="D975" s="289"/>
      <c r="E975" s="289"/>
      <c r="F975" s="880" t="str">
        <f>'2. CAD NCCF'!F975:L975</f>
        <v>FI issued ABCP, medium rated</v>
      </c>
      <c r="G975" s="881"/>
      <c r="H975" s="881"/>
      <c r="I975" s="881"/>
      <c r="J975" s="881"/>
      <c r="K975" s="881"/>
      <c r="L975" s="881"/>
      <c r="M975" s="400">
        <f t="shared" si="290"/>
        <v>0</v>
      </c>
      <c r="N975" s="411">
        <f t="shared" si="290"/>
        <v>0</v>
      </c>
      <c r="O975" s="414">
        <f t="shared" si="290"/>
        <v>0</v>
      </c>
      <c r="P975" s="414">
        <f t="shared" si="290"/>
        <v>0</v>
      </c>
      <c r="Q975" s="415">
        <f t="shared" si="290"/>
        <v>0</v>
      </c>
      <c r="R975" s="411">
        <f t="shared" si="290"/>
        <v>0</v>
      </c>
      <c r="S975" s="414">
        <f t="shared" si="290"/>
        <v>0</v>
      </c>
      <c r="T975" s="414">
        <f t="shared" si="290"/>
        <v>0</v>
      </c>
      <c r="U975" s="414">
        <f t="shared" si="290"/>
        <v>0</v>
      </c>
      <c r="V975" s="414">
        <f t="shared" si="290"/>
        <v>0</v>
      </c>
      <c r="W975" s="414">
        <f t="shared" si="290"/>
        <v>0</v>
      </c>
      <c r="X975" s="414">
        <f t="shared" si="290"/>
        <v>0</v>
      </c>
      <c r="Y975" s="414">
        <f t="shared" si="290"/>
        <v>0</v>
      </c>
      <c r="Z975" s="414">
        <f t="shared" si="290"/>
        <v>0</v>
      </c>
      <c r="AA975" s="414">
        <f t="shared" si="290"/>
        <v>0</v>
      </c>
      <c r="AB975" s="414">
        <f t="shared" si="290"/>
        <v>0</v>
      </c>
      <c r="AC975" s="400">
        <f t="shared" si="291"/>
        <v>0</v>
      </c>
      <c r="AD975" s="1743"/>
      <c r="AE975" s="1083"/>
      <c r="AF975" s="856"/>
    </row>
    <row r="976" spans="1:32" outlineLevel="1" x14ac:dyDescent="0.2">
      <c r="A976" s="11">
        <v>296</v>
      </c>
      <c r="B976" s="294"/>
      <c r="C976" s="289"/>
      <c r="D976" s="289"/>
      <c r="E976" s="877" t="str">
        <f>'2. CAD NCCF'!E976:L976</f>
        <v>Non-FI issued ABS and ABCP, low or not rated</v>
      </c>
      <c r="F976" s="878"/>
      <c r="G976" s="878"/>
      <c r="H976" s="878"/>
      <c r="I976" s="878"/>
      <c r="J976" s="878"/>
      <c r="K976" s="878"/>
      <c r="L976" s="879"/>
      <c r="M976" s="399">
        <f>SUBTOTAL(9,M977:M978)</f>
        <v>0</v>
      </c>
      <c r="N976" s="402">
        <f t="shared" ref="N976:AC976" si="292">SUBTOTAL(9,N977:N978)</f>
        <v>0</v>
      </c>
      <c r="O976" s="406">
        <f t="shared" si="292"/>
        <v>0</v>
      </c>
      <c r="P976" s="405">
        <f t="shared" si="292"/>
        <v>0</v>
      </c>
      <c r="Q976" s="407">
        <f t="shared" si="292"/>
        <v>0</v>
      </c>
      <c r="R976" s="402">
        <f t="shared" si="292"/>
        <v>0</v>
      </c>
      <c r="S976" s="405">
        <f t="shared" si="292"/>
        <v>0</v>
      </c>
      <c r="T976" s="406">
        <f t="shared" si="292"/>
        <v>0</v>
      </c>
      <c r="U976" s="405">
        <f t="shared" si="292"/>
        <v>0</v>
      </c>
      <c r="V976" s="406">
        <f t="shared" si="292"/>
        <v>0</v>
      </c>
      <c r="W976" s="405">
        <f t="shared" si="292"/>
        <v>0</v>
      </c>
      <c r="X976" s="406">
        <f t="shared" si="292"/>
        <v>0</v>
      </c>
      <c r="Y976" s="405">
        <f t="shared" si="292"/>
        <v>0</v>
      </c>
      <c r="Z976" s="406">
        <f t="shared" si="292"/>
        <v>0</v>
      </c>
      <c r="AA976" s="405">
        <f t="shared" si="292"/>
        <v>0</v>
      </c>
      <c r="AB976" s="416">
        <f t="shared" si="292"/>
        <v>0</v>
      </c>
      <c r="AC976" s="399">
        <f t="shared" si="292"/>
        <v>0</v>
      </c>
      <c r="AD976" s="1743"/>
      <c r="AE976" s="1083"/>
      <c r="AF976" s="856"/>
    </row>
    <row r="977" spans="1:34" ht="15" customHeight="1" outlineLevel="1" x14ac:dyDescent="0.2">
      <c r="A977" s="11">
        <v>297</v>
      </c>
      <c r="B977" s="294"/>
      <c r="C977" s="289"/>
      <c r="D977" s="289"/>
      <c r="E977" s="289"/>
      <c r="F977" s="880" t="str">
        <f>'2. CAD NCCF'!F977:L977</f>
        <v>Non-FI issued ABS, low or not rated</v>
      </c>
      <c r="G977" s="881"/>
      <c r="H977" s="881"/>
      <c r="I977" s="881"/>
      <c r="J977" s="881"/>
      <c r="K977" s="881"/>
      <c r="L977" s="881"/>
      <c r="M977" s="400">
        <f t="shared" ref="M977:AB978" si="293">M201</f>
        <v>0</v>
      </c>
      <c r="N977" s="411">
        <f t="shared" si="293"/>
        <v>0</v>
      </c>
      <c r="O977" s="414">
        <f t="shared" si="293"/>
        <v>0</v>
      </c>
      <c r="P977" s="414">
        <f t="shared" si="293"/>
        <v>0</v>
      </c>
      <c r="Q977" s="415">
        <f t="shared" si="293"/>
        <v>0</v>
      </c>
      <c r="R977" s="411">
        <f t="shared" si="293"/>
        <v>0</v>
      </c>
      <c r="S977" s="414">
        <f t="shared" si="293"/>
        <v>0</v>
      </c>
      <c r="T977" s="414">
        <f t="shared" si="293"/>
        <v>0</v>
      </c>
      <c r="U977" s="414">
        <f t="shared" si="293"/>
        <v>0</v>
      </c>
      <c r="V977" s="414">
        <f t="shared" si="293"/>
        <v>0</v>
      </c>
      <c r="W977" s="414">
        <f t="shared" si="293"/>
        <v>0</v>
      </c>
      <c r="X977" s="414">
        <f t="shared" si="293"/>
        <v>0</v>
      </c>
      <c r="Y977" s="414">
        <f t="shared" si="293"/>
        <v>0</v>
      </c>
      <c r="Z977" s="414">
        <f t="shared" si="293"/>
        <v>0</v>
      </c>
      <c r="AA977" s="414">
        <f t="shared" si="293"/>
        <v>0</v>
      </c>
      <c r="AB977" s="414">
        <f t="shared" si="293"/>
        <v>0</v>
      </c>
      <c r="AC977" s="400">
        <f t="shared" ref="AC977:AC978" si="294">M977-SUM(N977:AB977)</f>
        <v>0</v>
      </c>
      <c r="AD977" s="1743"/>
      <c r="AE977" s="1083"/>
      <c r="AF977" s="856"/>
    </row>
    <row r="978" spans="1:34" ht="15" customHeight="1" outlineLevel="1" x14ac:dyDescent="0.2">
      <c r="A978" s="11">
        <v>298</v>
      </c>
      <c r="B978" s="294"/>
      <c r="C978" s="289"/>
      <c r="D978" s="289"/>
      <c r="E978" s="289"/>
      <c r="F978" s="880" t="str">
        <f>'2. CAD NCCF'!F978:L978</f>
        <v>Non-FI issued ABCP, low or not rated</v>
      </c>
      <c r="G978" s="881"/>
      <c r="H978" s="881"/>
      <c r="I978" s="881"/>
      <c r="J978" s="881"/>
      <c r="K978" s="881"/>
      <c r="L978" s="881"/>
      <c r="M978" s="400">
        <f t="shared" si="293"/>
        <v>0</v>
      </c>
      <c r="N978" s="411">
        <f t="shared" si="293"/>
        <v>0</v>
      </c>
      <c r="O978" s="414">
        <f t="shared" si="293"/>
        <v>0</v>
      </c>
      <c r="P978" s="414">
        <f t="shared" si="293"/>
        <v>0</v>
      </c>
      <c r="Q978" s="415">
        <f t="shared" si="293"/>
        <v>0</v>
      </c>
      <c r="R978" s="411">
        <f t="shared" si="293"/>
        <v>0</v>
      </c>
      <c r="S978" s="414">
        <f t="shared" si="293"/>
        <v>0</v>
      </c>
      <c r="T978" s="414">
        <f t="shared" si="293"/>
        <v>0</v>
      </c>
      <c r="U978" s="414">
        <f t="shared" si="293"/>
        <v>0</v>
      </c>
      <c r="V978" s="414">
        <f t="shared" si="293"/>
        <v>0</v>
      </c>
      <c r="W978" s="414">
        <f t="shared" si="293"/>
        <v>0</v>
      </c>
      <c r="X978" s="414">
        <f t="shared" si="293"/>
        <v>0</v>
      </c>
      <c r="Y978" s="414">
        <f t="shared" si="293"/>
        <v>0</v>
      </c>
      <c r="Z978" s="414">
        <f t="shared" si="293"/>
        <v>0</v>
      </c>
      <c r="AA978" s="414">
        <f t="shared" si="293"/>
        <v>0</v>
      </c>
      <c r="AB978" s="414">
        <f t="shared" si="293"/>
        <v>0</v>
      </c>
      <c r="AC978" s="400">
        <f t="shared" si="294"/>
        <v>0</v>
      </c>
      <c r="AD978" s="1743"/>
      <c r="AE978" s="1083"/>
      <c r="AF978" s="856"/>
    </row>
    <row r="979" spans="1:34" outlineLevel="1" x14ac:dyDescent="0.2">
      <c r="A979" s="11">
        <v>299</v>
      </c>
      <c r="B979" s="294"/>
      <c r="C979" s="289"/>
      <c r="D979" s="289"/>
      <c r="E979" s="877" t="str">
        <f>'2. CAD NCCF'!E979:L979</f>
        <v>FI issued ABS and ABCP, low or not rated</v>
      </c>
      <c r="F979" s="878"/>
      <c r="G979" s="878"/>
      <c r="H979" s="878"/>
      <c r="I979" s="878"/>
      <c r="J979" s="878"/>
      <c r="K979" s="878"/>
      <c r="L979" s="879"/>
      <c r="M979" s="399">
        <f>SUBTOTAL(9,M980:M981)</f>
        <v>0</v>
      </c>
      <c r="N979" s="402">
        <f t="shared" ref="N979:AC979" si="295">SUBTOTAL(9,N980:N981)</f>
        <v>0</v>
      </c>
      <c r="O979" s="406">
        <f t="shared" si="295"/>
        <v>0</v>
      </c>
      <c r="P979" s="405">
        <f t="shared" si="295"/>
        <v>0</v>
      </c>
      <c r="Q979" s="407">
        <f t="shared" si="295"/>
        <v>0</v>
      </c>
      <c r="R979" s="402">
        <f t="shared" si="295"/>
        <v>0</v>
      </c>
      <c r="S979" s="405">
        <f t="shared" si="295"/>
        <v>0</v>
      </c>
      <c r="T979" s="406">
        <f t="shared" si="295"/>
        <v>0</v>
      </c>
      <c r="U979" s="405">
        <f t="shared" si="295"/>
        <v>0</v>
      </c>
      <c r="V979" s="406">
        <f t="shared" si="295"/>
        <v>0</v>
      </c>
      <c r="W979" s="405">
        <f t="shared" si="295"/>
        <v>0</v>
      </c>
      <c r="X979" s="406">
        <f t="shared" si="295"/>
        <v>0</v>
      </c>
      <c r="Y979" s="405">
        <f t="shared" si="295"/>
        <v>0</v>
      </c>
      <c r="Z979" s="406">
        <f t="shared" si="295"/>
        <v>0</v>
      </c>
      <c r="AA979" s="405">
        <f t="shared" si="295"/>
        <v>0</v>
      </c>
      <c r="AB979" s="416">
        <f t="shared" si="295"/>
        <v>0</v>
      </c>
      <c r="AC979" s="399">
        <f t="shared" si="295"/>
        <v>0</v>
      </c>
      <c r="AD979" s="1743"/>
      <c r="AE979" s="1083"/>
      <c r="AF979" s="856"/>
    </row>
    <row r="980" spans="1:34" ht="15" customHeight="1" outlineLevel="1" x14ac:dyDescent="0.2">
      <c r="A980" s="11">
        <v>300</v>
      </c>
      <c r="B980" s="294"/>
      <c r="C980" s="289"/>
      <c r="D980" s="289"/>
      <c r="E980" s="289"/>
      <c r="F980" s="880" t="str">
        <f>'2. CAD NCCF'!F980:L980</f>
        <v>FI issued ABS, low or not rated</v>
      </c>
      <c r="G980" s="881"/>
      <c r="H980" s="881"/>
      <c r="I980" s="881"/>
      <c r="J980" s="881"/>
      <c r="K980" s="881"/>
      <c r="L980" s="881"/>
      <c r="M980" s="400">
        <f t="shared" ref="M980:AB981" si="296">M204</f>
        <v>0</v>
      </c>
      <c r="N980" s="411">
        <f t="shared" si="296"/>
        <v>0</v>
      </c>
      <c r="O980" s="414">
        <f t="shared" si="296"/>
        <v>0</v>
      </c>
      <c r="P980" s="414">
        <f t="shared" si="296"/>
        <v>0</v>
      </c>
      <c r="Q980" s="415">
        <f t="shared" si="296"/>
        <v>0</v>
      </c>
      <c r="R980" s="411">
        <f t="shared" si="296"/>
        <v>0</v>
      </c>
      <c r="S980" s="414">
        <f t="shared" si="296"/>
        <v>0</v>
      </c>
      <c r="T980" s="414">
        <f t="shared" si="296"/>
        <v>0</v>
      </c>
      <c r="U980" s="414">
        <f t="shared" si="296"/>
        <v>0</v>
      </c>
      <c r="V980" s="414">
        <f t="shared" si="296"/>
        <v>0</v>
      </c>
      <c r="W980" s="414">
        <f t="shared" si="296"/>
        <v>0</v>
      </c>
      <c r="X980" s="414">
        <f t="shared" si="296"/>
        <v>0</v>
      </c>
      <c r="Y980" s="414">
        <f t="shared" si="296"/>
        <v>0</v>
      </c>
      <c r="Z980" s="414">
        <f t="shared" si="296"/>
        <v>0</v>
      </c>
      <c r="AA980" s="414">
        <f t="shared" si="296"/>
        <v>0</v>
      </c>
      <c r="AB980" s="414">
        <f t="shared" si="296"/>
        <v>0</v>
      </c>
      <c r="AC980" s="400">
        <f t="shared" ref="AC980:AC981" si="297">M980-SUM(N980:AB980)</f>
        <v>0</v>
      </c>
      <c r="AD980" s="1743"/>
      <c r="AE980" s="1083"/>
      <c r="AF980" s="856"/>
    </row>
    <row r="981" spans="1:34" ht="15" customHeight="1" outlineLevel="1" x14ac:dyDescent="0.2">
      <c r="A981" s="11">
        <v>301</v>
      </c>
      <c r="B981" s="294"/>
      <c r="C981" s="289"/>
      <c r="D981" s="289"/>
      <c r="E981" s="289"/>
      <c r="F981" s="880" t="str">
        <f>'2. CAD NCCF'!F981:L981</f>
        <v>FI issued ABCP, low or not rated</v>
      </c>
      <c r="G981" s="881"/>
      <c r="H981" s="881"/>
      <c r="I981" s="881"/>
      <c r="J981" s="881"/>
      <c r="K981" s="881"/>
      <c r="L981" s="881"/>
      <c r="M981" s="400">
        <f t="shared" si="296"/>
        <v>0</v>
      </c>
      <c r="N981" s="411">
        <f t="shared" si="296"/>
        <v>0</v>
      </c>
      <c r="O981" s="414">
        <f t="shared" si="296"/>
        <v>0</v>
      </c>
      <c r="P981" s="414">
        <f t="shared" si="296"/>
        <v>0</v>
      </c>
      <c r="Q981" s="415">
        <f t="shared" si="296"/>
        <v>0</v>
      </c>
      <c r="R981" s="411">
        <f t="shared" si="296"/>
        <v>0</v>
      </c>
      <c r="S981" s="414">
        <f t="shared" si="296"/>
        <v>0</v>
      </c>
      <c r="T981" s="414">
        <f t="shared" si="296"/>
        <v>0</v>
      </c>
      <c r="U981" s="414">
        <f t="shared" si="296"/>
        <v>0</v>
      </c>
      <c r="V981" s="414">
        <f t="shared" si="296"/>
        <v>0</v>
      </c>
      <c r="W981" s="414">
        <f t="shared" si="296"/>
        <v>0</v>
      </c>
      <c r="X981" s="414">
        <f t="shared" si="296"/>
        <v>0</v>
      </c>
      <c r="Y981" s="414">
        <f t="shared" si="296"/>
        <v>0</v>
      </c>
      <c r="Z981" s="414">
        <f t="shared" si="296"/>
        <v>0</v>
      </c>
      <c r="AA981" s="414">
        <f t="shared" si="296"/>
        <v>0</v>
      </c>
      <c r="AB981" s="414">
        <f t="shared" si="296"/>
        <v>0</v>
      </c>
      <c r="AC981" s="400">
        <f t="shared" si="297"/>
        <v>0</v>
      </c>
      <c r="AD981" s="1744"/>
      <c r="AE981" s="858"/>
      <c r="AF981" s="859"/>
    </row>
    <row r="982" spans="1:34" outlineLevel="1" x14ac:dyDescent="0.2">
      <c r="A982" s="11">
        <v>302</v>
      </c>
      <c r="B982" s="294"/>
      <c r="C982" s="289"/>
      <c r="D982" s="868" t="str">
        <f>'2. CAD NCCF'!D982:L982</f>
        <v>Equities</v>
      </c>
      <c r="E982" s="869"/>
      <c r="F982" s="869"/>
      <c r="G982" s="869"/>
      <c r="H982" s="869"/>
      <c r="I982" s="869"/>
      <c r="J982" s="869"/>
      <c r="K982" s="869"/>
      <c r="L982" s="870"/>
      <c r="M982" s="399">
        <f>SUBTOTAL(9,M983:M985)</f>
        <v>0</v>
      </c>
      <c r="N982" s="402">
        <f t="shared" ref="N982:AC982" si="298">SUBTOTAL(9,N983:N985)</f>
        <v>0</v>
      </c>
      <c r="O982" s="406">
        <f t="shared" si="298"/>
        <v>0</v>
      </c>
      <c r="P982" s="405">
        <f t="shared" si="298"/>
        <v>0</v>
      </c>
      <c r="Q982" s="407">
        <f t="shared" si="298"/>
        <v>0</v>
      </c>
      <c r="R982" s="402">
        <f t="shared" si="298"/>
        <v>0</v>
      </c>
      <c r="S982" s="405">
        <f t="shared" si="298"/>
        <v>0</v>
      </c>
      <c r="T982" s="406">
        <f t="shared" si="298"/>
        <v>0</v>
      </c>
      <c r="U982" s="405">
        <f t="shared" si="298"/>
        <v>0</v>
      </c>
      <c r="V982" s="406">
        <f t="shared" si="298"/>
        <v>0</v>
      </c>
      <c r="W982" s="405">
        <f t="shared" si="298"/>
        <v>0</v>
      </c>
      <c r="X982" s="406">
        <f t="shared" si="298"/>
        <v>0</v>
      </c>
      <c r="Y982" s="405">
        <f t="shared" si="298"/>
        <v>0</v>
      </c>
      <c r="Z982" s="406">
        <f t="shared" si="298"/>
        <v>0</v>
      </c>
      <c r="AA982" s="405">
        <f t="shared" si="298"/>
        <v>0</v>
      </c>
      <c r="AB982" s="416">
        <f t="shared" si="298"/>
        <v>0</v>
      </c>
      <c r="AC982" s="399">
        <f t="shared" si="298"/>
        <v>0</v>
      </c>
      <c r="AD982" s="1577"/>
      <c r="AE982" s="1578"/>
      <c r="AF982" s="1579"/>
    </row>
    <row r="983" spans="1:34" outlineLevel="1" x14ac:dyDescent="0.2">
      <c r="A983" s="11">
        <v>303</v>
      </c>
      <c r="B983" s="294"/>
      <c r="C983" s="289"/>
      <c r="D983" s="289"/>
      <c r="E983" s="289"/>
      <c r="F983" s="880" t="str">
        <f>'2. CAD NCCF'!F983:L983</f>
        <v>Eligible non-financial common equity shares</v>
      </c>
      <c r="G983" s="881"/>
      <c r="H983" s="881"/>
      <c r="I983" s="881"/>
      <c r="J983" s="881"/>
      <c r="K983" s="881"/>
      <c r="L983" s="882"/>
      <c r="M983" s="400">
        <f t="shared" ref="M983:AB985" si="299">M207</f>
        <v>0</v>
      </c>
      <c r="N983" s="411">
        <f t="shared" si="299"/>
        <v>0</v>
      </c>
      <c r="O983" s="414">
        <f t="shared" si="299"/>
        <v>0</v>
      </c>
      <c r="P983" s="414">
        <f t="shared" si="299"/>
        <v>0</v>
      </c>
      <c r="Q983" s="415">
        <f t="shared" si="299"/>
        <v>0</v>
      </c>
      <c r="R983" s="411">
        <f t="shared" si="299"/>
        <v>0</v>
      </c>
      <c r="S983" s="414">
        <f t="shared" si="299"/>
        <v>0</v>
      </c>
      <c r="T983" s="414">
        <f t="shared" si="299"/>
        <v>0</v>
      </c>
      <c r="U983" s="414">
        <f t="shared" si="299"/>
        <v>0</v>
      </c>
      <c r="V983" s="414">
        <f t="shared" si="299"/>
        <v>0</v>
      </c>
      <c r="W983" s="414">
        <f t="shared" si="299"/>
        <v>0</v>
      </c>
      <c r="X983" s="414">
        <f t="shared" si="299"/>
        <v>0</v>
      </c>
      <c r="Y983" s="414">
        <f t="shared" si="299"/>
        <v>0</v>
      </c>
      <c r="Z983" s="414">
        <f t="shared" si="299"/>
        <v>0</v>
      </c>
      <c r="AA983" s="414">
        <f t="shared" si="299"/>
        <v>0</v>
      </c>
      <c r="AB983" s="414">
        <f t="shared" si="299"/>
        <v>0</v>
      </c>
      <c r="AC983" s="400">
        <f t="shared" ref="AC983:AC985" si="300">M983-SUM(N983:AB983)</f>
        <v>0</v>
      </c>
      <c r="AD983" s="1671"/>
      <c r="AE983" s="852"/>
      <c r="AF983" s="853"/>
    </row>
    <row r="984" spans="1:34" ht="15" customHeight="1" outlineLevel="1" x14ac:dyDescent="0.2">
      <c r="A984" s="11">
        <v>304</v>
      </c>
      <c r="B984" s="294"/>
      <c r="C984" s="289"/>
      <c r="D984" s="289"/>
      <c r="E984" s="289"/>
      <c r="F984" s="880" t="str">
        <f>'2. CAD NCCF'!F984:L984</f>
        <v>Eligible financial common equity</v>
      </c>
      <c r="G984" s="881"/>
      <c r="H984" s="881"/>
      <c r="I984" s="881"/>
      <c r="J984" s="881"/>
      <c r="K984" s="881"/>
      <c r="L984" s="882"/>
      <c r="M984" s="400">
        <f t="shared" si="299"/>
        <v>0</v>
      </c>
      <c r="N984" s="411">
        <f t="shared" si="299"/>
        <v>0</v>
      </c>
      <c r="O984" s="414">
        <f t="shared" si="299"/>
        <v>0</v>
      </c>
      <c r="P984" s="414">
        <f t="shared" si="299"/>
        <v>0</v>
      </c>
      <c r="Q984" s="415">
        <f t="shared" si="299"/>
        <v>0</v>
      </c>
      <c r="R984" s="411">
        <f t="shared" si="299"/>
        <v>0</v>
      </c>
      <c r="S984" s="414">
        <f t="shared" si="299"/>
        <v>0</v>
      </c>
      <c r="T984" s="414">
        <f t="shared" si="299"/>
        <v>0</v>
      </c>
      <c r="U984" s="414">
        <f t="shared" si="299"/>
        <v>0</v>
      </c>
      <c r="V984" s="414">
        <f t="shared" si="299"/>
        <v>0</v>
      </c>
      <c r="W984" s="414">
        <f t="shared" si="299"/>
        <v>0</v>
      </c>
      <c r="X984" s="414">
        <f t="shared" si="299"/>
        <v>0</v>
      </c>
      <c r="Y984" s="414">
        <f t="shared" si="299"/>
        <v>0</v>
      </c>
      <c r="Z984" s="414">
        <f t="shared" si="299"/>
        <v>0</v>
      </c>
      <c r="AA984" s="414">
        <f t="shared" si="299"/>
        <v>0</v>
      </c>
      <c r="AB984" s="414">
        <f t="shared" si="299"/>
        <v>0</v>
      </c>
      <c r="AC984" s="400">
        <f t="shared" si="300"/>
        <v>0</v>
      </c>
      <c r="AD984" s="1743"/>
      <c r="AE984" s="1083"/>
      <c r="AF984" s="856"/>
    </row>
    <row r="985" spans="1:34" ht="15" customHeight="1" outlineLevel="1" x14ac:dyDescent="0.2">
      <c r="A985" s="11">
        <v>305</v>
      </c>
      <c r="B985" s="294"/>
      <c r="C985" s="289"/>
      <c r="D985" s="289"/>
      <c r="E985" s="289"/>
      <c r="F985" s="880" t="str">
        <f>'2. CAD NCCF'!F985:L985</f>
        <v>Other equities</v>
      </c>
      <c r="G985" s="881"/>
      <c r="H985" s="881"/>
      <c r="I985" s="881"/>
      <c r="J985" s="881"/>
      <c r="K985" s="881"/>
      <c r="L985" s="882"/>
      <c r="M985" s="400">
        <f t="shared" si="299"/>
        <v>0</v>
      </c>
      <c r="N985" s="411">
        <f t="shared" si="299"/>
        <v>0</v>
      </c>
      <c r="O985" s="414">
        <f t="shared" si="299"/>
        <v>0</v>
      </c>
      <c r="P985" s="414">
        <f t="shared" si="299"/>
        <v>0</v>
      </c>
      <c r="Q985" s="415">
        <f t="shared" si="299"/>
        <v>0</v>
      </c>
      <c r="R985" s="411">
        <f t="shared" si="299"/>
        <v>0</v>
      </c>
      <c r="S985" s="414">
        <f t="shared" si="299"/>
        <v>0</v>
      </c>
      <c r="T985" s="414">
        <f t="shared" si="299"/>
        <v>0</v>
      </c>
      <c r="U985" s="414">
        <f t="shared" si="299"/>
        <v>0</v>
      </c>
      <c r="V985" s="414">
        <f t="shared" si="299"/>
        <v>0</v>
      </c>
      <c r="W985" s="414">
        <f t="shared" si="299"/>
        <v>0</v>
      </c>
      <c r="X985" s="414">
        <f t="shared" si="299"/>
        <v>0</v>
      </c>
      <c r="Y985" s="414">
        <f t="shared" si="299"/>
        <v>0</v>
      </c>
      <c r="Z985" s="414">
        <f t="shared" si="299"/>
        <v>0</v>
      </c>
      <c r="AA985" s="414">
        <f t="shared" si="299"/>
        <v>0</v>
      </c>
      <c r="AB985" s="414">
        <f t="shared" si="299"/>
        <v>0</v>
      </c>
      <c r="AC985" s="400">
        <f t="shared" si="300"/>
        <v>0</v>
      </c>
      <c r="AD985" s="1744"/>
      <c r="AE985" s="858"/>
      <c r="AF985" s="859"/>
    </row>
    <row r="986" spans="1:34" outlineLevel="1" x14ac:dyDescent="0.2">
      <c r="A986" s="11">
        <v>306</v>
      </c>
      <c r="B986" s="294"/>
      <c r="C986" s="289"/>
      <c r="D986" s="868" t="str">
        <f>'2. CAD NCCF'!D986:L986</f>
        <v>FI's own securities - Not eliminated</v>
      </c>
      <c r="E986" s="869"/>
      <c r="F986" s="869"/>
      <c r="G986" s="869"/>
      <c r="H986" s="869"/>
      <c r="I986" s="869"/>
      <c r="J986" s="869"/>
      <c r="K986" s="869"/>
      <c r="L986" s="870"/>
      <c r="M986" s="399">
        <f>SUBTOTAL(9,M987:M989)</f>
        <v>0</v>
      </c>
      <c r="N986" s="402">
        <f t="shared" ref="N986:AB986" si="301">SUBTOTAL(9,N987:N989)</f>
        <v>0</v>
      </c>
      <c r="O986" s="406">
        <f t="shared" si="301"/>
        <v>0</v>
      </c>
      <c r="P986" s="405">
        <f t="shared" si="301"/>
        <v>0</v>
      </c>
      <c r="Q986" s="407">
        <f t="shared" si="301"/>
        <v>0</v>
      </c>
      <c r="R986" s="402">
        <f t="shared" si="301"/>
        <v>0</v>
      </c>
      <c r="S986" s="405">
        <f t="shared" si="301"/>
        <v>0</v>
      </c>
      <c r="T986" s="406">
        <f t="shared" si="301"/>
        <v>0</v>
      </c>
      <c r="U986" s="405">
        <f t="shared" si="301"/>
        <v>0</v>
      </c>
      <c r="V986" s="406">
        <f t="shared" si="301"/>
        <v>0</v>
      </c>
      <c r="W986" s="405">
        <f t="shared" si="301"/>
        <v>0</v>
      </c>
      <c r="X986" s="406">
        <f t="shared" si="301"/>
        <v>0</v>
      </c>
      <c r="Y986" s="405">
        <f t="shared" si="301"/>
        <v>0</v>
      </c>
      <c r="Z986" s="406">
        <f t="shared" si="301"/>
        <v>0</v>
      </c>
      <c r="AA986" s="405">
        <f t="shared" si="301"/>
        <v>0</v>
      </c>
      <c r="AB986" s="416">
        <f t="shared" si="301"/>
        <v>0</v>
      </c>
      <c r="AC986" s="399">
        <f t="shared" ref="AC986" si="302">SUBTOTAL(9,AC987:AC988)</f>
        <v>0</v>
      </c>
      <c r="AD986" s="1577"/>
      <c r="AE986" s="1578"/>
      <c r="AF986" s="1579"/>
    </row>
    <row r="987" spans="1:34" outlineLevel="1" x14ac:dyDescent="0.2">
      <c r="A987" s="11">
        <v>307</v>
      </c>
      <c r="B987" s="294"/>
      <c r="C987" s="267"/>
      <c r="D987" s="267"/>
      <c r="E987" s="267"/>
      <c r="F987" s="880" t="str">
        <f>'2. CAD NCCF'!F987:L987</f>
        <v>FI's own debt not eliminated</v>
      </c>
      <c r="G987" s="881"/>
      <c r="H987" s="881"/>
      <c r="I987" s="881"/>
      <c r="J987" s="881"/>
      <c r="K987" s="881"/>
      <c r="L987" s="882"/>
      <c r="M987" s="400">
        <f t="shared" ref="M987:AB988" si="303">M211</f>
        <v>0</v>
      </c>
      <c r="N987" s="411">
        <f t="shared" si="303"/>
        <v>0</v>
      </c>
      <c r="O987" s="414">
        <f t="shared" si="303"/>
        <v>0</v>
      </c>
      <c r="P987" s="414">
        <f t="shared" si="303"/>
        <v>0</v>
      </c>
      <c r="Q987" s="415">
        <f t="shared" si="303"/>
        <v>0</v>
      </c>
      <c r="R987" s="411">
        <f t="shared" si="303"/>
        <v>0</v>
      </c>
      <c r="S987" s="414">
        <f t="shared" si="303"/>
        <v>0</v>
      </c>
      <c r="T987" s="414">
        <f t="shared" si="303"/>
        <v>0</v>
      </c>
      <c r="U987" s="414">
        <f t="shared" si="303"/>
        <v>0</v>
      </c>
      <c r="V987" s="414">
        <f t="shared" si="303"/>
        <v>0</v>
      </c>
      <c r="W987" s="414">
        <f t="shared" si="303"/>
        <v>0</v>
      </c>
      <c r="X987" s="414">
        <f t="shared" si="303"/>
        <v>0</v>
      </c>
      <c r="Y987" s="414">
        <f t="shared" si="303"/>
        <v>0</v>
      </c>
      <c r="Z987" s="414">
        <f t="shared" si="303"/>
        <v>0</v>
      </c>
      <c r="AA987" s="414">
        <f t="shared" si="303"/>
        <v>0</v>
      </c>
      <c r="AB987" s="414">
        <f t="shared" si="303"/>
        <v>0</v>
      </c>
      <c r="AC987" s="400">
        <f t="shared" ref="AC987:AC988" si="304">M987-SUM(N987:AB987)</f>
        <v>0</v>
      </c>
      <c r="AD987" s="1671"/>
      <c r="AE987" s="852"/>
      <c r="AF987" s="853"/>
    </row>
    <row r="988" spans="1:34" ht="15" customHeight="1" outlineLevel="1" x14ac:dyDescent="0.2">
      <c r="A988" s="11">
        <v>308</v>
      </c>
      <c r="B988" s="294"/>
      <c r="C988" s="267"/>
      <c r="D988" s="267"/>
      <c r="E988" s="267"/>
      <c r="F988" s="880" t="str">
        <f>'2. CAD NCCF'!F988:L988</f>
        <v>FI's own equity not eliminated</v>
      </c>
      <c r="G988" s="881"/>
      <c r="H988" s="881"/>
      <c r="I988" s="881"/>
      <c r="J988" s="881"/>
      <c r="K988" s="881"/>
      <c r="L988" s="882"/>
      <c r="M988" s="400">
        <f t="shared" si="303"/>
        <v>0</v>
      </c>
      <c r="N988" s="411">
        <f t="shared" si="303"/>
        <v>0</v>
      </c>
      <c r="O988" s="414">
        <f t="shared" si="303"/>
        <v>0</v>
      </c>
      <c r="P988" s="414">
        <f t="shared" si="303"/>
        <v>0</v>
      </c>
      <c r="Q988" s="415">
        <f t="shared" si="303"/>
        <v>0</v>
      </c>
      <c r="R988" s="411">
        <f t="shared" si="303"/>
        <v>0</v>
      </c>
      <c r="S988" s="414">
        <f t="shared" si="303"/>
        <v>0</v>
      </c>
      <c r="T988" s="414">
        <f t="shared" si="303"/>
        <v>0</v>
      </c>
      <c r="U988" s="414">
        <f t="shared" si="303"/>
        <v>0</v>
      </c>
      <c r="V988" s="414">
        <f t="shared" si="303"/>
        <v>0</v>
      </c>
      <c r="W988" s="414">
        <f t="shared" si="303"/>
        <v>0</v>
      </c>
      <c r="X988" s="414">
        <f t="shared" si="303"/>
        <v>0</v>
      </c>
      <c r="Y988" s="414">
        <f t="shared" si="303"/>
        <v>0</v>
      </c>
      <c r="Z988" s="414">
        <f t="shared" si="303"/>
        <v>0</v>
      </c>
      <c r="AA988" s="414">
        <f t="shared" si="303"/>
        <v>0</v>
      </c>
      <c r="AB988" s="414">
        <f t="shared" si="303"/>
        <v>0</v>
      </c>
      <c r="AC988" s="400">
        <f t="shared" si="304"/>
        <v>0</v>
      </c>
      <c r="AD988" s="1744"/>
      <c r="AE988" s="858"/>
      <c r="AF988" s="859"/>
    </row>
    <row r="989" spans="1:34" outlineLevel="1" x14ac:dyDescent="0.2">
      <c r="A989" s="11">
        <v>231</v>
      </c>
      <c r="B989" s="294"/>
      <c r="C989" s="1048" t="str">
        <f>'2. CAD NCCF'!C989:AF989</f>
        <v>Other assets</v>
      </c>
      <c r="D989" s="1049"/>
      <c r="E989" s="1049"/>
      <c r="F989" s="1049"/>
      <c r="G989" s="1049"/>
      <c r="H989" s="1049"/>
      <c r="I989" s="1049"/>
      <c r="J989" s="1049"/>
      <c r="K989" s="1049"/>
      <c r="L989" s="1049"/>
      <c r="M989" s="1049"/>
      <c r="N989" s="1049"/>
      <c r="O989" s="1049"/>
      <c r="P989" s="1049"/>
      <c r="Q989" s="1049"/>
      <c r="R989" s="1049"/>
      <c r="S989" s="1049"/>
      <c r="T989" s="1049"/>
      <c r="U989" s="1049"/>
      <c r="V989" s="1049"/>
      <c r="W989" s="1049"/>
      <c r="X989" s="1049"/>
      <c r="Y989" s="1049"/>
      <c r="Z989" s="1049"/>
      <c r="AA989" s="1049"/>
      <c r="AB989" s="1049"/>
      <c r="AC989" s="1049"/>
      <c r="AD989" s="1049"/>
      <c r="AE989" s="1049"/>
      <c r="AF989" s="1050"/>
    </row>
    <row r="990" spans="1:34" outlineLevel="1" x14ac:dyDescent="0.2">
      <c r="A990" s="11">
        <v>310</v>
      </c>
      <c r="B990" s="294"/>
      <c r="C990" s="289"/>
      <c r="D990" s="1080" t="str">
        <f>'2. CAD NCCF'!D990:L990</f>
        <v>Derivative related assets (DRA)</v>
      </c>
      <c r="E990" s="1081"/>
      <c r="F990" s="1081"/>
      <c r="G990" s="1081"/>
      <c r="H990" s="1081"/>
      <c r="I990" s="1081"/>
      <c r="J990" s="1081"/>
      <c r="K990" s="1081"/>
      <c r="L990" s="1092"/>
      <c r="M990" s="399">
        <f>SUBTOTAL(9,M991:M992)</f>
        <v>0</v>
      </c>
      <c r="N990" s="402">
        <f t="shared" ref="N990:AB990" si="305">SUBTOTAL(9,N991:N992)</f>
        <v>0</v>
      </c>
      <c r="O990" s="406">
        <f t="shared" si="305"/>
        <v>0</v>
      </c>
      <c r="P990" s="405">
        <f t="shared" si="305"/>
        <v>0</v>
      </c>
      <c r="Q990" s="407">
        <f t="shared" si="305"/>
        <v>0</v>
      </c>
      <c r="R990" s="402">
        <f t="shared" si="305"/>
        <v>0</v>
      </c>
      <c r="S990" s="405">
        <f t="shared" si="305"/>
        <v>0</v>
      </c>
      <c r="T990" s="406">
        <f t="shared" si="305"/>
        <v>0</v>
      </c>
      <c r="U990" s="405">
        <f t="shared" si="305"/>
        <v>0</v>
      </c>
      <c r="V990" s="406">
        <f t="shared" si="305"/>
        <v>0</v>
      </c>
      <c r="W990" s="405">
        <f t="shared" si="305"/>
        <v>0</v>
      </c>
      <c r="X990" s="406">
        <f t="shared" si="305"/>
        <v>0</v>
      </c>
      <c r="Y990" s="405">
        <f t="shared" si="305"/>
        <v>0</v>
      </c>
      <c r="Z990" s="406">
        <f t="shared" si="305"/>
        <v>0</v>
      </c>
      <c r="AA990" s="405">
        <f t="shared" si="305"/>
        <v>0</v>
      </c>
      <c r="AB990" s="416">
        <f t="shared" si="305"/>
        <v>0</v>
      </c>
      <c r="AC990" s="399">
        <f t="shared" ref="AC990" si="306">SUBTOTAL(9,AC991:AC993)</f>
        <v>0</v>
      </c>
      <c r="AD990" s="1577"/>
      <c r="AE990" s="1578"/>
      <c r="AF990" s="1579"/>
    </row>
    <row r="991" spans="1:34" outlineLevel="1" x14ac:dyDescent="0.2">
      <c r="A991" s="11">
        <v>311</v>
      </c>
      <c r="B991" s="294"/>
      <c r="C991" s="289"/>
      <c r="D991" s="289"/>
      <c r="E991" s="289"/>
      <c r="F991" s="880" t="str">
        <f>'2. CAD NCCF'!F991:L991</f>
        <v>FX and cross currency swap assets</v>
      </c>
      <c r="G991" s="881"/>
      <c r="H991" s="881"/>
      <c r="I991" s="881"/>
      <c r="J991" s="881"/>
      <c r="K991" s="881"/>
      <c r="L991" s="882"/>
      <c r="M991" s="400">
        <f t="shared" ref="M991:AB992" si="307">M215</f>
        <v>0</v>
      </c>
      <c r="N991" s="1082"/>
      <c r="O991" s="1082"/>
      <c r="P991" s="1082"/>
      <c r="Q991" s="1082"/>
      <c r="R991" s="1082"/>
      <c r="S991" s="1082"/>
      <c r="T991" s="1082"/>
      <c r="U991" s="1082"/>
      <c r="V991" s="1082"/>
      <c r="W991" s="1082"/>
      <c r="X991" s="1082"/>
      <c r="Y991" s="1082"/>
      <c r="Z991" s="1082"/>
      <c r="AA991" s="1082"/>
      <c r="AB991" s="1082"/>
      <c r="AC991" s="400">
        <f t="shared" ref="AC991:AC992" si="308">M991-SUM(N991:AB991)</f>
        <v>0</v>
      </c>
      <c r="AD991" s="1671"/>
      <c r="AE991" s="852"/>
      <c r="AF991" s="853"/>
    </row>
    <row r="992" spans="1:34" ht="15" customHeight="1" outlineLevel="1" x14ac:dyDescent="0.2">
      <c r="A992" s="11">
        <v>312</v>
      </c>
      <c r="B992" s="294"/>
      <c r="C992" s="289"/>
      <c r="D992" s="289"/>
      <c r="E992" s="289"/>
      <c r="F992" s="880" t="str">
        <f>'2. CAD NCCF'!F992:L992</f>
        <v>Other DRA</v>
      </c>
      <c r="G992" s="881"/>
      <c r="H992" s="881"/>
      <c r="I992" s="881"/>
      <c r="J992" s="881"/>
      <c r="K992" s="881"/>
      <c r="L992" s="882"/>
      <c r="M992" s="400">
        <f t="shared" si="307"/>
        <v>0</v>
      </c>
      <c r="N992" s="411">
        <f t="shared" si="307"/>
        <v>0</v>
      </c>
      <c r="O992" s="414">
        <f t="shared" si="307"/>
        <v>0</v>
      </c>
      <c r="P992" s="414">
        <f t="shared" si="307"/>
        <v>0</v>
      </c>
      <c r="Q992" s="415">
        <f t="shared" si="307"/>
        <v>0</v>
      </c>
      <c r="R992" s="411">
        <f t="shared" si="307"/>
        <v>0</v>
      </c>
      <c r="S992" s="414">
        <f t="shared" si="307"/>
        <v>0</v>
      </c>
      <c r="T992" s="414">
        <f t="shared" si="307"/>
        <v>0</v>
      </c>
      <c r="U992" s="414">
        <f t="shared" si="307"/>
        <v>0</v>
      </c>
      <c r="V992" s="414">
        <f t="shared" si="307"/>
        <v>0</v>
      </c>
      <c r="W992" s="414">
        <f t="shared" si="307"/>
        <v>0</v>
      </c>
      <c r="X992" s="414">
        <f t="shared" si="307"/>
        <v>0</v>
      </c>
      <c r="Y992" s="414">
        <f t="shared" si="307"/>
        <v>0</v>
      </c>
      <c r="Z992" s="414">
        <f t="shared" si="307"/>
        <v>0</v>
      </c>
      <c r="AA992" s="414">
        <f t="shared" si="307"/>
        <v>0</v>
      </c>
      <c r="AB992" s="426">
        <f t="shared" si="307"/>
        <v>0</v>
      </c>
      <c r="AC992" s="400">
        <f t="shared" si="308"/>
        <v>0</v>
      </c>
      <c r="AD992" s="1744"/>
      <c r="AE992" s="858"/>
      <c r="AF992" s="859"/>
      <c r="AH992" s="241">
        <f>SUM(AC1001,AC997,AC993,AC982,AC973,AC967,AC959,AC952,AC949,AC945,AC937,AC933,AC929,AC923,AC913,AC899,AC895,AC892,AC889,AC884,AC880,AC877,AC872,AC863,AC789,AC786,AC964,AC906)</f>
        <v>0</v>
      </c>
    </row>
    <row r="993" spans="1:32" outlineLevel="1" x14ac:dyDescent="0.2">
      <c r="A993" s="11">
        <v>313</v>
      </c>
      <c r="B993" s="294"/>
      <c r="C993" s="289"/>
      <c r="D993" s="868" t="str">
        <f>'2. CAD NCCF'!D993:L993</f>
        <v>Cash collateral pledged (CCP)</v>
      </c>
      <c r="E993" s="869"/>
      <c r="F993" s="869"/>
      <c r="G993" s="869"/>
      <c r="H993" s="869"/>
      <c r="I993" s="869"/>
      <c r="J993" s="869"/>
      <c r="K993" s="869"/>
      <c r="L993" s="870"/>
      <c r="M993" s="399">
        <f>SUBTOTAL(9,M994:M996)</f>
        <v>0</v>
      </c>
      <c r="N993" s="402">
        <f t="shared" ref="N993:AC993" si="309">SUBTOTAL(9,N994:N996)</f>
        <v>0</v>
      </c>
      <c r="O993" s="406">
        <f t="shared" si="309"/>
        <v>0</v>
      </c>
      <c r="P993" s="405">
        <f t="shared" si="309"/>
        <v>0</v>
      </c>
      <c r="Q993" s="407">
        <f t="shared" si="309"/>
        <v>0</v>
      </c>
      <c r="R993" s="402">
        <f t="shared" si="309"/>
        <v>0</v>
      </c>
      <c r="S993" s="405">
        <f t="shared" si="309"/>
        <v>0</v>
      </c>
      <c r="T993" s="406">
        <f t="shared" si="309"/>
        <v>0</v>
      </c>
      <c r="U993" s="405">
        <f t="shared" si="309"/>
        <v>0</v>
      </c>
      <c r="V993" s="406">
        <f t="shared" si="309"/>
        <v>0</v>
      </c>
      <c r="W993" s="405">
        <f t="shared" si="309"/>
        <v>0</v>
      </c>
      <c r="X993" s="406">
        <f t="shared" si="309"/>
        <v>0</v>
      </c>
      <c r="Y993" s="405">
        <f t="shared" si="309"/>
        <v>0</v>
      </c>
      <c r="Z993" s="406">
        <f t="shared" si="309"/>
        <v>0</v>
      </c>
      <c r="AA993" s="405">
        <f t="shared" si="309"/>
        <v>0</v>
      </c>
      <c r="AB993" s="416">
        <f t="shared" si="309"/>
        <v>0</v>
      </c>
      <c r="AC993" s="399">
        <f t="shared" si="309"/>
        <v>0</v>
      </c>
      <c r="AD993" s="1577"/>
      <c r="AE993" s="1578"/>
      <c r="AF993" s="1579"/>
    </row>
    <row r="994" spans="1:32" outlineLevel="1" x14ac:dyDescent="0.2">
      <c r="A994" s="11">
        <v>314</v>
      </c>
      <c r="B994" s="294"/>
      <c r="C994" s="289"/>
      <c r="D994" s="289"/>
      <c r="E994" s="289"/>
      <c r="F994" s="880" t="str">
        <f>'2. CAD NCCF'!F994:L994</f>
        <v>CCP for exchange-traded derivatives</v>
      </c>
      <c r="G994" s="881"/>
      <c r="H994" s="881"/>
      <c r="I994" s="881"/>
      <c r="J994" s="881"/>
      <c r="K994" s="881"/>
      <c r="L994" s="881"/>
      <c r="M994" s="400">
        <f t="shared" ref="M994:AB996" si="310">M218</f>
        <v>0</v>
      </c>
      <c r="N994" s="411">
        <f t="shared" si="310"/>
        <v>0</v>
      </c>
      <c r="O994" s="414">
        <f t="shared" si="310"/>
        <v>0</v>
      </c>
      <c r="P994" s="414">
        <f t="shared" si="310"/>
        <v>0</v>
      </c>
      <c r="Q994" s="415">
        <f t="shared" si="310"/>
        <v>0</v>
      </c>
      <c r="R994" s="411">
        <f t="shared" si="310"/>
        <v>0</v>
      </c>
      <c r="S994" s="414">
        <f t="shared" si="310"/>
        <v>0</v>
      </c>
      <c r="T994" s="414">
        <f t="shared" si="310"/>
        <v>0</v>
      </c>
      <c r="U994" s="414">
        <f t="shared" si="310"/>
        <v>0</v>
      </c>
      <c r="V994" s="414">
        <f t="shared" si="310"/>
        <v>0</v>
      </c>
      <c r="W994" s="414">
        <f t="shared" si="310"/>
        <v>0</v>
      </c>
      <c r="X994" s="414">
        <f t="shared" si="310"/>
        <v>0</v>
      </c>
      <c r="Y994" s="414">
        <f t="shared" si="310"/>
        <v>0</v>
      </c>
      <c r="Z994" s="414">
        <f t="shared" si="310"/>
        <v>0</v>
      </c>
      <c r="AA994" s="414">
        <f t="shared" si="310"/>
        <v>0</v>
      </c>
      <c r="AB994" s="426">
        <f t="shared" si="310"/>
        <v>0</v>
      </c>
      <c r="AC994" s="400">
        <f t="shared" ref="AC994:AC996" si="311">M994-SUM(N994:AB994)</f>
        <v>0</v>
      </c>
      <c r="AD994" s="1671"/>
      <c r="AE994" s="852"/>
      <c r="AF994" s="853"/>
    </row>
    <row r="995" spans="1:32" ht="15" customHeight="1" outlineLevel="1" x14ac:dyDescent="0.2">
      <c r="A995" s="11">
        <v>315</v>
      </c>
      <c r="B995" s="294"/>
      <c r="C995" s="289"/>
      <c r="D995" s="289"/>
      <c r="E995" s="289"/>
      <c r="F995" s="880" t="str">
        <f>'2. CAD NCCF'!F995:L995</f>
        <v>CCP for OTC derivatives</v>
      </c>
      <c r="G995" s="881"/>
      <c r="H995" s="881"/>
      <c r="I995" s="881"/>
      <c r="J995" s="881"/>
      <c r="K995" s="881"/>
      <c r="L995" s="881"/>
      <c r="M995" s="400">
        <f t="shared" si="310"/>
        <v>0</v>
      </c>
      <c r="N995" s="411">
        <f t="shared" si="310"/>
        <v>0</v>
      </c>
      <c r="O995" s="414">
        <f t="shared" si="310"/>
        <v>0</v>
      </c>
      <c r="P995" s="414">
        <f t="shared" si="310"/>
        <v>0</v>
      </c>
      <c r="Q995" s="415">
        <f t="shared" si="310"/>
        <v>0</v>
      </c>
      <c r="R995" s="411">
        <f t="shared" si="310"/>
        <v>0</v>
      </c>
      <c r="S995" s="414">
        <f t="shared" si="310"/>
        <v>0</v>
      </c>
      <c r="T995" s="414">
        <f t="shared" si="310"/>
        <v>0</v>
      </c>
      <c r="U995" s="414">
        <f t="shared" si="310"/>
        <v>0</v>
      </c>
      <c r="V995" s="414">
        <f t="shared" si="310"/>
        <v>0</v>
      </c>
      <c r="W995" s="414">
        <f t="shared" si="310"/>
        <v>0</v>
      </c>
      <c r="X995" s="414">
        <f t="shared" si="310"/>
        <v>0</v>
      </c>
      <c r="Y995" s="414">
        <f t="shared" si="310"/>
        <v>0</v>
      </c>
      <c r="Z995" s="414">
        <f t="shared" si="310"/>
        <v>0</v>
      </c>
      <c r="AA995" s="414">
        <f t="shared" si="310"/>
        <v>0</v>
      </c>
      <c r="AB995" s="426">
        <f t="shared" si="310"/>
        <v>0</v>
      </c>
      <c r="AC995" s="400">
        <f t="shared" si="311"/>
        <v>0</v>
      </c>
      <c r="AD995" s="1743"/>
      <c r="AE995" s="1083"/>
      <c r="AF995" s="856"/>
    </row>
    <row r="996" spans="1:32" ht="15" customHeight="1" outlineLevel="1" x14ac:dyDescent="0.2">
      <c r="A996" s="11">
        <v>316</v>
      </c>
      <c r="B996" s="294"/>
      <c r="C996" s="289"/>
      <c r="D996" s="289"/>
      <c r="E996" s="289"/>
      <c r="F996" s="880" t="str">
        <f>'2. CAD NCCF'!F996:L996</f>
        <v>CCP for short sales</v>
      </c>
      <c r="G996" s="881"/>
      <c r="H996" s="881"/>
      <c r="I996" s="881"/>
      <c r="J996" s="881"/>
      <c r="K996" s="881"/>
      <c r="L996" s="881"/>
      <c r="M996" s="400">
        <f t="shared" si="310"/>
        <v>0</v>
      </c>
      <c r="N996" s="1320"/>
      <c r="O996" s="1320"/>
      <c r="P996" s="1320"/>
      <c r="Q996" s="1320"/>
      <c r="R996" s="1320"/>
      <c r="S996" s="1320"/>
      <c r="T996" s="1320"/>
      <c r="U996" s="1320"/>
      <c r="V996" s="1320"/>
      <c r="W996" s="1320"/>
      <c r="X996" s="1320"/>
      <c r="Y996" s="1320"/>
      <c r="Z996" s="1320"/>
      <c r="AA996" s="1320"/>
      <c r="AB996" s="1320"/>
      <c r="AC996" s="400">
        <f t="shared" si="311"/>
        <v>0</v>
      </c>
      <c r="AD996" s="1744"/>
      <c r="AE996" s="858"/>
      <c r="AF996" s="859"/>
    </row>
    <row r="997" spans="1:32" outlineLevel="1" x14ac:dyDescent="0.2">
      <c r="A997" s="11">
        <v>317</v>
      </c>
      <c r="B997" s="294"/>
      <c r="C997" s="289"/>
      <c r="D997" s="868" t="str">
        <f>'2. CAD NCCF'!D997:L997</f>
        <v>Commodities</v>
      </c>
      <c r="E997" s="869"/>
      <c r="F997" s="869"/>
      <c r="G997" s="869"/>
      <c r="H997" s="869"/>
      <c r="I997" s="869"/>
      <c r="J997" s="869"/>
      <c r="K997" s="869"/>
      <c r="L997" s="870"/>
      <c r="M997" s="399">
        <f>SUBTOTAL(9,M998:M1000)</f>
        <v>0</v>
      </c>
      <c r="N997" s="1208"/>
      <c r="O997" s="1644"/>
      <c r="P997" s="1644"/>
      <c r="Q997" s="1644"/>
      <c r="R997" s="1644"/>
      <c r="S997" s="1644"/>
      <c r="T997" s="1644"/>
      <c r="U997" s="1644"/>
      <c r="V997" s="1644"/>
      <c r="W997" s="1644"/>
      <c r="X997" s="1644"/>
      <c r="Y997" s="1644"/>
      <c r="Z997" s="1644"/>
      <c r="AA997" s="1644"/>
      <c r="AB997" s="1254"/>
      <c r="AC997" s="399">
        <f>SUBTOTAL(9,AC998:AC1000)</f>
        <v>0</v>
      </c>
      <c r="AD997" s="1577"/>
      <c r="AE997" s="1578"/>
      <c r="AF997" s="1579"/>
    </row>
    <row r="998" spans="1:32" outlineLevel="1" x14ac:dyDescent="0.2">
      <c r="A998" s="11">
        <v>318</v>
      </c>
      <c r="B998" s="294"/>
      <c r="C998" s="289"/>
      <c r="D998" s="289"/>
      <c r="E998" s="289"/>
      <c r="F998" s="880" t="str">
        <f>'2. CAD NCCF'!F998:L998</f>
        <v>Precious metals</v>
      </c>
      <c r="G998" s="881"/>
      <c r="H998" s="881"/>
      <c r="I998" s="881"/>
      <c r="J998" s="881"/>
      <c r="K998" s="881"/>
      <c r="L998" s="882"/>
      <c r="M998" s="400">
        <f t="shared" ref="M998:M1000" si="312">M222</f>
        <v>0</v>
      </c>
      <c r="N998" s="1254"/>
      <c r="O998" s="1644"/>
      <c r="P998" s="1644"/>
      <c r="Q998" s="1644"/>
      <c r="R998" s="1644"/>
      <c r="S998" s="1644"/>
      <c r="T998" s="1644"/>
      <c r="U998" s="1644"/>
      <c r="V998" s="1644"/>
      <c r="W998" s="1644"/>
      <c r="X998" s="1644"/>
      <c r="Y998" s="1644"/>
      <c r="Z998" s="1644"/>
      <c r="AA998" s="1644"/>
      <c r="AB998" s="1254"/>
      <c r="AC998" s="400">
        <f t="shared" ref="AC998:AC1002" si="313">M998-SUM(N998:AB998)</f>
        <v>0</v>
      </c>
      <c r="AD998" s="1671"/>
      <c r="AE998" s="852"/>
      <c r="AF998" s="853"/>
    </row>
    <row r="999" spans="1:32" ht="15" customHeight="1" outlineLevel="1" x14ac:dyDescent="0.2">
      <c r="A999" s="11">
        <v>319</v>
      </c>
      <c r="B999" s="294"/>
      <c r="C999" s="289"/>
      <c r="D999" s="289"/>
      <c r="E999" s="289"/>
      <c r="F999" s="880" t="str">
        <f>'2. CAD NCCF'!F999:L999</f>
        <v>Precious metal loans</v>
      </c>
      <c r="G999" s="881"/>
      <c r="H999" s="881"/>
      <c r="I999" s="881"/>
      <c r="J999" s="881"/>
      <c r="K999" s="881"/>
      <c r="L999" s="882"/>
      <c r="M999" s="400">
        <f t="shared" si="312"/>
        <v>0</v>
      </c>
      <c r="N999" s="1254"/>
      <c r="O999" s="1644"/>
      <c r="P999" s="1644"/>
      <c r="Q999" s="1644"/>
      <c r="R999" s="1644"/>
      <c r="S999" s="1644"/>
      <c r="T999" s="1644"/>
      <c r="U999" s="1644"/>
      <c r="V999" s="1644"/>
      <c r="W999" s="1644"/>
      <c r="X999" s="1644"/>
      <c r="Y999" s="1644"/>
      <c r="Z999" s="1644"/>
      <c r="AA999" s="1644"/>
      <c r="AB999" s="1254"/>
      <c r="AC999" s="400">
        <f t="shared" si="313"/>
        <v>0</v>
      </c>
      <c r="AD999" s="1743"/>
      <c r="AE999" s="1083"/>
      <c r="AF999" s="856"/>
    </row>
    <row r="1000" spans="1:32" ht="15" customHeight="1" outlineLevel="1" x14ac:dyDescent="0.2">
      <c r="A1000" s="11">
        <v>320</v>
      </c>
      <c r="B1000" s="294"/>
      <c r="C1000" s="289"/>
      <c r="D1000" s="289"/>
      <c r="E1000" s="289"/>
      <c r="F1000" s="880" t="str">
        <f>'2. CAD NCCF'!F1000:L1000</f>
        <v>Other commodities help</v>
      </c>
      <c r="G1000" s="881"/>
      <c r="H1000" s="881"/>
      <c r="I1000" s="881"/>
      <c r="J1000" s="881"/>
      <c r="K1000" s="881"/>
      <c r="L1000" s="882"/>
      <c r="M1000" s="400">
        <f t="shared" si="312"/>
        <v>0</v>
      </c>
      <c r="N1000" s="1254"/>
      <c r="O1000" s="1644"/>
      <c r="P1000" s="1644"/>
      <c r="Q1000" s="1644"/>
      <c r="R1000" s="1644"/>
      <c r="S1000" s="1644"/>
      <c r="T1000" s="1644"/>
      <c r="U1000" s="1644"/>
      <c r="V1000" s="1644"/>
      <c r="W1000" s="1644"/>
      <c r="X1000" s="1644"/>
      <c r="Y1000" s="1644"/>
      <c r="Z1000" s="1644"/>
      <c r="AA1000" s="1644"/>
      <c r="AB1000" s="1254"/>
      <c r="AC1000" s="400">
        <f t="shared" si="313"/>
        <v>0</v>
      </c>
      <c r="AD1000" s="1744"/>
      <c r="AE1000" s="858"/>
      <c r="AF1000" s="859"/>
    </row>
    <row r="1001" spans="1:32" outlineLevel="1" x14ac:dyDescent="0.2">
      <c r="A1001" s="11">
        <v>321</v>
      </c>
      <c r="B1001" s="294"/>
      <c r="C1001" s="289"/>
      <c r="D1001" s="868" t="str">
        <f>'2. CAD NCCF'!D1001:L1001</f>
        <v>Other assets</v>
      </c>
      <c r="E1001" s="869"/>
      <c r="F1001" s="869"/>
      <c r="G1001" s="869"/>
      <c r="H1001" s="869"/>
      <c r="I1001" s="869"/>
      <c r="J1001" s="869"/>
      <c r="K1001" s="869"/>
      <c r="L1001" s="870"/>
      <c r="M1001" s="399">
        <f>SUBTOTAL(9,M1002:M1002)</f>
        <v>0</v>
      </c>
      <c r="N1001" s="1208"/>
      <c r="O1001" s="1208"/>
      <c r="P1001" s="1208"/>
      <c r="Q1001" s="1208"/>
      <c r="R1001" s="1208"/>
      <c r="S1001" s="1208"/>
      <c r="T1001" s="1208"/>
      <c r="U1001" s="1208"/>
      <c r="V1001" s="1208"/>
      <c r="W1001" s="1208"/>
      <c r="X1001" s="1208"/>
      <c r="Y1001" s="1208"/>
      <c r="Z1001" s="1208"/>
      <c r="AA1001" s="1208"/>
      <c r="AB1001" s="1208"/>
      <c r="AC1001" s="399">
        <f>SUBTOTAL(9,AC1002)</f>
        <v>0</v>
      </c>
      <c r="AD1001" s="1577"/>
      <c r="AE1001" s="1578"/>
      <c r="AF1001" s="1579"/>
    </row>
    <row r="1002" spans="1:32" outlineLevel="1" x14ac:dyDescent="0.2">
      <c r="A1002" s="11">
        <v>322</v>
      </c>
      <c r="B1002" s="523"/>
      <c r="C1002" s="515"/>
      <c r="D1002" s="515"/>
      <c r="E1002" s="516"/>
      <c r="F1002" s="880" t="str">
        <f>'2. CAD NCCF'!F1002:L1002</f>
        <v>Other assets</v>
      </c>
      <c r="G1002" s="881"/>
      <c r="H1002" s="881"/>
      <c r="I1002" s="881"/>
      <c r="J1002" s="881"/>
      <c r="K1002" s="881"/>
      <c r="L1002" s="882"/>
      <c r="M1002" s="400">
        <f t="shared" ref="M1002" si="314">M226</f>
        <v>0</v>
      </c>
      <c r="N1002" s="1389"/>
      <c r="O1002" s="977"/>
      <c r="P1002" s="977"/>
      <c r="Q1002" s="977"/>
      <c r="R1002" s="977"/>
      <c r="S1002" s="977"/>
      <c r="T1002" s="977"/>
      <c r="U1002" s="977"/>
      <c r="V1002" s="977"/>
      <c r="W1002" s="977"/>
      <c r="X1002" s="977"/>
      <c r="Y1002" s="977"/>
      <c r="Z1002" s="977"/>
      <c r="AA1002" s="977"/>
      <c r="AB1002" s="977"/>
      <c r="AC1002" s="400">
        <f t="shared" si="313"/>
        <v>0</v>
      </c>
      <c r="AD1002" s="1575"/>
      <c r="AE1002" s="941"/>
      <c r="AF1002" s="942"/>
    </row>
    <row r="1003" spans="1:32" ht="7.5" hidden="1" customHeight="1" outlineLevel="1" x14ac:dyDescent="0.2">
      <c r="A1003" s="11"/>
      <c r="B1003" s="1580"/>
      <c r="C1003" s="1428"/>
      <c r="D1003" s="1428"/>
      <c r="E1003" s="1428"/>
      <c r="F1003" s="1429"/>
      <c r="G1003" s="1429"/>
      <c r="H1003" s="1429"/>
      <c r="I1003" s="1429"/>
      <c r="J1003" s="1429"/>
      <c r="K1003" s="1429"/>
      <c r="L1003" s="1429"/>
      <c r="M1003" s="1429"/>
      <c r="N1003" s="1429"/>
      <c r="O1003" s="1429"/>
      <c r="P1003" s="1429"/>
      <c r="Q1003" s="1429"/>
      <c r="R1003" s="1429"/>
      <c r="S1003" s="1429"/>
      <c r="T1003" s="1429"/>
      <c r="U1003" s="1429"/>
      <c r="V1003" s="1429"/>
      <c r="W1003" s="1429"/>
      <c r="X1003" s="1429"/>
      <c r="Y1003" s="1429"/>
      <c r="Z1003" s="1429"/>
      <c r="AA1003" s="1429"/>
      <c r="AB1003" s="1429"/>
      <c r="AC1003" s="1429"/>
      <c r="AD1003" s="1429"/>
      <c r="AE1003" s="1429"/>
      <c r="AF1003" s="1430"/>
    </row>
    <row r="1004" spans="1:32" ht="22.5" customHeight="1" outlineLevel="1" x14ac:dyDescent="0.2">
      <c r="A1004" s="11">
        <v>323</v>
      </c>
      <c r="B1004" s="982" t="str">
        <f>'2. CAD NCCF'!B1004:L1004</f>
        <v>Cash inflows from assets</v>
      </c>
      <c r="C1004" s="983"/>
      <c r="D1004" s="983"/>
      <c r="E1004" s="983"/>
      <c r="F1004" s="983"/>
      <c r="G1004" s="983"/>
      <c r="H1004" s="983"/>
      <c r="I1004" s="983"/>
      <c r="J1004" s="983"/>
      <c r="K1004" s="983"/>
      <c r="L1004" s="983"/>
      <c r="M1004" s="399">
        <f>SUBTOTAL(9,M785:M1001)</f>
        <v>0</v>
      </c>
      <c r="N1004" s="402">
        <f t="shared" ref="N1004:AB1004" si="315">SUBTOTAL(9,N785:N1001)</f>
        <v>0</v>
      </c>
      <c r="O1004" s="406">
        <f t="shared" si="315"/>
        <v>0</v>
      </c>
      <c r="P1004" s="405">
        <f t="shared" si="315"/>
        <v>0</v>
      </c>
      <c r="Q1004" s="407">
        <f t="shared" si="315"/>
        <v>0</v>
      </c>
      <c r="R1004" s="406">
        <f t="shared" si="315"/>
        <v>0</v>
      </c>
      <c r="S1004" s="406">
        <f t="shared" si="315"/>
        <v>0</v>
      </c>
      <c r="T1004" s="406">
        <f t="shared" si="315"/>
        <v>0</v>
      </c>
      <c r="U1004" s="406">
        <f t="shared" si="315"/>
        <v>0</v>
      </c>
      <c r="V1004" s="406">
        <f t="shared" si="315"/>
        <v>0</v>
      </c>
      <c r="W1004" s="406">
        <f t="shared" si="315"/>
        <v>0</v>
      </c>
      <c r="X1004" s="406">
        <f t="shared" si="315"/>
        <v>0</v>
      </c>
      <c r="Y1004" s="406">
        <f t="shared" si="315"/>
        <v>0</v>
      </c>
      <c r="Z1004" s="406">
        <f t="shared" si="315"/>
        <v>0</v>
      </c>
      <c r="AA1004" s="406">
        <f t="shared" si="315"/>
        <v>0</v>
      </c>
      <c r="AB1004" s="416">
        <f t="shared" si="315"/>
        <v>0</v>
      </c>
      <c r="AC1004" s="399">
        <f>SUBTOTAL(9,AC785:AC1002)</f>
        <v>0</v>
      </c>
      <c r="AD1004" s="1575"/>
      <c r="AE1004" s="1576"/>
      <c r="AF1004" s="1588"/>
    </row>
    <row r="1005" spans="1:32" ht="7.5" customHeight="1" outlineLevel="1" x14ac:dyDescent="0.2">
      <c r="A1005" s="11">
        <v>324</v>
      </c>
      <c r="B1005" s="1587"/>
      <c r="C1005" s="1429"/>
      <c r="D1005" s="1429"/>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29"/>
      <c r="AF1005" s="1430"/>
    </row>
    <row r="1006" spans="1:32" ht="22.5" customHeight="1" outlineLevel="2" x14ac:dyDescent="0.2">
      <c r="A1006" s="11">
        <v>325</v>
      </c>
      <c r="B1006" s="982" t="str">
        <f>'2. CAD NCCF'!B1006:AF1006</f>
        <v>LIABILITIES</v>
      </c>
      <c r="C1006" s="983"/>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1115"/>
    </row>
    <row r="1007" spans="1:32" ht="15" customHeight="1" outlineLevel="1" x14ac:dyDescent="0.2">
      <c r="A1007" s="11">
        <v>326</v>
      </c>
      <c r="B1007" s="294"/>
      <c r="C1007" s="1048" t="str">
        <f>'2. CAD NCCF'!C1007:AF1007</f>
        <v>Deposits</v>
      </c>
      <c r="D1007" s="1049"/>
      <c r="E1007" s="1049"/>
      <c r="F1007" s="1049"/>
      <c r="G1007" s="1049"/>
      <c r="H1007" s="1049"/>
      <c r="I1007" s="1049"/>
      <c r="J1007" s="1049"/>
      <c r="K1007" s="1049"/>
      <c r="L1007" s="1049"/>
      <c r="M1007" s="1049"/>
      <c r="N1007" s="1049"/>
      <c r="O1007" s="1049"/>
      <c r="P1007" s="1049"/>
      <c r="Q1007" s="1049"/>
      <c r="R1007" s="1049"/>
      <c r="S1007" s="1049"/>
      <c r="T1007" s="1049"/>
      <c r="U1007" s="1049"/>
      <c r="V1007" s="1049"/>
      <c r="W1007" s="1049"/>
      <c r="X1007" s="1049"/>
      <c r="Y1007" s="1049"/>
      <c r="Z1007" s="1049"/>
      <c r="AA1007" s="1049"/>
      <c r="AB1007" s="1049"/>
      <c r="AC1007" s="1049"/>
      <c r="AD1007" s="1049"/>
      <c r="AE1007" s="1049"/>
      <c r="AF1007" s="1050"/>
    </row>
    <row r="1008" spans="1:32" ht="15" customHeight="1" outlineLevel="1" x14ac:dyDescent="0.2">
      <c r="A1008" s="11">
        <v>327</v>
      </c>
      <c r="B1008" s="294"/>
      <c r="C1008" s="257"/>
      <c r="D1008" s="1582" t="str">
        <f>'2. CAD NCCF'!D1008:L1008</f>
        <v>Retail and small business (RSB) demand notice deposits</v>
      </c>
      <c r="E1008" s="1583"/>
      <c r="F1008" s="1583"/>
      <c r="G1008" s="1583"/>
      <c r="H1008" s="1583"/>
      <c r="I1008" s="1583"/>
      <c r="J1008" s="1583"/>
      <c r="K1008" s="1583"/>
      <c r="L1008" s="1584"/>
      <c r="M1008" s="399">
        <f>SUBTOTAL(9,M1009:M1013)</f>
        <v>0</v>
      </c>
      <c r="N1008" s="402">
        <f t="shared" ref="N1008:AC1008" si="316">SUBTOTAL(9,N1009:N1013)</f>
        <v>0</v>
      </c>
      <c r="O1008" s="406">
        <f t="shared" si="316"/>
        <v>0</v>
      </c>
      <c r="P1008" s="405">
        <f t="shared" si="316"/>
        <v>0</v>
      </c>
      <c r="Q1008" s="407">
        <f t="shared" si="316"/>
        <v>0</v>
      </c>
      <c r="R1008" s="402">
        <f t="shared" si="316"/>
        <v>0</v>
      </c>
      <c r="S1008" s="406">
        <f t="shared" si="316"/>
        <v>0</v>
      </c>
      <c r="T1008" s="406">
        <f t="shared" si="316"/>
        <v>0</v>
      </c>
      <c r="U1008" s="406">
        <f t="shared" si="316"/>
        <v>0</v>
      </c>
      <c r="V1008" s="406">
        <f t="shared" si="316"/>
        <v>0</v>
      </c>
      <c r="W1008" s="406">
        <f t="shared" si="316"/>
        <v>0</v>
      </c>
      <c r="X1008" s="406">
        <f t="shared" si="316"/>
        <v>0</v>
      </c>
      <c r="Y1008" s="406">
        <f t="shared" si="316"/>
        <v>0</v>
      </c>
      <c r="Z1008" s="406">
        <f t="shared" si="316"/>
        <v>0</v>
      </c>
      <c r="AA1008" s="406">
        <f t="shared" si="316"/>
        <v>0</v>
      </c>
      <c r="AB1008" s="403">
        <f t="shared" si="316"/>
        <v>0</v>
      </c>
      <c r="AC1008" s="407">
        <f t="shared" si="316"/>
        <v>0</v>
      </c>
      <c r="AD1008" s="1577"/>
      <c r="AE1008" s="1578"/>
      <c r="AF1008" s="1579"/>
    </row>
    <row r="1009" spans="1:32" ht="15" customHeight="1" outlineLevel="1" x14ac:dyDescent="0.2">
      <c r="A1009" s="11">
        <v>328</v>
      </c>
      <c r="B1009" s="294"/>
      <c r="C1009" s="263"/>
      <c r="D1009" s="263"/>
      <c r="E1009" s="264"/>
      <c r="F1009" s="880" t="str">
        <f>'2. CAD NCCF'!F1009:L1009</f>
        <v>RSB type 1 insured, stable demand deposits</v>
      </c>
      <c r="G1009" s="881"/>
      <c r="H1009" s="881"/>
      <c r="I1009" s="881"/>
      <c r="J1009" s="881"/>
      <c r="K1009" s="881"/>
      <c r="L1009" s="882"/>
      <c r="M1009" s="400">
        <f t="shared" ref="M1009:M1013" si="317">M233</f>
        <v>0</v>
      </c>
      <c r="N1009" s="411">
        <f>M1009*'Appx 1. Ref Rates'!$S9</f>
        <v>0</v>
      </c>
      <c r="O1009" s="414">
        <f>($M1009-SUM($N1009:N1009))*'Appx 1. Ref Rates'!$S9</f>
        <v>0</v>
      </c>
      <c r="P1009" s="414">
        <f>($M1009-SUM($N1009:O1009))*'Appx 1. Ref Rates'!$S9</f>
        <v>0</v>
      </c>
      <c r="Q1009" s="415">
        <f>($M1009-SUM($N1009:P1009))*'Appx 1. Ref Rates'!$S9</f>
        <v>0</v>
      </c>
      <c r="R1009" s="411">
        <f>($M1009-SUM($N1009:Q1009))*'Appx 1. Ref Rates'!$U9</f>
        <v>0</v>
      </c>
      <c r="S1009" s="414">
        <f>($M1009-SUM($N1009:R1009))*'Appx 1. Ref Rates'!$U9</f>
        <v>0</v>
      </c>
      <c r="T1009" s="414">
        <f>($M1009-SUM($N1009:S1009))*'Appx 1. Ref Rates'!$U9</f>
        <v>0</v>
      </c>
      <c r="U1009" s="414">
        <f>($M1009-SUM($N1009:T1009))*'Appx 1. Ref Rates'!$U9</f>
        <v>0</v>
      </c>
      <c r="V1009" s="414">
        <f>($M1009-SUM($N1009:U1009))*'Appx 1. Ref Rates'!$U9</f>
        <v>0</v>
      </c>
      <c r="W1009" s="414">
        <f>($M1009-SUM($N1009:V1009))*'Appx 1. Ref Rates'!$U9</f>
        <v>0</v>
      </c>
      <c r="X1009" s="414">
        <f>($M1009-SUM($N1009:W1009))*'Appx 1. Ref Rates'!$U9</f>
        <v>0</v>
      </c>
      <c r="Y1009" s="414">
        <f>($M1009-SUM($N1009:X1009))*'Appx 1. Ref Rates'!$U9</f>
        <v>0</v>
      </c>
      <c r="Z1009" s="414">
        <f>($M1009-SUM($N1009:Y1009))*'Appx 1. Ref Rates'!$U9</f>
        <v>0</v>
      </c>
      <c r="AA1009" s="414">
        <f>($M1009-SUM($N1009:Z1009))*'Appx 1. Ref Rates'!$U9</f>
        <v>0</v>
      </c>
      <c r="AB1009" s="414">
        <f>($M1009-SUM($N1009:AA1009))*'Appx 1. Ref Rates'!$U9</f>
        <v>0</v>
      </c>
      <c r="AC1009" s="400">
        <f t="shared" ref="AC1009:AC1013" si="318">M1009-SUM(N1009:AB1009)</f>
        <v>0</v>
      </c>
      <c r="AD1009" s="1671"/>
      <c r="AE1009" s="852"/>
      <c r="AF1009" s="853"/>
    </row>
    <row r="1010" spans="1:32" ht="15" customHeight="1" outlineLevel="1" x14ac:dyDescent="0.2">
      <c r="A1010" s="11">
        <v>329</v>
      </c>
      <c r="B1010" s="294"/>
      <c r="C1010" s="263"/>
      <c r="D1010" s="263"/>
      <c r="E1010" s="264"/>
      <c r="F1010" s="880" t="str">
        <f>'2. CAD NCCF'!F1010:L1010</f>
        <v>RSB type 2 insured, stable demand deposits</v>
      </c>
      <c r="G1010" s="881"/>
      <c r="H1010" s="881"/>
      <c r="I1010" s="881"/>
      <c r="J1010" s="881"/>
      <c r="K1010" s="881"/>
      <c r="L1010" s="882"/>
      <c r="M1010" s="400">
        <f t="shared" si="317"/>
        <v>0</v>
      </c>
      <c r="N1010" s="411">
        <f>M1010*'Appx 1. Ref Rates'!$S10</f>
        <v>0</v>
      </c>
      <c r="O1010" s="414">
        <f>($M1010-SUM($N1010:N1010))*'Appx 1. Ref Rates'!$S10</f>
        <v>0</v>
      </c>
      <c r="P1010" s="414">
        <f>($M1010-SUM($N1010:O1010))*'Appx 1. Ref Rates'!$S10</f>
        <v>0</v>
      </c>
      <c r="Q1010" s="415">
        <f>($M1010-SUM($N1010:P1010))*'Appx 1. Ref Rates'!$S10</f>
        <v>0</v>
      </c>
      <c r="R1010" s="411">
        <f>($M1010-SUM($N1010:Q1010))*'Appx 1. Ref Rates'!$U10</f>
        <v>0</v>
      </c>
      <c r="S1010" s="414">
        <f>($M1010-SUM($N1010:R1010))*'Appx 1. Ref Rates'!$U10</f>
        <v>0</v>
      </c>
      <c r="T1010" s="414">
        <f>($M1010-SUM($N1010:S1010))*'Appx 1. Ref Rates'!$U10</f>
        <v>0</v>
      </c>
      <c r="U1010" s="414">
        <f>($M1010-SUM($N1010:T1010))*'Appx 1. Ref Rates'!$U10</f>
        <v>0</v>
      </c>
      <c r="V1010" s="414">
        <f>($M1010-SUM($N1010:U1010))*'Appx 1. Ref Rates'!$U10</f>
        <v>0</v>
      </c>
      <c r="W1010" s="414">
        <f>($M1010-SUM($N1010:V1010))*'Appx 1. Ref Rates'!$U10</f>
        <v>0</v>
      </c>
      <c r="X1010" s="414">
        <f>($M1010-SUM($N1010:W1010))*'Appx 1. Ref Rates'!$U10</f>
        <v>0</v>
      </c>
      <c r="Y1010" s="414">
        <f>($M1010-SUM($N1010:X1010))*'Appx 1. Ref Rates'!$U10</f>
        <v>0</v>
      </c>
      <c r="Z1010" s="414">
        <f>($M1010-SUM($N1010:Y1010))*'Appx 1. Ref Rates'!$U10</f>
        <v>0</v>
      </c>
      <c r="AA1010" s="414">
        <f>($M1010-SUM($N1010:Z1010))*'Appx 1. Ref Rates'!$U10</f>
        <v>0</v>
      </c>
      <c r="AB1010" s="414">
        <f>($M1010-SUM($N1010:AA1010))*'Appx 1. Ref Rates'!$U10</f>
        <v>0</v>
      </c>
      <c r="AC1010" s="400">
        <f t="shared" si="318"/>
        <v>0</v>
      </c>
      <c r="AD1010" s="1743"/>
      <c r="AE1010" s="1083"/>
      <c r="AF1010" s="856"/>
    </row>
    <row r="1011" spans="1:32" ht="15" customHeight="1" outlineLevel="1" x14ac:dyDescent="0.2">
      <c r="A1011" s="11">
        <v>330</v>
      </c>
      <c r="B1011" s="294"/>
      <c r="C1011" s="263"/>
      <c r="D1011" s="263"/>
      <c r="E1011" s="264"/>
      <c r="F1011" s="880" t="str">
        <f>'2. CAD NCCF'!F1011:L1011</f>
        <v>RSB insured, less stable demand deposits</v>
      </c>
      <c r="G1011" s="881"/>
      <c r="H1011" s="881"/>
      <c r="I1011" s="881"/>
      <c r="J1011" s="881"/>
      <c r="K1011" s="881"/>
      <c r="L1011" s="882"/>
      <c r="M1011" s="400">
        <f t="shared" si="317"/>
        <v>0</v>
      </c>
      <c r="N1011" s="411">
        <f>M1011*'Appx 1. Ref Rates'!$S11</f>
        <v>0</v>
      </c>
      <c r="O1011" s="414">
        <f>($M1011-SUM($N1011:N1011))*'Appx 1. Ref Rates'!$S11</f>
        <v>0</v>
      </c>
      <c r="P1011" s="414">
        <f>($M1011-SUM($N1011:O1011))*'Appx 1. Ref Rates'!$S11</f>
        <v>0</v>
      </c>
      <c r="Q1011" s="415">
        <f>($M1011-SUM($N1011:P1011))*'Appx 1. Ref Rates'!$S11</f>
        <v>0</v>
      </c>
      <c r="R1011" s="411">
        <f>($M1011-SUM($N1011:Q1011))*'Appx 1. Ref Rates'!$U11</f>
        <v>0</v>
      </c>
      <c r="S1011" s="414">
        <f>($M1011-SUM($N1011:R1011))*'Appx 1. Ref Rates'!$U11</f>
        <v>0</v>
      </c>
      <c r="T1011" s="414">
        <f>($M1011-SUM($N1011:S1011))*'Appx 1. Ref Rates'!$U11</f>
        <v>0</v>
      </c>
      <c r="U1011" s="414">
        <f>($M1011-SUM($N1011:T1011))*'Appx 1. Ref Rates'!$U11</f>
        <v>0</v>
      </c>
      <c r="V1011" s="414">
        <f>($M1011-SUM($N1011:U1011))*'Appx 1. Ref Rates'!$U11</f>
        <v>0</v>
      </c>
      <c r="W1011" s="414">
        <f>($M1011-SUM($N1011:V1011))*'Appx 1. Ref Rates'!$U11</f>
        <v>0</v>
      </c>
      <c r="X1011" s="414">
        <f>($M1011-SUM($N1011:W1011))*'Appx 1. Ref Rates'!$U11</f>
        <v>0</v>
      </c>
      <c r="Y1011" s="414">
        <f>($M1011-SUM($N1011:X1011))*'Appx 1. Ref Rates'!$U11</f>
        <v>0</v>
      </c>
      <c r="Z1011" s="414">
        <f>($M1011-SUM($N1011:Y1011))*'Appx 1. Ref Rates'!$U11</f>
        <v>0</v>
      </c>
      <c r="AA1011" s="414">
        <f>($M1011-SUM($N1011:Z1011))*'Appx 1. Ref Rates'!$U11</f>
        <v>0</v>
      </c>
      <c r="AB1011" s="414">
        <f>($M1011-SUM($N1011:AA1011))*'Appx 1. Ref Rates'!$U11</f>
        <v>0</v>
      </c>
      <c r="AC1011" s="400">
        <f t="shared" si="318"/>
        <v>0</v>
      </c>
      <c r="AD1011" s="1743"/>
      <c r="AE1011" s="1083"/>
      <c r="AF1011" s="856"/>
    </row>
    <row r="1012" spans="1:32" ht="15" customHeight="1" outlineLevel="1" x14ac:dyDescent="0.2">
      <c r="A1012" s="11"/>
      <c r="B1012" s="294"/>
      <c r="C1012" s="263"/>
      <c r="D1012" s="263"/>
      <c r="E1012" s="264"/>
      <c r="F1012" s="880" t="str">
        <f>'2. CAD NCCF'!F1012:L1012</f>
        <v>RSB unaffiliated third-party sourced demand deposits</v>
      </c>
      <c r="G1012" s="881"/>
      <c r="H1012" s="881"/>
      <c r="I1012" s="881"/>
      <c r="J1012" s="881"/>
      <c r="K1012" s="881"/>
      <c r="L1012" s="882"/>
      <c r="M1012" s="400">
        <f t="shared" si="317"/>
        <v>0</v>
      </c>
      <c r="N1012" s="411">
        <f>M1012*'Appx 1. Ref Rates'!$S12</f>
        <v>0</v>
      </c>
      <c r="O1012" s="414">
        <f>($M1012-SUM($N1012:N1012))*'Appx 1. Ref Rates'!$S12</f>
        <v>0</v>
      </c>
      <c r="P1012" s="414">
        <f>($M1012-SUM($N1012:O1012))*'Appx 1. Ref Rates'!$S12</f>
        <v>0</v>
      </c>
      <c r="Q1012" s="415">
        <f>($M1012-SUM($N1012:P1012))*'Appx 1. Ref Rates'!$S12</f>
        <v>0</v>
      </c>
      <c r="R1012" s="411">
        <f>($M1012-SUM($N1012:Q1012))*'Appx 1. Ref Rates'!$U12</f>
        <v>0</v>
      </c>
      <c r="S1012" s="414">
        <f>($M1012-SUM($N1012:R1012))*'Appx 1. Ref Rates'!$U12</f>
        <v>0</v>
      </c>
      <c r="T1012" s="414">
        <f>($M1012-SUM($N1012:S1012))*'Appx 1. Ref Rates'!$U12</f>
        <v>0</v>
      </c>
      <c r="U1012" s="414">
        <f>($M1012-SUM($N1012:T1012))*'Appx 1. Ref Rates'!$U12</f>
        <v>0</v>
      </c>
      <c r="V1012" s="414">
        <f>($M1012-SUM($N1012:U1012))*'Appx 1. Ref Rates'!$U12</f>
        <v>0</v>
      </c>
      <c r="W1012" s="414">
        <f>($M1012-SUM($N1012:V1012))*'Appx 1. Ref Rates'!$U12</f>
        <v>0</v>
      </c>
      <c r="X1012" s="414">
        <f>($M1012-SUM($N1012:W1012))*'Appx 1. Ref Rates'!$U12</f>
        <v>0</v>
      </c>
      <c r="Y1012" s="414">
        <f>($M1012-SUM($N1012:X1012))*'Appx 1. Ref Rates'!$U12</f>
        <v>0</v>
      </c>
      <c r="Z1012" s="414">
        <f>($M1012-SUM($N1012:Y1012))*'Appx 1. Ref Rates'!$U12</f>
        <v>0</v>
      </c>
      <c r="AA1012" s="414">
        <f>($M1012-SUM($N1012:Z1012))*'Appx 1. Ref Rates'!$U12</f>
        <v>0</v>
      </c>
      <c r="AB1012" s="414">
        <f>($M1012-SUM($N1012:AA1012))*'Appx 1. Ref Rates'!$U12</f>
        <v>0</v>
      </c>
      <c r="AC1012" s="400">
        <f t="shared" si="318"/>
        <v>0</v>
      </c>
      <c r="AD1012" s="1743"/>
      <c r="AE1012" s="1083"/>
      <c r="AF1012" s="856"/>
    </row>
    <row r="1013" spans="1:32" ht="15" customHeight="1" outlineLevel="1" x14ac:dyDescent="0.2">
      <c r="A1013" s="11">
        <v>331</v>
      </c>
      <c r="B1013" s="294"/>
      <c r="C1013" s="263"/>
      <c r="D1013" s="263"/>
      <c r="E1013" s="264"/>
      <c r="F1013" s="880" t="str">
        <f>'2. CAD NCCF'!F1013:L1013</f>
        <v>RSB uninsured demand deposits</v>
      </c>
      <c r="G1013" s="881"/>
      <c r="H1013" s="881"/>
      <c r="I1013" s="881"/>
      <c r="J1013" s="881"/>
      <c r="K1013" s="881"/>
      <c r="L1013" s="882"/>
      <c r="M1013" s="400">
        <f t="shared" si="317"/>
        <v>0</v>
      </c>
      <c r="N1013" s="411">
        <f>M1013*'Appx 1. Ref Rates'!$S13</f>
        <v>0</v>
      </c>
      <c r="O1013" s="414">
        <f>($M1013-SUM($N1013:N1013))*'Appx 1. Ref Rates'!$S13</f>
        <v>0</v>
      </c>
      <c r="P1013" s="414">
        <f>($M1013-SUM($N1013:O1013))*'Appx 1. Ref Rates'!$S13</f>
        <v>0</v>
      </c>
      <c r="Q1013" s="415">
        <f>($M1013-SUM($N1013:P1013))*'Appx 1. Ref Rates'!$S13</f>
        <v>0</v>
      </c>
      <c r="R1013" s="411">
        <f>($M1013-SUM($N1013:Q1013))*'Appx 1. Ref Rates'!$U13</f>
        <v>0</v>
      </c>
      <c r="S1013" s="414">
        <f>($M1013-SUM($N1013:R1013))*'Appx 1. Ref Rates'!$U13</f>
        <v>0</v>
      </c>
      <c r="T1013" s="414">
        <f>($M1013-SUM($N1013:S1013))*'Appx 1. Ref Rates'!$U13</f>
        <v>0</v>
      </c>
      <c r="U1013" s="414">
        <f>($M1013-SUM($N1013:T1013))*'Appx 1. Ref Rates'!$U13</f>
        <v>0</v>
      </c>
      <c r="V1013" s="414">
        <f>($M1013-SUM($N1013:U1013))*'Appx 1. Ref Rates'!$U13</f>
        <v>0</v>
      </c>
      <c r="W1013" s="414">
        <f>($M1013-SUM($N1013:V1013))*'Appx 1. Ref Rates'!$U13</f>
        <v>0</v>
      </c>
      <c r="X1013" s="414">
        <f>($M1013-SUM($N1013:W1013))*'Appx 1. Ref Rates'!$U13</f>
        <v>0</v>
      </c>
      <c r="Y1013" s="414">
        <f>($M1013-SUM($N1013:X1013))*'Appx 1. Ref Rates'!$U13</f>
        <v>0</v>
      </c>
      <c r="Z1013" s="414">
        <f>($M1013-SUM($N1013:Y1013))*'Appx 1. Ref Rates'!$U13</f>
        <v>0</v>
      </c>
      <c r="AA1013" s="414">
        <f>($M1013-SUM($N1013:Z1013))*'Appx 1. Ref Rates'!$U13</f>
        <v>0</v>
      </c>
      <c r="AB1013" s="414">
        <f>($M1013-SUM($N1013:AA1013))*'Appx 1. Ref Rates'!$U13</f>
        <v>0</v>
      </c>
      <c r="AC1013" s="400">
        <f t="shared" si="318"/>
        <v>0</v>
      </c>
      <c r="AD1013" s="1744"/>
      <c r="AE1013" s="858"/>
      <c r="AF1013" s="859"/>
    </row>
    <row r="1014" spans="1:32" ht="15" customHeight="1" outlineLevel="1" x14ac:dyDescent="0.2">
      <c r="A1014" s="11">
        <v>332</v>
      </c>
      <c r="B1014" s="294"/>
      <c r="C1014" s="257"/>
      <c r="D1014" s="868" t="str">
        <f>'2. CAD NCCF'!D1014:AF1014</f>
        <v>RSB term deposits</v>
      </c>
      <c r="E1014" s="869"/>
      <c r="F1014" s="869"/>
      <c r="G1014" s="869"/>
      <c r="H1014" s="869"/>
      <c r="I1014" s="869"/>
      <c r="J1014" s="869"/>
      <c r="K1014" s="869"/>
      <c r="L1014" s="869"/>
      <c r="M1014" s="869"/>
      <c r="N1014" s="869"/>
      <c r="O1014" s="869"/>
      <c r="P1014" s="869"/>
      <c r="Q1014" s="869"/>
      <c r="R1014" s="869"/>
      <c r="S1014" s="869"/>
      <c r="T1014" s="869"/>
      <c r="U1014" s="869"/>
      <c r="V1014" s="869"/>
      <c r="W1014" s="869"/>
      <c r="X1014" s="869"/>
      <c r="Y1014" s="869"/>
      <c r="Z1014" s="869"/>
      <c r="AA1014" s="869"/>
      <c r="AB1014" s="869"/>
      <c r="AC1014" s="869"/>
      <c r="AD1014" s="869"/>
      <c r="AE1014" s="869"/>
      <c r="AF1014" s="870"/>
    </row>
    <row r="1015" spans="1:32" ht="15" customHeight="1" outlineLevel="1" x14ac:dyDescent="0.2">
      <c r="A1015" s="11">
        <v>333</v>
      </c>
      <c r="B1015" s="294"/>
      <c r="C1015" s="257"/>
      <c r="D1015" s="265"/>
      <c r="E1015" s="933" t="str">
        <f>'2. CAD NCCF'!E1015:L1015</f>
        <v>RSB cashable term deposits</v>
      </c>
      <c r="F1015" s="934"/>
      <c r="G1015" s="934"/>
      <c r="H1015" s="934"/>
      <c r="I1015" s="934"/>
      <c r="J1015" s="934"/>
      <c r="K1015" s="934"/>
      <c r="L1015" s="935"/>
      <c r="M1015" s="399">
        <f>SUBTOTAL(9,M1016:M1021)</f>
        <v>0</v>
      </c>
      <c r="N1015" s="402">
        <f t="shared" ref="N1015:Q1015" si="319">SUBTOTAL(9,N1016:N1021)</f>
        <v>0</v>
      </c>
      <c r="O1015" s="406">
        <f t="shared" si="319"/>
        <v>0</v>
      </c>
      <c r="P1015" s="405">
        <f t="shared" si="319"/>
        <v>0</v>
      </c>
      <c r="Q1015" s="407">
        <f t="shared" si="319"/>
        <v>0</v>
      </c>
      <c r="R1015" s="402">
        <f t="shared" ref="R1015:AC1015" si="320">SUBTOTAL(9,R1016:R1021)</f>
        <v>0</v>
      </c>
      <c r="S1015" s="406">
        <f t="shared" si="320"/>
        <v>0</v>
      </c>
      <c r="T1015" s="405">
        <f t="shared" si="320"/>
        <v>0</v>
      </c>
      <c r="U1015" s="405">
        <f t="shared" si="320"/>
        <v>0</v>
      </c>
      <c r="V1015" s="405">
        <f t="shared" si="320"/>
        <v>0</v>
      </c>
      <c r="W1015" s="405">
        <f t="shared" si="320"/>
        <v>0</v>
      </c>
      <c r="X1015" s="405">
        <f t="shared" si="320"/>
        <v>0</v>
      </c>
      <c r="Y1015" s="405">
        <f t="shared" si="320"/>
        <v>0</v>
      </c>
      <c r="Z1015" s="405">
        <f t="shared" si="320"/>
        <v>0</v>
      </c>
      <c r="AA1015" s="405">
        <f t="shared" si="320"/>
        <v>0</v>
      </c>
      <c r="AB1015" s="403">
        <f t="shared" si="320"/>
        <v>0</v>
      </c>
      <c r="AC1015" s="407">
        <f t="shared" si="320"/>
        <v>0</v>
      </c>
      <c r="AD1015" s="1671"/>
      <c r="AE1015" s="852"/>
      <c r="AF1015" s="853"/>
    </row>
    <row r="1016" spans="1:32" ht="15" customHeight="1" outlineLevel="1" x14ac:dyDescent="0.2">
      <c r="A1016" s="11">
        <v>334</v>
      </c>
      <c r="B1016" s="294"/>
      <c r="C1016" s="311"/>
      <c r="D1016" s="311"/>
      <c r="E1016" s="312"/>
      <c r="F1016" s="880" t="str">
        <f>'2. CAD NCCF'!F1016:L1016</f>
        <v>RSB type 1 insured, stable, cashable term deposit</v>
      </c>
      <c r="G1016" s="881"/>
      <c r="H1016" s="881"/>
      <c r="I1016" s="881"/>
      <c r="J1016" s="881"/>
      <c r="K1016" s="881"/>
      <c r="L1016" s="882"/>
      <c r="M1016" s="400">
        <f t="shared" ref="M1016:M1021" si="321">M240</f>
        <v>0</v>
      </c>
      <c r="N1016" s="411">
        <f>IF(SUM($N240:N240)="","",SUM(($N240:N240))*'Appx 1. Ref Rates'!$S16)</f>
        <v>0</v>
      </c>
      <c r="O1016" s="432">
        <f>(SUM($N240:$O240)-SUM($N1016:$N1016))*'Appx 1. Ref Rates'!$S16</f>
        <v>0</v>
      </c>
      <c r="P1016" s="413">
        <f>(SUM($N240:$P240)-SUM($N1016:$O1016))*'Appx 1. Ref Rates'!$S16</f>
        <v>0</v>
      </c>
      <c r="Q1016" s="415">
        <f>(SUM($N240:$Q240)-SUM($N1016:$P1016))*'Appx 1. Ref Rates'!$S16</f>
        <v>0</v>
      </c>
      <c r="R1016" s="411">
        <f>(SUM($N240:$R240)-SUM($N1016:$Q1016))*'Appx 1. Ref Rates'!$U16</f>
        <v>0</v>
      </c>
      <c r="S1016" s="414">
        <f>(SUM($N240:$S240)-SUM($N1016:$R1016))*'Appx 1. Ref Rates'!$U16</f>
        <v>0</v>
      </c>
      <c r="T1016" s="414">
        <f>(SUM($N240:$T240)-SUM($N1016:$S1016))*'Appx 1. Ref Rates'!$U16</f>
        <v>0</v>
      </c>
      <c r="U1016" s="414">
        <f>(SUM($N240:$U240)-SUM($N1016:$T1016))*'Appx 1. Ref Rates'!$U16</f>
        <v>0</v>
      </c>
      <c r="V1016" s="414">
        <f>(SUM($N240:$V240)-SUM($N1016:$U1016))*'Appx 1. Ref Rates'!$U16</f>
        <v>0</v>
      </c>
      <c r="W1016" s="414">
        <f>(SUM($N240:$W240)-SUM($N1016:$V1016))*'Appx 1. Ref Rates'!$U16</f>
        <v>0</v>
      </c>
      <c r="X1016" s="414">
        <f>(SUM($N240:$X240)-SUM($N1016:$W1016))*'Appx 1. Ref Rates'!$U16</f>
        <v>0</v>
      </c>
      <c r="Y1016" s="414">
        <f>(SUM($N240:$Y240)-SUM($N1016:$X1016))*'Appx 1. Ref Rates'!$U16</f>
        <v>0</v>
      </c>
      <c r="Z1016" s="414">
        <f>(SUM($N240:$Z240)-SUM($N1016:$Y1016))*'Appx 1. Ref Rates'!$U16</f>
        <v>0</v>
      </c>
      <c r="AA1016" s="414">
        <f>(SUM($N240:$AA240)-SUM($N1016:$Z1016))*'Appx 1. Ref Rates'!$U16</f>
        <v>0</v>
      </c>
      <c r="AB1016" s="414">
        <f>(SUM($N240:$AB240)-SUM($N1016:$AA1016))*'Appx 1. Ref Rates'!$U16</f>
        <v>0</v>
      </c>
      <c r="AC1016" s="400">
        <f t="shared" ref="AC1016:AC1021" si="322">M1016-SUM(N1016:AB1016)</f>
        <v>0</v>
      </c>
      <c r="AD1016" s="1743"/>
      <c r="AE1016" s="1083"/>
      <c r="AF1016" s="856"/>
    </row>
    <row r="1017" spans="1:32" ht="15" customHeight="1" outlineLevel="1" x14ac:dyDescent="0.2">
      <c r="A1017" s="11">
        <v>335</v>
      </c>
      <c r="B1017" s="294"/>
      <c r="C1017" s="311"/>
      <c r="D1017" s="311"/>
      <c r="E1017" s="312"/>
      <c r="F1017" s="880" t="str">
        <f>'2. CAD NCCF'!F1017:L1017</f>
        <v>RSB type 1 insured, less stable, cashable term deposit</v>
      </c>
      <c r="G1017" s="881"/>
      <c r="H1017" s="881"/>
      <c r="I1017" s="881"/>
      <c r="J1017" s="881"/>
      <c r="K1017" s="881"/>
      <c r="L1017" s="882"/>
      <c r="M1017" s="400">
        <f t="shared" si="321"/>
        <v>0</v>
      </c>
      <c r="N1017" s="411">
        <f>IF(SUM($N241:N241)="","",SUM(($N241:N241))*'Appx 1. Ref Rates'!$S17)</f>
        <v>0</v>
      </c>
      <c r="O1017" s="432">
        <f>(SUM($N241:$O241)-SUM($N1017:$N1017))*'Appx 1. Ref Rates'!$S17</f>
        <v>0</v>
      </c>
      <c r="P1017" s="772">
        <f>(SUM($N241:$P241)-SUM($N1017:$O1017))*'Appx 1. Ref Rates'!$S17</f>
        <v>0</v>
      </c>
      <c r="Q1017" s="431">
        <f>(SUM($N241:$Q241)-SUM($N1017:$P1017))*'Appx 1. Ref Rates'!$S17</f>
        <v>0</v>
      </c>
      <c r="R1017" s="411">
        <f>(SUM($N241:$R241)-SUM($N1017:$Q1017))*'Appx 1. Ref Rates'!$U17</f>
        <v>0</v>
      </c>
      <c r="S1017" s="414">
        <f>(SUM($N241:$S241)-SUM($N1017:$R1017))*'Appx 1. Ref Rates'!$U17</f>
        <v>0</v>
      </c>
      <c r="T1017" s="414">
        <f>(SUM($N241:$T241)-SUM($N1017:$S1017))*'Appx 1. Ref Rates'!$U17</f>
        <v>0</v>
      </c>
      <c r="U1017" s="414">
        <f>(SUM($N241:$U241)-SUM($N1017:$T1017))*'Appx 1. Ref Rates'!$U17</f>
        <v>0</v>
      </c>
      <c r="V1017" s="414">
        <f>(SUM($N241:$V241)-SUM($N1017:$U1017))*'Appx 1. Ref Rates'!$U17</f>
        <v>0</v>
      </c>
      <c r="W1017" s="414">
        <f>(SUM($N241:$W241)-SUM($N1017:$V1017))*'Appx 1. Ref Rates'!$U17</f>
        <v>0</v>
      </c>
      <c r="X1017" s="414">
        <f>(SUM($N241:$X241)-SUM($N1017:$W1017))*'Appx 1. Ref Rates'!$U17</f>
        <v>0</v>
      </c>
      <c r="Y1017" s="414">
        <f>(SUM($N241:$Y241)-SUM($N1017:$X1017))*'Appx 1. Ref Rates'!$U17</f>
        <v>0</v>
      </c>
      <c r="Z1017" s="414">
        <f>(SUM($N241:$Z241)-SUM($N1017:$Y1017))*'Appx 1. Ref Rates'!$U17</f>
        <v>0</v>
      </c>
      <c r="AA1017" s="414">
        <f>(SUM($N241:$AA241)-SUM($N1017:$Z1017))*'Appx 1. Ref Rates'!$U17</f>
        <v>0</v>
      </c>
      <c r="AB1017" s="414">
        <f>(SUM($N241:$AB241)-SUM($N1017:$AA1017))*'Appx 1. Ref Rates'!$U17</f>
        <v>0</v>
      </c>
      <c r="AC1017" s="400">
        <f t="shared" si="322"/>
        <v>0</v>
      </c>
      <c r="AD1017" s="1743"/>
      <c r="AE1017" s="1083"/>
      <c r="AF1017" s="856"/>
    </row>
    <row r="1018" spans="1:32" ht="15" customHeight="1" outlineLevel="1" x14ac:dyDescent="0.2">
      <c r="A1018" s="11">
        <v>336</v>
      </c>
      <c r="B1018" s="294"/>
      <c r="C1018" s="311"/>
      <c r="D1018" s="311"/>
      <c r="E1018" s="312"/>
      <c r="F1018" s="880" t="str">
        <f>'2. CAD NCCF'!F1018:L1018</f>
        <v>RSB type 2 insured, stable, cashable term deposit</v>
      </c>
      <c r="G1018" s="881"/>
      <c r="H1018" s="881"/>
      <c r="I1018" s="881"/>
      <c r="J1018" s="881"/>
      <c r="K1018" s="881"/>
      <c r="L1018" s="882"/>
      <c r="M1018" s="400">
        <f t="shared" si="321"/>
        <v>0</v>
      </c>
      <c r="N1018" s="411">
        <f>IF(SUM($N242:N242)="","",SUM(($N242:N242))*'Appx 1. Ref Rates'!$S18)</f>
        <v>0</v>
      </c>
      <c r="O1018" s="432">
        <f>(SUM($N242:$O242)-SUM($N1018:$N1018))*'Appx 1. Ref Rates'!$S18</f>
        <v>0</v>
      </c>
      <c r="P1018" s="772">
        <f>(SUM($N242:$P242)-SUM($N1018:$O1018))*'Appx 1. Ref Rates'!$S18</f>
        <v>0</v>
      </c>
      <c r="Q1018" s="431">
        <f>(SUM($N242:$Q242)-SUM($N1018:$P1018))*'Appx 1. Ref Rates'!$S18</f>
        <v>0</v>
      </c>
      <c r="R1018" s="411">
        <f>(SUM($N242:$R242)-SUM($N1018:$Q1018))*'Appx 1. Ref Rates'!$U18</f>
        <v>0</v>
      </c>
      <c r="S1018" s="414">
        <f>(SUM($N242:$S242)-SUM($N1018:$R1018))*'Appx 1. Ref Rates'!$U18</f>
        <v>0</v>
      </c>
      <c r="T1018" s="414">
        <f>(SUM($N242:$T242)-SUM($N1018:$S1018))*'Appx 1. Ref Rates'!$U18</f>
        <v>0</v>
      </c>
      <c r="U1018" s="414">
        <f>(SUM($N242:$U242)-SUM($N1018:$T1018))*'Appx 1. Ref Rates'!$U18</f>
        <v>0</v>
      </c>
      <c r="V1018" s="414">
        <f>(SUM($N242:$V242)-SUM($N1018:$U1018))*'Appx 1. Ref Rates'!$U18</f>
        <v>0</v>
      </c>
      <c r="W1018" s="414">
        <f>(SUM($N242:$W242)-SUM($N1018:$V1018))*'Appx 1. Ref Rates'!$U18</f>
        <v>0</v>
      </c>
      <c r="X1018" s="414">
        <f>(SUM($N242:$X242)-SUM($N1018:$W1018))*'Appx 1. Ref Rates'!$U18</f>
        <v>0</v>
      </c>
      <c r="Y1018" s="414">
        <f>(SUM($N242:$Y242)-SUM($N1018:$X1018))*'Appx 1. Ref Rates'!$U18</f>
        <v>0</v>
      </c>
      <c r="Z1018" s="414">
        <f>(SUM($N242:$Z242)-SUM($N1018:$Y1018))*'Appx 1. Ref Rates'!$U18</f>
        <v>0</v>
      </c>
      <c r="AA1018" s="414">
        <f>(SUM($N242:$AA242)-SUM($N1018:$Z1018))*'Appx 1. Ref Rates'!$U18</f>
        <v>0</v>
      </c>
      <c r="AB1018" s="414">
        <f>(SUM($N242:$AB242)-SUM($N1018:$AA1018))*'Appx 1. Ref Rates'!$U18</f>
        <v>0</v>
      </c>
      <c r="AC1018" s="400">
        <f t="shared" si="322"/>
        <v>0</v>
      </c>
      <c r="AD1018" s="1743"/>
      <c r="AE1018" s="1083"/>
      <c r="AF1018" s="856"/>
    </row>
    <row r="1019" spans="1:32" ht="15" customHeight="1" outlineLevel="1" x14ac:dyDescent="0.2">
      <c r="A1019" s="11">
        <v>337</v>
      </c>
      <c r="B1019" s="294"/>
      <c r="C1019" s="311"/>
      <c r="D1019" s="311"/>
      <c r="E1019" s="312"/>
      <c r="F1019" s="880" t="str">
        <f>'2. CAD NCCF'!F1019:L1019</f>
        <v>RSB type 2 insured, less stable, cashable term deposit</v>
      </c>
      <c r="G1019" s="881"/>
      <c r="H1019" s="881"/>
      <c r="I1019" s="881"/>
      <c r="J1019" s="881"/>
      <c r="K1019" s="881"/>
      <c r="L1019" s="882"/>
      <c r="M1019" s="400">
        <f t="shared" si="321"/>
        <v>0</v>
      </c>
      <c r="N1019" s="411">
        <f>IF(SUM($N243:N243)="","",SUM(($N243:N243))*'Appx 1. Ref Rates'!$S19)</f>
        <v>0</v>
      </c>
      <c r="O1019" s="432">
        <f>(SUM($N243:$O243)-SUM($N1019:$N1019))*'Appx 1. Ref Rates'!$S19</f>
        <v>0</v>
      </c>
      <c r="P1019" s="772">
        <f>(SUM($N243:$P243)-SUM($N1019:$O1019))*'Appx 1. Ref Rates'!$S19</f>
        <v>0</v>
      </c>
      <c r="Q1019" s="431">
        <f>(SUM($N243:$Q243)-SUM($N1019:$P1019))*'Appx 1. Ref Rates'!$S19</f>
        <v>0</v>
      </c>
      <c r="R1019" s="411">
        <f>(SUM($N243:$R243)-SUM($N1019:$Q1019))*'Appx 1. Ref Rates'!$U19</f>
        <v>0</v>
      </c>
      <c r="S1019" s="414">
        <f>(SUM($N243:$S243)-SUM($N1019:$R1019))*'Appx 1. Ref Rates'!$U19</f>
        <v>0</v>
      </c>
      <c r="T1019" s="414">
        <f>(SUM($N243:$T243)-SUM($N1019:$S1019))*'Appx 1. Ref Rates'!$U19</f>
        <v>0</v>
      </c>
      <c r="U1019" s="414">
        <f>(SUM($N243:$U243)-SUM($N1019:$T1019))*'Appx 1. Ref Rates'!$U19</f>
        <v>0</v>
      </c>
      <c r="V1019" s="414">
        <f>(SUM($N243:$V243)-SUM($N1019:$U1019))*'Appx 1. Ref Rates'!$U19</f>
        <v>0</v>
      </c>
      <c r="W1019" s="414">
        <f>(SUM($N243:$W243)-SUM($N1019:$V1019))*'Appx 1. Ref Rates'!$U19</f>
        <v>0</v>
      </c>
      <c r="X1019" s="414">
        <f>(SUM($N243:$X243)-SUM($N1019:$W1019))*'Appx 1. Ref Rates'!$U19</f>
        <v>0</v>
      </c>
      <c r="Y1019" s="414">
        <f>(SUM($N243:$Y243)-SUM($N1019:$X1019))*'Appx 1. Ref Rates'!$U19</f>
        <v>0</v>
      </c>
      <c r="Z1019" s="414">
        <f>(SUM($N243:$Z243)-SUM($N1019:$Y1019))*'Appx 1. Ref Rates'!$U19</f>
        <v>0</v>
      </c>
      <c r="AA1019" s="414">
        <f>(SUM($N243:$AA243)-SUM($N1019:$Z1019))*'Appx 1. Ref Rates'!$U19</f>
        <v>0</v>
      </c>
      <c r="AB1019" s="414">
        <f>(SUM($N243:$AB243)-SUM($N1019:$AA1019))*'Appx 1. Ref Rates'!$U19</f>
        <v>0</v>
      </c>
      <c r="AC1019" s="400">
        <f t="shared" si="322"/>
        <v>0</v>
      </c>
      <c r="AD1019" s="1743"/>
      <c r="AE1019" s="1083"/>
      <c r="AF1019" s="856"/>
    </row>
    <row r="1020" spans="1:32" ht="15" customHeight="1" outlineLevel="1" x14ac:dyDescent="0.2">
      <c r="A1020" s="11">
        <v>338</v>
      </c>
      <c r="B1020" s="294"/>
      <c r="C1020" s="311"/>
      <c r="D1020" s="311"/>
      <c r="E1020" s="312"/>
      <c r="F1020" s="880" t="str">
        <f>'2. CAD NCCF'!F1020:L1020</f>
        <v>RSB uninsured cashable term deposit</v>
      </c>
      <c r="G1020" s="881"/>
      <c r="H1020" s="881"/>
      <c r="I1020" s="881"/>
      <c r="J1020" s="881"/>
      <c r="K1020" s="881"/>
      <c r="L1020" s="882"/>
      <c r="M1020" s="400">
        <f t="shared" si="321"/>
        <v>0</v>
      </c>
      <c r="N1020" s="411">
        <f>IF(SUM($N244:N244)="","",SUM(($N244:N244))*'Appx 1. Ref Rates'!$S20)</f>
        <v>0</v>
      </c>
      <c r="O1020" s="432">
        <f>(SUM($N244:$O244)-SUM($N1020:$N1020))*'Appx 1. Ref Rates'!$S20</f>
        <v>0</v>
      </c>
      <c r="P1020" s="772">
        <f>(SUM($N244:$P244)-SUM($N1020:$O1020))*'Appx 1. Ref Rates'!$S20</f>
        <v>0</v>
      </c>
      <c r="Q1020" s="431">
        <f>(SUM($N244:$Q244)-SUM($N1020:$P1020))*'Appx 1. Ref Rates'!$S20</f>
        <v>0</v>
      </c>
      <c r="R1020" s="411">
        <f>(SUM($N244:$R244)-SUM($N1020:$Q1020))*'Appx 1. Ref Rates'!$U20</f>
        <v>0</v>
      </c>
      <c r="S1020" s="414">
        <f>(SUM($N244:$S244)-SUM($N1020:$R1020))*'Appx 1. Ref Rates'!$U20</f>
        <v>0</v>
      </c>
      <c r="T1020" s="414">
        <f>(SUM($N244:$T244)-SUM($N1020:$S1020))*'Appx 1. Ref Rates'!$U20</f>
        <v>0</v>
      </c>
      <c r="U1020" s="414">
        <f>(SUM($N244:$U244)-SUM($N1020:$T1020))*'Appx 1. Ref Rates'!$U20</f>
        <v>0</v>
      </c>
      <c r="V1020" s="414">
        <f>(SUM($N244:$V244)-SUM($N1020:$U1020))*'Appx 1. Ref Rates'!$U20</f>
        <v>0</v>
      </c>
      <c r="W1020" s="414">
        <f>(SUM($N244:$W244)-SUM($N1020:$V1020))*'Appx 1. Ref Rates'!$U20</f>
        <v>0</v>
      </c>
      <c r="X1020" s="414">
        <f>(SUM($N244:$X244)-SUM($N1020:$W1020))*'Appx 1. Ref Rates'!$U20</f>
        <v>0</v>
      </c>
      <c r="Y1020" s="414">
        <f>(SUM($N244:$Y244)-SUM($N1020:$X1020))*'Appx 1. Ref Rates'!$U20</f>
        <v>0</v>
      </c>
      <c r="Z1020" s="414">
        <f>(SUM($N244:$Z244)-SUM($N1020:$Y1020))*'Appx 1. Ref Rates'!$U20</f>
        <v>0</v>
      </c>
      <c r="AA1020" s="414">
        <f>(SUM($N244:$AA244)-SUM($N1020:$Z1020))*'Appx 1. Ref Rates'!$U20</f>
        <v>0</v>
      </c>
      <c r="AB1020" s="414">
        <f>(SUM($N244:$AB244)-SUM($N1020:$AA1020))*'Appx 1. Ref Rates'!$U20</f>
        <v>0</v>
      </c>
      <c r="AC1020" s="400">
        <f t="shared" si="322"/>
        <v>0</v>
      </c>
      <c r="AD1020" s="1743"/>
      <c r="AE1020" s="1083"/>
      <c r="AF1020" s="856"/>
    </row>
    <row r="1021" spans="1:32" ht="15" customHeight="1" outlineLevel="1" x14ac:dyDescent="0.2">
      <c r="A1021" s="11">
        <v>339</v>
      </c>
      <c r="B1021" s="294"/>
      <c r="C1021" s="257"/>
      <c r="D1021" s="257"/>
      <c r="E1021" s="258"/>
      <c r="F1021" s="880" t="str">
        <f>'2. CAD NCCF'!F1021:L1021</f>
        <v>RSB unaffiliated third-party sourced cashable term deposit</v>
      </c>
      <c r="G1021" s="881"/>
      <c r="H1021" s="881"/>
      <c r="I1021" s="881"/>
      <c r="J1021" s="881"/>
      <c r="K1021" s="881"/>
      <c r="L1021" s="882"/>
      <c r="M1021" s="400">
        <f t="shared" si="321"/>
        <v>0</v>
      </c>
      <c r="N1021" s="411">
        <f>IF(SUM($N245:N245)="","",SUM(($N245:N245))*'Appx 1. Ref Rates'!$S21)</f>
        <v>0</v>
      </c>
      <c r="O1021" s="432">
        <f>(SUM($N245:$O245)-SUM($N1021:$N1021))*'Appx 1. Ref Rates'!$S21</f>
        <v>0</v>
      </c>
      <c r="P1021" s="772">
        <f>(SUM($N245:$P245)-SUM($N1021:$O1021))*'Appx 1. Ref Rates'!$S21</f>
        <v>0</v>
      </c>
      <c r="Q1021" s="431">
        <f>(SUM($N245:$Q245)-SUM($N1021:$P1021))*'Appx 1. Ref Rates'!$S21</f>
        <v>0</v>
      </c>
      <c r="R1021" s="411">
        <f>(SUM($N245:$R245)-SUM($N1021:$Q1021))*'Appx 1. Ref Rates'!$U21</f>
        <v>0</v>
      </c>
      <c r="S1021" s="414">
        <f>(SUM($N245:$S245)-SUM($N1021:$R1021))*'Appx 1. Ref Rates'!$U21</f>
        <v>0</v>
      </c>
      <c r="T1021" s="414">
        <f>(SUM($N245:$T245)-SUM($N1021:$S1021))*'Appx 1. Ref Rates'!$U21</f>
        <v>0</v>
      </c>
      <c r="U1021" s="414">
        <f>(SUM($N245:$U245)-SUM($N1021:$T1021))*'Appx 1. Ref Rates'!$U21</f>
        <v>0</v>
      </c>
      <c r="V1021" s="414">
        <f>(SUM($N245:$V245)-SUM($N1021:$U1021))*'Appx 1. Ref Rates'!$U21</f>
        <v>0</v>
      </c>
      <c r="W1021" s="414">
        <f>(SUM($N245:$W245)-SUM($N1021:$V1021))*'Appx 1. Ref Rates'!$U21</f>
        <v>0</v>
      </c>
      <c r="X1021" s="414">
        <f>(SUM($N245:$X245)-SUM($N1021:$W1021))*'Appx 1. Ref Rates'!$U21</f>
        <v>0</v>
      </c>
      <c r="Y1021" s="414">
        <f>(SUM($N245:$Y245)-SUM($N1021:$X1021))*'Appx 1. Ref Rates'!$U21</f>
        <v>0</v>
      </c>
      <c r="Z1021" s="414">
        <f>(SUM($N245:$Z245)-SUM($N1021:$Y1021))*'Appx 1. Ref Rates'!$U21</f>
        <v>0</v>
      </c>
      <c r="AA1021" s="414">
        <f>(SUM($N245:$AA245)-SUM($N1021:$Z1021))*'Appx 1. Ref Rates'!$U21</f>
        <v>0</v>
      </c>
      <c r="AB1021" s="414">
        <f>(SUM($N245:$AB245)-SUM($N1021:$AA1021))*'Appx 1. Ref Rates'!$U21</f>
        <v>0</v>
      </c>
      <c r="AC1021" s="400">
        <f t="shared" si="322"/>
        <v>0</v>
      </c>
      <c r="AD1021" s="1743"/>
      <c r="AE1021" s="1083"/>
      <c r="AF1021" s="856"/>
    </row>
    <row r="1022" spans="1:32" ht="15" customHeight="1" outlineLevel="1" x14ac:dyDescent="0.2">
      <c r="A1022" s="11">
        <v>340</v>
      </c>
      <c r="B1022" s="294"/>
      <c r="C1022" s="257"/>
      <c r="D1022" s="265"/>
      <c r="E1022" s="877" t="str">
        <f>'2. CAD NCCF'!E1022:L1022</f>
        <v>RSB fixed term deposits - Type 1 insured, stable</v>
      </c>
      <c r="F1022" s="878"/>
      <c r="G1022" s="878"/>
      <c r="H1022" s="878"/>
      <c r="I1022" s="878"/>
      <c r="J1022" s="878"/>
      <c r="K1022" s="878"/>
      <c r="L1022" s="879"/>
      <c r="M1022" s="399">
        <f>SUBTOTAL(9,M1023:M1028)</f>
        <v>0</v>
      </c>
      <c r="N1022" s="402">
        <f t="shared" ref="N1022:AC1022" si="323">SUBTOTAL(9,N1023:N1028)</f>
        <v>0</v>
      </c>
      <c r="O1022" s="406">
        <f t="shared" si="323"/>
        <v>0</v>
      </c>
      <c r="P1022" s="405">
        <f t="shared" si="323"/>
        <v>0</v>
      </c>
      <c r="Q1022" s="407">
        <f t="shared" si="323"/>
        <v>0</v>
      </c>
      <c r="R1022" s="402">
        <f t="shared" si="323"/>
        <v>0</v>
      </c>
      <c r="S1022" s="406">
        <f t="shared" si="323"/>
        <v>0</v>
      </c>
      <c r="T1022" s="405">
        <f t="shared" si="323"/>
        <v>0</v>
      </c>
      <c r="U1022" s="405">
        <f t="shared" si="323"/>
        <v>0</v>
      </c>
      <c r="V1022" s="405">
        <f t="shared" si="323"/>
        <v>0</v>
      </c>
      <c r="W1022" s="405">
        <f t="shared" si="323"/>
        <v>0</v>
      </c>
      <c r="X1022" s="405">
        <f t="shared" si="323"/>
        <v>0</v>
      </c>
      <c r="Y1022" s="405">
        <f t="shared" si="323"/>
        <v>0</v>
      </c>
      <c r="Z1022" s="405">
        <f t="shared" si="323"/>
        <v>0</v>
      </c>
      <c r="AA1022" s="405">
        <f t="shared" si="323"/>
        <v>0</v>
      </c>
      <c r="AB1022" s="403">
        <f t="shared" si="323"/>
        <v>0</v>
      </c>
      <c r="AC1022" s="407">
        <f t="shared" si="323"/>
        <v>0</v>
      </c>
      <c r="AD1022" s="1743"/>
      <c r="AE1022" s="1083"/>
      <c r="AF1022" s="856"/>
    </row>
    <row r="1023" spans="1:32" ht="15" customHeight="1" outlineLevel="1" x14ac:dyDescent="0.2">
      <c r="A1023" s="11">
        <v>341</v>
      </c>
      <c r="B1023" s="294"/>
      <c r="C1023" s="311"/>
      <c r="D1023" s="311"/>
      <c r="E1023" s="312"/>
      <c r="F1023" s="880" t="str">
        <f>'2. CAD NCCF'!F1023:L1023</f>
        <v>RSB type 1 insured, stable, fixed term 30 day deposit</v>
      </c>
      <c r="G1023" s="881"/>
      <c r="H1023" s="881"/>
      <c r="I1023" s="881"/>
      <c r="J1023" s="881"/>
      <c r="K1023" s="881"/>
      <c r="L1023" s="882"/>
      <c r="M1023" s="400">
        <f t="shared" ref="M1023:M1028" si="324">M247</f>
        <v>0</v>
      </c>
      <c r="N1023" s="411">
        <f>IF(N247="",0,N247*'Appx 1. Ref Rates'!$T23)</f>
        <v>0</v>
      </c>
      <c r="O1023" s="414">
        <f>IF(O247="",0,O247*'Appx 1. Ref Rates'!$T23)</f>
        <v>0</v>
      </c>
      <c r="P1023" s="414">
        <f>IF(P247="",0,P247*'Appx 1. Ref Rates'!$T23)</f>
        <v>0</v>
      </c>
      <c r="Q1023" s="415">
        <f>IF(Q247="",0,Q247*'Appx 1. Ref Rates'!$T23)</f>
        <v>0</v>
      </c>
      <c r="R1023" s="411">
        <f>(SUM($N247:$R247)-SUM($N1023:Q1023))*'Appx 1. Ref Rates'!$U23</f>
        <v>0</v>
      </c>
      <c r="S1023" s="414">
        <f>(SUM($N247:$R247)-SUM($N1023:R1023))*'Appx 1. Ref Rates'!$U23</f>
        <v>0</v>
      </c>
      <c r="T1023" s="414">
        <f>(SUM($N247:$R247)-SUM($N1023:S1023))*'Appx 1. Ref Rates'!$U23</f>
        <v>0</v>
      </c>
      <c r="U1023" s="414">
        <f>(SUM($N247:$R247)-SUM($N1023:T1023))*'Appx 1. Ref Rates'!$U23</f>
        <v>0</v>
      </c>
      <c r="V1023" s="414">
        <f>(SUM($N247:$R247)-SUM($N1023:U1023))*'Appx 1. Ref Rates'!$U23</f>
        <v>0</v>
      </c>
      <c r="W1023" s="414">
        <f>(SUM($N247:$R247)-SUM($N1023:V1023))*'Appx 1. Ref Rates'!$U23</f>
        <v>0</v>
      </c>
      <c r="X1023" s="414">
        <f>(SUM($N247:$R247)-SUM($N1023:W1023))*'Appx 1. Ref Rates'!$U23</f>
        <v>0</v>
      </c>
      <c r="Y1023" s="414">
        <f>(SUM($N247:$R247)-SUM($N1023:X1023))*'Appx 1. Ref Rates'!$U23</f>
        <v>0</v>
      </c>
      <c r="Z1023" s="414">
        <f>(SUM($N247:$R247)-SUM($N1023:Y1023))*'Appx 1. Ref Rates'!$U23</f>
        <v>0</v>
      </c>
      <c r="AA1023" s="414">
        <f>(SUM($N247:$R247)-SUM($N1023:Z1023))*'Appx 1. Ref Rates'!$U23</f>
        <v>0</v>
      </c>
      <c r="AB1023" s="414">
        <f>(SUM($N247:$R247)-SUM($N1023:AA1023))*'Appx 1. Ref Rates'!$U23</f>
        <v>0</v>
      </c>
      <c r="AC1023" s="400">
        <f t="shared" ref="AC1023:AC1066" si="325">M1023-SUM(N1023:AB1023)</f>
        <v>0</v>
      </c>
      <c r="AD1023" s="1743"/>
      <c r="AE1023" s="1083"/>
      <c r="AF1023" s="856"/>
    </row>
    <row r="1024" spans="1:32" ht="15" customHeight="1" outlineLevel="1" x14ac:dyDescent="0.2">
      <c r="A1024" s="11">
        <v>342</v>
      </c>
      <c r="B1024" s="294"/>
      <c r="C1024" s="311"/>
      <c r="D1024" s="311"/>
      <c r="E1024" s="312"/>
      <c r="F1024" s="880" t="str">
        <f>'2. CAD NCCF'!F1024:L1024</f>
        <v>RSB type 1 insured, stable, fixed term 60 day deposit</v>
      </c>
      <c r="G1024" s="881"/>
      <c r="H1024" s="881"/>
      <c r="I1024" s="881"/>
      <c r="J1024" s="881"/>
      <c r="K1024" s="881"/>
      <c r="L1024" s="882"/>
      <c r="M1024" s="400">
        <f t="shared" si="324"/>
        <v>0</v>
      </c>
      <c r="N1024" s="411">
        <f>IF(N248="",0,N248*'Appx 1. Ref Rates'!$T24)</f>
        <v>0</v>
      </c>
      <c r="O1024" s="414">
        <f>IF(O248="",0,O248*'Appx 1. Ref Rates'!$T24)</f>
        <v>0</v>
      </c>
      <c r="P1024" s="414">
        <f>IF(P248="",0,P248*'Appx 1. Ref Rates'!$T24)</f>
        <v>0</v>
      </c>
      <c r="Q1024" s="415">
        <f>IF(Q248="",0,Q248*'Appx 1. Ref Rates'!$T24)</f>
        <v>0</v>
      </c>
      <c r="R1024" s="411">
        <f>IF(R248="",0,R248*'Appx 1. Ref Rates'!$U24)</f>
        <v>0</v>
      </c>
      <c r="S1024" s="414">
        <f>(SUM($N248:$Q248,S248)-SUM($N1024:Q1024))*'Appx 1. Ref Rates'!$U24</f>
        <v>0</v>
      </c>
      <c r="T1024" s="414">
        <f>($R248-$R1024)*'Appx 1. Ref Rates'!$U24</f>
        <v>0</v>
      </c>
      <c r="U1024" s="414">
        <f>(SUM($N248:$Q248,$S248)-SUM($N1024:Q1024)-S1024)*'Appx 1. Ref Rates'!$U24</f>
        <v>0</v>
      </c>
      <c r="V1024" s="414">
        <f>($R248-$R1024-T1024)*'Appx 1. Ref Rates'!$U24</f>
        <v>0</v>
      </c>
      <c r="W1024" s="414">
        <f>(SUM($N248:$Q248,$S248)-SUM($N1024:$Q1024)-$S1024-$U1024)*'Appx 1. Ref Rates'!$U24</f>
        <v>0</v>
      </c>
      <c r="X1024" s="414">
        <f>($R248-$R1024-$T1024-$V1024)*'Appx 1. Ref Rates'!$U24</f>
        <v>0</v>
      </c>
      <c r="Y1024" s="414">
        <f>(SUM($N248:$Q248,$S248)-SUM($N1024:Q1024)-$S1024-$U1024-$W1024)*'Appx 1. Ref Rates'!$U24</f>
        <v>0</v>
      </c>
      <c r="Z1024" s="414">
        <f>($R248-$R1024-$T1024-$V1024-$X1024)*'Appx 1. Ref Rates'!$U24</f>
        <v>0</v>
      </c>
      <c r="AA1024" s="414">
        <f>(SUM($N248:$Q248,$S248)-SUM($N1024:Q1024)-$S1024-$U1024-$W1024-$Y1024)*'Appx 1. Ref Rates'!$U24</f>
        <v>0</v>
      </c>
      <c r="AB1024" s="414">
        <f>($R248-$R1024-$T1024-$V1024-$X1024-$Z1024)*'Appx 1. Ref Rates'!$U24</f>
        <v>0</v>
      </c>
      <c r="AC1024" s="400">
        <f t="shared" si="325"/>
        <v>0</v>
      </c>
      <c r="AD1024" s="1743"/>
      <c r="AE1024" s="1083"/>
      <c r="AF1024" s="856"/>
    </row>
    <row r="1025" spans="1:32" ht="15" customHeight="1" outlineLevel="1" x14ac:dyDescent="0.2">
      <c r="A1025" s="11">
        <v>343</v>
      </c>
      <c r="B1025" s="294"/>
      <c r="C1025" s="311"/>
      <c r="D1025" s="311"/>
      <c r="E1025" s="312"/>
      <c r="F1025" s="880" t="str">
        <f>'2. CAD NCCF'!F1025:L1025</f>
        <v>RSB type 1 insured, stable, fixed term 90 day deposit</v>
      </c>
      <c r="G1025" s="881"/>
      <c r="H1025" s="881"/>
      <c r="I1025" s="881"/>
      <c r="J1025" s="881"/>
      <c r="K1025" s="881"/>
      <c r="L1025" s="882"/>
      <c r="M1025" s="400">
        <f t="shared" si="324"/>
        <v>0</v>
      </c>
      <c r="N1025" s="411">
        <f>IF(N249="",0,N249*'Appx 1. Ref Rates'!$T25)</f>
        <v>0</v>
      </c>
      <c r="O1025" s="414">
        <f>IF(O249="",0,O249*'Appx 1. Ref Rates'!$T25)</f>
        <v>0</v>
      </c>
      <c r="P1025" s="414">
        <f>IF(P249="",0,P249*'Appx 1. Ref Rates'!$T25)</f>
        <v>0</v>
      </c>
      <c r="Q1025" s="415">
        <f>IF(Q249="",0,Q249*'Appx 1. Ref Rates'!$T25)</f>
        <v>0</v>
      </c>
      <c r="R1025" s="411">
        <f>IF(R249="",0,R249*'Appx 1. Ref Rates'!$U25)</f>
        <v>0</v>
      </c>
      <c r="S1025" s="414">
        <f>IF(S249="",0,S249*'Appx 1. Ref Rates'!$U25)</f>
        <v>0</v>
      </c>
      <c r="T1025" s="414">
        <f>(SUM($N249:$Q249,T249)-SUM($N1025:Q1025))*'Appx 1. Ref Rates'!$U25</f>
        <v>0</v>
      </c>
      <c r="U1025" s="414">
        <f>($R249+$U249-R1025)*'Appx 1. Ref Rates'!$U25</f>
        <v>0</v>
      </c>
      <c r="V1025" s="414">
        <f>($S249-$S1025)*'Appx 1. Ref Rates'!$U25</f>
        <v>0</v>
      </c>
      <c r="W1025" s="414">
        <f>(SUM($N249:$Q249,$T249)-SUM($N1025:$Q1025)-$T1025)*'Appx 1. Ref Rates'!$U25</f>
        <v>0</v>
      </c>
      <c r="X1025" s="414">
        <f>($R249+$U249-$R1025-$U1025)*'Appx 1. Ref Rates'!$U25</f>
        <v>0</v>
      </c>
      <c r="Y1025" s="414">
        <f>($S249-$S1025-V1025)*'Appx 1. Ref Rates'!$U25</f>
        <v>0</v>
      </c>
      <c r="Z1025" s="414">
        <f>(SUM($N249:$Q249,$T249)-SUM($N1025:Q1025)-$T1025-$W1025)*'Appx 1. Ref Rates'!$U25</f>
        <v>0</v>
      </c>
      <c r="AA1025" s="414">
        <f>($R249+$U249-$R1025-$U1025-$X1025)*'Appx 1. Ref Rates'!$U25</f>
        <v>0</v>
      </c>
      <c r="AB1025" s="414">
        <f>($S249-$S1025-V1025-Y1025)*'Appx 1. Ref Rates'!$U25</f>
        <v>0</v>
      </c>
      <c r="AC1025" s="400">
        <f t="shared" si="325"/>
        <v>0</v>
      </c>
      <c r="AD1025" s="1743"/>
      <c r="AE1025" s="1083"/>
      <c r="AF1025" s="856"/>
    </row>
    <row r="1026" spans="1:32" ht="15" customHeight="1" outlineLevel="1" x14ac:dyDescent="0.2">
      <c r="A1026" s="11">
        <v>344</v>
      </c>
      <c r="B1026" s="294"/>
      <c r="C1026" s="311"/>
      <c r="D1026" s="311"/>
      <c r="E1026" s="312"/>
      <c r="F1026" s="880" t="str">
        <f>'2. CAD NCCF'!F1026:L1026</f>
        <v>RSB type 1 insured, stable, fixed term 180 day deposit</v>
      </c>
      <c r="G1026" s="881"/>
      <c r="H1026" s="881"/>
      <c r="I1026" s="881"/>
      <c r="J1026" s="881"/>
      <c r="K1026" s="881"/>
      <c r="L1026" s="882"/>
      <c r="M1026" s="400">
        <f t="shared" si="324"/>
        <v>0</v>
      </c>
      <c r="N1026" s="411">
        <f>IF(N250="",0,N250*'Appx 1. Ref Rates'!$T26)</f>
        <v>0</v>
      </c>
      <c r="O1026" s="414">
        <f>IF(O250="",0,O250*'Appx 1. Ref Rates'!$T26)</f>
        <v>0</v>
      </c>
      <c r="P1026" s="414">
        <f>IF(P250="",0,P250*'Appx 1. Ref Rates'!$T26)</f>
        <v>0</v>
      </c>
      <c r="Q1026" s="415">
        <f>IF(Q250="",0,Q250*'Appx 1. Ref Rates'!$T26)</f>
        <v>0</v>
      </c>
      <c r="R1026" s="411">
        <f>IF(R250="",0,R250*'Appx 1. Ref Rates'!$U26)</f>
        <v>0</v>
      </c>
      <c r="S1026" s="414">
        <f>IF(S250="",0,S250*'Appx 1. Ref Rates'!$U26)</f>
        <v>0</v>
      </c>
      <c r="T1026" s="414">
        <f>IF(T250="",0,T250*'Appx 1. Ref Rates'!$U26)</f>
        <v>0</v>
      </c>
      <c r="U1026" s="414">
        <f>IF(U250="",0,U250*'Appx 1. Ref Rates'!$U26)</f>
        <v>0</v>
      </c>
      <c r="V1026" s="414">
        <f>IF(V250="",0,V250*'Appx 1. Ref Rates'!$U26)</f>
        <v>0</v>
      </c>
      <c r="W1026" s="414">
        <f>(SUM($N250:$Q250,$W250)-SUM($N1026:$Q1026))*'Appx 1. Ref Rates'!$U26</f>
        <v>0</v>
      </c>
      <c r="X1026" s="414">
        <f>($R250+$X250-R1026)*'Appx 1. Ref Rates'!$U26</f>
        <v>0</v>
      </c>
      <c r="Y1026" s="414">
        <f>($S250+$Y250-S1026)*'Appx 1. Ref Rates'!$U26</f>
        <v>0</v>
      </c>
      <c r="Z1026" s="414">
        <f>($T250-$T1026)*'Appx 1. Ref Rates'!$U26</f>
        <v>0</v>
      </c>
      <c r="AA1026" s="414">
        <f>($U250-$U1026)*'Appx 1. Ref Rates'!$U26</f>
        <v>0</v>
      </c>
      <c r="AB1026" s="414">
        <f>($V250-$V1026)*'Appx 1. Ref Rates'!$U26</f>
        <v>0</v>
      </c>
      <c r="AC1026" s="400">
        <f t="shared" si="325"/>
        <v>0</v>
      </c>
      <c r="AD1026" s="1743"/>
      <c r="AE1026" s="1083"/>
      <c r="AF1026" s="856"/>
    </row>
    <row r="1027" spans="1:32" ht="15" customHeight="1" outlineLevel="1" x14ac:dyDescent="0.2">
      <c r="A1027" s="11">
        <v>345</v>
      </c>
      <c r="B1027" s="294"/>
      <c r="C1027" s="311"/>
      <c r="D1027" s="311"/>
      <c r="E1027" s="312"/>
      <c r="F1027" s="880" t="str">
        <f>'2. CAD NCCF'!F1027:L1027</f>
        <v>RSB type 1 insured, stable, fixed term 1 year deposit</v>
      </c>
      <c r="G1027" s="881"/>
      <c r="H1027" s="881"/>
      <c r="I1027" s="881"/>
      <c r="J1027" s="881"/>
      <c r="K1027" s="881"/>
      <c r="L1027" s="882"/>
      <c r="M1027" s="400">
        <f t="shared" si="324"/>
        <v>0</v>
      </c>
      <c r="N1027" s="411">
        <f>IF(N251="",0,N251*'Appx 1. Ref Rates'!$T27)</f>
        <v>0</v>
      </c>
      <c r="O1027" s="414">
        <f>IF(O251="",0,O251*'Appx 1. Ref Rates'!$T27)</f>
        <v>0</v>
      </c>
      <c r="P1027" s="414">
        <f>IF(P251="",0,P251*'Appx 1. Ref Rates'!$T27)</f>
        <v>0</v>
      </c>
      <c r="Q1027" s="415">
        <f>IF(Q251="",0,Q251*'Appx 1. Ref Rates'!$T27)</f>
        <v>0</v>
      </c>
      <c r="R1027" s="411">
        <f>IF(R251="",0,R251*'Appx 1. Ref Rates'!$U27)</f>
        <v>0</v>
      </c>
      <c r="S1027" s="414">
        <f>IF(S251="",0,S251*'Appx 1. Ref Rates'!$U27)</f>
        <v>0</v>
      </c>
      <c r="T1027" s="414">
        <f>IF(T251="",0,T251*'Appx 1. Ref Rates'!$U27)</f>
        <v>0</v>
      </c>
      <c r="U1027" s="414">
        <f>IF(U251="",0,U251*'Appx 1. Ref Rates'!$U27)</f>
        <v>0</v>
      </c>
      <c r="V1027" s="414">
        <f>IF(V251="",0,V251*'Appx 1. Ref Rates'!$U27)</f>
        <v>0</v>
      </c>
      <c r="W1027" s="414">
        <f>IF(W251="",0,W251*'Appx 1. Ref Rates'!$U27)</f>
        <v>0</v>
      </c>
      <c r="X1027" s="414">
        <f>IF(X251="",0,X251*'Appx 1. Ref Rates'!$U27)</f>
        <v>0</v>
      </c>
      <c r="Y1027" s="414">
        <f>IF(Y251="",0,Y251*'Appx 1. Ref Rates'!$U27)</f>
        <v>0</v>
      </c>
      <c r="Z1027" s="414">
        <f>IF(Z251="",0,Z251*'Appx 1. Ref Rates'!$U27)</f>
        <v>0</v>
      </c>
      <c r="AA1027" s="414">
        <f>IF(AA251="",0,AA251*'Appx 1. Ref Rates'!$U27)</f>
        <v>0</v>
      </c>
      <c r="AB1027" s="414">
        <f>IF(AB251="",0,AB251*'Appx 1. Ref Rates'!$U27)</f>
        <v>0</v>
      </c>
      <c r="AC1027" s="400">
        <f t="shared" si="325"/>
        <v>0</v>
      </c>
      <c r="AD1027" s="1743"/>
      <c r="AE1027" s="1083"/>
      <c r="AF1027" s="856"/>
    </row>
    <row r="1028" spans="1:32" ht="15" customHeight="1" outlineLevel="1" x14ac:dyDescent="0.2">
      <c r="A1028" s="11">
        <v>346</v>
      </c>
      <c r="B1028" s="294"/>
      <c r="C1028" s="257"/>
      <c r="D1028" s="257"/>
      <c r="E1028" s="258"/>
      <c r="F1028" s="880" t="str">
        <f>'2. CAD NCCF'!F1028:L1028</f>
        <v>RSB type 1 insured, stable, fixed term &gt; 1 year deposit</v>
      </c>
      <c r="G1028" s="881"/>
      <c r="H1028" s="881"/>
      <c r="I1028" s="881"/>
      <c r="J1028" s="881"/>
      <c r="K1028" s="881"/>
      <c r="L1028" s="882"/>
      <c r="M1028" s="400">
        <f t="shared" si="324"/>
        <v>0</v>
      </c>
      <c r="N1028" s="411">
        <f>IF(N252="",0,N252*'Appx 1. Ref Rates'!$T28)</f>
        <v>0</v>
      </c>
      <c r="O1028" s="414">
        <f>IF(O252="",0,O252*'Appx 1. Ref Rates'!$T28)</f>
        <v>0</v>
      </c>
      <c r="P1028" s="414">
        <f>IF(P252="",0,P252*'Appx 1. Ref Rates'!$T28)</f>
        <v>0</v>
      </c>
      <c r="Q1028" s="415">
        <f>IF(Q252="",0,Q252*'Appx 1. Ref Rates'!$T28)</f>
        <v>0</v>
      </c>
      <c r="R1028" s="411">
        <f>IF(R252="",0,R252*'Appx 1. Ref Rates'!$U28)</f>
        <v>0</v>
      </c>
      <c r="S1028" s="414">
        <f>IF(S252="",0,S252*'Appx 1. Ref Rates'!$U28)</f>
        <v>0</v>
      </c>
      <c r="T1028" s="414">
        <f>IF(T252="",0,T252*'Appx 1. Ref Rates'!$U28)</f>
        <v>0</v>
      </c>
      <c r="U1028" s="414">
        <f>IF(U252="",0,U252*'Appx 1. Ref Rates'!$U28)</f>
        <v>0</v>
      </c>
      <c r="V1028" s="414">
        <f>IF(V252="",0,V252*'Appx 1. Ref Rates'!$U28)</f>
        <v>0</v>
      </c>
      <c r="W1028" s="414">
        <f>IF(W252="",0,W252*'Appx 1. Ref Rates'!$U28)</f>
        <v>0</v>
      </c>
      <c r="X1028" s="414">
        <f>IF(X252="",0,X252*'Appx 1. Ref Rates'!$U28)</f>
        <v>0</v>
      </c>
      <c r="Y1028" s="414">
        <f>IF(Y252="",0,Y252*'Appx 1. Ref Rates'!$U28)</f>
        <v>0</v>
      </c>
      <c r="Z1028" s="414">
        <f>IF(Z252="",0,Z252*'Appx 1. Ref Rates'!$U28)</f>
        <v>0</v>
      </c>
      <c r="AA1028" s="414">
        <f>IF(AA252="",0,AA252*'Appx 1. Ref Rates'!$U28)</f>
        <v>0</v>
      </c>
      <c r="AB1028" s="414">
        <f>IF(AB252="",0,AB252*'Appx 1. Ref Rates'!$U28)</f>
        <v>0</v>
      </c>
      <c r="AC1028" s="400">
        <f t="shared" si="325"/>
        <v>0</v>
      </c>
      <c r="AD1028" s="1743"/>
      <c r="AE1028" s="1083"/>
      <c r="AF1028" s="856"/>
    </row>
    <row r="1029" spans="1:32" ht="15" customHeight="1" outlineLevel="1" x14ac:dyDescent="0.2">
      <c r="A1029" s="11">
        <v>347</v>
      </c>
      <c r="B1029" s="294"/>
      <c r="C1029" s="257"/>
      <c r="D1029" s="265"/>
      <c r="E1029" s="877" t="str">
        <f>'2. CAD NCCF'!E1029:L1029</f>
        <v>RSB fixed term deposits - Type 1 insured, less stable</v>
      </c>
      <c r="F1029" s="878"/>
      <c r="G1029" s="878"/>
      <c r="H1029" s="878"/>
      <c r="I1029" s="878"/>
      <c r="J1029" s="878"/>
      <c r="K1029" s="878"/>
      <c r="L1029" s="879"/>
      <c r="M1029" s="399">
        <f>SUBTOTAL(9,M1030:M1035)</f>
        <v>0</v>
      </c>
      <c r="N1029" s="402">
        <f t="shared" ref="N1029:AC1029" si="326">SUBTOTAL(9,N1030:N1035)</f>
        <v>0</v>
      </c>
      <c r="O1029" s="406">
        <f t="shared" si="326"/>
        <v>0</v>
      </c>
      <c r="P1029" s="405">
        <f t="shared" si="326"/>
        <v>0</v>
      </c>
      <c r="Q1029" s="407">
        <f t="shared" si="326"/>
        <v>0</v>
      </c>
      <c r="R1029" s="402">
        <f t="shared" si="326"/>
        <v>0</v>
      </c>
      <c r="S1029" s="406">
        <f t="shared" si="326"/>
        <v>0</v>
      </c>
      <c r="T1029" s="405">
        <f t="shared" si="326"/>
        <v>0</v>
      </c>
      <c r="U1029" s="405">
        <f t="shared" si="326"/>
        <v>0</v>
      </c>
      <c r="V1029" s="405">
        <f t="shared" si="326"/>
        <v>0</v>
      </c>
      <c r="W1029" s="405">
        <f t="shared" si="326"/>
        <v>0</v>
      </c>
      <c r="X1029" s="405">
        <f t="shared" si="326"/>
        <v>0</v>
      </c>
      <c r="Y1029" s="405">
        <f t="shared" si="326"/>
        <v>0</v>
      </c>
      <c r="Z1029" s="405">
        <f t="shared" si="326"/>
        <v>0</v>
      </c>
      <c r="AA1029" s="405">
        <f t="shared" si="326"/>
        <v>0</v>
      </c>
      <c r="AB1029" s="403">
        <f t="shared" si="326"/>
        <v>0</v>
      </c>
      <c r="AC1029" s="407">
        <f t="shared" si="326"/>
        <v>0</v>
      </c>
      <c r="AD1029" s="1743"/>
      <c r="AE1029" s="1083"/>
      <c r="AF1029" s="856"/>
    </row>
    <row r="1030" spans="1:32" ht="15" customHeight="1" outlineLevel="1" x14ac:dyDescent="0.2">
      <c r="A1030" s="11">
        <v>348</v>
      </c>
      <c r="B1030" s="294"/>
      <c r="C1030" s="311"/>
      <c r="D1030" s="311"/>
      <c r="E1030" s="312"/>
      <c r="F1030" s="880" t="str">
        <f>'2. CAD NCCF'!F1030:L1030</f>
        <v>RSB type 1 insured, less stable, fixed term 30 day deposit</v>
      </c>
      <c r="G1030" s="881"/>
      <c r="H1030" s="881"/>
      <c r="I1030" s="881"/>
      <c r="J1030" s="881"/>
      <c r="K1030" s="881"/>
      <c r="L1030" s="882"/>
      <c r="M1030" s="400">
        <f t="shared" ref="M1030:M1035" si="327">M254</f>
        <v>0</v>
      </c>
      <c r="N1030" s="411">
        <f>IF(N254="",0,N254*'Appx 1. Ref Rates'!$T30)</f>
        <v>0</v>
      </c>
      <c r="O1030" s="414">
        <f>IF(O254="",0,O254*'Appx 1. Ref Rates'!$T30)</f>
        <v>0</v>
      </c>
      <c r="P1030" s="414">
        <f>IF(P254="",0,P254*'Appx 1. Ref Rates'!$T30)</f>
        <v>0</v>
      </c>
      <c r="Q1030" s="415">
        <f>IF(Q254="",0,Q254*'Appx 1. Ref Rates'!$T30)</f>
        <v>0</v>
      </c>
      <c r="R1030" s="411">
        <f>(SUM($N254:$R254)-SUM($N1030:Q1030))*'Appx 1. Ref Rates'!$U30</f>
        <v>0</v>
      </c>
      <c r="S1030" s="413">
        <f>(SUM($N254:$R254)-SUM($N1030:R1030))*'Appx 1. Ref Rates'!$U30</f>
        <v>0</v>
      </c>
      <c r="T1030" s="413">
        <f>(SUM($N254:$R254)-SUM($N1030:S1030))*'Appx 1. Ref Rates'!$U30</f>
        <v>0</v>
      </c>
      <c r="U1030" s="413">
        <f>(SUM($N254:$R254)-SUM($N1030:T1030))*'Appx 1. Ref Rates'!$U30</f>
        <v>0</v>
      </c>
      <c r="V1030" s="413">
        <f>(SUM($N254:$R254)-SUM($N1030:U1030))*'Appx 1. Ref Rates'!$U30</f>
        <v>0</v>
      </c>
      <c r="W1030" s="413">
        <f>(SUM($N254:$R254)-SUM($N1030:V1030))*'Appx 1. Ref Rates'!$U30</f>
        <v>0</v>
      </c>
      <c r="X1030" s="414">
        <f>(SUM($N254:$R254)-SUM($N1030:W1030))*'Appx 1. Ref Rates'!$U30</f>
        <v>0</v>
      </c>
      <c r="Y1030" s="413">
        <f>(SUM($N254:$R254)-SUM($N1030:X1030))*'Appx 1. Ref Rates'!$U30</f>
        <v>0</v>
      </c>
      <c r="Z1030" s="413">
        <f>(SUM($N254:$R254)-SUM($N1030:Y1030))*'Appx 1. Ref Rates'!$U30</f>
        <v>0</v>
      </c>
      <c r="AA1030" s="413">
        <f>(SUM($N254:$R254)-SUM($N1030:Z1030))*'Appx 1. Ref Rates'!$U30</f>
        <v>0</v>
      </c>
      <c r="AB1030" s="413">
        <f>(SUM($N254:$R254)-SUM($N1030:AA1030))*'Appx 1. Ref Rates'!$U30</f>
        <v>0</v>
      </c>
      <c r="AC1030" s="400">
        <f t="shared" ref="AC1030:AC1035" si="328">M1030-SUM(N1030:AB1030)</f>
        <v>0</v>
      </c>
      <c r="AD1030" s="1743"/>
      <c r="AE1030" s="1083"/>
      <c r="AF1030" s="856"/>
    </row>
    <row r="1031" spans="1:32" ht="15" customHeight="1" outlineLevel="1" x14ac:dyDescent="0.2">
      <c r="A1031" s="11">
        <v>349</v>
      </c>
      <c r="B1031" s="294"/>
      <c r="C1031" s="311"/>
      <c r="D1031" s="311"/>
      <c r="E1031" s="312"/>
      <c r="F1031" s="880" t="str">
        <f>'2. CAD NCCF'!F1031:L1031</f>
        <v>RSB type 1 insured, less stable, fixed term 60 day deposit</v>
      </c>
      <c r="G1031" s="881"/>
      <c r="H1031" s="881"/>
      <c r="I1031" s="881"/>
      <c r="J1031" s="881"/>
      <c r="K1031" s="881"/>
      <c r="L1031" s="882"/>
      <c r="M1031" s="400">
        <f t="shared" si="327"/>
        <v>0</v>
      </c>
      <c r="N1031" s="411">
        <f>IF(N255="",0,N255*'Appx 1. Ref Rates'!$T31)</f>
        <v>0</v>
      </c>
      <c r="O1031" s="414">
        <f>IF(O255="",0,O255*'Appx 1. Ref Rates'!$T31)</f>
        <v>0</v>
      </c>
      <c r="P1031" s="414">
        <f>IF(P255="",0,P255*'Appx 1. Ref Rates'!$T31)</f>
        <v>0</v>
      </c>
      <c r="Q1031" s="415">
        <f>IF(Q255="",0,Q255*'Appx 1. Ref Rates'!$T31)</f>
        <v>0</v>
      </c>
      <c r="R1031" s="411">
        <f>IF(R255="",0,R255*'Appx 1. Ref Rates'!$U31)</f>
        <v>0</v>
      </c>
      <c r="S1031" s="414">
        <f>(SUM($N255:$Q255,S255)-SUM($N1031:Q1031))*'Appx 1. Ref Rates'!$U31</f>
        <v>0</v>
      </c>
      <c r="T1031" s="414">
        <f>($R255-$R1031)*'Appx 1. Ref Rates'!$U31</f>
        <v>0</v>
      </c>
      <c r="U1031" s="414">
        <f>(SUM($N255:$Q255,$S255)-SUM($N1031:Q1031)-S1031)*'Appx 1. Ref Rates'!$U31</f>
        <v>0</v>
      </c>
      <c r="V1031" s="414">
        <f>($R255-$R1031-T1031)*'Appx 1. Ref Rates'!$U31</f>
        <v>0</v>
      </c>
      <c r="W1031" s="414">
        <f>(SUM($N255:$Q255,$S255)-SUM($N1031:$Q1031)-$S1031-$U1031)*'Appx 1. Ref Rates'!$U31</f>
        <v>0</v>
      </c>
      <c r="X1031" s="414">
        <f>($R255-$R1031-$T1031-$V1031)*'Appx 1. Ref Rates'!$U31</f>
        <v>0</v>
      </c>
      <c r="Y1031" s="414">
        <f>(SUM($N255:$Q255,$S255)-SUM($N1031:Q1031)-$S1031-$U1031-$W1031)*'Appx 1. Ref Rates'!$U31</f>
        <v>0</v>
      </c>
      <c r="Z1031" s="414">
        <f>($R255-$R1031-$T1031-$V1031-$X1031)*'Appx 1. Ref Rates'!$U31</f>
        <v>0</v>
      </c>
      <c r="AA1031" s="414">
        <f>(SUM($N255:$Q255,$S255)-SUM($N1031:Q1031)-$S1031-$U1031-$W1031-$Y1031)*'Appx 1. Ref Rates'!$U31</f>
        <v>0</v>
      </c>
      <c r="AB1031" s="414">
        <f>($R255-$R1031-$T1031-$V1031-$X1031-$Z1031)*'Appx 1. Ref Rates'!$U31</f>
        <v>0</v>
      </c>
      <c r="AC1031" s="400">
        <f t="shared" si="328"/>
        <v>0</v>
      </c>
      <c r="AD1031" s="1743"/>
      <c r="AE1031" s="1083"/>
      <c r="AF1031" s="856"/>
    </row>
    <row r="1032" spans="1:32" ht="15" customHeight="1" outlineLevel="1" x14ac:dyDescent="0.2">
      <c r="A1032" s="11">
        <v>350</v>
      </c>
      <c r="B1032" s="294"/>
      <c r="C1032" s="311"/>
      <c r="D1032" s="311"/>
      <c r="E1032" s="312"/>
      <c r="F1032" s="880" t="str">
        <f>'2. CAD NCCF'!F1032:L1032</f>
        <v>RSB type 1 insured, less stable, fixed term 90 day deposit</v>
      </c>
      <c r="G1032" s="881"/>
      <c r="H1032" s="881"/>
      <c r="I1032" s="881"/>
      <c r="J1032" s="881"/>
      <c r="K1032" s="881"/>
      <c r="L1032" s="882"/>
      <c r="M1032" s="400">
        <f t="shared" si="327"/>
        <v>0</v>
      </c>
      <c r="N1032" s="411">
        <f>IF(N256="",0,N256*'Appx 1. Ref Rates'!$T32)</f>
        <v>0</v>
      </c>
      <c r="O1032" s="414">
        <f>IF(O256="",0,O256*'Appx 1. Ref Rates'!$T32)</f>
        <v>0</v>
      </c>
      <c r="P1032" s="414">
        <f>IF(P256="",0,P256*'Appx 1. Ref Rates'!$T32)</f>
        <v>0</v>
      </c>
      <c r="Q1032" s="415">
        <f>IF(Q256="",0,Q256*'Appx 1. Ref Rates'!$T32)</f>
        <v>0</v>
      </c>
      <c r="R1032" s="411">
        <f>IF(R256="",0,R256*'Appx 1. Ref Rates'!$U32)</f>
        <v>0</v>
      </c>
      <c r="S1032" s="414">
        <f>IF(S256="",0,S256*'Appx 1. Ref Rates'!$U32)</f>
        <v>0</v>
      </c>
      <c r="T1032" s="414">
        <f>(SUM($N256:$Q256,T256)-SUM($N1032:Q1032))*'Appx 1. Ref Rates'!$U32</f>
        <v>0</v>
      </c>
      <c r="U1032" s="414">
        <f>($R256+$U256-R1032)*'Appx 1. Ref Rates'!$U32</f>
        <v>0</v>
      </c>
      <c r="V1032" s="414">
        <f>($S256-$S1032)*'Appx 1. Ref Rates'!$U32</f>
        <v>0</v>
      </c>
      <c r="W1032" s="414">
        <f>(SUM($N256:$Q256,$T256)-SUM($N1032:$Q1032)-$T1032)*'Appx 1. Ref Rates'!$U32</f>
        <v>0</v>
      </c>
      <c r="X1032" s="414">
        <f>($R256+$U256-$R1032-$U1032)*'Appx 1. Ref Rates'!$U32</f>
        <v>0</v>
      </c>
      <c r="Y1032" s="414">
        <f>($S256-$S1032-V1032)*'Appx 1. Ref Rates'!$U32</f>
        <v>0</v>
      </c>
      <c r="Z1032" s="414">
        <f>(SUM($N256:$Q256,$T256)-SUM($N1032:Q1032)-$T1032-$W1032)*'Appx 1. Ref Rates'!$U32</f>
        <v>0</v>
      </c>
      <c r="AA1032" s="414">
        <f>($R256+$U256-$R1032-$U1032-$X1032)*'Appx 1. Ref Rates'!$U32</f>
        <v>0</v>
      </c>
      <c r="AB1032" s="414">
        <f>($S256-$S1032-V1032-Y1032)*'Appx 1. Ref Rates'!$U32</f>
        <v>0</v>
      </c>
      <c r="AC1032" s="400">
        <f t="shared" si="328"/>
        <v>0</v>
      </c>
      <c r="AD1032" s="1743"/>
      <c r="AE1032" s="1083"/>
      <c r="AF1032" s="856"/>
    </row>
    <row r="1033" spans="1:32" ht="15" customHeight="1" outlineLevel="1" x14ac:dyDescent="0.2">
      <c r="A1033" s="11">
        <v>351</v>
      </c>
      <c r="B1033" s="294"/>
      <c r="C1033" s="311"/>
      <c r="D1033" s="311"/>
      <c r="E1033" s="312"/>
      <c r="F1033" s="880" t="str">
        <f>'2. CAD NCCF'!F1033:L1033</f>
        <v>RSB type 1 insured, less stable, fixed term 180 day deposit</v>
      </c>
      <c r="G1033" s="881"/>
      <c r="H1033" s="881"/>
      <c r="I1033" s="881"/>
      <c r="J1033" s="881"/>
      <c r="K1033" s="881"/>
      <c r="L1033" s="882"/>
      <c r="M1033" s="400">
        <f t="shared" si="327"/>
        <v>0</v>
      </c>
      <c r="N1033" s="411">
        <f>IF(N257="",0,N257*'Appx 1. Ref Rates'!$T33)</f>
        <v>0</v>
      </c>
      <c r="O1033" s="414">
        <f>IF(O257="",0,O257*'Appx 1. Ref Rates'!$T33)</f>
        <v>0</v>
      </c>
      <c r="P1033" s="414">
        <f>IF(P257="",0,P257*'Appx 1. Ref Rates'!$T33)</f>
        <v>0</v>
      </c>
      <c r="Q1033" s="415">
        <f>IF(Q257="",0,Q257*'Appx 1. Ref Rates'!$T33)</f>
        <v>0</v>
      </c>
      <c r="R1033" s="411">
        <f>IF(R257="",0,R257*'Appx 1. Ref Rates'!$U33)</f>
        <v>0</v>
      </c>
      <c r="S1033" s="414">
        <f>IF(S257="",0,S257*'Appx 1. Ref Rates'!$U33)</f>
        <v>0</v>
      </c>
      <c r="T1033" s="414">
        <f>IF(T257="",0,T257*'Appx 1. Ref Rates'!$U33)</f>
        <v>0</v>
      </c>
      <c r="U1033" s="414">
        <f>IF(U257="",0,U257*'Appx 1. Ref Rates'!$U33)</f>
        <v>0</v>
      </c>
      <c r="V1033" s="414">
        <f>IF(V257="",0,V257*'Appx 1. Ref Rates'!$U33)</f>
        <v>0</v>
      </c>
      <c r="W1033" s="414">
        <f>(SUM($N257:$Q257,$W257)-SUM($N1033:$Q1033))*'Appx 1. Ref Rates'!$U33</f>
        <v>0</v>
      </c>
      <c r="X1033" s="414">
        <f>($R257+$X257-R1033)*'Appx 1. Ref Rates'!$U33</f>
        <v>0</v>
      </c>
      <c r="Y1033" s="414">
        <f>($S257+$Y257-S1033)*'Appx 1. Ref Rates'!$U33</f>
        <v>0</v>
      </c>
      <c r="Z1033" s="414">
        <f>($T257-$T1033)*'Appx 1. Ref Rates'!$U33</f>
        <v>0</v>
      </c>
      <c r="AA1033" s="414">
        <f>($U257-$U1033)*'Appx 1. Ref Rates'!$U33</f>
        <v>0</v>
      </c>
      <c r="AB1033" s="414">
        <f>($V257-$V1033)*'Appx 1. Ref Rates'!$U33</f>
        <v>0</v>
      </c>
      <c r="AC1033" s="400">
        <f t="shared" si="328"/>
        <v>0</v>
      </c>
      <c r="AD1033" s="1743"/>
      <c r="AE1033" s="1083"/>
      <c r="AF1033" s="856"/>
    </row>
    <row r="1034" spans="1:32" ht="15" customHeight="1" outlineLevel="1" x14ac:dyDescent="0.2">
      <c r="A1034" s="11">
        <v>352</v>
      </c>
      <c r="B1034" s="294"/>
      <c r="C1034" s="311"/>
      <c r="D1034" s="311"/>
      <c r="E1034" s="312"/>
      <c r="F1034" s="880" t="str">
        <f>'2. CAD NCCF'!F1034:L1034</f>
        <v>RSB type 1 insured, less stable, fixed term 1 year deposit</v>
      </c>
      <c r="G1034" s="881"/>
      <c r="H1034" s="881"/>
      <c r="I1034" s="881"/>
      <c r="J1034" s="881"/>
      <c r="K1034" s="881"/>
      <c r="L1034" s="882"/>
      <c r="M1034" s="400">
        <f t="shared" si="327"/>
        <v>0</v>
      </c>
      <c r="N1034" s="411">
        <f>IF(N258="",0,N258*'Appx 1. Ref Rates'!$T34)</f>
        <v>0</v>
      </c>
      <c r="O1034" s="414">
        <f>IF(O258="",0,O258*'Appx 1. Ref Rates'!$T34)</f>
        <v>0</v>
      </c>
      <c r="P1034" s="414">
        <f>IF(P258="",0,P258*'Appx 1. Ref Rates'!$T34)</f>
        <v>0</v>
      </c>
      <c r="Q1034" s="415">
        <f>IF(Q258="",0,Q258*'Appx 1. Ref Rates'!$T34)</f>
        <v>0</v>
      </c>
      <c r="R1034" s="411">
        <f>IF(R258="",0,R258*'Appx 1. Ref Rates'!$U34)</f>
        <v>0</v>
      </c>
      <c r="S1034" s="414">
        <f>IF(S258="",0,S258*'Appx 1. Ref Rates'!$U34)</f>
        <v>0</v>
      </c>
      <c r="T1034" s="414">
        <f>IF(T258="",0,T258*'Appx 1. Ref Rates'!$U34)</f>
        <v>0</v>
      </c>
      <c r="U1034" s="414">
        <f>IF(U258="",0,U258*'Appx 1. Ref Rates'!$U34)</f>
        <v>0</v>
      </c>
      <c r="V1034" s="414">
        <f>IF(V258="",0,V258*'Appx 1. Ref Rates'!$U34)</f>
        <v>0</v>
      </c>
      <c r="W1034" s="414">
        <f>IF(W258="",0,W258*'Appx 1. Ref Rates'!$U34)</f>
        <v>0</v>
      </c>
      <c r="X1034" s="414">
        <f>IF(X258="",0,X258*'Appx 1. Ref Rates'!$U34)</f>
        <v>0</v>
      </c>
      <c r="Y1034" s="414">
        <f>IF(Y258="",0,Y258*'Appx 1. Ref Rates'!$U34)</f>
        <v>0</v>
      </c>
      <c r="Z1034" s="414">
        <f>IF(Z258="",0,Z258*'Appx 1. Ref Rates'!$U34)</f>
        <v>0</v>
      </c>
      <c r="AA1034" s="414">
        <f>IF(AA258="",0,AA258*'Appx 1. Ref Rates'!$U34)</f>
        <v>0</v>
      </c>
      <c r="AB1034" s="414">
        <f>IF(AB258="",0,AB258*'Appx 1. Ref Rates'!$U34)</f>
        <v>0</v>
      </c>
      <c r="AC1034" s="400">
        <f t="shared" si="328"/>
        <v>0</v>
      </c>
      <c r="AD1034" s="1743"/>
      <c r="AE1034" s="1083"/>
      <c r="AF1034" s="856"/>
    </row>
    <row r="1035" spans="1:32" ht="15" customHeight="1" outlineLevel="1" x14ac:dyDescent="0.2">
      <c r="A1035" s="11">
        <v>353</v>
      </c>
      <c r="B1035" s="294"/>
      <c r="C1035" s="257"/>
      <c r="D1035" s="257"/>
      <c r="E1035" s="258"/>
      <c r="F1035" s="880" t="str">
        <f>'2. CAD NCCF'!F1035:L1035</f>
        <v>RSB type 1 insured, less stable, fixed term &gt; 1 year deposit</v>
      </c>
      <c r="G1035" s="881"/>
      <c r="H1035" s="881"/>
      <c r="I1035" s="881"/>
      <c r="J1035" s="881"/>
      <c r="K1035" s="881"/>
      <c r="L1035" s="882"/>
      <c r="M1035" s="400">
        <f t="shared" si="327"/>
        <v>0</v>
      </c>
      <c r="N1035" s="411">
        <f>IF(N259="",0,N259*'Appx 1. Ref Rates'!$T35)</f>
        <v>0</v>
      </c>
      <c r="O1035" s="414">
        <f>IF(O259="",0,O259*'Appx 1. Ref Rates'!$T35)</f>
        <v>0</v>
      </c>
      <c r="P1035" s="414">
        <f>IF(P259="",0,P259*'Appx 1. Ref Rates'!$T35)</f>
        <v>0</v>
      </c>
      <c r="Q1035" s="415">
        <f>IF(Q259="",0,Q259*'Appx 1. Ref Rates'!$T35)</f>
        <v>0</v>
      </c>
      <c r="R1035" s="411">
        <f>IF(R259="",0,R259*'Appx 1. Ref Rates'!$U35)</f>
        <v>0</v>
      </c>
      <c r="S1035" s="414">
        <f>IF(S259="",0,S259*'Appx 1. Ref Rates'!$U35)</f>
        <v>0</v>
      </c>
      <c r="T1035" s="414">
        <f>IF(T259="",0,T259*'Appx 1. Ref Rates'!$U35)</f>
        <v>0</v>
      </c>
      <c r="U1035" s="414">
        <f>IF(U259="",0,U259*'Appx 1. Ref Rates'!$U35)</f>
        <v>0</v>
      </c>
      <c r="V1035" s="414">
        <f>IF(V259="",0,V259*'Appx 1. Ref Rates'!$U35)</f>
        <v>0</v>
      </c>
      <c r="W1035" s="414">
        <f>IF(W259="",0,W259*'Appx 1. Ref Rates'!$U35)</f>
        <v>0</v>
      </c>
      <c r="X1035" s="414">
        <f>IF(X259="",0,X259*'Appx 1. Ref Rates'!$U35)</f>
        <v>0</v>
      </c>
      <c r="Y1035" s="414">
        <f>IF(Y259="",0,Y259*'Appx 1. Ref Rates'!$U35)</f>
        <v>0</v>
      </c>
      <c r="Z1035" s="414">
        <f>IF(Z259="",0,Z259*'Appx 1. Ref Rates'!$U35)</f>
        <v>0</v>
      </c>
      <c r="AA1035" s="414">
        <f>IF(AA259="",0,AA259*'Appx 1. Ref Rates'!$U35)</f>
        <v>0</v>
      </c>
      <c r="AB1035" s="414">
        <f>IF(AB259="",0,AB259*'Appx 1. Ref Rates'!$U35)</f>
        <v>0</v>
      </c>
      <c r="AC1035" s="400">
        <f t="shared" si="328"/>
        <v>0</v>
      </c>
      <c r="AD1035" s="1743"/>
      <c r="AE1035" s="1083"/>
      <c r="AF1035" s="856"/>
    </row>
    <row r="1036" spans="1:32" ht="15" customHeight="1" outlineLevel="1" x14ac:dyDescent="0.2">
      <c r="A1036" s="11">
        <v>354</v>
      </c>
      <c r="B1036" s="294"/>
      <c r="C1036" s="257"/>
      <c r="D1036" s="265"/>
      <c r="E1036" s="877" t="str">
        <f>'2. CAD NCCF'!E1036:L1036</f>
        <v>RSB fixed term deposits - Type 2 insured, stable</v>
      </c>
      <c r="F1036" s="878"/>
      <c r="G1036" s="878"/>
      <c r="H1036" s="878"/>
      <c r="I1036" s="878"/>
      <c r="J1036" s="878"/>
      <c r="K1036" s="878"/>
      <c r="L1036" s="879"/>
      <c r="M1036" s="399">
        <f>SUBTOTAL(9,M1037:M1042)</f>
        <v>0</v>
      </c>
      <c r="N1036" s="402">
        <f t="shared" ref="N1036:AC1036" si="329">SUBTOTAL(9,N1037:N1042)</f>
        <v>0</v>
      </c>
      <c r="O1036" s="406">
        <f t="shared" si="329"/>
        <v>0</v>
      </c>
      <c r="P1036" s="405">
        <f t="shared" si="329"/>
        <v>0</v>
      </c>
      <c r="Q1036" s="407">
        <f t="shared" si="329"/>
        <v>0</v>
      </c>
      <c r="R1036" s="402">
        <f t="shared" si="329"/>
        <v>0</v>
      </c>
      <c r="S1036" s="406">
        <f t="shared" si="329"/>
        <v>0</v>
      </c>
      <c r="T1036" s="405">
        <f t="shared" si="329"/>
        <v>0</v>
      </c>
      <c r="U1036" s="405">
        <f t="shared" si="329"/>
        <v>0</v>
      </c>
      <c r="V1036" s="405">
        <f t="shared" si="329"/>
        <v>0</v>
      </c>
      <c r="W1036" s="405">
        <f t="shared" si="329"/>
        <v>0</v>
      </c>
      <c r="X1036" s="405">
        <f t="shared" si="329"/>
        <v>0</v>
      </c>
      <c r="Y1036" s="405">
        <f t="shared" si="329"/>
        <v>0</v>
      </c>
      <c r="Z1036" s="405">
        <f t="shared" si="329"/>
        <v>0</v>
      </c>
      <c r="AA1036" s="405">
        <f t="shared" si="329"/>
        <v>0</v>
      </c>
      <c r="AB1036" s="403">
        <f t="shared" si="329"/>
        <v>0</v>
      </c>
      <c r="AC1036" s="407">
        <f t="shared" si="329"/>
        <v>0</v>
      </c>
      <c r="AD1036" s="1743"/>
      <c r="AE1036" s="1083"/>
      <c r="AF1036" s="856"/>
    </row>
    <row r="1037" spans="1:32" ht="15" customHeight="1" outlineLevel="1" x14ac:dyDescent="0.2">
      <c r="A1037" s="11">
        <v>355</v>
      </c>
      <c r="B1037" s="294"/>
      <c r="C1037" s="311"/>
      <c r="D1037" s="311"/>
      <c r="E1037" s="312"/>
      <c r="F1037" s="880" t="str">
        <f>'2. CAD NCCF'!F1037:L1037</f>
        <v>RSB type 2 insured, stable, fixed term 30 day deposit</v>
      </c>
      <c r="G1037" s="881"/>
      <c r="H1037" s="881"/>
      <c r="I1037" s="881"/>
      <c r="J1037" s="881"/>
      <c r="K1037" s="881"/>
      <c r="L1037" s="882"/>
      <c r="M1037" s="400">
        <f t="shared" ref="M1037:M1042" si="330">M261</f>
        <v>0</v>
      </c>
      <c r="N1037" s="411">
        <f>IF(N261="",0,N261*'Appx 1. Ref Rates'!$T37)</f>
        <v>0</v>
      </c>
      <c r="O1037" s="414">
        <f>IF(O261="",0,O261*'Appx 1. Ref Rates'!$T37)</f>
        <v>0</v>
      </c>
      <c r="P1037" s="414">
        <f>IF(P261="",0,P261*'Appx 1. Ref Rates'!$T37)</f>
        <v>0</v>
      </c>
      <c r="Q1037" s="415">
        <f>IF(Q261="",0,Q261*'Appx 1. Ref Rates'!$T37)</f>
        <v>0</v>
      </c>
      <c r="R1037" s="411">
        <f>(SUM($N261:$R261)-SUM($N1037:Q1037))*'Appx 1. Ref Rates'!$U37</f>
        <v>0</v>
      </c>
      <c r="S1037" s="413">
        <f>(SUM($N261:$R261)-SUM($N1037:R1037))*'Appx 1. Ref Rates'!$U37</f>
        <v>0</v>
      </c>
      <c r="T1037" s="413">
        <f>(SUM($N261:$R261)-SUM($N1037:S1037))*'Appx 1. Ref Rates'!$U37</f>
        <v>0</v>
      </c>
      <c r="U1037" s="413">
        <f>(SUM($N261:$R261)-SUM($N1037:T1037))*'Appx 1. Ref Rates'!$U37</f>
        <v>0</v>
      </c>
      <c r="V1037" s="413">
        <f>(SUM($N261:$R261)-SUM($N1037:U1037))*'Appx 1. Ref Rates'!$U37</f>
        <v>0</v>
      </c>
      <c r="W1037" s="413">
        <f>(SUM($N261:$R261)-SUM($N1037:V1037))*'Appx 1. Ref Rates'!$U37</f>
        <v>0</v>
      </c>
      <c r="X1037" s="414">
        <f>(SUM($N261:$R261)-SUM($N1037:W1037))*'Appx 1. Ref Rates'!$U37</f>
        <v>0</v>
      </c>
      <c r="Y1037" s="413">
        <f>(SUM($N261:$R261)-SUM($N1037:X1037))*'Appx 1. Ref Rates'!$U37</f>
        <v>0</v>
      </c>
      <c r="Z1037" s="413">
        <f>(SUM($N261:$R261)-SUM($N1037:Y1037))*'Appx 1. Ref Rates'!$U37</f>
        <v>0</v>
      </c>
      <c r="AA1037" s="413">
        <f>(SUM($N261:$R261)-SUM($N1037:Z1037))*'Appx 1. Ref Rates'!$U37</f>
        <v>0</v>
      </c>
      <c r="AB1037" s="413">
        <f>(SUM($N261:$R261)-SUM($N1037:AA1037))*'Appx 1. Ref Rates'!$U37</f>
        <v>0</v>
      </c>
      <c r="AC1037" s="400">
        <f t="shared" si="325"/>
        <v>0</v>
      </c>
      <c r="AD1037" s="1743"/>
      <c r="AE1037" s="1083"/>
      <c r="AF1037" s="856"/>
    </row>
    <row r="1038" spans="1:32" ht="15" customHeight="1" outlineLevel="1" x14ac:dyDescent="0.2">
      <c r="A1038" s="11">
        <v>356</v>
      </c>
      <c r="B1038" s="294"/>
      <c r="C1038" s="311"/>
      <c r="D1038" s="311"/>
      <c r="E1038" s="312"/>
      <c r="F1038" s="880" t="str">
        <f>'2. CAD NCCF'!F1038:L1038</f>
        <v>RSB type 2 insured, stable, fixed term 60 day deposit</v>
      </c>
      <c r="G1038" s="881"/>
      <c r="H1038" s="881"/>
      <c r="I1038" s="881"/>
      <c r="J1038" s="881"/>
      <c r="K1038" s="881"/>
      <c r="L1038" s="882"/>
      <c r="M1038" s="400">
        <f t="shared" si="330"/>
        <v>0</v>
      </c>
      <c r="N1038" s="411">
        <f>IF(N262="",0,N262*'Appx 1. Ref Rates'!$T38)</f>
        <v>0</v>
      </c>
      <c r="O1038" s="414">
        <f>IF(O262="",0,O262*'Appx 1. Ref Rates'!$T38)</f>
        <v>0</v>
      </c>
      <c r="P1038" s="414">
        <f>IF(P262="",0,P262*'Appx 1. Ref Rates'!$T38)</f>
        <v>0</v>
      </c>
      <c r="Q1038" s="415">
        <f>IF(Q262="",0,Q262*'Appx 1. Ref Rates'!$T38)</f>
        <v>0</v>
      </c>
      <c r="R1038" s="411">
        <f>IF(R262="",0,R262*'Appx 1. Ref Rates'!$U38)</f>
        <v>0</v>
      </c>
      <c r="S1038" s="414">
        <f>IF(S262="",0,S262*'Appx 1. Ref Rates'!$U38)</f>
        <v>0</v>
      </c>
      <c r="T1038" s="414">
        <f>($R262-$R1038)*'Appx 1. Ref Rates'!$U38</f>
        <v>0</v>
      </c>
      <c r="U1038" s="414">
        <f>(SUM($N262:$Q262,$S262)-SUM($N1038:Q1038)-S1038)*'Appx 1. Ref Rates'!$U38</f>
        <v>0</v>
      </c>
      <c r="V1038" s="414">
        <f>($R262-$R1038-T1038)*'Appx 1. Ref Rates'!$U38</f>
        <v>0</v>
      </c>
      <c r="W1038" s="414">
        <f>(SUM($N262:$Q262,$S262)-SUM($N1038:$Q1038)-$S1038-$U1038)*'Appx 1. Ref Rates'!$U38</f>
        <v>0</v>
      </c>
      <c r="X1038" s="414">
        <f>($R262-$R1038-$T1038-$V1038)*'Appx 1. Ref Rates'!$U38</f>
        <v>0</v>
      </c>
      <c r="Y1038" s="414">
        <f>(SUM($N262:$Q262,$S262)-SUM($N1038:Q1038)-$S1038-$U1038-$W1038)*'Appx 1. Ref Rates'!$U38</f>
        <v>0</v>
      </c>
      <c r="Z1038" s="414">
        <f>($R262-$R1038-$T1038-$V1038-$X1038)*'Appx 1. Ref Rates'!$U38</f>
        <v>0</v>
      </c>
      <c r="AA1038" s="414">
        <f>(SUM($N262:$Q262,$S262)-SUM($N1038:Q1038)-$S1038-$U1038-$W1038-$Y1038)*'Appx 1. Ref Rates'!$U38</f>
        <v>0</v>
      </c>
      <c r="AB1038" s="414">
        <f>($R262-$R1038-$T1038-$V1038-$X1038-$Z1038)*'Appx 1. Ref Rates'!$U38</f>
        <v>0</v>
      </c>
      <c r="AC1038" s="400">
        <f t="shared" si="325"/>
        <v>0</v>
      </c>
      <c r="AD1038" s="1743"/>
      <c r="AE1038" s="1083"/>
      <c r="AF1038" s="856"/>
    </row>
    <row r="1039" spans="1:32" ht="15" customHeight="1" outlineLevel="1" x14ac:dyDescent="0.2">
      <c r="A1039" s="11">
        <v>357</v>
      </c>
      <c r="B1039" s="294"/>
      <c r="C1039" s="311"/>
      <c r="D1039" s="311"/>
      <c r="E1039" s="312"/>
      <c r="F1039" s="880" t="str">
        <f>'2. CAD NCCF'!F1039:L1039</f>
        <v>RSB type 2 insured, stable, fixed term 90 day deposit</v>
      </c>
      <c r="G1039" s="881"/>
      <c r="H1039" s="881"/>
      <c r="I1039" s="881"/>
      <c r="J1039" s="881"/>
      <c r="K1039" s="881"/>
      <c r="L1039" s="882"/>
      <c r="M1039" s="400">
        <f t="shared" si="330"/>
        <v>0</v>
      </c>
      <c r="N1039" s="411">
        <f>IF(N263="",0,N263*'Appx 1. Ref Rates'!$T39)</f>
        <v>0</v>
      </c>
      <c r="O1039" s="414">
        <f>IF(O263="",0,O263*'Appx 1. Ref Rates'!$T39)</f>
        <v>0</v>
      </c>
      <c r="P1039" s="414">
        <f>IF(P263="",0,P263*'Appx 1. Ref Rates'!$T39)</f>
        <v>0</v>
      </c>
      <c r="Q1039" s="415">
        <f>IF(Q263="",0,Q263*'Appx 1. Ref Rates'!$T39)</f>
        <v>0</v>
      </c>
      <c r="R1039" s="411">
        <f>IF(R263="",0,R263*'Appx 1. Ref Rates'!$U39)</f>
        <v>0</v>
      </c>
      <c r="S1039" s="414">
        <f>IF(S263="",0,S263*'Appx 1. Ref Rates'!$U39)</f>
        <v>0</v>
      </c>
      <c r="T1039" s="414">
        <f>(SUM($N263:$Q263,T263)-SUM($N1039:Q1039))*'Appx 1. Ref Rates'!$U39</f>
        <v>0</v>
      </c>
      <c r="U1039" s="414">
        <f>($R263+$U263-R1039)*'Appx 1. Ref Rates'!$U39</f>
        <v>0</v>
      </c>
      <c r="V1039" s="414">
        <f>($S263-$S1039)*'Appx 1. Ref Rates'!$U39</f>
        <v>0</v>
      </c>
      <c r="W1039" s="414">
        <f>(SUM($N263:$Q263,$T263)-SUM($N1039:$Q1039)-$T1039)*'Appx 1. Ref Rates'!$U39</f>
        <v>0</v>
      </c>
      <c r="X1039" s="414">
        <f>($R263+$U263-$R1039-$U1039)*'Appx 1. Ref Rates'!$U39</f>
        <v>0</v>
      </c>
      <c r="Y1039" s="414">
        <f>($S263-$S1039-V1039)*'Appx 1. Ref Rates'!$U39</f>
        <v>0</v>
      </c>
      <c r="Z1039" s="414">
        <f>(SUM($N263:$Q263,$T263)-SUM($N1039:Q1039)-$T1039-$W1039)*'Appx 1. Ref Rates'!$U39</f>
        <v>0</v>
      </c>
      <c r="AA1039" s="414">
        <f>($R263+$U263-$R1039-$U1039-$X1039)*'Appx 1. Ref Rates'!$U39</f>
        <v>0</v>
      </c>
      <c r="AB1039" s="414">
        <f>($S263-$S1039-V1039-Y1039)*'Appx 1. Ref Rates'!$U39</f>
        <v>0</v>
      </c>
      <c r="AC1039" s="400">
        <f t="shared" si="325"/>
        <v>0</v>
      </c>
      <c r="AD1039" s="1743"/>
      <c r="AE1039" s="1083"/>
      <c r="AF1039" s="856"/>
    </row>
    <row r="1040" spans="1:32" ht="15" customHeight="1" outlineLevel="1" x14ac:dyDescent="0.2">
      <c r="A1040" s="11">
        <v>358</v>
      </c>
      <c r="B1040" s="294"/>
      <c r="C1040" s="311"/>
      <c r="D1040" s="311"/>
      <c r="E1040" s="312"/>
      <c r="F1040" s="880" t="str">
        <f>'2. CAD NCCF'!F1040:L1040</f>
        <v>RSB type 2 insured, stable, fixed term 180 day deposit</v>
      </c>
      <c r="G1040" s="881"/>
      <c r="H1040" s="881"/>
      <c r="I1040" s="881"/>
      <c r="J1040" s="881"/>
      <c r="K1040" s="881"/>
      <c r="L1040" s="882"/>
      <c r="M1040" s="400">
        <f t="shared" si="330"/>
        <v>0</v>
      </c>
      <c r="N1040" s="411">
        <f>IF(N264="",0,N264*'Appx 1. Ref Rates'!$T40)</f>
        <v>0</v>
      </c>
      <c r="O1040" s="414">
        <f>IF(O264="",0,O264*'Appx 1. Ref Rates'!$T40)</f>
        <v>0</v>
      </c>
      <c r="P1040" s="414">
        <f>IF(P264="",0,P264*'Appx 1. Ref Rates'!$T40)</f>
        <v>0</v>
      </c>
      <c r="Q1040" s="415">
        <f>IF(Q264="",0,Q264*'Appx 1. Ref Rates'!$T40)</f>
        <v>0</v>
      </c>
      <c r="R1040" s="411">
        <f>IF(R264="",0,R264*'Appx 1. Ref Rates'!$U40)</f>
        <v>0</v>
      </c>
      <c r="S1040" s="414">
        <f>IF(S264="",0,S264*'Appx 1. Ref Rates'!$U40)</f>
        <v>0</v>
      </c>
      <c r="T1040" s="414">
        <f>IF(T264="",0,T264*'Appx 1. Ref Rates'!$U40)</f>
        <v>0</v>
      </c>
      <c r="U1040" s="414">
        <f>IF(U264="",0,U264*'Appx 1. Ref Rates'!$U40)</f>
        <v>0</v>
      </c>
      <c r="V1040" s="414">
        <f>IF(V264="",0,V264*'Appx 1. Ref Rates'!$U40)</f>
        <v>0</v>
      </c>
      <c r="W1040" s="414">
        <f>(SUM($N264:$Q264,$W264)-SUM($N1040:$Q1040))*'Appx 1. Ref Rates'!$U40</f>
        <v>0</v>
      </c>
      <c r="X1040" s="414">
        <f>($R264+$X264-R1040)*'Appx 1. Ref Rates'!$U40</f>
        <v>0</v>
      </c>
      <c r="Y1040" s="414">
        <f>($S264+$Y264-S1040)*'Appx 1. Ref Rates'!$U40</f>
        <v>0</v>
      </c>
      <c r="Z1040" s="414">
        <f>($T264-$T1040)*'Appx 1. Ref Rates'!$U40</f>
        <v>0</v>
      </c>
      <c r="AA1040" s="414">
        <f>($U264-$U1040)*'Appx 1. Ref Rates'!$U40</f>
        <v>0</v>
      </c>
      <c r="AB1040" s="414">
        <f>($V264-$V1040)*'Appx 1. Ref Rates'!$U40</f>
        <v>0</v>
      </c>
      <c r="AC1040" s="400">
        <f t="shared" si="325"/>
        <v>0</v>
      </c>
      <c r="AD1040" s="1743"/>
      <c r="AE1040" s="1083"/>
      <c r="AF1040" s="856"/>
    </row>
    <row r="1041" spans="1:32" ht="15" customHeight="1" outlineLevel="1" x14ac:dyDescent="0.2">
      <c r="A1041" s="11">
        <v>359</v>
      </c>
      <c r="B1041" s="294"/>
      <c r="C1041" s="311"/>
      <c r="D1041" s="311"/>
      <c r="E1041" s="312"/>
      <c r="F1041" s="880" t="str">
        <f>'2. CAD NCCF'!F1041:L1041</f>
        <v>RSB type 2 insured, stable, fixed term 1 year deposit</v>
      </c>
      <c r="G1041" s="881"/>
      <c r="H1041" s="881"/>
      <c r="I1041" s="881"/>
      <c r="J1041" s="881"/>
      <c r="K1041" s="881"/>
      <c r="L1041" s="882"/>
      <c r="M1041" s="400">
        <f t="shared" si="330"/>
        <v>0</v>
      </c>
      <c r="N1041" s="411">
        <f>IF(N265="",0,N265*'Appx 1. Ref Rates'!$T41)</f>
        <v>0</v>
      </c>
      <c r="O1041" s="414">
        <f>IF(O265="",0,O265*'Appx 1. Ref Rates'!$T41)</f>
        <v>0</v>
      </c>
      <c r="P1041" s="414">
        <f>IF(P265="",0,P265*'Appx 1. Ref Rates'!$T41)</f>
        <v>0</v>
      </c>
      <c r="Q1041" s="415">
        <f>IF(Q265="",0,Q265*'Appx 1. Ref Rates'!$T41)</f>
        <v>0</v>
      </c>
      <c r="R1041" s="412">
        <f>IF(R265="",0,R265*'Appx 1. Ref Rates'!$U41)</f>
        <v>0</v>
      </c>
      <c r="S1041" s="414">
        <f>IF(S265="",0,S265*'Appx 1. Ref Rates'!$U41)</f>
        <v>0</v>
      </c>
      <c r="T1041" s="414">
        <f>IF(T265="",0,T265*'Appx 1. Ref Rates'!$U41)</f>
        <v>0</v>
      </c>
      <c r="U1041" s="414">
        <f>IF(U265="",0,U265*'Appx 1. Ref Rates'!$U41)</f>
        <v>0</v>
      </c>
      <c r="V1041" s="414">
        <f>IF(V265="",0,V265*'Appx 1. Ref Rates'!$U41)</f>
        <v>0</v>
      </c>
      <c r="W1041" s="414">
        <f>IF(W265="",0,W265*'Appx 1. Ref Rates'!$U41)</f>
        <v>0</v>
      </c>
      <c r="X1041" s="414">
        <f>IF(X265="",0,X265*'Appx 1. Ref Rates'!$U41)</f>
        <v>0</v>
      </c>
      <c r="Y1041" s="414">
        <f>IF(Y265="",0,Y265*'Appx 1. Ref Rates'!$U41)</f>
        <v>0</v>
      </c>
      <c r="Z1041" s="414">
        <f>IF(Z265="",0,Z265*'Appx 1. Ref Rates'!$U41)</f>
        <v>0</v>
      </c>
      <c r="AA1041" s="414">
        <f>IF(AA265="",0,AA265*'Appx 1. Ref Rates'!$U41)</f>
        <v>0</v>
      </c>
      <c r="AB1041" s="413">
        <f>IF(AB265="",0,AB265*'Appx 1. Ref Rates'!$U41)</f>
        <v>0</v>
      </c>
      <c r="AC1041" s="400">
        <f t="shared" si="325"/>
        <v>0</v>
      </c>
      <c r="AD1041" s="1743"/>
      <c r="AE1041" s="1083"/>
      <c r="AF1041" s="856"/>
    </row>
    <row r="1042" spans="1:32" ht="15" customHeight="1" outlineLevel="1" x14ac:dyDescent="0.2">
      <c r="A1042" s="11">
        <v>360</v>
      </c>
      <c r="B1042" s="294"/>
      <c r="C1042" s="257"/>
      <c r="D1042" s="257"/>
      <c r="E1042" s="258"/>
      <c r="F1042" s="880" t="str">
        <f>'2. CAD NCCF'!F1042:L1042</f>
        <v>RSB type 2 insured, stable, fixed term &gt; 1 year deposit</v>
      </c>
      <c r="G1042" s="881"/>
      <c r="H1042" s="881"/>
      <c r="I1042" s="881"/>
      <c r="J1042" s="881"/>
      <c r="K1042" s="881"/>
      <c r="L1042" s="882"/>
      <c r="M1042" s="400">
        <f t="shared" si="330"/>
        <v>0</v>
      </c>
      <c r="N1042" s="411">
        <f>IF(N266="",0,N266*'Appx 1. Ref Rates'!$T42)</f>
        <v>0</v>
      </c>
      <c r="O1042" s="414">
        <f>IF(O266="",0,O266*'Appx 1. Ref Rates'!$T42)</f>
        <v>0</v>
      </c>
      <c r="P1042" s="414">
        <f>IF(P266="",0,P266*'Appx 1. Ref Rates'!$T42)</f>
        <v>0</v>
      </c>
      <c r="Q1042" s="415">
        <f>IF(Q266="",0,Q266*'Appx 1. Ref Rates'!$T42)</f>
        <v>0</v>
      </c>
      <c r="R1042" s="412">
        <f>IF(R266="",0,R266*'Appx 1. Ref Rates'!$U42)</f>
        <v>0</v>
      </c>
      <c r="S1042" s="414">
        <f>IF(S266="",0,S266*'Appx 1. Ref Rates'!$U42)</f>
        <v>0</v>
      </c>
      <c r="T1042" s="414">
        <f>IF(T266="",0,T266*'Appx 1. Ref Rates'!$U42)</f>
        <v>0</v>
      </c>
      <c r="U1042" s="414">
        <f>IF(U266="",0,U266*'Appx 1. Ref Rates'!$U42)</f>
        <v>0</v>
      </c>
      <c r="V1042" s="414">
        <f>IF(V266="",0,V266*'Appx 1. Ref Rates'!$U42)</f>
        <v>0</v>
      </c>
      <c r="W1042" s="414">
        <f>IF(W266="",0,W266*'Appx 1. Ref Rates'!$U42)</f>
        <v>0</v>
      </c>
      <c r="X1042" s="414">
        <f>IF(X266="",0,X266*'Appx 1. Ref Rates'!$U42)</f>
        <v>0</v>
      </c>
      <c r="Y1042" s="414">
        <f>IF(Y266="",0,Y266*'Appx 1. Ref Rates'!$U42)</f>
        <v>0</v>
      </c>
      <c r="Z1042" s="414">
        <f>IF(Z266="",0,Z266*'Appx 1. Ref Rates'!$U42)</f>
        <v>0</v>
      </c>
      <c r="AA1042" s="414">
        <f>IF(AA266="",0,AA266*'Appx 1. Ref Rates'!$U42)</f>
        <v>0</v>
      </c>
      <c r="AB1042" s="413">
        <f>IF(AB266="",0,AB266*'Appx 1. Ref Rates'!$U42)</f>
        <v>0</v>
      </c>
      <c r="AC1042" s="400">
        <f t="shared" si="325"/>
        <v>0</v>
      </c>
      <c r="AD1042" s="1743"/>
      <c r="AE1042" s="1083"/>
      <c r="AF1042" s="856"/>
    </row>
    <row r="1043" spans="1:32" ht="15" customHeight="1" outlineLevel="1" x14ac:dyDescent="0.2">
      <c r="A1043" s="11">
        <v>361</v>
      </c>
      <c r="B1043" s="294"/>
      <c r="C1043" s="257"/>
      <c r="D1043" s="265"/>
      <c r="E1043" s="877" t="str">
        <f>'2. CAD NCCF'!E1043:L1043</f>
        <v>RSB fixed term deposits - Type 2 insured, less stable</v>
      </c>
      <c r="F1043" s="878"/>
      <c r="G1043" s="878"/>
      <c r="H1043" s="878"/>
      <c r="I1043" s="878"/>
      <c r="J1043" s="878"/>
      <c r="K1043" s="878"/>
      <c r="L1043" s="879"/>
      <c r="M1043" s="399">
        <f>SUBTOTAL(9,M1044:M1049)</f>
        <v>0</v>
      </c>
      <c r="N1043" s="402">
        <f t="shared" ref="N1043:AC1043" si="331">SUBTOTAL(9,N1044:N1049)</f>
        <v>0</v>
      </c>
      <c r="O1043" s="406">
        <f t="shared" si="331"/>
        <v>0</v>
      </c>
      <c r="P1043" s="405">
        <f t="shared" si="331"/>
        <v>0</v>
      </c>
      <c r="Q1043" s="407">
        <f t="shared" si="331"/>
        <v>0</v>
      </c>
      <c r="R1043" s="402">
        <f t="shared" si="331"/>
        <v>0</v>
      </c>
      <c r="S1043" s="406">
        <f t="shared" si="331"/>
        <v>0</v>
      </c>
      <c r="T1043" s="405">
        <f t="shared" si="331"/>
        <v>0</v>
      </c>
      <c r="U1043" s="405">
        <f t="shared" si="331"/>
        <v>0</v>
      </c>
      <c r="V1043" s="405">
        <f t="shared" si="331"/>
        <v>0</v>
      </c>
      <c r="W1043" s="405">
        <f t="shared" si="331"/>
        <v>0</v>
      </c>
      <c r="X1043" s="405">
        <f t="shared" si="331"/>
        <v>0</v>
      </c>
      <c r="Y1043" s="405">
        <f t="shared" si="331"/>
        <v>0</v>
      </c>
      <c r="Z1043" s="405">
        <f t="shared" si="331"/>
        <v>0</v>
      </c>
      <c r="AA1043" s="405">
        <f t="shared" si="331"/>
        <v>0</v>
      </c>
      <c r="AB1043" s="403">
        <f t="shared" si="331"/>
        <v>0</v>
      </c>
      <c r="AC1043" s="407">
        <f t="shared" si="331"/>
        <v>0</v>
      </c>
      <c r="AD1043" s="1743"/>
      <c r="AE1043" s="1083"/>
      <c r="AF1043" s="856"/>
    </row>
    <row r="1044" spans="1:32" ht="15" customHeight="1" outlineLevel="1" x14ac:dyDescent="0.2">
      <c r="A1044" s="11">
        <v>362</v>
      </c>
      <c r="B1044" s="294"/>
      <c r="C1044" s="311"/>
      <c r="D1044" s="311"/>
      <c r="E1044" s="312"/>
      <c r="F1044" s="880" t="str">
        <f>'2. CAD NCCF'!F1044:L1044</f>
        <v>RSB type 2 insured, less stable, fixed term 30 day deposit</v>
      </c>
      <c r="G1044" s="881"/>
      <c r="H1044" s="881"/>
      <c r="I1044" s="881"/>
      <c r="J1044" s="881"/>
      <c r="K1044" s="881"/>
      <c r="L1044" s="882"/>
      <c r="M1044" s="400">
        <f t="shared" ref="M1044:M1049" si="332">M268</f>
        <v>0</v>
      </c>
      <c r="N1044" s="411">
        <f>IF(N268="",0,N268*'Appx 1. Ref Rates'!$T44)</f>
        <v>0</v>
      </c>
      <c r="O1044" s="414">
        <f>IF(O268="",0,O268*'Appx 1. Ref Rates'!$T44)</f>
        <v>0</v>
      </c>
      <c r="P1044" s="414">
        <f>IF(P268="",0,P268*'Appx 1. Ref Rates'!$T44)</f>
        <v>0</v>
      </c>
      <c r="Q1044" s="415">
        <f>IF(Q268="",0,Q268*'Appx 1. Ref Rates'!$T44)</f>
        <v>0</v>
      </c>
      <c r="R1044" s="411">
        <f>(SUM($N268:$R268)-SUM($N1044:Q1044))*'Appx 1. Ref Rates'!$U44</f>
        <v>0</v>
      </c>
      <c r="S1044" s="413">
        <f>(SUM($N268:$R268)-SUM($N1044:R1044))*'Appx 1. Ref Rates'!$U44</f>
        <v>0</v>
      </c>
      <c r="T1044" s="413">
        <f>(SUM($N268:$R268)-SUM($N1044:S1044))*'Appx 1. Ref Rates'!$U44</f>
        <v>0</v>
      </c>
      <c r="U1044" s="413">
        <f>(SUM($N268:$R268)-SUM($N1044:T1044))*'Appx 1. Ref Rates'!$U44</f>
        <v>0</v>
      </c>
      <c r="V1044" s="413">
        <f>(SUM($N268:$R268)-SUM($N1044:U1044))*'Appx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f>
        <v>0</v>
      </c>
      <c r="AA1044" s="413">
        <f>(SUM($N268:$R268)-SUM($N1044:Z1044))*'Appx 1. Ref Rates'!$U44</f>
        <v>0</v>
      </c>
      <c r="AB1044" s="413">
        <f>(SUM($N268:$R268)-SUM($N1044:AA1044))*'Appx 1. Ref Rates'!$U44</f>
        <v>0</v>
      </c>
      <c r="AC1044" s="400">
        <f t="shared" si="325"/>
        <v>0</v>
      </c>
      <c r="AD1044" s="1743"/>
      <c r="AE1044" s="1083"/>
      <c r="AF1044" s="856"/>
    </row>
    <row r="1045" spans="1:32" ht="15" customHeight="1" outlineLevel="1" x14ac:dyDescent="0.2">
      <c r="A1045" s="11">
        <v>363</v>
      </c>
      <c r="B1045" s="294"/>
      <c r="C1045" s="311"/>
      <c r="D1045" s="311"/>
      <c r="E1045" s="312"/>
      <c r="F1045" s="880" t="str">
        <f>'2. CAD NCCF'!F1045:L1045</f>
        <v>RSB type 2 insured, less stable, fixed term 60 day deposit</v>
      </c>
      <c r="G1045" s="881"/>
      <c r="H1045" s="881"/>
      <c r="I1045" s="881"/>
      <c r="J1045" s="881"/>
      <c r="K1045" s="881"/>
      <c r="L1045" s="882"/>
      <c r="M1045" s="400">
        <f t="shared" si="332"/>
        <v>0</v>
      </c>
      <c r="N1045" s="411">
        <f>IF(N269="",0,N269*'Appx 1. Ref Rates'!$T45)</f>
        <v>0</v>
      </c>
      <c r="O1045" s="414">
        <f>IF(O269="",0,O269*'Appx 1. Ref Rates'!$T45)</f>
        <v>0</v>
      </c>
      <c r="P1045" s="414">
        <f>IF(P269="",0,P269*'Appx 1. Ref Rates'!$T45)</f>
        <v>0</v>
      </c>
      <c r="Q1045" s="415">
        <f>IF(Q269="",0,Q269*'Appx 1. Ref Rates'!$T45)</f>
        <v>0</v>
      </c>
      <c r="R1045" s="411">
        <f>IF(R269="",0,R269*'Appx 1. Ref Rates'!$U45)</f>
        <v>0</v>
      </c>
      <c r="S1045" s="414">
        <f>IF(S269="",0,S269*'Appx 1. Ref Rates'!$U45)</f>
        <v>0</v>
      </c>
      <c r="T1045" s="414">
        <f>($R269-$R1045)*'Appx 1. Ref Rates'!$U45</f>
        <v>0</v>
      </c>
      <c r="U1045" s="414">
        <f>(SUM($N269:$Q269,$S269)-SUM($N1045:Q1045)-S1045)*'Appx 1. Ref Rates'!$U45</f>
        <v>0</v>
      </c>
      <c r="V1045" s="414">
        <f>($R269-$R1045-T1045)*'Appx 1. Ref Rates'!$U45</f>
        <v>0</v>
      </c>
      <c r="W1045" s="414">
        <f>(SUM($N269:$Q269,$S269)-SUM($N1045:$Q1045)-$S1045-$U1045)*'Appx 1. Ref Rates'!$U45</f>
        <v>0</v>
      </c>
      <c r="X1045" s="414">
        <f>($R269-$R1045-$T1045-$V1045)*'Appx 1. Ref Rates'!$U45</f>
        <v>0</v>
      </c>
      <c r="Y1045" s="414">
        <f>(SUM($N269:$Q269,$S269)-SUM($N1045:Q1045)-$S1045-$U1045-$W1045)*'Appx 1. Ref Rates'!$U45</f>
        <v>0</v>
      </c>
      <c r="Z1045" s="414">
        <f>($R269-$R1045-$T1045-$V1045-$X1045)*'Appx 1. Ref Rates'!$U45</f>
        <v>0</v>
      </c>
      <c r="AA1045" s="414">
        <f>(SUM($N269:$Q269,$S269)-SUM($N1045:Q1045)-$S1045-$U1045-$W1045-$Y1045)*'Appx 1. Ref Rates'!$U45</f>
        <v>0</v>
      </c>
      <c r="AB1045" s="414">
        <f>($R269-$R1045-$T1045-$V1045-$X1045-$Z1045)*'Appx 1. Ref Rates'!$U45</f>
        <v>0</v>
      </c>
      <c r="AC1045" s="400">
        <f t="shared" si="325"/>
        <v>0</v>
      </c>
      <c r="AD1045" s="1743"/>
      <c r="AE1045" s="1083"/>
      <c r="AF1045" s="856"/>
    </row>
    <row r="1046" spans="1:32" ht="15" customHeight="1" outlineLevel="1" x14ac:dyDescent="0.2">
      <c r="A1046" s="11">
        <v>364</v>
      </c>
      <c r="B1046" s="294"/>
      <c r="C1046" s="311"/>
      <c r="D1046" s="311"/>
      <c r="E1046" s="312"/>
      <c r="F1046" s="880" t="str">
        <f>'2. CAD NCCF'!F1046:L1046</f>
        <v>RSB type 2 insured, less stable, fixed term 90 day deposit</v>
      </c>
      <c r="G1046" s="881"/>
      <c r="H1046" s="881"/>
      <c r="I1046" s="881"/>
      <c r="J1046" s="881"/>
      <c r="K1046" s="881"/>
      <c r="L1046" s="882"/>
      <c r="M1046" s="400">
        <f t="shared" si="332"/>
        <v>0</v>
      </c>
      <c r="N1046" s="411">
        <f>IF(N270="",0,N270*'Appx 1. Ref Rates'!$T46)</f>
        <v>0</v>
      </c>
      <c r="O1046" s="414">
        <f>IF(O270="",0,O270*'Appx 1. Ref Rates'!$T46)</f>
        <v>0</v>
      </c>
      <c r="P1046" s="414">
        <f>IF(P270="",0,P270*'Appx 1. Ref Rates'!$T46)</f>
        <v>0</v>
      </c>
      <c r="Q1046" s="415">
        <f>IF(Q270="",0,Q270*'Appx 1. Ref Rates'!$T46)</f>
        <v>0</v>
      </c>
      <c r="R1046" s="411">
        <f>IF(R270="",0,R270*'Appx 1. Ref Rates'!$U46)</f>
        <v>0</v>
      </c>
      <c r="S1046" s="414">
        <f>IF(S270="",0,S270*'Appx 1. Ref Rates'!$U46)</f>
        <v>0</v>
      </c>
      <c r="T1046" s="414">
        <f>(SUM($N270:$Q270,T270)-SUM($N1046:Q1046))*'Appx 1. Ref Rates'!$U46</f>
        <v>0</v>
      </c>
      <c r="U1046" s="414">
        <f>($R270+$U270-R1046)*'Appx 1. Ref Rates'!$U46</f>
        <v>0</v>
      </c>
      <c r="V1046" s="414">
        <f>($S270-$S1046)*'Appx 1. Ref Rates'!$U46</f>
        <v>0</v>
      </c>
      <c r="W1046" s="414">
        <f>(SUM($N270:$Q270,$T270)-SUM($N1046:$Q1046)-$T1046)*'Appx 1. Ref Rates'!$U46</f>
        <v>0</v>
      </c>
      <c r="X1046" s="414">
        <f>($R270+$U270-$R1046-$U1046)*'Appx 1. Ref Rates'!$U46</f>
        <v>0</v>
      </c>
      <c r="Y1046" s="414">
        <f>($S270-$S1046-V1046)*'Appx 1. Ref Rates'!$U46</f>
        <v>0</v>
      </c>
      <c r="Z1046" s="414">
        <f>(SUM($N270:$Q270,$T270)-SUM($N1046:Q1046)-$T1046-$W1046)*'Appx 1. Ref Rates'!$U46</f>
        <v>0</v>
      </c>
      <c r="AA1046" s="414">
        <f>($R270+$U270-$R1046-$U1046-$X1046)*'Appx 1. Ref Rates'!$U46</f>
        <v>0</v>
      </c>
      <c r="AB1046" s="414">
        <f>($S270-$S1046-V1046-Y1046)*'Appx 1. Ref Rates'!$U46</f>
        <v>0</v>
      </c>
      <c r="AC1046" s="400">
        <f t="shared" si="325"/>
        <v>0</v>
      </c>
      <c r="AD1046" s="1743"/>
      <c r="AE1046" s="1083"/>
      <c r="AF1046" s="856"/>
    </row>
    <row r="1047" spans="1:32" ht="15" customHeight="1" outlineLevel="1" x14ac:dyDescent="0.2">
      <c r="A1047" s="11">
        <v>365</v>
      </c>
      <c r="B1047" s="294"/>
      <c r="C1047" s="311"/>
      <c r="D1047" s="311"/>
      <c r="E1047" s="312"/>
      <c r="F1047" s="880" t="str">
        <f>'2. CAD NCCF'!F1047:L1047</f>
        <v>RSB type 2 insured, less stable, fixed term 180 day deposit</v>
      </c>
      <c r="G1047" s="881"/>
      <c r="H1047" s="881"/>
      <c r="I1047" s="881"/>
      <c r="J1047" s="881"/>
      <c r="K1047" s="881"/>
      <c r="L1047" s="882"/>
      <c r="M1047" s="400">
        <f t="shared" si="332"/>
        <v>0</v>
      </c>
      <c r="N1047" s="411">
        <f>IF(N271="",0,N271*'Appx 1. Ref Rates'!$T47)</f>
        <v>0</v>
      </c>
      <c r="O1047" s="414">
        <f>IF(O271="",0,O271*'Appx 1. Ref Rates'!$T47)</f>
        <v>0</v>
      </c>
      <c r="P1047" s="414">
        <f>IF(P271="",0,P271*'Appx 1. Ref Rates'!$T47)</f>
        <v>0</v>
      </c>
      <c r="Q1047" s="415">
        <f>IF(Q271="",0,Q271*'Appx 1. Ref Rates'!$T47)</f>
        <v>0</v>
      </c>
      <c r="R1047" s="411">
        <f>IF(R271="",0,R271*'Appx 1. Ref Rates'!$U47)</f>
        <v>0</v>
      </c>
      <c r="S1047" s="414">
        <f>IF(S271="",0,S271*'Appx 1. Ref Rates'!$U47)</f>
        <v>0</v>
      </c>
      <c r="T1047" s="414">
        <f>IF(T271="",0,T271*'Appx 1. Ref Rates'!$U47)</f>
        <v>0</v>
      </c>
      <c r="U1047" s="414">
        <f>IF(U271="",0,U271*'Appx 1. Ref Rates'!$U47)</f>
        <v>0</v>
      </c>
      <c r="V1047" s="414">
        <f>IF(V271="",0,V271*'Appx 1. Ref Rates'!$U47)</f>
        <v>0</v>
      </c>
      <c r="W1047" s="414">
        <f>(SUM($N271:$Q271,$W271)-SUM($N1047:$Q1047))*'Appx 1. Ref Rates'!$U47</f>
        <v>0</v>
      </c>
      <c r="X1047" s="414">
        <f>($R271+$X271-R1047)*'Appx 1. Ref Rates'!$U47</f>
        <v>0</v>
      </c>
      <c r="Y1047" s="414">
        <f>($S271+$Y271-S1047)*'Appx 1. Ref Rates'!$U47</f>
        <v>0</v>
      </c>
      <c r="Z1047" s="414">
        <f>($T271-$T1047)*'Appx 1. Ref Rates'!$U47</f>
        <v>0</v>
      </c>
      <c r="AA1047" s="414">
        <f>($U271-$U1047)*'Appx 1. Ref Rates'!$U47</f>
        <v>0</v>
      </c>
      <c r="AB1047" s="414">
        <f>($V271-$V1047)*'Appx 1. Ref Rates'!$U47</f>
        <v>0</v>
      </c>
      <c r="AC1047" s="400">
        <f t="shared" si="325"/>
        <v>0</v>
      </c>
      <c r="AD1047" s="1743"/>
      <c r="AE1047" s="1083"/>
      <c r="AF1047" s="856"/>
    </row>
    <row r="1048" spans="1:32" ht="15" customHeight="1" outlineLevel="1" x14ac:dyDescent="0.2">
      <c r="A1048" s="11">
        <v>366</v>
      </c>
      <c r="B1048" s="294"/>
      <c r="C1048" s="311"/>
      <c r="D1048" s="311"/>
      <c r="E1048" s="312"/>
      <c r="F1048" s="880" t="str">
        <f>'2. CAD NCCF'!F1048:L1048</f>
        <v>RSB type 2 insured, less stable, fixed term 1 year deposit</v>
      </c>
      <c r="G1048" s="881"/>
      <c r="H1048" s="881"/>
      <c r="I1048" s="881"/>
      <c r="J1048" s="881"/>
      <c r="K1048" s="881"/>
      <c r="L1048" s="882"/>
      <c r="M1048" s="400">
        <f t="shared" si="332"/>
        <v>0</v>
      </c>
      <c r="N1048" s="411">
        <f>IF(N272="",0,N272*'Appx 1. Ref Rates'!$T48)</f>
        <v>0</v>
      </c>
      <c r="O1048" s="414">
        <f>IF(O272="",0,O272*'Appx 1. Ref Rates'!$T48)</f>
        <v>0</v>
      </c>
      <c r="P1048" s="414">
        <f>IF(P272="",0,P272*'Appx 1. Ref Rates'!$T48)</f>
        <v>0</v>
      </c>
      <c r="Q1048" s="415">
        <f>IF(Q272="",0,Q272*'Appx 1. Ref Rates'!$T48)</f>
        <v>0</v>
      </c>
      <c r="R1048" s="411">
        <f>IF(R272="",0,R272*'Appx 1. Ref Rates'!$U48)</f>
        <v>0</v>
      </c>
      <c r="S1048" s="414">
        <f>IF(S272="",0,S272*'Appx 1. Ref Rates'!$U48)</f>
        <v>0</v>
      </c>
      <c r="T1048" s="414">
        <f>IF(T272="",0,T272*'Appx 1. Ref Rates'!$U48)</f>
        <v>0</v>
      </c>
      <c r="U1048" s="414">
        <f>IF(U272="",0,U272*'Appx 1. Ref Rates'!$U48)</f>
        <v>0</v>
      </c>
      <c r="V1048" s="414">
        <f>IF(V272="",0,V272*'Appx 1. Ref Rates'!$U48)</f>
        <v>0</v>
      </c>
      <c r="W1048" s="414">
        <f>(SUM($N272:$Q272,$W272)-SUM($N1048:$Q1048))*'Appx 1. Ref Rates'!$U48</f>
        <v>0</v>
      </c>
      <c r="X1048" s="414">
        <f>($R272+$X272-R1048)*'Appx 1. Ref Rates'!$U48</f>
        <v>0</v>
      </c>
      <c r="Y1048" s="414">
        <f>($S272+$Y272-S1048)*'Appx 1. Ref Rates'!$U48</f>
        <v>0</v>
      </c>
      <c r="Z1048" s="414">
        <f>($T272-$T1048)*'Appx 1. Ref Rates'!$U48</f>
        <v>0</v>
      </c>
      <c r="AA1048" s="414">
        <f>($U272-$U1048)*'Appx 1. Ref Rates'!$U48</f>
        <v>0</v>
      </c>
      <c r="AB1048" s="414">
        <f>($V272-$V1048)*'Appx 1. Ref Rates'!$U48</f>
        <v>0</v>
      </c>
      <c r="AC1048" s="400">
        <f t="shared" si="325"/>
        <v>0</v>
      </c>
      <c r="AD1048" s="1743"/>
      <c r="AE1048" s="1083"/>
      <c r="AF1048" s="856"/>
    </row>
    <row r="1049" spans="1:32" ht="15" customHeight="1" outlineLevel="1" x14ac:dyDescent="0.2">
      <c r="A1049" s="11">
        <v>367</v>
      </c>
      <c r="B1049" s="294"/>
      <c r="C1049" s="257"/>
      <c r="D1049" s="257"/>
      <c r="E1049" s="258"/>
      <c r="F1049" s="880" t="str">
        <f>'2. CAD NCCF'!F1049:L1049</f>
        <v>RSB type 2 insured, less stable, fixed term &gt; 1 year deposit</v>
      </c>
      <c r="G1049" s="881"/>
      <c r="H1049" s="881"/>
      <c r="I1049" s="881"/>
      <c r="J1049" s="881"/>
      <c r="K1049" s="881"/>
      <c r="L1049" s="882"/>
      <c r="M1049" s="400">
        <f t="shared" si="332"/>
        <v>0</v>
      </c>
      <c r="N1049" s="411">
        <f>IF(N273="",0,N273*'Appx 1. Ref Rates'!$T49)</f>
        <v>0</v>
      </c>
      <c r="O1049" s="414">
        <f>IF(O273="",0,O273*'Appx 1. Ref Rates'!$T49)</f>
        <v>0</v>
      </c>
      <c r="P1049" s="414">
        <f>IF(P273="",0,P273*'Appx 1. Ref Rates'!$T49)</f>
        <v>0</v>
      </c>
      <c r="Q1049" s="415">
        <f>IF(Q273="",0,Q273*'Appx 1. Ref Rates'!$T49)</f>
        <v>0</v>
      </c>
      <c r="R1049" s="411">
        <f>IF(R273="",0,R273*'Appx 1. Ref Rates'!$U49)</f>
        <v>0</v>
      </c>
      <c r="S1049" s="414">
        <f>IF(S273="",0,S273*'Appx 1. Ref Rates'!$U49)</f>
        <v>0</v>
      </c>
      <c r="T1049" s="414">
        <f>IF(T273="",0,T273*'Appx 1. Ref Rates'!$U49)</f>
        <v>0</v>
      </c>
      <c r="U1049" s="414">
        <f>IF(U273="",0,U273*'Appx 1. Ref Rates'!$U49)</f>
        <v>0</v>
      </c>
      <c r="V1049" s="414">
        <f>IF(V273="",0,V273*'Appx 1. Ref Rates'!$U49)</f>
        <v>0</v>
      </c>
      <c r="W1049" s="414">
        <f>(SUM($N273:$Q273,$W273)-SUM($N1049:$Q1049))*'Appx 1. Ref Rates'!$U49</f>
        <v>0</v>
      </c>
      <c r="X1049" s="414">
        <f>($R273+$X273-R1049)*'Appx 1. Ref Rates'!$U49</f>
        <v>0</v>
      </c>
      <c r="Y1049" s="414">
        <f>($S273+$Y273-S1049)*'Appx 1. Ref Rates'!$U49</f>
        <v>0</v>
      </c>
      <c r="Z1049" s="414">
        <f>($T273-$T1049)*'Appx 1. Ref Rates'!$U49</f>
        <v>0</v>
      </c>
      <c r="AA1049" s="414">
        <f>($U273-$U1049)*'Appx 1. Ref Rates'!$U49</f>
        <v>0</v>
      </c>
      <c r="AB1049" s="414">
        <f>($V273-$V1049)*'Appx 1. Ref Rates'!$U49</f>
        <v>0</v>
      </c>
      <c r="AC1049" s="400">
        <f t="shared" si="325"/>
        <v>0</v>
      </c>
      <c r="AD1049" s="1743"/>
      <c r="AE1049" s="1083"/>
      <c r="AF1049" s="856"/>
    </row>
    <row r="1050" spans="1:32" ht="15" customHeight="1" outlineLevel="1" x14ac:dyDescent="0.2">
      <c r="A1050" s="11">
        <v>368</v>
      </c>
      <c r="B1050" s="294"/>
      <c r="C1050" s="257"/>
      <c r="D1050" s="265"/>
      <c r="E1050" s="877" t="str">
        <f>'2. CAD NCCF'!E1050:L1050</f>
        <v>RSB fixed term deposits - Uninsured</v>
      </c>
      <c r="F1050" s="878"/>
      <c r="G1050" s="878"/>
      <c r="H1050" s="878"/>
      <c r="I1050" s="878"/>
      <c r="J1050" s="878"/>
      <c r="K1050" s="878"/>
      <c r="L1050" s="879"/>
      <c r="M1050" s="399">
        <f>SUBTOTAL(9,M1051:M1056)</f>
        <v>0</v>
      </c>
      <c r="N1050" s="402">
        <f t="shared" ref="N1050:AC1050" si="333">SUBTOTAL(9,N1051:N1056)</f>
        <v>0</v>
      </c>
      <c r="O1050" s="406">
        <f t="shared" si="333"/>
        <v>0</v>
      </c>
      <c r="P1050" s="405">
        <f t="shared" si="333"/>
        <v>0</v>
      </c>
      <c r="Q1050" s="407">
        <f t="shared" si="333"/>
        <v>0</v>
      </c>
      <c r="R1050" s="402">
        <f t="shared" si="333"/>
        <v>0</v>
      </c>
      <c r="S1050" s="406">
        <f t="shared" si="333"/>
        <v>0</v>
      </c>
      <c r="T1050" s="405">
        <f t="shared" si="333"/>
        <v>0</v>
      </c>
      <c r="U1050" s="405">
        <f t="shared" si="333"/>
        <v>0</v>
      </c>
      <c r="V1050" s="405">
        <f t="shared" si="333"/>
        <v>0</v>
      </c>
      <c r="W1050" s="405">
        <f t="shared" si="333"/>
        <v>0</v>
      </c>
      <c r="X1050" s="405">
        <f t="shared" si="333"/>
        <v>0</v>
      </c>
      <c r="Y1050" s="405">
        <f t="shared" si="333"/>
        <v>0</v>
      </c>
      <c r="Z1050" s="405">
        <f t="shared" si="333"/>
        <v>0</v>
      </c>
      <c r="AA1050" s="405">
        <f t="shared" si="333"/>
        <v>0</v>
      </c>
      <c r="AB1050" s="403">
        <f t="shared" si="333"/>
        <v>0</v>
      </c>
      <c r="AC1050" s="407">
        <f t="shared" si="333"/>
        <v>0</v>
      </c>
      <c r="AD1050" s="1743"/>
      <c r="AE1050" s="1083"/>
      <c r="AF1050" s="856"/>
    </row>
    <row r="1051" spans="1:32" ht="15" customHeight="1" outlineLevel="1" x14ac:dyDescent="0.2">
      <c r="A1051" s="11">
        <v>369</v>
      </c>
      <c r="B1051" s="294"/>
      <c r="C1051" s="311"/>
      <c r="D1051" s="311"/>
      <c r="E1051" s="312"/>
      <c r="F1051" s="880" t="str">
        <f>'2. CAD NCCF'!F1051:L1051</f>
        <v>RSB uninsured, fixed term 30 day deposit</v>
      </c>
      <c r="G1051" s="881"/>
      <c r="H1051" s="881"/>
      <c r="I1051" s="881"/>
      <c r="J1051" s="881"/>
      <c r="K1051" s="881"/>
      <c r="L1051" s="882"/>
      <c r="M1051" s="400">
        <f t="shared" ref="M1051:M1056" si="334">M275</f>
        <v>0</v>
      </c>
      <c r="N1051" s="411">
        <f>IF(N275="",0,N275*'Appx 1. Ref Rates'!$T51)</f>
        <v>0</v>
      </c>
      <c r="O1051" s="414">
        <f>IF(O275="",0,O275*'Appx 1. Ref Rates'!$T51)</f>
        <v>0</v>
      </c>
      <c r="P1051" s="414">
        <f>IF(P275="",0,P275*'Appx 1. Ref Rates'!$T51)</f>
        <v>0</v>
      </c>
      <c r="Q1051" s="415">
        <f>IF(Q275="",0,Q275*'Appx 1. Ref Rates'!$T51)</f>
        <v>0</v>
      </c>
      <c r="R1051" s="411">
        <f>(SUM($N275:$R275)-SUM($N1051:Q1051))*'Appx 1. Ref Rates'!$U51</f>
        <v>0</v>
      </c>
      <c r="S1051" s="413">
        <f>(SUM($N275:$R275)-SUM($N1051:R1051))*'Appx 1. Ref Rates'!$U51</f>
        <v>0</v>
      </c>
      <c r="T1051" s="413">
        <f>(SUM($N275:$R275)-SUM($N1051:S1051))*'Appx 1. Ref Rates'!$U51</f>
        <v>0</v>
      </c>
      <c r="U1051" s="413">
        <f>(SUM($N275:$R275)-SUM($N1051:T1051))*'Appx 1. Ref Rates'!$U51</f>
        <v>0</v>
      </c>
      <c r="V1051" s="413">
        <f>(SUM($N275:$R275)-SUM($N1051:U1051))*'Appx 1. Ref Rates'!$U51</f>
        <v>0</v>
      </c>
      <c r="W1051" s="413">
        <f>(SUM($N275:$R275)-SUM($N1051:V1051))*'Appx 1. Ref Rates'!$U51</f>
        <v>0</v>
      </c>
      <c r="X1051" s="414">
        <f>(SUM($N275:$R275)-SUM($N1051:W1051))*'Appx 1. Ref Rates'!$U51</f>
        <v>0</v>
      </c>
      <c r="Y1051" s="413">
        <f>(SUM($N275:$R275)-SUM($N1051:X1051))*'Appx 1. Ref Rates'!$U51</f>
        <v>0</v>
      </c>
      <c r="Z1051" s="413">
        <f>(SUM($N275:$R275)-SUM($N1051:Y1051))*'Appx 1. Ref Rates'!$U51</f>
        <v>0</v>
      </c>
      <c r="AA1051" s="413">
        <f>(SUM($N275:$R275)-SUM($N1051:Z1051))*'Appx 1. Ref Rates'!$U51</f>
        <v>0</v>
      </c>
      <c r="AB1051" s="413">
        <f>(SUM($N275:$R275)-SUM($N1051:AA1051))*'Appx 1. Ref Rates'!$U51</f>
        <v>0</v>
      </c>
      <c r="AC1051" s="400">
        <f t="shared" si="325"/>
        <v>0</v>
      </c>
      <c r="AD1051" s="1743"/>
      <c r="AE1051" s="1083"/>
      <c r="AF1051" s="856"/>
    </row>
    <row r="1052" spans="1:32" ht="15" customHeight="1" outlineLevel="1" x14ac:dyDescent="0.2">
      <c r="A1052" s="11">
        <v>370</v>
      </c>
      <c r="B1052" s="294"/>
      <c r="C1052" s="311"/>
      <c r="D1052" s="311"/>
      <c r="E1052" s="312"/>
      <c r="F1052" s="880" t="str">
        <f>'2. CAD NCCF'!F1052:L1052</f>
        <v>RSB uninsured, fixed term 60 day deposit</v>
      </c>
      <c r="G1052" s="881"/>
      <c r="H1052" s="881"/>
      <c r="I1052" s="881"/>
      <c r="J1052" s="881"/>
      <c r="K1052" s="881"/>
      <c r="L1052" s="882"/>
      <c r="M1052" s="400">
        <f t="shared" si="334"/>
        <v>0</v>
      </c>
      <c r="N1052" s="411">
        <f>IF(N276="",0,N276*'Appx 1. Ref Rates'!$T52)</f>
        <v>0</v>
      </c>
      <c r="O1052" s="414">
        <f>IF(O276="",0,O276*'Appx 1. Ref Rates'!$T52)</f>
        <v>0</v>
      </c>
      <c r="P1052" s="414">
        <f>IF(P276="",0,P276*'Appx 1. Ref Rates'!$T52)</f>
        <v>0</v>
      </c>
      <c r="Q1052" s="431">
        <f>IF(Q276="",0,Q276*'Appx 1. Ref Rates'!$T52)</f>
        <v>0</v>
      </c>
      <c r="R1052" s="411">
        <f>IF(R276="",0,R276*'Appx 1. Ref Rates'!$U52)</f>
        <v>0</v>
      </c>
      <c r="S1052" s="432">
        <f>(SUM($N276:$Q276,$S276)-SUM($N1052:O1052))*'Appx 1. Ref Rates'!$U52</f>
        <v>0</v>
      </c>
      <c r="T1052" s="414">
        <f>($R276-$R1052)*'Appx 1. Ref Rates'!$U52</f>
        <v>0</v>
      </c>
      <c r="U1052" s="414">
        <f>(SUM($N276:$Q276,$S276)-SUM($N1052:Q1052)-S1052)*'Appx 1. Ref Rates'!$U52</f>
        <v>0</v>
      </c>
      <c r="V1052" s="414">
        <f>($R276-$R1052-T1052)*'Appx 1. Ref Rates'!$U52</f>
        <v>0</v>
      </c>
      <c r="W1052" s="414">
        <f>(SUM($N276:$Q276,$S276)-SUM($N1052:$Q1052)-$S1052-$U1052)*'Appx 1. Ref Rates'!$U52</f>
        <v>0</v>
      </c>
      <c r="X1052" s="414">
        <f>($R276-$R1052-$T1052-$V1052)*'Appx 1. Ref Rates'!$U52</f>
        <v>0</v>
      </c>
      <c r="Y1052" s="414">
        <f>(SUM($N276:$Q276,$S276)-SUM($N1052:Q1052)-$S1052-$U1052-$W1052)*'Appx 1. Ref Rates'!$U52</f>
        <v>0</v>
      </c>
      <c r="Z1052" s="414">
        <f>($R276-$R1052-$T1052-$V1052-$X1052)*'Appx 1. Ref Rates'!$U52</f>
        <v>0</v>
      </c>
      <c r="AA1052" s="414">
        <f>(SUM($N276:$Q276,$S276)-SUM($N1052:Q1052)-$S1052-$U1052-$W1052-$Y1052)*'Appx 1. Ref Rates'!$U52</f>
        <v>0</v>
      </c>
      <c r="AB1052" s="414">
        <f>($R276-$R1052-$T1052-$V1052-$X1052-$Z1052)*'Appx 1. Ref Rates'!$U52</f>
        <v>0</v>
      </c>
      <c r="AC1052" s="423">
        <f t="shared" si="325"/>
        <v>0</v>
      </c>
      <c r="AD1052" s="1743"/>
      <c r="AE1052" s="1083"/>
      <c r="AF1052" s="856"/>
    </row>
    <row r="1053" spans="1:32" ht="15" customHeight="1" outlineLevel="1" x14ac:dyDescent="0.2">
      <c r="A1053" s="11">
        <v>371</v>
      </c>
      <c r="B1053" s="294"/>
      <c r="C1053" s="311"/>
      <c r="D1053" s="311"/>
      <c r="E1053" s="312"/>
      <c r="F1053" s="880" t="str">
        <f>'2. CAD NCCF'!F1053:L1053</f>
        <v>RSB uninsured, fixed term 90 day deposit</v>
      </c>
      <c r="G1053" s="881"/>
      <c r="H1053" s="881"/>
      <c r="I1053" s="881"/>
      <c r="J1053" s="881"/>
      <c r="K1053" s="881"/>
      <c r="L1053" s="882"/>
      <c r="M1053" s="400">
        <f t="shared" si="334"/>
        <v>0</v>
      </c>
      <c r="N1053" s="411">
        <f>IF(N277="",0,N277*'Appx 1. Ref Rates'!$T53)</f>
        <v>0</v>
      </c>
      <c r="O1053" s="414">
        <f>IF(O277="",0,O277*'Appx 1. Ref Rates'!$T53)</f>
        <v>0</v>
      </c>
      <c r="P1053" s="414">
        <f>IF(P277="",0,P277*'Appx 1. Ref Rates'!$T53)</f>
        <v>0</v>
      </c>
      <c r="Q1053" s="415">
        <f>IF(Q277="",0,Q277*'Appx 1. Ref Rates'!$T53)</f>
        <v>0</v>
      </c>
      <c r="R1053" s="411">
        <f>IF(R277="",0,R277*'Appx 1. Ref Rates'!$U53)</f>
        <v>0</v>
      </c>
      <c r="S1053" s="414">
        <f>IF(S277="",0,S277*'Appx 1. Ref Rates'!$U53)</f>
        <v>0</v>
      </c>
      <c r="T1053" s="414">
        <f>(SUM($N277:$Q277,T277)-SUM($N1053:Q1053))*'Appx 1. Ref Rates'!$U53</f>
        <v>0</v>
      </c>
      <c r="U1053" s="414">
        <f>($R277+$U277-R1053)*'Appx 1. Ref Rates'!$U53</f>
        <v>0</v>
      </c>
      <c r="V1053" s="414">
        <f>($S277-$S1053)*'Appx 1. Ref Rates'!$U53</f>
        <v>0</v>
      </c>
      <c r="W1053" s="414">
        <f>(SUM($N277:$Q277,$T277)-SUM($N1053:$Q1053)-$T1053)*'Appx 1. Ref Rates'!$U53</f>
        <v>0</v>
      </c>
      <c r="X1053" s="414">
        <f>($R277+$U277-$R1053-$U1053)*'Appx 1. Ref Rates'!$U53</f>
        <v>0</v>
      </c>
      <c r="Y1053" s="414">
        <f>($S277-$S1053-V1053)*'Appx 1. Ref Rates'!$U53</f>
        <v>0</v>
      </c>
      <c r="Z1053" s="414">
        <f>(SUM($N277:$Q277,$T277)-SUM($N1053:Q1053)-$T1053-$W1053)*'Appx 1. Ref Rates'!$U53</f>
        <v>0</v>
      </c>
      <c r="AA1053" s="414">
        <f>($R277+$U277-$R1053-$U1053-$X1053)*'Appx 1. Ref Rates'!$U53</f>
        <v>0</v>
      </c>
      <c r="AB1053" s="414">
        <f>($S277-$S1053-V1053-Y1053)*'Appx 1. Ref Rates'!$U53</f>
        <v>0</v>
      </c>
      <c r="AC1053" s="400">
        <f t="shared" si="325"/>
        <v>0</v>
      </c>
      <c r="AD1053" s="1743"/>
      <c r="AE1053" s="1083"/>
      <c r="AF1053" s="856"/>
    </row>
    <row r="1054" spans="1:32" ht="15" customHeight="1" outlineLevel="1" x14ac:dyDescent="0.2">
      <c r="A1054" s="11">
        <v>372</v>
      </c>
      <c r="B1054" s="294"/>
      <c r="C1054" s="311"/>
      <c r="D1054" s="311"/>
      <c r="E1054" s="312"/>
      <c r="F1054" s="880" t="str">
        <f>'2. CAD NCCF'!F1054:L1054</f>
        <v>RSB uninsured, fixed term 180 day deposit</v>
      </c>
      <c r="G1054" s="881"/>
      <c r="H1054" s="881"/>
      <c r="I1054" s="881"/>
      <c r="J1054" s="881"/>
      <c r="K1054" s="881"/>
      <c r="L1054" s="882"/>
      <c r="M1054" s="400">
        <f t="shared" si="334"/>
        <v>0</v>
      </c>
      <c r="N1054" s="411">
        <f>IF(N278="",0,N278*'Appx 1. Ref Rates'!$T54)</f>
        <v>0</v>
      </c>
      <c r="O1054" s="414">
        <f>IF(O278="",0,O278*'Appx 1. Ref Rates'!$T54)</f>
        <v>0</v>
      </c>
      <c r="P1054" s="414">
        <f>IF(P278="",0,P278*'Appx 1. Ref Rates'!$T54)</f>
        <v>0</v>
      </c>
      <c r="Q1054" s="415">
        <f>IF(Q278="",0,Q278*'Appx 1. Ref Rates'!$T54)</f>
        <v>0</v>
      </c>
      <c r="R1054" s="411">
        <f>IF(R278="",0,R278*'Appx 1. Ref Rates'!$U54)</f>
        <v>0</v>
      </c>
      <c r="S1054" s="414">
        <f>IF(S278="",0,S278*'Appx 1. Ref Rates'!$U54)</f>
        <v>0</v>
      </c>
      <c r="T1054" s="414">
        <f>IF(T278="",0,T278*'Appx 1. Ref Rates'!$U54)</f>
        <v>0</v>
      </c>
      <c r="U1054" s="414">
        <f>IF(U278="",0,U278*'Appx 1. Ref Rates'!$U54)</f>
        <v>0</v>
      </c>
      <c r="V1054" s="414">
        <f>IF(V278="",0,V278*'Appx 1. Ref Rates'!$U54)</f>
        <v>0</v>
      </c>
      <c r="W1054" s="414">
        <f>(SUM($N278:$Q278,$W278)-SUM($N1054:$Q1054))*'Appx 1. Ref Rates'!$U54</f>
        <v>0</v>
      </c>
      <c r="X1054" s="414">
        <f>($R278+$X278-R1054)*'Appx 1. Ref Rates'!$U54</f>
        <v>0</v>
      </c>
      <c r="Y1054" s="414">
        <f>($S278+$Y278-S1054)*'Appx 1. Ref Rates'!$U54</f>
        <v>0</v>
      </c>
      <c r="Z1054" s="414">
        <f>($T278-$T1054)*'Appx 1. Ref Rates'!$U54</f>
        <v>0</v>
      </c>
      <c r="AA1054" s="414">
        <f>($U278-$U1054)*'Appx 1. Ref Rates'!$U54</f>
        <v>0</v>
      </c>
      <c r="AB1054" s="414">
        <f>($V278-$V1054)*'Appx 1. Ref Rates'!$U54</f>
        <v>0</v>
      </c>
      <c r="AC1054" s="400">
        <f t="shared" si="325"/>
        <v>0</v>
      </c>
      <c r="AD1054" s="1743"/>
      <c r="AE1054" s="1083"/>
      <c r="AF1054" s="856"/>
    </row>
    <row r="1055" spans="1:32" ht="15" customHeight="1" outlineLevel="1" x14ac:dyDescent="0.2">
      <c r="A1055" s="11">
        <v>373</v>
      </c>
      <c r="B1055" s="294"/>
      <c r="C1055" s="311"/>
      <c r="D1055" s="311"/>
      <c r="E1055" s="312"/>
      <c r="F1055" s="880" t="str">
        <f>'2. CAD NCCF'!F1055:L1055</f>
        <v>RSB uninsured, fixed term 1 year deposit</v>
      </c>
      <c r="G1055" s="881"/>
      <c r="H1055" s="881"/>
      <c r="I1055" s="881"/>
      <c r="J1055" s="881"/>
      <c r="K1055" s="881"/>
      <c r="L1055" s="882"/>
      <c r="M1055" s="400">
        <f t="shared" si="334"/>
        <v>0</v>
      </c>
      <c r="N1055" s="411">
        <f>IF(N279="",0,N279*'Appx 1. Ref Rates'!$T55)</f>
        <v>0</v>
      </c>
      <c r="O1055" s="414">
        <f>IF(O279="",0,O279*'Appx 1. Ref Rates'!$T55)</f>
        <v>0</v>
      </c>
      <c r="P1055" s="414">
        <f>IF(P279="",0,P279*'Appx 1. Ref Rates'!$T55)</f>
        <v>0</v>
      </c>
      <c r="Q1055" s="415">
        <f>IF(Q279="",0,Q279*'Appx 1. Ref Rates'!$T55)</f>
        <v>0</v>
      </c>
      <c r="R1055" s="411">
        <f>IF(R279="",0,R279*'Appx 1. Ref Rates'!$U55)</f>
        <v>0</v>
      </c>
      <c r="S1055" s="414">
        <f>IF(S279="",0,S279*'Appx 1. Ref Rates'!$U55)</f>
        <v>0</v>
      </c>
      <c r="T1055" s="414">
        <f>IF(T279="",0,T279*'Appx 1. Ref Rates'!$U55)</f>
        <v>0</v>
      </c>
      <c r="U1055" s="414">
        <f>IF(U279="",0,U279*'Appx 1. Ref Rates'!$U55)</f>
        <v>0</v>
      </c>
      <c r="V1055" s="414">
        <f>IF(V279="",0,V279*'Appx 1. Ref Rates'!$U55)</f>
        <v>0</v>
      </c>
      <c r="W1055" s="414">
        <f>IF(W279="",0,W279*'Appx 1. Ref Rates'!$U55)</f>
        <v>0</v>
      </c>
      <c r="X1055" s="414">
        <f>IF(X279="",0,X279*'Appx 1. Ref Rates'!$U55)</f>
        <v>0</v>
      </c>
      <c r="Y1055" s="414">
        <f>IF(Y279="",0,Y279*'Appx 1. Ref Rates'!$U55)</f>
        <v>0</v>
      </c>
      <c r="Z1055" s="414">
        <f>IF(Z279="",0,Z279*'Appx 1. Ref Rates'!$U55)</f>
        <v>0</v>
      </c>
      <c r="AA1055" s="414">
        <f>IF(AA279="",0,AA279*'Appx 1. Ref Rates'!$U55)</f>
        <v>0</v>
      </c>
      <c r="AB1055" s="414">
        <f>IF(AB279="",0,AB279*'Appx 1. Ref Rates'!$U55)</f>
        <v>0</v>
      </c>
      <c r="AC1055" s="400">
        <f t="shared" si="325"/>
        <v>0</v>
      </c>
      <c r="AD1055" s="1743"/>
      <c r="AE1055" s="1083"/>
      <c r="AF1055" s="856"/>
    </row>
    <row r="1056" spans="1:32" ht="15" customHeight="1" outlineLevel="1" x14ac:dyDescent="0.2">
      <c r="A1056" s="11">
        <v>374</v>
      </c>
      <c r="B1056" s="294"/>
      <c r="C1056" s="257"/>
      <c r="D1056" s="257"/>
      <c r="E1056" s="258"/>
      <c r="F1056" s="880" t="str">
        <f>'2. CAD NCCF'!F1056:L1056</f>
        <v>RSB uninsured, fixed term &gt; 1 year deposit</v>
      </c>
      <c r="G1056" s="881"/>
      <c r="H1056" s="881"/>
      <c r="I1056" s="881"/>
      <c r="J1056" s="881"/>
      <c r="K1056" s="881"/>
      <c r="L1056" s="882"/>
      <c r="M1056" s="400">
        <f t="shared" si="334"/>
        <v>0</v>
      </c>
      <c r="N1056" s="411">
        <f>IF(N280="",0,N280*'Appx 1. Ref Rates'!$T56)</f>
        <v>0</v>
      </c>
      <c r="O1056" s="414">
        <f>IF(O280="",0,O280*'Appx 1. Ref Rates'!$T56)</f>
        <v>0</v>
      </c>
      <c r="P1056" s="414">
        <f>IF(P280="",0,P280*'Appx 1. Ref Rates'!$T56)</f>
        <v>0</v>
      </c>
      <c r="Q1056" s="415">
        <f>IF(Q280="",0,Q280*'Appx 1. Ref Rates'!$T56)</f>
        <v>0</v>
      </c>
      <c r="R1056" s="411">
        <f>IF(R280="",0,R280*'Appx 1. Ref Rates'!$U56)</f>
        <v>0</v>
      </c>
      <c r="S1056" s="414">
        <f>IF(S280="",0,S280*'Appx 1. Ref Rates'!$U56)</f>
        <v>0</v>
      </c>
      <c r="T1056" s="414">
        <f>IF(T280="",0,T280*'Appx 1. Ref Rates'!$U56)</f>
        <v>0</v>
      </c>
      <c r="U1056" s="414">
        <f>IF(U280="",0,U280*'Appx 1. Ref Rates'!$U56)</f>
        <v>0</v>
      </c>
      <c r="V1056" s="414">
        <f>IF(V280="",0,V280*'Appx 1. Ref Rates'!$U56)</f>
        <v>0</v>
      </c>
      <c r="W1056" s="414">
        <f>IF(W280="",0,W280*'Appx 1. Ref Rates'!$U56)</f>
        <v>0</v>
      </c>
      <c r="X1056" s="414">
        <f>IF(X280="",0,X280*'Appx 1. Ref Rates'!$U56)</f>
        <v>0</v>
      </c>
      <c r="Y1056" s="414">
        <f>IF(Y280="",0,Y280*'Appx 1. Ref Rates'!$U56)</f>
        <v>0</v>
      </c>
      <c r="Z1056" s="414">
        <f>IF(Z280="",0,Z280*'Appx 1. Ref Rates'!$U56)</f>
        <v>0</v>
      </c>
      <c r="AA1056" s="414">
        <f>IF(AA280="",0,AA280*'Appx 1. Ref Rates'!$U56)</f>
        <v>0</v>
      </c>
      <c r="AB1056" s="414">
        <f>IF(AB280="",0,AB280*'Appx 1. Ref Rates'!$U56)</f>
        <v>0</v>
      </c>
      <c r="AC1056" s="400">
        <f t="shared" si="325"/>
        <v>0</v>
      </c>
      <c r="AD1056" s="1743"/>
      <c r="AE1056" s="1083"/>
      <c r="AF1056" s="856"/>
    </row>
    <row r="1057" spans="1:32" ht="15" customHeight="1" outlineLevel="1" x14ac:dyDescent="0.2">
      <c r="A1057" s="11">
        <v>375</v>
      </c>
      <c r="B1057" s="294"/>
      <c r="C1057" s="257"/>
      <c r="D1057" s="265"/>
      <c r="E1057" s="877" t="str">
        <f>'2. CAD NCCF'!E1057:L1057</f>
        <v>RSB fixed term deposits - Unaffiliated third-party sourced</v>
      </c>
      <c r="F1057" s="878"/>
      <c r="G1057" s="878"/>
      <c r="H1057" s="878"/>
      <c r="I1057" s="878"/>
      <c r="J1057" s="878"/>
      <c r="K1057" s="878"/>
      <c r="L1057" s="879"/>
      <c r="M1057" s="399">
        <f>SUBTOTAL(9,M1058:M1063)</f>
        <v>0</v>
      </c>
      <c r="N1057" s="402">
        <f t="shared" ref="N1057:AC1057" si="335">SUBTOTAL(9,N1058:N1063)</f>
        <v>0</v>
      </c>
      <c r="O1057" s="406">
        <f t="shared" si="335"/>
        <v>0</v>
      </c>
      <c r="P1057" s="405">
        <f t="shared" si="335"/>
        <v>0</v>
      </c>
      <c r="Q1057" s="407">
        <f t="shared" si="335"/>
        <v>0</v>
      </c>
      <c r="R1057" s="402">
        <f t="shared" si="335"/>
        <v>0</v>
      </c>
      <c r="S1057" s="406">
        <f t="shared" si="335"/>
        <v>0</v>
      </c>
      <c r="T1057" s="405">
        <f t="shared" si="335"/>
        <v>0</v>
      </c>
      <c r="U1057" s="405">
        <f t="shared" si="335"/>
        <v>0</v>
      </c>
      <c r="V1057" s="405">
        <f t="shared" si="335"/>
        <v>0</v>
      </c>
      <c r="W1057" s="405">
        <f t="shared" si="335"/>
        <v>0</v>
      </c>
      <c r="X1057" s="405">
        <f t="shared" si="335"/>
        <v>0</v>
      </c>
      <c r="Y1057" s="405">
        <f t="shared" si="335"/>
        <v>0</v>
      </c>
      <c r="Z1057" s="405">
        <f t="shared" si="335"/>
        <v>0</v>
      </c>
      <c r="AA1057" s="405">
        <f t="shared" si="335"/>
        <v>0</v>
      </c>
      <c r="AB1057" s="403">
        <f t="shared" si="335"/>
        <v>0</v>
      </c>
      <c r="AC1057" s="407">
        <f t="shared" si="335"/>
        <v>0</v>
      </c>
      <c r="AD1057" s="1743"/>
      <c r="AE1057" s="1083"/>
      <c r="AF1057" s="856"/>
    </row>
    <row r="1058" spans="1:32" ht="15" customHeight="1" outlineLevel="1" x14ac:dyDescent="0.2">
      <c r="A1058" s="11">
        <v>376</v>
      </c>
      <c r="B1058" s="294"/>
      <c r="C1058" s="311"/>
      <c r="D1058" s="311"/>
      <c r="E1058" s="312"/>
      <c r="F1058" s="880" t="str">
        <f>'2. CAD NCCF'!F1058:L1058</f>
        <v>RSB unaffiliated third-party sourced, fixed term 30 days deposit</v>
      </c>
      <c r="G1058" s="881"/>
      <c r="H1058" s="881"/>
      <c r="I1058" s="881"/>
      <c r="J1058" s="881"/>
      <c r="K1058" s="881"/>
      <c r="L1058" s="882"/>
      <c r="M1058" s="400">
        <f t="shared" ref="M1058:AB1066" si="336">M282</f>
        <v>0</v>
      </c>
      <c r="N1058" s="411">
        <f>IF(N282="",0,N282*'Appx 1. Ref Rates'!$T58)</f>
        <v>0</v>
      </c>
      <c r="O1058" s="414">
        <f>IF(O282="",0,O282*'Appx 1. Ref Rates'!$T58)</f>
        <v>0</v>
      </c>
      <c r="P1058" s="414">
        <f>IF(P282="",0,P282*'Appx 1. Ref Rates'!$T58)</f>
        <v>0</v>
      </c>
      <c r="Q1058" s="415">
        <f>IF(Q282="",0,Q282*'Appx 1. Ref Rates'!$T58)</f>
        <v>0</v>
      </c>
      <c r="R1058" s="411">
        <f>(SUM($N282:$R282)-SUM($N1058:Q1058))*'Appx 1. Ref Rates'!$U58</f>
        <v>0</v>
      </c>
      <c r="S1058" s="413">
        <f>(SUM($N282:$R282)-SUM($N1058:R1058))*'Appx 1. Ref Rates'!$U58</f>
        <v>0</v>
      </c>
      <c r="T1058" s="413">
        <f>(SUM($N282:$R282)-SUM($N1058:S1058))*'Appx 1. Ref Rates'!$U58</f>
        <v>0</v>
      </c>
      <c r="U1058" s="413">
        <f>(SUM($N282:$R282)-SUM($N1058:T1058))*'Appx 1. Ref Rates'!$U58</f>
        <v>0</v>
      </c>
      <c r="V1058" s="413">
        <f>(SUM($N282:$R282)-SUM($N1058:U1058))*'Appx 1. Ref Rates'!$U58</f>
        <v>0</v>
      </c>
      <c r="W1058" s="413">
        <f>(SUM($N282:$R282)-SUM($N1058:V1058))*'Appx 1. Ref Rates'!$U58</f>
        <v>0</v>
      </c>
      <c r="X1058" s="414">
        <f>(SUM($N282:$R282)-SUM($N1058:W1058))*'Appx 1. Ref Rates'!$U58</f>
        <v>0</v>
      </c>
      <c r="Y1058" s="413">
        <f>(SUM($N282:$R282)-SUM($N1058:X1058))*'Appx 1. Ref Rates'!$U58</f>
        <v>0</v>
      </c>
      <c r="Z1058" s="413">
        <f>(SUM($N282:$R282)-SUM($N1058:Y1058))*'Appx 1. Ref Rates'!$U58</f>
        <v>0</v>
      </c>
      <c r="AA1058" s="413">
        <f>(SUM($N282:$R282)-SUM($N1058:Z1058))*'Appx 1. Ref Rates'!$U58</f>
        <v>0</v>
      </c>
      <c r="AB1058" s="413">
        <f>(SUM($N282:$R282)-SUM($N1058:AA1058))*'Appx 1. Ref Rates'!$U58</f>
        <v>0</v>
      </c>
      <c r="AC1058" s="400">
        <f t="shared" si="325"/>
        <v>0</v>
      </c>
      <c r="AD1058" s="1743"/>
      <c r="AE1058" s="1083"/>
      <c r="AF1058" s="856"/>
    </row>
    <row r="1059" spans="1:32" ht="15" customHeight="1" outlineLevel="1" x14ac:dyDescent="0.2">
      <c r="A1059" s="11">
        <v>377</v>
      </c>
      <c r="B1059" s="294"/>
      <c r="C1059" s="311"/>
      <c r="D1059" s="311"/>
      <c r="E1059" s="312"/>
      <c r="F1059" s="880" t="str">
        <f>'2. CAD NCCF'!F1059:L1059</f>
        <v>RSB unaffiliated third-party sourced, fixed term 60 days deposit</v>
      </c>
      <c r="G1059" s="881"/>
      <c r="H1059" s="881"/>
      <c r="I1059" s="881"/>
      <c r="J1059" s="881"/>
      <c r="K1059" s="881"/>
      <c r="L1059" s="882"/>
      <c r="M1059" s="400">
        <f t="shared" si="336"/>
        <v>0</v>
      </c>
      <c r="N1059" s="411">
        <f>IF(N283="",0,N283*'Appx 1. Ref Rates'!$T59)</f>
        <v>0</v>
      </c>
      <c r="O1059" s="414">
        <f>IF(O283="",0,O283*'Appx 1. Ref Rates'!$T59)</f>
        <v>0</v>
      </c>
      <c r="P1059" s="414">
        <f>IF(P283="",0,P283*'Appx 1. Ref Rates'!$T59)</f>
        <v>0</v>
      </c>
      <c r="Q1059" s="415">
        <f>IF(Q283="",0,Q283*'Appx 1. Ref Rates'!$T59)</f>
        <v>0</v>
      </c>
      <c r="R1059" s="411">
        <f>IF(R283="",0,R283*'Appx 1. Ref Rates'!$U59)</f>
        <v>0</v>
      </c>
      <c r="S1059" s="414">
        <f>IF(S283="",0,S283*'Appx 1. Ref Rates'!$U59)</f>
        <v>0</v>
      </c>
      <c r="T1059" s="414">
        <f>($R283-$R1059)*'Appx 1. Ref Rates'!$U59</f>
        <v>0</v>
      </c>
      <c r="U1059" s="414">
        <f>(SUM($N283:$Q283,$S283)-SUM($N1059:Q1059)-S1059)*'Appx 1. Ref Rates'!$U59</f>
        <v>0</v>
      </c>
      <c r="V1059" s="414">
        <f>($R283-$R1059-T1059)*'Appx 1. Ref Rates'!$U59</f>
        <v>0</v>
      </c>
      <c r="W1059" s="414">
        <f>(SUM($N283:$Q283,$S283)-SUM($N1059:$Q1059)-$S1059-$U1059)*'Appx 1. Ref Rates'!$U59</f>
        <v>0</v>
      </c>
      <c r="X1059" s="414">
        <f>($R283-$R1059-$T1059-$V1059)*'Appx 1. Ref Rates'!$U59</f>
        <v>0</v>
      </c>
      <c r="Y1059" s="414">
        <f>(SUM($N283:$Q283,$S283)-SUM($N1059:Q1059)-$S1059-$U1059-$W1059)*'Appx 1. Ref Rates'!$U59</f>
        <v>0</v>
      </c>
      <c r="Z1059" s="414">
        <f>($R283-$R1059-$T1059-$V1059-$X1059)*'Appx 1. Ref Rates'!$U59</f>
        <v>0</v>
      </c>
      <c r="AA1059" s="414">
        <f>(SUM($N283:$Q283,$S283)-SUM($N1059:Q1059)-$S1059-$U1059-$W1059-$Y1059)*'Appx 1. Ref Rates'!$U59</f>
        <v>0</v>
      </c>
      <c r="AB1059" s="414">
        <f>($R283-$R1059-$T1059-$V1059-$X1059-$Z1059)*'Appx 1. Ref Rates'!$U59</f>
        <v>0</v>
      </c>
      <c r="AC1059" s="400">
        <f t="shared" si="325"/>
        <v>0</v>
      </c>
      <c r="AD1059" s="1743"/>
      <c r="AE1059" s="1083"/>
      <c r="AF1059" s="856"/>
    </row>
    <row r="1060" spans="1:32" ht="15" customHeight="1" outlineLevel="1" x14ac:dyDescent="0.2">
      <c r="A1060" s="11">
        <v>378</v>
      </c>
      <c r="B1060" s="294"/>
      <c r="C1060" s="311"/>
      <c r="D1060" s="311"/>
      <c r="E1060" s="312"/>
      <c r="F1060" s="880" t="str">
        <f>'2. CAD NCCF'!F1060:L1060</f>
        <v>RSB unaffiliated third-party sourced, fixed term 90 days deposit</v>
      </c>
      <c r="G1060" s="881"/>
      <c r="H1060" s="881"/>
      <c r="I1060" s="881"/>
      <c r="J1060" s="881"/>
      <c r="K1060" s="881"/>
      <c r="L1060" s="882"/>
      <c r="M1060" s="400">
        <f t="shared" si="336"/>
        <v>0</v>
      </c>
      <c r="N1060" s="411">
        <f>IF(N284="",0,N284*'Appx 1. Ref Rates'!$T60)</f>
        <v>0</v>
      </c>
      <c r="O1060" s="414">
        <f>IF(O284="",0,O284*'Appx 1. Ref Rates'!$T60)</f>
        <v>0</v>
      </c>
      <c r="P1060" s="414">
        <f>IF(P284="",0,P284*'Appx 1. Ref Rates'!$T60)</f>
        <v>0</v>
      </c>
      <c r="Q1060" s="415">
        <f>IF(Q284="",0,Q284*'Appx 1. Ref Rates'!$T60)</f>
        <v>0</v>
      </c>
      <c r="R1060" s="411">
        <f>IF(R284="",0,R284*'Appx 1. Ref Rates'!$U60)</f>
        <v>0</v>
      </c>
      <c r="S1060" s="414">
        <f>IF(S284="",0,S284*'Appx 1. Ref Rates'!$U60)</f>
        <v>0</v>
      </c>
      <c r="T1060" s="414">
        <f>(SUM($N284:$Q284,T284)-SUM($N1060:Q1060))*'Appx 1. Ref Rates'!$U60</f>
        <v>0</v>
      </c>
      <c r="U1060" s="414">
        <f>($R284+$U284-R1060)*'Appx 1. Ref Rates'!$U60</f>
        <v>0</v>
      </c>
      <c r="V1060" s="414">
        <f>($S284-$S1060)*'Appx 1. Ref Rates'!$U60</f>
        <v>0</v>
      </c>
      <c r="W1060" s="414">
        <f>(SUM($N284:$Q284,$T284)-SUM($N1060:$Q1060)-$T1060)*'Appx 1. Ref Rates'!$U60</f>
        <v>0</v>
      </c>
      <c r="X1060" s="414">
        <f>($R284+$U284-$R1060-$U1060)*'Appx 1. Ref Rates'!$U60</f>
        <v>0</v>
      </c>
      <c r="Y1060" s="414">
        <f>($S284-$S1060-V1060)*'Appx 1. Ref Rates'!$U60</f>
        <v>0</v>
      </c>
      <c r="Z1060" s="414">
        <f>(SUM($N284:$Q284,$T284)-SUM($N1060:Q1060)-$T1060-$W1060)*'Appx 1. Ref Rates'!$U60</f>
        <v>0</v>
      </c>
      <c r="AA1060" s="414">
        <f>($R284+$U284-$R1060-$U1060-$X1060)*'Appx 1. Ref Rates'!$U60</f>
        <v>0</v>
      </c>
      <c r="AB1060" s="414">
        <f>($S284-$S1060-V1060-Y1060)*'Appx 1. Ref Rates'!$U60</f>
        <v>0</v>
      </c>
      <c r="AC1060" s="400">
        <f t="shared" si="325"/>
        <v>0</v>
      </c>
      <c r="AD1060" s="1743"/>
      <c r="AE1060" s="1083"/>
      <c r="AF1060" s="856"/>
    </row>
    <row r="1061" spans="1:32" ht="15" customHeight="1" outlineLevel="1" x14ac:dyDescent="0.2">
      <c r="A1061" s="11">
        <v>379</v>
      </c>
      <c r="B1061" s="294"/>
      <c r="C1061" s="311"/>
      <c r="D1061" s="311"/>
      <c r="E1061" s="312"/>
      <c r="F1061" s="880" t="str">
        <f>'2. CAD NCCF'!F1061:L1061</f>
        <v>RSB unaffiliated third-party sourced, fixed term 180 days deposit</v>
      </c>
      <c r="G1061" s="881"/>
      <c r="H1061" s="881"/>
      <c r="I1061" s="881"/>
      <c r="J1061" s="881"/>
      <c r="K1061" s="881"/>
      <c r="L1061" s="882"/>
      <c r="M1061" s="400">
        <f t="shared" si="336"/>
        <v>0</v>
      </c>
      <c r="N1061" s="411">
        <f>IF(N285="",0,N285*'Appx 1. Ref Rates'!$T61)</f>
        <v>0</v>
      </c>
      <c r="O1061" s="414">
        <f>IF(O285="",0,O285*'Appx 1. Ref Rates'!$T61)</f>
        <v>0</v>
      </c>
      <c r="P1061" s="414">
        <f>IF(P285="",0,P285*'Appx 1. Ref Rates'!$T61)</f>
        <v>0</v>
      </c>
      <c r="Q1061" s="415">
        <f>IF(Q285="",0,Q285*'Appx 1. Ref Rates'!$T61)</f>
        <v>0</v>
      </c>
      <c r="R1061" s="411">
        <f>IF(R285="",0,R285*'Appx 1. Ref Rates'!$U61)</f>
        <v>0</v>
      </c>
      <c r="S1061" s="414">
        <f>IF(S285="",0,S285*'Appx 1. Ref Rates'!$U61)</f>
        <v>0</v>
      </c>
      <c r="T1061" s="414">
        <f>IF(T285="",0,T285*'Appx 1. Ref Rates'!$U61)</f>
        <v>0</v>
      </c>
      <c r="U1061" s="414">
        <f>IF(U285="",0,U285*'Appx 1. Ref Rates'!$U61)</f>
        <v>0</v>
      </c>
      <c r="V1061" s="414">
        <f>IF(V285="",0,V285*'Appx 1. Ref Rates'!$U61)</f>
        <v>0</v>
      </c>
      <c r="W1061" s="414">
        <f>(SUM($N285:$Q285,$W285)-SUM($N1061:$Q1061))*'Appx 1. Ref Rates'!$U61</f>
        <v>0</v>
      </c>
      <c r="X1061" s="414">
        <f>($R285+$X285-R1061)*'Appx 1. Ref Rates'!$U61</f>
        <v>0</v>
      </c>
      <c r="Y1061" s="414">
        <f>($S285+$Y285-S1061)*'Appx 1. Ref Rates'!$U61</f>
        <v>0</v>
      </c>
      <c r="Z1061" s="414">
        <f>($T285-$T1061)*'Appx 1. Ref Rates'!$U61</f>
        <v>0</v>
      </c>
      <c r="AA1061" s="414">
        <f>($U285-$U1061)*'Appx 1. Ref Rates'!$U61</f>
        <v>0</v>
      </c>
      <c r="AB1061" s="414">
        <f>($V285-$V1061)*'Appx 1. Ref Rates'!$U61</f>
        <v>0</v>
      </c>
      <c r="AC1061" s="400">
        <f t="shared" si="325"/>
        <v>0</v>
      </c>
      <c r="AD1061" s="1743"/>
      <c r="AE1061" s="1083"/>
      <c r="AF1061" s="856"/>
    </row>
    <row r="1062" spans="1:32" ht="15" customHeight="1" outlineLevel="1" x14ac:dyDescent="0.2">
      <c r="A1062" s="11">
        <v>380</v>
      </c>
      <c r="B1062" s="294"/>
      <c r="C1062" s="311"/>
      <c r="D1062" s="311"/>
      <c r="E1062" s="312"/>
      <c r="F1062" s="880" t="str">
        <f>'2. CAD NCCF'!F1062:L1062</f>
        <v>RSB unaffiliated third-party sourced, fixed term 1 year deposit</v>
      </c>
      <c r="G1062" s="881"/>
      <c r="H1062" s="881"/>
      <c r="I1062" s="881"/>
      <c r="J1062" s="881"/>
      <c r="K1062" s="881"/>
      <c r="L1062" s="882"/>
      <c r="M1062" s="400">
        <f t="shared" si="336"/>
        <v>0</v>
      </c>
      <c r="N1062" s="411">
        <f>IF(N286="",0,N286*'Appx 1. Ref Rates'!$T62)</f>
        <v>0</v>
      </c>
      <c r="O1062" s="414">
        <f>IF(O286="",0,O286*'Appx 1. Ref Rates'!$T62)</f>
        <v>0</v>
      </c>
      <c r="P1062" s="414">
        <f>IF(P286="",0,P286*'Appx 1. Ref Rates'!$T62)</f>
        <v>0</v>
      </c>
      <c r="Q1062" s="415">
        <f>IF(Q286="",0,Q286*'Appx 1. Ref Rates'!$T62)</f>
        <v>0</v>
      </c>
      <c r="R1062" s="411">
        <f>IF(R286="",0,R286*'Appx 1. Ref Rates'!$U62)</f>
        <v>0</v>
      </c>
      <c r="S1062" s="414">
        <f>IF(S286="",0,S286*'Appx 1. Ref Rates'!$U62)</f>
        <v>0</v>
      </c>
      <c r="T1062" s="414">
        <f>IF(T286="",0,T286*'Appx 1. Ref Rates'!$U62)</f>
        <v>0</v>
      </c>
      <c r="U1062" s="414">
        <f>IF(U286="",0,U286*'Appx 1. Ref Rates'!$U62)</f>
        <v>0</v>
      </c>
      <c r="V1062" s="414">
        <f>IF(V286="",0,V286*'Appx 1. Ref Rates'!$U62)</f>
        <v>0</v>
      </c>
      <c r="W1062" s="414">
        <f>(SUM($N286:$Q286,$W286)-SUM($N1062:$Q1062))*'Appx 1. Ref Rates'!$U62</f>
        <v>0</v>
      </c>
      <c r="X1062" s="414">
        <f>($R286+$X286-R1062)*'Appx 1. Ref Rates'!$U62</f>
        <v>0</v>
      </c>
      <c r="Y1062" s="414">
        <f>($S286+$Y286-S1062)*'Appx 1. Ref Rates'!$U62</f>
        <v>0</v>
      </c>
      <c r="Z1062" s="414">
        <f>($T286-$T1062)*'Appx 1. Ref Rates'!$U62</f>
        <v>0</v>
      </c>
      <c r="AA1062" s="414">
        <f>($U286-$U1062)*'Appx 1. Ref Rates'!$U62</f>
        <v>0</v>
      </c>
      <c r="AB1062" s="414">
        <f>($V286-$V1062)*'Appx 1. Ref Rates'!$U62</f>
        <v>0</v>
      </c>
      <c r="AC1062" s="400">
        <f t="shared" si="325"/>
        <v>0</v>
      </c>
      <c r="AD1062" s="1743"/>
      <c r="AE1062" s="1083"/>
      <c r="AF1062" s="856"/>
    </row>
    <row r="1063" spans="1:32" ht="15" customHeight="1" outlineLevel="1" x14ac:dyDescent="0.2">
      <c r="A1063" s="11">
        <v>381</v>
      </c>
      <c r="B1063" s="294"/>
      <c r="C1063" s="257"/>
      <c r="D1063" s="257"/>
      <c r="E1063" s="258"/>
      <c r="F1063" s="880" t="str">
        <f>'2. CAD NCCF'!F1063:L1063</f>
        <v>RSB unaffiliated third-party sourced, fixed term &gt; 1 year deposit</v>
      </c>
      <c r="G1063" s="881"/>
      <c r="H1063" s="881"/>
      <c r="I1063" s="881"/>
      <c r="J1063" s="881"/>
      <c r="K1063" s="881"/>
      <c r="L1063" s="882"/>
      <c r="M1063" s="400">
        <f t="shared" si="336"/>
        <v>0</v>
      </c>
      <c r="N1063" s="411">
        <f>IF(N287="",0,N287*'Appx 1. Ref Rates'!$T63)</f>
        <v>0</v>
      </c>
      <c r="O1063" s="414">
        <f>IF(O287="",0,O287*'Appx 1. Ref Rates'!$T63)</f>
        <v>0</v>
      </c>
      <c r="P1063" s="414">
        <f>IF(P287="",0,P287*'Appx 1. Ref Rates'!$T63)</f>
        <v>0</v>
      </c>
      <c r="Q1063" s="415">
        <f>IF(Q287="",0,Q287*'Appx 1. Ref Rates'!$T63)</f>
        <v>0</v>
      </c>
      <c r="R1063" s="411">
        <f>IF(R287="",0,R287*'Appx 1. Ref Rates'!$U63)</f>
        <v>0</v>
      </c>
      <c r="S1063" s="414">
        <f>IF(S287="",0,S287*'Appx 1. Ref Rates'!$U63)</f>
        <v>0</v>
      </c>
      <c r="T1063" s="414">
        <f>IF(T287="",0,T287*'Appx 1. Ref Rates'!$U63)</f>
        <v>0</v>
      </c>
      <c r="U1063" s="414">
        <f>IF(U287="",0,U287*'Appx 1. Ref Rates'!$U63)</f>
        <v>0</v>
      </c>
      <c r="V1063" s="414">
        <f>IF(V287="",0,V287*'Appx 1. Ref Rates'!$U63)</f>
        <v>0</v>
      </c>
      <c r="W1063" s="414">
        <f>(SUM($N287:$Q287,$W287)-SUM($N1063:$Q1063))*'Appx 1. Ref Rates'!$U63</f>
        <v>0</v>
      </c>
      <c r="X1063" s="414">
        <f>($R287+$X287-R1063)*'Appx 1. Ref Rates'!$U63</f>
        <v>0</v>
      </c>
      <c r="Y1063" s="414">
        <f>($S287+$Y287-S1063)*'Appx 1. Ref Rates'!$U63</f>
        <v>0</v>
      </c>
      <c r="Z1063" s="414">
        <f>($T287-$T1063)*'Appx 1. Ref Rates'!$U63</f>
        <v>0</v>
      </c>
      <c r="AA1063" s="414">
        <f>($U287-$U1063)*'Appx 1. Ref Rates'!$U63</f>
        <v>0</v>
      </c>
      <c r="AB1063" s="414">
        <f>($V287-$V1063)*'Appx 1. Ref Rates'!$U63</f>
        <v>0</v>
      </c>
      <c r="AC1063" s="400">
        <f t="shared" si="325"/>
        <v>0</v>
      </c>
      <c r="AD1063" s="1743"/>
      <c r="AE1063" s="1083"/>
      <c r="AF1063" s="856"/>
    </row>
    <row r="1064" spans="1:32" ht="15" customHeight="1" outlineLevel="1" x14ac:dyDescent="0.2">
      <c r="A1064" s="11">
        <v>382</v>
      </c>
      <c r="B1064" s="294"/>
      <c r="C1064" s="257"/>
      <c r="D1064" s="265"/>
      <c r="E1064" s="877" t="str">
        <f>'2. CAD NCCF'!E1064:L1064</f>
        <v>Retail and small business structured notes (RSBSN)</v>
      </c>
      <c r="F1064" s="878"/>
      <c r="G1064" s="878"/>
      <c r="H1064" s="878"/>
      <c r="I1064" s="878"/>
      <c r="J1064" s="878"/>
      <c r="K1064" s="878"/>
      <c r="L1064" s="879"/>
      <c r="M1064" s="399">
        <f>SUBTOTAL(9,M1065:M1066)</f>
        <v>0</v>
      </c>
      <c r="N1064" s="402">
        <f t="shared" ref="N1064:AC1064" si="337">SUBTOTAL(9,N1065:N1066)</f>
        <v>0</v>
      </c>
      <c r="O1064" s="406">
        <f t="shared" si="337"/>
        <v>0</v>
      </c>
      <c r="P1064" s="405">
        <f t="shared" si="337"/>
        <v>0</v>
      </c>
      <c r="Q1064" s="407">
        <f t="shared" si="337"/>
        <v>0</v>
      </c>
      <c r="R1064" s="402">
        <f t="shared" si="337"/>
        <v>0</v>
      </c>
      <c r="S1064" s="406">
        <f t="shared" si="337"/>
        <v>0</v>
      </c>
      <c r="T1064" s="405">
        <f t="shared" si="337"/>
        <v>0</v>
      </c>
      <c r="U1064" s="405">
        <f t="shared" si="337"/>
        <v>0</v>
      </c>
      <c r="V1064" s="405">
        <f t="shared" si="337"/>
        <v>0</v>
      </c>
      <c r="W1064" s="405">
        <f t="shared" si="337"/>
        <v>0</v>
      </c>
      <c r="X1064" s="405">
        <f t="shared" si="337"/>
        <v>0</v>
      </c>
      <c r="Y1064" s="405">
        <f t="shared" si="337"/>
        <v>0</v>
      </c>
      <c r="Z1064" s="405">
        <f t="shared" si="337"/>
        <v>0</v>
      </c>
      <c r="AA1064" s="405">
        <f t="shared" si="337"/>
        <v>0</v>
      </c>
      <c r="AB1064" s="403">
        <f t="shared" si="337"/>
        <v>0</v>
      </c>
      <c r="AC1064" s="407">
        <f t="shared" si="337"/>
        <v>0</v>
      </c>
      <c r="AD1064" s="1743"/>
      <c r="AE1064" s="1083"/>
      <c r="AF1064" s="856"/>
    </row>
    <row r="1065" spans="1:32" ht="15" customHeight="1" outlineLevel="1" x14ac:dyDescent="0.2">
      <c r="A1065" s="11">
        <v>383</v>
      </c>
      <c r="B1065" s="294"/>
      <c r="C1065" s="311"/>
      <c r="D1065" s="311"/>
      <c r="E1065" s="312"/>
      <c r="F1065" s="880" t="str">
        <f>'2. CAD NCCF'!F1065:L1065</f>
        <v>RSBSN no cust call</v>
      </c>
      <c r="G1065" s="881"/>
      <c r="H1065" s="881"/>
      <c r="I1065" s="881"/>
      <c r="J1065" s="881"/>
      <c r="K1065" s="881"/>
      <c r="L1065" s="882"/>
      <c r="M1065" s="400">
        <f t="shared" si="336"/>
        <v>0</v>
      </c>
      <c r="N1065" s="411">
        <f t="shared" si="336"/>
        <v>0</v>
      </c>
      <c r="O1065" s="414">
        <f t="shared" si="336"/>
        <v>0</v>
      </c>
      <c r="P1065" s="414">
        <f t="shared" si="336"/>
        <v>0</v>
      </c>
      <c r="Q1065" s="415">
        <f t="shared" si="336"/>
        <v>0</v>
      </c>
      <c r="R1065" s="411">
        <f t="shared" si="336"/>
        <v>0</v>
      </c>
      <c r="S1065" s="413">
        <f t="shared" si="336"/>
        <v>0</v>
      </c>
      <c r="T1065" s="413">
        <f t="shared" si="336"/>
        <v>0</v>
      </c>
      <c r="U1065" s="413">
        <f t="shared" si="336"/>
        <v>0</v>
      </c>
      <c r="V1065" s="413">
        <f t="shared" si="336"/>
        <v>0</v>
      </c>
      <c r="W1065" s="413">
        <f t="shared" si="336"/>
        <v>0</v>
      </c>
      <c r="X1065" s="414">
        <f t="shared" si="336"/>
        <v>0</v>
      </c>
      <c r="Y1065" s="413">
        <f t="shared" si="336"/>
        <v>0</v>
      </c>
      <c r="Z1065" s="413">
        <f t="shared" si="336"/>
        <v>0</v>
      </c>
      <c r="AA1065" s="413">
        <f t="shared" si="336"/>
        <v>0</v>
      </c>
      <c r="AB1065" s="413">
        <f t="shared" si="336"/>
        <v>0</v>
      </c>
      <c r="AC1065" s="400">
        <f t="shared" si="325"/>
        <v>0</v>
      </c>
      <c r="AD1065" s="1743"/>
      <c r="AE1065" s="1083"/>
      <c r="AF1065" s="856"/>
    </row>
    <row r="1066" spans="1:32" ht="15" customHeight="1" outlineLevel="1" x14ac:dyDescent="0.2">
      <c r="A1066" s="11">
        <v>384</v>
      </c>
      <c r="B1066" s="294"/>
      <c r="C1066" s="311"/>
      <c r="D1066" s="311"/>
      <c r="E1066" s="312"/>
      <c r="F1066" s="880" t="str">
        <f>'2. CAD NCCF'!F1066:L1066</f>
        <v>RSBSN cust call</v>
      </c>
      <c r="G1066" s="881"/>
      <c r="H1066" s="881"/>
      <c r="I1066" s="881"/>
      <c r="J1066" s="881"/>
      <c r="K1066" s="881"/>
      <c r="L1066" s="882"/>
      <c r="M1066" s="400">
        <f t="shared" si="336"/>
        <v>0</v>
      </c>
      <c r="N1066" s="411">
        <f t="shared" si="336"/>
        <v>0</v>
      </c>
      <c r="O1066" s="414">
        <f t="shared" si="336"/>
        <v>0</v>
      </c>
      <c r="P1066" s="414">
        <f t="shared" si="336"/>
        <v>0</v>
      </c>
      <c r="Q1066" s="415">
        <f t="shared" si="336"/>
        <v>0</v>
      </c>
      <c r="R1066" s="411">
        <f t="shared" si="336"/>
        <v>0</v>
      </c>
      <c r="S1066" s="414">
        <f t="shared" si="336"/>
        <v>0</v>
      </c>
      <c r="T1066" s="414">
        <f t="shared" si="336"/>
        <v>0</v>
      </c>
      <c r="U1066" s="414">
        <f t="shared" si="336"/>
        <v>0</v>
      </c>
      <c r="V1066" s="414">
        <f t="shared" si="336"/>
        <v>0</v>
      </c>
      <c r="W1066" s="414">
        <f t="shared" si="336"/>
        <v>0</v>
      </c>
      <c r="X1066" s="414">
        <f t="shared" si="336"/>
        <v>0</v>
      </c>
      <c r="Y1066" s="414">
        <f t="shared" si="336"/>
        <v>0</v>
      </c>
      <c r="Z1066" s="414">
        <f t="shared" si="336"/>
        <v>0</v>
      </c>
      <c r="AA1066" s="414">
        <f t="shared" si="336"/>
        <v>0</v>
      </c>
      <c r="AB1066" s="414">
        <f t="shared" si="336"/>
        <v>0</v>
      </c>
      <c r="AC1066" s="400">
        <f t="shared" si="325"/>
        <v>0</v>
      </c>
      <c r="AD1066" s="1744"/>
      <c r="AE1066" s="858"/>
      <c r="AF1066" s="859"/>
    </row>
    <row r="1067" spans="1:32" ht="15" customHeight="1" outlineLevel="1" x14ac:dyDescent="0.2">
      <c r="A1067" s="11">
        <v>385</v>
      </c>
      <c r="B1067" s="294"/>
      <c r="C1067" s="257"/>
      <c r="D1067" s="868" t="str">
        <f>'2. CAD NCCF'!D1067:AF1067</f>
        <v>Commercial, corporate and wholesale deposits (CCW)</v>
      </c>
      <c r="E1067" s="869"/>
      <c r="F1067" s="869"/>
      <c r="G1067" s="869"/>
      <c r="H1067" s="869"/>
      <c r="I1067" s="869"/>
      <c r="J1067" s="869"/>
      <c r="K1067" s="869"/>
      <c r="L1067" s="869"/>
      <c r="M1067" s="869"/>
      <c r="N1067" s="869"/>
      <c r="O1067" s="869"/>
      <c r="P1067" s="869"/>
      <c r="Q1067" s="869"/>
      <c r="R1067" s="869"/>
      <c r="S1067" s="869"/>
      <c r="T1067" s="869"/>
      <c r="U1067" s="869"/>
      <c r="V1067" s="869"/>
      <c r="W1067" s="869"/>
      <c r="X1067" s="869"/>
      <c r="Y1067" s="869"/>
      <c r="Z1067" s="869"/>
      <c r="AA1067" s="869"/>
      <c r="AB1067" s="869"/>
      <c r="AC1067" s="869"/>
      <c r="AD1067" s="869"/>
      <c r="AE1067" s="869"/>
      <c r="AF1067" s="870"/>
    </row>
    <row r="1068" spans="1:32" ht="15" customHeight="1" outlineLevel="1" x14ac:dyDescent="0.2">
      <c r="A1068" s="11">
        <v>386</v>
      </c>
      <c r="B1068" s="294"/>
      <c r="C1068" s="257"/>
      <c r="D1068" s="265"/>
      <c r="E1068" s="933" t="str">
        <f>'2. CAD NCCF'!E1068:L1068</f>
        <v>CCW demand - Operational</v>
      </c>
      <c r="F1068" s="934"/>
      <c r="G1068" s="934"/>
      <c r="H1068" s="934"/>
      <c r="I1068" s="934"/>
      <c r="J1068" s="934"/>
      <c r="K1068" s="934"/>
      <c r="L1068" s="935"/>
      <c r="M1068" s="399">
        <f>SUBTOTAL(9,M1069:M1071)</f>
        <v>0</v>
      </c>
      <c r="N1068" s="402">
        <f t="shared" ref="N1068:AC1068" si="338">SUBTOTAL(9,N1069:N1071)</f>
        <v>0</v>
      </c>
      <c r="O1068" s="406">
        <f t="shared" si="338"/>
        <v>0</v>
      </c>
      <c r="P1068" s="405">
        <f t="shared" si="338"/>
        <v>0</v>
      </c>
      <c r="Q1068" s="407">
        <f t="shared" si="338"/>
        <v>0</v>
      </c>
      <c r="R1068" s="402">
        <f t="shared" si="338"/>
        <v>0</v>
      </c>
      <c r="S1068" s="406">
        <f t="shared" si="338"/>
        <v>0</v>
      </c>
      <c r="T1068" s="405">
        <f t="shared" si="338"/>
        <v>0</v>
      </c>
      <c r="U1068" s="405">
        <f t="shared" si="338"/>
        <v>0</v>
      </c>
      <c r="V1068" s="405">
        <f t="shared" si="338"/>
        <v>0</v>
      </c>
      <c r="W1068" s="405">
        <f t="shared" si="338"/>
        <v>0</v>
      </c>
      <c r="X1068" s="405">
        <f t="shared" si="338"/>
        <v>0</v>
      </c>
      <c r="Y1068" s="405">
        <f t="shared" si="338"/>
        <v>0</v>
      </c>
      <c r="Z1068" s="405">
        <f t="shared" si="338"/>
        <v>0</v>
      </c>
      <c r="AA1068" s="405">
        <f t="shared" si="338"/>
        <v>0</v>
      </c>
      <c r="AB1068" s="403">
        <f t="shared" si="338"/>
        <v>0</v>
      </c>
      <c r="AC1068" s="407">
        <f t="shared" si="338"/>
        <v>0</v>
      </c>
      <c r="AD1068" s="1671"/>
      <c r="AE1068" s="852"/>
      <c r="AF1068" s="853"/>
    </row>
    <row r="1069" spans="1:32" ht="15" customHeight="1" outlineLevel="1" x14ac:dyDescent="0.2">
      <c r="A1069" s="11">
        <v>387</v>
      </c>
      <c r="B1069" s="294"/>
      <c r="C1069" s="311"/>
      <c r="D1069" s="311"/>
      <c r="E1069" s="312"/>
      <c r="F1069" s="880" t="str">
        <f>'2. CAD NCCF'!F1069:L1069</f>
        <v>CCW operational, insured within approved jurisdiction</v>
      </c>
      <c r="G1069" s="881"/>
      <c r="H1069" s="881"/>
      <c r="I1069" s="881"/>
      <c r="J1069" s="881"/>
      <c r="K1069" s="881"/>
      <c r="L1069" s="882"/>
      <c r="M1069" s="400">
        <f t="shared" ref="M1069:AB1082" si="339">M293</f>
        <v>0</v>
      </c>
      <c r="N1069" s="411">
        <f>M1069*'Appx 1. Ref Rates'!S66</f>
        <v>0</v>
      </c>
      <c r="O1069" s="414">
        <f>($M1069-SUM($N1069:$N1069))*'Appx 1. Ref Rates'!$S66</f>
        <v>0</v>
      </c>
      <c r="P1069" s="414">
        <f>($M1069-SUM($N1069:$O1069))*'Appx 1. Ref Rates'!$S66</f>
        <v>0</v>
      </c>
      <c r="Q1069" s="415">
        <f>($M1069-SUM($N1069:P1069))*'Appx 1. Ref Rates'!$S66</f>
        <v>0</v>
      </c>
      <c r="R1069" s="411">
        <f>($M1069-SUM($N1069:Q1069))*'Appx 1. Ref Rates'!$U66</f>
        <v>0</v>
      </c>
      <c r="S1069" s="413">
        <f>($M1069-SUM($N1069:R1069))*'Appx 1. Ref Rates'!$U66</f>
        <v>0</v>
      </c>
      <c r="T1069" s="413">
        <f>($M1069-SUM($N1069:S1069))*'Appx 1. Ref Rates'!$U66</f>
        <v>0</v>
      </c>
      <c r="U1069" s="413">
        <f>($M1069-SUM($N1069:T1069))*'Appx 1. Ref Rates'!$U66</f>
        <v>0</v>
      </c>
      <c r="V1069" s="413">
        <f>($M1069-SUM($N1069:U1069))*'Appx 1. Ref Rates'!$U66</f>
        <v>0</v>
      </c>
      <c r="W1069" s="413">
        <f>($M1069-SUM($N1069:V1069))*'Appx 1. Ref Rates'!$U66</f>
        <v>0</v>
      </c>
      <c r="X1069" s="414">
        <f>($M1069-SUM($N1069:W1069))*'Appx 1. Ref Rates'!$U66</f>
        <v>0</v>
      </c>
      <c r="Y1069" s="413">
        <f>($M1069-SUM($N1069:X1069))*'Appx 1. Ref Rates'!$U66</f>
        <v>0</v>
      </c>
      <c r="Z1069" s="413">
        <f>($M1069-SUM($N1069:Y1069))*'Appx 1. Ref Rates'!$U66</f>
        <v>0</v>
      </c>
      <c r="AA1069" s="413">
        <f>($M1069-SUM($N1069:Z1069))*'Appx 1. Ref Rates'!$U66</f>
        <v>0</v>
      </c>
      <c r="AB1069" s="413">
        <f>($M1069-SUM($N1069:AA1069))*'Appx 1. Ref Rates'!$U66</f>
        <v>0</v>
      </c>
      <c r="AC1069" s="400">
        <f t="shared" ref="AC1069:AC1082" si="340">M1069-SUM(N1069:AB1069)</f>
        <v>0</v>
      </c>
      <c r="AD1069" s="1743"/>
      <c r="AE1069" s="1083"/>
      <c r="AF1069" s="856"/>
    </row>
    <row r="1070" spans="1:32" ht="15" customHeight="1" outlineLevel="1" x14ac:dyDescent="0.2">
      <c r="A1070" s="11">
        <v>388</v>
      </c>
      <c r="B1070" s="294"/>
      <c r="C1070" s="311"/>
      <c r="D1070" s="311"/>
      <c r="E1070" s="312"/>
      <c r="F1070" s="880" t="str">
        <f>'2. CAD NCCF'!F1070:L1070</f>
        <v>CCW operational, insured outside of approved jurisdiction</v>
      </c>
      <c r="G1070" s="881"/>
      <c r="H1070" s="881"/>
      <c r="I1070" s="881"/>
      <c r="J1070" s="881"/>
      <c r="K1070" s="881"/>
      <c r="L1070" s="882"/>
      <c r="M1070" s="400">
        <f t="shared" si="339"/>
        <v>0</v>
      </c>
      <c r="N1070" s="411">
        <f>M1070*'Appx 1. Ref Rates'!S67</f>
        <v>0</v>
      </c>
      <c r="O1070" s="414">
        <f>($M1070-SUM($N1070:$N1070))*'Appx 1. Ref Rates'!$S67</f>
        <v>0</v>
      </c>
      <c r="P1070" s="414">
        <f>($M1070-SUM($N1070:$O1070))*'Appx 1. Ref Rates'!$S67</f>
        <v>0</v>
      </c>
      <c r="Q1070" s="415">
        <f>($M1070-SUM($N1070:P1070))*'Appx 1. Ref Rates'!$S67</f>
        <v>0</v>
      </c>
      <c r="R1070" s="411">
        <f>($M1070-SUM($N1070:Q1070))*'Appx 1. Ref Rates'!$U67</f>
        <v>0</v>
      </c>
      <c r="S1070" s="414">
        <f>($M1070-SUM($N1070:R1070))*'Appx 1. Ref Rates'!$U67</f>
        <v>0</v>
      </c>
      <c r="T1070" s="414">
        <f>($M1070-SUM($N1070:S1070))*'Appx 1. Ref Rates'!$U67</f>
        <v>0</v>
      </c>
      <c r="U1070" s="414">
        <f>($M1070-SUM($N1070:T1070))*'Appx 1. Ref Rates'!$U67</f>
        <v>0</v>
      </c>
      <c r="V1070" s="414">
        <f>($M1070-SUM($N1070:U1070))*'Appx 1. Ref Rates'!$U67</f>
        <v>0</v>
      </c>
      <c r="W1070" s="414">
        <f>($M1070-SUM($N1070:V1070))*'Appx 1. Ref Rates'!$U67</f>
        <v>0</v>
      </c>
      <c r="X1070" s="414">
        <f>($M1070-SUM($N1070:W1070))*'Appx 1. Ref Rates'!$U67</f>
        <v>0</v>
      </c>
      <c r="Y1070" s="414">
        <f>($M1070-SUM($N1070:X1070))*'Appx 1. Ref Rates'!$U67</f>
        <v>0</v>
      </c>
      <c r="Z1070" s="414">
        <f>($M1070-SUM($N1070:Y1070))*'Appx 1. Ref Rates'!$U67</f>
        <v>0</v>
      </c>
      <c r="AA1070" s="414">
        <f>($M1070-SUM($N1070:Z1070))*'Appx 1. Ref Rates'!$U67</f>
        <v>0</v>
      </c>
      <c r="AB1070" s="414">
        <f>($M1070-SUM($N1070:AA1070))*'Appx 1. Ref Rates'!$U67</f>
        <v>0</v>
      </c>
      <c r="AC1070" s="400">
        <f t="shared" si="340"/>
        <v>0</v>
      </c>
      <c r="AD1070" s="1743"/>
      <c r="AE1070" s="1083"/>
      <c r="AF1070" s="856"/>
    </row>
    <row r="1071" spans="1:32" ht="15" customHeight="1" outlineLevel="1" x14ac:dyDescent="0.2">
      <c r="A1071" s="11">
        <v>389</v>
      </c>
      <c r="B1071" s="294"/>
      <c r="C1071" s="311"/>
      <c r="D1071" s="311"/>
      <c r="E1071" s="312"/>
      <c r="F1071" s="880" t="str">
        <f>'2. CAD NCCF'!F1071:L1071</f>
        <v>CCW operational, not insured</v>
      </c>
      <c r="G1071" s="881"/>
      <c r="H1071" s="881"/>
      <c r="I1071" s="881"/>
      <c r="J1071" s="881"/>
      <c r="K1071" s="881"/>
      <c r="L1071" s="882"/>
      <c r="M1071" s="400">
        <f t="shared" si="339"/>
        <v>0</v>
      </c>
      <c r="N1071" s="411">
        <f>M1071*'Appx 1. Ref Rates'!S68</f>
        <v>0</v>
      </c>
      <c r="O1071" s="414">
        <f>($M1071-SUM($N1071:$N1071))*'Appx 1. Ref Rates'!$S68</f>
        <v>0</v>
      </c>
      <c r="P1071" s="414">
        <f>($M1071-SUM($N1071:$O1071))*'Appx 1. Ref Rates'!$S68</f>
        <v>0</v>
      </c>
      <c r="Q1071" s="415">
        <f>($M1071-SUM($N1071:P1071))*'Appx 1. Ref Rates'!$S68</f>
        <v>0</v>
      </c>
      <c r="R1071" s="411">
        <f>($M1071-SUM($N1071:Q1071))*'Appx 1. Ref Rates'!$U68</f>
        <v>0</v>
      </c>
      <c r="S1071" s="414">
        <f>($M1071-SUM($N1071:R1071))*'Appx 1. Ref Rates'!$U68</f>
        <v>0</v>
      </c>
      <c r="T1071" s="414">
        <f>($M1071-SUM($N1071:S1071))*'Appx 1. Ref Rates'!$U68</f>
        <v>0</v>
      </c>
      <c r="U1071" s="414">
        <f>($M1071-SUM($N1071:T1071))*'Appx 1. Ref Rates'!$U68</f>
        <v>0</v>
      </c>
      <c r="V1071" s="414">
        <f>($M1071-SUM($N1071:U1071))*'Appx 1. Ref Rates'!$U68</f>
        <v>0</v>
      </c>
      <c r="W1071" s="414">
        <f>($M1071-SUM($N1071:V1071))*'Appx 1. Ref Rates'!$U68</f>
        <v>0</v>
      </c>
      <c r="X1071" s="414">
        <f>($M1071-SUM($N1071:W1071))*'Appx 1. Ref Rates'!$U68</f>
        <v>0</v>
      </c>
      <c r="Y1071" s="414">
        <f>($M1071-SUM($N1071:X1071))*'Appx 1. Ref Rates'!$U68</f>
        <v>0</v>
      </c>
      <c r="Z1071" s="414">
        <f>($M1071-SUM($N1071:Y1071))*'Appx 1. Ref Rates'!$U68</f>
        <v>0</v>
      </c>
      <c r="AA1071" s="414">
        <f>($M1071-SUM($N1071:Z1071))*'Appx 1. Ref Rates'!$U68</f>
        <v>0</v>
      </c>
      <c r="AB1071" s="414">
        <f>($M1071-SUM($N1071:AA1071))*'Appx 1. Ref Rates'!$U68</f>
        <v>0</v>
      </c>
      <c r="AC1071" s="400">
        <f t="shared" si="340"/>
        <v>0</v>
      </c>
      <c r="AD1071" s="1743"/>
      <c r="AE1071" s="1083"/>
      <c r="AF1071" s="856"/>
    </row>
    <row r="1072" spans="1:32" ht="15" customHeight="1" outlineLevel="1" x14ac:dyDescent="0.2">
      <c r="A1072" s="11">
        <v>390</v>
      </c>
      <c r="B1072" s="294"/>
      <c r="C1072" s="257"/>
      <c r="D1072" s="265"/>
      <c r="E1072" s="877" t="str">
        <f>'2. CAD NCCF'!E1072:L1072</f>
        <v>CCW demand - Non-operational</v>
      </c>
      <c r="F1072" s="878"/>
      <c r="G1072" s="878"/>
      <c r="H1072" s="878"/>
      <c r="I1072" s="878"/>
      <c r="J1072" s="878"/>
      <c r="K1072" s="878"/>
      <c r="L1072" s="879"/>
      <c r="M1072" s="399">
        <f>SUBTOTAL(9,M1073:M1076)</f>
        <v>0</v>
      </c>
      <c r="N1072" s="402">
        <f t="shared" ref="N1072:AC1072" si="341">SUBTOTAL(9,N1073:N1076)</f>
        <v>0</v>
      </c>
      <c r="O1072" s="406">
        <f t="shared" si="341"/>
        <v>0</v>
      </c>
      <c r="P1072" s="405">
        <f t="shared" si="341"/>
        <v>0</v>
      </c>
      <c r="Q1072" s="407">
        <f t="shared" si="341"/>
        <v>0</v>
      </c>
      <c r="R1072" s="402">
        <f t="shared" si="341"/>
        <v>0</v>
      </c>
      <c r="S1072" s="406">
        <f t="shared" si="341"/>
        <v>0</v>
      </c>
      <c r="T1072" s="405">
        <f t="shared" si="341"/>
        <v>0</v>
      </c>
      <c r="U1072" s="405">
        <f t="shared" si="341"/>
        <v>0</v>
      </c>
      <c r="V1072" s="405">
        <f t="shared" si="341"/>
        <v>0</v>
      </c>
      <c r="W1072" s="405">
        <f t="shared" si="341"/>
        <v>0</v>
      </c>
      <c r="X1072" s="405">
        <f t="shared" si="341"/>
        <v>0</v>
      </c>
      <c r="Y1072" s="405">
        <f t="shared" si="341"/>
        <v>0</v>
      </c>
      <c r="Z1072" s="405">
        <f t="shared" si="341"/>
        <v>0</v>
      </c>
      <c r="AA1072" s="405">
        <f t="shared" si="341"/>
        <v>0</v>
      </c>
      <c r="AB1072" s="403">
        <f t="shared" si="341"/>
        <v>0</v>
      </c>
      <c r="AC1072" s="407">
        <f t="shared" si="341"/>
        <v>0</v>
      </c>
      <c r="AD1072" s="1743"/>
      <c r="AE1072" s="1083"/>
      <c r="AF1072" s="856"/>
    </row>
    <row r="1073" spans="1:32" ht="27.75" customHeight="1" outlineLevel="1" x14ac:dyDescent="0.2">
      <c r="A1073" s="11">
        <v>391</v>
      </c>
      <c r="B1073" s="294"/>
      <c r="C1073" s="311"/>
      <c r="D1073" s="311"/>
      <c r="E1073" s="312"/>
      <c r="F1073" s="880" t="str">
        <f>'2. CAD NCCF'!F1073:L1073</f>
        <v>CCW non-operational insured FI</v>
      </c>
      <c r="G1073" s="881"/>
      <c r="H1073" s="881"/>
      <c r="I1073" s="881"/>
      <c r="J1073" s="881"/>
      <c r="K1073" s="881"/>
      <c r="L1073" s="882"/>
      <c r="M1073" s="400">
        <f t="shared" si="339"/>
        <v>0</v>
      </c>
      <c r="N1073" s="411">
        <f>$M1073*'Appx 1. Ref Rates'!S70</f>
        <v>0</v>
      </c>
      <c r="O1073" s="414">
        <f>$M1073*'Appx 1. Ref Rates'!S70</f>
        <v>0</v>
      </c>
      <c r="P1073" s="414">
        <f>$M1073*'Appx 1. Ref Rates'!S70</f>
        <v>0</v>
      </c>
      <c r="Q1073" s="415">
        <f>$M1073*'Appx 1. Ref Rates'!S70</f>
        <v>0</v>
      </c>
      <c r="R1073" s="1320"/>
      <c r="S1073" s="1253"/>
      <c r="T1073" s="1253"/>
      <c r="U1073" s="1253"/>
      <c r="V1073" s="1253"/>
      <c r="W1073" s="1253"/>
      <c r="X1073" s="1253"/>
      <c r="Y1073" s="1253"/>
      <c r="Z1073" s="1253"/>
      <c r="AA1073" s="1253"/>
      <c r="AB1073" s="1253"/>
      <c r="AC1073" s="400">
        <f t="shared" si="340"/>
        <v>0</v>
      </c>
      <c r="AD1073" s="1743"/>
      <c r="AE1073" s="1083"/>
      <c r="AF1073" s="856"/>
    </row>
    <row r="1074" spans="1:32" ht="15" customHeight="1" outlineLevel="1" x14ac:dyDescent="0.2">
      <c r="A1074" s="11">
        <v>392</v>
      </c>
      <c r="B1074" s="294"/>
      <c r="C1074" s="311"/>
      <c r="D1074" s="311"/>
      <c r="E1074" s="312"/>
      <c r="F1074" s="880" t="str">
        <f>'2. CAD NCCF'!F1074:L1074</f>
        <v>CCW non-operational uninsured FI</v>
      </c>
      <c r="G1074" s="881"/>
      <c r="H1074" s="881"/>
      <c r="I1074" s="881"/>
      <c r="J1074" s="881"/>
      <c r="K1074" s="881"/>
      <c r="L1074" s="882"/>
      <c r="M1074" s="400">
        <f t="shared" si="339"/>
        <v>0</v>
      </c>
      <c r="N1074" s="411">
        <f>$M1074*'Appx 1. Ref Rates'!S71</f>
        <v>0</v>
      </c>
      <c r="O1074" s="414">
        <f>$M1074*'Appx 1. Ref Rates'!S71</f>
        <v>0</v>
      </c>
      <c r="P1074" s="414">
        <f>$M1074*'Appx 1. Ref Rates'!S71</f>
        <v>0</v>
      </c>
      <c r="Q1074" s="415">
        <f>$M1074*'Appx 1. Ref Rates'!S71</f>
        <v>0</v>
      </c>
      <c r="R1074" s="977"/>
      <c r="S1074" s="977"/>
      <c r="T1074" s="977"/>
      <c r="U1074" s="977"/>
      <c r="V1074" s="977"/>
      <c r="W1074" s="977"/>
      <c r="X1074" s="977"/>
      <c r="Y1074" s="977"/>
      <c r="Z1074" s="977"/>
      <c r="AA1074" s="977"/>
      <c r="AB1074" s="977"/>
      <c r="AC1074" s="400">
        <f t="shared" si="340"/>
        <v>0</v>
      </c>
      <c r="AD1074" s="1743"/>
      <c r="AE1074" s="1083"/>
      <c r="AF1074" s="856"/>
    </row>
    <row r="1075" spans="1:32" ht="27.75" customHeight="1" outlineLevel="1" x14ac:dyDescent="0.2">
      <c r="A1075" s="11">
        <v>393</v>
      </c>
      <c r="B1075" s="294"/>
      <c r="C1075" s="311"/>
      <c r="D1075" s="311"/>
      <c r="E1075" s="312" t="s">
        <v>6</v>
      </c>
      <c r="F1075" s="880" t="str">
        <f>'2. CAD NCCF'!F1075:L1075</f>
        <v xml:space="preserve">CCW non-operational insured (corp, sovereigns, central bank, PSE, MDB) </v>
      </c>
      <c r="G1075" s="881"/>
      <c r="H1075" s="881"/>
      <c r="I1075" s="881"/>
      <c r="J1075" s="881"/>
      <c r="K1075" s="881"/>
      <c r="L1075" s="882"/>
      <c r="M1075" s="400">
        <f t="shared" si="339"/>
        <v>0</v>
      </c>
      <c r="N1075" s="411">
        <f>$M1075*'Appx 1. Ref Rates'!S72</f>
        <v>0</v>
      </c>
      <c r="O1075" s="414">
        <f>($M1075-SUM($N1075:$N1075))*'Appx 1. Ref Rates'!$S72</f>
        <v>0</v>
      </c>
      <c r="P1075" s="414">
        <f>($M1075-SUM($N1075:$O1075))*'Appx 1. Ref Rates'!$S72</f>
        <v>0</v>
      </c>
      <c r="Q1075" s="415">
        <f>($M1075-SUM($N1075:P1075))*'Appx 1. Ref Rates'!$S72</f>
        <v>0</v>
      </c>
      <c r="R1075" s="411">
        <f>($M1075-SUM($N1075:Q1075))*'Appx 1. Ref Rates'!$U72</f>
        <v>0</v>
      </c>
      <c r="S1075" s="413">
        <f>($M1075-SUM($N1075:R1075))*'Appx 1. Ref Rates'!$U72</f>
        <v>0</v>
      </c>
      <c r="T1075" s="413">
        <f>($M1075-SUM($N1075:S1075))*'Appx 1. Ref Rates'!$U72</f>
        <v>0</v>
      </c>
      <c r="U1075" s="413">
        <f>($M1075-SUM($N1075:T1075))*'Appx 1. Ref Rates'!$U72</f>
        <v>0</v>
      </c>
      <c r="V1075" s="413">
        <f>($M1075-SUM($N1075:U1075))*'Appx 1. Ref Rates'!$U72</f>
        <v>0</v>
      </c>
      <c r="W1075" s="413">
        <f>($M1075-SUM($N1075:V1075))*'Appx 1. Ref Rates'!$U72</f>
        <v>0</v>
      </c>
      <c r="X1075" s="414">
        <f>($M1075-SUM($N1075:W1075))*'Appx 1. Ref Rates'!$U72</f>
        <v>0</v>
      </c>
      <c r="Y1075" s="413">
        <f>($M1075-SUM($N1075:X1075))*'Appx 1. Ref Rates'!$U72</f>
        <v>0</v>
      </c>
      <c r="Z1075" s="413">
        <f>($M1075-SUM($N1075:Y1075))*'Appx 1. Ref Rates'!$U72</f>
        <v>0</v>
      </c>
      <c r="AA1075" s="413">
        <f>($M1075-SUM($N1075:Z1075))*'Appx 1. Ref Rates'!$U72</f>
        <v>0</v>
      </c>
      <c r="AB1075" s="413">
        <f>($M1075-SUM($N1075:AA1075))*'Appx 1. Ref Rates'!$U72</f>
        <v>0</v>
      </c>
      <c r="AC1075" s="400">
        <f t="shared" si="340"/>
        <v>0</v>
      </c>
      <c r="AD1075" s="1743"/>
      <c r="AE1075" s="1083"/>
      <c r="AF1075" s="856"/>
    </row>
    <row r="1076" spans="1:32" ht="27.75" customHeight="1" outlineLevel="1" x14ac:dyDescent="0.2">
      <c r="A1076" s="11">
        <v>394</v>
      </c>
      <c r="B1076" s="294"/>
      <c r="C1076" s="289"/>
      <c r="D1076" s="289"/>
      <c r="E1076" s="289"/>
      <c r="F1076" s="880" t="str">
        <f>'2. CAD NCCF'!F1076:L1076</f>
        <v xml:space="preserve">CCW non-operational uninsured (corp, sovereigns, central bank, PSE, MDB) </v>
      </c>
      <c r="G1076" s="881"/>
      <c r="H1076" s="881"/>
      <c r="I1076" s="881"/>
      <c r="J1076" s="881"/>
      <c r="K1076" s="881"/>
      <c r="L1076" s="882"/>
      <c r="M1076" s="400">
        <f t="shared" si="339"/>
        <v>0</v>
      </c>
      <c r="N1076" s="411">
        <f>$M1076*'Appx 1. Ref Rates'!S73</f>
        <v>0</v>
      </c>
      <c r="O1076" s="414">
        <f>($M1076-SUM($N1076:$N1076))*'Appx 1. Ref Rates'!$S73</f>
        <v>0</v>
      </c>
      <c r="P1076" s="414">
        <f>($M1076-SUM($N1076:$O1076))*'Appx 1. Ref Rates'!$S73</f>
        <v>0</v>
      </c>
      <c r="Q1076" s="415">
        <f>($M1076-SUM($N1076:P1076))*'Appx 1. Ref Rates'!$S73</f>
        <v>0</v>
      </c>
      <c r="R1076" s="411">
        <f>($M1076-SUM($N1076:Q1076))*'Appx 1. Ref Rates'!$U73</f>
        <v>0</v>
      </c>
      <c r="S1076" s="414">
        <f>($M1076-SUM($N1076:R1076))*'Appx 1. Ref Rates'!$U73</f>
        <v>0</v>
      </c>
      <c r="T1076" s="414">
        <f>($M1076-SUM($N1076:S1076))*'Appx 1. Ref Rates'!$U73</f>
        <v>0</v>
      </c>
      <c r="U1076" s="414">
        <f>($M1076-SUM($N1076:T1076))*'Appx 1. Ref Rates'!$U73</f>
        <v>0</v>
      </c>
      <c r="V1076" s="414">
        <f>($M1076-SUM($N1076:U1076))*'Appx 1. Ref Rates'!$U73</f>
        <v>0</v>
      </c>
      <c r="W1076" s="414">
        <f>($M1076-SUM($N1076:V1076))*'Appx 1. Ref Rates'!$U73</f>
        <v>0</v>
      </c>
      <c r="X1076" s="414">
        <f>($M1076-SUM($N1076:W1076))*'Appx 1. Ref Rates'!$U73</f>
        <v>0</v>
      </c>
      <c r="Y1076" s="414">
        <f>($M1076-SUM($N1076:X1076))*'Appx 1. Ref Rates'!$U73</f>
        <v>0</v>
      </c>
      <c r="Z1076" s="414">
        <f>($M1076-SUM($N1076:Y1076))*'Appx 1. Ref Rates'!$U73</f>
        <v>0</v>
      </c>
      <c r="AA1076" s="414">
        <f>($M1076-SUM($N1076:Z1076))*'Appx 1. Ref Rates'!$U73</f>
        <v>0</v>
      </c>
      <c r="AB1076" s="414">
        <f>($M1076-SUM($N1076:AA1076))*'Appx 1. Ref Rates'!$U73</f>
        <v>0</v>
      </c>
      <c r="AC1076" s="400">
        <f t="shared" si="340"/>
        <v>0</v>
      </c>
      <c r="AD1076" s="1743"/>
      <c r="AE1076" s="1083"/>
      <c r="AF1076" s="856"/>
    </row>
    <row r="1077" spans="1:32" outlineLevel="1" x14ac:dyDescent="0.2">
      <c r="A1077" s="11">
        <v>395</v>
      </c>
      <c r="B1077" s="294"/>
      <c r="C1077" s="289"/>
      <c r="D1077" s="289"/>
      <c r="E1077" s="1674" t="str">
        <f>'2. CAD NCCF'!E1077:L1077</f>
        <v xml:space="preserve">CCW demand term deposit </v>
      </c>
      <c r="F1077" s="1675"/>
      <c r="G1077" s="1675"/>
      <c r="H1077" s="1675"/>
      <c r="I1077" s="1675"/>
      <c r="J1077" s="1675"/>
      <c r="K1077" s="1675"/>
      <c r="L1077" s="1676"/>
      <c r="M1077" s="399">
        <f>SUBTOTAL(9,M1078:M1082)</f>
        <v>0</v>
      </c>
      <c r="N1077" s="402">
        <f t="shared" ref="N1077:AC1077" si="342">SUBTOTAL(9,N1078:N1082)</f>
        <v>0</v>
      </c>
      <c r="O1077" s="406">
        <f t="shared" si="342"/>
        <v>0</v>
      </c>
      <c r="P1077" s="405">
        <f t="shared" si="342"/>
        <v>0</v>
      </c>
      <c r="Q1077" s="407">
        <f t="shared" si="342"/>
        <v>0</v>
      </c>
      <c r="R1077" s="402">
        <f t="shared" si="342"/>
        <v>0</v>
      </c>
      <c r="S1077" s="406">
        <f t="shared" si="342"/>
        <v>0</v>
      </c>
      <c r="T1077" s="405">
        <f t="shared" si="342"/>
        <v>0</v>
      </c>
      <c r="U1077" s="405">
        <f t="shared" si="342"/>
        <v>0</v>
      </c>
      <c r="V1077" s="405">
        <f t="shared" si="342"/>
        <v>0</v>
      </c>
      <c r="W1077" s="405">
        <f t="shared" si="342"/>
        <v>0</v>
      </c>
      <c r="X1077" s="405">
        <f t="shared" si="342"/>
        <v>0</v>
      </c>
      <c r="Y1077" s="405">
        <f t="shared" si="342"/>
        <v>0</v>
      </c>
      <c r="Z1077" s="405">
        <f t="shared" si="342"/>
        <v>0</v>
      </c>
      <c r="AA1077" s="405">
        <f t="shared" si="342"/>
        <v>0</v>
      </c>
      <c r="AB1077" s="403">
        <f t="shared" si="342"/>
        <v>0</v>
      </c>
      <c r="AC1077" s="407">
        <f t="shared" si="342"/>
        <v>0</v>
      </c>
      <c r="AD1077" s="1743"/>
      <c r="AE1077" s="1083"/>
      <c r="AF1077" s="856"/>
    </row>
    <row r="1078" spans="1:32" ht="27.75" customHeight="1" outlineLevel="1" x14ac:dyDescent="0.2">
      <c r="A1078" s="11">
        <v>396</v>
      </c>
      <c r="B1078" s="294"/>
      <c r="C1078" s="311"/>
      <c r="D1078" s="311"/>
      <c r="E1078" s="312"/>
      <c r="F1078" s="880" t="str">
        <f>'2. CAD NCCF'!F1078:L1078</f>
        <v>CCW term, original term &lt;30 days, insured within approved jurisdiction</v>
      </c>
      <c r="G1078" s="881"/>
      <c r="H1078" s="881"/>
      <c r="I1078" s="881"/>
      <c r="J1078" s="881"/>
      <c r="K1078" s="881"/>
      <c r="L1078" s="882"/>
      <c r="M1078" s="400">
        <f t="shared" si="339"/>
        <v>0</v>
      </c>
      <c r="N1078" s="411">
        <f>IF(N302="",0,N302*'Appx 1. Ref Rates'!$T75)</f>
        <v>0</v>
      </c>
      <c r="O1078" s="414">
        <f>IF(O302="",0,O302*'Appx 1. Ref Rates'!$T75)</f>
        <v>0</v>
      </c>
      <c r="P1078" s="414">
        <f>IF(P302="",0,P302*'Appx 1. Ref Rates'!$T75)</f>
        <v>0</v>
      </c>
      <c r="Q1078" s="415">
        <f>IF(Q302="",0,Q302*'Appx 1. Ref Rates'!$T75)</f>
        <v>0</v>
      </c>
      <c r="R1078" s="411">
        <f>(SUM($N302:$Q302)-SUM($N1078:Q1078))*'Appx 1. Ref Rates'!$U75</f>
        <v>0</v>
      </c>
      <c r="S1078" s="413">
        <f>(SUM($N302:$Q302)-SUM($N1078:R1078))*'Appx 1. Ref Rates'!$U75</f>
        <v>0</v>
      </c>
      <c r="T1078" s="413">
        <f>(SUM($N302:$Q302)-SUM($N1078:S1078))*'Appx 1. Ref Rates'!$U75</f>
        <v>0</v>
      </c>
      <c r="U1078" s="413">
        <f>(SUM($N302:$Q302)-SUM($N1078:T1078))*'Appx 1. Ref Rates'!$U75</f>
        <v>0</v>
      </c>
      <c r="V1078" s="413">
        <f>(SUM($N302:$Q302)-SUM($N1078:U1078))*'Appx 1. Ref Rates'!$U75</f>
        <v>0</v>
      </c>
      <c r="W1078" s="413">
        <f>(SUM($N302:$Q302)-SUM($N1078:V1078))*'Appx 1. Ref Rates'!$U75</f>
        <v>0</v>
      </c>
      <c r="X1078" s="414">
        <f>(SUM($N302:$Q302)-SUM($N1078:W1078))*'Appx 1. Ref Rates'!$U75</f>
        <v>0</v>
      </c>
      <c r="Y1078" s="413">
        <f>(SUM($N302:$Q302)-SUM($N1078:X1078))*'Appx 1. Ref Rates'!$U75</f>
        <v>0</v>
      </c>
      <c r="Z1078" s="413">
        <f>(SUM($N302:$Q302)-SUM($N1078:Y1078))*'Appx 1. Ref Rates'!$U75</f>
        <v>0</v>
      </c>
      <c r="AA1078" s="413">
        <f>(SUM($N302:$Q302)-SUM($N1078:Z1078))*'Appx 1. Ref Rates'!$U75</f>
        <v>0</v>
      </c>
      <c r="AB1078" s="413">
        <f>(SUM($N302:$Q302)-SUM($N1078:AA1078))*'Appx 1. Ref Rates'!$U75</f>
        <v>0</v>
      </c>
      <c r="AC1078" s="400">
        <f t="shared" si="340"/>
        <v>0</v>
      </c>
      <c r="AD1078" s="1743"/>
      <c r="AE1078" s="1083"/>
      <c r="AF1078" s="856"/>
    </row>
    <row r="1079" spans="1:32" ht="27.75" customHeight="1" outlineLevel="1" x14ac:dyDescent="0.2">
      <c r="A1079" s="11">
        <v>397</v>
      </c>
      <c r="B1079" s="294"/>
      <c r="C1079" s="311"/>
      <c r="D1079" s="311"/>
      <c r="E1079" s="312"/>
      <c r="F1079" s="880" t="str">
        <f>'2. CAD NCCF'!F1079:L1079</f>
        <v>CCW term, original term &lt;30 days, insured outside of approved jurisdiction</v>
      </c>
      <c r="G1079" s="881"/>
      <c r="H1079" s="881"/>
      <c r="I1079" s="881"/>
      <c r="J1079" s="881"/>
      <c r="K1079" s="881"/>
      <c r="L1079" s="882"/>
      <c r="M1079" s="400">
        <f t="shared" si="339"/>
        <v>0</v>
      </c>
      <c r="N1079" s="411">
        <f>IF(N303="",0,N303*'Appx 1. Ref Rates'!$T76)</f>
        <v>0</v>
      </c>
      <c r="O1079" s="414">
        <f>IF(O303="",0,O303*'Appx 1. Ref Rates'!$T76)</f>
        <v>0</v>
      </c>
      <c r="P1079" s="414">
        <f>IF(P303="",0,P303*'Appx 1. Ref Rates'!$T76)</f>
        <v>0</v>
      </c>
      <c r="Q1079" s="415">
        <f>IF(Q303="",0,Q303*'Appx 1. Ref Rates'!$T76)</f>
        <v>0</v>
      </c>
      <c r="R1079" s="411">
        <f>(SUM($N303:$Q303)-SUM($N1079:Q1079))*'Appx 1. Ref Rates'!$U76</f>
        <v>0</v>
      </c>
      <c r="S1079" s="414">
        <f>(SUM($N303:$Q303)-SUM($N1079:R1079))*'Appx 1. Ref Rates'!$U76</f>
        <v>0</v>
      </c>
      <c r="T1079" s="414">
        <f>(SUM($N303:$Q303)-SUM($N1079:S1079))*'Appx 1. Ref Rates'!$U76</f>
        <v>0</v>
      </c>
      <c r="U1079" s="414">
        <f>(SUM($N303:$Q303)-SUM($N1079:T1079))*'Appx 1. Ref Rates'!$U76</f>
        <v>0</v>
      </c>
      <c r="V1079" s="414">
        <f>(SUM($N303:$Q303)-SUM($N1079:U1079))*'Appx 1. Ref Rates'!$U76</f>
        <v>0</v>
      </c>
      <c r="W1079" s="414">
        <f>(SUM($N303:$Q303)-SUM($N1079:V1079))*'Appx 1. Ref Rates'!$U76</f>
        <v>0</v>
      </c>
      <c r="X1079" s="414">
        <f>(SUM($N303:$Q303)-SUM($N1079:W1079))*'Appx 1. Ref Rates'!$U76</f>
        <v>0</v>
      </c>
      <c r="Y1079" s="414">
        <f>(SUM($N303:$Q303)-SUM($N1079:X1079))*'Appx 1. Ref Rates'!$U76</f>
        <v>0</v>
      </c>
      <c r="Z1079" s="414">
        <f>(SUM($N303:$Q303)-SUM($N1079:Y1079))*'Appx 1. Ref Rates'!$U76</f>
        <v>0</v>
      </c>
      <c r="AA1079" s="414">
        <f>(SUM($N303:$Q303)-SUM($N1079:Z1079))*'Appx 1. Ref Rates'!$U76</f>
        <v>0</v>
      </c>
      <c r="AB1079" s="414">
        <f>(SUM($N303:$Q303)-SUM($N1079:AA1079))*'Appx 1. Ref Rates'!$U76</f>
        <v>0</v>
      </c>
      <c r="AC1079" s="400">
        <f t="shared" si="340"/>
        <v>0</v>
      </c>
      <c r="AD1079" s="1743"/>
      <c r="AE1079" s="1083"/>
      <c r="AF1079" s="856"/>
    </row>
    <row r="1080" spans="1:32" ht="15" customHeight="1" outlineLevel="1" x14ac:dyDescent="0.2">
      <c r="A1080" s="11">
        <v>397</v>
      </c>
      <c r="B1080" s="294"/>
      <c r="C1080" s="311"/>
      <c r="D1080" s="311"/>
      <c r="E1080" s="312"/>
      <c r="F1080" s="880" t="str">
        <f>'2. CAD NCCF'!F1080:L1080</f>
        <v>CCW term, original term &lt;30 days, not insured</v>
      </c>
      <c r="G1080" s="881"/>
      <c r="H1080" s="881"/>
      <c r="I1080" s="881"/>
      <c r="J1080" s="881"/>
      <c r="K1080" s="881"/>
      <c r="L1080" s="882"/>
      <c r="M1080" s="400">
        <f t="shared" si="339"/>
        <v>0</v>
      </c>
      <c r="N1080" s="411">
        <f>IF(N304="",0,N304*'Appx 1. Ref Rates'!$T77)</f>
        <v>0</v>
      </c>
      <c r="O1080" s="414">
        <f>IF(O304="",0,O304*'Appx 1. Ref Rates'!$T77)</f>
        <v>0</v>
      </c>
      <c r="P1080" s="414">
        <f>IF(P304="",0,P304*'Appx 1. Ref Rates'!$T77)</f>
        <v>0</v>
      </c>
      <c r="Q1080" s="415">
        <f>IF(Q304="",0,Q304*'Appx 1. Ref Rates'!$T77)</f>
        <v>0</v>
      </c>
      <c r="R1080" s="411">
        <f>(SUM($N304:$Q304)-SUM($N1080:Q1080))*'Appx 1. Ref Rates'!$U77</f>
        <v>0</v>
      </c>
      <c r="S1080" s="414">
        <f>(SUM($N304:$Q304)-SUM($N1080:R1080))*'Appx 1. Ref Rates'!$U77</f>
        <v>0</v>
      </c>
      <c r="T1080" s="414">
        <f>(SUM($N304:$Q304)-SUM($N1080:S1080))*'Appx 1. Ref Rates'!$U77</f>
        <v>0</v>
      </c>
      <c r="U1080" s="414">
        <f>(SUM($N304:$Q304)-SUM($N1080:T1080))*'Appx 1. Ref Rates'!$U77</f>
        <v>0</v>
      </c>
      <c r="V1080" s="414">
        <f>(SUM($N304:$Q304)-SUM($N1080:U1080))*'Appx 1. Ref Rates'!$U77</f>
        <v>0</v>
      </c>
      <c r="W1080" s="414">
        <f>(SUM($N304:$Q304)-SUM($N1080:V1080))*'Appx 1. Ref Rates'!$U77</f>
        <v>0</v>
      </c>
      <c r="X1080" s="414">
        <f>(SUM($N304:$Q304)-SUM($N1080:W1080))*'Appx 1. Ref Rates'!$U77</f>
        <v>0</v>
      </c>
      <c r="Y1080" s="414">
        <f>(SUM($N304:$Q304)-SUM($N1080:X1080))*'Appx 1. Ref Rates'!$U77</f>
        <v>0</v>
      </c>
      <c r="Z1080" s="414">
        <f>(SUM($N304:$Q304)-SUM($N1080:Y1080))*'Appx 1. Ref Rates'!$U77</f>
        <v>0</v>
      </c>
      <c r="AA1080" s="414">
        <f>(SUM($N304:$Q304)-SUM($N1080:Z1080))*'Appx 1. Ref Rates'!$U77</f>
        <v>0</v>
      </c>
      <c r="AB1080" s="414">
        <f>(SUM($N304:$Q304)-SUM($N1080:AA1080))*'Appx 1. Ref Rates'!$U77</f>
        <v>0</v>
      </c>
      <c r="AC1080" s="400">
        <f t="shared" si="340"/>
        <v>0</v>
      </c>
      <c r="AD1080" s="1743"/>
      <c r="AE1080" s="1083"/>
      <c r="AF1080" s="856"/>
    </row>
    <row r="1081" spans="1:32" ht="15" customHeight="1" outlineLevel="1" x14ac:dyDescent="0.2">
      <c r="A1081" s="11">
        <v>397</v>
      </c>
      <c r="B1081" s="294"/>
      <c r="C1081" s="311"/>
      <c r="D1081" s="311"/>
      <c r="E1081" s="312"/>
      <c r="F1081" s="880" t="str">
        <f>'2. CAD NCCF'!F1081:L1081</f>
        <v>CCW term, original term &gt;30 days and non-operational term</v>
      </c>
      <c r="G1081" s="881"/>
      <c r="H1081" s="881"/>
      <c r="I1081" s="881"/>
      <c r="J1081" s="881"/>
      <c r="K1081" s="881"/>
      <c r="L1081" s="882"/>
      <c r="M1081" s="400">
        <f t="shared" si="339"/>
        <v>0</v>
      </c>
      <c r="N1081" s="411">
        <f t="shared" si="339"/>
        <v>0</v>
      </c>
      <c r="O1081" s="414">
        <f t="shared" si="339"/>
        <v>0</v>
      </c>
      <c r="P1081" s="414">
        <f t="shared" si="339"/>
        <v>0</v>
      </c>
      <c r="Q1081" s="415">
        <f t="shared" si="339"/>
        <v>0</v>
      </c>
      <c r="R1081" s="411">
        <f t="shared" si="339"/>
        <v>0</v>
      </c>
      <c r="S1081" s="414">
        <f t="shared" si="339"/>
        <v>0</v>
      </c>
      <c r="T1081" s="414">
        <f t="shared" si="339"/>
        <v>0</v>
      </c>
      <c r="U1081" s="414">
        <f t="shared" si="339"/>
        <v>0</v>
      </c>
      <c r="V1081" s="414">
        <f t="shared" si="339"/>
        <v>0</v>
      </c>
      <c r="W1081" s="414">
        <f t="shared" si="339"/>
        <v>0</v>
      </c>
      <c r="X1081" s="414">
        <f t="shared" si="339"/>
        <v>0</v>
      </c>
      <c r="Y1081" s="414">
        <f t="shared" si="339"/>
        <v>0</v>
      </c>
      <c r="Z1081" s="414">
        <f t="shared" si="339"/>
        <v>0</v>
      </c>
      <c r="AA1081" s="414">
        <f t="shared" si="339"/>
        <v>0</v>
      </c>
      <c r="AB1081" s="414">
        <f t="shared" si="339"/>
        <v>0</v>
      </c>
      <c r="AC1081" s="400">
        <f t="shared" si="340"/>
        <v>0</v>
      </c>
      <c r="AD1081" s="1743"/>
      <c r="AE1081" s="1083"/>
      <c r="AF1081" s="856"/>
    </row>
    <row r="1082" spans="1:32" ht="15" customHeight="1" outlineLevel="1" x14ac:dyDescent="0.2">
      <c r="A1082" s="11">
        <v>397</v>
      </c>
      <c r="B1082" s="294"/>
      <c r="C1082" s="311"/>
      <c r="D1082" s="311"/>
      <c r="E1082" s="312"/>
      <c r="F1082" s="880" t="str">
        <f>'2. CAD NCCF'!F1082:L1082</f>
        <v>Wholesale term</v>
      </c>
      <c r="G1082" s="881"/>
      <c r="H1082" s="881"/>
      <c r="I1082" s="881"/>
      <c r="J1082" s="881"/>
      <c r="K1082" s="881"/>
      <c r="L1082" s="882"/>
      <c r="M1082" s="400">
        <f t="shared" si="339"/>
        <v>0</v>
      </c>
      <c r="N1082" s="411">
        <f t="shared" si="339"/>
        <v>0</v>
      </c>
      <c r="O1082" s="414">
        <f t="shared" si="339"/>
        <v>0</v>
      </c>
      <c r="P1082" s="414">
        <f t="shared" si="339"/>
        <v>0</v>
      </c>
      <c r="Q1082" s="415">
        <f t="shared" si="339"/>
        <v>0</v>
      </c>
      <c r="R1082" s="411">
        <f t="shared" si="339"/>
        <v>0</v>
      </c>
      <c r="S1082" s="414">
        <f t="shared" si="339"/>
        <v>0</v>
      </c>
      <c r="T1082" s="414">
        <f t="shared" si="339"/>
        <v>0</v>
      </c>
      <c r="U1082" s="414">
        <f t="shared" si="339"/>
        <v>0</v>
      </c>
      <c r="V1082" s="414">
        <f t="shared" si="339"/>
        <v>0</v>
      </c>
      <c r="W1082" s="414">
        <f t="shared" si="339"/>
        <v>0</v>
      </c>
      <c r="X1082" s="414">
        <f t="shared" si="339"/>
        <v>0</v>
      </c>
      <c r="Y1082" s="414">
        <f t="shared" si="339"/>
        <v>0</v>
      </c>
      <c r="Z1082" s="414">
        <f t="shared" si="339"/>
        <v>0</v>
      </c>
      <c r="AA1082" s="414">
        <f t="shared" si="339"/>
        <v>0</v>
      </c>
      <c r="AB1082" s="414">
        <f t="shared" si="339"/>
        <v>0</v>
      </c>
      <c r="AC1082" s="400">
        <f t="shared" si="340"/>
        <v>0</v>
      </c>
      <c r="AD1082" s="1744"/>
      <c r="AE1082" s="858"/>
      <c r="AF1082" s="859"/>
    </row>
    <row r="1083" spans="1:32" ht="15" customHeight="1" outlineLevel="1" x14ac:dyDescent="0.2">
      <c r="A1083" s="11">
        <v>385</v>
      </c>
      <c r="B1083" s="294"/>
      <c r="C1083" s="257"/>
      <c r="D1083" s="868" t="str">
        <f>'2. CAD NCCF'!D1083:AF1083</f>
        <v>Other deposits/guarantees</v>
      </c>
      <c r="E1083" s="869"/>
      <c r="F1083" s="869"/>
      <c r="G1083" s="869"/>
      <c r="H1083" s="869"/>
      <c r="I1083" s="869"/>
      <c r="J1083" s="869"/>
      <c r="K1083" s="869"/>
      <c r="L1083" s="869"/>
      <c r="M1083" s="869"/>
      <c r="N1083" s="869"/>
      <c r="O1083" s="869"/>
      <c r="P1083" s="869"/>
      <c r="Q1083" s="869"/>
      <c r="R1083" s="869"/>
      <c r="S1083" s="869"/>
      <c r="T1083" s="869"/>
      <c r="U1083" s="869"/>
      <c r="V1083" s="869"/>
      <c r="W1083" s="869"/>
      <c r="X1083" s="869"/>
      <c r="Y1083" s="869"/>
      <c r="Z1083" s="869"/>
      <c r="AA1083" s="869"/>
      <c r="AB1083" s="869"/>
      <c r="AC1083" s="869"/>
      <c r="AD1083" s="869"/>
      <c r="AE1083" s="869"/>
      <c r="AF1083" s="870"/>
    </row>
    <row r="1084" spans="1:32" ht="15" customHeight="1" outlineLevel="1" x14ac:dyDescent="0.2">
      <c r="A1084" s="11">
        <v>386</v>
      </c>
      <c r="B1084" s="294"/>
      <c r="C1084" s="257"/>
      <c r="D1084" s="265"/>
      <c r="E1084" s="933" t="str">
        <f>'2. CAD NCCF'!E1084:L1084</f>
        <v>Customers' bank acceptances (BAs) issued</v>
      </c>
      <c r="F1084" s="934"/>
      <c r="G1084" s="934"/>
      <c r="H1084" s="934"/>
      <c r="I1084" s="934"/>
      <c r="J1084" s="934"/>
      <c r="K1084" s="934"/>
      <c r="L1084" s="935"/>
      <c r="M1084" s="399">
        <f>SUBTOTAL(9,M1085:M1087)</f>
        <v>0</v>
      </c>
      <c r="N1084" s="402">
        <f t="shared" ref="N1084:AC1084" si="343">SUBTOTAL(9,N1085:N1087)</f>
        <v>0</v>
      </c>
      <c r="O1084" s="406">
        <f t="shared" si="343"/>
        <v>0</v>
      </c>
      <c r="P1084" s="405">
        <f t="shared" si="343"/>
        <v>0</v>
      </c>
      <c r="Q1084" s="407">
        <f t="shared" si="343"/>
        <v>0</v>
      </c>
      <c r="R1084" s="402">
        <f t="shared" si="343"/>
        <v>0</v>
      </c>
      <c r="S1084" s="406">
        <f t="shared" si="343"/>
        <v>0</v>
      </c>
      <c r="T1084" s="405">
        <f t="shared" si="343"/>
        <v>0</v>
      </c>
      <c r="U1084" s="405">
        <f t="shared" si="343"/>
        <v>0</v>
      </c>
      <c r="V1084" s="405">
        <f t="shared" si="343"/>
        <v>0</v>
      </c>
      <c r="W1084" s="405">
        <f t="shared" si="343"/>
        <v>0</v>
      </c>
      <c r="X1084" s="405">
        <f t="shared" si="343"/>
        <v>0</v>
      </c>
      <c r="Y1084" s="405">
        <f t="shared" si="343"/>
        <v>0</v>
      </c>
      <c r="Z1084" s="405">
        <f t="shared" si="343"/>
        <v>0</v>
      </c>
      <c r="AA1084" s="405">
        <f t="shared" si="343"/>
        <v>0</v>
      </c>
      <c r="AB1084" s="403">
        <f t="shared" si="343"/>
        <v>0</v>
      </c>
      <c r="AC1084" s="407">
        <f t="shared" si="343"/>
        <v>0</v>
      </c>
      <c r="AD1084" s="1671"/>
      <c r="AE1084" s="852"/>
      <c r="AF1084" s="853"/>
    </row>
    <row r="1085" spans="1:32" ht="15" customHeight="1" outlineLevel="1" x14ac:dyDescent="0.2">
      <c r="A1085" s="11">
        <v>387</v>
      </c>
      <c r="B1085" s="294"/>
      <c r="C1085" s="311"/>
      <c r="D1085" s="311"/>
      <c r="E1085" s="312"/>
      <c r="F1085" s="880" t="str">
        <f>'2. CAD NCCF'!F1085:L1085</f>
        <v>1 month bank acceptance issued</v>
      </c>
      <c r="G1085" s="881"/>
      <c r="H1085" s="881"/>
      <c r="I1085" s="881"/>
      <c r="J1085" s="881"/>
      <c r="K1085" s="881"/>
      <c r="L1085" s="882"/>
      <c r="M1085" s="400">
        <f t="shared" ref="M1085:M1087" si="344">M309</f>
        <v>0</v>
      </c>
      <c r="N1085" s="411">
        <f>IF(N309="",0,N309*'Appx 1. Ref Rates'!$T81)</f>
        <v>0</v>
      </c>
      <c r="O1085" s="414">
        <f>IF(O309="",0,O309*'Appx 1. Ref Rates'!$T81)</f>
        <v>0</v>
      </c>
      <c r="P1085" s="414">
        <f>IF(P309="",0,P309*'Appx 1. Ref Rates'!$T81)</f>
        <v>0</v>
      </c>
      <c r="Q1085" s="415">
        <f>IF(Q309="",0,Q309*'Appx 1. Ref Rates'!$T81)</f>
        <v>0</v>
      </c>
      <c r="R1085" s="411">
        <f>(SUM($N309:$Q309)-SUM($N1085:Q1085))*'Appx 1. Ref Rates'!$U81</f>
        <v>0</v>
      </c>
      <c r="S1085" s="413">
        <f>(SUM($N309:$Q309)-SUM($N1085:R1085))*'Appx 1. Ref Rates'!$U81</f>
        <v>0</v>
      </c>
      <c r="T1085" s="413">
        <f>(SUM($N309:$Q309)-SUM($N1085:S1085))*'Appx 1. Ref Rates'!$U81</f>
        <v>0</v>
      </c>
      <c r="U1085" s="413">
        <f>(SUM($N309:$Q309)-SUM($N1085:T1085))*'Appx 1. Ref Rates'!$U81</f>
        <v>0</v>
      </c>
      <c r="V1085" s="413">
        <f>(SUM($N309:$Q309)-SUM($N1085:U1085))*'Appx 1. Ref Rates'!$U81</f>
        <v>0</v>
      </c>
      <c r="W1085" s="413">
        <f>(SUM($N309:$Q309)-SUM($N1085:V1085))*'Appx 1. Ref Rates'!$U81</f>
        <v>0</v>
      </c>
      <c r="X1085" s="414">
        <f>(SUM($N309:$Q309)-SUM($N1085:W1085))*'Appx 1. Ref Rates'!$U81</f>
        <v>0</v>
      </c>
      <c r="Y1085" s="413">
        <f>(SUM($N309:$Q309)-SUM($N1085:X1085))*'Appx 1. Ref Rates'!$U81</f>
        <v>0</v>
      </c>
      <c r="Z1085" s="413">
        <f>(SUM($N309:$Q309)-SUM($N1085:Y1085))*'Appx 1. Ref Rates'!$U81</f>
        <v>0</v>
      </c>
      <c r="AA1085" s="413">
        <f>(SUM($N309:$Q309)-SUM($N1085:Z1085))*'Appx 1. Ref Rates'!$U81</f>
        <v>0</v>
      </c>
      <c r="AB1085" s="413">
        <f>(SUM($N309:$Q309)-SUM($N1085:AA1085))*'Appx 1. Ref Rates'!$U81</f>
        <v>0</v>
      </c>
      <c r="AC1085" s="400">
        <f t="shared" ref="AC1085:AC1090" si="345">M1085-SUM(N1085:AB1085)</f>
        <v>0</v>
      </c>
      <c r="AD1085" s="1743"/>
      <c r="AE1085" s="1083"/>
      <c r="AF1085" s="856"/>
    </row>
    <row r="1086" spans="1:32" ht="15" customHeight="1" outlineLevel="1" x14ac:dyDescent="0.2">
      <c r="A1086" s="11">
        <v>388</v>
      </c>
      <c r="B1086" s="294"/>
      <c r="C1086" s="311"/>
      <c r="D1086" s="311"/>
      <c r="E1086" s="312"/>
      <c r="F1086" s="880" t="str">
        <f>'2. CAD NCCF'!F1086:L1086</f>
        <v>2 month bank acceptance issued</v>
      </c>
      <c r="G1086" s="881"/>
      <c r="H1086" s="881"/>
      <c r="I1086" s="881"/>
      <c r="J1086" s="881"/>
      <c r="K1086" s="881"/>
      <c r="L1086" s="882"/>
      <c r="M1086" s="400">
        <f t="shared" si="344"/>
        <v>0</v>
      </c>
      <c r="N1086" s="411">
        <f>IF(N310="",0,N310*'Appx 1. Ref Rates'!$T82)</f>
        <v>0</v>
      </c>
      <c r="O1086" s="414">
        <f>IF(O310="",0,O310*'Appx 1. Ref Rates'!$T82)</f>
        <v>0</v>
      </c>
      <c r="P1086" s="414">
        <f>IF(P310="",0,P310*'Appx 1. Ref Rates'!$T82)</f>
        <v>0</v>
      </c>
      <c r="Q1086" s="415">
        <f>IF(Q310="",0,Q310*'Appx 1. Ref Rates'!$T82)</f>
        <v>0</v>
      </c>
      <c r="R1086" s="411">
        <f>IF(R310="",0,R310*'Appx 1. Ref Rates'!$U82)</f>
        <v>0</v>
      </c>
      <c r="S1086" s="414">
        <f>(SUM($N310:$Q310)-SUM($N1086:Q1086))*'Appx 1. Ref Rates'!$U82</f>
        <v>0</v>
      </c>
      <c r="T1086" s="414">
        <f>(N($R310-$R1086*'Appx 1. Ref Rates'!$U82))</f>
        <v>0</v>
      </c>
      <c r="U1086" s="414">
        <f>(SUM($N310:$Q310)-SUM($N1086:$Q1086)-S1086)*'Appx 1. Ref Rates'!$U82</f>
        <v>0</v>
      </c>
      <c r="V1086" s="414">
        <f>(N($R310)-$R1086-T1086)*'Appx 1. Ref Rates'!$U82</f>
        <v>0</v>
      </c>
      <c r="W1086" s="414">
        <f>(SUM($N310:$Q310)-SUM($N1086:$Q1086)-S1086-U1086)*'Appx 1. Ref Rates'!$U82</f>
        <v>0</v>
      </c>
      <c r="X1086" s="414">
        <f>(N($R310)-$R1086-T1086-V1086)*'Appx 1. Ref Rates'!$U82</f>
        <v>0</v>
      </c>
      <c r="Y1086" s="414">
        <f>(SUM($N310:$Q310)-SUM($N1086:$Q1086)-S1086-U1086-W1086)*'Appx 1. Ref Rates'!$U82</f>
        <v>0</v>
      </c>
      <c r="Z1086" s="414">
        <f>(N($R310)-$R1086-T1086-V1086-X1086)*'Appx 1. Ref Rates'!$U82</f>
        <v>0</v>
      </c>
      <c r="AA1086" s="414">
        <f>(SUM($N310:$Q310)-SUM($N1086:$Q1086)-S1086-U1086-W1086-Y1086)*'Appx 1. Ref Rates'!$U82</f>
        <v>0</v>
      </c>
      <c r="AB1086" s="414">
        <f>(N($R310)-$R1086-T1086-V1086-X1086-Z1086)*'Appx 1. Ref Rates'!$U82</f>
        <v>0</v>
      </c>
      <c r="AC1086" s="400">
        <f t="shared" si="345"/>
        <v>0</v>
      </c>
      <c r="AD1086" s="1743"/>
      <c r="AE1086" s="1083"/>
      <c r="AF1086" s="856"/>
    </row>
    <row r="1087" spans="1:32" ht="15" customHeight="1" outlineLevel="1" x14ac:dyDescent="0.2">
      <c r="A1087" s="11">
        <v>389</v>
      </c>
      <c r="B1087" s="294"/>
      <c r="C1087" s="311"/>
      <c r="D1087" s="311"/>
      <c r="E1087" s="312"/>
      <c r="F1087" s="880" t="str">
        <f>'2. CAD NCCF'!F1087:L1087</f>
        <v>3 month bank acceptance issued</v>
      </c>
      <c r="G1087" s="881"/>
      <c r="H1087" s="881"/>
      <c r="I1087" s="881"/>
      <c r="J1087" s="881"/>
      <c r="K1087" s="881"/>
      <c r="L1087" s="882"/>
      <c r="M1087" s="400">
        <f t="shared" si="344"/>
        <v>0</v>
      </c>
      <c r="N1087" s="411">
        <f>IF(N311="",0,N311*'Appx 1. Ref Rates'!$T83)</f>
        <v>0</v>
      </c>
      <c r="O1087" s="414">
        <f>IF(O311="",0,O311*'Appx 1. Ref Rates'!$T83)</f>
        <v>0</v>
      </c>
      <c r="P1087" s="414">
        <f>IF(P311="",0,P311*'Appx 1. Ref Rates'!$T83)</f>
        <v>0</v>
      </c>
      <c r="Q1087" s="415">
        <f>IF(Q311="",0,Q311*'Appx 1. Ref Rates'!$T83)</f>
        <v>0</v>
      </c>
      <c r="R1087" s="411">
        <f>IF(R311="",0,R311*'Appx 1. Ref Rates'!$U83)</f>
        <v>0</v>
      </c>
      <c r="S1087" s="414">
        <f>(SUM($N311:$Q311)-SUM($N1087:Q1087))*'Appx 1. Ref Rates'!$U83</f>
        <v>0</v>
      </c>
      <c r="T1087" s="414">
        <f>(N($R311-$R1087*'Appx 1. Ref Rates'!$U83))</f>
        <v>0</v>
      </c>
      <c r="U1087" s="414">
        <f>(SUM($N311:$Q311)-SUM($N1087:$Q1087)-S1087)*'Appx 1. Ref Rates'!$U83</f>
        <v>0</v>
      </c>
      <c r="V1087" s="414">
        <f>(N($R311)-$R1087-T1087)*'Appx 1. Ref Rates'!$U83</f>
        <v>0</v>
      </c>
      <c r="W1087" s="414">
        <f>(SUM($N311:$Q311)-SUM($N1087:$Q1087)-S1087-U1087)*'Appx 1. Ref Rates'!$U83</f>
        <v>0</v>
      </c>
      <c r="X1087" s="414">
        <f>(N($R311)-$R1087-T1087-V1087)*'Appx 1. Ref Rates'!$U83</f>
        <v>0</v>
      </c>
      <c r="Y1087" s="414">
        <f>(SUM($N311:$Q311)-SUM($N1087:$Q1087)-S1087-U1087-W1087)*'Appx 1. Ref Rates'!$U83</f>
        <v>0</v>
      </c>
      <c r="Z1087" s="414">
        <f>(N($R311)-$R1087-T1087-V1087-X1087)*'Appx 1. Ref Rates'!$U83</f>
        <v>0</v>
      </c>
      <c r="AA1087" s="414">
        <f>(SUM($N311:$Q311)-SUM($N1087:$Q1087)-S1087-U1087-W1087-Y1087)*'Appx 1. Ref Rates'!$U83</f>
        <v>0</v>
      </c>
      <c r="AB1087" s="414">
        <f>(N($R311)-$R1087-T1087-V1087-X1087-Z1087)*'Appx 1. Ref Rates'!$U83</f>
        <v>0</v>
      </c>
      <c r="AC1087" s="400">
        <f t="shared" ref="AC1087" si="346">M1087-SUM(N1087:AB1087)</f>
        <v>0</v>
      </c>
      <c r="AD1087" s="1743"/>
      <c r="AE1087" s="1083"/>
      <c r="AF1087" s="856"/>
    </row>
    <row r="1088" spans="1:32" ht="15" customHeight="1" outlineLevel="1" x14ac:dyDescent="0.2">
      <c r="A1088" s="11">
        <v>390</v>
      </c>
      <c r="B1088" s="294"/>
      <c r="C1088" s="257"/>
      <c r="D1088" s="265"/>
      <c r="E1088" s="877" t="str">
        <f>'2. CAD NCCF'!E1088:L1088</f>
        <v>Other deposits</v>
      </c>
      <c r="F1088" s="878"/>
      <c r="G1088" s="878"/>
      <c r="H1088" s="878"/>
      <c r="I1088" s="878"/>
      <c r="J1088" s="878"/>
      <c r="K1088" s="878"/>
      <c r="L1088" s="879"/>
      <c r="M1088" s="399">
        <f>SUBTOTAL(9,M1089:M1090)</f>
        <v>0</v>
      </c>
      <c r="N1088" s="402">
        <f t="shared" ref="N1088:AC1088" si="347">SUBTOTAL(9,N1089:N1090)</f>
        <v>0</v>
      </c>
      <c r="O1088" s="406">
        <f t="shared" si="347"/>
        <v>0</v>
      </c>
      <c r="P1088" s="405">
        <f t="shared" si="347"/>
        <v>0</v>
      </c>
      <c r="Q1088" s="407">
        <f t="shared" si="347"/>
        <v>0</v>
      </c>
      <c r="R1088" s="402">
        <f t="shared" si="347"/>
        <v>0</v>
      </c>
      <c r="S1088" s="406">
        <f t="shared" si="347"/>
        <v>0</v>
      </c>
      <c r="T1088" s="405">
        <f t="shared" si="347"/>
        <v>0</v>
      </c>
      <c r="U1088" s="405">
        <f t="shared" si="347"/>
        <v>0</v>
      </c>
      <c r="V1088" s="405">
        <f t="shared" si="347"/>
        <v>0</v>
      </c>
      <c r="W1088" s="405">
        <f t="shared" si="347"/>
        <v>0</v>
      </c>
      <c r="X1088" s="405">
        <f t="shared" si="347"/>
        <v>0</v>
      </c>
      <c r="Y1088" s="405">
        <f t="shared" si="347"/>
        <v>0</v>
      </c>
      <c r="Z1088" s="405">
        <f t="shared" si="347"/>
        <v>0</v>
      </c>
      <c r="AA1088" s="405">
        <f t="shared" si="347"/>
        <v>0</v>
      </c>
      <c r="AB1088" s="403">
        <f t="shared" si="347"/>
        <v>0</v>
      </c>
      <c r="AC1088" s="407">
        <f t="shared" si="347"/>
        <v>0</v>
      </c>
      <c r="AD1088" s="1743"/>
      <c r="AE1088" s="1083"/>
      <c r="AF1088" s="856"/>
    </row>
    <row r="1089" spans="1:32" ht="15" customHeight="1" outlineLevel="1" x14ac:dyDescent="0.2">
      <c r="A1089" s="11">
        <v>391</v>
      </c>
      <c r="B1089" s="294"/>
      <c r="C1089" s="311"/>
      <c r="D1089" s="311"/>
      <c r="E1089" s="312"/>
      <c r="F1089" s="880" t="str">
        <f>'2. CAD NCCF'!F1089:L1089</f>
        <v>Swapped intrabank deposits</v>
      </c>
      <c r="G1089" s="881"/>
      <c r="H1089" s="881"/>
      <c r="I1089" s="881"/>
      <c r="J1089" s="881"/>
      <c r="K1089" s="881"/>
      <c r="L1089" s="882"/>
      <c r="M1089" s="400">
        <f t="shared" ref="M1089:AB1090" si="348">M313</f>
        <v>0</v>
      </c>
      <c r="N1089" s="411">
        <f t="shared" si="348"/>
        <v>0</v>
      </c>
      <c r="O1089" s="414">
        <f t="shared" si="348"/>
        <v>0</v>
      </c>
      <c r="P1089" s="414">
        <f t="shared" si="348"/>
        <v>0</v>
      </c>
      <c r="Q1089" s="415">
        <f t="shared" si="348"/>
        <v>0</v>
      </c>
      <c r="R1089" s="411">
        <f t="shared" si="348"/>
        <v>0</v>
      </c>
      <c r="S1089" s="413">
        <f t="shared" si="348"/>
        <v>0</v>
      </c>
      <c r="T1089" s="413">
        <f t="shared" si="348"/>
        <v>0</v>
      </c>
      <c r="U1089" s="413">
        <f t="shared" si="348"/>
        <v>0</v>
      </c>
      <c r="V1089" s="413">
        <f t="shared" si="348"/>
        <v>0</v>
      </c>
      <c r="W1089" s="413">
        <f t="shared" si="348"/>
        <v>0</v>
      </c>
      <c r="X1089" s="414">
        <f t="shared" si="348"/>
        <v>0</v>
      </c>
      <c r="Y1089" s="413">
        <f t="shared" si="348"/>
        <v>0</v>
      </c>
      <c r="Z1089" s="413">
        <f t="shared" si="348"/>
        <v>0</v>
      </c>
      <c r="AA1089" s="413">
        <f t="shared" si="348"/>
        <v>0</v>
      </c>
      <c r="AB1089" s="413">
        <f t="shared" si="348"/>
        <v>0</v>
      </c>
      <c r="AC1089" s="400">
        <f t="shared" si="345"/>
        <v>0</v>
      </c>
      <c r="AD1089" s="1743"/>
      <c r="AE1089" s="1083"/>
      <c r="AF1089" s="856"/>
    </row>
    <row r="1090" spans="1:32" ht="15" customHeight="1" outlineLevel="1" x14ac:dyDescent="0.2">
      <c r="A1090" s="11">
        <v>392</v>
      </c>
      <c r="B1090" s="294"/>
      <c r="C1090" s="311"/>
      <c r="D1090" s="311"/>
      <c r="E1090" s="312"/>
      <c r="F1090" s="979" t="str">
        <f>'2. CAD NCCF'!F1090:L1090</f>
        <v>Deposits from affiliates</v>
      </c>
      <c r="G1090" s="980"/>
      <c r="H1090" s="980"/>
      <c r="I1090" s="980"/>
      <c r="J1090" s="980"/>
      <c r="K1090" s="980"/>
      <c r="L1090" s="981"/>
      <c r="M1090" s="400">
        <f t="shared" si="348"/>
        <v>0</v>
      </c>
      <c r="N1090" s="411">
        <f t="shared" si="348"/>
        <v>0</v>
      </c>
      <c r="O1090" s="414">
        <f t="shared" si="348"/>
        <v>0</v>
      </c>
      <c r="P1090" s="414">
        <f t="shared" si="348"/>
        <v>0</v>
      </c>
      <c r="Q1090" s="415">
        <f t="shared" si="348"/>
        <v>0</v>
      </c>
      <c r="R1090" s="411">
        <f t="shared" si="348"/>
        <v>0</v>
      </c>
      <c r="S1090" s="413">
        <f t="shared" si="348"/>
        <v>0</v>
      </c>
      <c r="T1090" s="413">
        <f t="shared" si="348"/>
        <v>0</v>
      </c>
      <c r="U1090" s="413">
        <f t="shared" si="348"/>
        <v>0</v>
      </c>
      <c r="V1090" s="413">
        <f t="shared" si="348"/>
        <v>0</v>
      </c>
      <c r="W1090" s="413">
        <f t="shared" si="348"/>
        <v>0</v>
      </c>
      <c r="X1090" s="414">
        <f t="shared" si="348"/>
        <v>0</v>
      </c>
      <c r="Y1090" s="413">
        <f t="shared" si="348"/>
        <v>0</v>
      </c>
      <c r="Z1090" s="413">
        <f t="shared" si="348"/>
        <v>0</v>
      </c>
      <c r="AA1090" s="413">
        <f t="shared" si="348"/>
        <v>0</v>
      </c>
      <c r="AB1090" s="413">
        <f t="shared" si="348"/>
        <v>0</v>
      </c>
      <c r="AC1090" s="400">
        <f t="shared" si="345"/>
        <v>0</v>
      </c>
      <c r="AD1090" s="1744"/>
      <c r="AE1090" s="858"/>
      <c r="AF1090" s="859"/>
    </row>
    <row r="1091" spans="1:32" ht="15" customHeight="1" outlineLevel="1" x14ac:dyDescent="0.2">
      <c r="A1091" s="11">
        <v>326</v>
      </c>
      <c r="B1091" s="294"/>
      <c r="C1091" s="1048" t="str">
        <f>'2. CAD NCCF'!C1091:AF1091</f>
        <v>Wholesale Issuance</v>
      </c>
      <c r="D1091" s="1049"/>
      <c r="E1091" s="1049"/>
      <c r="F1091" s="1049"/>
      <c r="G1091" s="1049"/>
      <c r="H1091" s="1049"/>
      <c r="I1091" s="1049"/>
      <c r="J1091" s="1049"/>
      <c r="K1091" s="1049"/>
      <c r="L1091" s="1049"/>
      <c r="M1091" s="1049"/>
      <c r="N1091" s="1049"/>
      <c r="O1091" s="1049"/>
      <c r="P1091" s="1049"/>
      <c r="Q1091" s="1049"/>
      <c r="R1091" s="1049"/>
      <c r="S1091" s="1049"/>
      <c r="T1091" s="1049"/>
      <c r="U1091" s="1049"/>
      <c r="V1091" s="1049"/>
      <c r="W1091" s="1049"/>
      <c r="X1091" s="1049"/>
      <c r="Y1091" s="1049"/>
      <c r="Z1091" s="1049"/>
      <c r="AA1091" s="1049"/>
      <c r="AB1091" s="1049"/>
      <c r="AC1091" s="1049"/>
      <c r="AD1091" s="1049"/>
      <c r="AE1091" s="1049"/>
      <c r="AF1091" s="1050"/>
    </row>
    <row r="1092" spans="1:32" ht="15" customHeight="1" outlineLevel="1" x14ac:dyDescent="0.2">
      <c r="A1092" s="11">
        <v>327</v>
      </c>
      <c r="B1092" s="294"/>
      <c r="C1092" s="257"/>
      <c r="D1092" s="1080" t="str">
        <f>'2. CAD NCCF'!D1092:L1092</f>
        <v>Wholesale unsecured debt issuance</v>
      </c>
      <c r="E1092" s="1081"/>
      <c r="F1092" s="1081"/>
      <c r="G1092" s="1081"/>
      <c r="H1092" s="1081"/>
      <c r="I1092" s="1081"/>
      <c r="J1092" s="1081"/>
      <c r="K1092" s="1081"/>
      <c r="L1092" s="1092"/>
      <c r="M1092" s="399">
        <f>SUBTOTAL(9,M1093:M1098)</f>
        <v>0</v>
      </c>
      <c r="N1092" s="402">
        <f t="shared" ref="N1092:AC1092" si="349">SUBTOTAL(9,N1093:N1098)</f>
        <v>0</v>
      </c>
      <c r="O1092" s="406">
        <f t="shared" si="349"/>
        <v>0</v>
      </c>
      <c r="P1092" s="405">
        <f t="shared" si="349"/>
        <v>0</v>
      </c>
      <c r="Q1092" s="407">
        <f t="shared" si="349"/>
        <v>0</v>
      </c>
      <c r="R1092" s="402">
        <f t="shared" si="349"/>
        <v>0</v>
      </c>
      <c r="S1092" s="406">
        <f t="shared" si="349"/>
        <v>0</v>
      </c>
      <c r="T1092" s="405">
        <f t="shared" si="349"/>
        <v>0</v>
      </c>
      <c r="U1092" s="405">
        <f t="shared" si="349"/>
        <v>0</v>
      </c>
      <c r="V1092" s="405">
        <f t="shared" si="349"/>
        <v>0</v>
      </c>
      <c r="W1092" s="405">
        <f t="shared" si="349"/>
        <v>0</v>
      </c>
      <c r="X1092" s="405">
        <f t="shared" si="349"/>
        <v>0</v>
      </c>
      <c r="Y1092" s="405">
        <f t="shared" si="349"/>
        <v>0</v>
      </c>
      <c r="Z1092" s="405">
        <f t="shared" si="349"/>
        <v>0</v>
      </c>
      <c r="AA1092" s="405">
        <f t="shared" si="349"/>
        <v>0</v>
      </c>
      <c r="AB1092" s="403">
        <f t="shared" si="349"/>
        <v>0</v>
      </c>
      <c r="AC1092" s="407">
        <f t="shared" si="349"/>
        <v>0</v>
      </c>
      <c r="AD1092" s="1577"/>
      <c r="AE1092" s="1595"/>
      <c r="AF1092" s="1596"/>
    </row>
    <row r="1093" spans="1:32" ht="15" customHeight="1" outlineLevel="1" x14ac:dyDescent="0.2">
      <c r="A1093" s="11">
        <v>328</v>
      </c>
      <c r="B1093" s="294"/>
      <c r="C1093" s="263"/>
      <c r="D1093" s="263"/>
      <c r="E1093" s="264"/>
      <c r="F1093" s="880" t="str">
        <f>'2. CAD NCCF'!F1093:L1093</f>
        <v>Bankers' acceptances (BAs)</v>
      </c>
      <c r="G1093" s="881"/>
      <c r="H1093" s="881"/>
      <c r="I1093" s="881"/>
      <c r="J1093" s="881"/>
      <c r="K1093" s="881"/>
      <c r="L1093" s="882"/>
      <c r="M1093" s="400">
        <f t="shared" ref="M1093:AB1098" si="350">M317</f>
        <v>0</v>
      </c>
      <c r="N1093" s="411">
        <f t="shared" si="350"/>
        <v>0</v>
      </c>
      <c r="O1093" s="414">
        <f t="shared" si="350"/>
        <v>0</v>
      </c>
      <c r="P1093" s="414">
        <f t="shared" si="350"/>
        <v>0</v>
      </c>
      <c r="Q1093" s="415">
        <f t="shared" si="350"/>
        <v>0</v>
      </c>
      <c r="R1093" s="411">
        <f t="shared" si="350"/>
        <v>0</v>
      </c>
      <c r="S1093" s="413">
        <f t="shared" si="350"/>
        <v>0</v>
      </c>
      <c r="T1093" s="413">
        <f t="shared" si="350"/>
        <v>0</v>
      </c>
      <c r="U1093" s="413">
        <f t="shared" si="350"/>
        <v>0</v>
      </c>
      <c r="V1093" s="413">
        <f t="shared" si="350"/>
        <v>0</v>
      </c>
      <c r="W1093" s="413">
        <f t="shared" si="350"/>
        <v>0</v>
      </c>
      <c r="X1093" s="414">
        <f t="shared" si="350"/>
        <v>0</v>
      </c>
      <c r="Y1093" s="413">
        <f t="shared" si="350"/>
        <v>0</v>
      </c>
      <c r="Z1093" s="413">
        <f t="shared" si="350"/>
        <v>0</v>
      </c>
      <c r="AA1093" s="413">
        <f t="shared" si="350"/>
        <v>0</v>
      </c>
      <c r="AB1093" s="413">
        <f t="shared" si="350"/>
        <v>0</v>
      </c>
      <c r="AC1093" s="400">
        <f t="shared" ref="AC1093:AC1104" si="351">M1093-SUM(N1093:AB1093)</f>
        <v>0</v>
      </c>
      <c r="AD1093" s="1671"/>
      <c r="AE1093" s="852"/>
      <c r="AF1093" s="853"/>
    </row>
    <row r="1094" spans="1:32" ht="15" customHeight="1" outlineLevel="1" x14ac:dyDescent="0.2">
      <c r="A1094" s="11">
        <v>329</v>
      </c>
      <c r="B1094" s="294"/>
      <c r="C1094" s="263"/>
      <c r="D1094" s="263"/>
      <c r="E1094" s="264"/>
      <c r="F1094" s="880" t="str">
        <f>'2. CAD NCCF'!F1094:L1094</f>
        <v>Commercial paper issued</v>
      </c>
      <c r="G1094" s="881"/>
      <c r="H1094" s="881"/>
      <c r="I1094" s="881"/>
      <c r="J1094" s="881"/>
      <c r="K1094" s="881"/>
      <c r="L1094" s="882"/>
      <c r="M1094" s="400">
        <f t="shared" si="350"/>
        <v>0</v>
      </c>
      <c r="N1094" s="411">
        <f t="shared" si="350"/>
        <v>0</v>
      </c>
      <c r="O1094" s="414">
        <f t="shared" si="350"/>
        <v>0</v>
      </c>
      <c r="P1094" s="414">
        <f t="shared" si="350"/>
        <v>0</v>
      </c>
      <c r="Q1094" s="415">
        <f t="shared" si="350"/>
        <v>0</v>
      </c>
      <c r="R1094" s="411">
        <f t="shared" si="350"/>
        <v>0</v>
      </c>
      <c r="S1094" s="413">
        <f t="shared" si="350"/>
        <v>0</v>
      </c>
      <c r="T1094" s="413">
        <f t="shared" si="350"/>
        <v>0</v>
      </c>
      <c r="U1094" s="413">
        <f t="shared" si="350"/>
        <v>0</v>
      </c>
      <c r="V1094" s="413">
        <f t="shared" si="350"/>
        <v>0</v>
      </c>
      <c r="W1094" s="413">
        <f t="shared" si="350"/>
        <v>0</v>
      </c>
      <c r="X1094" s="414">
        <f t="shared" si="350"/>
        <v>0</v>
      </c>
      <c r="Y1094" s="413">
        <f t="shared" si="350"/>
        <v>0</v>
      </c>
      <c r="Z1094" s="413">
        <f t="shared" si="350"/>
        <v>0</v>
      </c>
      <c r="AA1094" s="413">
        <f t="shared" si="350"/>
        <v>0</v>
      </c>
      <c r="AB1094" s="413">
        <f t="shared" si="350"/>
        <v>0</v>
      </c>
      <c r="AC1094" s="400">
        <f t="shared" si="351"/>
        <v>0</v>
      </c>
      <c r="AD1094" s="1743"/>
      <c r="AE1094" s="1083"/>
      <c r="AF1094" s="856"/>
    </row>
    <row r="1095" spans="1:32" ht="15" customHeight="1" outlineLevel="1" x14ac:dyDescent="0.2">
      <c r="A1095" s="11">
        <v>330</v>
      </c>
      <c r="B1095" s="294"/>
      <c r="C1095" s="263"/>
      <c r="D1095" s="263"/>
      <c r="E1095" s="264"/>
      <c r="F1095" s="880" t="str">
        <f>'2. CAD NCCF'!F1095:L1095</f>
        <v>Certificates of deposit and bearer deposit notes issued</v>
      </c>
      <c r="G1095" s="881"/>
      <c r="H1095" s="881"/>
      <c r="I1095" s="881"/>
      <c r="J1095" s="881"/>
      <c r="K1095" s="881"/>
      <c r="L1095" s="882"/>
      <c r="M1095" s="400">
        <f t="shared" si="350"/>
        <v>0</v>
      </c>
      <c r="N1095" s="411">
        <f t="shared" si="350"/>
        <v>0</v>
      </c>
      <c r="O1095" s="414">
        <f t="shared" si="350"/>
        <v>0</v>
      </c>
      <c r="P1095" s="414">
        <f t="shared" si="350"/>
        <v>0</v>
      </c>
      <c r="Q1095" s="415">
        <f t="shared" si="350"/>
        <v>0</v>
      </c>
      <c r="R1095" s="411">
        <f t="shared" si="350"/>
        <v>0</v>
      </c>
      <c r="S1095" s="413">
        <f t="shared" si="350"/>
        <v>0</v>
      </c>
      <c r="T1095" s="413">
        <f t="shared" si="350"/>
        <v>0</v>
      </c>
      <c r="U1095" s="413">
        <f t="shared" si="350"/>
        <v>0</v>
      </c>
      <c r="V1095" s="413">
        <f t="shared" si="350"/>
        <v>0</v>
      </c>
      <c r="W1095" s="413">
        <f t="shared" si="350"/>
        <v>0</v>
      </c>
      <c r="X1095" s="414">
        <f t="shared" si="350"/>
        <v>0</v>
      </c>
      <c r="Y1095" s="413">
        <f t="shared" si="350"/>
        <v>0</v>
      </c>
      <c r="Z1095" s="413">
        <f t="shared" si="350"/>
        <v>0</v>
      </c>
      <c r="AA1095" s="413">
        <f t="shared" si="350"/>
        <v>0</v>
      </c>
      <c r="AB1095" s="413">
        <f t="shared" si="350"/>
        <v>0</v>
      </c>
      <c r="AC1095" s="400">
        <f t="shared" si="351"/>
        <v>0</v>
      </c>
      <c r="AD1095" s="1743"/>
      <c r="AE1095" s="1083"/>
      <c r="AF1095" s="856"/>
    </row>
    <row r="1096" spans="1:32" ht="15" customHeight="1" outlineLevel="1" x14ac:dyDescent="0.2">
      <c r="A1096" s="11">
        <v>331</v>
      </c>
      <c r="B1096" s="294"/>
      <c r="C1096" s="263"/>
      <c r="D1096" s="263"/>
      <c r="E1096" s="264"/>
      <c r="F1096" s="880" t="str">
        <f>'2. CAD NCCF'!F1096:L1096</f>
        <v>Wholesale/commercial structured notes</v>
      </c>
      <c r="G1096" s="881"/>
      <c r="H1096" s="881"/>
      <c r="I1096" s="881"/>
      <c r="J1096" s="881"/>
      <c r="K1096" s="881"/>
      <c r="L1096" s="882"/>
      <c r="M1096" s="400">
        <f t="shared" si="350"/>
        <v>0</v>
      </c>
      <c r="N1096" s="411">
        <f t="shared" si="350"/>
        <v>0</v>
      </c>
      <c r="O1096" s="414">
        <f t="shared" si="350"/>
        <v>0</v>
      </c>
      <c r="P1096" s="414">
        <f t="shared" si="350"/>
        <v>0</v>
      </c>
      <c r="Q1096" s="415">
        <f t="shared" si="350"/>
        <v>0</v>
      </c>
      <c r="R1096" s="411">
        <f t="shared" si="350"/>
        <v>0</v>
      </c>
      <c r="S1096" s="413">
        <f t="shared" si="350"/>
        <v>0</v>
      </c>
      <c r="T1096" s="413">
        <f t="shared" si="350"/>
        <v>0</v>
      </c>
      <c r="U1096" s="413">
        <f t="shared" si="350"/>
        <v>0</v>
      </c>
      <c r="V1096" s="413">
        <f t="shared" si="350"/>
        <v>0</v>
      </c>
      <c r="W1096" s="413">
        <f t="shared" si="350"/>
        <v>0</v>
      </c>
      <c r="X1096" s="414">
        <f t="shared" si="350"/>
        <v>0</v>
      </c>
      <c r="Y1096" s="413">
        <f t="shared" si="350"/>
        <v>0</v>
      </c>
      <c r="Z1096" s="413">
        <f t="shared" si="350"/>
        <v>0</v>
      </c>
      <c r="AA1096" s="413">
        <f t="shared" si="350"/>
        <v>0</v>
      </c>
      <c r="AB1096" s="413">
        <f t="shared" si="350"/>
        <v>0</v>
      </c>
      <c r="AC1096" s="400">
        <f t="shared" si="351"/>
        <v>0</v>
      </c>
      <c r="AD1096" s="1743"/>
      <c r="AE1096" s="1083"/>
      <c r="AF1096" s="856"/>
    </row>
    <row r="1097" spans="1:32" ht="15" customHeight="1" outlineLevel="1" x14ac:dyDescent="0.2">
      <c r="A1097" s="11">
        <v>331</v>
      </c>
      <c r="B1097" s="294"/>
      <c r="C1097" s="263"/>
      <c r="D1097" s="263"/>
      <c r="E1097" s="264"/>
      <c r="F1097" s="880" t="str">
        <f>'2. CAD NCCF'!F1097:L1097</f>
        <v>Senior unsecured debt issued</v>
      </c>
      <c r="G1097" s="881"/>
      <c r="H1097" s="881"/>
      <c r="I1097" s="881"/>
      <c r="J1097" s="881"/>
      <c r="K1097" s="881"/>
      <c r="L1097" s="882"/>
      <c r="M1097" s="400">
        <f t="shared" si="350"/>
        <v>0</v>
      </c>
      <c r="N1097" s="411">
        <f t="shared" si="350"/>
        <v>0</v>
      </c>
      <c r="O1097" s="414">
        <f t="shared" si="350"/>
        <v>0</v>
      </c>
      <c r="P1097" s="414">
        <f t="shared" si="350"/>
        <v>0</v>
      </c>
      <c r="Q1097" s="415">
        <f t="shared" si="350"/>
        <v>0</v>
      </c>
      <c r="R1097" s="411">
        <f t="shared" si="350"/>
        <v>0</v>
      </c>
      <c r="S1097" s="413">
        <f t="shared" si="350"/>
        <v>0</v>
      </c>
      <c r="T1097" s="413">
        <f t="shared" si="350"/>
        <v>0</v>
      </c>
      <c r="U1097" s="413">
        <f t="shared" si="350"/>
        <v>0</v>
      </c>
      <c r="V1097" s="413">
        <f t="shared" si="350"/>
        <v>0</v>
      </c>
      <c r="W1097" s="413">
        <f t="shared" si="350"/>
        <v>0</v>
      </c>
      <c r="X1097" s="414">
        <f t="shared" si="350"/>
        <v>0</v>
      </c>
      <c r="Y1097" s="413">
        <f t="shared" si="350"/>
        <v>0</v>
      </c>
      <c r="Z1097" s="413">
        <f t="shared" si="350"/>
        <v>0</v>
      </c>
      <c r="AA1097" s="413">
        <f t="shared" si="350"/>
        <v>0</v>
      </c>
      <c r="AB1097" s="413">
        <f t="shared" si="350"/>
        <v>0</v>
      </c>
      <c r="AC1097" s="400">
        <f t="shared" si="351"/>
        <v>0</v>
      </c>
      <c r="AD1097" s="1743"/>
      <c r="AE1097" s="1083"/>
      <c r="AF1097" s="856"/>
    </row>
    <row r="1098" spans="1:32" ht="15" customHeight="1" outlineLevel="1" x14ac:dyDescent="0.2">
      <c r="A1098" s="11">
        <v>331</v>
      </c>
      <c r="B1098" s="294"/>
      <c r="C1098" s="263"/>
      <c r="D1098" s="263"/>
      <c r="E1098" s="264"/>
      <c r="F1098" s="880" t="str">
        <f>'2. CAD NCCF'!F1098:L1098</f>
        <v>Subordinated debt issued</v>
      </c>
      <c r="G1098" s="881"/>
      <c r="H1098" s="881"/>
      <c r="I1098" s="881"/>
      <c r="J1098" s="881"/>
      <c r="K1098" s="881"/>
      <c r="L1098" s="882"/>
      <c r="M1098" s="400">
        <f t="shared" si="350"/>
        <v>0</v>
      </c>
      <c r="N1098" s="411">
        <f t="shared" si="350"/>
        <v>0</v>
      </c>
      <c r="O1098" s="414">
        <f t="shared" si="350"/>
        <v>0</v>
      </c>
      <c r="P1098" s="414">
        <f t="shared" si="350"/>
        <v>0</v>
      </c>
      <c r="Q1098" s="415">
        <f t="shared" si="350"/>
        <v>0</v>
      </c>
      <c r="R1098" s="411">
        <f t="shared" si="350"/>
        <v>0</v>
      </c>
      <c r="S1098" s="413">
        <f t="shared" si="350"/>
        <v>0</v>
      </c>
      <c r="T1098" s="413">
        <f t="shared" si="350"/>
        <v>0</v>
      </c>
      <c r="U1098" s="413">
        <f t="shared" si="350"/>
        <v>0</v>
      </c>
      <c r="V1098" s="413">
        <f t="shared" si="350"/>
        <v>0</v>
      </c>
      <c r="W1098" s="413">
        <f t="shared" si="350"/>
        <v>0</v>
      </c>
      <c r="X1098" s="414">
        <f t="shared" si="350"/>
        <v>0</v>
      </c>
      <c r="Y1098" s="413">
        <f t="shared" si="350"/>
        <v>0</v>
      </c>
      <c r="Z1098" s="413">
        <f t="shared" si="350"/>
        <v>0</v>
      </c>
      <c r="AA1098" s="413">
        <f t="shared" si="350"/>
        <v>0</v>
      </c>
      <c r="AB1098" s="413">
        <f t="shared" si="350"/>
        <v>0</v>
      </c>
      <c r="AC1098" s="400">
        <f t="shared" si="351"/>
        <v>0</v>
      </c>
      <c r="AD1098" s="1744"/>
      <c r="AE1098" s="858"/>
      <c r="AF1098" s="859"/>
    </row>
    <row r="1099" spans="1:32" ht="15" customHeight="1" outlineLevel="1" x14ac:dyDescent="0.2">
      <c r="A1099" s="11">
        <v>327</v>
      </c>
      <c r="B1099" s="294"/>
      <c r="C1099" s="257"/>
      <c r="D1099" s="868" t="str">
        <f>'2. CAD NCCF'!D1099:AF1099</f>
        <v>Wholesale secured debt issuance</v>
      </c>
      <c r="E1099" s="869"/>
      <c r="F1099" s="869"/>
      <c r="G1099" s="869"/>
      <c r="H1099" s="869"/>
      <c r="I1099" s="869"/>
      <c r="J1099" s="869"/>
      <c r="K1099" s="869"/>
      <c r="L1099" s="870"/>
      <c r="M1099" s="399">
        <f>SUBTOTAL(9,M1100:M1104)</f>
        <v>0</v>
      </c>
      <c r="N1099" s="402">
        <f t="shared" ref="N1099:AC1099" si="352">SUBTOTAL(9,N1100:N1104)</f>
        <v>0</v>
      </c>
      <c r="O1099" s="406">
        <f t="shared" si="352"/>
        <v>0</v>
      </c>
      <c r="P1099" s="405">
        <f t="shared" si="352"/>
        <v>0</v>
      </c>
      <c r="Q1099" s="407">
        <f t="shared" si="352"/>
        <v>0</v>
      </c>
      <c r="R1099" s="402">
        <f t="shared" si="352"/>
        <v>0</v>
      </c>
      <c r="S1099" s="406">
        <f t="shared" si="352"/>
        <v>0</v>
      </c>
      <c r="T1099" s="405">
        <f t="shared" si="352"/>
        <v>0</v>
      </c>
      <c r="U1099" s="405">
        <f t="shared" si="352"/>
        <v>0</v>
      </c>
      <c r="V1099" s="405">
        <f t="shared" si="352"/>
        <v>0</v>
      </c>
      <c r="W1099" s="405">
        <f t="shared" si="352"/>
        <v>0</v>
      </c>
      <c r="X1099" s="405">
        <f t="shared" si="352"/>
        <v>0</v>
      </c>
      <c r="Y1099" s="405">
        <f t="shared" si="352"/>
        <v>0</v>
      </c>
      <c r="Z1099" s="405">
        <f t="shared" si="352"/>
        <v>0</v>
      </c>
      <c r="AA1099" s="405">
        <f t="shared" si="352"/>
        <v>0</v>
      </c>
      <c r="AB1099" s="403">
        <f t="shared" si="352"/>
        <v>0</v>
      </c>
      <c r="AC1099" s="407">
        <f t="shared" si="352"/>
        <v>0</v>
      </c>
      <c r="AD1099" s="1577"/>
      <c r="AE1099" s="1595"/>
      <c r="AF1099" s="1596"/>
    </row>
    <row r="1100" spans="1:32" ht="15" customHeight="1" outlineLevel="1" x14ac:dyDescent="0.2">
      <c r="A1100" s="11">
        <v>328</v>
      </c>
      <c r="B1100" s="294"/>
      <c r="C1100" s="263"/>
      <c r="D1100" s="263"/>
      <c r="E1100" s="264"/>
      <c r="F1100" s="880" t="str">
        <f>'2. CAD NCCF'!F1100:L1100</f>
        <v>FI's ABCP</v>
      </c>
      <c r="G1100" s="881"/>
      <c r="H1100" s="881"/>
      <c r="I1100" s="881"/>
      <c r="J1100" s="881"/>
      <c r="K1100" s="881"/>
      <c r="L1100" s="882"/>
      <c r="M1100" s="400">
        <f t="shared" ref="M1100:AB1104" si="353">M324</f>
        <v>0</v>
      </c>
      <c r="N1100" s="411">
        <f t="shared" si="353"/>
        <v>0</v>
      </c>
      <c r="O1100" s="414">
        <f t="shared" si="353"/>
        <v>0</v>
      </c>
      <c r="P1100" s="414">
        <f t="shared" si="353"/>
        <v>0</v>
      </c>
      <c r="Q1100" s="415">
        <f t="shared" si="353"/>
        <v>0</v>
      </c>
      <c r="R1100" s="411">
        <f t="shared" si="353"/>
        <v>0</v>
      </c>
      <c r="S1100" s="413">
        <f t="shared" si="353"/>
        <v>0</v>
      </c>
      <c r="T1100" s="413">
        <f t="shared" si="353"/>
        <v>0</v>
      </c>
      <c r="U1100" s="413">
        <f t="shared" si="353"/>
        <v>0</v>
      </c>
      <c r="V1100" s="413">
        <f t="shared" si="353"/>
        <v>0</v>
      </c>
      <c r="W1100" s="413">
        <f t="shared" si="353"/>
        <v>0</v>
      </c>
      <c r="X1100" s="414">
        <f t="shared" si="353"/>
        <v>0</v>
      </c>
      <c r="Y1100" s="413">
        <f t="shared" si="353"/>
        <v>0</v>
      </c>
      <c r="Z1100" s="413">
        <f t="shared" si="353"/>
        <v>0</v>
      </c>
      <c r="AA1100" s="413">
        <f t="shared" si="353"/>
        <v>0</v>
      </c>
      <c r="AB1100" s="413">
        <f t="shared" si="353"/>
        <v>0</v>
      </c>
      <c r="AC1100" s="400">
        <f t="shared" si="351"/>
        <v>0</v>
      </c>
      <c r="AD1100" s="1671"/>
      <c r="AE1100" s="852"/>
      <c r="AF1100" s="853"/>
    </row>
    <row r="1101" spans="1:32" ht="15" customHeight="1" outlineLevel="1" x14ac:dyDescent="0.2">
      <c r="A1101" s="11">
        <v>329</v>
      </c>
      <c r="B1101" s="294"/>
      <c r="C1101" s="263"/>
      <c r="D1101" s="263"/>
      <c r="E1101" s="264"/>
      <c r="F1101" s="880" t="str">
        <f>'2. CAD NCCF'!F1101:L1101</f>
        <v>FI's covered bonds</v>
      </c>
      <c r="G1101" s="881"/>
      <c r="H1101" s="881"/>
      <c r="I1101" s="881"/>
      <c r="J1101" s="881"/>
      <c r="K1101" s="881"/>
      <c r="L1101" s="882"/>
      <c r="M1101" s="400">
        <f t="shared" si="353"/>
        <v>0</v>
      </c>
      <c r="N1101" s="411">
        <f t="shared" si="353"/>
        <v>0</v>
      </c>
      <c r="O1101" s="414">
        <f t="shared" si="353"/>
        <v>0</v>
      </c>
      <c r="P1101" s="414">
        <f t="shared" si="353"/>
        <v>0</v>
      </c>
      <c r="Q1101" s="415">
        <f t="shared" si="353"/>
        <v>0</v>
      </c>
      <c r="R1101" s="411">
        <f t="shared" si="353"/>
        <v>0</v>
      </c>
      <c r="S1101" s="413">
        <f t="shared" si="353"/>
        <v>0</v>
      </c>
      <c r="T1101" s="413">
        <f t="shared" si="353"/>
        <v>0</v>
      </c>
      <c r="U1101" s="413">
        <f t="shared" si="353"/>
        <v>0</v>
      </c>
      <c r="V1101" s="413">
        <f t="shared" si="353"/>
        <v>0</v>
      </c>
      <c r="W1101" s="413">
        <f t="shared" si="353"/>
        <v>0</v>
      </c>
      <c r="X1101" s="414">
        <f t="shared" si="353"/>
        <v>0</v>
      </c>
      <c r="Y1101" s="413">
        <f t="shared" si="353"/>
        <v>0</v>
      </c>
      <c r="Z1101" s="413">
        <f t="shared" si="353"/>
        <v>0</v>
      </c>
      <c r="AA1101" s="413">
        <f t="shared" si="353"/>
        <v>0</v>
      </c>
      <c r="AB1101" s="413">
        <f t="shared" si="353"/>
        <v>0</v>
      </c>
      <c r="AC1101" s="400">
        <f t="shared" si="351"/>
        <v>0</v>
      </c>
      <c r="AD1101" s="1743"/>
      <c r="AE1101" s="1083"/>
      <c r="AF1101" s="856"/>
    </row>
    <row r="1102" spans="1:32" ht="15" customHeight="1" outlineLevel="1" x14ac:dyDescent="0.2">
      <c r="A1102" s="11">
        <v>330</v>
      </c>
      <c r="B1102" s="294"/>
      <c r="C1102" s="263"/>
      <c r="D1102" s="263"/>
      <c r="E1102" s="264"/>
      <c r="F1102" s="880" t="str">
        <f>'2. CAD NCCF'!F1102:L1102</f>
        <v>FI's ABS and MBS</v>
      </c>
      <c r="G1102" s="881"/>
      <c r="H1102" s="881"/>
      <c r="I1102" s="881"/>
      <c r="J1102" s="881"/>
      <c r="K1102" s="881"/>
      <c r="L1102" s="882"/>
      <c r="M1102" s="400">
        <f t="shared" si="353"/>
        <v>0</v>
      </c>
      <c r="N1102" s="411">
        <f t="shared" si="353"/>
        <v>0</v>
      </c>
      <c r="O1102" s="414">
        <f t="shared" si="353"/>
        <v>0</v>
      </c>
      <c r="P1102" s="414">
        <f t="shared" si="353"/>
        <v>0</v>
      </c>
      <c r="Q1102" s="415">
        <f t="shared" si="353"/>
        <v>0</v>
      </c>
      <c r="R1102" s="411">
        <f t="shared" si="353"/>
        <v>0</v>
      </c>
      <c r="S1102" s="413">
        <f t="shared" si="353"/>
        <v>0</v>
      </c>
      <c r="T1102" s="413">
        <f t="shared" si="353"/>
        <v>0</v>
      </c>
      <c r="U1102" s="413">
        <f t="shared" si="353"/>
        <v>0</v>
      </c>
      <c r="V1102" s="413">
        <f t="shared" si="353"/>
        <v>0</v>
      </c>
      <c r="W1102" s="413">
        <f t="shared" si="353"/>
        <v>0</v>
      </c>
      <c r="X1102" s="414">
        <f t="shared" si="353"/>
        <v>0</v>
      </c>
      <c r="Y1102" s="413">
        <f t="shared" si="353"/>
        <v>0</v>
      </c>
      <c r="Z1102" s="413">
        <f t="shared" si="353"/>
        <v>0</v>
      </c>
      <c r="AA1102" s="413">
        <f t="shared" si="353"/>
        <v>0</v>
      </c>
      <c r="AB1102" s="413">
        <f t="shared" si="353"/>
        <v>0</v>
      </c>
      <c r="AC1102" s="400">
        <f t="shared" si="351"/>
        <v>0</v>
      </c>
      <c r="AD1102" s="1743"/>
      <c r="AE1102" s="1083"/>
      <c r="AF1102" s="856"/>
    </row>
    <row r="1103" spans="1:32" ht="15" customHeight="1" outlineLevel="1" x14ac:dyDescent="0.2">
      <c r="A1103" s="11">
        <v>331</v>
      </c>
      <c r="B1103" s="294"/>
      <c r="C1103" s="263"/>
      <c r="D1103" s="263"/>
      <c r="E1103" s="264"/>
      <c r="F1103" s="880" t="str">
        <f>'2. CAD NCCF'!F1103:L1103</f>
        <v>Agency MBS and bonds</v>
      </c>
      <c r="G1103" s="881"/>
      <c r="H1103" s="881"/>
      <c r="I1103" s="881"/>
      <c r="J1103" s="881"/>
      <c r="K1103" s="881"/>
      <c r="L1103" s="882"/>
      <c r="M1103" s="400">
        <f t="shared" si="353"/>
        <v>0</v>
      </c>
      <c r="N1103" s="411">
        <f t="shared" si="353"/>
        <v>0</v>
      </c>
      <c r="O1103" s="414">
        <f t="shared" si="353"/>
        <v>0</v>
      </c>
      <c r="P1103" s="414">
        <f t="shared" si="353"/>
        <v>0</v>
      </c>
      <c r="Q1103" s="415">
        <f t="shared" si="353"/>
        <v>0</v>
      </c>
      <c r="R1103" s="411">
        <f t="shared" si="353"/>
        <v>0</v>
      </c>
      <c r="S1103" s="413">
        <f t="shared" si="353"/>
        <v>0</v>
      </c>
      <c r="T1103" s="413">
        <f t="shared" si="353"/>
        <v>0</v>
      </c>
      <c r="U1103" s="413">
        <f t="shared" si="353"/>
        <v>0</v>
      </c>
      <c r="V1103" s="413">
        <f t="shared" si="353"/>
        <v>0</v>
      </c>
      <c r="W1103" s="413">
        <f t="shared" si="353"/>
        <v>0</v>
      </c>
      <c r="X1103" s="414">
        <f t="shared" si="353"/>
        <v>0</v>
      </c>
      <c r="Y1103" s="413">
        <f t="shared" si="353"/>
        <v>0</v>
      </c>
      <c r="Z1103" s="413">
        <f t="shared" si="353"/>
        <v>0</v>
      </c>
      <c r="AA1103" s="413">
        <f t="shared" si="353"/>
        <v>0</v>
      </c>
      <c r="AB1103" s="413">
        <f t="shared" si="353"/>
        <v>0</v>
      </c>
      <c r="AC1103" s="400">
        <f t="shared" si="351"/>
        <v>0</v>
      </c>
      <c r="AD1103" s="1743"/>
      <c r="AE1103" s="1083"/>
      <c r="AF1103" s="856"/>
    </row>
    <row r="1104" spans="1:32" ht="15" customHeight="1" outlineLevel="1" x14ac:dyDescent="0.2">
      <c r="A1104" s="11">
        <v>331</v>
      </c>
      <c r="B1104" s="294"/>
      <c r="C1104" s="263"/>
      <c r="D1104" s="263"/>
      <c r="E1104" s="264"/>
      <c r="F1104" s="880" t="str">
        <f>'2. CAD NCCF'!F1104:L1104</f>
        <v>Other FI-owned securitizations</v>
      </c>
      <c r="G1104" s="881"/>
      <c r="H1104" s="881"/>
      <c r="I1104" s="881"/>
      <c r="J1104" s="881"/>
      <c r="K1104" s="881"/>
      <c r="L1104" s="882"/>
      <c r="M1104" s="400">
        <f t="shared" si="353"/>
        <v>0</v>
      </c>
      <c r="N1104" s="411">
        <f t="shared" si="353"/>
        <v>0</v>
      </c>
      <c r="O1104" s="414">
        <f t="shared" si="353"/>
        <v>0</v>
      </c>
      <c r="P1104" s="414">
        <f t="shared" si="353"/>
        <v>0</v>
      </c>
      <c r="Q1104" s="415">
        <f t="shared" si="353"/>
        <v>0</v>
      </c>
      <c r="R1104" s="411">
        <f t="shared" si="353"/>
        <v>0</v>
      </c>
      <c r="S1104" s="413">
        <f t="shared" si="353"/>
        <v>0</v>
      </c>
      <c r="T1104" s="413">
        <f t="shared" si="353"/>
        <v>0</v>
      </c>
      <c r="U1104" s="413">
        <f t="shared" si="353"/>
        <v>0</v>
      </c>
      <c r="V1104" s="413">
        <f t="shared" si="353"/>
        <v>0</v>
      </c>
      <c r="W1104" s="413">
        <f t="shared" si="353"/>
        <v>0</v>
      </c>
      <c r="X1104" s="414">
        <f t="shared" si="353"/>
        <v>0</v>
      </c>
      <c r="Y1104" s="413">
        <f t="shared" si="353"/>
        <v>0</v>
      </c>
      <c r="Z1104" s="413">
        <f t="shared" si="353"/>
        <v>0</v>
      </c>
      <c r="AA1104" s="413">
        <f t="shared" si="353"/>
        <v>0</v>
      </c>
      <c r="AB1104" s="413">
        <f t="shared" si="353"/>
        <v>0</v>
      </c>
      <c r="AC1104" s="400">
        <f t="shared" si="351"/>
        <v>0</v>
      </c>
      <c r="AD1104" s="1744"/>
      <c r="AE1104" s="858"/>
      <c r="AF1104" s="859"/>
    </row>
    <row r="1105" spans="1:32" ht="15" customHeight="1" outlineLevel="1" x14ac:dyDescent="0.2">
      <c r="A1105" s="11">
        <v>326</v>
      </c>
      <c r="B1105" s="294"/>
      <c r="C1105" s="1048" t="str">
        <f>'2. CAD NCCF'!C1105:AF1105</f>
        <v xml:space="preserve">Repo and securities lent </v>
      </c>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50"/>
    </row>
    <row r="1106" spans="1:32" outlineLevel="1" x14ac:dyDescent="0.2">
      <c r="A1106" s="11">
        <v>232</v>
      </c>
      <c r="B1106" s="294"/>
      <c r="C1106" s="289"/>
      <c r="D1106" s="1080" t="str">
        <f>'2. CAD NCCF'!D1106:AF1106</f>
        <v>Government securities (GS)</v>
      </c>
      <c r="E1106" s="1081"/>
      <c r="F1106" s="1081"/>
      <c r="G1106" s="1081"/>
      <c r="H1106" s="1081"/>
      <c r="I1106" s="1081"/>
      <c r="J1106" s="1081"/>
      <c r="K1106" s="1081"/>
      <c r="L1106" s="1081"/>
      <c r="M1106" s="1081"/>
      <c r="N1106" s="1081"/>
      <c r="O1106" s="1081"/>
      <c r="P1106" s="1081"/>
      <c r="Q1106" s="1081"/>
      <c r="R1106" s="1081"/>
      <c r="S1106" s="1081"/>
      <c r="T1106" s="1081"/>
      <c r="U1106" s="1081"/>
      <c r="V1106" s="1081"/>
      <c r="W1106" s="1081"/>
      <c r="X1106" s="1081"/>
      <c r="Y1106" s="1081"/>
      <c r="Z1106" s="1081"/>
      <c r="AA1106" s="1081"/>
      <c r="AB1106" s="1081"/>
      <c r="AC1106" s="1081"/>
      <c r="AD1106" s="1081"/>
      <c r="AE1106" s="1081"/>
      <c r="AF1106" s="1092"/>
    </row>
    <row r="1107" spans="1:32" outlineLevel="1" x14ac:dyDescent="0.2">
      <c r="A1107" s="11">
        <v>233</v>
      </c>
      <c r="B1107" s="294"/>
      <c r="C1107" s="289"/>
      <c r="D1107" s="289"/>
      <c r="E1107" s="933" t="str">
        <f>'2. CAD NCCF'!E1107:L1107</f>
        <v>High rated GS</v>
      </c>
      <c r="F1107" s="934"/>
      <c r="G1107" s="934"/>
      <c r="H1107" s="934"/>
      <c r="I1107" s="934"/>
      <c r="J1107" s="934"/>
      <c r="K1107" s="934"/>
      <c r="L1107" s="935"/>
      <c r="M1107" s="399">
        <f>SUBTOTAL(9,M1108:M1111)</f>
        <v>0</v>
      </c>
      <c r="N1107" s="402">
        <f t="shared" ref="N1107:AC1107" si="354">SUBTOTAL(9,N1108:N1111)</f>
        <v>0</v>
      </c>
      <c r="O1107" s="406">
        <f t="shared" si="354"/>
        <v>0</v>
      </c>
      <c r="P1107" s="405">
        <f t="shared" si="354"/>
        <v>0</v>
      </c>
      <c r="Q1107" s="407">
        <f t="shared" si="354"/>
        <v>0</v>
      </c>
      <c r="R1107" s="402">
        <f t="shared" si="354"/>
        <v>0</v>
      </c>
      <c r="S1107" s="406">
        <f t="shared" si="354"/>
        <v>0</v>
      </c>
      <c r="T1107" s="405">
        <f t="shared" si="354"/>
        <v>0</v>
      </c>
      <c r="U1107" s="405">
        <f t="shared" si="354"/>
        <v>0</v>
      </c>
      <c r="V1107" s="405">
        <f t="shared" si="354"/>
        <v>0</v>
      </c>
      <c r="W1107" s="405">
        <f t="shared" si="354"/>
        <v>0</v>
      </c>
      <c r="X1107" s="405">
        <f t="shared" si="354"/>
        <v>0</v>
      </c>
      <c r="Y1107" s="405">
        <f t="shared" si="354"/>
        <v>0</v>
      </c>
      <c r="Z1107" s="405">
        <f t="shared" si="354"/>
        <v>0</v>
      </c>
      <c r="AA1107" s="405">
        <f t="shared" si="354"/>
        <v>0</v>
      </c>
      <c r="AB1107" s="403">
        <f t="shared" si="354"/>
        <v>0</v>
      </c>
      <c r="AC1107" s="407">
        <f t="shared" si="354"/>
        <v>0</v>
      </c>
      <c r="AD1107" s="1671"/>
      <c r="AE1107" s="852"/>
      <c r="AF1107" s="853"/>
    </row>
    <row r="1108" spans="1:32" outlineLevel="1" x14ac:dyDescent="0.2">
      <c r="A1108" s="11">
        <v>234</v>
      </c>
      <c r="B1108" s="294"/>
      <c r="C1108" s="289"/>
      <c r="D1108" s="289"/>
      <c r="E1108" s="314"/>
      <c r="F1108" s="880" t="str">
        <f>'2. CAD NCCF'!F1108:L1108</f>
        <v xml:space="preserve">Sovereigh &amp; central bank GS </v>
      </c>
      <c r="G1108" s="881"/>
      <c r="H1108" s="881"/>
      <c r="I1108" s="881"/>
      <c r="J1108" s="881"/>
      <c r="K1108" s="881"/>
      <c r="L1108" s="882"/>
      <c r="M1108" s="400">
        <f t="shared" ref="M1108:AB1111" si="355">M332</f>
        <v>0</v>
      </c>
      <c r="N1108" s="411">
        <f t="shared" si="355"/>
        <v>0</v>
      </c>
      <c r="O1108" s="414">
        <f t="shared" si="355"/>
        <v>0</v>
      </c>
      <c r="P1108" s="414">
        <f t="shared" si="355"/>
        <v>0</v>
      </c>
      <c r="Q1108" s="415">
        <f t="shared" si="355"/>
        <v>0</v>
      </c>
      <c r="R1108" s="411">
        <f t="shared" si="355"/>
        <v>0</v>
      </c>
      <c r="S1108" s="413">
        <f t="shared" si="355"/>
        <v>0</v>
      </c>
      <c r="T1108" s="413">
        <f t="shared" si="355"/>
        <v>0</v>
      </c>
      <c r="U1108" s="413">
        <f t="shared" si="355"/>
        <v>0</v>
      </c>
      <c r="V1108" s="413">
        <f t="shared" si="355"/>
        <v>0</v>
      </c>
      <c r="W1108" s="413">
        <f t="shared" si="355"/>
        <v>0</v>
      </c>
      <c r="X1108" s="414">
        <f t="shared" si="355"/>
        <v>0</v>
      </c>
      <c r="Y1108" s="413">
        <f t="shared" si="355"/>
        <v>0</v>
      </c>
      <c r="Z1108" s="413">
        <f t="shared" si="355"/>
        <v>0</v>
      </c>
      <c r="AA1108" s="413">
        <f t="shared" si="355"/>
        <v>0</v>
      </c>
      <c r="AB1108" s="413">
        <f t="shared" si="355"/>
        <v>0</v>
      </c>
      <c r="AC1108" s="400">
        <f t="shared" ref="AC1108:AC1111" si="356">M1108-SUM(N1108:AB1108)</f>
        <v>0</v>
      </c>
      <c r="AD1108" s="1743"/>
      <c r="AE1108" s="1083"/>
      <c r="AF1108" s="856"/>
    </row>
    <row r="1109" spans="1:32" ht="15" customHeight="1" outlineLevel="1" x14ac:dyDescent="0.2">
      <c r="A1109" s="11">
        <v>235</v>
      </c>
      <c r="B1109" s="294"/>
      <c r="C1109" s="289"/>
      <c r="D1109" s="289"/>
      <c r="E1109" s="314"/>
      <c r="F1109" s="880" t="str">
        <f>'2. CAD NCCF'!F1109:L1109</f>
        <v>State, provincial &amp; agency GS</v>
      </c>
      <c r="G1109" s="881"/>
      <c r="H1109" s="881"/>
      <c r="I1109" s="881"/>
      <c r="J1109" s="881"/>
      <c r="K1109" s="881"/>
      <c r="L1109" s="882"/>
      <c r="M1109" s="400">
        <f t="shared" si="355"/>
        <v>0</v>
      </c>
      <c r="N1109" s="411">
        <f t="shared" si="355"/>
        <v>0</v>
      </c>
      <c r="O1109" s="414">
        <f t="shared" si="355"/>
        <v>0</v>
      </c>
      <c r="P1109" s="414">
        <f t="shared" si="355"/>
        <v>0</v>
      </c>
      <c r="Q1109" s="415">
        <f t="shared" si="355"/>
        <v>0</v>
      </c>
      <c r="R1109" s="411">
        <f t="shared" si="355"/>
        <v>0</v>
      </c>
      <c r="S1109" s="413">
        <f t="shared" si="355"/>
        <v>0</v>
      </c>
      <c r="T1109" s="413">
        <f t="shared" si="355"/>
        <v>0</v>
      </c>
      <c r="U1109" s="413">
        <f t="shared" si="355"/>
        <v>0</v>
      </c>
      <c r="V1109" s="413">
        <f t="shared" si="355"/>
        <v>0</v>
      </c>
      <c r="W1109" s="413">
        <f t="shared" si="355"/>
        <v>0</v>
      </c>
      <c r="X1109" s="414">
        <f t="shared" si="355"/>
        <v>0</v>
      </c>
      <c r="Y1109" s="413">
        <f t="shared" si="355"/>
        <v>0</v>
      </c>
      <c r="Z1109" s="413">
        <f t="shared" si="355"/>
        <v>0</v>
      </c>
      <c r="AA1109" s="413">
        <f t="shared" si="355"/>
        <v>0</v>
      </c>
      <c r="AB1109" s="413">
        <f t="shared" si="355"/>
        <v>0</v>
      </c>
      <c r="AC1109" s="400">
        <f t="shared" si="356"/>
        <v>0</v>
      </c>
      <c r="AD1109" s="1743"/>
      <c r="AE1109" s="1083"/>
      <c r="AF1109" s="856"/>
    </row>
    <row r="1110" spans="1:32" ht="15" customHeight="1" outlineLevel="1" x14ac:dyDescent="0.2">
      <c r="A1110" s="11">
        <v>236</v>
      </c>
      <c r="B1110" s="294"/>
      <c r="C1110" s="289"/>
      <c r="D1110" s="257"/>
      <c r="E1110" s="258"/>
      <c r="F1110" s="880" t="str">
        <f>'2. CAD NCCF'!F1110:L1110</f>
        <v>State municipal GS</v>
      </c>
      <c r="G1110" s="881"/>
      <c r="H1110" s="881"/>
      <c r="I1110" s="881"/>
      <c r="J1110" s="881"/>
      <c r="K1110" s="881"/>
      <c r="L1110" s="882"/>
      <c r="M1110" s="400">
        <f t="shared" si="355"/>
        <v>0</v>
      </c>
      <c r="N1110" s="411">
        <f t="shared" si="355"/>
        <v>0</v>
      </c>
      <c r="O1110" s="414">
        <f t="shared" si="355"/>
        <v>0</v>
      </c>
      <c r="P1110" s="414">
        <f t="shared" si="355"/>
        <v>0</v>
      </c>
      <c r="Q1110" s="415">
        <f t="shared" si="355"/>
        <v>0</v>
      </c>
      <c r="R1110" s="411">
        <f t="shared" si="355"/>
        <v>0</v>
      </c>
      <c r="S1110" s="413">
        <f t="shared" si="355"/>
        <v>0</v>
      </c>
      <c r="T1110" s="413">
        <f t="shared" si="355"/>
        <v>0</v>
      </c>
      <c r="U1110" s="413">
        <f t="shared" si="355"/>
        <v>0</v>
      </c>
      <c r="V1110" s="413">
        <f t="shared" si="355"/>
        <v>0</v>
      </c>
      <c r="W1110" s="413">
        <f t="shared" si="355"/>
        <v>0</v>
      </c>
      <c r="X1110" s="414">
        <f t="shared" si="355"/>
        <v>0</v>
      </c>
      <c r="Y1110" s="413">
        <f t="shared" si="355"/>
        <v>0</v>
      </c>
      <c r="Z1110" s="413">
        <f t="shared" si="355"/>
        <v>0</v>
      </c>
      <c r="AA1110" s="413">
        <f t="shared" si="355"/>
        <v>0</v>
      </c>
      <c r="AB1110" s="413">
        <f t="shared" si="355"/>
        <v>0</v>
      </c>
      <c r="AC1110" s="400">
        <f t="shared" si="356"/>
        <v>0</v>
      </c>
      <c r="AD1110" s="1743"/>
      <c r="AE1110" s="1083"/>
      <c r="AF1110" s="856"/>
    </row>
    <row r="1111" spans="1:32" ht="15" customHeight="1" outlineLevel="1" x14ac:dyDescent="0.2">
      <c r="A1111" s="11">
        <v>237</v>
      </c>
      <c r="B1111" s="294"/>
      <c r="C1111" s="289"/>
      <c r="D1111" s="289"/>
      <c r="E1111" s="290"/>
      <c r="F1111" s="880" t="str">
        <f>'2. CAD NCCF'!F1111:L1111</f>
        <v>Supranational and multilateral development bank GS</v>
      </c>
      <c r="G1111" s="881"/>
      <c r="H1111" s="881"/>
      <c r="I1111" s="881"/>
      <c r="J1111" s="881"/>
      <c r="K1111" s="881"/>
      <c r="L1111" s="882"/>
      <c r="M1111" s="400">
        <f t="shared" si="355"/>
        <v>0</v>
      </c>
      <c r="N1111" s="411">
        <f t="shared" si="355"/>
        <v>0</v>
      </c>
      <c r="O1111" s="414">
        <f t="shared" si="355"/>
        <v>0</v>
      </c>
      <c r="P1111" s="414">
        <f t="shared" si="355"/>
        <v>0</v>
      </c>
      <c r="Q1111" s="415">
        <f t="shared" si="355"/>
        <v>0</v>
      </c>
      <c r="R1111" s="411">
        <f t="shared" si="355"/>
        <v>0</v>
      </c>
      <c r="S1111" s="413">
        <f t="shared" si="355"/>
        <v>0</v>
      </c>
      <c r="T1111" s="413">
        <f t="shared" si="355"/>
        <v>0</v>
      </c>
      <c r="U1111" s="413">
        <f t="shared" si="355"/>
        <v>0</v>
      </c>
      <c r="V1111" s="413">
        <f t="shared" si="355"/>
        <v>0</v>
      </c>
      <c r="W1111" s="413">
        <f t="shared" si="355"/>
        <v>0</v>
      </c>
      <c r="X1111" s="414">
        <f t="shared" si="355"/>
        <v>0</v>
      </c>
      <c r="Y1111" s="413">
        <f t="shared" si="355"/>
        <v>0</v>
      </c>
      <c r="Z1111" s="413">
        <f t="shared" si="355"/>
        <v>0</v>
      </c>
      <c r="AA1111" s="413">
        <f t="shared" si="355"/>
        <v>0</v>
      </c>
      <c r="AB1111" s="413">
        <f t="shared" si="355"/>
        <v>0</v>
      </c>
      <c r="AC1111" s="400">
        <f t="shared" si="356"/>
        <v>0</v>
      </c>
      <c r="AD1111" s="1743"/>
      <c r="AE1111" s="1083"/>
      <c r="AF1111" s="856"/>
    </row>
    <row r="1112" spans="1:32" ht="15.75" outlineLevel="1" x14ac:dyDescent="0.2">
      <c r="A1112" s="11">
        <v>238</v>
      </c>
      <c r="B1112" s="294"/>
      <c r="C1112" s="289"/>
      <c r="D1112" s="291"/>
      <c r="E1112" s="877" t="str">
        <f>'2. CAD NCCF'!E1112:L1112</f>
        <v>Medium rated GS</v>
      </c>
      <c r="F1112" s="878"/>
      <c r="G1112" s="878"/>
      <c r="H1112" s="878"/>
      <c r="I1112" s="878"/>
      <c r="J1112" s="878"/>
      <c r="K1112" s="878"/>
      <c r="L1112" s="879"/>
      <c r="M1112" s="399">
        <f>SUBTOTAL(9,M1113:M1116)</f>
        <v>0</v>
      </c>
      <c r="N1112" s="402">
        <f t="shared" ref="N1112:AC1112" si="357">SUBTOTAL(9,N1113:N1116)</f>
        <v>0</v>
      </c>
      <c r="O1112" s="406">
        <f t="shared" si="357"/>
        <v>0</v>
      </c>
      <c r="P1112" s="405">
        <f t="shared" si="357"/>
        <v>0</v>
      </c>
      <c r="Q1112" s="407">
        <f t="shared" si="357"/>
        <v>0</v>
      </c>
      <c r="R1112" s="402">
        <f t="shared" si="357"/>
        <v>0</v>
      </c>
      <c r="S1112" s="406">
        <f t="shared" si="357"/>
        <v>0</v>
      </c>
      <c r="T1112" s="405">
        <f t="shared" si="357"/>
        <v>0</v>
      </c>
      <c r="U1112" s="405">
        <f t="shared" si="357"/>
        <v>0</v>
      </c>
      <c r="V1112" s="405">
        <f t="shared" si="357"/>
        <v>0</v>
      </c>
      <c r="W1112" s="405">
        <f t="shared" si="357"/>
        <v>0</v>
      </c>
      <c r="X1112" s="405">
        <f t="shared" si="357"/>
        <v>0</v>
      </c>
      <c r="Y1112" s="405">
        <f t="shared" si="357"/>
        <v>0</v>
      </c>
      <c r="Z1112" s="405">
        <f t="shared" si="357"/>
        <v>0</v>
      </c>
      <c r="AA1112" s="405">
        <f t="shared" si="357"/>
        <v>0</v>
      </c>
      <c r="AB1112" s="403">
        <f t="shared" si="357"/>
        <v>0</v>
      </c>
      <c r="AC1112" s="407">
        <f t="shared" si="357"/>
        <v>0</v>
      </c>
      <c r="AD1112" s="1743"/>
      <c r="AE1112" s="1083"/>
      <c r="AF1112" s="856"/>
    </row>
    <row r="1113" spans="1:32" ht="15" customHeight="1" outlineLevel="1" x14ac:dyDescent="0.2">
      <c r="A1113" s="11">
        <v>239</v>
      </c>
      <c r="B1113" s="294"/>
      <c r="C1113" s="289"/>
      <c r="D1113" s="311"/>
      <c r="E1113" s="311"/>
      <c r="F1113" s="880" t="str">
        <f>'2. CAD NCCF'!F1113:L1113</f>
        <v xml:space="preserve">Sovereigh &amp; central bank GS </v>
      </c>
      <c r="G1113" s="881"/>
      <c r="H1113" s="881"/>
      <c r="I1113" s="881"/>
      <c r="J1113" s="881"/>
      <c r="K1113" s="881"/>
      <c r="L1113" s="882"/>
      <c r="M1113" s="400">
        <f t="shared" ref="M1113:AB1116" si="358">M337</f>
        <v>0</v>
      </c>
      <c r="N1113" s="411">
        <f t="shared" si="358"/>
        <v>0</v>
      </c>
      <c r="O1113" s="414">
        <f t="shared" si="358"/>
        <v>0</v>
      </c>
      <c r="P1113" s="414">
        <f t="shared" si="358"/>
        <v>0</v>
      </c>
      <c r="Q1113" s="415">
        <f t="shared" si="358"/>
        <v>0</v>
      </c>
      <c r="R1113" s="411">
        <f t="shared" si="358"/>
        <v>0</v>
      </c>
      <c r="S1113" s="413">
        <f t="shared" si="358"/>
        <v>0</v>
      </c>
      <c r="T1113" s="413">
        <f t="shared" si="358"/>
        <v>0</v>
      </c>
      <c r="U1113" s="413">
        <f t="shared" si="358"/>
        <v>0</v>
      </c>
      <c r="V1113" s="413">
        <f t="shared" si="358"/>
        <v>0</v>
      </c>
      <c r="W1113" s="413">
        <f t="shared" si="358"/>
        <v>0</v>
      </c>
      <c r="X1113" s="414">
        <f t="shared" si="358"/>
        <v>0</v>
      </c>
      <c r="Y1113" s="413">
        <f t="shared" si="358"/>
        <v>0</v>
      </c>
      <c r="Z1113" s="413">
        <f t="shared" si="358"/>
        <v>0</v>
      </c>
      <c r="AA1113" s="413">
        <f t="shared" si="358"/>
        <v>0</v>
      </c>
      <c r="AB1113" s="413">
        <f t="shared" si="358"/>
        <v>0</v>
      </c>
      <c r="AC1113" s="400">
        <f t="shared" ref="AC1113:AC1116" si="359">M1113-SUM(N1113:AB1113)</f>
        <v>0</v>
      </c>
      <c r="AD1113" s="1743"/>
      <c r="AE1113" s="1083"/>
      <c r="AF1113" s="856"/>
    </row>
    <row r="1114" spans="1:32" ht="15" customHeight="1" outlineLevel="1" x14ac:dyDescent="0.2">
      <c r="A1114" s="11">
        <v>240</v>
      </c>
      <c r="B1114" s="294"/>
      <c r="C1114" s="289"/>
      <c r="D1114" s="311"/>
      <c r="E1114" s="311"/>
      <c r="F1114" s="880" t="str">
        <f>'2. CAD NCCF'!F1114:L1114</f>
        <v>State, provincial &amp; agency GS</v>
      </c>
      <c r="G1114" s="881"/>
      <c r="H1114" s="881"/>
      <c r="I1114" s="881"/>
      <c r="J1114" s="881"/>
      <c r="K1114" s="881"/>
      <c r="L1114" s="882"/>
      <c r="M1114" s="400">
        <f t="shared" si="358"/>
        <v>0</v>
      </c>
      <c r="N1114" s="411">
        <f t="shared" si="358"/>
        <v>0</v>
      </c>
      <c r="O1114" s="414">
        <f t="shared" si="358"/>
        <v>0</v>
      </c>
      <c r="P1114" s="414">
        <f t="shared" si="358"/>
        <v>0</v>
      </c>
      <c r="Q1114" s="415">
        <f t="shared" si="358"/>
        <v>0</v>
      </c>
      <c r="R1114" s="411">
        <f t="shared" si="358"/>
        <v>0</v>
      </c>
      <c r="S1114" s="413">
        <f t="shared" si="358"/>
        <v>0</v>
      </c>
      <c r="T1114" s="413">
        <f t="shared" si="358"/>
        <v>0</v>
      </c>
      <c r="U1114" s="413">
        <f t="shared" si="358"/>
        <v>0</v>
      </c>
      <c r="V1114" s="413">
        <f t="shared" si="358"/>
        <v>0</v>
      </c>
      <c r="W1114" s="413">
        <f t="shared" si="358"/>
        <v>0</v>
      </c>
      <c r="X1114" s="414">
        <f t="shared" si="358"/>
        <v>0</v>
      </c>
      <c r="Y1114" s="413">
        <f t="shared" si="358"/>
        <v>0</v>
      </c>
      <c r="Z1114" s="413">
        <f t="shared" si="358"/>
        <v>0</v>
      </c>
      <c r="AA1114" s="413">
        <f t="shared" si="358"/>
        <v>0</v>
      </c>
      <c r="AB1114" s="413">
        <f t="shared" si="358"/>
        <v>0</v>
      </c>
      <c r="AC1114" s="400">
        <f t="shared" si="359"/>
        <v>0</v>
      </c>
      <c r="AD1114" s="1743"/>
      <c r="AE1114" s="1083"/>
      <c r="AF1114" s="856"/>
    </row>
    <row r="1115" spans="1:32" ht="15" customHeight="1" outlineLevel="1" x14ac:dyDescent="0.2">
      <c r="A1115" s="11">
        <v>241</v>
      </c>
      <c r="B1115" s="294"/>
      <c r="C1115" s="289"/>
      <c r="D1115" s="259"/>
      <c r="E1115" s="259"/>
      <c r="F1115" s="880" t="str">
        <f>'2. CAD NCCF'!F1115:L1115</f>
        <v>State municipal GS</v>
      </c>
      <c r="G1115" s="881"/>
      <c r="H1115" s="881"/>
      <c r="I1115" s="881"/>
      <c r="J1115" s="881"/>
      <c r="K1115" s="881"/>
      <c r="L1115" s="882"/>
      <c r="M1115" s="400">
        <f t="shared" si="358"/>
        <v>0</v>
      </c>
      <c r="N1115" s="411">
        <f t="shared" si="358"/>
        <v>0</v>
      </c>
      <c r="O1115" s="414">
        <f t="shared" si="358"/>
        <v>0</v>
      </c>
      <c r="P1115" s="414">
        <f t="shared" si="358"/>
        <v>0</v>
      </c>
      <c r="Q1115" s="415">
        <f t="shared" si="358"/>
        <v>0</v>
      </c>
      <c r="R1115" s="411">
        <f t="shared" si="358"/>
        <v>0</v>
      </c>
      <c r="S1115" s="413">
        <f t="shared" si="358"/>
        <v>0</v>
      </c>
      <c r="T1115" s="413">
        <f t="shared" si="358"/>
        <v>0</v>
      </c>
      <c r="U1115" s="413">
        <f t="shared" si="358"/>
        <v>0</v>
      </c>
      <c r="V1115" s="413">
        <f t="shared" si="358"/>
        <v>0</v>
      </c>
      <c r="W1115" s="413">
        <f t="shared" si="358"/>
        <v>0</v>
      </c>
      <c r="X1115" s="414">
        <f t="shared" si="358"/>
        <v>0</v>
      </c>
      <c r="Y1115" s="413">
        <f t="shared" si="358"/>
        <v>0</v>
      </c>
      <c r="Z1115" s="413">
        <f t="shared" si="358"/>
        <v>0</v>
      </c>
      <c r="AA1115" s="413">
        <f t="shared" si="358"/>
        <v>0</v>
      </c>
      <c r="AB1115" s="413">
        <f t="shared" si="358"/>
        <v>0</v>
      </c>
      <c r="AC1115" s="400">
        <f t="shared" si="359"/>
        <v>0</v>
      </c>
      <c r="AD1115" s="1743"/>
      <c r="AE1115" s="1083"/>
      <c r="AF1115" s="856"/>
    </row>
    <row r="1116" spans="1:32" ht="15" customHeight="1" outlineLevel="1" x14ac:dyDescent="0.2">
      <c r="A1116" s="11">
        <v>242</v>
      </c>
      <c r="B1116" s="294"/>
      <c r="C1116" s="289"/>
      <c r="D1116" s="257"/>
      <c r="E1116" s="257"/>
      <c r="F1116" s="880" t="str">
        <f>'2. CAD NCCF'!F1116:L1116</f>
        <v>Supranational and multilateral development bank GS</v>
      </c>
      <c r="G1116" s="881"/>
      <c r="H1116" s="881"/>
      <c r="I1116" s="881"/>
      <c r="J1116" s="881"/>
      <c r="K1116" s="881"/>
      <c r="L1116" s="882"/>
      <c r="M1116" s="400">
        <f t="shared" si="358"/>
        <v>0</v>
      </c>
      <c r="N1116" s="411">
        <f t="shared" si="358"/>
        <v>0</v>
      </c>
      <c r="O1116" s="414">
        <f t="shared" si="358"/>
        <v>0</v>
      </c>
      <c r="P1116" s="414">
        <f t="shared" si="358"/>
        <v>0</v>
      </c>
      <c r="Q1116" s="415">
        <f t="shared" si="358"/>
        <v>0</v>
      </c>
      <c r="R1116" s="411">
        <f t="shared" si="358"/>
        <v>0</v>
      </c>
      <c r="S1116" s="413">
        <f t="shared" si="358"/>
        <v>0</v>
      </c>
      <c r="T1116" s="413">
        <f t="shared" si="358"/>
        <v>0</v>
      </c>
      <c r="U1116" s="413">
        <f t="shared" si="358"/>
        <v>0</v>
      </c>
      <c r="V1116" s="413">
        <f t="shared" si="358"/>
        <v>0</v>
      </c>
      <c r="W1116" s="413">
        <f t="shared" si="358"/>
        <v>0</v>
      </c>
      <c r="X1116" s="414">
        <f t="shared" si="358"/>
        <v>0</v>
      </c>
      <c r="Y1116" s="413">
        <f t="shared" si="358"/>
        <v>0</v>
      </c>
      <c r="Z1116" s="413">
        <f t="shared" si="358"/>
        <v>0</v>
      </c>
      <c r="AA1116" s="413">
        <f t="shared" si="358"/>
        <v>0</v>
      </c>
      <c r="AB1116" s="413">
        <f t="shared" si="358"/>
        <v>0</v>
      </c>
      <c r="AC1116" s="400">
        <f t="shared" si="359"/>
        <v>0</v>
      </c>
      <c r="AD1116" s="1743"/>
      <c r="AE1116" s="1083"/>
      <c r="AF1116" s="856"/>
    </row>
    <row r="1117" spans="1:32" ht="15.75" customHeight="1" outlineLevel="1" x14ac:dyDescent="0.2">
      <c r="A1117" s="11">
        <v>243</v>
      </c>
      <c r="B1117" s="294"/>
      <c r="C1117" s="289"/>
      <c r="D1117" s="259"/>
      <c r="E1117" s="877" t="str">
        <f>'2. CAD NCCF'!E1117:L1117</f>
        <v>Low or not rated GS</v>
      </c>
      <c r="F1117" s="878"/>
      <c r="G1117" s="878"/>
      <c r="H1117" s="878"/>
      <c r="I1117" s="878"/>
      <c r="J1117" s="878"/>
      <c r="K1117" s="878"/>
      <c r="L1117" s="879"/>
      <c r="M1117" s="399">
        <f>SUBTOTAL(9,M1118:M1121)</f>
        <v>0</v>
      </c>
      <c r="N1117" s="402">
        <f t="shared" ref="N1117:AC1117" si="360">SUBTOTAL(9,N1118:N1121)</f>
        <v>0</v>
      </c>
      <c r="O1117" s="406">
        <f t="shared" si="360"/>
        <v>0</v>
      </c>
      <c r="P1117" s="405">
        <f t="shared" si="360"/>
        <v>0</v>
      </c>
      <c r="Q1117" s="407">
        <f t="shared" si="360"/>
        <v>0</v>
      </c>
      <c r="R1117" s="402">
        <f t="shared" si="360"/>
        <v>0</v>
      </c>
      <c r="S1117" s="406">
        <f t="shared" si="360"/>
        <v>0</v>
      </c>
      <c r="T1117" s="405">
        <f t="shared" si="360"/>
        <v>0</v>
      </c>
      <c r="U1117" s="405">
        <f t="shared" si="360"/>
        <v>0</v>
      </c>
      <c r="V1117" s="405">
        <f t="shared" si="360"/>
        <v>0</v>
      </c>
      <c r="W1117" s="405">
        <f t="shared" si="360"/>
        <v>0</v>
      </c>
      <c r="X1117" s="405">
        <f t="shared" si="360"/>
        <v>0</v>
      </c>
      <c r="Y1117" s="405">
        <f t="shared" si="360"/>
        <v>0</v>
      </c>
      <c r="Z1117" s="405">
        <f t="shared" si="360"/>
        <v>0</v>
      </c>
      <c r="AA1117" s="405">
        <f t="shared" si="360"/>
        <v>0</v>
      </c>
      <c r="AB1117" s="403">
        <f t="shared" si="360"/>
        <v>0</v>
      </c>
      <c r="AC1117" s="407">
        <f t="shared" si="360"/>
        <v>0</v>
      </c>
      <c r="AD1117" s="1743"/>
      <c r="AE1117" s="1083"/>
      <c r="AF1117" s="856"/>
    </row>
    <row r="1118" spans="1:32" ht="15" customHeight="1" outlineLevel="1" x14ac:dyDescent="0.2">
      <c r="A1118" s="11">
        <v>244</v>
      </c>
      <c r="B1118" s="294"/>
      <c r="C1118" s="289"/>
      <c r="D1118" s="311"/>
      <c r="E1118" s="311"/>
      <c r="F1118" s="880" t="str">
        <f>'2. CAD NCCF'!F1118:L1118</f>
        <v xml:space="preserve">Sovereigh &amp; central bank GS </v>
      </c>
      <c r="G1118" s="881"/>
      <c r="H1118" s="881"/>
      <c r="I1118" s="881"/>
      <c r="J1118" s="881"/>
      <c r="K1118" s="881"/>
      <c r="L1118" s="882"/>
      <c r="M1118" s="400">
        <f t="shared" ref="M1118:AB1121" si="361">M342</f>
        <v>0</v>
      </c>
      <c r="N1118" s="411">
        <f t="shared" si="361"/>
        <v>0</v>
      </c>
      <c r="O1118" s="414">
        <f t="shared" si="361"/>
        <v>0</v>
      </c>
      <c r="P1118" s="414">
        <f t="shared" si="361"/>
        <v>0</v>
      </c>
      <c r="Q1118" s="415">
        <f t="shared" si="361"/>
        <v>0</v>
      </c>
      <c r="R1118" s="411">
        <f t="shared" si="361"/>
        <v>0</v>
      </c>
      <c r="S1118" s="413">
        <f t="shared" si="361"/>
        <v>0</v>
      </c>
      <c r="T1118" s="413">
        <f t="shared" si="361"/>
        <v>0</v>
      </c>
      <c r="U1118" s="413">
        <f t="shared" si="361"/>
        <v>0</v>
      </c>
      <c r="V1118" s="413">
        <f t="shared" si="361"/>
        <v>0</v>
      </c>
      <c r="W1118" s="413">
        <f t="shared" si="361"/>
        <v>0</v>
      </c>
      <c r="X1118" s="414">
        <f t="shared" si="361"/>
        <v>0</v>
      </c>
      <c r="Y1118" s="413">
        <f t="shared" si="361"/>
        <v>0</v>
      </c>
      <c r="Z1118" s="413">
        <f t="shared" si="361"/>
        <v>0</v>
      </c>
      <c r="AA1118" s="413">
        <f t="shared" si="361"/>
        <v>0</v>
      </c>
      <c r="AB1118" s="413">
        <f t="shared" si="361"/>
        <v>0</v>
      </c>
      <c r="AC1118" s="400">
        <f t="shared" ref="AC1118:AC1121" si="362">M1118-SUM(N1118:AB1118)</f>
        <v>0</v>
      </c>
      <c r="AD1118" s="1743"/>
      <c r="AE1118" s="1083"/>
      <c r="AF1118" s="856"/>
    </row>
    <row r="1119" spans="1:32" ht="15" customHeight="1" outlineLevel="1" x14ac:dyDescent="0.2">
      <c r="A1119" s="11">
        <v>245</v>
      </c>
      <c r="B1119" s="294"/>
      <c r="C1119" s="289"/>
      <c r="D1119" s="260"/>
      <c r="E1119" s="260"/>
      <c r="F1119" s="880" t="str">
        <f>'2. CAD NCCF'!F1119:L1119</f>
        <v>State, provincial &amp; agency GS</v>
      </c>
      <c r="G1119" s="881"/>
      <c r="H1119" s="881"/>
      <c r="I1119" s="881"/>
      <c r="J1119" s="881"/>
      <c r="K1119" s="881"/>
      <c r="L1119" s="882"/>
      <c r="M1119" s="400">
        <f t="shared" si="361"/>
        <v>0</v>
      </c>
      <c r="N1119" s="411">
        <f t="shared" si="361"/>
        <v>0</v>
      </c>
      <c r="O1119" s="414">
        <f t="shared" si="361"/>
        <v>0</v>
      </c>
      <c r="P1119" s="414">
        <f t="shared" si="361"/>
        <v>0</v>
      </c>
      <c r="Q1119" s="415">
        <f t="shared" si="361"/>
        <v>0</v>
      </c>
      <c r="R1119" s="411">
        <f t="shared" si="361"/>
        <v>0</v>
      </c>
      <c r="S1119" s="413">
        <f t="shared" si="361"/>
        <v>0</v>
      </c>
      <c r="T1119" s="413">
        <f t="shared" si="361"/>
        <v>0</v>
      </c>
      <c r="U1119" s="413">
        <f t="shared" si="361"/>
        <v>0</v>
      </c>
      <c r="V1119" s="413">
        <f t="shared" si="361"/>
        <v>0</v>
      </c>
      <c r="W1119" s="413">
        <f t="shared" si="361"/>
        <v>0</v>
      </c>
      <c r="X1119" s="414">
        <f t="shared" si="361"/>
        <v>0</v>
      </c>
      <c r="Y1119" s="413">
        <f t="shared" si="361"/>
        <v>0</v>
      </c>
      <c r="Z1119" s="413">
        <f t="shared" si="361"/>
        <v>0</v>
      </c>
      <c r="AA1119" s="413">
        <f t="shared" si="361"/>
        <v>0</v>
      </c>
      <c r="AB1119" s="413">
        <f t="shared" si="361"/>
        <v>0</v>
      </c>
      <c r="AC1119" s="400">
        <f t="shared" si="362"/>
        <v>0</v>
      </c>
      <c r="AD1119" s="1743"/>
      <c r="AE1119" s="1083"/>
      <c r="AF1119" s="856"/>
    </row>
    <row r="1120" spans="1:32" ht="15" customHeight="1" outlineLevel="1" x14ac:dyDescent="0.2">
      <c r="A1120" s="11">
        <v>246</v>
      </c>
      <c r="B1120" s="294"/>
      <c r="C1120" s="289"/>
      <c r="D1120" s="260"/>
      <c r="E1120" s="260"/>
      <c r="F1120" s="880" t="str">
        <f>'2. CAD NCCF'!F1120:L1120</f>
        <v>State municipal GS</v>
      </c>
      <c r="G1120" s="881"/>
      <c r="H1120" s="881"/>
      <c r="I1120" s="881"/>
      <c r="J1120" s="881"/>
      <c r="K1120" s="881"/>
      <c r="L1120" s="882"/>
      <c r="M1120" s="400">
        <f t="shared" si="361"/>
        <v>0</v>
      </c>
      <c r="N1120" s="411">
        <f t="shared" si="361"/>
        <v>0</v>
      </c>
      <c r="O1120" s="414">
        <f t="shared" si="361"/>
        <v>0</v>
      </c>
      <c r="P1120" s="414">
        <f t="shared" si="361"/>
        <v>0</v>
      </c>
      <c r="Q1120" s="415">
        <f t="shared" si="361"/>
        <v>0</v>
      </c>
      <c r="R1120" s="411">
        <f t="shared" si="361"/>
        <v>0</v>
      </c>
      <c r="S1120" s="413">
        <f t="shared" si="361"/>
        <v>0</v>
      </c>
      <c r="T1120" s="413">
        <f t="shared" si="361"/>
        <v>0</v>
      </c>
      <c r="U1120" s="413">
        <f t="shared" si="361"/>
        <v>0</v>
      </c>
      <c r="V1120" s="413">
        <f t="shared" si="361"/>
        <v>0</v>
      </c>
      <c r="W1120" s="413">
        <f t="shared" si="361"/>
        <v>0</v>
      </c>
      <c r="X1120" s="414">
        <f t="shared" si="361"/>
        <v>0</v>
      </c>
      <c r="Y1120" s="413">
        <f t="shared" si="361"/>
        <v>0</v>
      </c>
      <c r="Z1120" s="413">
        <f t="shared" si="361"/>
        <v>0</v>
      </c>
      <c r="AA1120" s="413">
        <f t="shared" si="361"/>
        <v>0</v>
      </c>
      <c r="AB1120" s="413">
        <f t="shared" si="361"/>
        <v>0</v>
      </c>
      <c r="AC1120" s="400">
        <f t="shared" si="362"/>
        <v>0</v>
      </c>
      <c r="AD1120" s="1743"/>
      <c r="AE1120" s="1083"/>
      <c r="AF1120" s="856"/>
    </row>
    <row r="1121" spans="1:32" ht="15" customHeight="1" outlineLevel="1" x14ac:dyDescent="0.2">
      <c r="A1121" s="11">
        <v>247</v>
      </c>
      <c r="B1121" s="294"/>
      <c r="C1121" s="289"/>
      <c r="D1121" s="292"/>
      <c r="E1121" s="292"/>
      <c r="F1121" s="880" t="str">
        <f>'2. CAD NCCF'!F1121:L1121</f>
        <v>Supranational and multilateral development bank GS</v>
      </c>
      <c r="G1121" s="881"/>
      <c r="H1121" s="881"/>
      <c r="I1121" s="881"/>
      <c r="J1121" s="881"/>
      <c r="K1121" s="881"/>
      <c r="L1121" s="882"/>
      <c r="M1121" s="400">
        <f t="shared" si="361"/>
        <v>0</v>
      </c>
      <c r="N1121" s="411">
        <f t="shared" si="361"/>
        <v>0</v>
      </c>
      <c r="O1121" s="414">
        <f t="shared" si="361"/>
        <v>0</v>
      </c>
      <c r="P1121" s="414">
        <f t="shared" si="361"/>
        <v>0</v>
      </c>
      <c r="Q1121" s="415">
        <f t="shared" si="361"/>
        <v>0</v>
      </c>
      <c r="R1121" s="411">
        <f t="shared" si="361"/>
        <v>0</v>
      </c>
      <c r="S1121" s="413">
        <f t="shared" si="361"/>
        <v>0</v>
      </c>
      <c r="T1121" s="413">
        <f t="shared" si="361"/>
        <v>0</v>
      </c>
      <c r="U1121" s="413">
        <f t="shared" si="361"/>
        <v>0</v>
      </c>
      <c r="V1121" s="413">
        <f t="shared" si="361"/>
        <v>0</v>
      </c>
      <c r="W1121" s="413">
        <f t="shared" si="361"/>
        <v>0</v>
      </c>
      <c r="X1121" s="414">
        <f t="shared" si="361"/>
        <v>0</v>
      </c>
      <c r="Y1121" s="413">
        <f t="shared" si="361"/>
        <v>0</v>
      </c>
      <c r="Z1121" s="413">
        <f t="shared" si="361"/>
        <v>0</v>
      </c>
      <c r="AA1121" s="413">
        <f t="shared" si="361"/>
        <v>0</v>
      </c>
      <c r="AB1121" s="413">
        <f t="shared" si="361"/>
        <v>0</v>
      </c>
      <c r="AC1121" s="400">
        <f t="shared" si="362"/>
        <v>0</v>
      </c>
      <c r="AD1121" s="1744"/>
      <c r="AE1121" s="858"/>
      <c r="AF1121" s="859"/>
    </row>
    <row r="1122" spans="1:32" ht="15" customHeight="1" outlineLevel="1" x14ac:dyDescent="0.2">
      <c r="A1122" s="11">
        <v>129</v>
      </c>
      <c r="B1122" s="294"/>
      <c r="C1122" s="292"/>
      <c r="D1122" s="868" t="str">
        <f>'2. CAD NCCF'!D1122:AF1122</f>
        <v>Mortgage backed securities (MBS)</v>
      </c>
      <c r="E1122" s="869"/>
      <c r="F1122" s="869"/>
      <c r="G1122" s="869"/>
      <c r="H1122" s="869"/>
      <c r="I1122" s="869"/>
      <c r="J1122" s="869"/>
      <c r="K1122" s="869"/>
      <c r="L1122" s="869"/>
      <c r="M1122" s="869"/>
      <c r="N1122" s="869"/>
      <c r="O1122" s="869"/>
      <c r="P1122" s="869"/>
      <c r="Q1122" s="869"/>
      <c r="R1122" s="869"/>
      <c r="S1122" s="869"/>
      <c r="T1122" s="869"/>
      <c r="U1122" s="869"/>
      <c r="V1122" s="869"/>
      <c r="W1122" s="869"/>
      <c r="X1122" s="869"/>
      <c r="Y1122" s="869"/>
      <c r="Z1122" s="869"/>
      <c r="AA1122" s="869"/>
      <c r="AB1122" s="869"/>
      <c r="AC1122" s="869"/>
      <c r="AD1122" s="869"/>
      <c r="AE1122" s="869"/>
      <c r="AF1122" s="870"/>
    </row>
    <row r="1123" spans="1:32" ht="15" customHeight="1" outlineLevel="1" x14ac:dyDescent="0.2">
      <c r="A1123" s="11">
        <v>130</v>
      </c>
      <c r="B1123" s="294"/>
      <c r="C1123" s="292"/>
      <c r="D1123" s="292"/>
      <c r="E1123" s="933" t="str">
        <f>'2. CAD NCCF'!E1123:L1123</f>
        <v>Agency MBS</v>
      </c>
      <c r="F1123" s="934"/>
      <c r="G1123" s="934"/>
      <c r="H1123" s="934"/>
      <c r="I1123" s="934"/>
      <c r="J1123" s="934"/>
      <c r="K1123" s="934"/>
      <c r="L1123" s="935"/>
      <c r="M1123" s="399">
        <f>SUBTOTAL(9,M1124:M1126)</f>
        <v>0</v>
      </c>
      <c r="N1123" s="402">
        <f t="shared" ref="N1123:AC1123" si="363">SUBTOTAL(9,N1124:N1126)</f>
        <v>0</v>
      </c>
      <c r="O1123" s="406">
        <f t="shared" si="363"/>
        <v>0</v>
      </c>
      <c r="P1123" s="405">
        <f t="shared" si="363"/>
        <v>0</v>
      </c>
      <c r="Q1123" s="407">
        <f t="shared" si="363"/>
        <v>0</v>
      </c>
      <c r="R1123" s="402">
        <f t="shared" si="363"/>
        <v>0</v>
      </c>
      <c r="S1123" s="406">
        <f t="shared" si="363"/>
        <v>0</v>
      </c>
      <c r="T1123" s="405">
        <f t="shared" si="363"/>
        <v>0</v>
      </c>
      <c r="U1123" s="405">
        <f t="shared" si="363"/>
        <v>0</v>
      </c>
      <c r="V1123" s="405">
        <f t="shared" si="363"/>
        <v>0</v>
      </c>
      <c r="W1123" s="405">
        <f t="shared" si="363"/>
        <v>0</v>
      </c>
      <c r="X1123" s="405">
        <f t="shared" si="363"/>
        <v>0</v>
      </c>
      <c r="Y1123" s="405">
        <f t="shared" si="363"/>
        <v>0</v>
      </c>
      <c r="Z1123" s="405">
        <f t="shared" si="363"/>
        <v>0</v>
      </c>
      <c r="AA1123" s="405">
        <f t="shared" si="363"/>
        <v>0</v>
      </c>
      <c r="AB1123" s="403">
        <f t="shared" si="363"/>
        <v>0</v>
      </c>
      <c r="AC1123" s="407">
        <f t="shared" si="363"/>
        <v>0</v>
      </c>
      <c r="AD1123" s="1671"/>
      <c r="AE1123" s="852"/>
      <c r="AF1123" s="853"/>
    </row>
    <row r="1124" spans="1:32" ht="15" customHeight="1" outlineLevel="1" x14ac:dyDescent="0.2">
      <c r="A1124" s="11">
        <v>131</v>
      </c>
      <c r="B1124" s="294"/>
      <c r="C1124" s="292"/>
      <c r="D1124" s="292"/>
      <c r="E1124" s="293"/>
      <c r="F1124" s="880" t="str">
        <f>'2. CAD NCCF'!F1124:L1124</f>
        <v>Agency MBS, high rated</v>
      </c>
      <c r="G1124" s="881"/>
      <c r="H1124" s="881"/>
      <c r="I1124" s="881"/>
      <c r="J1124" s="881"/>
      <c r="K1124" s="881"/>
      <c r="L1124" s="882"/>
      <c r="M1124" s="400">
        <f t="shared" ref="M1124:AB1126" si="364">M348</f>
        <v>0</v>
      </c>
      <c r="N1124" s="411">
        <f t="shared" si="364"/>
        <v>0</v>
      </c>
      <c r="O1124" s="414">
        <f t="shared" si="364"/>
        <v>0</v>
      </c>
      <c r="P1124" s="414">
        <f t="shared" si="364"/>
        <v>0</v>
      </c>
      <c r="Q1124" s="415">
        <f t="shared" si="364"/>
        <v>0</v>
      </c>
      <c r="R1124" s="411">
        <f t="shared" si="364"/>
        <v>0</v>
      </c>
      <c r="S1124" s="413">
        <f t="shared" si="364"/>
        <v>0</v>
      </c>
      <c r="T1124" s="413">
        <f t="shared" si="364"/>
        <v>0</v>
      </c>
      <c r="U1124" s="413">
        <f t="shared" si="364"/>
        <v>0</v>
      </c>
      <c r="V1124" s="413">
        <f t="shared" si="364"/>
        <v>0</v>
      </c>
      <c r="W1124" s="413">
        <f t="shared" si="364"/>
        <v>0</v>
      </c>
      <c r="X1124" s="414">
        <f t="shared" si="364"/>
        <v>0</v>
      </c>
      <c r="Y1124" s="413">
        <f t="shared" si="364"/>
        <v>0</v>
      </c>
      <c r="Z1124" s="413">
        <f t="shared" si="364"/>
        <v>0</v>
      </c>
      <c r="AA1124" s="413">
        <f t="shared" si="364"/>
        <v>0</v>
      </c>
      <c r="AB1124" s="413">
        <f t="shared" si="364"/>
        <v>0</v>
      </c>
      <c r="AC1124" s="400">
        <f t="shared" ref="AC1124:AC1126" si="365">M1124-SUM(N1124:AB1124)</f>
        <v>0</v>
      </c>
      <c r="AD1124" s="1743"/>
      <c r="AE1124" s="1083"/>
      <c r="AF1124" s="856"/>
    </row>
    <row r="1125" spans="1:32" ht="15" customHeight="1" outlineLevel="1" x14ac:dyDescent="0.2">
      <c r="A1125" s="11">
        <v>132</v>
      </c>
      <c r="B1125" s="294"/>
      <c r="C1125" s="292"/>
      <c r="D1125" s="292"/>
      <c r="E1125" s="293"/>
      <c r="F1125" s="880" t="str">
        <f>'2. CAD NCCF'!F1125:L1125</f>
        <v>Agency MBS, medium rated</v>
      </c>
      <c r="G1125" s="881"/>
      <c r="H1125" s="881"/>
      <c r="I1125" s="881"/>
      <c r="J1125" s="881"/>
      <c r="K1125" s="881"/>
      <c r="L1125" s="882"/>
      <c r="M1125" s="400">
        <f t="shared" si="364"/>
        <v>0</v>
      </c>
      <c r="N1125" s="411">
        <f t="shared" si="364"/>
        <v>0</v>
      </c>
      <c r="O1125" s="414">
        <f t="shared" si="364"/>
        <v>0</v>
      </c>
      <c r="P1125" s="414">
        <f t="shared" si="364"/>
        <v>0</v>
      </c>
      <c r="Q1125" s="415">
        <f t="shared" si="364"/>
        <v>0</v>
      </c>
      <c r="R1125" s="411">
        <f t="shared" si="364"/>
        <v>0</v>
      </c>
      <c r="S1125" s="413">
        <f t="shared" si="364"/>
        <v>0</v>
      </c>
      <c r="T1125" s="413">
        <f t="shared" si="364"/>
        <v>0</v>
      </c>
      <c r="U1125" s="413">
        <f t="shared" si="364"/>
        <v>0</v>
      </c>
      <c r="V1125" s="413">
        <f t="shared" si="364"/>
        <v>0</v>
      </c>
      <c r="W1125" s="413">
        <f t="shared" si="364"/>
        <v>0</v>
      </c>
      <c r="X1125" s="414">
        <f t="shared" si="364"/>
        <v>0</v>
      </c>
      <c r="Y1125" s="413">
        <f t="shared" si="364"/>
        <v>0</v>
      </c>
      <c r="Z1125" s="413">
        <f t="shared" si="364"/>
        <v>0</v>
      </c>
      <c r="AA1125" s="413">
        <f t="shared" si="364"/>
        <v>0</v>
      </c>
      <c r="AB1125" s="413">
        <f t="shared" si="364"/>
        <v>0</v>
      </c>
      <c r="AC1125" s="400">
        <f t="shared" si="365"/>
        <v>0</v>
      </c>
      <c r="AD1125" s="1743"/>
      <c r="AE1125" s="1083"/>
      <c r="AF1125" s="856"/>
    </row>
    <row r="1126" spans="1:32" ht="15" customHeight="1" outlineLevel="1" x14ac:dyDescent="0.2">
      <c r="A1126" s="11">
        <v>133</v>
      </c>
      <c r="B1126" s="294"/>
      <c r="C1126" s="292"/>
      <c r="D1126" s="292"/>
      <c r="E1126" s="293"/>
      <c r="F1126" s="880" t="str">
        <f>'2. CAD NCCF'!F1126:L1126</f>
        <v>Agency MBS, low or not rated</v>
      </c>
      <c r="G1126" s="881"/>
      <c r="H1126" s="881"/>
      <c r="I1126" s="881"/>
      <c r="J1126" s="881"/>
      <c r="K1126" s="881"/>
      <c r="L1126" s="882"/>
      <c r="M1126" s="400">
        <f t="shared" si="364"/>
        <v>0</v>
      </c>
      <c r="N1126" s="411">
        <f t="shared" si="364"/>
        <v>0</v>
      </c>
      <c r="O1126" s="414">
        <f t="shared" si="364"/>
        <v>0</v>
      </c>
      <c r="P1126" s="414">
        <f t="shared" si="364"/>
        <v>0</v>
      </c>
      <c r="Q1126" s="415">
        <f t="shared" si="364"/>
        <v>0</v>
      </c>
      <c r="R1126" s="411">
        <f t="shared" si="364"/>
        <v>0</v>
      </c>
      <c r="S1126" s="413">
        <f t="shared" si="364"/>
        <v>0</v>
      </c>
      <c r="T1126" s="413">
        <f t="shared" si="364"/>
        <v>0</v>
      </c>
      <c r="U1126" s="413">
        <f t="shared" si="364"/>
        <v>0</v>
      </c>
      <c r="V1126" s="413">
        <f t="shared" si="364"/>
        <v>0</v>
      </c>
      <c r="W1126" s="413">
        <f t="shared" si="364"/>
        <v>0</v>
      </c>
      <c r="X1126" s="414">
        <f t="shared" si="364"/>
        <v>0</v>
      </c>
      <c r="Y1126" s="413">
        <f t="shared" si="364"/>
        <v>0</v>
      </c>
      <c r="Z1126" s="413">
        <f t="shared" si="364"/>
        <v>0</v>
      </c>
      <c r="AA1126" s="413">
        <f t="shared" si="364"/>
        <v>0</v>
      </c>
      <c r="AB1126" s="413">
        <f t="shared" si="364"/>
        <v>0</v>
      </c>
      <c r="AC1126" s="400">
        <f t="shared" si="365"/>
        <v>0</v>
      </c>
      <c r="AD1126" s="1743"/>
      <c r="AE1126" s="1083"/>
      <c r="AF1126" s="856"/>
    </row>
    <row r="1127" spans="1:32" ht="15" customHeight="1" outlineLevel="1" x14ac:dyDescent="0.2">
      <c r="A1127" s="11">
        <v>134</v>
      </c>
      <c r="B1127" s="294"/>
      <c r="C1127" s="292"/>
      <c r="D1127" s="292"/>
      <c r="E1127" s="877" t="str">
        <f>'2. CAD NCCF'!E1127:L1127</f>
        <v>Non-agency commercial MBS (CMBS)</v>
      </c>
      <c r="F1127" s="878"/>
      <c r="G1127" s="878"/>
      <c r="H1127" s="878"/>
      <c r="I1127" s="878"/>
      <c r="J1127" s="878"/>
      <c r="K1127" s="878"/>
      <c r="L1127" s="879"/>
      <c r="M1127" s="399">
        <f>SUBTOTAL(9,M1128:M1130)</f>
        <v>0</v>
      </c>
      <c r="N1127" s="402">
        <f t="shared" ref="N1127:AC1127" si="366">SUBTOTAL(9,N1128:N1130)</f>
        <v>0</v>
      </c>
      <c r="O1127" s="406">
        <f t="shared" si="366"/>
        <v>0</v>
      </c>
      <c r="P1127" s="405">
        <f t="shared" si="366"/>
        <v>0</v>
      </c>
      <c r="Q1127" s="407">
        <f t="shared" si="366"/>
        <v>0</v>
      </c>
      <c r="R1127" s="402">
        <f t="shared" si="366"/>
        <v>0</v>
      </c>
      <c r="S1127" s="406">
        <f t="shared" si="366"/>
        <v>0</v>
      </c>
      <c r="T1127" s="405">
        <f t="shared" si="366"/>
        <v>0</v>
      </c>
      <c r="U1127" s="405">
        <f t="shared" si="366"/>
        <v>0</v>
      </c>
      <c r="V1127" s="405">
        <f t="shared" si="366"/>
        <v>0</v>
      </c>
      <c r="W1127" s="405">
        <f t="shared" si="366"/>
        <v>0</v>
      </c>
      <c r="X1127" s="405">
        <f t="shared" si="366"/>
        <v>0</v>
      </c>
      <c r="Y1127" s="405">
        <f t="shared" si="366"/>
        <v>0</v>
      </c>
      <c r="Z1127" s="405">
        <f t="shared" si="366"/>
        <v>0</v>
      </c>
      <c r="AA1127" s="405">
        <f t="shared" si="366"/>
        <v>0</v>
      </c>
      <c r="AB1127" s="403">
        <f t="shared" si="366"/>
        <v>0</v>
      </c>
      <c r="AC1127" s="407">
        <f t="shared" si="366"/>
        <v>0</v>
      </c>
      <c r="AD1127" s="1743"/>
      <c r="AE1127" s="1083"/>
      <c r="AF1127" s="856"/>
    </row>
    <row r="1128" spans="1:32" ht="15" customHeight="1" outlineLevel="1" x14ac:dyDescent="0.2">
      <c r="A1128" s="11">
        <v>135</v>
      </c>
      <c r="B1128" s="294"/>
      <c r="C1128" s="292"/>
      <c r="D1128" s="292"/>
      <c r="E1128" s="293"/>
      <c r="F1128" s="880" t="str">
        <f>'2. CAD NCCF'!F1128:L1128</f>
        <v>Non-agency CMBS, high rated</v>
      </c>
      <c r="G1128" s="881"/>
      <c r="H1128" s="881"/>
      <c r="I1128" s="881"/>
      <c r="J1128" s="881"/>
      <c r="K1128" s="881"/>
      <c r="L1128" s="882"/>
      <c r="M1128" s="400">
        <f t="shared" ref="M1128:AB1130" si="367">M352</f>
        <v>0</v>
      </c>
      <c r="N1128" s="411">
        <f t="shared" si="367"/>
        <v>0</v>
      </c>
      <c r="O1128" s="414">
        <f t="shared" si="367"/>
        <v>0</v>
      </c>
      <c r="P1128" s="414">
        <f t="shared" si="367"/>
        <v>0</v>
      </c>
      <c r="Q1128" s="415">
        <f t="shared" si="367"/>
        <v>0</v>
      </c>
      <c r="R1128" s="411">
        <f t="shared" si="367"/>
        <v>0</v>
      </c>
      <c r="S1128" s="413">
        <f t="shared" si="367"/>
        <v>0</v>
      </c>
      <c r="T1128" s="413">
        <f t="shared" si="367"/>
        <v>0</v>
      </c>
      <c r="U1128" s="413">
        <f t="shared" si="367"/>
        <v>0</v>
      </c>
      <c r="V1128" s="413">
        <f t="shared" si="367"/>
        <v>0</v>
      </c>
      <c r="W1128" s="413">
        <f t="shared" si="367"/>
        <v>0</v>
      </c>
      <c r="X1128" s="414">
        <f t="shared" si="367"/>
        <v>0</v>
      </c>
      <c r="Y1128" s="413">
        <f t="shared" si="367"/>
        <v>0</v>
      </c>
      <c r="Z1128" s="413">
        <f t="shared" si="367"/>
        <v>0</v>
      </c>
      <c r="AA1128" s="413">
        <f t="shared" si="367"/>
        <v>0</v>
      </c>
      <c r="AB1128" s="413">
        <f t="shared" si="367"/>
        <v>0</v>
      </c>
      <c r="AC1128" s="400">
        <f t="shared" ref="AC1128:AC1130" si="368">M1128-SUM(N1128:AB1128)</f>
        <v>0</v>
      </c>
      <c r="AD1128" s="1743"/>
      <c r="AE1128" s="1083"/>
      <c r="AF1128" s="856"/>
    </row>
    <row r="1129" spans="1:32" ht="15" customHeight="1" outlineLevel="1" x14ac:dyDescent="0.2">
      <c r="A1129" s="11">
        <v>136</v>
      </c>
      <c r="B1129" s="294"/>
      <c r="C1129" s="292"/>
      <c r="D1129" s="292"/>
      <c r="E1129" s="293"/>
      <c r="F1129" s="880" t="str">
        <f>'2. CAD NCCF'!F1129:L1129</f>
        <v>Non-agency CMBS, medium rated</v>
      </c>
      <c r="G1129" s="881"/>
      <c r="H1129" s="881"/>
      <c r="I1129" s="881"/>
      <c r="J1129" s="881"/>
      <c r="K1129" s="881"/>
      <c r="L1129" s="882"/>
      <c r="M1129" s="400">
        <f t="shared" si="367"/>
        <v>0</v>
      </c>
      <c r="N1129" s="411">
        <f t="shared" si="367"/>
        <v>0</v>
      </c>
      <c r="O1129" s="414">
        <f t="shared" si="367"/>
        <v>0</v>
      </c>
      <c r="P1129" s="414">
        <f t="shared" si="367"/>
        <v>0</v>
      </c>
      <c r="Q1129" s="415">
        <f t="shared" si="367"/>
        <v>0</v>
      </c>
      <c r="R1129" s="411">
        <f t="shared" si="367"/>
        <v>0</v>
      </c>
      <c r="S1129" s="413">
        <f t="shared" si="367"/>
        <v>0</v>
      </c>
      <c r="T1129" s="413">
        <f t="shared" si="367"/>
        <v>0</v>
      </c>
      <c r="U1129" s="413">
        <f t="shared" si="367"/>
        <v>0</v>
      </c>
      <c r="V1129" s="413">
        <f t="shared" si="367"/>
        <v>0</v>
      </c>
      <c r="W1129" s="413">
        <f t="shared" si="367"/>
        <v>0</v>
      </c>
      <c r="X1129" s="414">
        <f t="shared" si="367"/>
        <v>0</v>
      </c>
      <c r="Y1129" s="413">
        <f t="shared" si="367"/>
        <v>0</v>
      </c>
      <c r="Z1129" s="413">
        <f t="shared" si="367"/>
        <v>0</v>
      </c>
      <c r="AA1129" s="413">
        <f t="shared" si="367"/>
        <v>0</v>
      </c>
      <c r="AB1129" s="413">
        <f t="shared" si="367"/>
        <v>0</v>
      </c>
      <c r="AC1129" s="400">
        <f t="shared" si="368"/>
        <v>0</v>
      </c>
      <c r="AD1129" s="1743"/>
      <c r="AE1129" s="1083"/>
      <c r="AF1129" s="856"/>
    </row>
    <row r="1130" spans="1:32" ht="15" customHeight="1" outlineLevel="1" x14ac:dyDescent="0.2">
      <c r="A1130" s="11">
        <v>137</v>
      </c>
      <c r="B1130" s="294"/>
      <c r="C1130" s="292"/>
      <c r="D1130" s="292"/>
      <c r="E1130" s="293"/>
      <c r="F1130" s="880" t="str">
        <f>'2. CAD NCCF'!F1130:L1130</f>
        <v>Non-agency CMBS, low or not rated</v>
      </c>
      <c r="G1130" s="881"/>
      <c r="H1130" s="881"/>
      <c r="I1130" s="881"/>
      <c r="J1130" s="881"/>
      <c r="K1130" s="881"/>
      <c r="L1130" s="882"/>
      <c r="M1130" s="400">
        <f t="shared" si="367"/>
        <v>0</v>
      </c>
      <c r="N1130" s="411">
        <f t="shared" si="367"/>
        <v>0</v>
      </c>
      <c r="O1130" s="414">
        <f t="shared" si="367"/>
        <v>0</v>
      </c>
      <c r="P1130" s="414">
        <f t="shared" si="367"/>
        <v>0</v>
      </c>
      <c r="Q1130" s="415">
        <f t="shared" si="367"/>
        <v>0</v>
      </c>
      <c r="R1130" s="411">
        <f t="shared" si="367"/>
        <v>0</v>
      </c>
      <c r="S1130" s="413">
        <f t="shared" si="367"/>
        <v>0</v>
      </c>
      <c r="T1130" s="413">
        <f t="shared" si="367"/>
        <v>0</v>
      </c>
      <c r="U1130" s="413">
        <f t="shared" si="367"/>
        <v>0</v>
      </c>
      <c r="V1130" s="413">
        <f t="shared" si="367"/>
        <v>0</v>
      </c>
      <c r="W1130" s="413">
        <f t="shared" si="367"/>
        <v>0</v>
      </c>
      <c r="X1130" s="414">
        <f t="shared" si="367"/>
        <v>0</v>
      </c>
      <c r="Y1130" s="413">
        <f t="shared" si="367"/>
        <v>0</v>
      </c>
      <c r="Z1130" s="413">
        <f t="shared" si="367"/>
        <v>0</v>
      </c>
      <c r="AA1130" s="413">
        <f t="shared" si="367"/>
        <v>0</v>
      </c>
      <c r="AB1130" s="413">
        <f t="shared" si="367"/>
        <v>0</v>
      </c>
      <c r="AC1130" s="400">
        <f t="shared" si="368"/>
        <v>0</v>
      </c>
      <c r="AD1130" s="1743"/>
      <c r="AE1130" s="1083"/>
      <c r="AF1130" s="856"/>
    </row>
    <row r="1131" spans="1:32" ht="15" customHeight="1" outlineLevel="1" x14ac:dyDescent="0.2">
      <c r="A1131" s="11">
        <v>138</v>
      </c>
      <c r="B1131" s="294"/>
      <c r="C1131" s="292"/>
      <c r="D1131" s="292"/>
      <c r="E1131" s="877" t="str">
        <f>'2. CAD NCCF'!E1131:L1131</f>
        <v>Non-agency residential MBS (RMBS)</v>
      </c>
      <c r="F1131" s="878"/>
      <c r="G1131" s="878"/>
      <c r="H1131" s="878"/>
      <c r="I1131" s="878"/>
      <c r="J1131" s="878"/>
      <c r="K1131" s="878"/>
      <c r="L1131" s="879"/>
      <c r="M1131" s="399">
        <f>SUBTOTAL(9,M1132:M1134)</f>
        <v>0</v>
      </c>
      <c r="N1131" s="402">
        <f t="shared" ref="N1131:AB1131" si="369">SUBTOTAL(9,N1132:N1135)</f>
        <v>0</v>
      </c>
      <c r="O1131" s="406">
        <f t="shared" si="369"/>
        <v>0</v>
      </c>
      <c r="P1131" s="405">
        <f t="shared" si="369"/>
        <v>0</v>
      </c>
      <c r="Q1131" s="407">
        <f t="shared" si="369"/>
        <v>0</v>
      </c>
      <c r="R1131" s="402">
        <f t="shared" si="369"/>
        <v>0</v>
      </c>
      <c r="S1131" s="406">
        <f t="shared" si="369"/>
        <v>0</v>
      </c>
      <c r="T1131" s="405">
        <f t="shared" si="369"/>
        <v>0</v>
      </c>
      <c r="U1131" s="405">
        <f t="shared" si="369"/>
        <v>0</v>
      </c>
      <c r="V1131" s="405">
        <f t="shared" si="369"/>
        <v>0</v>
      </c>
      <c r="W1131" s="405">
        <f t="shared" si="369"/>
        <v>0</v>
      </c>
      <c r="X1131" s="405">
        <f t="shared" si="369"/>
        <v>0</v>
      </c>
      <c r="Y1131" s="405">
        <f t="shared" si="369"/>
        <v>0</v>
      </c>
      <c r="Z1131" s="405">
        <f t="shared" si="369"/>
        <v>0</v>
      </c>
      <c r="AA1131" s="405">
        <f t="shared" si="369"/>
        <v>0</v>
      </c>
      <c r="AB1131" s="403">
        <f t="shared" si="369"/>
        <v>0</v>
      </c>
      <c r="AC1131" s="407">
        <f t="shared" ref="AC1131" si="370">SUBTOTAL(9,AC1132:AC1134)</f>
        <v>0</v>
      </c>
      <c r="AD1131" s="1743"/>
      <c r="AE1131" s="1083"/>
      <c r="AF1131" s="856"/>
    </row>
    <row r="1132" spans="1:32" ht="15" customHeight="1" outlineLevel="1" x14ac:dyDescent="0.2">
      <c r="A1132" s="11">
        <v>139</v>
      </c>
      <c r="B1132" s="294"/>
      <c r="C1132" s="292"/>
      <c r="D1132" s="292"/>
      <c r="E1132" s="293"/>
      <c r="F1132" s="880" t="str">
        <f>'2. CAD NCCF'!F1132:L1132</f>
        <v>Non-agency RMBS, high rated</v>
      </c>
      <c r="G1132" s="881"/>
      <c r="H1132" s="881"/>
      <c r="I1132" s="881"/>
      <c r="J1132" s="881"/>
      <c r="K1132" s="881"/>
      <c r="L1132" s="882"/>
      <c r="M1132" s="400">
        <f t="shared" ref="M1132:AB1134" si="371">M356</f>
        <v>0</v>
      </c>
      <c r="N1132" s="411">
        <f t="shared" si="371"/>
        <v>0</v>
      </c>
      <c r="O1132" s="414">
        <f t="shared" si="371"/>
        <v>0</v>
      </c>
      <c r="P1132" s="414">
        <f t="shared" si="371"/>
        <v>0</v>
      </c>
      <c r="Q1132" s="415">
        <f t="shared" si="371"/>
        <v>0</v>
      </c>
      <c r="R1132" s="411">
        <f t="shared" si="371"/>
        <v>0</v>
      </c>
      <c r="S1132" s="413">
        <f t="shared" si="371"/>
        <v>0</v>
      </c>
      <c r="T1132" s="413">
        <f t="shared" si="371"/>
        <v>0</v>
      </c>
      <c r="U1132" s="413">
        <f t="shared" si="371"/>
        <v>0</v>
      </c>
      <c r="V1132" s="413">
        <f t="shared" si="371"/>
        <v>0</v>
      </c>
      <c r="W1132" s="413">
        <f t="shared" si="371"/>
        <v>0</v>
      </c>
      <c r="X1132" s="414">
        <f t="shared" si="371"/>
        <v>0</v>
      </c>
      <c r="Y1132" s="413">
        <f t="shared" si="371"/>
        <v>0</v>
      </c>
      <c r="Z1132" s="413">
        <f t="shared" si="371"/>
        <v>0</v>
      </c>
      <c r="AA1132" s="413">
        <f t="shared" si="371"/>
        <v>0</v>
      </c>
      <c r="AB1132" s="413">
        <f t="shared" si="371"/>
        <v>0</v>
      </c>
      <c r="AC1132" s="400">
        <f t="shared" ref="AC1132:AC1134" si="372">M1132-SUM(N1132:AB1132)</f>
        <v>0</v>
      </c>
      <c r="AD1132" s="1743"/>
      <c r="AE1132" s="1083"/>
      <c r="AF1132" s="856"/>
    </row>
    <row r="1133" spans="1:32" ht="15" customHeight="1" outlineLevel="1" x14ac:dyDescent="0.2">
      <c r="A1133" s="11">
        <v>140</v>
      </c>
      <c r="B1133" s="294"/>
      <c r="C1133" s="292"/>
      <c r="D1133" s="292"/>
      <c r="E1133" s="293"/>
      <c r="F1133" s="880" t="str">
        <f>'2. CAD NCCF'!F1133:L1133</f>
        <v>Non-agency RMBS, medium rated</v>
      </c>
      <c r="G1133" s="881"/>
      <c r="H1133" s="881"/>
      <c r="I1133" s="881"/>
      <c r="J1133" s="881"/>
      <c r="K1133" s="881"/>
      <c r="L1133" s="882"/>
      <c r="M1133" s="400">
        <f t="shared" si="371"/>
        <v>0</v>
      </c>
      <c r="N1133" s="411">
        <f t="shared" si="371"/>
        <v>0</v>
      </c>
      <c r="O1133" s="414">
        <f t="shared" si="371"/>
        <v>0</v>
      </c>
      <c r="P1133" s="414">
        <f t="shared" si="371"/>
        <v>0</v>
      </c>
      <c r="Q1133" s="415">
        <f t="shared" si="371"/>
        <v>0</v>
      </c>
      <c r="R1133" s="411">
        <f t="shared" si="371"/>
        <v>0</v>
      </c>
      <c r="S1133" s="413">
        <f t="shared" si="371"/>
        <v>0</v>
      </c>
      <c r="T1133" s="413">
        <f t="shared" si="371"/>
        <v>0</v>
      </c>
      <c r="U1133" s="413">
        <f t="shared" si="371"/>
        <v>0</v>
      </c>
      <c r="V1133" s="413">
        <f t="shared" si="371"/>
        <v>0</v>
      </c>
      <c r="W1133" s="413">
        <f t="shared" si="371"/>
        <v>0</v>
      </c>
      <c r="X1133" s="414">
        <f t="shared" si="371"/>
        <v>0</v>
      </c>
      <c r="Y1133" s="413">
        <f t="shared" si="371"/>
        <v>0</v>
      </c>
      <c r="Z1133" s="413">
        <f t="shared" si="371"/>
        <v>0</v>
      </c>
      <c r="AA1133" s="413">
        <f t="shared" si="371"/>
        <v>0</v>
      </c>
      <c r="AB1133" s="413">
        <f t="shared" si="371"/>
        <v>0</v>
      </c>
      <c r="AC1133" s="400">
        <f t="shared" si="372"/>
        <v>0</v>
      </c>
      <c r="AD1133" s="1743"/>
      <c r="AE1133" s="1083"/>
      <c r="AF1133" s="856"/>
    </row>
    <row r="1134" spans="1:32" ht="15" customHeight="1" outlineLevel="1" x14ac:dyDescent="0.2">
      <c r="A1134" s="11">
        <v>141</v>
      </c>
      <c r="B1134" s="294"/>
      <c r="C1134" s="292"/>
      <c r="D1134" s="292"/>
      <c r="E1134" s="293"/>
      <c r="F1134" s="880" t="str">
        <f>'2. CAD NCCF'!F1134:L1134</f>
        <v>Non-agency RMBS, low or not rated</v>
      </c>
      <c r="G1134" s="881"/>
      <c r="H1134" s="881"/>
      <c r="I1134" s="881"/>
      <c r="J1134" s="881"/>
      <c r="K1134" s="881"/>
      <c r="L1134" s="882"/>
      <c r="M1134" s="400">
        <f t="shared" si="371"/>
        <v>0</v>
      </c>
      <c r="N1134" s="411">
        <f t="shared" si="371"/>
        <v>0</v>
      </c>
      <c r="O1134" s="414">
        <f t="shared" si="371"/>
        <v>0</v>
      </c>
      <c r="P1134" s="414">
        <f t="shared" si="371"/>
        <v>0</v>
      </c>
      <c r="Q1134" s="415">
        <f t="shared" si="371"/>
        <v>0</v>
      </c>
      <c r="R1134" s="411">
        <f t="shared" si="371"/>
        <v>0</v>
      </c>
      <c r="S1134" s="413">
        <f t="shared" si="371"/>
        <v>0</v>
      </c>
      <c r="T1134" s="413">
        <f t="shared" si="371"/>
        <v>0</v>
      </c>
      <c r="U1134" s="413">
        <f t="shared" si="371"/>
        <v>0</v>
      </c>
      <c r="V1134" s="413">
        <f t="shared" si="371"/>
        <v>0</v>
      </c>
      <c r="W1134" s="413">
        <f t="shared" si="371"/>
        <v>0</v>
      </c>
      <c r="X1134" s="414">
        <f t="shared" si="371"/>
        <v>0</v>
      </c>
      <c r="Y1134" s="413">
        <f t="shared" si="371"/>
        <v>0</v>
      </c>
      <c r="Z1134" s="413">
        <f t="shared" si="371"/>
        <v>0</v>
      </c>
      <c r="AA1134" s="413">
        <f t="shared" si="371"/>
        <v>0</v>
      </c>
      <c r="AB1134" s="413">
        <f t="shared" si="371"/>
        <v>0</v>
      </c>
      <c r="AC1134" s="400">
        <f t="shared" si="372"/>
        <v>0</v>
      </c>
      <c r="AD1134" s="1744"/>
      <c r="AE1134" s="858"/>
      <c r="AF1134" s="859"/>
    </row>
    <row r="1135" spans="1:32" ht="15" customHeight="1" outlineLevel="1" x14ac:dyDescent="0.2">
      <c r="A1135" s="11">
        <v>142</v>
      </c>
      <c r="B1135" s="294"/>
      <c r="C1135" s="292"/>
      <c r="D1135" s="868" t="str">
        <f>'2. CAD NCCF'!D1135:AF1135</f>
        <v>Corporate bonds and paper (CBP)</v>
      </c>
      <c r="E1135" s="869"/>
      <c r="F1135" s="869"/>
      <c r="G1135" s="869"/>
      <c r="H1135" s="869"/>
      <c r="I1135" s="869"/>
      <c r="J1135" s="869"/>
      <c r="K1135" s="869"/>
      <c r="L1135" s="869"/>
      <c r="M1135" s="869"/>
      <c r="N1135" s="869"/>
      <c r="O1135" s="869"/>
      <c r="P1135" s="869"/>
      <c r="Q1135" s="869"/>
      <c r="R1135" s="869"/>
      <c r="S1135" s="869"/>
      <c r="T1135" s="869"/>
      <c r="U1135" s="869"/>
      <c r="V1135" s="869"/>
      <c r="W1135" s="869"/>
      <c r="X1135" s="869"/>
      <c r="Y1135" s="869"/>
      <c r="Z1135" s="869"/>
      <c r="AA1135" s="869"/>
      <c r="AB1135" s="869"/>
      <c r="AC1135" s="869"/>
      <c r="AD1135" s="869"/>
      <c r="AE1135" s="869"/>
      <c r="AF1135" s="870"/>
    </row>
    <row r="1136" spans="1:32" ht="15" customHeight="1" outlineLevel="1" x14ac:dyDescent="0.2">
      <c r="A1136" s="11">
        <v>143</v>
      </c>
      <c r="B1136" s="294"/>
      <c r="C1136" s="292"/>
      <c r="D1136" s="292"/>
      <c r="E1136" s="933" t="str">
        <f>'2. CAD NCCF'!E1136:L1136</f>
        <v>Non-FI issued CBP, high rated</v>
      </c>
      <c r="F1136" s="934"/>
      <c r="G1136" s="934"/>
      <c r="H1136" s="934"/>
      <c r="I1136" s="934"/>
      <c r="J1136" s="934"/>
      <c r="K1136" s="934"/>
      <c r="L1136" s="935"/>
      <c r="M1136" s="444">
        <f>SUBTOTAL(9,M1137:M1138)</f>
        <v>0</v>
      </c>
      <c r="N1136" s="445">
        <f t="shared" ref="N1136:AC1136" si="373">SUBTOTAL(9,N1137:N1138)</f>
        <v>0</v>
      </c>
      <c r="O1136" s="446">
        <f t="shared" si="373"/>
        <v>0</v>
      </c>
      <c r="P1136" s="447">
        <f t="shared" si="373"/>
        <v>0</v>
      </c>
      <c r="Q1136" s="448">
        <f t="shared" si="373"/>
        <v>0</v>
      </c>
      <c r="R1136" s="445">
        <f t="shared" si="373"/>
        <v>0</v>
      </c>
      <c r="S1136" s="446">
        <f t="shared" si="373"/>
        <v>0</v>
      </c>
      <c r="T1136" s="447">
        <f t="shared" si="373"/>
        <v>0</v>
      </c>
      <c r="U1136" s="447">
        <f t="shared" si="373"/>
        <v>0</v>
      </c>
      <c r="V1136" s="447">
        <f t="shared" si="373"/>
        <v>0</v>
      </c>
      <c r="W1136" s="447">
        <f t="shared" si="373"/>
        <v>0</v>
      </c>
      <c r="X1136" s="447">
        <f t="shared" si="373"/>
        <v>0</v>
      </c>
      <c r="Y1136" s="447">
        <f t="shared" si="373"/>
        <v>0</v>
      </c>
      <c r="Z1136" s="447">
        <f t="shared" si="373"/>
        <v>0</v>
      </c>
      <c r="AA1136" s="447">
        <f t="shared" si="373"/>
        <v>0</v>
      </c>
      <c r="AB1136" s="451">
        <f t="shared" si="373"/>
        <v>0</v>
      </c>
      <c r="AC1136" s="448">
        <f t="shared" si="373"/>
        <v>0</v>
      </c>
      <c r="AD1136" s="1671"/>
      <c r="AE1136" s="852"/>
      <c r="AF1136" s="853"/>
    </row>
    <row r="1137" spans="1:32" ht="15" customHeight="1" outlineLevel="1" x14ac:dyDescent="0.2">
      <c r="A1137" s="11">
        <v>144</v>
      </c>
      <c r="B1137" s="294"/>
      <c r="C1137" s="292"/>
      <c r="D1137" s="292"/>
      <c r="E1137" s="293"/>
      <c r="F1137" s="880" t="str">
        <f>'2. CAD NCCF'!F1137:L1137</f>
        <v>Non-FI issued unsecured bond and paper, high rated</v>
      </c>
      <c r="G1137" s="881"/>
      <c r="H1137" s="881"/>
      <c r="I1137" s="881"/>
      <c r="J1137" s="881"/>
      <c r="K1137" s="881"/>
      <c r="L1137" s="882"/>
      <c r="M1137" s="400">
        <f t="shared" ref="M1137:AB1138" si="374">M361</f>
        <v>0</v>
      </c>
      <c r="N1137" s="411">
        <f t="shared" si="374"/>
        <v>0</v>
      </c>
      <c r="O1137" s="414">
        <f t="shared" si="374"/>
        <v>0</v>
      </c>
      <c r="P1137" s="414">
        <f t="shared" si="374"/>
        <v>0</v>
      </c>
      <c r="Q1137" s="415">
        <f t="shared" si="374"/>
        <v>0</v>
      </c>
      <c r="R1137" s="411">
        <f t="shared" si="374"/>
        <v>0</v>
      </c>
      <c r="S1137" s="413">
        <f t="shared" si="374"/>
        <v>0</v>
      </c>
      <c r="T1137" s="413">
        <f t="shared" si="374"/>
        <v>0</v>
      </c>
      <c r="U1137" s="413">
        <f t="shared" si="374"/>
        <v>0</v>
      </c>
      <c r="V1137" s="413">
        <f t="shared" si="374"/>
        <v>0</v>
      </c>
      <c r="W1137" s="413">
        <f t="shared" si="374"/>
        <v>0</v>
      </c>
      <c r="X1137" s="414">
        <f t="shared" si="374"/>
        <v>0</v>
      </c>
      <c r="Y1137" s="413">
        <f t="shared" si="374"/>
        <v>0</v>
      </c>
      <c r="Z1137" s="413">
        <f t="shared" si="374"/>
        <v>0</v>
      </c>
      <c r="AA1137" s="413">
        <f t="shared" si="374"/>
        <v>0</v>
      </c>
      <c r="AB1137" s="413">
        <f t="shared" si="374"/>
        <v>0</v>
      </c>
      <c r="AC1137" s="400">
        <f t="shared" ref="AC1137:AC1145" si="375">M1137-SUM(N1137:AB1137)</f>
        <v>0</v>
      </c>
      <c r="AD1137" s="1743"/>
      <c r="AE1137" s="1083"/>
      <c r="AF1137" s="856"/>
    </row>
    <row r="1138" spans="1:32" ht="15" customHeight="1" outlineLevel="1" x14ac:dyDescent="0.2">
      <c r="A1138" s="11">
        <v>145</v>
      </c>
      <c r="B1138" s="294"/>
      <c r="C1138" s="292"/>
      <c r="D1138" s="292"/>
      <c r="E1138" s="293"/>
      <c r="F1138" s="880" t="str">
        <f>'2. CAD NCCF'!F1138:L1138</f>
        <v>Non-FI issued covered bonds, high rated</v>
      </c>
      <c r="G1138" s="881"/>
      <c r="H1138" s="881"/>
      <c r="I1138" s="881"/>
      <c r="J1138" s="881"/>
      <c r="K1138" s="881"/>
      <c r="L1138" s="882"/>
      <c r="M1138" s="400">
        <f t="shared" si="374"/>
        <v>0</v>
      </c>
      <c r="N1138" s="411">
        <f t="shared" si="374"/>
        <v>0</v>
      </c>
      <c r="O1138" s="414">
        <f t="shared" si="374"/>
        <v>0</v>
      </c>
      <c r="P1138" s="414">
        <f t="shared" si="374"/>
        <v>0</v>
      </c>
      <c r="Q1138" s="415">
        <f t="shared" si="374"/>
        <v>0</v>
      </c>
      <c r="R1138" s="411">
        <f t="shared" si="374"/>
        <v>0</v>
      </c>
      <c r="S1138" s="413">
        <f t="shared" si="374"/>
        <v>0</v>
      </c>
      <c r="T1138" s="413">
        <f t="shared" si="374"/>
        <v>0</v>
      </c>
      <c r="U1138" s="413">
        <f t="shared" si="374"/>
        <v>0</v>
      </c>
      <c r="V1138" s="413">
        <f t="shared" si="374"/>
        <v>0</v>
      </c>
      <c r="W1138" s="413">
        <f t="shared" si="374"/>
        <v>0</v>
      </c>
      <c r="X1138" s="414">
        <f t="shared" si="374"/>
        <v>0</v>
      </c>
      <c r="Y1138" s="413">
        <f t="shared" si="374"/>
        <v>0</v>
      </c>
      <c r="Z1138" s="413">
        <f t="shared" si="374"/>
        <v>0</v>
      </c>
      <c r="AA1138" s="413">
        <f t="shared" si="374"/>
        <v>0</v>
      </c>
      <c r="AB1138" s="413">
        <f t="shared" si="374"/>
        <v>0</v>
      </c>
      <c r="AC1138" s="400">
        <f t="shared" si="375"/>
        <v>0</v>
      </c>
      <c r="AD1138" s="1743"/>
      <c r="AE1138" s="1083"/>
      <c r="AF1138" s="856"/>
    </row>
    <row r="1139" spans="1:32" ht="15" customHeight="1" outlineLevel="1" x14ac:dyDescent="0.2">
      <c r="A1139" s="11">
        <v>146</v>
      </c>
      <c r="B1139" s="294"/>
      <c r="C1139" s="292"/>
      <c r="D1139" s="292"/>
      <c r="E1139" s="877" t="str">
        <f>'2. CAD NCCF'!E1139:L1139</f>
        <v>FI issued CBP, high rated</v>
      </c>
      <c r="F1139" s="878"/>
      <c r="G1139" s="878"/>
      <c r="H1139" s="878"/>
      <c r="I1139" s="878"/>
      <c r="J1139" s="878"/>
      <c r="K1139" s="878"/>
      <c r="L1139" s="879"/>
      <c r="M1139" s="399">
        <f>SUBTOTAL(9,M1140:M1142)</f>
        <v>0</v>
      </c>
      <c r="N1139" s="402">
        <f t="shared" ref="N1139:AC1139" si="376">SUBTOTAL(9,N1140:N1142)</f>
        <v>0</v>
      </c>
      <c r="O1139" s="406">
        <f t="shared" si="376"/>
        <v>0</v>
      </c>
      <c r="P1139" s="405">
        <f t="shared" si="376"/>
        <v>0</v>
      </c>
      <c r="Q1139" s="407">
        <f t="shared" si="376"/>
        <v>0</v>
      </c>
      <c r="R1139" s="402">
        <f t="shared" si="376"/>
        <v>0</v>
      </c>
      <c r="S1139" s="406">
        <f t="shared" si="376"/>
        <v>0</v>
      </c>
      <c r="T1139" s="405">
        <f t="shared" si="376"/>
        <v>0</v>
      </c>
      <c r="U1139" s="405">
        <f t="shared" si="376"/>
        <v>0</v>
      </c>
      <c r="V1139" s="405">
        <f t="shared" si="376"/>
        <v>0</v>
      </c>
      <c r="W1139" s="405">
        <f t="shared" si="376"/>
        <v>0</v>
      </c>
      <c r="X1139" s="405">
        <f t="shared" si="376"/>
        <v>0</v>
      </c>
      <c r="Y1139" s="405">
        <f t="shared" si="376"/>
        <v>0</v>
      </c>
      <c r="Z1139" s="405">
        <f t="shared" si="376"/>
        <v>0</v>
      </c>
      <c r="AA1139" s="405">
        <f t="shared" si="376"/>
        <v>0</v>
      </c>
      <c r="AB1139" s="403">
        <f t="shared" si="376"/>
        <v>0</v>
      </c>
      <c r="AC1139" s="407">
        <f t="shared" si="376"/>
        <v>0</v>
      </c>
      <c r="AD1139" s="1743"/>
      <c r="AE1139" s="1083"/>
      <c r="AF1139" s="856"/>
    </row>
    <row r="1140" spans="1:32" ht="15" customHeight="1" outlineLevel="1" x14ac:dyDescent="0.2">
      <c r="A1140" s="11">
        <v>147</v>
      </c>
      <c r="B1140" s="294"/>
      <c r="C1140" s="292"/>
      <c r="D1140" s="292"/>
      <c r="E1140" s="293"/>
      <c r="F1140" s="880" t="str">
        <f>'2. CAD NCCF'!F1140:L1140</f>
        <v>FI issued unsecured bonds and paper, high rated</v>
      </c>
      <c r="G1140" s="881"/>
      <c r="H1140" s="881"/>
      <c r="I1140" s="881"/>
      <c r="J1140" s="881"/>
      <c r="K1140" s="881"/>
      <c r="L1140" s="882"/>
      <c r="M1140" s="400">
        <f t="shared" ref="M1140:AB1142" si="377">M364</f>
        <v>0</v>
      </c>
      <c r="N1140" s="411">
        <f t="shared" si="377"/>
        <v>0</v>
      </c>
      <c r="O1140" s="414">
        <f t="shared" si="377"/>
        <v>0</v>
      </c>
      <c r="P1140" s="414">
        <f t="shared" si="377"/>
        <v>0</v>
      </c>
      <c r="Q1140" s="415">
        <f t="shared" si="377"/>
        <v>0</v>
      </c>
      <c r="R1140" s="411">
        <f t="shared" si="377"/>
        <v>0</v>
      </c>
      <c r="S1140" s="413">
        <f t="shared" si="377"/>
        <v>0</v>
      </c>
      <c r="T1140" s="413">
        <f t="shared" si="377"/>
        <v>0</v>
      </c>
      <c r="U1140" s="413">
        <f t="shared" si="377"/>
        <v>0</v>
      </c>
      <c r="V1140" s="413">
        <f t="shared" si="377"/>
        <v>0</v>
      </c>
      <c r="W1140" s="413">
        <f t="shared" si="377"/>
        <v>0</v>
      </c>
      <c r="X1140" s="414">
        <f t="shared" si="377"/>
        <v>0</v>
      </c>
      <c r="Y1140" s="413">
        <f t="shared" si="377"/>
        <v>0</v>
      </c>
      <c r="Z1140" s="413">
        <f t="shared" si="377"/>
        <v>0</v>
      </c>
      <c r="AA1140" s="413">
        <f t="shared" si="377"/>
        <v>0</v>
      </c>
      <c r="AB1140" s="413">
        <f t="shared" si="377"/>
        <v>0</v>
      </c>
      <c r="AC1140" s="400">
        <f t="shared" si="375"/>
        <v>0</v>
      </c>
      <c r="AD1140" s="1743"/>
      <c r="AE1140" s="1083"/>
      <c r="AF1140" s="856"/>
    </row>
    <row r="1141" spans="1:32" ht="15" customHeight="1" outlineLevel="1" x14ac:dyDescent="0.2">
      <c r="A1141" s="11">
        <v>148</v>
      </c>
      <c r="B1141" s="294"/>
      <c r="C1141" s="292"/>
      <c r="D1141" s="292"/>
      <c r="E1141" s="293"/>
      <c r="F1141" s="880" t="str">
        <f>'2. CAD NCCF'!F1141:L1141</f>
        <v>FI issued covered bonds, high rated</v>
      </c>
      <c r="G1141" s="881"/>
      <c r="H1141" s="881"/>
      <c r="I1141" s="881"/>
      <c r="J1141" s="881"/>
      <c r="K1141" s="881"/>
      <c r="L1141" s="882"/>
      <c r="M1141" s="400">
        <f t="shared" si="377"/>
        <v>0</v>
      </c>
      <c r="N1141" s="411">
        <f t="shared" si="377"/>
        <v>0</v>
      </c>
      <c r="O1141" s="414">
        <f t="shared" si="377"/>
        <v>0</v>
      </c>
      <c r="P1141" s="414">
        <f t="shared" si="377"/>
        <v>0</v>
      </c>
      <c r="Q1141" s="415">
        <f t="shared" si="377"/>
        <v>0</v>
      </c>
      <c r="R1141" s="411">
        <f t="shared" si="377"/>
        <v>0</v>
      </c>
      <c r="S1141" s="413">
        <f t="shared" si="377"/>
        <v>0</v>
      </c>
      <c r="T1141" s="413">
        <f t="shared" si="377"/>
        <v>0</v>
      </c>
      <c r="U1141" s="413">
        <f t="shared" si="377"/>
        <v>0</v>
      </c>
      <c r="V1141" s="413">
        <f t="shared" si="377"/>
        <v>0</v>
      </c>
      <c r="W1141" s="413">
        <f t="shared" si="377"/>
        <v>0</v>
      </c>
      <c r="X1141" s="414">
        <f t="shared" si="377"/>
        <v>0</v>
      </c>
      <c r="Y1141" s="413">
        <f t="shared" si="377"/>
        <v>0</v>
      </c>
      <c r="Z1141" s="413">
        <f t="shared" si="377"/>
        <v>0</v>
      </c>
      <c r="AA1141" s="413">
        <f t="shared" si="377"/>
        <v>0</v>
      </c>
      <c r="AB1141" s="413">
        <f t="shared" si="377"/>
        <v>0</v>
      </c>
      <c r="AC1141" s="400">
        <f t="shared" si="375"/>
        <v>0</v>
      </c>
      <c r="AD1141" s="1743"/>
      <c r="AE1141" s="1083"/>
      <c r="AF1141" s="856"/>
    </row>
    <row r="1142" spans="1:32" ht="15" customHeight="1" outlineLevel="1" x14ac:dyDescent="0.2">
      <c r="A1142" s="11">
        <v>149</v>
      </c>
      <c r="B1142" s="294"/>
      <c r="C1142" s="292"/>
      <c r="D1142" s="292"/>
      <c r="E1142" s="293"/>
      <c r="F1142" s="880" t="str">
        <f>'2. CAD NCCF'!F1142:L1142</f>
        <v>FI issued jumbo covered bonds, high rated</v>
      </c>
      <c r="G1142" s="881"/>
      <c r="H1142" s="881"/>
      <c r="I1142" s="881"/>
      <c r="J1142" s="881"/>
      <c r="K1142" s="881"/>
      <c r="L1142" s="882"/>
      <c r="M1142" s="400">
        <f t="shared" si="377"/>
        <v>0</v>
      </c>
      <c r="N1142" s="411">
        <f t="shared" si="377"/>
        <v>0</v>
      </c>
      <c r="O1142" s="414">
        <f t="shared" si="377"/>
        <v>0</v>
      </c>
      <c r="P1142" s="414">
        <f t="shared" si="377"/>
        <v>0</v>
      </c>
      <c r="Q1142" s="415">
        <f t="shared" si="377"/>
        <v>0</v>
      </c>
      <c r="R1142" s="411">
        <f t="shared" si="377"/>
        <v>0</v>
      </c>
      <c r="S1142" s="413">
        <f t="shared" si="377"/>
        <v>0</v>
      </c>
      <c r="T1142" s="413">
        <f t="shared" si="377"/>
        <v>0</v>
      </c>
      <c r="U1142" s="413">
        <f t="shared" si="377"/>
        <v>0</v>
      </c>
      <c r="V1142" s="413">
        <f t="shared" si="377"/>
        <v>0</v>
      </c>
      <c r="W1142" s="413">
        <f t="shared" si="377"/>
        <v>0</v>
      </c>
      <c r="X1142" s="414">
        <f t="shared" si="377"/>
        <v>0</v>
      </c>
      <c r="Y1142" s="413">
        <f t="shared" si="377"/>
        <v>0</v>
      </c>
      <c r="Z1142" s="413">
        <f t="shared" si="377"/>
        <v>0</v>
      </c>
      <c r="AA1142" s="413">
        <f t="shared" si="377"/>
        <v>0</v>
      </c>
      <c r="AB1142" s="413">
        <f t="shared" si="377"/>
        <v>0</v>
      </c>
      <c r="AC1142" s="400">
        <f t="shared" si="375"/>
        <v>0</v>
      </c>
      <c r="AD1142" s="1743"/>
      <c r="AE1142" s="1083"/>
      <c r="AF1142" s="856"/>
    </row>
    <row r="1143" spans="1:32" ht="15" customHeight="1" outlineLevel="1" x14ac:dyDescent="0.2">
      <c r="A1143" s="11">
        <v>150</v>
      </c>
      <c r="B1143" s="294"/>
      <c r="C1143" s="292"/>
      <c r="D1143" s="292"/>
      <c r="E1143" s="877" t="str">
        <f>'2. CAD NCCF'!E1143:L1143</f>
        <v>Non-FI issued CBP, medium rated</v>
      </c>
      <c r="F1143" s="878"/>
      <c r="G1143" s="878"/>
      <c r="H1143" s="878"/>
      <c r="I1143" s="878"/>
      <c r="J1143" s="878"/>
      <c r="K1143" s="878"/>
      <c r="L1143" s="879"/>
      <c r="M1143" s="399">
        <f>SUBTOTAL(9,M1144:M1145)</f>
        <v>0</v>
      </c>
      <c r="N1143" s="402">
        <f t="shared" ref="N1143:AC1143" si="378">SUBTOTAL(9,N1144:N1145)</f>
        <v>0</v>
      </c>
      <c r="O1143" s="406">
        <f t="shared" si="378"/>
        <v>0</v>
      </c>
      <c r="P1143" s="405">
        <f t="shared" si="378"/>
        <v>0</v>
      </c>
      <c r="Q1143" s="407">
        <f t="shared" si="378"/>
        <v>0</v>
      </c>
      <c r="R1143" s="402">
        <f t="shared" si="378"/>
        <v>0</v>
      </c>
      <c r="S1143" s="406">
        <f t="shared" si="378"/>
        <v>0</v>
      </c>
      <c r="T1143" s="405">
        <f t="shared" si="378"/>
        <v>0</v>
      </c>
      <c r="U1143" s="405">
        <f t="shared" si="378"/>
        <v>0</v>
      </c>
      <c r="V1143" s="405">
        <f t="shared" si="378"/>
        <v>0</v>
      </c>
      <c r="W1143" s="405">
        <f t="shared" si="378"/>
        <v>0</v>
      </c>
      <c r="X1143" s="405">
        <f t="shared" si="378"/>
        <v>0</v>
      </c>
      <c r="Y1143" s="405">
        <f t="shared" si="378"/>
        <v>0</v>
      </c>
      <c r="Z1143" s="405">
        <f t="shared" si="378"/>
        <v>0</v>
      </c>
      <c r="AA1143" s="405">
        <f t="shared" si="378"/>
        <v>0</v>
      </c>
      <c r="AB1143" s="403">
        <f t="shared" si="378"/>
        <v>0</v>
      </c>
      <c r="AC1143" s="407">
        <f t="shared" si="378"/>
        <v>0</v>
      </c>
      <c r="AD1143" s="1743"/>
      <c r="AE1143" s="1083"/>
      <c r="AF1143" s="856"/>
    </row>
    <row r="1144" spans="1:32" ht="15" customHeight="1" outlineLevel="1" x14ac:dyDescent="0.2">
      <c r="A1144" s="11">
        <v>151</v>
      </c>
      <c r="B1144" s="294"/>
      <c r="C1144" s="292"/>
      <c r="D1144" s="292"/>
      <c r="E1144" s="293"/>
      <c r="F1144" s="880" t="str">
        <f>'2. CAD NCCF'!F1144:L1144</f>
        <v>Non-FI issued unsecured bonds and paper, medium rated</v>
      </c>
      <c r="G1144" s="881"/>
      <c r="H1144" s="881"/>
      <c r="I1144" s="881"/>
      <c r="J1144" s="881"/>
      <c r="K1144" s="881"/>
      <c r="L1144" s="882"/>
      <c r="M1144" s="400">
        <f t="shared" ref="M1144:AB1145" si="379">M368</f>
        <v>0</v>
      </c>
      <c r="N1144" s="411">
        <f t="shared" si="379"/>
        <v>0</v>
      </c>
      <c r="O1144" s="414">
        <f t="shared" si="379"/>
        <v>0</v>
      </c>
      <c r="P1144" s="414">
        <f t="shared" si="379"/>
        <v>0</v>
      </c>
      <c r="Q1144" s="415">
        <f t="shared" si="379"/>
        <v>0</v>
      </c>
      <c r="R1144" s="411">
        <f t="shared" si="379"/>
        <v>0</v>
      </c>
      <c r="S1144" s="413">
        <f t="shared" si="379"/>
        <v>0</v>
      </c>
      <c r="T1144" s="413">
        <f t="shared" si="379"/>
        <v>0</v>
      </c>
      <c r="U1144" s="413">
        <f t="shared" si="379"/>
        <v>0</v>
      </c>
      <c r="V1144" s="413">
        <f t="shared" si="379"/>
        <v>0</v>
      </c>
      <c r="W1144" s="413">
        <f t="shared" si="379"/>
        <v>0</v>
      </c>
      <c r="X1144" s="414">
        <f t="shared" si="379"/>
        <v>0</v>
      </c>
      <c r="Y1144" s="413">
        <f t="shared" si="379"/>
        <v>0</v>
      </c>
      <c r="Z1144" s="413">
        <f t="shared" si="379"/>
        <v>0</v>
      </c>
      <c r="AA1144" s="413">
        <f t="shared" si="379"/>
        <v>0</v>
      </c>
      <c r="AB1144" s="413">
        <f t="shared" si="379"/>
        <v>0</v>
      </c>
      <c r="AC1144" s="400">
        <f t="shared" si="375"/>
        <v>0</v>
      </c>
      <c r="AD1144" s="1743"/>
      <c r="AE1144" s="1083"/>
      <c r="AF1144" s="856"/>
    </row>
    <row r="1145" spans="1:32" ht="15" customHeight="1" outlineLevel="1" x14ac:dyDescent="0.2">
      <c r="A1145" s="11">
        <v>152</v>
      </c>
      <c r="B1145" s="294"/>
      <c r="C1145" s="292"/>
      <c r="D1145" s="292"/>
      <c r="E1145" s="293"/>
      <c r="F1145" s="880" t="str">
        <f>'2. CAD NCCF'!F1145:L1145</f>
        <v>Non-FI issued covered bonds, medium rated</v>
      </c>
      <c r="G1145" s="881"/>
      <c r="H1145" s="881"/>
      <c r="I1145" s="881"/>
      <c r="J1145" s="881"/>
      <c r="K1145" s="881"/>
      <c r="L1145" s="882"/>
      <c r="M1145" s="400">
        <f t="shared" si="379"/>
        <v>0</v>
      </c>
      <c r="N1145" s="411">
        <f t="shared" si="379"/>
        <v>0</v>
      </c>
      <c r="O1145" s="414">
        <f t="shared" si="379"/>
        <v>0</v>
      </c>
      <c r="P1145" s="414">
        <f t="shared" si="379"/>
        <v>0</v>
      </c>
      <c r="Q1145" s="415">
        <f t="shared" si="379"/>
        <v>0</v>
      </c>
      <c r="R1145" s="411">
        <f t="shared" si="379"/>
        <v>0</v>
      </c>
      <c r="S1145" s="413">
        <f t="shared" si="379"/>
        <v>0</v>
      </c>
      <c r="T1145" s="413">
        <f t="shared" si="379"/>
        <v>0</v>
      </c>
      <c r="U1145" s="413">
        <f t="shared" si="379"/>
        <v>0</v>
      </c>
      <c r="V1145" s="413">
        <f t="shared" si="379"/>
        <v>0</v>
      </c>
      <c r="W1145" s="413">
        <f t="shared" si="379"/>
        <v>0</v>
      </c>
      <c r="X1145" s="414">
        <f t="shared" si="379"/>
        <v>0</v>
      </c>
      <c r="Y1145" s="413">
        <f t="shared" si="379"/>
        <v>0</v>
      </c>
      <c r="Z1145" s="413">
        <f t="shared" si="379"/>
        <v>0</v>
      </c>
      <c r="AA1145" s="413">
        <f t="shared" si="379"/>
        <v>0</v>
      </c>
      <c r="AB1145" s="413">
        <f t="shared" si="379"/>
        <v>0</v>
      </c>
      <c r="AC1145" s="400">
        <f t="shared" si="375"/>
        <v>0</v>
      </c>
      <c r="AD1145" s="1743"/>
      <c r="AE1145" s="1083"/>
      <c r="AF1145" s="856"/>
    </row>
    <row r="1146" spans="1:32" ht="15" customHeight="1" outlineLevel="1" x14ac:dyDescent="0.2">
      <c r="A1146" s="11">
        <v>153</v>
      </c>
      <c r="B1146" s="294"/>
      <c r="C1146" s="292"/>
      <c r="D1146" s="292"/>
      <c r="E1146" s="877" t="str">
        <f>'2. CAD NCCF'!E1146:L1146</f>
        <v>FI issued CBP, medium rated</v>
      </c>
      <c r="F1146" s="878"/>
      <c r="G1146" s="878"/>
      <c r="H1146" s="878"/>
      <c r="I1146" s="878"/>
      <c r="J1146" s="878"/>
      <c r="K1146" s="878"/>
      <c r="L1146" s="879"/>
      <c r="M1146" s="399">
        <f>SUBTOTAL(9,M1147:M1149)</f>
        <v>0</v>
      </c>
      <c r="N1146" s="402">
        <f t="shared" ref="N1146:AC1146" si="380">SUBTOTAL(9,N1147:N1149)</f>
        <v>0</v>
      </c>
      <c r="O1146" s="406">
        <f t="shared" si="380"/>
        <v>0</v>
      </c>
      <c r="P1146" s="405">
        <f t="shared" si="380"/>
        <v>0</v>
      </c>
      <c r="Q1146" s="407">
        <f t="shared" si="380"/>
        <v>0</v>
      </c>
      <c r="R1146" s="402">
        <f t="shared" si="380"/>
        <v>0</v>
      </c>
      <c r="S1146" s="406">
        <f t="shared" si="380"/>
        <v>0</v>
      </c>
      <c r="T1146" s="405">
        <f t="shared" si="380"/>
        <v>0</v>
      </c>
      <c r="U1146" s="405">
        <f t="shared" si="380"/>
        <v>0</v>
      </c>
      <c r="V1146" s="405">
        <f t="shared" si="380"/>
        <v>0</v>
      </c>
      <c r="W1146" s="405">
        <f t="shared" si="380"/>
        <v>0</v>
      </c>
      <c r="X1146" s="405">
        <f t="shared" si="380"/>
        <v>0</v>
      </c>
      <c r="Y1146" s="405">
        <f t="shared" si="380"/>
        <v>0</v>
      </c>
      <c r="Z1146" s="405">
        <f t="shared" si="380"/>
        <v>0</v>
      </c>
      <c r="AA1146" s="405">
        <f t="shared" si="380"/>
        <v>0</v>
      </c>
      <c r="AB1146" s="403">
        <f t="shared" si="380"/>
        <v>0</v>
      </c>
      <c r="AC1146" s="407">
        <f t="shared" si="380"/>
        <v>0</v>
      </c>
      <c r="AD1146" s="1743"/>
      <c r="AE1146" s="1083"/>
      <c r="AF1146" s="856"/>
    </row>
    <row r="1147" spans="1:32" ht="15" customHeight="1" outlineLevel="1" x14ac:dyDescent="0.2">
      <c r="A1147" s="11">
        <v>154</v>
      </c>
      <c r="B1147" s="294"/>
      <c r="C1147" s="292"/>
      <c r="D1147" s="292"/>
      <c r="E1147" s="293"/>
      <c r="F1147" s="880" t="str">
        <f>'2. CAD NCCF'!F1147:L1147</f>
        <v>FI issued unsecured bonds and paper, medium rated</v>
      </c>
      <c r="G1147" s="881"/>
      <c r="H1147" s="881"/>
      <c r="I1147" s="881"/>
      <c r="J1147" s="881"/>
      <c r="K1147" s="881"/>
      <c r="L1147" s="882"/>
      <c r="M1147" s="400">
        <f t="shared" ref="M1147:AB1149" si="381">M371</f>
        <v>0</v>
      </c>
      <c r="N1147" s="411">
        <f t="shared" si="381"/>
        <v>0</v>
      </c>
      <c r="O1147" s="414">
        <f t="shared" si="381"/>
        <v>0</v>
      </c>
      <c r="P1147" s="414">
        <f t="shared" si="381"/>
        <v>0</v>
      </c>
      <c r="Q1147" s="415">
        <f t="shared" si="381"/>
        <v>0</v>
      </c>
      <c r="R1147" s="411">
        <f t="shared" si="381"/>
        <v>0</v>
      </c>
      <c r="S1147" s="413">
        <f t="shared" si="381"/>
        <v>0</v>
      </c>
      <c r="T1147" s="413">
        <f t="shared" si="381"/>
        <v>0</v>
      </c>
      <c r="U1147" s="413">
        <f t="shared" si="381"/>
        <v>0</v>
      </c>
      <c r="V1147" s="413">
        <f t="shared" si="381"/>
        <v>0</v>
      </c>
      <c r="W1147" s="413">
        <f t="shared" si="381"/>
        <v>0</v>
      </c>
      <c r="X1147" s="414">
        <f t="shared" si="381"/>
        <v>0</v>
      </c>
      <c r="Y1147" s="413">
        <f t="shared" si="381"/>
        <v>0</v>
      </c>
      <c r="Z1147" s="413">
        <f t="shared" si="381"/>
        <v>0</v>
      </c>
      <c r="AA1147" s="413">
        <f t="shared" si="381"/>
        <v>0</v>
      </c>
      <c r="AB1147" s="413">
        <f t="shared" si="381"/>
        <v>0</v>
      </c>
      <c r="AC1147" s="400">
        <f t="shared" ref="AC1147:AC1149" si="382">M1147-SUM(N1147:AB1147)</f>
        <v>0</v>
      </c>
      <c r="AD1147" s="1743"/>
      <c r="AE1147" s="1083"/>
      <c r="AF1147" s="856"/>
    </row>
    <row r="1148" spans="1:32" ht="15" customHeight="1" outlineLevel="1" x14ac:dyDescent="0.2">
      <c r="A1148" s="11">
        <v>155</v>
      </c>
      <c r="B1148" s="294"/>
      <c r="C1148" s="292"/>
      <c r="D1148" s="292"/>
      <c r="E1148" s="293"/>
      <c r="F1148" s="880" t="str">
        <f>'2. CAD NCCF'!F1148:L1148</f>
        <v>FI issued covered bonds, medium rated</v>
      </c>
      <c r="G1148" s="881"/>
      <c r="H1148" s="881"/>
      <c r="I1148" s="881"/>
      <c r="J1148" s="881"/>
      <c r="K1148" s="881"/>
      <c r="L1148" s="882"/>
      <c r="M1148" s="400">
        <f t="shared" si="381"/>
        <v>0</v>
      </c>
      <c r="N1148" s="411">
        <f t="shared" si="381"/>
        <v>0</v>
      </c>
      <c r="O1148" s="414">
        <f t="shared" si="381"/>
        <v>0</v>
      </c>
      <c r="P1148" s="414">
        <f t="shared" si="381"/>
        <v>0</v>
      </c>
      <c r="Q1148" s="415">
        <f t="shared" si="381"/>
        <v>0</v>
      </c>
      <c r="R1148" s="411">
        <f t="shared" si="381"/>
        <v>0</v>
      </c>
      <c r="S1148" s="413">
        <f t="shared" si="381"/>
        <v>0</v>
      </c>
      <c r="T1148" s="413">
        <f t="shared" si="381"/>
        <v>0</v>
      </c>
      <c r="U1148" s="413">
        <f t="shared" si="381"/>
        <v>0</v>
      </c>
      <c r="V1148" s="413">
        <f t="shared" si="381"/>
        <v>0</v>
      </c>
      <c r="W1148" s="413">
        <f t="shared" si="381"/>
        <v>0</v>
      </c>
      <c r="X1148" s="414">
        <f t="shared" si="381"/>
        <v>0</v>
      </c>
      <c r="Y1148" s="413">
        <f t="shared" si="381"/>
        <v>0</v>
      </c>
      <c r="Z1148" s="413">
        <f t="shared" si="381"/>
        <v>0</v>
      </c>
      <c r="AA1148" s="413">
        <f t="shared" si="381"/>
        <v>0</v>
      </c>
      <c r="AB1148" s="413">
        <f t="shared" si="381"/>
        <v>0</v>
      </c>
      <c r="AC1148" s="400">
        <f t="shared" si="382"/>
        <v>0</v>
      </c>
      <c r="AD1148" s="1743"/>
      <c r="AE1148" s="1083"/>
      <c r="AF1148" s="856"/>
    </row>
    <row r="1149" spans="1:32" ht="15" customHeight="1" outlineLevel="1" x14ac:dyDescent="0.2">
      <c r="A1149" s="11">
        <v>156</v>
      </c>
      <c r="B1149" s="294"/>
      <c r="C1149" s="292"/>
      <c r="D1149" s="292"/>
      <c r="E1149" s="293"/>
      <c r="F1149" s="880" t="str">
        <f>'2. CAD NCCF'!F1149:L1149</f>
        <v>FI issued jumbo covered bonds, medium rated</v>
      </c>
      <c r="G1149" s="881"/>
      <c r="H1149" s="881"/>
      <c r="I1149" s="881"/>
      <c r="J1149" s="881"/>
      <c r="K1149" s="881"/>
      <c r="L1149" s="882"/>
      <c r="M1149" s="400">
        <f t="shared" si="381"/>
        <v>0</v>
      </c>
      <c r="N1149" s="411">
        <f t="shared" si="381"/>
        <v>0</v>
      </c>
      <c r="O1149" s="414">
        <f t="shared" si="381"/>
        <v>0</v>
      </c>
      <c r="P1149" s="414">
        <f t="shared" si="381"/>
        <v>0</v>
      </c>
      <c r="Q1149" s="415">
        <f t="shared" si="381"/>
        <v>0</v>
      </c>
      <c r="R1149" s="411">
        <f t="shared" si="381"/>
        <v>0</v>
      </c>
      <c r="S1149" s="413">
        <f t="shared" si="381"/>
        <v>0</v>
      </c>
      <c r="T1149" s="413">
        <f t="shared" si="381"/>
        <v>0</v>
      </c>
      <c r="U1149" s="413">
        <f t="shared" si="381"/>
        <v>0</v>
      </c>
      <c r="V1149" s="413">
        <f t="shared" si="381"/>
        <v>0</v>
      </c>
      <c r="W1149" s="413">
        <f t="shared" si="381"/>
        <v>0</v>
      </c>
      <c r="X1149" s="414">
        <f t="shared" si="381"/>
        <v>0</v>
      </c>
      <c r="Y1149" s="413">
        <f t="shared" si="381"/>
        <v>0</v>
      </c>
      <c r="Z1149" s="413">
        <f t="shared" si="381"/>
        <v>0</v>
      </c>
      <c r="AA1149" s="413">
        <f t="shared" si="381"/>
        <v>0</v>
      </c>
      <c r="AB1149" s="413">
        <f t="shared" si="381"/>
        <v>0</v>
      </c>
      <c r="AC1149" s="400">
        <f t="shared" si="382"/>
        <v>0</v>
      </c>
      <c r="AD1149" s="1743"/>
      <c r="AE1149" s="1083"/>
      <c r="AF1149" s="856"/>
    </row>
    <row r="1150" spans="1:32" ht="15" customHeight="1" outlineLevel="1" x14ac:dyDescent="0.2">
      <c r="A1150" s="11">
        <v>157</v>
      </c>
      <c r="B1150" s="294"/>
      <c r="C1150" s="292"/>
      <c r="D1150" s="292"/>
      <c r="E1150" s="877" t="str">
        <f>'2. CAD NCCF'!E1150:L1150</f>
        <v>Non-FI issued CBP, low or not rated</v>
      </c>
      <c r="F1150" s="878"/>
      <c r="G1150" s="878"/>
      <c r="H1150" s="878"/>
      <c r="I1150" s="878"/>
      <c r="J1150" s="878"/>
      <c r="K1150" s="878"/>
      <c r="L1150" s="879"/>
      <c r="M1150" s="399">
        <f>SUBTOTAL(9,M1151:M1152)</f>
        <v>0</v>
      </c>
      <c r="N1150" s="402">
        <f t="shared" ref="N1150:AC1150" si="383">SUBTOTAL(9,N1151:N1152)</f>
        <v>0</v>
      </c>
      <c r="O1150" s="406">
        <f t="shared" si="383"/>
        <v>0</v>
      </c>
      <c r="P1150" s="405">
        <f t="shared" si="383"/>
        <v>0</v>
      </c>
      <c r="Q1150" s="407">
        <f t="shared" si="383"/>
        <v>0</v>
      </c>
      <c r="R1150" s="402">
        <f t="shared" si="383"/>
        <v>0</v>
      </c>
      <c r="S1150" s="406">
        <f t="shared" si="383"/>
        <v>0</v>
      </c>
      <c r="T1150" s="405">
        <f t="shared" si="383"/>
        <v>0</v>
      </c>
      <c r="U1150" s="405">
        <f t="shared" si="383"/>
        <v>0</v>
      </c>
      <c r="V1150" s="405">
        <f t="shared" si="383"/>
        <v>0</v>
      </c>
      <c r="W1150" s="405">
        <f t="shared" si="383"/>
        <v>0</v>
      </c>
      <c r="X1150" s="405">
        <f t="shared" si="383"/>
        <v>0</v>
      </c>
      <c r="Y1150" s="405">
        <f t="shared" si="383"/>
        <v>0</v>
      </c>
      <c r="Z1150" s="405">
        <f t="shared" si="383"/>
        <v>0</v>
      </c>
      <c r="AA1150" s="405">
        <f t="shared" si="383"/>
        <v>0</v>
      </c>
      <c r="AB1150" s="403">
        <f t="shared" si="383"/>
        <v>0</v>
      </c>
      <c r="AC1150" s="407">
        <f t="shared" si="383"/>
        <v>0</v>
      </c>
      <c r="AD1150" s="1743"/>
      <c r="AE1150" s="1083"/>
      <c r="AF1150" s="856"/>
    </row>
    <row r="1151" spans="1:32" ht="15" customHeight="1" outlineLevel="1" x14ac:dyDescent="0.2">
      <c r="A1151" s="11">
        <v>158</v>
      </c>
      <c r="B1151" s="294"/>
      <c r="C1151" s="292"/>
      <c r="D1151" s="292"/>
      <c r="E1151" s="293"/>
      <c r="F1151" s="880" t="str">
        <f>'2. CAD NCCF'!F1151:L1151</f>
        <v>Non-FI issued unsecured bonds and paper, low or not rated</v>
      </c>
      <c r="G1151" s="881"/>
      <c r="H1151" s="881"/>
      <c r="I1151" s="881"/>
      <c r="J1151" s="881"/>
      <c r="K1151" s="881"/>
      <c r="L1151" s="882"/>
      <c r="M1151" s="400">
        <f t="shared" ref="M1151:AB1152" si="384">M375</f>
        <v>0</v>
      </c>
      <c r="N1151" s="411">
        <f t="shared" si="384"/>
        <v>0</v>
      </c>
      <c r="O1151" s="414">
        <f t="shared" si="384"/>
        <v>0</v>
      </c>
      <c r="P1151" s="414">
        <f t="shared" si="384"/>
        <v>0</v>
      </c>
      <c r="Q1151" s="415">
        <f t="shared" si="384"/>
        <v>0</v>
      </c>
      <c r="R1151" s="411">
        <f t="shared" si="384"/>
        <v>0</v>
      </c>
      <c r="S1151" s="413">
        <f t="shared" si="384"/>
        <v>0</v>
      </c>
      <c r="T1151" s="413">
        <f t="shared" si="384"/>
        <v>0</v>
      </c>
      <c r="U1151" s="413">
        <f t="shared" si="384"/>
        <v>0</v>
      </c>
      <c r="V1151" s="413">
        <f t="shared" si="384"/>
        <v>0</v>
      </c>
      <c r="W1151" s="413">
        <f t="shared" si="384"/>
        <v>0</v>
      </c>
      <c r="X1151" s="414">
        <f t="shared" si="384"/>
        <v>0</v>
      </c>
      <c r="Y1151" s="413">
        <f t="shared" si="384"/>
        <v>0</v>
      </c>
      <c r="Z1151" s="413">
        <f t="shared" si="384"/>
        <v>0</v>
      </c>
      <c r="AA1151" s="413">
        <f t="shared" si="384"/>
        <v>0</v>
      </c>
      <c r="AB1151" s="413">
        <f t="shared" si="384"/>
        <v>0</v>
      </c>
      <c r="AC1151" s="400">
        <f t="shared" ref="AC1151:AC1152" si="385">M1151-SUM(N1151:AB1151)</f>
        <v>0</v>
      </c>
      <c r="AD1151" s="1743"/>
      <c r="AE1151" s="1083"/>
      <c r="AF1151" s="856"/>
    </row>
    <row r="1152" spans="1:32" ht="15" customHeight="1" outlineLevel="1" x14ac:dyDescent="0.2">
      <c r="A1152" s="11">
        <v>159</v>
      </c>
      <c r="B1152" s="294"/>
      <c r="C1152" s="292"/>
      <c r="D1152" s="292"/>
      <c r="E1152" s="293"/>
      <c r="F1152" s="880" t="str">
        <f>'2. CAD NCCF'!F1152:L1152</f>
        <v>Non-FI issued covered bonds, low or not rated</v>
      </c>
      <c r="G1152" s="881"/>
      <c r="H1152" s="881"/>
      <c r="I1152" s="881"/>
      <c r="J1152" s="881"/>
      <c r="K1152" s="881"/>
      <c r="L1152" s="882"/>
      <c r="M1152" s="400">
        <f t="shared" si="384"/>
        <v>0</v>
      </c>
      <c r="N1152" s="411">
        <f t="shared" si="384"/>
        <v>0</v>
      </c>
      <c r="O1152" s="414">
        <f t="shared" si="384"/>
        <v>0</v>
      </c>
      <c r="P1152" s="414">
        <f t="shared" si="384"/>
        <v>0</v>
      </c>
      <c r="Q1152" s="415">
        <f t="shared" si="384"/>
        <v>0</v>
      </c>
      <c r="R1152" s="411">
        <f t="shared" si="384"/>
        <v>0</v>
      </c>
      <c r="S1152" s="413">
        <f t="shared" si="384"/>
        <v>0</v>
      </c>
      <c r="T1152" s="413">
        <f t="shared" si="384"/>
        <v>0</v>
      </c>
      <c r="U1152" s="413">
        <f t="shared" si="384"/>
        <v>0</v>
      </c>
      <c r="V1152" s="413">
        <f t="shared" si="384"/>
        <v>0</v>
      </c>
      <c r="W1152" s="413">
        <f t="shared" si="384"/>
        <v>0</v>
      </c>
      <c r="X1152" s="414">
        <f t="shared" si="384"/>
        <v>0</v>
      </c>
      <c r="Y1152" s="413">
        <f t="shared" si="384"/>
        <v>0</v>
      </c>
      <c r="Z1152" s="413">
        <f t="shared" si="384"/>
        <v>0</v>
      </c>
      <c r="AA1152" s="413">
        <f t="shared" si="384"/>
        <v>0</v>
      </c>
      <c r="AB1152" s="413">
        <f t="shared" si="384"/>
        <v>0</v>
      </c>
      <c r="AC1152" s="400">
        <f t="shared" si="385"/>
        <v>0</v>
      </c>
      <c r="AD1152" s="1743"/>
      <c r="AE1152" s="1083"/>
      <c r="AF1152" s="856"/>
    </row>
    <row r="1153" spans="1:32" ht="15" customHeight="1" outlineLevel="1" x14ac:dyDescent="0.2">
      <c r="A1153" s="11">
        <v>160</v>
      </c>
      <c r="B1153" s="294"/>
      <c r="C1153" s="292"/>
      <c r="D1153" s="292"/>
      <c r="E1153" s="877" t="str">
        <f>'2. CAD NCCF'!E1153:L1153</f>
        <v>FI issued CBP, low or not rated</v>
      </c>
      <c r="F1153" s="878"/>
      <c r="G1153" s="878"/>
      <c r="H1153" s="878"/>
      <c r="I1153" s="878"/>
      <c r="J1153" s="878"/>
      <c r="K1153" s="878"/>
      <c r="L1153" s="879"/>
      <c r="M1153" s="399">
        <f>SUBTOTAL(9,M1154:M1156)</f>
        <v>0</v>
      </c>
      <c r="N1153" s="402">
        <f t="shared" ref="N1153:AC1153" si="386">SUBTOTAL(9,N1154:N1156)</f>
        <v>0</v>
      </c>
      <c r="O1153" s="406">
        <f t="shared" si="386"/>
        <v>0</v>
      </c>
      <c r="P1153" s="405">
        <f t="shared" si="386"/>
        <v>0</v>
      </c>
      <c r="Q1153" s="407">
        <f t="shared" si="386"/>
        <v>0</v>
      </c>
      <c r="R1153" s="402">
        <f t="shared" si="386"/>
        <v>0</v>
      </c>
      <c r="S1153" s="406">
        <f t="shared" si="386"/>
        <v>0</v>
      </c>
      <c r="T1153" s="405">
        <f t="shared" si="386"/>
        <v>0</v>
      </c>
      <c r="U1153" s="405">
        <f t="shared" si="386"/>
        <v>0</v>
      </c>
      <c r="V1153" s="405">
        <f t="shared" si="386"/>
        <v>0</v>
      </c>
      <c r="W1153" s="405">
        <f t="shared" si="386"/>
        <v>0</v>
      </c>
      <c r="X1153" s="405">
        <f t="shared" si="386"/>
        <v>0</v>
      </c>
      <c r="Y1153" s="405">
        <f t="shared" si="386"/>
        <v>0</v>
      </c>
      <c r="Z1153" s="405">
        <f t="shared" si="386"/>
        <v>0</v>
      </c>
      <c r="AA1153" s="405">
        <f t="shared" si="386"/>
        <v>0</v>
      </c>
      <c r="AB1153" s="403">
        <f t="shared" si="386"/>
        <v>0</v>
      </c>
      <c r="AC1153" s="407">
        <f t="shared" si="386"/>
        <v>0</v>
      </c>
      <c r="AD1153" s="1743"/>
      <c r="AE1153" s="1083"/>
      <c r="AF1153" s="856"/>
    </row>
    <row r="1154" spans="1:32" ht="15" customHeight="1" outlineLevel="1" x14ac:dyDescent="0.2">
      <c r="A1154" s="11">
        <v>161</v>
      </c>
      <c r="B1154" s="294"/>
      <c r="C1154" s="292"/>
      <c r="D1154" s="292"/>
      <c r="E1154" s="293"/>
      <c r="F1154" s="880" t="str">
        <f>'2. CAD NCCF'!F1154:L1154</f>
        <v>FI issued unsecured bonds and paper, low or not rated</v>
      </c>
      <c r="G1154" s="881"/>
      <c r="H1154" s="881"/>
      <c r="I1154" s="881"/>
      <c r="J1154" s="881"/>
      <c r="K1154" s="881"/>
      <c r="L1154" s="882"/>
      <c r="M1154" s="400">
        <f t="shared" ref="M1154:AB1156" si="387">M378</f>
        <v>0</v>
      </c>
      <c r="N1154" s="411">
        <f t="shared" si="387"/>
        <v>0</v>
      </c>
      <c r="O1154" s="414">
        <f t="shared" si="387"/>
        <v>0</v>
      </c>
      <c r="P1154" s="414">
        <f t="shared" si="387"/>
        <v>0</v>
      </c>
      <c r="Q1154" s="415">
        <f t="shared" si="387"/>
        <v>0</v>
      </c>
      <c r="R1154" s="411">
        <f t="shared" si="387"/>
        <v>0</v>
      </c>
      <c r="S1154" s="413">
        <f t="shared" si="387"/>
        <v>0</v>
      </c>
      <c r="T1154" s="413">
        <f t="shared" si="387"/>
        <v>0</v>
      </c>
      <c r="U1154" s="413">
        <f t="shared" si="387"/>
        <v>0</v>
      </c>
      <c r="V1154" s="413">
        <f t="shared" si="387"/>
        <v>0</v>
      </c>
      <c r="W1154" s="413">
        <f t="shared" si="387"/>
        <v>0</v>
      </c>
      <c r="X1154" s="414">
        <f t="shared" si="387"/>
        <v>0</v>
      </c>
      <c r="Y1154" s="413">
        <f t="shared" si="387"/>
        <v>0</v>
      </c>
      <c r="Z1154" s="413">
        <f t="shared" si="387"/>
        <v>0</v>
      </c>
      <c r="AA1154" s="413">
        <f t="shared" si="387"/>
        <v>0</v>
      </c>
      <c r="AB1154" s="413">
        <f t="shared" si="387"/>
        <v>0</v>
      </c>
      <c r="AC1154" s="400">
        <f t="shared" ref="AC1154:AC1156" si="388">M1154-SUM(N1154:AB1154)</f>
        <v>0</v>
      </c>
      <c r="AD1154" s="1743"/>
      <c r="AE1154" s="1083"/>
      <c r="AF1154" s="856"/>
    </row>
    <row r="1155" spans="1:32" ht="15" customHeight="1" outlineLevel="1" x14ac:dyDescent="0.2">
      <c r="A1155" s="11">
        <v>162</v>
      </c>
      <c r="B1155" s="294"/>
      <c r="C1155" s="289"/>
      <c r="D1155" s="289"/>
      <c r="E1155" s="289"/>
      <c r="F1155" s="880" t="str">
        <f>'2. CAD NCCF'!F1155:L1155</f>
        <v>FI issued covered bonds, low or not rated</v>
      </c>
      <c r="G1155" s="881"/>
      <c r="H1155" s="881"/>
      <c r="I1155" s="881"/>
      <c r="J1155" s="881"/>
      <c r="K1155" s="881"/>
      <c r="L1155" s="882"/>
      <c r="M1155" s="400">
        <f t="shared" si="387"/>
        <v>0</v>
      </c>
      <c r="N1155" s="411">
        <f t="shared" si="387"/>
        <v>0</v>
      </c>
      <c r="O1155" s="414">
        <f t="shared" si="387"/>
        <v>0</v>
      </c>
      <c r="P1155" s="414">
        <f t="shared" si="387"/>
        <v>0</v>
      </c>
      <c r="Q1155" s="415">
        <f t="shared" si="387"/>
        <v>0</v>
      </c>
      <c r="R1155" s="411">
        <f t="shared" si="387"/>
        <v>0</v>
      </c>
      <c r="S1155" s="413">
        <f t="shared" si="387"/>
        <v>0</v>
      </c>
      <c r="T1155" s="413">
        <f t="shared" si="387"/>
        <v>0</v>
      </c>
      <c r="U1155" s="413">
        <f t="shared" si="387"/>
        <v>0</v>
      </c>
      <c r="V1155" s="413">
        <f t="shared" si="387"/>
        <v>0</v>
      </c>
      <c r="W1155" s="413">
        <f t="shared" si="387"/>
        <v>0</v>
      </c>
      <c r="X1155" s="414">
        <f t="shared" si="387"/>
        <v>0</v>
      </c>
      <c r="Y1155" s="413">
        <f t="shared" si="387"/>
        <v>0</v>
      </c>
      <c r="Z1155" s="413">
        <f t="shared" si="387"/>
        <v>0</v>
      </c>
      <c r="AA1155" s="413">
        <f t="shared" si="387"/>
        <v>0</v>
      </c>
      <c r="AB1155" s="413">
        <f t="shared" si="387"/>
        <v>0</v>
      </c>
      <c r="AC1155" s="400">
        <f t="shared" si="388"/>
        <v>0</v>
      </c>
      <c r="AD1155" s="1743"/>
      <c r="AE1155" s="1083"/>
      <c r="AF1155" s="856"/>
    </row>
    <row r="1156" spans="1:32" ht="15" customHeight="1" outlineLevel="1" x14ac:dyDescent="0.2">
      <c r="A1156" s="11">
        <v>163</v>
      </c>
      <c r="B1156" s="294"/>
      <c r="C1156" s="289"/>
      <c r="D1156" s="289"/>
      <c r="E1156" s="289"/>
      <c r="F1156" s="880" t="str">
        <f>'2. CAD NCCF'!F1156:L1156</f>
        <v>FI issued jumbo covered bonds, low or not rated</v>
      </c>
      <c r="G1156" s="881"/>
      <c r="H1156" s="881"/>
      <c r="I1156" s="881"/>
      <c r="J1156" s="881"/>
      <c r="K1156" s="881"/>
      <c r="L1156" s="882"/>
      <c r="M1156" s="400">
        <f t="shared" si="387"/>
        <v>0</v>
      </c>
      <c r="N1156" s="411">
        <f t="shared" si="387"/>
        <v>0</v>
      </c>
      <c r="O1156" s="414">
        <f t="shared" si="387"/>
        <v>0</v>
      </c>
      <c r="P1156" s="414">
        <f t="shared" si="387"/>
        <v>0</v>
      </c>
      <c r="Q1156" s="415">
        <f t="shared" si="387"/>
        <v>0</v>
      </c>
      <c r="R1156" s="411">
        <f t="shared" si="387"/>
        <v>0</v>
      </c>
      <c r="S1156" s="413">
        <f t="shared" si="387"/>
        <v>0</v>
      </c>
      <c r="T1156" s="413">
        <f t="shared" si="387"/>
        <v>0</v>
      </c>
      <c r="U1156" s="413">
        <f t="shared" si="387"/>
        <v>0</v>
      </c>
      <c r="V1156" s="413">
        <f t="shared" si="387"/>
        <v>0</v>
      </c>
      <c r="W1156" s="413">
        <f t="shared" si="387"/>
        <v>0</v>
      </c>
      <c r="X1156" s="414">
        <f t="shared" si="387"/>
        <v>0</v>
      </c>
      <c r="Y1156" s="413">
        <f t="shared" si="387"/>
        <v>0</v>
      </c>
      <c r="Z1156" s="413">
        <f t="shared" si="387"/>
        <v>0</v>
      </c>
      <c r="AA1156" s="413">
        <f t="shared" si="387"/>
        <v>0</v>
      </c>
      <c r="AB1156" s="413">
        <f t="shared" si="387"/>
        <v>0</v>
      </c>
      <c r="AC1156" s="400">
        <f t="shared" si="388"/>
        <v>0</v>
      </c>
      <c r="AD1156" s="1744"/>
      <c r="AE1156" s="858"/>
      <c r="AF1156" s="859"/>
    </row>
    <row r="1157" spans="1:32" outlineLevel="1" x14ac:dyDescent="0.2">
      <c r="A1157" s="11">
        <v>164</v>
      </c>
      <c r="B1157" s="294"/>
      <c r="C1157" s="289"/>
      <c r="D1157" s="868" t="str">
        <f>'2. CAD NCCF'!D1157:AF1157</f>
        <v>Asset backed securities (ABS) and Asset backed commercial paper (ABCP)</v>
      </c>
      <c r="E1157" s="869"/>
      <c r="F1157" s="869"/>
      <c r="G1157" s="869"/>
      <c r="H1157" s="869"/>
      <c r="I1157" s="869"/>
      <c r="J1157" s="869"/>
      <c r="K1157" s="869"/>
      <c r="L1157" s="869"/>
      <c r="M1157" s="869"/>
      <c r="N1157" s="869"/>
      <c r="O1157" s="869"/>
      <c r="P1157" s="869"/>
      <c r="Q1157" s="869"/>
      <c r="R1157" s="869"/>
      <c r="S1157" s="869"/>
      <c r="T1157" s="869"/>
      <c r="U1157" s="869"/>
      <c r="V1157" s="869"/>
      <c r="W1157" s="869"/>
      <c r="X1157" s="869"/>
      <c r="Y1157" s="869"/>
      <c r="Z1157" s="869"/>
      <c r="AA1157" s="869"/>
      <c r="AB1157" s="869"/>
      <c r="AC1157" s="869"/>
      <c r="AD1157" s="869"/>
      <c r="AE1157" s="869"/>
      <c r="AF1157" s="870"/>
    </row>
    <row r="1158" spans="1:32" outlineLevel="1" x14ac:dyDescent="0.2">
      <c r="A1158" s="11">
        <v>165</v>
      </c>
      <c r="B1158" s="294"/>
      <c r="C1158" s="289"/>
      <c r="D1158" s="289"/>
      <c r="E1158" s="933" t="str">
        <f>'2. CAD NCCF'!E1158:L1158</f>
        <v>Non-FI issued ABS and ABCP, high rated</v>
      </c>
      <c r="F1158" s="934"/>
      <c r="G1158" s="934"/>
      <c r="H1158" s="934"/>
      <c r="I1158" s="934"/>
      <c r="J1158" s="934"/>
      <c r="K1158" s="934"/>
      <c r="L1158" s="935"/>
      <c r="M1158" s="444">
        <f>SUBTOTAL(9,M1159:M1160)</f>
        <v>0</v>
      </c>
      <c r="N1158" s="445">
        <f t="shared" ref="N1158:AC1158" si="389">SUBTOTAL(9,N1159:N1160)</f>
        <v>0</v>
      </c>
      <c r="O1158" s="446">
        <f t="shared" si="389"/>
        <v>0</v>
      </c>
      <c r="P1158" s="447">
        <f t="shared" si="389"/>
        <v>0</v>
      </c>
      <c r="Q1158" s="448">
        <f t="shared" si="389"/>
        <v>0</v>
      </c>
      <c r="R1158" s="445">
        <f t="shared" si="389"/>
        <v>0</v>
      </c>
      <c r="S1158" s="446">
        <f t="shared" si="389"/>
        <v>0</v>
      </c>
      <c r="T1158" s="447">
        <f t="shared" si="389"/>
        <v>0</v>
      </c>
      <c r="U1158" s="447">
        <f t="shared" si="389"/>
        <v>0</v>
      </c>
      <c r="V1158" s="447">
        <f t="shared" si="389"/>
        <v>0</v>
      </c>
      <c r="W1158" s="447">
        <f t="shared" si="389"/>
        <v>0</v>
      </c>
      <c r="X1158" s="447">
        <f t="shared" si="389"/>
        <v>0</v>
      </c>
      <c r="Y1158" s="447">
        <f t="shared" si="389"/>
        <v>0</v>
      </c>
      <c r="Z1158" s="447">
        <f t="shared" si="389"/>
        <v>0</v>
      </c>
      <c r="AA1158" s="447">
        <f t="shared" si="389"/>
        <v>0</v>
      </c>
      <c r="AB1158" s="451">
        <f t="shared" si="389"/>
        <v>0</v>
      </c>
      <c r="AC1158" s="448">
        <f t="shared" si="389"/>
        <v>0</v>
      </c>
      <c r="AD1158" s="1671"/>
      <c r="AE1158" s="852"/>
      <c r="AF1158" s="853"/>
    </row>
    <row r="1159" spans="1:32" outlineLevel="1" x14ac:dyDescent="0.2">
      <c r="A1159" s="11">
        <v>166</v>
      </c>
      <c r="B1159" s="294"/>
      <c r="C1159" s="289"/>
      <c r="D1159" s="289"/>
      <c r="E1159" s="289"/>
      <c r="F1159" s="880" t="str">
        <f>'2. CAD NCCF'!F1159:L1159</f>
        <v>Non-FI issued ABS, high rated</v>
      </c>
      <c r="G1159" s="881"/>
      <c r="H1159" s="881"/>
      <c r="I1159" s="881"/>
      <c r="J1159" s="881"/>
      <c r="K1159" s="881"/>
      <c r="L1159" s="882"/>
      <c r="M1159" s="400">
        <f t="shared" ref="M1159:AB1160" si="390">M383</f>
        <v>0</v>
      </c>
      <c r="N1159" s="411">
        <f t="shared" si="390"/>
        <v>0</v>
      </c>
      <c r="O1159" s="414">
        <f t="shared" si="390"/>
        <v>0</v>
      </c>
      <c r="P1159" s="414">
        <f t="shared" si="390"/>
        <v>0</v>
      </c>
      <c r="Q1159" s="415">
        <f t="shared" si="390"/>
        <v>0</v>
      </c>
      <c r="R1159" s="411">
        <f t="shared" si="390"/>
        <v>0</v>
      </c>
      <c r="S1159" s="413">
        <f t="shared" si="390"/>
        <v>0</v>
      </c>
      <c r="T1159" s="413">
        <f t="shared" si="390"/>
        <v>0</v>
      </c>
      <c r="U1159" s="413">
        <f t="shared" si="390"/>
        <v>0</v>
      </c>
      <c r="V1159" s="413">
        <f t="shared" si="390"/>
        <v>0</v>
      </c>
      <c r="W1159" s="413">
        <f t="shared" si="390"/>
        <v>0</v>
      </c>
      <c r="X1159" s="414">
        <f t="shared" si="390"/>
        <v>0</v>
      </c>
      <c r="Y1159" s="413">
        <f t="shared" si="390"/>
        <v>0</v>
      </c>
      <c r="Z1159" s="413">
        <f t="shared" si="390"/>
        <v>0</v>
      </c>
      <c r="AA1159" s="413">
        <f t="shared" si="390"/>
        <v>0</v>
      </c>
      <c r="AB1159" s="413">
        <f t="shared" si="390"/>
        <v>0</v>
      </c>
      <c r="AC1159" s="400">
        <f t="shared" ref="AC1159:AC1160" si="391">M1159-SUM(N1159:AB1159)</f>
        <v>0</v>
      </c>
      <c r="AD1159" s="1743"/>
      <c r="AE1159" s="1083"/>
      <c r="AF1159" s="856"/>
    </row>
    <row r="1160" spans="1:32" ht="15" customHeight="1" outlineLevel="1" x14ac:dyDescent="0.2">
      <c r="A1160" s="11">
        <v>167</v>
      </c>
      <c r="B1160" s="294"/>
      <c r="C1160" s="289"/>
      <c r="D1160" s="289"/>
      <c r="E1160" s="289"/>
      <c r="F1160" s="880" t="str">
        <f>'2. CAD NCCF'!F1160:L1160</f>
        <v>Non-FI issued ABCP, high rated</v>
      </c>
      <c r="G1160" s="881"/>
      <c r="H1160" s="881"/>
      <c r="I1160" s="881"/>
      <c r="J1160" s="881"/>
      <c r="K1160" s="881"/>
      <c r="L1160" s="882"/>
      <c r="M1160" s="400">
        <f t="shared" si="390"/>
        <v>0</v>
      </c>
      <c r="N1160" s="411">
        <f t="shared" si="390"/>
        <v>0</v>
      </c>
      <c r="O1160" s="414">
        <f t="shared" si="390"/>
        <v>0</v>
      </c>
      <c r="P1160" s="414">
        <f t="shared" si="390"/>
        <v>0</v>
      </c>
      <c r="Q1160" s="415">
        <f t="shared" si="390"/>
        <v>0</v>
      </c>
      <c r="R1160" s="411">
        <f t="shared" si="390"/>
        <v>0</v>
      </c>
      <c r="S1160" s="413">
        <f t="shared" si="390"/>
        <v>0</v>
      </c>
      <c r="T1160" s="413">
        <f t="shared" si="390"/>
        <v>0</v>
      </c>
      <c r="U1160" s="413">
        <f t="shared" si="390"/>
        <v>0</v>
      </c>
      <c r="V1160" s="413">
        <f t="shared" si="390"/>
        <v>0</v>
      </c>
      <c r="W1160" s="413">
        <f t="shared" si="390"/>
        <v>0</v>
      </c>
      <c r="X1160" s="414">
        <f t="shared" si="390"/>
        <v>0</v>
      </c>
      <c r="Y1160" s="413">
        <f t="shared" si="390"/>
        <v>0</v>
      </c>
      <c r="Z1160" s="413">
        <f t="shared" si="390"/>
        <v>0</v>
      </c>
      <c r="AA1160" s="413">
        <f t="shared" si="390"/>
        <v>0</v>
      </c>
      <c r="AB1160" s="413">
        <f t="shared" si="390"/>
        <v>0</v>
      </c>
      <c r="AC1160" s="400">
        <f t="shared" si="391"/>
        <v>0</v>
      </c>
      <c r="AD1160" s="1743"/>
      <c r="AE1160" s="1083"/>
      <c r="AF1160" s="856"/>
    </row>
    <row r="1161" spans="1:32" outlineLevel="1" x14ac:dyDescent="0.2">
      <c r="A1161" s="11">
        <v>168</v>
      </c>
      <c r="B1161" s="294"/>
      <c r="C1161" s="289"/>
      <c r="D1161" s="289"/>
      <c r="E1161" s="877" t="str">
        <f>'2. CAD NCCF'!E1161:L1161</f>
        <v>FI issued ABS and ABCP, high rated</v>
      </c>
      <c r="F1161" s="878"/>
      <c r="G1161" s="878"/>
      <c r="H1161" s="878"/>
      <c r="I1161" s="878"/>
      <c r="J1161" s="878"/>
      <c r="K1161" s="878"/>
      <c r="L1161" s="879"/>
      <c r="M1161" s="399">
        <f>SUBTOTAL(9,M1162:M1163)</f>
        <v>0</v>
      </c>
      <c r="N1161" s="402">
        <f t="shared" ref="N1161:AC1161" si="392">SUBTOTAL(9,N1162:N1163)</f>
        <v>0</v>
      </c>
      <c r="O1161" s="406">
        <f t="shared" si="392"/>
        <v>0</v>
      </c>
      <c r="P1161" s="405">
        <f t="shared" si="392"/>
        <v>0</v>
      </c>
      <c r="Q1161" s="407">
        <f t="shared" si="392"/>
        <v>0</v>
      </c>
      <c r="R1161" s="402">
        <f t="shared" si="392"/>
        <v>0</v>
      </c>
      <c r="S1161" s="406">
        <f t="shared" si="392"/>
        <v>0</v>
      </c>
      <c r="T1161" s="405">
        <f t="shared" si="392"/>
        <v>0</v>
      </c>
      <c r="U1161" s="405">
        <f t="shared" si="392"/>
        <v>0</v>
      </c>
      <c r="V1161" s="405">
        <f t="shared" si="392"/>
        <v>0</v>
      </c>
      <c r="W1161" s="405">
        <f t="shared" si="392"/>
        <v>0</v>
      </c>
      <c r="X1161" s="405">
        <f t="shared" si="392"/>
        <v>0</v>
      </c>
      <c r="Y1161" s="405">
        <f t="shared" si="392"/>
        <v>0</v>
      </c>
      <c r="Z1161" s="405">
        <f t="shared" si="392"/>
        <v>0</v>
      </c>
      <c r="AA1161" s="405">
        <f t="shared" si="392"/>
        <v>0</v>
      </c>
      <c r="AB1161" s="403">
        <f t="shared" si="392"/>
        <v>0</v>
      </c>
      <c r="AC1161" s="407">
        <f t="shared" si="392"/>
        <v>0</v>
      </c>
      <c r="AD1161" s="1743"/>
      <c r="AE1161" s="1083"/>
      <c r="AF1161" s="856"/>
    </row>
    <row r="1162" spans="1:32" ht="15" customHeight="1" outlineLevel="1" x14ac:dyDescent="0.2">
      <c r="A1162" s="11">
        <v>169</v>
      </c>
      <c r="B1162" s="294"/>
      <c r="C1162" s="289"/>
      <c r="D1162" s="289"/>
      <c r="E1162" s="289"/>
      <c r="F1162" s="880" t="str">
        <f>'2. CAD NCCF'!F1162:L1162</f>
        <v>FI issued ABS, high rated</v>
      </c>
      <c r="G1162" s="881"/>
      <c r="H1162" s="881"/>
      <c r="I1162" s="881"/>
      <c r="J1162" s="881"/>
      <c r="K1162" s="881"/>
      <c r="L1162" s="882"/>
      <c r="M1162" s="400">
        <f t="shared" ref="M1162:AB1163" si="393">M386</f>
        <v>0</v>
      </c>
      <c r="N1162" s="411">
        <f t="shared" si="393"/>
        <v>0</v>
      </c>
      <c r="O1162" s="414">
        <f t="shared" si="393"/>
        <v>0</v>
      </c>
      <c r="P1162" s="414">
        <f t="shared" si="393"/>
        <v>0</v>
      </c>
      <c r="Q1162" s="415">
        <f t="shared" si="393"/>
        <v>0</v>
      </c>
      <c r="R1162" s="411">
        <f t="shared" si="393"/>
        <v>0</v>
      </c>
      <c r="S1162" s="413">
        <f t="shared" si="393"/>
        <v>0</v>
      </c>
      <c r="T1162" s="413">
        <f t="shared" si="393"/>
        <v>0</v>
      </c>
      <c r="U1162" s="413">
        <f t="shared" si="393"/>
        <v>0</v>
      </c>
      <c r="V1162" s="413">
        <f t="shared" si="393"/>
        <v>0</v>
      </c>
      <c r="W1162" s="413">
        <f t="shared" si="393"/>
        <v>0</v>
      </c>
      <c r="X1162" s="414">
        <f t="shared" si="393"/>
        <v>0</v>
      </c>
      <c r="Y1162" s="413">
        <f t="shared" si="393"/>
        <v>0</v>
      </c>
      <c r="Z1162" s="413">
        <f t="shared" si="393"/>
        <v>0</v>
      </c>
      <c r="AA1162" s="413">
        <f t="shared" si="393"/>
        <v>0</v>
      </c>
      <c r="AB1162" s="413">
        <f t="shared" si="393"/>
        <v>0</v>
      </c>
      <c r="AC1162" s="400">
        <f t="shared" ref="AC1162:AC1163" si="394">M1162-SUM(N1162:AB1162)</f>
        <v>0</v>
      </c>
      <c r="AD1162" s="1743"/>
      <c r="AE1162" s="1083"/>
      <c r="AF1162" s="856"/>
    </row>
    <row r="1163" spans="1:32" ht="15" customHeight="1" outlineLevel="1" x14ac:dyDescent="0.2">
      <c r="A1163" s="11">
        <v>170</v>
      </c>
      <c r="B1163" s="294"/>
      <c r="C1163" s="289"/>
      <c r="D1163" s="289"/>
      <c r="E1163" s="289"/>
      <c r="F1163" s="880" t="str">
        <f>'2. CAD NCCF'!F1163:L1163</f>
        <v>FI issued ABCP, high rated</v>
      </c>
      <c r="G1163" s="881"/>
      <c r="H1163" s="881"/>
      <c r="I1163" s="881"/>
      <c r="J1163" s="881"/>
      <c r="K1163" s="881"/>
      <c r="L1163" s="882"/>
      <c r="M1163" s="400">
        <f t="shared" si="393"/>
        <v>0</v>
      </c>
      <c r="N1163" s="411">
        <f t="shared" si="393"/>
        <v>0</v>
      </c>
      <c r="O1163" s="414">
        <f t="shared" si="393"/>
        <v>0</v>
      </c>
      <c r="P1163" s="414">
        <f t="shared" si="393"/>
        <v>0</v>
      </c>
      <c r="Q1163" s="415">
        <f t="shared" si="393"/>
        <v>0</v>
      </c>
      <c r="R1163" s="411">
        <f t="shared" si="393"/>
        <v>0</v>
      </c>
      <c r="S1163" s="413">
        <f t="shared" si="393"/>
        <v>0</v>
      </c>
      <c r="T1163" s="413">
        <f t="shared" si="393"/>
        <v>0</v>
      </c>
      <c r="U1163" s="413">
        <f t="shared" si="393"/>
        <v>0</v>
      </c>
      <c r="V1163" s="413">
        <f t="shared" si="393"/>
        <v>0</v>
      </c>
      <c r="W1163" s="413">
        <f t="shared" si="393"/>
        <v>0</v>
      </c>
      <c r="X1163" s="414">
        <f t="shared" si="393"/>
        <v>0</v>
      </c>
      <c r="Y1163" s="413">
        <f t="shared" si="393"/>
        <v>0</v>
      </c>
      <c r="Z1163" s="413">
        <f t="shared" si="393"/>
        <v>0</v>
      </c>
      <c r="AA1163" s="413">
        <f t="shared" si="393"/>
        <v>0</v>
      </c>
      <c r="AB1163" s="413">
        <f t="shared" si="393"/>
        <v>0</v>
      </c>
      <c r="AC1163" s="400">
        <f t="shared" si="394"/>
        <v>0</v>
      </c>
      <c r="AD1163" s="1743"/>
      <c r="AE1163" s="1083"/>
      <c r="AF1163" s="856"/>
    </row>
    <row r="1164" spans="1:32" outlineLevel="1" x14ac:dyDescent="0.2">
      <c r="A1164" s="11">
        <v>171</v>
      </c>
      <c r="B1164" s="294"/>
      <c r="C1164" s="289"/>
      <c r="D1164" s="289"/>
      <c r="E1164" s="877" t="str">
        <f>'2. CAD NCCF'!E1164:L1164</f>
        <v>Non-FI issued ABS and ABCP, medium rated</v>
      </c>
      <c r="F1164" s="878"/>
      <c r="G1164" s="878"/>
      <c r="H1164" s="878"/>
      <c r="I1164" s="878"/>
      <c r="J1164" s="878"/>
      <c r="K1164" s="878"/>
      <c r="L1164" s="879"/>
      <c r="M1164" s="399">
        <f>SUBTOTAL(9,M1165:M1166)</f>
        <v>0</v>
      </c>
      <c r="N1164" s="402">
        <f t="shared" ref="N1164:AC1164" si="395">SUBTOTAL(9,N1165:N1166)</f>
        <v>0</v>
      </c>
      <c r="O1164" s="406">
        <f t="shared" si="395"/>
        <v>0</v>
      </c>
      <c r="P1164" s="405">
        <f t="shared" si="395"/>
        <v>0</v>
      </c>
      <c r="Q1164" s="407">
        <f t="shared" si="395"/>
        <v>0</v>
      </c>
      <c r="R1164" s="402">
        <f t="shared" si="395"/>
        <v>0</v>
      </c>
      <c r="S1164" s="406">
        <f t="shared" si="395"/>
        <v>0</v>
      </c>
      <c r="T1164" s="405">
        <f t="shared" si="395"/>
        <v>0</v>
      </c>
      <c r="U1164" s="405">
        <f t="shared" si="395"/>
        <v>0</v>
      </c>
      <c r="V1164" s="405">
        <f t="shared" si="395"/>
        <v>0</v>
      </c>
      <c r="W1164" s="405">
        <f t="shared" si="395"/>
        <v>0</v>
      </c>
      <c r="X1164" s="405">
        <f t="shared" si="395"/>
        <v>0</v>
      </c>
      <c r="Y1164" s="405">
        <f t="shared" si="395"/>
        <v>0</v>
      </c>
      <c r="Z1164" s="405">
        <f t="shared" si="395"/>
        <v>0</v>
      </c>
      <c r="AA1164" s="405">
        <f t="shared" si="395"/>
        <v>0</v>
      </c>
      <c r="AB1164" s="403">
        <f t="shared" si="395"/>
        <v>0</v>
      </c>
      <c r="AC1164" s="407">
        <f t="shared" si="395"/>
        <v>0</v>
      </c>
      <c r="AD1164" s="1743"/>
      <c r="AE1164" s="1083"/>
      <c r="AF1164" s="856"/>
    </row>
    <row r="1165" spans="1:32" ht="15" customHeight="1" outlineLevel="1" x14ac:dyDescent="0.2">
      <c r="A1165" s="11">
        <v>172</v>
      </c>
      <c r="B1165" s="294"/>
      <c r="C1165" s="289"/>
      <c r="D1165" s="289"/>
      <c r="E1165" s="289"/>
      <c r="F1165" s="880" t="str">
        <f>'2. CAD NCCF'!F1165:L1165</f>
        <v>Non-FI issued ABS, medium rated</v>
      </c>
      <c r="G1165" s="881"/>
      <c r="H1165" s="881"/>
      <c r="I1165" s="881"/>
      <c r="J1165" s="881"/>
      <c r="K1165" s="881"/>
      <c r="L1165" s="882"/>
      <c r="M1165" s="400">
        <f t="shared" ref="M1165:AB1166" si="396">M389</f>
        <v>0</v>
      </c>
      <c r="N1165" s="411">
        <f t="shared" si="396"/>
        <v>0</v>
      </c>
      <c r="O1165" s="414">
        <f t="shared" si="396"/>
        <v>0</v>
      </c>
      <c r="P1165" s="414">
        <f t="shared" si="396"/>
        <v>0</v>
      </c>
      <c r="Q1165" s="415">
        <f t="shared" si="396"/>
        <v>0</v>
      </c>
      <c r="R1165" s="411">
        <f t="shared" si="396"/>
        <v>0</v>
      </c>
      <c r="S1165" s="413">
        <f t="shared" si="396"/>
        <v>0</v>
      </c>
      <c r="T1165" s="413">
        <f t="shared" si="396"/>
        <v>0</v>
      </c>
      <c r="U1165" s="413">
        <f t="shared" si="396"/>
        <v>0</v>
      </c>
      <c r="V1165" s="413">
        <f t="shared" si="396"/>
        <v>0</v>
      </c>
      <c r="W1165" s="413">
        <f t="shared" si="396"/>
        <v>0</v>
      </c>
      <c r="X1165" s="414">
        <f t="shared" si="396"/>
        <v>0</v>
      </c>
      <c r="Y1165" s="413">
        <f t="shared" si="396"/>
        <v>0</v>
      </c>
      <c r="Z1165" s="413">
        <f t="shared" si="396"/>
        <v>0</v>
      </c>
      <c r="AA1165" s="413">
        <f t="shared" si="396"/>
        <v>0</v>
      </c>
      <c r="AB1165" s="413">
        <f t="shared" si="396"/>
        <v>0</v>
      </c>
      <c r="AC1165" s="400">
        <f t="shared" ref="AC1165:AC1166" si="397">M1165-SUM(N1165:AB1165)</f>
        <v>0</v>
      </c>
      <c r="AD1165" s="1743"/>
      <c r="AE1165" s="1083"/>
      <c r="AF1165" s="856"/>
    </row>
    <row r="1166" spans="1:32" ht="15" customHeight="1" outlineLevel="1" x14ac:dyDescent="0.2">
      <c r="A1166" s="11">
        <v>173</v>
      </c>
      <c r="B1166" s="294"/>
      <c r="C1166" s="289"/>
      <c r="D1166" s="289"/>
      <c r="E1166" s="289"/>
      <c r="F1166" s="880" t="str">
        <f>'2. CAD NCCF'!F1166:L1166</f>
        <v>Non-FI issued ABCP, medium rated</v>
      </c>
      <c r="G1166" s="881"/>
      <c r="H1166" s="881"/>
      <c r="I1166" s="881"/>
      <c r="J1166" s="881"/>
      <c r="K1166" s="881"/>
      <c r="L1166" s="882"/>
      <c r="M1166" s="400">
        <f t="shared" si="396"/>
        <v>0</v>
      </c>
      <c r="N1166" s="411">
        <f t="shared" si="396"/>
        <v>0</v>
      </c>
      <c r="O1166" s="414">
        <f t="shared" si="396"/>
        <v>0</v>
      </c>
      <c r="P1166" s="414">
        <f t="shared" si="396"/>
        <v>0</v>
      </c>
      <c r="Q1166" s="415">
        <f t="shared" si="396"/>
        <v>0</v>
      </c>
      <c r="R1166" s="411">
        <f t="shared" si="396"/>
        <v>0</v>
      </c>
      <c r="S1166" s="413">
        <f t="shared" si="396"/>
        <v>0</v>
      </c>
      <c r="T1166" s="413">
        <f t="shared" si="396"/>
        <v>0</v>
      </c>
      <c r="U1166" s="413">
        <f t="shared" si="396"/>
        <v>0</v>
      </c>
      <c r="V1166" s="413">
        <f t="shared" si="396"/>
        <v>0</v>
      </c>
      <c r="W1166" s="413">
        <f t="shared" si="396"/>
        <v>0</v>
      </c>
      <c r="X1166" s="414">
        <f t="shared" si="396"/>
        <v>0</v>
      </c>
      <c r="Y1166" s="413">
        <f t="shared" si="396"/>
        <v>0</v>
      </c>
      <c r="Z1166" s="413">
        <f t="shared" si="396"/>
        <v>0</v>
      </c>
      <c r="AA1166" s="413">
        <f t="shared" si="396"/>
        <v>0</v>
      </c>
      <c r="AB1166" s="413">
        <f t="shared" si="396"/>
        <v>0</v>
      </c>
      <c r="AC1166" s="400">
        <f t="shared" si="397"/>
        <v>0</v>
      </c>
      <c r="AD1166" s="1743"/>
      <c r="AE1166" s="1083"/>
      <c r="AF1166" s="856"/>
    </row>
    <row r="1167" spans="1:32" outlineLevel="1" x14ac:dyDescent="0.2">
      <c r="A1167" s="11">
        <v>174</v>
      </c>
      <c r="B1167" s="294"/>
      <c r="C1167" s="289"/>
      <c r="D1167" s="289"/>
      <c r="E1167" s="877" t="str">
        <f>'2. CAD NCCF'!E1167:L1167</f>
        <v>FI issued ABS and ABCP, medium rated</v>
      </c>
      <c r="F1167" s="878"/>
      <c r="G1167" s="878"/>
      <c r="H1167" s="878"/>
      <c r="I1167" s="878"/>
      <c r="J1167" s="878"/>
      <c r="K1167" s="878"/>
      <c r="L1167" s="879"/>
      <c r="M1167" s="399">
        <f>SUBTOTAL(9,M1168:M1169)</f>
        <v>0</v>
      </c>
      <c r="N1167" s="402">
        <f t="shared" ref="N1167:AC1167" si="398">SUBTOTAL(9,N1168:N1169)</f>
        <v>0</v>
      </c>
      <c r="O1167" s="406">
        <f t="shared" si="398"/>
        <v>0</v>
      </c>
      <c r="P1167" s="405">
        <f t="shared" si="398"/>
        <v>0</v>
      </c>
      <c r="Q1167" s="407">
        <f t="shared" si="398"/>
        <v>0</v>
      </c>
      <c r="R1167" s="402">
        <f t="shared" si="398"/>
        <v>0</v>
      </c>
      <c r="S1167" s="406">
        <f t="shared" si="398"/>
        <v>0</v>
      </c>
      <c r="T1167" s="405">
        <f t="shared" si="398"/>
        <v>0</v>
      </c>
      <c r="U1167" s="405">
        <f t="shared" si="398"/>
        <v>0</v>
      </c>
      <c r="V1167" s="405">
        <f t="shared" si="398"/>
        <v>0</v>
      </c>
      <c r="W1167" s="405">
        <f t="shared" si="398"/>
        <v>0</v>
      </c>
      <c r="X1167" s="405">
        <f t="shared" si="398"/>
        <v>0</v>
      </c>
      <c r="Y1167" s="405">
        <f t="shared" si="398"/>
        <v>0</v>
      </c>
      <c r="Z1167" s="405">
        <f t="shared" si="398"/>
        <v>0</v>
      </c>
      <c r="AA1167" s="405">
        <f t="shared" si="398"/>
        <v>0</v>
      </c>
      <c r="AB1167" s="403">
        <f t="shared" si="398"/>
        <v>0</v>
      </c>
      <c r="AC1167" s="407">
        <f t="shared" si="398"/>
        <v>0</v>
      </c>
      <c r="AD1167" s="1743"/>
      <c r="AE1167" s="1083"/>
      <c r="AF1167" s="856"/>
    </row>
    <row r="1168" spans="1:32" ht="15" customHeight="1" outlineLevel="1" x14ac:dyDescent="0.2">
      <c r="A1168" s="11">
        <v>175</v>
      </c>
      <c r="B1168" s="294"/>
      <c r="C1168" s="289"/>
      <c r="D1168" s="289"/>
      <c r="E1168" s="289"/>
      <c r="F1168" s="880" t="str">
        <f>'2. CAD NCCF'!F1168:L1168</f>
        <v>FI issued ABS, medium rated</v>
      </c>
      <c r="G1168" s="881"/>
      <c r="H1168" s="881"/>
      <c r="I1168" s="881"/>
      <c r="J1168" s="881"/>
      <c r="K1168" s="881"/>
      <c r="L1168" s="882"/>
      <c r="M1168" s="400">
        <f t="shared" ref="M1168:AB1169" si="399">M392</f>
        <v>0</v>
      </c>
      <c r="N1168" s="411">
        <f t="shared" si="399"/>
        <v>0</v>
      </c>
      <c r="O1168" s="414">
        <f t="shared" si="399"/>
        <v>0</v>
      </c>
      <c r="P1168" s="414">
        <f t="shared" si="399"/>
        <v>0</v>
      </c>
      <c r="Q1168" s="415">
        <f t="shared" si="399"/>
        <v>0</v>
      </c>
      <c r="R1168" s="411">
        <f t="shared" si="399"/>
        <v>0</v>
      </c>
      <c r="S1168" s="413">
        <f t="shared" si="399"/>
        <v>0</v>
      </c>
      <c r="T1168" s="413">
        <f t="shared" si="399"/>
        <v>0</v>
      </c>
      <c r="U1168" s="413">
        <f t="shared" si="399"/>
        <v>0</v>
      </c>
      <c r="V1168" s="413">
        <f t="shared" si="399"/>
        <v>0</v>
      </c>
      <c r="W1168" s="413">
        <f t="shared" si="399"/>
        <v>0</v>
      </c>
      <c r="X1168" s="414">
        <f t="shared" si="399"/>
        <v>0</v>
      </c>
      <c r="Y1168" s="413">
        <f t="shared" si="399"/>
        <v>0</v>
      </c>
      <c r="Z1168" s="413">
        <f t="shared" si="399"/>
        <v>0</v>
      </c>
      <c r="AA1168" s="413">
        <f t="shared" si="399"/>
        <v>0</v>
      </c>
      <c r="AB1168" s="413">
        <f t="shared" si="399"/>
        <v>0</v>
      </c>
      <c r="AC1168" s="400">
        <f t="shared" ref="AC1168:AC1169" si="400">M1168-SUM(N1168:AB1168)</f>
        <v>0</v>
      </c>
      <c r="AD1168" s="1743"/>
      <c r="AE1168" s="1083"/>
      <c r="AF1168" s="856"/>
    </row>
    <row r="1169" spans="1:32" ht="15" customHeight="1" outlineLevel="1" x14ac:dyDescent="0.2">
      <c r="A1169" s="11">
        <v>176</v>
      </c>
      <c r="B1169" s="294"/>
      <c r="C1169" s="289"/>
      <c r="D1169" s="289"/>
      <c r="E1169" s="289"/>
      <c r="F1169" s="880" t="str">
        <f>'2. CAD NCCF'!F1169:L1169</f>
        <v>FI issued ABCP, medium rated</v>
      </c>
      <c r="G1169" s="881"/>
      <c r="H1169" s="881"/>
      <c r="I1169" s="881"/>
      <c r="J1169" s="881"/>
      <c r="K1169" s="881"/>
      <c r="L1169" s="882"/>
      <c r="M1169" s="400">
        <f t="shared" si="399"/>
        <v>0</v>
      </c>
      <c r="N1169" s="411">
        <f t="shared" si="399"/>
        <v>0</v>
      </c>
      <c r="O1169" s="414">
        <f t="shared" si="399"/>
        <v>0</v>
      </c>
      <c r="P1169" s="414">
        <f t="shared" si="399"/>
        <v>0</v>
      </c>
      <c r="Q1169" s="415">
        <f t="shared" si="399"/>
        <v>0</v>
      </c>
      <c r="R1169" s="411">
        <f t="shared" si="399"/>
        <v>0</v>
      </c>
      <c r="S1169" s="413">
        <f t="shared" si="399"/>
        <v>0</v>
      </c>
      <c r="T1169" s="413">
        <f t="shared" si="399"/>
        <v>0</v>
      </c>
      <c r="U1169" s="413">
        <f t="shared" si="399"/>
        <v>0</v>
      </c>
      <c r="V1169" s="413">
        <f t="shared" si="399"/>
        <v>0</v>
      </c>
      <c r="W1169" s="413">
        <f t="shared" si="399"/>
        <v>0</v>
      </c>
      <c r="X1169" s="414">
        <f t="shared" si="399"/>
        <v>0</v>
      </c>
      <c r="Y1169" s="413">
        <f t="shared" si="399"/>
        <v>0</v>
      </c>
      <c r="Z1169" s="413">
        <f t="shared" si="399"/>
        <v>0</v>
      </c>
      <c r="AA1169" s="413">
        <f t="shared" si="399"/>
        <v>0</v>
      </c>
      <c r="AB1169" s="413">
        <f t="shared" si="399"/>
        <v>0</v>
      </c>
      <c r="AC1169" s="400">
        <f t="shared" si="400"/>
        <v>0</v>
      </c>
      <c r="AD1169" s="1743"/>
      <c r="AE1169" s="1083"/>
      <c r="AF1169" s="856"/>
    </row>
    <row r="1170" spans="1:32" outlineLevel="1" x14ac:dyDescent="0.2">
      <c r="A1170" s="11">
        <v>177</v>
      </c>
      <c r="B1170" s="294"/>
      <c r="C1170" s="289"/>
      <c r="D1170" s="289"/>
      <c r="E1170" s="877" t="str">
        <f>'2. CAD NCCF'!E1170:L1170</f>
        <v>Non-FI issued ABS and ABCP, low or not rated</v>
      </c>
      <c r="F1170" s="878"/>
      <c r="G1170" s="878"/>
      <c r="H1170" s="878"/>
      <c r="I1170" s="878"/>
      <c r="J1170" s="878"/>
      <c r="K1170" s="878"/>
      <c r="L1170" s="879"/>
      <c r="M1170" s="399">
        <f>SUBTOTAL(9,M1171:M1172)</f>
        <v>0</v>
      </c>
      <c r="N1170" s="402">
        <f t="shared" ref="N1170:AC1170" si="401">SUBTOTAL(9,N1171:N1172)</f>
        <v>0</v>
      </c>
      <c r="O1170" s="406">
        <f t="shared" si="401"/>
        <v>0</v>
      </c>
      <c r="P1170" s="405">
        <f t="shared" si="401"/>
        <v>0</v>
      </c>
      <c r="Q1170" s="407">
        <f t="shared" si="401"/>
        <v>0</v>
      </c>
      <c r="R1170" s="402">
        <f t="shared" si="401"/>
        <v>0</v>
      </c>
      <c r="S1170" s="406">
        <f t="shared" si="401"/>
        <v>0</v>
      </c>
      <c r="T1170" s="405">
        <f t="shared" si="401"/>
        <v>0</v>
      </c>
      <c r="U1170" s="405">
        <f t="shared" si="401"/>
        <v>0</v>
      </c>
      <c r="V1170" s="405">
        <f t="shared" si="401"/>
        <v>0</v>
      </c>
      <c r="W1170" s="405">
        <f t="shared" si="401"/>
        <v>0</v>
      </c>
      <c r="X1170" s="405">
        <f t="shared" si="401"/>
        <v>0</v>
      </c>
      <c r="Y1170" s="405">
        <f t="shared" si="401"/>
        <v>0</v>
      </c>
      <c r="Z1170" s="405">
        <f t="shared" si="401"/>
        <v>0</v>
      </c>
      <c r="AA1170" s="405">
        <f t="shared" si="401"/>
        <v>0</v>
      </c>
      <c r="AB1170" s="403">
        <f t="shared" si="401"/>
        <v>0</v>
      </c>
      <c r="AC1170" s="407">
        <f t="shared" si="401"/>
        <v>0</v>
      </c>
      <c r="AD1170" s="1743"/>
      <c r="AE1170" s="1083"/>
      <c r="AF1170" s="856"/>
    </row>
    <row r="1171" spans="1:32" ht="15" customHeight="1" outlineLevel="1" x14ac:dyDescent="0.2">
      <c r="A1171" s="11">
        <v>178</v>
      </c>
      <c r="B1171" s="294"/>
      <c r="C1171" s="289"/>
      <c r="D1171" s="289"/>
      <c r="E1171" s="289"/>
      <c r="F1171" s="880" t="str">
        <f>'2. CAD NCCF'!F1171:L1171</f>
        <v>Non-FI issued ABS, low or not rated</v>
      </c>
      <c r="G1171" s="881"/>
      <c r="H1171" s="881"/>
      <c r="I1171" s="881"/>
      <c r="J1171" s="881"/>
      <c r="K1171" s="881"/>
      <c r="L1171" s="882"/>
      <c r="M1171" s="400">
        <f t="shared" ref="M1171:AB1172" si="402">M395</f>
        <v>0</v>
      </c>
      <c r="N1171" s="411">
        <f t="shared" si="402"/>
        <v>0</v>
      </c>
      <c r="O1171" s="414">
        <f t="shared" si="402"/>
        <v>0</v>
      </c>
      <c r="P1171" s="414">
        <f t="shared" si="402"/>
        <v>0</v>
      </c>
      <c r="Q1171" s="415">
        <f t="shared" si="402"/>
        <v>0</v>
      </c>
      <c r="R1171" s="411">
        <f t="shared" si="402"/>
        <v>0</v>
      </c>
      <c r="S1171" s="413">
        <f t="shared" si="402"/>
        <v>0</v>
      </c>
      <c r="T1171" s="413">
        <f t="shared" si="402"/>
        <v>0</v>
      </c>
      <c r="U1171" s="413">
        <f t="shared" si="402"/>
        <v>0</v>
      </c>
      <c r="V1171" s="413">
        <f t="shared" si="402"/>
        <v>0</v>
      </c>
      <c r="W1171" s="413">
        <f t="shared" si="402"/>
        <v>0</v>
      </c>
      <c r="X1171" s="414">
        <f t="shared" si="402"/>
        <v>0</v>
      </c>
      <c r="Y1171" s="413">
        <f t="shared" si="402"/>
        <v>0</v>
      </c>
      <c r="Z1171" s="413">
        <f t="shared" si="402"/>
        <v>0</v>
      </c>
      <c r="AA1171" s="413">
        <f t="shared" si="402"/>
        <v>0</v>
      </c>
      <c r="AB1171" s="413">
        <f t="shared" si="402"/>
        <v>0</v>
      </c>
      <c r="AC1171" s="400">
        <f t="shared" ref="AC1171:AC1172" si="403">M1171-SUM(N1171:AB1171)</f>
        <v>0</v>
      </c>
      <c r="AD1171" s="1743"/>
      <c r="AE1171" s="1083"/>
      <c r="AF1171" s="856"/>
    </row>
    <row r="1172" spans="1:32" ht="15" customHeight="1" outlineLevel="1" x14ac:dyDescent="0.2">
      <c r="A1172" s="11">
        <v>179</v>
      </c>
      <c r="B1172" s="294"/>
      <c r="C1172" s="289"/>
      <c r="D1172" s="289"/>
      <c r="E1172" s="289"/>
      <c r="F1172" s="880" t="str">
        <f>'2. CAD NCCF'!F1172:L1172</f>
        <v>Non-FI issued ABCP, low or not rated</v>
      </c>
      <c r="G1172" s="881"/>
      <c r="H1172" s="881"/>
      <c r="I1172" s="881"/>
      <c r="J1172" s="881"/>
      <c r="K1172" s="881"/>
      <c r="L1172" s="882"/>
      <c r="M1172" s="400">
        <f t="shared" si="402"/>
        <v>0</v>
      </c>
      <c r="N1172" s="411">
        <f t="shared" si="402"/>
        <v>0</v>
      </c>
      <c r="O1172" s="414">
        <f t="shared" si="402"/>
        <v>0</v>
      </c>
      <c r="P1172" s="414">
        <f t="shared" si="402"/>
        <v>0</v>
      </c>
      <c r="Q1172" s="415">
        <f t="shared" si="402"/>
        <v>0</v>
      </c>
      <c r="R1172" s="411">
        <f t="shared" si="402"/>
        <v>0</v>
      </c>
      <c r="S1172" s="413">
        <f t="shared" si="402"/>
        <v>0</v>
      </c>
      <c r="T1172" s="413">
        <f t="shared" si="402"/>
        <v>0</v>
      </c>
      <c r="U1172" s="413">
        <f t="shared" si="402"/>
        <v>0</v>
      </c>
      <c r="V1172" s="413">
        <f t="shared" si="402"/>
        <v>0</v>
      </c>
      <c r="W1172" s="413">
        <f t="shared" si="402"/>
        <v>0</v>
      </c>
      <c r="X1172" s="414">
        <f t="shared" si="402"/>
        <v>0</v>
      </c>
      <c r="Y1172" s="413">
        <f t="shared" si="402"/>
        <v>0</v>
      </c>
      <c r="Z1172" s="413">
        <f t="shared" si="402"/>
        <v>0</v>
      </c>
      <c r="AA1172" s="413">
        <f t="shared" si="402"/>
        <v>0</v>
      </c>
      <c r="AB1172" s="413">
        <f t="shared" si="402"/>
        <v>0</v>
      </c>
      <c r="AC1172" s="400">
        <f t="shared" si="403"/>
        <v>0</v>
      </c>
      <c r="AD1172" s="1743"/>
      <c r="AE1172" s="1083"/>
      <c r="AF1172" s="856"/>
    </row>
    <row r="1173" spans="1:32" outlineLevel="1" x14ac:dyDescent="0.2">
      <c r="A1173" s="11">
        <v>180</v>
      </c>
      <c r="B1173" s="294"/>
      <c r="C1173" s="289"/>
      <c r="D1173" s="289"/>
      <c r="E1173" s="877" t="str">
        <f>'2. CAD NCCF'!E1173:L1173</f>
        <v>FI issued ABS and ABCP, low or not rated</v>
      </c>
      <c r="F1173" s="878"/>
      <c r="G1173" s="878"/>
      <c r="H1173" s="878"/>
      <c r="I1173" s="878"/>
      <c r="J1173" s="878"/>
      <c r="K1173" s="878"/>
      <c r="L1173" s="879"/>
      <c r="M1173" s="399">
        <f>SUBTOTAL(9,M1174:M1175)</f>
        <v>0</v>
      </c>
      <c r="N1173" s="402">
        <f t="shared" ref="N1173:AC1173" si="404">SUBTOTAL(9,N1174:N1175)</f>
        <v>0</v>
      </c>
      <c r="O1173" s="406">
        <f t="shared" si="404"/>
        <v>0</v>
      </c>
      <c r="P1173" s="405">
        <f t="shared" si="404"/>
        <v>0</v>
      </c>
      <c r="Q1173" s="407">
        <f t="shared" si="404"/>
        <v>0</v>
      </c>
      <c r="R1173" s="402">
        <f t="shared" si="404"/>
        <v>0</v>
      </c>
      <c r="S1173" s="406">
        <f t="shared" si="404"/>
        <v>0</v>
      </c>
      <c r="T1173" s="405">
        <f t="shared" si="404"/>
        <v>0</v>
      </c>
      <c r="U1173" s="405">
        <f t="shared" si="404"/>
        <v>0</v>
      </c>
      <c r="V1173" s="405">
        <f t="shared" si="404"/>
        <v>0</v>
      </c>
      <c r="W1173" s="405">
        <f t="shared" si="404"/>
        <v>0</v>
      </c>
      <c r="X1173" s="405">
        <f t="shared" si="404"/>
        <v>0</v>
      </c>
      <c r="Y1173" s="405">
        <f t="shared" si="404"/>
        <v>0</v>
      </c>
      <c r="Z1173" s="405">
        <f t="shared" si="404"/>
        <v>0</v>
      </c>
      <c r="AA1173" s="405">
        <f t="shared" si="404"/>
        <v>0</v>
      </c>
      <c r="AB1173" s="403">
        <f t="shared" si="404"/>
        <v>0</v>
      </c>
      <c r="AC1173" s="407">
        <f t="shared" si="404"/>
        <v>0</v>
      </c>
      <c r="AD1173" s="1743"/>
      <c r="AE1173" s="1083"/>
      <c r="AF1173" s="856"/>
    </row>
    <row r="1174" spans="1:32" ht="15" customHeight="1" outlineLevel="1" x14ac:dyDescent="0.2">
      <c r="A1174" s="11">
        <v>181</v>
      </c>
      <c r="B1174" s="294"/>
      <c r="C1174" s="289"/>
      <c r="D1174" s="289"/>
      <c r="E1174" s="289"/>
      <c r="F1174" s="880" t="str">
        <f>'2. CAD NCCF'!F1174:L1174</f>
        <v>FI issued ABS, low or not rated</v>
      </c>
      <c r="G1174" s="881"/>
      <c r="H1174" s="881"/>
      <c r="I1174" s="881"/>
      <c r="J1174" s="881"/>
      <c r="K1174" s="881"/>
      <c r="L1174" s="882"/>
      <c r="M1174" s="400">
        <f t="shared" ref="M1174:AB1175" si="405">M398</f>
        <v>0</v>
      </c>
      <c r="N1174" s="411">
        <f t="shared" si="405"/>
        <v>0</v>
      </c>
      <c r="O1174" s="414">
        <f t="shared" si="405"/>
        <v>0</v>
      </c>
      <c r="P1174" s="414">
        <f t="shared" si="405"/>
        <v>0</v>
      </c>
      <c r="Q1174" s="415">
        <f t="shared" si="405"/>
        <v>0</v>
      </c>
      <c r="R1174" s="411">
        <f t="shared" si="405"/>
        <v>0</v>
      </c>
      <c r="S1174" s="413">
        <f t="shared" si="405"/>
        <v>0</v>
      </c>
      <c r="T1174" s="413">
        <f t="shared" si="405"/>
        <v>0</v>
      </c>
      <c r="U1174" s="413">
        <f t="shared" si="405"/>
        <v>0</v>
      </c>
      <c r="V1174" s="413">
        <f t="shared" si="405"/>
        <v>0</v>
      </c>
      <c r="W1174" s="413">
        <f t="shared" si="405"/>
        <v>0</v>
      </c>
      <c r="X1174" s="414">
        <f t="shared" si="405"/>
        <v>0</v>
      </c>
      <c r="Y1174" s="413">
        <f t="shared" si="405"/>
        <v>0</v>
      </c>
      <c r="Z1174" s="413">
        <f t="shared" si="405"/>
        <v>0</v>
      </c>
      <c r="AA1174" s="413">
        <f t="shared" si="405"/>
        <v>0</v>
      </c>
      <c r="AB1174" s="413">
        <f t="shared" si="405"/>
        <v>0</v>
      </c>
      <c r="AC1174" s="400">
        <f t="shared" ref="AC1174:AC1175" si="406">M1174-SUM(N1174:AB1174)</f>
        <v>0</v>
      </c>
      <c r="AD1174" s="1743"/>
      <c r="AE1174" s="1083"/>
      <c r="AF1174" s="856"/>
    </row>
    <row r="1175" spans="1:32" ht="15" customHeight="1" outlineLevel="1" x14ac:dyDescent="0.2">
      <c r="A1175" s="11">
        <v>182</v>
      </c>
      <c r="B1175" s="294"/>
      <c r="C1175" s="289"/>
      <c r="D1175" s="289"/>
      <c r="E1175" s="289"/>
      <c r="F1175" s="880" t="str">
        <f>'2. CAD NCCF'!F1175:L1175</f>
        <v>FI issued ABCP, low or not rated</v>
      </c>
      <c r="G1175" s="881"/>
      <c r="H1175" s="881"/>
      <c r="I1175" s="881"/>
      <c r="J1175" s="881"/>
      <c r="K1175" s="881"/>
      <c r="L1175" s="882"/>
      <c r="M1175" s="400">
        <f t="shared" si="405"/>
        <v>0</v>
      </c>
      <c r="N1175" s="411">
        <f t="shared" si="405"/>
        <v>0</v>
      </c>
      <c r="O1175" s="414">
        <f t="shared" si="405"/>
        <v>0</v>
      </c>
      <c r="P1175" s="414">
        <f t="shared" si="405"/>
        <v>0</v>
      </c>
      <c r="Q1175" s="415">
        <f t="shared" si="405"/>
        <v>0</v>
      </c>
      <c r="R1175" s="411">
        <f t="shared" si="405"/>
        <v>0</v>
      </c>
      <c r="S1175" s="413">
        <f t="shared" si="405"/>
        <v>0</v>
      </c>
      <c r="T1175" s="413">
        <f t="shared" si="405"/>
        <v>0</v>
      </c>
      <c r="U1175" s="413">
        <f t="shared" si="405"/>
        <v>0</v>
      </c>
      <c r="V1175" s="413">
        <f t="shared" si="405"/>
        <v>0</v>
      </c>
      <c r="W1175" s="413">
        <f t="shared" si="405"/>
        <v>0</v>
      </c>
      <c r="X1175" s="414">
        <f t="shared" si="405"/>
        <v>0</v>
      </c>
      <c r="Y1175" s="413">
        <f t="shared" si="405"/>
        <v>0</v>
      </c>
      <c r="Z1175" s="413">
        <f t="shared" si="405"/>
        <v>0</v>
      </c>
      <c r="AA1175" s="413">
        <f t="shared" si="405"/>
        <v>0</v>
      </c>
      <c r="AB1175" s="413">
        <f t="shared" si="405"/>
        <v>0</v>
      </c>
      <c r="AC1175" s="400">
        <f t="shared" si="406"/>
        <v>0</v>
      </c>
      <c r="AD1175" s="1744"/>
      <c r="AE1175" s="858"/>
      <c r="AF1175" s="859"/>
    </row>
    <row r="1176" spans="1:32" outlineLevel="1" x14ac:dyDescent="0.2">
      <c r="A1176" s="11">
        <v>183</v>
      </c>
      <c r="B1176" s="294"/>
      <c r="C1176" s="289"/>
      <c r="D1176" s="868" t="str">
        <f>'2. CAD NCCF'!D1176:L1176</f>
        <v>Equities</v>
      </c>
      <c r="E1176" s="869"/>
      <c r="F1176" s="869"/>
      <c r="G1176" s="869"/>
      <c r="H1176" s="869"/>
      <c r="I1176" s="869"/>
      <c r="J1176" s="869"/>
      <c r="K1176" s="869"/>
      <c r="L1176" s="870"/>
      <c r="M1176" s="399">
        <f>SUBTOTAL(9,M1177:M1179)</f>
        <v>0</v>
      </c>
      <c r="N1176" s="402">
        <f t="shared" ref="N1176:AC1176" si="407">SUBTOTAL(9,N1177:N1179)</f>
        <v>0</v>
      </c>
      <c r="O1176" s="406">
        <f t="shared" si="407"/>
        <v>0</v>
      </c>
      <c r="P1176" s="405">
        <f t="shared" si="407"/>
        <v>0</v>
      </c>
      <c r="Q1176" s="407">
        <f t="shared" si="407"/>
        <v>0</v>
      </c>
      <c r="R1176" s="402">
        <f t="shared" si="407"/>
        <v>0</v>
      </c>
      <c r="S1176" s="406">
        <f t="shared" si="407"/>
        <v>0</v>
      </c>
      <c r="T1176" s="405">
        <f t="shared" si="407"/>
        <v>0</v>
      </c>
      <c r="U1176" s="405">
        <f t="shared" si="407"/>
        <v>0</v>
      </c>
      <c r="V1176" s="405">
        <f t="shared" si="407"/>
        <v>0</v>
      </c>
      <c r="W1176" s="405">
        <f t="shared" si="407"/>
        <v>0</v>
      </c>
      <c r="X1176" s="405">
        <f t="shared" si="407"/>
        <v>0</v>
      </c>
      <c r="Y1176" s="405">
        <f t="shared" si="407"/>
        <v>0</v>
      </c>
      <c r="Z1176" s="405">
        <f t="shared" si="407"/>
        <v>0</v>
      </c>
      <c r="AA1176" s="405">
        <f t="shared" si="407"/>
        <v>0</v>
      </c>
      <c r="AB1176" s="403">
        <f t="shared" si="407"/>
        <v>0</v>
      </c>
      <c r="AC1176" s="416">
        <f t="shared" si="407"/>
        <v>0</v>
      </c>
      <c r="AD1176" s="1577"/>
      <c r="AE1176" s="1595"/>
      <c r="AF1176" s="1596"/>
    </row>
    <row r="1177" spans="1:32" outlineLevel="1" x14ac:dyDescent="0.2">
      <c r="A1177" s="11">
        <v>184</v>
      </c>
      <c r="B1177" s="294"/>
      <c r="C1177" s="289"/>
      <c r="D1177" s="289"/>
      <c r="E1177" s="289"/>
      <c r="F1177" s="880" t="str">
        <f>'2. CAD NCCF'!F1177:L1177</f>
        <v>Eligible non-financial common equity shares</v>
      </c>
      <c r="G1177" s="881"/>
      <c r="H1177" s="881"/>
      <c r="I1177" s="881"/>
      <c r="J1177" s="881"/>
      <c r="K1177" s="881"/>
      <c r="L1177" s="882"/>
      <c r="M1177" s="400">
        <f t="shared" ref="M1177:AB1179" si="408">M401</f>
        <v>0</v>
      </c>
      <c r="N1177" s="411">
        <f t="shared" si="408"/>
        <v>0</v>
      </c>
      <c r="O1177" s="414">
        <f t="shared" si="408"/>
        <v>0</v>
      </c>
      <c r="P1177" s="414">
        <f t="shared" si="408"/>
        <v>0</v>
      </c>
      <c r="Q1177" s="415">
        <f t="shared" si="408"/>
        <v>0</v>
      </c>
      <c r="R1177" s="411">
        <f t="shared" si="408"/>
        <v>0</v>
      </c>
      <c r="S1177" s="413">
        <f t="shared" si="408"/>
        <v>0</v>
      </c>
      <c r="T1177" s="413">
        <f t="shared" si="408"/>
        <v>0</v>
      </c>
      <c r="U1177" s="413">
        <f t="shared" si="408"/>
        <v>0</v>
      </c>
      <c r="V1177" s="413">
        <f t="shared" si="408"/>
        <v>0</v>
      </c>
      <c r="W1177" s="413">
        <f t="shared" si="408"/>
        <v>0</v>
      </c>
      <c r="X1177" s="414">
        <f t="shared" si="408"/>
        <v>0</v>
      </c>
      <c r="Y1177" s="413">
        <f t="shared" si="408"/>
        <v>0</v>
      </c>
      <c r="Z1177" s="413">
        <f t="shared" si="408"/>
        <v>0</v>
      </c>
      <c r="AA1177" s="413">
        <f t="shared" si="408"/>
        <v>0</v>
      </c>
      <c r="AB1177" s="413">
        <f t="shared" si="408"/>
        <v>0</v>
      </c>
      <c r="AC1177" s="400">
        <f t="shared" ref="AC1177:AC1179" si="409">M1177-SUM(N1177:AB1177)</f>
        <v>0</v>
      </c>
      <c r="AD1177" s="1671"/>
      <c r="AE1177" s="852"/>
      <c r="AF1177" s="853"/>
    </row>
    <row r="1178" spans="1:32" ht="15" customHeight="1" outlineLevel="1" x14ac:dyDescent="0.2">
      <c r="A1178" s="11">
        <v>185</v>
      </c>
      <c r="B1178" s="294"/>
      <c r="C1178" s="289"/>
      <c r="D1178" s="289"/>
      <c r="E1178" s="289"/>
      <c r="F1178" s="880" t="str">
        <f>'2. CAD NCCF'!F1178:L1178</f>
        <v>Eligible financial common equity</v>
      </c>
      <c r="G1178" s="881"/>
      <c r="H1178" s="881"/>
      <c r="I1178" s="881"/>
      <c r="J1178" s="881"/>
      <c r="K1178" s="881"/>
      <c r="L1178" s="882"/>
      <c r="M1178" s="400">
        <f t="shared" si="408"/>
        <v>0</v>
      </c>
      <c r="N1178" s="411">
        <f t="shared" si="408"/>
        <v>0</v>
      </c>
      <c r="O1178" s="414">
        <f t="shared" si="408"/>
        <v>0</v>
      </c>
      <c r="P1178" s="414">
        <f t="shared" si="408"/>
        <v>0</v>
      </c>
      <c r="Q1178" s="415">
        <f t="shared" si="408"/>
        <v>0</v>
      </c>
      <c r="R1178" s="411">
        <f t="shared" si="408"/>
        <v>0</v>
      </c>
      <c r="S1178" s="413">
        <f t="shared" si="408"/>
        <v>0</v>
      </c>
      <c r="T1178" s="413">
        <f t="shared" si="408"/>
        <v>0</v>
      </c>
      <c r="U1178" s="413">
        <f t="shared" si="408"/>
        <v>0</v>
      </c>
      <c r="V1178" s="413">
        <f t="shared" si="408"/>
        <v>0</v>
      </c>
      <c r="W1178" s="413">
        <f t="shared" si="408"/>
        <v>0</v>
      </c>
      <c r="X1178" s="414">
        <f t="shared" si="408"/>
        <v>0</v>
      </c>
      <c r="Y1178" s="413">
        <f t="shared" si="408"/>
        <v>0</v>
      </c>
      <c r="Z1178" s="413">
        <f t="shared" si="408"/>
        <v>0</v>
      </c>
      <c r="AA1178" s="413">
        <f t="shared" si="408"/>
        <v>0</v>
      </c>
      <c r="AB1178" s="413">
        <f t="shared" si="408"/>
        <v>0</v>
      </c>
      <c r="AC1178" s="400">
        <f t="shared" si="409"/>
        <v>0</v>
      </c>
      <c r="AD1178" s="1743"/>
      <c r="AE1178" s="1083"/>
      <c r="AF1178" s="856"/>
    </row>
    <row r="1179" spans="1:32" ht="15" customHeight="1" outlineLevel="1" x14ac:dyDescent="0.2">
      <c r="A1179" s="11">
        <v>186</v>
      </c>
      <c r="B1179" s="294"/>
      <c r="C1179" s="289"/>
      <c r="D1179" s="289"/>
      <c r="E1179" s="289"/>
      <c r="F1179" s="880" t="str">
        <f>'2. CAD NCCF'!F1179:L1179</f>
        <v>Other equities</v>
      </c>
      <c r="G1179" s="881"/>
      <c r="H1179" s="881"/>
      <c r="I1179" s="881"/>
      <c r="J1179" s="881"/>
      <c r="K1179" s="881"/>
      <c r="L1179" s="882"/>
      <c r="M1179" s="400">
        <f t="shared" si="408"/>
        <v>0</v>
      </c>
      <c r="N1179" s="411">
        <f t="shared" si="408"/>
        <v>0</v>
      </c>
      <c r="O1179" s="414">
        <f t="shared" si="408"/>
        <v>0</v>
      </c>
      <c r="P1179" s="414">
        <f t="shared" si="408"/>
        <v>0</v>
      </c>
      <c r="Q1179" s="415">
        <f t="shared" si="408"/>
        <v>0</v>
      </c>
      <c r="R1179" s="411">
        <f t="shared" si="408"/>
        <v>0</v>
      </c>
      <c r="S1179" s="413">
        <f t="shared" si="408"/>
        <v>0</v>
      </c>
      <c r="T1179" s="413">
        <f t="shared" si="408"/>
        <v>0</v>
      </c>
      <c r="U1179" s="413">
        <f t="shared" si="408"/>
        <v>0</v>
      </c>
      <c r="V1179" s="413">
        <f t="shared" si="408"/>
        <v>0</v>
      </c>
      <c r="W1179" s="413">
        <f t="shared" si="408"/>
        <v>0</v>
      </c>
      <c r="X1179" s="414">
        <f t="shared" si="408"/>
        <v>0</v>
      </c>
      <c r="Y1179" s="413">
        <f t="shared" si="408"/>
        <v>0</v>
      </c>
      <c r="Z1179" s="413">
        <f t="shared" si="408"/>
        <v>0</v>
      </c>
      <c r="AA1179" s="413">
        <f t="shared" si="408"/>
        <v>0</v>
      </c>
      <c r="AB1179" s="413">
        <f t="shared" si="408"/>
        <v>0</v>
      </c>
      <c r="AC1179" s="400">
        <f t="shared" si="409"/>
        <v>0</v>
      </c>
      <c r="AD1179" s="1744"/>
      <c r="AE1179" s="858"/>
      <c r="AF1179" s="859"/>
    </row>
    <row r="1180" spans="1:32" outlineLevel="1" x14ac:dyDescent="0.2">
      <c r="A1180" s="11">
        <v>187</v>
      </c>
      <c r="B1180" s="294"/>
      <c r="C1180" s="289"/>
      <c r="D1180" s="868" t="str">
        <f>'2. CAD NCCF'!D1180:L1180</f>
        <v>FI's own securities - Not eliminated</v>
      </c>
      <c r="E1180" s="869"/>
      <c r="F1180" s="869"/>
      <c r="G1180" s="869"/>
      <c r="H1180" s="869"/>
      <c r="I1180" s="869"/>
      <c r="J1180" s="869"/>
      <c r="K1180" s="869"/>
      <c r="L1180" s="870"/>
      <c r="M1180" s="399">
        <f>SUBTOTAL(9,M1181:M1182)</f>
        <v>0</v>
      </c>
      <c r="N1180" s="402">
        <f t="shared" ref="N1180:AC1180" si="410">SUBTOTAL(9,N1181:N1182)</f>
        <v>0</v>
      </c>
      <c r="O1180" s="406">
        <f t="shared" si="410"/>
        <v>0</v>
      </c>
      <c r="P1180" s="405">
        <f t="shared" si="410"/>
        <v>0</v>
      </c>
      <c r="Q1180" s="407">
        <f t="shared" si="410"/>
        <v>0</v>
      </c>
      <c r="R1180" s="402">
        <f t="shared" si="410"/>
        <v>0</v>
      </c>
      <c r="S1180" s="406">
        <f t="shared" si="410"/>
        <v>0</v>
      </c>
      <c r="T1180" s="405">
        <f t="shared" si="410"/>
        <v>0</v>
      </c>
      <c r="U1180" s="405">
        <f t="shared" si="410"/>
        <v>0</v>
      </c>
      <c r="V1180" s="405">
        <f t="shared" si="410"/>
        <v>0</v>
      </c>
      <c r="W1180" s="405">
        <f t="shared" si="410"/>
        <v>0</v>
      </c>
      <c r="X1180" s="405">
        <f t="shared" si="410"/>
        <v>0</v>
      </c>
      <c r="Y1180" s="405">
        <f t="shared" si="410"/>
        <v>0</v>
      </c>
      <c r="Z1180" s="405">
        <f t="shared" si="410"/>
        <v>0</v>
      </c>
      <c r="AA1180" s="405">
        <f t="shared" si="410"/>
        <v>0</v>
      </c>
      <c r="AB1180" s="403">
        <f t="shared" si="410"/>
        <v>0</v>
      </c>
      <c r="AC1180" s="407">
        <f t="shared" si="410"/>
        <v>0</v>
      </c>
      <c r="AD1180" s="1577"/>
      <c r="AE1180" s="1595"/>
      <c r="AF1180" s="1596"/>
    </row>
    <row r="1181" spans="1:32" outlineLevel="1" x14ac:dyDescent="0.2">
      <c r="A1181" s="11">
        <v>188</v>
      </c>
      <c r="B1181" s="294"/>
      <c r="C1181" s="289"/>
      <c r="D1181" s="289"/>
      <c r="E1181" s="289"/>
      <c r="F1181" s="880" t="str">
        <f>'2. CAD NCCF'!F1181:L1181</f>
        <v>FI's own debt not eliminated</v>
      </c>
      <c r="G1181" s="881"/>
      <c r="H1181" s="881"/>
      <c r="I1181" s="881"/>
      <c r="J1181" s="881"/>
      <c r="K1181" s="881"/>
      <c r="L1181" s="882"/>
      <c r="M1181" s="400">
        <f t="shared" ref="M1181:AB1182" si="411">M405</f>
        <v>0</v>
      </c>
      <c r="N1181" s="411">
        <f t="shared" si="411"/>
        <v>0</v>
      </c>
      <c r="O1181" s="414">
        <f t="shared" si="411"/>
        <v>0</v>
      </c>
      <c r="P1181" s="414">
        <f t="shared" si="411"/>
        <v>0</v>
      </c>
      <c r="Q1181" s="415">
        <f t="shared" si="411"/>
        <v>0</v>
      </c>
      <c r="R1181" s="411">
        <f t="shared" si="411"/>
        <v>0</v>
      </c>
      <c r="S1181" s="413">
        <f t="shared" si="411"/>
        <v>0</v>
      </c>
      <c r="T1181" s="413">
        <f t="shared" si="411"/>
        <v>0</v>
      </c>
      <c r="U1181" s="413">
        <f t="shared" si="411"/>
        <v>0</v>
      </c>
      <c r="V1181" s="413">
        <f t="shared" si="411"/>
        <v>0</v>
      </c>
      <c r="W1181" s="413">
        <f t="shared" si="411"/>
        <v>0</v>
      </c>
      <c r="X1181" s="414">
        <f t="shared" si="411"/>
        <v>0</v>
      </c>
      <c r="Y1181" s="413">
        <f t="shared" si="411"/>
        <v>0</v>
      </c>
      <c r="Z1181" s="413">
        <f t="shared" si="411"/>
        <v>0</v>
      </c>
      <c r="AA1181" s="413">
        <f t="shared" si="411"/>
        <v>0</v>
      </c>
      <c r="AB1181" s="413">
        <f t="shared" si="411"/>
        <v>0</v>
      </c>
      <c r="AC1181" s="400">
        <f t="shared" ref="AC1181:AC1182" si="412">M1181-SUM(N1181:AB1181)</f>
        <v>0</v>
      </c>
      <c r="AD1181" s="1671"/>
      <c r="AE1181" s="852"/>
      <c r="AF1181" s="853"/>
    </row>
    <row r="1182" spans="1:32" ht="15" customHeight="1" outlineLevel="1" x14ac:dyDescent="0.2">
      <c r="A1182" s="11">
        <v>189</v>
      </c>
      <c r="B1182" s="294"/>
      <c r="C1182" s="289"/>
      <c r="D1182" s="289"/>
      <c r="E1182" s="289"/>
      <c r="F1182" s="880" t="str">
        <f>'2. CAD NCCF'!F1182:L1182</f>
        <v>FI's own equity not eliminated</v>
      </c>
      <c r="G1182" s="881"/>
      <c r="H1182" s="881"/>
      <c r="I1182" s="881"/>
      <c r="J1182" s="881"/>
      <c r="K1182" s="881"/>
      <c r="L1182" s="882"/>
      <c r="M1182" s="400">
        <f t="shared" si="411"/>
        <v>0</v>
      </c>
      <c r="N1182" s="411">
        <f t="shared" si="411"/>
        <v>0</v>
      </c>
      <c r="O1182" s="414">
        <f t="shared" si="411"/>
        <v>0</v>
      </c>
      <c r="P1182" s="414">
        <f t="shared" si="411"/>
        <v>0</v>
      </c>
      <c r="Q1182" s="415">
        <f t="shared" si="411"/>
        <v>0</v>
      </c>
      <c r="R1182" s="411">
        <f t="shared" si="411"/>
        <v>0</v>
      </c>
      <c r="S1182" s="413">
        <f t="shared" si="411"/>
        <v>0</v>
      </c>
      <c r="T1182" s="413">
        <f t="shared" si="411"/>
        <v>0</v>
      </c>
      <c r="U1182" s="413">
        <f t="shared" si="411"/>
        <v>0</v>
      </c>
      <c r="V1182" s="413">
        <f t="shared" si="411"/>
        <v>0</v>
      </c>
      <c r="W1182" s="413">
        <f t="shared" si="411"/>
        <v>0</v>
      </c>
      <c r="X1182" s="414">
        <f t="shared" si="411"/>
        <v>0</v>
      </c>
      <c r="Y1182" s="413">
        <f t="shared" si="411"/>
        <v>0</v>
      </c>
      <c r="Z1182" s="413">
        <f t="shared" si="411"/>
        <v>0</v>
      </c>
      <c r="AA1182" s="413">
        <f t="shared" si="411"/>
        <v>0</v>
      </c>
      <c r="AB1182" s="413">
        <f t="shared" si="411"/>
        <v>0</v>
      </c>
      <c r="AC1182" s="400">
        <f t="shared" si="412"/>
        <v>0</v>
      </c>
      <c r="AD1182" s="1744"/>
      <c r="AE1182" s="858"/>
      <c r="AF1182" s="859"/>
    </row>
    <row r="1183" spans="1:32" ht="15" customHeight="1" outlineLevel="1" x14ac:dyDescent="0.2">
      <c r="A1183" s="11">
        <v>326</v>
      </c>
      <c r="B1183" s="294"/>
      <c r="C1183" s="1048" t="str">
        <f>'2. CAD NCCF'!C1183:AF1183</f>
        <v>Securities sold short</v>
      </c>
      <c r="D1183" s="1049"/>
      <c r="E1183" s="1049"/>
      <c r="F1183" s="1049"/>
      <c r="G1183" s="1049"/>
      <c r="H1183" s="1049"/>
      <c r="I1183" s="1049"/>
      <c r="J1183" s="1049"/>
      <c r="K1183" s="1049"/>
      <c r="L1183" s="1049"/>
      <c r="M1183" s="1049"/>
      <c r="N1183" s="1049"/>
      <c r="O1183" s="1049"/>
      <c r="P1183" s="1049"/>
      <c r="Q1183" s="1049"/>
      <c r="R1183" s="1049"/>
      <c r="S1183" s="1049"/>
      <c r="T1183" s="1049"/>
      <c r="U1183" s="1049"/>
      <c r="V1183" s="1049"/>
      <c r="W1183" s="1049"/>
      <c r="X1183" s="1049"/>
      <c r="Y1183" s="1049"/>
      <c r="Z1183" s="1049"/>
      <c r="AA1183" s="1049"/>
      <c r="AB1183" s="1049"/>
      <c r="AC1183" s="1049"/>
      <c r="AD1183" s="1049"/>
      <c r="AE1183" s="1049"/>
      <c r="AF1183" s="1050"/>
    </row>
    <row r="1184" spans="1:32" outlineLevel="1" x14ac:dyDescent="0.2">
      <c r="A1184" s="11">
        <v>232</v>
      </c>
      <c r="B1184" s="294"/>
      <c r="C1184" s="289"/>
      <c r="D1184" s="868" t="str">
        <f>'2. CAD NCCF'!D1184:AF1184</f>
        <v>Government securities (GS)</v>
      </c>
      <c r="E1184" s="869"/>
      <c r="F1184" s="869"/>
      <c r="G1184" s="869"/>
      <c r="H1184" s="869"/>
      <c r="I1184" s="869"/>
      <c r="J1184" s="869"/>
      <c r="K1184" s="869"/>
      <c r="L1184" s="869"/>
      <c r="M1184" s="869"/>
      <c r="N1184" s="869"/>
      <c r="O1184" s="869"/>
      <c r="P1184" s="869"/>
      <c r="Q1184" s="869"/>
      <c r="R1184" s="869"/>
      <c r="S1184" s="869"/>
      <c r="T1184" s="869"/>
      <c r="U1184" s="869"/>
      <c r="V1184" s="869"/>
      <c r="W1184" s="869"/>
      <c r="X1184" s="869"/>
      <c r="Y1184" s="869"/>
      <c r="Z1184" s="869"/>
      <c r="AA1184" s="869"/>
      <c r="AB1184" s="869"/>
      <c r="AC1184" s="869"/>
      <c r="AD1184" s="869"/>
      <c r="AE1184" s="869"/>
      <c r="AF1184" s="870"/>
    </row>
    <row r="1185" spans="1:32" outlineLevel="1" x14ac:dyDescent="0.2">
      <c r="A1185" s="11">
        <v>233</v>
      </c>
      <c r="B1185" s="294"/>
      <c r="C1185" s="289"/>
      <c r="D1185" s="289"/>
      <c r="E1185" s="933" t="str">
        <f>'2. CAD NCCF'!E1185:L1185</f>
        <v>High rated GS</v>
      </c>
      <c r="F1185" s="934"/>
      <c r="G1185" s="934"/>
      <c r="H1185" s="934"/>
      <c r="I1185" s="934"/>
      <c r="J1185" s="934"/>
      <c r="K1185" s="934"/>
      <c r="L1185" s="935"/>
      <c r="M1185" s="399">
        <f>SUBTOTAL(9,M1186:M1189)</f>
        <v>0</v>
      </c>
      <c r="N1185" s="402">
        <f t="shared" ref="N1185" si="413">SUBTOTAL(9,N1186:N1189)</f>
        <v>0</v>
      </c>
      <c r="O1185" s="1207"/>
      <c r="P1185" s="1373"/>
      <c r="Q1185" s="1373"/>
      <c r="R1185" s="1373"/>
      <c r="S1185" s="1373"/>
      <c r="T1185" s="1373"/>
      <c r="U1185" s="1373"/>
      <c r="V1185" s="1373"/>
      <c r="W1185" s="1373"/>
      <c r="X1185" s="1373"/>
      <c r="Y1185" s="1373"/>
      <c r="Z1185" s="1373"/>
      <c r="AA1185" s="1373"/>
      <c r="AB1185" s="1373"/>
      <c r="AC1185" s="399">
        <f t="shared" ref="AC1185" si="414">SUBTOTAL(9,AC1186:AC1189)</f>
        <v>0</v>
      </c>
      <c r="AD1185" s="1671"/>
      <c r="AE1185" s="852"/>
      <c r="AF1185" s="853"/>
    </row>
    <row r="1186" spans="1:32" outlineLevel="1" x14ac:dyDescent="0.2">
      <c r="A1186" s="11">
        <v>234</v>
      </c>
      <c r="B1186" s="294"/>
      <c r="C1186" s="289"/>
      <c r="D1186" s="289"/>
      <c r="E1186" s="314"/>
      <c r="F1186" s="880" t="str">
        <f>'2. CAD NCCF'!F1186:L1186</f>
        <v xml:space="preserve">Sovereigh &amp; central bank GS </v>
      </c>
      <c r="G1186" s="881"/>
      <c r="H1186" s="881"/>
      <c r="I1186" s="881"/>
      <c r="J1186" s="881"/>
      <c r="K1186" s="881"/>
      <c r="L1186" s="882"/>
      <c r="M1186" s="400">
        <f t="shared" ref="M1186:M1199" si="415">M410</f>
        <v>0</v>
      </c>
      <c r="N1186" s="411">
        <f>M1186</f>
        <v>0</v>
      </c>
      <c r="O1186" s="1374"/>
      <c r="P1186" s="1673"/>
      <c r="Q1186" s="1673"/>
      <c r="R1186" s="1673"/>
      <c r="S1186" s="1673"/>
      <c r="T1186" s="1673"/>
      <c r="U1186" s="1673"/>
      <c r="V1186" s="1673"/>
      <c r="W1186" s="1673"/>
      <c r="X1186" s="1673"/>
      <c r="Y1186" s="1673"/>
      <c r="Z1186" s="1673"/>
      <c r="AA1186" s="1673"/>
      <c r="AB1186" s="1373"/>
      <c r="AC1186" s="400">
        <f t="shared" ref="AC1186:AC1199" si="416">M1186-SUM(N1186:AB1186)</f>
        <v>0</v>
      </c>
      <c r="AD1186" s="1743"/>
      <c r="AE1186" s="1083"/>
      <c r="AF1186" s="856"/>
    </row>
    <row r="1187" spans="1:32" ht="15" customHeight="1" outlineLevel="1" x14ac:dyDescent="0.2">
      <c r="A1187" s="11">
        <v>235</v>
      </c>
      <c r="B1187" s="294"/>
      <c r="C1187" s="289"/>
      <c r="D1187" s="289"/>
      <c r="E1187" s="314"/>
      <c r="F1187" s="880" t="str">
        <f>'2. CAD NCCF'!F1187:L1187</f>
        <v>State, provincial &amp; agency GS</v>
      </c>
      <c r="G1187" s="881"/>
      <c r="H1187" s="881"/>
      <c r="I1187" s="881"/>
      <c r="J1187" s="881"/>
      <c r="K1187" s="881"/>
      <c r="L1187" s="882"/>
      <c r="M1187" s="400">
        <f t="shared" si="415"/>
        <v>0</v>
      </c>
      <c r="N1187" s="411">
        <f t="shared" ref="N1187:N1189" si="417">M1187</f>
        <v>0</v>
      </c>
      <c r="O1187" s="1374"/>
      <c r="P1187" s="1673"/>
      <c r="Q1187" s="1673"/>
      <c r="R1187" s="1673"/>
      <c r="S1187" s="1673"/>
      <c r="T1187" s="1673"/>
      <c r="U1187" s="1673"/>
      <c r="V1187" s="1673"/>
      <c r="W1187" s="1673"/>
      <c r="X1187" s="1673"/>
      <c r="Y1187" s="1673"/>
      <c r="Z1187" s="1673"/>
      <c r="AA1187" s="1673"/>
      <c r="AB1187" s="1373"/>
      <c r="AC1187" s="400">
        <f t="shared" si="416"/>
        <v>0</v>
      </c>
      <c r="AD1187" s="1743"/>
      <c r="AE1187" s="1083"/>
      <c r="AF1187" s="856"/>
    </row>
    <row r="1188" spans="1:32" ht="15" customHeight="1" outlineLevel="1" x14ac:dyDescent="0.2">
      <c r="A1188" s="11">
        <v>236</v>
      </c>
      <c r="B1188" s="294"/>
      <c r="C1188" s="289"/>
      <c r="D1188" s="257"/>
      <c r="E1188" s="258"/>
      <c r="F1188" s="880" t="str">
        <f>'2. CAD NCCF'!F1188:L1188</f>
        <v>State municipal GS</v>
      </c>
      <c r="G1188" s="881"/>
      <c r="H1188" s="881"/>
      <c r="I1188" s="881"/>
      <c r="J1188" s="881"/>
      <c r="K1188" s="881"/>
      <c r="L1188" s="882"/>
      <c r="M1188" s="400">
        <f t="shared" si="415"/>
        <v>0</v>
      </c>
      <c r="N1188" s="411">
        <f t="shared" si="417"/>
        <v>0</v>
      </c>
      <c r="O1188" s="1374"/>
      <c r="P1188" s="1673"/>
      <c r="Q1188" s="1673"/>
      <c r="R1188" s="1673"/>
      <c r="S1188" s="1673"/>
      <c r="T1188" s="1673"/>
      <c r="U1188" s="1673"/>
      <c r="V1188" s="1673"/>
      <c r="W1188" s="1673"/>
      <c r="X1188" s="1673"/>
      <c r="Y1188" s="1673"/>
      <c r="Z1188" s="1673"/>
      <c r="AA1188" s="1673"/>
      <c r="AB1188" s="1373"/>
      <c r="AC1188" s="400">
        <f t="shared" si="416"/>
        <v>0</v>
      </c>
      <c r="AD1188" s="1743"/>
      <c r="AE1188" s="1083"/>
      <c r="AF1188" s="856"/>
    </row>
    <row r="1189" spans="1:32" ht="15" customHeight="1" outlineLevel="1" x14ac:dyDescent="0.2">
      <c r="A1189" s="11">
        <v>237</v>
      </c>
      <c r="B1189" s="294"/>
      <c r="C1189" s="289"/>
      <c r="D1189" s="289"/>
      <c r="E1189" s="290"/>
      <c r="F1189" s="880" t="str">
        <f>'2. CAD NCCF'!F1189:L1189</f>
        <v>Supranational and multilateral development bank GS</v>
      </c>
      <c r="G1189" s="881"/>
      <c r="H1189" s="881"/>
      <c r="I1189" s="881"/>
      <c r="J1189" s="881"/>
      <c r="K1189" s="881"/>
      <c r="L1189" s="882"/>
      <c r="M1189" s="400">
        <f t="shared" si="415"/>
        <v>0</v>
      </c>
      <c r="N1189" s="411">
        <f t="shared" si="417"/>
        <v>0</v>
      </c>
      <c r="O1189" s="1374"/>
      <c r="P1189" s="1673"/>
      <c r="Q1189" s="1673"/>
      <c r="R1189" s="1673"/>
      <c r="S1189" s="1673"/>
      <c r="T1189" s="1673"/>
      <c r="U1189" s="1673"/>
      <c r="V1189" s="1673"/>
      <c r="W1189" s="1673"/>
      <c r="X1189" s="1673"/>
      <c r="Y1189" s="1673"/>
      <c r="Z1189" s="1673"/>
      <c r="AA1189" s="1673"/>
      <c r="AB1189" s="1373"/>
      <c r="AC1189" s="400">
        <f t="shared" si="416"/>
        <v>0</v>
      </c>
      <c r="AD1189" s="1743"/>
      <c r="AE1189" s="1083"/>
      <c r="AF1189" s="856"/>
    </row>
    <row r="1190" spans="1:32" ht="15.75" outlineLevel="1" x14ac:dyDescent="0.2">
      <c r="A1190" s="11">
        <v>238</v>
      </c>
      <c r="B1190" s="294"/>
      <c r="C1190" s="289"/>
      <c r="D1190" s="291"/>
      <c r="E1190" s="877" t="str">
        <f>'2. CAD NCCF'!E1190:L1190</f>
        <v>Medium rated GS</v>
      </c>
      <c r="F1190" s="878"/>
      <c r="G1190" s="878"/>
      <c r="H1190" s="878"/>
      <c r="I1190" s="878"/>
      <c r="J1190" s="878"/>
      <c r="K1190" s="878"/>
      <c r="L1190" s="879"/>
      <c r="M1190" s="399">
        <f>SUBTOTAL(9,M1191:M1194)</f>
        <v>0</v>
      </c>
      <c r="N1190" s="402">
        <f t="shared" ref="N1190" si="418">SUBTOTAL(9,N1191:N1194)</f>
        <v>0</v>
      </c>
      <c r="O1190" s="1374"/>
      <c r="P1190" s="1673"/>
      <c r="Q1190" s="1673"/>
      <c r="R1190" s="1673"/>
      <c r="S1190" s="1673"/>
      <c r="T1190" s="1673"/>
      <c r="U1190" s="1673"/>
      <c r="V1190" s="1673"/>
      <c r="W1190" s="1673"/>
      <c r="X1190" s="1673"/>
      <c r="Y1190" s="1673"/>
      <c r="Z1190" s="1673"/>
      <c r="AA1190" s="1673"/>
      <c r="AB1190" s="1373"/>
      <c r="AC1190" s="399">
        <f t="shared" ref="AC1190" si="419">SUBTOTAL(9,AC1191:AC1194)</f>
        <v>0</v>
      </c>
      <c r="AD1190" s="1743"/>
      <c r="AE1190" s="1083"/>
      <c r="AF1190" s="856"/>
    </row>
    <row r="1191" spans="1:32" ht="15" customHeight="1" outlineLevel="1" x14ac:dyDescent="0.2">
      <c r="A1191" s="11">
        <v>239</v>
      </c>
      <c r="B1191" s="294"/>
      <c r="C1191" s="289"/>
      <c r="D1191" s="311"/>
      <c r="E1191" s="311"/>
      <c r="F1191" s="880" t="str">
        <f>'2. CAD NCCF'!F1191:L1191</f>
        <v xml:space="preserve">Sovereigh &amp; central bank GS </v>
      </c>
      <c r="G1191" s="881"/>
      <c r="H1191" s="881"/>
      <c r="I1191" s="881"/>
      <c r="J1191" s="881"/>
      <c r="K1191" s="881"/>
      <c r="L1191" s="882"/>
      <c r="M1191" s="400">
        <f t="shared" si="415"/>
        <v>0</v>
      </c>
      <c r="N1191" s="411">
        <f>M1191</f>
        <v>0</v>
      </c>
      <c r="O1191" s="1374"/>
      <c r="P1191" s="1673"/>
      <c r="Q1191" s="1673"/>
      <c r="R1191" s="1673"/>
      <c r="S1191" s="1673"/>
      <c r="T1191" s="1673"/>
      <c r="U1191" s="1673"/>
      <c r="V1191" s="1673"/>
      <c r="W1191" s="1673"/>
      <c r="X1191" s="1673"/>
      <c r="Y1191" s="1673"/>
      <c r="Z1191" s="1673"/>
      <c r="AA1191" s="1673"/>
      <c r="AB1191" s="1373"/>
      <c r="AC1191" s="400">
        <f t="shared" si="416"/>
        <v>0</v>
      </c>
      <c r="AD1191" s="1743"/>
      <c r="AE1191" s="1083"/>
      <c r="AF1191" s="856"/>
    </row>
    <row r="1192" spans="1:32" ht="15" customHeight="1" outlineLevel="1" x14ac:dyDescent="0.2">
      <c r="A1192" s="11">
        <v>240</v>
      </c>
      <c r="B1192" s="294"/>
      <c r="C1192" s="289"/>
      <c r="D1192" s="311"/>
      <c r="E1192" s="311"/>
      <c r="F1192" s="880" t="str">
        <f>'2. CAD NCCF'!F1192:L1192</f>
        <v>State, provincial &amp; agency GS</v>
      </c>
      <c r="G1192" s="881"/>
      <c r="H1192" s="881"/>
      <c r="I1192" s="881"/>
      <c r="J1192" s="881"/>
      <c r="K1192" s="881"/>
      <c r="L1192" s="882"/>
      <c r="M1192" s="400">
        <f t="shared" si="415"/>
        <v>0</v>
      </c>
      <c r="N1192" s="411">
        <f t="shared" ref="N1192:N1194" si="420">M1192</f>
        <v>0</v>
      </c>
      <c r="O1192" s="1374"/>
      <c r="P1192" s="1673"/>
      <c r="Q1192" s="1673"/>
      <c r="R1192" s="1673"/>
      <c r="S1192" s="1673"/>
      <c r="T1192" s="1673"/>
      <c r="U1192" s="1673"/>
      <c r="V1192" s="1673"/>
      <c r="W1192" s="1673"/>
      <c r="X1192" s="1673"/>
      <c r="Y1192" s="1673"/>
      <c r="Z1192" s="1673"/>
      <c r="AA1192" s="1673"/>
      <c r="AB1192" s="1373"/>
      <c r="AC1192" s="400">
        <f t="shared" si="416"/>
        <v>0</v>
      </c>
      <c r="AD1192" s="1743"/>
      <c r="AE1192" s="1083"/>
      <c r="AF1192" s="856"/>
    </row>
    <row r="1193" spans="1:32" ht="15" customHeight="1" outlineLevel="1" x14ac:dyDescent="0.2">
      <c r="A1193" s="11">
        <v>241</v>
      </c>
      <c r="B1193" s="294"/>
      <c r="C1193" s="289"/>
      <c r="D1193" s="259"/>
      <c r="E1193" s="259"/>
      <c r="F1193" s="880" t="str">
        <f>'2. CAD NCCF'!F1193:L1193</f>
        <v>State municipal GS</v>
      </c>
      <c r="G1193" s="881"/>
      <c r="H1193" s="881"/>
      <c r="I1193" s="881"/>
      <c r="J1193" s="881"/>
      <c r="K1193" s="881"/>
      <c r="L1193" s="882"/>
      <c r="M1193" s="400">
        <f t="shared" si="415"/>
        <v>0</v>
      </c>
      <c r="N1193" s="411">
        <f t="shared" si="420"/>
        <v>0</v>
      </c>
      <c r="O1193" s="1374"/>
      <c r="P1193" s="1673"/>
      <c r="Q1193" s="1673"/>
      <c r="R1193" s="1673"/>
      <c r="S1193" s="1673"/>
      <c r="T1193" s="1673"/>
      <c r="U1193" s="1673"/>
      <c r="V1193" s="1673"/>
      <c r="W1193" s="1673"/>
      <c r="X1193" s="1673"/>
      <c r="Y1193" s="1673"/>
      <c r="Z1193" s="1673"/>
      <c r="AA1193" s="1673"/>
      <c r="AB1193" s="1373"/>
      <c r="AC1193" s="400">
        <f t="shared" si="416"/>
        <v>0</v>
      </c>
      <c r="AD1193" s="1743"/>
      <c r="AE1193" s="1083"/>
      <c r="AF1193" s="856"/>
    </row>
    <row r="1194" spans="1:32" ht="15" customHeight="1" outlineLevel="1" x14ac:dyDescent="0.2">
      <c r="A1194" s="11">
        <v>242</v>
      </c>
      <c r="B1194" s="294"/>
      <c r="C1194" s="289"/>
      <c r="D1194" s="257"/>
      <c r="E1194" s="257"/>
      <c r="F1194" s="880" t="str">
        <f>'2. CAD NCCF'!F1194:L1194</f>
        <v>Supranational and multilateral development bank GS</v>
      </c>
      <c r="G1194" s="881"/>
      <c r="H1194" s="881"/>
      <c r="I1194" s="881"/>
      <c r="J1194" s="881"/>
      <c r="K1194" s="881"/>
      <c r="L1194" s="882"/>
      <c r="M1194" s="400">
        <f t="shared" si="415"/>
        <v>0</v>
      </c>
      <c r="N1194" s="411">
        <f t="shared" si="420"/>
        <v>0</v>
      </c>
      <c r="O1194" s="1374"/>
      <c r="P1194" s="1673"/>
      <c r="Q1194" s="1673"/>
      <c r="R1194" s="1673"/>
      <c r="S1194" s="1673"/>
      <c r="T1194" s="1673"/>
      <c r="U1194" s="1673"/>
      <c r="V1194" s="1673"/>
      <c r="W1194" s="1673"/>
      <c r="X1194" s="1673"/>
      <c r="Y1194" s="1673"/>
      <c r="Z1194" s="1673"/>
      <c r="AA1194" s="1673"/>
      <c r="AB1194" s="1373"/>
      <c r="AC1194" s="400">
        <f t="shared" si="416"/>
        <v>0</v>
      </c>
      <c r="AD1194" s="1743"/>
      <c r="AE1194" s="1083"/>
      <c r="AF1194" s="856"/>
    </row>
    <row r="1195" spans="1:32" ht="15.75" customHeight="1" outlineLevel="1" x14ac:dyDescent="0.2">
      <c r="A1195" s="11">
        <v>243</v>
      </c>
      <c r="B1195" s="294"/>
      <c r="C1195" s="289"/>
      <c r="D1195" s="259"/>
      <c r="E1195" s="877" t="str">
        <f>'2. CAD NCCF'!E1195:L1195</f>
        <v>Low or not rated GS</v>
      </c>
      <c r="F1195" s="878"/>
      <c r="G1195" s="878"/>
      <c r="H1195" s="878"/>
      <c r="I1195" s="878"/>
      <c r="J1195" s="878"/>
      <c r="K1195" s="878"/>
      <c r="L1195" s="879"/>
      <c r="M1195" s="399">
        <f>SUBTOTAL(9,M1196:M1199)</f>
        <v>0</v>
      </c>
      <c r="N1195" s="402">
        <f t="shared" ref="N1195" si="421">SUBTOTAL(9,N1196:N1199)</f>
        <v>0</v>
      </c>
      <c r="O1195" s="1374"/>
      <c r="P1195" s="1673"/>
      <c r="Q1195" s="1673"/>
      <c r="R1195" s="1673"/>
      <c r="S1195" s="1673"/>
      <c r="T1195" s="1673"/>
      <c r="U1195" s="1673"/>
      <c r="V1195" s="1673"/>
      <c r="W1195" s="1673"/>
      <c r="X1195" s="1673"/>
      <c r="Y1195" s="1673"/>
      <c r="Z1195" s="1673"/>
      <c r="AA1195" s="1673"/>
      <c r="AB1195" s="1373"/>
      <c r="AC1195" s="399">
        <f t="shared" ref="AC1195" si="422">SUBTOTAL(9,AC1196:AC1199)</f>
        <v>0</v>
      </c>
      <c r="AD1195" s="1743"/>
      <c r="AE1195" s="1083"/>
      <c r="AF1195" s="856"/>
    </row>
    <row r="1196" spans="1:32" ht="15" customHeight="1" outlineLevel="1" x14ac:dyDescent="0.2">
      <c r="A1196" s="11">
        <v>244</v>
      </c>
      <c r="B1196" s="294"/>
      <c r="C1196" s="289"/>
      <c r="D1196" s="311"/>
      <c r="E1196" s="311"/>
      <c r="F1196" s="880" t="str">
        <f>'2. CAD NCCF'!F1196:L1196</f>
        <v xml:space="preserve">Sovereigh &amp; central bank GS </v>
      </c>
      <c r="G1196" s="881"/>
      <c r="H1196" s="881"/>
      <c r="I1196" s="881"/>
      <c r="J1196" s="881"/>
      <c r="K1196" s="881"/>
      <c r="L1196" s="882"/>
      <c r="M1196" s="400">
        <f t="shared" si="415"/>
        <v>0</v>
      </c>
      <c r="N1196" s="411">
        <f>M1196</f>
        <v>0</v>
      </c>
      <c r="O1196" s="1374"/>
      <c r="P1196" s="1673"/>
      <c r="Q1196" s="1673"/>
      <c r="R1196" s="1673"/>
      <c r="S1196" s="1673"/>
      <c r="T1196" s="1673"/>
      <c r="U1196" s="1673"/>
      <c r="V1196" s="1673"/>
      <c r="W1196" s="1673"/>
      <c r="X1196" s="1673"/>
      <c r="Y1196" s="1673"/>
      <c r="Z1196" s="1673"/>
      <c r="AA1196" s="1673"/>
      <c r="AB1196" s="1373"/>
      <c r="AC1196" s="400">
        <f t="shared" si="416"/>
        <v>0</v>
      </c>
      <c r="AD1196" s="1743"/>
      <c r="AE1196" s="1083"/>
      <c r="AF1196" s="856"/>
    </row>
    <row r="1197" spans="1:32" ht="15" customHeight="1" outlineLevel="1" x14ac:dyDescent="0.2">
      <c r="A1197" s="11">
        <v>245</v>
      </c>
      <c r="B1197" s="294"/>
      <c r="C1197" s="289"/>
      <c r="D1197" s="260"/>
      <c r="E1197" s="260"/>
      <c r="F1197" s="880" t="str">
        <f>'2. CAD NCCF'!F1197:L1197</f>
        <v>State, provincial &amp; agency GS</v>
      </c>
      <c r="G1197" s="881"/>
      <c r="H1197" s="881"/>
      <c r="I1197" s="881"/>
      <c r="J1197" s="881"/>
      <c r="K1197" s="881"/>
      <c r="L1197" s="882"/>
      <c r="M1197" s="400">
        <f t="shared" si="415"/>
        <v>0</v>
      </c>
      <c r="N1197" s="411">
        <f t="shared" ref="N1197:N1199" si="423">M1197</f>
        <v>0</v>
      </c>
      <c r="O1197" s="1374"/>
      <c r="P1197" s="1673"/>
      <c r="Q1197" s="1673"/>
      <c r="R1197" s="1673"/>
      <c r="S1197" s="1673"/>
      <c r="T1197" s="1673"/>
      <c r="U1197" s="1673"/>
      <c r="V1197" s="1673"/>
      <c r="W1197" s="1673"/>
      <c r="X1197" s="1673"/>
      <c r="Y1197" s="1673"/>
      <c r="Z1197" s="1673"/>
      <c r="AA1197" s="1673"/>
      <c r="AB1197" s="1373"/>
      <c r="AC1197" s="400">
        <f t="shared" si="416"/>
        <v>0</v>
      </c>
      <c r="AD1197" s="1743"/>
      <c r="AE1197" s="1083"/>
      <c r="AF1197" s="856"/>
    </row>
    <row r="1198" spans="1:32" ht="15" customHeight="1" outlineLevel="1" x14ac:dyDescent="0.2">
      <c r="A1198" s="11">
        <v>246</v>
      </c>
      <c r="B1198" s="294"/>
      <c r="C1198" s="289"/>
      <c r="D1198" s="260"/>
      <c r="E1198" s="260"/>
      <c r="F1198" s="880" t="str">
        <f>'2. CAD NCCF'!F1198:L1198</f>
        <v>State municipal GS</v>
      </c>
      <c r="G1198" s="881"/>
      <c r="H1198" s="881"/>
      <c r="I1198" s="881"/>
      <c r="J1198" s="881"/>
      <c r="K1198" s="881"/>
      <c r="L1198" s="882"/>
      <c r="M1198" s="400">
        <f t="shared" si="415"/>
        <v>0</v>
      </c>
      <c r="N1198" s="411">
        <f t="shared" si="423"/>
        <v>0</v>
      </c>
      <c r="O1198" s="1374"/>
      <c r="P1198" s="1673"/>
      <c r="Q1198" s="1673"/>
      <c r="R1198" s="1673"/>
      <c r="S1198" s="1673"/>
      <c r="T1198" s="1673"/>
      <c r="U1198" s="1673"/>
      <c r="V1198" s="1673"/>
      <c r="W1198" s="1673"/>
      <c r="X1198" s="1673"/>
      <c r="Y1198" s="1673"/>
      <c r="Z1198" s="1673"/>
      <c r="AA1198" s="1673"/>
      <c r="AB1198" s="1373"/>
      <c r="AC1198" s="400">
        <f t="shared" si="416"/>
        <v>0</v>
      </c>
      <c r="AD1198" s="1743"/>
      <c r="AE1198" s="1083"/>
      <c r="AF1198" s="856"/>
    </row>
    <row r="1199" spans="1:32" ht="15" customHeight="1" outlineLevel="1" x14ac:dyDescent="0.2">
      <c r="A1199" s="11">
        <v>247</v>
      </c>
      <c r="B1199" s="294"/>
      <c r="C1199" s="289"/>
      <c r="D1199" s="292"/>
      <c r="E1199" s="292"/>
      <c r="F1199" s="880" t="str">
        <f>'2. CAD NCCF'!F1199:L1199</f>
        <v>Supranational and multilateral development bank GS</v>
      </c>
      <c r="G1199" s="881"/>
      <c r="H1199" s="881"/>
      <c r="I1199" s="881"/>
      <c r="J1199" s="881"/>
      <c r="K1199" s="881"/>
      <c r="L1199" s="882"/>
      <c r="M1199" s="400">
        <f t="shared" si="415"/>
        <v>0</v>
      </c>
      <c r="N1199" s="411">
        <f t="shared" si="423"/>
        <v>0</v>
      </c>
      <c r="O1199" s="1375"/>
      <c r="P1199" s="1376"/>
      <c r="Q1199" s="1376"/>
      <c r="R1199" s="1376"/>
      <c r="S1199" s="1376"/>
      <c r="T1199" s="1376"/>
      <c r="U1199" s="1376"/>
      <c r="V1199" s="1376"/>
      <c r="W1199" s="1376"/>
      <c r="X1199" s="1376"/>
      <c r="Y1199" s="1376"/>
      <c r="Z1199" s="1376"/>
      <c r="AA1199" s="1376"/>
      <c r="AB1199" s="1376"/>
      <c r="AC1199" s="400">
        <f t="shared" si="416"/>
        <v>0</v>
      </c>
      <c r="AD1199" s="1744"/>
      <c r="AE1199" s="858"/>
      <c r="AF1199" s="859"/>
    </row>
    <row r="1200" spans="1:32" ht="15" customHeight="1" outlineLevel="1" x14ac:dyDescent="0.2">
      <c r="A1200" s="11">
        <v>129</v>
      </c>
      <c r="B1200" s="294"/>
      <c r="C1200" s="292"/>
      <c r="D1200" s="868" t="str">
        <f>'2. CAD NCCF'!D1200:AF1200</f>
        <v>Mortgage backed securities (MBS)</v>
      </c>
      <c r="E1200" s="869"/>
      <c r="F1200" s="869"/>
      <c r="G1200" s="869"/>
      <c r="H1200" s="869"/>
      <c r="I1200" s="869"/>
      <c r="J1200" s="869"/>
      <c r="K1200" s="869"/>
      <c r="L1200" s="869"/>
      <c r="M1200" s="869"/>
      <c r="N1200" s="869"/>
      <c r="O1200" s="869"/>
      <c r="P1200" s="869"/>
      <c r="Q1200" s="869"/>
      <c r="R1200" s="869"/>
      <c r="S1200" s="869"/>
      <c r="T1200" s="869"/>
      <c r="U1200" s="869"/>
      <c r="V1200" s="869"/>
      <c r="W1200" s="869"/>
      <c r="X1200" s="869"/>
      <c r="Y1200" s="869"/>
      <c r="Z1200" s="869"/>
      <c r="AA1200" s="869"/>
      <c r="AB1200" s="869"/>
      <c r="AC1200" s="869"/>
      <c r="AD1200" s="869"/>
      <c r="AE1200" s="869"/>
      <c r="AF1200" s="870"/>
    </row>
    <row r="1201" spans="1:32" ht="15" customHeight="1" outlineLevel="1" x14ac:dyDescent="0.2">
      <c r="A1201" s="11">
        <v>130</v>
      </c>
      <c r="B1201" s="294"/>
      <c r="C1201" s="292"/>
      <c r="D1201" s="292"/>
      <c r="E1201" s="933" t="str">
        <f>'2. CAD NCCF'!E1201:L1201</f>
        <v>Agency MBS</v>
      </c>
      <c r="F1201" s="934"/>
      <c r="G1201" s="934"/>
      <c r="H1201" s="934"/>
      <c r="I1201" s="934"/>
      <c r="J1201" s="934"/>
      <c r="K1201" s="934"/>
      <c r="L1201" s="935"/>
      <c r="M1201" s="399">
        <f>SUBTOTAL(9,M1202:M1204)</f>
        <v>0</v>
      </c>
      <c r="N1201" s="402">
        <f t="shared" ref="N1201" si="424">SUBTOTAL(9,N1202:N1204)</f>
        <v>0</v>
      </c>
      <c r="O1201" s="1207"/>
      <c r="P1201" s="1373"/>
      <c r="Q1201" s="1373"/>
      <c r="R1201" s="1373"/>
      <c r="S1201" s="1373"/>
      <c r="T1201" s="1373"/>
      <c r="U1201" s="1373"/>
      <c r="V1201" s="1373"/>
      <c r="W1201" s="1373"/>
      <c r="X1201" s="1373"/>
      <c r="Y1201" s="1373"/>
      <c r="Z1201" s="1373"/>
      <c r="AA1201" s="1373"/>
      <c r="AB1201" s="1373"/>
      <c r="AC1201" s="399">
        <f t="shared" ref="AC1201" si="425">SUBTOTAL(9,AC1202:AC1204)</f>
        <v>0</v>
      </c>
      <c r="AD1201" s="1671"/>
      <c r="AE1201" s="852"/>
      <c r="AF1201" s="853"/>
    </row>
    <row r="1202" spans="1:32" ht="15" customHeight="1" outlineLevel="1" x14ac:dyDescent="0.2">
      <c r="A1202" s="11">
        <v>131</v>
      </c>
      <c r="B1202" s="294"/>
      <c r="C1202" s="292"/>
      <c r="D1202" s="292"/>
      <c r="E1202" s="293"/>
      <c r="F1202" s="880" t="str">
        <f>'2. CAD NCCF'!F1202:L1202</f>
        <v>Agency MBS, high rated</v>
      </c>
      <c r="G1202" s="881"/>
      <c r="H1202" s="881"/>
      <c r="I1202" s="881"/>
      <c r="J1202" s="881"/>
      <c r="K1202" s="881"/>
      <c r="L1202" s="882"/>
      <c r="M1202" s="400">
        <f t="shared" ref="M1202:M1204" si="426">M426</f>
        <v>0</v>
      </c>
      <c r="N1202" s="411">
        <f t="shared" ref="N1202:N1212" si="427">M1202</f>
        <v>0</v>
      </c>
      <c r="O1202" s="1374"/>
      <c r="P1202" s="1673"/>
      <c r="Q1202" s="1673"/>
      <c r="R1202" s="1673"/>
      <c r="S1202" s="1673"/>
      <c r="T1202" s="1673"/>
      <c r="U1202" s="1673"/>
      <c r="V1202" s="1673"/>
      <c r="W1202" s="1673"/>
      <c r="X1202" s="1673"/>
      <c r="Y1202" s="1673"/>
      <c r="Z1202" s="1673"/>
      <c r="AA1202" s="1673"/>
      <c r="AB1202" s="1373"/>
      <c r="AC1202" s="400">
        <f t="shared" ref="AC1202:AC1204" si="428">M1202-SUM(N1202:AB1202)</f>
        <v>0</v>
      </c>
      <c r="AD1202" s="1743"/>
      <c r="AE1202" s="1083"/>
      <c r="AF1202" s="856"/>
    </row>
    <row r="1203" spans="1:32" ht="15" customHeight="1" outlineLevel="1" x14ac:dyDescent="0.2">
      <c r="A1203" s="11">
        <v>132</v>
      </c>
      <c r="B1203" s="294"/>
      <c r="C1203" s="292"/>
      <c r="D1203" s="292"/>
      <c r="E1203" s="293"/>
      <c r="F1203" s="880" t="str">
        <f>'2. CAD NCCF'!F1203:L1203</f>
        <v>Agency MBS, medium rated</v>
      </c>
      <c r="G1203" s="881"/>
      <c r="H1203" s="881"/>
      <c r="I1203" s="881"/>
      <c r="J1203" s="881"/>
      <c r="K1203" s="881"/>
      <c r="L1203" s="882"/>
      <c r="M1203" s="400">
        <f t="shared" si="426"/>
        <v>0</v>
      </c>
      <c r="N1203" s="411">
        <f t="shared" si="427"/>
        <v>0</v>
      </c>
      <c r="O1203" s="1374"/>
      <c r="P1203" s="1673"/>
      <c r="Q1203" s="1673"/>
      <c r="R1203" s="1673"/>
      <c r="S1203" s="1673"/>
      <c r="T1203" s="1673"/>
      <c r="U1203" s="1673"/>
      <c r="V1203" s="1673"/>
      <c r="W1203" s="1673"/>
      <c r="X1203" s="1673"/>
      <c r="Y1203" s="1673"/>
      <c r="Z1203" s="1673"/>
      <c r="AA1203" s="1673"/>
      <c r="AB1203" s="1373"/>
      <c r="AC1203" s="400">
        <f t="shared" si="428"/>
        <v>0</v>
      </c>
      <c r="AD1203" s="1743"/>
      <c r="AE1203" s="1083"/>
      <c r="AF1203" s="856"/>
    </row>
    <row r="1204" spans="1:32" ht="15" customHeight="1" outlineLevel="1" x14ac:dyDescent="0.2">
      <c r="A1204" s="11">
        <v>133</v>
      </c>
      <c r="B1204" s="294"/>
      <c r="C1204" s="292"/>
      <c r="D1204" s="292"/>
      <c r="E1204" s="293"/>
      <c r="F1204" s="880" t="str">
        <f>'2. CAD NCCF'!F1204:L1204</f>
        <v>Agency MBS, low or not rated</v>
      </c>
      <c r="G1204" s="881"/>
      <c r="H1204" s="881"/>
      <c r="I1204" s="881"/>
      <c r="J1204" s="881"/>
      <c r="K1204" s="881"/>
      <c r="L1204" s="882"/>
      <c r="M1204" s="400">
        <f t="shared" si="426"/>
        <v>0</v>
      </c>
      <c r="N1204" s="411">
        <f t="shared" si="427"/>
        <v>0</v>
      </c>
      <c r="O1204" s="1374"/>
      <c r="P1204" s="1673"/>
      <c r="Q1204" s="1673"/>
      <c r="R1204" s="1673"/>
      <c r="S1204" s="1673"/>
      <c r="T1204" s="1673"/>
      <c r="U1204" s="1673"/>
      <c r="V1204" s="1673"/>
      <c r="W1204" s="1673"/>
      <c r="X1204" s="1673"/>
      <c r="Y1204" s="1673"/>
      <c r="Z1204" s="1673"/>
      <c r="AA1204" s="1673"/>
      <c r="AB1204" s="1373"/>
      <c r="AC1204" s="400">
        <f t="shared" si="428"/>
        <v>0</v>
      </c>
      <c r="AD1204" s="1743"/>
      <c r="AE1204" s="1083"/>
      <c r="AF1204" s="856"/>
    </row>
    <row r="1205" spans="1:32" ht="15" customHeight="1" outlineLevel="1" x14ac:dyDescent="0.2">
      <c r="A1205" s="11">
        <v>134</v>
      </c>
      <c r="B1205" s="294"/>
      <c r="C1205" s="292"/>
      <c r="D1205" s="292"/>
      <c r="E1205" s="877" t="str">
        <f>'2. CAD NCCF'!E1205:L1205</f>
        <v>Non-agency commercial MBS (CMBS)</v>
      </c>
      <c r="F1205" s="878"/>
      <c r="G1205" s="878"/>
      <c r="H1205" s="878"/>
      <c r="I1205" s="878"/>
      <c r="J1205" s="878"/>
      <c r="K1205" s="878"/>
      <c r="L1205" s="879"/>
      <c r="M1205" s="399">
        <f>SUBTOTAL(9,M1206:M1208)</f>
        <v>0</v>
      </c>
      <c r="N1205" s="402">
        <f t="shared" ref="N1205" si="429">SUBTOTAL(9,N1206:N1208)</f>
        <v>0</v>
      </c>
      <c r="O1205" s="1374"/>
      <c r="P1205" s="1673"/>
      <c r="Q1205" s="1673"/>
      <c r="R1205" s="1673"/>
      <c r="S1205" s="1673"/>
      <c r="T1205" s="1673"/>
      <c r="U1205" s="1673"/>
      <c r="V1205" s="1673"/>
      <c r="W1205" s="1673"/>
      <c r="X1205" s="1673"/>
      <c r="Y1205" s="1673"/>
      <c r="Z1205" s="1673"/>
      <c r="AA1205" s="1673"/>
      <c r="AB1205" s="1373"/>
      <c r="AC1205" s="399">
        <f t="shared" ref="AC1205" si="430">SUBTOTAL(9,AC1206:AC1208)</f>
        <v>0</v>
      </c>
      <c r="AD1205" s="1743"/>
      <c r="AE1205" s="1083"/>
      <c r="AF1205" s="856"/>
    </row>
    <row r="1206" spans="1:32" ht="15" customHeight="1" outlineLevel="1" x14ac:dyDescent="0.2">
      <c r="A1206" s="11">
        <v>135</v>
      </c>
      <c r="B1206" s="294"/>
      <c r="C1206" s="292"/>
      <c r="D1206" s="292"/>
      <c r="E1206" s="293"/>
      <c r="F1206" s="880" t="str">
        <f>'2. CAD NCCF'!F1206:L1206</f>
        <v>Non-agency CMBS, high rated</v>
      </c>
      <c r="G1206" s="881"/>
      <c r="H1206" s="881"/>
      <c r="I1206" s="881"/>
      <c r="J1206" s="881"/>
      <c r="K1206" s="881"/>
      <c r="L1206" s="882"/>
      <c r="M1206" s="400">
        <f t="shared" ref="M1206:M1208" si="431">M430</f>
        <v>0</v>
      </c>
      <c r="N1206" s="411">
        <f t="shared" si="427"/>
        <v>0</v>
      </c>
      <c r="O1206" s="1374"/>
      <c r="P1206" s="1673"/>
      <c r="Q1206" s="1673"/>
      <c r="R1206" s="1673"/>
      <c r="S1206" s="1673"/>
      <c r="T1206" s="1673"/>
      <c r="U1206" s="1673"/>
      <c r="V1206" s="1673"/>
      <c r="W1206" s="1673"/>
      <c r="X1206" s="1673"/>
      <c r="Y1206" s="1673"/>
      <c r="Z1206" s="1673"/>
      <c r="AA1206" s="1673"/>
      <c r="AB1206" s="1373"/>
      <c r="AC1206" s="400">
        <f t="shared" ref="AC1206:AC1208" si="432">M1206-SUM(N1206:AB1206)</f>
        <v>0</v>
      </c>
      <c r="AD1206" s="1743"/>
      <c r="AE1206" s="1083"/>
      <c r="AF1206" s="856"/>
    </row>
    <row r="1207" spans="1:32" ht="15" customHeight="1" outlineLevel="1" x14ac:dyDescent="0.2">
      <c r="A1207" s="11">
        <v>136</v>
      </c>
      <c r="B1207" s="294"/>
      <c r="C1207" s="292"/>
      <c r="D1207" s="292"/>
      <c r="E1207" s="293"/>
      <c r="F1207" s="880" t="str">
        <f>'2. CAD NCCF'!F1207:L1207</f>
        <v>Non-agency CMBS, medium rated</v>
      </c>
      <c r="G1207" s="881"/>
      <c r="H1207" s="881"/>
      <c r="I1207" s="881"/>
      <c r="J1207" s="881"/>
      <c r="K1207" s="881"/>
      <c r="L1207" s="882"/>
      <c r="M1207" s="400">
        <f t="shared" si="431"/>
        <v>0</v>
      </c>
      <c r="N1207" s="411">
        <f t="shared" si="427"/>
        <v>0</v>
      </c>
      <c r="O1207" s="1374"/>
      <c r="P1207" s="1673"/>
      <c r="Q1207" s="1673"/>
      <c r="R1207" s="1673"/>
      <c r="S1207" s="1673"/>
      <c r="T1207" s="1673"/>
      <c r="U1207" s="1673"/>
      <c r="V1207" s="1673"/>
      <c r="W1207" s="1673"/>
      <c r="X1207" s="1673"/>
      <c r="Y1207" s="1673"/>
      <c r="Z1207" s="1673"/>
      <c r="AA1207" s="1673"/>
      <c r="AB1207" s="1373"/>
      <c r="AC1207" s="400">
        <f t="shared" si="432"/>
        <v>0</v>
      </c>
      <c r="AD1207" s="1743"/>
      <c r="AE1207" s="1083"/>
      <c r="AF1207" s="856"/>
    </row>
    <row r="1208" spans="1:32" ht="15" customHeight="1" outlineLevel="1" x14ac:dyDescent="0.2">
      <c r="A1208" s="11">
        <v>137</v>
      </c>
      <c r="B1208" s="294"/>
      <c r="C1208" s="292"/>
      <c r="D1208" s="292"/>
      <c r="E1208" s="293"/>
      <c r="F1208" s="880" t="str">
        <f>'2. CAD NCCF'!F1208:L1208</f>
        <v>Non-agency CMBS, low or not rated</v>
      </c>
      <c r="G1208" s="881"/>
      <c r="H1208" s="881"/>
      <c r="I1208" s="881"/>
      <c r="J1208" s="881"/>
      <c r="K1208" s="881"/>
      <c r="L1208" s="882"/>
      <c r="M1208" s="400">
        <f t="shared" si="431"/>
        <v>0</v>
      </c>
      <c r="N1208" s="411">
        <f t="shared" si="427"/>
        <v>0</v>
      </c>
      <c r="O1208" s="1374"/>
      <c r="P1208" s="1673"/>
      <c r="Q1208" s="1673"/>
      <c r="R1208" s="1673"/>
      <c r="S1208" s="1673"/>
      <c r="T1208" s="1673"/>
      <c r="U1208" s="1673"/>
      <c r="V1208" s="1673"/>
      <c r="W1208" s="1673"/>
      <c r="X1208" s="1673"/>
      <c r="Y1208" s="1673"/>
      <c r="Z1208" s="1673"/>
      <c r="AA1208" s="1673"/>
      <c r="AB1208" s="1373"/>
      <c r="AC1208" s="400">
        <f t="shared" si="432"/>
        <v>0</v>
      </c>
      <c r="AD1208" s="1743"/>
      <c r="AE1208" s="1083"/>
      <c r="AF1208" s="856"/>
    </row>
    <row r="1209" spans="1:32" ht="15" customHeight="1" outlineLevel="1" x14ac:dyDescent="0.2">
      <c r="A1209" s="11">
        <v>138</v>
      </c>
      <c r="B1209" s="294"/>
      <c r="C1209" s="292"/>
      <c r="D1209" s="292"/>
      <c r="E1209" s="877" t="str">
        <f>'2. CAD NCCF'!E1209:L1209</f>
        <v>Non-agency residential MBS (RMBS)</v>
      </c>
      <c r="F1209" s="878"/>
      <c r="G1209" s="878"/>
      <c r="H1209" s="878"/>
      <c r="I1209" s="878"/>
      <c r="J1209" s="878"/>
      <c r="K1209" s="878"/>
      <c r="L1209" s="879"/>
      <c r="M1209" s="399">
        <f>SUBTOTAL(9,M1210:M1212)</f>
        <v>0</v>
      </c>
      <c r="N1209" s="402">
        <f t="shared" ref="N1209" si="433">SUBTOTAL(9,N1210:N1212)</f>
        <v>0</v>
      </c>
      <c r="O1209" s="1374"/>
      <c r="P1209" s="1673"/>
      <c r="Q1209" s="1673"/>
      <c r="R1209" s="1673"/>
      <c r="S1209" s="1673"/>
      <c r="T1209" s="1673"/>
      <c r="U1209" s="1673"/>
      <c r="V1209" s="1673"/>
      <c r="W1209" s="1673"/>
      <c r="X1209" s="1673"/>
      <c r="Y1209" s="1673"/>
      <c r="Z1209" s="1673"/>
      <c r="AA1209" s="1673"/>
      <c r="AB1209" s="1373"/>
      <c r="AC1209" s="399">
        <f t="shared" ref="AC1209" si="434">SUBTOTAL(9,AC1210:AC1212)</f>
        <v>0</v>
      </c>
      <c r="AD1209" s="1743"/>
      <c r="AE1209" s="1083"/>
      <c r="AF1209" s="856"/>
    </row>
    <row r="1210" spans="1:32" ht="15" customHeight="1" outlineLevel="1" x14ac:dyDescent="0.2">
      <c r="A1210" s="11">
        <v>139</v>
      </c>
      <c r="B1210" s="294"/>
      <c r="C1210" s="292"/>
      <c r="D1210" s="292"/>
      <c r="E1210" s="293"/>
      <c r="F1210" s="880" t="str">
        <f>'2. CAD NCCF'!F1210:L1210</f>
        <v>Non-agency RMBS, high rated</v>
      </c>
      <c r="G1210" s="881"/>
      <c r="H1210" s="881"/>
      <c r="I1210" s="881"/>
      <c r="J1210" s="881"/>
      <c r="K1210" s="881"/>
      <c r="L1210" s="882"/>
      <c r="M1210" s="400">
        <f t="shared" ref="M1210:M1212" si="435">M434</f>
        <v>0</v>
      </c>
      <c r="N1210" s="411">
        <f t="shared" si="427"/>
        <v>0</v>
      </c>
      <c r="O1210" s="1374"/>
      <c r="P1210" s="1673"/>
      <c r="Q1210" s="1673"/>
      <c r="R1210" s="1673"/>
      <c r="S1210" s="1673"/>
      <c r="T1210" s="1673"/>
      <c r="U1210" s="1673"/>
      <c r="V1210" s="1673"/>
      <c r="W1210" s="1673"/>
      <c r="X1210" s="1673"/>
      <c r="Y1210" s="1673"/>
      <c r="Z1210" s="1673"/>
      <c r="AA1210" s="1673"/>
      <c r="AB1210" s="1373"/>
      <c r="AC1210" s="400">
        <f t="shared" ref="AC1210:AC1212" si="436">M1210-SUM(N1210:AB1210)</f>
        <v>0</v>
      </c>
      <c r="AD1210" s="1743"/>
      <c r="AE1210" s="1083"/>
      <c r="AF1210" s="856"/>
    </row>
    <row r="1211" spans="1:32" ht="15" customHeight="1" outlineLevel="1" x14ac:dyDescent="0.2">
      <c r="A1211" s="11">
        <v>140</v>
      </c>
      <c r="B1211" s="294"/>
      <c r="C1211" s="292"/>
      <c r="D1211" s="292"/>
      <c r="E1211" s="293"/>
      <c r="F1211" s="880" t="str">
        <f>'2. CAD NCCF'!F1211:L1211</f>
        <v>Non-agency RMBS, medium rated</v>
      </c>
      <c r="G1211" s="881"/>
      <c r="H1211" s="881"/>
      <c r="I1211" s="881"/>
      <c r="J1211" s="881"/>
      <c r="K1211" s="881"/>
      <c r="L1211" s="882"/>
      <c r="M1211" s="400">
        <f t="shared" si="435"/>
        <v>0</v>
      </c>
      <c r="N1211" s="411">
        <f t="shared" si="427"/>
        <v>0</v>
      </c>
      <c r="O1211" s="1374"/>
      <c r="P1211" s="1673"/>
      <c r="Q1211" s="1673"/>
      <c r="R1211" s="1673"/>
      <c r="S1211" s="1673"/>
      <c r="T1211" s="1673"/>
      <c r="U1211" s="1673"/>
      <c r="V1211" s="1673"/>
      <c r="W1211" s="1673"/>
      <c r="X1211" s="1673"/>
      <c r="Y1211" s="1673"/>
      <c r="Z1211" s="1673"/>
      <c r="AA1211" s="1673"/>
      <c r="AB1211" s="1373"/>
      <c r="AC1211" s="400">
        <f t="shared" si="436"/>
        <v>0</v>
      </c>
      <c r="AD1211" s="1743"/>
      <c r="AE1211" s="1083"/>
      <c r="AF1211" s="856"/>
    </row>
    <row r="1212" spans="1:32" ht="15" customHeight="1" outlineLevel="1" x14ac:dyDescent="0.2">
      <c r="A1212" s="11">
        <v>141</v>
      </c>
      <c r="B1212" s="294"/>
      <c r="C1212" s="292"/>
      <c r="D1212" s="292"/>
      <c r="E1212" s="293"/>
      <c r="F1212" s="880" t="str">
        <f>'2. CAD NCCF'!F1212:L1212</f>
        <v>Non-agency RMBS, low or not rated</v>
      </c>
      <c r="G1212" s="881"/>
      <c r="H1212" s="881"/>
      <c r="I1212" s="881"/>
      <c r="J1212" s="881"/>
      <c r="K1212" s="881"/>
      <c r="L1212" s="882"/>
      <c r="M1212" s="440">
        <f t="shared" si="435"/>
        <v>0</v>
      </c>
      <c r="N1212" s="441">
        <f t="shared" si="427"/>
        <v>0</v>
      </c>
      <c r="O1212" s="1374"/>
      <c r="P1212" s="1373"/>
      <c r="Q1212" s="1373"/>
      <c r="R1212" s="1373"/>
      <c r="S1212" s="1373"/>
      <c r="T1212" s="1373"/>
      <c r="U1212" s="1373"/>
      <c r="V1212" s="1373"/>
      <c r="W1212" s="1373"/>
      <c r="X1212" s="1373"/>
      <c r="Y1212" s="1373"/>
      <c r="Z1212" s="1373"/>
      <c r="AA1212" s="1373"/>
      <c r="AB1212" s="1373"/>
      <c r="AC1212" s="440">
        <f t="shared" si="436"/>
        <v>0</v>
      </c>
      <c r="AD1212" s="1743"/>
      <c r="AE1212" s="1083"/>
      <c r="AF1212" s="856"/>
    </row>
    <row r="1213" spans="1:32" ht="15" customHeight="1" outlineLevel="1" x14ac:dyDescent="0.2">
      <c r="A1213" s="11">
        <v>142</v>
      </c>
      <c r="B1213" s="294"/>
      <c r="C1213" s="292"/>
      <c r="D1213" s="868" t="str">
        <f>'2. CAD NCCF'!D1213:AF1213</f>
        <v>Corporate bonds and paper (CBP)</v>
      </c>
      <c r="E1213" s="869"/>
      <c r="F1213" s="869"/>
      <c r="G1213" s="869"/>
      <c r="H1213" s="869"/>
      <c r="I1213" s="869"/>
      <c r="J1213" s="869"/>
      <c r="K1213" s="869"/>
      <c r="L1213" s="869"/>
      <c r="M1213" s="869"/>
      <c r="N1213" s="869"/>
      <c r="O1213" s="869"/>
      <c r="P1213" s="869"/>
      <c r="Q1213" s="869"/>
      <c r="R1213" s="869"/>
      <c r="S1213" s="869"/>
      <c r="T1213" s="869"/>
      <c r="U1213" s="869"/>
      <c r="V1213" s="869"/>
      <c r="W1213" s="869"/>
      <c r="X1213" s="869"/>
      <c r="Y1213" s="869"/>
      <c r="Z1213" s="869"/>
      <c r="AA1213" s="869"/>
      <c r="AB1213" s="869"/>
      <c r="AC1213" s="869"/>
      <c r="AD1213" s="869"/>
      <c r="AE1213" s="869"/>
      <c r="AF1213" s="870"/>
    </row>
    <row r="1214" spans="1:32" ht="15" customHeight="1" outlineLevel="1" x14ac:dyDescent="0.2">
      <c r="A1214" s="11">
        <v>143</v>
      </c>
      <c r="B1214" s="294"/>
      <c r="C1214" s="292"/>
      <c r="D1214" s="292"/>
      <c r="E1214" s="933" t="str">
        <f>'2. CAD NCCF'!E1214:L1214</f>
        <v>Non-FI issued CBP, high rated</v>
      </c>
      <c r="F1214" s="934"/>
      <c r="G1214" s="934"/>
      <c r="H1214" s="934"/>
      <c r="I1214" s="934"/>
      <c r="J1214" s="934"/>
      <c r="K1214" s="934"/>
      <c r="L1214" s="935"/>
      <c r="M1214" s="399">
        <f>SUBTOTAL(9,M1215:M1216)</f>
        <v>0</v>
      </c>
      <c r="N1214" s="402">
        <f t="shared" ref="N1214" si="437">SUBTOTAL(9,N1215:N1216)</f>
        <v>0</v>
      </c>
      <c r="O1214" s="1207"/>
      <c r="P1214" s="1254"/>
      <c r="Q1214" s="1254"/>
      <c r="R1214" s="1254"/>
      <c r="S1214" s="1254"/>
      <c r="T1214" s="1254"/>
      <c r="U1214" s="1254"/>
      <c r="V1214" s="1254"/>
      <c r="W1214" s="1254"/>
      <c r="X1214" s="1254"/>
      <c r="Y1214" s="1254"/>
      <c r="Z1214" s="1254"/>
      <c r="AA1214" s="1254"/>
      <c r="AB1214" s="1254"/>
      <c r="AC1214" s="399">
        <f t="shared" ref="AC1214" si="438">SUBTOTAL(9,AC1215:AC1216)</f>
        <v>0</v>
      </c>
      <c r="AD1214" s="1758"/>
      <c r="AE1214" s="1083"/>
      <c r="AF1214" s="856"/>
    </row>
    <row r="1215" spans="1:32" ht="15" customHeight="1" outlineLevel="1" x14ac:dyDescent="0.2">
      <c r="A1215" s="11">
        <v>144</v>
      </c>
      <c r="B1215" s="294"/>
      <c r="C1215" s="292"/>
      <c r="D1215" s="292"/>
      <c r="E1215" s="293"/>
      <c r="F1215" s="880" t="str">
        <f>'2. CAD NCCF'!F1215:L1215</f>
        <v>Non-FI issued unsecured bond and paper, high rated</v>
      </c>
      <c r="G1215" s="881"/>
      <c r="H1215" s="881"/>
      <c r="I1215" s="881"/>
      <c r="J1215" s="881"/>
      <c r="K1215" s="881"/>
      <c r="L1215" s="882"/>
      <c r="M1215" s="400">
        <f t="shared" ref="M1215:M1223" si="439">M439</f>
        <v>0</v>
      </c>
      <c r="N1215" s="411">
        <f t="shared" ref="N1215:N1216" si="440">M1215</f>
        <v>0</v>
      </c>
      <c r="O1215" s="1362"/>
      <c r="P1215" s="1644"/>
      <c r="Q1215" s="1644"/>
      <c r="R1215" s="1644"/>
      <c r="S1215" s="1644"/>
      <c r="T1215" s="1644"/>
      <c r="U1215" s="1644"/>
      <c r="V1215" s="1644"/>
      <c r="W1215" s="1644"/>
      <c r="X1215" s="1644"/>
      <c r="Y1215" s="1644"/>
      <c r="Z1215" s="1644"/>
      <c r="AA1215" s="1644"/>
      <c r="AB1215" s="1254"/>
      <c r="AC1215" s="400">
        <f t="shared" ref="AC1215:AC1216" si="441">M1215-SUM(N1215:AB1215)</f>
        <v>0</v>
      </c>
      <c r="AD1215" s="1743"/>
      <c r="AE1215" s="1083"/>
      <c r="AF1215" s="856"/>
    </row>
    <row r="1216" spans="1:32" ht="15" customHeight="1" outlineLevel="1" x14ac:dyDescent="0.2">
      <c r="A1216" s="11">
        <v>145</v>
      </c>
      <c r="B1216" s="294"/>
      <c r="C1216" s="292"/>
      <c r="D1216" s="292"/>
      <c r="E1216" s="293"/>
      <c r="F1216" s="880" t="str">
        <f>'2. CAD NCCF'!F1216:L1216</f>
        <v>Non-FI issued covered bonds, high rated</v>
      </c>
      <c r="G1216" s="881"/>
      <c r="H1216" s="881"/>
      <c r="I1216" s="881"/>
      <c r="J1216" s="881"/>
      <c r="K1216" s="881"/>
      <c r="L1216" s="882"/>
      <c r="M1216" s="400">
        <f t="shared" si="439"/>
        <v>0</v>
      </c>
      <c r="N1216" s="411">
        <f t="shared" si="440"/>
        <v>0</v>
      </c>
      <c r="O1216" s="1362"/>
      <c r="P1216" s="1644"/>
      <c r="Q1216" s="1644"/>
      <c r="R1216" s="1644"/>
      <c r="S1216" s="1644"/>
      <c r="T1216" s="1644"/>
      <c r="U1216" s="1644"/>
      <c r="V1216" s="1644"/>
      <c r="W1216" s="1644"/>
      <c r="X1216" s="1644"/>
      <c r="Y1216" s="1644"/>
      <c r="Z1216" s="1644"/>
      <c r="AA1216" s="1644"/>
      <c r="AB1216" s="1254"/>
      <c r="AC1216" s="400">
        <f t="shared" si="441"/>
        <v>0</v>
      </c>
      <c r="AD1216" s="1743"/>
      <c r="AE1216" s="1083"/>
      <c r="AF1216" s="856"/>
    </row>
    <row r="1217" spans="1:32" ht="15" customHeight="1" outlineLevel="1" x14ac:dyDescent="0.2">
      <c r="A1217" s="11">
        <v>146</v>
      </c>
      <c r="B1217" s="294"/>
      <c r="C1217" s="292"/>
      <c r="D1217" s="292"/>
      <c r="E1217" s="877" t="str">
        <f>'2. CAD NCCF'!E1217:L1217</f>
        <v>FI issued CBP, high rated</v>
      </c>
      <c r="F1217" s="878"/>
      <c r="G1217" s="878"/>
      <c r="H1217" s="878"/>
      <c r="I1217" s="878"/>
      <c r="J1217" s="878"/>
      <c r="K1217" s="878"/>
      <c r="L1217" s="879"/>
      <c r="M1217" s="399">
        <f>SUBTOTAL(9,M1218:M1220)</f>
        <v>0</v>
      </c>
      <c r="N1217" s="402">
        <f t="shared" ref="N1217" si="442">SUBTOTAL(9,N1218:N1220)</f>
        <v>0</v>
      </c>
      <c r="O1217" s="1362"/>
      <c r="P1217" s="1644"/>
      <c r="Q1217" s="1644"/>
      <c r="R1217" s="1644"/>
      <c r="S1217" s="1644"/>
      <c r="T1217" s="1644"/>
      <c r="U1217" s="1644"/>
      <c r="V1217" s="1644"/>
      <c r="W1217" s="1644"/>
      <c r="X1217" s="1644"/>
      <c r="Y1217" s="1644"/>
      <c r="Z1217" s="1644"/>
      <c r="AA1217" s="1644"/>
      <c r="AB1217" s="1254"/>
      <c r="AC1217" s="399">
        <f t="shared" ref="AC1217" si="443">SUBTOTAL(9,AC1218:AC1220)</f>
        <v>0</v>
      </c>
      <c r="AD1217" s="1743"/>
      <c r="AE1217" s="1083"/>
      <c r="AF1217" s="856"/>
    </row>
    <row r="1218" spans="1:32" ht="15" customHeight="1" outlineLevel="1" x14ac:dyDescent="0.2">
      <c r="A1218" s="11">
        <v>147</v>
      </c>
      <c r="B1218" s="294"/>
      <c r="C1218" s="292"/>
      <c r="D1218" s="292"/>
      <c r="E1218" s="293"/>
      <c r="F1218" s="880" t="str">
        <f>'2. CAD NCCF'!F1218:L1218</f>
        <v>FI issued unsecured bonds and paper, high rated</v>
      </c>
      <c r="G1218" s="881"/>
      <c r="H1218" s="881"/>
      <c r="I1218" s="881"/>
      <c r="J1218" s="881"/>
      <c r="K1218" s="881"/>
      <c r="L1218" s="882"/>
      <c r="M1218" s="400">
        <f t="shared" si="439"/>
        <v>0</v>
      </c>
      <c r="N1218" s="411">
        <f t="shared" ref="N1218:N1220" si="444">M1218</f>
        <v>0</v>
      </c>
      <c r="O1218" s="1362"/>
      <c r="P1218" s="1644"/>
      <c r="Q1218" s="1644"/>
      <c r="R1218" s="1644"/>
      <c r="S1218" s="1644"/>
      <c r="T1218" s="1644"/>
      <c r="U1218" s="1644"/>
      <c r="V1218" s="1644"/>
      <c r="W1218" s="1644"/>
      <c r="X1218" s="1644"/>
      <c r="Y1218" s="1644"/>
      <c r="Z1218" s="1644"/>
      <c r="AA1218" s="1644"/>
      <c r="AB1218" s="1254"/>
      <c r="AC1218" s="400">
        <f t="shared" ref="AC1218:AC1220" si="445">M1218-SUM(N1218:AB1218)</f>
        <v>0</v>
      </c>
      <c r="AD1218" s="1743"/>
      <c r="AE1218" s="1083"/>
      <c r="AF1218" s="856"/>
    </row>
    <row r="1219" spans="1:32" ht="15" customHeight="1" outlineLevel="1" x14ac:dyDescent="0.2">
      <c r="A1219" s="11">
        <v>148</v>
      </c>
      <c r="B1219" s="294"/>
      <c r="C1219" s="292"/>
      <c r="D1219" s="292"/>
      <c r="E1219" s="293"/>
      <c r="F1219" s="880" t="str">
        <f>'2. CAD NCCF'!F1219:L1219</f>
        <v>FI issued covered bonds, high rated</v>
      </c>
      <c r="G1219" s="881"/>
      <c r="H1219" s="881"/>
      <c r="I1219" s="881"/>
      <c r="J1219" s="881"/>
      <c r="K1219" s="881"/>
      <c r="L1219" s="882"/>
      <c r="M1219" s="400">
        <f t="shared" si="439"/>
        <v>0</v>
      </c>
      <c r="N1219" s="411">
        <f t="shared" si="444"/>
        <v>0</v>
      </c>
      <c r="O1219" s="1362"/>
      <c r="P1219" s="1644"/>
      <c r="Q1219" s="1644"/>
      <c r="R1219" s="1644"/>
      <c r="S1219" s="1644"/>
      <c r="T1219" s="1644"/>
      <c r="U1219" s="1644"/>
      <c r="V1219" s="1644"/>
      <c r="W1219" s="1644"/>
      <c r="X1219" s="1644"/>
      <c r="Y1219" s="1644"/>
      <c r="Z1219" s="1644"/>
      <c r="AA1219" s="1644"/>
      <c r="AB1219" s="1254"/>
      <c r="AC1219" s="400">
        <f t="shared" si="445"/>
        <v>0</v>
      </c>
      <c r="AD1219" s="1743"/>
      <c r="AE1219" s="1083"/>
      <c r="AF1219" s="856"/>
    </row>
    <row r="1220" spans="1:32" ht="15" customHeight="1" outlineLevel="1" x14ac:dyDescent="0.2">
      <c r="A1220" s="11">
        <v>149</v>
      </c>
      <c r="B1220" s="294"/>
      <c r="C1220" s="292"/>
      <c r="D1220" s="292"/>
      <c r="E1220" s="293"/>
      <c r="F1220" s="880" t="str">
        <f>'2. CAD NCCF'!F1220:L1220</f>
        <v>FI issued jumbo covered bonds, high rated</v>
      </c>
      <c r="G1220" s="881"/>
      <c r="H1220" s="881"/>
      <c r="I1220" s="881"/>
      <c r="J1220" s="881"/>
      <c r="K1220" s="881"/>
      <c r="L1220" s="882"/>
      <c r="M1220" s="400">
        <f t="shared" si="439"/>
        <v>0</v>
      </c>
      <c r="N1220" s="411">
        <f t="shared" si="444"/>
        <v>0</v>
      </c>
      <c r="O1220" s="1362"/>
      <c r="P1220" s="1644"/>
      <c r="Q1220" s="1644"/>
      <c r="R1220" s="1644"/>
      <c r="S1220" s="1644"/>
      <c r="T1220" s="1644"/>
      <c r="U1220" s="1644"/>
      <c r="V1220" s="1644"/>
      <c r="W1220" s="1644"/>
      <c r="X1220" s="1644"/>
      <c r="Y1220" s="1644"/>
      <c r="Z1220" s="1644"/>
      <c r="AA1220" s="1644"/>
      <c r="AB1220" s="1254"/>
      <c r="AC1220" s="400">
        <f t="shared" si="445"/>
        <v>0</v>
      </c>
      <c r="AD1220" s="1743"/>
      <c r="AE1220" s="1083"/>
      <c r="AF1220" s="856"/>
    </row>
    <row r="1221" spans="1:32" ht="15" customHeight="1" outlineLevel="1" x14ac:dyDescent="0.2">
      <c r="A1221" s="11">
        <v>150</v>
      </c>
      <c r="B1221" s="294"/>
      <c r="C1221" s="292"/>
      <c r="D1221" s="292"/>
      <c r="E1221" s="877" t="str">
        <f>'2. CAD NCCF'!E1221:L1221</f>
        <v>Non-FI issued CBP, medium rated</v>
      </c>
      <c r="F1221" s="878"/>
      <c r="G1221" s="878"/>
      <c r="H1221" s="878"/>
      <c r="I1221" s="878"/>
      <c r="J1221" s="878"/>
      <c r="K1221" s="878"/>
      <c r="L1221" s="879"/>
      <c r="M1221" s="399">
        <f>SUBTOTAL(9,M1222:M1223)</f>
        <v>0</v>
      </c>
      <c r="N1221" s="402">
        <f t="shared" ref="N1221" si="446">SUBTOTAL(9,N1222:N1223)</f>
        <v>0</v>
      </c>
      <c r="O1221" s="1362"/>
      <c r="P1221" s="1644"/>
      <c r="Q1221" s="1644"/>
      <c r="R1221" s="1644"/>
      <c r="S1221" s="1644"/>
      <c r="T1221" s="1644"/>
      <c r="U1221" s="1644"/>
      <c r="V1221" s="1644"/>
      <c r="W1221" s="1644"/>
      <c r="X1221" s="1644"/>
      <c r="Y1221" s="1644"/>
      <c r="Z1221" s="1644"/>
      <c r="AA1221" s="1644"/>
      <c r="AB1221" s="1254"/>
      <c r="AC1221" s="399">
        <f t="shared" ref="AC1221" si="447">SUBTOTAL(9,AC1222:AC1223)</f>
        <v>0</v>
      </c>
      <c r="AD1221" s="1743"/>
      <c r="AE1221" s="1083"/>
      <c r="AF1221" s="856"/>
    </row>
    <row r="1222" spans="1:32" ht="15" customHeight="1" outlineLevel="1" x14ac:dyDescent="0.2">
      <c r="A1222" s="11">
        <v>151</v>
      </c>
      <c r="B1222" s="294"/>
      <c r="C1222" s="292"/>
      <c r="D1222" s="292"/>
      <c r="E1222" s="293"/>
      <c r="F1222" s="880" t="str">
        <f>'2. CAD NCCF'!F1222:L1222</f>
        <v>Non-FI issued unsecured bonds and paper, medium rated</v>
      </c>
      <c r="G1222" s="881"/>
      <c r="H1222" s="881"/>
      <c r="I1222" s="881"/>
      <c r="J1222" s="881"/>
      <c r="K1222" s="881"/>
      <c r="L1222" s="882"/>
      <c r="M1222" s="400">
        <f t="shared" si="439"/>
        <v>0</v>
      </c>
      <c r="N1222" s="411">
        <f t="shared" ref="N1222:N1223" si="448">M1222</f>
        <v>0</v>
      </c>
      <c r="O1222" s="1362"/>
      <c r="P1222" s="1644"/>
      <c r="Q1222" s="1644"/>
      <c r="R1222" s="1644"/>
      <c r="S1222" s="1644"/>
      <c r="T1222" s="1644"/>
      <c r="U1222" s="1644"/>
      <c r="V1222" s="1644"/>
      <c r="W1222" s="1644"/>
      <c r="X1222" s="1644"/>
      <c r="Y1222" s="1644"/>
      <c r="Z1222" s="1644"/>
      <c r="AA1222" s="1644"/>
      <c r="AB1222" s="1254"/>
      <c r="AC1222" s="400">
        <f t="shared" ref="AC1222:AC1223" si="449">M1222-SUM(N1222:AB1222)</f>
        <v>0</v>
      </c>
      <c r="AD1222" s="1743"/>
      <c r="AE1222" s="1083"/>
      <c r="AF1222" s="856"/>
    </row>
    <row r="1223" spans="1:32" ht="15" customHeight="1" outlineLevel="1" x14ac:dyDescent="0.2">
      <c r="A1223" s="11">
        <v>152</v>
      </c>
      <c r="B1223" s="294"/>
      <c r="C1223" s="292"/>
      <c r="D1223" s="292"/>
      <c r="E1223" s="293"/>
      <c r="F1223" s="880" t="str">
        <f>'2. CAD NCCF'!F1223:L1223</f>
        <v>Non-FI issued covered bonds, medium rated</v>
      </c>
      <c r="G1223" s="881"/>
      <c r="H1223" s="881"/>
      <c r="I1223" s="881"/>
      <c r="J1223" s="881"/>
      <c r="K1223" s="881"/>
      <c r="L1223" s="882"/>
      <c r="M1223" s="400">
        <f t="shared" si="439"/>
        <v>0</v>
      </c>
      <c r="N1223" s="411">
        <f t="shared" si="448"/>
        <v>0</v>
      </c>
      <c r="O1223" s="1362"/>
      <c r="P1223" s="1644"/>
      <c r="Q1223" s="1644"/>
      <c r="R1223" s="1644"/>
      <c r="S1223" s="1644"/>
      <c r="T1223" s="1644"/>
      <c r="U1223" s="1644"/>
      <c r="V1223" s="1644"/>
      <c r="W1223" s="1644"/>
      <c r="X1223" s="1644"/>
      <c r="Y1223" s="1644"/>
      <c r="Z1223" s="1644"/>
      <c r="AA1223" s="1644"/>
      <c r="AB1223" s="1254"/>
      <c r="AC1223" s="400">
        <f t="shared" si="449"/>
        <v>0</v>
      </c>
      <c r="AD1223" s="1743"/>
      <c r="AE1223" s="1083"/>
      <c r="AF1223" s="856"/>
    </row>
    <row r="1224" spans="1:32" ht="15" customHeight="1" outlineLevel="1" x14ac:dyDescent="0.2">
      <c r="A1224" s="11">
        <v>153</v>
      </c>
      <c r="B1224" s="294"/>
      <c r="C1224" s="292"/>
      <c r="D1224" s="292"/>
      <c r="E1224" s="877" t="str">
        <f>'2. CAD NCCF'!E1224:L1224</f>
        <v>FI issued CBP, medium rated</v>
      </c>
      <c r="F1224" s="878"/>
      <c r="G1224" s="878"/>
      <c r="H1224" s="878"/>
      <c r="I1224" s="878"/>
      <c r="J1224" s="878"/>
      <c r="K1224" s="878"/>
      <c r="L1224" s="879"/>
      <c r="M1224" s="399">
        <f>SUBTOTAL(9,M1225:M1227)</f>
        <v>0</v>
      </c>
      <c r="N1224" s="402">
        <f t="shared" ref="N1224" si="450">SUBTOTAL(9,N1225:N1227)</f>
        <v>0</v>
      </c>
      <c r="O1224" s="1362"/>
      <c r="P1224" s="1644"/>
      <c r="Q1224" s="1644"/>
      <c r="R1224" s="1644"/>
      <c r="S1224" s="1644"/>
      <c r="T1224" s="1644"/>
      <c r="U1224" s="1644"/>
      <c r="V1224" s="1644"/>
      <c r="W1224" s="1644"/>
      <c r="X1224" s="1644"/>
      <c r="Y1224" s="1644"/>
      <c r="Z1224" s="1644"/>
      <c r="AA1224" s="1644"/>
      <c r="AB1224" s="1254"/>
      <c r="AC1224" s="399">
        <f t="shared" ref="AC1224" si="451">SUBTOTAL(9,AC1225:AC1227)</f>
        <v>0</v>
      </c>
      <c r="AD1224" s="1743"/>
      <c r="AE1224" s="1083"/>
      <c r="AF1224" s="856"/>
    </row>
    <row r="1225" spans="1:32" ht="15" customHeight="1" outlineLevel="1" x14ac:dyDescent="0.2">
      <c r="A1225" s="11">
        <v>154</v>
      </c>
      <c r="B1225" s="294"/>
      <c r="C1225" s="292"/>
      <c r="D1225" s="292"/>
      <c r="E1225" s="293"/>
      <c r="F1225" s="880" t="str">
        <f>'2. CAD NCCF'!F1225:L1225</f>
        <v>FI issued unsecured bonds and paper, medium rated</v>
      </c>
      <c r="G1225" s="881"/>
      <c r="H1225" s="881"/>
      <c r="I1225" s="881"/>
      <c r="J1225" s="881"/>
      <c r="K1225" s="881"/>
      <c r="L1225" s="882"/>
      <c r="M1225" s="400">
        <f t="shared" ref="M1225:M1227" si="452">M449</f>
        <v>0</v>
      </c>
      <c r="N1225" s="411">
        <f t="shared" ref="N1225:N1227" si="453">M1225</f>
        <v>0</v>
      </c>
      <c r="O1225" s="1362"/>
      <c r="P1225" s="1644"/>
      <c r="Q1225" s="1644"/>
      <c r="R1225" s="1644"/>
      <c r="S1225" s="1644"/>
      <c r="T1225" s="1644"/>
      <c r="U1225" s="1644"/>
      <c r="V1225" s="1644"/>
      <c r="W1225" s="1644"/>
      <c r="X1225" s="1644"/>
      <c r="Y1225" s="1644"/>
      <c r="Z1225" s="1644"/>
      <c r="AA1225" s="1644"/>
      <c r="AB1225" s="1254"/>
      <c r="AC1225" s="400">
        <f t="shared" ref="AC1225:AC1227" si="454">M1225-SUM(N1225:AB1225)</f>
        <v>0</v>
      </c>
      <c r="AD1225" s="1743"/>
      <c r="AE1225" s="1083"/>
      <c r="AF1225" s="856"/>
    </row>
    <row r="1226" spans="1:32" ht="15" customHeight="1" outlineLevel="1" x14ac:dyDescent="0.2">
      <c r="A1226" s="11">
        <v>155</v>
      </c>
      <c r="B1226" s="294"/>
      <c r="C1226" s="292"/>
      <c r="D1226" s="292"/>
      <c r="E1226" s="293"/>
      <c r="F1226" s="880" t="str">
        <f>'2. CAD NCCF'!F1226:L1226</f>
        <v>FI issued covered bonds, medium rated</v>
      </c>
      <c r="G1226" s="881"/>
      <c r="H1226" s="881"/>
      <c r="I1226" s="881"/>
      <c r="J1226" s="881"/>
      <c r="K1226" s="881"/>
      <c r="L1226" s="882"/>
      <c r="M1226" s="400">
        <f t="shared" si="452"/>
        <v>0</v>
      </c>
      <c r="N1226" s="411">
        <f t="shared" si="453"/>
        <v>0</v>
      </c>
      <c r="O1226" s="1362"/>
      <c r="P1226" s="1644"/>
      <c r="Q1226" s="1644"/>
      <c r="R1226" s="1644"/>
      <c r="S1226" s="1644"/>
      <c r="T1226" s="1644"/>
      <c r="U1226" s="1644"/>
      <c r="V1226" s="1644"/>
      <c r="W1226" s="1644"/>
      <c r="X1226" s="1644"/>
      <c r="Y1226" s="1644"/>
      <c r="Z1226" s="1644"/>
      <c r="AA1226" s="1644"/>
      <c r="AB1226" s="1254"/>
      <c r="AC1226" s="400">
        <f t="shared" si="454"/>
        <v>0</v>
      </c>
      <c r="AD1226" s="1743"/>
      <c r="AE1226" s="1083"/>
      <c r="AF1226" s="856"/>
    </row>
    <row r="1227" spans="1:32" ht="15" customHeight="1" outlineLevel="1" x14ac:dyDescent="0.2">
      <c r="A1227" s="11">
        <v>156</v>
      </c>
      <c r="B1227" s="294"/>
      <c r="C1227" s="292"/>
      <c r="D1227" s="292"/>
      <c r="E1227" s="293"/>
      <c r="F1227" s="880" t="str">
        <f>'2. CAD NCCF'!F1227:L1227</f>
        <v>FI issued jumbo covered bonds, medium rated</v>
      </c>
      <c r="G1227" s="881"/>
      <c r="H1227" s="881"/>
      <c r="I1227" s="881"/>
      <c r="J1227" s="881"/>
      <c r="K1227" s="881"/>
      <c r="L1227" s="882"/>
      <c r="M1227" s="400">
        <f t="shared" si="452"/>
        <v>0</v>
      </c>
      <c r="N1227" s="411">
        <f t="shared" si="453"/>
        <v>0</v>
      </c>
      <c r="O1227" s="1362"/>
      <c r="P1227" s="1644"/>
      <c r="Q1227" s="1644"/>
      <c r="R1227" s="1644"/>
      <c r="S1227" s="1644"/>
      <c r="T1227" s="1644"/>
      <c r="U1227" s="1644"/>
      <c r="V1227" s="1644"/>
      <c r="W1227" s="1644"/>
      <c r="X1227" s="1644"/>
      <c r="Y1227" s="1644"/>
      <c r="Z1227" s="1644"/>
      <c r="AA1227" s="1644"/>
      <c r="AB1227" s="1254"/>
      <c r="AC1227" s="400">
        <f t="shared" si="454"/>
        <v>0</v>
      </c>
      <c r="AD1227" s="1743"/>
      <c r="AE1227" s="1083"/>
      <c r="AF1227" s="856"/>
    </row>
    <row r="1228" spans="1:32" ht="15" customHeight="1" outlineLevel="1" x14ac:dyDescent="0.2">
      <c r="A1228" s="11">
        <v>157</v>
      </c>
      <c r="B1228" s="294"/>
      <c r="C1228" s="292"/>
      <c r="D1228" s="292"/>
      <c r="E1228" s="877" t="str">
        <f>'2. CAD NCCF'!E1228:L1228</f>
        <v>Non-FI issued CBP, low or not rated</v>
      </c>
      <c r="F1228" s="878"/>
      <c r="G1228" s="878"/>
      <c r="H1228" s="878"/>
      <c r="I1228" s="878"/>
      <c r="J1228" s="878"/>
      <c r="K1228" s="878"/>
      <c r="L1228" s="879"/>
      <c r="M1228" s="399">
        <f>SUBTOTAL(9,M1229:M1230)</f>
        <v>0</v>
      </c>
      <c r="N1228" s="402">
        <f t="shared" ref="N1228" si="455">SUBTOTAL(9,N1229:N1230)</f>
        <v>0</v>
      </c>
      <c r="O1228" s="1207"/>
      <c r="P1228" s="1644"/>
      <c r="Q1228" s="1644"/>
      <c r="R1228" s="1644"/>
      <c r="S1228" s="1644"/>
      <c r="T1228" s="1644"/>
      <c r="U1228" s="1644"/>
      <c r="V1228" s="1644"/>
      <c r="W1228" s="1644"/>
      <c r="X1228" s="1644"/>
      <c r="Y1228" s="1644"/>
      <c r="Z1228" s="1644"/>
      <c r="AA1228" s="1644"/>
      <c r="AB1228" s="1254"/>
      <c r="AC1228" s="399">
        <f t="shared" ref="AC1228" si="456">SUBTOTAL(9,AC1229:AC1230)</f>
        <v>0</v>
      </c>
      <c r="AD1228" s="1743"/>
      <c r="AE1228" s="1083"/>
      <c r="AF1228" s="856"/>
    </row>
    <row r="1229" spans="1:32" ht="15" customHeight="1" outlineLevel="1" x14ac:dyDescent="0.2">
      <c r="A1229" s="11">
        <v>158</v>
      </c>
      <c r="B1229" s="294"/>
      <c r="C1229" s="292"/>
      <c r="D1229" s="292"/>
      <c r="E1229" s="293"/>
      <c r="F1229" s="880" t="str">
        <f>'2. CAD NCCF'!F1229:L1229</f>
        <v>Non-FI issued unsecured bonds and paper, low or not rated</v>
      </c>
      <c r="G1229" s="881"/>
      <c r="H1229" s="881"/>
      <c r="I1229" s="881"/>
      <c r="J1229" s="881"/>
      <c r="K1229" s="881"/>
      <c r="L1229" s="882"/>
      <c r="M1229" s="400">
        <f t="shared" ref="M1229:M1230" si="457">M453</f>
        <v>0</v>
      </c>
      <c r="N1229" s="411">
        <f t="shared" ref="N1229:N1230" si="458">M1229</f>
        <v>0</v>
      </c>
      <c r="O1229" s="1362"/>
      <c r="P1229" s="1644"/>
      <c r="Q1229" s="1644"/>
      <c r="R1229" s="1644"/>
      <c r="S1229" s="1644"/>
      <c r="T1229" s="1644"/>
      <c r="U1229" s="1644"/>
      <c r="V1229" s="1644"/>
      <c r="W1229" s="1644"/>
      <c r="X1229" s="1644"/>
      <c r="Y1229" s="1644"/>
      <c r="Z1229" s="1644"/>
      <c r="AA1229" s="1644"/>
      <c r="AB1229" s="1254"/>
      <c r="AC1229" s="400">
        <f t="shared" ref="AC1229:AC1230" si="459">M1229-SUM(N1229:AB1229)</f>
        <v>0</v>
      </c>
      <c r="AD1229" s="1743"/>
      <c r="AE1229" s="1083"/>
      <c r="AF1229" s="856"/>
    </row>
    <row r="1230" spans="1:32" ht="15" customHeight="1" outlineLevel="1" x14ac:dyDescent="0.2">
      <c r="A1230" s="11">
        <v>159</v>
      </c>
      <c r="B1230" s="294"/>
      <c r="C1230" s="292"/>
      <c r="D1230" s="292"/>
      <c r="E1230" s="293"/>
      <c r="F1230" s="880" t="str">
        <f>'2. CAD NCCF'!F1230:L1230</f>
        <v>Non-FI issued covered bonds, low or not rated</v>
      </c>
      <c r="G1230" s="881"/>
      <c r="H1230" s="881"/>
      <c r="I1230" s="881"/>
      <c r="J1230" s="881"/>
      <c r="K1230" s="881"/>
      <c r="L1230" s="882"/>
      <c r="M1230" s="400">
        <f t="shared" si="457"/>
        <v>0</v>
      </c>
      <c r="N1230" s="411">
        <f t="shared" si="458"/>
        <v>0</v>
      </c>
      <c r="O1230" s="1362"/>
      <c r="P1230" s="1644"/>
      <c r="Q1230" s="1644"/>
      <c r="R1230" s="1644"/>
      <c r="S1230" s="1644"/>
      <c r="T1230" s="1644"/>
      <c r="U1230" s="1644"/>
      <c r="V1230" s="1644"/>
      <c r="W1230" s="1644"/>
      <c r="X1230" s="1644"/>
      <c r="Y1230" s="1644"/>
      <c r="Z1230" s="1644"/>
      <c r="AA1230" s="1644"/>
      <c r="AB1230" s="1254"/>
      <c r="AC1230" s="400">
        <f t="shared" si="459"/>
        <v>0</v>
      </c>
      <c r="AD1230" s="1743"/>
      <c r="AE1230" s="1083"/>
      <c r="AF1230" s="856"/>
    </row>
    <row r="1231" spans="1:32" ht="15" customHeight="1" outlineLevel="1" x14ac:dyDescent="0.2">
      <c r="A1231" s="11">
        <v>160</v>
      </c>
      <c r="B1231" s="294"/>
      <c r="C1231" s="292"/>
      <c r="D1231" s="292"/>
      <c r="E1231" s="877" t="str">
        <f>'2. CAD NCCF'!E1231:L1231</f>
        <v>FI issued CBP, low or not rated</v>
      </c>
      <c r="F1231" s="878"/>
      <c r="G1231" s="878"/>
      <c r="H1231" s="878"/>
      <c r="I1231" s="878"/>
      <c r="J1231" s="878"/>
      <c r="K1231" s="878"/>
      <c r="L1231" s="879"/>
      <c r="M1231" s="399">
        <f>SUBTOTAL(9,M1232:M1234)</f>
        <v>0</v>
      </c>
      <c r="N1231" s="402">
        <f t="shared" ref="N1231" si="460">SUBTOTAL(9,N1232:N1234)</f>
        <v>0</v>
      </c>
      <c r="O1231" s="1362"/>
      <c r="P1231" s="1644"/>
      <c r="Q1231" s="1644"/>
      <c r="R1231" s="1644"/>
      <c r="S1231" s="1644"/>
      <c r="T1231" s="1644"/>
      <c r="U1231" s="1644"/>
      <c r="V1231" s="1644"/>
      <c r="W1231" s="1644"/>
      <c r="X1231" s="1644"/>
      <c r="Y1231" s="1644"/>
      <c r="Z1231" s="1644"/>
      <c r="AA1231" s="1644"/>
      <c r="AB1231" s="1254"/>
      <c r="AC1231" s="399">
        <f t="shared" ref="AC1231" si="461">SUBTOTAL(9,AC1232:AC1234)</f>
        <v>0</v>
      </c>
      <c r="AD1231" s="1743"/>
      <c r="AE1231" s="1083"/>
      <c r="AF1231" s="856"/>
    </row>
    <row r="1232" spans="1:32" ht="15" customHeight="1" outlineLevel="1" x14ac:dyDescent="0.2">
      <c r="A1232" s="11">
        <v>161</v>
      </c>
      <c r="B1232" s="294"/>
      <c r="C1232" s="292"/>
      <c r="D1232" s="292"/>
      <c r="E1232" s="293"/>
      <c r="F1232" s="880" t="str">
        <f>'2. CAD NCCF'!F1232:L1232</f>
        <v>FI issued unsecured bonds and paper, low or not rated</v>
      </c>
      <c r="G1232" s="881"/>
      <c r="H1232" s="881"/>
      <c r="I1232" s="881"/>
      <c r="J1232" s="881"/>
      <c r="K1232" s="881"/>
      <c r="L1232" s="882"/>
      <c r="M1232" s="400">
        <f t="shared" ref="M1232:M1234" si="462">M456</f>
        <v>0</v>
      </c>
      <c r="N1232" s="411">
        <f t="shared" ref="N1232:N1234" si="463">M1232</f>
        <v>0</v>
      </c>
      <c r="O1232" s="1362"/>
      <c r="P1232" s="1644"/>
      <c r="Q1232" s="1644"/>
      <c r="R1232" s="1644"/>
      <c r="S1232" s="1644"/>
      <c r="T1232" s="1644"/>
      <c r="U1232" s="1644"/>
      <c r="V1232" s="1644"/>
      <c r="W1232" s="1644"/>
      <c r="X1232" s="1644"/>
      <c r="Y1232" s="1644"/>
      <c r="Z1232" s="1644"/>
      <c r="AA1232" s="1644"/>
      <c r="AB1232" s="1254"/>
      <c r="AC1232" s="400">
        <f t="shared" ref="AC1232:AC1234" si="464">M1232-SUM(N1232:AB1232)</f>
        <v>0</v>
      </c>
      <c r="AD1232" s="1743"/>
      <c r="AE1232" s="1083"/>
      <c r="AF1232" s="856"/>
    </row>
    <row r="1233" spans="1:32" ht="15" customHeight="1" outlineLevel="1" x14ac:dyDescent="0.2">
      <c r="A1233" s="11">
        <v>162</v>
      </c>
      <c r="B1233" s="294"/>
      <c r="C1233" s="289"/>
      <c r="D1233" s="289"/>
      <c r="E1233" s="289"/>
      <c r="F1233" s="880" t="str">
        <f>'2. CAD NCCF'!F1233:L1233</f>
        <v>FI issued covered bonds, low or not rated</v>
      </c>
      <c r="G1233" s="881"/>
      <c r="H1233" s="881"/>
      <c r="I1233" s="881"/>
      <c r="J1233" s="881"/>
      <c r="K1233" s="881"/>
      <c r="L1233" s="882"/>
      <c r="M1233" s="400">
        <f t="shared" si="462"/>
        <v>0</v>
      </c>
      <c r="N1233" s="411">
        <f t="shared" si="463"/>
        <v>0</v>
      </c>
      <c r="O1233" s="1362"/>
      <c r="P1233" s="1644"/>
      <c r="Q1233" s="1644"/>
      <c r="R1233" s="1644"/>
      <c r="S1233" s="1644"/>
      <c r="T1233" s="1644"/>
      <c r="U1233" s="1644"/>
      <c r="V1233" s="1644"/>
      <c r="W1233" s="1644"/>
      <c r="X1233" s="1644"/>
      <c r="Y1233" s="1644"/>
      <c r="Z1233" s="1644"/>
      <c r="AA1233" s="1644"/>
      <c r="AB1233" s="1254"/>
      <c r="AC1233" s="400">
        <f t="shared" si="464"/>
        <v>0</v>
      </c>
      <c r="AD1233" s="1743"/>
      <c r="AE1233" s="1083"/>
      <c r="AF1233" s="856"/>
    </row>
    <row r="1234" spans="1:32" ht="15" customHeight="1" outlineLevel="1" x14ac:dyDescent="0.2">
      <c r="A1234" s="11">
        <v>163</v>
      </c>
      <c r="B1234" s="294"/>
      <c r="C1234" s="289"/>
      <c r="D1234" s="289"/>
      <c r="E1234" s="289"/>
      <c r="F1234" s="880" t="str">
        <f>'2. CAD NCCF'!F1234:L1234</f>
        <v>FI issued jumbo covered bonds, low or not rated</v>
      </c>
      <c r="G1234" s="881"/>
      <c r="H1234" s="881"/>
      <c r="I1234" s="881"/>
      <c r="J1234" s="881"/>
      <c r="K1234" s="881"/>
      <c r="L1234" s="882"/>
      <c r="M1234" s="400">
        <f t="shared" si="462"/>
        <v>0</v>
      </c>
      <c r="N1234" s="411">
        <f t="shared" si="463"/>
        <v>0</v>
      </c>
      <c r="O1234" s="1383"/>
      <c r="P1234" s="977"/>
      <c r="Q1234" s="977"/>
      <c r="R1234" s="977"/>
      <c r="S1234" s="977"/>
      <c r="T1234" s="977"/>
      <c r="U1234" s="977"/>
      <c r="V1234" s="977"/>
      <c r="W1234" s="977"/>
      <c r="X1234" s="977"/>
      <c r="Y1234" s="977"/>
      <c r="Z1234" s="977"/>
      <c r="AA1234" s="977"/>
      <c r="AB1234" s="977"/>
      <c r="AC1234" s="400">
        <f t="shared" si="464"/>
        <v>0</v>
      </c>
      <c r="AD1234" s="1744"/>
      <c r="AE1234" s="858"/>
      <c r="AF1234" s="859"/>
    </row>
    <row r="1235" spans="1:32" outlineLevel="1" x14ac:dyDescent="0.2">
      <c r="A1235" s="11">
        <v>164</v>
      </c>
      <c r="B1235" s="294"/>
      <c r="C1235" s="289"/>
      <c r="D1235" s="868" t="str">
        <f>'2. CAD NCCF'!D1235:AF1235</f>
        <v>Asset backed securities (ABS) and Asset backed commercial paper (ABCP)</v>
      </c>
      <c r="E1235" s="869"/>
      <c r="F1235" s="869"/>
      <c r="G1235" s="869"/>
      <c r="H1235" s="869"/>
      <c r="I1235" s="869"/>
      <c r="J1235" s="869"/>
      <c r="K1235" s="869"/>
      <c r="L1235" s="869"/>
      <c r="M1235" s="869"/>
      <c r="N1235" s="869"/>
      <c r="O1235" s="869"/>
      <c r="P1235" s="869"/>
      <c r="Q1235" s="869"/>
      <c r="R1235" s="869"/>
      <c r="S1235" s="869"/>
      <c r="T1235" s="869"/>
      <c r="U1235" s="869"/>
      <c r="V1235" s="869"/>
      <c r="W1235" s="869"/>
      <c r="X1235" s="869"/>
      <c r="Y1235" s="869"/>
      <c r="Z1235" s="869"/>
      <c r="AA1235" s="869"/>
      <c r="AB1235" s="869"/>
      <c r="AC1235" s="869"/>
      <c r="AD1235" s="869"/>
      <c r="AE1235" s="869"/>
      <c r="AF1235" s="870"/>
    </row>
    <row r="1236" spans="1:32" outlineLevel="1" x14ac:dyDescent="0.2">
      <c r="A1236" s="11">
        <v>165</v>
      </c>
      <c r="B1236" s="294"/>
      <c r="C1236" s="289"/>
      <c r="D1236" s="289"/>
      <c r="E1236" s="933" t="str">
        <f>'2. CAD NCCF'!E1236:L1236</f>
        <v>Non-FI issued ABS and ABCP, high rated</v>
      </c>
      <c r="F1236" s="934"/>
      <c r="G1236" s="934"/>
      <c r="H1236" s="934"/>
      <c r="I1236" s="934"/>
      <c r="J1236" s="934"/>
      <c r="K1236" s="934"/>
      <c r="L1236" s="935"/>
      <c r="M1236" s="399">
        <f>SUBTOTAL(9,M1237:M1238)</f>
        <v>0</v>
      </c>
      <c r="N1236" s="402">
        <f t="shared" ref="N1236" si="465">SUBTOTAL(9,N1237:N1238)</f>
        <v>0</v>
      </c>
      <c r="O1236" s="1207"/>
      <c r="P1236" s="1254"/>
      <c r="Q1236" s="1254"/>
      <c r="R1236" s="1254"/>
      <c r="S1236" s="1254"/>
      <c r="T1236" s="1254"/>
      <c r="U1236" s="1254"/>
      <c r="V1236" s="1254"/>
      <c r="W1236" s="1254"/>
      <c r="X1236" s="1254"/>
      <c r="Y1236" s="1254"/>
      <c r="Z1236" s="1254"/>
      <c r="AA1236" s="1254"/>
      <c r="AB1236" s="1254"/>
      <c r="AC1236" s="399">
        <f t="shared" ref="AC1236" si="466">SUBTOTAL(9,AC1237:AC1238)</f>
        <v>0</v>
      </c>
      <c r="AD1236" s="1671"/>
      <c r="AE1236" s="852"/>
      <c r="AF1236" s="853"/>
    </row>
    <row r="1237" spans="1:32" outlineLevel="1" x14ac:dyDescent="0.2">
      <c r="A1237" s="11">
        <v>166</v>
      </c>
      <c r="B1237" s="294"/>
      <c r="C1237" s="289"/>
      <c r="D1237" s="289"/>
      <c r="E1237" s="289"/>
      <c r="F1237" s="880" t="str">
        <f>'2. CAD NCCF'!F1237:L1237</f>
        <v>Non-FI issued ABS, high rated</v>
      </c>
      <c r="G1237" s="881"/>
      <c r="H1237" s="881"/>
      <c r="I1237" s="881"/>
      <c r="J1237" s="881"/>
      <c r="K1237" s="881"/>
      <c r="L1237" s="882"/>
      <c r="M1237" s="400">
        <f t="shared" ref="M1237:M1238" si="467">M461</f>
        <v>0</v>
      </c>
      <c r="N1237" s="411">
        <f t="shared" ref="N1237:N1238" si="468">M1237</f>
        <v>0</v>
      </c>
      <c r="O1237" s="1362"/>
      <c r="P1237" s="1644"/>
      <c r="Q1237" s="1644"/>
      <c r="R1237" s="1644"/>
      <c r="S1237" s="1644"/>
      <c r="T1237" s="1644"/>
      <c r="U1237" s="1644"/>
      <c r="V1237" s="1644"/>
      <c r="W1237" s="1644"/>
      <c r="X1237" s="1644"/>
      <c r="Y1237" s="1644"/>
      <c r="Z1237" s="1644"/>
      <c r="AA1237" s="1644"/>
      <c r="AB1237" s="1254"/>
      <c r="AC1237" s="400">
        <f t="shared" ref="AC1237:AC1238" si="469">M1237-SUM(N1237:AB1237)</f>
        <v>0</v>
      </c>
      <c r="AD1237" s="1743"/>
      <c r="AE1237" s="1083"/>
      <c r="AF1237" s="856"/>
    </row>
    <row r="1238" spans="1:32" ht="15" customHeight="1" outlineLevel="1" x14ac:dyDescent="0.2">
      <c r="A1238" s="11">
        <v>167</v>
      </c>
      <c r="B1238" s="294"/>
      <c r="C1238" s="289"/>
      <c r="D1238" s="289"/>
      <c r="E1238" s="289"/>
      <c r="F1238" s="880" t="str">
        <f>'2. CAD NCCF'!F1238:L1238</f>
        <v>Non-FI issued ABCP, high rated</v>
      </c>
      <c r="G1238" s="881"/>
      <c r="H1238" s="881"/>
      <c r="I1238" s="881"/>
      <c r="J1238" s="881"/>
      <c r="K1238" s="881"/>
      <c r="L1238" s="882"/>
      <c r="M1238" s="400">
        <f t="shared" si="467"/>
        <v>0</v>
      </c>
      <c r="N1238" s="411">
        <f t="shared" si="468"/>
        <v>0</v>
      </c>
      <c r="O1238" s="1362"/>
      <c r="P1238" s="1644"/>
      <c r="Q1238" s="1644"/>
      <c r="R1238" s="1644"/>
      <c r="S1238" s="1644"/>
      <c r="T1238" s="1644"/>
      <c r="U1238" s="1644"/>
      <c r="V1238" s="1644"/>
      <c r="W1238" s="1644"/>
      <c r="X1238" s="1644"/>
      <c r="Y1238" s="1644"/>
      <c r="Z1238" s="1644"/>
      <c r="AA1238" s="1644"/>
      <c r="AB1238" s="1254"/>
      <c r="AC1238" s="400">
        <f t="shared" si="469"/>
        <v>0</v>
      </c>
      <c r="AD1238" s="1743"/>
      <c r="AE1238" s="1083"/>
      <c r="AF1238" s="856"/>
    </row>
    <row r="1239" spans="1:32" outlineLevel="1" x14ac:dyDescent="0.2">
      <c r="A1239" s="11">
        <v>168</v>
      </c>
      <c r="B1239" s="294"/>
      <c r="C1239" s="289"/>
      <c r="D1239" s="289"/>
      <c r="E1239" s="877" t="str">
        <f>'2. CAD NCCF'!E1239:L1239</f>
        <v>FI issued ABS and ABCP, high rated</v>
      </c>
      <c r="F1239" s="878"/>
      <c r="G1239" s="878"/>
      <c r="H1239" s="878"/>
      <c r="I1239" s="878"/>
      <c r="J1239" s="878"/>
      <c r="K1239" s="878"/>
      <c r="L1239" s="879"/>
      <c r="M1239" s="399">
        <f>SUBTOTAL(9,M1240:M1241)</f>
        <v>0</v>
      </c>
      <c r="N1239" s="402">
        <f t="shared" ref="N1239" si="470">SUBTOTAL(9,N1240:N1241)</f>
        <v>0</v>
      </c>
      <c r="O1239" s="1362"/>
      <c r="P1239" s="1644"/>
      <c r="Q1239" s="1644"/>
      <c r="R1239" s="1644"/>
      <c r="S1239" s="1644"/>
      <c r="T1239" s="1644"/>
      <c r="U1239" s="1644"/>
      <c r="V1239" s="1644"/>
      <c r="W1239" s="1644"/>
      <c r="X1239" s="1644"/>
      <c r="Y1239" s="1644"/>
      <c r="Z1239" s="1644"/>
      <c r="AA1239" s="1644"/>
      <c r="AB1239" s="1254"/>
      <c r="AC1239" s="399">
        <f t="shared" ref="AC1239" si="471">SUBTOTAL(9,AC1240:AC1241)</f>
        <v>0</v>
      </c>
      <c r="AD1239" s="1743"/>
      <c r="AE1239" s="1083"/>
      <c r="AF1239" s="856"/>
    </row>
    <row r="1240" spans="1:32" ht="15" customHeight="1" outlineLevel="1" x14ac:dyDescent="0.2">
      <c r="A1240" s="11">
        <v>169</v>
      </c>
      <c r="B1240" s="294"/>
      <c r="C1240" s="289"/>
      <c r="D1240" s="289"/>
      <c r="E1240" s="289"/>
      <c r="F1240" s="880" t="str">
        <f>'2. CAD NCCF'!F1240:L1240</f>
        <v>FI issued ABS, high rated</v>
      </c>
      <c r="G1240" s="881"/>
      <c r="H1240" s="881"/>
      <c r="I1240" s="881"/>
      <c r="J1240" s="881"/>
      <c r="K1240" s="881"/>
      <c r="L1240" s="882"/>
      <c r="M1240" s="400">
        <f t="shared" ref="M1240:M1241" si="472">M464</f>
        <v>0</v>
      </c>
      <c r="N1240" s="411">
        <f t="shared" ref="N1240:N1241" si="473">M1240</f>
        <v>0</v>
      </c>
      <c r="O1240" s="1362"/>
      <c r="P1240" s="1644"/>
      <c r="Q1240" s="1644"/>
      <c r="R1240" s="1644"/>
      <c r="S1240" s="1644"/>
      <c r="T1240" s="1644"/>
      <c r="U1240" s="1644"/>
      <c r="V1240" s="1644"/>
      <c r="W1240" s="1644"/>
      <c r="X1240" s="1644"/>
      <c r="Y1240" s="1644"/>
      <c r="Z1240" s="1644"/>
      <c r="AA1240" s="1644"/>
      <c r="AB1240" s="1254"/>
      <c r="AC1240" s="400">
        <f t="shared" ref="AC1240:AC1241" si="474">M1240-SUM(N1240:AB1240)</f>
        <v>0</v>
      </c>
      <c r="AD1240" s="1743"/>
      <c r="AE1240" s="1083"/>
      <c r="AF1240" s="856"/>
    </row>
    <row r="1241" spans="1:32" ht="15" customHeight="1" outlineLevel="1" x14ac:dyDescent="0.2">
      <c r="A1241" s="11">
        <v>170</v>
      </c>
      <c r="B1241" s="294"/>
      <c r="C1241" s="289"/>
      <c r="D1241" s="289"/>
      <c r="E1241" s="289"/>
      <c r="F1241" s="880" t="str">
        <f>'2. CAD NCCF'!F1241:L1241</f>
        <v>FI issued ABCP, high rated</v>
      </c>
      <c r="G1241" s="881"/>
      <c r="H1241" s="881"/>
      <c r="I1241" s="881"/>
      <c r="J1241" s="881"/>
      <c r="K1241" s="881"/>
      <c r="L1241" s="882"/>
      <c r="M1241" s="400">
        <f t="shared" si="472"/>
        <v>0</v>
      </c>
      <c r="N1241" s="411">
        <f t="shared" si="473"/>
        <v>0</v>
      </c>
      <c r="O1241" s="1362"/>
      <c r="P1241" s="1644"/>
      <c r="Q1241" s="1644"/>
      <c r="R1241" s="1644"/>
      <c r="S1241" s="1644"/>
      <c r="T1241" s="1644"/>
      <c r="U1241" s="1644"/>
      <c r="V1241" s="1644"/>
      <c r="W1241" s="1644"/>
      <c r="X1241" s="1644"/>
      <c r="Y1241" s="1644"/>
      <c r="Z1241" s="1644"/>
      <c r="AA1241" s="1644"/>
      <c r="AB1241" s="1254"/>
      <c r="AC1241" s="400">
        <f t="shared" si="474"/>
        <v>0</v>
      </c>
      <c r="AD1241" s="1743"/>
      <c r="AE1241" s="1083"/>
      <c r="AF1241" s="856"/>
    </row>
    <row r="1242" spans="1:32" outlineLevel="1" x14ac:dyDescent="0.2">
      <c r="A1242" s="11">
        <v>171</v>
      </c>
      <c r="B1242" s="294"/>
      <c r="C1242" s="289"/>
      <c r="D1242" s="289"/>
      <c r="E1242" s="877" t="str">
        <f>'2. CAD NCCF'!E1242:L1242</f>
        <v>Non-FI issued ABS and ABCP, medium rated</v>
      </c>
      <c r="F1242" s="878"/>
      <c r="G1242" s="878"/>
      <c r="H1242" s="878"/>
      <c r="I1242" s="878"/>
      <c r="J1242" s="878"/>
      <c r="K1242" s="878"/>
      <c r="L1242" s="879"/>
      <c r="M1242" s="399">
        <f>SUBTOTAL(9,M1243:M1244)</f>
        <v>0</v>
      </c>
      <c r="N1242" s="402">
        <f t="shared" ref="N1242" si="475">SUBTOTAL(9,N1243:N1244)</f>
        <v>0</v>
      </c>
      <c r="O1242" s="1362"/>
      <c r="P1242" s="1644"/>
      <c r="Q1242" s="1644"/>
      <c r="R1242" s="1644"/>
      <c r="S1242" s="1644"/>
      <c r="T1242" s="1644"/>
      <c r="U1242" s="1644"/>
      <c r="V1242" s="1644"/>
      <c r="W1242" s="1644"/>
      <c r="X1242" s="1644"/>
      <c r="Y1242" s="1644"/>
      <c r="Z1242" s="1644"/>
      <c r="AA1242" s="1644"/>
      <c r="AB1242" s="1254"/>
      <c r="AC1242" s="399">
        <f t="shared" ref="AC1242" si="476">SUBTOTAL(9,AC1243:AC1244)</f>
        <v>0</v>
      </c>
      <c r="AD1242" s="1743"/>
      <c r="AE1242" s="1083"/>
      <c r="AF1242" s="856"/>
    </row>
    <row r="1243" spans="1:32" ht="15" customHeight="1" outlineLevel="1" x14ac:dyDescent="0.2">
      <c r="A1243" s="11">
        <v>172</v>
      </c>
      <c r="B1243" s="294"/>
      <c r="C1243" s="289"/>
      <c r="D1243" s="289"/>
      <c r="E1243" s="289"/>
      <c r="F1243" s="880" t="str">
        <f>'2. CAD NCCF'!F1243:L1243</f>
        <v>Non-FI issued ABS, medium rated</v>
      </c>
      <c r="G1243" s="881"/>
      <c r="H1243" s="881"/>
      <c r="I1243" s="881"/>
      <c r="J1243" s="881"/>
      <c r="K1243" s="881"/>
      <c r="L1243" s="882"/>
      <c r="M1243" s="400">
        <f t="shared" ref="M1243:M1244" si="477">M467</f>
        <v>0</v>
      </c>
      <c r="N1243" s="411">
        <f t="shared" ref="N1243:N1244" si="478">M1243</f>
        <v>0</v>
      </c>
      <c r="O1243" s="1362"/>
      <c r="P1243" s="1644"/>
      <c r="Q1243" s="1644"/>
      <c r="R1243" s="1644"/>
      <c r="S1243" s="1644"/>
      <c r="T1243" s="1644"/>
      <c r="U1243" s="1644"/>
      <c r="V1243" s="1644"/>
      <c r="W1243" s="1644"/>
      <c r="X1243" s="1644"/>
      <c r="Y1243" s="1644"/>
      <c r="Z1243" s="1644"/>
      <c r="AA1243" s="1644"/>
      <c r="AB1243" s="1254"/>
      <c r="AC1243" s="400">
        <f t="shared" ref="AC1243:AC1244" si="479">M1243-SUM(N1243:AB1243)</f>
        <v>0</v>
      </c>
      <c r="AD1243" s="1743"/>
      <c r="AE1243" s="1083"/>
      <c r="AF1243" s="856"/>
    </row>
    <row r="1244" spans="1:32" ht="15" customHeight="1" outlineLevel="1" x14ac:dyDescent="0.2">
      <c r="A1244" s="11">
        <v>173</v>
      </c>
      <c r="B1244" s="294"/>
      <c r="C1244" s="289"/>
      <c r="D1244" s="289"/>
      <c r="E1244" s="289"/>
      <c r="F1244" s="880" t="str">
        <f>'2. CAD NCCF'!F1244:L1244</f>
        <v>Non-FI issued ABCP, medium rated</v>
      </c>
      <c r="G1244" s="881"/>
      <c r="H1244" s="881"/>
      <c r="I1244" s="881"/>
      <c r="J1244" s="881"/>
      <c r="K1244" s="881"/>
      <c r="L1244" s="882"/>
      <c r="M1244" s="400">
        <f t="shared" si="477"/>
        <v>0</v>
      </c>
      <c r="N1244" s="411">
        <f t="shared" si="478"/>
        <v>0</v>
      </c>
      <c r="O1244" s="1362"/>
      <c r="P1244" s="1644"/>
      <c r="Q1244" s="1644"/>
      <c r="R1244" s="1644"/>
      <c r="S1244" s="1644"/>
      <c r="T1244" s="1644"/>
      <c r="U1244" s="1644"/>
      <c r="V1244" s="1644"/>
      <c r="W1244" s="1644"/>
      <c r="X1244" s="1644"/>
      <c r="Y1244" s="1644"/>
      <c r="Z1244" s="1644"/>
      <c r="AA1244" s="1644"/>
      <c r="AB1244" s="1254"/>
      <c r="AC1244" s="400">
        <f t="shared" si="479"/>
        <v>0</v>
      </c>
      <c r="AD1244" s="1743"/>
      <c r="AE1244" s="1083"/>
      <c r="AF1244" s="856"/>
    </row>
    <row r="1245" spans="1:32" outlineLevel="1" x14ac:dyDescent="0.2">
      <c r="A1245" s="11">
        <v>174</v>
      </c>
      <c r="B1245" s="294"/>
      <c r="C1245" s="289"/>
      <c r="D1245" s="289"/>
      <c r="E1245" s="877" t="str">
        <f>'2. CAD NCCF'!E1245:L1245</f>
        <v>FI issued ABS and ABCP, medium rated</v>
      </c>
      <c r="F1245" s="878"/>
      <c r="G1245" s="878"/>
      <c r="H1245" s="878"/>
      <c r="I1245" s="878"/>
      <c r="J1245" s="878"/>
      <c r="K1245" s="878"/>
      <c r="L1245" s="879"/>
      <c r="M1245" s="399">
        <f>SUBTOTAL(9,M1246:M1247)</f>
        <v>0</v>
      </c>
      <c r="N1245" s="402">
        <f t="shared" ref="N1245" si="480">SUBTOTAL(9,N1246:N1247)</f>
        <v>0</v>
      </c>
      <c r="O1245" s="1362"/>
      <c r="P1245" s="1644"/>
      <c r="Q1245" s="1644"/>
      <c r="R1245" s="1644"/>
      <c r="S1245" s="1644"/>
      <c r="T1245" s="1644"/>
      <c r="U1245" s="1644"/>
      <c r="V1245" s="1644"/>
      <c r="W1245" s="1644"/>
      <c r="X1245" s="1644"/>
      <c r="Y1245" s="1644"/>
      <c r="Z1245" s="1644"/>
      <c r="AA1245" s="1644"/>
      <c r="AB1245" s="1254"/>
      <c r="AC1245" s="399">
        <f t="shared" ref="AC1245" si="481">SUBTOTAL(9,AC1246:AC1247)</f>
        <v>0</v>
      </c>
      <c r="AD1245" s="1743"/>
      <c r="AE1245" s="1083"/>
      <c r="AF1245" s="856"/>
    </row>
    <row r="1246" spans="1:32" ht="15" customHeight="1" outlineLevel="1" x14ac:dyDescent="0.2">
      <c r="A1246" s="11">
        <v>175</v>
      </c>
      <c r="B1246" s="294"/>
      <c r="C1246" s="289"/>
      <c r="D1246" s="289"/>
      <c r="E1246" s="289"/>
      <c r="F1246" s="880" t="str">
        <f>'2. CAD NCCF'!F1246:L1246</f>
        <v>FI issued ABS, medium rated</v>
      </c>
      <c r="G1246" s="881"/>
      <c r="H1246" s="881"/>
      <c r="I1246" s="881"/>
      <c r="J1246" s="881"/>
      <c r="K1246" s="881"/>
      <c r="L1246" s="882"/>
      <c r="M1246" s="400">
        <f t="shared" ref="M1246:M1247" si="482">M470</f>
        <v>0</v>
      </c>
      <c r="N1246" s="411">
        <f t="shared" ref="N1246:N1247" si="483">M1246</f>
        <v>0</v>
      </c>
      <c r="O1246" s="1362"/>
      <c r="P1246" s="1644"/>
      <c r="Q1246" s="1644"/>
      <c r="R1246" s="1644"/>
      <c r="S1246" s="1644"/>
      <c r="T1246" s="1644"/>
      <c r="U1246" s="1644"/>
      <c r="V1246" s="1644"/>
      <c r="W1246" s="1644"/>
      <c r="X1246" s="1644"/>
      <c r="Y1246" s="1644"/>
      <c r="Z1246" s="1644"/>
      <c r="AA1246" s="1644"/>
      <c r="AB1246" s="1254"/>
      <c r="AC1246" s="400">
        <f t="shared" ref="AC1246:AC1247" si="484">M1246-SUM(N1246:AB1246)</f>
        <v>0</v>
      </c>
      <c r="AD1246" s="1743"/>
      <c r="AE1246" s="1083"/>
      <c r="AF1246" s="856"/>
    </row>
    <row r="1247" spans="1:32" ht="15" customHeight="1" outlineLevel="1" x14ac:dyDescent="0.2">
      <c r="A1247" s="11">
        <v>176</v>
      </c>
      <c r="B1247" s="294"/>
      <c r="C1247" s="289"/>
      <c r="D1247" s="289"/>
      <c r="E1247" s="289"/>
      <c r="F1247" s="880" t="str">
        <f>'2. CAD NCCF'!F1247:L1247</f>
        <v>FI issued ABCP, medium rated</v>
      </c>
      <c r="G1247" s="881"/>
      <c r="H1247" s="881"/>
      <c r="I1247" s="881"/>
      <c r="J1247" s="881"/>
      <c r="K1247" s="881"/>
      <c r="L1247" s="882"/>
      <c r="M1247" s="400">
        <f t="shared" si="482"/>
        <v>0</v>
      </c>
      <c r="N1247" s="411">
        <f t="shared" si="483"/>
        <v>0</v>
      </c>
      <c r="O1247" s="1362"/>
      <c r="P1247" s="1644"/>
      <c r="Q1247" s="1644"/>
      <c r="R1247" s="1644"/>
      <c r="S1247" s="1644"/>
      <c r="T1247" s="1644"/>
      <c r="U1247" s="1644"/>
      <c r="V1247" s="1644"/>
      <c r="W1247" s="1644"/>
      <c r="X1247" s="1644"/>
      <c r="Y1247" s="1644"/>
      <c r="Z1247" s="1644"/>
      <c r="AA1247" s="1644"/>
      <c r="AB1247" s="1254"/>
      <c r="AC1247" s="400">
        <f t="shared" si="484"/>
        <v>0</v>
      </c>
      <c r="AD1247" s="1743"/>
      <c r="AE1247" s="1083"/>
      <c r="AF1247" s="856"/>
    </row>
    <row r="1248" spans="1:32" outlineLevel="1" x14ac:dyDescent="0.2">
      <c r="A1248" s="11">
        <v>177</v>
      </c>
      <c r="B1248" s="294"/>
      <c r="C1248" s="289"/>
      <c r="D1248" s="289"/>
      <c r="E1248" s="877" t="str">
        <f>'2. CAD NCCF'!E1248:L1248</f>
        <v>Non-FI issued ABS and ABCP, low or not rated</v>
      </c>
      <c r="F1248" s="878"/>
      <c r="G1248" s="878"/>
      <c r="H1248" s="878"/>
      <c r="I1248" s="878"/>
      <c r="J1248" s="878"/>
      <c r="K1248" s="878"/>
      <c r="L1248" s="879"/>
      <c r="M1248" s="399">
        <f>SUBTOTAL(9,M1249:M1250)</f>
        <v>0</v>
      </c>
      <c r="N1248" s="402">
        <f t="shared" ref="N1248" si="485">SUBTOTAL(9,N1249:N1250)</f>
        <v>0</v>
      </c>
      <c r="O1248" s="1362"/>
      <c r="P1248" s="1644"/>
      <c r="Q1248" s="1644"/>
      <c r="R1248" s="1644"/>
      <c r="S1248" s="1644"/>
      <c r="T1248" s="1644"/>
      <c r="U1248" s="1644"/>
      <c r="V1248" s="1644"/>
      <c r="W1248" s="1644"/>
      <c r="X1248" s="1644"/>
      <c r="Y1248" s="1644"/>
      <c r="Z1248" s="1644"/>
      <c r="AA1248" s="1644"/>
      <c r="AB1248" s="1254"/>
      <c r="AC1248" s="399">
        <f t="shared" ref="AC1248" si="486">SUBTOTAL(9,AC1249:AC1250)</f>
        <v>0</v>
      </c>
      <c r="AD1248" s="1743"/>
      <c r="AE1248" s="1083"/>
      <c r="AF1248" s="856"/>
    </row>
    <row r="1249" spans="1:32" ht="15" customHeight="1" outlineLevel="1" x14ac:dyDescent="0.2">
      <c r="A1249" s="11">
        <v>178</v>
      </c>
      <c r="B1249" s="294"/>
      <c r="C1249" s="289"/>
      <c r="D1249" s="289"/>
      <c r="E1249" s="289"/>
      <c r="F1249" s="880" t="str">
        <f>'2. CAD NCCF'!F1249:L1249</f>
        <v>Non-FI issued ABS, low or not rated</v>
      </c>
      <c r="G1249" s="881"/>
      <c r="H1249" s="881"/>
      <c r="I1249" s="881"/>
      <c r="J1249" s="881"/>
      <c r="K1249" s="881"/>
      <c r="L1249" s="882"/>
      <c r="M1249" s="400">
        <f t="shared" ref="M1249:M1250" si="487">M473</f>
        <v>0</v>
      </c>
      <c r="N1249" s="411">
        <f t="shared" ref="N1249:N1250" si="488">M1249</f>
        <v>0</v>
      </c>
      <c r="O1249" s="1362"/>
      <c r="P1249" s="1644"/>
      <c r="Q1249" s="1644"/>
      <c r="R1249" s="1644"/>
      <c r="S1249" s="1644"/>
      <c r="T1249" s="1644"/>
      <c r="U1249" s="1644"/>
      <c r="V1249" s="1644"/>
      <c r="W1249" s="1644"/>
      <c r="X1249" s="1644"/>
      <c r="Y1249" s="1644"/>
      <c r="Z1249" s="1644"/>
      <c r="AA1249" s="1644"/>
      <c r="AB1249" s="1254"/>
      <c r="AC1249" s="400">
        <f t="shared" ref="AC1249:AC1250" si="489">M1249-SUM(N1249:AB1249)</f>
        <v>0</v>
      </c>
      <c r="AD1249" s="1743"/>
      <c r="AE1249" s="1083"/>
      <c r="AF1249" s="856"/>
    </row>
    <row r="1250" spans="1:32" ht="15" customHeight="1" outlineLevel="1" x14ac:dyDescent="0.2">
      <c r="A1250" s="11">
        <v>179</v>
      </c>
      <c r="B1250" s="294"/>
      <c r="C1250" s="289"/>
      <c r="D1250" s="289"/>
      <c r="E1250" s="289"/>
      <c r="F1250" s="880" t="str">
        <f>'2. CAD NCCF'!F1250:L1250</f>
        <v>Non-FI issued ABCP, low or not rated</v>
      </c>
      <c r="G1250" s="881"/>
      <c r="H1250" s="881"/>
      <c r="I1250" s="881"/>
      <c r="J1250" s="881"/>
      <c r="K1250" s="881"/>
      <c r="L1250" s="882"/>
      <c r="M1250" s="400">
        <f t="shared" si="487"/>
        <v>0</v>
      </c>
      <c r="N1250" s="411">
        <f t="shared" si="488"/>
        <v>0</v>
      </c>
      <c r="O1250" s="1362"/>
      <c r="P1250" s="1644"/>
      <c r="Q1250" s="1644"/>
      <c r="R1250" s="1644"/>
      <c r="S1250" s="1644"/>
      <c r="T1250" s="1644"/>
      <c r="U1250" s="1644"/>
      <c r="V1250" s="1644"/>
      <c r="W1250" s="1644"/>
      <c r="X1250" s="1644"/>
      <c r="Y1250" s="1644"/>
      <c r="Z1250" s="1644"/>
      <c r="AA1250" s="1644"/>
      <c r="AB1250" s="1254"/>
      <c r="AC1250" s="400">
        <f t="shared" si="489"/>
        <v>0</v>
      </c>
      <c r="AD1250" s="1743"/>
      <c r="AE1250" s="1083"/>
      <c r="AF1250" s="856"/>
    </row>
    <row r="1251" spans="1:32" outlineLevel="1" x14ac:dyDescent="0.2">
      <c r="A1251" s="11">
        <v>180</v>
      </c>
      <c r="B1251" s="294"/>
      <c r="C1251" s="289"/>
      <c r="D1251" s="289"/>
      <c r="E1251" s="877" t="str">
        <f>'2. CAD NCCF'!E1251:L1251</f>
        <v>FI issued ABS and ABCP, low or not rated</v>
      </c>
      <c r="F1251" s="878"/>
      <c r="G1251" s="878"/>
      <c r="H1251" s="878"/>
      <c r="I1251" s="878"/>
      <c r="J1251" s="878"/>
      <c r="K1251" s="878"/>
      <c r="L1251" s="879"/>
      <c r="M1251" s="399">
        <f>SUBTOTAL(9,M1252:M1253)</f>
        <v>0</v>
      </c>
      <c r="N1251" s="402">
        <f t="shared" ref="N1251" si="490">SUBTOTAL(9,N1252:N1253)</f>
        <v>0</v>
      </c>
      <c r="O1251" s="1362"/>
      <c r="P1251" s="1644"/>
      <c r="Q1251" s="1644"/>
      <c r="R1251" s="1644"/>
      <c r="S1251" s="1644"/>
      <c r="T1251" s="1644"/>
      <c r="U1251" s="1644"/>
      <c r="V1251" s="1644"/>
      <c r="W1251" s="1644"/>
      <c r="X1251" s="1644"/>
      <c r="Y1251" s="1644"/>
      <c r="Z1251" s="1644"/>
      <c r="AA1251" s="1644"/>
      <c r="AB1251" s="1254"/>
      <c r="AC1251" s="399">
        <f t="shared" ref="AC1251" si="491">SUBTOTAL(9,AC1252:AC1253)</f>
        <v>0</v>
      </c>
      <c r="AD1251" s="1743"/>
      <c r="AE1251" s="1083"/>
      <c r="AF1251" s="856"/>
    </row>
    <row r="1252" spans="1:32" ht="15" customHeight="1" outlineLevel="1" x14ac:dyDescent="0.2">
      <c r="A1252" s="11">
        <v>181</v>
      </c>
      <c r="B1252" s="294"/>
      <c r="C1252" s="289"/>
      <c r="D1252" s="289"/>
      <c r="E1252" s="289"/>
      <c r="F1252" s="880" t="str">
        <f>'2. CAD NCCF'!F1252:L1252</f>
        <v>FI issued ABS, low or not rated</v>
      </c>
      <c r="G1252" s="881"/>
      <c r="H1252" s="881"/>
      <c r="I1252" s="881"/>
      <c r="J1252" s="881"/>
      <c r="K1252" s="881"/>
      <c r="L1252" s="882"/>
      <c r="M1252" s="400">
        <f t="shared" ref="M1252:M1253" si="492">M476</f>
        <v>0</v>
      </c>
      <c r="N1252" s="411">
        <f t="shared" ref="N1252:N1253" si="493">M1252</f>
        <v>0</v>
      </c>
      <c r="O1252" s="1362"/>
      <c r="P1252" s="1644"/>
      <c r="Q1252" s="1644"/>
      <c r="R1252" s="1644"/>
      <c r="S1252" s="1644"/>
      <c r="T1252" s="1644"/>
      <c r="U1252" s="1644"/>
      <c r="V1252" s="1644"/>
      <c r="W1252" s="1644"/>
      <c r="X1252" s="1644"/>
      <c r="Y1252" s="1644"/>
      <c r="Z1252" s="1644"/>
      <c r="AA1252" s="1644"/>
      <c r="AB1252" s="1254"/>
      <c r="AC1252" s="400">
        <f t="shared" ref="AC1252:AC1253" si="494">M1252-SUM(N1252:AB1252)</f>
        <v>0</v>
      </c>
      <c r="AD1252" s="1743"/>
      <c r="AE1252" s="1083"/>
      <c r="AF1252" s="856"/>
    </row>
    <row r="1253" spans="1:32" ht="15" customHeight="1" outlineLevel="1" x14ac:dyDescent="0.2">
      <c r="A1253" s="11">
        <v>182</v>
      </c>
      <c r="B1253" s="294"/>
      <c r="C1253" s="289"/>
      <c r="D1253" s="289"/>
      <c r="E1253" s="289"/>
      <c r="F1253" s="880" t="str">
        <f>'2. CAD NCCF'!F1253:L1253</f>
        <v>FI issued ABCP, low or not rated</v>
      </c>
      <c r="G1253" s="881"/>
      <c r="H1253" s="881"/>
      <c r="I1253" s="881"/>
      <c r="J1253" s="881"/>
      <c r="K1253" s="881"/>
      <c r="L1253" s="882"/>
      <c r="M1253" s="400">
        <f t="shared" si="492"/>
        <v>0</v>
      </c>
      <c r="N1253" s="411">
        <f t="shared" si="493"/>
        <v>0</v>
      </c>
      <c r="O1253" s="1362"/>
      <c r="P1253" s="1644"/>
      <c r="Q1253" s="1644"/>
      <c r="R1253" s="1644"/>
      <c r="S1253" s="1644"/>
      <c r="T1253" s="1644"/>
      <c r="U1253" s="1644"/>
      <c r="V1253" s="1644"/>
      <c r="W1253" s="1644"/>
      <c r="X1253" s="1644"/>
      <c r="Y1253" s="1644"/>
      <c r="Z1253" s="1644"/>
      <c r="AA1253" s="1644"/>
      <c r="AB1253" s="1254"/>
      <c r="AC1253" s="400">
        <f t="shared" si="494"/>
        <v>0</v>
      </c>
      <c r="AD1253" s="1744"/>
      <c r="AE1253" s="858"/>
      <c r="AF1253" s="859"/>
    </row>
    <row r="1254" spans="1:32" outlineLevel="1" x14ac:dyDescent="0.2">
      <c r="A1254" s="11">
        <v>183</v>
      </c>
      <c r="B1254" s="294"/>
      <c r="C1254" s="289"/>
      <c r="D1254" s="868" t="str">
        <f>'2. CAD NCCF'!D1254:L1254</f>
        <v>Equities</v>
      </c>
      <c r="E1254" s="869"/>
      <c r="F1254" s="869"/>
      <c r="G1254" s="869"/>
      <c r="H1254" s="869"/>
      <c r="I1254" s="869"/>
      <c r="J1254" s="869"/>
      <c r="K1254" s="869"/>
      <c r="L1254" s="870"/>
      <c r="M1254" s="399">
        <f>SUBTOTAL(9,M1255:M1257)</f>
        <v>0</v>
      </c>
      <c r="N1254" s="402">
        <f t="shared" ref="N1254" si="495">SUBTOTAL(9,N1255:N1257)</f>
        <v>0</v>
      </c>
      <c r="O1254" s="1362"/>
      <c r="P1254" s="1644"/>
      <c r="Q1254" s="1644"/>
      <c r="R1254" s="1644"/>
      <c r="S1254" s="1644"/>
      <c r="T1254" s="1644"/>
      <c r="U1254" s="1644"/>
      <c r="V1254" s="1644"/>
      <c r="W1254" s="1644"/>
      <c r="X1254" s="1644"/>
      <c r="Y1254" s="1644"/>
      <c r="Z1254" s="1644"/>
      <c r="AA1254" s="1644"/>
      <c r="AB1254" s="1254"/>
      <c r="AC1254" s="399">
        <f t="shared" ref="AC1254" si="496">SUBTOTAL(9,AC1255:AC1257)</f>
        <v>0</v>
      </c>
      <c r="AD1254" s="1577"/>
      <c r="AE1254" s="1595"/>
      <c r="AF1254" s="1596"/>
    </row>
    <row r="1255" spans="1:32" outlineLevel="1" x14ac:dyDescent="0.2">
      <c r="A1255" s="11">
        <v>184</v>
      </c>
      <c r="B1255" s="294"/>
      <c r="C1255" s="289"/>
      <c r="D1255" s="289"/>
      <c r="E1255" s="289"/>
      <c r="F1255" s="880" t="str">
        <f>'2. CAD NCCF'!F1255:L1255</f>
        <v>Eligible non-financial common equity shares</v>
      </c>
      <c r="G1255" s="881"/>
      <c r="H1255" s="881"/>
      <c r="I1255" s="881"/>
      <c r="J1255" s="881"/>
      <c r="K1255" s="881"/>
      <c r="L1255" s="882"/>
      <c r="M1255" s="400">
        <f t="shared" ref="M1255:M1257" si="497">M479</f>
        <v>0</v>
      </c>
      <c r="N1255" s="411">
        <f t="shared" ref="N1255:N1257" si="498">M1255</f>
        <v>0</v>
      </c>
      <c r="O1255" s="1362"/>
      <c r="P1255" s="1644"/>
      <c r="Q1255" s="1644"/>
      <c r="R1255" s="1644"/>
      <c r="S1255" s="1644"/>
      <c r="T1255" s="1644"/>
      <c r="U1255" s="1644"/>
      <c r="V1255" s="1644"/>
      <c r="W1255" s="1644"/>
      <c r="X1255" s="1644"/>
      <c r="Y1255" s="1644"/>
      <c r="Z1255" s="1644"/>
      <c r="AA1255" s="1644"/>
      <c r="AB1255" s="1254"/>
      <c r="AC1255" s="400">
        <f t="shared" ref="AC1255:AC1257" si="499">M1255-SUM(N1255:AB1255)</f>
        <v>0</v>
      </c>
      <c r="AD1255" s="1671"/>
      <c r="AE1255" s="852"/>
      <c r="AF1255" s="853"/>
    </row>
    <row r="1256" spans="1:32" ht="15" customHeight="1" outlineLevel="1" x14ac:dyDescent="0.2">
      <c r="A1256" s="11">
        <v>185</v>
      </c>
      <c r="B1256" s="294"/>
      <c r="C1256" s="289"/>
      <c r="D1256" s="289"/>
      <c r="E1256" s="289"/>
      <c r="F1256" s="880" t="str">
        <f>'2. CAD NCCF'!F1256:L1256</f>
        <v>Eligible financial common equity</v>
      </c>
      <c r="G1256" s="881"/>
      <c r="H1256" s="881"/>
      <c r="I1256" s="881"/>
      <c r="J1256" s="881"/>
      <c r="K1256" s="881"/>
      <c r="L1256" s="882"/>
      <c r="M1256" s="400">
        <f t="shared" si="497"/>
        <v>0</v>
      </c>
      <c r="N1256" s="411">
        <f t="shared" si="498"/>
        <v>0</v>
      </c>
      <c r="O1256" s="1362"/>
      <c r="P1256" s="1644"/>
      <c r="Q1256" s="1644"/>
      <c r="R1256" s="1644"/>
      <c r="S1256" s="1644"/>
      <c r="T1256" s="1644"/>
      <c r="U1256" s="1644"/>
      <c r="V1256" s="1644"/>
      <c r="W1256" s="1644"/>
      <c r="X1256" s="1644"/>
      <c r="Y1256" s="1644"/>
      <c r="Z1256" s="1644"/>
      <c r="AA1256" s="1644"/>
      <c r="AB1256" s="1254"/>
      <c r="AC1256" s="400">
        <f t="shared" si="499"/>
        <v>0</v>
      </c>
      <c r="AD1256" s="1743"/>
      <c r="AE1256" s="1083"/>
      <c r="AF1256" s="856"/>
    </row>
    <row r="1257" spans="1:32" ht="15" customHeight="1" outlineLevel="1" x14ac:dyDescent="0.2">
      <c r="A1257" s="11">
        <v>186</v>
      </c>
      <c r="B1257" s="294"/>
      <c r="C1257" s="289"/>
      <c r="D1257" s="289"/>
      <c r="E1257" s="289"/>
      <c r="F1257" s="880" t="str">
        <f>'2. CAD NCCF'!F1257:L1257</f>
        <v>Other equities</v>
      </c>
      <c r="G1257" s="881"/>
      <c r="H1257" s="881"/>
      <c r="I1257" s="881"/>
      <c r="J1257" s="881"/>
      <c r="K1257" s="881"/>
      <c r="L1257" s="882"/>
      <c r="M1257" s="400">
        <f t="shared" si="497"/>
        <v>0</v>
      </c>
      <c r="N1257" s="411">
        <f t="shared" si="498"/>
        <v>0</v>
      </c>
      <c r="O1257" s="1362"/>
      <c r="P1257" s="1644"/>
      <c r="Q1257" s="1644"/>
      <c r="R1257" s="1644"/>
      <c r="S1257" s="1644"/>
      <c r="T1257" s="1644"/>
      <c r="U1257" s="1644"/>
      <c r="V1257" s="1644"/>
      <c r="W1257" s="1644"/>
      <c r="X1257" s="1644"/>
      <c r="Y1257" s="1644"/>
      <c r="Z1257" s="1644"/>
      <c r="AA1257" s="1644"/>
      <c r="AB1257" s="1254"/>
      <c r="AC1257" s="400">
        <f t="shared" si="499"/>
        <v>0</v>
      </c>
      <c r="AD1257" s="1744"/>
      <c r="AE1257" s="858"/>
      <c r="AF1257" s="859"/>
    </row>
    <row r="1258" spans="1:32" outlineLevel="1" x14ac:dyDescent="0.2">
      <c r="A1258" s="11">
        <v>187</v>
      </c>
      <c r="B1258" s="294"/>
      <c r="C1258" s="289"/>
      <c r="D1258" s="868" t="str">
        <f>'2. CAD NCCF'!D1258:L1258</f>
        <v>FI's own securities - Not eliminated</v>
      </c>
      <c r="E1258" s="869"/>
      <c r="F1258" s="869"/>
      <c r="G1258" s="869"/>
      <c r="H1258" s="869"/>
      <c r="I1258" s="869"/>
      <c r="J1258" s="869"/>
      <c r="K1258" s="869"/>
      <c r="L1258" s="870"/>
      <c r="M1258" s="399">
        <f>SUBTOTAL(9,M1259:M1260)</f>
        <v>0</v>
      </c>
      <c r="N1258" s="402">
        <f t="shared" ref="N1258" si="500">SUBTOTAL(9,N1259:N1260)</f>
        <v>0</v>
      </c>
      <c r="O1258" s="1362"/>
      <c r="P1258" s="1644"/>
      <c r="Q1258" s="1644"/>
      <c r="R1258" s="1644"/>
      <c r="S1258" s="1644"/>
      <c r="T1258" s="1644"/>
      <c r="U1258" s="1644"/>
      <c r="V1258" s="1644"/>
      <c r="W1258" s="1644"/>
      <c r="X1258" s="1644"/>
      <c r="Y1258" s="1644"/>
      <c r="Z1258" s="1644"/>
      <c r="AA1258" s="1644"/>
      <c r="AB1258" s="1254"/>
      <c r="AC1258" s="399">
        <f t="shared" ref="AC1258" si="501">SUBTOTAL(9,AC1259:AC1260)</f>
        <v>0</v>
      </c>
      <c r="AD1258" s="1577"/>
      <c r="AE1258" s="1595"/>
      <c r="AF1258" s="1596"/>
    </row>
    <row r="1259" spans="1:32" outlineLevel="1" x14ac:dyDescent="0.2">
      <c r="A1259" s="11">
        <v>188</v>
      </c>
      <c r="B1259" s="294"/>
      <c r="C1259" s="289"/>
      <c r="D1259" s="289"/>
      <c r="E1259" s="289"/>
      <c r="F1259" s="880" t="str">
        <f>'2. CAD NCCF'!F1259:L1259</f>
        <v>FI's own debt not eliminated</v>
      </c>
      <c r="G1259" s="881"/>
      <c r="H1259" s="881"/>
      <c r="I1259" s="881"/>
      <c r="J1259" s="881"/>
      <c r="K1259" s="881"/>
      <c r="L1259" s="882"/>
      <c r="M1259" s="400">
        <f t="shared" ref="M1259:M1260" si="502">M483</f>
        <v>0</v>
      </c>
      <c r="N1259" s="411">
        <f t="shared" ref="N1259:N1260" si="503">M1259</f>
        <v>0</v>
      </c>
      <c r="O1259" s="1362"/>
      <c r="P1259" s="1644"/>
      <c r="Q1259" s="1644"/>
      <c r="R1259" s="1644"/>
      <c r="S1259" s="1644"/>
      <c r="T1259" s="1644"/>
      <c r="U1259" s="1644"/>
      <c r="V1259" s="1644"/>
      <c r="W1259" s="1644"/>
      <c r="X1259" s="1644"/>
      <c r="Y1259" s="1644"/>
      <c r="Z1259" s="1644"/>
      <c r="AA1259" s="1644"/>
      <c r="AB1259" s="1254"/>
      <c r="AC1259" s="400">
        <f t="shared" ref="AC1259:AC1260" si="504">M1259-SUM(N1259:AB1259)</f>
        <v>0</v>
      </c>
      <c r="AD1259" s="1671"/>
      <c r="AE1259" s="852"/>
      <c r="AF1259" s="853"/>
    </row>
    <row r="1260" spans="1:32" ht="15" customHeight="1" outlineLevel="1" x14ac:dyDescent="0.2">
      <c r="A1260" s="11">
        <v>189</v>
      </c>
      <c r="B1260" s="294"/>
      <c r="C1260" s="289"/>
      <c r="D1260" s="289"/>
      <c r="E1260" s="289"/>
      <c r="F1260" s="880" t="str">
        <f>'2. CAD NCCF'!F1260:L1260</f>
        <v>FI's own equity not eliminated</v>
      </c>
      <c r="G1260" s="881"/>
      <c r="H1260" s="881"/>
      <c r="I1260" s="881"/>
      <c r="J1260" s="881"/>
      <c r="K1260" s="881"/>
      <c r="L1260" s="882"/>
      <c r="M1260" s="400">
        <f t="shared" si="502"/>
        <v>0</v>
      </c>
      <c r="N1260" s="411">
        <f t="shared" si="503"/>
        <v>0</v>
      </c>
      <c r="O1260" s="1362"/>
      <c r="P1260" s="1254"/>
      <c r="Q1260" s="1254"/>
      <c r="R1260" s="1254"/>
      <c r="S1260" s="1254"/>
      <c r="T1260" s="1254"/>
      <c r="U1260" s="1254"/>
      <c r="V1260" s="1254"/>
      <c r="W1260" s="1254"/>
      <c r="X1260" s="1254"/>
      <c r="Y1260" s="1254"/>
      <c r="Z1260" s="1254"/>
      <c r="AA1260" s="1254"/>
      <c r="AB1260" s="1254"/>
      <c r="AC1260" s="400">
        <f t="shared" si="504"/>
        <v>0</v>
      </c>
      <c r="AD1260" s="1744"/>
      <c r="AE1260" s="858"/>
      <c r="AF1260" s="859"/>
    </row>
    <row r="1261" spans="1:32" ht="15" customHeight="1" outlineLevel="1" x14ac:dyDescent="0.2">
      <c r="A1261" s="11">
        <v>326</v>
      </c>
      <c r="B1261" s="294"/>
      <c r="C1261" s="1048" t="str">
        <f>'2. CAD NCCF'!C1261:AF1261</f>
        <v>Other liabilities</v>
      </c>
      <c r="D1261" s="1049"/>
      <c r="E1261" s="1049"/>
      <c r="F1261" s="1049"/>
      <c r="G1261" s="1049"/>
      <c r="H1261" s="1049"/>
      <c r="I1261" s="1049"/>
      <c r="J1261" s="1049"/>
      <c r="K1261" s="1049"/>
      <c r="L1261" s="1049"/>
      <c r="M1261" s="1049"/>
      <c r="N1261" s="1049"/>
      <c r="O1261" s="1049"/>
      <c r="P1261" s="1049"/>
      <c r="Q1261" s="1049"/>
      <c r="R1261" s="1049"/>
      <c r="S1261" s="1049"/>
      <c r="T1261" s="1049"/>
      <c r="U1261" s="1049"/>
      <c r="V1261" s="1049"/>
      <c r="W1261" s="1049"/>
      <c r="X1261" s="1049"/>
      <c r="Y1261" s="1049"/>
      <c r="Z1261" s="1049"/>
      <c r="AA1261" s="1049"/>
      <c r="AB1261" s="1049"/>
      <c r="AC1261" s="1049"/>
      <c r="AD1261" s="1049"/>
      <c r="AE1261" s="1049"/>
      <c r="AF1261" s="1050"/>
    </row>
    <row r="1262" spans="1:32" outlineLevel="1" x14ac:dyDescent="0.2">
      <c r="A1262" s="11">
        <v>232</v>
      </c>
      <c r="B1262" s="294"/>
      <c r="C1262" s="289"/>
      <c r="D1262" s="1080" t="str">
        <f>'2. CAD NCCF'!D1262:L1262</f>
        <v>Derivative related liabilities (DRL)</v>
      </c>
      <c r="E1262" s="1081"/>
      <c r="F1262" s="1081"/>
      <c r="G1262" s="1081"/>
      <c r="H1262" s="1081"/>
      <c r="I1262" s="1081"/>
      <c r="J1262" s="1081"/>
      <c r="K1262" s="1081"/>
      <c r="L1262" s="1092"/>
      <c r="M1262" s="399">
        <f>SUBTOTAL(9,M1263:M1264)</f>
        <v>0</v>
      </c>
      <c r="N1262" s="402">
        <f t="shared" ref="N1262:AC1262" si="505">SUBTOTAL(9,N1263:N1264)</f>
        <v>0</v>
      </c>
      <c r="O1262" s="406">
        <f t="shared" si="505"/>
        <v>0</v>
      </c>
      <c r="P1262" s="406">
        <f t="shared" si="505"/>
        <v>0</v>
      </c>
      <c r="Q1262" s="407">
        <f t="shared" si="505"/>
        <v>0</v>
      </c>
      <c r="R1262" s="402">
        <f t="shared" si="505"/>
        <v>0</v>
      </c>
      <c r="S1262" s="406">
        <f t="shared" si="505"/>
        <v>0</v>
      </c>
      <c r="T1262" s="405">
        <f t="shared" si="505"/>
        <v>0</v>
      </c>
      <c r="U1262" s="405">
        <f t="shared" si="505"/>
        <v>0</v>
      </c>
      <c r="V1262" s="405">
        <f t="shared" si="505"/>
        <v>0</v>
      </c>
      <c r="W1262" s="405">
        <f t="shared" si="505"/>
        <v>0</v>
      </c>
      <c r="X1262" s="405">
        <f t="shared" si="505"/>
        <v>0</v>
      </c>
      <c r="Y1262" s="405">
        <f t="shared" si="505"/>
        <v>0</v>
      </c>
      <c r="Z1262" s="405">
        <f t="shared" si="505"/>
        <v>0</v>
      </c>
      <c r="AA1262" s="405">
        <f t="shared" si="505"/>
        <v>0</v>
      </c>
      <c r="AB1262" s="403">
        <f t="shared" si="505"/>
        <v>0</v>
      </c>
      <c r="AC1262" s="399">
        <f t="shared" si="505"/>
        <v>0</v>
      </c>
      <c r="AD1262" s="1577"/>
      <c r="AE1262" s="1595"/>
      <c r="AF1262" s="1596"/>
    </row>
    <row r="1263" spans="1:32" ht="15" customHeight="1" outlineLevel="1" x14ac:dyDescent="0.2">
      <c r="A1263" s="11">
        <v>188</v>
      </c>
      <c r="B1263" s="294"/>
      <c r="C1263" s="289"/>
      <c r="D1263" s="289"/>
      <c r="E1263" s="289"/>
      <c r="F1263" s="880" t="str">
        <f>'2. CAD NCCF'!F1263:L1263</f>
        <v>FX and cross currency swap liabilities</v>
      </c>
      <c r="G1263" s="881"/>
      <c r="H1263" s="881"/>
      <c r="I1263" s="881"/>
      <c r="J1263" s="881"/>
      <c r="K1263" s="881"/>
      <c r="L1263" s="882"/>
      <c r="M1263" s="400">
        <f>M487</f>
        <v>0</v>
      </c>
      <c r="N1263" s="1255"/>
      <c r="O1263" s="1377"/>
      <c r="P1263" s="1377"/>
      <c r="Q1263" s="1377"/>
      <c r="R1263" s="1377"/>
      <c r="S1263" s="1377"/>
      <c r="T1263" s="1377"/>
      <c r="U1263" s="1377"/>
      <c r="V1263" s="1377"/>
      <c r="W1263" s="1377"/>
      <c r="X1263" s="1377"/>
      <c r="Y1263" s="1377"/>
      <c r="Z1263" s="1377"/>
      <c r="AA1263" s="1377"/>
      <c r="AB1263" s="1377"/>
      <c r="AC1263" s="401">
        <f t="shared" ref="AC1263:AC1264" si="506">M1263-SUM(N1263:AB1263)</f>
        <v>0</v>
      </c>
      <c r="AD1263" s="1671"/>
      <c r="AE1263" s="1449"/>
      <c r="AF1263" s="1450"/>
    </row>
    <row r="1264" spans="1:32" ht="15" customHeight="1" outlineLevel="1" x14ac:dyDescent="0.2">
      <c r="A1264" s="11">
        <v>189</v>
      </c>
      <c r="B1264" s="294"/>
      <c r="C1264" s="289"/>
      <c r="D1264" s="289"/>
      <c r="E1264" s="289"/>
      <c r="F1264" s="880" t="str">
        <f>'2. CAD NCCF'!F1264:L1264</f>
        <v>Other DRL</v>
      </c>
      <c r="G1264" s="881"/>
      <c r="H1264" s="881"/>
      <c r="I1264" s="881"/>
      <c r="J1264" s="881"/>
      <c r="K1264" s="881"/>
      <c r="L1264" s="882"/>
      <c r="M1264" s="400">
        <f>M488</f>
        <v>0</v>
      </c>
      <c r="N1264" s="411">
        <f t="shared" ref="N1264:AB1264" si="507">N488</f>
        <v>0</v>
      </c>
      <c r="O1264" s="414">
        <f t="shared" si="507"/>
        <v>0</v>
      </c>
      <c r="P1264" s="414">
        <f t="shared" si="507"/>
        <v>0</v>
      </c>
      <c r="Q1264" s="415">
        <f t="shared" si="507"/>
        <v>0</v>
      </c>
      <c r="R1264" s="411">
        <f t="shared" si="507"/>
        <v>0</v>
      </c>
      <c r="S1264" s="413">
        <f t="shared" si="507"/>
        <v>0</v>
      </c>
      <c r="T1264" s="413">
        <f t="shared" si="507"/>
        <v>0</v>
      </c>
      <c r="U1264" s="413">
        <f t="shared" si="507"/>
        <v>0</v>
      </c>
      <c r="V1264" s="413">
        <f t="shared" si="507"/>
        <v>0</v>
      </c>
      <c r="W1264" s="413">
        <f t="shared" si="507"/>
        <v>0</v>
      </c>
      <c r="X1264" s="414">
        <f t="shared" si="507"/>
        <v>0</v>
      </c>
      <c r="Y1264" s="413">
        <f t="shared" si="507"/>
        <v>0</v>
      </c>
      <c r="Z1264" s="413">
        <f t="shared" si="507"/>
        <v>0</v>
      </c>
      <c r="AA1264" s="413">
        <f t="shared" si="507"/>
        <v>0</v>
      </c>
      <c r="AB1264" s="413">
        <f t="shared" si="507"/>
        <v>0</v>
      </c>
      <c r="AC1264" s="400">
        <f t="shared" si="506"/>
        <v>0</v>
      </c>
      <c r="AD1264" s="1672"/>
      <c r="AE1264" s="1455"/>
      <c r="AF1264" s="1456"/>
    </row>
    <row r="1265" spans="1:34" outlineLevel="1" x14ac:dyDescent="0.2">
      <c r="A1265" s="11">
        <v>232</v>
      </c>
      <c r="B1265" s="294"/>
      <c r="C1265" s="289"/>
      <c r="D1265" s="868" t="str">
        <f>'2. CAD NCCF'!D1265:L1265</f>
        <v>Cash collateral received (CCR)</v>
      </c>
      <c r="E1265" s="869"/>
      <c r="F1265" s="869"/>
      <c r="G1265" s="869"/>
      <c r="H1265" s="869"/>
      <c r="I1265" s="869"/>
      <c r="J1265" s="869"/>
      <c r="K1265" s="869"/>
      <c r="L1265" s="870"/>
      <c r="M1265" s="399">
        <f>SUBTOTAL(9,M1266:M1268)</f>
        <v>0</v>
      </c>
      <c r="N1265" s="402">
        <f>SUBTOTAL(9,N1266:N1268)</f>
        <v>0</v>
      </c>
      <c r="O1265" s="406">
        <f t="shared" ref="O1265:AC1265" si="508">SUBTOTAL(9,O1266:O1268)</f>
        <v>0</v>
      </c>
      <c r="P1265" s="406">
        <f t="shared" si="508"/>
        <v>0</v>
      </c>
      <c r="Q1265" s="407">
        <f t="shared" si="508"/>
        <v>0</v>
      </c>
      <c r="R1265" s="402">
        <f t="shared" si="508"/>
        <v>0</v>
      </c>
      <c r="S1265" s="406">
        <f t="shared" si="508"/>
        <v>0</v>
      </c>
      <c r="T1265" s="405">
        <f t="shared" si="508"/>
        <v>0</v>
      </c>
      <c r="U1265" s="405">
        <f t="shared" si="508"/>
        <v>0</v>
      </c>
      <c r="V1265" s="405">
        <f t="shared" si="508"/>
        <v>0</v>
      </c>
      <c r="W1265" s="405">
        <f t="shared" si="508"/>
        <v>0</v>
      </c>
      <c r="X1265" s="405">
        <f t="shared" si="508"/>
        <v>0</v>
      </c>
      <c r="Y1265" s="405">
        <f t="shared" si="508"/>
        <v>0</v>
      </c>
      <c r="Z1265" s="405">
        <f t="shared" si="508"/>
        <v>0</v>
      </c>
      <c r="AA1265" s="405">
        <f t="shared" si="508"/>
        <v>0</v>
      </c>
      <c r="AB1265" s="403">
        <f t="shared" si="508"/>
        <v>0</v>
      </c>
      <c r="AC1265" s="399">
        <f t="shared" si="508"/>
        <v>0</v>
      </c>
      <c r="AD1265" s="1577"/>
      <c r="AE1265" s="1595"/>
      <c r="AF1265" s="1596"/>
      <c r="AH1265" s="243">
        <f>SUM(N1265,N1262,N1258,N1254,N1251,N1248,N1245,N1242,N1239,N1236,N1231,N1228,N1224,N1221,N1217,N1214,N1209,N1205,N1201,N1195,N1190,N1185,N1180,N1176,N1173,N1170,N1167,N1164,N1161,N1158,N1153,N1150,N1146,N1143,N1139,N1136,N1131,N1127,N1123,N1117,N1112,N1107,N1099,N1092,N1088,N1084,N1077,N1072,N1068,N1064,N1057,N1050,N1043,N1036,N1029,N1022,N1015,N1008)</f>
        <v>0</v>
      </c>
    </row>
    <row r="1266" spans="1:34" ht="15" customHeight="1" outlineLevel="1" x14ac:dyDescent="0.2">
      <c r="A1266" s="11">
        <v>188</v>
      </c>
      <c r="B1266" s="294"/>
      <c r="C1266" s="289"/>
      <c r="D1266" s="289"/>
      <c r="E1266" s="289"/>
      <c r="F1266" s="880" t="str">
        <f>'2. CAD NCCF'!F1266:L1266</f>
        <v>CCR for exchange-traded derivatives</v>
      </c>
      <c r="G1266" s="881"/>
      <c r="H1266" s="881"/>
      <c r="I1266" s="881"/>
      <c r="J1266" s="881"/>
      <c r="K1266" s="881"/>
      <c r="L1266" s="882"/>
      <c r="M1266" s="400">
        <f>M490</f>
        <v>0</v>
      </c>
      <c r="N1266" s="411">
        <f t="shared" ref="N1266:AB1267" si="509">N490</f>
        <v>0</v>
      </c>
      <c r="O1266" s="414">
        <f t="shared" si="509"/>
        <v>0</v>
      </c>
      <c r="P1266" s="414">
        <f t="shared" si="509"/>
        <v>0</v>
      </c>
      <c r="Q1266" s="415">
        <f t="shared" si="509"/>
        <v>0</v>
      </c>
      <c r="R1266" s="411">
        <f t="shared" si="509"/>
        <v>0</v>
      </c>
      <c r="S1266" s="413">
        <f t="shared" si="509"/>
        <v>0</v>
      </c>
      <c r="T1266" s="413">
        <f t="shared" si="509"/>
        <v>0</v>
      </c>
      <c r="U1266" s="413">
        <f t="shared" si="509"/>
        <v>0</v>
      </c>
      <c r="V1266" s="413">
        <f t="shared" si="509"/>
        <v>0</v>
      </c>
      <c r="W1266" s="413">
        <f t="shared" si="509"/>
        <v>0</v>
      </c>
      <c r="X1266" s="414">
        <f t="shared" si="509"/>
        <v>0</v>
      </c>
      <c r="Y1266" s="413">
        <f t="shared" si="509"/>
        <v>0</v>
      </c>
      <c r="Z1266" s="413">
        <f t="shared" si="509"/>
        <v>0</v>
      </c>
      <c r="AA1266" s="413">
        <f t="shared" si="509"/>
        <v>0</v>
      </c>
      <c r="AB1266" s="413">
        <f t="shared" si="509"/>
        <v>0</v>
      </c>
      <c r="AC1266" s="400">
        <f t="shared" ref="AC1266:AC1274" si="510">M1266-SUM(N1266:AB1266)</f>
        <v>0</v>
      </c>
      <c r="AD1266" s="1671"/>
      <c r="AE1266" s="1449"/>
      <c r="AF1266" s="1450"/>
    </row>
    <row r="1267" spans="1:34" ht="15" customHeight="1" outlineLevel="1" x14ac:dyDescent="0.2">
      <c r="A1267" s="11">
        <v>189</v>
      </c>
      <c r="B1267" s="294"/>
      <c r="C1267" s="289"/>
      <c r="D1267" s="289"/>
      <c r="E1267" s="289"/>
      <c r="F1267" s="880" t="str">
        <f>'2. CAD NCCF'!F1267:L1267</f>
        <v>CCR for OTC derivatives</v>
      </c>
      <c r="G1267" s="881"/>
      <c r="H1267" s="881"/>
      <c r="I1267" s="881"/>
      <c r="J1267" s="881"/>
      <c r="K1267" s="881"/>
      <c r="L1267" s="882"/>
      <c r="M1267" s="400">
        <f>M491</f>
        <v>0</v>
      </c>
      <c r="N1267" s="411">
        <f t="shared" si="509"/>
        <v>0</v>
      </c>
      <c r="O1267" s="414">
        <f t="shared" si="509"/>
        <v>0</v>
      </c>
      <c r="P1267" s="414">
        <f t="shared" si="509"/>
        <v>0</v>
      </c>
      <c r="Q1267" s="415">
        <f t="shared" si="509"/>
        <v>0</v>
      </c>
      <c r="R1267" s="411">
        <f t="shared" si="509"/>
        <v>0</v>
      </c>
      <c r="S1267" s="413">
        <f t="shared" si="509"/>
        <v>0</v>
      </c>
      <c r="T1267" s="413">
        <f t="shared" si="509"/>
        <v>0</v>
      </c>
      <c r="U1267" s="413">
        <f t="shared" si="509"/>
        <v>0</v>
      </c>
      <c r="V1267" s="413">
        <f t="shared" si="509"/>
        <v>0</v>
      </c>
      <c r="W1267" s="413">
        <f t="shared" si="509"/>
        <v>0</v>
      </c>
      <c r="X1267" s="414">
        <f t="shared" si="509"/>
        <v>0</v>
      </c>
      <c r="Y1267" s="413">
        <f t="shared" si="509"/>
        <v>0</v>
      </c>
      <c r="Z1267" s="413">
        <f t="shared" si="509"/>
        <v>0</v>
      </c>
      <c r="AA1267" s="413">
        <f t="shared" si="509"/>
        <v>0</v>
      </c>
      <c r="AB1267" s="413">
        <f t="shared" si="509"/>
        <v>0</v>
      </c>
      <c r="AC1267" s="400">
        <f t="shared" si="510"/>
        <v>0</v>
      </c>
      <c r="AD1267" s="1758"/>
      <c r="AE1267" s="1452"/>
      <c r="AF1267" s="1453"/>
    </row>
    <row r="1268" spans="1:34" outlineLevel="1" x14ac:dyDescent="0.2">
      <c r="A1268" s="11">
        <v>189</v>
      </c>
      <c r="B1268" s="294"/>
      <c r="C1268" s="289"/>
      <c r="D1268" s="289"/>
      <c r="E1268" s="289"/>
      <c r="F1268" s="880" t="str">
        <f>'2. CAD NCCF'!F1268:L1268</f>
        <v>CCR</v>
      </c>
      <c r="G1268" s="881"/>
      <c r="H1268" s="881"/>
      <c r="I1268" s="881"/>
      <c r="J1268" s="881"/>
      <c r="K1268" s="881"/>
      <c r="L1268" s="882"/>
      <c r="M1268" s="400">
        <f>M492</f>
        <v>0</v>
      </c>
      <c r="N1268" s="1381"/>
      <c r="O1268" s="1253"/>
      <c r="P1268" s="1253"/>
      <c r="Q1268" s="1253"/>
      <c r="R1268" s="1253"/>
      <c r="S1268" s="1253"/>
      <c r="T1268" s="1253"/>
      <c r="U1268" s="1253"/>
      <c r="V1268" s="1253"/>
      <c r="W1268" s="1253"/>
      <c r="X1268" s="1253"/>
      <c r="Y1268" s="1253"/>
      <c r="Z1268" s="1253"/>
      <c r="AA1268" s="1253"/>
      <c r="AB1268" s="1253"/>
      <c r="AC1268" s="400">
        <f t="shared" si="510"/>
        <v>0</v>
      </c>
      <c r="AD1268" s="1672"/>
      <c r="AE1268" s="1455"/>
      <c r="AF1268" s="1456"/>
    </row>
    <row r="1269" spans="1:34" outlineLevel="1" x14ac:dyDescent="0.2">
      <c r="A1269" s="11">
        <v>232</v>
      </c>
      <c r="B1269" s="294"/>
      <c r="C1269" s="289"/>
      <c r="D1269" s="868" t="str">
        <f>'2. CAD NCCF'!D1269:L1269</f>
        <v>Commodities Short</v>
      </c>
      <c r="E1269" s="869"/>
      <c r="F1269" s="869"/>
      <c r="G1269" s="869"/>
      <c r="H1269" s="869"/>
      <c r="I1269" s="869"/>
      <c r="J1269" s="869"/>
      <c r="K1269" s="869"/>
      <c r="L1269" s="870"/>
      <c r="M1269" s="399">
        <f>SUBTOTAL(9,M1270:M1272)</f>
        <v>0</v>
      </c>
      <c r="N1269" s="1254"/>
      <c r="O1269" s="1644"/>
      <c r="P1269" s="1644"/>
      <c r="Q1269" s="1644"/>
      <c r="R1269" s="1644"/>
      <c r="S1269" s="1644"/>
      <c r="T1269" s="1644"/>
      <c r="U1269" s="1644"/>
      <c r="V1269" s="1644"/>
      <c r="W1269" s="1644"/>
      <c r="X1269" s="1644"/>
      <c r="Y1269" s="1644"/>
      <c r="Z1269" s="1644"/>
      <c r="AA1269" s="1644"/>
      <c r="AB1269" s="1254"/>
      <c r="AC1269" s="399">
        <f>SUBTOTAL(9,AC1270:AC1272)</f>
        <v>0</v>
      </c>
      <c r="AD1269" s="1577"/>
      <c r="AE1269" s="1595"/>
      <c r="AF1269" s="1596"/>
    </row>
    <row r="1270" spans="1:34" ht="15" customHeight="1" outlineLevel="1" x14ac:dyDescent="0.2">
      <c r="A1270" s="11">
        <v>188</v>
      </c>
      <c r="B1270" s="294"/>
      <c r="C1270" s="289"/>
      <c r="D1270" s="289"/>
      <c r="E1270" s="289"/>
      <c r="F1270" s="880" t="str">
        <f>'2. CAD NCCF'!F1270:L1270</f>
        <v>Precious metal short</v>
      </c>
      <c r="G1270" s="881"/>
      <c r="H1270" s="881"/>
      <c r="I1270" s="881"/>
      <c r="J1270" s="881"/>
      <c r="K1270" s="881"/>
      <c r="L1270" s="882"/>
      <c r="M1270" s="400">
        <f>M494</f>
        <v>0</v>
      </c>
      <c r="N1270" s="1254"/>
      <c r="O1270" s="1644"/>
      <c r="P1270" s="1644"/>
      <c r="Q1270" s="1644"/>
      <c r="R1270" s="1644"/>
      <c r="S1270" s="1644"/>
      <c r="T1270" s="1644"/>
      <c r="U1270" s="1644"/>
      <c r="V1270" s="1644"/>
      <c r="W1270" s="1644"/>
      <c r="X1270" s="1644"/>
      <c r="Y1270" s="1644"/>
      <c r="Z1270" s="1644"/>
      <c r="AA1270" s="1644"/>
      <c r="AB1270" s="1254"/>
      <c r="AC1270" s="400">
        <f t="shared" si="510"/>
        <v>0</v>
      </c>
      <c r="AD1270" s="1671"/>
      <c r="AE1270" s="1449"/>
      <c r="AF1270" s="1450"/>
    </row>
    <row r="1271" spans="1:34" ht="15" customHeight="1" outlineLevel="1" x14ac:dyDescent="0.2">
      <c r="A1271" s="11">
        <v>189</v>
      </c>
      <c r="B1271" s="294" t="s">
        <v>6</v>
      </c>
      <c r="C1271" s="289"/>
      <c r="D1271" s="289"/>
      <c r="E1271" s="289"/>
      <c r="F1271" s="880" t="str">
        <f>'2. CAD NCCF'!F1271:L1271</f>
        <v>Precious metal deposits</v>
      </c>
      <c r="G1271" s="881"/>
      <c r="H1271" s="881"/>
      <c r="I1271" s="881"/>
      <c r="J1271" s="881"/>
      <c r="K1271" s="881"/>
      <c r="L1271" s="882"/>
      <c r="M1271" s="400">
        <f>M495</f>
        <v>0</v>
      </c>
      <c r="N1271" s="1254"/>
      <c r="O1271" s="1644"/>
      <c r="P1271" s="1644"/>
      <c r="Q1271" s="1644"/>
      <c r="R1271" s="1644"/>
      <c r="S1271" s="1644"/>
      <c r="T1271" s="1644"/>
      <c r="U1271" s="1644"/>
      <c r="V1271" s="1644"/>
      <c r="W1271" s="1644"/>
      <c r="X1271" s="1644"/>
      <c r="Y1271" s="1644"/>
      <c r="Z1271" s="1644"/>
      <c r="AA1271" s="1644"/>
      <c r="AB1271" s="1254"/>
      <c r="AC1271" s="400">
        <f t="shared" si="510"/>
        <v>0</v>
      </c>
      <c r="AD1271" s="1758"/>
      <c r="AE1271" s="1452"/>
      <c r="AF1271" s="1453"/>
    </row>
    <row r="1272" spans="1:34" ht="15" customHeight="1" outlineLevel="1" x14ac:dyDescent="0.2">
      <c r="A1272" s="11">
        <v>189</v>
      </c>
      <c r="B1272" s="294"/>
      <c r="C1272" s="289"/>
      <c r="D1272" s="289"/>
      <c r="E1272" s="289"/>
      <c r="F1272" s="880" t="str">
        <f>'2. CAD NCCF'!F1272:L1272</f>
        <v>Other commodities short</v>
      </c>
      <c r="G1272" s="881"/>
      <c r="H1272" s="881"/>
      <c r="I1272" s="881"/>
      <c r="J1272" s="881"/>
      <c r="K1272" s="881"/>
      <c r="L1272" s="882"/>
      <c r="M1272" s="400">
        <f>M496</f>
        <v>0</v>
      </c>
      <c r="N1272" s="1254"/>
      <c r="O1272" s="1644"/>
      <c r="P1272" s="1644"/>
      <c r="Q1272" s="1644"/>
      <c r="R1272" s="1644"/>
      <c r="S1272" s="1644"/>
      <c r="T1272" s="1644"/>
      <c r="U1272" s="1644"/>
      <c r="V1272" s="1644"/>
      <c r="W1272" s="1644"/>
      <c r="X1272" s="1644"/>
      <c r="Y1272" s="1644"/>
      <c r="Z1272" s="1644"/>
      <c r="AA1272" s="1644"/>
      <c r="AB1272" s="1254"/>
      <c r="AC1272" s="400">
        <f t="shared" si="510"/>
        <v>0</v>
      </c>
      <c r="AD1272" s="1672"/>
      <c r="AE1272" s="1455"/>
      <c r="AF1272" s="1456"/>
    </row>
    <row r="1273" spans="1:34" outlineLevel="1" x14ac:dyDescent="0.2">
      <c r="A1273" s="11">
        <v>232</v>
      </c>
      <c r="B1273" s="294"/>
      <c r="C1273" s="289"/>
      <c r="D1273" s="868" t="str">
        <f>'2. CAD NCCF'!D1273:L1273</f>
        <v>Other liabilities</v>
      </c>
      <c r="E1273" s="869"/>
      <c r="F1273" s="869"/>
      <c r="G1273" s="869"/>
      <c r="H1273" s="869"/>
      <c r="I1273" s="869"/>
      <c r="J1273" s="869"/>
      <c r="K1273" s="869"/>
      <c r="L1273" s="870"/>
      <c r="M1273" s="399">
        <f>SUBTOTAL(9,M1274)</f>
        <v>0</v>
      </c>
      <c r="N1273" s="1254"/>
      <c r="O1273" s="1644"/>
      <c r="P1273" s="1644"/>
      <c r="Q1273" s="1644"/>
      <c r="R1273" s="1644"/>
      <c r="S1273" s="1644"/>
      <c r="T1273" s="1644"/>
      <c r="U1273" s="1644"/>
      <c r="V1273" s="1644"/>
      <c r="W1273" s="1644"/>
      <c r="X1273" s="1644"/>
      <c r="Y1273" s="1644"/>
      <c r="Z1273" s="1644"/>
      <c r="AA1273" s="1644"/>
      <c r="AB1273" s="1254"/>
      <c r="AC1273" s="399">
        <f t="shared" ref="AC1273" si="511">SUBTOTAL(9,AC1274)</f>
        <v>0</v>
      </c>
      <c r="AD1273" s="1577"/>
      <c r="AE1273" s="1595"/>
      <c r="AF1273" s="1596"/>
    </row>
    <row r="1274" spans="1:34" ht="15" customHeight="1" outlineLevel="1" x14ac:dyDescent="0.2">
      <c r="A1274" s="11">
        <v>188</v>
      </c>
      <c r="B1274" s="523"/>
      <c r="C1274" s="515"/>
      <c r="D1274" s="515"/>
      <c r="E1274" s="524"/>
      <c r="F1274" s="880" t="str">
        <f>'2. CAD NCCF'!F1274:L1274</f>
        <v>Other liabilities</v>
      </c>
      <c r="G1274" s="881"/>
      <c r="H1274" s="881"/>
      <c r="I1274" s="881"/>
      <c r="J1274" s="881"/>
      <c r="K1274" s="881"/>
      <c r="L1274" s="882"/>
      <c r="M1274" s="400">
        <f>M498</f>
        <v>0</v>
      </c>
      <c r="N1274" s="977"/>
      <c r="O1274" s="977"/>
      <c r="P1274" s="977"/>
      <c r="Q1274" s="977"/>
      <c r="R1274" s="977"/>
      <c r="S1274" s="977"/>
      <c r="T1274" s="977"/>
      <c r="U1274" s="977"/>
      <c r="V1274" s="977"/>
      <c r="W1274" s="977"/>
      <c r="X1274" s="977"/>
      <c r="Y1274" s="977"/>
      <c r="Z1274" s="977"/>
      <c r="AA1274" s="977"/>
      <c r="AB1274" s="977"/>
      <c r="AC1274" s="400">
        <f t="shared" si="510"/>
        <v>0</v>
      </c>
      <c r="AD1274" s="1575"/>
      <c r="AE1274" s="1756"/>
      <c r="AF1274" s="1757"/>
    </row>
    <row r="1275" spans="1:34" ht="7.5" hidden="1" customHeight="1" outlineLevel="1" x14ac:dyDescent="0.2">
      <c r="A1275" s="11"/>
      <c r="B1275" s="1587"/>
      <c r="C1275" s="1429"/>
      <c r="D1275" s="1429"/>
      <c r="E1275" s="1429"/>
      <c r="F1275" s="1429"/>
      <c r="G1275" s="1429"/>
      <c r="H1275" s="1429"/>
      <c r="I1275" s="1429"/>
      <c r="J1275" s="1429"/>
      <c r="K1275" s="1429"/>
      <c r="L1275" s="1429"/>
      <c r="M1275" s="1429"/>
      <c r="N1275" s="1429"/>
      <c r="O1275" s="1429"/>
      <c r="P1275" s="1429"/>
      <c r="Q1275" s="1429"/>
      <c r="R1275" s="1429"/>
      <c r="S1275" s="1429"/>
      <c r="T1275" s="1429"/>
      <c r="U1275" s="1429"/>
      <c r="V1275" s="1429"/>
      <c r="W1275" s="1429"/>
      <c r="X1275" s="1429"/>
      <c r="Y1275" s="1429"/>
      <c r="Z1275" s="1429"/>
      <c r="AA1275" s="1429"/>
      <c r="AB1275" s="1429"/>
      <c r="AC1275" s="1429"/>
      <c r="AD1275" s="1429"/>
      <c r="AE1275" s="1429"/>
      <c r="AF1275" s="1430"/>
    </row>
    <row r="1276" spans="1:34" ht="22.5" customHeight="1" outlineLevel="1" x14ac:dyDescent="0.2">
      <c r="A1276" s="11">
        <v>323</v>
      </c>
      <c r="B1276" s="982" t="str">
        <f>'2. CAD NCCF'!B1276:L1276</f>
        <v>Cash outflows from liabilities</v>
      </c>
      <c r="C1276" s="983"/>
      <c r="D1276" s="983"/>
      <c r="E1276" s="983"/>
      <c r="F1276" s="983"/>
      <c r="G1276" s="983"/>
      <c r="H1276" s="983"/>
      <c r="I1276" s="983"/>
      <c r="J1276" s="983"/>
      <c r="K1276" s="983"/>
      <c r="L1276" s="983"/>
      <c r="M1276" s="399">
        <f>SUBTOTAL(9,M1008:M1274)</f>
        <v>0</v>
      </c>
      <c r="N1276" s="402">
        <f t="shared" ref="N1276:AC1276" si="512">SUBTOTAL(9,N1008:N1274)</f>
        <v>0</v>
      </c>
      <c r="O1276" s="406">
        <f t="shared" si="512"/>
        <v>0</v>
      </c>
      <c r="P1276" s="406">
        <f t="shared" si="512"/>
        <v>0</v>
      </c>
      <c r="Q1276" s="407">
        <f t="shared" si="512"/>
        <v>0</v>
      </c>
      <c r="R1276" s="402">
        <f t="shared" si="512"/>
        <v>0</v>
      </c>
      <c r="S1276" s="406">
        <f t="shared" si="512"/>
        <v>0</v>
      </c>
      <c r="T1276" s="405">
        <f t="shared" si="512"/>
        <v>0</v>
      </c>
      <c r="U1276" s="405">
        <f t="shared" si="512"/>
        <v>0</v>
      </c>
      <c r="V1276" s="405">
        <f t="shared" si="512"/>
        <v>0</v>
      </c>
      <c r="W1276" s="405">
        <f t="shared" si="512"/>
        <v>0</v>
      </c>
      <c r="X1276" s="405">
        <f t="shared" si="512"/>
        <v>0</v>
      </c>
      <c r="Y1276" s="405">
        <f t="shared" si="512"/>
        <v>0</v>
      </c>
      <c r="Z1276" s="405">
        <f t="shared" si="512"/>
        <v>0</v>
      </c>
      <c r="AA1276" s="405">
        <f t="shared" si="512"/>
        <v>0</v>
      </c>
      <c r="AB1276" s="403">
        <f t="shared" si="512"/>
        <v>0</v>
      </c>
      <c r="AC1276" s="399">
        <f t="shared" si="512"/>
        <v>0</v>
      </c>
      <c r="AD1276" s="982"/>
      <c r="AE1276" s="983"/>
      <c r="AF1276" s="1115"/>
    </row>
    <row r="1277" spans="1:34" ht="7.5" hidden="1" customHeight="1" outlineLevel="1" x14ac:dyDescent="0.2">
      <c r="B1277" s="1587"/>
      <c r="C1277" s="1429"/>
      <c r="D1277" s="1429"/>
      <c r="E1277" s="1429"/>
      <c r="F1277" s="1429"/>
      <c r="G1277" s="1429"/>
      <c r="H1277" s="1429"/>
      <c r="I1277" s="1429"/>
      <c r="J1277" s="1429"/>
      <c r="K1277" s="1429"/>
      <c r="L1277" s="1429"/>
      <c r="M1277" s="1429"/>
      <c r="N1277" s="1429"/>
      <c r="O1277" s="1429"/>
      <c r="P1277" s="1429"/>
      <c r="Q1277" s="1429"/>
      <c r="R1277" s="1429"/>
      <c r="S1277" s="1429"/>
      <c r="T1277" s="1429"/>
      <c r="U1277" s="1429"/>
      <c r="V1277" s="1429"/>
      <c r="W1277" s="1429"/>
      <c r="X1277" s="1429"/>
      <c r="Y1277" s="1429"/>
      <c r="Z1277" s="1429"/>
      <c r="AA1277" s="1429"/>
      <c r="AB1277" s="1429"/>
      <c r="AC1277" s="1429"/>
      <c r="AD1277" s="1429"/>
      <c r="AE1277" s="1429"/>
      <c r="AF1277" s="1430"/>
    </row>
    <row r="1278" spans="1:34" ht="22.5" customHeight="1" outlineLevel="1" x14ac:dyDescent="0.2">
      <c r="A1278" s="11">
        <v>323</v>
      </c>
      <c r="B1278" s="982" t="str">
        <f>'2. CAD NCCF'!B1278:L1278</f>
        <v>Total shareholders' equity</v>
      </c>
      <c r="C1278" s="983"/>
      <c r="D1278" s="983"/>
      <c r="E1278" s="983"/>
      <c r="F1278" s="983"/>
      <c r="G1278" s="983"/>
      <c r="H1278" s="983"/>
      <c r="I1278" s="983"/>
      <c r="J1278" s="983"/>
      <c r="K1278" s="983"/>
      <c r="L1278" s="983"/>
      <c r="M1278" s="401">
        <f>M502</f>
        <v>0</v>
      </c>
      <c r="N1278" s="998"/>
      <c r="O1278" s="1380"/>
      <c r="P1278" s="1380"/>
      <c r="Q1278" s="1380"/>
      <c r="R1278" s="1380"/>
      <c r="S1278" s="1380"/>
      <c r="T1278" s="1380"/>
      <c r="U1278" s="1380"/>
      <c r="V1278" s="1380"/>
      <c r="W1278" s="1380"/>
      <c r="X1278" s="1380"/>
      <c r="Y1278" s="1380"/>
      <c r="Z1278" s="1380"/>
      <c r="AA1278" s="1380"/>
      <c r="AB1278" s="1380"/>
      <c r="AC1278" s="401">
        <f>M1278-SUM(N1278:AB1278)</f>
        <v>0</v>
      </c>
      <c r="AD1278" s="982"/>
      <c r="AE1278" s="983"/>
      <c r="AF1278" s="1115"/>
    </row>
    <row r="1279" spans="1:34" ht="7.5" hidden="1" customHeight="1" outlineLevel="1" x14ac:dyDescent="0.2">
      <c r="B1279" s="1587"/>
      <c r="C1279" s="1429"/>
      <c r="D1279" s="1429"/>
      <c r="E1279" s="1429"/>
      <c r="F1279" s="1429"/>
      <c r="G1279" s="1429"/>
      <c r="H1279" s="1429"/>
      <c r="I1279" s="1429"/>
      <c r="J1279" s="1429"/>
      <c r="K1279" s="1429"/>
      <c r="L1279" s="1429"/>
      <c r="M1279" s="1429"/>
      <c r="N1279" s="1429"/>
      <c r="O1279" s="1429"/>
      <c r="P1279" s="1429"/>
      <c r="Q1279" s="1429"/>
      <c r="R1279" s="1429"/>
      <c r="S1279" s="1429"/>
      <c r="T1279" s="1429"/>
      <c r="U1279" s="1429"/>
      <c r="V1279" s="1429"/>
      <c r="W1279" s="1429"/>
      <c r="X1279" s="1429"/>
      <c r="Y1279" s="1429"/>
      <c r="Z1279" s="1429"/>
      <c r="AA1279" s="1429"/>
      <c r="AB1279" s="1429"/>
      <c r="AC1279" s="1429"/>
      <c r="AD1279" s="1429"/>
      <c r="AE1279" s="1429"/>
      <c r="AF1279" s="1430"/>
    </row>
    <row r="1280" spans="1:34" ht="22.5" customHeight="1" outlineLevel="1" x14ac:dyDescent="0.2">
      <c r="A1280" s="11">
        <v>323</v>
      </c>
      <c r="B1280" s="982" t="str">
        <f>'2. CAD NCCF'!B1280:L1280</f>
        <v>CASH OUTFLOWS FROM TOTAL AND SHAREHOLDERS' EQUITY</v>
      </c>
      <c r="C1280" s="983"/>
      <c r="D1280" s="983"/>
      <c r="E1280" s="983"/>
      <c r="F1280" s="983"/>
      <c r="G1280" s="983"/>
      <c r="H1280" s="983"/>
      <c r="I1280" s="983"/>
      <c r="J1280" s="983"/>
      <c r="K1280" s="983"/>
      <c r="L1280" s="983"/>
      <c r="M1280" s="399">
        <f>SUM(M1276:M1279)</f>
        <v>0</v>
      </c>
      <c r="N1280" s="402">
        <f t="shared" ref="N1280:AC1280" si="513">SUM(N1276:N1279)</f>
        <v>0</v>
      </c>
      <c r="O1280" s="406">
        <f t="shared" si="513"/>
        <v>0</v>
      </c>
      <c r="P1280" s="406">
        <f t="shared" si="513"/>
        <v>0</v>
      </c>
      <c r="Q1280" s="407">
        <f t="shared" si="513"/>
        <v>0</v>
      </c>
      <c r="R1280" s="402">
        <f t="shared" si="513"/>
        <v>0</v>
      </c>
      <c r="S1280" s="406">
        <f t="shared" si="513"/>
        <v>0</v>
      </c>
      <c r="T1280" s="405">
        <f t="shared" si="513"/>
        <v>0</v>
      </c>
      <c r="U1280" s="405">
        <f t="shared" si="513"/>
        <v>0</v>
      </c>
      <c r="V1280" s="405">
        <f t="shared" si="513"/>
        <v>0</v>
      </c>
      <c r="W1280" s="405">
        <f t="shared" si="513"/>
        <v>0</v>
      </c>
      <c r="X1280" s="405">
        <f t="shared" si="513"/>
        <v>0</v>
      </c>
      <c r="Y1280" s="405">
        <f t="shared" si="513"/>
        <v>0</v>
      </c>
      <c r="Z1280" s="405">
        <f t="shared" si="513"/>
        <v>0</v>
      </c>
      <c r="AA1280" s="405">
        <f t="shared" si="513"/>
        <v>0</v>
      </c>
      <c r="AB1280" s="403">
        <f t="shared" si="513"/>
        <v>0</v>
      </c>
      <c r="AC1280" s="399">
        <f t="shared" si="513"/>
        <v>0</v>
      </c>
      <c r="AD1280" s="982"/>
      <c r="AE1280" s="983"/>
      <c r="AF1280" s="1115"/>
    </row>
    <row r="1281" spans="1:32" ht="7.5" customHeight="1" outlineLevel="1" x14ac:dyDescent="0.2">
      <c r="B1281" s="1587"/>
      <c r="C1281" s="1429"/>
      <c r="D1281" s="1429"/>
      <c r="E1281" s="1429"/>
      <c r="F1281" s="1429"/>
      <c r="G1281" s="1429"/>
      <c r="H1281" s="1429"/>
      <c r="I1281" s="1429"/>
      <c r="J1281" s="1429"/>
      <c r="K1281" s="1429"/>
      <c r="L1281" s="1429"/>
      <c r="M1281" s="1429"/>
      <c r="N1281" s="1429"/>
      <c r="O1281" s="1429"/>
      <c r="P1281" s="1429"/>
      <c r="Q1281" s="1429"/>
      <c r="R1281" s="1429"/>
      <c r="S1281" s="1429"/>
      <c r="T1281" s="1429"/>
      <c r="U1281" s="1429"/>
      <c r="V1281" s="1429"/>
      <c r="W1281" s="1429"/>
      <c r="X1281" s="1429"/>
      <c r="Y1281" s="1429"/>
      <c r="Z1281" s="1429"/>
      <c r="AA1281" s="1429"/>
      <c r="AB1281" s="1429"/>
      <c r="AC1281" s="1429"/>
      <c r="AD1281" s="1429"/>
      <c r="AE1281" s="1429"/>
      <c r="AF1281" s="1430"/>
    </row>
    <row r="1282" spans="1:32" ht="22.5" customHeight="1" outlineLevel="2" x14ac:dyDescent="0.2">
      <c r="A1282" s="11">
        <v>103</v>
      </c>
      <c r="B1282" s="982" t="str">
        <f>'2. CAD NCCF'!B1282:AF1282</f>
        <v>COLLATERAL</v>
      </c>
      <c r="C1282" s="983"/>
      <c r="D1282" s="983"/>
      <c r="E1282" s="983"/>
      <c r="F1282" s="983"/>
      <c r="G1282" s="983"/>
      <c r="H1282" s="983"/>
      <c r="I1282" s="983"/>
      <c r="J1282" s="983"/>
      <c r="K1282" s="983"/>
      <c r="L1282" s="983"/>
      <c r="M1282" s="983"/>
      <c r="N1282" s="983"/>
      <c r="O1282" s="983"/>
      <c r="P1282" s="983"/>
      <c r="Q1282" s="983"/>
      <c r="R1282" s="983"/>
      <c r="S1282" s="983"/>
      <c r="T1282" s="983"/>
      <c r="U1282" s="983"/>
      <c r="V1282" s="983"/>
      <c r="W1282" s="983"/>
      <c r="X1282" s="983"/>
      <c r="Y1282" s="983"/>
      <c r="Z1282" s="983"/>
      <c r="AA1282" s="983"/>
      <c r="AB1282" s="983"/>
      <c r="AC1282" s="983"/>
      <c r="AD1282" s="983"/>
      <c r="AE1282" s="983"/>
      <c r="AF1282" s="1115"/>
    </row>
    <row r="1283" spans="1:32" ht="15" customHeight="1" outlineLevel="1" x14ac:dyDescent="0.2">
      <c r="A1283" s="11">
        <v>326</v>
      </c>
      <c r="B1283" s="294"/>
      <c r="C1283" s="1048" t="str">
        <f>'2. CAD NCCF'!C1283:AF1283</f>
        <v>Pledging and encumbrances - Derivative and clearing</v>
      </c>
      <c r="D1283" s="1049"/>
      <c r="E1283" s="1049"/>
      <c r="F1283" s="1049"/>
      <c r="G1283" s="1049"/>
      <c r="H1283" s="1049"/>
      <c r="I1283" s="1049"/>
      <c r="J1283" s="1049"/>
      <c r="K1283" s="1049"/>
      <c r="L1283" s="1049"/>
      <c r="M1283" s="1049"/>
      <c r="N1283" s="1049"/>
      <c r="O1283" s="1049"/>
      <c r="P1283" s="1049"/>
      <c r="Q1283" s="1049"/>
      <c r="R1283" s="1049"/>
      <c r="S1283" s="1049"/>
      <c r="T1283" s="1049"/>
      <c r="U1283" s="1049"/>
      <c r="V1283" s="1049"/>
      <c r="W1283" s="1049"/>
      <c r="X1283" s="1049"/>
      <c r="Y1283" s="1049"/>
      <c r="Z1283" s="1049"/>
      <c r="AA1283" s="1049"/>
      <c r="AB1283" s="1049"/>
      <c r="AC1283" s="1049"/>
      <c r="AD1283" s="1049"/>
      <c r="AE1283" s="1049"/>
      <c r="AF1283" s="1050"/>
    </row>
    <row r="1284" spans="1:32" outlineLevel="1" x14ac:dyDescent="0.2">
      <c r="A1284" s="11">
        <v>232</v>
      </c>
      <c r="B1284" s="294"/>
      <c r="C1284" s="289"/>
      <c r="D1284" s="868" t="str">
        <f>'2. CAD NCCF'!D1284:AF1284</f>
        <v>Government securities (GS)</v>
      </c>
      <c r="E1284" s="869"/>
      <c r="F1284" s="869"/>
      <c r="G1284" s="869"/>
      <c r="H1284" s="869"/>
      <c r="I1284" s="869"/>
      <c r="J1284" s="869"/>
      <c r="K1284" s="869"/>
      <c r="L1284" s="869"/>
      <c r="M1284" s="869"/>
      <c r="N1284" s="869"/>
      <c r="O1284" s="869"/>
      <c r="P1284" s="869"/>
      <c r="Q1284" s="869"/>
      <c r="R1284" s="869"/>
      <c r="S1284" s="869"/>
      <c r="T1284" s="869"/>
      <c r="U1284" s="869"/>
      <c r="V1284" s="869"/>
      <c r="W1284" s="869"/>
      <c r="X1284" s="869"/>
      <c r="Y1284" s="869"/>
      <c r="Z1284" s="869"/>
      <c r="AA1284" s="869"/>
      <c r="AB1284" s="869"/>
      <c r="AC1284" s="869"/>
      <c r="AD1284" s="869"/>
      <c r="AE1284" s="869"/>
      <c r="AF1284" s="870"/>
    </row>
    <row r="1285" spans="1:32" outlineLevel="1" x14ac:dyDescent="0.2">
      <c r="A1285" s="11">
        <v>233</v>
      </c>
      <c r="B1285" s="294"/>
      <c r="C1285" s="289"/>
      <c r="D1285" s="289"/>
      <c r="E1285" s="933" t="str">
        <f>'2. CAD NCCF'!E1285:L1285</f>
        <v>High rated GS</v>
      </c>
      <c r="F1285" s="934"/>
      <c r="G1285" s="934"/>
      <c r="H1285" s="934"/>
      <c r="I1285" s="934"/>
      <c r="J1285" s="934"/>
      <c r="K1285" s="934"/>
      <c r="L1285" s="935"/>
      <c r="M1285" s="399">
        <f>SUBTOTAL(9,M1286:M1289)</f>
        <v>0</v>
      </c>
      <c r="N1285" s="402">
        <f t="shared" ref="N1285:AC1285" si="514">SUBTOTAL(9,N1286:N1289)</f>
        <v>0</v>
      </c>
      <c r="O1285" s="406">
        <f t="shared" si="514"/>
        <v>0</v>
      </c>
      <c r="P1285" s="406">
        <f t="shared" si="514"/>
        <v>0</v>
      </c>
      <c r="Q1285" s="407">
        <f t="shared" si="514"/>
        <v>0</v>
      </c>
      <c r="R1285" s="402">
        <f t="shared" si="514"/>
        <v>0</v>
      </c>
      <c r="S1285" s="406">
        <f t="shared" si="514"/>
        <v>0</v>
      </c>
      <c r="T1285" s="405">
        <f t="shared" si="514"/>
        <v>0</v>
      </c>
      <c r="U1285" s="405">
        <f t="shared" si="514"/>
        <v>0</v>
      </c>
      <c r="V1285" s="405">
        <f t="shared" si="514"/>
        <v>0</v>
      </c>
      <c r="W1285" s="405">
        <f t="shared" si="514"/>
        <v>0</v>
      </c>
      <c r="X1285" s="405">
        <f t="shared" si="514"/>
        <v>0</v>
      </c>
      <c r="Y1285" s="405">
        <f t="shared" si="514"/>
        <v>0</v>
      </c>
      <c r="Z1285" s="405">
        <f t="shared" si="514"/>
        <v>0</v>
      </c>
      <c r="AA1285" s="405">
        <f t="shared" si="514"/>
        <v>0</v>
      </c>
      <c r="AB1285" s="403">
        <f t="shared" si="514"/>
        <v>0</v>
      </c>
      <c r="AC1285" s="399">
        <f t="shared" si="514"/>
        <v>0</v>
      </c>
      <c r="AD1285" s="1671"/>
      <c r="AE1285" s="1567"/>
      <c r="AF1285" s="1573"/>
    </row>
    <row r="1286" spans="1:32" outlineLevel="1" x14ac:dyDescent="0.2">
      <c r="A1286" s="11">
        <v>234</v>
      </c>
      <c r="B1286" s="294"/>
      <c r="C1286" s="289"/>
      <c r="D1286" s="289"/>
      <c r="E1286" s="314"/>
      <c r="F1286" s="880" t="str">
        <f>'2. CAD NCCF'!F1286:L1286</f>
        <v xml:space="preserve">Sovereigh &amp; central bank GS </v>
      </c>
      <c r="G1286" s="881"/>
      <c r="H1286" s="881"/>
      <c r="I1286" s="881"/>
      <c r="J1286" s="881"/>
      <c r="K1286" s="881"/>
      <c r="L1286" s="882"/>
      <c r="M1286" s="400">
        <f t="shared" ref="M1286:M1289" si="515">M510</f>
        <v>0</v>
      </c>
      <c r="N1286" s="411">
        <f>M1286*(1-'Appx 1. Ref Rates'!$E8)+N510*(1-'Appx 1. Ref Rates'!$E8)</f>
        <v>0</v>
      </c>
      <c r="O1286" s="414">
        <f>O510*(1-'Appx 1. Ref Rates'!$E8)</f>
        <v>0</v>
      </c>
      <c r="P1286" s="414">
        <f>P510*(1-'Appx 1. Ref Rates'!$E8)</f>
        <v>0</v>
      </c>
      <c r="Q1286" s="415">
        <f>Q510*(1-'Appx 1. Ref Rates'!$E8)</f>
        <v>0</v>
      </c>
      <c r="R1286" s="411">
        <f>R510*(1-'Appx 1. Ref Rates'!$E8)</f>
        <v>0</v>
      </c>
      <c r="S1286" s="413">
        <f>S510*(1-'Appx 1. Ref Rates'!$E8)</f>
        <v>0</v>
      </c>
      <c r="T1286" s="413">
        <f>T510*(1-'Appx 1. Ref Rates'!$E8)</f>
        <v>0</v>
      </c>
      <c r="U1286" s="413">
        <f>U510*(1-'Appx 1. Ref Rates'!$E8)</f>
        <v>0</v>
      </c>
      <c r="V1286" s="413">
        <f>V510*(1-'Appx 1. Ref Rates'!$E8)</f>
        <v>0</v>
      </c>
      <c r="W1286" s="413">
        <f>W510*(1-'Appx 1. Ref Rates'!$E8)</f>
        <v>0</v>
      </c>
      <c r="X1286" s="414">
        <f>X510*(1-'Appx 1. Ref Rates'!$E8)</f>
        <v>0</v>
      </c>
      <c r="Y1286" s="413">
        <f>Y510*(1-'Appx 1. Ref Rates'!$E8)</f>
        <v>0</v>
      </c>
      <c r="Z1286" s="413">
        <f>Z510*(1-'Appx 1. Ref Rates'!$E8)</f>
        <v>0</v>
      </c>
      <c r="AA1286" s="413">
        <f>AA510*(1-'Appx 1. Ref Rates'!$E8)</f>
        <v>0</v>
      </c>
      <c r="AB1286" s="413">
        <f>AB510*(1-'Appx 1. Ref Rates'!$E8)</f>
        <v>0</v>
      </c>
      <c r="AC1286" s="400">
        <f>AC510</f>
        <v>0</v>
      </c>
      <c r="AD1286" s="1743"/>
      <c r="AE1286" s="1083"/>
      <c r="AF1286" s="856"/>
    </row>
    <row r="1287" spans="1:32" ht="15" customHeight="1" outlineLevel="1" x14ac:dyDescent="0.2">
      <c r="A1287" s="11">
        <v>235</v>
      </c>
      <c r="B1287" s="294"/>
      <c r="C1287" s="289"/>
      <c r="D1287" s="289"/>
      <c r="E1287" s="314"/>
      <c r="F1287" s="880" t="str">
        <f>'2. CAD NCCF'!F1287:L1287</f>
        <v>State, provincial &amp; agency GS</v>
      </c>
      <c r="G1287" s="881"/>
      <c r="H1287" s="881"/>
      <c r="I1287" s="881"/>
      <c r="J1287" s="881"/>
      <c r="K1287" s="881"/>
      <c r="L1287" s="882"/>
      <c r="M1287" s="400">
        <f t="shared" si="515"/>
        <v>0</v>
      </c>
      <c r="N1287" s="411">
        <f>M1287*(1-'Appx 1. Ref Rates'!$E9)+N511*(1-'Appx 1. Ref Rates'!$E9)</f>
        <v>0</v>
      </c>
      <c r="O1287" s="414">
        <f>O511*(1-'Appx 1. Ref Rates'!$E9)</f>
        <v>0</v>
      </c>
      <c r="P1287" s="414">
        <f>P511*(1-'Appx 1. Ref Rates'!$E9)</f>
        <v>0</v>
      </c>
      <c r="Q1287" s="415">
        <f>Q511*(1-'Appx 1. Ref Rates'!$E9)</f>
        <v>0</v>
      </c>
      <c r="R1287" s="411">
        <f>R511*(1-'Appx 1. Ref Rates'!$E9)</f>
        <v>0</v>
      </c>
      <c r="S1287" s="413">
        <f>S511*(1-'Appx 1. Ref Rates'!$E9)</f>
        <v>0</v>
      </c>
      <c r="T1287" s="413">
        <f>T511*(1-'Appx 1. Ref Rates'!$E9)</f>
        <v>0</v>
      </c>
      <c r="U1287" s="413">
        <f>U511*(1-'Appx 1. Ref Rates'!$E9)</f>
        <v>0</v>
      </c>
      <c r="V1287" s="413">
        <f>V511*(1-'Appx 1. Ref Rates'!$E9)</f>
        <v>0</v>
      </c>
      <c r="W1287" s="413">
        <f>W511*(1-'Appx 1. Ref Rates'!$E9)</f>
        <v>0</v>
      </c>
      <c r="X1287" s="414">
        <f>X511*(1-'Appx 1. Ref Rates'!$E9)</f>
        <v>0</v>
      </c>
      <c r="Y1287" s="413">
        <f>Y511*(1-'Appx 1. Ref Rates'!$E9)</f>
        <v>0</v>
      </c>
      <c r="Z1287" s="413">
        <f>Z511*(1-'Appx 1. Ref Rates'!$E9)</f>
        <v>0</v>
      </c>
      <c r="AA1287" s="413">
        <f>AA511*(1-'Appx 1. Ref Rates'!$E9)</f>
        <v>0</v>
      </c>
      <c r="AB1287" s="413">
        <f>AB511*(1-'Appx 1. Ref Rates'!$E9)</f>
        <v>0</v>
      </c>
      <c r="AC1287" s="400">
        <f t="shared" ref="AC1287:AC1299" si="516">AC511</f>
        <v>0</v>
      </c>
      <c r="AD1287" s="1743"/>
      <c r="AE1287" s="1083"/>
      <c r="AF1287" s="856"/>
    </row>
    <row r="1288" spans="1:32" ht="15" customHeight="1" outlineLevel="1" x14ac:dyDescent="0.2">
      <c r="A1288" s="11">
        <v>236</v>
      </c>
      <c r="B1288" s="294"/>
      <c r="C1288" s="289"/>
      <c r="D1288" s="257"/>
      <c r="E1288" s="258"/>
      <c r="F1288" s="880" t="str">
        <f>'2. CAD NCCF'!F1288:L1288</f>
        <v>State municipal GS</v>
      </c>
      <c r="G1288" s="881"/>
      <c r="H1288" s="881"/>
      <c r="I1288" s="881"/>
      <c r="J1288" s="881"/>
      <c r="K1288" s="881"/>
      <c r="L1288" s="882"/>
      <c r="M1288" s="400">
        <f t="shared" si="515"/>
        <v>0</v>
      </c>
      <c r="N1288" s="411">
        <f>M1288*(1-'Appx 1. Ref Rates'!$E10)+N512*(1-'Appx 1. Ref Rates'!$E10)</f>
        <v>0</v>
      </c>
      <c r="O1288" s="414">
        <f>O512*(1-'Appx 1. Ref Rates'!$E10)</f>
        <v>0</v>
      </c>
      <c r="P1288" s="414">
        <f>P512*(1-'Appx 1. Ref Rates'!$E10)</f>
        <v>0</v>
      </c>
      <c r="Q1288" s="415">
        <f>Q512*(1-'Appx 1. Ref Rates'!$E10)</f>
        <v>0</v>
      </c>
      <c r="R1288" s="411">
        <f>R512*(1-'Appx 1. Ref Rates'!$E10)</f>
        <v>0</v>
      </c>
      <c r="S1288" s="413">
        <f>S512*(1-'Appx 1. Ref Rates'!$E10)</f>
        <v>0</v>
      </c>
      <c r="T1288" s="413">
        <f>T512*(1-'Appx 1. Ref Rates'!$E10)</f>
        <v>0</v>
      </c>
      <c r="U1288" s="413">
        <f>U512*(1-'Appx 1. Ref Rates'!$E10)</f>
        <v>0</v>
      </c>
      <c r="V1288" s="413">
        <f>V512*(1-'Appx 1. Ref Rates'!$E10)</f>
        <v>0</v>
      </c>
      <c r="W1288" s="413">
        <f>W512*(1-'Appx 1. Ref Rates'!$E10)</f>
        <v>0</v>
      </c>
      <c r="X1288" s="414">
        <f>X512*(1-'Appx 1. Ref Rates'!$E10)</f>
        <v>0</v>
      </c>
      <c r="Y1288" s="413">
        <f>Y512*(1-'Appx 1. Ref Rates'!$E10)</f>
        <v>0</v>
      </c>
      <c r="Z1288" s="413">
        <f>Z512*(1-'Appx 1. Ref Rates'!$E10)</f>
        <v>0</v>
      </c>
      <c r="AA1288" s="413">
        <f>AA512*(1-'Appx 1. Ref Rates'!$E10)</f>
        <v>0</v>
      </c>
      <c r="AB1288" s="413">
        <f>AB512*(1-'Appx 1. Ref Rates'!$E10)</f>
        <v>0</v>
      </c>
      <c r="AC1288" s="400">
        <f t="shared" si="516"/>
        <v>0</v>
      </c>
      <c r="AD1288" s="1743"/>
      <c r="AE1288" s="1083"/>
      <c r="AF1288" s="856"/>
    </row>
    <row r="1289" spans="1:32" ht="15" customHeight="1" outlineLevel="1" x14ac:dyDescent="0.2">
      <c r="A1289" s="11">
        <v>237</v>
      </c>
      <c r="B1289" s="294"/>
      <c r="C1289" s="289"/>
      <c r="D1289" s="289"/>
      <c r="E1289" s="290"/>
      <c r="F1289" s="880" t="str">
        <f>'2. CAD NCCF'!F1289:L1289</f>
        <v>Supranational and multilateral development bank GS</v>
      </c>
      <c r="G1289" s="881"/>
      <c r="H1289" s="881"/>
      <c r="I1289" s="881"/>
      <c r="J1289" s="881"/>
      <c r="K1289" s="881"/>
      <c r="L1289" s="882"/>
      <c r="M1289" s="400">
        <f t="shared" si="515"/>
        <v>0</v>
      </c>
      <c r="N1289" s="411">
        <f>M1289*(1-'Appx 1. Ref Rates'!$E11)+N513*(1-'Appx 1. Ref Rates'!$E11)</f>
        <v>0</v>
      </c>
      <c r="O1289" s="414">
        <f>O513*(1-'Appx 1. Ref Rates'!$E11)</f>
        <v>0</v>
      </c>
      <c r="P1289" s="414">
        <f>P513*(1-'Appx 1. Ref Rates'!$E11)</f>
        <v>0</v>
      </c>
      <c r="Q1289" s="415">
        <f>Q513*(1-'Appx 1. Ref Rates'!$E11)</f>
        <v>0</v>
      </c>
      <c r="R1289" s="411">
        <f>R513*(1-'Appx 1. Ref Rates'!$E11)</f>
        <v>0</v>
      </c>
      <c r="S1289" s="413">
        <f>S513*(1-'Appx 1. Ref Rates'!$E11)</f>
        <v>0</v>
      </c>
      <c r="T1289" s="413">
        <f>T513*(1-'Appx 1. Ref Rates'!$E11)</f>
        <v>0</v>
      </c>
      <c r="U1289" s="413">
        <f>U513*(1-'Appx 1. Ref Rates'!$E11)</f>
        <v>0</v>
      </c>
      <c r="V1289" s="413">
        <f>V513*(1-'Appx 1. Ref Rates'!$E11)</f>
        <v>0</v>
      </c>
      <c r="W1289" s="413">
        <f>W513*(1-'Appx 1. Ref Rates'!$E11)</f>
        <v>0</v>
      </c>
      <c r="X1289" s="414">
        <f>X513*(1-'Appx 1. Ref Rates'!$E11)</f>
        <v>0</v>
      </c>
      <c r="Y1289" s="413">
        <f>Y513*(1-'Appx 1. Ref Rates'!$E11)</f>
        <v>0</v>
      </c>
      <c r="Z1289" s="413">
        <f>Z513*(1-'Appx 1. Ref Rates'!$E11)</f>
        <v>0</v>
      </c>
      <c r="AA1289" s="413">
        <f>AA513*(1-'Appx 1. Ref Rates'!$E11)</f>
        <v>0</v>
      </c>
      <c r="AB1289" s="413">
        <f>AB513*(1-'Appx 1. Ref Rates'!$E11)</f>
        <v>0</v>
      </c>
      <c r="AC1289" s="400">
        <f t="shared" si="516"/>
        <v>0</v>
      </c>
      <c r="AD1289" s="1743"/>
      <c r="AE1289" s="1083"/>
      <c r="AF1289" s="856"/>
    </row>
    <row r="1290" spans="1:32" ht="15.75" outlineLevel="1" x14ac:dyDescent="0.2">
      <c r="A1290" s="11">
        <v>238</v>
      </c>
      <c r="B1290" s="294"/>
      <c r="C1290" s="289"/>
      <c r="D1290" s="291"/>
      <c r="E1290" s="877" t="str">
        <f>'2. CAD NCCF'!E1290:L1290</f>
        <v>Medium rated GS</v>
      </c>
      <c r="F1290" s="878"/>
      <c r="G1290" s="878"/>
      <c r="H1290" s="878"/>
      <c r="I1290" s="878"/>
      <c r="J1290" s="878"/>
      <c r="K1290" s="878"/>
      <c r="L1290" s="879"/>
      <c r="M1290" s="399">
        <f>SUBTOTAL(9,M1291:M1294)</f>
        <v>0</v>
      </c>
      <c r="N1290" s="402">
        <f t="shared" ref="N1290:AC1290" si="517">SUBTOTAL(9,N1291:N1294)</f>
        <v>0</v>
      </c>
      <c r="O1290" s="406">
        <f t="shared" si="517"/>
        <v>0</v>
      </c>
      <c r="P1290" s="406">
        <f t="shared" si="517"/>
        <v>0</v>
      </c>
      <c r="Q1290" s="407">
        <f t="shared" si="517"/>
        <v>0</v>
      </c>
      <c r="R1290" s="402">
        <f t="shared" si="517"/>
        <v>0</v>
      </c>
      <c r="S1290" s="406">
        <f t="shared" si="517"/>
        <v>0</v>
      </c>
      <c r="T1290" s="405">
        <f t="shared" si="517"/>
        <v>0</v>
      </c>
      <c r="U1290" s="405">
        <f t="shared" si="517"/>
        <v>0</v>
      </c>
      <c r="V1290" s="405">
        <f t="shared" si="517"/>
        <v>0</v>
      </c>
      <c r="W1290" s="405">
        <f t="shared" si="517"/>
        <v>0</v>
      </c>
      <c r="X1290" s="405">
        <f t="shared" si="517"/>
        <v>0</v>
      </c>
      <c r="Y1290" s="405">
        <f t="shared" si="517"/>
        <v>0</v>
      </c>
      <c r="Z1290" s="405">
        <f t="shared" si="517"/>
        <v>0</v>
      </c>
      <c r="AA1290" s="405">
        <f t="shared" si="517"/>
        <v>0</v>
      </c>
      <c r="AB1290" s="403">
        <f t="shared" si="517"/>
        <v>0</v>
      </c>
      <c r="AC1290" s="399">
        <f t="shared" si="517"/>
        <v>0</v>
      </c>
      <c r="AD1290" s="1743"/>
      <c r="AE1290" s="1083"/>
      <c r="AF1290" s="856"/>
    </row>
    <row r="1291" spans="1:32" ht="15" customHeight="1" outlineLevel="1" x14ac:dyDescent="0.2">
      <c r="A1291" s="11">
        <v>239</v>
      </c>
      <c r="B1291" s="294"/>
      <c r="C1291" s="289"/>
      <c r="D1291" s="311"/>
      <c r="E1291" s="311"/>
      <c r="F1291" s="880" t="str">
        <f>'2. CAD NCCF'!F1291:L1291</f>
        <v xml:space="preserve">Sovereigh &amp; central bank GS </v>
      </c>
      <c r="G1291" s="881"/>
      <c r="H1291" s="881"/>
      <c r="I1291" s="881"/>
      <c r="J1291" s="881"/>
      <c r="K1291" s="881"/>
      <c r="L1291" s="882"/>
      <c r="M1291" s="400">
        <f t="shared" ref="M1291:M1294" si="518">M515</f>
        <v>0</v>
      </c>
      <c r="N1291" s="411">
        <f>M1291*(1-'Appx 1. Ref Rates'!$E13)+N515*(1-'Appx 1. Ref Rates'!$E13)</f>
        <v>0</v>
      </c>
      <c r="O1291" s="414">
        <f>O515*(1-'Appx 1. Ref Rates'!$E13)</f>
        <v>0</v>
      </c>
      <c r="P1291" s="414">
        <f>P515*(1-'Appx 1. Ref Rates'!$E13)</f>
        <v>0</v>
      </c>
      <c r="Q1291" s="415">
        <f>Q515*(1-'Appx 1. Ref Rates'!$E13)</f>
        <v>0</v>
      </c>
      <c r="R1291" s="411">
        <f>R515*(1-'Appx 1. Ref Rates'!$E13)</f>
        <v>0</v>
      </c>
      <c r="S1291" s="413">
        <f>S515*(1-'Appx 1. Ref Rates'!$E13)</f>
        <v>0</v>
      </c>
      <c r="T1291" s="413">
        <f>T515*(1-'Appx 1. Ref Rates'!$E13)</f>
        <v>0</v>
      </c>
      <c r="U1291" s="413">
        <f>U515*(1-'Appx 1. Ref Rates'!$E13)</f>
        <v>0</v>
      </c>
      <c r="V1291" s="413">
        <f>V515*(1-'Appx 1. Ref Rates'!$E13)</f>
        <v>0</v>
      </c>
      <c r="W1291" s="413">
        <f>W515*(1-'Appx 1. Ref Rates'!$E13)</f>
        <v>0</v>
      </c>
      <c r="X1291" s="414">
        <f>X515*(1-'Appx 1. Ref Rates'!$E13)</f>
        <v>0</v>
      </c>
      <c r="Y1291" s="413">
        <f>Y515*(1-'Appx 1. Ref Rates'!$E13)</f>
        <v>0</v>
      </c>
      <c r="Z1291" s="413">
        <f>Z515*(1-'Appx 1. Ref Rates'!$E13)</f>
        <v>0</v>
      </c>
      <c r="AA1291" s="413">
        <f>AA515*(1-'Appx 1. Ref Rates'!$E13)</f>
        <v>0</v>
      </c>
      <c r="AB1291" s="413">
        <f>AB515*(1-'Appx 1. Ref Rates'!$E13)</f>
        <v>0</v>
      </c>
      <c r="AC1291" s="400">
        <f t="shared" si="516"/>
        <v>0</v>
      </c>
      <c r="AD1291" s="1743"/>
      <c r="AE1291" s="1083"/>
      <c r="AF1291" s="856"/>
    </row>
    <row r="1292" spans="1:32" ht="15" customHeight="1" outlineLevel="1" x14ac:dyDescent="0.2">
      <c r="A1292" s="11">
        <v>240</v>
      </c>
      <c r="B1292" s="294"/>
      <c r="C1292" s="289"/>
      <c r="D1292" s="311"/>
      <c r="E1292" s="311"/>
      <c r="F1292" s="880" t="str">
        <f>'2. CAD NCCF'!F1292:L1292</f>
        <v>State, provincial &amp; agency GS</v>
      </c>
      <c r="G1292" s="881"/>
      <c r="H1292" s="881"/>
      <c r="I1292" s="881"/>
      <c r="J1292" s="881"/>
      <c r="K1292" s="881"/>
      <c r="L1292" s="882"/>
      <c r="M1292" s="400">
        <f t="shared" si="518"/>
        <v>0</v>
      </c>
      <c r="N1292" s="411">
        <f>M1292*(1-'Appx 1. Ref Rates'!$E14)+N516*(1-'Appx 1. Ref Rates'!$E14)</f>
        <v>0</v>
      </c>
      <c r="O1292" s="414">
        <f>O516*(1-'Appx 1. Ref Rates'!$E14)</f>
        <v>0</v>
      </c>
      <c r="P1292" s="414">
        <f>P516*(1-'Appx 1. Ref Rates'!$E14)</f>
        <v>0</v>
      </c>
      <c r="Q1292" s="415">
        <f>Q516*(1-'Appx 1. Ref Rates'!$E14)</f>
        <v>0</v>
      </c>
      <c r="R1292" s="411">
        <f>R516*(1-'Appx 1. Ref Rates'!$E14)</f>
        <v>0</v>
      </c>
      <c r="S1292" s="413">
        <f>S516*(1-'Appx 1. Ref Rates'!$E14)</f>
        <v>0</v>
      </c>
      <c r="T1292" s="413">
        <f>T516*(1-'Appx 1. Ref Rates'!$E14)</f>
        <v>0</v>
      </c>
      <c r="U1292" s="413">
        <f>U516*(1-'Appx 1. Ref Rates'!$E14)</f>
        <v>0</v>
      </c>
      <c r="V1292" s="413">
        <f>V516*(1-'Appx 1. Ref Rates'!$E14)</f>
        <v>0</v>
      </c>
      <c r="W1292" s="413">
        <f>W516*(1-'Appx 1. Ref Rates'!$E14)</f>
        <v>0</v>
      </c>
      <c r="X1292" s="414">
        <f>X516*(1-'Appx 1. Ref Rates'!$E14)</f>
        <v>0</v>
      </c>
      <c r="Y1292" s="413">
        <f>Y516*(1-'Appx 1. Ref Rates'!$E14)</f>
        <v>0</v>
      </c>
      <c r="Z1292" s="413">
        <f>Z516*(1-'Appx 1. Ref Rates'!$E14)</f>
        <v>0</v>
      </c>
      <c r="AA1292" s="413">
        <f>AA516*(1-'Appx 1. Ref Rates'!$E14)</f>
        <v>0</v>
      </c>
      <c r="AB1292" s="413">
        <f>AB516*(1-'Appx 1. Ref Rates'!$E14)</f>
        <v>0</v>
      </c>
      <c r="AC1292" s="400">
        <f t="shared" si="516"/>
        <v>0</v>
      </c>
      <c r="AD1292" s="1743"/>
      <c r="AE1292" s="1083"/>
      <c r="AF1292" s="856"/>
    </row>
    <row r="1293" spans="1:32" ht="15" customHeight="1" outlineLevel="1" x14ac:dyDescent="0.2">
      <c r="A1293" s="11">
        <v>241</v>
      </c>
      <c r="B1293" s="294"/>
      <c r="C1293" s="289"/>
      <c r="D1293" s="259"/>
      <c r="E1293" s="259"/>
      <c r="F1293" s="880" t="str">
        <f>'2. CAD NCCF'!F1293:L1293</f>
        <v>State municipal GS</v>
      </c>
      <c r="G1293" s="881"/>
      <c r="H1293" s="881"/>
      <c r="I1293" s="881"/>
      <c r="J1293" s="881"/>
      <c r="K1293" s="881"/>
      <c r="L1293" s="882"/>
      <c r="M1293" s="400">
        <f t="shared" si="518"/>
        <v>0</v>
      </c>
      <c r="N1293" s="411">
        <f>M1293*(1-'Appx 1. Ref Rates'!$E15)+N517*(1-'Appx 1. Ref Rates'!$E15)</f>
        <v>0</v>
      </c>
      <c r="O1293" s="414">
        <f>O517*(1-'Appx 1. Ref Rates'!$E15)</f>
        <v>0</v>
      </c>
      <c r="P1293" s="414">
        <f>P517*(1-'Appx 1. Ref Rates'!$E15)</f>
        <v>0</v>
      </c>
      <c r="Q1293" s="415">
        <f>Q517*(1-'Appx 1. Ref Rates'!$E15)</f>
        <v>0</v>
      </c>
      <c r="R1293" s="411">
        <f>R517*(1-'Appx 1. Ref Rates'!$E15)</f>
        <v>0</v>
      </c>
      <c r="S1293" s="413">
        <f>S517*(1-'Appx 1. Ref Rates'!$E15)</f>
        <v>0</v>
      </c>
      <c r="T1293" s="413">
        <f>T517*(1-'Appx 1. Ref Rates'!$E15)</f>
        <v>0</v>
      </c>
      <c r="U1293" s="413">
        <f>U517*(1-'Appx 1. Ref Rates'!$E15)</f>
        <v>0</v>
      </c>
      <c r="V1293" s="413">
        <f>V517*(1-'Appx 1. Ref Rates'!$E15)</f>
        <v>0</v>
      </c>
      <c r="W1293" s="413">
        <f>W517*(1-'Appx 1. Ref Rates'!$E15)</f>
        <v>0</v>
      </c>
      <c r="X1293" s="414">
        <f>X517*(1-'Appx 1. Ref Rates'!$E15)</f>
        <v>0</v>
      </c>
      <c r="Y1293" s="413">
        <f>Y517*(1-'Appx 1. Ref Rates'!$E15)</f>
        <v>0</v>
      </c>
      <c r="Z1293" s="413">
        <f>Z517*(1-'Appx 1. Ref Rates'!$E15)</f>
        <v>0</v>
      </c>
      <c r="AA1293" s="413">
        <f>AA517*(1-'Appx 1. Ref Rates'!$E15)</f>
        <v>0</v>
      </c>
      <c r="AB1293" s="413">
        <f>AB517*(1-'Appx 1. Ref Rates'!$E15)</f>
        <v>0</v>
      </c>
      <c r="AC1293" s="400">
        <f t="shared" si="516"/>
        <v>0</v>
      </c>
      <c r="AD1293" s="1743"/>
      <c r="AE1293" s="1083"/>
      <c r="AF1293" s="856"/>
    </row>
    <row r="1294" spans="1:32" ht="15" customHeight="1" outlineLevel="1" x14ac:dyDescent="0.2">
      <c r="A1294" s="11">
        <v>242</v>
      </c>
      <c r="B1294" s="294"/>
      <c r="C1294" s="289"/>
      <c r="D1294" s="257"/>
      <c r="E1294" s="257"/>
      <c r="F1294" s="880" t="str">
        <f>'2. CAD NCCF'!F1294:L1294</f>
        <v>Supranational and multilateral development bank GS</v>
      </c>
      <c r="G1294" s="881"/>
      <c r="H1294" s="881"/>
      <c r="I1294" s="881"/>
      <c r="J1294" s="881"/>
      <c r="K1294" s="881"/>
      <c r="L1294" s="882"/>
      <c r="M1294" s="400">
        <f t="shared" si="518"/>
        <v>0</v>
      </c>
      <c r="N1294" s="411">
        <f>M1294*(1-'Appx 1. Ref Rates'!$E16)+N518*(1-'Appx 1. Ref Rates'!$E16)</f>
        <v>0</v>
      </c>
      <c r="O1294" s="414">
        <f>O518*(1-'Appx 1. Ref Rates'!$E16)</f>
        <v>0</v>
      </c>
      <c r="P1294" s="414">
        <f>P518*(1-'Appx 1. Ref Rates'!$E16)</f>
        <v>0</v>
      </c>
      <c r="Q1294" s="415">
        <f>Q518*(1-'Appx 1. Ref Rates'!$E16)</f>
        <v>0</v>
      </c>
      <c r="R1294" s="411">
        <f>R518*(1-'Appx 1. Ref Rates'!$E16)</f>
        <v>0</v>
      </c>
      <c r="S1294" s="413">
        <f>S518*(1-'Appx 1. Ref Rates'!$E16)</f>
        <v>0</v>
      </c>
      <c r="T1294" s="413">
        <f>T518*(1-'Appx 1. Ref Rates'!$E16)</f>
        <v>0</v>
      </c>
      <c r="U1294" s="413">
        <f>U518*(1-'Appx 1. Ref Rates'!$E16)</f>
        <v>0</v>
      </c>
      <c r="V1294" s="413">
        <f>V518*(1-'Appx 1. Ref Rates'!$E16)</f>
        <v>0</v>
      </c>
      <c r="W1294" s="413">
        <f>W518*(1-'Appx 1. Ref Rates'!$E16)</f>
        <v>0</v>
      </c>
      <c r="X1294" s="414">
        <f>X518*(1-'Appx 1. Ref Rates'!$E16)</f>
        <v>0</v>
      </c>
      <c r="Y1294" s="413">
        <f>Y518*(1-'Appx 1. Ref Rates'!$E16)</f>
        <v>0</v>
      </c>
      <c r="Z1294" s="413">
        <f>Z518*(1-'Appx 1. Ref Rates'!$E16)</f>
        <v>0</v>
      </c>
      <c r="AA1294" s="413">
        <f>AA518*(1-'Appx 1. Ref Rates'!$E16)</f>
        <v>0</v>
      </c>
      <c r="AB1294" s="413">
        <f>AB518*(1-'Appx 1. Ref Rates'!$E16)</f>
        <v>0</v>
      </c>
      <c r="AC1294" s="400">
        <f t="shared" si="516"/>
        <v>0</v>
      </c>
      <c r="AD1294" s="1743"/>
      <c r="AE1294" s="1083"/>
      <c r="AF1294" s="856"/>
    </row>
    <row r="1295" spans="1:32" ht="15.75" customHeight="1" outlineLevel="1" x14ac:dyDescent="0.2">
      <c r="A1295" s="11">
        <v>243</v>
      </c>
      <c r="B1295" s="294"/>
      <c r="C1295" s="289"/>
      <c r="D1295" s="259"/>
      <c r="E1295" s="877" t="str">
        <f>'2. CAD NCCF'!E1295:L1295</f>
        <v>Low or not rated GS</v>
      </c>
      <c r="F1295" s="878"/>
      <c r="G1295" s="878"/>
      <c r="H1295" s="878"/>
      <c r="I1295" s="878"/>
      <c r="J1295" s="878"/>
      <c r="K1295" s="878"/>
      <c r="L1295" s="879"/>
      <c r="M1295" s="399">
        <f>SUBTOTAL(9,M1296:M1299)</f>
        <v>0</v>
      </c>
      <c r="N1295" s="402">
        <f t="shared" ref="N1295:AC1295" si="519">SUBTOTAL(9,N1296:N1299)</f>
        <v>0</v>
      </c>
      <c r="O1295" s="406">
        <f t="shared" si="519"/>
        <v>0</v>
      </c>
      <c r="P1295" s="406">
        <f t="shared" si="519"/>
        <v>0</v>
      </c>
      <c r="Q1295" s="407">
        <f t="shared" si="519"/>
        <v>0</v>
      </c>
      <c r="R1295" s="402">
        <f t="shared" si="519"/>
        <v>0</v>
      </c>
      <c r="S1295" s="406">
        <f t="shared" si="519"/>
        <v>0</v>
      </c>
      <c r="T1295" s="405">
        <f t="shared" si="519"/>
        <v>0</v>
      </c>
      <c r="U1295" s="405">
        <f t="shared" si="519"/>
        <v>0</v>
      </c>
      <c r="V1295" s="405">
        <f t="shared" si="519"/>
        <v>0</v>
      </c>
      <c r="W1295" s="405">
        <f t="shared" si="519"/>
        <v>0</v>
      </c>
      <c r="X1295" s="405">
        <f t="shared" si="519"/>
        <v>0</v>
      </c>
      <c r="Y1295" s="405">
        <f t="shared" si="519"/>
        <v>0</v>
      </c>
      <c r="Z1295" s="405">
        <f t="shared" si="519"/>
        <v>0</v>
      </c>
      <c r="AA1295" s="405">
        <f t="shared" si="519"/>
        <v>0</v>
      </c>
      <c r="AB1295" s="403">
        <f t="shared" si="519"/>
        <v>0</v>
      </c>
      <c r="AC1295" s="399">
        <f t="shared" si="519"/>
        <v>0</v>
      </c>
      <c r="AD1295" s="1743"/>
      <c r="AE1295" s="1083"/>
      <c r="AF1295" s="856"/>
    </row>
    <row r="1296" spans="1:32" ht="15" customHeight="1" outlineLevel="1" x14ac:dyDescent="0.2">
      <c r="A1296" s="11">
        <v>244</v>
      </c>
      <c r="B1296" s="294"/>
      <c r="C1296" s="289"/>
      <c r="D1296" s="311"/>
      <c r="E1296" s="311"/>
      <c r="F1296" s="880" t="str">
        <f>'2. CAD NCCF'!F1296:L1296</f>
        <v xml:space="preserve">Sovereigh &amp; central bank GS </v>
      </c>
      <c r="G1296" s="881"/>
      <c r="H1296" s="881"/>
      <c r="I1296" s="881"/>
      <c r="J1296" s="881"/>
      <c r="K1296" s="881"/>
      <c r="L1296" s="882"/>
      <c r="M1296" s="400">
        <f t="shared" ref="M1296:M1299" si="520">M520</f>
        <v>0</v>
      </c>
      <c r="N1296" s="411">
        <f>M1296*(1-'Appx 1. Ref Rates'!$E18)+N520*(1-'Appx 1. Ref Rates'!$E18)</f>
        <v>0</v>
      </c>
      <c r="O1296" s="414">
        <f>O520*(1-'Appx 1. Ref Rates'!$E18)</f>
        <v>0</v>
      </c>
      <c r="P1296" s="414">
        <f>P520*(1-'Appx 1. Ref Rates'!$E18)</f>
        <v>0</v>
      </c>
      <c r="Q1296" s="415">
        <f>Q520*(1-'Appx 1. Ref Rates'!$E18)</f>
        <v>0</v>
      </c>
      <c r="R1296" s="411">
        <f>R520*(1-'Appx 1. Ref Rates'!$E18)</f>
        <v>0</v>
      </c>
      <c r="S1296" s="413">
        <f>S520*(1-'Appx 1. Ref Rates'!$E18)</f>
        <v>0</v>
      </c>
      <c r="T1296" s="413">
        <f>T520*(1-'Appx 1. Ref Rates'!$E18)</f>
        <v>0</v>
      </c>
      <c r="U1296" s="413">
        <f>U520*(1-'Appx 1. Ref Rates'!$E18)</f>
        <v>0</v>
      </c>
      <c r="V1296" s="413">
        <f>V520*(1-'Appx 1. Ref Rates'!$E18)</f>
        <v>0</v>
      </c>
      <c r="W1296" s="413">
        <f>W520*(1-'Appx 1. Ref Rates'!$E18)</f>
        <v>0</v>
      </c>
      <c r="X1296" s="414">
        <f>X520*(1-'Appx 1. Ref Rates'!$E18)</f>
        <v>0</v>
      </c>
      <c r="Y1296" s="413">
        <f>Y520*(1-'Appx 1. Ref Rates'!$E18)</f>
        <v>0</v>
      </c>
      <c r="Z1296" s="413">
        <f>Z520*(1-'Appx 1. Ref Rates'!$E18)</f>
        <v>0</v>
      </c>
      <c r="AA1296" s="413">
        <f>AA520*(1-'Appx 1. Ref Rates'!$E18)</f>
        <v>0</v>
      </c>
      <c r="AB1296" s="413">
        <f>AB520*(1-'Appx 1. Ref Rates'!$E18)</f>
        <v>0</v>
      </c>
      <c r="AC1296" s="400">
        <f t="shared" si="516"/>
        <v>0</v>
      </c>
      <c r="AD1296" s="1743"/>
      <c r="AE1296" s="1083"/>
      <c r="AF1296" s="856"/>
    </row>
    <row r="1297" spans="1:32" ht="15" customHeight="1" outlineLevel="1" x14ac:dyDescent="0.2">
      <c r="A1297" s="11">
        <v>245</v>
      </c>
      <c r="B1297" s="294"/>
      <c r="C1297" s="289"/>
      <c r="D1297" s="260"/>
      <c r="E1297" s="260"/>
      <c r="F1297" s="880" t="str">
        <f>'2. CAD NCCF'!F1297:L1297</f>
        <v>State, provincial &amp; agency GS</v>
      </c>
      <c r="G1297" s="881"/>
      <c r="H1297" s="881"/>
      <c r="I1297" s="881"/>
      <c r="J1297" s="881"/>
      <c r="K1297" s="881"/>
      <c r="L1297" s="882"/>
      <c r="M1297" s="400">
        <f t="shared" si="520"/>
        <v>0</v>
      </c>
      <c r="N1297" s="411">
        <f>M1297*(1-'Appx 1. Ref Rates'!$E19)+N521*(1-'Appx 1. Ref Rates'!$E19)</f>
        <v>0</v>
      </c>
      <c r="O1297" s="414">
        <f>O521*(1-'Appx 1. Ref Rates'!$E19)</f>
        <v>0</v>
      </c>
      <c r="P1297" s="414">
        <f>P521*(1-'Appx 1. Ref Rates'!$E19)</f>
        <v>0</v>
      </c>
      <c r="Q1297" s="415">
        <f>Q521*(1-'Appx 1. Ref Rates'!$E19)</f>
        <v>0</v>
      </c>
      <c r="R1297" s="411">
        <f>R521*(1-'Appx 1. Ref Rates'!$E19)</f>
        <v>0</v>
      </c>
      <c r="S1297" s="413">
        <f>S521*(1-'Appx 1. Ref Rates'!$E19)</f>
        <v>0</v>
      </c>
      <c r="T1297" s="413">
        <f>T521*(1-'Appx 1. Ref Rates'!$E19)</f>
        <v>0</v>
      </c>
      <c r="U1297" s="413">
        <f>U521*(1-'Appx 1. Ref Rates'!$E19)</f>
        <v>0</v>
      </c>
      <c r="V1297" s="413">
        <f>V521*(1-'Appx 1. Ref Rates'!$E19)</f>
        <v>0</v>
      </c>
      <c r="W1297" s="413">
        <f>W521*(1-'Appx 1. Ref Rates'!$E19)</f>
        <v>0</v>
      </c>
      <c r="X1297" s="414">
        <f>X521*(1-'Appx 1. Ref Rates'!$E19)</f>
        <v>0</v>
      </c>
      <c r="Y1297" s="413">
        <f>Y521*(1-'Appx 1. Ref Rates'!$E19)</f>
        <v>0</v>
      </c>
      <c r="Z1297" s="413">
        <f>Z521*(1-'Appx 1. Ref Rates'!$E19)</f>
        <v>0</v>
      </c>
      <c r="AA1297" s="413">
        <f>AA521*(1-'Appx 1. Ref Rates'!$E19)</f>
        <v>0</v>
      </c>
      <c r="AB1297" s="413">
        <f>AB521*(1-'Appx 1. Ref Rates'!$E19)</f>
        <v>0</v>
      </c>
      <c r="AC1297" s="400">
        <f t="shared" si="516"/>
        <v>0</v>
      </c>
      <c r="AD1297" s="1743"/>
      <c r="AE1297" s="1083"/>
      <c r="AF1297" s="856"/>
    </row>
    <row r="1298" spans="1:32" ht="15" customHeight="1" outlineLevel="1" x14ac:dyDescent="0.2">
      <c r="A1298" s="11">
        <v>246</v>
      </c>
      <c r="B1298" s="294"/>
      <c r="C1298" s="289"/>
      <c r="D1298" s="260"/>
      <c r="E1298" s="260"/>
      <c r="F1298" s="880" t="str">
        <f>'2. CAD NCCF'!F1298:L1298</f>
        <v>State municipal GS</v>
      </c>
      <c r="G1298" s="881"/>
      <c r="H1298" s="881"/>
      <c r="I1298" s="881"/>
      <c r="J1298" s="881"/>
      <c r="K1298" s="881"/>
      <c r="L1298" s="882"/>
      <c r="M1298" s="400">
        <f t="shared" si="520"/>
        <v>0</v>
      </c>
      <c r="N1298" s="411">
        <f>M1298*(1-'Appx 1. Ref Rates'!$E20)+N522*(1-'Appx 1. Ref Rates'!$E20)</f>
        <v>0</v>
      </c>
      <c r="O1298" s="414">
        <f>O522*(1-'Appx 1. Ref Rates'!$E20)</f>
        <v>0</v>
      </c>
      <c r="P1298" s="414">
        <f>P522*(1-'Appx 1. Ref Rates'!$E20)</f>
        <v>0</v>
      </c>
      <c r="Q1298" s="415">
        <f>Q522*(1-'Appx 1. Ref Rates'!$E20)</f>
        <v>0</v>
      </c>
      <c r="R1298" s="411">
        <f>R522*(1-'Appx 1. Ref Rates'!$E20)</f>
        <v>0</v>
      </c>
      <c r="S1298" s="413">
        <f>S522*(1-'Appx 1. Ref Rates'!$E20)</f>
        <v>0</v>
      </c>
      <c r="T1298" s="413">
        <f>T522*(1-'Appx 1. Ref Rates'!$E20)</f>
        <v>0</v>
      </c>
      <c r="U1298" s="413">
        <f>U522*(1-'Appx 1. Ref Rates'!$E20)</f>
        <v>0</v>
      </c>
      <c r="V1298" s="413">
        <f>V522*(1-'Appx 1. Ref Rates'!$E20)</f>
        <v>0</v>
      </c>
      <c r="W1298" s="413">
        <f>W522*(1-'Appx 1. Ref Rates'!$E20)</f>
        <v>0</v>
      </c>
      <c r="X1298" s="414">
        <f>X522*(1-'Appx 1. Ref Rates'!$E20)</f>
        <v>0</v>
      </c>
      <c r="Y1298" s="413">
        <f>Y522*(1-'Appx 1. Ref Rates'!$E20)</f>
        <v>0</v>
      </c>
      <c r="Z1298" s="413">
        <f>Z522*(1-'Appx 1. Ref Rates'!$E20)</f>
        <v>0</v>
      </c>
      <c r="AA1298" s="413">
        <f>AA522*(1-'Appx 1. Ref Rates'!$E20)</f>
        <v>0</v>
      </c>
      <c r="AB1298" s="413">
        <f>AB522*(1-'Appx 1. Ref Rates'!$E20)</f>
        <v>0</v>
      </c>
      <c r="AC1298" s="400">
        <f t="shared" si="516"/>
        <v>0</v>
      </c>
      <c r="AD1298" s="1743"/>
      <c r="AE1298" s="1083"/>
      <c r="AF1298" s="856"/>
    </row>
    <row r="1299" spans="1:32" ht="15" customHeight="1" outlineLevel="1" x14ac:dyDescent="0.2">
      <c r="A1299" s="11">
        <v>247</v>
      </c>
      <c r="B1299" s="294"/>
      <c r="C1299" s="289"/>
      <c r="D1299" s="292"/>
      <c r="E1299" s="292"/>
      <c r="F1299" s="880" t="str">
        <f>'2. CAD NCCF'!F1299:L1299</f>
        <v>Supranational and multilateral development bank GS</v>
      </c>
      <c r="G1299" s="881"/>
      <c r="H1299" s="881"/>
      <c r="I1299" s="881"/>
      <c r="J1299" s="881"/>
      <c r="K1299" s="881"/>
      <c r="L1299" s="882"/>
      <c r="M1299" s="400">
        <f t="shared" si="520"/>
        <v>0</v>
      </c>
      <c r="N1299" s="411">
        <f>M1299*(1-'Appx 1. Ref Rates'!$E21)+N523*(1-'Appx 1. Ref Rates'!$E21)</f>
        <v>0</v>
      </c>
      <c r="O1299" s="414">
        <f>O523*(1-'Appx 1. Ref Rates'!$E21)</f>
        <v>0</v>
      </c>
      <c r="P1299" s="414">
        <f>P523*(1-'Appx 1. Ref Rates'!$E21)</f>
        <v>0</v>
      </c>
      <c r="Q1299" s="415">
        <f>Q523*(1-'Appx 1. Ref Rates'!$E21)</f>
        <v>0</v>
      </c>
      <c r="R1299" s="411">
        <f>R523*(1-'Appx 1. Ref Rates'!$E21)</f>
        <v>0</v>
      </c>
      <c r="S1299" s="413">
        <f>S523*(1-'Appx 1. Ref Rates'!$E21)</f>
        <v>0</v>
      </c>
      <c r="T1299" s="413">
        <f>T523*(1-'Appx 1. Ref Rates'!$E21)</f>
        <v>0</v>
      </c>
      <c r="U1299" s="413">
        <f>U523*(1-'Appx 1. Ref Rates'!$E21)</f>
        <v>0</v>
      </c>
      <c r="V1299" s="413">
        <f>V523*(1-'Appx 1. Ref Rates'!$E21)</f>
        <v>0</v>
      </c>
      <c r="W1299" s="413">
        <f>W523*(1-'Appx 1. Ref Rates'!$E21)</f>
        <v>0</v>
      </c>
      <c r="X1299" s="414">
        <f>X523*(1-'Appx 1. Ref Rates'!$E21)</f>
        <v>0</v>
      </c>
      <c r="Y1299" s="413">
        <f>Y523*(1-'Appx 1. Ref Rates'!$E21)</f>
        <v>0</v>
      </c>
      <c r="Z1299" s="413">
        <f>Z523*(1-'Appx 1. Ref Rates'!$E21)</f>
        <v>0</v>
      </c>
      <c r="AA1299" s="413">
        <f>AA523*(1-'Appx 1. Ref Rates'!$E21)</f>
        <v>0</v>
      </c>
      <c r="AB1299" s="413">
        <f>AB523*(1-'Appx 1. Ref Rates'!$E21)</f>
        <v>0</v>
      </c>
      <c r="AC1299" s="400">
        <f t="shared" si="516"/>
        <v>0</v>
      </c>
      <c r="AD1299" s="1744"/>
      <c r="AE1299" s="858"/>
      <c r="AF1299" s="859"/>
    </row>
    <row r="1300" spans="1:32" ht="15" customHeight="1" outlineLevel="1" x14ac:dyDescent="0.2">
      <c r="A1300" s="11">
        <v>129</v>
      </c>
      <c r="B1300" s="294"/>
      <c r="C1300" s="292"/>
      <c r="D1300" s="868" t="str">
        <f>'2. CAD NCCF'!D1300:AF1300</f>
        <v>Mortgage backed securities (MBS)</v>
      </c>
      <c r="E1300" s="869"/>
      <c r="F1300" s="869"/>
      <c r="G1300" s="869"/>
      <c r="H1300" s="869"/>
      <c r="I1300" s="869"/>
      <c r="J1300" s="869"/>
      <c r="K1300" s="869"/>
      <c r="L1300" s="869"/>
      <c r="M1300" s="869"/>
      <c r="N1300" s="869"/>
      <c r="O1300" s="869"/>
      <c r="P1300" s="869"/>
      <c r="Q1300" s="869"/>
      <c r="R1300" s="869"/>
      <c r="S1300" s="869"/>
      <c r="T1300" s="869"/>
      <c r="U1300" s="869"/>
      <c r="V1300" s="869"/>
      <c r="W1300" s="869"/>
      <c r="X1300" s="869"/>
      <c r="Y1300" s="869"/>
      <c r="Z1300" s="869"/>
      <c r="AA1300" s="869"/>
      <c r="AB1300" s="869"/>
      <c r="AC1300" s="869"/>
      <c r="AD1300" s="869"/>
      <c r="AE1300" s="869"/>
      <c r="AF1300" s="870"/>
    </row>
    <row r="1301" spans="1:32" ht="15" customHeight="1" outlineLevel="1" x14ac:dyDescent="0.2">
      <c r="A1301" s="11">
        <v>130</v>
      </c>
      <c r="B1301" s="294"/>
      <c r="C1301" s="292"/>
      <c r="D1301" s="292"/>
      <c r="E1301" s="933" t="str">
        <f>'2. CAD NCCF'!E1301:L1301</f>
        <v>Agency MBS</v>
      </c>
      <c r="F1301" s="934"/>
      <c r="G1301" s="934"/>
      <c r="H1301" s="934"/>
      <c r="I1301" s="934"/>
      <c r="J1301" s="934"/>
      <c r="K1301" s="934"/>
      <c r="L1301" s="935"/>
      <c r="M1301" s="399">
        <f>SUBTOTAL(9,M1302:M1304)</f>
        <v>0</v>
      </c>
      <c r="N1301" s="402">
        <f t="shared" ref="N1301:AC1301" si="521">SUBTOTAL(9,N1302:N1304)</f>
        <v>0</v>
      </c>
      <c r="O1301" s="406">
        <f t="shared" si="521"/>
        <v>0</v>
      </c>
      <c r="P1301" s="406">
        <f t="shared" si="521"/>
        <v>0</v>
      </c>
      <c r="Q1301" s="407">
        <f t="shared" si="521"/>
        <v>0</v>
      </c>
      <c r="R1301" s="402">
        <f t="shared" si="521"/>
        <v>0</v>
      </c>
      <c r="S1301" s="406">
        <f t="shared" si="521"/>
        <v>0</v>
      </c>
      <c r="T1301" s="405">
        <f t="shared" si="521"/>
        <v>0</v>
      </c>
      <c r="U1301" s="405">
        <f t="shared" si="521"/>
        <v>0</v>
      </c>
      <c r="V1301" s="405">
        <f t="shared" si="521"/>
        <v>0</v>
      </c>
      <c r="W1301" s="405">
        <f t="shared" si="521"/>
        <v>0</v>
      </c>
      <c r="X1301" s="405">
        <f t="shared" si="521"/>
        <v>0</v>
      </c>
      <c r="Y1301" s="405">
        <f t="shared" si="521"/>
        <v>0</v>
      </c>
      <c r="Z1301" s="405">
        <f t="shared" si="521"/>
        <v>0</v>
      </c>
      <c r="AA1301" s="405">
        <f t="shared" si="521"/>
        <v>0</v>
      </c>
      <c r="AB1301" s="403">
        <f t="shared" si="521"/>
        <v>0</v>
      </c>
      <c r="AC1301" s="399">
        <f t="shared" si="521"/>
        <v>0</v>
      </c>
      <c r="AD1301" s="1671"/>
      <c r="AE1301" s="1567"/>
      <c r="AF1301" s="1573"/>
    </row>
    <row r="1302" spans="1:32" ht="15" customHeight="1" outlineLevel="1" x14ac:dyDescent="0.2">
      <c r="A1302" s="11">
        <v>131</v>
      </c>
      <c r="B1302" s="294"/>
      <c r="C1302" s="292"/>
      <c r="D1302" s="292"/>
      <c r="E1302" s="293"/>
      <c r="F1302" s="880" t="str">
        <f>'2. CAD NCCF'!F1302:L1302</f>
        <v>Agency MBS, high rated</v>
      </c>
      <c r="G1302" s="881"/>
      <c r="H1302" s="881"/>
      <c r="I1302" s="881"/>
      <c r="J1302" s="881"/>
      <c r="K1302" s="881"/>
      <c r="L1302" s="882"/>
      <c r="M1302" s="400">
        <f t="shared" ref="M1302:M1304" si="522">M526</f>
        <v>0</v>
      </c>
      <c r="N1302" s="411">
        <f>M1302*(1-'Appx 1. Ref Rates'!$E24)+N526*(1-'Appx 1. Ref Rates'!$E24)</f>
        <v>0</v>
      </c>
      <c r="O1302" s="414">
        <f>O526*(1-'Appx 1. Ref Rates'!$E24)</f>
        <v>0</v>
      </c>
      <c r="P1302" s="414">
        <f>P526*(1-'Appx 1. Ref Rates'!$E24)</f>
        <v>0</v>
      </c>
      <c r="Q1302" s="415">
        <f>Q526*(1-'Appx 1. Ref Rates'!$E24)</f>
        <v>0</v>
      </c>
      <c r="R1302" s="411">
        <f>R526*(1-'Appx 1. Ref Rates'!$E24)</f>
        <v>0</v>
      </c>
      <c r="S1302" s="413">
        <f>S526*(1-'Appx 1. Ref Rates'!$E24)</f>
        <v>0</v>
      </c>
      <c r="T1302" s="413">
        <f>T526*(1-'Appx 1. Ref Rates'!$E24)</f>
        <v>0</v>
      </c>
      <c r="U1302" s="413">
        <f>U526*(1-'Appx 1. Ref Rates'!$E24)</f>
        <v>0</v>
      </c>
      <c r="V1302" s="413">
        <f>V526*(1-'Appx 1. Ref Rates'!$E24)</f>
        <v>0</v>
      </c>
      <c r="W1302" s="413">
        <f>W526*(1-'Appx 1. Ref Rates'!$E24)</f>
        <v>0</v>
      </c>
      <c r="X1302" s="414">
        <f>X526*(1-'Appx 1. Ref Rates'!$E24)</f>
        <v>0</v>
      </c>
      <c r="Y1302" s="413">
        <f>Y526*(1-'Appx 1. Ref Rates'!$E24)</f>
        <v>0</v>
      </c>
      <c r="Z1302" s="413">
        <f>Z526*(1-'Appx 1. Ref Rates'!$E24)</f>
        <v>0</v>
      </c>
      <c r="AA1302" s="413">
        <f>AA526*(1-'Appx 1. Ref Rates'!$E24)</f>
        <v>0</v>
      </c>
      <c r="AB1302" s="413">
        <f>AB526*(1-'Appx 1. Ref Rates'!$E24)</f>
        <v>0</v>
      </c>
      <c r="AC1302" s="400">
        <f t="shared" ref="AC1302:AC1304" si="523">AC526</f>
        <v>0</v>
      </c>
      <c r="AD1302" s="1743"/>
      <c r="AE1302" s="1083"/>
      <c r="AF1302" s="856"/>
    </row>
    <row r="1303" spans="1:32" ht="15" customHeight="1" outlineLevel="1" x14ac:dyDescent="0.2">
      <c r="A1303" s="11">
        <v>132</v>
      </c>
      <c r="B1303" s="294"/>
      <c r="C1303" s="292"/>
      <c r="D1303" s="292"/>
      <c r="E1303" s="293"/>
      <c r="F1303" s="880" t="str">
        <f>'2. CAD NCCF'!F1303:L1303</f>
        <v>Agency MBS, medium rated</v>
      </c>
      <c r="G1303" s="881"/>
      <c r="H1303" s="881"/>
      <c r="I1303" s="881"/>
      <c r="J1303" s="881"/>
      <c r="K1303" s="881"/>
      <c r="L1303" s="882"/>
      <c r="M1303" s="400">
        <f t="shared" si="522"/>
        <v>0</v>
      </c>
      <c r="N1303" s="411">
        <f>M1303*(1-'Appx 1. Ref Rates'!$E25)+N527*(1-'Appx 1. Ref Rates'!$E25)</f>
        <v>0</v>
      </c>
      <c r="O1303" s="414">
        <f>O527*(1-'Appx 1. Ref Rates'!$E25)</f>
        <v>0</v>
      </c>
      <c r="P1303" s="414">
        <f>P527*(1-'Appx 1. Ref Rates'!$E25)</f>
        <v>0</v>
      </c>
      <c r="Q1303" s="415">
        <f>Q527*(1-'Appx 1. Ref Rates'!$E25)</f>
        <v>0</v>
      </c>
      <c r="R1303" s="411">
        <f>R527*(1-'Appx 1. Ref Rates'!$E25)</f>
        <v>0</v>
      </c>
      <c r="S1303" s="413">
        <f>S527*(1-'Appx 1. Ref Rates'!$E25)</f>
        <v>0</v>
      </c>
      <c r="T1303" s="413">
        <f>T527*(1-'Appx 1. Ref Rates'!$E25)</f>
        <v>0</v>
      </c>
      <c r="U1303" s="413">
        <f>U527*(1-'Appx 1. Ref Rates'!$E25)</f>
        <v>0</v>
      </c>
      <c r="V1303" s="413">
        <f>V527*(1-'Appx 1. Ref Rates'!$E25)</f>
        <v>0</v>
      </c>
      <c r="W1303" s="413">
        <f>W527*(1-'Appx 1. Ref Rates'!$E25)</f>
        <v>0</v>
      </c>
      <c r="X1303" s="414">
        <f>X527*(1-'Appx 1. Ref Rates'!$E25)</f>
        <v>0</v>
      </c>
      <c r="Y1303" s="413">
        <f>Y527*(1-'Appx 1. Ref Rates'!$E25)</f>
        <v>0</v>
      </c>
      <c r="Z1303" s="413">
        <f>Z527*(1-'Appx 1. Ref Rates'!$E25)</f>
        <v>0</v>
      </c>
      <c r="AA1303" s="413">
        <f>AA527*(1-'Appx 1. Ref Rates'!$E25)</f>
        <v>0</v>
      </c>
      <c r="AB1303" s="413">
        <f>AB527*(1-'Appx 1. Ref Rates'!$E25)</f>
        <v>0</v>
      </c>
      <c r="AC1303" s="400">
        <f t="shared" si="523"/>
        <v>0</v>
      </c>
      <c r="AD1303" s="1743"/>
      <c r="AE1303" s="1083"/>
      <c r="AF1303" s="856"/>
    </row>
    <row r="1304" spans="1:32" ht="15" customHeight="1" outlineLevel="1" x14ac:dyDescent="0.2">
      <c r="A1304" s="11">
        <v>133</v>
      </c>
      <c r="B1304" s="294"/>
      <c r="C1304" s="292"/>
      <c r="D1304" s="292"/>
      <c r="E1304" s="293"/>
      <c r="F1304" s="880" t="str">
        <f>'2. CAD NCCF'!F1304:L1304</f>
        <v>Agency MBS, low or not rated</v>
      </c>
      <c r="G1304" s="881"/>
      <c r="H1304" s="881"/>
      <c r="I1304" s="881"/>
      <c r="J1304" s="881"/>
      <c r="K1304" s="881"/>
      <c r="L1304" s="882"/>
      <c r="M1304" s="400">
        <f t="shared" si="522"/>
        <v>0</v>
      </c>
      <c r="N1304" s="411">
        <f>M1304*(1-'Appx 1. Ref Rates'!$E26)+N528*(1-'Appx 1. Ref Rates'!$E26)</f>
        <v>0</v>
      </c>
      <c r="O1304" s="414">
        <f>O528*(1-'Appx 1. Ref Rates'!$E26)</f>
        <v>0</v>
      </c>
      <c r="P1304" s="414">
        <f>P528*(1-'Appx 1. Ref Rates'!$E26)</f>
        <v>0</v>
      </c>
      <c r="Q1304" s="415">
        <f>Q528*(1-'Appx 1. Ref Rates'!$E26)</f>
        <v>0</v>
      </c>
      <c r="R1304" s="411">
        <f>R528*(1-'Appx 1. Ref Rates'!$E26)</f>
        <v>0</v>
      </c>
      <c r="S1304" s="413">
        <f>S528*(1-'Appx 1. Ref Rates'!$E26)</f>
        <v>0</v>
      </c>
      <c r="T1304" s="413">
        <f>T528*(1-'Appx 1. Ref Rates'!$E26)</f>
        <v>0</v>
      </c>
      <c r="U1304" s="413">
        <f>U528*(1-'Appx 1. Ref Rates'!$E26)</f>
        <v>0</v>
      </c>
      <c r="V1304" s="413">
        <f>V528*(1-'Appx 1. Ref Rates'!$E26)</f>
        <v>0</v>
      </c>
      <c r="W1304" s="413">
        <f>W528*(1-'Appx 1. Ref Rates'!$E26)</f>
        <v>0</v>
      </c>
      <c r="X1304" s="414">
        <f>X528*(1-'Appx 1. Ref Rates'!$E26)</f>
        <v>0</v>
      </c>
      <c r="Y1304" s="413">
        <f>Y528*(1-'Appx 1. Ref Rates'!$E26)</f>
        <v>0</v>
      </c>
      <c r="Z1304" s="413">
        <f>Z528*(1-'Appx 1. Ref Rates'!$E26)</f>
        <v>0</v>
      </c>
      <c r="AA1304" s="413">
        <f>AA528*(1-'Appx 1. Ref Rates'!$E26)</f>
        <v>0</v>
      </c>
      <c r="AB1304" s="413">
        <f>AB528*(1-'Appx 1. Ref Rates'!$E26)</f>
        <v>0</v>
      </c>
      <c r="AC1304" s="400">
        <f t="shared" si="523"/>
        <v>0</v>
      </c>
      <c r="AD1304" s="1743"/>
      <c r="AE1304" s="1083"/>
      <c r="AF1304" s="856"/>
    </row>
    <row r="1305" spans="1:32" ht="15" customHeight="1" outlineLevel="1" x14ac:dyDescent="0.2">
      <c r="A1305" s="11">
        <v>134</v>
      </c>
      <c r="B1305" s="294"/>
      <c r="C1305" s="292"/>
      <c r="D1305" s="292"/>
      <c r="E1305" s="877" t="str">
        <f>'2. CAD NCCF'!E1305:L1305</f>
        <v>Non-agency commercial MBS (CMBS)</v>
      </c>
      <c r="F1305" s="878"/>
      <c r="G1305" s="878"/>
      <c r="H1305" s="878"/>
      <c r="I1305" s="878"/>
      <c r="J1305" s="878"/>
      <c r="K1305" s="878"/>
      <c r="L1305" s="879"/>
      <c r="M1305" s="399">
        <f>SUBTOTAL(9,M1306:M1308)</f>
        <v>0</v>
      </c>
      <c r="N1305" s="402">
        <f t="shared" ref="N1305:AC1305" si="524">SUBTOTAL(9,N1306:N1308)</f>
        <v>0</v>
      </c>
      <c r="O1305" s="406">
        <f t="shared" si="524"/>
        <v>0</v>
      </c>
      <c r="P1305" s="406">
        <f t="shared" si="524"/>
        <v>0</v>
      </c>
      <c r="Q1305" s="407">
        <f t="shared" si="524"/>
        <v>0</v>
      </c>
      <c r="R1305" s="402">
        <f t="shared" si="524"/>
        <v>0</v>
      </c>
      <c r="S1305" s="406">
        <f t="shared" si="524"/>
        <v>0</v>
      </c>
      <c r="T1305" s="405">
        <f t="shared" si="524"/>
        <v>0</v>
      </c>
      <c r="U1305" s="405">
        <f t="shared" si="524"/>
        <v>0</v>
      </c>
      <c r="V1305" s="405">
        <f t="shared" si="524"/>
        <v>0</v>
      </c>
      <c r="W1305" s="405">
        <f t="shared" si="524"/>
        <v>0</v>
      </c>
      <c r="X1305" s="405">
        <f t="shared" si="524"/>
        <v>0</v>
      </c>
      <c r="Y1305" s="405">
        <f t="shared" si="524"/>
        <v>0</v>
      </c>
      <c r="Z1305" s="405">
        <f t="shared" si="524"/>
        <v>0</v>
      </c>
      <c r="AA1305" s="405">
        <f t="shared" si="524"/>
        <v>0</v>
      </c>
      <c r="AB1305" s="403">
        <f t="shared" si="524"/>
        <v>0</v>
      </c>
      <c r="AC1305" s="399">
        <f t="shared" si="524"/>
        <v>0</v>
      </c>
      <c r="AD1305" s="1743"/>
      <c r="AE1305" s="1083"/>
      <c r="AF1305" s="856"/>
    </row>
    <row r="1306" spans="1:32" ht="15" customHeight="1" outlineLevel="1" x14ac:dyDescent="0.2">
      <c r="A1306" s="11">
        <v>135</v>
      </c>
      <c r="B1306" s="294"/>
      <c r="C1306" s="292"/>
      <c r="D1306" s="292"/>
      <c r="E1306" s="293"/>
      <c r="F1306" s="880" t="str">
        <f>'2. CAD NCCF'!F1306:L1306</f>
        <v>Non-agency CMBS, high rated</v>
      </c>
      <c r="G1306" s="881"/>
      <c r="H1306" s="881"/>
      <c r="I1306" s="881"/>
      <c r="J1306" s="881"/>
      <c r="K1306" s="881"/>
      <c r="L1306" s="882"/>
      <c r="M1306" s="400">
        <f t="shared" ref="M1306:M1308" si="525">M530</f>
        <v>0</v>
      </c>
      <c r="N1306" s="411">
        <f>M1306*(1-'Appx 1. Ref Rates'!$E28)+N530*(1-'Appx 1. Ref Rates'!$E28)</f>
        <v>0</v>
      </c>
      <c r="O1306" s="414">
        <f>O530*(1-'Appx 1. Ref Rates'!$E28)</f>
        <v>0</v>
      </c>
      <c r="P1306" s="414">
        <f>P530*(1-'Appx 1. Ref Rates'!$E28)</f>
        <v>0</v>
      </c>
      <c r="Q1306" s="415">
        <f>Q530*(1-'Appx 1. Ref Rates'!$E28)</f>
        <v>0</v>
      </c>
      <c r="R1306" s="411">
        <f>R530*(1-'Appx 1. Ref Rates'!$E28)</f>
        <v>0</v>
      </c>
      <c r="S1306" s="413">
        <f>S530*(1-'Appx 1. Ref Rates'!$E28)</f>
        <v>0</v>
      </c>
      <c r="T1306" s="413">
        <f>T530*(1-'Appx 1. Ref Rates'!$E28)</f>
        <v>0</v>
      </c>
      <c r="U1306" s="413">
        <f>U530*(1-'Appx 1. Ref Rates'!$E28)</f>
        <v>0</v>
      </c>
      <c r="V1306" s="413">
        <f>V530*(1-'Appx 1. Ref Rates'!$E28)</f>
        <v>0</v>
      </c>
      <c r="W1306" s="413">
        <f>W530*(1-'Appx 1. Ref Rates'!$E28)</f>
        <v>0</v>
      </c>
      <c r="X1306" s="414">
        <f>X530*(1-'Appx 1. Ref Rates'!$E28)</f>
        <v>0</v>
      </c>
      <c r="Y1306" s="413">
        <f>Y530*(1-'Appx 1. Ref Rates'!$E28)</f>
        <v>0</v>
      </c>
      <c r="Z1306" s="413">
        <f>Z530*(1-'Appx 1. Ref Rates'!$E28)</f>
        <v>0</v>
      </c>
      <c r="AA1306" s="413">
        <f>AA530*(1-'Appx 1. Ref Rates'!$E28)</f>
        <v>0</v>
      </c>
      <c r="AB1306" s="413">
        <f>AB530*(1-'Appx 1. Ref Rates'!$E28)</f>
        <v>0</v>
      </c>
      <c r="AC1306" s="400">
        <f t="shared" ref="AC1306:AC1312" si="526">AC530</f>
        <v>0</v>
      </c>
      <c r="AD1306" s="1743"/>
      <c r="AE1306" s="1083"/>
      <c r="AF1306" s="856"/>
    </row>
    <row r="1307" spans="1:32" ht="15" customHeight="1" outlineLevel="1" x14ac:dyDescent="0.2">
      <c r="A1307" s="11">
        <v>136</v>
      </c>
      <c r="B1307" s="294"/>
      <c r="C1307" s="292"/>
      <c r="D1307" s="292"/>
      <c r="E1307" s="293"/>
      <c r="F1307" s="880" t="str">
        <f>'2. CAD NCCF'!F1307:L1307</f>
        <v>Non-agency CMBS, medium rated</v>
      </c>
      <c r="G1307" s="881"/>
      <c r="H1307" s="881"/>
      <c r="I1307" s="881"/>
      <c r="J1307" s="881"/>
      <c r="K1307" s="881"/>
      <c r="L1307" s="882"/>
      <c r="M1307" s="400">
        <f t="shared" si="525"/>
        <v>0</v>
      </c>
      <c r="N1307" s="411">
        <f>M1307*(1-'Appx 1. Ref Rates'!$E29)+N531*(1-'Appx 1. Ref Rates'!$E29)</f>
        <v>0</v>
      </c>
      <c r="O1307" s="414">
        <f>O531*(1-'Appx 1. Ref Rates'!$E29)</f>
        <v>0</v>
      </c>
      <c r="P1307" s="414">
        <f>P531*(1-'Appx 1. Ref Rates'!$E29)</f>
        <v>0</v>
      </c>
      <c r="Q1307" s="415">
        <f>Q531*(1-'Appx 1. Ref Rates'!$E29)</f>
        <v>0</v>
      </c>
      <c r="R1307" s="411">
        <f>R531*(1-'Appx 1. Ref Rates'!$E29)</f>
        <v>0</v>
      </c>
      <c r="S1307" s="413">
        <f>S531*(1-'Appx 1. Ref Rates'!$E29)</f>
        <v>0</v>
      </c>
      <c r="T1307" s="413">
        <f>T531*(1-'Appx 1. Ref Rates'!$E29)</f>
        <v>0</v>
      </c>
      <c r="U1307" s="413">
        <f>U531*(1-'Appx 1. Ref Rates'!$E29)</f>
        <v>0</v>
      </c>
      <c r="V1307" s="413">
        <f>V531*(1-'Appx 1. Ref Rates'!$E29)</f>
        <v>0</v>
      </c>
      <c r="W1307" s="413">
        <f>W531*(1-'Appx 1. Ref Rates'!$E29)</f>
        <v>0</v>
      </c>
      <c r="X1307" s="414">
        <f>X531*(1-'Appx 1. Ref Rates'!$E29)</f>
        <v>0</v>
      </c>
      <c r="Y1307" s="413">
        <f>Y531*(1-'Appx 1. Ref Rates'!$E29)</f>
        <v>0</v>
      </c>
      <c r="Z1307" s="413">
        <f>Z531*(1-'Appx 1. Ref Rates'!$E29)</f>
        <v>0</v>
      </c>
      <c r="AA1307" s="413">
        <f>AA531*(1-'Appx 1. Ref Rates'!$E29)</f>
        <v>0</v>
      </c>
      <c r="AB1307" s="413">
        <f>AB531*(1-'Appx 1. Ref Rates'!$E29)</f>
        <v>0</v>
      </c>
      <c r="AC1307" s="400">
        <f t="shared" si="526"/>
        <v>0</v>
      </c>
      <c r="AD1307" s="1743"/>
      <c r="AE1307" s="1083"/>
      <c r="AF1307" s="856"/>
    </row>
    <row r="1308" spans="1:32" ht="15" customHeight="1" outlineLevel="1" x14ac:dyDescent="0.2">
      <c r="A1308" s="11">
        <v>137</v>
      </c>
      <c r="B1308" s="294"/>
      <c r="C1308" s="292"/>
      <c r="D1308" s="292"/>
      <c r="E1308" s="293"/>
      <c r="F1308" s="880" t="str">
        <f>'2. CAD NCCF'!F1308:L1308</f>
        <v>Non-agency CMBS, low or not rated</v>
      </c>
      <c r="G1308" s="881"/>
      <c r="H1308" s="881"/>
      <c r="I1308" s="881"/>
      <c r="J1308" s="881"/>
      <c r="K1308" s="881"/>
      <c r="L1308" s="882"/>
      <c r="M1308" s="400">
        <f t="shared" si="525"/>
        <v>0</v>
      </c>
      <c r="N1308" s="411">
        <f>M1308*(1-'Appx 1. Ref Rates'!$E30)+N532*(1-'Appx 1. Ref Rates'!$E30)</f>
        <v>0</v>
      </c>
      <c r="O1308" s="414">
        <f>O532*(1-'Appx 1. Ref Rates'!$E30)</f>
        <v>0</v>
      </c>
      <c r="P1308" s="414">
        <f>P532*(1-'Appx 1. Ref Rates'!$E30)</f>
        <v>0</v>
      </c>
      <c r="Q1308" s="415">
        <f>Q532*(1-'Appx 1. Ref Rates'!$E30)</f>
        <v>0</v>
      </c>
      <c r="R1308" s="411">
        <f>R532*(1-'Appx 1. Ref Rates'!$E30)</f>
        <v>0</v>
      </c>
      <c r="S1308" s="413">
        <f>S532*(1-'Appx 1. Ref Rates'!$E30)</f>
        <v>0</v>
      </c>
      <c r="T1308" s="413">
        <f>T532*(1-'Appx 1. Ref Rates'!$E30)</f>
        <v>0</v>
      </c>
      <c r="U1308" s="413">
        <f>U532*(1-'Appx 1. Ref Rates'!$E30)</f>
        <v>0</v>
      </c>
      <c r="V1308" s="413">
        <f>V532*(1-'Appx 1. Ref Rates'!$E30)</f>
        <v>0</v>
      </c>
      <c r="W1308" s="413">
        <f>W532*(1-'Appx 1. Ref Rates'!$E30)</f>
        <v>0</v>
      </c>
      <c r="X1308" s="414">
        <f>X532*(1-'Appx 1. Ref Rates'!$E30)</f>
        <v>0</v>
      </c>
      <c r="Y1308" s="413">
        <f>Y532*(1-'Appx 1. Ref Rates'!$E30)</f>
        <v>0</v>
      </c>
      <c r="Z1308" s="413">
        <f>Z532*(1-'Appx 1. Ref Rates'!$E30)</f>
        <v>0</v>
      </c>
      <c r="AA1308" s="413">
        <f>AA532*(1-'Appx 1. Ref Rates'!$E30)</f>
        <v>0</v>
      </c>
      <c r="AB1308" s="413">
        <f>AB532*(1-'Appx 1. Ref Rates'!$E30)</f>
        <v>0</v>
      </c>
      <c r="AC1308" s="400">
        <f t="shared" si="526"/>
        <v>0</v>
      </c>
      <c r="AD1308" s="1743"/>
      <c r="AE1308" s="1083"/>
      <c r="AF1308" s="856"/>
    </row>
    <row r="1309" spans="1:32" ht="15" customHeight="1" outlineLevel="1" x14ac:dyDescent="0.2">
      <c r="A1309" s="11">
        <v>138</v>
      </c>
      <c r="B1309" s="294"/>
      <c r="C1309" s="292"/>
      <c r="D1309" s="292"/>
      <c r="E1309" s="877" t="str">
        <f>'2. CAD NCCF'!E1309:L1309</f>
        <v>Non-agency residential MBS (RMBS)</v>
      </c>
      <c r="F1309" s="878"/>
      <c r="G1309" s="878"/>
      <c r="H1309" s="878"/>
      <c r="I1309" s="878"/>
      <c r="J1309" s="878"/>
      <c r="K1309" s="878"/>
      <c r="L1309" s="879"/>
      <c r="M1309" s="399">
        <f>SUBTOTAL(9,M1310:M1312)</f>
        <v>0</v>
      </c>
      <c r="N1309" s="402">
        <f t="shared" ref="N1309:AC1309" si="527">SUBTOTAL(9,N1310:N1312)</f>
        <v>0</v>
      </c>
      <c r="O1309" s="406">
        <f t="shared" si="527"/>
        <v>0</v>
      </c>
      <c r="P1309" s="406">
        <f t="shared" si="527"/>
        <v>0</v>
      </c>
      <c r="Q1309" s="407">
        <f t="shared" si="527"/>
        <v>0</v>
      </c>
      <c r="R1309" s="402">
        <f t="shared" si="527"/>
        <v>0</v>
      </c>
      <c r="S1309" s="406">
        <f t="shared" si="527"/>
        <v>0</v>
      </c>
      <c r="T1309" s="405">
        <f t="shared" si="527"/>
        <v>0</v>
      </c>
      <c r="U1309" s="405">
        <f t="shared" si="527"/>
        <v>0</v>
      </c>
      <c r="V1309" s="405">
        <f t="shared" si="527"/>
        <v>0</v>
      </c>
      <c r="W1309" s="405">
        <f t="shared" si="527"/>
        <v>0</v>
      </c>
      <c r="X1309" s="405">
        <f t="shared" si="527"/>
        <v>0</v>
      </c>
      <c r="Y1309" s="405">
        <f t="shared" si="527"/>
        <v>0</v>
      </c>
      <c r="Z1309" s="405">
        <f t="shared" si="527"/>
        <v>0</v>
      </c>
      <c r="AA1309" s="405">
        <f t="shared" si="527"/>
        <v>0</v>
      </c>
      <c r="AB1309" s="403">
        <f t="shared" si="527"/>
        <v>0</v>
      </c>
      <c r="AC1309" s="399">
        <f t="shared" si="527"/>
        <v>0</v>
      </c>
      <c r="AD1309" s="1743"/>
      <c r="AE1309" s="1083"/>
      <c r="AF1309" s="856"/>
    </row>
    <row r="1310" spans="1:32" ht="15" customHeight="1" outlineLevel="1" x14ac:dyDescent="0.2">
      <c r="A1310" s="11">
        <v>139</v>
      </c>
      <c r="B1310" s="294"/>
      <c r="C1310" s="292"/>
      <c r="D1310" s="292"/>
      <c r="E1310" s="293"/>
      <c r="F1310" s="880" t="str">
        <f>'2. CAD NCCF'!F1310:L1310</f>
        <v>Non-agency RMBS, high rated</v>
      </c>
      <c r="G1310" s="881"/>
      <c r="H1310" s="881"/>
      <c r="I1310" s="881"/>
      <c r="J1310" s="881"/>
      <c r="K1310" s="881"/>
      <c r="L1310" s="882"/>
      <c r="M1310" s="400">
        <f t="shared" ref="M1310:M1312" si="528">M534</f>
        <v>0</v>
      </c>
      <c r="N1310" s="411">
        <f>M1310*(1-'Appx 1. Ref Rates'!$E32)+N534*(1-'Appx 1. Ref Rates'!$E32)</f>
        <v>0</v>
      </c>
      <c r="O1310" s="414">
        <f>O534*(1-'Appx 1. Ref Rates'!$E32)</f>
        <v>0</v>
      </c>
      <c r="P1310" s="414">
        <f>P534*(1-'Appx 1. Ref Rates'!$E32)</f>
        <v>0</v>
      </c>
      <c r="Q1310" s="415">
        <f>Q534*(1-'Appx 1. Ref Rates'!$E32)</f>
        <v>0</v>
      </c>
      <c r="R1310" s="411">
        <f>R534*(1-'Appx 1. Ref Rates'!$E32)</f>
        <v>0</v>
      </c>
      <c r="S1310" s="413">
        <f>S534*(1-'Appx 1. Ref Rates'!$E32)</f>
        <v>0</v>
      </c>
      <c r="T1310" s="413">
        <f>T534*(1-'Appx 1. Ref Rates'!$E32)</f>
        <v>0</v>
      </c>
      <c r="U1310" s="413">
        <f>U534*(1-'Appx 1. Ref Rates'!$E32)</f>
        <v>0</v>
      </c>
      <c r="V1310" s="413">
        <f>V534*(1-'Appx 1. Ref Rates'!$E32)</f>
        <v>0</v>
      </c>
      <c r="W1310" s="413">
        <f>W534*(1-'Appx 1. Ref Rates'!$E32)</f>
        <v>0</v>
      </c>
      <c r="X1310" s="414">
        <f>X534*(1-'Appx 1. Ref Rates'!$E32)</f>
        <v>0</v>
      </c>
      <c r="Y1310" s="413">
        <f>Y534*(1-'Appx 1. Ref Rates'!$E32)</f>
        <v>0</v>
      </c>
      <c r="Z1310" s="413">
        <f>Z534*(1-'Appx 1. Ref Rates'!$E32)</f>
        <v>0</v>
      </c>
      <c r="AA1310" s="413">
        <f>AA534*(1-'Appx 1. Ref Rates'!$E32)</f>
        <v>0</v>
      </c>
      <c r="AB1310" s="413">
        <f>AB534*(1-'Appx 1. Ref Rates'!$E32)</f>
        <v>0</v>
      </c>
      <c r="AC1310" s="400">
        <f t="shared" si="526"/>
        <v>0</v>
      </c>
      <c r="AD1310" s="1743"/>
      <c r="AE1310" s="1083"/>
      <c r="AF1310" s="856"/>
    </row>
    <row r="1311" spans="1:32" ht="15" customHeight="1" outlineLevel="1" x14ac:dyDescent="0.2">
      <c r="A1311" s="11">
        <v>140</v>
      </c>
      <c r="B1311" s="294"/>
      <c r="C1311" s="292"/>
      <c r="D1311" s="292"/>
      <c r="E1311" s="293"/>
      <c r="F1311" s="880" t="str">
        <f>'2. CAD NCCF'!F1311:L1311</f>
        <v>Non-agency RMBS, medium rated</v>
      </c>
      <c r="G1311" s="881"/>
      <c r="H1311" s="881"/>
      <c r="I1311" s="881"/>
      <c r="J1311" s="881"/>
      <c r="K1311" s="881"/>
      <c r="L1311" s="882"/>
      <c r="M1311" s="400">
        <f t="shared" si="528"/>
        <v>0</v>
      </c>
      <c r="N1311" s="411">
        <f>M1311*(1-'Appx 1. Ref Rates'!$E33)+N535*(1-'Appx 1. Ref Rates'!$E33)</f>
        <v>0</v>
      </c>
      <c r="O1311" s="414">
        <f>O535*(1-'Appx 1. Ref Rates'!$E33)</f>
        <v>0</v>
      </c>
      <c r="P1311" s="414">
        <f>P535*(1-'Appx 1. Ref Rates'!$E33)</f>
        <v>0</v>
      </c>
      <c r="Q1311" s="415">
        <f>Q535*(1-'Appx 1. Ref Rates'!$E33)</f>
        <v>0</v>
      </c>
      <c r="R1311" s="411">
        <f>R535*(1-'Appx 1. Ref Rates'!$E33)</f>
        <v>0</v>
      </c>
      <c r="S1311" s="413">
        <f>S535*(1-'Appx 1. Ref Rates'!$E33)</f>
        <v>0</v>
      </c>
      <c r="T1311" s="413">
        <f>T535*(1-'Appx 1. Ref Rates'!$E33)</f>
        <v>0</v>
      </c>
      <c r="U1311" s="413">
        <f>U535*(1-'Appx 1. Ref Rates'!$E33)</f>
        <v>0</v>
      </c>
      <c r="V1311" s="413">
        <f>V535*(1-'Appx 1. Ref Rates'!$E33)</f>
        <v>0</v>
      </c>
      <c r="W1311" s="413">
        <f>W535*(1-'Appx 1. Ref Rates'!$E33)</f>
        <v>0</v>
      </c>
      <c r="X1311" s="414">
        <f>X535*(1-'Appx 1. Ref Rates'!$E33)</f>
        <v>0</v>
      </c>
      <c r="Y1311" s="413">
        <f>Y535*(1-'Appx 1. Ref Rates'!$E33)</f>
        <v>0</v>
      </c>
      <c r="Z1311" s="413">
        <f>Z535*(1-'Appx 1. Ref Rates'!$E33)</f>
        <v>0</v>
      </c>
      <c r="AA1311" s="413">
        <f>AA535*(1-'Appx 1. Ref Rates'!$E33)</f>
        <v>0</v>
      </c>
      <c r="AB1311" s="413">
        <f>AB535*(1-'Appx 1. Ref Rates'!$E33)</f>
        <v>0</v>
      </c>
      <c r="AC1311" s="400">
        <f t="shared" si="526"/>
        <v>0</v>
      </c>
      <c r="AD1311" s="1743"/>
      <c r="AE1311" s="1083"/>
      <c r="AF1311" s="856"/>
    </row>
    <row r="1312" spans="1:32" ht="15" customHeight="1" outlineLevel="1" x14ac:dyDescent="0.2">
      <c r="A1312" s="11">
        <v>141</v>
      </c>
      <c r="B1312" s="294"/>
      <c r="C1312" s="292"/>
      <c r="D1312" s="292"/>
      <c r="E1312" s="293"/>
      <c r="F1312" s="880" t="str">
        <f>'2. CAD NCCF'!F1312:L1312</f>
        <v>Non-agency RMBS, low or not rated</v>
      </c>
      <c r="G1312" s="881"/>
      <c r="H1312" s="881"/>
      <c r="I1312" s="881"/>
      <c r="J1312" s="881"/>
      <c r="K1312" s="881"/>
      <c r="L1312" s="882"/>
      <c r="M1312" s="400">
        <f t="shared" si="528"/>
        <v>0</v>
      </c>
      <c r="N1312" s="411">
        <f>M1312*(1-'Appx 1. Ref Rates'!$E34)+N536*(1-'Appx 1. Ref Rates'!$E34)</f>
        <v>0</v>
      </c>
      <c r="O1312" s="414">
        <f>O536*(1-'Appx 1. Ref Rates'!$E34)</f>
        <v>0</v>
      </c>
      <c r="P1312" s="414">
        <f>P536*(1-'Appx 1. Ref Rates'!$E34)</f>
        <v>0</v>
      </c>
      <c r="Q1312" s="415">
        <f>Q536*(1-'Appx 1. Ref Rates'!$E34)</f>
        <v>0</v>
      </c>
      <c r="R1312" s="411">
        <f>R536*(1-'Appx 1. Ref Rates'!$E34)</f>
        <v>0</v>
      </c>
      <c r="S1312" s="413">
        <f>S536*(1-'Appx 1. Ref Rates'!$E34)</f>
        <v>0</v>
      </c>
      <c r="T1312" s="413">
        <f>T536*(1-'Appx 1. Ref Rates'!$E34)</f>
        <v>0</v>
      </c>
      <c r="U1312" s="413">
        <f>U536*(1-'Appx 1. Ref Rates'!$E34)</f>
        <v>0</v>
      </c>
      <c r="V1312" s="413">
        <f>V536*(1-'Appx 1. Ref Rates'!$E34)</f>
        <v>0</v>
      </c>
      <c r="W1312" s="413">
        <f>W536*(1-'Appx 1. Ref Rates'!$E34)</f>
        <v>0</v>
      </c>
      <c r="X1312" s="414">
        <f>X536*(1-'Appx 1. Ref Rates'!$E34)</f>
        <v>0</v>
      </c>
      <c r="Y1312" s="413">
        <f>Y536*(1-'Appx 1. Ref Rates'!$E34)</f>
        <v>0</v>
      </c>
      <c r="Z1312" s="413">
        <f>Z536*(1-'Appx 1. Ref Rates'!$E34)</f>
        <v>0</v>
      </c>
      <c r="AA1312" s="413">
        <f>AA536*(1-'Appx 1. Ref Rates'!$E34)</f>
        <v>0</v>
      </c>
      <c r="AB1312" s="413">
        <f>AB536*(1-'Appx 1. Ref Rates'!$E34)</f>
        <v>0</v>
      </c>
      <c r="AC1312" s="400">
        <f t="shared" si="526"/>
        <v>0</v>
      </c>
      <c r="AD1312" s="1744"/>
      <c r="AE1312" s="858"/>
      <c r="AF1312" s="859"/>
    </row>
    <row r="1313" spans="1:35" ht="15" customHeight="1" outlineLevel="1" x14ac:dyDescent="0.2">
      <c r="A1313" s="11">
        <v>142</v>
      </c>
      <c r="B1313" s="294"/>
      <c r="C1313" s="292"/>
      <c r="D1313" s="868" t="str">
        <f>'2. CAD NCCF'!D1313:AF1313</f>
        <v>Corporate bonds and paper (CBP)</v>
      </c>
      <c r="E1313" s="869"/>
      <c r="F1313" s="869"/>
      <c r="G1313" s="869"/>
      <c r="H1313" s="869"/>
      <c r="I1313" s="869"/>
      <c r="J1313" s="869"/>
      <c r="K1313" s="869"/>
      <c r="L1313" s="869"/>
      <c r="M1313" s="869"/>
      <c r="N1313" s="869"/>
      <c r="O1313" s="869"/>
      <c r="P1313" s="869"/>
      <c r="Q1313" s="869"/>
      <c r="R1313" s="869"/>
      <c r="S1313" s="869"/>
      <c r="T1313" s="869"/>
      <c r="U1313" s="869"/>
      <c r="V1313" s="869"/>
      <c r="W1313" s="869"/>
      <c r="X1313" s="869"/>
      <c r="Y1313" s="869"/>
      <c r="Z1313" s="869"/>
      <c r="AA1313" s="869"/>
      <c r="AB1313" s="869"/>
      <c r="AC1313" s="869"/>
      <c r="AD1313" s="869"/>
      <c r="AE1313" s="869"/>
      <c r="AF1313" s="870"/>
    </row>
    <row r="1314" spans="1:35" ht="15" customHeight="1" outlineLevel="1" x14ac:dyDescent="0.2">
      <c r="A1314" s="11">
        <v>143</v>
      </c>
      <c r="B1314" s="294"/>
      <c r="C1314" s="292"/>
      <c r="D1314" s="292"/>
      <c r="E1314" s="933" t="str">
        <f>'2. CAD NCCF'!E1314:L1314</f>
        <v>Non-FI issued CBP, high rated</v>
      </c>
      <c r="F1314" s="934"/>
      <c r="G1314" s="934"/>
      <c r="H1314" s="934"/>
      <c r="I1314" s="934"/>
      <c r="J1314" s="934"/>
      <c r="K1314" s="934"/>
      <c r="L1314" s="935"/>
      <c r="M1314" s="399">
        <f>SUBTOTAL(9,M1315:M1316)</f>
        <v>0</v>
      </c>
      <c r="N1314" s="402">
        <f t="shared" ref="N1314:AC1314" si="529">SUBTOTAL(9,N1315:N1316)</f>
        <v>0</v>
      </c>
      <c r="O1314" s="406">
        <f t="shared" si="529"/>
        <v>0</v>
      </c>
      <c r="P1314" s="406">
        <f t="shared" si="529"/>
        <v>0</v>
      </c>
      <c r="Q1314" s="407">
        <f t="shared" si="529"/>
        <v>0</v>
      </c>
      <c r="R1314" s="402">
        <f t="shared" si="529"/>
        <v>0</v>
      </c>
      <c r="S1314" s="406">
        <f t="shared" si="529"/>
        <v>0</v>
      </c>
      <c r="T1314" s="405">
        <f t="shared" si="529"/>
        <v>0</v>
      </c>
      <c r="U1314" s="405">
        <f t="shared" si="529"/>
        <v>0</v>
      </c>
      <c r="V1314" s="405">
        <f t="shared" si="529"/>
        <v>0</v>
      </c>
      <c r="W1314" s="405">
        <f t="shared" si="529"/>
        <v>0</v>
      </c>
      <c r="X1314" s="405">
        <f t="shared" si="529"/>
        <v>0</v>
      </c>
      <c r="Y1314" s="405">
        <f t="shared" si="529"/>
        <v>0</v>
      </c>
      <c r="Z1314" s="405">
        <f t="shared" si="529"/>
        <v>0</v>
      </c>
      <c r="AA1314" s="405">
        <f t="shared" si="529"/>
        <v>0</v>
      </c>
      <c r="AB1314" s="403">
        <f t="shared" si="529"/>
        <v>0</v>
      </c>
      <c r="AC1314" s="399">
        <f t="shared" si="529"/>
        <v>0</v>
      </c>
      <c r="AD1314" s="1671"/>
      <c r="AE1314" s="1567"/>
      <c r="AF1314" s="1573"/>
    </row>
    <row r="1315" spans="1:35" ht="15" customHeight="1" outlineLevel="1" x14ac:dyDescent="0.2">
      <c r="A1315" s="11">
        <v>144</v>
      </c>
      <c r="B1315" s="294"/>
      <c r="C1315" s="292"/>
      <c r="D1315" s="292"/>
      <c r="E1315" s="293"/>
      <c r="F1315" s="880" t="str">
        <f>'2. CAD NCCF'!F1315:L1315</f>
        <v>Non-FI issued unsecured bond and paper, high rated</v>
      </c>
      <c r="G1315" s="881"/>
      <c r="H1315" s="881"/>
      <c r="I1315" s="881"/>
      <c r="J1315" s="881"/>
      <c r="K1315" s="881"/>
      <c r="L1315" s="882"/>
      <c r="M1315" s="400">
        <f t="shared" ref="M1315:M1316" si="530">M539</f>
        <v>0</v>
      </c>
      <c r="N1315" s="411">
        <f>M1315*(1-'Appx 1. Ref Rates'!$E37)+N539*(1-'Appx 1. Ref Rates'!$E37)</f>
        <v>0</v>
      </c>
      <c r="O1315" s="414">
        <f>O539*(1-'Appx 1. Ref Rates'!$E37)</f>
        <v>0</v>
      </c>
      <c r="P1315" s="414">
        <f>P539*(1-'Appx 1. Ref Rates'!$E37)</f>
        <v>0</v>
      </c>
      <c r="Q1315" s="415">
        <f>Q539*(1-'Appx 1. Ref Rates'!$E37)</f>
        <v>0</v>
      </c>
      <c r="R1315" s="411">
        <f>R539*(1-'Appx 1. Ref Rates'!$E37)</f>
        <v>0</v>
      </c>
      <c r="S1315" s="413">
        <f>S539*(1-'Appx 1. Ref Rates'!$E37)</f>
        <v>0</v>
      </c>
      <c r="T1315" s="413">
        <f>T539*(1-'Appx 1. Ref Rates'!$E37)</f>
        <v>0</v>
      </c>
      <c r="U1315" s="413">
        <f>U539*(1-'Appx 1. Ref Rates'!$E37)</f>
        <v>0</v>
      </c>
      <c r="V1315" s="413">
        <f>V539*(1-'Appx 1. Ref Rates'!$E37)</f>
        <v>0</v>
      </c>
      <c r="W1315" s="413">
        <f>W539*(1-'Appx 1. Ref Rates'!$E37)</f>
        <v>0</v>
      </c>
      <c r="X1315" s="414">
        <f>X539*(1-'Appx 1. Ref Rates'!$E37)</f>
        <v>0</v>
      </c>
      <c r="Y1315" s="413">
        <f>Y539*(1-'Appx 1. Ref Rates'!$E37)</f>
        <v>0</v>
      </c>
      <c r="Z1315" s="413">
        <f>Z539*(1-'Appx 1. Ref Rates'!$E37)</f>
        <v>0</v>
      </c>
      <c r="AA1315" s="413">
        <f>AA539*(1-'Appx 1. Ref Rates'!$E37)</f>
        <v>0</v>
      </c>
      <c r="AB1315" s="413">
        <f>AB539*(1-'Appx 1. Ref Rates'!$E37)</f>
        <v>0</v>
      </c>
      <c r="AC1315" s="400">
        <f t="shared" ref="AC1315:AC1334" si="531">AC539</f>
        <v>0</v>
      </c>
      <c r="AD1315" s="1743"/>
      <c r="AE1315" s="1083"/>
      <c r="AF1315" s="856"/>
    </row>
    <row r="1316" spans="1:35" ht="15" customHeight="1" outlineLevel="1" x14ac:dyDescent="0.2">
      <c r="A1316" s="11">
        <v>145</v>
      </c>
      <c r="B1316" s="294"/>
      <c r="C1316" s="292"/>
      <c r="D1316" s="292"/>
      <c r="E1316" s="293"/>
      <c r="F1316" s="880" t="str">
        <f>'2. CAD NCCF'!F1316:L1316</f>
        <v>Non-FI issued covered bonds, high rated</v>
      </c>
      <c r="G1316" s="881"/>
      <c r="H1316" s="881"/>
      <c r="I1316" s="881"/>
      <c r="J1316" s="881"/>
      <c r="K1316" s="881"/>
      <c r="L1316" s="882"/>
      <c r="M1316" s="400">
        <f t="shared" si="530"/>
        <v>0</v>
      </c>
      <c r="N1316" s="411">
        <f>M1316*(1-'Appx 1. Ref Rates'!$E38)+N540*(1-'Appx 1. Ref Rates'!$E38)</f>
        <v>0</v>
      </c>
      <c r="O1316" s="414">
        <f>O540*(1-'Appx 1. Ref Rates'!$E38)</f>
        <v>0</v>
      </c>
      <c r="P1316" s="414">
        <f>P540*(1-'Appx 1. Ref Rates'!$E38)</f>
        <v>0</v>
      </c>
      <c r="Q1316" s="415">
        <f>Q540*(1-'Appx 1. Ref Rates'!$E38)</f>
        <v>0</v>
      </c>
      <c r="R1316" s="411">
        <f>R540*(1-'Appx 1. Ref Rates'!$E38)</f>
        <v>0</v>
      </c>
      <c r="S1316" s="413">
        <f>S540*(1-'Appx 1. Ref Rates'!$E38)</f>
        <v>0</v>
      </c>
      <c r="T1316" s="413">
        <f>T540*(1-'Appx 1. Ref Rates'!$E38)</f>
        <v>0</v>
      </c>
      <c r="U1316" s="413">
        <f>U540*(1-'Appx 1. Ref Rates'!$E38)</f>
        <v>0</v>
      </c>
      <c r="V1316" s="413">
        <f>V540*(1-'Appx 1. Ref Rates'!$E38)</f>
        <v>0</v>
      </c>
      <c r="W1316" s="413">
        <f>W540*(1-'Appx 1. Ref Rates'!$E38)</f>
        <v>0</v>
      </c>
      <c r="X1316" s="414">
        <f>X540*(1-'Appx 1. Ref Rates'!$E38)</f>
        <v>0</v>
      </c>
      <c r="Y1316" s="413">
        <f>Y540*(1-'Appx 1. Ref Rates'!$E38)</f>
        <v>0</v>
      </c>
      <c r="Z1316" s="413">
        <f>Z540*(1-'Appx 1. Ref Rates'!$E38)</f>
        <v>0</v>
      </c>
      <c r="AA1316" s="413">
        <f>AA540*(1-'Appx 1. Ref Rates'!$E38)</f>
        <v>0</v>
      </c>
      <c r="AB1316" s="413">
        <f>AB540*(1-'Appx 1. Ref Rates'!$E38)</f>
        <v>0</v>
      </c>
      <c r="AC1316" s="400">
        <f t="shared" si="531"/>
        <v>0</v>
      </c>
      <c r="AD1316" s="1743"/>
      <c r="AE1316" s="1083"/>
      <c r="AF1316" s="856"/>
    </row>
    <row r="1317" spans="1:35" ht="15" customHeight="1" outlineLevel="1" x14ac:dyDescent="0.2">
      <c r="A1317" s="11">
        <v>146</v>
      </c>
      <c r="B1317" s="294"/>
      <c r="C1317" s="292"/>
      <c r="D1317" s="292"/>
      <c r="E1317" s="877" t="str">
        <f>'2. CAD NCCF'!E1317:L1317</f>
        <v>FI issued CBP, high rated</v>
      </c>
      <c r="F1317" s="878"/>
      <c r="G1317" s="878"/>
      <c r="H1317" s="878"/>
      <c r="I1317" s="878"/>
      <c r="J1317" s="878"/>
      <c r="K1317" s="878"/>
      <c r="L1317" s="879"/>
      <c r="M1317" s="399">
        <f>SUBTOTAL(9,M1318:M1320)</f>
        <v>0</v>
      </c>
      <c r="N1317" s="402">
        <f t="shared" ref="N1317:AC1317" si="532">SUBTOTAL(9,N1318:N1320)</f>
        <v>0</v>
      </c>
      <c r="O1317" s="406">
        <f t="shared" si="532"/>
        <v>0</v>
      </c>
      <c r="P1317" s="406">
        <f t="shared" si="532"/>
        <v>0</v>
      </c>
      <c r="Q1317" s="407">
        <f t="shared" si="532"/>
        <v>0</v>
      </c>
      <c r="R1317" s="402">
        <f t="shared" si="532"/>
        <v>0</v>
      </c>
      <c r="S1317" s="406">
        <f t="shared" si="532"/>
        <v>0</v>
      </c>
      <c r="T1317" s="405">
        <f t="shared" si="532"/>
        <v>0</v>
      </c>
      <c r="U1317" s="405">
        <f t="shared" si="532"/>
        <v>0</v>
      </c>
      <c r="V1317" s="405">
        <f t="shared" si="532"/>
        <v>0</v>
      </c>
      <c r="W1317" s="405">
        <f t="shared" si="532"/>
        <v>0</v>
      </c>
      <c r="X1317" s="405">
        <f t="shared" si="532"/>
        <v>0</v>
      </c>
      <c r="Y1317" s="405">
        <f t="shared" si="532"/>
        <v>0</v>
      </c>
      <c r="Z1317" s="405">
        <f t="shared" si="532"/>
        <v>0</v>
      </c>
      <c r="AA1317" s="405">
        <f t="shared" si="532"/>
        <v>0</v>
      </c>
      <c r="AB1317" s="403">
        <f t="shared" si="532"/>
        <v>0</v>
      </c>
      <c r="AC1317" s="399">
        <f t="shared" si="532"/>
        <v>0</v>
      </c>
      <c r="AD1317" s="1743"/>
      <c r="AE1317" s="1083"/>
      <c r="AF1317" s="856"/>
    </row>
    <row r="1318" spans="1:35" ht="15" customHeight="1" outlineLevel="1" x14ac:dyDescent="0.2">
      <c r="A1318" s="11">
        <v>147</v>
      </c>
      <c r="B1318" s="294"/>
      <c r="C1318" s="292"/>
      <c r="D1318" s="292"/>
      <c r="E1318" s="293"/>
      <c r="F1318" s="880" t="str">
        <f>'2. CAD NCCF'!F1318:L1318</f>
        <v>FI issued unsecured bonds and paper, high rated</v>
      </c>
      <c r="G1318" s="881"/>
      <c r="H1318" s="881"/>
      <c r="I1318" s="881"/>
      <c r="J1318" s="881"/>
      <c r="K1318" s="881"/>
      <c r="L1318" s="882"/>
      <c r="M1318" s="400">
        <f t="shared" ref="M1318:M1320" si="533">M542</f>
        <v>0</v>
      </c>
      <c r="N1318" s="411">
        <f>M1318*(1-'Appx 1. Ref Rates'!$E40)+N542*(1-'Appx 1. Ref Rates'!$E40)</f>
        <v>0</v>
      </c>
      <c r="O1318" s="414">
        <f>O542*(1-'Appx 1. Ref Rates'!$E40)</f>
        <v>0</v>
      </c>
      <c r="P1318" s="414">
        <f>P542*(1-'Appx 1. Ref Rates'!$E40)</f>
        <v>0</v>
      </c>
      <c r="Q1318" s="415">
        <f>Q542*(1-'Appx 1. Ref Rates'!$E40)</f>
        <v>0</v>
      </c>
      <c r="R1318" s="411">
        <f>R542*(1-'Appx 1. Ref Rates'!$E40)</f>
        <v>0</v>
      </c>
      <c r="S1318" s="413">
        <f>S542*(1-'Appx 1. Ref Rates'!$E40)</f>
        <v>0</v>
      </c>
      <c r="T1318" s="413">
        <f>T542*(1-'Appx 1. Ref Rates'!$E40)</f>
        <v>0</v>
      </c>
      <c r="U1318" s="413">
        <f>U542*(1-'Appx 1. Ref Rates'!$E40)</f>
        <v>0</v>
      </c>
      <c r="V1318" s="413">
        <f>V542*(1-'Appx 1. Ref Rates'!$E40)</f>
        <v>0</v>
      </c>
      <c r="W1318" s="413">
        <f>W542*(1-'Appx 1. Ref Rates'!$E40)</f>
        <v>0</v>
      </c>
      <c r="X1318" s="414">
        <f>X542*(1-'Appx 1. Ref Rates'!$E40)</f>
        <v>0</v>
      </c>
      <c r="Y1318" s="413">
        <f>Y542*(1-'Appx 1. Ref Rates'!$E40)</f>
        <v>0</v>
      </c>
      <c r="Z1318" s="413">
        <f>Z542*(1-'Appx 1. Ref Rates'!$E40)</f>
        <v>0</v>
      </c>
      <c r="AA1318" s="413">
        <f>AA542*(1-'Appx 1. Ref Rates'!$E40)</f>
        <v>0</v>
      </c>
      <c r="AB1318" s="413">
        <f>AB542*(1-'Appx 1. Ref Rates'!$E40)</f>
        <v>0</v>
      </c>
      <c r="AC1318" s="400">
        <f t="shared" si="531"/>
        <v>0</v>
      </c>
      <c r="AD1318" s="1743"/>
      <c r="AE1318" s="1083"/>
      <c r="AF1318" s="856"/>
    </row>
    <row r="1319" spans="1:35" ht="15" customHeight="1" outlineLevel="1" x14ac:dyDescent="0.2">
      <c r="A1319" s="11">
        <v>148</v>
      </c>
      <c r="B1319" s="294"/>
      <c r="C1319" s="292"/>
      <c r="D1319" s="292"/>
      <c r="E1319" s="293"/>
      <c r="F1319" s="880" t="str">
        <f>'2. CAD NCCF'!F1319:L1319</f>
        <v>FI issued covered bonds, high rated</v>
      </c>
      <c r="G1319" s="881"/>
      <c r="H1319" s="881"/>
      <c r="I1319" s="881"/>
      <c r="J1319" s="881"/>
      <c r="K1319" s="881"/>
      <c r="L1319" s="882"/>
      <c r="M1319" s="400">
        <f t="shared" si="533"/>
        <v>0</v>
      </c>
      <c r="N1319" s="411">
        <f>M1319*(1-'Appx 1. Ref Rates'!$E41)+N543*(1-'Appx 1. Ref Rates'!$E41)</f>
        <v>0</v>
      </c>
      <c r="O1319" s="414">
        <f>O543*(1-'Appx 1. Ref Rates'!$E41)</f>
        <v>0</v>
      </c>
      <c r="P1319" s="414">
        <f>P543*(1-'Appx 1. Ref Rates'!$E41)</f>
        <v>0</v>
      </c>
      <c r="Q1319" s="415">
        <f>Q543*(1-'Appx 1. Ref Rates'!$E41)</f>
        <v>0</v>
      </c>
      <c r="R1319" s="411">
        <f>R543*(1-'Appx 1. Ref Rates'!$E41)</f>
        <v>0</v>
      </c>
      <c r="S1319" s="413">
        <f>S543*(1-'Appx 1. Ref Rates'!$E41)</f>
        <v>0</v>
      </c>
      <c r="T1319" s="413">
        <f>T543*(1-'Appx 1. Ref Rates'!$E41)</f>
        <v>0</v>
      </c>
      <c r="U1319" s="413">
        <f>U543*(1-'Appx 1. Ref Rates'!$E41)</f>
        <v>0</v>
      </c>
      <c r="V1319" s="413">
        <f>V543*(1-'Appx 1. Ref Rates'!$E41)</f>
        <v>0</v>
      </c>
      <c r="W1319" s="413">
        <f>W543*(1-'Appx 1. Ref Rates'!$E41)</f>
        <v>0</v>
      </c>
      <c r="X1319" s="414">
        <f>X543*(1-'Appx 1. Ref Rates'!$E41)</f>
        <v>0</v>
      </c>
      <c r="Y1319" s="413">
        <f>Y543*(1-'Appx 1. Ref Rates'!$E41)</f>
        <v>0</v>
      </c>
      <c r="Z1319" s="413">
        <f>Z543*(1-'Appx 1. Ref Rates'!$E41)</f>
        <v>0</v>
      </c>
      <c r="AA1319" s="413">
        <f>AA543*(1-'Appx 1. Ref Rates'!$E41)</f>
        <v>0</v>
      </c>
      <c r="AB1319" s="413">
        <f>AB543*(1-'Appx 1. Ref Rates'!$E41)</f>
        <v>0</v>
      </c>
      <c r="AC1319" s="400">
        <f t="shared" si="531"/>
        <v>0</v>
      </c>
      <c r="AD1319" s="1743"/>
      <c r="AE1319" s="1083"/>
      <c r="AF1319" s="856"/>
    </row>
    <row r="1320" spans="1:35" ht="15" customHeight="1" outlineLevel="1" x14ac:dyDescent="0.2">
      <c r="A1320" s="11">
        <v>149</v>
      </c>
      <c r="B1320" s="294"/>
      <c r="C1320" s="292"/>
      <c r="D1320" s="292"/>
      <c r="E1320" s="293"/>
      <c r="F1320" s="880" t="str">
        <f>'2. CAD NCCF'!F1320:L1320</f>
        <v>FI issued jumbo covered bonds, high rated</v>
      </c>
      <c r="G1320" s="881"/>
      <c r="H1320" s="881"/>
      <c r="I1320" s="881"/>
      <c r="J1320" s="881"/>
      <c r="K1320" s="881"/>
      <c r="L1320" s="882"/>
      <c r="M1320" s="400">
        <f t="shared" si="533"/>
        <v>0</v>
      </c>
      <c r="N1320" s="411">
        <f>M1320*(1-'Appx 1. Ref Rates'!$E42)+N544*(1-'Appx 1. Ref Rates'!$E42)</f>
        <v>0</v>
      </c>
      <c r="O1320" s="414">
        <f>O544*(1-'Appx 1. Ref Rates'!$E42)</f>
        <v>0</v>
      </c>
      <c r="P1320" s="414">
        <f>P544*(1-'Appx 1. Ref Rates'!$E42)</f>
        <v>0</v>
      </c>
      <c r="Q1320" s="415">
        <f>Q544*(1-'Appx 1. Ref Rates'!$E42)</f>
        <v>0</v>
      </c>
      <c r="R1320" s="411">
        <f>R544*(1-'Appx 1. Ref Rates'!$E42)</f>
        <v>0</v>
      </c>
      <c r="S1320" s="413">
        <f>S544*(1-'Appx 1. Ref Rates'!$E42)</f>
        <v>0</v>
      </c>
      <c r="T1320" s="413">
        <f>T544*(1-'Appx 1. Ref Rates'!$E42)</f>
        <v>0</v>
      </c>
      <c r="U1320" s="413">
        <f>U544*(1-'Appx 1. Ref Rates'!$E42)</f>
        <v>0</v>
      </c>
      <c r="V1320" s="413">
        <f>V544*(1-'Appx 1. Ref Rates'!$E42)</f>
        <v>0</v>
      </c>
      <c r="W1320" s="413">
        <f>W544*(1-'Appx 1. Ref Rates'!$E42)</f>
        <v>0</v>
      </c>
      <c r="X1320" s="414">
        <f>X544*(1-'Appx 1. Ref Rates'!$E42)</f>
        <v>0</v>
      </c>
      <c r="Y1320" s="413">
        <f>Y544*(1-'Appx 1. Ref Rates'!$E42)</f>
        <v>0</v>
      </c>
      <c r="Z1320" s="413">
        <f>Z544*(1-'Appx 1. Ref Rates'!$E42)</f>
        <v>0</v>
      </c>
      <c r="AA1320" s="413">
        <f>AA544*(1-'Appx 1. Ref Rates'!$E42)</f>
        <v>0</v>
      </c>
      <c r="AB1320" s="413">
        <f>AB544*(1-'Appx 1. Ref Rates'!$E42)</f>
        <v>0</v>
      </c>
      <c r="AC1320" s="400">
        <f t="shared" si="531"/>
        <v>0</v>
      </c>
      <c r="AD1320" s="1743"/>
      <c r="AE1320" s="1083"/>
      <c r="AF1320" s="856"/>
      <c r="AI1320" s="4" t="s">
        <v>6</v>
      </c>
    </row>
    <row r="1321" spans="1:35" ht="15" customHeight="1" outlineLevel="1" x14ac:dyDescent="0.2">
      <c r="A1321" s="11">
        <v>150</v>
      </c>
      <c r="B1321" s="294"/>
      <c r="C1321" s="292"/>
      <c r="D1321" s="292"/>
      <c r="E1321" s="877" t="str">
        <f>'2. CAD NCCF'!E1321:L1321</f>
        <v>Non-FI issued CBP, medium rated</v>
      </c>
      <c r="F1321" s="878"/>
      <c r="G1321" s="878"/>
      <c r="H1321" s="878"/>
      <c r="I1321" s="878"/>
      <c r="J1321" s="878"/>
      <c r="K1321" s="878"/>
      <c r="L1321" s="879"/>
      <c r="M1321" s="399">
        <f>SUBTOTAL(9,M1322:M1323)</f>
        <v>0</v>
      </c>
      <c r="N1321" s="402">
        <f t="shared" ref="N1321:AC1321" si="534">SUBTOTAL(9,N1322:N1323)</f>
        <v>0</v>
      </c>
      <c r="O1321" s="406">
        <f t="shared" si="534"/>
        <v>0</v>
      </c>
      <c r="P1321" s="406">
        <f t="shared" si="534"/>
        <v>0</v>
      </c>
      <c r="Q1321" s="407">
        <f t="shared" si="534"/>
        <v>0</v>
      </c>
      <c r="R1321" s="402">
        <f t="shared" si="534"/>
        <v>0</v>
      </c>
      <c r="S1321" s="406">
        <f t="shared" si="534"/>
        <v>0</v>
      </c>
      <c r="T1321" s="405">
        <f t="shared" si="534"/>
        <v>0</v>
      </c>
      <c r="U1321" s="405">
        <f t="shared" si="534"/>
        <v>0</v>
      </c>
      <c r="V1321" s="405">
        <f t="shared" si="534"/>
        <v>0</v>
      </c>
      <c r="W1321" s="405">
        <f t="shared" si="534"/>
        <v>0</v>
      </c>
      <c r="X1321" s="405">
        <f t="shared" si="534"/>
        <v>0</v>
      </c>
      <c r="Y1321" s="405">
        <f t="shared" si="534"/>
        <v>0</v>
      </c>
      <c r="Z1321" s="405">
        <f t="shared" si="534"/>
        <v>0</v>
      </c>
      <c r="AA1321" s="405">
        <f t="shared" si="534"/>
        <v>0</v>
      </c>
      <c r="AB1321" s="403">
        <f t="shared" si="534"/>
        <v>0</v>
      </c>
      <c r="AC1321" s="399">
        <f t="shared" si="534"/>
        <v>0</v>
      </c>
      <c r="AD1321" s="1743"/>
      <c r="AE1321" s="1083"/>
      <c r="AF1321" s="856"/>
    </row>
    <row r="1322" spans="1:35" ht="15" customHeight="1" outlineLevel="1" x14ac:dyDescent="0.2">
      <c r="A1322" s="11">
        <v>151</v>
      </c>
      <c r="B1322" s="294"/>
      <c r="C1322" s="292"/>
      <c r="D1322" s="292"/>
      <c r="E1322" s="293"/>
      <c r="F1322" s="880" t="str">
        <f>'2. CAD NCCF'!F1322:L1322</f>
        <v>Non-FI issued unsecured bonds and paper, medium rated</v>
      </c>
      <c r="G1322" s="881"/>
      <c r="H1322" s="881"/>
      <c r="I1322" s="881"/>
      <c r="J1322" s="881"/>
      <c r="K1322" s="881"/>
      <c r="L1322" s="882"/>
      <c r="M1322" s="400">
        <f t="shared" ref="M1322:M1323" si="535">M546</f>
        <v>0</v>
      </c>
      <c r="N1322" s="411">
        <f>M1322*(1-'Appx 1. Ref Rates'!$E44)+N546*(1-'Appx 1. Ref Rates'!$E44)</f>
        <v>0</v>
      </c>
      <c r="O1322" s="414">
        <f>O546*(1-'Appx 1. Ref Rates'!$E44)</f>
        <v>0</v>
      </c>
      <c r="P1322" s="414">
        <f>P546*(1-'Appx 1. Ref Rates'!$E44)</f>
        <v>0</v>
      </c>
      <c r="Q1322" s="415">
        <f>Q546*(1-'Appx 1. Ref Rates'!$E44)</f>
        <v>0</v>
      </c>
      <c r="R1322" s="411">
        <f>R546*(1-'Appx 1. Ref Rates'!$E44)</f>
        <v>0</v>
      </c>
      <c r="S1322" s="413">
        <f>S546*(1-'Appx 1. Ref Rates'!$E44)</f>
        <v>0</v>
      </c>
      <c r="T1322" s="413">
        <f>T546*(1-'Appx 1. Ref Rates'!$E44)</f>
        <v>0</v>
      </c>
      <c r="U1322" s="413">
        <f>U546*(1-'Appx 1. Ref Rates'!$E44)</f>
        <v>0</v>
      </c>
      <c r="V1322" s="413">
        <f>V546*(1-'Appx 1. Ref Rates'!$E44)</f>
        <v>0</v>
      </c>
      <c r="W1322" s="413">
        <f>W546*(1-'Appx 1. Ref Rates'!$E44)</f>
        <v>0</v>
      </c>
      <c r="X1322" s="414">
        <f>X546*(1-'Appx 1. Ref Rates'!$E44)</f>
        <v>0</v>
      </c>
      <c r="Y1322" s="413">
        <f>Y546*(1-'Appx 1. Ref Rates'!$E44)</f>
        <v>0</v>
      </c>
      <c r="Z1322" s="413">
        <f>Z546*(1-'Appx 1. Ref Rates'!$E44)</f>
        <v>0</v>
      </c>
      <c r="AA1322" s="413">
        <f>AA546*(1-'Appx 1. Ref Rates'!$E44)</f>
        <v>0</v>
      </c>
      <c r="AB1322" s="413">
        <f>AB546*(1-'Appx 1. Ref Rates'!$E44)</f>
        <v>0</v>
      </c>
      <c r="AC1322" s="400">
        <f t="shared" si="531"/>
        <v>0</v>
      </c>
      <c r="AD1322" s="1743"/>
      <c r="AE1322" s="1083"/>
      <c r="AF1322" s="856"/>
    </row>
    <row r="1323" spans="1:35" ht="15" customHeight="1" outlineLevel="1" x14ac:dyDescent="0.2">
      <c r="A1323" s="11">
        <v>152</v>
      </c>
      <c r="B1323" s="294"/>
      <c r="C1323" s="292"/>
      <c r="D1323" s="292"/>
      <c r="E1323" s="293"/>
      <c r="F1323" s="880" t="str">
        <f>'2. CAD NCCF'!F1323:L1323</f>
        <v>Non-FI issued covered bonds, medium rated</v>
      </c>
      <c r="G1323" s="881"/>
      <c r="H1323" s="881"/>
      <c r="I1323" s="881"/>
      <c r="J1323" s="881"/>
      <c r="K1323" s="881"/>
      <c r="L1323" s="882"/>
      <c r="M1323" s="400">
        <f t="shared" si="535"/>
        <v>0</v>
      </c>
      <c r="N1323" s="411">
        <f>M1323*(1-'Appx 1. Ref Rates'!$E45)+N547*(1-'Appx 1. Ref Rates'!$E45)</f>
        <v>0</v>
      </c>
      <c r="O1323" s="414">
        <f>O547*(1-'Appx 1. Ref Rates'!$E45)</f>
        <v>0</v>
      </c>
      <c r="P1323" s="414">
        <f>P547*(1-'Appx 1. Ref Rates'!$E45)</f>
        <v>0</v>
      </c>
      <c r="Q1323" s="415">
        <f>Q547*(1-'Appx 1. Ref Rates'!$E45)</f>
        <v>0</v>
      </c>
      <c r="R1323" s="411">
        <f>R547*(1-'Appx 1. Ref Rates'!$E45)</f>
        <v>0</v>
      </c>
      <c r="S1323" s="413">
        <f>S547*(1-'Appx 1. Ref Rates'!$E45)</f>
        <v>0</v>
      </c>
      <c r="T1323" s="413">
        <f>T547*(1-'Appx 1. Ref Rates'!$E45)</f>
        <v>0</v>
      </c>
      <c r="U1323" s="413">
        <f>U547*(1-'Appx 1. Ref Rates'!$E45)</f>
        <v>0</v>
      </c>
      <c r="V1323" s="413">
        <f>V547*(1-'Appx 1. Ref Rates'!$E45)</f>
        <v>0</v>
      </c>
      <c r="W1323" s="413">
        <f>W547*(1-'Appx 1. Ref Rates'!$E45)</f>
        <v>0</v>
      </c>
      <c r="X1323" s="414">
        <f>X547*(1-'Appx 1. Ref Rates'!$E45)</f>
        <v>0</v>
      </c>
      <c r="Y1323" s="413">
        <f>Y547*(1-'Appx 1. Ref Rates'!$E45)</f>
        <v>0</v>
      </c>
      <c r="Z1323" s="413">
        <f>Z547*(1-'Appx 1. Ref Rates'!$E45)</f>
        <v>0</v>
      </c>
      <c r="AA1323" s="413">
        <f>AA547*(1-'Appx 1. Ref Rates'!$E45)</f>
        <v>0</v>
      </c>
      <c r="AB1323" s="413">
        <f>AB547*(1-'Appx 1. Ref Rates'!$E45)</f>
        <v>0</v>
      </c>
      <c r="AC1323" s="400">
        <f t="shared" si="531"/>
        <v>0</v>
      </c>
      <c r="AD1323" s="1743"/>
      <c r="AE1323" s="1083"/>
      <c r="AF1323" s="856"/>
    </row>
    <row r="1324" spans="1:35" ht="15" customHeight="1" outlineLevel="1" x14ac:dyDescent="0.2">
      <c r="A1324" s="11">
        <v>153</v>
      </c>
      <c r="B1324" s="294"/>
      <c r="C1324" s="292"/>
      <c r="D1324" s="292"/>
      <c r="E1324" s="877" t="str">
        <f>'2. CAD NCCF'!E1324:L1324</f>
        <v>FI issued CBP, medium rated</v>
      </c>
      <c r="F1324" s="878"/>
      <c r="G1324" s="878"/>
      <c r="H1324" s="878"/>
      <c r="I1324" s="878"/>
      <c r="J1324" s="878"/>
      <c r="K1324" s="878"/>
      <c r="L1324" s="879"/>
      <c r="M1324" s="399">
        <f>SUBTOTAL(9,M1325:M1327)</f>
        <v>0</v>
      </c>
      <c r="N1324" s="402">
        <f t="shared" ref="N1324:AC1324" si="536">SUBTOTAL(9,N1325:N1327)</f>
        <v>0</v>
      </c>
      <c r="O1324" s="406">
        <f t="shared" si="536"/>
        <v>0</v>
      </c>
      <c r="P1324" s="406">
        <f t="shared" si="536"/>
        <v>0</v>
      </c>
      <c r="Q1324" s="407">
        <f t="shared" si="536"/>
        <v>0</v>
      </c>
      <c r="R1324" s="402">
        <f t="shared" si="536"/>
        <v>0</v>
      </c>
      <c r="S1324" s="406">
        <f t="shared" si="536"/>
        <v>0</v>
      </c>
      <c r="T1324" s="405">
        <f t="shared" si="536"/>
        <v>0</v>
      </c>
      <c r="U1324" s="405">
        <f t="shared" si="536"/>
        <v>0</v>
      </c>
      <c r="V1324" s="405">
        <f t="shared" si="536"/>
        <v>0</v>
      </c>
      <c r="W1324" s="405">
        <f t="shared" si="536"/>
        <v>0</v>
      </c>
      <c r="X1324" s="405">
        <f t="shared" si="536"/>
        <v>0</v>
      </c>
      <c r="Y1324" s="405">
        <f t="shared" si="536"/>
        <v>0</v>
      </c>
      <c r="Z1324" s="405">
        <f t="shared" si="536"/>
        <v>0</v>
      </c>
      <c r="AA1324" s="405">
        <f t="shared" si="536"/>
        <v>0</v>
      </c>
      <c r="AB1324" s="403">
        <f t="shared" si="536"/>
        <v>0</v>
      </c>
      <c r="AC1324" s="399">
        <f t="shared" si="536"/>
        <v>0</v>
      </c>
      <c r="AD1324" s="1743"/>
      <c r="AE1324" s="1083"/>
      <c r="AF1324" s="856"/>
    </row>
    <row r="1325" spans="1:35" ht="15" customHeight="1" outlineLevel="1" x14ac:dyDescent="0.2">
      <c r="A1325" s="11">
        <v>154</v>
      </c>
      <c r="B1325" s="294"/>
      <c r="C1325" s="292"/>
      <c r="D1325" s="292"/>
      <c r="E1325" s="293"/>
      <c r="F1325" s="880" t="str">
        <f>'2. CAD NCCF'!F1325:L1325</f>
        <v>FI issued unsecured bonds and paper, medium rated</v>
      </c>
      <c r="G1325" s="881"/>
      <c r="H1325" s="881"/>
      <c r="I1325" s="881"/>
      <c r="J1325" s="881"/>
      <c r="K1325" s="881"/>
      <c r="L1325" s="882"/>
      <c r="M1325" s="400">
        <f t="shared" ref="M1325:M1327" si="537">M549</f>
        <v>0</v>
      </c>
      <c r="N1325" s="411">
        <f>M1325*(1-'Appx 1. Ref Rates'!$E47)+N549*(1-'Appx 1. Ref Rates'!$E47)</f>
        <v>0</v>
      </c>
      <c r="O1325" s="414">
        <f>O549*(1-'Appx 1. Ref Rates'!$E47)</f>
        <v>0</v>
      </c>
      <c r="P1325" s="414">
        <f>P549*(1-'Appx 1. Ref Rates'!$E47)</f>
        <v>0</v>
      </c>
      <c r="Q1325" s="415">
        <f>Q549*(1-'Appx 1. Ref Rates'!$E47)</f>
        <v>0</v>
      </c>
      <c r="R1325" s="411">
        <f>R549*(1-'Appx 1. Ref Rates'!$E47)</f>
        <v>0</v>
      </c>
      <c r="S1325" s="413">
        <f>S549*(1-'Appx 1. Ref Rates'!$E47)</f>
        <v>0</v>
      </c>
      <c r="T1325" s="413">
        <f>T549*(1-'Appx 1. Ref Rates'!$E47)</f>
        <v>0</v>
      </c>
      <c r="U1325" s="413">
        <f>U549*(1-'Appx 1. Ref Rates'!$E47)</f>
        <v>0</v>
      </c>
      <c r="V1325" s="413">
        <f>V549*(1-'Appx 1. Ref Rates'!$E47)</f>
        <v>0</v>
      </c>
      <c r="W1325" s="413">
        <f>W549*(1-'Appx 1. Ref Rates'!$E47)</f>
        <v>0</v>
      </c>
      <c r="X1325" s="414">
        <f>X549*(1-'Appx 1. Ref Rates'!$E47)</f>
        <v>0</v>
      </c>
      <c r="Y1325" s="413">
        <f>Y549*(1-'Appx 1. Ref Rates'!$E47)</f>
        <v>0</v>
      </c>
      <c r="Z1325" s="413">
        <f>Z549*(1-'Appx 1. Ref Rates'!$E47)</f>
        <v>0</v>
      </c>
      <c r="AA1325" s="413">
        <f>AA549*(1-'Appx 1. Ref Rates'!$E47)</f>
        <v>0</v>
      </c>
      <c r="AB1325" s="413">
        <f>AB549*(1-'Appx 1. Ref Rates'!$E47)</f>
        <v>0</v>
      </c>
      <c r="AC1325" s="400">
        <f t="shared" si="531"/>
        <v>0</v>
      </c>
      <c r="AD1325" s="1743"/>
      <c r="AE1325" s="1083"/>
      <c r="AF1325" s="856"/>
    </row>
    <row r="1326" spans="1:35" ht="15" customHeight="1" outlineLevel="1" x14ac:dyDescent="0.2">
      <c r="A1326" s="11">
        <v>155</v>
      </c>
      <c r="B1326" s="294"/>
      <c r="C1326" s="292"/>
      <c r="D1326" s="292"/>
      <c r="E1326" s="293"/>
      <c r="F1326" s="880" t="str">
        <f>'2. CAD NCCF'!F1326:L1326</f>
        <v>FI issued covered bonds, medium rated</v>
      </c>
      <c r="G1326" s="881"/>
      <c r="H1326" s="881"/>
      <c r="I1326" s="881"/>
      <c r="J1326" s="881"/>
      <c r="K1326" s="881"/>
      <c r="L1326" s="882"/>
      <c r="M1326" s="400">
        <f t="shared" si="537"/>
        <v>0</v>
      </c>
      <c r="N1326" s="411">
        <f>M1326*(1-'Appx 1. Ref Rates'!$E48)+N550*(1-'Appx 1. Ref Rates'!$E48)</f>
        <v>0</v>
      </c>
      <c r="O1326" s="414">
        <f>O550*(1-'Appx 1. Ref Rates'!$E48)</f>
        <v>0</v>
      </c>
      <c r="P1326" s="414">
        <f>P550*(1-'Appx 1. Ref Rates'!$E48)</f>
        <v>0</v>
      </c>
      <c r="Q1326" s="415">
        <f>Q550*(1-'Appx 1. Ref Rates'!$E48)</f>
        <v>0</v>
      </c>
      <c r="R1326" s="411">
        <f>R550*(1-'Appx 1. Ref Rates'!$E48)</f>
        <v>0</v>
      </c>
      <c r="S1326" s="413">
        <f>S550*(1-'Appx 1. Ref Rates'!$E48)</f>
        <v>0</v>
      </c>
      <c r="T1326" s="413">
        <f>T550*(1-'Appx 1. Ref Rates'!$E48)</f>
        <v>0</v>
      </c>
      <c r="U1326" s="413">
        <f>U550*(1-'Appx 1. Ref Rates'!$E48)</f>
        <v>0</v>
      </c>
      <c r="V1326" s="413">
        <f>V550*(1-'Appx 1. Ref Rates'!$E48)</f>
        <v>0</v>
      </c>
      <c r="W1326" s="413">
        <f>W550*(1-'Appx 1. Ref Rates'!$E48)</f>
        <v>0</v>
      </c>
      <c r="X1326" s="414">
        <f>X550*(1-'Appx 1. Ref Rates'!$E48)</f>
        <v>0</v>
      </c>
      <c r="Y1326" s="413">
        <f>Y550*(1-'Appx 1. Ref Rates'!$E48)</f>
        <v>0</v>
      </c>
      <c r="Z1326" s="413">
        <f>Z550*(1-'Appx 1. Ref Rates'!$E48)</f>
        <v>0</v>
      </c>
      <c r="AA1326" s="413">
        <f>AA550*(1-'Appx 1. Ref Rates'!$E48)</f>
        <v>0</v>
      </c>
      <c r="AB1326" s="413">
        <f>AB550*(1-'Appx 1. Ref Rates'!$E48)</f>
        <v>0</v>
      </c>
      <c r="AC1326" s="400">
        <f t="shared" si="531"/>
        <v>0</v>
      </c>
      <c r="AD1326" s="1743"/>
      <c r="AE1326" s="1083"/>
      <c r="AF1326" s="856"/>
    </row>
    <row r="1327" spans="1:35" ht="15" customHeight="1" outlineLevel="1" x14ac:dyDescent="0.2">
      <c r="A1327" s="11">
        <v>156</v>
      </c>
      <c r="B1327" s="294"/>
      <c r="C1327" s="292"/>
      <c r="D1327" s="292"/>
      <c r="E1327" s="293"/>
      <c r="F1327" s="880" t="str">
        <f>'2. CAD NCCF'!F1327:L1327</f>
        <v>FI issued jumbo covered bonds, medium rated</v>
      </c>
      <c r="G1327" s="881"/>
      <c r="H1327" s="881"/>
      <c r="I1327" s="881"/>
      <c r="J1327" s="881"/>
      <c r="K1327" s="881"/>
      <c r="L1327" s="882"/>
      <c r="M1327" s="400">
        <f t="shared" si="537"/>
        <v>0</v>
      </c>
      <c r="N1327" s="411">
        <f>M1327*(1-'Appx 1. Ref Rates'!$E49)+N551*(1-'Appx 1. Ref Rates'!$E49)</f>
        <v>0</v>
      </c>
      <c r="O1327" s="414">
        <f>O551*(1-'Appx 1. Ref Rates'!$E49)</f>
        <v>0</v>
      </c>
      <c r="P1327" s="414">
        <f>P551*(1-'Appx 1. Ref Rates'!$E49)</f>
        <v>0</v>
      </c>
      <c r="Q1327" s="415">
        <f>Q551*(1-'Appx 1. Ref Rates'!$E49)</f>
        <v>0</v>
      </c>
      <c r="R1327" s="411">
        <f>R551*(1-'Appx 1. Ref Rates'!$E49)</f>
        <v>0</v>
      </c>
      <c r="S1327" s="413">
        <f>S551*(1-'Appx 1. Ref Rates'!$E49)</f>
        <v>0</v>
      </c>
      <c r="T1327" s="413">
        <f>T551*(1-'Appx 1. Ref Rates'!$E49)</f>
        <v>0</v>
      </c>
      <c r="U1327" s="413">
        <f>U551*(1-'Appx 1. Ref Rates'!$E49)</f>
        <v>0</v>
      </c>
      <c r="V1327" s="413">
        <f>V551*(1-'Appx 1. Ref Rates'!$E49)</f>
        <v>0</v>
      </c>
      <c r="W1327" s="413">
        <f>W551*(1-'Appx 1. Ref Rates'!$E49)</f>
        <v>0</v>
      </c>
      <c r="X1327" s="414">
        <f>X551*(1-'Appx 1. Ref Rates'!$E49)</f>
        <v>0</v>
      </c>
      <c r="Y1327" s="413">
        <f>Y551*(1-'Appx 1. Ref Rates'!$E49)</f>
        <v>0</v>
      </c>
      <c r="Z1327" s="413">
        <f>Z551*(1-'Appx 1. Ref Rates'!$E49)</f>
        <v>0</v>
      </c>
      <c r="AA1327" s="413">
        <f>AA551*(1-'Appx 1. Ref Rates'!$E49)</f>
        <v>0</v>
      </c>
      <c r="AB1327" s="413">
        <f>AB551*(1-'Appx 1. Ref Rates'!$E49)</f>
        <v>0</v>
      </c>
      <c r="AC1327" s="400">
        <f t="shared" si="531"/>
        <v>0</v>
      </c>
      <c r="AD1327" s="1743"/>
      <c r="AE1327" s="1083"/>
      <c r="AF1327" s="856"/>
    </row>
    <row r="1328" spans="1:35" ht="15" customHeight="1" outlineLevel="1" x14ac:dyDescent="0.2">
      <c r="A1328" s="11">
        <v>157</v>
      </c>
      <c r="B1328" s="294"/>
      <c r="C1328" s="292"/>
      <c r="D1328" s="292"/>
      <c r="E1328" s="877" t="str">
        <f>'2. CAD NCCF'!E1328:L1328</f>
        <v>Non-FI issued CBP, low or not rated</v>
      </c>
      <c r="F1328" s="878"/>
      <c r="G1328" s="878"/>
      <c r="H1328" s="878"/>
      <c r="I1328" s="878"/>
      <c r="J1328" s="878"/>
      <c r="K1328" s="878"/>
      <c r="L1328" s="879"/>
      <c r="M1328" s="399">
        <f>SUBTOTAL(9,M1329:M1330)</f>
        <v>0</v>
      </c>
      <c r="N1328" s="402">
        <f t="shared" ref="N1328:AC1328" si="538">SUBTOTAL(9,N1329:N1330)</f>
        <v>0</v>
      </c>
      <c r="O1328" s="406">
        <f t="shared" si="538"/>
        <v>0</v>
      </c>
      <c r="P1328" s="406">
        <f t="shared" si="538"/>
        <v>0</v>
      </c>
      <c r="Q1328" s="407">
        <f t="shared" si="538"/>
        <v>0</v>
      </c>
      <c r="R1328" s="402">
        <f t="shared" si="538"/>
        <v>0</v>
      </c>
      <c r="S1328" s="406">
        <f t="shared" si="538"/>
        <v>0</v>
      </c>
      <c r="T1328" s="405">
        <f t="shared" si="538"/>
        <v>0</v>
      </c>
      <c r="U1328" s="405">
        <f t="shared" si="538"/>
        <v>0</v>
      </c>
      <c r="V1328" s="405">
        <f t="shared" si="538"/>
        <v>0</v>
      </c>
      <c r="W1328" s="405">
        <f t="shared" si="538"/>
        <v>0</v>
      </c>
      <c r="X1328" s="405">
        <f t="shared" si="538"/>
        <v>0</v>
      </c>
      <c r="Y1328" s="405">
        <f t="shared" si="538"/>
        <v>0</v>
      </c>
      <c r="Z1328" s="405">
        <f t="shared" si="538"/>
        <v>0</v>
      </c>
      <c r="AA1328" s="405">
        <f t="shared" si="538"/>
        <v>0</v>
      </c>
      <c r="AB1328" s="403">
        <f t="shared" si="538"/>
        <v>0</v>
      </c>
      <c r="AC1328" s="399">
        <f t="shared" si="538"/>
        <v>0</v>
      </c>
      <c r="AD1328" s="1743"/>
      <c r="AE1328" s="1083"/>
      <c r="AF1328" s="856"/>
    </row>
    <row r="1329" spans="1:32" ht="15" customHeight="1" outlineLevel="1" x14ac:dyDescent="0.2">
      <c r="A1329" s="11">
        <v>158</v>
      </c>
      <c r="B1329" s="294"/>
      <c r="C1329" s="292"/>
      <c r="D1329" s="292"/>
      <c r="E1329" s="293"/>
      <c r="F1329" s="880" t="str">
        <f>'2. CAD NCCF'!F1329:L1329</f>
        <v>Non-FI issued unsecured bonds and paper, low or not rated</v>
      </c>
      <c r="G1329" s="881"/>
      <c r="H1329" s="881"/>
      <c r="I1329" s="881"/>
      <c r="J1329" s="881"/>
      <c r="K1329" s="881"/>
      <c r="L1329" s="882"/>
      <c r="M1329" s="400">
        <f t="shared" ref="M1329:M1330" si="539">M553</f>
        <v>0</v>
      </c>
      <c r="N1329" s="411">
        <f>M1329*(1-'Appx 1. Ref Rates'!$E51)+N553*(1-'Appx 1. Ref Rates'!$E51)</f>
        <v>0</v>
      </c>
      <c r="O1329" s="414">
        <f>O553*(1-'Appx 1. Ref Rates'!$E51)</f>
        <v>0</v>
      </c>
      <c r="P1329" s="414">
        <f>P553*(1-'Appx 1. Ref Rates'!$E51)</f>
        <v>0</v>
      </c>
      <c r="Q1329" s="415">
        <f>Q553*(1-'Appx 1. Ref Rates'!$E51)</f>
        <v>0</v>
      </c>
      <c r="R1329" s="411">
        <f>R553*(1-'Appx 1. Ref Rates'!$E51)</f>
        <v>0</v>
      </c>
      <c r="S1329" s="413">
        <f>S553*(1-'Appx 1. Ref Rates'!$E51)</f>
        <v>0</v>
      </c>
      <c r="T1329" s="413">
        <f>T553*(1-'Appx 1. Ref Rates'!$E51)</f>
        <v>0</v>
      </c>
      <c r="U1329" s="413">
        <f>U553*(1-'Appx 1. Ref Rates'!$E51)</f>
        <v>0</v>
      </c>
      <c r="V1329" s="413">
        <f>V553*(1-'Appx 1. Ref Rates'!$E51)</f>
        <v>0</v>
      </c>
      <c r="W1329" s="413">
        <f>W553*(1-'Appx 1. Ref Rates'!$E51)</f>
        <v>0</v>
      </c>
      <c r="X1329" s="414">
        <f>X553*(1-'Appx 1. Ref Rates'!$E51)</f>
        <v>0</v>
      </c>
      <c r="Y1329" s="413">
        <f>Y553*(1-'Appx 1. Ref Rates'!$E51)</f>
        <v>0</v>
      </c>
      <c r="Z1329" s="413">
        <f>Z553*(1-'Appx 1. Ref Rates'!$E51)</f>
        <v>0</v>
      </c>
      <c r="AA1329" s="413">
        <f>AA553*(1-'Appx 1. Ref Rates'!$E51)</f>
        <v>0</v>
      </c>
      <c r="AB1329" s="413">
        <f>AB553*(1-'Appx 1. Ref Rates'!$E51)</f>
        <v>0</v>
      </c>
      <c r="AC1329" s="400">
        <f t="shared" si="531"/>
        <v>0</v>
      </c>
      <c r="AD1329" s="1743"/>
      <c r="AE1329" s="1083"/>
      <c r="AF1329" s="856"/>
    </row>
    <row r="1330" spans="1:32" ht="15" customHeight="1" outlineLevel="1" x14ac:dyDescent="0.2">
      <c r="A1330" s="11">
        <v>159</v>
      </c>
      <c r="B1330" s="294"/>
      <c r="C1330" s="292"/>
      <c r="D1330" s="292"/>
      <c r="E1330" s="293"/>
      <c r="F1330" s="880" t="str">
        <f>'2. CAD NCCF'!F1330:L1330</f>
        <v>Non-FI issued covered bonds, low or not rated</v>
      </c>
      <c r="G1330" s="881"/>
      <c r="H1330" s="881"/>
      <c r="I1330" s="881"/>
      <c r="J1330" s="881"/>
      <c r="K1330" s="881"/>
      <c r="L1330" s="882"/>
      <c r="M1330" s="400">
        <f t="shared" si="539"/>
        <v>0</v>
      </c>
      <c r="N1330" s="411">
        <f>M1330*(1-'Appx 1. Ref Rates'!$E52)+N554*(1-'Appx 1. Ref Rates'!$E52)</f>
        <v>0</v>
      </c>
      <c r="O1330" s="414">
        <f>O554*(1-'Appx 1. Ref Rates'!$E52)</f>
        <v>0</v>
      </c>
      <c r="P1330" s="414">
        <f>P554*(1-'Appx 1. Ref Rates'!$E52)</f>
        <v>0</v>
      </c>
      <c r="Q1330" s="415">
        <f>Q554*(1-'Appx 1. Ref Rates'!$E52)</f>
        <v>0</v>
      </c>
      <c r="R1330" s="411">
        <f>R554*(1-'Appx 1. Ref Rates'!$E52)</f>
        <v>0</v>
      </c>
      <c r="S1330" s="413">
        <f>S554*(1-'Appx 1. Ref Rates'!$E52)</f>
        <v>0</v>
      </c>
      <c r="T1330" s="413">
        <f>T554*(1-'Appx 1. Ref Rates'!$E52)</f>
        <v>0</v>
      </c>
      <c r="U1330" s="413">
        <f>U554*(1-'Appx 1. Ref Rates'!$E52)</f>
        <v>0</v>
      </c>
      <c r="V1330" s="413">
        <f>V554*(1-'Appx 1. Ref Rates'!$E52)</f>
        <v>0</v>
      </c>
      <c r="W1330" s="413">
        <f>W554*(1-'Appx 1. Ref Rates'!$E52)</f>
        <v>0</v>
      </c>
      <c r="X1330" s="414">
        <f>X554*(1-'Appx 1. Ref Rates'!$E52)</f>
        <v>0</v>
      </c>
      <c r="Y1330" s="413">
        <f>Y554*(1-'Appx 1. Ref Rates'!$E52)</f>
        <v>0</v>
      </c>
      <c r="Z1330" s="413">
        <f>Z554*(1-'Appx 1. Ref Rates'!$E52)</f>
        <v>0</v>
      </c>
      <c r="AA1330" s="413">
        <f>AA554*(1-'Appx 1. Ref Rates'!$E52)</f>
        <v>0</v>
      </c>
      <c r="AB1330" s="413">
        <f>AB554*(1-'Appx 1. Ref Rates'!$E52)</f>
        <v>0</v>
      </c>
      <c r="AC1330" s="400">
        <f t="shared" si="531"/>
        <v>0</v>
      </c>
      <c r="AD1330" s="1743"/>
      <c r="AE1330" s="1083"/>
      <c r="AF1330" s="856"/>
    </row>
    <row r="1331" spans="1:32" ht="15" customHeight="1" outlineLevel="1" x14ac:dyDescent="0.2">
      <c r="A1331" s="11">
        <v>160</v>
      </c>
      <c r="B1331" s="294"/>
      <c r="C1331" s="292"/>
      <c r="D1331" s="292"/>
      <c r="E1331" s="877" t="str">
        <f>'2. CAD NCCF'!E1331:L1331</f>
        <v>FI issued CBP, low or not rated</v>
      </c>
      <c r="F1331" s="878"/>
      <c r="G1331" s="878"/>
      <c r="H1331" s="878"/>
      <c r="I1331" s="878"/>
      <c r="J1331" s="878"/>
      <c r="K1331" s="878"/>
      <c r="L1331" s="879"/>
      <c r="M1331" s="399">
        <f>SUBTOTAL(9,M1332:M1334)</f>
        <v>0</v>
      </c>
      <c r="N1331" s="402">
        <f t="shared" ref="N1331:AC1331" si="540">SUBTOTAL(9,N1332:N1334)</f>
        <v>0</v>
      </c>
      <c r="O1331" s="406">
        <f t="shared" si="540"/>
        <v>0</v>
      </c>
      <c r="P1331" s="406">
        <f t="shared" si="540"/>
        <v>0</v>
      </c>
      <c r="Q1331" s="407">
        <f t="shared" si="540"/>
        <v>0</v>
      </c>
      <c r="R1331" s="402">
        <f t="shared" si="540"/>
        <v>0</v>
      </c>
      <c r="S1331" s="406">
        <f t="shared" si="540"/>
        <v>0</v>
      </c>
      <c r="T1331" s="405">
        <f t="shared" si="540"/>
        <v>0</v>
      </c>
      <c r="U1331" s="405">
        <f t="shared" si="540"/>
        <v>0</v>
      </c>
      <c r="V1331" s="405">
        <f t="shared" si="540"/>
        <v>0</v>
      </c>
      <c r="W1331" s="405">
        <f t="shared" si="540"/>
        <v>0</v>
      </c>
      <c r="X1331" s="405">
        <f t="shared" si="540"/>
        <v>0</v>
      </c>
      <c r="Y1331" s="405">
        <f t="shared" si="540"/>
        <v>0</v>
      </c>
      <c r="Z1331" s="405">
        <f t="shared" si="540"/>
        <v>0</v>
      </c>
      <c r="AA1331" s="405">
        <f t="shared" si="540"/>
        <v>0</v>
      </c>
      <c r="AB1331" s="403">
        <f t="shared" si="540"/>
        <v>0</v>
      </c>
      <c r="AC1331" s="399">
        <f t="shared" si="540"/>
        <v>0</v>
      </c>
      <c r="AD1331" s="1743"/>
      <c r="AE1331" s="1083"/>
      <c r="AF1331" s="856"/>
    </row>
    <row r="1332" spans="1:32" ht="15" customHeight="1" outlineLevel="1" x14ac:dyDescent="0.2">
      <c r="A1332" s="11">
        <v>161</v>
      </c>
      <c r="B1332" s="294"/>
      <c r="C1332" s="292"/>
      <c r="D1332" s="292"/>
      <c r="E1332" s="293"/>
      <c r="F1332" s="880" t="str">
        <f>'2. CAD NCCF'!F1332:L1332</f>
        <v>FI issued unsecured bonds and paper, low or not rated</v>
      </c>
      <c r="G1332" s="881"/>
      <c r="H1332" s="881"/>
      <c r="I1332" s="881"/>
      <c r="J1332" s="881"/>
      <c r="K1332" s="881"/>
      <c r="L1332" s="882"/>
      <c r="M1332" s="400">
        <f t="shared" ref="M1332:M1334" si="541">M556</f>
        <v>0</v>
      </c>
      <c r="N1332" s="411">
        <f>M1332*(1-'Appx 1. Ref Rates'!$E54)+N556*(1-'Appx 1. Ref Rates'!$E54)</f>
        <v>0</v>
      </c>
      <c r="O1332" s="414">
        <f>O556*(1-'Appx 1. Ref Rates'!$E54)</f>
        <v>0</v>
      </c>
      <c r="P1332" s="414">
        <f>P556*(1-'Appx 1. Ref Rates'!$E54)</f>
        <v>0</v>
      </c>
      <c r="Q1332" s="415">
        <f>Q556*(1-'Appx 1. Ref Rates'!$E54)</f>
        <v>0</v>
      </c>
      <c r="R1332" s="411">
        <f>R556*(1-'Appx 1. Ref Rates'!$E54)</f>
        <v>0</v>
      </c>
      <c r="S1332" s="413">
        <f>S556*(1-'Appx 1. Ref Rates'!$E54)</f>
        <v>0</v>
      </c>
      <c r="T1332" s="413">
        <f>T556*(1-'Appx 1. Ref Rates'!$E54)</f>
        <v>0</v>
      </c>
      <c r="U1332" s="413">
        <f>U556*(1-'Appx 1. Ref Rates'!$E54)</f>
        <v>0</v>
      </c>
      <c r="V1332" s="413">
        <f>V556*(1-'Appx 1. Ref Rates'!$E54)</f>
        <v>0</v>
      </c>
      <c r="W1332" s="413">
        <f>W556*(1-'Appx 1. Ref Rates'!$E54)</f>
        <v>0</v>
      </c>
      <c r="X1332" s="414">
        <f>X556*(1-'Appx 1. Ref Rates'!$E54)</f>
        <v>0</v>
      </c>
      <c r="Y1332" s="413">
        <f>Y556*(1-'Appx 1. Ref Rates'!$E54)</f>
        <v>0</v>
      </c>
      <c r="Z1332" s="413">
        <f>Z556*(1-'Appx 1. Ref Rates'!$E54)</f>
        <v>0</v>
      </c>
      <c r="AA1332" s="413">
        <f>AA556*(1-'Appx 1. Ref Rates'!$E54)</f>
        <v>0</v>
      </c>
      <c r="AB1332" s="413">
        <f>AB556*(1-'Appx 1. Ref Rates'!$E54)</f>
        <v>0</v>
      </c>
      <c r="AC1332" s="400">
        <f t="shared" si="531"/>
        <v>0</v>
      </c>
      <c r="AD1332" s="1743"/>
      <c r="AE1332" s="1083"/>
      <c r="AF1332" s="856"/>
    </row>
    <row r="1333" spans="1:32" ht="15" customHeight="1" outlineLevel="1" x14ac:dyDescent="0.2">
      <c r="A1333" s="11">
        <v>162</v>
      </c>
      <c r="B1333" s="294"/>
      <c r="C1333" s="289"/>
      <c r="D1333" s="289"/>
      <c r="E1333" s="289"/>
      <c r="F1333" s="880" t="str">
        <f>'2. CAD NCCF'!F1333:L1333</f>
        <v>FI issued covered bonds, low or not rated</v>
      </c>
      <c r="G1333" s="881"/>
      <c r="H1333" s="881"/>
      <c r="I1333" s="881"/>
      <c r="J1333" s="881"/>
      <c r="K1333" s="881"/>
      <c r="L1333" s="882"/>
      <c r="M1333" s="400">
        <f t="shared" si="541"/>
        <v>0</v>
      </c>
      <c r="N1333" s="411">
        <f>M1333*(1-'Appx 1. Ref Rates'!$E55)+N557*(1-'Appx 1. Ref Rates'!$E55)</f>
        <v>0</v>
      </c>
      <c r="O1333" s="414">
        <f>O557*(1-'Appx 1. Ref Rates'!$E55)</f>
        <v>0</v>
      </c>
      <c r="P1333" s="414">
        <f>P557*(1-'Appx 1. Ref Rates'!$E55)</f>
        <v>0</v>
      </c>
      <c r="Q1333" s="415">
        <f>Q557*(1-'Appx 1. Ref Rates'!$E55)</f>
        <v>0</v>
      </c>
      <c r="R1333" s="411">
        <f>R557*(1-'Appx 1. Ref Rates'!$E55)</f>
        <v>0</v>
      </c>
      <c r="S1333" s="413">
        <f>S557*(1-'Appx 1. Ref Rates'!$E55)</f>
        <v>0</v>
      </c>
      <c r="T1333" s="413">
        <f>T557*(1-'Appx 1. Ref Rates'!$E55)</f>
        <v>0</v>
      </c>
      <c r="U1333" s="413">
        <f>U557*(1-'Appx 1. Ref Rates'!$E55)</f>
        <v>0</v>
      </c>
      <c r="V1333" s="413">
        <f>V557*(1-'Appx 1. Ref Rates'!$E55)</f>
        <v>0</v>
      </c>
      <c r="W1333" s="413">
        <f>W557*(1-'Appx 1. Ref Rates'!$E55)</f>
        <v>0</v>
      </c>
      <c r="X1333" s="414">
        <f>X557*(1-'Appx 1. Ref Rates'!$E55)</f>
        <v>0</v>
      </c>
      <c r="Y1333" s="413">
        <f>Y557*(1-'Appx 1. Ref Rates'!$E55)</f>
        <v>0</v>
      </c>
      <c r="Z1333" s="413">
        <f>Z557*(1-'Appx 1. Ref Rates'!$E55)</f>
        <v>0</v>
      </c>
      <c r="AA1333" s="413">
        <f>AA557*(1-'Appx 1. Ref Rates'!$E55)</f>
        <v>0</v>
      </c>
      <c r="AB1333" s="413">
        <f>AB557*(1-'Appx 1. Ref Rates'!$E55)</f>
        <v>0</v>
      </c>
      <c r="AC1333" s="400">
        <f t="shared" si="531"/>
        <v>0</v>
      </c>
      <c r="AD1333" s="1743"/>
      <c r="AE1333" s="1083"/>
      <c r="AF1333" s="856"/>
    </row>
    <row r="1334" spans="1:32" ht="15" customHeight="1" outlineLevel="1" x14ac:dyDescent="0.2">
      <c r="A1334" s="11">
        <v>163</v>
      </c>
      <c r="B1334" s="294"/>
      <c r="C1334" s="289"/>
      <c r="D1334" s="289"/>
      <c r="E1334" s="289"/>
      <c r="F1334" s="880" t="str">
        <f>'2. CAD NCCF'!F1334:L1334</f>
        <v>FI issued jumbo covered bonds, low or not rated</v>
      </c>
      <c r="G1334" s="881"/>
      <c r="H1334" s="881"/>
      <c r="I1334" s="881"/>
      <c r="J1334" s="881"/>
      <c r="K1334" s="881"/>
      <c r="L1334" s="882"/>
      <c r="M1334" s="400">
        <f t="shared" si="541"/>
        <v>0</v>
      </c>
      <c r="N1334" s="411">
        <f>M1334*(1-'Appx 1. Ref Rates'!$E56)+N558*(1-'Appx 1. Ref Rates'!$E56)</f>
        <v>0</v>
      </c>
      <c r="O1334" s="414">
        <f>O558*(1-'Appx 1. Ref Rates'!$E56)</f>
        <v>0</v>
      </c>
      <c r="P1334" s="414">
        <f>P558*(1-'Appx 1. Ref Rates'!$E56)</f>
        <v>0</v>
      </c>
      <c r="Q1334" s="415">
        <f>Q558*(1-'Appx 1. Ref Rates'!$E56)</f>
        <v>0</v>
      </c>
      <c r="R1334" s="411">
        <f>R558*(1-'Appx 1. Ref Rates'!$E56)</f>
        <v>0</v>
      </c>
      <c r="S1334" s="413">
        <f>S558*(1-'Appx 1. Ref Rates'!$E56)</f>
        <v>0</v>
      </c>
      <c r="T1334" s="413">
        <f>T558*(1-'Appx 1. Ref Rates'!$E56)</f>
        <v>0</v>
      </c>
      <c r="U1334" s="413">
        <f>U558*(1-'Appx 1. Ref Rates'!$E56)</f>
        <v>0</v>
      </c>
      <c r="V1334" s="413">
        <f>V558*(1-'Appx 1. Ref Rates'!$E56)</f>
        <v>0</v>
      </c>
      <c r="W1334" s="413">
        <f>W558*(1-'Appx 1. Ref Rates'!$E56)</f>
        <v>0</v>
      </c>
      <c r="X1334" s="414">
        <f>X558*(1-'Appx 1. Ref Rates'!$E56)</f>
        <v>0</v>
      </c>
      <c r="Y1334" s="413">
        <f>Y558*(1-'Appx 1. Ref Rates'!$E56)</f>
        <v>0</v>
      </c>
      <c r="Z1334" s="413">
        <f>Z558*(1-'Appx 1. Ref Rates'!$E56)</f>
        <v>0</v>
      </c>
      <c r="AA1334" s="413">
        <f>AA558*(1-'Appx 1. Ref Rates'!$E56)</f>
        <v>0</v>
      </c>
      <c r="AB1334" s="413">
        <f>AB558*(1-'Appx 1. Ref Rates'!$E56)</f>
        <v>0</v>
      </c>
      <c r="AC1334" s="400">
        <f t="shared" si="531"/>
        <v>0</v>
      </c>
      <c r="AD1334" s="1744"/>
      <c r="AE1334" s="858"/>
      <c r="AF1334" s="859"/>
    </row>
    <row r="1335" spans="1:32" outlineLevel="1" x14ac:dyDescent="0.2">
      <c r="A1335" s="11">
        <v>164</v>
      </c>
      <c r="B1335" s="294"/>
      <c r="C1335" s="289"/>
      <c r="D1335" s="868" t="str">
        <f>'2. CAD NCCF'!D1335:AF1335</f>
        <v>Asset backed securities (ABS) and Asset backed commercial paper (ABCP)</v>
      </c>
      <c r="E1335" s="869"/>
      <c r="F1335" s="869"/>
      <c r="G1335" s="869"/>
      <c r="H1335" s="869"/>
      <c r="I1335" s="869"/>
      <c r="J1335" s="869"/>
      <c r="K1335" s="869"/>
      <c r="L1335" s="869"/>
      <c r="M1335" s="869"/>
      <c r="N1335" s="869"/>
      <c r="O1335" s="869"/>
      <c r="P1335" s="869"/>
      <c r="Q1335" s="869"/>
      <c r="R1335" s="869"/>
      <c r="S1335" s="869"/>
      <c r="T1335" s="869"/>
      <c r="U1335" s="869"/>
      <c r="V1335" s="869"/>
      <c r="W1335" s="869"/>
      <c r="X1335" s="869"/>
      <c r="Y1335" s="869"/>
      <c r="Z1335" s="869"/>
      <c r="AA1335" s="869"/>
      <c r="AB1335" s="869"/>
      <c r="AC1335" s="869"/>
      <c r="AD1335" s="869"/>
      <c r="AE1335" s="869"/>
      <c r="AF1335" s="870"/>
    </row>
    <row r="1336" spans="1:32" outlineLevel="1" x14ac:dyDescent="0.2">
      <c r="A1336" s="11">
        <v>165</v>
      </c>
      <c r="B1336" s="294"/>
      <c r="C1336" s="289"/>
      <c r="D1336" s="289"/>
      <c r="E1336" s="933" t="str">
        <f>'2. CAD NCCF'!E1336:L1336</f>
        <v>Non-FI issued ABS and ABCP, high rated</v>
      </c>
      <c r="F1336" s="934"/>
      <c r="G1336" s="934"/>
      <c r="H1336" s="934"/>
      <c r="I1336" s="934"/>
      <c r="J1336" s="934"/>
      <c r="K1336" s="934"/>
      <c r="L1336" s="935"/>
      <c r="M1336" s="399">
        <f>SUBTOTAL(9,M1337:M1338)</f>
        <v>0</v>
      </c>
      <c r="N1336" s="402">
        <f t="shared" ref="N1336:AC1336" si="542">SUBTOTAL(9,N1337:N1338)</f>
        <v>0</v>
      </c>
      <c r="O1336" s="406">
        <f t="shared" si="542"/>
        <v>0</v>
      </c>
      <c r="P1336" s="406">
        <f t="shared" si="542"/>
        <v>0</v>
      </c>
      <c r="Q1336" s="407">
        <f t="shared" si="542"/>
        <v>0</v>
      </c>
      <c r="R1336" s="402">
        <f t="shared" si="542"/>
        <v>0</v>
      </c>
      <c r="S1336" s="406">
        <f t="shared" si="542"/>
        <v>0</v>
      </c>
      <c r="T1336" s="405">
        <f t="shared" si="542"/>
        <v>0</v>
      </c>
      <c r="U1336" s="405">
        <f t="shared" si="542"/>
        <v>0</v>
      </c>
      <c r="V1336" s="405">
        <f t="shared" si="542"/>
        <v>0</v>
      </c>
      <c r="W1336" s="405">
        <f t="shared" si="542"/>
        <v>0</v>
      </c>
      <c r="X1336" s="405">
        <f t="shared" si="542"/>
        <v>0</v>
      </c>
      <c r="Y1336" s="405">
        <f t="shared" si="542"/>
        <v>0</v>
      </c>
      <c r="Z1336" s="405">
        <f t="shared" si="542"/>
        <v>0</v>
      </c>
      <c r="AA1336" s="405">
        <f t="shared" si="542"/>
        <v>0</v>
      </c>
      <c r="AB1336" s="403">
        <f t="shared" si="542"/>
        <v>0</v>
      </c>
      <c r="AC1336" s="399">
        <f t="shared" si="542"/>
        <v>0</v>
      </c>
      <c r="AD1336" s="1671"/>
      <c r="AE1336" s="1567"/>
      <c r="AF1336" s="1573"/>
    </row>
    <row r="1337" spans="1:32" outlineLevel="1" x14ac:dyDescent="0.2">
      <c r="A1337" s="11">
        <v>166</v>
      </c>
      <c r="B1337" s="294"/>
      <c r="C1337" s="289"/>
      <c r="D1337" s="289"/>
      <c r="E1337" s="289"/>
      <c r="F1337" s="880" t="str">
        <f>'2. CAD NCCF'!F1337:L1337</f>
        <v>Non-FI issued ABS, high rated</v>
      </c>
      <c r="G1337" s="881"/>
      <c r="H1337" s="881"/>
      <c r="I1337" s="881"/>
      <c r="J1337" s="881"/>
      <c r="K1337" s="881"/>
      <c r="L1337" s="882"/>
      <c r="M1337" s="400">
        <f t="shared" ref="M1337:M1338" si="543">M561</f>
        <v>0</v>
      </c>
      <c r="N1337" s="411">
        <f>M1337*(1-'Appx 1. Ref Rates'!$E59)+N561*(1-'Appx 1. Ref Rates'!$E59)</f>
        <v>0</v>
      </c>
      <c r="O1337" s="414">
        <f>O561*(1-'Appx 1. Ref Rates'!$E59)</f>
        <v>0</v>
      </c>
      <c r="P1337" s="414">
        <f>P561*(1-'Appx 1. Ref Rates'!$E59)</f>
        <v>0</v>
      </c>
      <c r="Q1337" s="415">
        <f>Q561*(1-'Appx 1. Ref Rates'!$E59)</f>
        <v>0</v>
      </c>
      <c r="R1337" s="411">
        <f>R561*(1-'Appx 1. Ref Rates'!$E59)</f>
        <v>0</v>
      </c>
      <c r="S1337" s="413">
        <f>S561*(1-'Appx 1. Ref Rates'!$E59)</f>
        <v>0</v>
      </c>
      <c r="T1337" s="413">
        <f>T561*(1-'Appx 1. Ref Rates'!$E59)</f>
        <v>0</v>
      </c>
      <c r="U1337" s="413">
        <f>U561*(1-'Appx 1. Ref Rates'!$E59)</f>
        <v>0</v>
      </c>
      <c r="V1337" s="413">
        <f>V561*(1-'Appx 1. Ref Rates'!$E59)</f>
        <v>0</v>
      </c>
      <c r="W1337" s="413">
        <f>W561*(1-'Appx 1. Ref Rates'!$E59)</f>
        <v>0</v>
      </c>
      <c r="X1337" s="414">
        <f>X561*(1-'Appx 1. Ref Rates'!$E59)</f>
        <v>0</v>
      </c>
      <c r="Y1337" s="413">
        <f>Y561*(1-'Appx 1. Ref Rates'!$E59)</f>
        <v>0</v>
      </c>
      <c r="Z1337" s="413">
        <f>Z561*(1-'Appx 1. Ref Rates'!$E59)</f>
        <v>0</v>
      </c>
      <c r="AA1337" s="413">
        <f>AA561*(1-'Appx 1. Ref Rates'!$E59)</f>
        <v>0</v>
      </c>
      <c r="AB1337" s="413">
        <f>AB561*(1-'Appx 1. Ref Rates'!$E59)</f>
        <v>0</v>
      </c>
      <c r="AC1337" s="400">
        <f t="shared" ref="AC1337:AC1338" si="544">AC561</f>
        <v>0</v>
      </c>
      <c r="AD1337" s="1743"/>
      <c r="AE1337" s="1083"/>
      <c r="AF1337" s="856"/>
    </row>
    <row r="1338" spans="1:32" ht="15" customHeight="1" outlineLevel="1" x14ac:dyDescent="0.2">
      <c r="A1338" s="11">
        <v>167</v>
      </c>
      <c r="B1338" s="294"/>
      <c r="C1338" s="289"/>
      <c r="D1338" s="289"/>
      <c r="E1338" s="289"/>
      <c r="F1338" s="880" t="str">
        <f>'2. CAD NCCF'!F1338:L1338</f>
        <v>Non-FI issued ABCP, high rated</v>
      </c>
      <c r="G1338" s="881"/>
      <c r="H1338" s="881"/>
      <c r="I1338" s="881"/>
      <c r="J1338" s="881"/>
      <c r="K1338" s="881"/>
      <c r="L1338" s="882"/>
      <c r="M1338" s="400">
        <f t="shared" si="543"/>
        <v>0</v>
      </c>
      <c r="N1338" s="411">
        <f>M1338*(1-'Appx 1. Ref Rates'!$E60)+N562*(1-'Appx 1. Ref Rates'!$E60)</f>
        <v>0</v>
      </c>
      <c r="O1338" s="414">
        <f>O562*(1-'Appx 1. Ref Rates'!$E60)</f>
        <v>0</v>
      </c>
      <c r="P1338" s="414">
        <f>P562*(1-'Appx 1. Ref Rates'!$E60)</f>
        <v>0</v>
      </c>
      <c r="Q1338" s="415">
        <f>Q562*(1-'Appx 1. Ref Rates'!$E60)</f>
        <v>0</v>
      </c>
      <c r="R1338" s="411">
        <f>R562*(1-'Appx 1. Ref Rates'!$E60)</f>
        <v>0</v>
      </c>
      <c r="S1338" s="413">
        <f>S562*(1-'Appx 1. Ref Rates'!$E60)</f>
        <v>0</v>
      </c>
      <c r="T1338" s="413">
        <f>T562*(1-'Appx 1. Ref Rates'!$E60)</f>
        <v>0</v>
      </c>
      <c r="U1338" s="413">
        <f>U562*(1-'Appx 1. Ref Rates'!$E60)</f>
        <v>0</v>
      </c>
      <c r="V1338" s="413">
        <f>V562*(1-'Appx 1. Ref Rates'!$E60)</f>
        <v>0</v>
      </c>
      <c r="W1338" s="413">
        <f>W562*(1-'Appx 1. Ref Rates'!$E60)</f>
        <v>0</v>
      </c>
      <c r="X1338" s="414">
        <f>X562*(1-'Appx 1. Ref Rates'!$E60)</f>
        <v>0</v>
      </c>
      <c r="Y1338" s="413">
        <f>Y562*(1-'Appx 1. Ref Rates'!$E60)</f>
        <v>0</v>
      </c>
      <c r="Z1338" s="413">
        <f>Z562*(1-'Appx 1. Ref Rates'!$E60)</f>
        <v>0</v>
      </c>
      <c r="AA1338" s="413">
        <f>AA562*(1-'Appx 1. Ref Rates'!$E60)</f>
        <v>0</v>
      </c>
      <c r="AB1338" s="413">
        <f>AB562*(1-'Appx 1. Ref Rates'!$E60)</f>
        <v>0</v>
      </c>
      <c r="AC1338" s="400">
        <f t="shared" si="544"/>
        <v>0</v>
      </c>
      <c r="AD1338" s="1743"/>
      <c r="AE1338" s="1083"/>
      <c r="AF1338" s="856"/>
    </row>
    <row r="1339" spans="1:32" outlineLevel="1" x14ac:dyDescent="0.2">
      <c r="A1339" s="11">
        <v>168</v>
      </c>
      <c r="B1339" s="294"/>
      <c r="C1339" s="289"/>
      <c r="D1339" s="289"/>
      <c r="E1339" s="877" t="str">
        <f>'2. CAD NCCF'!E1339:L1339</f>
        <v>FI issued ABS and ABCP, high rated</v>
      </c>
      <c r="F1339" s="878"/>
      <c r="G1339" s="878"/>
      <c r="H1339" s="878"/>
      <c r="I1339" s="878"/>
      <c r="J1339" s="878"/>
      <c r="K1339" s="878"/>
      <c r="L1339" s="879"/>
      <c r="M1339" s="399">
        <f>SUBTOTAL(9,M1340:M1341)</f>
        <v>0</v>
      </c>
      <c r="N1339" s="402">
        <f t="shared" ref="N1339:AC1339" si="545">SUBTOTAL(9,N1340:N1341)</f>
        <v>0</v>
      </c>
      <c r="O1339" s="406">
        <f t="shared" si="545"/>
        <v>0</v>
      </c>
      <c r="P1339" s="406">
        <f t="shared" si="545"/>
        <v>0</v>
      </c>
      <c r="Q1339" s="407">
        <f t="shared" si="545"/>
        <v>0</v>
      </c>
      <c r="R1339" s="402">
        <f t="shared" si="545"/>
        <v>0</v>
      </c>
      <c r="S1339" s="406">
        <f t="shared" si="545"/>
        <v>0</v>
      </c>
      <c r="T1339" s="405">
        <f t="shared" si="545"/>
        <v>0</v>
      </c>
      <c r="U1339" s="405">
        <f t="shared" si="545"/>
        <v>0</v>
      </c>
      <c r="V1339" s="405">
        <f t="shared" si="545"/>
        <v>0</v>
      </c>
      <c r="W1339" s="405">
        <f t="shared" si="545"/>
        <v>0</v>
      </c>
      <c r="X1339" s="405">
        <f t="shared" si="545"/>
        <v>0</v>
      </c>
      <c r="Y1339" s="405">
        <f t="shared" si="545"/>
        <v>0</v>
      </c>
      <c r="Z1339" s="405">
        <f t="shared" si="545"/>
        <v>0</v>
      </c>
      <c r="AA1339" s="405">
        <f t="shared" si="545"/>
        <v>0</v>
      </c>
      <c r="AB1339" s="403">
        <f t="shared" si="545"/>
        <v>0</v>
      </c>
      <c r="AC1339" s="399">
        <f t="shared" si="545"/>
        <v>0</v>
      </c>
      <c r="AD1339" s="1743"/>
      <c r="AE1339" s="1083"/>
      <c r="AF1339" s="856"/>
    </row>
    <row r="1340" spans="1:32" ht="15" customHeight="1" outlineLevel="1" x14ac:dyDescent="0.2">
      <c r="A1340" s="11">
        <v>169</v>
      </c>
      <c r="B1340" s="294"/>
      <c r="C1340" s="289"/>
      <c r="D1340" s="289"/>
      <c r="E1340" s="289"/>
      <c r="F1340" s="880" t="str">
        <f>'2. CAD NCCF'!F1340:L1340</f>
        <v>FI issued ABS, high rated</v>
      </c>
      <c r="G1340" s="881"/>
      <c r="H1340" s="881"/>
      <c r="I1340" s="881"/>
      <c r="J1340" s="881"/>
      <c r="K1340" s="881"/>
      <c r="L1340" s="882"/>
      <c r="M1340" s="400">
        <f t="shared" ref="M1340:M1341" si="546">M564</f>
        <v>0</v>
      </c>
      <c r="N1340" s="411">
        <f>M1340*(1-'Appx 1. Ref Rates'!$E62)+N564*(1-'Appx 1. Ref Rates'!$E62)</f>
        <v>0</v>
      </c>
      <c r="O1340" s="414">
        <f>O564*(1-'Appx 1. Ref Rates'!$E62)</f>
        <v>0</v>
      </c>
      <c r="P1340" s="414">
        <f>P564*(1-'Appx 1. Ref Rates'!$E62)</f>
        <v>0</v>
      </c>
      <c r="Q1340" s="415">
        <f>Q564*(1-'Appx 1. Ref Rates'!$E62)</f>
        <v>0</v>
      </c>
      <c r="R1340" s="411">
        <f>R564*(1-'Appx 1. Ref Rates'!$E62)</f>
        <v>0</v>
      </c>
      <c r="S1340" s="413">
        <f>S564*(1-'Appx 1. Ref Rates'!$E62)</f>
        <v>0</v>
      </c>
      <c r="T1340" s="413">
        <f>T564*(1-'Appx 1. Ref Rates'!$E62)</f>
        <v>0</v>
      </c>
      <c r="U1340" s="413">
        <f>U564*(1-'Appx 1. Ref Rates'!$E62)</f>
        <v>0</v>
      </c>
      <c r="V1340" s="413">
        <f>V564*(1-'Appx 1. Ref Rates'!$E62)</f>
        <v>0</v>
      </c>
      <c r="W1340" s="413">
        <f>W564*(1-'Appx 1. Ref Rates'!$E62)</f>
        <v>0</v>
      </c>
      <c r="X1340" s="414">
        <f>X564*(1-'Appx 1. Ref Rates'!$E62)</f>
        <v>0</v>
      </c>
      <c r="Y1340" s="413">
        <f>Y564*(1-'Appx 1. Ref Rates'!$E62)</f>
        <v>0</v>
      </c>
      <c r="Z1340" s="413">
        <f>Z564*(1-'Appx 1. Ref Rates'!$E62)</f>
        <v>0</v>
      </c>
      <c r="AA1340" s="413">
        <f>AA564*(1-'Appx 1. Ref Rates'!$E62)</f>
        <v>0</v>
      </c>
      <c r="AB1340" s="413">
        <f>AB564*(1-'Appx 1. Ref Rates'!$E62)</f>
        <v>0</v>
      </c>
      <c r="AC1340" s="400">
        <f t="shared" ref="AC1340:AC1357" si="547">AC564</f>
        <v>0</v>
      </c>
      <c r="AD1340" s="1743"/>
      <c r="AE1340" s="1083"/>
      <c r="AF1340" s="856"/>
    </row>
    <row r="1341" spans="1:32" ht="15" customHeight="1" outlineLevel="1" x14ac:dyDescent="0.2">
      <c r="A1341" s="11">
        <v>170</v>
      </c>
      <c r="B1341" s="294"/>
      <c r="C1341" s="289"/>
      <c r="D1341" s="289"/>
      <c r="E1341" s="289"/>
      <c r="F1341" s="880" t="str">
        <f>'2. CAD NCCF'!F1341:L1341</f>
        <v>FI issued ABCP, high rated</v>
      </c>
      <c r="G1341" s="881"/>
      <c r="H1341" s="881"/>
      <c r="I1341" s="881"/>
      <c r="J1341" s="881"/>
      <c r="K1341" s="881"/>
      <c r="L1341" s="882"/>
      <c r="M1341" s="400">
        <f t="shared" si="546"/>
        <v>0</v>
      </c>
      <c r="N1341" s="411">
        <f>M1341*(1-'Appx 1. Ref Rates'!$E63)+N565*(1-'Appx 1. Ref Rates'!$E63)</f>
        <v>0</v>
      </c>
      <c r="O1341" s="414">
        <f>O565*(1-'Appx 1. Ref Rates'!$E63)</f>
        <v>0</v>
      </c>
      <c r="P1341" s="414">
        <f>P565*(1-'Appx 1. Ref Rates'!$E63)</f>
        <v>0</v>
      </c>
      <c r="Q1341" s="415">
        <f>Q565*(1-'Appx 1. Ref Rates'!$E63)</f>
        <v>0</v>
      </c>
      <c r="R1341" s="411">
        <f>R565*(1-'Appx 1. Ref Rates'!$E63)</f>
        <v>0</v>
      </c>
      <c r="S1341" s="413">
        <f>S565*(1-'Appx 1. Ref Rates'!$E63)</f>
        <v>0</v>
      </c>
      <c r="T1341" s="413">
        <f>T565*(1-'Appx 1. Ref Rates'!$E63)</f>
        <v>0</v>
      </c>
      <c r="U1341" s="413">
        <f>U565*(1-'Appx 1. Ref Rates'!$E63)</f>
        <v>0</v>
      </c>
      <c r="V1341" s="413">
        <f>V565*(1-'Appx 1. Ref Rates'!$E63)</f>
        <v>0</v>
      </c>
      <c r="W1341" s="413">
        <f>W565*(1-'Appx 1. Ref Rates'!$E63)</f>
        <v>0</v>
      </c>
      <c r="X1341" s="414">
        <f>X565*(1-'Appx 1. Ref Rates'!$E63)</f>
        <v>0</v>
      </c>
      <c r="Y1341" s="413">
        <f>Y565*(1-'Appx 1. Ref Rates'!$E63)</f>
        <v>0</v>
      </c>
      <c r="Z1341" s="413">
        <f>Z565*(1-'Appx 1. Ref Rates'!$E63)</f>
        <v>0</v>
      </c>
      <c r="AA1341" s="413">
        <f>AA565*(1-'Appx 1. Ref Rates'!$E63)</f>
        <v>0</v>
      </c>
      <c r="AB1341" s="413">
        <f>AB565*(1-'Appx 1. Ref Rates'!$E63)</f>
        <v>0</v>
      </c>
      <c r="AC1341" s="400">
        <f t="shared" si="547"/>
        <v>0</v>
      </c>
      <c r="AD1341" s="1743"/>
      <c r="AE1341" s="1083"/>
      <c r="AF1341" s="856"/>
    </row>
    <row r="1342" spans="1:32" outlineLevel="1" x14ac:dyDescent="0.2">
      <c r="A1342" s="11">
        <v>171</v>
      </c>
      <c r="B1342" s="294"/>
      <c r="C1342" s="289"/>
      <c r="D1342" s="289"/>
      <c r="E1342" s="877" t="str">
        <f>'2. CAD NCCF'!E1342:L1342</f>
        <v>Non-FI issued ABS and ABCP, medium rated</v>
      </c>
      <c r="F1342" s="878"/>
      <c r="G1342" s="878"/>
      <c r="H1342" s="878"/>
      <c r="I1342" s="878"/>
      <c r="J1342" s="878"/>
      <c r="K1342" s="878"/>
      <c r="L1342" s="879"/>
      <c r="M1342" s="399">
        <f>SUBTOTAL(9,M1343:M1344)</f>
        <v>0</v>
      </c>
      <c r="N1342" s="402">
        <f t="shared" ref="N1342:AC1342" si="548">SUBTOTAL(9,N1343:N1344)</f>
        <v>0</v>
      </c>
      <c r="O1342" s="406">
        <f t="shared" si="548"/>
        <v>0</v>
      </c>
      <c r="P1342" s="406">
        <f t="shared" si="548"/>
        <v>0</v>
      </c>
      <c r="Q1342" s="407">
        <f t="shared" si="548"/>
        <v>0</v>
      </c>
      <c r="R1342" s="402">
        <f t="shared" si="548"/>
        <v>0</v>
      </c>
      <c r="S1342" s="406">
        <f t="shared" si="548"/>
        <v>0</v>
      </c>
      <c r="T1342" s="405">
        <f t="shared" si="548"/>
        <v>0</v>
      </c>
      <c r="U1342" s="405">
        <f t="shared" si="548"/>
        <v>0</v>
      </c>
      <c r="V1342" s="405">
        <f t="shared" si="548"/>
        <v>0</v>
      </c>
      <c r="W1342" s="405">
        <f t="shared" si="548"/>
        <v>0</v>
      </c>
      <c r="X1342" s="405">
        <f t="shared" si="548"/>
        <v>0</v>
      </c>
      <c r="Y1342" s="405">
        <f t="shared" si="548"/>
        <v>0</v>
      </c>
      <c r="Z1342" s="405">
        <f t="shared" si="548"/>
        <v>0</v>
      </c>
      <c r="AA1342" s="405">
        <f t="shared" si="548"/>
        <v>0</v>
      </c>
      <c r="AB1342" s="403">
        <f t="shared" si="548"/>
        <v>0</v>
      </c>
      <c r="AC1342" s="399">
        <f t="shared" si="548"/>
        <v>0</v>
      </c>
      <c r="AD1342" s="1743"/>
      <c r="AE1342" s="1083"/>
      <c r="AF1342" s="856"/>
    </row>
    <row r="1343" spans="1:32" ht="15" customHeight="1" outlineLevel="1" x14ac:dyDescent="0.2">
      <c r="A1343" s="11">
        <v>172</v>
      </c>
      <c r="B1343" s="294"/>
      <c r="C1343" s="289"/>
      <c r="D1343" s="289"/>
      <c r="E1343" s="289"/>
      <c r="F1343" s="880" t="str">
        <f>'2. CAD NCCF'!F1343:L1343</f>
        <v>Non-FI issued ABS, medium rated</v>
      </c>
      <c r="G1343" s="881"/>
      <c r="H1343" s="881"/>
      <c r="I1343" s="881"/>
      <c r="J1343" s="881"/>
      <c r="K1343" s="881"/>
      <c r="L1343" s="882"/>
      <c r="M1343" s="400">
        <f t="shared" ref="M1343:M1344" si="549">M567</f>
        <v>0</v>
      </c>
      <c r="N1343" s="411">
        <f>M1343*(1-'Appx 1. Ref Rates'!$E65)+N567*(1-'Appx 1. Ref Rates'!$E65)</f>
        <v>0</v>
      </c>
      <c r="O1343" s="414">
        <f>O567*(1-'Appx 1. Ref Rates'!$E65)</f>
        <v>0</v>
      </c>
      <c r="P1343" s="414">
        <f>P567*(1-'Appx 1. Ref Rates'!$E65)</f>
        <v>0</v>
      </c>
      <c r="Q1343" s="415">
        <f>Q567*(1-'Appx 1. Ref Rates'!$E65)</f>
        <v>0</v>
      </c>
      <c r="R1343" s="411">
        <f>R567*(1-'Appx 1. Ref Rates'!$E65)</f>
        <v>0</v>
      </c>
      <c r="S1343" s="413">
        <f>S567*(1-'Appx 1. Ref Rates'!$E65)</f>
        <v>0</v>
      </c>
      <c r="T1343" s="413">
        <f>T567*(1-'Appx 1. Ref Rates'!$E65)</f>
        <v>0</v>
      </c>
      <c r="U1343" s="413">
        <f>U567*(1-'Appx 1. Ref Rates'!$E65)</f>
        <v>0</v>
      </c>
      <c r="V1343" s="413">
        <f>V567*(1-'Appx 1. Ref Rates'!$E65)</f>
        <v>0</v>
      </c>
      <c r="W1343" s="413">
        <f>W567*(1-'Appx 1. Ref Rates'!$E65)</f>
        <v>0</v>
      </c>
      <c r="X1343" s="414">
        <f>X567*(1-'Appx 1. Ref Rates'!$E65)</f>
        <v>0</v>
      </c>
      <c r="Y1343" s="413">
        <f>Y567*(1-'Appx 1. Ref Rates'!$E65)</f>
        <v>0</v>
      </c>
      <c r="Z1343" s="413">
        <f>Z567*(1-'Appx 1. Ref Rates'!$E65)</f>
        <v>0</v>
      </c>
      <c r="AA1343" s="413">
        <f>AA567*(1-'Appx 1. Ref Rates'!$E65)</f>
        <v>0</v>
      </c>
      <c r="AB1343" s="413">
        <f>AB567*(1-'Appx 1. Ref Rates'!$E65)</f>
        <v>0</v>
      </c>
      <c r="AC1343" s="400">
        <f t="shared" si="547"/>
        <v>0</v>
      </c>
      <c r="AD1343" s="1743"/>
      <c r="AE1343" s="1083"/>
      <c r="AF1343" s="856"/>
    </row>
    <row r="1344" spans="1:32" ht="15" customHeight="1" outlineLevel="1" x14ac:dyDescent="0.2">
      <c r="A1344" s="11">
        <v>173</v>
      </c>
      <c r="B1344" s="294"/>
      <c r="C1344" s="289"/>
      <c r="D1344" s="289"/>
      <c r="E1344" s="289"/>
      <c r="F1344" s="880" t="str">
        <f>'2. CAD NCCF'!F1344:L1344</f>
        <v>Non-FI issued ABCP, medium rated</v>
      </c>
      <c r="G1344" s="881"/>
      <c r="H1344" s="881"/>
      <c r="I1344" s="881"/>
      <c r="J1344" s="881"/>
      <c r="K1344" s="881"/>
      <c r="L1344" s="882"/>
      <c r="M1344" s="400">
        <f t="shared" si="549"/>
        <v>0</v>
      </c>
      <c r="N1344" s="411">
        <f>M1344*(1-'Appx 1. Ref Rates'!$E66)+N568*(1-'Appx 1. Ref Rates'!$E66)</f>
        <v>0</v>
      </c>
      <c r="O1344" s="414">
        <f>O568*(1-'Appx 1. Ref Rates'!$E66)</f>
        <v>0</v>
      </c>
      <c r="P1344" s="414">
        <f>P568*(1-'Appx 1. Ref Rates'!$E66)</f>
        <v>0</v>
      </c>
      <c r="Q1344" s="415">
        <f>Q568*(1-'Appx 1. Ref Rates'!$E66)</f>
        <v>0</v>
      </c>
      <c r="R1344" s="411">
        <f>R568*(1-'Appx 1. Ref Rates'!$E66)</f>
        <v>0</v>
      </c>
      <c r="S1344" s="413">
        <f>S568*(1-'Appx 1. Ref Rates'!$E66)</f>
        <v>0</v>
      </c>
      <c r="T1344" s="413">
        <f>T568*(1-'Appx 1. Ref Rates'!$E66)</f>
        <v>0</v>
      </c>
      <c r="U1344" s="413">
        <f>U568*(1-'Appx 1. Ref Rates'!$E66)</f>
        <v>0</v>
      </c>
      <c r="V1344" s="413">
        <f>V568*(1-'Appx 1. Ref Rates'!$E66)</f>
        <v>0</v>
      </c>
      <c r="W1344" s="413">
        <f>W568*(1-'Appx 1. Ref Rates'!$E66)</f>
        <v>0</v>
      </c>
      <c r="X1344" s="414">
        <f>X568*(1-'Appx 1. Ref Rates'!$E66)</f>
        <v>0</v>
      </c>
      <c r="Y1344" s="413">
        <f>Y568*(1-'Appx 1. Ref Rates'!$E66)</f>
        <v>0</v>
      </c>
      <c r="Z1344" s="413">
        <f>Z568*(1-'Appx 1. Ref Rates'!$E66)</f>
        <v>0</v>
      </c>
      <c r="AA1344" s="413">
        <f>AA568*(1-'Appx 1. Ref Rates'!$E66)</f>
        <v>0</v>
      </c>
      <c r="AB1344" s="413">
        <f>AB568*(1-'Appx 1. Ref Rates'!$E66)</f>
        <v>0</v>
      </c>
      <c r="AC1344" s="400">
        <f t="shared" si="547"/>
        <v>0</v>
      </c>
      <c r="AD1344" s="1743"/>
      <c r="AE1344" s="1083"/>
      <c r="AF1344" s="856"/>
    </row>
    <row r="1345" spans="1:32" outlineLevel="1" x14ac:dyDescent="0.2">
      <c r="A1345" s="11">
        <v>174</v>
      </c>
      <c r="B1345" s="294"/>
      <c r="C1345" s="289"/>
      <c r="D1345" s="289"/>
      <c r="E1345" s="877" t="str">
        <f>'2. CAD NCCF'!E1345:L1345</f>
        <v>FI issued ABS and ABCP, medium rated</v>
      </c>
      <c r="F1345" s="878"/>
      <c r="G1345" s="878"/>
      <c r="H1345" s="878"/>
      <c r="I1345" s="878"/>
      <c r="J1345" s="878"/>
      <c r="K1345" s="878"/>
      <c r="L1345" s="879"/>
      <c r="M1345" s="399">
        <f>SUBTOTAL(9,M1346:M1347)</f>
        <v>0</v>
      </c>
      <c r="N1345" s="402">
        <f t="shared" ref="N1345:AC1345" si="550">SUBTOTAL(9,N1346:N1347)</f>
        <v>0</v>
      </c>
      <c r="O1345" s="406">
        <f t="shared" si="550"/>
        <v>0</v>
      </c>
      <c r="P1345" s="406">
        <f t="shared" si="550"/>
        <v>0</v>
      </c>
      <c r="Q1345" s="407">
        <f t="shared" si="550"/>
        <v>0</v>
      </c>
      <c r="R1345" s="402">
        <f t="shared" si="550"/>
        <v>0</v>
      </c>
      <c r="S1345" s="406">
        <f t="shared" si="550"/>
        <v>0</v>
      </c>
      <c r="T1345" s="405">
        <f t="shared" si="550"/>
        <v>0</v>
      </c>
      <c r="U1345" s="405">
        <f t="shared" si="550"/>
        <v>0</v>
      </c>
      <c r="V1345" s="405">
        <f t="shared" si="550"/>
        <v>0</v>
      </c>
      <c r="W1345" s="405">
        <f t="shared" si="550"/>
        <v>0</v>
      </c>
      <c r="X1345" s="405">
        <f t="shared" si="550"/>
        <v>0</v>
      </c>
      <c r="Y1345" s="405">
        <f t="shared" si="550"/>
        <v>0</v>
      </c>
      <c r="Z1345" s="405">
        <f t="shared" si="550"/>
        <v>0</v>
      </c>
      <c r="AA1345" s="405">
        <f t="shared" si="550"/>
        <v>0</v>
      </c>
      <c r="AB1345" s="403">
        <f t="shared" si="550"/>
        <v>0</v>
      </c>
      <c r="AC1345" s="399">
        <f t="shared" si="550"/>
        <v>0</v>
      </c>
      <c r="AD1345" s="1743"/>
      <c r="AE1345" s="1083"/>
      <c r="AF1345" s="856"/>
    </row>
    <row r="1346" spans="1:32" ht="15" customHeight="1" outlineLevel="1" x14ac:dyDescent="0.2">
      <c r="A1346" s="11">
        <v>175</v>
      </c>
      <c r="B1346" s="294"/>
      <c r="C1346" s="289"/>
      <c r="D1346" s="289"/>
      <c r="E1346" s="289"/>
      <c r="F1346" s="880" t="str">
        <f>'2. CAD NCCF'!F1346:L1346</f>
        <v>FI issued ABS, medium rated</v>
      </c>
      <c r="G1346" s="881"/>
      <c r="H1346" s="881"/>
      <c r="I1346" s="881"/>
      <c r="J1346" s="881"/>
      <c r="K1346" s="881"/>
      <c r="L1346" s="882"/>
      <c r="M1346" s="400">
        <f t="shared" ref="M1346:M1347" si="551">M570</f>
        <v>0</v>
      </c>
      <c r="N1346" s="411">
        <f>M1346*(1-'Appx 1. Ref Rates'!$E68)+N570*(1-'Appx 1. Ref Rates'!$E68)</f>
        <v>0</v>
      </c>
      <c r="O1346" s="414">
        <f>O570*(1-'Appx 1. Ref Rates'!$E68)</f>
        <v>0</v>
      </c>
      <c r="P1346" s="414">
        <f>P570*(1-'Appx 1. Ref Rates'!$E68)</f>
        <v>0</v>
      </c>
      <c r="Q1346" s="415">
        <f>Q570*(1-'Appx 1. Ref Rates'!$E68)</f>
        <v>0</v>
      </c>
      <c r="R1346" s="411">
        <f>R570*(1-'Appx 1. Ref Rates'!$E68)</f>
        <v>0</v>
      </c>
      <c r="S1346" s="413">
        <f>S570*(1-'Appx 1. Ref Rates'!$E68)</f>
        <v>0</v>
      </c>
      <c r="T1346" s="413">
        <f>T570*(1-'Appx 1. Ref Rates'!$E68)</f>
        <v>0</v>
      </c>
      <c r="U1346" s="413">
        <f>U570*(1-'Appx 1. Ref Rates'!$E68)</f>
        <v>0</v>
      </c>
      <c r="V1346" s="413">
        <f>V570*(1-'Appx 1. Ref Rates'!$E68)</f>
        <v>0</v>
      </c>
      <c r="W1346" s="413">
        <f>W570*(1-'Appx 1. Ref Rates'!$E68)</f>
        <v>0</v>
      </c>
      <c r="X1346" s="414">
        <f>X570*(1-'Appx 1. Ref Rates'!$E68)</f>
        <v>0</v>
      </c>
      <c r="Y1346" s="413">
        <f>Y570*(1-'Appx 1. Ref Rates'!$E68)</f>
        <v>0</v>
      </c>
      <c r="Z1346" s="413">
        <f>Z570*(1-'Appx 1. Ref Rates'!$E68)</f>
        <v>0</v>
      </c>
      <c r="AA1346" s="413">
        <f>AA570*(1-'Appx 1. Ref Rates'!$E68)</f>
        <v>0</v>
      </c>
      <c r="AB1346" s="413">
        <f>AB570*(1-'Appx 1. Ref Rates'!$E68)</f>
        <v>0</v>
      </c>
      <c r="AC1346" s="400">
        <f t="shared" si="547"/>
        <v>0</v>
      </c>
      <c r="AD1346" s="1743"/>
      <c r="AE1346" s="1083"/>
      <c r="AF1346" s="856"/>
    </row>
    <row r="1347" spans="1:32" ht="15" customHeight="1" outlineLevel="1" x14ac:dyDescent="0.2">
      <c r="A1347" s="11">
        <v>176</v>
      </c>
      <c r="B1347" s="294"/>
      <c r="C1347" s="289"/>
      <c r="D1347" s="289"/>
      <c r="E1347" s="289"/>
      <c r="F1347" s="880" t="str">
        <f>'2. CAD NCCF'!F1347:L1347</f>
        <v>FI issued ABCP, medium rated</v>
      </c>
      <c r="G1347" s="881"/>
      <c r="H1347" s="881"/>
      <c r="I1347" s="881"/>
      <c r="J1347" s="881"/>
      <c r="K1347" s="881"/>
      <c r="L1347" s="882"/>
      <c r="M1347" s="400">
        <f t="shared" si="551"/>
        <v>0</v>
      </c>
      <c r="N1347" s="411">
        <f>M1347*(1-'Appx 1. Ref Rates'!$E69)+N571*(1-'Appx 1. Ref Rates'!$E69)</f>
        <v>0</v>
      </c>
      <c r="O1347" s="414">
        <f>O571*(1-'Appx 1. Ref Rates'!$E69)</f>
        <v>0</v>
      </c>
      <c r="P1347" s="414">
        <f>P571*(1-'Appx 1. Ref Rates'!$E69)</f>
        <v>0</v>
      </c>
      <c r="Q1347" s="415">
        <f>Q571*(1-'Appx 1. Ref Rates'!$E69)</f>
        <v>0</v>
      </c>
      <c r="R1347" s="411">
        <f>R571*(1-'Appx 1. Ref Rates'!$E69)</f>
        <v>0</v>
      </c>
      <c r="S1347" s="413">
        <f>S571*(1-'Appx 1. Ref Rates'!$E69)</f>
        <v>0</v>
      </c>
      <c r="T1347" s="413">
        <f>T571*(1-'Appx 1. Ref Rates'!$E69)</f>
        <v>0</v>
      </c>
      <c r="U1347" s="413">
        <f>U571*(1-'Appx 1. Ref Rates'!$E69)</f>
        <v>0</v>
      </c>
      <c r="V1347" s="413">
        <f>V571*(1-'Appx 1. Ref Rates'!$E69)</f>
        <v>0</v>
      </c>
      <c r="W1347" s="413">
        <f>W571*(1-'Appx 1. Ref Rates'!$E69)</f>
        <v>0</v>
      </c>
      <c r="X1347" s="414">
        <f>X571*(1-'Appx 1. Ref Rates'!$E69)</f>
        <v>0</v>
      </c>
      <c r="Y1347" s="413">
        <f>Y571*(1-'Appx 1. Ref Rates'!$E69)</f>
        <v>0</v>
      </c>
      <c r="Z1347" s="413">
        <f>Z571*(1-'Appx 1. Ref Rates'!$E69)</f>
        <v>0</v>
      </c>
      <c r="AA1347" s="413">
        <f>AA571*(1-'Appx 1. Ref Rates'!$E69)</f>
        <v>0</v>
      </c>
      <c r="AB1347" s="413">
        <f>AB571*(1-'Appx 1. Ref Rates'!$E69)</f>
        <v>0</v>
      </c>
      <c r="AC1347" s="400">
        <f t="shared" si="547"/>
        <v>0</v>
      </c>
      <c r="AD1347" s="1743"/>
      <c r="AE1347" s="1083"/>
      <c r="AF1347" s="856"/>
    </row>
    <row r="1348" spans="1:32" outlineLevel="1" x14ac:dyDescent="0.2">
      <c r="A1348" s="11">
        <v>177</v>
      </c>
      <c r="B1348" s="294"/>
      <c r="C1348" s="289"/>
      <c r="D1348" s="289"/>
      <c r="E1348" s="877" t="str">
        <f>'2. CAD NCCF'!E1348:L1348</f>
        <v>Non-FI issued ABS and ABCP, low or not rated</v>
      </c>
      <c r="F1348" s="878"/>
      <c r="G1348" s="878"/>
      <c r="H1348" s="878"/>
      <c r="I1348" s="878"/>
      <c r="J1348" s="878"/>
      <c r="K1348" s="878"/>
      <c r="L1348" s="879"/>
      <c r="M1348" s="399">
        <f>SUBTOTAL(9,M1349:M1350)</f>
        <v>0</v>
      </c>
      <c r="N1348" s="402">
        <f t="shared" ref="N1348:AC1348" si="552">SUBTOTAL(9,N1349:N1350)</f>
        <v>0</v>
      </c>
      <c r="O1348" s="406">
        <f t="shared" si="552"/>
        <v>0</v>
      </c>
      <c r="P1348" s="406">
        <f t="shared" si="552"/>
        <v>0</v>
      </c>
      <c r="Q1348" s="407">
        <f t="shared" si="552"/>
        <v>0</v>
      </c>
      <c r="R1348" s="402">
        <f t="shared" si="552"/>
        <v>0</v>
      </c>
      <c r="S1348" s="406">
        <f t="shared" si="552"/>
        <v>0</v>
      </c>
      <c r="T1348" s="405">
        <f t="shared" si="552"/>
        <v>0</v>
      </c>
      <c r="U1348" s="405">
        <f t="shared" si="552"/>
        <v>0</v>
      </c>
      <c r="V1348" s="405">
        <f t="shared" si="552"/>
        <v>0</v>
      </c>
      <c r="W1348" s="405">
        <f t="shared" si="552"/>
        <v>0</v>
      </c>
      <c r="X1348" s="405">
        <f t="shared" si="552"/>
        <v>0</v>
      </c>
      <c r="Y1348" s="405">
        <f t="shared" si="552"/>
        <v>0</v>
      </c>
      <c r="Z1348" s="405">
        <f t="shared" si="552"/>
        <v>0</v>
      </c>
      <c r="AA1348" s="405">
        <f t="shared" si="552"/>
        <v>0</v>
      </c>
      <c r="AB1348" s="403">
        <f t="shared" si="552"/>
        <v>0</v>
      </c>
      <c r="AC1348" s="399">
        <f t="shared" si="552"/>
        <v>0</v>
      </c>
      <c r="AD1348" s="1743"/>
      <c r="AE1348" s="1083"/>
      <c r="AF1348" s="856"/>
    </row>
    <row r="1349" spans="1:32" ht="15" customHeight="1" outlineLevel="1" x14ac:dyDescent="0.2">
      <c r="A1349" s="11">
        <v>178</v>
      </c>
      <c r="B1349" s="294"/>
      <c r="C1349" s="289"/>
      <c r="D1349" s="289"/>
      <c r="E1349" s="289"/>
      <c r="F1349" s="880" t="str">
        <f>'2. CAD NCCF'!F1349:L1349</f>
        <v>Non-FI issued ABS, low or not rated</v>
      </c>
      <c r="G1349" s="881"/>
      <c r="H1349" s="881"/>
      <c r="I1349" s="881"/>
      <c r="J1349" s="881"/>
      <c r="K1349" s="881"/>
      <c r="L1349" s="882"/>
      <c r="M1349" s="400">
        <f t="shared" ref="M1349:M1350" si="553">M573</f>
        <v>0</v>
      </c>
      <c r="N1349" s="411">
        <f>M1349*(1-'Appx 1. Ref Rates'!$E71)+N573*(1-'Appx 1. Ref Rates'!$E71)</f>
        <v>0</v>
      </c>
      <c r="O1349" s="414">
        <f>O573*(1-'Appx 1. Ref Rates'!$E71)</f>
        <v>0</v>
      </c>
      <c r="P1349" s="414">
        <f>P573*(1-'Appx 1. Ref Rates'!$E71)</f>
        <v>0</v>
      </c>
      <c r="Q1349" s="415">
        <f>Q573*(1-'Appx 1. Ref Rates'!$E71)</f>
        <v>0</v>
      </c>
      <c r="R1349" s="411">
        <f>R573*(1-'Appx 1. Ref Rates'!$E71)</f>
        <v>0</v>
      </c>
      <c r="S1349" s="413">
        <f>S573*(1-'Appx 1. Ref Rates'!$E71)</f>
        <v>0</v>
      </c>
      <c r="T1349" s="413">
        <f>T573*(1-'Appx 1. Ref Rates'!$E71)</f>
        <v>0</v>
      </c>
      <c r="U1349" s="413">
        <f>U573*(1-'Appx 1. Ref Rates'!$E71)</f>
        <v>0</v>
      </c>
      <c r="V1349" s="413">
        <f>V573*(1-'Appx 1. Ref Rates'!$E71)</f>
        <v>0</v>
      </c>
      <c r="W1349" s="413">
        <f>W573*(1-'Appx 1. Ref Rates'!$E71)</f>
        <v>0</v>
      </c>
      <c r="X1349" s="414">
        <f>X573*(1-'Appx 1. Ref Rates'!$E71)</f>
        <v>0</v>
      </c>
      <c r="Y1349" s="413">
        <f>Y573*(1-'Appx 1. Ref Rates'!$E71)</f>
        <v>0</v>
      </c>
      <c r="Z1349" s="413">
        <f>Z573*(1-'Appx 1. Ref Rates'!$E71)</f>
        <v>0</v>
      </c>
      <c r="AA1349" s="413">
        <f>AA573*(1-'Appx 1. Ref Rates'!$E71)</f>
        <v>0</v>
      </c>
      <c r="AB1349" s="413">
        <f>AB573*(1-'Appx 1. Ref Rates'!$E71)</f>
        <v>0</v>
      </c>
      <c r="AC1349" s="400">
        <f t="shared" si="547"/>
        <v>0</v>
      </c>
      <c r="AD1349" s="1743"/>
      <c r="AE1349" s="1083"/>
      <c r="AF1349" s="856"/>
    </row>
    <row r="1350" spans="1:32" ht="15" customHeight="1" outlineLevel="1" x14ac:dyDescent="0.2">
      <c r="A1350" s="11">
        <v>179</v>
      </c>
      <c r="B1350" s="294"/>
      <c r="C1350" s="289"/>
      <c r="D1350" s="289"/>
      <c r="E1350" s="289"/>
      <c r="F1350" s="880" t="str">
        <f>'2. CAD NCCF'!F1350:L1350</f>
        <v>Non-FI issued ABCP, low or not rated</v>
      </c>
      <c r="G1350" s="881"/>
      <c r="H1350" s="881"/>
      <c r="I1350" s="881"/>
      <c r="J1350" s="881"/>
      <c r="K1350" s="881"/>
      <c r="L1350" s="882"/>
      <c r="M1350" s="400">
        <f t="shared" si="553"/>
        <v>0</v>
      </c>
      <c r="N1350" s="411">
        <f>M1350*(1-'Appx 1. Ref Rates'!$E72)+N574*(1-'Appx 1. Ref Rates'!$E72)</f>
        <v>0</v>
      </c>
      <c r="O1350" s="414">
        <f>O574*(1-'Appx 1. Ref Rates'!$E72)</f>
        <v>0</v>
      </c>
      <c r="P1350" s="414">
        <f>P574*(1-'Appx 1. Ref Rates'!$E72)</f>
        <v>0</v>
      </c>
      <c r="Q1350" s="415">
        <f>Q574*(1-'Appx 1. Ref Rates'!$E72)</f>
        <v>0</v>
      </c>
      <c r="R1350" s="411">
        <f>R574*(1-'Appx 1. Ref Rates'!$E72)</f>
        <v>0</v>
      </c>
      <c r="S1350" s="413">
        <f>S574*(1-'Appx 1. Ref Rates'!$E72)</f>
        <v>0</v>
      </c>
      <c r="T1350" s="413">
        <f>T574*(1-'Appx 1. Ref Rates'!$E72)</f>
        <v>0</v>
      </c>
      <c r="U1350" s="413">
        <f>U574*(1-'Appx 1. Ref Rates'!$E72)</f>
        <v>0</v>
      </c>
      <c r="V1350" s="413">
        <f>V574*(1-'Appx 1. Ref Rates'!$E72)</f>
        <v>0</v>
      </c>
      <c r="W1350" s="413">
        <f>W574*(1-'Appx 1. Ref Rates'!$E72)</f>
        <v>0</v>
      </c>
      <c r="X1350" s="414">
        <f>X574*(1-'Appx 1. Ref Rates'!$E72)</f>
        <v>0</v>
      </c>
      <c r="Y1350" s="413">
        <f>Y574*(1-'Appx 1. Ref Rates'!$E72)</f>
        <v>0</v>
      </c>
      <c r="Z1350" s="413">
        <f>Z574*(1-'Appx 1. Ref Rates'!$E72)</f>
        <v>0</v>
      </c>
      <c r="AA1350" s="413">
        <f>AA574*(1-'Appx 1. Ref Rates'!$E72)</f>
        <v>0</v>
      </c>
      <c r="AB1350" s="413">
        <f>AB574*(1-'Appx 1. Ref Rates'!$E72)</f>
        <v>0</v>
      </c>
      <c r="AC1350" s="400">
        <f t="shared" si="547"/>
        <v>0</v>
      </c>
      <c r="AD1350" s="1743"/>
      <c r="AE1350" s="1083"/>
      <c r="AF1350" s="856"/>
    </row>
    <row r="1351" spans="1:32" outlineLevel="1" x14ac:dyDescent="0.2">
      <c r="A1351" s="11">
        <v>180</v>
      </c>
      <c r="B1351" s="294"/>
      <c r="C1351" s="289"/>
      <c r="D1351" s="289"/>
      <c r="E1351" s="877" t="str">
        <f>'2. CAD NCCF'!E1351:L1351</f>
        <v>FI issued ABS and ABCP, low or not rated</v>
      </c>
      <c r="F1351" s="878"/>
      <c r="G1351" s="878"/>
      <c r="H1351" s="878"/>
      <c r="I1351" s="878"/>
      <c r="J1351" s="878"/>
      <c r="K1351" s="878"/>
      <c r="L1351" s="879"/>
      <c r="M1351" s="399">
        <f>SUBTOTAL(9,M1352:M1353)</f>
        <v>0</v>
      </c>
      <c r="N1351" s="402">
        <f t="shared" ref="N1351:AC1351" si="554">SUBTOTAL(9,N1352:N1353)</f>
        <v>0</v>
      </c>
      <c r="O1351" s="406">
        <f t="shared" si="554"/>
        <v>0</v>
      </c>
      <c r="P1351" s="406">
        <f t="shared" si="554"/>
        <v>0</v>
      </c>
      <c r="Q1351" s="407">
        <f t="shared" si="554"/>
        <v>0</v>
      </c>
      <c r="R1351" s="402">
        <f t="shared" si="554"/>
        <v>0</v>
      </c>
      <c r="S1351" s="406">
        <f t="shared" si="554"/>
        <v>0</v>
      </c>
      <c r="T1351" s="405">
        <f t="shared" si="554"/>
        <v>0</v>
      </c>
      <c r="U1351" s="405">
        <f t="shared" si="554"/>
        <v>0</v>
      </c>
      <c r="V1351" s="405">
        <f t="shared" si="554"/>
        <v>0</v>
      </c>
      <c r="W1351" s="405">
        <f t="shared" si="554"/>
        <v>0</v>
      </c>
      <c r="X1351" s="405">
        <f t="shared" si="554"/>
        <v>0</v>
      </c>
      <c r="Y1351" s="405">
        <f t="shared" si="554"/>
        <v>0</v>
      </c>
      <c r="Z1351" s="405">
        <f t="shared" si="554"/>
        <v>0</v>
      </c>
      <c r="AA1351" s="405">
        <f t="shared" si="554"/>
        <v>0</v>
      </c>
      <c r="AB1351" s="403">
        <f t="shared" si="554"/>
        <v>0</v>
      </c>
      <c r="AC1351" s="399">
        <f t="shared" si="554"/>
        <v>0</v>
      </c>
      <c r="AD1351" s="1743"/>
      <c r="AE1351" s="1083"/>
      <c r="AF1351" s="856"/>
    </row>
    <row r="1352" spans="1:32" ht="15" customHeight="1" outlineLevel="1" x14ac:dyDescent="0.2">
      <c r="A1352" s="11">
        <v>181</v>
      </c>
      <c r="B1352" s="294"/>
      <c r="C1352" s="289"/>
      <c r="D1352" s="289"/>
      <c r="E1352" s="289"/>
      <c r="F1352" s="880" t="str">
        <f>'2. CAD NCCF'!F1352:L1352</f>
        <v>FI issued ABS, low or not rated</v>
      </c>
      <c r="G1352" s="881"/>
      <c r="H1352" s="881"/>
      <c r="I1352" s="881"/>
      <c r="J1352" s="881"/>
      <c r="K1352" s="881"/>
      <c r="L1352" s="882"/>
      <c r="M1352" s="400">
        <f t="shared" ref="M1352:M1353" si="555">M576</f>
        <v>0</v>
      </c>
      <c r="N1352" s="411">
        <f>M1352*(1-'Appx 1. Ref Rates'!$E74)+N576*(1-'Appx 1. Ref Rates'!$E74)</f>
        <v>0</v>
      </c>
      <c r="O1352" s="414">
        <f>O576*(1-'Appx 1. Ref Rates'!$E74)</f>
        <v>0</v>
      </c>
      <c r="P1352" s="414">
        <f>P576*(1-'Appx 1. Ref Rates'!$E74)</f>
        <v>0</v>
      </c>
      <c r="Q1352" s="415">
        <f>Q576*(1-'Appx 1. Ref Rates'!$E74)</f>
        <v>0</v>
      </c>
      <c r="R1352" s="411">
        <f>R576*(1-'Appx 1. Ref Rates'!$E74)</f>
        <v>0</v>
      </c>
      <c r="S1352" s="413">
        <f>S576*(1-'Appx 1. Ref Rates'!$E74)</f>
        <v>0</v>
      </c>
      <c r="T1352" s="413">
        <f>T576*(1-'Appx 1. Ref Rates'!$E74)</f>
        <v>0</v>
      </c>
      <c r="U1352" s="413">
        <f>U576*(1-'Appx 1. Ref Rates'!$E74)</f>
        <v>0</v>
      </c>
      <c r="V1352" s="413">
        <f>V576*(1-'Appx 1. Ref Rates'!$E74)</f>
        <v>0</v>
      </c>
      <c r="W1352" s="413">
        <f>W576*(1-'Appx 1. Ref Rates'!$E74)</f>
        <v>0</v>
      </c>
      <c r="X1352" s="414">
        <f>X576*(1-'Appx 1. Ref Rates'!$E74)</f>
        <v>0</v>
      </c>
      <c r="Y1352" s="413">
        <f>Y576*(1-'Appx 1. Ref Rates'!$E74)</f>
        <v>0</v>
      </c>
      <c r="Z1352" s="413">
        <f>Z576*(1-'Appx 1. Ref Rates'!$E74)</f>
        <v>0</v>
      </c>
      <c r="AA1352" s="413">
        <f>AA576*(1-'Appx 1. Ref Rates'!$E74)</f>
        <v>0</v>
      </c>
      <c r="AB1352" s="413">
        <f>AB576*(1-'Appx 1. Ref Rates'!$E74)</f>
        <v>0</v>
      </c>
      <c r="AC1352" s="400">
        <f t="shared" si="547"/>
        <v>0</v>
      </c>
      <c r="AD1352" s="1743"/>
      <c r="AE1352" s="1083"/>
      <c r="AF1352" s="856"/>
    </row>
    <row r="1353" spans="1:32" ht="15" customHeight="1" outlineLevel="1" x14ac:dyDescent="0.2">
      <c r="A1353" s="11">
        <v>182</v>
      </c>
      <c r="B1353" s="294"/>
      <c r="C1353" s="289"/>
      <c r="D1353" s="289"/>
      <c r="E1353" s="289"/>
      <c r="F1353" s="880" t="str">
        <f>'2. CAD NCCF'!F1353:L1353</f>
        <v>FI issued ABCP, low or not rated</v>
      </c>
      <c r="G1353" s="881"/>
      <c r="H1353" s="881"/>
      <c r="I1353" s="881"/>
      <c r="J1353" s="881"/>
      <c r="K1353" s="881"/>
      <c r="L1353" s="882"/>
      <c r="M1353" s="400">
        <f t="shared" si="555"/>
        <v>0</v>
      </c>
      <c r="N1353" s="411">
        <f>M1353*(1-'Appx 1. Ref Rates'!$E75)+N577*(1-'Appx 1. Ref Rates'!$E75)</f>
        <v>0</v>
      </c>
      <c r="O1353" s="414">
        <f>O577*(1-'Appx 1. Ref Rates'!$E75)</f>
        <v>0</v>
      </c>
      <c r="P1353" s="414">
        <f>P577*(1-'Appx 1. Ref Rates'!$E75)</f>
        <v>0</v>
      </c>
      <c r="Q1353" s="415">
        <f>Q577*(1-'Appx 1. Ref Rates'!$E75)</f>
        <v>0</v>
      </c>
      <c r="R1353" s="411">
        <f>R577*(1-'Appx 1. Ref Rates'!$E75)</f>
        <v>0</v>
      </c>
      <c r="S1353" s="413">
        <f>S577*(1-'Appx 1. Ref Rates'!$E75)</f>
        <v>0</v>
      </c>
      <c r="T1353" s="413">
        <f>T577*(1-'Appx 1. Ref Rates'!$E75)</f>
        <v>0</v>
      </c>
      <c r="U1353" s="413">
        <f>U577*(1-'Appx 1. Ref Rates'!$E75)</f>
        <v>0</v>
      </c>
      <c r="V1353" s="413">
        <f>V577*(1-'Appx 1. Ref Rates'!$E75)</f>
        <v>0</v>
      </c>
      <c r="W1353" s="413">
        <f>W577*(1-'Appx 1. Ref Rates'!$E75)</f>
        <v>0</v>
      </c>
      <c r="X1353" s="414">
        <f>X577*(1-'Appx 1. Ref Rates'!$E75)</f>
        <v>0</v>
      </c>
      <c r="Y1353" s="413">
        <f>Y577*(1-'Appx 1. Ref Rates'!$E75)</f>
        <v>0</v>
      </c>
      <c r="Z1353" s="413">
        <f>Z577*(1-'Appx 1. Ref Rates'!$E75)</f>
        <v>0</v>
      </c>
      <c r="AA1353" s="413">
        <f>AA577*(1-'Appx 1. Ref Rates'!$E75)</f>
        <v>0</v>
      </c>
      <c r="AB1353" s="413">
        <f>AB577*(1-'Appx 1. Ref Rates'!$E75)</f>
        <v>0</v>
      </c>
      <c r="AC1353" s="400">
        <f t="shared" si="547"/>
        <v>0</v>
      </c>
      <c r="AD1353" s="1744"/>
      <c r="AE1353" s="858"/>
      <c r="AF1353" s="859"/>
    </row>
    <row r="1354" spans="1:32" outlineLevel="1" x14ac:dyDescent="0.2">
      <c r="A1354" s="11">
        <v>183</v>
      </c>
      <c r="B1354" s="294"/>
      <c r="C1354" s="289"/>
      <c r="D1354" s="868" t="str">
        <f>'2. CAD NCCF'!D1354:L1354</f>
        <v>Equities</v>
      </c>
      <c r="E1354" s="869"/>
      <c r="F1354" s="869"/>
      <c r="G1354" s="869"/>
      <c r="H1354" s="869"/>
      <c r="I1354" s="869"/>
      <c r="J1354" s="869"/>
      <c r="K1354" s="869"/>
      <c r="L1354" s="870"/>
      <c r="M1354" s="399">
        <f>SUBTOTAL(9,M1355:M1357)</f>
        <v>0</v>
      </c>
      <c r="N1354" s="1363"/>
      <c r="O1354" s="1363"/>
      <c r="P1354" s="1364"/>
      <c r="Q1354" s="407">
        <f t="shared" ref="Q1354:AC1354" si="556">SUBTOTAL(9,Q1355:Q1357)</f>
        <v>0</v>
      </c>
      <c r="R1354" s="402">
        <f t="shared" si="556"/>
        <v>0</v>
      </c>
      <c r="S1354" s="406">
        <f t="shared" si="556"/>
        <v>0</v>
      </c>
      <c r="T1354" s="405">
        <f t="shared" si="556"/>
        <v>0</v>
      </c>
      <c r="U1354" s="405">
        <f t="shared" si="556"/>
        <v>0</v>
      </c>
      <c r="V1354" s="405">
        <f t="shared" si="556"/>
        <v>0</v>
      </c>
      <c r="W1354" s="405">
        <f t="shared" si="556"/>
        <v>0</v>
      </c>
      <c r="X1354" s="405">
        <f t="shared" si="556"/>
        <v>0</v>
      </c>
      <c r="Y1354" s="405">
        <f t="shared" si="556"/>
        <v>0</v>
      </c>
      <c r="Z1354" s="405">
        <f t="shared" si="556"/>
        <v>0</v>
      </c>
      <c r="AA1354" s="405">
        <f t="shared" si="556"/>
        <v>0</v>
      </c>
      <c r="AB1354" s="403">
        <f t="shared" si="556"/>
        <v>0</v>
      </c>
      <c r="AC1354" s="399">
        <f t="shared" si="556"/>
        <v>0</v>
      </c>
      <c r="AD1354" s="1577"/>
      <c r="AE1354" s="1595"/>
      <c r="AF1354" s="1596"/>
    </row>
    <row r="1355" spans="1:32" outlineLevel="1" x14ac:dyDescent="0.2">
      <c r="A1355" s="11">
        <v>184</v>
      </c>
      <c r="B1355" s="294"/>
      <c r="C1355" s="289"/>
      <c r="D1355" s="289"/>
      <c r="E1355" s="289"/>
      <c r="F1355" s="880" t="str">
        <f>'2. CAD NCCF'!F1355:L1355</f>
        <v>Eligible non-financial common equity shares</v>
      </c>
      <c r="G1355" s="881"/>
      <c r="H1355" s="881"/>
      <c r="I1355" s="881"/>
      <c r="J1355" s="881"/>
      <c r="K1355" s="881"/>
      <c r="L1355" s="882"/>
      <c r="M1355" s="400">
        <f t="shared" ref="M1355:M1357" si="557">M579</f>
        <v>0</v>
      </c>
      <c r="N1355" s="1365"/>
      <c r="O1355" s="1365"/>
      <c r="P1355" s="1366"/>
      <c r="Q1355" s="415">
        <f>(M1355+SUM($N579:$Q579))*'Appx 1. Ref Rates'!$R$97</f>
        <v>0</v>
      </c>
      <c r="R1355" s="411">
        <f>R579*'Appx 1. Ref Rates'!$R$97</f>
        <v>0</v>
      </c>
      <c r="S1355" s="413">
        <f>S579*'Appx 1. Ref Rates'!$R$97</f>
        <v>0</v>
      </c>
      <c r="T1355" s="413">
        <f>T579*'Appx 1. Ref Rates'!$R$97</f>
        <v>0</v>
      </c>
      <c r="U1355" s="413">
        <f>U579*'Appx 1. Ref Rates'!$R$97</f>
        <v>0</v>
      </c>
      <c r="V1355" s="413">
        <f>V579*'Appx 1. Ref Rates'!$R$97</f>
        <v>0</v>
      </c>
      <c r="W1355" s="413">
        <f>W579*'Appx 1. Ref Rates'!$R$97</f>
        <v>0</v>
      </c>
      <c r="X1355" s="414">
        <f>X579*'Appx 1. Ref Rates'!$R$97</f>
        <v>0</v>
      </c>
      <c r="Y1355" s="413">
        <f>Y579*'Appx 1. Ref Rates'!$R$97</f>
        <v>0</v>
      </c>
      <c r="Z1355" s="413">
        <f>Z579*'Appx 1. Ref Rates'!$R$97</f>
        <v>0</v>
      </c>
      <c r="AA1355" s="413">
        <f>AA579*'Appx 1. Ref Rates'!$R$97</f>
        <v>0</v>
      </c>
      <c r="AB1355" s="413">
        <f>AB579*'Appx 1. Ref Rates'!$R$97</f>
        <v>0</v>
      </c>
      <c r="AC1355" s="400">
        <f t="shared" si="547"/>
        <v>0</v>
      </c>
      <c r="AD1355" s="1671"/>
      <c r="AE1355" s="1567"/>
      <c r="AF1355" s="1573"/>
    </row>
    <row r="1356" spans="1:32" ht="15" customHeight="1" outlineLevel="1" x14ac:dyDescent="0.2">
      <c r="A1356" s="11">
        <v>185</v>
      </c>
      <c r="B1356" s="294"/>
      <c r="C1356" s="289"/>
      <c r="D1356" s="289"/>
      <c r="E1356" s="289"/>
      <c r="F1356" s="880" t="str">
        <f>'2. CAD NCCF'!F1356:L1356</f>
        <v>Eligible financial common equity</v>
      </c>
      <c r="G1356" s="881"/>
      <c r="H1356" s="881"/>
      <c r="I1356" s="881"/>
      <c r="J1356" s="881"/>
      <c r="K1356" s="881"/>
      <c r="L1356" s="882"/>
      <c r="M1356" s="400">
        <f t="shared" si="557"/>
        <v>0</v>
      </c>
      <c r="N1356" s="1365"/>
      <c r="O1356" s="1365"/>
      <c r="P1356" s="1365"/>
      <c r="Q1356" s="398"/>
      <c r="R1356" s="411">
        <f>($M1356+SUM($N580:$R580))*'Appx 1. Ref Rates'!$S$98</f>
        <v>0</v>
      </c>
      <c r="S1356" s="413">
        <f>(M1356+SUM($N580:$R580))*'Appx 1. Ref Rates'!$T$98+S580*('Appx 1. Ref Rates'!$S$98+'Appx 1. Ref Rates'!$T$98)</f>
        <v>0</v>
      </c>
      <c r="T1356" s="413">
        <f>($M1356+SUM($N580:$S580))*'Appx 1. Ref Rates'!$U$98+$T580*('Appx 1. Ref Rates'!$S$98+'Appx 1. Ref Rates'!$T$98+'Appx 1. Ref Rates'!$U$98)</f>
        <v>0</v>
      </c>
      <c r="U1356" s="413">
        <f>U580*('Appx 1. Ref Rates'!$S$98+'Appx 1. Ref Rates'!$T$98+'Appx 1. Ref Rates'!$U$98)</f>
        <v>0</v>
      </c>
      <c r="V1356" s="413">
        <f>V580*('Appx 1. Ref Rates'!$S$98+'Appx 1. Ref Rates'!$T$98+'Appx 1. Ref Rates'!$U$98)</f>
        <v>0</v>
      </c>
      <c r="W1356" s="413">
        <f>W580*('Appx 1. Ref Rates'!$S$98+'Appx 1. Ref Rates'!$T$98+'Appx 1. Ref Rates'!$U$98)</f>
        <v>0</v>
      </c>
      <c r="X1356" s="414">
        <f>X580*('Appx 1. Ref Rates'!$S$98+'Appx 1. Ref Rates'!$T$98+'Appx 1. Ref Rates'!$U$98)</f>
        <v>0</v>
      </c>
      <c r="Y1356" s="413">
        <f>Y580*('Appx 1. Ref Rates'!$S$98+'Appx 1. Ref Rates'!$T$98+'Appx 1. Ref Rates'!$U$98)</f>
        <v>0</v>
      </c>
      <c r="Z1356" s="413">
        <f>Z580*('Appx 1. Ref Rates'!$S$98+'Appx 1. Ref Rates'!$T$98+'Appx 1. Ref Rates'!$U$98)</f>
        <v>0</v>
      </c>
      <c r="AA1356" s="413">
        <f>AA580*('Appx 1. Ref Rates'!$S$98+'Appx 1. Ref Rates'!$T$98+'Appx 1. Ref Rates'!$U$98)</f>
        <v>0</v>
      </c>
      <c r="AB1356" s="413">
        <f>AB580*('Appx 1. Ref Rates'!$S$98+'Appx 1. Ref Rates'!$T$98+'Appx 1. Ref Rates'!$U$98)</f>
        <v>0</v>
      </c>
      <c r="AC1356" s="400">
        <f t="shared" si="547"/>
        <v>0</v>
      </c>
      <c r="AD1356" s="1743"/>
      <c r="AE1356" s="1083"/>
      <c r="AF1356" s="856"/>
    </row>
    <row r="1357" spans="1:32" ht="15" customHeight="1" outlineLevel="1" x14ac:dyDescent="0.2">
      <c r="A1357" s="11">
        <v>186</v>
      </c>
      <c r="B1357" s="294"/>
      <c r="C1357" s="289"/>
      <c r="D1357" s="289"/>
      <c r="E1357" s="289"/>
      <c r="F1357" s="880" t="str">
        <f>'2. CAD NCCF'!F1357:L1357</f>
        <v>Other equities</v>
      </c>
      <c r="G1357" s="881"/>
      <c r="H1357" s="881"/>
      <c r="I1357" s="881"/>
      <c r="J1357" s="881"/>
      <c r="K1357" s="881"/>
      <c r="L1357" s="882"/>
      <c r="M1357" s="400">
        <f t="shared" si="557"/>
        <v>0</v>
      </c>
      <c r="N1357" s="1365"/>
      <c r="O1357" s="1365"/>
      <c r="P1357" s="1365"/>
      <c r="Q1357" s="1365"/>
      <c r="R1357" s="1365"/>
      <c r="S1357" s="1365"/>
      <c r="T1357" s="1365"/>
      <c r="U1357" s="1365"/>
      <c r="V1357" s="1365"/>
      <c r="W1357" s="1365"/>
      <c r="X1357" s="1365"/>
      <c r="Y1357" s="1365"/>
      <c r="Z1357" s="1365"/>
      <c r="AA1357" s="1365"/>
      <c r="AB1357" s="1365"/>
      <c r="AC1357" s="400">
        <f t="shared" si="547"/>
        <v>0</v>
      </c>
      <c r="AD1357" s="1744"/>
      <c r="AE1357" s="858"/>
      <c r="AF1357" s="859"/>
    </row>
    <row r="1358" spans="1:32" outlineLevel="1" x14ac:dyDescent="0.2">
      <c r="A1358" s="11">
        <v>187</v>
      </c>
      <c r="B1358" s="294"/>
      <c r="C1358" s="289"/>
      <c r="D1358" s="868" t="str">
        <f>'2. CAD NCCF'!D1358:L1358</f>
        <v>FI's own securities - Not eliminated</v>
      </c>
      <c r="E1358" s="869"/>
      <c r="F1358" s="869"/>
      <c r="G1358" s="869"/>
      <c r="H1358" s="869"/>
      <c r="I1358" s="869"/>
      <c r="J1358" s="869"/>
      <c r="K1358" s="869"/>
      <c r="L1358" s="870"/>
      <c r="M1358" s="399">
        <f>SUBTOTAL(9,M1359:M1360)</f>
        <v>0</v>
      </c>
      <c r="N1358" s="868"/>
      <c r="O1358" s="869"/>
      <c r="P1358" s="869"/>
      <c r="Q1358" s="869"/>
      <c r="R1358" s="869"/>
      <c r="S1358" s="869"/>
      <c r="T1358" s="869"/>
      <c r="U1358" s="869"/>
      <c r="V1358" s="869"/>
      <c r="W1358" s="869"/>
      <c r="X1358" s="869"/>
      <c r="Y1358" s="869"/>
      <c r="Z1358" s="869"/>
      <c r="AA1358" s="869"/>
      <c r="AB1358" s="869"/>
      <c r="AC1358" s="869"/>
      <c r="AD1358" s="869"/>
      <c r="AE1358" s="869"/>
      <c r="AF1358" s="870"/>
    </row>
    <row r="1359" spans="1:32" outlineLevel="1" x14ac:dyDescent="0.2">
      <c r="A1359" s="11">
        <v>188</v>
      </c>
      <c r="B1359" s="294"/>
      <c r="C1359" s="289"/>
      <c r="D1359" s="289"/>
      <c r="E1359" s="289"/>
      <c r="F1359" s="880" t="str">
        <f>'2. CAD NCCF'!F1359:L1359</f>
        <v>FI's own debt not eliminated</v>
      </c>
      <c r="G1359" s="881"/>
      <c r="H1359" s="881"/>
      <c r="I1359" s="881"/>
      <c r="J1359" s="881"/>
      <c r="K1359" s="881"/>
      <c r="L1359" s="882"/>
      <c r="M1359" s="400">
        <f t="shared" ref="M1359:M1360" si="558">M583</f>
        <v>0</v>
      </c>
      <c r="N1359" s="1671"/>
      <c r="O1359" s="852"/>
      <c r="P1359" s="852"/>
      <c r="Q1359" s="852"/>
      <c r="R1359" s="852"/>
      <c r="S1359" s="852"/>
      <c r="T1359" s="852"/>
      <c r="U1359" s="852"/>
      <c r="V1359" s="852"/>
      <c r="W1359" s="852"/>
      <c r="X1359" s="852"/>
      <c r="Y1359" s="852"/>
      <c r="Z1359" s="852"/>
      <c r="AA1359" s="852"/>
      <c r="AB1359" s="852"/>
      <c r="AC1359" s="852"/>
      <c r="AD1359" s="852"/>
      <c r="AE1359" s="852"/>
      <c r="AF1359" s="853"/>
    </row>
    <row r="1360" spans="1:32" ht="15" customHeight="1" outlineLevel="1" x14ac:dyDescent="0.2">
      <c r="A1360" s="11">
        <v>189</v>
      </c>
      <c r="B1360" s="294"/>
      <c r="C1360" s="289"/>
      <c r="D1360" s="289"/>
      <c r="E1360" s="289"/>
      <c r="F1360" s="880" t="str">
        <f>'2. CAD NCCF'!F1360:L1360</f>
        <v>FI's own equity not eliminated</v>
      </c>
      <c r="G1360" s="881"/>
      <c r="H1360" s="881"/>
      <c r="I1360" s="881"/>
      <c r="J1360" s="881"/>
      <c r="K1360" s="881"/>
      <c r="L1360" s="882"/>
      <c r="M1360" s="400">
        <f t="shared" si="558"/>
        <v>0</v>
      </c>
      <c r="N1360" s="1744"/>
      <c r="O1360" s="858"/>
      <c r="P1360" s="858"/>
      <c r="Q1360" s="858"/>
      <c r="R1360" s="858"/>
      <c r="S1360" s="858"/>
      <c r="T1360" s="858"/>
      <c r="U1360" s="858"/>
      <c r="V1360" s="858"/>
      <c r="W1360" s="858"/>
      <c r="X1360" s="858"/>
      <c r="Y1360" s="858"/>
      <c r="Z1360" s="858"/>
      <c r="AA1360" s="858"/>
      <c r="AB1360" s="858"/>
      <c r="AC1360" s="858"/>
      <c r="AD1360" s="858"/>
      <c r="AE1360" s="858"/>
      <c r="AF1360" s="859"/>
    </row>
    <row r="1361" spans="1:32" ht="15" customHeight="1" outlineLevel="1" x14ac:dyDescent="0.2">
      <c r="A1361" s="11">
        <v>326</v>
      </c>
      <c r="B1361" s="294"/>
      <c r="C1361" s="1048" t="str">
        <f>'2. CAD NCCF'!C1361:AF1361</f>
        <v>Reverse repo collateral in</v>
      </c>
      <c r="D1361" s="1049"/>
      <c r="E1361" s="1049"/>
      <c r="F1361" s="1049"/>
      <c r="G1361" s="1049"/>
      <c r="H1361" s="1049"/>
      <c r="I1361" s="1049"/>
      <c r="J1361" s="1049"/>
      <c r="K1361" s="1049"/>
      <c r="L1361" s="1049"/>
      <c r="M1361" s="1049"/>
      <c r="N1361" s="1049"/>
      <c r="O1361" s="1049"/>
      <c r="P1361" s="1049"/>
      <c r="Q1361" s="1049"/>
      <c r="R1361" s="1049"/>
      <c r="S1361" s="1049"/>
      <c r="T1361" s="1049"/>
      <c r="U1361" s="1049"/>
      <c r="V1361" s="1049"/>
      <c r="W1361" s="1049"/>
      <c r="X1361" s="1049"/>
      <c r="Y1361" s="1049"/>
      <c r="Z1361" s="1049"/>
      <c r="AA1361" s="1049"/>
      <c r="AB1361" s="1049"/>
      <c r="AC1361" s="1049"/>
      <c r="AD1361" s="1049"/>
      <c r="AE1361" s="1049"/>
      <c r="AF1361" s="1050"/>
    </row>
    <row r="1362" spans="1:32" outlineLevel="1" x14ac:dyDescent="0.2">
      <c r="A1362" s="11">
        <v>232</v>
      </c>
      <c r="B1362" s="294"/>
      <c r="C1362" s="289"/>
      <c r="D1362" s="868" t="str">
        <f>'2. CAD NCCF'!D1362:AF1362</f>
        <v>Government securities (GS)</v>
      </c>
      <c r="E1362" s="869"/>
      <c r="F1362" s="869"/>
      <c r="G1362" s="869"/>
      <c r="H1362" s="869"/>
      <c r="I1362" s="869"/>
      <c r="J1362" s="869"/>
      <c r="K1362" s="869"/>
      <c r="L1362" s="869"/>
      <c r="M1362" s="869"/>
      <c r="N1362" s="869"/>
      <c r="O1362" s="869"/>
      <c r="P1362" s="869"/>
      <c r="Q1362" s="869"/>
      <c r="R1362" s="869"/>
      <c r="S1362" s="869"/>
      <c r="T1362" s="869"/>
      <c r="U1362" s="869"/>
      <c r="V1362" s="869"/>
      <c r="W1362" s="869"/>
      <c r="X1362" s="869"/>
      <c r="Y1362" s="869"/>
      <c r="Z1362" s="869"/>
      <c r="AA1362" s="869"/>
      <c r="AB1362" s="869"/>
      <c r="AC1362" s="869"/>
      <c r="AD1362" s="869"/>
      <c r="AE1362" s="869"/>
      <c r="AF1362" s="870"/>
    </row>
    <row r="1363" spans="1:32" outlineLevel="1" x14ac:dyDescent="0.2">
      <c r="A1363" s="11">
        <v>233</v>
      </c>
      <c r="B1363" s="294"/>
      <c r="C1363" s="289"/>
      <c r="D1363" s="289"/>
      <c r="E1363" s="933" t="str">
        <f>'2. CAD NCCF'!E1363:L1363</f>
        <v>High rated GS</v>
      </c>
      <c r="F1363" s="934"/>
      <c r="G1363" s="934"/>
      <c r="H1363" s="934"/>
      <c r="I1363" s="934"/>
      <c r="J1363" s="934"/>
      <c r="K1363" s="934"/>
      <c r="L1363" s="935"/>
      <c r="M1363" s="399">
        <f>SUBTOTAL(9,M1364:M1367)</f>
        <v>0</v>
      </c>
      <c r="N1363" s="402">
        <f t="shared" ref="N1363:AC1363" si="559">SUBTOTAL(9,N1364:N1367)</f>
        <v>0</v>
      </c>
      <c r="O1363" s="406">
        <f t="shared" si="559"/>
        <v>0</v>
      </c>
      <c r="P1363" s="406">
        <f t="shared" si="559"/>
        <v>0</v>
      </c>
      <c r="Q1363" s="407">
        <f t="shared" si="559"/>
        <v>0</v>
      </c>
      <c r="R1363" s="402">
        <f t="shared" si="559"/>
        <v>0</v>
      </c>
      <c r="S1363" s="406">
        <f t="shared" si="559"/>
        <v>0</v>
      </c>
      <c r="T1363" s="405">
        <f t="shared" si="559"/>
        <v>0</v>
      </c>
      <c r="U1363" s="405">
        <f t="shared" si="559"/>
        <v>0</v>
      </c>
      <c r="V1363" s="405">
        <f t="shared" si="559"/>
        <v>0</v>
      </c>
      <c r="W1363" s="405">
        <f t="shared" si="559"/>
        <v>0</v>
      </c>
      <c r="X1363" s="405">
        <f t="shared" si="559"/>
        <v>0</v>
      </c>
      <c r="Y1363" s="405">
        <f t="shared" si="559"/>
        <v>0</v>
      </c>
      <c r="Z1363" s="405">
        <f t="shared" si="559"/>
        <v>0</v>
      </c>
      <c r="AA1363" s="405">
        <f t="shared" si="559"/>
        <v>0</v>
      </c>
      <c r="AB1363" s="403">
        <f t="shared" si="559"/>
        <v>0</v>
      </c>
      <c r="AC1363" s="399">
        <f t="shared" si="559"/>
        <v>0</v>
      </c>
      <c r="AD1363" s="1671"/>
      <c r="AE1363" s="1567"/>
      <c r="AF1363" s="1573"/>
    </row>
    <row r="1364" spans="1:32" outlineLevel="1" x14ac:dyDescent="0.2">
      <c r="A1364" s="11">
        <v>234</v>
      </c>
      <c r="B1364" s="294"/>
      <c r="C1364" s="289"/>
      <c r="D1364" s="289"/>
      <c r="E1364" s="314"/>
      <c r="F1364" s="880" t="str">
        <f>'2. CAD NCCF'!F1364:L1364</f>
        <v xml:space="preserve">Sovereigh &amp; central bank GS </v>
      </c>
      <c r="G1364" s="881"/>
      <c r="H1364" s="881"/>
      <c r="I1364" s="881"/>
      <c r="J1364" s="881"/>
      <c r="K1364" s="881"/>
      <c r="L1364" s="882"/>
      <c r="M1364" s="400">
        <f t="shared" ref="M1364:M1367" si="560">M588</f>
        <v>0</v>
      </c>
      <c r="N1364" s="411">
        <f>M1364*(1-'Appx 1. Ref Rates'!$E8)+N588*(1-'Appx 1. Ref Rates'!$E8)</f>
        <v>0</v>
      </c>
      <c r="O1364" s="414">
        <f>O588*(1-'Appx 1. Ref Rates'!$E8)</f>
        <v>0</v>
      </c>
      <c r="P1364" s="414">
        <f>P588*(1-'Appx 1. Ref Rates'!$E8)</f>
        <v>0</v>
      </c>
      <c r="Q1364" s="415">
        <f>Q588*(1-'Appx 1. Ref Rates'!$E8)</f>
        <v>0</v>
      </c>
      <c r="R1364" s="411">
        <f>R588*(1-'Appx 1. Ref Rates'!$E8)</f>
        <v>0</v>
      </c>
      <c r="S1364" s="413">
        <f>S588*(1-'Appx 1. Ref Rates'!$E8)</f>
        <v>0</v>
      </c>
      <c r="T1364" s="413">
        <f>T588*(1-'Appx 1. Ref Rates'!$E8)</f>
        <v>0</v>
      </c>
      <c r="U1364" s="413">
        <f>U588*(1-'Appx 1. Ref Rates'!$E8)</f>
        <v>0</v>
      </c>
      <c r="V1364" s="413">
        <f>V588*(1-'Appx 1. Ref Rates'!$E8)</f>
        <v>0</v>
      </c>
      <c r="W1364" s="413">
        <f>W588*(1-'Appx 1. Ref Rates'!$E8)</f>
        <v>0</v>
      </c>
      <c r="X1364" s="414">
        <f>X588*(1-'Appx 1. Ref Rates'!$E8)</f>
        <v>0</v>
      </c>
      <c r="Y1364" s="413">
        <f>Y588*(1-'Appx 1. Ref Rates'!$E8)</f>
        <v>0</v>
      </c>
      <c r="Z1364" s="413">
        <f>Z588*(1-'Appx 1. Ref Rates'!$E8)</f>
        <v>0</v>
      </c>
      <c r="AA1364" s="413">
        <f>AA588*(1-'Appx 1. Ref Rates'!$E8)</f>
        <v>0</v>
      </c>
      <c r="AB1364" s="413">
        <f>AB588*(1-'Appx 1. Ref Rates'!$E8)</f>
        <v>0</v>
      </c>
      <c r="AC1364" s="400">
        <f t="shared" ref="AC1364:AC1377" si="561">AC588</f>
        <v>0</v>
      </c>
      <c r="AD1364" s="1743"/>
      <c r="AE1364" s="1083"/>
      <c r="AF1364" s="856"/>
    </row>
    <row r="1365" spans="1:32" ht="15" customHeight="1" outlineLevel="1" x14ac:dyDescent="0.2">
      <c r="A1365" s="11">
        <v>235</v>
      </c>
      <c r="B1365" s="294"/>
      <c r="C1365" s="289"/>
      <c r="D1365" s="289"/>
      <c r="E1365" s="314"/>
      <c r="F1365" s="880" t="str">
        <f>'2. CAD NCCF'!F1365:L1365</f>
        <v>State, provincial &amp; agency GS</v>
      </c>
      <c r="G1365" s="881"/>
      <c r="H1365" s="881"/>
      <c r="I1365" s="881"/>
      <c r="J1365" s="881"/>
      <c r="K1365" s="881"/>
      <c r="L1365" s="882"/>
      <c r="M1365" s="400">
        <f t="shared" si="560"/>
        <v>0</v>
      </c>
      <c r="N1365" s="411">
        <f>M1365*(1-'Appx 1. Ref Rates'!$E9)+N589*(1-'Appx 1. Ref Rates'!$E9)</f>
        <v>0</v>
      </c>
      <c r="O1365" s="414">
        <f>O589*(1-'Appx 1. Ref Rates'!$E9)</f>
        <v>0</v>
      </c>
      <c r="P1365" s="414">
        <f>P589*(1-'Appx 1. Ref Rates'!$E9)</f>
        <v>0</v>
      </c>
      <c r="Q1365" s="415">
        <f>Q589*(1-'Appx 1. Ref Rates'!$E9)</f>
        <v>0</v>
      </c>
      <c r="R1365" s="411">
        <f>R589*(1-'Appx 1. Ref Rates'!$E9)</f>
        <v>0</v>
      </c>
      <c r="S1365" s="413">
        <f>S589*(1-'Appx 1. Ref Rates'!$E9)</f>
        <v>0</v>
      </c>
      <c r="T1365" s="413">
        <f>T589*(1-'Appx 1. Ref Rates'!$E9)</f>
        <v>0</v>
      </c>
      <c r="U1365" s="413">
        <f>U589*(1-'Appx 1. Ref Rates'!$E9)</f>
        <v>0</v>
      </c>
      <c r="V1365" s="413">
        <f>V589*(1-'Appx 1. Ref Rates'!$E9)</f>
        <v>0</v>
      </c>
      <c r="W1365" s="413">
        <f>W589*(1-'Appx 1. Ref Rates'!$E9)</f>
        <v>0</v>
      </c>
      <c r="X1365" s="414">
        <f>X589*(1-'Appx 1. Ref Rates'!$E9)</f>
        <v>0</v>
      </c>
      <c r="Y1365" s="413">
        <f>Y589*(1-'Appx 1. Ref Rates'!$E9)</f>
        <v>0</v>
      </c>
      <c r="Z1365" s="413">
        <f>Z589*(1-'Appx 1. Ref Rates'!$E9)</f>
        <v>0</v>
      </c>
      <c r="AA1365" s="413">
        <f>AA589*(1-'Appx 1. Ref Rates'!$E9)</f>
        <v>0</v>
      </c>
      <c r="AB1365" s="413">
        <f>AB589*(1-'Appx 1. Ref Rates'!$E9)</f>
        <v>0</v>
      </c>
      <c r="AC1365" s="400">
        <f t="shared" si="561"/>
        <v>0</v>
      </c>
      <c r="AD1365" s="1743"/>
      <c r="AE1365" s="1083"/>
      <c r="AF1365" s="856"/>
    </row>
    <row r="1366" spans="1:32" ht="15" customHeight="1" outlineLevel="1" x14ac:dyDescent="0.2">
      <c r="A1366" s="11">
        <v>236</v>
      </c>
      <c r="B1366" s="294"/>
      <c r="C1366" s="289"/>
      <c r="D1366" s="257"/>
      <c r="E1366" s="258"/>
      <c r="F1366" s="880" t="str">
        <f>'2. CAD NCCF'!F1366:L1366</f>
        <v>State municipal GS</v>
      </c>
      <c r="G1366" s="881"/>
      <c r="H1366" s="881"/>
      <c r="I1366" s="881"/>
      <c r="J1366" s="881"/>
      <c r="K1366" s="881"/>
      <c r="L1366" s="882"/>
      <c r="M1366" s="400">
        <f t="shared" si="560"/>
        <v>0</v>
      </c>
      <c r="N1366" s="411">
        <f>M1366*(1-'Appx 1. Ref Rates'!$E10)+N590*(1-'Appx 1. Ref Rates'!$E10)</f>
        <v>0</v>
      </c>
      <c r="O1366" s="414">
        <f>O590*(1-'Appx 1. Ref Rates'!$E10)</f>
        <v>0</v>
      </c>
      <c r="P1366" s="414">
        <f>P590*(1-'Appx 1. Ref Rates'!$E10)</f>
        <v>0</v>
      </c>
      <c r="Q1366" s="415">
        <f>Q590*(1-'Appx 1. Ref Rates'!$E10)</f>
        <v>0</v>
      </c>
      <c r="R1366" s="411">
        <f>R590*(1-'Appx 1. Ref Rates'!$E10)</f>
        <v>0</v>
      </c>
      <c r="S1366" s="413">
        <f>S590*(1-'Appx 1. Ref Rates'!$E10)</f>
        <v>0</v>
      </c>
      <c r="T1366" s="413">
        <f>T590*(1-'Appx 1. Ref Rates'!$E10)</f>
        <v>0</v>
      </c>
      <c r="U1366" s="413">
        <f>U590*(1-'Appx 1. Ref Rates'!$E10)</f>
        <v>0</v>
      </c>
      <c r="V1366" s="413">
        <f>V590*(1-'Appx 1. Ref Rates'!$E10)</f>
        <v>0</v>
      </c>
      <c r="W1366" s="413">
        <f>W590*(1-'Appx 1. Ref Rates'!$E10)</f>
        <v>0</v>
      </c>
      <c r="X1366" s="414">
        <f>X590*(1-'Appx 1. Ref Rates'!$E10)</f>
        <v>0</v>
      </c>
      <c r="Y1366" s="413">
        <f>Y590*(1-'Appx 1. Ref Rates'!$E10)</f>
        <v>0</v>
      </c>
      <c r="Z1366" s="413">
        <f>Z590*(1-'Appx 1. Ref Rates'!$E10)</f>
        <v>0</v>
      </c>
      <c r="AA1366" s="413">
        <f>AA590*(1-'Appx 1. Ref Rates'!$E10)</f>
        <v>0</v>
      </c>
      <c r="AB1366" s="413">
        <f>AB590*(1-'Appx 1. Ref Rates'!$E10)</f>
        <v>0</v>
      </c>
      <c r="AC1366" s="400">
        <f t="shared" si="561"/>
        <v>0</v>
      </c>
      <c r="AD1366" s="1743"/>
      <c r="AE1366" s="1083"/>
      <c r="AF1366" s="856"/>
    </row>
    <row r="1367" spans="1:32" ht="15" customHeight="1" outlineLevel="1" x14ac:dyDescent="0.2">
      <c r="A1367" s="11">
        <v>237</v>
      </c>
      <c r="B1367" s="294"/>
      <c r="C1367" s="289"/>
      <c r="D1367" s="289"/>
      <c r="E1367" s="290"/>
      <c r="F1367" s="880" t="str">
        <f>'2. CAD NCCF'!F1367:L1367</f>
        <v>Supranational and multilateral development bank GS</v>
      </c>
      <c r="G1367" s="881"/>
      <c r="H1367" s="881"/>
      <c r="I1367" s="881"/>
      <c r="J1367" s="881"/>
      <c r="K1367" s="881"/>
      <c r="L1367" s="882"/>
      <c r="M1367" s="400">
        <f t="shared" si="560"/>
        <v>0</v>
      </c>
      <c r="N1367" s="411">
        <f>M1367*(1-'Appx 1. Ref Rates'!$E11)+N591*(1-'Appx 1. Ref Rates'!$E11)</f>
        <v>0</v>
      </c>
      <c r="O1367" s="414">
        <f>O591*(1-'Appx 1. Ref Rates'!$E11)</f>
        <v>0</v>
      </c>
      <c r="P1367" s="414">
        <f>P591*(1-'Appx 1. Ref Rates'!$E11)</f>
        <v>0</v>
      </c>
      <c r="Q1367" s="415">
        <f>Q591*(1-'Appx 1. Ref Rates'!$E11)</f>
        <v>0</v>
      </c>
      <c r="R1367" s="411">
        <f>R591*(1-'Appx 1. Ref Rates'!$E11)</f>
        <v>0</v>
      </c>
      <c r="S1367" s="413">
        <f>S591*(1-'Appx 1. Ref Rates'!$E11)</f>
        <v>0</v>
      </c>
      <c r="T1367" s="413">
        <f>T591*(1-'Appx 1. Ref Rates'!$E11)</f>
        <v>0</v>
      </c>
      <c r="U1367" s="413">
        <f>U591*(1-'Appx 1. Ref Rates'!$E11)</f>
        <v>0</v>
      </c>
      <c r="V1367" s="413">
        <f>V591*(1-'Appx 1. Ref Rates'!$E11)</f>
        <v>0</v>
      </c>
      <c r="W1367" s="413">
        <f>W591*(1-'Appx 1. Ref Rates'!$E11)</f>
        <v>0</v>
      </c>
      <c r="X1367" s="414">
        <f>X591*(1-'Appx 1. Ref Rates'!$E11)</f>
        <v>0</v>
      </c>
      <c r="Y1367" s="413">
        <f>Y591*(1-'Appx 1. Ref Rates'!$E11)</f>
        <v>0</v>
      </c>
      <c r="Z1367" s="413">
        <f>Z591*(1-'Appx 1. Ref Rates'!$E11)</f>
        <v>0</v>
      </c>
      <c r="AA1367" s="413">
        <f>AA591*(1-'Appx 1. Ref Rates'!$E11)</f>
        <v>0</v>
      </c>
      <c r="AB1367" s="413">
        <f>AB591*(1-'Appx 1. Ref Rates'!$E11)</f>
        <v>0</v>
      </c>
      <c r="AC1367" s="400">
        <f t="shared" si="561"/>
        <v>0</v>
      </c>
      <c r="AD1367" s="1743"/>
      <c r="AE1367" s="1083"/>
      <c r="AF1367" s="856"/>
    </row>
    <row r="1368" spans="1:32" ht="15.75" outlineLevel="1" x14ac:dyDescent="0.2">
      <c r="A1368" s="11">
        <v>238</v>
      </c>
      <c r="B1368" s="294"/>
      <c r="C1368" s="289"/>
      <c r="D1368" s="291"/>
      <c r="E1368" s="877" t="str">
        <f>'2. CAD NCCF'!E1368:L1368</f>
        <v>Medium rated GS</v>
      </c>
      <c r="F1368" s="878"/>
      <c r="G1368" s="878"/>
      <c r="H1368" s="878"/>
      <c r="I1368" s="878"/>
      <c r="J1368" s="878"/>
      <c r="K1368" s="878"/>
      <c r="L1368" s="879"/>
      <c r="M1368" s="399">
        <f>SUBTOTAL(9,M1369:M1372)</f>
        <v>0</v>
      </c>
      <c r="N1368" s="402">
        <f t="shared" ref="N1368:AC1368" si="562">SUBTOTAL(9,N1369:N1372)</f>
        <v>0</v>
      </c>
      <c r="O1368" s="406">
        <f t="shared" si="562"/>
        <v>0</v>
      </c>
      <c r="P1368" s="406">
        <f t="shared" si="562"/>
        <v>0</v>
      </c>
      <c r="Q1368" s="407">
        <f t="shared" si="562"/>
        <v>0</v>
      </c>
      <c r="R1368" s="402">
        <f t="shared" si="562"/>
        <v>0</v>
      </c>
      <c r="S1368" s="406">
        <f t="shared" si="562"/>
        <v>0</v>
      </c>
      <c r="T1368" s="405">
        <f t="shared" si="562"/>
        <v>0</v>
      </c>
      <c r="U1368" s="405">
        <f t="shared" si="562"/>
        <v>0</v>
      </c>
      <c r="V1368" s="405">
        <f t="shared" si="562"/>
        <v>0</v>
      </c>
      <c r="W1368" s="405">
        <f t="shared" si="562"/>
        <v>0</v>
      </c>
      <c r="X1368" s="405">
        <f t="shared" si="562"/>
        <v>0</v>
      </c>
      <c r="Y1368" s="405">
        <f t="shared" si="562"/>
        <v>0</v>
      </c>
      <c r="Z1368" s="405">
        <f t="shared" si="562"/>
        <v>0</v>
      </c>
      <c r="AA1368" s="405">
        <f t="shared" si="562"/>
        <v>0</v>
      </c>
      <c r="AB1368" s="403">
        <f t="shared" si="562"/>
        <v>0</v>
      </c>
      <c r="AC1368" s="399">
        <f t="shared" si="562"/>
        <v>0</v>
      </c>
      <c r="AD1368" s="1743"/>
      <c r="AE1368" s="1083"/>
      <c r="AF1368" s="856"/>
    </row>
    <row r="1369" spans="1:32" ht="15" customHeight="1" outlineLevel="1" x14ac:dyDescent="0.2">
      <c r="A1369" s="11">
        <v>239</v>
      </c>
      <c r="B1369" s="294"/>
      <c r="C1369" s="289"/>
      <c r="D1369" s="311"/>
      <c r="E1369" s="311"/>
      <c r="F1369" s="880" t="str">
        <f>'2. CAD NCCF'!F1369:L1369</f>
        <v xml:space="preserve">Sovereigh &amp; central bank GS </v>
      </c>
      <c r="G1369" s="881"/>
      <c r="H1369" s="881"/>
      <c r="I1369" s="881"/>
      <c r="J1369" s="881"/>
      <c r="K1369" s="881"/>
      <c r="L1369" s="882"/>
      <c r="M1369" s="400">
        <f t="shared" ref="M1369:M1372" si="563">M593</f>
        <v>0</v>
      </c>
      <c r="N1369" s="411">
        <f>M1369*(1-'Appx 1. Ref Rates'!$E13)+N593*(1-'Appx 1. Ref Rates'!$E13)</f>
        <v>0</v>
      </c>
      <c r="O1369" s="414">
        <f>O593*(1-'Appx 1. Ref Rates'!$E13)</f>
        <v>0</v>
      </c>
      <c r="P1369" s="414">
        <f>P593*(1-'Appx 1. Ref Rates'!$E13)</f>
        <v>0</v>
      </c>
      <c r="Q1369" s="415">
        <f>Q593*(1-'Appx 1. Ref Rates'!$E13)</f>
        <v>0</v>
      </c>
      <c r="R1369" s="411">
        <f>R593*(1-'Appx 1. Ref Rates'!$E13)</f>
        <v>0</v>
      </c>
      <c r="S1369" s="413">
        <f>S593*(1-'Appx 1. Ref Rates'!$E13)</f>
        <v>0</v>
      </c>
      <c r="T1369" s="413">
        <f>T593*(1-'Appx 1. Ref Rates'!$E13)</f>
        <v>0</v>
      </c>
      <c r="U1369" s="413">
        <f>U593*(1-'Appx 1. Ref Rates'!$E13)</f>
        <v>0</v>
      </c>
      <c r="V1369" s="413">
        <f>V593*(1-'Appx 1. Ref Rates'!$E13)</f>
        <v>0</v>
      </c>
      <c r="W1369" s="413">
        <f>W593*(1-'Appx 1. Ref Rates'!$E13)</f>
        <v>0</v>
      </c>
      <c r="X1369" s="414">
        <f>X593*(1-'Appx 1. Ref Rates'!$E13)</f>
        <v>0</v>
      </c>
      <c r="Y1369" s="413">
        <f>Y593*(1-'Appx 1. Ref Rates'!$E13)</f>
        <v>0</v>
      </c>
      <c r="Z1369" s="413">
        <f>Z593*(1-'Appx 1. Ref Rates'!$E13)</f>
        <v>0</v>
      </c>
      <c r="AA1369" s="413">
        <f>AA593*(1-'Appx 1. Ref Rates'!$E13)</f>
        <v>0</v>
      </c>
      <c r="AB1369" s="413">
        <f>AB593*(1-'Appx 1. Ref Rates'!$E13)</f>
        <v>0</v>
      </c>
      <c r="AC1369" s="400">
        <f t="shared" si="561"/>
        <v>0</v>
      </c>
      <c r="AD1369" s="1743"/>
      <c r="AE1369" s="1083"/>
      <c r="AF1369" s="856"/>
    </row>
    <row r="1370" spans="1:32" ht="15" customHeight="1" outlineLevel="1" x14ac:dyDescent="0.2">
      <c r="A1370" s="11">
        <v>240</v>
      </c>
      <c r="B1370" s="294"/>
      <c r="C1370" s="289"/>
      <c r="D1370" s="311"/>
      <c r="E1370" s="311"/>
      <c r="F1370" s="880" t="str">
        <f>'2. CAD NCCF'!F1370:L1370</f>
        <v>State, provincial &amp; agency GS</v>
      </c>
      <c r="G1370" s="881"/>
      <c r="H1370" s="881"/>
      <c r="I1370" s="881"/>
      <c r="J1370" s="881"/>
      <c r="K1370" s="881"/>
      <c r="L1370" s="882"/>
      <c r="M1370" s="400">
        <f t="shared" si="563"/>
        <v>0</v>
      </c>
      <c r="N1370" s="411">
        <f>M1370*(1-'Appx 1. Ref Rates'!$E14)+N594*(1-'Appx 1. Ref Rates'!$E14)</f>
        <v>0</v>
      </c>
      <c r="O1370" s="414">
        <f>O594*(1-'Appx 1. Ref Rates'!$E14)</f>
        <v>0</v>
      </c>
      <c r="P1370" s="414">
        <f>P594*(1-'Appx 1. Ref Rates'!$E14)</f>
        <v>0</v>
      </c>
      <c r="Q1370" s="415">
        <f>Q594*(1-'Appx 1. Ref Rates'!$E14)</f>
        <v>0</v>
      </c>
      <c r="R1370" s="411">
        <f>R594*(1-'Appx 1. Ref Rates'!$E14)</f>
        <v>0</v>
      </c>
      <c r="S1370" s="413">
        <f>S594*(1-'Appx 1. Ref Rates'!$E14)</f>
        <v>0</v>
      </c>
      <c r="T1370" s="413">
        <f>T594*(1-'Appx 1. Ref Rates'!$E14)</f>
        <v>0</v>
      </c>
      <c r="U1370" s="413">
        <f>U594*(1-'Appx 1. Ref Rates'!$E14)</f>
        <v>0</v>
      </c>
      <c r="V1370" s="413">
        <f>V594*(1-'Appx 1. Ref Rates'!$E14)</f>
        <v>0</v>
      </c>
      <c r="W1370" s="413">
        <f>W594*(1-'Appx 1. Ref Rates'!$E14)</f>
        <v>0</v>
      </c>
      <c r="X1370" s="414">
        <f>X594*(1-'Appx 1. Ref Rates'!$E14)</f>
        <v>0</v>
      </c>
      <c r="Y1370" s="413">
        <f>Y594*(1-'Appx 1. Ref Rates'!$E14)</f>
        <v>0</v>
      </c>
      <c r="Z1370" s="413">
        <f>Z594*(1-'Appx 1. Ref Rates'!$E14)</f>
        <v>0</v>
      </c>
      <c r="AA1370" s="413">
        <f>AA594*(1-'Appx 1. Ref Rates'!$E14)</f>
        <v>0</v>
      </c>
      <c r="AB1370" s="413">
        <f>AB594*(1-'Appx 1. Ref Rates'!$E14)</f>
        <v>0</v>
      </c>
      <c r="AC1370" s="400">
        <f t="shared" si="561"/>
        <v>0</v>
      </c>
      <c r="AD1370" s="1743"/>
      <c r="AE1370" s="1083"/>
      <c r="AF1370" s="856"/>
    </row>
    <row r="1371" spans="1:32" ht="15" customHeight="1" outlineLevel="1" x14ac:dyDescent="0.2">
      <c r="A1371" s="11">
        <v>241</v>
      </c>
      <c r="B1371" s="294"/>
      <c r="C1371" s="289"/>
      <c r="D1371" s="259"/>
      <c r="E1371" s="259"/>
      <c r="F1371" s="880" t="str">
        <f>'2. CAD NCCF'!F1371:L1371</f>
        <v>State municipal GS</v>
      </c>
      <c r="G1371" s="881"/>
      <c r="H1371" s="881"/>
      <c r="I1371" s="881"/>
      <c r="J1371" s="881"/>
      <c r="K1371" s="881"/>
      <c r="L1371" s="882"/>
      <c r="M1371" s="400">
        <f t="shared" si="563"/>
        <v>0</v>
      </c>
      <c r="N1371" s="411">
        <f>M1371*(1-'Appx 1. Ref Rates'!$E15)+N595*(1-'Appx 1. Ref Rates'!$E15)</f>
        <v>0</v>
      </c>
      <c r="O1371" s="414">
        <f>O595*(1-'Appx 1. Ref Rates'!$E15)</f>
        <v>0</v>
      </c>
      <c r="P1371" s="414">
        <f>P595*(1-'Appx 1. Ref Rates'!$E15)</f>
        <v>0</v>
      </c>
      <c r="Q1371" s="415">
        <f>Q595*(1-'Appx 1. Ref Rates'!$E15)</f>
        <v>0</v>
      </c>
      <c r="R1371" s="411">
        <f>R595*(1-'Appx 1. Ref Rates'!$E15)</f>
        <v>0</v>
      </c>
      <c r="S1371" s="413">
        <f>S595*(1-'Appx 1. Ref Rates'!$E15)</f>
        <v>0</v>
      </c>
      <c r="T1371" s="413">
        <f>T595*(1-'Appx 1. Ref Rates'!$E15)</f>
        <v>0</v>
      </c>
      <c r="U1371" s="413">
        <f>U595*(1-'Appx 1. Ref Rates'!$E15)</f>
        <v>0</v>
      </c>
      <c r="V1371" s="413">
        <f>V595*(1-'Appx 1. Ref Rates'!$E15)</f>
        <v>0</v>
      </c>
      <c r="W1371" s="413">
        <f>W595*(1-'Appx 1. Ref Rates'!$E15)</f>
        <v>0</v>
      </c>
      <c r="X1371" s="414">
        <f>X595*(1-'Appx 1. Ref Rates'!$E15)</f>
        <v>0</v>
      </c>
      <c r="Y1371" s="413">
        <f>Y595*(1-'Appx 1. Ref Rates'!$E15)</f>
        <v>0</v>
      </c>
      <c r="Z1371" s="413">
        <f>Z595*(1-'Appx 1. Ref Rates'!$E15)</f>
        <v>0</v>
      </c>
      <c r="AA1371" s="413">
        <f>AA595*(1-'Appx 1. Ref Rates'!$E15)</f>
        <v>0</v>
      </c>
      <c r="AB1371" s="413">
        <f>AB595*(1-'Appx 1. Ref Rates'!$E15)</f>
        <v>0</v>
      </c>
      <c r="AC1371" s="400">
        <f t="shared" si="561"/>
        <v>0</v>
      </c>
      <c r="AD1371" s="1743"/>
      <c r="AE1371" s="1083"/>
      <c r="AF1371" s="856"/>
    </row>
    <row r="1372" spans="1:32" ht="15" customHeight="1" outlineLevel="1" x14ac:dyDescent="0.2">
      <c r="A1372" s="11">
        <v>242</v>
      </c>
      <c r="B1372" s="294"/>
      <c r="C1372" s="289"/>
      <c r="D1372" s="257"/>
      <c r="E1372" s="257"/>
      <c r="F1372" s="880" t="str">
        <f>'2. CAD NCCF'!F1372:L1372</f>
        <v>Supranational and multilateral development bank GS</v>
      </c>
      <c r="G1372" s="881"/>
      <c r="H1372" s="881"/>
      <c r="I1372" s="881"/>
      <c r="J1372" s="881"/>
      <c r="K1372" s="881"/>
      <c r="L1372" s="882"/>
      <c r="M1372" s="400">
        <f t="shared" si="563"/>
        <v>0</v>
      </c>
      <c r="N1372" s="411">
        <f>M1372*(1-'Appx 1. Ref Rates'!$E16)+N596*(1-'Appx 1. Ref Rates'!$E16)</f>
        <v>0</v>
      </c>
      <c r="O1372" s="414">
        <f>O596*(1-'Appx 1. Ref Rates'!$E16)</f>
        <v>0</v>
      </c>
      <c r="P1372" s="414">
        <f>P596*(1-'Appx 1. Ref Rates'!$E16)</f>
        <v>0</v>
      </c>
      <c r="Q1372" s="415">
        <f>Q596*(1-'Appx 1. Ref Rates'!$E16)</f>
        <v>0</v>
      </c>
      <c r="R1372" s="411">
        <f>R596*(1-'Appx 1. Ref Rates'!$E16)</f>
        <v>0</v>
      </c>
      <c r="S1372" s="413">
        <f>S596*(1-'Appx 1. Ref Rates'!$E16)</f>
        <v>0</v>
      </c>
      <c r="T1372" s="413">
        <f>T596*(1-'Appx 1. Ref Rates'!$E16)</f>
        <v>0</v>
      </c>
      <c r="U1372" s="413">
        <f>U596*(1-'Appx 1. Ref Rates'!$E16)</f>
        <v>0</v>
      </c>
      <c r="V1372" s="413">
        <f>V596*(1-'Appx 1. Ref Rates'!$E16)</f>
        <v>0</v>
      </c>
      <c r="W1372" s="413">
        <f>W596*(1-'Appx 1. Ref Rates'!$E16)</f>
        <v>0</v>
      </c>
      <c r="X1372" s="414">
        <f>X596*(1-'Appx 1. Ref Rates'!$E16)</f>
        <v>0</v>
      </c>
      <c r="Y1372" s="413">
        <f>Y596*(1-'Appx 1. Ref Rates'!$E16)</f>
        <v>0</v>
      </c>
      <c r="Z1372" s="413">
        <f>Z596*(1-'Appx 1. Ref Rates'!$E16)</f>
        <v>0</v>
      </c>
      <c r="AA1372" s="413">
        <f>AA596*(1-'Appx 1. Ref Rates'!$E16)</f>
        <v>0</v>
      </c>
      <c r="AB1372" s="413">
        <f>AB596*(1-'Appx 1. Ref Rates'!$E16)</f>
        <v>0</v>
      </c>
      <c r="AC1372" s="400">
        <f t="shared" si="561"/>
        <v>0</v>
      </c>
      <c r="AD1372" s="1743"/>
      <c r="AE1372" s="1083"/>
      <c r="AF1372" s="856"/>
    </row>
    <row r="1373" spans="1:32" ht="15.75" customHeight="1" outlineLevel="1" x14ac:dyDescent="0.2">
      <c r="A1373" s="11">
        <v>243</v>
      </c>
      <c r="B1373" s="294"/>
      <c r="C1373" s="289"/>
      <c r="D1373" s="259"/>
      <c r="E1373" s="877" t="str">
        <f>'2. CAD NCCF'!E1373:L1373</f>
        <v>Low or not rated GS</v>
      </c>
      <c r="F1373" s="878"/>
      <c r="G1373" s="878"/>
      <c r="H1373" s="878"/>
      <c r="I1373" s="878"/>
      <c r="J1373" s="878"/>
      <c r="K1373" s="878"/>
      <c r="L1373" s="879"/>
      <c r="M1373" s="399">
        <f>SUBTOTAL(9,M1374:M1377)</f>
        <v>0</v>
      </c>
      <c r="N1373" s="402">
        <f t="shared" ref="N1373:AC1373" si="564">SUBTOTAL(9,N1374:N1377)</f>
        <v>0</v>
      </c>
      <c r="O1373" s="406">
        <f t="shared" si="564"/>
        <v>0</v>
      </c>
      <c r="P1373" s="406">
        <f t="shared" si="564"/>
        <v>0</v>
      </c>
      <c r="Q1373" s="407">
        <f t="shared" si="564"/>
        <v>0</v>
      </c>
      <c r="R1373" s="402">
        <f t="shared" si="564"/>
        <v>0</v>
      </c>
      <c r="S1373" s="406">
        <f t="shared" si="564"/>
        <v>0</v>
      </c>
      <c r="T1373" s="405">
        <f t="shared" si="564"/>
        <v>0</v>
      </c>
      <c r="U1373" s="405">
        <f t="shared" si="564"/>
        <v>0</v>
      </c>
      <c r="V1373" s="405">
        <f t="shared" si="564"/>
        <v>0</v>
      </c>
      <c r="W1373" s="405">
        <f t="shared" si="564"/>
        <v>0</v>
      </c>
      <c r="X1373" s="405">
        <f t="shared" si="564"/>
        <v>0</v>
      </c>
      <c r="Y1373" s="405">
        <f t="shared" si="564"/>
        <v>0</v>
      </c>
      <c r="Z1373" s="405">
        <f t="shared" si="564"/>
        <v>0</v>
      </c>
      <c r="AA1373" s="405">
        <f t="shared" si="564"/>
        <v>0</v>
      </c>
      <c r="AB1373" s="403">
        <f t="shared" si="564"/>
        <v>0</v>
      </c>
      <c r="AC1373" s="399">
        <f t="shared" si="564"/>
        <v>0</v>
      </c>
      <c r="AD1373" s="1743"/>
      <c r="AE1373" s="1083"/>
      <c r="AF1373" s="856"/>
    </row>
    <row r="1374" spans="1:32" ht="15" customHeight="1" outlineLevel="1" x14ac:dyDescent="0.2">
      <c r="A1374" s="11">
        <v>244</v>
      </c>
      <c r="B1374" s="294"/>
      <c r="C1374" s="289"/>
      <c r="D1374" s="311"/>
      <c r="E1374" s="311"/>
      <c r="F1374" s="880" t="str">
        <f>'2. CAD NCCF'!F1374:L1374</f>
        <v xml:space="preserve">Sovereigh &amp; central bank GS </v>
      </c>
      <c r="G1374" s="881"/>
      <c r="H1374" s="881"/>
      <c r="I1374" s="881"/>
      <c r="J1374" s="881"/>
      <c r="K1374" s="881"/>
      <c r="L1374" s="882"/>
      <c r="M1374" s="400">
        <f t="shared" ref="M1374:M1377" si="565">M598</f>
        <v>0</v>
      </c>
      <c r="N1374" s="411">
        <f>M1374*(1-'Appx 1. Ref Rates'!$E18)+N598*(1-'Appx 1. Ref Rates'!$E18)</f>
        <v>0</v>
      </c>
      <c r="O1374" s="414">
        <f>O598*(1-'Appx 1. Ref Rates'!$E18)</f>
        <v>0</v>
      </c>
      <c r="P1374" s="414">
        <f>P598*(1-'Appx 1. Ref Rates'!$E18)</f>
        <v>0</v>
      </c>
      <c r="Q1374" s="415">
        <f>Q598*(1-'Appx 1. Ref Rates'!$E18)</f>
        <v>0</v>
      </c>
      <c r="R1374" s="411">
        <f>R598*(1-'Appx 1. Ref Rates'!$E18)</f>
        <v>0</v>
      </c>
      <c r="S1374" s="413">
        <f>S598*(1-'Appx 1. Ref Rates'!$E18)</f>
        <v>0</v>
      </c>
      <c r="T1374" s="413">
        <f>T598*(1-'Appx 1. Ref Rates'!$E18)</f>
        <v>0</v>
      </c>
      <c r="U1374" s="413">
        <f>U598*(1-'Appx 1. Ref Rates'!$E18)</f>
        <v>0</v>
      </c>
      <c r="V1374" s="413">
        <f>V598*(1-'Appx 1. Ref Rates'!$E18)</f>
        <v>0</v>
      </c>
      <c r="W1374" s="413">
        <f>W598*(1-'Appx 1. Ref Rates'!$E18)</f>
        <v>0</v>
      </c>
      <c r="X1374" s="414">
        <f>X598*(1-'Appx 1. Ref Rates'!$E18)</f>
        <v>0</v>
      </c>
      <c r="Y1374" s="413">
        <f>Y598*(1-'Appx 1. Ref Rates'!$E18)</f>
        <v>0</v>
      </c>
      <c r="Z1374" s="413">
        <f>Z598*(1-'Appx 1. Ref Rates'!$E18)</f>
        <v>0</v>
      </c>
      <c r="AA1374" s="413">
        <f>AA598*(1-'Appx 1. Ref Rates'!$E18)</f>
        <v>0</v>
      </c>
      <c r="AB1374" s="413">
        <f>AB598*(1-'Appx 1. Ref Rates'!$E18)</f>
        <v>0</v>
      </c>
      <c r="AC1374" s="400">
        <f t="shared" si="561"/>
        <v>0</v>
      </c>
      <c r="AD1374" s="1743"/>
      <c r="AE1374" s="1083"/>
      <c r="AF1374" s="856"/>
    </row>
    <row r="1375" spans="1:32" ht="15" customHeight="1" outlineLevel="1" x14ac:dyDescent="0.2">
      <c r="A1375" s="11">
        <v>245</v>
      </c>
      <c r="B1375" s="294"/>
      <c r="C1375" s="289"/>
      <c r="D1375" s="260"/>
      <c r="E1375" s="260"/>
      <c r="F1375" s="880" t="str">
        <f>'2. CAD NCCF'!F1375:L1375</f>
        <v>State, provincial &amp; agency GS</v>
      </c>
      <c r="G1375" s="881"/>
      <c r="H1375" s="881"/>
      <c r="I1375" s="881"/>
      <c r="J1375" s="881"/>
      <c r="K1375" s="881"/>
      <c r="L1375" s="882"/>
      <c r="M1375" s="400">
        <f t="shared" si="565"/>
        <v>0</v>
      </c>
      <c r="N1375" s="411">
        <f>M1375*(1-'Appx 1. Ref Rates'!$E19)+N599*(1-'Appx 1. Ref Rates'!$E19)</f>
        <v>0</v>
      </c>
      <c r="O1375" s="414">
        <f>O599*(1-'Appx 1. Ref Rates'!$E19)</f>
        <v>0</v>
      </c>
      <c r="P1375" s="414">
        <f>P599*(1-'Appx 1. Ref Rates'!$E19)</f>
        <v>0</v>
      </c>
      <c r="Q1375" s="415">
        <f>Q599*(1-'Appx 1. Ref Rates'!$E19)</f>
        <v>0</v>
      </c>
      <c r="R1375" s="411">
        <f>R599*(1-'Appx 1. Ref Rates'!$E19)</f>
        <v>0</v>
      </c>
      <c r="S1375" s="413">
        <f>S599*(1-'Appx 1. Ref Rates'!$E19)</f>
        <v>0</v>
      </c>
      <c r="T1375" s="413">
        <f>T599*(1-'Appx 1. Ref Rates'!$E19)</f>
        <v>0</v>
      </c>
      <c r="U1375" s="413">
        <f>U599*(1-'Appx 1. Ref Rates'!$E19)</f>
        <v>0</v>
      </c>
      <c r="V1375" s="413">
        <f>V599*(1-'Appx 1. Ref Rates'!$E19)</f>
        <v>0</v>
      </c>
      <c r="W1375" s="413">
        <f>W599*(1-'Appx 1. Ref Rates'!$E19)</f>
        <v>0</v>
      </c>
      <c r="X1375" s="414">
        <f>X599*(1-'Appx 1. Ref Rates'!$E19)</f>
        <v>0</v>
      </c>
      <c r="Y1375" s="413">
        <f>Y599*(1-'Appx 1. Ref Rates'!$E19)</f>
        <v>0</v>
      </c>
      <c r="Z1375" s="413">
        <f>Z599*(1-'Appx 1. Ref Rates'!$E19)</f>
        <v>0</v>
      </c>
      <c r="AA1375" s="413">
        <f>AA599*(1-'Appx 1. Ref Rates'!$E19)</f>
        <v>0</v>
      </c>
      <c r="AB1375" s="413">
        <f>AB599*(1-'Appx 1. Ref Rates'!$E19)</f>
        <v>0</v>
      </c>
      <c r="AC1375" s="400">
        <f t="shared" si="561"/>
        <v>0</v>
      </c>
      <c r="AD1375" s="1743"/>
      <c r="AE1375" s="1083"/>
      <c r="AF1375" s="856"/>
    </row>
    <row r="1376" spans="1:32" ht="15" customHeight="1" outlineLevel="1" x14ac:dyDescent="0.2">
      <c r="A1376" s="11">
        <v>246</v>
      </c>
      <c r="B1376" s="294"/>
      <c r="C1376" s="289"/>
      <c r="D1376" s="260"/>
      <c r="E1376" s="260"/>
      <c r="F1376" s="880" t="str">
        <f>'2. CAD NCCF'!F1376:L1376</f>
        <v>State municipal GS</v>
      </c>
      <c r="G1376" s="881"/>
      <c r="H1376" s="881"/>
      <c r="I1376" s="881"/>
      <c r="J1376" s="881"/>
      <c r="K1376" s="881"/>
      <c r="L1376" s="882"/>
      <c r="M1376" s="400">
        <f t="shared" si="565"/>
        <v>0</v>
      </c>
      <c r="N1376" s="411">
        <f>M1376*(1-'Appx 1. Ref Rates'!$E20)+N600*(1-'Appx 1. Ref Rates'!$E20)</f>
        <v>0</v>
      </c>
      <c r="O1376" s="414">
        <f>O600*(1-'Appx 1. Ref Rates'!$E20)</f>
        <v>0</v>
      </c>
      <c r="P1376" s="414">
        <f>P600*(1-'Appx 1. Ref Rates'!$E20)</f>
        <v>0</v>
      </c>
      <c r="Q1376" s="415">
        <f>Q600*(1-'Appx 1. Ref Rates'!$E20)</f>
        <v>0</v>
      </c>
      <c r="R1376" s="411">
        <f>R600*(1-'Appx 1. Ref Rates'!$E20)</f>
        <v>0</v>
      </c>
      <c r="S1376" s="413">
        <f>S600*(1-'Appx 1. Ref Rates'!$E20)</f>
        <v>0</v>
      </c>
      <c r="T1376" s="413">
        <f>T600*(1-'Appx 1. Ref Rates'!$E20)</f>
        <v>0</v>
      </c>
      <c r="U1376" s="413">
        <f>U600*(1-'Appx 1. Ref Rates'!$E20)</f>
        <v>0</v>
      </c>
      <c r="V1376" s="413">
        <f>V600*(1-'Appx 1. Ref Rates'!$E20)</f>
        <v>0</v>
      </c>
      <c r="W1376" s="413">
        <f>W600*(1-'Appx 1. Ref Rates'!$E20)</f>
        <v>0</v>
      </c>
      <c r="X1376" s="414">
        <f>X600*(1-'Appx 1. Ref Rates'!$E20)</f>
        <v>0</v>
      </c>
      <c r="Y1376" s="413">
        <f>Y600*(1-'Appx 1. Ref Rates'!$E20)</f>
        <v>0</v>
      </c>
      <c r="Z1376" s="413">
        <f>Z600*(1-'Appx 1. Ref Rates'!$E20)</f>
        <v>0</v>
      </c>
      <c r="AA1376" s="413">
        <f>AA600*(1-'Appx 1. Ref Rates'!$E20)</f>
        <v>0</v>
      </c>
      <c r="AB1376" s="413">
        <f>AB600*(1-'Appx 1. Ref Rates'!$E20)</f>
        <v>0</v>
      </c>
      <c r="AC1376" s="400">
        <f t="shared" si="561"/>
        <v>0</v>
      </c>
      <c r="AD1376" s="1743"/>
      <c r="AE1376" s="1083"/>
      <c r="AF1376" s="856"/>
    </row>
    <row r="1377" spans="1:32" ht="15" customHeight="1" outlineLevel="1" x14ac:dyDescent="0.2">
      <c r="A1377" s="11">
        <v>247</v>
      </c>
      <c r="B1377" s="294"/>
      <c r="C1377" s="289"/>
      <c r="D1377" s="292"/>
      <c r="E1377" s="292"/>
      <c r="F1377" s="880" t="str">
        <f>'2. CAD NCCF'!F1377:L1377</f>
        <v>Supranational and multilateral development bank GS</v>
      </c>
      <c r="G1377" s="881"/>
      <c r="H1377" s="881"/>
      <c r="I1377" s="881"/>
      <c r="J1377" s="881"/>
      <c r="K1377" s="881"/>
      <c r="L1377" s="882"/>
      <c r="M1377" s="400">
        <f t="shared" si="565"/>
        <v>0</v>
      </c>
      <c r="N1377" s="411">
        <f>M1377*(1-'Appx 1. Ref Rates'!$E21)+N601*(1-'Appx 1. Ref Rates'!$E21)</f>
        <v>0</v>
      </c>
      <c r="O1377" s="414">
        <f>O601*(1-'Appx 1. Ref Rates'!$E21)</f>
        <v>0</v>
      </c>
      <c r="P1377" s="414">
        <f>P601*(1-'Appx 1. Ref Rates'!$E21)</f>
        <v>0</v>
      </c>
      <c r="Q1377" s="415">
        <f>Q601*(1-'Appx 1. Ref Rates'!$E21)</f>
        <v>0</v>
      </c>
      <c r="R1377" s="411">
        <f>R601*(1-'Appx 1. Ref Rates'!$E21)</f>
        <v>0</v>
      </c>
      <c r="S1377" s="413">
        <f>S601*(1-'Appx 1. Ref Rates'!$E21)</f>
        <v>0</v>
      </c>
      <c r="T1377" s="413">
        <f>T601*(1-'Appx 1. Ref Rates'!$E21)</f>
        <v>0</v>
      </c>
      <c r="U1377" s="413">
        <f>U601*(1-'Appx 1. Ref Rates'!$E21)</f>
        <v>0</v>
      </c>
      <c r="V1377" s="413">
        <f>V601*(1-'Appx 1. Ref Rates'!$E21)</f>
        <v>0</v>
      </c>
      <c r="W1377" s="413">
        <f>W601*(1-'Appx 1. Ref Rates'!$E21)</f>
        <v>0</v>
      </c>
      <c r="X1377" s="414">
        <f>X601*(1-'Appx 1. Ref Rates'!$E21)</f>
        <v>0</v>
      </c>
      <c r="Y1377" s="413">
        <f>Y601*(1-'Appx 1. Ref Rates'!$E21)</f>
        <v>0</v>
      </c>
      <c r="Z1377" s="413">
        <f>Z601*(1-'Appx 1. Ref Rates'!$E21)</f>
        <v>0</v>
      </c>
      <c r="AA1377" s="413">
        <f>AA601*(1-'Appx 1. Ref Rates'!$E21)</f>
        <v>0</v>
      </c>
      <c r="AB1377" s="413">
        <f>AB601*(1-'Appx 1. Ref Rates'!$E21)</f>
        <v>0</v>
      </c>
      <c r="AC1377" s="400">
        <f t="shared" si="561"/>
        <v>0</v>
      </c>
      <c r="AD1377" s="1744"/>
      <c r="AE1377" s="858"/>
      <c r="AF1377" s="859"/>
    </row>
    <row r="1378" spans="1:32" ht="15" customHeight="1" outlineLevel="1" x14ac:dyDescent="0.2">
      <c r="A1378" s="11">
        <v>129</v>
      </c>
      <c r="B1378" s="294"/>
      <c r="C1378" s="292"/>
      <c r="D1378" s="868" t="str">
        <f>'2. CAD NCCF'!D1378:AF1378</f>
        <v>Mortgage backed securities (MBS)</v>
      </c>
      <c r="E1378" s="869"/>
      <c r="F1378" s="869"/>
      <c r="G1378" s="869"/>
      <c r="H1378" s="869"/>
      <c r="I1378" s="869"/>
      <c r="J1378" s="869"/>
      <c r="K1378" s="869"/>
      <c r="L1378" s="869"/>
      <c r="M1378" s="869"/>
      <c r="N1378" s="869"/>
      <c r="O1378" s="869"/>
      <c r="P1378" s="869"/>
      <c r="Q1378" s="869"/>
      <c r="R1378" s="869"/>
      <c r="S1378" s="869"/>
      <c r="T1378" s="869"/>
      <c r="U1378" s="869"/>
      <c r="V1378" s="869"/>
      <c r="W1378" s="869"/>
      <c r="X1378" s="869"/>
      <c r="Y1378" s="869"/>
      <c r="Z1378" s="869"/>
      <c r="AA1378" s="869"/>
      <c r="AB1378" s="869"/>
      <c r="AC1378" s="869"/>
      <c r="AD1378" s="869"/>
      <c r="AE1378" s="869"/>
      <c r="AF1378" s="870"/>
    </row>
    <row r="1379" spans="1:32" ht="15" customHeight="1" outlineLevel="1" x14ac:dyDescent="0.2">
      <c r="A1379" s="11">
        <v>130</v>
      </c>
      <c r="B1379" s="294"/>
      <c r="C1379" s="292"/>
      <c r="D1379" s="292"/>
      <c r="E1379" s="933" t="str">
        <f>'2. CAD NCCF'!E1379:L1379</f>
        <v>Agency MBS</v>
      </c>
      <c r="F1379" s="934"/>
      <c r="G1379" s="934"/>
      <c r="H1379" s="934"/>
      <c r="I1379" s="934"/>
      <c r="J1379" s="934"/>
      <c r="K1379" s="934"/>
      <c r="L1379" s="935"/>
      <c r="M1379" s="399">
        <f>SUBTOTAL(9,M1380:M1382)</f>
        <v>0</v>
      </c>
      <c r="N1379" s="402">
        <f t="shared" ref="N1379:AC1379" si="566">SUBTOTAL(9,N1380:N1382)</f>
        <v>0</v>
      </c>
      <c r="O1379" s="406">
        <f t="shared" si="566"/>
        <v>0</v>
      </c>
      <c r="P1379" s="406">
        <f t="shared" si="566"/>
        <v>0</v>
      </c>
      <c r="Q1379" s="407">
        <f t="shared" si="566"/>
        <v>0</v>
      </c>
      <c r="R1379" s="402">
        <f t="shared" si="566"/>
        <v>0</v>
      </c>
      <c r="S1379" s="406">
        <f t="shared" si="566"/>
        <v>0</v>
      </c>
      <c r="T1379" s="405">
        <f t="shared" si="566"/>
        <v>0</v>
      </c>
      <c r="U1379" s="405">
        <f t="shared" si="566"/>
        <v>0</v>
      </c>
      <c r="V1379" s="405">
        <f t="shared" si="566"/>
        <v>0</v>
      </c>
      <c r="W1379" s="405">
        <f t="shared" si="566"/>
        <v>0</v>
      </c>
      <c r="X1379" s="405">
        <f t="shared" si="566"/>
        <v>0</v>
      </c>
      <c r="Y1379" s="405">
        <f t="shared" si="566"/>
        <v>0</v>
      </c>
      <c r="Z1379" s="405">
        <f t="shared" si="566"/>
        <v>0</v>
      </c>
      <c r="AA1379" s="405">
        <f t="shared" si="566"/>
        <v>0</v>
      </c>
      <c r="AB1379" s="403">
        <f t="shared" si="566"/>
        <v>0</v>
      </c>
      <c r="AC1379" s="399">
        <f t="shared" si="566"/>
        <v>0</v>
      </c>
      <c r="AD1379" s="1671"/>
      <c r="AE1379" s="1567"/>
      <c r="AF1379" s="1573"/>
    </row>
    <row r="1380" spans="1:32" ht="15" customHeight="1" outlineLevel="1" x14ac:dyDescent="0.2">
      <c r="A1380" s="11">
        <v>131</v>
      </c>
      <c r="B1380" s="294"/>
      <c r="C1380" s="292"/>
      <c r="D1380" s="292"/>
      <c r="E1380" s="293"/>
      <c r="F1380" s="880" t="str">
        <f>'2. CAD NCCF'!F1380:L1380</f>
        <v>Agency MBS, high rated</v>
      </c>
      <c r="G1380" s="881"/>
      <c r="H1380" s="881"/>
      <c r="I1380" s="881"/>
      <c r="J1380" s="881"/>
      <c r="K1380" s="881"/>
      <c r="L1380" s="882"/>
      <c r="M1380" s="400">
        <f t="shared" ref="M1380:M1382" si="567">M604</f>
        <v>0</v>
      </c>
      <c r="N1380" s="411">
        <f>M1380*(1-'Appx 1. Ref Rates'!$E24)+N604*(1-'Appx 1. Ref Rates'!$E24)</f>
        <v>0</v>
      </c>
      <c r="O1380" s="414">
        <f>O604*(1-'Appx 1. Ref Rates'!$E24)</f>
        <v>0</v>
      </c>
      <c r="P1380" s="414">
        <f>P604*(1-'Appx 1. Ref Rates'!$E24)</f>
        <v>0</v>
      </c>
      <c r="Q1380" s="415">
        <f>Q604*(1-'Appx 1. Ref Rates'!$E24)</f>
        <v>0</v>
      </c>
      <c r="R1380" s="411">
        <f>R604*(1-'Appx 1. Ref Rates'!$E24)</f>
        <v>0</v>
      </c>
      <c r="S1380" s="413">
        <f>S604*(1-'Appx 1. Ref Rates'!$E24)</f>
        <v>0</v>
      </c>
      <c r="T1380" s="413">
        <f>T604*(1-'Appx 1. Ref Rates'!$E24)</f>
        <v>0</v>
      </c>
      <c r="U1380" s="413">
        <f>U604*(1-'Appx 1. Ref Rates'!$E24)</f>
        <v>0</v>
      </c>
      <c r="V1380" s="413">
        <f>V604*(1-'Appx 1. Ref Rates'!$E24)</f>
        <v>0</v>
      </c>
      <c r="W1380" s="413">
        <f>W604*(1-'Appx 1. Ref Rates'!$E24)</f>
        <v>0</v>
      </c>
      <c r="X1380" s="414">
        <f>X604*(1-'Appx 1. Ref Rates'!$E24)</f>
        <v>0</v>
      </c>
      <c r="Y1380" s="413">
        <f>Y604*(1-'Appx 1. Ref Rates'!$E24)</f>
        <v>0</v>
      </c>
      <c r="Z1380" s="413">
        <f>Z604*(1-'Appx 1. Ref Rates'!$E24)</f>
        <v>0</v>
      </c>
      <c r="AA1380" s="413">
        <f>AA604*(1-'Appx 1. Ref Rates'!$E24)</f>
        <v>0</v>
      </c>
      <c r="AB1380" s="413">
        <f>AB604*(1-'Appx 1. Ref Rates'!$E24)</f>
        <v>0</v>
      </c>
      <c r="AC1380" s="400">
        <f t="shared" ref="AC1380:AC1390" si="568">AC604</f>
        <v>0</v>
      </c>
      <c r="AD1380" s="1743"/>
      <c r="AE1380" s="1083"/>
      <c r="AF1380" s="856"/>
    </row>
    <row r="1381" spans="1:32" ht="15" customHeight="1" outlineLevel="1" x14ac:dyDescent="0.2">
      <c r="A1381" s="11">
        <v>132</v>
      </c>
      <c r="B1381" s="294"/>
      <c r="C1381" s="292"/>
      <c r="D1381" s="292"/>
      <c r="E1381" s="293"/>
      <c r="F1381" s="880" t="str">
        <f>'2. CAD NCCF'!F1381:L1381</f>
        <v>Agency MBS, medium rated</v>
      </c>
      <c r="G1381" s="881"/>
      <c r="H1381" s="881"/>
      <c r="I1381" s="881"/>
      <c r="J1381" s="881"/>
      <c r="K1381" s="881"/>
      <c r="L1381" s="882"/>
      <c r="M1381" s="400">
        <f t="shared" si="567"/>
        <v>0</v>
      </c>
      <c r="N1381" s="411">
        <f>M1381*(1-'Appx 1. Ref Rates'!$E25)+N605*(1-'Appx 1. Ref Rates'!$E25)</f>
        <v>0</v>
      </c>
      <c r="O1381" s="414">
        <f>O605*(1-'Appx 1. Ref Rates'!$E25)</f>
        <v>0</v>
      </c>
      <c r="P1381" s="414">
        <f>P605*(1-'Appx 1. Ref Rates'!$E25)</f>
        <v>0</v>
      </c>
      <c r="Q1381" s="415">
        <f>Q605*(1-'Appx 1. Ref Rates'!$E25)</f>
        <v>0</v>
      </c>
      <c r="R1381" s="411">
        <f>R605*(1-'Appx 1. Ref Rates'!$E25)</f>
        <v>0</v>
      </c>
      <c r="S1381" s="413">
        <f>S605*(1-'Appx 1. Ref Rates'!$E25)</f>
        <v>0</v>
      </c>
      <c r="T1381" s="413">
        <f>T605*(1-'Appx 1. Ref Rates'!$E25)</f>
        <v>0</v>
      </c>
      <c r="U1381" s="413">
        <f>U605*(1-'Appx 1. Ref Rates'!$E25)</f>
        <v>0</v>
      </c>
      <c r="V1381" s="413">
        <f>V605*(1-'Appx 1. Ref Rates'!$E25)</f>
        <v>0</v>
      </c>
      <c r="W1381" s="413">
        <f>W605*(1-'Appx 1. Ref Rates'!$E25)</f>
        <v>0</v>
      </c>
      <c r="X1381" s="414">
        <f>X605*(1-'Appx 1. Ref Rates'!$E25)</f>
        <v>0</v>
      </c>
      <c r="Y1381" s="413">
        <f>Y605*(1-'Appx 1. Ref Rates'!$E25)</f>
        <v>0</v>
      </c>
      <c r="Z1381" s="413">
        <f>Z605*(1-'Appx 1. Ref Rates'!$E25)</f>
        <v>0</v>
      </c>
      <c r="AA1381" s="413">
        <f>AA605*(1-'Appx 1. Ref Rates'!$E25)</f>
        <v>0</v>
      </c>
      <c r="AB1381" s="413">
        <f>AB605*(1-'Appx 1. Ref Rates'!$E25)</f>
        <v>0</v>
      </c>
      <c r="AC1381" s="400">
        <f t="shared" si="568"/>
        <v>0</v>
      </c>
      <c r="AD1381" s="1743"/>
      <c r="AE1381" s="1083"/>
      <c r="AF1381" s="856"/>
    </row>
    <row r="1382" spans="1:32" ht="15" customHeight="1" outlineLevel="1" x14ac:dyDescent="0.2">
      <c r="A1382" s="11">
        <v>133</v>
      </c>
      <c r="B1382" s="294"/>
      <c r="C1382" s="292"/>
      <c r="D1382" s="292"/>
      <c r="E1382" s="293"/>
      <c r="F1382" s="880" t="str">
        <f>'2. CAD NCCF'!F1382:L1382</f>
        <v>Agency MBS, low or not rated</v>
      </c>
      <c r="G1382" s="881"/>
      <c r="H1382" s="881"/>
      <c r="I1382" s="881"/>
      <c r="J1382" s="881"/>
      <c r="K1382" s="881"/>
      <c r="L1382" s="882"/>
      <c r="M1382" s="400">
        <f t="shared" si="567"/>
        <v>0</v>
      </c>
      <c r="N1382" s="411">
        <f>M1382*(1-'Appx 1. Ref Rates'!$E26)+N606*(1-'Appx 1. Ref Rates'!$E26)</f>
        <v>0</v>
      </c>
      <c r="O1382" s="414">
        <f>O606*(1-'Appx 1. Ref Rates'!$E26)</f>
        <v>0</v>
      </c>
      <c r="P1382" s="414">
        <f>P606*(1-'Appx 1. Ref Rates'!$E26)</f>
        <v>0</v>
      </c>
      <c r="Q1382" s="415">
        <f>Q606*(1-'Appx 1. Ref Rates'!$E26)</f>
        <v>0</v>
      </c>
      <c r="R1382" s="411">
        <f>R606*(1-'Appx 1. Ref Rates'!$E26)</f>
        <v>0</v>
      </c>
      <c r="S1382" s="413">
        <f>S606*(1-'Appx 1. Ref Rates'!$E26)</f>
        <v>0</v>
      </c>
      <c r="T1382" s="413">
        <f>T606*(1-'Appx 1. Ref Rates'!$E26)</f>
        <v>0</v>
      </c>
      <c r="U1382" s="413">
        <f>U606*(1-'Appx 1. Ref Rates'!$E26)</f>
        <v>0</v>
      </c>
      <c r="V1382" s="413">
        <f>V606*(1-'Appx 1. Ref Rates'!$E26)</f>
        <v>0</v>
      </c>
      <c r="W1382" s="413">
        <f>W606*(1-'Appx 1. Ref Rates'!$E26)</f>
        <v>0</v>
      </c>
      <c r="X1382" s="414">
        <f>X606*(1-'Appx 1. Ref Rates'!$E26)</f>
        <v>0</v>
      </c>
      <c r="Y1382" s="413">
        <f>Y606*(1-'Appx 1. Ref Rates'!$E26)</f>
        <v>0</v>
      </c>
      <c r="Z1382" s="413">
        <f>Z606*(1-'Appx 1. Ref Rates'!$E26)</f>
        <v>0</v>
      </c>
      <c r="AA1382" s="413">
        <f>AA606*(1-'Appx 1. Ref Rates'!$E26)</f>
        <v>0</v>
      </c>
      <c r="AB1382" s="413">
        <f>AB606*(1-'Appx 1. Ref Rates'!$E26)</f>
        <v>0</v>
      </c>
      <c r="AC1382" s="400">
        <f t="shared" si="568"/>
        <v>0</v>
      </c>
      <c r="AD1382" s="1743"/>
      <c r="AE1382" s="1083"/>
      <c r="AF1382" s="856"/>
    </row>
    <row r="1383" spans="1:32" ht="15" customHeight="1" outlineLevel="1" x14ac:dyDescent="0.2">
      <c r="A1383" s="11">
        <v>134</v>
      </c>
      <c r="B1383" s="294"/>
      <c r="C1383" s="292"/>
      <c r="D1383" s="292"/>
      <c r="E1383" s="877" t="str">
        <f>'2. CAD NCCF'!E1383:L1383</f>
        <v>Non-agency commercial MBS (CMBS)</v>
      </c>
      <c r="F1383" s="878"/>
      <c r="G1383" s="878"/>
      <c r="H1383" s="878"/>
      <c r="I1383" s="878"/>
      <c r="J1383" s="878"/>
      <c r="K1383" s="878"/>
      <c r="L1383" s="879"/>
      <c r="M1383" s="399">
        <f>SUBTOTAL(9,M1384:M1386)</f>
        <v>0</v>
      </c>
      <c r="N1383" s="402">
        <f t="shared" ref="N1383:AC1383" si="569">SUBTOTAL(9,N1384:N1386)</f>
        <v>0</v>
      </c>
      <c r="O1383" s="406">
        <f t="shared" si="569"/>
        <v>0</v>
      </c>
      <c r="P1383" s="406">
        <f t="shared" si="569"/>
        <v>0</v>
      </c>
      <c r="Q1383" s="407">
        <f t="shared" si="569"/>
        <v>0</v>
      </c>
      <c r="R1383" s="402">
        <f t="shared" si="569"/>
        <v>0</v>
      </c>
      <c r="S1383" s="406">
        <f t="shared" si="569"/>
        <v>0</v>
      </c>
      <c r="T1383" s="405">
        <f t="shared" si="569"/>
        <v>0</v>
      </c>
      <c r="U1383" s="405">
        <f t="shared" si="569"/>
        <v>0</v>
      </c>
      <c r="V1383" s="405">
        <f t="shared" si="569"/>
        <v>0</v>
      </c>
      <c r="W1383" s="405">
        <f t="shared" si="569"/>
        <v>0</v>
      </c>
      <c r="X1383" s="405">
        <f t="shared" si="569"/>
        <v>0</v>
      </c>
      <c r="Y1383" s="405">
        <f t="shared" si="569"/>
        <v>0</v>
      </c>
      <c r="Z1383" s="405">
        <f t="shared" si="569"/>
        <v>0</v>
      </c>
      <c r="AA1383" s="405">
        <f t="shared" si="569"/>
        <v>0</v>
      </c>
      <c r="AB1383" s="403">
        <f t="shared" si="569"/>
        <v>0</v>
      </c>
      <c r="AC1383" s="399">
        <f t="shared" si="569"/>
        <v>0</v>
      </c>
      <c r="AD1383" s="1743"/>
      <c r="AE1383" s="1083"/>
      <c r="AF1383" s="856"/>
    </row>
    <row r="1384" spans="1:32" ht="15" customHeight="1" outlineLevel="1" x14ac:dyDescent="0.2">
      <c r="A1384" s="11">
        <v>135</v>
      </c>
      <c r="B1384" s="294"/>
      <c r="C1384" s="292"/>
      <c r="D1384" s="292"/>
      <c r="E1384" s="293"/>
      <c r="F1384" s="880" t="str">
        <f>'2. CAD NCCF'!F1384:L1384</f>
        <v>Non-agency CMBS, high rated</v>
      </c>
      <c r="G1384" s="881"/>
      <c r="H1384" s="881"/>
      <c r="I1384" s="881"/>
      <c r="J1384" s="881"/>
      <c r="K1384" s="881"/>
      <c r="L1384" s="882"/>
      <c r="M1384" s="400">
        <f t="shared" ref="M1384:M1386" si="570">M608</f>
        <v>0</v>
      </c>
      <c r="N1384" s="411">
        <f>M1384*(1-'Appx 1. Ref Rates'!$E28)+N608*(1-'Appx 1. Ref Rates'!$E28)</f>
        <v>0</v>
      </c>
      <c r="O1384" s="414">
        <f>O608*(1-'Appx 1. Ref Rates'!$E28)</f>
        <v>0</v>
      </c>
      <c r="P1384" s="414">
        <f>P608*(1-'Appx 1. Ref Rates'!$E28)</f>
        <v>0</v>
      </c>
      <c r="Q1384" s="415">
        <f>Q608*(1-'Appx 1. Ref Rates'!$E28)</f>
        <v>0</v>
      </c>
      <c r="R1384" s="411">
        <f>R608*(1-'Appx 1. Ref Rates'!$E28)</f>
        <v>0</v>
      </c>
      <c r="S1384" s="413">
        <f>S608*(1-'Appx 1. Ref Rates'!$E28)</f>
        <v>0</v>
      </c>
      <c r="T1384" s="413">
        <f>T608*(1-'Appx 1. Ref Rates'!$E28)</f>
        <v>0</v>
      </c>
      <c r="U1384" s="413">
        <f>U608*(1-'Appx 1. Ref Rates'!$E28)</f>
        <v>0</v>
      </c>
      <c r="V1384" s="413">
        <f>V608*(1-'Appx 1. Ref Rates'!$E28)</f>
        <v>0</v>
      </c>
      <c r="W1384" s="413">
        <f>W608*(1-'Appx 1. Ref Rates'!$E28)</f>
        <v>0</v>
      </c>
      <c r="X1384" s="414">
        <f>X608*(1-'Appx 1. Ref Rates'!$E28)</f>
        <v>0</v>
      </c>
      <c r="Y1384" s="413">
        <f>Y608*(1-'Appx 1. Ref Rates'!$E28)</f>
        <v>0</v>
      </c>
      <c r="Z1384" s="413">
        <f>Z608*(1-'Appx 1. Ref Rates'!$E28)</f>
        <v>0</v>
      </c>
      <c r="AA1384" s="413">
        <f>AA608*(1-'Appx 1. Ref Rates'!$E28)</f>
        <v>0</v>
      </c>
      <c r="AB1384" s="413">
        <f>AB608*(1-'Appx 1. Ref Rates'!$E28)</f>
        <v>0</v>
      </c>
      <c r="AC1384" s="400">
        <f t="shared" si="568"/>
        <v>0</v>
      </c>
      <c r="AD1384" s="1743"/>
      <c r="AE1384" s="1083"/>
      <c r="AF1384" s="856"/>
    </row>
    <row r="1385" spans="1:32" ht="15" customHeight="1" outlineLevel="1" x14ac:dyDescent="0.2">
      <c r="A1385" s="11">
        <v>136</v>
      </c>
      <c r="B1385" s="294"/>
      <c r="C1385" s="292"/>
      <c r="D1385" s="292"/>
      <c r="E1385" s="293"/>
      <c r="F1385" s="880" t="str">
        <f>'2. CAD NCCF'!F1385:L1385</f>
        <v>Non-agency CMBS, medium rated</v>
      </c>
      <c r="G1385" s="881"/>
      <c r="H1385" s="881"/>
      <c r="I1385" s="881"/>
      <c r="J1385" s="881"/>
      <c r="K1385" s="881"/>
      <c r="L1385" s="882"/>
      <c r="M1385" s="400">
        <f t="shared" si="570"/>
        <v>0</v>
      </c>
      <c r="N1385" s="411">
        <f>M1385*(1-'Appx 1. Ref Rates'!$E29)+N609*(1-'Appx 1. Ref Rates'!$E29)</f>
        <v>0</v>
      </c>
      <c r="O1385" s="414">
        <f>O609*(1-'Appx 1. Ref Rates'!$E29)</f>
        <v>0</v>
      </c>
      <c r="P1385" s="414">
        <f>P609*(1-'Appx 1. Ref Rates'!$E29)</f>
        <v>0</v>
      </c>
      <c r="Q1385" s="415">
        <f>Q609*(1-'Appx 1. Ref Rates'!$E29)</f>
        <v>0</v>
      </c>
      <c r="R1385" s="411">
        <f>R609*(1-'Appx 1. Ref Rates'!$E29)</f>
        <v>0</v>
      </c>
      <c r="S1385" s="413">
        <f>S609*(1-'Appx 1. Ref Rates'!$E29)</f>
        <v>0</v>
      </c>
      <c r="T1385" s="413">
        <f>T609*(1-'Appx 1. Ref Rates'!$E29)</f>
        <v>0</v>
      </c>
      <c r="U1385" s="413">
        <f>U609*(1-'Appx 1. Ref Rates'!$E29)</f>
        <v>0</v>
      </c>
      <c r="V1385" s="413">
        <f>V609*(1-'Appx 1. Ref Rates'!$E29)</f>
        <v>0</v>
      </c>
      <c r="W1385" s="413">
        <f>W609*(1-'Appx 1. Ref Rates'!$E29)</f>
        <v>0</v>
      </c>
      <c r="X1385" s="414">
        <f>X609*(1-'Appx 1. Ref Rates'!$E29)</f>
        <v>0</v>
      </c>
      <c r="Y1385" s="413">
        <f>Y609*(1-'Appx 1. Ref Rates'!$E29)</f>
        <v>0</v>
      </c>
      <c r="Z1385" s="413">
        <f>Z609*(1-'Appx 1. Ref Rates'!$E29)</f>
        <v>0</v>
      </c>
      <c r="AA1385" s="413">
        <f>AA609*(1-'Appx 1. Ref Rates'!$E29)</f>
        <v>0</v>
      </c>
      <c r="AB1385" s="413">
        <f>AB609*(1-'Appx 1. Ref Rates'!$E29)</f>
        <v>0</v>
      </c>
      <c r="AC1385" s="400">
        <f t="shared" si="568"/>
        <v>0</v>
      </c>
      <c r="AD1385" s="1743"/>
      <c r="AE1385" s="1083"/>
      <c r="AF1385" s="856"/>
    </row>
    <row r="1386" spans="1:32" ht="15" customHeight="1" outlineLevel="1" x14ac:dyDescent="0.2">
      <c r="A1386" s="11">
        <v>137</v>
      </c>
      <c r="B1386" s="294"/>
      <c r="C1386" s="292"/>
      <c r="D1386" s="292"/>
      <c r="E1386" s="293"/>
      <c r="F1386" s="880" t="str">
        <f>'2. CAD NCCF'!F1386:L1386</f>
        <v>Non-agency CMBS, low or not rated</v>
      </c>
      <c r="G1386" s="881"/>
      <c r="H1386" s="881"/>
      <c r="I1386" s="881"/>
      <c r="J1386" s="881"/>
      <c r="K1386" s="881"/>
      <c r="L1386" s="882"/>
      <c r="M1386" s="400">
        <f t="shared" si="570"/>
        <v>0</v>
      </c>
      <c r="N1386" s="411">
        <f>M1386*(1-'Appx 1. Ref Rates'!$E30)+N610*(1-'Appx 1. Ref Rates'!$E30)</f>
        <v>0</v>
      </c>
      <c r="O1386" s="414">
        <f>O610*(1-'Appx 1. Ref Rates'!$E30)</f>
        <v>0</v>
      </c>
      <c r="P1386" s="414">
        <f>P610*(1-'Appx 1. Ref Rates'!$E30)</f>
        <v>0</v>
      </c>
      <c r="Q1386" s="415">
        <f>Q610*(1-'Appx 1. Ref Rates'!$E30)</f>
        <v>0</v>
      </c>
      <c r="R1386" s="411">
        <f>R610*(1-'Appx 1. Ref Rates'!$E30)</f>
        <v>0</v>
      </c>
      <c r="S1386" s="413">
        <f>S610*(1-'Appx 1. Ref Rates'!$E30)</f>
        <v>0</v>
      </c>
      <c r="T1386" s="413">
        <f>T610*(1-'Appx 1. Ref Rates'!$E30)</f>
        <v>0</v>
      </c>
      <c r="U1386" s="413">
        <f>U610*(1-'Appx 1. Ref Rates'!$E30)</f>
        <v>0</v>
      </c>
      <c r="V1386" s="413">
        <f>V610*(1-'Appx 1. Ref Rates'!$E30)</f>
        <v>0</v>
      </c>
      <c r="W1386" s="413">
        <f>W610*(1-'Appx 1. Ref Rates'!$E30)</f>
        <v>0</v>
      </c>
      <c r="X1386" s="414">
        <f>X610*(1-'Appx 1. Ref Rates'!$E30)</f>
        <v>0</v>
      </c>
      <c r="Y1386" s="413">
        <f>Y610*(1-'Appx 1. Ref Rates'!$E30)</f>
        <v>0</v>
      </c>
      <c r="Z1386" s="413">
        <f>Z610*(1-'Appx 1. Ref Rates'!$E30)</f>
        <v>0</v>
      </c>
      <c r="AA1386" s="413">
        <f>AA610*(1-'Appx 1. Ref Rates'!$E30)</f>
        <v>0</v>
      </c>
      <c r="AB1386" s="413">
        <f>AB610*(1-'Appx 1. Ref Rates'!$E30)</f>
        <v>0</v>
      </c>
      <c r="AC1386" s="400">
        <f t="shared" si="568"/>
        <v>0</v>
      </c>
      <c r="AD1386" s="1743"/>
      <c r="AE1386" s="1083"/>
      <c r="AF1386" s="856"/>
    </row>
    <row r="1387" spans="1:32" ht="15" customHeight="1" outlineLevel="1" x14ac:dyDescent="0.2">
      <c r="A1387" s="11">
        <v>138</v>
      </c>
      <c r="B1387" s="294"/>
      <c r="C1387" s="292"/>
      <c r="D1387" s="292"/>
      <c r="E1387" s="877" t="str">
        <f>'2. CAD NCCF'!E1387:L1387</f>
        <v>Non-agency residential MBS (RMBS)</v>
      </c>
      <c r="F1387" s="878"/>
      <c r="G1387" s="878"/>
      <c r="H1387" s="878"/>
      <c r="I1387" s="878"/>
      <c r="J1387" s="878"/>
      <c r="K1387" s="878"/>
      <c r="L1387" s="879"/>
      <c r="M1387" s="399">
        <f>SUBTOTAL(9,M1388:M1390)</f>
        <v>0</v>
      </c>
      <c r="N1387" s="402">
        <f t="shared" ref="N1387:AC1387" si="571">SUBTOTAL(9,N1388:N1390)</f>
        <v>0</v>
      </c>
      <c r="O1387" s="406">
        <f t="shared" si="571"/>
        <v>0</v>
      </c>
      <c r="P1387" s="406">
        <f t="shared" si="571"/>
        <v>0</v>
      </c>
      <c r="Q1387" s="407">
        <f t="shared" si="571"/>
        <v>0</v>
      </c>
      <c r="R1387" s="402">
        <f t="shared" si="571"/>
        <v>0</v>
      </c>
      <c r="S1387" s="406">
        <f t="shared" si="571"/>
        <v>0</v>
      </c>
      <c r="T1387" s="405">
        <f t="shared" si="571"/>
        <v>0</v>
      </c>
      <c r="U1387" s="405">
        <f t="shared" si="571"/>
        <v>0</v>
      </c>
      <c r="V1387" s="405">
        <f t="shared" si="571"/>
        <v>0</v>
      </c>
      <c r="W1387" s="405">
        <f t="shared" si="571"/>
        <v>0</v>
      </c>
      <c r="X1387" s="405">
        <f t="shared" si="571"/>
        <v>0</v>
      </c>
      <c r="Y1387" s="405">
        <f t="shared" si="571"/>
        <v>0</v>
      </c>
      <c r="Z1387" s="405">
        <f t="shared" si="571"/>
        <v>0</v>
      </c>
      <c r="AA1387" s="405">
        <f t="shared" si="571"/>
        <v>0</v>
      </c>
      <c r="AB1387" s="403">
        <f t="shared" si="571"/>
        <v>0</v>
      </c>
      <c r="AC1387" s="399">
        <f t="shared" si="571"/>
        <v>0</v>
      </c>
      <c r="AD1387" s="1743"/>
      <c r="AE1387" s="1083"/>
      <c r="AF1387" s="856"/>
    </row>
    <row r="1388" spans="1:32" ht="15" customHeight="1" outlineLevel="1" x14ac:dyDescent="0.2">
      <c r="A1388" s="11">
        <v>139</v>
      </c>
      <c r="B1388" s="294"/>
      <c r="C1388" s="292"/>
      <c r="D1388" s="292"/>
      <c r="E1388" s="293"/>
      <c r="F1388" s="880" t="str">
        <f>'2. CAD NCCF'!F1388:L1388</f>
        <v>Non-agency RMBS, high rated</v>
      </c>
      <c r="G1388" s="881"/>
      <c r="H1388" s="881"/>
      <c r="I1388" s="881"/>
      <c r="J1388" s="881"/>
      <c r="K1388" s="881"/>
      <c r="L1388" s="882"/>
      <c r="M1388" s="400">
        <f t="shared" ref="M1388:M1390" si="572">M612</f>
        <v>0</v>
      </c>
      <c r="N1388" s="411">
        <f>M1388*(1-'Appx 1. Ref Rates'!$E32)+N612*(1-'Appx 1. Ref Rates'!$E32)</f>
        <v>0</v>
      </c>
      <c r="O1388" s="414">
        <f>O612*(1-'Appx 1. Ref Rates'!$E32)</f>
        <v>0</v>
      </c>
      <c r="P1388" s="414">
        <f>P612*(1-'Appx 1. Ref Rates'!$E32)</f>
        <v>0</v>
      </c>
      <c r="Q1388" s="415">
        <f>Q612*(1-'Appx 1. Ref Rates'!$E32)</f>
        <v>0</v>
      </c>
      <c r="R1388" s="411">
        <f>R612*(1-'Appx 1. Ref Rates'!$E32)</f>
        <v>0</v>
      </c>
      <c r="S1388" s="413">
        <f>S612*(1-'Appx 1. Ref Rates'!$E32)</f>
        <v>0</v>
      </c>
      <c r="T1388" s="413">
        <f>T612*(1-'Appx 1. Ref Rates'!$E32)</f>
        <v>0</v>
      </c>
      <c r="U1388" s="413">
        <f>U612*(1-'Appx 1. Ref Rates'!$E32)</f>
        <v>0</v>
      </c>
      <c r="V1388" s="413">
        <f>V612*(1-'Appx 1. Ref Rates'!$E32)</f>
        <v>0</v>
      </c>
      <c r="W1388" s="413">
        <f>W612*(1-'Appx 1. Ref Rates'!$E32)</f>
        <v>0</v>
      </c>
      <c r="X1388" s="414">
        <f>X612*(1-'Appx 1. Ref Rates'!$E32)</f>
        <v>0</v>
      </c>
      <c r="Y1388" s="413">
        <f>Y612*(1-'Appx 1. Ref Rates'!$E32)</f>
        <v>0</v>
      </c>
      <c r="Z1388" s="413">
        <f>Z612*(1-'Appx 1. Ref Rates'!$E32)</f>
        <v>0</v>
      </c>
      <c r="AA1388" s="413">
        <f>AA612*(1-'Appx 1. Ref Rates'!$E32)</f>
        <v>0</v>
      </c>
      <c r="AB1388" s="413">
        <f>AB612*(1-'Appx 1. Ref Rates'!$E32)</f>
        <v>0</v>
      </c>
      <c r="AC1388" s="400">
        <f t="shared" si="568"/>
        <v>0</v>
      </c>
      <c r="AD1388" s="1743"/>
      <c r="AE1388" s="1083"/>
      <c r="AF1388" s="856"/>
    </row>
    <row r="1389" spans="1:32" ht="15" customHeight="1" outlineLevel="1" x14ac:dyDescent="0.2">
      <c r="A1389" s="11">
        <v>140</v>
      </c>
      <c r="B1389" s="294"/>
      <c r="C1389" s="292"/>
      <c r="D1389" s="292"/>
      <c r="E1389" s="293"/>
      <c r="F1389" s="880" t="str">
        <f>'2. CAD NCCF'!F1389:L1389</f>
        <v>Non-agency RMBS, medium rated</v>
      </c>
      <c r="G1389" s="881"/>
      <c r="H1389" s="881"/>
      <c r="I1389" s="881"/>
      <c r="J1389" s="881"/>
      <c r="K1389" s="881"/>
      <c r="L1389" s="882"/>
      <c r="M1389" s="400">
        <f t="shared" si="572"/>
        <v>0</v>
      </c>
      <c r="N1389" s="411">
        <f>M1389*(1-'Appx 1. Ref Rates'!$E33)+N613*(1-'Appx 1. Ref Rates'!$E33)</f>
        <v>0</v>
      </c>
      <c r="O1389" s="414">
        <f>O613*(1-'Appx 1. Ref Rates'!$E33)</f>
        <v>0</v>
      </c>
      <c r="P1389" s="414">
        <f>P613*(1-'Appx 1. Ref Rates'!$E33)</f>
        <v>0</v>
      </c>
      <c r="Q1389" s="415">
        <f>Q613*(1-'Appx 1. Ref Rates'!$E33)</f>
        <v>0</v>
      </c>
      <c r="R1389" s="411">
        <f>R613*(1-'Appx 1. Ref Rates'!$E33)</f>
        <v>0</v>
      </c>
      <c r="S1389" s="413">
        <f>S613*(1-'Appx 1. Ref Rates'!$E33)</f>
        <v>0</v>
      </c>
      <c r="T1389" s="413">
        <f>T613*(1-'Appx 1. Ref Rates'!$E33)</f>
        <v>0</v>
      </c>
      <c r="U1389" s="413">
        <f>U613*(1-'Appx 1. Ref Rates'!$E33)</f>
        <v>0</v>
      </c>
      <c r="V1389" s="413">
        <f>V613*(1-'Appx 1. Ref Rates'!$E33)</f>
        <v>0</v>
      </c>
      <c r="W1389" s="413">
        <f>W613*(1-'Appx 1. Ref Rates'!$E33)</f>
        <v>0</v>
      </c>
      <c r="X1389" s="414">
        <f>X613*(1-'Appx 1. Ref Rates'!$E33)</f>
        <v>0</v>
      </c>
      <c r="Y1389" s="413">
        <f>Y613*(1-'Appx 1. Ref Rates'!$E33)</f>
        <v>0</v>
      </c>
      <c r="Z1389" s="413">
        <f>Z613*(1-'Appx 1. Ref Rates'!$E33)</f>
        <v>0</v>
      </c>
      <c r="AA1389" s="413">
        <f>AA613*(1-'Appx 1. Ref Rates'!$E33)</f>
        <v>0</v>
      </c>
      <c r="AB1389" s="413">
        <f>AB613*(1-'Appx 1. Ref Rates'!$E33)</f>
        <v>0</v>
      </c>
      <c r="AC1389" s="400">
        <f t="shared" si="568"/>
        <v>0</v>
      </c>
      <c r="AD1389" s="1743"/>
      <c r="AE1389" s="1083"/>
      <c r="AF1389" s="856"/>
    </row>
    <row r="1390" spans="1:32" ht="15" customHeight="1" outlineLevel="1" x14ac:dyDescent="0.2">
      <c r="A1390" s="11">
        <v>141</v>
      </c>
      <c r="B1390" s="294"/>
      <c r="C1390" s="292"/>
      <c r="D1390" s="292"/>
      <c r="E1390" s="293"/>
      <c r="F1390" s="880" t="str">
        <f>'2. CAD NCCF'!F1390:L1390</f>
        <v>Non-agency RMBS, low or not rated</v>
      </c>
      <c r="G1390" s="881"/>
      <c r="H1390" s="881"/>
      <c r="I1390" s="881"/>
      <c r="J1390" s="881"/>
      <c r="K1390" s="881"/>
      <c r="L1390" s="882"/>
      <c r="M1390" s="400">
        <f t="shared" si="572"/>
        <v>0</v>
      </c>
      <c r="N1390" s="411">
        <f>M1390*(1-'Appx 1. Ref Rates'!$E34)+N614*(1-'Appx 1. Ref Rates'!$E34)</f>
        <v>0</v>
      </c>
      <c r="O1390" s="414">
        <f>O614*(1-'Appx 1. Ref Rates'!$E34)</f>
        <v>0</v>
      </c>
      <c r="P1390" s="414">
        <f>P614*(1-'Appx 1. Ref Rates'!$E34)</f>
        <v>0</v>
      </c>
      <c r="Q1390" s="415">
        <f>Q614*(1-'Appx 1. Ref Rates'!$E34)</f>
        <v>0</v>
      </c>
      <c r="R1390" s="411">
        <f>R614*(1-'Appx 1. Ref Rates'!$E34)</f>
        <v>0</v>
      </c>
      <c r="S1390" s="413">
        <f>S614*(1-'Appx 1. Ref Rates'!$E34)</f>
        <v>0</v>
      </c>
      <c r="T1390" s="413">
        <f>T614*(1-'Appx 1. Ref Rates'!$E34)</f>
        <v>0</v>
      </c>
      <c r="U1390" s="413">
        <f>U614*(1-'Appx 1. Ref Rates'!$E34)</f>
        <v>0</v>
      </c>
      <c r="V1390" s="413">
        <f>V614*(1-'Appx 1. Ref Rates'!$E34)</f>
        <v>0</v>
      </c>
      <c r="W1390" s="413">
        <f>W614*(1-'Appx 1. Ref Rates'!$E34)</f>
        <v>0</v>
      </c>
      <c r="X1390" s="414">
        <f>X614*(1-'Appx 1. Ref Rates'!$E34)</f>
        <v>0</v>
      </c>
      <c r="Y1390" s="413">
        <f>Y614*(1-'Appx 1. Ref Rates'!$E34)</f>
        <v>0</v>
      </c>
      <c r="Z1390" s="413">
        <f>Z614*(1-'Appx 1. Ref Rates'!$E34)</f>
        <v>0</v>
      </c>
      <c r="AA1390" s="413">
        <f>AA614*(1-'Appx 1. Ref Rates'!$E34)</f>
        <v>0</v>
      </c>
      <c r="AB1390" s="413">
        <f>AB614*(1-'Appx 1. Ref Rates'!$E34)</f>
        <v>0</v>
      </c>
      <c r="AC1390" s="400">
        <f t="shared" si="568"/>
        <v>0</v>
      </c>
      <c r="AD1390" s="1744"/>
      <c r="AE1390" s="858"/>
      <c r="AF1390" s="859"/>
    </row>
    <row r="1391" spans="1:32" ht="15" customHeight="1" outlineLevel="1" x14ac:dyDescent="0.2">
      <c r="A1391" s="11">
        <v>142</v>
      </c>
      <c r="B1391" s="294"/>
      <c r="C1391" s="292"/>
      <c r="D1391" s="868" t="str">
        <f>'2. CAD NCCF'!D1391:AF1391</f>
        <v>Corporate bonds and paper (CBP)</v>
      </c>
      <c r="E1391" s="869"/>
      <c r="F1391" s="869"/>
      <c r="G1391" s="869"/>
      <c r="H1391" s="869"/>
      <c r="I1391" s="869"/>
      <c r="J1391" s="869"/>
      <c r="K1391" s="869"/>
      <c r="L1391" s="869"/>
      <c r="M1391" s="869"/>
      <c r="N1391" s="869"/>
      <c r="O1391" s="869"/>
      <c r="P1391" s="869"/>
      <c r="Q1391" s="869"/>
      <c r="R1391" s="869"/>
      <c r="S1391" s="869"/>
      <c r="T1391" s="869"/>
      <c r="U1391" s="869"/>
      <c r="V1391" s="869"/>
      <c r="W1391" s="869"/>
      <c r="X1391" s="869"/>
      <c r="Y1391" s="869"/>
      <c r="Z1391" s="869"/>
      <c r="AA1391" s="869"/>
      <c r="AB1391" s="869"/>
      <c r="AC1391" s="869"/>
      <c r="AD1391" s="869"/>
      <c r="AE1391" s="869"/>
      <c r="AF1391" s="870"/>
    </row>
    <row r="1392" spans="1:32" ht="15" customHeight="1" outlineLevel="1" x14ac:dyDescent="0.2">
      <c r="A1392" s="11">
        <v>143</v>
      </c>
      <c r="B1392" s="294"/>
      <c r="C1392" s="292"/>
      <c r="D1392" s="292"/>
      <c r="E1392" s="933" t="str">
        <f>'2. CAD NCCF'!E1392:L1392</f>
        <v>Non-FI issued CBP, high rated</v>
      </c>
      <c r="F1392" s="934"/>
      <c r="G1392" s="934"/>
      <c r="H1392" s="934"/>
      <c r="I1392" s="934"/>
      <c r="J1392" s="934"/>
      <c r="K1392" s="934"/>
      <c r="L1392" s="935"/>
      <c r="M1392" s="399">
        <f>SUBTOTAL(9,M1393:M1394)</f>
        <v>0</v>
      </c>
      <c r="N1392" s="402">
        <f t="shared" ref="N1392:AC1392" si="573">SUBTOTAL(9,N1393:N1394)</f>
        <v>0</v>
      </c>
      <c r="O1392" s="406">
        <f t="shared" si="573"/>
        <v>0</v>
      </c>
      <c r="P1392" s="406">
        <f t="shared" si="573"/>
        <v>0</v>
      </c>
      <c r="Q1392" s="407">
        <f t="shared" si="573"/>
        <v>0</v>
      </c>
      <c r="R1392" s="402">
        <f t="shared" si="573"/>
        <v>0</v>
      </c>
      <c r="S1392" s="406">
        <f t="shared" si="573"/>
        <v>0</v>
      </c>
      <c r="T1392" s="405">
        <f t="shared" si="573"/>
        <v>0</v>
      </c>
      <c r="U1392" s="405">
        <f t="shared" si="573"/>
        <v>0</v>
      </c>
      <c r="V1392" s="405">
        <f t="shared" si="573"/>
        <v>0</v>
      </c>
      <c r="W1392" s="405">
        <f t="shared" si="573"/>
        <v>0</v>
      </c>
      <c r="X1392" s="405">
        <f t="shared" si="573"/>
        <v>0</v>
      </c>
      <c r="Y1392" s="405">
        <f t="shared" si="573"/>
        <v>0</v>
      </c>
      <c r="Z1392" s="405">
        <f t="shared" si="573"/>
        <v>0</v>
      </c>
      <c r="AA1392" s="405">
        <f t="shared" si="573"/>
        <v>0</v>
      </c>
      <c r="AB1392" s="403">
        <f t="shared" si="573"/>
        <v>0</v>
      </c>
      <c r="AC1392" s="399">
        <f t="shared" si="573"/>
        <v>0</v>
      </c>
      <c r="AD1392" s="1671"/>
      <c r="AE1392" s="1567"/>
      <c r="AF1392" s="1573"/>
    </row>
    <row r="1393" spans="1:32" ht="15" customHeight="1" outlineLevel="1" x14ac:dyDescent="0.2">
      <c r="A1393" s="11">
        <v>144</v>
      </c>
      <c r="B1393" s="294"/>
      <c r="C1393" s="292"/>
      <c r="D1393" s="292"/>
      <c r="E1393" s="293"/>
      <c r="F1393" s="880" t="str">
        <f>'2. CAD NCCF'!F1393:L1393</f>
        <v>Non-FI issued unsecured bond and paper, high rated</v>
      </c>
      <c r="G1393" s="881"/>
      <c r="H1393" s="881"/>
      <c r="I1393" s="881"/>
      <c r="J1393" s="881"/>
      <c r="K1393" s="881"/>
      <c r="L1393" s="882"/>
      <c r="M1393" s="400">
        <f t="shared" ref="M1393:M1394" si="574">M617</f>
        <v>0</v>
      </c>
      <c r="N1393" s="411">
        <f>M1393*(1-'Appx 1. Ref Rates'!$E37)+N617*(1-'Appx 1. Ref Rates'!$E37)</f>
        <v>0</v>
      </c>
      <c r="O1393" s="414">
        <f>O617*(1-'Appx 1. Ref Rates'!$E37)</f>
        <v>0</v>
      </c>
      <c r="P1393" s="414">
        <f>P617*(1-'Appx 1. Ref Rates'!$E37)</f>
        <v>0</v>
      </c>
      <c r="Q1393" s="415">
        <f>Q617*(1-'Appx 1. Ref Rates'!$E37)</f>
        <v>0</v>
      </c>
      <c r="R1393" s="411">
        <f>R617*(1-'Appx 1. Ref Rates'!$E37)</f>
        <v>0</v>
      </c>
      <c r="S1393" s="413">
        <f>S617*(1-'Appx 1. Ref Rates'!$E37)</f>
        <v>0</v>
      </c>
      <c r="T1393" s="413">
        <f>T617*(1-'Appx 1. Ref Rates'!$E37)</f>
        <v>0</v>
      </c>
      <c r="U1393" s="413">
        <f>U617*(1-'Appx 1. Ref Rates'!$E37)</f>
        <v>0</v>
      </c>
      <c r="V1393" s="413">
        <f>V617*(1-'Appx 1. Ref Rates'!$E37)</f>
        <v>0</v>
      </c>
      <c r="W1393" s="413">
        <f>W617*(1-'Appx 1. Ref Rates'!$E37)</f>
        <v>0</v>
      </c>
      <c r="X1393" s="414">
        <f>X617*(1-'Appx 1. Ref Rates'!$E37)</f>
        <v>0</v>
      </c>
      <c r="Y1393" s="413">
        <f>Y617*(1-'Appx 1. Ref Rates'!$E37)</f>
        <v>0</v>
      </c>
      <c r="Z1393" s="413">
        <f>Z617*(1-'Appx 1. Ref Rates'!$E37)</f>
        <v>0</v>
      </c>
      <c r="AA1393" s="413">
        <f>AA617*(1-'Appx 1. Ref Rates'!$E37)</f>
        <v>0</v>
      </c>
      <c r="AB1393" s="413">
        <f>AB617*(1-'Appx 1. Ref Rates'!$E37)</f>
        <v>0</v>
      </c>
      <c r="AC1393" s="400">
        <f t="shared" ref="AC1393:AC1412" si="575">AC617</f>
        <v>0</v>
      </c>
      <c r="AD1393" s="1743"/>
      <c r="AE1393" s="1083"/>
      <c r="AF1393" s="856"/>
    </row>
    <row r="1394" spans="1:32" ht="15" customHeight="1" outlineLevel="1" x14ac:dyDescent="0.2">
      <c r="A1394" s="11">
        <v>145</v>
      </c>
      <c r="B1394" s="294"/>
      <c r="C1394" s="292"/>
      <c r="D1394" s="292"/>
      <c r="E1394" s="293"/>
      <c r="F1394" s="880" t="str">
        <f>'2. CAD NCCF'!F1394:L1394</f>
        <v>Non-FI issued covered bonds, high rated</v>
      </c>
      <c r="G1394" s="881"/>
      <c r="H1394" s="881"/>
      <c r="I1394" s="881"/>
      <c r="J1394" s="881"/>
      <c r="K1394" s="881"/>
      <c r="L1394" s="882"/>
      <c r="M1394" s="400">
        <f t="shared" si="574"/>
        <v>0</v>
      </c>
      <c r="N1394" s="411">
        <f>M1394*(1-'Appx 1. Ref Rates'!$E38)+N618*(1-'Appx 1. Ref Rates'!$E38)</f>
        <v>0</v>
      </c>
      <c r="O1394" s="414">
        <f>O618*(1-'Appx 1. Ref Rates'!$E38)</f>
        <v>0</v>
      </c>
      <c r="P1394" s="414">
        <f>P618*(1-'Appx 1. Ref Rates'!$E38)</f>
        <v>0</v>
      </c>
      <c r="Q1394" s="415">
        <f>Q618*(1-'Appx 1. Ref Rates'!$E38)</f>
        <v>0</v>
      </c>
      <c r="R1394" s="411">
        <f>R618*(1-'Appx 1. Ref Rates'!$E38)</f>
        <v>0</v>
      </c>
      <c r="S1394" s="413">
        <f>S618*(1-'Appx 1. Ref Rates'!$E38)</f>
        <v>0</v>
      </c>
      <c r="T1394" s="413">
        <f>T618*(1-'Appx 1. Ref Rates'!$E38)</f>
        <v>0</v>
      </c>
      <c r="U1394" s="413">
        <f>U618*(1-'Appx 1. Ref Rates'!$E38)</f>
        <v>0</v>
      </c>
      <c r="V1394" s="413">
        <f>V618*(1-'Appx 1. Ref Rates'!$E38)</f>
        <v>0</v>
      </c>
      <c r="W1394" s="413">
        <f>W618*(1-'Appx 1. Ref Rates'!$E38)</f>
        <v>0</v>
      </c>
      <c r="X1394" s="414">
        <f>X618*(1-'Appx 1. Ref Rates'!$E38)</f>
        <v>0</v>
      </c>
      <c r="Y1394" s="413">
        <f>Y618*(1-'Appx 1. Ref Rates'!$E38)</f>
        <v>0</v>
      </c>
      <c r="Z1394" s="413">
        <f>Z618*(1-'Appx 1. Ref Rates'!$E38)</f>
        <v>0</v>
      </c>
      <c r="AA1394" s="413">
        <f>AA618*(1-'Appx 1. Ref Rates'!$E38)</f>
        <v>0</v>
      </c>
      <c r="AB1394" s="413">
        <f>AB618*(1-'Appx 1. Ref Rates'!$E38)</f>
        <v>0</v>
      </c>
      <c r="AC1394" s="400">
        <f t="shared" si="575"/>
        <v>0</v>
      </c>
      <c r="AD1394" s="1743"/>
      <c r="AE1394" s="1083"/>
      <c r="AF1394" s="856"/>
    </row>
    <row r="1395" spans="1:32" ht="15" customHeight="1" outlineLevel="1" x14ac:dyDescent="0.2">
      <c r="A1395" s="11">
        <v>146</v>
      </c>
      <c r="B1395" s="294"/>
      <c r="C1395" s="292"/>
      <c r="D1395" s="292"/>
      <c r="E1395" s="877" t="str">
        <f>'2. CAD NCCF'!E1395:L1395</f>
        <v>FI issued CBP, high rated</v>
      </c>
      <c r="F1395" s="878"/>
      <c r="G1395" s="878"/>
      <c r="H1395" s="878"/>
      <c r="I1395" s="878"/>
      <c r="J1395" s="878"/>
      <c r="K1395" s="878"/>
      <c r="L1395" s="879"/>
      <c r="M1395" s="399">
        <f>SUBTOTAL(9,M1396:M1398)</f>
        <v>0</v>
      </c>
      <c r="N1395" s="402">
        <f t="shared" ref="N1395:AC1395" si="576">SUBTOTAL(9,N1396:N1398)</f>
        <v>0</v>
      </c>
      <c r="O1395" s="406">
        <f t="shared" si="576"/>
        <v>0</v>
      </c>
      <c r="P1395" s="406">
        <f t="shared" si="576"/>
        <v>0</v>
      </c>
      <c r="Q1395" s="407">
        <f t="shared" si="576"/>
        <v>0</v>
      </c>
      <c r="R1395" s="402">
        <f t="shared" si="576"/>
        <v>0</v>
      </c>
      <c r="S1395" s="406">
        <f t="shared" si="576"/>
        <v>0</v>
      </c>
      <c r="T1395" s="405">
        <f t="shared" si="576"/>
        <v>0</v>
      </c>
      <c r="U1395" s="405">
        <f t="shared" si="576"/>
        <v>0</v>
      </c>
      <c r="V1395" s="405">
        <f t="shared" si="576"/>
        <v>0</v>
      </c>
      <c r="W1395" s="405">
        <f t="shared" si="576"/>
        <v>0</v>
      </c>
      <c r="X1395" s="405">
        <f t="shared" si="576"/>
        <v>0</v>
      </c>
      <c r="Y1395" s="405">
        <f t="shared" si="576"/>
        <v>0</v>
      </c>
      <c r="Z1395" s="405">
        <f t="shared" si="576"/>
        <v>0</v>
      </c>
      <c r="AA1395" s="405">
        <f t="shared" si="576"/>
        <v>0</v>
      </c>
      <c r="AB1395" s="403">
        <f t="shared" si="576"/>
        <v>0</v>
      </c>
      <c r="AC1395" s="399">
        <f t="shared" si="576"/>
        <v>0</v>
      </c>
      <c r="AD1395" s="1743"/>
      <c r="AE1395" s="1083"/>
      <c r="AF1395" s="856"/>
    </row>
    <row r="1396" spans="1:32" ht="15" customHeight="1" outlineLevel="1" x14ac:dyDescent="0.2">
      <c r="A1396" s="11">
        <v>147</v>
      </c>
      <c r="B1396" s="294"/>
      <c r="C1396" s="292"/>
      <c r="D1396" s="292"/>
      <c r="E1396" s="293"/>
      <c r="F1396" s="880" t="str">
        <f>'2. CAD NCCF'!F1396:L1396</f>
        <v>FI issued unsecured bonds and paper, high rated</v>
      </c>
      <c r="G1396" s="881"/>
      <c r="H1396" s="881"/>
      <c r="I1396" s="881"/>
      <c r="J1396" s="881"/>
      <c r="K1396" s="881"/>
      <c r="L1396" s="882"/>
      <c r="M1396" s="400">
        <f t="shared" ref="M1396:M1398" si="577">M620</f>
        <v>0</v>
      </c>
      <c r="N1396" s="411">
        <f>M1396*(1-'Appx 1. Ref Rates'!$E40)+N620*(1-'Appx 1. Ref Rates'!$E40)</f>
        <v>0</v>
      </c>
      <c r="O1396" s="414">
        <f>O620*(1-'Appx 1. Ref Rates'!$E40)</f>
        <v>0</v>
      </c>
      <c r="P1396" s="414">
        <f>P620*(1-'Appx 1. Ref Rates'!$E40)</f>
        <v>0</v>
      </c>
      <c r="Q1396" s="415">
        <f>Q620*(1-'Appx 1. Ref Rates'!$E40)</f>
        <v>0</v>
      </c>
      <c r="R1396" s="411">
        <f>R620*(1-'Appx 1. Ref Rates'!$E40)</f>
        <v>0</v>
      </c>
      <c r="S1396" s="413">
        <f>S620*(1-'Appx 1. Ref Rates'!$E40)</f>
        <v>0</v>
      </c>
      <c r="T1396" s="413">
        <f>T620*(1-'Appx 1. Ref Rates'!$E40)</f>
        <v>0</v>
      </c>
      <c r="U1396" s="413">
        <f>U620*(1-'Appx 1. Ref Rates'!$E40)</f>
        <v>0</v>
      </c>
      <c r="V1396" s="413">
        <f>V620*(1-'Appx 1. Ref Rates'!$E40)</f>
        <v>0</v>
      </c>
      <c r="W1396" s="413">
        <f>W620*(1-'Appx 1. Ref Rates'!$E40)</f>
        <v>0</v>
      </c>
      <c r="X1396" s="414">
        <f>X620*(1-'Appx 1. Ref Rates'!$E40)</f>
        <v>0</v>
      </c>
      <c r="Y1396" s="413">
        <f>Y620*(1-'Appx 1. Ref Rates'!$E40)</f>
        <v>0</v>
      </c>
      <c r="Z1396" s="413">
        <f>Z620*(1-'Appx 1. Ref Rates'!$E40)</f>
        <v>0</v>
      </c>
      <c r="AA1396" s="413">
        <f>AA620*(1-'Appx 1. Ref Rates'!$E40)</f>
        <v>0</v>
      </c>
      <c r="AB1396" s="413">
        <f>AB620*(1-'Appx 1. Ref Rates'!$E40)</f>
        <v>0</v>
      </c>
      <c r="AC1396" s="400">
        <f t="shared" si="575"/>
        <v>0</v>
      </c>
      <c r="AD1396" s="1743"/>
      <c r="AE1396" s="1083"/>
      <c r="AF1396" s="856"/>
    </row>
    <row r="1397" spans="1:32" ht="15" customHeight="1" outlineLevel="1" x14ac:dyDescent="0.2">
      <c r="A1397" s="11">
        <v>148</v>
      </c>
      <c r="B1397" s="294"/>
      <c r="C1397" s="292"/>
      <c r="D1397" s="292"/>
      <c r="E1397" s="293"/>
      <c r="F1397" s="880" t="str">
        <f>'2. CAD NCCF'!F1397:L1397</f>
        <v>FI issued covered bonds, high rated</v>
      </c>
      <c r="G1397" s="881"/>
      <c r="H1397" s="881"/>
      <c r="I1397" s="881"/>
      <c r="J1397" s="881"/>
      <c r="K1397" s="881"/>
      <c r="L1397" s="882"/>
      <c r="M1397" s="400">
        <f t="shared" si="577"/>
        <v>0</v>
      </c>
      <c r="N1397" s="411">
        <f>M1397*(1-'Appx 1. Ref Rates'!$E41)+N621*(1-'Appx 1. Ref Rates'!$E41)</f>
        <v>0</v>
      </c>
      <c r="O1397" s="414">
        <f>O621*(1-'Appx 1. Ref Rates'!$E41)</f>
        <v>0</v>
      </c>
      <c r="P1397" s="414">
        <f>P621*(1-'Appx 1. Ref Rates'!$E41)</f>
        <v>0</v>
      </c>
      <c r="Q1397" s="415">
        <f>Q621*(1-'Appx 1. Ref Rates'!$E41)</f>
        <v>0</v>
      </c>
      <c r="R1397" s="411">
        <f>R621*(1-'Appx 1. Ref Rates'!$E41)</f>
        <v>0</v>
      </c>
      <c r="S1397" s="413">
        <f>S621*(1-'Appx 1. Ref Rates'!$E41)</f>
        <v>0</v>
      </c>
      <c r="T1397" s="413">
        <f>T621*(1-'Appx 1. Ref Rates'!$E41)</f>
        <v>0</v>
      </c>
      <c r="U1397" s="413">
        <f>U621*(1-'Appx 1. Ref Rates'!$E41)</f>
        <v>0</v>
      </c>
      <c r="V1397" s="413">
        <f>V621*(1-'Appx 1. Ref Rates'!$E41)</f>
        <v>0</v>
      </c>
      <c r="W1397" s="413">
        <f>W621*(1-'Appx 1. Ref Rates'!$E41)</f>
        <v>0</v>
      </c>
      <c r="X1397" s="414">
        <f>X621*(1-'Appx 1. Ref Rates'!$E41)</f>
        <v>0</v>
      </c>
      <c r="Y1397" s="413">
        <f>Y621*(1-'Appx 1. Ref Rates'!$E41)</f>
        <v>0</v>
      </c>
      <c r="Z1397" s="413">
        <f>Z621*(1-'Appx 1. Ref Rates'!$E41)</f>
        <v>0</v>
      </c>
      <c r="AA1397" s="413">
        <f>AA621*(1-'Appx 1. Ref Rates'!$E41)</f>
        <v>0</v>
      </c>
      <c r="AB1397" s="413">
        <f>AB621*(1-'Appx 1. Ref Rates'!$E41)</f>
        <v>0</v>
      </c>
      <c r="AC1397" s="400">
        <f t="shared" si="575"/>
        <v>0</v>
      </c>
      <c r="AD1397" s="1743"/>
      <c r="AE1397" s="1083"/>
      <c r="AF1397" s="856"/>
    </row>
    <row r="1398" spans="1:32" ht="15" customHeight="1" outlineLevel="1" x14ac:dyDescent="0.2">
      <c r="A1398" s="11">
        <v>149</v>
      </c>
      <c r="B1398" s="294"/>
      <c r="C1398" s="292"/>
      <c r="D1398" s="292"/>
      <c r="E1398" s="293"/>
      <c r="F1398" s="880" t="str">
        <f>'2. CAD NCCF'!F1398:L1398</f>
        <v>FI issued jumbo covered bonds, high rated</v>
      </c>
      <c r="G1398" s="881"/>
      <c r="H1398" s="881"/>
      <c r="I1398" s="881"/>
      <c r="J1398" s="881"/>
      <c r="K1398" s="881"/>
      <c r="L1398" s="882"/>
      <c r="M1398" s="400">
        <f t="shared" si="577"/>
        <v>0</v>
      </c>
      <c r="N1398" s="411">
        <f>M1398*(1-'Appx 1. Ref Rates'!$E42)+N622*(1-'Appx 1. Ref Rates'!$E42)</f>
        <v>0</v>
      </c>
      <c r="O1398" s="414">
        <f>O622*(1-'Appx 1. Ref Rates'!$E42)</f>
        <v>0</v>
      </c>
      <c r="P1398" s="414">
        <f>P622*(1-'Appx 1. Ref Rates'!$E42)</f>
        <v>0</v>
      </c>
      <c r="Q1398" s="415">
        <f>Q622*(1-'Appx 1. Ref Rates'!$E42)</f>
        <v>0</v>
      </c>
      <c r="R1398" s="411">
        <f>R622*(1-'Appx 1. Ref Rates'!$E42)</f>
        <v>0</v>
      </c>
      <c r="S1398" s="413">
        <f>S622*(1-'Appx 1. Ref Rates'!$E42)</f>
        <v>0</v>
      </c>
      <c r="T1398" s="413">
        <f>T622*(1-'Appx 1. Ref Rates'!$E42)</f>
        <v>0</v>
      </c>
      <c r="U1398" s="413">
        <f>U622*(1-'Appx 1. Ref Rates'!$E42)</f>
        <v>0</v>
      </c>
      <c r="V1398" s="413">
        <f>V622*(1-'Appx 1. Ref Rates'!$E42)</f>
        <v>0</v>
      </c>
      <c r="W1398" s="413">
        <f>W622*(1-'Appx 1. Ref Rates'!$E42)</f>
        <v>0</v>
      </c>
      <c r="X1398" s="414">
        <f>X622*(1-'Appx 1. Ref Rates'!$E42)</f>
        <v>0</v>
      </c>
      <c r="Y1398" s="413">
        <f>Y622*(1-'Appx 1. Ref Rates'!$E42)</f>
        <v>0</v>
      </c>
      <c r="Z1398" s="413">
        <f>Z622*(1-'Appx 1. Ref Rates'!$E42)</f>
        <v>0</v>
      </c>
      <c r="AA1398" s="413">
        <f>AA622*(1-'Appx 1. Ref Rates'!$E42)</f>
        <v>0</v>
      </c>
      <c r="AB1398" s="413">
        <f>AB622*(1-'Appx 1. Ref Rates'!$E42)</f>
        <v>0</v>
      </c>
      <c r="AC1398" s="400">
        <f t="shared" si="575"/>
        <v>0</v>
      </c>
      <c r="AD1398" s="1743"/>
      <c r="AE1398" s="1083"/>
      <c r="AF1398" s="856"/>
    </row>
    <row r="1399" spans="1:32" ht="15" customHeight="1" outlineLevel="1" x14ac:dyDescent="0.2">
      <c r="A1399" s="11">
        <v>150</v>
      </c>
      <c r="B1399" s="294"/>
      <c r="C1399" s="292"/>
      <c r="D1399" s="292"/>
      <c r="E1399" s="877" t="str">
        <f>'2. CAD NCCF'!E1399:L1399</f>
        <v>Non-FI issued CBP, medium rated</v>
      </c>
      <c r="F1399" s="878"/>
      <c r="G1399" s="878"/>
      <c r="H1399" s="878"/>
      <c r="I1399" s="878"/>
      <c r="J1399" s="878"/>
      <c r="K1399" s="878"/>
      <c r="L1399" s="879"/>
      <c r="M1399" s="399">
        <f>SUBTOTAL(9,M1400:M1401)</f>
        <v>0</v>
      </c>
      <c r="N1399" s="402">
        <f t="shared" ref="N1399:AC1399" si="578">SUBTOTAL(9,N1400:N1401)</f>
        <v>0</v>
      </c>
      <c r="O1399" s="406">
        <f t="shared" si="578"/>
        <v>0</v>
      </c>
      <c r="P1399" s="406">
        <f t="shared" si="578"/>
        <v>0</v>
      </c>
      <c r="Q1399" s="407">
        <f t="shared" si="578"/>
        <v>0</v>
      </c>
      <c r="R1399" s="402">
        <f t="shared" si="578"/>
        <v>0</v>
      </c>
      <c r="S1399" s="406">
        <f t="shared" si="578"/>
        <v>0</v>
      </c>
      <c r="T1399" s="405">
        <f t="shared" si="578"/>
        <v>0</v>
      </c>
      <c r="U1399" s="405">
        <f t="shared" si="578"/>
        <v>0</v>
      </c>
      <c r="V1399" s="405">
        <f t="shared" si="578"/>
        <v>0</v>
      </c>
      <c r="W1399" s="405">
        <f t="shared" si="578"/>
        <v>0</v>
      </c>
      <c r="X1399" s="405">
        <f t="shared" si="578"/>
        <v>0</v>
      </c>
      <c r="Y1399" s="405">
        <f t="shared" si="578"/>
        <v>0</v>
      </c>
      <c r="Z1399" s="405">
        <f t="shared" si="578"/>
        <v>0</v>
      </c>
      <c r="AA1399" s="405">
        <f t="shared" si="578"/>
        <v>0</v>
      </c>
      <c r="AB1399" s="403">
        <f t="shared" si="578"/>
        <v>0</v>
      </c>
      <c r="AC1399" s="399">
        <f t="shared" si="578"/>
        <v>0</v>
      </c>
      <c r="AD1399" s="1743"/>
      <c r="AE1399" s="1083"/>
      <c r="AF1399" s="856"/>
    </row>
    <row r="1400" spans="1:32" ht="15" customHeight="1" outlineLevel="1" x14ac:dyDescent="0.2">
      <c r="A1400" s="11">
        <v>151</v>
      </c>
      <c r="B1400" s="294"/>
      <c r="C1400" s="292"/>
      <c r="D1400" s="292"/>
      <c r="E1400" s="293"/>
      <c r="F1400" s="880" t="str">
        <f>'2. CAD NCCF'!F1400:L1400</f>
        <v>Non-FI issued unsecured bonds and paper, medium rated</v>
      </c>
      <c r="G1400" s="881"/>
      <c r="H1400" s="881"/>
      <c r="I1400" s="881"/>
      <c r="J1400" s="881"/>
      <c r="K1400" s="881"/>
      <c r="L1400" s="882"/>
      <c r="M1400" s="400">
        <f t="shared" ref="M1400:M1401" si="579">M624</f>
        <v>0</v>
      </c>
      <c r="N1400" s="411">
        <f>M1400*(1-'Appx 1. Ref Rates'!$E44)+N624*(1-'Appx 1. Ref Rates'!$E44)</f>
        <v>0</v>
      </c>
      <c r="O1400" s="414">
        <f>O624*(1-'Appx 1. Ref Rates'!$E44)</f>
        <v>0</v>
      </c>
      <c r="P1400" s="414">
        <f>P624*(1-'Appx 1. Ref Rates'!$E44)</f>
        <v>0</v>
      </c>
      <c r="Q1400" s="415">
        <f>Q624*(1-'Appx 1. Ref Rates'!$E44)</f>
        <v>0</v>
      </c>
      <c r="R1400" s="411">
        <f>R624*(1-'Appx 1. Ref Rates'!$E44)</f>
        <v>0</v>
      </c>
      <c r="S1400" s="413">
        <f>S624*(1-'Appx 1. Ref Rates'!$E44)</f>
        <v>0</v>
      </c>
      <c r="T1400" s="413">
        <f>T624*(1-'Appx 1. Ref Rates'!$E44)</f>
        <v>0</v>
      </c>
      <c r="U1400" s="413">
        <f>U624*(1-'Appx 1. Ref Rates'!$E44)</f>
        <v>0</v>
      </c>
      <c r="V1400" s="413">
        <f>V624*(1-'Appx 1. Ref Rates'!$E44)</f>
        <v>0</v>
      </c>
      <c r="W1400" s="413">
        <f>W624*(1-'Appx 1. Ref Rates'!$E44)</f>
        <v>0</v>
      </c>
      <c r="X1400" s="414">
        <f>X624*(1-'Appx 1. Ref Rates'!$E44)</f>
        <v>0</v>
      </c>
      <c r="Y1400" s="413">
        <f>Y624*(1-'Appx 1. Ref Rates'!$E44)</f>
        <v>0</v>
      </c>
      <c r="Z1400" s="413">
        <f>Z624*(1-'Appx 1. Ref Rates'!$E44)</f>
        <v>0</v>
      </c>
      <c r="AA1400" s="413">
        <f>AA624*(1-'Appx 1. Ref Rates'!$E44)</f>
        <v>0</v>
      </c>
      <c r="AB1400" s="413">
        <f>AB624*(1-'Appx 1. Ref Rates'!$E44)</f>
        <v>0</v>
      </c>
      <c r="AC1400" s="400">
        <f t="shared" si="575"/>
        <v>0</v>
      </c>
      <c r="AD1400" s="1743"/>
      <c r="AE1400" s="1083"/>
      <c r="AF1400" s="856"/>
    </row>
    <row r="1401" spans="1:32" ht="15" customHeight="1" outlineLevel="1" x14ac:dyDescent="0.2">
      <c r="A1401" s="11">
        <v>152</v>
      </c>
      <c r="B1401" s="294"/>
      <c r="C1401" s="292"/>
      <c r="D1401" s="292"/>
      <c r="E1401" s="293"/>
      <c r="F1401" s="880" t="str">
        <f>'2. CAD NCCF'!F1401:L1401</f>
        <v>Non-FI issued covered bonds, medium rated</v>
      </c>
      <c r="G1401" s="881"/>
      <c r="H1401" s="881"/>
      <c r="I1401" s="881"/>
      <c r="J1401" s="881"/>
      <c r="K1401" s="881"/>
      <c r="L1401" s="882"/>
      <c r="M1401" s="400">
        <f t="shared" si="579"/>
        <v>0</v>
      </c>
      <c r="N1401" s="411">
        <f>M1401*(1-'Appx 1. Ref Rates'!$E45)+N625*(1-'Appx 1. Ref Rates'!$E45)</f>
        <v>0</v>
      </c>
      <c r="O1401" s="414">
        <f>O625*(1-'Appx 1. Ref Rates'!$E45)</f>
        <v>0</v>
      </c>
      <c r="P1401" s="414">
        <f>P625*(1-'Appx 1. Ref Rates'!$E45)</f>
        <v>0</v>
      </c>
      <c r="Q1401" s="415">
        <f>Q625*(1-'Appx 1. Ref Rates'!$E45)</f>
        <v>0</v>
      </c>
      <c r="R1401" s="411">
        <f>R625*(1-'Appx 1. Ref Rates'!$E45)</f>
        <v>0</v>
      </c>
      <c r="S1401" s="413">
        <f>S625*(1-'Appx 1. Ref Rates'!$E45)</f>
        <v>0</v>
      </c>
      <c r="T1401" s="413">
        <f>T625*(1-'Appx 1. Ref Rates'!$E45)</f>
        <v>0</v>
      </c>
      <c r="U1401" s="413">
        <f>U625*(1-'Appx 1. Ref Rates'!$E45)</f>
        <v>0</v>
      </c>
      <c r="V1401" s="413">
        <f>V625*(1-'Appx 1. Ref Rates'!$E45)</f>
        <v>0</v>
      </c>
      <c r="W1401" s="413">
        <f>W625*(1-'Appx 1. Ref Rates'!$E45)</f>
        <v>0</v>
      </c>
      <c r="X1401" s="414">
        <f>X625*(1-'Appx 1. Ref Rates'!$E45)</f>
        <v>0</v>
      </c>
      <c r="Y1401" s="413">
        <f>Y625*(1-'Appx 1. Ref Rates'!$E45)</f>
        <v>0</v>
      </c>
      <c r="Z1401" s="413">
        <f>Z625*(1-'Appx 1. Ref Rates'!$E45)</f>
        <v>0</v>
      </c>
      <c r="AA1401" s="413">
        <f>AA625*(1-'Appx 1. Ref Rates'!$E45)</f>
        <v>0</v>
      </c>
      <c r="AB1401" s="413">
        <f>AB625*(1-'Appx 1. Ref Rates'!$E45)</f>
        <v>0</v>
      </c>
      <c r="AC1401" s="400">
        <f t="shared" si="575"/>
        <v>0</v>
      </c>
      <c r="AD1401" s="1743"/>
      <c r="AE1401" s="1083"/>
      <c r="AF1401" s="856"/>
    </row>
    <row r="1402" spans="1:32" ht="15" customHeight="1" outlineLevel="1" x14ac:dyDescent="0.2">
      <c r="A1402" s="11">
        <v>153</v>
      </c>
      <c r="B1402" s="294"/>
      <c r="C1402" s="292"/>
      <c r="D1402" s="292"/>
      <c r="E1402" s="877" t="str">
        <f>'2. CAD NCCF'!E1402:L1402</f>
        <v>FI issued CBP, medium rated</v>
      </c>
      <c r="F1402" s="878"/>
      <c r="G1402" s="878"/>
      <c r="H1402" s="878"/>
      <c r="I1402" s="878"/>
      <c r="J1402" s="878"/>
      <c r="K1402" s="878"/>
      <c r="L1402" s="879"/>
      <c r="M1402" s="399">
        <f>SUBTOTAL(9,M1403:M1405)</f>
        <v>0</v>
      </c>
      <c r="N1402" s="402">
        <f t="shared" ref="N1402:AC1402" si="580">SUBTOTAL(9,N1403:N1405)</f>
        <v>0</v>
      </c>
      <c r="O1402" s="406">
        <f t="shared" si="580"/>
        <v>0</v>
      </c>
      <c r="P1402" s="406">
        <f t="shared" si="580"/>
        <v>0</v>
      </c>
      <c r="Q1402" s="407">
        <f t="shared" si="580"/>
        <v>0</v>
      </c>
      <c r="R1402" s="402">
        <f t="shared" si="580"/>
        <v>0</v>
      </c>
      <c r="S1402" s="406">
        <f t="shared" si="580"/>
        <v>0</v>
      </c>
      <c r="T1402" s="405">
        <f t="shared" si="580"/>
        <v>0</v>
      </c>
      <c r="U1402" s="405">
        <f t="shared" si="580"/>
        <v>0</v>
      </c>
      <c r="V1402" s="405">
        <f t="shared" si="580"/>
        <v>0</v>
      </c>
      <c r="W1402" s="405">
        <f t="shared" si="580"/>
        <v>0</v>
      </c>
      <c r="X1402" s="405">
        <f t="shared" si="580"/>
        <v>0</v>
      </c>
      <c r="Y1402" s="405">
        <f t="shared" si="580"/>
        <v>0</v>
      </c>
      <c r="Z1402" s="405">
        <f t="shared" si="580"/>
        <v>0</v>
      </c>
      <c r="AA1402" s="405">
        <f t="shared" si="580"/>
        <v>0</v>
      </c>
      <c r="AB1402" s="403">
        <f t="shared" si="580"/>
        <v>0</v>
      </c>
      <c r="AC1402" s="399">
        <f t="shared" si="580"/>
        <v>0</v>
      </c>
      <c r="AD1402" s="1743"/>
      <c r="AE1402" s="1083"/>
      <c r="AF1402" s="856"/>
    </row>
    <row r="1403" spans="1:32" ht="15" customHeight="1" outlineLevel="1" x14ac:dyDescent="0.2">
      <c r="A1403" s="11">
        <v>154</v>
      </c>
      <c r="B1403" s="294"/>
      <c r="C1403" s="292"/>
      <c r="D1403" s="292"/>
      <c r="E1403" s="293"/>
      <c r="F1403" s="880" t="str">
        <f>'2. CAD NCCF'!F1403:L1403</f>
        <v>FI issued unsecured bonds and paper, medium rated</v>
      </c>
      <c r="G1403" s="881"/>
      <c r="H1403" s="881"/>
      <c r="I1403" s="881"/>
      <c r="J1403" s="881"/>
      <c r="K1403" s="881"/>
      <c r="L1403" s="882"/>
      <c r="M1403" s="400">
        <f t="shared" ref="M1403:M1405" si="581">M627</f>
        <v>0</v>
      </c>
      <c r="N1403" s="411">
        <f>M1403*(1-'Appx 1. Ref Rates'!$E47)+N627*(1-'Appx 1. Ref Rates'!$E47)</f>
        <v>0</v>
      </c>
      <c r="O1403" s="414">
        <f>O627*(1-'Appx 1. Ref Rates'!$E47)</f>
        <v>0</v>
      </c>
      <c r="P1403" s="414">
        <f>P627*(1-'Appx 1. Ref Rates'!$E47)</f>
        <v>0</v>
      </c>
      <c r="Q1403" s="415">
        <f>Q627*(1-'Appx 1. Ref Rates'!$E47)</f>
        <v>0</v>
      </c>
      <c r="R1403" s="411">
        <f>R627*(1-'Appx 1. Ref Rates'!$E47)</f>
        <v>0</v>
      </c>
      <c r="S1403" s="413">
        <f>S627*(1-'Appx 1. Ref Rates'!$E47)</f>
        <v>0</v>
      </c>
      <c r="T1403" s="413">
        <f>T627*(1-'Appx 1. Ref Rates'!$E47)</f>
        <v>0</v>
      </c>
      <c r="U1403" s="413">
        <f>U627*(1-'Appx 1. Ref Rates'!$E47)</f>
        <v>0</v>
      </c>
      <c r="V1403" s="413">
        <f>V627*(1-'Appx 1. Ref Rates'!$E47)</f>
        <v>0</v>
      </c>
      <c r="W1403" s="413">
        <f>W627*(1-'Appx 1. Ref Rates'!$E47)</f>
        <v>0</v>
      </c>
      <c r="X1403" s="414">
        <f>X627*(1-'Appx 1. Ref Rates'!$E47)</f>
        <v>0</v>
      </c>
      <c r="Y1403" s="413">
        <f>Y627*(1-'Appx 1. Ref Rates'!$E47)</f>
        <v>0</v>
      </c>
      <c r="Z1403" s="413">
        <f>Z627*(1-'Appx 1. Ref Rates'!$E47)</f>
        <v>0</v>
      </c>
      <c r="AA1403" s="413">
        <f>AA627*(1-'Appx 1. Ref Rates'!$E47)</f>
        <v>0</v>
      </c>
      <c r="AB1403" s="413">
        <f>AB627*(1-'Appx 1. Ref Rates'!$E47)</f>
        <v>0</v>
      </c>
      <c r="AC1403" s="400">
        <f t="shared" si="575"/>
        <v>0</v>
      </c>
      <c r="AD1403" s="1743"/>
      <c r="AE1403" s="1083"/>
      <c r="AF1403" s="856"/>
    </row>
    <row r="1404" spans="1:32" ht="15" customHeight="1" outlineLevel="1" x14ac:dyDescent="0.2">
      <c r="A1404" s="11">
        <v>155</v>
      </c>
      <c r="B1404" s="294"/>
      <c r="C1404" s="292"/>
      <c r="D1404" s="292"/>
      <c r="E1404" s="293"/>
      <c r="F1404" s="880" t="str">
        <f>'2. CAD NCCF'!F1404:L1404</f>
        <v>FI issued covered bonds, medium rated</v>
      </c>
      <c r="G1404" s="881"/>
      <c r="H1404" s="881"/>
      <c r="I1404" s="881"/>
      <c r="J1404" s="881"/>
      <c r="K1404" s="881"/>
      <c r="L1404" s="882"/>
      <c r="M1404" s="400">
        <f t="shared" si="581"/>
        <v>0</v>
      </c>
      <c r="N1404" s="411">
        <f>M1404*(1-'Appx 1. Ref Rates'!$E48)+N628*(1-'Appx 1. Ref Rates'!$E48)</f>
        <v>0</v>
      </c>
      <c r="O1404" s="414">
        <f>O628*(1-'Appx 1. Ref Rates'!$E48)</f>
        <v>0</v>
      </c>
      <c r="P1404" s="414">
        <f>P628*(1-'Appx 1. Ref Rates'!$E48)</f>
        <v>0</v>
      </c>
      <c r="Q1404" s="415">
        <f>Q628*(1-'Appx 1. Ref Rates'!$E48)</f>
        <v>0</v>
      </c>
      <c r="R1404" s="411">
        <f>R628*(1-'Appx 1. Ref Rates'!$E48)</f>
        <v>0</v>
      </c>
      <c r="S1404" s="413">
        <f>S628*(1-'Appx 1. Ref Rates'!$E48)</f>
        <v>0</v>
      </c>
      <c r="T1404" s="413">
        <f>T628*(1-'Appx 1. Ref Rates'!$E48)</f>
        <v>0</v>
      </c>
      <c r="U1404" s="413">
        <f>U628*(1-'Appx 1. Ref Rates'!$E48)</f>
        <v>0</v>
      </c>
      <c r="V1404" s="413">
        <f>V628*(1-'Appx 1. Ref Rates'!$E48)</f>
        <v>0</v>
      </c>
      <c r="W1404" s="413">
        <f>W628*(1-'Appx 1. Ref Rates'!$E48)</f>
        <v>0</v>
      </c>
      <c r="X1404" s="414">
        <f>X628*(1-'Appx 1. Ref Rates'!$E48)</f>
        <v>0</v>
      </c>
      <c r="Y1404" s="413">
        <f>Y628*(1-'Appx 1. Ref Rates'!$E48)</f>
        <v>0</v>
      </c>
      <c r="Z1404" s="413">
        <f>Z628*(1-'Appx 1. Ref Rates'!$E48)</f>
        <v>0</v>
      </c>
      <c r="AA1404" s="413">
        <f>AA628*(1-'Appx 1. Ref Rates'!$E48)</f>
        <v>0</v>
      </c>
      <c r="AB1404" s="413">
        <f>AB628*(1-'Appx 1. Ref Rates'!$E48)</f>
        <v>0</v>
      </c>
      <c r="AC1404" s="400">
        <f t="shared" si="575"/>
        <v>0</v>
      </c>
      <c r="AD1404" s="1743"/>
      <c r="AE1404" s="1083"/>
      <c r="AF1404" s="856"/>
    </row>
    <row r="1405" spans="1:32" ht="15" customHeight="1" outlineLevel="1" x14ac:dyDescent="0.2">
      <c r="A1405" s="11">
        <v>156</v>
      </c>
      <c r="B1405" s="294"/>
      <c r="C1405" s="292"/>
      <c r="D1405" s="292"/>
      <c r="E1405" s="293"/>
      <c r="F1405" s="880" t="str">
        <f>'2. CAD NCCF'!F1405:L1405</f>
        <v>FI issued jumbo covered bonds, medium rated</v>
      </c>
      <c r="G1405" s="881"/>
      <c r="H1405" s="881"/>
      <c r="I1405" s="881"/>
      <c r="J1405" s="881"/>
      <c r="K1405" s="881"/>
      <c r="L1405" s="882"/>
      <c r="M1405" s="400">
        <f t="shared" si="581"/>
        <v>0</v>
      </c>
      <c r="N1405" s="411">
        <f>M1405*(1-'Appx 1. Ref Rates'!$E49)+N629*(1-'Appx 1. Ref Rates'!$E49)</f>
        <v>0</v>
      </c>
      <c r="O1405" s="414">
        <f>O629*(1-'Appx 1. Ref Rates'!$E49)</f>
        <v>0</v>
      </c>
      <c r="P1405" s="414">
        <f>P629*(1-'Appx 1. Ref Rates'!$E49)</f>
        <v>0</v>
      </c>
      <c r="Q1405" s="415">
        <f>Q629*(1-'Appx 1. Ref Rates'!$E49)</f>
        <v>0</v>
      </c>
      <c r="R1405" s="411">
        <f>R629*(1-'Appx 1. Ref Rates'!$E49)</f>
        <v>0</v>
      </c>
      <c r="S1405" s="413">
        <f>S629*(1-'Appx 1. Ref Rates'!$E49)</f>
        <v>0</v>
      </c>
      <c r="T1405" s="413">
        <f>T629*(1-'Appx 1. Ref Rates'!$E49)</f>
        <v>0</v>
      </c>
      <c r="U1405" s="413">
        <f>U629*(1-'Appx 1. Ref Rates'!$E49)</f>
        <v>0</v>
      </c>
      <c r="V1405" s="413">
        <f>V629*(1-'Appx 1. Ref Rates'!$E49)</f>
        <v>0</v>
      </c>
      <c r="W1405" s="413">
        <f>W629*(1-'Appx 1. Ref Rates'!$E49)</f>
        <v>0</v>
      </c>
      <c r="X1405" s="414">
        <f>X629*(1-'Appx 1. Ref Rates'!$E49)</f>
        <v>0</v>
      </c>
      <c r="Y1405" s="413">
        <f>Y629*(1-'Appx 1. Ref Rates'!$E49)</f>
        <v>0</v>
      </c>
      <c r="Z1405" s="413">
        <f>Z629*(1-'Appx 1. Ref Rates'!$E49)</f>
        <v>0</v>
      </c>
      <c r="AA1405" s="413">
        <f>AA629*(1-'Appx 1. Ref Rates'!$E49)</f>
        <v>0</v>
      </c>
      <c r="AB1405" s="413">
        <f>AB629*(1-'Appx 1. Ref Rates'!$E49)</f>
        <v>0</v>
      </c>
      <c r="AC1405" s="400">
        <f t="shared" si="575"/>
        <v>0</v>
      </c>
      <c r="AD1405" s="1743"/>
      <c r="AE1405" s="1083"/>
      <c r="AF1405" s="856"/>
    </row>
    <row r="1406" spans="1:32" ht="15" customHeight="1" outlineLevel="1" x14ac:dyDescent="0.2">
      <c r="A1406" s="11">
        <v>157</v>
      </c>
      <c r="B1406" s="294"/>
      <c r="C1406" s="292"/>
      <c r="D1406" s="292"/>
      <c r="E1406" s="877" t="str">
        <f>'2. CAD NCCF'!E1406:L1406</f>
        <v>Non-FI issued CBP, low or not rated</v>
      </c>
      <c r="F1406" s="878"/>
      <c r="G1406" s="878"/>
      <c r="H1406" s="878"/>
      <c r="I1406" s="878"/>
      <c r="J1406" s="878"/>
      <c r="K1406" s="878"/>
      <c r="L1406" s="879"/>
      <c r="M1406" s="399">
        <f>SUBTOTAL(9,M1407:M1408)</f>
        <v>0</v>
      </c>
      <c r="N1406" s="402">
        <f t="shared" ref="N1406:AC1406" si="582">SUBTOTAL(9,N1407:N1408)</f>
        <v>0</v>
      </c>
      <c r="O1406" s="406">
        <f t="shared" si="582"/>
        <v>0</v>
      </c>
      <c r="P1406" s="406">
        <f t="shared" si="582"/>
        <v>0</v>
      </c>
      <c r="Q1406" s="407">
        <f t="shared" si="582"/>
        <v>0</v>
      </c>
      <c r="R1406" s="402">
        <f t="shared" si="582"/>
        <v>0</v>
      </c>
      <c r="S1406" s="406">
        <f t="shared" si="582"/>
        <v>0</v>
      </c>
      <c r="T1406" s="405">
        <f t="shared" si="582"/>
        <v>0</v>
      </c>
      <c r="U1406" s="405">
        <f t="shared" si="582"/>
        <v>0</v>
      </c>
      <c r="V1406" s="405">
        <f t="shared" si="582"/>
        <v>0</v>
      </c>
      <c r="W1406" s="405">
        <f t="shared" si="582"/>
        <v>0</v>
      </c>
      <c r="X1406" s="405">
        <f t="shared" si="582"/>
        <v>0</v>
      </c>
      <c r="Y1406" s="405">
        <f t="shared" si="582"/>
        <v>0</v>
      </c>
      <c r="Z1406" s="405">
        <f t="shared" si="582"/>
        <v>0</v>
      </c>
      <c r="AA1406" s="405">
        <f t="shared" si="582"/>
        <v>0</v>
      </c>
      <c r="AB1406" s="403">
        <f t="shared" si="582"/>
        <v>0</v>
      </c>
      <c r="AC1406" s="399">
        <f t="shared" si="582"/>
        <v>0</v>
      </c>
      <c r="AD1406" s="1743"/>
      <c r="AE1406" s="1083"/>
      <c r="AF1406" s="856"/>
    </row>
    <row r="1407" spans="1:32" ht="15" customHeight="1" outlineLevel="1" x14ac:dyDescent="0.2">
      <c r="A1407" s="11">
        <v>158</v>
      </c>
      <c r="B1407" s="294"/>
      <c r="C1407" s="292"/>
      <c r="D1407" s="292"/>
      <c r="E1407" s="293"/>
      <c r="F1407" s="880" t="str">
        <f>'2. CAD NCCF'!F1407:L1407</f>
        <v>Non-FI issued unsecured bonds and paper, low or not rated</v>
      </c>
      <c r="G1407" s="881"/>
      <c r="H1407" s="881"/>
      <c r="I1407" s="881"/>
      <c r="J1407" s="881"/>
      <c r="K1407" s="881"/>
      <c r="L1407" s="882"/>
      <c r="M1407" s="400">
        <f t="shared" ref="M1407:M1408" si="583">M631</f>
        <v>0</v>
      </c>
      <c r="N1407" s="411">
        <f>M1407*(1-'Appx 1. Ref Rates'!$E51)+N631*(1-'Appx 1. Ref Rates'!$E51)</f>
        <v>0</v>
      </c>
      <c r="O1407" s="414">
        <f>O631*(1-'Appx 1. Ref Rates'!$E51)</f>
        <v>0</v>
      </c>
      <c r="P1407" s="414">
        <f>P631*(1-'Appx 1. Ref Rates'!$E51)</f>
        <v>0</v>
      </c>
      <c r="Q1407" s="415">
        <f>Q631*(1-'Appx 1. Ref Rates'!$E51)</f>
        <v>0</v>
      </c>
      <c r="R1407" s="411">
        <f>R631*(1-'Appx 1. Ref Rates'!$E51)</f>
        <v>0</v>
      </c>
      <c r="S1407" s="413">
        <f>S631*(1-'Appx 1. Ref Rates'!$E51)</f>
        <v>0</v>
      </c>
      <c r="T1407" s="413">
        <f>T631*(1-'Appx 1. Ref Rates'!$E51)</f>
        <v>0</v>
      </c>
      <c r="U1407" s="413">
        <f>U631*(1-'Appx 1. Ref Rates'!$E51)</f>
        <v>0</v>
      </c>
      <c r="V1407" s="413">
        <f>V631*(1-'Appx 1. Ref Rates'!$E51)</f>
        <v>0</v>
      </c>
      <c r="W1407" s="413">
        <f>W631*(1-'Appx 1. Ref Rates'!$E51)</f>
        <v>0</v>
      </c>
      <c r="X1407" s="414">
        <f>X631*(1-'Appx 1. Ref Rates'!$E51)</f>
        <v>0</v>
      </c>
      <c r="Y1407" s="413">
        <f>Y631*(1-'Appx 1. Ref Rates'!$E51)</f>
        <v>0</v>
      </c>
      <c r="Z1407" s="413">
        <f>Z631*(1-'Appx 1. Ref Rates'!$E51)</f>
        <v>0</v>
      </c>
      <c r="AA1407" s="413">
        <f>AA631*(1-'Appx 1. Ref Rates'!$E51)</f>
        <v>0</v>
      </c>
      <c r="AB1407" s="413">
        <f>AB631*(1-'Appx 1. Ref Rates'!$E51)</f>
        <v>0</v>
      </c>
      <c r="AC1407" s="400">
        <f t="shared" si="575"/>
        <v>0</v>
      </c>
      <c r="AD1407" s="1743"/>
      <c r="AE1407" s="1083"/>
      <c r="AF1407" s="856"/>
    </row>
    <row r="1408" spans="1:32" ht="15" customHeight="1" outlineLevel="1" x14ac:dyDescent="0.2">
      <c r="A1408" s="11">
        <v>159</v>
      </c>
      <c r="B1408" s="294"/>
      <c r="C1408" s="292"/>
      <c r="D1408" s="292"/>
      <c r="E1408" s="293"/>
      <c r="F1408" s="880" t="str">
        <f>'2. CAD NCCF'!F1408:L1408</f>
        <v>Non-FI issued covered bonds, low or not rated</v>
      </c>
      <c r="G1408" s="881"/>
      <c r="H1408" s="881"/>
      <c r="I1408" s="881"/>
      <c r="J1408" s="881"/>
      <c r="K1408" s="881"/>
      <c r="L1408" s="882"/>
      <c r="M1408" s="400">
        <f t="shared" si="583"/>
        <v>0</v>
      </c>
      <c r="N1408" s="411">
        <f>M1408*(1-'Appx 1. Ref Rates'!$E52)+N632*(1-'Appx 1. Ref Rates'!$E52)</f>
        <v>0</v>
      </c>
      <c r="O1408" s="414">
        <f>O632*(1-'Appx 1. Ref Rates'!$E52)</f>
        <v>0</v>
      </c>
      <c r="P1408" s="414">
        <f>P632*(1-'Appx 1. Ref Rates'!$E52)</f>
        <v>0</v>
      </c>
      <c r="Q1408" s="415">
        <f>Q632*(1-'Appx 1. Ref Rates'!$E52)</f>
        <v>0</v>
      </c>
      <c r="R1408" s="411">
        <f>R632*(1-'Appx 1. Ref Rates'!$E52)</f>
        <v>0</v>
      </c>
      <c r="S1408" s="413">
        <f>S632*(1-'Appx 1. Ref Rates'!$E52)</f>
        <v>0</v>
      </c>
      <c r="T1408" s="413">
        <f>T632*(1-'Appx 1. Ref Rates'!$E52)</f>
        <v>0</v>
      </c>
      <c r="U1408" s="413">
        <f>U632*(1-'Appx 1. Ref Rates'!$E52)</f>
        <v>0</v>
      </c>
      <c r="V1408" s="413">
        <f>V632*(1-'Appx 1. Ref Rates'!$E52)</f>
        <v>0</v>
      </c>
      <c r="W1408" s="413">
        <f>W632*(1-'Appx 1. Ref Rates'!$E52)</f>
        <v>0</v>
      </c>
      <c r="X1408" s="414">
        <f>X632*(1-'Appx 1. Ref Rates'!$E52)</f>
        <v>0</v>
      </c>
      <c r="Y1408" s="413">
        <f>Y632*(1-'Appx 1. Ref Rates'!$E52)</f>
        <v>0</v>
      </c>
      <c r="Z1408" s="413">
        <f>Z632*(1-'Appx 1. Ref Rates'!$E52)</f>
        <v>0</v>
      </c>
      <c r="AA1408" s="413">
        <f>AA632*(1-'Appx 1. Ref Rates'!$E52)</f>
        <v>0</v>
      </c>
      <c r="AB1408" s="413">
        <f>AB632*(1-'Appx 1. Ref Rates'!$E52)</f>
        <v>0</v>
      </c>
      <c r="AC1408" s="400">
        <f t="shared" si="575"/>
        <v>0</v>
      </c>
      <c r="AD1408" s="1743"/>
      <c r="AE1408" s="1083"/>
      <c r="AF1408" s="856"/>
    </row>
    <row r="1409" spans="1:32" ht="15" customHeight="1" outlineLevel="1" x14ac:dyDescent="0.2">
      <c r="A1409" s="11">
        <v>160</v>
      </c>
      <c r="B1409" s="294"/>
      <c r="C1409" s="292"/>
      <c r="D1409" s="292"/>
      <c r="E1409" s="877" t="str">
        <f>'2. CAD NCCF'!E1409:L1409</f>
        <v>FI issued CBP, low or not rated</v>
      </c>
      <c r="F1409" s="878"/>
      <c r="G1409" s="878"/>
      <c r="H1409" s="878"/>
      <c r="I1409" s="878"/>
      <c r="J1409" s="878"/>
      <c r="K1409" s="878"/>
      <c r="L1409" s="879"/>
      <c r="M1409" s="399">
        <f>SUBTOTAL(9,M1410:M1412)</f>
        <v>0</v>
      </c>
      <c r="N1409" s="402">
        <f t="shared" ref="N1409:AC1409" si="584">SUBTOTAL(9,N1410:N1412)</f>
        <v>0</v>
      </c>
      <c r="O1409" s="406">
        <f t="shared" si="584"/>
        <v>0</v>
      </c>
      <c r="P1409" s="406">
        <f t="shared" si="584"/>
        <v>0</v>
      </c>
      <c r="Q1409" s="407">
        <f t="shared" si="584"/>
        <v>0</v>
      </c>
      <c r="R1409" s="402">
        <f t="shared" si="584"/>
        <v>0</v>
      </c>
      <c r="S1409" s="406">
        <f t="shared" si="584"/>
        <v>0</v>
      </c>
      <c r="T1409" s="405">
        <f t="shared" si="584"/>
        <v>0</v>
      </c>
      <c r="U1409" s="405">
        <f t="shared" si="584"/>
        <v>0</v>
      </c>
      <c r="V1409" s="405">
        <f t="shared" si="584"/>
        <v>0</v>
      </c>
      <c r="W1409" s="405">
        <f t="shared" si="584"/>
        <v>0</v>
      </c>
      <c r="X1409" s="405">
        <f t="shared" si="584"/>
        <v>0</v>
      </c>
      <c r="Y1409" s="405">
        <f t="shared" si="584"/>
        <v>0</v>
      </c>
      <c r="Z1409" s="405">
        <f t="shared" si="584"/>
        <v>0</v>
      </c>
      <c r="AA1409" s="405">
        <f t="shared" si="584"/>
        <v>0</v>
      </c>
      <c r="AB1409" s="403">
        <f t="shared" si="584"/>
        <v>0</v>
      </c>
      <c r="AC1409" s="399">
        <f t="shared" si="584"/>
        <v>0</v>
      </c>
      <c r="AD1409" s="1743"/>
      <c r="AE1409" s="1083"/>
      <c r="AF1409" s="856"/>
    </row>
    <row r="1410" spans="1:32" ht="15" customHeight="1" outlineLevel="1" x14ac:dyDescent="0.2">
      <c r="A1410" s="11">
        <v>161</v>
      </c>
      <c r="B1410" s="294"/>
      <c r="C1410" s="292"/>
      <c r="D1410" s="292"/>
      <c r="E1410" s="293"/>
      <c r="F1410" s="880" t="str">
        <f>'2. CAD NCCF'!F1410:L1410</f>
        <v>FI issued unsecured bonds and paper, low or not rated</v>
      </c>
      <c r="G1410" s="881"/>
      <c r="H1410" s="881"/>
      <c r="I1410" s="881"/>
      <c r="J1410" s="881"/>
      <c r="K1410" s="881"/>
      <c r="L1410" s="882"/>
      <c r="M1410" s="400">
        <f t="shared" ref="M1410:M1412" si="585">M634</f>
        <v>0</v>
      </c>
      <c r="N1410" s="411">
        <f>M1410*(1-'Appx 1. Ref Rates'!$E54)+N634*(1-'Appx 1. Ref Rates'!$E54)</f>
        <v>0</v>
      </c>
      <c r="O1410" s="414">
        <f>O634*(1-'Appx 1. Ref Rates'!$E54)</f>
        <v>0</v>
      </c>
      <c r="P1410" s="414">
        <f>P634*(1-'Appx 1. Ref Rates'!$E54)</f>
        <v>0</v>
      </c>
      <c r="Q1410" s="415">
        <f>Q634*(1-'Appx 1. Ref Rates'!$E54)</f>
        <v>0</v>
      </c>
      <c r="R1410" s="411">
        <f>R634*(1-'Appx 1. Ref Rates'!$E54)</f>
        <v>0</v>
      </c>
      <c r="S1410" s="413">
        <f>S634*(1-'Appx 1. Ref Rates'!$E54)</f>
        <v>0</v>
      </c>
      <c r="T1410" s="413">
        <f>T634*(1-'Appx 1. Ref Rates'!$E54)</f>
        <v>0</v>
      </c>
      <c r="U1410" s="413">
        <f>U634*(1-'Appx 1. Ref Rates'!$E54)</f>
        <v>0</v>
      </c>
      <c r="V1410" s="413">
        <f>V634*(1-'Appx 1. Ref Rates'!$E54)</f>
        <v>0</v>
      </c>
      <c r="W1410" s="413">
        <f>W634*(1-'Appx 1. Ref Rates'!$E54)</f>
        <v>0</v>
      </c>
      <c r="X1410" s="414">
        <f>X634*(1-'Appx 1. Ref Rates'!$E54)</f>
        <v>0</v>
      </c>
      <c r="Y1410" s="413">
        <f>Y634*(1-'Appx 1. Ref Rates'!$E54)</f>
        <v>0</v>
      </c>
      <c r="Z1410" s="413">
        <f>Z634*(1-'Appx 1. Ref Rates'!$E54)</f>
        <v>0</v>
      </c>
      <c r="AA1410" s="413">
        <f>AA634*(1-'Appx 1. Ref Rates'!$E54)</f>
        <v>0</v>
      </c>
      <c r="AB1410" s="413">
        <f>AB634*(1-'Appx 1. Ref Rates'!$E54)</f>
        <v>0</v>
      </c>
      <c r="AC1410" s="400">
        <f t="shared" si="575"/>
        <v>0</v>
      </c>
      <c r="AD1410" s="1743"/>
      <c r="AE1410" s="1083"/>
      <c r="AF1410" s="856"/>
    </row>
    <row r="1411" spans="1:32" ht="15" customHeight="1" outlineLevel="1" x14ac:dyDescent="0.2">
      <c r="A1411" s="11">
        <v>162</v>
      </c>
      <c r="B1411" s="294"/>
      <c r="C1411" s="289"/>
      <c r="D1411" s="289"/>
      <c r="E1411" s="289"/>
      <c r="F1411" s="880" t="str">
        <f>'2. CAD NCCF'!F1411:L1411</f>
        <v>FI issued covered bonds, low or not rated</v>
      </c>
      <c r="G1411" s="881"/>
      <c r="H1411" s="881"/>
      <c r="I1411" s="881"/>
      <c r="J1411" s="881"/>
      <c r="K1411" s="881"/>
      <c r="L1411" s="882"/>
      <c r="M1411" s="400">
        <f t="shared" si="585"/>
        <v>0</v>
      </c>
      <c r="N1411" s="411">
        <f>M1411*(1-'Appx 1. Ref Rates'!$E55)+N635*(1-'Appx 1. Ref Rates'!$E55)</f>
        <v>0</v>
      </c>
      <c r="O1411" s="414">
        <f>O635*(1-'Appx 1. Ref Rates'!$E55)</f>
        <v>0</v>
      </c>
      <c r="P1411" s="414">
        <f>P635*(1-'Appx 1. Ref Rates'!$E55)</f>
        <v>0</v>
      </c>
      <c r="Q1411" s="415">
        <f>Q635*(1-'Appx 1. Ref Rates'!$E55)</f>
        <v>0</v>
      </c>
      <c r="R1411" s="411">
        <f>R635*(1-'Appx 1. Ref Rates'!$E55)</f>
        <v>0</v>
      </c>
      <c r="S1411" s="413">
        <f>S635*(1-'Appx 1. Ref Rates'!$E55)</f>
        <v>0</v>
      </c>
      <c r="T1411" s="413">
        <f>T635*(1-'Appx 1. Ref Rates'!$E55)</f>
        <v>0</v>
      </c>
      <c r="U1411" s="413">
        <f>U635*(1-'Appx 1. Ref Rates'!$E55)</f>
        <v>0</v>
      </c>
      <c r="V1411" s="413">
        <f>V635*(1-'Appx 1. Ref Rates'!$E55)</f>
        <v>0</v>
      </c>
      <c r="W1411" s="413">
        <f>W635*(1-'Appx 1. Ref Rates'!$E55)</f>
        <v>0</v>
      </c>
      <c r="X1411" s="414">
        <f>X635*(1-'Appx 1. Ref Rates'!$E55)</f>
        <v>0</v>
      </c>
      <c r="Y1411" s="413">
        <f>Y635*(1-'Appx 1. Ref Rates'!$E55)</f>
        <v>0</v>
      </c>
      <c r="Z1411" s="413">
        <f>Z635*(1-'Appx 1. Ref Rates'!$E55)</f>
        <v>0</v>
      </c>
      <c r="AA1411" s="413">
        <f>AA635*(1-'Appx 1. Ref Rates'!$E55)</f>
        <v>0</v>
      </c>
      <c r="AB1411" s="413">
        <f>AB635*(1-'Appx 1. Ref Rates'!$E55)</f>
        <v>0</v>
      </c>
      <c r="AC1411" s="400">
        <f t="shared" si="575"/>
        <v>0</v>
      </c>
      <c r="AD1411" s="1743"/>
      <c r="AE1411" s="1083"/>
      <c r="AF1411" s="856"/>
    </row>
    <row r="1412" spans="1:32" ht="15" customHeight="1" outlineLevel="1" x14ac:dyDescent="0.2">
      <c r="A1412" s="11">
        <v>163</v>
      </c>
      <c r="B1412" s="294"/>
      <c r="C1412" s="289"/>
      <c r="D1412" s="289"/>
      <c r="E1412" s="289"/>
      <c r="F1412" s="880" t="str">
        <f>'2. CAD NCCF'!F1412:L1412</f>
        <v>FI issued jumbo covered bonds, low or not rated</v>
      </c>
      <c r="G1412" s="881"/>
      <c r="H1412" s="881"/>
      <c r="I1412" s="881"/>
      <c r="J1412" s="881"/>
      <c r="K1412" s="881"/>
      <c r="L1412" s="882"/>
      <c r="M1412" s="400">
        <f t="shared" si="585"/>
        <v>0</v>
      </c>
      <c r="N1412" s="411">
        <f>M1412*(1-'Appx 1. Ref Rates'!$E56)+N636*(1-'Appx 1. Ref Rates'!$E56)</f>
        <v>0</v>
      </c>
      <c r="O1412" s="414">
        <f>O636*(1-'Appx 1. Ref Rates'!$E56)</f>
        <v>0</v>
      </c>
      <c r="P1412" s="414">
        <f>P636*(1-'Appx 1. Ref Rates'!$E56)</f>
        <v>0</v>
      </c>
      <c r="Q1412" s="415">
        <f>Q636*(1-'Appx 1. Ref Rates'!$E56)</f>
        <v>0</v>
      </c>
      <c r="R1412" s="411">
        <f>R636*(1-'Appx 1. Ref Rates'!$E56)</f>
        <v>0</v>
      </c>
      <c r="S1412" s="413">
        <f>S636*(1-'Appx 1. Ref Rates'!$E56)</f>
        <v>0</v>
      </c>
      <c r="T1412" s="413">
        <f>T636*(1-'Appx 1. Ref Rates'!$E56)</f>
        <v>0</v>
      </c>
      <c r="U1412" s="413">
        <f>U636*(1-'Appx 1. Ref Rates'!$E56)</f>
        <v>0</v>
      </c>
      <c r="V1412" s="413">
        <f>V636*(1-'Appx 1. Ref Rates'!$E56)</f>
        <v>0</v>
      </c>
      <c r="W1412" s="413">
        <f>W636*(1-'Appx 1. Ref Rates'!$E56)</f>
        <v>0</v>
      </c>
      <c r="X1412" s="414">
        <f>X636*(1-'Appx 1. Ref Rates'!$E56)</f>
        <v>0</v>
      </c>
      <c r="Y1412" s="413">
        <f>Y636*(1-'Appx 1. Ref Rates'!$E56)</f>
        <v>0</v>
      </c>
      <c r="Z1412" s="413">
        <f>Z636*(1-'Appx 1. Ref Rates'!$E56)</f>
        <v>0</v>
      </c>
      <c r="AA1412" s="413">
        <f>AA636*(1-'Appx 1. Ref Rates'!$E56)</f>
        <v>0</v>
      </c>
      <c r="AB1412" s="413">
        <f>AB636*(1-'Appx 1. Ref Rates'!$E56)</f>
        <v>0</v>
      </c>
      <c r="AC1412" s="400">
        <f t="shared" si="575"/>
        <v>0</v>
      </c>
      <c r="AD1412" s="1744"/>
      <c r="AE1412" s="858"/>
      <c r="AF1412" s="859"/>
    </row>
    <row r="1413" spans="1:32" outlineLevel="1" x14ac:dyDescent="0.2">
      <c r="A1413" s="11">
        <v>164</v>
      </c>
      <c r="B1413" s="294"/>
      <c r="C1413" s="289"/>
      <c r="D1413" s="868" t="str">
        <f>'2. CAD NCCF'!D1413:AF1413</f>
        <v>Asset backed securities (ABS) and asset backed commercial paper (ABCP)</v>
      </c>
      <c r="E1413" s="869"/>
      <c r="F1413" s="869"/>
      <c r="G1413" s="869"/>
      <c r="H1413" s="869"/>
      <c r="I1413" s="869"/>
      <c r="J1413" s="869"/>
      <c r="K1413" s="869"/>
      <c r="L1413" s="869"/>
      <c r="M1413" s="869"/>
      <c r="N1413" s="869"/>
      <c r="O1413" s="869"/>
      <c r="P1413" s="869"/>
      <c r="Q1413" s="869"/>
      <c r="R1413" s="869"/>
      <c r="S1413" s="869"/>
      <c r="T1413" s="869"/>
      <c r="U1413" s="869"/>
      <c r="V1413" s="869"/>
      <c r="W1413" s="869"/>
      <c r="X1413" s="869"/>
      <c r="Y1413" s="869"/>
      <c r="Z1413" s="869"/>
      <c r="AA1413" s="869"/>
      <c r="AB1413" s="869"/>
      <c r="AC1413" s="869"/>
      <c r="AD1413" s="869"/>
      <c r="AE1413" s="869"/>
      <c r="AF1413" s="870"/>
    </row>
    <row r="1414" spans="1:32" outlineLevel="1" x14ac:dyDescent="0.2">
      <c r="A1414" s="11">
        <v>165</v>
      </c>
      <c r="B1414" s="294"/>
      <c r="C1414" s="289"/>
      <c r="D1414" s="289"/>
      <c r="E1414" s="933" t="str">
        <f>'2. CAD NCCF'!E1414:L1414</f>
        <v>Non-FI issued ABS and ABCP, high rated</v>
      </c>
      <c r="F1414" s="934"/>
      <c r="G1414" s="934"/>
      <c r="H1414" s="934"/>
      <c r="I1414" s="934"/>
      <c r="J1414" s="934"/>
      <c r="K1414" s="934"/>
      <c r="L1414" s="935"/>
      <c r="M1414" s="399">
        <f>SUBTOTAL(9,M1415:M1416)</f>
        <v>0</v>
      </c>
      <c r="N1414" s="402">
        <f t="shared" ref="N1414:AC1414" si="586">SUBTOTAL(9,N1415:N1416)</f>
        <v>0</v>
      </c>
      <c r="O1414" s="406">
        <f t="shared" si="586"/>
        <v>0</v>
      </c>
      <c r="P1414" s="406">
        <f t="shared" si="586"/>
        <v>0</v>
      </c>
      <c r="Q1414" s="407">
        <f t="shared" si="586"/>
        <v>0</v>
      </c>
      <c r="R1414" s="402">
        <f t="shared" si="586"/>
        <v>0</v>
      </c>
      <c r="S1414" s="406">
        <f t="shared" si="586"/>
        <v>0</v>
      </c>
      <c r="T1414" s="405">
        <f t="shared" si="586"/>
        <v>0</v>
      </c>
      <c r="U1414" s="405">
        <f t="shared" si="586"/>
        <v>0</v>
      </c>
      <c r="V1414" s="405">
        <f t="shared" si="586"/>
        <v>0</v>
      </c>
      <c r="W1414" s="405">
        <f t="shared" si="586"/>
        <v>0</v>
      </c>
      <c r="X1414" s="405">
        <f t="shared" si="586"/>
        <v>0</v>
      </c>
      <c r="Y1414" s="405">
        <f t="shared" si="586"/>
        <v>0</v>
      </c>
      <c r="Z1414" s="405">
        <f t="shared" si="586"/>
        <v>0</v>
      </c>
      <c r="AA1414" s="405">
        <f t="shared" si="586"/>
        <v>0</v>
      </c>
      <c r="AB1414" s="403">
        <f t="shared" si="586"/>
        <v>0</v>
      </c>
      <c r="AC1414" s="399">
        <f t="shared" si="586"/>
        <v>0</v>
      </c>
      <c r="AD1414" s="1671"/>
      <c r="AE1414" s="1567"/>
      <c r="AF1414" s="1573"/>
    </row>
    <row r="1415" spans="1:32" outlineLevel="1" x14ac:dyDescent="0.2">
      <c r="A1415" s="11">
        <v>166</v>
      </c>
      <c r="B1415" s="294"/>
      <c r="C1415" s="289"/>
      <c r="D1415" s="289"/>
      <c r="E1415" s="289"/>
      <c r="F1415" s="880" t="str">
        <f>'2. CAD NCCF'!F1415:L1415</f>
        <v>Non-FI issued ABS, high rated</v>
      </c>
      <c r="G1415" s="881"/>
      <c r="H1415" s="881"/>
      <c r="I1415" s="881"/>
      <c r="J1415" s="881"/>
      <c r="K1415" s="881"/>
      <c r="L1415" s="882"/>
      <c r="M1415" s="400">
        <f t="shared" ref="M1415:M1416" si="587">M639</f>
        <v>0</v>
      </c>
      <c r="N1415" s="411">
        <f>M1415*(1-'Appx 1. Ref Rates'!$E59)+N639*(1-'Appx 1. Ref Rates'!$E59)</f>
        <v>0</v>
      </c>
      <c r="O1415" s="414">
        <f>O639*(1-'Appx 1. Ref Rates'!$E59)</f>
        <v>0</v>
      </c>
      <c r="P1415" s="414">
        <f>P639*(1-'Appx 1. Ref Rates'!$E59)</f>
        <v>0</v>
      </c>
      <c r="Q1415" s="415">
        <f>Q639*(1-'Appx 1. Ref Rates'!$E59)</f>
        <v>0</v>
      </c>
      <c r="R1415" s="411">
        <f>R639*(1-'Appx 1. Ref Rates'!$E59)</f>
        <v>0</v>
      </c>
      <c r="S1415" s="413">
        <f>S639*(1-'Appx 1. Ref Rates'!$E59)</f>
        <v>0</v>
      </c>
      <c r="T1415" s="413">
        <f>T639*(1-'Appx 1. Ref Rates'!$E59)</f>
        <v>0</v>
      </c>
      <c r="U1415" s="413">
        <f>U639*(1-'Appx 1. Ref Rates'!$E59)</f>
        <v>0</v>
      </c>
      <c r="V1415" s="413">
        <f>V639*(1-'Appx 1. Ref Rates'!$E59)</f>
        <v>0</v>
      </c>
      <c r="W1415" s="413">
        <f>W639*(1-'Appx 1. Ref Rates'!$E59)</f>
        <v>0</v>
      </c>
      <c r="X1415" s="414">
        <f>X639*(1-'Appx 1. Ref Rates'!$E59)</f>
        <v>0</v>
      </c>
      <c r="Y1415" s="413">
        <f>Y639*(1-'Appx 1. Ref Rates'!$E59)</f>
        <v>0</v>
      </c>
      <c r="Z1415" s="413">
        <f>Z639*(1-'Appx 1. Ref Rates'!$E59)</f>
        <v>0</v>
      </c>
      <c r="AA1415" s="413">
        <f>AA639*(1-'Appx 1. Ref Rates'!$E59)</f>
        <v>0</v>
      </c>
      <c r="AB1415" s="413">
        <f>AB639*(1-'Appx 1. Ref Rates'!$E59)</f>
        <v>0</v>
      </c>
      <c r="AC1415" s="400">
        <f t="shared" ref="AC1415:AC1416" si="588">AC639</f>
        <v>0</v>
      </c>
      <c r="AD1415" s="1743"/>
      <c r="AE1415" s="1083"/>
      <c r="AF1415" s="856"/>
    </row>
    <row r="1416" spans="1:32" ht="15" customHeight="1" outlineLevel="1" x14ac:dyDescent="0.2">
      <c r="A1416" s="11">
        <v>167</v>
      </c>
      <c r="B1416" s="294"/>
      <c r="C1416" s="289"/>
      <c r="D1416" s="289"/>
      <c r="E1416" s="289"/>
      <c r="F1416" s="880" t="str">
        <f>'2. CAD NCCF'!F1416:L1416</f>
        <v>Non-FI issued ABCP, high rated</v>
      </c>
      <c r="G1416" s="881"/>
      <c r="H1416" s="881"/>
      <c r="I1416" s="881"/>
      <c r="J1416" s="881"/>
      <c r="K1416" s="881"/>
      <c r="L1416" s="882"/>
      <c r="M1416" s="400">
        <f t="shared" si="587"/>
        <v>0</v>
      </c>
      <c r="N1416" s="411">
        <f>M1416*(1-'Appx 1. Ref Rates'!$E60)+N640*(1-'Appx 1. Ref Rates'!$E60)</f>
        <v>0</v>
      </c>
      <c r="O1416" s="414">
        <f>O640*(1-'Appx 1. Ref Rates'!$E60)</f>
        <v>0</v>
      </c>
      <c r="P1416" s="414">
        <f>P640*(1-'Appx 1. Ref Rates'!$E60)</f>
        <v>0</v>
      </c>
      <c r="Q1416" s="415">
        <f>Q640*(1-'Appx 1. Ref Rates'!$E60)</f>
        <v>0</v>
      </c>
      <c r="R1416" s="411">
        <f>R640*(1-'Appx 1. Ref Rates'!$E60)</f>
        <v>0</v>
      </c>
      <c r="S1416" s="413">
        <f>S640*(1-'Appx 1. Ref Rates'!$E60)</f>
        <v>0</v>
      </c>
      <c r="T1416" s="413">
        <f>T640*(1-'Appx 1. Ref Rates'!$E60)</f>
        <v>0</v>
      </c>
      <c r="U1416" s="413">
        <f>U640*(1-'Appx 1. Ref Rates'!$E60)</f>
        <v>0</v>
      </c>
      <c r="V1416" s="413">
        <f>V640*(1-'Appx 1. Ref Rates'!$E60)</f>
        <v>0</v>
      </c>
      <c r="W1416" s="413">
        <f>W640*(1-'Appx 1. Ref Rates'!$E60)</f>
        <v>0</v>
      </c>
      <c r="X1416" s="414">
        <f>X640*(1-'Appx 1. Ref Rates'!$E60)</f>
        <v>0</v>
      </c>
      <c r="Y1416" s="413">
        <f>Y640*(1-'Appx 1. Ref Rates'!$E60)</f>
        <v>0</v>
      </c>
      <c r="Z1416" s="413">
        <f>Z640*(1-'Appx 1. Ref Rates'!$E60)</f>
        <v>0</v>
      </c>
      <c r="AA1416" s="413">
        <f>AA640*(1-'Appx 1. Ref Rates'!$E60)</f>
        <v>0</v>
      </c>
      <c r="AB1416" s="413">
        <f>AB640*(1-'Appx 1. Ref Rates'!$E60)</f>
        <v>0</v>
      </c>
      <c r="AC1416" s="400">
        <f t="shared" si="588"/>
        <v>0</v>
      </c>
      <c r="AD1416" s="1743"/>
      <c r="AE1416" s="1083"/>
      <c r="AF1416" s="856"/>
    </row>
    <row r="1417" spans="1:32" outlineLevel="1" x14ac:dyDescent="0.2">
      <c r="A1417" s="11">
        <v>168</v>
      </c>
      <c r="B1417" s="294"/>
      <c r="C1417" s="289"/>
      <c r="D1417" s="289"/>
      <c r="E1417" s="877" t="str">
        <f>'2. CAD NCCF'!E1417:L1417</f>
        <v>FI issued ABS and ABCP, high rated</v>
      </c>
      <c r="F1417" s="878"/>
      <c r="G1417" s="878"/>
      <c r="H1417" s="878"/>
      <c r="I1417" s="878"/>
      <c r="J1417" s="878"/>
      <c r="K1417" s="878"/>
      <c r="L1417" s="879"/>
      <c r="M1417" s="399">
        <f>SUBTOTAL(9,M1418:M1419)</f>
        <v>0</v>
      </c>
      <c r="N1417" s="402">
        <f t="shared" ref="N1417:AC1417" si="589">SUBTOTAL(9,N1418:N1419)</f>
        <v>0</v>
      </c>
      <c r="O1417" s="406">
        <f t="shared" si="589"/>
        <v>0</v>
      </c>
      <c r="P1417" s="406">
        <f t="shared" si="589"/>
        <v>0</v>
      </c>
      <c r="Q1417" s="407">
        <f t="shared" si="589"/>
        <v>0</v>
      </c>
      <c r="R1417" s="402">
        <f t="shared" si="589"/>
        <v>0</v>
      </c>
      <c r="S1417" s="406">
        <f t="shared" si="589"/>
        <v>0</v>
      </c>
      <c r="T1417" s="405">
        <f t="shared" si="589"/>
        <v>0</v>
      </c>
      <c r="U1417" s="405">
        <f t="shared" si="589"/>
        <v>0</v>
      </c>
      <c r="V1417" s="405">
        <f t="shared" si="589"/>
        <v>0</v>
      </c>
      <c r="W1417" s="405">
        <f t="shared" si="589"/>
        <v>0</v>
      </c>
      <c r="X1417" s="405">
        <f t="shared" si="589"/>
        <v>0</v>
      </c>
      <c r="Y1417" s="405">
        <f t="shared" si="589"/>
        <v>0</v>
      </c>
      <c r="Z1417" s="405">
        <f t="shared" si="589"/>
        <v>0</v>
      </c>
      <c r="AA1417" s="405">
        <f t="shared" si="589"/>
        <v>0</v>
      </c>
      <c r="AB1417" s="403">
        <f t="shared" si="589"/>
        <v>0</v>
      </c>
      <c r="AC1417" s="399">
        <f t="shared" si="589"/>
        <v>0</v>
      </c>
      <c r="AD1417" s="1743"/>
      <c r="AE1417" s="1083"/>
      <c r="AF1417" s="856"/>
    </row>
    <row r="1418" spans="1:32" ht="15" customHeight="1" outlineLevel="1" x14ac:dyDescent="0.2">
      <c r="A1418" s="11">
        <v>169</v>
      </c>
      <c r="B1418" s="294"/>
      <c r="C1418" s="289"/>
      <c r="D1418" s="289"/>
      <c r="E1418" s="289"/>
      <c r="F1418" s="880" t="str">
        <f>'2. CAD NCCF'!F1418:L1418</f>
        <v>FI issued ABS, high rated</v>
      </c>
      <c r="G1418" s="881"/>
      <c r="H1418" s="881"/>
      <c r="I1418" s="881"/>
      <c r="J1418" s="881"/>
      <c r="K1418" s="881"/>
      <c r="L1418" s="882"/>
      <c r="M1418" s="400">
        <f t="shared" ref="M1418:M1419" si="590">M642</f>
        <v>0</v>
      </c>
      <c r="N1418" s="411">
        <f>M1418*(1-'Appx 1. Ref Rates'!$E62)+N642*(1-'Appx 1. Ref Rates'!$E62)</f>
        <v>0</v>
      </c>
      <c r="O1418" s="414">
        <f>O642*(1-'Appx 1. Ref Rates'!$E62)</f>
        <v>0</v>
      </c>
      <c r="P1418" s="414">
        <f>P642*(1-'Appx 1. Ref Rates'!$E62)</f>
        <v>0</v>
      </c>
      <c r="Q1418" s="415">
        <f>Q642*(1-'Appx 1. Ref Rates'!$E62)</f>
        <v>0</v>
      </c>
      <c r="R1418" s="411">
        <f>R642*(1-'Appx 1. Ref Rates'!$E62)</f>
        <v>0</v>
      </c>
      <c r="S1418" s="413">
        <f>S642*(1-'Appx 1. Ref Rates'!$E62)</f>
        <v>0</v>
      </c>
      <c r="T1418" s="413">
        <f>T642*(1-'Appx 1. Ref Rates'!$E62)</f>
        <v>0</v>
      </c>
      <c r="U1418" s="413">
        <f>U642*(1-'Appx 1. Ref Rates'!$E62)</f>
        <v>0</v>
      </c>
      <c r="V1418" s="413">
        <f>V642*(1-'Appx 1. Ref Rates'!$E62)</f>
        <v>0</v>
      </c>
      <c r="W1418" s="413">
        <f>W642*(1-'Appx 1. Ref Rates'!$E62)</f>
        <v>0</v>
      </c>
      <c r="X1418" s="414">
        <f>X642*(1-'Appx 1. Ref Rates'!$E62)</f>
        <v>0</v>
      </c>
      <c r="Y1418" s="413">
        <f>Y642*(1-'Appx 1. Ref Rates'!$E62)</f>
        <v>0</v>
      </c>
      <c r="Z1418" s="413">
        <f>Z642*(1-'Appx 1. Ref Rates'!$E62)</f>
        <v>0</v>
      </c>
      <c r="AA1418" s="413">
        <f>AA642*(1-'Appx 1. Ref Rates'!$E62)</f>
        <v>0</v>
      </c>
      <c r="AB1418" s="413">
        <f>AB642*(1-'Appx 1. Ref Rates'!$E62)</f>
        <v>0</v>
      </c>
      <c r="AC1418" s="400">
        <f t="shared" ref="AC1418:AC1419" si="591">AC642</f>
        <v>0</v>
      </c>
      <c r="AD1418" s="1743"/>
      <c r="AE1418" s="1083"/>
      <c r="AF1418" s="856"/>
    </row>
    <row r="1419" spans="1:32" ht="15" customHeight="1" outlineLevel="1" x14ac:dyDescent="0.2">
      <c r="A1419" s="11">
        <v>170</v>
      </c>
      <c r="B1419" s="294"/>
      <c r="C1419" s="289"/>
      <c r="D1419" s="289"/>
      <c r="E1419" s="289"/>
      <c r="F1419" s="880" t="str">
        <f>'2. CAD NCCF'!F1419:L1419</f>
        <v>FI issued ABCP, high rated</v>
      </c>
      <c r="G1419" s="881"/>
      <c r="H1419" s="881"/>
      <c r="I1419" s="881"/>
      <c r="J1419" s="881"/>
      <c r="K1419" s="881"/>
      <c r="L1419" s="882"/>
      <c r="M1419" s="400">
        <f t="shared" si="590"/>
        <v>0</v>
      </c>
      <c r="N1419" s="411">
        <f>M1419*(1-'Appx 1. Ref Rates'!$E63)+N643*(1-'Appx 1. Ref Rates'!$E63)</f>
        <v>0</v>
      </c>
      <c r="O1419" s="414">
        <f>O643*(1-'Appx 1. Ref Rates'!$E63)</f>
        <v>0</v>
      </c>
      <c r="P1419" s="414">
        <f>P643*(1-'Appx 1. Ref Rates'!$E63)</f>
        <v>0</v>
      </c>
      <c r="Q1419" s="415">
        <f>Q643*(1-'Appx 1. Ref Rates'!$E63)</f>
        <v>0</v>
      </c>
      <c r="R1419" s="411">
        <f>R643*(1-'Appx 1. Ref Rates'!$E63)</f>
        <v>0</v>
      </c>
      <c r="S1419" s="413">
        <f>S643*(1-'Appx 1. Ref Rates'!$E63)</f>
        <v>0</v>
      </c>
      <c r="T1419" s="413">
        <f>T643*(1-'Appx 1. Ref Rates'!$E63)</f>
        <v>0</v>
      </c>
      <c r="U1419" s="413">
        <f>U643*(1-'Appx 1. Ref Rates'!$E63)</f>
        <v>0</v>
      </c>
      <c r="V1419" s="413">
        <f>V643*(1-'Appx 1. Ref Rates'!$E63)</f>
        <v>0</v>
      </c>
      <c r="W1419" s="413">
        <f>W643*(1-'Appx 1. Ref Rates'!$E63)</f>
        <v>0</v>
      </c>
      <c r="X1419" s="414">
        <f>X643*(1-'Appx 1. Ref Rates'!$E63)</f>
        <v>0</v>
      </c>
      <c r="Y1419" s="413">
        <f>Y643*(1-'Appx 1. Ref Rates'!$E63)</f>
        <v>0</v>
      </c>
      <c r="Z1419" s="413">
        <f>Z643*(1-'Appx 1. Ref Rates'!$E63)</f>
        <v>0</v>
      </c>
      <c r="AA1419" s="413">
        <f>AA643*(1-'Appx 1. Ref Rates'!$E63)</f>
        <v>0</v>
      </c>
      <c r="AB1419" s="413">
        <f>AB643*(1-'Appx 1. Ref Rates'!$E63)</f>
        <v>0</v>
      </c>
      <c r="AC1419" s="400">
        <f t="shared" si="591"/>
        <v>0</v>
      </c>
      <c r="AD1419" s="1743"/>
      <c r="AE1419" s="1083"/>
      <c r="AF1419" s="856"/>
    </row>
    <row r="1420" spans="1:32" outlineLevel="1" x14ac:dyDescent="0.2">
      <c r="A1420" s="11">
        <v>171</v>
      </c>
      <c r="B1420" s="294"/>
      <c r="C1420" s="289"/>
      <c r="D1420" s="289"/>
      <c r="E1420" s="877" t="str">
        <f>'2. CAD NCCF'!E1420:L1420</f>
        <v>Non-FI issued ABS and ABCP, medium rated</v>
      </c>
      <c r="F1420" s="878"/>
      <c r="G1420" s="878"/>
      <c r="H1420" s="878"/>
      <c r="I1420" s="878"/>
      <c r="J1420" s="878"/>
      <c r="K1420" s="878"/>
      <c r="L1420" s="879"/>
      <c r="M1420" s="399">
        <f>SUBTOTAL(9,M1421:M1422)</f>
        <v>0</v>
      </c>
      <c r="N1420" s="402">
        <f t="shared" ref="N1420:AC1420" si="592">SUBTOTAL(9,N1421:N1422)</f>
        <v>0</v>
      </c>
      <c r="O1420" s="406">
        <f t="shared" si="592"/>
        <v>0</v>
      </c>
      <c r="P1420" s="406">
        <f t="shared" si="592"/>
        <v>0</v>
      </c>
      <c r="Q1420" s="407">
        <f t="shared" si="592"/>
        <v>0</v>
      </c>
      <c r="R1420" s="402">
        <f t="shared" si="592"/>
        <v>0</v>
      </c>
      <c r="S1420" s="406">
        <f t="shared" si="592"/>
        <v>0</v>
      </c>
      <c r="T1420" s="405">
        <f t="shared" si="592"/>
        <v>0</v>
      </c>
      <c r="U1420" s="405">
        <f t="shared" si="592"/>
        <v>0</v>
      </c>
      <c r="V1420" s="405">
        <f t="shared" si="592"/>
        <v>0</v>
      </c>
      <c r="W1420" s="405">
        <f t="shared" si="592"/>
        <v>0</v>
      </c>
      <c r="X1420" s="405">
        <f t="shared" si="592"/>
        <v>0</v>
      </c>
      <c r="Y1420" s="405">
        <f t="shared" si="592"/>
        <v>0</v>
      </c>
      <c r="Z1420" s="405">
        <f t="shared" si="592"/>
        <v>0</v>
      </c>
      <c r="AA1420" s="405">
        <f t="shared" si="592"/>
        <v>0</v>
      </c>
      <c r="AB1420" s="403">
        <f t="shared" si="592"/>
        <v>0</v>
      </c>
      <c r="AC1420" s="399">
        <f t="shared" si="592"/>
        <v>0</v>
      </c>
      <c r="AD1420" s="1743"/>
      <c r="AE1420" s="1083"/>
      <c r="AF1420" s="856"/>
    </row>
    <row r="1421" spans="1:32" ht="15" customHeight="1" outlineLevel="1" x14ac:dyDescent="0.2">
      <c r="A1421" s="11">
        <v>172</v>
      </c>
      <c r="B1421" s="294"/>
      <c r="C1421" s="289"/>
      <c r="D1421" s="289"/>
      <c r="E1421" s="289"/>
      <c r="F1421" s="880" t="str">
        <f>'2. CAD NCCF'!F1421:L1421</f>
        <v>Non-FI issued ABS, medium rated</v>
      </c>
      <c r="G1421" s="881"/>
      <c r="H1421" s="881"/>
      <c r="I1421" s="881"/>
      <c r="J1421" s="881"/>
      <c r="K1421" s="881"/>
      <c r="L1421" s="882"/>
      <c r="M1421" s="400">
        <f t="shared" ref="M1421:M1422" si="593">M645</f>
        <v>0</v>
      </c>
      <c r="N1421" s="411">
        <f>M1421*(1-'Appx 1. Ref Rates'!$E65)+N645*(1-'Appx 1. Ref Rates'!$E65)</f>
        <v>0</v>
      </c>
      <c r="O1421" s="414">
        <f>O645*(1-'Appx 1. Ref Rates'!$E65)</f>
        <v>0</v>
      </c>
      <c r="P1421" s="414">
        <f>P645*(1-'Appx 1. Ref Rates'!$E65)</f>
        <v>0</v>
      </c>
      <c r="Q1421" s="415">
        <f>Q645*(1-'Appx 1. Ref Rates'!$E65)</f>
        <v>0</v>
      </c>
      <c r="R1421" s="411">
        <f>R645*(1-'Appx 1. Ref Rates'!$E65)</f>
        <v>0</v>
      </c>
      <c r="S1421" s="413">
        <f>S645*(1-'Appx 1. Ref Rates'!$E65)</f>
        <v>0</v>
      </c>
      <c r="T1421" s="413">
        <f>T645*(1-'Appx 1. Ref Rates'!$E65)</f>
        <v>0</v>
      </c>
      <c r="U1421" s="413">
        <f>U645*(1-'Appx 1. Ref Rates'!$E65)</f>
        <v>0</v>
      </c>
      <c r="V1421" s="413">
        <f>V645*(1-'Appx 1. Ref Rates'!$E65)</f>
        <v>0</v>
      </c>
      <c r="W1421" s="413">
        <f>W645*(1-'Appx 1. Ref Rates'!$E65)</f>
        <v>0</v>
      </c>
      <c r="X1421" s="414">
        <f>X645*(1-'Appx 1. Ref Rates'!$E65)</f>
        <v>0</v>
      </c>
      <c r="Y1421" s="413">
        <f>Y645*(1-'Appx 1. Ref Rates'!$E65)</f>
        <v>0</v>
      </c>
      <c r="Z1421" s="413">
        <f>Z645*(1-'Appx 1. Ref Rates'!$E65)</f>
        <v>0</v>
      </c>
      <c r="AA1421" s="413">
        <f>AA645*(1-'Appx 1. Ref Rates'!$E65)</f>
        <v>0</v>
      </c>
      <c r="AB1421" s="413">
        <f>AB645*(1-'Appx 1. Ref Rates'!$E65)</f>
        <v>0</v>
      </c>
      <c r="AC1421" s="400">
        <f t="shared" ref="AC1421:AC1422" si="594">AC645</f>
        <v>0</v>
      </c>
      <c r="AD1421" s="1743"/>
      <c r="AE1421" s="1083"/>
      <c r="AF1421" s="856"/>
    </row>
    <row r="1422" spans="1:32" ht="15" customHeight="1" outlineLevel="1" x14ac:dyDescent="0.2">
      <c r="A1422" s="11">
        <v>173</v>
      </c>
      <c r="B1422" s="294"/>
      <c r="C1422" s="289"/>
      <c r="D1422" s="289"/>
      <c r="E1422" s="289"/>
      <c r="F1422" s="880" t="str">
        <f>'2. CAD NCCF'!F1422:L1422</f>
        <v>Non-FI issued ABCP, medium rated</v>
      </c>
      <c r="G1422" s="881"/>
      <c r="H1422" s="881"/>
      <c r="I1422" s="881"/>
      <c r="J1422" s="881"/>
      <c r="K1422" s="881"/>
      <c r="L1422" s="882"/>
      <c r="M1422" s="400">
        <f t="shared" si="593"/>
        <v>0</v>
      </c>
      <c r="N1422" s="411">
        <f>M1422*(1-'Appx 1. Ref Rates'!$E66)+N646*(1-'Appx 1. Ref Rates'!$E66)</f>
        <v>0</v>
      </c>
      <c r="O1422" s="414">
        <f>O646*(1-'Appx 1. Ref Rates'!$E66)</f>
        <v>0</v>
      </c>
      <c r="P1422" s="414">
        <f>P646*(1-'Appx 1. Ref Rates'!$E66)</f>
        <v>0</v>
      </c>
      <c r="Q1422" s="415">
        <f>Q646*(1-'Appx 1. Ref Rates'!$E66)</f>
        <v>0</v>
      </c>
      <c r="R1422" s="411">
        <f>R646*(1-'Appx 1. Ref Rates'!$E66)</f>
        <v>0</v>
      </c>
      <c r="S1422" s="413">
        <f>S646*(1-'Appx 1. Ref Rates'!$E66)</f>
        <v>0</v>
      </c>
      <c r="T1422" s="413">
        <f>T646*(1-'Appx 1. Ref Rates'!$E66)</f>
        <v>0</v>
      </c>
      <c r="U1422" s="413">
        <f>U646*(1-'Appx 1. Ref Rates'!$E66)</f>
        <v>0</v>
      </c>
      <c r="V1422" s="413">
        <f>V646*(1-'Appx 1. Ref Rates'!$E66)</f>
        <v>0</v>
      </c>
      <c r="W1422" s="413">
        <f>W646*(1-'Appx 1. Ref Rates'!$E66)</f>
        <v>0</v>
      </c>
      <c r="X1422" s="414">
        <f>X646*(1-'Appx 1. Ref Rates'!$E66)</f>
        <v>0</v>
      </c>
      <c r="Y1422" s="413">
        <f>Y646*(1-'Appx 1. Ref Rates'!$E66)</f>
        <v>0</v>
      </c>
      <c r="Z1422" s="413">
        <f>Z646*(1-'Appx 1. Ref Rates'!$E66)</f>
        <v>0</v>
      </c>
      <c r="AA1422" s="413">
        <f>AA646*(1-'Appx 1. Ref Rates'!$E66)</f>
        <v>0</v>
      </c>
      <c r="AB1422" s="413">
        <f>AB646*(1-'Appx 1. Ref Rates'!$E66)</f>
        <v>0</v>
      </c>
      <c r="AC1422" s="400">
        <f t="shared" si="594"/>
        <v>0</v>
      </c>
      <c r="AD1422" s="1743"/>
      <c r="AE1422" s="1083"/>
      <c r="AF1422" s="856"/>
    </row>
    <row r="1423" spans="1:32" outlineLevel="1" x14ac:dyDescent="0.2">
      <c r="A1423" s="11">
        <v>174</v>
      </c>
      <c r="B1423" s="294"/>
      <c r="C1423" s="289"/>
      <c r="D1423" s="289"/>
      <c r="E1423" s="877" t="str">
        <f>'2. CAD NCCF'!E1423:L1423</f>
        <v>FI issued ABS and ABCP, medium rated</v>
      </c>
      <c r="F1423" s="878"/>
      <c r="G1423" s="878"/>
      <c r="H1423" s="878"/>
      <c r="I1423" s="878"/>
      <c r="J1423" s="878"/>
      <c r="K1423" s="878"/>
      <c r="L1423" s="879"/>
      <c r="M1423" s="399">
        <f>SUBTOTAL(9,M1424:M1425)</f>
        <v>0</v>
      </c>
      <c r="N1423" s="402">
        <f t="shared" ref="N1423:AC1423" si="595">SUBTOTAL(9,N1424:N1425)</f>
        <v>0</v>
      </c>
      <c r="O1423" s="406">
        <f t="shared" si="595"/>
        <v>0</v>
      </c>
      <c r="P1423" s="406">
        <f t="shared" si="595"/>
        <v>0</v>
      </c>
      <c r="Q1423" s="407">
        <f t="shared" si="595"/>
        <v>0</v>
      </c>
      <c r="R1423" s="402">
        <f t="shared" si="595"/>
        <v>0</v>
      </c>
      <c r="S1423" s="406">
        <f t="shared" si="595"/>
        <v>0</v>
      </c>
      <c r="T1423" s="405">
        <f t="shared" si="595"/>
        <v>0</v>
      </c>
      <c r="U1423" s="405">
        <f t="shared" si="595"/>
        <v>0</v>
      </c>
      <c r="V1423" s="405">
        <f t="shared" si="595"/>
        <v>0</v>
      </c>
      <c r="W1423" s="405">
        <f t="shared" si="595"/>
        <v>0</v>
      </c>
      <c r="X1423" s="405">
        <f t="shared" si="595"/>
        <v>0</v>
      </c>
      <c r="Y1423" s="405">
        <f t="shared" si="595"/>
        <v>0</v>
      </c>
      <c r="Z1423" s="405">
        <f t="shared" si="595"/>
        <v>0</v>
      </c>
      <c r="AA1423" s="405">
        <f t="shared" si="595"/>
        <v>0</v>
      </c>
      <c r="AB1423" s="403">
        <f t="shared" si="595"/>
        <v>0</v>
      </c>
      <c r="AC1423" s="399">
        <f t="shared" si="595"/>
        <v>0</v>
      </c>
      <c r="AD1423" s="1743"/>
      <c r="AE1423" s="1083"/>
      <c r="AF1423" s="856"/>
    </row>
    <row r="1424" spans="1:32" ht="15" customHeight="1" outlineLevel="1" x14ac:dyDescent="0.2">
      <c r="A1424" s="11">
        <v>175</v>
      </c>
      <c r="B1424" s="294"/>
      <c r="C1424" s="289"/>
      <c r="D1424" s="289"/>
      <c r="E1424" s="289"/>
      <c r="F1424" s="880" t="str">
        <f>'2. CAD NCCF'!F1424:L1424</f>
        <v>FI issued ABS, medium rated</v>
      </c>
      <c r="G1424" s="881"/>
      <c r="H1424" s="881"/>
      <c r="I1424" s="881"/>
      <c r="J1424" s="881"/>
      <c r="K1424" s="881"/>
      <c r="L1424" s="882"/>
      <c r="M1424" s="400">
        <f t="shared" ref="M1424:M1425" si="596">M648</f>
        <v>0</v>
      </c>
      <c r="N1424" s="411">
        <f>M1424*(1-'Appx 1. Ref Rates'!$E68)+N648*(1-'Appx 1. Ref Rates'!$E68)</f>
        <v>0</v>
      </c>
      <c r="O1424" s="414">
        <f>O648*(1-'Appx 1. Ref Rates'!$E68)</f>
        <v>0</v>
      </c>
      <c r="P1424" s="414">
        <f>P648*(1-'Appx 1. Ref Rates'!$E68)</f>
        <v>0</v>
      </c>
      <c r="Q1424" s="415">
        <f>Q648*(1-'Appx 1. Ref Rates'!$E68)</f>
        <v>0</v>
      </c>
      <c r="R1424" s="411">
        <f>R648*(1-'Appx 1. Ref Rates'!$E68)</f>
        <v>0</v>
      </c>
      <c r="S1424" s="413">
        <f>S648*(1-'Appx 1. Ref Rates'!$E68)</f>
        <v>0</v>
      </c>
      <c r="T1424" s="413">
        <f>T648*(1-'Appx 1. Ref Rates'!$E68)</f>
        <v>0</v>
      </c>
      <c r="U1424" s="413">
        <f>U648*(1-'Appx 1. Ref Rates'!$E68)</f>
        <v>0</v>
      </c>
      <c r="V1424" s="413">
        <f>V648*(1-'Appx 1. Ref Rates'!$E68)</f>
        <v>0</v>
      </c>
      <c r="W1424" s="413">
        <f>W648*(1-'Appx 1. Ref Rates'!$E68)</f>
        <v>0</v>
      </c>
      <c r="X1424" s="414">
        <f>X648*(1-'Appx 1. Ref Rates'!$E68)</f>
        <v>0</v>
      </c>
      <c r="Y1424" s="413">
        <f>Y648*(1-'Appx 1. Ref Rates'!$E68)</f>
        <v>0</v>
      </c>
      <c r="Z1424" s="413">
        <f>Z648*(1-'Appx 1. Ref Rates'!$E68)</f>
        <v>0</v>
      </c>
      <c r="AA1424" s="413">
        <f>AA648*(1-'Appx 1. Ref Rates'!$E68)</f>
        <v>0</v>
      </c>
      <c r="AB1424" s="413">
        <f>AB648*(1-'Appx 1. Ref Rates'!$E68)</f>
        <v>0</v>
      </c>
      <c r="AC1424" s="400">
        <f t="shared" ref="AC1424:AC1425" si="597">AC648</f>
        <v>0</v>
      </c>
      <c r="AD1424" s="1743"/>
      <c r="AE1424" s="1083"/>
      <c r="AF1424" s="856"/>
    </row>
    <row r="1425" spans="1:32" ht="15" customHeight="1" outlineLevel="1" x14ac:dyDescent="0.2">
      <c r="A1425" s="11">
        <v>176</v>
      </c>
      <c r="B1425" s="294"/>
      <c r="C1425" s="289"/>
      <c r="D1425" s="289"/>
      <c r="E1425" s="289"/>
      <c r="F1425" s="880" t="str">
        <f>'2. CAD NCCF'!F1425:L1425</f>
        <v>FI issued ABCP, medium rated</v>
      </c>
      <c r="G1425" s="881"/>
      <c r="H1425" s="881"/>
      <c r="I1425" s="881"/>
      <c r="J1425" s="881"/>
      <c r="K1425" s="881"/>
      <c r="L1425" s="882"/>
      <c r="M1425" s="400">
        <f t="shared" si="596"/>
        <v>0</v>
      </c>
      <c r="N1425" s="411">
        <f>M1425*(1-'Appx 1. Ref Rates'!$E69)+N649*(1-'Appx 1. Ref Rates'!$E69)</f>
        <v>0</v>
      </c>
      <c r="O1425" s="414">
        <f>O649*(1-'Appx 1. Ref Rates'!$E69)</f>
        <v>0</v>
      </c>
      <c r="P1425" s="414">
        <f>P649*(1-'Appx 1. Ref Rates'!$E69)</f>
        <v>0</v>
      </c>
      <c r="Q1425" s="415">
        <f>Q649*(1-'Appx 1. Ref Rates'!$E69)</f>
        <v>0</v>
      </c>
      <c r="R1425" s="411">
        <f>R649*(1-'Appx 1. Ref Rates'!$E69)</f>
        <v>0</v>
      </c>
      <c r="S1425" s="413">
        <f>S649*(1-'Appx 1. Ref Rates'!$E69)</f>
        <v>0</v>
      </c>
      <c r="T1425" s="413">
        <f>T649*(1-'Appx 1. Ref Rates'!$E69)</f>
        <v>0</v>
      </c>
      <c r="U1425" s="413">
        <f>U649*(1-'Appx 1. Ref Rates'!$E69)</f>
        <v>0</v>
      </c>
      <c r="V1425" s="413">
        <f>V649*(1-'Appx 1. Ref Rates'!$E69)</f>
        <v>0</v>
      </c>
      <c r="W1425" s="413">
        <f>W649*(1-'Appx 1. Ref Rates'!$E69)</f>
        <v>0</v>
      </c>
      <c r="X1425" s="414">
        <f>X649*(1-'Appx 1. Ref Rates'!$E69)</f>
        <v>0</v>
      </c>
      <c r="Y1425" s="413">
        <f>Y649*(1-'Appx 1. Ref Rates'!$E69)</f>
        <v>0</v>
      </c>
      <c r="Z1425" s="413">
        <f>Z649*(1-'Appx 1. Ref Rates'!$E69)</f>
        <v>0</v>
      </c>
      <c r="AA1425" s="413">
        <f>AA649*(1-'Appx 1. Ref Rates'!$E69)</f>
        <v>0</v>
      </c>
      <c r="AB1425" s="413">
        <f>AB649*(1-'Appx 1. Ref Rates'!$E69)</f>
        <v>0</v>
      </c>
      <c r="AC1425" s="400">
        <f t="shared" si="597"/>
        <v>0</v>
      </c>
      <c r="AD1425" s="1743"/>
      <c r="AE1425" s="1083"/>
      <c r="AF1425" s="856"/>
    </row>
    <row r="1426" spans="1:32" outlineLevel="1" x14ac:dyDescent="0.2">
      <c r="A1426" s="11">
        <v>177</v>
      </c>
      <c r="B1426" s="294"/>
      <c r="C1426" s="289"/>
      <c r="D1426" s="289"/>
      <c r="E1426" s="877" t="str">
        <f>'2. CAD NCCF'!E1426:L1426</f>
        <v>Non-FI issued ABS and ABCP, low or not rated</v>
      </c>
      <c r="F1426" s="878"/>
      <c r="G1426" s="878"/>
      <c r="H1426" s="878"/>
      <c r="I1426" s="878"/>
      <c r="J1426" s="878"/>
      <c r="K1426" s="878"/>
      <c r="L1426" s="879"/>
      <c r="M1426" s="399">
        <f>SUBTOTAL(9,M1427:M1428)</f>
        <v>0</v>
      </c>
      <c r="N1426" s="402">
        <f t="shared" ref="N1426:AC1426" si="598">SUBTOTAL(9,N1427:N1428)</f>
        <v>0</v>
      </c>
      <c r="O1426" s="406">
        <f t="shared" si="598"/>
        <v>0</v>
      </c>
      <c r="P1426" s="406">
        <f t="shared" si="598"/>
        <v>0</v>
      </c>
      <c r="Q1426" s="407">
        <f t="shared" si="598"/>
        <v>0</v>
      </c>
      <c r="R1426" s="402">
        <f t="shared" si="598"/>
        <v>0</v>
      </c>
      <c r="S1426" s="406">
        <f t="shared" si="598"/>
        <v>0</v>
      </c>
      <c r="T1426" s="405">
        <f t="shared" si="598"/>
        <v>0</v>
      </c>
      <c r="U1426" s="405">
        <f t="shared" si="598"/>
        <v>0</v>
      </c>
      <c r="V1426" s="405">
        <f t="shared" si="598"/>
        <v>0</v>
      </c>
      <c r="W1426" s="405">
        <f t="shared" si="598"/>
        <v>0</v>
      </c>
      <c r="X1426" s="405">
        <f t="shared" si="598"/>
        <v>0</v>
      </c>
      <c r="Y1426" s="405">
        <f t="shared" si="598"/>
        <v>0</v>
      </c>
      <c r="Z1426" s="405">
        <f t="shared" si="598"/>
        <v>0</v>
      </c>
      <c r="AA1426" s="405">
        <f t="shared" si="598"/>
        <v>0</v>
      </c>
      <c r="AB1426" s="403">
        <f t="shared" si="598"/>
        <v>0</v>
      </c>
      <c r="AC1426" s="399">
        <f t="shared" si="598"/>
        <v>0</v>
      </c>
      <c r="AD1426" s="1743"/>
      <c r="AE1426" s="1083"/>
      <c r="AF1426" s="856"/>
    </row>
    <row r="1427" spans="1:32" ht="15" customHeight="1" outlineLevel="1" x14ac:dyDescent="0.2">
      <c r="A1427" s="11">
        <v>178</v>
      </c>
      <c r="B1427" s="294"/>
      <c r="C1427" s="289"/>
      <c r="D1427" s="289"/>
      <c r="E1427" s="289"/>
      <c r="F1427" s="880" t="str">
        <f>'2. CAD NCCF'!F1427:L1427</f>
        <v>Non-FI issued ABS, low or not rated</v>
      </c>
      <c r="G1427" s="881"/>
      <c r="H1427" s="881"/>
      <c r="I1427" s="881"/>
      <c r="J1427" s="881"/>
      <c r="K1427" s="881"/>
      <c r="L1427" s="882"/>
      <c r="M1427" s="400">
        <f t="shared" ref="M1427:M1428" si="599">M651</f>
        <v>0</v>
      </c>
      <c r="N1427" s="411">
        <f>M1427*(1-'Appx 1. Ref Rates'!$E71)+N651*(1-'Appx 1. Ref Rates'!$E71)</f>
        <v>0</v>
      </c>
      <c r="O1427" s="414">
        <f>O651*(1-'Appx 1. Ref Rates'!$E71)</f>
        <v>0</v>
      </c>
      <c r="P1427" s="414">
        <f>P651*(1-'Appx 1. Ref Rates'!$E71)</f>
        <v>0</v>
      </c>
      <c r="Q1427" s="415">
        <f>Q651*(1-'Appx 1. Ref Rates'!$E71)</f>
        <v>0</v>
      </c>
      <c r="R1427" s="411">
        <f>R651*(1-'Appx 1. Ref Rates'!$E71)</f>
        <v>0</v>
      </c>
      <c r="S1427" s="413">
        <f>S651*(1-'Appx 1. Ref Rates'!$E71)</f>
        <v>0</v>
      </c>
      <c r="T1427" s="413">
        <f>T651*(1-'Appx 1. Ref Rates'!$E71)</f>
        <v>0</v>
      </c>
      <c r="U1427" s="413">
        <f>U651*(1-'Appx 1. Ref Rates'!$E71)</f>
        <v>0</v>
      </c>
      <c r="V1427" s="413">
        <f>V651*(1-'Appx 1. Ref Rates'!$E71)</f>
        <v>0</v>
      </c>
      <c r="W1427" s="413">
        <f>W651*(1-'Appx 1. Ref Rates'!$E71)</f>
        <v>0</v>
      </c>
      <c r="X1427" s="414">
        <f>X651*(1-'Appx 1. Ref Rates'!$E71)</f>
        <v>0</v>
      </c>
      <c r="Y1427" s="413">
        <f>Y651*(1-'Appx 1. Ref Rates'!$E71)</f>
        <v>0</v>
      </c>
      <c r="Z1427" s="413">
        <f>Z651*(1-'Appx 1. Ref Rates'!$E71)</f>
        <v>0</v>
      </c>
      <c r="AA1427" s="413">
        <f>AA651*(1-'Appx 1. Ref Rates'!$E71)</f>
        <v>0</v>
      </c>
      <c r="AB1427" s="413">
        <f>AB651*(1-'Appx 1. Ref Rates'!$E71)</f>
        <v>0</v>
      </c>
      <c r="AC1427" s="400">
        <f t="shared" ref="AC1427:AC1428" si="600">AC651</f>
        <v>0</v>
      </c>
      <c r="AD1427" s="1743"/>
      <c r="AE1427" s="1083"/>
      <c r="AF1427" s="856"/>
    </row>
    <row r="1428" spans="1:32" ht="15" customHeight="1" outlineLevel="1" x14ac:dyDescent="0.2">
      <c r="A1428" s="11">
        <v>179</v>
      </c>
      <c r="B1428" s="294"/>
      <c r="C1428" s="289"/>
      <c r="D1428" s="289"/>
      <c r="E1428" s="289"/>
      <c r="F1428" s="880" t="str">
        <f>'2. CAD NCCF'!F1428:L1428</f>
        <v>Non-FI issued ABCP, low or not rated</v>
      </c>
      <c r="G1428" s="881"/>
      <c r="H1428" s="881"/>
      <c r="I1428" s="881"/>
      <c r="J1428" s="881"/>
      <c r="K1428" s="881"/>
      <c r="L1428" s="882"/>
      <c r="M1428" s="400">
        <f t="shared" si="599"/>
        <v>0</v>
      </c>
      <c r="N1428" s="411">
        <f>M1428*(1-'Appx 1. Ref Rates'!$E72)+N652*(1-'Appx 1. Ref Rates'!$E72)</f>
        <v>0</v>
      </c>
      <c r="O1428" s="414">
        <f>O652*(1-'Appx 1. Ref Rates'!$E72)</f>
        <v>0</v>
      </c>
      <c r="P1428" s="414">
        <f>P652*(1-'Appx 1. Ref Rates'!$E72)</f>
        <v>0</v>
      </c>
      <c r="Q1428" s="415">
        <f>Q652*(1-'Appx 1. Ref Rates'!$E72)</f>
        <v>0</v>
      </c>
      <c r="R1428" s="411">
        <f>R652*(1-'Appx 1. Ref Rates'!$E72)</f>
        <v>0</v>
      </c>
      <c r="S1428" s="413">
        <f>S652*(1-'Appx 1. Ref Rates'!$E72)</f>
        <v>0</v>
      </c>
      <c r="T1428" s="413">
        <f>T652*(1-'Appx 1. Ref Rates'!$E72)</f>
        <v>0</v>
      </c>
      <c r="U1428" s="413">
        <f>U652*(1-'Appx 1. Ref Rates'!$E72)</f>
        <v>0</v>
      </c>
      <c r="V1428" s="413">
        <f>V652*(1-'Appx 1. Ref Rates'!$E72)</f>
        <v>0</v>
      </c>
      <c r="W1428" s="413">
        <f>W652*(1-'Appx 1. Ref Rates'!$E72)</f>
        <v>0</v>
      </c>
      <c r="X1428" s="414">
        <f>X652*(1-'Appx 1. Ref Rates'!$E72)</f>
        <v>0</v>
      </c>
      <c r="Y1428" s="413">
        <f>Y652*(1-'Appx 1. Ref Rates'!$E72)</f>
        <v>0</v>
      </c>
      <c r="Z1428" s="413">
        <f>Z652*(1-'Appx 1. Ref Rates'!$E72)</f>
        <v>0</v>
      </c>
      <c r="AA1428" s="413">
        <f>AA652*(1-'Appx 1. Ref Rates'!$E72)</f>
        <v>0</v>
      </c>
      <c r="AB1428" s="413">
        <f>AB652*(1-'Appx 1. Ref Rates'!$E72)</f>
        <v>0</v>
      </c>
      <c r="AC1428" s="400">
        <f t="shared" si="600"/>
        <v>0</v>
      </c>
      <c r="AD1428" s="1743"/>
      <c r="AE1428" s="1083"/>
      <c r="AF1428" s="856"/>
    </row>
    <row r="1429" spans="1:32" outlineLevel="1" x14ac:dyDescent="0.2">
      <c r="A1429" s="11">
        <v>180</v>
      </c>
      <c r="B1429" s="294"/>
      <c r="C1429" s="289"/>
      <c r="D1429" s="289"/>
      <c r="E1429" s="877" t="str">
        <f>'2. CAD NCCF'!E1429:L1429</f>
        <v>FI issued ABS and ABCP, low or not rated</v>
      </c>
      <c r="F1429" s="878"/>
      <c r="G1429" s="878"/>
      <c r="H1429" s="878"/>
      <c r="I1429" s="878"/>
      <c r="J1429" s="878"/>
      <c r="K1429" s="878"/>
      <c r="L1429" s="879"/>
      <c r="M1429" s="399">
        <f>SUBTOTAL(9,M1430:M1431)</f>
        <v>0</v>
      </c>
      <c r="N1429" s="402">
        <f t="shared" ref="N1429:AC1429" si="601">SUBTOTAL(9,N1430:N1431)</f>
        <v>0</v>
      </c>
      <c r="O1429" s="406">
        <f t="shared" si="601"/>
        <v>0</v>
      </c>
      <c r="P1429" s="406">
        <f t="shared" si="601"/>
        <v>0</v>
      </c>
      <c r="Q1429" s="407">
        <f t="shared" si="601"/>
        <v>0</v>
      </c>
      <c r="R1429" s="402">
        <f t="shared" si="601"/>
        <v>0</v>
      </c>
      <c r="S1429" s="406">
        <f t="shared" si="601"/>
        <v>0</v>
      </c>
      <c r="T1429" s="405">
        <f t="shared" si="601"/>
        <v>0</v>
      </c>
      <c r="U1429" s="405">
        <f t="shared" si="601"/>
        <v>0</v>
      </c>
      <c r="V1429" s="405">
        <f t="shared" si="601"/>
        <v>0</v>
      </c>
      <c r="W1429" s="405">
        <f t="shared" si="601"/>
        <v>0</v>
      </c>
      <c r="X1429" s="405">
        <f t="shared" si="601"/>
        <v>0</v>
      </c>
      <c r="Y1429" s="405">
        <f t="shared" si="601"/>
        <v>0</v>
      </c>
      <c r="Z1429" s="405">
        <f t="shared" si="601"/>
        <v>0</v>
      </c>
      <c r="AA1429" s="405">
        <f t="shared" si="601"/>
        <v>0</v>
      </c>
      <c r="AB1429" s="403">
        <f t="shared" si="601"/>
        <v>0</v>
      </c>
      <c r="AC1429" s="399">
        <f t="shared" si="601"/>
        <v>0</v>
      </c>
      <c r="AD1429" s="1743"/>
      <c r="AE1429" s="1083"/>
      <c r="AF1429" s="856"/>
    </row>
    <row r="1430" spans="1:32" ht="15" customHeight="1" outlineLevel="1" x14ac:dyDescent="0.2">
      <c r="A1430" s="11">
        <v>181</v>
      </c>
      <c r="B1430" s="294"/>
      <c r="C1430" s="289"/>
      <c r="D1430" s="289"/>
      <c r="E1430" s="289"/>
      <c r="F1430" s="880" t="str">
        <f>'2. CAD NCCF'!F1430:L1430</f>
        <v>FI issued ABS, low or not rated</v>
      </c>
      <c r="G1430" s="881"/>
      <c r="H1430" s="881"/>
      <c r="I1430" s="881"/>
      <c r="J1430" s="881"/>
      <c r="K1430" s="881"/>
      <c r="L1430" s="882"/>
      <c r="M1430" s="400">
        <f t="shared" ref="M1430:M1431" si="602">M654</f>
        <v>0</v>
      </c>
      <c r="N1430" s="411">
        <f>M1430*(1-'Appx 1. Ref Rates'!$E74)+N654*(1-'Appx 1. Ref Rates'!$E74)</f>
        <v>0</v>
      </c>
      <c r="O1430" s="414">
        <f>O654*(1-'Appx 1. Ref Rates'!$E74)</f>
        <v>0</v>
      </c>
      <c r="P1430" s="414">
        <f>P654*(1-'Appx 1. Ref Rates'!$E74)</f>
        <v>0</v>
      </c>
      <c r="Q1430" s="415">
        <f>Q654*(1-'Appx 1. Ref Rates'!$E74)</f>
        <v>0</v>
      </c>
      <c r="R1430" s="411">
        <f>R654*(1-'Appx 1. Ref Rates'!$E74)</f>
        <v>0</v>
      </c>
      <c r="S1430" s="413">
        <f>S654*(1-'Appx 1. Ref Rates'!$E74)</f>
        <v>0</v>
      </c>
      <c r="T1430" s="413">
        <f>T654*(1-'Appx 1. Ref Rates'!$E74)</f>
        <v>0</v>
      </c>
      <c r="U1430" s="413">
        <f>U654*(1-'Appx 1. Ref Rates'!$E74)</f>
        <v>0</v>
      </c>
      <c r="V1430" s="413">
        <f>V654*(1-'Appx 1. Ref Rates'!$E74)</f>
        <v>0</v>
      </c>
      <c r="W1430" s="413">
        <f>W654*(1-'Appx 1. Ref Rates'!$E74)</f>
        <v>0</v>
      </c>
      <c r="X1430" s="414">
        <f>X654*(1-'Appx 1. Ref Rates'!$E74)</f>
        <v>0</v>
      </c>
      <c r="Y1430" s="413">
        <f>Y654*(1-'Appx 1. Ref Rates'!$E74)</f>
        <v>0</v>
      </c>
      <c r="Z1430" s="413">
        <f>Z654*(1-'Appx 1. Ref Rates'!$E74)</f>
        <v>0</v>
      </c>
      <c r="AA1430" s="413">
        <f>AA654*(1-'Appx 1. Ref Rates'!$E74)</f>
        <v>0</v>
      </c>
      <c r="AB1430" s="413">
        <f>AB654*(1-'Appx 1. Ref Rates'!$E74)</f>
        <v>0</v>
      </c>
      <c r="AC1430" s="400">
        <f t="shared" ref="AC1430:AC1431" si="603">AC654</f>
        <v>0</v>
      </c>
      <c r="AD1430" s="1743"/>
      <c r="AE1430" s="1083"/>
      <c r="AF1430" s="856"/>
    </row>
    <row r="1431" spans="1:32" ht="15" customHeight="1" outlineLevel="1" x14ac:dyDescent="0.2">
      <c r="A1431" s="11">
        <v>182</v>
      </c>
      <c r="B1431" s="294"/>
      <c r="C1431" s="289"/>
      <c r="D1431" s="289"/>
      <c r="E1431" s="289"/>
      <c r="F1431" s="880" t="str">
        <f>'2. CAD NCCF'!F1431:L1431</f>
        <v>FI issued ABCP, low or not rated</v>
      </c>
      <c r="G1431" s="881"/>
      <c r="H1431" s="881"/>
      <c r="I1431" s="881"/>
      <c r="J1431" s="881"/>
      <c r="K1431" s="881"/>
      <c r="L1431" s="882"/>
      <c r="M1431" s="400">
        <f t="shared" si="602"/>
        <v>0</v>
      </c>
      <c r="N1431" s="411">
        <f>M1431*(1-'Appx 1. Ref Rates'!$E75)+N655*(1-'Appx 1. Ref Rates'!$E75)</f>
        <v>0</v>
      </c>
      <c r="O1431" s="414">
        <f>O655*(1-'Appx 1. Ref Rates'!$E75)</f>
        <v>0</v>
      </c>
      <c r="P1431" s="414">
        <f>P655*(1-'Appx 1. Ref Rates'!$E75)</f>
        <v>0</v>
      </c>
      <c r="Q1431" s="415">
        <f>Q655*(1-'Appx 1. Ref Rates'!$E75)</f>
        <v>0</v>
      </c>
      <c r="R1431" s="411">
        <f>R655*(1-'Appx 1. Ref Rates'!$E75)</f>
        <v>0</v>
      </c>
      <c r="S1431" s="413">
        <f>S655*(1-'Appx 1. Ref Rates'!$E75)</f>
        <v>0</v>
      </c>
      <c r="T1431" s="413">
        <f>T655*(1-'Appx 1. Ref Rates'!$E75)</f>
        <v>0</v>
      </c>
      <c r="U1431" s="413">
        <f>U655*(1-'Appx 1. Ref Rates'!$E75)</f>
        <v>0</v>
      </c>
      <c r="V1431" s="413">
        <f>V655*(1-'Appx 1. Ref Rates'!$E75)</f>
        <v>0</v>
      </c>
      <c r="W1431" s="413">
        <f>W655*(1-'Appx 1. Ref Rates'!$E75)</f>
        <v>0</v>
      </c>
      <c r="X1431" s="414">
        <f>X655*(1-'Appx 1. Ref Rates'!$E75)</f>
        <v>0</v>
      </c>
      <c r="Y1431" s="413">
        <f>Y655*(1-'Appx 1. Ref Rates'!$E75)</f>
        <v>0</v>
      </c>
      <c r="Z1431" s="413">
        <f>Z655*(1-'Appx 1. Ref Rates'!$E75)</f>
        <v>0</v>
      </c>
      <c r="AA1431" s="413">
        <f>AA655*(1-'Appx 1. Ref Rates'!$E75)</f>
        <v>0</v>
      </c>
      <c r="AB1431" s="413">
        <f>AB655*(1-'Appx 1. Ref Rates'!$E75)</f>
        <v>0</v>
      </c>
      <c r="AC1431" s="400">
        <f t="shared" si="603"/>
        <v>0</v>
      </c>
      <c r="AD1431" s="1744"/>
      <c r="AE1431" s="858"/>
      <c r="AF1431" s="859"/>
    </row>
    <row r="1432" spans="1:32" outlineLevel="1" x14ac:dyDescent="0.2">
      <c r="A1432" s="11">
        <v>183</v>
      </c>
      <c r="B1432" s="294"/>
      <c r="C1432" s="289"/>
      <c r="D1432" s="868" t="str">
        <f>'2. CAD NCCF'!D1432:L1432</f>
        <v>Equities</v>
      </c>
      <c r="E1432" s="869"/>
      <c r="F1432" s="869"/>
      <c r="G1432" s="869"/>
      <c r="H1432" s="869"/>
      <c r="I1432" s="869"/>
      <c r="J1432" s="869"/>
      <c r="K1432" s="869"/>
      <c r="L1432" s="870"/>
      <c r="M1432" s="399">
        <f>SUBTOTAL(9,M1433:M1435)</f>
        <v>0</v>
      </c>
      <c r="N1432" s="1205"/>
      <c r="O1432" s="1253"/>
      <c r="P1432" s="1397"/>
      <c r="Q1432" s="407">
        <f t="shared" ref="Q1432:AC1432" si="604">SUBTOTAL(9,Q1433:Q1435)</f>
        <v>0</v>
      </c>
      <c r="R1432" s="402">
        <f t="shared" si="604"/>
        <v>0</v>
      </c>
      <c r="S1432" s="406">
        <f t="shared" si="604"/>
        <v>0</v>
      </c>
      <c r="T1432" s="405">
        <f t="shared" si="604"/>
        <v>0</v>
      </c>
      <c r="U1432" s="405">
        <f t="shared" si="604"/>
        <v>0</v>
      </c>
      <c r="V1432" s="405">
        <f t="shared" si="604"/>
        <v>0</v>
      </c>
      <c r="W1432" s="405">
        <f t="shared" si="604"/>
        <v>0</v>
      </c>
      <c r="X1432" s="405">
        <f t="shared" si="604"/>
        <v>0</v>
      </c>
      <c r="Y1432" s="405">
        <f t="shared" si="604"/>
        <v>0</v>
      </c>
      <c r="Z1432" s="405">
        <f t="shared" si="604"/>
        <v>0</v>
      </c>
      <c r="AA1432" s="405">
        <f t="shared" si="604"/>
        <v>0</v>
      </c>
      <c r="AB1432" s="403">
        <f t="shared" si="604"/>
        <v>0</v>
      </c>
      <c r="AC1432" s="399">
        <f t="shared" si="604"/>
        <v>0</v>
      </c>
      <c r="AD1432" s="1577"/>
      <c r="AE1432" s="1595"/>
      <c r="AF1432" s="1596"/>
    </row>
    <row r="1433" spans="1:32" outlineLevel="1" x14ac:dyDescent="0.2">
      <c r="A1433" s="11">
        <v>184</v>
      </c>
      <c r="B1433" s="294"/>
      <c r="C1433" s="289"/>
      <c r="D1433" s="289"/>
      <c r="E1433" s="289"/>
      <c r="F1433" s="880" t="str">
        <f>'2. CAD NCCF'!F1433:L1433</f>
        <v>Eligible non-financial common equity shares</v>
      </c>
      <c r="G1433" s="881"/>
      <c r="H1433" s="881"/>
      <c r="I1433" s="881"/>
      <c r="J1433" s="881"/>
      <c r="K1433" s="881"/>
      <c r="L1433" s="882"/>
      <c r="M1433" s="400">
        <f t="shared" ref="M1433:M1435" si="605">M657</f>
        <v>0</v>
      </c>
      <c r="N1433" s="1254"/>
      <c r="O1433" s="1644"/>
      <c r="P1433" s="1398"/>
      <c r="Q1433" s="415">
        <f>($M1433+SUM($N657:$Q657))*'Appx 1. Ref Rates'!$R$97</f>
        <v>0</v>
      </c>
      <c r="R1433" s="411">
        <f>R657*'Appx 1. Ref Rates'!$R$97</f>
        <v>0</v>
      </c>
      <c r="S1433" s="413">
        <f>S657*'Appx 1. Ref Rates'!$R$97</f>
        <v>0</v>
      </c>
      <c r="T1433" s="413">
        <f>T657*'Appx 1. Ref Rates'!$R$97</f>
        <v>0</v>
      </c>
      <c r="U1433" s="413">
        <f>U657*'Appx 1. Ref Rates'!$R$97</f>
        <v>0</v>
      </c>
      <c r="V1433" s="413">
        <f>V657*'Appx 1. Ref Rates'!$R$97</f>
        <v>0</v>
      </c>
      <c r="W1433" s="413">
        <f>W657*'Appx 1. Ref Rates'!$R$97</f>
        <v>0</v>
      </c>
      <c r="X1433" s="414">
        <f>X657*'Appx 1. Ref Rates'!$R$97</f>
        <v>0</v>
      </c>
      <c r="Y1433" s="413">
        <f>Y657*'Appx 1. Ref Rates'!$R$97</f>
        <v>0</v>
      </c>
      <c r="Z1433" s="413">
        <f>Z657*'Appx 1. Ref Rates'!$R$97</f>
        <v>0</v>
      </c>
      <c r="AA1433" s="413">
        <f>AA657*'Appx 1. Ref Rates'!$R$97</f>
        <v>0</v>
      </c>
      <c r="AB1433" s="413">
        <f>AB657*'Appx 1. Ref Rates'!$R$97</f>
        <v>0</v>
      </c>
      <c r="AC1433" s="400">
        <f t="shared" ref="AC1433:AC1435" si="606">AC657</f>
        <v>0</v>
      </c>
      <c r="AD1433" s="1671"/>
      <c r="AE1433" s="1567"/>
      <c r="AF1433" s="1573"/>
    </row>
    <row r="1434" spans="1:32" ht="15" customHeight="1" outlineLevel="1" x14ac:dyDescent="0.2">
      <c r="A1434" s="11">
        <v>185</v>
      </c>
      <c r="B1434" s="294"/>
      <c r="C1434" s="289"/>
      <c r="D1434" s="289"/>
      <c r="E1434" s="289"/>
      <c r="F1434" s="880" t="str">
        <f>'2. CAD NCCF'!F1434:L1434</f>
        <v>Eligible financial common equity</v>
      </c>
      <c r="G1434" s="881"/>
      <c r="H1434" s="881"/>
      <c r="I1434" s="881"/>
      <c r="J1434" s="881"/>
      <c r="K1434" s="881"/>
      <c r="L1434" s="882"/>
      <c r="M1434" s="400">
        <f t="shared" si="605"/>
        <v>0</v>
      </c>
      <c r="N1434" s="1236"/>
      <c r="O1434" s="1644"/>
      <c r="P1434" s="1644"/>
      <c r="Q1434" s="1254"/>
      <c r="R1434" s="411">
        <f>($M1434+SUM($N658:$R658))*'Appx 1. Ref Rates'!$S$98</f>
        <v>0</v>
      </c>
      <c r="S1434" s="413">
        <f>(M1434+SUM($N658:$R658))*'Appx 1. Ref Rates'!$T$98+S658*('Appx 1. Ref Rates'!$S$98+'Appx 1. Ref Rates'!$T$98)</f>
        <v>0</v>
      </c>
      <c r="T1434" s="413">
        <f>($M1434+SUM($N658:$S658))*'Appx 1. Ref Rates'!$U$98+$T658*('Appx 1. Ref Rates'!$S$98+'Appx 1. Ref Rates'!$T$98+'Appx 1. Ref Rates'!$U$98)</f>
        <v>0</v>
      </c>
      <c r="U1434" s="413">
        <f>U658*('Appx 1. Ref Rates'!$S$98+'Appx 1. Ref Rates'!$T$98+'Appx 1. Ref Rates'!$U$98)</f>
        <v>0</v>
      </c>
      <c r="V1434" s="413">
        <f>V658*('Appx 1. Ref Rates'!$S$98+'Appx 1. Ref Rates'!$T$98+'Appx 1. Ref Rates'!$U$98)</f>
        <v>0</v>
      </c>
      <c r="W1434" s="413">
        <f>W658*('Appx 1. Ref Rates'!$S$98+'Appx 1. Ref Rates'!$T$98+'Appx 1. Ref Rates'!$U$98)</f>
        <v>0</v>
      </c>
      <c r="X1434" s="414">
        <f>X658*('Appx 1. Ref Rates'!$S$98+'Appx 1. Ref Rates'!$T$98+'Appx 1. Ref Rates'!$U$98)</f>
        <v>0</v>
      </c>
      <c r="Y1434" s="413">
        <f>Y658*('Appx 1. Ref Rates'!$S$98+'Appx 1. Ref Rates'!$T$98+'Appx 1. Ref Rates'!$U$98)</f>
        <v>0</v>
      </c>
      <c r="Z1434" s="413">
        <f>Z658*('Appx 1. Ref Rates'!$S$98+'Appx 1. Ref Rates'!$T$98+'Appx 1. Ref Rates'!$U$98)</f>
        <v>0</v>
      </c>
      <c r="AA1434" s="413">
        <f>AA658*('Appx 1. Ref Rates'!$S$98+'Appx 1. Ref Rates'!$T$98+'Appx 1. Ref Rates'!$U$98)</f>
        <v>0</v>
      </c>
      <c r="AB1434" s="413">
        <f>AB658*('Appx 1. Ref Rates'!$S$98+'Appx 1. Ref Rates'!$T$98+'Appx 1. Ref Rates'!$U$98)</f>
        <v>0</v>
      </c>
      <c r="AC1434" s="400">
        <f t="shared" si="606"/>
        <v>0</v>
      </c>
      <c r="AD1434" s="1743"/>
      <c r="AE1434" s="1083"/>
      <c r="AF1434" s="856"/>
    </row>
    <row r="1435" spans="1:32" ht="15" customHeight="1" outlineLevel="1" x14ac:dyDescent="0.2">
      <c r="A1435" s="11">
        <v>186</v>
      </c>
      <c r="B1435" s="294"/>
      <c r="C1435" s="289"/>
      <c r="D1435" s="289"/>
      <c r="E1435" s="289"/>
      <c r="F1435" s="880" t="str">
        <f>'2. CAD NCCF'!F1435:L1435</f>
        <v>Other equities</v>
      </c>
      <c r="G1435" s="881"/>
      <c r="H1435" s="881"/>
      <c r="I1435" s="881"/>
      <c r="J1435" s="881"/>
      <c r="K1435" s="881"/>
      <c r="L1435" s="882"/>
      <c r="M1435" s="400">
        <f t="shared" si="605"/>
        <v>0</v>
      </c>
      <c r="N1435" s="427"/>
      <c r="O1435" s="427"/>
      <c r="P1435" s="427"/>
      <c r="Q1435" s="427"/>
      <c r="R1435" s="427"/>
      <c r="S1435" s="427"/>
      <c r="T1435" s="427"/>
      <c r="U1435" s="427"/>
      <c r="V1435" s="427"/>
      <c r="W1435" s="427"/>
      <c r="X1435" s="427"/>
      <c r="Y1435" s="427"/>
      <c r="Z1435" s="427"/>
      <c r="AA1435" s="427"/>
      <c r="AB1435" s="427"/>
      <c r="AC1435" s="400">
        <f t="shared" si="606"/>
        <v>0</v>
      </c>
      <c r="AD1435" s="1744"/>
      <c r="AE1435" s="858"/>
      <c r="AF1435" s="859"/>
    </row>
    <row r="1436" spans="1:32" outlineLevel="1" x14ac:dyDescent="0.2">
      <c r="A1436" s="11">
        <v>187</v>
      </c>
      <c r="B1436" s="294"/>
      <c r="C1436" s="289"/>
      <c r="D1436" s="868" t="str">
        <f>'2. CAD NCCF'!D1436:L1436</f>
        <v>FI's own securities - Not eliminated</v>
      </c>
      <c r="E1436" s="869"/>
      <c r="F1436" s="869"/>
      <c r="G1436" s="869"/>
      <c r="H1436" s="869"/>
      <c r="I1436" s="869"/>
      <c r="J1436" s="869"/>
      <c r="K1436" s="869"/>
      <c r="L1436" s="870"/>
      <c r="M1436" s="399">
        <f>SUBTOTAL(9,M1437:M1438)</f>
        <v>0</v>
      </c>
      <c r="N1436" s="868"/>
      <c r="O1436" s="869"/>
      <c r="P1436" s="869"/>
      <c r="Q1436" s="869"/>
      <c r="R1436" s="869"/>
      <c r="S1436" s="869"/>
      <c r="T1436" s="869"/>
      <c r="U1436" s="869"/>
      <c r="V1436" s="869"/>
      <c r="W1436" s="869"/>
      <c r="X1436" s="869"/>
      <c r="Y1436" s="869"/>
      <c r="Z1436" s="869"/>
      <c r="AA1436" s="869"/>
      <c r="AB1436" s="869"/>
      <c r="AC1436" s="869"/>
      <c r="AD1436" s="869"/>
      <c r="AE1436" s="869"/>
      <c r="AF1436" s="870"/>
    </row>
    <row r="1437" spans="1:32" outlineLevel="1" x14ac:dyDescent="0.2">
      <c r="A1437" s="11">
        <v>188</v>
      </c>
      <c r="B1437" s="294"/>
      <c r="C1437" s="289"/>
      <c r="D1437" s="289"/>
      <c r="E1437" s="289"/>
      <c r="F1437" s="880" t="str">
        <f>'2. CAD NCCF'!F1437:L1437</f>
        <v>FI's own debt not eliminated</v>
      </c>
      <c r="G1437" s="881"/>
      <c r="H1437" s="881"/>
      <c r="I1437" s="881"/>
      <c r="J1437" s="881"/>
      <c r="K1437" s="881"/>
      <c r="L1437" s="882"/>
      <c r="M1437" s="400">
        <f t="shared" ref="M1437:M1438" si="607">M661</f>
        <v>0</v>
      </c>
      <c r="N1437" s="1671"/>
      <c r="O1437" s="852"/>
      <c r="P1437" s="852"/>
      <c r="Q1437" s="852"/>
      <c r="R1437" s="852"/>
      <c r="S1437" s="852"/>
      <c r="T1437" s="852"/>
      <c r="U1437" s="852"/>
      <c r="V1437" s="852"/>
      <c r="W1437" s="852"/>
      <c r="X1437" s="852"/>
      <c r="Y1437" s="852"/>
      <c r="Z1437" s="852"/>
      <c r="AA1437" s="852"/>
      <c r="AB1437" s="852"/>
      <c r="AC1437" s="852"/>
      <c r="AD1437" s="852"/>
      <c r="AE1437" s="852"/>
      <c r="AF1437" s="853"/>
    </row>
    <row r="1438" spans="1:32" ht="15" customHeight="1" outlineLevel="1" x14ac:dyDescent="0.2">
      <c r="A1438" s="11">
        <v>189</v>
      </c>
      <c r="B1438" s="294"/>
      <c r="C1438" s="289"/>
      <c r="D1438" s="289"/>
      <c r="E1438" s="289"/>
      <c r="F1438" s="880" t="str">
        <f>'2. CAD NCCF'!F1438:L1438</f>
        <v>FI's own equity not eliminated</v>
      </c>
      <c r="G1438" s="881"/>
      <c r="H1438" s="881"/>
      <c r="I1438" s="881"/>
      <c r="J1438" s="881"/>
      <c r="K1438" s="881"/>
      <c r="L1438" s="882"/>
      <c r="M1438" s="400">
        <f t="shared" si="607"/>
        <v>0</v>
      </c>
      <c r="N1438" s="1744"/>
      <c r="O1438" s="858"/>
      <c r="P1438" s="858"/>
      <c r="Q1438" s="858"/>
      <c r="R1438" s="858"/>
      <c r="S1438" s="858"/>
      <c r="T1438" s="858"/>
      <c r="U1438" s="858"/>
      <c r="V1438" s="858"/>
      <c r="W1438" s="858"/>
      <c r="X1438" s="858"/>
      <c r="Y1438" s="858"/>
      <c r="Z1438" s="858"/>
      <c r="AA1438" s="858"/>
      <c r="AB1438" s="858"/>
      <c r="AC1438" s="858"/>
      <c r="AD1438" s="858"/>
      <c r="AE1438" s="858"/>
      <c r="AF1438" s="859"/>
    </row>
    <row r="1439" spans="1:32" ht="15" customHeight="1" outlineLevel="1" x14ac:dyDescent="0.2">
      <c r="A1439" s="11">
        <v>326</v>
      </c>
      <c r="B1439" s="294"/>
      <c r="C1439" s="1048" t="str">
        <f>'2. CAD NCCF'!C1439:AF1439</f>
        <v>Repo collateral out</v>
      </c>
      <c r="D1439" s="1049"/>
      <c r="E1439" s="1049"/>
      <c r="F1439" s="1049"/>
      <c r="G1439" s="1049"/>
      <c r="H1439" s="1049"/>
      <c r="I1439" s="1049"/>
      <c r="J1439" s="1049"/>
      <c r="K1439" s="1049"/>
      <c r="L1439" s="1049"/>
      <c r="M1439" s="1049"/>
      <c r="N1439" s="1049"/>
      <c r="O1439" s="1049"/>
      <c r="P1439" s="1049"/>
      <c r="Q1439" s="1049"/>
      <c r="R1439" s="1049"/>
      <c r="S1439" s="1049"/>
      <c r="T1439" s="1049"/>
      <c r="U1439" s="1049"/>
      <c r="V1439" s="1049"/>
      <c r="W1439" s="1049"/>
      <c r="X1439" s="1049"/>
      <c r="Y1439" s="1049"/>
      <c r="Z1439" s="1049"/>
      <c r="AA1439" s="1049"/>
      <c r="AB1439" s="1049"/>
      <c r="AC1439" s="1049"/>
      <c r="AD1439" s="1049"/>
      <c r="AE1439" s="1049"/>
      <c r="AF1439" s="1050"/>
    </row>
    <row r="1440" spans="1:32" outlineLevel="1" x14ac:dyDescent="0.2">
      <c r="A1440" s="11">
        <v>232</v>
      </c>
      <c r="B1440" s="294"/>
      <c r="C1440" s="289"/>
      <c r="D1440" s="868" t="str">
        <f>'2. CAD NCCF'!D1440:AF1440</f>
        <v>Government securities (GS)</v>
      </c>
      <c r="E1440" s="869"/>
      <c r="F1440" s="869"/>
      <c r="G1440" s="869"/>
      <c r="H1440" s="869"/>
      <c r="I1440" s="869"/>
      <c r="J1440" s="869"/>
      <c r="K1440" s="869"/>
      <c r="L1440" s="869"/>
      <c r="M1440" s="869"/>
      <c r="N1440" s="869"/>
      <c r="O1440" s="869"/>
      <c r="P1440" s="869"/>
      <c r="Q1440" s="869"/>
      <c r="R1440" s="869"/>
      <c r="S1440" s="869"/>
      <c r="T1440" s="869"/>
      <c r="U1440" s="869"/>
      <c r="V1440" s="869"/>
      <c r="W1440" s="869"/>
      <c r="X1440" s="869"/>
      <c r="Y1440" s="869"/>
      <c r="Z1440" s="869"/>
      <c r="AA1440" s="869"/>
      <c r="AB1440" s="869"/>
      <c r="AC1440" s="869"/>
      <c r="AD1440" s="869"/>
      <c r="AE1440" s="869"/>
      <c r="AF1440" s="870"/>
    </row>
    <row r="1441" spans="1:32" outlineLevel="1" x14ac:dyDescent="0.2">
      <c r="A1441" s="11">
        <v>233</v>
      </c>
      <c r="B1441" s="294"/>
      <c r="C1441" s="289"/>
      <c r="D1441" s="289"/>
      <c r="E1441" s="933" t="str">
        <f>'2. CAD NCCF'!E1441:L1441</f>
        <v>High rated GS</v>
      </c>
      <c r="F1441" s="934"/>
      <c r="G1441" s="934"/>
      <c r="H1441" s="934"/>
      <c r="I1441" s="934"/>
      <c r="J1441" s="934"/>
      <c r="K1441" s="934"/>
      <c r="L1441" s="935"/>
      <c r="M1441" s="399">
        <f>SUBTOTAL(9,M1442:M1445)</f>
        <v>0</v>
      </c>
      <c r="N1441" s="402">
        <f t="shared" ref="N1441:AC1441" si="608">SUBTOTAL(9,N1442:N1445)</f>
        <v>0</v>
      </c>
      <c r="O1441" s="406">
        <f t="shared" si="608"/>
        <v>0</v>
      </c>
      <c r="P1441" s="406">
        <f t="shared" si="608"/>
        <v>0</v>
      </c>
      <c r="Q1441" s="407">
        <f t="shared" si="608"/>
        <v>0</v>
      </c>
      <c r="R1441" s="402">
        <f t="shared" si="608"/>
        <v>0</v>
      </c>
      <c r="S1441" s="406">
        <f t="shared" si="608"/>
        <v>0</v>
      </c>
      <c r="T1441" s="405">
        <f t="shared" si="608"/>
        <v>0</v>
      </c>
      <c r="U1441" s="405">
        <f t="shared" si="608"/>
        <v>0</v>
      </c>
      <c r="V1441" s="405">
        <f t="shared" si="608"/>
        <v>0</v>
      </c>
      <c r="W1441" s="405">
        <f t="shared" si="608"/>
        <v>0</v>
      </c>
      <c r="X1441" s="405">
        <f t="shared" si="608"/>
        <v>0</v>
      </c>
      <c r="Y1441" s="405">
        <f t="shared" si="608"/>
        <v>0</v>
      </c>
      <c r="Z1441" s="405">
        <f t="shared" si="608"/>
        <v>0</v>
      </c>
      <c r="AA1441" s="405">
        <f t="shared" si="608"/>
        <v>0</v>
      </c>
      <c r="AB1441" s="403">
        <f t="shared" si="608"/>
        <v>0</v>
      </c>
      <c r="AC1441" s="399">
        <f t="shared" si="608"/>
        <v>0</v>
      </c>
      <c r="AD1441" s="1671"/>
      <c r="AE1441" s="1567"/>
      <c r="AF1441" s="1573"/>
    </row>
    <row r="1442" spans="1:32" outlineLevel="1" x14ac:dyDescent="0.2">
      <c r="A1442" s="11">
        <v>234</v>
      </c>
      <c r="B1442" s="294"/>
      <c r="C1442" s="289"/>
      <c r="D1442" s="289"/>
      <c r="E1442" s="314"/>
      <c r="F1442" s="880" t="str">
        <f>'2. CAD NCCF'!F1442:L1442</f>
        <v xml:space="preserve">Sovereigh &amp; central bank GS </v>
      </c>
      <c r="G1442" s="881"/>
      <c r="H1442" s="881"/>
      <c r="I1442" s="881"/>
      <c r="J1442" s="881"/>
      <c r="K1442" s="881"/>
      <c r="L1442" s="882"/>
      <c r="M1442" s="400">
        <f t="shared" ref="M1442:M1445" si="609">M666</f>
        <v>0</v>
      </c>
      <c r="N1442" s="411">
        <f>M1442*(1-'Appx 1. Ref Rates'!$E8)+N666*(1-'Appx 1. Ref Rates'!$E8)</f>
        <v>0</v>
      </c>
      <c r="O1442" s="414">
        <f>O666*(1-'Appx 1. Ref Rates'!$E8)</f>
        <v>0</v>
      </c>
      <c r="P1442" s="414">
        <f>P666*(1-'Appx 1. Ref Rates'!$E8)</f>
        <v>0</v>
      </c>
      <c r="Q1442" s="415">
        <f>Q666*(1-'Appx 1. Ref Rates'!$E8)</f>
        <v>0</v>
      </c>
      <c r="R1442" s="411">
        <f>R666*(1-'Appx 1. Ref Rates'!$E8)</f>
        <v>0</v>
      </c>
      <c r="S1442" s="413">
        <f>S666*(1-'Appx 1. Ref Rates'!$E8)</f>
        <v>0</v>
      </c>
      <c r="T1442" s="413">
        <f>T666*(1-'Appx 1. Ref Rates'!$E8)</f>
        <v>0</v>
      </c>
      <c r="U1442" s="413">
        <f>U666*(1-'Appx 1. Ref Rates'!$E8)</f>
        <v>0</v>
      </c>
      <c r="V1442" s="413">
        <f>V666*(1-'Appx 1. Ref Rates'!$E8)</f>
        <v>0</v>
      </c>
      <c r="W1442" s="413">
        <f>W666*(1-'Appx 1. Ref Rates'!$E8)</f>
        <v>0</v>
      </c>
      <c r="X1442" s="414">
        <f>X666*(1-'Appx 1. Ref Rates'!$E8)</f>
        <v>0</v>
      </c>
      <c r="Y1442" s="413">
        <f>Y666*(1-'Appx 1. Ref Rates'!$E8)</f>
        <v>0</v>
      </c>
      <c r="Z1442" s="413">
        <f>Z666*(1-'Appx 1. Ref Rates'!$E8)</f>
        <v>0</v>
      </c>
      <c r="AA1442" s="413">
        <f>AA666*(1-'Appx 1. Ref Rates'!$E8)</f>
        <v>0</v>
      </c>
      <c r="AB1442" s="413">
        <f>AB666*(1-'Appx 1. Ref Rates'!$E8)</f>
        <v>0</v>
      </c>
      <c r="AC1442" s="400">
        <f t="shared" ref="AC1442:AC1455" si="610">AC666</f>
        <v>0</v>
      </c>
      <c r="AD1442" s="1743"/>
      <c r="AE1442" s="1083"/>
      <c r="AF1442" s="856"/>
    </row>
    <row r="1443" spans="1:32" ht="15" customHeight="1" outlineLevel="1" x14ac:dyDescent="0.2">
      <c r="A1443" s="11">
        <v>235</v>
      </c>
      <c r="B1443" s="294"/>
      <c r="C1443" s="289"/>
      <c r="D1443" s="289"/>
      <c r="E1443" s="314"/>
      <c r="F1443" s="880" t="str">
        <f>'2. CAD NCCF'!F1443:L1443</f>
        <v>State, provincial &amp; agency GS</v>
      </c>
      <c r="G1443" s="881"/>
      <c r="H1443" s="881"/>
      <c r="I1443" s="881"/>
      <c r="J1443" s="881"/>
      <c r="K1443" s="881"/>
      <c r="L1443" s="882"/>
      <c r="M1443" s="400">
        <f t="shared" si="609"/>
        <v>0</v>
      </c>
      <c r="N1443" s="411">
        <f>M1443*(1-'Appx 1. Ref Rates'!$E9)+N667*(1-'Appx 1. Ref Rates'!$E9)</f>
        <v>0</v>
      </c>
      <c r="O1443" s="414">
        <f>O667*(1-'Appx 1. Ref Rates'!$E9)</f>
        <v>0</v>
      </c>
      <c r="P1443" s="414">
        <f>P667*(1-'Appx 1. Ref Rates'!$E9)</f>
        <v>0</v>
      </c>
      <c r="Q1443" s="415">
        <f>Q667*(1-'Appx 1. Ref Rates'!$E9)</f>
        <v>0</v>
      </c>
      <c r="R1443" s="411">
        <f>R667*(1-'Appx 1. Ref Rates'!$E9)</f>
        <v>0</v>
      </c>
      <c r="S1443" s="413">
        <f>S667*(1-'Appx 1. Ref Rates'!$E9)</f>
        <v>0</v>
      </c>
      <c r="T1443" s="413">
        <f>T667*(1-'Appx 1. Ref Rates'!$E9)</f>
        <v>0</v>
      </c>
      <c r="U1443" s="413">
        <f>U667*(1-'Appx 1. Ref Rates'!$E9)</f>
        <v>0</v>
      </c>
      <c r="V1443" s="413">
        <f>V667*(1-'Appx 1. Ref Rates'!$E9)</f>
        <v>0</v>
      </c>
      <c r="W1443" s="413">
        <f>W667*(1-'Appx 1. Ref Rates'!$E9)</f>
        <v>0</v>
      </c>
      <c r="X1443" s="414">
        <f>X667*(1-'Appx 1. Ref Rates'!$E9)</f>
        <v>0</v>
      </c>
      <c r="Y1443" s="413">
        <f>Y667*(1-'Appx 1. Ref Rates'!$E9)</f>
        <v>0</v>
      </c>
      <c r="Z1443" s="413">
        <f>Z667*(1-'Appx 1. Ref Rates'!$E9)</f>
        <v>0</v>
      </c>
      <c r="AA1443" s="413">
        <f>AA667*(1-'Appx 1. Ref Rates'!$E9)</f>
        <v>0</v>
      </c>
      <c r="AB1443" s="413">
        <f>AB667*(1-'Appx 1. Ref Rates'!$E9)</f>
        <v>0</v>
      </c>
      <c r="AC1443" s="400">
        <f t="shared" si="610"/>
        <v>0</v>
      </c>
      <c r="AD1443" s="1743"/>
      <c r="AE1443" s="1083"/>
      <c r="AF1443" s="856"/>
    </row>
    <row r="1444" spans="1:32" ht="15" customHeight="1" outlineLevel="1" x14ac:dyDescent="0.2">
      <c r="A1444" s="11">
        <v>236</v>
      </c>
      <c r="B1444" s="294"/>
      <c r="C1444" s="289"/>
      <c r="D1444" s="257"/>
      <c r="E1444" s="258"/>
      <c r="F1444" s="880" t="str">
        <f>'2. CAD NCCF'!F1444:L1444</f>
        <v>State municipal GS</v>
      </c>
      <c r="G1444" s="881"/>
      <c r="H1444" s="881"/>
      <c r="I1444" s="881"/>
      <c r="J1444" s="881"/>
      <c r="K1444" s="881"/>
      <c r="L1444" s="882"/>
      <c r="M1444" s="400">
        <f t="shared" si="609"/>
        <v>0</v>
      </c>
      <c r="N1444" s="411">
        <f>M1444*(1-'Appx 1. Ref Rates'!$E10)+N668*(1-'Appx 1. Ref Rates'!$E10)</f>
        <v>0</v>
      </c>
      <c r="O1444" s="414">
        <f>O668*(1-'Appx 1. Ref Rates'!$E10)</f>
        <v>0</v>
      </c>
      <c r="P1444" s="414">
        <f>P668*(1-'Appx 1. Ref Rates'!$E10)</f>
        <v>0</v>
      </c>
      <c r="Q1444" s="415">
        <f>Q668*(1-'Appx 1. Ref Rates'!$E10)</f>
        <v>0</v>
      </c>
      <c r="R1444" s="411">
        <f>R668*(1-'Appx 1. Ref Rates'!$E10)</f>
        <v>0</v>
      </c>
      <c r="S1444" s="413">
        <f>S668*(1-'Appx 1. Ref Rates'!$E10)</f>
        <v>0</v>
      </c>
      <c r="T1444" s="413">
        <f>T668*(1-'Appx 1. Ref Rates'!$E10)</f>
        <v>0</v>
      </c>
      <c r="U1444" s="413">
        <f>U668*(1-'Appx 1. Ref Rates'!$E10)</f>
        <v>0</v>
      </c>
      <c r="V1444" s="413">
        <f>V668*(1-'Appx 1. Ref Rates'!$E10)</f>
        <v>0</v>
      </c>
      <c r="W1444" s="413">
        <f>W668*(1-'Appx 1. Ref Rates'!$E10)</f>
        <v>0</v>
      </c>
      <c r="X1444" s="414">
        <f>X668*(1-'Appx 1. Ref Rates'!$E10)</f>
        <v>0</v>
      </c>
      <c r="Y1444" s="413">
        <f>Y668*(1-'Appx 1. Ref Rates'!$E10)</f>
        <v>0</v>
      </c>
      <c r="Z1444" s="413">
        <f>Z668*(1-'Appx 1. Ref Rates'!$E10)</f>
        <v>0</v>
      </c>
      <c r="AA1444" s="413">
        <f>AA668*(1-'Appx 1. Ref Rates'!$E10)</f>
        <v>0</v>
      </c>
      <c r="AB1444" s="413">
        <f>AB668*(1-'Appx 1. Ref Rates'!$E10)</f>
        <v>0</v>
      </c>
      <c r="AC1444" s="400">
        <f t="shared" si="610"/>
        <v>0</v>
      </c>
      <c r="AD1444" s="1743"/>
      <c r="AE1444" s="1083"/>
      <c r="AF1444" s="856"/>
    </row>
    <row r="1445" spans="1:32" ht="15" customHeight="1" outlineLevel="1" x14ac:dyDescent="0.2">
      <c r="A1445" s="11">
        <v>237</v>
      </c>
      <c r="B1445" s="294"/>
      <c r="C1445" s="289"/>
      <c r="D1445" s="289"/>
      <c r="E1445" s="290"/>
      <c r="F1445" s="880" t="str">
        <f>'2. CAD NCCF'!F1445:L1445</f>
        <v>Supranational and multilateral development bank GS</v>
      </c>
      <c r="G1445" s="881"/>
      <c r="H1445" s="881"/>
      <c r="I1445" s="881"/>
      <c r="J1445" s="881"/>
      <c r="K1445" s="881"/>
      <c r="L1445" s="882"/>
      <c r="M1445" s="400">
        <f t="shared" si="609"/>
        <v>0</v>
      </c>
      <c r="N1445" s="411">
        <f>M1445*(1-'Appx 1. Ref Rates'!$E11)+N669*(1-'Appx 1. Ref Rates'!$E11)</f>
        <v>0</v>
      </c>
      <c r="O1445" s="414">
        <f>O669*(1-'Appx 1. Ref Rates'!$E11)</f>
        <v>0</v>
      </c>
      <c r="P1445" s="414">
        <f>P669*(1-'Appx 1. Ref Rates'!$E11)</f>
        <v>0</v>
      </c>
      <c r="Q1445" s="415">
        <f>Q669*(1-'Appx 1. Ref Rates'!$E11)</f>
        <v>0</v>
      </c>
      <c r="R1445" s="411">
        <f>R669*(1-'Appx 1. Ref Rates'!$E11)</f>
        <v>0</v>
      </c>
      <c r="S1445" s="413">
        <f>S669*(1-'Appx 1. Ref Rates'!$E11)</f>
        <v>0</v>
      </c>
      <c r="T1445" s="413">
        <f>T669*(1-'Appx 1. Ref Rates'!$E11)</f>
        <v>0</v>
      </c>
      <c r="U1445" s="413">
        <f>U669*(1-'Appx 1. Ref Rates'!$E11)</f>
        <v>0</v>
      </c>
      <c r="V1445" s="413">
        <f>V669*(1-'Appx 1. Ref Rates'!$E11)</f>
        <v>0</v>
      </c>
      <c r="W1445" s="413">
        <f>W669*(1-'Appx 1. Ref Rates'!$E11)</f>
        <v>0</v>
      </c>
      <c r="X1445" s="414">
        <f>X669*(1-'Appx 1. Ref Rates'!$E11)</f>
        <v>0</v>
      </c>
      <c r="Y1445" s="413">
        <f>Y669*(1-'Appx 1. Ref Rates'!$E11)</f>
        <v>0</v>
      </c>
      <c r="Z1445" s="413">
        <f>Z669*(1-'Appx 1. Ref Rates'!$E11)</f>
        <v>0</v>
      </c>
      <c r="AA1445" s="413">
        <f>AA669*(1-'Appx 1. Ref Rates'!$E11)</f>
        <v>0</v>
      </c>
      <c r="AB1445" s="413">
        <f>AB669*(1-'Appx 1. Ref Rates'!$E11)</f>
        <v>0</v>
      </c>
      <c r="AC1445" s="400">
        <f t="shared" si="610"/>
        <v>0</v>
      </c>
      <c r="AD1445" s="1743"/>
      <c r="AE1445" s="1083"/>
      <c r="AF1445" s="856"/>
    </row>
    <row r="1446" spans="1:32" ht="15.75" outlineLevel="1" x14ac:dyDescent="0.2">
      <c r="A1446" s="11">
        <v>238</v>
      </c>
      <c r="B1446" s="294"/>
      <c r="C1446" s="289"/>
      <c r="D1446" s="291"/>
      <c r="E1446" s="877" t="str">
        <f>'2. CAD NCCF'!E1446:L1446</f>
        <v>Medium rated GS</v>
      </c>
      <c r="F1446" s="878"/>
      <c r="G1446" s="878"/>
      <c r="H1446" s="878"/>
      <c r="I1446" s="878"/>
      <c r="J1446" s="878"/>
      <c r="K1446" s="878"/>
      <c r="L1446" s="879"/>
      <c r="M1446" s="399">
        <f>SUBTOTAL(9,M1447:M1450)</f>
        <v>0</v>
      </c>
      <c r="N1446" s="402">
        <f t="shared" ref="N1446:AC1446" si="611">SUBTOTAL(9,N1447:N1450)</f>
        <v>0</v>
      </c>
      <c r="O1446" s="406">
        <f t="shared" si="611"/>
        <v>0</v>
      </c>
      <c r="P1446" s="406">
        <f t="shared" si="611"/>
        <v>0</v>
      </c>
      <c r="Q1446" s="407">
        <f t="shared" si="611"/>
        <v>0</v>
      </c>
      <c r="R1446" s="402">
        <f t="shared" si="611"/>
        <v>0</v>
      </c>
      <c r="S1446" s="406">
        <f t="shared" si="611"/>
        <v>0</v>
      </c>
      <c r="T1446" s="405">
        <f t="shared" si="611"/>
        <v>0</v>
      </c>
      <c r="U1446" s="405">
        <f t="shared" si="611"/>
        <v>0</v>
      </c>
      <c r="V1446" s="405">
        <f t="shared" si="611"/>
        <v>0</v>
      </c>
      <c r="W1446" s="405">
        <f t="shared" si="611"/>
        <v>0</v>
      </c>
      <c r="X1446" s="405">
        <f t="shared" si="611"/>
        <v>0</v>
      </c>
      <c r="Y1446" s="405">
        <f t="shared" si="611"/>
        <v>0</v>
      </c>
      <c r="Z1446" s="405">
        <f t="shared" si="611"/>
        <v>0</v>
      </c>
      <c r="AA1446" s="405">
        <f t="shared" si="611"/>
        <v>0</v>
      </c>
      <c r="AB1446" s="403">
        <f t="shared" si="611"/>
        <v>0</v>
      </c>
      <c r="AC1446" s="399">
        <f t="shared" si="611"/>
        <v>0</v>
      </c>
      <c r="AD1446" s="1743"/>
      <c r="AE1446" s="1083"/>
      <c r="AF1446" s="856"/>
    </row>
    <row r="1447" spans="1:32" ht="15" customHeight="1" outlineLevel="1" x14ac:dyDescent="0.2">
      <c r="A1447" s="11">
        <v>239</v>
      </c>
      <c r="B1447" s="294"/>
      <c r="C1447" s="289"/>
      <c r="D1447" s="311"/>
      <c r="E1447" s="311"/>
      <c r="F1447" s="880" t="str">
        <f>'2. CAD NCCF'!F1447:L1447</f>
        <v xml:space="preserve">Sovereigh &amp; central bank GS </v>
      </c>
      <c r="G1447" s="881"/>
      <c r="H1447" s="881"/>
      <c r="I1447" s="881"/>
      <c r="J1447" s="881"/>
      <c r="K1447" s="881"/>
      <c r="L1447" s="882"/>
      <c r="M1447" s="400">
        <f t="shared" ref="M1447:M1450" si="612">M671</f>
        <v>0</v>
      </c>
      <c r="N1447" s="411">
        <f>M1447*(1-'Appx 1. Ref Rates'!$E13)+N671*(1-'Appx 1. Ref Rates'!$E13)</f>
        <v>0</v>
      </c>
      <c r="O1447" s="414">
        <f>O671*(1-'Appx 1. Ref Rates'!$E13)</f>
        <v>0</v>
      </c>
      <c r="P1447" s="414">
        <f>P671*(1-'Appx 1. Ref Rates'!$E13)</f>
        <v>0</v>
      </c>
      <c r="Q1447" s="415">
        <f>Q671*(1-'Appx 1. Ref Rates'!$E13)</f>
        <v>0</v>
      </c>
      <c r="R1447" s="411">
        <f>R671*(1-'Appx 1. Ref Rates'!$E13)</f>
        <v>0</v>
      </c>
      <c r="S1447" s="413">
        <f>S671*(1-'Appx 1. Ref Rates'!$E13)</f>
        <v>0</v>
      </c>
      <c r="T1447" s="413">
        <f>T671*(1-'Appx 1. Ref Rates'!$E13)</f>
        <v>0</v>
      </c>
      <c r="U1447" s="413">
        <f>U671*(1-'Appx 1. Ref Rates'!$E13)</f>
        <v>0</v>
      </c>
      <c r="V1447" s="413">
        <f>V671*(1-'Appx 1. Ref Rates'!$E13)</f>
        <v>0</v>
      </c>
      <c r="W1447" s="413">
        <f>W671*(1-'Appx 1. Ref Rates'!$E13)</f>
        <v>0</v>
      </c>
      <c r="X1447" s="414">
        <f>X671*(1-'Appx 1. Ref Rates'!$E13)</f>
        <v>0</v>
      </c>
      <c r="Y1447" s="413">
        <f>Y671*(1-'Appx 1. Ref Rates'!$E13)</f>
        <v>0</v>
      </c>
      <c r="Z1447" s="413">
        <f>Z671*(1-'Appx 1. Ref Rates'!$E13)</f>
        <v>0</v>
      </c>
      <c r="AA1447" s="413">
        <f>AA671*(1-'Appx 1. Ref Rates'!$E13)</f>
        <v>0</v>
      </c>
      <c r="AB1447" s="413">
        <f>AB671*(1-'Appx 1. Ref Rates'!$E13)</f>
        <v>0</v>
      </c>
      <c r="AC1447" s="400">
        <f t="shared" si="610"/>
        <v>0</v>
      </c>
      <c r="AD1447" s="1743"/>
      <c r="AE1447" s="1083"/>
      <c r="AF1447" s="856"/>
    </row>
    <row r="1448" spans="1:32" ht="15" customHeight="1" outlineLevel="1" x14ac:dyDescent="0.2">
      <c r="A1448" s="11">
        <v>240</v>
      </c>
      <c r="B1448" s="294"/>
      <c r="C1448" s="289"/>
      <c r="D1448" s="311"/>
      <c r="E1448" s="311"/>
      <c r="F1448" s="880" t="str">
        <f>'2. CAD NCCF'!F1448:L1448</f>
        <v>State, provincial &amp; agency GS</v>
      </c>
      <c r="G1448" s="881"/>
      <c r="H1448" s="881"/>
      <c r="I1448" s="881"/>
      <c r="J1448" s="881"/>
      <c r="K1448" s="881"/>
      <c r="L1448" s="882"/>
      <c r="M1448" s="400">
        <f t="shared" si="612"/>
        <v>0</v>
      </c>
      <c r="N1448" s="411">
        <f>M1448*(1-'Appx 1. Ref Rates'!$E14)+N672*(1-'Appx 1. Ref Rates'!$E14)</f>
        <v>0</v>
      </c>
      <c r="O1448" s="414">
        <f>O672*(1-'Appx 1. Ref Rates'!$E14)</f>
        <v>0</v>
      </c>
      <c r="P1448" s="414">
        <f>P672*(1-'Appx 1. Ref Rates'!$E14)</f>
        <v>0</v>
      </c>
      <c r="Q1448" s="415">
        <f>Q672*(1-'Appx 1. Ref Rates'!$E14)</f>
        <v>0</v>
      </c>
      <c r="R1448" s="411">
        <f>R672*(1-'Appx 1. Ref Rates'!$E14)</f>
        <v>0</v>
      </c>
      <c r="S1448" s="413">
        <f>S672*(1-'Appx 1. Ref Rates'!$E14)</f>
        <v>0</v>
      </c>
      <c r="T1448" s="413">
        <f>T672*(1-'Appx 1. Ref Rates'!$E14)</f>
        <v>0</v>
      </c>
      <c r="U1448" s="413">
        <f>U672*(1-'Appx 1. Ref Rates'!$E14)</f>
        <v>0</v>
      </c>
      <c r="V1448" s="413">
        <f>V672*(1-'Appx 1. Ref Rates'!$E14)</f>
        <v>0</v>
      </c>
      <c r="W1448" s="413">
        <f>W672*(1-'Appx 1. Ref Rates'!$E14)</f>
        <v>0</v>
      </c>
      <c r="X1448" s="414">
        <f>X672*(1-'Appx 1. Ref Rates'!$E14)</f>
        <v>0</v>
      </c>
      <c r="Y1448" s="413">
        <f>Y672*(1-'Appx 1. Ref Rates'!$E14)</f>
        <v>0</v>
      </c>
      <c r="Z1448" s="413">
        <f>Z672*(1-'Appx 1. Ref Rates'!$E14)</f>
        <v>0</v>
      </c>
      <c r="AA1448" s="413">
        <f>AA672*(1-'Appx 1. Ref Rates'!$E14)</f>
        <v>0</v>
      </c>
      <c r="AB1448" s="413">
        <f>AB672*(1-'Appx 1. Ref Rates'!$E14)</f>
        <v>0</v>
      </c>
      <c r="AC1448" s="400">
        <f t="shared" si="610"/>
        <v>0</v>
      </c>
      <c r="AD1448" s="1743"/>
      <c r="AE1448" s="1083"/>
      <c r="AF1448" s="856"/>
    </row>
    <row r="1449" spans="1:32" ht="15" customHeight="1" outlineLevel="1" x14ac:dyDescent="0.2">
      <c r="A1449" s="11">
        <v>241</v>
      </c>
      <c r="B1449" s="294"/>
      <c r="C1449" s="289"/>
      <c r="D1449" s="259"/>
      <c r="E1449" s="259"/>
      <c r="F1449" s="880" t="str">
        <f>'2. CAD NCCF'!F1449:L1449</f>
        <v>State municipal GS</v>
      </c>
      <c r="G1449" s="881"/>
      <c r="H1449" s="881"/>
      <c r="I1449" s="881"/>
      <c r="J1449" s="881"/>
      <c r="K1449" s="881"/>
      <c r="L1449" s="882"/>
      <c r="M1449" s="400">
        <f t="shared" si="612"/>
        <v>0</v>
      </c>
      <c r="N1449" s="411">
        <f>M1449*(1-'Appx 1. Ref Rates'!$E15)+N673*(1-'Appx 1. Ref Rates'!$E15)</f>
        <v>0</v>
      </c>
      <c r="O1449" s="414">
        <f>O673*(1-'Appx 1. Ref Rates'!$E15)</f>
        <v>0</v>
      </c>
      <c r="P1449" s="414">
        <f>P673*(1-'Appx 1. Ref Rates'!$E15)</f>
        <v>0</v>
      </c>
      <c r="Q1449" s="415">
        <f>Q673*(1-'Appx 1. Ref Rates'!$E15)</f>
        <v>0</v>
      </c>
      <c r="R1449" s="411">
        <f>R673*(1-'Appx 1. Ref Rates'!$E15)</f>
        <v>0</v>
      </c>
      <c r="S1449" s="413">
        <f>S673*(1-'Appx 1. Ref Rates'!$E15)</f>
        <v>0</v>
      </c>
      <c r="T1449" s="413">
        <f>T673*(1-'Appx 1. Ref Rates'!$E15)</f>
        <v>0</v>
      </c>
      <c r="U1449" s="413">
        <f>U673*(1-'Appx 1. Ref Rates'!$E15)</f>
        <v>0</v>
      </c>
      <c r="V1449" s="413">
        <f>V673*(1-'Appx 1. Ref Rates'!$E15)</f>
        <v>0</v>
      </c>
      <c r="W1449" s="413">
        <f>W673*(1-'Appx 1. Ref Rates'!$E15)</f>
        <v>0</v>
      </c>
      <c r="X1449" s="414">
        <f>X673*(1-'Appx 1. Ref Rates'!$E15)</f>
        <v>0</v>
      </c>
      <c r="Y1449" s="413">
        <f>Y673*(1-'Appx 1. Ref Rates'!$E15)</f>
        <v>0</v>
      </c>
      <c r="Z1449" s="413">
        <f>Z673*(1-'Appx 1. Ref Rates'!$E15)</f>
        <v>0</v>
      </c>
      <c r="AA1449" s="413">
        <f>AA673*(1-'Appx 1. Ref Rates'!$E15)</f>
        <v>0</v>
      </c>
      <c r="AB1449" s="413">
        <f>AB673*(1-'Appx 1. Ref Rates'!$E15)</f>
        <v>0</v>
      </c>
      <c r="AC1449" s="400">
        <f t="shared" si="610"/>
        <v>0</v>
      </c>
      <c r="AD1449" s="1743"/>
      <c r="AE1449" s="1083"/>
      <c r="AF1449" s="856"/>
    </row>
    <row r="1450" spans="1:32" ht="15" customHeight="1" outlineLevel="1" x14ac:dyDescent="0.2">
      <c r="A1450" s="11">
        <v>242</v>
      </c>
      <c r="B1450" s="294"/>
      <c r="C1450" s="289"/>
      <c r="D1450" s="257"/>
      <c r="E1450" s="257"/>
      <c r="F1450" s="880" t="str">
        <f>'2. CAD NCCF'!F1450:L1450</f>
        <v>Supranational and multilateral development bank GS</v>
      </c>
      <c r="G1450" s="881"/>
      <c r="H1450" s="881"/>
      <c r="I1450" s="881"/>
      <c r="J1450" s="881"/>
      <c r="K1450" s="881"/>
      <c r="L1450" s="882"/>
      <c r="M1450" s="400">
        <f t="shared" si="612"/>
        <v>0</v>
      </c>
      <c r="N1450" s="411">
        <f>M1450*(1-'Appx 1. Ref Rates'!$E16)+N674*(1-'Appx 1. Ref Rates'!$E16)</f>
        <v>0</v>
      </c>
      <c r="O1450" s="414">
        <f>O674*(1-'Appx 1. Ref Rates'!$E16)</f>
        <v>0</v>
      </c>
      <c r="P1450" s="414">
        <f>P674*(1-'Appx 1. Ref Rates'!$E16)</f>
        <v>0</v>
      </c>
      <c r="Q1450" s="415">
        <f>Q674*(1-'Appx 1. Ref Rates'!$E16)</f>
        <v>0</v>
      </c>
      <c r="R1450" s="411">
        <f>R674*(1-'Appx 1. Ref Rates'!$E16)</f>
        <v>0</v>
      </c>
      <c r="S1450" s="413">
        <f>S674*(1-'Appx 1. Ref Rates'!$E16)</f>
        <v>0</v>
      </c>
      <c r="T1450" s="413">
        <f>T674*(1-'Appx 1. Ref Rates'!$E16)</f>
        <v>0</v>
      </c>
      <c r="U1450" s="413">
        <f>U674*(1-'Appx 1. Ref Rates'!$E16)</f>
        <v>0</v>
      </c>
      <c r="V1450" s="413">
        <f>V674*(1-'Appx 1. Ref Rates'!$E16)</f>
        <v>0</v>
      </c>
      <c r="W1450" s="413">
        <f>W674*(1-'Appx 1. Ref Rates'!$E16)</f>
        <v>0</v>
      </c>
      <c r="X1450" s="414">
        <f>X674*(1-'Appx 1. Ref Rates'!$E16)</f>
        <v>0</v>
      </c>
      <c r="Y1450" s="413">
        <f>Y674*(1-'Appx 1. Ref Rates'!$E16)</f>
        <v>0</v>
      </c>
      <c r="Z1450" s="413">
        <f>Z674*(1-'Appx 1. Ref Rates'!$E16)</f>
        <v>0</v>
      </c>
      <c r="AA1450" s="413">
        <f>AA674*(1-'Appx 1. Ref Rates'!$E16)</f>
        <v>0</v>
      </c>
      <c r="AB1450" s="413">
        <f>AB674*(1-'Appx 1. Ref Rates'!$E16)</f>
        <v>0</v>
      </c>
      <c r="AC1450" s="400">
        <f t="shared" si="610"/>
        <v>0</v>
      </c>
      <c r="AD1450" s="1743"/>
      <c r="AE1450" s="1083"/>
      <c r="AF1450" s="856"/>
    </row>
    <row r="1451" spans="1:32" ht="15.75" customHeight="1" outlineLevel="1" x14ac:dyDescent="0.2">
      <c r="A1451" s="11">
        <v>243</v>
      </c>
      <c r="B1451" s="294"/>
      <c r="C1451" s="289"/>
      <c r="D1451" s="259"/>
      <c r="E1451" s="877" t="str">
        <f>'2. CAD NCCF'!E1451:L1451</f>
        <v>Low or not rated GS</v>
      </c>
      <c r="F1451" s="878"/>
      <c r="G1451" s="878"/>
      <c r="H1451" s="878"/>
      <c r="I1451" s="878"/>
      <c r="J1451" s="878"/>
      <c r="K1451" s="878"/>
      <c r="L1451" s="879"/>
      <c r="M1451" s="399">
        <f>SUBTOTAL(9,M1452:M1455)</f>
        <v>0</v>
      </c>
      <c r="N1451" s="402">
        <f t="shared" ref="N1451:AC1451" si="613">SUBTOTAL(9,N1452:N1455)</f>
        <v>0</v>
      </c>
      <c r="O1451" s="406">
        <f t="shared" si="613"/>
        <v>0</v>
      </c>
      <c r="P1451" s="406">
        <f t="shared" si="613"/>
        <v>0</v>
      </c>
      <c r="Q1451" s="407">
        <f t="shared" si="613"/>
        <v>0</v>
      </c>
      <c r="R1451" s="402">
        <f t="shared" si="613"/>
        <v>0</v>
      </c>
      <c r="S1451" s="406">
        <f t="shared" si="613"/>
        <v>0</v>
      </c>
      <c r="T1451" s="405">
        <f t="shared" si="613"/>
        <v>0</v>
      </c>
      <c r="U1451" s="405">
        <f t="shared" si="613"/>
        <v>0</v>
      </c>
      <c r="V1451" s="405">
        <f t="shared" si="613"/>
        <v>0</v>
      </c>
      <c r="W1451" s="405">
        <f t="shared" si="613"/>
        <v>0</v>
      </c>
      <c r="X1451" s="405">
        <f t="shared" si="613"/>
        <v>0</v>
      </c>
      <c r="Y1451" s="405">
        <f t="shared" si="613"/>
        <v>0</v>
      </c>
      <c r="Z1451" s="405">
        <f t="shared" si="613"/>
        <v>0</v>
      </c>
      <c r="AA1451" s="405">
        <f t="shared" si="613"/>
        <v>0</v>
      </c>
      <c r="AB1451" s="403">
        <f t="shared" si="613"/>
        <v>0</v>
      </c>
      <c r="AC1451" s="399">
        <f t="shared" si="613"/>
        <v>0</v>
      </c>
      <c r="AD1451" s="1743"/>
      <c r="AE1451" s="1083"/>
      <c r="AF1451" s="856"/>
    </row>
    <row r="1452" spans="1:32" ht="15" customHeight="1" outlineLevel="1" x14ac:dyDescent="0.2">
      <c r="A1452" s="11">
        <v>244</v>
      </c>
      <c r="B1452" s="294"/>
      <c r="C1452" s="289"/>
      <c r="D1452" s="311"/>
      <c r="E1452" s="311"/>
      <c r="F1452" s="880" t="str">
        <f>'2. CAD NCCF'!F1452:L1452</f>
        <v xml:space="preserve">Sovereigh &amp; central bank GS </v>
      </c>
      <c r="G1452" s="881"/>
      <c r="H1452" s="881"/>
      <c r="I1452" s="881"/>
      <c r="J1452" s="881"/>
      <c r="K1452" s="881"/>
      <c r="L1452" s="882"/>
      <c r="M1452" s="400">
        <f t="shared" ref="M1452:M1455" si="614">M676</f>
        <v>0</v>
      </c>
      <c r="N1452" s="411">
        <f>M1452*(1-'Appx 1. Ref Rates'!$E18)+N676*(1-'Appx 1. Ref Rates'!$E18)</f>
        <v>0</v>
      </c>
      <c r="O1452" s="414">
        <f>O676*(1-'Appx 1. Ref Rates'!$E18)</f>
        <v>0</v>
      </c>
      <c r="P1452" s="414">
        <f>P676*(1-'Appx 1. Ref Rates'!$E18)</f>
        <v>0</v>
      </c>
      <c r="Q1452" s="415">
        <f>Q676*(1-'Appx 1. Ref Rates'!$E18)</f>
        <v>0</v>
      </c>
      <c r="R1452" s="411">
        <f>R676*(1-'Appx 1. Ref Rates'!$E18)</f>
        <v>0</v>
      </c>
      <c r="S1452" s="413">
        <f>S676*(1-'Appx 1. Ref Rates'!$E18)</f>
        <v>0</v>
      </c>
      <c r="T1452" s="413">
        <f>T676*(1-'Appx 1. Ref Rates'!$E18)</f>
        <v>0</v>
      </c>
      <c r="U1452" s="413">
        <f>U676*(1-'Appx 1. Ref Rates'!$E18)</f>
        <v>0</v>
      </c>
      <c r="V1452" s="413">
        <f>V676*(1-'Appx 1. Ref Rates'!$E18)</f>
        <v>0</v>
      </c>
      <c r="W1452" s="413">
        <f>W676*(1-'Appx 1. Ref Rates'!$E18)</f>
        <v>0</v>
      </c>
      <c r="X1452" s="414">
        <f>X676*(1-'Appx 1. Ref Rates'!$E18)</f>
        <v>0</v>
      </c>
      <c r="Y1452" s="413">
        <f>Y676*(1-'Appx 1. Ref Rates'!$E18)</f>
        <v>0</v>
      </c>
      <c r="Z1452" s="413">
        <f>Z676*(1-'Appx 1. Ref Rates'!$E18)</f>
        <v>0</v>
      </c>
      <c r="AA1452" s="413">
        <f>AA676*(1-'Appx 1. Ref Rates'!$E18)</f>
        <v>0</v>
      </c>
      <c r="AB1452" s="413">
        <f>AB676*(1-'Appx 1. Ref Rates'!$E18)</f>
        <v>0</v>
      </c>
      <c r="AC1452" s="400">
        <f t="shared" si="610"/>
        <v>0</v>
      </c>
      <c r="AD1452" s="1743"/>
      <c r="AE1452" s="1083"/>
      <c r="AF1452" s="856"/>
    </row>
    <row r="1453" spans="1:32" ht="15" customHeight="1" outlineLevel="1" x14ac:dyDescent="0.2">
      <c r="A1453" s="11">
        <v>245</v>
      </c>
      <c r="B1453" s="294"/>
      <c r="C1453" s="289"/>
      <c r="D1453" s="260"/>
      <c r="E1453" s="260"/>
      <c r="F1453" s="880" t="str">
        <f>'2. CAD NCCF'!F1453:L1453</f>
        <v>State, provincial &amp; agency GS</v>
      </c>
      <c r="G1453" s="881"/>
      <c r="H1453" s="881"/>
      <c r="I1453" s="881"/>
      <c r="J1453" s="881"/>
      <c r="K1453" s="881"/>
      <c r="L1453" s="882"/>
      <c r="M1453" s="400">
        <f t="shared" si="614"/>
        <v>0</v>
      </c>
      <c r="N1453" s="411">
        <f>M1453*(1-'Appx 1. Ref Rates'!$E19)+N677*(1-'Appx 1. Ref Rates'!$E19)</f>
        <v>0</v>
      </c>
      <c r="O1453" s="414">
        <f>O677*(1-'Appx 1. Ref Rates'!$E19)</f>
        <v>0</v>
      </c>
      <c r="P1453" s="414">
        <f>P677*(1-'Appx 1. Ref Rates'!$E19)</f>
        <v>0</v>
      </c>
      <c r="Q1453" s="415">
        <f>Q677*(1-'Appx 1. Ref Rates'!$E19)</f>
        <v>0</v>
      </c>
      <c r="R1453" s="411">
        <f>R677*(1-'Appx 1. Ref Rates'!$E19)</f>
        <v>0</v>
      </c>
      <c r="S1453" s="413">
        <f>S677*(1-'Appx 1. Ref Rates'!$E19)</f>
        <v>0</v>
      </c>
      <c r="T1453" s="413">
        <f>T677*(1-'Appx 1. Ref Rates'!$E19)</f>
        <v>0</v>
      </c>
      <c r="U1453" s="413">
        <f>U677*(1-'Appx 1. Ref Rates'!$E19)</f>
        <v>0</v>
      </c>
      <c r="V1453" s="413">
        <f>V677*(1-'Appx 1. Ref Rates'!$E19)</f>
        <v>0</v>
      </c>
      <c r="W1453" s="413">
        <f>W677*(1-'Appx 1. Ref Rates'!$E19)</f>
        <v>0</v>
      </c>
      <c r="X1453" s="414">
        <f>X677*(1-'Appx 1. Ref Rates'!$E19)</f>
        <v>0</v>
      </c>
      <c r="Y1453" s="413">
        <f>Y677*(1-'Appx 1. Ref Rates'!$E19)</f>
        <v>0</v>
      </c>
      <c r="Z1453" s="413">
        <f>Z677*(1-'Appx 1. Ref Rates'!$E19)</f>
        <v>0</v>
      </c>
      <c r="AA1453" s="413">
        <f>AA677*(1-'Appx 1. Ref Rates'!$E19)</f>
        <v>0</v>
      </c>
      <c r="AB1453" s="413">
        <f>AB677*(1-'Appx 1. Ref Rates'!$E19)</f>
        <v>0</v>
      </c>
      <c r="AC1453" s="400">
        <f t="shared" si="610"/>
        <v>0</v>
      </c>
      <c r="AD1453" s="1743"/>
      <c r="AE1453" s="1083"/>
      <c r="AF1453" s="856"/>
    </row>
    <row r="1454" spans="1:32" ht="15" customHeight="1" outlineLevel="1" x14ac:dyDescent="0.2">
      <c r="A1454" s="11">
        <v>246</v>
      </c>
      <c r="B1454" s="294"/>
      <c r="C1454" s="289"/>
      <c r="D1454" s="260"/>
      <c r="E1454" s="260"/>
      <c r="F1454" s="880" t="str">
        <f>'2. CAD NCCF'!F1454:L1454</f>
        <v>State municipal GS</v>
      </c>
      <c r="G1454" s="881"/>
      <c r="H1454" s="881"/>
      <c r="I1454" s="881"/>
      <c r="J1454" s="881"/>
      <c r="K1454" s="881"/>
      <c r="L1454" s="882"/>
      <c r="M1454" s="400">
        <f t="shared" si="614"/>
        <v>0</v>
      </c>
      <c r="N1454" s="411">
        <f>M1454*(1-'Appx 1. Ref Rates'!$E20)+N678*(1-'Appx 1. Ref Rates'!$E20)</f>
        <v>0</v>
      </c>
      <c r="O1454" s="414">
        <f>O678*(1-'Appx 1. Ref Rates'!$E20)</f>
        <v>0</v>
      </c>
      <c r="P1454" s="414">
        <f>P678*(1-'Appx 1. Ref Rates'!$E20)</f>
        <v>0</v>
      </c>
      <c r="Q1454" s="415">
        <f>Q678*(1-'Appx 1. Ref Rates'!$E20)</f>
        <v>0</v>
      </c>
      <c r="R1454" s="411">
        <f>R678*(1-'Appx 1. Ref Rates'!$E20)</f>
        <v>0</v>
      </c>
      <c r="S1454" s="413">
        <f>S678*(1-'Appx 1. Ref Rates'!$E20)</f>
        <v>0</v>
      </c>
      <c r="T1454" s="413">
        <f>T678*(1-'Appx 1. Ref Rates'!$E20)</f>
        <v>0</v>
      </c>
      <c r="U1454" s="413">
        <f>U678*(1-'Appx 1. Ref Rates'!$E20)</f>
        <v>0</v>
      </c>
      <c r="V1454" s="413">
        <f>V678*(1-'Appx 1. Ref Rates'!$E20)</f>
        <v>0</v>
      </c>
      <c r="W1454" s="413">
        <f>W678*(1-'Appx 1. Ref Rates'!$E20)</f>
        <v>0</v>
      </c>
      <c r="X1454" s="414">
        <f>X678*(1-'Appx 1. Ref Rates'!$E20)</f>
        <v>0</v>
      </c>
      <c r="Y1454" s="413">
        <f>Y678*(1-'Appx 1. Ref Rates'!$E20)</f>
        <v>0</v>
      </c>
      <c r="Z1454" s="413">
        <f>Z678*(1-'Appx 1. Ref Rates'!$E20)</f>
        <v>0</v>
      </c>
      <c r="AA1454" s="413">
        <f>AA678*(1-'Appx 1. Ref Rates'!$E20)</f>
        <v>0</v>
      </c>
      <c r="AB1454" s="413">
        <f>AB678*(1-'Appx 1. Ref Rates'!$E20)</f>
        <v>0</v>
      </c>
      <c r="AC1454" s="400">
        <f t="shared" si="610"/>
        <v>0</v>
      </c>
      <c r="AD1454" s="1743"/>
      <c r="AE1454" s="1083"/>
      <c r="AF1454" s="856"/>
    </row>
    <row r="1455" spans="1:32" ht="15" customHeight="1" outlineLevel="1" x14ac:dyDescent="0.2">
      <c r="A1455" s="11">
        <v>247</v>
      </c>
      <c r="B1455" s="294"/>
      <c r="C1455" s="289"/>
      <c r="D1455" s="292"/>
      <c r="E1455" s="292"/>
      <c r="F1455" s="880" t="str">
        <f>'2. CAD NCCF'!F1455:L1455</f>
        <v>Supranational and multilateral development bank GS</v>
      </c>
      <c r="G1455" s="881"/>
      <c r="H1455" s="881"/>
      <c r="I1455" s="881"/>
      <c r="J1455" s="881"/>
      <c r="K1455" s="881"/>
      <c r="L1455" s="882"/>
      <c r="M1455" s="400">
        <f t="shared" si="614"/>
        <v>0</v>
      </c>
      <c r="N1455" s="411">
        <f>M1455*(1-'Appx 1. Ref Rates'!$E21)+N679*(1-'Appx 1. Ref Rates'!$E21)</f>
        <v>0</v>
      </c>
      <c r="O1455" s="414">
        <f>O679*(1-'Appx 1. Ref Rates'!$E21)</f>
        <v>0</v>
      </c>
      <c r="P1455" s="414">
        <f>P679*(1-'Appx 1. Ref Rates'!$E21)</f>
        <v>0</v>
      </c>
      <c r="Q1455" s="415">
        <f>Q679*(1-'Appx 1. Ref Rates'!$E21)</f>
        <v>0</v>
      </c>
      <c r="R1455" s="411">
        <f>R679*(1-'Appx 1. Ref Rates'!$E21)</f>
        <v>0</v>
      </c>
      <c r="S1455" s="413">
        <f>S679*(1-'Appx 1. Ref Rates'!$E21)</f>
        <v>0</v>
      </c>
      <c r="T1455" s="413">
        <f>T679*(1-'Appx 1. Ref Rates'!$E21)</f>
        <v>0</v>
      </c>
      <c r="U1455" s="413">
        <f>U679*(1-'Appx 1. Ref Rates'!$E21)</f>
        <v>0</v>
      </c>
      <c r="V1455" s="413">
        <f>V679*(1-'Appx 1. Ref Rates'!$E21)</f>
        <v>0</v>
      </c>
      <c r="W1455" s="413">
        <f>W679*(1-'Appx 1. Ref Rates'!$E21)</f>
        <v>0</v>
      </c>
      <c r="X1455" s="414">
        <f>X679*(1-'Appx 1. Ref Rates'!$E21)</f>
        <v>0</v>
      </c>
      <c r="Y1455" s="413">
        <f>Y679*(1-'Appx 1. Ref Rates'!$E21)</f>
        <v>0</v>
      </c>
      <c r="Z1455" s="413">
        <f>Z679*(1-'Appx 1. Ref Rates'!$E21)</f>
        <v>0</v>
      </c>
      <c r="AA1455" s="413">
        <f>AA679*(1-'Appx 1. Ref Rates'!$E21)</f>
        <v>0</v>
      </c>
      <c r="AB1455" s="413">
        <f>AB679*(1-'Appx 1. Ref Rates'!$E21)</f>
        <v>0</v>
      </c>
      <c r="AC1455" s="400">
        <f t="shared" si="610"/>
        <v>0</v>
      </c>
      <c r="AD1455" s="1744"/>
      <c r="AE1455" s="858"/>
      <c r="AF1455" s="859"/>
    </row>
    <row r="1456" spans="1:32" ht="15" customHeight="1" outlineLevel="1" x14ac:dyDescent="0.2">
      <c r="A1456" s="11">
        <v>129</v>
      </c>
      <c r="B1456" s="294"/>
      <c r="C1456" s="292"/>
      <c r="D1456" s="868" t="str">
        <f>'2. CAD NCCF'!D1456:AF1456</f>
        <v>Mortgage backed securities (MBS)</v>
      </c>
      <c r="E1456" s="869"/>
      <c r="F1456" s="869"/>
      <c r="G1456" s="869"/>
      <c r="H1456" s="869"/>
      <c r="I1456" s="869"/>
      <c r="J1456" s="869"/>
      <c r="K1456" s="869"/>
      <c r="L1456" s="869"/>
      <c r="M1456" s="869"/>
      <c r="N1456" s="869"/>
      <c r="O1456" s="869"/>
      <c r="P1456" s="869"/>
      <c r="Q1456" s="869"/>
      <c r="R1456" s="869"/>
      <c r="S1456" s="869"/>
      <c r="T1456" s="869"/>
      <c r="U1456" s="869"/>
      <c r="V1456" s="869"/>
      <c r="W1456" s="869"/>
      <c r="X1456" s="869"/>
      <c r="Y1456" s="869"/>
      <c r="Z1456" s="869"/>
      <c r="AA1456" s="869"/>
      <c r="AB1456" s="869"/>
      <c r="AC1456" s="869"/>
      <c r="AD1456" s="869"/>
      <c r="AE1456" s="869"/>
      <c r="AF1456" s="870"/>
    </row>
    <row r="1457" spans="1:32" ht="15" customHeight="1" outlineLevel="1" x14ac:dyDescent="0.2">
      <c r="A1457" s="11">
        <v>130</v>
      </c>
      <c r="B1457" s="294"/>
      <c r="C1457" s="292"/>
      <c r="D1457" s="292"/>
      <c r="E1457" s="877" t="str">
        <f>'2. CAD NCCF'!E1457:L1457</f>
        <v>Agency MBS</v>
      </c>
      <c r="F1457" s="878"/>
      <c r="G1457" s="878"/>
      <c r="H1457" s="878"/>
      <c r="I1457" s="878"/>
      <c r="J1457" s="878"/>
      <c r="K1457" s="878"/>
      <c r="L1457" s="879"/>
      <c r="M1457" s="403">
        <f>SUBTOTAL(9,M1458:M1460)</f>
        <v>0</v>
      </c>
      <c r="N1457" s="402">
        <f t="shared" ref="N1457:AC1457" si="615">SUBTOTAL(9,N1458:N1460)</f>
        <v>0</v>
      </c>
      <c r="O1457" s="406">
        <f t="shared" si="615"/>
        <v>0</v>
      </c>
      <c r="P1457" s="406">
        <f t="shared" si="615"/>
        <v>0</v>
      </c>
      <c r="Q1457" s="407">
        <f t="shared" si="615"/>
        <v>0</v>
      </c>
      <c r="R1457" s="402">
        <f t="shared" si="615"/>
        <v>0</v>
      </c>
      <c r="S1457" s="406">
        <f t="shared" si="615"/>
        <v>0</v>
      </c>
      <c r="T1457" s="405">
        <f t="shared" si="615"/>
        <v>0</v>
      </c>
      <c r="U1457" s="405">
        <f t="shared" si="615"/>
        <v>0</v>
      </c>
      <c r="V1457" s="405">
        <f t="shared" si="615"/>
        <v>0</v>
      </c>
      <c r="W1457" s="405">
        <f t="shared" si="615"/>
        <v>0</v>
      </c>
      <c r="X1457" s="405">
        <f t="shared" si="615"/>
        <v>0</v>
      </c>
      <c r="Y1457" s="405">
        <f t="shared" si="615"/>
        <v>0</v>
      </c>
      <c r="Z1457" s="405">
        <f t="shared" si="615"/>
        <v>0</v>
      </c>
      <c r="AA1457" s="405">
        <f t="shared" si="615"/>
        <v>0</v>
      </c>
      <c r="AB1457" s="403">
        <f t="shared" si="615"/>
        <v>0</v>
      </c>
      <c r="AC1457" s="399">
        <f t="shared" si="615"/>
        <v>0</v>
      </c>
      <c r="AD1457" s="1671"/>
      <c r="AE1457" s="1567"/>
      <c r="AF1457" s="1573"/>
    </row>
    <row r="1458" spans="1:32" ht="15" customHeight="1" outlineLevel="1" x14ac:dyDescent="0.2">
      <c r="A1458" s="11">
        <v>131</v>
      </c>
      <c r="B1458" s="294"/>
      <c r="C1458" s="292"/>
      <c r="D1458" s="292"/>
      <c r="E1458" s="293"/>
      <c r="F1458" s="880" t="str">
        <f>'2. CAD NCCF'!F1458:L1458</f>
        <v>Agency MBS, high rated</v>
      </c>
      <c r="G1458" s="881"/>
      <c r="H1458" s="881"/>
      <c r="I1458" s="881"/>
      <c r="J1458" s="881"/>
      <c r="K1458" s="881"/>
      <c r="L1458" s="882"/>
      <c r="M1458" s="400">
        <f t="shared" ref="M1458:M1460" si="616">M682</f>
        <v>0</v>
      </c>
      <c r="N1458" s="411">
        <f>M1458*(1-'Appx 1. Ref Rates'!$E24)+N682*(1-'Appx 1. Ref Rates'!$E24)</f>
        <v>0</v>
      </c>
      <c r="O1458" s="414">
        <f>O682*(1-'Appx 1. Ref Rates'!$E24)</f>
        <v>0</v>
      </c>
      <c r="P1458" s="414">
        <f>P682*(1-'Appx 1. Ref Rates'!$E24)</f>
        <v>0</v>
      </c>
      <c r="Q1458" s="415">
        <f>Q682*(1-'Appx 1. Ref Rates'!$E24)</f>
        <v>0</v>
      </c>
      <c r="R1458" s="411">
        <f>R682*(1-'Appx 1. Ref Rates'!$E24)</f>
        <v>0</v>
      </c>
      <c r="S1458" s="413">
        <f>S682*(1-'Appx 1. Ref Rates'!$E24)</f>
        <v>0</v>
      </c>
      <c r="T1458" s="413">
        <f>T682*(1-'Appx 1. Ref Rates'!$E24)</f>
        <v>0</v>
      </c>
      <c r="U1458" s="413">
        <f>U682*(1-'Appx 1. Ref Rates'!$E24)</f>
        <v>0</v>
      </c>
      <c r="V1458" s="413">
        <f>V682*(1-'Appx 1. Ref Rates'!$E24)</f>
        <v>0</v>
      </c>
      <c r="W1458" s="413">
        <f>W682*(1-'Appx 1. Ref Rates'!$E24)</f>
        <v>0</v>
      </c>
      <c r="X1458" s="414">
        <f>X682*(1-'Appx 1. Ref Rates'!$E24)</f>
        <v>0</v>
      </c>
      <c r="Y1458" s="413">
        <f>Y682*(1-'Appx 1. Ref Rates'!$E24)</f>
        <v>0</v>
      </c>
      <c r="Z1458" s="413">
        <f>Z682*(1-'Appx 1. Ref Rates'!$E24)</f>
        <v>0</v>
      </c>
      <c r="AA1458" s="413">
        <f>AA682*(1-'Appx 1. Ref Rates'!$E24)</f>
        <v>0</v>
      </c>
      <c r="AB1458" s="413">
        <f>AB682*(1-'Appx 1. Ref Rates'!$E24)</f>
        <v>0</v>
      </c>
      <c r="AC1458" s="400">
        <f t="shared" ref="AC1458:AC1460" si="617">AC682</f>
        <v>0</v>
      </c>
      <c r="AD1458" s="1743"/>
      <c r="AE1458" s="1083"/>
      <c r="AF1458" s="856"/>
    </row>
    <row r="1459" spans="1:32" ht="15" customHeight="1" outlineLevel="1" x14ac:dyDescent="0.2">
      <c r="A1459" s="11">
        <v>132</v>
      </c>
      <c r="B1459" s="294"/>
      <c r="C1459" s="292"/>
      <c r="D1459" s="292"/>
      <c r="E1459" s="293"/>
      <c r="F1459" s="880" t="str">
        <f>'2. CAD NCCF'!F1459:L1459</f>
        <v>Agency MBS, medium rated</v>
      </c>
      <c r="G1459" s="881"/>
      <c r="H1459" s="881"/>
      <c r="I1459" s="881"/>
      <c r="J1459" s="881"/>
      <c r="K1459" s="881"/>
      <c r="L1459" s="882"/>
      <c r="M1459" s="400">
        <f t="shared" si="616"/>
        <v>0</v>
      </c>
      <c r="N1459" s="411">
        <f>M1459*(1-'Appx 1. Ref Rates'!$E25)+N683*(1-'Appx 1. Ref Rates'!$E25)</f>
        <v>0</v>
      </c>
      <c r="O1459" s="414">
        <f>O683*(1-'Appx 1. Ref Rates'!$E25)</f>
        <v>0</v>
      </c>
      <c r="P1459" s="414">
        <f>P683*(1-'Appx 1. Ref Rates'!$E25)</f>
        <v>0</v>
      </c>
      <c r="Q1459" s="415">
        <f>Q683*(1-'Appx 1. Ref Rates'!$E25)</f>
        <v>0</v>
      </c>
      <c r="R1459" s="411">
        <f>R683*(1-'Appx 1. Ref Rates'!$E25)</f>
        <v>0</v>
      </c>
      <c r="S1459" s="413">
        <f>S683*(1-'Appx 1. Ref Rates'!$E25)</f>
        <v>0</v>
      </c>
      <c r="T1459" s="413">
        <f>T683*(1-'Appx 1. Ref Rates'!$E25)</f>
        <v>0</v>
      </c>
      <c r="U1459" s="413">
        <f>U683*(1-'Appx 1. Ref Rates'!$E25)</f>
        <v>0</v>
      </c>
      <c r="V1459" s="413">
        <f>V683*(1-'Appx 1. Ref Rates'!$E25)</f>
        <v>0</v>
      </c>
      <c r="W1459" s="413">
        <f>W683*(1-'Appx 1. Ref Rates'!$E25)</f>
        <v>0</v>
      </c>
      <c r="X1459" s="414">
        <f>X683*(1-'Appx 1. Ref Rates'!$E25)</f>
        <v>0</v>
      </c>
      <c r="Y1459" s="413">
        <f>Y683*(1-'Appx 1. Ref Rates'!$E25)</f>
        <v>0</v>
      </c>
      <c r="Z1459" s="413">
        <f>Z683*(1-'Appx 1. Ref Rates'!$E25)</f>
        <v>0</v>
      </c>
      <c r="AA1459" s="413">
        <f>AA683*(1-'Appx 1. Ref Rates'!$E25)</f>
        <v>0</v>
      </c>
      <c r="AB1459" s="413">
        <f>AB683*(1-'Appx 1. Ref Rates'!$E25)</f>
        <v>0</v>
      </c>
      <c r="AC1459" s="400">
        <f t="shared" si="617"/>
        <v>0</v>
      </c>
      <c r="AD1459" s="1743"/>
      <c r="AE1459" s="1083"/>
      <c r="AF1459" s="856"/>
    </row>
    <row r="1460" spans="1:32" ht="15" customHeight="1" outlineLevel="1" x14ac:dyDescent="0.2">
      <c r="A1460" s="11">
        <v>133</v>
      </c>
      <c r="B1460" s="294"/>
      <c r="C1460" s="292"/>
      <c r="D1460" s="292"/>
      <c r="E1460" s="293"/>
      <c r="F1460" s="880" t="str">
        <f>'2. CAD NCCF'!F1460:L1460</f>
        <v>Agency MBS, low or not rated</v>
      </c>
      <c r="G1460" s="881"/>
      <c r="H1460" s="881"/>
      <c r="I1460" s="881"/>
      <c r="J1460" s="881"/>
      <c r="K1460" s="881"/>
      <c r="L1460" s="882"/>
      <c r="M1460" s="400">
        <f t="shared" si="616"/>
        <v>0</v>
      </c>
      <c r="N1460" s="411">
        <f>M1460*(1-'Appx 1. Ref Rates'!$E26)+N684*(1-'Appx 1. Ref Rates'!$E26)</f>
        <v>0</v>
      </c>
      <c r="O1460" s="414">
        <f>O684*(1-'Appx 1. Ref Rates'!$E26)</f>
        <v>0</v>
      </c>
      <c r="P1460" s="414">
        <f>P684*(1-'Appx 1. Ref Rates'!$E26)</f>
        <v>0</v>
      </c>
      <c r="Q1460" s="415">
        <f>Q684*(1-'Appx 1. Ref Rates'!$E26)</f>
        <v>0</v>
      </c>
      <c r="R1460" s="411">
        <f>R684*(1-'Appx 1. Ref Rates'!$E26)</f>
        <v>0</v>
      </c>
      <c r="S1460" s="413">
        <f>S684*(1-'Appx 1. Ref Rates'!$E26)</f>
        <v>0</v>
      </c>
      <c r="T1460" s="413">
        <f>T684*(1-'Appx 1. Ref Rates'!$E26)</f>
        <v>0</v>
      </c>
      <c r="U1460" s="413">
        <f>U684*(1-'Appx 1. Ref Rates'!$E26)</f>
        <v>0</v>
      </c>
      <c r="V1460" s="413">
        <f>V684*(1-'Appx 1. Ref Rates'!$E26)</f>
        <v>0</v>
      </c>
      <c r="W1460" s="413">
        <f>W684*(1-'Appx 1. Ref Rates'!$E26)</f>
        <v>0</v>
      </c>
      <c r="X1460" s="414">
        <f>X684*(1-'Appx 1. Ref Rates'!$E26)</f>
        <v>0</v>
      </c>
      <c r="Y1460" s="413">
        <f>Y684*(1-'Appx 1. Ref Rates'!$E26)</f>
        <v>0</v>
      </c>
      <c r="Z1460" s="413">
        <f>Z684*(1-'Appx 1. Ref Rates'!$E26)</f>
        <v>0</v>
      </c>
      <c r="AA1460" s="413">
        <f>AA684*(1-'Appx 1. Ref Rates'!$E26)</f>
        <v>0</v>
      </c>
      <c r="AB1460" s="413">
        <f>AB684*(1-'Appx 1. Ref Rates'!$E26)</f>
        <v>0</v>
      </c>
      <c r="AC1460" s="400">
        <f t="shared" si="617"/>
        <v>0</v>
      </c>
      <c r="AD1460" s="1743"/>
      <c r="AE1460" s="1083"/>
      <c r="AF1460" s="856"/>
    </row>
    <row r="1461" spans="1:32" ht="15" customHeight="1" outlineLevel="1" x14ac:dyDescent="0.2">
      <c r="A1461" s="11">
        <v>134</v>
      </c>
      <c r="B1461" s="294"/>
      <c r="C1461" s="292"/>
      <c r="D1461" s="292"/>
      <c r="E1461" s="877" t="str">
        <f>'2. CAD NCCF'!E1461:L1461</f>
        <v>Non-agency commercial MBS (CMBS)</v>
      </c>
      <c r="F1461" s="878"/>
      <c r="G1461" s="878"/>
      <c r="H1461" s="878"/>
      <c r="I1461" s="878"/>
      <c r="J1461" s="878"/>
      <c r="K1461" s="878"/>
      <c r="L1461" s="879"/>
      <c r="M1461" s="403">
        <f>SUBTOTAL(9,M1462:M1464)</f>
        <v>0</v>
      </c>
      <c r="N1461" s="402">
        <f t="shared" ref="N1461:AC1461" si="618">SUBTOTAL(9,N1462:N1464)</f>
        <v>0</v>
      </c>
      <c r="O1461" s="406">
        <f t="shared" si="618"/>
        <v>0</v>
      </c>
      <c r="P1461" s="406">
        <f t="shared" si="618"/>
        <v>0</v>
      </c>
      <c r="Q1461" s="407">
        <f t="shared" si="618"/>
        <v>0</v>
      </c>
      <c r="R1461" s="402">
        <f t="shared" si="618"/>
        <v>0</v>
      </c>
      <c r="S1461" s="406">
        <f t="shared" si="618"/>
        <v>0</v>
      </c>
      <c r="T1461" s="405">
        <f t="shared" si="618"/>
        <v>0</v>
      </c>
      <c r="U1461" s="405">
        <f t="shared" si="618"/>
        <v>0</v>
      </c>
      <c r="V1461" s="405">
        <f t="shared" si="618"/>
        <v>0</v>
      </c>
      <c r="W1461" s="405">
        <f t="shared" si="618"/>
        <v>0</v>
      </c>
      <c r="X1461" s="405">
        <f t="shared" si="618"/>
        <v>0</v>
      </c>
      <c r="Y1461" s="405">
        <f t="shared" si="618"/>
        <v>0</v>
      </c>
      <c r="Z1461" s="405">
        <f t="shared" si="618"/>
        <v>0</v>
      </c>
      <c r="AA1461" s="405">
        <f t="shared" si="618"/>
        <v>0</v>
      </c>
      <c r="AB1461" s="403">
        <f t="shared" si="618"/>
        <v>0</v>
      </c>
      <c r="AC1461" s="399">
        <f t="shared" si="618"/>
        <v>0</v>
      </c>
      <c r="AD1461" s="1743"/>
      <c r="AE1461" s="1083"/>
      <c r="AF1461" s="856"/>
    </row>
    <row r="1462" spans="1:32" ht="15" customHeight="1" outlineLevel="1" x14ac:dyDescent="0.2">
      <c r="A1462" s="11">
        <v>135</v>
      </c>
      <c r="B1462" s="294"/>
      <c r="C1462" s="292"/>
      <c r="D1462" s="292"/>
      <c r="E1462" s="293"/>
      <c r="F1462" s="880" t="str">
        <f>'2. CAD NCCF'!F1462:L1462</f>
        <v>Non-agency CMBS, high rated</v>
      </c>
      <c r="G1462" s="881"/>
      <c r="H1462" s="881"/>
      <c r="I1462" s="881"/>
      <c r="J1462" s="881"/>
      <c r="K1462" s="881"/>
      <c r="L1462" s="882"/>
      <c r="M1462" s="400">
        <f t="shared" ref="M1462:M1464" si="619">M686</f>
        <v>0</v>
      </c>
      <c r="N1462" s="411">
        <f>M1462*(1-'Appx 1. Ref Rates'!$E28)+N686*(1-'Appx 1. Ref Rates'!$E28)</f>
        <v>0</v>
      </c>
      <c r="O1462" s="414">
        <f>O686*(1-'Appx 1. Ref Rates'!$E28)</f>
        <v>0</v>
      </c>
      <c r="P1462" s="414">
        <f>P686*(1-'Appx 1. Ref Rates'!$E28)</f>
        <v>0</v>
      </c>
      <c r="Q1462" s="415">
        <f>Q686*(1-'Appx 1. Ref Rates'!$E28)</f>
        <v>0</v>
      </c>
      <c r="R1462" s="411">
        <f>R686*(1-'Appx 1. Ref Rates'!$E28)</f>
        <v>0</v>
      </c>
      <c r="S1462" s="413">
        <f>S686*(1-'Appx 1. Ref Rates'!$E28)</f>
        <v>0</v>
      </c>
      <c r="T1462" s="413">
        <f>T686*(1-'Appx 1. Ref Rates'!$E28)</f>
        <v>0</v>
      </c>
      <c r="U1462" s="413">
        <f>U686*(1-'Appx 1. Ref Rates'!$E28)</f>
        <v>0</v>
      </c>
      <c r="V1462" s="413">
        <f>V686*(1-'Appx 1. Ref Rates'!$E28)</f>
        <v>0</v>
      </c>
      <c r="W1462" s="413">
        <f>W686*(1-'Appx 1. Ref Rates'!$E28)</f>
        <v>0</v>
      </c>
      <c r="X1462" s="414">
        <f>X686*(1-'Appx 1. Ref Rates'!$E28)</f>
        <v>0</v>
      </c>
      <c r="Y1462" s="413">
        <f>Y686*(1-'Appx 1. Ref Rates'!$E28)</f>
        <v>0</v>
      </c>
      <c r="Z1462" s="413">
        <f>Z686*(1-'Appx 1. Ref Rates'!$E28)</f>
        <v>0</v>
      </c>
      <c r="AA1462" s="413">
        <f>AA686*(1-'Appx 1. Ref Rates'!$E28)</f>
        <v>0</v>
      </c>
      <c r="AB1462" s="413">
        <f>AB686*(1-'Appx 1. Ref Rates'!$E28)</f>
        <v>0</v>
      </c>
      <c r="AC1462" s="400">
        <f t="shared" ref="AC1462:AC1464" si="620">AC686</f>
        <v>0</v>
      </c>
      <c r="AD1462" s="1743"/>
      <c r="AE1462" s="1083"/>
      <c r="AF1462" s="856"/>
    </row>
    <row r="1463" spans="1:32" ht="15" customHeight="1" outlineLevel="1" x14ac:dyDescent="0.2">
      <c r="A1463" s="11">
        <v>136</v>
      </c>
      <c r="B1463" s="294"/>
      <c r="C1463" s="292"/>
      <c r="D1463" s="292"/>
      <c r="E1463" s="293"/>
      <c r="F1463" s="880" t="str">
        <f>'2. CAD NCCF'!F1463:L1463</f>
        <v>Non-agency CMBS, medium rated</v>
      </c>
      <c r="G1463" s="881"/>
      <c r="H1463" s="881"/>
      <c r="I1463" s="881"/>
      <c r="J1463" s="881"/>
      <c r="K1463" s="881"/>
      <c r="L1463" s="882"/>
      <c r="M1463" s="400">
        <f t="shared" si="619"/>
        <v>0</v>
      </c>
      <c r="N1463" s="411">
        <f>M1463*(1-'Appx 1. Ref Rates'!$E29)+N687*(1-'Appx 1. Ref Rates'!$E29)</f>
        <v>0</v>
      </c>
      <c r="O1463" s="414">
        <f>O687*(1-'Appx 1. Ref Rates'!$E29)</f>
        <v>0</v>
      </c>
      <c r="P1463" s="414">
        <f>P687*(1-'Appx 1. Ref Rates'!$E29)</f>
        <v>0</v>
      </c>
      <c r="Q1463" s="415">
        <f>Q687*(1-'Appx 1. Ref Rates'!$E29)</f>
        <v>0</v>
      </c>
      <c r="R1463" s="411">
        <f>R687*(1-'Appx 1. Ref Rates'!$E29)</f>
        <v>0</v>
      </c>
      <c r="S1463" s="413">
        <f>S687*(1-'Appx 1. Ref Rates'!$E29)</f>
        <v>0</v>
      </c>
      <c r="T1463" s="413">
        <f>T687*(1-'Appx 1. Ref Rates'!$E29)</f>
        <v>0</v>
      </c>
      <c r="U1463" s="413">
        <f>U687*(1-'Appx 1. Ref Rates'!$E29)</f>
        <v>0</v>
      </c>
      <c r="V1463" s="413">
        <f>V687*(1-'Appx 1. Ref Rates'!$E29)</f>
        <v>0</v>
      </c>
      <c r="W1463" s="413">
        <f>W687*(1-'Appx 1. Ref Rates'!$E29)</f>
        <v>0</v>
      </c>
      <c r="X1463" s="414">
        <f>X687*(1-'Appx 1. Ref Rates'!$E29)</f>
        <v>0</v>
      </c>
      <c r="Y1463" s="413">
        <f>Y687*(1-'Appx 1. Ref Rates'!$E29)</f>
        <v>0</v>
      </c>
      <c r="Z1463" s="413">
        <f>Z687*(1-'Appx 1. Ref Rates'!$E29)</f>
        <v>0</v>
      </c>
      <c r="AA1463" s="413">
        <f>AA687*(1-'Appx 1. Ref Rates'!$E29)</f>
        <v>0</v>
      </c>
      <c r="AB1463" s="413">
        <f>AB687*(1-'Appx 1. Ref Rates'!$E29)</f>
        <v>0</v>
      </c>
      <c r="AC1463" s="400">
        <f t="shared" si="620"/>
        <v>0</v>
      </c>
      <c r="AD1463" s="1743"/>
      <c r="AE1463" s="1083"/>
      <c r="AF1463" s="856"/>
    </row>
    <row r="1464" spans="1:32" ht="15" customHeight="1" outlineLevel="1" x14ac:dyDescent="0.2">
      <c r="A1464" s="11">
        <v>137</v>
      </c>
      <c r="B1464" s="294"/>
      <c r="C1464" s="292"/>
      <c r="D1464" s="292"/>
      <c r="E1464" s="293"/>
      <c r="F1464" s="880" t="str">
        <f>'2. CAD NCCF'!F1464:L1464</f>
        <v>Non-agency CMBS, low or not rated</v>
      </c>
      <c r="G1464" s="881"/>
      <c r="H1464" s="881"/>
      <c r="I1464" s="881"/>
      <c r="J1464" s="881"/>
      <c r="K1464" s="881"/>
      <c r="L1464" s="882"/>
      <c r="M1464" s="400">
        <f t="shared" si="619"/>
        <v>0</v>
      </c>
      <c r="N1464" s="411">
        <f>M1464*(1-'Appx 1. Ref Rates'!$E30)+N688*(1-'Appx 1. Ref Rates'!$E30)</f>
        <v>0</v>
      </c>
      <c r="O1464" s="414">
        <f>O688*(1-'Appx 1. Ref Rates'!$E30)</f>
        <v>0</v>
      </c>
      <c r="P1464" s="414">
        <f>P688*(1-'Appx 1. Ref Rates'!$E30)</f>
        <v>0</v>
      </c>
      <c r="Q1464" s="415">
        <f>Q688*(1-'Appx 1. Ref Rates'!$E30)</f>
        <v>0</v>
      </c>
      <c r="R1464" s="411">
        <f>R688*(1-'Appx 1. Ref Rates'!$E30)</f>
        <v>0</v>
      </c>
      <c r="S1464" s="413">
        <f>S688*(1-'Appx 1. Ref Rates'!$E30)</f>
        <v>0</v>
      </c>
      <c r="T1464" s="413">
        <f>T688*(1-'Appx 1. Ref Rates'!$E30)</f>
        <v>0</v>
      </c>
      <c r="U1464" s="413">
        <f>U688*(1-'Appx 1. Ref Rates'!$E30)</f>
        <v>0</v>
      </c>
      <c r="V1464" s="413">
        <f>V688*(1-'Appx 1. Ref Rates'!$E30)</f>
        <v>0</v>
      </c>
      <c r="W1464" s="413">
        <f>W688*(1-'Appx 1. Ref Rates'!$E30)</f>
        <v>0</v>
      </c>
      <c r="X1464" s="414">
        <f>X688*(1-'Appx 1. Ref Rates'!$E30)</f>
        <v>0</v>
      </c>
      <c r="Y1464" s="413">
        <f>Y688*(1-'Appx 1. Ref Rates'!$E30)</f>
        <v>0</v>
      </c>
      <c r="Z1464" s="413">
        <f>Z688*(1-'Appx 1. Ref Rates'!$E30)</f>
        <v>0</v>
      </c>
      <c r="AA1464" s="413">
        <f>AA688*(1-'Appx 1. Ref Rates'!$E30)</f>
        <v>0</v>
      </c>
      <c r="AB1464" s="413">
        <f>AB688*(1-'Appx 1. Ref Rates'!$E30)</f>
        <v>0</v>
      </c>
      <c r="AC1464" s="400">
        <f t="shared" si="620"/>
        <v>0</v>
      </c>
      <c r="AD1464" s="1743"/>
      <c r="AE1464" s="1083"/>
      <c r="AF1464" s="856"/>
    </row>
    <row r="1465" spans="1:32" ht="15" customHeight="1" outlineLevel="1" x14ac:dyDescent="0.2">
      <c r="A1465" s="11">
        <v>138</v>
      </c>
      <c r="B1465" s="294"/>
      <c r="C1465" s="292"/>
      <c r="D1465" s="292"/>
      <c r="E1465" s="877" t="str">
        <f>'2. CAD NCCF'!E1465:L1465</f>
        <v>Non-agency residential MBS (RMBS)</v>
      </c>
      <c r="F1465" s="878"/>
      <c r="G1465" s="878"/>
      <c r="H1465" s="878"/>
      <c r="I1465" s="878"/>
      <c r="J1465" s="878"/>
      <c r="K1465" s="878"/>
      <c r="L1465" s="879"/>
      <c r="M1465" s="403">
        <f>SUBTOTAL(9,M1466:M1468)</f>
        <v>0</v>
      </c>
      <c r="N1465" s="402">
        <f t="shared" ref="N1465:AC1465" si="621">SUBTOTAL(9,N1466:N1468)</f>
        <v>0</v>
      </c>
      <c r="O1465" s="406">
        <f t="shared" si="621"/>
        <v>0</v>
      </c>
      <c r="P1465" s="406">
        <f t="shared" si="621"/>
        <v>0</v>
      </c>
      <c r="Q1465" s="407">
        <f t="shared" si="621"/>
        <v>0</v>
      </c>
      <c r="R1465" s="402">
        <f t="shared" si="621"/>
        <v>0</v>
      </c>
      <c r="S1465" s="406">
        <f t="shared" si="621"/>
        <v>0</v>
      </c>
      <c r="T1465" s="405">
        <f t="shared" si="621"/>
        <v>0</v>
      </c>
      <c r="U1465" s="405">
        <f t="shared" si="621"/>
        <v>0</v>
      </c>
      <c r="V1465" s="405">
        <f t="shared" si="621"/>
        <v>0</v>
      </c>
      <c r="W1465" s="405">
        <f t="shared" si="621"/>
        <v>0</v>
      </c>
      <c r="X1465" s="405">
        <f t="shared" si="621"/>
        <v>0</v>
      </c>
      <c r="Y1465" s="405">
        <f t="shared" si="621"/>
        <v>0</v>
      </c>
      <c r="Z1465" s="405">
        <f t="shared" si="621"/>
        <v>0</v>
      </c>
      <c r="AA1465" s="405">
        <f t="shared" si="621"/>
        <v>0</v>
      </c>
      <c r="AB1465" s="403">
        <f t="shared" si="621"/>
        <v>0</v>
      </c>
      <c r="AC1465" s="399">
        <f t="shared" si="621"/>
        <v>0</v>
      </c>
      <c r="AD1465" s="1743"/>
      <c r="AE1465" s="1083"/>
      <c r="AF1465" s="856"/>
    </row>
    <row r="1466" spans="1:32" ht="15" customHeight="1" outlineLevel="1" x14ac:dyDescent="0.2">
      <c r="A1466" s="11">
        <v>139</v>
      </c>
      <c r="B1466" s="294"/>
      <c r="C1466" s="292"/>
      <c r="D1466" s="292"/>
      <c r="E1466" s="293"/>
      <c r="F1466" s="880" t="str">
        <f>'2. CAD NCCF'!F1466:L1466</f>
        <v>Non-agency RMBS, high rated</v>
      </c>
      <c r="G1466" s="881"/>
      <c r="H1466" s="881"/>
      <c r="I1466" s="881"/>
      <c r="J1466" s="881"/>
      <c r="K1466" s="881"/>
      <c r="L1466" s="882"/>
      <c r="M1466" s="400">
        <f t="shared" ref="M1466:M1468" si="622">M690</f>
        <v>0</v>
      </c>
      <c r="N1466" s="411">
        <f>M1466*(1-'Appx 1. Ref Rates'!$E32)+N690*(1-'Appx 1. Ref Rates'!$E32)</f>
        <v>0</v>
      </c>
      <c r="O1466" s="414">
        <f>O690*(1-'Appx 1. Ref Rates'!$E32)</f>
        <v>0</v>
      </c>
      <c r="P1466" s="414">
        <f>P690*(1-'Appx 1. Ref Rates'!$E32)</f>
        <v>0</v>
      </c>
      <c r="Q1466" s="415">
        <f>Q690*(1-'Appx 1. Ref Rates'!$E32)</f>
        <v>0</v>
      </c>
      <c r="R1466" s="411">
        <f>R690*(1-'Appx 1. Ref Rates'!$E32)</f>
        <v>0</v>
      </c>
      <c r="S1466" s="413">
        <f>S690*(1-'Appx 1. Ref Rates'!$E32)</f>
        <v>0</v>
      </c>
      <c r="T1466" s="413">
        <f>T690*(1-'Appx 1. Ref Rates'!$E32)</f>
        <v>0</v>
      </c>
      <c r="U1466" s="413">
        <f>U690*(1-'Appx 1. Ref Rates'!$E32)</f>
        <v>0</v>
      </c>
      <c r="V1466" s="413">
        <f>V690*(1-'Appx 1. Ref Rates'!$E32)</f>
        <v>0</v>
      </c>
      <c r="W1466" s="413">
        <f>W690*(1-'Appx 1. Ref Rates'!$E32)</f>
        <v>0</v>
      </c>
      <c r="X1466" s="414">
        <f>X690*(1-'Appx 1. Ref Rates'!$E32)</f>
        <v>0</v>
      </c>
      <c r="Y1466" s="413">
        <f>Y690*(1-'Appx 1. Ref Rates'!$E32)</f>
        <v>0</v>
      </c>
      <c r="Z1466" s="413">
        <f>Z690*(1-'Appx 1. Ref Rates'!$E32)</f>
        <v>0</v>
      </c>
      <c r="AA1466" s="413">
        <f>AA690*(1-'Appx 1. Ref Rates'!$E32)</f>
        <v>0</v>
      </c>
      <c r="AB1466" s="413">
        <f>AB690*(1-'Appx 1. Ref Rates'!$E32)</f>
        <v>0</v>
      </c>
      <c r="AC1466" s="400">
        <f t="shared" ref="AC1466:AC1468" si="623">AC690</f>
        <v>0</v>
      </c>
      <c r="AD1466" s="1743"/>
      <c r="AE1466" s="1083"/>
      <c r="AF1466" s="856"/>
    </row>
    <row r="1467" spans="1:32" ht="15" customHeight="1" outlineLevel="1" x14ac:dyDescent="0.2">
      <c r="A1467" s="11">
        <v>140</v>
      </c>
      <c r="B1467" s="294"/>
      <c r="C1467" s="292"/>
      <c r="D1467" s="292"/>
      <c r="E1467" s="293"/>
      <c r="F1467" s="880" t="str">
        <f>'2. CAD NCCF'!F1467:L1467</f>
        <v>Non-agency RMBS, medium rated</v>
      </c>
      <c r="G1467" s="881"/>
      <c r="H1467" s="881"/>
      <c r="I1467" s="881"/>
      <c r="J1467" s="881"/>
      <c r="K1467" s="881"/>
      <c r="L1467" s="882"/>
      <c r="M1467" s="400">
        <f t="shared" si="622"/>
        <v>0</v>
      </c>
      <c r="N1467" s="411">
        <f>M1467*(1-'Appx 1. Ref Rates'!$E33)+N691*(1-'Appx 1. Ref Rates'!$E33)</f>
        <v>0</v>
      </c>
      <c r="O1467" s="414">
        <f>O691*(1-'Appx 1. Ref Rates'!$E33)</f>
        <v>0</v>
      </c>
      <c r="P1467" s="414">
        <f>P691*(1-'Appx 1. Ref Rates'!$E33)</f>
        <v>0</v>
      </c>
      <c r="Q1467" s="415">
        <f>Q691*(1-'Appx 1. Ref Rates'!$E33)</f>
        <v>0</v>
      </c>
      <c r="R1467" s="411">
        <f>R691*(1-'Appx 1. Ref Rates'!$E33)</f>
        <v>0</v>
      </c>
      <c r="S1467" s="413">
        <f>S691*(1-'Appx 1. Ref Rates'!$E33)</f>
        <v>0</v>
      </c>
      <c r="T1467" s="413">
        <f>T691*(1-'Appx 1. Ref Rates'!$E33)</f>
        <v>0</v>
      </c>
      <c r="U1467" s="413">
        <f>U691*(1-'Appx 1. Ref Rates'!$E33)</f>
        <v>0</v>
      </c>
      <c r="V1467" s="413">
        <f>V691*(1-'Appx 1. Ref Rates'!$E33)</f>
        <v>0</v>
      </c>
      <c r="W1467" s="413">
        <f>W691*(1-'Appx 1. Ref Rates'!$E33)</f>
        <v>0</v>
      </c>
      <c r="X1467" s="414">
        <f>X691*(1-'Appx 1. Ref Rates'!$E33)</f>
        <v>0</v>
      </c>
      <c r="Y1467" s="413">
        <f>Y691*(1-'Appx 1. Ref Rates'!$E33)</f>
        <v>0</v>
      </c>
      <c r="Z1467" s="413">
        <f>Z691*(1-'Appx 1. Ref Rates'!$E33)</f>
        <v>0</v>
      </c>
      <c r="AA1467" s="413">
        <f>AA691*(1-'Appx 1. Ref Rates'!$E33)</f>
        <v>0</v>
      </c>
      <c r="AB1467" s="413">
        <f>AB691*(1-'Appx 1. Ref Rates'!$E33)</f>
        <v>0</v>
      </c>
      <c r="AC1467" s="400">
        <f t="shared" si="623"/>
        <v>0</v>
      </c>
      <c r="AD1467" s="1743"/>
      <c r="AE1467" s="1083"/>
      <c r="AF1467" s="856"/>
    </row>
    <row r="1468" spans="1:32" ht="15" customHeight="1" outlineLevel="1" x14ac:dyDescent="0.2">
      <c r="A1468" s="11">
        <v>141</v>
      </c>
      <c r="B1468" s="294"/>
      <c r="C1468" s="292"/>
      <c r="D1468" s="292"/>
      <c r="E1468" s="293"/>
      <c r="F1468" s="880" t="str">
        <f>'2. CAD NCCF'!F1468:L1468</f>
        <v>Non-agency RMBS, low or not rated</v>
      </c>
      <c r="G1468" s="881"/>
      <c r="H1468" s="881"/>
      <c r="I1468" s="881"/>
      <c r="J1468" s="881"/>
      <c r="K1468" s="881"/>
      <c r="L1468" s="882"/>
      <c r="M1468" s="400">
        <f t="shared" si="622"/>
        <v>0</v>
      </c>
      <c r="N1468" s="411">
        <f>M1468*(1-'Appx 1. Ref Rates'!$E34)+N692*(1-'Appx 1. Ref Rates'!$E34)</f>
        <v>0</v>
      </c>
      <c r="O1468" s="414">
        <f>O692*(1-'Appx 1. Ref Rates'!$E34)</f>
        <v>0</v>
      </c>
      <c r="P1468" s="414">
        <f>P692*(1-'Appx 1. Ref Rates'!$E34)</f>
        <v>0</v>
      </c>
      <c r="Q1468" s="415">
        <f>Q692*(1-'Appx 1. Ref Rates'!$E34)</f>
        <v>0</v>
      </c>
      <c r="R1468" s="411">
        <f>R692*(1-'Appx 1. Ref Rates'!$E34)</f>
        <v>0</v>
      </c>
      <c r="S1468" s="413">
        <f>S692*(1-'Appx 1. Ref Rates'!$E34)</f>
        <v>0</v>
      </c>
      <c r="T1468" s="413">
        <f>T692*(1-'Appx 1. Ref Rates'!$E34)</f>
        <v>0</v>
      </c>
      <c r="U1468" s="413">
        <f>U692*(1-'Appx 1. Ref Rates'!$E34)</f>
        <v>0</v>
      </c>
      <c r="V1468" s="413">
        <f>V692*(1-'Appx 1. Ref Rates'!$E34)</f>
        <v>0</v>
      </c>
      <c r="W1468" s="413">
        <f>W692*(1-'Appx 1. Ref Rates'!$E34)</f>
        <v>0</v>
      </c>
      <c r="X1468" s="414">
        <f>X692*(1-'Appx 1. Ref Rates'!$E34)</f>
        <v>0</v>
      </c>
      <c r="Y1468" s="413">
        <f>Y692*(1-'Appx 1. Ref Rates'!$E34)</f>
        <v>0</v>
      </c>
      <c r="Z1468" s="413">
        <f>Z692*(1-'Appx 1. Ref Rates'!$E34)</f>
        <v>0</v>
      </c>
      <c r="AA1468" s="413">
        <f>AA692*(1-'Appx 1. Ref Rates'!$E34)</f>
        <v>0</v>
      </c>
      <c r="AB1468" s="413">
        <f>AB692*(1-'Appx 1. Ref Rates'!$E34)</f>
        <v>0</v>
      </c>
      <c r="AC1468" s="400">
        <f t="shared" si="623"/>
        <v>0</v>
      </c>
      <c r="AD1468" s="1744"/>
      <c r="AE1468" s="858"/>
      <c r="AF1468" s="859"/>
    </row>
    <row r="1469" spans="1:32" ht="15" customHeight="1" outlineLevel="1" x14ac:dyDescent="0.2">
      <c r="A1469" s="11">
        <v>142</v>
      </c>
      <c r="B1469" s="294"/>
      <c r="C1469" s="292"/>
      <c r="D1469" s="868" t="str">
        <f>'2. CAD NCCF'!D1469:AF1469</f>
        <v>Corporate bonds and paper (CBP)</v>
      </c>
      <c r="E1469" s="869"/>
      <c r="F1469" s="869"/>
      <c r="G1469" s="869"/>
      <c r="H1469" s="869"/>
      <c r="I1469" s="869"/>
      <c r="J1469" s="869"/>
      <c r="K1469" s="869"/>
      <c r="L1469" s="869"/>
      <c r="M1469" s="869"/>
      <c r="N1469" s="869"/>
      <c r="O1469" s="869"/>
      <c r="P1469" s="869"/>
      <c r="Q1469" s="869"/>
      <c r="R1469" s="869"/>
      <c r="S1469" s="869"/>
      <c r="T1469" s="869"/>
      <c r="U1469" s="869"/>
      <c r="V1469" s="869"/>
      <c r="W1469" s="869"/>
      <c r="X1469" s="869"/>
      <c r="Y1469" s="869"/>
      <c r="Z1469" s="869"/>
      <c r="AA1469" s="869"/>
      <c r="AB1469" s="869"/>
      <c r="AC1469" s="869"/>
      <c r="AD1469" s="869"/>
      <c r="AE1469" s="869"/>
      <c r="AF1469" s="870"/>
    </row>
    <row r="1470" spans="1:32" ht="15" customHeight="1" outlineLevel="1" x14ac:dyDescent="0.2">
      <c r="A1470" s="11">
        <v>143</v>
      </c>
      <c r="B1470" s="294"/>
      <c r="C1470" s="292"/>
      <c r="D1470" s="292"/>
      <c r="E1470" s="933" t="str">
        <f>'2. CAD NCCF'!E1470:L1470</f>
        <v>Non-FI issued CBP, high rated</v>
      </c>
      <c r="F1470" s="934"/>
      <c r="G1470" s="934"/>
      <c r="H1470" s="934"/>
      <c r="I1470" s="934"/>
      <c r="J1470" s="934"/>
      <c r="K1470" s="934"/>
      <c r="L1470" s="935"/>
      <c r="M1470" s="399">
        <f>SUBTOTAL(9,M1471:M1472)</f>
        <v>0</v>
      </c>
      <c r="N1470" s="402">
        <f t="shared" ref="N1470:AC1470" si="624">SUBTOTAL(9,N1471:N1472)</f>
        <v>0</v>
      </c>
      <c r="O1470" s="406">
        <f t="shared" si="624"/>
        <v>0</v>
      </c>
      <c r="P1470" s="406">
        <f t="shared" si="624"/>
        <v>0</v>
      </c>
      <c r="Q1470" s="407">
        <f t="shared" si="624"/>
        <v>0</v>
      </c>
      <c r="R1470" s="402">
        <f t="shared" si="624"/>
        <v>0</v>
      </c>
      <c r="S1470" s="406">
        <f t="shared" si="624"/>
        <v>0</v>
      </c>
      <c r="T1470" s="405">
        <f t="shared" si="624"/>
        <v>0</v>
      </c>
      <c r="U1470" s="405">
        <f t="shared" si="624"/>
        <v>0</v>
      </c>
      <c r="V1470" s="405">
        <f t="shared" si="624"/>
        <v>0</v>
      </c>
      <c r="W1470" s="405">
        <f t="shared" si="624"/>
        <v>0</v>
      </c>
      <c r="X1470" s="405">
        <f t="shared" si="624"/>
        <v>0</v>
      </c>
      <c r="Y1470" s="405">
        <f t="shared" si="624"/>
        <v>0</v>
      </c>
      <c r="Z1470" s="405">
        <f t="shared" si="624"/>
        <v>0</v>
      </c>
      <c r="AA1470" s="405">
        <f t="shared" si="624"/>
        <v>0</v>
      </c>
      <c r="AB1470" s="403">
        <f t="shared" si="624"/>
        <v>0</v>
      </c>
      <c r="AC1470" s="399">
        <f t="shared" si="624"/>
        <v>0</v>
      </c>
      <c r="AD1470" s="1671"/>
      <c r="AE1470" s="1567"/>
      <c r="AF1470" s="1573"/>
    </row>
    <row r="1471" spans="1:32" ht="15" customHeight="1" outlineLevel="1" x14ac:dyDescent="0.2">
      <c r="A1471" s="11">
        <v>144</v>
      </c>
      <c r="B1471" s="294"/>
      <c r="C1471" s="292"/>
      <c r="D1471" s="292"/>
      <c r="E1471" s="293"/>
      <c r="F1471" s="880" t="str">
        <f>'2. CAD NCCF'!F1471:L1471</f>
        <v>Non-FI issued unsecured bond and paper, high rated</v>
      </c>
      <c r="G1471" s="881"/>
      <c r="H1471" s="881"/>
      <c r="I1471" s="881"/>
      <c r="J1471" s="881"/>
      <c r="K1471" s="881"/>
      <c r="L1471" s="882"/>
      <c r="M1471" s="400">
        <f t="shared" ref="M1471:M1472" si="625">M695</f>
        <v>0</v>
      </c>
      <c r="N1471" s="411">
        <f>M1471*(1-'Appx 1. Ref Rates'!$E37)+N695*(1-'Appx 1. Ref Rates'!$E37)</f>
        <v>0</v>
      </c>
      <c r="O1471" s="414">
        <f>O695*(1-'Appx 1. Ref Rates'!$E37)</f>
        <v>0</v>
      </c>
      <c r="P1471" s="414">
        <f>P695*(1-'Appx 1. Ref Rates'!$E37)</f>
        <v>0</v>
      </c>
      <c r="Q1471" s="415">
        <f>Q695*(1-'Appx 1. Ref Rates'!$E37)</f>
        <v>0</v>
      </c>
      <c r="R1471" s="411">
        <f>R695*(1-'Appx 1. Ref Rates'!$E37)</f>
        <v>0</v>
      </c>
      <c r="S1471" s="413">
        <f>S695*(1-'Appx 1. Ref Rates'!$E37)</f>
        <v>0</v>
      </c>
      <c r="T1471" s="413">
        <f>T695*(1-'Appx 1. Ref Rates'!$E37)</f>
        <v>0</v>
      </c>
      <c r="U1471" s="413">
        <f>U695*(1-'Appx 1. Ref Rates'!$E37)</f>
        <v>0</v>
      </c>
      <c r="V1471" s="413">
        <f>V695*(1-'Appx 1. Ref Rates'!$E37)</f>
        <v>0</v>
      </c>
      <c r="W1471" s="413">
        <f>W695*(1-'Appx 1. Ref Rates'!$E37)</f>
        <v>0</v>
      </c>
      <c r="X1471" s="414">
        <f>X695*(1-'Appx 1. Ref Rates'!$E37)</f>
        <v>0</v>
      </c>
      <c r="Y1471" s="413">
        <f>Y695*(1-'Appx 1. Ref Rates'!$E37)</f>
        <v>0</v>
      </c>
      <c r="Z1471" s="413">
        <f>Z695*(1-'Appx 1. Ref Rates'!$E37)</f>
        <v>0</v>
      </c>
      <c r="AA1471" s="413">
        <f>AA695*(1-'Appx 1. Ref Rates'!$E37)</f>
        <v>0</v>
      </c>
      <c r="AB1471" s="413">
        <f>AB695*(1-'Appx 1. Ref Rates'!$E37)</f>
        <v>0</v>
      </c>
      <c r="AC1471" s="400">
        <f t="shared" ref="AC1471:AC1472" si="626">AC695</f>
        <v>0</v>
      </c>
      <c r="AD1471" s="1743"/>
      <c r="AE1471" s="1083"/>
      <c r="AF1471" s="856"/>
    </row>
    <row r="1472" spans="1:32" ht="15" customHeight="1" outlineLevel="1" x14ac:dyDescent="0.2">
      <c r="A1472" s="11">
        <v>145</v>
      </c>
      <c r="B1472" s="294"/>
      <c r="C1472" s="292"/>
      <c r="D1472" s="292"/>
      <c r="E1472" s="293"/>
      <c r="F1472" s="880" t="str">
        <f>'2. CAD NCCF'!F1472:L1472</f>
        <v>Non-FI issued covered bonds, high rated</v>
      </c>
      <c r="G1472" s="881"/>
      <c r="H1472" s="881"/>
      <c r="I1472" s="881"/>
      <c r="J1472" s="881"/>
      <c r="K1472" s="881"/>
      <c r="L1472" s="882"/>
      <c r="M1472" s="400">
        <f t="shared" si="625"/>
        <v>0</v>
      </c>
      <c r="N1472" s="411">
        <f>M1472*(1-'Appx 1. Ref Rates'!$E38)+N696*(1-'Appx 1. Ref Rates'!$E38)</f>
        <v>0</v>
      </c>
      <c r="O1472" s="414">
        <f>O696*(1-'Appx 1. Ref Rates'!$E38)</f>
        <v>0</v>
      </c>
      <c r="P1472" s="414">
        <f>P696*(1-'Appx 1. Ref Rates'!$E38)</f>
        <v>0</v>
      </c>
      <c r="Q1472" s="415">
        <f>Q696*(1-'Appx 1. Ref Rates'!$E38)</f>
        <v>0</v>
      </c>
      <c r="R1472" s="411">
        <f>R696*(1-'Appx 1. Ref Rates'!$E38)</f>
        <v>0</v>
      </c>
      <c r="S1472" s="413">
        <f>S696*(1-'Appx 1. Ref Rates'!$E38)</f>
        <v>0</v>
      </c>
      <c r="T1472" s="413">
        <f>T696*(1-'Appx 1. Ref Rates'!$E38)</f>
        <v>0</v>
      </c>
      <c r="U1472" s="413">
        <f>U696*(1-'Appx 1. Ref Rates'!$E38)</f>
        <v>0</v>
      </c>
      <c r="V1472" s="413">
        <f>V696*(1-'Appx 1. Ref Rates'!$E38)</f>
        <v>0</v>
      </c>
      <c r="W1472" s="413">
        <f>W696*(1-'Appx 1. Ref Rates'!$E38)</f>
        <v>0</v>
      </c>
      <c r="X1472" s="414">
        <f>X696*(1-'Appx 1. Ref Rates'!$E38)</f>
        <v>0</v>
      </c>
      <c r="Y1472" s="413">
        <f>Y696*(1-'Appx 1. Ref Rates'!$E38)</f>
        <v>0</v>
      </c>
      <c r="Z1472" s="413">
        <f>Z696*(1-'Appx 1. Ref Rates'!$E38)</f>
        <v>0</v>
      </c>
      <c r="AA1472" s="413">
        <f>AA696*(1-'Appx 1. Ref Rates'!$E38)</f>
        <v>0</v>
      </c>
      <c r="AB1472" s="413">
        <f>AB696*(1-'Appx 1. Ref Rates'!$E38)</f>
        <v>0</v>
      </c>
      <c r="AC1472" s="400">
        <f t="shared" si="626"/>
        <v>0</v>
      </c>
      <c r="AD1472" s="1743"/>
      <c r="AE1472" s="1083"/>
      <c r="AF1472" s="856"/>
    </row>
    <row r="1473" spans="1:32" ht="15" customHeight="1" outlineLevel="1" x14ac:dyDescent="0.2">
      <c r="A1473" s="11">
        <v>146</v>
      </c>
      <c r="B1473" s="294"/>
      <c r="C1473" s="292"/>
      <c r="D1473" s="292"/>
      <c r="E1473" s="877" t="str">
        <f>'2. CAD NCCF'!E1473:L1473</f>
        <v>FI issued CBP, high rated</v>
      </c>
      <c r="F1473" s="878"/>
      <c r="G1473" s="878"/>
      <c r="H1473" s="878"/>
      <c r="I1473" s="878"/>
      <c r="J1473" s="878"/>
      <c r="K1473" s="878"/>
      <c r="L1473" s="879"/>
      <c r="M1473" s="399">
        <f>SUBTOTAL(9,M1474:M1476)</f>
        <v>0</v>
      </c>
      <c r="N1473" s="402">
        <f t="shared" ref="N1473:AC1473" si="627">SUBTOTAL(9,N1474:N1476)</f>
        <v>0</v>
      </c>
      <c r="O1473" s="406">
        <f t="shared" si="627"/>
        <v>0</v>
      </c>
      <c r="P1473" s="406">
        <f t="shared" si="627"/>
        <v>0</v>
      </c>
      <c r="Q1473" s="407">
        <f t="shared" si="627"/>
        <v>0</v>
      </c>
      <c r="R1473" s="402">
        <f t="shared" si="627"/>
        <v>0</v>
      </c>
      <c r="S1473" s="406">
        <f t="shared" si="627"/>
        <v>0</v>
      </c>
      <c r="T1473" s="405">
        <f t="shared" si="627"/>
        <v>0</v>
      </c>
      <c r="U1473" s="405">
        <f t="shared" si="627"/>
        <v>0</v>
      </c>
      <c r="V1473" s="405">
        <f t="shared" si="627"/>
        <v>0</v>
      </c>
      <c r="W1473" s="405">
        <f t="shared" si="627"/>
        <v>0</v>
      </c>
      <c r="X1473" s="405">
        <f t="shared" si="627"/>
        <v>0</v>
      </c>
      <c r="Y1473" s="405">
        <f t="shared" si="627"/>
        <v>0</v>
      </c>
      <c r="Z1473" s="405">
        <f t="shared" si="627"/>
        <v>0</v>
      </c>
      <c r="AA1473" s="405">
        <f t="shared" si="627"/>
        <v>0</v>
      </c>
      <c r="AB1473" s="403">
        <f t="shared" si="627"/>
        <v>0</v>
      </c>
      <c r="AC1473" s="399">
        <f t="shared" si="627"/>
        <v>0</v>
      </c>
      <c r="AD1473" s="1743"/>
      <c r="AE1473" s="1083"/>
      <c r="AF1473" s="856"/>
    </row>
    <row r="1474" spans="1:32" ht="15" customHeight="1" outlineLevel="1" x14ac:dyDescent="0.2">
      <c r="A1474" s="11">
        <v>147</v>
      </c>
      <c r="B1474" s="294"/>
      <c r="C1474" s="292"/>
      <c r="D1474" s="292"/>
      <c r="E1474" s="293"/>
      <c r="F1474" s="880" t="str">
        <f>'2. CAD NCCF'!F1474:L1474</f>
        <v>FI issued unsecured bonds and paper, high rated</v>
      </c>
      <c r="G1474" s="881"/>
      <c r="H1474" s="881"/>
      <c r="I1474" s="881"/>
      <c r="J1474" s="881"/>
      <c r="K1474" s="881"/>
      <c r="L1474" s="882"/>
      <c r="M1474" s="400">
        <f t="shared" ref="M1474:M1476" si="628">M698</f>
        <v>0</v>
      </c>
      <c r="N1474" s="411">
        <f>M1474*(1-'Appx 1. Ref Rates'!$E40)+N698*(1-'Appx 1. Ref Rates'!$E40)</f>
        <v>0</v>
      </c>
      <c r="O1474" s="414">
        <f>O698*(1-'Appx 1. Ref Rates'!$E40)</f>
        <v>0</v>
      </c>
      <c r="P1474" s="414">
        <f>P698*(1-'Appx 1. Ref Rates'!$E40)</f>
        <v>0</v>
      </c>
      <c r="Q1474" s="415">
        <f>Q698*(1-'Appx 1. Ref Rates'!$E40)</f>
        <v>0</v>
      </c>
      <c r="R1474" s="411">
        <f>R698*(1-'Appx 1. Ref Rates'!$E40)</f>
        <v>0</v>
      </c>
      <c r="S1474" s="413">
        <f>S698*(1-'Appx 1. Ref Rates'!$E40)</f>
        <v>0</v>
      </c>
      <c r="T1474" s="413">
        <f>T698*(1-'Appx 1. Ref Rates'!$E40)</f>
        <v>0</v>
      </c>
      <c r="U1474" s="413">
        <f>U698*(1-'Appx 1. Ref Rates'!$E40)</f>
        <v>0</v>
      </c>
      <c r="V1474" s="413">
        <f>V698*(1-'Appx 1. Ref Rates'!$E40)</f>
        <v>0</v>
      </c>
      <c r="W1474" s="413">
        <f>W698*(1-'Appx 1. Ref Rates'!$E40)</f>
        <v>0</v>
      </c>
      <c r="X1474" s="414">
        <f>X698*(1-'Appx 1. Ref Rates'!$E40)</f>
        <v>0</v>
      </c>
      <c r="Y1474" s="413">
        <f>Y698*(1-'Appx 1. Ref Rates'!$E40)</f>
        <v>0</v>
      </c>
      <c r="Z1474" s="413">
        <f>Z698*(1-'Appx 1. Ref Rates'!$E40)</f>
        <v>0</v>
      </c>
      <c r="AA1474" s="413">
        <f>AA698*(1-'Appx 1. Ref Rates'!$E40)</f>
        <v>0</v>
      </c>
      <c r="AB1474" s="413">
        <f>AB698*(1-'Appx 1. Ref Rates'!$E40)</f>
        <v>0</v>
      </c>
      <c r="AC1474" s="400">
        <f t="shared" ref="AC1474:AC1476" si="629">AC698</f>
        <v>0</v>
      </c>
      <c r="AD1474" s="1743"/>
      <c r="AE1474" s="1083"/>
      <c r="AF1474" s="856"/>
    </row>
    <row r="1475" spans="1:32" ht="15" customHeight="1" outlineLevel="1" x14ac:dyDescent="0.2">
      <c r="A1475" s="11">
        <v>148</v>
      </c>
      <c r="B1475" s="294"/>
      <c r="C1475" s="292"/>
      <c r="D1475" s="292"/>
      <c r="E1475" s="293"/>
      <c r="F1475" s="880" t="str">
        <f>'2. CAD NCCF'!F1475:L1475</f>
        <v>FI issued covered bonds, high rated</v>
      </c>
      <c r="G1475" s="881"/>
      <c r="H1475" s="881"/>
      <c r="I1475" s="881"/>
      <c r="J1475" s="881"/>
      <c r="K1475" s="881"/>
      <c r="L1475" s="882"/>
      <c r="M1475" s="400">
        <f t="shared" si="628"/>
        <v>0</v>
      </c>
      <c r="N1475" s="411">
        <f>M1475*(1-'Appx 1. Ref Rates'!$E41)+N699*(1-'Appx 1. Ref Rates'!$E41)</f>
        <v>0</v>
      </c>
      <c r="O1475" s="414">
        <f>O699*(1-'Appx 1. Ref Rates'!$E41)</f>
        <v>0</v>
      </c>
      <c r="P1475" s="414">
        <f>P699*(1-'Appx 1. Ref Rates'!$E41)</f>
        <v>0</v>
      </c>
      <c r="Q1475" s="415">
        <f>Q699*(1-'Appx 1. Ref Rates'!$E41)</f>
        <v>0</v>
      </c>
      <c r="R1475" s="411">
        <f>R699*(1-'Appx 1. Ref Rates'!$E41)</f>
        <v>0</v>
      </c>
      <c r="S1475" s="413">
        <f>S699*(1-'Appx 1. Ref Rates'!$E41)</f>
        <v>0</v>
      </c>
      <c r="T1475" s="413">
        <f>T699*(1-'Appx 1. Ref Rates'!$E41)</f>
        <v>0</v>
      </c>
      <c r="U1475" s="413">
        <f>U699*(1-'Appx 1. Ref Rates'!$E41)</f>
        <v>0</v>
      </c>
      <c r="V1475" s="413">
        <f>V699*(1-'Appx 1. Ref Rates'!$E41)</f>
        <v>0</v>
      </c>
      <c r="W1475" s="413">
        <f>W699*(1-'Appx 1. Ref Rates'!$E41)</f>
        <v>0</v>
      </c>
      <c r="X1475" s="414">
        <f>X699*(1-'Appx 1. Ref Rates'!$E41)</f>
        <v>0</v>
      </c>
      <c r="Y1475" s="413">
        <f>Y699*(1-'Appx 1. Ref Rates'!$E41)</f>
        <v>0</v>
      </c>
      <c r="Z1475" s="413">
        <f>Z699*(1-'Appx 1. Ref Rates'!$E41)</f>
        <v>0</v>
      </c>
      <c r="AA1475" s="413">
        <f>AA699*(1-'Appx 1. Ref Rates'!$E41)</f>
        <v>0</v>
      </c>
      <c r="AB1475" s="413">
        <f>AB699*(1-'Appx 1. Ref Rates'!$E41)</f>
        <v>0</v>
      </c>
      <c r="AC1475" s="400">
        <f t="shared" si="629"/>
        <v>0</v>
      </c>
      <c r="AD1475" s="1743"/>
      <c r="AE1475" s="1083"/>
      <c r="AF1475" s="856"/>
    </row>
    <row r="1476" spans="1:32" ht="15" customHeight="1" outlineLevel="1" x14ac:dyDescent="0.2">
      <c r="A1476" s="11">
        <v>149</v>
      </c>
      <c r="B1476" s="294"/>
      <c r="C1476" s="292"/>
      <c r="D1476" s="292"/>
      <c r="E1476" s="293"/>
      <c r="F1476" s="880" t="str">
        <f>'2. CAD NCCF'!F1476:L1476</f>
        <v>FI issued jumbo covered bonds, high rated</v>
      </c>
      <c r="G1476" s="881"/>
      <c r="H1476" s="881"/>
      <c r="I1476" s="881"/>
      <c r="J1476" s="881"/>
      <c r="K1476" s="881"/>
      <c r="L1476" s="882"/>
      <c r="M1476" s="400">
        <f t="shared" si="628"/>
        <v>0</v>
      </c>
      <c r="N1476" s="411">
        <f>M1476*(1-'Appx 1. Ref Rates'!$E42)+N700*(1-'Appx 1. Ref Rates'!$E42)</f>
        <v>0</v>
      </c>
      <c r="O1476" s="414">
        <f>O700*(1-'Appx 1. Ref Rates'!$E42)</f>
        <v>0</v>
      </c>
      <c r="P1476" s="414">
        <f>P700*(1-'Appx 1. Ref Rates'!$E42)</f>
        <v>0</v>
      </c>
      <c r="Q1476" s="415">
        <f>Q700*(1-'Appx 1. Ref Rates'!$E42)</f>
        <v>0</v>
      </c>
      <c r="R1476" s="411">
        <f>R700*(1-'Appx 1. Ref Rates'!$E42)</f>
        <v>0</v>
      </c>
      <c r="S1476" s="413">
        <f>S700*(1-'Appx 1. Ref Rates'!$E42)</f>
        <v>0</v>
      </c>
      <c r="T1476" s="413">
        <f>T700*(1-'Appx 1. Ref Rates'!$E42)</f>
        <v>0</v>
      </c>
      <c r="U1476" s="413">
        <f>U700*(1-'Appx 1. Ref Rates'!$E42)</f>
        <v>0</v>
      </c>
      <c r="V1476" s="413">
        <f>V700*(1-'Appx 1. Ref Rates'!$E42)</f>
        <v>0</v>
      </c>
      <c r="W1476" s="413">
        <f>W700*(1-'Appx 1. Ref Rates'!$E42)</f>
        <v>0</v>
      </c>
      <c r="X1476" s="414">
        <f>X700*(1-'Appx 1. Ref Rates'!$E42)</f>
        <v>0</v>
      </c>
      <c r="Y1476" s="413">
        <f>Y700*(1-'Appx 1. Ref Rates'!$E42)</f>
        <v>0</v>
      </c>
      <c r="Z1476" s="413">
        <f>Z700*(1-'Appx 1. Ref Rates'!$E42)</f>
        <v>0</v>
      </c>
      <c r="AA1476" s="413">
        <f>AA700*(1-'Appx 1. Ref Rates'!$E42)</f>
        <v>0</v>
      </c>
      <c r="AB1476" s="413">
        <f>AB700*(1-'Appx 1. Ref Rates'!$E42)</f>
        <v>0</v>
      </c>
      <c r="AC1476" s="400">
        <f t="shared" si="629"/>
        <v>0</v>
      </c>
      <c r="AD1476" s="1743"/>
      <c r="AE1476" s="1083"/>
      <c r="AF1476" s="856"/>
    </row>
    <row r="1477" spans="1:32" ht="15" customHeight="1" outlineLevel="1" x14ac:dyDescent="0.2">
      <c r="A1477" s="11">
        <v>150</v>
      </c>
      <c r="B1477" s="294"/>
      <c r="C1477" s="292"/>
      <c r="D1477" s="292"/>
      <c r="E1477" s="877" t="str">
        <f>'2. CAD NCCF'!E1477:L1477</f>
        <v>Non-FI issued CBP, medium rated</v>
      </c>
      <c r="F1477" s="878"/>
      <c r="G1477" s="878"/>
      <c r="H1477" s="878"/>
      <c r="I1477" s="878"/>
      <c r="J1477" s="878"/>
      <c r="K1477" s="878"/>
      <c r="L1477" s="879"/>
      <c r="M1477" s="399">
        <f>SUBTOTAL(9,M1478:M1479)</f>
        <v>0</v>
      </c>
      <c r="N1477" s="402">
        <f t="shared" ref="N1477:AC1477" si="630">SUBTOTAL(9,N1478:N1479)</f>
        <v>0</v>
      </c>
      <c r="O1477" s="406">
        <f t="shared" si="630"/>
        <v>0</v>
      </c>
      <c r="P1477" s="406">
        <f t="shared" si="630"/>
        <v>0</v>
      </c>
      <c r="Q1477" s="407">
        <f t="shared" si="630"/>
        <v>0</v>
      </c>
      <c r="R1477" s="402">
        <f t="shared" si="630"/>
        <v>0</v>
      </c>
      <c r="S1477" s="406">
        <f t="shared" si="630"/>
        <v>0</v>
      </c>
      <c r="T1477" s="405">
        <f t="shared" si="630"/>
        <v>0</v>
      </c>
      <c r="U1477" s="405">
        <f t="shared" si="630"/>
        <v>0</v>
      </c>
      <c r="V1477" s="405">
        <f t="shared" si="630"/>
        <v>0</v>
      </c>
      <c r="W1477" s="405">
        <f t="shared" si="630"/>
        <v>0</v>
      </c>
      <c r="X1477" s="405">
        <f t="shared" si="630"/>
        <v>0</v>
      </c>
      <c r="Y1477" s="405">
        <f t="shared" si="630"/>
        <v>0</v>
      </c>
      <c r="Z1477" s="405">
        <f t="shared" si="630"/>
        <v>0</v>
      </c>
      <c r="AA1477" s="405">
        <f t="shared" si="630"/>
        <v>0</v>
      </c>
      <c r="AB1477" s="403">
        <f t="shared" si="630"/>
        <v>0</v>
      </c>
      <c r="AC1477" s="399">
        <f t="shared" si="630"/>
        <v>0</v>
      </c>
      <c r="AD1477" s="1743"/>
      <c r="AE1477" s="1083"/>
      <c r="AF1477" s="856"/>
    </row>
    <row r="1478" spans="1:32" ht="15" customHeight="1" outlineLevel="1" x14ac:dyDescent="0.2">
      <c r="A1478" s="11">
        <v>151</v>
      </c>
      <c r="B1478" s="294"/>
      <c r="C1478" s="292"/>
      <c r="D1478" s="292"/>
      <c r="E1478" s="293"/>
      <c r="F1478" s="880" t="str">
        <f>'2. CAD NCCF'!F1478:L1478</f>
        <v>Non-FI issued unsecured bonds and paper, medium rated</v>
      </c>
      <c r="G1478" s="881"/>
      <c r="H1478" s="881"/>
      <c r="I1478" s="881"/>
      <c r="J1478" s="881"/>
      <c r="K1478" s="881"/>
      <c r="L1478" s="882"/>
      <c r="M1478" s="400">
        <f t="shared" ref="M1478:M1479" si="631">M702</f>
        <v>0</v>
      </c>
      <c r="N1478" s="411">
        <f>M1478*(1-'Appx 1. Ref Rates'!$E44)+N702*(1-'Appx 1. Ref Rates'!$E44)</f>
        <v>0</v>
      </c>
      <c r="O1478" s="414">
        <f>O702*(1-'Appx 1. Ref Rates'!$E44)</f>
        <v>0</v>
      </c>
      <c r="P1478" s="414">
        <f>P702*(1-'Appx 1. Ref Rates'!$E44)</f>
        <v>0</v>
      </c>
      <c r="Q1478" s="415">
        <f>Q702*(1-'Appx 1. Ref Rates'!$E44)</f>
        <v>0</v>
      </c>
      <c r="R1478" s="411">
        <f>R702*(1-'Appx 1. Ref Rates'!$E44)</f>
        <v>0</v>
      </c>
      <c r="S1478" s="413">
        <f>S702*(1-'Appx 1. Ref Rates'!$E44)</f>
        <v>0</v>
      </c>
      <c r="T1478" s="413">
        <f>T702*(1-'Appx 1. Ref Rates'!$E44)</f>
        <v>0</v>
      </c>
      <c r="U1478" s="413">
        <f>U702*(1-'Appx 1. Ref Rates'!$E44)</f>
        <v>0</v>
      </c>
      <c r="V1478" s="413">
        <f>V702*(1-'Appx 1. Ref Rates'!$E44)</f>
        <v>0</v>
      </c>
      <c r="W1478" s="413">
        <f>W702*(1-'Appx 1. Ref Rates'!$E44)</f>
        <v>0</v>
      </c>
      <c r="X1478" s="414">
        <f>X702*(1-'Appx 1. Ref Rates'!$E44)</f>
        <v>0</v>
      </c>
      <c r="Y1478" s="413">
        <f>Y702*(1-'Appx 1. Ref Rates'!$E44)</f>
        <v>0</v>
      </c>
      <c r="Z1478" s="413">
        <f>Z702*(1-'Appx 1. Ref Rates'!$E44)</f>
        <v>0</v>
      </c>
      <c r="AA1478" s="413">
        <f>AA702*(1-'Appx 1. Ref Rates'!$E44)</f>
        <v>0</v>
      </c>
      <c r="AB1478" s="413">
        <f>AB702*(1-'Appx 1. Ref Rates'!$E44)</f>
        <v>0</v>
      </c>
      <c r="AC1478" s="400">
        <f t="shared" ref="AC1478:AC1479" si="632">AC702</f>
        <v>0</v>
      </c>
      <c r="AD1478" s="1743"/>
      <c r="AE1478" s="1083"/>
      <c r="AF1478" s="856"/>
    </row>
    <row r="1479" spans="1:32" ht="15" customHeight="1" outlineLevel="1" x14ac:dyDescent="0.2">
      <c r="A1479" s="11">
        <v>152</v>
      </c>
      <c r="B1479" s="294"/>
      <c r="C1479" s="292"/>
      <c r="D1479" s="292"/>
      <c r="E1479" s="293"/>
      <c r="F1479" s="880" t="str">
        <f>'2. CAD NCCF'!F1479:L1479</f>
        <v>Non-FI issued covered bonds, medium rated</v>
      </c>
      <c r="G1479" s="881"/>
      <c r="H1479" s="881"/>
      <c r="I1479" s="881"/>
      <c r="J1479" s="881"/>
      <c r="K1479" s="881"/>
      <c r="L1479" s="882"/>
      <c r="M1479" s="400">
        <f t="shared" si="631"/>
        <v>0</v>
      </c>
      <c r="N1479" s="411">
        <f>M1479*(1-'Appx 1. Ref Rates'!$E45)+N703*(1-'Appx 1. Ref Rates'!$E45)</f>
        <v>0</v>
      </c>
      <c r="O1479" s="414">
        <f>O703*(1-'Appx 1. Ref Rates'!$E45)</f>
        <v>0</v>
      </c>
      <c r="P1479" s="414">
        <f>P703*(1-'Appx 1. Ref Rates'!$E45)</f>
        <v>0</v>
      </c>
      <c r="Q1479" s="415">
        <f>Q703*(1-'Appx 1. Ref Rates'!$E45)</f>
        <v>0</v>
      </c>
      <c r="R1479" s="411">
        <f>R703*(1-'Appx 1. Ref Rates'!$E45)</f>
        <v>0</v>
      </c>
      <c r="S1479" s="413">
        <f>S703*(1-'Appx 1. Ref Rates'!$E45)</f>
        <v>0</v>
      </c>
      <c r="T1479" s="413">
        <f>T703*(1-'Appx 1. Ref Rates'!$E45)</f>
        <v>0</v>
      </c>
      <c r="U1479" s="413">
        <f>U703*(1-'Appx 1. Ref Rates'!$E45)</f>
        <v>0</v>
      </c>
      <c r="V1479" s="413">
        <f>V703*(1-'Appx 1. Ref Rates'!$E45)</f>
        <v>0</v>
      </c>
      <c r="W1479" s="413">
        <f>W703*(1-'Appx 1. Ref Rates'!$E45)</f>
        <v>0</v>
      </c>
      <c r="X1479" s="414">
        <f>X703*(1-'Appx 1. Ref Rates'!$E45)</f>
        <v>0</v>
      </c>
      <c r="Y1479" s="413">
        <f>Y703*(1-'Appx 1. Ref Rates'!$E45)</f>
        <v>0</v>
      </c>
      <c r="Z1479" s="413">
        <f>Z703*(1-'Appx 1. Ref Rates'!$E45)</f>
        <v>0</v>
      </c>
      <c r="AA1479" s="413">
        <f>AA703*(1-'Appx 1. Ref Rates'!$E45)</f>
        <v>0</v>
      </c>
      <c r="AB1479" s="413">
        <f>AB703*(1-'Appx 1. Ref Rates'!$E45)</f>
        <v>0</v>
      </c>
      <c r="AC1479" s="400">
        <f t="shared" si="632"/>
        <v>0</v>
      </c>
      <c r="AD1479" s="1743"/>
      <c r="AE1479" s="1083"/>
      <c r="AF1479" s="856"/>
    </row>
    <row r="1480" spans="1:32" ht="15" customHeight="1" outlineLevel="1" x14ac:dyDescent="0.2">
      <c r="A1480" s="11">
        <v>153</v>
      </c>
      <c r="B1480" s="294"/>
      <c r="C1480" s="292"/>
      <c r="D1480" s="292"/>
      <c r="E1480" s="877" t="str">
        <f>'2. CAD NCCF'!E1480:L1480</f>
        <v>FI issued CBP, medium rated</v>
      </c>
      <c r="F1480" s="878"/>
      <c r="G1480" s="878"/>
      <c r="H1480" s="878"/>
      <c r="I1480" s="878"/>
      <c r="J1480" s="878"/>
      <c r="K1480" s="878"/>
      <c r="L1480" s="879"/>
      <c r="M1480" s="399">
        <f>SUBTOTAL(9,M1481:M1483)</f>
        <v>0</v>
      </c>
      <c r="N1480" s="402">
        <f t="shared" ref="N1480:AC1480" si="633">SUBTOTAL(9,N1481:N1483)</f>
        <v>0</v>
      </c>
      <c r="O1480" s="406">
        <f t="shared" si="633"/>
        <v>0</v>
      </c>
      <c r="P1480" s="406">
        <f t="shared" si="633"/>
        <v>0</v>
      </c>
      <c r="Q1480" s="407">
        <f t="shared" si="633"/>
        <v>0</v>
      </c>
      <c r="R1480" s="402">
        <f t="shared" si="633"/>
        <v>0</v>
      </c>
      <c r="S1480" s="406">
        <f t="shared" si="633"/>
        <v>0</v>
      </c>
      <c r="T1480" s="405">
        <f t="shared" si="633"/>
        <v>0</v>
      </c>
      <c r="U1480" s="405">
        <f t="shared" si="633"/>
        <v>0</v>
      </c>
      <c r="V1480" s="405">
        <f t="shared" si="633"/>
        <v>0</v>
      </c>
      <c r="W1480" s="405">
        <f t="shared" si="633"/>
        <v>0</v>
      </c>
      <c r="X1480" s="405">
        <f t="shared" si="633"/>
        <v>0</v>
      </c>
      <c r="Y1480" s="405">
        <f t="shared" si="633"/>
        <v>0</v>
      </c>
      <c r="Z1480" s="405">
        <f t="shared" si="633"/>
        <v>0</v>
      </c>
      <c r="AA1480" s="405">
        <f t="shared" si="633"/>
        <v>0</v>
      </c>
      <c r="AB1480" s="403">
        <f t="shared" si="633"/>
        <v>0</v>
      </c>
      <c r="AC1480" s="399">
        <f t="shared" si="633"/>
        <v>0</v>
      </c>
      <c r="AD1480" s="1743"/>
      <c r="AE1480" s="1083"/>
      <c r="AF1480" s="856"/>
    </row>
    <row r="1481" spans="1:32" ht="15" customHeight="1" outlineLevel="1" x14ac:dyDescent="0.2">
      <c r="A1481" s="11">
        <v>154</v>
      </c>
      <c r="B1481" s="294"/>
      <c r="C1481" s="292"/>
      <c r="D1481" s="292"/>
      <c r="E1481" s="293"/>
      <c r="F1481" s="880" t="str">
        <f>'2. CAD NCCF'!F1481:L1481</f>
        <v>FI issued unsecured bonds and paper, medium rated</v>
      </c>
      <c r="G1481" s="881"/>
      <c r="H1481" s="881"/>
      <c r="I1481" s="881"/>
      <c r="J1481" s="881"/>
      <c r="K1481" s="881"/>
      <c r="L1481" s="882"/>
      <c r="M1481" s="400">
        <f t="shared" ref="M1481:M1483" si="634">M705</f>
        <v>0</v>
      </c>
      <c r="N1481" s="411">
        <f>M1481*(1-'Appx 1. Ref Rates'!$E47)+N705*(1-'Appx 1. Ref Rates'!$E47)</f>
        <v>0</v>
      </c>
      <c r="O1481" s="414">
        <f>O705*(1-'Appx 1. Ref Rates'!$E47)</f>
        <v>0</v>
      </c>
      <c r="P1481" s="414">
        <f>P705*(1-'Appx 1. Ref Rates'!$E47)</f>
        <v>0</v>
      </c>
      <c r="Q1481" s="415">
        <f>Q705*(1-'Appx 1. Ref Rates'!$E47)</f>
        <v>0</v>
      </c>
      <c r="R1481" s="411">
        <f>R705*(1-'Appx 1. Ref Rates'!$E47)</f>
        <v>0</v>
      </c>
      <c r="S1481" s="413">
        <f>S705*(1-'Appx 1. Ref Rates'!$E47)</f>
        <v>0</v>
      </c>
      <c r="T1481" s="413">
        <f>T705*(1-'Appx 1. Ref Rates'!$E47)</f>
        <v>0</v>
      </c>
      <c r="U1481" s="413">
        <f>U705*(1-'Appx 1. Ref Rates'!$E47)</f>
        <v>0</v>
      </c>
      <c r="V1481" s="413">
        <f>V705*(1-'Appx 1. Ref Rates'!$E47)</f>
        <v>0</v>
      </c>
      <c r="W1481" s="413">
        <f>W705*(1-'Appx 1. Ref Rates'!$E47)</f>
        <v>0</v>
      </c>
      <c r="X1481" s="414">
        <f>X705*(1-'Appx 1. Ref Rates'!$E47)</f>
        <v>0</v>
      </c>
      <c r="Y1481" s="413">
        <f>Y705*(1-'Appx 1. Ref Rates'!$E47)</f>
        <v>0</v>
      </c>
      <c r="Z1481" s="413">
        <f>Z705*(1-'Appx 1. Ref Rates'!$E47)</f>
        <v>0</v>
      </c>
      <c r="AA1481" s="413">
        <f>AA705*(1-'Appx 1. Ref Rates'!$E47)</f>
        <v>0</v>
      </c>
      <c r="AB1481" s="413">
        <f>AB705*(1-'Appx 1. Ref Rates'!$E47)</f>
        <v>0</v>
      </c>
      <c r="AC1481" s="400">
        <f t="shared" ref="AC1481:AC1483" si="635">AC705</f>
        <v>0</v>
      </c>
      <c r="AD1481" s="1743"/>
      <c r="AE1481" s="1083"/>
      <c r="AF1481" s="856"/>
    </row>
    <row r="1482" spans="1:32" ht="15" customHeight="1" outlineLevel="1" x14ac:dyDescent="0.2">
      <c r="A1482" s="11">
        <v>155</v>
      </c>
      <c r="B1482" s="294"/>
      <c r="C1482" s="292"/>
      <c r="D1482" s="292"/>
      <c r="E1482" s="293"/>
      <c r="F1482" s="880" t="str">
        <f>'2. CAD NCCF'!F1482:L1482</f>
        <v>FI issued covered bonds, medium rated</v>
      </c>
      <c r="G1482" s="881"/>
      <c r="H1482" s="881"/>
      <c r="I1482" s="881"/>
      <c r="J1482" s="881"/>
      <c r="K1482" s="881"/>
      <c r="L1482" s="882"/>
      <c r="M1482" s="400">
        <f t="shared" si="634"/>
        <v>0</v>
      </c>
      <c r="N1482" s="411">
        <f>M1482*(1-'Appx 1. Ref Rates'!$E48)+N706*(1-'Appx 1. Ref Rates'!$E48)</f>
        <v>0</v>
      </c>
      <c r="O1482" s="414">
        <f>O706*(1-'Appx 1. Ref Rates'!$E48)</f>
        <v>0</v>
      </c>
      <c r="P1482" s="414">
        <f>P706*(1-'Appx 1. Ref Rates'!$E48)</f>
        <v>0</v>
      </c>
      <c r="Q1482" s="415">
        <f>Q706*(1-'Appx 1. Ref Rates'!$E48)</f>
        <v>0</v>
      </c>
      <c r="R1482" s="411">
        <f>R706*(1-'Appx 1. Ref Rates'!$E48)</f>
        <v>0</v>
      </c>
      <c r="S1482" s="413">
        <f>S706*(1-'Appx 1. Ref Rates'!$E48)</f>
        <v>0</v>
      </c>
      <c r="T1482" s="413">
        <f>T706*(1-'Appx 1. Ref Rates'!$E48)</f>
        <v>0</v>
      </c>
      <c r="U1482" s="413">
        <f>U706*(1-'Appx 1. Ref Rates'!$E48)</f>
        <v>0</v>
      </c>
      <c r="V1482" s="413">
        <f>V706*(1-'Appx 1. Ref Rates'!$E48)</f>
        <v>0</v>
      </c>
      <c r="W1482" s="413">
        <f>W706*(1-'Appx 1. Ref Rates'!$E48)</f>
        <v>0</v>
      </c>
      <c r="X1482" s="414">
        <f>X706*(1-'Appx 1. Ref Rates'!$E48)</f>
        <v>0</v>
      </c>
      <c r="Y1482" s="413">
        <f>Y706*(1-'Appx 1. Ref Rates'!$E48)</f>
        <v>0</v>
      </c>
      <c r="Z1482" s="413">
        <f>Z706*(1-'Appx 1. Ref Rates'!$E48)</f>
        <v>0</v>
      </c>
      <c r="AA1482" s="413">
        <f>AA706*(1-'Appx 1. Ref Rates'!$E48)</f>
        <v>0</v>
      </c>
      <c r="AB1482" s="413">
        <f>AB706*(1-'Appx 1. Ref Rates'!$E48)</f>
        <v>0</v>
      </c>
      <c r="AC1482" s="400">
        <f t="shared" si="635"/>
        <v>0</v>
      </c>
      <c r="AD1482" s="1743"/>
      <c r="AE1482" s="1083"/>
      <c r="AF1482" s="856"/>
    </row>
    <row r="1483" spans="1:32" ht="15" customHeight="1" outlineLevel="1" x14ac:dyDescent="0.2">
      <c r="A1483" s="11">
        <v>156</v>
      </c>
      <c r="B1483" s="294"/>
      <c r="C1483" s="292"/>
      <c r="D1483" s="292"/>
      <c r="E1483" s="293"/>
      <c r="F1483" s="880" t="str">
        <f>'2. CAD NCCF'!F1483:L1483</f>
        <v>FI issued jumbo covered bonds, medium rated</v>
      </c>
      <c r="G1483" s="881"/>
      <c r="H1483" s="881"/>
      <c r="I1483" s="881"/>
      <c r="J1483" s="881"/>
      <c r="K1483" s="881"/>
      <c r="L1483" s="882"/>
      <c r="M1483" s="400">
        <f t="shared" si="634"/>
        <v>0</v>
      </c>
      <c r="N1483" s="411">
        <f>M1483*(1-'Appx 1. Ref Rates'!$E49)+N707*(1-'Appx 1. Ref Rates'!$E49)</f>
        <v>0</v>
      </c>
      <c r="O1483" s="414">
        <f>O707*(1-'Appx 1. Ref Rates'!$E49)</f>
        <v>0</v>
      </c>
      <c r="P1483" s="414">
        <f>P707*(1-'Appx 1. Ref Rates'!$E49)</f>
        <v>0</v>
      </c>
      <c r="Q1483" s="415">
        <f>Q707*(1-'Appx 1. Ref Rates'!$E49)</f>
        <v>0</v>
      </c>
      <c r="R1483" s="411">
        <f>R707*(1-'Appx 1. Ref Rates'!$E49)</f>
        <v>0</v>
      </c>
      <c r="S1483" s="413">
        <f>S707*(1-'Appx 1. Ref Rates'!$E49)</f>
        <v>0</v>
      </c>
      <c r="T1483" s="413">
        <f>T707*(1-'Appx 1. Ref Rates'!$E49)</f>
        <v>0</v>
      </c>
      <c r="U1483" s="413">
        <f>U707*(1-'Appx 1. Ref Rates'!$E49)</f>
        <v>0</v>
      </c>
      <c r="V1483" s="413">
        <f>V707*(1-'Appx 1. Ref Rates'!$E49)</f>
        <v>0</v>
      </c>
      <c r="W1483" s="413">
        <f>W707*(1-'Appx 1. Ref Rates'!$E49)</f>
        <v>0</v>
      </c>
      <c r="X1483" s="414">
        <f>X707*(1-'Appx 1. Ref Rates'!$E49)</f>
        <v>0</v>
      </c>
      <c r="Y1483" s="413">
        <f>Y707*(1-'Appx 1. Ref Rates'!$E49)</f>
        <v>0</v>
      </c>
      <c r="Z1483" s="413">
        <f>Z707*(1-'Appx 1. Ref Rates'!$E49)</f>
        <v>0</v>
      </c>
      <c r="AA1483" s="413">
        <f>AA707*(1-'Appx 1. Ref Rates'!$E49)</f>
        <v>0</v>
      </c>
      <c r="AB1483" s="413">
        <f>AB707*(1-'Appx 1. Ref Rates'!$E49)</f>
        <v>0</v>
      </c>
      <c r="AC1483" s="400">
        <f t="shared" si="635"/>
        <v>0</v>
      </c>
      <c r="AD1483" s="1743"/>
      <c r="AE1483" s="1083"/>
      <c r="AF1483" s="856"/>
    </row>
    <row r="1484" spans="1:32" ht="15" customHeight="1" outlineLevel="1" x14ac:dyDescent="0.2">
      <c r="A1484" s="11">
        <v>157</v>
      </c>
      <c r="B1484" s="294"/>
      <c r="C1484" s="292"/>
      <c r="D1484" s="292"/>
      <c r="E1484" s="877" t="str">
        <f>'2. CAD NCCF'!E1484:L1484</f>
        <v>Non-FI issued CBP, low or not rated</v>
      </c>
      <c r="F1484" s="878"/>
      <c r="G1484" s="878"/>
      <c r="H1484" s="878"/>
      <c r="I1484" s="878"/>
      <c r="J1484" s="878"/>
      <c r="K1484" s="878"/>
      <c r="L1484" s="879"/>
      <c r="M1484" s="399">
        <f>SUBTOTAL(9,M1485:M1486)</f>
        <v>0</v>
      </c>
      <c r="N1484" s="402">
        <f t="shared" ref="N1484:AC1484" si="636">SUBTOTAL(9,N1485:N1486)</f>
        <v>0</v>
      </c>
      <c r="O1484" s="406">
        <f t="shared" si="636"/>
        <v>0</v>
      </c>
      <c r="P1484" s="406">
        <f t="shared" si="636"/>
        <v>0</v>
      </c>
      <c r="Q1484" s="407">
        <f t="shared" si="636"/>
        <v>0</v>
      </c>
      <c r="R1484" s="402">
        <f t="shared" si="636"/>
        <v>0</v>
      </c>
      <c r="S1484" s="406">
        <f t="shared" si="636"/>
        <v>0</v>
      </c>
      <c r="T1484" s="405">
        <f t="shared" si="636"/>
        <v>0</v>
      </c>
      <c r="U1484" s="405">
        <f t="shared" si="636"/>
        <v>0</v>
      </c>
      <c r="V1484" s="405">
        <f t="shared" si="636"/>
        <v>0</v>
      </c>
      <c r="W1484" s="405">
        <f t="shared" si="636"/>
        <v>0</v>
      </c>
      <c r="X1484" s="405">
        <f t="shared" si="636"/>
        <v>0</v>
      </c>
      <c r="Y1484" s="405">
        <f t="shared" si="636"/>
        <v>0</v>
      </c>
      <c r="Z1484" s="405">
        <f t="shared" si="636"/>
        <v>0</v>
      </c>
      <c r="AA1484" s="405">
        <f t="shared" si="636"/>
        <v>0</v>
      </c>
      <c r="AB1484" s="403">
        <f t="shared" si="636"/>
        <v>0</v>
      </c>
      <c r="AC1484" s="399">
        <f t="shared" si="636"/>
        <v>0</v>
      </c>
      <c r="AD1484" s="1743"/>
      <c r="AE1484" s="1083"/>
      <c r="AF1484" s="856"/>
    </row>
    <row r="1485" spans="1:32" ht="15" customHeight="1" outlineLevel="1" x14ac:dyDescent="0.2">
      <c r="A1485" s="11">
        <v>158</v>
      </c>
      <c r="B1485" s="294"/>
      <c r="C1485" s="292"/>
      <c r="D1485" s="292"/>
      <c r="E1485" s="293"/>
      <c r="F1485" s="880" t="str">
        <f>'2. CAD NCCF'!F1485:L1485</f>
        <v>Non-FI issued unsecured bonds and paper, low or not rated</v>
      </c>
      <c r="G1485" s="881"/>
      <c r="H1485" s="881"/>
      <c r="I1485" s="881"/>
      <c r="J1485" s="881"/>
      <c r="K1485" s="881"/>
      <c r="L1485" s="882"/>
      <c r="M1485" s="400">
        <f t="shared" ref="M1485:M1486" si="637">M709</f>
        <v>0</v>
      </c>
      <c r="N1485" s="411">
        <f>M1485*(1-'Appx 1. Ref Rates'!$E51)+N709*(1-'Appx 1. Ref Rates'!$E51)</f>
        <v>0</v>
      </c>
      <c r="O1485" s="414">
        <f>O709*(1-'Appx 1. Ref Rates'!$E51)</f>
        <v>0</v>
      </c>
      <c r="P1485" s="414">
        <f>P709*(1-'Appx 1. Ref Rates'!$E51)</f>
        <v>0</v>
      </c>
      <c r="Q1485" s="415">
        <f>Q709*(1-'Appx 1. Ref Rates'!$E51)</f>
        <v>0</v>
      </c>
      <c r="R1485" s="411">
        <f>R709*(1-'Appx 1. Ref Rates'!$E51)</f>
        <v>0</v>
      </c>
      <c r="S1485" s="413">
        <f>S709*(1-'Appx 1. Ref Rates'!$E51)</f>
        <v>0</v>
      </c>
      <c r="T1485" s="413">
        <f>T709*(1-'Appx 1. Ref Rates'!$E51)</f>
        <v>0</v>
      </c>
      <c r="U1485" s="413">
        <f>U709*(1-'Appx 1. Ref Rates'!$E51)</f>
        <v>0</v>
      </c>
      <c r="V1485" s="413">
        <f>V709*(1-'Appx 1. Ref Rates'!$E51)</f>
        <v>0</v>
      </c>
      <c r="W1485" s="413">
        <f>W709*(1-'Appx 1. Ref Rates'!$E51)</f>
        <v>0</v>
      </c>
      <c r="X1485" s="414">
        <f>X709*(1-'Appx 1. Ref Rates'!$E51)</f>
        <v>0</v>
      </c>
      <c r="Y1485" s="413">
        <f>Y709*(1-'Appx 1. Ref Rates'!$E51)</f>
        <v>0</v>
      </c>
      <c r="Z1485" s="413">
        <f>Z709*(1-'Appx 1. Ref Rates'!$E51)</f>
        <v>0</v>
      </c>
      <c r="AA1485" s="413">
        <f>AA709*(1-'Appx 1. Ref Rates'!$E51)</f>
        <v>0</v>
      </c>
      <c r="AB1485" s="413">
        <f>AB709*(1-'Appx 1. Ref Rates'!$E51)</f>
        <v>0</v>
      </c>
      <c r="AC1485" s="400">
        <f t="shared" ref="AC1485:AC1486" si="638">AC709</f>
        <v>0</v>
      </c>
      <c r="AD1485" s="1743"/>
      <c r="AE1485" s="1083"/>
      <c r="AF1485" s="856"/>
    </row>
    <row r="1486" spans="1:32" ht="15" customHeight="1" outlineLevel="1" x14ac:dyDescent="0.2">
      <c r="A1486" s="11">
        <v>159</v>
      </c>
      <c r="B1486" s="294"/>
      <c r="C1486" s="292"/>
      <c r="D1486" s="292"/>
      <c r="E1486" s="293"/>
      <c r="F1486" s="880" t="str">
        <f>'2. CAD NCCF'!F1486:L1486</f>
        <v>Non-FI issued covered bonds, low or not rated</v>
      </c>
      <c r="G1486" s="881"/>
      <c r="H1486" s="881"/>
      <c r="I1486" s="881"/>
      <c r="J1486" s="881"/>
      <c r="K1486" s="881"/>
      <c r="L1486" s="882"/>
      <c r="M1486" s="400">
        <f t="shared" si="637"/>
        <v>0</v>
      </c>
      <c r="N1486" s="411">
        <f>M1486*(1-'Appx 1. Ref Rates'!$E52)+N710*(1-'Appx 1. Ref Rates'!$E52)</f>
        <v>0</v>
      </c>
      <c r="O1486" s="414">
        <f>O710*(1-'Appx 1. Ref Rates'!$E52)</f>
        <v>0</v>
      </c>
      <c r="P1486" s="414">
        <f>P710*(1-'Appx 1. Ref Rates'!$E52)</f>
        <v>0</v>
      </c>
      <c r="Q1486" s="415">
        <f>Q710*(1-'Appx 1. Ref Rates'!$E52)</f>
        <v>0</v>
      </c>
      <c r="R1486" s="411">
        <f>R710*(1-'Appx 1. Ref Rates'!$E52)</f>
        <v>0</v>
      </c>
      <c r="S1486" s="413">
        <f>S710*(1-'Appx 1. Ref Rates'!$E52)</f>
        <v>0</v>
      </c>
      <c r="T1486" s="413">
        <f>T710*(1-'Appx 1. Ref Rates'!$E52)</f>
        <v>0</v>
      </c>
      <c r="U1486" s="413">
        <f>U710*(1-'Appx 1. Ref Rates'!$E52)</f>
        <v>0</v>
      </c>
      <c r="V1486" s="413">
        <f>V710*(1-'Appx 1. Ref Rates'!$E52)</f>
        <v>0</v>
      </c>
      <c r="W1486" s="413">
        <f>W710*(1-'Appx 1. Ref Rates'!$E52)</f>
        <v>0</v>
      </c>
      <c r="X1486" s="414">
        <f>X710*(1-'Appx 1. Ref Rates'!$E52)</f>
        <v>0</v>
      </c>
      <c r="Y1486" s="413">
        <f>Y710*(1-'Appx 1. Ref Rates'!$E52)</f>
        <v>0</v>
      </c>
      <c r="Z1486" s="413">
        <f>Z710*(1-'Appx 1. Ref Rates'!$E52)</f>
        <v>0</v>
      </c>
      <c r="AA1486" s="413">
        <f>AA710*(1-'Appx 1. Ref Rates'!$E52)</f>
        <v>0</v>
      </c>
      <c r="AB1486" s="413">
        <f>AB710*(1-'Appx 1. Ref Rates'!$E52)</f>
        <v>0</v>
      </c>
      <c r="AC1486" s="400">
        <f t="shared" si="638"/>
        <v>0</v>
      </c>
      <c r="AD1486" s="1743"/>
      <c r="AE1486" s="1083"/>
      <c r="AF1486" s="856"/>
    </row>
    <row r="1487" spans="1:32" ht="15" customHeight="1" outlineLevel="1" x14ac:dyDescent="0.2">
      <c r="A1487" s="11">
        <v>160</v>
      </c>
      <c r="B1487" s="294"/>
      <c r="C1487" s="292"/>
      <c r="D1487" s="292"/>
      <c r="E1487" s="877" t="str">
        <f>'2. CAD NCCF'!E1487:L1487</f>
        <v>FI issued CBP, low or not rated</v>
      </c>
      <c r="F1487" s="878"/>
      <c r="G1487" s="878"/>
      <c r="H1487" s="878"/>
      <c r="I1487" s="878"/>
      <c r="J1487" s="878"/>
      <c r="K1487" s="878"/>
      <c r="L1487" s="879"/>
      <c r="M1487" s="399">
        <f>SUBTOTAL(9,M1488:M1490)</f>
        <v>0</v>
      </c>
      <c r="N1487" s="402">
        <f t="shared" ref="N1487:AC1487" si="639">SUBTOTAL(9,N1488:N1490)</f>
        <v>0</v>
      </c>
      <c r="O1487" s="406">
        <f t="shared" si="639"/>
        <v>0</v>
      </c>
      <c r="P1487" s="406">
        <f t="shared" si="639"/>
        <v>0</v>
      </c>
      <c r="Q1487" s="407">
        <f t="shared" si="639"/>
        <v>0</v>
      </c>
      <c r="R1487" s="402">
        <f t="shared" si="639"/>
        <v>0</v>
      </c>
      <c r="S1487" s="406">
        <f t="shared" si="639"/>
        <v>0</v>
      </c>
      <c r="T1487" s="405">
        <f t="shared" si="639"/>
        <v>0</v>
      </c>
      <c r="U1487" s="405">
        <f t="shared" si="639"/>
        <v>0</v>
      </c>
      <c r="V1487" s="405">
        <f t="shared" si="639"/>
        <v>0</v>
      </c>
      <c r="W1487" s="405">
        <f t="shared" si="639"/>
        <v>0</v>
      </c>
      <c r="X1487" s="405">
        <f t="shared" si="639"/>
        <v>0</v>
      </c>
      <c r="Y1487" s="405">
        <f t="shared" si="639"/>
        <v>0</v>
      </c>
      <c r="Z1487" s="405">
        <f t="shared" si="639"/>
        <v>0</v>
      </c>
      <c r="AA1487" s="405">
        <f t="shared" si="639"/>
        <v>0</v>
      </c>
      <c r="AB1487" s="403">
        <f t="shared" si="639"/>
        <v>0</v>
      </c>
      <c r="AC1487" s="399">
        <f t="shared" si="639"/>
        <v>0</v>
      </c>
      <c r="AD1487" s="1743"/>
      <c r="AE1487" s="1083"/>
      <c r="AF1487" s="856"/>
    </row>
    <row r="1488" spans="1:32" ht="15" customHeight="1" outlineLevel="1" x14ac:dyDescent="0.2">
      <c r="A1488" s="11">
        <v>161</v>
      </c>
      <c r="B1488" s="294"/>
      <c r="C1488" s="292"/>
      <c r="D1488" s="292"/>
      <c r="E1488" s="293"/>
      <c r="F1488" s="880" t="str">
        <f>'2. CAD NCCF'!F1488:L1488</f>
        <v>FI issued unsecured bonds and paper, low or not rated</v>
      </c>
      <c r="G1488" s="881"/>
      <c r="H1488" s="881"/>
      <c r="I1488" s="881"/>
      <c r="J1488" s="881"/>
      <c r="K1488" s="881"/>
      <c r="L1488" s="882"/>
      <c r="M1488" s="400">
        <f t="shared" ref="M1488:M1490" si="640">M712</f>
        <v>0</v>
      </c>
      <c r="N1488" s="411">
        <f>M1488*(1-'Appx 1. Ref Rates'!$E54)+N712*(1-'Appx 1. Ref Rates'!$E54)</f>
        <v>0</v>
      </c>
      <c r="O1488" s="414">
        <f>O712*(1-'Appx 1. Ref Rates'!$E54)</f>
        <v>0</v>
      </c>
      <c r="P1488" s="414">
        <f>P712*(1-'Appx 1. Ref Rates'!$E54)</f>
        <v>0</v>
      </c>
      <c r="Q1488" s="415">
        <f>Q712*(1-'Appx 1. Ref Rates'!$E54)</f>
        <v>0</v>
      </c>
      <c r="R1488" s="411">
        <f>R712*(1-'Appx 1. Ref Rates'!$E54)</f>
        <v>0</v>
      </c>
      <c r="S1488" s="413">
        <f>S712*(1-'Appx 1. Ref Rates'!$E54)</f>
        <v>0</v>
      </c>
      <c r="T1488" s="413">
        <f>T712*(1-'Appx 1. Ref Rates'!$E54)</f>
        <v>0</v>
      </c>
      <c r="U1488" s="413">
        <f>U712*(1-'Appx 1. Ref Rates'!$E54)</f>
        <v>0</v>
      </c>
      <c r="V1488" s="413">
        <f>V712*(1-'Appx 1. Ref Rates'!$E54)</f>
        <v>0</v>
      </c>
      <c r="W1488" s="413">
        <f>W712*(1-'Appx 1. Ref Rates'!$E54)</f>
        <v>0</v>
      </c>
      <c r="X1488" s="414">
        <f>X712*(1-'Appx 1. Ref Rates'!$E54)</f>
        <v>0</v>
      </c>
      <c r="Y1488" s="413">
        <f>Y712*(1-'Appx 1. Ref Rates'!$E54)</f>
        <v>0</v>
      </c>
      <c r="Z1488" s="413">
        <f>Z712*(1-'Appx 1. Ref Rates'!$E54)</f>
        <v>0</v>
      </c>
      <c r="AA1488" s="413">
        <f>AA712*(1-'Appx 1. Ref Rates'!$E54)</f>
        <v>0</v>
      </c>
      <c r="AB1488" s="413">
        <f>AB712*(1-'Appx 1. Ref Rates'!$E54)</f>
        <v>0</v>
      </c>
      <c r="AC1488" s="400">
        <f t="shared" ref="AC1488:AC1490" si="641">AC712</f>
        <v>0</v>
      </c>
      <c r="AD1488" s="1743"/>
      <c r="AE1488" s="1083"/>
      <c r="AF1488" s="856"/>
    </row>
    <row r="1489" spans="1:32" ht="15" customHeight="1" outlineLevel="1" x14ac:dyDescent="0.2">
      <c r="A1489" s="11">
        <v>162</v>
      </c>
      <c r="B1489" s="294"/>
      <c r="C1489" s="289"/>
      <c r="D1489" s="289"/>
      <c r="E1489" s="289"/>
      <c r="F1489" s="880" t="str">
        <f>'2. CAD NCCF'!F1489:L1489</f>
        <v>FI issued covered bonds, low or not rated</v>
      </c>
      <c r="G1489" s="881"/>
      <c r="H1489" s="881"/>
      <c r="I1489" s="881"/>
      <c r="J1489" s="881"/>
      <c r="K1489" s="881"/>
      <c r="L1489" s="882"/>
      <c r="M1489" s="400">
        <f t="shared" si="640"/>
        <v>0</v>
      </c>
      <c r="N1489" s="411">
        <f>M1489*(1-'Appx 1. Ref Rates'!$E55)+N713*(1-'Appx 1. Ref Rates'!$E55)</f>
        <v>0</v>
      </c>
      <c r="O1489" s="414">
        <f>O713*(1-'Appx 1. Ref Rates'!$E55)</f>
        <v>0</v>
      </c>
      <c r="P1489" s="414">
        <f>P713*(1-'Appx 1. Ref Rates'!$E55)</f>
        <v>0</v>
      </c>
      <c r="Q1489" s="415">
        <f>Q713*(1-'Appx 1. Ref Rates'!$E55)</f>
        <v>0</v>
      </c>
      <c r="R1489" s="411">
        <f>R713*(1-'Appx 1. Ref Rates'!$E55)</f>
        <v>0</v>
      </c>
      <c r="S1489" s="413">
        <f>S713*(1-'Appx 1. Ref Rates'!$E55)</f>
        <v>0</v>
      </c>
      <c r="T1489" s="413">
        <f>T713*(1-'Appx 1. Ref Rates'!$E55)</f>
        <v>0</v>
      </c>
      <c r="U1489" s="413">
        <f>U713*(1-'Appx 1. Ref Rates'!$E55)</f>
        <v>0</v>
      </c>
      <c r="V1489" s="413">
        <f>V713*(1-'Appx 1. Ref Rates'!$E55)</f>
        <v>0</v>
      </c>
      <c r="W1489" s="413">
        <f>W713*(1-'Appx 1. Ref Rates'!$E55)</f>
        <v>0</v>
      </c>
      <c r="X1489" s="414">
        <f>X713*(1-'Appx 1. Ref Rates'!$E55)</f>
        <v>0</v>
      </c>
      <c r="Y1489" s="413">
        <f>Y713*(1-'Appx 1. Ref Rates'!$E55)</f>
        <v>0</v>
      </c>
      <c r="Z1489" s="413">
        <f>Z713*(1-'Appx 1. Ref Rates'!$E55)</f>
        <v>0</v>
      </c>
      <c r="AA1489" s="413">
        <f>AA713*(1-'Appx 1. Ref Rates'!$E55)</f>
        <v>0</v>
      </c>
      <c r="AB1489" s="413">
        <f>AB713*(1-'Appx 1. Ref Rates'!$E55)</f>
        <v>0</v>
      </c>
      <c r="AC1489" s="400">
        <f t="shared" si="641"/>
        <v>0</v>
      </c>
      <c r="AD1489" s="1743"/>
      <c r="AE1489" s="1083"/>
      <c r="AF1489" s="856"/>
    </row>
    <row r="1490" spans="1:32" ht="15" customHeight="1" outlineLevel="1" x14ac:dyDescent="0.2">
      <c r="A1490" s="11">
        <v>163</v>
      </c>
      <c r="B1490" s="294"/>
      <c r="C1490" s="289"/>
      <c r="D1490" s="289"/>
      <c r="E1490" s="289"/>
      <c r="F1490" s="880" t="str">
        <f>'2. CAD NCCF'!F1490:L1490</f>
        <v>FI issued jumbo covered bonds, low or not rated</v>
      </c>
      <c r="G1490" s="881"/>
      <c r="H1490" s="881"/>
      <c r="I1490" s="881"/>
      <c r="J1490" s="881"/>
      <c r="K1490" s="881"/>
      <c r="L1490" s="882"/>
      <c r="M1490" s="400">
        <f t="shared" si="640"/>
        <v>0</v>
      </c>
      <c r="N1490" s="411">
        <f>M1490*(1-'Appx 1. Ref Rates'!$E56)+N714*(1-'Appx 1. Ref Rates'!$E56)</f>
        <v>0</v>
      </c>
      <c r="O1490" s="414">
        <f>O714*(1-'Appx 1. Ref Rates'!$E56)</f>
        <v>0</v>
      </c>
      <c r="P1490" s="414">
        <f>P714*(1-'Appx 1. Ref Rates'!$E56)</f>
        <v>0</v>
      </c>
      <c r="Q1490" s="415">
        <f>Q714*(1-'Appx 1. Ref Rates'!$E56)</f>
        <v>0</v>
      </c>
      <c r="R1490" s="411">
        <f>R714*(1-'Appx 1. Ref Rates'!$E56)</f>
        <v>0</v>
      </c>
      <c r="S1490" s="413">
        <f>S714*(1-'Appx 1. Ref Rates'!$E56)</f>
        <v>0</v>
      </c>
      <c r="T1490" s="413">
        <f>T714*(1-'Appx 1. Ref Rates'!$E56)</f>
        <v>0</v>
      </c>
      <c r="U1490" s="413">
        <f>U714*(1-'Appx 1. Ref Rates'!$E56)</f>
        <v>0</v>
      </c>
      <c r="V1490" s="413">
        <f>V714*(1-'Appx 1. Ref Rates'!$E56)</f>
        <v>0</v>
      </c>
      <c r="W1490" s="413">
        <f>W714*(1-'Appx 1. Ref Rates'!$E56)</f>
        <v>0</v>
      </c>
      <c r="X1490" s="414">
        <f>X714*(1-'Appx 1. Ref Rates'!$E56)</f>
        <v>0</v>
      </c>
      <c r="Y1490" s="413">
        <f>Y714*(1-'Appx 1. Ref Rates'!$E56)</f>
        <v>0</v>
      </c>
      <c r="Z1490" s="413">
        <f>Z714*(1-'Appx 1. Ref Rates'!$E56)</f>
        <v>0</v>
      </c>
      <c r="AA1490" s="413">
        <f>AA714*(1-'Appx 1. Ref Rates'!$E56)</f>
        <v>0</v>
      </c>
      <c r="AB1490" s="413">
        <f>AB714*(1-'Appx 1. Ref Rates'!$E56)</f>
        <v>0</v>
      </c>
      <c r="AC1490" s="400">
        <f t="shared" si="641"/>
        <v>0</v>
      </c>
      <c r="AD1490" s="1744"/>
      <c r="AE1490" s="858"/>
      <c r="AF1490" s="859"/>
    </row>
    <row r="1491" spans="1:32" outlineLevel="1" x14ac:dyDescent="0.2">
      <c r="A1491" s="11">
        <v>164</v>
      </c>
      <c r="B1491" s="294"/>
      <c r="C1491" s="289"/>
      <c r="D1491" s="868" t="str">
        <f>'2. CAD NCCF'!D1491:AF1491</f>
        <v>Asset backed securities (ABS) and asset backed commercial paper (ABCP)</v>
      </c>
      <c r="E1491" s="869"/>
      <c r="F1491" s="869"/>
      <c r="G1491" s="869"/>
      <c r="H1491" s="869"/>
      <c r="I1491" s="869"/>
      <c r="J1491" s="869"/>
      <c r="K1491" s="869"/>
      <c r="L1491" s="869"/>
      <c r="M1491" s="869"/>
      <c r="N1491" s="869"/>
      <c r="O1491" s="869"/>
      <c r="P1491" s="869"/>
      <c r="Q1491" s="869"/>
      <c r="R1491" s="869"/>
      <c r="S1491" s="869"/>
      <c r="T1491" s="869"/>
      <c r="U1491" s="869"/>
      <c r="V1491" s="869"/>
      <c r="W1491" s="869"/>
      <c r="X1491" s="869"/>
      <c r="Y1491" s="869"/>
      <c r="Z1491" s="869"/>
      <c r="AA1491" s="869"/>
      <c r="AB1491" s="869"/>
      <c r="AC1491" s="869"/>
      <c r="AD1491" s="869"/>
      <c r="AE1491" s="869"/>
      <c r="AF1491" s="870"/>
    </row>
    <row r="1492" spans="1:32" outlineLevel="1" x14ac:dyDescent="0.2">
      <c r="A1492" s="11">
        <v>165</v>
      </c>
      <c r="B1492" s="294"/>
      <c r="C1492" s="289"/>
      <c r="D1492" s="289"/>
      <c r="E1492" s="933" t="str">
        <f>'2. CAD NCCF'!E1492:L1492</f>
        <v>Non-FI issued ABS and ABCP, high rated</v>
      </c>
      <c r="F1492" s="934"/>
      <c r="G1492" s="934"/>
      <c r="H1492" s="934"/>
      <c r="I1492" s="934"/>
      <c r="J1492" s="934"/>
      <c r="K1492" s="934"/>
      <c r="L1492" s="935"/>
      <c r="M1492" s="444">
        <f>SUBTOTAL(9,M1493:M1494)</f>
        <v>0</v>
      </c>
      <c r="N1492" s="445">
        <f t="shared" ref="N1492:AC1492" si="642">SUBTOTAL(9,N1493:N1494)</f>
        <v>0</v>
      </c>
      <c r="O1492" s="446">
        <f t="shared" si="642"/>
        <v>0</v>
      </c>
      <c r="P1492" s="446">
        <f t="shared" si="642"/>
        <v>0</v>
      </c>
      <c r="Q1492" s="448">
        <f t="shared" si="642"/>
        <v>0</v>
      </c>
      <c r="R1492" s="445">
        <f t="shared" si="642"/>
        <v>0</v>
      </c>
      <c r="S1492" s="446">
        <f t="shared" si="642"/>
        <v>0</v>
      </c>
      <c r="T1492" s="447">
        <f t="shared" si="642"/>
        <v>0</v>
      </c>
      <c r="U1492" s="447">
        <f t="shared" si="642"/>
        <v>0</v>
      </c>
      <c r="V1492" s="447">
        <f t="shared" si="642"/>
        <v>0</v>
      </c>
      <c r="W1492" s="447">
        <f t="shared" si="642"/>
        <v>0</v>
      </c>
      <c r="X1492" s="447">
        <f t="shared" si="642"/>
        <v>0</v>
      </c>
      <c r="Y1492" s="447">
        <f t="shared" si="642"/>
        <v>0</v>
      </c>
      <c r="Z1492" s="447">
        <f t="shared" si="642"/>
        <v>0</v>
      </c>
      <c r="AA1492" s="447">
        <f t="shared" si="642"/>
        <v>0</v>
      </c>
      <c r="AB1492" s="451">
        <f t="shared" si="642"/>
        <v>0</v>
      </c>
      <c r="AC1492" s="444">
        <f t="shared" si="642"/>
        <v>0</v>
      </c>
      <c r="AD1492" s="1671"/>
      <c r="AE1492" s="1567"/>
      <c r="AF1492" s="1573"/>
    </row>
    <row r="1493" spans="1:32" outlineLevel="1" x14ac:dyDescent="0.2">
      <c r="A1493" s="11">
        <v>166</v>
      </c>
      <c r="B1493" s="294"/>
      <c r="C1493" s="289"/>
      <c r="D1493" s="289"/>
      <c r="E1493" s="289"/>
      <c r="F1493" s="880" t="str">
        <f>'2. CAD NCCF'!F1493:L1493</f>
        <v>Non-FI issued ABS, high rated</v>
      </c>
      <c r="G1493" s="881"/>
      <c r="H1493" s="881"/>
      <c r="I1493" s="881"/>
      <c r="J1493" s="881"/>
      <c r="K1493" s="881"/>
      <c r="L1493" s="882"/>
      <c r="M1493" s="400">
        <f t="shared" ref="M1493:M1494" si="643">M717</f>
        <v>0</v>
      </c>
      <c r="N1493" s="411">
        <f>M1493*(1-'Appx 1. Ref Rates'!$E59)+N717*(1-'Appx 1. Ref Rates'!$E59)</f>
        <v>0</v>
      </c>
      <c r="O1493" s="414">
        <f>O717*(1-'Appx 1. Ref Rates'!$E59)</f>
        <v>0</v>
      </c>
      <c r="P1493" s="414">
        <f>P717*(1-'Appx 1. Ref Rates'!$E59)</f>
        <v>0</v>
      </c>
      <c r="Q1493" s="415">
        <f>Q717*(1-'Appx 1. Ref Rates'!$E59)</f>
        <v>0</v>
      </c>
      <c r="R1493" s="411">
        <f>R717*(1-'Appx 1. Ref Rates'!$E59)</f>
        <v>0</v>
      </c>
      <c r="S1493" s="413">
        <f>S717*(1-'Appx 1. Ref Rates'!$E59)</f>
        <v>0</v>
      </c>
      <c r="T1493" s="413">
        <f>T717*(1-'Appx 1. Ref Rates'!$E59)</f>
        <v>0</v>
      </c>
      <c r="U1493" s="413">
        <f>U717*(1-'Appx 1. Ref Rates'!$E59)</f>
        <v>0</v>
      </c>
      <c r="V1493" s="413">
        <f>V717*(1-'Appx 1. Ref Rates'!$E59)</f>
        <v>0</v>
      </c>
      <c r="W1493" s="413">
        <f>W717*(1-'Appx 1. Ref Rates'!$E59)</f>
        <v>0</v>
      </c>
      <c r="X1493" s="414">
        <f>X717*(1-'Appx 1. Ref Rates'!$E59)</f>
        <v>0</v>
      </c>
      <c r="Y1493" s="413">
        <f>Y717*(1-'Appx 1. Ref Rates'!$E59)</f>
        <v>0</v>
      </c>
      <c r="Z1493" s="413">
        <f>Z717*(1-'Appx 1. Ref Rates'!$E59)</f>
        <v>0</v>
      </c>
      <c r="AA1493" s="413">
        <f>AA717*(1-'Appx 1. Ref Rates'!$E59)</f>
        <v>0</v>
      </c>
      <c r="AB1493" s="413">
        <f>AB717*(1-'Appx 1. Ref Rates'!$E59)</f>
        <v>0</v>
      </c>
      <c r="AC1493" s="400">
        <f t="shared" ref="AC1493:AC1494" si="644">AC717</f>
        <v>0</v>
      </c>
      <c r="AD1493" s="1743"/>
      <c r="AE1493" s="1083"/>
      <c r="AF1493" s="856"/>
    </row>
    <row r="1494" spans="1:32" ht="15" customHeight="1" outlineLevel="1" x14ac:dyDescent="0.2">
      <c r="A1494" s="11">
        <v>167</v>
      </c>
      <c r="B1494" s="294"/>
      <c r="C1494" s="289"/>
      <c r="D1494" s="289"/>
      <c r="E1494" s="289"/>
      <c r="F1494" s="880" t="str">
        <f>'2. CAD NCCF'!F1494:L1494</f>
        <v>Non-FI issued ABCP, high rated</v>
      </c>
      <c r="G1494" s="881"/>
      <c r="H1494" s="881"/>
      <c r="I1494" s="881"/>
      <c r="J1494" s="881"/>
      <c r="K1494" s="881"/>
      <c r="L1494" s="882"/>
      <c r="M1494" s="400">
        <f t="shared" si="643"/>
        <v>0</v>
      </c>
      <c r="N1494" s="411">
        <f>M1494*(1-'Appx 1. Ref Rates'!$E60)+N718*(1-'Appx 1. Ref Rates'!$E60)</f>
        <v>0</v>
      </c>
      <c r="O1494" s="414">
        <f>O718*(1-'Appx 1. Ref Rates'!$E60)</f>
        <v>0</v>
      </c>
      <c r="P1494" s="414">
        <f>P718*(1-'Appx 1. Ref Rates'!$E60)</f>
        <v>0</v>
      </c>
      <c r="Q1494" s="415">
        <f>Q718*(1-'Appx 1. Ref Rates'!$E60)</f>
        <v>0</v>
      </c>
      <c r="R1494" s="411">
        <f>R718*(1-'Appx 1. Ref Rates'!$E60)</f>
        <v>0</v>
      </c>
      <c r="S1494" s="413">
        <f>S718*(1-'Appx 1. Ref Rates'!$E60)</f>
        <v>0</v>
      </c>
      <c r="T1494" s="413">
        <f>T718*(1-'Appx 1. Ref Rates'!$E60)</f>
        <v>0</v>
      </c>
      <c r="U1494" s="413">
        <f>U718*(1-'Appx 1. Ref Rates'!$E60)</f>
        <v>0</v>
      </c>
      <c r="V1494" s="413">
        <f>V718*(1-'Appx 1. Ref Rates'!$E60)</f>
        <v>0</v>
      </c>
      <c r="W1494" s="413">
        <f>W718*(1-'Appx 1. Ref Rates'!$E60)</f>
        <v>0</v>
      </c>
      <c r="X1494" s="414">
        <f>X718*(1-'Appx 1. Ref Rates'!$E60)</f>
        <v>0</v>
      </c>
      <c r="Y1494" s="413">
        <f>Y718*(1-'Appx 1. Ref Rates'!$E60)</f>
        <v>0</v>
      </c>
      <c r="Z1494" s="413">
        <f>Z718*(1-'Appx 1. Ref Rates'!$E60)</f>
        <v>0</v>
      </c>
      <c r="AA1494" s="413">
        <f>AA718*(1-'Appx 1. Ref Rates'!$E60)</f>
        <v>0</v>
      </c>
      <c r="AB1494" s="413">
        <f>AB718*(1-'Appx 1. Ref Rates'!$E60)</f>
        <v>0</v>
      </c>
      <c r="AC1494" s="400">
        <f t="shared" si="644"/>
        <v>0</v>
      </c>
      <c r="AD1494" s="1743"/>
      <c r="AE1494" s="1083"/>
      <c r="AF1494" s="856"/>
    </row>
    <row r="1495" spans="1:32" outlineLevel="1" x14ac:dyDescent="0.2">
      <c r="A1495" s="11">
        <v>168</v>
      </c>
      <c r="B1495" s="294"/>
      <c r="C1495" s="289"/>
      <c r="D1495" s="289"/>
      <c r="E1495" s="877" t="str">
        <f>'2. CAD NCCF'!E1495:L1495</f>
        <v>FI issued ABS and ABCP, high rated</v>
      </c>
      <c r="F1495" s="878"/>
      <c r="G1495" s="878"/>
      <c r="H1495" s="878"/>
      <c r="I1495" s="878"/>
      <c r="J1495" s="878"/>
      <c r="K1495" s="878"/>
      <c r="L1495" s="879"/>
      <c r="M1495" s="399">
        <f>SUBTOTAL(9,M1496:M1497)</f>
        <v>0</v>
      </c>
      <c r="N1495" s="402">
        <f t="shared" ref="N1495:AC1495" si="645">SUBTOTAL(9,N1496:N1497)</f>
        <v>0</v>
      </c>
      <c r="O1495" s="406">
        <f t="shared" si="645"/>
        <v>0</v>
      </c>
      <c r="P1495" s="406">
        <f t="shared" si="645"/>
        <v>0</v>
      </c>
      <c r="Q1495" s="407">
        <f t="shared" si="645"/>
        <v>0</v>
      </c>
      <c r="R1495" s="402">
        <f t="shared" si="645"/>
        <v>0</v>
      </c>
      <c r="S1495" s="406">
        <f t="shared" si="645"/>
        <v>0</v>
      </c>
      <c r="T1495" s="405">
        <f t="shared" si="645"/>
        <v>0</v>
      </c>
      <c r="U1495" s="405">
        <f t="shared" si="645"/>
        <v>0</v>
      </c>
      <c r="V1495" s="405">
        <f t="shared" si="645"/>
        <v>0</v>
      </c>
      <c r="W1495" s="405">
        <f t="shared" si="645"/>
        <v>0</v>
      </c>
      <c r="X1495" s="405">
        <f t="shared" si="645"/>
        <v>0</v>
      </c>
      <c r="Y1495" s="405">
        <f t="shared" si="645"/>
        <v>0</v>
      </c>
      <c r="Z1495" s="405">
        <f t="shared" si="645"/>
        <v>0</v>
      </c>
      <c r="AA1495" s="405">
        <f t="shared" si="645"/>
        <v>0</v>
      </c>
      <c r="AB1495" s="403">
        <f t="shared" si="645"/>
        <v>0</v>
      </c>
      <c r="AC1495" s="399">
        <f t="shared" si="645"/>
        <v>0</v>
      </c>
      <c r="AD1495" s="1743"/>
      <c r="AE1495" s="1083"/>
      <c r="AF1495" s="856"/>
    </row>
    <row r="1496" spans="1:32" ht="15" customHeight="1" outlineLevel="1" x14ac:dyDescent="0.2">
      <c r="A1496" s="11">
        <v>169</v>
      </c>
      <c r="B1496" s="294"/>
      <c r="C1496" s="289"/>
      <c r="D1496" s="289"/>
      <c r="E1496" s="289"/>
      <c r="F1496" s="880" t="str">
        <f>'2. CAD NCCF'!F1496:L1496</f>
        <v>FI issued ABS, high rated</v>
      </c>
      <c r="G1496" s="881"/>
      <c r="H1496" s="881"/>
      <c r="I1496" s="881"/>
      <c r="J1496" s="881"/>
      <c r="K1496" s="881"/>
      <c r="L1496" s="882"/>
      <c r="M1496" s="400">
        <f t="shared" ref="M1496:M1497" si="646">M720</f>
        <v>0</v>
      </c>
      <c r="N1496" s="411">
        <f>M1496*(1-'Appx 1. Ref Rates'!$E62)+N720*(1-'Appx 1. Ref Rates'!$E62)</f>
        <v>0</v>
      </c>
      <c r="O1496" s="414">
        <f>O720*(1-'Appx 1. Ref Rates'!$E62)</f>
        <v>0</v>
      </c>
      <c r="P1496" s="414">
        <f>P720*(1-'Appx 1. Ref Rates'!$E62)</f>
        <v>0</v>
      </c>
      <c r="Q1496" s="415">
        <f>Q720*(1-'Appx 1. Ref Rates'!$E62)</f>
        <v>0</v>
      </c>
      <c r="R1496" s="411">
        <f>R720*(1-'Appx 1. Ref Rates'!$E62)</f>
        <v>0</v>
      </c>
      <c r="S1496" s="413">
        <f>S720*(1-'Appx 1. Ref Rates'!$E62)</f>
        <v>0</v>
      </c>
      <c r="T1496" s="413">
        <f>T720*(1-'Appx 1. Ref Rates'!$E62)</f>
        <v>0</v>
      </c>
      <c r="U1496" s="413">
        <f>U720*(1-'Appx 1. Ref Rates'!$E62)</f>
        <v>0</v>
      </c>
      <c r="V1496" s="413">
        <f>V720*(1-'Appx 1. Ref Rates'!$E62)</f>
        <v>0</v>
      </c>
      <c r="W1496" s="413">
        <f>W720*(1-'Appx 1. Ref Rates'!$E62)</f>
        <v>0</v>
      </c>
      <c r="X1496" s="414">
        <f>X720*(1-'Appx 1. Ref Rates'!$E62)</f>
        <v>0</v>
      </c>
      <c r="Y1496" s="413">
        <f>Y720*(1-'Appx 1. Ref Rates'!$E62)</f>
        <v>0</v>
      </c>
      <c r="Z1496" s="413">
        <f>Z720*(1-'Appx 1. Ref Rates'!$E62)</f>
        <v>0</v>
      </c>
      <c r="AA1496" s="413">
        <f>AA720*(1-'Appx 1. Ref Rates'!$E62)</f>
        <v>0</v>
      </c>
      <c r="AB1496" s="413">
        <f>AB720*(1-'Appx 1. Ref Rates'!$E62)</f>
        <v>0</v>
      </c>
      <c r="AC1496" s="400">
        <f t="shared" ref="AC1496:AC1497" si="647">AC720</f>
        <v>0</v>
      </c>
      <c r="AD1496" s="1743"/>
      <c r="AE1496" s="1083"/>
      <c r="AF1496" s="856"/>
    </row>
    <row r="1497" spans="1:32" ht="15" customHeight="1" outlineLevel="1" x14ac:dyDescent="0.2">
      <c r="A1497" s="11">
        <v>170</v>
      </c>
      <c r="B1497" s="294"/>
      <c r="C1497" s="289"/>
      <c r="D1497" s="289"/>
      <c r="E1497" s="289"/>
      <c r="F1497" s="880" t="str">
        <f>'2. CAD NCCF'!F1497:L1497</f>
        <v>FI issued ABCP, high rated</v>
      </c>
      <c r="G1497" s="881"/>
      <c r="H1497" s="881"/>
      <c r="I1497" s="881"/>
      <c r="J1497" s="881"/>
      <c r="K1497" s="881"/>
      <c r="L1497" s="882"/>
      <c r="M1497" s="400">
        <f t="shared" si="646"/>
        <v>0</v>
      </c>
      <c r="N1497" s="411">
        <f>M1497*(1-'Appx 1. Ref Rates'!$E63)+N721*(1-'Appx 1. Ref Rates'!$E63)</f>
        <v>0</v>
      </c>
      <c r="O1497" s="414">
        <f>O721*(1-'Appx 1. Ref Rates'!$E63)</f>
        <v>0</v>
      </c>
      <c r="P1497" s="414">
        <f>P721*(1-'Appx 1. Ref Rates'!$E63)</f>
        <v>0</v>
      </c>
      <c r="Q1497" s="415">
        <f>Q721*(1-'Appx 1. Ref Rates'!$E63)</f>
        <v>0</v>
      </c>
      <c r="R1497" s="411">
        <f>R721*(1-'Appx 1. Ref Rates'!$E63)</f>
        <v>0</v>
      </c>
      <c r="S1497" s="413">
        <f>S721*(1-'Appx 1. Ref Rates'!$E63)</f>
        <v>0</v>
      </c>
      <c r="T1497" s="413">
        <f>T721*(1-'Appx 1. Ref Rates'!$E63)</f>
        <v>0</v>
      </c>
      <c r="U1497" s="413">
        <f>U721*(1-'Appx 1. Ref Rates'!$E63)</f>
        <v>0</v>
      </c>
      <c r="V1497" s="413">
        <f>V721*(1-'Appx 1. Ref Rates'!$E63)</f>
        <v>0</v>
      </c>
      <c r="W1497" s="413">
        <f>W721*(1-'Appx 1. Ref Rates'!$E63)</f>
        <v>0</v>
      </c>
      <c r="X1497" s="414">
        <f>X721*(1-'Appx 1. Ref Rates'!$E63)</f>
        <v>0</v>
      </c>
      <c r="Y1497" s="413">
        <f>Y721*(1-'Appx 1. Ref Rates'!$E63)</f>
        <v>0</v>
      </c>
      <c r="Z1497" s="413">
        <f>Z721*(1-'Appx 1. Ref Rates'!$E63)</f>
        <v>0</v>
      </c>
      <c r="AA1497" s="413">
        <f>AA721*(1-'Appx 1. Ref Rates'!$E63)</f>
        <v>0</v>
      </c>
      <c r="AB1497" s="413">
        <f>AB721*(1-'Appx 1. Ref Rates'!$E63)</f>
        <v>0</v>
      </c>
      <c r="AC1497" s="400">
        <f t="shared" si="647"/>
        <v>0</v>
      </c>
      <c r="AD1497" s="1743"/>
      <c r="AE1497" s="1083"/>
      <c r="AF1497" s="856"/>
    </row>
    <row r="1498" spans="1:32" outlineLevel="1" x14ac:dyDescent="0.2">
      <c r="A1498" s="11">
        <v>171</v>
      </c>
      <c r="B1498" s="294"/>
      <c r="C1498" s="289"/>
      <c r="D1498" s="289"/>
      <c r="E1498" s="877" t="str">
        <f>'2. CAD NCCF'!E1498:L1498</f>
        <v>Non-FI issued ABS and ABCP, medium rated</v>
      </c>
      <c r="F1498" s="878"/>
      <c r="G1498" s="878"/>
      <c r="H1498" s="878"/>
      <c r="I1498" s="878"/>
      <c r="J1498" s="878"/>
      <c r="K1498" s="878"/>
      <c r="L1498" s="879"/>
      <c r="M1498" s="399">
        <f>SUBTOTAL(9,M1499:M1500)</f>
        <v>0</v>
      </c>
      <c r="N1498" s="402">
        <f t="shared" ref="N1498:AC1498" si="648">SUBTOTAL(9,N1499:N1500)</f>
        <v>0</v>
      </c>
      <c r="O1498" s="406">
        <f t="shared" si="648"/>
        <v>0</v>
      </c>
      <c r="P1498" s="406">
        <f t="shared" si="648"/>
        <v>0</v>
      </c>
      <c r="Q1498" s="407">
        <f t="shared" si="648"/>
        <v>0</v>
      </c>
      <c r="R1498" s="402">
        <f t="shared" si="648"/>
        <v>0</v>
      </c>
      <c r="S1498" s="406">
        <f t="shared" si="648"/>
        <v>0</v>
      </c>
      <c r="T1498" s="405">
        <f t="shared" si="648"/>
        <v>0</v>
      </c>
      <c r="U1498" s="405">
        <f t="shared" si="648"/>
        <v>0</v>
      </c>
      <c r="V1498" s="405">
        <f t="shared" si="648"/>
        <v>0</v>
      </c>
      <c r="W1498" s="405">
        <f t="shared" si="648"/>
        <v>0</v>
      </c>
      <c r="X1498" s="405">
        <f t="shared" si="648"/>
        <v>0</v>
      </c>
      <c r="Y1498" s="405">
        <f t="shared" si="648"/>
        <v>0</v>
      </c>
      <c r="Z1498" s="405">
        <f t="shared" si="648"/>
        <v>0</v>
      </c>
      <c r="AA1498" s="405">
        <f t="shared" si="648"/>
        <v>0</v>
      </c>
      <c r="AB1498" s="403">
        <f t="shared" si="648"/>
        <v>0</v>
      </c>
      <c r="AC1498" s="399">
        <f t="shared" si="648"/>
        <v>0</v>
      </c>
      <c r="AD1498" s="1743"/>
      <c r="AE1498" s="1083"/>
      <c r="AF1498" s="856"/>
    </row>
    <row r="1499" spans="1:32" ht="15" customHeight="1" outlineLevel="1" x14ac:dyDescent="0.2">
      <c r="A1499" s="11">
        <v>172</v>
      </c>
      <c r="B1499" s="294"/>
      <c r="C1499" s="289"/>
      <c r="D1499" s="289"/>
      <c r="E1499" s="289"/>
      <c r="F1499" s="880" t="str">
        <f>'2. CAD NCCF'!F1499:L1499</f>
        <v>Non-FI issued ABS, medium rated</v>
      </c>
      <c r="G1499" s="881"/>
      <c r="H1499" s="881"/>
      <c r="I1499" s="881"/>
      <c r="J1499" s="881"/>
      <c r="K1499" s="881"/>
      <c r="L1499" s="882"/>
      <c r="M1499" s="400">
        <f t="shared" ref="M1499:M1500" si="649">M723</f>
        <v>0</v>
      </c>
      <c r="N1499" s="411">
        <f>M1499*(1-'Appx 1. Ref Rates'!$E65)+N723*(1-'Appx 1. Ref Rates'!$E65)</f>
        <v>0</v>
      </c>
      <c r="O1499" s="414">
        <f>O723*(1-'Appx 1. Ref Rates'!$E65)</f>
        <v>0</v>
      </c>
      <c r="P1499" s="414">
        <f>P723*(1-'Appx 1. Ref Rates'!$E65)</f>
        <v>0</v>
      </c>
      <c r="Q1499" s="415">
        <f>Q723*(1-'Appx 1. Ref Rates'!$E65)</f>
        <v>0</v>
      </c>
      <c r="R1499" s="411">
        <f>R723*(1-'Appx 1. Ref Rates'!$E65)</f>
        <v>0</v>
      </c>
      <c r="S1499" s="413">
        <f>S723*(1-'Appx 1. Ref Rates'!$E65)</f>
        <v>0</v>
      </c>
      <c r="T1499" s="413">
        <f>T723*(1-'Appx 1. Ref Rates'!$E65)</f>
        <v>0</v>
      </c>
      <c r="U1499" s="413">
        <f>U723*(1-'Appx 1. Ref Rates'!$E65)</f>
        <v>0</v>
      </c>
      <c r="V1499" s="413">
        <f>V723*(1-'Appx 1. Ref Rates'!$E65)</f>
        <v>0</v>
      </c>
      <c r="W1499" s="413">
        <f>W723*(1-'Appx 1. Ref Rates'!$E65)</f>
        <v>0</v>
      </c>
      <c r="X1499" s="414">
        <f>X723*(1-'Appx 1. Ref Rates'!$E65)</f>
        <v>0</v>
      </c>
      <c r="Y1499" s="413">
        <f>Y723*(1-'Appx 1. Ref Rates'!$E65)</f>
        <v>0</v>
      </c>
      <c r="Z1499" s="413">
        <f>Z723*(1-'Appx 1. Ref Rates'!$E65)</f>
        <v>0</v>
      </c>
      <c r="AA1499" s="413">
        <f>AA723*(1-'Appx 1. Ref Rates'!$E65)</f>
        <v>0</v>
      </c>
      <c r="AB1499" s="413">
        <f>AB723*(1-'Appx 1. Ref Rates'!$E65)</f>
        <v>0</v>
      </c>
      <c r="AC1499" s="400">
        <f t="shared" ref="AC1499:AC1500" si="650">AC723</f>
        <v>0</v>
      </c>
      <c r="AD1499" s="1743"/>
      <c r="AE1499" s="1083"/>
      <c r="AF1499" s="856"/>
    </row>
    <row r="1500" spans="1:32" ht="15" customHeight="1" outlineLevel="1" x14ac:dyDescent="0.2">
      <c r="A1500" s="11">
        <v>173</v>
      </c>
      <c r="B1500" s="294"/>
      <c r="C1500" s="289"/>
      <c r="D1500" s="289"/>
      <c r="E1500" s="289"/>
      <c r="F1500" s="880" t="str">
        <f>'2. CAD NCCF'!F1500:L1500</f>
        <v>Non-FI issued ABCP, medium rated</v>
      </c>
      <c r="G1500" s="881"/>
      <c r="H1500" s="881"/>
      <c r="I1500" s="881"/>
      <c r="J1500" s="881"/>
      <c r="K1500" s="881"/>
      <c r="L1500" s="882"/>
      <c r="M1500" s="400">
        <f t="shared" si="649"/>
        <v>0</v>
      </c>
      <c r="N1500" s="411">
        <f>M1500*(1-'Appx 1. Ref Rates'!$E66)+N724*(1-'Appx 1. Ref Rates'!$E66)</f>
        <v>0</v>
      </c>
      <c r="O1500" s="414">
        <f>O724*(1-'Appx 1. Ref Rates'!$E66)</f>
        <v>0</v>
      </c>
      <c r="P1500" s="414">
        <f>P724*(1-'Appx 1. Ref Rates'!$E66)</f>
        <v>0</v>
      </c>
      <c r="Q1500" s="415">
        <f>Q724*(1-'Appx 1. Ref Rates'!$E66)</f>
        <v>0</v>
      </c>
      <c r="R1500" s="411">
        <f>R724*(1-'Appx 1. Ref Rates'!$E66)</f>
        <v>0</v>
      </c>
      <c r="S1500" s="413">
        <f>S724*(1-'Appx 1. Ref Rates'!$E66)</f>
        <v>0</v>
      </c>
      <c r="T1500" s="413">
        <f>T724*(1-'Appx 1. Ref Rates'!$E66)</f>
        <v>0</v>
      </c>
      <c r="U1500" s="413">
        <f>U724*(1-'Appx 1. Ref Rates'!$E66)</f>
        <v>0</v>
      </c>
      <c r="V1500" s="413">
        <f>V724*(1-'Appx 1. Ref Rates'!$E66)</f>
        <v>0</v>
      </c>
      <c r="W1500" s="413">
        <f>W724*(1-'Appx 1. Ref Rates'!$E66)</f>
        <v>0</v>
      </c>
      <c r="X1500" s="414">
        <f>X724*(1-'Appx 1. Ref Rates'!$E66)</f>
        <v>0</v>
      </c>
      <c r="Y1500" s="413">
        <f>Y724*(1-'Appx 1. Ref Rates'!$E66)</f>
        <v>0</v>
      </c>
      <c r="Z1500" s="413">
        <f>Z724*(1-'Appx 1. Ref Rates'!$E66)</f>
        <v>0</v>
      </c>
      <c r="AA1500" s="413">
        <f>AA724*(1-'Appx 1. Ref Rates'!$E66)</f>
        <v>0</v>
      </c>
      <c r="AB1500" s="413">
        <f>AB724*(1-'Appx 1. Ref Rates'!$E66)</f>
        <v>0</v>
      </c>
      <c r="AC1500" s="400">
        <f t="shared" si="650"/>
        <v>0</v>
      </c>
      <c r="AD1500" s="1743"/>
      <c r="AE1500" s="1083"/>
      <c r="AF1500" s="856"/>
    </row>
    <row r="1501" spans="1:32" outlineLevel="1" x14ac:dyDescent="0.2">
      <c r="A1501" s="11">
        <v>174</v>
      </c>
      <c r="B1501" s="294"/>
      <c r="C1501" s="289"/>
      <c r="D1501" s="289"/>
      <c r="E1501" s="877" t="str">
        <f>'2. CAD NCCF'!E1501:L1501</f>
        <v>FI issued ABS and ABCP, medium rated</v>
      </c>
      <c r="F1501" s="878"/>
      <c r="G1501" s="878"/>
      <c r="H1501" s="878"/>
      <c r="I1501" s="878"/>
      <c r="J1501" s="878"/>
      <c r="K1501" s="878"/>
      <c r="L1501" s="879"/>
      <c r="M1501" s="399">
        <f>SUBTOTAL(9,M1502:M1503)</f>
        <v>0</v>
      </c>
      <c r="N1501" s="402">
        <f t="shared" ref="N1501:AC1501" si="651">SUBTOTAL(9,N1502:N1503)</f>
        <v>0</v>
      </c>
      <c r="O1501" s="406">
        <f t="shared" si="651"/>
        <v>0</v>
      </c>
      <c r="P1501" s="406">
        <f t="shared" si="651"/>
        <v>0</v>
      </c>
      <c r="Q1501" s="407">
        <f t="shared" si="651"/>
        <v>0</v>
      </c>
      <c r="R1501" s="402">
        <f t="shared" si="651"/>
        <v>0</v>
      </c>
      <c r="S1501" s="406">
        <f t="shared" si="651"/>
        <v>0</v>
      </c>
      <c r="T1501" s="405">
        <f t="shared" si="651"/>
        <v>0</v>
      </c>
      <c r="U1501" s="405">
        <f t="shared" si="651"/>
        <v>0</v>
      </c>
      <c r="V1501" s="405">
        <f t="shared" si="651"/>
        <v>0</v>
      </c>
      <c r="W1501" s="405">
        <f t="shared" si="651"/>
        <v>0</v>
      </c>
      <c r="X1501" s="405">
        <f t="shared" si="651"/>
        <v>0</v>
      </c>
      <c r="Y1501" s="405">
        <f t="shared" si="651"/>
        <v>0</v>
      </c>
      <c r="Z1501" s="405">
        <f t="shared" si="651"/>
        <v>0</v>
      </c>
      <c r="AA1501" s="405">
        <f t="shared" si="651"/>
        <v>0</v>
      </c>
      <c r="AB1501" s="403">
        <f t="shared" si="651"/>
        <v>0</v>
      </c>
      <c r="AC1501" s="399">
        <f t="shared" si="651"/>
        <v>0</v>
      </c>
      <c r="AD1501" s="1743"/>
      <c r="AE1501" s="1083"/>
      <c r="AF1501" s="856"/>
    </row>
    <row r="1502" spans="1:32" ht="15" customHeight="1" outlineLevel="1" x14ac:dyDescent="0.2">
      <c r="A1502" s="11">
        <v>175</v>
      </c>
      <c r="B1502" s="294"/>
      <c r="C1502" s="289"/>
      <c r="D1502" s="289"/>
      <c r="E1502" s="289"/>
      <c r="F1502" s="880" t="str">
        <f>'2. CAD NCCF'!F1502:L1502</f>
        <v>FI issued ABS, medium rated</v>
      </c>
      <c r="G1502" s="881"/>
      <c r="H1502" s="881"/>
      <c r="I1502" s="881"/>
      <c r="J1502" s="881"/>
      <c r="K1502" s="881"/>
      <c r="L1502" s="882"/>
      <c r="M1502" s="400">
        <f t="shared" ref="M1502:M1503" si="652">M726</f>
        <v>0</v>
      </c>
      <c r="N1502" s="411">
        <f>M1502*(1-'Appx 1. Ref Rates'!$E68)+N726*(1-'Appx 1. Ref Rates'!$E68)</f>
        <v>0</v>
      </c>
      <c r="O1502" s="414">
        <f>O726*(1-'Appx 1. Ref Rates'!$E68)</f>
        <v>0</v>
      </c>
      <c r="P1502" s="414">
        <f>P726*(1-'Appx 1. Ref Rates'!$E68)</f>
        <v>0</v>
      </c>
      <c r="Q1502" s="415">
        <f>Q726*(1-'Appx 1. Ref Rates'!$E68)</f>
        <v>0</v>
      </c>
      <c r="R1502" s="411">
        <f>R726*(1-'Appx 1. Ref Rates'!$E68)</f>
        <v>0</v>
      </c>
      <c r="S1502" s="413">
        <f>S726*(1-'Appx 1. Ref Rates'!$E68)</f>
        <v>0</v>
      </c>
      <c r="T1502" s="413">
        <f>T726*(1-'Appx 1. Ref Rates'!$E68)</f>
        <v>0</v>
      </c>
      <c r="U1502" s="413">
        <f>U726*(1-'Appx 1. Ref Rates'!$E68)</f>
        <v>0</v>
      </c>
      <c r="V1502" s="413">
        <f>V726*(1-'Appx 1. Ref Rates'!$E68)</f>
        <v>0</v>
      </c>
      <c r="W1502" s="413">
        <f>W726*(1-'Appx 1. Ref Rates'!$E68)</f>
        <v>0</v>
      </c>
      <c r="X1502" s="414">
        <f>X726*(1-'Appx 1. Ref Rates'!$E68)</f>
        <v>0</v>
      </c>
      <c r="Y1502" s="413">
        <f>Y726*(1-'Appx 1. Ref Rates'!$E68)</f>
        <v>0</v>
      </c>
      <c r="Z1502" s="413">
        <f>Z726*(1-'Appx 1. Ref Rates'!$E68)</f>
        <v>0</v>
      </c>
      <c r="AA1502" s="413">
        <f>AA726*(1-'Appx 1. Ref Rates'!$E68)</f>
        <v>0</v>
      </c>
      <c r="AB1502" s="413">
        <f>AB726*(1-'Appx 1. Ref Rates'!$E68)</f>
        <v>0</v>
      </c>
      <c r="AC1502" s="400">
        <f t="shared" ref="AC1502:AC1503" si="653">AC726</f>
        <v>0</v>
      </c>
      <c r="AD1502" s="1743"/>
      <c r="AE1502" s="1083"/>
      <c r="AF1502" s="856"/>
    </row>
    <row r="1503" spans="1:32" ht="15" customHeight="1" outlineLevel="1" x14ac:dyDescent="0.2">
      <c r="A1503" s="11">
        <v>176</v>
      </c>
      <c r="B1503" s="294"/>
      <c r="C1503" s="289"/>
      <c r="D1503" s="289"/>
      <c r="E1503" s="289"/>
      <c r="F1503" s="880" t="str">
        <f>'2. CAD NCCF'!F1503:L1503</f>
        <v>FI issued ABCP, medium rated</v>
      </c>
      <c r="G1503" s="881"/>
      <c r="H1503" s="881"/>
      <c r="I1503" s="881"/>
      <c r="J1503" s="881"/>
      <c r="K1503" s="881"/>
      <c r="L1503" s="882"/>
      <c r="M1503" s="400">
        <f t="shared" si="652"/>
        <v>0</v>
      </c>
      <c r="N1503" s="411">
        <f>M1503*(1-'Appx 1. Ref Rates'!$E69)+N727*(1-'Appx 1. Ref Rates'!$E69)</f>
        <v>0</v>
      </c>
      <c r="O1503" s="414">
        <f>O727*(1-'Appx 1. Ref Rates'!$E69)</f>
        <v>0</v>
      </c>
      <c r="P1503" s="414">
        <f>P727*(1-'Appx 1. Ref Rates'!$E69)</f>
        <v>0</v>
      </c>
      <c r="Q1503" s="415">
        <f>Q727*(1-'Appx 1. Ref Rates'!$E69)</f>
        <v>0</v>
      </c>
      <c r="R1503" s="411">
        <f>R727*(1-'Appx 1. Ref Rates'!$E69)</f>
        <v>0</v>
      </c>
      <c r="S1503" s="413">
        <f>S727*(1-'Appx 1. Ref Rates'!$E69)</f>
        <v>0</v>
      </c>
      <c r="T1503" s="413">
        <f>T727*(1-'Appx 1. Ref Rates'!$E69)</f>
        <v>0</v>
      </c>
      <c r="U1503" s="413">
        <f>U727*(1-'Appx 1. Ref Rates'!$E69)</f>
        <v>0</v>
      </c>
      <c r="V1503" s="413">
        <f>V727*(1-'Appx 1. Ref Rates'!$E69)</f>
        <v>0</v>
      </c>
      <c r="W1503" s="413">
        <f>W727*(1-'Appx 1. Ref Rates'!$E69)</f>
        <v>0</v>
      </c>
      <c r="X1503" s="414">
        <f>X727*(1-'Appx 1. Ref Rates'!$E69)</f>
        <v>0</v>
      </c>
      <c r="Y1503" s="413">
        <f>Y727*(1-'Appx 1. Ref Rates'!$E69)</f>
        <v>0</v>
      </c>
      <c r="Z1503" s="413">
        <f>Z727*(1-'Appx 1. Ref Rates'!$E69)</f>
        <v>0</v>
      </c>
      <c r="AA1503" s="413">
        <f>AA727*(1-'Appx 1. Ref Rates'!$E69)</f>
        <v>0</v>
      </c>
      <c r="AB1503" s="413">
        <f>AB727*(1-'Appx 1. Ref Rates'!$E69)</f>
        <v>0</v>
      </c>
      <c r="AC1503" s="400">
        <f t="shared" si="653"/>
        <v>0</v>
      </c>
      <c r="AD1503" s="1743"/>
      <c r="AE1503" s="1083"/>
      <c r="AF1503" s="856"/>
    </row>
    <row r="1504" spans="1:32" outlineLevel="1" x14ac:dyDescent="0.2">
      <c r="A1504" s="11">
        <v>177</v>
      </c>
      <c r="B1504" s="294"/>
      <c r="C1504" s="289"/>
      <c r="D1504" s="289"/>
      <c r="E1504" s="877" t="str">
        <f>'2. CAD NCCF'!E1504:L1504</f>
        <v>Non-FI issued ABS and ABCP, low or not rated</v>
      </c>
      <c r="F1504" s="878"/>
      <c r="G1504" s="878"/>
      <c r="H1504" s="878"/>
      <c r="I1504" s="878"/>
      <c r="J1504" s="878"/>
      <c r="K1504" s="878"/>
      <c r="L1504" s="879"/>
      <c r="M1504" s="399">
        <f>SUBTOTAL(9,M1505:M1506)</f>
        <v>0</v>
      </c>
      <c r="N1504" s="402">
        <f t="shared" ref="N1504:AC1504" si="654">SUBTOTAL(9,N1505:N1506)</f>
        <v>0</v>
      </c>
      <c r="O1504" s="406">
        <f t="shared" si="654"/>
        <v>0</v>
      </c>
      <c r="P1504" s="406">
        <f t="shared" si="654"/>
        <v>0</v>
      </c>
      <c r="Q1504" s="407">
        <f t="shared" si="654"/>
        <v>0</v>
      </c>
      <c r="R1504" s="402">
        <f t="shared" si="654"/>
        <v>0</v>
      </c>
      <c r="S1504" s="406">
        <f t="shared" si="654"/>
        <v>0</v>
      </c>
      <c r="T1504" s="405">
        <f t="shared" si="654"/>
        <v>0</v>
      </c>
      <c r="U1504" s="405">
        <f t="shared" si="654"/>
        <v>0</v>
      </c>
      <c r="V1504" s="405">
        <f t="shared" si="654"/>
        <v>0</v>
      </c>
      <c r="W1504" s="405">
        <f t="shared" si="654"/>
        <v>0</v>
      </c>
      <c r="X1504" s="405">
        <f t="shared" si="654"/>
        <v>0</v>
      </c>
      <c r="Y1504" s="405">
        <f t="shared" si="654"/>
        <v>0</v>
      </c>
      <c r="Z1504" s="405">
        <f t="shared" si="654"/>
        <v>0</v>
      </c>
      <c r="AA1504" s="405">
        <f t="shared" si="654"/>
        <v>0</v>
      </c>
      <c r="AB1504" s="403">
        <f t="shared" si="654"/>
        <v>0</v>
      </c>
      <c r="AC1504" s="399">
        <f t="shared" si="654"/>
        <v>0</v>
      </c>
      <c r="AD1504" s="1743"/>
      <c r="AE1504" s="1083"/>
      <c r="AF1504" s="856"/>
    </row>
    <row r="1505" spans="1:32" ht="15" customHeight="1" outlineLevel="1" x14ac:dyDescent="0.2">
      <c r="A1505" s="11">
        <v>178</v>
      </c>
      <c r="B1505" s="294"/>
      <c r="C1505" s="289"/>
      <c r="D1505" s="289"/>
      <c r="E1505" s="289"/>
      <c r="F1505" s="880" t="str">
        <f>'2. CAD NCCF'!F1505:L1505</f>
        <v>Non-FI issued ABS, low or not rated</v>
      </c>
      <c r="G1505" s="881"/>
      <c r="H1505" s="881"/>
      <c r="I1505" s="881"/>
      <c r="J1505" s="881"/>
      <c r="K1505" s="881"/>
      <c r="L1505" s="882"/>
      <c r="M1505" s="400">
        <f t="shared" ref="M1505:M1506" si="655">M729</f>
        <v>0</v>
      </c>
      <c r="N1505" s="411">
        <f>M1505*(1-'Appx 1. Ref Rates'!$E71)+N729*(1-'Appx 1. Ref Rates'!$E71)</f>
        <v>0</v>
      </c>
      <c r="O1505" s="414">
        <f>O729*(1-'Appx 1. Ref Rates'!$E71)</f>
        <v>0</v>
      </c>
      <c r="P1505" s="414">
        <f>P729*(1-'Appx 1. Ref Rates'!$E71)</f>
        <v>0</v>
      </c>
      <c r="Q1505" s="415">
        <f>Q729*(1-'Appx 1. Ref Rates'!$E71)</f>
        <v>0</v>
      </c>
      <c r="R1505" s="411">
        <f>R729*(1-'Appx 1. Ref Rates'!$E71)</f>
        <v>0</v>
      </c>
      <c r="S1505" s="413">
        <f>S729*(1-'Appx 1. Ref Rates'!$E71)</f>
        <v>0</v>
      </c>
      <c r="T1505" s="413">
        <f>T729*(1-'Appx 1. Ref Rates'!$E71)</f>
        <v>0</v>
      </c>
      <c r="U1505" s="413">
        <f>U729*(1-'Appx 1. Ref Rates'!$E71)</f>
        <v>0</v>
      </c>
      <c r="V1505" s="413">
        <f>V729*(1-'Appx 1. Ref Rates'!$E71)</f>
        <v>0</v>
      </c>
      <c r="W1505" s="413">
        <f>W729*(1-'Appx 1. Ref Rates'!$E71)</f>
        <v>0</v>
      </c>
      <c r="X1505" s="414">
        <f>X729*(1-'Appx 1. Ref Rates'!$E71)</f>
        <v>0</v>
      </c>
      <c r="Y1505" s="413">
        <f>Y729*(1-'Appx 1. Ref Rates'!$E71)</f>
        <v>0</v>
      </c>
      <c r="Z1505" s="413">
        <f>Z729*(1-'Appx 1. Ref Rates'!$E71)</f>
        <v>0</v>
      </c>
      <c r="AA1505" s="413">
        <f>AA729*(1-'Appx 1. Ref Rates'!$E71)</f>
        <v>0</v>
      </c>
      <c r="AB1505" s="413">
        <f>AB729*(1-'Appx 1. Ref Rates'!$E71)</f>
        <v>0</v>
      </c>
      <c r="AC1505" s="400">
        <f t="shared" ref="AC1505:AC1506" si="656">AC729</f>
        <v>0</v>
      </c>
      <c r="AD1505" s="1743"/>
      <c r="AE1505" s="1083"/>
      <c r="AF1505" s="856"/>
    </row>
    <row r="1506" spans="1:32" ht="15" customHeight="1" outlineLevel="1" x14ac:dyDescent="0.2">
      <c r="A1506" s="11">
        <v>179</v>
      </c>
      <c r="B1506" s="294"/>
      <c r="C1506" s="289"/>
      <c r="D1506" s="289"/>
      <c r="E1506" s="289"/>
      <c r="F1506" s="880" t="str">
        <f>'2. CAD NCCF'!F1506:L1506</f>
        <v>Non-FI issued ABCP, low or not rated</v>
      </c>
      <c r="G1506" s="881"/>
      <c r="H1506" s="881"/>
      <c r="I1506" s="881"/>
      <c r="J1506" s="881"/>
      <c r="K1506" s="881"/>
      <c r="L1506" s="882"/>
      <c r="M1506" s="400">
        <f t="shared" si="655"/>
        <v>0</v>
      </c>
      <c r="N1506" s="411">
        <f>M1506*(1-'Appx 1. Ref Rates'!$E72)+N730*(1-'Appx 1. Ref Rates'!$E72)</f>
        <v>0</v>
      </c>
      <c r="O1506" s="414">
        <f>O730*(1-'Appx 1. Ref Rates'!$E72)</f>
        <v>0</v>
      </c>
      <c r="P1506" s="414">
        <f>P730*(1-'Appx 1. Ref Rates'!$E72)</f>
        <v>0</v>
      </c>
      <c r="Q1506" s="415">
        <f>Q730*(1-'Appx 1. Ref Rates'!$E72)</f>
        <v>0</v>
      </c>
      <c r="R1506" s="411">
        <f>R730*(1-'Appx 1. Ref Rates'!$E72)</f>
        <v>0</v>
      </c>
      <c r="S1506" s="413">
        <f>S730*(1-'Appx 1. Ref Rates'!$E72)</f>
        <v>0</v>
      </c>
      <c r="T1506" s="413">
        <f>T730*(1-'Appx 1. Ref Rates'!$E72)</f>
        <v>0</v>
      </c>
      <c r="U1506" s="413">
        <f>U730*(1-'Appx 1. Ref Rates'!$E72)</f>
        <v>0</v>
      </c>
      <c r="V1506" s="413">
        <f>V730*(1-'Appx 1. Ref Rates'!$E72)</f>
        <v>0</v>
      </c>
      <c r="W1506" s="413">
        <f>W730*(1-'Appx 1. Ref Rates'!$E72)</f>
        <v>0</v>
      </c>
      <c r="X1506" s="414">
        <f>X730*(1-'Appx 1. Ref Rates'!$E72)</f>
        <v>0</v>
      </c>
      <c r="Y1506" s="413">
        <f>Y730*(1-'Appx 1. Ref Rates'!$E72)</f>
        <v>0</v>
      </c>
      <c r="Z1506" s="413">
        <f>Z730*(1-'Appx 1. Ref Rates'!$E72)</f>
        <v>0</v>
      </c>
      <c r="AA1506" s="413">
        <f>AA730*(1-'Appx 1. Ref Rates'!$E72)</f>
        <v>0</v>
      </c>
      <c r="AB1506" s="413">
        <f>AB730*(1-'Appx 1. Ref Rates'!$E72)</f>
        <v>0</v>
      </c>
      <c r="AC1506" s="400">
        <f t="shared" si="656"/>
        <v>0</v>
      </c>
      <c r="AD1506" s="1743"/>
      <c r="AE1506" s="1083"/>
      <c r="AF1506" s="856"/>
    </row>
    <row r="1507" spans="1:32" outlineLevel="1" x14ac:dyDescent="0.2">
      <c r="A1507" s="11">
        <v>180</v>
      </c>
      <c r="B1507" s="294"/>
      <c r="C1507" s="289"/>
      <c r="D1507" s="289"/>
      <c r="E1507" s="877" t="str">
        <f>'2. CAD NCCF'!E1507:L1507</f>
        <v>FI issued ABS and ABCP, low or not rated</v>
      </c>
      <c r="F1507" s="878"/>
      <c r="G1507" s="878"/>
      <c r="H1507" s="878"/>
      <c r="I1507" s="878"/>
      <c r="J1507" s="878"/>
      <c r="K1507" s="878"/>
      <c r="L1507" s="879"/>
      <c r="M1507" s="399">
        <f>SUBTOTAL(9,M1508:M1509)</f>
        <v>0</v>
      </c>
      <c r="N1507" s="402">
        <f t="shared" ref="N1507:AC1507" si="657">SUBTOTAL(9,N1508:N1509)</f>
        <v>0</v>
      </c>
      <c r="O1507" s="406">
        <f t="shared" si="657"/>
        <v>0</v>
      </c>
      <c r="P1507" s="406">
        <f t="shared" si="657"/>
        <v>0</v>
      </c>
      <c r="Q1507" s="407">
        <f t="shared" si="657"/>
        <v>0</v>
      </c>
      <c r="R1507" s="402">
        <f t="shared" si="657"/>
        <v>0</v>
      </c>
      <c r="S1507" s="406">
        <f t="shared" si="657"/>
        <v>0</v>
      </c>
      <c r="T1507" s="405">
        <f t="shared" si="657"/>
        <v>0</v>
      </c>
      <c r="U1507" s="405">
        <f t="shared" si="657"/>
        <v>0</v>
      </c>
      <c r="V1507" s="405">
        <f t="shared" si="657"/>
        <v>0</v>
      </c>
      <c r="W1507" s="405">
        <f t="shared" si="657"/>
        <v>0</v>
      </c>
      <c r="X1507" s="405">
        <f t="shared" si="657"/>
        <v>0</v>
      </c>
      <c r="Y1507" s="405">
        <f t="shared" si="657"/>
        <v>0</v>
      </c>
      <c r="Z1507" s="405">
        <f t="shared" si="657"/>
        <v>0</v>
      </c>
      <c r="AA1507" s="405">
        <f t="shared" si="657"/>
        <v>0</v>
      </c>
      <c r="AB1507" s="403">
        <f t="shared" si="657"/>
        <v>0</v>
      </c>
      <c r="AC1507" s="399">
        <f t="shared" si="657"/>
        <v>0</v>
      </c>
      <c r="AD1507" s="1743"/>
      <c r="AE1507" s="1083"/>
      <c r="AF1507" s="856"/>
    </row>
    <row r="1508" spans="1:32" ht="15" customHeight="1" outlineLevel="1" x14ac:dyDescent="0.2">
      <c r="A1508" s="11">
        <v>181</v>
      </c>
      <c r="B1508" s="294"/>
      <c r="C1508" s="289"/>
      <c r="D1508" s="289"/>
      <c r="E1508" s="289"/>
      <c r="F1508" s="880" t="str">
        <f>'2. CAD NCCF'!F1508:L1508</f>
        <v>FI issued ABS, low or not rated</v>
      </c>
      <c r="G1508" s="881"/>
      <c r="H1508" s="881"/>
      <c r="I1508" s="881"/>
      <c r="J1508" s="881"/>
      <c r="K1508" s="881"/>
      <c r="L1508" s="882"/>
      <c r="M1508" s="400">
        <f t="shared" ref="M1508:M1509" si="658">M732</f>
        <v>0</v>
      </c>
      <c r="N1508" s="411">
        <f>M1508*(1-'Appx 1. Ref Rates'!$E74)+N732*(1-'Appx 1. Ref Rates'!$E74)</f>
        <v>0</v>
      </c>
      <c r="O1508" s="414">
        <f>O732*(1-'Appx 1. Ref Rates'!$E74)</f>
        <v>0</v>
      </c>
      <c r="P1508" s="414">
        <f>P732*(1-'Appx 1. Ref Rates'!$E74)</f>
        <v>0</v>
      </c>
      <c r="Q1508" s="415">
        <f>Q732*(1-'Appx 1. Ref Rates'!$E74)</f>
        <v>0</v>
      </c>
      <c r="R1508" s="411">
        <f>R732*(1-'Appx 1. Ref Rates'!$E74)</f>
        <v>0</v>
      </c>
      <c r="S1508" s="413">
        <f>S732*(1-'Appx 1. Ref Rates'!$E74)</f>
        <v>0</v>
      </c>
      <c r="T1508" s="413">
        <f>T732*(1-'Appx 1. Ref Rates'!$E74)</f>
        <v>0</v>
      </c>
      <c r="U1508" s="413">
        <f>U732*(1-'Appx 1. Ref Rates'!$E74)</f>
        <v>0</v>
      </c>
      <c r="V1508" s="413">
        <f>V732*(1-'Appx 1. Ref Rates'!$E74)</f>
        <v>0</v>
      </c>
      <c r="W1508" s="413">
        <f>W732*(1-'Appx 1. Ref Rates'!$E74)</f>
        <v>0</v>
      </c>
      <c r="X1508" s="414">
        <f>X732*(1-'Appx 1. Ref Rates'!$E74)</f>
        <v>0</v>
      </c>
      <c r="Y1508" s="413">
        <f>Y732*(1-'Appx 1. Ref Rates'!$E74)</f>
        <v>0</v>
      </c>
      <c r="Z1508" s="413">
        <f>Z732*(1-'Appx 1. Ref Rates'!$E74)</f>
        <v>0</v>
      </c>
      <c r="AA1508" s="413">
        <f>AA732*(1-'Appx 1. Ref Rates'!$E74)</f>
        <v>0</v>
      </c>
      <c r="AB1508" s="413">
        <f>AB732*(1-'Appx 1. Ref Rates'!$E74)</f>
        <v>0</v>
      </c>
      <c r="AC1508" s="400">
        <f t="shared" ref="AC1508:AC1509" si="659">AC732</f>
        <v>0</v>
      </c>
      <c r="AD1508" s="1743"/>
      <c r="AE1508" s="1083"/>
      <c r="AF1508" s="856"/>
    </row>
    <row r="1509" spans="1:32" ht="15" customHeight="1" outlineLevel="1" x14ac:dyDescent="0.2">
      <c r="A1509" s="11">
        <v>182</v>
      </c>
      <c r="B1509" s="294"/>
      <c r="C1509" s="289"/>
      <c r="D1509" s="289"/>
      <c r="E1509" s="289"/>
      <c r="F1509" s="880" t="str">
        <f>'2. CAD NCCF'!F1509:L1509</f>
        <v>FI issued ABCP, low or not rated</v>
      </c>
      <c r="G1509" s="881"/>
      <c r="H1509" s="881"/>
      <c r="I1509" s="881"/>
      <c r="J1509" s="881"/>
      <c r="K1509" s="881"/>
      <c r="L1509" s="882"/>
      <c r="M1509" s="400">
        <f t="shared" si="658"/>
        <v>0</v>
      </c>
      <c r="N1509" s="411">
        <f>M1509*(1-'Appx 1. Ref Rates'!$E75)+N733*(1-'Appx 1. Ref Rates'!$E75)</f>
        <v>0</v>
      </c>
      <c r="O1509" s="414">
        <f>O733*(1-'Appx 1. Ref Rates'!$E75)</f>
        <v>0</v>
      </c>
      <c r="P1509" s="414">
        <f>P733*(1-'Appx 1. Ref Rates'!$E75)</f>
        <v>0</v>
      </c>
      <c r="Q1509" s="415">
        <f>Q733*(1-'Appx 1. Ref Rates'!$E75)</f>
        <v>0</v>
      </c>
      <c r="R1509" s="411">
        <f>R733*(1-'Appx 1. Ref Rates'!$E75)</f>
        <v>0</v>
      </c>
      <c r="S1509" s="413">
        <f>S733*(1-'Appx 1. Ref Rates'!$E75)</f>
        <v>0</v>
      </c>
      <c r="T1509" s="413">
        <f>T733*(1-'Appx 1. Ref Rates'!$E75)</f>
        <v>0</v>
      </c>
      <c r="U1509" s="413">
        <f>U733*(1-'Appx 1. Ref Rates'!$E75)</f>
        <v>0</v>
      </c>
      <c r="V1509" s="413">
        <f>V733*(1-'Appx 1. Ref Rates'!$E75)</f>
        <v>0</v>
      </c>
      <c r="W1509" s="413">
        <f>W733*(1-'Appx 1. Ref Rates'!$E75)</f>
        <v>0</v>
      </c>
      <c r="X1509" s="414">
        <f>X733*(1-'Appx 1. Ref Rates'!$E75)</f>
        <v>0</v>
      </c>
      <c r="Y1509" s="413">
        <f>Y733*(1-'Appx 1. Ref Rates'!$E75)</f>
        <v>0</v>
      </c>
      <c r="Z1509" s="413">
        <f>Z733*(1-'Appx 1. Ref Rates'!$E75)</f>
        <v>0</v>
      </c>
      <c r="AA1509" s="413">
        <f>AA733*(1-'Appx 1. Ref Rates'!$E75)</f>
        <v>0</v>
      </c>
      <c r="AB1509" s="413">
        <f>AB733*(1-'Appx 1. Ref Rates'!$E75)</f>
        <v>0</v>
      </c>
      <c r="AC1509" s="400">
        <f t="shared" si="659"/>
        <v>0</v>
      </c>
      <c r="AD1509" s="1744"/>
      <c r="AE1509" s="858"/>
      <c r="AF1509" s="859"/>
    </row>
    <row r="1510" spans="1:32" outlineLevel="1" x14ac:dyDescent="0.2">
      <c r="A1510" s="11">
        <v>183</v>
      </c>
      <c r="B1510" s="294"/>
      <c r="C1510" s="289"/>
      <c r="D1510" s="868" t="str">
        <f>'2. CAD NCCF'!D1510:L1510</f>
        <v>Equities</v>
      </c>
      <c r="E1510" s="869"/>
      <c r="F1510" s="869"/>
      <c r="G1510" s="869"/>
      <c r="H1510" s="869"/>
      <c r="I1510" s="869"/>
      <c r="J1510" s="869"/>
      <c r="K1510" s="869"/>
      <c r="L1510" s="870"/>
      <c r="M1510" s="399">
        <f>SUBTOTAL(9,M1511:M1513)</f>
        <v>0</v>
      </c>
      <c r="N1510" s="1205"/>
      <c r="O1510" s="1253"/>
      <c r="P1510" s="1397"/>
      <c r="Q1510" s="407">
        <f t="shared" ref="Q1510:AC1510" si="660">SUBTOTAL(9,Q1511:Q1513)</f>
        <v>0</v>
      </c>
      <c r="R1510" s="402">
        <f t="shared" si="660"/>
        <v>0</v>
      </c>
      <c r="S1510" s="406">
        <f t="shared" si="660"/>
        <v>0</v>
      </c>
      <c r="T1510" s="405">
        <f t="shared" si="660"/>
        <v>0</v>
      </c>
      <c r="U1510" s="405">
        <f t="shared" si="660"/>
        <v>0</v>
      </c>
      <c r="V1510" s="405">
        <f t="shared" si="660"/>
        <v>0</v>
      </c>
      <c r="W1510" s="405">
        <f t="shared" si="660"/>
        <v>0</v>
      </c>
      <c r="X1510" s="405">
        <f t="shared" si="660"/>
        <v>0</v>
      </c>
      <c r="Y1510" s="405">
        <f t="shared" si="660"/>
        <v>0</v>
      </c>
      <c r="Z1510" s="405">
        <f t="shared" si="660"/>
        <v>0</v>
      </c>
      <c r="AA1510" s="405">
        <f t="shared" si="660"/>
        <v>0</v>
      </c>
      <c r="AB1510" s="403">
        <f t="shared" si="660"/>
        <v>0</v>
      </c>
      <c r="AC1510" s="399">
        <f t="shared" si="660"/>
        <v>0</v>
      </c>
      <c r="AD1510" s="1577"/>
      <c r="AE1510" s="1595"/>
      <c r="AF1510" s="1596"/>
    </row>
    <row r="1511" spans="1:32" outlineLevel="1" x14ac:dyDescent="0.2">
      <c r="A1511" s="11">
        <v>184</v>
      </c>
      <c r="B1511" s="294"/>
      <c r="C1511" s="289"/>
      <c r="D1511" s="289"/>
      <c r="E1511" s="289"/>
      <c r="F1511" s="1045" t="str">
        <f>'2. CAD NCCF'!F1511:L1511</f>
        <v>Eligible non-financial common equity shares</v>
      </c>
      <c r="G1511" s="1046"/>
      <c r="H1511" s="1046"/>
      <c r="I1511" s="1046"/>
      <c r="J1511" s="1046"/>
      <c r="K1511" s="1046"/>
      <c r="L1511" s="1047"/>
      <c r="M1511" s="400">
        <f t="shared" ref="M1511:M1513" si="661">M735</f>
        <v>0</v>
      </c>
      <c r="N1511" s="1254"/>
      <c r="O1511" s="1644"/>
      <c r="P1511" s="1398"/>
      <c r="Q1511" s="415">
        <f>($M1511+SUM($N735:$Q735))*'Appx 1. Ref Rates'!$R$97</f>
        <v>0</v>
      </c>
      <c r="R1511" s="411">
        <f>R735*'Appx 1. Ref Rates'!$R$97</f>
        <v>0</v>
      </c>
      <c r="S1511" s="413">
        <f>S735*'Appx 1. Ref Rates'!$R$97</f>
        <v>0</v>
      </c>
      <c r="T1511" s="413">
        <f>T735*'Appx 1. Ref Rates'!$R$97</f>
        <v>0</v>
      </c>
      <c r="U1511" s="413">
        <f>U735*'Appx 1. Ref Rates'!$R$97</f>
        <v>0</v>
      </c>
      <c r="V1511" s="413">
        <f>V735*'Appx 1. Ref Rates'!$R$97</f>
        <v>0</v>
      </c>
      <c r="W1511" s="413">
        <f>W735*'Appx 1. Ref Rates'!$R$97</f>
        <v>0</v>
      </c>
      <c r="X1511" s="414">
        <f>X735*'Appx 1. Ref Rates'!$R$97</f>
        <v>0</v>
      </c>
      <c r="Y1511" s="413">
        <f>Y735*'Appx 1. Ref Rates'!$R$97</f>
        <v>0</v>
      </c>
      <c r="Z1511" s="413">
        <f>Z735*'Appx 1. Ref Rates'!$R$97</f>
        <v>0</v>
      </c>
      <c r="AA1511" s="413">
        <f>AA735*'Appx 1. Ref Rates'!$R$97</f>
        <v>0</v>
      </c>
      <c r="AB1511" s="413">
        <f>AB735*'Appx 1. Ref Rates'!$R$97</f>
        <v>0</v>
      </c>
      <c r="AC1511" s="400">
        <f t="shared" ref="AC1511:AC1513" si="662">AC735</f>
        <v>0</v>
      </c>
      <c r="AD1511" s="1671"/>
      <c r="AE1511" s="1567"/>
      <c r="AF1511" s="1573"/>
    </row>
    <row r="1512" spans="1:32" ht="15" customHeight="1" outlineLevel="1" x14ac:dyDescent="0.2">
      <c r="A1512" s="11">
        <v>185</v>
      </c>
      <c r="B1512" s="294"/>
      <c r="C1512" s="289"/>
      <c r="D1512" s="289"/>
      <c r="E1512" s="289"/>
      <c r="F1512" s="1045" t="str">
        <f>'2. CAD NCCF'!F1512:L1512</f>
        <v>Eligible financial common equity</v>
      </c>
      <c r="G1512" s="1046"/>
      <c r="H1512" s="1046"/>
      <c r="I1512" s="1046"/>
      <c r="J1512" s="1046"/>
      <c r="K1512" s="1046"/>
      <c r="L1512" s="1047"/>
      <c r="M1512" s="400">
        <f t="shared" si="661"/>
        <v>0</v>
      </c>
      <c r="N1512" s="1236"/>
      <c r="O1512" s="1644"/>
      <c r="P1512" s="1644"/>
      <c r="Q1512" s="1254"/>
      <c r="R1512" s="411">
        <f>($M1512+SUM($N736:$R736))*'Appx 1. Ref Rates'!$S$98</f>
        <v>0</v>
      </c>
      <c r="S1512" s="413">
        <f>(M1512+SUM($N736:$R736))*'Appx 1. Ref Rates'!$T$98+S736*('Appx 1. Ref Rates'!$S$98+'Appx 1. Ref Rates'!$T$98)</f>
        <v>0</v>
      </c>
      <c r="T1512" s="413">
        <f>($M1512+SUM($N736:$S736))*'Appx 1. Ref Rates'!$U$98+$T736*('Appx 1. Ref Rates'!$S$98+'Appx 1. Ref Rates'!$T$98+'Appx 1. Ref Rates'!$U$98)</f>
        <v>0</v>
      </c>
      <c r="U1512" s="413">
        <f>U736*('Appx 1. Ref Rates'!$S$98+'Appx 1. Ref Rates'!$T$98+'Appx 1. Ref Rates'!$U$98)</f>
        <v>0</v>
      </c>
      <c r="V1512" s="413">
        <f>V736*('Appx 1. Ref Rates'!$S$98+'Appx 1. Ref Rates'!$T$98+'Appx 1. Ref Rates'!$U$98)</f>
        <v>0</v>
      </c>
      <c r="W1512" s="413">
        <f>W736*('Appx 1. Ref Rates'!$S$98+'Appx 1. Ref Rates'!$T$98+'Appx 1. Ref Rates'!$U$98)</f>
        <v>0</v>
      </c>
      <c r="X1512" s="414">
        <f>X736*('Appx 1. Ref Rates'!$S$98+'Appx 1. Ref Rates'!$T$98+'Appx 1. Ref Rates'!$U$98)</f>
        <v>0</v>
      </c>
      <c r="Y1512" s="413">
        <f>Y736*('Appx 1. Ref Rates'!$S$98+'Appx 1. Ref Rates'!$T$98+'Appx 1. Ref Rates'!$U$98)</f>
        <v>0</v>
      </c>
      <c r="Z1512" s="413">
        <f>Z736*('Appx 1. Ref Rates'!$S$98+'Appx 1. Ref Rates'!$T$98+'Appx 1. Ref Rates'!$U$98)</f>
        <v>0</v>
      </c>
      <c r="AA1512" s="413">
        <f>AA736*('Appx 1. Ref Rates'!$S$98+'Appx 1. Ref Rates'!$T$98+'Appx 1. Ref Rates'!$U$98)</f>
        <v>0</v>
      </c>
      <c r="AB1512" s="413">
        <f>AB736*('Appx 1. Ref Rates'!$S$98+'Appx 1. Ref Rates'!$T$98+'Appx 1. Ref Rates'!$U$98)</f>
        <v>0</v>
      </c>
      <c r="AC1512" s="400">
        <f t="shared" si="662"/>
        <v>0</v>
      </c>
      <c r="AD1512" s="1743"/>
      <c r="AE1512" s="1083"/>
      <c r="AF1512" s="856"/>
    </row>
    <row r="1513" spans="1:32" ht="15" customHeight="1" outlineLevel="1" x14ac:dyDescent="0.2">
      <c r="A1513" s="11">
        <v>186</v>
      </c>
      <c r="B1513" s="294"/>
      <c r="C1513" s="289"/>
      <c r="D1513" s="289"/>
      <c r="E1513" s="289"/>
      <c r="F1513" s="1045" t="str">
        <f>'2. CAD NCCF'!F1513:L1513</f>
        <v>Other equities</v>
      </c>
      <c r="G1513" s="1046"/>
      <c r="H1513" s="1046"/>
      <c r="I1513" s="1046"/>
      <c r="J1513" s="1046"/>
      <c r="K1513" s="1046"/>
      <c r="L1513" s="1047"/>
      <c r="M1513" s="400">
        <f t="shared" si="661"/>
        <v>0</v>
      </c>
      <c r="N1513" s="1224"/>
      <c r="O1513" s="858"/>
      <c r="P1513" s="858"/>
      <c r="Q1513" s="858"/>
      <c r="R1513" s="858"/>
      <c r="S1513" s="858"/>
      <c r="T1513" s="858"/>
      <c r="U1513" s="858"/>
      <c r="V1513" s="858"/>
      <c r="W1513" s="858"/>
      <c r="X1513" s="858"/>
      <c r="Y1513" s="858"/>
      <c r="Z1513" s="858"/>
      <c r="AA1513" s="858"/>
      <c r="AB1513" s="1225"/>
      <c r="AC1513" s="400">
        <f t="shared" si="662"/>
        <v>0</v>
      </c>
      <c r="AD1513" s="1744"/>
      <c r="AE1513" s="858"/>
      <c r="AF1513" s="859"/>
    </row>
    <row r="1514" spans="1:32" outlineLevel="1" x14ac:dyDescent="0.2">
      <c r="A1514" s="11">
        <v>187</v>
      </c>
      <c r="B1514" s="294"/>
      <c r="C1514" s="289"/>
      <c r="D1514" s="868" t="str">
        <f>'2. CAD NCCF'!D1514:L1514</f>
        <v>FI's own securities - Not eliminated</v>
      </c>
      <c r="E1514" s="869"/>
      <c r="F1514" s="869"/>
      <c r="G1514" s="869"/>
      <c r="H1514" s="869"/>
      <c r="I1514" s="869"/>
      <c r="J1514" s="869"/>
      <c r="K1514" s="869"/>
      <c r="L1514" s="870"/>
      <c r="M1514" s="399">
        <f>SUBTOTAL(9,M1515:M1516)</f>
        <v>0</v>
      </c>
      <c r="N1514" s="1606"/>
      <c r="O1514" s="1607"/>
      <c r="P1514" s="1607"/>
      <c r="Q1514" s="1607"/>
      <c r="R1514" s="1607"/>
      <c r="S1514" s="1607"/>
      <c r="T1514" s="1607"/>
      <c r="U1514" s="1607"/>
      <c r="V1514" s="1607"/>
      <c r="W1514" s="1607"/>
      <c r="X1514" s="1607"/>
      <c r="Y1514" s="1607"/>
      <c r="Z1514" s="1607"/>
      <c r="AA1514" s="1607"/>
      <c r="AB1514" s="1607"/>
      <c r="AC1514" s="1607"/>
      <c r="AD1514" s="1607"/>
      <c r="AE1514" s="1607"/>
      <c r="AF1514" s="1608"/>
    </row>
    <row r="1515" spans="1:32" outlineLevel="1" x14ac:dyDescent="0.2">
      <c r="A1515" s="11">
        <v>188</v>
      </c>
      <c r="B1515" s="294"/>
      <c r="C1515" s="289"/>
      <c r="D1515" s="289"/>
      <c r="E1515" s="289"/>
      <c r="F1515" s="1045" t="str">
        <f>'2. CAD NCCF'!F1515:L1515</f>
        <v>FI's own debt not eliminated</v>
      </c>
      <c r="G1515" s="1046"/>
      <c r="H1515" s="1046"/>
      <c r="I1515" s="1046"/>
      <c r="J1515" s="1046"/>
      <c r="K1515" s="1046"/>
      <c r="L1515" s="1047"/>
      <c r="M1515" s="400">
        <f t="shared" ref="M1515:M1516" si="663">M739</f>
        <v>0</v>
      </c>
      <c r="N1515" s="1671"/>
      <c r="O1515" s="852"/>
      <c r="P1515" s="852"/>
      <c r="Q1515" s="852"/>
      <c r="R1515" s="852"/>
      <c r="S1515" s="852"/>
      <c r="T1515" s="852"/>
      <c r="U1515" s="852"/>
      <c r="V1515" s="852"/>
      <c r="W1515" s="852"/>
      <c r="X1515" s="852"/>
      <c r="Y1515" s="852"/>
      <c r="Z1515" s="852"/>
      <c r="AA1515" s="852"/>
      <c r="AB1515" s="852"/>
      <c r="AC1515" s="852"/>
      <c r="AD1515" s="852"/>
      <c r="AE1515" s="852"/>
      <c r="AF1515" s="853"/>
    </row>
    <row r="1516" spans="1:32" ht="15" customHeight="1" outlineLevel="1" x14ac:dyDescent="0.2">
      <c r="A1516" s="11">
        <v>189</v>
      </c>
      <c r="B1516" s="294"/>
      <c r="C1516" s="289"/>
      <c r="D1516" s="289"/>
      <c r="E1516" s="289"/>
      <c r="F1516" s="1045" t="str">
        <f>'2. CAD NCCF'!F1516:L1516</f>
        <v>FI's own equity not eliminated</v>
      </c>
      <c r="G1516" s="1046"/>
      <c r="H1516" s="1046"/>
      <c r="I1516" s="1046"/>
      <c r="J1516" s="1046"/>
      <c r="K1516" s="1046"/>
      <c r="L1516" s="1047"/>
      <c r="M1516" s="400">
        <f t="shared" si="663"/>
        <v>0</v>
      </c>
      <c r="N1516" s="1744"/>
      <c r="O1516" s="858"/>
      <c r="P1516" s="858"/>
      <c r="Q1516" s="858"/>
      <c r="R1516" s="858"/>
      <c r="S1516" s="858"/>
      <c r="T1516" s="858"/>
      <c r="U1516" s="858"/>
      <c r="V1516" s="858"/>
      <c r="W1516" s="858"/>
      <c r="X1516" s="858"/>
      <c r="Y1516" s="858"/>
      <c r="Z1516" s="858"/>
      <c r="AA1516" s="858"/>
      <c r="AB1516" s="858"/>
      <c r="AC1516" s="858"/>
      <c r="AD1516" s="858"/>
      <c r="AE1516" s="858"/>
      <c r="AF1516" s="859"/>
    </row>
    <row r="1517" spans="1:32" ht="7.5" hidden="1" customHeight="1" outlineLevel="1" x14ac:dyDescent="0.2">
      <c r="A1517" s="11"/>
      <c r="B1517" s="1587"/>
      <c r="C1517" s="1429"/>
      <c r="D1517" s="1429"/>
      <c r="E1517" s="1429"/>
      <c r="F1517" s="1429"/>
      <c r="G1517" s="1429"/>
      <c r="H1517" s="1429"/>
      <c r="I1517" s="1429"/>
      <c r="J1517" s="1429"/>
      <c r="K1517" s="1429"/>
      <c r="L1517" s="1429"/>
      <c r="M1517" s="1429"/>
      <c r="N1517" s="1429"/>
      <c r="O1517" s="1429"/>
      <c r="P1517" s="1429"/>
      <c r="Q1517" s="1429"/>
      <c r="R1517" s="1429"/>
      <c r="S1517" s="1429"/>
      <c r="T1517" s="1429"/>
      <c r="U1517" s="1429"/>
      <c r="V1517" s="1429"/>
      <c r="W1517" s="1429"/>
      <c r="X1517" s="1429"/>
      <c r="Y1517" s="1429"/>
      <c r="Z1517" s="1429"/>
      <c r="AA1517" s="1429"/>
      <c r="AB1517" s="1429"/>
      <c r="AC1517" s="1429"/>
      <c r="AD1517" s="1429"/>
      <c r="AE1517" s="1429"/>
      <c r="AF1517" s="1430"/>
    </row>
    <row r="1518" spans="1:32" ht="22.5" customHeight="1" outlineLevel="1" x14ac:dyDescent="0.2">
      <c r="A1518" s="11">
        <v>323</v>
      </c>
      <c r="B1518" s="982" t="str">
        <f>'2. CAD NCCF'!B1518:L1518</f>
        <v>Cash flows/Outflows from collateral</v>
      </c>
      <c r="C1518" s="983"/>
      <c r="D1518" s="983"/>
      <c r="E1518" s="983"/>
      <c r="F1518" s="983"/>
      <c r="G1518" s="983"/>
      <c r="H1518" s="983"/>
      <c r="I1518" s="983"/>
      <c r="J1518" s="983"/>
      <c r="K1518" s="983"/>
      <c r="L1518" s="983"/>
      <c r="M1518" s="399">
        <f>SUBTOTAL(9,M1283:M1517)</f>
        <v>0</v>
      </c>
      <c r="N1518" s="402">
        <f t="shared" ref="N1518:AC1518" si="664">SUBTOTAL(9,N1283:N1517)</f>
        <v>0</v>
      </c>
      <c r="O1518" s="406">
        <f t="shared" si="664"/>
        <v>0</v>
      </c>
      <c r="P1518" s="406">
        <f t="shared" si="664"/>
        <v>0</v>
      </c>
      <c r="Q1518" s="407">
        <f t="shared" si="664"/>
        <v>0</v>
      </c>
      <c r="R1518" s="402">
        <f t="shared" si="664"/>
        <v>0</v>
      </c>
      <c r="S1518" s="406">
        <f>SUBTOTAL(9,S1283:S1513)</f>
        <v>0</v>
      </c>
      <c r="T1518" s="405">
        <f t="shared" si="664"/>
        <v>0</v>
      </c>
      <c r="U1518" s="405">
        <f t="shared" si="664"/>
        <v>0</v>
      </c>
      <c r="V1518" s="405">
        <f t="shared" si="664"/>
        <v>0</v>
      </c>
      <c r="W1518" s="405">
        <f t="shared" si="664"/>
        <v>0</v>
      </c>
      <c r="X1518" s="405">
        <f t="shared" si="664"/>
        <v>0</v>
      </c>
      <c r="Y1518" s="405">
        <f t="shared" si="664"/>
        <v>0</v>
      </c>
      <c r="Z1518" s="405">
        <f t="shared" si="664"/>
        <v>0</v>
      </c>
      <c r="AA1518" s="405">
        <f t="shared" si="664"/>
        <v>0</v>
      </c>
      <c r="AB1518" s="403">
        <f t="shared" si="664"/>
        <v>0</v>
      </c>
      <c r="AC1518" s="399">
        <f t="shared" si="664"/>
        <v>0</v>
      </c>
      <c r="AD1518" s="982"/>
      <c r="AE1518" s="983"/>
      <c r="AF1518" s="1115"/>
    </row>
    <row r="1519" spans="1:32" ht="7.5" customHeight="1" outlineLevel="1" x14ac:dyDescent="0.2">
      <c r="B1519" s="1587"/>
      <c r="C1519" s="1429"/>
      <c r="D1519" s="1429"/>
      <c r="E1519" s="1429"/>
      <c r="F1519" s="1429"/>
      <c r="G1519" s="1429"/>
      <c r="H1519" s="1429"/>
      <c r="I1519" s="1429"/>
      <c r="J1519" s="1429"/>
      <c r="K1519" s="1429"/>
      <c r="L1519" s="1429"/>
      <c r="M1519" s="1429"/>
      <c r="N1519" s="1429"/>
      <c r="O1519" s="1429"/>
      <c r="P1519" s="1429"/>
      <c r="Q1519" s="1429"/>
      <c r="R1519" s="1429"/>
      <c r="S1519" s="1429"/>
      <c r="T1519" s="1429"/>
      <c r="U1519" s="1429"/>
      <c r="V1519" s="1429"/>
      <c r="W1519" s="1429"/>
      <c r="X1519" s="1429"/>
      <c r="Y1519" s="1429"/>
      <c r="Z1519" s="1429"/>
      <c r="AA1519" s="1429"/>
      <c r="AB1519" s="1429"/>
      <c r="AC1519" s="1429"/>
      <c r="AD1519" s="1429"/>
      <c r="AE1519" s="1429"/>
      <c r="AF1519" s="1430"/>
    </row>
    <row r="1520" spans="1:32" ht="22.5" customHeight="1" outlineLevel="2" x14ac:dyDescent="0.2">
      <c r="A1520" s="11">
        <v>325</v>
      </c>
      <c r="B1520" s="982" t="str">
        <f>'2. CAD NCCF'!B1520:AF1520</f>
        <v>OFF BALANCE SHEET COMMITMENTS</v>
      </c>
      <c r="C1520" s="983"/>
      <c r="D1520" s="983"/>
      <c r="E1520" s="983"/>
      <c r="F1520" s="983"/>
      <c r="G1520" s="983"/>
      <c r="H1520" s="983"/>
      <c r="I1520" s="983"/>
      <c r="J1520" s="983"/>
      <c r="K1520" s="983"/>
      <c r="L1520" s="983"/>
      <c r="M1520" s="983"/>
      <c r="N1520" s="983"/>
      <c r="O1520" s="983"/>
      <c r="P1520" s="983"/>
      <c r="Q1520" s="983"/>
      <c r="R1520" s="983"/>
      <c r="S1520" s="983"/>
      <c r="T1520" s="983"/>
      <c r="U1520" s="983"/>
      <c r="V1520" s="983"/>
      <c r="W1520" s="983"/>
      <c r="X1520" s="983"/>
      <c r="Y1520" s="983"/>
      <c r="Z1520" s="983"/>
      <c r="AA1520" s="983"/>
      <c r="AB1520" s="983"/>
      <c r="AC1520" s="983"/>
      <c r="AD1520" s="983"/>
      <c r="AE1520" s="983"/>
      <c r="AF1520" s="1115"/>
    </row>
    <row r="1521" spans="1:32" outlineLevel="1" x14ac:dyDescent="0.2">
      <c r="A1521" s="11">
        <v>188</v>
      </c>
      <c r="B1521" s="294"/>
      <c r="C1521" s="289"/>
      <c r="D1521" s="289"/>
      <c r="E1521" s="289"/>
      <c r="F1521" s="880" t="str">
        <f>'2. CAD NCCF'!F1521:L1521</f>
        <v>Funding guarantee to subs</v>
      </c>
      <c r="G1521" s="881"/>
      <c r="H1521" s="881"/>
      <c r="I1521" s="881"/>
      <c r="J1521" s="881"/>
      <c r="K1521" s="881"/>
      <c r="L1521" s="882"/>
      <c r="M1521" s="400">
        <f t="shared" ref="M1521" si="665">M745</f>
        <v>0</v>
      </c>
      <c r="N1521" s="411">
        <f>M1521</f>
        <v>0</v>
      </c>
      <c r="O1521" s="1378"/>
      <c r="P1521" s="1379"/>
      <c r="Q1521" s="1379"/>
      <c r="R1521" s="1379"/>
      <c r="S1521" s="1379"/>
      <c r="T1521" s="1379"/>
      <c r="U1521" s="1379"/>
      <c r="V1521" s="1379"/>
      <c r="W1521" s="1379"/>
      <c r="X1521" s="1379"/>
      <c r="Y1521" s="1379"/>
      <c r="Z1521" s="1379"/>
      <c r="AA1521" s="1379"/>
      <c r="AB1521" s="1379"/>
      <c r="AC1521" s="400">
        <f t="shared" ref="AC1521" si="666">M1521-SUM(N1521:AB1521)</f>
        <v>0</v>
      </c>
      <c r="AD1521" s="1575"/>
      <c r="AE1521" s="941"/>
      <c r="AF1521" s="942"/>
    </row>
    <row r="1522" spans="1:32" ht="7.5" hidden="1" customHeight="1" outlineLevel="1" x14ac:dyDescent="0.2">
      <c r="A1522" s="11"/>
      <c r="B1522" s="1424"/>
      <c r="C1522" s="1425"/>
      <c r="D1522" s="1428"/>
      <c r="E1522" s="1428"/>
      <c r="F1522" s="1428"/>
      <c r="G1522" s="1428"/>
      <c r="H1522" s="1428"/>
      <c r="I1522" s="1428"/>
      <c r="J1522" s="1428"/>
      <c r="K1522" s="1428"/>
      <c r="L1522" s="1428"/>
      <c r="M1522" s="1428"/>
      <c r="N1522" s="1428"/>
      <c r="O1522" s="1428"/>
      <c r="P1522" s="1428"/>
      <c r="Q1522" s="1428"/>
      <c r="R1522" s="1428"/>
      <c r="S1522" s="1428"/>
      <c r="T1522" s="1428"/>
      <c r="U1522" s="1428"/>
      <c r="V1522" s="1428"/>
      <c r="W1522" s="1428"/>
      <c r="X1522" s="1428"/>
      <c r="Y1522" s="1428"/>
      <c r="Z1522" s="1428"/>
      <c r="AA1522" s="1428"/>
      <c r="AB1522" s="1428"/>
      <c r="AC1522" s="1428"/>
      <c r="AD1522" s="1428"/>
      <c r="AE1522" s="1428"/>
      <c r="AF1522" s="1581"/>
    </row>
    <row r="1523" spans="1:32" outlineLevel="1" x14ac:dyDescent="0.2">
      <c r="A1523" s="11">
        <v>187</v>
      </c>
      <c r="B1523" s="294"/>
      <c r="C1523" s="290"/>
      <c r="D1523" s="868" t="str">
        <f>'2. CAD NCCF'!D1523:L1523</f>
        <v>Credit facilities</v>
      </c>
      <c r="E1523" s="869"/>
      <c r="F1523" s="869"/>
      <c r="G1523" s="869"/>
      <c r="H1523" s="869"/>
      <c r="I1523" s="869"/>
      <c r="J1523" s="869"/>
      <c r="K1523" s="869"/>
      <c r="L1523" s="870"/>
      <c r="M1523" s="399">
        <f>SUBTOTAL(9,M1524:M1530)</f>
        <v>0</v>
      </c>
      <c r="N1523" s="1205"/>
      <c r="O1523" s="1253"/>
      <c r="P1523" s="1253"/>
      <c r="Q1523" s="1253"/>
      <c r="R1523" s="1253"/>
      <c r="S1523" s="1253"/>
      <c r="T1523" s="1253"/>
      <c r="U1523" s="1253"/>
      <c r="V1523" s="1253"/>
      <c r="W1523" s="1253"/>
      <c r="X1523" s="1253"/>
      <c r="Y1523" s="1253"/>
      <c r="Z1523" s="1253"/>
      <c r="AA1523" s="1253"/>
      <c r="AB1523" s="1253"/>
      <c r="AC1523" s="399">
        <f t="shared" ref="AC1523" si="667">SUBTOTAL(9,AC1524:AC1530)</f>
        <v>0</v>
      </c>
      <c r="AD1523" s="1750"/>
      <c r="AE1523" s="1751"/>
      <c r="AF1523" s="1752"/>
    </row>
    <row r="1524" spans="1:32" outlineLevel="1" x14ac:dyDescent="0.2">
      <c r="A1524" s="11">
        <v>188</v>
      </c>
      <c r="B1524" s="294"/>
      <c r="C1524" s="289"/>
      <c r="D1524" s="289"/>
      <c r="E1524" s="289"/>
      <c r="F1524" s="1045" t="str">
        <f>'2. CAD NCCF'!F1524:L1524</f>
        <v>Uncommitted credit facility - Undrawn portion</v>
      </c>
      <c r="G1524" s="1046"/>
      <c r="H1524" s="1046"/>
      <c r="I1524" s="1046"/>
      <c r="J1524" s="1046"/>
      <c r="K1524" s="1046"/>
      <c r="L1524" s="1047"/>
      <c r="M1524" s="400">
        <f t="shared" ref="M1524:M1530" si="668">M748</f>
        <v>0</v>
      </c>
      <c r="N1524" s="1254"/>
      <c r="O1524" s="1644"/>
      <c r="P1524" s="1644"/>
      <c r="Q1524" s="1644"/>
      <c r="R1524" s="1644"/>
      <c r="S1524" s="1644"/>
      <c r="T1524" s="1644"/>
      <c r="U1524" s="1644"/>
      <c r="V1524" s="1644"/>
      <c r="W1524" s="1644"/>
      <c r="X1524" s="1644"/>
      <c r="Y1524" s="1644"/>
      <c r="Z1524" s="1644"/>
      <c r="AA1524" s="1644"/>
      <c r="AB1524" s="1254"/>
      <c r="AC1524" s="400">
        <f t="shared" ref="AC1524:AC1546" si="669">M1524-SUM(N1524:AB1524)</f>
        <v>0</v>
      </c>
      <c r="AD1524" s="1671"/>
      <c r="AE1524" s="852"/>
      <c r="AF1524" s="853"/>
    </row>
    <row r="1525" spans="1:32" ht="27.75" customHeight="1" outlineLevel="1" x14ac:dyDescent="0.2">
      <c r="A1525" s="11">
        <v>189</v>
      </c>
      <c r="B1525" s="294"/>
      <c r="C1525" s="289"/>
      <c r="D1525" s="289"/>
      <c r="E1525" s="289"/>
      <c r="F1525" s="1045" t="str">
        <f>'2. CAD NCCF'!F1525:L1525</f>
        <v>Committed credit facility - Undrawn portion ; retail &amp; small business</v>
      </c>
      <c r="G1525" s="1046"/>
      <c r="H1525" s="1046"/>
      <c r="I1525" s="1046"/>
      <c r="J1525" s="1046"/>
      <c r="K1525" s="1046"/>
      <c r="L1525" s="1047"/>
      <c r="M1525" s="400">
        <f t="shared" si="668"/>
        <v>0</v>
      </c>
      <c r="N1525" s="1254"/>
      <c r="O1525" s="1644"/>
      <c r="P1525" s="1644"/>
      <c r="Q1525" s="1644"/>
      <c r="R1525" s="1644"/>
      <c r="S1525" s="1644"/>
      <c r="T1525" s="1644"/>
      <c r="U1525" s="1644"/>
      <c r="V1525" s="1644"/>
      <c r="W1525" s="1644"/>
      <c r="X1525" s="1644"/>
      <c r="Y1525" s="1644"/>
      <c r="Z1525" s="1644"/>
      <c r="AA1525" s="1644"/>
      <c r="AB1525" s="1254"/>
      <c r="AC1525" s="400">
        <f t="shared" si="669"/>
        <v>0</v>
      </c>
      <c r="AD1525" s="1743"/>
      <c r="AE1525" s="1083"/>
      <c r="AF1525" s="856"/>
    </row>
    <row r="1526" spans="1:32" ht="27.75" customHeight="1" outlineLevel="1" x14ac:dyDescent="0.2">
      <c r="A1526" s="11">
        <v>189</v>
      </c>
      <c r="B1526" s="294"/>
      <c r="C1526" s="289"/>
      <c r="D1526" s="289"/>
      <c r="E1526" s="289"/>
      <c r="F1526" s="1045" t="str">
        <f>'2. CAD NCCF'!F1526:L1526</f>
        <v>Committed credit facility - Undrawn portion ; heloc &amp; credit card</v>
      </c>
      <c r="G1526" s="1046"/>
      <c r="H1526" s="1046"/>
      <c r="I1526" s="1046"/>
      <c r="J1526" s="1046"/>
      <c r="K1526" s="1046"/>
      <c r="L1526" s="1047"/>
      <c r="M1526" s="400">
        <f t="shared" si="668"/>
        <v>0</v>
      </c>
      <c r="N1526" s="1254"/>
      <c r="O1526" s="1644"/>
      <c r="P1526" s="1644"/>
      <c r="Q1526" s="1644"/>
      <c r="R1526" s="1644"/>
      <c r="S1526" s="1644"/>
      <c r="T1526" s="1644"/>
      <c r="U1526" s="1644"/>
      <c r="V1526" s="1644"/>
      <c r="W1526" s="1644"/>
      <c r="X1526" s="1644"/>
      <c r="Y1526" s="1644"/>
      <c r="Z1526" s="1644"/>
      <c r="AA1526" s="1644"/>
      <c r="AB1526" s="1254"/>
      <c r="AC1526" s="400">
        <f t="shared" si="669"/>
        <v>0</v>
      </c>
      <c r="AD1526" s="1743"/>
      <c r="AE1526" s="1083"/>
      <c r="AF1526" s="856"/>
    </row>
    <row r="1527" spans="1:32" ht="15" customHeight="1" outlineLevel="1" x14ac:dyDescent="0.2">
      <c r="A1527" s="11">
        <v>189</v>
      </c>
      <c r="B1527" s="294"/>
      <c r="C1527" s="289"/>
      <c r="D1527" s="289"/>
      <c r="E1527" s="289"/>
      <c r="F1527" s="1045" t="str">
        <f>'2. CAD NCCF'!F1527:L1527</f>
        <v>Committed credit facility - Undrawn portion ; FI</v>
      </c>
      <c r="G1527" s="1046"/>
      <c r="H1527" s="1046"/>
      <c r="I1527" s="1046"/>
      <c r="J1527" s="1046"/>
      <c r="K1527" s="1046"/>
      <c r="L1527" s="1047"/>
      <c r="M1527" s="400">
        <f t="shared" si="668"/>
        <v>0</v>
      </c>
      <c r="N1527" s="1254"/>
      <c r="O1527" s="1644"/>
      <c r="P1527" s="1644"/>
      <c r="Q1527" s="1644"/>
      <c r="R1527" s="1644"/>
      <c r="S1527" s="1644"/>
      <c r="T1527" s="1644"/>
      <c r="U1527" s="1644"/>
      <c r="V1527" s="1644"/>
      <c r="W1527" s="1644"/>
      <c r="X1527" s="1644"/>
      <c r="Y1527" s="1644"/>
      <c r="Z1527" s="1644"/>
      <c r="AA1527" s="1644"/>
      <c r="AB1527" s="1254"/>
      <c r="AC1527" s="400">
        <f t="shared" si="669"/>
        <v>0</v>
      </c>
      <c r="AD1527" s="1743"/>
      <c r="AE1527" s="1083"/>
      <c r="AF1527" s="856"/>
    </row>
    <row r="1528" spans="1:32" ht="27.75" customHeight="1" outlineLevel="1" x14ac:dyDescent="0.2">
      <c r="A1528" s="11">
        <v>189</v>
      </c>
      <c r="B1528" s="294"/>
      <c r="C1528" s="289"/>
      <c r="D1528" s="289"/>
      <c r="E1528" s="289"/>
      <c r="F1528" s="1045" t="str">
        <f>'2. CAD NCCF'!F1528:L1528</f>
        <v>Committed credit facility - Undrawn portion ; non-FI corp, govt, PSE</v>
      </c>
      <c r="G1528" s="1046"/>
      <c r="H1528" s="1046"/>
      <c r="I1528" s="1046"/>
      <c r="J1528" s="1046"/>
      <c r="K1528" s="1046"/>
      <c r="L1528" s="1047"/>
      <c r="M1528" s="400">
        <f t="shared" si="668"/>
        <v>0</v>
      </c>
      <c r="N1528" s="1254"/>
      <c r="O1528" s="1644"/>
      <c r="P1528" s="1644"/>
      <c r="Q1528" s="1644"/>
      <c r="R1528" s="1644"/>
      <c r="S1528" s="1644"/>
      <c r="T1528" s="1644"/>
      <c r="U1528" s="1644"/>
      <c r="V1528" s="1644"/>
      <c r="W1528" s="1644"/>
      <c r="X1528" s="1644"/>
      <c r="Y1528" s="1644"/>
      <c r="Z1528" s="1644"/>
      <c r="AA1528" s="1644"/>
      <c r="AB1528" s="1254"/>
      <c r="AC1528" s="400">
        <f t="shared" si="669"/>
        <v>0</v>
      </c>
      <c r="AD1528" s="1743"/>
      <c r="AE1528" s="1083"/>
      <c r="AF1528" s="856"/>
    </row>
    <row r="1529" spans="1:32" ht="15" customHeight="1" outlineLevel="1" x14ac:dyDescent="0.2">
      <c r="A1529" s="11">
        <v>189</v>
      </c>
      <c r="B1529" s="294"/>
      <c r="C1529" s="289"/>
      <c r="D1529" s="289"/>
      <c r="E1529" s="289"/>
      <c r="F1529" s="1045" t="str">
        <f>'2. CAD NCCF'!F1529:L1529</f>
        <v>Committed credit facility - Undrawn portion ; ABCP and VIEs</v>
      </c>
      <c r="G1529" s="1046"/>
      <c r="H1529" s="1046"/>
      <c r="I1529" s="1046"/>
      <c r="J1529" s="1046"/>
      <c r="K1529" s="1046"/>
      <c r="L1529" s="1047"/>
      <c r="M1529" s="400">
        <f t="shared" si="668"/>
        <v>0</v>
      </c>
      <c r="N1529" s="1254"/>
      <c r="O1529" s="1644"/>
      <c r="P1529" s="1644"/>
      <c r="Q1529" s="1644"/>
      <c r="R1529" s="1644"/>
      <c r="S1529" s="1644"/>
      <c r="T1529" s="1644"/>
      <c r="U1529" s="1644"/>
      <c r="V1529" s="1644"/>
      <c r="W1529" s="1644"/>
      <c r="X1529" s="1644"/>
      <c r="Y1529" s="1644"/>
      <c r="Z1529" s="1644"/>
      <c r="AA1529" s="1644"/>
      <c r="AB1529" s="1254"/>
      <c r="AC1529" s="400">
        <f t="shared" si="669"/>
        <v>0</v>
      </c>
      <c r="AD1529" s="1743"/>
      <c r="AE1529" s="1083"/>
      <c r="AF1529" s="856"/>
    </row>
    <row r="1530" spans="1:32" ht="15" customHeight="1" outlineLevel="1" x14ac:dyDescent="0.2">
      <c r="A1530" s="11">
        <v>189</v>
      </c>
      <c r="B1530" s="294"/>
      <c r="C1530" s="289"/>
      <c r="D1530" s="289"/>
      <c r="E1530" s="289"/>
      <c r="F1530" s="1045" t="str">
        <f>'2. CAD NCCF'!F1530:L1530</f>
        <v>Committed credit facility - Undrawn portion ; other</v>
      </c>
      <c r="G1530" s="1046"/>
      <c r="H1530" s="1046"/>
      <c r="I1530" s="1046"/>
      <c r="J1530" s="1046"/>
      <c r="K1530" s="1046"/>
      <c r="L1530" s="1047"/>
      <c r="M1530" s="400">
        <f t="shared" si="668"/>
        <v>0</v>
      </c>
      <c r="N1530" s="1254"/>
      <c r="O1530" s="1644"/>
      <c r="P1530" s="1644"/>
      <c r="Q1530" s="1644"/>
      <c r="R1530" s="1644"/>
      <c r="S1530" s="1644"/>
      <c r="T1530" s="1644"/>
      <c r="U1530" s="1644"/>
      <c r="V1530" s="1644"/>
      <c r="W1530" s="1644"/>
      <c r="X1530" s="1644"/>
      <c r="Y1530" s="1644"/>
      <c r="Z1530" s="1644"/>
      <c r="AA1530" s="1644"/>
      <c r="AB1530" s="1254"/>
      <c r="AC1530" s="400">
        <f t="shared" si="669"/>
        <v>0</v>
      </c>
      <c r="AD1530" s="1744"/>
      <c r="AE1530" s="858"/>
      <c r="AF1530" s="859"/>
    </row>
    <row r="1531" spans="1:32" outlineLevel="1" x14ac:dyDescent="0.2">
      <c r="A1531" s="11">
        <v>187</v>
      </c>
      <c r="B1531" s="294"/>
      <c r="C1531" s="289"/>
      <c r="D1531" s="868" t="str">
        <f>'2. CAD NCCF'!D1531:L1531</f>
        <v>Liquidity facilities undrawn</v>
      </c>
      <c r="E1531" s="869"/>
      <c r="F1531" s="869"/>
      <c r="G1531" s="869"/>
      <c r="H1531" s="869"/>
      <c r="I1531" s="869"/>
      <c r="J1531" s="869"/>
      <c r="K1531" s="869"/>
      <c r="L1531" s="870"/>
      <c r="M1531" s="399">
        <f>SUBTOTAL(9,M1532:M1538)</f>
        <v>0</v>
      </c>
      <c r="N1531" s="1254"/>
      <c r="O1531" s="1644"/>
      <c r="P1531" s="1644"/>
      <c r="Q1531" s="1644"/>
      <c r="R1531" s="1644"/>
      <c r="S1531" s="1644"/>
      <c r="T1531" s="1644"/>
      <c r="U1531" s="1644"/>
      <c r="V1531" s="1644"/>
      <c r="W1531" s="1644"/>
      <c r="X1531" s="1644"/>
      <c r="Y1531" s="1644"/>
      <c r="Z1531" s="1644"/>
      <c r="AA1531" s="1644"/>
      <c r="AB1531" s="1254"/>
      <c r="AC1531" s="399">
        <f t="shared" ref="AC1531" si="670">SUBTOTAL(9,AC1532:AC1538)</f>
        <v>0</v>
      </c>
      <c r="AD1531" s="1753"/>
      <c r="AE1531" s="1754"/>
      <c r="AF1531" s="1755"/>
    </row>
    <row r="1532" spans="1:32" outlineLevel="1" x14ac:dyDescent="0.2">
      <c r="A1532" s="11">
        <v>188</v>
      </c>
      <c r="B1532" s="294"/>
      <c r="C1532" s="289"/>
      <c r="D1532" s="289"/>
      <c r="E1532" s="289"/>
      <c r="F1532" s="1045" t="str">
        <f>'2. CAD NCCF'!F1532:L1532</f>
        <v>Uncommitted credit facility - Undrawn portion</v>
      </c>
      <c r="G1532" s="1046"/>
      <c r="H1532" s="1046"/>
      <c r="I1532" s="1046"/>
      <c r="J1532" s="1046"/>
      <c r="K1532" s="1046"/>
      <c r="L1532" s="1047"/>
      <c r="M1532" s="400">
        <f t="shared" ref="M1532:M1538" si="671">M756</f>
        <v>0</v>
      </c>
      <c r="N1532" s="1254"/>
      <c r="O1532" s="1644"/>
      <c r="P1532" s="1644"/>
      <c r="Q1532" s="1644"/>
      <c r="R1532" s="1644"/>
      <c r="S1532" s="1644"/>
      <c r="T1532" s="1644"/>
      <c r="U1532" s="1644"/>
      <c r="V1532" s="1644"/>
      <c r="W1532" s="1644"/>
      <c r="X1532" s="1644"/>
      <c r="Y1532" s="1644"/>
      <c r="Z1532" s="1644"/>
      <c r="AA1532" s="1644"/>
      <c r="AB1532" s="1254"/>
      <c r="AC1532" s="400">
        <f t="shared" si="669"/>
        <v>0</v>
      </c>
      <c r="AD1532" s="1671"/>
      <c r="AE1532" s="852"/>
      <c r="AF1532" s="853"/>
    </row>
    <row r="1533" spans="1:32" ht="27.75" customHeight="1" outlineLevel="1" x14ac:dyDescent="0.2">
      <c r="A1533" s="11">
        <v>189</v>
      </c>
      <c r="B1533" s="294"/>
      <c r="C1533" s="289"/>
      <c r="D1533" s="289"/>
      <c r="E1533" s="289"/>
      <c r="F1533" s="1045" t="str">
        <f>'2. CAD NCCF'!F1533:L1533</f>
        <v>Committed credit facility - Undrawn portion ; retail &amp; small business</v>
      </c>
      <c r="G1533" s="1046"/>
      <c r="H1533" s="1046"/>
      <c r="I1533" s="1046"/>
      <c r="J1533" s="1046"/>
      <c r="K1533" s="1046"/>
      <c r="L1533" s="1047"/>
      <c r="M1533" s="400">
        <f t="shared" si="671"/>
        <v>0</v>
      </c>
      <c r="N1533" s="1254"/>
      <c r="O1533" s="1644"/>
      <c r="P1533" s="1644"/>
      <c r="Q1533" s="1644"/>
      <c r="R1533" s="1644"/>
      <c r="S1533" s="1644"/>
      <c r="T1533" s="1644"/>
      <c r="U1533" s="1644"/>
      <c r="V1533" s="1644"/>
      <c r="W1533" s="1644"/>
      <c r="X1533" s="1644"/>
      <c r="Y1533" s="1644"/>
      <c r="Z1533" s="1644"/>
      <c r="AA1533" s="1644"/>
      <c r="AB1533" s="1254"/>
      <c r="AC1533" s="400">
        <f t="shared" si="669"/>
        <v>0</v>
      </c>
      <c r="AD1533" s="1743"/>
      <c r="AE1533" s="1083"/>
      <c r="AF1533" s="856"/>
    </row>
    <row r="1534" spans="1:32" ht="27.75" customHeight="1" outlineLevel="1" x14ac:dyDescent="0.2">
      <c r="A1534" s="11">
        <v>189</v>
      </c>
      <c r="B1534" s="294"/>
      <c r="C1534" s="289"/>
      <c r="D1534" s="289"/>
      <c r="E1534" s="289"/>
      <c r="F1534" s="1045" t="str">
        <f>'2. CAD NCCF'!F1534:L1534</f>
        <v>Committed credit facility - Undrawn portion ; heloc &amp; credit card</v>
      </c>
      <c r="G1534" s="1046"/>
      <c r="H1534" s="1046"/>
      <c r="I1534" s="1046"/>
      <c r="J1534" s="1046"/>
      <c r="K1534" s="1046"/>
      <c r="L1534" s="1047"/>
      <c r="M1534" s="400">
        <f t="shared" si="671"/>
        <v>0</v>
      </c>
      <c r="N1534" s="1254"/>
      <c r="O1534" s="1644"/>
      <c r="P1534" s="1644"/>
      <c r="Q1534" s="1644"/>
      <c r="R1534" s="1644"/>
      <c r="S1534" s="1644"/>
      <c r="T1534" s="1644"/>
      <c r="U1534" s="1644"/>
      <c r="V1534" s="1644"/>
      <c r="W1534" s="1644"/>
      <c r="X1534" s="1644"/>
      <c r="Y1534" s="1644"/>
      <c r="Z1534" s="1644"/>
      <c r="AA1534" s="1644"/>
      <c r="AB1534" s="1254"/>
      <c r="AC1534" s="400">
        <f t="shared" si="669"/>
        <v>0</v>
      </c>
      <c r="AD1534" s="1743"/>
      <c r="AE1534" s="1083"/>
      <c r="AF1534" s="856"/>
    </row>
    <row r="1535" spans="1:32" ht="15" customHeight="1" outlineLevel="1" x14ac:dyDescent="0.2">
      <c r="A1535" s="11">
        <v>189</v>
      </c>
      <c r="B1535" s="294"/>
      <c r="C1535" s="289"/>
      <c r="D1535" s="289"/>
      <c r="E1535" s="289"/>
      <c r="F1535" s="1045" t="str">
        <f>'2. CAD NCCF'!F1535:L1535</f>
        <v>Committed credit facility - Undrawn portion ; FI</v>
      </c>
      <c r="G1535" s="1046"/>
      <c r="H1535" s="1046"/>
      <c r="I1535" s="1046"/>
      <c r="J1535" s="1046"/>
      <c r="K1535" s="1046"/>
      <c r="L1535" s="1047"/>
      <c r="M1535" s="400">
        <f t="shared" si="671"/>
        <v>0</v>
      </c>
      <c r="N1535" s="1254"/>
      <c r="O1535" s="1644"/>
      <c r="P1535" s="1644"/>
      <c r="Q1535" s="1644"/>
      <c r="R1535" s="1644"/>
      <c r="S1535" s="1644"/>
      <c r="T1535" s="1644"/>
      <c r="U1535" s="1644"/>
      <c r="V1535" s="1644"/>
      <c r="W1535" s="1644"/>
      <c r="X1535" s="1644"/>
      <c r="Y1535" s="1644"/>
      <c r="Z1535" s="1644"/>
      <c r="AA1535" s="1644"/>
      <c r="AB1535" s="1254"/>
      <c r="AC1535" s="400">
        <f t="shared" si="669"/>
        <v>0</v>
      </c>
      <c r="AD1535" s="1743"/>
      <c r="AE1535" s="1083"/>
      <c r="AF1535" s="856"/>
    </row>
    <row r="1536" spans="1:32" ht="27.75" customHeight="1" outlineLevel="1" x14ac:dyDescent="0.2">
      <c r="A1536" s="11">
        <v>189</v>
      </c>
      <c r="B1536" s="294"/>
      <c r="C1536" s="289"/>
      <c r="D1536" s="289"/>
      <c r="E1536" s="289"/>
      <c r="F1536" s="1045" t="str">
        <f>'2. CAD NCCF'!F1536:L1536</f>
        <v>Committed credit facility - Undrawn portion ; non-FI corp, govt, PSE</v>
      </c>
      <c r="G1536" s="1046"/>
      <c r="H1536" s="1046"/>
      <c r="I1536" s="1046"/>
      <c r="J1536" s="1046"/>
      <c r="K1536" s="1046"/>
      <c r="L1536" s="1047"/>
      <c r="M1536" s="400">
        <f t="shared" si="671"/>
        <v>0</v>
      </c>
      <c r="N1536" s="1254"/>
      <c r="O1536" s="1644"/>
      <c r="P1536" s="1644"/>
      <c r="Q1536" s="1644"/>
      <c r="R1536" s="1644"/>
      <c r="S1536" s="1644"/>
      <c r="T1536" s="1644"/>
      <c r="U1536" s="1644"/>
      <c r="V1536" s="1644"/>
      <c r="W1536" s="1644"/>
      <c r="X1536" s="1644"/>
      <c r="Y1536" s="1644"/>
      <c r="Z1536" s="1644"/>
      <c r="AA1536" s="1644"/>
      <c r="AB1536" s="1254"/>
      <c r="AC1536" s="400">
        <f t="shared" si="669"/>
        <v>0</v>
      </c>
      <c r="AD1536" s="1743"/>
      <c r="AE1536" s="1083"/>
      <c r="AF1536" s="856"/>
    </row>
    <row r="1537" spans="1:32" ht="15" customHeight="1" outlineLevel="1" x14ac:dyDescent="0.2">
      <c r="A1537" s="11">
        <v>189</v>
      </c>
      <c r="B1537" s="294"/>
      <c r="C1537" s="289"/>
      <c r="D1537" s="289"/>
      <c r="E1537" s="289"/>
      <c r="F1537" s="1045" t="str">
        <f>'2. CAD NCCF'!F1537:L1537</f>
        <v>Committed credit facility - Undrawn portion ; ABCP and VIEs</v>
      </c>
      <c r="G1537" s="1046"/>
      <c r="H1537" s="1046"/>
      <c r="I1537" s="1046"/>
      <c r="J1537" s="1046"/>
      <c r="K1537" s="1046"/>
      <c r="L1537" s="1047"/>
      <c r="M1537" s="400">
        <f t="shared" si="671"/>
        <v>0</v>
      </c>
      <c r="N1537" s="1254"/>
      <c r="O1537" s="1644"/>
      <c r="P1537" s="1644"/>
      <c r="Q1537" s="1644"/>
      <c r="R1537" s="1644"/>
      <c r="S1537" s="1644"/>
      <c r="T1537" s="1644"/>
      <c r="U1537" s="1644"/>
      <c r="V1537" s="1644"/>
      <c r="W1537" s="1644"/>
      <c r="X1537" s="1644"/>
      <c r="Y1537" s="1644"/>
      <c r="Z1537" s="1644"/>
      <c r="AA1537" s="1644"/>
      <c r="AB1537" s="1254"/>
      <c r="AC1537" s="400">
        <f t="shared" si="669"/>
        <v>0</v>
      </c>
      <c r="AD1537" s="1743"/>
      <c r="AE1537" s="1083"/>
      <c r="AF1537" s="856"/>
    </row>
    <row r="1538" spans="1:32" ht="15" customHeight="1" outlineLevel="1" x14ac:dyDescent="0.2">
      <c r="A1538" s="11">
        <v>189</v>
      </c>
      <c r="B1538" s="294"/>
      <c r="C1538" s="289"/>
      <c r="D1538" s="289"/>
      <c r="E1538" s="289"/>
      <c r="F1538" s="1045" t="str">
        <f>'2. CAD NCCF'!F1538:L1538</f>
        <v>Committed credit facility - Undrawn portion ; other</v>
      </c>
      <c r="G1538" s="1046"/>
      <c r="H1538" s="1046"/>
      <c r="I1538" s="1046"/>
      <c r="J1538" s="1046"/>
      <c r="K1538" s="1046"/>
      <c r="L1538" s="1047"/>
      <c r="M1538" s="400">
        <f t="shared" si="671"/>
        <v>0</v>
      </c>
      <c r="N1538" s="1254"/>
      <c r="O1538" s="1644"/>
      <c r="P1538" s="1644"/>
      <c r="Q1538" s="1644"/>
      <c r="R1538" s="1644"/>
      <c r="S1538" s="1644"/>
      <c r="T1538" s="1644"/>
      <c r="U1538" s="1644"/>
      <c r="V1538" s="1644"/>
      <c r="W1538" s="1644"/>
      <c r="X1538" s="1644"/>
      <c r="Y1538" s="1644"/>
      <c r="Z1538" s="1644"/>
      <c r="AA1538" s="1644"/>
      <c r="AB1538" s="1254"/>
      <c r="AC1538" s="400">
        <f t="shared" si="669"/>
        <v>0</v>
      </c>
      <c r="AD1538" s="1744"/>
      <c r="AE1538" s="858"/>
      <c r="AF1538" s="859"/>
    </row>
    <row r="1539" spans="1:32" outlineLevel="1" x14ac:dyDescent="0.2">
      <c r="A1539" s="11">
        <v>187</v>
      </c>
      <c r="B1539" s="294"/>
      <c r="C1539" s="289"/>
      <c r="D1539" s="868" t="str">
        <f>'2. CAD NCCF'!D1539:L1539</f>
        <v>Liquidity facilities drawn</v>
      </c>
      <c r="E1539" s="869"/>
      <c r="F1539" s="869"/>
      <c r="G1539" s="869"/>
      <c r="H1539" s="869"/>
      <c r="I1539" s="869"/>
      <c r="J1539" s="869"/>
      <c r="K1539" s="869"/>
      <c r="L1539" s="870"/>
      <c r="M1539" s="399">
        <f>SUBTOTAL(9,M1540:M1546)</f>
        <v>0</v>
      </c>
      <c r="N1539" s="1254"/>
      <c r="O1539" s="1644"/>
      <c r="P1539" s="1644"/>
      <c r="Q1539" s="1644"/>
      <c r="R1539" s="1644"/>
      <c r="S1539" s="1644"/>
      <c r="T1539" s="1644"/>
      <c r="U1539" s="1644"/>
      <c r="V1539" s="1644"/>
      <c r="W1539" s="1644"/>
      <c r="X1539" s="1644"/>
      <c r="Y1539" s="1644"/>
      <c r="Z1539" s="1644"/>
      <c r="AA1539" s="1644"/>
      <c r="AB1539" s="1254"/>
      <c r="AC1539" s="399">
        <f t="shared" ref="AC1539" si="672">SUBTOTAL(9,AC1540:AC1546)</f>
        <v>0</v>
      </c>
      <c r="AD1539" s="1753"/>
      <c r="AE1539" s="1754"/>
      <c r="AF1539" s="1755"/>
    </row>
    <row r="1540" spans="1:32" outlineLevel="1" x14ac:dyDescent="0.2">
      <c r="A1540" s="11">
        <v>188</v>
      </c>
      <c r="B1540" s="294"/>
      <c r="C1540" s="289"/>
      <c r="D1540" s="289"/>
      <c r="E1540" s="289"/>
      <c r="F1540" s="1045" t="str">
        <f>'2. CAD NCCF'!F1540:L1540</f>
        <v>Uncommitted credit facility - drawn portion</v>
      </c>
      <c r="G1540" s="1046"/>
      <c r="H1540" s="1046"/>
      <c r="I1540" s="1046"/>
      <c r="J1540" s="1046"/>
      <c r="K1540" s="1046"/>
      <c r="L1540" s="1047"/>
      <c r="M1540" s="400">
        <f t="shared" ref="M1540:M1546" si="673">M764</f>
        <v>0</v>
      </c>
      <c r="N1540" s="1254"/>
      <c r="O1540" s="1644"/>
      <c r="P1540" s="1644"/>
      <c r="Q1540" s="1644"/>
      <c r="R1540" s="1644"/>
      <c r="S1540" s="1644"/>
      <c r="T1540" s="1644"/>
      <c r="U1540" s="1644"/>
      <c r="V1540" s="1644"/>
      <c r="W1540" s="1644"/>
      <c r="X1540" s="1644"/>
      <c r="Y1540" s="1644"/>
      <c r="Z1540" s="1644"/>
      <c r="AA1540" s="1644"/>
      <c r="AB1540" s="1254"/>
      <c r="AC1540" s="400">
        <f t="shared" si="669"/>
        <v>0</v>
      </c>
      <c r="AD1540" s="1671"/>
      <c r="AE1540" s="852"/>
      <c r="AF1540" s="853"/>
    </row>
    <row r="1541" spans="1:32" ht="27.75" customHeight="1" outlineLevel="1" x14ac:dyDescent="0.2">
      <c r="A1541" s="11">
        <v>189</v>
      </c>
      <c r="B1541" s="294"/>
      <c r="C1541" s="289"/>
      <c r="D1541" s="289"/>
      <c r="E1541" s="289"/>
      <c r="F1541" s="1045" t="str">
        <f>'2. CAD NCCF'!F1541:L1541</f>
        <v>Committed credit facility - drawn portion ; retail &amp; small business</v>
      </c>
      <c r="G1541" s="1046"/>
      <c r="H1541" s="1046"/>
      <c r="I1541" s="1046"/>
      <c r="J1541" s="1046"/>
      <c r="K1541" s="1046"/>
      <c r="L1541" s="1047"/>
      <c r="M1541" s="400">
        <f t="shared" si="673"/>
        <v>0</v>
      </c>
      <c r="N1541" s="1254"/>
      <c r="O1541" s="1644"/>
      <c r="P1541" s="1644"/>
      <c r="Q1541" s="1644"/>
      <c r="R1541" s="1644"/>
      <c r="S1541" s="1644"/>
      <c r="T1541" s="1644"/>
      <c r="U1541" s="1644"/>
      <c r="V1541" s="1644"/>
      <c r="W1541" s="1644"/>
      <c r="X1541" s="1644"/>
      <c r="Y1541" s="1644"/>
      <c r="Z1541" s="1644"/>
      <c r="AA1541" s="1644"/>
      <c r="AB1541" s="1254"/>
      <c r="AC1541" s="400">
        <f t="shared" si="669"/>
        <v>0</v>
      </c>
      <c r="AD1541" s="1743"/>
      <c r="AE1541" s="1083"/>
      <c r="AF1541" s="856"/>
    </row>
    <row r="1542" spans="1:32" ht="27.75" customHeight="1" outlineLevel="1" x14ac:dyDescent="0.2">
      <c r="A1542" s="11">
        <v>189</v>
      </c>
      <c r="B1542" s="294"/>
      <c r="C1542" s="289"/>
      <c r="D1542" s="289"/>
      <c r="E1542" s="289"/>
      <c r="F1542" s="1045" t="str">
        <f>'2. CAD NCCF'!F1542:L1542</f>
        <v>Committed credit facility - drawn portion ; heloc &amp; credit card</v>
      </c>
      <c r="G1542" s="1046"/>
      <c r="H1542" s="1046"/>
      <c r="I1542" s="1046"/>
      <c r="J1542" s="1046"/>
      <c r="K1542" s="1046"/>
      <c r="L1542" s="1047"/>
      <c r="M1542" s="400">
        <f t="shared" si="673"/>
        <v>0</v>
      </c>
      <c r="N1542" s="1254"/>
      <c r="O1542" s="1644"/>
      <c r="P1542" s="1644"/>
      <c r="Q1542" s="1644"/>
      <c r="R1542" s="1644"/>
      <c r="S1542" s="1644"/>
      <c r="T1542" s="1644"/>
      <c r="U1542" s="1644"/>
      <c r="V1542" s="1644"/>
      <c r="W1542" s="1644"/>
      <c r="X1542" s="1644"/>
      <c r="Y1542" s="1644"/>
      <c r="Z1542" s="1644"/>
      <c r="AA1542" s="1644"/>
      <c r="AB1542" s="1254"/>
      <c r="AC1542" s="400">
        <f t="shared" si="669"/>
        <v>0</v>
      </c>
      <c r="AD1542" s="1743"/>
      <c r="AE1542" s="1083"/>
      <c r="AF1542" s="856"/>
    </row>
    <row r="1543" spans="1:32" ht="15" customHeight="1" outlineLevel="1" x14ac:dyDescent="0.2">
      <c r="A1543" s="11">
        <v>189</v>
      </c>
      <c r="B1543" s="294"/>
      <c r="C1543" s="289"/>
      <c r="D1543" s="289"/>
      <c r="E1543" s="289"/>
      <c r="F1543" s="1045" t="str">
        <f>'2. CAD NCCF'!F1543:L1543</f>
        <v>Committed credit facility - drawn portion ; FI</v>
      </c>
      <c r="G1543" s="1046"/>
      <c r="H1543" s="1046"/>
      <c r="I1543" s="1046"/>
      <c r="J1543" s="1046"/>
      <c r="K1543" s="1046"/>
      <c r="L1543" s="1047"/>
      <c r="M1543" s="400">
        <f t="shared" si="673"/>
        <v>0</v>
      </c>
      <c r="N1543" s="1254"/>
      <c r="O1543" s="1644"/>
      <c r="P1543" s="1644"/>
      <c r="Q1543" s="1644"/>
      <c r="R1543" s="1644"/>
      <c r="S1543" s="1644"/>
      <c r="T1543" s="1644"/>
      <c r="U1543" s="1644"/>
      <c r="V1543" s="1644"/>
      <c r="W1543" s="1644"/>
      <c r="X1543" s="1644"/>
      <c r="Y1543" s="1644"/>
      <c r="Z1543" s="1644"/>
      <c r="AA1543" s="1644"/>
      <c r="AB1543" s="1254"/>
      <c r="AC1543" s="400">
        <f t="shared" si="669"/>
        <v>0</v>
      </c>
      <c r="AD1543" s="1743"/>
      <c r="AE1543" s="1083"/>
      <c r="AF1543" s="856"/>
    </row>
    <row r="1544" spans="1:32" ht="27.75" customHeight="1" outlineLevel="1" x14ac:dyDescent="0.2">
      <c r="A1544" s="11">
        <v>189</v>
      </c>
      <c r="B1544" s="294"/>
      <c r="C1544" s="289"/>
      <c r="D1544" s="289"/>
      <c r="E1544" s="289"/>
      <c r="F1544" s="1045" t="str">
        <f>'2. CAD NCCF'!F1544:L1544</f>
        <v>Committed credit facility - drawn portion ; non-FI corp, govt, PSE</v>
      </c>
      <c r="G1544" s="1046"/>
      <c r="H1544" s="1046"/>
      <c r="I1544" s="1046"/>
      <c r="J1544" s="1046"/>
      <c r="K1544" s="1046"/>
      <c r="L1544" s="1047"/>
      <c r="M1544" s="400">
        <f t="shared" si="673"/>
        <v>0</v>
      </c>
      <c r="N1544" s="1254"/>
      <c r="O1544" s="1644"/>
      <c r="P1544" s="1644"/>
      <c r="Q1544" s="1644"/>
      <c r="R1544" s="1644"/>
      <c r="S1544" s="1644"/>
      <c r="T1544" s="1644"/>
      <c r="U1544" s="1644"/>
      <c r="V1544" s="1644"/>
      <c r="W1544" s="1644"/>
      <c r="X1544" s="1644"/>
      <c r="Y1544" s="1644"/>
      <c r="Z1544" s="1644"/>
      <c r="AA1544" s="1644"/>
      <c r="AB1544" s="1254"/>
      <c r="AC1544" s="400">
        <f t="shared" si="669"/>
        <v>0</v>
      </c>
      <c r="AD1544" s="1743"/>
      <c r="AE1544" s="1083"/>
      <c r="AF1544" s="856"/>
    </row>
    <row r="1545" spans="1:32" ht="15" customHeight="1" outlineLevel="1" x14ac:dyDescent="0.2">
      <c r="A1545" s="11">
        <v>189</v>
      </c>
      <c r="B1545" s="294"/>
      <c r="C1545" s="289"/>
      <c r="D1545" s="289"/>
      <c r="E1545" s="289"/>
      <c r="F1545" s="1045" t="str">
        <f>'2. CAD NCCF'!F1545:L1545</f>
        <v>Committed credit facility - drawn portion ; ABCP and VIEs</v>
      </c>
      <c r="G1545" s="1046"/>
      <c r="H1545" s="1046"/>
      <c r="I1545" s="1046"/>
      <c r="J1545" s="1046"/>
      <c r="K1545" s="1046"/>
      <c r="L1545" s="1047"/>
      <c r="M1545" s="400">
        <f t="shared" si="673"/>
        <v>0</v>
      </c>
      <c r="N1545" s="1254"/>
      <c r="O1545" s="1644"/>
      <c r="P1545" s="1644"/>
      <c r="Q1545" s="1644"/>
      <c r="R1545" s="1644"/>
      <c r="S1545" s="1644"/>
      <c r="T1545" s="1644"/>
      <c r="U1545" s="1644"/>
      <c r="V1545" s="1644"/>
      <c r="W1545" s="1644"/>
      <c r="X1545" s="1644"/>
      <c r="Y1545" s="1644"/>
      <c r="Z1545" s="1644"/>
      <c r="AA1545" s="1644"/>
      <c r="AB1545" s="1254"/>
      <c r="AC1545" s="400">
        <f t="shared" si="669"/>
        <v>0</v>
      </c>
      <c r="AD1545" s="1743"/>
      <c r="AE1545" s="1083"/>
      <c r="AF1545" s="856"/>
    </row>
    <row r="1546" spans="1:32" ht="15" customHeight="1" outlineLevel="1" x14ac:dyDescent="0.2">
      <c r="A1546" s="11">
        <v>189</v>
      </c>
      <c r="B1546" s="523"/>
      <c r="C1546" s="515"/>
      <c r="D1546" s="515"/>
      <c r="E1546" s="524"/>
      <c r="F1546" s="1045" t="str">
        <f>'2. CAD NCCF'!F1546:L1546</f>
        <v>Committed credit facility - drawn portion ; other</v>
      </c>
      <c r="G1546" s="1046"/>
      <c r="H1546" s="1046"/>
      <c r="I1546" s="1046"/>
      <c r="J1546" s="1046"/>
      <c r="K1546" s="1046"/>
      <c r="L1546" s="1047"/>
      <c r="M1546" s="400">
        <f t="shared" si="673"/>
        <v>0</v>
      </c>
      <c r="N1546" s="977"/>
      <c r="O1546" s="977"/>
      <c r="P1546" s="977"/>
      <c r="Q1546" s="977"/>
      <c r="R1546" s="977"/>
      <c r="S1546" s="977"/>
      <c r="T1546" s="977"/>
      <c r="U1546" s="977"/>
      <c r="V1546" s="977"/>
      <c r="W1546" s="977"/>
      <c r="X1546" s="977"/>
      <c r="Y1546" s="977"/>
      <c r="Z1546" s="977"/>
      <c r="AA1546" s="977"/>
      <c r="AB1546" s="977"/>
      <c r="AC1546" s="400">
        <f t="shared" si="669"/>
        <v>0</v>
      </c>
      <c r="AD1546" s="1744"/>
      <c r="AE1546" s="858"/>
      <c r="AF1546" s="859"/>
    </row>
    <row r="1547" spans="1:32" ht="7.5" hidden="1" customHeight="1" outlineLevel="1" x14ac:dyDescent="0.2">
      <c r="A1547" s="11"/>
      <c r="B1547" s="1580"/>
      <c r="C1547" s="1428"/>
      <c r="D1547" s="1428"/>
      <c r="E1547" s="1428"/>
      <c r="F1547" s="1428"/>
      <c r="G1547" s="1428"/>
      <c r="H1547" s="1428"/>
      <c r="I1547" s="1428"/>
      <c r="J1547" s="1428"/>
      <c r="K1547" s="1428"/>
      <c r="L1547" s="1581"/>
      <c r="M1547" s="1421"/>
      <c r="N1547" s="1422"/>
      <c r="O1547" s="1422"/>
      <c r="P1547" s="1422"/>
      <c r="Q1547" s="1422"/>
      <c r="R1547" s="1422"/>
      <c r="S1547" s="1422"/>
      <c r="T1547" s="1422"/>
      <c r="U1547" s="1422"/>
      <c r="V1547" s="1422"/>
      <c r="W1547" s="1422"/>
      <c r="X1547" s="1422"/>
      <c r="Y1547" s="1422"/>
      <c r="Z1547" s="1422"/>
      <c r="AA1547" s="1422"/>
      <c r="AB1547" s="1422"/>
      <c r="AC1547" s="1422"/>
      <c r="AD1547" s="1748"/>
      <c r="AE1547" s="1748"/>
      <c r="AF1547" s="1749"/>
    </row>
    <row r="1548" spans="1:32" ht="22.5" customHeight="1" outlineLevel="1" x14ac:dyDescent="0.2">
      <c r="A1548" s="11">
        <v>323</v>
      </c>
      <c r="B1548" s="982" t="str">
        <f>'2. CAD NCCF'!B1548:L1548</f>
        <v>Cash inflows/Outflows from off balance sheet commitments</v>
      </c>
      <c r="C1548" s="983"/>
      <c r="D1548" s="983"/>
      <c r="E1548" s="983"/>
      <c r="F1548" s="983"/>
      <c r="G1548" s="983"/>
      <c r="H1548" s="983"/>
      <c r="I1548" s="983"/>
      <c r="J1548" s="983"/>
      <c r="K1548" s="983"/>
      <c r="L1548" s="983"/>
      <c r="M1548" s="399">
        <f>SUBTOTAL(9,M1521:M1547)</f>
        <v>0</v>
      </c>
      <c r="N1548" s="402">
        <f t="shared" ref="N1548:AC1548" si="674">SUBTOTAL(9,N1521:N1547)</f>
        <v>0</v>
      </c>
      <c r="O1548" s="406">
        <f t="shared" si="674"/>
        <v>0</v>
      </c>
      <c r="P1548" s="406">
        <f t="shared" si="674"/>
        <v>0</v>
      </c>
      <c r="Q1548" s="407">
        <f t="shared" si="674"/>
        <v>0</v>
      </c>
      <c r="R1548" s="402">
        <f t="shared" si="674"/>
        <v>0</v>
      </c>
      <c r="S1548" s="406">
        <f t="shared" si="674"/>
        <v>0</v>
      </c>
      <c r="T1548" s="405">
        <f t="shared" si="674"/>
        <v>0</v>
      </c>
      <c r="U1548" s="405">
        <f t="shared" si="674"/>
        <v>0</v>
      </c>
      <c r="V1548" s="405">
        <f t="shared" si="674"/>
        <v>0</v>
      </c>
      <c r="W1548" s="405">
        <f t="shared" si="674"/>
        <v>0</v>
      </c>
      <c r="X1548" s="405">
        <f t="shared" si="674"/>
        <v>0</v>
      </c>
      <c r="Y1548" s="405">
        <f t="shared" si="674"/>
        <v>0</v>
      </c>
      <c r="Z1548" s="405">
        <f t="shared" si="674"/>
        <v>0</v>
      </c>
      <c r="AA1548" s="405">
        <f t="shared" si="674"/>
        <v>0</v>
      </c>
      <c r="AB1548" s="403">
        <f t="shared" si="674"/>
        <v>0</v>
      </c>
      <c r="AC1548" s="399">
        <f t="shared" si="674"/>
        <v>0</v>
      </c>
      <c r="AD1548" s="982"/>
      <c r="AE1548" s="983"/>
      <c r="AF1548" s="1115"/>
    </row>
    <row r="1549" spans="1:32" ht="7.5" hidden="1" customHeight="1" x14ac:dyDescent="0.2">
      <c r="B1549" s="1587"/>
      <c r="C1549" s="1429"/>
      <c r="D1549" s="1429"/>
      <c r="E1549" s="1429"/>
      <c r="F1549" s="1429"/>
      <c r="G1549" s="1429"/>
      <c r="H1549" s="1429"/>
      <c r="I1549" s="1429"/>
      <c r="J1549" s="1429"/>
      <c r="K1549" s="1429"/>
      <c r="L1549" s="1429"/>
      <c r="M1549" s="1429"/>
      <c r="N1549" s="1429"/>
      <c r="O1549" s="1429"/>
      <c r="P1549" s="1429"/>
      <c r="Q1549" s="1429"/>
      <c r="R1549" s="1429"/>
      <c r="S1549" s="1429"/>
      <c r="T1549" s="1429"/>
      <c r="U1549" s="1429"/>
      <c r="V1549" s="1429"/>
      <c r="W1549" s="1429"/>
      <c r="X1549" s="1429"/>
      <c r="Y1549" s="1429"/>
      <c r="Z1549" s="1429"/>
      <c r="AA1549" s="1429"/>
      <c r="AB1549" s="1429"/>
      <c r="AC1549" s="1429"/>
      <c r="AD1549" s="1429"/>
      <c r="AE1549" s="1429"/>
      <c r="AF1549" s="1430"/>
    </row>
    <row r="1550" spans="1:32" ht="7.5" customHeight="1" x14ac:dyDescent="0.2">
      <c r="B1550" s="1587"/>
      <c r="C1550" s="1429"/>
      <c r="D1550" s="1429"/>
      <c r="E1550" s="1429"/>
      <c r="F1550" s="1429"/>
      <c r="G1550" s="1429"/>
      <c r="H1550" s="1429"/>
      <c r="I1550" s="1429"/>
      <c r="J1550" s="1429"/>
      <c r="K1550" s="1429"/>
      <c r="L1550" s="1429"/>
      <c r="M1550" s="1429"/>
      <c r="N1550" s="1429"/>
      <c r="O1550" s="1429"/>
      <c r="P1550" s="1429"/>
      <c r="Q1550" s="1429"/>
      <c r="R1550" s="1429"/>
      <c r="S1550" s="1429"/>
      <c r="T1550" s="1429"/>
      <c r="U1550" s="1429"/>
      <c r="V1550" s="1429"/>
      <c r="W1550" s="1429"/>
      <c r="X1550" s="1429"/>
      <c r="Y1550" s="1429"/>
      <c r="Z1550" s="1429"/>
      <c r="AA1550" s="1429"/>
      <c r="AB1550" s="1429"/>
      <c r="AC1550" s="1429"/>
      <c r="AD1550" s="1429"/>
      <c r="AE1550" s="1429"/>
      <c r="AF1550" s="1430"/>
    </row>
    <row r="1551" spans="1:32" ht="22.5" customHeight="1" x14ac:dyDescent="0.2">
      <c r="A1551" s="11">
        <v>900</v>
      </c>
      <c r="B1551" s="982" t="str">
        <f>'2. CAD NCCF'!B1551:M1551</f>
        <v>NET CASH FLOWS (EULA)</v>
      </c>
      <c r="C1551" s="983"/>
      <c r="D1551" s="983"/>
      <c r="E1551" s="983"/>
      <c r="F1551" s="983"/>
      <c r="G1551" s="983"/>
      <c r="H1551" s="983"/>
      <c r="I1551" s="983"/>
      <c r="J1551" s="983"/>
      <c r="K1551" s="983"/>
      <c r="L1551" s="983"/>
      <c r="M1551" s="983"/>
      <c r="N1551" s="402">
        <f>SUM(SUBTOTAL(9,N785:N791),SUBTOTAL(9,N795:N802,N811,N824:N828,N831:N835,N847,N850),N873:N874,N885,N886,SUBTOTAL(9,N1286:N1293,N1302,N1315:N1319,N1322:N1326,N1338,N1341),SUBTOTAL(9,N1364:N1371,N1380,N1393:N1397,N1400:N1404,N1416,N1419),SUBTOTAL(9,N1442:N1449,N1458,N1471:N1475,N1478:N1482,N1494,N1497))</f>
        <v>0</v>
      </c>
      <c r="O1551" s="406">
        <f t="shared" ref="O1551:AB1551" si="675">SUM(SUBTOTAL(9,O785:O791),SUBTOTAL(9,O795:O802,O811,O824:O828,O831:O835,O847,O850),O873:O874,O885,O886,SUBTOTAL(9,O1286:O1293,O1302,O1315:O1319,O1322:O1326,O1338,O1341),SUBTOTAL(9,O1364:O1371,O1380,O1393:O1397,O1400:O1404,O1416,O1419),SUBTOTAL(9,O1442:O1449,O1458,O1471:O1475,O1478:O1482,O1494,O1497))</f>
        <v>0</v>
      </c>
      <c r="P1551" s="406">
        <f t="shared" si="675"/>
        <v>0</v>
      </c>
      <c r="Q1551" s="407">
        <f t="shared" si="675"/>
        <v>0</v>
      </c>
      <c r="R1551" s="402">
        <f t="shared" si="675"/>
        <v>0</v>
      </c>
      <c r="S1551" s="406">
        <f t="shared" si="675"/>
        <v>0</v>
      </c>
      <c r="T1551" s="405">
        <f t="shared" si="675"/>
        <v>0</v>
      </c>
      <c r="U1551" s="405">
        <f t="shared" si="675"/>
        <v>0</v>
      </c>
      <c r="V1551" s="405">
        <f t="shared" si="675"/>
        <v>0</v>
      </c>
      <c r="W1551" s="405">
        <f t="shared" si="675"/>
        <v>0</v>
      </c>
      <c r="X1551" s="405">
        <f t="shared" si="675"/>
        <v>0</v>
      </c>
      <c r="Y1551" s="405">
        <f t="shared" si="675"/>
        <v>0</v>
      </c>
      <c r="Z1551" s="405">
        <f t="shared" si="675"/>
        <v>0</v>
      </c>
      <c r="AA1551" s="405">
        <f t="shared" si="675"/>
        <v>0</v>
      </c>
      <c r="AB1551" s="403">
        <f t="shared" si="675"/>
        <v>0</v>
      </c>
      <c r="AC1551" s="399">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2"/>
      <c r="AE1551" s="983"/>
      <c r="AF1551" s="1115"/>
    </row>
    <row r="1552" spans="1:32" ht="22.5" customHeight="1" x14ac:dyDescent="0.2">
      <c r="A1552" s="11">
        <v>901</v>
      </c>
      <c r="B1552" s="982" t="str">
        <f>'2. CAD NCCF'!B1552:M1552</f>
        <v>NET CASH FLOWS (EXCLUDING EULA)</v>
      </c>
      <c r="C1552" s="983"/>
      <c r="D1552" s="983"/>
      <c r="E1552" s="983"/>
      <c r="F1552" s="983"/>
      <c r="G1552" s="983"/>
      <c r="H1552" s="983"/>
      <c r="I1552" s="983"/>
      <c r="J1552" s="983"/>
      <c r="K1552" s="983"/>
      <c r="L1552" s="983"/>
      <c r="M1552" s="983"/>
      <c r="N1552" s="402">
        <f>SUM(N1004,N1280,N1518,N1521)-N1551</f>
        <v>0</v>
      </c>
      <c r="O1552" s="406">
        <f t="shared" ref="O1552:AC1552" si="676">SUM(O1004,O1280,O1518,O1521)-O1551</f>
        <v>0</v>
      </c>
      <c r="P1552" s="406">
        <f t="shared" si="676"/>
        <v>0</v>
      </c>
      <c r="Q1552" s="407">
        <f t="shared" si="676"/>
        <v>0</v>
      </c>
      <c r="R1552" s="402">
        <f t="shared" si="676"/>
        <v>0</v>
      </c>
      <c r="S1552" s="406">
        <f>SUM(S1004,S1280,S1518,S1521)-S1551</f>
        <v>0</v>
      </c>
      <c r="T1552" s="405">
        <f t="shared" si="676"/>
        <v>0</v>
      </c>
      <c r="U1552" s="405">
        <f t="shared" si="676"/>
        <v>0</v>
      </c>
      <c r="V1552" s="405">
        <f t="shared" si="676"/>
        <v>0</v>
      </c>
      <c r="W1552" s="405">
        <f t="shared" si="676"/>
        <v>0</v>
      </c>
      <c r="X1552" s="405">
        <f t="shared" si="676"/>
        <v>0</v>
      </c>
      <c r="Y1552" s="405">
        <f t="shared" si="676"/>
        <v>0</v>
      </c>
      <c r="Z1552" s="405">
        <f t="shared" si="676"/>
        <v>0</v>
      </c>
      <c r="AA1552" s="405">
        <f t="shared" si="676"/>
        <v>0</v>
      </c>
      <c r="AB1552" s="403">
        <f t="shared" si="676"/>
        <v>0</v>
      </c>
      <c r="AC1552" s="399">
        <f t="shared" si="676"/>
        <v>0</v>
      </c>
      <c r="AD1552" s="982"/>
      <c r="AE1552" s="983"/>
      <c r="AF1552" s="1115"/>
    </row>
    <row r="1553" spans="1:32" ht="22.5" customHeight="1" x14ac:dyDescent="0.2">
      <c r="A1553" s="11">
        <v>902</v>
      </c>
      <c r="B1553" s="982" t="str">
        <f>'2. CAD NCCF'!B1553:M1553</f>
        <v>NET CASH FLOWS (TOTAL)</v>
      </c>
      <c r="C1553" s="983"/>
      <c r="D1553" s="983"/>
      <c r="E1553" s="983"/>
      <c r="F1553" s="983"/>
      <c r="G1553" s="983"/>
      <c r="H1553" s="983"/>
      <c r="I1553" s="983"/>
      <c r="J1553" s="983"/>
      <c r="K1553" s="983"/>
      <c r="L1553" s="983"/>
      <c r="M1553" s="983"/>
      <c r="N1553" s="402">
        <f>SUM(N1551:N1552)</f>
        <v>0</v>
      </c>
      <c r="O1553" s="406">
        <f t="shared" ref="O1553:AC1553" si="677">SUM(O1551:O1552)</f>
        <v>0</v>
      </c>
      <c r="P1553" s="406">
        <f t="shared" si="677"/>
        <v>0</v>
      </c>
      <c r="Q1553" s="407">
        <f t="shared" si="677"/>
        <v>0</v>
      </c>
      <c r="R1553" s="402">
        <f t="shared" si="677"/>
        <v>0</v>
      </c>
      <c r="S1553" s="406">
        <f t="shared" si="677"/>
        <v>0</v>
      </c>
      <c r="T1553" s="405">
        <f t="shared" si="677"/>
        <v>0</v>
      </c>
      <c r="U1553" s="405">
        <f t="shared" si="677"/>
        <v>0</v>
      </c>
      <c r="V1553" s="405">
        <f t="shared" si="677"/>
        <v>0</v>
      </c>
      <c r="W1553" s="405">
        <f t="shared" si="677"/>
        <v>0</v>
      </c>
      <c r="X1553" s="405">
        <f t="shared" si="677"/>
        <v>0</v>
      </c>
      <c r="Y1553" s="405">
        <f t="shared" si="677"/>
        <v>0</v>
      </c>
      <c r="Z1553" s="405">
        <f t="shared" si="677"/>
        <v>0</v>
      </c>
      <c r="AA1553" s="405">
        <f t="shared" si="677"/>
        <v>0</v>
      </c>
      <c r="AB1553" s="403">
        <f t="shared" si="677"/>
        <v>0</v>
      </c>
      <c r="AC1553" s="399">
        <f t="shared" si="677"/>
        <v>0</v>
      </c>
      <c r="AD1553" s="982"/>
      <c r="AE1553" s="983"/>
      <c r="AF1553" s="1115"/>
    </row>
    <row r="1554" spans="1:32" ht="7.5" hidden="1" customHeight="1" x14ac:dyDescent="0.2">
      <c r="B1554" s="1587"/>
      <c r="C1554" s="1429"/>
      <c r="D1554" s="1429"/>
      <c r="E1554" s="1429"/>
      <c r="F1554" s="1429"/>
      <c r="G1554" s="1429"/>
      <c r="H1554" s="1429"/>
      <c r="I1554" s="1429"/>
      <c r="J1554" s="1429"/>
      <c r="K1554" s="1429"/>
      <c r="L1554" s="1429"/>
      <c r="M1554" s="1429"/>
      <c r="N1554" s="1429"/>
      <c r="O1554" s="1429"/>
      <c r="P1554" s="1429"/>
      <c r="Q1554" s="1429"/>
      <c r="R1554" s="1429"/>
      <c r="S1554" s="1429"/>
      <c r="T1554" s="1429"/>
      <c r="U1554" s="1429"/>
      <c r="V1554" s="1429"/>
      <c r="W1554" s="1429"/>
      <c r="X1554" s="1429"/>
      <c r="Y1554" s="1429"/>
      <c r="Z1554" s="1429"/>
      <c r="AA1554" s="1429"/>
      <c r="AB1554" s="1429"/>
      <c r="AC1554" s="1429"/>
      <c r="AD1554" s="1429"/>
      <c r="AE1554" s="1429"/>
      <c r="AF1554" s="1430"/>
    </row>
    <row r="1555" spans="1:32" ht="22.5" customHeight="1" x14ac:dyDescent="0.2">
      <c r="A1555" s="11">
        <v>903</v>
      </c>
      <c r="B1555" s="982" t="str">
        <f>'2. CAD NCCF'!B1555:M1555</f>
        <v>NET CUMULATIVE CASH FLOW (NCCF)</v>
      </c>
      <c r="C1555" s="983"/>
      <c r="D1555" s="983"/>
      <c r="E1555" s="983"/>
      <c r="F1555" s="983"/>
      <c r="G1555" s="983"/>
      <c r="H1555" s="983"/>
      <c r="I1555" s="983"/>
      <c r="J1555" s="983"/>
      <c r="K1555" s="983"/>
      <c r="L1555" s="983"/>
      <c r="M1555" s="983"/>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SUM($M1553:AC1553)</f>
        <v>0</v>
      </c>
      <c r="AD1555" s="982"/>
      <c r="AE1555" s="983"/>
      <c r="AF1555" s="1115"/>
    </row>
    <row r="1556" spans="1:32" x14ac:dyDescent="0.2">
      <c r="AD1556" s="73"/>
      <c r="AE1556" s="73"/>
      <c r="AF1556" s="73"/>
    </row>
    <row r="1557" spans="1:32" x14ac:dyDescent="0.2">
      <c r="AD1557" s="73"/>
      <c r="AE1557" s="73"/>
      <c r="AF1557" s="73"/>
    </row>
    <row r="1559" spans="1:32" x14ac:dyDescent="0.2">
      <c r="AD1559" s="73"/>
      <c r="AE1559" s="73"/>
      <c r="AF1559" s="73"/>
    </row>
    <row r="1560" spans="1:32" x14ac:dyDescent="0.2">
      <c r="AD1560" s="73"/>
      <c r="AE1560" s="73"/>
      <c r="AF1560" s="73"/>
    </row>
    <row r="1561" spans="1:32" x14ac:dyDescent="0.2">
      <c r="AD1561" s="73"/>
      <c r="AE1561" s="73"/>
      <c r="AF1561" s="73"/>
    </row>
    <row r="1562" spans="1:32" x14ac:dyDescent="0.2">
      <c r="AD1562" s="73"/>
      <c r="AE1562" s="73"/>
      <c r="AF1562" s="73"/>
    </row>
    <row r="1563" spans="1:32" x14ac:dyDescent="0.2">
      <c r="AD1563" s="73"/>
      <c r="AE1563" s="73"/>
      <c r="AF1563" s="73"/>
    </row>
    <row r="1564" spans="1:32" x14ac:dyDescent="0.2">
      <c r="AD1564" s="73"/>
      <c r="AE1564" s="73"/>
      <c r="AF1564" s="73"/>
    </row>
    <row r="1565" spans="1:32" x14ac:dyDescent="0.2">
      <c r="AD1565" s="73"/>
      <c r="AE1565" s="73"/>
      <c r="AF1565" s="73"/>
    </row>
    <row r="1566" spans="1:32" x14ac:dyDescent="0.2">
      <c r="AD1566" s="73"/>
      <c r="AE1566" s="73"/>
      <c r="AF1566" s="73"/>
    </row>
    <row r="1567" spans="1:32" x14ac:dyDescent="0.2">
      <c r="AD1567" s="73"/>
      <c r="AE1567" s="73"/>
      <c r="AF1567" s="73"/>
    </row>
    <row r="1568" spans="1:32" x14ac:dyDescent="0.2">
      <c r="AD1568" s="73"/>
      <c r="AE1568" s="73"/>
      <c r="AF1568" s="73"/>
    </row>
    <row r="1569" spans="30:32" x14ac:dyDescent="0.2">
      <c r="AD1569" s="73"/>
      <c r="AE1569" s="73"/>
      <c r="AF1569" s="73"/>
    </row>
    <row r="1570" spans="30:32" x14ac:dyDescent="0.2">
      <c r="AD1570" s="73"/>
      <c r="AE1570" s="73"/>
      <c r="AF1570" s="73"/>
    </row>
    <row r="1571" spans="30:32" x14ac:dyDescent="0.2">
      <c r="AD1571" s="73"/>
      <c r="AE1571" s="73"/>
      <c r="AF1571" s="73"/>
    </row>
    <row r="1572" spans="30:32" x14ac:dyDescent="0.2">
      <c r="AD1572" s="73"/>
      <c r="AE1572" s="73"/>
      <c r="AF1572" s="73"/>
    </row>
    <row r="1573" spans="30:32" x14ac:dyDescent="0.2">
      <c r="AD1573" s="73"/>
      <c r="AE1573" s="73"/>
      <c r="AF1573" s="73"/>
    </row>
    <row r="1574" spans="30:32" x14ac:dyDescent="0.2">
      <c r="AD1574" s="73"/>
      <c r="AE1574" s="73"/>
      <c r="AF1574" s="73"/>
    </row>
    <row r="1575" spans="30:32" x14ac:dyDescent="0.2">
      <c r="AD1575" s="73"/>
      <c r="AE1575" s="73"/>
      <c r="AF1575" s="73"/>
    </row>
    <row r="1576" spans="30:32" x14ac:dyDescent="0.2">
      <c r="AD1576" s="73"/>
      <c r="AE1576" s="73"/>
      <c r="AF1576" s="73"/>
    </row>
    <row r="1577" spans="30:32" x14ac:dyDescent="0.2">
      <c r="AD1577" s="73"/>
      <c r="AE1577" s="73"/>
      <c r="AF1577" s="73"/>
    </row>
  </sheetData>
  <sheetProtection password="CF06" sheet="1" objects="1" scenarios="1" selectLockedCells="1"/>
  <mergeCells count="2478">
    <mergeCell ref="V277:AB277"/>
    <mergeCell ref="Z257:AB257"/>
    <mergeCell ref="Z264:AB264"/>
    <mergeCell ref="Z271:AB271"/>
    <mergeCell ref="Z278:AB278"/>
    <mergeCell ref="Z285:AB285"/>
    <mergeCell ref="V284:AB284"/>
    <mergeCell ref="T283:AB283"/>
    <mergeCell ref="S282:AB282"/>
    <mergeCell ref="AC275:AC278"/>
    <mergeCell ref="AC282:AC285"/>
    <mergeCell ref="AC302:AC304"/>
    <mergeCell ref="R309:AB309"/>
    <mergeCell ref="S310:AB310"/>
    <mergeCell ref="T311:AB311"/>
    <mergeCell ref="AC309:AC311"/>
    <mergeCell ref="AC247:AC250"/>
    <mergeCell ref="S247:AB247"/>
    <mergeCell ref="Z250:AB250"/>
    <mergeCell ref="V249:AB249"/>
    <mergeCell ref="T248:AB248"/>
    <mergeCell ref="S254:AB254"/>
    <mergeCell ref="S261:AB261"/>
    <mergeCell ref="S268:AB268"/>
    <mergeCell ref="S275:AB275"/>
    <mergeCell ref="T255:AB255"/>
    <mergeCell ref="T262:AB262"/>
    <mergeCell ref="T269:AB269"/>
    <mergeCell ref="T276:AB276"/>
    <mergeCell ref="AC254:AC257"/>
    <mergeCell ref="AC261:AC264"/>
    <mergeCell ref="AC268:AC271"/>
    <mergeCell ref="V256:AB256"/>
    <mergeCell ref="V263:AB263"/>
    <mergeCell ref="V270:AB270"/>
    <mergeCell ref="O1228:AB1234"/>
    <mergeCell ref="O1236:AB1260"/>
    <mergeCell ref="N1268:AB1274"/>
    <mergeCell ref="AD884:AF894"/>
    <mergeCell ref="AD872:AF882"/>
    <mergeCell ref="AD868:AF869"/>
    <mergeCell ref="AD864:AF866"/>
    <mergeCell ref="AD845:AF862"/>
    <mergeCell ref="AD823:AF843"/>
    <mergeCell ref="AD810:AF821"/>
    <mergeCell ref="AD794:AF808"/>
    <mergeCell ref="AD790:AF791"/>
    <mergeCell ref="AD787:AF788"/>
    <mergeCell ref="O785:AF785"/>
    <mergeCell ref="D822:AF822"/>
    <mergeCell ref="M780:AF780"/>
    <mergeCell ref="F780:L780"/>
    <mergeCell ref="B775:AF777"/>
    <mergeCell ref="AD1177:AF1179"/>
    <mergeCell ref="AD1158:AF1175"/>
    <mergeCell ref="AD1176:AF1176"/>
    <mergeCell ref="AD1180:AF1180"/>
    <mergeCell ref="AD1181:AF1182"/>
    <mergeCell ref="D871:AF871"/>
    <mergeCell ref="D883:AF883"/>
    <mergeCell ref="AD895:AF895"/>
    <mergeCell ref="AD899:AF899"/>
    <mergeCell ref="AD903:AF903"/>
    <mergeCell ref="AD906:AF906"/>
    <mergeCell ref="N493:AC498"/>
    <mergeCell ref="N863:P864"/>
    <mergeCell ref="U863:AB866"/>
    <mergeCell ref="R864:T864"/>
    <mergeCell ref="N866:T866"/>
    <mergeCell ref="AD1136:AF1156"/>
    <mergeCell ref="AD1123:AF1134"/>
    <mergeCell ref="AD1107:AF1121"/>
    <mergeCell ref="AD1100:AF1104"/>
    <mergeCell ref="AD1093:AF1098"/>
    <mergeCell ref="AD1084:AF1090"/>
    <mergeCell ref="AD1068:AF1082"/>
    <mergeCell ref="AD1015:AF1066"/>
    <mergeCell ref="AD1009:AF1013"/>
    <mergeCell ref="AD1002:AF1002"/>
    <mergeCell ref="AD998:AF1000"/>
    <mergeCell ref="AD994:AF996"/>
    <mergeCell ref="AD991:AF992"/>
    <mergeCell ref="AD987:AF988"/>
    <mergeCell ref="AD983:AF985"/>
    <mergeCell ref="AD964:AF981"/>
    <mergeCell ref="AD942:AF962"/>
    <mergeCell ref="C784:AF784"/>
    <mergeCell ref="AD786:AF786"/>
    <mergeCell ref="AD789:AF789"/>
    <mergeCell ref="C792:AF792"/>
    <mergeCell ref="D793:AF793"/>
    <mergeCell ref="D809:AF809"/>
    <mergeCell ref="N893:AB893"/>
    <mergeCell ref="N890:AB890"/>
    <mergeCell ref="O885:AB886"/>
    <mergeCell ref="N881:AB881"/>
    <mergeCell ref="AD1511:AF1513"/>
    <mergeCell ref="AD1492:AF1509"/>
    <mergeCell ref="AD1470:AF1490"/>
    <mergeCell ref="AD1457:AF1468"/>
    <mergeCell ref="AD1441:AF1455"/>
    <mergeCell ref="N1437:AF1438"/>
    <mergeCell ref="AD1433:AF1435"/>
    <mergeCell ref="AD1414:AF1431"/>
    <mergeCell ref="AD1392:AF1412"/>
    <mergeCell ref="AD1379:AF1390"/>
    <mergeCell ref="AD1363:AF1377"/>
    <mergeCell ref="N1359:AF1360"/>
    <mergeCell ref="N1436:AF1436"/>
    <mergeCell ref="C1439:AF1439"/>
    <mergeCell ref="F1538:L1538"/>
    <mergeCell ref="F1526:L1526"/>
    <mergeCell ref="F1527:L1527"/>
    <mergeCell ref="F1528:L1528"/>
    <mergeCell ref="F1530:L1530"/>
    <mergeCell ref="F1532:L1532"/>
    <mergeCell ref="F1521:L1521"/>
    <mergeCell ref="F1524:L1524"/>
    <mergeCell ref="F1525:L1525"/>
    <mergeCell ref="D1514:L1514"/>
    <mergeCell ref="F1515:L1515"/>
    <mergeCell ref="F1516:L1516"/>
    <mergeCell ref="B1518:L1518"/>
    <mergeCell ref="N1510:P1511"/>
    <mergeCell ref="N1512:Q1512"/>
    <mergeCell ref="N1523:AB1546"/>
    <mergeCell ref="F1536:L1536"/>
    <mergeCell ref="F1537:L1537"/>
    <mergeCell ref="O1185:AB1199"/>
    <mergeCell ref="O1201:AB1212"/>
    <mergeCell ref="O1214:AB1227"/>
    <mergeCell ref="AD1539:AF1539"/>
    <mergeCell ref="AD1548:AF1548"/>
    <mergeCell ref="AD1551:AF1551"/>
    <mergeCell ref="AD1552:AF1552"/>
    <mergeCell ref="AD1262:AF1262"/>
    <mergeCell ref="AD1265:AF1265"/>
    <mergeCell ref="AD1269:AF1269"/>
    <mergeCell ref="AD1254:AF1254"/>
    <mergeCell ref="AD1510:AF1510"/>
    <mergeCell ref="AD1518:AF1518"/>
    <mergeCell ref="AD1274:AF1274"/>
    <mergeCell ref="AD1270:AF1272"/>
    <mergeCell ref="AD1266:AF1268"/>
    <mergeCell ref="AD1263:AF1264"/>
    <mergeCell ref="AD1259:AF1260"/>
    <mergeCell ref="AD1255:AF1257"/>
    <mergeCell ref="AD1236:AF1253"/>
    <mergeCell ref="AD1214:AF1234"/>
    <mergeCell ref="AD1201:AF1212"/>
    <mergeCell ref="AD1185:AF1199"/>
    <mergeCell ref="AD1273:AF1273"/>
    <mergeCell ref="AD1540:AF1546"/>
    <mergeCell ref="AD1532:AF1538"/>
    <mergeCell ref="AD1524:AF1530"/>
    <mergeCell ref="AD1521:AF1521"/>
    <mergeCell ref="N1515:AF1516"/>
    <mergeCell ref="N1354:P1354"/>
    <mergeCell ref="N1355:P1355"/>
    <mergeCell ref="N1356:P1356"/>
    <mergeCell ref="AD1553:AF1553"/>
    <mergeCell ref="B1277:AF1277"/>
    <mergeCell ref="N1357:AB1357"/>
    <mergeCell ref="AD863:AF863"/>
    <mergeCell ref="AD867:AF867"/>
    <mergeCell ref="N1514:AF1514"/>
    <mergeCell ref="B1520:AF1520"/>
    <mergeCell ref="AD1523:AF1523"/>
    <mergeCell ref="AD1531:AF1531"/>
    <mergeCell ref="B1282:AF1282"/>
    <mergeCell ref="C1283:AF1283"/>
    <mergeCell ref="D1284:AF1284"/>
    <mergeCell ref="D1335:AF1335"/>
    <mergeCell ref="D1313:AF1313"/>
    <mergeCell ref="D1300:AF1300"/>
    <mergeCell ref="N1358:AF1358"/>
    <mergeCell ref="C1361:AF1361"/>
    <mergeCell ref="D1362:AF1362"/>
    <mergeCell ref="D1413:AF1413"/>
    <mergeCell ref="D1391:AF1391"/>
    <mergeCell ref="D1106:AF1106"/>
    <mergeCell ref="D1122:AF1122"/>
    <mergeCell ref="D1135:AF1135"/>
    <mergeCell ref="D1157:AF1157"/>
    <mergeCell ref="C1183:AF1183"/>
    <mergeCell ref="D1184:AF1184"/>
    <mergeCell ref="D1200:AF1200"/>
    <mergeCell ref="D1235:AF1235"/>
    <mergeCell ref="D1213:AF1213"/>
    <mergeCell ref="C1261:AF1261"/>
    <mergeCell ref="AD1258:AF1258"/>
    <mergeCell ref="AD982:AF982"/>
    <mergeCell ref="N878:AB878"/>
    <mergeCell ref="O873:AB874"/>
    <mergeCell ref="E889:L889"/>
    <mergeCell ref="F890:L890"/>
    <mergeCell ref="F907:L907"/>
    <mergeCell ref="F908:L908"/>
    <mergeCell ref="F909:L909"/>
    <mergeCell ref="F910:L910"/>
    <mergeCell ref="F901:L901"/>
    <mergeCell ref="F902:L902"/>
    <mergeCell ref="D903:L903"/>
    <mergeCell ref="F904:L904"/>
    <mergeCell ref="F905:L905"/>
    <mergeCell ref="D906:L906"/>
    <mergeCell ref="D895:L895"/>
    <mergeCell ref="F896:L896"/>
    <mergeCell ref="F897:L897"/>
    <mergeCell ref="F898:L898"/>
    <mergeCell ref="D899:L899"/>
    <mergeCell ref="F900:L900"/>
    <mergeCell ref="D1067:AF1067"/>
    <mergeCell ref="D1083:AF1083"/>
    <mergeCell ref="C1091:AF1091"/>
    <mergeCell ref="C1105:AF1105"/>
    <mergeCell ref="N991:AB991"/>
    <mergeCell ref="N1263:AB1263"/>
    <mergeCell ref="F1065:L1065"/>
    <mergeCell ref="F1066:L1066"/>
    <mergeCell ref="E1068:L1068"/>
    <mergeCell ref="E1236:L1236"/>
    <mergeCell ref="F1237:L1237"/>
    <mergeCell ref="F1238:L1238"/>
    <mergeCell ref="E1239:L1239"/>
    <mergeCell ref="F1240:L1240"/>
    <mergeCell ref="F1229:L1229"/>
    <mergeCell ref="F1230:L1230"/>
    <mergeCell ref="E1231:L1231"/>
    <mergeCell ref="F1232:L1232"/>
    <mergeCell ref="F1233:L1233"/>
    <mergeCell ref="F1234:L1234"/>
    <mergeCell ref="F1223:L1223"/>
    <mergeCell ref="AD1092:AF1092"/>
    <mergeCell ref="AD1099:AF1099"/>
    <mergeCell ref="F1260:L1260"/>
    <mergeCell ref="D1262:L1262"/>
    <mergeCell ref="F1263:L1263"/>
    <mergeCell ref="D1254:L1254"/>
    <mergeCell ref="F1255:L1255"/>
    <mergeCell ref="F1256:L1256"/>
    <mergeCell ref="F1021:L1021"/>
    <mergeCell ref="E1022:L1022"/>
    <mergeCell ref="F1010:L1010"/>
    <mergeCell ref="AD772:AF772"/>
    <mergeCell ref="F1264:L1264"/>
    <mergeCell ref="F1253:L1253"/>
    <mergeCell ref="AD1555:AF1555"/>
    <mergeCell ref="M1547:AF1547"/>
    <mergeCell ref="R1073:AB1074"/>
    <mergeCell ref="O1521:AB1521"/>
    <mergeCell ref="AD1432:AF1432"/>
    <mergeCell ref="AD1354:AF1354"/>
    <mergeCell ref="AD1355:AF1357"/>
    <mergeCell ref="N220:AC226"/>
    <mergeCell ref="C231:AF231"/>
    <mergeCell ref="N232:AC237"/>
    <mergeCell ref="N292:AC300"/>
    <mergeCell ref="N660:AC662"/>
    <mergeCell ref="N738:AC740"/>
    <mergeCell ref="N745:AC745"/>
    <mergeCell ref="N747:AC770"/>
    <mergeCell ref="O788:AC788"/>
    <mergeCell ref="O790:AB790"/>
    <mergeCell ref="AD1004:AF1004"/>
    <mergeCell ref="AD1276:AF1276"/>
    <mergeCell ref="AD1278:AF1278"/>
    <mergeCell ref="N1002:AB1002"/>
    <mergeCell ref="N502:AC502"/>
    <mergeCell ref="AD745:AF745"/>
    <mergeCell ref="AD759:AF759"/>
    <mergeCell ref="AD707:AF707"/>
    <mergeCell ref="AD708:AF708"/>
    <mergeCell ref="AD709:AF709"/>
    <mergeCell ref="AD710:AF710"/>
    <mergeCell ref="AD711:AF711"/>
    <mergeCell ref="AD767:AF767"/>
    <mergeCell ref="AD648:AF648"/>
    <mergeCell ref="AD714:AF714"/>
    <mergeCell ref="AD716:AF716"/>
    <mergeCell ref="AD717:AF717"/>
    <mergeCell ref="AD718:AF718"/>
    <mergeCell ref="AD719:AF719"/>
    <mergeCell ref="AD720:AF720"/>
    <mergeCell ref="AD721:AF721"/>
    <mergeCell ref="AD739:AF739"/>
    <mergeCell ref="AD740:AF740"/>
    <mergeCell ref="AD742:AF742"/>
    <mergeCell ref="AD668:AF668"/>
    <mergeCell ref="AD669:AF669"/>
    <mergeCell ref="B783:AF783"/>
    <mergeCell ref="AD670:AF670"/>
    <mergeCell ref="AD671:AF671"/>
    <mergeCell ref="AD672:AF672"/>
    <mergeCell ref="AD673:AF673"/>
    <mergeCell ref="AD674:AF674"/>
    <mergeCell ref="AD675:AF675"/>
    <mergeCell ref="AD676:AF676"/>
    <mergeCell ref="AD677:AF677"/>
    <mergeCell ref="AD704:AF704"/>
    <mergeCell ref="AD705:AF705"/>
    <mergeCell ref="B780:E780"/>
    <mergeCell ref="B781:E781"/>
    <mergeCell ref="F781:L781"/>
    <mergeCell ref="M781:M782"/>
    <mergeCell ref="AC781:AC782"/>
    <mergeCell ref="F769:L769"/>
    <mergeCell ref="AD770:AF770"/>
    <mergeCell ref="AD620:AF620"/>
    <mergeCell ref="AD621:AF621"/>
    <mergeCell ref="AD622:AF622"/>
    <mergeCell ref="AD623:AF623"/>
    <mergeCell ref="AD624:AF624"/>
    <mergeCell ref="AD625:AF625"/>
    <mergeCell ref="AD626:AF626"/>
    <mergeCell ref="AD627:AF627"/>
    <mergeCell ref="AD628:AF628"/>
    <mergeCell ref="AD629:AF629"/>
    <mergeCell ref="AD630:AF630"/>
    <mergeCell ref="AD631:AF631"/>
    <mergeCell ref="AD632:AF632"/>
    <mergeCell ref="AD633:AF633"/>
    <mergeCell ref="AD634:AF634"/>
    <mergeCell ref="AD635:AF635"/>
    <mergeCell ref="AD636:AF636"/>
    <mergeCell ref="AD569:AF569"/>
    <mergeCell ref="AD570:AF570"/>
    <mergeCell ref="AD571:AF571"/>
    <mergeCell ref="AD572:AF572"/>
    <mergeCell ref="AD573:AF573"/>
    <mergeCell ref="AD574:AF574"/>
    <mergeCell ref="AD575:AF575"/>
    <mergeCell ref="AD576:AF576"/>
    <mergeCell ref="AD577:AF577"/>
    <mergeCell ref="AD578:AF578"/>
    <mergeCell ref="AD579:AF579"/>
    <mergeCell ref="AD580:AF580"/>
    <mergeCell ref="AD581:AF581"/>
    <mergeCell ref="AD597:AF597"/>
    <mergeCell ref="AD617:AF617"/>
    <mergeCell ref="AD618:AF618"/>
    <mergeCell ref="AD619:AF619"/>
    <mergeCell ref="AD544:AF544"/>
    <mergeCell ref="AD509:AF509"/>
    <mergeCell ref="AD510:AF510"/>
    <mergeCell ref="AD511:AF511"/>
    <mergeCell ref="AD512:AF512"/>
    <mergeCell ref="AD513:AF513"/>
    <mergeCell ref="AD514:AF514"/>
    <mergeCell ref="AD515:AF515"/>
    <mergeCell ref="AD516:AF516"/>
    <mergeCell ref="AD517:AF517"/>
    <mergeCell ref="AD504:AF504"/>
    <mergeCell ref="AD558:AF558"/>
    <mergeCell ref="AD560:AF560"/>
    <mergeCell ref="AD565:AF565"/>
    <mergeCell ref="AD566:AF566"/>
    <mergeCell ref="AD567:AF567"/>
    <mergeCell ref="AD568:AF568"/>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06:AF406"/>
    <mergeCell ref="AD409:AF409"/>
    <mergeCell ref="AD410:AF410"/>
    <mergeCell ref="AD411:AF411"/>
    <mergeCell ref="AD412:AF412"/>
    <mergeCell ref="AD413:AF413"/>
    <mergeCell ref="AD414:AF414"/>
    <mergeCell ref="AD415:AF415"/>
    <mergeCell ref="AD416:AF416"/>
    <mergeCell ref="AD440:AF440"/>
    <mergeCell ref="AD441:AF441"/>
    <mergeCell ref="AD442:AF442"/>
    <mergeCell ref="AD443:AF443"/>
    <mergeCell ref="AD444:AF444"/>
    <mergeCell ref="AD445:AF445"/>
    <mergeCell ref="AD455:AF455"/>
    <mergeCell ref="AD456:AF456"/>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401:AF401"/>
    <mergeCell ref="AD402:AF402"/>
    <mergeCell ref="AD403:AF403"/>
    <mergeCell ref="AD404:AF404"/>
    <mergeCell ref="AD405:AF405"/>
    <mergeCell ref="AD371:AF371"/>
    <mergeCell ref="AD372:AF372"/>
    <mergeCell ref="AD373:AF373"/>
    <mergeCell ref="AD374:AF374"/>
    <mergeCell ref="AD375:AF375"/>
    <mergeCell ref="AD376:AF376"/>
    <mergeCell ref="AD377:AF377"/>
    <mergeCell ref="AD378:AF378"/>
    <mergeCell ref="AD379:AF379"/>
    <mergeCell ref="AD380:AF380"/>
    <mergeCell ref="AD382:AF382"/>
    <mergeCell ref="AD383:AF383"/>
    <mergeCell ref="AD384:AF384"/>
    <mergeCell ref="AD385:AF385"/>
    <mergeCell ref="AD386:AF386"/>
    <mergeCell ref="AD387:AF387"/>
    <mergeCell ref="AD388:AF388"/>
    <mergeCell ref="AD353:AF353"/>
    <mergeCell ref="AD354:AF354"/>
    <mergeCell ref="AD355:AF355"/>
    <mergeCell ref="AD356:AF356"/>
    <mergeCell ref="AD357:AF357"/>
    <mergeCell ref="AD358:AF358"/>
    <mergeCell ref="AD360:AF360"/>
    <mergeCell ref="AD361:AF361"/>
    <mergeCell ref="AD362:AF362"/>
    <mergeCell ref="AD363:AF363"/>
    <mergeCell ref="AD364:AF364"/>
    <mergeCell ref="AD365:AF365"/>
    <mergeCell ref="AD366:AF366"/>
    <mergeCell ref="AD367:AF367"/>
    <mergeCell ref="AD368:AF368"/>
    <mergeCell ref="AD369:AF369"/>
    <mergeCell ref="AD370:AF370"/>
    <mergeCell ref="AD335:AF335"/>
    <mergeCell ref="AD336:AF336"/>
    <mergeCell ref="AD337:AF337"/>
    <mergeCell ref="AD338:AF338"/>
    <mergeCell ref="AD339:AF339"/>
    <mergeCell ref="AD340:AF340"/>
    <mergeCell ref="AD341:AF341"/>
    <mergeCell ref="AD342:AF342"/>
    <mergeCell ref="AD343:AF343"/>
    <mergeCell ref="AD344:AF344"/>
    <mergeCell ref="AD345:AF345"/>
    <mergeCell ref="AD347:AF347"/>
    <mergeCell ref="AD348:AF348"/>
    <mergeCell ref="AD349:AF349"/>
    <mergeCell ref="AD350:AF350"/>
    <mergeCell ref="AD351:AF351"/>
    <mergeCell ref="AD352:AF352"/>
    <mergeCell ref="AD276:AF276"/>
    <mergeCell ref="AD277:AF277"/>
    <mergeCell ref="AD278:AF278"/>
    <mergeCell ref="AD279:AF279"/>
    <mergeCell ref="AD280:AF280"/>
    <mergeCell ref="AD281:AF281"/>
    <mergeCell ref="AD282:AF282"/>
    <mergeCell ref="AD283:AF283"/>
    <mergeCell ref="AD284:AF284"/>
    <mergeCell ref="AD312:AF312"/>
    <mergeCell ref="AD313:AF313"/>
    <mergeCell ref="AD324:AF324"/>
    <mergeCell ref="AD325:AF325"/>
    <mergeCell ref="AD326:AF326"/>
    <mergeCell ref="AD327:AF327"/>
    <mergeCell ref="AD328:AF328"/>
    <mergeCell ref="AD331:AF331"/>
    <mergeCell ref="AD259:AF259"/>
    <mergeCell ref="AD260:AF260"/>
    <mergeCell ref="AD261:AF261"/>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28:AF228"/>
    <mergeCell ref="AD242:AF242"/>
    <mergeCell ref="AD244:AF244"/>
    <mergeCell ref="AD245:AF245"/>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182:AF182"/>
    <mergeCell ref="AD183:AF183"/>
    <mergeCell ref="AD184:AF184"/>
    <mergeCell ref="AD185:AF185"/>
    <mergeCell ref="AD186:AF186"/>
    <mergeCell ref="AD188:AF188"/>
    <mergeCell ref="AD189:AF189"/>
    <mergeCell ref="AD190:AF190"/>
    <mergeCell ref="AD191:AF191"/>
    <mergeCell ref="AD192:AF192"/>
    <mergeCell ref="AD193:AF193"/>
    <mergeCell ref="AD194:AF194"/>
    <mergeCell ref="AD195:AF195"/>
    <mergeCell ref="AD196:AF196"/>
    <mergeCell ref="AD197:AF197"/>
    <mergeCell ref="AD211:AF211"/>
    <mergeCell ref="AD214:AF214"/>
    <mergeCell ref="AD164:AF164"/>
    <mergeCell ref="AD166:AF166"/>
    <mergeCell ref="AD167:AF167"/>
    <mergeCell ref="AD168:AF168"/>
    <mergeCell ref="AD169:AF169"/>
    <mergeCell ref="AD170:AF170"/>
    <mergeCell ref="AD171:AF171"/>
    <mergeCell ref="AD172:AF172"/>
    <mergeCell ref="AD173:AF173"/>
    <mergeCell ref="AD174:AF174"/>
    <mergeCell ref="AD175:AF175"/>
    <mergeCell ref="AD176:AF176"/>
    <mergeCell ref="AD177:AF177"/>
    <mergeCell ref="AD178:AF178"/>
    <mergeCell ref="AD179:AF179"/>
    <mergeCell ref="AD180:AF180"/>
    <mergeCell ref="AD181:AF181"/>
    <mergeCell ref="AD146:AF146"/>
    <mergeCell ref="AD147:AF147"/>
    <mergeCell ref="AD148:AF148"/>
    <mergeCell ref="AD149:AF149"/>
    <mergeCell ref="AD150:AF150"/>
    <mergeCell ref="AD151:AF151"/>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26:AF126"/>
    <mergeCell ref="AD127:AF127"/>
    <mergeCell ref="AD128:AF128"/>
    <mergeCell ref="AD129:AF129"/>
    <mergeCell ref="AD130:AF130"/>
    <mergeCell ref="AD131:AF131"/>
    <mergeCell ref="AD132:AF132"/>
    <mergeCell ref="AD133:AF133"/>
    <mergeCell ref="AD134:AF134"/>
    <mergeCell ref="AD137:AF137"/>
    <mergeCell ref="AD138:AF138"/>
    <mergeCell ref="AD139:AF139"/>
    <mergeCell ref="AD140:AF140"/>
    <mergeCell ref="AD141:AF141"/>
    <mergeCell ref="AD142:AF142"/>
    <mergeCell ref="AD143:AF143"/>
    <mergeCell ref="AD144:AF144"/>
    <mergeCell ref="AC135:AF135"/>
    <mergeCell ref="N126:AC126"/>
    <mergeCell ref="N129:AC129"/>
    <mergeCell ref="AD108:AF108"/>
    <mergeCell ref="AD109:AF109"/>
    <mergeCell ref="AD110:AF110"/>
    <mergeCell ref="AD111:AF111"/>
    <mergeCell ref="AD112:AF112"/>
    <mergeCell ref="AD113:AF113"/>
    <mergeCell ref="AD114:AF114"/>
    <mergeCell ref="AD115:AF115"/>
    <mergeCell ref="AD116:AF116"/>
    <mergeCell ref="AD117:AF117"/>
    <mergeCell ref="AD118:AF118"/>
    <mergeCell ref="AD119:AF119"/>
    <mergeCell ref="AD120:AF120"/>
    <mergeCell ref="AD121:AF121"/>
    <mergeCell ref="AD122:AF122"/>
    <mergeCell ref="AC94:AF94"/>
    <mergeCell ref="AD103:AF103"/>
    <mergeCell ref="AD104:AF104"/>
    <mergeCell ref="AD105:AF105"/>
    <mergeCell ref="AD106:AF106"/>
    <mergeCell ref="N122:AC122"/>
    <mergeCell ref="D107:AF107"/>
    <mergeCell ref="E113:L113"/>
    <mergeCell ref="F114:L114"/>
    <mergeCell ref="F115:L115"/>
    <mergeCell ref="E116:L116"/>
    <mergeCell ref="F117:L117"/>
    <mergeCell ref="F118:L118"/>
    <mergeCell ref="E108:L108"/>
    <mergeCell ref="F109:L109"/>
    <mergeCell ref="F110:L110"/>
    <mergeCell ref="F111:L111"/>
    <mergeCell ref="AD92:AF92"/>
    <mergeCell ref="AD93:AF93"/>
    <mergeCell ref="AD96:AF96"/>
    <mergeCell ref="AD97:AF97"/>
    <mergeCell ref="AD98:AF98"/>
    <mergeCell ref="AD99:AF99"/>
    <mergeCell ref="AD100:AF100"/>
    <mergeCell ref="AD101:AF101"/>
    <mergeCell ref="AD102:AF102"/>
    <mergeCell ref="AD73:AF73"/>
    <mergeCell ref="AD74:AF74"/>
    <mergeCell ref="AD75:AF75"/>
    <mergeCell ref="AD76:AF76"/>
    <mergeCell ref="AD77:AF77"/>
    <mergeCell ref="AD78:AF78"/>
    <mergeCell ref="AD79:AF79"/>
    <mergeCell ref="AD80:AF80"/>
    <mergeCell ref="AD81:AF81"/>
    <mergeCell ref="AD82:AF82"/>
    <mergeCell ref="AD83:AF83"/>
    <mergeCell ref="AD84:AF84"/>
    <mergeCell ref="AD85:AF85"/>
    <mergeCell ref="AD86:AF86"/>
    <mergeCell ref="AD87:AF87"/>
    <mergeCell ref="AD88:AF88"/>
    <mergeCell ref="AD89:AF89"/>
    <mergeCell ref="D95:AF95"/>
    <mergeCell ref="F93:L93"/>
    <mergeCell ref="C94:AB94"/>
    <mergeCell ref="AD90:AF90"/>
    <mergeCell ref="F83:L83"/>
    <mergeCell ref="E84:L84"/>
    <mergeCell ref="F85:L85"/>
    <mergeCell ref="F86:L86"/>
    <mergeCell ref="D87:L87"/>
    <mergeCell ref="F88:L88"/>
    <mergeCell ref="F77:L77"/>
    <mergeCell ref="E78:L78"/>
    <mergeCell ref="F79:L79"/>
    <mergeCell ref="F80:L80"/>
    <mergeCell ref="E81:L81"/>
    <mergeCell ref="F82:L82"/>
    <mergeCell ref="F76:L76"/>
    <mergeCell ref="F65:L65"/>
    <mergeCell ref="AD91:AF91"/>
    <mergeCell ref="F31:L31"/>
    <mergeCell ref="AD56:AF56"/>
    <mergeCell ref="AD57:AF57"/>
    <mergeCell ref="AD58:AF58"/>
    <mergeCell ref="AD59:AF59"/>
    <mergeCell ref="AD60:AF60"/>
    <mergeCell ref="AD61:AF61"/>
    <mergeCell ref="AD62:AF62"/>
    <mergeCell ref="AD63:AF63"/>
    <mergeCell ref="AD64:AF64"/>
    <mergeCell ref="AD65:AF65"/>
    <mergeCell ref="AD66:AF66"/>
    <mergeCell ref="AD67:AF67"/>
    <mergeCell ref="AD69:AF69"/>
    <mergeCell ref="AD70:AF70"/>
    <mergeCell ref="AD71:AF71"/>
    <mergeCell ref="AD72:AF72"/>
    <mergeCell ref="F48:L48"/>
    <mergeCell ref="AD49:AF49"/>
    <mergeCell ref="AD50:AF50"/>
    <mergeCell ref="AD51:AF51"/>
    <mergeCell ref="AD52:AF52"/>
    <mergeCell ref="AD53:AF53"/>
    <mergeCell ref="AD54:AF54"/>
    <mergeCell ref="AD55:AF55"/>
    <mergeCell ref="F51:L51"/>
    <mergeCell ref="F52:L52"/>
    <mergeCell ref="F49:L49"/>
    <mergeCell ref="E50:L50"/>
    <mergeCell ref="AD45:AF45"/>
    <mergeCell ref="AD47:AF47"/>
    <mergeCell ref="F44:L44"/>
    <mergeCell ref="F45:L45"/>
    <mergeCell ref="F53:L53"/>
    <mergeCell ref="E54:L54"/>
    <mergeCell ref="F55:L55"/>
    <mergeCell ref="F56:L56"/>
    <mergeCell ref="E57:L57"/>
    <mergeCell ref="F58:L58"/>
    <mergeCell ref="F59:L59"/>
    <mergeCell ref="D68:AF68"/>
    <mergeCell ref="C213:AB213"/>
    <mergeCell ref="AC213:AF213"/>
    <mergeCell ref="C315:AF315"/>
    <mergeCell ref="C329:AF329"/>
    <mergeCell ref="C407:AF407"/>
    <mergeCell ref="C585:AF585"/>
    <mergeCell ref="C663:AF663"/>
    <mergeCell ref="D1539:L1539"/>
    <mergeCell ref="D1531:L1531"/>
    <mergeCell ref="D1523:L1523"/>
    <mergeCell ref="B1522:AF1522"/>
    <mergeCell ref="E1084:L1084"/>
    <mergeCell ref="F1085:L1085"/>
    <mergeCell ref="D316:L316"/>
    <mergeCell ref="D346:AF346"/>
    <mergeCell ref="D359:AF359"/>
    <mergeCell ref="D381:AF381"/>
    <mergeCell ref="D217:L217"/>
    <mergeCell ref="F1071:L1071"/>
    <mergeCell ref="E1072:L1072"/>
    <mergeCell ref="F1073:L1073"/>
    <mergeCell ref="F1074:L1074"/>
    <mergeCell ref="B744:AF744"/>
    <mergeCell ref="C485:AF485"/>
    <mergeCell ref="C507:AF507"/>
    <mergeCell ref="D508:AF508"/>
    <mergeCell ref="AD221:AF221"/>
    <mergeCell ref="AD224:AF224"/>
    <mergeCell ref="AD225:AF225"/>
    <mergeCell ref="AD226:AF226"/>
    <mergeCell ref="AD215:AF215"/>
    <mergeCell ref="AD216:AF216"/>
    <mergeCell ref="AD217:AF217"/>
    <mergeCell ref="AD218:AF218"/>
    <mergeCell ref="AD219:AF219"/>
    <mergeCell ref="AD220:AF220"/>
    <mergeCell ref="AD545:AF545"/>
    <mergeCell ref="AD546:AF546"/>
    <mergeCell ref="D210:L210"/>
    <mergeCell ref="D206:L206"/>
    <mergeCell ref="F1069:L1069"/>
    <mergeCell ref="F1070:L1070"/>
    <mergeCell ref="F1059:L1059"/>
    <mergeCell ref="F1060:L1060"/>
    <mergeCell ref="F1061:L1061"/>
    <mergeCell ref="F1062:L1062"/>
    <mergeCell ref="F1063:L1063"/>
    <mergeCell ref="E1064:L1064"/>
    <mergeCell ref="F1024:L1024"/>
    <mergeCell ref="F1025:L1025"/>
    <mergeCell ref="F1026:L1026"/>
    <mergeCell ref="F1027:L1027"/>
    <mergeCell ref="F1028:L1028"/>
    <mergeCell ref="F1017:L1017"/>
    <mergeCell ref="F1018:L1018"/>
    <mergeCell ref="F1019:L1019"/>
    <mergeCell ref="F1020:L1020"/>
    <mergeCell ref="AD232:AF232"/>
    <mergeCell ref="AD233:AF233"/>
    <mergeCell ref="AD145:AF145"/>
    <mergeCell ref="F1055:L1055"/>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F1035:L1035"/>
    <mergeCell ref="E1036:L1036"/>
    <mergeCell ref="F1037:L1037"/>
    <mergeCell ref="F1038:L1038"/>
    <mergeCell ref="F1039:L1039"/>
    <mergeCell ref="F1040:L1040"/>
    <mergeCell ref="F1053:L1053"/>
    <mergeCell ref="F1054:L1054"/>
    <mergeCell ref="E1029:L1029"/>
    <mergeCell ref="F1030:L1030"/>
    <mergeCell ref="F1031:L1031"/>
    <mergeCell ref="F1032:L1032"/>
    <mergeCell ref="F1033:L1033"/>
    <mergeCell ref="AD222:AF222"/>
    <mergeCell ref="AD223:AF223"/>
    <mergeCell ref="F1034:L1034"/>
    <mergeCell ref="F1023:L1023"/>
    <mergeCell ref="AD123:AF123"/>
    <mergeCell ref="AD124:AF124"/>
    <mergeCell ref="AD125:AF125"/>
    <mergeCell ref="B1554:AF1554"/>
    <mergeCell ref="B1549:AF1549"/>
    <mergeCell ref="B1519:AF1519"/>
    <mergeCell ref="B1517:AF1517"/>
    <mergeCell ref="F1508:L1508"/>
    <mergeCell ref="F1509:L1509"/>
    <mergeCell ref="D1510:L1510"/>
    <mergeCell ref="F1511:L1511"/>
    <mergeCell ref="F1512:L1512"/>
    <mergeCell ref="F1513:L1513"/>
    <mergeCell ref="F1502:L1502"/>
    <mergeCell ref="F1503:L1503"/>
    <mergeCell ref="E1504:L1504"/>
    <mergeCell ref="F1505:L1505"/>
    <mergeCell ref="F1506:L1506"/>
    <mergeCell ref="E1507:L1507"/>
    <mergeCell ref="B1553:M1553"/>
    <mergeCell ref="F1529:L1529"/>
    <mergeCell ref="AD547:AF547"/>
    <mergeCell ref="D136:AF136"/>
    <mergeCell ref="D152:AF152"/>
    <mergeCell ref="D165:AF165"/>
    <mergeCell ref="D187:AF187"/>
    <mergeCell ref="F1545:L1545"/>
    <mergeCell ref="F1533:L1533"/>
    <mergeCell ref="F1534:L1534"/>
    <mergeCell ref="F1535:L1535"/>
    <mergeCell ref="B1555:M1555"/>
    <mergeCell ref="F1546:L1546"/>
    <mergeCell ref="B1547:L1547"/>
    <mergeCell ref="B1548:L1548"/>
    <mergeCell ref="B1551:M1551"/>
    <mergeCell ref="B1552:M1552"/>
    <mergeCell ref="F1540:L1540"/>
    <mergeCell ref="F1541:L1541"/>
    <mergeCell ref="F1542:L1542"/>
    <mergeCell ref="F1543:L1543"/>
    <mergeCell ref="F1544:L1544"/>
    <mergeCell ref="D1008:L1008"/>
    <mergeCell ref="F1490:L1490"/>
    <mergeCell ref="E1492:L1492"/>
    <mergeCell ref="F1493:L1493"/>
    <mergeCell ref="F1494:L1494"/>
    <mergeCell ref="E1495:L1495"/>
    <mergeCell ref="E1484:L1484"/>
    <mergeCell ref="F1499:L1499"/>
    <mergeCell ref="F1500:L1500"/>
    <mergeCell ref="E1501:L1501"/>
    <mergeCell ref="F1485:L1485"/>
    <mergeCell ref="F1486:L1486"/>
    <mergeCell ref="E1487:L1487"/>
    <mergeCell ref="F1488:L1488"/>
    <mergeCell ref="F1489:L1489"/>
    <mergeCell ref="F1478:L1478"/>
    <mergeCell ref="F1479:L1479"/>
    <mergeCell ref="E1480:L1480"/>
    <mergeCell ref="F1481:L1481"/>
    <mergeCell ref="D1440:AF1440"/>
    <mergeCell ref="D1456:AF1456"/>
    <mergeCell ref="F1407:L1407"/>
    <mergeCell ref="F1398:L1398"/>
    <mergeCell ref="F1438:L1438"/>
    <mergeCell ref="E1441:L1441"/>
    <mergeCell ref="F1442:L1442"/>
    <mergeCell ref="F1443:L1443"/>
    <mergeCell ref="D1432:L1432"/>
    <mergeCell ref="F1482:L1482"/>
    <mergeCell ref="E1473:L1473"/>
    <mergeCell ref="F1496:L1496"/>
    <mergeCell ref="F1497:L1497"/>
    <mergeCell ref="E1498:L1498"/>
    <mergeCell ref="F1483:L1483"/>
    <mergeCell ref="F1472:L1472"/>
    <mergeCell ref="F1474:L1474"/>
    <mergeCell ref="F1475:L1475"/>
    <mergeCell ref="F1476:L1476"/>
    <mergeCell ref="E1477:L1477"/>
    <mergeCell ref="F1467:L1467"/>
    <mergeCell ref="F1468:L1468"/>
    <mergeCell ref="E1470:L1470"/>
    <mergeCell ref="F1471:L1471"/>
    <mergeCell ref="D1491:AF1491"/>
    <mergeCell ref="D1469:AF1469"/>
    <mergeCell ref="N1432:P1433"/>
    <mergeCell ref="N1434:Q1434"/>
    <mergeCell ref="E1461:L1461"/>
    <mergeCell ref="F1462:L1462"/>
    <mergeCell ref="F1463:L1463"/>
    <mergeCell ref="F1464:L1464"/>
    <mergeCell ref="E1465:L1465"/>
    <mergeCell ref="F1466:L1466"/>
    <mergeCell ref="E1457:L1457"/>
    <mergeCell ref="F1458:L1458"/>
    <mergeCell ref="F1459:L1459"/>
    <mergeCell ref="F1460:L1460"/>
    <mergeCell ref="F1450:L1450"/>
    <mergeCell ref="E1451:L1451"/>
    <mergeCell ref="F1452:L1452"/>
    <mergeCell ref="F1453:L1453"/>
    <mergeCell ref="F1454:L1454"/>
    <mergeCell ref="F1455:L1455"/>
    <mergeCell ref="F1444:L1444"/>
    <mergeCell ref="F1445:L1445"/>
    <mergeCell ref="E1446:L1446"/>
    <mergeCell ref="F1447:L1447"/>
    <mergeCell ref="F1448:L1448"/>
    <mergeCell ref="F1449:L1449"/>
    <mergeCell ref="F1433:L1433"/>
    <mergeCell ref="F1434:L1434"/>
    <mergeCell ref="F1435:L1435"/>
    <mergeCell ref="D1436:L1436"/>
    <mergeCell ref="F1437:L1437"/>
    <mergeCell ref="F1430:L1430"/>
    <mergeCell ref="F1431:L1431"/>
    <mergeCell ref="E1426:L1426"/>
    <mergeCell ref="F1427:L1427"/>
    <mergeCell ref="F1428:L1428"/>
    <mergeCell ref="E1429:L1429"/>
    <mergeCell ref="F1393:L1393"/>
    <mergeCell ref="F1394:L1394"/>
    <mergeCell ref="E1395:L1395"/>
    <mergeCell ref="F1385:L1385"/>
    <mergeCell ref="F1386:L1386"/>
    <mergeCell ref="E1379:L1379"/>
    <mergeCell ref="F1380:L1380"/>
    <mergeCell ref="F1381:L1381"/>
    <mergeCell ref="F1382:L1382"/>
    <mergeCell ref="E1383:L1383"/>
    <mergeCell ref="F1384:L1384"/>
    <mergeCell ref="E1420:L1420"/>
    <mergeCell ref="F1421:L1421"/>
    <mergeCell ref="F1422:L1422"/>
    <mergeCell ref="E1423:L1423"/>
    <mergeCell ref="F1424:L1424"/>
    <mergeCell ref="F1425:L1425"/>
    <mergeCell ref="E1414:L1414"/>
    <mergeCell ref="F1415:L1415"/>
    <mergeCell ref="F1416:L1416"/>
    <mergeCell ref="E1417:L1417"/>
    <mergeCell ref="F1418:L1418"/>
    <mergeCell ref="F1419:L1419"/>
    <mergeCell ref="F1412:L1412"/>
    <mergeCell ref="E1402:L1402"/>
    <mergeCell ref="F1408:L1408"/>
    <mergeCell ref="E1409:L1409"/>
    <mergeCell ref="F1410:L1410"/>
    <mergeCell ref="F1411:L1411"/>
    <mergeCell ref="F1404:L1404"/>
    <mergeCell ref="F1405:L1405"/>
    <mergeCell ref="E1406:L1406"/>
    <mergeCell ref="E1387:L1387"/>
    <mergeCell ref="F1388:L1388"/>
    <mergeCell ref="F1389:L1389"/>
    <mergeCell ref="E1339:L1339"/>
    <mergeCell ref="F1340:L1340"/>
    <mergeCell ref="F1341:L1341"/>
    <mergeCell ref="E1342:L1342"/>
    <mergeCell ref="F1343:L1343"/>
    <mergeCell ref="E1368:L1368"/>
    <mergeCell ref="F1369:L1369"/>
    <mergeCell ref="F1370:L1370"/>
    <mergeCell ref="F1371:L1371"/>
    <mergeCell ref="F1372:L1372"/>
    <mergeCell ref="E1373:L1373"/>
    <mergeCell ref="F1403:L1403"/>
    <mergeCell ref="E1363:L1363"/>
    <mergeCell ref="F1364:L1364"/>
    <mergeCell ref="F1365:L1365"/>
    <mergeCell ref="F1366:L1366"/>
    <mergeCell ref="F1367:L1367"/>
    <mergeCell ref="E1399:L1399"/>
    <mergeCell ref="F1400:L1400"/>
    <mergeCell ref="F1401:L1401"/>
    <mergeCell ref="D1378:AF1378"/>
    <mergeCell ref="F1357:L1357"/>
    <mergeCell ref="D1358:L1358"/>
    <mergeCell ref="F1359:L1359"/>
    <mergeCell ref="F1360:L1360"/>
    <mergeCell ref="F1396:L1396"/>
    <mergeCell ref="F1397:L1397"/>
    <mergeCell ref="F1374:L1374"/>
    <mergeCell ref="F1375:L1375"/>
    <mergeCell ref="F1376:L1376"/>
    <mergeCell ref="F1377:L1377"/>
    <mergeCell ref="E1392:L1392"/>
    <mergeCell ref="F1356:L1356"/>
    <mergeCell ref="F1334:L1334"/>
    <mergeCell ref="E1336:L1336"/>
    <mergeCell ref="F1337:L1337"/>
    <mergeCell ref="F1353:L1353"/>
    <mergeCell ref="D1354:L1354"/>
    <mergeCell ref="F1355:L1355"/>
    <mergeCell ref="F1390:L1390"/>
    <mergeCell ref="AD1336:AF1353"/>
    <mergeCell ref="AD1314:AF1334"/>
    <mergeCell ref="F1326:L1326"/>
    <mergeCell ref="F1327:L1327"/>
    <mergeCell ref="E1328:L1328"/>
    <mergeCell ref="F1329:L1329"/>
    <mergeCell ref="F1330:L1330"/>
    <mergeCell ref="E1331:L1331"/>
    <mergeCell ref="F1350:L1350"/>
    <mergeCell ref="E1351:L1351"/>
    <mergeCell ref="F1303:L1303"/>
    <mergeCell ref="F1304:L1304"/>
    <mergeCell ref="E1305:L1305"/>
    <mergeCell ref="F1306:L1306"/>
    <mergeCell ref="F1307:L1307"/>
    <mergeCell ref="F1308:L1308"/>
    <mergeCell ref="F1332:L1332"/>
    <mergeCell ref="F1333:L1333"/>
    <mergeCell ref="F1352:L1352"/>
    <mergeCell ref="F1312:L1312"/>
    <mergeCell ref="F1344:L1344"/>
    <mergeCell ref="E1345:L1345"/>
    <mergeCell ref="F1346:L1346"/>
    <mergeCell ref="F1347:L1347"/>
    <mergeCell ref="E1348:L1348"/>
    <mergeCell ref="F1349:L1349"/>
    <mergeCell ref="F1338:L1338"/>
    <mergeCell ref="F1259:L1259"/>
    <mergeCell ref="F1298:L1298"/>
    <mergeCell ref="F1299:L1299"/>
    <mergeCell ref="E1301:L1301"/>
    <mergeCell ref="F1302:L1302"/>
    <mergeCell ref="F1292:L1292"/>
    <mergeCell ref="F1293:L1293"/>
    <mergeCell ref="F1294:L1294"/>
    <mergeCell ref="E1295:L1295"/>
    <mergeCell ref="F1296:L1296"/>
    <mergeCell ref="F1297:L1297"/>
    <mergeCell ref="F1320:L1320"/>
    <mergeCell ref="E1321:L1321"/>
    <mergeCell ref="F1322:L1322"/>
    <mergeCell ref="F1323:L1323"/>
    <mergeCell ref="E1324:L1324"/>
    <mergeCell ref="F1325:L1325"/>
    <mergeCell ref="F1315:L1315"/>
    <mergeCell ref="F1316:L1316"/>
    <mergeCell ref="E1317:L1317"/>
    <mergeCell ref="F1318:L1318"/>
    <mergeCell ref="F1319:L1319"/>
    <mergeCell ref="E1309:L1309"/>
    <mergeCell ref="F1310:L1310"/>
    <mergeCell ref="F1311:L1311"/>
    <mergeCell ref="B1275:AF1275"/>
    <mergeCell ref="AD1301:AF1312"/>
    <mergeCell ref="AD1285:AF1299"/>
    <mergeCell ref="F1227:L1227"/>
    <mergeCell ref="E1228:L1228"/>
    <mergeCell ref="B1276:L1276"/>
    <mergeCell ref="E1242:L1242"/>
    <mergeCell ref="F1243:L1243"/>
    <mergeCell ref="F1244:L1244"/>
    <mergeCell ref="E1245:L1245"/>
    <mergeCell ref="F1246:L1246"/>
    <mergeCell ref="F1286:L1286"/>
    <mergeCell ref="F1287:L1287"/>
    <mergeCell ref="F1288:L1288"/>
    <mergeCell ref="F1289:L1289"/>
    <mergeCell ref="E1290:L1290"/>
    <mergeCell ref="F1291:L1291"/>
    <mergeCell ref="E1314:L1314"/>
    <mergeCell ref="B1278:L1278"/>
    <mergeCell ref="B1280:L1280"/>
    <mergeCell ref="E1285:L1285"/>
    <mergeCell ref="F1271:L1271"/>
    <mergeCell ref="F1272:L1272"/>
    <mergeCell ref="D1273:L1273"/>
    <mergeCell ref="F1274:L1274"/>
    <mergeCell ref="D1265:L1265"/>
    <mergeCell ref="F1266:L1266"/>
    <mergeCell ref="F1267:L1267"/>
    <mergeCell ref="F1268:L1268"/>
    <mergeCell ref="D1269:L1269"/>
    <mergeCell ref="F1270:L1270"/>
    <mergeCell ref="B1279:AF1279"/>
    <mergeCell ref="B1281:AF1281"/>
    <mergeCell ref="N1278:AB1278"/>
    <mergeCell ref="AD1280:AF1280"/>
    <mergeCell ref="F1196:L1196"/>
    <mergeCell ref="F1197:L1197"/>
    <mergeCell ref="F1198:L1198"/>
    <mergeCell ref="F1199:L1199"/>
    <mergeCell ref="F1187:L1187"/>
    <mergeCell ref="F1188:L1188"/>
    <mergeCell ref="F1171:L1171"/>
    <mergeCell ref="F1172:L1172"/>
    <mergeCell ref="F1165:L1165"/>
    <mergeCell ref="F1166:L1166"/>
    <mergeCell ref="E1167:L1167"/>
    <mergeCell ref="F1168:L1168"/>
    <mergeCell ref="F1257:L1257"/>
    <mergeCell ref="D1258:L1258"/>
    <mergeCell ref="F1247:L1247"/>
    <mergeCell ref="E1248:L1248"/>
    <mergeCell ref="F1249:L1249"/>
    <mergeCell ref="F1250:L1250"/>
    <mergeCell ref="E1251:L1251"/>
    <mergeCell ref="F1252:L1252"/>
    <mergeCell ref="E1217:L1217"/>
    <mergeCell ref="F1218:L1218"/>
    <mergeCell ref="F1219:L1219"/>
    <mergeCell ref="F1220:L1220"/>
    <mergeCell ref="E1221:L1221"/>
    <mergeCell ref="F1222:L1222"/>
    <mergeCell ref="F1215:L1215"/>
    <mergeCell ref="F1216:L1216"/>
    <mergeCell ref="F1241:L1241"/>
    <mergeCell ref="E1224:L1224"/>
    <mergeCell ref="F1225:L1225"/>
    <mergeCell ref="F1226:L1226"/>
    <mergeCell ref="F1212:L1212"/>
    <mergeCell ref="E1214:L1214"/>
    <mergeCell ref="F1177:L1177"/>
    <mergeCell ref="F1137:L1137"/>
    <mergeCell ref="F1138:L1138"/>
    <mergeCell ref="E1139:L1139"/>
    <mergeCell ref="F1140:L1140"/>
    <mergeCell ref="F1130:L1130"/>
    <mergeCell ref="E1131:L1131"/>
    <mergeCell ref="F1132:L1132"/>
    <mergeCell ref="F1133:L1133"/>
    <mergeCell ref="F1134:L1134"/>
    <mergeCell ref="F1155:L1155"/>
    <mergeCell ref="F1156:L1156"/>
    <mergeCell ref="E1158:L1158"/>
    <mergeCell ref="F1178:L1178"/>
    <mergeCell ref="F1179:L1179"/>
    <mergeCell ref="D1180:L1180"/>
    <mergeCell ref="F1181:L1181"/>
    <mergeCell ref="F1182:L1182"/>
    <mergeCell ref="F1206:L1206"/>
    <mergeCell ref="F1207:L1207"/>
    <mergeCell ref="F1208:L1208"/>
    <mergeCell ref="E1209:L1209"/>
    <mergeCell ref="F1210:L1210"/>
    <mergeCell ref="F1211:L1211"/>
    <mergeCell ref="E1201:L1201"/>
    <mergeCell ref="F1202:L1202"/>
    <mergeCell ref="F1203:L1203"/>
    <mergeCell ref="F1204:L1204"/>
    <mergeCell ref="E1205:L1205"/>
    <mergeCell ref="E1195:L1195"/>
    <mergeCell ref="E1153:L1153"/>
    <mergeCell ref="F1154:L1154"/>
    <mergeCell ref="F1147:L1147"/>
    <mergeCell ref="F1148:L1148"/>
    <mergeCell ref="F1149:L1149"/>
    <mergeCell ref="E1150:L1150"/>
    <mergeCell ref="F1151:L1151"/>
    <mergeCell ref="F1152:L1152"/>
    <mergeCell ref="F1141:L1141"/>
    <mergeCell ref="F1142:L1142"/>
    <mergeCell ref="E1143:L1143"/>
    <mergeCell ref="F1144:L1144"/>
    <mergeCell ref="F1145:L1145"/>
    <mergeCell ref="E1146:L1146"/>
    <mergeCell ref="F1169:L1169"/>
    <mergeCell ref="E1170:L1170"/>
    <mergeCell ref="F1159:L1159"/>
    <mergeCell ref="F1160:L1160"/>
    <mergeCell ref="E1161:L1161"/>
    <mergeCell ref="F1162:L1162"/>
    <mergeCell ref="F1163:L1163"/>
    <mergeCell ref="E1164:L1164"/>
    <mergeCell ref="F1119:L1119"/>
    <mergeCell ref="F1120:L1120"/>
    <mergeCell ref="F1121:L1121"/>
    <mergeCell ref="E1123:L1123"/>
    <mergeCell ref="F1113:L1113"/>
    <mergeCell ref="F1114:L1114"/>
    <mergeCell ref="F1115:L1115"/>
    <mergeCell ref="F1116:L1116"/>
    <mergeCell ref="E1117:L1117"/>
    <mergeCell ref="F1118:L1118"/>
    <mergeCell ref="E1107:L1107"/>
    <mergeCell ref="F1108:L1108"/>
    <mergeCell ref="F1109:L1109"/>
    <mergeCell ref="F1110:L1110"/>
    <mergeCell ref="F1111:L1111"/>
    <mergeCell ref="E1112:L1112"/>
    <mergeCell ref="E1136:L1136"/>
    <mergeCell ref="F1124:L1124"/>
    <mergeCell ref="F1125:L1125"/>
    <mergeCell ref="F1126:L1126"/>
    <mergeCell ref="E1127:L1127"/>
    <mergeCell ref="F1128:L1128"/>
    <mergeCell ref="F1129:L1129"/>
    <mergeCell ref="F1101:L1101"/>
    <mergeCell ref="F1102:L1102"/>
    <mergeCell ref="F1103:L1103"/>
    <mergeCell ref="F1104:L1104"/>
    <mergeCell ref="F1095:L1095"/>
    <mergeCell ref="F1096:L1096"/>
    <mergeCell ref="F1097:L1097"/>
    <mergeCell ref="F1098:L1098"/>
    <mergeCell ref="D1099:L1099"/>
    <mergeCell ref="F1100:L1100"/>
    <mergeCell ref="F1089:L1089"/>
    <mergeCell ref="F1090:L1090"/>
    <mergeCell ref="D1092:L1092"/>
    <mergeCell ref="F1093:L1093"/>
    <mergeCell ref="F1094:L1094"/>
    <mergeCell ref="F1075:L1075"/>
    <mergeCell ref="F1076:L1076"/>
    <mergeCell ref="F1086:L1086"/>
    <mergeCell ref="F1087:L1087"/>
    <mergeCell ref="E1088:L1088"/>
    <mergeCell ref="E1077:L1077"/>
    <mergeCell ref="F1078:L1078"/>
    <mergeCell ref="F1079:L1079"/>
    <mergeCell ref="F1080:L1080"/>
    <mergeCell ref="F1081:L1081"/>
    <mergeCell ref="F1082:L1082"/>
    <mergeCell ref="F1013:L1013"/>
    <mergeCell ref="E1015:L1015"/>
    <mergeCell ref="F1016:L1016"/>
    <mergeCell ref="D1001:L1001"/>
    <mergeCell ref="F1002:L1002"/>
    <mergeCell ref="B1004:L1004"/>
    <mergeCell ref="F1009:L1009"/>
    <mergeCell ref="F995:L995"/>
    <mergeCell ref="F996:L996"/>
    <mergeCell ref="D997:L997"/>
    <mergeCell ref="F998:L998"/>
    <mergeCell ref="F999:L999"/>
    <mergeCell ref="F1000:L1000"/>
    <mergeCell ref="B1003:AF1003"/>
    <mergeCell ref="B1005:AF1005"/>
    <mergeCell ref="N1001:AB1001"/>
    <mergeCell ref="N996:AB996"/>
    <mergeCell ref="N997:AB1000"/>
    <mergeCell ref="AD997:AF997"/>
    <mergeCell ref="AD1001:AF1001"/>
    <mergeCell ref="AD1008:AF1008"/>
    <mergeCell ref="C1007:AF1007"/>
    <mergeCell ref="B1006:AF1006"/>
    <mergeCell ref="D1014:AF1014"/>
    <mergeCell ref="F1011:L1011"/>
    <mergeCell ref="F1012:L1012"/>
    <mergeCell ref="F988:L988"/>
    <mergeCell ref="D990:L990"/>
    <mergeCell ref="F991:L991"/>
    <mergeCell ref="F992:L992"/>
    <mergeCell ref="F994:L994"/>
    <mergeCell ref="F980:L980"/>
    <mergeCell ref="F981:L981"/>
    <mergeCell ref="F983:L983"/>
    <mergeCell ref="F984:L984"/>
    <mergeCell ref="F985:L985"/>
    <mergeCell ref="F987:L987"/>
    <mergeCell ref="F974:L974"/>
    <mergeCell ref="F975:L975"/>
    <mergeCell ref="E976:L976"/>
    <mergeCell ref="F977:L977"/>
    <mergeCell ref="F978:L978"/>
    <mergeCell ref="E979:L979"/>
    <mergeCell ref="D993:L993"/>
    <mergeCell ref="D986:L986"/>
    <mergeCell ref="D982:L982"/>
    <mergeCell ref="C989:AF989"/>
    <mergeCell ref="AD990:AF990"/>
    <mergeCell ref="AD993:AF993"/>
    <mergeCell ref="AD986:AF986"/>
    <mergeCell ref="F968:L968"/>
    <mergeCell ref="F969:L969"/>
    <mergeCell ref="E970:L970"/>
    <mergeCell ref="F971:L971"/>
    <mergeCell ref="F972:L972"/>
    <mergeCell ref="E973:L973"/>
    <mergeCell ref="F962:L962"/>
    <mergeCell ref="E964:L964"/>
    <mergeCell ref="F965:L965"/>
    <mergeCell ref="F966:L966"/>
    <mergeCell ref="E967:L967"/>
    <mergeCell ref="E956:L956"/>
    <mergeCell ref="F957:L957"/>
    <mergeCell ref="F958:L958"/>
    <mergeCell ref="E959:L959"/>
    <mergeCell ref="F960:L960"/>
    <mergeCell ref="F961:L961"/>
    <mergeCell ref="D963:AF963"/>
    <mergeCell ref="F950:L950"/>
    <mergeCell ref="F951:L951"/>
    <mergeCell ref="E952:L952"/>
    <mergeCell ref="F953:L953"/>
    <mergeCell ref="F954:L954"/>
    <mergeCell ref="F955:L955"/>
    <mergeCell ref="F944:L944"/>
    <mergeCell ref="E945:L945"/>
    <mergeCell ref="F946:L946"/>
    <mergeCell ref="F947:L947"/>
    <mergeCell ref="F948:L948"/>
    <mergeCell ref="E949:L949"/>
    <mergeCell ref="F938:L938"/>
    <mergeCell ref="F939:L939"/>
    <mergeCell ref="F940:L940"/>
    <mergeCell ref="E942:L942"/>
    <mergeCell ref="F943:L943"/>
    <mergeCell ref="D941:AF941"/>
    <mergeCell ref="AD929:AF940"/>
    <mergeCell ref="F932:L932"/>
    <mergeCell ref="E933:L933"/>
    <mergeCell ref="F934:L934"/>
    <mergeCell ref="F935:L935"/>
    <mergeCell ref="F936:L936"/>
    <mergeCell ref="E937:L937"/>
    <mergeCell ref="F925:L925"/>
    <mergeCell ref="F926:L926"/>
    <mergeCell ref="F927:L927"/>
    <mergeCell ref="E929:L929"/>
    <mergeCell ref="F930:L930"/>
    <mergeCell ref="F931:L931"/>
    <mergeCell ref="F919:L919"/>
    <mergeCell ref="F920:L920"/>
    <mergeCell ref="F921:L921"/>
    <mergeCell ref="F922:L922"/>
    <mergeCell ref="E923:L923"/>
    <mergeCell ref="F924:L924"/>
    <mergeCell ref="D928:AF928"/>
    <mergeCell ref="AD913:AF927"/>
    <mergeCell ref="E913:L913"/>
    <mergeCell ref="F914:L914"/>
    <mergeCell ref="F915:L915"/>
    <mergeCell ref="F916:L916"/>
    <mergeCell ref="F917:L917"/>
    <mergeCell ref="E918:L918"/>
    <mergeCell ref="D912:AF912"/>
    <mergeCell ref="N898:AB898"/>
    <mergeCell ref="AD907:AF910"/>
    <mergeCell ref="AD904:AF905"/>
    <mergeCell ref="AD900:AF902"/>
    <mergeCell ref="AD896:AF898"/>
    <mergeCell ref="F856:L856"/>
    <mergeCell ref="E857:L857"/>
    <mergeCell ref="D863:L863"/>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0:L880"/>
    <mergeCell ref="F881:L881"/>
    <mergeCell ref="F882:L882"/>
    <mergeCell ref="F874:L874"/>
    <mergeCell ref="F875:L875"/>
    <mergeCell ref="F876:L876"/>
    <mergeCell ref="C870:AF870"/>
    <mergeCell ref="C911:AF911"/>
    <mergeCell ref="N865:Q865"/>
    <mergeCell ref="N902:AB902"/>
    <mergeCell ref="N905:AB905"/>
    <mergeCell ref="E848:L848"/>
    <mergeCell ref="F849:L849"/>
    <mergeCell ref="F850:L850"/>
    <mergeCell ref="E851:L851"/>
    <mergeCell ref="E840:L840"/>
    <mergeCell ref="F841:L841"/>
    <mergeCell ref="F842:L842"/>
    <mergeCell ref="F843:L843"/>
    <mergeCell ref="E845:L845"/>
    <mergeCell ref="F834:L834"/>
    <mergeCell ref="F835:L835"/>
    <mergeCell ref="F836:L836"/>
    <mergeCell ref="E837:L837"/>
    <mergeCell ref="F838:L838"/>
    <mergeCell ref="F839:L839"/>
    <mergeCell ref="E872:L872"/>
    <mergeCell ref="F873:L873"/>
    <mergeCell ref="F865:L865"/>
    <mergeCell ref="F866:L866"/>
    <mergeCell ref="D867:L867"/>
    <mergeCell ref="F868:L868"/>
    <mergeCell ref="F869:L869"/>
    <mergeCell ref="F858:L858"/>
    <mergeCell ref="F859:L859"/>
    <mergeCell ref="E860:L860"/>
    <mergeCell ref="F861:L861"/>
    <mergeCell ref="F862:L862"/>
    <mergeCell ref="F864:L864"/>
    <mergeCell ref="F852:L852"/>
    <mergeCell ref="F853:L853"/>
    <mergeCell ref="E854:L854"/>
    <mergeCell ref="F855:L855"/>
    <mergeCell ref="E830:L830"/>
    <mergeCell ref="F831:L831"/>
    <mergeCell ref="F832:L832"/>
    <mergeCell ref="E833:L833"/>
    <mergeCell ref="E823:L823"/>
    <mergeCell ref="F824:L824"/>
    <mergeCell ref="F825:L825"/>
    <mergeCell ref="E826:L826"/>
    <mergeCell ref="F827:L827"/>
    <mergeCell ref="F816:L816"/>
    <mergeCell ref="F817:L817"/>
    <mergeCell ref="E818:L818"/>
    <mergeCell ref="F819:L819"/>
    <mergeCell ref="F820:L820"/>
    <mergeCell ref="F821:L821"/>
    <mergeCell ref="F846:L846"/>
    <mergeCell ref="F847:L847"/>
    <mergeCell ref="D844:AF844"/>
    <mergeCell ref="F811:L811"/>
    <mergeCell ref="F812:L812"/>
    <mergeCell ref="F813:L813"/>
    <mergeCell ref="E814:L814"/>
    <mergeCell ref="F815:L815"/>
    <mergeCell ref="F805:L805"/>
    <mergeCell ref="F806:L806"/>
    <mergeCell ref="F807:L807"/>
    <mergeCell ref="F808:L808"/>
    <mergeCell ref="E799:L799"/>
    <mergeCell ref="F800:L800"/>
    <mergeCell ref="F801:L801"/>
    <mergeCell ref="F802:L802"/>
    <mergeCell ref="F803:L803"/>
    <mergeCell ref="E804:L804"/>
    <mergeCell ref="F828:L828"/>
    <mergeCell ref="F829:L829"/>
    <mergeCell ref="E810:L810"/>
    <mergeCell ref="AD781:AF782"/>
    <mergeCell ref="B782:L782"/>
    <mergeCell ref="B779:AF779"/>
    <mergeCell ref="B771:AF771"/>
    <mergeCell ref="B778:AF778"/>
    <mergeCell ref="B773:AF774"/>
    <mergeCell ref="F757:L757"/>
    <mergeCell ref="F758:L758"/>
    <mergeCell ref="F759:L759"/>
    <mergeCell ref="F760:L760"/>
    <mergeCell ref="F761:L761"/>
    <mergeCell ref="F762:L762"/>
    <mergeCell ref="F751:L751"/>
    <mergeCell ref="F752:L752"/>
    <mergeCell ref="F753:L753"/>
    <mergeCell ref="F754:L754"/>
    <mergeCell ref="D755:L755"/>
    <mergeCell ref="F756:L756"/>
    <mergeCell ref="AD768:AF768"/>
    <mergeCell ref="AD769:AF769"/>
    <mergeCell ref="F770:L770"/>
    <mergeCell ref="B772:L772"/>
    <mergeCell ref="D763:L763"/>
    <mergeCell ref="F764:L764"/>
    <mergeCell ref="F765:L765"/>
    <mergeCell ref="F766:L766"/>
    <mergeCell ref="F767:L767"/>
    <mergeCell ref="F768:L768"/>
    <mergeCell ref="AD763:AF763"/>
    <mergeCell ref="AD764:AF764"/>
    <mergeCell ref="AD765:AF765"/>
    <mergeCell ref="AD766:AF766"/>
    <mergeCell ref="D747:L747"/>
    <mergeCell ref="F748:L748"/>
    <mergeCell ref="F749:L749"/>
    <mergeCell ref="F750:L750"/>
    <mergeCell ref="B746:AF746"/>
    <mergeCell ref="AD760:AF760"/>
    <mergeCell ref="AD761:AF761"/>
    <mergeCell ref="AD762:AF762"/>
    <mergeCell ref="AD747:AF747"/>
    <mergeCell ref="AD748:AF748"/>
    <mergeCell ref="AD749:AF749"/>
    <mergeCell ref="AD750:AF750"/>
    <mergeCell ref="AD751:AF751"/>
    <mergeCell ref="AD752:AF752"/>
    <mergeCell ref="AD753:AF753"/>
    <mergeCell ref="AD754:AF754"/>
    <mergeCell ref="AD755:AF755"/>
    <mergeCell ref="AD756:AF756"/>
    <mergeCell ref="AD757:AF757"/>
    <mergeCell ref="AD758:AF758"/>
    <mergeCell ref="D738:L738"/>
    <mergeCell ref="F739:L739"/>
    <mergeCell ref="F740:L740"/>
    <mergeCell ref="B742:L742"/>
    <mergeCell ref="F745:L745"/>
    <mergeCell ref="F732:L732"/>
    <mergeCell ref="F733:L733"/>
    <mergeCell ref="D734:L734"/>
    <mergeCell ref="F735:L735"/>
    <mergeCell ref="F736:L736"/>
    <mergeCell ref="F737:L737"/>
    <mergeCell ref="F726:L726"/>
    <mergeCell ref="F727:L727"/>
    <mergeCell ref="E728:L728"/>
    <mergeCell ref="F729:L729"/>
    <mergeCell ref="F730:L730"/>
    <mergeCell ref="E731:L731"/>
    <mergeCell ref="B743:AF743"/>
    <mergeCell ref="B741:AF741"/>
    <mergeCell ref="AD726:AF726"/>
    <mergeCell ref="AD727:AF727"/>
    <mergeCell ref="AD728:AF728"/>
    <mergeCell ref="AD729:AF729"/>
    <mergeCell ref="AD730:AF730"/>
    <mergeCell ref="AD731:AF731"/>
    <mergeCell ref="AD732:AF732"/>
    <mergeCell ref="AD733:AF733"/>
    <mergeCell ref="AD734:AF734"/>
    <mergeCell ref="AD735:AF735"/>
    <mergeCell ref="AD736:AF736"/>
    <mergeCell ref="AD737:AF737"/>
    <mergeCell ref="AD738:AF738"/>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D715:AF715"/>
    <mergeCell ref="AD722:AF722"/>
    <mergeCell ref="AD723:AF723"/>
    <mergeCell ref="AD724:AF724"/>
    <mergeCell ref="AD725:AF725"/>
    <mergeCell ref="AD713:AF713"/>
    <mergeCell ref="AD712:AF712"/>
    <mergeCell ref="F702:L702"/>
    <mergeCell ref="F703:L703"/>
    <mergeCell ref="E704:L704"/>
    <mergeCell ref="F705:L705"/>
    <mergeCell ref="F706:L706"/>
    <mergeCell ref="F707:L707"/>
    <mergeCell ref="F696:L696"/>
    <mergeCell ref="E697:L697"/>
    <mergeCell ref="F698:L698"/>
    <mergeCell ref="F699:L699"/>
    <mergeCell ref="F700:L700"/>
    <mergeCell ref="E701:L701"/>
    <mergeCell ref="F690:L690"/>
    <mergeCell ref="F691:L691"/>
    <mergeCell ref="F692:L692"/>
    <mergeCell ref="E694:L694"/>
    <mergeCell ref="F695:L695"/>
    <mergeCell ref="D693:AF693"/>
    <mergeCell ref="AD690:AF690"/>
    <mergeCell ref="AD691:AF691"/>
    <mergeCell ref="AD692:AF692"/>
    <mergeCell ref="AD694:AF694"/>
    <mergeCell ref="AD695:AF695"/>
    <mergeCell ref="AD696:AF696"/>
    <mergeCell ref="AD697:AF697"/>
    <mergeCell ref="AD698:AF698"/>
    <mergeCell ref="AD699:AF699"/>
    <mergeCell ref="AD700:AF700"/>
    <mergeCell ref="AD701:AF701"/>
    <mergeCell ref="AD702:AF702"/>
    <mergeCell ref="AD703:AF703"/>
    <mergeCell ref="AD706:AF706"/>
    <mergeCell ref="F684:L684"/>
    <mergeCell ref="E685:L685"/>
    <mergeCell ref="F686:L686"/>
    <mergeCell ref="F687:L687"/>
    <mergeCell ref="F688:L688"/>
    <mergeCell ref="E689:L689"/>
    <mergeCell ref="F679:L679"/>
    <mergeCell ref="E681:L681"/>
    <mergeCell ref="F682:L682"/>
    <mergeCell ref="F683:L683"/>
    <mergeCell ref="F673:L673"/>
    <mergeCell ref="F674:L674"/>
    <mergeCell ref="E675:L675"/>
    <mergeCell ref="F676:L676"/>
    <mergeCell ref="F677:L677"/>
    <mergeCell ref="F678:L678"/>
    <mergeCell ref="D680:AF680"/>
    <mergeCell ref="AD684:AF684"/>
    <mergeCell ref="AD685:AF685"/>
    <mergeCell ref="AD686:AF686"/>
    <mergeCell ref="AD687:AF687"/>
    <mergeCell ref="AD688:AF688"/>
    <mergeCell ref="AD689:AF689"/>
    <mergeCell ref="AD678:AF678"/>
    <mergeCell ref="AD679:AF679"/>
    <mergeCell ref="AD681:AF681"/>
    <mergeCell ref="AD682:AF682"/>
    <mergeCell ref="AD683:AF683"/>
    <mergeCell ref="F667:L667"/>
    <mergeCell ref="F668:L668"/>
    <mergeCell ref="F669:L669"/>
    <mergeCell ref="E670:L670"/>
    <mergeCell ref="F671:L671"/>
    <mergeCell ref="F672:L672"/>
    <mergeCell ref="F661:L661"/>
    <mergeCell ref="F662:L662"/>
    <mergeCell ref="E665:L665"/>
    <mergeCell ref="F666:L666"/>
    <mergeCell ref="E653:L653"/>
    <mergeCell ref="F654:L654"/>
    <mergeCell ref="F655:L655"/>
    <mergeCell ref="F657:L657"/>
    <mergeCell ref="F658:L658"/>
    <mergeCell ref="F659:L659"/>
    <mergeCell ref="D664:AF664"/>
    <mergeCell ref="D660:L660"/>
    <mergeCell ref="D656:L656"/>
    <mergeCell ref="AD653:AF653"/>
    <mergeCell ref="AD654:AF654"/>
    <mergeCell ref="AD655:AF655"/>
    <mergeCell ref="AD656:AF656"/>
    <mergeCell ref="AD657:AF657"/>
    <mergeCell ref="AD658:AF658"/>
    <mergeCell ref="AD659:AF659"/>
    <mergeCell ref="AD660:AF660"/>
    <mergeCell ref="AD661:AF661"/>
    <mergeCell ref="AD662:AF662"/>
    <mergeCell ref="AD665:AF665"/>
    <mergeCell ref="AD666:AF666"/>
    <mergeCell ref="AD667:AF667"/>
    <mergeCell ref="E647:L647"/>
    <mergeCell ref="F648:L648"/>
    <mergeCell ref="F649:L649"/>
    <mergeCell ref="E650:L650"/>
    <mergeCell ref="F651:L651"/>
    <mergeCell ref="F652:L652"/>
    <mergeCell ref="E641:L641"/>
    <mergeCell ref="F642:L642"/>
    <mergeCell ref="F643:L643"/>
    <mergeCell ref="E644:L644"/>
    <mergeCell ref="F645:L645"/>
    <mergeCell ref="F646:L646"/>
    <mergeCell ref="F635:L635"/>
    <mergeCell ref="F636:L636"/>
    <mergeCell ref="E638:L638"/>
    <mergeCell ref="F639:L639"/>
    <mergeCell ref="F640:L640"/>
    <mergeCell ref="D637:AF637"/>
    <mergeCell ref="AD652:AF652"/>
    <mergeCell ref="AD649:AF649"/>
    <mergeCell ref="AD650:AF650"/>
    <mergeCell ref="AD651:AF651"/>
    <mergeCell ref="AD638:AF638"/>
    <mergeCell ref="AD639:AF639"/>
    <mergeCell ref="AD640:AF640"/>
    <mergeCell ref="AD641:AF641"/>
    <mergeCell ref="AD642:AF642"/>
    <mergeCell ref="AD643:AF643"/>
    <mergeCell ref="AD644:AF644"/>
    <mergeCell ref="AD645:AF645"/>
    <mergeCell ref="AD646:AF646"/>
    <mergeCell ref="AD647:AF647"/>
    <mergeCell ref="F629:L629"/>
    <mergeCell ref="E630:L630"/>
    <mergeCell ref="F631:L631"/>
    <mergeCell ref="F632:L632"/>
    <mergeCell ref="E633:L633"/>
    <mergeCell ref="F634:L634"/>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F605:L605"/>
    <mergeCell ref="F606:L606"/>
    <mergeCell ref="E607:L607"/>
    <mergeCell ref="F608:L608"/>
    <mergeCell ref="F609:L609"/>
    <mergeCell ref="F610:L610"/>
    <mergeCell ref="F600:L600"/>
    <mergeCell ref="F601:L601"/>
    <mergeCell ref="E603:L603"/>
    <mergeCell ref="F604:L604"/>
    <mergeCell ref="D615:AF615"/>
    <mergeCell ref="D602:AF602"/>
    <mergeCell ref="AD616:AF616"/>
    <mergeCell ref="AD600:AF600"/>
    <mergeCell ref="AD601:AF601"/>
    <mergeCell ref="AD603:AF603"/>
    <mergeCell ref="AD604:AF604"/>
    <mergeCell ref="AD605:AF605"/>
    <mergeCell ref="AD606:AF606"/>
    <mergeCell ref="AD607:AF607"/>
    <mergeCell ref="AD608:AF608"/>
    <mergeCell ref="AD609:AF609"/>
    <mergeCell ref="AD610:AF610"/>
    <mergeCell ref="AD611:AF611"/>
    <mergeCell ref="AD612:AF612"/>
    <mergeCell ref="AD613:AF613"/>
    <mergeCell ref="AD614:AF614"/>
    <mergeCell ref="F594:L594"/>
    <mergeCell ref="F595:L595"/>
    <mergeCell ref="F596:L596"/>
    <mergeCell ref="E597:L597"/>
    <mergeCell ref="F598:L598"/>
    <mergeCell ref="F599:L599"/>
    <mergeCell ref="F588:L588"/>
    <mergeCell ref="F589:L589"/>
    <mergeCell ref="F590:L590"/>
    <mergeCell ref="F591:L591"/>
    <mergeCell ref="E592:L592"/>
    <mergeCell ref="F593:L593"/>
    <mergeCell ref="N582:AC584"/>
    <mergeCell ref="F583:L583"/>
    <mergeCell ref="F584:L584"/>
    <mergeCell ref="E587:L587"/>
    <mergeCell ref="D586:AF586"/>
    <mergeCell ref="AD582:AF582"/>
    <mergeCell ref="AD583:AF583"/>
    <mergeCell ref="AD584:AF584"/>
    <mergeCell ref="AD587:AF587"/>
    <mergeCell ref="AD588:AF588"/>
    <mergeCell ref="AD589:AF589"/>
    <mergeCell ref="AD590:AF590"/>
    <mergeCell ref="AD591:AF591"/>
    <mergeCell ref="AD592:AF592"/>
    <mergeCell ref="AD593:AF593"/>
    <mergeCell ref="AD594:AF594"/>
    <mergeCell ref="AD595:AF595"/>
    <mergeCell ref="AD596:AF596"/>
    <mergeCell ref="AD598:AF598"/>
    <mergeCell ref="AD599:AF599"/>
    <mergeCell ref="F577:L577"/>
    <mergeCell ref="D578:L578"/>
    <mergeCell ref="F579:L579"/>
    <mergeCell ref="F580:L580"/>
    <mergeCell ref="F581:L581"/>
    <mergeCell ref="D582:L582"/>
    <mergeCell ref="F571:L571"/>
    <mergeCell ref="E572:L572"/>
    <mergeCell ref="F573:L573"/>
    <mergeCell ref="F574:L574"/>
    <mergeCell ref="E575:L575"/>
    <mergeCell ref="F576:L576"/>
    <mergeCell ref="F565:L565"/>
    <mergeCell ref="E566:L566"/>
    <mergeCell ref="F567:L567"/>
    <mergeCell ref="F568:L568"/>
    <mergeCell ref="E569:L569"/>
    <mergeCell ref="F570:L570"/>
    <mergeCell ref="E560:L560"/>
    <mergeCell ref="F561:L561"/>
    <mergeCell ref="F562:L562"/>
    <mergeCell ref="E563:L563"/>
    <mergeCell ref="F564:L564"/>
    <mergeCell ref="F553:L553"/>
    <mergeCell ref="F554:L554"/>
    <mergeCell ref="E555:L555"/>
    <mergeCell ref="F556:L556"/>
    <mergeCell ref="F557:L557"/>
    <mergeCell ref="F558:L558"/>
    <mergeCell ref="F547:L547"/>
    <mergeCell ref="E548:L548"/>
    <mergeCell ref="F549:L549"/>
    <mergeCell ref="F550:L550"/>
    <mergeCell ref="F551:L551"/>
    <mergeCell ref="E552:L552"/>
    <mergeCell ref="D559:AF559"/>
    <mergeCell ref="AD561:AF561"/>
    <mergeCell ref="AD562:AF562"/>
    <mergeCell ref="AD563:AF563"/>
    <mergeCell ref="AD564:AF564"/>
    <mergeCell ref="AD548:AF548"/>
    <mergeCell ref="AD549:AF549"/>
    <mergeCell ref="AD550:AF550"/>
    <mergeCell ref="AD551:AF551"/>
    <mergeCell ref="AD552:AF552"/>
    <mergeCell ref="AD553:AF553"/>
    <mergeCell ref="AD554:AF554"/>
    <mergeCell ref="AD555:AF555"/>
    <mergeCell ref="AD556:AF556"/>
    <mergeCell ref="AD557:AF557"/>
    <mergeCell ref="E541:L541"/>
    <mergeCell ref="F542:L542"/>
    <mergeCell ref="F543:L543"/>
    <mergeCell ref="F544:L544"/>
    <mergeCell ref="E545:L545"/>
    <mergeCell ref="F546:L546"/>
    <mergeCell ref="F535:L535"/>
    <mergeCell ref="F536:L536"/>
    <mergeCell ref="E538:L538"/>
    <mergeCell ref="F539:L539"/>
    <mergeCell ref="F540:L540"/>
    <mergeCell ref="E529:L529"/>
    <mergeCell ref="F530:L530"/>
    <mergeCell ref="F531:L531"/>
    <mergeCell ref="F532:L532"/>
    <mergeCell ref="E533:L533"/>
    <mergeCell ref="F534:L534"/>
    <mergeCell ref="D537:AF537"/>
    <mergeCell ref="AD529:AF529"/>
    <mergeCell ref="AD530:AF530"/>
    <mergeCell ref="AD531:AF531"/>
    <mergeCell ref="AD532:AF532"/>
    <mergeCell ref="AD533:AF533"/>
    <mergeCell ref="AD534:AF534"/>
    <mergeCell ref="AD535:AF535"/>
    <mergeCell ref="AD536:AF536"/>
    <mergeCell ref="AD538:AF538"/>
    <mergeCell ref="AD539:AF539"/>
    <mergeCell ref="AD540:AF540"/>
    <mergeCell ref="AD541:AF541"/>
    <mergeCell ref="AD542:AF542"/>
    <mergeCell ref="AD543:AF543"/>
    <mergeCell ref="E525:L525"/>
    <mergeCell ref="F526:L526"/>
    <mergeCell ref="F527:L527"/>
    <mergeCell ref="F528:L528"/>
    <mergeCell ref="F518:L518"/>
    <mergeCell ref="E519:L519"/>
    <mergeCell ref="F520:L520"/>
    <mergeCell ref="F521:L521"/>
    <mergeCell ref="F522:L522"/>
    <mergeCell ref="F523:L523"/>
    <mergeCell ref="F511:L511"/>
    <mergeCell ref="F512:L512"/>
    <mergeCell ref="F513:L513"/>
    <mergeCell ref="F515:L515"/>
    <mergeCell ref="F516:L516"/>
    <mergeCell ref="F517:L517"/>
    <mergeCell ref="D524:AF524"/>
    <mergeCell ref="AD525:AF525"/>
    <mergeCell ref="AD526:AF526"/>
    <mergeCell ref="AD527:AF527"/>
    <mergeCell ref="AD528:AF528"/>
    <mergeCell ref="E514:L514"/>
    <mergeCell ref="AD518:AF518"/>
    <mergeCell ref="AD519:AF519"/>
    <mergeCell ref="AD520:AF520"/>
    <mergeCell ref="AD521:AF521"/>
    <mergeCell ref="AD522:AF522"/>
    <mergeCell ref="AD523:AF523"/>
    <mergeCell ref="B502:L502"/>
    <mergeCell ref="B504:L504"/>
    <mergeCell ref="B506:AF506"/>
    <mergeCell ref="F510:L510"/>
    <mergeCell ref="F495:L495"/>
    <mergeCell ref="F496:L496"/>
    <mergeCell ref="F498:L498"/>
    <mergeCell ref="B500:L500"/>
    <mergeCell ref="F487:L487"/>
    <mergeCell ref="F488:L488"/>
    <mergeCell ref="F490:L490"/>
    <mergeCell ref="F491:L491"/>
    <mergeCell ref="F492:L492"/>
    <mergeCell ref="F494:L494"/>
    <mergeCell ref="F480:L480"/>
    <mergeCell ref="F481:L481"/>
    <mergeCell ref="D482:L482"/>
    <mergeCell ref="F483:L483"/>
    <mergeCell ref="F484:L484"/>
    <mergeCell ref="B505:AF505"/>
    <mergeCell ref="B503:AF503"/>
    <mergeCell ref="B501:AF501"/>
    <mergeCell ref="B499:AF499"/>
    <mergeCell ref="D493:L493"/>
    <mergeCell ref="D497:L497"/>
    <mergeCell ref="D489:L489"/>
    <mergeCell ref="D486:L486"/>
    <mergeCell ref="AD497:AF497"/>
    <mergeCell ref="AD498:AF498"/>
    <mergeCell ref="AD500:AF500"/>
    <mergeCell ref="E509:L509"/>
    <mergeCell ref="AD502:AF502"/>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F443:L443"/>
    <mergeCell ref="F444:L444"/>
    <mergeCell ref="E445:L445"/>
    <mergeCell ref="F446:L446"/>
    <mergeCell ref="F447:L447"/>
    <mergeCell ref="E448:L448"/>
    <mergeCell ref="D459:AF459"/>
    <mergeCell ref="AD457:AF457"/>
    <mergeCell ref="AD458:AF458"/>
    <mergeCell ref="AD460:AF460"/>
    <mergeCell ref="AD461:AF461"/>
    <mergeCell ref="E455:L455"/>
    <mergeCell ref="AD446:AF446"/>
    <mergeCell ref="AD447:AF447"/>
    <mergeCell ref="AD448:AF448"/>
    <mergeCell ref="AD449:AF449"/>
    <mergeCell ref="AD450:AF450"/>
    <mergeCell ref="AD451:AF451"/>
    <mergeCell ref="AD452:AF452"/>
    <mergeCell ref="AD453:AF453"/>
    <mergeCell ref="AD454:AF454"/>
    <mergeCell ref="E438:L438"/>
    <mergeCell ref="F439:L439"/>
    <mergeCell ref="F440:L440"/>
    <mergeCell ref="E441:L441"/>
    <mergeCell ref="F442:L442"/>
    <mergeCell ref="F431:L431"/>
    <mergeCell ref="F432:L432"/>
    <mergeCell ref="E433:L433"/>
    <mergeCell ref="F434:L434"/>
    <mergeCell ref="F435:L435"/>
    <mergeCell ref="F436:L436"/>
    <mergeCell ref="E425:L425"/>
    <mergeCell ref="F426:L426"/>
    <mergeCell ref="F427:L427"/>
    <mergeCell ref="F428:L428"/>
    <mergeCell ref="E429:L429"/>
    <mergeCell ref="F430:L430"/>
    <mergeCell ref="D437:AF437"/>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25:AF425"/>
    <mergeCell ref="F420:L420"/>
    <mergeCell ref="F421:L421"/>
    <mergeCell ref="F422:L422"/>
    <mergeCell ref="F423:L423"/>
    <mergeCell ref="E414:L414"/>
    <mergeCell ref="F415:L415"/>
    <mergeCell ref="F416:L416"/>
    <mergeCell ref="F417:L417"/>
    <mergeCell ref="F418:L418"/>
    <mergeCell ref="E419:L419"/>
    <mergeCell ref="E409:L409"/>
    <mergeCell ref="F410:L410"/>
    <mergeCell ref="F411:L411"/>
    <mergeCell ref="F412:L412"/>
    <mergeCell ref="F413:L413"/>
    <mergeCell ref="D408:AF408"/>
    <mergeCell ref="D424:AF424"/>
    <mergeCell ref="AD419:AF419"/>
    <mergeCell ref="AD420:AF420"/>
    <mergeCell ref="AD421:AF421"/>
    <mergeCell ref="AD422:AF422"/>
    <mergeCell ref="AD423:AF423"/>
    <mergeCell ref="AD417:AF417"/>
    <mergeCell ref="AD418:AF418"/>
    <mergeCell ref="F401:L401"/>
    <mergeCell ref="F402:L402"/>
    <mergeCell ref="F403:L403"/>
    <mergeCell ref="F405:L405"/>
    <mergeCell ref="F406:L406"/>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4:L404"/>
    <mergeCell ref="D400:L400"/>
    <mergeCell ref="E382:L382"/>
    <mergeCell ref="F383:L383"/>
    <mergeCell ref="F384:L384"/>
    <mergeCell ref="E385:L385"/>
    <mergeCell ref="F386:L386"/>
    <mergeCell ref="F387:L387"/>
    <mergeCell ref="F376:L376"/>
    <mergeCell ref="E377:L377"/>
    <mergeCell ref="F378:L378"/>
    <mergeCell ref="F379:L379"/>
    <mergeCell ref="F380:L380"/>
    <mergeCell ref="E370:L370"/>
    <mergeCell ref="F371:L371"/>
    <mergeCell ref="F372:L372"/>
    <mergeCell ref="F373:L373"/>
    <mergeCell ref="E374:L374"/>
    <mergeCell ref="F375:L375"/>
    <mergeCell ref="F364:L364"/>
    <mergeCell ref="F365:L365"/>
    <mergeCell ref="F366:L366"/>
    <mergeCell ref="E367:L367"/>
    <mergeCell ref="F368:L368"/>
    <mergeCell ref="F369:L369"/>
    <mergeCell ref="F358:L358"/>
    <mergeCell ref="E360:L360"/>
    <mergeCell ref="F361:L361"/>
    <mergeCell ref="F362:L362"/>
    <mergeCell ref="E363:L363"/>
    <mergeCell ref="F352:L352"/>
    <mergeCell ref="F353:L353"/>
    <mergeCell ref="F354:L354"/>
    <mergeCell ref="E355:L355"/>
    <mergeCell ref="F356:L356"/>
    <mergeCell ref="F357:L357"/>
    <mergeCell ref="E347:L347"/>
    <mergeCell ref="F348:L348"/>
    <mergeCell ref="F349:L349"/>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E331:L331"/>
    <mergeCell ref="F332:L332"/>
    <mergeCell ref="F333:L333"/>
    <mergeCell ref="F334:L334"/>
    <mergeCell ref="D323:L323"/>
    <mergeCell ref="F324:L324"/>
    <mergeCell ref="F325:L325"/>
    <mergeCell ref="F326:L326"/>
    <mergeCell ref="F327:L327"/>
    <mergeCell ref="F328:L328"/>
    <mergeCell ref="F317:L317"/>
    <mergeCell ref="F318:L318"/>
    <mergeCell ref="F319:L319"/>
    <mergeCell ref="F320:L320"/>
    <mergeCell ref="F321:L321"/>
    <mergeCell ref="F322:L322"/>
    <mergeCell ref="D330:AF330"/>
    <mergeCell ref="AD332:AF332"/>
    <mergeCell ref="AD333:AF333"/>
    <mergeCell ref="AD334:AF334"/>
    <mergeCell ref="F310:L310"/>
    <mergeCell ref="F311:L311"/>
    <mergeCell ref="E312:L312"/>
    <mergeCell ref="F313:L313"/>
    <mergeCell ref="F314:L314"/>
    <mergeCell ref="AD310:AF310"/>
    <mergeCell ref="AD311:AF311"/>
    <mergeCell ref="AD314:AF314"/>
    <mergeCell ref="AD316:AF316"/>
    <mergeCell ref="AD317:AF317"/>
    <mergeCell ref="AD318:AF318"/>
    <mergeCell ref="AD319:AF319"/>
    <mergeCell ref="AD320:AF320"/>
    <mergeCell ref="AD321:AF321"/>
    <mergeCell ref="AD322:AF322"/>
    <mergeCell ref="AD323:AF323"/>
    <mergeCell ref="F304:L304"/>
    <mergeCell ref="F305:L305"/>
    <mergeCell ref="F306:L306"/>
    <mergeCell ref="E308:L308"/>
    <mergeCell ref="F309:L309"/>
    <mergeCell ref="F298:L298"/>
    <mergeCell ref="F299:L299"/>
    <mergeCell ref="F300:L300"/>
    <mergeCell ref="E301:L301"/>
    <mergeCell ref="F302:L302"/>
    <mergeCell ref="F303:L303"/>
    <mergeCell ref="D307:AF307"/>
    <mergeCell ref="AD298:AF298"/>
    <mergeCell ref="AD299:AF299"/>
    <mergeCell ref="AD300:AF300"/>
    <mergeCell ref="AD301:AF301"/>
    <mergeCell ref="AD302:AF302"/>
    <mergeCell ref="AD303:AF303"/>
    <mergeCell ref="AD304:AF304"/>
    <mergeCell ref="AD305:AF305"/>
    <mergeCell ref="AD306:AF306"/>
    <mergeCell ref="AD308:AF308"/>
    <mergeCell ref="AD309:AF309"/>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D291:AF291"/>
    <mergeCell ref="AD294:AF294"/>
    <mergeCell ref="AD295:AF295"/>
    <mergeCell ref="AD296:AF296"/>
    <mergeCell ref="AD297:AF297"/>
    <mergeCell ref="AD285:AF285"/>
    <mergeCell ref="AD286:AF286"/>
    <mergeCell ref="AD287:AF287"/>
    <mergeCell ref="AD288:AF288"/>
    <mergeCell ref="AD289:AF289"/>
    <mergeCell ref="AD290:AF290"/>
    <mergeCell ref="AD292:AF292"/>
    <mergeCell ref="AD293:AF293"/>
    <mergeCell ref="E274:L274"/>
    <mergeCell ref="F275:L275"/>
    <mergeCell ref="F276:L276"/>
    <mergeCell ref="F277:L277"/>
    <mergeCell ref="F278:L278"/>
    <mergeCell ref="F279:L279"/>
    <mergeCell ref="F268:L268"/>
    <mergeCell ref="F269:L269"/>
    <mergeCell ref="F270:L270"/>
    <mergeCell ref="F271:L271"/>
    <mergeCell ref="F272:L272"/>
    <mergeCell ref="F273:L273"/>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F224:L224"/>
    <mergeCell ref="D225:L225"/>
    <mergeCell ref="F226:L226"/>
    <mergeCell ref="B228:L228"/>
    <mergeCell ref="F218:L218"/>
    <mergeCell ref="F219:L219"/>
    <mergeCell ref="F220:L220"/>
    <mergeCell ref="D221:L221"/>
    <mergeCell ref="F222:L222"/>
    <mergeCell ref="F223:L223"/>
    <mergeCell ref="B229:AF229"/>
    <mergeCell ref="B227:AF227"/>
    <mergeCell ref="D238:AF238"/>
    <mergeCell ref="AD234:AF234"/>
    <mergeCell ref="AD235:AF235"/>
    <mergeCell ref="AD236:AF236"/>
    <mergeCell ref="AD237:AF237"/>
    <mergeCell ref="AD239:AF239"/>
    <mergeCell ref="AD240:AF240"/>
    <mergeCell ref="AD241:AF241"/>
    <mergeCell ref="AD243:AF243"/>
    <mergeCell ref="F211:L211"/>
    <mergeCell ref="F212:L212"/>
    <mergeCell ref="D214:L214"/>
    <mergeCell ref="F215:L215"/>
    <mergeCell ref="F216:L216"/>
    <mergeCell ref="B230:AF230"/>
    <mergeCell ref="E203:L203"/>
    <mergeCell ref="F204:L204"/>
    <mergeCell ref="F205:L205"/>
    <mergeCell ref="F207:L207"/>
    <mergeCell ref="F208:L208"/>
    <mergeCell ref="F209:L209"/>
    <mergeCell ref="E197:L197"/>
    <mergeCell ref="F198:L198"/>
    <mergeCell ref="F199:L199"/>
    <mergeCell ref="E200:L200"/>
    <mergeCell ref="F201:L201"/>
    <mergeCell ref="F202:L202"/>
    <mergeCell ref="AD198:AF198"/>
    <mergeCell ref="AD199:AF199"/>
    <mergeCell ref="AD200:AF200"/>
    <mergeCell ref="AD201:AF201"/>
    <mergeCell ref="AD202:AF202"/>
    <mergeCell ref="AD203:AF203"/>
    <mergeCell ref="AD204:AF204"/>
    <mergeCell ref="AD205:AF205"/>
    <mergeCell ref="AD206:AF206"/>
    <mergeCell ref="AD207:AF207"/>
    <mergeCell ref="AD208:AF208"/>
    <mergeCell ref="AD209:AF209"/>
    <mergeCell ref="AD210:AF210"/>
    <mergeCell ref="AD212:AF212"/>
    <mergeCell ref="E191:L191"/>
    <mergeCell ref="F192:L192"/>
    <mergeCell ref="F193:L193"/>
    <mergeCell ref="E194:L194"/>
    <mergeCell ref="F195:L195"/>
    <mergeCell ref="F196:L196"/>
    <mergeCell ref="F185:L185"/>
    <mergeCell ref="F186:L186"/>
    <mergeCell ref="E188:L188"/>
    <mergeCell ref="F189:L189"/>
    <mergeCell ref="F190:L190"/>
    <mergeCell ref="F179:L179"/>
    <mergeCell ref="E180:L180"/>
    <mergeCell ref="F181:L181"/>
    <mergeCell ref="F182:L182"/>
    <mergeCell ref="E183:L183"/>
    <mergeCell ref="F184:L184"/>
    <mergeCell ref="E173:L173"/>
    <mergeCell ref="F174:L174"/>
    <mergeCell ref="F175:L175"/>
    <mergeCell ref="E176:L176"/>
    <mergeCell ref="F177:L177"/>
    <mergeCell ref="F178:L178"/>
    <mergeCell ref="F167:L167"/>
    <mergeCell ref="F168:L168"/>
    <mergeCell ref="E169:L169"/>
    <mergeCell ref="F170:L170"/>
    <mergeCell ref="F171:L171"/>
    <mergeCell ref="F172:L172"/>
    <mergeCell ref="E161:L161"/>
    <mergeCell ref="F162:L162"/>
    <mergeCell ref="F163:L163"/>
    <mergeCell ref="F164:L164"/>
    <mergeCell ref="E166:L166"/>
    <mergeCell ref="F155:L155"/>
    <mergeCell ref="F156:L156"/>
    <mergeCell ref="E157:L157"/>
    <mergeCell ref="F158:L158"/>
    <mergeCell ref="F159:L159"/>
    <mergeCell ref="F160:L160"/>
    <mergeCell ref="F149:L149"/>
    <mergeCell ref="F150:L150"/>
    <mergeCell ref="F151:L151"/>
    <mergeCell ref="E153:L153"/>
    <mergeCell ref="F154:L154"/>
    <mergeCell ref="F143:L143"/>
    <mergeCell ref="F144:L144"/>
    <mergeCell ref="F145:L145"/>
    <mergeCell ref="F146:L146"/>
    <mergeCell ref="E147:L147"/>
    <mergeCell ref="F148:L148"/>
    <mergeCell ref="F138:L138"/>
    <mergeCell ref="F139:L139"/>
    <mergeCell ref="F140:L140"/>
    <mergeCell ref="F141:L141"/>
    <mergeCell ref="E142:L142"/>
    <mergeCell ref="F131:L131"/>
    <mergeCell ref="F132:L132"/>
    <mergeCell ref="F133:L133"/>
    <mergeCell ref="F134:L134"/>
    <mergeCell ref="F125:L125"/>
    <mergeCell ref="F126:L126"/>
    <mergeCell ref="D127:L127"/>
    <mergeCell ref="F128:L128"/>
    <mergeCell ref="F129:L129"/>
    <mergeCell ref="D130:L130"/>
    <mergeCell ref="D119:L119"/>
    <mergeCell ref="F120:L120"/>
    <mergeCell ref="F121:L121"/>
    <mergeCell ref="F122:L122"/>
    <mergeCell ref="D123:L123"/>
    <mergeCell ref="F124:L124"/>
    <mergeCell ref="C135:AB135"/>
    <mergeCell ref="F112:L112"/>
    <mergeCell ref="E101:L101"/>
    <mergeCell ref="F102:L102"/>
    <mergeCell ref="F103:L103"/>
    <mergeCell ref="E104:L104"/>
    <mergeCell ref="F105:L105"/>
    <mergeCell ref="F106:L106"/>
    <mergeCell ref="E96:L96"/>
    <mergeCell ref="F97:L97"/>
    <mergeCell ref="F98:L98"/>
    <mergeCell ref="F99:L99"/>
    <mergeCell ref="F100:L100"/>
    <mergeCell ref="F89:L89"/>
    <mergeCell ref="F90:L90"/>
    <mergeCell ref="D91:L91"/>
    <mergeCell ref="F92:L92"/>
    <mergeCell ref="E137:L137"/>
    <mergeCell ref="AD18:AF18"/>
    <mergeCell ref="AD19:AF19"/>
    <mergeCell ref="AD20:AF20"/>
    <mergeCell ref="AD21:AF21"/>
    <mergeCell ref="AD22:AF22"/>
    <mergeCell ref="AD23:AF23"/>
    <mergeCell ref="AD24:AF24"/>
    <mergeCell ref="C16:AF16"/>
    <mergeCell ref="D17:AF17"/>
    <mergeCell ref="F32:L32"/>
    <mergeCell ref="E34:L34"/>
    <mergeCell ref="F35:L35"/>
    <mergeCell ref="F27:L27"/>
    <mergeCell ref="E28:L28"/>
    <mergeCell ref="F29:L29"/>
    <mergeCell ref="AD48:AF48"/>
    <mergeCell ref="AD31:AF31"/>
    <mergeCell ref="AD32:AF32"/>
    <mergeCell ref="AD34:AF34"/>
    <mergeCell ref="AD35:AF35"/>
    <mergeCell ref="AD36:AF36"/>
    <mergeCell ref="D46:AF46"/>
    <mergeCell ref="D33:AF33"/>
    <mergeCell ref="E47:L47"/>
    <mergeCell ref="F36:L36"/>
    <mergeCell ref="F37:L37"/>
    <mergeCell ref="E38:L38"/>
    <mergeCell ref="F39:L39"/>
    <mergeCell ref="F40:L40"/>
    <mergeCell ref="F41:L41"/>
    <mergeCell ref="F11:L11"/>
    <mergeCell ref="F12:L12"/>
    <mergeCell ref="F71:L71"/>
    <mergeCell ref="E72:L72"/>
    <mergeCell ref="F73:L73"/>
    <mergeCell ref="F74:L74"/>
    <mergeCell ref="E75:L75"/>
    <mergeCell ref="AD26:AF26"/>
    <mergeCell ref="AD27:AF27"/>
    <mergeCell ref="F25:L25"/>
    <mergeCell ref="F26:L26"/>
    <mergeCell ref="AD28:AF28"/>
    <mergeCell ref="AD29:AF29"/>
    <mergeCell ref="AD30:AF30"/>
    <mergeCell ref="AD37:AF37"/>
    <mergeCell ref="AD38:AF38"/>
    <mergeCell ref="AD39:AF39"/>
    <mergeCell ref="AD40:AF40"/>
    <mergeCell ref="AD41:AF41"/>
    <mergeCell ref="AD42:AF42"/>
    <mergeCell ref="AD43:AF43"/>
    <mergeCell ref="AD44:AF44"/>
    <mergeCell ref="F66:L66"/>
    <mergeCell ref="F67:L67"/>
    <mergeCell ref="E69:L69"/>
    <mergeCell ref="F70:L70"/>
    <mergeCell ref="F60:L60"/>
    <mergeCell ref="E61:L61"/>
    <mergeCell ref="F62:L62"/>
    <mergeCell ref="F63:L63"/>
    <mergeCell ref="E64:L64"/>
    <mergeCell ref="AD15:AF15"/>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30:L30"/>
    <mergeCell ref="F14:L14"/>
    <mergeCell ref="F15:L15"/>
    <mergeCell ref="E18:L18"/>
    <mergeCell ref="B7:AF7"/>
    <mergeCell ref="C8:AF8"/>
    <mergeCell ref="F9:L9"/>
    <mergeCell ref="D10:L10"/>
    <mergeCell ref="F4:L4"/>
    <mergeCell ref="N9:AC9"/>
    <mergeCell ref="N12:AC12"/>
    <mergeCell ref="N14:AC14"/>
    <mergeCell ref="AD9:AF9"/>
    <mergeCell ref="AD10:AF10"/>
    <mergeCell ref="AD11:AF11"/>
    <mergeCell ref="AD12:AF12"/>
    <mergeCell ref="N1513:AB1513"/>
    <mergeCell ref="E794:L794"/>
    <mergeCell ref="F795:L795"/>
    <mergeCell ref="F796:L796"/>
    <mergeCell ref="F797:L797"/>
    <mergeCell ref="B1550:AF1550"/>
    <mergeCell ref="M4:AF4"/>
    <mergeCell ref="E1173:L1173"/>
    <mergeCell ref="F1174:L1174"/>
    <mergeCell ref="F1175:L1175"/>
    <mergeCell ref="D1176:L1176"/>
    <mergeCell ref="F1189:L1189"/>
    <mergeCell ref="E1190:L1190"/>
    <mergeCell ref="F1191:L1191"/>
    <mergeCell ref="F1192:L1192"/>
    <mergeCell ref="F1193:L1193"/>
    <mergeCell ref="F1194:L1194"/>
    <mergeCell ref="E1185:L1185"/>
    <mergeCell ref="F1186:L1186"/>
    <mergeCell ref="F798:L798"/>
    <mergeCell ref="AD25:AF25"/>
    <mergeCell ref="F787:L787"/>
    <mergeCell ref="F788:L788"/>
    <mergeCell ref="D789:L789"/>
    <mergeCell ref="F790:L790"/>
    <mergeCell ref="F791:L791"/>
    <mergeCell ref="F785:L785"/>
    <mergeCell ref="D786:L786"/>
    <mergeCell ref="E42:L42"/>
    <mergeCell ref="F43:L43"/>
    <mergeCell ref="AD13:AF13"/>
    <mergeCell ref="AD14:AF14"/>
  </mergeCells>
  <conditionalFormatting sqref="F4:L5">
    <cfRule type="cellIs" dxfId="1" priority="1" operator="equal">
      <formula>0</formula>
    </cfRule>
  </conditionalFormatting>
  <pageMargins left="0" right="0" top="0" bottom="0" header="0" footer="0"/>
  <pageSetup paperSize="5" scale="67" orientation="landscape" r:id="rId1"/>
  <headerFooter alignWithMargins="0">
    <oddHeader>&amp;R
&amp;G</oddHeader>
  </headerFooter>
  <rowBreaks count="35" manualBreakCount="35">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490" min="1" max="31" man="1"/>
    <brk id="1519" min="1" max="31"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577"/>
  <sheetViews>
    <sheetView view="pageBreakPreview" topLeftCell="B1" zoomScaleNormal="90" zoomScaleSheetLayoutView="100" workbookViewId="0">
      <pane ySplit="6" topLeftCell="A7" activePane="bottomLeft" state="frozen"/>
      <selection activeCell="M9" sqref="M9"/>
      <selection pane="bottomLeft" activeCell="M9" sqref="M9"/>
    </sheetView>
  </sheetViews>
  <sheetFormatPr baseColWidth="10" defaultColWidth="9.33203125" defaultRowHeight="15" outlineLevelRow="2" outlineLevelCol="1" x14ac:dyDescent="0.2"/>
  <cols>
    <col min="1" max="1" width="7.33203125" style="4" hidden="1" customWidth="1" outlineLevel="1"/>
    <col min="2" max="2" width="2.5" style="4" customWidth="1" collapsed="1"/>
    <col min="3" max="4" width="3.83203125" style="4" customWidth="1"/>
    <col min="5" max="5" width="20.5" style="4" customWidth="1"/>
    <col min="6" max="11" width="9" style="79" customWidth="1" outlineLevel="1"/>
    <col min="12" max="12" width="10" style="79" customWidth="1" outlineLevel="1"/>
    <col min="13" max="13" width="11.33203125" style="4" customWidth="1"/>
    <col min="14" max="14" width="11.33203125" style="1" customWidth="1"/>
    <col min="15" max="28" width="11.33203125" style="4" customWidth="1"/>
    <col min="29" max="29" width="11.33203125" style="25" customWidth="1"/>
    <col min="30" max="32" width="9.33203125" style="69"/>
    <col min="33" max="16384" width="9.33203125" style="4"/>
  </cols>
  <sheetData>
    <row r="1" spans="1:95" s="75" customFormat="1" outlineLevel="1" x14ac:dyDescent="0.2">
      <c r="A1" s="74"/>
      <c r="B1" s="74"/>
      <c r="F1" s="78"/>
      <c r="G1" s="78"/>
      <c r="H1" s="78"/>
      <c r="I1" s="78"/>
      <c r="J1" s="78"/>
      <c r="K1" s="78"/>
      <c r="L1" s="78"/>
      <c r="N1" s="76"/>
      <c r="AC1" s="55"/>
      <c r="AF1" s="77"/>
    </row>
    <row r="2" spans="1:95" s="69" customFormat="1" ht="22.5" customHeight="1" outlineLevel="1" x14ac:dyDescent="0.2">
      <c r="A2" s="5"/>
      <c r="B2" s="1481" t="s">
        <v>67</v>
      </c>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3"/>
    </row>
    <row r="3" spans="1:95" s="69" customFormat="1" ht="22.5" customHeight="1" outlineLevel="1" x14ac:dyDescent="0.2">
      <c r="A3" s="5"/>
      <c r="B3" s="1484" t="s">
        <v>117</v>
      </c>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6"/>
    </row>
    <row r="4" spans="1:95" s="69" customFormat="1" ht="22.5" customHeight="1" outlineLevel="1" x14ac:dyDescent="0.2">
      <c r="A4" s="11">
        <v>100</v>
      </c>
      <c r="B4" s="1291" t="str">
        <f>'2. CAD NCCF'!B4:E4</f>
        <v>Financial institution :</v>
      </c>
      <c r="C4" s="1487"/>
      <c r="D4" s="1487"/>
      <c r="E4" s="1487"/>
      <c r="F4" s="1768">
        <f>'2. CAD NCCF'!F4</f>
        <v>0</v>
      </c>
      <c r="G4" s="1769"/>
      <c r="H4" s="1769"/>
      <c r="I4" s="1769"/>
      <c r="J4" s="1769"/>
      <c r="K4" s="1769"/>
      <c r="L4" s="1770"/>
      <c r="M4" s="1479" t="s">
        <v>69</v>
      </c>
      <c r="N4" s="1479"/>
      <c r="O4" s="1479"/>
      <c r="P4" s="1479"/>
      <c r="Q4" s="1479"/>
      <c r="R4" s="1479"/>
      <c r="S4" s="1479"/>
      <c r="T4" s="1479"/>
      <c r="U4" s="1479"/>
      <c r="V4" s="1479"/>
      <c r="W4" s="1479"/>
      <c r="X4" s="1479"/>
      <c r="Y4" s="1479"/>
      <c r="Z4" s="1479"/>
      <c r="AA4" s="1479"/>
      <c r="AB4" s="1479"/>
      <c r="AC4" s="1479"/>
      <c r="AD4" s="1479"/>
      <c r="AE4" s="1479"/>
      <c r="AF4" s="1480"/>
    </row>
    <row r="5" spans="1:95" s="69" customFormat="1" ht="25.5" customHeight="1" outlineLevel="1" x14ac:dyDescent="0.2">
      <c r="A5" s="11">
        <v>101</v>
      </c>
      <c r="B5" s="1042" t="s">
        <v>353</v>
      </c>
      <c r="C5" s="1043"/>
      <c r="D5" s="1043"/>
      <c r="E5" s="1488"/>
      <c r="F5" s="1489">
        <f>'2. CAD NCCF'!F5:L5</f>
        <v>0</v>
      </c>
      <c r="G5" s="1490"/>
      <c r="H5" s="1490"/>
      <c r="I5" s="1490"/>
      <c r="J5" s="1490"/>
      <c r="K5" s="1490"/>
      <c r="L5" s="1490"/>
      <c r="M5" s="1297" t="str">
        <f>'2. CAD NCCF'!M5:M6</f>
        <v>Balance</v>
      </c>
      <c r="N5" s="776">
        <f>'2. CAD NCCF'!N5</f>
        <v>7</v>
      </c>
      <c r="O5" s="777">
        <f>'2. CAD NCCF'!O5</f>
        <v>14</v>
      </c>
      <c r="P5" s="777">
        <f>'2. CAD NCCF'!P5</f>
        <v>21</v>
      </c>
      <c r="Q5" s="778">
        <f>'2. CAD NCCF'!Q5</f>
        <v>31</v>
      </c>
      <c r="R5" s="776">
        <f>'2. CAD NCCF'!R5</f>
        <v>60</v>
      </c>
      <c r="S5" s="777">
        <f>'2. CAD NCCF'!S5</f>
        <v>89</v>
      </c>
      <c r="T5" s="777">
        <f>'2. CAD NCCF'!T5</f>
        <v>120</v>
      </c>
      <c r="U5" s="777">
        <f>'2. CAD NCCF'!U5</f>
        <v>150</v>
      </c>
      <c r="V5" s="777">
        <f>'2. CAD NCCF'!V5</f>
        <v>181</v>
      </c>
      <c r="W5" s="777">
        <f>'2. CAD NCCF'!W5</f>
        <v>211</v>
      </c>
      <c r="X5" s="777">
        <f>'2. CAD NCCF'!X5</f>
        <v>242</v>
      </c>
      <c r="Y5" s="777">
        <f>'2. CAD NCCF'!Y5</f>
        <v>273</v>
      </c>
      <c r="Z5" s="777">
        <f>'2. CAD NCCF'!Z5</f>
        <v>303</v>
      </c>
      <c r="AA5" s="777">
        <f>'2. CAD NCCF'!AA5</f>
        <v>334</v>
      </c>
      <c r="AB5" s="778">
        <f>'2. CAD NCCF'!AB5</f>
        <v>364</v>
      </c>
      <c r="AC5" s="1493" t="s">
        <v>3</v>
      </c>
      <c r="AD5" s="1764">
        <f>'6. Other(Incld) NCCF'!M4:AF4</f>
        <v>0</v>
      </c>
      <c r="AE5" s="1496"/>
      <c r="AF5" s="1496"/>
    </row>
    <row r="6" spans="1:95" s="69" customFormat="1" ht="30" customHeight="1" outlineLevel="1" x14ac:dyDescent="0.2">
      <c r="A6" s="11">
        <v>102</v>
      </c>
      <c r="B6" s="1766" t="str">
        <f>'2. CAD NCCF'!B6:L6</f>
        <v>($CDE millions)</v>
      </c>
      <c r="C6" s="1767"/>
      <c r="D6" s="1767"/>
      <c r="E6" s="1767"/>
      <c r="F6" s="1767"/>
      <c r="G6" s="1767"/>
      <c r="H6" s="1767"/>
      <c r="I6" s="1767"/>
      <c r="J6" s="1767"/>
      <c r="K6" s="1767"/>
      <c r="L6" s="1767"/>
      <c r="M6" s="1492"/>
      <c r="N6" s="591" t="str">
        <f>'2. CAD NCCF'!N6</f>
        <v>7 
(Week 1)</v>
      </c>
      <c r="O6" s="345" t="str">
        <f>'2. CAD NCCF'!O6</f>
        <v>14 
(Week 2)</v>
      </c>
      <c r="P6" s="345" t="str">
        <f>'2. CAD NCCF'!P6</f>
        <v>21 
(Week 3)</v>
      </c>
      <c r="Q6" s="346" t="str">
        <f>'2. CAD NCCF'!Q6</f>
        <v>31 
(Week 4)</v>
      </c>
      <c r="R6" s="347" t="str">
        <f>'2. CAD NCCF'!R6</f>
        <v>60
(Month 2)</v>
      </c>
      <c r="S6" s="345" t="str">
        <f>'2. CAD NCCF'!S6</f>
        <v>89
(Month 3)</v>
      </c>
      <c r="T6" s="345" t="str">
        <f>'2. CAD NCCF'!T6</f>
        <v>120
(Month 4)</v>
      </c>
      <c r="U6" s="345" t="str">
        <f>'2. CAD NCCF'!U6</f>
        <v>150
(Month 5)</v>
      </c>
      <c r="V6" s="345" t="str">
        <f>'2. CAD NCCF'!V6</f>
        <v>181
(Month 6)</v>
      </c>
      <c r="W6" s="345" t="str">
        <f>'2. CAD NCCF'!W6</f>
        <v>211
(Month 7)</v>
      </c>
      <c r="X6" s="345" t="str">
        <f>'2. CAD NCCF'!X6</f>
        <v>242
(Month 8)</v>
      </c>
      <c r="Y6" s="345" t="str">
        <f>'2. CAD NCCF'!Y6</f>
        <v>273
(Month 9)</v>
      </c>
      <c r="Z6" s="345" t="str">
        <f>'2. CAD NCCF'!Z6</f>
        <v>303
(Month 10)</v>
      </c>
      <c r="AA6" s="345" t="str">
        <f>'2. CAD NCCF'!AA6</f>
        <v>334
(Month 11)</v>
      </c>
      <c r="AB6" s="345" t="str">
        <f>'2. CAD NCCF'!AB6</f>
        <v>364
(Month 12)</v>
      </c>
      <c r="AC6" s="1494"/>
      <c r="AD6" s="1497"/>
      <c r="AE6" s="1498"/>
      <c r="AF6" s="1765"/>
      <c r="AG6" s="528"/>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c r="BY6" s="521"/>
      <c r="BZ6" s="521"/>
      <c r="CA6" s="521"/>
      <c r="CB6" s="521"/>
      <c r="CC6" s="521"/>
      <c r="CD6" s="521"/>
      <c r="CE6" s="521"/>
      <c r="CF6" s="521"/>
      <c r="CG6" s="521"/>
      <c r="CH6" s="521"/>
      <c r="CI6" s="521"/>
      <c r="CJ6" s="521"/>
      <c r="CK6" s="521"/>
      <c r="CL6" s="521"/>
      <c r="CM6" s="521"/>
      <c r="CN6" s="521"/>
      <c r="CO6" s="521"/>
      <c r="CP6" s="521"/>
      <c r="CQ6" s="521"/>
    </row>
    <row r="7" spans="1:95" s="69" customFormat="1" ht="22.5" customHeight="1" outlineLevel="1" x14ac:dyDescent="0.2">
      <c r="A7" s="11">
        <v>103</v>
      </c>
      <c r="B7" s="1233" t="str">
        <f>'2. CAD NCCF'!B7:AF7</f>
        <v>ASSETS</v>
      </c>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4"/>
      <c r="AG7" s="528"/>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c r="BY7" s="521"/>
      <c r="BZ7" s="521"/>
      <c r="CA7" s="521"/>
      <c r="CB7" s="521"/>
      <c r="CC7" s="521"/>
      <c r="CD7" s="521"/>
      <c r="CE7" s="521"/>
      <c r="CF7" s="521"/>
      <c r="CG7" s="521"/>
      <c r="CH7" s="521"/>
      <c r="CI7" s="521"/>
      <c r="CJ7" s="521"/>
      <c r="CK7" s="521"/>
      <c r="CL7" s="521"/>
      <c r="CM7" s="521"/>
      <c r="CN7" s="521"/>
      <c r="CO7" s="521"/>
      <c r="CP7" s="521"/>
      <c r="CQ7" s="521"/>
    </row>
    <row r="8" spans="1:95" s="69" customFormat="1" ht="15" customHeight="1" x14ac:dyDescent="0.2">
      <c r="A8" s="11">
        <v>104</v>
      </c>
      <c r="B8" s="5"/>
      <c r="C8" s="1269" t="str">
        <f>'2. CAD NCCF'!C8:AF8</f>
        <v>Cash Resources</v>
      </c>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528"/>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21"/>
      <c r="CH8" s="521"/>
      <c r="CI8" s="521"/>
      <c r="CJ8" s="521"/>
      <c r="CK8" s="521"/>
      <c r="CL8" s="521"/>
      <c r="CM8" s="521"/>
      <c r="CN8" s="521"/>
      <c r="CO8" s="521"/>
      <c r="CP8" s="521"/>
      <c r="CQ8" s="521"/>
    </row>
    <row r="9" spans="1:95" s="69" customFormat="1" ht="15" customHeight="1" x14ac:dyDescent="0.2">
      <c r="A9" s="11">
        <v>105</v>
      </c>
      <c r="B9" s="271"/>
      <c r="C9" s="274"/>
      <c r="D9" s="274"/>
      <c r="E9" s="274"/>
      <c r="F9" s="1508" t="str">
        <f>'2. CAD NCCF'!F9:L9</f>
        <v>Coins and bank notes</v>
      </c>
      <c r="G9" s="1509"/>
      <c r="H9" s="1509"/>
      <c r="I9" s="1509"/>
      <c r="J9" s="1509"/>
      <c r="K9" s="1509"/>
      <c r="L9" s="1510"/>
      <c r="M9" s="690">
        <v>0</v>
      </c>
      <c r="N9" s="1311"/>
      <c r="O9" s="1312"/>
      <c r="P9" s="1312"/>
      <c r="Q9" s="1312"/>
      <c r="R9" s="1312"/>
      <c r="S9" s="1312"/>
      <c r="T9" s="1312"/>
      <c r="U9" s="1312"/>
      <c r="V9" s="1312"/>
      <c r="W9" s="1312"/>
      <c r="X9" s="1312"/>
      <c r="Y9" s="1312"/>
      <c r="Z9" s="1312"/>
      <c r="AA9" s="1312"/>
      <c r="AB9" s="1312"/>
      <c r="AC9" s="1313"/>
      <c r="AD9" s="1015"/>
      <c r="AE9" s="1016"/>
      <c r="AF9" s="1016"/>
      <c r="AG9" s="528"/>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c r="BY9" s="521"/>
      <c r="BZ9" s="521"/>
      <c r="CA9" s="521"/>
      <c r="CB9" s="521"/>
      <c r="CC9" s="521"/>
      <c r="CD9" s="521"/>
      <c r="CE9" s="521"/>
      <c r="CF9" s="521"/>
      <c r="CG9" s="521"/>
      <c r="CH9" s="521"/>
      <c r="CI9" s="521"/>
      <c r="CJ9" s="521"/>
      <c r="CK9" s="521"/>
      <c r="CL9" s="521"/>
      <c r="CM9" s="521"/>
      <c r="CN9" s="521"/>
      <c r="CO9" s="521"/>
      <c r="CP9" s="521"/>
      <c r="CQ9" s="521"/>
    </row>
    <row r="10" spans="1:95" s="69" customFormat="1" ht="15" customHeight="1" x14ac:dyDescent="0.2">
      <c r="A10" s="11">
        <v>106</v>
      </c>
      <c r="B10" s="271"/>
      <c r="C10" s="274"/>
      <c r="D10" s="1472" t="str">
        <f>'2. CAD NCCF'!D10:L10</f>
        <v>Deposits with central bank</v>
      </c>
      <c r="E10" s="1473"/>
      <c r="F10" s="1473"/>
      <c r="G10" s="1473"/>
      <c r="H10" s="1473"/>
      <c r="I10" s="1473"/>
      <c r="J10" s="1473"/>
      <c r="K10" s="1473"/>
      <c r="L10" s="1474"/>
      <c r="M10" s="399">
        <f>SUBTOTAL(9,M11:M12)</f>
        <v>0</v>
      </c>
      <c r="N10" s="404">
        <f>SUBTOTAL(9,N11)</f>
        <v>0</v>
      </c>
      <c r="O10" s="406">
        <f t="shared" ref="O10:AC10" si="0">SUBTOTAL(9,O11)</f>
        <v>0</v>
      </c>
      <c r="P10" s="405">
        <f t="shared" si="0"/>
        <v>0</v>
      </c>
      <c r="Q10" s="407">
        <f t="shared" si="0"/>
        <v>0</v>
      </c>
      <c r="R10" s="405">
        <f t="shared" si="0"/>
        <v>0</v>
      </c>
      <c r="S10" s="406">
        <f t="shared" si="0"/>
        <v>0</v>
      </c>
      <c r="T10" s="406">
        <f t="shared" si="0"/>
        <v>0</v>
      </c>
      <c r="U10" s="406">
        <f t="shared" si="0"/>
        <v>0</v>
      </c>
      <c r="V10" s="406">
        <f t="shared" si="0"/>
        <v>0</v>
      </c>
      <c r="W10" s="406">
        <f t="shared" si="0"/>
        <v>0</v>
      </c>
      <c r="X10" s="406">
        <f t="shared" si="0"/>
        <v>0</v>
      </c>
      <c r="Y10" s="406">
        <f t="shared" si="0"/>
        <v>0</v>
      </c>
      <c r="Z10" s="406">
        <f t="shared" si="0"/>
        <v>0</v>
      </c>
      <c r="AA10" s="406">
        <f t="shared" si="0"/>
        <v>0</v>
      </c>
      <c r="AB10" s="407">
        <f t="shared" si="0"/>
        <v>0</v>
      </c>
      <c r="AC10" s="407">
        <f t="shared" si="0"/>
        <v>0</v>
      </c>
      <c r="AD10" s="1015"/>
      <c r="AE10" s="1016"/>
      <c r="AF10" s="1016"/>
      <c r="AG10" s="528"/>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1"/>
      <c r="BZ10" s="521"/>
      <c r="CA10" s="521"/>
      <c r="CB10" s="521"/>
      <c r="CC10" s="521"/>
      <c r="CD10" s="521"/>
      <c r="CE10" s="521"/>
      <c r="CF10" s="521"/>
      <c r="CG10" s="521"/>
      <c r="CH10" s="521"/>
      <c r="CI10" s="521"/>
      <c r="CJ10" s="521"/>
      <c r="CK10" s="521"/>
      <c r="CL10" s="521"/>
      <c r="CM10" s="521"/>
      <c r="CN10" s="521"/>
      <c r="CO10" s="521"/>
      <c r="CP10" s="521"/>
      <c r="CQ10" s="521"/>
    </row>
    <row r="11" spans="1:95" s="69" customFormat="1" ht="15" customHeight="1" x14ac:dyDescent="0.2">
      <c r="A11" s="11">
        <v>107</v>
      </c>
      <c r="B11" s="271"/>
      <c r="C11" s="283"/>
      <c r="D11" s="283"/>
      <c r="E11" s="284"/>
      <c r="F11" s="1475" t="str">
        <f>'2. CAD NCCF'!F11:L11</f>
        <v>Mandatory</v>
      </c>
      <c r="G11" s="1476"/>
      <c r="H11" s="1476"/>
      <c r="I11" s="1476"/>
      <c r="J11" s="1476"/>
      <c r="K11" s="1476"/>
      <c r="L11" s="1477"/>
      <c r="M11" s="690">
        <v>0</v>
      </c>
      <c r="N11" s="696">
        <v>0</v>
      </c>
      <c r="O11" s="692">
        <v>0</v>
      </c>
      <c r="P11" s="693">
        <v>0</v>
      </c>
      <c r="Q11" s="697">
        <v>0</v>
      </c>
      <c r="R11" s="693">
        <v>0</v>
      </c>
      <c r="S11" s="693">
        <v>0</v>
      </c>
      <c r="T11" s="693">
        <v>0</v>
      </c>
      <c r="U11" s="693">
        <v>0</v>
      </c>
      <c r="V11" s="693">
        <v>0</v>
      </c>
      <c r="W11" s="693">
        <v>0</v>
      </c>
      <c r="X11" s="693">
        <v>0</v>
      </c>
      <c r="Y11" s="693">
        <v>0</v>
      </c>
      <c r="Z11" s="693">
        <v>0</v>
      </c>
      <c r="AA11" s="693">
        <v>0</v>
      </c>
      <c r="AB11" s="697">
        <v>0</v>
      </c>
      <c r="AC11" s="697">
        <v>0</v>
      </c>
      <c r="AD11" s="1015"/>
      <c r="AE11" s="1016"/>
      <c r="AF11" s="1016"/>
      <c r="AG11" s="528"/>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21"/>
      <c r="CH11" s="521"/>
      <c r="CI11" s="521"/>
      <c r="CJ11" s="521"/>
      <c r="CK11" s="521"/>
      <c r="CL11" s="521"/>
      <c r="CM11" s="521"/>
      <c r="CN11" s="521"/>
      <c r="CO11" s="521"/>
      <c r="CP11" s="521"/>
      <c r="CQ11" s="521"/>
    </row>
    <row r="12" spans="1:95" s="69" customFormat="1" ht="15" customHeight="1" x14ac:dyDescent="0.2">
      <c r="A12" s="11">
        <v>108</v>
      </c>
      <c r="B12" s="271"/>
      <c r="C12" s="283"/>
      <c r="D12" s="283"/>
      <c r="E12" s="284"/>
      <c r="F12" s="1442" t="str">
        <f>'2. CAD NCCF'!F12:L12</f>
        <v>Unencumbered</v>
      </c>
      <c r="G12" s="1443"/>
      <c r="H12" s="1443"/>
      <c r="I12" s="1443"/>
      <c r="J12" s="1443"/>
      <c r="K12" s="1443"/>
      <c r="L12" s="1444"/>
      <c r="M12" s="690">
        <v>0</v>
      </c>
      <c r="N12" s="1311"/>
      <c r="O12" s="1312"/>
      <c r="P12" s="1312"/>
      <c r="Q12" s="1312"/>
      <c r="R12" s="1312"/>
      <c r="S12" s="1312"/>
      <c r="T12" s="1312"/>
      <c r="U12" s="1312"/>
      <c r="V12" s="1312"/>
      <c r="W12" s="1312"/>
      <c r="X12" s="1312"/>
      <c r="Y12" s="1312"/>
      <c r="Z12" s="1312"/>
      <c r="AA12" s="1312"/>
      <c r="AB12" s="1312"/>
      <c r="AC12" s="1313"/>
      <c r="AD12" s="1015"/>
      <c r="AE12" s="1016"/>
      <c r="AF12" s="1016"/>
      <c r="AG12" s="528"/>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row>
    <row r="13" spans="1:95" s="69" customFormat="1" ht="15" customHeight="1" x14ac:dyDescent="0.2">
      <c r="A13" s="11">
        <v>109</v>
      </c>
      <c r="B13" s="271"/>
      <c r="C13" s="274"/>
      <c r="D13" s="1472" t="str">
        <f>'2. CAD NCCF'!D13:L13</f>
        <v>Deposits with financials institutions (FI)</v>
      </c>
      <c r="E13" s="1473"/>
      <c r="F13" s="1473"/>
      <c r="G13" s="1473"/>
      <c r="H13" s="1473"/>
      <c r="I13" s="1473"/>
      <c r="J13" s="1473"/>
      <c r="K13" s="1473"/>
      <c r="L13" s="1474"/>
      <c r="M13" s="399">
        <f>SUM(M14:M15)</f>
        <v>0</v>
      </c>
      <c r="N13" s="402">
        <f>SUBTOTAL(9,N15)</f>
        <v>0</v>
      </c>
      <c r="O13" s="406">
        <f t="shared" ref="O13:AC13" si="1">SUBTOTAL(9,O15)</f>
        <v>0</v>
      </c>
      <c r="P13" s="405">
        <f t="shared" si="1"/>
        <v>0</v>
      </c>
      <c r="Q13" s="403">
        <f t="shared" si="1"/>
        <v>0</v>
      </c>
      <c r="R13" s="405">
        <f t="shared" si="1"/>
        <v>0</v>
      </c>
      <c r="S13" s="406">
        <f t="shared" si="1"/>
        <v>0</v>
      </c>
      <c r="T13" s="406">
        <f t="shared" si="1"/>
        <v>0</v>
      </c>
      <c r="U13" s="406">
        <f t="shared" si="1"/>
        <v>0</v>
      </c>
      <c r="V13" s="406">
        <f t="shared" si="1"/>
        <v>0</v>
      </c>
      <c r="W13" s="406">
        <f t="shared" si="1"/>
        <v>0</v>
      </c>
      <c r="X13" s="406">
        <f t="shared" si="1"/>
        <v>0</v>
      </c>
      <c r="Y13" s="406">
        <f t="shared" si="1"/>
        <v>0</v>
      </c>
      <c r="Z13" s="406">
        <f t="shared" si="1"/>
        <v>0</v>
      </c>
      <c r="AA13" s="406">
        <f t="shared" si="1"/>
        <v>0</v>
      </c>
      <c r="AB13" s="407">
        <f t="shared" si="1"/>
        <v>0</v>
      </c>
      <c r="AC13" s="407">
        <f t="shared" si="1"/>
        <v>0</v>
      </c>
      <c r="AD13" s="1015"/>
      <c r="AE13" s="1016"/>
      <c r="AF13" s="1016"/>
      <c r="AG13" s="528"/>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row>
    <row r="14" spans="1:95" s="69" customFormat="1" ht="15" customHeight="1" x14ac:dyDescent="0.2">
      <c r="A14" s="11">
        <v>110</v>
      </c>
      <c r="B14" s="271"/>
      <c r="C14" s="278"/>
      <c r="D14" s="278"/>
      <c r="E14" s="285"/>
      <c r="F14" s="1475" t="str">
        <f>'2. CAD NCCF'!F14:L14</f>
        <v>Demand deposits at FI</v>
      </c>
      <c r="G14" s="1476"/>
      <c r="H14" s="1476"/>
      <c r="I14" s="1476"/>
      <c r="J14" s="1476"/>
      <c r="K14" s="1476"/>
      <c r="L14" s="1477"/>
      <c r="M14" s="690">
        <v>0</v>
      </c>
      <c r="N14" s="1311"/>
      <c r="O14" s="1312"/>
      <c r="P14" s="1312"/>
      <c r="Q14" s="1312"/>
      <c r="R14" s="1312"/>
      <c r="S14" s="1312"/>
      <c r="T14" s="1312"/>
      <c r="U14" s="1312"/>
      <c r="V14" s="1312"/>
      <c r="W14" s="1312"/>
      <c r="X14" s="1312"/>
      <c r="Y14" s="1312"/>
      <c r="Z14" s="1312"/>
      <c r="AA14" s="1312"/>
      <c r="AB14" s="1312"/>
      <c r="AC14" s="1313"/>
      <c r="AD14" s="1015"/>
      <c r="AE14" s="1016"/>
      <c r="AF14" s="1016"/>
      <c r="AG14" s="528"/>
      <c r="AH14" s="521"/>
      <c r="AI14" s="521"/>
      <c r="AJ14" s="521"/>
      <c r="AK14" s="521"/>
      <c r="AL14" s="521"/>
      <c r="AM14" s="521"/>
      <c r="AN14" s="521"/>
      <c r="AO14" s="521"/>
      <c r="AP14" s="521"/>
      <c r="AQ14" s="521"/>
      <c r="AR14" s="521"/>
      <c r="AS14" s="521"/>
      <c r="AT14" s="52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c r="BY14" s="521"/>
      <c r="BZ14" s="521"/>
      <c r="CA14" s="521"/>
      <c r="CB14" s="521"/>
      <c r="CC14" s="521"/>
      <c r="CD14" s="521"/>
      <c r="CE14" s="521"/>
      <c r="CF14" s="521"/>
      <c r="CG14" s="521"/>
      <c r="CH14" s="521"/>
      <c r="CI14" s="521"/>
      <c r="CJ14" s="521"/>
      <c r="CK14" s="521"/>
      <c r="CL14" s="521"/>
      <c r="CM14" s="521"/>
      <c r="CN14" s="521"/>
      <c r="CO14" s="521"/>
      <c r="CP14" s="521"/>
      <c r="CQ14" s="521"/>
    </row>
    <row r="15" spans="1:95" s="69" customFormat="1" ht="15" customHeight="1" x14ac:dyDescent="0.2">
      <c r="A15" s="11">
        <v>111</v>
      </c>
      <c r="B15" s="271"/>
      <c r="C15" s="274"/>
      <c r="D15" s="274"/>
      <c r="E15" s="275"/>
      <c r="F15" s="1442" t="str">
        <f>'2. CAD NCCF'!F15:L15</f>
        <v>Term deposits at FI</v>
      </c>
      <c r="G15" s="1443"/>
      <c r="H15" s="1443"/>
      <c r="I15" s="1443"/>
      <c r="J15" s="1443"/>
      <c r="K15" s="1443"/>
      <c r="L15" s="1444"/>
      <c r="M15" s="690">
        <v>0</v>
      </c>
      <c r="N15" s="691">
        <v>0</v>
      </c>
      <c r="O15" s="692">
        <v>0</v>
      </c>
      <c r="P15" s="693">
        <v>0</v>
      </c>
      <c r="Q15" s="694">
        <v>0</v>
      </c>
      <c r="R15" s="693">
        <v>0</v>
      </c>
      <c r="S15" s="693">
        <v>0</v>
      </c>
      <c r="T15" s="693">
        <v>0</v>
      </c>
      <c r="U15" s="693">
        <v>0</v>
      </c>
      <c r="V15" s="693">
        <v>0</v>
      </c>
      <c r="W15" s="693">
        <v>0</v>
      </c>
      <c r="X15" s="693">
        <v>0</v>
      </c>
      <c r="Y15" s="693">
        <v>0</v>
      </c>
      <c r="Z15" s="693">
        <v>0</v>
      </c>
      <c r="AA15" s="693">
        <v>0</v>
      </c>
      <c r="AB15" s="695">
        <v>0</v>
      </c>
      <c r="AC15" s="690">
        <v>0</v>
      </c>
      <c r="AD15" s="1015"/>
      <c r="AE15" s="1016"/>
      <c r="AF15" s="1016"/>
      <c r="AG15" s="528"/>
      <c r="AH15" s="521"/>
      <c r="AI15" s="521"/>
      <c r="AJ15" s="521"/>
      <c r="AK15" s="521"/>
      <c r="AL15" s="521"/>
      <c r="AM15" s="521"/>
      <c r="AN15" s="521"/>
      <c r="AO15" s="521"/>
      <c r="AP15" s="521"/>
      <c r="AQ15" s="521"/>
      <c r="AR15" s="521"/>
      <c r="AS15" s="521"/>
      <c r="AT15" s="521"/>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521"/>
      <c r="CM15" s="521"/>
      <c r="CN15" s="521"/>
      <c r="CO15" s="521"/>
      <c r="CP15" s="521"/>
      <c r="CQ15" s="521"/>
    </row>
    <row r="16" spans="1:95" s="69" customFormat="1" ht="15" customHeight="1" x14ac:dyDescent="0.2">
      <c r="A16" s="11">
        <v>112</v>
      </c>
      <c r="B16" s="271"/>
      <c r="C16" s="1469" t="str">
        <f>'2. CAD NCCF'!C16:AF16</f>
        <v>Securities</v>
      </c>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528"/>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c r="BY16" s="521"/>
      <c r="BZ16" s="521"/>
      <c r="CA16" s="521"/>
      <c r="CB16" s="521"/>
      <c r="CC16" s="521"/>
      <c r="CD16" s="521"/>
      <c r="CE16" s="521"/>
      <c r="CF16" s="521"/>
      <c r="CG16" s="521"/>
      <c r="CH16" s="521"/>
      <c r="CI16" s="521"/>
      <c r="CJ16" s="521"/>
      <c r="CK16" s="521"/>
      <c r="CL16" s="521"/>
      <c r="CM16" s="521"/>
      <c r="CN16" s="521"/>
      <c r="CO16" s="521"/>
      <c r="CP16" s="521"/>
      <c r="CQ16" s="521"/>
    </row>
    <row r="17" spans="1:95" s="69" customFormat="1" ht="15" customHeight="1" x14ac:dyDescent="0.2">
      <c r="A17" s="11">
        <v>113</v>
      </c>
      <c r="B17" s="271"/>
      <c r="C17" s="272"/>
      <c r="D17" s="1472" t="str">
        <f>'2. CAD NCCF'!D17:AF17</f>
        <v>Government securities (GS)</v>
      </c>
      <c r="E17" s="1626"/>
      <c r="F17" s="1626"/>
      <c r="G17" s="1626"/>
      <c r="H17" s="1626"/>
      <c r="I17" s="1626"/>
      <c r="J17" s="1626"/>
      <c r="K17" s="1626"/>
      <c r="L17" s="1626"/>
      <c r="M17" s="1473"/>
      <c r="N17" s="1473"/>
      <c r="O17" s="1473"/>
      <c r="P17" s="1473"/>
      <c r="Q17" s="1473"/>
      <c r="R17" s="1473"/>
      <c r="S17" s="1473"/>
      <c r="T17" s="1473"/>
      <c r="U17" s="1473"/>
      <c r="V17" s="1473"/>
      <c r="W17" s="1473"/>
      <c r="X17" s="1473"/>
      <c r="Y17" s="1473"/>
      <c r="Z17" s="1473"/>
      <c r="AA17" s="1473"/>
      <c r="AB17" s="1473"/>
      <c r="AC17" s="1473"/>
      <c r="AD17" s="1473"/>
      <c r="AE17" s="1473"/>
      <c r="AF17" s="1473"/>
      <c r="AG17" s="528"/>
      <c r="AH17" s="521"/>
      <c r="AI17" s="521"/>
      <c r="AJ17" s="521"/>
      <c r="AK17" s="521"/>
      <c r="AL17" s="521"/>
      <c r="AM17" s="521"/>
      <c r="AN17" s="521"/>
      <c r="AO17" s="521"/>
      <c r="AP17" s="521"/>
      <c r="AQ17" s="521"/>
      <c r="AR17" s="521"/>
      <c r="AS17" s="521"/>
      <c r="AT17" s="521"/>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21"/>
      <c r="CM17" s="521"/>
      <c r="CN17" s="521"/>
      <c r="CO17" s="521"/>
      <c r="CP17" s="521"/>
      <c r="CQ17" s="521"/>
    </row>
    <row r="18" spans="1:95" s="69" customFormat="1" ht="15" customHeight="1" x14ac:dyDescent="0.2">
      <c r="A18" s="11">
        <v>114</v>
      </c>
      <c r="B18" s="271"/>
      <c r="C18" s="272"/>
      <c r="D18" s="272"/>
      <c r="E18" s="1445" t="str">
        <f>'2. CAD NCCF'!E18:L18</f>
        <v>High rated GS</v>
      </c>
      <c r="F18" s="1446"/>
      <c r="G18" s="1446"/>
      <c r="H18" s="1446"/>
      <c r="I18" s="1446"/>
      <c r="J18" s="1446"/>
      <c r="K18" s="1446"/>
      <c r="L18" s="1447"/>
      <c r="M18" s="399">
        <f>SUM(M19:M22)</f>
        <v>0</v>
      </c>
      <c r="N18" s="402">
        <f t="shared" ref="N18:AC18" si="2">SUBTOTAL(9,N19:N22)</f>
        <v>0</v>
      </c>
      <c r="O18" s="406">
        <f t="shared" si="2"/>
        <v>0</v>
      </c>
      <c r="P18" s="405">
        <f t="shared" si="2"/>
        <v>0</v>
      </c>
      <c r="Q18" s="403">
        <f t="shared" si="2"/>
        <v>0</v>
      </c>
      <c r="R18" s="406">
        <f t="shared" si="2"/>
        <v>0</v>
      </c>
      <c r="S18" s="406">
        <f t="shared" si="2"/>
        <v>0</v>
      </c>
      <c r="T18" s="406">
        <f t="shared" si="2"/>
        <v>0</v>
      </c>
      <c r="U18" s="406">
        <f t="shared" si="2"/>
        <v>0</v>
      </c>
      <c r="V18" s="406">
        <f t="shared" si="2"/>
        <v>0</v>
      </c>
      <c r="W18" s="406">
        <f t="shared" si="2"/>
        <v>0</v>
      </c>
      <c r="X18" s="406">
        <f t="shared" si="2"/>
        <v>0</v>
      </c>
      <c r="Y18" s="406">
        <f t="shared" si="2"/>
        <v>0</v>
      </c>
      <c r="Z18" s="406">
        <f t="shared" si="2"/>
        <v>0</v>
      </c>
      <c r="AA18" s="406">
        <f t="shared" si="2"/>
        <v>0</v>
      </c>
      <c r="AB18" s="416">
        <f t="shared" si="2"/>
        <v>0</v>
      </c>
      <c r="AC18" s="399">
        <f t="shared" si="2"/>
        <v>0</v>
      </c>
      <c r="AD18" s="1015"/>
      <c r="AE18" s="1016"/>
      <c r="AF18" s="1016"/>
      <c r="AG18" s="528"/>
      <c r="AH18" s="521"/>
      <c r="AI18" s="521"/>
      <c r="AJ18" s="521"/>
      <c r="AK18" s="521"/>
      <c r="AL18" s="521"/>
      <c r="AM18" s="521"/>
      <c r="AN18" s="521"/>
      <c r="AO18" s="521"/>
      <c r="AP18" s="521"/>
      <c r="AQ18" s="521"/>
      <c r="AR18" s="521"/>
      <c r="AS18" s="521"/>
      <c r="AT18" s="521"/>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c r="BY18" s="521"/>
      <c r="BZ18" s="521"/>
      <c r="CA18" s="521"/>
      <c r="CB18" s="521"/>
      <c r="CC18" s="521"/>
      <c r="CD18" s="521"/>
      <c r="CE18" s="521"/>
      <c r="CF18" s="521"/>
      <c r="CG18" s="521"/>
      <c r="CH18" s="521"/>
      <c r="CI18" s="521"/>
      <c r="CJ18" s="521"/>
      <c r="CK18" s="521"/>
      <c r="CL18" s="521"/>
      <c r="CM18" s="521"/>
      <c r="CN18" s="521"/>
      <c r="CO18" s="521"/>
      <c r="CP18" s="521"/>
      <c r="CQ18" s="521"/>
    </row>
    <row r="19" spans="1:95" s="69" customFormat="1" ht="15" customHeight="1" x14ac:dyDescent="0.2">
      <c r="A19" s="11">
        <v>115</v>
      </c>
      <c r="B19" s="271"/>
      <c r="C19" s="272"/>
      <c r="D19" s="272"/>
      <c r="E19" s="273"/>
      <c r="F19" s="1475" t="str">
        <f>'2. CAD NCCF'!F19:L19</f>
        <v xml:space="preserve">Sovereigh &amp; central bank GS </v>
      </c>
      <c r="G19" s="1476"/>
      <c r="H19" s="1476"/>
      <c r="I19" s="1476"/>
      <c r="J19" s="1476"/>
      <c r="K19" s="1476"/>
      <c r="L19" s="1477"/>
      <c r="M19" s="690">
        <v>0</v>
      </c>
      <c r="N19" s="696">
        <v>0</v>
      </c>
      <c r="O19" s="692">
        <v>0</v>
      </c>
      <c r="P19" s="693">
        <v>0</v>
      </c>
      <c r="Q19" s="694">
        <v>0</v>
      </c>
      <c r="R19" s="693">
        <v>0</v>
      </c>
      <c r="S19" s="693">
        <v>0</v>
      </c>
      <c r="T19" s="693">
        <v>0</v>
      </c>
      <c r="U19" s="693">
        <v>0</v>
      </c>
      <c r="V19" s="693">
        <v>0</v>
      </c>
      <c r="W19" s="693">
        <v>0</v>
      </c>
      <c r="X19" s="693">
        <v>0</v>
      </c>
      <c r="Y19" s="693">
        <v>0</v>
      </c>
      <c r="Z19" s="693">
        <v>0</v>
      </c>
      <c r="AA19" s="693">
        <v>0</v>
      </c>
      <c r="AB19" s="695">
        <v>0</v>
      </c>
      <c r="AC19" s="690">
        <v>0</v>
      </c>
      <c r="AD19" s="1015"/>
      <c r="AE19" s="1016"/>
      <c r="AF19" s="1016"/>
      <c r="AG19" s="528"/>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c r="BY19" s="521"/>
      <c r="BZ19" s="521"/>
      <c r="CA19" s="521"/>
      <c r="CB19" s="521"/>
      <c r="CC19" s="521"/>
      <c r="CD19" s="521"/>
      <c r="CE19" s="521"/>
      <c r="CF19" s="521"/>
      <c r="CG19" s="521"/>
      <c r="CH19" s="521"/>
      <c r="CI19" s="521"/>
      <c r="CJ19" s="521"/>
      <c r="CK19" s="521"/>
      <c r="CL19" s="521"/>
      <c r="CM19" s="521"/>
      <c r="CN19" s="521"/>
      <c r="CO19" s="521"/>
      <c r="CP19" s="521"/>
      <c r="CQ19" s="521"/>
    </row>
    <row r="20" spans="1:95" s="69" customFormat="1" ht="15" customHeight="1" x14ac:dyDescent="0.2">
      <c r="A20" s="11">
        <v>116</v>
      </c>
      <c r="B20" s="271"/>
      <c r="C20" s="272"/>
      <c r="D20" s="272"/>
      <c r="E20" s="273"/>
      <c r="F20" s="1475" t="str">
        <f>'2. CAD NCCF'!F20:L20</f>
        <v>State, provincial &amp; agency GS</v>
      </c>
      <c r="G20" s="1476"/>
      <c r="H20" s="1476"/>
      <c r="I20" s="1476"/>
      <c r="J20" s="1476"/>
      <c r="K20" s="1476"/>
      <c r="L20" s="1477"/>
      <c r="M20" s="690">
        <v>0</v>
      </c>
      <c r="N20" s="696">
        <v>0</v>
      </c>
      <c r="O20" s="692">
        <v>0</v>
      </c>
      <c r="P20" s="693">
        <v>0</v>
      </c>
      <c r="Q20" s="694">
        <v>0</v>
      </c>
      <c r="R20" s="693">
        <v>0</v>
      </c>
      <c r="S20" s="693">
        <v>0</v>
      </c>
      <c r="T20" s="693">
        <v>0</v>
      </c>
      <c r="U20" s="693">
        <v>0</v>
      </c>
      <c r="V20" s="693">
        <v>0</v>
      </c>
      <c r="W20" s="693">
        <v>0</v>
      </c>
      <c r="X20" s="693">
        <v>0</v>
      </c>
      <c r="Y20" s="693">
        <v>0</v>
      </c>
      <c r="Z20" s="693">
        <v>0</v>
      </c>
      <c r="AA20" s="693">
        <v>0</v>
      </c>
      <c r="AB20" s="695"/>
      <c r="AC20" s="690">
        <v>0</v>
      </c>
      <c r="AD20" s="1015"/>
      <c r="AE20" s="1016"/>
      <c r="AF20" s="1016"/>
      <c r="AG20" s="528"/>
      <c r="AH20" s="521"/>
      <c r="AI20" s="521"/>
      <c r="AJ20" s="521"/>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c r="BY20" s="521"/>
      <c r="BZ20" s="521"/>
      <c r="CA20" s="521"/>
      <c r="CB20" s="521"/>
      <c r="CC20" s="521"/>
      <c r="CD20" s="521"/>
      <c r="CE20" s="521"/>
      <c r="CF20" s="521"/>
      <c r="CG20" s="521"/>
      <c r="CH20" s="521"/>
      <c r="CI20" s="521"/>
      <c r="CJ20" s="521"/>
      <c r="CK20" s="521"/>
      <c r="CL20" s="521"/>
      <c r="CM20" s="521"/>
      <c r="CN20" s="521"/>
      <c r="CO20" s="521"/>
      <c r="CP20" s="521"/>
      <c r="CQ20" s="521"/>
    </row>
    <row r="21" spans="1:95" s="69" customFormat="1" ht="15" customHeight="1" x14ac:dyDescent="0.2">
      <c r="A21" s="11">
        <v>117</v>
      </c>
      <c r="B21" s="271"/>
      <c r="C21" s="274"/>
      <c r="D21" s="274"/>
      <c r="E21" s="275"/>
      <c r="F21" s="1475" t="str">
        <f>'2. CAD NCCF'!F21:L21</f>
        <v>State municipal GS</v>
      </c>
      <c r="G21" s="1476"/>
      <c r="H21" s="1476"/>
      <c r="I21" s="1476"/>
      <c r="J21" s="1476"/>
      <c r="K21" s="1476"/>
      <c r="L21" s="1477"/>
      <c r="M21" s="690">
        <v>0</v>
      </c>
      <c r="N21" s="696">
        <v>0</v>
      </c>
      <c r="O21" s="692">
        <v>0</v>
      </c>
      <c r="P21" s="693">
        <v>0</v>
      </c>
      <c r="Q21" s="694">
        <v>0</v>
      </c>
      <c r="R21" s="693">
        <v>0</v>
      </c>
      <c r="S21" s="693">
        <v>0</v>
      </c>
      <c r="T21" s="693">
        <v>0</v>
      </c>
      <c r="U21" s="693">
        <v>0</v>
      </c>
      <c r="V21" s="693">
        <v>0</v>
      </c>
      <c r="W21" s="693">
        <v>0</v>
      </c>
      <c r="X21" s="693">
        <v>0</v>
      </c>
      <c r="Y21" s="693">
        <v>0</v>
      </c>
      <c r="Z21" s="693">
        <v>0</v>
      </c>
      <c r="AA21" s="693">
        <v>0</v>
      </c>
      <c r="AB21" s="695">
        <v>0</v>
      </c>
      <c r="AC21" s="690">
        <v>0</v>
      </c>
      <c r="AD21" s="1015"/>
      <c r="AE21" s="1016"/>
      <c r="AF21" s="1016"/>
      <c r="AG21" s="528"/>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c r="BY21" s="521"/>
      <c r="BZ21" s="521"/>
      <c r="CA21" s="521"/>
      <c r="CB21" s="521"/>
      <c r="CC21" s="521"/>
      <c r="CD21" s="521"/>
      <c r="CE21" s="521"/>
      <c r="CF21" s="521"/>
      <c r="CG21" s="521"/>
      <c r="CH21" s="521"/>
      <c r="CI21" s="521"/>
      <c r="CJ21" s="521"/>
      <c r="CK21" s="521"/>
      <c r="CL21" s="521"/>
      <c r="CM21" s="521"/>
      <c r="CN21" s="521"/>
      <c r="CO21" s="521"/>
      <c r="CP21" s="521"/>
      <c r="CQ21" s="521"/>
    </row>
    <row r="22" spans="1:95" s="69" customFormat="1" ht="15" customHeight="1" x14ac:dyDescent="0.2">
      <c r="A22" s="11">
        <v>118</v>
      </c>
      <c r="B22" s="271"/>
      <c r="C22" s="272"/>
      <c r="D22" s="272"/>
      <c r="E22" s="276"/>
      <c r="F22" s="1475" t="str">
        <f>'2. CAD NCCF'!F22:L22</f>
        <v>Supranational and multilateral development bank GS</v>
      </c>
      <c r="G22" s="1476"/>
      <c r="H22" s="1476"/>
      <c r="I22" s="1476"/>
      <c r="J22" s="1476"/>
      <c r="K22" s="1476"/>
      <c r="L22" s="1477"/>
      <c r="M22" s="690">
        <v>0</v>
      </c>
      <c r="N22" s="696">
        <v>0</v>
      </c>
      <c r="O22" s="692">
        <v>0</v>
      </c>
      <c r="P22" s="693">
        <v>0</v>
      </c>
      <c r="Q22" s="694">
        <v>0</v>
      </c>
      <c r="R22" s="693">
        <v>0</v>
      </c>
      <c r="S22" s="693">
        <v>0</v>
      </c>
      <c r="T22" s="693">
        <v>0</v>
      </c>
      <c r="U22" s="693">
        <v>0</v>
      </c>
      <c r="V22" s="693">
        <v>0</v>
      </c>
      <c r="W22" s="693">
        <v>0</v>
      </c>
      <c r="X22" s="693">
        <v>0</v>
      </c>
      <c r="Y22" s="693">
        <v>0</v>
      </c>
      <c r="Z22" s="693">
        <v>0</v>
      </c>
      <c r="AA22" s="693">
        <v>0</v>
      </c>
      <c r="AB22" s="695">
        <v>0</v>
      </c>
      <c r="AC22" s="690">
        <v>0</v>
      </c>
      <c r="AD22" s="1015"/>
      <c r="AE22" s="1016"/>
      <c r="AF22" s="1016"/>
      <c r="AG22" s="528"/>
      <c r="AH22" s="521"/>
      <c r="AI22" s="521"/>
      <c r="AJ22" s="521"/>
      <c r="AK22" s="521"/>
      <c r="AL22" s="521"/>
      <c r="AM22" s="521"/>
      <c r="AN22" s="521"/>
      <c r="AO22" s="521"/>
      <c r="AP22" s="521"/>
      <c r="AQ22" s="521"/>
      <c r="AR22" s="521"/>
      <c r="AS22" s="521"/>
      <c r="AT22" s="521"/>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c r="BY22" s="521"/>
      <c r="BZ22" s="521"/>
      <c r="CA22" s="521"/>
      <c r="CB22" s="521"/>
      <c r="CC22" s="521"/>
      <c r="CD22" s="521"/>
      <c r="CE22" s="521"/>
      <c r="CF22" s="521"/>
      <c r="CG22" s="521"/>
      <c r="CH22" s="521"/>
      <c r="CI22" s="521"/>
      <c r="CJ22" s="521"/>
      <c r="CK22" s="521"/>
      <c r="CL22" s="521"/>
      <c r="CM22" s="521"/>
      <c r="CN22" s="521"/>
      <c r="CO22" s="521"/>
      <c r="CP22" s="521"/>
      <c r="CQ22" s="521"/>
    </row>
    <row r="23" spans="1:95" s="69" customFormat="1" ht="15" customHeight="1" x14ac:dyDescent="0.2">
      <c r="A23" s="11">
        <v>119</v>
      </c>
      <c r="B23" s="271"/>
      <c r="C23" s="277"/>
      <c r="D23" s="277"/>
      <c r="E23" s="1445" t="str">
        <f>'2. CAD NCCF'!E23:L23</f>
        <v>Medium rated GS</v>
      </c>
      <c r="F23" s="1446"/>
      <c r="G23" s="1446"/>
      <c r="H23" s="1446"/>
      <c r="I23" s="1446"/>
      <c r="J23" s="1446"/>
      <c r="K23" s="1446"/>
      <c r="L23" s="1447"/>
      <c r="M23" s="399">
        <f>SUM(M24:M27)</f>
        <v>0</v>
      </c>
      <c r="N23" s="402">
        <f t="shared" ref="N23:AC23" si="3">SUBTOTAL(9,N24:N27)</f>
        <v>0</v>
      </c>
      <c r="O23" s="406">
        <f t="shared" si="3"/>
        <v>0</v>
      </c>
      <c r="P23" s="405">
        <f t="shared" si="3"/>
        <v>0</v>
      </c>
      <c r="Q23" s="403">
        <f t="shared" si="3"/>
        <v>0</v>
      </c>
      <c r="R23" s="406">
        <f t="shared" si="3"/>
        <v>0</v>
      </c>
      <c r="S23" s="406">
        <f t="shared" si="3"/>
        <v>0</v>
      </c>
      <c r="T23" s="406">
        <f t="shared" si="3"/>
        <v>0</v>
      </c>
      <c r="U23" s="406">
        <f t="shared" si="3"/>
        <v>0</v>
      </c>
      <c r="V23" s="406">
        <f t="shared" si="3"/>
        <v>0</v>
      </c>
      <c r="W23" s="406">
        <f t="shared" si="3"/>
        <v>0</v>
      </c>
      <c r="X23" s="406">
        <f t="shared" si="3"/>
        <v>0</v>
      </c>
      <c r="Y23" s="406">
        <f t="shared" si="3"/>
        <v>0</v>
      </c>
      <c r="Z23" s="406">
        <f t="shared" si="3"/>
        <v>0</v>
      </c>
      <c r="AA23" s="406">
        <f t="shared" si="3"/>
        <v>0</v>
      </c>
      <c r="AB23" s="416">
        <f t="shared" si="3"/>
        <v>0</v>
      </c>
      <c r="AC23" s="399">
        <f t="shared" si="3"/>
        <v>0</v>
      </c>
      <c r="AD23" s="1015"/>
      <c r="AE23" s="1016"/>
      <c r="AF23" s="1016"/>
      <c r="AG23" s="528"/>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row>
    <row r="24" spans="1:95" s="69" customFormat="1" ht="15" customHeight="1" x14ac:dyDescent="0.2">
      <c r="A24" s="11">
        <v>120</v>
      </c>
      <c r="B24" s="271"/>
      <c r="C24" s="278"/>
      <c r="D24" s="278"/>
      <c r="E24" s="278"/>
      <c r="F24" s="1475" t="str">
        <f>'2. CAD NCCF'!F24:L24</f>
        <v xml:space="preserve">Sovereigh &amp; central bank GS </v>
      </c>
      <c r="G24" s="1476"/>
      <c r="H24" s="1476"/>
      <c r="I24" s="1476"/>
      <c r="J24" s="1476"/>
      <c r="K24" s="1476"/>
      <c r="L24" s="1477"/>
      <c r="M24" s="690">
        <v>0</v>
      </c>
      <c r="N24" s="696">
        <v>0</v>
      </c>
      <c r="O24" s="692">
        <v>0</v>
      </c>
      <c r="P24" s="693">
        <v>0</v>
      </c>
      <c r="Q24" s="694">
        <v>0</v>
      </c>
      <c r="R24" s="692">
        <v>0</v>
      </c>
      <c r="S24" s="693">
        <v>0</v>
      </c>
      <c r="T24" s="692">
        <v>0</v>
      </c>
      <c r="U24" s="693">
        <v>0</v>
      </c>
      <c r="V24" s="692">
        <v>0</v>
      </c>
      <c r="W24" s="693">
        <v>0</v>
      </c>
      <c r="X24" s="692">
        <v>0</v>
      </c>
      <c r="Y24" s="693">
        <v>0</v>
      </c>
      <c r="Z24" s="692">
        <v>0</v>
      </c>
      <c r="AA24" s="693">
        <v>0</v>
      </c>
      <c r="AB24" s="698">
        <v>0</v>
      </c>
      <c r="AC24" s="690">
        <v>0</v>
      </c>
      <c r="AD24" s="1015"/>
      <c r="AE24" s="1016"/>
      <c r="AF24" s="1016"/>
      <c r="AG24" s="528"/>
      <c r="AH24" s="521"/>
      <c r="AI24" s="521"/>
      <c r="AJ24" s="521"/>
      <c r="AK24" s="521"/>
      <c r="AL24" s="521"/>
      <c r="AM24" s="521"/>
      <c r="AN24" s="521"/>
      <c r="AO24" s="521"/>
      <c r="AP24" s="521"/>
      <c r="AQ24" s="521"/>
      <c r="AR24" s="521"/>
      <c r="AS24" s="52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c r="CA24" s="521"/>
      <c r="CB24" s="521"/>
      <c r="CC24" s="521"/>
      <c r="CD24" s="521"/>
      <c r="CE24" s="521"/>
      <c r="CF24" s="521"/>
      <c r="CG24" s="521"/>
      <c r="CH24" s="521"/>
      <c r="CI24" s="521"/>
      <c r="CJ24" s="521"/>
      <c r="CK24" s="521"/>
      <c r="CL24" s="521"/>
      <c r="CM24" s="521"/>
      <c r="CN24" s="521"/>
      <c r="CO24" s="521"/>
      <c r="CP24" s="521"/>
      <c r="CQ24" s="521"/>
    </row>
    <row r="25" spans="1:95" s="69" customFormat="1" ht="15" customHeight="1" x14ac:dyDescent="0.2">
      <c r="A25" s="11">
        <v>121</v>
      </c>
      <c r="B25" s="271"/>
      <c r="C25" s="278"/>
      <c r="D25" s="278"/>
      <c r="E25" s="278"/>
      <c r="F25" s="1475" t="str">
        <f>'2. CAD NCCF'!F25:L25</f>
        <v>State, provincial &amp; agency GS</v>
      </c>
      <c r="G25" s="1476"/>
      <c r="H25" s="1476"/>
      <c r="I25" s="1476"/>
      <c r="J25" s="1476"/>
      <c r="K25" s="1476"/>
      <c r="L25" s="1477"/>
      <c r="M25" s="690">
        <v>0</v>
      </c>
      <c r="N25" s="696">
        <v>0</v>
      </c>
      <c r="O25" s="692">
        <v>0</v>
      </c>
      <c r="P25" s="693">
        <v>0</v>
      </c>
      <c r="Q25" s="694">
        <v>0</v>
      </c>
      <c r="R25" s="692">
        <v>0</v>
      </c>
      <c r="S25" s="693">
        <v>0</v>
      </c>
      <c r="T25" s="692">
        <v>0</v>
      </c>
      <c r="U25" s="693">
        <v>0</v>
      </c>
      <c r="V25" s="692">
        <v>0</v>
      </c>
      <c r="W25" s="693">
        <v>0</v>
      </c>
      <c r="X25" s="692">
        <v>0</v>
      </c>
      <c r="Y25" s="693">
        <v>0</v>
      </c>
      <c r="Z25" s="692">
        <v>0</v>
      </c>
      <c r="AA25" s="693">
        <v>0</v>
      </c>
      <c r="AB25" s="698">
        <v>0</v>
      </c>
      <c r="AC25" s="690">
        <v>0</v>
      </c>
      <c r="AD25" s="1015"/>
      <c r="AE25" s="1016"/>
      <c r="AF25" s="1016"/>
      <c r="AG25" s="528"/>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c r="BZ25" s="521"/>
      <c r="CA25" s="521"/>
      <c r="CB25" s="521"/>
      <c r="CC25" s="521"/>
      <c r="CD25" s="521"/>
      <c r="CE25" s="521"/>
      <c r="CF25" s="521"/>
      <c r="CG25" s="521"/>
      <c r="CH25" s="521"/>
      <c r="CI25" s="521"/>
      <c r="CJ25" s="521"/>
      <c r="CK25" s="521"/>
      <c r="CL25" s="521"/>
      <c r="CM25" s="521"/>
      <c r="CN25" s="521"/>
      <c r="CO25" s="521"/>
      <c r="CP25" s="521"/>
      <c r="CQ25" s="521"/>
    </row>
    <row r="26" spans="1:95" s="69" customFormat="1" ht="15" customHeight="1" x14ac:dyDescent="0.2">
      <c r="A26" s="11">
        <v>122</v>
      </c>
      <c r="B26" s="271"/>
      <c r="C26" s="279"/>
      <c r="D26" s="279"/>
      <c r="E26" s="279"/>
      <c r="F26" s="1475" t="str">
        <f>'2. CAD NCCF'!F26:L26</f>
        <v>State municipal GS</v>
      </c>
      <c r="G26" s="1476"/>
      <c r="H26" s="1476"/>
      <c r="I26" s="1476"/>
      <c r="J26" s="1476"/>
      <c r="K26" s="1476"/>
      <c r="L26" s="1477"/>
      <c r="M26" s="690">
        <v>0</v>
      </c>
      <c r="N26" s="696">
        <v>0</v>
      </c>
      <c r="O26" s="692">
        <v>0</v>
      </c>
      <c r="P26" s="693">
        <v>0</v>
      </c>
      <c r="Q26" s="694">
        <v>0</v>
      </c>
      <c r="R26" s="692">
        <v>0</v>
      </c>
      <c r="S26" s="693">
        <v>0</v>
      </c>
      <c r="T26" s="692">
        <v>0</v>
      </c>
      <c r="U26" s="693">
        <v>0</v>
      </c>
      <c r="V26" s="692">
        <v>0</v>
      </c>
      <c r="W26" s="693">
        <v>0</v>
      </c>
      <c r="X26" s="692">
        <v>0</v>
      </c>
      <c r="Y26" s="693">
        <v>0</v>
      </c>
      <c r="Z26" s="692">
        <v>0</v>
      </c>
      <c r="AA26" s="693">
        <v>0</v>
      </c>
      <c r="AB26" s="698">
        <v>0</v>
      </c>
      <c r="AC26" s="690">
        <v>0</v>
      </c>
      <c r="AD26" s="1015"/>
      <c r="AE26" s="1016"/>
      <c r="AF26" s="1016"/>
      <c r="AG26" s="528"/>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c r="CA26" s="521"/>
      <c r="CB26" s="521"/>
      <c r="CC26" s="521"/>
      <c r="CD26" s="521"/>
      <c r="CE26" s="521"/>
      <c r="CF26" s="521"/>
      <c r="CG26" s="521"/>
      <c r="CH26" s="521"/>
      <c r="CI26" s="521"/>
      <c r="CJ26" s="521"/>
      <c r="CK26" s="521"/>
      <c r="CL26" s="521"/>
      <c r="CM26" s="521"/>
      <c r="CN26" s="521"/>
      <c r="CO26" s="521"/>
      <c r="CP26" s="521"/>
      <c r="CQ26" s="521"/>
    </row>
    <row r="27" spans="1:95" s="69" customFormat="1" ht="15" customHeight="1" x14ac:dyDescent="0.2">
      <c r="A27" s="11">
        <v>123</v>
      </c>
      <c r="B27" s="271"/>
      <c r="C27" s="274"/>
      <c r="D27" s="274"/>
      <c r="E27" s="274"/>
      <c r="F27" s="1475" t="str">
        <f>'2. CAD NCCF'!F27:L27</f>
        <v>Supranational and multilateral development bank GS</v>
      </c>
      <c r="G27" s="1476"/>
      <c r="H27" s="1476"/>
      <c r="I27" s="1476"/>
      <c r="J27" s="1476"/>
      <c r="K27" s="1476"/>
      <c r="L27" s="1477"/>
      <c r="M27" s="690">
        <v>0</v>
      </c>
      <c r="N27" s="696">
        <v>0</v>
      </c>
      <c r="O27" s="692">
        <v>0</v>
      </c>
      <c r="P27" s="693">
        <v>0</v>
      </c>
      <c r="Q27" s="694">
        <v>0</v>
      </c>
      <c r="R27" s="692">
        <v>0</v>
      </c>
      <c r="S27" s="693">
        <v>0</v>
      </c>
      <c r="T27" s="692">
        <v>0</v>
      </c>
      <c r="U27" s="693">
        <v>0</v>
      </c>
      <c r="V27" s="692">
        <v>0</v>
      </c>
      <c r="W27" s="693">
        <v>0</v>
      </c>
      <c r="X27" s="692">
        <v>0</v>
      </c>
      <c r="Y27" s="693">
        <v>0</v>
      </c>
      <c r="Z27" s="692">
        <v>0</v>
      </c>
      <c r="AA27" s="693">
        <v>0</v>
      </c>
      <c r="AB27" s="698">
        <v>0</v>
      </c>
      <c r="AC27" s="690">
        <v>0</v>
      </c>
      <c r="AD27" s="1015"/>
      <c r="AE27" s="1016"/>
      <c r="AF27" s="1016"/>
      <c r="AG27" s="528"/>
      <c r="AH27" s="521"/>
      <c r="AI27" s="521"/>
      <c r="AJ27" s="521"/>
      <c r="AK27" s="521"/>
      <c r="AL27" s="521"/>
      <c r="AM27" s="521"/>
      <c r="AN27" s="521"/>
      <c r="AO27" s="521"/>
      <c r="AP27" s="521"/>
      <c r="AQ27" s="521"/>
      <c r="AR27" s="521"/>
      <c r="AS27" s="521"/>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c r="CA27" s="521"/>
      <c r="CB27" s="521"/>
      <c r="CC27" s="521"/>
      <c r="CD27" s="521"/>
      <c r="CE27" s="521"/>
      <c r="CF27" s="521"/>
      <c r="CG27" s="521"/>
      <c r="CH27" s="521"/>
      <c r="CI27" s="521"/>
      <c r="CJ27" s="521"/>
      <c r="CK27" s="521"/>
      <c r="CL27" s="521"/>
      <c r="CM27" s="521"/>
      <c r="CN27" s="521"/>
      <c r="CO27" s="521"/>
      <c r="CP27" s="521"/>
      <c r="CQ27" s="521"/>
    </row>
    <row r="28" spans="1:95" s="69" customFormat="1" ht="15" customHeight="1" x14ac:dyDescent="0.2">
      <c r="A28" s="11">
        <v>124</v>
      </c>
      <c r="B28" s="271"/>
      <c r="C28" s="279"/>
      <c r="D28" s="279"/>
      <c r="E28" s="1445" t="str">
        <f>'2. CAD NCCF'!E28:L28</f>
        <v>Low or not rated GS</v>
      </c>
      <c r="F28" s="1446"/>
      <c r="G28" s="1446"/>
      <c r="H28" s="1446"/>
      <c r="I28" s="1446"/>
      <c r="J28" s="1446"/>
      <c r="K28" s="1446"/>
      <c r="L28" s="1447"/>
      <c r="M28" s="399">
        <f>SUM(M29:M32)</f>
        <v>0</v>
      </c>
      <c r="N28" s="402">
        <f t="shared" ref="N28:AC28" si="4">SUBTOTAL(9,N29:N32)</f>
        <v>0</v>
      </c>
      <c r="O28" s="406">
        <f t="shared" si="4"/>
        <v>0</v>
      </c>
      <c r="P28" s="405">
        <f t="shared" si="4"/>
        <v>0</v>
      </c>
      <c r="Q28" s="403">
        <f t="shared" si="4"/>
        <v>0</v>
      </c>
      <c r="R28" s="406">
        <f t="shared" si="4"/>
        <v>0</v>
      </c>
      <c r="S28" s="406">
        <f t="shared" si="4"/>
        <v>0</v>
      </c>
      <c r="T28" s="406">
        <f t="shared" si="4"/>
        <v>0</v>
      </c>
      <c r="U28" s="406">
        <f t="shared" si="4"/>
        <v>0</v>
      </c>
      <c r="V28" s="406">
        <f t="shared" si="4"/>
        <v>0</v>
      </c>
      <c r="W28" s="406">
        <f t="shared" si="4"/>
        <v>0</v>
      </c>
      <c r="X28" s="406">
        <f t="shared" si="4"/>
        <v>0</v>
      </c>
      <c r="Y28" s="406">
        <f t="shared" si="4"/>
        <v>0</v>
      </c>
      <c r="Z28" s="406">
        <f t="shared" si="4"/>
        <v>0</v>
      </c>
      <c r="AA28" s="406">
        <f t="shared" si="4"/>
        <v>0</v>
      </c>
      <c r="AB28" s="416">
        <f t="shared" si="4"/>
        <v>0</v>
      </c>
      <c r="AC28" s="399">
        <f t="shared" si="4"/>
        <v>0</v>
      </c>
      <c r="AD28" s="1015"/>
      <c r="AE28" s="1016"/>
      <c r="AF28" s="1016"/>
      <c r="AG28" s="528"/>
      <c r="AH28" s="521"/>
      <c r="AI28" s="521"/>
      <c r="AJ28" s="521"/>
      <c r="AK28" s="521"/>
      <c r="AL28" s="521"/>
      <c r="AM28" s="521"/>
      <c r="AN28" s="521"/>
      <c r="AO28" s="521"/>
      <c r="AP28" s="521"/>
      <c r="AQ28" s="521"/>
      <c r="AR28" s="521"/>
      <c r="AS28" s="52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21"/>
      <c r="CA28" s="521"/>
      <c r="CB28" s="521"/>
      <c r="CC28" s="521"/>
      <c r="CD28" s="521"/>
      <c r="CE28" s="521"/>
      <c r="CF28" s="521"/>
      <c r="CG28" s="521"/>
      <c r="CH28" s="521"/>
      <c r="CI28" s="521"/>
      <c r="CJ28" s="521"/>
      <c r="CK28" s="521"/>
      <c r="CL28" s="521"/>
      <c r="CM28" s="521"/>
      <c r="CN28" s="521"/>
      <c r="CO28" s="521"/>
      <c r="CP28" s="521"/>
      <c r="CQ28" s="521"/>
    </row>
    <row r="29" spans="1:95" s="69" customFormat="1" ht="15" customHeight="1" x14ac:dyDescent="0.2">
      <c r="A29" s="11">
        <v>125</v>
      </c>
      <c r="B29" s="271"/>
      <c r="C29" s="278"/>
      <c r="D29" s="278"/>
      <c r="E29" s="278"/>
      <c r="F29" s="1475" t="str">
        <f>'2. CAD NCCF'!F29:L29</f>
        <v xml:space="preserve">Sovereigh &amp; central bank GS </v>
      </c>
      <c r="G29" s="1476"/>
      <c r="H29" s="1476"/>
      <c r="I29" s="1476"/>
      <c r="J29" s="1476"/>
      <c r="K29" s="1476"/>
      <c r="L29" s="1477"/>
      <c r="M29" s="690">
        <v>0</v>
      </c>
      <c r="N29" s="696">
        <v>0</v>
      </c>
      <c r="O29" s="692">
        <v>0</v>
      </c>
      <c r="P29" s="693">
        <v>0</v>
      </c>
      <c r="Q29" s="694">
        <v>0</v>
      </c>
      <c r="R29" s="692">
        <v>0</v>
      </c>
      <c r="S29" s="693">
        <v>0</v>
      </c>
      <c r="T29" s="692">
        <v>0</v>
      </c>
      <c r="U29" s="693">
        <v>0</v>
      </c>
      <c r="V29" s="692">
        <v>0</v>
      </c>
      <c r="W29" s="693">
        <v>0</v>
      </c>
      <c r="X29" s="692">
        <v>0</v>
      </c>
      <c r="Y29" s="693">
        <v>0</v>
      </c>
      <c r="Z29" s="692">
        <v>0</v>
      </c>
      <c r="AA29" s="693">
        <v>0</v>
      </c>
      <c r="AB29" s="698">
        <v>0</v>
      </c>
      <c r="AC29" s="690">
        <v>0</v>
      </c>
      <c r="AD29" s="1015"/>
      <c r="AE29" s="1016"/>
      <c r="AF29" s="1016"/>
      <c r="AG29" s="528"/>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21"/>
      <c r="CM29" s="521"/>
      <c r="CN29" s="521"/>
      <c r="CO29" s="521"/>
      <c r="CP29" s="521"/>
      <c r="CQ29" s="521"/>
    </row>
    <row r="30" spans="1:95" s="69" customFormat="1" ht="15" customHeight="1" x14ac:dyDescent="0.2">
      <c r="A30" s="11">
        <v>126</v>
      </c>
      <c r="B30" s="271"/>
      <c r="C30" s="280"/>
      <c r="D30" s="280"/>
      <c r="E30" s="280"/>
      <c r="F30" s="1475" t="str">
        <f>'2. CAD NCCF'!F30:L30</f>
        <v>State, provincial &amp; agency GS</v>
      </c>
      <c r="G30" s="1476"/>
      <c r="H30" s="1476"/>
      <c r="I30" s="1476"/>
      <c r="J30" s="1476"/>
      <c r="K30" s="1476"/>
      <c r="L30" s="1477"/>
      <c r="M30" s="690">
        <v>0</v>
      </c>
      <c r="N30" s="696">
        <v>0</v>
      </c>
      <c r="O30" s="692">
        <v>0</v>
      </c>
      <c r="P30" s="693">
        <v>0</v>
      </c>
      <c r="Q30" s="694">
        <v>0</v>
      </c>
      <c r="R30" s="692">
        <v>0</v>
      </c>
      <c r="S30" s="693">
        <v>0</v>
      </c>
      <c r="T30" s="692">
        <v>0</v>
      </c>
      <c r="U30" s="693">
        <v>0</v>
      </c>
      <c r="V30" s="692">
        <v>0</v>
      </c>
      <c r="W30" s="693">
        <v>0</v>
      </c>
      <c r="X30" s="692">
        <v>0</v>
      </c>
      <c r="Y30" s="693">
        <v>0</v>
      </c>
      <c r="Z30" s="692">
        <v>0</v>
      </c>
      <c r="AA30" s="693">
        <v>0</v>
      </c>
      <c r="AB30" s="698">
        <v>0</v>
      </c>
      <c r="AC30" s="690">
        <v>0</v>
      </c>
      <c r="AD30" s="1015"/>
      <c r="AE30" s="1016"/>
      <c r="AF30" s="1016"/>
      <c r="AG30" s="528"/>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21"/>
      <c r="BZ30" s="521"/>
      <c r="CA30" s="521"/>
      <c r="CB30" s="521"/>
      <c r="CC30" s="521"/>
      <c r="CD30" s="521"/>
      <c r="CE30" s="521"/>
      <c r="CF30" s="521"/>
      <c r="CG30" s="521"/>
      <c r="CH30" s="521"/>
      <c r="CI30" s="521"/>
      <c r="CJ30" s="521"/>
      <c r="CK30" s="521"/>
      <c r="CL30" s="521"/>
      <c r="CM30" s="521"/>
      <c r="CN30" s="521"/>
      <c r="CO30" s="521"/>
      <c r="CP30" s="521"/>
      <c r="CQ30" s="521"/>
    </row>
    <row r="31" spans="1:95" s="69" customFormat="1" ht="15" customHeight="1" x14ac:dyDescent="0.2">
      <c r="A31" s="11">
        <v>127</v>
      </c>
      <c r="B31" s="271"/>
      <c r="C31" s="280"/>
      <c r="D31" s="280"/>
      <c r="E31" s="280"/>
      <c r="F31" s="1475" t="str">
        <f>'2. CAD NCCF'!F31:L31</f>
        <v>State municipal GS</v>
      </c>
      <c r="G31" s="1476"/>
      <c r="H31" s="1476"/>
      <c r="I31" s="1476"/>
      <c r="J31" s="1476"/>
      <c r="K31" s="1476"/>
      <c r="L31" s="1477"/>
      <c r="M31" s="690">
        <v>0</v>
      </c>
      <c r="N31" s="696">
        <v>0</v>
      </c>
      <c r="O31" s="692">
        <v>0</v>
      </c>
      <c r="P31" s="693">
        <v>0</v>
      </c>
      <c r="Q31" s="694">
        <v>0</v>
      </c>
      <c r="R31" s="692">
        <v>0</v>
      </c>
      <c r="S31" s="693">
        <v>0</v>
      </c>
      <c r="T31" s="692">
        <v>0</v>
      </c>
      <c r="U31" s="693">
        <v>0</v>
      </c>
      <c r="V31" s="692">
        <v>0</v>
      </c>
      <c r="W31" s="693">
        <v>0</v>
      </c>
      <c r="X31" s="692">
        <v>0</v>
      </c>
      <c r="Y31" s="693">
        <v>0</v>
      </c>
      <c r="Z31" s="692">
        <v>0</v>
      </c>
      <c r="AA31" s="693">
        <v>0</v>
      </c>
      <c r="AB31" s="698">
        <v>0</v>
      </c>
      <c r="AC31" s="690">
        <v>0</v>
      </c>
      <c r="AD31" s="1015"/>
      <c r="AE31" s="1016"/>
      <c r="AF31" s="1016"/>
      <c r="AG31" s="528"/>
      <c r="AH31" s="521"/>
      <c r="AI31" s="521"/>
      <c r="AJ31" s="521"/>
      <c r="AK31" s="521"/>
      <c r="AL31" s="521"/>
      <c r="AM31" s="521"/>
      <c r="AN31" s="521"/>
      <c r="AO31" s="521"/>
      <c r="AP31" s="521"/>
      <c r="AQ31" s="521"/>
      <c r="AR31" s="521"/>
      <c r="AS31" s="521"/>
      <c r="AT31" s="521"/>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c r="BY31" s="521"/>
      <c r="BZ31" s="521"/>
      <c r="CA31" s="521"/>
      <c r="CB31" s="521"/>
      <c r="CC31" s="521"/>
      <c r="CD31" s="521"/>
      <c r="CE31" s="521"/>
      <c r="CF31" s="521"/>
      <c r="CG31" s="521"/>
      <c r="CH31" s="521"/>
      <c r="CI31" s="521"/>
      <c r="CJ31" s="521"/>
      <c r="CK31" s="521"/>
      <c r="CL31" s="521"/>
      <c r="CM31" s="521"/>
      <c r="CN31" s="521"/>
      <c r="CO31" s="521"/>
      <c r="CP31" s="521"/>
      <c r="CQ31" s="521"/>
    </row>
    <row r="32" spans="1:95" s="69" customFormat="1" ht="15" customHeight="1" x14ac:dyDescent="0.2">
      <c r="A32" s="11">
        <v>128</v>
      </c>
      <c r="B32" s="271"/>
      <c r="C32" s="281"/>
      <c r="D32" s="281"/>
      <c r="E32" s="281"/>
      <c r="F32" s="1475" t="str">
        <f>'2. CAD NCCF'!F32:L32</f>
        <v>Supranational and multilateral development bank GS</v>
      </c>
      <c r="G32" s="1476"/>
      <c r="H32" s="1476"/>
      <c r="I32" s="1476"/>
      <c r="J32" s="1476"/>
      <c r="K32" s="1476"/>
      <c r="L32" s="1477"/>
      <c r="M32" s="690">
        <v>0</v>
      </c>
      <c r="N32" s="696">
        <v>0</v>
      </c>
      <c r="O32" s="692">
        <v>0</v>
      </c>
      <c r="P32" s="693">
        <v>0</v>
      </c>
      <c r="Q32" s="694">
        <v>0</v>
      </c>
      <c r="R32" s="692">
        <v>0</v>
      </c>
      <c r="S32" s="693">
        <v>0</v>
      </c>
      <c r="T32" s="692">
        <v>0</v>
      </c>
      <c r="U32" s="693">
        <v>0</v>
      </c>
      <c r="V32" s="692">
        <v>0</v>
      </c>
      <c r="W32" s="693">
        <v>0</v>
      </c>
      <c r="X32" s="692">
        <v>0</v>
      </c>
      <c r="Y32" s="693">
        <v>0</v>
      </c>
      <c r="Z32" s="692">
        <v>0</v>
      </c>
      <c r="AA32" s="693">
        <v>0</v>
      </c>
      <c r="AB32" s="698">
        <v>0</v>
      </c>
      <c r="AC32" s="690">
        <v>0</v>
      </c>
      <c r="AD32" s="1015"/>
      <c r="AE32" s="1016"/>
      <c r="AF32" s="1016"/>
      <c r="AG32" s="528"/>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c r="BY32" s="521"/>
      <c r="BZ32" s="521"/>
      <c r="CA32" s="521"/>
      <c r="CB32" s="521"/>
      <c r="CC32" s="521"/>
      <c r="CD32" s="521"/>
      <c r="CE32" s="521"/>
      <c r="CF32" s="521"/>
      <c r="CG32" s="521"/>
      <c r="CH32" s="521"/>
      <c r="CI32" s="521"/>
      <c r="CJ32" s="521"/>
      <c r="CK32" s="521"/>
      <c r="CL32" s="521"/>
      <c r="CM32" s="521"/>
      <c r="CN32" s="521"/>
      <c r="CO32" s="521"/>
      <c r="CP32" s="521"/>
      <c r="CQ32" s="521"/>
    </row>
    <row r="33" spans="1:95" s="69" customFormat="1" ht="15" customHeight="1" x14ac:dyDescent="0.2">
      <c r="A33" s="11">
        <v>129</v>
      </c>
      <c r="B33" s="271"/>
      <c r="C33" s="281"/>
      <c r="D33" s="1472" t="str">
        <f>'2. CAD NCCF'!D33:AF33</f>
        <v>Mortgage backed securities (MBS)</v>
      </c>
      <c r="E33" s="1473"/>
      <c r="F33" s="1473"/>
      <c r="G33" s="1473"/>
      <c r="H33" s="1473"/>
      <c r="I33" s="1473"/>
      <c r="J33" s="1473"/>
      <c r="K33" s="1473"/>
      <c r="L33" s="1473"/>
      <c r="M33" s="1473"/>
      <c r="N33" s="1473"/>
      <c r="O33" s="1473"/>
      <c r="P33" s="1473"/>
      <c r="Q33" s="1473"/>
      <c r="R33" s="1473"/>
      <c r="S33" s="1473"/>
      <c r="T33" s="1473"/>
      <c r="U33" s="1473"/>
      <c r="V33" s="1473"/>
      <c r="W33" s="1473"/>
      <c r="X33" s="1473"/>
      <c r="Y33" s="1473"/>
      <c r="Z33" s="1473"/>
      <c r="AA33" s="1473"/>
      <c r="AB33" s="1473"/>
      <c r="AC33" s="1473"/>
      <c r="AD33" s="1473"/>
      <c r="AE33" s="1473"/>
      <c r="AF33" s="1473"/>
      <c r="AG33" s="528"/>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21"/>
      <c r="BZ33" s="521"/>
      <c r="CA33" s="521"/>
      <c r="CB33" s="521"/>
      <c r="CC33" s="521"/>
      <c r="CD33" s="521"/>
      <c r="CE33" s="521"/>
      <c r="CF33" s="521"/>
      <c r="CG33" s="521"/>
      <c r="CH33" s="521"/>
      <c r="CI33" s="521"/>
      <c r="CJ33" s="521"/>
      <c r="CK33" s="521"/>
      <c r="CL33" s="521"/>
      <c r="CM33" s="521"/>
      <c r="CN33" s="521"/>
      <c r="CO33" s="521"/>
      <c r="CP33" s="521"/>
      <c r="CQ33" s="521"/>
    </row>
    <row r="34" spans="1:95" s="69" customFormat="1" ht="15" customHeight="1" x14ac:dyDescent="0.2">
      <c r="A34" s="11">
        <v>130</v>
      </c>
      <c r="B34" s="271"/>
      <c r="C34" s="281"/>
      <c r="D34" s="281"/>
      <c r="E34" s="1515" t="str">
        <f>'2. CAD NCCF'!E34:L34</f>
        <v>Agency MBS</v>
      </c>
      <c r="F34" s="1516"/>
      <c r="G34" s="1516"/>
      <c r="H34" s="1516"/>
      <c r="I34" s="1516"/>
      <c r="J34" s="1516"/>
      <c r="K34" s="1516"/>
      <c r="L34" s="1517"/>
      <c r="M34" s="399">
        <f>SUM(M35:M37)</f>
        <v>0</v>
      </c>
      <c r="N34" s="402">
        <f t="shared" ref="N34:AC34" si="5">SUBTOTAL(9,N35:N37)</f>
        <v>0</v>
      </c>
      <c r="O34" s="406">
        <f t="shared" si="5"/>
        <v>0</v>
      </c>
      <c r="P34" s="405">
        <f t="shared" si="5"/>
        <v>0</v>
      </c>
      <c r="Q34" s="403">
        <f t="shared" si="5"/>
        <v>0</v>
      </c>
      <c r="R34" s="406">
        <f t="shared" si="5"/>
        <v>0</v>
      </c>
      <c r="S34" s="406">
        <f t="shared" si="5"/>
        <v>0</v>
      </c>
      <c r="T34" s="406">
        <f t="shared" si="5"/>
        <v>0</v>
      </c>
      <c r="U34" s="406">
        <f t="shared" si="5"/>
        <v>0</v>
      </c>
      <c r="V34" s="406">
        <f t="shared" si="5"/>
        <v>0</v>
      </c>
      <c r="W34" s="406">
        <f t="shared" si="5"/>
        <v>0</v>
      </c>
      <c r="X34" s="406">
        <f t="shared" si="5"/>
        <v>0</v>
      </c>
      <c r="Y34" s="406">
        <f t="shared" si="5"/>
        <v>0</v>
      </c>
      <c r="Z34" s="406">
        <f t="shared" si="5"/>
        <v>0</v>
      </c>
      <c r="AA34" s="406">
        <f t="shared" si="5"/>
        <v>0</v>
      </c>
      <c r="AB34" s="416">
        <f t="shared" si="5"/>
        <v>0</v>
      </c>
      <c r="AC34" s="399">
        <f t="shared" si="5"/>
        <v>0</v>
      </c>
      <c r="AD34" s="1015"/>
      <c r="AE34" s="1016"/>
      <c r="AF34" s="1016"/>
      <c r="AG34" s="528"/>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c r="BY34" s="521"/>
      <c r="BZ34" s="521"/>
      <c r="CA34" s="521"/>
      <c r="CB34" s="521"/>
      <c r="CC34" s="521"/>
      <c r="CD34" s="521"/>
      <c r="CE34" s="521"/>
      <c r="CF34" s="521"/>
      <c r="CG34" s="521"/>
      <c r="CH34" s="521"/>
      <c r="CI34" s="521"/>
      <c r="CJ34" s="521"/>
      <c r="CK34" s="521"/>
      <c r="CL34" s="521"/>
      <c r="CM34" s="521"/>
      <c r="CN34" s="521"/>
      <c r="CO34" s="521"/>
      <c r="CP34" s="521"/>
      <c r="CQ34" s="521"/>
    </row>
    <row r="35" spans="1:95" s="69" customFormat="1" ht="15" customHeight="1" x14ac:dyDescent="0.2">
      <c r="A35" s="11">
        <v>131</v>
      </c>
      <c r="B35" s="271"/>
      <c r="C35" s="281"/>
      <c r="D35" s="281"/>
      <c r="E35" s="282"/>
      <c r="F35" s="1475" t="str">
        <f>'2. CAD NCCF'!F35:L35</f>
        <v>Agency MBS, high rated</v>
      </c>
      <c r="G35" s="1476"/>
      <c r="H35" s="1476"/>
      <c r="I35" s="1476"/>
      <c r="J35" s="1476"/>
      <c r="K35" s="1476"/>
      <c r="L35" s="1477"/>
      <c r="M35" s="690">
        <v>0</v>
      </c>
      <c r="N35" s="696">
        <v>0</v>
      </c>
      <c r="O35" s="692">
        <v>0</v>
      </c>
      <c r="P35" s="693">
        <v>0</v>
      </c>
      <c r="Q35" s="694">
        <v>0</v>
      </c>
      <c r="R35" s="692">
        <v>0</v>
      </c>
      <c r="S35" s="693">
        <v>0</v>
      </c>
      <c r="T35" s="692">
        <v>0</v>
      </c>
      <c r="U35" s="693">
        <v>0</v>
      </c>
      <c r="V35" s="692">
        <v>0</v>
      </c>
      <c r="W35" s="693">
        <v>0</v>
      </c>
      <c r="X35" s="692">
        <v>0</v>
      </c>
      <c r="Y35" s="693">
        <v>0</v>
      </c>
      <c r="Z35" s="692">
        <v>0</v>
      </c>
      <c r="AA35" s="693">
        <v>0</v>
      </c>
      <c r="AB35" s="698">
        <v>0</v>
      </c>
      <c r="AC35" s="690">
        <v>0</v>
      </c>
      <c r="AD35" s="1015"/>
      <c r="AE35" s="1016"/>
      <c r="AF35" s="1016"/>
      <c r="AG35" s="528"/>
      <c r="AH35" s="521"/>
      <c r="AI35" s="521"/>
      <c r="AJ35" s="521"/>
      <c r="AK35" s="521"/>
      <c r="AL35" s="521"/>
      <c r="AM35" s="521"/>
      <c r="AN35" s="521"/>
      <c r="AO35" s="521"/>
      <c r="AP35" s="521"/>
      <c r="AQ35" s="521"/>
      <c r="AR35" s="521"/>
      <c r="AS35" s="521"/>
      <c r="AT35" s="521"/>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c r="BY35" s="521"/>
      <c r="BZ35" s="521"/>
      <c r="CA35" s="521"/>
      <c r="CB35" s="521"/>
      <c r="CC35" s="521"/>
      <c r="CD35" s="521"/>
      <c r="CE35" s="521"/>
      <c r="CF35" s="521"/>
      <c r="CG35" s="521"/>
      <c r="CH35" s="521"/>
      <c r="CI35" s="521"/>
      <c r="CJ35" s="521"/>
      <c r="CK35" s="521"/>
      <c r="CL35" s="521"/>
      <c r="CM35" s="521"/>
      <c r="CN35" s="521"/>
      <c r="CO35" s="521"/>
      <c r="CP35" s="521"/>
      <c r="CQ35" s="521"/>
    </row>
    <row r="36" spans="1:95" s="69" customFormat="1" ht="15" customHeight="1" x14ac:dyDescent="0.2">
      <c r="A36" s="11">
        <v>132</v>
      </c>
      <c r="B36" s="271"/>
      <c r="C36" s="281"/>
      <c r="D36" s="281"/>
      <c r="E36" s="282"/>
      <c r="F36" s="1475" t="str">
        <f>'2. CAD NCCF'!F36:L36</f>
        <v>Agency MBS, medium rated</v>
      </c>
      <c r="G36" s="1476"/>
      <c r="H36" s="1476"/>
      <c r="I36" s="1476"/>
      <c r="J36" s="1476"/>
      <c r="K36" s="1476"/>
      <c r="L36" s="1477"/>
      <c r="M36" s="690">
        <v>0</v>
      </c>
      <c r="N36" s="696">
        <v>0</v>
      </c>
      <c r="O36" s="692">
        <v>0</v>
      </c>
      <c r="P36" s="693">
        <v>0</v>
      </c>
      <c r="Q36" s="694">
        <v>0</v>
      </c>
      <c r="R36" s="692">
        <v>0</v>
      </c>
      <c r="S36" s="693">
        <v>0</v>
      </c>
      <c r="T36" s="692">
        <v>0</v>
      </c>
      <c r="U36" s="693">
        <v>0</v>
      </c>
      <c r="V36" s="692">
        <v>0</v>
      </c>
      <c r="W36" s="693">
        <v>0</v>
      </c>
      <c r="X36" s="692">
        <v>0</v>
      </c>
      <c r="Y36" s="693">
        <v>0</v>
      </c>
      <c r="Z36" s="692">
        <v>0</v>
      </c>
      <c r="AA36" s="693">
        <v>0</v>
      </c>
      <c r="AB36" s="698">
        <v>0</v>
      </c>
      <c r="AC36" s="690">
        <v>0</v>
      </c>
      <c r="AD36" s="1015"/>
      <c r="AE36" s="1016"/>
      <c r="AF36" s="1016"/>
      <c r="AG36" s="528"/>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1"/>
      <c r="BW36" s="521"/>
      <c r="BX36" s="521"/>
      <c r="BY36" s="521"/>
      <c r="BZ36" s="521"/>
      <c r="CA36" s="521"/>
      <c r="CB36" s="521"/>
      <c r="CC36" s="521"/>
      <c r="CD36" s="521"/>
      <c r="CE36" s="521"/>
      <c r="CF36" s="521"/>
      <c r="CG36" s="521"/>
      <c r="CH36" s="521"/>
      <c r="CI36" s="521"/>
      <c r="CJ36" s="521"/>
      <c r="CK36" s="521"/>
      <c r="CL36" s="521"/>
      <c r="CM36" s="521"/>
      <c r="CN36" s="521"/>
      <c r="CO36" s="521"/>
      <c r="CP36" s="521"/>
      <c r="CQ36" s="521"/>
    </row>
    <row r="37" spans="1:95" s="69" customFormat="1" ht="15" customHeight="1" x14ac:dyDescent="0.2">
      <c r="A37" s="11">
        <v>133</v>
      </c>
      <c r="B37" s="271"/>
      <c r="C37" s="281"/>
      <c r="D37" s="281"/>
      <c r="E37" s="282"/>
      <c r="F37" s="1475" t="str">
        <f>'2. CAD NCCF'!F37:L37</f>
        <v>Agency MBS, low or not rated</v>
      </c>
      <c r="G37" s="1476"/>
      <c r="H37" s="1476"/>
      <c r="I37" s="1476"/>
      <c r="J37" s="1476"/>
      <c r="K37" s="1476"/>
      <c r="L37" s="1477"/>
      <c r="M37" s="690">
        <v>0</v>
      </c>
      <c r="N37" s="696">
        <v>0</v>
      </c>
      <c r="O37" s="692">
        <v>0</v>
      </c>
      <c r="P37" s="693">
        <v>0</v>
      </c>
      <c r="Q37" s="694">
        <v>0</v>
      </c>
      <c r="R37" s="692">
        <v>0</v>
      </c>
      <c r="S37" s="693">
        <v>0</v>
      </c>
      <c r="T37" s="692">
        <v>0</v>
      </c>
      <c r="U37" s="693">
        <v>0</v>
      </c>
      <c r="V37" s="692">
        <v>0</v>
      </c>
      <c r="W37" s="693">
        <v>0</v>
      </c>
      <c r="X37" s="692">
        <v>0</v>
      </c>
      <c r="Y37" s="693">
        <v>0</v>
      </c>
      <c r="Z37" s="692">
        <v>0</v>
      </c>
      <c r="AA37" s="693">
        <v>0</v>
      </c>
      <c r="AB37" s="698">
        <v>0</v>
      </c>
      <c r="AC37" s="690">
        <v>0</v>
      </c>
      <c r="AD37" s="1015"/>
      <c r="AE37" s="1016"/>
      <c r="AF37" s="1016"/>
      <c r="AG37" s="528"/>
      <c r="AH37" s="521"/>
      <c r="AI37" s="521"/>
      <c r="AJ37" s="52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c r="BY37" s="521"/>
      <c r="BZ37" s="521"/>
      <c r="CA37" s="521"/>
      <c r="CB37" s="521"/>
      <c r="CC37" s="521"/>
      <c r="CD37" s="521"/>
      <c r="CE37" s="521"/>
      <c r="CF37" s="521"/>
      <c r="CG37" s="521"/>
      <c r="CH37" s="521"/>
      <c r="CI37" s="521"/>
      <c r="CJ37" s="521"/>
      <c r="CK37" s="521"/>
      <c r="CL37" s="521"/>
      <c r="CM37" s="521"/>
      <c r="CN37" s="521"/>
      <c r="CO37" s="521"/>
      <c r="CP37" s="521"/>
      <c r="CQ37" s="521"/>
    </row>
    <row r="38" spans="1:95" s="69" customFormat="1" ht="15" customHeight="1" x14ac:dyDescent="0.2">
      <c r="A38" s="11">
        <v>134</v>
      </c>
      <c r="B38" s="271"/>
      <c r="C38" s="281"/>
      <c r="D38" s="281"/>
      <c r="E38" s="1445" t="str">
        <f>'2. CAD NCCF'!E38:L38</f>
        <v>Non-agency commercial MBS (CMBS)</v>
      </c>
      <c r="F38" s="1446"/>
      <c r="G38" s="1446"/>
      <c r="H38" s="1446"/>
      <c r="I38" s="1446"/>
      <c r="J38" s="1446"/>
      <c r="K38" s="1446"/>
      <c r="L38" s="1447"/>
      <c r="M38" s="399">
        <f>SUM(M39:M41)</f>
        <v>0</v>
      </c>
      <c r="N38" s="402">
        <f t="shared" ref="N38:AC38" si="6">SUBTOTAL(9,N39:N41)</f>
        <v>0</v>
      </c>
      <c r="O38" s="406">
        <f t="shared" si="6"/>
        <v>0</v>
      </c>
      <c r="P38" s="405">
        <f t="shared" si="6"/>
        <v>0</v>
      </c>
      <c r="Q38" s="403">
        <f t="shared" si="6"/>
        <v>0</v>
      </c>
      <c r="R38" s="406">
        <f t="shared" si="6"/>
        <v>0</v>
      </c>
      <c r="S38" s="406">
        <f t="shared" si="6"/>
        <v>0</v>
      </c>
      <c r="T38" s="406">
        <f t="shared" si="6"/>
        <v>0</v>
      </c>
      <c r="U38" s="406">
        <f t="shared" si="6"/>
        <v>0</v>
      </c>
      <c r="V38" s="406">
        <f t="shared" si="6"/>
        <v>0</v>
      </c>
      <c r="W38" s="406">
        <f t="shared" si="6"/>
        <v>0</v>
      </c>
      <c r="X38" s="406">
        <f t="shared" si="6"/>
        <v>0</v>
      </c>
      <c r="Y38" s="406">
        <f t="shared" si="6"/>
        <v>0</v>
      </c>
      <c r="Z38" s="406">
        <f t="shared" si="6"/>
        <v>0</v>
      </c>
      <c r="AA38" s="406">
        <f t="shared" si="6"/>
        <v>0</v>
      </c>
      <c r="AB38" s="416">
        <f t="shared" si="6"/>
        <v>0</v>
      </c>
      <c r="AC38" s="399">
        <f t="shared" si="6"/>
        <v>0</v>
      </c>
      <c r="AD38" s="1015"/>
      <c r="AE38" s="1016"/>
      <c r="AF38" s="1016"/>
      <c r="AG38" s="528"/>
      <c r="AH38" s="521"/>
      <c r="AI38" s="521"/>
      <c r="AJ38" s="521"/>
      <c r="AK38" s="521"/>
      <c r="AL38" s="521"/>
      <c r="AM38" s="521"/>
      <c r="AN38" s="521"/>
      <c r="AO38" s="521"/>
      <c r="AP38" s="521"/>
      <c r="AQ38" s="521"/>
      <c r="AR38" s="521"/>
      <c r="AS38" s="521"/>
      <c r="AT38" s="521"/>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c r="BY38" s="521"/>
      <c r="BZ38" s="521"/>
      <c r="CA38" s="521"/>
      <c r="CB38" s="521"/>
      <c r="CC38" s="521"/>
      <c r="CD38" s="521"/>
      <c r="CE38" s="521"/>
      <c r="CF38" s="521"/>
      <c r="CG38" s="521"/>
      <c r="CH38" s="521"/>
      <c r="CI38" s="521"/>
      <c r="CJ38" s="521"/>
      <c r="CK38" s="521"/>
      <c r="CL38" s="521"/>
      <c r="CM38" s="521"/>
      <c r="CN38" s="521"/>
      <c r="CO38" s="521"/>
      <c r="CP38" s="521"/>
      <c r="CQ38" s="521"/>
    </row>
    <row r="39" spans="1:95" s="69" customFormat="1" ht="15" customHeight="1" x14ac:dyDescent="0.2">
      <c r="A39" s="11">
        <v>135</v>
      </c>
      <c r="B39" s="271"/>
      <c r="C39" s="281"/>
      <c r="D39" s="281"/>
      <c r="E39" s="282"/>
      <c r="F39" s="1475" t="str">
        <f>'2. CAD NCCF'!F39:L39</f>
        <v>Non-agency CMBS, high rated</v>
      </c>
      <c r="G39" s="1476"/>
      <c r="H39" s="1476"/>
      <c r="I39" s="1476"/>
      <c r="J39" s="1476"/>
      <c r="K39" s="1476"/>
      <c r="L39" s="1477"/>
      <c r="M39" s="690">
        <v>0</v>
      </c>
      <c r="N39" s="696">
        <v>0</v>
      </c>
      <c r="O39" s="692">
        <v>0</v>
      </c>
      <c r="P39" s="693">
        <v>0</v>
      </c>
      <c r="Q39" s="694">
        <v>0</v>
      </c>
      <c r="R39" s="692">
        <v>0</v>
      </c>
      <c r="S39" s="693">
        <v>0</v>
      </c>
      <c r="T39" s="692">
        <v>0</v>
      </c>
      <c r="U39" s="693">
        <v>0</v>
      </c>
      <c r="V39" s="692">
        <v>0</v>
      </c>
      <c r="W39" s="693">
        <v>0</v>
      </c>
      <c r="X39" s="692">
        <v>0</v>
      </c>
      <c r="Y39" s="693">
        <v>0</v>
      </c>
      <c r="Z39" s="692">
        <v>0</v>
      </c>
      <c r="AA39" s="693">
        <v>0</v>
      </c>
      <c r="AB39" s="698">
        <v>0</v>
      </c>
      <c r="AC39" s="690">
        <v>0</v>
      </c>
      <c r="AD39" s="1015"/>
      <c r="AE39" s="1016"/>
      <c r="AF39" s="1016"/>
      <c r="AG39" s="528"/>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1"/>
      <c r="BX39" s="521"/>
      <c r="BY39" s="521"/>
      <c r="BZ39" s="521"/>
      <c r="CA39" s="521"/>
      <c r="CB39" s="521"/>
      <c r="CC39" s="521"/>
      <c r="CD39" s="521"/>
      <c r="CE39" s="521"/>
      <c r="CF39" s="521"/>
      <c r="CG39" s="521"/>
      <c r="CH39" s="521"/>
      <c r="CI39" s="521"/>
      <c r="CJ39" s="521"/>
      <c r="CK39" s="521"/>
      <c r="CL39" s="521"/>
      <c r="CM39" s="521"/>
      <c r="CN39" s="521"/>
      <c r="CO39" s="521"/>
      <c r="CP39" s="521"/>
      <c r="CQ39" s="521"/>
    </row>
    <row r="40" spans="1:95" s="69" customFormat="1" ht="15" customHeight="1" x14ac:dyDescent="0.2">
      <c r="A40" s="11">
        <v>136</v>
      </c>
      <c r="B40" s="271"/>
      <c r="C40" s="281"/>
      <c r="D40" s="281"/>
      <c r="E40" s="282"/>
      <c r="F40" s="1475" t="str">
        <f>'2. CAD NCCF'!F40:L40</f>
        <v>Non-agency CMBS, medium rated</v>
      </c>
      <c r="G40" s="1476"/>
      <c r="H40" s="1476"/>
      <c r="I40" s="1476"/>
      <c r="J40" s="1476"/>
      <c r="K40" s="1476"/>
      <c r="L40" s="1477"/>
      <c r="M40" s="690">
        <v>0</v>
      </c>
      <c r="N40" s="696">
        <v>0</v>
      </c>
      <c r="O40" s="692">
        <v>0</v>
      </c>
      <c r="P40" s="693">
        <v>0</v>
      </c>
      <c r="Q40" s="694">
        <v>0</v>
      </c>
      <c r="R40" s="692">
        <v>0</v>
      </c>
      <c r="S40" s="693">
        <v>0</v>
      </c>
      <c r="T40" s="692">
        <v>0</v>
      </c>
      <c r="U40" s="693">
        <v>0</v>
      </c>
      <c r="V40" s="692">
        <v>0</v>
      </c>
      <c r="W40" s="693">
        <v>0</v>
      </c>
      <c r="X40" s="692">
        <v>0</v>
      </c>
      <c r="Y40" s="693">
        <v>0</v>
      </c>
      <c r="Z40" s="692">
        <v>0</v>
      </c>
      <c r="AA40" s="693">
        <v>0</v>
      </c>
      <c r="AB40" s="698">
        <v>0</v>
      </c>
      <c r="AC40" s="690">
        <v>0</v>
      </c>
      <c r="AD40" s="1015"/>
      <c r="AE40" s="1016"/>
      <c r="AF40" s="1016"/>
      <c r="AG40" s="528"/>
      <c r="AH40" s="521"/>
      <c r="AI40" s="521"/>
      <c r="AJ40" s="521"/>
      <c r="AK40" s="521"/>
      <c r="AL40" s="521"/>
      <c r="AM40" s="521"/>
      <c r="AN40" s="521"/>
      <c r="AO40" s="521"/>
      <c r="AP40" s="521"/>
      <c r="AQ40" s="521"/>
      <c r="AR40" s="521"/>
      <c r="AS40" s="521"/>
      <c r="AT40" s="521"/>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c r="BY40" s="521"/>
      <c r="BZ40" s="521"/>
      <c r="CA40" s="521"/>
      <c r="CB40" s="521"/>
      <c r="CC40" s="521"/>
      <c r="CD40" s="521"/>
      <c r="CE40" s="521"/>
      <c r="CF40" s="521"/>
      <c r="CG40" s="521"/>
      <c r="CH40" s="521"/>
      <c r="CI40" s="521"/>
      <c r="CJ40" s="521"/>
      <c r="CK40" s="521"/>
      <c r="CL40" s="521"/>
      <c r="CM40" s="521"/>
      <c r="CN40" s="521"/>
      <c r="CO40" s="521"/>
      <c r="CP40" s="521"/>
      <c r="CQ40" s="521"/>
    </row>
    <row r="41" spans="1:95" s="69" customFormat="1" ht="15" customHeight="1" x14ac:dyDescent="0.2">
      <c r="A41" s="11">
        <v>137</v>
      </c>
      <c r="B41" s="271"/>
      <c r="C41" s="281"/>
      <c r="D41" s="281"/>
      <c r="E41" s="282"/>
      <c r="F41" s="1475" t="str">
        <f>'2. CAD NCCF'!F41:L41</f>
        <v>Non-agency CMBS, low or not rated</v>
      </c>
      <c r="G41" s="1476"/>
      <c r="H41" s="1476"/>
      <c r="I41" s="1476"/>
      <c r="J41" s="1476"/>
      <c r="K41" s="1476"/>
      <c r="L41" s="1477"/>
      <c r="M41" s="690">
        <v>0</v>
      </c>
      <c r="N41" s="696">
        <v>0</v>
      </c>
      <c r="O41" s="692">
        <v>0</v>
      </c>
      <c r="P41" s="693">
        <v>0</v>
      </c>
      <c r="Q41" s="694">
        <v>0</v>
      </c>
      <c r="R41" s="692">
        <v>0</v>
      </c>
      <c r="S41" s="693">
        <v>0</v>
      </c>
      <c r="T41" s="692">
        <v>0</v>
      </c>
      <c r="U41" s="693">
        <v>0</v>
      </c>
      <c r="V41" s="692">
        <v>0</v>
      </c>
      <c r="W41" s="693">
        <v>0</v>
      </c>
      <c r="X41" s="692">
        <v>0</v>
      </c>
      <c r="Y41" s="693">
        <v>0</v>
      </c>
      <c r="Z41" s="692">
        <v>0</v>
      </c>
      <c r="AA41" s="693">
        <v>0</v>
      </c>
      <c r="AB41" s="698">
        <v>0</v>
      </c>
      <c r="AC41" s="690">
        <v>0</v>
      </c>
      <c r="AD41" s="1015"/>
      <c r="AE41" s="1016"/>
      <c r="AF41" s="1016"/>
      <c r="AG41" s="528"/>
      <c r="AH41" s="521"/>
      <c r="AI41" s="521"/>
      <c r="AJ41" s="52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c r="BY41" s="521"/>
      <c r="BZ41" s="521"/>
      <c r="CA41" s="521"/>
      <c r="CB41" s="521"/>
      <c r="CC41" s="521"/>
      <c r="CD41" s="521"/>
      <c r="CE41" s="521"/>
      <c r="CF41" s="521"/>
      <c r="CG41" s="521"/>
      <c r="CH41" s="521"/>
      <c r="CI41" s="521"/>
      <c r="CJ41" s="521"/>
      <c r="CK41" s="521"/>
      <c r="CL41" s="521"/>
      <c r="CM41" s="521"/>
      <c r="CN41" s="521"/>
      <c r="CO41" s="521"/>
      <c r="CP41" s="521"/>
      <c r="CQ41" s="521"/>
    </row>
    <row r="42" spans="1:95" s="69" customFormat="1" ht="15" customHeight="1" x14ac:dyDescent="0.2">
      <c r="A42" s="11">
        <v>138</v>
      </c>
      <c r="B42" s="271"/>
      <c r="C42" s="281"/>
      <c r="D42" s="281"/>
      <c r="E42" s="1445" t="str">
        <f>'2. CAD NCCF'!E42:L42</f>
        <v>Non-agency residential MBS (RMBS)</v>
      </c>
      <c r="F42" s="1446"/>
      <c r="G42" s="1446"/>
      <c r="H42" s="1446"/>
      <c r="I42" s="1446"/>
      <c r="J42" s="1446"/>
      <c r="K42" s="1446"/>
      <c r="L42" s="1447"/>
      <c r="M42" s="399">
        <f>SUM(M43:M45)</f>
        <v>0</v>
      </c>
      <c r="N42" s="402">
        <f t="shared" ref="N42:AC42" si="7">SUBTOTAL(9,N43:N45)</f>
        <v>0</v>
      </c>
      <c r="O42" s="406">
        <f t="shared" si="7"/>
        <v>0</v>
      </c>
      <c r="P42" s="405">
        <f t="shared" si="7"/>
        <v>0</v>
      </c>
      <c r="Q42" s="403">
        <f t="shared" si="7"/>
        <v>0</v>
      </c>
      <c r="R42" s="406">
        <f t="shared" si="7"/>
        <v>0</v>
      </c>
      <c r="S42" s="406">
        <f t="shared" si="7"/>
        <v>0</v>
      </c>
      <c r="T42" s="406">
        <f t="shared" si="7"/>
        <v>0</v>
      </c>
      <c r="U42" s="406">
        <f t="shared" si="7"/>
        <v>0</v>
      </c>
      <c r="V42" s="406">
        <f t="shared" si="7"/>
        <v>0</v>
      </c>
      <c r="W42" s="406">
        <f t="shared" si="7"/>
        <v>0</v>
      </c>
      <c r="X42" s="406">
        <f t="shared" si="7"/>
        <v>0</v>
      </c>
      <c r="Y42" s="406">
        <f t="shared" si="7"/>
        <v>0</v>
      </c>
      <c r="Z42" s="406">
        <f t="shared" si="7"/>
        <v>0</v>
      </c>
      <c r="AA42" s="406">
        <f t="shared" si="7"/>
        <v>0</v>
      </c>
      <c r="AB42" s="416">
        <f t="shared" si="7"/>
        <v>0</v>
      </c>
      <c r="AC42" s="399">
        <f t="shared" si="7"/>
        <v>0</v>
      </c>
      <c r="AD42" s="1015"/>
      <c r="AE42" s="1016"/>
      <c r="AF42" s="1016"/>
      <c r="AG42" s="528"/>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c r="BZ42" s="521"/>
      <c r="CA42" s="521"/>
      <c r="CB42" s="521"/>
      <c r="CC42" s="521"/>
      <c r="CD42" s="521"/>
      <c r="CE42" s="521"/>
      <c r="CF42" s="521"/>
      <c r="CG42" s="521"/>
      <c r="CH42" s="521"/>
      <c r="CI42" s="521"/>
      <c r="CJ42" s="521"/>
      <c r="CK42" s="521"/>
      <c r="CL42" s="521"/>
      <c r="CM42" s="521"/>
      <c r="CN42" s="521"/>
      <c r="CO42" s="521"/>
      <c r="CP42" s="521"/>
      <c r="CQ42" s="521"/>
    </row>
    <row r="43" spans="1:95" s="69" customFormat="1" ht="15" customHeight="1" x14ac:dyDescent="0.2">
      <c r="A43" s="11">
        <v>139</v>
      </c>
      <c r="B43" s="271"/>
      <c r="C43" s="281"/>
      <c r="D43" s="281"/>
      <c r="E43" s="282"/>
      <c r="F43" s="1475" t="str">
        <f>'2. CAD NCCF'!F43:L43</f>
        <v>Non-agency RMBS, high rated</v>
      </c>
      <c r="G43" s="1476"/>
      <c r="H43" s="1476"/>
      <c r="I43" s="1476"/>
      <c r="J43" s="1476"/>
      <c r="K43" s="1476"/>
      <c r="L43" s="1477"/>
      <c r="M43" s="690">
        <v>0</v>
      </c>
      <c r="N43" s="696">
        <v>0</v>
      </c>
      <c r="O43" s="692">
        <v>0</v>
      </c>
      <c r="P43" s="693">
        <v>0</v>
      </c>
      <c r="Q43" s="694">
        <v>0</v>
      </c>
      <c r="R43" s="692">
        <v>0</v>
      </c>
      <c r="S43" s="693">
        <v>0</v>
      </c>
      <c r="T43" s="692">
        <v>0</v>
      </c>
      <c r="U43" s="693">
        <v>0</v>
      </c>
      <c r="V43" s="692">
        <v>0</v>
      </c>
      <c r="W43" s="693">
        <v>0</v>
      </c>
      <c r="X43" s="692">
        <v>0</v>
      </c>
      <c r="Y43" s="693">
        <v>0</v>
      </c>
      <c r="Z43" s="692">
        <v>0</v>
      </c>
      <c r="AA43" s="693">
        <v>0</v>
      </c>
      <c r="AB43" s="698">
        <v>0</v>
      </c>
      <c r="AC43" s="690">
        <v>0</v>
      </c>
      <c r="AD43" s="1015"/>
      <c r="AE43" s="1016"/>
      <c r="AF43" s="1016"/>
      <c r="AG43" s="528"/>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c r="CC43" s="521"/>
      <c r="CD43" s="521"/>
      <c r="CE43" s="521"/>
      <c r="CF43" s="521"/>
      <c r="CG43" s="521"/>
      <c r="CH43" s="521"/>
      <c r="CI43" s="521"/>
      <c r="CJ43" s="521"/>
      <c r="CK43" s="521"/>
      <c r="CL43" s="521"/>
      <c r="CM43" s="521"/>
      <c r="CN43" s="521"/>
      <c r="CO43" s="521"/>
      <c r="CP43" s="521"/>
      <c r="CQ43" s="521"/>
    </row>
    <row r="44" spans="1:95" s="69" customFormat="1" ht="15" customHeight="1" x14ac:dyDescent="0.2">
      <c r="A44" s="11">
        <v>140</v>
      </c>
      <c r="B44" s="271"/>
      <c r="C44" s="281"/>
      <c r="D44" s="281"/>
      <c r="E44" s="282"/>
      <c r="F44" s="1475" t="str">
        <f>'2. CAD NCCF'!F44:L44</f>
        <v>Non-agency RMBS, medium rated</v>
      </c>
      <c r="G44" s="1476"/>
      <c r="H44" s="1476"/>
      <c r="I44" s="1476"/>
      <c r="J44" s="1476"/>
      <c r="K44" s="1476"/>
      <c r="L44" s="1477"/>
      <c r="M44" s="690">
        <v>0</v>
      </c>
      <c r="N44" s="696">
        <v>0</v>
      </c>
      <c r="O44" s="692">
        <v>0</v>
      </c>
      <c r="P44" s="693">
        <v>0</v>
      </c>
      <c r="Q44" s="694">
        <v>0</v>
      </c>
      <c r="R44" s="692">
        <v>0</v>
      </c>
      <c r="S44" s="693">
        <v>0</v>
      </c>
      <c r="T44" s="692">
        <v>0</v>
      </c>
      <c r="U44" s="693">
        <v>0</v>
      </c>
      <c r="V44" s="692">
        <v>0</v>
      </c>
      <c r="W44" s="693">
        <v>0</v>
      </c>
      <c r="X44" s="692">
        <v>0</v>
      </c>
      <c r="Y44" s="693">
        <v>0</v>
      </c>
      <c r="Z44" s="692">
        <v>0</v>
      </c>
      <c r="AA44" s="693">
        <v>0</v>
      </c>
      <c r="AB44" s="698">
        <v>0</v>
      </c>
      <c r="AC44" s="690">
        <v>0</v>
      </c>
      <c r="AD44" s="1015"/>
      <c r="AE44" s="1016"/>
      <c r="AF44" s="1016"/>
      <c r="AG44" s="528"/>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c r="CA44" s="521"/>
      <c r="CB44" s="521"/>
      <c r="CC44" s="521"/>
      <c r="CD44" s="521"/>
      <c r="CE44" s="521"/>
      <c r="CF44" s="521"/>
      <c r="CG44" s="521"/>
      <c r="CH44" s="521"/>
      <c r="CI44" s="521"/>
      <c r="CJ44" s="521"/>
      <c r="CK44" s="521"/>
      <c r="CL44" s="521"/>
      <c r="CM44" s="521"/>
      <c r="CN44" s="521"/>
      <c r="CO44" s="521"/>
      <c r="CP44" s="521"/>
      <c r="CQ44" s="521"/>
    </row>
    <row r="45" spans="1:95" s="69" customFormat="1" ht="15" customHeight="1" x14ac:dyDescent="0.2">
      <c r="A45" s="11">
        <v>141</v>
      </c>
      <c r="B45" s="271"/>
      <c r="C45" s="281"/>
      <c r="D45" s="281"/>
      <c r="E45" s="282"/>
      <c r="F45" s="1475" t="str">
        <f>'2. CAD NCCF'!F45:L45</f>
        <v>Non-agency RMBS, low or not rated</v>
      </c>
      <c r="G45" s="1476"/>
      <c r="H45" s="1476"/>
      <c r="I45" s="1476"/>
      <c r="J45" s="1476"/>
      <c r="K45" s="1476"/>
      <c r="L45" s="1477"/>
      <c r="M45" s="690">
        <v>0</v>
      </c>
      <c r="N45" s="696">
        <v>0</v>
      </c>
      <c r="O45" s="692">
        <v>0</v>
      </c>
      <c r="P45" s="693">
        <v>0</v>
      </c>
      <c r="Q45" s="694">
        <v>0</v>
      </c>
      <c r="R45" s="692">
        <v>0</v>
      </c>
      <c r="S45" s="693">
        <v>0</v>
      </c>
      <c r="T45" s="692">
        <v>0</v>
      </c>
      <c r="U45" s="693">
        <v>0</v>
      </c>
      <c r="V45" s="692">
        <v>0</v>
      </c>
      <c r="W45" s="693">
        <v>0</v>
      </c>
      <c r="X45" s="692">
        <v>0</v>
      </c>
      <c r="Y45" s="693">
        <v>0</v>
      </c>
      <c r="Z45" s="692">
        <v>0</v>
      </c>
      <c r="AA45" s="693">
        <v>0</v>
      </c>
      <c r="AB45" s="698">
        <v>0</v>
      </c>
      <c r="AC45" s="690">
        <v>0</v>
      </c>
      <c r="AD45" s="1015"/>
      <c r="AE45" s="1016"/>
      <c r="AF45" s="1016"/>
      <c r="AG45" s="528"/>
      <c r="AH45" s="521"/>
      <c r="AI45" s="521"/>
      <c r="AJ45" s="521"/>
      <c r="AK45" s="521"/>
      <c r="AL45" s="521"/>
      <c r="AM45" s="521"/>
      <c r="AN45" s="521"/>
      <c r="AO45" s="521"/>
      <c r="AP45" s="521"/>
      <c r="AQ45" s="521"/>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c r="BV45" s="521"/>
      <c r="BW45" s="521"/>
      <c r="BX45" s="521"/>
      <c r="BY45" s="521"/>
      <c r="BZ45" s="521"/>
      <c r="CA45" s="521"/>
      <c r="CB45" s="521"/>
      <c r="CC45" s="521"/>
      <c r="CD45" s="521"/>
      <c r="CE45" s="521"/>
      <c r="CF45" s="521"/>
      <c r="CG45" s="521"/>
      <c r="CH45" s="521"/>
      <c r="CI45" s="521"/>
      <c r="CJ45" s="521"/>
      <c r="CK45" s="521"/>
      <c r="CL45" s="521"/>
      <c r="CM45" s="521"/>
      <c r="CN45" s="521"/>
      <c r="CO45" s="521"/>
      <c r="CP45" s="521"/>
      <c r="CQ45" s="521"/>
    </row>
    <row r="46" spans="1:95" s="69" customFormat="1" ht="15" customHeight="1" x14ac:dyDescent="0.2">
      <c r="A46" s="11">
        <v>142</v>
      </c>
      <c r="B46" s="271"/>
      <c r="C46" s="281"/>
      <c r="D46" s="1472" t="str">
        <f>'2. CAD NCCF'!D46:AF46</f>
        <v>Corporate bonds and paper (CBP)</v>
      </c>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3"/>
      <c r="AG46" s="528"/>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row>
    <row r="47" spans="1:95" s="69" customFormat="1" ht="15" customHeight="1" x14ac:dyDescent="0.2">
      <c r="A47" s="11">
        <v>143</v>
      </c>
      <c r="B47" s="271"/>
      <c r="C47" s="281"/>
      <c r="D47" s="281"/>
      <c r="E47" s="1515" t="str">
        <f>'2. CAD NCCF'!E47:L47</f>
        <v>Non-FI issued CBP, high rated</v>
      </c>
      <c r="F47" s="1516"/>
      <c r="G47" s="1516"/>
      <c r="H47" s="1516"/>
      <c r="I47" s="1516"/>
      <c r="J47" s="1516"/>
      <c r="K47" s="1516"/>
      <c r="L47" s="1517"/>
      <c r="M47" s="399">
        <f>SUM(M48:M49)</f>
        <v>0</v>
      </c>
      <c r="N47" s="402">
        <f t="shared" ref="N47:AC47" si="8">SUBTOTAL(9,N48:N49)</f>
        <v>0</v>
      </c>
      <c r="O47" s="406">
        <f t="shared" si="8"/>
        <v>0</v>
      </c>
      <c r="P47" s="405">
        <f t="shared" si="8"/>
        <v>0</v>
      </c>
      <c r="Q47" s="403">
        <f t="shared" si="8"/>
        <v>0</v>
      </c>
      <c r="R47" s="406">
        <f t="shared" si="8"/>
        <v>0</v>
      </c>
      <c r="S47" s="406">
        <f t="shared" si="8"/>
        <v>0</v>
      </c>
      <c r="T47" s="406">
        <f t="shared" si="8"/>
        <v>0</v>
      </c>
      <c r="U47" s="406">
        <f t="shared" si="8"/>
        <v>0</v>
      </c>
      <c r="V47" s="406">
        <f t="shared" si="8"/>
        <v>0</v>
      </c>
      <c r="W47" s="406">
        <f t="shared" si="8"/>
        <v>0</v>
      </c>
      <c r="X47" s="406">
        <f t="shared" si="8"/>
        <v>0</v>
      </c>
      <c r="Y47" s="406">
        <f t="shared" si="8"/>
        <v>0</v>
      </c>
      <c r="Z47" s="406">
        <f t="shared" si="8"/>
        <v>0</v>
      </c>
      <c r="AA47" s="406">
        <f t="shared" si="8"/>
        <v>0</v>
      </c>
      <c r="AB47" s="416">
        <f t="shared" si="8"/>
        <v>0</v>
      </c>
      <c r="AC47" s="399">
        <f t="shared" si="8"/>
        <v>0</v>
      </c>
      <c r="AD47" s="1015"/>
      <c r="AE47" s="1016"/>
      <c r="AF47" s="1016"/>
      <c r="AG47" s="528"/>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21"/>
      <c r="CA47" s="521"/>
      <c r="CB47" s="521"/>
      <c r="CC47" s="521"/>
      <c r="CD47" s="521"/>
      <c r="CE47" s="521"/>
      <c r="CF47" s="521"/>
      <c r="CG47" s="521"/>
      <c r="CH47" s="521"/>
      <c r="CI47" s="521"/>
      <c r="CJ47" s="521"/>
      <c r="CK47" s="521"/>
      <c r="CL47" s="521"/>
      <c r="CM47" s="521"/>
      <c r="CN47" s="521"/>
      <c r="CO47" s="521"/>
      <c r="CP47" s="521"/>
      <c r="CQ47" s="521"/>
    </row>
    <row r="48" spans="1:95" s="69" customFormat="1" ht="15" customHeight="1" x14ac:dyDescent="0.2">
      <c r="A48" s="11">
        <v>144</v>
      </c>
      <c r="B48" s="271"/>
      <c r="C48" s="281"/>
      <c r="D48" s="281"/>
      <c r="E48" s="282"/>
      <c r="F48" s="1475" t="str">
        <f>'2. CAD NCCF'!F48:L48</f>
        <v>Non-FI issued unsecured bond and paper, high rated</v>
      </c>
      <c r="G48" s="1476"/>
      <c r="H48" s="1476"/>
      <c r="I48" s="1476"/>
      <c r="J48" s="1476"/>
      <c r="K48" s="1476"/>
      <c r="L48" s="1477"/>
      <c r="M48" s="690">
        <v>0</v>
      </c>
      <c r="N48" s="691">
        <v>0</v>
      </c>
      <c r="O48" s="692">
        <v>0</v>
      </c>
      <c r="P48" s="693">
        <v>0</v>
      </c>
      <c r="Q48" s="694">
        <v>0</v>
      </c>
      <c r="R48" s="692">
        <v>0</v>
      </c>
      <c r="S48" s="693">
        <v>0</v>
      </c>
      <c r="T48" s="692">
        <v>0</v>
      </c>
      <c r="U48" s="693">
        <v>0</v>
      </c>
      <c r="V48" s="692">
        <v>0</v>
      </c>
      <c r="W48" s="693">
        <v>0</v>
      </c>
      <c r="X48" s="692">
        <v>0</v>
      </c>
      <c r="Y48" s="693">
        <v>0</v>
      </c>
      <c r="Z48" s="692">
        <v>0</v>
      </c>
      <c r="AA48" s="693">
        <v>0</v>
      </c>
      <c r="AB48" s="698">
        <v>0</v>
      </c>
      <c r="AC48" s="690">
        <v>0</v>
      </c>
      <c r="AD48" s="1015"/>
      <c r="AE48" s="1016"/>
      <c r="AF48" s="1016"/>
      <c r="AG48" s="528"/>
      <c r="AH48" s="521"/>
      <c r="AI48" s="521"/>
      <c r="AJ48" s="521"/>
      <c r="AK48" s="521"/>
      <c r="AL48" s="521"/>
      <c r="AM48" s="521"/>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c r="CC48" s="521"/>
      <c r="CD48" s="521"/>
      <c r="CE48" s="521"/>
      <c r="CF48" s="521"/>
      <c r="CG48" s="521"/>
      <c r="CH48" s="521"/>
      <c r="CI48" s="521"/>
      <c r="CJ48" s="521"/>
      <c r="CK48" s="521"/>
      <c r="CL48" s="521"/>
      <c r="CM48" s="521"/>
      <c r="CN48" s="521"/>
      <c r="CO48" s="521"/>
      <c r="CP48" s="521"/>
      <c r="CQ48" s="521"/>
    </row>
    <row r="49" spans="1:95" s="69" customFormat="1" ht="15" customHeight="1" x14ac:dyDescent="0.2">
      <c r="A49" s="11">
        <v>145</v>
      </c>
      <c r="B49" s="271"/>
      <c r="C49" s="281"/>
      <c r="D49" s="281"/>
      <c r="E49" s="282"/>
      <c r="F49" s="1475" t="str">
        <f>'2. CAD NCCF'!F49:L49</f>
        <v>Non-FI issued covered bonds, high rated</v>
      </c>
      <c r="G49" s="1476"/>
      <c r="H49" s="1476"/>
      <c r="I49" s="1476"/>
      <c r="J49" s="1476"/>
      <c r="K49" s="1476"/>
      <c r="L49" s="1477"/>
      <c r="M49" s="690">
        <v>0</v>
      </c>
      <c r="N49" s="691">
        <v>0</v>
      </c>
      <c r="O49" s="692">
        <v>0</v>
      </c>
      <c r="P49" s="693">
        <v>0</v>
      </c>
      <c r="Q49" s="694">
        <v>0</v>
      </c>
      <c r="R49" s="692">
        <v>0</v>
      </c>
      <c r="S49" s="693">
        <v>0</v>
      </c>
      <c r="T49" s="692"/>
      <c r="U49" s="693">
        <v>0</v>
      </c>
      <c r="V49" s="692">
        <v>0</v>
      </c>
      <c r="W49" s="693">
        <v>0</v>
      </c>
      <c r="X49" s="692">
        <v>0</v>
      </c>
      <c r="Y49" s="693">
        <v>0</v>
      </c>
      <c r="Z49" s="692">
        <v>0</v>
      </c>
      <c r="AA49" s="693">
        <v>0</v>
      </c>
      <c r="AB49" s="698">
        <v>0</v>
      </c>
      <c r="AC49" s="690">
        <v>0</v>
      </c>
      <c r="AD49" s="1015"/>
      <c r="AE49" s="1016"/>
      <c r="AF49" s="1016"/>
      <c r="AG49" s="528"/>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c r="CC49" s="521"/>
      <c r="CD49" s="521"/>
      <c r="CE49" s="521"/>
      <c r="CF49" s="521"/>
      <c r="CG49" s="521"/>
      <c r="CH49" s="521"/>
      <c r="CI49" s="521"/>
      <c r="CJ49" s="521"/>
      <c r="CK49" s="521"/>
      <c r="CL49" s="521"/>
      <c r="CM49" s="521"/>
      <c r="CN49" s="521"/>
      <c r="CO49" s="521"/>
      <c r="CP49" s="521"/>
      <c r="CQ49" s="521"/>
    </row>
    <row r="50" spans="1:95" s="69" customFormat="1" ht="15" customHeight="1" x14ac:dyDescent="0.2">
      <c r="A50" s="11">
        <v>146</v>
      </c>
      <c r="B50" s="271"/>
      <c r="C50" s="281"/>
      <c r="D50" s="281"/>
      <c r="E50" s="1445" t="str">
        <f>'2. CAD NCCF'!E50:L50</f>
        <v>FI issued CBP, high rated</v>
      </c>
      <c r="F50" s="1446"/>
      <c r="G50" s="1446"/>
      <c r="H50" s="1446"/>
      <c r="I50" s="1446"/>
      <c r="J50" s="1446"/>
      <c r="K50" s="1446"/>
      <c r="L50" s="1447"/>
      <c r="M50" s="399">
        <f>SUM(M51:M53)</f>
        <v>0</v>
      </c>
      <c r="N50" s="402">
        <f t="shared" ref="N50:AC50" si="9">SUBTOTAL(9,N51:N53)</f>
        <v>0</v>
      </c>
      <c r="O50" s="406">
        <f t="shared" si="9"/>
        <v>0</v>
      </c>
      <c r="P50" s="405">
        <f t="shared" si="9"/>
        <v>0</v>
      </c>
      <c r="Q50" s="403">
        <f t="shared" si="9"/>
        <v>0</v>
      </c>
      <c r="R50" s="406">
        <f t="shared" si="9"/>
        <v>0</v>
      </c>
      <c r="S50" s="406">
        <f t="shared" si="9"/>
        <v>0</v>
      </c>
      <c r="T50" s="406">
        <f t="shared" si="9"/>
        <v>0</v>
      </c>
      <c r="U50" s="406">
        <f t="shared" si="9"/>
        <v>0</v>
      </c>
      <c r="V50" s="406">
        <f t="shared" si="9"/>
        <v>0</v>
      </c>
      <c r="W50" s="406">
        <f t="shared" si="9"/>
        <v>0</v>
      </c>
      <c r="X50" s="406">
        <f t="shared" si="9"/>
        <v>0</v>
      </c>
      <c r="Y50" s="406">
        <f t="shared" si="9"/>
        <v>0</v>
      </c>
      <c r="Z50" s="406">
        <f t="shared" si="9"/>
        <v>0</v>
      </c>
      <c r="AA50" s="406">
        <f t="shared" si="9"/>
        <v>0</v>
      </c>
      <c r="AB50" s="416">
        <f t="shared" si="9"/>
        <v>0</v>
      </c>
      <c r="AC50" s="399">
        <f t="shared" si="9"/>
        <v>0</v>
      </c>
      <c r="AD50" s="1015"/>
      <c r="AE50" s="1016"/>
      <c r="AF50" s="1016"/>
      <c r="AG50" s="528"/>
      <c r="AH50" s="521"/>
      <c r="AI50" s="521"/>
      <c r="AJ50" s="521"/>
      <c r="AK50" s="521"/>
      <c r="AL50" s="521"/>
      <c r="AM50" s="521"/>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c r="CC50" s="521"/>
      <c r="CD50" s="521"/>
      <c r="CE50" s="521"/>
      <c r="CF50" s="521"/>
      <c r="CG50" s="521"/>
      <c r="CH50" s="521"/>
      <c r="CI50" s="521"/>
      <c r="CJ50" s="521"/>
      <c r="CK50" s="521"/>
      <c r="CL50" s="521"/>
      <c r="CM50" s="521"/>
      <c r="CN50" s="521"/>
      <c r="CO50" s="521"/>
      <c r="CP50" s="521"/>
      <c r="CQ50" s="521"/>
    </row>
    <row r="51" spans="1:95" s="69" customFormat="1" ht="15" customHeight="1" x14ac:dyDescent="0.2">
      <c r="A51" s="11">
        <v>147</v>
      </c>
      <c r="B51" s="271"/>
      <c r="C51" s="281"/>
      <c r="D51" s="281"/>
      <c r="E51" s="282"/>
      <c r="F51" s="1475" t="str">
        <f>'2. CAD NCCF'!F51:L51</f>
        <v>FI issued unsecured bonds and paper, high rated</v>
      </c>
      <c r="G51" s="1476"/>
      <c r="H51" s="1476"/>
      <c r="I51" s="1476"/>
      <c r="J51" s="1476"/>
      <c r="K51" s="1476"/>
      <c r="L51" s="1477"/>
      <c r="M51" s="690">
        <v>0</v>
      </c>
      <c r="N51" s="691">
        <v>0</v>
      </c>
      <c r="O51" s="692">
        <v>0</v>
      </c>
      <c r="P51" s="693">
        <v>0</v>
      </c>
      <c r="Q51" s="694">
        <v>0</v>
      </c>
      <c r="R51" s="692">
        <v>0</v>
      </c>
      <c r="S51" s="693">
        <v>0</v>
      </c>
      <c r="T51" s="692">
        <v>0</v>
      </c>
      <c r="U51" s="693">
        <v>0</v>
      </c>
      <c r="V51" s="692">
        <v>0</v>
      </c>
      <c r="W51" s="693">
        <v>0</v>
      </c>
      <c r="X51" s="692">
        <v>0</v>
      </c>
      <c r="Y51" s="693">
        <v>0</v>
      </c>
      <c r="Z51" s="692">
        <v>0</v>
      </c>
      <c r="AA51" s="693">
        <v>0</v>
      </c>
      <c r="AB51" s="698">
        <v>0</v>
      </c>
      <c r="AC51" s="690">
        <v>0</v>
      </c>
      <c r="AD51" s="1015"/>
      <c r="AE51" s="1016"/>
      <c r="AF51" s="1016"/>
      <c r="AG51" s="528"/>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c r="CC51" s="521"/>
      <c r="CD51" s="521"/>
      <c r="CE51" s="521"/>
      <c r="CF51" s="521"/>
      <c r="CG51" s="521"/>
      <c r="CH51" s="521"/>
      <c r="CI51" s="521"/>
      <c r="CJ51" s="521"/>
      <c r="CK51" s="521"/>
      <c r="CL51" s="521"/>
      <c r="CM51" s="521"/>
      <c r="CN51" s="521"/>
      <c r="CO51" s="521"/>
      <c r="CP51" s="521"/>
      <c r="CQ51" s="521"/>
    </row>
    <row r="52" spans="1:95" s="69" customFormat="1" ht="15" customHeight="1" x14ac:dyDescent="0.2">
      <c r="A52" s="11">
        <v>148</v>
      </c>
      <c r="B52" s="271"/>
      <c r="C52" s="281"/>
      <c r="D52" s="281"/>
      <c r="E52" s="282"/>
      <c r="F52" s="1475" t="str">
        <f>'2. CAD NCCF'!F52:L52</f>
        <v>FI issued covered bonds, high rated</v>
      </c>
      <c r="G52" s="1476"/>
      <c r="H52" s="1476"/>
      <c r="I52" s="1476"/>
      <c r="J52" s="1476"/>
      <c r="K52" s="1476"/>
      <c r="L52" s="1477"/>
      <c r="M52" s="690">
        <v>0</v>
      </c>
      <c r="N52" s="691">
        <v>0</v>
      </c>
      <c r="O52" s="692">
        <v>0</v>
      </c>
      <c r="P52" s="693">
        <v>0</v>
      </c>
      <c r="Q52" s="694">
        <v>0</v>
      </c>
      <c r="R52" s="692">
        <v>0</v>
      </c>
      <c r="S52" s="693">
        <v>0</v>
      </c>
      <c r="T52" s="692">
        <v>0</v>
      </c>
      <c r="U52" s="693">
        <v>0</v>
      </c>
      <c r="V52" s="692">
        <v>0</v>
      </c>
      <c r="W52" s="693">
        <v>0</v>
      </c>
      <c r="X52" s="692">
        <v>0</v>
      </c>
      <c r="Y52" s="693">
        <v>0</v>
      </c>
      <c r="Z52" s="692">
        <v>0</v>
      </c>
      <c r="AA52" s="693">
        <v>0</v>
      </c>
      <c r="AB52" s="698">
        <v>0</v>
      </c>
      <c r="AC52" s="690">
        <v>0</v>
      </c>
      <c r="AD52" s="1015"/>
      <c r="AE52" s="1016"/>
      <c r="AF52" s="1016"/>
      <c r="AG52" s="528"/>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c r="CC52" s="521"/>
      <c r="CD52" s="521"/>
      <c r="CE52" s="521"/>
      <c r="CF52" s="521"/>
      <c r="CG52" s="521"/>
      <c r="CH52" s="521"/>
      <c r="CI52" s="521"/>
      <c r="CJ52" s="521"/>
      <c r="CK52" s="521"/>
      <c r="CL52" s="521"/>
      <c r="CM52" s="521"/>
      <c r="CN52" s="521"/>
      <c r="CO52" s="521"/>
      <c r="CP52" s="521"/>
      <c r="CQ52" s="521"/>
    </row>
    <row r="53" spans="1:95" s="69" customFormat="1" ht="15" customHeight="1" x14ac:dyDescent="0.2">
      <c r="A53" s="11">
        <v>149</v>
      </c>
      <c r="B53" s="271"/>
      <c r="C53" s="281"/>
      <c r="D53" s="281"/>
      <c r="E53" s="282"/>
      <c r="F53" s="1475" t="str">
        <f>'2. CAD NCCF'!F53:L53</f>
        <v>FI issued jumbo covered bonds, high rated</v>
      </c>
      <c r="G53" s="1476"/>
      <c r="H53" s="1476"/>
      <c r="I53" s="1476"/>
      <c r="J53" s="1476"/>
      <c r="K53" s="1476"/>
      <c r="L53" s="1477"/>
      <c r="M53" s="690">
        <v>0</v>
      </c>
      <c r="N53" s="691">
        <v>0</v>
      </c>
      <c r="O53" s="692">
        <v>0</v>
      </c>
      <c r="P53" s="693">
        <v>0</v>
      </c>
      <c r="Q53" s="694">
        <v>0</v>
      </c>
      <c r="R53" s="692">
        <v>0</v>
      </c>
      <c r="S53" s="693">
        <v>0</v>
      </c>
      <c r="T53" s="692">
        <v>0</v>
      </c>
      <c r="U53" s="693">
        <v>0</v>
      </c>
      <c r="V53" s="692">
        <v>0</v>
      </c>
      <c r="W53" s="693">
        <v>0</v>
      </c>
      <c r="X53" s="692">
        <v>0</v>
      </c>
      <c r="Y53" s="693">
        <v>0</v>
      </c>
      <c r="Z53" s="692">
        <v>0</v>
      </c>
      <c r="AA53" s="693">
        <v>0</v>
      </c>
      <c r="AB53" s="698">
        <v>0</v>
      </c>
      <c r="AC53" s="690">
        <v>0</v>
      </c>
      <c r="AD53" s="1015"/>
      <c r="AE53" s="1016"/>
      <c r="AF53" s="1016"/>
      <c r="AG53" s="528"/>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1"/>
      <c r="CD53" s="521"/>
      <c r="CE53" s="521"/>
      <c r="CF53" s="521"/>
      <c r="CG53" s="521"/>
      <c r="CH53" s="521"/>
      <c r="CI53" s="521"/>
      <c r="CJ53" s="521"/>
      <c r="CK53" s="521"/>
      <c r="CL53" s="521"/>
      <c r="CM53" s="521"/>
      <c r="CN53" s="521"/>
      <c r="CO53" s="521"/>
      <c r="CP53" s="521"/>
      <c r="CQ53" s="521"/>
    </row>
    <row r="54" spans="1:95" s="69" customFormat="1" ht="15" customHeight="1" x14ac:dyDescent="0.2">
      <c r="A54" s="11">
        <v>150</v>
      </c>
      <c r="B54" s="271"/>
      <c r="C54" s="281"/>
      <c r="D54" s="281"/>
      <c r="E54" s="1445" t="str">
        <f>'2. CAD NCCF'!E54:L54</f>
        <v>Non-FI issued CBP, medium rated</v>
      </c>
      <c r="F54" s="1446"/>
      <c r="G54" s="1446"/>
      <c r="H54" s="1446"/>
      <c r="I54" s="1446"/>
      <c r="J54" s="1446"/>
      <c r="K54" s="1446"/>
      <c r="L54" s="1447"/>
      <c r="M54" s="399">
        <f>SUM(M55:M56)</f>
        <v>0</v>
      </c>
      <c r="N54" s="402">
        <f t="shared" ref="N54:AC54" si="10">SUBTOTAL(9,N55:N56)</f>
        <v>0</v>
      </c>
      <c r="O54" s="406">
        <f t="shared" si="10"/>
        <v>0</v>
      </c>
      <c r="P54" s="405">
        <f t="shared" si="10"/>
        <v>0</v>
      </c>
      <c r="Q54" s="403">
        <f t="shared" si="10"/>
        <v>0</v>
      </c>
      <c r="R54" s="406">
        <f t="shared" si="10"/>
        <v>0</v>
      </c>
      <c r="S54" s="406">
        <f t="shared" si="10"/>
        <v>0</v>
      </c>
      <c r="T54" s="406">
        <f t="shared" si="10"/>
        <v>0</v>
      </c>
      <c r="U54" s="406">
        <f t="shared" si="10"/>
        <v>0</v>
      </c>
      <c r="V54" s="406">
        <f t="shared" si="10"/>
        <v>0</v>
      </c>
      <c r="W54" s="406">
        <f t="shared" si="10"/>
        <v>0</v>
      </c>
      <c r="X54" s="406">
        <f t="shared" si="10"/>
        <v>0</v>
      </c>
      <c r="Y54" s="406">
        <f t="shared" si="10"/>
        <v>0</v>
      </c>
      <c r="Z54" s="406">
        <f t="shared" si="10"/>
        <v>0</v>
      </c>
      <c r="AA54" s="406">
        <f t="shared" si="10"/>
        <v>0</v>
      </c>
      <c r="AB54" s="416">
        <f t="shared" si="10"/>
        <v>0</v>
      </c>
      <c r="AC54" s="399">
        <f t="shared" si="10"/>
        <v>0</v>
      </c>
      <c r="AD54" s="1015"/>
      <c r="AE54" s="1016"/>
      <c r="AF54" s="1016"/>
      <c r="AG54" s="528"/>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c r="CC54" s="521"/>
      <c r="CD54" s="521"/>
      <c r="CE54" s="521"/>
      <c r="CF54" s="521"/>
      <c r="CG54" s="521"/>
      <c r="CH54" s="521"/>
      <c r="CI54" s="521"/>
      <c r="CJ54" s="521"/>
      <c r="CK54" s="521"/>
      <c r="CL54" s="521"/>
      <c r="CM54" s="521"/>
      <c r="CN54" s="521"/>
      <c r="CO54" s="521"/>
      <c r="CP54" s="521"/>
      <c r="CQ54" s="521"/>
    </row>
    <row r="55" spans="1:95" s="69" customFormat="1" ht="15" customHeight="1" x14ac:dyDescent="0.2">
      <c r="A55" s="11">
        <v>151</v>
      </c>
      <c r="B55" s="271"/>
      <c r="C55" s="281"/>
      <c r="D55" s="281"/>
      <c r="E55" s="282"/>
      <c r="F55" s="1475" t="str">
        <f>'2. CAD NCCF'!F55:L55</f>
        <v>Non-FI issued unsecured bonds and paper, medium rated</v>
      </c>
      <c r="G55" s="1476"/>
      <c r="H55" s="1476"/>
      <c r="I55" s="1476"/>
      <c r="J55" s="1476"/>
      <c r="K55" s="1476"/>
      <c r="L55" s="1477"/>
      <c r="M55" s="690">
        <v>0</v>
      </c>
      <c r="N55" s="691">
        <v>0</v>
      </c>
      <c r="O55" s="692">
        <v>0</v>
      </c>
      <c r="P55" s="693">
        <v>0</v>
      </c>
      <c r="Q55" s="694">
        <v>0</v>
      </c>
      <c r="R55" s="692">
        <v>0</v>
      </c>
      <c r="S55" s="693">
        <v>0</v>
      </c>
      <c r="T55" s="692">
        <v>0</v>
      </c>
      <c r="U55" s="693">
        <v>0</v>
      </c>
      <c r="V55" s="692">
        <v>0</v>
      </c>
      <c r="W55" s="693">
        <v>0</v>
      </c>
      <c r="X55" s="692">
        <v>0</v>
      </c>
      <c r="Y55" s="693">
        <v>0</v>
      </c>
      <c r="Z55" s="692">
        <v>0</v>
      </c>
      <c r="AA55" s="693">
        <v>0</v>
      </c>
      <c r="AB55" s="698">
        <v>0</v>
      </c>
      <c r="AC55" s="690">
        <v>0</v>
      </c>
      <c r="AD55" s="1015"/>
      <c r="AE55" s="1016"/>
      <c r="AF55" s="1016"/>
      <c r="AG55" s="528"/>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c r="CC55" s="521"/>
      <c r="CD55" s="521"/>
      <c r="CE55" s="521"/>
      <c r="CF55" s="521"/>
      <c r="CG55" s="521"/>
      <c r="CH55" s="521"/>
      <c r="CI55" s="521"/>
      <c r="CJ55" s="521"/>
      <c r="CK55" s="521"/>
      <c r="CL55" s="521"/>
      <c r="CM55" s="521"/>
      <c r="CN55" s="521"/>
      <c r="CO55" s="521"/>
      <c r="CP55" s="521"/>
      <c r="CQ55" s="521"/>
    </row>
    <row r="56" spans="1:95" s="69" customFormat="1" ht="15" customHeight="1" x14ac:dyDescent="0.2">
      <c r="A56" s="11">
        <v>152</v>
      </c>
      <c r="B56" s="271"/>
      <c r="C56" s="281"/>
      <c r="D56" s="281"/>
      <c r="E56" s="282"/>
      <c r="F56" s="1475" t="str">
        <f>'2. CAD NCCF'!F56:L56</f>
        <v>Non-FI issued covered bonds, medium rated</v>
      </c>
      <c r="G56" s="1476"/>
      <c r="H56" s="1476"/>
      <c r="I56" s="1476"/>
      <c r="J56" s="1476"/>
      <c r="K56" s="1476"/>
      <c r="L56" s="1477"/>
      <c r="M56" s="690">
        <v>0</v>
      </c>
      <c r="N56" s="691">
        <v>0</v>
      </c>
      <c r="O56" s="692">
        <v>0</v>
      </c>
      <c r="P56" s="693">
        <v>0</v>
      </c>
      <c r="Q56" s="694">
        <v>0</v>
      </c>
      <c r="R56" s="692">
        <v>0</v>
      </c>
      <c r="S56" s="693">
        <v>0</v>
      </c>
      <c r="T56" s="692">
        <v>0</v>
      </c>
      <c r="U56" s="693">
        <v>0</v>
      </c>
      <c r="V56" s="692">
        <v>0</v>
      </c>
      <c r="W56" s="693">
        <v>0</v>
      </c>
      <c r="X56" s="692">
        <v>0</v>
      </c>
      <c r="Y56" s="693">
        <v>0</v>
      </c>
      <c r="Z56" s="692">
        <v>0</v>
      </c>
      <c r="AA56" s="693">
        <v>0</v>
      </c>
      <c r="AB56" s="698">
        <v>0</v>
      </c>
      <c r="AC56" s="690">
        <v>0</v>
      </c>
      <c r="AD56" s="1015"/>
      <c r="AE56" s="1016"/>
      <c r="AF56" s="1016"/>
      <c r="AG56" s="528"/>
      <c r="AH56" s="521"/>
      <c r="AI56" s="521"/>
      <c r="AJ56" s="521"/>
      <c r="AK56" s="521"/>
      <c r="AL56" s="521"/>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c r="CC56" s="521"/>
      <c r="CD56" s="521"/>
      <c r="CE56" s="521"/>
      <c r="CF56" s="521"/>
      <c r="CG56" s="521"/>
      <c r="CH56" s="521"/>
      <c r="CI56" s="521"/>
      <c r="CJ56" s="521"/>
      <c r="CK56" s="521"/>
      <c r="CL56" s="521"/>
      <c r="CM56" s="521"/>
      <c r="CN56" s="521"/>
      <c r="CO56" s="521"/>
      <c r="CP56" s="521"/>
      <c r="CQ56" s="521"/>
    </row>
    <row r="57" spans="1:95" s="69" customFormat="1" ht="15" customHeight="1" x14ac:dyDescent="0.2">
      <c r="A57" s="11">
        <v>153</v>
      </c>
      <c r="B57" s="271"/>
      <c r="C57" s="281"/>
      <c r="D57" s="281"/>
      <c r="E57" s="1445" t="str">
        <f>'2. CAD NCCF'!E57:L57</f>
        <v>FI issued CBP, medium rated</v>
      </c>
      <c r="F57" s="1446"/>
      <c r="G57" s="1446"/>
      <c r="H57" s="1446"/>
      <c r="I57" s="1446"/>
      <c r="J57" s="1446"/>
      <c r="K57" s="1446"/>
      <c r="L57" s="1447"/>
      <c r="M57" s="399">
        <f>SUM(M58:M60)</f>
        <v>0</v>
      </c>
      <c r="N57" s="402">
        <f t="shared" ref="N57:AC57" si="11">SUBTOTAL(9,N58:N60)</f>
        <v>0</v>
      </c>
      <c r="O57" s="406">
        <f t="shared" si="11"/>
        <v>0</v>
      </c>
      <c r="P57" s="405">
        <f t="shared" si="11"/>
        <v>0</v>
      </c>
      <c r="Q57" s="403">
        <f t="shared" si="11"/>
        <v>0</v>
      </c>
      <c r="R57" s="406">
        <f t="shared" si="11"/>
        <v>0</v>
      </c>
      <c r="S57" s="406">
        <f t="shared" si="11"/>
        <v>0</v>
      </c>
      <c r="T57" s="406">
        <f t="shared" si="11"/>
        <v>0</v>
      </c>
      <c r="U57" s="406">
        <f t="shared" si="11"/>
        <v>0</v>
      </c>
      <c r="V57" s="406">
        <f t="shared" si="11"/>
        <v>0</v>
      </c>
      <c r="W57" s="406">
        <f t="shared" si="11"/>
        <v>0</v>
      </c>
      <c r="X57" s="406">
        <f t="shared" si="11"/>
        <v>0</v>
      </c>
      <c r="Y57" s="406">
        <f t="shared" si="11"/>
        <v>0</v>
      </c>
      <c r="Z57" s="406">
        <f t="shared" si="11"/>
        <v>0</v>
      </c>
      <c r="AA57" s="406">
        <f t="shared" si="11"/>
        <v>0</v>
      </c>
      <c r="AB57" s="416">
        <f t="shared" si="11"/>
        <v>0</v>
      </c>
      <c r="AC57" s="399">
        <f t="shared" si="11"/>
        <v>0</v>
      </c>
      <c r="AD57" s="1015"/>
      <c r="AE57" s="1016"/>
      <c r="AF57" s="1016"/>
      <c r="AG57" s="528"/>
      <c r="AH57" s="521"/>
      <c r="AI57" s="521"/>
      <c r="AJ57" s="521"/>
      <c r="AK57" s="521"/>
      <c r="AL57" s="521"/>
      <c r="AM57" s="521"/>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c r="CC57" s="521"/>
      <c r="CD57" s="521"/>
      <c r="CE57" s="521"/>
      <c r="CF57" s="521"/>
      <c r="CG57" s="521"/>
      <c r="CH57" s="521"/>
      <c r="CI57" s="521"/>
      <c r="CJ57" s="521"/>
      <c r="CK57" s="521"/>
      <c r="CL57" s="521"/>
      <c r="CM57" s="521"/>
      <c r="CN57" s="521"/>
      <c r="CO57" s="521"/>
      <c r="CP57" s="521"/>
      <c r="CQ57" s="521"/>
    </row>
    <row r="58" spans="1:95" s="69" customFormat="1" ht="15" customHeight="1" x14ac:dyDescent="0.2">
      <c r="A58" s="11">
        <v>154</v>
      </c>
      <c r="B58" s="271"/>
      <c r="C58" s="281"/>
      <c r="D58" s="281"/>
      <c r="E58" s="282"/>
      <c r="F58" s="1475" t="str">
        <f>'2. CAD NCCF'!F58:L58</f>
        <v>FI issued unsecured bonds and paper, medium rated</v>
      </c>
      <c r="G58" s="1476"/>
      <c r="H58" s="1476"/>
      <c r="I58" s="1476"/>
      <c r="J58" s="1476"/>
      <c r="K58" s="1476"/>
      <c r="L58" s="1477"/>
      <c r="M58" s="690">
        <v>0</v>
      </c>
      <c r="N58" s="691">
        <v>0</v>
      </c>
      <c r="O58" s="692">
        <v>0</v>
      </c>
      <c r="P58" s="693">
        <v>0</v>
      </c>
      <c r="Q58" s="694">
        <v>0</v>
      </c>
      <c r="R58" s="692">
        <v>0</v>
      </c>
      <c r="S58" s="693">
        <v>0</v>
      </c>
      <c r="T58" s="692">
        <v>0</v>
      </c>
      <c r="U58" s="693">
        <v>0</v>
      </c>
      <c r="V58" s="692">
        <v>0</v>
      </c>
      <c r="W58" s="693">
        <v>0</v>
      </c>
      <c r="X58" s="692">
        <v>0</v>
      </c>
      <c r="Y58" s="693">
        <v>0</v>
      </c>
      <c r="Z58" s="692">
        <v>0</v>
      </c>
      <c r="AA58" s="693">
        <v>0</v>
      </c>
      <c r="AB58" s="698">
        <v>0</v>
      </c>
      <c r="AC58" s="690">
        <v>0</v>
      </c>
      <c r="AD58" s="1015"/>
      <c r="AE58" s="1016"/>
      <c r="AF58" s="1016"/>
      <c r="AG58" s="528"/>
      <c r="AH58" s="521"/>
      <c r="AI58" s="521"/>
      <c r="AJ58" s="521"/>
      <c r="AK58" s="521"/>
      <c r="AL58" s="521"/>
      <c r="AM58" s="521"/>
      <c r="AN58" s="521"/>
      <c r="AO58" s="521"/>
      <c r="AP58" s="521"/>
      <c r="AQ58" s="521"/>
      <c r="AR58" s="521"/>
      <c r="AS58" s="521"/>
      <c r="AT58" s="521"/>
      <c r="AU58" s="521"/>
      <c r="AV58" s="521"/>
      <c r="AW58" s="521"/>
      <c r="AX58" s="521"/>
      <c r="AY58" s="521"/>
      <c r="AZ58" s="521"/>
      <c r="BA58" s="521"/>
      <c r="BB58" s="521"/>
      <c r="BC58" s="521"/>
      <c r="BD58" s="521"/>
      <c r="BE58" s="521"/>
      <c r="BF58" s="521"/>
      <c r="BG58" s="521"/>
      <c r="BH58" s="521"/>
      <c r="BI58" s="521"/>
      <c r="BJ58" s="521"/>
      <c r="BK58" s="521"/>
      <c r="BL58" s="521"/>
      <c r="BM58" s="521"/>
      <c r="BN58" s="521"/>
      <c r="BO58" s="521"/>
      <c r="BP58" s="521"/>
      <c r="BQ58" s="521"/>
      <c r="BR58" s="521"/>
      <c r="BS58" s="521"/>
      <c r="BT58" s="521"/>
      <c r="BU58" s="521"/>
      <c r="BV58" s="521"/>
      <c r="BW58" s="521"/>
      <c r="BX58" s="521"/>
      <c r="BY58" s="521"/>
      <c r="BZ58" s="521"/>
      <c r="CA58" s="521"/>
      <c r="CB58" s="521"/>
      <c r="CC58" s="521"/>
      <c r="CD58" s="521"/>
      <c r="CE58" s="521"/>
      <c r="CF58" s="521"/>
      <c r="CG58" s="521"/>
      <c r="CH58" s="521"/>
      <c r="CI58" s="521"/>
      <c r="CJ58" s="521"/>
      <c r="CK58" s="521"/>
      <c r="CL58" s="521"/>
      <c r="CM58" s="521"/>
      <c r="CN58" s="521"/>
      <c r="CO58" s="521"/>
      <c r="CP58" s="521"/>
      <c r="CQ58" s="521"/>
    </row>
    <row r="59" spans="1:95" s="69" customFormat="1" ht="15" customHeight="1" x14ac:dyDescent="0.2">
      <c r="A59" s="11">
        <v>155</v>
      </c>
      <c r="B59" s="271"/>
      <c r="C59" s="281"/>
      <c r="D59" s="281"/>
      <c r="E59" s="282"/>
      <c r="F59" s="1475" t="str">
        <f>'2. CAD NCCF'!F59:L59</f>
        <v>FI issued covered bonds, medium rated</v>
      </c>
      <c r="G59" s="1476"/>
      <c r="H59" s="1476"/>
      <c r="I59" s="1476"/>
      <c r="J59" s="1476"/>
      <c r="K59" s="1476"/>
      <c r="L59" s="1477"/>
      <c r="M59" s="690">
        <v>0</v>
      </c>
      <c r="N59" s="691">
        <v>0</v>
      </c>
      <c r="O59" s="692">
        <v>0</v>
      </c>
      <c r="P59" s="693">
        <v>0</v>
      </c>
      <c r="Q59" s="694">
        <v>0</v>
      </c>
      <c r="R59" s="692">
        <v>0</v>
      </c>
      <c r="S59" s="693">
        <v>0</v>
      </c>
      <c r="T59" s="692">
        <v>0</v>
      </c>
      <c r="U59" s="693">
        <v>0</v>
      </c>
      <c r="V59" s="692">
        <v>0</v>
      </c>
      <c r="W59" s="693">
        <v>0</v>
      </c>
      <c r="X59" s="692">
        <v>0</v>
      </c>
      <c r="Y59" s="693">
        <v>0</v>
      </c>
      <c r="Z59" s="692">
        <v>0</v>
      </c>
      <c r="AA59" s="693">
        <v>0</v>
      </c>
      <c r="AB59" s="698">
        <v>0</v>
      </c>
      <c r="AC59" s="690">
        <v>0</v>
      </c>
      <c r="AD59" s="1015"/>
      <c r="AE59" s="1016"/>
      <c r="AF59" s="1016"/>
      <c r="AG59" s="528"/>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c r="CC59" s="521"/>
      <c r="CD59" s="521"/>
      <c r="CE59" s="521"/>
      <c r="CF59" s="521"/>
      <c r="CG59" s="521"/>
      <c r="CH59" s="521"/>
      <c r="CI59" s="521"/>
      <c r="CJ59" s="521"/>
      <c r="CK59" s="521"/>
      <c r="CL59" s="521"/>
      <c r="CM59" s="521"/>
      <c r="CN59" s="521"/>
      <c r="CO59" s="521"/>
      <c r="CP59" s="521"/>
      <c r="CQ59" s="521"/>
    </row>
    <row r="60" spans="1:95" s="69" customFormat="1" ht="15" customHeight="1" x14ac:dyDescent="0.2">
      <c r="A60" s="11">
        <v>156</v>
      </c>
      <c r="B60" s="271"/>
      <c r="C60" s="281"/>
      <c r="D60" s="281"/>
      <c r="E60" s="282"/>
      <c r="F60" s="1475" t="str">
        <f>'2. CAD NCCF'!F60:L60</f>
        <v>FI issued jumbo covered bonds, medium rated</v>
      </c>
      <c r="G60" s="1476"/>
      <c r="H60" s="1476"/>
      <c r="I60" s="1476"/>
      <c r="J60" s="1476"/>
      <c r="K60" s="1476"/>
      <c r="L60" s="1477"/>
      <c r="M60" s="690">
        <v>0</v>
      </c>
      <c r="N60" s="691">
        <v>0</v>
      </c>
      <c r="O60" s="692">
        <v>0</v>
      </c>
      <c r="P60" s="693">
        <v>0</v>
      </c>
      <c r="Q60" s="694">
        <v>0</v>
      </c>
      <c r="R60" s="692">
        <v>0</v>
      </c>
      <c r="S60" s="693">
        <v>0</v>
      </c>
      <c r="T60" s="692">
        <v>0</v>
      </c>
      <c r="U60" s="693">
        <v>0</v>
      </c>
      <c r="V60" s="692">
        <v>0</v>
      </c>
      <c r="W60" s="693">
        <v>0</v>
      </c>
      <c r="X60" s="692">
        <v>0</v>
      </c>
      <c r="Y60" s="693">
        <v>0</v>
      </c>
      <c r="Z60" s="692">
        <v>0</v>
      </c>
      <c r="AA60" s="693">
        <v>0</v>
      </c>
      <c r="AB60" s="698">
        <v>0</v>
      </c>
      <c r="AC60" s="690">
        <v>0</v>
      </c>
      <c r="AD60" s="1015"/>
      <c r="AE60" s="1016"/>
      <c r="AF60" s="1016"/>
      <c r="AG60" s="528"/>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c r="CC60" s="521"/>
      <c r="CD60" s="521"/>
      <c r="CE60" s="521"/>
      <c r="CF60" s="521"/>
      <c r="CG60" s="521"/>
      <c r="CH60" s="521"/>
      <c r="CI60" s="521"/>
      <c r="CJ60" s="521"/>
      <c r="CK60" s="521"/>
      <c r="CL60" s="521"/>
      <c r="CM60" s="521"/>
      <c r="CN60" s="521"/>
      <c r="CO60" s="521"/>
      <c r="CP60" s="521"/>
      <c r="CQ60" s="521"/>
    </row>
    <row r="61" spans="1:95" s="69" customFormat="1" ht="15" customHeight="1" x14ac:dyDescent="0.2">
      <c r="A61" s="11">
        <v>157</v>
      </c>
      <c r="B61" s="271"/>
      <c r="C61" s="281"/>
      <c r="D61" s="281"/>
      <c r="E61" s="1445" t="str">
        <f>'2. CAD NCCF'!E61:L61</f>
        <v>Non-FI issued CBP, low or not rated</v>
      </c>
      <c r="F61" s="1446"/>
      <c r="G61" s="1446"/>
      <c r="H61" s="1446"/>
      <c r="I61" s="1446"/>
      <c r="J61" s="1446"/>
      <c r="K61" s="1446"/>
      <c r="L61" s="1447"/>
      <c r="M61" s="399">
        <f>SUM(M62:M63)</f>
        <v>0</v>
      </c>
      <c r="N61" s="402">
        <f t="shared" ref="N61:AC61" si="12">SUBTOTAL(9,N62:N63)</f>
        <v>0</v>
      </c>
      <c r="O61" s="406">
        <f t="shared" si="12"/>
        <v>0</v>
      </c>
      <c r="P61" s="405">
        <f t="shared" si="12"/>
        <v>0</v>
      </c>
      <c r="Q61" s="403">
        <f t="shared" si="12"/>
        <v>0</v>
      </c>
      <c r="R61" s="406">
        <f t="shared" si="12"/>
        <v>0</v>
      </c>
      <c r="S61" s="406">
        <f t="shared" si="12"/>
        <v>0</v>
      </c>
      <c r="T61" s="406">
        <f t="shared" si="12"/>
        <v>0</v>
      </c>
      <c r="U61" s="406">
        <f t="shared" si="12"/>
        <v>0</v>
      </c>
      <c r="V61" s="406">
        <f t="shared" si="12"/>
        <v>0</v>
      </c>
      <c r="W61" s="406">
        <f t="shared" si="12"/>
        <v>0</v>
      </c>
      <c r="X61" s="406">
        <f t="shared" si="12"/>
        <v>0</v>
      </c>
      <c r="Y61" s="406">
        <f t="shared" si="12"/>
        <v>0</v>
      </c>
      <c r="Z61" s="406">
        <f t="shared" si="12"/>
        <v>0</v>
      </c>
      <c r="AA61" s="406">
        <f t="shared" si="12"/>
        <v>0</v>
      </c>
      <c r="AB61" s="416">
        <f t="shared" si="12"/>
        <v>0</v>
      </c>
      <c r="AC61" s="399">
        <f t="shared" si="12"/>
        <v>0</v>
      </c>
      <c r="AD61" s="1015"/>
      <c r="AE61" s="1016"/>
      <c r="AF61" s="1016"/>
      <c r="AG61" s="528"/>
      <c r="AH61" s="521"/>
      <c r="AI61" s="521"/>
      <c r="AJ61" s="521"/>
      <c r="AK61" s="521"/>
      <c r="AL61" s="521"/>
      <c r="AM61" s="521"/>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c r="CC61" s="521"/>
      <c r="CD61" s="521"/>
      <c r="CE61" s="521"/>
      <c r="CF61" s="521"/>
      <c r="CG61" s="521"/>
      <c r="CH61" s="521"/>
      <c r="CI61" s="521"/>
      <c r="CJ61" s="521"/>
      <c r="CK61" s="521"/>
      <c r="CL61" s="521"/>
      <c r="CM61" s="521"/>
      <c r="CN61" s="521"/>
      <c r="CO61" s="521"/>
      <c r="CP61" s="521"/>
      <c r="CQ61" s="521"/>
    </row>
    <row r="62" spans="1:95" s="69" customFormat="1" ht="15" customHeight="1" x14ac:dyDescent="0.2">
      <c r="A62" s="11">
        <v>158</v>
      </c>
      <c r="B62" s="271"/>
      <c r="C62" s="281"/>
      <c r="D62" s="281"/>
      <c r="E62" s="282"/>
      <c r="F62" s="1475" t="str">
        <f>'2. CAD NCCF'!F62:L62</f>
        <v>Non-FI issued unsecured bonds and paper, low or not rated</v>
      </c>
      <c r="G62" s="1476"/>
      <c r="H62" s="1476"/>
      <c r="I62" s="1476"/>
      <c r="J62" s="1476"/>
      <c r="K62" s="1476"/>
      <c r="L62" s="1477"/>
      <c r="M62" s="690">
        <v>0</v>
      </c>
      <c r="N62" s="691">
        <v>0</v>
      </c>
      <c r="O62" s="692">
        <v>0</v>
      </c>
      <c r="P62" s="693">
        <v>0</v>
      </c>
      <c r="Q62" s="694">
        <v>0</v>
      </c>
      <c r="R62" s="692">
        <v>0</v>
      </c>
      <c r="S62" s="693">
        <v>0</v>
      </c>
      <c r="T62" s="692">
        <v>0</v>
      </c>
      <c r="U62" s="693">
        <v>0</v>
      </c>
      <c r="V62" s="692">
        <v>0</v>
      </c>
      <c r="W62" s="693">
        <v>0</v>
      </c>
      <c r="X62" s="692">
        <v>0</v>
      </c>
      <c r="Y62" s="693">
        <v>0</v>
      </c>
      <c r="Z62" s="692">
        <v>0</v>
      </c>
      <c r="AA62" s="693">
        <v>0</v>
      </c>
      <c r="AB62" s="698">
        <v>0</v>
      </c>
      <c r="AC62" s="690">
        <v>0</v>
      </c>
      <c r="AD62" s="1015"/>
      <c r="AE62" s="1016"/>
      <c r="AF62" s="1016"/>
      <c r="AG62" s="528"/>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c r="BI62" s="521"/>
      <c r="BJ62" s="521"/>
      <c r="BK62" s="521"/>
      <c r="BL62" s="521"/>
      <c r="BM62" s="521"/>
      <c r="BN62" s="521"/>
      <c r="BO62" s="521"/>
      <c r="BP62" s="521"/>
      <c r="BQ62" s="521"/>
      <c r="BR62" s="521"/>
      <c r="BS62" s="521"/>
      <c r="BT62" s="521"/>
      <c r="BU62" s="521"/>
      <c r="BV62" s="521"/>
      <c r="BW62" s="521"/>
      <c r="BX62" s="521"/>
      <c r="BY62" s="521"/>
      <c r="BZ62" s="521"/>
      <c r="CA62" s="521"/>
      <c r="CB62" s="521"/>
      <c r="CC62" s="521"/>
      <c r="CD62" s="521"/>
      <c r="CE62" s="521"/>
      <c r="CF62" s="521"/>
      <c r="CG62" s="521"/>
      <c r="CH62" s="521"/>
      <c r="CI62" s="521"/>
      <c r="CJ62" s="521"/>
      <c r="CK62" s="521"/>
      <c r="CL62" s="521"/>
      <c r="CM62" s="521"/>
      <c r="CN62" s="521"/>
      <c r="CO62" s="521"/>
      <c r="CP62" s="521"/>
      <c r="CQ62" s="521"/>
    </row>
    <row r="63" spans="1:95" s="69" customFormat="1" ht="15" customHeight="1" x14ac:dyDescent="0.2">
      <c r="A63" s="11">
        <v>159</v>
      </c>
      <c r="B63" s="271"/>
      <c r="C63" s="281"/>
      <c r="D63" s="281"/>
      <c r="E63" s="282"/>
      <c r="F63" s="1475" t="str">
        <f>'2. CAD NCCF'!F63:L63</f>
        <v>Non-FI issued covered bonds, low or not rated</v>
      </c>
      <c r="G63" s="1476"/>
      <c r="H63" s="1476"/>
      <c r="I63" s="1476"/>
      <c r="J63" s="1476"/>
      <c r="K63" s="1476"/>
      <c r="L63" s="1477"/>
      <c r="M63" s="690">
        <v>0</v>
      </c>
      <c r="N63" s="691">
        <v>0</v>
      </c>
      <c r="O63" s="692">
        <v>0</v>
      </c>
      <c r="P63" s="693">
        <v>0</v>
      </c>
      <c r="Q63" s="694">
        <v>0</v>
      </c>
      <c r="R63" s="692">
        <v>0</v>
      </c>
      <c r="S63" s="693">
        <v>0</v>
      </c>
      <c r="T63" s="692"/>
      <c r="U63" s="693">
        <v>0</v>
      </c>
      <c r="V63" s="692">
        <v>0</v>
      </c>
      <c r="W63" s="693">
        <v>0</v>
      </c>
      <c r="X63" s="692">
        <v>0</v>
      </c>
      <c r="Y63" s="693">
        <v>0</v>
      </c>
      <c r="Z63" s="692">
        <v>0</v>
      </c>
      <c r="AA63" s="693">
        <v>0</v>
      </c>
      <c r="AB63" s="698">
        <v>0</v>
      </c>
      <c r="AC63" s="690">
        <v>0</v>
      </c>
      <c r="AD63" s="1015"/>
      <c r="AE63" s="1016"/>
      <c r="AF63" s="1016"/>
      <c r="AG63" s="528"/>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21"/>
      <c r="BZ63" s="521"/>
      <c r="CA63" s="521"/>
      <c r="CB63" s="521"/>
      <c r="CC63" s="521"/>
      <c r="CD63" s="521"/>
      <c r="CE63" s="521"/>
      <c r="CF63" s="521"/>
      <c r="CG63" s="521"/>
      <c r="CH63" s="521"/>
      <c r="CI63" s="521"/>
      <c r="CJ63" s="521"/>
      <c r="CK63" s="521"/>
      <c r="CL63" s="521"/>
      <c r="CM63" s="521"/>
      <c r="CN63" s="521"/>
      <c r="CO63" s="521"/>
      <c r="CP63" s="521"/>
      <c r="CQ63" s="521"/>
    </row>
    <row r="64" spans="1:95" s="69" customFormat="1" ht="15" customHeight="1" x14ac:dyDescent="0.2">
      <c r="A64" s="11">
        <v>160</v>
      </c>
      <c r="B64" s="271"/>
      <c r="C64" s="281"/>
      <c r="D64" s="281"/>
      <c r="E64" s="1445" t="str">
        <f>'2. CAD NCCF'!E64:L64</f>
        <v>FI issued CBP, low or not rated</v>
      </c>
      <c r="F64" s="1446"/>
      <c r="G64" s="1446"/>
      <c r="H64" s="1446"/>
      <c r="I64" s="1446"/>
      <c r="J64" s="1446"/>
      <c r="K64" s="1446"/>
      <c r="L64" s="1447"/>
      <c r="M64" s="399">
        <f>SUM(M65:M67)</f>
        <v>0</v>
      </c>
      <c r="N64" s="402">
        <f t="shared" ref="N64:AC64" si="13">SUBTOTAL(9,N65:N67)</f>
        <v>0</v>
      </c>
      <c r="O64" s="406">
        <f t="shared" si="13"/>
        <v>0</v>
      </c>
      <c r="P64" s="405">
        <f t="shared" si="13"/>
        <v>0</v>
      </c>
      <c r="Q64" s="403">
        <f t="shared" si="13"/>
        <v>0</v>
      </c>
      <c r="R64" s="406">
        <f t="shared" si="13"/>
        <v>0</v>
      </c>
      <c r="S64" s="406">
        <f t="shared" si="13"/>
        <v>0</v>
      </c>
      <c r="T64" s="406">
        <f t="shared" si="13"/>
        <v>0</v>
      </c>
      <c r="U64" s="406">
        <f t="shared" si="13"/>
        <v>0</v>
      </c>
      <c r="V64" s="406">
        <f t="shared" si="13"/>
        <v>0</v>
      </c>
      <c r="W64" s="406">
        <f t="shared" si="13"/>
        <v>0</v>
      </c>
      <c r="X64" s="406">
        <f t="shared" si="13"/>
        <v>0</v>
      </c>
      <c r="Y64" s="406">
        <f t="shared" si="13"/>
        <v>0</v>
      </c>
      <c r="Z64" s="406">
        <f t="shared" si="13"/>
        <v>0</v>
      </c>
      <c r="AA64" s="406">
        <f t="shared" si="13"/>
        <v>0</v>
      </c>
      <c r="AB64" s="416">
        <f t="shared" si="13"/>
        <v>0</v>
      </c>
      <c r="AC64" s="399">
        <f t="shared" si="13"/>
        <v>0</v>
      </c>
      <c r="AD64" s="1015"/>
      <c r="AE64" s="1016"/>
      <c r="AF64" s="1016"/>
      <c r="AG64" s="528"/>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c r="BT64" s="521"/>
      <c r="BU64" s="521"/>
      <c r="BV64" s="521"/>
      <c r="BW64" s="521"/>
      <c r="BX64" s="521"/>
      <c r="BY64" s="521"/>
      <c r="BZ64" s="521"/>
      <c r="CA64" s="521"/>
      <c r="CB64" s="521"/>
      <c r="CC64" s="521"/>
      <c r="CD64" s="521"/>
      <c r="CE64" s="521"/>
      <c r="CF64" s="521"/>
      <c r="CG64" s="521"/>
      <c r="CH64" s="521"/>
      <c r="CI64" s="521"/>
      <c r="CJ64" s="521"/>
      <c r="CK64" s="521"/>
      <c r="CL64" s="521"/>
      <c r="CM64" s="521"/>
      <c r="CN64" s="521"/>
      <c r="CO64" s="521"/>
      <c r="CP64" s="521"/>
      <c r="CQ64" s="521"/>
    </row>
    <row r="65" spans="1:95" s="69" customFormat="1" ht="15" customHeight="1" x14ac:dyDescent="0.2">
      <c r="A65" s="11">
        <v>161</v>
      </c>
      <c r="B65" s="271"/>
      <c r="C65" s="281"/>
      <c r="D65" s="281"/>
      <c r="E65" s="282"/>
      <c r="F65" s="1475" t="str">
        <f>'2. CAD NCCF'!F65:L65</f>
        <v>FI issued unsecured bonds and paper, low or not rated</v>
      </c>
      <c r="G65" s="1476"/>
      <c r="H65" s="1476"/>
      <c r="I65" s="1476"/>
      <c r="J65" s="1476"/>
      <c r="K65" s="1476"/>
      <c r="L65" s="1477"/>
      <c r="M65" s="690">
        <v>0</v>
      </c>
      <c r="N65" s="691">
        <v>0</v>
      </c>
      <c r="O65" s="692">
        <v>0</v>
      </c>
      <c r="P65" s="693">
        <v>0</v>
      </c>
      <c r="Q65" s="694">
        <v>0</v>
      </c>
      <c r="R65" s="692">
        <v>0</v>
      </c>
      <c r="S65" s="693">
        <v>0</v>
      </c>
      <c r="T65" s="692">
        <v>0</v>
      </c>
      <c r="U65" s="693">
        <v>0</v>
      </c>
      <c r="V65" s="692">
        <v>0</v>
      </c>
      <c r="W65" s="693">
        <v>0</v>
      </c>
      <c r="X65" s="692">
        <v>0</v>
      </c>
      <c r="Y65" s="693">
        <v>0</v>
      </c>
      <c r="Z65" s="692">
        <v>0</v>
      </c>
      <c r="AA65" s="693">
        <v>0</v>
      </c>
      <c r="AB65" s="698">
        <v>0</v>
      </c>
      <c r="AC65" s="690">
        <v>0</v>
      </c>
      <c r="AD65" s="1015"/>
      <c r="AE65" s="1016"/>
      <c r="AF65" s="1016"/>
      <c r="AG65" s="528"/>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c r="BO65" s="521"/>
      <c r="BP65" s="521"/>
      <c r="BQ65" s="521"/>
      <c r="BR65" s="521"/>
      <c r="BS65" s="521"/>
      <c r="BT65" s="521"/>
      <c r="BU65" s="521"/>
      <c r="BV65" s="521"/>
      <c r="BW65" s="521"/>
      <c r="BX65" s="521"/>
      <c r="BY65" s="521"/>
      <c r="BZ65" s="521"/>
      <c r="CA65" s="521"/>
      <c r="CB65" s="521"/>
      <c r="CC65" s="521"/>
      <c r="CD65" s="521"/>
      <c r="CE65" s="521"/>
      <c r="CF65" s="521"/>
      <c r="CG65" s="521"/>
      <c r="CH65" s="521"/>
      <c r="CI65" s="521"/>
      <c r="CJ65" s="521"/>
      <c r="CK65" s="521"/>
      <c r="CL65" s="521"/>
      <c r="CM65" s="521"/>
      <c r="CN65" s="521"/>
      <c r="CO65" s="521"/>
      <c r="CP65" s="521"/>
      <c r="CQ65" s="521"/>
    </row>
    <row r="66" spans="1:95" s="69" customFormat="1" ht="15" customHeight="1" x14ac:dyDescent="0.2">
      <c r="A66" s="11">
        <v>162</v>
      </c>
      <c r="B66" s="271"/>
      <c r="C66" s="272"/>
      <c r="D66" s="272"/>
      <c r="E66" s="272"/>
      <c r="F66" s="1475" t="str">
        <f>'2. CAD NCCF'!F66:L66</f>
        <v>FI issued covered bonds, low or not rated</v>
      </c>
      <c r="G66" s="1476"/>
      <c r="H66" s="1476"/>
      <c r="I66" s="1476"/>
      <c r="J66" s="1476"/>
      <c r="K66" s="1476"/>
      <c r="L66" s="1477"/>
      <c r="M66" s="690">
        <v>0</v>
      </c>
      <c r="N66" s="691">
        <v>0</v>
      </c>
      <c r="O66" s="692">
        <v>0</v>
      </c>
      <c r="P66" s="693">
        <v>0</v>
      </c>
      <c r="Q66" s="694">
        <v>0</v>
      </c>
      <c r="R66" s="692">
        <v>0</v>
      </c>
      <c r="S66" s="693">
        <v>0</v>
      </c>
      <c r="T66" s="692">
        <v>0</v>
      </c>
      <c r="U66" s="693">
        <v>0</v>
      </c>
      <c r="V66" s="692">
        <v>0</v>
      </c>
      <c r="W66" s="693">
        <v>0</v>
      </c>
      <c r="X66" s="692">
        <v>0</v>
      </c>
      <c r="Y66" s="693">
        <v>0</v>
      </c>
      <c r="Z66" s="692">
        <v>0</v>
      </c>
      <c r="AA66" s="693">
        <v>0</v>
      </c>
      <c r="AB66" s="698">
        <v>0</v>
      </c>
      <c r="AC66" s="690">
        <v>0</v>
      </c>
      <c r="AD66" s="1015"/>
      <c r="AE66" s="1016"/>
      <c r="AF66" s="1016"/>
      <c r="AG66" s="528"/>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c r="BI66" s="521"/>
      <c r="BJ66" s="521"/>
      <c r="BK66" s="521"/>
      <c r="BL66" s="521"/>
      <c r="BM66" s="521"/>
      <c r="BN66" s="521"/>
      <c r="BO66" s="521"/>
      <c r="BP66" s="521"/>
      <c r="BQ66" s="521"/>
      <c r="BR66" s="521"/>
      <c r="BS66" s="521"/>
      <c r="BT66" s="521"/>
      <c r="BU66" s="521"/>
      <c r="BV66" s="521"/>
      <c r="BW66" s="521"/>
      <c r="BX66" s="521"/>
      <c r="BY66" s="521"/>
      <c r="BZ66" s="521"/>
      <c r="CA66" s="521"/>
      <c r="CB66" s="521"/>
      <c r="CC66" s="521"/>
      <c r="CD66" s="521"/>
      <c r="CE66" s="521"/>
      <c r="CF66" s="521"/>
      <c r="CG66" s="521"/>
      <c r="CH66" s="521"/>
      <c r="CI66" s="521"/>
      <c r="CJ66" s="521"/>
      <c r="CK66" s="521"/>
      <c r="CL66" s="521"/>
      <c r="CM66" s="521"/>
      <c r="CN66" s="521"/>
      <c r="CO66" s="521"/>
      <c r="CP66" s="521"/>
      <c r="CQ66" s="521"/>
    </row>
    <row r="67" spans="1:95" s="69" customFormat="1" ht="15" customHeight="1" x14ac:dyDescent="0.2">
      <c r="A67" s="11">
        <v>163</v>
      </c>
      <c r="B67" s="271"/>
      <c r="C67" s="272"/>
      <c r="D67" s="272"/>
      <c r="E67" s="272"/>
      <c r="F67" s="1475" t="str">
        <f>'2. CAD NCCF'!F67:L67</f>
        <v>FI issued jumbo covered bonds, low or not rated</v>
      </c>
      <c r="G67" s="1476"/>
      <c r="H67" s="1476"/>
      <c r="I67" s="1476"/>
      <c r="J67" s="1476"/>
      <c r="K67" s="1476"/>
      <c r="L67" s="1477"/>
      <c r="M67" s="690">
        <v>0</v>
      </c>
      <c r="N67" s="691">
        <v>0</v>
      </c>
      <c r="O67" s="692">
        <v>0</v>
      </c>
      <c r="P67" s="693">
        <v>0</v>
      </c>
      <c r="Q67" s="694">
        <v>0</v>
      </c>
      <c r="R67" s="692">
        <v>0</v>
      </c>
      <c r="S67" s="693">
        <v>0</v>
      </c>
      <c r="T67" s="692">
        <v>0</v>
      </c>
      <c r="U67" s="693">
        <v>0</v>
      </c>
      <c r="V67" s="692">
        <v>0</v>
      </c>
      <c r="W67" s="693">
        <v>0</v>
      </c>
      <c r="X67" s="692">
        <v>0</v>
      </c>
      <c r="Y67" s="693">
        <v>0</v>
      </c>
      <c r="Z67" s="692">
        <v>0</v>
      </c>
      <c r="AA67" s="693">
        <v>0</v>
      </c>
      <c r="AB67" s="698">
        <v>0</v>
      </c>
      <c r="AC67" s="690">
        <v>0</v>
      </c>
      <c r="AD67" s="1015"/>
      <c r="AE67" s="1016"/>
      <c r="AF67" s="1016"/>
      <c r="AG67" s="528"/>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521"/>
      <c r="BG67" s="521"/>
      <c r="BH67" s="521"/>
      <c r="BI67" s="521"/>
      <c r="BJ67" s="521"/>
      <c r="BK67" s="521"/>
      <c r="BL67" s="521"/>
      <c r="BM67" s="521"/>
      <c r="BN67" s="521"/>
      <c r="BO67" s="521"/>
      <c r="BP67" s="521"/>
      <c r="BQ67" s="521"/>
      <c r="BR67" s="521"/>
      <c r="BS67" s="521"/>
      <c r="BT67" s="521"/>
      <c r="BU67" s="521"/>
      <c r="BV67" s="521"/>
      <c r="BW67" s="521"/>
      <c r="BX67" s="521"/>
      <c r="BY67" s="521"/>
      <c r="BZ67" s="521"/>
      <c r="CA67" s="521"/>
      <c r="CB67" s="521"/>
      <c r="CC67" s="521"/>
      <c r="CD67" s="521"/>
      <c r="CE67" s="521"/>
      <c r="CF67" s="521"/>
      <c r="CG67" s="521"/>
      <c r="CH67" s="521"/>
      <c r="CI67" s="521"/>
      <c r="CJ67" s="521"/>
      <c r="CK67" s="521"/>
      <c r="CL67" s="521"/>
      <c r="CM67" s="521"/>
      <c r="CN67" s="521"/>
      <c r="CO67" s="521"/>
      <c r="CP67" s="521"/>
      <c r="CQ67" s="521"/>
    </row>
    <row r="68" spans="1:95" s="69" customFormat="1" x14ac:dyDescent="0.2">
      <c r="A68" s="11">
        <v>164</v>
      </c>
      <c r="B68" s="271"/>
      <c r="C68" s="272"/>
      <c r="D68" s="1472" t="str">
        <f>'2. CAD NCCF'!D68:AF68</f>
        <v>Asset backed securities (ABS) and Asset backed commercial paper (ABCP)</v>
      </c>
      <c r="E68" s="1473"/>
      <c r="F68" s="1473"/>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3"/>
      <c r="AG68" s="528"/>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521"/>
      <c r="BG68" s="521"/>
      <c r="BH68" s="521"/>
      <c r="BI68" s="521"/>
      <c r="BJ68" s="521"/>
      <c r="BK68" s="521"/>
      <c r="BL68" s="521"/>
      <c r="BM68" s="521"/>
      <c r="BN68" s="521"/>
      <c r="BO68" s="521"/>
      <c r="BP68" s="521"/>
      <c r="BQ68" s="521"/>
      <c r="BR68" s="521"/>
      <c r="BS68" s="521"/>
      <c r="BT68" s="521"/>
      <c r="BU68" s="521"/>
      <c r="BV68" s="521"/>
      <c r="BW68" s="521"/>
      <c r="BX68" s="521"/>
      <c r="BY68" s="521"/>
      <c r="BZ68" s="521"/>
      <c r="CA68" s="521"/>
      <c r="CB68" s="521"/>
      <c r="CC68" s="521"/>
      <c r="CD68" s="521"/>
      <c r="CE68" s="521"/>
      <c r="CF68" s="521"/>
      <c r="CG68" s="521"/>
      <c r="CH68" s="521"/>
      <c r="CI68" s="521"/>
      <c r="CJ68" s="521"/>
      <c r="CK68" s="521"/>
      <c r="CL68" s="521"/>
      <c r="CM68" s="521"/>
      <c r="CN68" s="521"/>
      <c r="CO68" s="521"/>
      <c r="CP68" s="521"/>
      <c r="CQ68" s="521"/>
    </row>
    <row r="69" spans="1:95" s="69" customFormat="1" x14ac:dyDescent="0.2">
      <c r="A69" s="11">
        <v>165</v>
      </c>
      <c r="B69" s="271"/>
      <c r="C69" s="272"/>
      <c r="D69" s="272"/>
      <c r="E69" s="1515" t="str">
        <f>'2. CAD NCCF'!E69:L69</f>
        <v>Non-FI issued ABS and ABCP, high rated</v>
      </c>
      <c r="F69" s="1516"/>
      <c r="G69" s="1516"/>
      <c r="H69" s="1516"/>
      <c r="I69" s="1516"/>
      <c r="J69" s="1516"/>
      <c r="K69" s="1516"/>
      <c r="L69" s="1517"/>
      <c r="M69" s="399">
        <f>SUM(M70:M71)</f>
        <v>0</v>
      </c>
      <c r="N69" s="402">
        <f t="shared" ref="N69:AC69" si="14">SUBTOTAL(9,N70:N71)</f>
        <v>0</v>
      </c>
      <c r="O69" s="406">
        <f t="shared" si="14"/>
        <v>0</v>
      </c>
      <c r="P69" s="405">
        <f t="shared" si="14"/>
        <v>0</v>
      </c>
      <c r="Q69" s="403">
        <f t="shared" si="14"/>
        <v>0</v>
      </c>
      <c r="R69" s="406">
        <f t="shared" si="14"/>
        <v>0</v>
      </c>
      <c r="S69" s="406">
        <f t="shared" si="14"/>
        <v>0</v>
      </c>
      <c r="T69" s="406">
        <f t="shared" si="14"/>
        <v>0</v>
      </c>
      <c r="U69" s="406">
        <f t="shared" si="14"/>
        <v>0</v>
      </c>
      <c r="V69" s="406">
        <f t="shared" si="14"/>
        <v>0</v>
      </c>
      <c r="W69" s="406">
        <f t="shared" si="14"/>
        <v>0</v>
      </c>
      <c r="X69" s="406">
        <f t="shared" si="14"/>
        <v>0</v>
      </c>
      <c r="Y69" s="406">
        <f t="shared" si="14"/>
        <v>0</v>
      </c>
      <c r="Z69" s="406">
        <f t="shared" si="14"/>
        <v>0</v>
      </c>
      <c r="AA69" s="406">
        <f t="shared" si="14"/>
        <v>0</v>
      </c>
      <c r="AB69" s="416">
        <f t="shared" si="14"/>
        <v>0</v>
      </c>
      <c r="AC69" s="399">
        <f t="shared" si="14"/>
        <v>0</v>
      </c>
      <c r="AD69" s="1015"/>
      <c r="AE69" s="1016"/>
      <c r="AF69" s="1016"/>
      <c r="AG69" s="528"/>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c r="BJ69" s="521"/>
      <c r="BK69" s="521"/>
      <c r="BL69" s="521"/>
      <c r="BM69" s="521"/>
      <c r="BN69" s="521"/>
      <c r="BO69" s="521"/>
      <c r="BP69" s="521"/>
      <c r="BQ69" s="521"/>
      <c r="BR69" s="521"/>
      <c r="BS69" s="521"/>
      <c r="BT69" s="521"/>
      <c r="BU69" s="521"/>
      <c r="BV69" s="521"/>
      <c r="BW69" s="521"/>
      <c r="BX69" s="521"/>
      <c r="BY69" s="521"/>
      <c r="BZ69" s="521"/>
      <c r="CA69" s="521"/>
      <c r="CB69" s="521"/>
      <c r="CC69" s="521"/>
      <c r="CD69" s="521"/>
      <c r="CE69" s="521"/>
      <c r="CF69" s="521"/>
      <c r="CG69" s="521"/>
      <c r="CH69" s="521"/>
      <c r="CI69" s="521"/>
      <c r="CJ69" s="521"/>
      <c r="CK69" s="521"/>
      <c r="CL69" s="521"/>
      <c r="CM69" s="521"/>
      <c r="CN69" s="521"/>
      <c r="CO69" s="521"/>
      <c r="CP69" s="521"/>
      <c r="CQ69" s="521"/>
    </row>
    <row r="70" spans="1:95" s="69" customFormat="1" x14ac:dyDescent="0.2">
      <c r="A70" s="11">
        <v>166</v>
      </c>
      <c r="B70" s="271"/>
      <c r="C70" s="272"/>
      <c r="D70" s="272"/>
      <c r="E70" s="272"/>
      <c r="F70" s="1475" t="str">
        <f>'2. CAD NCCF'!F70:L70</f>
        <v>Non-FI issued ABS, high rated</v>
      </c>
      <c r="G70" s="1476"/>
      <c r="H70" s="1476"/>
      <c r="I70" s="1476"/>
      <c r="J70" s="1476"/>
      <c r="K70" s="1476"/>
      <c r="L70" s="1477"/>
      <c r="M70" s="690">
        <v>0</v>
      </c>
      <c r="N70" s="691">
        <v>0</v>
      </c>
      <c r="O70" s="692">
        <v>0</v>
      </c>
      <c r="P70" s="693">
        <v>0</v>
      </c>
      <c r="Q70" s="694">
        <v>0</v>
      </c>
      <c r="R70" s="692">
        <v>0</v>
      </c>
      <c r="S70" s="693">
        <v>0</v>
      </c>
      <c r="T70" s="692">
        <v>0</v>
      </c>
      <c r="U70" s="693">
        <v>0</v>
      </c>
      <c r="V70" s="692">
        <v>0</v>
      </c>
      <c r="W70" s="693">
        <v>0</v>
      </c>
      <c r="X70" s="692">
        <v>0</v>
      </c>
      <c r="Y70" s="693">
        <v>0</v>
      </c>
      <c r="Z70" s="692">
        <v>0</v>
      </c>
      <c r="AA70" s="693">
        <v>0</v>
      </c>
      <c r="AB70" s="698">
        <v>0</v>
      </c>
      <c r="AC70" s="690">
        <v>0</v>
      </c>
      <c r="AD70" s="1015"/>
      <c r="AE70" s="1016"/>
      <c r="AF70" s="1016"/>
      <c r="AG70" s="528"/>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row>
    <row r="71" spans="1:95" s="69" customFormat="1" ht="15" customHeight="1" x14ac:dyDescent="0.2">
      <c r="A71" s="11">
        <v>167</v>
      </c>
      <c r="B71" s="271"/>
      <c r="C71" s="272"/>
      <c r="D71" s="272"/>
      <c r="E71" s="272"/>
      <c r="F71" s="1475" t="str">
        <f>'2. CAD NCCF'!F71:L71</f>
        <v>Non-FI issued ABCP, high rated</v>
      </c>
      <c r="G71" s="1476"/>
      <c r="H71" s="1476"/>
      <c r="I71" s="1476"/>
      <c r="J71" s="1476"/>
      <c r="K71" s="1476"/>
      <c r="L71" s="1477"/>
      <c r="M71" s="690">
        <v>0</v>
      </c>
      <c r="N71" s="691">
        <v>0</v>
      </c>
      <c r="O71" s="692">
        <v>0</v>
      </c>
      <c r="P71" s="693">
        <v>0</v>
      </c>
      <c r="Q71" s="694">
        <v>0</v>
      </c>
      <c r="R71" s="692">
        <v>0</v>
      </c>
      <c r="S71" s="693">
        <v>0</v>
      </c>
      <c r="T71" s="692">
        <v>0</v>
      </c>
      <c r="U71" s="693">
        <v>0</v>
      </c>
      <c r="V71" s="692">
        <v>0</v>
      </c>
      <c r="W71" s="693">
        <v>0</v>
      </c>
      <c r="X71" s="692">
        <v>0</v>
      </c>
      <c r="Y71" s="693">
        <v>0</v>
      </c>
      <c r="Z71" s="692">
        <v>0</v>
      </c>
      <c r="AA71" s="693">
        <v>0</v>
      </c>
      <c r="AB71" s="698">
        <v>0</v>
      </c>
      <c r="AC71" s="690">
        <v>0</v>
      </c>
      <c r="AD71" s="1015"/>
      <c r="AE71" s="1016"/>
      <c r="AF71" s="1016"/>
      <c r="AG71" s="528"/>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c r="BZ71" s="521"/>
      <c r="CA71" s="521"/>
      <c r="CB71" s="521"/>
      <c r="CC71" s="521"/>
      <c r="CD71" s="521"/>
      <c r="CE71" s="521"/>
      <c r="CF71" s="521"/>
      <c r="CG71" s="521"/>
      <c r="CH71" s="521"/>
      <c r="CI71" s="521"/>
      <c r="CJ71" s="521"/>
      <c r="CK71" s="521"/>
      <c r="CL71" s="521"/>
      <c r="CM71" s="521"/>
      <c r="CN71" s="521"/>
      <c r="CO71" s="521"/>
      <c r="CP71" s="521"/>
      <c r="CQ71" s="521"/>
    </row>
    <row r="72" spans="1:95" s="69" customFormat="1" x14ac:dyDescent="0.2">
      <c r="A72" s="11">
        <v>168</v>
      </c>
      <c r="B72" s="271"/>
      <c r="C72" s="272"/>
      <c r="D72" s="272"/>
      <c r="E72" s="1445" t="str">
        <f>'2. CAD NCCF'!E72:L72</f>
        <v>FI issued ABS and ABCP, high rated</v>
      </c>
      <c r="F72" s="1446"/>
      <c r="G72" s="1446"/>
      <c r="H72" s="1446"/>
      <c r="I72" s="1446"/>
      <c r="J72" s="1446"/>
      <c r="K72" s="1446"/>
      <c r="L72" s="1447"/>
      <c r="M72" s="399">
        <f>SUM(M73:M74)</f>
        <v>0</v>
      </c>
      <c r="N72" s="402">
        <f t="shared" ref="N72:AC72" si="15">SUBTOTAL(9,N73:N74)</f>
        <v>0</v>
      </c>
      <c r="O72" s="406">
        <f t="shared" si="15"/>
        <v>0</v>
      </c>
      <c r="P72" s="405">
        <f t="shared" si="15"/>
        <v>0</v>
      </c>
      <c r="Q72" s="403">
        <f t="shared" si="15"/>
        <v>0</v>
      </c>
      <c r="R72" s="406">
        <f t="shared" si="15"/>
        <v>0</v>
      </c>
      <c r="S72" s="406">
        <f t="shared" si="15"/>
        <v>0</v>
      </c>
      <c r="T72" s="406">
        <f t="shared" si="15"/>
        <v>0</v>
      </c>
      <c r="U72" s="406">
        <f t="shared" si="15"/>
        <v>0</v>
      </c>
      <c r="V72" s="406">
        <f t="shared" si="15"/>
        <v>0</v>
      </c>
      <c r="W72" s="406">
        <f t="shared" si="15"/>
        <v>0</v>
      </c>
      <c r="X72" s="406">
        <f t="shared" si="15"/>
        <v>0</v>
      </c>
      <c r="Y72" s="406">
        <f t="shared" si="15"/>
        <v>0</v>
      </c>
      <c r="Z72" s="406">
        <f t="shared" si="15"/>
        <v>0</v>
      </c>
      <c r="AA72" s="406">
        <f t="shared" si="15"/>
        <v>0</v>
      </c>
      <c r="AB72" s="416">
        <f t="shared" si="15"/>
        <v>0</v>
      </c>
      <c r="AC72" s="399">
        <f t="shared" si="15"/>
        <v>0</v>
      </c>
      <c r="AD72" s="1015"/>
      <c r="AE72" s="1016"/>
      <c r="AF72" s="1016"/>
      <c r="AG72" s="528"/>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row>
    <row r="73" spans="1:95" s="69" customFormat="1" ht="15" customHeight="1" x14ac:dyDescent="0.2">
      <c r="A73" s="11">
        <v>169</v>
      </c>
      <c r="B73" s="271"/>
      <c r="C73" s="272"/>
      <c r="D73" s="272"/>
      <c r="E73" s="272"/>
      <c r="F73" s="1475" t="str">
        <f>'2. CAD NCCF'!F73:L73</f>
        <v>FI issued ABS, high rated</v>
      </c>
      <c r="G73" s="1476"/>
      <c r="H73" s="1476"/>
      <c r="I73" s="1476"/>
      <c r="J73" s="1476"/>
      <c r="K73" s="1476"/>
      <c r="L73" s="1477"/>
      <c r="M73" s="690">
        <v>0</v>
      </c>
      <c r="N73" s="691">
        <v>0</v>
      </c>
      <c r="O73" s="692">
        <v>0</v>
      </c>
      <c r="P73" s="692">
        <v>0</v>
      </c>
      <c r="Q73" s="697">
        <v>0</v>
      </c>
      <c r="R73" s="692">
        <v>0</v>
      </c>
      <c r="S73" s="693">
        <v>0</v>
      </c>
      <c r="T73" s="692">
        <v>0</v>
      </c>
      <c r="U73" s="693">
        <v>0</v>
      </c>
      <c r="V73" s="692">
        <v>0</v>
      </c>
      <c r="W73" s="693">
        <v>0</v>
      </c>
      <c r="X73" s="692">
        <v>0</v>
      </c>
      <c r="Y73" s="693">
        <v>0</v>
      </c>
      <c r="Z73" s="692">
        <v>0</v>
      </c>
      <c r="AA73" s="693">
        <v>0</v>
      </c>
      <c r="AB73" s="698">
        <v>0</v>
      </c>
      <c r="AC73" s="690">
        <v>0</v>
      </c>
      <c r="AD73" s="1015"/>
      <c r="AE73" s="1016"/>
      <c r="AF73" s="1016"/>
      <c r="AG73" s="528"/>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c r="CL73" s="521"/>
      <c r="CM73" s="521"/>
      <c r="CN73" s="521"/>
      <c r="CO73" s="521"/>
      <c r="CP73" s="521"/>
      <c r="CQ73" s="521"/>
    </row>
    <row r="74" spans="1:95" s="69" customFormat="1" ht="15" customHeight="1" x14ac:dyDescent="0.2">
      <c r="A74" s="11">
        <v>170</v>
      </c>
      <c r="B74" s="271"/>
      <c r="C74" s="272"/>
      <c r="D74" s="272"/>
      <c r="E74" s="272"/>
      <c r="F74" s="1475" t="str">
        <f>'2. CAD NCCF'!F74:L74</f>
        <v>FI issued ABCP, high rated</v>
      </c>
      <c r="G74" s="1476"/>
      <c r="H74" s="1476"/>
      <c r="I74" s="1476"/>
      <c r="J74" s="1476"/>
      <c r="K74" s="1476"/>
      <c r="L74" s="1477"/>
      <c r="M74" s="690">
        <v>0</v>
      </c>
      <c r="N74" s="691">
        <v>0</v>
      </c>
      <c r="O74" s="692">
        <v>0</v>
      </c>
      <c r="P74" s="692">
        <v>0</v>
      </c>
      <c r="Q74" s="697">
        <v>0</v>
      </c>
      <c r="R74" s="692">
        <v>0</v>
      </c>
      <c r="S74" s="693">
        <v>0</v>
      </c>
      <c r="T74" s="692">
        <v>0</v>
      </c>
      <c r="U74" s="693">
        <v>0</v>
      </c>
      <c r="V74" s="692">
        <v>0</v>
      </c>
      <c r="W74" s="693">
        <v>0</v>
      </c>
      <c r="X74" s="692">
        <v>0</v>
      </c>
      <c r="Y74" s="693">
        <v>0</v>
      </c>
      <c r="Z74" s="692">
        <v>0</v>
      </c>
      <c r="AA74" s="693">
        <v>0</v>
      </c>
      <c r="AB74" s="698">
        <v>0</v>
      </c>
      <c r="AC74" s="690">
        <v>0</v>
      </c>
      <c r="AD74" s="1015"/>
      <c r="AE74" s="1016"/>
      <c r="AF74" s="1016"/>
      <c r="AG74" s="528"/>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c r="CL74" s="521"/>
      <c r="CM74" s="521"/>
      <c r="CN74" s="521"/>
      <c r="CO74" s="521"/>
      <c r="CP74" s="521"/>
      <c r="CQ74" s="521"/>
    </row>
    <row r="75" spans="1:95" s="69" customFormat="1" x14ac:dyDescent="0.2">
      <c r="A75" s="11">
        <v>171</v>
      </c>
      <c r="B75" s="271"/>
      <c r="C75" s="272"/>
      <c r="D75" s="272"/>
      <c r="E75" s="1445" t="str">
        <f>'2. CAD NCCF'!E75:L75</f>
        <v>Non-FI issued ABS and ABCP, medium rated</v>
      </c>
      <c r="F75" s="1446"/>
      <c r="G75" s="1446"/>
      <c r="H75" s="1446"/>
      <c r="I75" s="1446"/>
      <c r="J75" s="1446"/>
      <c r="K75" s="1446"/>
      <c r="L75" s="1447"/>
      <c r="M75" s="399">
        <f>SUM(M76:M77)</f>
        <v>0</v>
      </c>
      <c r="N75" s="402">
        <f t="shared" ref="N75:AC75" si="16">SUBTOTAL(9,N76:N77)</f>
        <v>0</v>
      </c>
      <c r="O75" s="406">
        <f t="shared" si="16"/>
        <v>0</v>
      </c>
      <c r="P75" s="405">
        <f t="shared" si="16"/>
        <v>0</v>
      </c>
      <c r="Q75" s="407">
        <f t="shared" si="16"/>
        <v>0</v>
      </c>
      <c r="R75" s="406">
        <f t="shared" si="16"/>
        <v>0</v>
      </c>
      <c r="S75" s="406">
        <f t="shared" si="16"/>
        <v>0</v>
      </c>
      <c r="T75" s="406">
        <f t="shared" si="16"/>
        <v>0</v>
      </c>
      <c r="U75" s="406">
        <f t="shared" si="16"/>
        <v>0</v>
      </c>
      <c r="V75" s="406">
        <f t="shared" si="16"/>
        <v>0</v>
      </c>
      <c r="W75" s="406">
        <f t="shared" si="16"/>
        <v>0</v>
      </c>
      <c r="X75" s="406">
        <f t="shared" si="16"/>
        <v>0</v>
      </c>
      <c r="Y75" s="406">
        <f t="shared" si="16"/>
        <v>0</v>
      </c>
      <c r="Z75" s="406">
        <f t="shared" si="16"/>
        <v>0</v>
      </c>
      <c r="AA75" s="406">
        <f t="shared" si="16"/>
        <v>0</v>
      </c>
      <c r="AB75" s="416">
        <f t="shared" si="16"/>
        <v>0</v>
      </c>
      <c r="AC75" s="399">
        <f t="shared" si="16"/>
        <v>0</v>
      </c>
      <c r="AD75" s="1015"/>
      <c r="AE75" s="1016"/>
      <c r="AF75" s="1016"/>
      <c r="AG75" s="528"/>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521"/>
      <c r="BV75" s="521"/>
      <c r="BW75" s="521"/>
      <c r="BX75" s="521"/>
      <c r="BY75" s="521"/>
      <c r="BZ75" s="521"/>
      <c r="CA75" s="521"/>
      <c r="CB75" s="521"/>
      <c r="CC75" s="521"/>
      <c r="CD75" s="521"/>
      <c r="CE75" s="521"/>
      <c r="CF75" s="521"/>
      <c r="CG75" s="521"/>
      <c r="CH75" s="521"/>
      <c r="CI75" s="521"/>
      <c r="CJ75" s="521"/>
      <c r="CK75" s="521"/>
      <c r="CL75" s="521"/>
      <c r="CM75" s="521"/>
      <c r="CN75" s="521"/>
      <c r="CO75" s="521"/>
      <c r="CP75" s="521"/>
      <c r="CQ75" s="521"/>
    </row>
    <row r="76" spans="1:95" s="69" customFormat="1" ht="15" customHeight="1" x14ac:dyDescent="0.2">
      <c r="A76" s="11">
        <v>172</v>
      </c>
      <c r="B76" s="271"/>
      <c r="C76" s="272"/>
      <c r="D76" s="272"/>
      <c r="E76" s="272"/>
      <c r="F76" s="1475" t="str">
        <f>'2. CAD NCCF'!F76:L76</f>
        <v>Non-FI issued ABS, medium rated</v>
      </c>
      <c r="G76" s="1476"/>
      <c r="H76" s="1476"/>
      <c r="I76" s="1476"/>
      <c r="J76" s="1476"/>
      <c r="K76" s="1476"/>
      <c r="L76" s="1477"/>
      <c r="M76" s="690">
        <v>0</v>
      </c>
      <c r="N76" s="691">
        <v>0</v>
      </c>
      <c r="O76" s="692">
        <v>0</v>
      </c>
      <c r="P76" s="692">
        <v>0</v>
      </c>
      <c r="Q76" s="697">
        <v>0</v>
      </c>
      <c r="R76" s="692">
        <v>0</v>
      </c>
      <c r="S76" s="693">
        <v>0</v>
      </c>
      <c r="T76" s="692">
        <v>0</v>
      </c>
      <c r="U76" s="693">
        <v>0</v>
      </c>
      <c r="V76" s="692">
        <v>0</v>
      </c>
      <c r="W76" s="693">
        <v>0</v>
      </c>
      <c r="X76" s="692">
        <v>0</v>
      </c>
      <c r="Y76" s="693">
        <v>0</v>
      </c>
      <c r="Z76" s="692">
        <v>0</v>
      </c>
      <c r="AA76" s="693">
        <v>0</v>
      </c>
      <c r="AB76" s="698">
        <v>0</v>
      </c>
      <c r="AC76" s="690">
        <v>0</v>
      </c>
      <c r="AD76" s="1015"/>
      <c r="AE76" s="1016"/>
      <c r="AF76" s="1016"/>
      <c r="AG76" s="528"/>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c r="BI76" s="521"/>
      <c r="BJ76" s="521"/>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row>
    <row r="77" spans="1:95" s="69" customFormat="1" ht="15" customHeight="1" x14ac:dyDescent="0.2">
      <c r="A77" s="11">
        <v>173</v>
      </c>
      <c r="B77" s="271"/>
      <c r="C77" s="272"/>
      <c r="D77" s="272"/>
      <c r="E77" s="272"/>
      <c r="F77" s="1475" t="str">
        <f>'2. CAD NCCF'!F77:L77</f>
        <v>Non-FI issued ABCP, medium rated</v>
      </c>
      <c r="G77" s="1476"/>
      <c r="H77" s="1476"/>
      <c r="I77" s="1476"/>
      <c r="J77" s="1476"/>
      <c r="K77" s="1476"/>
      <c r="L77" s="1477"/>
      <c r="M77" s="690">
        <v>0</v>
      </c>
      <c r="N77" s="691">
        <v>0</v>
      </c>
      <c r="O77" s="692">
        <v>0</v>
      </c>
      <c r="P77" s="692">
        <v>0</v>
      </c>
      <c r="Q77" s="697">
        <v>0</v>
      </c>
      <c r="R77" s="692">
        <v>0</v>
      </c>
      <c r="S77" s="693">
        <v>0</v>
      </c>
      <c r="T77" s="692">
        <v>0</v>
      </c>
      <c r="U77" s="693">
        <v>0</v>
      </c>
      <c r="V77" s="692">
        <v>0</v>
      </c>
      <c r="W77" s="693">
        <v>0</v>
      </c>
      <c r="X77" s="692">
        <v>0</v>
      </c>
      <c r="Y77" s="693">
        <v>0</v>
      </c>
      <c r="Z77" s="692">
        <v>0</v>
      </c>
      <c r="AA77" s="693">
        <v>0</v>
      </c>
      <c r="AB77" s="698">
        <v>0</v>
      </c>
      <c r="AC77" s="690">
        <v>0</v>
      </c>
      <c r="AD77" s="1015"/>
      <c r="AE77" s="1016"/>
      <c r="AF77" s="1016"/>
      <c r="AG77" s="528"/>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c r="BI77" s="521"/>
      <c r="BJ77" s="521"/>
      <c r="BK77" s="521"/>
      <c r="BL77" s="521"/>
      <c r="BM77" s="521"/>
      <c r="BN77" s="521"/>
      <c r="BO77" s="521"/>
      <c r="BP77" s="521"/>
      <c r="BQ77" s="521"/>
      <c r="BR77" s="521"/>
      <c r="BS77" s="521"/>
      <c r="BT77" s="521"/>
      <c r="BU77" s="521"/>
      <c r="BV77" s="521"/>
      <c r="BW77" s="521"/>
      <c r="BX77" s="521"/>
      <c r="BY77" s="521"/>
      <c r="BZ77" s="521"/>
      <c r="CA77" s="521"/>
      <c r="CB77" s="521"/>
      <c r="CC77" s="521"/>
      <c r="CD77" s="521"/>
      <c r="CE77" s="521"/>
      <c r="CF77" s="521"/>
      <c r="CG77" s="521"/>
      <c r="CH77" s="521"/>
      <c r="CI77" s="521"/>
      <c r="CJ77" s="521"/>
      <c r="CK77" s="521"/>
      <c r="CL77" s="521"/>
      <c r="CM77" s="521"/>
      <c r="CN77" s="521"/>
      <c r="CO77" s="521"/>
      <c r="CP77" s="521"/>
      <c r="CQ77" s="521"/>
    </row>
    <row r="78" spans="1:95" s="69" customFormat="1" x14ac:dyDescent="0.2">
      <c r="A78" s="11">
        <v>174</v>
      </c>
      <c r="B78" s="271"/>
      <c r="C78" s="272"/>
      <c r="D78" s="272"/>
      <c r="E78" s="1445" t="str">
        <f>'2. CAD NCCF'!E78:L78</f>
        <v>FI issued ABS and ABCP, medium rated</v>
      </c>
      <c r="F78" s="1446"/>
      <c r="G78" s="1446"/>
      <c r="H78" s="1446"/>
      <c r="I78" s="1446"/>
      <c r="J78" s="1446"/>
      <c r="K78" s="1446"/>
      <c r="L78" s="1447"/>
      <c r="M78" s="399">
        <f>SUM(M79:M80)</f>
        <v>0</v>
      </c>
      <c r="N78" s="402">
        <f t="shared" ref="N78:AC78" si="17">SUBTOTAL(9,N79:N80)</f>
        <v>0</v>
      </c>
      <c r="O78" s="406">
        <f t="shared" si="17"/>
        <v>0</v>
      </c>
      <c r="P78" s="405">
        <f t="shared" si="17"/>
        <v>0</v>
      </c>
      <c r="Q78" s="407">
        <f t="shared" si="17"/>
        <v>0</v>
      </c>
      <c r="R78" s="406">
        <f t="shared" si="17"/>
        <v>0</v>
      </c>
      <c r="S78" s="406">
        <f t="shared" si="17"/>
        <v>0</v>
      </c>
      <c r="T78" s="406">
        <f t="shared" si="17"/>
        <v>0</v>
      </c>
      <c r="U78" s="406">
        <f t="shared" si="17"/>
        <v>0</v>
      </c>
      <c r="V78" s="406">
        <f t="shared" si="17"/>
        <v>0</v>
      </c>
      <c r="W78" s="406">
        <f t="shared" si="17"/>
        <v>0</v>
      </c>
      <c r="X78" s="406">
        <f t="shared" si="17"/>
        <v>0</v>
      </c>
      <c r="Y78" s="406">
        <f t="shared" si="17"/>
        <v>0</v>
      </c>
      <c r="Z78" s="406">
        <f t="shared" si="17"/>
        <v>0</v>
      </c>
      <c r="AA78" s="406">
        <f t="shared" si="17"/>
        <v>0</v>
      </c>
      <c r="AB78" s="416">
        <f t="shared" si="17"/>
        <v>0</v>
      </c>
      <c r="AC78" s="399">
        <f t="shared" si="17"/>
        <v>0</v>
      </c>
      <c r="AD78" s="1015"/>
      <c r="AE78" s="1016"/>
      <c r="AF78" s="1016"/>
      <c r="AG78" s="528"/>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c r="BI78" s="521"/>
      <c r="BJ78" s="521"/>
      <c r="BK78" s="521"/>
      <c r="BL78" s="521"/>
      <c r="BM78" s="521"/>
      <c r="BN78" s="521"/>
      <c r="BO78" s="521"/>
      <c r="BP78" s="521"/>
      <c r="BQ78" s="521"/>
      <c r="BR78" s="521"/>
      <c r="BS78" s="521"/>
      <c r="BT78" s="521"/>
      <c r="BU78" s="521"/>
      <c r="BV78" s="521"/>
      <c r="BW78" s="521"/>
      <c r="BX78" s="521"/>
      <c r="BY78" s="521"/>
      <c r="BZ78" s="521"/>
      <c r="CA78" s="521"/>
      <c r="CB78" s="521"/>
      <c r="CC78" s="521"/>
      <c r="CD78" s="521"/>
      <c r="CE78" s="521"/>
      <c r="CF78" s="521"/>
      <c r="CG78" s="521"/>
      <c r="CH78" s="521"/>
      <c r="CI78" s="521"/>
      <c r="CJ78" s="521"/>
      <c r="CK78" s="521"/>
      <c r="CL78" s="521"/>
      <c r="CM78" s="521"/>
      <c r="CN78" s="521"/>
      <c r="CO78" s="521"/>
      <c r="CP78" s="521"/>
      <c r="CQ78" s="521"/>
    </row>
    <row r="79" spans="1:95" s="69" customFormat="1" ht="15" customHeight="1" x14ac:dyDescent="0.2">
      <c r="A79" s="11">
        <v>175</v>
      </c>
      <c r="B79" s="271"/>
      <c r="C79" s="272"/>
      <c r="D79" s="272"/>
      <c r="E79" s="272"/>
      <c r="F79" s="1475" t="str">
        <f>'2. CAD NCCF'!F79:L79</f>
        <v>FI issued ABS, medium rated</v>
      </c>
      <c r="G79" s="1476"/>
      <c r="H79" s="1476"/>
      <c r="I79" s="1476"/>
      <c r="J79" s="1476"/>
      <c r="K79" s="1476"/>
      <c r="L79" s="1477"/>
      <c r="M79" s="690">
        <v>0</v>
      </c>
      <c r="N79" s="691">
        <v>0</v>
      </c>
      <c r="O79" s="692">
        <v>0</v>
      </c>
      <c r="P79" s="692">
        <v>0</v>
      </c>
      <c r="Q79" s="697">
        <v>0</v>
      </c>
      <c r="R79" s="692">
        <v>0</v>
      </c>
      <c r="S79" s="693">
        <v>0</v>
      </c>
      <c r="T79" s="692">
        <v>0</v>
      </c>
      <c r="U79" s="693">
        <v>0</v>
      </c>
      <c r="V79" s="692">
        <v>0</v>
      </c>
      <c r="W79" s="693">
        <v>0</v>
      </c>
      <c r="X79" s="692">
        <v>0</v>
      </c>
      <c r="Y79" s="693">
        <v>0</v>
      </c>
      <c r="Z79" s="692">
        <v>0</v>
      </c>
      <c r="AA79" s="693">
        <v>0</v>
      </c>
      <c r="AB79" s="698">
        <v>0</v>
      </c>
      <c r="AC79" s="690">
        <v>0</v>
      </c>
      <c r="AD79" s="1015"/>
      <c r="AE79" s="1016"/>
      <c r="AF79" s="1016"/>
      <c r="AG79" s="528"/>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521"/>
      <c r="BZ79" s="521"/>
      <c r="CA79" s="521"/>
      <c r="CB79" s="521"/>
      <c r="CC79" s="521"/>
      <c r="CD79" s="521"/>
      <c r="CE79" s="521"/>
      <c r="CF79" s="521"/>
      <c r="CG79" s="521"/>
      <c r="CH79" s="521"/>
      <c r="CI79" s="521"/>
      <c r="CJ79" s="521"/>
      <c r="CK79" s="521"/>
      <c r="CL79" s="521"/>
      <c r="CM79" s="521"/>
      <c r="CN79" s="521"/>
      <c r="CO79" s="521"/>
      <c r="CP79" s="521"/>
      <c r="CQ79" s="521"/>
    </row>
    <row r="80" spans="1:95" s="69" customFormat="1" ht="15" customHeight="1" x14ac:dyDescent="0.2">
      <c r="A80" s="11">
        <v>176</v>
      </c>
      <c r="B80" s="271"/>
      <c r="C80" s="272"/>
      <c r="D80" s="272"/>
      <c r="E80" s="272"/>
      <c r="F80" s="1475" t="str">
        <f>'2. CAD NCCF'!F80:L80</f>
        <v>FI issued ABCP, medium rated</v>
      </c>
      <c r="G80" s="1476"/>
      <c r="H80" s="1476"/>
      <c r="I80" s="1476"/>
      <c r="J80" s="1476"/>
      <c r="K80" s="1476"/>
      <c r="L80" s="1477"/>
      <c r="M80" s="690">
        <v>0</v>
      </c>
      <c r="N80" s="691">
        <v>0</v>
      </c>
      <c r="O80" s="692">
        <v>0</v>
      </c>
      <c r="P80" s="692">
        <v>0</v>
      </c>
      <c r="Q80" s="697">
        <v>0</v>
      </c>
      <c r="R80" s="692">
        <v>0</v>
      </c>
      <c r="S80" s="693">
        <v>0</v>
      </c>
      <c r="T80" s="692">
        <v>0</v>
      </c>
      <c r="U80" s="693">
        <v>0</v>
      </c>
      <c r="V80" s="692">
        <v>0</v>
      </c>
      <c r="W80" s="693">
        <v>0</v>
      </c>
      <c r="X80" s="692">
        <v>0</v>
      </c>
      <c r="Y80" s="693">
        <v>0</v>
      </c>
      <c r="Z80" s="692">
        <v>0</v>
      </c>
      <c r="AA80" s="693">
        <v>0</v>
      </c>
      <c r="AB80" s="698">
        <v>0</v>
      </c>
      <c r="AC80" s="690">
        <v>0</v>
      </c>
      <c r="AD80" s="1015"/>
      <c r="AE80" s="1016"/>
      <c r="AF80" s="1016"/>
      <c r="AG80" s="528"/>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c r="BI80" s="521"/>
      <c r="BJ80" s="521"/>
      <c r="BK80" s="521"/>
      <c r="BL80" s="521"/>
      <c r="BM80" s="521"/>
      <c r="BN80" s="521"/>
      <c r="BO80" s="521"/>
      <c r="BP80" s="521"/>
      <c r="BQ80" s="521"/>
      <c r="BR80" s="521"/>
      <c r="BS80" s="521"/>
      <c r="BT80" s="521"/>
      <c r="BU80" s="521"/>
      <c r="BV80" s="521"/>
      <c r="BW80" s="521"/>
      <c r="BX80" s="521"/>
      <c r="BY80" s="521"/>
      <c r="BZ80" s="521"/>
      <c r="CA80" s="521"/>
      <c r="CB80" s="521"/>
      <c r="CC80" s="521"/>
      <c r="CD80" s="521"/>
      <c r="CE80" s="521"/>
      <c r="CF80" s="521"/>
      <c r="CG80" s="521"/>
      <c r="CH80" s="521"/>
      <c r="CI80" s="521"/>
      <c r="CJ80" s="521"/>
      <c r="CK80" s="521"/>
      <c r="CL80" s="521"/>
      <c r="CM80" s="521"/>
      <c r="CN80" s="521"/>
      <c r="CO80" s="521"/>
      <c r="CP80" s="521"/>
      <c r="CQ80" s="521"/>
    </row>
    <row r="81" spans="1:95" s="69" customFormat="1" x14ac:dyDescent="0.2">
      <c r="A81" s="11">
        <v>177</v>
      </c>
      <c r="B81" s="271"/>
      <c r="C81" s="272"/>
      <c r="D81" s="272"/>
      <c r="E81" s="1445" t="str">
        <f>'2. CAD NCCF'!E81:L81</f>
        <v>Non-FI issued ABS and ABCP, low or not rated</v>
      </c>
      <c r="F81" s="1446"/>
      <c r="G81" s="1446"/>
      <c r="H81" s="1446"/>
      <c r="I81" s="1446"/>
      <c r="J81" s="1446"/>
      <c r="K81" s="1446"/>
      <c r="L81" s="1447"/>
      <c r="M81" s="399">
        <f>SUM(M82:M83)</f>
        <v>0</v>
      </c>
      <c r="N81" s="402">
        <f t="shared" ref="N81:AC81" si="18">SUBTOTAL(9,N82:N83)</f>
        <v>0</v>
      </c>
      <c r="O81" s="406">
        <f t="shared" si="18"/>
        <v>0</v>
      </c>
      <c r="P81" s="405">
        <f t="shared" si="18"/>
        <v>0</v>
      </c>
      <c r="Q81" s="407">
        <f t="shared" si="18"/>
        <v>0</v>
      </c>
      <c r="R81" s="406">
        <f t="shared" si="18"/>
        <v>0</v>
      </c>
      <c r="S81" s="406">
        <f t="shared" si="18"/>
        <v>0</v>
      </c>
      <c r="T81" s="406">
        <f t="shared" si="18"/>
        <v>0</v>
      </c>
      <c r="U81" s="406">
        <f t="shared" si="18"/>
        <v>0</v>
      </c>
      <c r="V81" s="406">
        <f t="shared" si="18"/>
        <v>0</v>
      </c>
      <c r="W81" s="406">
        <f t="shared" si="18"/>
        <v>0</v>
      </c>
      <c r="X81" s="406">
        <f t="shared" si="18"/>
        <v>0</v>
      </c>
      <c r="Y81" s="406">
        <f t="shared" si="18"/>
        <v>0</v>
      </c>
      <c r="Z81" s="406">
        <f t="shared" si="18"/>
        <v>0</v>
      </c>
      <c r="AA81" s="406">
        <f t="shared" si="18"/>
        <v>0</v>
      </c>
      <c r="AB81" s="416">
        <f t="shared" si="18"/>
        <v>0</v>
      </c>
      <c r="AC81" s="399">
        <f t="shared" si="18"/>
        <v>0</v>
      </c>
      <c r="AD81" s="1015"/>
      <c r="AE81" s="1016"/>
      <c r="AF81" s="1016"/>
      <c r="AG81" s="528"/>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521"/>
      <c r="BZ81" s="521"/>
      <c r="CA81" s="521"/>
      <c r="CB81" s="521"/>
      <c r="CC81" s="521"/>
      <c r="CD81" s="521"/>
      <c r="CE81" s="521"/>
      <c r="CF81" s="521"/>
      <c r="CG81" s="521"/>
      <c r="CH81" s="521"/>
      <c r="CI81" s="521"/>
      <c r="CJ81" s="521"/>
      <c r="CK81" s="521"/>
      <c r="CL81" s="521"/>
      <c r="CM81" s="521"/>
      <c r="CN81" s="521"/>
      <c r="CO81" s="521"/>
      <c r="CP81" s="521"/>
      <c r="CQ81" s="521"/>
    </row>
    <row r="82" spans="1:95" s="69" customFormat="1" ht="15" customHeight="1" x14ac:dyDescent="0.2">
      <c r="A82" s="11">
        <v>178</v>
      </c>
      <c r="B82" s="271"/>
      <c r="C82" s="272"/>
      <c r="D82" s="272"/>
      <c r="E82" s="272"/>
      <c r="F82" s="1475" t="str">
        <f>'2. CAD NCCF'!F82:L82</f>
        <v>Non-FI issued ABS, low or not rated</v>
      </c>
      <c r="G82" s="1476"/>
      <c r="H82" s="1476"/>
      <c r="I82" s="1476"/>
      <c r="J82" s="1476"/>
      <c r="K82" s="1476"/>
      <c r="L82" s="1477"/>
      <c r="M82" s="690">
        <v>0</v>
      </c>
      <c r="N82" s="691">
        <v>0</v>
      </c>
      <c r="O82" s="692">
        <v>0</v>
      </c>
      <c r="P82" s="692">
        <v>0</v>
      </c>
      <c r="Q82" s="697">
        <v>0</v>
      </c>
      <c r="R82" s="692">
        <v>0</v>
      </c>
      <c r="S82" s="693">
        <v>0</v>
      </c>
      <c r="T82" s="692">
        <v>0</v>
      </c>
      <c r="U82" s="693">
        <v>0</v>
      </c>
      <c r="V82" s="692">
        <v>0</v>
      </c>
      <c r="W82" s="693">
        <v>0</v>
      </c>
      <c r="X82" s="692">
        <v>0</v>
      </c>
      <c r="Y82" s="693">
        <v>0</v>
      </c>
      <c r="Z82" s="692">
        <v>0</v>
      </c>
      <c r="AA82" s="693">
        <v>0</v>
      </c>
      <c r="AB82" s="698">
        <v>0</v>
      </c>
      <c r="AC82" s="690">
        <v>0</v>
      </c>
      <c r="AD82" s="1015"/>
      <c r="AE82" s="1016"/>
      <c r="AF82" s="1016"/>
      <c r="AG82" s="528"/>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c r="BI82" s="521"/>
      <c r="BJ82" s="521"/>
      <c r="BK82" s="521"/>
      <c r="BL82" s="521"/>
      <c r="BM82" s="521"/>
      <c r="BN82" s="521"/>
      <c r="BO82" s="521"/>
      <c r="BP82" s="521"/>
      <c r="BQ82" s="521"/>
      <c r="BR82" s="521"/>
      <c r="BS82" s="521"/>
      <c r="BT82" s="521"/>
      <c r="BU82" s="521"/>
      <c r="BV82" s="521"/>
      <c r="BW82" s="521"/>
      <c r="BX82" s="521"/>
      <c r="BY82" s="521"/>
      <c r="BZ82" s="521"/>
      <c r="CA82" s="521"/>
      <c r="CB82" s="521"/>
      <c r="CC82" s="521"/>
      <c r="CD82" s="521"/>
      <c r="CE82" s="521"/>
      <c r="CF82" s="521"/>
      <c r="CG82" s="521"/>
      <c r="CH82" s="521"/>
      <c r="CI82" s="521"/>
      <c r="CJ82" s="521"/>
      <c r="CK82" s="521"/>
      <c r="CL82" s="521"/>
      <c r="CM82" s="521"/>
      <c r="CN82" s="521"/>
      <c r="CO82" s="521"/>
      <c r="CP82" s="521"/>
      <c r="CQ82" s="521"/>
    </row>
    <row r="83" spans="1:95" s="69" customFormat="1" ht="15" customHeight="1" x14ac:dyDescent="0.2">
      <c r="A83" s="11">
        <v>179</v>
      </c>
      <c r="B83" s="271"/>
      <c r="C83" s="272"/>
      <c r="D83" s="272"/>
      <c r="E83" s="272"/>
      <c r="F83" s="1475" t="str">
        <f>'2. CAD NCCF'!F83:L83</f>
        <v>Non-FI issued ABCP, low or not rated</v>
      </c>
      <c r="G83" s="1476"/>
      <c r="H83" s="1476"/>
      <c r="I83" s="1476"/>
      <c r="J83" s="1476"/>
      <c r="K83" s="1476"/>
      <c r="L83" s="1477"/>
      <c r="M83" s="690">
        <v>0</v>
      </c>
      <c r="N83" s="691">
        <v>0</v>
      </c>
      <c r="O83" s="692">
        <v>0</v>
      </c>
      <c r="P83" s="692">
        <v>0</v>
      </c>
      <c r="Q83" s="697">
        <v>0</v>
      </c>
      <c r="R83" s="692">
        <v>0</v>
      </c>
      <c r="S83" s="693">
        <v>0</v>
      </c>
      <c r="T83" s="692">
        <v>0</v>
      </c>
      <c r="U83" s="693">
        <v>0</v>
      </c>
      <c r="V83" s="692">
        <v>0</v>
      </c>
      <c r="W83" s="693">
        <v>0</v>
      </c>
      <c r="X83" s="692">
        <v>0</v>
      </c>
      <c r="Y83" s="693">
        <v>0</v>
      </c>
      <c r="Z83" s="692">
        <v>0</v>
      </c>
      <c r="AA83" s="693">
        <v>0</v>
      </c>
      <c r="AB83" s="698">
        <v>0</v>
      </c>
      <c r="AC83" s="690">
        <v>0</v>
      </c>
      <c r="AD83" s="1015"/>
      <c r="AE83" s="1016"/>
      <c r="AF83" s="1016"/>
      <c r="AG83" s="528"/>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c r="BI83" s="521"/>
      <c r="BJ83" s="521"/>
      <c r="BK83" s="521"/>
      <c r="BL83" s="521"/>
      <c r="BM83" s="521"/>
      <c r="BN83" s="521"/>
      <c r="BO83" s="521"/>
      <c r="BP83" s="521"/>
      <c r="BQ83" s="521"/>
      <c r="BR83" s="521"/>
      <c r="BS83" s="521"/>
      <c r="BT83" s="521"/>
      <c r="BU83" s="521"/>
      <c r="BV83" s="521"/>
      <c r="BW83" s="521"/>
      <c r="BX83" s="521"/>
      <c r="BY83" s="521"/>
      <c r="BZ83" s="521"/>
      <c r="CA83" s="521"/>
      <c r="CB83" s="521"/>
      <c r="CC83" s="521"/>
      <c r="CD83" s="521"/>
      <c r="CE83" s="521"/>
      <c r="CF83" s="521"/>
      <c r="CG83" s="521"/>
      <c r="CH83" s="521"/>
      <c r="CI83" s="521"/>
      <c r="CJ83" s="521"/>
      <c r="CK83" s="521"/>
      <c r="CL83" s="521"/>
      <c r="CM83" s="521"/>
      <c r="CN83" s="521"/>
      <c r="CO83" s="521"/>
      <c r="CP83" s="521"/>
      <c r="CQ83" s="521"/>
    </row>
    <row r="84" spans="1:95" s="69" customFormat="1" x14ac:dyDescent="0.2">
      <c r="A84" s="11">
        <v>180</v>
      </c>
      <c r="B84" s="271"/>
      <c r="C84" s="272"/>
      <c r="D84" s="272"/>
      <c r="E84" s="1445" t="str">
        <f>'2. CAD NCCF'!E84:L84</f>
        <v>FI issued ABS and ABCP, low or not rated</v>
      </c>
      <c r="F84" s="1446"/>
      <c r="G84" s="1446"/>
      <c r="H84" s="1446"/>
      <c r="I84" s="1446"/>
      <c r="J84" s="1446"/>
      <c r="K84" s="1446"/>
      <c r="L84" s="1447"/>
      <c r="M84" s="399">
        <f>SUM(M85:M86)</f>
        <v>0</v>
      </c>
      <c r="N84" s="402">
        <f t="shared" ref="N84:AC84" si="19">SUBTOTAL(9,N85:N86)</f>
        <v>0</v>
      </c>
      <c r="O84" s="406">
        <f t="shared" si="19"/>
        <v>0</v>
      </c>
      <c r="P84" s="405">
        <f t="shared" si="19"/>
        <v>0</v>
      </c>
      <c r="Q84" s="407">
        <f t="shared" si="19"/>
        <v>0</v>
      </c>
      <c r="R84" s="406">
        <f t="shared" si="19"/>
        <v>0</v>
      </c>
      <c r="S84" s="406">
        <f t="shared" si="19"/>
        <v>0</v>
      </c>
      <c r="T84" s="406">
        <f t="shared" si="19"/>
        <v>0</v>
      </c>
      <c r="U84" s="406">
        <f t="shared" si="19"/>
        <v>0</v>
      </c>
      <c r="V84" s="406">
        <f t="shared" si="19"/>
        <v>0</v>
      </c>
      <c r="W84" s="406">
        <f t="shared" si="19"/>
        <v>0</v>
      </c>
      <c r="X84" s="406">
        <f t="shared" si="19"/>
        <v>0</v>
      </c>
      <c r="Y84" s="406">
        <f t="shared" si="19"/>
        <v>0</v>
      </c>
      <c r="Z84" s="406">
        <f t="shared" si="19"/>
        <v>0</v>
      </c>
      <c r="AA84" s="406">
        <f t="shared" si="19"/>
        <v>0</v>
      </c>
      <c r="AB84" s="416">
        <f t="shared" si="19"/>
        <v>0</v>
      </c>
      <c r="AC84" s="399">
        <f t="shared" si="19"/>
        <v>0</v>
      </c>
      <c r="AD84" s="1015"/>
      <c r="AE84" s="1016"/>
      <c r="AF84" s="1016"/>
      <c r="AG84" s="528"/>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c r="BI84" s="521"/>
      <c r="BJ84" s="521"/>
      <c r="BK84" s="521"/>
      <c r="BL84" s="521"/>
      <c r="BM84" s="521"/>
      <c r="BN84" s="521"/>
      <c r="BO84" s="521"/>
      <c r="BP84" s="521"/>
      <c r="BQ84" s="521"/>
      <c r="BR84" s="521"/>
      <c r="BS84" s="521"/>
      <c r="BT84" s="521"/>
      <c r="BU84" s="521"/>
      <c r="BV84" s="521"/>
      <c r="BW84" s="521"/>
      <c r="BX84" s="521"/>
      <c r="BY84" s="521"/>
      <c r="BZ84" s="521"/>
      <c r="CA84" s="521"/>
      <c r="CB84" s="521"/>
      <c r="CC84" s="521"/>
      <c r="CD84" s="521"/>
      <c r="CE84" s="521"/>
      <c r="CF84" s="521"/>
      <c r="CG84" s="521"/>
      <c r="CH84" s="521"/>
      <c r="CI84" s="521"/>
      <c r="CJ84" s="521"/>
      <c r="CK84" s="521"/>
      <c r="CL84" s="521"/>
      <c r="CM84" s="521"/>
      <c r="CN84" s="521"/>
      <c r="CO84" s="521"/>
      <c r="CP84" s="521"/>
      <c r="CQ84" s="521"/>
    </row>
    <row r="85" spans="1:95" s="69" customFormat="1" ht="15" customHeight="1" x14ac:dyDescent="0.2">
      <c r="A85" s="11">
        <v>181</v>
      </c>
      <c r="B85" s="271"/>
      <c r="C85" s="272"/>
      <c r="D85" s="272"/>
      <c r="E85" s="272"/>
      <c r="F85" s="1475" t="str">
        <f>'2. CAD NCCF'!F85:L85</f>
        <v>FI issued ABS, low or not rated</v>
      </c>
      <c r="G85" s="1476"/>
      <c r="H85" s="1476"/>
      <c r="I85" s="1476"/>
      <c r="J85" s="1476"/>
      <c r="K85" s="1476"/>
      <c r="L85" s="1477"/>
      <c r="M85" s="690">
        <v>0</v>
      </c>
      <c r="N85" s="691">
        <v>0</v>
      </c>
      <c r="O85" s="692">
        <v>0</v>
      </c>
      <c r="P85" s="692">
        <v>0</v>
      </c>
      <c r="Q85" s="697">
        <v>0</v>
      </c>
      <c r="R85" s="692">
        <v>0</v>
      </c>
      <c r="S85" s="693">
        <v>0</v>
      </c>
      <c r="T85" s="692">
        <v>0</v>
      </c>
      <c r="U85" s="693">
        <v>0</v>
      </c>
      <c r="V85" s="692">
        <v>0</v>
      </c>
      <c r="W85" s="693">
        <v>0</v>
      </c>
      <c r="X85" s="692">
        <v>0</v>
      </c>
      <c r="Y85" s="693">
        <v>0</v>
      </c>
      <c r="Z85" s="692">
        <v>0</v>
      </c>
      <c r="AA85" s="693">
        <v>0</v>
      </c>
      <c r="AB85" s="698">
        <v>0</v>
      </c>
      <c r="AC85" s="690">
        <v>0</v>
      </c>
      <c r="AD85" s="1015"/>
      <c r="AE85" s="1016"/>
      <c r="AF85" s="1016"/>
      <c r="AG85" s="528"/>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c r="BI85" s="521"/>
      <c r="BJ85" s="521"/>
      <c r="BK85" s="521"/>
      <c r="BL85" s="521"/>
      <c r="BM85" s="521"/>
      <c r="BN85" s="521"/>
      <c r="BO85" s="521"/>
      <c r="BP85" s="521"/>
      <c r="BQ85" s="521"/>
      <c r="BR85" s="521"/>
      <c r="BS85" s="521"/>
      <c r="BT85" s="521"/>
      <c r="BU85" s="521"/>
      <c r="BV85" s="521"/>
      <c r="BW85" s="521"/>
      <c r="BX85" s="521"/>
      <c r="BY85" s="521"/>
      <c r="BZ85" s="521"/>
      <c r="CA85" s="521"/>
      <c r="CB85" s="521"/>
      <c r="CC85" s="521"/>
      <c r="CD85" s="521"/>
      <c r="CE85" s="521"/>
      <c r="CF85" s="521"/>
      <c r="CG85" s="521"/>
      <c r="CH85" s="521"/>
      <c r="CI85" s="521"/>
      <c r="CJ85" s="521"/>
      <c r="CK85" s="521"/>
      <c r="CL85" s="521"/>
      <c r="CM85" s="521"/>
      <c r="CN85" s="521"/>
      <c r="CO85" s="521"/>
      <c r="CP85" s="521"/>
      <c r="CQ85" s="521"/>
    </row>
    <row r="86" spans="1:95" s="69" customFormat="1" ht="15" customHeight="1" x14ac:dyDescent="0.2">
      <c r="A86" s="11">
        <v>182</v>
      </c>
      <c r="B86" s="271"/>
      <c r="C86" s="272"/>
      <c r="D86" s="272"/>
      <c r="E86" s="272"/>
      <c r="F86" s="1475" t="str">
        <f>'2. CAD NCCF'!F86:L86</f>
        <v>FI issued ABCP, low or not rated</v>
      </c>
      <c r="G86" s="1476"/>
      <c r="H86" s="1476"/>
      <c r="I86" s="1476"/>
      <c r="J86" s="1476"/>
      <c r="K86" s="1476"/>
      <c r="L86" s="1477"/>
      <c r="M86" s="690">
        <v>0</v>
      </c>
      <c r="N86" s="691">
        <v>0</v>
      </c>
      <c r="O86" s="692">
        <v>0</v>
      </c>
      <c r="P86" s="692">
        <v>0</v>
      </c>
      <c r="Q86" s="697">
        <v>0</v>
      </c>
      <c r="R86" s="692">
        <v>0</v>
      </c>
      <c r="S86" s="693">
        <v>0</v>
      </c>
      <c r="T86" s="692">
        <v>0</v>
      </c>
      <c r="U86" s="693">
        <v>0</v>
      </c>
      <c r="V86" s="692">
        <v>0</v>
      </c>
      <c r="W86" s="693">
        <v>0</v>
      </c>
      <c r="X86" s="692">
        <v>0</v>
      </c>
      <c r="Y86" s="693">
        <v>0</v>
      </c>
      <c r="Z86" s="692">
        <v>0</v>
      </c>
      <c r="AA86" s="693">
        <v>0</v>
      </c>
      <c r="AB86" s="698">
        <v>0</v>
      </c>
      <c r="AC86" s="690">
        <v>0</v>
      </c>
      <c r="AD86" s="1015"/>
      <c r="AE86" s="1016"/>
      <c r="AF86" s="1016"/>
      <c r="AG86" s="528"/>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c r="BI86" s="521"/>
      <c r="BJ86" s="521"/>
      <c r="BK86" s="521"/>
      <c r="BL86" s="521"/>
      <c r="BM86" s="521"/>
      <c r="BN86" s="521"/>
      <c r="BO86" s="521"/>
      <c r="BP86" s="521"/>
      <c r="BQ86" s="521"/>
      <c r="BR86" s="521"/>
      <c r="BS86" s="521"/>
      <c r="BT86" s="521"/>
      <c r="BU86" s="521"/>
      <c r="BV86" s="521"/>
      <c r="BW86" s="521"/>
      <c r="BX86" s="521"/>
      <c r="BY86" s="521"/>
      <c r="BZ86" s="521"/>
      <c r="CA86" s="521"/>
      <c r="CB86" s="521"/>
      <c r="CC86" s="521"/>
      <c r="CD86" s="521"/>
      <c r="CE86" s="521"/>
      <c r="CF86" s="521"/>
      <c r="CG86" s="521"/>
      <c r="CH86" s="521"/>
      <c r="CI86" s="521"/>
      <c r="CJ86" s="521"/>
      <c r="CK86" s="521"/>
      <c r="CL86" s="521"/>
      <c r="CM86" s="521"/>
      <c r="CN86" s="521"/>
      <c r="CO86" s="521"/>
      <c r="CP86" s="521"/>
      <c r="CQ86" s="521"/>
    </row>
    <row r="87" spans="1:95" s="69" customFormat="1" x14ac:dyDescent="0.2">
      <c r="A87" s="11">
        <v>183</v>
      </c>
      <c r="B87" s="271"/>
      <c r="C87" s="272"/>
      <c r="D87" s="1472" t="str">
        <f>'2. CAD NCCF'!D87:L87</f>
        <v>Equities</v>
      </c>
      <c r="E87" s="1473"/>
      <c r="F87" s="1473"/>
      <c r="G87" s="1473"/>
      <c r="H87" s="1473"/>
      <c r="I87" s="1473"/>
      <c r="J87" s="1473"/>
      <c r="K87" s="1473"/>
      <c r="L87" s="1474"/>
      <c r="M87" s="399">
        <f>SUM(M88:M90)</f>
        <v>0</v>
      </c>
      <c r="N87" s="824"/>
      <c r="O87" s="825"/>
      <c r="P87" s="825"/>
      <c r="Q87" s="407">
        <f>SUBTOTAL(9,Q88:Q90)</f>
        <v>0</v>
      </c>
      <c r="R87" s="406">
        <f t="shared" ref="R87:T87" si="20">SUBTOTAL(9,R88:R90)</f>
        <v>0</v>
      </c>
      <c r="S87" s="406">
        <f t="shared" si="20"/>
        <v>0</v>
      </c>
      <c r="T87" s="406">
        <f t="shared" si="20"/>
        <v>0</v>
      </c>
      <c r="U87" s="825"/>
      <c r="V87" s="825"/>
      <c r="W87" s="825"/>
      <c r="X87" s="825"/>
      <c r="Y87" s="825"/>
      <c r="Z87" s="825"/>
      <c r="AA87" s="825"/>
      <c r="AB87" s="826"/>
      <c r="AC87" s="399"/>
      <c r="AD87" s="1036"/>
      <c r="AE87" s="1016"/>
      <c r="AF87" s="1016"/>
      <c r="AG87" s="528"/>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c r="BI87" s="521"/>
      <c r="BJ87" s="521"/>
      <c r="BK87" s="521"/>
      <c r="BL87" s="521"/>
      <c r="BM87" s="521"/>
      <c r="BN87" s="521"/>
      <c r="BO87" s="521"/>
      <c r="BP87" s="521"/>
      <c r="BQ87" s="521"/>
      <c r="BR87" s="521"/>
      <c r="BS87" s="521"/>
      <c r="BT87" s="521"/>
      <c r="BU87" s="521"/>
      <c r="BV87" s="521"/>
      <c r="BW87" s="521"/>
      <c r="BX87" s="521"/>
      <c r="BY87" s="521"/>
      <c r="BZ87" s="521"/>
      <c r="CA87" s="521"/>
      <c r="CB87" s="521"/>
      <c r="CC87" s="521"/>
      <c r="CD87" s="521"/>
      <c r="CE87" s="521"/>
      <c r="CF87" s="521"/>
      <c r="CG87" s="521"/>
      <c r="CH87" s="521"/>
      <c r="CI87" s="521"/>
      <c r="CJ87" s="521"/>
      <c r="CK87" s="521"/>
      <c r="CL87" s="521"/>
      <c r="CM87" s="521"/>
      <c r="CN87" s="521"/>
      <c r="CO87" s="521"/>
      <c r="CP87" s="521"/>
      <c r="CQ87" s="521"/>
    </row>
    <row r="88" spans="1:95" s="69" customFormat="1" x14ac:dyDescent="0.2">
      <c r="A88" s="11">
        <v>184</v>
      </c>
      <c r="B88" s="271"/>
      <c r="C88" s="272"/>
      <c r="D88" s="272"/>
      <c r="E88" s="272"/>
      <c r="F88" s="1475" t="str">
        <f>'2. CAD NCCF'!F88:L88</f>
        <v>Eligible non-financial common equity shares</v>
      </c>
      <c r="G88" s="1476"/>
      <c r="H88" s="1476"/>
      <c r="I88" s="1476"/>
      <c r="J88" s="1476"/>
      <c r="K88" s="1476"/>
      <c r="L88" s="1477"/>
      <c r="M88" s="690">
        <v>0</v>
      </c>
      <c r="N88" s="823"/>
      <c r="O88" s="823"/>
      <c r="P88" s="823"/>
      <c r="Q88" s="698">
        <v>0</v>
      </c>
      <c r="R88" s="822"/>
      <c r="S88" s="823"/>
      <c r="T88" s="823"/>
      <c r="U88" s="823"/>
      <c r="V88" s="823"/>
      <c r="W88" s="823"/>
      <c r="X88" s="823"/>
      <c r="Y88" s="823"/>
      <c r="Z88" s="823"/>
      <c r="AA88" s="823"/>
      <c r="AB88" s="823"/>
      <c r="AC88" s="690">
        <v>0</v>
      </c>
      <c r="AD88" s="1036"/>
      <c r="AE88" s="1016"/>
      <c r="AF88" s="1016"/>
      <c r="AG88" s="528"/>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c r="CA88" s="521"/>
      <c r="CB88" s="521"/>
      <c r="CC88" s="521"/>
      <c r="CD88" s="521"/>
      <c r="CE88" s="521"/>
      <c r="CF88" s="521"/>
      <c r="CG88" s="521"/>
      <c r="CH88" s="521"/>
      <c r="CI88" s="521"/>
      <c r="CJ88" s="521"/>
      <c r="CK88" s="521"/>
      <c r="CL88" s="521"/>
      <c r="CM88" s="521"/>
      <c r="CN88" s="521"/>
      <c r="CO88" s="521"/>
      <c r="CP88" s="521"/>
      <c r="CQ88" s="521"/>
    </row>
    <row r="89" spans="1:95" s="69" customFormat="1" ht="15" customHeight="1" x14ac:dyDescent="0.2">
      <c r="A89" s="11">
        <v>185</v>
      </c>
      <c r="B89" s="271"/>
      <c r="C89" s="272"/>
      <c r="D89" s="272"/>
      <c r="E89" s="272"/>
      <c r="F89" s="1475" t="str">
        <f>'2. CAD NCCF'!F89:L89</f>
        <v>Eligible financial common equity</v>
      </c>
      <c r="G89" s="1476"/>
      <c r="H89" s="1476"/>
      <c r="I89" s="1476"/>
      <c r="J89" s="1476"/>
      <c r="K89" s="1476"/>
      <c r="L89" s="1477"/>
      <c r="M89" s="690">
        <v>0</v>
      </c>
      <c r="N89" s="823"/>
      <c r="O89" s="823"/>
      <c r="P89" s="823"/>
      <c r="Q89" s="823"/>
      <c r="R89" s="691">
        <v>0</v>
      </c>
      <c r="S89" s="692">
        <v>0</v>
      </c>
      <c r="T89" s="692">
        <v>0</v>
      </c>
      <c r="U89" s="823"/>
      <c r="V89" s="823"/>
      <c r="W89" s="823"/>
      <c r="X89" s="823"/>
      <c r="Y89" s="823"/>
      <c r="Z89" s="823"/>
      <c r="AA89" s="823"/>
      <c r="AB89" s="823"/>
      <c r="AC89" s="690">
        <v>0</v>
      </c>
      <c r="AD89" s="1036"/>
      <c r="AE89" s="1016"/>
      <c r="AF89" s="1016"/>
      <c r="AG89" s="528"/>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c r="BI89" s="521"/>
      <c r="BJ89" s="521"/>
      <c r="BK89" s="521"/>
      <c r="BL89" s="521"/>
      <c r="BM89" s="521"/>
      <c r="BN89" s="521"/>
      <c r="BO89" s="521"/>
      <c r="BP89" s="521"/>
      <c r="BQ89" s="521"/>
      <c r="BR89" s="521"/>
      <c r="BS89" s="521"/>
      <c r="BT89" s="521"/>
      <c r="BU89" s="521"/>
      <c r="BV89" s="521"/>
      <c r="BW89" s="521"/>
      <c r="BX89" s="521"/>
      <c r="BY89" s="521"/>
      <c r="BZ89" s="521"/>
      <c r="CA89" s="521"/>
      <c r="CB89" s="521"/>
      <c r="CC89" s="521"/>
      <c r="CD89" s="521"/>
      <c r="CE89" s="521"/>
      <c r="CF89" s="521"/>
      <c r="CG89" s="521"/>
      <c r="CH89" s="521"/>
      <c r="CI89" s="521"/>
      <c r="CJ89" s="521"/>
      <c r="CK89" s="521"/>
      <c r="CL89" s="521"/>
      <c r="CM89" s="521"/>
      <c r="CN89" s="521"/>
      <c r="CO89" s="521"/>
      <c r="CP89" s="521"/>
      <c r="CQ89" s="521"/>
    </row>
    <row r="90" spans="1:95" s="69" customFormat="1" ht="15" customHeight="1" x14ac:dyDescent="0.2">
      <c r="A90" s="11">
        <v>186</v>
      </c>
      <c r="B90" s="271"/>
      <c r="C90" s="272"/>
      <c r="D90" s="272"/>
      <c r="E90" s="272"/>
      <c r="F90" s="1475" t="str">
        <f>'2. CAD NCCF'!F90:L90</f>
        <v>Other equities</v>
      </c>
      <c r="G90" s="1476"/>
      <c r="H90" s="1476"/>
      <c r="I90" s="1476"/>
      <c r="J90" s="1476"/>
      <c r="K90" s="1476"/>
      <c r="L90" s="1477"/>
      <c r="M90" s="690">
        <v>0</v>
      </c>
      <c r="N90" s="827"/>
      <c r="O90" s="828"/>
      <c r="P90" s="828"/>
      <c r="Q90" s="828"/>
      <c r="R90" s="827"/>
      <c r="S90" s="828"/>
      <c r="T90" s="828"/>
      <c r="U90" s="828"/>
      <c r="V90" s="828"/>
      <c r="W90" s="828"/>
      <c r="X90" s="828"/>
      <c r="Y90" s="828"/>
      <c r="Z90" s="828"/>
      <c r="AA90" s="828"/>
      <c r="AB90" s="829"/>
      <c r="AC90" s="399"/>
      <c r="AD90" s="1036"/>
      <c r="AE90" s="1016"/>
      <c r="AF90" s="1016"/>
      <c r="AG90" s="528"/>
      <c r="AH90" s="521"/>
      <c r="AI90" s="521"/>
      <c r="AJ90" s="521"/>
      <c r="AK90" s="521"/>
      <c r="AL90" s="521"/>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521"/>
      <c r="BV90" s="521"/>
      <c r="BW90" s="521"/>
      <c r="BX90" s="521"/>
      <c r="BY90" s="521"/>
      <c r="BZ90" s="521"/>
      <c r="CA90" s="521"/>
      <c r="CB90" s="521"/>
      <c r="CC90" s="521"/>
      <c r="CD90" s="521"/>
      <c r="CE90" s="521"/>
      <c r="CF90" s="521"/>
      <c r="CG90" s="521"/>
      <c r="CH90" s="521"/>
      <c r="CI90" s="521"/>
      <c r="CJ90" s="521"/>
      <c r="CK90" s="521"/>
      <c r="CL90" s="521"/>
      <c r="CM90" s="521"/>
      <c r="CN90" s="521"/>
      <c r="CO90" s="521"/>
      <c r="CP90" s="521"/>
      <c r="CQ90" s="521"/>
    </row>
    <row r="91" spans="1:95" s="69" customFormat="1" x14ac:dyDescent="0.2">
      <c r="A91" s="11">
        <v>187</v>
      </c>
      <c r="B91" s="271"/>
      <c r="C91" s="272"/>
      <c r="D91" s="1472" t="str">
        <f>'2. CAD NCCF'!D91:L91</f>
        <v>FI's own securities - Not eliminated</v>
      </c>
      <c r="E91" s="1473"/>
      <c r="F91" s="1473"/>
      <c r="G91" s="1473"/>
      <c r="H91" s="1473"/>
      <c r="I91" s="1473"/>
      <c r="J91" s="1473"/>
      <c r="K91" s="1473"/>
      <c r="L91" s="1474"/>
      <c r="M91" s="399">
        <f>SUM(M92:M93)</f>
        <v>0</v>
      </c>
      <c r="N91" s="402">
        <f t="shared" ref="N91:AC91" si="21">SUBTOTAL(9,N92:N93)</f>
        <v>0</v>
      </c>
      <c r="O91" s="406">
        <f t="shared" si="21"/>
        <v>0</v>
      </c>
      <c r="P91" s="405">
        <f t="shared" si="21"/>
        <v>0</v>
      </c>
      <c r="Q91" s="403">
        <f t="shared" si="21"/>
        <v>0</v>
      </c>
      <c r="R91" s="406">
        <f t="shared" si="21"/>
        <v>0</v>
      </c>
      <c r="S91" s="406">
        <f t="shared" si="21"/>
        <v>0</v>
      </c>
      <c r="T91" s="406">
        <f t="shared" si="21"/>
        <v>0</v>
      </c>
      <c r="U91" s="406">
        <f t="shared" si="21"/>
        <v>0</v>
      </c>
      <c r="V91" s="406">
        <f t="shared" si="21"/>
        <v>0</v>
      </c>
      <c r="W91" s="406">
        <f t="shared" si="21"/>
        <v>0</v>
      </c>
      <c r="X91" s="406">
        <f t="shared" si="21"/>
        <v>0</v>
      </c>
      <c r="Y91" s="406">
        <f t="shared" si="21"/>
        <v>0</v>
      </c>
      <c r="Z91" s="406">
        <f t="shared" si="21"/>
        <v>0</v>
      </c>
      <c r="AA91" s="406">
        <f t="shared" si="21"/>
        <v>0</v>
      </c>
      <c r="AB91" s="416">
        <f t="shared" si="21"/>
        <v>0</v>
      </c>
      <c r="AC91" s="399">
        <f t="shared" si="21"/>
        <v>0</v>
      </c>
      <c r="AD91" s="1015"/>
      <c r="AE91" s="1016"/>
      <c r="AF91" s="1016"/>
      <c r="AG91" s="528"/>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c r="BI91" s="521"/>
      <c r="BJ91" s="521"/>
      <c r="BK91" s="521"/>
      <c r="BL91" s="521"/>
      <c r="BM91" s="521"/>
      <c r="BN91" s="521"/>
      <c r="BO91" s="521"/>
      <c r="BP91" s="521"/>
      <c r="BQ91" s="521"/>
      <c r="BR91" s="521"/>
      <c r="BS91" s="521"/>
      <c r="BT91" s="521"/>
      <c r="BU91" s="521"/>
      <c r="BV91" s="521"/>
      <c r="BW91" s="521"/>
      <c r="BX91" s="521"/>
      <c r="BY91" s="521"/>
      <c r="BZ91" s="521"/>
      <c r="CA91" s="521"/>
      <c r="CB91" s="521"/>
      <c r="CC91" s="521"/>
      <c r="CD91" s="521"/>
      <c r="CE91" s="521"/>
      <c r="CF91" s="521"/>
      <c r="CG91" s="521"/>
      <c r="CH91" s="521"/>
      <c r="CI91" s="521"/>
      <c r="CJ91" s="521"/>
      <c r="CK91" s="521"/>
      <c r="CL91" s="521"/>
      <c r="CM91" s="521"/>
      <c r="CN91" s="521"/>
      <c r="CO91" s="521"/>
      <c r="CP91" s="521"/>
      <c r="CQ91" s="521"/>
    </row>
    <row r="92" spans="1:95" s="69" customFormat="1" x14ac:dyDescent="0.2">
      <c r="A92" s="11">
        <v>188</v>
      </c>
      <c r="B92" s="271"/>
      <c r="C92" s="272"/>
      <c r="D92" s="272"/>
      <c r="E92" s="272"/>
      <c r="F92" s="1475" t="str">
        <f>'2. CAD NCCF'!F92:L92</f>
        <v>FI's own debt not eliminated</v>
      </c>
      <c r="G92" s="1476"/>
      <c r="H92" s="1476"/>
      <c r="I92" s="1476"/>
      <c r="J92" s="1476"/>
      <c r="K92" s="1476"/>
      <c r="L92" s="1477"/>
      <c r="M92" s="690">
        <v>0</v>
      </c>
      <c r="N92" s="691">
        <v>0</v>
      </c>
      <c r="O92" s="692">
        <v>0</v>
      </c>
      <c r="P92" s="692">
        <v>0</v>
      </c>
      <c r="Q92" s="697">
        <v>0</v>
      </c>
      <c r="R92" s="692">
        <v>0</v>
      </c>
      <c r="S92" s="693">
        <v>0</v>
      </c>
      <c r="T92" s="692">
        <v>0</v>
      </c>
      <c r="U92" s="693">
        <v>0</v>
      </c>
      <c r="V92" s="692">
        <v>0</v>
      </c>
      <c r="W92" s="693">
        <v>0</v>
      </c>
      <c r="X92" s="692">
        <v>0</v>
      </c>
      <c r="Y92" s="693">
        <v>0</v>
      </c>
      <c r="Z92" s="692">
        <v>0</v>
      </c>
      <c r="AA92" s="693">
        <v>0</v>
      </c>
      <c r="AB92" s="698">
        <v>0</v>
      </c>
      <c r="AC92" s="690">
        <v>0</v>
      </c>
      <c r="AD92" s="1015"/>
      <c r="AE92" s="1016"/>
      <c r="AF92" s="1016"/>
      <c r="AG92" s="528"/>
      <c r="AH92" s="521"/>
      <c r="AI92" s="521"/>
      <c r="AJ92" s="521"/>
      <c r="AK92" s="521"/>
      <c r="AL92" s="521"/>
      <c r="AM92" s="521"/>
      <c r="AN92" s="521"/>
      <c r="AO92" s="521"/>
      <c r="AP92" s="521"/>
      <c r="AQ92" s="521"/>
      <c r="AR92" s="521"/>
      <c r="AS92" s="521"/>
      <c r="AT92" s="521"/>
      <c r="AU92" s="521"/>
      <c r="AV92" s="521"/>
      <c r="AW92" s="521"/>
      <c r="AX92" s="521"/>
      <c r="AY92" s="521"/>
      <c r="AZ92" s="521"/>
      <c r="BA92" s="521"/>
      <c r="BB92" s="521"/>
      <c r="BC92" s="521"/>
      <c r="BD92" s="521"/>
      <c r="BE92" s="521"/>
      <c r="BF92" s="521"/>
      <c r="BG92" s="521"/>
      <c r="BH92" s="521"/>
      <c r="BI92" s="521"/>
      <c r="BJ92" s="521"/>
      <c r="BK92" s="521"/>
      <c r="BL92" s="521"/>
      <c r="BM92" s="521"/>
      <c r="BN92" s="521"/>
      <c r="BO92" s="521"/>
      <c r="BP92" s="521"/>
      <c r="BQ92" s="521"/>
      <c r="BR92" s="521"/>
      <c r="BS92" s="521"/>
      <c r="BT92" s="521"/>
      <c r="BU92" s="521"/>
      <c r="BV92" s="521"/>
      <c r="BW92" s="521"/>
      <c r="BX92" s="521"/>
      <c r="BY92" s="521"/>
      <c r="BZ92" s="521"/>
      <c r="CA92" s="521"/>
      <c r="CB92" s="521"/>
      <c r="CC92" s="521"/>
      <c r="CD92" s="521"/>
      <c r="CE92" s="521"/>
      <c r="CF92" s="521"/>
      <c r="CG92" s="521"/>
      <c r="CH92" s="521"/>
      <c r="CI92" s="521"/>
      <c r="CJ92" s="521"/>
      <c r="CK92" s="521"/>
      <c r="CL92" s="521"/>
      <c r="CM92" s="521"/>
      <c r="CN92" s="521"/>
      <c r="CO92" s="521"/>
      <c r="CP92" s="521"/>
      <c r="CQ92" s="521"/>
    </row>
    <row r="93" spans="1:95" s="69" customFormat="1" ht="15" customHeight="1" x14ac:dyDescent="0.2">
      <c r="A93" s="11">
        <v>189</v>
      </c>
      <c r="B93" s="271"/>
      <c r="C93" s="272"/>
      <c r="D93" s="272"/>
      <c r="E93" s="272"/>
      <c r="F93" s="1475" t="str">
        <f>'2. CAD NCCF'!F93:L93</f>
        <v>FI's own equity not eliminated</v>
      </c>
      <c r="G93" s="1476"/>
      <c r="H93" s="1476"/>
      <c r="I93" s="1476"/>
      <c r="J93" s="1476"/>
      <c r="K93" s="1476"/>
      <c r="L93" s="1477"/>
      <c r="M93" s="690">
        <v>0</v>
      </c>
      <c r="N93" s="691">
        <v>0</v>
      </c>
      <c r="O93" s="692">
        <v>0</v>
      </c>
      <c r="P93" s="692">
        <v>0</v>
      </c>
      <c r="Q93" s="697">
        <v>0</v>
      </c>
      <c r="R93" s="692">
        <v>0</v>
      </c>
      <c r="S93" s="693">
        <v>0</v>
      </c>
      <c r="T93" s="692">
        <v>0</v>
      </c>
      <c r="U93" s="693">
        <v>0</v>
      </c>
      <c r="V93" s="692">
        <v>0</v>
      </c>
      <c r="W93" s="693">
        <v>0</v>
      </c>
      <c r="X93" s="692">
        <v>0</v>
      </c>
      <c r="Y93" s="693">
        <v>0</v>
      </c>
      <c r="Z93" s="692">
        <v>0</v>
      </c>
      <c r="AA93" s="693">
        <v>0</v>
      </c>
      <c r="AB93" s="698">
        <v>0</v>
      </c>
      <c r="AC93" s="690">
        <v>0</v>
      </c>
      <c r="AD93" s="1015"/>
      <c r="AE93" s="1016"/>
      <c r="AF93" s="1016"/>
      <c r="AG93" s="528"/>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c r="BI93" s="521"/>
      <c r="BJ93" s="521"/>
      <c r="BK93" s="521"/>
      <c r="BL93" s="521"/>
      <c r="BM93" s="521"/>
      <c r="BN93" s="521"/>
      <c r="BO93" s="521"/>
      <c r="BP93" s="521"/>
      <c r="BQ93" s="521"/>
      <c r="BR93" s="521"/>
      <c r="BS93" s="521"/>
      <c r="BT93" s="521"/>
      <c r="BU93" s="521"/>
      <c r="BV93" s="521"/>
      <c r="BW93" s="521"/>
      <c r="BX93" s="521"/>
      <c r="BY93" s="521"/>
      <c r="BZ93" s="521"/>
      <c r="CA93" s="521"/>
      <c r="CB93" s="521"/>
      <c r="CC93" s="521"/>
      <c r="CD93" s="521"/>
      <c r="CE93" s="521"/>
      <c r="CF93" s="521"/>
      <c r="CG93" s="521"/>
      <c r="CH93" s="521"/>
      <c r="CI93" s="521"/>
      <c r="CJ93" s="521"/>
      <c r="CK93" s="521"/>
      <c r="CL93" s="521"/>
      <c r="CM93" s="521"/>
      <c r="CN93" s="521"/>
      <c r="CO93" s="521"/>
      <c r="CP93" s="521"/>
      <c r="CQ93" s="521"/>
    </row>
    <row r="94" spans="1:95" s="69" customFormat="1" x14ac:dyDescent="0.2">
      <c r="A94" s="11">
        <v>190</v>
      </c>
      <c r="B94" s="271"/>
      <c r="C94" s="1532" t="str">
        <f>'2. CAD NCCF'!C94:AF94</f>
        <v>Loans</v>
      </c>
      <c r="D94" s="1514"/>
      <c r="E94" s="1514"/>
      <c r="F94" s="1514"/>
      <c r="G94" s="1514"/>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32"/>
      <c r="AD94" s="1514"/>
      <c r="AE94" s="1514"/>
      <c r="AF94" s="1514"/>
      <c r="AG94" s="528"/>
      <c r="AH94" s="521"/>
      <c r="AI94" s="521"/>
      <c r="AJ94" s="521"/>
      <c r="AK94" s="521"/>
      <c r="AL94" s="521"/>
      <c r="AM94" s="521"/>
      <c r="AN94" s="521"/>
      <c r="AO94" s="521"/>
      <c r="AP94" s="521"/>
      <c r="AQ94" s="521"/>
      <c r="AR94" s="521"/>
      <c r="AS94" s="521"/>
      <c r="AT94" s="521"/>
      <c r="AU94" s="521"/>
      <c r="AV94" s="521"/>
      <c r="AW94" s="521"/>
      <c r="AX94" s="521"/>
      <c r="AY94" s="521"/>
      <c r="AZ94" s="521"/>
      <c r="BA94" s="521"/>
      <c r="BB94" s="521"/>
      <c r="BC94" s="521"/>
      <c r="BD94" s="521"/>
      <c r="BE94" s="521"/>
      <c r="BF94" s="521"/>
      <c r="BG94" s="521"/>
      <c r="BH94" s="521"/>
      <c r="BI94" s="521"/>
      <c r="BJ94" s="521"/>
      <c r="BK94" s="521"/>
      <c r="BL94" s="521"/>
      <c r="BM94" s="521"/>
      <c r="BN94" s="521"/>
      <c r="BO94" s="521"/>
      <c r="BP94" s="521"/>
      <c r="BQ94" s="521"/>
      <c r="BR94" s="521"/>
      <c r="BS94" s="521"/>
      <c r="BT94" s="521"/>
      <c r="BU94" s="521"/>
      <c r="BV94" s="521"/>
      <c r="BW94" s="521"/>
      <c r="BX94" s="521"/>
      <c r="BY94" s="521"/>
      <c r="BZ94" s="521"/>
      <c r="CA94" s="521"/>
      <c r="CB94" s="521"/>
      <c r="CC94" s="521"/>
      <c r="CD94" s="521"/>
      <c r="CE94" s="521"/>
      <c r="CF94" s="521"/>
      <c r="CG94" s="521"/>
      <c r="CH94" s="521"/>
      <c r="CI94" s="521"/>
      <c r="CJ94" s="521"/>
      <c r="CK94" s="521"/>
      <c r="CL94" s="521"/>
      <c r="CM94" s="521"/>
      <c r="CN94" s="521"/>
      <c r="CO94" s="521"/>
      <c r="CP94" s="521"/>
      <c r="CQ94" s="521"/>
    </row>
    <row r="95" spans="1:95" s="69" customFormat="1" x14ac:dyDescent="0.2">
      <c r="A95" s="11">
        <v>191</v>
      </c>
      <c r="B95" s="271"/>
      <c r="C95" s="272"/>
      <c r="D95" s="1472" t="str">
        <f>'2. CAD NCCF'!D95:AF95</f>
        <v>Residential mortgages (RM)</v>
      </c>
      <c r="E95" s="1626"/>
      <c r="F95" s="1626"/>
      <c r="G95" s="1626"/>
      <c r="H95" s="1626"/>
      <c r="I95" s="1626"/>
      <c r="J95" s="1626"/>
      <c r="K95" s="1626"/>
      <c r="L95" s="1626"/>
      <c r="M95" s="1473"/>
      <c r="N95" s="1473"/>
      <c r="O95" s="1473"/>
      <c r="P95" s="1473"/>
      <c r="Q95" s="1473"/>
      <c r="R95" s="1473"/>
      <c r="S95" s="1473"/>
      <c r="T95" s="1473"/>
      <c r="U95" s="1473"/>
      <c r="V95" s="1473"/>
      <c r="W95" s="1473"/>
      <c r="X95" s="1473"/>
      <c r="Y95" s="1473"/>
      <c r="Z95" s="1473"/>
      <c r="AA95" s="1473"/>
      <c r="AB95" s="1473"/>
      <c r="AC95" s="1473"/>
      <c r="AD95" s="1473"/>
      <c r="AE95" s="1473"/>
      <c r="AF95" s="1473"/>
      <c r="AG95" s="528"/>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c r="BI95" s="521"/>
      <c r="BJ95" s="521"/>
      <c r="BK95" s="521"/>
      <c r="BL95" s="521"/>
      <c r="BM95" s="521"/>
      <c r="BN95" s="521"/>
      <c r="BO95" s="521"/>
      <c r="BP95" s="521"/>
      <c r="BQ95" s="521"/>
      <c r="BR95" s="521"/>
      <c r="BS95" s="521"/>
      <c r="BT95" s="521"/>
      <c r="BU95" s="521"/>
      <c r="BV95" s="521"/>
      <c r="BW95" s="521"/>
      <c r="BX95" s="521"/>
      <c r="BY95" s="521"/>
      <c r="BZ95" s="521"/>
      <c r="CA95" s="521"/>
      <c r="CB95" s="521"/>
      <c r="CC95" s="521"/>
      <c r="CD95" s="521"/>
      <c r="CE95" s="521"/>
      <c r="CF95" s="521"/>
      <c r="CG95" s="521"/>
      <c r="CH95" s="521"/>
      <c r="CI95" s="521"/>
      <c r="CJ95" s="521"/>
      <c r="CK95" s="521"/>
      <c r="CL95" s="521"/>
      <c r="CM95" s="521"/>
      <c r="CN95" s="521"/>
      <c r="CO95" s="521"/>
      <c r="CP95" s="521"/>
      <c r="CQ95" s="521"/>
    </row>
    <row r="96" spans="1:95" s="69" customFormat="1" x14ac:dyDescent="0.2">
      <c r="A96" s="11">
        <v>192</v>
      </c>
      <c r="B96" s="271"/>
      <c r="C96" s="272"/>
      <c r="D96" s="272"/>
      <c r="E96" s="1445" t="str">
        <f>'2. CAD NCCF'!E96:L96</f>
        <v>Securitised RM (SRM)</v>
      </c>
      <c r="F96" s="1446"/>
      <c r="G96" s="1446"/>
      <c r="H96" s="1446"/>
      <c r="I96" s="1446"/>
      <c r="J96" s="1446"/>
      <c r="K96" s="1446"/>
      <c r="L96" s="1447"/>
      <c r="M96" s="399">
        <f>SUM(M97:M100)</f>
        <v>0</v>
      </c>
      <c r="N96" s="402">
        <f t="shared" ref="N96:AC96" si="22">SUBTOTAL(9,N97:N100)</f>
        <v>0</v>
      </c>
      <c r="O96" s="406">
        <f t="shared" si="22"/>
        <v>0</v>
      </c>
      <c r="P96" s="405">
        <f t="shared" si="22"/>
        <v>0</v>
      </c>
      <c r="Q96" s="407">
        <f t="shared" si="22"/>
        <v>0</v>
      </c>
      <c r="R96" s="406">
        <f t="shared" si="22"/>
        <v>0</v>
      </c>
      <c r="S96" s="406">
        <f t="shared" si="22"/>
        <v>0</v>
      </c>
      <c r="T96" s="406">
        <f t="shared" si="22"/>
        <v>0</v>
      </c>
      <c r="U96" s="406">
        <f t="shared" si="22"/>
        <v>0</v>
      </c>
      <c r="V96" s="406">
        <f t="shared" si="22"/>
        <v>0</v>
      </c>
      <c r="W96" s="406">
        <f t="shared" si="22"/>
        <v>0</v>
      </c>
      <c r="X96" s="406">
        <f t="shared" si="22"/>
        <v>0</v>
      </c>
      <c r="Y96" s="406">
        <f t="shared" si="22"/>
        <v>0</v>
      </c>
      <c r="Z96" s="406">
        <f t="shared" si="22"/>
        <v>0</v>
      </c>
      <c r="AA96" s="406">
        <f t="shared" si="22"/>
        <v>0</v>
      </c>
      <c r="AB96" s="416">
        <f t="shared" si="22"/>
        <v>0</v>
      </c>
      <c r="AC96" s="399">
        <f t="shared" si="22"/>
        <v>0</v>
      </c>
      <c r="AD96" s="1015"/>
      <c r="AE96" s="1016"/>
      <c r="AF96" s="1016"/>
      <c r="AG96" s="528"/>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21"/>
      <c r="BK96" s="521"/>
      <c r="BL96" s="521"/>
      <c r="BM96" s="521"/>
      <c r="BN96" s="521"/>
      <c r="BO96" s="521"/>
      <c r="BP96" s="521"/>
      <c r="BQ96" s="521"/>
      <c r="BR96" s="521"/>
      <c r="BS96" s="521"/>
      <c r="BT96" s="521"/>
      <c r="BU96" s="521"/>
      <c r="BV96" s="521"/>
      <c r="BW96" s="521"/>
      <c r="BX96" s="521"/>
      <c r="BY96" s="521"/>
      <c r="BZ96" s="521"/>
      <c r="CA96" s="521"/>
      <c r="CB96" s="521"/>
      <c r="CC96" s="521"/>
      <c r="CD96" s="521"/>
      <c r="CE96" s="521"/>
      <c r="CF96" s="521"/>
      <c r="CG96" s="521"/>
      <c r="CH96" s="521"/>
      <c r="CI96" s="521"/>
      <c r="CJ96" s="521"/>
      <c r="CK96" s="521"/>
      <c r="CL96" s="521"/>
      <c r="CM96" s="521"/>
      <c r="CN96" s="521"/>
      <c r="CO96" s="521"/>
      <c r="CP96" s="521"/>
      <c r="CQ96" s="521"/>
    </row>
    <row r="97" spans="1:95" s="69" customFormat="1" ht="15" customHeight="1" x14ac:dyDescent="0.2">
      <c r="A97" s="11">
        <v>193</v>
      </c>
      <c r="B97" s="271"/>
      <c r="C97" s="272"/>
      <c r="D97" s="272"/>
      <c r="E97" s="272"/>
      <c r="F97" s="1475" t="str">
        <f>'2. CAD NCCF'!F97:L97</f>
        <v>EULA securitised RM (balance at maturity)</v>
      </c>
      <c r="G97" s="1476"/>
      <c r="H97" s="1476"/>
      <c r="I97" s="1476"/>
      <c r="J97" s="1476"/>
      <c r="K97" s="1476"/>
      <c r="L97" s="1477"/>
      <c r="M97" s="690">
        <v>0</v>
      </c>
      <c r="N97" s="691">
        <v>0</v>
      </c>
      <c r="O97" s="692">
        <v>0</v>
      </c>
      <c r="P97" s="692">
        <v>0</v>
      </c>
      <c r="Q97" s="697">
        <v>0</v>
      </c>
      <c r="R97" s="692">
        <v>0</v>
      </c>
      <c r="S97" s="693">
        <v>0</v>
      </c>
      <c r="T97" s="692">
        <v>0</v>
      </c>
      <c r="U97" s="693">
        <v>0</v>
      </c>
      <c r="V97" s="692">
        <v>0</v>
      </c>
      <c r="W97" s="693">
        <v>0</v>
      </c>
      <c r="X97" s="692">
        <v>0</v>
      </c>
      <c r="Y97" s="693">
        <v>0</v>
      </c>
      <c r="Z97" s="692">
        <v>0</v>
      </c>
      <c r="AA97" s="693">
        <v>0</v>
      </c>
      <c r="AB97" s="698">
        <v>0</v>
      </c>
      <c r="AC97" s="690">
        <v>0</v>
      </c>
      <c r="AD97" s="1015"/>
      <c r="AE97" s="1016"/>
      <c r="AF97" s="1016"/>
      <c r="AG97" s="528"/>
      <c r="AH97" s="521"/>
      <c r="AI97" s="521"/>
      <c r="AJ97" s="521"/>
      <c r="AK97" s="521"/>
      <c r="AL97" s="521"/>
      <c r="AM97" s="521"/>
      <c r="AN97" s="521"/>
      <c r="AO97" s="521"/>
      <c r="AP97" s="521"/>
      <c r="AQ97" s="521"/>
      <c r="AR97" s="521"/>
      <c r="AS97" s="521"/>
      <c r="AT97" s="521"/>
      <c r="AU97" s="521"/>
      <c r="AV97" s="521"/>
      <c r="AW97" s="521"/>
      <c r="AX97" s="521"/>
      <c r="AY97" s="521"/>
      <c r="AZ97" s="521"/>
      <c r="BA97" s="521"/>
      <c r="BB97" s="521"/>
      <c r="BC97" s="521"/>
      <c r="BD97" s="521"/>
      <c r="BE97" s="521"/>
      <c r="BF97" s="521"/>
      <c r="BG97" s="521"/>
      <c r="BH97" s="521"/>
      <c r="BI97" s="521"/>
      <c r="BJ97" s="521"/>
      <c r="BK97" s="521"/>
      <c r="BL97" s="521"/>
      <c r="BM97" s="521"/>
      <c r="BN97" s="521"/>
      <c r="BO97" s="521"/>
      <c r="BP97" s="521"/>
      <c r="BQ97" s="521"/>
      <c r="BR97" s="521"/>
      <c r="BS97" s="521"/>
      <c r="BT97" s="521"/>
      <c r="BU97" s="521"/>
      <c r="BV97" s="521"/>
      <c r="BW97" s="521"/>
      <c r="BX97" s="521"/>
      <c r="BY97" s="521"/>
      <c r="BZ97" s="521"/>
      <c r="CA97" s="521"/>
      <c r="CB97" s="521"/>
      <c r="CC97" s="521"/>
      <c r="CD97" s="521"/>
      <c r="CE97" s="521"/>
      <c r="CF97" s="521"/>
      <c r="CG97" s="521"/>
      <c r="CH97" s="521"/>
      <c r="CI97" s="521"/>
      <c r="CJ97" s="521"/>
      <c r="CK97" s="521"/>
      <c r="CL97" s="521"/>
      <c r="CM97" s="521"/>
      <c r="CN97" s="521"/>
      <c r="CO97" s="521"/>
      <c r="CP97" s="521"/>
      <c r="CQ97" s="521"/>
    </row>
    <row r="98" spans="1:95" s="69" customFormat="1" ht="15" customHeight="1" x14ac:dyDescent="0.2">
      <c r="A98" s="11">
        <v>194</v>
      </c>
      <c r="B98" s="271"/>
      <c r="C98" s="272"/>
      <c r="D98" s="272"/>
      <c r="E98" s="272"/>
      <c r="F98" s="1475" t="str">
        <f>'2. CAD NCCF'!F98:L98</f>
        <v>EULA securitised RM (payments)</v>
      </c>
      <c r="G98" s="1476"/>
      <c r="H98" s="1476"/>
      <c r="I98" s="1476"/>
      <c r="J98" s="1476"/>
      <c r="K98" s="1476"/>
      <c r="L98" s="1477"/>
      <c r="M98" s="690">
        <v>0</v>
      </c>
      <c r="N98" s="691">
        <v>0</v>
      </c>
      <c r="O98" s="692">
        <v>0</v>
      </c>
      <c r="P98" s="692">
        <v>0</v>
      </c>
      <c r="Q98" s="697">
        <v>0</v>
      </c>
      <c r="R98" s="692">
        <v>0</v>
      </c>
      <c r="S98" s="693">
        <v>0</v>
      </c>
      <c r="T98" s="692">
        <v>0</v>
      </c>
      <c r="U98" s="693">
        <v>0</v>
      </c>
      <c r="V98" s="692">
        <v>0</v>
      </c>
      <c r="W98" s="693">
        <v>0</v>
      </c>
      <c r="X98" s="692">
        <v>0</v>
      </c>
      <c r="Y98" s="693">
        <v>0</v>
      </c>
      <c r="Z98" s="692">
        <v>0</v>
      </c>
      <c r="AA98" s="693">
        <v>0</v>
      </c>
      <c r="AB98" s="698">
        <v>0</v>
      </c>
      <c r="AC98" s="690">
        <v>0</v>
      </c>
      <c r="AD98" s="1015"/>
      <c r="AE98" s="1016"/>
      <c r="AF98" s="1016"/>
      <c r="AG98" s="528"/>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c r="BI98" s="521"/>
      <c r="BJ98" s="521"/>
      <c r="BK98" s="521"/>
      <c r="BL98" s="521"/>
      <c r="BM98" s="521"/>
      <c r="BN98" s="521"/>
      <c r="BO98" s="521"/>
      <c r="BP98" s="521"/>
      <c r="BQ98" s="521"/>
      <c r="BR98" s="521"/>
      <c r="BS98" s="521"/>
      <c r="BT98" s="521"/>
      <c r="BU98" s="521"/>
      <c r="BV98" s="521"/>
      <c r="BW98" s="521"/>
      <c r="BX98" s="521"/>
      <c r="BY98" s="521"/>
      <c r="BZ98" s="521"/>
      <c r="CA98" s="521"/>
      <c r="CB98" s="521"/>
      <c r="CC98" s="521"/>
      <c r="CD98" s="521"/>
      <c r="CE98" s="521"/>
      <c r="CF98" s="521"/>
      <c r="CG98" s="521"/>
      <c r="CH98" s="521"/>
      <c r="CI98" s="521"/>
      <c r="CJ98" s="521"/>
      <c r="CK98" s="521"/>
      <c r="CL98" s="521"/>
      <c r="CM98" s="521"/>
      <c r="CN98" s="521"/>
      <c r="CO98" s="521"/>
      <c r="CP98" s="521"/>
      <c r="CQ98" s="521"/>
    </row>
    <row r="99" spans="1:95" s="69" customFormat="1" ht="15" customHeight="1" x14ac:dyDescent="0.2">
      <c r="A99" s="11">
        <v>195</v>
      </c>
      <c r="B99" s="271"/>
      <c r="C99" s="272"/>
      <c r="D99" s="272"/>
      <c r="E99" s="272"/>
      <c r="F99" s="1475" t="str">
        <f>'2. CAD NCCF'!F99:L99</f>
        <v>Encumbered securitised RM (balance at maturity)</v>
      </c>
      <c r="G99" s="1476"/>
      <c r="H99" s="1476"/>
      <c r="I99" s="1476"/>
      <c r="J99" s="1476"/>
      <c r="K99" s="1476"/>
      <c r="L99" s="1477"/>
      <c r="M99" s="690">
        <v>0</v>
      </c>
      <c r="N99" s="691">
        <v>0</v>
      </c>
      <c r="O99" s="692">
        <v>0</v>
      </c>
      <c r="P99" s="692">
        <v>0</v>
      </c>
      <c r="Q99" s="697">
        <v>0</v>
      </c>
      <c r="R99" s="692">
        <v>0</v>
      </c>
      <c r="S99" s="693">
        <v>0</v>
      </c>
      <c r="T99" s="692">
        <v>0</v>
      </c>
      <c r="U99" s="693">
        <v>0</v>
      </c>
      <c r="V99" s="692">
        <v>0</v>
      </c>
      <c r="W99" s="693">
        <v>0</v>
      </c>
      <c r="X99" s="692">
        <v>0</v>
      </c>
      <c r="Y99" s="693">
        <v>0</v>
      </c>
      <c r="Z99" s="692">
        <v>0</v>
      </c>
      <c r="AA99" s="693">
        <v>0</v>
      </c>
      <c r="AB99" s="698">
        <v>0</v>
      </c>
      <c r="AC99" s="690">
        <v>0</v>
      </c>
      <c r="AD99" s="1015"/>
      <c r="AE99" s="1016"/>
      <c r="AF99" s="1016"/>
      <c r="AG99" s="528"/>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c r="BI99" s="521"/>
      <c r="BJ99" s="521"/>
      <c r="BK99" s="521"/>
      <c r="BL99" s="521"/>
      <c r="BM99" s="521"/>
      <c r="BN99" s="521"/>
      <c r="BO99" s="521"/>
      <c r="BP99" s="521"/>
      <c r="BQ99" s="521"/>
      <c r="BR99" s="521"/>
      <c r="BS99" s="521"/>
      <c r="BT99" s="521"/>
      <c r="BU99" s="521"/>
      <c r="BV99" s="521"/>
      <c r="BW99" s="521"/>
      <c r="BX99" s="521"/>
      <c r="BY99" s="521"/>
      <c r="BZ99" s="521"/>
      <c r="CA99" s="521"/>
      <c r="CB99" s="521"/>
      <c r="CC99" s="521"/>
      <c r="CD99" s="521"/>
      <c r="CE99" s="521"/>
      <c r="CF99" s="521"/>
      <c r="CG99" s="521"/>
      <c r="CH99" s="521"/>
      <c r="CI99" s="521"/>
      <c r="CJ99" s="521"/>
      <c r="CK99" s="521"/>
      <c r="CL99" s="521"/>
      <c r="CM99" s="521"/>
      <c r="CN99" s="521"/>
      <c r="CO99" s="521"/>
      <c r="CP99" s="521"/>
      <c r="CQ99" s="521"/>
    </row>
    <row r="100" spans="1:95" s="69" customFormat="1" ht="15" customHeight="1" x14ac:dyDescent="0.2">
      <c r="A100" s="11">
        <v>196</v>
      </c>
      <c r="B100" s="271"/>
      <c r="C100" s="272"/>
      <c r="D100" s="272"/>
      <c r="E100" s="272"/>
      <c r="F100" s="1475" t="str">
        <f>'2. CAD NCCF'!F100:L100</f>
        <v>Encumbered securitised RM (payments)</v>
      </c>
      <c r="G100" s="1476"/>
      <c r="H100" s="1476"/>
      <c r="I100" s="1476"/>
      <c r="J100" s="1476"/>
      <c r="K100" s="1476"/>
      <c r="L100" s="1477"/>
      <c r="M100" s="690">
        <v>0</v>
      </c>
      <c r="N100" s="691">
        <v>0</v>
      </c>
      <c r="O100" s="692">
        <v>0</v>
      </c>
      <c r="P100" s="692">
        <v>0</v>
      </c>
      <c r="Q100" s="697">
        <v>0</v>
      </c>
      <c r="R100" s="692">
        <v>0</v>
      </c>
      <c r="S100" s="693">
        <v>0</v>
      </c>
      <c r="T100" s="692">
        <v>0</v>
      </c>
      <c r="U100" s="693">
        <v>0</v>
      </c>
      <c r="V100" s="692">
        <v>0</v>
      </c>
      <c r="W100" s="693">
        <v>0</v>
      </c>
      <c r="X100" s="692">
        <v>0</v>
      </c>
      <c r="Y100" s="693">
        <v>0</v>
      </c>
      <c r="Z100" s="692">
        <v>0</v>
      </c>
      <c r="AA100" s="693">
        <v>0</v>
      </c>
      <c r="AB100" s="698">
        <v>0</v>
      </c>
      <c r="AC100" s="690">
        <v>0</v>
      </c>
      <c r="AD100" s="1015"/>
      <c r="AE100" s="1016"/>
      <c r="AF100" s="1016"/>
      <c r="AG100" s="528"/>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21"/>
      <c r="BK100" s="521"/>
      <c r="BL100" s="521"/>
      <c r="BM100" s="521"/>
      <c r="BN100" s="521"/>
      <c r="BO100" s="521"/>
      <c r="BP100" s="521"/>
      <c r="BQ100" s="521"/>
      <c r="BR100" s="521"/>
      <c r="BS100" s="521"/>
      <c r="BT100" s="521"/>
      <c r="BU100" s="521"/>
      <c r="BV100" s="521"/>
      <c r="BW100" s="521"/>
      <c r="BX100" s="521"/>
      <c r="BY100" s="521"/>
      <c r="BZ100" s="521"/>
      <c r="CA100" s="521"/>
      <c r="CB100" s="521"/>
      <c r="CC100" s="521"/>
      <c r="CD100" s="521"/>
      <c r="CE100" s="521"/>
      <c r="CF100" s="521"/>
      <c r="CG100" s="521"/>
      <c r="CH100" s="521"/>
      <c r="CI100" s="521"/>
      <c r="CJ100" s="521"/>
      <c r="CK100" s="521"/>
      <c r="CL100" s="521"/>
      <c r="CM100" s="521"/>
      <c r="CN100" s="521"/>
      <c r="CO100" s="521"/>
      <c r="CP100" s="521"/>
      <c r="CQ100" s="521"/>
    </row>
    <row r="101" spans="1:95" s="69" customFormat="1" x14ac:dyDescent="0.2">
      <c r="A101" s="11">
        <v>197</v>
      </c>
      <c r="B101" s="271"/>
      <c r="C101" s="272"/>
      <c r="D101" s="272"/>
      <c r="E101" s="1445" t="str">
        <f>'2. CAD NCCF'!E101:L101</f>
        <v>RM insured (RMI)</v>
      </c>
      <c r="F101" s="1446"/>
      <c r="G101" s="1446"/>
      <c r="H101" s="1446"/>
      <c r="I101" s="1446"/>
      <c r="J101" s="1446"/>
      <c r="K101" s="1446"/>
      <c r="L101" s="1447"/>
      <c r="M101" s="399">
        <f>SUM(M102:M103)</f>
        <v>0</v>
      </c>
      <c r="N101" s="402">
        <f t="shared" ref="N101:AC101" si="23">SUBTOTAL(9,N102:N103)</f>
        <v>0</v>
      </c>
      <c r="O101" s="406">
        <f t="shared" si="23"/>
        <v>0</v>
      </c>
      <c r="P101" s="405">
        <f t="shared" si="23"/>
        <v>0</v>
      </c>
      <c r="Q101" s="407">
        <f t="shared" si="23"/>
        <v>0</v>
      </c>
      <c r="R101" s="406">
        <f t="shared" si="23"/>
        <v>0</v>
      </c>
      <c r="S101" s="406">
        <f t="shared" si="23"/>
        <v>0</v>
      </c>
      <c r="T101" s="406">
        <f t="shared" si="23"/>
        <v>0</v>
      </c>
      <c r="U101" s="406">
        <f t="shared" si="23"/>
        <v>0</v>
      </c>
      <c r="V101" s="406">
        <f t="shared" si="23"/>
        <v>0</v>
      </c>
      <c r="W101" s="406">
        <f t="shared" si="23"/>
        <v>0</v>
      </c>
      <c r="X101" s="406">
        <f t="shared" si="23"/>
        <v>0</v>
      </c>
      <c r="Y101" s="406">
        <f t="shared" si="23"/>
        <v>0</v>
      </c>
      <c r="Z101" s="406">
        <f t="shared" si="23"/>
        <v>0</v>
      </c>
      <c r="AA101" s="406">
        <f t="shared" si="23"/>
        <v>0</v>
      </c>
      <c r="AB101" s="416">
        <f t="shared" si="23"/>
        <v>0</v>
      </c>
      <c r="AC101" s="399">
        <f t="shared" si="23"/>
        <v>0</v>
      </c>
      <c r="AD101" s="1015"/>
      <c r="AE101" s="1016"/>
      <c r="AF101" s="1016"/>
      <c r="AG101" s="528"/>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c r="BI101" s="521"/>
      <c r="BJ101" s="521"/>
      <c r="BK101" s="521"/>
      <c r="BL101" s="521"/>
      <c r="BM101" s="521"/>
      <c r="BN101" s="521"/>
      <c r="BO101" s="521"/>
      <c r="BP101" s="521"/>
      <c r="BQ101" s="521"/>
      <c r="BR101" s="521"/>
      <c r="BS101" s="521"/>
      <c r="BT101" s="521"/>
      <c r="BU101" s="521"/>
      <c r="BV101" s="521"/>
      <c r="BW101" s="521"/>
      <c r="BX101" s="521"/>
      <c r="BY101" s="521"/>
      <c r="BZ101" s="521"/>
      <c r="CA101" s="521"/>
      <c r="CB101" s="521"/>
      <c r="CC101" s="521"/>
      <c r="CD101" s="521"/>
      <c r="CE101" s="521"/>
      <c r="CF101" s="521"/>
      <c r="CG101" s="521"/>
      <c r="CH101" s="521"/>
      <c r="CI101" s="521"/>
      <c r="CJ101" s="521"/>
      <c r="CK101" s="521"/>
      <c r="CL101" s="521"/>
      <c r="CM101" s="521"/>
      <c r="CN101" s="521"/>
      <c r="CO101" s="521"/>
      <c r="CP101" s="521"/>
      <c r="CQ101" s="521"/>
    </row>
    <row r="102" spans="1:95" s="69" customFormat="1" x14ac:dyDescent="0.2">
      <c r="A102" s="11">
        <v>198</v>
      </c>
      <c r="B102" s="271"/>
      <c r="C102" s="272"/>
      <c r="D102" s="272"/>
      <c r="E102" s="272"/>
      <c r="F102" s="1475" t="str">
        <f>'2. CAD NCCF'!F102:L102</f>
        <v xml:space="preserve">RMI (balance at maturity) </v>
      </c>
      <c r="G102" s="1476"/>
      <c r="H102" s="1476"/>
      <c r="I102" s="1476"/>
      <c r="J102" s="1476"/>
      <c r="K102" s="1476"/>
      <c r="L102" s="1477"/>
      <c r="M102" s="690">
        <v>0</v>
      </c>
      <c r="N102" s="691">
        <v>0</v>
      </c>
      <c r="O102" s="692">
        <v>0</v>
      </c>
      <c r="P102" s="692">
        <v>0</v>
      </c>
      <c r="Q102" s="697">
        <v>0</v>
      </c>
      <c r="R102" s="692">
        <v>0</v>
      </c>
      <c r="S102" s="693">
        <v>0</v>
      </c>
      <c r="T102" s="692">
        <v>0</v>
      </c>
      <c r="U102" s="693">
        <v>0</v>
      </c>
      <c r="V102" s="692">
        <v>0</v>
      </c>
      <c r="W102" s="693">
        <v>0</v>
      </c>
      <c r="X102" s="692">
        <v>0</v>
      </c>
      <c r="Y102" s="693">
        <v>0</v>
      </c>
      <c r="Z102" s="692">
        <v>0</v>
      </c>
      <c r="AA102" s="693">
        <v>0</v>
      </c>
      <c r="AB102" s="698">
        <v>0</v>
      </c>
      <c r="AC102" s="690">
        <v>0</v>
      </c>
      <c r="AD102" s="1015"/>
      <c r="AE102" s="1016"/>
      <c r="AF102" s="1016"/>
      <c r="AG102" s="528"/>
      <c r="AH102" s="521"/>
      <c r="AI102" s="521"/>
      <c r="AJ102" s="521"/>
      <c r="AK102" s="521"/>
      <c r="AL102" s="521"/>
      <c r="AM102" s="521"/>
      <c r="AN102" s="521"/>
      <c r="AO102" s="521"/>
      <c r="AP102" s="521"/>
      <c r="AQ102" s="521"/>
      <c r="AR102" s="521"/>
      <c r="AS102" s="521"/>
      <c r="AT102" s="521"/>
      <c r="AU102" s="521"/>
      <c r="AV102" s="521"/>
      <c r="AW102" s="521"/>
      <c r="AX102" s="521"/>
      <c r="AY102" s="521"/>
      <c r="AZ102" s="521"/>
      <c r="BA102" s="521"/>
      <c r="BB102" s="521"/>
      <c r="BC102" s="521"/>
      <c r="BD102" s="521"/>
      <c r="BE102" s="521"/>
      <c r="BF102" s="521"/>
      <c r="BG102" s="521"/>
      <c r="BH102" s="521"/>
      <c r="BI102" s="521"/>
      <c r="BJ102" s="521"/>
      <c r="BK102" s="521"/>
      <c r="BL102" s="521"/>
      <c r="BM102" s="521"/>
      <c r="BN102" s="521"/>
      <c r="BO102" s="521"/>
      <c r="BP102" s="521"/>
      <c r="BQ102" s="521"/>
      <c r="BR102" s="521"/>
      <c r="BS102" s="521"/>
      <c r="BT102" s="521"/>
      <c r="BU102" s="521"/>
      <c r="BV102" s="521"/>
      <c r="BW102" s="521"/>
      <c r="BX102" s="521"/>
      <c r="BY102" s="521"/>
      <c r="BZ102" s="521"/>
      <c r="CA102" s="521"/>
      <c r="CB102" s="521"/>
      <c r="CC102" s="521"/>
      <c r="CD102" s="521"/>
      <c r="CE102" s="521"/>
      <c r="CF102" s="521"/>
      <c r="CG102" s="521"/>
      <c r="CH102" s="521"/>
      <c r="CI102" s="521"/>
      <c r="CJ102" s="521"/>
      <c r="CK102" s="521"/>
      <c r="CL102" s="521"/>
      <c r="CM102" s="521"/>
      <c r="CN102" s="521"/>
      <c r="CO102" s="521"/>
      <c r="CP102" s="521"/>
      <c r="CQ102" s="521"/>
    </row>
    <row r="103" spans="1:95" s="69" customFormat="1" ht="15" customHeight="1" x14ac:dyDescent="0.2">
      <c r="A103" s="11">
        <v>199</v>
      </c>
      <c r="B103" s="271"/>
      <c r="C103" s="272"/>
      <c r="D103" s="272"/>
      <c r="E103" s="272"/>
      <c r="F103" s="1475" t="str">
        <f>'2. CAD NCCF'!F103:L103</f>
        <v xml:space="preserve">RMI (payments) </v>
      </c>
      <c r="G103" s="1476"/>
      <c r="H103" s="1476"/>
      <c r="I103" s="1476"/>
      <c r="J103" s="1476"/>
      <c r="K103" s="1476"/>
      <c r="L103" s="1477"/>
      <c r="M103" s="690">
        <v>0</v>
      </c>
      <c r="N103" s="691">
        <v>0</v>
      </c>
      <c r="O103" s="692">
        <v>0</v>
      </c>
      <c r="P103" s="692">
        <v>0</v>
      </c>
      <c r="Q103" s="697">
        <v>0</v>
      </c>
      <c r="R103" s="692">
        <v>0</v>
      </c>
      <c r="S103" s="693">
        <v>0</v>
      </c>
      <c r="T103" s="692">
        <v>0</v>
      </c>
      <c r="U103" s="693">
        <v>0</v>
      </c>
      <c r="V103" s="692">
        <v>0</v>
      </c>
      <c r="W103" s="693">
        <v>0</v>
      </c>
      <c r="X103" s="692">
        <v>0</v>
      </c>
      <c r="Y103" s="693">
        <v>0</v>
      </c>
      <c r="Z103" s="692">
        <v>0</v>
      </c>
      <c r="AA103" s="693">
        <v>0</v>
      </c>
      <c r="AB103" s="698">
        <v>0</v>
      </c>
      <c r="AC103" s="690">
        <v>0</v>
      </c>
      <c r="AD103" s="1015"/>
      <c r="AE103" s="1016"/>
      <c r="AF103" s="1016"/>
      <c r="AG103" s="528"/>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c r="BI103" s="521"/>
      <c r="BJ103" s="521"/>
      <c r="BK103" s="521"/>
      <c r="BL103" s="521"/>
      <c r="BM103" s="521"/>
      <c r="BN103" s="521"/>
      <c r="BO103" s="521"/>
      <c r="BP103" s="521"/>
      <c r="BQ103" s="521"/>
      <c r="BR103" s="521"/>
      <c r="BS103" s="521"/>
      <c r="BT103" s="521"/>
      <c r="BU103" s="521"/>
      <c r="BV103" s="521"/>
      <c r="BW103" s="521"/>
      <c r="BX103" s="521"/>
      <c r="BY103" s="521"/>
      <c r="BZ103" s="521"/>
      <c r="CA103" s="521"/>
      <c r="CB103" s="521"/>
      <c r="CC103" s="521"/>
      <c r="CD103" s="521"/>
      <c r="CE103" s="521"/>
      <c r="CF103" s="521"/>
      <c r="CG103" s="521"/>
      <c r="CH103" s="521"/>
      <c r="CI103" s="521"/>
      <c r="CJ103" s="521"/>
      <c r="CK103" s="521"/>
      <c r="CL103" s="521"/>
      <c r="CM103" s="521"/>
      <c r="CN103" s="521"/>
      <c r="CO103" s="521"/>
      <c r="CP103" s="521"/>
      <c r="CQ103" s="521"/>
    </row>
    <row r="104" spans="1:95" s="69" customFormat="1" x14ac:dyDescent="0.2">
      <c r="A104" s="11">
        <v>200</v>
      </c>
      <c r="B104" s="271"/>
      <c r="C104" s="272"/>
      <c r="D104" s="272"/>
      <c r="E104" s="1445" t="str">
        <f>'2. CAD NCCF'!E104:L104</f>
        <v>RM not insured (RMNI)</v>
      </c>
      <c r="F104" s="1446"/>
      <c r="G104" s="1446"/>
      <c r="H104" s="1446"/>
      <c r="I104" s="1446"/>
      <c r="J104" s="1446"/>
      <c r="K104" s="1446"/>
      <c r="L104" s="1447"/>
      <c r="M104" s="399">
        <f>SUM(M105:M106)</f>
        <v>0</v>
      </c>
      <c r="N104" s="402">
        <f t="shared" ref="N104:AC104" si="24">SUBTOTAL(9,N105:N106)</f>
        <v>0</v>
      </c>
      <c r="O104" s="406">
        <f t="shared" si="24"/>
        <v>0</v>
      </c>
      <c r="P104" s="405">
        <f t="shared" si="24"/>
        <v>0</v>
      </c>
      <c r="Q104" s="407">
        <f t="shared" si="24"/>
        <v>0</v>
      </c>
      <c r="R104" s="406">
        <f t="shared" si="24"/>
        <v>0</v>
      </c>
      <c r="S104" s="406">
        <f t="shared" si="24"/>
        <v>0</v>
      </c>
      <c r="T104" s="406">
        <f t="shared" si="24"/>
        <v>0</v>
      </c>
      <c r="U104" s="406">
        <f t="shared" si="24"/>
        <v>0</v>
      </c>
      <c r="V104" s="406">
        <f t="shared" si="24"/>
        <v>0</v>
      </c>
      <c r="W104" s="406">
        <f t="shared" si="24"/>
        <v>0</v>
      </c>
      <c r="X104" s="406">
        <f t="shared" si="24"/>
        <v>0</v>
      </c>
      <c r="Y104" s="406">
        <f t="shared" si="24"/>
        <v>0</v>
      </c>
      <c r="Z104" s="406">
        <f t="shared" si="24"/>
        <v>0</v>
      </c>
      <c r="AA104" s="406">
        <f t="shared" si="24"/>
        <v>0</v>
      </c>
      <c r="AB104" s="416">
        <f t="shared" si="24"/>
        <v>0</v>
      </c>
      <c r="AC104" s="399">
        <f t="shared" si="24"/>
        <v>0</v>
      </c>
      <c r="AD104" s="1015"/>
      <c r="AE104" s="1016"/>
      <c r="AF104" s="1016"/>
      <c r="AG104" s="528"/>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c r="BI104" s="521"/>
      <c r="BJ104" s="521"/>
      <c r="BK104" s="521"/>
      <c r="BL104" s="521"/>
      <c r="BM104" s="521"/>
      <c r="BN104" s="521"/>
      <c r="BO104" s="521"/>
      <c r="BP104" s="521"/>
      <c r="BQ104" s="521"/>
      <c r="BR104" s="521"/>
      <c r="BS104" s="521"/>
      <c r="BT104" s="521"/>
      <c r="BU104" s="521"/>
      <c r="BV104" s="521"/>
      <c r="BW104" s="521"/>
      <c r="BX104" s="521"/>
      <c r="BY104" s="521"/>
      <c r="BZ104" s="521"/>
      <c r="CA104" s="521"/>
      <c r="CB104" s="521"/>
      <c r="CC104" s="521"/>
      <c r="CD104" s="521"/>
      <c r="CE104" s="521"/>
      <c r="CF104" s="521"/>
      <c r="CG104" s="521"/>
      <c r="CH104" s="521"/>
      <c r="CI104" s="521"/>
      <c r="CJ104" s="521"/>
      <c r="CK104" s="521"/>
      <c r="CL104" s="521"/>
      <c r="CM104" s="521"/>
      <c r="CN104" s="521"/>
      <c r="CO104" s="521"/>
      <c r="CP104" s="521"/>
      <c r="CQ104" s="521"/>
    </row>
    <row r="105" spans="1:95" s="69" customFormat="1" ht="15" customHeight="1" x14ac:dyDescent="0.2">
      <c r="A105" s="11">
        <v>201</v>
      </c>
      <c r="B105" s="271"/>
      <c r="C105" s="272"/>
      <c r="D105" s="272"/>
      <c r="E105" s="272"/>
      <c r="F105" s="1475" t="str">
        <f>'2. CAD NCCF'!F105:L105</f>
        <v xml:space="preserve">RMNI (balance of maturity) </v>
      </c>
      <c r="G105" s="1476"/>
      <c r="H105" s="1476"/>
      <c r="I105" s="1476"/>
      <c r="J105" s="1476"/>
      <c r="K105" s="1476"/>
      <c r="L105" s="1477"/>
      <c r="M105" s="690">
        <v>0</v>
      </c>
      <c r="N105" s="691">
        <v>0</v>
      </c>
      <c r="O105" s="692">
        <v>0</v>
      </c>
      <c r="P105" s="692">
        <v>0</v>
      </c>
      <c r="Q105" s="697">
        <v>0</v>
      </c>
      <c r="R105" s="692">
        <v>0</v>
      </c>
      <c r="S105" s="693">
        <v>0</v>
      </c>
      <c r="T105" s="692">
        <v>0</v>
      </c>
      <c r="U105" s="693">
        <v>0</v>
      </c>
      <c r="V105" s="692">
        <v>0</v>
      </c>
      <c r="W105" s="693">
        <v>0</v>
      </c>
      <c r="X105" s="692">
        <v>0</v>
      </c>
      <c r="Y105" s="693">
        <v>0</v>
      </c>
      <c r="Z105" s="692">
        <v>0</v>
      </c>
      <c r="AA105" s="693">
        <v>0</v>
      </c>
      <c r="AB105" s="698">
        <v>0</v>
      </c>
      <c r="AC105" s="690">
        <v>0</v>
      </c>
      <c r="AD105" s="1015"/>
      <c r="AE105" s="1016"/>
      <c r="AF105" s="1016"/>
      <c r="AG105" s="528"/>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c r="BI105" s="521"/>
      <c r="BJ105" s="521"/>
      <c r="BK105" s="521"/>
      <c r="BL105" s="521"/>
      <c r="BM105" s="521"/>
      <c r="BN105" s="521"/>
      <c r="BO105" s="521"/>
      <c r="BP105" s="521"/>
      <c r="BQ105" s="521"/>
      <c r="BR105" s="521"/>
      <c r="BS105" s="521"/>
      <c r="BT105" s="521"/>
      <c r="BU105" s="521"/>
      <c r="BV105" s="521"/>
      <c r="BW105" s="521"/>
      <c r="BX105" s="521"/>
      <c r="BY105" s="521"/>
      <c r="BZ105" s="521"/>
      <c r="CA105" s="521"/>
      <c r="CB105" s="521"/>
      <c r="CC105" s="521"/>
      <c r="CD105" s="521"/>
      <c r="CE105" s="521"/>
      <c r="CF105" s="521"/>
      <c r="CG105" s="521"/>
      <c r="CH105" s="521"/>
      <c r="CI105" s="521"/>
      <c r="CJ105" s="521"/>
      <c r="CK105" s="521"/>
      <c r="CL105" s="521"/>
      <c r="CM105" s="521"/>
      <c r="CN105" s="521"/>
      <c r="CO105" s="521"/>
      <c r="CP105" s="521"/>
      <c r="CQ105" s="521"/>
    </row>
    <row r="106" spans="1:95" s="69" customFormat="1" ht="15" customHeight="1" x14ac:dyDescent="0.2">
      <c r="A106" s="11">
        <v>202</v>
      </c>
      <c r="B106" s="271"/>
      <c r="C106" s="272"/>
      <c r="D106" s="272"/>
      <c r="E106" s="272"/>
      <c r="F106" s="1475" t="str">
        <f>'2. CAD NCCF'!F106:L106</f>
        <v xml:space="preserve">RMNI (payments) </v>
      </c>
      <c r="G106" s="1476"/>
      <c r="H106" s="1476"/>
      <c r="I106" s="1476"/>
      <c r="J106" s="1476"/>
      <c r="K106" s="1476"/>
      <c r="L106" s="1477"/>
      <c r="M106" s="690">
        <v>0</v>
      </c>
      <c r="N106" s="691">
        <v>0</v>
      </c>
      <c r="O106" s="692">
        <v>0</v>
      </c>
      <c r="P106" s="692">
        <v>0</v>
      </c>
      <c r="Q106" s="697">
        <v>0</v>
      </c>
      <c r="R106" s="692">
        <v>0</v>
      </c>
      <c r="S106" s="693">
        <v>0</v>
      </c>
      <c r="T106" s="692">
        <v>0</v>
      </c>
      <c r="U106" s="693">
        <v>0</v>
      </c>
      <c r="V106" s="692">
        <v>0</v>
      </c>
      <c r="W106" s="693">
        <v>0</v>
      </c>
      <c r="X106" s="692">
        <v>0</v>
      </c>
      <c r="Y106" s="693">
        <v>0</v>
      </c>
      <c r="Z106" s="692">
        <v>0</v>
      </c>
      <c r="AA106" s="693">
        <v>0</v>
      </c>
      <c r="AB106" s="698">
        <v>0</v>
      </c>
      <c r="AC106" s="690">
        <v>0</v>
      </c>
      <c r="AD106" s="1015"/>
      <c r="AE106" s="1016"/>
      <c r="AF106" s="1016"/>
      <c r="AG106" s="528"/>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c r="BI106" s="521"/>
      <c r="BJ106" s="521"/>
      <c r="BK106" s="521"/>
      <c r="BL106" s="521"/>
      <c r="BM106" s="521"/>
      <c r="BN106" s="521"/>
      <c r="BO106" s="521"/>
      <c r="BP106" s="521"/>
      <c r="BQ106" s="521"/>
      <c r="BR106" s="521"/>
      <c r="BS106" s="521"/>
      <c r="BT106" s="521"/>
      <c r="BU106" s="521"/>
      <c r="BV106" s="521"/>
      <c r="BW106" s="521"/>
      <c r="BX106" s="521"/>
      <c r="BY106" s="521"/>
      <c r="BZ106" s="521"/>
      <c r="CA106" s="521"/>
      <c r="CB106" s="521"/>
      <c r="CC106" s="521"/>
      <c r="CD106" s="521"/>
      <c r="CE106" s="521"/>
      <c r="CF106" s="521"/>
      <c r="CG106" s="521"/>
      <c r="CH106" s="521"/>
      <c r="CI106" s="521"/>
      <c r="CJ106" s="521"/>
      <c r="CK106" s="521"/>
      <c r="CL106" s="521"/>
      <c r="CM106" s="521"/>
      <c r="CN106" s="521"/>
      <c r="CO106" s="521"/>
      <c r="CP106" s="521"/>
      <c r="CQ106" s="521"/>
    </row>
    <row r="107" spans="1:95" s="69" customFormat="1" x14ac:dyDescent="0.2">
      <c r="A107" s="11">
        <v>203</v>
      </c>
      <c r="B107" s="271"/>
      <c r="C107" s="272"/>
      <c r="D107" s="1472" t="str">
        <f>'2. CAD NCCF'!D107:AF107</f>
        <v>Commercial mortgages (CM)</v>
      </c>
      <c r="E107" s="1626"/>
      <c r="F107" s="1626"/>
      <c r="G107" s="1626"/>
      <c r="H107" s="1626"/>
      <c r="I107" s="1626"/>
      <c r="J107" s="1626"/>
      <c r="K107" s="1626"/>
      <c r="L107" s="1626"/>
      <c r="M107" s="1473"/>
      <c r="N107" s="1473"/>
      <c r="O107" s="1473"/>
      <c r="P107" s="1473"/>
      <c r="Q107" s="1473"/>
      <c r="R107" s="1473"/>
      <c r="S107" s="1473"/>
      <c r="T107" s="1473"/>
      <c r="U107" s="1473"/>
      <c r="V107" s="1473"/>
      <c r="W107" s="1473"/>
      <c r="X107" s="1473"/>
      <c r="Y107" s="1473"/>
      <c r="Z107" s="1473"/>
      <c r="AA107" s="1473"/>
      <c r="AB107" s="1473"/>
      <c r="AC107" s="1473"/>
      <c r="AD107" s="1473"/>
      <c r="AE107" s="1473"/>
      <c r="AF107" s="1473"/>
      <c r="AG107" s="528"/>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c r="BI107" s="521"/>
      <c r="BJ107" s="521"/>
      <c r="BK107" s="521"/>
      <c r="BL107" s="521"/>
      <c r="BM107" s="521"/>
      <c r="BN107" s="521"/>
      <c r="BO107" s="521"/>
      <c r="BP107" s="521"/>
      <c r="BQ107" s="521"/>
      <c r="BR107" s="521"/>
      <c r="BS107" s="521"/>
      <c r="BT107" s="521"/>
      <c r="BU107" s="521"/>
      <c r="BV107" s="521"/>
      <c r="BW107" s="521"/>
      <c r="BX107" s="521"/>
      <c r="BY107" s="521"/>
      <c r="BZ107" s="521"/>
      <c r="CA107" s="521"/>
      <c r="CB107" s="521"/>
      <c r="CC107" s="521"/>
      <c r="CD107" s="521"/>
      <c r="CE107" s="521"/>
      <c r="CF107" s="521"/>
      <c r="CG107" s="521"/>
      <c r="CH107" s="521"/>
      <c r="CI107" s="521"/>
      <c r="CJ107" s="521"/>
      <c r="CK107" s="521"/>
      <c r="CL107" s="521"/>
      <c r="CM107" s="521"/>
      <c r="CN107" s="521"/>
      <c r="CO107" s="521"/>
      <c r="CP107" s="521"/>
      <c r="CQ107" s="521"/>
    </row>
    <row r="108" spans="1:95" s="69" customFormat="1" x14ac:dyDescent="0.2">
      <c r="A108" s="11">
        <v>204</v>
      </c>
      <c r="B108" s="271"/>
      <c r="C108" s="272"/>
      <c r="D108" s="272"/>
      <c r="E108" s="1445" t="str">
        <f>'2. CAD NCCF'!E108:L108</f>
        <v>Securitised commercial mortgages (SCM)</v>
      </c>
      <c r="F108" s="1446"/>
      <c r="G108" s="1446"/>
      <c r="H108" s="1446"/>
      <c r="I108" s="1446"/>
      <c r="J108" s="1446"/>
      <c r="K108" s="1446"/>
      <c r="L108" s="1447"/>
      <c r="M108" s="399">
        <f>SUM(M109:M112)</f>
        <v>0</v>
      </c>
      <c r="N108" s="402">
        <f t="shared" ref="N108:AC108" si="25">SUBTOTAL(9,N109:N112)</f>
        <v>0</v>
      </c>
      <c r="O108" s="406">
        <f t="shared" si="25"/>
        <v>0</v>
      </c>
      <c r="P108" s="405">
        <f t="shared" si="25"/>
        <v>0</v>
      </c>
      <c r="Q108" s="407">
        <f t="shared" si="25"/>
        <v>0</v>
      </c>
      <c r="R108" s="406">
        <f t="shared" si="25"/>
        <v>0</v>
      </c>
      <c r="S108" s="406">
        <f t="shared" si="25"/>
        <v>0</v>
      </c>
      <c r="T108" s="406">
        <f t="shared" si="25"/>
        <v>0</v>
      </c>
      <c r="U108" s="406">
        <f t="shared" si="25"/>
        <v>0</v>
      </c>
      <c r="V108" s="406">
        <f t="shared" si="25"/>
        <v>0</v>
      </c>
      <c r="W108" s="406">
        <f t="shared" si="25"/>
        <v>0</v>
      </c>
      <c r="X108" s="406">
        <f t="shared" si="25"/>
        <v>0</v>
      </c>
      <c r="Y108" s="406">
        <f t="shared" si="25"/>
        <v>0</v>
      </c>
      <c r="Z108" s="406">
        <f t="shared" si="25"/>
        <v>0</v>
      </c>
      <c r="AA108" s="406">
        <f t="shared" si="25"/>
        <v>0</v>
      </c>
      <c r="AB108" s="416">
        <f t="shared" si="25"/>
        <v>0</v>
      </c>
      <c r="AC108" s="399">
        <f t="shared" si="25"/>
        <v>0</v>
      </c>
      <c r="AD108" s="1015"/>
      <c r="AE108" s="1016"/>
      <c r="AF108" s="1016"/>
      <c r="AG108" s="528"/>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c r="BI108" s="521"/>
      <c r="BJ108" s="521"/>
      <c r="BK108" s="521"/>
      <c r="BL108" s="521"/>
      <c r="BM108" s="521"/>
      <c r="BN108" s="521"/>
      <c r="BO108" s="521"/>
      <c r="BP108" s="521"/>
      <c r="BQ108" s="521"/>
      <c r="BR108" s="521"/>
      <c r="BS108" s="521"/>
      <c r="BT108" s="521"/>
      <c r="BU108" s="521"/>
      <c r="BV108" s="521"/>
      <c r="BW108" s="521"/>
      <c r="BX108" s="521"/>
      <c r="BY108" s="521"/>
      <c r="BZ108" s="521"/>
      <c r="CA108" s="521"/>
      <c r="CB108" s="521"/>
      <c r="CC108" s="521"/>
      <c r="CD108" s="521"/>
      <c r="CE108" s="521"/>
      <c r="CF108" s="521"/>
      <c r="CG108" s="521"/>
      <c r="CH108" s="521"/>
      <c r="CI108" s="521"/>
      <c r="CJ108" s="521"/>
      <c r="CK108" s="521"/>
      <c r="CL108" s="521"/>
      <c r="CM108" s="521"/>
      <c r="CN108" s="521"/>
      <c r="CO108" s="521"/>
      <c r="CP108" s="521"/>
      <c r="CQ108" s="521"/>
    </row>
    <row r="109" spans="1:95" s="69" customFormat="1" x14ac:dyDescent="0.2">
      <c r="A109" s="11">
        <v>205</v>
      </c>
      <c r="B109" s="271"/>
      <c r="C109" s="272"/>
      <c r="D109" s="272"/>
      <c r="E109" s="272"/>
      <c r="F109" s="1475" t="str">
        <f>'2. CAD NCCF'!F109:L109</f>
        <v>EULA securitised CM (balance at maturity)</v>
      </c>
      <c r="G109" s="1476"/>
      <c r="H109" s="1476"/>
      <c r="I109" s="1476"/>
      <c r="J109" s="1476"/>
      <c r="K109" s="1476"/>
      <c r="L109" s="1477"/>
      <c r="M109" s="690">
        <v>0</v>
      </c>
      <c r="N109" s="691">
        <v>0</v>
      </c>
      <c r="O109" s="692">
        <v>0</v>
      </c>
      <c r="P109" s="692">
        <v>0</v>
      </c>
      <c r="Q109" s="697">
        <v>0</v>
      </c>
      <c r="R109" s="692">
        <v>0</v>
      </c>
      <c r="S109" s="693">
        <v>0</v>
      </c>
      <c r="T109" s="692">
        <v>0</v>
      </c>
      <c r="U109" s="693">
        <v>0</v>
      </c>
      <c r="V109" s="692">
        <v>0</v>
      </c>
      <c r="W109" s="693">
        <v>0</v>
      </c>
      <c r="X109" s="692">
        <v>0</v>
      </c>
      <c r="Y109" s="693">
        <v>0</v>
      </c>
      <c r="Z109" s="692">
        <v>0</v>
      </c>
      <c r="AA109" s="693">
        <v>0</v>
      </c>
      <c r="AB109" s="698">
        <v>0</v>
      </c>
      <c r="AC109" s="690">
        <v>0</v>
      </c>
      <c r="AD109" s="1015"/>
      <c r="AE109" s="1016"/>
      <c r="AF109" s="1016"/>
      <c r="AG109" s="528"/>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c r="BI109" s="521"/>
      <c r="BJ109" s="521"/>
      <c r="BK109" s="521"/>
      <c r="BL109" s="521"/>
      <c r="BM109" s="521"/>
      <c r="BN109" s="521"/>
      <c r="BO109" s="521"/>
      <c r="BP109" s="521"/>
      <c r="BQ109" s="521"/>
      <c r="BR109" s="521"/>
      <c r="BS109" s="521"/>
      <c r="BT109" s="521"/>
      <c r="BU109" s="521"/>
      <c r="BV109" s="521"/>
      <c r="BW109" s="521"/>
      <c r="BX109" s="521"/>
      <c r="BY109" s="521"/>
      <c r="BZ109" s="521"/>
      <c r="CA109" s="521"/>
      <c r="CB109" s="521"/>
      <c r="CC109" s="521"/>
      <c r="CD109" s="521"/>
      <c r="CE109" s="521"/>
      <c r="CF109" s="521"/>
      <c r="CG109" s="521"/>
      <c r="CH109" s="521"/>
      <c r="CI109" s="521"/>
      <c r="CJ109" s="521"/>
      <c r="CK109" s="521"/>
      <c r="CL109" s="521"/>
      <c r="CM109" s="521"/>
      <c r="CN109" s="521"/>
      <c r="CO109" s="521"/>
      <c r="CP109" s="521"/>
      <c r="CQ109" s="521"/>
    </row>
    <row r="110" spans="1:95" s="69" customFormat="1" ht="15" customHeight="1" x14ac:dyDescent="0.2">
      <c r="A110" s="11">
        <v>206</v>
      </c>
      <c r="B110" s="271"/>
      <c r="C110" s="272"/>
      <c r="D110" s="272"/>
      <c r="E110" s="272"/>
      <c r="F110" s="1475" t="str">
        <f>'2. CAD NCCF'!F110:L110</f>
        <v>EULA securitised CM (payments)</v>
      </c>
      <c r="G110" s="1476"/>
      <c r="H110" s="1476"/>
      <c r="I110" s="1476"/>
      <c r="J110" s="1476"/>
      <c r="K110" s="1476"/>
      <c r="L110" s="1477"/>
      <c r="M110" s="690">
        <v>0</v>
      </c>
      <c r="N110" s="691">
        <v>0</v>
      </c>
      <c r="O110" s="692">
        <v>0</v>
      </c>
      <c r="P110" s="692">
        <v>0</v>
      </c>
      <c r="Q110" s="697">
        <v>0</v>
      </c>
      <c r="R110" s="692">
        <v>0</v>
      </c>
      <c r="S110" s="693">
        <v>0</v>
      </c>
      <c r="T110" s="692">
        <v>0</v>
      </c>
      <c r="U110" s="693">
        <v>0</v>
      </c>
      <c r="V110" s="692">
        <v>0</v>
      </c>
      <c r="W110" s="693">
        <v>0</v>
      </c>
      <c r="X110" s="692">
        <v>0</v>
      </c>
      <c r="Y110" s="693">
        <v>0</v>
      </c>
      <c r="Z110" s="692">
        <v>0</v>
      </c>
      <c r="AA110" s="693">
        <v>0</v>
      </c>
      <c r="AB110" s="698">
        <v>0</v>
      </c>
      <c r="AC110" s="690">
        <v>0</v>
      </c>
      <c r="AD110" s="1015"/>
      <c r="AE110" s="1016"/>
      <c r="AF110" s="1016"/>
      <c r="AG110" s="528"/>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c r="BN110" s="521"/>
      <c r="BO110" s="521"/>
      <c r="BP110" s="521"/>
      <c r="BQ110" s="521"/>
      <c r="BR110" s="521"/>
      <c r="BS110" s="521"/>
      <c r="BT110" s="521"/>
      <c r="BU110" s="521"/>
      <c r="BV110" s="521"/>
      <c r="BW110" s="521"/>
      <c r="BX110" s="521"/>
      <c r="BY110" s="521"/>
      <c r="BZ110" s="521"/>
      <c r="CA110" s="521"/>
      <c r="CB110" s="521"/>
      <c r="CC110" s="521"/>
      <c r="CD110" s="521"/>
      <c r="CE110" s="521"/>
      <c r="CF110" s="521"/>
      <c r="CG110" s="521"/>
      <c r="CH110" s="521"/>
      <c r="CI110" s="521"/>
      <c r="CJ110" s="521"/>
      <c r="CK110" s="521"/>
      <c r="CL110" s="521"/>
      <c r="CM110" s="521"/>
      <c r="CN110" s="521"/>
      <c r="CO110" s="521"/>
      <c r="CP110" s="521"/>
      <c r="CQ110" s="521"/>
    </row>
    <row r="111" spans="1:95" s="69" customFormat="1" ht="15" customHeight="1" x14ac:dyDescent="0.2">
      <c r="A111" s="11">
        <v>207</v>
      </c>
      <c r="B111" s="271"/>
      <c r="C111" s="272"/>
      <c r="D111" s="272"/>
      <c r="E111" s="272"/>
      <c r="F111" s="1475" t="str">
        <f>'2. CAD NCCF'!F111:L111</f>
        <v>Encumbered securitised CM (balance at maturity)</v>
      </c>
      <c r="G111" s="1476"/>
      <c r="H111" s="1476"/>
      <c r="I111" s="1476"/>
      <c r="J111" s="1476"/>
      <c r="K111" s="1476"/>
      <c r="L111" s="1477"/>
      <c r="M111" s="690">
        <v>0</v>
      </c>
      <c r="N111" s="691">
        <v>0</v>
      </c>
      <c r="O111" s="692">
        <v>0</v>
      </c>
      <c r="P111" s="692">
        <v>0</v>
      </c>
      <c r="Q111" s="697">
        <v>0</v>
      </c>
      <c r="R111" s="692">
        <v>0</v>
      </c>
      <c r="S111" s="693">
        <v>0</v>
      </c>
      <c r="T111" s="692">
        <v>0</v>
      </c>
      <c r="U111" s="693">
        <v>0</v>
      </c>
      <c r="V111" s="692">
        <v>0</v>
      </c>
      <c r="W111" s="693">
        <v>0</v>
      </c>
      <c r="X111" s="692">
        <v>0</v>
      </c>
      <c r="Y111" s="693">
        <v>0</v>
      </c>
      <c r="Z111" s="692">
        <v>0</v>
      </c>
      <c r="AA111" s="693">
        <v>0</v>
      </c>
      <c r="AB111" s="698">
        <v>0</v>
      </c>
      <c r="AC111" s="690">
        <v>0</v>
      </c>
      <c r="AD111" s="1015"/>
      <c r="AE111" s="1016"/>
      <c r="AF111" s="1016"/>
      <c r="AG111" s="528"/>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c r="BI111" s="521"/>
      <c r="BJ111" s="521"/>
      <c r="BK111" s="521"/>
      <c r="BL111" s="521"/>
      <c r="BM111" s="521"/>
      <c r="BN111" s="521"/>
      <c r="BO111" s="521"/>
      <c r="BP111" s="521"/>
      <c r="BQ111" s="521"/>
      <c r="BR111" s="521"/>
      <c r="BS111" s="521"/>
      <c r="BT111" s="521"/>
      <c r="BU111" s="521"/>
      <c r="BV111" s="521"/>
      <c r="BW111" s="521"/>
      <c r="BX111" s="521"/>
      <c r="BY111" s="521"/>
      <c r="BZ111" s="521"/>
      <c r="CA111" s="521"/>
      <c r="CB111" s="521"/>
      <c r="CC111" s="521"/>
      <c r="CD111" s="521"/>
      <c r="CE111" s="521"/>
      <c r="CF111" s="521"/>
      <c r="CG111" s="521"/>
      <c r="CH111" s="521"/>
      <c r="CI111" s="521"/>
      <c r="CJ111" s="521"/>
      <c r="CK111" s="521"/>
      <c r="CL111" s="521"/>
      <c r="CM111" s="521"/>
      <c r="CN111" s="521"/>
      <c r="CO111" s="521"/>
      <c r="CP111" s="521"/>
      <c r="CQ111" s="521"/>
    </row>
    <row r="112" spans="1:95" s="69" customFormat="1" ht="15" customHeight="1" x14ac:dyDescent="0.2">
      <c r="A112" s="11">
        <v>208</v>
      </c>
      <c r="B112" s="271"/>
      <c r="C112" s="272"/>
      <c r="D112" s="272"/>
      <c r="E112" s="272"/>
      <c r="F112" s="1475" t="str">
        <f>'2. CAD NCCF'!F112:L112</f>
        <v>Encumbered securitised CM (payments)</v>
      </c>
      <c r="G112" s="1476"/>
      <c r="H112" s="1476"/>
      <c r="I112" s="1476"/>
      <c r="J112" s="1476"/>
      <c r="K112" s="1476"/>
      <c r="L112" s="1477"/>
      <c r="M112" s="690">
        <v>0</v>
      </c>
      <c r="N112" s="691">
        <v>0</v>
      </c>
      <c r="O112" s="692">
        <v>0</v>
      </c>
      <c r="P112" s="692">
        <v>0</v>
      </c>
      <c r="Q112" s="697">
        <v>0</v>
      </c>
      <c r="R112" s="692">
        <v>0</v>
      </c>
      <c r="S112" s="693">
        <v>0</v>
      </c>
      <c r="T112" s="692">
        <v>0</v>
      </c>
      <c r="U112" s="693">
        <v>0</v>
      </c>
      <c r="V112" s="692">
        <v>0</v>
      </c>
      <c r="W112" s="693">
        <v>0</v>
      </c>
      <c r="X112" s="692">
        <v>0</v>
      </c>
      <c r="Y112" s="693">
        <v>0</v>
      </c>
      <c r="Z112" s="692">
        <v>0</v>
      </c>
      <c r="AA112" s="693">
        <v>0</v>
      </c>
      <c r="AB112" s="698">
        <v>0</v>
      </c>
      <c r="AC112" s="690">
        <v>0</v>
      </c>
      <c r="AD112" s="1015"/>
      <c r="AE112" s="1016"/>
      <c r="AF112" s="1016"/>
      <c r="AG112" s="528"/>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521"/>
      <c r="BV112" s="521"/>
      <c r="BW112" s="521"/>
      <c r="BX112" s="521"/>
      <c r="BY112" s="521"/>
      <c r="BZ112" s="521"/>
      <c r="CA112" s="521"/>
      <c r="CB112" s="521"/>
      <c r="CC112" s="521"/>
      <c r="CD112" s="521"/>
      <c r="CE112" s="521"/>
      <c r="CF112" s="521"/>
      <c r="CG112" s="521"/>
      <c r="CH112" s="521"/>
      <c r="CI112" s="521"/>
      <c r="CJ112" s="521"/>
      <c r="CK112" s="521"/>
      <c r="CL112" s="521"/>
      <c r="CM112" s="521"/>
      <c r="CN112" s="521"/>
      <c r="CO112" s="521"/>
      <c r="CP112" s="521"/>
      <c r="CQ112" s="521"/>
    </row>
    <row r="113" spans="1:95" s="69" customFormat="1" x14ac:dyDescent="0.2">
      <c r="A113" s="11">
        <v>209</v>
      </c>
      <c r="B113" s="271"/>
      <c r="C113" s="272"/>
      <c r="D113" s="272"/>
      <c r="E113" s="1445" t="str">
        <f>'2. CAD NCCF'!E113:L113</f>
        <v>CM insured (CMI)</v>
      </c>
      <c r="F113" s="1446"/>
      <c r="G113" s="1446"/>
      <c r="H113" s="1446"/>
      <c r="I113" s="1446"/>
      <c r="J113" s="1446"/>
      <c r="K113" s="1446"/>
      <c r="L113" s="1447"/>
      <c r="M113" s="399">
        <f>SUM(M114:M115)</f>
        <v>0</v>
      </c>
      <c r="N113" s="402">
        <f t="shared" ref="N113:AC113" si="26">SUBTOTAL(9,N114:N115)</f>
        <v>0</v>
      </c>
      <c r="O113" s="406">
        <f t="shared" si="26"/>
        <v>0</v>
      </c>
      <c r="P113" s="405">
        <f t="shared" si="26"/>
        <v>0</v>
      </c>
      <c r="Q113" s="407">
        <f t="shared" si="26"/>
        <v>0</v>
      </c>
      <c r="R113" s="406">
        <f t="shared" si="26"/>
        <v>0</v>
      </c>
      <c r="S113" s="406">
        <f t="shared" si="26"/>
        <v>0</v>
      </c>
      <c r="T113" s="406">
        <f t="shared" si="26"/>
        <v>0</v>
      </c>
      <c r="U113" s="406">
        <f t="shared" si="26"/>
        <v>0</v>
      </c>
      <c r="V113" s="406">
        <f t="shared" si="26"/>
        <v>0</v>
      </c>
      <c r="W113" s="406">
        <f t="shared" si="26"/>
        <v>0</v>
      </c>
      <c r="X113" s="406">
        <f t="shared" si="26"/>
        <v>0</v>
      </c>
      <c r="Y113" s="406">
        <f t="shared" si="26"/>
        <v>0</v>
      </c>
      <c r="Z113" s="406">
        <f t="shared" si="26"/>
        <v>0</v>
      </c>
      <c r="AA113" s="406">
        <f t="shared" si="26"/>
        <v>0</v>
      </c>
      <c r="AB113" s="416">
        <f t="shared" si="26"/>
        <v>0</v>
      </c>
      <c r="AC113" s="399">
        <f t="shared" si="26"/>
        <v>0</v>
      </c>
      <c r="AD113" s="1015"/>
      <c r="AE113" s="1016"/>
      <c r="AF113" s="1016"/>
      <c r="AG113" s="528"/>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c r="BI113" s="521"/>
      <c r="BJ113" s="521"/>
      <c r="BK113" s="521"/>
      <c r="BL113" s="521"/>
      <c r="BM113" s="521"/>
      <c r="BN113" s="521"/>
      <c r="BO113" s="521"/>
      <c r="BP113" s="521"/>
      <c r="BQ113" s="521"/>
      <c r="BR113" s="521"/>
      <c r="BS113" s="521"/>
      <c r="BT113" s="521"/>
      <c r="BU113" s="521"/>
      <c r="BV113" s="521"/>
      <c r="BW113" s="521"/>
      <c r="BX113" s="521"/>
      <c r="BY113" s="521"/>
      <c r="BZ113" s="521"/>
      <c r="CA113" s="521"/>
      <c r="CB113" s="521"/>
      <c r="CC113" s="521"/>
      <c r="CD113" s="521"/>
      <c r="CE113" s="521"/>
      <c r="CF113" s="521"/>
      <c r="CG113" s="521"/>
      <c r="CH113" s="521"/>
      <c r="CI113" s="521"/>
      <c r="CJ113" s="521"/>
      <c r="CK113" s="521"/>
      <c r="CL113" s="521"/>
      <c r="CM113" s="521"/>
      <c r="CN113" s="521"/>
      <c r="CO113" s="521"/>
      <c r="CP113" s="521"/>
      <c r="CQ113" s="521"/>
    </row>
    <row r="114" spans="1:95" s="69" customFormat="1" x14ac:dyDescent="0.2">
      <c r="A114" s="11">
        <v>210</v>
      </c>
      <c r="B114" s="271"/>
      <c r="C114" s="272"/>
      <c r="D114" s="272"/>
      <c r="E114" s="272"/>
      <c r="F114" s="1475" t="str">
        <f>'2. CAD NCCF'!F114:L114</f>
        <v xml:space="preserve">CMI (balance at maturity) </v>
      </c>
      <c r="G114" s="1476"/>
      <c r="H114" s="1476"/>
      <c r="I114" s="1476"/>
      <c r="J114" s="1476"/>
      <c r="K114" s="1476"/>
      <c r="L114" s="1477"/>
      <c r="M114" s="690">
        <v>0</v>
      </c>
      <c r="N114" s="691">
        <v>0</v>
      </c>
      <c r="O114" s="692">
        <v>0</v>
      </c>
      <c r="P114" s="692">
        <v>0</v>
      </c>
      <c r="Q114" s="697">
        <v>0</v>
      </c>
      <c r="R114" s="692">
        <v>0</v>
      </c>
      <c r="S114" s="693">
        <v>0</v>
      </c>
      <c r="T114" s="692">
        <v>0</v>
      </c>
      <c r="U114" s="693">
        <v>0</v>
      </c>
      <c r="V114" s="692">
        <v>0</v>
      </c>
      <c r="W114" s="693">
        <v>0</v>
      </c>
      <c r="X114" s="692">
        <v>0</v>
      </c>
      <c r="Y114" s="693">
        <v>0</v>
      </c>
      <c r="Z114" s="692">
        <v>0</v>
      </c>
      <c r="AA114" s="693">
        <v>0</v>
      </c>
      <c r="AB114" s="698">
        <v>0</v>
      </c>
      <c r="AC114" s="690">
        <v>0</v>
      </c>
      <c r="AD114" s="1015"/>
      <c r="AE114" s="1016"/>
      <c r="AF114" s="1016"/>
      <c r="AG114" s="528"/>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c r="BI114" s="521"/>
      <c r="BJ114" s="521"/>
      <c r="BK114" s="521"/>
      <c r="BL114" s="521"/>
      <c r="BM114" s="521"/>
      <c r="BN114" s="521"/>
      <c r="BO114" s="521"/>
      <c r="BP114" s="521"/>
      <c r="BQ114" s="521"/>
      <c r="BR114" s="521"/>
      <c r="BS114" s="521"/>
      <c r="BT114" s="521"/>
      <c r="BU114" s="521"/>
      <c r="BV114" s="521"/>
      <c r="BW114" s="521"/>
      <c r="BX114" s="521"/>
      <c r="BY114" s="521"/>
      <c r="BZ114" s="521"/>
      <c r="CA114" s="521"/>
      <c r="CB114" s="521"/>
      <c r="CC114" s="521"/>
      <c r="CD114" s="521"/>
      <c r="CE114" s="521"/>
      <c r="CF114" s="521"/>
      <c r="CG114" s="521"/>
      <c r="CH114" s="521"/>
      <c r="CI114" s="521"/>
      <c r="CJ114" s="521"/>
      <c r="CK114" s="521"/>
      <c r="CL114" s="521"/>
      <c r="CM114" s="521"/>
      <c r="CN114" s="521"/>
      <c r="CO114" s="521"/>
      <c r="CP114" s="521"/>
      <c r="CQ114" s="521"/>
    </row>
    <row r="115" spans="1:95" s="69" customFormat="1" ht="15" customHeight="1" x14ac:dyDescent="0.2">
      <c r="A115" s="11">
        <v>211</v>
      </c>
      <c r="B115" s="271"/>
      <c r="C115" s="272"/>
      <c r="D115" s="272"/>
      <c r="E115" s="272"/>
      <c r="F115" s="1475" t="str">
        <f>'2. CAD NCCF'!F115:L115</f>
        <v xml:space="preserve">CMI (payments) </v>
      </c>
      <c r="G115" s="1476"/>
      <c r="H115" s="1476"/>
      <c r="I115" s="1476"/>
      <c r="J115" s="1476"/>
      <c r="K115" s="1476"/>
      <c r="L115" s="1477"/>
      <c r="M115" s="690">
        <v>0</v>
      </c>
      <c r="N115" s="691">
        <v>0</v>
      </c>
      <c r="O115" s="692">
        <v>0</v>
      </c>
      <c r="P115" s="692">
        <v>0</v>
      </c>
      <c r="Q115" s="697">
        <v>0</v>
      </c>
      <c r="R115" s="692">
        <v>0</v>
      </c>
      <c r="S115" s="693">
        <v>0</v>
      </c>
      <c r="T115" s="692">
        <v>0</v>
      </c>
      <c r="U115" s="693">
        <v>0</v>
      </c>
      <c r="V115" s="692">
        <v>0</v>
      </c>
      <c r="W115" s="693">
        <v>0</v>
      </c>
      <c r="X115" s="692">
        <v>0</v>
      </c>
      <c r="Y115" s="693">
        <v>0</v>
      </c>
      <c r="Z115" s="692">
        <v>0</v>
      </c>
      <c r="AA115" s="693">
        <v>0</v>
      </c>
      <c r="AB115" s="698">
        <v>0</v>
      </c>
      <c r="AC115" s="690">
        <v>0</v>
      </c>
      <c r="AD115" s="1015"/>
      <c r="AE115" s="1016"/>
      <c r="AF115" s="1016"/>
      <c r="AG115" s="528"/>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row>
    <row r="116" spans="1:95" s="69" customFormat="1" x14ac:dyDescent="0.2">
      <c r="A116" s="11">
        <v>212</v>
      </c>
      <c r="B116" s="271"/>
      <c r="C116" s="272"/>
      <c r="D116" s="272"/>
      <c r="E116" s="1445" t="str">
        <f>'2. CAD NCCF'!E116:L116</f>
        <v>CM not insured (CMNI)</v>
      </c>
      <c r="F116" s="1446"/>
      <c r="G116" s="1446"/>
      <c r="H116" s="1446"/>
      <c r="I116" s="1446"/>
      <c r="J116" s="1446"/>
      <c r="K116" s="1446"/>
      <c r="L116" s="1447"/>
      <c r="M116" s="399">
        <f>SUM(M117:M118)</f>
        <v>0</v>
      </c>
      <c r="N116" s="402">
        <f t="shared" ref="N116:AC116" si="27">SUBTOTAL(9,N117:N118)</f>
        <v>0</v>
      </c>
      <c r="O116" s="406">
        <f t="shared" si="27"/>
        <v>0</v>
      </c>
      <c r="P116" s="405">
        <f t="shared" si="27"/>
        <v>0</v>
      </c>
      <c r="Q116" s="407">
        <f t="shared" si="27"/>
        <v>0</v>
      </c>
      <c r="R116" s="406">
        <f t="shared" si="27"/>
        <v>0</v>
      </c>
      <c r="S116" s="406">
        <f t="shared" si="27"/>
        <v>0</v>
      </c>
      <c r="T116" s="406">
        <f t="shared" si="27"/>
        <v>0</v>
      </c>
      <c r="U116" s="406">
        <f t="shared" si="27"/>
        <v>0</v>
      </c>
      <c r="V116" s="406">
        <f t="shared" si="27"/>
        <v>0</v>
      </c>
      <c r="W116" s="406">
        <f t="shared" si="27"/>
        <v>0</v>
      </c>
      <c r="X116" s="406">
        <f t="shared" si="27"/>
        <v>0</v>
      </c>
      <c r="Y116" s="406">
        <f t="shared" si="27"/>
        <v>0</v>
      </c>
      <c r="Z116" s="406">
        <f t="shared" si="27"/>
        <v>0</v>
      </c>
      <c r="AA116" s="406">
        <f t="shared" si="27"/>
        <v>0</v>
      </c>
      <c r="AB116" s="416">
        <f t="shared" si="27"/>
        <v>0</v>
      </c>
      <c r="AC116" s="399">
        <f t="shared" si="27"/>
        <v>0</v>
      </c>
      <c r="AD116" s="1015"/>
      <c r="AE116" s="1016"/>
      <c r="AF116" s="1016"/>
      <c r="AG116" s="528"/>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c r="BI116" s="521"/>
      <c r="BJ116" s="521"/>
      <c r="BK116" s="521"/>
      <c r="BL116" s="521"/>
      <c r="BM116" s="521"/>
      <c r="BN116" s="521"/>
      <c r="BO116" s="521"/>
      <c r="BP116" s="521"/>
      <c r="BQ116" s="521"/>
      <c r="BR116" s="521"/>
      <c r="BS116" s="521"/>
      <c r="BT116" s="521"/>
      <c r="BU116" s="521"/>
      <c r="BV116" s="521"/>
      <c r="BW116" s="521"/>
      <c r="BX116" s="521"/>
      <c r="BY116" s="521"/>
      <c r="BZ116" s="521"/>
      <c r="CA116" s="521"/>
      <c r="CB116" s="521"/>
      <c r="CC116" s="521"/>
      <c r="CD116" s="521"/>
      <c r="CE116" s="521"/>
      <c r="CF116" s="521"/>
      <c r="CG116" s="521"/>
      <c r="CH116" s="521"/>
      <c r="CI116" s="521"/>
      <c r="CJ116" s="521"/>
      <c r="CK116" s="521"/>
      <c r="CL116" s="521"/>
      <c r="CM116" s="521"/>
      <c r="CN116" s="521"/>
      <c r="CO116" s="521"/>
      <c r="CP116" s="521"/>
      <c r="CQ116" s="521"/>
    </row>
    <row r="117" spans="1:95" s="69" customFormat="1" x14ac:dyDescent="0.2">
      <c r="A117" s="11">
        <v>213</v>
      </c>
      <c r="B117" s="271"/>
      <c r="C117" s="272"/>
      <c r="D117" s="272"/>
      <c r="E117" s="272"/>
      <c r="F117" s="1475" t="str">
        <f>'2. CAD NCCF'!F117:L117</f>
        <v xml:space="preserve">CMNI (balance at maturity) </v>
      </c>
      <c r="G117" s="1476"/>
      <c r="H117" s="1476"/>
      <c r="I117" s="1476"/>
      <c r="J117" s="1476"/>
      <c r="K117" s="1476"/>
      <c r="L117" s="1477"/>
      <c r="M117" s="690">
        <v>0</v>
      </c>
      <c r="N117" s="691">
        <v>0</v>
      </c>
      <c r="O117" s="692">
        <v>0</v>
      </c>
      <c r="P117" s="692">
        <v>0</v>
      </c>
      <c r="Q117" s="697">
        <v>0</v>
      </c>
      <c r="R117" s="692">
        <v>0</v>
      </c>
      <c r="S117" s="693">
        <v>0</v>
      </c>
      <c r="T117" s="693">
        <v>0</v>
      </c>
      <c r="U117" s="693">
        <v>0</v>
      </c>
      <c r="V117" s="692">
        <v>0</v>
      </c>
      <c r="W117" s="693">
        <v>0</v>
      </c>
      <c r="X117" s="692">
        <v>0</v>
      </c>
      <c r="Y117" s="693">
        <v>0</v>
      </c>
      <c r="Z117" s="692">
        <v>0</v>
      </c>
      <c r="AA117" s="693">
        <v>0</v>
      </c>
      <c r="AB117" s="698">
        <v>0</v>
      </c>
      <c r="AC117" s="690">
        <v>0</v>
      </c>
      <c r="AD117" s="1015"/>
      <c r="AE117" s="1016"/>
      <c r="AF117" s="1016"/>
      <c r="AG117" s="528"/>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c r="BI117" s="521"/>
      <c r="BJ117" s="521"/>
      <c r="BK117" s="521"/>
      <c r="BL117" s="521"/>
      <c r="BM117" s="521"/>
      <c r="BN117" s="521"/>
      <c r="BO117" s="521"/>
      <c r="BP117" s="521"/>
      <c r="BQ117" s="521"/>
      <c r="BR117" s="521"/>
      <c r="BS117" s="521"/>
      <c r="BT117" s="521"/>
      <c r="BU117" s="521"/>
      <c r="BV117" s="521"/>
      <c r="BW117" s="521"/>
      <c r="BX117" s="521"/>
      <c r="BY117" s="521"/>
      <c r="BZ117" s="521"/>
      <c r="CA117" s="521"/>
      <c r="CB117" s="521"/>
      <c r="CC117" s="521"/>
      <c r="CD117" s="521"/>
      <c r="CE117" s="521"/>
      <c r="CF117" s="521"/>
      <c r="CG117" s="521"/>
      <c r="CH117" s="521"/>
      <c r="CI117" s="521"/>
      <c r="CJ117" s="521"/>
      <c r="CK117" s="521"/>
      <c r="CL117" s="521"/>
      <c r="CM117" s="521"/>
      <c r="CN117" s="521"/>
      <c r="CO117" s="521"/>
      <c r="CP117" s="521"/>
      <c r="CQ117" s="521"/>
    </row>
    <row r="118" spans="1:95" s="69" customFormat="1" ht="15" customHeight="1" x14ac:dyDescent="0.2">
      <c r="A118" s="11">
        <v>214</v>
      </c>
      <c r="B118" s="271"/>
      <c r="C118" s="272"/>
      <c r="D118" s="272"/>
      <c r="E118" s="272"/>
      <c r="F118" s="1475" t="str">
        <f>'2. CAD NCCF'!F118:L118</f>
        <v xml:space="preserve">CMNI (payments) </v>
      </c>
      <c r="G118" s="1476"/>
      <c r="H118" s="1476"/>
      <c r="I118" s="1476"/>
      <c r="J118" s="1476"/>
      <c r="K118" s="1476"/>
      <c r="L118" s="1477"/>
      <c r="M118" s="690">
        <v>0</v>
      </c>
      <c r="N118" s="691">
        <v>0</v>
      </c>
      <c r="O118" s="692">
        <v>0</v>
      </c>
      <c r="P118" s="692">
        <v>0</v>
      </c>
      <c r="Q118" s="697">
        <v>0</v>
      </c>
      <c r="R118" s="692">
        <v>0</v>
      </c>
      <c r="S118" s="693">
        <v>0</v>
      </c>
      <c r="T118" s="692">
        <v>0</v>
      </c>
      <c r="U118" s="693">
        <v>0</v>
      </c>
      <c r="V118" s="692">
        <v>0</v>
      </c>
      <c r="W118" s="693">
        <v>0</v>
      </c>
      <c r="X118" s="692">
        <v>0</v>
      </c>
      <c r="Y118" s="693">
        <v>0</v>
      </c>
      <c r="Z118" s="692">
        <v>0</v>
      </c>
      <c r="AA118" s="693">
        <v>0</v>
      </c>
      <c r="AB118" s="698">
        <v>0</v>
      </c>
      <c r="AC118" s="690">
        <v>0</v>
      </c>
      <c r="AD118" s="1015"/>
      <c r="AE118" s="1016"/>
      <c r="AF118" s="1016"/>
      <c r="AG118" s="528"/>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c r="BI118" s="521"/>
      <c r="BJ118" s="521"/>
      <c r="BK118" s="521"/>
      <c r="BL118" s="521"/>
      <c r="BM118" s="521"/>
      <c r="BN118" s="521"/>
      <c r="BO118" s="521"/>
      <c r="BP118" s="521"/>
      <c r="BQ118" s="521"/>
      <c r="BR118" s="521"/>
      <c r="BS118" s="521"/>
      <c r="BT118" s="521"/>
      <c r="BU118" s="521"/>
      <c r="BV118" s="521"/>
      <c r="BW118" s="521"/>
      <c r="BX118" s="521"/>
      <c r="BY118" s="521"/>
      <c r="BZ118" s="521"/>
      <c r="CA118" s="521"/>
      <c r="CB118" s="521"/>
      <c r="CC118" s="521"/>
      <c r="CD118" s="521"/>
      <c r="CE118" s="521"/>
      <c r="CF118" s="521"/>
      <c r="CG118" s="521"/>
      <c r="CH118" s="521"/>
      <c r="CI118" s="521"/>
      <c r="CJ118" s="521"/>
      <c r="CK118" s="521"/>
      <c r="CL118" s="521"/>
      <c r="CM118" s="521"/>
      <c r="CN118" s="521"/>
      <c r="CO118" s="521"/>
      <c r="CP118" s="521"/>
      <c r="CQ118" s="521"/>
    </row>
    <row r="119" spans="1:95" s="69" customFormat="1" x14ac:dyDescent="0.2">
      <c r="A119" s="11">
        <v>215</v>
      </c>
      <c r="B119" s="271"/>
      <c r="C119" s="272"/>
      <c r="D119" s="1472" t="str">
        <f>'2. CAD NCCF'!D119:L119</f>
        <v>Personal loans (PL)</v>
      </c>
      <c r="E119" s="1473"/>
      <c r="F119" s="1473"/>
      <c r="G119" s="1473"/>
      <c r="H119" s="1473"/>
      <c r="I119" s="1473"/>
      <c r="J119" s="1473"/>
      <c r="K119" s="1473"/>
      <c r="L119" s="1474"/>
      <c r="M119" s="399">
        <f>SUM(M120:M122)</f>
        <v>0</v>
      </c>
      <c r="N119" s="402">
        <f>SUBTOTAL(9,N120:N121)</f>
        <v>0</v>
      </c>
      <c r="O119" s="406">
        <f t="shared" ref="O119:AC119" si="28">SUBTOTAL(9,O120:O121)</f>
        <v>0</v>
      </c>
      <c r="P119" s="405">
        <f t="shared" si="28"/>
        <v>0</v>
      </c>
      <c r="Q119" s="407">
        <f t="shared" si="28"/>
        <v>0</v>
      </c>
      <c r="R119" s="406">
        <f t="shared" si="28"/>
        <v>0</v>
      </c>
      <c r="S119" s="406">
        <f t="shared" si="28"/>
        <v>0</v>
      </c>
      <c r="T119" s="406">
        <f t="shared" si="28"/>
        <v>0</v>
      </c>
      <c r="U119" s="406">
        <f t="shared" si="28"/>
        <v>0</v>
      </c>
      <c r="V119" s="406">
        <f t="shared" si="28"/>
        <v>0</v>
      </c>
      <c r="W119" s="406">
        <f t="shared" si="28"/>
        <v>0</v>
      </c>
      <c r="X119" s="406">
        <f t="shared" si="28"/>
        <v>0</v>
      </c>
      <c r="Y119" s="406">
        <f t="shared" si="28"/>
        <v>0</v>
      </c>
      <c r="Z119" s="406">
        <f t="shared" si="28"/>
        <v>0</v>
      </c>
      <c r="AA119" s="406">
        <f t="shared" si="28"/>
        <v>0</v>
      </c>
      <c r="AB119" s="416">
        <f t="shared" si="28"/>
        <v>0</v>
      </c>
      <c r="AC119" s="399">
        <f t="shared" si="28"/>
        <v>0</v>
      </c>
      <c r="AD119" s="1015"/>
      <c r="AE119" s="1016"/>
      <c r="AF119" s="1016"/>
      <c r="AG119" s="528"/>
      <c r="AH119" s="521"/>
      <c r="AI119" s="521"/>
      <c r="AJ119" s="521"/>
      <c r="AK119" s="521"/>
      <c r="AL119" s="521"/>
      <c r="AM119" s="521"/>
      <c r="AN119" s="521"/>
      <c r="AO119" s="521"/>
      <c r="AP119" s="521"/>
      <c r="AQ119" s="521"/>
      <c r="AR119" s="521"/>
      <c r="AS119" s="521"/>
      <c r="AT119" s="521"/>
      <c r="AU119" s="521"/>
      <c r="AV119" s="521"/>
      <c r="AW119" s="521"/>
      <c r="AX119" s="521"/>
      <c r="AY119" s="521"/>
      <c r="AZ119" s="521"/>
      <c r="BA119" s="521"/>
      <c r="BB119" s="521"/>
      <c r="BC119" s="521"/>
      <c r="BD119" s="521"/>
      <c r="BE119" s="521"/>
      <c r="BF119" s="521"/>
      <c r="BG119" s="521"/>
      <c r="BH119" s="521"/>
      <c r="BI119" s="521"/>
      <c r="BJ119" s="521"/>
      <c r="BK119" s="521"/>
      <c r="BL119" s="521"/>
      <c r="BM119" s="521"/>
      <c r="BN119" s="521"/>
      <c r="BO119" s="521"/>
      <c r="BP119" s="521"/>
      <c r="BQ119" s="521"/>
      <c r="BR119" s="521"/>
      <c r="BS119" s="521"/>
      <c r="BT119" s="521"/>
      <c r="BU119" s="521"/>
      <c r="BV119" s="521"/>
      <c r="BW119" s="521"/>
      <c r="BX119" s="521"/>
      <c r="BY119" s="521"/>
      <c r="BZ119" s="521"/>
      <c r="CA119" s="521"/>
      <c r="CB119" s="521"/>
      <c r="CC119" s="521"/>
      <c r="CD119" s="521"/>
      <c r="CE119" s="521"/>
      <c r="CF119" s="521"/>
      <c r="CG119" s="521"/>
      <c r="CH119" s="521"/>
      <c r="CI119" s="521"/>
      <c r="CJ119" s="521"/>
      <c r="CK119" s="521"/>
      <c r="CL119" s="521"/>
      <c r="CM119" s="521"/>
      <c r="CN119" s="521"/>
      <c r="CO119" s="521"/>
      <c r="CP119" s="521"/>
      <c r="CQ119" s="521"/>
    </row>
    <row r="120" spans="1:95" s="69" customFormat="1" x14ac:dyDescent="0.2">
      <c r="A120" s="11">
        <v>216</v>
      </c>
      <c r="B120" s="271"/>
      <c r="C120" s="272"/>
      <c r="D120" s="272"/>
      <c r="E120" s="272"/>
      <c r="F120" s="1475" t="str">
        <f>'2. CAD NCCF'!F120:L120</f>
        <v xml:space="preserve">PL - fixed maturity </v>
      </c>
      <c r="G120" s="1476"/>
      <c r="H120" s="1476"/>
      <c r="I120" s="1476"/>
      <c r="J120" s="1476"/>
      <c r="K120" s="1476"/>
      <c r="L120" s="1477"/>
      <c r="M120" s="690">
        <v>0</v>
      </c>
      <c r="N120" s="691">
        <v>0</v>
      </c>
      <c r="O120" s="692">
        <v>0</v>
      </c>
      <c r="P120" s="692">
        <v>0</v>
      </c>
      <c r="Q120" s="697">
        <v>0</v>
      </c>
      <c r="R120" s="692">
        <v>0</v>
      </c>
      <c r="S120" s="693">
        <v>0</v>
      </c>
      <c r="T120" s="692">
        <v>0</v>
      </c>
      <c r="U120" s="693">
        <v>0</v>
      </c>
      <c r="V120" s="692">
        <v>0</v>
      </c>
      <c r="W120" s="693">
        <v>0</v>
      </c>
      <c r="X120" s="692">
        <v>0</v>
      </c>
      <c r="Y120" s="693">
        <v>0</v>
      </c>
      <c r="Z120" s="692">
        <v>0</v>
      </c>
      <c r="AA120" s="693">
        <v>0</v>
      </c>
      <c r="AB120" s="698">
        <v>0</v>
      </c>
      <c r="AC120" s="690">
        <v>0</v>
      </c>
      <c r="AD120" s="1015"/>
      <c r="AE120" s="1016"/>
      <c r="AF120" s="1016"/>
      <c r="AG120" s="528"/>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c r="BI120" s="521"/>
      <c r="BJ120" s="521"/>
      <c r="BK120" s="521"/>
      <c r="BL120" s="521"/>
      <c r="BM120" s="521"/>
      <c r="BN120" s="521"/>
      <c r="BO120" s="521"/>
      <c r="BP120" s="521"/>
      <c r="BQ120" s="521"/>
      <c r="BR120" s="521"/>
      <c r="BS120" s="521"/>
      <c r="BT120" s="521"/>
      <c r="BU120" s="521"/>
      <c r="BV120" s="521"/>
      <c r="BW120" s="521"/>
      <c r="BX120" s="521"/>
      <c r="BY120" s="521"/>
      <c r="BZ120" s="521"/>
      <c r="CA120" s="521"/>
      <c r="CB120" s="521"/>
      <c r="CC120" s="521"/>
      <c r="CD120" s="521"/>
      <c r="CE120" s="521"/>
      <c r="CF120" s="521"/>
      <c r="CG120" s="521"/>
      <c r="CH120" s="521"/>
      <c r="CI120" s="521"/>
      <c r="CJ120" s="521"/>
      <c r="CK120" s="521"/>
      <c r="CL120" s="521"/>
      <c r="CM120" s="521"/>
      <c r="CN120" s="521"/>
      <c r="CO120" s="521"/>
      <c r="CP120" s="521"/>
      <c r="CQ120" s="521"/>
    </row>
    <row r="121" spans="1:95" s="69" customFormat="1" ht="15" customHeight="1" x14ac:dyDescent="0.2">
      <c r="A121" s="11">
        <v>217</v>
      </c>
      <c r="B121" s="271"/>
      <c r="C121" s="272"/>
      <c r="D121" s="272"/>
      <c r="E121" s="272"/>
      <c r="F121" s="1475" t="str">
        <f>'2. CAD NCCF'!F121:L121</f>
        <v xml:space="preserve">PL - open maturity with minimum payment </v>
      </c>
      <c r="G121" s="1476"/>
      <c r="H121" s="1476"/>
      <c r="I121" s="1476"/>
      <c r="J121" s="1476"/>
      <c r="K121" s="1476"/>
      <c r="L121" s="1477"/>
      <c r="M121" s="690">
        <v>0</v>
      </c>
      <c r="N121" s="691">
        <v>0</v>
      </c>
      <c r="O121" s="692">
        <v>0</v>
      </c>
      <c r="P121" s="692">
        <v>0</v>
      </c>
      <c r="Q121" s="697">
        <v>0</v>
      </c>
      <c r="R121" s="692">
        <v>0</v>
      </c>
      <c r="S121" s="693">
        <v>0</v>
      </c>
      <c r="T121" s="692">
        <v>0</v>
      </c>
      <c r="U121" s="693">
        <v>0</v>
      </c>
      <c r="V121" s="692">
        <v>0</v>
      </c>
      <c r="W121" s="693">
        <v>0</v>
      </c>
      <c r="X121" s="692">
        <v>0</v>
      </c>
      <c r="Y121" s="693">
        <v>0</v>
      </c>
      <c r="Z121" s="692">
        <v>0</v>
      </c>
      <c r="AA121" s="693">
        <v>0</v>
      </c>
      <c r="AB121" s="698">
        <v>0</v>
      </c>
      <c r="AC121" s="690">
        <v>0</v>
      </c>
      <c r="AD121" s="1015"/>
      <c r="AE121" s="1016"/>
      <c r="AF121" s="1016"/>
      <c r="AG121" s="528"/>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c r="BI121" s="521"/>
      <c r="BJ121" s="521"/>
      <c r="BK121" s="521"/>
      <c r="BL121" s="521"/>
      <c r="BM121" s="521"/>
      <c r="BN121" s="521"/>
      <c r="BO121" s="521"/>
      <c r="BP121" s="521"/>
      <c r="BQ121" s="521"/>
      <c r="BR121" s="521"/>
      <c r="BS121" s="521"/>
      <c r="BT121" s="521"/>
      <c r="BU121" s="521"/>
      <c r="BV121" s="521"/>
      <c r="BW121" s="521"/>
      <c r="BX121" s="521"/>
      <c r="BY121" s="521"/>
      <c r="BZ121" s="521"/>
      <c r="CA121" s="521"/>
      <c r="CB121" s="521"/>
      <c r="CC121" s="521"/>
      <c r="CD121" s="521"/>
      <c r="CE121" s="521"/>
      <c r="CF121" s="521"/>
      <c r="CG121" s="521"/>
      <c r="CH121" s="521"/>
      <c r="CI121" s="521"/>
      <c r="CJ121" s="521"/>
      <c r="CK121" s="521"/>
      <c r="CL121" s="521"/>
      <c r="CM121" s="521"/>
      <c r="CN121" s="521"/>
      <c r="CO121" s="521"/>
      <c r="CP121" s="521"/>
      <c r="CQ121" s="521"/>
    </row>
    <row r="122" spans="1:95" s="69" customFormat="1" ht="15" customHeight="1" x14ac:dyDescent="0.2">
      <c r="A122" s="11">
        <v>218</v>
      </c>
      <c r="B122" s="271"/>
      <c r="C122" s="272"/>
      <c r="D122" s="272"/>
      <c r="E122" s="272"/>
      <c r="F122" s="1475" t="str">
        <f>'2. CAD NCCF'!F122:L122</f>
        <v xml:space="preserve">PL - open maturity with no minimum payment </v>
      </c>
      <c r="G122" s="1476"/>
      <c r="H122" s="1476"/>
      <c r="I122" s="1476"/>
      <c r="J122" s="1476"/>
      <c r="K122" s="1476"/>
      <c r="L122" s="1477"/>
      <c r="M122" s="690">
        <v>0</v>
      </c>
      <c r="N122" s="1082"/>
      <c r="O122" s="1256"/>
      <c r="P122" s="1256"/>
      <c r="Q122" s="1256"/>
      <c r="R122" s="1256"/>
      <c r="S122" s="1256"/>
      <c r="T122" s="1256"/>
      <c r="U122" s="1256"/>
      <c r="V122" s="1256"/>
      <c r="W122" s="1256"/>
      <c r="X122" s="1256"/>
      <c r="Y122" s="1256"/>
      <c r="Z122" s="1256"/>
      <c r="AA122" s="1256"/>
      <c r="AB122" s="1256"/>
      <c r="AC122" s="1256"/>
      <c r="AD122" s="1036"/>
      <c r="AE122" s="1016"/>
      <c r="AF122" s="1016"/>
      <c r="AG122" s="528"/>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c r="BI122" s="521"/>
      <c r="BJ122" s="521"/>
      <c r="BK122" s="521"/>
      <c r="BL122" s="521"/>
      <c r="BM122" s="521"/>
      <c r="BN122" s="521"/>
      <c r="BO122" s="521"/>
      <c r="BP122" s="521"/>
      <c r="BQ122" s="521"/>
      <c r="BR122" s="521"/>
      <c r="BS122" s="521"/>
      <c r="BT122" s="521"/>
      <c r="BU122" s="521"/>
      <c r="BV122" s="521"/>
      <c r="BW122" s="521"/>
      <c r="BX122" s="521"/>
      <c r="BY122" s="521"/>
      <c r="BZ122" s="521"/>
      <c r="CA122" s="521"/>
      <c r="CB122" s="521"/>
      <c r="CC122" s="521"/>
      <c r="CD122" s="521"/>
      <c r="CE122" s="521"/>
      <c r="CF122" s="521"/>
      <c r="CG122" s="521"/>
      <c r="CH122" s="521"/>
      <c r="CI122" s="521"/>
      <c r="CJ122" s="521"/>
      <c r="CK122" s="521"/>
      <c r="CL122" s="521"/>
      <c r="CM122" s="521"/>
      <c r="CN122" s="521"/>
      <c r="CO122" s="521"/>
      <c r="CP122" s="521"/>
      <c r="CQ122" s="521"/>
    </row>
    <row r="123" spans="1:95" s="69" customFormat="1" x14ac:dyDescent="0.2">
      <c r="A123" s="11">
        <v>219</v>
      </c>
      <c r="B123" s="271"/>
      <c r="C123" s="272"/>
      <c r="D123" s="1472" t="str">
        <f>'2. CAD NCCF'!D123:L123</f>
        <v>Business and government loans (BGL)</v>
      </c>
      <c r="E123" s="1473"/>
      <c r="F123" s="1473"/>
      <c r="G123" s="1473"/>
      <c r="H123" s="1473"/>
      <c r="I123" s="1473"/>
      <c r="J123" s="1473"/>
      <c r="K123" s="1473"/>
      <c r="L123" s="1474"/>
      <c r="M123" s="399">
        <f>SUM(M124:M126)</f>
        <v>0</v>
      </c>
      <c r="N123" s="402">
        <f>SUBTOTAL(9,N124:N125)</f>
        <v>0</v>
      </c>
      <c r="O123" s="406">
        <f t="shared" ref="O123:AC123" si="29">SUBTOTAL(9,O124:O125)</f>
        <v>0</v>
      </c>
      <c r="P123" s="405">
        <f t="shared" si="29"/>
        <v>0</v>
      </c>
      <c r="Q123" s="407">
        <f t="shared" si="29"/>
        <v>0</v>
      </c>
      <c r="R123" s="406">
        <f t="shared" si="29"/>
        <v>0</v>
      </c>
      <c r="S123" s="406">
        <f t="shared" si="29"/>
        <v>0</v>
      </c>
      <c r="T123" s="406">
        <f t="shared" si="29"/>
        <v>0</v>
      </c>
      <c r="U123" s="406">
        <f t="shared" si="29"/>
        <v>0</v>
      </c>
      <c r="V123" s="406">
        <f t="shared" si="29"/>
        <v>0</v>
      </c>
      <c r="W123" s="406">
        <f t="shared" si="29"/>
        <v>0</v>
      </c>
      <c r="X123" s="406">
        <f t="shared" si="29"/>
        <v>0</v>
      </c>
      <c r="Y123" s="406">
        <f t="shared" si="29"/>
        <v>0</v>
      </c>
      <c r="Z123" s="406">
        <f t="shared" si="29"/>
        <v>0</v>
      </c>
      <c r="AA123" s="406">
        <f t="shared" si="29"/>
        <v>0</v>
      </c>
      <c r="AB123" s="416">
        <f t="shared" si="29"/>
        <v>0</v>
      </c>
      <c r="AC123" s="404">
        <f t="shared" si="29"/>
        <v>0</v>
      </c>
      <c r="AD123" s="1036"/>
      <c r="AE123" s="1016"/>
      <c r="AF123" s="1016"/>
      <c r="AG123" s="528"/>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c r="BI123" s="521"/>
      <c r="BJ123" s="521"/>
      <c r="BK123" s="521"/>
      <c r="BL123" s="521"/>
      <c r="BM123" s="521"/>
      <c r="BN123" s="521"/>
      <c r="BO123" s="521"/>
      <c r="BP123" s="521"/>
      <c r="BQ123" s="521"/>
      <c r="BR123" s="521"/>
      <c r="BS123" s="521"/>
      <c r="BT123" s="521"/>
      <c r="BU123" s="521"/>
      <c r="BV123" s="521"/>
      <c r="BW123" s="521"/>
      <c r="BX123" s="521"/>
      <c r="BY123" s="521"/>
      <c r="BZ123" s="521"/>
      <c r="CA123" s="521"/>
      <c r="CB123" s="521"/>
      <c r="CC123" s="521"/>
      <c r="CD123" s="521"/>
      <c r="CE123" s="521"/>
      <c r="CF123" s="521"/>
      <c r="CG123" s="521"/>
      <c r="CH123" s="521"/>
      <c r="CI123" s="521"/>
      <c r="CJ123" s="521"/>
      <c r="CK123" s="521"/>
      <c r="CL123" s="521"/>
      <c r="CM123" s="521"/>
      <c r="CN123" s="521"/>
      <c r="CO123" s="521"/>
      <c r="CP123" s="521"/>
      <c r="CQ123" s="521"/>
    </row>
    <row r="124" spans="1:95" s="69" customFormat="1" ht="15" customHeight="1" x14ac:dyDescent="0.2">
      <c r="A124" s="11">
        <v>220</v>
      </c>
      <c r="B124" s="271"/>
      <c r="C124" s="272"/>
      <c r="D124" s="272"/>
      <c r="E124" s="272"/>
      <c r="F124" s="1475" t="str">
        <f>'2. CAD NCCF'!F124:L124</f>
        <v xml:space="preserve">BGL - fixed maturity  </v>
      </c>
      <c r="G124" s="1476"/>
      <c r="H124" s="1476"/>
      <c r="I124" s="1476"/>
      <c r="J124" s="1476"/>
      <c r="K124" s="1476"/>
      <c r="L124" s="1477"/>
      <c r="M124" s="690">
        <v>0</v>
      </c>
      <c r="N124" s="691">
        <v>0</v>
      </c>
      <c r="O124" s="692">
        <v>0</v>
      </c>
      <c r="P124" s="692">
        <v>0</v>
      </c>
      <c r="Q124" s="697">
        <v>0</v>
      </c>
      <c r="R124" s="692">
        <v>0</v>
      </c>
      <c r="S124" s="693">
        <v>0</v>
      </c>
      <c r="T124" s="692">
        <v>0</v>
      </c>
      <c r="U124" s="693">
        <v>0</v>
      </c>
      <c r="V124" s="692">
        <v>0</v>
      </c>
      <c r="W124" s="693">
        <v>0</v>
      </c>
      <c r="X124" s="692">
        <v>0</v>
      </c>
      <c r="Y124" s="693">
        <v>0</v>
      </c>
      <c r="Z124" s="692">
        <v>0</v>
      </c>
      <c r="AA124" s="693">
        <v>0</v>
      </c>
      <c r="AB124" s="698">
        <v>0</v>
      </c>
      <c r="AC124" s="696">
        <v>0</v>
      </c>
      <c r="AD124" s="1036"/>
      <c r="AE124" s="1016"/>
      <c r="AF124" s="1016"/>
      <c r="AG124" s="528"/>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521"/>
      <c r="BV124" s="521"/>
      <c r="BW124" s="521"/>
      <c r="BX124" s="521"/>
      <c r="BY124" s="521"/>
      <c r="BZ124" s="521"/>
      <c r="CA124" s="521"/>
      <c r="CB124" s="521"/>
      <c r="CC124" s="521"/>
      <c r="CD124" s="521"/>
      <c r="CE124" s="521"/>
      <c r="CF124" s="521"/>
      <c r="CG124" s="521"/>
      <c r="CH124" s="521"/>
      <c r="CI124" s="521"/>
      <c r="CJ124" s="521"/>
      <c r="CK124" s="521"/>
      <c r="CL124" s="521"/>
      <c r="CM124" s="521"/>
      <c r="CN124" s="521"/>
      <c r="CO124" s="521"/>
      <c r="CP124" s="521"/>
      <c r="CQ124" s="521"/>
    </row>
    <row r="125" spans="1:95" s="69" customFormat="1" ht="15" customHeight="1" x14ac:dyDescent="0.2">
      <c r="A125" s="11">
        <v>221</v>
      </c>
      <c r="B125" s="271"/>
      <c r="C125" s="272"/>
      <c r="D125" s="272"/>
      <c r="E125" s="272"/>
      <c r="F125" s="1475" t="str">
        <f>'2. CAD NCCF'!F125:L125</f>
        <v xml:space="preserve">BGL - open maturity with minimum payment  </v>
      </c>
      <c r="G125" s="1476"/>
      <c r="H125" s="1476"/>
      <c r="I125" s="1476"/>
      <c r="J125" s="1476"/>
      <c r="K125" s="1476"/>
      <c r="L125" s="1477"/>
      <c r="M125" s="690">
        <v>0</v>
      </c>
      <c r="N125" s="691">
        <v>0</v>
      </c>
      <c r="O125" s="692">
        <v>0</v>
      </c>
      <c r="P125" s="692">
        <v>0</v>
      </c>
      <c r="Q125" s="697">
        <v>0</v>
      </c>
      <c r="R125" s="692">
        <v>0</v>
      </c>
      <c r="S125" s="693">
        <v>0</v>
      </c>
      <c r="T125" s="692">
        <v>0</v>
      </c>
      <c r="U125" s="693">
        <v>0</v>
      </c>
      <c r="V125" s="692">
        <v>0</v>
      </c>
      <c r="W125" s="693">
        <v>0</v>
      </c>
      <c r="X125" s="692">
        <v>0</v>
      </c>
      <c r="Y125" s="693">
        <v>0</v>
      </c>
      <c r="Z125" s="692">
        <v>0</v>
      </c>
      <c r="AA125" s="693">
        <v>0</v>
      </c>
      <c r="AB125" s="698">
        <v>0</v>
      </c>
      <c r="AC125" s="696">
        <v>0</v>
      </c>
      <c r="AD125" s="1036"/>
      <c r="AE125" s="1016"/>
      <c r="AF125" s="1016"/>
      <c r="AG125" s="528"/>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c r="BI125" s="521"/>
      <c r="BJ125" s="521"/>
      <c r="BK125" s="521"/>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c r="CF125" s="521"/>
      <c r="CG125" s="521"/>
      <c r="CH125" s="521"/>
      <c r="CI125" s="521"/>
      <c r="CJ125" s="521"/>
      <c r="CK125" s="521"/>
      <c r="CL125" s="521"/>
      <c r="CM125" s="521"/>
      <c r="CN125" s="521"/>
      <c r="CO125" s="521"/>
      <c r="CP125" s="521"/>
      <c r="CQ125" s="521"/>
    </row>
    <row r="126" spans="1:95" s="69" customFormat="1" ht="15" customHeight="1" x14ac:dyDescent="0.2">
      <c r="A126" s="11">
        <v>222</v>
      </c>
      <c r="B126" s="271"/>
      <c r="C126" s="272"/>
      <c r="D126" s="272"/>
      <c r="E126" s="272"/>
      <c r="F126" s="1475" t="str">
        <f>'2. CAD NCCF'!F126:L126</f>
        <v xml:space="preserve">BGL - open maturity with no minimum payment </v>
      </c>
      <c r="G126" s="1476"/>
      <c r="H126" s="1476"/>
      <c r="I126" s="1476"/>
      <c r="J126" s="1476"/>
      <c r="K126" s="1476"/>
      <c r="L126" s="1477"/>
      <c r="M126" s="690">
        <v>0</v>
      </c>
      <c r="N126" s="1082"/>
      <c r="O126" s="1256"/>
      <c r="P126" s="1256"/>
      <c r="Q126" s="1256"/>
      <c r="R126" s="1256"/>
      <c r="S126" s="1256"/>
      <c r="T126" s="1256"/>
      <c r="U126" s="1256"/>
      <c r="V126" s="1256"/>
      <c r="W126" s="1256"/>
      <c r="X126" s="1256"/>
      <c r="Y126" s="1256"/>
      <c r="Z126" s="1256"/>
      <c r="AA126" s="1256"/>
      <c r="AB126" s="1256"/>
      <c r="AC126" s="1256"/>
      <c r="AD126" s="1036"/>
      <c r="AE126" s="1016"/>
      <c r="AF126" s="1016"/>
      <c r="AG126" s="528"/>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c r="BI126" s="521"/>
      <c r="BJ126" s="521"/>
      <c r="BK126" s="521"/>
      <c r="BL126" s="521"/>
      <c r="BM126" s="521"/>
      <c r="BN126" s="521"/>
      <c r="BO126" s="521"/>
      <c r="BP126" s="521"/>
      <c r="BQ126" s="521"/>
      <c r="BR126" s="521"/>
      <c r="BS126" s="521"/>
      <c r="BT126" s="521"/>
      <c r="BU126" s="521"/>
      <c r="BV126" s="521"/>
      <c r="BW126" s="521"/>
      <c r="BX126" s="521"/>
      <c r="BY126" s="521"/>
      <c r="BZ126" s="521"/>
      <c r="CA126" s="521"/>
      <c r="CB126" s="521"/>
      <c r="CC126" s="521"/>
      <c r="CD126" s="521"/>
      <c r="CE126" s="521"/>
      <c r="CF126" s="521"/>
      <c r="CG126" s="521"/>
      <c r="CH126" s="521"/>
      <c r="CI126" s="521"/>
      <c r="CJ126" s="521"/>
      <c r="CK126" s="521"/>
      <c r="CL126" s="521"/>
      <c r="CM126" s="521"/>
      <c r="CN126" s="521"/>
      <c r="CO126" s="521"/>
      <c r="CP126" s="521"/>
      <c r="CQ126" s="521"/>
    </row>
    <row r="127" spans="1:95" s="69" customFormat="1" x14ac:dyDescent="0.2">
      <c r="A127" s="11">
        <v>223</v>
      </c>
      <c r="B127" s="271"/>
      <c r="C127" s="272"/>
      <c r="D127" s="1472" t="str">
        <f>'2. CAD NCCF'!D127:L127</f>
        <v>Call loans (CL)</v>
      </c>
      <c r="E127" s="1473"/>
      <c r="F127" s="1473"/>
      <c r="G127" s="1473"/>
      <c r="H127" s="1473"/>
      <c r="I127" s="1473"/>
      <c r="J127" s="1473"/>
      <c r="K127" s="1473"/>
      <c r="L127" s="1474"/>
      <c r="M127" s="399">
        <f>SUM(M128:M129)</f>
        <v>0</v>
      </c>
      <c r="N127" s="402">
        <f>SUBTOTAL(9,N128)</f>
        <v>0</v>
      </c>
      <c r="O127" s="406">
        <f t="shared" ref="O127:AC127" si="30">SUBTOTAL(9,O128)</f>
        <v>0</v>
      </c>
      <c r="P127" s="405">
        <f t="shared" si="30"/>
        <v>0</v>
      </c>
      <c r="Q127" s="403">
        <f t="shared" si="30"/>
        <v>0</v>
      </c>
      <c r="R127" s="406">
        <f t="shared" si="30"/>
        <v>0</v>
      </c>
      <c r="S127" s="406">
        <f t="shared" si="30"/>
        <v>0</v>
      </c>
      <c r="T127" s="406">
        <f t="shared" si="30"/>
        <v>0</v>
      </c>
      <c r="U127" s="406">
        <f t="shared" si="30"/>
        <v>0</v>
      </c>
      <c r="V127" s="406">
        <f t="shared" si="30"/>
        <v>0</v>
      </c>
      <c r="W127" s="406">
        <f t="shared" si="30"/>
        <v>0</v>
      </c>
      <c r="X127" s="406">
        <f t="shared" si="30"/>
        <v>0</v>
      </c>
      <c r="Y127" s="406">
        <f t="shared" si="30"/>
        <v>0</v>
      </c>
      <c r="Z127" s="406">
        <f t="shared" si="30"/>
        <v>0</v>
      </c>
      <c r="AA127" s="406">
        <f t="shared" si="30"/>
        <v>0</v>
      </c>
      <c r="AB127" s="416">
        <f t="shared" si="30"/>
        <v>0</v>
      </c>
      <c r="AC127" s="404">
        <f t="shared" si="30"/>
        <v>0</v>
      </c>
      <c r="AD127" s="1036"/>
      <c r="AE127" s="1016"/>
      <c r="AF127" s="1016"/>
      <c r="AG127" s="528"/>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c r="BI127" s="521"/>
      <c r="BJ127" s="521"/>
      <c r="BK127" s="521"/>
      <c r="BL127" s="521"/>
      <c r="BM127" s="521"/>
      <c r="BN127" s="521"/>
      <c r="BO127" s="521"/>
      <c r="BP127" s="521"/>
      <c r="BQ127" s="521"/>
      <c r="BR127" s="521"/>
      <c r="BS127" s="521"/>
      <c r="BT127" s="521"/>
      <c r="BU127" s="521"/>
      <c r="BV127" s="521"/>
      <c r="BW127" s="521"/>
      <c r="BX127" s="521"/>
      <c r="BY127" s="521"/>
      <c r="BZ127" s="521"/>
      <c r="CA127" s="521"/>
      <c r="CB127" s="521"/>
      <c r="CC127" s="521"/>
      <c r="CD127" s="521"/>
      <c r="CE127" s="521"/>
      <c r="CF127" s="521"/>
      <c r="CG127" s="521"/>
      <c r="CH127" s="521"/>
      <c r="CI127" s="521"/>
      <c r="CJ127" s="521"/>
      <c r="CK127" s="521"/>
      <c r="CL127" s="521"/>
      <c r="CM127" s="521"/>
      <c r="CN127" s="521"/>
      <c r="CO127" s="521"/>
      <c r="CP127" s="521"/>
      <c r="CQ127" s="521"/>
    </row>
    <row r="128" spans="1:95" s="69" customFormat="1" ht="15" customHeight="1" x14ac:dyDescent="0.2">
      <c r="A128" s="11">
        <v>224</v>
      </c>
      <c r="B128" s="271"/>
      <c r="C128" s="272"/>
      <c r="D128" s="272"/>
      <c r="E128" s="272"/>
      <c r="F128" s="1475" t="str">
        <f>'2. CAD NCCF'!F128:L128</f>
        <v xml:space="preserve">CL - with minimum payment  </v>
      </c>
      <c r="G128" s="1476"/>
      <c r="H128" s="1476"/>
      <c r="I128" s="1476"/>
      <c r="J128" s="1476"/>
      <c r="K128" s="1476"/>
      <c r="L128" s="1477"/>
      <c r="M128" s="690">
        <v>0</v>
      </c>
      <c r="N128" s="691">
        <v>0</v>
      </c>
      <c r="O128" s="692">
        <v>0</v>
      </c>
      <c r="P128" s="692">
        <v>0</v>
      </c>
      <c r="Q128" s="697">
        <v>0</v>
      </c>
      <c r="R128" s="692">
        <v>0</v>
      </c>
      <c r="S128" s="693">
        <v>0</v>
      </c>
      <c r="T128" s="692">
        <v>0</v>
      </c>
      <c r="U128" s="693">
        <v>0</v>
      </c>
      <c r="V128" s="692">
        <v>0</v>
      </c>
      <c r="W128" s="693">
        <v>0</v>
      </c>
      <c r="X128" s="692">
        <v>0</v>
      </c>
      <c r="Y128" s="693">
        <v>0</v>
      </c>
      <c r="Z128" s="692">
        <v>0</v>
      </c>
      <c r="AA128" s="693">
        <v>0</v>
      </c>
      <c r="AB128" s="698">
        <v>0</v>
      </c>
      <c r="AC128" s="696">
        <v>0</v>
      </c>
      <c r="AD128" s="1036"/>
      <c r="AE128" s="1016"/>
      <c r="AF128" s="1016"/>
      <c r="AG128" s="528"/>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c r="BI128" s="521"/>
      <c r="BJ128" s="521"/>
      <c r="BK128" s="521"/>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c r="CF128" s="521"/>
      <c r="CG128" s="521"/>
      <c r="CH128" s="521"/>
      <c r="CI128" s="521"/>
      <c r="CJ128" s="521"/>
      <c r="CK128" s="521"/>
      <c r="CL128" s="521"/>
      <c r="CM128" s="521"/>
      <c r="CN128" s="521"/>
      <c r="CO128" s="521"/>
      <c r="CP128" s="521"/>
      <c r="CQ128" s="521"/>
    </row>
    <row r="129" spans="1:95" s="69" customFormat="1" ht="15" customHeight="1" x14ac:dyDescent="0.2">
      <c r="A129" s="11">
        <v>225</v>
      </c>
      <c r="B129" s="271"/>
      <c r="C129" s="272"/>
      <c r="D129" s="272"/>
      <c r="E129" s="272"/>
      <c r="F129" s="1475" t="str">
        <f>'2. CAD NCCF'!F129:L129</f>
        <v xml:space="preserve">CL - with no minimum payment  </v>
      </c>
      <c r="G129" s="1476"/>
      <c r="H129" s="1476"/>
      <c r="I129" s="1476"/>
      <c r="J129" s="1476"/>
      <c r="K129" s="1476"/>
      <c r="L129" s="1477"/>
      <c r="M129" s="690">
        <v>0</v>
      </c>
      <c r="N129" s="1082"/>
      <c r="O129" s="1256"/>
      <c r="P129" s="1256"/>
      <c r="Q129" s="1256"/>
      <c r="R129" s="1256"/>
      <c r="S129" s="1256"/>
      <c r="T129" s="1256"/>
      <c r="U129" s="1256"/>
      <c r="V129" s="1256"/>
      <c r="W129" s="1256"/>
      <c r="X129" s="1256"/>
      <c r="Y129" s="1256"/>
      <c r="Z129" s="1256"/>
      <c r="AA129" s="1256"/>
      <c r="AB129" s="1256"/>
      <c r="AC129" s="1256"/>
      <c r="AD129" s="1036"/>
      <c r="AE129" s="1016"/>
      <c r="AF129" s="1016"/>
      <c r="AG129" s="528"/>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c r="BI129" s="521"/>
      <c r="BJ129" s="521"/>
      <c r="BK129" s="521"/>
      <c r="BL129" s="521"/>
      <c r="BM129" s="521"/>
      <c r="BN129" s="521"/>
      <c r="BO129" s="521"/>
      <c r="BP129" s="521"/>
      <c r="BQ129" s="521"/>
      <c r="BR129" s="521"/>
      <c r="BS129" s="521"/>
      <c r="BT129" s="521"/>
      <c r="BU129" s="521"/>
      <c r="BV129" s="521"/>
      <c r="BW129" s="521"/>
      <c r="BX129" s="521"/>
      <c r="BY129" s="521"/>
      <c r="BZ129" s="521"/>
      <c r="CA129" s="521"/>
      <c r="CB129" s="521"/>
      <c r="CC129" s="521"/>
      <c r="CD129" s="521"/>
      <c r="CE129" s="521"/>
      <c r="CF129" s="521"/>
      <c r="CG129" s="521"/>
      <c r="CH129" s="521"/>
      <c r="CI129" s="521"/>
      <c r="CJ129" s="521"/>
      <c r="CK129" s="521"/>
      <c r="CL129" s="521"/>
      <c r="CM129" s="521"/>
      <c r="CN129" s="521"/>
      <c r="CO129" s="521"/>
      <c r="CP129" s="521"/>
      <c r="CQ129" s="521"/>
    </row>
    <row r="130" spans="1:95" s="69" customFormat="1" x14ac:dyDescent="0.2">
      <c r="A130" s="11">
        <v>226</v>
      </c>
      <c r="B130" s="271"/>
      <c r="C130" s="272"/>
      <c r="D130" s="1472" t="str">
        <f>'2. CAD NCCF'!D130:L130</f>
        <v>Other loans</v>
      </c>
      <c r="E130" s="1473"/>
      <c r="F130" s="1473"/>
      <c r="G130" s="1473"/>
      <c r="H130" s="1473"/>
      <c r="I130" s="1473"/>
      <c r="J130" s="1473"/>
      <c r="K130" s="1473"/>
      <c r="L130" s="1474"/>
      <c r="M130" s="399">
        <f>SUM(M131:M134)</f>
        <v>0</v>
      </c>
      <c r="N130" s="402">
        <f t="shared" ref="N130:AC130" si="31">SUBTOTAL(9,N131:N134)</f>
        <v>0</v>
      </c>
      <c r="O130" s="406">
        <f t="shared" si="31"/>
        <v>0</v>
      </c>
      <c r="P130" s="405">
        <f t="shared" si="31"/>
        <v>0</v>
      </c>
      <c r="Q130" s="403">
        <f t="shared" si="31"/>
        <v>0</v>
      </c>
      <c r="R130" s="406">
        <f t="shared" si="31"/>
        <v>0</v>
      </c>
      <c r="S130" s="406">
        <f t="shared" si="31"/>
        <v>0</v>
      </c>
      <c r="T130" s="406">
        <f t="shared" si="31"/>
        <v>0</v>
      </c>
      <c r="U130" s="406">
        <f t="shared" si="31"/>
        <v>0</v>
      </c>
      <c r="V130" s="406">
        <f t="shared" si="31"/>
        <v>0</v>
      </c>
      <c r="W130" s="406">
        <f t="shared" si="31"/>
        <v>0</v>
      </c>
      <c r="X130" s="406">
        <f t="shared" si="31"/>
        <v>0</v>
      </c>
      <c r="Y130" s="406">
        <f t="shared" si="31"/>
        <v>0</v>
      </c>
      <c r="Z130" s="406">
        <f t="shared" si="31"/>
        <v>0</v>
      </c>
      <c r="AA130" s="406">
        <f t="shared" si="31"/>
        <v>0</v>
      </c>
      <c r="AB130" s="416">
        <f t="shared" si="31"/>
        <v>0</v>
      </c>
      <c r="AC130" s="404">
        <f t="shared" si="31"/>
        <v>0</v>
      </c>
      <c r="AD130" s="1036"/>
      <c r="AE130" s="1016"/>
      <c r="AF130" s="1016"/>
      <c r="AG130" s="528"/>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c r="BI130" s="521"/>
      <c r="BJ130" s="521"/>
      <c r="BK130" s="521"/>
      <c r="BL130" s="521"/>
      <c r="BM130" s="521"/>
      <c r="BN130" s="521"/>
      <c r="BO130" s="521"/>
      <c r="BP130" s="521"/>
      <c r="BQ130" s="521"/>
      <c r="BR130" s="521"/>
      <c r="BS130" s="521"/>
      <c r="BT130" s="521"/>
      <c r="BU130" s="521"/>
      <c r="BV130" s="521"/>
      <c r="BW130" s="521"/>
      <c r="BX130" s="521"/>
      <c r="BY130" s="521"/>
      <c r="BZ130" s="521"/>
      <c r="CA130" s="521"/>
      <c r="CB130" s="521"/>
      <c r="CC130" s="521"/>
      <c r="CD130" s="521"/>
      <c r="CE130" s="521"/>
      <c r="CF130" s="521"/>
      <c r="CG130" s="521"/>
      <c r="CH130" s="521"/>
      <c r="CI130" s="521"/>
      <c r="CJ130" s="521"/>
      <c r="CK130" s="521"/>
      <c r="CL130" s="521"/>
      <c r="CM130" s="521"/>
      <c r="CN130" s="521"/>
      <c r="CO130" s="521"/>
      <c r="CP130" s="521"/>
      <c r="CQ130" s="521"/>
    </row>
    <row r="131" spans="1:95" s="69" customFormat="1" ht="15" customHeight="1" x14ac:dyDescent="0.2">
      <c r="A131" s="11">
        <v>227</v>
      </c>
      <c r="B131" s="271"/>
      <c r="C131" s="272"/>
      <c r="D131" s="272"/>
      <c r="E131" s="272"/>
      <c r="F131" s="1475" t="str">
        <f>'2. CAD NCCF'!F131:L131</f>
        <v>Credit cards</v>
      </c>
      <c r="G131" s="1476"/>
      <c r="H131" s="1476"/>
      <c r="I131" s="1476"/>
      <c r="J131" s="1476"/>
      <c r="K131" s="1476"/>
      <c r="L131" s="1477"/>
      <c r="M131" s="690">
        <v>0</v>
      </c>
      <c r="N131" s="691">
        <v>0</v>
      </c>
      <c r="O131" s="692">
        <v>0</v>
      </c>
      <c r="P131" s="692">
        <v>0</v>
      </c>
      <c r="Q131" s="697">
        <v>0</v>
      </c>
      <c r="R131" s="692">
        <v>0</v>
      </c>
      <c r="S131" s="693">
        <v>0</v>
      </c>
      <c r="T131" s="692">
        <v>0</v>
      </c>
      <c r="U131" s="693">
        <v>0</v>
      </c>
      <c r="V131" s="692">
        <v>0</v>
      </c>
      <c r="W131" s="693">
        <v>0</v>
      </c>
      <c r="X131" s="692">
        <v>0</v>
      </c>
      <c r="Y131" s="693">
        <v>0</v>
      </c>
      <c r="Z131" s="692">
        <v>0</v>
      </c>
      <c r="AA131" s="693">
        <v>0</v>
      </c>
      <c r="AB131" s="698">
        <v>0</v>
      </c>
      <c r="AC131" s="690">
        <v>0</v>
      </c>
      <c r="AD131" s="1015"/>
      <c r="AE131" s="1016"/>
      <c r="AF131" s="1016"/>
      <c r="AG131" s="528"/>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c r="BI131" s="521"/>
      <c r="BJ131" s="521"/>
      <c r="BK131" s="521"/>
      <c r="BL131" s="521"/>
      <c r="BM131" s="521"/>
      <c r="BN131" s="521"/>
      <c r="BO131" s="521"/>
      <c r="BP131" s="521"/>
      <c r="BQ131" s="521"/>
      <c r="BR131" s="521"/>
      <c r="BS131" s="521"/>
      <c r="BT131" s="521"/>
      <c r="BU131" s="521"/>
      <c r="BV131" s="521"/>
      <c r="BW131" s="521"/>
      <c r="BX131" s="521"/>
      <c r="BY131" s="521"/>
      <c r="BZ131" s="521"/>
      <c r="CA131" s="521"/>
      <c r="CB131" s="521"/>
      <c r="CC131" s="521"/>
      <c r="CD131" s="521"/>
      <c r="CE131" s="521"/>
      <c r="CF131" s="521"/>
      <c r="CG131" s="521"/>
      <c r="CH131" s="521"/>
      <c r="CI131" s="521"/>
      <c r="CJ131" s="521"/>
      <c r="CK131" s="521"/>
      <c r="CL131" s="521"/>
      <c r="CM131" s="521"/>
      <c r="CN131" s="521"/>
      <c r="CO131" s="521"/>
      <c r="CP131" s="521"/>
      <c r="CQ131" s="521"/>
    </row>
    <row r="132" spans="1:95" s="69" customFormat="1" ht="15" customHeight="1" x14ac:dyDescent="0.2">
      <c r="A132" s="11">
        <v>228</v>
      </c>
      <c r="B132" s="271"/>
      <c r="C132" s="272"/>
      <c r="D132" s="272"/>
      <c r="E132" s="272"/>
      <c r="F132" s="1475" t="str">
        <f>'2. CAD NCCF'!F132:L132</f>
        <v>Swapped intrabank loans</v>
      </c>
      <c r="G132" s="1476"/>
      <c r="H132" s="1476"/>
      <c r="I132" s="1476"/>
      <c r="J132" s="1476"/>
      <c r="K132" s="1476"/>
      <c r="L132" s="1477"/>
      <c r="M132" s="690">
        <v>0</v>
      </c>
      <c r="N132" s="691">
        <v>0</v>
      </c>
      <c r="O132" s="692">
        <v>0</v>
      </c>
      <c r="P132" s="692">
        <v>0</v>
      </c>
      <c r="Q132" s="697">
        <v>0</v>
      </c>
      <c r="R132" s="692">
        <v>0</v>
      </c>
      <c r="S132" s="693">
        <v>0</v>
      </c>
      <c r="T132" s="692">
        <v>0</v>
      </c>
      <c r="U132" s="693">
        <v>0</v>
      </c>
      <c r="V132" s="692">
        <v>0</v>
      </c>
      <c r="W132" s="693">
        <v>0</v>
      </c>
      <c r="X132" s="692">
        <v>0</v>
      </c>
      <c r="Y132" s="693">
        <v>0</v>
      </c>
      <c r="Z132" s="692">
        <v>0</v>
      </c>
      <c r="AA132" s="693">
        <v>0</v>
      </c>
      <c r="AB132" s="698">
        <v>0</v>
      </c>
      <c r="AC132" s="690">
        <v>0</v>
      </c>
      <c r="AD132" s="1015"/>
      <c r="AE132" s="1016"/>
      <c r="AF132" s="1016"/>
      <c r="AG132" s="528"/>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c r="BI132" s="521"/>
      <c r="BJ132" s="521"/>
      <c r="BK132" s="521"/>
      <c r="BL132" s="521"/>
      <c r="BM132" s="521"/>
      <c r="BN132" s="521"/>
      <c r="BO132" s="521"/>
      <c r="BP132" s="521"/>
      <c r="BQ132" s="521"/>
      <c r="BR132" s="521"/>
      <c r="BS132" s="521"/>
      <c r="BT132" s="521"/>
      <c r="BU132" s="521"/>
      <c r="BV132" s="521"/>
      <c r="BW132" s="521"/>
      <c r="BX132" s="521"/>
      <c r="BY132" s="521"/>
      <c r="BZ132" s="521"/>
      <c r="CA132" s="521"/>
      <c r="CB132" s="521"/>
      <c r="CC132" s="521"/>
      <c r="CD132" s="521"/>
      <c r="CE132" s="521"/>
      <c r="CF132" s="521"/>
      <c r="CG132" s="521"/>
      <c r="CH132" s="521"/>
      <c r="CI132" s="521"/>
      <c r="CJ132" s="521"/>
      <c r="CK132" s="521"/>
      <c r="CL132" s="521"/>
      <c r="CM132" s="521"/>
      <c r="CN132" s="521"/>
      <c r="CO132" s="521"/>
      <c r="CP132" s="521"/>
      <c r="CQ132" s="521"/>
    </row>
    <row r="133" spans="1:95" s="69" customFormat="1" ht="15" customHeight="1" x14ac:dyDescent="0.2">
      <c r="A133" s="11">
        <v>229</v>
      </c>
      <c r="B133" s="271"/>
      <c r="C133" s="272"/>
      <c r="D133" s="272"/>
      <c r="E133" s="272"/>
      <c r="F133" s="1475" t="str">
        <f>'2. CAD NCCF'!F133:L133</f>
        <v>Loans to affiliates</v>
      </c>
      <c r="G133" s="1476"/>
      <c r="H133" s="1476"/>
      <c r="I133" s="1476"/>
      <c r="J133" s="1476"/>
      <c r="K133" s="1476"/>
      <c r="L133" s="1477"/>
      <c r="M133" s="690">
        <v>0</v>
      </c>
      <c r="N133" s="691">
        <v>0</v>
      </c>
      <c r="O133" s="692">
        <v>0</v>
      </c>
      <c r="P133" s="692">
        <v>0</v>
      </c>
      <c r="Q133" s="697">
        <v>0</v>
      </c>
      <c r="R133" s="692">
        <v>0</v>
      </c>
      <c r="S133" s="693">
        <v>0</v>
      </c>
      <c r="T133" s="692">
        <v>0</v>
      </c>
      <c r="U133" s="693">
        <v>0</v>
      </c>
      <c r="V133" s="692">
        <v>0</v>
      </c>
      <c r="W133" s="693">
        <v>0</v>
      </c>
      <c r="X133" s="692">
        <v>0</v>
      </c>
      <c r="Y133" s="693">
        <v>0</v>
      </c>
      <c r="Z133" s="692">
        <v>0</v>
      </c>
      <c r="AA133" s="693">
        <v>0</v>
      </c>
      <c r="AB133" s="698">
        <v>0</v>
      </c>
      <c r="AC133" s="690">
        <v>0</v>
      </c>
      <c r="AD133" s="1015"/>
      <c r="AE133" s="1016"/>
      <c r="AF133" s="1016"/>
      <c r="AG133" s="528"/>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c r="BI133" s="521"/>
      <c r="BJ133" s="521"/>
      <c r="BK133" s="521"/>
      <c r="BL133" s="521"/>
      <c r="BM133" s="521"/>
      <c r="BN133" s="521"/>
      <c r="BO133" s="521"/>
      <c r="BP133" s="521"/>
      <c r="BQ133" s="521"/>
      <c r="BR133" s="521"/>
      <c r="BS133" s="521"/>
      <c r="BT133" s="521"/>
      <c r="BU133" s="521"/>
      <c r="BV133" s="521"/>
      <c r="BW133" s="521"/>
      <c r="BX133" s="521"/>
      <c r="BY133" s="521"/>
      <c r="BZ133" s="521"/>
      <c r="CA133" s="521"/>
      <c r="CB133" s="521"/>
      <c r="CC133" s="521"/>
      <c r="CD133" s="521"/>
      <c r="CE133" s="521"/>
      <c r="CF133" s="521"/>
      <c r="CG133" s="521"/>
      <c r="CH133" s="521"/>
      <c r="CI133" s="521"/>
      <c r="CJ133" s="521"/>
      <c r="CK133" s="521"/>
      <c r="CL133" s="521"/>
      <c r="CM133" s="521"/>
      <c r="CN133" s="521"/>
      <c r="CO133" s="521"/>
      <c r="CP133" s="521"/>
      <c r="CQ133" s="521"/>
    </row>
    <row r="134" spans="1:95" s="69" customFormat="1" ht="15" customHeight="1" x14ac:dyDescent="0.2">
      <c r="A134" s="11">
        <v>230</v>
      </c>
      <c r="B134" s="271"/>
      <c r="C134" s="272"/>
      <c r="D134" s="272"/>
      <c r="E134" s="272"/>
      <c r="F134" s="1475" t="str">
        <f>'2. CAD NCCF'!F134:L134</f>
        <v>Customer's liability under acceptance</v>
      </c>
      <c r="G134" s="1476"/>
      <c r="H134" s="1476"/>
      <c r="I134" s="1476"/>
      <c r="J134" s="1476"/>
      <c r="K134" s="1476"/>
      <c r="L134" s="1477"/>
      <c r="M134" s="690">
        <v>0</v>
      </c>
      <c r="N134" s="691">
        <v>0</v>
      </c>
      <c r="O134" s="692">
        <v>0</v>
      </c>
      <c r="P134" s="692">
        <v>0</v>
      </c>
      <c r="Q134" s="697">
        <v>0</v>
      </c>
      <c r="R134" s="692">
        <v>0</v>
      </c>
      <c r="S134" s="693">
        <v>0</v>
      </c>
      <c r="T134" s="692">
        <v>0</v>
      </c>
      <c r="U134" s="693">
        <v>0</v>
      </c>
      <c r="V134" s="692">
        <v>0</v>
      </c>
      <c r="W134" s="693">
        <v>0</v>
      </c>
      <c r="X134" s="692">
        <v>0</v>
      </c>
      <c r="Y134" s="693">
        <v>0</v>
      </c>
      <c r="Z134" s="692">
        <v>0</v>
      </c>
      <c r="AA134" s="693">
        <v>0</v>
      </c>
      <c r="AB134" s="698">
        <v>0</v>
      </c>
      <c r="AC134" s="690">
        <v>0</v>
      </c>
      <c r="AD134" s="1015"/>
      <c r="AE134" s="1016"/>
      <c r="AF134" s="1016"/>
      <c r="AG134" s="528"/>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c r="BI134" s="521"/>
      <c r="BJ134" s="521"/>
      <c r="BK134" s="521"/>
      <c r="BL134" s="521"/>
      <c r="BM134" s="521"/>
      <c r="BN134" s="521"/>
      <c r="BO134" s="521"/>
      <c r="BP134" s="521"/>
      <c r="BQ134" s="521"/>
      <c r="BR134" s="521"/>
      <c r="BS134" s="521"/>
      <c r="BT134" s="521"/>
      <c r="BU134" s="521"/>
      <c r="BV134" s="521"/>
      <c r="BW134" s="521"/>
      <c r="BX134" s="521"/>
      <c r="BY134" s="521"/>
      <c r="BZ134" s="521"/>
      <c r="CA134" s="521"/>
      <c r="CB134" s="521"/>
      <c r="CC134" s="521"/>
      <c r="CD134" s="521"/>
      <c r="CE134" s="521"/>
      <c r="CF134" s="521"/>
      <c r="CG134" s="521"/>
      <c r="CH134" s="521"/>
      <c r="CI134" s="521"/>
      <c r="CJ134" s="521"/>
      <c r="CK134" s="521"/>
      <c r="CL134" s="521"/>
      <c r="CM134" s="521"/>
      <c r="CN134" s="521"/>
      <c r="CO134" s="521"/>
      <c r="CP134" s="521"/>
      <c r="CQ134" s="521"/>
    </row>
    <row r="135" spans="1:95" s="69" customFormat="1" x14ac:dyDescent="0.2">
      <c r="A135" s="11">
        <v>231</v>
      </c>
      <c r="B135" s="271"/>
      <c r="C135" s="1532" t="str">
        <f>'2. CAD NCCF'!C135:AF135</f>
        <v>Reverse repo and securities borrowed</v>
      </c>
      <c r="D135" s="1514"/>
      <c r="E135" s="1514"/>
      <c r="F135" s="1514"/>
      <c r="G135" s="1514"/>
      <c r="H135" s="1514"/>
      <c r="I135" s="1514"/>
      <c r="J135" s="1514"/>
      <c r="K135" s="1514"/>
      <c r="L135" s="1514"/>
      <c r="M135" s="1514"/>
      <c r="N135" s="1514"/>
      <c r="O135" s="1514"/>
      <c r="P135" s="1514"/>
      <c r="Q135" s="1514"/>
      <c r="R135" s="1514"/>
      <c r="S135" s="1514"/>
      <c r="T135" s="1514"/>
      <c r="U135" s="1514"/>
      <c r="V135" s="1514"/>
      <c r="W135" s="1514"/>
      <c r="X135" s="1514"/>
      <c r="Y135" s="1514"/>
      <c r="Z135" s="1514"/>
      <c r="AA135" s="1514"/>
      <c r="AB135" s="1514"/>
      <c r="AC135" s="1532"/>
      <c r="AD135" s="1514"/>
      <c r="AE135" s="1514"/>
      <c r="AF135" s="1514"/>
      <c r="AG135" s="528"/>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c r="BI135" s="521"/>
      <c r="BJ135" s="521"/>
      <c r="BK135" s="521"/>
      <c r="BL135" s="521"/>
      <c r="BM135" s="521"/>
      <c r="BN135" s="521"/>
      <c r="BO135" s="521"/>
      <c r="BP135" s="521"/>
      <c r="BQ135" s="521"/>
      <c r="BR135" s="521"/>
      <c r="BS135" s="521"/>
      <c r="BT135" s="521"/>
      <c r="BU135" s="521"/>
      <c r="BV135" s="521"/>
      <c r="BW135" s="521"/>
      <c r="BX135" s="521"/>
      <c r="BY135" s="521"/>
      <c r="BZ135" s="521"/>
      <c r="CA135" s="521"/>
      <c r="CB135" s="521"/>
      <c r="CC135" s="521"/>
      <c r="CD135" s="521"/>
      <c r="CE135" s="521"/>
      <c r="CF135" s="521"/>
      <c r="CG135" s="521"/>
      <c r="CH135" s="521"/>
      <c r="CI135" s="521"/>
      <c r="CJ135" s="521"/>
      <c r="CK135" s="521"/>
      <c r="CL135" s="521"/>
      <c r="CM135" s="521"/>
      <c r="CN135" s="521"/>
      <c r="CO135" s="521"/>
      <c r="CP135" s="521"/>
      <c r="CQ135" s="521"/>
    </row>
    <row r="136" spans="1:95" s="69" customFormat="1" x14ac:dyDescent="0.2">
      <c r="A136" s="11">
        <v>232</v>
      </c>
      <c r="B136" s="271"/>
      <c r="C136" s="272"/>
      <c r="D136" s="1472" t="str">
        <f>'2. CAD NCCF'!D136:AF136</f>
        <v>Government securities (GS)</v>
      </c>
      <c r="E136" s="1473"/>
      <c r="F136" s="1473"/>
      <c r="G136" s="1473"/>
      <c r="H136" s="1473"/>
      <c r="I136" s="1473"/>
      <c r="J136" s="1473"/>
      <c r="K136" s="1473"/>
      <c r="L136" s="1473"/>
      <c r="M136" s="1473"/>
      <c r="N136" s="1473"/>
      <c r="O136" s="1473"/>
      <c r="P136" s="1473"/>
      <c r="Q136" s="1473"/>
      <c r="R136" s="1473"/>
      <c r="S136" s="1473"/>
      <c r="T136" s="1473"/>
      <c r="U136" s="1473"/>
      <c r="V136" s="1473"/>
      <c r="W136" s="1473"/>
      <c r="X136" s="1473"/>
      <c r="Y136" s="1473"/>
      <c r="Z136" s="1473"/>
      <c r="AA136" s="1473"/>
      <c r="AB136" s="1473"/>
      <c r="AC136" s="1473"/>
      <c r="AD136" s="1473"/>
      <c r="AE136" s="1473"/>
      <c r="AF136" s="1473"/>
      <c r="AG136" s="528"/>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c r="BI136" s="521"/>
      <c r="BJ136" s="521"/>
      <c r="BK136" s="521"/>
      <c r="BL136" s="521"/>
      <c r="BM136" s="521"/>
      <c r="BN136" s="521"/>
      <c r="BO136" s="521"/>
      <c r="BP136" s="521"/>
      <c r="BQ136" s="521"/>
      <c r="BR136" s="521"/>
      <c r="BS136" s="521"/>
      <c r="BT136" s="521"/>
      <c r="BU136" s="521"/>
      <c r="BV136" s="521"/>
      <c r="BW136" s="521"/>
      <c r="BX136" s="521"/>
      <c r="BY136" s="521"/>
      <c r="BZ136" s="521"/>
      <c r="CA136" s="521"/>
      <c r="CB136" s="521"/>
      <c r="CC136" s="521"/>
      <c r="CD136" s="521"/>
      <c r="CE136" s="521"/>
      <c r="CF136" s="521"/>
      <c r="CG136" s="521"/>
      <c r="CH136" s="521"/>
      <c r="CI136" s="521"/>
      <c r="CJ136" s="521"/>
      <c r="CK136" s="521"/>
      <c r="CL136" s="521"/>
      <c r="CM136" s="521"/>
      <c r="CN136" s="521"/>
      <c r="CO136" s="521"/>
      <c r="CP136" s="521"/>
      <c r="CQ136" s="521"/>
    </row>
    <row r="137" spans="1:95" s="69" customFormat="1" x14ac:dyDescent="0.2">
      <c r="A137" s="11">
        <v>233</v>
      </c>
      <c r="B137" s="271"/>
      <c r="C137" s="272"/>
      <c r="D137" s="272"/>
      <c r="E137" s="1515" t="str">
        <f>'2. CAD NCCF'!E137:L137</f>
        <v>High rated GS</v>
      </c>
      <c r="F137" s="1516"/>
      <c r="G137" s="1516"/>
      <c r="H137" s="1516"/>
      <c r="I137" s="1516"/>
      <c r="J137" s="1516"/>
      <c r="K137" s="1516"/>
      <c r="L137" s="1517"/>
      <c r="M137" s="399">
        <f>SUM(M138:M141)</f>
        <v>0</v>
      </c>
      <c r="N137" s="402">
        <f t="shared" ref="N137:AC137" si="32">SUBTOTAL(9,N138:N141)</f>
        <v>0</v>
      </c>
      <c r="O137" s="406">
        <f t="shared" si="32"/>
        <v>0</v>
      </c>
      <c r="P137" s="405">
        <f t="shared" si="32"/>
        <v>0</v>
      </c>
      <c r="Q137" s="403">
        <f t="shared" si="32"/>
        <v>0</v>
      </c>
      <c r="R137" s="406">
        <f t="shared" si="32"/>
        <v>0</v>
      </c>
      <c r="S137" s="406">
        <f t="shared" si="32"/>
        <v>0</v>
      </c>
      <c r="T137" s="406">
        <f>SUBTOTAL(9,T138:T141)</f>
        <v>0</v>
      </c>
      <c r="U137" s="406">
        <f t="shared" si="32"/>
        <v>0</v>
      </c>
      <c r="V137" s="406">
        <f t="shared" si="32"/>
        <v>0</v>
      </c>
      <c r="W137" s="406">
        <f t="shared" si="32"/>
        <v>0</v>
      </c>
      <c r="X137" s="406">
        <f t="shared" si="32"/>
        <v>0</v>
      </c>
      <c r="Y137" s="406">
        <f t="shared" si="32"/>
        <v>0</v>
      </c>
      <c r="Z137" s="406">
        <f t="shared" si="32"/>
        <v>0</v>
      </c>
      <c r="AA137" s="406">
        <f t="shared" si="32"/>
        <v>0</v>
      </c>
      <c r="AB137" s="416">
        <f t="shared" si="32"/>
        <v>0</v>
      </c>
      <c r="AC137" s="399">
        <f t="shared" si="32"/>
        <v>0</v>
      </c>
      <c r="AD137" s="1015"/>
      <c r="AE137" s="1016"/>
      <c r="AF137" s="1016"/>
      <c r="AG137" s="528"/>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c r="BI137" s="521"/>
      <c r="BJ137" s="521"/>
      <c r="BK137" s="521"/>
      <c r="BL137" s="521"/>
      <c r="BM137" s="521"/>
      <c r="BN137" s="521"/>
      <c r="BO137" s="521"/>
      <c r="BP137" s="521"/>
      <c r="BQ137" s="521"/>
      <c r="BR137" s="521"/>
      <c r="BS137" s="521"/>
      <c r="BT137" s="521"/>
      <c r="BU137" s="521"/>
      <c r="BV137" s="521"/>
      <c r="BW137" s="521"/>
      <c r="BX137" s="521"/>
      <c r="BY137" s="521"/>
      <c r="BZ137" s="521"/>
      <c r="CA137" s="521"/>
      <c r="CB137" s="521"/>
      <c r="CC137" s="521"/>
      <c r="CD137" s="521"/>
      <c r="CE137" s="521"/>
      <c r="CF137" s="521"/>
      <c r="CG137" s="521"/>
      <c r="CH137" s="521"/>
      <c r="CI137" s="521"/>
      <c r="CJ137" s="521"/>
      <c r="CK137" s="521"/>
      <c r="CL137" s="521"/>
      <c r="CM137" s="521"/>
      <c r="CN137" s="521"/>
      <c r="CO137" s="521"/>
      <c r="CP137" s="521"/>
      <c r="CQ137" s="521"/>
    </row>
    <row r="138" spans="1:95" s="69" customFormat="1" x14ac:dyDescent="0.2">
      <c r="A138" s="11">
        <v>234</v>
      </c>
      <c r="B138" s="271"/>
      <c r="C138" s="272"/>
      <c r="D138" s="272"/>
      <c r="E138" s="273"/>
      <c r="F138" s="1475" t="str">
        <f>'2. CAD NCCF'!F138:L138</f>
        <v xml:space="preserve">Sovereigh &amp; central bank GS </v>
      </c>
      <c r="G138" s="1476"/>
      <c r="H138" s="1476"/>
      <c r="I138" s="1476"/>
      <c r="J138" s="1476"/>
      <c r="K138" s="1476"/>
      <c r="L138" s="1477"/>
      <c r="M138" s="690">
        <v>0</v>
      </c>
      <c r="N138" s="691">
        <v>0</v>
      </c>
      <c r="O138" s="692">
        <v>0</v>
      </c>
      <c r="P138" s="692">
        <v>0</v>
      </c>
      <c r="Q138" s="697">
        <v>0</v>
      </c>
      <c r="R138" s="692">
        <v>0</v>
      </c>
      <c r="S138" s="693">
        <v>0</v>
      </c>
      <c r="T138" s="692">
        <v>0</v>
      </c>
      <c r="U138" s="693">
        <v>0</v>
      </c>
      <c r="V138" s="692">
        <v>0</v>
      </c>
      <c r="W138" s="693">
        <v>0</v>
      </c>
      <c r="X138" s="692">
        <v>0</v>
      </c>
      <c r="Y138" s="693">
        <v>0</v>
      </c>
      <c r="Z138" s="692">
        <v>0</v>
      </c>
      <c r="AA138" s="693">
        <v>0</v>
      </c>
      <c r="AB138" s="698">
        <v>0</v>
      </c>
      <c r="AC138" s="690">
        <v>0</v>
      </c>
      <c r="AD138" s="1015"/>
      <c r="AE138" s="1016"/>
      <c r="AF138" s="1016"/>
      <c r="AG138" s="528"/>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c r="BI138" s="521"/>
      <c r="BJ138" s="521"/>
      <c r="BK138" s="521"/>
      <c r="BL138" s="521"/>
      <c r="BM138" s="521"/>
      <c r="BN138" s="521"/>
      <c r="BO138" s="521"/>
      <c r="BP138" s="521"/>
      <c r="BQ138" s="521"/>
      <c r="BR138" s="521"/>
      <c r="BS138" s="521"/>
      <c r="BT138" s="521"/>
      <c r="BU138" s="521"/>
      <c r="BV138" s="521"/>
      <c r="BW138" s="521"/>
      <c r="BX138" s="521"/>
      <c r="BY138" s="521"/>
      <c r="BZ138" s="521"/>
      <c r="CA138" s="521"/>
      <c r="CB138" s="521"/>
      <c r="CC138" s="521"/>
      <c r="CD138" s="521"/>
      <c r="CE138" s="521"/>
      <c r="CF138" s="521"/>
      <c r="CG138" s="521"/>
      <c r="CH138" s="521"/>
      <c r="CI138" s="521"/>
      <c r="CJ138" s="521"/>
      <c r="CK138" s="521"/>
      <c r="CL138" s="521"/>
      <c r="CM138" s="521"/>
      <c r="CN138" s="521"/>
      <c r="CO138" s="521"/>
      <c r="CP138" s="521"/>
      <c r="CQ138" s="521"/>
    </row>
    <row r="139" spans="1:95" s="69" customFormat="1" ht="15" customHeight="1" x14ac:dyDescent="0.2">
      <c r="A139" s="11">
        <v>235</v>
      </c>
      <c r="B139" s="271"/>
      <c r="C139" s="272"/>
      <c r="D139" s="272"/>
      <c r="E139" s="273"/>
      <c r="F139" s="1475" t="str">
        <f>'2. CAD NCCF'!F139:L139</f>
        <v>State, provincial &amp; agency GS</v>
      </c>
      <c r="G139" s="1476"/>
      <c r="H139" s="1476"/>
      <c r="I139" s="1476"/>
      <c r="J139" s="1476"/>
      <c r="K139" s="1476"/>
      <c r="L139" s="1477"/>
      <c r="M139" s="690">
        <v>0</v>
      </c>
      <c r="N139" s="691">
        <v>0</v>
      </c>
      <c r="O139" s="692">
        <v>0</v>
      </c>
      <c r="P139" s="692">
        <v>0</v>
      </c>
      <c r="Q139" s="697">
        <v>0</v>
      </c>
      <c r="R139" s="692">
        <v>0</v>
      </c>
      <c r="S139" s="693">
        <v>0</v>
      </c>
      <c r="T139" s="692">
        <v>0</v>
      </c>
      <c r="U139" s="693">
        <v>0</v>
      </c>
      <c r="V139" s="692">
        <v>0</v>
      </c>
      <c r="W139" s="693">
        <v>0</v>
      </c>
      <c r="X139" s="692">
        <v>0</v>
      </c>
      <c r="Y139" s="693">
        <v>0</v>
      </c>
      <c r="Z139" s="692">
        <v>0</v>
      </c>
      <c r="AA139" s="693">
        <v>0</v>
      </c>
      <c r="AB139" s="698">
        <v>0</v>
      </c>
      <c r="AC139" s="690">
        <v>0</v>
      </c>
      <c r="AD139" s="1015"/>
      <c r="AE139" s="1016"/>
      <c r="AF139" s="1016"/>
      <c r="AG139" s="528"/>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c r="BI139" s="521"/>
      <c r="BJ139" s="521"/>
      <c r="BK139" s="521"/>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c r="CF139" s="521"/>
      <c r="CG139" s="521"/>
      <c r="CH139" s="521"/>
      <c r="CI139" s="521"/>
      <c r="CJ139" s="521"/>
      <c r="CK139" s="521"/>
      <c r="CL139" s="521"/>
      <c r="CM139" s="521"/>
      <c r="CN139" s="521"/>
      <c r="CO139" s="521"/>
      <c r="CP139" s="521"/>
      <c r="CQ139" s="521"/>
    </row>
    <row r="140" spans="1:95" s="69" customFormat="1" ht="15" customHeight="1" x14ac:dyDescent="0.2">
      <c r="A140" s="11">
        <v>236</v>
      </c>
      <c r="B140" s="271"/>
      <c r="C140" s="272"/>
      <c r="D140" s="274"/>
      <c r="E140" s="275"/>
      <c r="F140" s="1475" t="str">
        <f>'2. CAD NCCF'!F140:L140</f>
        <v>State municipal GS</v>
      </c>
      <c r="G140" s="1476"/>
      <c r="H140" s="1476"/>
      <c r="I140" s="1476"/>
      <c r="J140" s="1476"/>
      <c r="K140" s="1476"/>
      <c r="L140" s="1477"/>
      <c r="M140" s="690">
        <v>0</v>
      </c>
      <c r="N140" s="691">
        <v>0</v>
      </c>
      <c r="O140" s="692">
        <v>0</v>
      </c>
      <c r="P140" s="692">
        <v>0</v>
      </c>
      <c r="Q140" s="697">
        <v>0</v>
      </c>
      <c r="R140" s="692">
        <v>0</v>
      </c>
      <c r="S140" s="693">
        <v>0</v>
      </c>
      <c r="T140" s="692">
        <v>0</v>
      </c>
      <c r="U140" s="693">
        <v>0</v>
      </c>
      <c r="V140" s="692">
        <v>0</v>
      </c>
      <c r="W140" s="693">
        <v>0</v>
      </c>
      <c r="X140" s="692">
        <v>0</v>
      </c>
      <c r="Y140" s="693">
        <v>0</v>
      </c>
      <c r="Z140" s="692">
        <v>0</v>
      </c>
      <c r="AA140" s="693">
        <v>0</v>
      </c>
      <c r="AB140" s="698">
        <v>0</v>
      </c>
      <c r="AC140" s="690">
        <v>0</v>
      </c>
      <c r="AD140" s="1015"/>
      <c r="AE140" s="1016"/>
      <c r="AF140" s="1016"/>
      <c r="AG140" s="528"/>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c r="BI140" s="521"/>
      <c r="BJ140" s="521"/>
      <c r="BK140" s="521"/>
      <c r="BL140" s="521"/>
      <c r="BM140" s="521"/>
      <c r="BN140" s="521"/>
      <c r="BO140" s="521"/>
      <c r="BP140" s="521"/>
      <c r="BQ140" s="521"/>
      <c r="BR140" s="521"/>
      <c r="BS140" s="521"/>
      <c r="BT140" s="521"/>
      <c r="BU140" s="521"/>
      <c r="BV140" s="521"/>
      <c r="BW140" s="521"/>
      <c r="BX140" s="521"/>
      <c r="BY140" s="521"/>
      <c r="BZ140" s="521"/>
      <c r="CA140" s="521"/>
      <c r="CB140" s="521"/>
      <c r="CC140" s="521"/>
      <c r="CD140" s="521"/>
      <c r="CE140" s="521"/>
      <c r="CF140" s="521"/>
      <c r="CG140" s="521"/>
      <c r="CH140" s="521"/>
      <c r="CI140" s="521"/>
      <c r="CJ140" s="521"/>
      <c r="CK140" s="521"/>
      <c r="CL140" s="521"/>
      <c r="CM140" s="521"/>
      <c r="CN140" s="521"/>
      <c r="CO140" s="521"/>
      <c r="CP140" s="521"/>
      <c r="CQ140" s="521"/>
    </row>
    <row r="141" spans="1:95" s="69" customFormat="1" ht="15" customHeight="1" x14ac:dyDescent="0.2">
      <c r="A141" s="11">
        <v>237</v>
      </c>
      <c r="B141" s="271"/>
      <c r="C141" s="272"/>
      <c r="D141" s="272"/>
      <c r="E141" s="276"/>
      <c r="F141" s="1475" t="str">
        <f>'2. CAD NCCF'!F141:L141</f>
        <v>Supranational and multilateral development bank GS</v>
      </c>
      <c r="G141" s="1476"/>
      <c r="H141" s="1476"/>
      <c r="I141" s="1476"/>
      <c r="J141" s="1476"/>
      <c r="K141" s="1476"/>
      <c r="L141" s="1477"/>
      <c r="M141" s="690">
        <v>0</v>
      </c>
      <c r="N141" s="691">
        <v>0</v>
      </c>
      <c r="O141" s="692">
        <v>0</v>
      </c>
      <c r="P141" s="692">
        <v>0</v>
      </c>
      <c r="Q141" s="697">
        <v>0</v>
      </c>
      <c r="R141" s="692">
        <v>0</v>
      </c>
      <c r="S141" s="693">
        <v>0</v>
      </c>
      <c r="T141" s="692">
        <v>0</v>
      </c>
      <c r="U141" s="693">
        <v>0</v>
      </c>
      <c r="V141" s="692">
        <v>0</v>
      </c>
      <c r="W141" s="693">
        <v>0</v>
      </c>
      <c r="X141" s="692">
        <v>0</v>
      </c>
      <c r="Y141" s="693">
        <v>0</v>
      </c>
      <c r="Z141" s="692">
        <v>0</v>
      </c>
      <c r="AA141" s="693">
        <v>0</v>
      </c>
      <c r="AB141" s="698">
        <v>0</v>
      </c>
      <c r="AC141" s="690">
        <v>0</v>
      </c>
      <c r="AD141" s="1015"/>
      <c r="AE141" s="1016"/>
      <c r="AF141" s="1016"/>
      <c r="AG141" s="528"/>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c r="BI141" s="521"/>
      <c r="BJ141" s="521"/>
      <c r="BK141" s="521"/>
      <c r="BL141" s="521"/>
      <c r="BM141" s="521"/>
      <c r="BN141" s="521"/>
      <c r="BO141" s="521"/>
      <c r="BP141" s="521"/>
      <c r="BQ141" s="521"/>
      <c r="BR141" s="521"/>
      <c r="BS141" s="521"/>
      <c r="BT141" s="521"/>
      <c r="BU141" s="521"/>
      <c r="BV141" s="521"/>
      <c r="BW141" s="521"/>
      <c r="BX141" s="521"/>
      <c r="BY141" s="521"/>
      <c r="BZ141" s="521"/>
      <c r="CA141" s="521"/>
      <c r="CB141" s="521"/>
      <c r="CC141" s="521"/>
      <c r="CD141" s="521"/>
      <c r="CE141" s="521"/>
      <c r="CF141" s="521"/>
      <c r="CG141" s="521"/>
      <c r="CH141" s="521"/>
      <c r="CI141" s="521"/>
      <c r="CJ141" s="521"/>
      <c r="CK141" s="521"/>
      <c r="CL141" s="521"/>
      <c r="CM141" s="521"/>
      <c r="CN141" s="521"/>
      <c r="CO141" s="521"/>
      <c r="CP141" s="521"/>
      <c r="CQ141" s="521"/>
    </row>
    <row r="142" spans="1:95" s="69" customFormat="1" ht="15.75" x14ac:dyDescent="0.2">
      <c r="A142" s="11">
        <v>238</v>
      </c>
      <c r="B142" s="271"/>
      <c r="C142" s="272"/>
      <c r="D142" s="277"/>
      <c r="E142" s="1445" t="str">
        <f>'2. CAD NCCF'!E142:L142</f>
        <v>Medium rated GS</v>
      </c>
      <c r="F142" s="1446"/>
      <c r="G142" s="1446"/>
      <c r="H142" s="1446"/>
      <c r="I142" s="1446"/>
      <c r="J142" s="1446"/>
      <c r="K142" s="1446"/>
      <c r="L142" s="1447"/>
      <c r="M142" s="399">
        <f>SUM(M143:M146)</f>
        <v>0</v>
      </c>
      <c r="N142" s="402">
        <f t="shared" ref="N142:AC142" si="33">SUBTOTAL(9,N143:N146)</f>
        <v>0</v>
      </c>
      <c r="O142" s="406">
        <f t="shared" si="33"/>
        <v>0</v>
      </c>
      <c r="P142" s="405">
        <f t="shared" si="33"/>
        <v>0</v>
      </c>
      <c r="Q142" s="403">
        <f t="shared" si="33"/>
        <v>0</v>
      </c>
      <c r="R142" s="406">
        <f t="shared" si="33"/>
        <v>0</v>
      </c>
      <c r="S142" s="406">
        <f t="shared" si="33"/>
        <v>0</v>
      </c>
      <c r="T142" s="406">
        <f t="shared" si="33"/>
        <v>0</v>
      </c>
      <c r="U142" s="406">
        <f t="shared" si="33"/>
        <v>0</v>
      </c>
      <c r="V142" s="406">
        <f t="shared" si="33"/>
        <v>0</v>
      </c>
      <c r="W142" s="406">
        <f t="shared" si="33"/>
        <v>0</v>
      </c>
      <c r="X142" s="406">
        <f t="shared" si="33"/>
        <v>0</v>
      </c>
      <c r="Y142" s="406">
        <f t="shared" si="33"/>
        <v>0</v>
      </c>
      <c r="Z142" s="406">
        <f t="shared" si="33"/>
        <v>0</v>
      </c>
      <c r="AA142" s="406">
        <f t="shared" si="33"/>
        <v>0</v>
      </c>
      <c r="AB142" s="416">
        <f t="shared" si="33"/>
        <v>0</v>
      </c>
      <c r="AC142" s="399">
        <f t="shared" si="33"/>
        <v>0</v>
      </c>
      <c r="AD142" s="1015"/>
      <c r="AE142" s="1016"/>
      <c r="AF142" s="1016"/>
      <c r="AG142" s="528"/>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c r="BI142" s="521"/>
      <c r="BJ142" s="521"/>
      <c r="BK142" s="521"/>
      <c r="BL142" s="521"/>
      <c r="BM142" s="521"/>
      <c r="BN142" s="521"/>
      <c r="BO142" s="521"/>
      <c r="BP142" s="521"/>
      <c r="BQ142" s="521"/>
      <c r="BR142" s="521"/>
      <c r="BS142" s="521"/>
      <c r="BT142" s="521"/>
      <c r="BU142" s="521"/>
      <c r="BV142" s="521"/>
      <c r="BW142" s="521"/>
      <c r="BX142" s="521"/>
      <c r="BY142" s="521"/>
      <c r="BZ142" s="521"/>
      <c r="CA142" s="521"/>
      <c r="CB142" s="521"/>
      <c r="CC142" s="521"/>
      <c r="CD142" s="521"/>
      <c r="CE142" s="521"/>
      <c r="CF142" s="521"/>
      <c r="CG142" s="521"/>
      <c r="CH142" s="521"/>
      <c r="CI142" s="521"/>
      <c r="CJ142" s="521"/>
      <c r="CK142" s="521"/>
      <c r="CL142" s="521"/>
      <c r="CM142" s="521"/>
      <c r="CN142" s="521"/>
      <c r="CO142" s="521"/>
      <c r="CP142" s="521"/>
      <c r="CQ142" s="521"/>
    </row>
    <row r="143" spans="1:95" s="69" customFormat="1" ht="15" customHeight="1" x14ac:dyDescent="0.2">
      <c r="A143" s="11">
        <v>239</v>
      </c>
      <c r="B143" s="271"/>
      <c r="C143" s="272"/>
      <c r="D143" s="278"/>
      <c r="E143" s="278"/>
      <c r="F143" s="1475" t="str">
        <f>'2. CAD NCCF'!F143:L143</f>
        <v xml:space="preserve">Sovereigh &amp; central bank GS </v>
      </c>
      <c r="G143" s="1476"/>
      <c r="H143" s="1476"/>
      <c r="I143" s="1476"/>
      <c r="J143" s="1476"/>
      <c r="K143" s="1476"/>
      <c r="L143" s="1477"/>
      <c r="M143" s="690">
        <v>0</v>
      </c>
      <c r="N143" s="691">
        <v>0</v>
      </c>
      <c r="O143" s="692">
        <v>0</v>
      </c>
      <c r="P143" s="692">
        <v>0</v>
      </c>
      <c r="Q143" s="697">
        <v>0</v>
      </c>
      <c r="R143" s="692">
        <v>0</v>
      </c>
      <c r="S143" s="693">
        <v>0</v>
      </c>
      <c r="T143" s="692">
        <v>0</v>
      </c>
      <c r="U143" s="693">
        <v>0</v>
      </c>
      <c r="V143" s="692">
        <v>0</v>
      </c>
      <c r="W143" s="693">
        <v>0</v>
      </c>
      <c r="X143" s="692">
        <v>0</v>
      </c>
      <c r="Y143" s="693">
        <v>0</v>
      </c>
      <c r="Z143" s="692">
        <v>0</v>
      </c>
      <c r="AA143" s="693">
        <v>0</v>
      </c>
      <c r="AB143" s="698">
        <v>0</v>
      </c>
      <c r="AC143" s="690">
        <v>0</v>
      </c>
      <c r="AD143" s="1015"/>
      <c r="AE143" s="1016"/>
      <c r="AF143" s="1016"/>
      <c r="AG143" s="528"/>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c r="BI143" s="521"/>
      <c r="BJ143" s="521"/>
      <c r="BK143" s="521"/>
      <c r="BL143" s="521"/>
      <c r="BM143" s="521"/>
      <c r="BN143" s="521"/>
      <c r="BO143" s="521"/>
      <c r="BP143" s="521"/>
      <c r="BQ143" s="521"/>
      <c r="BR143" s="521"/>
      <c r="BS143" s="521"/>
      <c r="BT143" s="521"/>
      <c r="BU143" s="521"/>
      <c r="BV143" s="521"/>
      <c r="BW143" s="521"/>
      <c r="BX143" s="521"/>
      <c r="BY143" s="521"/>
      <c r="BZ143" s="521"/>
      <c r="CA143" s="521"/>
      <c r="CB143" s="521"/>
      <c r="CC143" s="521"/>
      <c r="CD143" s="521"/>
      <c r="CE143" s="521"/>
      <c r="CF143" s="521"/>
      <c r="CG143" s="521"/>
      <c r="CH143" s="521"/>
      <c r="CI143" s="521"/>
      <c r="CJ143" s="521"/>
      <c r="CK143" s="521"/>
      <c r="CL143" s="521"/>
      <c r="CM143" s="521"/>
      <c r="CN143" s="521"/>
      <c r="CO143" s="521"/>
      <c r="CP143" s="521"/>
      <c r="CQ143" s="521"/>
    </row>
    <row r="144" spans="1:95" s="69" customFormat="1" ht="15" customHeight="1" x14ac:dyDescent="0.2">
      <c r="A144" s="11">
        <v>240</v>
      </c>
      <c r="B144" s="271"/>
      <c r="C144" s="272"/>
      <c r="D144" s="278"/>
      <c r="E144" s="278"/>
      <c r="F144" s="1475" t="str">
        <f>'2. CAD NCCF'!F144:L144</f>
        <v>State, provincial &amp; agency GS</v>
      </c>
      <c r="G144" s="1476"/>
      <c r="H144" s="1476"/>
      <c r="I144" s="1476"/>
      <c r="J144" s="1476"/>
      <c r="K144" s="1476"/>
      <c r="L144" s="1477"/>
      <c r="M144" s="690">
        <v>0</v>
      </c>
      <c r="N144" s="691">
        <v>0</v>
      </c>
      <c r="O144" s="692">
        <v>0</v>
      </c>
      <c r="P144" s="692">
        <v>0</v>
      </c>
      <c r="Q144" s="697">
        <v>0</v>
      </c>
      <c r="R144" s="692">
        <v>0</v>
      </c>
      <c r="S144" s="693">
        <v>0</v>
      </c>
      <c r="T144" s="692">
        <v>0</v>
      </c>
      <c r="U144" s="693">
        <v>0</v>
      </c>
      <c r="V144" s="692">
        <v>0</v>
      </c>
      <c r="W144" s="693">
        <v>0</v>
      </c>
      <c r="X144" s="692">
        <v>0</v>
      </c>
      <c r="Y144" s="693">
        <v>0</v>
      </c>
      <c r="Z144" s="692">
        <v>0</v>
      </c>
      <c r="AA144" s="693">
        <v>0</v>
      </c>
      <c r="AB144" s="698">
        <v>0</v>
      </c>
      <c r="AC144" s="690">
        <v>0</v>
      </c>
      <c r="AD144" s="1015"/>
      <c r="AE144" s="1016"/>
      <c r="AF144" s="1016"/>
      <c r="AG144" s="528"/>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c r="BI144" s="521"/>
      <c r="BJ144" s="521"/>
      <c r="BK144" s="521"/>
      <c r="BL144" s="521"/>
      <c r="BM144" s="521"/>
      <c r="BN144" s="521"/>
      <c r="BO144" s="521"/>
      <c r="BP144" s="521"/>
      <c r="BQ144" s="521"/>
      <c r="BR144" s="521"/>
      <c r="BS144" s="521"/>
      <c r="BT144" s="521"/>
      <c r="BU144" s="521"/>
      <c r="BV144" s="521"/>
      <c r="BW144" s="521"/>
      <c r="BX144" s="521"/>
      <c r="BY144" s="521"/>
      <c r="BZ144" s="521"/>
      <c r="CA144" s="521"/>
      <c r="CB144" s="521"/>
      <c r="CC144" s="521"/>
      <c r="CD144" s="521"/>
      <c r="CE144" s="521"/>
      <c r="CF144" s="521"/>
      <c r="CG144" s="521"/>
      <c r="CH144" s="521"/>
      <c r="CI144" s="521"/>
      <c r="CJ144" s="521"/>
      <c r="CK144" s="521"/>
      <c r="CL144" s="521"/>
      <c r="CM144" s="521"/>
      <c r="CN144" s="521"/>
      <c r="CO144" s="521"/>
      <c r="CP144" s="521"/>
      <c r="CQ144" s="521"/>
    </row>
    <row r="145" spans="1:95" s="69" customFormat="1" ht="15" customHeight="1" x14ac:dyDescent="0.2">
      <c r="A145" s="11">
        <v>241</v>
      </c>
      <c r="B145" s="271"/>
      <c r="C145" s="272"/>
      <c r="D145" s="279"/>
      <c r="E145" s="279"/>
      <c r="F145" s="1475" t="str">
        <f>'2. CAD NCCF'!F145:L145</f>
        <v>State municipal GS</v>
      </c>
      <c r="G145" s="1476"/>
      <c r="H145" s="1476"/>
      <c r="I145" s="1476"/>
      <c r="J145" s="1476"/>
      <c r="K145" s="1476"/>
      <c r="L145" s="1477"/>
      <c r="M145" s="690">
        <v>0</v>
      </c>
      <c r="N145" s="691">
        <v>0</v>
      </c>
      <c r="O145" s="692">
        <v>0</v>
      </c>
      <c r="P145" s="692">
        <v>0</v>
      </c>
      <c r="Q145" s="697">
        <v>0</v>
      </c>
      <c r="R145" s="692">
        <v>0</v>
      </c>
      <c r="S145" s="693">
        <v>0</v>
      </c>
      <c r="T145" s="692">
        <v>0</v>
      </c>
      <c r="U145" s="693">
        <v>0</v>
      </c>
      <c r="V145" s="692">
        <v>0</v>
      </c>
      <c r="W145" s="693">
        <v>0</v>
      </c>
      <c r="X145" s="692">
        <v>0</v>
      </c>
      <c r="Y145" s="693">
        <v>0</v>
      </c>
      <c r="Z145" s="692">
        <v>0</v>
      </c>
      <c r="AA145" s="693">
        <v>0</v>
      </c>
      <c r="AB145" s="698">
        <v>0</v>
      </c>
      <c r="AC145" s="690">
        <v>0</v>
      </c>
      <c r="AD145" s="1015"/>
      <c r="AE145" s="1016"/>
      <c r="AF145" s="1016"/>
      <c r="AG145" s="528"/>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c r="BI145" s="521"/>
      <c r="BJ145" s="521"/>
      <c r="BK145" s="521"/>
      <c r="BL145" s="521"/>
      <c r="BM145" s="521"/>
      <c r="BN145" s="521"/>
      <c r="BO145" s="521"/>
      <c r="BP145" s="521"/>
      <c r="BQ145" s="521"/>
      <c r="BR145" s="521"/>
      <c r="BS145" s="521"/>
      <c r="BT145" s="521"/>
      <c r="BU145" s="521"/>
      <c r="BV145" s="521"/>
      <c r="BW145" s="521"/>
      <c r="BX145" s="521"/>
      <c r="BY145" s="521"/>
      <c r="BZ145" s="521"/>
      <c r="CA145" s="521"/>
      <c r="CB145" s="521"/>
      <c r="CC145" s="521"/>
      <c r="CD145" s="521"/>
      <c r="CE145" s="521"/>
      <c r="CF145" s="521"/>
      <c r="CG145" s="521"/>
      <c r="CH145" s="521"/>
      <c r="CI145" s="521"/>
      <c r="CJ145" s="521"/>
      <c r="CK145" s="521"/>
      <c r="CL145" s="521"/>
      <c r="CM145" s="521"/>
      <c r="CN145" s="521"/>
      <c r="CO145" s="521"/>
      <c r="CP145" s="521"/>
      <c r="CQ145" s="521"/>
    </row>
    <row r="146" spans="1:95" s="69" customFormat="1" ht="15" customHeight="1" x14ac:dyDescent="0.2">
      <c r="A146" s="11">
        <v>242</v>
      </c>
      <c r="B146" s="271"/>
      <c r="C146" s="272"/>
      <c r="D146" s="274"/>
      <c r="E146" s="274"/>
      <c r="F146" s="1475" t="str">
        <f>'2. CAD NCCF'!F146:L146</f>
        <v>Supranational and multilateral development bank GS</v>
      </c>
      <c r="G146" s="1476"/>
      <c r="H146" s="1476"/>
      <c r="I146" s="1476"/>
      <c r="J146" s="1476"/>
      <c r="K146" s="1476"/>
      <c r="L146" s="1477"/>
      <c r="M146" s="690">
        <v>0</v>
      </c>
      <c r="N146" s="691">
        <v>0</v>
      </c>
      <c r="O146" s="692">
        <v>0</v>
      </c>
      <c r="P146" s="692">
        <v>0</v>
      </c>
      <c r="Q146" s="697">
        <v>0</v>
      </c>
      <c r="R146" s="692">
        <v>0</v>
      </c>
      <c r="S146" s="693">
        <v>0</v>
      </c>
      <c r="T146" s="692">
        <v>0</v>
      </c>
      <c r="U146" s="693">
        <v>0</v>
      </c>
      <c r="V146" s="692">
        <v>0</v>
      </c>
      <c r="W146" s="693">
        <v>0</v>
      </c>
      <c r="X146" s="692">
        <v>0</v>
      </c>
      <c r="Y146" s="693">
        <v>0</v>
      </c>
      <c r="Z146" s="692">
        <v>0</v>
      </c>
      <c r="AA146" s="693">
        <v>0</v>
      </c>
      <c r="AB146" s="698">
        <v>0</v>
      </c>
      <c r="AC146" s="690">
        <v>0</v>
      </c>
      <c r="AD146" s="1015"/>
      <c r="AE146" s="1016"/>
      <c r="AF146" s="1016"/>
      <c r="AG146" s="528"/>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c r="BI146" s="521"/>
      <c r="BJ146" s="521"/>
      <c r="BK146" s="521"/>
      <c r="BL146" s="521"/>
      <c r="BM146" s="521"/>
      <c r="BN146" s="521"/>
      <c r="BO146" s="521"/>
      <c r="BP146" s="521"/>
      <c r="BQ146" s="521"/>
      <c r="BR146" s="521"/>
      <c r="BS146" s="521"/>
      <c r="BT146" s="521"/>
      <c r="BU146" s="521"/>
      <c r="BV146" s="521"/>
      <c r="BW146" s="521"/>
      <c r="BX146" s="521"/>
      <c r="BY146" s="521"/>
      <c r="BZ146" s="521"/>
      <c r="CA146" s="521"/>
      <c r="CB146" s="521"/>
      <c r="CC146" s="521"/>
      <c r="CD146" s="521"/>
      <c r="CE146" s="521"/>
      <c r="CF146" s="521"/>
      <c r="CG146" s="521"/>
      <c r="CH146" s="521"/>
      <c r="CI146" s="521"/>
      <c r="CJ146" s="521"/>
      <c r="CK146" s="521"/>
      <c r="CL146" s="521"/>
      <c r="CM146" s="521"/>
      <c r="CN146" s="521"/>
      <c r="CO146" s="521"/>
      <c r="CP146" s="521"/>
      <c r="CQ146" s="521"/>
    </row>
    <row r="147" spans="1:95" s="69" customFormat="1" ht="15.75" customHeight="1" x14ac:dyDescent="0.2">
      <c r="A147" s="11">
        <v>243</v>
      </c>
      <c r="B147" s="271"/>
      <c r="C147" s="272"/>
      <c r="D147" s="279"/>
      <c r="E147" s="1445" t="str">
        <f>'2. CAD NCCF'!E147:L147</f>
        <v>Low or not rated GS</v>
      </c>
      <c r="F147" s="1446"/>
      <c r="G147" s="1446"/>
      <c r="H147" s="1446"/>
      <c r="I147" s="1446"/>
      <c r="J147" s="1446"/>
      <c r="K147" s="1446"/>
      <c r="L147" s="1447"/>
      <c r="M147" s="399">
        <f>SUM(M148:M151)</f>
        <v>0</v>
      </c>
      <c r="N147" s="402">
        <f t="shared" ref="N147:AC147" si="34">SUBTOTAL(9,N148:N151)</f>
        <v>0</v>
      </c>
      <c r="O147" s="406">
        <f t="shared" si="34"/>
        <v>0</v>
      </c>
      <c r="P147" s="405">
        <f t="shared" si="34"/>
        <v>0</v>
      </c>
      <c r="Q147" s="407">
        <f t="shared" si="34"/>
        <v>0</v>
      </c>
      <c r="R147" s="406">
        <f t="shared" si="34"/>
        <v>0</v>
      </c>
      <c r="S147" s="406">
        <f t="shared" si="34"/>
        <v>0</v>
      </c>
      <c r="T147" s="406">
        <f t="shared" si="34"/>
        <v>0</v>
      </c>
      <c r="U147" s="406">
        <f t="shared" si="34"/>
        <v>0</v>
      </c>
      <c r="V147" s="406">
        <f t="shared" si="34"/>
        <v>0</v>
      </c>
      <c r="W147" s="406">
        <f t="shared" si="34"/>
        <v>0</v>
      </c>
      <c r="X147" s="406">
        <f t="shared" si="34"/>
        <v>0</v>
      </c>
      <c r="Y147" s="406">
        <f t="shared" si="34"/>
        <v>0</v>
      </c>
      <c r="Z147" s="406">
        <f t="shared" si="34"/>
        <v>0</v>
      </c>
      <c r="AA147" s="406">
        <f t="shared" si="34"/>
        <v>0</v>
      </c>
      <c r="AB147" s="416">
        <f t="shared" si="34"/>
        <v>0</v>
      </c>
      <c r="AC147" s="399">
        <f t="shared" si="34"/>
        <v>0</v>
      </c>
      <c r="AD147" s="1015"/>
      <c r="AE147" s="1016"/>
      <c r="AF147" s="1016"/>
      <c r="AG147" s="528"/>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c r="BI147" s="521"/>
      <c r="BJ147" s="521"/>
      <c r="BK147" s="521"/>
      <c r="BL147" s="521"/>
      <c r="BM147" s="521"/>
      <c r="BN147" s="521"/>
      <c r="BO147" s="521"/>
      <c r="BP147" s="521"/>
      <c r="BQ147" s="521"/>
      <c r="BR147" s="521"/>
      <c r="BS147" s="521"/>
      <c r="BT147" s="521"/>
      <c r="BU147" s="521"/>
      <c r="BV147" s="521"/>
      <c r="BW147" s="521"/>
      <c r="BX147" s="521"/>
      <c r="BY147" s="521"/>
      <c r="BZ147" s="521"/>
      <c r="CA147" s="521"/>
      <c r="CB147" s="521"/>
      <c r="CC147" s="521"/>
      <c r="CD147" s="521"/>
      <c r="CE147" s="521"/>
      <c r="CF147" s="521"/>
      <c r="CG147" s="521"/>
      <c r="CH147" s="521"/>
      <c r="CI147" s="521"/>
      <c r="CJ147" s="521"/>
      <c r="CK147" s="521"/>
      <c r="CL147" s="521"/>
      <c r="CM147" s="521"/>
      <c r="CN147" s="521"/>
      <c r="CO147" s="521"/>
      <c r="CP147" s="521"/>
      <c r="CQ147" s="521"/>
    </row>
    <row r="148" spans="1:95" s="69" customFormat="1" ht="15" customHeight="1" x14ac:dyDescent="0.2">
      <c r="A148" s="11">
        <v>244</v>
      </c>
      <c r="B148" s="271"/>
      <c r="C148" s="272"/>
      <c r="D148" s="278"/>
      <c r="E148" s="278"/>
      <c r="F148" s="1475" t="str">
        <f>'2. CAD NCCF'!F148:L148</f>
        <v xml:space="preserve">Sovereigh &amp; central bank GS </v>
      </c>
      <c r="G148" s="1476"/>
      <c r="H148" s="1476"/>
      <c r="I148" s="1476"/>
      <c r="J148" s="1476"/>
      <c r="K148" s="1476"/>
      <c r="L148" s="1477"/>
      <c r="M148" s="690">
        <v>0</v>
      </c>
      <c r="N148" s="691">
        <v>0</v>
      </c>
      <c r="O148" s="692">
        <v>0</v>
      </c>
      <c r="P148" s="692">
        <v>0</v>
      </c>
      <c r="Q148" s="697">
        <v>0</v>
      </c>
      <c r="R148" s="692">
        <v>0</v>
      </c>
      <c r="S148" s="693">
        <v>0</v>
      </c>
      <c r="T148" s="692">
        <v>0</v>
      </c>
      <c r="U148" s="693">
        <v>0</v>
      </c>
      <c r="V148" s="692">
        <v>0</v>
      </c>
      <c r="W148" s="693">
        <v>0</v>
      </c>
      <c r="X148" s="692">
        <v>0</v>
      </c>
      <c r="Y148" s="693">
        <v>0</v>
      </c>
      <c r="Z148" s="692">
        <v>0</v>
      </c>
      <c r="AA148" s="693">
        <v>0</v>
      </c>
      <c r="AB148" s="698">
        <v>0</v>
      </c>
      <c r="AC148" s="690">
        <v>0</v>
      </c>
      <c r="AD148" s="1015"/>
      <c r="AE148" s="1016"/>
      <c r="AF148" s="1016"/>
      <c r="AG148" s="528"/>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c r="BI148" s="521"/>
      <c r="BJ148" s="521"/>
      <c r="BK148" s="521"/>
      <c r="BL148" s="521"/>
      <c r="BM148" s="521"/>
      <c r="BN148" s="521"/>
      <c r="BO148" s="521"/>
      <c r="BP148" s="521"/>
      <c r="BQ148" s="521"/>
      <c r="BR148" s="521"/>
      <c r="BS148" s="521"/>
      <c r="BT148" s="521"/>
      <c r="BU148" s="521"/>
      <c r="BV148" s="521"/>
      <c r="BW148" s="521"/>
      <c r="BX148" s="521"/>
      <c r="BY148" s="521"/>
      <c r="BZ148" s="521"/>
      <c r="CA148" s="521"/>
      <c r="CB148" s="521"/>
      <c r="CC148" s="521"/>
      <c r="CD148" s="521"/>
      <c r="CE148" s="521"/>
      <c r="CF148" s="521"/>
      <c r="CG148" s="521"/>
      <c r="CH148" s="521"/>
      <c r="CI148" s="521"/>
      <c r="CJ148" s="521"/>
      <c r="CK148" s="521"/>
      <c r="CL148" s="521"/>
      <c r="CM148" s="521"/>
      <c r="CN148" s="521"/>
      <c r="CO148" s="521"/>
      <c r="CP148" s="521"/>
      <c r="CQ148" s="521"/>
    </row>
    <row r="149" spans="1:95" s="69" customFormat="1" ht="15" customHeight="1" x14ac:dyDescent="0.2">
      <c r="A149" s="11">
        <v>245</v>
      </c>
      <c r="B149" s="271"/>
      <c r="C149" s="272"/>
      <c r="D149" s="280"/>
      <c r="E149" s="280"/>
      <c r="F149" s="1475" t="str">
        <f>'2. CAD NCCF'!F149:L149</f>
        <v>State, provincial &amp; agency GS</v>
      </c>
      <c r="G149" s="1476"/>
      <c r="H149" s="1476"/>
      <c r="I149" s="1476"/>
      <c r="J149" s="1476"/>
      <c r="K149" s="1476"/>
      <c r="L149" s="1477"/>
      <c r="M149" s="690">
        <v>0</v>
      </c>
      <c r="N149" s="691">
        <v>0</v>
      </c>
      <c r="O149" s="692">
        <v>0</v>
      </c>
      <c r="P149" s="692">
        <v>0</v>
      </c>
      <c r="Q149" s="697">
        <v>0</v>
      </c>
      <c r="R149" s="692">
        <v>0</v>
      </c>
      <c r="S149" s="693">
        <v>0</v>
      </c>
      <c r="T149" s="692">
        <v>0</v>
      </c>
      <c r="U149" s="693">
        <v>0</v>
      </c>
      <c r="V149" s="692">
        <v>0</v>
      </c>
      <c r="W149" s="693">
        <v>0</v>
      </c>
      <c r="X149" s="692">
        <v>0</v>
      </c>
      <c r="Y149" s="693">
        <v>0</v>
      </c>
      <c r="Z149" s="692">
        <v>0</v>
      </c>
      <c r="AA149" s="693">
        <v>0</v>
      </c>
      <c r="AB149" s="698">
        <v>0</v>
      </c>
      <c r="AC149" s="690">
        <v>0</v>
      </c>
      <c r="AD149" s="1015"/>
      <c r="AE149" s="1016"/>
      <c r="AF149" s="1016"/>
      <c r="AG149" s="528"/>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c r="BI149" s="521"/>
      <c r="BJ149" s="521"/>
      <c r="BK149" s="521"/>
      <c r="BL149" s="521"/>
      <c r="BM149" s="521"/>
      <c r="BN149" s="521"/>
      <c r="BO149" s="521"/>
      <c r="BP149" s="521"/>
      <c r="BQ149" s="521"/>
      <c r="BR149" s="521"/>
      <c r="BS149" s="521"/>
      <c r="BT149" s="521"/>
      <c r="BU149" s="521"/>
      <c r="BV149" s="521"/>
      <c r="BW149" s="521"/>
      <c r="BX149" s="521"/>
      <c r="BY149" s="521"/>
      <c r="BZ149" s="521"/>
      <c r="CA149" s="521"/>
      <c r="CB149" s="521"/>
      <c r="CC149" s="521"/>
      <c r="CD149" s="521"/>
      <c r="CE149" s="521"/>
      <c r="CF149" s="521"/>
      <c r="CG149" s="521"/>
      <c r="CH149" s="521"/>
      <c r="CI149" s="521"/>
      <c r="CJ149" s="521"/>
      <c r="CK149" s="521"/>
      <c r="CL149" s="521"/>
      <c r="CM149" s="521"/>
      <c r="CN149" s="521"/>
      <c r="CO149" s="521"/>
      <c r="CP149" s="521"/>
      <c r="CQ149" s="521"/>
    </row>
    <row r="150" spans="1:95" s="69" customFormat="1" ht="15" customHeight="1" x14ac:dyDescent="0.2">
      <c r="A150" s="11">
        <v>246</v>
      </c>
      <c r="B150" s="271"/>
      <c r="C150" s="272"/>
      <c r="D150" s="280"/>
      <c r="E150" s="280"/>
      <c r="F150" s="1475" t="str">
        <f>'2. CAD NCCF'!F150:L150</f>
        <v>State municipal GS</v>
      </c>
      <c r="G150" s="1476"/>
      <c r="H150" s="1476"/>
      <c r="I150" s="1476"/>
      <c r="J150" s="1476"/>
      <c r="K150" s="1476"/>
      <c r="L150" s="1477"/>
      <c r="M150" s="690">
        <v>0</v>
      </c>
      <c r="N150" s="691">
        <v>0</v>
      </c>
      <c r="O150" s="692">
        <v>0</v>
      </c>
      <c r="P150" s="692">
        <v>0</v>
      </c>
      <c r="Q150" s="697">
        <v>0</v>
      </c>
      <c r="R150" s="692">
        <v>0</v>
      </c>
      <c r="S150" s="693">
        <v>0</v>
      </c>
      <c r="T150" s="692">
        <v>0</v>
      </c>
      <c r="U150" s="693">
        <v>0</v>
      </c>
      <c r="V150" s="692">
        <v>0</v>
      </c>
      <c r="W150" s="693">
        <v>0</v>
      </c>
      <c r="X150" s="692">
        <v>0</v>
      </c>
      <c r="Y150" s="693">
        <v>0</v>
      </c>
      <c r="Z150" s="692">
        <v>0</v>
      </c>
      <c r="AA150" s="693">
        <v>0</v>
      </c>
      <c r="AB150" s="698">
        <v>0</v>
      </c>
      <c r="AC150" s="690">
        <v>0</v>
      </c>
      <c r="AD150" s="1015"/>
      <c r="AE150" s="1016"/>
      <c r="AF150" s="1016"/>
      <c r="AG150" s="528"/>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c r="BI150" s="521"/>
      <c r="BJ150" s="521"/>
      <c r="BK150" s="521"/>
      <c r="BL150" s="521"/>
      <c r="BM150" s="521"/>
      <c r="BN150" s="521"/>
      <c r="BO150" s="521"/>
      <c r="BP150" s="521"/>
      <c r="BQ150" s="521"/>
      <c r="BR150" s="521"/>
      <c r="BS150" s="521"/>
      <c r="BT150" s="521"/>
      <c r="BU150" s="521"/>
      <c r="BV150" s="521"/>
      <c r="BW150" s="521"/>
      <c r="BX150" s="521"/>
      <c r="BY150" s="521"/>
      <c r="BZ150" s="521"/>
      <c r="CA150" s="521"/>
      <c r="CB150" s="521"/>
      <c r="CC150" s="521"/>
      <c r="CD150" s="521"/>
      <c r="CE150" s="521"/>
      <c r="CF150" s="521"/>
      <c r="CG150" s="521"/>
      <c r="CH150" s="521"/>
      <c r="CI150" s="521"/>
      <c r="CJ150" s="521"/>
      <c r="CK150" s="521"/>
      <c r="CL150" s="521"/>
      <c r="CM150" s="521"/>
      <c r="CN150" s="521"/>
      <c r="CO150" s="521"/>
      <c r="CP150" s="521"/>
      <c r="CQ150" s="521"/>
    </row>
    <row r="151" spans="1:95" s="69" customFormat="1" ht="15" customHeight="1" x14ac:dyDescent="0.2">
      <c r="A151" s="11">
        <v>247</v>
      </c>
      <c r="B151" s="271"/>
      <c r="C151" s="272"/>
      <c r="D151" s="281"/>
      <c r="E151" s="281"/>
      <c r="F151" s="1475" t="str">
        <f>'2. CAD NCCF'!F151:L151</f>
        <v>Supranational and multilateral development bank GS</v>
      </c>
      <c r="G151" s="1476"/>
      <c r="H151" s="1476"/>
      <c r="I151" s="1476"/>
      <c r="J151" s="1476"/>
      <c r="K151" s="1476"/>
      <c r="L151" s="1477"/>
      <c r="M151" s="690">
        <v>0</v>
      </c>
      <c r="N151" s="691">
        <v>0</v>
      </c>
      <c r="O151" s="692">
        <v>0</v>
      </c>
      <c r="P151" s="692">
        <v>0</v>
      </c>
      <c r="Q151" s="697">
        <v>0</v>
      </c>
      <c r="R151" s="692">
        <v>0</v>
      </c>
      <c r="S151" s="693">
        <v>0</v>
      </c>
      <c r="T151" s="692">
        <v>0</v>
      </c>
      <c r="U151" s="693">
        <v>0</v>
      </c>
      <c r="V151" s="692">
        <v>0</v>
      </c>
      <c r="W151" s="693">
        <v>0</v>
      </c>
      <c r="X151" s="692">
        <v>0</v>
      </c>
      <c r="Y151" s="693">
        <v>0</v>
      </c>
      <c r="Z151" s="692">
        <v>0</v>
      </c>
      <c r="AA151" s="693">
        <v>0</v>
      </c>
      <c r="AB151" s="698">
        <v>0</v>
      </c>
      <c r="AC151" s="690">
        <v>0</v>
      </c>
      <c r="AD151" s="1015"/>
      <c r="AE151" s="1016"/>
      <c r="AF151" s="1016"/>
      <c r="AG151" s="528"/>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c r="BI151" s="521"/>
      <c r="BJ151" s="521"/>
      <c r="BK151" s="521"/>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c r="CF151" s="521"/>
      <c r="CG151" s="521"/>
      <c r="CH151" s="521"/>
      <c r="CI151" s="521"/>
      <c r="CJ151" s="521"/>
      <c r="CK151" s="521"/>
      <c r="CL151" s="521"/>
      <c r="CM151" s="521"/>
      <c r="CN151" s="521"/>
      <c r="CO151" s="521"/>
      <c r="CP151" s="521"/>
      <c r="CQ151" s="521"/>
    </row>
    <row r="152" spans="1:95" s="69" customFormat="1" x14ac:dyDescent="0.2">
      <c r="A152" s="11">
        <v>248</v>
      </c>
      <c r="B152" s="271"/>
      <c r="C152" s="272"/>
      <c r="D152" s="1472" t="str">
        <f>'2. CAD NCCF'!D152:AF152</f>
        <v>Mortgage backed securities (MBS)</v>
      </c>
      <c r="E152" s="1473"/>
      <c r="F152" s="1473"/>
      <c r="G152" s="1473"/>
      <c r="H152" s="1473"/>
      <c r="I152" s="1473"/>
      <c r="J152" s="1473"/>
      <c r="K152" s="1473"/>
      <c r="L152" s="1473"/>
      <c r="M152" s="1473"/>
      <c r="N152" s="1473"/>
      <c r="O152" s="1473"/>
      <c r="P152" s="1473"/>
      <c r="Q152" s="1473"/>
      <c r="R152" s="1473"/>
      <c r="S152" s="1473"/>
      <c r="T152" s="1473"/>
      <c r="U152" s="1473"/>
      <c r="V152" s="1473"/>
      <c r="W152" s="1473"/>
      <c r="X152" s="1473"/>
      <c r="Y152" s="1473"/>
      <c r="Z152" s="1473"/>
      <c r="AA152" s="1473"/>
      <c r="AB152" s="1473"/>
      <c r="AC152" s="1473"/>
      <c r="AD152" s="1473"/>
      <c r="AE152" s="1473"/>
      <c r="AF152" s="1473"/>
      <c r="AG152" s="528"/>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c r="BI152" s="521"/>
      <c r="BJ152" s="521"/>
      <c r="BK152" s="521"/>
      <c r="BL152" s="521"/>
      <c r="BM152" s="521"/>
      <c r="BN152" s="521"/>
      <c r="BO152" s="521"/>
      <c r="BP152" s="521"/>
      <c r="BQ152" s="521"/>
      <c r="BR152" s="521"/>
      <c r="BS152" s="521"/>
      <c r="BT152" s="521"/>
      <c r="BU152" s="521"/>
      <c r="BV152" s="521"/>
      <c r="BW152" s="521"/>
      <c r="BX152" s="521"/>
      <c r="BY152" s="521"/>
      <c r="BZ152" s="521"/>
      <c r="CA152" s="521"/>
      <c r="CB152" s="521"/>
      <c r="CC152" s="521"/>
      <c r="CD152" s="521"/>
      <c r="CE152" s="521"/>
      <c r="CF152" s="521"/>
      <c r="CG152" s="521"/>
      <c r="CH152" s="521"/>
      <c r="CI152" s="521"/>
      <c r="CJ152" s="521"/>
      <c r="CK152" s="521"/>
      <c r="CL152" s="521"/>
      <c r="CM152" s="521"/>
      <c r="CN152" s="521"/>
      <c r="CO152" s="521"/>
      <c r="CP152" s="521"/>
      <c r="CQ152" s="521"/>
    </row>
    <row r="153" spans="1:95" s="69" customFormat="1" ht="15.75" customHeight="1" x14ac:dyDescent="0.2">
      <c r="A153" s="11">
        <v>249</v>
      </c>
      <c r="B153" s="271"/>
      <c r="C153" s="272"/>
      <c r="D153" s="281"/>
      <c r="E153" s="1515" t="str">
        <f>'2. CAD NCCF'!E153:L153</f>
        <v>Agency MBS</v>
      </c>
      <c r="F153" s="1516"/>
      <c r="G153" s="1516"/>
      <c r="H153" s="1516"/>
      <c r="I153" s="1516"/>
      <c r="J153" s="1516"/>
      <c r="K153" s="1516"/>
      <c r="L153" s="1517"/>
      <c r="M153" s="399">
        <f>SUM(M154:M156)</f>
        <v>0</v>
      </c>
      <c r="N153" s="402">
        <f t="shared" ref="N153:AC153" si="35">SUBTOTAL(9,N154:N156)</f>
        <v>0</v>
      </c>
      <c r="O153" s="406">
        <f t="shared" si="35"/>
        <v>0</v>
      </c>
      <c r="P153" s="405">
        <f t="shared" si="35"/>
        <v>0</v>
      </c>
      <c r="Q153" s="407">
        <f t="shared" si="35"/>
        <v>0</v>
      </c>
      <c r="R153" s="406">
        <f t="shared" si="35"/>
        <v>0</v>
      </c>
      <c r="S153" s="406">
        <f t="shared" si="35"/>
        <v>0</v>
      </c>
      <c r="T153" s="406">
        <f t="shared" si="35"/>
        <v>0</v>
      </c>
      <c r="U153" s="406">
        <f t="shared" si="35"/>
        <v>0</v>
      </c>
      <c r="V153" s="406">
        <f t="shared" si="35"/>
        <v>0</v>
      </c>
      <c r="W153" s="406">
        <f t="shared" si="35"/>
        <v>0</v>
      </c>
      <c r="X153" s="406">
        <f t="shared" si="35"/>
        <v>0</v>
      </c>
      <c r="Y153" s="406">
        <f t="shared" si="35"/>
        <v>0</v>
      </c>
      <c r="Z153" s="406">
        <f t="shared" si="35"/>
        <v>0</v>
      </c>
      <c r="AA153" s="406">
        <f t="shared" si="35"/>
        <v>0</v>
      </c>
      <c r="AB153" s="416">
        <f t="shared" si="35"/>
        <v>0</v>
      </c>
      <c r="AC153" s="399">
        <f t="shared" si="35"/>
        <v>0</v>
      </c>
      <c r="AD153" s="1015"/>
      <c r="AE153" s="1016"/>
      <c r="AF153" s="1016"/>
      <c r="AG153" s="528"/>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c r="BI153" s="521"/>
      <c r="BJ153" s="521"/>
      <c r="BK153" s="521"/>
      <c r="BL153" s="521"/>
      <c r="BM153" s="521"/>
      <c r="BN153" s="521"/>
      <c r="BO153" s="521"/>
      <c r="BP153" s="521"/>
      <c r="BQ153" s="521"/>
      <c r="BR153" s="521"/>
      <c r="BS153" s="521"/>
      <c r="BT153" s="521"/>
      <c r="BU153" s="521"/>
      <c r="BV153" s="521"/>
      <c r="BW153" s="521"/>
      <c r="BX153" s="521"/>
      <c r="BY153" s="521"/>
      <c r="BZ153" s="521"/>
      <c r="CA153" s="521"/>
      <c r="CB153" s="521"/>
      <c r="CC153" s="521"/>
      <c r="CD153" s="521"/>
      <c r="CE153" s="521"/>
      <c r="CF153" s="521"/>
      <c r="CG153" s="521"/>
      <c r="CH153" s="521"/>
      <c r="CI153" s="521"/>
      <c r="CJ153" s="521"/>
      <c r="CK153" s="521"/>
      <c r="CL153" s="521"/>
      <c r="CM153" s="521"/>
      <c r="CN153" s="521"/>
      <c r="CO153" s="521"/>
      <c r="CP153" s="521"/>
      <c r="CQ153" s="521"/>
    </row>
    <row r="154" spans="1:95" s="69" customFormat="1" x14ac:dyDescent="0.2">
      <c r="A154" s="11">
        <v>250</v>
      </c>
      <c r="B154" s="271"/>
      <c r="C154" s="272"/>
      <c r="D154" s="281"/>
      <c r="E154" s="282"/>
      <c r="F154" s="1475" t="str">
        <f>'2. CAD NCCF'!F154:L154</f>
        <v>Agency MBS, high rated</v>
      </c>
      <c r="G154" s="1476"/>
      <c r="H154" s="1476"/>
      <c r="I154" s="1476"/>
      <c r="J154" s="1476"/>
      <c r="K154" s="1476"/>
      <c r="L154" s="1477"/>
      <c r="M154" s="690">
        <v>0</v>
      </c>
      <c r="N154" s="691">
        <v>0</v>
      </c>
      <c r="O154" s="692">
        <v>0</v>
      </c>
      <c r="P154" s="692">
        <v>0</v>
      </c>
      <c r="Q154" s="697">
        <v>0</v>
      </c>
      <c r="R154" s="692">
        <v>0</v>
      </c>
      <c r="S154" s="693">
        <v>0</v>
      </c>
      <c r="T154" s="692">
        <v>0</v>
      </c>
      <c r="U154" s="693">
        <v>0</v>
      </c>
      <c r="V154" s="692">
        <v>0</v>
      </c>
      <c r="W154" s="693">
        <v>0</v>
      </c>
      <c r="X154" s="692">
        <v>0</v>
      </c>
      <c r="Y154" s="693">
        <v>0</v>
      </c>
      <c r="Z154" s="692">
        <v>0</v>
      </c>
      <c r="AA154" s="693">
        <v>0</v>
      </c>
      <c r="AB154" s="698">
        <v>0</v>
      </c>
      <c r="AC154" s="690">
        <v>0</v>
      </c>
      <c r="AD154" s="1015"/>
      <c r="AE154" s="1016"/>
      <c r="AF154" s="1016"/>
      <c r="AG154" s="528"/>
      <c r="AH154" s="521"/>
      <c r="AI154" s="521"/>
      <c r="AJ154" s="521"/>
      <c r="AK154" s="521"/>
      <c r="AL154" s="521"/>
      <c r="AM154" s="521"/>
      <c r="AN154" s="521"/>
      <c r="AO154" s="521"/>
      <c r="AP154" s="521"/>
      <c r="AQ154" s="521"/>
      <c r="AR154" s="521"/>
      <c r="AS154" s="521"/>
      <c r="AT154" s="521"/>
      <c r="AU154" s="521"/>
      <c r="AV154" s="521"/>
      <c r="AW154" s="521"/>
      <c r="AX154" s="521"/>
      <c r="AY154" s="521"/>
      <c r="AZ154" s="521"/>
      <c r="BA154" s="521"/>
      <c r="BB154" s="521"/>
      <c r="BC154" s="521"/>
      <c r="BD154" s="521"/>
      <c r="BE154" s="521"/>
      <c r="BF154" s="521"/>
      <c r="BG154" s="521"/>
      <c r="BH154" s="521"/>
      <c r="BI154" s="521"/>
      <c r="BJ154" s="521"/>
      <c r="BK154" s="521"/>
      <c r="BL154" s="521"/>
      <c r="BM154" s="521"/>
      <c r="BN154" s="521"/>
      <c r="BO154" s="521"/>
      <c r="BP154" s="521"/>
      <c r="BQ154" s="521"/>
      <c r="BR154" s="521"/>
      <c r="BS154" s="521"/>
      <c r="BT154" s="521"/>
      <c r="BU154" s="521"/>
      <c r="BV154" s="521"/>
      <c r="BW154" s="521"/>
      <c r="BX154" s="521"/>
      <c r="BY154" s="521"/>
      <c r="BZ154" s="521"/>
      <c r="CA154" s="521"/>
      <c r="CB154" s="521"/>
      <c r="CC154" s="521"/>
      <c r="CD154" s="521"/>
      <c r="CE154" s="521"/>
      <c r="CF154" s="521"/>
      <c r="CG154" s="521"/>
      <c r="CH154" s="521"/>
      <c r="CI154" s="521"/>
      <c r="CJ154" s="521"/>
      <c r="CK154" s="521"/>
      <c r="CL154" s="521"/>
      <c r="CM154" s="521"/>
      <c r="CN154" s="521"/>
      <c r="CO154" s="521"/>
      <c r="CP154" s="521"/>
      <c r="CQ154" s="521"/>
    </row>
    <row r="155" spans="1:95" s="69" customFormat="1" ht="15" customHeight="1" x14ac:dyDescent="0.2">
      <c r="A155" s="11">
        <v>251</v>
      </c>
      <c r="B155" s="271"/>
      <c r="C155" s="272"/>
      <c r="D155" s="281"/>
      <c r="E155" s="282"/>
      <c r="F155" s="1475" t="str">
        <f>'2. CAD NCCF'!F155:L155</f>
        <v>Agency MBS, medium rated</v>
      </c>
      <c r="G155" s="1476"/>
      <c r="H155" s="1476"/>
      <c r="I155" s="1476"/>
      <c r="J155" s="1476"/>
      <c r="K155" s="1476"/>
      <c r="L155" s="1477"/>
      <c r="M155" s="690">
        <v>0</v>
      </c>
      <c r="N155" s="691">
        <v>0</v>
      </c>
      <c r="O155" s="692">
        <v>0</v>
      </c>
      <c r="P155" s="692">
        <v>0</v>
      </c>
      <c r="Q155" s="697">
        <v>0</v>
      </c>
      <c r="R155" s="692">
        <v>0</v>
      </c>
      <c r="S155" s="693">
        <v>0</v>
      </c>
      <c r="T155" s="692">
        <v>0</v>
      </c>
      <c r="U155" s="693">
        <v>0</v>
      </c>
      <c r="V155" s="692">
        <v>0</v>
      </c>
      <c r="W155" s="693">
        <v>0</v>
      </c>
      <c r="X155" s="692">
        <v>0</v>
      </c>
      <c r="Y155" s="693">
        <v>0</v>
      </c>
      <c r="Z155" s="692">
        <v>0</v>
      </c>
      <c r="AA155" s="693">
        <v>0</v>
      </c>
      <c r="AB155" s="698">
        <v>0</v>
      </c>
      <c r="AC155" s="690">
        <v>0</v>
      </c>
      <c r="AD155" s="1015"/>
      <c r="AE155" s="1016"/>
      <c r="AF155" s="1016"/>
      <c r="AG155" s="528"/>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c r="BI155" s="521"/>
      <c r="BJ155" s="521"/>
      <c r="BK155" s="521"/>
      <c r="BL155" s="521"/>
      <c r="BM155" s="521"/>
      <c r="BN155" s="521"/>
      <c r="BO155" s="521"/>
      <c r="BP155" s="521"/>
      <c r="BQ155" s="521"/>
      <c r="BR155" s="521"/>
      <c r="BS155" s="521"/>
      <c r="BT155" s="521"/>
      <c r="BU155" s="521"/>
      <c r="BV155" s="521"/>
      <c r="BW155" s="521"/>
      <c r="BX155" s="521"/>
      <c r="BY155" s="521"/>
      <c r="BZ155" s="521"/>
      <c r="CA155" s="521"/>
      <c r="CB155" s="521"/>
      <c r="CC155" s="521"/>
      <c r="CD155" s="521"/>
      <c r="CE155" s="521"/>
      <c r="CF155" s="521"/>
      <c r="CG155" s="521"/>
      <c r="CH155" s="521"/>
      <c r="CI155" s="521"/>
      <c r="CJ155" s="521"/>
      <c r="CK155" s="521"/>
      <c r="CL155" s="521"/>
      <c r="CM155" s="521"/>
      <c r="CN155" s="521"/>
      <c r="CO155" s="521"/>
      <c r="CP155" s="521"/>
      <c r="CQ155" s="521"/>
    </row>
    <row r="156" spans="1:95" s="69" customFormat="1" ht="15" customHeight="1" x14ac:dyDescent="0.2">
      <c r="A156" s="11">
        <v>252</v>
      </c>
      <c r="B156" s="271"/>
      <c r="C156" s="272"/>
      <c r="D156" s="281"/>
      <c r="E156" s="282"/>
      <c r="F156" s="1475" t="str">
        <f>'2. CAD NCCF'!F156:L156</f>
        <v>Agency MBS, low or not rated</v>
      </c>
      <c r="G156" s="1476"/>
      <c r="H156" s="1476"/>
      <c r="I156" s="1476"/>
      <c r="J156" s="1476"/>
      <c r="K156" s="1476"/>
      <c r="L156" s="1477"/>
      <c r="M156" s="690">
        <v>0</v>
      </c>
      <c r="N156" s="691">
        <v>0</v>
      </c>
      <c r="O156" s="692">
        <v>0</v>
      </c>
      <c r="P156" s="692">
        <v>0</v>
      </c>
      <c r="Q156" s="697">
        <v>0</v>
      </c>
      <c r="R156" s="692">
        <v>0</v>
      </c>
      <c r="S156" s="693">
        <v>0</v>
      </c>
      <c r="T156" s="692">
        <v>0</v>
      </c>
      <c r="U156" s="693">
        <v>0</v>
      </c>
      <c r="V156" s="692">
        <v>0</v>
      </c>
      <c r="W156" s="693">
        <v>0</v>
      </c>
      <c r="X156" s="692">
        <v>0</v>
      </c>
      <c r="Y156" s="693">
        <v>0</v>
      </c>
      <c r="Z156" s="692">
        <v>0</v>
      </c>
      <c r="AA156" s="693">
        <v>0</v>
      </c>
      <c r="AB156" s="698">
        <v>0</v>
      </c>
      <c r="AC156" s="690">
        <v>0</v>
      </c>
      <c r="AD156" s="1015"/>
      <c r="AE156" s="1016"/>
      <c r="AF156" s="1016"/>
      <c r="AG156" s="528"/>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c r="BI156" s="521"/>
      <c r="BJ156" s="521"/>
      <c r="BK156" s="521"/>
      <c r="BL156" s="521"/>
      <c r="BM156" s="521"/>
      <c r="BN156" s="521"/>
      <c r="BO156" s="521"/>
      <c r="BP156" s="521"/>
      <c r="BQ156" s="521"/>
      <c r="BR156" s="521"/>
      <c r="BS156" s="521"/>
      <c r="BT156" s="521"/>
      <c r="BU156" s="521"/>
      <c r="BV156" s="521"/>
      <c r="BW156" s="521"/>
      <c r="BX156" s="521"/>
      <c r="BY156" s="521"/>
      <c r="BZ156" s="521"/>
      <c r="CA156" s="521"/>
      <c r="CB156" s="521"/>
      <c r="CC156" s="521"/>
      <c r="CD156" s="521"/>
      <c r="CE156" s="521"/>
      <c r="CF156" s="521"/>
      <c r="CG156" s="521"/>
      <c r="CH156" s="521"/>
      <c r="CI156" s="521"/>
      <c r="CJ156" s="521"/>
      <c r="CK156" s="521"/>
      <c r="CL156" s="521"/>
      <c r="CM156" s="521"/>
      <c r="CN156" s="521"/>
      <c r="CO156" s="521"/>
      <c r="CP156" s="521"/>
      <c r="CQ156" s="521"/>
    </row>
    <row r="157" spans="1:95" s="69" customFormat="1" x14ac:dyDescent="0.2">
      <c r="A157" s="11">
        <v>253</v>
      </c>
      <c r="B157" s="271"/>
      <c r="C157" s="272"/>
      <c r="D157" s="281"/>
      <c r="E157" s="1511" t="str">
        <f>'2. CAD NCCF'!E157:L157</f>
        <v>Non-agency commercial MBS (CMBS)</v>
      </c>
      <c r="F157" s="1512"/>
      <c r="G157" s="1512"/>
      <c r="H157" s="1512"/>
      <c r="I157" s="1512"/>
      <c r="J157" s="1512"/>
      <c r="K157" s="1512"/>
      <c r="L157" s="1513"/>
      <c r="M157" s="399">
        <f>SUM(M158:M160)</f>
        <v>0</v>
      </c>
      <c r="N157" s="402">
        <f t="shared" ref="N157:AC157" si="36">SUBTOTAL(9,N158:N160)</f>
        <v>0</v>
      </c>
      <c r="O157" s="406">
        <f t="shared" si="36"/>
        <v>0</v>
      </c>
      <c r="P157" s="405">
        <f t="shared" si="36"/>
        <v>0</v>
      </c>
      <c r="Q157" s="407">
        <f t="shared" si="36"/>
        <v>0</v>
      </c>
      <c r="R157" s="406">
        <f t="shared" si="36"/>
        <v>0</v>
      </c>
      <c r="S157" s="406">
        <f t="shared" si="36"/>
        <v>0</v>
      </c>
      <c r="T157" s="406">
        <f t="shared" si="36"/>
        <v>0</v>
      </c>
      <c r="U157" s="406">
        <f t="shared" si="36"/>
        <v>0</v>
      </c>
      <c r="V157" s="406">
        <f t="shared" si="36"/>
        <v>0</v>
      </c>
      <c r="W157" s="406">
        <f t="shared" si="36"/>
        <v>0</v>
      </c>
      <c r="X157" s="406">
        <f t="shared" si="36"/>
        <v>0</v>
      </c>
      <c r="Y157" s="406">
        <f t="shared" si="36"/>
        <v>0</v>
      </c>
      <c r="Z157" s="406">
        <f t="shared" si="36"/>
        <v>0</v>
      </c>
      <c r="AA157" s="406">
        <f t="shared" si="36"/>
        <v>0</v>
      </c>
      <c r="AB157" s="416">
        <f t="shared" si="36"/>
        <v>0</v>
      </c>
      <c r="AC157" s="399">
        <f t="shared" si="36"/>
        <v>0</v>
      </c>
      <c r="AD157" s="1015"/>
      <c r="AE157" s="1016"/>
      <c r="AF157" s="1016"/>
      <c r="AG157" s="528"/>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c r="BI157" s="521"/>
      <c r="BJ157" s="521"/>
      <c r="BK157" s="521"/>
      <c r="BL157" s="521"/>
      <c r="BM157" s="521"/>
      <c r="BN157" s="521"/>
      <c r="BO157" s="521"/>
      <c r="BP157" s="521"/>
      <c r="BQ157" s="521"/>
      <c r="BR157" s="521"/>
      <c r="BS157" s="521"/>
      <c r="BT157" s="521"/>
      <c r="BU157" s="521"/>
      <c r="BV157" s="521"/>
      <c r="BW157" s="521"/>
      <c r="BX157" s="521"/>
      <c r="BY157" s="521"/>
      <c r="BZ157" s="521"/>
      <c r="CA157" s="521"/>
      <c r="CB157" s="521"/>
      <c r="CC157" s="521"/>
      <c r="CD157" s="521"/>
      <c r="CE157" s="521"/>
      <c r="CF157" s="521"/>
      <c r="CG157" s="521"/>
      <c r="CH157" s="521"/>
      <c r="CI157" s="521"/>
      <c r="CJ157" s="521"/>
      <c r="CK157" s="521"/>
      <c r="CL157" s="521"/>
      <c r="CM157" s="521"/>
      <c r="CN157" s="521"/>
      <c r="CO157" s="521"/>
      <c r="CP157" s="521"/>
      <c r="CQ157" s="521"/>
    </row>
    <row r="158" spans="1:95" s="69" customFormat="1" ht="15" customHeight="1" x14ac:dyDescent="0.2">
      <c r="A158" s="11">
        <v>254</v>
      </c>
      <c r="B158" s="271"/>
      <c r="C158" s="272"/>
      <c r="D158" s="281"/>
      <c r="E158" s="282"/>
      <c r="F158" s="1475" t="str">
        <f>'2. CAD NCCF'!F158:L158</f>
        <v>Non-agency CMBS, high rated</v>
      </c>
      <c r="G158" s="1476"/>
      <c r="H158" s="1476"/>
      <c r="I158" s="1476"/>
      <c r="J158" s="1476"/>
      <c r="K158" s="1476"/>
      <c r="L158" s="1477"/>
      <c r="M158" s="690">
        <v>0</v>
      </c>
      <c r="N158" s="691">
        <v>0</v>
      </c>
      <c r="O158" s="692">
        <v>0</v>
      </c>
      <c r="P158" s="692">
        <v>0</v>
      </c>
      <c r="Q158" s="697">
        <v>0</v>
      </c>
      <c r="R158" s="692">
        <v>0</v>
      </c>
      <c r="S158" s="693">
        <v>0</v>
      </c>
      <c r="T158" s="692">
        <v>0</v>
      </c>
      <c r="U158" s="693">
        <v>0</v>
      </c>
      <c r="V158" s="692">
        <v>0</v>
      </c>
      <c r="W158" s="693">
        <v>0</v>
      </c>
      <c r="X158" s="692">
        <v>0</v>
      </c>
      <c r="Y158" s="693">
        <v>0</v>
      </c>
      <c r="Z158" s="692">
        <v>0</v>
      </c>
      <c r="AA158" s="693">
        <v>0</v>
      </c>
      <c r="AB158" s="698">
        <v>0</v>
      </c>
      <c r="AC158" s="690">
        <v>0</v>
      </c>
      <c r="AD158" s="1015"/>
      <c r="AE158" s="1016"/>
      <c r="AF158" s="1016"/>
      <c r="AG158" s="528"/>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c r="BI158" s="521"/>
      <c r="BJ158" s="521"/>
      <c r="BK158" s="521"/>
      <c r="BL158" s="521"/>
      <c r="BM158" s="521"/>
      <c r="BN158" s="521"/>
      <c r="BO158" s="521"/>
      <c r="BP158" s="521"/>
      <c r="BQ158" s="521"/>
      <c r="BR158" s="521"/>
      <c r="BS158" s="521"/>
      <c r="BT158" s="521"/>
      <c r="BU158" s="521"/>
      <c r="BV158" s="521"/>
      <c r="BW158" s="521"/>
      <c r="BX158" s="521"/>
      <c r="BY158" s="521"/>
      <c r="BZ158" s="521"/>
      <c r="CA158" s="521"/>
      <c r="CB158" s="521"/>
      <c r="CC158" s="521"/>
      <c r="CD158" s="521"/>
      <c r="CE158" s="521"/>
      <c r="CF158" s="521"/>
      <c r="CG158" s="521"/>
      <c r="CH158" s="521"/>
      <c r="CI158" s="521"/>
      <c r="CJ158" s="521"/>
      <c r="CK158" s="521"/>
      <c r="CL158" s="521"/>
      <c r="CM158" s="521"/>
      <c r="CN158" s="521"/>
      <c r="CO158" s="521"/>
      <c r="CP158" s="521"/>
      <c r="CQ158" s="521"/>
    </row>
    <row r="159" spans="1:95" s="69" customFormat="1" ht="15" customHeight="1" x14ac:dyDescent="0.2">
      <c r="A159" s="11">
        <v>255</v>
      </c>
      <c r="B159" s="271"/>
      <c r="C159" s="272"/>
      <c r="D159" s="281"/>
      <c r="E159" s="282"/>
      <c r="F159" s="1475" t="str">
        <f>'2. CAD NCCF'!F159:L159</f>
        <v>Non-agency CMBS, medium rated</v>
      </c>
      <c r="G159" s="1476"/>
      <c r="H159" s="1476"/>
      <c r="I159" s="1476"/>
      <c r="J159" s="1476"/>
      <c r="K159" s="1476"/>
      <c r="L159" s="1477"/>
      <c r="M159" s="690">
        <v>0</v>
      </c>
      <c r="N159" s="691">
        <v>0</v>
      </c>
      <c r="O159" s="692">
        <v>0</v>
      </c>
      <c r="P159" s="692">
        <v>0</v>
      </c>
      <c r="Q159" s="697">
        <v>0</v>
      </c>
      <c r="R159" s="692">
        <v>0</v>
      </c>
      <c r="S159" s="693">
        <v>0</v>
      </c>
      <c r="T159" s="692">
        <v>0</v>
      </c>
      <c r="U159" s="693">
        <v>0</v>
      </c>
      <c r="V159" s="692">
        <v>0</v>
      </c>
      <c r="W159" s="693">
        <v>0</v>
      </c>
      <c r="X159" s="692">
        <v>0</v>
      </c>
      <c r="Y159" s="693">
        <v>0</v>
      </c>
      <c r="Z159" s="692">
        <v>0</v>
      </c>
      <c r="AA159" s="693">
        <v>0</v>
      </c>
      <c r="AB159" s="698">
        <v>0</v>
      </c>
      <c r="AC159" s="690">
        <v>0</v>
      </c>
      <c r="AD159" s="1015"/>
      <c r="AE159" s="1016"/>
      <c r="AF159" s="1016"/>
      <c r="AG159" s="528"/>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c r="BI159" s="521"/>
      <c r="BJ159" s="521"/>
      <c r="BK159" s="521"/>
      <c r="BL159" s="521"/>
      <c r="BM159" s="521"/>
      <c r="BN159" s="521"/>
      <c r="BO159" s="521"/>
      <c r="BP159" s="521"/>
      <c r="BQ159" s="521"/>
      <c r="BR159" s="521"/>
      <c r="BS159" s="521"/>
      <c r="BT159" s="521"/>
      <c r="BU159" s="521"/>
      <c r="BV159" s="521"/>
      <c r="BW159" s="521"/>
      <c r="BX159" s="521"/>
      <c r="BY159" s="521"/>
      <c r="BZ159" s="521"/>
      <c r="CA159" s="521"/>
      <c r="CB159" s="521"/>
      <c r="CC159" s="521"/>
      <c r="CD159" s="521"/>
      <c r="CE159" s="521"/>
      <c r="CF159" s="521"/>
      <c r="CG159" s="521"/>
      <c r="CH159" s="521"/>
      <c r="CI159" s="521"/>
      <c r="CJ159" s="521"/>
      <c r="CK159" s="521"/>
      <c r="CL159" s="521"/>
      <c r="CM159" s="521"/>
      <c r="CN159" s="521"/>
      <c r="CO159" s="521"/>
      <c r="CP159" s="521"/>
      <c r="CQ159" s="521"/>
    </row>
    <row r="160" spans="1:95" s="69" customFormat="1" ht="15" customHeight="1" x14ac:dyDescent="0.2">
      <c r="A160" s="11">
        <v>256</v>
      </c>
      <c r="B160" s="271"/>
      <c r="C160" s="272"/>
      <c r="D160" s="281"/>
      <c r="E160" s="282"/>
      <c r="F160" s="1475" t="str">
        <f>'2. CAD NCCF'!F160:L160</f>
        <v>Non-agency CMBS, low or not rated</v>
      </c>
      <c r="G160" s="1476"/>
      <c r="H160" s="1476"/>
      <c r="I160" s="1476"/>
      <c r="J160" s="1476"/>
      <c r="K160" s="1476"/>
      <c r="L160" s="1477"/>
      <c r="M160" s="690">
        <v>0</v>
      </c>
      <c r="N160" s="693">
        <v>0</v>
      </c>
      <c r="O160" s="692">
        <v>0</v>
      </c>
      <c r="P160" s="692">
        <v>0</v>
      </c>
      <c r="Q160" s="697">
        <v>0</v>
      </c>
      <c r="R160" s="692">
        <v>0</v>
      </c>
      <c r="S160" s="693">
        <v>0</v>
      </c>
      <c r="T160" s="692">
        <v>0</v>
      </c>
      <c r="U160" s="693">
        <v>0</v>
      </c>
      <c r="V160" s="692">
        <v>0</v>
      </c>
      <c r="W160" s="693">
        <v>0</v>
      </c>
      <c r="X160" s="692">
        <v>0</v>
      </c>
      <c r="Y160" s="693">
        <v>0</v>
      </c>
      <c r="Z160" s="692">
        <v>0</v>
      </c>
      <c r="AA160" s="693">
        <v>0</v>
      </c>
      <c r="AB160" s="698">
        <v>0</v>
      </c>
      <c r="AC160" s="690">
        <v>0</v>
      </c>
      <c r="AD160" s="1015"/>
      <c r="AE160" s="1016"/>
      <c r="AF160" s="1016"/>
      <c r="AG160" s="528"/>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21"/>
      <c r="BC160" s="521"/>
      <c r="BD160" s="521"/>
      <c r="BE160" s="521"/>
      <c r="BF160" s="521"/>
      <c r="BG160" s="521"/>
      <c r="BH160" s="521"/>
      <c r="BI160" s="521"/>
      <c r="BJ160" s="521"/>
      <c r="BK160" s="521"/>
      <c r="BL160" s="521"/>
      <c r="BM160" s="521"/>
      <c r="BN160" s="521"/>
      <c r="BO160" s="521"/>
      <c r="BP160" s="521"/>
      <c r="BQ160" s="521"/>
      <c r="BR160" s="521"/>
      <c r="BS160" s="521"/>
      <c r="BT160" s="521"/>
      <c r="BU160" s="521"/>
      <c r="BV160" s="521"/>
      <c r="BW160" s="521"/>
      <c r="BX160" s="521"/>
      <c r="BY160" s="521"/>
      <c r="BZ160" s="521"/>
      <c r="CA160" s="521"/>
      <c r="CB160" s="521"/>
      <c r="CC160" s="521"/>
      <c r="CD160" s="521"/>
      <c r="CE160" s="521"/>
      <c r="CF160" s="521"/>
      <c r="CG160" s="521"/>
      <c r="CH160" s="521"/>
      <c r="CI160" s="521"/>
      <c r="CJ160" s="521"/>
      <c r="CK160" s="521"/>
      <c r="CL160" s="521"/>
      <c r="CM160" s="521"/>
      <c r="CN160" s="521"/>
      <c r="CO160" s="521"/>
      <c r="CP160" s="521"/>
      <c r="CQ160" s="521"/>
    </row>
    <row r="161" spans="1:95" s="69" customFormat="1" x14ac:dyDescent="0.2">
      <c r="A161" s="11">
        <v>257</v>
      </c>
      <c r="B161" s="271"/>
      <c r="C161" s="272"/>
      <c r="D161" s="281"/>
      <c r="E161" s="1445" t="str">
        <f>'2. CAD NCCF'!E161:L161</f>
        <v>Non-agency residential MBS (RMBS)</v>
      </c>
      <c r="F161" s="1446"/>
      <c r="G161" s="1446"/>
      <c r="H161" s="1446"/>
      <c r="I161" s="1446"/>
      <c r="J161" s="1446"/>
      <c r="K161" s="1446"/>
      <c r="L161" s="1447"/>
      <c r="M161" s="399">
        <f>SUM(M162:M164)</f>
        <v>0</v>
      </c>
      <c r="N161" s="402">
        <f t="shared" ref="N161:AC161" si="37">SUBTOTAL(9,N162:N164)</f>
        <v>0</v>
      </c>
      <c r="O161" s="406">
        <f t="shared" si="37"/>
        <v>0</v>
      </c>
      <c r="P161" s="405">
        <f t="shared" si="37"/>
        <v>0</v>
      </c>
      <c r="Q161" s="407">
        <f t="shared" si="37"/>
        <v>0</v>
      </c>
      <c r="R161" s="406">
        <f t="shared" si="37"/>
        <v>0</v>
      </c>
      <c r="S161" s="406">
        <f t="shared" si="37"/>
        <v>0</v>
      </c>
      <c r="T161" s="406">
        <f t="shared" si="37"/>
        <v>0</v>
      </c>
      <c r="U161" s="406">
        <f t="shared" si="37"/>
        <v>0</v>
      </c>
      <c r="V161" s="406">
        <f t="shared" si="37"/>
        <v>0</v>
      </c>
      <c r="W161" s="406">
        <f t="shared" si="37"/>
        <v>0</v>
      </c>
      <c r="X161" s="406">
        <f t="shared" si="37"/>
        <v>0</v>
      </c>
      <c r="Y161" s="406">
        <f t="shared" si="37"/>
        <v>0</v>
      </c>
      <c r="Z161" s="406">
        <f t="shared" si="37"/>
        <v>0</v>
      </c>
      <c r="AA161" s="406">
        <f t="shared" si="37"/>
        <v>0</v>
      </c>
      <c r="AB161" s="416">
        <f t="shared" si="37"/>
        <v>0</v>
      </c>
      <c r="AC161" s="399">
        <f t="shared" si="37"/>
        <v>0</v>
      </c>
      <c r="AD161" s="1015"/>
      <c r="AE161" s="1016"/>
      <c r="AF161" s="1016"/>
      <c r="AG161" s="528"/>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c r="BI161" s="521"/>
      <c r="BJ161" s="521"/>
      <c r="BK161" s="521"/>
      <c r="BL161" s="521"/>
      <c r="BM161" s="521"/>
      <c r="BN161" s="521"/>
      <c r="BO161" s="521"/>
      <c r="BP161" s="521"/>
      <c r="BQ161" s="521"/>
      <c r="BR161" s="521"/>
      <c r="BS161" s="521"/>
      <c r="BT161" s="521"/>
      <c r="BU161" s="521"/>
      <c r="BV161" s="521"/>
      <c r="BW161" s="521"/>
      <c r="BX161" s="521"/>
      <c r="BY161" s="521"/>
      <c r="BZ161" s="521"/>
      <c r="CA161" s="521"/>
      <c r="CB161" s="521"/>
      <c r="CC161" s="521"/>
      <c r="CD161" s="521"/>
      <c r="CE161" s="521"/>
      <c r="CF161" s="521"/>
      <c r="CG161" s="521"/>
      <c r="CH161" s="521"/>
      <c r="CI161" s="521"/>
      <c r="CJ161" s="521"/>
      <c r="CK161" s="521"/>
      <c r="CL161" s="521"/>
      <c r="CM161" s="521"/>
      <c r="CN161" s="521"/>
      <c r="CO161" s="521"/>
      <c r="CP161" s="521"/>
      <c r="CQ161" s="521"/>
    </row>
    <row r="162" spans="1:95" s="69" customFormat="1" ht="15" customHeight="1" x14ac:dyDescent="0.2">
      <c r="A162" s="11">
        <v>258</v>
      </c>
      <c r="B162" s="271"/>
      <c r="C162" s="272"/>
      <c r="D162" s="281"/>
      <c r="E162" s="282"/>
      <c r="F162" s="1475" t="str">
        <f>'2. CAD NCCF'!F162:L162</f>
        <v>Non-agency RMBS, high rated</v>
      </c>
      <c r="G162" s="1476"/>
      <c r="H162" s="1476"/>
      <c r="I162" s="1476"/>
      <c r="J162" s="1476"/>
      <c r="K162" s="1476"/>
      <c r="L162" s="1477"/>
      <c r="M162" s="690">
        <v>0</v>
      </c>
      <c r="N162" s="691">
        <v>0</v>
      </c>
      <c r="O162" s="692">
        <v>0</v>
      </c>
      <c r="P162" s="692">
        <v>0</v>
      </c>
      <c r="Q162" s="697">
        <v>0</v>
      </c>
      <c r="R162" s="692">
        <v>0</v>
      </c>
      <c r="S162" s="693">
        <v>0</v>
      </c>
      <c r="T162" s="692">
        <v>0</v>
      </c>
      <c r="U162" s="693">
        <v>0</v>
      </c>
      <c r="V162" s="692">
        <v>0</v>
      </c>
      <c r="W162" s="693">
        <v>0</v>
      </c>
      <c r="X162" s="692">
        <v>0</v>
      </c>
      <c r="Y162" s="693">
        <v>0</v>
      </c>
      <c r="Z162" s="692">
        <v>0</v>
      </c>
      <c r="AA162" s="693">
        <v>0</v>
      </c>
      <c r="AB162" s="698">
        <v>0</v>
      </c>
      <c r="AC162" s="690">
        <v>0</v>
      </c>
      <c r="AD162" s="1015"/>
      <c r="AE162" s="1016"/>
      <c r="AF162" s="1016"/>
      <c r="AG162" s="528"/>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c r="BI162" s="521"/>
      <c r="BJ162" s="521"/>
      <c r="BK162" s="521"/>
      <c r="BL162" s="521"/>
      <c r="BM162" s="521"/>
      <c r="BN162" s="521"/>
      <c r="BO162" s="521"/>
      <c r="BP162" s="521"/>
      <c r="BQ162" s="521"/>
      <c r="BR162" s="521"/>
      <c r="BS162" s="521"/>
      <c r="BT162" s="521"/>
      <c r="BU162" s="521"/>
      <c r="BV162" s="521"/>
      <c r="BW162" s="521"/>
      <c r="BX162" s="521"/>
      <c r="BY162" s="521"/>
      <c r="BZ162" s="521"/>
      <c r="CA162" s="521"/>
      <c r="CB162" s="521"/>
      <c r="CC162" s="521"/>
      <c r="CD162" s="521"/>
      <c r="CE162" s="521"/>
      <c r="CF162" s="521"/>
      <c r="CG162" s="521"/>
      <c r="CH162" s="521"/>
      <c r="CI162" s="521"/>
      <c r="CJ162" s="521"/>
      <c r="CK162" s="521"/>
      <c r="CL162" s="521"/>
      <c r="CM162" s="521"/>
      <c r="CN162" s="521"/>
      <c r="CO162" s="521"/>
      <c r="CP162" s="521"/>
      <c r="CQ162" s="521"/>
    </row>
    <row r="163" spans="1:95" s="69" customFormat="1" ht="15" customHeight="1" x14ac:dyDescent="0.2">
      <c r="A163" s="11">
        <v>259</v>
      </c>
      <c r="B163" s="271"/>
      <c r="C163" s="272"/>
      <c r="D163" s="281"/>
      <c r="E163" s="282"/>
      <c r="F163" s="1475" t="str">
        <f>'2. CAD NCCF'!F163:L163</f>
        <v>Non-agency RMBS, medium rated</v>
      </c>
      <c r="G163" s="1476"/>
      <c r="H163" s="1476"/>
      <c r="I163" s="1476"/>
      <c r="J163" s="1476"/>
      <c r="K163" s="1476"/>
      <c r="L163" s="1477"/>
      <c r="M163" s="690">
        <v>0</v>
      </c>
      <c r="N163" s="691">
        <v>0</v>
      </c>
      <c r="O163" s="692">
        <v>0</v>
      </c>
      <c r="P163" s="692">
        <v>0</v>
      </c>
      <c r="Q163" s="697">
        <v>0</v>
      </c>
      <c r="R163" s="692">
        <v>0</v>
      </c>
      <c r="S163" s="693">
        <v>0</v>
      </c>
      <c r="T163" s="692">
        <v>0</v>
      </c>
      <c r="U163" s="693">
        <v>0</v>
      </c>
      <c r="V163" s="692">
        <v>0</v>
      </c>
      <c r="W163" s="693">
        <v>0</v>
      </c>
      <c r="X163" s="692">
        <v>0</v>
      </c>
      <c r="Y163" s="693">
        <v>0</v>
      </c>
      <c r="Z163" s="692">
        <v>0</v>
      </c>
      <c r="AA163" s="693">
        <v>0</v>
      </c>
      <c r="AB163" s="698">
        <v>0</v>
      </c>
      <c r="AC163" s="690">
        <v>0</v>
      </c>
      <c r="AD163" s="1015"/>
      <c r="AE163" s="1016"/>
      <c r="AF163" s="1016"/>
      <c r="AG163" s="528"/>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c r="BI163" s="521"/>
      <c r="BJ163" s="521"/>
      <c r="BK163" s="521"/>
      <c r="BL163" s="521"/>
      <c r="BM163" s="521"/>
      <c r="BN163" s="521"/>
      <c r="BO163" s="521"/>
      <c r="BP163" s="521"/>
      <c r="BQ163" s="521"/>
      <c r="BR163" s="521"/>
      <c r="BS163" s="521"/>
      <c r="BT163" s="521"/>
      <c r="BU163" s="521"/>
      <c r="BV163" s="521"/>
      <c r="BW163" s="521"/>
      <c r="BX163" s="521"/>
      <c r="BY163" s="521"/>
      <c r="BZ163" s="521"/>
      <c r="CA163" s="521"/>
      <c r="CB163" s="521"/>
      <c r="CC163" s="521"/>
      <c r="CD163" s="521"/>
      <c r="CE163" s="521"/>
      <c r="CF163" s="521"/>
      <c r="CG163" s="521"/>
      <c r="CH163" s="521"/>
      <c r="CI163" s="521"/>
      <c r="CJ163" s="521"/>
      <c r="CK163" s="521"/>
      <c r="CL163" s="521"/>
      <c r="CM163" s="521"/>
      <c r="CN163" s="521"/>
      <c r="CO163" s="521"/>
      <c r="CP163" s="521"/>
      <c r="CQ163" s="521"/>
    </row>
    <row r="164" spans="1:95" s="69" customFormat="1" ht="15" customHeight="1" x14ac:dyDescent="0.2">
      <c r="A164" s="11">
        <v>260</v>
      </c>
      <c r="B164" s="271"/>
      <c r="C164" s="272"/>
      <c r="D164" s="281"/>
      <c r="E164" s="282"/>
      <c r="F164" s="1475" t="str">
        <f>'2. CAD NCCF'!F164:L164</f>
        <v>Non-agency RMBS, low or not rated</v>
      </c>
      <c r="G164" s="1476"/>
      <c r="H164" s="1476"/>
      <c r="I164" s="1476"/>
      <c r="J164" s="1476"/>
      <c r="K164" s="1476"/>
      <c r="L164" s="1477"/>
      <c r="M164" s="690">
        <v>0</v>
      </c>
      <c r="N164" s="691">
        <v>0</v>
      </c>
      <c r="O164" s="692">
        <v>0</v>
      </c>
      <c r="P164" s="692">
        <v>0</v>
      </c>
      <c r="Q164" s="697">
        <v>0</v>
      </c>
      <c r="R164" s="692">
        <v>0</v>
      </c>
      <c r="S164" s="693">
        <v>0</v>
      </c>
      <c r="T164" s="692">
        <v>0</v>
      </c>
      <c r="U164" s="693">
        <v>0</v>
      </c>
      <c r="V164" s="692">
        <v>0</v>
      </c>
      <c r="W164" s="693">
        <v>0</v>
      </c>
      <c r="X164" s="692">
        <v>0</v>
      </c>
      <c r="Y164" s="693">
        <v>0</v>
      </c>
      <c r="Z164" s="692">
        <v>0</v>
      </c>
      <c r="AA164" s="693">
        <v>0</v>
      </c>
      <c r="AB164" s="698">
        <v>0</v>
      </c>
      <c r="AC164" s="690">
        <v>0</v>
      </c>
      <c r="AD164" s="1015"/>
      <c r="AE164" s="1016"/>
      <c r="AF164" s="1016"/>
      <c r="AG164" s="528"/>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c r="BI164" s="521"/>
      <c r="BJ164" s="521"/>
      <c r="BK164" s="521"/>
      <c r="BL164" s="521"/>
      <c r="BM164" s="521"/>
      <c r="BN164" s="521"/>
      <c r="BO164" s="521"/>
      <c r="BP164" s="521"/>
      <c r="BQ164" s="521"/>
      <c r="BR164" s="521"/>
      <c r="BS164" s="521"/>
      <c r="BT164" s="521"/>
      <c r="BU164" s="521"/>
      <c r="BV164" s="521"/>
      <c r="BW164" s="521"/>
      <c r="BX164" s="521"/>
      <c r="BY164" s="521"/>
      <c r="BZ164" s="521"/>
      <c r="CA164" s="521"/>
      <c r="CB164" s="521"/>
      <c r="CC164" s="521"/>
      <c r="CD164" s="521"/>
      <c r="CE164" s="521"/>
      <c r="CF164" s="521"/>
      <c r="CG164" s="521"/>
      <c r="CH164" s="521"/>
      <c r="CI164" s="521"/>
      <c r="CJ164" s="521"/>
      <c r="CK164" s="521"/>
      <c r="CL164" s="521"/>
      <c r="CM164" s="521"/>
      <c r="CN164" s="521"/>
      <c r="CO164" s="521"/>
      <c r="CP164" s="521"/>
      <c r="CQ164" s="521"/>
    </row>
    <row r="165" spans="1:95" s="69" customFormat="1" x14ac:dyDescent="0.2">
      <c r="A165" s="11">
        <v>261</v>
      </c>
      <c r="B165" s="271"/>
      <c r="C165" s="272"/>
      <c r="D165" s="1472" t="str">
        <f>'2. CAD NCCF'!D165:AF165</f>
        <v>Corporate bonds and paper (CBP)</v>
      </c>
      <c r="E165" s="1626"/>
      <c r="F165" s="1626"/>
      <c r="G165" s="1626"/>
      <c r="H165" s="1626"/>
      <c r="I165" s="1626"/>
      <c r="J165" s="1626"/>
      <c r="K165" s="1626"/>
      <c r="L165" s="1626"/>
      <c r="M165" s="1473"/>
      <c r="N165" s="1473"/>
      <c r="O165" s="1473"/>
      <c r="P165" s="1473"/>
      <c r="Q165" s="1473"/>
      <c r="R165" s="1473"/>
      <c r="S165" s="1473"/>
      <c r="T165" s="1473"/>
      <c r="U165" s="1473"/>
      <c r="V165" s="1473"/>
      <c r="W165" s="1473"/>
      <c r="X165" s="1473"/>
      <c r="Y165" s="1473"/>
      <c r="Z165" s="1473"/>
      <c r="AA165" s="1473"/>
      <c r="AB165" s="1473"/>
      <c r="AC165" s="1473"/>
      <c r="AD165" s="1473"/>
      <c r="AE165" s="1473"/>
      <c r="AF165" s="1473"/>
      <c r="AG165" s="528"/>
      <c r="AH165" s="521"/>
      <c r="AI165" s="521"/>
      <c r="AJ165" s="521"/>
      <c r="AK165" s="521"/>
      <c r="AL165" s="521"/>
      <c r="AM165" s="521"/>
      <c r="AN165" s="521"/>
      <c r="AO165" s="521"/>
      <c r="AP165" s="521"/>
      <c r="AQ165" s="521"/>
      <c r="AR165" s="521"/>
      <c r="AS165" s="521"/>
      <c r="AT165" s="521"/>
      <c r="AU165" s="521"/>
      <c r="AV165" s="521"/>
      <c r="AW165" s="521"/>
      <c r="AX165" s="521"/>
      <c r="AY165" s="521"/>
      <c r="AZ165" s="521"/>
      <c r="BA165" s="521"/>
      <c r="BB165" s="521"/>
      <c r="BC165" s="521"/>
      <c r="BD165" s="521"/>
      <c r="BE165" s="521"/>
      <c r="BF165" s="521"/>
      <c r="BG165" s="521"/>
      <c r="BH165" s="521"/>
      <c r="BI165" s="521"/>
      <c r="BJ165" s="521"/>
      <c r="BK165" s="521"/>
      <c r="BL165" s="521"/>
      <c r="BM165" s="521"/>
      <c r="BN165" s="521"/>
      <c r="BO165" s="521"/>
      <c r="BP165" s="521"/>
      <c r="BQ165" s="521"/>
      <c r="BR165" s="521"/>
      <c r="BS165" s="521"/>
      <c r="BT165" s="521"/>
      <c r="BU165" s="521"/>
      <c r="BV165" s="521"/>
      <c r="BW165" s="521"/>
      <c r="BX165" s="521"/>
      <c r="BY165" s="521"/>
      <c r="BZ165" s="521"/>
      <c r="CA165" s="521"/>
      <c r="CB165" s="521"/>
      <c r="CC165" s="521"/>
      <c r="CD165" s="521"/>
      <c r="CE165" s="521"/>
      <c r="CF165" s="521"/>
      <c r="CG165" s="521"/>
      <c r="CH165" s="521"/>
      <c r="CI165" s="521"/>
      <c r="CJ165" s="521"/>
      <c r="CK165" s="521"/>
      <c r="CL165" s="521"/>
      <c r="CM165" s="521"/>
      <c r="CN165" s="521"/>
      <c r="CO165" s="521"/>
      <c r="CP165" s="521"/>
      <c r="CQ165" s="521"/>
    </row>
    <row r="166" spans="1:95" s="69" customFormat="1" ht="15" customHeight="1" x14ac:dyDescent="0.2">
      <c r="A166" s="11">
        <v>262</v>
      </c>
      <c r="B166" s="271"/>
      <c r="C166" s="281"/>
      <c r="D166" s="281"/>
      <c r="E166" s="1445" t="str">
        <f>'2. CAD NCCF'!E166:L166</f>
        <v>Non-FI issued CBP, high rated</v>
      </c>
      <c r="F166" s="1446"/>
      <c r="G166" s="1446"/>
      <c r="H166" s="1446"/>
      <c r="I166" s="1446"/>
      <c r="J166" s="1446"/>
      <c r="K166" s="1446"/>
      <c r="L166" s="1447"/>
      <c r="M166" s="399">
        <f>SUM(M167:M168)</f>
        <v>0</v>
      </c>
      <c r="N166" s="402">
        <f t="shared" ref="N166:AC166" si="38">SUBTOTAL(9,N167:N168)</f>
        <v>0</v>
      </c>
      <c r="O166" s="406">
        <f t="shared" si="38"/>
        <v>0</v>
      </c>
      <c r="P166" s="405">
        <f t="shared" si="38"/>
        <v>0</v>
      </c>
      <c r="Q166" s="407">
        <f t="shared" si="38"/>
        <v>0</v>
      </c>
      <c r="R166" s="406">
        <f t="shared" si="38"/>
        <v>0</v>
      </c>
      <c r="S166" s="406">
        <f t="shared" si="38"/>
        <v>0</v>
      </c>
      <c r="T166" s="406">
        <f t="shared" si="38"/>
        <v>0</v>
      </c>
      <c r="U166" s="406">
        <f t="shared" si="38"/>
        <v>0</v>
      </c>
      <c r="V166" s="406">
        <f t="shared" si="38"/>
        <v>0</v>
      </c>
      <c r="W166" s="406">
        <f t="shared" si="38"/>
        <v>0</v>
      </c>
      <c r="X166" s="406">
        <f t="shared" si="38"/>
        <v>0</v>
      </c>
      <c r="Y166" s="406">
        <f t="shared" si="38"/>
        <v>0</v>
      </c>
      <c r="Z166" s="406">
        <f t="shared" si="38"/>
        <v>0</v>
      </c>
      <c r="AA166" s="406">
        <f t="shared" si="38"/>
        <v>0</v>
      </c>
      <c r="AB166" s="416">
        <f t="shared" si="38"/>
        <v>0</v>
      </c>
      <c r="AC166" s="399">
        <f t="shared" si="38"/>
        <v>0</v>
      </c>
      <c r="AD166" s="1015"/>
      <c r="AE166" s="1016"/>
      <c r="AF166" s="1016"/>
      <c r="AG166" s="528"/>
      <c r="AH166" s="521"/>
      <c r="AI166" s="521"/>
      <c r="AJ166" s="521"/>
      <c r="AK166" s="521"/>
      <c r="AL166" s="521"/>
      <c r="AM166" s="521"/>
      <c r="AN166" s="521"/>
      <c r="AO166" s="521"/>
      <c r="AP166" s="521"/>
      <c r="AQ166" s="521"/>
      <c r="AR166" s="521"/>
      <c r="AS166" s="521"/>
      <c r="AT166" s="521"/>
      <c r="AU166" s="521"/>
      <c r="AV166" s="521"/>
      <c r="AW166" s="521"/>
      <c r="AX166" s="521"/>
      <c r="AY166" s="521"/>
      <c r="AZ166" s="521"/>
      <c r="BA166" s="521"/>
      <c r="BB166" s="521"/>
      <c r="BC166" s="521"/>
      <c r="BD166" s="521"/>
      <c r="BE166" s="521"/>
      <c r="BF166" s="521"/>
      <c r="BG166" s="521"/>
      <c r="BH166" s="521"/>
      <c r="BI166" s="521"/>
      <c r="BJ166" s="521"/>
      <c r="BK166" s="521"/>
      <c r="BL166" s="521"/>
      <c r="BM166" s="521"/>
      <c r="BN166" s="521"/>
      <c r="BO166" s="521"/>
      <c r="BP166" s="521"/>
      <c r="BQ166" s="521"/>
      <c r="BR166" s="521"/>
      <c r="BS166" s="521"/>
      <c r="BT166" s="521"/>
      <c r="BU166" s="521"/>
      <c r="BV166" s="521"/>
      <c r="BW166" s="521"/>
      <c r="BX166" s="521"/>
      <c r="BY166" s="521"/>
      <c r="BZ166" s="521"/>
      <c r="CA166" s="521"/>
      <c r="CB166" s="521"/>
      <c r="CC166" s="521"/>
      <c r="CD166" s="521"/>
      <c r="CE166" s="521"/>
      <c r="CF166" s="521"/>
      <c r="CG166" s="521"/>
      <c r="CH166" s="521"/>
      <c r="CI166" s="521"/>
      <c r="CJ166" s="521"/>
      <c r="CK166" s="521"/>
      <c r="CL166" s="521"/>
      <c r="CM166" s="521"/>
      <c r="CN166" s="521"/>
      <c r="CO166" s="521"/>
      <c r="CP166" s="521"/>
      <c r="CQ166" s="521"/>
    </row>
    <row r="167" spans="1:95" s="69" customFormat="1" ht="15" customHeight="1" x14ac:dyDescent="0.2">
      <c r="A167" s="11">
        <v>263</v>
      </c>
      <c r="B167" s="271"/>
      <c r="C167" s="281"/>
      <c r="D167" s="281"/>
      <c r="E167" s="282"/>
      <c r="F167" s="1475" t="str">
        <f>'2. CAD NCCF'!F167:L167</f>
        <v>Non-FI issued unsecured bond and paper, high rated</v>
      </c>
      <c r="G167" s="1476"/>
      <c r="H167" s="1476"/>
      <c r="I167" s="1476"/>
      <c r="J167" s="1476"/>
      <c r="K167" s="1476"/>
      <c r="L167" s="1477"/>
      <c r="M167" s="690">
        <v>0</v>
      </c>
      <c r="N167" s="691">
        <v>0</v>
      </c>
      <c r="O167" s="692">
        <v>0</v>
      </c>
      <c r="P167" s="692"/>
      <c r="Q167" s="697"/>
      <c r="R167" s="692">
        <v>0</v>
      </c>
      <c r="S167" s="693">
        <v>0</v>
      </c>
      <c r="T167" s="692">
        <v>0</v>
      </c>
      <c r="U167" s="693">
        <v>0</v>
      </c>
      <c r="V167" s="692">
        <v>0</v>
      </c>
      <c r="W167" s="693">
        <v>0</v>
      </c>
      <c r="X167" s="692">
        <v>0</v>
      </c>
      <c r="Y167" s="693">
        <v>0</v>
      </c>
      <c r="Z167" s="692">
        <v>0</v>
      </c>
      <c r="AA167" s="693">
        <v>0</v>
      </c>
      <c r="AB167" s="698">
        <v>0</v>
      </c>
      <c r="AC167" s="690">
        <v>0</v>
      </c>
      <c r="AD167" s="1015"/>
      <c r="AE167" s="1016"/>
      <c r="AF167" s="1016"/>
      <c r="AG167" s="528"/>
      <c r="AH167" s="521"/>
      <c r="AI167" s="521"/>
      <c r="AJ167" s="521"/>
      <c r="AK167" s="521"/>
      <c r="AL167" s="521"/>
      <c r="AM167" s="521"/>
      <c r="AN167" s="521"/>
      <c r="AO167" s="521"/>
      <c r="AP167" s="521"/>
      <c r="AQ167" s="521"/>
      <c r="AR167" s="521"/>
      <c r="AS167" s="521"/>
      <c r="AT167" s="521"/>
      <c r="AU167" s="521"/>
      <c r="AV167" s="521"/>
      <c r="AW167" s="521"/>
      <c r="AX167" s="521"/>
      <c r="AY167" s="521"/>
      <c r="AZ167" s="521"/>
      <c r="BA167" s="521"/>
      <c r="BB167" s="521"/>
      <c r="BC167" s="521"/>
      <c r="BD167" s="521"/>
      <c r="BE167" s="521"/>
      <c r="BF167" s="521"/>
      <c r="BG167" s="521"/>
      <c r="BH167" s="521"/>
      <c r="BI167" s="521"/>
      <c r="BJ167" s="521"/>
      <c r="BK167" s="521"/>
      <c r="BL167" s="521"/>
      <c r="BM167" s="521"/>
      <c r="BN167" s="521"/>
      <c r="BO167" s="521"/>
      <c r="BP167" s="521"/>
      <c r="BQ167" s="521"/>
      <c r="BR167" s="521"/>
      <c r="BS167" s="521"/>
      <c r="BT167" s="521"/>
      <c r="BU167" s="521"/>
      <c r="BV167" s="521"/>
      <c r="BW167" s="521"/>
      <c r="BX167" s="521"/>
      <c r="BY167" s="521"/>
      <c r="BZ167" s="521"/>
      <c r="CA167" s="521"/>
      <c r="CB167" s="521"/>
      <c r="CC167" s="521"/>
      <c r="CD167" s="521"/>
      <c r="CE167" s="521"/>
      <c r="CF167" s="521"/>
      <c r="CG167" s="521"/>
      <c r="CH167" s="521"/>
      <c r="CI167" s="521"/>
      <c r="CJ167" s="521"/>
      <c r="CK167" s="521"/>
      <c r="CL167" s="521"/>
      <c r="CM167" s="521"/>
      <c r="CN167" s="521"/>
      <c r="CO167" s="521"/>
      <c r="CP167" s="521"/>
      <c r="CQ167" s="521"/>
    </row>
    <row r="168" spans="1:95" s="69" customFormat="1" ht="15" customHeight="1" x14ac:dyDescent="0.2">
      <c r="A168" s="11">
        <v>264</v>
      </c>
      <c r="B168" s="271"/>
      <c r="C168" s="281"/>
      <c r="D168" s="281"/>
      <c r="E168" s="282"/>
      <c r="F168" s="1475" t="str">
        <f>'2. CAD NCCF'!F168:L168</f>
        <v>Non-FI issued covered bonds, high rated</v>
      </c>
      <c r="G168" s="1476"/>
      <c r="H168" s="1476"/>
      <c r="I168" s="1476"/>
      <c r="J168" s="1476"/>
      <c r="K168" s="1476"/>
      <c r="L168" s="1477"/>
      <c r="M168" s="690">
        <v>0</v>
      </c>
      <c r="N168" s="691">
        <v>0</v>
      </c>
      <c r="O168" s="692"/>
      <c r="P168" s="692"/>
      <c r="Q168" s="697"/>
      <c r="R168" s="692">
        <v>0</v>
      </c>
      <c r="S168" s="693">
        <v>0</v>
      </c>
      <c r="T168" s="692">
        <v>0</v>
      </c>
      <c r="U168" s="693">
        <v>0</v>
      </c>
      <c r="V168" s="692">
        <v>0</v>
      </c>
      <c r="W168" s="693">
        <v>0</v>
      </c>
      <c r="X168" s="692">
        <v>0</v>
      </c>
      <c r="Y168" s="693">
        <v>0</v>
      </c>
      <c r="Z168" s="692">
        <v>0</v>
      </c>
      <c r="AA168" s="693">
        <v>0</v>
      </c>
      <c r="AB168" s="698">
        <v>0</v>
      </c>
      <c r="AC168" s="690">
        <v>0</v>
      </c>
      <c r="AD168" s="1015"/>
      <c r="AE168" s="1016"/>
      <c r="AF168" s="1016"/>
      <c r="AG168" s="528"/>
      <c r="AH168" s="521"/>
      <c r="AI168" s="521"/>
      <c r="AJ168" s="521"/>
      <c r="AK168" s="521"/>
      <c r="AL168" s="521"/>
      <c r="AM168" s="521"/>
      <c r="AN168" s="521"/>
      <c r="AO168" s="521"/>
      <c r="AP168" s="521"/>
      <c r="AQ168" s="521"/>
      <c r="AR168" s="521"/>
      <c r="AS168" s="521"/>
      <c r="AT168" s="521"/>
      <c r="AU168" s="521"/>
      <c r="AV168" s="521"/>
      <c r="AW168" s="521"/>
      <c r="AX168" s="521"/>
      <c r="AY168" s="521"/>
      <c r="AZ168" s="521"/>
      <c r="BA168" s="521"/>
      <c r="BB168" s="521"/>
      <c r="BC168" s="521"/>
      <c r="BD168" s="521"/>
      <c r="BE168" s="521"/>
      <c r="BF168" s="521"/>
      <c r="BG168" s="521"/>
      <c r="BH168" s="521"/>
      <c r="BI168" s="521"/>
      <c r="BJ168" s="521"/>
      <c r="BK168" s="521"/>
      <c r="BL168" s="521"/>
      <c r="BM168" s="521"/>
      <c r="BN168" s="521"/>
      <c r="BO168" s="521"/>
      <c r="BP168" s="521"/>
      <c r="BQ168" s="521"/>
      <c r="BR168" s="521"/>
      <c r="BS168" s="521"/>
      <c r="BT168" s="521"/>
      <c r="BU168" s="521"/>
      <c r="BV168" s="521"/>
      <c r="BW168" s="521"/>
      <c r="BX168" s="521"/>
      <c r="BY168" s="521"/>
      <c r="BZ168" s="521"/>
      <c r="CA168" s="521"/>
      <c r="CB168" s="521"/>
      <c r="CC168" s="521"/>
      <c r="CD168" s="521"/>
      <c r="CE168" s="521"/>
      <c r="CF168" s="521"/>
      <c r="CG168" s="521"/>
      <c r="CH168" s="521"/>
      <c r="CI168" s="521"/>
      <c r="CJ168" s="521"/>
      <c r="CK168" s="521"/>
      <c r="CL168" s="521"/>
      <c r="CM168" s="521"/>
      <c r="CN168" s="521"/>
      <c r="CO168" s="521"/>
      <c r="CP168" s="521"/>
      <c r="CQ168" s="521"/>
    </row>
    <row r="169" spans="1:95" s="69" customFormat="1" ht="15" customHeight="1" x14ac:dyDescent="0.2">
      <c r="A169" s="11">
        <v>265</v>
      </c>
      <c r="B169" s="271"/>
      <c r="C169" s="281"/>
      <c r="D169" s="281"/>
      <c r="E169" s="1445" t="str">
        <f>'2. CAD NCCF'!E169:L169</f>
        <v>FI issued CBP, high rated</v>
      </c>
      <c r="F169" s="1446"/>
      <c r="G169" s="1446"/>
      <c r="H169" s="1446"/>
      <c r="I169" s="1446"/>
      <c r="J169" s="1446"/>
      <c r="K169" s="1446"/>
      <c r="L169" s="1447"/>
      <c r="M169" s="399">
        <f>SUM(M170:M172)</f>
        <v>0</v>
      </c>
      <c r="N169" s="402">
        <f t="shared" ref="N169:AC169" si="39">SUBTOTAL(9,N170:N172)</f>
        <v>0</v>
      </c>
      <c r="O169" s="406">
        <f t="shared" si="39"/>
        <v>0</v>
      </c>
      <c r="P169" s="405">
        <f t="shared" si="39"/>
        <v>0</v>
      </c>
      <c r="Q169" s="407">
        <f t="shared" si="39"/>
        <v>0</v>
      </c>
      <c r="R169" s="406">
        <f t="shared" si="39"/>
        <v>0</v>
      </c>
      <c r="S169" s="406">
        <f t="shared" si="39"/>
        <v>0</v>
      </c>
      <c r="T169" s="406">
        <f t="shared" si="39"/>
        <v>0</v>
      </c>
      <c r="U169" s="406">
        <f t="shared" si="39"/>
        <v>0</v>
      </c>
      <c r="V169" s="406">
        <f t="shared" si="39"/>
        <v>0</v>
      </c>
      <c r="W169" s="406">
        <f t="shared" si="39"/>
        <v>0</v>
      </c>
      <c r="X169" s="406">
        <f t="shared" si="39"/>
        <v>0</v>
      </c>
      <c r="Y169" s="406">
        <f t="shared" si="39"/>
        <v>0</v>
      </c>
      <c r="Z169" s="406">
        <f t="shared" si="39"/>
        <v>0</v>
      </c>
      <c r="AA169" s="406">
        <f t="shared" si="39"/>
        <v>0</v>
      </c>
      <c r="AB169" s="416">
        <f t="shared" si="39"/>
        <v>0</v>
      </c>
      <c r="AC169" s="399">
        <f t="shared" si="39"/>
        <v>0</v>
      </c>
      <c r="AD169" s="1015"/>
      <c r="AE169" s="1016"/>
      <c r="AF169" s="1016"/>
      <c r="AG169" s="528"/>
      <c r="AH169" s="521"/>
      <c r="AI169" s="521"/>
      <c r="AJ169" s="521"/>
      <c r="AK169" s="521"/>
      <c r="AL169" s="521"/>
      <c r="AM169" s="521"/>
      <c r="AN169" s="521"/>
      <c r="AO169" s="521"/>
      <c r="AP169" s="521"/>
      <c r="AQ169" s="521"/>
      <c r="AR169" s="521"/>
      <c r="AS169" s="521"/>
      <c r="AT169" s="521"/>
      <c r="AU169" s="521"/>
      <c r="AV169" s="521"/>
      <c r="AW169" s="521"/>
      <c r="AX169" s="521"/>
      <c r="AY169" s="521"/>
      <c r="AZ169" s="521"/>
      <c r="BA169" s="521"/>
      <c r="BB169" s="521"/>
      <c r="BC169" s="521"/>
      <c r="BD169" s="521"/>
      <c r="BE169" s="521"/>
      <c r="BF169" s="521"/>
      <c r="BG169" s="521"/>
      <c r="BH169" s="521"/>
      <c r="BI169" s="521"/>
      <c r="BJ169" s="521"/>
      <c r="BK169" s="521"/>
      <c r="BL169" s="521"/>
      <c r="BM169" s="521"/>
      <c r="BN169" s="521"/>
      <c r="BO169" s="521"/>
      <c r="BP169" s="521"/>
      <c r="BQ169" s="521"/>
      <c r="BR169" s="521"/>
      <c r="BS169" s="521"/>
      <c r="BT169" s="521"/>
      <c r="BU169" s="521"/>
      <c r="BV169" s="521"/>
      <c r="BW169" s="521"/>
      <c r="BX169" s="521"/>
      <c r="BY169" s="521"/>
      <c r="BZ169" s="521"/>
      <c r="CA169" s="521"/>
      <c r="CB169" s="521"/>
      <c r="CC169" s="521"/>
      <c r="CD169" s="521"/>
      <c r="CE169" s="521"/>
      <c r="CF169" s="521"/>
      <c r="CG169" s="521"/>
      <c r="CH169" s="521"/>
      <c r="CI169" s="521"/>
      <c r="CJ169" s="521"/>
      <c r="CK169" s="521"/>
      <c r="CL169" s="521"/>
      <c r="CM169" s="521"/>
      <c r="CN169" s="521"/>
      <c r="CO169" s="521"/>
      <c r="CP169" s="521"/>
      <c r="CQ169" s="521"/>
    </row>
    <row r="170" spans="1:95" s="69" customFormat="1" ht="15" customHeight="1" x14ac:dyDescent="0.2">
      <c r="A170" s="11">
        <v>266</v>
      </c>
      <c r="B170" s="271"/>
      <c r="C170" s="281"/>
      <c r="D170" s="281"/>
      <c r="E170" s="282"/>
      <c r="F170" s="1475" t="str">
        <f>'2. CAD NCCF'!F170:L170</f>
        <v>FI issued unsecured bonds and paper, high rated</v>
      </c>
      <c r="G170" s="1476"/>
      <c r="H170" s="1476"/>
      <c r="I170" s="1476"/>
      <c r="J170" s="1476"/>
      <c r="K170" s="1476"/>
      <c r="L170" s="1477"/>
      <c r="M170" s="690">
        <v>0</v>
      </c>
      <c r="N170" s="691">
        <v>0</v>
      </c>
      <c r="O170" s="692">
        <v>0</v>
      </c>
      <c r="P170" s="692">
        <v>0</v>
      </c>
      <c r="Q170" s="697">
        <v>0</v>
      </c>
      <c r="R170" s="692">
        <v>0</v>
      </c>
      <c r="S170" s="693">
        <v>0</v>
      </c>
      <c r="T170" s="692">
        <v>0</v>
      </c>
      <c r="U170" s="693">
        <v>0</v>
      </c>
      <c r="V170" s="692">
        <v>0</v>
      </c>
      <c r="W170" s="693">
        <v>0</v>
      </c>
      <c r="X170" s="692">
        <v>0</v>
      </c>
      <c r="Y170" s="693">
        <v>0</v>
      </c>
      <c r="Z170" s="692">
        <v>0</v>
      </c>
      <c r="AA170" s="693">
        <v>0</v>
      </c>
      <c r="AB170" s="698">
        <v>0</v>
      </c>
      <c r="AC170" s="690">
        <v>0</v>
      </c>
      <c r="AD170" s="1015"/>
      <c r="AE170" s="1016"/>
      <c r="AF170" s="1016"/>
      <c r="AG170" s="528"/>
      <c r="AH170" s="521"/>
      <c r="AI170" s="521"/>
      <c r="AJ170" s="521"/>
      <c r="AK170" s="521"/>
      <c r="AL170" s="521"/>
      <c r="AM170" s="521"/>
      <c r="AN170" s="521"/>
      <c r="AO170" s="521"/>
      <c r="AP170" s="521"/>
      <c r="AQ170" s="521"/>
      <c r="AR170" s="521"/>
      <c r="AS170" s="521"/>
      <c r="AT170" s="521"/>
      <c r="AU170" s="521"/>
      <c r="AV170" s="521"/>
      <c r="AW170" s="521"/>
      <c r="AX170" s="521"/>
      <c r="AY170" s="521"/>
      <c r="AZ170" s="521"/>
      <c r="BA170" s="521"/>
      <c r="BB170" s="521"/>
      <c r="BC170" s="521"/>
      <c r="BD170" s="521"/>
      <c r="BE170" s="521"/>
      <c r="BF170" s="521"/>
      <c r="BG170" s="521"/>
      <c r="BH170" s="521"/>
      <c r="BI170" s="521"/>
      <c r="BJ170" s="521"/>
      <c r="BK170" s="521"/>
      <c r="BL170" s="521"/>
      <c r="BM170" s="521"/>
      <c r="BN170" s="521"/>
      <c r="BO170" s="521"/>
      <c r="BP170" s="521"/>
      <c r="BQ170" s="521"/>
      <c r="BR170" s="521"/>
      <c r="BS170" s="521"/>
      <c r="BT170" s="521"/>
      <c r="BU170" s="521"/>
      <c r="BV170" s="521"/>
      <c r="BW170" s="521"/>
      <c r="BX170" s="521"/>
      <c r="BY170" s="521"/>
      <c r="BZ170" s="521"/>
      <c r="CA170" s="521"/>
      <c r="CB170" s="521"/>
      <c r="CC170" s="521"/>
      <c r="CD170" s="521"/>
      <c r="CE170" s="521"/>
      <c r="CF170" s="521"/>
      <c r="CG170" s="521"/>
      <c r="CH170" s="521"/>
      <c r="CI170" s="521"/>
      <c r="CJ170" s="521"/>
      <c r="CK170" s="521"/>
      <c r="CL170" s="521"/>
      <c r="CM170" s="521"/>
      <c r="CN170" s="521"/>
      <c r="CO170" s="521"/>
      <c r="CP170" s="521"/>
      <c r="CQ170" s="521"/>
    </row>
    <row r="171" spans="1:95" s="69" customFormat="1" ht="15" customHeight="1" x14ac:dyDescent="0.2">
      <c r="A171" s="11">
        <v>267</v>
      </c>
      <c r="B171" s="271"/>
      <c r="C171" s="281"/>
      <c r="D171" s="281"/>
      <c r="E171" s="282"/>
      <c r="F171" s="1475" t="str">
        <f>'2. CAD NCCF'!F171:L171</f>
        <v>FI issued covered bonds, high rated</v>
      </c>
      <c r="G171" s="1476"/>
      <c r="H171" s="1476"/>
      <c r="I171" s="1476"/>
      <c r="J171" s="1476"/>
      <c r="K171" s="1476"/>
      <c r="L171" s="1477"/>
      <c r="M171" s="690">
        <v>0</v>
      </c>
      <c r="N171" s="691">
        <v>0</v>
      </c>
      <c r="O171" s="692">
        <v>0</v>
      </c>
      <c r="P171" s="692">
        <v>0</v>
      </c>
      <c r="Q171" s="697">
        <v>0</v>
      </c>
      <c r="R171" s="692">
        <v>0</v>
      </c>
      <c r="S171" s="693">
        <v>0</v>
      </c>
      <c r="T171" s="692">
        <v>0</v>
      </c>
      <c r="U171" s="693">
        <v>0</v>
      </c>
      <c r="V171" s="692">
        <v>0</v>
      </c>
      <c r="W171" s="693">
        <v>0</v>
      </c>
      <c r="X171" s="692">
        <v>0</v>
      </c>
      <c r="Y171" s="693">
        <v>0</v>
      </c>
      <c r="Z171" s="692">
        <v>0</v>
      </c>
      <c r="AA171" s="693">
        <v>0</v>
      </c>
      <c r="AB171" s="698">
        <v>0</v>
      </c>
      <c r="AC171" s="690">
        <v>0</v>
      </c>
      <c r="AD171" s="1015"/>
      <c r="AE171" s="1016"/>
      <c r="AF171" s="1016"/>
      <c r="AG171" s="528"/>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c r="BI171" s="521"/>
      <c r="BJ171" s="521"/>
      <c r="BK171" s="521"/>
      <c r="BL171" s="521"/>
      <c r="BM171" s="521"/>
      <c r="BN171" s="521"/>
      <c r="BO171" s="521"/>
      <c r="BP171" s="521"/>
      <c r="BQ171" s="521"/>
      <c r="BR171" s="521"/>
      <c r="BS171" s="521"/>
      <c r="BT171" s="521"/>
      <c r="BU171" s="521"/>
      <c r="BV171" s="521"/>
      <c r="BW171" s="521"/>
      <c r="BX171" s="521"/>
      <c r="BY171" s="521"/>
      <c r="BZ171" s="521"/>
      <c r="CA171" s="521"/>
      <c r="CB171" s="521"/>
      <c r="CC171" s="521"/>
      <c r="CD171" s="521"/>
      <c r="CE171" s="521"/>
      <c r="CF171" s="521"/>
      <c r="CG171" s="521"/>
      <c r="CH171" s="521"/>
      <c r="CI171" s="521"/>
      <c r="CJ171" s="521"/>
      <c r="CK171" s="521"/>
      <c r="CL171" s="521"/>
      <c r="CM171" s="521"/>
      <c r="CN171" s="521"/>
      <c r="CO171" s="521"/>
      <c r="CP171" s="521"/>
      <c r="CQ171" s="521"/>
    </row>
    <row r="172" spans="1:95" s="69" customFormat="1" ht="15" customHeight="1" x14ac:dyDescent="0.2">
      <c r="A172" s="11">
        <v>268</v>
      </c>
      <c r="B172" s="271"/>
      <c r="C172" s="281"/>
      <c r="D172" s="281"/>
      <c r="E172" s="282"/>
      <c r="F172" s="1475" t="str">
        <f>'2. CAD NCCF'!F172:L172</f>
        <v>FI issued jumbo covered bonds, high rated</v>
      </c>
      <c r="G172" s="1476"/>
      <c r="H172" s="1476"/>
      <c r="I172" s="1476"/>
      <c r="J172" s="1476"/>
      <c r="K172" s="1476"/>
      <c r="L172" s="1477"/>
      <c r="M172" s="690">
        <v>0</v>
      </c>
      <c r="N172" s="691">
        <v>0</v>
      </c>
      <c r="O172" s="692">
        <v>0</v>
      </c>
      <c r="P172" s="692">
        <v>0</v>
      </c>
      <c r="Q172" s="697">
        <v>0</v>
      </c>
      <c r="R172" s="692">
        <v>0</v>
      </c>
      <c r="S172" s="693">
        <v>0</v>
      </c>
      <c r="T172" s="692">
        <v>0</v>
      </c>
      <c r="U172" s="693">
        <v>0</v>
      </c>
      <c r="V172" s="692">
        <v>0</v>
      </c>
      <c r="W172" s="693">
        <v>0</v>
      </c>
      <c r="X172" s="692">
        <v>0</v>
      </c>
      <c r="Y172" s="693">
        <v>0</v>
      </c>
      <c r="Z172" s="692">
        <v>0</v>
      </c>
      <c r="AA172" s="693">
        <v>0</v>
      </c>
      <c r="AB172" s="698">
        <v>0</v>
      </c>
      <c r="AC172" s="690">
        <v>0</v>
      </c>
      <c r="AD172" s="1015"/>
      <c r="AE172" s="1016"/>
      <c r="AF172" s="1016"/>
      <c r="AG172" s="528"/>
      <c r="AH172" s="521"/>
      <c r="AI172" s="521"/>
      <c r="AJ172" s="521"/>
      <c r="AK172" s="521"/>
      <c r="AL172" s="521"/>
      <c r="AM172" s="521"/>
      <c r="AN172" s="521"/>
      <c r="AO172" s="521"/>
      <c r="AP172" s="521"/>
      <c r="AQ172" s="521"/>
      <c r="AR172" s="521"/>
      <c r="AS172" s="521"/>
      <c r="AT172" s="521"/>
      <c r="AU172" s="521"/>
      <c r="AV172" s="521"/>
      <c r="AW172" s="521"/>
      <c r="AX172" s="521"/>
      <c r="AY172" s="521"/>
      <c r="AZ172" s="521"/>
      <c r="BA172" s="521"/>
      <c r="BB172" s="521"/>
      <c r="BC172" s="521"/>
      <c r="BD172" s="521"/>
      <c r="BE172" s="521"/>
      <c r="BF172" s="521"/>
      <c r="BG172" s="521"/>
      <c r="BH172" s="521"/>
      <c r="BI172" s="521"/>
      <c r="BJ172" s="521"/>
      <c r="BK172" s="521"/>
      <c r="BL172" s="521"/>
      <c r="BM172" s="521"/>
      <c r="BN172" s="521"/>
      <c r="BO172" s="521"/>
      <c r="BP172" s="521"/>
      <c r="BQ172" s="521"/>
      <c r="BR172" s="521"/>
      <c r="BS172" s="521"/>
      <c r="BT172" s="521"/>
      <c r="BU172" s="521"/>
      <c r="BV172" s="521"/>
      <c r="BW172" s="521"/>
      <c r="BX172" s="521"/>
      <c r="BY172" s="521"/>
      <c r="BZ172" s="521"/>
      <c r="CA172" s="521"/>
      <c r="CB172" s="521"/>
      <c r="CC172" s="521"/>
      <c r="CD172" s="521"/>
      <c r="CE172" s="521"/>
      <c r="CF172" s="521"/>
      <c r="CG172" s="521"/>
      <c r="CH172" s="521"/>
      <c r="CI172" s="521"/>
      <c r="CJ172" s="521"/>
      <c r="CK172" s="521"/>
      <c r="CL172" s="521"/>
      <c r="CM172" s="521"/>
      <c r="CN172" s="521"/>
      <c r="CO172" s="521"/>
      <c r="CP172" s="521"/>
      <c r="CQ172" s="521"/>
    </row>
    <row r="173" spans="1:95" s="69" customFormat="1" ht="15" customHeight="1" x14ac:dyDescent="0.2">
      <c r="A173" s="11">
        <v>269</v>
      </c>
      <c r="B173" s="271"/>
      <c r="C173" s="281"/>
      <c r="D173" s="281"/>
      <c r="E173" s="1445" t="str">
        <f>'2. CAD NCCF'!E173:L173</f>
        <v>Non-FI issued CBP, medium rated</v>
      </c>
      <c r="F173" s="1446"/>
      <c r="G173" s="1446"/>
      <c r="H173" s="1446"/>
      <c r="I173" s="1446"/>
      <c r="J173" s="1446"/>
      <c r="K173" s="1446"/>
      <c r="L173" s="1447"/>
      <c r="M173" s="399">
        <f>SUM(M174:M175)</f>
        <v>0</v>
      </c>
      <c r="N173" s="402">
        <f t="shared" ref="N173:AB173" si="40">SUBTOTAL(9,N174:N175)</f>
        <v>0</v>
      </c>
      <c r="O173" s="406">
        <f t="shared" si="40"/>
        <v>0</v>
      </c>
      <c r="P173" s="405">
        <f t="shared" si="40"/>
        <v>0</v>
      </c>
      <c r="Q173" s="407">
        <f t="shared" si="40"/>
        <v>0</v>
      </c>
      <c r="R173" s="406">
        <f t="shared" si="40"/>
        <v>0</v>
      </c>
      <c r="S173" s="406">
        <f t="shared" si="40"/>
        <v>0</v>
      </c>
      <c r="T173" s="406">
        <f t="shared" si="40"/>
        <v>0</v>
      </c>
      <c r="U173" s="406">
        <f t="shared" si="40"/>
        <v>0</v>
      </c>
      <c r="V173" s="406">
        <f t="shared" si="40"/>
        <v>0</v>
      </c>
      <c r="W173" s="406">
        <f t="shared" si="40"/>
        <v>0</v>
      </c>
      <c r="X173" s="406">
        <f t="shared" si="40"/>
        <v>0</v>
      </c>
      <c r="Y173" s="406">
        <f t="shared" si="40"/>
        <v>0</v>
      </c>
      <c r="Z173" s="406">
        <f t="shared" si="40"/>
        <v>0</v>
      </c>
      <c r="AA173" s="406">
        <f t="shared" si="40"/>
        <v>0</v>
      </c>
      <c r="AB173" s="416">
        <f t="shared" si="40"/>
        <v>0</v>
      </c>
      <c r="AC173" s="399">
        <f t="shared" ref="AC173" si="41">SUM(AC174:AC175)</f>
        <v>0</v>
      </c>
      <c r="AD173" s="1015"/>
      <c r="AE173" s="1016"/>
      <c r="AF173" s="1016"/>
      <c r="AG173" s="528"/>
      <c r="AH173" s="521"/>
      <c r="AI173" s="521"/>
      <c r="AJ173" s="521"/>
      <c r="AK173" s="521"/>
      <c r="AL173" s="521"/>
      <c r="AM173" s="521"/>
      <c r="AN173" s="521"/>
      <c r="AO173" s="521"/>
      <c r="AP173" s="521"/>
      <c r="AQ173" s="521"/>
      <c r="AR173" s="521"/>
      <c r="AS173" s="521"/>
      <c r="AT173" s="521"/>
      <c r="AU173" s="521"/>
      <c r="AV173" s="521"/>
      <c r="AW173" s="521"/>
      <c r="AX173" s="521"/>
      <c r="AY173" s="521"/>
      <c r="AZ173" s="521"/>
      <c r="BA173" s="521"/>
      <c r="BB173" s="521"/>
      <c r="BC173" s="521"/>
      <c r="BD173" s="521"/>
      <c r="BE173" s="521"/>
      <c r="BF173" s="521"/>
      <c r="BG173" s="521"/>
      <c r="BH173" s="521"/>
      <c r="BI173" s="521"/>
      <c r="BJ173" s="521"/>
      <c r="BK173" s="521"/>
      <c r="BL173" s="521"/>
      <c r="BM173" s="521"/>
      <c r="BN173" s="521"/>
      <c r="BO173" s="521"/>
      <c r="BP173" s="521"/>
      <c r="BQ173" s="521"/>
      <c r="BR173" s="521"/>
      <c r="BS173" s="521"/>
      <c r="BT173" s="521"/>
      <c r="BU173" s="521"/>
      <c r="BV173" s="521"/>
      <c r="BW173" s="521"/>
      <c r="BX173" s="521"/>
      <c r="BY173" s="521"/>
      <c r="BZ173" s="521"/>
      <c r="CA173" s="521"/>
      <c r="CB173" s="521"/>
      <c r="CC173" s="521"/>
      <c r="CD173" s="521"/>
      <c r="CE173" s="521"/>
      <c r="CF173" s="521"/>
      <c r="CG173" s="521"/>
      <c r="CH173" s="521"/>
      <c r="CI173" s="521"/>
      <c r="CJ173" s="521"/>
      <c r="CK173" s="521"/>
      <c r="CL173" s="521"/>
      <c r="CM173" s="521"/>
      <c r="CN173" s="521"/>
      <c r="CO173" s="521"/>
      <c r="CP173" s="521"/>
      <c r="CQ173" s="521"/>
    </row>
    <row r="174" spans="1:95" s="69" customFormat="1" ht="15" customHeight="1" x14ac:dyDescent="0.2">
      <c r="A174" s="11">
        <v>270</v>
      </c>
      <c r="B174" s="271"/>
      <c r="C174" s="281"/>
      <c r="D174" s="281"/>
      <c r="E174" s="282"/>
      <c r="F174" s="1475" t="str">
        <f>'2. CAD NCCF'!F174:L174</f>
        <v>Non-FI issued unsecured bonds and paper, medium rated</v>
      </c>
      <c r="G174" s="1476"/>
      <c r="H174" s="1476"/>
      <c r="I174" s="1476"/>
      <c r="J174" s="1476"/>
      <c r="K174" s="1476"/>
      <c r="L174" s="1477"/>
      <c r="M174" s="690">
        <v>0</v>
      </c>
      <c r="N174" s="691">
        <v>0</v>
      </c>
      <c r="O174" s="692">
        <v>0</v>
      </c>
      <c r="P174" s="692">
        <v>0</v>
      </c>
      <c r="Q174" s="697">
        <v>0</v>
      </c>
      <c r="R174" s="692">
        <v>0</v>
      </c>
      <c r="S174" s="693">
        <v>0</v>
      </c>
      <c r="T174" s="692">
        <v>0</v>
      </c>
      <c r="U174" s="693">
        <v>0</v>
      </c>
      <c r="V174" s="692">
        <v>0</v>
      </c>
      <c r="W174" s="693">
        <v>0</v>
      </c>
      <c r="X174" s="692">
        <v>0</v>
      </c>
      <c r="Y174" s="693">
        <v>0</v>
      </c>
      <c r="Z174" s="692">
        <v>0</v>
      </c>
      <c r="AA174" s="693">
        <v>0</v>
      </c>
      <c r="AB174" s="698">
        <v>0</v>
      </c>
      <c r="AC174" s="690">
        <v>0</v>
      </c>
      <c r="AD174" s="1015"/>
      <c r="AE174" s="1016"/>
      <c r="AF174" s="1016"/>
      <c r="AG174" s="528"/>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c r="BI174" s="521"/>
      <c r="BJ174" s="521"/>
      <c r="BK174" s="521"/>
      <c r="BL174" s="521"/>
      <c r="BM174" s="521"/>
      <c r="BN174" s="521"/>
      <c r="BO174" s="521"/>
      <c r="BP174" s="521"/>
      <c r="BQ174" s="521"/>
      <c r="BR174" s="521"/>
      <c r="BS174" s="521"/>
      <c r="BT174" s="521"/>
      <c r="BU174" s="521"/>
      <c r="BV174" s="521"/>
      <c r="BW174" s="521"/>
      <c r="BX174" s="521"/>
      <c r="BY174" s="521"/>
      <c r="BZ174" s="521"/>
      <c r="CA174" s="521"/>
      <c r="CB174" s="521"/>
      <c r="CC174" s="521"/>
      <c r="CD174" s="521"/>
      <c r="CE174" s="521"/>
      <c r="CF174" s="521"/>
      <c r="CG174" s="521"/>
      <c r="CH174" s="521"/>
      <c r="CI174" s="521"/>
      <c r="CJ174" s="521"/>
      <c r="CK174" s="521"/>
      <c r="CL174" s="521"/>
      <c r="CM174" s="521"/>
      <c r="CN174" s="521"/>
      <c r="CO174" s="521"/>
      <c r="CP174" s="521"/>
      <c r="CQ174" s="521"/>
    </row>
    <row r="175" spans="1:95" s="69" customFormat="1" ht="15" customHeight="1" x14ac:dyDescent="0.2">
      <c r="A175" s="11">
        <v>271</v>
      </c>
      <c r="B175" s="271"/>
      <c r="C175" s="281"/>
      <c r="D175" s="281"/>
      <c r="E175" s="282"/>
      <c r="F175" s="1475" t="str">
        <f>'2. CAD NCCF'!F175:L175</f>
        <v>Non-FI issued covered bonds, medium rated</v>
      </c>
      <c r="G175" s="1476"/>
      <c r="H175" s="1476"/>
      <c r="I175" s="1476"/>
      <c r="J175" s="1476"/>
      <c r="K175" s="1476"/>
      <c r="L175" s="1477"/>
      <c r="M175" s="690">
        <v>0</v>
      </c>
      <c r="N175" s="691">
        <v>0</v>
      </c>
      <c r="O175" s="692">
        <v>0</v>
      </c>
      <c r="P175" s="692">
        <v>0</v>
      </c>
      <c r="Q175" s="697">
        <v>0</v>
      </c>
      <c r="R175" s="692">
        <v>0</v>
      </c>
      <c r="S175" s="693">
        <v>0</v>
      </c>
      <c r="T175" s="692">
        <v>0</v>
      </c>
      <c r="U175" s="693">
        <v>0</v>
      </c>
      <c r="V175" s="692">
        <v>0</v>
      </c>
      <c r="W175" s="693">
        <v>0</v>
      </c>
      <c r="X175" s="692">
        <v>0</v>
      </c>
      <c r="Y175" s="693">
        <v>0</v>
      </c>
      <c r="Z175" s="692">
        <v>0</v>
      </c>
      <c r="AA175" s="693">
        <v>0</v>
      </c>
      <c r="AB175" s="698">
        <v>0</v>
      </c>
      <c r="AC175" s="690">
        <v>0</v>
      </c>
      <c r="AD175" s="1015"/>
      <c r="AE175" s="1016"/>
      <c r="AF175" s="1016"/>
      <c r="AG175" s="528"/>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c r="BI175" s="521"/>
      <c r="BJ175" s="521"/>
      <c r="BK175" s="521"/>
      <c r="BL175" s="521"/>
      <c r="BM175" s="521"/>
      <c r="BN175" s="521"/>
      <c r="BO175" s="521"/>
      <c r="BP175" s="521"/>
      <c r="BQ175" s="521"/>
      <c r="BR175" s="521"/>
      <c r="BS175" s="521"/>
      <c r="BT175" s="521"/>
      <c r="BU175" s="521"/>
      <c r="BV175" s="521"/>
      <c r="BW175" s="521"/>
      <c r="BX175" s="521"/>
      <c r="BY175" s="521"/>
      <c r="BZ175" s="521"/>
      <c r="CA175" s="521"/>
      <c r="CB175" s="521"/>
      <c r="CC175" s="521"/>
      <c r="CD175" s="521"/>
      <c r="CE175" s="521"/>
      <c r="CF175" s="521"/>
      <c r="CG175" s="521"/>
      <c r="CH175" s="521"/>
      <c r="CI175" s="521"/>
      <c r="CJ175" s="521"/>
      <c r="CK175" s="521"/>
      <c r="CL175" s="521"/>
      <c r="CM175" s="521"/>
      <c r="CN175" s="521"/>
      <c r="CO175" s="521"/>
      <c r="CP175" s="521"/>
      <c r="CQ175" s="521"/>
    </row>
    <row r="176" spans="1:95" s="69" customFormat="1" ht="15" customHeight="1" x14ac:dyDescent="0.2">
      <c r="A176" s="11">
        <v>272</v>
      </c>
      <c r="B176" s="271"/>
      <c r="C176" s="281"/>
      <c r="D176" s="281"/>
      <c r="E176" s="1445" t="str">
        <f>'2. CAD NCCF'!E176:L176</f>
        <v>FI issued CBP, medium rated</v>
      </c>
      <c r="F176" s="1446"/>
      <c r="G176" s="1446"/>
      <c r="H176" s="1446"/>
      <c r="I176" s="1446"/>
      <c r="J176" s="1446"/>
      <c r="K176" s="1446"/>
      <c r="L176" s="1447"/>
      <c r="M176" s="399">
        <f>SUM(M177:M179)</f>
        <v>0</v>
      </c>
      <c r="N176" s="402">
        <f t="shared" ref="N176:AC176" si="42">SUBTOTAL(9,N177:N179)</f>
        <v>0</v>
      </c>
      <c r="O176" s="406">
        <f t="shared" si="42"/>
        <v>0</v>
      </c>
      <c r="P176" s="405">
        <f t="shared" si="42"/>
        <v>0</v>
      </c>
      <c r="Q176" s="407">
        <f t="shared" si="42"/>
        <v>0</v>
      </c>
      <c r="R176" s="406">
        <f t="shared" si="42"/>
        <v>0</v>
      </c>
      <c r="S176" s="406">
        <f t="shared" si="42"/>
        <v>0</v>
      </c>
      <c r="T176" s="406">
        <f t="shared" si="42"/>
        <v>0</v>
      </c>
      <c r="U176" s="406">
        <f t="shared" si="42"/>
        <v>0</v>
      </c>
      <c r="V176" s="406">
        <f t="shared" si="42"/>
        <v>0</v>
      </c>
      <c r="W176" s="406">
        <f t="shared" si="42"/>
        <v>0</v>
      </c>
      <c r="X176" s="406">
        <f t="shared" si="42"/>
        <v>0</v>
      </c>
      <c r="Y176" s="406">
        <f t="shared" si="42"/>
        <v>0</v>
      </c>
      <c r="Z176" s="406">
        <f t="shared" si="42"/>
        <v>0</v>
      </c>
      <c r="AA176" s="406">
        <f t="shared" si="42"/>
        <v>0</v>
      </c>
      <c r="AB176" s="416">
        <f t="shared" si="42"/>
        <v>0</v>
      </c>
      <c r="AC176" s="399">
        <f t="shared" si="42"/>
        <v>0</v>
      </c>
      <c r="AD176" s="1015"/>
      <c r="AE176" s="1016"/>
      <c r="AF176" s="1016"/>
      <c r="AG176" s="528"/>
      <c r="AH176" s="521"/>
      <c r="AI176" s="521"/>
      <c r="AJ176" s="521"/>
      <c r="AK176" s="521"/>
      <c r="AL176" s="521"/>
      <c r="AM176" s="521"/>
      <c r="AN176" s="521"/>
      <c r="AO176" s="521"/>
      <c r="AP176" s="521"/>
      <c r="AQ176" s="521"/>
      <c r="AR176" s="521"/>
      <c r="AS176" s="521"/>
      <c r="AT176" s="521"/>
      <c r="AU176" s="521"/>
      <c r="AV176" s="521"/>
      <c r="AW176" s="521"/>
      <c r="AX176" s="521"/>
      <c r="AY176" s="521"/>
      <c r="AZ176" s="521"/>
      <c r="BA176" s="521"/>
      <c r="BB176" s="521"/>
      <c r="BC176" s="521"/>
      <c r="BD176" s="521"/>
      <c r="BE176" s="521"/>
      <c r="BF176" s="521"/>
      <c r="BG176" s="521"/>
      <c r="BH176" s="521"/>
      <c r="BI176" s="521"/>
      <c r="BJ176" s="521"/>
      <c r="BK176" s="521"/>
      <c r="BL176" s="521"/>
      <c r="BM176" s="521"/>
      <c r="BN176" s="521"/>
      <c r="BO176" s="521"/>
      <c r="BP176" s="521"/>
      <c r="BQ176" s="521"/>
      <c r="BR176" s="521"/>
      <c r="BS176" s="521"/>
      <c r="BT176" s="521"/>
      <c r="BU176" s="521"/>
      <c r="BV176" s="521"/>
      <c r="BW176" s="521"/>
      <c r="BX176" s="521"/>
      <c r="BY176" s="521"/>
      <c r="BZ176" s="521"/>
      <c r="CA176" s="521"/>
      <c r="CB176" s="521"/>
      <c r="CC176" s="521"/>
      <c r="CD176" s="521"/>
      <c r="CE176" s="521"/>
      <c r="CF176" s="521"/>
      <c r="CG176" s="521"/>
      <c r="CH176" s="521"/>
      <c r="CI176" s="521"/>
      <c r="CJ176" s="521"/>
      <c r="CK176" s="521"/>
      <c r="CL176" s="521"/>
      <c r="CM176" s="521"/>
      <c r="CN176" s="521"/>
      <c r="CO176" s="521"/>
      <c r="CP176" s="521"/>
      <c r="CQ176" s="521"/>
    </row>
    <row r="177" spans="1:95" s="69" customFormat="1" ht="15" customHeight="1" x14ac:dyDescent="0.2">
      <c r="A177" s="11">
        <v>273</v>
      </c>
      <c r="B177" s="271"/>
      <c r="C177" s="281"/>
      <c r="D177" s="281"/>
      <c r="E177" s="282"/>
      <c r="F177" s="1475" t="str">
        <f>'2. CAD NCCF'!F177:L177</f>
        <v>FI issued unsecured bonds and paper, medium rated</v>
      </c>
      <c r="G177" s="1476"/>
      <c r="H177" s="1476"/>
      <c r="I177" s="1476"/>
      <c r="J177" s="1476"/>
      <c r="K177" s="1476"/>
      <c r="L177" s="1477"/>
      <c r="M177" s="690">
        <v>0</v>
      </c>
      <c r="N177" s="691">
        <v>0</v>
      </c>
      <c r="O177" s="692">
        <v>0</v>
      </c>
      <c r="P177" s="692">
        <v>0</v>
      </c>
      <c r="Q177" s="697">
        <v>0</v>
      </c>
      <c r="R177" s="692">
        <v>0</v>
      </c>
      <c r="S177" s="693">
        <v>0</v>
      </c>
      <c r="T177" s="692">
        <v>0</v>
      </c>
      <c r="U177" s="693">
        <v>0</v>
      </c>
      <c r="V177" s="692">
        <v>0</v>
      </c>
      <c r="W177" s="693">
        <v>0</v>
      </c>
      <c r="X177" s="692">
        <v>0</v>
      </c>
      <c r="Y177" s="693">
        <v>0</v>
      </c>
      <c r="Z177" s="692">
        <v>0</v>
      </c>
      <c r="AA177" s="693">
        <v>0</v>
      </c>
      <c r="AB177" s="698">
        <v>0</v>
      </c>
      <c r="AC177" s="690">
        <v>0</v>
      </c>
      <c r="AD177" s="1015"/>
      <c r="AE177" s="1016"/>
      <c r="AF177" s="1016"/>
      <c r="AG177" s="528"/>
      <c r="AH177" s="521"/>
      <c r="AI177" s="521"/>
      <c r="AJ177" s="521"/>
      <c r="AK177" s="521"/>
      <c r="AL177" s="521"/>
      <c r="AM177" s="521"/>
      <c r="AN177" s="521"/>
      <c r="AO177" s="521"/>
      <c r="AP177" s="521"/>
      <c r="AQ177" s="521"/>
      <c r="AR177" s="521"/>
      <c r="AS177" s="521"/>
      <c r="AT177" s="521"/>
      <c r="AU177" s="521"/>
      <c r="AV177" s="521"/>
      <c r="AW177" s="521"/>
      <c r="AX177" s="521"/>
      <c r="AY177" s="521"/>
      <c r="AZ177" s="521"/>
      <c r="BA177" s="521"/>
      <c r="BB177" s="521"/>
      <c r="BC177" s="521"/>
      <c r="BD177" s="521"/>
      <c r="BE177" s="521"/>
      <c r="BF177" s="521"/>
      <c r="BG177" s="521"/>
      <c r="BH177" s="521"/>
      <c r="BI177" s="521"/>
      <c r="BJ177" s="521"/>
      <c r="BK177" s="521"/>
      <c r="BL177" s="521"/>
      <c r="BM177" s="521"/>
      <c r="BN177" s="521"/>
      <c r="BO177" s="521"/>
      <c r="BP177" s="521"/>
      <c r="BQ177" s="521"/>
      <c r="BR177" s="521"/>
      <c r="BS177" s="521"/>
      <c r="BT177" s="521"/>
      <c r="BU177" s="521"/>
      <c r="BV177" s="521"/>
      <c r="BW177" s="521"/>
      <c r="BX177" s="521"/>
      <c r="BY177" s="521"/>
      <c r="BZ177" s="521"/>
      <c r="CA177" s="521"/>
      <c r="CB177" s="521"/>
      <c r="CC177" s="521"/>
      <c r="CD177" s="521"/>
      <c r="CE177" s="521"/>
      <c r="CF177" s="521"/>
      <c r="CG177" s="521"/>
      <c r="CH177" s="521"/>
      <c r="CI177" s="521"/>
      <c r="CJ177" s="521"/>
      <c r="CK177" s="521"/>
      <c r="CL177" s="521"/>
      <c r="CM177" s="521"/>
      <c r="CN177" s="521"/>
      <c r="CO177" s="521"/>
      <c r="CP177" s="521"/>
      <c r="CQ177" s="521"/>
    </row>
    <row r="178" spans="1:95" s="69" customFormat="1" ht="15" customHeight="1" x14ac:dyDescent="0.2">
      <c r="A178" s="11">
        <v>274</v>
      </c>
      <c r="B178" s="271"/>
      <c r="C178" s="281"/>
      <c r="D178" s="281"/>
      <c r="E178" s="282"/>
      <c r="F178" s="1475" t="str">
        <f>'2. CAD NCCF'!F178:L178</f>
        <v>FI issued covered bonds, medium rated</v>
      </c>
      <c r="G178" s="1476"/>
      <c r="H178" s="1476"/>
      <c r="I178" s="1476"/>
      <c r="J178" s="1476"/>
      <c r="K178" s="1476"/>
      <c r="L178" s="1477"/>
      <c r="M178" s="690">
        <v>0</v>
      </c>
      <c r="N178" s="691">
        <v>0</v>
      </c>
      <c r="O178" s="692">
        <v>0</v>
      </c>
      <c r="P178" s="692">
        <v>0</v>
      </c>
      <c r="Q178" s="697">
        <v>0</v>
      </c>
      <c r="R178" s="692">
        <v>0</v>
      </c>
      <c r="S178" s="693">
        <v>0</v>
      </c>
      <c r="T178" s="692">
        <v>0</v>
      </c>
      <c r="U178" s="693">
        <v>0</v>
      </c>
      <c r="V178" s="692">
        <v>0</v>
      </c>
      <c r="W178" s="693">
        <v>0</v>
      </c>
      <c r="X178" s="692">
        <v>0</v>
      </c>
      <c r="Y178" s="693">
        <v>0</v>
      </c>
      <c r="Z178" s="692">
        <v>0</v>
      </c>
      <c r="AA178" s="693">
        <v>0</v>
      </c>
      <c r="AB178" s="698">
        <v>0</v>
      </c>
      <c r="AC178" s="690">
        <v>0</v>
      </c>
      <c r="AD178" s="1015"/>
      <c r="AE178" s="1016"/>
      <c r="AF178" s="1016"/>
      <c r="AG178" s="528"/>
      <c r="AH178" s="521"/>
      <c r="AI178" s="521"/>
      <c r="AJ178" s="521"/>
      <c r="AK178" s="521"/>
      <c r="AL178" s="521"/>
      <c r="AM178" s="521"/>
      <c r="AN178" s="521"/>
      <c r="AO178" s="521"/>
      <c r="AP178" s="521"/>
      <c r="AQ178" s="521"/>
      <c r="AR178" s="521"/>
      <c r="AS178" s="521"/>
      <c r="AT178" s="521"/>
      <c r="AU178" s="521"/>
      <c r="AV178" s="521"/>
      <c r="AW178" s="521"/>
      <c r="AX178" s="521"/>
      <c r="AY178" s="521"/>
      <c r="AZ178" s="521"/>
      <c r="BA178" s="521"/>
      <c r="BB178" s="521"/>
      <c r="BC178" s="521"/>
      <c r="BD178" s="521"/>
      <c r="BE178" s="521"/>
      <c r="BF178" s="521"/>
      <c r="BG178" s="521"/>
      <c r="BH178" s="521"/>
      <c r="BI178" s="521"/>
      <c r="BJ178" s="521"/>
      <c r="BK178" s="521"/>
      <c r="BL178" s="521"/>
      <c r="BM178" s="521"/>
      <c r="BN178" s="521"/>
      <c r="BO178" s="521"/>
      <c r="BP178" s="521"/>
      <c r="BQ178" s="521"/>
      <c r="BR178" s="521"/>
      <c r="BS178" s="521"/>
      <c r="BT178" s="521"/>
      <c r="BU178" s="521"/>
      <c r="BV178" s="521"/>
      <c r="BW178" s="521"/>
      <c r="BX178" s="521"/>
      <c r="BY178" s="521"/>
      <c r="BZ178" s="521"/>
      <c r="CA178" s="521"/>
      <c r="CB178" s="521"/>
      <c r="CC178" s="521"/>
      <c r="CD178" s="521"/>
      <c r="CE178" s="521"/>
      <c r="CF178" s="521"/>
      <c r="CG178" s="521"/>
      <c r="CH178" s="521"/>
      <c r="CI178" s="521"/>
      <c r="CJ178" s="521"/>
      <c r="CK178" s="521"/>
      <c r="CL178" s="521"/>
      <c r="CM178" s="521"/>
      <c r="CN178" s="521"/>
      <c r="CO178" s="521"/>
      <c r="CP178" s="521"/>
      <c r="CQ178" s="521"/>
    </row>
    <row r="179" spans="1:95" s="69" customFormat="1" ht="15" customHeight="1" x14ac:dyDescent="0.2">
      <c r="A179" s="11">
        <v>275</v>
      </c>
      <c r="B179" s="271"/>
      <c r="C179" s="281"/>
      <c r="D179" s="281"/>
      <c r="E179" s="282"/>
      <c r="F179" s="1475" t="str">
        <f>'2. CAD NCCF'!F179:L179</f>
        <v>FI issued jumbo covered bonds, medium rated</v>
      </c>
      <c r="G179" s="1476"/>
      <c r="H179" s="1476"/>
      <c r="I179" s="1476"/>
      <c r="J179" s="1476"/>
      <c r="K179" s="1476"/>
      <c r="L179" s="1477"/>
      <c r="M179" s="690">
        <v>0</v>
      </c>
      <c r="N179" s="691">
        <v>0</v>
      </c>
      <c r="O179" s="692">
        <v>0</v>
      </c>
      <c r="P179" s="692">
        <v>0</v>
      </c>
      <c r="Q179" s="697">
        <v>0</v>
      </c>
      <c r="R179" s="692">
        <v>0</v>
      </c>
      <c r="S179" s="693">
        <v>0</v>
      </c>
      <c r="T179" s="692">
        <v>0</v>
      </c>
      <c r="U179" s="693">
        <v>0</v>
      </c>
      <c r="V179" s="692">
        <v>0</v>
      </c>
      <c r="W179" s="693">
        <v>0</v>
      </c>
      <c r="X179" s="692">
        <v>0</v>
      </c>
      <c r="Y179" s="693">
        <v>0</v>
      </c>
      <c r="Z179" s="692">
        <v>0</v>
      </c>
      <c r="AA179" s="693">
        <v>0</v>
      </c>
      <c r="AB179" s="698">
        <v>0</v>
      </c>
      <c r="AC179" s="690">
        <v>0</v>
      </c>
      <c r="AD179" s="1015"/>
      <c r="AE179" s="1016"/>
      <c r="AF179" s="1016"/>
      <c r="AG179" s="528"/>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c r="BI179" s="521"/>
      <c r="BJ179" s="521"/>
      <c r="BK179" s="521"/>
      <c r="BL179" s="521"/>
      <c r="BM179" s="521"/>
      <c r="BN179" s="521"/>
      <c r="BO179" s="521"/>
      <c r="BP179" s="521"/>
      <c r="BQ179" s="521"/>
      <c r="BR179" s="521"/>
      <c r="BS179" s="521"/>
      <c r="BT179" s="521"/>
      <c r="BU179" s="521"/>
      <c r="BV179" s="521"/>
      <c r="BW179" s="521"/>
      <c r="BX179" s="521"/>
      <c r="BY179" s="521"/>
      <c r="BZ179" s="521"/>
      <c r="CA179" s="521"/>
      <c r="CB179" s="521"/>
      <c r="CC179" s="521"/>
      <c r="CD179" s="521"/>
      <c r="CE179" s="521"/>
      <c r="CF179" s="521"/>
      <c r="CG179" s="521"/>
      <c r="CH179" s="521"/>
      <c r="CI179" s="521"/>
      <c r="CJ179" s="521"/>
      <c r="CK179" s="521"/>
      <c r="CL179" s="521"/>
      <c r="CM179" s="521"/>
      <c r="CN179" s="521"/>
      <c r="CO179" s="521"/>
      <c r="CP179" s="521"/>
      <c r="CQ179" s="521"/>
    </row>
    <row r="180" spans="1:95" s="69" customFormat="1" ht="15" customHeight="1" x14ac:dyDescent="0.2">
      <c r="A180" s="11">
        <v>276</v>
      </c>
      <c r="B180" s="271"/>
      <c r="C180" s="281"/>
      <c r="D180" s="281"/>
      <c r="E180" s="1445" t="str">
        <f>'2. CAD NCCF'!E180:L180</f>
        <v>Non-FI issued CBP, low or not rated</v>
      </c>
      <c r="F180" s="1446"/>
      <c r="G180" s="1446"/>
      <c r="H180" s="1446"/>
      <c r="I180" s="1446"/>
      <c r="J180" s="1446"/>
      <c r="K180" s="1446"/>
      <c r="L180" s="1447"/>
      <c r="M180" s="399">
        <f>SUM(M181:M182)</f>
        <v>0</v>
      </c>
      <c r="N180" s="402">
        <f t="shared" ref="N180:AC180" si="43">SUBTOTAL(9,N181:N182)</f>
        <v>0</v>
      </c>
      <c r="O180" s="406">
        <f t="shared" si="43"/>
        <v>0</v>
      </c>
      <c r="P180" s="405">
        <f t="shared" si="43"/>
        <v>0</v>
      </c>
      <c r="Q180" s="407">
        <f t="shared" si="43"/>
        <v>0</v>
      </c>
      <c r="R180" s="406">
        <f t="shared" si="43"/>
        <v>0</v>
      </c>
      <c r="S180" s="406">
        <f t="shared" si="43"/>
        <v>0</v>
      </c>
      <c r="T180" s="406">
        <f t="shared" si="43"/>
        <v>0</v>
      </c>
      <c r="U180" s="406">
        <f t="shared" si="43"/>
        <v>0</v>
      </c>
      <c r="V180" s="406">
        <f t="shared" si="43"/>
        <v>0</v>
      </c>
      <c r="W180" s="406">
        <f t="shared" si="43"/>
        <v>0</v>
      </c>
      <c r="X180" s="406">
        <f t="shared" si="43"/>
        <v>0</v>
      </c>
      <c r="Y180" s="406">
        <f t="shared" si="43"/>
        <v>0</v>
      </c>
      <c r="Z180" s="406">
        <f t="shared" si="43"/>
        <v>0</v>
      </c>
      <c r="AA180" s="406">
        <f t="shared" si="43"/>
        <v>0</v>
      </c>
      <c r="AB180" s="416">
        <f t="shared" si="43"/>
        <v>0</v>
      </c>
      <c r="AC180" s="399">
        <f t="shared" si="43"/>
        <v>0</v>
      </c>
      <c r="AD180" s="1015"/>
      <c r="AE180" s="1016"/>
      <c r="AF180" s="1016"/>
      <c r="AG180" s="528"/>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c r="BI180" s="521"/>
      <c r="BJ180" s="521"/>
      <c r="BK180" s="521"/>
      <c r="BL180" s="521"/>
      <c r="BM180" s="521"/>
      <c r="BN180" s="521"/>
      <c r="BO180" s="521"/>
      <c r="BP180" s="521"/>
      <c r="BQ180" s="521"/>
      <c r="BR180" s="521"/>
      <c r="BS180" s="521"/>
      <c r="BT180" s="521"/>
      <c r="BU180" s="521"/>
      <c r="BV180" s="521"/>
      <c r="BW180" s="521"/>
      <c r="BX180" s="521"/>
      <c r="BY180" s="521"/>
      <c r="BZ180" s="521"/>
      <c r="CA180" s="521"/>
      <c r="CB180" s="521"/>
      <c r="CC180" s="521"/>
      <c r="CD180" s="521"/>
      <c r="CE180" s="521"/>
      <c r="CF180" s="521"/>
      <c r="CG180" s="521"/>
      <c r="CH180" s="521"/>
      <c r="CI180" s="521"/>
      <c r="CJ180" s="521"/>
      <c r="CK180" s="521"/>
      <c r="CL180" s="521"/>
      <c r="CM180" s="521"/>
      <c r="CN180" s="521"/>
      <c r="CO180" s="521"/>
      <c r="CP180" s="521"/>
      <c r="CQ180" s="521"/>
    </row>
    <row r="181" spans="1:95" s="69" customFormat="1" ht="15" customHeight="1" x14ac:dyDescent="0.2">
      <c r="A181" s="11">
        <v>277</v>
      </c>
      <c r="B181" s="271"/>
      <c r="C181" s="281"/>
      <c r="D181" s="281"/>
      <c r="E181" s="282"/>
      <c r="F181" s="1475" t="str">
        <f>'2. CAD NCCF'!F181:L181</f>
        <v>Non-FI issued unsecured bonds and paper, low or not rated</v>
      </c>
      <c r="G181" s="1476"/>
      <c r="H181" s="1476"/>
      <c r="I181" s="1476"/>
      <c r="J181" s="1476"/>
      <c r="K181" s="1476"/>
      <c r="L181" s="1477"/>
      <c r="M181" s="690">
        <v>0</v>
      </c>
      <c r="N181" s="691">
        <v>0</v>
      </c>
      <c r="O181" s="692">
        <v>0</v>
      </c>
      <c r="P181" s="692">
        <v>0</v>
      </c>
      <c r="Q181" s="697">
        <v>0</v>
      </c>
      <c r="R181" s="692">
        <v>0</v>
      </c>
      <c r="S181" s="693">
        <v>0</v>
      </c>
      <c r="T181" s="692">
        <v>0</v>
      </c>
      <c r="U181" s="693">
        <v>0</v>
      </c>
      <c r="V181" s="692">
        <v>0</v>
      </c>
      <c r="W181" s="693">
        <v>0</v>
      </c>
      <c r="X181" s="692">
        <v>0</v>
      </c>
      <c r="Y181" s="693">
        <v>0</v>
      </c>
      <c r="Z181" s="692">
        <v>0</v>
      </c>
      <c r="AA181" s="693">
        <v>0</v>
      </c>
      <c r="AB181" s="698">
        <v>0</v>
      </c>
      <c r="AC181" s="690">
        <v>0</v>
      </c>
      <c r="AD181" s="1015"/>
      <c r="AE181" s="1016"/>
      <c r="AF181" s="1016"/>
      <c r="AG181" s="528"/>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c r="BI181" s="521"/>
      <c r="BJ181" s="521"/>
      <c r="BK181" s="521"/>
      <c r="BL181" s="521"/>
      <c r="BM181" s="521"/>
      <c r="BN181" s="521"/>
      <c r="BO181" s="521"/>
      <c r="BP181" s="521"/>
      <c r="BQ181" s="521"/>
      <c r="BR181" s="521"/>
      <c r="BS181" s="521"/>
      <c r="BT181" s="521"/>
      <c r="BU181" s="521"/>
      <c r="BV181" s="521"/>
      <c r="BW181" s="521"/>
      <c r="BX181" s="521"/>
      <c r="BY181" s="521"/>
      <c r="BZ181" s="521"/>
      <c r="CA181" s="521"/>
      <c r="CB181" s="521"/>
      <c r="CC181" s="521"/>
      <c r="CD181" s="521"/>
      <c r="CE181" s="521"/>
      <c r="CF181" s="521"/>
      <c r="CG181" s="521"/>
      <c r="CH181" s="521"/>
      <c r="CI181" s="521"/>
      <c r="CJ181" s="521"/>
      <c r="CK181" s="521"/>
      <c r="CL181" s="521"/>
      <c r="CM181" s="521"/>
      <c r="CN181" s="521"/>
      <c r="CO181" s="521"/>
      <c r="CP181" s="521"/>
      <c r="CQ181" s="521"/>
    </row>
    <row r="182" spans="1:95" s="69" customFormat="1" ht="15" customHeight="1" x14ac:dyDescent="0.2">
      <c r="A182" s="11">
        <v>278</v>
      </c>
      <c r="B182" s="271"/>
      <c r="C182" s="281"/>
      <c r="D182" s="281"/>
      <c r="E182" s="282"/>
      <c r="F182" s="1475" t="str">
        <f>'2. CAD NCCF'!F182:L182</f>
        <v>Non-FI issued covered bonds, low or not rated</v>
      </c>
      <c r="G182" s="1476"/>
      <c r="H182" s="1476"/>
      <c r="I182" s="1476"/>
      <c r="J182" s="1476"/>
      <c r="K182" s="1476"/>
      <c r="L182" s="1477"/>
      <c r="M182" s="690">
        <v>0</v>
      </c>
      <c r="N182" s="691">
        <v>0</v>
      </c>
      <c r="O182" s="692">
        <v>0</v>
      </c>
      <c r="P182" s="692">
        <v>0</v>
      </c>
      <c r="Q182" s="697">
        <v>0</v>
      </c>
      <c r="R182" s="692">
        <v>0</v>
      </c>
      <c r="S182" s="693">
        <v>0</v>
      </c>
      <c r="T182" s="692">
        <v>0</v>
      </c>
      <c r="U182" s="693">
        <v>0</v>
      </c>
      <c r="V182" s="692">
        <v>0</v>
      </c>
      <c r="W182" s="693">
        <v>0</v>
      </c>
      <c r="X182" s="692">
        <v>0</v>
      </c>
      <c r="Y182" s="693">
        <v>0</v>
      </c>
      <c r="Z182" s="692">
        <v>0</v>
      </c>
      <c r="AA182" s="693">
        <v>0</v>
      </c>
      <c r="AB182" s="698">
        <v>0</v>
      </c>
      <c r="AC182" s="690">
        <v>0</v>
      </c>
      <c r="AD182" s="1015"/>
      <c r="AE182" s="1016"/>
      <c r="AF182" s="1016"/>
      <c r="AG182" s="528"/>
      <c r="AH182" s="521"/>
      <c r="AI182" s="521"/>
      <c r="AJ182" s="521"/>
      <c r="AK182" s="521"/>
      <c r="AL182" s="521"/>
      <c r="AM182" s="521"/>
      <c r="AN182" s="521"/>
      <c r="AO182" s="521"/>
      <c r="AP182" s="521"/>
      <c r="AQ182" s="521"/>
      <c r="AR182" s="521"/>
      <c r="AS182" s="521"/>
      <c r="AT182" s="521"/>
      <c r="AU182" s="521"/>
      <c r="AV182" s="521"/>
      <c r="AW182" s="521"/>
      <c r="AX182" s="521"/>
      <c r="AY182" s="521"/>
      <c r="AZ182" s="521"/>
      <c r="BA182" s="521"/>
      <c r="BB182" s="521"/>
      <c r="BC182" s="521"/>
      <c r="BD182" s="521"/>
      <c r="BE182" s="521"/>
      <c r="BF182" s="521"/>
      <c r="BG182" s="521"/>
      <c r="BH182" s="521"/>
      <c r="BI182" s="521"/>
      <c r="BJ182" s="521"/>
      <c r="BK182" s="521"/>
      <c r="BL182" s="521"/>
      <c r="BM182" s="521"/>
      <c r="BN182" s="521"/>
      <c r="BO182" s="521"/>
      <c r="BP182" s="521"/>
      <c r="BQ182" s="521"/>
      <c r="BR182" s="521"/>
      <c r="BS182" s="521"/>
      <c r="BT182" s="521"/>
      <c r="BU182" s="521"/>
      <c r="BV182" s="521"/>
      <c r="BW182" s="521"/>
      <c r="BX182" s="521"/>
      <c r="BY182" s="521"/>
      <c r="BZ182" s="521"/>
      <c r="CA182" s="521"/>
      <c r="CB182" s="521"/>
      <c r="CC182" s="521"/>
      <c r="CD182" s="521"/>
      <c r="CE182" s="521"/>
      <c r="CF182" s="521"/>
      <c r="CG182" s="521"/>
      <c r="CH182" s="521"/>
      <c r="CI182" s="521"/>
      <c r="CJ182" s="521"/>
      <c r="CK182" s="521"/>
      <c r="CL182" s="521"/>
      <c r="CM182" s="521"/>
      <c r="CN182" s="521"/>
      <c r="CO182" s="521"/>
      <c r="CP182" s="521"/>
      <c r="CQ182" s="521"/>
    </row>
    <row r="183" spans="1:95" s="69" customFormat="1" ht="15" customHeight="1" x14ac:dyDescent="0.2">
      <c r="A183" s="11">
        <v>279</v>
      </c>
      <c r="B183" s="271"/>
      <c r="C183" s="281"/>
      <c r="D183" s="281"/>
      <c r="E183" s="1445" t="str">
        <f>'2. CAD NCCF'!E183:L183</f>
        <v>FI issued CBP, low or not rated</v>
      </c>
      <c r="F183" s="1446"/>
      <c r="G183" s="1446"/>
      <c r="H183" s="1446"/>
      <c r="I183" s="1446"/>
      <c r="J183" s="1446"/>
      <c r="K183" s="1446"/>
      <c r="L183" s="1447"/>
      <c r="M183" s="399">
        <f>SUM(M184:M186)</f>
        <v>0</v>
      </c>
      <c r="N183" s="402">
        <f t="shared" ref="N183:AC183" si="44">SUBTOTAL(9,N184:N186)</f>
        <v>0</v>
      </c>
      <c r="O183" s="406">
        <f t="shared" si="44"/>
        <v>0</v>
      </c>
      <c r="P183" s="405">
        <f t="shared" si="44"/>
        <v>0</v>
      </c>
      <c r="Q183" s="407">
        <f t="shared" si="44"/>
        <v>0</v>
      </c>
      <c r="R183" s="406">
        <f t="shared" si="44"/>
        <v>0</v>
      </c>
      <c r="S183" s="406">
        <f t="shared" si="44"/>
        <v>0</v>
      </c>
      <c r="T183" s="406">
        <f t="shared" si="44"/>
        <v>0</v>
      </c>
      <c r="U183" s="406">
        <f t="shared" si="44"/>
        <v>0</v>
      </c>
      <c r="V183" s="406">
        <f t="shared" si="44"/>
        <v>0</v>
      </c>
      <c r="W183" s="406">
        <f t="shared" si="44"/>
        <v>0</v>
      </c>
      <c r="X183" s="406">
        <f t="shared" si="44"/>
        <v>0</v>
      </c>
      <c r="Y183" s="406">
        <f t="shared" si="44"/>
        <v>0</v>
      </c>
      <c r="Z183" s="406">
        <f t="shared" si="44"/>
        <v>0</v>
      </c>
      <c r="AA183" s="406">
        <f t="shared" si="44"/>
        <v>0</v>
      </c>
      <c r="AB183" s="416">
        <f t="shared" si="44"/>
        <v>0</v>
      </c>
      <c r="AC183" s="399">
        <f t="shared" si="44"/>
        <v>0</v>
      </c>
      <c r="AD183" s="1015"/>
      <c r="AE183" s="1016"/>
      <c r="AF183" s="1016"/>
      <c r="AG183" s="528"/>
      <c r="AH183" s="521"/>
      <c r="AI183" s="521"/>
      <c r="AJ183" s="521"/>
      <c r="AK183" s="521"/>
      <c r="AL183" s="521"/>
      <c r="AM183" s="521"/>
      <c r="AN183" s="521"/>
      <c r="AO183" s="521"/>
      <c r="AP183" s="521"/>
      <c r="AQ183" s="521"/>
      <c r="AR183" s="521"/>
      <c r="AS183" s="521"/>
      <c r="AT183" s="521"/>
      <c r="AU183" s="521"/>
      <c r="AV183" s="521"/>
      <c r="AW183" s="521"/>
      <c r="AX183" s="521"/>
      <c r="AY183" s="521"/>
      <c r="AZ183" s="521"/>
      <c r="BA183" s="521"/>
      <c r="BB183" s="521"/>
      <c r="BC183" s="521"/>
      <c r="BD183" s="521"/>
      <c r="BE183" s="521"/>
      <c r="BF183" s="521"/>
      <c r="BG183" s="521"/>
      <c r="BH183" s="521"/>
      <c r="BI183" s="521"/>
      <c r="BJ183" s="521"/>
      <c r="BK183" s="521"/>
      <c r="BL183" s="521"/>
      <c r="BM183" s="521"/>
      <c r="BN183" s="521"/>
      <c r="BO183" s="521"/>
      <c r="BP183" s="521"/>
      <c r="BQ183" s="521"/>
      <c r="BR183" s="521"/>
      <c r="BS183" s="521"/>
      <c r="BT183" s="521"/>
      <c r="BU183" s="521"/>
      <c r="BV183" s="521"/>
      <c r="BW183" s="521"/>
      <c r="BX183" s="521"/>
      <c r="BY183" s="521"/>
      <c r="BZ183" s="521"/>
      <c r="CA183" s="521"/>
      <c r="CB183" s="521"/>
      <c r="CC183" s="521"/>
      <c r="CD183" s="521"/>
      <c r="CE183" s="521"/>
      <c r="CF183" s="521"/>
      <c r="CG183" s="521"/>
      <c r="CH183" s="521"/>
      <c r="CI183" s="521"/>
      <c r="CJ183" s="521"/>
      <c r="CK183" s="521"/>
      <c r="CL183" s="521"/>
      <c r="CM183" s="521"/>
      <c r="CN183" s="521"/>
      <c r="CO183" s="521"/>
      <c r="CP183" s="521"/>
      <c r="CQ183" s="521"/>
    </row>
    <row r="184" spans="1:95" s="69" customFormat="1" ht="15" customHeight="1" x14ac:dyDescent="0.2">
      <c r="A184" s="11">
        <v>280</v>
      </c>
      <c r="B184" s="271"/>
      <c r="C184" s="281"/>
      <c r="D184" s="281"/>
      <c r="E184" s="282"/>
      <c r="F184" s="1475" t="str">
        <f>'2. CAD NCCF'!F184:L184</f>
        <v>FI issued unsecured bonds and paper, low or not rated</v>
      </c>
      <c r="G184" s="1476"/>
      <c r="H184" s="1476"/>
      <c r="I184" s="1476"/>
      <c r="J184" s="1476"/>
      <c r="K184" s="1476"/>
      <c r="L184" s="1477"/>
      <c r="M184" s="690">
        <v>0</v>
      </c>
      <c r="N184" s="691">
        <v>0</v>
      </c>
      <c r="O184" s="692">
        <v>0</v>
      </c>
      <c r="P184" s="692">
        <v>0</v>
      </c>
      <c r="Q184" s="697">
        <v>0</v>
      </c>
      <c r="R184" s="692">
        <v>0</v>
      </c>
      <c r="S184" s="693">
        <v>0</v>
      </c>
      <c r="T184" s="692">
        <v>0</v>
      </c>
      <c r="U184" s="693">
        <v>0</v>
      </c>
      <c r="V184" s="692">
        <v>0</v>
      </c>
      <c r="W184" s="693">
        <v>0</v>
      </c>
      <c r="X184" s="692">
        <v>0</v>
      </c>
      <c r="Y184" s="693">
        <v>0</v>
      </c>
      <c r="Z184" s="692">
        <v>0</v>
      </c>
      <c r="AA184" s="693">
        <v>0</v>
      </c>
      <c r="AB184" s="698">
        <v>0</v>
      </c>
      <c r="AC184" s="690">
        <v>0</v>
      </c>
      <c r="AD184" s="1015"/>
      <c r="AE184" s="1016"/>
      <c r="AF184" s="1016"/>
      <c r="AG184" s="528"/>
      <c r="AH184" s="521"/>
      <c r="AI184" s="521"/>
      <c r="AJ184" s="521"/>
      <c r="AK184" s="521"/>
      <c r="AL184" s="521"/>
      <c r="AM184" s="521"/>
      <c r="AN184" s="521"/>
      <c r="AO184" s="521"/>
      <c r="AP184" s="521"/>
      <c r="AQ184" s="521"/>
      <c r="AR184" s="521"/>
      <c r="AS184" s="521"/>
      <c r="AT184" s="521"/>
      <c r="AU184" s="521"/>
      <c r="AV184" s="521"/>
      <c r="AW184" s="521"/>
      <c r="AX184" s="521"/>
      <c r="AY184" s="521"/>
      <c r="AZ184" s="521"/>
      <c r="BA184" s="521"/>
      <c r="BB184" s="521"/>
      <c r="BC184" s="521"/>
      <c r="BD184" s="521"/>
      <c r="BE184" s="521"/>
      <c r="BF184" s="521"/>
      <c r="BG184" s="521"/>
      <c r="BH184" s="521"/>
      <c r="BI184" s="521"/>
      <c r="BJ184" s="521"/>
      <c r="BK184" s="521"/>
      <c r="BL184" s="521"/>
      <c r="BM184" s="521"/>
      <c r="BN184" s="521"/>
      <c r="BO184" s="521"/>
      <c r="BP184" s="521"/>
      <c r="BQ184" s="521"/>
      <c r="BR184" s="521"/>
      <c r="BS184" s="521"/>
      <c r="BT184" s="521"/>
      <c r="BU184" s="521"/>
      <c r="BV184" s="521"/>
      <c r="BW184" s="521"/>
      <c r="BX184" s="521"/>
      <c r="BY184" s="521"/>
      <c r="BZ184" s="521"/>
      <c r="CA184" s="521"/>
      <c r="CB184" s="521"/>
      <c r="CC184" s="521"/>
      <c r="CD184" s="521"/>
      <c r="CE184" s="521"/>
      <c r="CF184" s="521"/>
      <c r="CG184" s="521"/>
      <c r="CH184" s="521"/>
      <c r="CI184" s="521"/>
      <c r="CJ184" s="521"/>
      <c r="CK184" s="521"/>
      <c r="CL184" s="521"/>
      <c r="CM184" s="521"/>
      <c r="CN184" s="521"/>
      <c r="CO184" s="521"/>
      <c r="CP184" s="521"/>
      <c r="CQ184" s="521"/>
    </row>
    <row r="185" spans="1:95" s="69" customFormat="1" ht="15" customHeight="1" x14ac:dyDescent="0.2">
      <c r="A185" s="11">
        <v>281</v>
      </c>
      <c r="B185" s="271"/>
      <c r="C185" s="272"/>
      <c r="D185" s="272"/>
      <c r="E185" s="272"/>
      <c r="F185" s="1475" t="str">
        <f>'2. CAD NCCF'!F185:L185</f>
        <v>FI issued covered bonds, low or not rated</v>
      </c>
      <c r="G185" s="1476"/>
      <c r="H185" s="1476"/>
      <c r="I185" s="1476"/>
      <c r="J185" s="1476"/>
      <c r="K185" s="1476"/>
      <c r="L185" s="1477"/>
      <c r="M185" s="690">
        <v>0</v>
      </c>
      <c r="N185" s="691">
        <v>0</v>
      </c>
      <c r="O185" s="692">
        <v>0</v>
      </c>
      <c r="P185" s="692">
        <v>0</v>
      </c>
      <c r="Q185" s="697">
        <v>0</v>
      </c>
      <c r="R185" s="692">
        <v>0</v>
      </c>
      <c r="S185" s="693">
        <v>0</v>
      </c>
      <c r="T185" s="692">
        <v>0</v>
      </c>
      <c r="U185" s="693">
        <v>0</v>
      </c>
      <c r="V185" s="692">
        <v>0</v>
      </c>
      <c r="W185" s="693">
        <v>0</v>
      </c>
      <c r="X185" s="692">
        <v>0</v>
      </c>
      <c r="Y185" s="693">
        <v>0</v>
      </c>
      <c r="Z185" s="692">
        <v>0</v>
      </c>
      <c r="AA185" s="693">
        <v>0</v>
      </c>
      <c r="AB185" s="698">
        <v>0</v>
      </c>
      <c r="AC185" s="690">
        <v>0</v>
      </c>
      <c r="AD185" s="1015"/>
      <c r="AE185" s="1016"/>
      <c r="AF185" s="1016"/>
      <c r="AG185" s="528"/>
      <c r="AH185" s="521"/>
      <c r="AI185" s="521"/>
      <c r="AJ185" s="521"/>
      <c r="AK185" s="521"/>
      <c r="AL185" s="521"/>
      <c r="AM185" s="521"/>
      <c r="AN185" s="521"/>
      <c r="AO185" s="521"/>
      <c r="AP185" s="521"/>
      <c r="AQ185" s="521"/>
      <c r="AR185" s="521"/>
      <c r="AS185" s="521"/>
      <c r="AT185" s="521"/>
      <c r="AU185" s="521"/>
      <c r="AV185" s="521"/>
      <c r="AW185" s="521"/>
      <c r="AX185" s="521"/>
      <c r="AY185" s="521"/>
      <c r="AZ185" s="521"/>
      <c r="BA185" s="521"/>
      <c r="BB185" s="521"/>
      <c r="BC185" s="521"/>
      <c r="BD185" s="521"/>
      <c r="BE185" s="521"/>
      <c r="BF185" s="521"/>
      <c r="BG185" s="521"/>
      <c r="BH185" s="521"/>
      <c r="BI185" s="521"/>
      <c r="BJ185" s="521"/>
      <c r="BK185" s="521"/>
      <c r="BL185" s="521"/>
      <c r="BM185" s="521"/>
      <c r="BN185" s="521"/>
      <c r="BO185" s="521"/>
      <c r="BP185" s="521"/>
      <c r="BQ185" s="521"/>
      <c r="BR185" s="521"/>
      <c r="BS185" s="521"/>
      <c r="BT185" s="521"/>
      <c r="BU185" s="521"/>
      <c r="BV185" s="521"/>
      <c r="BW185" s="521"/>
      <c r="BX185" s="521"/>
      <c r="BY185" s="521"/>
      <c r="BZ185" s="521"/>
      <c r="CA185" s="521"/>
      <c r="CB185" s="521"/>
      <c r="CC185" s="521"/>
      <c r="CD185" s="521"/>
      <c r="CE185" s="521"/>
      <c r="CF185" s="521"/>
      <c r="CG185" s="521"/>
      <c r="CH185" s="521"/>
      <c r="CI185" s="521"/>
      <c r="CJ185" s="521"/>
      <c r="CK185" s="521"/>
      <c r="CL185" s="521"/>
      <c r="CM185" s="521"/>
      <c r="CN185" s="521"/>
      <c r="CO185" s="521"/>
      <c r="CP185" s="521"/>
      <c r="CQ185" s="521"/>
    </row>
    <row r="186" spans="1:95" s="69" customFormat="1" ht="15" customHeight="1" x14ac:dyDescent="0.2">
      <c r="A186" s="11">
        <v>282</v>
      </c>
      <c r="B186" s="271"/>
      <c r="C186" s="272"/>
      <c r="D186" s="272"/>
      <c r="E186" s="272"/>
      <c r="F186" s="1475" t="str">
        <f>'2. CAD NCCF'!F186:L186</f>
        <v>FI issued jumbo covered bonds, low or not rated</v>
      </c>
      <c r="G186" s="1476"/>
      <c r="H186" s="1476"/>
      <c r="I186" s="1476"/>
      <c r="J186" s="1476"/>
      <c r="K186" s="1476"/>
      <c r="L186" s="1477"/>
      <c r="M186" s="690">
        <v>0</v>
      </c>
      <c r="N186" s="691">
        <v>0</v>
      </c>
      <c r="O186" s="692">
        <v>0</v>
      </c>
      <c r="P186" s="692">
        <v>0</v>
      </c>
      <c r="Q186" s="697">
        <v>0</v>
      </c>
      <c r="R186" s="692">
        <v>0</v>
      </c>
      <c r="S186" s="693">
        <v>0</v>
      </c>
      <c r="T186" s="692">
        <v>0</v>
      </c>
      <c r="U186" s="693">
        <v>0</v>
      </c>
      <c r="V186" s="692">
        <v>0</v>
      </c>
      <c r="W186" s="693">
        <v>0</v>
      </c>
      <c r="X186" s="692">
        <v>0</v>
      </c>
      <c r="Y186" s="693">
        <v>0</v>
      </c>
      <c r="Z186" s="692">
        <v>0</v>
      </c>
      <c r="AA186" s="693">
        <v>0</v>
      </c>
      <c r="AB186" s="698">
        <v>0</v>
      </c>
      <c r="AC186" s="690">
        <v>0</v>
      </c>
      <c r="AD186" s="1015"/>
      <c r="AE186" s="1016"/>
      <c r="AF186" s="1016"/>
      <c r="AG186" s="528"/>
      <c r="AH186" s="521"/>
      <c r="AI186" s="521"/>
      <c r="AJ186" s="521"/>
      <c r="AK186" s="521"/>
      <c r="AL186" s="521"/>
      <c r="AM186" s="521"/>
      <c r="AN186" s="521"/>
      <c r="AO186" s="521"/>
      <c r="AP186" s="521"/>
      <c r="AQ186" s="521"/>
      <c r="AR186" s="521"/>
      <c r="AS186" s="521"/>
      <c r="AT186" s="521"/>
      <c r="AU186" s="521"/>
      <c r="AV186" s="521"/>
      <c r="AW186" s="521"/>
      <c r="AX186" s="521"/>
      <c r="AY186" s="521"/>
      <c r="AZ186" s="521"/>
      <c r="BA186" s="521"/>
      <c r="BB186" s="521"/>
      <c r="BC186" s="521"/>
      <c r="BD186" s="521"/>
      <c r="BE186" s="521"/>
      <c r="BF186" s="521"/>
      <c r="BG186" s="521"/>
      <c r="BH186" s="521"/>
      <c r="BI186" s="521"/>
      <c r="BJ186" s="521"/>
      <c r="BK186" s="521"/>
      <c r="BL186" s="521"/>
      <c r="BM186" s="521"/>
      <c r="BN186" s="521"/>
      <c r="BO186" s="521"/>
      <c r="BP186" s="521"/>
      <c r="BQ186" s="521"/>
      <c r="BR186" s="521"/>
      <c r="BS186" s="521"/>
      <c r="BT186" s="521"/>
      <c r="BU186" s="521"/>
      <c r="BV186" s="521"/>
      <c r="BW186" s="521"/>
      <c r="BX186" s="521"/>
      <c r="BY186" s="521"/>
      <c r="BZ186" s="521"/>
      <c r="CA186" s="521"/>
      <c r="CB186" s="521"/>
      <c r="CC186" s="521"/>
      <c r="CD186" s="521"/>
      <c r="CE186" s="521"/>
      <c r="CF186" s="521"/>
      <c r="CG186" s="521"/>
      <c r="CH186" s="521"/>
      <c r="CI186" s="521"/>
      <c r="CJ186" s="521"/>
      <c r="CK186" s="521"/>
      <c r="CL186" s="521"/>
      <c r="CM186" s="521"/>
      <c r="CN186" s="521"/>
      <c r="CO186" s="521"/>
      <c r="CP186" s="521"/>
      <c r="CQ186" s="521"/>
    </row>
    <row r="187" spans="1:95" s="69" customFormat="1" x14ac:dyDescent="0.2">
      <c r="A187" s="11">
        <v>283</v>
      </c>
      <c r="B187" s="271"/>
      <c r="C187" s="272"/>
      <c r="D187" s="1472" t="str">
        <f>'2. CAD NCCF'!D187:AF187</f>
        <v>Asset backed securities (ABS) and Asset backed commercial paper (ABCP)</v>
      </c>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AF187" s="1473"/>
      <c r="AG187" s="528"/>
      <c r="AH187" s="521"/>
      <c r="AI187" s="521"/>
      <c r="AJ187" s="521"/>
      <c r="AK187" s="521"/>
      <c r="AL187" s="521"/>
      <c r="AM187" s="521"/>
      <c r="AN187" s="521"/>
      <c r="AO187" s="521"/>
      <c r="AP187" s="521"/>
      <c r="AQ187" s="521"/>
      <c r="AR187" s="521"/>
      <c r="AS187" s="521"/>
      <c r="AT187" s="521"/>
      <c r="AU187" s="521"/>
      <c r="AV187" s="521"/>
      <c r="AW187" s="521"/>
      <c r="AX187" s="521"/>
      <c r="AY187" s="521"/>
      <c r="AZ187" s="521"/>
      <c r="BA187" s="521"/>
      <c r="BB187" s="521"/>
      <c r="BC187" s="521"/>
      <c r="BD187" s="521"/>
      <c r="BE187" s="521"/>
      <c r="BF187" s="521"/>
      <c r="BG187" s="521"/>
      <c r="BH187" s="521"/>
      <c r="BI187" s="521"/>
      <c r="BJ187" s="521"/>
      <c r="BK187" s="521"/>
      <c r="BL187" s="521"/>
      <c r="BM187" s="521"/>
      <c r="BN187" s="521"/>
      <c r="BO187" s="521"/>
      <c r="BP187" s="521"/>
      <c r="BQ187" s="521"/>
      <c r="BR187" s="521"/>
      <c r="BS187" s="521"/>
      <c r="BT187" s="521"/>
      <c r="BU187" s="521"/>
      <c r="BV187" s="521"/>
      <c r="BW187" s="521"/>
      <c r="BX187" s="521"/>
      <c r="BY187" s="521"/>
      <c r="BZ187" s="521"/>
      <c r="CA187" s="521"/>
      <c r="CB187" s="521"/>
      <c r="CC187" s="521"/>
      <c r="CD187" s="521"/>
      <c r="CE187" s="521"/>
      <c r="CF187" s="521"/>
      <c r="CG187" s="521"/>
      <c r="CH187" s="521"/>
      <c r="CI187" s="521"/>
      <c r="CJ187" s="521"/>
      <c r="CK187" s="521"/>
      <c r="CL187" s="521"/>
      <c r="CM187" s="521"/>
      <c r="CN187" s="521"/>
      <c r="CO187" s="521"/>
      <c r="CP187" s="521"/>
      <c r="CQ187" s="521"/>
    </row>
    <row r="188" spans="1:95" s="69" customFormat="1" x14ac:dyDescent="0.2">
      <c r="A188" s="11">
        <v>284</v>
      </c>
      <c r="B188" s="271"/>
      <c r="C188" s="272"/>
      <c r="D188" s="272"/>
      <c r="E188" s="1445" t="str">
        <f>'2. CAD NCCF'!E188:L188</f>
        <v>Non-FI issued ABS and ABCP, high rated</v>
      </c>
      <c r="F188" s="1446"/>
      <c r="G188" s="1446"/>
      <c r="H188" s="1446"/>
      <c r="I188" s="1446"/>
      <c r="J188" s="1446"/>
      <c r="K188" s="1446"/>
      <c r="L188" s="1447"/>
      <c r="M188" s="399">
        <f>SUM(M189:M190)</f>
        <v>0</v>
      </c>
      <c r="N188" s="402">
        <f t="shared" ref="N188:AC188" si="45">SUBTOTAL(9,N189:N190)</f>
        <v>0</v>
      </c>
      <c r="O188" s="406">
        <f t="shared" si="45"/>
        <v>0</v>
      </c>
      <c r="P188" s="405">
        <f t="shared" si="45"/>
        <v>0</v>
      </c>
      <c r="Q188" s="407">
        <f t="shared" si="45"/>
        <v>0</v>
      </c>
      <c r="R188" s="406">
        <f t="shared" si="45"/>
        <v>0</v>
      </c>
      <c r="S188" s="406">
        <f t="shared" si="45"/>
        <v>0</v>
      </c>
      <c r="T188" s="406">
        <f t="shared" si="45"/>
        <v>0</v>
      </c>
      <c r="U188" s="406">
        <f t="shared" si="45"/>
        <v>0</v>
      </c>
      <c r="V188" s="406">
        <f t="shared" si="45"/>
        <v>0</v>
      </c>
      <c r="W188" s="406">
        <f t="shared" si="45"/>
        <v>0</v>
      </c>
      <c r="X188" s="406">
        <f t="shared" si="45"/>
        <v>0</v>
      </c>
      <c r="Y188" s="406">
        <f t="shared" si="45"/>
        <v>0</v>
      </c>
      <c r="Z188" s="406">
        <f t="shared" si="45"/>
        <v>0</v>
      </c>
      <c r="AA188" s="406">
        <f t="shared" si="45"/>
        <v>0</v>
      </c>
      <c r="AB188" s="416">
        <f t="shared" si="45"/>
        <v>0</v>
      </c>
      <c r="AC188" s="399">
        <f t="shared" si="45"/>
        <v>0</v>
      </c>
      <c r="AD188" s="1015"/>
      <c r="AE188" s="1016"/>
      <c r="AF188" s="1016"/>
      <c r="AG188" s="528"/>
      <c r="AH188" s="521"/>
      <c r="AI188" s="521"/>
      <c r="AJ188" s="521"/>
      <c r="AK188" s="521"/>
      <c r="AL188" s="521"/>
      <c r="AM188" s="521"/>
      <c r="AN188" s="521"/>
      <c r="AO188" s="521"/>
      <c r="AP188" s="521"/>
      <c r="AQ188" s="521"/>
      <c r="AR188" s="521"/>
      <c r="AS188" s="521"/>
      <c r="AT188" s="521"/>
      <c r="AU188" s="521"/>
      <c r="AV188" s="521"/>
      <c r="AW188" s="521"/>
      <c r="AX188" s="521"/>
      <c r="AY188" s="521"/>
      <c r="AZ188" s="521"/>
      <c r="BA188" s="521"/>
      <c r="BB188" s="521"/>
      <c r="BC188" s="521"/>
      <c r="BD188" s="521"/>
      <c r="BE188" s="521"/>
      <c r="BF188" s="521"/>
      <c r="BG188" s="521"/>
      <c r="BH188" s="521"/>
      <c r="BI188" s="521"/>
      <c r="BJ188" s="521"/>
      <c r="BK188" s="521"/>
      <c r="BL188" s="521"/>
      <c r="BM188" s="521"/>
      <c r="BN188" s="521"/>
      <c r="BO188" s="521"/>
      <c r="BP188" s="521"/>
      <c r="BQ188" s="521"/>
      <c r="BR188" s="521"/>
      <c r="BS188" s="521"/>
      <c r="BT188" s="521"/>
      <c r="BU188" s="521"/>
      <c r="BV188" s="521"/>
      <c r="BW188" s="521"/>
      <c r="BX188" s="521"/>
      <c r="BY188" s="521"/>
      <c r="BZ188" s="521"/>
      <c r="CA188" s="521"/>
      <c r="CB188" s="521"/>
      <c r="CC188" s="521"/>
      <c r="CD188" s="521"/>
      <c r="CE188" s="521"/>
      <c r="CF188" s="521"/>
      <c r="CG188" s="521"/>
      <c r="CH188" s="521"/>
      <c r="CI188" s="521"/>
      <c r="CJ188" s="521"/>
      <c r="CK188" s="521"/>
      <c r="CL188" s="521"/>
      <c r="CM188" s="521"/>
      <c r="CN188" s="521"/>
      <c r="CO188" s="521"/>
      <c r="CP188" s="521"/>
      <c r="CQ188" s="521"/>
    </row>
    <row r="189" spans="1:95" s="69" customFormat="1" x14ac:dyDescent="0.2">
      <c r="A189" s="11">
        <v>285</v>
      </c>
      <c r="B189" s="271"/>
      <c r="C189" s="272"/>
      <c r="D189" s="272"/>
      <c r="E189" s="272"/>
      <c r="F189" s="1475" t="str">
        <f>'2. CAD NCCF'!F189:L189</f>
        <v>Non-FI issued ABS, high rated</v>
      </c>
      <c r="G189" s="1476"/>
      <c r="H189" s="1476"/>
      <c r="I189" s="1476"/>
      <c r="J189" s="1476"/>
      <c r="K189" s="1476"/>
      <c r="L189" s="1477"/>
      <c r="M189" s="690">
        <v>0</v>
      </c>
      <c r="N189" s="691">
        <v>0</v>
      </c>
      <c r="O189" s="692">
        <v>0</v>
      </c>
      <c r="P189" s="692">
        <v>0</v>
      </c>
      <c r="Q189" s="697">
        <v>0</v>
      </c>
      <c r="R189" s="692">
        <v>0</v>
      </c>
      <c r="S189" s="693">
        <v>0</v>
      </c>
      <c r="T189" s="692">
        <v>0</v>
      </c>
      <c r="U189" s="693">
        <v>0</v>
      </c>
      <c r="V189" s="692">
        <v>0</v>
      </c>
      <c r="W189" s="693">
        <v>0</v>
      </c>
      <c r="X189" s="692">
        <v>0</v>
      </c>
      <c r="Y189" s="693">
        <v>0</v>
      </c>
      <c r="Z189" s="692">
        <v>0</v>
      </c>
      <c r="AA189" s="693">
        <v>0</v>
      </c>
      <c r="AB189" s="698">
        <v>0</v>
      </c>
      <c r="AC189" s="690">
        <v>0</v>
      </c>
      <c r="AD189" s="1015"/>
      <c r="AE189" s="1016"/>
      <c r="AF189" s="1016"/>
      <c r="AG189" s="528"/>
      <c r="AH189" s="521"/>
      <c r="AI189" s="521"/>
      <c r="AJ189" s="521"/>
      <c r="AK189" s="521"/>
      <c r="AL189" s="521"/>
      <c r="AM189" s="521"/>
      <c r="AN189" s="521"/>
      <c r="AO189" s="521"/>
      <c r="AP189" s="521"/>
      <c r="AQ189" s="521"/>
      <c r="AR189" s="521"/>
      <c r="AS189" s="521"/>
      <c r="AT189" s="521"/>
      <c r="AU189" s="521"/>
      <c r="AV189" s="521"/>
      <c r="AW189" s="521"/>
      <c r="AX189" s="521"/>
      <c r="AY189" s="521"/>
      <c r="AZ189" s="521"/>
      <c r="BA189" s="521"/>
      <c r="BB189" s="521"/>
      <c r="BC189" s="521"/>
      <c r="BD189" s="521"/>
      <c r="BE189" s="521"/>
      <c r="BF189" s="521"/>
      <c r="BG189" s="521"/>
      <c r="BH189" s="521"/>
      <c r="BI189" s="521"/>
      <c r="BJ189" s="521"/>
      <c r="BK189" s="521"/>
      <c r="BL189" s="521"/>
      <c r="BM189" s="521"/>
      <c r="BN189" s="521"/>
      <c r="BO189" s="521"/>
      <c r="BP189" s="521"/>
      <c r="BQ189" s="521"/>
      <c r="BR189" s="521"/>
      <c r="BS189" s="521"/>
      <c r="BT189" s="521"/>
      <c r="BU189" s="521"/>
      <c r="BV189" s="521"/>
      <c r="BW189" s="521"/>
      <c r="BX189" s="521"/>
      <c r="BY189" s="521"/>
      <c r="BZ189" s="521"/>
      <c r="CA189" s="521"/>
      <c r="CB189" s="521"/>
      <c r="CC189" s="521"/>
      <c r="CD189" s="521"/>
      <c r="CE189" s="521"/>
      <c r="CF189" s="521"/>
      <c r="CG189" s="521"/>
      <c r="CH189" s="521"/>
      <c r="CI189" s="521"/>
      <c r="CJ189" s="521"/>
      <c r="CK189" s="521"/>
      <c r="CL189" s="521"/>
      <c r="CM189" s="521"/>
      <c r="CN189" s="521"/>
      <c r="CO189" s="521"/>
      <c r="CP189" s="521"/>
      <c r="CQ189" s="521"/>
    </row>
    <row r="190" spans="1:95" s="69" customFormat="1" ht="15" customHeight="1" x14ac:dyDescent="0.2">
      <c r="A190" s="11">
        <v>286</v>
      </c>
      <c r="B190" s="271"/>
      <c r="C190" s="272"/>
      <c r="D190" s="272"/>
      <c r="E190" s="272"/>
      <c r="F190" s="1475" t="str">
        <f>'2. CAD NCCF'!F190:L190</f>
        <v>Non-FI issued ABCP, high rated</v>
      </c>
      <c r="G190" s="1476"/>
      <c r="H190" s="1476"/>
      <c r="I190" s="1476"/>
      <c r="J190" s="1476"/>
      <c r="K190" s="1476"/>
      <c r="L190" s="1477"/>
      <c r="M190" s="690">
        <v>0</v>
      </c>
      <c r="N190" s="691">
        <v>0</v>
      </c>
      <c r="O190" s="692">
        <v>0</v>
      </c>
      <c r="P190" s="692">
        <v>0</v>
      </c>
      <c r="Q190" s="697">
        <v>0</v>
      </c>
      <c r="R190" s="692">
        <v>0</v>
      </c>
      <c r="S190" s="693">
        <v>0</v>
      </c>
      <c r="T190" s="692">
        <v>0</v>
      </c>
      <c r="U190" s="693">
        <v>0</v>
      </c>
      <c r="V190" s="692">
        <v>0</v>
      </c>
      <c r="W190" s="693">
        <v>0</v>
      </c>
      <c r="X190" s="692">
        <v>0</v>
      </c>
      <c r="Y190" s="693">
        <v>0</v>
      </c>
      <c r="Z190" s="692">
        <v>0</v>
      </c>
      <c r="AA190" s="693">
        <v>0</v>
      </c>
      <c r="AB190" s="698">
        <v>0</v>
      </c>
      <c r="AC190" s="690">
        <v>0</v>
      </c>
      <c r="AD190" s="1015"/>
      <c r="AE190" s="1016"/>
      <c r="AF190" s="1016"/>
      <c r="AG190" s="528"/>
      <c r="AH190" s="521"/>
      <c r="AI190" s="521"/>
      <c r="AJ190" s="521"/>
      <c r="AK190" s="521"/>
      <c r="AL190" s="521"/>
      <c r="AM190" s="521"/>
      <c r="AN190" s="521"/>
      <c r="AO190" s="521"/>
      <c r="AP190" s="521"/>
      <c r="AQ190" s="521"/>
      <c r="AR190" s="521"/>
      <c r="AS190" s="521"/>
      <c r="AT190" s="521"/>
      <c r="AU190" s="521"/>
      <c r="AV190" s="521"/>
      <c r="AW190" s="521"/>
      <c r="AX190" s="521"/>
      <c r="AY190" s="521"/>
      <c r="AZ190" s="521"/>
      <c r="BA190" s="521"/>
      <c r="BB190" s="521"/>
      <c r="BC190" s="521"/>
      <c r="BD190" s="521"/>
      <c r="BE190" s="521"/>
      <c r="BF190" s="521"/>
      <c r="BG190" s="521"/>
      <c r="BH190" s="521"/>
      <c r="BI190" s="521"/>
      <c r="BJ190" s="521"/>
      <c r="BK190" s="521"/>
      <c r="BL190" s="521"/>
      <c r="BM190" s="521"/>
      <c r="BN190" s="521"/>
      <c r="BO190" s="521"/>
      <c r="BP190" s="521"/>
      <c r="BQ190" s="521"/>
      <c r="BR190" s="521"/>
      <c r="BS190" s="521"/>
      <c r="BT190" s="521"/>
      <c r="BU190" s="521"/>
      <c r="BV190" s="521"/>
      <c r="BW190" s="521"/>
      <c r="BX190" s="521"/>
      <c r="BY190" s="521"/>
      <c r="BZ190" s="521"/>
      <c r="CA190" s="521"/>
      <c r="CB190" s="521"/>
      <c r="CC190" s="521"/>
      <c r="CD190" s="521"/>
      <c r="CE190" s="521"/>
      <c r="CF190" s="521"/>
      <c r="CG190" s="521"/>
      <c r="CH190" s="521"/>
      <c r="CI190" s="521"/>
      <c r="CJ190" s="521"/>
      <c r="CK190" s="521"/>
      <c r="CL190" s="521"/>
      <c r="CM190" s="521"/>
      <c r="CN190" s="521"/>
      <c r="CO190" s="521"/>
      <c r="CP190" s="521"/>
      <c r="CQ190" s="521"/>
    </row>
    <row r="191" spans="1:95" s="69" customFormat="1" x14ac:dyDescent="0.2">
      <c r="A191" s="11">
        <v>287</v>
      </c>
      <c r="B191" s="271"/>
      <c r="C191" s="272"/>
      <c r="D191" s="272"/>
      <c r="E191" s="1445" t="str">
        <f>'2. CAD NCCF'!E191:L191</f>
        <v>FI issued ABS and ABCP, high rated</v>
      </c>
      <c r="F191" s="1446"/>
      <c r="G191" s="1446"/>
      <c r="H191" s="1446"/>
      <c r="I191" s="1446"/>
      <c r="J191" s="1446"/>
      <c r="K191" s="1446"/>
      <c r="L191" s="1447"/>
      <c r="M191" s="399">
        <f>SUM(M192:M193)</f>
        <v>0</v>
      </c>
      <c r="N191" s="402">
        <f t="shared" ref="N191:AC191" si="46">SUBTOTAL(9,N192:N193)</f>
        <v>0</v>
      </c>
      <c r="O191" s="406">
        <f t="shared" si="46"/>
        <v>0</v>
      </c>
      <c r="P191" s="405">
        <f t="shared" si="46"/>
        <v>0</v>
      </c>
      <c r="Q191" s="407">
        <f t="shared" si="46"/>
        <v>0</v>
      </c>
      <c r="R191" s="406">
        <f t="shared" si="46"/>
        <v>0</v>
      </c>
      <c r="S191" s="406">
        <f t="shared" si="46"/>
        <v>0</v>
      </c>
      <c r="T191" s="406">
        <f t="shared" si="46"/>
        <v>0</v>
      </c>
      <c r="U191" s="406">
        <f t="shared" si="46"/>
        <v>0</v>
      </c>
      <c r="V191" s="406">
        <f t="shared" si="46"/>
        <v>0</v>
      </c>
      <c r="W191" s="406">
        <f t="shared" si="46"/>
        <v>0</v>
      </c>
      <c r="X191" s="406">
        <f t="shared" si="46"/>
        <v>0</v>
      </c>
      <c r="Y191" s="406">
        <f t="shared" si="46"/>
        <v>0</v>
      </c>
      <c r="Z191" s="406">
        <f t="shared" si="46"/>
        <v>0</v>
      </c>
      <c r="AA191" s="406">
        <f t="shared" si="46"/>
        <v>0</v>
      </c>
      <c r="AB191" s="416">
        <f t="shared" si="46"/>
        <v>0</v>
      </c>
      <c r="AC191" s="399">
        <f t="shared" si="46"/>
        <v>0</v>
      </c>
      <c r="AD191" s="1015"/>
      <c r="AE191" s="1016"/>
      <c r="AF191" s="1016"/>
      <c r="AG191" s="528"/>
      <c r="AH191" s="521"/>
      <c r="AI191" s="521"/>
      <c r="AJ191" s="521"/>
      <c r="AK191" s="521"/>
      <c r="AL191" s="521"/>
      <c r="AM191" s="521"/>
      <c r="AN191" s="521"/>
      <c r="AO191" s="521"/>
      <c r="AP191" s="521"/>
      <c r="AQ191" s="521"/>
      <c r="AR191" s="521"/>
      <c r="AS191" s="521"/>
      <c r="AT191" s="521"/>
      <c r="AU191" s="521"/>
      <c r="AV191" s="521"/>
      <c r="AW191" s="521"/>
      <c r="AX191" s="521"/>
      <c r="AY191" s="521"/>
      <c r="AZ191" s="521"/>
      <c r="BA191" s="521"/>
      <c r="BB191" s="521"/>
      <c r="BC191" s="521"/>
      <c r="BD191" s="521"/>
      <c r="BE191" s="521"/>
      <c r="BF191" s="521"/>
      <c r="BG191" s="521"/>
      <c r="BH191" s="521"/>
      <c r="BI191" s="521"/>
      <c r="BJ191" s="521"/>
      <c r="BK191" s="521"/>
      <c r="BL191" s="521"/>
      <c r="BM191" s="521"/>
      <c r="BN191" s="521"/>
      <c r="BO191" s="521"/>
      <c r="BP191" s="521"/>
      <c r="BQ191" s="521"/>
      <c r="BR191" s="521"/>
      <c r="BS191" s="521"/>
      <c r="BT191" s="521"/>
      <c r="BU191" s="521"/>
      <c r="BV191" s="521"/>
      <c r="BW191" s="521"/>
      <c r="BX191" s="521"/>
      <c r="BY191" s="521"/>
      <c r="BZ191" s="521"/>
      <c r="CA191" s="521"/>
      <c r="CB191" s="521"/>
      <c r="CC191" s="521"/>
      <c r="CD191" s="521"/>
      <c r="CE191" s="521"/>
      <c r="CF191" s="521"/>
      <c r="CG191" s="521"/>
      <c r="CH191" s="521"/>
      <c r="CI191" s="521"/>
      <c r="CJ191" s="521"/>
      <c r="CK191" s="521"/>
      <c r="CL191" s="521"/>
      <c r="CM191" s="521"/>
      <c r="CN191" s="521"/>
      <c r="CO191" s="521"/>
      <c r="CP191" s="521"/>
      <c r="CQ191" s="521"/>
    </row>
    <row r="192" spans="1:95" s="69" customFormat="1" ht="15" customHeight="1" x14ac:dyDescent="0.2">
      <c r="A192" s="11">
        <v>288</v>
      </c>
      <c r="B192" s="271"/>
      <c r="C192" s="272"/>
      <c r="D192" s="272"/>
      <c r="E192" s="272"/>
      <c r="F192" s="1475" t="str">
        <f>'2. CAD NCCF'!F192:L192</f>
        <v>FI issued ABS, high rated</v>
      </c>
      <c r="G192" s="1476"/>
      <c r="H192" s="1476"/>
      <c r="I192" s="1476"/>
      <c r="J192" s="1476"/>
      <c r="K192" s="1476"/>
      <c r="L192" s="1477"/>
      <c r="M192" s="690">
        <v>0</v>
      </c>
      <c r="N192" s="691">
        <v>0</v>
      </c>
      <c r="O192" s="692">
        <v>0</v>
      </c>
      <c r="P192" s="692">
        <v>0</v>
      </c>
      <c r="Q192" s="697">
        <v>0</v>
      </c>
      <c r="R192" s="692">
        <v>0</v>
      </c>
      <c r="S192" s="693">
        <v>0</v>
      </c>
      <c r="T192" s="692">
        <v>0</v>
      </c>
      <c r="U192" s="693">
        <v>0</v>
      </c>
      <c r="V192" s="692">
        <v>0</v>
      </c>
      <c r="W192" s="693">
        <v>0</v>
      </c>
      <c r="X192" s="692">
        <v>0</v>
      </c>
      <c r="Y192" s="693">
        <v>0</v>
      </c>
      <c r="Z192" s="692">
        <v>0</v>
      </c>
      <c r="AA192" s="693">
        <v>0</v>
      </c>
      <c r="AB192" s="698">
        <v>0</v>
      </c>
      <c r="AC192" s="690">
        <v>0</v>
      </c>
      <c r="AD192" s="1015"/>
      <c r="AE192" s="1016"/>
      <c r="AF192" s="1016"/>
      <c r="AG192" s="528"/>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c r="BI192" s="521"/>
      <c r="BJ192" s="521"/>
      <c r="BK192" s="521"/>
      <c r="BL192" s="521"/>
      <c r="BM192" s="521"/>
      <c r="BN192" s="521"/>
      <c r="BO192" s="521"/>
      <c r="BP192" s="521"/>
      <c r="BQ192" s="521"/>
      <c r="BR192" s="521"/>
      <c r="BS192" s="521"/>
      <c r="BT192" s="521"/>
      <c r="BU192" s="521"/>
      <c r="BV192" s="521"/>
      <c r="BW192" s="521"/>
      <c r="BX192" s="521"/>
      <c r="BY192" s="521"/>
      <c r="BZ192" s="521"/>
      <c r="CA192" s="521"/>
      <c r="CB192" s="521"/>
      <c r="CC192" s="521"/>
      <c r="CD192" s="521"/>
      <c r="CE192" s="521"/>
      <c r="CF192" s="521"/>
      <c r="CG192" s="521"/>
      <c r="CH192" s="521"/>
      <c r="CI192" s="521"/>
      <c r="CJ192" s="521"/>
      <c r="CK192" s="521"/>
      <c r="CL192" s="521"/>
      <c r="CM192" s="521"/>
      <c r="CN192" s="521"/>
      <c r="CO192" s="521"/>
      <c r="CP192" s="521"/>
      <c r="CQ192" s="521"/>
    </row>
    <row r="193" spans="1:95" s="69" customFormat="1" ht="15" customHeight="1" x14ac:dyDescent="0.2">
      <c r="A193" s="11">
        <v>289</v>
      </c>
      <c r="B193" s="271"/>
      <c r="C193" s="272"/>
      <c r="D193" s="272"/>
      <c r="E193" s="272"/>
      <c r="F193" s="1475" t="str">
        <f>'2. CAD NCCF'!F193:L193</f>
        <v>FI issued ABCP, high rated</v>
      </c>
      <c r="G193" s="1476"/>
      <c r="H193" s="1476"/>
      <c r="I193" s="1476"/>
      <c r="J193" s="1476"/>
      <c r="K193" s="1476"/>
      <c r="L193" s="1477"/>
      <c r="M193" s="690">
        <v>0</v>
      </c>
      <c r="N193" s="691">
        <v>0</v>
      </c>
      <c r="O193" s="692">
        <v>0</v>
      </c>
      <c r="P193" s="692">
        <v>0</v>
      </c>
      <c r="Q193" s="697">
        <v>0</v>
      </c>
      <c r="R193" s="692">
        <v>0</v>
      </c>
      <c r="S193" s="693">
        <v>0</v>
      </c>
      <c r="T193" s="692">
        <v>0</v>
      </c>
      <c r="U193" s="693">
        <v>0</v>
      </c>
      <c r="V193" s="692">
        <v>0</v>
      </c>
      <c r="W193" s="693">
        <v>0</v>
      </c>
      <c r="X193" s="692">
        <v>0</v>
      </c>
      <c r="Y193" s="693">
        <v>0</v>
      </c>
      <c r="Z193" s="692">
        <v>0</v>
      </c>
      <c r="AA193" s="693">
        <v>0</v>
      </c>
      <c r="AB193" s="698">
        <v>0</v>
      </c>
      <c r="AC193" s="690">
        <v>0</v>
      </c>
      <c r="AD193" s="1015"/>
      <c r="AE193" s="1016"/>
      <c r="AF193" s="1016"/>
      <c r="AG193" s="528"/>
      <c r="AH193" s="521"/>
      <c r="AI193" s="521"/>
      <c r="AJ193" s="521"/>
      <c r="AK193" s="521"/>
      <c r="AL193" s="521"/>
      <c r="AM193" s="521"/>
      <c r="AN193" s="521"/>
      <c r="AO193" s="521"/>
      <c r="AP193" s="521"/>
      <c r="AQ193" s="521"/>
      <c r="AR193" s="521"/>
      <c r="AS193" s="521"/>
      <c r="AT193" s="521"/>
      <c r="AU193" s="521"/>
      <c r="AV193" s="521"/>
      <c r="AW193" s="521"/>
      <c r="AX193" s="521"/>
      <c r="AY193" s="521"/>
      <c r="AZ193" s="521"/>
      <c r="BA193" s="521"/>
      <c r="BB193" s="521"/>
      <c r="BC193" s="521"/>
      <c r="BD193" s="521"/>
      <c r="BE193" s="521"/>
      <c r="BF193" s="521"/>
      <c r="BG193" s="521"/>
      <c r="BH193" s="521"/>
      <c r="BI193" s="521"/>
      <c r="BJ193" s="521"/>
      <c r="BK193" s="521"/>
      <c r="BL193" s="521"/>
      <c r="BM193" s="521"/>
      <c r="BN193" s="521"/>
      <c r="BO193" s="521"/>
      <c r="BP193" s="521"/>
      <c r="BQ193" s="521"/>
      <c r="BR193" s="521"/>
      <c r="BS193" s="521"/>
      <c r="BT193" s="521"/>
      <c r="BU193" s="521"/>
      <c r="BV193" s="521"/>
      <c r="BW193" s="521"/>
      <c r="BX193" s="521"/>
      <c r="BY193" s="521"/>
      <c r="BZ193" s="521"/>
      <c r="CA193" s="521"/>
      <c r="CB193" s="521"/>
      <c r="CC193" s="521"/>
      <c r="CD193" s="521"/>
      <c r="CE193" s="521"/>
      <c r="CF193" s="521"/>
      <c r="CG193" s="521"/>
      <c r="CH193" s="521"/>
      <c r="CI193" s="521"/>
      <c r="CJ193" s="521"/>
      <c r="CK193" s="521"/>
      <c r="CL193" s="521"/>
      <c r="CM193" s="521"/>
      <c r="CN193" s="521"/>
      <c r="CO193" s="521"/>
      <c r="CP193" s="521"/>
      <c r="CQ193" s="521"/>
    </row>
    <row r="194" spans="1:95" s="69" customFormat="1" x14ac:dyDescent="0.2">
      <c r="A194" s="11">
        <v>290</v>
      </c>
      <c r="B194" s="271"/>
      <c r="C194" s="272"/>
      <c r="D194" s="272"/>
      <c r="E194" s="1445" t="str">
        <f>'2. CAD NCCF'!E194:L194</f>
        <v>Non-FI issued ABS and ABCP, medium rated</v>
      </c>
      <c r="F194" s="1446"/>
      <c r="G194" s="1446"/>
      <c r="H194" s="1446"/>
      <c r="I194" s="1446"/>
      <c r="J194" s="1446"/>
      <c r="K194" s="1446"/>
      <c r="L194" s="1447"/>
      <c r="M194" s="399">
        <f>SUM(M195:M196)</f>
        <v>0</v>
      </c>
      <c r="N194" s="402">
        <f t="shared" ref="N194:AC194" si="47">SUBTOTAL(9,N195:N196)</f>
        <v>0</v>
      </c>
      <c r="O194" s="406">
        <f t="shared" si="47"/>
        <v>0</v>
      </c>
      <c r="P194" s="405">
        <f t="shared" si="47"/>
        <v>0</v>
      </c>
      <c r="Q194" s="407">
        <f t="shared" si="47"/>
        <v>0</v>
      </c>
      <c r="R194" s="406">
        <f t="shared" si="47"/>
        <v>0</v>
      </c>
      <c r="S194" s="406">
        <f t="shared" si="47"/>
        <v>0</v>
      </c>
      <c r="T194" s="406">
        <f t="shared" si="47"/>
        <v>0</v>
      </c>
      <c r="U194" s="406">
        <f t="shared" si="47"/>
        <v>0</v>
      </c>
      <c r="V194" s="406">
        <f t="shared" si="47"/>
        <v>0</v>
      </c>
      <c r="W194" s="406">
        <f t="shared" si="47"/>
        <v>0</v>
      </c>
      <c r="X194" s="406">
        <f t="shared" si="47"/>
        <v>0</v>
      </c>
      <c r="Y194" s="406">
        <f t="shared" si="47"/>
        <v>0</v>
      </c>
      <c r="Z194" s="406">
        <f t="shared" si="47"/>
        <v>0</v>
      </c>
      <c r="AA194" s="406">
        <f t="shared" si="47"/>
        <v>0</v>
      </c>
      <c r="AB194" s="416">
        <f t="shared" si="47"/>
        <v>0</v>
      </c>
      <c r="AC194" s="399">
        <f t="shared" si="47"/>
        <v>0</v>
      </c>
      <c r="AD194" s="1015"/>
      <c r="AE194" s="1016"/>
      <c r="AF194" s="1016"/>
      <c r="AG194" s="528"/>
      <c r="AH194" s="521"/>
      <c r="AI194" s="521"/>
      <c r="AJ194" s="521"/>
      <c r="AK194" s="521"/>
      <c r="AL194" s="521"/>
      <c r="AM194" s="521"/>
      <c r="AN194" s="521"/>
      <c r="AO194" s="521"/>
      <c r="AP194" s="521"/>
      <c r="AQ194" s="521"/>
      <c r="AR194" s="521"/>
      <c r="AS194" s="521"/>
      <c r="AT194" s="521"/>
      <c r="AU194" s="521"/>
      <c r="AV194" s="521"/>
      <c r="AW194" s="521"/>
      <c r="AX194" s="521"/>
      <c r="AY194" s="521"/>
      <c r="AZ194" s="521"/>
      <c r="BA194" s="521"/>
      <c r="BB194" s="521"/>
      <c r="BC194" s="521"/>
      <c r="BD194" s="521"/>
      <c r="BE194" s="521"/>
      <c r="BF194" s="521"/>
      <c r="BG194" s="521"/>
      <c r="BH194" s="521"/>
      <c r="BI194" s="521"/>
      <c r="BJ194" s="521"/>
      <c r="BK194" s="521"/>
      <c r="BL194" s="521"/>
      <c r="BM194" s="521"/>
      <c r="BN194" s="521"/>
      <c r="BO194" s="521"/>
      <c r="BP194" s="521"/>
      <c r="BQ194" s="521"/>
      <c r="BR194" s="521"/>
      <c r="BS194" s="521"/>
      <c r="BT194" s="521"/>
      <c r="BU194" s="521"/>
      <c r="BV194" s="521"/>
      <c r="BW194" s="521"/>
      <c r="BX194" s="521"/>
      <c r="BY194" s="521"/>
      <c r="BZ194" s="521"/>
      <c r="CA194" s="521"/>
      <c r="CB194" s="521"/>
      <c r="CC194" s="521"/>
      <c r="CD194" s="521"/>
      <c r="CE194" s="521"/>
      <c r="CF194" s="521"/>
      <c r="CG194" s="521"/>
      <c r="CH194" s="521"/>
      <c r="CI194" s="521"/>
      <c r="CJ194" s="521"/>
      <c r="CK194" s="521"/>
      <c r="CL194" s="521"/>
      <c r="CM194" s="521"/>
      <c r="CN194" s="521"/>
      <c r="CO194" s="521"/>
      <c r="CP194" s="521"/>
      <c r="CQ194" s="521"/>
    </row>
    <row r="195" spans="1:95" s="69" customFormat="1" ht="15" customHeight="1" x14ac:dyDescent="0.2">
      <c r="A195" s="11">
        <v>291</v>
      </c>
      <c r="B195" s="271"/>
      <c r="C195" s="272"/>
      <c r="D195" s="272"/>
      <c r="E195" s="272"/>
      <c r="F195" s="1475" t="str">
        <f>'2. CAD NCCF'!F195:L195</f>
        <v>Non-FI issued ABS, medium rated</v>
      </c>
      <c r="G195" s="1476"/>
      <c r="H195" s="1476"/>
      <c r="I195" s="1476"/>
      <c r="J195" s="1476"/>
      <c r="K195" s="1476"/>
      <c r="L195" s="1477"/>
      <c r="M195" s="690">
        <v>0</v>
      </c>
      <c r="N195" s="691">
        <v>0</v>
      </c>
      <c r="O195" s="692">
        <v>0</v>
      </c>
      <c r="P195" s="692">
        <v>0</v>
      </c>
      <c r="Q195" s="697">
        <v>0</v>
      </c>
      <c r="R195" s="692">
        <v>0</v>
      </c>
      <c r="S195" s="693">
        <v>0</v>
      </c>
      <c r="T195" s="692">
        <v>0</v>
      </c>
      <c r="U195" s="693">
        <v>0</v>
      </c>
      <c r="V195" s="692">
        <v>0</v>
      </c>
      <c r="W195" s="693">
        <v>0</v>
      </c>
      <c r="X195" s="692">
        <v>0</v>
      </c>
      <c r="Y195" s="693">
        <v>0</v>
      </c>
      <c r="Z195" s="692">
        <v>0</v>
      </c>
      <c r="AA195" s="693">
        <v>0</v>
      </c>
      <c r="AB195" s="698">
        <v>0</v>
      </c>
      <c r="AC195" s="690">
        <v>0</v>
      </c>
      <c r="AD195" s="1015"/>
      <c r="AE195" s="1016"/>
      <c r="AF195" s="1016"/>
      <c r="AG195" s="528"/>
      <c r="AH195" s="521"/>
      <c r="AI195" s="521"/>
      <c r="AJ195" s="521"/>
      <c r="AK195" s="521"/>
      <c r="AL195" s="521"/>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c r="BI195" s="521"/>
      <c r="BJ195" s="521"/>
      <c r="BK195" s="521"/>
      <c r="BL195" s="521"/>
      <c r="BM195" s="521"/>
      <c r="BN195" s="521"/>
      <c r="BO195" s="521"/>
      <c r="BP195" s="521"/>
      <c r="BQ195" s="521"/>
      <c r="BR195" s="521"/>
      <c r="BS195" s="521"/>
      <c r="BT195" s="521"/>
      <c r="BU195" s="521"/>
      <c r="BV195" s="521"/>
      <c r="BW195" s="521"/>
      <c r="BX195" s="521"/>
      <c r="BY195" s="521"/>
      <c r="BZ195" s="521"/>
      <c r="CA195" s="521"/>
      <c r="CB195" s="521"/>
      <c r="CC195" s="521"/>
      <c r="CD195" s="521"/>
      <c r="CE195" s="521"/>
      <c r="CF195" s="521"/>
      <c r="CG195" s="521"/>
      <c r="CH195" s="521"/>
      <c r="CI195" s="521"/>
      <c r="CJ195" s="521"/>
      <c r="CK195" s="521"/>
      <c r="CL195" s="521"/>
      <c r="CM195" s="521"/>
      <c r="CN195" s="521"/>
      <c r="CO195" s="521"/>
      <c r="CP195" s="521"/>
      <c r="CQ195" s="521"/>
    </row>
    <row r="196" spans="1:95" s="69" customFormat="1" ht="15" customHeight="1" x14ac:dyDescent="0.2">
      <c r="A196" s="11">
        <v>292</v>
      </c>
      <c r="B196" s="271"/>
      <c r="C196" s="272"/>
      <c r="D196" s="272"/>
      <c r="E196" s="272"/>
      <c r="F196" s="1475" t="str">
        <f>'2. CAD NCCF'!F196:L196</f>
        <v>Non-FI issued ABCP, medium rated</v>
      </c>
      <c r="G196" s="1476"/>
      <c r="H196" s="1476"/>
      <c r="I196" s="1476"/>
      <c r="J196" s="1476"/>
      <c r="K196" s="1476"/>
      <c r="L196" s="1477"/>
      <c r="M196" s="690">
        <v>0</v>
      </c>
      <c r="N196" s="691">
        <v>0</v>
      </c>
      <c r="O196" s="692">
        <v>0</v>
      </c>
      <c r="P196" s="692">
        <v>0</v>
      </c>
      <c r="Q196" s="697">
        <v>0</v>
      </c>
      <c r="R196" s="692">
        <v>0</v>
      </c>
      <c r="S196" s="693">
        <v>0</v>
      </c>
      <c r="T196" s="692">
        <v>0</v>
      </c>
      <c r="U196" s="693">
        <v>0</v>
      </c>
      <c r="V196" s="692">
        <v>0</v>
      </c>
      <c r="W196" s="693">
        <v>0</v>
      </c>
      <c r="X196" s="692">
        <v>0</v>
      </c>
      <c r="Y196" s="693">
        <v>0</v>
      </c>
      <c r="Z196" s="692">
        <v>0</v>
      </c>
      <c r="AA196" s="693">
        <v>0</v>
      </c>
      <c r="AB196" s="698">
        <v>0</v>
      </c>
      <c r="AC196" s="690">
        <v>0</v>
      </c>
      <c r="AD196" s="1015"/>
      <c r="AE196" s="1016"/>
      <c r="AF196" s="1016"/>
      <c r="AG196" s="528"/>
      <c r="AH196" s="521"/>
      <c r="AI196" s="521"/>
      <c r="AJ196" s="521"/>
      <c r="AK196" s="521"/>
      <c r="AL196" s="521"/>
      <c r="AM196" s="521"/>
      <c r="AN196" s="521"/>
      <c r="AO196" s="521"/>
      <c r="AP196" s="521"/>
      <c r="AQ196" s="521"/>
      <c r="AR196" s="521"/>
      <c r="AS196" s="521"/>
      <c r="AT196" s="521"/>
      <c r="AU196" s="521"/>
      <c r="AV196" s="521"/>
      <c r="AW196" s="521"/>
      <c r="AX196" s="521"/>
      <c r="AY196" s="521"/>
      <c r="AZ196" s="521"/>
      <c r="BA196" s="521"/>
      <c r="BB196" s="521"/>
      <c r="BC196" s="521"/>
      <c r="BD196" s="521"/>
      <c r="BE196" s="521"/>
      <c r="BF196" s="521"/>
      <c r="BG196" s="521"/>
      <c r="BH196" s="521"/>
      <c r="BI196" s="521"/>
      <c r="BJ196" s="521"/>
      <c r="BK196" s="521"/>
      <c r="BL196" s="521"/>
      <c r="BM196" s="521"/>
      <c r="BN196" s="521"/>
      <c r="BO196" s="521"/>
      <c r="BP196" s="521"/>
      <c r="BQ196" s="521"/>
      <c r="BR196" s="521"/>
      <c r="BS196" s="521"/>
      <c r="BT196" s="521"/>
      <c r="BU196" s="521"/>
      <c r="BV196" s="521"/>
      <c r="BW196" s="521"/>
      <c r="BX196" s="521"/>
      <c r="BY196" s="521"/>
      <c r="BZ196" s="521"/>
      <c r="CA196" s="521"/>
      <c r="CB196" s="521"/>
      <c r="CC196" s="521"/>
      <c r="CD196" s="521"/>
      <c r="CE196" s="521"/>
      <c r="CF196" s="521"/>
      <c r="CG196" s="521"/>
      <c r="CH196" s="521"/>
      <c r="CI196" s="521"/>
      <c r="CJ196" s="521"/>
      <c r="CK196" s="521"/>
      <c r="CL196" s="521"/>
      <c r="CM196" s="521"/>
      <c r="CN196" s="521"/>
      <c r="CO196" s="521"/>
      <c r="CP196" s="521"/>
      <c r="CQ196" s="521"/>
    </row>
    <row r="197" spans="1:95" s="69" customFormat="1" x14ac:dyDescent="0.2">
      <c r="A197" s="11">
        <v>293</v>
      </c>
      <c r="B197" s="271"/>
      <c r="C197" s="272"/>
      <c r="D197" s="272"/>
      <c r="E197" s="1445" t="str">
        <f>'2. CAD NCCF'!E197:L197</f>
        <v>FI issued ABS and ABCP, medium rated</v>
      </c>
      <c r="F197" s="1446"/>
      <c r="G197" s="1446"/>
      <c r="H197" s="1446"/>
      <c r="I197" s="1446"/>
      <c r="J197" s="1446"/>
      <c r="K197" s="1446"/>
      <c r="L197" s="1447"/>
      <c r="M197" s="399">
        <f>SUM(M198:M199)</f>
        <v>0</v>
      </c>
      <c r="N197" s="402">
        <f t="shared" ref="N197:AC197" si="48">SUBTOTAL(9,N198:N199)</f>
        <v>0</v>
      </c>
      <c r="O197" s="406">
        <f t="shared" si="48"/>
        <v>0</v>
      </c>
      <c r="P197" s="405">
        <f t="shared" si="48"/>
        <v>0</v>
      </c>
      <c r="Q197" s="407">
        <f t="shared" si="48"/>
        <v>0</v>
      </c>
      <c r="R197" s="406">
        <f t="shared" si="48"/>
        <v>0</v>
      </c>
      <c r="S197" s="406">
        <f t="shared" si="48"/>
        <v>0</v>
      </c>
      <c r="T197" s="406">
        <f t="shared" si="48"/>
        <v>0</v>
      </c>
      <c r="U197" s="406">
        <f t="shared" si="48"/>
        <v>0</v>
      </c>
      <c r="V197" s="406">
        <f t="shared" si="48"/>
        <v>0</v>
      </c>
      <c r="W197" s="406">
        <f t="shared" si="48"/>
        <v>0</v>
      </c>
      <c r="X197" s="406">
        <f t="shared" si="48"/>
        <v>0</v>
      </c>
      <c r="Y197" s="406">
        <f t="shared" si="48"/>
        <v>0</v>
      </c>
      <c r="Z197" s="406">
        <f t="shared" si="48"/>
        <v>0</v>
      </c>
      <c r="AA197" s="406">
        <f t="shared" si="48"/>
        <v>0</v>
      </c>
      <c r="AB197" s="416">
        <f t="shared" si="48"/>
        <v>0</v>
      </c>
      <c r="AC197" s="399">
        <f t="shared" si="48"/>
        <v>0</v>
      </c>
      <c r="AD197" s="1015"/>
      <c r="AE197" s="1016"/>
      <c r="AF197" s="1016"/>
      <c r="AG197" s="528"/>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c r="BI197" s="521"/>
      <c r="BJ197" s="521"/>
      <c r="BK197" s="521"/>
      <c r="BL197" s="521"/>
      <c r="BM197" s="521"/>
      <c r="BN197" s="521"/>
      <c r="BO197" s="521"/>
      <c r="BP197" s="521"/>
      <c r="BQ197" s="521"/>
      <c r="BR197" s="521"/>
      <c r="BS197" s="521"/>
      <c r="BT197" s="521"/>
      <c r="BU197" s="521"/>
      <c r="BV197" s="521"/>
      <c r="BW197" s="521"/>
      <c r="BX197" s="521"/>
      <c r="BY197" s="521"/>
      <c r="BZ197" s="521"/>
      <c r="CA197" s="521"/>
      <c r="CB197" s="521"/>
      <c r="CC197" s="521"/>
      <c r="CD197" s="521"/>
      <c r="CE197" s="521"/>
      <c r="CF197" s="521"/>
      <c r="CG197" s="521"/>
      <c r="CH197" s="521"/>
      <c r="CI197" s="521"/>
      <c r="CJ197" s="521"/>
      <c r="CK197" s="521"/>
      <c r="CL197" s="521"/>
      <c r="CM197" s="521"/>
      <c r="CN197" s="521"/>
      <c r="CO197" s="521"/>
      <c r="CP197" s="521"/>
      <c r="CQ197" s="521"/>
    </row>
    <row r="198" spans="1:95" s="69" customFormat="1" ht="15" customHeight="1" x14ac:dyDescent="0.2">
      <c r="A198" s="11">
        <v>294</v>
      </c>
      <c r="B198" s="271"/>
      <c r="C198" s="272"/>
      <c r="D198" s="272"/>
      <c r="E198" s="272"/>
      <c r="F198" s="1475" t="str">
        <f>'2. CAD NCCF'!F198:L198</f>
        <v>FI issued ABS, medium rated</v>
      </c>
      <c r="G198" s="1476"/>
      <c r="H198" s="1476"/>
      <c r="I198" s="1476"/>
      <c r="J198" s="1476"/>
      <c r="K198" s="1476"/>
      <c r="L198" s="1477"/>
      <c r="M198" s="690">
        <v>0</v>
      </c>
      <c r="N198" s="691">
        <v>0</v>
      </c>
      <c r="O198" s="692">
        <v>0</v>
      </c>
      <c r="P198" s="692">
        <v>0</v>
      </c>
      <c r="Q198" s="697">
        <v>0</v>
      </c>
      <c r="R198" s="692">
        <v>0</v>
      </c>
      <c r="S198" s="693">
        <v>0</v>
      </c>
      <c r="T198" s="692">
        <v>0</v>
      </c>
      <c r="U198" s="693">
        <v>0</v>
      </c>
      <c r="V198" s="692">
        <v>0</v>
      </c>
      <c r="W198" s="693">
        <v>0</v>
      </c>
      <c r="X198" s="692">
        <v>0</v>
      </c>
      <c r="Y198" s="693">
        <v>0</v>
      </c>
      <c r="Z198" s="692">
        <v>0</v>
      </c>
      <c r="AA198" s="693">
        <v>0</v>
      </c>
      <c r="AB198" s="698">
        <v>0</v>
      </c>
      <c r="AC198" s="690">
        <v>0</v>
      </c>
      <c r="AD198" s="1015"/>
      <c r="AE198" s="1016"/>
      <c r="AF198" s="1016"/>
      <c r="AG198" s="528"/>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c r="BI198" s="521"/>
      <c r="BJ198" s="521"/>
      <c r="BK198" s="521"/>
      <c r="BL198" s="521"/>
      <c r="BM198" s="521"/>
      <c r="BN198" s="521"/>
      <c r="BO198" s="521"/>
      <c r="BP198" s="521"/>
      <c r="BQ198" s="521"/>
      <c r="BR198" s="521"/>
      <c r="BS198" s="521"/>
      <c r="BT198" s="521"/>
      <c r="BU198" s="521"/>
      <c r="BV198" s="521"/>
      <c r="BW198" s="521"/>
      <c r="BX198" s="521"/>
      <c r="BY198" s="521"/>
      <c r="BZ198" s="521"/>
      <c r="CA198" s="521"/>
      <c r="CB198" s="521"/>
      <c r="CC198" s="521"/>
      <c r="CD198" s="521"/>
      <c r="CE198" s="521"/>
      <c r="CF198" s="521"/>
      <c r="CG198" s="521"/>
      <c r="CH198" s="521"/>
      <c r="CI198" s="521"/>
      <c r="CJ198" s="521"/>
      <c r="CK198" s="521"/>
      <c r="CL198" s="521"/>
      <c r="CM198" s="521"/>
      <c r="CN198" s="521"/>
      <c r="CO198" s="521"/>
      <c r="CP198" s="521"/>
      <c r="CQ198" s="521"/>
    </row>
    <row r="199" spans="1:95" s="69" customFormat="1" ht="15" customHeight="1" x14ac:dyDescent="0.2">
      <c r="A199" s="11">
        <v>295</v>
      </c>
      <c r="B199" s="271"/>
      <c r="C199" s="272"/>
      <c r="D199" s="272"/>
      <c r="E199" s="272"/>
      <c r="F199" s="1475" t="str">
        <f>'2. CAD NCCF'!F199:L199</f>
        <v>FI issued ABCP, medium rated</v>
      </c>
      <c r="G199" s="1476"/>
      <c r="H199" s="1476"/>
      <c r="I199" s="1476"/>
      <c r="J199" s="1476"/>
      <c r="K199" s="1476"/>
      <c r="L199" s="1477"/>
      <c r="M199" s="690">
        <v>0</v>
      </c>
      <c r="N199" s="691">
        <v>0</v>
      </c>
      <c r="O199" s="692">
        <v>0</v>
      </c>
      <c r="P199" s="692">
        <v>0</v>
      </c>
      <c r="Q199" s="697">
        <v>0</v>
      </c>
      <c r="R199" s="692">
        <v>0</v>
      </c>
      <c r="S199" s="693">
        <v>0</v>
      </c>
      <c r="T199" s="692">
        <v>0</v>
      </c>
      <c r="U199" s="693">
        <v>0</v>
      </c>
      <c r="V199" s="692">
        <v>0</v>
      </c>
      <c r="W199" s="693">
        <v>0</v>
      </c>
      <c r="X199" s="692">
        <v>0</v>
      </c>
      <c r="Y199" s="693">
        <v>0</v>
      </c>
      <c r="Z199" s="692">
        <v>0</v>
      </c>
      <c r="AA199" s="693">
        <v>0</v>
      </c>
      <c r="AB199" s="698">
        <v>0</v>
      </c>
      <c r="AC199" s="690">
        <v>0</v>
      </c>
      <c r="AD199" s="1015"/>
      <c r="AE199" s="1016"/>
      <c r="AF199" s="1016"/>
      <c r="AG199" s="528"/>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c r="BI199" s="521"/>
      <c r="BJ199" s="521"/>
      <c r="BK199" s="521"/>
      <c r="BL199" s="521"/>
      <c r="BM199" s="521"/>
      <c r="BN199" s="521"/>
      <c r="BO199" s="521"/>
      <c r="BP199" s="521"/>
      <c r="BQ199" s="521"/>
      <c r="BR199" s="521"/>
      <c r="BS199" s="521"/>
      <c r="BT199" s="521"/>
      <c r="BU199" s="521"/>
      <c r="BV199" s="521"/>
      <c r="BW199" s="521"/>
      <c r="BX199" s="521"/>
      <c r="BY199" s="521"/>
      <c r="BZ199" s="521"/>
      <c r="CA199" s="521"/>
      <c r="CB199" s="521"/>
      <c r="CC199" s="521"/>
      <c r="CD199" s="521"/>
      <c r="CE199" s="521"/>
      <c r="CF199" s="521"/>
      <c r="CG199" s="521"/>
      <c r="CH199" s="521"/>
      <c r="CI199" s="521"/>
      <c r="CJ199" s="521"/>
      <c r="CK199" s="521"/>
      <c r="CL199" s="521"/>
      <c r="CM199" s="521"/>
      <c r="CN199" s="521"/>
      <c r="CO199" s="521"/>
      <c r="CP199" s="521"/>
      <c r="CQ199" s="521"/>
    </row>
    <row r="200" spans="1:95" s="69" customFormat="1" x14ac:dyDescent="0.2">
      <c r="A200" s="11">
        <v>296</v>
      </c>
      <c r="B200" s="271"/>
      <c r="C200" s="272"/>
      <c r="D200" s="272"/>
      <c r="E200" s="1445" t="str">
        <f>'2. CAD NCCF'!E200:L200</f>
        <v>Non-FI issued ABS and ABCP, low or not rated</v>
      </c>
      <c r="F200" s="1446"/>
      <c r="G200" s="1446"/>
      <c r="H200" s="1446"/>
      <c r="I200" s="1446"/>
      <c r="J200" s="1446"/>
      <c r="K200" s="1446"/>
      <c r="L200" s="1447"/>
      <c r="M200" s="399">
        <f>SUM(M201:M202)</f>
        <v>0</v>
      </c>
      <c r="N200" s="402">
        <f t="shared" ref="N200:AC200" si="49">SUBTOTAL(9,N201:N202)</f>
        <v>0</v>
      </c>
      <c r="O200" s="406">
        <f t="shared" si="49"/>
        <v>0</v>
      </c>
      <c r="P200" s="405">
        <f t="shared" si="49"/>
        <v>0</v>
      </c>
      <c r="Q200" s="407">
        <f t="shared" si="49"/>
        <v>0</v>
      </c>
      <c r="R200" s="406">
        <f t="shared" si="49"/>
        <v>0</v>
      </c>
      <c r="S200" s="406">
        <f t="shared" si="49"/>
        <v>0</v>
      </c>
      <c r="T200" s="406">
        <f t="shared" si="49"/>
        <v>0</v>
      </c>
      <c r="U200" s="406">
        <f t="shared" si="49"/>
        <v>0</v>
      </c>
      <c r="V200" s="406">
        <f t="shared" si="49"/>
        <v>0</v>
      </c>
      <c r="W200" s="406">
        <f t="shared" si="49"/>
        <v>0</v>
      </c>
      <c r="X200" s="406">
        <f t="shared" si="49"/>
        <v>0</v>
      </c>
      <c r="Y200" s="406">
        <f t="shared" si="49"/>
        <v>0</v>
      </c>
      <c r="Z200" s="406">
        <f t="shared" si="49"/>
        <v>0</v>
      </c>
      <c r="AA200" s="406">
        <f t="shared" si="49"/>
        <v>0</v>
      </c>
      <c r="AB200" s="416">
        <f t="shared" si="49"/>
        <v>0</v>
      </c>
      <c r="AC200" s="399">
        <f t="shared" si="49"/>
        <v>0</v>
      </c>
      <c r="AD200" s="1015"/>
      <c r="AE200" s="1016"/>
      <c r="AF200" s="1016"/>
      <c r="AG200" s="528"/>
      <c r="AH200" s="521"/>
      <c r="AI200" s="521"/>
      <c r="AJ200" s="521"/>
      <c r="AK200" s="521"/>
      <c r="AL200" s="521"/>
      <c r="AM200" s="521"/>
      <c r="AN200" s="521"/>
      <c r="AO200" s="521"/>
      <c r="AP200" s="521"/>
      <c r="AQ200" s="521"/>
      <c r="AR200" s="521"/>
      <c r="AS200" s="521"/>
      <c r="AT200" s="521"/>
      <c r="AU200" s="521"/>
      <c r="AV200" s="521"/>
      <c r="AW200" s="521"/>
      <c r="AX200" s="521"/>
      <c r="AY200" s="521"/>
      <c r="AZ200" s="521"/>
      <c r="BA200" s="521"/>
      <c r="BB200" s="521"/>
      <c r="BC200" s="521"/>
      <c r="BD200" s="521"/>
      <c r="BE200" s="521"/>
      <c r="BF200" s="521"/>
      <c r="BG200" s="521"/>
      <c r="BH200" s="521"/>
      <c r="BI200" s="521"/>
      <c r="BJ200" s="521"/>
      <c r="BK200" s="521"/>
      <c r="BL200" s="521"/>
      <c r="BM200" s="521"/>
      <c r="BN200" s="521"/>
      <c r="BO200" s="521"/>
      <c r="BP200" s="521"/>
      <c r="BQ200" s="521"/>
      <c r="BR200" s="521"/>
      <c r="BS200" s="521"/>
      <c r="BT200" s="521"/>
      <c r="BU200" s="521"/>
      <c r="BV200" s="521"/>
      <c r="BW200" s="521"/>
      <c r="BX200" s="521"/>
      <c r="BY200" s="521"/>
      <c r="BZ200" s="521"/>
      <c r="CA200" s="521"/>
      <c r="CB200" s="521"/>
      <c r="CC200" s="521"/>
      <c r="CD200" s="521"/>
      <c r="CE200" s="521"/>
      <c r="CF200" s="521"/>
      <c r="CG200" s="521"/>
      <c r="CH200" s="521"/>
      <c r="CI200" s="521"/>
      <c r="CJ200" s="521"/>
      <c r="CK200" s="521"/>
      <c r="CL200" s="521"/>
      <c r="CM200" s="521"/>
      <c r="CN200" s="521"/>
      <c r="CO200" s="521"/>
      <c r="CP200" s="521"/>
      <c r="CQ200" s="521"/>
    </row>
    <row r="201" spans="1:95" s="69" customFormat="1" ht="15" customHeight="1" x14ac:dyDescent="0.2">
      <c r="A201" s="11">
        <v>297</v>
      </c>
      <c r="B201" s="271"/>
      <c r="C201" s="272"/>
      <c r="D201" s="272"/>
      <c r="E201" s="272"/>
      <c r="F201" s="1475" t="str">
        <f>'2. CAD NCCF'!F201:L201</f>
        <v>Non-FI issued ABS, low or not rated</v>
      </c>
      <c r="G201" s="1476"/>
      <c r="H201" s="1476"/>
      <c r="I201" s="1476"/>
      <c r="J201" s="1476"/>
      <c r="K201" s="1476"/>
      <c r="L201" s="1477"/>
      <c r="M201" s="690">
        <v>0</v>
      </c>
      <c r="N201" s="691">
        <v>0</v>
      </c>
      <c r="O201" s="692">
        <v>0</v>
      </c>
      <c r="P201" s="692">
        <v>0</v>
      </c>
      <c r="Q201" s="697">
        <v>0</v>
      </c>
      <c r="R201" s="692">
        <v>0</v>
      </c>
      <c r="S201" s="693">
        <v>0</v>
      </c>
      <c r="T201" s="692">
        <v>0</v>
      </c>
      <c r="U201" s="693">
        <v>0</v>
      </c>
      <c r="V201" s="692">
        <v>0</v>
      </c>
      <c r="W201" s="693">
        <v>0</v>
      </c>
      <c r="X201" s="692">
        <v>0</v>
      </c>
      <c r="Y201" s="693">
        <v>0</v>
      </c>
      <c r="Z201" s="692">
        <v>0</v>
      </c>
      <c r="AA201" s="693">
        <v>0</v>
      </c>
      <c r="AB201" s="698">
        <v>0</v>
      </c>
      <c r="AC201" s="690">
        <v>0</v>
      </c>
      <c r="AD201" s="1015"/>
      <c r="AE201" s="1016"/>
      <c r="AF201" s="1016"/>
      <c r="AG201" s="528"/>
      <c r="AH201" s="521"/>
      <c r="AI201" s="521"/>
      <c r="AJ201" s="521"/>
      <c r="AK201" s="521"/>
      <c r="AL201" s="521"/>
      <c r="AM201" s="521"/>
      <c r="AN201" s="521"/>
      <c r="AO201" s="521"/>
      <c r="AP201" s="521"/>
      <c r="AQ201" s="521"/>
      <c r="AR201" s="521"/>
      <c r="AS201" s="521"/>
      <c r="AT201" s="521"/>
      <c r="AU201" s="521"/>
      <c r="AV201" s="521"/>
      <c r="AW201" s="521"/>
      <c r="AX201" s="521"/>
      <c r="AY201" s="521"/>
      <c r="AZ201" s="521"/>
      <c r="BA201" s="521"/>
      <c r="BB201" s="521"/>
      <c r="BC201" s="521"/>
      <c r="BD201" s="521"/>
      <c r="BE201" s="521"/>
      <c r="BF201" s="521"/>
      <c r="BG201" s="521"/>
      <c r="BH201" s="521"/>
      <c r="BI201" s="521"/>
      <c r="BJ201" s="521"/>
      <c r="BK201" s="521"/>
      <c r="BL201" s="521"/>
      <c r="BM201" s="521"/>
      <c r="BN201" s="521"/>
      <c r="BO201" s="521"/>
      <c r="BP201" s="521"/>
      <c r="BQ201" s="521"/>
      <c r="BR201" s="521"/>
      <c r="BS201" s="521"/>
      <c r="BT201" s="521"/>
      <c r="BU201" s="521"/>
      <c r="BV201" s="521"/>
      <c r="BW201" s="521"/>
      <c r="BX201" s="521"/>
      <c r="BY201" s="521"/>
      <c r="BZ201" s="521"/>
      <c r="CA201" s="521"/>
      <c r="CB201" s="521"/>
      <c r="CC201" s="521"/>
      <c r="CD201" s="521"/>
      <c r="CE201" s="521"/>
      <c r="CF201" s="521"/>
      <c r="CG201" s="521"/>
      <c r="CH201" s="521"/>
      <c r="CI201" s="521"/>
      <c r="CJ201" s="521"/>
      <c r="CK201" s="521"/>
      <c r="CL201" s="521"/>
      <c r="CM201" s="521"/>
      <c r="CN201" s="521"/>
      <c r="CO201" s="521"/>
      <c r="CP201" s="521"/>
      <c r="CQ201" s="521"/>
    </row>
    <row r="202" spans="1:95" s="69" customFormat="1" ht="15" customHeight="1" x14ac:dyDescent="0.2">
      <c r="A202" s="11">
        <v>298</v>
      </c>
      <c r="B202" s="271"/>
      <c r="C202" s="272"/>
      <c r="D202" s="272"/>
      <c r="E202" s="272"/>
      <c r="F202" s="1475" t="str">
        <f>'2. CAD NCCF'!F202:L202</f>
        <v>Non-FI issued ABCP, low or not rated</v>
      </c>
      <c r="G202" s="1476"/>
      <c r="H202" s="1476"/>
      <c r="I202" s="1476"/>
      <c r="J202" s="1476"/>
      <c r="K202" s="1476"/>
      <c r="L202" s="1477"/>
      <c r="M202" s="690">
        <v>0</v>
      </c>
      <c r="N202" s="691">
        <v>0</v>
      </c>
      <c r="O202" s="692">
        <v>0</v>
      </c>
      <c r="P202" s="692">
        <v>0</v>
      </c>
      <c r="Q202" s="697">
        <v>0</v>
      </c>
      <c r="R202" s="692">
        <v>0</v>
      </c>
      <c r="S202" s="693">
        <v>0</v>
      </c>
      <c r="T202" s="692">
        <v>0</v>
      </c>
      <c r="U202" s="693">
        <v>0</v>
      </c>
      <c r="V202" s="692">
        <v>0</v>
      </c>
      <c r="W202" s="693">
        <v>0</v>
      </c>
      <c r="X202" s="692">
        <v>0</v>
      </c>
      <c r="Y202" s="693">
        <v>0</v>
      </c>
      <c r="Z202" s="692">
        <v>0</v>
      </c>
      <c r="AA202" s="693">
        <v>0</v>
      </c>
      <c r="AB202" s="698">
        <v>0</v>
      </c>
      <c r="AC202" s="690">
        <v>0</v>
      </c>
      <c r="AD202" s="1015"/>
      <c r="AE202" s="1016"/>
      <c r="AF202" s="1016"/>
      <c r="AG202" s="528"/>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c r="BI202" s="521"/>
      <c r="BJ202" s="521"/>
      <c r="BK202" s="521"/>
      <c r="BL202" s="521"/>
      <c r="BM202" s="521"/>
      <c r="BN202" s="521"/>
      <c r="BO202" s="521"/>
      <c r="BP202" s="521"/>
      <c r="BQ202" s="521"/>
      <c r="BR202" s="521"/>
      <c r="BS202" s="521"/>
      <c r="BT202" s="521"/>
      <c r="BU202" s="521"/>
      <c r="BV202" s="521"/>
      <c r="BW202" s="521"/>
      <c r="BX202" s="521"/>
      <c r="BY202" s="521"/>
      <c r="BZ202" s="521"/>
      <c r="CA202" s="521"/>
      <c r="CB202" s="521"/>
      <c r="CC202" s="521"/>
      <c r="CD202" s="521"/>
      <c r="CE202" s="521"/>
      <c r="CF202" s="521"/>
      <c r="CG202" s="521"/>
      <c r="CH202" s="521"/>
      <c r="CI202" s="521"/>
      <c r="CJ202" s="521"/>
      <c r="CK202" s="521"/>
      <c r="CL202" s="521"/>
      <c r="CM202" s="521"/>
      <c r="CN202" s="521"/>
      <c r="CO202" s="521"/>
      <c r="CP202" s="521"/>
      <c r="CQ202" s="521"/>
    </row>
    <row r="203" spans="1:95" s="69" customFormat="1" x14ac:dyDescent="0.2">
      <c r="A203" s="11">
        <v>299</v>
      </c>
      <c r="B203" s="271"/>
      <c r="C203" s="272"/>
      <c r="D203" s="272"/>
      <c r="E203" s="1445" t="str">
        <f>'2. CAD NCCF'!E203:L203</f>
        <v>FI issued ABS and ABCP, low or not rated</v>
      </c>
      <c r="F203" s="1446"/>
      <c r="G203" s="1446"/>
      <c r="H203" s="1446"/>
      <c r="I203" s="1446"/>
      <c r="J203" s="1446"/>
      <c r="K203" s="1446"/>
      <c r="L203" s="1447"/>
      <c r="M203" s="399">
        <f>SUM(M204:M205)</f>
        <v>0</v>
      </c>
      <c r="N203" s="402">
        <f t="shared" ref="N203:AC203" si="50">SUBTOTAL(9,N204:N205)</f>
        <v>0</v>
      </c>
      <c r="O203" s="406">
        <f t="shared" si="50"/>
        <v>0</v>
      </c>
      <c r="P203" s="405">
        <f t="shared" si="50"/>
        <v>0</v>
      </c>
      <c r="Q203" s="407">
        <f t="shared" si="50"/>
        <v>0</v>
      </c>
      <c r="R203" s="406">
        <f t="shared" si="50"/>
        <v>0</v>
      </c>
      <c r="S203" s="406">
        <f t="shared" si="50"/>
        <v>0</v>
      </c>
      <c r="T203" s="406">
        <f t="shared" si="50"/>
        <v>0</v>
      </c>
      <c r="U203" s="406">
        <f t="shared" si="50"/>
        <v>0</v>
      </c>
      <c r="V203" s="406">
        <f t="shared" si="50"/>
        <v>0</v>
      </c>
      <c r="W203" s="406">
        <f t="shared" si="50"/>
        <v>0</v>
      </c>
      <c r="X203" s="406">
        <f t="shared" si="50"/>
        <v>0</v>
      </c>
      <c r="Y203" s="406">
        <f t="shared" si="50"/>
        <v>0</v>
      </c>
      <c r="Z203" s="406">
        <f t="shared" si="50"/>
        <v>0</v>
      </c>
      <c r="AA203" s="406">
        <f t="shared" si="50"/>
        <v>0</v>
      </c>
      <c r="AB203" s="416">
        <f t="shared" si="50"/>
        <v>0</v>
      </c>
      <c r="AC203" s="399">
        <f t="shared" si="50"/>
        <v>0</v>
      </c>
      <c r="AD203" s="1015"/>
      <c r="AE203" s="1016"/>
      <c r="AF203" s="1016"/>
      <c r="AG203" s="528"/>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c r="BI203" s="521"/>
      <c r="BJ203" s="521"/>
      <c r="BK203" s="521"/>
      <c r="BL203" s="521"/>
      <c r="BM203" s="521"/>
      <c r="BN203" s="521"/>
      <c r="BO203" s="521"/>
      <c r="BP203" s="521"/>
      <c r="BQ203" s="521"/>
      <c r="BR203" s="521"/>
      <c r="BS203" s="521"/>
      <c r="BT203" s="521"/>
      <c r="BU203" s="521"/>
      <c r="BV203" s="521"/>
      <c r="BW203" s="521"/>
      <c r="BX203" s="521"/>
      <c r="BY203" s="521"/>
      <c r="BZ203" s="521"/>
      <c r="CA203" s="521"/>
      <c r="CB203" s="521"/>
      <c r="CC203" s="521"/>
      <c r="CD203" s="521"/>
      <c r="CE203" s="521"/>
      <c r="CF203" s="521"/>
      <c r="CG203" s="521"/>
      <c r="CH203" s="521"/>
      <c r="CI203" s="521"/>
      <c r="CJ203" s="521"/>
      <c r="CK203" s="521"/>
      <c r="CL203" s="521"/>
      <c r="CM203" s="521"/>
      <c r="CN203" s="521"/>
      <c r="CO203" s="521"/>
      <c r="CP203" s="521"/>
      <c r="CQ203" s="521"/>
    </row>
    <row r="204" spans="1:95" s="69" customFormat="1" ht="15" customHeight="1" x14ac:dyDescent="0.2">
      <c r="A204" s="11">
        <v>300</v>
      </c>
      <c r="B204" s="271"/>
      <c r="C204" s="272"/>
      <c r="D204" s="272"/>
      <c r="E204" s="272"/>
      <c r="F204" s="1475" t="str">
        <f>'2. CAD NCCF'!F204:L204</f>
        <v>FI issued ABS, low or not rated</v>
      </c>
      <c r="G204" s="1476"/>
      <c r="H204" s="1476"/>
      <c r="I204" s="1476"/>
      <c r="J204" s="1476"/>
      <c r="K204" s="1476"/>
      <c r="L204" s="1477"/>
      <c r="M204" s="690">
        <v>0</v>
      </c>
      <c r="N204" s="691">
        <v>0</v>
      </c>
      <c r="O204" s="692">
        <v>0</v>
      </c>
      <c r="P204" s="692">
        <v>0</v>
      </c>
      <c r="Q204" s="697">
        <v>0</v>
      </c>
      <c r="R204" s="692">
        <v>0</v>
      </c>
      <c r="S204" s="693">
        <v>0</v>
      </c>
      <c r="T204" s="692">
        <v>0</v>
      </c>
      <c r="U204" s="693">
        <v>0</v>
      </c>
      <c r="V204" s="692">
        <v>0</v>
      </c>
      <c r="W204" s="693">
        <v>0</v>
      </c>
      <c r="X204" s="692">
        <v>0</v>
      </c>
      <c r="Y204" s="693">
        <v>0</v>
      </c>
      <c r="Z204" s="692">
        <v>0</v>
      </c>
      <c r="AA204" s="693">
        <v>0</v>
      </c>
      <c r="AB204" s="698">
        <v>0</v>
      </c>
      <c r="AC204" s="690">
        <v>0</v>
      </c>
      <c r="AD204" s="1015"/>
      <c r="AE204" s="1016"/>
      <c r="AF204" s="1016"/>
      <c r="AG204" s="528"/>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c r="BI204" s="521"/>
      <c r="BJ204" s="521"/>
      <c r="BK204" s="521"/>
      <c r="BL204" s="521"/>
      <c r="BM204" s="521"/>
      <c r="BN204" s="521"/>
      <c r="BO204" s="521"/>
      <c r="BP204" s="521"/>
      <c r="BQ204" s="521"/>
      <c r="BR204" s="521"/>
      <c r="BS204" s="521"/>
      <c r="BT204" s="521"/>
      <c r="BU204" s="521"/>
      <c r="BV204" s="521"/>
      <c r="BW204" s="521"/>
      <c r="BX204" s="521"/>
      <c r="BY204" s="521"/>
      <c r="BZ204" s="521"/>
      <c r="CA204" s="521"/>
      <c r="CB204" s="521"/>
      <c r="CC204" s="521"/>
      <c r="CD204" s="521"/>
      <c r="CE204" s="521"/>
      <c r="CF204" s="521"/>
      <c r="CG204" s="521"/>
      <c r="CH204" s="521"/>
      <c r="CI204" s="521"/>
      <c r="CJ204" s="521"/>
      <c r="CK204" s="521"/>
      <c r="CL204" s="521"/>
      <c r="CM204" s="521"/>
      <c r="CN204" s="521"/>
      <c r="CO204" s="521"/>
      <c r="CP204" s="521"/>
      <c r="CQ204" s="521"/>
    </row>
    <row r="205" spans="1:95" s="69" customFormat="1" ht="15" customHeight="1" x14ac:dyDescent="0.2">
      <c r="A205" s="11">
        <v>301</v>
      </c>
      <c r="B205" s="271"/>
      <c r="C205" s="272"/>
      <c r="D205" s="272"/>
      <c r="E205" s="272"/>
      <c r="F205" s="1475" t="str">
        <f>'2. CAD NCCF'!F205:L205</f>
        <v>FI issued ABCP, low or not rated</v>
      </c>
      <c r="G205" s="1476"/>
      <c r="H205" s="1476"/>
      <c r="I205" s="1476"/>
      <c r="J205" s="1476"/>
      <c r="K205" s="1476"/>
      <c r="L205" s="1477"/>
      <c r="M205" s="690">
        <v>0</v>
      </c>
      <c r="N205" s="691">
        <v>0</v>
      </c>
      <c r="O205" s="692">
        <v>0</v>
      </c>
      <c r="P205" s="692">
        <v>0</v>
      </c>
      <c r="Q205" s="697">
        <v>0</v>
      </c>
      <c r="R205" s="692">
        <v>0</v>
      </c>
      <c r="S205" s="693">
        <v>0</v>
      </c>
      <c r="T205" s="692">
        <v>0</v>
      </c>
      <c r="U205" s="693">
        <v>0</v>
      </c>
      <c r="V205" s="692">
        <v>0</v>
      </c>
      <c r="W205" s="693">
        <v>0</v>
      </c>
      <c r="X205" s="692">
        <v>0</v>
      </c>
      <c r="Y205" s="693">
        <v>0</v>
      </c>
      <c r="Z205" s="692">
        <v>0</v>
      </c>
      <c r="AA205" s="693">
        <v>0</v>
      </c>
      <c r="AB205" s="698">
        <v>0</v>
      </c>
      <c r="AC205" s="690">
        <v>0</v>
      </c>
      <c r="AD205" s="1015"/>
      <c r="AE205" s="1016"/>
      <c r="AF205" s="1016"/>
      <c r="AG205" s="528"/>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c r="BI205" s="521"/>
      <c r="BJ205" s="521"/>
      <c r="BK205" s="521"/>
      <c r="BL205" s="521"/>
      <c r="BM205" s="521"/>
      <c r="BN205" s="521"/>
      <c r="BO205" s="521"/>
      <c r="BP205" s="521"/>
      <c r="BQ205" s="521"/>
      <c r="BR205" s="521"/>
      <c r="BS205" s="521"/>
      <c r="BT205" s="521"/>
      <c r="BU205" s="521"/>
      <c r="BV205" s="521"/>
      <c r="BW205" s="521"/>
      <c r="BX205" s="521"/>
      <c r="BY205" s="521"/>
      <c r="BZ205" s="521"/>
      <c r="CA205" s="521"/>
      <c r="CB205" s="521"/>
      <c r="CC205" s="521"/>
      <c r="CD205" s="521"/>
      <c r="CE205" s="521"/>
      <c r="CF205" s="521"/>
      <c r="CG205" s="521"/>
      <c r="CH205" s="521"/>
      <c r="CI205" s="521"/>
      <c r="CJ205" s="521"/>
      <c r="CK205" s="521"/>
      <c r="CL205" s="521"/>
      <c r="CM205" s="521"/>
      <c r="CN205" s="521"/>
      <c r="CO205" s="521"/>
      <c r="CP205" s="521"/>
      <c r="CQ205" s="521"/>
    </row>
    <row r="206" spans="1:95" s="69" customFormat="1" x14ac:dyDescent="0.2">
      <c r="A206" s="11">
        <v>302</v>
      </c>
      <c r="B206" s="271"/>
      <c r="C206" s="272"/>
      <c r="D206" s="1472" t="str">
        <f>'2. CAD NCCF'!D206:L206</f>
        <v>Equities</v>
      </c>
      <c r="E206" s="1473"/>
      <c r="F206" s="1473"/>
      <c r="G206" s="1473"/>
      <c r="H206" s="1473"/>
      <c r="I206" s="1473"/>
      <c r="J206" s="1473"/>
      <c r="K206" s="1473"/>
      <c r="L206" s="1474"/>
      <c r="M206" s="399">
        <f>SUM(M207:M209)</f>
        <v>0</v>
      </c>
      <c r="N206" s="402">
        <f t="shared" ref="N206:AC206" si="51">SUBTOTAL(9,N207:N209)</f>
        <v>0</v>
      </c>
      <c r="O206" s="406">
        <f t="shared" si="51"/>
        <v>0</v>
      </c>
      <c r="P206" s="405">
        <f t="shared" si="51"/>
        <v>0</v>
      </c>
      <c r="Q206" s="407">
        <f t="shared" si="51"/>
        <v>0</v>
      </c>
      <c r="R206" s="406">
        <f t="shared" si="51"/>
        <v>0</v>
      </c>
      <c r="S206" s="406">
        <f t="shared" si="51"/>
        <v>0</v>
      </c>
      <c r="T206" s="406">
        <f t="shared" si="51"/>
        <v>0</v>
      </c>
      <c r="U206" s="406">
        <f t="shared" si="51"/>
        <v>0</v>
      </c>
      <c r="V206" s="406">
        <f t="shared" si="51"/>
        <v>0</v>
      </c>
      <c r="W206" s="406">
        <f t="shared" si="51"/>
        <v>0</v>
      </c>
      <c r="X206" s="406">
        <f t="shared" si="51"/>
        <v>0</v>
      </c>
      <c r="Y206" s="406">
        <f t="shared" si="51"/>
        <v>0</v>
      </c>
      <c r="Z206" s="406">
        <f t="shared" si="51"/>
        <v>0</v>
      </c>
      <c r="AA206" s="406">
        <f t="shared" si="51"/>
        <v>0</v>
      </c>
      <c r="AB206" s="416">
        <f t="shared" si="51"/>
        <v>0</v>
      </c>
      <c r="AC206" s="399">
        <f t="shared" si="51"/>
        <v>0</v>
      </c>
      <c r="AD206" s="1015"/>
      <c r="AE206" s="1016"/>
      <c r="AF206" s="1016"/>
      <c r="AG206" s="528"/>
      <c r="AH206" s="521"/>
      <c r="AI206" s="521"/>
      <c r="AJ206" s="521"/>
      <c r="AK206" s="521"/>
      <c r="AL206" s="521"/>
      <c r="AM206" s="521"/>
      <c r="AN206" s="521"/>
      <c r="AO206" s="521"/>
      <c r="AP206" s="521"/>
      <c r="AQ206" s="521"/>
      <c r="AR206" s="521"/>
      <c r="AS206" s="521"/>
      <c r="AT206" s="521"/>
      <c r="AU206" s="521"/>
      <c r="AV206" s="521"/>
      <c r="AW206" s="521"/>
      <c r="AX206" s="521"/>
      <c r="AY206" s="521"/>
      <c r="AZ206" s="521"/>
      <c r="BA206" s="521"/>
      <c r="BB206" s="521"/>
      <c r="BC206" s="521"/>
      <c r="BD206" s="521"/>
      <c r="BE206" s="521"/>
      <c r="BF206" s="521"/>
      <c r="BG206" s="521"/>
      <c r="BH206" s="521"/>
      <c r="BI206" s="521"/>
      <c r="BJ206" s="521"/>
      <c r="BK206" s="521"/>
      <c r="BL206" s="521"/>
      <c r="BM206" s="521"/>
      <c r="BN206" s="521"/>
      <c r="BO206" s="521"/>
      <c r="BP206" s="521"/>
      <c r="BQ206" s="521"/>
      <c r="BR206" s="521"/>
      <c r="BS206" s="521"/>
      <c r="BT206" s="521"/>
      <c r="BU206" s="521"/>
      <c r="BV206" s="521"/>
      <c r="BW206" s="521"/>
      <c r="BX206" s="521"/>
      <c r="BY206" s="521"/>
      <c r="BZ206" s="521"/>
      <c r="CA206" s="521"/>
      <c r="CB206" s="521"/>
      <c r="CC206" s="521"/>
      <c r="CD206" s="521"/>
      <c r="CE206" s="521"/>
      <c r="CF206" s="521"/>
      <c r="CG206" s="521"/>
      <c r="CH206" s="521"/>
      <c r="CI206" s="521"/>
      <c r="CJ206" s="521"/>
      <c r="CK206" s="521"/>
      <c r="CL206" s="521"/>
      <c r="CM206" s="521"/>
      <c r="CN206" s="521"/>
      <c r="CO206" s="521"/>
      <c r="CP206" s="521"/>
      <c r="CQ206" s="521"/>
    </row>
    <row r="207" spans="1:95" s="69" customFormat="1" x14ac:dyDescent="0.2">
      <c r="A207" s="11">
        <v>303</v>
      </c>
      <c r="B207" s="271"/>
      <c r="C207" s="272"/>
      <c r="D207" s="272"/>
      <c r="E207" s="272"/>
      <c r="F207" s="1475" t="str">
        <f>'2. CAD NCCF'!F207:L207</f>
        <v>Eligible non-financial common equity shares</v>
      </c>
      <c r="G207" s="1476"/>
      <c r="H207" s="1476"/>
      <c r="I207" s="1476"/>
      <c r="J207" s="1476"/>
      <c r="K207" s="1476"/>
      <c r="L207" s="1477"/>
      <c r="M207" s="690">
        <v>0</v>
      </c>
      <c r="N207" s="691">
        <v>0</v>
      </c>
      <c r="O207" s="692">
        <v>0</v>
      </c>
      <c r="P207" s="692">
        <v>0</v>
      </c>
      <c r="Q207" s="697">
        <v>0</v>
      </c>
      <c r="R207" s="692">
        <v>0</v>
      </c>
      <c r="S207" s="693">
        <v>0</v>
      </c>
      <c r="T207" s="692">
        <v>0</v>
      </c>
      <c r="U207" s="693">
        <v>0</v>
      </c>
      <c r="V207" s="692">
        <v>0</v>
      </c>
      <c r="W207" s="693">
        <v>0</v>
      </c>
      <c r="X207" s="692">
        <v>0</v>
      </c>
      <c r="Y207" s="693">
        <v>0</v>
      </c>
      <c r="Z207" s="692">
        <v>0</v>
      </c>
      <c r="AA207" s="693">
        <v>0</v>
      </c>
      <c r="AB207" s="698">
        <v>0</v>
      </c>
      <c r="AC207" s="690">
        <v>0</v>
      </c>
      <c r="AD207" s="1015"/>
      <c r="AE207" s="1016"/>
      <c r="AF207" s="1016"/>
      <c r="AG207" s="528"/>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c r="BI207" s="521"/>
      <c r="BJ207" s="521"/>
      <c r="BK207" s="521"/>
      <c r="BL207" s="521"/>
      <c r="BM207" s="521"/>
      <c r="BN207" s="521"/>
      <c r="BO207" s="521"/>
      <c r="BP207" s="521"/>
      <c r="BQ207" s="521"/>
      <c r="BR207" s="521"/>
      <c r="BS207" s="521"/>
      <c r="BT207" s="521"/>
      <c r="BU207" s="521"/>
      <c r="BV207" s="521"/>
      <c r="BW207" s="521"/>
      <c r="BX207" s="521"/>
      <c r="BY207" s="521"/>
      <c r="BZ207" s="521"/>
      <c r="CA207" s="521"/>
      <c r="CB207" s="521"/>
      <c r="CC207" s="521"/>
      <c r="CD207" s="521"/>
      <c r="CE207" s="521"/>
      <c r="CF207" s="521"/>
      <c r="CG207" s="521"/>
      <c r="CH207" s="521"/>
      <c r="CI207" s="521"/>
      <c r="CJ207" s="521"/>
      <c r="CK207" s="521"/>
      <c r="CL207" s="521"/>
      <c r="CM207" s="521"/>
      <c r="CN207" s="521"/>
      <c r="CO207" s="521"/>
      <c r="CP207" s="521"/>
      <c r="CQ207" s="521"/>
    </row>
    <row r="208" spans="1:95" s="69" customFormat="1" ht="15" customHeight="1" x14ac:dyDescent="0.2">
      <c r="A208" s="11">
        <v>304</v>
      </c>
      <c r="B208" s="271"/>
      <c r="C208" s="272"/>
      <c r="D208" s="272"/>
      <c r="E208" s="272"/>
      <c r="F208" s="1475" t="str">
        <f>'2. CAD NCCF'!F208:L208</f>
        <v>Eligible financial common equity</v>
      </c>
      <c r="G208" s="1476"/>
      <c r="H208" s="1476"/>
      <c r="I208" s="1476"/>
      <c r="J208" s="1476"/>
      <c r="K208" s="1476"/>
      <c r="L208" s="1477"/>
      <c r="M208" s="690">
        <v>0</v>
      </c>
      <c r="N208" s="691">
        <v>0</v>
      </c>
      <c r="O208" s="692">
        <v>0</v>
      </c>
      <c r="P208" s="692">
        <v>0</v>
      </c>
      <c r="Q208" s="697">
        <v>0</v>
      </c>
      <c r="R208" s="692">
        <v>0</v>
      </c>
      <c r="S208" s="693">
        <v>0</v>
      </c>
      <c r="T208" s="692">
        <v>0</v>
      </c>
      <c r="U208" s="693">
        <v>0</v>
      </c>
      <c r="V208" s="692">
        <v>0</v>
      </c>
      <c r="W208" s="693">
        <v>0</v>
      </c>
      <c r="X208" s="692">
        <v>0</v>
      </c>
      <c r="Y208" s="693">
        <v>0</v>
      </c>
      <c r="Z208" s="692">
        <v>0</v>
      </c>
      <c r="AA208" s="693">
        <v>0</v>
      </c>
      <c r="AB208" s="698">
        <v>0</v>
      </c>
      <c r="AC208" s="690">
        <v>0</v>
      </c>
      <c r="AD208" s="1015"/>
      <c r="AE208" s="1016"/>
      <c r="AF208" s="1016"/>
      <c r="AG208" s="528"/>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c r="BI208" s="521"/>
      <c r="BJ208" s="521"/>
      <c r="BK208" s="521"/>
      <c r="BL208" s="521"/>
      <c r="BM208" s="521"/>
      <c r="BN208" s="521"/>
      <c r="BO208" s="521"/>
      <c r="BP208" s="521"/>
      <c r="BQ208" s="521"/>
      <c r="BR208" s="521"/>
      <c r="BS208" s="521"/>
      <c r="BT208" s="521"/>
      <c r="BU208" s="521"/>
      <c r="BV208" s="521"/>
      <c r="BW208" s="521"/>
      <c r="BX208" s="521"/>
      <c r="BY208" s="521"/>
      <c r="BZ208" s="521"/>
      <c r="CA208" s="521"/>
      <c r="CB208" s="521"/>
      <c r="CC208" s="521"/>
      <c r="CD208" s="521"/>
      <c r="CE208" s="521"/>
      <c r="CF208" s="521"/>
      <c r="CG208" s="521"/>
      <c r="CH208" s="521"/>
      <c r="CI208" s="521"/>
      <c r="CJ208" s="521"/>
      <c r="CK208" s="521"/>
      <c r="CL208" s="521"/>
      <c r="CM208" s="521"/>
      <c r="CN208" s="521"/>
      <c r="CO208" s="521"/>
      <c r="CP208" s="521"/>
      <c r="CQ208" s="521"/>
    </row>
    <row r="209" spans="1:95" s="69" customFormat="1" ht="15" customHeight="1" x14ac:dyDescent="0.2">
      <c r="A209" s="11">
        <v>305</v>
      </c>
      <c r="B209" s="271"/>
      <c r="C209" s="272"/>
      <c r="D209" s="272"/>
      <c r="E209" s="272"/>
      <c r="F209" s="1475" t="str">
        <f>'2. CAD NCCF'!F209:L209</f>
        <v>Other equities</v>
      </c>
      <c r="G209" s="1476"/>
      <c r="H209" s="1476"/>
      <c r="I209" s="1476"/>
      <c r="J209" s="1476"/>
      <c r="K209" s="1476"/>
      <c r="L209" s="1477"/>
      <c r="M209" s="690">
        <v>0</v>
      </c>
      <c r="N209" s="691">
        <v>0</v>
      </c>
      <c r="O209" s="692">
        <v>0</v>
      </c>
      <c r="P209" s="692">
        <v>0</v>
      </c>
      <c r="Q209" s="697">
        <v>0</v>
      </c>
      <c r="R209" s="692">
        <v>0</v>
      </c>
      <c r="S209" s="693">
        <v>0</v>
      </c>
      <c r="T209" s="692">
        <v>0</v>
      </c>
      <c r="U209" s="693">
        <v>0</v>
      </c>
      <c r="V209" s="692">
        <v>0</v>
      </c>
      <c r="W209" s="693">
        <v>0</v>
      </c>
      <c r="X209" s="692">
        <v>0</v>
      </c>
      <c r="Y209" s="693">
        <v>0</v>
      </c>
      <c r="Z209" s="692">
        <v>0</v>
      </c>
      <c r="AA209" s="693">
        <v>0</v>
      </c>
      <c r="AB209" s="698">
        <v>0</v>
      </c>
      <c r="AC209" s="690">
        <v>0</v>
      </c>
      <c r="AD209" s="1015"/>
      <c r="AE209" s="1016"/>
      <c r="AF209" s="1016"/>
      <c r="AG209" s="528"/>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c r="BI209" s="521"/>
      <c r="BJ209" s="521"/>
      <c r="BK209" s="521"/>
      <c r="BL209" s="521"/>
      <c r="BM209" s="521"/>
      <c r="BN209" s="521"/>
      <c r="BO209" s="521"/>
      <c r="BP209" s="521"/>
      <c r="BQ209" s="521"/>
      <c r="BR209" s="521"/>
      <c r="BS209" s="521"/>
      <c r="BT209" s="521"/>
      <c r="BU209" s="521"/>
      <c r="BV209" s="521"/>
      <c r="BW209" s="521"/>
      <c r="BX209" s="521"/>
      <c r="BY209" s="521"/>
      <c r="BZ209" s="521"/>
      <c r="CA209" s="521"/>
      <c r="CB209" s="521"/>
      <c r="CC209" s="521"/>
      <c r="CD209" s="521"/>
      <c r="CE209" s="521"/>
      <c r="CF209" s="521"/>
      <c r="CG209" s="521"/>
      <c r="CH209" s="521"/>
      <c r="CI209" s="521"/>
      <c r="CJ209" s="521"/>
      <c r="CK209" s="521"/>
      <c r="CL209" s="521"/>
      <c r="CM209" s="521"/>
      <c r="CN209" s="521"/>
      <c r="CO209" s="521"/>
      <c r="CP209" s="521"/>
      <c r="CQ209" s="521"/>
    </row>
    <row r="210" spans="1:95" s="69" customFormat="1" x14ac:dyDescent="0.2">
      <c r="A210" s="11">
        <v>306</v>
      </c>
      <c r="B210" s="271"/>
      <c r="C210" s="272"/>
      <c r="D210" s="1472" t="str">
        <f>'2. CAD NCCF'!D210:L210</f>
        <v>FI's own securities - Not eliminated</v>
      </c>
      <c r="E210" s="1473"/>
      <c r="F210" s="1473"/>
      <c r="G210" s="1473"/>
      <c r="H210" s="1473"/>
      <c r="I210" s="1473"/>
      <c r="J210" s="1473"/>
      <c r="K210" s="1473"/>
      <c r="L210" s="1474"/>
      <c r="M210" s="399">
        <f>SUM(M211:M212)</f>
        <v>0</v>
      </c>
      <c r="N210" s="402">
        <f t="shared" ref="N210:AC210" si="52">SUBTOTAL(9,N211:N212)</f>
        <v>0</v>
      </c>
      <c r="O210" s="406">
        <f t="shared" si="52"/>
        <v>0</v>
      </c>
      <c r="P210" s="405">
        <f t="shared" si="52"/>
        <v>0</v>
      </c>
      <c r="Q210" s="407">
        <f t="shared" si="52"/>
        <v>0</v>
      </c>
      <c r="R210" s="406">
        <f t="shared" si="52"/>
        <v>0</v>
      </c>
      <c r="S210" s="406">
        <f t="shared" si="52"/>
        <v>0</v>
      </c>
      <c r="T210" s="406">
        <f t="shared" si="52"/>
        <v>0</v>
      </c>
      <c r="U210" s="406">
        <f t="shared" si="52"/>
        <v>0</v>
      </c>
      <c r="V210" s="406">
        <f t="shared" si="52"/>
        <v>0</v>
      </c>
      <c r="W210" s="406">
        <f t="shared" si="52"/>
        <v>0</v>
      </c>
      <c r="X210" s="406">
        <f t="shared" si="52"/>
        <v>0</v>
      </c>
      <c r="Y210" s="406">
        <f t="shared" si="52"/>
        <v>0</v>
      </c>
      <c r="Z210" s="406">
        <f t="shared" si="52"/>
        <v>0</v>
      </c>
      <c r="AA210" s="406">
        <f t="shared" si="52"/>
        <v>0</v>
      </c>
      <c r="AB210" s="416">
        <f t="shared" si="52"/>
        <v>0</v>
      </c>
      <c r="AC210" s="399">
        <f t="shared" si="52"/>
        <v>0</v>
      </c>
      <c r="AD210" s="1015"/>
      <c r="AE210" s="1016"/>
      <c r="AF210" s="1016"/>
      <c r="AG210" s="528"/>
      <c r="AH210" s="521"/>
      <c r="AI210" s="521"/>
      <c r="AJ210" s="521"/>
      <c r="AK210" s="521"/>
      <c r="AL210" s="521"/>
      <c r="AM210" s="521"/>
      <c r="AN210" s="521"/>
      <c r="AO210" s="521"/>
      <c r="AP210" s="521"/>
      <c r="AQ210" s="521"/>
      <c r="AR210" s="521"/>
      <c r="AS210" s="521"/>
      <c r="AT210" s="521"/>
      <c r="AU210" s="521"/>
      <c r="AV210" s="521"/>
      <c r="AW210" s="521"/>
      <c r="AX210" s="521"/>
      <c r="AY210" s="521"/>
      <c r="AZ210" s="521"/>
      <c r="BA210" s="521"/>
      <c r="BB210" s="521"/>
      <c r="BC210" s="521"/>
      <c r="BD210" s="521"/>
      <c r="BE210" s="521"/>
      <c r="BF210" s="521"/>
      <c r="BG210" s="521"/>
      <c r="BH210" s="521"/>
      <c r="BI210" s="521"/>
      <c r="BJ210" s="521"/>
      <c r="BK210" s="521"/>
      <c r="BL210" s="521"/>
      <c r="BM210" s="521"/>
      <c r="BN210" s="521"/>
      <c r="BO210" s="521"/>
      <c r="BP210" s="521"/>
      <c r="BQ210" s="521"/>
      <c r="BR210" s="521"/>
      <c r="BS210" s="521"/>
      <c r="BT210" s="521"/>
      <c r="BU210" s="521"/>
      <c r="BV210" s="521"/>
      <c r="BW210" s="521"/>
      <c r="BX210" s="521"/>
      <c r="BY210" s="521"/>
      <c r="BZ210" s="521"/>
      <c r="CA210" s="521"/>
      <c r="CB210" s="521"/>
      <c r="CC210" s="521"/>
      <c r="CD210" s="521"/>
      <c r="CE210" s="521"/>
      <c r="CF210" s="521"/>
      <c r="CG210" s="521"/>
      <c r="CH210" s="521"/>
      <c r="CI210" s="521"/>
      <c r="CJ210" s="521"/>
      <c r="CK210" s="521"/>
      <c r="CL210" s="521"/>
      <c r="CM210" s="521"/>
      <c r="CN210" s="521"/>
      <c r="CO210" s="521"/>
      <c r="CP210" s="521"/>
      <c r="CQ210" s="521"/>
    </row>
    <row r="211" spans="1:95" s="69" customFormat="1" x14ac:dyDescent="0.2">
      <c r="A211" s="11">
        <v>307</v>
      </c>
      <c r="B211" s="271"/>
      <c r="C211" s="286"/>
      <c r="D211" s="286"/>
      <c r="E211" s="286"/>
      <c r="F211" s="1475" t="str">
        <f>'2. CAD NCCF'!F211:L211</f>
        <v>FI's own debt not eliminated</v>
      </c>
      <c r="G211" s="1476"/>
      <c r="H211" s="1476"/>
      <c r="I211" s="1476"/>
      <c r="J211" s="1476"/>
      <c r="K211" s="1476"/>
      <c r="L211" s="1477"/>
      <c r="M211" s="690">
        <v>0</v>
      </c>
      <c r="N211" s="691">
        <v>0</v>
      </c>
      <c r="O211" s="692">
        <v>0</v>
      </c>
      <c r="P211" s="692">
        <v>0</v>
      </c>
      <c r="Q211" s="697">
        <v>0</v>
      </c>
      <c r="R211" s="692">
        <v>0</v>
      </c>
      <c r="S211" s="693">
        <v>0</v>
      </c>
      <c r="T211" s="692">
        <v>0</v>
      </c>
      <c r="U211" s="693">
        <v>0</v>
      </c>
      <c r="V211" s="692">
        <v>0</v>
      </c>
      <c r="W211" s="693">
        <v>0</v>
      </c>
      <c r="X211" s="692">
        <v>0</v>
      </c>
      <c r="Y211" s="693">
        <v>0</v>
      </c>
      <c r="Z211" s="692">
        <v>0</v>
      </c>
      <c r="AA211" s="693">
        <v>0</v>
      </c>
      <c r="AB211" s="698">
        <v>0</v>
      </c>
      <c r="AC211" s="690">
        <v>0</v>
      </c>
      <c r="AD211" s="1015"/>
      <c r="AE211" s="1016"/>
      <c r="AF211" s="1016"/>
      <c r="AG211" s="528"/>
      <c r="AH211" s="521"/>
      <c r="AI211" s="521"/>
      <c r="AJ211" s="521"/>
      <c r="AK211" s="521"/>
      <c r="AL211" s="521"/>
      <c r="AM211" s="521"/>
      <c r="AN211" s="521"/>
      <c r="AO211" s="521"/>
      <c r="AP211" s="521"/>
      <c r="AQ211" s="521"/>
      <c r="AR211" s="521"/>
      <c r="AS211" s="521"/>
      <c r="AT211" s="521"/>
      <c r="AU211" s="521"/>
      <c r="AV211" s="521"/>
      <c r="AW211" s="521"/>
      <c r="AX211" s="521"/>
      <c r="AY211" s="521"/>
      <c r="AZ211" s="521"/>
      <c r="BA211" s="521"/>
      <c r="BB211" s="521"/>
      <c r="BC211" s="521"/>
      <c r="BD211" s="521"/>
      <c r="BE211" s="521"/>
      <c r="BF211" s="521"/>
      <c r="BG211" s="521"/>
      <c r="BH211" s="521"/>
      <c r="BI211" s="521"/>
      <c r="BJ211" s="521"/>
      <c r="BK211" s="521"/>
      <c r="BL211" s="521"/>
      <c r="BM211" s="521"/>
      <c r="BN211" s="521"/>
      <c r="BO211" s="521"/>
      <c r="BP211" s="521"/>
      <c r="BQ211" s="521"/>
      <c r="BR211" s="521"/>
      <c r="BS211" s="521"/>
      <c r="BT211" s="521"/>
      <c r="BU211" s="521"/>
      <c r="BV211" s="521"/>
      <c r="BW211" s="521"/>
      <c r="BX211" s="521"/>
      <c r="BY211" s="521"/>
      <c r="BZ211" s="521"/>
      <c r="CA211" s="521"/>
      <c r="CB211" s="521"/>
      <c r="CC211" s="521"/>
      <c r="CD211" s="521"/>
      <c r="CE211" s="521"/>
      <c r="CF211" s="521"/>
      <c r="CG211" s="521"/>
      <c r="CH211" s="521"/>
      <c r="CI211" s="521"/>
      <c r="CJ211" s="521"/>
      <c r="CK211" s="521"/>
      <c r="CL211" s="521"/>
      <c r="CM211" s="521"/>
      <c r="CN211" s="521"/>
      <c r="CO211" s="521"/>
      <c r="CP211" s="521"/>
      <c r="CQ211" s="521"/>
    </row>
    <row r="212" spans="1:95" s="69" customFormat="1" ht="15" customHeight="1" x14ac:dyDescent="0.2">
      <c r="A212" s="11">
        <v>308</v>
      </c>
      <c r="B212" s="271"/>
      <c r="C212" s="286"/>
      <c r="D212" s="286"/>
      <c r="E212" s="286"/>
      <c r="F212" s="1475" t="str">
        <f>'2. CAD NCCF'!F212:L212</f>
        <v>FI's own equity not eliminated</v>
      </c>
      <c r="G212" s="1476"/>
      <c r="H212" s="1476"/>
      <c r="I212" s="1476"/>
      <c r="J212" s="1476"/>
      <c r="K212" s="1476"/>
      <c r="L212" s="1477"/>
      <c r="M212" s="690">
        <v>0</v>
      </c>
      <c r="N212" s="691">
        <v>0</v>
      </c>
      <c r="O212" s="692">
        <v>0</v>
      </c>
      <c r="P212" s="692">
        <v>0</v>
      </c>
      <c r="Q212" s="697">
        <v>0</v>
      </c>
      <c r="R212" s="692">
        <v>0</v>
      </c>
      <c r="S212" s="693">
        <v>0</v>
      </c>
      <c r="T212" s="692">
        <v>0</v>
      </c>
      <c r="U212" s="693">
        <v>0</v>
      </c>
      <c r="V212" s="692">
        <v>0</v>
      </c>
      <c r="W212" s="693">
        <v>0</v>
      </c>
      <c r="X212" s="692">
        <v>0</v>
      </c>
      <c r="Y212" s="693">
        <v>0</v>
      </c>
      <c r="Z212" s="692">
        <v>0</v>
      </c>
      <c r="AA212" s="693">
        <v>0</v>
      </c>
      <c r="AB212" s="698">
        <v>0</v>
      </c>
      <c r="AC212" s="690">
        <v>0</v>
      </c>
      <c r="AD212" s="1015"/>
      <c r="AE212" s="1016"/>
      <c r="AF212" s="1016"/>
      <c r="AG212" s="528"/>
      <c r="AH212" s="521"/>
      <c r="AI212" s="521"/>
      <c r="AJ212" s="521"/>
      <c r="AK212" s="521"/>
      <c r="AL212" s="521"/>
      <c r="AM212" s="521"/>
      <c r="AN212" s="521"/>
      <c r="AO212" s="521"/>
      <c r="AP212" s="521"/>
      <c r="AQ212" s="521"/>
      <c r="AR212" s="521"/>
      <c r="AS212" s="521"/>
      <c r="AT212" s="521"/>
      <c r="AU212" s="521"/>
      <c r="AV212" s="521"/>
      <c r="AW212" s="521"/>
      <c r="AX212" s="521"/>
      <c r="AY212" s="521"/>
      <c r="AZ212" s="521"/>
      <c r="BA212" s="521"/>
      <c r="BB212" s="521"/>
      <c r="BC212" s="521"/>
      <c r="BD212" s="521"/>
      <c r="BE212" s="521"/>
      <c r="BF212" s="521"/>
      <c r="BG212" s="521"/>
      <c r="BH212" s="521"/>
      <c r="BI212" s="521"/>
      <c r="BJ212" s="521"/>
      <c r="BK212" s="521"/>
      <c r="BL212" s="521"/>
      <c r="BM212" s="521"/>
      <c r="BN212" s="521"/>
      <c r="BO212" s="521"/>
      <c r="BP212" s="521"/>
      <c r="BQ212" s="521"/>
      <c r="BR212" s="521"/>
      <c r="BS212" s="521"/>
      <c r="BT212" s="521"/>
      <c r="BU212" s="521"/>
      <c r="BV212" s="521"/>
      <c r="BW212" s="521"/>
      <c r="BX212" s="521"/>
      <c r="BY212" s="521"/>
      <c r="BZ212" s="521"/>
      <c r="CA212" s="521"/>
      <c r="CB212" s="521"/>
      <c r="CC212" s="521"/>
      <c r="CD212" s="521"/>
      <c r="CE212" s="521"/>
      <c r="CF212" s="521"/>
      <c r="CG212" s="521"/>
      <c r="CH212" s="521"/>
      <c r="CI212" s="521"/>
      <c r="CJ212" s="521"/>
      <c r="CK212" s="521"/>
      <c r="CL212" s="521"/>
      <c r="CM212" s="521"/>
      <c r="CN212" s="521"/>
      <c r="CO212" s="521"/>
      <c r="CP212" s="521"/>
      <c r="CQ212" s="521"/>
    </row>
    <row r="213" spans="1:95" s="69" customFormat="1" x14ac:dyDescent="0.2">
      <c r="A213" s="11">
        <v>231</v>
      </c>
      <c r="B213" s="271"/>
      <c r="C213" s="1532" t="str">
        <f>'2. CAD NCCF'!C213:AF213</f>
        <v>Other assets</v>
      </c>
      <c r="D213" s="1514"/>
      <c r="E213" s="1514"/>
      <c r="F213" s="1514"/>
      <c r="G213" s="1514"/>
      <c r="H213" s="1514"/>
      <c r="I213" s="1514"/>
      <c r="J213" s="1514"/>
      <c r="K213" s="1514"/>
      <c r="L213" s="1514"/>
      <c r="M213" s="1514"/>
      <c r="N213" s="1514"/>
      <c r="O213" s="1514"/>
      <c r="P213" s="1514"/>
      <c r="Q213" s="1514"/>
      <c r="R213" s="1514"/>
      <c r="S213" s="1514"/>
      <c r="T213" s="1514"/>
      <c r="U213" s="1514"/>
      <c r="V213" s="1514"/>
      <c r="W213" s="1514"/>
      <c r="X213" s="1514"/>
      <c r="Y213" s="1514"/>
      <c r="Z213" s="1514"/>
      <c r="AA213" s="1514"/>
      <c r="AB213" s="1514"/>
      <c r="AC213" s="1514"/>
      <c r="AD213" s="1514"/>
      <c r="AE213" s="1514"/>
      <c r="AF213" s="1514"/>
      <c r="AG213" s="528"/>
      <c r="AH213" s="521"/>
      <c r="AI213" s="521"/>
      <c r="AJ213" s="521"/>
      <c r="AK213" s="521"/>
      <c r="AL213" s="521"/>
      <c r="AM213" s="521"/>
      <c r="AN213" s="521"/>
      <c r="AO213" s="521"/>
      <c r="AP213" s="521"/>
      <c r="AQ213" s="521"/>
      <c r="AR213" s="521"/>
      <c r="AS213" s="521"/>
      <c r="AT213" s="521"/>
      <c r="AU213" s="521"/>
      <c r="AV213" s="521"/>
      <c r="AW213" s="521"/>
      <c r="AX213" s="521"/>
      <c r="AY213" s="521"/>
      <c r="AZ213" s="521"/>
      <c r="BA213" s="521"/>
      <c r="BB213" s="521"/>
      <c r="BC213" s="521"/>
      <c r="BD213" s="521"/>
      <c r="BE213" s="521"/>
      <c r="BF213" s="521"/>
      <c r="BG213" s="521"/>
      <c r="BH213" s="521"/>
      <c r="BI213" s="521"/>
      <c r="BJ213" s="521"/>
      <c r="BK213" s="521"/>
      <c r="BL213" s="521"/>
      <c r="BM213" s="521"/>
      <c r="BN213" s="521"/>
      <c r="BO213" s="521"/>
      <c r="BP213" s="521"/>
      <c r="BQ213" s="521"/>
      <c r="BR213" s="521"/>
      <c r="BS213" s="521"/>
      <c r="BT213" s="521"/>
      <c r="BU213" s="521"/>
      <c r="BV213" s="521"/>
      <c r="BW213" s="521"/>
      <c r="BX213" s="521"/>
      <c r="BY213" s="521"/>
      <c r="BZ213" s="521"/>
      <c r="CA213" s="521"/>
      <c r="CB213" s="521"/>
      <c r="CC213" s="521"/>
      <c r="CD213" s="521"/>
      <c r="CE213" s="521"/>
      <c r="CF213" s="521"/>
      <c r="CG213" s="521"/>
      <c r="CH213" s="521"/>
      <c r="CI213" s="521"/>
      <c r="CJ213" s="521"/>
      <c r="CK213" s="521"/>
      <c r="CL213" s="521"/>
      <c r="CM213" s="521"/>
      <c r="CN213" s="521"/>
      <c r="CO213" s="521"/>
      <c r="CP213" s="521"/>
      <c r="CQ213" s="521"/>
    </row>
    <row r="214" spans="1:95" s="69" customFormat="1" x14ac:dyDescent="0.2">
      <c r="A214" s="11">
        <v>310</v>
      </c>
      <c r="B214" s="271"/>
      <c r="C214" s="272"/>
      <c r="D214" s="1472" t="str">
        <f>'2. CAD NCCF'!D214:L214</f>
        <v>Derivative related assets (DRA)</v>
      </c>
      <c r="E214" s="1473"/>
      <c r="F214" s="1473"/>
      <c r="G214" s="1473"/>
      <c r="H214" s="1473"/>
      <c r="I214" s="1473"/>
      <c r="J214" s="1473"/>
      <c r="K214" s="1473"/>
      <c r="L214" s="1474"/>
      <c r="M214" s="399">
        <f>SUM(M215:M216)</f>
        <v>0</v>
      </c>
      <c r="N214" s="402">
        <f t="shared" ref="N214:AC214" si="53">SUBTOTAL(9,N215:N216)</f>
        <v>0</v>
      </c>
      <c r="O214" s="406">
        <f t="shared" si="53"/>
        <v>0</v>
      </c>
      <c r="P214" s="405">
        <f t="shared" si="53"/>
        <v>0</v>
      </c>
      <c r="Q214" s="407">
        <f t="shared" si="53"/>
        <v>0</v>
      </c>
      <c r="R214" s="406">
        <f t="shared" si="53"/>
        <v>0</v>
      </c>
      <c r="S214" s="406">
        <f t="shared" si="53"/>
        <v>0</v>
      </c>
      <c r="T214" s="406">
        <f t="shared" si="53"/>
        <v>0</v>
      </c>
      <c r="U214" s="406">
        <f t="shared" si="53"/>
        <v>0</v>
      </c>
      <c r="V214" s="406">
        <f t="shared" si="53"/>
        <v>0</v>
      </c>
      <c r="W214" s="406">
        <f t="shared" si="53"/>
        <v>0</v>
      </c>
      <c r="X214" s="406">
        <f t="shared" si="53"/>
        <v>0</v>
      </c>
      <c r="Y214" s="406">
        <f t="shared" si="53"/>
        <v>0</v>
      </c>
      <c r="Z214" s="406">
        <f t="shared" si="53"/>
        <v>0</v>
      </c>
      <c r="AA214" s="406">
        <f t="shared" si="53"/>
        <v>0</v>
      </c>
      <c r="AB214" s="416">
        <f t="shared" si="53"/>
        <v>0</v>
      </c>
      <c r="AC214" s="399">
        <f t="shared" si="53"/>
        <v>0</v>
      </c>
      <c r="AD214" s="1015"/>
      <c r="AE214" s="1016"/>
      <c r="AF214" s="1016"/>
      <c r="AG214" s="528"/>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c r="BI214" s="521"/>
      <c r="BJ214" s="521"/>
      <c r="BK214" s="521"/>
      <c r="BL214" s="521"/>
      <c r="BM214" s="521"/>
      <c r="BN214" s="521"/>
      <c r="BO214" s="521"/>
      <c r="BP214" s="521"/>
      <c r="BQ214" s="521"/>
      <c r="BR214" s="521"/>
      <c r="BS214" s="521"/>
      <c r="BT214" s="521"/>
      <c r="BU214" s="521"/>
      <c r="BV214" s="521"/>
      <c r="BW214" s="521"/>
      <c r="BX214" s="521"/>
      <c r="BY214" s="521"/>
      <c r="BZ214" s="521"/>
      <c r="CA214" s="521"/>
      <c r="CB214" s="521"/>
      <c r="CC214" s="521"/>
      <c r="CD214" s="521"/>
      <c r="CE214" s="521"/>
      <c r="CF214" s="521"/>
      <c r="CG214" s="521"/>
      <c r="CH214" s="521"/>
      <c r="CI214" s="521"/>
      <c r="CJ214" s="521"/>
      <c r="CK214" s="521"/>
      <c r="CL214" s="521"/>
      <c r="CM214" s="521"/>
      <c r="CN214" s="521"/>
      <c r="CO214" s="521"/>
      <c r="CP214" s="521"/>
      <c r="CQ214" s="521"/>
    </row>
    <row r="215" spans="1:95" s="69" customFormat="1" x14ac:dyDescent="0.2">
      <c r="A215" s="11">
        <v>311</v>
      </c>
      <c r="B215" s="271"/>
      <c r="C215" s="272"/>
      <c r="D215" s="272"/>
      <c r="E215" s="272"/>
      <c r="F215" s="1475" t="str">
        <f>'2. CAD NCCF'!F215:L215</f>
        <v>FX and cross currency swap assets</v>
      </c>
      <c r="G215" s="1476"/>
      <c r="H215" s="1476"/>
      <c r="I215" s="1476"/>
      <c r="J215" s="1476"/>
      <c r="K215" s="1476"/>
      <c r="L215" s="1477"/>
      <c r="M215" s="690">
        <v>0</v>
      </c>
      <c r="N215" s="691">
        <v>0</v>
      </c>
      <c r="O215" s="692">
        <v>0</v>
      </c>
      <c r="P215" s="692">
        <v>0</v>
      </c>
      <c r="Q215" s="697">
        <v>0</v>
      </c>
      <c r="R215" s="692">
        <v>0</v>
      </c>
      <c r="S215" s="693">
        <v>0</v>
      </c>
      <c r="T215" s="692">
        <v>0</v>
      </c>
      <c r="U215" s="693">
        <v>0</v>
      </c>
      <c r="V215" s="692">
        <v>0</v>
      </c>
      <c r="W215" s="693">
        <v>0</v>
      </c>
      <c r="X215" s="692">
        <v>0</v>
      </c>
      <c r="Y215" s="693">
        <v>0</v>
      </c>
      <c r="Z215" s="692">
        <v>0</v>
      </c>
      <c r="AA215" s="693">
        <v>0</v>
      </c>
      <c r="AB215" s="698">
        <v>0</v>
      </c>
      <c r="AC215" s="690">
        <v>0</v>
      </c>
      <c r="AD215" s="1015"/>
      <c r="AE215" s="1016"/>
      <c r="AF215" s="1016"/>
      <c r="AG215" s="528"/>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c r="BI215" s="521"/>
      <c r="BJ215" s="521"/>
      <c r="BK215" s="521"/>
      <c r="BL215" s="521"/>
      <c r="BM215" s="521"/>
      <c r="BN215" s="521"/>
      <c r="BO215" s="521"/>
      <c r="BP215" s="521"/>
      <c r="BQ215" s="521"/>
      <c r="BR215" s="521"/>
      <c r="BS215" s="521"/>
      <c r="BT215" s="521"/>
      <c r="BU215" s="521"/>
      <c r="BV215" s="521"/>
      <c r="BW215" s="521"/>
      <c r="BX215" s="521"/>
      <c r="BY215" s="521"/>
      <c r="BZ215" s="521"/>
      <c r="CA215" s="521"/>
      <c r="CB215" s="521"/>
      <c r="CC215" s="521"/>
      <c r="CD215" s="521"/>
      <c r="CE215" s="521"/>
      <c r="CF215" s="521"/>
      <c r="CG215" s="521"/>
      <c r="CH215" s="521"/>
      <c r="CI215" s="521"/>
      <c r="CJ215" s="521"/>
      <c r="CK215" s="521"/>
      <c r="CL215" s="521"/>
      <c r="CM215" s="521"/>
      <c r="CN215" s="521"/>
      <c r="CO215" s="521"/>
      <c r="CP215" s="521"/>
      <c r="CQ215" s="521"/>
    </row>
    <row r="216" spans="1:95" s="69" customFormat="1" ht="15" customHeight="1" x14ac:dyDescent="0.2">
      <c r="A216" s="11">
        <v>312</v>
      </c>
      <c r="B216" s="271"/>
      <c r="C216" s="272"/>
      <c r="D216" s="272"/>
      <c r="E216" s="272"/>
      <c r="F216" s="1475" t="str">
        <f>'2. CAD NCCF'!F216:L216</f>
        <v>Other DRA</v>
      </c>
      <c r="G216" s="1476"/>
      <c r="H216" s="1476"/>
      <c r="I216" s="1476"/>
      <c r="J216" s="1476"/>
      <c r="K216" s="1476"/>
      <c r="L216" s="1477"/>
      <c r="M216" s="690">
        <v>0</v>
      </c>
      <c r="N216" s="691">
        <v>0</v>
      </c>
      <c r="O216" s="692">
        <v>0</v>
      </c>
      <c r="P216" s="692">
        <v>0</v>
      </c>
      <c r="Q216" s="697">
        <v>0</v>
      </c>
      <c r="R216" s="692">
        <v>0</v>
      </c>
      <c r="S216" s="693">
        <v>0</v>
      </c>
      <c r="T216" s="692">
        <v>0</v>
      </c>
      <c r="U216" s="693">
        <v>0</v>
      </c>
      <c r="V216" s="692">
        <v>0</v>
      </c>
      <c r="W216" s="693">
        <v>0</v>
      </c>
      <c r="X216" s="692">
        <v>0</v>
      </c>
      <c r="Y216" s="693">
        <v>0</v>
      </c>
      <c r="Z216" s="692">
        <v>0</v>
      </c>
      <c r="AA216" s="693">
        <v>0</v>
      </c>
      <c r="AB216" s="698">
        <v>0</v>
      </c>
      <c r="AC216" s="690">
        <v>0</v>
      </c>
      <c r="AD216" s="1015"/>
      <c r="AE216" s="1016"/>
      <c r="AF216" s="1016"/>
      <c r="AG216" s="528"/>
      <c r="AH216" s="521"/>
      <c r="AI216" s="521"/>
      <c r="AJ216" s="521"/>
      <c r="AK216" s="521"/>
      <c r="AL216" s="521"/>
      <c r="AM216" s="521"/>
      <c r="AN216" s="521"/>
      <c r="AO216" s="521"/>
      <c r="AP216" s="521"/>
      <c r="AQ216" s="521"/>
      <c r="AR216" s="521"/>
      <c r="AS216" s="521"/>
      <c r="AT216" s="521"/>
      <c r="AU216" s="521"/>
      <c r="AV216" s="521"/>
      <c r="AW216" s="521"/>
      <c r="AX216" s="521"/>
      <c r="AY216" s="521"/>
      <c r="AZ216" s="521"/>
      <c r="BA216" s="521"/>
      <c r="BB216" s="521"/>
      <c r="BC216" s="521"/>
      <c r="BD216" s="521"/>
      <c r="BE216" s="521"/>
      <c r="BF216" s="521"/>
      <c r="BG216" s="521"/>
      <c r="BH216" s="521"/>
      <c r="BI216" s="521"/>
      <c r="BJ216" s="521"/>
      <c r="BK216" s="521"/>
      <c r="BL216" s="521"/>
      <c r="BM216" s="521"/>
      <c r="BN216" s="521"/>
      <c r="BO216" s="521"/>
      <c r="BP216" s="521"/>
      <c r="BQ216" s="521"/>
      <c r="BR216" s="521"/>
      <c r="BS216" s="521"/>
      <c r="BT216" s="521"/>
      <c r="BU216" s="521"/>
      <c r="BV216" s="521"/>
      <c r="BW216" s="521"/>
      <c r="BX216" s="521"/>
      <c r="BY216" s="521"/>
      <c r="BZ216" s="521"/>
      <c r="CA216" s="521"/>
      <c r="CB216" s="521"/>
      <c r="CC216" s="521"/>
      <c r="CD216" s="521"/>
      <c r="CE216" s="521"/>
      <c r="CF216" s="521"/>
      <c r="CG216" s="521"/>
      <c r="CH216" s="521"/>
      <c r="CI216" s="521"/>
      <c r="CJ216" s="521"/>
      <c r="CK216" s="521"/>
      <c r="CL216" s="521"/>
      <c r="CM216" s="521"/>
      <c r="CN216" s="521"/>
      <c r="CO216" s="521"/>
      <c r="CP216" s="521"/>
      <c r="CQ216" s="521"/>
    </row>
    <row r="217" spans="1:95" s="69" customFormat="1" x14ac:dyDescent="0.2">
      <c r="A217" s="11">
        <v>313</v>
      </c>
      <c r="B217" s="271"/>
      <c r="C217" s="272"/>
      <c r="D217" s="1472" t="str">
        <f>'2. CAD NCCF'!D217:L217</f>
        <v>Cash collateral pledged (CCP)</v>
      </c>
      <c r="E217" s="1473"/>
      <c r="F217" s="1473"/>
      <c r="G217" s="1473"/>
      <c r="H217" s="1473"/>
      <c r="I217" s="1473"/>
      <c r="J217" s="1473"/>
      <c r="K217" s="1473"/>
      <c r="L217" s="1474"/>
      <c r="M217" s="399">
        <f>SUM(M218:M220)</f>
        <v>0</v>
      </c>
      <c r="N217" s="402">
        <f t="shared" ref="N217:AC217" si="54">SUBTOTAL(9,N218:N220)</f>
        <v>0</v>
      </c>
      <c r="O217" s="406">
        <f t="shared" si="54"/>
        <v>0</v>
      </c>
      <c r="P217" s="405">
        <f t="shared" si="54"/>
        <v>0</v>
      </c>
      <c r="Q217" s="407">
        <f t="shared" si="54"/>
        <v>0</v>
      </c>
      <c r="R217" s="406">
        <f t="shared" si="54"/>
        <v>0</v>
      </c>
      <c r="S217" s="406">
        <f t="shared" si="54"/>
        <v>0</v>
      </c>
      <c r="T217" s="406">
        <f t="shared" si="54"/>
        <v>0</v>
      </c>
      <c r="U217" s="406">
        <f t="shared" si="54"/>
        <v>0</v>
      </c>
      <c r="V217" s="406">
        <f t="shared" si="54"/>
        <v>0</v>
      </c>
      <c r="W217" s="406">
        <f t="shared" si="54"/>
        <v>0</v>
      </c>
      <c r="X217" s="406">
        <f t="shared" si="54"/>
        <v>0</v>
      </c>
      <c r="Y217" s="406">
        <f t="shared" si="54"/>
        <v>0</v>
      </c>
      <c r="Z217" s="406">
        <f t="shared" si="54"/>
        <v>0</v>
      </c>
      <c r="AA217" s="406">
        <f t="shared" si="54"/>
        <v>0</v>
      </c>
      <c r="AB217" s="416">
        <f t="shared" si="54"/>
        <v>0</v>
      </c>
      <c r="AC217" s="399">
        <f t="shared" si="54"/>
        <v>0</v>
      </c>
      <c r="AD217" s="1015"/>
      <c r="AE217" s="1016"/>
      <c r="AF217" s="1016"/>
      <c r="AG217" s="528"/>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21"/>
      <c r="BC217" s="521"/>
      <c r="BD217" s="521"/>
      <c r="BE217" s="521"/>
      <c r="BF217" s="521"/>
      <c r="BG217" s="521"/>
      <c r="BH217" s="521"/>
      <c r="BI217" s="521"/>
      <c r="BJ217" s="521"/>
      <c r="BK217" s="521"/>
      <c r="BL217" s="521"/>
      <c r="BM217" s="521"/>
      <c r="BN217" s="521"/>
      <c r="BO217" s="521"/>
      <c r="BP217" s="521"/>
      <c r="BQ217" s="521"/>
      <c r="BR217" s="521"/>
      <c r="BS217" s="521"/>
      <c r="BT217" s="521"/>
      <c r="BU217" s="521"/>
      <c r="BV217" s="521"/>
      <c r="BW217" s="521"/>
      <c r="BX217" s="521"/>
      <c r="BY217" s="521"/>
      <c r="BZ217" s="521"/>
      <c r="CA217" s="521"/>
      <c r="CB217" s="521"/>
      <c r="CC217" s="521"/>
      <c r="CD217" s="521"/>
      <c r="CE217" s="521"/>
      <c r="CF217" s="521"/>
      <c r="CG217" s="521"/>
      <c r="CH217" s="521"/>
      <c r="CI217" s="521"/>
      <c r="CJ217" s="521"/>
      <c r="CK217" s="521"/>
      <c r="CL217" s="521"/>
      <c r="CM217" s="521"/>
      <c r="CN217" s="521"/>
      <c r="CO217" s="521"/>
      <c r="CP217" s="521"/>
      <c r="CQ217" s="521"/>
    </row>
    <row r="218" spans="1:95" s="69" customFormat="1" x14ac:dyDescent="0.2">
      <c r="A218" s="11">
        <v>314</v>
      </c>
      <c r="B218" s="271"/>
      <c r="C218" s="272"/>
      <c r="D218" s="272"/>
      <c r="E218" s="272"/>
      <c r="F218" s="1475" t="str">
        <f>'2. CAD NCCF'!F218:L218</f>
        <v>CCP for exchange-traded derivatives</v>
      </c>
      <c r="G218" s="1476"/>
      <c r="H218" s="1476"/>
      <c r="I218" s="1476"/>
      <c r="J218" s="1476"/>
      <c r="K218" s="1476"/>
      <c r="L218" s="1476"/>
      <c r="M218" s="690">
        <v>0</v>
      </c>
      <c r="N218" s="691">
        <v>0</v>
      </c>
      <c r="O218" s="692">
        <v>0</v>
      </c>
      <c r="P218" s="692">
        <v>0</v>
      </c>
      <c r="Q218" s="697">
        <v>0</v>
      </c>
      <c r="R218" s="692">
        <v>0</v>
      </c>
      <c r="S218" s="693">
        <v>0</v>
      </c>
      <c r="T218" s="692">
        <v>0</v>
      </c>
      <c r="U218" s="693">
        <v>0</v>
      </c>
      <c r="V218" s="692">
        <v>0</v>
      </c>
      <c r="W218" s="693">
        <v>0</v>
      </c>
      <c r="X218" s="692">
        <v>0</v>
      </c>
      <c r="Y218" s="693">
        <v>0</v>
      </c>
      <c r="Z218" s="692">
        <v>0</v>
      </c>
      <c r="AA218" s="693">
        <v>0</v>
      </c>
      <c r="AB218" s="698">
        <v>0</v>
      </c>
      <c r="AC218" s="690">
        <v>0</v>
      </c>
      <c r="AD218" s="1015"/>
      <c r="AE218" s="1016"/>
      <c r="AF218" s="1016"/>
      <c r="AG218" s="528"/>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c r="BI218" s="521"/>
      <c r="BJ218" s="521"/>
      <c r="BK218" s="521"/>
      <c r="BL218" s="521"/>
      <c r="BM218" s="521"/>
      <c r="BN218" s="521"/>
      <c r="BO218" s="521"/>
      <c r="BP218" s="521"/>
      <c r="BQ218" s="521"/>
      <c r="BR218" s="521"/>
      <c r="BS218" s="521"/>
      <c r="BT218" s="521"/>
      <c r="BU218" s="521"/>
      <c r="BV218" s="521"/>
      <c r="BW218" s="521"/>
      <c r="BX218" s="521"/>
      <c r="BY218" s="521"/>
      <c r="BZ218" s="521"/>
      <c r="CA218" s="521"/>
      <c r="CB218" s="521"/>
      <c r="CC218" s="521"/>
      <c r="CD218" s="521"/>
      <c r="CE218" s="521"/>
      <c r="CF218" s="521"/>
      <c r="CG218" s="521"/>
      <c r="CH218" s="521"/>
      <c r="CI218" s="521"/>
      <c r="CJ218" s="521"/>
      <c r="CK218" s="521"/>
      <c r="CL218" s="521"/>
      <c r="CM218" s="521"/>
      <c r="CN218" s="521"/>
      <c r="CO218" s="521"/>
      <c r="CP218" s="521"/>
      <c r="CQ218" s="521"/>
    </row>
    <row r="219" spans="1:95" s="69" customFormat="1" ht="15" customHeight="1" x14ac:dyDescent="0.2">
      <c r="A219" s="11">
        <v>315</v>
      </c>
      <c r="B219" s="271"/>
      <c r="C219" s="272"/>
      <c r="D219" s="272"/>
      <c r="E219" s="272"/>
      <c r="F219" s="1475" t="str">
        <f>'2. CAD NCCF'!F219:L219</f>
        <v>CCP for OTC derivatives</v>
      </c>
      <c r="G219" s="1476"/>
      <c r="H219" s="1476"/>
      <c r="I219" s="1476"/>
      <c r="J219" s="1476"/>
      <c r="K219" s="1476"/>
      <c r="L219" s="1476"/>
      <c r="M219" s="690">
        <v>0</v>
      </c>
      <c r="N219" s="691">
        <v>0</v>
      </c>
      <c r="O219" s="692">
        <v>0</v>
      </c>
      <c r="P219" s="692">
        <v>0</v>
      </c>
      <c r="Q219" s="697">
        <v>0</v>
      </c>
      <c r="R219" s="692">
        <v>0</v>
      </c>
      <c r="S219" s="693">
        <v>0</v>
      </c>
      <c r="T219" s="692">
        <v>0</v>
      </c>
      <c r="U219" s="693">
        <v>0</v>
      </c>
      <c r="V219" s="692">
        <v>0</v>
      </c>
      <c r="W219" s="693">
        <v>0</v>
      </c>
      <c r="X219" s="692">
        <v>0</v>
      </c>
      <c r="Y219" s="693">
        <v>0</v>
      </c>
      <c r="Z219" s="692">
        <v>0</v>
      </c>
      <c r="AA219" s="693">
        <v>0</v>
      </c>
      <c r="AB219" s="698">
        <v>0</v>
      </c>
      <c r="AC219" s="696">
        <v>0</v>
      </c>
      <c r="AD219" s="1036"/>
      <c r="AE219" s="1016"/>
      <c r="AF219" s="1016"/>
      <c r="AG219" s="528"/>
      <c r="AH219" s="521"/>
      <c r="AI219" s="521"/>
      <c r="AJ219" s="521"/>
      <c r="AK219" s="521"/>
      <c r="AL219" s="521"/>
      <c r="AM219" s="521"/>
      <c r="AN219" s="521"/>
      <c r="AO219" s="521"/>
      <c r="AP219" s="521"/>
      <c r="AQ219" s="521"/>
      <c r="AR219" s="521"/>
      <c r="AS219" s="521"/>
      <c r="AT219" s="521"/>
      <c r="AU219" s="521"/>
      <c r="AV219" s="521"/>
      <c r="AW219" s="521"/>
      <c r="AX219" s="521"/>
      <c r="AY219" s="521"/>
      <c r="AZ219" s="521"/>
      <c r="BA219" s="521"/>
      <c r="BB219" s="521"/>
      <c r="BC219" s="521"/>
      <c r="BD219" s="521"/>
      <c r="BE219" s="521"/>
      <c r="BF219" s="521"/>
      <c r="BG219" s="521"/>
      <c r="BH219" s="521"/>
      <c r="BI219" s="521"/>
      <c r="BJ219" s="521"/>
      <c r="BK219" s="521"/>
      <c r="BL219" s="521"/>
      <c r="BM219" s="521"/>
      <c r="BN219" s="521"/>
      <c r="BO219" s="521"/>
      <c r="BP219" s="521"/>
      <c r="BQ219" s="521"/>
      <c r="BR219" s="521"/>
      <c r="BS219" s="521"/>
      <c r="BT219" s="521"/>
      <c r="BU219" s="521"/>
      <c r="BV219" s="521"/>
      <c r="BW219" s="521"/>
      <c r="BX219" s="521"/>
      <c r="BY219" s="521"/>
      <c r="BZ219" s="521"/>
      <c r="CA219" s="521"/>
      <c r="CB219" s="521"/>
      <c r="CC219" s="521"/>
      <c r="CD219" s="521"/>
      <c r="CE219" s="521"/>
      <c r="CF219" s="521"/>
      <c r="CG219" s="521"/>
      <c r="CH219" s="521"/>
      <c r="CI219" s="521"/>
      <c r="CJ219" s="521"/>
      <c r="CK219" s="521"/>
      <c r="CL219" s="521"/>
      <c r="CM219" s="521"/>
      <c r="CN219" s="521"/>
      <c r="CO219" s="521"/>
      <c r="CP219" s="521"/>
      <c r="CQ219" s="521"/>
    </row>
    <row r="220" spans="1:95" s="69" customFormat="1" ht="15" customHeight="1" x14ac:dyDescent="0.2">
      <c r="A220" s="11">
        <v>316</v>
      </c>
      <c r="B220" s="271"/>
      <c r="C220" s="272"/>
      <c r="D220" s="272"/>
      <c r="E220" s="272"/>
      <c r="F220" s="1475" t="str">
        <f>'2. CAD NCCF'!F220:L220</f>
        <v>CCP for short sales</v>
      </c>
      <c r="G220" s="1476"/>
      <c r="H220" s="1476"/>
      <c r="I220" s="1476"/>
      <c r="J220" s="1476"/>
      <c r="K220" s="1476"/>
      <c r="L220" s="1476"/>
      <c r="M220" s="690">
        <v>0</v>
      </c>
      <c r="N220" s="1320"/>
      <c r="O220" s="1253"/>
      <c r="P220" s="1253"/>
      <c r="Q220" s="1253"/>
      <c r="R220" s="1253"/>
      <c r="S220" s="1253"/>
      <c r="T220" s="1253"/>
      <c r="U220" s="1253"/>
      <c r="V220" s="1253"/>
      <c r="W220" s="1253"/>
      <c r="X220" s="1253"/>
      <c r="Y220" s="1253"/>
      <c r="Z220" s="1253"/>
      <c r="AA220" s="1253"/>
      <c r="AB220" s="1253"/>
      <c r="AC220" s="1253"/>
      <c r="AD220" s="1036"/>
      <c r="AE220" s="1016"/>
      <c r="AF220" s="1016"/>
      <c r="AG220" s="528"/>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c r="BI220" s="521"/>
      <c r="BJ220" s="521"/>
      <c r="BK220" s="521"/>
      <c r="BL220" s="521"/>
      <c r="BM220" s="521"/>
      <c r="BN220" s="521"/>
      <c r="BO220" s="521"/>
      <c r="BP220" s="521"/>
      <c r="BQ220" s="521"/>
      <c r="BR220" s="521"/>
      <c r="BS220" s="521"/>
      <c r="BT220" s="521"/>
      <c r="BU220" s="521"/>
      <c r="BV220" s="521"/>
      <c r="BW220" s="521"/>
      <c r="BX220" s="521"/>
      <c r="BY220" s="521"/>
      <c r="BZ220" s="521"/>
      <c r="CA220" s="521"/>
      <c r="CB220" s="521"/>
      <c r="CC220" s="521"/>
      <c r="CD220" s="521"/>
      <c r="CE220" s="521"/>
      <c r="CF220" s="521"/>
      <c r="CG220" s="521"/>
      <c r="CH220" s="521"/>
      <c r="CI220" s="521"/>
      <c r="CJ220" s="521"/>
      <c r="CK220" s="521"/>
      <c r="CL220" s="521"/>
      <c r="CM220" s="521"/>
      <c r="CN220" s="521"/>
      <c r="CO220" s="521"/>
      <c r="CP220" s="521"/>
      <c r="CQ220" s="521"/>
    </row>
    <row r="221" spans="1:95" s="69" customFormat="1" x14ac:dyDescent="0.2">
      <c r="A221" s="11">
        <v>317</v>
      </c>
      <c r="B221" s="271"/>
      <c r="C221" s="272"/>
      <c r="D221" s="1472" t="str">
        <f>'2. CAD NCCF'!D221:L221</f>
        <v>Commodities</v>
      </c>
      <c r="E221" s="1473"/>
      <c r="F221" s="1473"/>
      <c r="G221" s="1473"/>
      <c r="H221" s="1473"/>
      <c r="I221" s="1473"/>
      <c r="J221" s="1473"/>
      <c r="K221" s="1473"/>
      <c r="L221" s="1474"/>
      <c r="M221" s="399">
        <f>SUM(M222:M224)</f>
        <v>0</v>
      </c>
      <c r="N221" s="1254"/>
      <c r="O221" s="1254"/>
      <c r="P221" s="1254"/>
      <c r="Q221" s="1254"/>
      <c r="R221" s="1254"/>
      <c r="S221" s="1254"/>
      <c r="T221" s="1254"/>
      <c r="U221" s="1254"/>
      <c r="V221" s="1254"/>
      <c r="W221" s="1254"/>
      <c r="X221" s="1254"/>
      <c r="Y221" s="1254"/>
      <c r="Z221" s="1254"/>
      <c r="AA221" s="1254"/>
      <c r="AB221" s="1254"/>
      <c r="AC221" s="1254"/>
      <c r="AD221" s="1036"/>
      <c r="AE221" s="1016"/>
      <c r="AF221" s="1016"/>
      <c r="AG221" s="528"/>
      <c r="AH221" s="521"/>
      <c r="AI221" s="521"/>
      <c r="AJ221" s="521"/>
      <c r="AK221" s="521"/>
      <c r="AL221" s="521"/>
      <c r="AM221" s="521"/>
      <c r="AN221" s="521"/>
      <c r="AO221" s="521"/>
      <c r="AP221" s="521"/>
      <c r="AQ221" s="521"/>
      <c r="AR221" s="521"/>
      <c r="AS221" s="521"/>
      <c r="AT221" s="521"/>
      <c r="AU221" s="521"/>
      <c r="AV221" s="521"/>
      <c r="AW221" s="521"/>
      <c r="AX221" s="521"/>
      <c r="AY221" s="521"/>
      <c r="AZ221" s="521"/>
      <c r="BA221" s="521"/>
      <c r="BB221" s="521"/>
      <c r="BC221" s="521"/>
      <c r="BD221" s="521"/>
      <c r="BE221" s="521"/>
      <c r="BF221" s="521"/>
      <c r="BG221" s="521"/>
      <c r="BH221" s="521"/>
      <c r="BI221" s="521"/>
      <c r="BJ221" s="521"/>
      <c r="BK221" s="521"/>
      <c r="BL221" s="521"/>
      <c r="BM221" s="521"/>
      <c r="BN221" s="521"/>
      <c r="BO221" s="521"/>
      <c r="BP221" s="521"/>
      <c r="BQ221" s="521"/>
      <c r="BR221" s="521"/>
      <c r="BS221" s="521"/>
      <c r="BT221" s="521"/>
      <c r="BU221" s="521"/>
      <c r="BV221" s="521"/>
      <c r="BW221" s="521"/>
      <c r="BX221" s="521"/>
      <c r="BY221" s="521"/>
      <c r="BZ221" s="521"/>
      <c r="CA221" s="521"/>
      <c r="CB221" s="521"/>
      <c r="CC221" s="521"/>
      <c r="CD221" s="521"/>
      <c r="CE221" s="521"/>
      <c r="CF221" s="521"/>
      <c r="CG221" s="521"/>
      <c r="CH221" s="521"/>
      <c r="CI221" s="521"/>
      <c r="CJ221" s="521"/>
      <c r="CK221" s="521"/>
      <c r="CL221" s="521"/>
      <c r="CM221" s="521"/>
      <c r="CN221" s="521"/>
      <c r="CO221" s="521"/>
      <c r="CP221" s="521"/>
      <c r="CQ221" s="521"/>
    </row>
    <row r="222" spans="1:95" s="69" customFormat="1" x14ac:dyDescent="0.2">
      <c r="A222" s="11">
        <v>318</v>
      </c>
      <c r="B222" s="271"/>
      <c r="C222" s="272"/>
      <c r="D222" s="272"/>
      <c r="E222" s="272"/>
      <c r="F222" s="1475" t="str">
        <f>'2. CAD NCCF'!F222:L222</f>
        <v>Precious metals</v>
      </c>
      <c r="G222" s="1476"/>
      <c r="H222" s="1476"/>
      <c r="I222" s="1476"/>
      <c r="J222" s="1476"/>
      <c r="K222" s="1476"/>
      <c r="L222" s="1477"/>
      <c r="M222" s="690">
        <v>0</v>
      </c>
      <c r="N222" s="1254"/>
      <c r="O222" s="1254"/>
      <c r="P222" s="1254"/>
      <c r="Q222" s="1254"/>
      <c r="R222" s="1254"/>
      <c r="S222" s="1254"/>
      <c r="T222" s="1254"/>
      <c r="U222" s="1254"/>
      <c r="V222" s="1254"/>
      <c r="W222" s="1254"/>
      <c r="X222" s="1254"/>
      <c r="Y222" s="1254"/>
      <c r="Z222" s="1254"/>
      <c r="AA222" s="1254"/>
      <c r="AB222" s="1254"/>
      <c r="AC222" s="1254"/>
      <c r="AD222" s="1036"/>
      <c r="AE222" s="1016"/>
      <c r="AF222" s="1016"/>
      <c r="AG222" s="528"/>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1"/>
      <c r="BI222" s="521"/>
      <c r="BJ222" s="521"/>
      <c r="BK222" s="521"/>
      <c r="BL222" s="521"/>
      <c r="BM222" s="521"/>
      <c r="BN222" s="521"/>
      <c r="BO222" s="521"/>
      <c r="BP222" s="521"/>
      <c r="BQ222" s="521"/>
      <c r="BR222" s="521"/>
      <c r="BS222" s="521"/>
      <c r="BT222" s="521"/>
      <c r="BU222" s="521"/>
      <c r="BV222" s="521"/>
      <c r="BW222" s="521"/>
      <c r="BX222" s="521"/>
      <c r="BY222" s="521"/>
      <c r="BZ222" s="521"/>
      <c r="CA222" s="521"/>
      <c r="CB222" s="521"/>
      <c r="CC222" s="521"/>
      <c r="CD222" s="521"/>
      <c r="CE222" s="521"/>
      <c r="CF222" s="521"/>
      <c r="CG222" s="521"/>
      <c r="CH222" s="521"/>
      <c r="CI222" s="521"/>
      <c r="CJ222" s="521"/>
      <c r="CK222" s="521"/>
      <c r="CL222" s="521"/>
      <c r="CM222" s="521"/>
      <c r="CN222" s="521"/>
      <c r="CO222" s="521"/>
      <c r="CP222" s="521"/>
      <c r="CQ222" s="521"/>
    </row>
    <row r="223" spans="1:95" s="69" customFormat="1" ht="15" customHeight="1" x14ac:dyDescent="0.2">
      <c r="A223" s="11">
        <v>319</v>
      </c>
      <c r="B223" s="271"/>
      <c r="C223" s="272"/>
      <c r="D223" s="272"/>
      <c r="E223" s="272"/>
      <c r="F223" s="1475" t="str">
        <f>'2. CAD NCCF'!F223:L223</f>
        <v>Precious metal loans</v>
      </c>
      <c r="G223" s="1476"/>
      <c r="H223" s="1476"/>
      <c r="I223" s="1476"/>
      <c r="J223" s="1476"/>
      <c r="K223" s="1476"/>
      <c r="L223" s="1477"/>
      <c r="M223" s="690">
        <v>0</v>
      </c>
      <c r="N223" s="1254"/>
      <c r="O223" s="1254"/>
      <c r="P223" s="1254"/>
      <c r="Q223" s="1254"/>
      <c r="R223" s="1254"/>
      <c r="S223" s="1254"/>
      <c r="T223" s="1254"/>
      <c r="U223" s="1254"/>
      <c r="V223" s="1254"/>
      <c r="W223" s="1254"/>
      <c r="X223" s="1254"/>
      <c r="Y223" s="1254"/>
      <c r="Z223" s="1254"/>
      <c r="AA223" s="1254"/>
      <c r="AB223" s="1254"/>
      <c r="AC223" s="1254"/>
      <c r="AD223" s="1036"/>
      <c r="AE223" s="1016"/>
      <c r="AF223" s="1016"/>
      <c r="AG223" s="528"/>
      <c r="AH223" s="521"/>
      <c r="AI223" s="521"/>
      <c r="AJ223" s="521"/>
      <c r="AK223" s="521"/>
      <c r="AL223" s="521"/>
      <c r="AM223" s="521"/>
      <c r="AN223" s="521"/>
      <c r="AO223" s="521"/>
      <c r="AP223" s="521"/>
      <c r="AQ223" s="521"/>
      <c r="AR223" s="521"/>
      <c r="AS223" s="521"/>
      <c r="AT223" s="521"/>
      <c r="AU223" s="521"/>
      <c r="AV223" s="521"/>
      <c r="AW223" s="521"/>
      <c r="AX223" s="521"/>
      <c r="AY223" s="521"/>
      <c r="AZ223" s="521"/>
      <c r="BA223" s="521"/>
      <c r="BB223" s="521"/>
      <c r="BC223" s="521"/>
      <c r="BD223" s="521"/>
      <c r="BE223" s="521"/>
      <c r="BF223" s="521"/>
      <c r="BG223" s="521"/>
      <c r="BH223" s="521"/>
      <c r="BI223" s="521"/>
      <c r="BJ223" s="521"/>
      <c r="BK223" s="521"/>
      <c r="BL223" s="521"/>
      <c r="BM223" s="521"/>
      <c r="BN223" s="521"/>
      <c r="BO223" s="521"/>
      <c r="BP223" s="521"/>
      <c r="BQ223" s="521"/>
      <c r="BR223" s="521"/>
      <c r="BS223" s="521"/>
      <c r="BT223" s="521"/>
      <c r="BU223" s="521"/>
      <c r="BV223" s="521"/>
      <c r="BW223" s="521"/>
      <c r="BX223" s="521"/>
      <c r="BY223" s="521"/>
      <c r="BZ223" s="521"/>
      <c r="CA223" s="521"/>
      <c r="CB223" s="521"/>
      <c r="CC223" s="521"/>
      <c r="CD223" s="521"/>
      <c r="CE223" s="521"/>
      <c r="CF223" s="521"/>
      <c r="CG223" s="521"/>
      <c r="CH223" s="521"/>
      <c r="CI223" s="521"/>
      <c r="CJ223" s="521"/>
      <c r="CK223" s="521"/>
      <c r="CL223" s="521"/>
      <c r="CM223" s="521"/>
      <c r="CN223" s="521"/>
      <c r="CO223" s="521"/>
      <c r="CP223" s="521"/>
      <c r="CQ223" s="521"/>
    </row>
    <row r="224" spans="1:95" s="69" customFormat="1" ht="15" customHeight="1" x14ac:dyDescent="0.2">
      <c r="A224" s="11">
        <v>320</v>
      </c>
      <c r="B224" s="271"/>
      <c r="C224" s="272"/>
      <c r="D224" s="272"/>
      <c r="E224" s="272"/>
      <c r="F224" s="1475" t="str">
        <f>'2. CAD NCCF'!F224:L224</f>
        <v>Other commodities help</v>
      </c>
      <c r="G224" s="1476"/>
      <c r="H224" s="1476"/>
      <c r="I224" s="1476"/>
      <c r="J224" s="1476"/>
      <c r="K224" s="1476"/>
      <c r="L224" s="1477"/>
      <c r="M224" s="690">
        <v>0</v>
      </c>
      <c r="N224" s="1254"/>
      <c r="O224" s="1254"/>
      <c r="P224" s="1254"/>
      <c r="Q224" s="1254"/>
      <c r="R224" s="1254"/>
      <c r="S224" s="1254"/>
      <c r="T224" s="1254"/>
      <c r="U224" s="1254"/>
      <c r="V224" s="1254"/>
      <c r="W224" s="1254"/>
      <c r="X224" s="1254"/>
      <c r="Y224" s="1254"/>
      <c r="Z224" s="1254"/>
      <c r="AA224" s="1254"/>
      <c r="AB224" s="1254"/>
      <c r="AC224" s="1254"/>
      <c r="AD224" s="1036"/>
      <c r="AE224" s="1016"/>
      <c r="AF224" s="1016"/>
      <c r="AG224" s="528"/>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c r="BI224" s="521"/>
      <c r="BJ224" s="521"/>
      <c r="BK224" s="521"/>
      <c r="BL224" s="521"/>
      <c r="BM224" s="521"/>
      <c r="BN224" s="521"/>
      <c r="BO224" s="521"/>
      <c r="BP224" s="521"/>
      <c r="BQ224" s="521"/>
      <c r="BR224" s="521"/>
      <c r="BS224" s="521"/>
      <c r="BT224" s="521"/>
      <c r="BU224" s="521"/>
      <c r="BV224" s="521"/>
      <c r="BW224" s="521"/>
      <c r="BX224" s="521"/>
      <c r="BY224" s="521"/>
      <c r="BZ224" s="521"/>
      <c r="CA224" s="521"/>
      <c r="CB224" s="521"/>
      <c r="CC224" s="521"/>
      <c r="CD224" s="521"/>
      <c r="CE224" s="521"/>
      <c r="CF224" s="521"/>
      <c r="CG224" s="521"/>
      <c r="CH224" s="521"/>
      <c r="CI224" s="521"/>
      <c r="CJ224" s="521"/>
      <c r="CK224" s="521"/>
      <c r="CL224" s="521"/>
      <c r="CM224" s="521"/>
      <c r="CN224" s="521"/>
      <c r="CO224" s="521"/>
      <c r="CP224" s="521"/>
      <c r="CQ224" s="521"/>
    </row>
    <row r="225" spans="1:95" s="69" customFormat="1" x14ac:dyDescent="0.2">
      <c r="A225" s="11">
        <v>321</v>
      </c>
      <c r="B225" s="271"/>
      <c r="C225" s="272"/>
      <c r="D225" s="1472" t="str">
        <f>'2. CAD NCCF'!D225:L225</f>
        <v>Other assets</v>
      </c>
      <c r="E225" s="1473"/>
      <c r="F225" s="1473"/>
      <c r="G225" s="1473"/>
      <c r="H225" s="1473"/>
      <c r="I225" s="1473"/>
      <c r="J225" s="1473"/>
      <c r="K225" s="1473"/>
      <c r="L225" s="1474"/>
      <c r="M225" s="399">
        <f>M226</f>
        <v>0</v>
      </c>
      <c r="N225" s="1254"/>
      <c r="O225" s="1254"/>
      <c r="P225" s="1254"/>
      <c r="Q225" s="1254"/>
      <c r="R225" s="1254"/>
      <c r="S225" s="1254"/>
      <c r="T225" s="1254"/>
      <c r="U225" s="1254"/>
      <c r="V225" s="1254"/>
      <c r="W225" s="1254"/>
      <c r="X225" s="1254"/>
      <c r="Y225" s="1254"/>
      <c r="Z225" s="1254"/>
      <c r="AA225" s="1254"/>
      <c r="AB225" s="1254"/>
      <c r="AC225" s="1254"/>
      <c r="AD225" s="1036"/>
      <c r="AE225" s="1016"/>
      <c r="AF225" s="1016"/>
      <c r="AG225" s="528"/>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c r="BI225" s="521"/>
      <c r="BJ225" s="521"/>
      <c r="BK225" s="521"/>
      <c r="BL225" s="521"/>
      <c r="BM225" s="521"/>
      <c r="BN225" s="521"/>
      <c r="BO225" s="521"/>
      <c r="BP225" s="521"/>
      <c r="BQ225" s="521"/>
      <c r="BR225" s="521"/>
      <c r="BS225" s="521"/>
      <c r="BT225" s="521"/>
      <c r="BU225" s="521"/>
      <c r="BV225" s="521"/>
      <c r="BW225" s="521"/>
      <c r="BX225" s="521"/>
      <c r="BY225" s="521"/>
      <c r="BZ225" s="521"/>
      <c r="CA225" s="521"/>
      <c r="CB225" s="521"/>
      <c r="CC225" s="521"/>
      <c r="CD225" s="521"/>
      <c r="CE225" s="521"/>
      <c r="CF225" s="521"/>
      <c r="CG225" s="521"/>
      <c r="CH225" s="521"/>
      <c r="CI225" s="521"/>
      <c r="CJ225" s="521"/>
      <c r="CK225" s="521"/>
      <c r="CL225" s="521"/>
      <c r="CM225" s="521"/>
      <c r="CN225" s="521"/>
      <c r="CO225" s="521"/>
      <c r="CP225" s="521"/>
      <c r="CQ225" s="521"/>
    </row>
    <row r="226" spans="1:95" s="69" customFormat="1" x14ac:dyDescent="0.2">
      <c r="A226" s="11">
        <v>322</v>
      </c>
      <c r="B226" s="518"/>
      <c r="C226" s="519"/>
      <c r="D226" s="519"/>
      <c r="E226" s="517"/>
      <c r="F226" s="1508" t="str">
        <f>'2. CAD NCCF'!F226:L226</f>
        <v>Other assets</v>
      </c>
      <c r="G226" s="1509"/>
      <c r="H226" s="1509"/>
      <c r="I226" s="1509"/>
      <c r="J226" s="1509"/>
      <c r="K226" s="1509"/>
      <c r="L226" s="1510"/>
      <c r="M226" s="690">
        <v>0</v>
      </c>
      <c r="N226" s="977"/>
      <c r="O226" s="977"/>
      <c r="P226" s="977"/>
      <c r="Q226" s="977"/>
      <c r="R226" s="977"/>
      <c r="S226" s="977"/>
      <c r="T226" s="977"/>
      <c r="U226" s="977"/>
      <c r="V226" s="977"/>
      <c r="W226" s="977"/>
      <c r="X226" s="977"/>
      <c r="Y226" s="977"/>
      <c r="Z226" s="977"/>
      <c r="AA226" s="977"/>
      <c r="AB226" s="977"/>
      <c r="AC226" s="977"/>
      <c r="AD226" s="1036"/>
      <c r="AE226" s="1016"/>
      <c r="AF226" s="1016"/>
      <c r="AG226" s="528"/>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c r="BI226" s="521"/>
      <c r="BJ226" s="521"/>
      <c r="BK226" s="521"/>
      <c r="BL226" s="521"/>
      <c r="BM226" s="521"/>
      <c r="BN226" s="521"/>
      <c r="BO226" s="521"/>
      <c r="BP226" s="521"/>
      <c r="BQ226" s="521"/>
      <c r="BR226" s="521"/>
      <c r="BS226" s="521"/>
      <c r="BT226" s="521"/>
      <c r="BU226" s="521"/>
      <c r="BV226" s="521"/>
      <c r="BW226" s="521"/>
      <c r="BX226" s="521"/>
      <c r="BY226" s="521"/>
      <c r="BZ226" s="521"/>
      <c r="CA226" s="521"/>
      <c r="CB226" s="521"/>
      <c r="CC226" s="521"/>
      <c r="CD226" s="521"/>
      <c r="CE226" s="521"/>
      <c r="CF226" s="521"/>
      <c r="CG226" s="521"/>
      <c r="CH226" s="521"/>
      <c r="CI226" s="521"/>
      <c r="CJ226" s="521"/>
      <c r="CK226" s="521"/>
      <c r="CL226" s="521"/>
      <c r="CM226" s="521"/>
      <c r="CN226" s="521"/>
      <c r="CO226" s="521"/>
      <c r="CP226" s="521"/>
      <c r="CQ226" s="521"/>
    </row>
    <row r="227" spans="1:95" s="69" customFormat="1" ht="7.5" hidden="1" customHeight="1" x14ac:dyDescent="0.2">
      <c r="A227" s="11"/>
      <c r="B227" s="1539"/>
      <c r="C227" s="1540"/>
      <c r="D227" s="1540"/>
      <c r="E227" s="1540"/>
      <c r="F227" s="1524"/>
      <c r="G227" s="1524"/>
      <c r="H227" s="1524"/>
      <c r="I227" s="1524"/>
      <c r="J227" s="1524"/>
      <c r="K227" s="1524"/>
      <c r="L227" s="1524"/>
      <c r="M227" s="1524"/>
      <c r="N227" s="1524"/>
      <c r="O227" s="1524"/>
      <c r="P227" s="1524"/>
      <c r="Q227" s="1524"/>
      <c r="R227" s="1524"/>
      <c r="S227" s="1524"/>
      <c r="T227" s="1524"/>
      <c r="U227" s="1524"/>
      <c r="V227" s="1524"/>
      <c r="W227" s="1524"/>
      <c r="X227" s="1524"/>
      <c r="Y227" s="1524"/>
      <c r="Z227" s="1524"/>
      <c r="AA227" s="1524"/>
      <c r="AB227" s="1524"/>
      <c r="AC227" s="1524"/>
      <c r="AD227" s="1524"/>
      <c r="AE227" s="1524"/>
      <c r="AF227" s="1524"/>
      <c r="AG227" s="528"/>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c r="BI227" s="521"/>
      <c r="BJ227" s="521"/>
      <c r="BK227" s="521"/>
      <c r="BL227" s="521"/>
      <c r="BM227" s="521"/>
      <c r="BN227" s="521"/>
      <c r="BO227" s="521"/>
      <c r="BP227" s="521"/>
      <c r="BQ227" s="521"/>
      <c r="BR227" s="521"/>
      <c r="BS227" s="521"/>
      <c r="BT227" s="521"/>
      <c r="BU227" s="521"/>
      <c r="BV227" s="521"/>
      <c r="BW227" s="521"/>
      <c r="BX227" s="521"/>
      <c r="BY227" s="521"/>
      <c r="BZ227" s="521"/>
      <c r="CA227" s="521"/>
      <c r="CB227" s="521"/>
      <c r="CC227" s="521"/>
      <c r="CD227" s="521"/>
      <c r="CE227" s="521"/>
      <c r="CF227" s="521"/>
      <c r="CG227" s="521"/>
      <c r="CH227" s="521"/>
      <c r="CI227" s="521"/>
      <c r="CJ227" s="521"/>
      <c r="CK227" s="521"/>
      <c r="CL227" s="521"/>
      <c r="CM227" s="521"/>
      <c r="CN227" s="521"/>
      <c r="CO227" s="521"/>
      <c r="CP227" s="521"/>
      <c r="CQ227" s="521"/>
    </row>
    <row r="228" spans="1:95" s="69" customFormat="1" ht="22.5" customHeight="1" x14ac:dyDescent="0.2">
      <c r="A228" s="11">
        <v>323</v>
      </c>
      <c r="B228" s="1521" t="str">
        <f>'2. CAD NCCF'!B228:L228</f>
        <v>Cash inflows from assets</v>
      </c>
      <c r="C228" s="1522"/>
      <c r="D228" s="1522"/>
      <c r="E228" s="1522"/>
      <c r="F228" s="1522"/>
      <c r="G228" s="1522"/>
      <c r="H228" s="1522"/>
      <c r="I228" s="1522"/>
      <c r="J228" s="1522"/>
      <c r="K228" s="1522"/>
      <c r="L228" s="1522"/>
      <c r="M228" s="399">
        <f>SUM(M225,M221,M217,M214,M210,M206,M203,M200,M197,M194,M191,M188,M183,M180,M176,M173,M169,M166,M161,M157,M153,M147,M142,M137,M130,M127,M123,M119,M116,M113,M108,M104,M101,M96,M91,M87,M84,M81,M78,M75,M72,M69,M64,M61,M57,M54,M50,M47,M42,M38,M34,M28,M23,M18,M13,M10,M9)</f>
        <v>0</v>
      </c>
      <c r="N228" s="402">
        <f t="shared" ref="N228:AC228" si="55">SUBTOTAL(9,N9:N226)</f>
        <v>0</v>
      </c>
      <c r="O228" s="406">
        <f t="shared" si="55"/>
        <v>0</v>
      </c>
      <c r="P228" s="405">
        <f t="shared" si="55"/>
        <v>0</v>
      </c>
      <c r="Q228" s="407">
        <f t="shared" si="55"/>
        <v>0</v>
      </c>
      <c r="R228" s="402">
        <f t="shared" si="55"/>
        <v>0</v>
      </c>
      <c r="S228" s="405">
        <f t="shared" si="55"/>
        <v>0</v>
      </c>
      <c r="T228" s="405">
        <f t="shared" si="55"/>
        <v>0</v>
      </c>
      <c r="U228" s="405">
        <f t="shared" si="55"/>
        <v>0</v>
      </c>
      <c r="V228" s="405">
        <f t="shared" si="55"/>
        <v>0</v>
      </c>
      <c r="W228" s="405">
        <f t="shared" si="55"/>
        <v>0</v>
      </c>
      <c r="X228" s="405">
        <f t="shared" si="55"/>
        <v>0</v>
      </c>
      <c r="Y228" s="405">
        <f t="shared" si="55"/>
        <v>0</v>
      </c>
      <c r="Z228" s="405">
        <f t="shared" si="55"/>
        <v>0</v>
      </c>
      <c r="AA228" s="405">
        <f t="shared" si="55"/>
        <v>0</v>
      </c>
      <c r="AB228" s="407">
        <f t="shared" si="55"/>
        <v>0</v>
      </c>
      <c r="AC228" s="407">
        <f t="shared" si="55"/>
        <v>0</v>
      </c>
      <c r="AD228" s="1015"/>
      <c r="AE228" s="1016"/>
      <c r="AF228" s="1016"/>
      <c r="AG228" s="528"/>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c r="BI228" s="521"/>
      <c r="BJ228" s="521"/>
      <c r="BK228" s="521"/>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row>
    <row r="229" spans="1:95" s="69" customFormat="1" ht="7.5" customHeight="1" x14ac:dyDescent="0.2">
      <c r="A229" s="11">
        <v>324</v>
      </c>
      <c r="B229" s="1656"/>
      <c r="C229" s="1657"/>
      <c r="D229" s="1657"/>
      <c r="E229" s="1657"/>
      <c r="F229" s="1657"/>
      <c r="G229" s="1657"/>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7"/>
      <c r="AG229" s="528"/>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c r="BI229" s="521"/>
      <c r="BJ229" s="521"/>
      <c r="BK229" s="521"/>
      <c r="BL229" s="521"/>
      <c r="BM229" s="521"/>
      <c r="BN229" s="521"/>
      <c r="BO229" s="521"/>
      <c r="BP229" s="521"/>
      <c r="BQ229" s="521"/>
      <c r="BR229" s="521"/>
      <c r="BS229" s="521"/>
      <c r="BT229" s="521"/>
      <c r="BU229" s="521"/>
      <c r="BV229" s="521"/>
      <c r="BW229" s="521"/>
      <c r="BX229" s="521"/>
      <c r="BY229" s="521"/>
      <c r="BZ229" s="521"/>
      <c r="CA229" s="521"/>
      <c r="CB229" s="521"/>
      <c r="CC229" s="521"/>
      <c r="CD229" s="521"/>
      <c r="CE229" s="521"/>
      <c r="CF229" s="521"/>
      <c r="CG229" s="521"/>
      <c r="CH229" s="521"/>
      <c r="CI229" s="521"/>
      <c r="CJ229" s="521"/>
      <c r="CK229" s="521"/>
      <c r="CL229" s="521"/>
      <c r="CM229" s="521"/>
      <c r="CN229" s="521"/>
      <c r="CO229" s="521"/>
      <c r="CP229" s="521"/>
      <c r="CQ229" s="521"/>
    </row>
    <row r="230" spans="1:95" s="69" customFormat="1" ht="22.5" customHeight="1" outlineLevel="1" x14ac:dyDescent="0.2">
      <c r="A230" s="11">
        <v>325</v>
      </c>
      <c r="B230" s="1773" t="str">
        <f>'2. CAD NCCF'!B230:AF230</f>
        <v>LIABILITIES</v>
      </c>
      <c r="C230" s="1774"/>
      <c r="D230" s="1774"/>
      <c r="E230" s="1774"/>
      <c r="F230" s="1774"/>
      <c r="G230" s="1774"/>
      <c r="H230" s="1774"/>
      <c r="I230" s="1774"/>
      <c r="J230" s="1774"/>
      <c r="K230" s="1774"/>
      <c r="L230" s="1774"/>
      <c r="M230" s="1774"/>
      <c r="N230" s="1774"/>
      <c r="O230" s="1774"/>
      <c r="P230" s="1774"/>
      <c r="Q230" s="1774"/>
      <c r="R230" s="1774"/>
      <c r="S230" s="1774"/>
      <c r="T230" s="1774"/>
      <c r="U230" s="1774"/>
      <c r="V230" s="1774"/>
      <c r="W230" s="1774"/>
      <c r="X230" s="1774"/>
      <c r="Y230" s="1774"/>
      <c r="Z230" s="1774"/>
      <c r="AA230" s="1774"/>
      <c r="AB230" s="1774"/>
      <c r="AC230" s="1774"/>
      <c r="AD230" s="1774"/>
      <c r="AE230" s="1774"/>
      <c r="AF230" s="1774"/>
      <c r="AG230" s="528"/>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c r="BI230" s="521"/>
      <c r="BJ230" s="521"/>
      <c r="BK230" s="521"/>
      <c r="BL230" s="521"/>
      <c r="BM230" s="521"/>
      <c r="BN230" s="521"/>
      <c r="BO230" s="521"/>
      <c r="BP230" s="521"/>
      <c r="BQ230" s="521"/>
      <c r="BR230" s="521"/>
      <c r="BS230" s="521"/>
      <c r="BT230" s="521"/>
      <c r="BU230" s="521"/>
      <c r="BV230" s="521"/>
      <c r="BW230" s="521"/>
      <c r="BX230" s="521"/>
      <c r="BY230" s="521"/>
      <c r="BZ230" s="521"/>
      <c r="CA230" s="521"/>
      <c r="CB230" s="521"/>
      <c r="CC230" s="521"/>
      <c r="CD230" s="521"/>
      <c r="CE230" s="521"/>
      <c r="CF230" s="521"/>
      <c r="CG230" s="521"/>
      <c r="CH230" s="521"/>
      <c r="CI230" s="521"/>
      <c r="CJ230" s="521"/>
      <c r="CK230" s="521"/>
      <c r="CL230" s="521"/>
      <c r="CM230" s="521"/>
      <c r="CN230" s="521"/>
      <c r="CO230" s="521"/>
      <c r="CP230" s="521"/>
      <c r="CQ230" s="521"/>
    </row>
    <row r="231" spans="1:95" s="69" customFormat="1" ht="15" customHeight="1" x14ac:dyDescent="0.2">
      <c r="A231" s="11">
        <v>326</v>
      </c>
      <c r="B231" s="5"/>
      <c r="C231" s="1771" t="str">
        <f>'2. CAD NCCF'!C231:AF231</f>
        <v>Deposits</v>
      </c>
      <c r="D231" s="1772"/>
      <c r="E231" s="1772"/>
      <c r="F231" s="1772"/>
      <c r="G231" s="1772"/>
      <c r="H231" s="1772"/>
      <c r="I231" s="1772"/>
      <c r="J231" s="1772"/>
      <c r="K231" s="1772"/>
      <c r="L231" s="1772"/>
      <c r="M231" s="1772"/>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528"/>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c r="BI231" s="521"/>
      <c r="BJ231" s="521"/>
      <c r="BK231" s="521"/>
      <c r="BL231" s="521"/>
      <c r="BM231" s="521"/>
      <c r="BN231" s="521"/>
      <c r="BO231" s="521"/>
      <c r="BP231" s="521"/>
      <c r="BQ231" s="521"/>
      <c r="BR231" s="521"/>
      <c r="BS231" s="521"/>
      <c r="BT231" s="521"/>
      <c r="BU231" s="521"/>
      <c r="BV231" s="521"/>
      <c r="BW231" s="521"/>
      <c r="BX231" s="521"/>
      <c r="BY231" s="521"/>
      <c r="BZ231" s="521"/>
      <c r="CA231" s="521"/>
      <c r="CB231" s="521"/>
      <c r="CC231" s="521"/>
      <c r="CD231" s="521"/>
      <c r="CE231" s="521"/>
      <c r="CF231" s="521"/>
      <c r="CG231" s="521"/>
      <c r="CH231" s="521"/>
      <c r="CI231" s="521"/>
      <c r="CJ231" s="521"/>
      <c r="CK231" s="521"/>
      <c r="CL231" s="521"/>
      <c r="CM231" s="521"/>
      <c r="CN231" s="521"/>
      <c r="CO231" s="521"/>
      <c r="CP231" s="521"/>
      <c r="CQ231" s="521"/>
    </row>
    <row r="232" spans="1:95" s="69" customFormat="1" ht="15" customHeight="1" x14ac:dyDescent="0.2">
      <c r="A232" s="11">
        <v>327</v>
      </c>
      <c r="B232" s="271"/>
      <c r="C232" s="274"/>
      <c r="D232" s="1518" t="str">
        <f>'2. CAD NCCF'!D232:L232</f>
        <v>Retail and small business (RSB) demand notice deposits</v>
      </c>
      <c r="E232" s="1473"/>
      <c r="F232" s="1473"/>
      <c r="G232" s="1473"/>
      <c r="H232" s="1473"/>
      <c r="I232" s="1473"/>
      <c r="J232" s="1473"/>
      <c r="K232" s="1473"/>
      <c r="L232" s="1474"/>
      <c r="M232" s="399">
        <f>SUM(M233:M237)</f>
        <v>0</v>
      </c>
      <c r="N232" s="1009"/>
      <c r="O232" s="1567"/>
      <c r="P232" s="1567"/>
      <c r="Q232" s="1567"/>
      <c r="R232" s="1567"/>
      <c r="S232" s="1567"/>
      <c r="T232" s="1567"/>
      <c r="U232" s="1567"/>
      <c r="V232" s="1567"/>
      <c r="W232" s="1567"/>
      <c r="X232" s="1567"/>
      <c r="Y232" s="1567"/>
      <c r="Z232" s="1567"/>
      <c r="AA232" s="1567"/>
      <c r="AB232" s="1567"/>
      <c r="AC232" s="1573"/>
      <c r="AD232" s="1015"/>
      <c r="AE232" s="1016"/>
      <c r="AF232" s="1016"/>
      <c r="AG232" s="528"/>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c r="BI232" s="521"/>
      <c r="BJ232" s="521"/>
      <c r="BK232" s="521"/>
      <c r="BL232" s="521"/>
      <c r="BM232" s="521"/>
      <c r="BN232" s="521"/>
      <c r="BO232" s="521"/>
      <c r="BP232" s="521"/>
      <c r="BQ232" s="521"/>
      <c r="BR232" s="521"/>
      <c r="BS232" s="521"/>
      <c r="BT232" s="521"/>
      <c r="BU232" s="521"/>
      <c r="BV232" s="521"/>
      <c r="BW232" s="521"/>
      <c r="BX232" s="521"/>
      <c r="BY232" s="521"/>
      <c r="BZ232" s="521"/>
      <c r="CA232" s="521"/>
      <c r="CB232" s="521"/>
      <c r="CC232" s="521"/>
      <c r="CD232" s="521"/>
      <c r="CE232" s="521"/>
      <c r="CF232" s="521"/>
      <c r="CG232" s="521"/>
      <c r="CH232" s="521"/>
      <c r="CI232" s="521"/>
      <c r="CJ232" s="521"/>
      <c r="CK232" s="521"/>
      <c r="CL232" s="521"/>
      <c r="CM232" s="521"/>
      <c r="CN232" s="521"/>
      <c r="CO232" s="521"/>
      <c r="CP232" s="521"/>
      <c r="CQ232" s="521"/>
    </row>
    <row r="233" spans="1:95" s="69" customFormat="1" ht="15" customHeight="1" x14ac:dyDescent="0.2">
      <c r="A233" s="11">
        <v>328</v>
      </c>
      <c r="B233" s="271"/>
      <c r="C233" s="283"/>
      <c r="D233" s="283"/>
      <c r="E233" s="284"/>
      <c r="F233" s="1475" t="str">
        <f>'2. CAD NCCF'!F233:L233</f>
        <v>RSB type 1 insured, stable demand deposits</v>
      </c>
      <c r="G233" s="1476"/>
      <c r="H233" s="1476"/>
      <c r="I233" s="1476"/>
      <c r="J233" s="1476"/>
      <c r="K233" s="1476"/>
      <c r="L233" s="1477"/>
      <c r="M233" s="690">
        <v>0</v>
      </c>
      <c r="N233" s="1568"/>
      <c r="O233" s="1788"/>
      <c r="P233" s="1788"/>
      <c r="Q233" s="1788"/>
      <c r="R233" s="1788"/>
      <c r="S233" s="1788"/>
      <c r="T233" s="1788"/>
      <c r="U233" s="1788"/>
      <c r="V233" s="1788"/>
      <c r="W233" s="1788"/>
      <c r="X233" s="1788"/>
      <c r="Y233" s="1788"/>
      <c r="Z233" s="1788"/>
      <c r="AA233" s="1788"/>
      <c r="AB233" s="1788"/>
      <c r="AC233" s="1574"/>
      <c r="AD233" s="1015"/>
      <c r="AE233" s="1016"/>
      <c r="AF233" s="1016"/>
      <c r="AG233" s="528"/>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c r="BI233" s="521"/>
      <c r="BJ233" s="521"/>
      <c r="BK233" s="521"/>
      <c r="BL233" s="521"/>
      <c r="BM233" s="521"/>
      <c r="BN233" s="521"/>
      <c r="BO233" s="521"/>
      <c r="BP233" s="521"/>
      <c r="BQ233" s="521"/>
      <c r="BR233" s="521"/>
      <c r="BS233" s="521"/>
      <c r="BT233" s="521"/>
      <c r="BU233" s="521"/>
      <c r="BV233" s="521"/>
      <c r="BW233" s="521"/>
      <c r="BX233" s="521"/>
      <c r="BY233" s="521"/>
      <c r="BZ233" s="521"/>
      <c r="CA233" s="521"/>
      <c r="CB233" s="521"/>
      <c r="CC233" s="521"/>
      <c r="CD233" s="521"/>
      <c r="CE233" s="521"/>
      <c r="CF233" s="521"/>
      <c r="CG233" s="521"/>
      <c r="CH233" s="521"/>
      <c r="CI233" s="521"/>
      <c r="CJ233" s="521"/>
      <c r="CK233" s="521"/>
      <c r="CL233" s="521"/>
      <c r="CM233" s="521"/>
      <c r="CN233" s="521"/>
      <c r="CO233" s="521"/>
      <c r="CP233" s="521"/>
      <c r="CQ233" s="521"/>
    </row>
    <row r="234" spans="1:95" s="69" customFormat="1" ht="15" customHeight="1" x14ac:dyDescent="0.2">
      <c r="A234" s="11">
        <v>329</v>
      </c>
      <c r="B234" s="271"/>
      <c r="C234" s="283"/>
      <c r="D234" s="283"/>
      <c r="E234" s="284"/>
      <c r="F234" s="1475" t="str">
        <f>'2. CAD NCCF'!F234:L234</f>
        <v>RSB type 2 insured, stable demand deposits</v>
      </c>
      <c r="G234" s="1476"/>
      <c r="H234" s="1476"/>
      <c r="I234" s="1476"/>
      <c r="J234" s="1476"/>
      <c r="K234" s="1476"/>
      <c r="L234" s="1477"/>
      <c r="M234" s="690">
        <v>0</v>
      </c>
      <c r="N234" s="1568"/>
      <c r="O234" s="1788"/>
      <c r="P234" s="1788"/>
      <c r="Q234" s="1788"/>
      <c r="R234" s="1788"/>
      <c r="S234" s="1788"/>
      <c r="T234" s="1788"/>
      <c r="U234" s="1788"/>
      <c r="V234" s="1788"/>
      <c r="W234" s="1788"/>
      <c r="X234" s="1788"/>
      <c r="Y234" s="1788"/>
      <c r="Z234" s="1788"/>
      <c r="AA234" s="1788"/>
      <c r="AB234" s="1788"/>
      <c r="AC234" s="1574"/>
      <c r="AD234" s="1015"/>
      <c r="AE234" s="1016"/>
      <c r="AF234" s="1016"/>
      <c r="AG234" s="528"/>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c r="BI234" s="521"/>
      <c r="BJ234" s="521"/>
      <c r="BK234" s="521"/>
      <c r="BL234" s="521"/>
      <c r="BM234" s="521"/>
      <c r="BN234" s="521"/>
      <c r="BO234" s="521"/>
      <c r="BP234" s="521"/>
      <c r="BQ234" s="521"/>
      <c r="BR234" s="521"/>
      <c r="BS234" s="521"/>
      <c r="BT234" s="521"/>
      <c r="BU234" s="521"/>
      <c r="BV234" s="521"/>
      <c r="BW234" s="521"/>
      <c r="BX234" s="521"/>
      <c r="BY234" s="521"/>
      <c r="BZ234" s="521"/>
      <c r="CA234" s="521"/>
      <c r="CB234" s="521"/>
      <c r="CC234" s="521"/>
      <c r="CD234" s="521"/>
      <c r="CE234" s="521"/>
      <c r="CF234" s="521"/>
      <c r="CG234" s="521"/>
      <c r="CH234" s="521"/>
      <c r="CI234" s="521"/>
      <c r="CJ234" s="521"/>
      <c r="CK234" s="521"/>
      <c r="CL234" s="521"/>
      <c r="CM234" s="521"/>
      <c r="CN234" s="521"/>
      <c r="CO234" s="521"/>
      <c r="CP234" s="521"/>
      <c r="CQ234" s="521"/>
    </row>
    <row r="235" spans="1:95" s="69" customFormat="1" ht="15" customHeight="1" x14ac:dyDescent="0.2">
      <c r="A235" s="11"/>
      <c r="B235" s="271"/>
      <c r="C235" s="283"/>
      <c r="D235" s="283"/>
      <c r="E235" s="284"/>
      <c r="F235" s="1475" t="str">
        <f>'2. CAD NCCF'!F235:L235</f>
        <v>RSB insured, less stable demand deposits</v>
      </c>
      <c r="G235" s="1476"/>
      <c r="H235" s="1476"/>
      <c r="I235" s="1476"/>
      <c r="J235" s="1476"/>
      <c r="K235" s="1476"/>
      <c r="L235" s="1477"/>
      <c r="M235" s="690">
        <v>0</v>
      </c>
      <c r="N235" s="1568"/>
      <c r="O235" s="1788"/>
      <c r="P235" s="1788"/>
      <c r="Q235" s="1788"/>
      <c r="R235" s="1788"/>
      <c r="S235" s="1788"/>
      <c r="T235" s="1788"/>
      <c r="U235" s="1788"/>
      <c r="V235" s="1788"/>
      <c r="W235" s="1788"/>
      <c r="X235" s="1788"/>
      <c r="Y235" s="1788"/>
      <c r="Z235" s="1788"/>
      <c r="AA235" s="1788"/>
      <c r="AB235" s="1788"/>
      <c r="AC235" s="1574"/>
      <c r="AD235" s="1015"/>
      <c r="AE235" s="1016"/>
      <c r="AF235" s="1016"/>
      <c r="AG235" s="528"/>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c r="BI235" s="521"/>
      <c r="BJ235" s="521"/>
      <c r="BK235" s="521"/>
      <c r="BL235" s="521"/>
      <c r="BM235" s="521"/>
      <c r="BN235" s="521"/>
      <c r="BO235" s="521"/>
      <c r="BP235" s="521"/>
      <c r="BQ235" s="521"/>
      <c r="BR235" s="521"/>
      <c r="BS235" s="521"/>
      <c r="BT235" s="521"/>
      <c r="BU235" s="521"/>
      <c r="BV235" s="521"/>
      <c r="BW235" s="521"/>
      <c r="BX235" s="521"/>
      <c r="BY235" s="521"/>
      <c r="BZ235" s="521"/>
      <c r="CA235" s="521"/>
      <c r="CB235" s="521"/>
      <c r="CC235" s="521"/>
      <c r="CD235" s="521"/>
      <c r="CE235" s="521"/>
      <c r="CF235" s="521"/>
      <c r="CG235" s="521"/>
      <c r="CH235" s="521"/>
      <c r="CI235" s="521"/>
      <c r="CJ235" s="521"/>
      <c r="CK235" s="521"/>
      <c r="CL235" s="521"/>
      <c r="CM235" s="521"/>
      <c r="CN235" s="521"/>
      <c r="CO235" s="521"/>
      <c r="CP235" s="521"/>
      <c r="CQ235" s="521"/>
    </row>
    <row r="236" spans="1:95" s="69" customFormat="1" ht="15" customHeight="1" x14ac:dyDescent="0.2">
      <c r="A236" s="11">
        <v>330</v>
      </c>
      <c r="B236" s="271"/>
      <c r="C236" s="283"/>
      <c r="D236" s="283"/>
      <c r="E236" s="284"/>
      <c r="F236" s="1475" t="str">
        <f>'2. CAD NCCF'!F236:L236</f>
        <v>RSB unaffiliated third-party sourced demand deposits</v>
      </c>
      <c r="G236" s="1476"/>
      <c r="H236" s="1476"/>
      <c r="I236" s="1476"/>
      <c r="J236" s="1476"/>
      <c r="K236" s="1476"/>
      <c r="L236" s="1477"/>
      <c r="M236" s="690">
        <v>0</v>
      </c>
      <c r="N236" s="1568"/>
      <c r="O236" s="1788"/>
      <c r="P236" s="1788"/>
      <c r="Q236" s="1788"/>
      <c r="R236" s="1788"/>
      <c r="S236" s="1788"/>
      <c r="T236" s="1788"/>
      <c r="U236" s="1788"/>
      <c r="V236" s="1788"/>
      <c r="W236" s="1788"/>
      <c r="X236" s="1788"/>
      <c r="Y236" s="1788"/>
      <c r="Z236" s="1788"/>
      <c r="AA236" s="1788"/>
      <c r="AB236" s="1788"/>
      <c r="AC236" s="1574"/>
      <c r="AD236" s="1015"/>
      <c r="AE236" s="1016"/>
      <c r="AF236" s="1016"/>
      <c r="AG236" s="528"/>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c r="BI236" s="521"/>
      <c r="BJ236" s="521"/>
      <c r="BK236" s="521"/>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row>
    <row r="237" spans="1:95" s="69" customFormat="1" ht="15" customHeight="1" x14ac:dyDescent="0.2">
      <c r="A237" s="11">
        <v>331</v>
      </c>
      <c r="B237" s="271"/>
      <c r="C237" s="283"/>
      <c r="D237" s="283"/>
      <c r="E237" s="284"/>
      <c r="F237" s="1475" t="str">
        <f>'2. CAD NCCF'!F237:L237</f>
        <v>RSB uninsured demand deposits</v>
      </c>
      <c r="G237" s="1476"/>
      <c r="H237" s="1476"/>
      <c r="I237" s="1476"/>
      <c r="J237" s="1476"/>
      <c r="K237" s="1476"/>
      <c r="L237" s="1477"/>
      <c r="M237" s="690">
        <v>0</v>
      </c>
      <c r="N237" s="1570"/>
      <c r="O237" s="1571"/>
      <c r="P237" s="1571"/>
      <c r="Q237" s="1571"/>
      <c r="R237" s="1571"/>
      <c r="S237" s="1571"/>
      <c r="T237" s="1571"/>
      <c r="U237" s="1571"/>
      <c r="V237" s="1571"/>
      <c r="W237" s="1571"/>
      <c r="X237" s="1571"/>
      <c r="Y237" s="1571"/>
      <c r="Z237" s="1571"/>
      <c r="AA237" s="1571"/>
      <c r="AB237" s="1571"/>
      <c r="AC237" s="1572"/>
      <c r="AD237" s="1015"/>
      <c r="AE237" s="1016"/>
      <c r="AF237" s="1016"/>
      <c r="AG237" s="528"/>
      <c r="AH237" s="521"/>
      <c r="AI237" s="521"/>
      <c r="AJ237" s="521"/>
      <c r="AK237" s="521"/>
      <c r="AL237" s="521"/>
      <c r="AM237" s="521"/>
      <c r="AN237" s="521"/>
      <c r="AO237" s="521"/>
      <c r="AP237" s="521"/>
      <c r="AQ237" s="521"/>
      <c r="AR237" s="521"/>
      <c r="AS237" s="521"/>
      <c r="AT237" s="521"/>
      <c r="AU237" s="521"/>
      <c r="AV237" s="521"/>
      <c r="AW237" s="521"/>
      <c r="AX237" s="521"/>
      <c r="AY237" s="521"/>
      <c r="AZ237" s="521"/>
      <c r="BA237" s="521"/>
      <c r="BB237" s="521"/>
      <c r="BC237" s="521"/>
      <c r="BD237" s="521"/>
      <c r="BE237" s="521"/>
      <c r="BF237" s="521"/>
      <c r="BG237" s="521"/>
      <c r="BH237" s="521"/>
      <c r="BI237" s="521"/>
      <c r="BJ237" s="521"/>
      <c r="BK237" s="521"/>
      <c r="BL237" s="521"/>
      <c r="BM237" s="521"/>
      <c r="BN237" s="521"/>
      <c r="BO237" s="521"/>
      <c r="BP237" s="521"/>
      <c r="BQ237" s="521"/>
      <c r="BR237" s="521"/>
      <c r="BS237" s="521"/>
      <c r="BT237" s="521"/>
      <c r="BU237" s="521"/>
      <c r="BV237" s="521"/>
      <c r="BW237" s="521"/>
      <c r="BX237" s="521"/>
      <c r="BY237" s="521"/>
      <c r="BZ237" s="521"/>
      <c r="CA237" s="521"/>
      <c r="CB237" s="521"/>
      <c r="CC237" s="521"/>
      <c r="CD237" s="521"/>
      <c r="CE237" s="521"/>
      <c r="CF237" s="521"/>
      <c r="CG237" s="521"/>
      <c r="CH237" s="521"/>
      <c r="CI237" s="521"/>
      <c r="CJ237" s="521"/>
      <c r="CK237" s="521"/>
      <c r="CL237" s="521"/>
      <c r="CM237" s="521"/>
      <c r="CN237" s="521"/>
      <c r="CO237" s="521"/>
      <c r="CP237" s="521"/>
      <c r="CQ237" s="521"/>
    </row>
    <row r="238" spans="1:95" s="69" customFormat="1" ht="15" customHeight="1" x14ac:dyDescent="0.2">
      <c r="A238" s="11">
        <v>332</v>
      </c>
      <c r="B238" s="271"/>
      <c r="C238" s="274"/>
      <c r="D238" s="1472" t="str">
        <f>'2. CAD NCCF'!D238:AF238</f>
        <v>RSB term deposits</v>
      </c>
      <c r="E238" s="1626"/>
      <c r="F238" s="1626"/>
      <c r="G238" s="1626"/>
      <c r="H238" s="1626"/>
      <c r="I238" s="1626"/>
      <c r="J238" s="1626"/>
      <c r="K238" s="1626"/>
      <c r="L238" s="1626"/>
      <c r="M238" s="1473"/>
      <c r="N238" s="1473"/>
      <c r="O238" s="1473"/>
      <c r="P238" s="1473"/>
      <c r="Q238" s="1473"/>
      <c r="R238" s="1473"/>
      <c r="S238" s="1473"/>
      <c r="T238" s="1473"/>
      <c r="U238" s="1473"/>
      <c r="V238" s="1473"/>
      <c r="W238" s="1473"/>
      <c r="X238" s="1473"/>
      <c r="Y238" s="1473"/>
      <c r="Z238" s="1473"/>
      <c r="AA238" s="1473"/>
      <c r="AB238" s="1473"/>
      <c r="AC238" s="1473"/>
      <c r="AD238" s="1473"/>
      <c r="AE238" s="1473"/>
      <c r="AF238" s="1473"/>
      <c r="AG238" s="528"/>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c r="BI238" s="521"/>
      <c r="BJ238" s="521"/>
      <c r="BK238" s="521"/>
      <c r="BL238" s="521"/>
      <c r="BM238" s="521"/>
      <c r="BN238" s="521"/>
      <c r="BO238" s="521"/>
      <c r="BP238" s="521"/>
      <c r="BQ238" s="521"/>
      <c r="BR238" s="521"/>
      <c r="BS238" s="521"/>
      <c r="BT238" s="521"/>
      <c r="BU238" s="521"/>
      <c r="BV238" s="521"/>
      <c r="BW238" s="521"/>
      <c r="BX238" s="521"/>
      <c r="BY238" s="521"/>
      <c r="BZ238" s="521"/>
      <c r="CA238" s="521"/>
      <c r="CB238" s="521"/>
      <c r="CC238" s="521"/>
      <c r="CD238" s="521"/>
      <c r="CE238" s="521"/>
      <c r="CF238" s="521"/>
      <c r="CG238" s="521"/>
      <c r="CH238" s="521"/>
      <c r="CI238" s="521"/>
      <c r="CJ238" s="521"/>
      <c r="CK238" s="521"/>
      <c r="CL238" s="521"/>
      <c r="CM238" s="521"/>
      <c r="CN238" s="521"/>
      <c r="CO238" s="521"/>
      <c r="CP238" s="521"/>
      <c r="CQ238" s="521"/>
    </row>
    <row r="239" spans="1:95" s="69" customFormat="1" ht="15" customHeight="1" x14ac:dyDescent="0.2">
      <c r="A239" s="11">
        <v>333</v>
      </c>
      <c r="B239" s="271"/>
      <c r="C239" s="274"/>
      <c r="D239" s="287"/>
      <c r="E239" s="1445" t="str">
        <f>'2. CAD NCCF'!E239:L239</f>
        <v>RSB cashable term deposits</v>
      </c>
      <c r="F239" s="1446"/>
      <c r="G239" s="1446"/>
      <c r="H239" s="1446"/>
      <c r="I239" s="1446"/>
      <c r="J239" s="1446"/>
      <c r="K239" s="1446"/>
      <c r="L239" s="1447"/>
      <c r="M239" s="399">
        <f>SUM(M240:M245)</f>
        <v>0</v>
      </c>
      <c r="N239" s="402">
        <f t="shared" ref="N239:AC239" si="56">SUBTOTAL(9,N240:N245)</f>
        <v>0</v>
      </c>
      <c r="O239" s="406">
        <f t="shared" si="56"/>
        <v>0</v>
      </c>
      <c r="P239" s="405">
        <f t="shared" si="56"/>
        <v>0</v>
      </c>
      <c r="Q239" s="407">
        <f t="shared" si="56"/>
        <v>0</v>
      </c>
      <c r="R239" s="406">
        <f t="shared" si="56"/>
        <v>0</v>
      </c>
      <c r="S239" s="406">
        <f t="shared" si="56"/>
        <v>0</v>
      </c>
      <c r="T239" s="406">
        <f t="shared" si="56"/>
        <v>0</v>
      </c>
      <c r="U239" s="406">
        <f t="shared" si="56"/>
        <v>0</v>
      </c>
      <c r="V239" s="406">
        <f t="shared" si="56"/>
        <v>0</v>
      </c>
      <c r="W239" s="406">
        <f t="shared" si="56"/>
        <v>0</v>
      </c>
      <c r="X239" s="406">
        <f t="shared" si="56"/>
        <v>0</v>
      </c>
      <c r="Y239" s="406">
        <f t="shared" si="56"/>
        <v>0</v>
      </c>
      <c r="Z239" s="406">
        <f t="shared" si="56"/>
        <v>0</v>
      </c>
      <c r="AA239" s="406">
        <f t="shared" si="56"/>
        <v>0</v>
      </c>
      <c r="AB239" s="416">
        <f t="shared" si="56"/>
        <v>0</v>
      </c>
      <c r="AC239" s="399">
        <f t="shared" si="56"/>
        <v>0</v>
      </c>
      <c r="AD239" s="1015"/>
      <c r="AE239" s="1016"/>
      <c r="AF239" s="1016"/>
      <c r="AG239" s="528"/>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c r="BI239" s="521"/>
      <c r="BJ239" s="521"/>
      <c r="BK239" s="521"/>
      <c r="BL239" s="521"/>
      <c r="BM239" s="521"/>
      <c r="BN239" s="521"/>
      <c r="BO239" s="521"/>
      <c r="BP239" s="521"/>
      <c r="BQ239" s="521"/>
      <c r="BR239" s="521"/>
      <c r="BS239" s="521"/>
      <c r="BT239" s="521"/>
      <c r="BU239" s="521"/>
      <c r="BV239" s="521"/>
      <c r="BW239" s="521"/>
      <c r="BX239" s="521"/>
      <c r="BY239" s="521"/>
      <c r="BZ239" s="521"/>
      <c r="CA239" s="521"/>
      <c r="CB239" s="521"/>
      <c r="CC239" s="521"/>
      <c r="CD239" s="521"/>
      <c r="CE239" s="521"/>
      <c r="CF239" s="521"/>
      <c r="CG239" s="521"/>
      <c r="CH239" s="521"/>
      <c r="CI239" s="521"/>
      <c r="CJ239" s="521"/>
      <c r="CK239" s="521"/>
      <c r="CL239" s="521"/>
      <c r="CM239" s="521"/>
      <c r="CN239" s="521"/>
      <c r="CO239" s="521"/>
      <c r="CP239" s="521"/>
      <c r="CQ239" s="521"/>
    </row>
    <row r="240" spans="1:95" s="69" customFormat="1" ht="15" customHeight="1" x14ac:dyDescent="0.2">
      <c r="A240" s="11">
        <v>334</v>
      </c>
      <c r="B240" s="271"/>
      <c r="C240" s="278"/>
      <c r="D240" s="278"/>
      <c r="E240" s="285"/>
      <c r="F240" s="1475" t="str">
        <f>'2. CAD NCCF'!F240:L240</f>
        <v>RSB type 1 insured, stable, cashable term deposit</v>
      </c>
      <c r="G240" s="1476"/>
      <c r="H240" s="1476"/>
      <c r="I240" s="1476"/>
      <c r="J240" s="1476"/>
      <c r="K240" s="1476"/>
      <c r="L240" s="1477"/>
      <c r="M240" s="690">
        <v>0</v>
      </c>
      <c r="N240" s="691">
        <v>0</v>
      </c>
      <c r="O240" s="692">
        <v>0</v>
      </c>
      <c r="P240" s="692">
        <v>0</v>
      </c>
      <c r="Q240" s="697">
        <v>0</v>
      </c>
      <c r="R240" s="692">
        <v>0</v>
      </c>
      <c r="S240" s="693">
        <v>0</v>
      </c>
      <c r="T240" s="692">
        <v>0</v>
      </c>
      <c r="U240" s="693">
        <v>0</v>
      </c>
      <c r="V240" s="692">
        <v>0</v>
      </c>
      <c r="W240" s="693">
        <v>0</v>
      </c>
      <c r="X240" s="692">
        <v>0</v>
      </c>
      <c r="Y240" s="693">
        <v>0</v>
      </c>
      <c r="Z240" s="692">
        <v>0</v>
      </c>
      <c r="AA240" s="693">
        <v>0</v>
      </c>
      <c r="AB240" s="698">
        <v>0</v>
      </c>
      <c r="AC240" s="690">
        <v>0</v>
      </c>
      <c r="AD240" s="1015"/>
      <c r="AE240" s="1016"/>
      <c r="AF240" s="1016"/>
      <c r="AG240" s="528"/>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c r="BI240" s="521"/>
      <c r="BJ240" s="521"/>
      <c r="BK240" s="521"/>
      <c r="BL240" s="521"/>
      <c r="BM240" s="521"/>
      <c r="BN240" s="521"/>
      <c r="BO240" s="521"/>
      <c r="BP240" s="521"/>
      <c r="BQ240" s="521"/>
      <c r="BR240" s="521"/>
      <c r="BS240" s="521"/>
      <c r="BT240" s="521"/>
      <c r="BU240" s="521"/>
      <c r="BV240" s="521"/>
      <c r="BW240" s="521"/>
      <c r="BX240" s="521"/>
      <c r="BY240" s="521"/>
      <c r="BZ240" s="521"/>
      <c r="CA240" s="521"/>
      <c r="CB240" s="521"/>
      <c r="CC240" s="521"/>
      <c r="CD240" s="521"/>
      <c r="CE240" s="521"/>
      <c r="CF240" s="521"/>
      <c r="CG240" s="521"/>
      <c r="CH240" s="521"/>
      <c r="CI240" s="521"/>
      <c r="CJ240" s="521"/>
      <c r="CK240" s="521"/>
      <c r="CL240" s="521"/>
      <c r="CM240" s="521"/>
      <c r="CN240" s="521"/>
      <c r="CO240" s="521"/>
      <c r="CP240" s="521"/>
      <c r="CQ240" s="521"/>
    </row>
    <row r="241" spans="1:95" s="69" customFormat="1" ht="15" customHeight="1" x14ac:dyDescent="0.2">
      <c r="A241" s="11">
        <v>335</v>
      </c>
      <c r="B241" s="271"/>
      <c r="C241" s="278"/>
      <c r="D241" s="278"/>
      <c r="E241" s="285"/>
      <c r="F241" s="1475" t="str">
        <f>'2. CAD NCCF'!F241:L241</f>
        <v>RSB type 1 insured, less stable, cashable term deposit</v>
      </c>
      <c r="G241" s="1476"/>
      <c r="H241" s="1476"/>
      <c r="I241" s="1476"/>
      <c r="J241" s="1476"/>
      <c r="K241" s="1476"/>
      <c r="L241" s="1477"/>
      <c r="M241" s="690">
        <v>0</v>
      </c>
      <c r="N241" s="691">
        <v>0</v>
      </c>
      <c r="O241" s="692">
        <v>0</v>
      </c>
      <c r="P241" s="692">
        <v>0</v>
      </c>
      <c r="Q241" s="697">
        <v>0</v>
      </c>
      <c r="R241" s="692">
        <v>0</v>
      </c>
      <c r="S241" s="693">
        <v>0</v>
      </c>
      <c r="T241" s="692">
        <v>0</v>
      </c>
      <c r="U241" s="693">
        <v>0</v>
      </c>
      <c r="V241" s="692">
        <v>0</v>
      </c>
      <c r="W241" s="693">
        <v>0</v>
      </c>
      <c r="X241" s="692">
        <v>0</v>
      </c>
      <c r="Y241" s="693">
        <v>0</v>
      </c>
      <c r="Z241" s="692">
        <v>0</v>
      </c>
      <c r="AA241" s="693">
        <v>0</v>
      </c>
      <c r="AB241" s="698">
        <v>0</v>
      </c>
      <c r="AC241" s="690">
        <v>0</v>
      </c>
      <c r="AD241" s="1015"/>
      <c r="AE241" s="1016"/>
      <c r="AF241" s="1016"/>
      <c r="AG241" s="528"/>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c r="BI241" s="521"/>
      <c r="BJ241" s="521"/>
      <c r="BK241" s="521"/>
      <c r="BL241" s="521"/>
      <c r="BM241" s="521"/>
      <c r="BN241" s="521"/>
      <c r="BO241" s="521"/>
      <c r="BP241" s="521"/>
      <c r="BQ241" s="521"/>
      <c r="BR241" s="521"/>
      <c r="BS241" s="521"/>
      <c r="BT241" s="521"/>
      <c r="BU241" s="521"/>
      <c r="BV241" s="521"/>
      <c r="BW241" s="521"/>
      <c r="BX241" s="521"/>
      <c r="BY241" s="521"/>
      <c r="BZ241" s="521"/>
      <c r="CA241" s="521"/>
      <c r="CB241" s="521"/>
      <c r="CC241" s="521"/>
      <c r="CD241" s="521"/>
      <c r="CE241" s="521"/>
      <c r="CF241" s="521"/>
      <c r="CG241" s="521"/>
      <c r="CH241" s="521"/>
      <c r="CI241" s="521"/>
      <c r="CJ241" s="521"/>
      <c r="CK241" s="521"/>
      <c r="CL241" s="521"/>
      <c r="CM241" s="521"/>
      <c r="CN241" s="521"/>
      <c r="CO241" s="521"/>
      <c r="CP241" s="521"/>
      <c r="CQ241" s="521"/>
    </row>
    <row r="242" spans="1:95" s="69" customFormat="1" ht="15" customHeight="1" x14ac:dyDescent="0.2">
      <c r="A242" s="11">
        <v>336</v>
      </c>
      <c r="B242" s="271"/>
      <c r="C242" s="278"/>
      <c r="D242" s="278"/>
      <c r="E242" s="285"/>
      <c r="F242" s="1475" t="str">
        <f>'2. CAD NCCF'!F242:L242</f>
        <v>RSB type 2 insured, stable, cashable term deposit</v>
      </c>
      <c r="G242" s="1476"/>
      <c r="H242" s="1476"/>
      <c r="I242" s="1476"/>
      <c r="J242" s="1476"/>
      <c r="K242" s="1476"/>
      <c r="L242" s="1477"/>
      <c r="M242" s="690">
        <v>0</v>
      </c>
      <c r="N242" s="691">
        <v>0</v>
      </c>
      <c r="O242" s="692">
        <v>0</v>
      </c>
      <c r="P242" s="692">
        <v>0</v>
      </c>
      <c r="Q242" s="697">
        <v>0</v>
      </c>
      <c r="R242" s="692">
        <v>0</v>
      </c>
      <c r="S242" s="693">
        <v>0</v>
      </c>
      <c r="T242" s="692">
        <v>0</v>
      </c>
      <c r="U242" s="693">
        <v>0</v>
      </c>
      <c r="V242" s="692">
        <v>0</v>
      </c>
      <c r="W242" s="693">
        <v>0</v>
      </c>
      <c r="X242" s="692">
        <v>0</v>
      </c>
      <c r="Y242" s="693">
        <v>0</v>
      </c>
      <c r="Z242" s="692">
        <v>0</v>
      </c>
      <c r="AA242" s="693">
        <v>0</v>
      </c>
      <c r="AB242" s="698">
        <v>0</v>
      </c>
      <c r="AC242" s="690">
        <v>0</v>
      </c>
      <c r="AD242" s="1015"/>
      <c r="AE242" s="1016"/>
      <c r="AF242" s="1016"/>
      <c r="AG242" s="528"/>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c r="BI242" s="521"/>
      <c r="BJ242" s="521"/>
      <c r="BK242" s="521"/>
      <c r="BL242" s="521"/>
      <c r="BM242" s="521"/>
      <c r="BN242" s="521"/>
      <c r="BO242" s="521"/>
      <c r="BP242" s="521"/>
      <c r="BQ242" s="521"/>
      <c r="BR242" s="521"/>
      <c r="BS242" s="521"/>
      <c r="BT242" s="521"/>
      <c r="BU242" s="521"/>
      <c r="BV242" s="521"/>
      <c r="BW242" s="521"/>
      <c r="BX242" s="521"/>
      <c r="BY242" s="521"/>
      <c r="BZ242" s="521"/>
      <c r="CA242" s="521"/>
      <c r="CB242" s="521"/>
      <c r="CC242" s="521"/>
      <c r="CD242" s="521"/>
      <c r="CE242" s="521"/>
      <c r="CF242" s="521"/>
      <c r="CG242" s="521"/>
      <c r="CH242" s="521"/>
      <c r="CI242" s="521"/>
      <c r="CJ242" s="521"/>
      <c r="CK242" s="521"/>
      <c r="CL242" s="521"/>
      <c r="CM242" s="521"/>
      <c r="CN242" s="521"/>
      <c r="CO242" s="521"/>
      <c r="CP242" s="521"/>
      <c r="CQ242" s="521"/>
    </row>
    <row r="243" spans="1:95" s="69" customFormat="1" ht="15" customHeight="1" x14ac:dyDescent="0.2">
      <c r="A243" s="11">
        <v>337</v>
      </c>
      <c r="B243" s="271"/>
      <c r="C243" s="278"/>
      <c r="D243" s="278"/>
      <c r="E243" s="285"/>
      <c r="F243" s="1475" t="str">
        <f>'2. CAD NCCF'!F243:L243</f>
        <v>RSB type 2 insured, less stable, cashable term deposit</v>
      </c>
      <c r="G243" s="1476"/>
      <c r="H243" s="1476"/>
      <c r="I243" s="1476"/>
      <c r="J243" s="1476"/>
      <c r="K243" s="1476"/>
      <c r="L243" s="1477"/>
      <c r="M243" s="690">
        <v>0</v>
      </c>
      <c r="N243" s="691">
        <v>0</v>
      </c>
      <c r="O243" s="692">
        <v>0</v>
      </c>
      <c r="P243" s="692">
        <v>0</v>
      </c>
      <c r="Q243" s="697">
        <v>0</v>
      </c>
      <c r="R243" s="692">
        <v>0</v>
      </c>
      <c r="S243" s="693">
        <v>0</v>
      </c>
      <c r="T243" s="692">
        <v>0</v>
      </c>
      <c r="U243" s="693">
        <v>0</v>
      </c>
      <c r="V243" s="692">
        <v>0</v>
      </c>
      <c r="W243" s="693">
        <v>0</v>
      </c>
      <c r="X243" s="692">
        <v>0</v>
      </c>
      <c r="Y243" s="693">
        <v>0</v>
      </c>
      <c r="Z243" s="692">
        <v>0</v>
      </c>
      <c r="AA243" s="693">
        <v>0</v>
      </c>
      <c r="AB243" s="698">
        <v>0</v>
      </c>
      <c r="AC243" s="690">
        <v>0</v>
      </c>
      <c r="AD243" s="1015"/>
      <c r="AE243" s="1016"/>
      <c r="AF243" s="1016"/>
      <c r="AG243" s="528"/>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c r="BI243" s="521"/>
      <c r="BJ243" s="521"/>
      <c r="BK243" s="521"/>
      <c r="BL243" s="521"/>
      <c r="BM243" s="521"/>
      <c r="BN243" s="521"/>
      <c r="BO243" s="521"/>
      <c r="BP243" s="521"/>
      <c r="BQ243" s="521"/>
      <c r="BR243" s="521"/>
      <c r="BS243" s="521"/>
      <c r="BT243" s="521"/>
      <c r="BU243" s="521"/>
      <c r="BV243" s="521"/>
      <c r="BW243" s="521"/>
      <c r="BX243" s="521"/>
      <c r="BY243" s="521"/>
      <c r="BZ243" s="521"/>
      <c r="CA243" s="521"/>
      <c r="CB243" s="521"/>
      <c r="CC243" s="521"/>
      <c r="CD243" s="521"/>
      <c r="CE243" s="521"/>
      <c r="CF243" s="521"/>
      <c r="CG243" s="521"/>
      <c r="CH243" s="521"/>
      <c r="CI243" s="521"/>
      <c r="CJ243" s="521"/>
      <c r="CK243" s="521"/>
      <c r="CL243" s="521"/>
      <c r="CM243" s="521"/>
      <c r="CN243" s="521"/>
      <c r="CO243" s="521"/>
      <c r="CP243" s="521"/>
      <c r="CQ243" s="521"/>
    </row>
    <row r="244" spans="1:95" s="69" customFormat="1" ht="15" customHeight="1" x14ac:dyDescent="0.2">
      <c r="A244" s="11">
        <v>338</v>
      </c>
      <c r="B244" s="271"/>
      <c r="C244" s="278"/>
      <c r="D244" s="278"/>
      <c r="E244" s="285"/>
      <c r="F244" s="1475" t="str">
        <f>'2. CAD NCCF'!F244:L244</f>
        <v>RSB uninsured cashable term deposit</v>
      </c>
      <c r="G244" s="1476"/>
      <c r="H244" s="1476"/>
      <c r="I244" s="1476"/>
      <c r="J244" s="1476"/>
      <c r="K244" s="1476"/>
      <c r="L244" s="1477"/>
      <c r="M244" s="690">
        <v>0</v>
      </c>
      <c r="N244" s="691">
        <v>0</v>
      </c>
      <c r="O244" s="692">
        <v>0</v>
      </c>
      <c r="P244" s="692">
        <v>0</v>
      </c>
      <c r="Q244" s="697">
        <v>0</v>
      </c>
      <c r="R244" s="692">
        <v>0</v>
      </c>
      <c r="S244" s="693">
        <v>0</v>
      </c>
      <c r="T244" s="692">
        <v>0</v>
      </c>
      <c r="U244" s="693">
        <v>0</v>
      </c>
      <c r="V244" s="692">
        <v>0</v>
      </c>
      <c r="W244" s="693">
        <v>0</v>
      </c>
      <c r="X244" s="692">
        <v>0</v>
      </c>
      <c r="Y244" s="693">
        <v>0</v>
      </c>
      <c r="Z244" s="692">
        <v>0</v>
      </c>
      <c r="AA244" s="693">
        <v>0</v>
      </c>
      <c r="AB244" s="698">
        <v>0</v>
      </c>
      <c r="AC244" s="690">
        <v>0</v>
      </c>
      <c r="AD244" s="1015"/>
      <c r="AE244" s="1016"/>
      <c r="AF244" s="1016"/>
      <c r="AG244" s="528"/>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c r="BI244" s="521"/>
      <c r="BJ244" s="521"/>
      <c r="BK244" s="521"/>
      <c r="BL244" s="521"/>
      <c r="BM244" s="521"/>
      <c r="BN244" s="521"/>
      <c r="BO244" s="521"/>
      <c r="BP244" s="521"/>
      <c r="BQ244" s="521"/>
      <c r="BR244" s="521"/>
      <c r="BS244" s="521"/>
      <c r="BT244" s="521"/>
      <c r="BU244" s="521"/>
      <c r="BV244" s="521"/>
      <c r="BW244" s="521"/>
      <c r="BX244" s="521"/>
      <c r="BY244" s="521"/>
      <c r="BZ244" s="521"/>
      <c r="CA244" s="521"/>
      <c r="CB244" s="521"/>
      <c r="CC244" s="521"/>
      <c r="CD244" s="521"/>
      <c r="CE244" s="521"/>
      <c r="CF244" s="521"/>
      <c r="CG244" s="521"/>
      <c r="CH244" s="521"/>
      <c r="CI244" s="521"/>
      <c r="CJ244" s="521"/>
      <c r="CK244" s="521"/>
      <c r="CL244" s="521"/>
      <c r="CM244" s="521"/>
      <c r="CN244" s="521"/>
      <c r="CO244" s="521"/>
      <c r="CP244" s="521"/>
      <c r="CQ244" s="521"/>
    </row>
    <row r="245" spans="1:95" s="69" customFormat="1" ht="15" customHeight="1" x14ac:dyDescent="0.2">
      <c r="A245" s="11">
        <v>339</v>
      </c>
      <c r="B245" s="271"/>
      <c r="C245" s="274"/>
      <c r="D245" s="274"/>
      <c r="E245" s="275"/>
      <c r="F245" s="1475" t="str">
        <f>'2. CAD NCCF'!F245:L245</f>
        <v>RSB unaffiliated third-party sourced cashable term deposit</v>
      </c>
      <c r="G245" s="1476"/>
      <c r="H245" s="1476"/>
      <c r="I245" s="1476"/>
      <c r="J245" s="1476"/>
      <c r="K245" s="1476"/>
      <c r="L245" s="1477"/>
      <c r="M245" s="690">
        <v>0</v>
      </c>
      <c r="N245" s="691">
        <v>0</v>
      </c>
      <c r="O245" s="692">
        <v>0</v>
      </c>
      <c r="P245" s="692">
        <v>0</v>
      </c>
      <c r="Q245" s="697">
        <v>0</v>
      </c>
      <c r="R245" s="692">
        <v>0</v>
      </c>
      <c r="S245" s="693">
        <v>0</v>
      </c>
      <c r="T245" s="692">
        <v>0</v>
      </c>
      <c r="U245" s="693">
        <v>0</v>
      </c>
      <c r="V245" s="692">
        <v>0</v>
      </c>
      <c r="W245" s="693">
        <v>0</v>
      </c>
      <c r="X245" s="692">
        <v>0</v>
      </c>
      <c r="Y245" s="693">
        <v>0</v>
      </c>
      <c r="Z245" s="692">
        <v>0</v>
      </c>
      <c r="AA245" s="693">
        <v>0</v>
      </c>
      <c r="AB245" s="698">
        <v>0</v>
      </c>
      <c r="AC245" s="690">
        <v>0</v>
      </c>
      <c r="AD245" s="1015"/>
      <c r="AE245" s="1016"/>
      <c r="AF245" s="1016"/>
      <c r="AG245" s="528"/>
      <c r="AH245" s="521"/>
      <c r="AI245" s="521"/>
      <c r="AJ245" s="521"/>
      <c r="AK245" s="521"/>
      <c r="AL245" s="521"/>
      <c r="AM245" s="521"/>
      <c r="AN245" s="521"/>
      <c r="AO245" s="521"/>
      <c r="AP245" s="521"/>
      <c r="AQ245" s="521"/>
      <c r="AR245" s="521"/>
      <c r="AS245" s="521"/>
      <c r="AT245" s="521"/>
      <c r="AU245" s="521"/>
      <c r="AV245" s="521"/>
      <c r="AW245" s="521"/>
      <c r="AX245" s="521"/>
      <c r="AY245" s="521"/>
      <c r="AZ245" s="521"/>
      <c r="BA245" s="521"/>
      <c r="BB245" s="521"/>
      <c r="BC245" s="521"/>
      <c r="BD245" s="521"/>
      <c r="BE245" s="521"/>
      <c r="BF245" s="521"/>
      <c r="BG245" s="521"/>
      <c r="BH245" s="521"/>
      <c r="BI245" s="521"/>
      <c r="BJ245" s="521"/>
      <c r="BK245" s="521"/>
      <c r="BL245" s="521"/>
      <c r="BM245" s="521"/>
      <c r="BN245" s="521"/>
      <c r="BO245" s="521"/>
      <c r="BP245" s="521"/>
      <c r="BQ245" s="521"/>
      <c r="BR245" s="521"/>
      <c r="BS245" s="521"/>
      <c r="BT245" s="521"/>
      <c r="BU245" s="521"/>
      <c r="BV245" s="521"/>
      <c r="BW245" s="521"/>
      <c r="BX245" s="521"/>
      <c r="BY245" s="521"/>
      <c r="BZ245" s="521"/>
      <c r="CA245" s="521"/>
      <c r="CB245" s="521"/>
      <c r="CC245" s="521"/>
      <c r="CD245" s="521"/>
      <c r="CE245" s="521"/>
      <c r="CF245" s="521"/>
      <c r="CG245" s="521"/>
      <c r="CH245" s="521"/>
      <c r="CI245" s="521"/>
      <c r="CJ245" s="521"/>
      <c r="CK245" s="521"/>
      <c r="CL245" s="521"/>
      <c r="CM245" s="521"/>
      <c r="CN245" s="521"/>
      <c r="CO245" s="521"/>
      <c r="CP245" s="521"/>
      <c r="CQ245" s="521"/>
    </row>
    <row r="246" spans="1:95" s="69" customFormat="1" ht="15" customHeight="1" x14ac:dyDescent="0.2">
      <c r="A246" s="11">
        <v>340</v>
      </c>
      <c r="B246" s="271"/>
      <c r="C246" s="274"/>
      <c r="D246" s="287"/>
      <c r="E246" s="1445" t="str">
        <f>'2. CAD NCCF'!E246:L246</f>
        <v>RSB fixed term deposits - Type 1 insured, stable</v>
      </c>
      <c r="F246" s="1446"/>
      <c r="G246" s="1446"/>
      <c r="H246" s="1446"/>
      <c r="I246" s="1446"/>
      <c r="J246" s="1446"/>
      <c r="K246" s="1446"/>
      <c r="L246" s="1447"/>
      <c r="M246" s="399">
        <f>SUM(M247:M252)</f>
        <v>0</v>
      </c>
      <c r="N246" s="402">
        <f t="shared" ref="N246:AC246" si="57">SUBTOTAL(9,N247:N252)</f>
        <v>0</v>
      </c>
      <c r="O246" s="406">
        <f t="shared" si="57"/>
        <v>0</v>
      </c>
      <c r="P246" s="405">
        <f t="shared" si="57"/>
        <v>0</v>
      </c>
      <c r="Q246" s="407">
        <f t="shared" si="57"/>
        <v>0</v>
      </c>
      <c r="R246" s="406">
        <f t="shared" si="57"/>
        <v>0</v>
      </c>
      <c r="S246" s="406">
        <f t="shared" si="57"/>
        <v>0</v>
      </c>
      <c r="T246" s="406">
        <f t="shared" si="57"/>
        <v>0</v>
      </c>
      <c r="U246" s="406">
        <f t="shared" si="57"/>
        <v>0</v>
      </c>
      <c r="V246" s="406">
        <f t="shared" si="57"/>
        <v>0</v>
      </c>
      <c r="W246" s="406">
        <f t="shared" si="57"/>
        <v>0</v>
      </c>
      <c r="X246" s="406">
        <f t="shared" si="57"/>
        <v>0</v>
      </c>
      <c r="Y246" s="406">
        <f t="shared" si="57"/>
        <v>0</v>
      </c>
      <c r="Z246" s="406">
        <f t="shared" si="57"/>
        <v>0</v>
      </c>
      <c r="AA246" s="406">
        <f t="shared" si="57"/>
        <v>0</v>
      </c>
      <c r="AB246" s="416">
        <f t="shared" si="57"/>
        <v>0</v>
      </c>
      <c r="AC246" s="399">
        <f t="shared" si="57"/>
        <v>0</v>
      </c>
      <c r="AD246" s="1015"/>
      <c r="AE246" s="1016"/>
      <c r="AF246" s="1016"/>
      <c r="AG246" s="528"/>
      <c r="AH246" s="521"/>
      <c r="AI246" s="521"/>
      <c r="AJ246" s="521"/>
      <c r="AK246" s="521"/>
      <c r="AL246" s="521"/>
      <c r="AM246" s="521"/>
      <c r="AN246" s="521"/>
      <c r="AO246" s="521"/>
      <c r="AP246" s="521"/>
      <c r="AQ246" s="521"/>
      <c r="AR246" s="521"/>
      <c r="AS246" s="521"/>
      <c r="AT246" s="521"/>
      <c r="AU246" s="521"/>
      <c r="AV246" s="521"/>
      <c r="AW246" s="521"/>
      <c r="AX246" s="521"/>
      <c r="AY246" s="521"/>
      <c r="AZ246" s="521"/>
      <c r="BA246" s="521"/>
      <c r="BB246" s="521"/>
      <c r="BC246" s="521"/>
      <c r="BD246" s="521"/>
      <c r="BE246" s="521"/>
      <c r="BF246" s="521"/>
      <c r="BG246" s="521"/>
      <c r="BH246" s="521"/>
      <c r="BI246" s="521"/>
      <c r="BJ246" s="521"/>
      <c r="BK246" s="521"/>
      <c r="BL246" s="521"/>
      <c r="BM246" s="521"/>
      <c r="BN246" s="521"/>
      <c r="BO246" s="521"/>
      <c r="BP246" s="521"/>
      <c r="BQ246" s="521"/>
      <c r="BR246" s="521"/>
      <c r="BS246" s="521"/>
      <c r="BT246" s="521"/>
      <c r="BU246" s="521"/>
      <c r="BV246" s="521"/>
      <c r="BW246" s="521"/>
      <c r="BX246" s="521"/>
      <c r="BY246" s="521"/>
      <c r="BZ246" s="521"/>
      <c r="CA246" s="521"/>
      <c r="CB246" s="521"/>
      <c r="CC246" s="521"/>
      <c r="CD246" s="521"/>
      <c r="CE246" s="521"/>
      <c r="CF246" s="521"/>
      <c r="CG246" s="521"/>
      <c r="CH246" s="521"/>
      <c r="CI246" s="521"/>
      <c r="CJ246" s="521"/>
      <c r="CK246" s="521"/>
      <c r="CL246" s="521"/>
      <c r="CM246" s="521"/>
      <c r="CN246" s="521"/>
      <c r="CO246" s="521"/>
      <c r="CP246" s="521"/>
      <c r="CQ246" s="521"/>
    </row>
    <row r="247" spans="1:95" s="69" customFormat="1" ht="15" customHeight="1" x14ac:dyDescent="0.2">
      <c r="A247" s="11">
        <v>341</v>
      </c>
      <c r="B247" s="271"/>
      <c r="C247" s="278"/>
      <c r="D247" s="278"/>
      <c r="E247" s="285"/>
      <c r="F247" s="1475" t="str">
        <f>'2. CAD NCCF'!F247:L247</f>
        <v>RSB type 1 insured, stable, fixed term 30 day deposit</v>
      </c>
      <c r="G247" s="1476"/>
      <c r="H247" s="1476"/>
      <c r="I247" s="1476"/>
      <c r="J247" s="1476"/>
      <c r="K247" s="1476"/>
      <c r="L247" s="1477"/>
      <c r="M247" s="690">
        <v>0</v>
      </c>
      <c r="N247" s="691">
        <v>0</v>
      </c>
      <c r="O247" s="692">
        <v>0</v>
      </c>
      <c r="P247" s="692">
        <v>0</v>
      </c>
      <c r="Q247" s="697">
        <v>0</v>
      </c>
      <c r="R247" s="692">
        <v>0</v>
      </c>
      <c r="S247" s="1763"/>
      <c r="T247" s="1167"/>
      <c r="U247" s="1167"/>
      <c r="V247" s="1167"/>
      <c r="W247" s="1167"/>
      <c r="X247" s="1167"/>
      <c r="Y247" s="1167"/>
      <c r="Z247" s="1167"/>
      <c r="AA247" s="1167"/>
      <c r="AB247" s="1168"/>
      <c r="AC247" s="1175"/>
      <c r="AD247" s="1015"/>
      <c r="AE247" s="1016"/>
      <c r="AF247" s="1016"/>
      <c r="AG247" s="528"/>
      <c r="AH247" s="521"/>
      <c r="AI247" s="521"/>
      <c r="AJ247" s="521"/>
      <c r="AK247" s="521"/>
      <c r="AL247" s="521"/>
      <c r="AM247" s="521"/>
      <c r="AN247" s="521"/>
      <c r="AO247" s="521"/>
      <c r="AP247" s="521"/>
      <c r="AQ247" s="521"/>
      <c r="AR247" s="521"/>
      <c r="AS247" s="521"/>
      <c r="AT247" s="521"/>
      <c r="AU247" s="521"/>
      <c r="AV247" s="521"/>
      <c r="AW247" s="521"/>
      <c r="AX247" s="521"/>
      <c r="AY247" s="521"/>
      <c r="AZ247" s="521"/>
      <c r="BA247" s="521"/>
      <c r="BB247" s="521"/>
      <c r="BC247" s="521"/>
      <c r="BD247" s="521"/>
      <c r="BE247" s="521"/>
      <c r="BF247" s="521"/>
      <c r="BG247" s="521"/>
      <c r="BH247" s="521"/>
      <c r="BI247" s="521"/>
      <c r="BJ247" s="521"/>
      <c r="BK247" s="521"/>
      <c r="BL247" s="521"/>
      <c r="BM247" s="521"/>
      <c r="BN247" s="521"/>
      <c r="BO247" s="521"/>
      <c r="BP247" s="521"/>
      <c r="BQ247" s="521"/>
      <c r="BR247" s="521"/>
      <c r="BS247" s="521"/>
      <c r="BT247" s="521"/>
      <c r="BU247" s="521"/>
      <c r="BV247" s="521"/>
      <c r="BW247" s="521"/>
      <c r="BX247" s="521"/>
      <c r="BY247" s="521"/>
      <c r="BZ247" s="521"/>
      <c r="CA247" s="521"/>
      <c r="CB247" s="521"/>
      <c r="CC247" s="521"/>
      <c r="CD247" s="521"/>
      <c r="CE247" s="521"/>
      <c r="CF247" s="521"/>
      <c r="CG247" s="521"/>
      <c r="CH247" s="521"/>
      <c r="CI247" s="521"/>
      <c r="CJ247" s="521"/>
      <c r="CK247" s="521"/>
      <c r="CL247" s="521"/>
      <c r="CM247" s="521"/>
      <c r="CN247" s="521"/>
      <c r="CO247" s="521"/>
      <c r="CP247" s="521"/>
      <c r="CQ247" s="521"/>
    </row>
    <row r="248" spans="1:95" s="69" customFormat="1" ht="15" customHeight="1" x14ac:dyDescent="0.2">
      <c r="A248" s="11">
        <v>342</v>
      </c>
      <c r="B248" s="271"/>
      <c r="C248" s="278"/>
      <c r="D248" s="278"/>
      <c r="E248" s="285"/>
      <c r="F248" s="1475" t="str">
        <f>'2. CAD NCCF'!F248:L248</f>
        <v>RSB type 1 insured, stable, fixed term 60 day deposit</v>
      </c>
      <c r="G248" s="1476"/>
      <c r="H248" s="1476"/>
      <c r="I248" s="1476"/>
      <c r="J248" s="1476"/>
      <c r="K248" s="1476"/>
      <c r="L248" s="1477"/>
      <c r="M248" s="690">
        <v>0</v>
      </c>
      <c r="N248" s="691">
        <v>0</v>
      </c>
      <c r="O248" s="692">
        <v>0</v>
      </c>
      <c r="P248" s="692">
        <v>0</v>
      </c>
      <c r="Q248" s="697">
        <v>0</v>
      </c>
      <c r="R248" s="692">
        <v>0</v>
      </c>
      <c r="S248" s="693">
        <v>0</v>
      </c>
      <c r="T248" s="1680"/>
      <c r="U248" s="1170"/>
      <c r="V248" s="1170"/>
      <c r="W248" s="1170"/>
      <c r="X248" s="1170"/>
      <c r="Y248" s="1170"/>
      <c r="Z248" s="1170"/>
      <c r="AA248" s="1170"/>
      <c r="AB248" s="1171"/>
      <c r="AC248" s="1180"/>
      <c r="AD248" s="1015"/>
      <c r="AE248" s="1016"/>
      <c r="AF248" s="1016"/>
      <c r="AG248" s="528"/>
      <c r="AH248" s="521"/>
      <c r="AI248" s="521"/>
      <c r="AJ248" s="521"/>
      <c r="AK248" s="521"/>
      <c r="AL248" s="521"/>
      <c r="AM248" s="521"/>
      <c r="AN248" s="521"/>
      <c r="AO248" s="521"/>
      <c r="AP248" s="521"/>
      <c r="AQ248" s="521"/>
      <c r="AR248" s="521"/>
      <c r="AS248" s="521"/>
      <c r="AT248" s="521"/>
      <c r="AU248" s="521"/>
      <c r="AV248" s="521"/>
      <c r="AW248" s="521"/>
      <c r="AX248" s="521"/>
      <c r="AY248" s="521"/>
      <c r="AZ248" s="521"/>
      <c r="BA248" s="521"/>
      <c r="BB248" s="521"/>
      <c r="BC248" s="521"/>
      <c r="BD248" s="521"/>
      <c r="BE248" s="521"/>
      <c r="BF248" s="521"/>
      <c r="BG248" s="521"/>
      <c r="BH248" s="521"/>
      <c r="BI248" s="521"/>
      <c r="BJ248" s="521"/>
      <c r="BK248" s="521"/>
      <c r="BL248" s="521"/>
      <c r="BM248" s="521"/>
      <c r="BN248" s="521"/>
      <c r="BO248" s="521"/>
      <c r="BP248" s="521"/>
      <c r="BQ248" s="521"/>
      <c r="BR248" s="521"/>
      <c r="BS248" s="521"/>
      <c r="BT248" s="521"/>
      <c r="BU248" s="521"/>
      <c r="BV248" s="521"/>
      <c r="BW248" s="521"/>
      <c r="BX248" s="521"/>
      <c r="BY248" s="521"/>
      <c r="BZ248" s="521"/>
      <c r="CA248" s="521"/>
      <c r="CB248" s="521"/>
      <c r="CC248" s="521"/>
      <c r="CD248" s="521"/>
      <c r="CE248" s="521"/>
      <c r="CF248" s="521"/>
      <c r="CG248" s="521"/>
      <c r="CH248" s="521"/>
      <c r="CI248" s="521"/>
      <c r="CJ248" s="521"/>
      <c r="CK248" s="521"/>
      <c r="CL248" s="521"/>
      <c r="CM248" s="521"/>
      <c r="CN248" s="521"/>
      <c r="CO248" s="521"/>
      <c r="CP248" s="521"/>
      <c r="CQ248" s="521"/>
    </row>
    <row r="249" spans="1:95" s="69" customFormat="1" ht="15" customHeight="1" x14ac:dyDescent="0.2">
      <c r="A249" s="11">
        <v>343</v>
      </c>
      <c r="B249" s="271"/>
      <c r="C249" s="278"/>
      <c r="D249" s="278"/>
      <c r="E249" s="285"/>
      <c r="F249" s="1475" t="str">
        <f>'2. CAD NCCF'!F249:L249</f>
        <v>RSB type 1 insured, stable, fixed term 90 day deposit</v>
      </c>
      <c r="G249" s="1476"/>
      <c r="H249" s="1476"/>
      <c r="I249" s="1476"/>
      <c r="J249" s="1476"/>
      <c r="K249" s="1476"/>
      <c r="L249" s="1477"/>
      <c r="M249" s="690">
        <v>0</v>
      </c>
      <c r="N249" s="691">
        <v>0</v>
      </c>
      <c r="O249" s="692">
        <v>0</v>
      </c>
      <c r="P249" s="692">
        <v>0</v>
      </c>
      <c r="Q249" s="697">
        <v>0</v>
      </c>
      <c r="R249" s="692">
        <v>0</v>
      </c>
      <c r="S249" s="693">
        <v>0</v>
      </c>
      <c r="T249" s="692">
        <v>0</v>
      </c>
      <c r="U249" s="693">
        <v>0</v>
      </c>
      <c r="V249" s="1680"/>
      <c r="W249" s="1170"/>
      <c r="X249" s="1170"/>
      <c r="Y249" s="1170"/>
      <c r="Z249" s="1170"/>
      <c r="AA249" s="1170"/>
      <c r="AB249" s="1171"/>
      <c r="AC249" s="1180"/>
      <c r="AD249" s="1015"/>
      <c r="AE249" s="1016"/>
      <c r="AF249" s="1016"/>
      <c r="AG249" s="528"/>
      <c r="AH249" s="521"/>
      <c r="AI249" s="521"/>
      <c r="AJ249" s="521"/>
      <c r="AK249" s="521"/>
      <c r="AL249" s="521"/>
      <c r="AM249" s="521"/>
      <c r="AN249" s="521"/>
      <c r="AO249" s="521"/>
      <c r="AP249" s="521"/>
      <c r="AQ249" s="521"/>
      <c r="AR249" s="521"/>
      <c r="AS249" s="521"/>
      <c r="AT249" s="521"/>
      <c r="AU249" s="521"/>
      <c r="AV249" s="521"/>
      <c r="AW249" s="521"/>
      <c r="AX249" s="521"/>
      <c r="AY249" s="521"/>
      <c r="AZ249" s="521"/>
      <c r="BA249" s="521"/>
      <c r="BB249" s="521"/>
      <c r="BC249" s="521"/>
      <c r="BD249" s="521"/>
      <c r="BE249" s="521"/>
      <c r="BF249" s="521"/>
      <c r="BG249" s="521"/>
      <c r="BH249" s="521"/>
      <c r="BI249" s="521"/>
      <c r="BJ249" s="521"/>
      <c r="BK249" s="521"/>
      <c r="BL249" s="521"/>
      <c r="BM249" s="521"/>
      <c r="BN249" s="521"/>
      <c r="BO249" s="521"/>
      <c r="BP249" s="521"/>
      <c r="BQ249" s="521"/>
      <c r="BR249" s="521"/>
      <c r="BS249" s="521"/>
      <c r="BT249" s="521"/>
      <c r="BU249" s="521"/>
      <c r="BV249" s="521"/>
      <c r="BW249" s="521"/>
      <c r="BX249" s="521"/>
      <c r="BY249" s="521"/>
      <c r="BZ249" s="521"/>
      <c r="CA249" s="521"/>
      <c r="CB249" s="521"/>
      <c r="CC249" s="521"/>
      <c r="CD249" s="521"/>
      <c r="CE249" s="521"/>
      <c r="CF249" s="521"/>
      <c r="CG249" s="521"/>
      <c r="CH249" s="521"/>
      <c r="CI249" s="521"/>
      <c r="CJ249" s="521"/>
      <c r="CK249" s="521"/>
      <c r="CL249" s="521"/>
      <c r="CM249" s="521"/>
      <c r="CN249" s="521"/>
      <c r="CO249" s="521"/>
      <c r="CP249" s="521"/>
      <c r="CQ249" s="521"/>
    </row>
    <row r="250" spans="1:95" s="69" customFormat="1" ht="15" customHeight="1" x14ac:dyDescent="0.2">
      <c r="A250" s="11">
        <v>344</v>
      </c>
      <c r="B250" s="271"/>
      <c r="C250" s="278"/>
      <c r="D250" s="278"/>
      <c r="E250" s="285"/>
      <c r="F250" s="1475" t="str">
        <f>'2. CAD NCCF'!F250:L250</f>
        <v>RSB type 1 insured, stable, fixed term 180 day deposit</v>
      </c>
      <c r="G250" s="1476"/>
      <c r="H250" s="1476"/>
      <c r="I250" s="1476"/>
      <c r="J250" s="1476"/>
      <c r="K250" s="1476"/>
      <c r="L250" s="1477"/>
      <c r="M250" s="690">
        <v>0</v>
      </c>
      <c r="N250" s="691">
        <v>0</v>
      </c>
      <c r="O250" s="692">
        <v>0</v>
      </c>
      <c r="P250" s="692">
        <v>0</v>
      </c>
      <c r="Q250" s="697">
        <v>0</v>
      </c>
      <c r="R250" s="692">
        <v>0</v>
      </c>
      <c r="S250" s="693">
        <v>0</v>
      </c>
      <c r="T250" s="692">
        <v>0</v>
      </c>
      <c r="U250" s="693">
        <v>0</v>
      </c>
      <c r="V250" s="692">
        <v>0</v>
      </c>
      <c r="W250" s="693">
        <v>0</v>
      </c>
      <c r="X250" s="692">
        <v>0</v>
      </c>
      <c r="Y250" s="693">
        <v>0</v>
      </c>
      <c r="Z250" s="1179"/>
      <c r="AA250" s="1173"/>
      <c r="AB250" s="1174"/>
      <c r="AC250" s="1181"/>
      <c r="AD250" s="1015"/>
      <c r="AE250" s="1016"/>
      <c r="AF250" s="1016"/>
      <c r="AG250" s="528"/>
      <c r="AH250" s="521"/>
      <c r="AI250" s="521"/>
      <c r="AJ250" s="521"/>
      <c r="AK250" s="521"/>
      <c r="AL250" s="521"/>
      <c r="AM250" s="521"/>
      <c r="AN250" s="521"/>
      <c r="AO250" s="521"/>
      <c r="AP250" s="521"/>
      <c r="AQ250" s="521"/>
      <c r="AR250" s="521"/>
      <c r="AS250" s="521"/>
      <c r="AT250" s="521"/>
      <c r="AU250" s="521"/>
      <c r="AV250" s="521"/>
      <c r="AW250" s="521"/>
      <c r="AX250" s="521"/>
      <c r="AY250" s="521"/>
      <c r="AZ250" s="521"/>
      <c r="BA250" s="521"/>
      <c r="BB250" s="521"/>
      <c r="BC250" s="521"/>
      <c r="BD250" s="521"/>
      <c r="BE250" s="521"/>
      <c r="BF250" s="521"/>
      <c r="BG250" s="521"/>
      <c r="BH250" s="521"/>
      <c r="BI250" s="521"/>
      <c r="BJ250" s="521"/>
      <c r="BK250" s="521"/>
      <c r="BL250" s="521"/>
      <c r="BM250" s="521"/>
      <c r="BN250" s="521"/>
      <c r="BO250" s="521"/>
      <c r="BP250" s="521"/>
      <c r="BQ250" s="521"/>
      <c r="BR250" s="521"/>
      <c r="BS250" s="521"/>
      <c r="BT250" s="521"/>
      <c r="BU250" s="521"/>
      <c r="BV250" s="521"/>
      <c r="BW250" s="521"/>
      <c r="BX250" s="521"/>
      <c r="BY250" s="521"/>
      <c r="BZ250" s="521"/>
      <c r="CA250" s="521"/>
      <c r="CB250" s="521"/>
      <c r="CC250" s="521"/>
      <c r="CD250" s="521"/>
      <c r="CE250" s="521"/>
      <c r="CF250" s="521"/>
      <c r="CG250" s="521"/>
      <c r="CH250" s="521"/>
      <c r="CI250" s="521"/>
      <c r="CJ250" s="521"/>
      <c r="CK250" s="521"/>
      <c r="CL250" s="521"/>
      <c r="CM250" s="521"/>
      <c r="CN250" s="521"/>
      <c r="CO250" s="521"/>
      <c r="CP250" s="521"/>
      <c r="CQ250" s="521"/>
    </row>
    <row r="251" spans="1:95" s="69" customFormat="1" ht="15" customHeight="1" x14ac:dyDescent="0.2">
      <c r="A251" s="11">
        <v>345</v>
      </c>
      <c r="B251" s="271"/>
      <c r="C251" s="278"/>
      <c r="D251" s="278"/>
      <c r="E251" s="285"/>
      <c r="F251" s="1475" t="str">
        <f>'2. CAD NCCF'!F251:L251</f>
        <v>RSB type 1 insured, stable, fixed term 1 year deposit</v>
      </c>
      <c r="G251" s="1476"/>
      <c r="H251" s="1476"/>
      <c r="I251" s="1476"/>
      <c r="J251" s="1476"/>
      <c r="K251" s="1476"/>
      <c r="L251" s="1477"/>
      <c r="M251" s="690">
        <v>0</v>
      </c>
      <c r="N251" s="691">
        <v>0</v>
      </c>
      <c r="O251" s="692">
        <v>0</v>
      </c>
      <c r="P251" s="692">
        <v>0</v>
      </c>
      <c r="Q251" s="697">
        <v>0</v>
      </c>
      <c r="R251" s="692">
        <v>0</v>
      </c>
      <c r="S251" s="693">
        <v>0</v>
      </c>
      <c r="T251" s="692">
        <v>0</v>
      </c>
      <c r="U251" s="693">
        <v>0</v>
      </c>
      <c r="V251" s="692">
        <v>0</v>
      </c>
      <c r="W251" s="693">
        <v>0</v>
      </c>
      <c r="X251" s="692">
        <v>0</v>
      </c>
      <c r="Y251" s="693">
        <v>0</v>
      </c>
      <c r="Z251" s="692">
        <v>0</v>
      </c>
      <c r="AA251" s="693">
        <v>0</v>
      </c>
      <c r="AB251" s="698">
        <v>0</v>
      </c>
      <c r="AC251" s="690">
        <v>0</v>
      </c>
      <c r="AD251" s="1015"/>
      <c r="AE251" s="1016"/>
      <c r="AF251" s="1016"/>
      <c r="AG251" s="528"/>
      <c r="AH251" s="521"/>
      <c r="AI251" s="521"/>
      <c r="AJ251" s="521"/>
      <c r="AK251" s="521"/>
      <c r="AL251" s="521"/>
      <c r="AM251" s="521"/>
      <c r="AN251" s="521"/>
      <c r="AO251" s="521"/>
      <c r="AP251" s="521"/>
      <c r="AQ251" s="521"/>
      <c r="AR251" s="521"/>
      <c r="AS251" s="521"/>
      <c r="AT251" s="521"/>
      <c r="AU251" s="521"/>
      <c r="AV251" s="521"/>
      <c r="AW251" s="521"/>
      <c r="AX251" s="521"/>
      <c r="AY251" s="521"/>
      <c r="AZ251" s="521"/>
      <c r="BA251" s="521"/>
      <c r="BB251" s="521"/>
      <c r="BC251" s="521"/>
      <c r="BD251" s="521"/>
      <c r="BE251" s="521"/>
      <c r="BF251" s="521"/>
      <c r="BG251" s="521"/>
      <c r="BH251" s="521"/>
      <c r="BI251" s="521"/>
      <c r="BJ251" s="521"/>
      <c r="BK251" s="521"/>
      <c r="BL251" s="521"/>
      <c r="BM251" s="521"/>
      <c r="BN251" s="521"/>
      <c r="BO251" s="521"/>
      <c r="BP251" s="521"/>
      <c r="BQ251" s="521"/>
      <c r="BR251" s="521"/>
      <c r="BS251" s="521"/>
      <c r="BT251" s="521"/>
      <c r="BU251" s="521"/>
      <c r="BV251" s="521"/>
      <c r="BW251" s="521"/>
      <c r="BX251" s="521"/>
      <c r="BY251" s="521"/>
      <c r="BZ251" s="521"/>
      <c r="CA251" s="521"/>
      <c r="CB251" s="521"/>
      <c r="CC251" s="521"/>
      <c r="CD251" s="521"/>
      <c r="CE251" s="521"/>
      <c r="CF251" s="521"/>
      <c r="CG251" s="521"/>
      <c r="CH251" s="521"/>
      <c r="CI251" s="521"/>
      <c r="CJ251" s="521"/>
      <c r="CK251" s="521"/>
      <c r="CL251" s="521"/>
      <c r="CM251" s="521"/>
      <c r="CN251" s="521"/>
      <c r="CO251" s="521"/>
      <c r="CP251" s="521"/>
      <c r="CQ251" s="521"/>
    </row>
    <row r="252" spans="1:95" s="69" customFormat="1" ht="15" customHeight="1" x14ac:dyDescent="0.2">
      <c r="A252" s="11">
        <v>346</v>
      </c>
      <c r="B252" s="271"/>
      <c r="C252" s="274"/>
      <c r="D252" s="274"/>
      <c r="E252" s="275"/>
      <c r="F252" s="1475" t="str">
        <f>'2. CAD NCCF'!F252:L252</f>
        <v>RSB type 1 insured, stable, fixed term &gt; 1 year deposit</v>
      </c>
      <c r="G252" s="1476"/>
      <c r="H252" s="1476"/>
      <c r="I252" s="1476"/>
      <c r="J252" s="1476"/>
      <c r="K252" s="1476"/>
      <c r="L252" s="1477"/>
      <c r="M252" s="690">
        <v>0</v>
      </c>
      <c r="N252" s="691">
        <v>0</v>
      </c>
      <c r="O252" s="692">
        <v>0</v>
      </c>
      <c r="P252" s="692">
        <v>0</v>
      </c>
      <c r="Q252" s="697">
        <v>0</v>
      </c>
      <c r="R252" s="692">
        <v>0</v>
      </c>
      <c r="S252" s="693">
        <v>0</v>
      </c>
      <c r="T252" s="692">
        <v>0</v>
      </c>
      <c r="U252" s="693">
        <v>0</v>
      </c>
      <c r="V252" s="692">
        <v>0</v>
      </c>
      <c r="W252" s="693">
        <v>0</v>
      </c>
      <c r="X252" s="692">
        <v>0</v>
      </c>
      <c r="Y252" s="693">
        <v>0</v>
      </c>
      <c r="Z252" s="692">
        <v>0</v>
      </c>
      <c r="AA252" s="693">
        <v>0</v>
      </c>
      <c r="AB252" s="698">
        <v>0</v>
      </c>
      <c r="AC252" s="690">
        <v>0</v>
      </c>
      <c r="AD252" s="1015"/>
      <c r="AE252" s="1016"/>
      <c r="AF252" s="1016"/>
      <c r="AG252" s="528"/>
      <c r="AH252" s="521"/>
      <c r="AI252" s="521"/>
      <c r="AJ252" s="521"/>
      <c r="AK252" s="521"/>
      <c r="AL252" s="521"/>
      <c r="AM252" s="521"/>
      <c r="AN252" s="521"/>
      <c r="AO252" s="521"/>
      <c r="AP252" s="521"/>
      <c r="AQ252" s="521"/>
      <c r="AR252" s="521"/>
      <c r="AS252" s="521"/>
      <c r="AT252" s="521"/>
      <c r="AU252" s="521"/>
      <c r="AV252" s="521"/>
      <c r="AW252" s="521"/>
      <c r="AX252" s="521"/>
      <c r="AY252" s="521"/>
      <c r="AZ252" s="521"/>
      <c r="BA252" s="521"/>
      <c r="BB252" s="521"/>
      <c r="BC252" s="521"/>
      <c r="BD252" s="521"/>
      <c r="BE252" s="521"/>
      <c r="BF252" s="521"/>
      <c r="BG252" s="521"/>
      <c r="BH252" s="521"/>
      <c r="BI252" s="521"/>
      <c r="BJ252" s="521"/>
      <c r="BK252" s="521"/>
      <c r="BL252" s="521"/>
      <c r="BM252" s="521"/>
      <c r="BN252" s="521"/>
      <c r="BO252" s="521"/>
      <c r="BP252" s="521"/>
      <c r="BQ252" s="521"/>
      <c r="BR252" s="521"/>
      <c r="BS252" s="521"/>
      <c r="BT252" s="521"/>
      <c r="BU252" s="521"/>
      <c r="BV252" s="521"/>
      <c r="BW252" s="521"/>
      <c r="BX252" s="521"/>
      <c r="BY252" s="521"/>
      <c r="BZ252" s="521"/>
      <c r="CA252" s="521"/>
      <c r="CB252" s="521"/>
      <c r="CC252" s="521"/>
      <c r="CD252" s="521"/>
      <c r="CE252" s="521"/>
      <c r="CF252" s="521"/>
      <c r="CG252" s="521"/>
      <c r="CH252" s="521"/>
      <c r="CI252" s="521"/>
      <c r="CJ252" s="521"/>
      <c r="CK252" s="521"/>
      <c r="CL252" s="521"/>
      <c r="CM252" s="521"/>
      <c r="CN252" s="521"/>
      <c r="CO252" s="521"/>
      <c r="CP252" s="521"/>
      <c r="CQ252" s="521"/>
    </row>
    <row r="253" spans="1:95" s="69" customFormat="1" ht="15" customHeight="1" x14ac:dyDescent="0.2">
      <c r="A253" s="11">
        <v>347</v>
      </c>
      <c r="B253" s="271"/>
      <c r="C253" s="274"/>
      <c r="D253" s="287"/>
      <c r="E253" s="1445" t="str">
        <f>'2. CAD NCCF'!E253:L253</f>
        <v>RSB fixed term deposits - Type 1 insured, less stable</v>
      </c>
      <c r="F253" s="1446"/>
      <c r="G253" s="1446"/>
      <c r="H253" s="1446"/>
      <c r="I253" s="1446"/>
      <c r="J253" s="1446"/>
      <c r="K253" s="1446"/>
      <c r="L253" s="1447"/>
      <c r="M253" s="399">
        <f>SUM(M254:M259)</f>
        <v>0</v>
      </c>
      <c r="N253" s="402">
        <f t="shared" ref="N253:AC253" si="58">SUBTOTAL(9,N254:N259)</f>
        <v>0</v>
      </c>
      <c r="O253" s="406">
        <f t="shared" si="58"/>
        <v>0</v>
      </c>
      <c r="P253" s="405">
        <f t="shared" si="58"/>
        <v>0</v>
      </c>
      <c r="Q253" s="407">
        <f t="shared" si="58"/>
        <v>0</v>
      </c>
      <c r="R253" s="406">
        <f t="shared" si="58"/>
        <v>0</v>
      </c>
      <c r="S253" s="406">
        <f t="shared" si="58"/>
        <v>0</v>
      </c>
      <c r="T253" s="406">
        <f t="shared" si="58"/>
        <v>0</v>
      </c>
      <c r="U253" s="406">
        <f t="shared" si="58"/>
        <v>0</v>
      </c>
      <c r="V253" s="406">
        <f t="shared" si="58"/>
        <v>0</v>
      </c>
      <c r="W253" s="406">
        <f t="shared" si="58"/>
        <v>0</v>
      </c>
      <c r="X253" s="406">
        <f t="shared" si="58"/>
        <v>0</v>
      </c>
      <c r="Y253" s="406">
        <f t="shared" si="58"/>
        <v>0</v>
      </c>
      <c r="Z253" s="406">
        <f t="shared" si="58"/>
        <v>0</v>
      </c>
      <c r="AA253" s="406">
        <f t="shared" si="58"/>
        <v>0</v>
      </c>
      <c r="AB253" s="416">
        <f t="shared" si="58"/>
        <v>0</v>
      </c>
      <c r="AC253" s="399">
        <f t="shared" si="58"/>
        <v>0</v>
      </c>
      <c r="AD253" s="1015"/>
      <c r="AE253" s="1016"/>
      <c r="AF253" s="1016"/>
      <c r="AG253" s="528"/>
      <c r="AH253" s="521"/>
      <c r="AI253" s="521"/>
      <c r="AJ253" s="521"/>
      <c r="AK253" s="521"/>
      <c r="AL253" s="521"/>
      <c r="AM253" s="521"/>
      <c r="AN253" s="521"/>
      <c r="AO253" s="521"/>
      <c r="AP253" s="521"/>
      <c r="AQ253" s="521"/>
      <c r="AR253" s="521"/>
      <c r="AS253" s="521"/>
      <c r="AT253" s="521"/>
      <c r="AU253" s="521"/>
      <c r="AV253" s="521"/>
      <c r="AW253" s="521"/>
      <c r="AX253" s="521"/>
      <c r="AY253" s="521"/>
      <c r="AZ253" s="521"/>
      <c r="BA253" s="521"/>
      <c r="BB253" s="521"/>
      <c r="BC253" s="521"/>
      <c r="BD253" s="521"/>
      <c r="BE253" s="521"/>
      <c r="BF253" s="521"/>
      <c r="BG253" s="521"/>
      <c r="BH253" s="521"/>
      <c r="BI253" s="521"/>
      <c r="BJ253" s="521"/>
      <c r="BK253" s="521"/>
      <c r="BL253" s="521"/>
      <c r="BM253" s="521"/>
      <c r="BN253" s="521"/>
      <c r="BO253" s="521"/>
      <c r="BP253" s="521"/>
      <c r="BQ253" s="521"/>
      <c r="BR253" s="521"/>
      <c r="BS253" s="521"/>
      <c r="BT253" s="521"/>
      <c r="BU253" s="521"/>
      <c r="BV253" s="521"/>
      <c r="BW253" s="521"/>
      <c r="BX253" s="521"/>
      <c r="BY253" s="521"/>
      <c r="BZ253" s="521"/>
      <c r="CA253" s="521"/>
      <c r="CB253" s="521"/>
      <c r="CC253" s="521"/>
      <c r="CD253" s="521"/>
      <c r="CE253" s="521"/>
      <c r="CF253" s="521"/>
      <c r="CG253" s="521"/>
      <c r="CH253" s="521"/>
      <c r="CI253" s="521"/>
      <c r="CJ253" s="521"/>
      <c r="CK253" s="521"/>
      <c r="CL253" s="521"/>
      <c r="CM253" s="521"/>
      <c r="CN253" s="521"/>
      <c r="CO253" s="521"/>
      <c r="CP253" s="521"/>
      <c r="CQ253" s="521"/>
    </row>
    <row r="254" spans="1:95" s="69" customFormat="1" ht="15" customHeight="1" x14ac:dyDescent="0.2">
      <c r="A254" s="11">
        <v>348</v>
      </c>
      <c r="B254" s="271"/>
      <c r="C254" s="278"/>
      <c r="D254" s="278"/>
      <c r="E254" s="285"/>
      <c r="F254" s="1475" t="str">
        <f>'2. CAD NCCF'!F254:L254</f>
        <v>RSB type 1 insured, less stable, fixed term 30 day deposit</v>
      </c>
      <c r="G254" s="1476"/>
      <c r="H254" s="1476"/>
      <c r="I254" s="1476"/>
      <c r="J254" s="1476"/>
      <c r="K254" s="1476"/>
      <c r="L254" s="1477"/>
      <c r="M254" s="690">
        <v>0</v>
      </c>
      <c r="N254" s="691">
        <v>0</v>
      </c>
      <c r="O254" s="692">
        <v>0</v>
      </c>
      <c r="P254" s="692">
        <v>0</v>
      </c>
      <c r="Q254" s="697">
        <v>0</v>
      </c>
      <c r="R254" s="692">
        <v>0</v>
      </c>
      <c r="S254" s="1763"/>
      <c r="T254" s="1167"/>
      <c r="U254" s="1167"/>
      <c r="V254" s="1167"/>
      <c r="W254" s="1167"/>
      <c r="X254" s="1167"/>
      <c r="Y254" s="1167"/>
      <c r="Z254" s="1167"/>
      <c r="AA254" s="1167"/>
      <c r="AB254" s="1168"/>
      <c r="AC254" s="1175"/>
      <c r="AD254" s="1015"/>
      <c r="AE254" s="1016"/>
      <c r="AF254" s="1016"/>
      <c r="AG254" s="528"/>
      <c r="AH254" s="521"/>
      <c r="AI254" s="521"/>
      <c r="AJ254" s="521"/>
      <c r="AK254" s="521"/>
      <c r="AL254" s="521"/>
      <c r="AM254" s="521"/>
      <c r="AN254" s="521"/>
      <c r="AO254" s="521"/>
      <c r="AP254" s="521"/>
      <c r="AQ254" s="521"/>
      <c r="AR254" s="521"/>
      <c r="AS254" s="521"/>
      <c r="AT254" s="521"/>
      <c r="AU254" s="521"/>
      <c r="AV254" s="521"/>
      <c r="AW254" s="521"/>
      <c r="AX254" s="521"/>
      <c r="AY254" s="521"/>
      <c r="AZ254" s="521"/>
      <c r="BA254" s="521"/>
      <c r="BB254" s="521"/>
      <c r="BC254" s="521"/>
      <c r="BD254" s="521"/>
      <c r="BE254" s="521"/>
      <c r="BF254" s="521"/>
      <c r="BG254" s="521"/>
      <c r="BH254" s="521"/>
      <c r="BI254" s="521"/>
      <c r="BJ254" s="521"/>
      <c r="BK254" s="521"/>
      <c r="BL254" s="521"/>
      <c r="BM254" s="521"/>
      <c r="BN254" s="521"/>
      <c r="BO254" s="521"/>
      <c r="BP254" s="521"/>
      <c r="BQ254" s="521"/>
      <c r="BR254" s="521"/>
      <c r="BS254" s="521"/>
      <c r="BT254" s="521"/>
      <c r="BU254" s="521"/>
      <c r="BV254" s="521"/>
      <c r="BW254" s="521"/>
      <c r="BX254" s="521"/>
      <c r="BY254" s="521"/>
      <c r="BZ254" s="521"/>
      <c r="CA254" s="521"/>
      <c r="CB254" s="521"/>
      <c r="CC254" s="521"/>
      <c r="CD254" s="521"/>
      <c r="CE254" s="521"/>
      <c r="CF254" s="521"/>
      <c r="CG254" s="521"/>
      <c r="CH254" s="521"/>
      <c r="CI254" s="521"/>
      <c r="CJ254" s="521"/>
      <c r="CK254" s="521"/>
      <c r="CL254" s="521"/>
      <c r="CM254" s="521"/>
      <c r="CN254" s="521"/>
      <c r="CO254" s="521"/>
      <c r="CP254" s="521"/>
      <c r="CQ254" s="521"/>
    </row>
    <row r="255" spans="1:95" s="69" customFormat="1" ht="15" customHeight="1" x14ac:dyDescent="0.2">
      <c r="A255" s="11">
        <v>349</v>
      </c>
      <c r="B255" s="271"/>
      <c r="C255" s="278"/>
      <c r="D255" s="278"/>
      <c r="E255" s="285"/>
      <c r="F255" s="1475" t="str">
        <f>'2. CAD NCCF'!F255:L255</f>
        <v>RSB type 1 insured, less stable, fixed term 60 day deposit</v>
      </c>
      <c r="G255" s="1476"/>
      <c r="H255" s="1476"/>
      <c r="I255" s="1476"/>
      <c r="J255" s="1476"/>
      <c r="K255" s="1476"/>
      <c r="L255" s="1477"/>
      <c r="M255" s="690">
        <v>0</v>
      </c>
      <c r="N255" s="691">
        <v>0</v>
      </c>
      <c r="O255" s="692">
        <v>0</v>
      </c>
      <c r="P255" s="692">
        <v>0</v>
      </c>
      <c r="Q255" s="697">
        <v>0</v>
      </c>
      <c r="R255" s="692">
        <v>0</v>
      </c>
      <c r="S255" s="693">
        <v>0</v>
      </c>
      <c r="T255" s="1680"/>
      <c r="U255" s="1170"/>
      <c r="V255" s="1170"/>
      <c r="W255" s="1170"/>
      <c r="X255" s="1170"/>
      <c r="Y255" s="1170"/>
      <c r="Z255" s="1170"/>
      <c r="AA255" s="1170"/>
      <c r="AB255" s="1171"/>
      <c r="AC255" s="1180"/>
      <c r="AD255" s="1015"/>
      <c r="AE255" s="1016"/>
      <c r="AF255" s="1016"/>
      <c r="AG255" s="528"/>
      <c r="AH255" s="521"/>
      <c r="AI255" s="521"/>
      <c r="AJ255" s="521"/>
      <c r="AK255" s="521"/>
      <c r="AL255" s="521"/>
      <c r="AM255" s="521"/>
      <c r="AN255" s="521"/>
      <c r="AO255" s="521"/>
      <c r="AP255" s="521"/>
      <c r="AQ255" s="521"/>
      <c r="AR255" s="521"/>
      <c r="AS255" s="521"/>
      <c r="AT255" s="521"/>
      <c r="AU255" s="521"/>
      <c r="AV255" s="521"/>
      <c r="AW255" s="521"/>
      <c r="AX255" s="521"/>
      <c r="AY255" s="521"/>
      <c r="AZ255" s="521"/>
      <c r="BA255" s="521"/>
      <c r="BB255" s="521"/>
      <c r="BC255" s="521"/>
      <c r="BD255" s="521"/>
      <c r="BE255" s="521"/>
      <c r="BF255" s="521"/>
      <c r="BG255" s="521"/>
      <c r="BH255" s="521"/>
      <c r="BI255" s="521"/>
      <c r="BJ255" s="521"/>
      <c r="BK255" s="521"/>
      <c r="BL255" s="521"/>
      <c r="BM255" s="521"/>
      <c r="BN255" s="521"/>
      <c r="BO255" s="521"/>
      <c r="BP255" s="521"/>
      <c r="BQ255" s="521"/>
      <c r="BR255" s="521"/>
      <c r="BS255" s="521"/>
      <c r="BT255" s="521"/>
      <c r="BU255" s="521"/>
      <c r="BV255" s="521"/>
      <c r="BW255" s="521"/>
      <c r="BX255" s="521"/>
      <c r="BY255" s="521"/>
      <c r="BZ255" s="521"/>
      <c r="CA255" s="521"/>
      <c r="CB255" s="521"/>
      <c r="CC255" s="521"/>
      <c r="CD255" s="521"/>
      <c r="CE255" s="521"/>
      <c r="CF255" s="521"/>
      <c r="CG255" s="521"/>
      <c r="CH255" s="521"/>
      <c r="CI255" s="521"/>
      <c r="CJ255" s="521"/>
      <c r="CK255" s="521"/>
      <c r="CL255" s="521"/>
      <c r="CM255" s="521"/>
      <c r="CN255" s="521"/>
      <c r="CO255" s="521"/>
      <c r="CP255" s="521"/>
      <c r="CQ255" s="521"/>
    </row>
    <row r="256" spans="1:95" s="69" customFormat="1" ht="15" customHeight="1" x14ac:dyDescent="0.2">
      <c r="A256" s="11">
        <v>350</v>
      </c>
      <c r="B256" s="271"/>
      <c r="C256" s="278"/>
      <c r="D256" s="278"/>
      <c r="E256" s="285"/>
      <c r="F256" s="1475" t="str">
        <f>'2. CAD NCCF'!F256:L256</f>
        <v>RSB type 1 insured, less stable, fixed term 90 day deposit</v>
      </c>
      <c r="G256" s="1476"/>
      <c r="H256" s="1476"/>
      <c r="I256" s="1476"/>
      <c r="J256" s="1476"/>
      <c r="K256" s="1476"/>
      <c r="L256" s="1477"/>
      <c r="M256" s="690">
        <v>0</v>
      </c>
      <c r="N256" s="691">
        <v>0</v>
      </c>
      <c r="O256" s="692">
        <v>0</v>
      </c>
      <c r="P256" s="692">
        <v>0</v>
      </c>
      <c r="Q256" s="697">
        <v>0</v>
      </c>
      <c r="R256" s="692">
        <v>0</v>
      </c>
      <c r="S256" s="693">
        <v>0</v>
      </c>
      <c r="T256" s="692">
        <v>0</v>
      </c>
      <c r="U256" s="692">
        <v>0</v>
      </c>
      <c r="V256" s="1680"/>
      <c r="W256" s="1170"/>
      <c r="X256" s="1170"/>
      <c r="Y256" s="1170"/>
      <c r="Z256" s="1170"/>
      <c r="AA256" s="1170"/>
      <c r="AB256" s="1171"/>
      <c r="AC256" s="1180"/>
      <c r="AD256" s="1015"/>
      <c r="AE256" s="1016"/>
      <c r="AF256" s="1016"/>
      <c r="AG256" s="528"/>
      <c r="AH256" s="521"/>
      <c r="AI256" s="521"/>
      <c r="AJ256" s="521"/>
      <c r="AK256" s="521"/>
      <c r="AL256" s="521"/>
      <c r="AM256" s="521"/>
      <c r="AN256" s="521"/>
      <c r="AO256" s="521"/>
      <c r="AP256" s="521"/>
      <c r="AQ256" s="521"/>
      <c r="AR256" s="521"/>
      <c r="AS256" s="521"/>
      <c r="AT256" s="521"/>
      <c r="AU256" s="521"/>
      <c r="AV256" s="521"/>
      <c r="AW256" s="521"/>
      <c r="AX256" s="521"/>
      <c r="AY256" s="521"/>
      <c r="AZ256" s="521"/>
      <c r="BA256" s="521"/>
      <c r="BB256" s="521"/>
      <c r="BC256" s="521"/>
      <c r="BD256" s="521"/>
      <c r="BE256" s="521"/>
      <c r="BF256" s="521"/>
      <c r="BG256" s="521"/>
      <c r="BH256" s="521"/>
      <c r="BI256" s="521"/>
      <c r="BJ256" s="521"/>
      <c r="BK256" s="521"/>
      <c r="BL256" s="521"/>
      <c r="BM256" s="521"/>
      <c r="BN256" s="521"/>
      <c r="BO256" s="521"/>
      <c r="BP256" s="521"/>
      <c r="BQ256" s="521"/>
      <c r="BR256" s="521"/>
      <c r="BS256" s="521"/>
      <c r="BT256" s="521"/>
      <c r="BU256" s="521"/>
      <c r="BV256" s="521"/>
      <c r="BW256" s="521"/>
      <c r="BX256" s="521"/>
      <c r="BY256" s="521"/>
      <c r="BZ256" s="521"/>
      <c r="CA256" s="521"/>
      <c r="CB256" s="521"/>
      <c r="CC256" s="521"/>
      <c r="CD256" s="521"/>
      <c r="CE256" s="521"/>
      <c r="CF256" s="521"/>
      <c r="CG256" s="521"/>
      <c r="CH256" s="521"/>
      <c r="CI256" s="521"/>
      <c r="CJ256" s="521"/>
      <c r="CK256" s="521"/>
      <c r="CL256" s="521"/>
      <c r="CM256" s="521"/>
      <c r="CN256" s="521"/>
      <c r="CO256" s="521"/>
      <c r="CP256" s="521"/>
      <c r="CQ256" s="521"/>
    </row>
    <row r="257" spans="1:95" s="69" customFormat="1" ht="15" customHeight="1" x14ac:dyDescent="0.2">
      <c r="A257" s="11">
        <v>351</v>
      </c>
      <c r="B257" s="271"/>
      <c r="C257" s="278"/>
      <c r="D257" s="278"/>
      <c r="E257" s="285"/>
      <c r="F257" s="1475" t="str">
        <f>'2. CAD NCCF'!F257:L257</f>
        <v>RSB type 1 insured, less stable, fixed term 180 day deposit</v>
      </c>
      <c r="G257" s="1476"/>
      <c r="H257" s="1476"/>
      <c r="I257" s="1476"/>
      <c r="J257" s="1476"/>
      <c r="K257" s="1476"/>
      <c r="L257" s="1477"/>
      <c r="M257" s="690">
        <v>0</v>
      </c>
      <c r="N257" s="691">
        <v>0</v>
      </c>
      <c r="O257" s="692">
        <v>0</v>
      </c>
      <c r="P257" s="692">
        <v>0</v>
      </c>
      <c r="Q257" s="697">
        <v>0</v>
      </c>
      <c r="R257" s="692">
        <v>0</v>
      </c>
      <c r="S257" s="693">
        <v>0</v>
      </c>
      <c r="T257" s="693">
        <v>0</v>
      </c>
      <c r="U257" s="693">
        <v>0</v>
      </c>
      <c r="V257" s="692">
        <v>0</v>
      </c>
      <c r="W257" s="693">
        <v>0</v>
      </c>
      <c r="X257" s="692">
        <v>0</v>
      </c>
      <c r="Y257" s="693">
        <v>0</v>
      </c>
      <c r="Z257" s="1179"/>
      <c r="AA257" s="1173"/>
      <c r="AB257" s="1174"/>
      <c r="AC257" s="1181"/>
      <c r="AD257" s="1015"/>
      <c r="AE257" s="1016"/>
      <c r="AF257" s="1016"/>
      <c r="AG257" s="528"/>
      <c r="AH257" s="521"/>
      <c r="AI257" s="521"/>
      <c r="AJ257" s="521"/>
      <c r="AK257" s="521"/>
      <c r="AL257" s="521"/>
      <c r="AM257" s="521"/>
      <c r="AN257" s="521"/>
      <c r="AO257" s="521"/>
      <c r="AP257" s="521"/>
      <c r="AQ257" s="521"/>
      <c r="AR257" s="521"/>
      <c r="AS257" s="521"/>
      <c r="AT257" s="521"/>
      <c r="AU257" s="521"/>
      <c r="AV257" s="521"/>
      <c r="AW257" s="521"/>
      <c r="AX257" s="521"/>
      <c r="AY257" s="521"/>
      <c r="AZ257" s="521"/>
      <c r="BA257" s="521"/>
      <c r="BB257" s="521"/>
      <c r="BC257" s="521"/>
      <c r="BD257" s="521"/>
      <c r="BE257" s="521"/>
      <c r="BF257" s="521"/>
      <c r="BG257" s="521"/>
      <c r="BH257" s="521"/>
      <c r="BI257" s="521"/>
      <c r="BJ257" s="521"/>
      <c r="BK257" s="521"/>
      <c r="BL257" s="521"/>
      <c r="BM257" s="521"/>
      <c r="BN257" s="521"/>
      <c r="BO257" s="521"/>
      <c r="BP257" s="521"/>
      <c r="BQ257" s="521"/>
      <c r="BR257" s="521"/>
      <c r="BS257" s="521"/>
      <c r="BT257" s="521"/>
      <c r="BU257" s="521"/>
      <c r="BV257" s="521"/>
      <c r="BW257" s="521"/>
      <c r="BX257" s="521"/>
      <c r="BY257" s="521"/>
      <c r="BZ257" s="521"/>
      <c r="CA257" s="521"/>
      <c r="CB257" s="521"/>
      <c r="CC257" s="521"/>
      <c r="CD257" s="521"/>
      <c r="CE257" s="521"/>
      <c r="CF257" s="521"/>
      <c r="CG257" s="521"/>
      <c r="CH257" s="521"/>
      <c r="CI257" s="521"/>
      <c r="CJ257" s="521"/>
      <c r="CK257" s="521"/>
      <c r="CL257" s="521"/>
      <c r="CM257" s="521"/>
      <c r="CN257" s="521"/>
      <c r="CO257" s="521"/>
      <c r="CP257" s="521"/>
      <c r="CQ257" s="521"/>
    </row>
    <row r="258" spans="1:95" s="69" customFormat="1" ht="15" customHeight="1" x14ac:dyDescent="0.2">
      <c r="A258" s="11">
        <v>352</v>
      </c>
      <c r="B258" s="271"/>
      <c r="C258" s="278"/>
      <c r="D258" s="278"/>
      <c r="E258" s="285"/>
      <c r="F258" s="1475" t="str">
        <f>'2. CAD NCCF'!F258:L258</f>
        <v>RSB type 1 insured, less stable, fixed term 1 year deposit</v>
      </c>
      <c r="G258" s="1476"/>
      <c r="H258" s="1476"/>
      <c r="I258" s="1476"/>
      <c r="J258" s="1476"/>
      <c r="K258" s="1476"/>
      <c r="L258" s="1477"/>
      <c r="M258" s="690">
        <v>0</v>
      </c>
      <c r="N258" s="691">
        <v>0</v>
      </c>
      <c r="O258" s="692">
        <v>0</v>
      </c>
      <c r="P258" s="692">
        <v>0</v>
      </c>
      <c r="Q258" s="697">
        <v>0</v>
      </c>
      <c r="R258" s="692">
        <v>0</v>
      </c>
      <c r="S258" s="693">
        <v>0</v>
      </c>
      <c r="T258" s="693">
        <v>0</v>
      </c>
      <c r="U258" s="693">
        <v>0</v>
      </c>
      <c r="V258" s="692">
        <v>0</v>
      </c>
      <c r="W258" s="693">
        <v>0</v>
      </c>
      <c r="X258" s="692">
        <v>0</v>
      </c>
      <c r="Y258" s="693">
        <v>0</v>
      </c>
      <c r="Z258" s="692">
        <v>0</v>
      </c>
      <c r="AA258" s="693">
        <v>0</v>
      </c>
      <c r="AB258" s="698">
        <v>0</v>
      </c>
      <c r="AC258" s="690">
        <v>0</v>
      </c>
      <c r="AD258" s="1015"/>
      <c r="AE258" s="1016"/>
      <c r="AF258" s="1016"/>
      <c r="AG258" s="528"/>
      <c r="AH258" s="521"/>
      <c r="AI258" s="521"/>
      <c r="AJ258" s="521"/>
      <c r="AK258" s="521"/>
      <c r="AL258" s="521"/>
      <c r="AM258" s="521"/>
      <c r="AN258" s="521"/>
      <c r="AO258" s="521"/>
      <c r="AP258" s="521"/>
      <c r="AQ258" s="521"/>
      <c r="AR258" s="521"/>
      <c r="AS258" s="521"/>
      <c r="AT258" s="521"/>
      <c r="AU258" s="521"/>
      <c r="AV258" s="521"/>
      <c r="AW258" s="521"/>
      <c r="AX258" s="521"/>
      <c r="AY258" s="521"/>
      <c r="AZ258" s="521"/>
      <c r="BA258" s="521"/>
      <c r="BB258" s="521"/>
      <c r="BC258" s="521"/>
      <c r="BD258" s="521"/>
      <c r="BE258" s="521"/>
      <c r="BF258" s="521"/>
      <c r="BG258" s="521"/>
      <c r="BH258" s="521"/>
      <c r="BI258" s="521"/>
      <c r="BJ258" s="521"/>
      <c r="BK258" s="521"/>
      <c r="BL258" s="521"/>
      <c r="BM258" s="521"/>
      <c r="BN258" s="521"/>
      <c r="BO258" s="521"/>
      <c r="BP258" s="521"/>
      <c r="BQ258" s="521"/>
      <c r="BR258" s="521"/>
      <c r="BS258" s="521"/>
      <c r="BT258" s="521"/>
      <c r="BU258" s="521"/>
      <c r="BV258" s="521"/>
      <c r="BW258" s="521"/>
      <c r="BX258" s="521"/>
      <c r="BY258" s="521"/>
      <c r="BZ258" s="521"/>
      <c r="CA258" s="521"/>
      <c r="CB258" s="521"/>
      <c r="CC258" s="521"/>
      <c r="CD258" s="521"/>
      <c r="CE258" s="521"/>
      <c r="CF258" s="521"/>
      <c r="CG258" s="521"/>
      <c r="CH258" s="521"/>
      <c r="CI258" s="521"/>
      <c r="CJ258" s="521"/>
      <c r="CK258" s="521"/>
      <c r="CL258" s="521"/>
      <c r="CM258" s="521"/>
      <c r="CN258" s="521"/>
      <c r="CO258" s="521"/>
      <c r="CP258" s="521"/>
      <c r="CQ258" s="521"/>
    </row>
    <row r="259" spans="1:95" s="69" customFormat="1" ht="15" customHeight="1" x14ac:dyDescent="0.2">
      <c r="A259" s="11">
        <v>353</v>
      </c>
      <c r="B259" s="271"/>
      <c r="C259" s="274"/>
      <c r="D259" s="274"/>
      <c r="E259" s="275"/>
      <c r="F259" s="1475" t="str">
        <f>'2. CAD NCCF'!F259:L259</f>
        <v>RSB type 1 insured, less stable, fixed term &gt; 1 year deposit</v>
      </c>
      <c r="G259" s="1476"/>
      <c r="H259" s="1476"/>
      <c r="I259" s="1476"/>
      <c r="J259" s="1476"/>
      <c r="K259" s="1476"/>
      <c r="L259" s="1477"/>
      <c r="M259" s="690">
        <v>0</v>
      </c>
      <c r="N259" s="691">
        <v>0</v>
      </c>
      <c r="O259" s="692">
        <v>0</v>
      </c>
      <c r="P259" s="692">
        <v>0</v>
      </c>
      <c r="Q259" s="697">
        <v>0</v>
      </c>
      <c r="R259" s="692">
        <v>0</v>
      </c>
      <c r="S259" s="693">
        <v>0</v>
      </c>
      <c r="T259" s="692">
        <v>0</v>
      </c>
      <c r="U259" s="693">
        <v>0</v>
      </c>
      <c r="V259" s="692">
        <v>0</v>
      </c>
      <c r="W259" s="693">
        <v>0</v>
      </c>
      <c r="X259" s="692">
        <v>0</v>
      </c>
      <c r="Y259" s="693">
        <v>0</v>
      </c>
      <c r="Z259" s="692">
        <v>0</v>
      </c>
      <c r="AA259" s="693">
        <v>0</v>
      </c>
      <c r="AB259" s="698">
        <v>0</v>
      </c>
      <c r="AC259" s="690">
        <v>0</v>
      </c>
      <c r="AD259" s="1015"/>
      <c r="AE259" s="1016"/>
      <c r="AF259" s="1016"/>
      <c r="AG259" s="528"/>
      <c r="AH259" s="521"/>
      <c r="AI259" s="521"/>
      <c r="AJ259" s="521"/>
      <c r="AK259" s="521"/>
      <c r="AL259" s="521"/>
      <c r="AM259" s="521"/>
      <c r="AN259" s="521"/>
      <c r="AO259" s="521"/>
      <c r="AP259" s="521"/>
      <c r="AQ259" s="521"/>
      <c r="AR259" s="521"/>
      <c r="AS259" s="521"/>
      <c r="AT259" s="521"/>
      <c r="AU259" s="521"/>
      <c r="AV259" s="521"/>
      <c r="AW259" s="521"/>
      <c r="AX259" s="521"/>
      <c r="AY259" s="521"/>
      <c r="AZ259" s="521"/>
      <c r="BA259" s="521"/>
      <c r="BB259" s="521"/>
      <c r="BC259" s="521"/>
      <c r="BD259" s="521"/>
      <c r="BE259" s="521"/>
      <c r="BF259" s="521"/>
      <c r="BG259" s="521"/>
      <c r="BH259" s="521"/>
      <c r="BI259" s="521"/>
      <c r="BJ259" s="521"/>
      <c r="BK259" s="521"/>
      <c r="BL259" s="521"/>
      <c r="BM259" s="521"/>
      <c r="BN259" s="521"/>
      <c r="BO259" s="521"/>
      <c r="BP259" s="521"/>
      <c r="BQ259" s="521"/>
      <c r="BR259" s="521"/>
      <c r="BS259" s="521"/>
      <c r="BT259" s="521"/>
      <c r="BU259" s="521"/>
      <c r="BV259" s="521"/>
      <c r="BW259" s="521"/>
      <c r="BX259" s="521"/>
      <c r="BY259" s="521"/>
      <c r="BZ259" s="521"/>
      <c r="CA259" s="521"/>
      <c r="CB259" s="521"/>
      <c r="CC259" s="521"/>
      <c r="CD259" s="521"/>
      <c r="CE259" s="521"/>
      <c r="CF259" s="521"/>
      <c r="CG259" s="521"/>
      <c r="CH259" s="521"/>
      <c r="CI259" s="521"/>
      <c r="CJ259" s="521"/>
      <c r="CK259" s="521"/>
      <c r="CL259" s="521"/>
      <c r="CM259" s="521"/>
      <c r="CN259" s="521"/>
      <c r="CO259" s="521"/>
      <c r="CP259" s="521"/>
      <c r="CQ259" s="521"/>
    </row>
    <row r="260" spans="1:95" s="69" customFormat="1" ht="15" customHeight="1" x14ac:dyDescent="0.2">
      <c r="A260" s="11">
        <v>354</v>
      </c>
      <c r="B260" s="271"/>
      <c r="C260" s="274"/>
      <c r="D260" s="287"/>
      <c r="E260" s="1445" t="str">
        <f>'2. CAD NCCF'!E260:L260</f>
        <v>RSB fixed term deposits - Type 2 insured, stable</v>
      </c>
      <c r="F260" s="1446"/>
      <c r="G260" s="1446"/>
      <c r="H260" s="1446"/>
      <c r="I260" s="1446"/>
      <c r="J260" s="1446"/>
      <c r="K260" s="1446"/>
      <c r="L260" s="1447"/>
      <c r="M260" s="399">
        <f>SUM(M261:M266)</f>
        <v>0</v>
      </c>
      <c r="N260" s="402">
        <f t="shared" ref="N260:AC260" si="59">SUBTOTAL(9,N261:N266)</f>
        <v>0</v>
      </c>
      <c r="O260" s="406">
        <f t="shared" si="59"/>
        <v>0</v>
      </c>
      <c r="P260" s="405">
        <f t="shared" si="59"/>
        <v>0</v>
      </c>
      <c r="Q260" s="407">
        <f t="shared" si="59"/>
        <v>0</v>
      </c>
      <c r="R260" s="406">
        <f t="shared" si="59"/>
        <v>0</v>
      </c>
      <c r="S260" s="406">
        <f t="shared" si="59"/>
        <v>0</v>
      </c>
      <c r="T260" s="406">
        <f t="shared" si="59"/>
        <v>0</v>
      </c>
      <c r="U260" s="406">
        <f t="shared" si="59"/>
        <v>0</v>
      </c>
      <c r="V260" s="406">
        <f t="shared" si="59"/>
        <v>0</v>
      </c>
      <c r="W260" s="406">
        <f t="shared" si="59"/>
        <v>0</v>
      </c>
      <c r="X260" s="406">
        <f t="shared" si="59"/>
        <v>0</v>
      </c>
      <c r="Y260" s="406">
        <f t="shared" si="59"/>
        <v>0</v>
      </c>
      <c r="Z260" s="406">
        <f t="shared" si="59"/>
        <v>0</v>
      </c>
      <c r="AA260" s="406">
        <f t="shared" si="59"/>
        <v>0</v>
      </c>
      <c r="AB260" s="416">
        <f t="shared" si="59"/>
        <v>0</v>
      </c>
      <c r="AC260" s="399">
        <f t="shared" si="59"/>
        <v>0</v>
      </c>
      <c r="AD260" s="1015"/>
      <c r="AE260" s="1016"/>
      <c r="AF260" s="1016"/>
      <c r="AG260" s="528"/>
      <c r="AH260" s="521"/>
      <c r="AI260" s="521"/>
      <c r="AJ260" s="521"/>
      <c r="AK260" s="521"/>
      <c r="AL260" s="521"/>
      <c r="AM260" s="521"/>
      <c r="AN260" s="521"/>
      <c r="AO260" s="521"/>
      <c r="AP260" s="521"/>
      <c r="AQ260" s="521"/>
      <c r="AR260" s="521"/>
      <c r="AS260" s="521"/>
      <c r="AT260" s="521"/>
      <c r="AU260" s="521"/>
      <c r="AV260" s="521"/>
      <c r="AW260" s="521"/>
      <c r="AX260" s="521"/>
      <c r="AY260" s="521"/>
      <c r="AZ260" s="521"/>
      <c r="BA260" s="521"/>
      <c r="BB260" s="521"/>
      <c r="BC260" s="521"/>
      <c r="BD260" s="521"/>
      <c r="BE260" s="521"/>
      <c r="BF260" s="521"/>
      <c r="BG260" s="521"/>
      <c r="BH260" s="521"/>
      <c r="BI260" s="521"/>
      <c r="BJ260" s="521"/>
      <c r="BK260" s="521"/>
      <c r="BL260" s="521"/>
      <c r="BM260" s="521"/>
      <c r="BN260" s="521"/>
      <c r="BO260" s="521"/>
      <c r="BP260" s="521"/>
      <c r="BQ260" s="521"/>
      <c r="BR260" s="521"/>
      <c r="BS260" s="521"/>
      <c r="BT260" s="521"/>
      <c r="BU260" s="521"/>
      <c r="BV260" s="521"/>
      <c r="BW260" s="521"/>
      <c r="BX260" s="521"/>
      <c r="BY260" s="521"/>
      <c r="BZ260" s="521"/>
      <c r="CA260" s="521"/>
      <c r="CB260" s="521"/>
      <c r="CC260" s="521"/>
      <c r="CD260" s="521"/>
      <c r="CE260" s="521"/>
      <c r="CF260" s="521"/>
      <c r="CG260" s="521"/>
      <c r="CH260" s="521"/>
      <c r="CI260" s="521"/>
      <c r="CJ260" s="521"/>
      <c r="CK260" s="521"/>
      <c r="CL260" s="521"/>
      <c r="CM260" s="521"/>
      <c r="CN260" s="521"/>
      <c r="CO260" s="521"/>
      <c r="CP260" s="521"/>
      <c r="CQ260" s="521"/>
    </row>
    <row r="261" spans="1:95" s="69" customFormat="1" ht="15" customHeight="1" x14ac:dyDescent="0.2">
      <c r="A261" s="11">
        <v>355</v>
      </c>
      <c r="B261" s="271"/>
      <c r="C261" s="278"/>
      <c r="D261" s="278"/>
      <c r="E261" s="285"/>
      <c r="F261" s="1475" t="str">
        <f>'2. CAD NCCF'!F261:L261</f>
        <v>RSB type 2 insured, stable, fixed term 30 day deposit</v>
      </c>
      <c r="G261" s="1476"/>
      <c r="H261" s="1476"/>
      <c r="I261" s="1476"/>
      <c r="J261" s="1476"/>
      <c r="K261" s="1476"/>
      <c r="L261" s="1477"/>
      <c r="M261" s="690">
        <v>0</v>
      </c>
      <c r="N261" s="691">
        <v>0</v>
      </c>
      <c r="O261" s="692">
        <v>0</v>
      </c>
      <c r="P261" s="692">
        <v>0</v>
      </c>
      <c r="Q261" s="697">
        <v>0</v>
      </c>
      <c r="R261" s="692">
        <v>0</v>
      </c>
      <c r="S261" s="1763"/>
      <c r="T261" s="1167"/>
      <c r="U261" s="1167"/>
      <c r="V261" s="1167"/>
      <c r="W261" s="1167"/>
      <c r="X261" s="1167"/>
      <c r="Y261" s="1167"/>
      <c r="Z261" s="1167"/>
      <c r="AA261" s="1167"/>
      <c r="AB261" s="1168"/>
      <c r="AC261" s="1175"/>
      <c r="AD261" s="1015"/>
      <c r="AE261" s="1016"/>
      <c r="AF261" s="1016"/>
      <c r="AG261" s="528"/>
      <c r="AH261" s="521"/>
      <c r="AI261" s="521"/>
      <c r="AJ261" s="521"/>
      <c r="AK261" s="521"/>
      <c r="AL261" s="521"/>
      <c r="AM261" s="521"/>
      <c r="AN261" s="521"/>
      <c r="AO261" s="521"/>
      <c r="AP261" s="521"/>
      <c r="AQ261" s="521"/>
      <c r="AR261" s="521"/>
      <c r="AS261" s="521"/>
      <c r="AT261" s="521"/>
      <c r="AU261" s="521"/>
      <c r="AV261" s="521"/>
      <c r="AW261" s="521"/>
      <c r="AX261" s="521"/>
      <c r="AY261" s="521"/>
      <c r="AZ261" s="521"/>
      <c r="BA261" s="521"/>
      <c r="BB261" s="521"/>
      <c r="BC261" s="521"/>
      <c r="BD261" s="521"/>
      <c r="BE261" s="521"/>
      <c r="BF261" s="521"/>
      <c r="BG261" s="521"/>
      <c r="BH261" s="521"/>
      <c r="BI261" s="521"/>
      <c r="BJ261" s="521"/>
      <c r="BK261" s="521"/>
      <c r="BL261" s="521"/>
      <c r="BM261" s="521"/>
      <c r="BN261" s="521"/>
      <c r="BO261" s="521"/>
      <c r="BP261" s="521"/>
      <c r="BQ261" s="521"/>
      <c r="BR261" s="521"/>
      <c r="BS261" s="521"/>
      <c r="BT261" s="521"/>
      <c r="BU261" s="521"/>
      <c r="BV261" s="521"/>
      <c r="BW261" s="521"/>
      <c r="BX261" s="521"/>
      <c r="BY261" s="521"/>
      <c r="BZ261" s="521"/>
      <c r="CA261" s="521"/>
      <c r="CB261" s="521"/>
      <c r="CC261" s="521"/>
      <c r="CD261" s="521"/>
      <c r="CE261" s="521"/>
      <c r="CF261" s="521"/>
      <c r="CG261" s="521"/>
      <c r="CH261" s="521"/>
      <c r="CI261" s="521"/>
      <c r="CJ261" s="521"/>
      <c r="CK261" s="521"/>
      <c r="CL261" s="521"/>
      <c r="CM261" s="521"/>
      <c r="CN261" s="521"/>
      <c r="CO261" s="521"/>
      <c r="CP261" s="521"/>
      <c r="CQ261" s="521"/>
    </row>
    <row r="262" spans="1:95" s="69" customFormat="1" ht="15" customHeight="1" x14ac:dyDescent="0.2">
      <c r="A262" s="11">
        <v>356</v>
      </c>
      <c r="B262" s="271"/>
      <c r="C262" s="278"/>
      <c r="D262" s="278"/>
      <c r="E262" s="285"/>
      <c r="F262" s="1475" t="str">
        <f>'2. CAD NCCF'!F262:L262</f>
        <v>RSB type 2 insured, stable, fixed term 60 day deposit</v>
      </c>
      <c r="G262" s="1476"/>
      <c r="H262" s="1476"/>
      <c r="I262" s="1476"/>
      <c r="J262" s="1476"/>
      <c r="K262" s="1476"/>
      <c r="L262" s="1477"/>
      <c r="M262" s="690">
        <v>0</v>
      </c>
      <c r="N262" s="691">
        <v>0</v>
      </c>
      <c r="O262" s="692">
        <v>0</v>
      </c>
      <c r="P262" s="692">
        <v>0</v>
      </c>
      <c r="Q262" s="697">
        <v>0</v>
      </c>
      <c r="R262" s="692">
        <v>0</v>
      </c>
      <c r="S262" s="692">
        <v>0</v>
      </c>
      <c r="T262" s="1680"/>
      <c r="U262" s="1170"/>
      <c r="V262" s="1170"/>
      <c r="W262" s="1170"/>
      <c r="X262" s="1170"/>
      <c r="Y262" s="1170"/>
      <c r="Z262" s="1170"/>
      <c r="AA262" s="1170"/>
      <c r="AB262" s="1171"/>
      <c r="AC262" s="1180"/>
      <c r="AD262" s="1015"/>
      <c r="AE262" s="1016"/>
      <c r="AF262" s="1016"/>
      <c r="AG262" s="528"/>
      <c r="AH262" s="521"/>
      <c r="AI262" s="521"/>
      <c r="AJ262" s="521"/>
      <c r="AK262" s="521"/>
      <c r="AL262" s="521"/>
      <c r="AM262" s="521"/>
      <c r="AN262" s="521"/>
      <c r="AO262" s="521"/>
      <c r="AP262" s="521"/>
      <c r="AQ262" s="521"/>
      <c r="AR262" s="521"/>
      <c r="AS262" s="521"/>
      <c r="AT262" s="521"/>
      <c r="AU262" s="521"/>
      <c r="AV262" s="521"/>
      <c r="AW262" s="521"/>
      <c r="AX262" s="521"/>
      <c r="AY262" s="521"/>
      <c r="AZ262" s="521"/>
      <c r="BA262" s="521"/>
      <c r="BB262" s="521"/>
      <c r="BC262" s="521"/>
      <c r="BD262" s="521"/>
      <c r="BE262" s="521"/>
      <c r="BF262" s="521"/>
      <c r="BG262" s="521"/>
      <c r="BH262" s="521"/>
      <c r="BI262" s="521"/>
      <c r="BJ262" s="521"/>
      <c r="BK262" s="521"/>
      <c r="BL262" s="521"/>
      <c r="BM262" s="521"/>
      <c r="BN262" s="521"/>
      <c r="BO262" s="521"/>
      <c r="BP262" s="521"/>
      <c r="BQ262" s="521"/>
      <c r="BR262" s="521"/>
      <c r="BS262" s="521"/>
      <c r="BT262" s="521"/>
      <c r="BU262" s="521"/>
      <c r="BV262" s="521"/>
      <c r="BW262" s="521"/>
      <c r="BX262" s="521"/>
      <c r="BY262" s="521"/>
      <c r="BZ262" s="521"/>
      <c r="CA262" s="521"/>
      <c r="CB262" s="521"/>
      <c r="CC262" s="521"/>
      <c r="CD262" s="521"/>
      <c r="CE262" s="521"/>
      <c r="CF262" s="521"/>
      <c r="CG262" s="521"/>
      <c r="CH262" s="521"/>
      <c r="CI262" s="521"/>
      <c r="CJ262" s="521"/>
      <c r="CK262" s="521"/>
      <c r="CL262" s="521"/>
      <c r="CM262" s="521"/>
      <c r="CN262" s="521"/>
      <c r="CO262" s="521"/>
      <c r="CP262" s="521"/>
      <c r="CQ262" s="521"/>
    </row>
    <row r="263" spans="1:95" s="69" customFormat="1" ht="15" customHeight="1" x14ac:dyDescent="0.2">
      <c r="A263" s="11">
        <v>357</v>
      </c>
      <c r="B263" s="271"/>
      <c r="C263" s="278"/>
      <c r="D263" s="278"/>
      <c r="E263" s="285"/>
      <c r="F263" s="1475" t="str">
        <f>'2. CAD NCCF'!F263:L263</f>
        <v>RSB type 2 insured, stable, fixed term 90 day deposit</v>
      </c>
      <c r="G263" s="1476"/>
      <c r="H263" s="1476"/>
      <c r="I263" s="1476"/>
      <c r="J263" s="1476"/>
      <c r="K263" s="1476"/>
      <c r="L263" s="1477"/>
      <c r="M263" s="690">
        <v>0</v>
      </c>
      <c r="N263" s="691">
        <v>0</v>
      </c>
      <c r="O263" s="692">
        <v>0</v>
      </c>
      <c r="P263" s="692">
        <v>0</v>
      </c>
      <c r="Q263" s="697">
        <v>0</v>
      </c>
      <c r="R263" s="692">
        <v>0</v>
      </c>
      <c r="S263" s="693">
        <v>0</v>
      </c>
      <c r="T263" s="692">
        <v>0</v>
      </c>
      <c r="U263" s="693">
        <v>0</v>
      </c>
      <c r="V263" s="1680"/>
      <c r="W263" s="1170"/>
      <c r="X263" s="1170"/>
      <c r="Y263" s="1170"/>
      <c r="Z263" s="1170"/>
      <c r="AA263" s="1170"/>
      <c r="AB263" s="1171"/>
      <c r="AC263" s="1180"/>
      <c r="AD263" s="1015"/>
      <c r="AE263" s="1016"/>
      <c r="AF263" s="1016"/>
      <c r="AG263" s="528"/>
      <c r="AH263" s="521"/>
      <c r="AI263" s="521"/>
      <c r="AJ263" s="521"/>
      <c r="AK263" s="521"/>
      <c r="AL263" s="521"/>
      <c r="AM263" s="521"/>
      <c r="AN263" s="521"/>
      <c r="AO263" s="521"/>
      <c r="AP263" s="521"/>
      <c r="AQ263" s="521"/>
      <c r="AR263" s="521"/>
      <c r="AS263" s="521"/>
      <c r="AT263" s="521"/>
      <c r="AU263" s="521"/>
      <c r="AV263" s="521"/>
      <c r="AW263" s="521"/>
      <c r="AX263" s="521"/>
      <c r="AY263" s="521"/>
      <c r="AZ263" s="521"/>
      <c r="BA263" s="521"/>
      <c r="BB263" s="521"/>
      <c r="BC263" s="521"/>
      <c r="BD263" s="521"/>
      <c r="BE263" s="521"/>
      <c r="BF263" s="521"/>
      <c r="BG263" s="521"/>
      <c r="BH263" s="521"/>
      <c r="BI263" s="521"/>
      <c r="BJ263" s="521"/>
      <c r="BK263" s="521"/>
      <c r="BL263" s="521"/>
      <c r="BM263" s="521"/>
      <c r="BN263" s="521"/>
      <c r="BO263" s="521"/>
      <c r="BP263" s="521"/>
      <c r="BQ263" s="521"/>
      <c r="BR263" s="521"/>
      <c r="BS263" s="521"/>
      <c r="BT263" s="521"/>
      <c r="BU263" s="521"/>
      <c r="BV263" s="521"/>
      <c r="BW263" s="521"/>
      <c r="BX263" s="521"/>
      <c r="BY263" s="521"/>
      <c r="BZ263" s="521"/>
      <c r="CA263" s="521"/>
      <c r="CB263" s="521"/>
      <c r="CC263" s="521"/>
      <c r="CD263" s="521"/>
      <c r="CE263" s="521"/>
      <c r="CF263" s="521"/>
      <c r="CG263" s="521"/>
      <c r="CH263" s="521"/>
      <c r="CI263" s="521"/>
      <c r="CJ263" s="521"/>
      <c r="CK263" s="521"/>
      <c r="CL263" s="521"/>
      <c r="CM263" s="521"/>
      <c r="CN263" s="521"/>
      <c r="CO263" s="521"/>
      <c r="CP263" s="521"/>
      <c r="CQ263" s="521"/>
    </row>
    <row r="264" spans="1:95" s="69" customFormat="1" ht="15" customHeight="1" x14ac:dyDescent="0.2">
      <c r="A264" s="11">
        <v>358</v>
      </c>
      <c r="B264" s="271"/>
      <c r="C264" s="278"/>
      <c r="D264" s="278"/>
      <c r="E264" s="285"/>
      <c r="F264" s="1475" t="str">
        <f>'2. CAD NCCF'!F264:L264</f>
        <v>RSB type 2 insured, stable, fixed term 180 day deposit</v>
      </c>
      <c r="G264" s="1476"/>
      <c r="H264" s="1476"/>
      <c r="I264" s="1476"/>
      <c r="J264" s="1476"/>
      <c r="K264" s="1476"/>
      <c r="L264" s="1477"/>
      <c r="M264" s="690">
        <v>0</v>
      </c>
      <c r="N264" s="691">
        <v>0</v>
      </c>
      <c r="O264" s="692">
        <v>0</v>
      </c>
      <c r="P264" s="692">
        <v>0</v>
      </c>
      <c r="Q264" s="697">
        <v>0</v>
      </c>
      <c r="R264" s="692">
        <v>0</v>
      </c>
      <c r="S264" s="693">
        <v>0</v>
      </c>
      <c r="T264" s="692">
        <v>0</v>
      </c>
      <c r="U264" s="693">
        <v>0</v>
      </c>
      <c r="V264" s="692">
        <v>0</v>
      </c>
      <c r="W264" s="693">
        <v>0</v>
      </c>
      <c r="X264" s="692">
        <v>0</v>
      </c>
      <c r="Y264" s="693">
        <v>0</v>
      </c>
      <c r="Z264" s="1179"/>
      <c r="AA264" s="1173"/>
      <c r="AB264" s="1174"/>
      <c r="AC264" s="1181"/>
      <c r="AD264" s="1015"/>
      <c r="AE264" s="1016"/>
      <c r="AF264" s="1016"/>
      <c r="AG264" s="528"/>
      <c r="AH264" s="521"/>
      <c r="AI264" s="521"/>
      <c r="AJ264" s="521"/>
      <c r="AK264" s="521"/>
      <c r="AL264" s="521"/>
      <c r="AM264" s="521"/>
      <c r="AN264" s="521"/>
      <c r="AO264" s="521"/>
      <c r="AP264" s="521"/>
      <c r="AQ264" s="521"/>
      <c r="AR264" s="521"/>
      <c r="AS264" s="521"/>
      <c r="AT264" s="521"/>
      <c r="AU264" s="521"/>
      <c r="AV264" s="521"/>
      <c r="AW264" s="521"/>
      <c r="AX264" s="521"/>
      <c r="AY264" s="521"/>
      <c r="AZ264" s="521"/>
      <c r="BA264" s="521"/>
      <c r="BB264" s="521"/>
      <c r="BC264" s="521"/>
      <c r="BD264" s="521"/>
      <c r="BE264" s="521"/>
      <c r="BF264" s="521"/>
      <c r="BG264" s="521"/>
      <c r="BH264" s="521"/>
      <c r="BI264" s="521"/>
      <c r="BJ264" s="521"/>
      <c r="BK264" s="521"/>
      <c r="BL264" s="521"/>
      <c r="BM264" s="521"/>
      <c r="BN264" s="521"/>
      <c r="BO264" s="521"/>
      <c r="BP264" s="521"/>
      <c r="BQ264" s="521"/>
      <c r="BR264" s="521"/>
      <c r="BS264" s="521"/>
      <c r="BT264" s="521"/>
      <c r="BU264" s="521"/>
      <c r="BV264" s="521"/>
      <c r="BW264" s="521"/>
      <c r="BX264" s="521"/>
      <c r="BY264" s="521"/>
      <c r="BZ264" s="521"/>
      <c r="CA264" s="521"/>
      <c r="CB264" s="521"/>
      <c r="CC264" s="521"/>
      <c r="CD264" s="521"/>
      <c r="CE264" s="521"/>
      <c r="CF264" s="521"/>
      <c r="CG264" s="521"/>
      <c r="CH264" s="521"/>
      <c r="CI264" s="521"/>
      <c r="CJ264" s="521"/>
      <c r="CK264" s="521"/>
      <c r="CL264" s="521"/>
      <c r="CM264" s="521"/>
      <c r="CN264" s="521"/>
      <c r="CO264" s="521"/>
      <c r="CP264" s="521"/>
      <c r="CQ264" s="521"/>
    </row>
    <row r="265" spans="1:95" s="69" customFormat="1" ht="15" customHeight="1" x14ac:dyDescent="0.2">
      <c r="A265" s="11">
        <v>359</v>
      </c>
      <c r="B265" s="271"/>
      <c r="C265" s="278"/>
      <c r="D265" s="278"/>
      <c r="E265" s="285"/>
      <c r="F265" s="1475" t="str">
        <f>'2. CAD NCCF'!F265:L265</f>
        <v>RSB type 2 insured, stable, fixed term 1 year deposit</v>
      </c>
      <c r="G265" s="1476"/>
      <c r="H265" s="1476"/>
      <c r="I265" s="1476"/>
      <c r="J265" s="1476"/>
      <c r="K265" s="1476"/>
      <c r="L265" s="1477"/>
      <c r="M265" s="690">
        <v>0</v>
      </c>
      <c r="N265" s="691">
        <v>0</v>
      </c>
      <c r="O265" s="692">
        <v>0</v>
      </c>
      <c r="P265" s="692">
        <v>0</v>
      </c>
      <c r="Q265" s="697">
        <v>0</v>
      </c>
      <c r="R265" s="692">
        <v>0</v>
      </c>
      <c r="S265" s="693">
        <v>0</v>
      </c>
      <c r="T265" s="692">
        <v>0</v>
      </c>
      <c r="U265" s="693">
        <v>0</v>
      </c>
      <c r="V265" s="692">
        <v>0</v>
      </c>
      <c r="W265" s="693">
        <v>0</v>
      </c>
      <c r="X265" s="692">
        <v>0</v>
      </c>
      <c r="Y265" s="693">
        <v>0</v>
      </c>
      <c r="Z265" s="692">
        <v>0</v>
      </c>
      <c r="AA265" s="693">
        <v>0</v>
      </c>
      <c r="AB265" s="698">
        <v>0</v>
      </c>
      <c r="AC265" s="690">
        <v>0</v>
      </c>
      <c r="AD265" s="1015"/>
      <c r="AE265" s="1016"/>
      <c r="AF265" s="1016"/>
      <c r="AG265" s="528"/>
      <c r="AH265" s="521"/>
      <c r="AI265" s="521"/>
      <c r="AJ265" s="521"/>
      <c r="AK265" s="521"/>
      <c r="AL265" s="521"/>
      <c r="AM265" s="521"/>
      <c r="AN265" s="521"/>
      <c r="AO265" s="521"/>
      <c r="AP265" s="521"/>
      <c r="AQ265" s="521"/>
      <c r="AR265" s="521"/>
      <c r="AS265" s="521"/>
      <c r="AT265" s="521"/>
      <c r="AU265" s="521"/>
      <c r="AV265" s="521"/>
      <c r="AW265" s="521"/>
      <c r="AX265" s="521"/>
      <c r="AY265" s="521"/>
      <c r="AZ265" s="521"/>
      <c r="BA265" s="521"/>
      <c r="BB265" s="521"/>
      <c r="BC265" s="521"/>
      <c r="BD265" s="521"/>
      <c r="BE265" s="521"/>
      <c r="BF265" s="521"/>
      <c r="BG265" s="521"/>
      <c r="BH265" s="521"/>
      <c r="BI265" s="521"/>
      <c r="BJ265" s="521"/>
      <c r="BK265" s="521"/>
      <c r="BL265" s="521"/>
      <c r="BM265" s="521"/>
      <c r="BN265" s="521"/>
      <c r="BO265" s="521"/>
      <c r="BP265" s="521"/>
      <c r="BQ265" s="521"/>
      <c r="BR265" s="521"/>
      <c r="BS265" s="521"/>
      <c r="BT265" s="521"/>
      <c r="BU265" s="521"/>
      <c r="BV265" s="521"/>
      <c r="BW265" s="521"/>
      <c r="BX265" s="521"/>
      <c r="BY265" s="521"/>
      <c r="BZ265" s="521"/>
      <c r="CA265" s="521"/>
      <c r="CB265" s="521"/>
      <c r="CC265" s="521"/>
      <c r="CD265" s="521"/>
      <c r="CE265" s="521"/>
      <c r="CF265" s="521"/>
      <c r="CG265" s="521"/>
      <c r="CH265" s="521"/>
      <c r="CI265" s="521"/>
      <c r="CJ265" s="521"/>
      <c r="CK265" s="521"/>
      <c r="CL265" s="521"/>
      <c r="CM265" s="521"/>
      <c r="CN265" s="521"/>
      <c r="CO265" s="521"/>
      <c r="CP265" s="521"/>
      <c r="CQ265" s="521"/>
    </row>
    <row r="266" spans="1:95" s="69" customFormat="1" ht="15" customHeight="1" x14ac:dyDescent="0.2">
      <c r="A266" s="11">
        <v>360</v>
      </c>
      <c r="B266" s="271"/>
      <c r="C266" s="274"/>
      <c r="D266" s="274"/>
      <c r="E266" s="275"/>
      <c r="F266" s="1475" t="str">
        <f>'2. CAD NCCF'!F266:L266</f>
        <v>RSB type 2 insured, stable, fixed term &gt; 1 year deposit</v>
      </c>
      <c r="G266" s="1476"/>
      <c r="H266" s="1476"/>
      <c r="I266" s="1476"/>
      <c r="J266" s="1476"/>
      <c r="K266" s="1476"/>
      <c r="L266" s="1477"/>
      <c r="M266" s="690">
        <v>0</v>
      </c>
      <c r="N266" s="691">
        <v>0</v>
      </c>
      <c r="O266" s="692">
        <v>0</v>
      </c>
      <c r="P266" s="692">
        <v>0</v>
      </c>
      <c r="Q266" s="697">
        <v>0</v>
      </c>
      <c r="R266" s="692">
        <v>0</v>
      </c>
      <c r="S266" s="693">
        <v>0</v>
      </c>
      <c r="T266" s="692">
        <v>0</v>
      </c>
      <c r="U266" s="693">
        <v>0</v>
      </c>
      <c r="V266" s="692">
        <v>0</v>
      </c>
      <c r="W266" s="693">
        <v>0</v>
      </c>
      <c r="X266" s="692">
        <v>0</v>
      </c>
      <c r="Y266" s="693">
        <v>0</v>
      </c>
      <c r="Z266" s="692">
        <v>0</v>
      </c>
      <c r="AA266" s="693">
        <v>0</v>
      </c>
      <c r="AB266" s="698">
        <v>0</v>
      </c>
      <c r="AC266" s="690">
        <v>0</v>
      </c>
      <c r="AD266" s="1015"/>
      <c r="AE266" s="1016"/>
      <c r="AF266" s="1016"/>
      <c r="AG266" s="528"/>
      <c r="AH266" s="521"/>
      <c r="AI266" s="521"/>
      <c r="AJ266" s="521"/>
      <c r="AK266" s="521"/>
      <c r="AL266" s="521"/>
      <c r="AM266" s="521"/>
      <c r="AN266" s="521"/>
      <c r="AO266" s="521"/>
      <c r="AP266" s="521"/>
      <c r="AQ266" s="521"/>
      <c r="AR266" s="521"/>
      <c r="AS266" s="521"/>
      <c r="AT266" s="521"/>
      <c r="AU266" s="521"/>
      <c r="AV266" s="521"/>
      <c r="AW266" s="521"/>
      <c r="AX266" s="521"/>
      <c r="AY266" s="521"/>
      <c r="AZ266" s="521"/>
      <c r="BA266" s="521"/>
      <c r="BB266" s="521"/>
      <c r="BC266" s="521"/>
      <c r="BD266" s="521"/>
      <c r="BE266" s="521"/>
      <c r="BF266" s="521"/>
      <c r="BG266" s="521"/>
      <c r="BH266" s="521"/>
      <c r="BI266" s="521"/>
      <c r="BJ266" s="521"/>
      <c r="BK266" s="521"/>
      <c r="BL266" s="521"/>
      <c r="BM266" s="521"/>
      <c r="BN266" s="521"/>
      <c r="BO266" s="521"/>
      <c r="BP266" s="521"/>
      <c r="BQ266" s="521"/>
      <c r="BR266" s="521"/>
      <c r="BS266" s="521"/>
      <c r="BT266" s="521"/>
      <c r="BU266" s="521"/>
      <c r="BV266" s="521"/>
      <c r="BW266" s="521"/>
      <c r="BX266" s="521"/>
      <c r="BY266" s="521"/>
      <c r="BZ266" s="521"/>
      <c r="CA266" s="521"/>
      <c r="CB266" s="521"/>
      <c r="CC266" s="521"/>
      <c r="CD266" s="521"/>
      <c r="CE266" s="521"/>
      <c r="CF266" s="521"/>
      <c r="CG266" s="521"/>
      <c r="CH266" s="521"/>
      <c r="CI266" s="521"/>
      <c r="CJ266" s="521"/>
      <c r="CK266" s="521"/>
      <c r="CL266" s="521"/>
      <c r="CM266" s="521"/>
      <c r="CN266" s="521"/>
      <c r="CO266" s="521"/>
      <c r="CP266" s="521"/>
      <c r="CQ266" s="521"/>
    </row>
    <row r="267" spans="1:95" s="69" customFormat="1" ht="15" customHeight="1" x14ac:dyDescent="0.2">
      <c r="A267" s="11">
        <v>361</v>
      </c>
      <c r="B267" s="271"/>
      <c r="C267" s="274"/>
      <c r="D267" s="287"/>
      <c r="E267" s="1445" t="str">
        <f>'2. CAD NCCF'!E267:L267</f>
        <v>RSB fixed term deposits - Type 2 insured, less stable</v>
      </c>
      <c r="F267" s="1446"/>
      <c r="G267" s="1446"/>
      <c r="H267" s="1446"/>
      <c r="I267" s="1446"/>
      <c r="J267" s="1446"/>
      <c r="K267" s="1446"/>
      <c r="L267" s="1447"/>
      <c r="M267" s="399">
        <f>SUM(M268:M273)</f>
        <v>0</v>
      </c>
      <c r="N267" s="402">
        <f t="shared" ref="N267:AC267" si="60">SUBTOTAL(9,N268:N273)</f>
        <v>0</v>
      </c>
      <c r="O267" s="406">
        <f t="shared" si="60"/>
        <v>0</v>
      </c>
      <c r="P267" s="405">
        <f t="shared" si="60"/>
        <v>0</v>
      </c>
      <c r="Q267" s="407">
        <f t="shared" si="60"/>
        <v>0</v>
      </c>
      <c r="R267" s="406">
        <f t="shared" si="60"/>
        <v>0</v>
      </c>
      <c r="S267" s="406">
        <f t="shared" si="60"/>
        <v>0</v>
      </c>
      <c r="T267" s="406">
        <f t="shared" si="60"/>
        <v>0</v>
      </c>
      <c r="U267" s="406">
        <f t="shared" si="60"/>
        <v>0</v>
      </c>
      <c r="V267" s="406">
        <f t="shared" si="60"/>
        <v>0</v>
      </c>
      <c r="W267" s="406">
        <f t="shared" si="60"/>
        <v>0</v>
      </c>
      <c r="X267" s="406">
        <f t="shared" si="60"/>
        <v>0</v>
      </c>
      <c r="Y267" s="406">
        <f t="shared" si="60"/>
        <v>0</v>
      </c>
      <c r="Z267" s="406">
        <f t="shared" si="60"/>
        <v>0</v>
      </c>
      <c r="AA267" s="406">
        <f t="shared" si="60"/>
        <v>0</v>
      </c>
      <c r="AB267" s="416">
        <f t="shared" si="60"/>
        <v>0</v>
      </c>
      <c r="AC267" s="399">
        <f t="shared" si="60"/>
        <v>0</v>
      </c>
      <c r="AD267" s="1015"/>
      <c r="AE267" s="1016"/>
      <c r="AF267" s="1016"/>
      <c r="AG267" s="528"/>
      <c r="AH267" s="521"/>
      <c r="AI267" s="521"/>
      <c r="AJ267" s="521"/>
      <c r="AK267" s="521"/>
      <c r="AL267" s="521"/>
      <c r="AM267" s="521"/>
      <c r="AN267" s="521"/>
      <c r="AO267" s="521"/>
      <c r="AP267" s="521"/>
      <c r="AQ267" s="521"/>
      <c r="AR267" s="521"/>
      <c r="AS267" s="521"/>
      <c r="AT267" s="521"/>
      <c r="AU267" s="521"/>
      <c r="AV267" s="521"/>
      <c r="AW267" s="521"/>
      <c r="AX267" s="521"/>
      <c r="AY267" s="521"/>
      <c r="AZ267" s="521"/>
      <c r="BA267" s="521"/>
      <c r="BB267" s="521"/>
      <c r="BC267" s="521"/>
      <c r="BD267" s="521"/>
      <c r="BE267" s="521"/>
      <c r="BF267" s="521"/>
      <c r="BG267" s="521"/>
      <c r="BH267" s="521"/>
      <c r="BI267" s="521"/>
      <c r="BJ267" s="521"/>
      <c r="BK267" s="521"/>
      <c r="BL267" s="521"/>
      <c r="BM267" s="521"/>
      <c r="BN267" s="521"/>
      <c r="BO267" s="521"/>
      <c r="BP267" s="521"/>
      <c r="BQ267" s="521"/>
      <c r="BR267" s="521"/>
      <c r="BS267" s="521"/>
      <c r="BT267" s="521"/>
      <c r="BU267" s="521"/>
      <c r="BV267" s="521"/>
      <c r="BW267" s="521"/>
      <c r="BX267" s="521"/>
      <c r="BY267" s="521"/>
      <c r="BZ267" s="521"/>
      <c r="CA267" s="521"/>
      <c r="CB267" s="521"/>
      <c r="CC267" s="521"/>
      <c r="CD267" s="521"/>
      <c r="CE267" s="521"/>
      <c r="CF267" s="521"/>
      <c r="CG267" s="521"/>
      <c r="CH267" s="521"/>
      <c r="CI267" s="521"/>
      <c r="CJ267" s="521"/>
      <c r="CK267" s="521"/>
      <c r="CL267" s="521"/>
      <c r="CM267" s="521"/>
      <c r="CN267" s="521"/>
      <c r="CO267" s="521"/>
      <c r="CP267" s="521"/>
      <c r="CQ267" s="521"/>
    </row>
    <row r="268" spans="1:95" s="69" customFormat="1" ht="15" customHeight="1" x14ac:dyDescent="0.2">
      <c r="A268" s="11">
        <v>362</v>
      </c>
      <c r="B268" s="271"/>
      <c r="C268" s="278"/>
      <c r="D268" s="278"/>
      <c r="E268" s="285"/>
      <c r="F268" s="1475" t="str">
        <f>'2. CAD NCCF'!F268:L268</f>
        <v>RSB type 2 insured, less stable, fixed term 30 day deposit</v>
      </c>
      <c r="G268" s="1476"/>
      <c r="H268" s="1476"/>
      <c r="I268" s="1476"/>
      <c r="J268" s="1476"/>
      <c r="K268" s="1476"/>
      <c r="L268" s="1477"/>
      <c r="M268" s="690">
        <v>0</v>
      </c>
      <c r="N268" s="691">
        <v>0</v>
      </c>
      <c r="O268" s="692">
        <v>0</v>
      </c>
      <c r="P268" s="692">
        <v>0</v>
      </c>
      <c r="Q268" s="697">
        <v>0</v>
      </c>
      <c r="R268" s="692">
        <v>0</v>
      </c>
      <c r="S268" s="1763"/>
      <c r="T268" s="1167"/>
      <c r="U268" s="1167"/>
      <c r="V268" s="1167"/>
      <c r="W268" s="1167"/>
      <c r="X268" s="1167"/>
      <c r="Y268" s="1167"/>
      <c r="Z268" s="1167"/>
      <c r="AA268" s="1167"/>
      <c r="AB268" s="1168"/>
      <c r="AC268" s="1175"/>
      <c r="AD268" s="1015"/>
      <c r="AE268" s="1016"/>
      <c r="AF268" s="1016"/>
      <c r="AG268" s="528"/>
      <c r="AH268" s="521"/>
      <c r="AI268" s="521"/>
      <c r="AJ268" s="521"/>
      <c r="AK268" s="521"/>
      <c r="AL268" s="521"/>
      <c r="AM268" s="521"/>
      <c r="AN268" s="521"/>
      <c r="AO268" s="521"/>
      <c r="AP268" s="521"/>
      <c r="AQ268" s="521"/>
      <c r="AR268" s="521"/>
      <c r="AS268" s="521"/>
      <c r="AT268" s="521"/>
      <c r="AU268" s="521"/>
      <c r="AV268" s="521"/>
      <c r="AW268" s="521"/>
      <c r="AX268" s="521"/>
      <c r="AY268" s="521"/>
      <c r="AZ268" s="521"/>
      <c r="BA268" s="521"/>
      <c r="BB268" s="521"/>
      <c r="BC268" s="521"/>
      <c r="BD268" s="521"/>
      <c r="BE268" s="521"/>
      <c r="BF268" s="521"/>
      <c r="BG268" s="521"/>
      <c r="BH268" s="521"/>
      <c r="BI268" s="521"/>
      <c r="BJ268" s="521"/>
      <c r="BK268" s="521"/>
      <c r="BL268" s="521"/>
      <c r="BM268" s="521"/>
      <c r="BN268" s="521"/>
      <c r="BO268" s="521"/>
      <c r="BP268" s="521"/>
      <c r="BQ268" s="521"/>
      <c r="BR268" s="521"/>
      <c r="BS268" s="521"/>
      <c r="BT268" s="521"/>
      <c r="BU268" s="521"/>
      <c r="BV268" s="521"/>
      <c r="BW268" s="521"/>
      <c r="BX268" s="521"/>
      <c r="BY268" s="521"/>
      <c r="BZ268" s="521"/>
      <c r="CA268" s="521"/>
      <c r="CB268" s="521"/>
      <c r="CC268" s="521"/>
      <c r="CD268" s="521"/>
      <c r="CE268" s="521"/>
      <c r="CF268" s="521"/>
      <c r="CG268" s="521"/>
      <c r="CH268" s="521"/>
      <c r="CI268" s="521"/>
      <c r="CJ268" s="521"/>
      <c r="CK268" s="521"/>
      <c r="CL268" s="521"/>
      <c r="CM268" s="521"/>
      <c r="CN268" s="521"/>
      <c r="CO268" s="521"/>
      <c r="CP268" s="521"/>
      <c r="CQ268" s="521"/>
    </row>
    <row r="269" spans="1:95" s="69" customFormat="1" ht="15" customHeight="1" x14ac:dyDescent="0.2">
      <c r="A269" s="11">
        <v>363</v>
      </c>
      <c r="B269" s="271"/>
      <c r="C269" s="278"/>
      <c r="D269" s="278"/>
      <c r="E269" s="285"/>
      <c r="F269" s="1475" t="str">
        <f>'2. CAD NCCF'!F269:L269</f>
        <v>RSB type 2 insured, less stable, fixed term 60 day deposit</v>
      </c>
      <c r="G269" s="1476"/>
      <c r="H269" s="1476"/>
      <c r="I269" s="1476"/>
      <c r="J269" s="1476"/>
      <c r="K269" s="1476"/>
      <c r="L269" s="1477"/>
      <c r="M269" s="690">
        <v>0</v>
      </c>
      <c r="N269" s="691">
        <v>0</v>
      </c>
      <c r="O269" s="692">
        <v>0</v>
      </c>
      <c r="P269" s="692">
        <v>0</v>
      </c>
      <c r="Q269" s="697">
        <v>0</v>
      </c>
      <c r="R269" s="692">
        <v>0</v>
      </c>
      <c r="S269" s="693">
        <v>0</v>
      </c>
      <c r="T269" s="1680"/>
      <c r="U269" s="1170"/>
      <c r="V269" s="1170"/>
      <c r="W269" s="1170"/>
      <c r="X269" s="1170"/>
      <c r="Y269" s="1170"/>
      <c r="Z269" s="1170"/>
      <c r="AA269" s="1170"/>
      <c r="AB269" s="1171"/>
      <c r="AC269" s="1180"/>
      <c r="AD269" s="1015"/>
      <c r="AE269" s="1016"/>
      <c r="AF269" s="1016"/>
      <c r="AG269" s="528"/>
      <c r="AH269" s="521"/>
      <c r="AI269" s="521"/>
      <c r="AJ269" s="521"/>
      <c r="AK269" s="521"/>
      <c r="AL269" s="521"/>
      <c r="AM269" s="521"/>
      <c r="AN269" s="521"/>
      <c r="AO269" s="521"/>
      <c r="AP269" s="521"/>
      <c r="AQ269" s="521"/>
      <c r="AR269" s="521"/>
      <c r="AS269" s="521"/>
      <c r="AT269" s="521"/>
      <c r="AU269" s="521"/>
      <c r="AV269" s="521"/>
      <c r="AW269" s="521"/>
      <c r="AX269" s="521"/>
      <c r="AY269" s="521"/>
      <c r="AZ269" s="521"/>
      <c r="BA269" s="521"/>
      <c r="BB269" s="521"/>
      <c r="BC269" s="521"/>
      <c r="BD269" s="521"/>
      <c r="BE269" s="521"/>
      <c r="BF269" s="521"/>
      <c r="BG269" s="521"/>
      <c r="BH269" s="521"/>
      <c r="BI269" s="521"/>
      <c r="BJ269" s="521"/>
      <c r="BK269" s="521"/>
      <c r="BL269" s="521"/>
      <c r="BM269" s="521"/>
      <c r="BN269" s="521"/>
      <c r="BO269" s="521"/>
      <c r="BP269" s="521"/>
      <c r="BQ269" s="521"/>
      <c r="BR269" s="521"/>
      <c r="BS269" s="521"/>
      <c r="BT269" s="521"/>
      <c r="BU269" s="521"/>
      <c r="BV269" s="521"/>
      <c r="BW269" s="521"/>
      <c r="BX269" s="521"/>
      <c r="BY269" s="521"/>
      <c r="BZ269" s="521"/>
      <c r="CA269" s="521"/>
      <c r="CB269" s="521"/>
      <c r="CC269" s="521"/>
      <c r="CD269" s="521"/>
      <c r="CE269" s="521"/>
      <c r="CF269" s="521"/>
      <c r="CG269" s="521"/>
      <c r="CH269" s="521"/>
      <c r="CI269" s="521"/>
      <c r="CJ269" s="521"/>
      <c r="CK269" s="521"/>
      <c r="CL269" s="521"/>
      <c r="CM269" s="521"/>
      <c r="CN269" s="521"/>
      <c r="CO269" s="521"/>
      <c r="CP269" s="521"/>
      <c r="CQ269" s="521"/>
    </row>
    <row r="270" spans="1:95" s="69" customFormat="1" ht="15" customHeight="1" x14ac:dyDescent="0.2">
      <c r="A270" s="11">
        <v>364</v>
      </c>
      <c r="B270" s="271"/>
      <c r="C270" s="278"/>
      <c r="D270" s="278"/>
      <c r="E270" s="285"/>
      <c r="F270" s="1475" t="str">
        <f>'2. CAD NCCF'!F270:L270</f>
        <v>RSB type 2 insured, less stable, fixed term 90 day deposit</v>
      </c>
      <c r="G270" s="1476"/>
      <c r="H270" s="1476"/>
      <c r="I270" s="1476"/>
      <c r="J270" s="1476"/>
      <c r="K270" s="1476"/>
      <c r="L270" s="1477"/>
      <c r="M270" s="690">
        <v>0</v>
      </c>
      <c r="N270" s="691">
        <v>0</v>
      </c>
      <c r="O270" s="692">
        <v>0</v>
      </c>
      <c r="P270" s="692">
        <v>0</v>
      </c>
      <c r="Q270" s="697">
        <v>0</v>
      </c>
      <c r="R270" s="692">
        <v>0</v>
      </c>
      <c r="S270" s="693">
        <v>0</v>
      </c>
      <c r="T270" s="692">
        <v>0</v>
      </c>
      <c r="U270" s="693">
        <v>0</v>
      </c>
      <c r="V270" s="1680"/>
      <c r="W270" s="1170"/>
      <c r="X270" s="1170"/>
      <c r="Y270" s="1170"/>
      <c r="Z270" s="1170"/>
      <c r="AA270" s="1170"/>
      <c r="AB270" s="1171"/>
      <c r="AC270" s="1180"/>
      <c r="AD270" s="1015"/>
      <c r="AE270" s="1016"/>
      <c r="AF270" s="1016"/>
      <c r="AG270" s="528"/>
      <c r="AH270" s="521"/>
      <c r="AI270" s="521"/>
      <c r="AJ270" s="521"/>
      <c r="AK270" s="521"/>
      <c r="AL270" s="521"/>
      <c r="AM270" s="521"/>
      <c r="AN270" s="521"/>
      <c r="AO270" s="521"/>
      <c r="AP270" s="521"/>
      <c r="AQ270" s="521"/>
      <c r="AR270" s="521"/>
      <c r="AS270" s="521"/>
      <c r="AT270" s="521"/>
      <c r="AU270" s="521"/>
      <c r="AV270" s="521"/>
      <c r="AW270" s="521"/>
      <c r="AX270" s="521"/>
      <c r="AY270" s="521"/>
      <c r="AZ270" s="521"/>
      <c r="BA270" s="521"/>
      <c r="BB270" s="521"/>
      <c r="BC270" s="521"/>
      <c r="BD270" s="521"/>
      <c r="BE270" s="521"/>
      <c r="BF270" s="521"/>
      <c r="BG270" s="521"/>
      <c r="BH270" s="521"/>
      <c r="BI270" s="521"/>
      <c r="BJ270" s="521"/>
      <c r="BK270" s="521"/>
      <c r="BL270" s="521"/>
      <c r="BM270" s="521"/>
      <c r="BN270" s="521"/>
      <c r="BO270" s="521"/>
      <c r="BP270" s="521"/>
      <c r="BQ270" s="521"/>
      <c r="BR270" s="521"/>
      <c r="BS270" s="521"/>
      <c r="BT270" s="521"/>
      <c r="BU270" s="521"/>
      <c r="BV270" s="521"/>
      <c r="BW270" s="521"/>
      <c r="BX270" s="521"/>
      <c r="BY270" s="521"/>
      <c r="BZ270" s="521"/>
      <c r="CA270" s="521"/>
      <c r="CB270" s="521"/>
      <c r="CC270" s="521"/>
      <c r="CD270" s="521"/>
      <c r="CE270" s="521"/>
      <c r="CF270" s="521"/>
      <c r="CG270" s="521"/>
      <c r="CH270" s="521"/>
      <c r="CI270" s="521"/>
      <c r="CJ270" s="521"/>
      <c r="CK270" s="521"/>
      <c r="CL270" s="521"/>
      <c r="CM270" s="521"/>
      <c r="CN270" s="521"/>
      <c r="CO270" s="521"/>
      <c r="CP270" s="521"/>
      <c r="CQ270" s="521"/>
    </row>
    <row r="271" spans="1:95" s="69" customFormat="1" ht="15" customHeight="1" x14ac:dyDescent="0.2">
      <c r="A271" s="11">
        <v>365</v>
      </c>
      <c r="B271" s="271"/>
      <c r="C271" s="278"/>
      <c r="D271" s="278"/>
      <c r="E271" s="285"/>
      <c r="F271" s="1475" t="str">
        <f>'2. CAD NCCF'!F271:L271</f>
        <v>RSB type 2 insured, less stable, fixed term 180 day deposit</v>
      </c>
      <c r="G271" s="1476"/>
      <c r="H271" s="1476"/>
      <c r="I271" s="1476"/>
      <c r="J271" s="1476"/>
      <c r="K271" s="1476"/>
      <c r="L271" s="1477"/>
      <c r="M271" s="690">
        <v>0</v>
      </c>
      <c r="N271" s="691">
        <v>0</v>
      </c>
      <c r="O271" s="692">
        <v>0</v>
      </c>
      <c r="P271" s="692">
        <v>0</v>
      </c>
      <c r="Q271" s="697">
        <v>0</v>
      </c>
      <c r="R271" s="692">
        <v>0</v>
      </c>
      <c r="S271" s="693">
        <v>0</v>
      </c>
      <c r="T271" s="692">
        <v>0</v>
      </c>
      <c r="U271" s="693">
        <v>0</v>
      </c>
      <c r="V271" s="692">
        <v>0</v>
      </c>
      <c r="W271" s="693">
        <v>0</v>
      </c>
      <c r="X271" s="692">
        <v>0</v>
      </c>
      <c r="Y271" s="693">
        <v>0</v>
      </c>
      <c r="Z271" s="1179"/>
      <c r="AA271" s="1173"/>
      <c r="AB271" s="1174"/>
      <c r="AC271" s="1181"/>
      <c r="AD271" s="1015"/>
      <c r="AE271" s="1016"/>
      <c r="AF271" s="1016"/>
      <c r="AG271" s="528"/>
      <c r="AH271" s="521"/>
      <c r="AI271" s="521"/>
      <c r="AJ271" s="521"/>
      <c r="AK271" s="521"/>
      <c r="AL271" s="521"/>
      <c r="AM271" s="521"/>
      <c r="AN271" s="521"/>
      <c r="AO271" s="521"/>
      <c r="AP271" s="521"/>
      <c r="AQ271" s="521"/>
      <c r="AR271" s="521"/>
      <c r="AS271" s="521"/>
      <c r="AT271" s="521"/>
      <c r="AU271" s="521"/>
      <c r="AV271" s="521"/>
      <c r="AW271" s="521"/>
      <c r="AX271" s="521"/>
      <c r="AY271" s="521"/>
      <c r="AZ271" s="521"/>
      <c r="BA271" s="521"/>
      <c r="BB271" s="521"/>
      <c r="BC271" s="521"/>
      <c r="BD271" s="521"/>
      <c r="BE271" s="521"/>
      <c r="BF271" s="521"/>
      <c r="BG271" s="521"/>
      <c r="BH271" s="521"/>
      <c r="BI271" s="521"/>
      <c r="BJ271" s="521"/>
      <c r="BK271" s="521"/>
      <c r="BL271" s="521"/>
      <c r="BM271" s="521"/>
      <c r="BN271" s="521"/>
      <c r="BO271" s="521"/>
      <c r="BP271" s="521"/>
      <c r="BQ271" s="521"/>
      <c r="BR271" s="521"/>
      <c r="BS271" s="521"/>
      <c r="BT271" s="521"/>
      <c r="BU271" s="521"/>
      <c r="BV271" s="521"/>
      <c r="BW271" s="521"/>
      <c r="BX271" s="521"/>
      <c r="BY271" s="521"/>
      <c r="BZ271" s="521"/>
      <c r="CA271" s="521"/>
      <c r="CB271" s="521"/>
      <c r="CC271" s="521"/>
      <c r="CD271" s="521"/>
      <c r="CE271" s="521"/>
      <c r="CF271" s="521"/>
      <c r="CG271" s="521"/>
      <c r="CH271" s="521"/>
      <c r="CI271" s="521"/>
      <c r="CJ271" s="521"/>
      <c r="CK271" s="521"/>
      <c r="CL271" s="521"/>
      <c r="CM271" s="521"/>
      <c r="CN271" s="521"/>
      <c r="CO271" s="521"/>
      <c r="CP271" s="521"/>
      <c r="CQ271" s="521"/>
    </row>
    <row r="272" spans="1:95" s="69" customFormat="1" ht="15" customHeight="1" x14ac:dyDescent="0.2">
      <c r="A272" s="11">
        <v>366</v>
      </c>
      <c r="B272" s="271"/>
      <c r="C272" s="278"/>
      <c r="D272" s="278"/>
      <c r="E272" s="285"/>
      <c r="F272" s="1475" t="str">
        <f>'2. CAD NCCF'!F272:L272</f>
        <v>RSB type 2 insured, less stable, fixed term 1 year deposit</v>
      </c>
      <c r="G272" s="1476"/>
      <c r="H272" s="1476"/>
      <c r="I272" s="1476"/>
      <c r="J272" s="1476"/>
      <c r="K272" s="1476"/>
      <c r="L272" s="1477"/>
      <c r="M272" s="690">
        <v>0</v>
      </c>
      <c r="N272" s="691">
        <v>0</v>
      </c>
      <c r="O272" s="692">
        <v>0</v>
      </c>
      <c r="P272" s="692">
        <v>0</v>
      </c>
      <c r="Q272" s="697">
        <v>0</v>
      </c>
      <c r="R272" s="692">
        <v>0</v>
      </c>
      <c r="S272" s="693">
        <v>0</v>
      </c>
      <c r="T272" s="692">
        <v>0</v>
      </c>
      <c r="U272" s="693">
        <v>0</v>
      </c>
      <c r="V272" s="692">
        <v>0</v>
      </c>
      <c r="W272" s="693">
        <v>0</v>
      </c>
      <c r="X272" s="692">
        <v>0</v>
      </c>
      <c r="Y272" s="693">
        <v>0</v>
      </c>
      <c r="Z272" s="692">
        <v>0</v>
      </c>
      <c r="AA272" s="693">
        <v>0</v>
      </c>
      <c r="AB272" s="698">
        <v>0</v>
      </c>
      <c r="AC272" s="690">
        <v>0</v>
      </c>
      <c r="AD272" s="1015"/>
      <c r="AE272" s="1016"/>
      <c r="AF272" s="1016"/>
      <c r="AG272" s="528"/>
      <c r="AH272" s="521"/>
      <c r="AI272" s="521"/>
      <c r="AJ272" s="521"/>
      <c r="AK272" s="521"/>
      <c r="AL272" s="521"/>
      <c r="AM272" s="521"/>
      <c r="AN272" s="521"/>
      <c r="AO272" s="521"/>
      <c r="AP272" s="521"/>
      <c r="AQ272" s="521"/>
      <c r="AR272" s="521"/>
      <c r="AS272" s="521"/>
      <c r="AT272" s="521"/>
      <c r="AU272" s="521"/>
      <c r="AV272" s="521"/>
      <c r="AW272" s="521"/>
      <c r="AX272" s="521"/>
      <c r="AY272" s="521"/>
      <c r="AZ272" s="521"/>
      <c r="BA272" s="521"/>
      <c r="BB272" s="521"/>
      <c r="BC272" s="521"/>
      <c r="BD272" s="521"/>
      <c r="BE272" s="521"/>
      <c r="BF272" s="521"/>
      <c r="BG272" s="521"/>
      <c r="BH272" s="521"/>
      <c r="BI272" s="521"/>
      <c r="BJ272" s="521"/>
      <c r="BK272" s="521"/>
      <c r="BL272" s="521"/>
      <c r="BM272" s="521"/>
      <c r="BN272" s="521"/>
      <c r="BO272" s="521"/>
      <c r="BP272" s="521"/>
      <c r="BQ272" s="521"/>
      <c r="BR272" s="521"/>
      <c r="BS272" s="521"/>
      <c r="BT272" s="521"/>
      <c r="BU272" s="521"/>
      <c r="BV272" s="521"/>
      <c r="BW272" s="521"/>
      <c r="BX272" s="521"/>
      <c r="BY272" s="521"/>
      <c r="BZ272" s="521"/>
      <c r="CA272" s="521"/>
      <c r="CB272" s="521"/>
      <c r="CC272" s="521"/>
      <c r="CD272" s="521"/>
      <c r="CE272" s="521"/>
      <c r="CF272" s="521"/>
      <c r="CG272" s="521"/>
      <c r="CH272" s="521"/>
      <c r="CI272" s="521"/>
      <c r="CJ272" s="521"/>
      <c r="CK272" s="521"/>
      <c r="CL272" s="521"/>
      <c r="CM272" s="521"/>
      <c r="CN272" s="521"/>
      <c r="CO272" s="521"/>
      <c r="CP272" s="521"/>
      <c r="CQ272" s="521"/>
    </row>
    <row r="273" spans="1:95" s="69" customFormat="1" ht="15" customHeight="1" x14ac:dyDescent="0.2">
      <c r="A273" s="11">
        <v>367</v>
      </c>
      <c r="B273" s="271"/>
      <c r="C273" s="274"/>
      <c r="D273" s="274"/>
      <c r="E273" s="275"/>
      <c r="F273" s="1475" t="str">
        <f>'2. CAD NCCF'!F273:L273</f>
        <v>RSB type 2 insured, less stable, fixed term &gt; 1 year deposit</v>
      </c>
      <c r="G273" s="1476"/>
      <c r="H273" s="1476"/>
      <c r="I273" s="1476"/>
      <c r="J273" s="1476"/>
      <c r="K273" s="1476"/>
      <c r="L273" s="1477"/>
      <c r="M273" s="690">
        <v>0</v>
      </c>
      <c r="N273" s="691">
        <v>0</v>
      </c>
      <c r="O273" s="692">
        <v>0</v>
      </c>
      <c r="P273" s="692">
        <v>0</v>
      </c>
      <c r="Q273" s="697">
        <v>0</v>
      </c>
      <c r="R273" s="692">
        <v>0</v>
      </c>
      <c r="S273" s="693">
        <v>0</v>
      </c>
      <c r="T273" s="692">
        <v>0</v>
      </c>
      <c r="U273" s="693">
        <v>0</v>
      </c>
      <c r="V273" s="692">
        <v>0</v>
      </c>
      <c r="W273" s="693">
        <v>0</v>
      </c>
      <c r="X273" s="692">
        <v>0</v>
      </c>
      <c r="Y273" s="693">
        <v>0</v>
      </c>
      <c r="Z273" s="692">
        <v>0</v>
      </c>
      <c r="AA273" s="693">
        <v>0</v>
      </c>
      <c r="AB273" s="698">
        <v>0</v>
      </c>
      <c r="AC273" s="690">
        <v>0</v>
      </c>
      <c r="AD273" s="1015"/>
      <c r="AE273" s="1016"/>
      <c r="AF273" s="1016"/>
      <c r="AG273" s="528"/>
      <c r="AH273" s="521"/>
      <c r="AI273" s="521"/>
      <c r="AJ273" s="521"/>
      <c r="AK273" s="521"/>
      <c r="AL273" s="521"/>
      <c r="AM273" s="521"/>
      <c r="AN273" s="521"/>
      <c r="AO273" s="521"/>
      <c r="AP273" s="521"/>
      <c r="AQ273" s="521"/>
      <c r="AR273" s="521"/>
      <c r="AS273" s="521"/>
      <c r="AT273" s="521"/>
      <c r="AU273" s="521"/>
      <c r="AV273" s="521"/>
      <c r="AW273" s="521"/>
      <c r="AX273" s="521"/>
      <c r="AY273" s="521"/>
      <c r="AZ273" s="521"/>
      <c r="BA273" s="521"/>
      <c r="BB273" s="521"/>
      <c r="BC273" s="521"/>
      <c r="BD273" s="521"/>
      <c r="BE273" s="521"/>
      <c r="BF273" s="521"/>
      <c r="BG273" s="521"/>
      <c r="BH273" s="521"/>
      <c r="BI273" s="521"/>
      <c r="BJ273" s="521"/>
      <c r="BK273" s="521"/>
      <c r="BL273" s="521"/>
      <c r="BM273" s="521"/>
      <c r="BN273" s="521"/>
      <c r="BO273" s="521"/>
      <c r="BP273" s="521"/>
      <c r="BQ273" s="521"/>
      <c r="BR273" s="521"/>
      <c r="BS273" s="521"/>
      <c r="BT273" s="521"/>
      <c r="BU273" s="521"/>
      <c r="BV273" s="521"/>
      <c r="BW273" s="521"/>
      <c r="BX273" s="521"/>
      <c r="BY273" s="521"/>
      <c r="BZ273" s="521"/>
      <c r="CA273" s="521"/>
      <c r="CB273" s="521"/>
      <c r="CC273" s="521"/>
      <c r="CD273" s="521"/>
      <c r="CE273" s="521"/>
      <c r="CF273" s="521"/>
      <c r="CG273" s="521"/>
      <c r="CH273" s="521"/>
      <c r="CI273" s="521"/>
      <c r="CJ273" s="521"/>
      <c r="CK273" s="521"/>
      <c r="CL273" s="521"/>
      <c r="CM273" s="521"/>
      <c r="CN273" s="521"/>
      <c r="CO273" s="521"/>
      <c r="CP273" s="521"/>
      <c r="CQ273" s="521"/>
    </row>
    <row r="274" spans="1:95" s="69" customFormat="1" ht="15" customHeight="1" x14ac:dyDescent="0.2">
      <c r="A274" s="11">
        <v>368</v>
      </c>
      <c r="B274" s="271"/>
      <c r="C274" s="274"/>
      <c r="D274" s="287"/>
      <c r="E274" s="1445" t="str">
        <f>'2. CAD NCCF'!E274:L274</f>
        <v>RSB fixed term deposits - Uninsured</v>
      </c>
      <c r="F274" s="1446"/>
      <c r="G274" s="1446"/>
      <c r="H274" s="1446"/>
      <c r="I274" s="1446"/>
      <c r="J274" s="1446"/>
      <c r="K274" s="1446"/>
      <c r="L274" s="1447"/>
      <c r="M274" s="399">
        <f>SUM(M275:M280)</f>
        <v>0</v>
      </c>
      <c r="N274" s="402">
        <f t="shared" ref="N274:AC274" si="61">SUBTOTAL(9,N275:N280)</f>
        <v>0</v>
      </c>
      <c r="O274" s="406">
        <f t="shared" si="61"/>
        <v>0</v>
      </c>
      <c r="P274" s="405">
        <f t="shared" si="61"/>
        <v>0</v>
      </c>
      <c r="Q274" s="407">
        <f t="shared" si="61"/>
        <v>0</v>
      </c>
      <c r="R274" s="406">
        <f t="shared" si="61"/>
        <v>0</v>
      </c>
      <c r="S274" s="406">
        <f t="shared" si="61"/>
        <v>0</v>
      </c>
      <c r="T274" s="406">
        <f t="shared" si="61"/>
        <v>0</v>
      </c>
      <c r="U274" s="406">
        <f t="shared" si="61"/>
        <v>0</v>
      </c>
      <c r="V274" s="406">
        <f t="shared" si="61"/>
        <v>0</v>
      </c>
      <c r="W274" s="406">
        <f t="shared" si="61"/>
        <v>0</v>
      </c>
      <c r="X274" s="406">
        <f t="shared" si="61"/>
        <v>0</v>
      </c>
      <c r="Y274" s="406">
        <f t="shared" si="61"/>
        <v>0</v>
      </c>
      <c r="Z274" s="406">
        <f t="shared" si="61"/>
        <v>0</v>
      </c>
      <c r="AA274" s="406">
        <f t="shared" si="61"/>
        <v>0</v>
      </c>
      <c r="AB274" s="416">
        <f t="shared" si="61"/>
        <v>0</v>
      </c>
      <c r="AC274" s="399">
        <f t="shared" si="61"/>
        <v>0</v>
      </c>
      <c r="AD274" s="1015"/>
      <c r="AE274" s="1016"/>
      <c r="AF274" s="1016"/>
      <c r="AG274" s="528"/>
      <c r="AH274" s="521"/>
      <c r="AI274" s="521"/>
      <c r="AJ274" s="521"/>
      <c r="AK274" s="521"/>
      <c r="AL274" s="521"/>
      <c r="AM274" s="521"/>
      <c r="AN274" s="521"/>
      <c r="AO274" s="521"/>
      <c r="AP274" s="521"/>
      <c r="AQ274" s="521"/>
      <c r="AR274" s="521"/>
      <c r="AS274" s="521"/>
      <c r="AT274" s="521"/>
      <c r="AU274" s="521"/>
      <c r="AV274" s="521"/>
      <c r="AW274" s="521"/>
      <c r="AX274" s="521"/>
      <c r="AY274" s="521"/>
      <c r="AZ274" s="521"/>
      <c r="BA274" s="521"/>
      <c r="BB274" s="521"/>
      <c r="BC274" s="521"/>
      <c r="BD274" s="521"/>
      <c r="BE274" s="521"/>
      <c r="BF274" s="521"/>
      <c r="BG274" s="521"/>
      <c r="BH274" s="521"/>
      <c r="BI274" s="521"/>
      <c r="BJ274" s="521"/>
      <c r="BK274" s="521"/>
      <c r="BL274" s="521"/>
      <c r="BM274" s="521"/>
      <c r="BN274" s="521"/>
      <c r="BO274" s="521"/>
      <c r="BP274" s="521"/>
      <c r="BQ274" s="521"/>
      <c r="BR274" s="521"/>
      <c r="BS274" s="521"/>
      <c r="BT274" s="521"/>
      <c r="BU274" s="521"/>
      <c r="BV274" s="521"/>
      <c r="BW274" s="521"/>
      <c r="BX274" s="521"/>
      <c r="BY274" s="521"/>
      <c r="BZ274" s="521"/>
      <c r="CA274" s="521"/>
      <c r="CB274" s="521"/>
      <c r="CC274" s="521"/>
      <c r="CD274" s="521"/>
      <c r="CE274" s="521"/>
      <c r="CF274" s="521"/>
      <c r="CG274" s="521"/>
      <c r="CH274" s="521"/>
      <c r="CI274" s="521"/>
      <c r="CJ274" s="521"/>
      <c r="CK274" s="521"/>
      <c r="CL274" s="521"/>
      <c r="CM274" s="521"/>
      <c r="CN274" s="521"/>
      <c r="CO274" s="521"/>
      <c r="CP274" s="521"/>
      <c r="CQ274" s="521"/>
    </row>
    <row r="275" spans="1:95" s="69" customFormat="1" ht="15" customHeight="1" x14ac:dyDescent="0.2">
      <c r="A275" s="11">
        <v>369</v>
      </c>
      <c r="B275" s="271"/>
      <c r="C275" s="278"/>
      <c r="D275" s="278"/>
      <c r="E275" s="285"/>
      <c r="F275" s="1475" t="str">
        <f>'2. CAD NCCF'!F275:L275</f>
        <v>RSB uninsured, fixed term 30 day deposit</v>
      </c>
      <c r="G275" s="1476"/>
      <c r="H275" s="1476"/>
      <c r="I275" s="1476"/>
      <c r="J275" s="1476"/>
      <c r="K275" s="1476"/>
      <c r="L275" s="1477"/>
      <c r="M275" s="690">
        <v>0</v>
      </c>
      <c r="N275" s="691">
        <v>0</v>
      </c>
      <c r="O275" s="692">
        <v>0</v>
      </c>
      <c r="P275" s="692">
        <v>0</v>
      </c>
      <c r="Q275" s="697">
        <v>0</v>
      </c>
      <c r="R275" s="692">
        <v>0</v>
      </c>
      <c r="S275" s="1763"/>
      <c r="T275" s="1167"/>
      <c r="U275" s="1167"/>
      <c r="V275" s="1167"/>
      <c r="W275" s="1167"/>
      <c r="X275" s="1167"/>
      <c r="Y275" s="1167"/>
      <c r="Z275" s="1167"/>
      <c r="AA275" s="1167"/>
      <c r="AB275" s="1168"/>
      <c r="AC275" s="1175"/>
      <c r="AD275" s="1015"/>
      <c r="AE275" s="1016"/>
      <c r="AF275" s="1016"/>
      <c r="AG275" s="528"/>
      <c r="AH275" s="521"/>
      <c r="AI275" s="521"/>
      <c r="AJ275" s="521"/>
      <c r="AK275" s="521"/>
      <c r="AL275" s="521"/>
      <c r="AM275" s="521"/>
      <c r="AN275" s="521"/>
      <c r="AO275" s="521"/>
      <c r="AP275" s="521"/>
      <c r="AQ275" s="521"/>
      <c r="AR275" s="521"/>
      <c r="AS275" s="521"/>
      <c r="AT275" s="521"/>
      <c r="AU275" s="521"/>
      <c r="AV275" s="521"/>
      <c r="AW275" s="521"/>
      <c r="AX275" s="521"/>
      <c r="AY275" s="521"/>
      <c r="AZ275" s="521"/>
      <c r="BA275" s="521"/>
      <c r="BB275" s="521"/>
      <c r="BC275" s="521"/>
      <c r="BD275" s="521"/>
      <c r="BE275" s="521"/>
      <c r="BF275" s="521"/>
      <c r="BG275" s="521"/>
      <c r="BH275" s="521"/>
      <c r="BI275" s="521"/>
      <c r="BJ275" s="521"/>
      <c r="BK275" s="521"/>
      <c r="BL275" s="521"/>
      <c r="BM275" s="521"/>
      <c r="BN275" s="521"/>
      <c r="BO275" s="521"/>
      <c r="BP275" s="521"/>
      <c r="BQ275" s="521"/>
      <c r="BR275" s="521"/>
      <c r="BS275" s="521"/>
      <c r="BT275" s="521"/>
      <c r="BU275" s="521"/>
      <c r="BV275" s="521"/>
      <c r="BW275" s="521"/>
      <c r="BX275" s="521"/>
      <c r="BY275" s="521"/>
      <c r="BZ275" s="521"/>
      <c r="CA275" s="521"/>
      <c r="CB275" s="521"/>
      <c r="CC275" s="521"/>
      <c r="CD275" s="521"/>
      <c r="CE275" s="521"/>
      <c r="CF275" s="521"/>
      <c r="CG275" s="521"/>
      <c r="CH275" s="521"/>
      <c r="CI275" s="521"/>
      <c r="CJ275" s="521"/>
      <c r="CK275" s="521"/>
      <c r="CL275" s="521"/>
      <c r="CM275" s="521"/>
      <c r="CN275" s="521"/>
      <c r="CO275" s="521"/>
      <c r="CP275" s="521"/>
      <c r="CQ275" s="521"/>
    </row>
    <row r="276" spans="1:95" s="69" customFormat="1" ht="15" customHeight="1" x14ac:dyDescent="0.2">
      <c r="A276" s="11">
        <v>370</v>
      </c>
      <c r="B276" s="271"/>
      <c r="C276" s="278"/>
      <c r="D276" s="278"/>
      <c r="E276" s="285"/>
      <c r="F276" s="1475" t="str">
        <f>'2. CAD NCCF'!F276:L276</f>
        <v>RSB uninsured, fixed term 60 day deposit</v>
      </c>
      <c r="G276" s="1476"/>
      <c r="H276" s="1476"/>
      <c r="I276" s="1476"/>
      <c r="J276" s="1476"/>
      <c r="K276" s="1476"/>
      <c r="L276" s="1477"/>
      <c r="M276" s="690">
        <v>0</v>
      </c>
      <c r="N276" s="691">
        <v>0</v>
      </c>
      <c r="O276" s="692">
        <v>0</v>
      </c>
      <c r="P276" s="692">
        <v>0</v>
      </c>
      <c r="Q276" s="697">
        <v>0</v>
      </c>
      <c r="R276" s="692">
        <v>0</v>
      </c>
      <c r="S276" s="693">
        <v>0</v>
      </c>
      <c r="T276" s="1680"/>
      <c r="U276" s="1170"/>
      <c r="V276" s="1170"/>
      <c r="W276" s="1170"/>
      <c r="X276" s="1170"/>
      <c r="Y276" s="1170"/>
      <c r="Z276" s="1170"/>
      <c r="AA276" s="1170"/>
      <c r="AB276" s="1171"/>
      <c r="AC276" s="1180"/>
      <c r="AD276" s="1015"/>
      <c r="AE276" s="1016"/>
      <c r="AF276" s="1016"/>
      <c r="AG276" s="528"/>
      <c r="AH276" s="521"/>
      <c r="AI276" s="521"/>
      <c r="AJ276" s="521"/>
      <c r="AK276" s="521"/>
      <c r="AL276" s="521"/>
      <c r="AM276" s="521"/>
      <c r="AN276" s="521"/>
      <c r="AO276" s="521"/>
      <c r="AP276" s="521"/>
      <c r="AQ276" s="521"/>
      <c r="AR276" s="521"/>
      <c r="AS276" s="521"/>
      <c r="AT276" s="521"/>
      <c r="AU276" s="521"/>
      <c r="AV276" s="521"/>
      <c r="AW276" s="521"/>
      <c r="AX276" s="521"/>
      <c r="AY276" s="521"/>
      <c r="AZ276" s="521"/>
      <c r="BA276" s="521"/>
      <c r="BB276" s="521"/>
      <c r="BC276" s="521"/>
      <c r="BD276" s="521"/>
      <c r="BE276" s="521"/>
      <c r="BF276" s="521"/>
      <c r="BG276" s="521"/>
      <c r="BH276" s="521"/>
      <c r="BI276" s="521"/>
      <c r="BJ276" s="521"/>
      <c r="BK276" s="521"/>
      <c r="BL276" s="521"/>
      <c r="BM276" s="521"/>
      <c r="BN276" s="521"/>
      <c r="BO276" s="521"/>
      <c r="BP276" s="521"/>
      <c r="BQ276" s="521"/>
      <c r="BR276" s="521"/>
      <c r="BS276" s="521"/>
      <c r="BT276" s="521"/>
      <c r="BU276" s="521"/>
      <c r="BV276" s="521"/>
      <c r="BW276" s="521"/>
      <c r="BX276" s="521"/>
      <c r="BY276" s="521"/>
      <c r="BZ276" s="521"/>
      <c r="CA276" s="521"/>
      <c r="CB276" s="521"/>
      <c r="CC276" s="521"/>
      <c r="CD276" s="521"/>
      <c r="CE276" s="521"/>
      <c r="CF276" s="521"/>
      <c r="CG276" s="521"/>
      <c r="CH276" s="521"/>
      <c r="CI276" s="521"/>
      <c r="CJ276" s="521"/>
      <c r="CK276" s="521"/>
      <c r="CL276" s="521"/>
      <c r="CM276" s="521"/>
      <c r="CN276" s="521"/>
      <c r="CO276" s="521"/>
      <c r="CP276" s="521"/>
      <c r="CQ276" s="521"/>
    </row>
    <row r="277" spans="1:95" s="69" customFormat="1" ht="15" customHeight="1" x14ac:dyDescent="0.2">
      <c r="A277" s="11">
        <v>371</v>
      </c>
      <c r="B277" s="271"/>
      <c r="C277" s="278"/>
      <c r="D277" s="278"/>
      <c r="E277" s="285"/>
      <c r="F277" s="1475" t="str">
        <f>'2. CAD NCCF'!F277:L277</f>
        <v>RSB uninsured, fixed term 90 day deposit</v>
      </c>
      <c r="G277" s="1476"/>
      <c r="H277" s="1476"/>
      <c r="I277" s="1476"/>
      <c r="J277" s="1476"/>
      <c r="K277" s="1476"/>
      <c r="L277" s="1477"/>
      <c r="M277" s="690">
        <v>0</v>
      </c>
      <c r="N277" s="691">
        <v>0</v>
      </c>
      <c r="O277" s="692">
        <v>0</v>
      </c>
      <c r="P277" s="692">
        <v>0</v>
      </c>
      <c r="Q277" s="697">
        <v>0</v>
      </c>
      <c r="R277" s="692">
        <v>0</v>
      </c>
      <c r="S277" s="693">
        <v>0</v>
      </c>
      <c r="T277" s="692">
        <v>0</v>
      </c>
      <c r="U277" s="693">
        <v>0</v>
      </c>
      <c r="V277" s="1680"/>
      <c r="W277" s="1170"/>
      <c r="X277" s="1170"/>
      <c r="Y277" s="1170"/>
      <c r="Z277" s="1170"/>
      <c r="AA277" s="1170"/>
      <c r="AB277" s="1171"/>
      <c r="AC277" s="1180"/>
      <c r="AD277" s="1015"/>
      <c r="AE277" s="1016"/>
      <c r="AF277" s="1016"/>
      <c r="AG277" s="528"/>
      <c r="AH277" s="521"/>
      <c r="AI277" s="521"/>
      <c r="AJ277" s="521"/>
      <c r="AK277" s="521"/>
      <c r="AL277" s="521"/>
      <c r="AM277" s="521"/>
      <c r="AN277" s="521"/>
      <c r="AO277" s="521"/>
      <c r="AP277" s="521"/>
      <c r="AQ277" s="521"/>
      <c r="AR277" s="521"/>
      <c r="AS277" s="521"/>
      <c r="AT277" s="521"/>
      <c r="AU277" s="521"/>
      <c r="AV277" s="521"/>
      <c r="AW277" s="521"/>
      <c r="AX277" s="521"/>
      <c r="AY277" s="521"/>
      <c r="AZ277" s="521"/>
      <c r="BA277" s="521"/>
      <c r="BB277" s="521"/>
      <c r="BC277" s="521"/>
      <c r="BD277" s="521"/>
      <c r="BE277" s="521"/>
      <c r="BF277" s="521"/>
      <c r="BG277" s="521"/>
      <c r="BH277" s="521"/>
      <c r="BI277" s="521"/>
      <c r="BJ277" s="521"/>
      <c r="BK277" s="521"/>
      <c r="BL277" s="521"/>
      <c r="BM277" s="521"/>
      <c r="BN277" s="521"/>
      <c r="BO277" s="521"/>
      <c r="BP277" s="521"/>
      <c r="BQ277" s="521"/>
      <c r="BR277" s="521"/>
      <c r="BS277" s="521"/>
      <c r="BT277" s="521"/>
      <c r="BU277" s="521"/>
      <c r="BV277" s="521"/>
      <c r="BW277" s="521"/>
      <c r="BX277" s="521"/>
      <c r="BY277" s="521"/>
      <c r="BZ277" s="521"/>
      <c r="CA277" s="521"/>
      <c r="CB277" s="521"/>
      <c r="CC277" s="521"/>
      <c r="CD277" s="521"/>
      <c r="CE277" s="521"/>
      <c r="CF277" s="521"/>
      <c r="CG277" s="521"/>
      <c r="CH277" s="521"/>
      <c r="CI277" s="521"/>
      <c r="CJ277" s="521"/>
      <c r="CK277" s="521"/>
      <c r="CL277" s="521"/>
      <c r="CM277" s="521"/>
      <c r="CN277" s="521"/>
      <c r="CO277" s="521"/>
      <c r="CP277" s="521"/>
      <c r="CQ277" s="521"/>
    </row>
    <row r="278" spans="1:95" s="69" customFormat="1" ht="15" customHeight="1" x14ac:dyDescent="0.2">
      <c r="A278" s="11">
        <v>372</v>
      </c>
      <c r="B278" s="271"/>
      <c r="C278" s="278"/>
      <c r="D278" s="278"/>
      <c r="E278" s="285"/>
      <c r="F278" s="1475" t="str">
        <f>'2. CAD NCCF'!F278:L278</f>
        <v>RSB uninsured, fixed term 180 day deposit</v>
      </c>
      <c r="G278" s="1476"/>
      <c r="H278" s="1476"/>
      <c r="I278" s="1476"/>
      <c r="J278" s="1476"/>
      <c r="K278" s="1476"/>
      <c r="L278" s="1477"/>
      <c r="M278" s="690">
        <v>0</v>
      </c>
      <c r="N278" s="691">
        <v>0</v>
      </c>
      <c r="O278" s="692">
        <v>0</v>
      </c>
      <c r="P278" s="692">
        <v>0</v>
      </c>
      <c r="Q278" s="697">
        <v>0</v>
      </c>
      <c r="R278" s="692">
        <v>0</v>
      </c>
      <c r="S278" s="693">
        <v>0</v>
      </c>
      <c r="T278" s="692">
        <v>0</v>
      </c>
      <c r="U278" s="693">
        <v>0</v>
      </c>
      <c r="V278" s="692">
        <v>0</v>
      </c>
      <c r="W278" s="693">
        <v>0</v>
      </c>
      <c r="X278" s="692">
        <v>0</v>
      </c>
      <c r="Y278" s="693">
        <v>0</v>
      </c>
      <c r="Z278" s="1179"/>
      <c r="AA278" s="1173"/>
      <c r="AB278" s="1174"/>
      <c r="AC278" s="1181"/>
      <c r="AD278" s="1015"/>
      <c r="AE278" s="1016"/>
      <c r="AF278" s="1016"/>
      <c r="AG278" s="528"/>
      <c r="AH278" s="521"/>
      <c r="AI278" s="521"/>
      <c r="AJ278" s="521"/>
      <c r="AK278" s="521"/>
      <c r="AL278" s="521"/>
      <c r="AM278" s="521"/>
      <c r="AN278" s="521"/>
      <c r="AO278" s="521"/>
      <c r="AP278" s="521"/>
      <c r="AQ278" s="521"/>
      <c r="AR278" s="521"/>
      <c r="AS278" s="521"/>
      <c r="AT278" s="521"/>
      <c r="AU278" s="521"/>
      <c r="AV278" s="521"/>
      <c r="AW278" s="521"/>
      <c r="AX278" s="521"/>
      <c r="AY278" s="521"/>
      <c r="AZ278" s="521"/>
      <c r="BA278" s="521"/>
      <c r="BB278" s="521"/>
      <c r="BC278" s="521"/>
      <c r="BD278" s="521"/>
      <c r="BE278" s="521"/>
      <c r="BF278" s="521"/>
      <c r="BG278" s="521"/>
      <c r="BH278" s="521"/>
      <c r="BI278" s="521"/>
      <c r="BJ278" s="521"/>
      <c r="BK278" s="521"/>
      <c r="BL278" s="521"/>
      <c r="BM278" s="521"/>
      <c r="BN278" s="521"/>
      <c r="BO278" s="521"/>
      <c r="BP278" s="521"/>
      <c r="BQ278" s="521"/>
      <c r="BR278" s="521"/>
      <c r="BS278" s="521"/>
      <c r="BT278" s="521"/>
      <c r="BU278" s="521"/>
      <c r="BV278" s="521"/>
      <c r="BW278" s="521"/>
      <c r="BX278" s="521"/>
      <c r="BY278" s="521"/>
      <c r="BZ278" s="521"/>
      <c r="CA278" s="521"/>
      <c r="CB278" s="521"/>
      <c r="CC278" s="521"/>
      <c r="CD278" s="521"/>
      <c r="CE278" s="521"/>
      <c r="CF278" s="521"/>
      <c r="CG278" s="521"/>
      <c r="CH278" s="521"/>
      <c r="CI278" s="521"/>
      <c r="CJ278" s="521"/>
      <c r="CK278" s="521"/>
      <c r="CL278" s="521"/>
      <c r="CM278" s="521"/>
      <c r="CN278" s="521"/>
      <c r="CO278" s="521"/>
      <c r="CP278" s="521"/>
      <c r="CQ278" s="521"/>
    </row>
    <row r="279" spans="1:95" s="69" customFormat="1" ht="15" customHeight="1" x14ac:dyDescent="0.2">
      <c r="A279" s="11">
        <v>373</v>
      </c>
      <c r="B279" s="271"/>
      <c r="C279" s="278"/>
      <c r="D279" s="278"/>
      <c r="E279" s="285"/>
      <c r="F279" s="1475" t="str">
        <f>'2. CAD NCCF'!F279:L279</f>
        <v>RSB uninsured, fixed term 1 year deposit</v>
      </c>
      <c r="G279" s="1476"/>
      <c r="H279" s="1476"/>
      <c r="I279" s="1476"/>
      <c r="J279" s="1476"/>
      <c r="K279" s="1476"/>
      <c r="L279" s="1477"/>
      <c r="M279" s="690">
        <v>0</v>
      </c>
      <c r="N279" s="691">
        <v>0</v>
      </c>
      <c r="O279" s="692">
        <v>0</v>
      </c>
      <c r="P279" s="692">
        <v>0</v>
      </c>
      <c r="Q279" s="697">
        <v>0</v>
      </c>
      <c r="R279" s="692">
        <v>0</v>
      </c>
      <c r="S279" s="693">
        <v>0</v>
      </c>
      <c r="T279" s="692">
        <v>0</v>
      </c>
      <c r="U279" s="693">
        <v>0</v>
      </c>
      <c r="V279" s="692">
        <v>0</v>
      </c>
      <c r="W279" s="693">
        <v>0</v>
      </c>
      <c r="X279" s="692">
        <v>0</v>
      </c>
      <c r="Y279" s="693">
        <v>0</v>
      </c>
      <c r="Z279" s="692">
        <v>0</v>
      </c>
      <c r="AA279" s="693">
        <v>0</v>
      </c>
      <c r="AB279" s="698">
        <v>0</v>
      </c>
      <c r="AC279" s="690">
        <v>0</v>
      </c>
      <c r="AD279" s="1015"/>
      <c r="AE279" s="1016"/>
      <c r="AF279" s="1016"/>
      <c r="AG279" s="528"/>
      <c r="AH279" s="521"/>
      <c r="AI279" s="521"/>
      <c r="AJ279" s="521"/>
      <c r="AK279" s="521"/>
      <c r="AL279" s="521"/>
      <c r="AM279" s="521"/>
      <c r="AN279" s="521"/>
      <c r="AO279" s="521"/>
      <c r="AP279" s="521"/>
      <c r="AQ279" s="521"/>
      <c r="AR279" s="521"/>
      <c r="AS279" s="521"/>
      <c r="AT279" s="521"/>
      <c r="AU279" s="521"/>
      <c r="AV279" s="521"/>
      <c r="AW279" s="521"/>
      <c r="AX279" s="521"/>
      <c r="AY279" s="521"/>
      <c r="AZ279" s="521"/>
      <c r="BA279" s="521"/>
      <c r="BB279" s="521"/>
      <c r="BC279" s="521"/>
      <c r="BD279" s="521"/>
      <c r="BE279" s="521"/>
      <c r="BF279" s="521"/>
      <c r="BG279" s="521"/>
      <c r="BH279" s="521"/>
      <c r="BI279" s="521"/>
      <c r="BJ279" s="521"/>
      <c r="BK279" s="521"/>
      <c r="BL279" s="521"/>
      <c r="BM279" s="521"/>
      <c r="BN279" s="521"/>
      <c r="BO279" s="521"/>
      <c r="BP279" s="521"/>
      <c r="BQ279" s="521"/>
      <c r="BR279" s="521"/>
      <c r="BS279" s="521"/>
      <c r="BT279" s="521"/>
      <c r="BU279" s="521"/>
      <c r="BV279" s="521"/>
      <c r="BW279" s="521"/>
      <c r="BX279" s="521"/>
      <c r="BY279" s="521"/>
      <c r="BZ279" s="521"/>
      <c r="CA279" s="521"/>
      <c r="CB279" s="521"/>
      <c r="CC279" s="521"/>
      <c r="CD279" s="521"/>
      <c r="CE279" s="521"/>
      <c r="CF279" s="521"/>
      <c r="CG279" s="521"/>
      <c r="CH279" s="521"/>
      <c r="CI279" s="521"/>
      <c r="CJ279" s="521"/>
      <c r="CK279" s="521"/>
      <c r="CL279" s="521"/>
      <c r="CM279" s="521"/>
      <c r="CN279" s="521"/>
      <c r="CO279" s="521"/>
      <c r="CP279" s="521"/>
      <c r="CQ279" s="521"/>
    </row>
    <row r="280" spans="1:95" s="69" customFormat="1" ht="15" customHeight="1" x14ac:dyDescent="0.2">
      <c r="A280" s="11">
        <v>374</v>
      </c>
      <c r="B280" s="271"/>
      <c r="C280" s="274"/>
      <c r="D280" s="274"/>
      <c r="E280" s="275"/>
      <c r="F280" s="1475" t="str">
        <f>'2. CAD NCCF'!F280:L280</f>
        <v>RSB uninsured, fixed term &gt; 1 year deposit</v>
      </c>
      <c r="G280" s="1476"/>
      <c r="H280" s="1476"/>
      <c r="I280" s="1476"/>
      <c r="J280" s="1476"/>
      <c r="K280" s="1476"/>
      <c r="L280" s="1477"/>
      <c r="M280" s="690">
        <v>0</v>
      </c>
      <c r="N280" s="691">
        <v>0</v>
      </c>
      <c r="O280" s="692">
        <v>0</v>
      </c>
      <c r="P280" s="692">
        <v>0</v>
      </c>
      <c r="Q280" s="697">
        <v>0</v>
      </c>
      <c r="R280" s="692">
        <v>0</v>
      </c>
      <c r="S280" s="693">
        <v>0</v>
      </c>
      <c r="T280" s="692">
        <v>0</v>
      </c>
      <c r="U280" s="693">
        <v>0</v>
      </c>
      <c r="V280" s="692">
        <v>0</v>
      </c>
      <c r="W280" s="693">
        <v>0</v>
      </c>
      <c r="X280" s="692">
        <v>0</v>
      </c>
      <c r="Y280" s="693">
        <v>0</v>
      </c>
      <c r="Z280" s="692">
        <v>0</v>
      </c>
      <c r="AA280" s="693">
        <v>0</v>
      </c>
      <c r="AB280" s="698">
        <v>0</v>
      </c>
      <c r="AC280" s="690">
        <v>0</v>
      </c>
      <c r="AD280" s="1015"/>
      <c r="AE280" s="1016"/>
      <c r="AF280" s="1016"/>
      <c r="AG280" s="528"/>
      <c r="AH280" s="521"/>
      <c r="AI280" s="521"/>
      <c r="AJ280" s="521"/>
      <c r="AK280" s="521"/>
      <c r="AL280" s="521"/>
      <c r="AM280" s="521"/>
      <c r="AN280" s="521"/>
      <c r="AO280" s="521"/>
      <c r="AP280" s="521"/>
      <c r="AQ280" s="521"/>
      <c r="AR280" s="521"/>
      <c r="AS280" s="521"/>
      <c r="AT280" s="521"/>
      <c r="AU280" s="521"/>
      <c r="AV280" s="521"/>
      <c r="AW280" s="521"/>
      <c r="AX280" s="521"/>
      <c r="AY280" s="521"/>
      <c r="AZ280" s="521"/>
      <c r="BA280" s="521"/>
      <c r="BB280" s="521"/>
      <c r="BC280" s="521"/>
      <c r="BD280" s="521"/>
      <c r="BE280" s="521"/>
      <c r="BF280" s="521"/>
      <c r="BG280" s="521"/>
      <c r="BH280" s="521"/>
      <c r="BI280" s="521"/>
      <c r="BJ280" s="521"/>
      <c r="BK280" s="521"/>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row>
    <row r="281" spans="1:95" s="69" customFormat="1" ht="15" customHeight="1" x14ac:dyDescent="0.2">
      <c r="A281" s="11">
        <v>375</v>
      </c>
      <c r="B281" s="271"/>
      <c r="C281" s="274"/>
      <c r="D281" s="287"/>
      <c r="E281" s="1445" t="str">
        <f>'2. CAD NCCF'!E281:L281</f>
        <v>RSB fixed term deposits - Unaffiliated third-party sourced</v>
      </c>
      <c r="F281" s="1446"/>
      <c r="G281" s="1446"/>
      <c r="H281" s="1446"/>
      <c r="I281" s="1446"/>
      <c r="J281" s="1446"/>
      <c r="K281" s="1446"/>
      <c r="L281" s="1447"/>
      <c r="M281" s="399">
        <f>SUM(M282:M287)</f>
        <v>0</v>
      </c>
      <c r="N281" s="402">
        <f t="shared" ref="N281:AC281" si="62">SUBTOTAL(9,N282:N287)</f>
        <v>0</v>
      </c>
      <c r="O281" s="406">
        <f t="shared" si="62"/>
        <v>0</v>
      </c>
      <c r="P281" s="405">
        <f t="shared" si="62"/>
        <v>0</v>
      </c>
      <c r="Q281" s="407">
        <f t="shared" si="62"/>
        <v>0</v>
      </c>
      <c r="R281" s="406">
        <f t="shared" si="62"/>
        <v>0</v>
      </c>
      <c r="S281" s="406">
        <f t="shared" si="62"/>
        <v>0</v>
      </c>
      <c r="T281" s="406">
        <f t="shared" si="62"/>
        <v>0</v>
      </c>
      <c r="U281" s="406">
        <f t="shared" si="62"/>
        <v>0</v>
      </c>
      <c r="V281" s="406">
        <f t="shared" si="62"/>
        <v>0</v>
      </c>
      <c r="W281" s="406">
        <f t="shared" si="62"/>
        <v>0</v>
      </c>
      <c r="X281" s="406">
        <f t="shared" si="62"/>
        <v>0</v>
      </c>
      <c r="Y281" s="406">
        <f t="shared" si="62"/>
        <v>0</v>
      </c>
      <c r="Z281" s="406">
        <f t="shared" si="62"/>
        <v>0</v>
      </c>
      <c r="AA281" s="406">
        <f t="shared" si="62"/>
        <v>0</v>
      </c>
      <c r="AB281" s="416">
        <f t="shared" si="62"/>
        <v>0</v>
      </c>
      <c r="AC281" s="399">
        <f t="shared" si="62"/>
        <v>0</v>
      </c>
      <c r="AD281" s="1015"/>
      <c r="AE281" s="1016"/>
      <c r="AF281" s="1016"/>
      <c r="AG281" s="528"/>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c r="BS281" s="521"/>
      <c r="BT281" s="521"/>
      <c r="BU281" s="521"/>
      <c r="BV281" s="521"/>
      <c r="BW281" s="521"/>
      <c r="BX281" s="521"/>
      <c r="BY281" s="521"/>
      <c r="BZ281" s="521"/>
      <c r="CA281" s="521"/>
      <c r="CB281" s="521"/>
      <c r="CC281" s="521"/>
      <c r="CD281" s="521"/>
      <c r="CE281" s="521"/>
      <c r="CF281" s="521"/>
      <c r="CG281" s="521"/>
      <c r="CH281" s="521"/>
      <c r="CI281" s="521"/>
      <c r="CJ281" s="521"/>
      <c r="CK281" s="521"/>
      <c r="CL281" s="521"/>
      <c r="CM281" s="521"/>
      <c r="CN281" s="521"/>
      <c r="CO281" s="521"/>
      <c r="CP281" s="521"/>
      <c r="CQ281" s="521"/>
    </row>
    <row r="282" spans="1:95" s="69" customFormat="1" ht="27.75" customHeight="1" x14ac:dyDescent="0.2">
      <c r="A282" s="11">
        <v>376</v>
      </c>
      <c r="B282" s="271"/>
      <c r="C282" s="278"/>
      <c r="D282" s="278"/>
      <c r="E282" s="285"/>
      <c r="F282" s="1475" t="str">
        <f>'2. CAD NCCF'!F282:L282</f>
        <v>RSB unaffiliated third-party sourced, fixed term 30 days deposit</v>
      </c>
      <c r="G282" s="1476"/>
      <c r="H282" s="1476"/>
      <c r="I282" s="1476"/>
      <c r="J282" s="1476"/>
      <c r="K282" s="1476"/>
      <c r="L282" s="1477"/>
      <c r="M282" s="690">
        <v>0</v>
      </c>
      <c r="N282" s="691">
        <v>0</v>
      </c>
      <c r="O282" s="692">
        <v>0</v>
      </c>
      <c r="P282" s="692">
        <v>0</v>
      </c>
      <c r="Q282" s="697">
        <v>0</v>
      </c>
      <c r="R282" s="692">
        <v>0</v>
      </c>
      <c r="S282" s="1763"/>
      <c r="T282" s="1167"/>
      <c r="U282" s="1167"/>
      <c r="V282" s="1167"/>
      <c r="W282" s="1167"/>
      <c r="X282" s="1167"/>
      <c r="Y282" s="1167"/>
      <c r="Z282" s="1167"/>
      <c r="AA282" s="1167"/>
      <c r="AB282" s="1168"/>
      <c r="AC282" s="1175"/>
      <c r="AD282" s="1015"/>
      <c r="AE282" s="1016"/>
      <c r="AF282" s="1016"/>
      <c r="AG282" s="528"/>
      <c r="AH282" s="521"/>
      <c r="AI282" s="521"/>
      <c r="AJ282" s="521"/>
      <c r="AK282" s="521"/>
      <c r="AL282" s="521"/>
      <c r="AM282" s="521"/>
      <c r="AN282" s="521"/>
      <c r="AO282" s="521"/>
      <c r="AP282" s="521"/>
      <c r="AQ282" s="521"/>
      <c r="AR282" s="521"/>
      <c r="AS282" s="521"/>
      <c r="AT282" s="521"/>
      <c r="AU282" s="521"/>
      <c r="AV282" s="521"/>
      <c r="AW282" s="521"/>
      <c r="AX282" s="521"/>
      <c r="AY282" s="521"/>
      <c r="AZ282" s="521"/>
      <c r="BA282" s="521"/>
      <c r="BB282" s="521"/>
      <c r="BC282" s="521"/>
      <c r="BD282" s="521"/>
      <c r="BE282" s="521"/>
      <c r="BF282" s="521"/>
      <c r="BG282" s="521"/>
      <c r="BH282" s="521"/>
      <c r="BI282" s="521"/>
      <c r="BJ282" s="521"/>
      <c r="BK282" s="521"/>
      <c r="BL282" s="521"/>
      <c r="BM282" s="521"/>
      <c r="BN282" s="521"/>
      <c r="BO282" s="521"/>
      <c r="BP282" s="521"/>
      <c r="BQ282" s="521"/>
      <c r="BR282" s="521"/>
      <c r="BS282" s="521"/>
      <c r="BT282" s="521"/>
      <c r="BU282" s="521"/>
      <c r="BV282" s="521"/>
      <c r="BW282" s="521"/>
      <c r="BX282" s="521"/>
      <c r="BY282" s="521"/>
      <c r="BZ282" s="521"/>
      <c r="CA282" s="521"/>
      <c r="CB282" s="521"/>
      <c r="CC282" s="521"/>
      <c r="CD282" s="521"/>
      <c r="CE282" s="521"/>
      <c r="CF282" s="521"/>
      <c r="CG282" s="521"/>
      <c r="CH282" s="521"/>
      <c r="CI282" s="521"/>
      <c r="CJ282" s="521"/>
      <c r="CK282" s="521"/>
      <c r="CL282" s="521"/>
      <c r="CM282" s="521"/>
      <c r="CN282" s="521"/>
      <c r="CO282" s="521"/>
      <c r="CP282" s="521"/>
      <c r="CQ282" s="521"/>
    </row>
    <row r="283" spans="1:95" s="69" customFormat="1" ht="27.75" customHeight="1" x14ac:dyDescent="0.2">
      <c r="A283" s="11">
        <v>377</v>
      </c>
      <c r="B283" s="271"/>
      <c r="C283" s="278"/>
      <c r="D283" s="278"/>
      <c r="E283" s="285"/>
      <c r="F283" s="1475" t="str">
        <f>'2. CAD NCCF'!F283:L283</f>
        <v>RSB unaffiliated third-party sourced, fixed term 60 days deposit</v>
      </c>
      <c r="G283" s="1476"/>
      <c r="H283" s="1476"/>
      <c r="I283" s="1476"/>
      <c r="J283" s="1476"/>
      <c r="K283" s="1476"/>
      <c r="L283" s="1477"/>
      <c r="M283" s="690">
        <v>0</v>
      </c>
      <c r="N283" s="691">
        <v>0</v>
      </c>
      <c r="O283" s="692">
        <v>0</v>
      </c>
      <c r="P283" s="692">
        <v>0</v>
      </c>
      <c r="Q283" s="697">
        <v>0</v>
      </c>
      <c r="R283" s="692">
        <v>0</v>
      </c>
      <c r="S283" s="693">
        <v>0</v>
      </c>
      <c r="T283" s="1680"/>
      <c r="U283" s="1170"/>
      <c r="V283" s="1170"/>
      <c r="W283" s="1170"/>
      <c r="X283" s="1170"/>
      <c r="Y283" s="1170"/>
      <c r="Z283" s="1170"/>
      <c r="AA283" s="1170"/>
      <c r="AB283" s="1171"/>
      <c r="AC283" s="1180"/>
      <c r="AD283" s="1015"/>
      <c r="AE283" s="1016"/>
      <c r="AF283" s="1016"/>
      <c r="AG283" s="528"/>
      <c r="AH283" s="521"/>
      <c r="AI283" s="521"/>
      <c r="AJ283" s="521"/>
      <c r="AK283" s="521"/>
      <c r="AL283" s="521"/>
      <c r="AM283" s="521"/>
      <c r="AN283" s="521"/>
      <c r="AO283" s="521"/>
      <c r="AP283" s="521"/>
      <c r="AQ283" s="521"/>
      <c r="AR283" s="521"/>
      <c r="AS283" s="521"/>
      <c r="AT283" s="521"/>
      <c r="AU283" s="521"/>
      <c r="AV283" s="521"/>
      <c r="AW283" s="521"/>
      <c r="AX283" s="521"/>
      <c r="AY283" s="521"/>
      <c r="AZ283" s="521"/>
      <c r="BA283" s="521"/>
      <c r="BB283" s="521"/>
      <c r="BC283" s="521"/>
      <c r="BD283" s="521"/>
      <c r="BE283" s="521"/>
      <c r="BF283" s="521"/>
      <c r="BG283" s="521"/>
      <c r="BH283" s="521"/>
      <c r="BI283" s="521"/>
      <c r="BJ283" s="521"/>
      <c r="BK283" s="521"/>
      <c r="BL283" s="521"/>
      <c r="BM283" s="521"/>
      <c r="BN283" s="521"/>
      <c r="BO283" s="521"/>
      <c r="BP283" s="521"/>
      <c r="BQ283" s="521"/>
      <c r="BR283" s="521"/>
      <c r="BS283" s="521"/>
      <c r="BT283" s="521"/>
      <c r="BU283" s="521"/>
      <c r="BV283" s="521"/>
      <c r="BW283" s="521"/>
      <c r="BX283" s="521"/>
      <c r="BY283" s="521"/>
      <c r="BZ283" s="521"/>
      <c r="CA283" s="521"/>
      <c r="CB283" s="521"/>
      <c r="CC283" s="521"/>
      <c r="CD283" s="521"/>
      <c r="CE283" s="521"/>
      <c r="CF283" s="521"/>
      <c r="CG283" s="521"/>
      <c r="CH283" s="521"/>
      <c r="CI283" s="521"/>
      <c r="CJ283" s="521"/>
      <c r="CK283" s="521"/>
      <c r="CL283" s="521"/>
      <c r="CM283" s="521"/>
      <c r="CN283" s="521"/>
      <c r="CO283" s="521"/>
      <c r="CP283" s="521"/>
      <c r="CQ283" s="521"/>
    </row>
    <row r="284" spans="1:95" s="69" customFormat="1" ht="27.75" customHeight="1" x14ac:dyDescent="0.2">
      <c r="A284" s="11">
        <v>378</v>
      </c>
      <c r="B284" s="271"/>
      <c r="C284" s="278"/>
      <c r="D284" s="278"/>
      <c r="E284" s="285"/>
      <c r="F284" s="1475" t="str">
        <f>'2. CAD NCCF'!F284:L284</f>
        <v>RSB unaffiliated third-party sourced, fixed term 90 days deposit</v>
      </c>
      <c r="G284" s="1476"/>
      <c r="H284" s="1476"/>
      <c r="I284" s="1476"/>
      <c r="J284" s="1476"/>
      <c r="K284" s="1476"/>
      <c r="L284" s="1477"/>
      <c r="M284" s="690">
        <v>0</v>
      </c>
      <c r="N284" s="691">
        <v>0</v>
      </c>
      <c r="O284" s="692">
        <v>0</v>
      </c>
      <c r="P284" s="692">
        <v>0</v>
      </c>
      <c r="Q284" s="697">
        <v>0</v>
      </c>
      <c r="R284" s="692">
        <v>0</v>
      </c>
      <c r="S284" s="693">
        <v>0</v>
      </c>
      <c r="T284" s="692">
        <v>0</v>
      </c>
      <c r="U284" s="693">
        <v>0</v>
      </c>
      <c r="V284" s="1680"/>
      <c r="W284" s="1170"/>
      <c r="X284" s="1170"/>
      <c r="Y284" s="1170"/>
      <c r="Z284" s="1170"/>
      <c r="AA284" s="1170"/>
      <c r="AB284" s="1171"/>
      <c r="AC284" s="1180"/>
      <c r="AD284" s="1015"/>
      <c r="AE284" s="1016"/>
      <c r="AF284" s="1016"/>
      <c r="AG284" s="528"/>
      <c r="AH284" s="521"/>
      <c r="AI284" s="521"/>
      <c r="AJ284" s="521"/>
      <c r="AK284" s="521"/>
      <c r="AL284" s="521"/>
      <c r="AM284" s="521"/>
      <c r="AN284" s="521"/>
      <c r="AO284" s="521"/>
      <c r="AP284" s="521"/>
      <c r="AQ284" s="521"/>
      <c r="AR284" s="521"/>
      <c r="AS284" s="521"/>
      <c r="AT284" s="521"/>
      <c r="AU284" s="521"/>
      <c r="AV284" s="521"/>
      <c r="AW284" s="521"/>
      <c r="AX284" s="521"/>
      <c r="AY284" s="521"/>
      <c r="AZ284" s="521"/>
      <c r="BA284" s="521"/>
      <c r="BB284" s="521"/>
      <c r="BC284" s="521"/>
      <c r="BD284" s="521"/>
      <c r="BE284" s="521"/>
      <c r="BF284" s="521"/>
      <c r="BG284" s="521"/>
      <c r="BH284" s="521"/>
      <c r="BI284" s="521"/>
      <c r="BJ284" s="521"/>
      <c r="BK284" s="521"/>
      <c r="BL284" s="521"/>
      <c r="BM284" s="521"/>
      <c r="BN284" s="521"/>
      <c r="BO284" s="521"/>
      <c r="BP284" s="521"/>
      <c r="BQ284" s="521"/>
      <c r="BR284" s="521"/>
      <c r="BS284" s="521"/>
      <c r="BT284" s="521"/>
      <c r="BU284" s="521"/>
      <c r="BV284" s="521"/>
      <c r="BW284" s="521"/>
      <c r="BX284" s="521"/>
      <c r="BY284" s="521"/>
      <c r="BZ284" s="521"/>
      <c r="CA284" s="521"/>
      <c r="CB284" s="521"/>
      <c r="CC284" s="521"/>
      <c r="CD284" s="521"/>
      <c r="CE284" s="521"/>
      <c r="CF284" s="521"/>
      <c r="CG284" s="521"/>
      <c r="CH284" s="521"/>
      <c r="CI284" s="521"/>
      <c r="CJ284" s="521"/>
      <c r="CK284" s="521"/>
      <c r="CL284" s="521"/>
      <c r="CM284" s="521"/>
      <c r="CN284" s="521"/>
      <c r="CO284" s="521"/>
      <c r="CP284" s="521"/>
      <c r="CQ284" s="521"/>
    </row>
    <row r="285" spans="1:95" s="69" customFormat="1" ht="27.75" customHeight="1" x14ac:dyDescent="0.2">
      <c r="A285" s="11">
        <v>379</v>
      </c>
      <c r="B285" s="271"/>
      <c r="C285" s="278"/>
      <c r="D285" s="278"/>
      <c r="E285" s="285"/>
      <c r="F285" s="1475" t="str">
        <f>'2. CAD NCCF'!F285:L285</f>
        <v>RSB unaffiliated third-party sourced, fixed term 180 days deposit</v>
      </c>
      <c r="G285" s="1476"/>
      <c r="H285" s="1476"/>
      <c r="I285" s="1476"/>
      <c r="J285" s="1476"/>
      <c r="K285" s="1476"/>
      <c r="L285" s="1477"/>
      <c r="M285" s="690">
        <v>0</v>
      </c>
      <c r="N285" s="691">
        <v>0</v>
      </c>
      <c r="O285" s="692">
        <v>0</v>
      </c>
      <c r="P285" s="692">
        <v>0</v>
      </c>
      <c r="Q285" s="697">
        <v>0</v>
      </c>
      <c r="R285" s="692">
        <v>0</v>
      </c>
      <c r="S285" s="693">
        <v>0</v>
      </c>
      <c r="T285" s="692">
        <v>0</v>
      </c>
      <c r="U285" s="693">
        <v>0</v>
      </c>
      <c r="V285" s="692">
        <v>0</v>
      </c>
      <c r="W285" s="693">
        <v>0</v>
      </c>
      <c r="X285" s="692">
        <v>0</v>
      </c>
      <c r="Y285" s="693">
        <v>0</v>
      </c>
      <c r="Z285" s="1179"/>
      <c r="AA285" s="1173"/>
      <c r="AB285" s="1174"/>
      <c r="AC285" s="1181"/>
      <c r="AD285" s="1015"/>
      <c r="AE285" s="1016"/>
      <c r="AF285" s="1016"/>
      <c r="AG285" s="528"/>
      <c r="AH285" s="521"/>
      <c r="AI285" s="521"/>
      <c r="AJ285" s="521"/>
      <c r="AK285" s="521"/>
      <c r="AL285" s="521"/>
      <c r="AM285" s="521"/>
      <c r="AN285" s="521"/>
      <c r="AO285" s="521"/>
      <c r="AP285" s="521"/>
      <c r="AQ285" s="521"/>
      <c r="AR285" s="521"/>
      <c r="AS285" s="521"/>
      <c r="AT285" s="521"/>
      <c r="AU285" s="521"/>
      <c r="AV285" s="521"/>
      <c r="AW285" s="521"/>
      <c r="AX285" s="521"/>
      <c r="AY285" s="521"/>
      <c r="AZ285" s="521"/>
      <c r="BA285" s="521"/>
      <c r="BB285" s="521"/>
      <c r="BC285" s="521"/>
      <c r="BD285" s="521"/>
      <c r="BE285" s="521"/>
      <c r="BF285" s="521"/>
      <c r="BG285" s="521"/>
      <c r="BH285" s="521"/>
      <c r="BI285" s="521"/>
      <c r="BJ285" s="521"/>
      <c r="BK285" s="521"/>
      <c r="BL285" s="521"/>
      <c r="BM285" s="521"/>
      <c r="BN285" s="521"/>
      <c r="BO285" s="521"/>
      <c r="BP285" s="521"/>
      <c r="BQ285" s="521"/>
      <c r="BR285" s="521"/>
      <c r="BS285" s="521"/>
      <c r="BT285" s="521"/>
      <c r="BU285" s="521"/>
      <c r="BV285" s="521"/>
      <c r="BW285" s="521"/>
      <c r="BX285" s="521"/>
      <c r="BY285" s="521"/>
      <c r="BZ285" s="521"/>
      <c r="CA285" s="521"/>
      <c r="CB285" s="521"/>
      <c r="CC285" s="521"/>
      <c r="CD285" s="521"/>
      <c r="CE285" s="521"/>
      <c r="CF285" s="521"/>
      <c r="CG285" s="521"/>
      <c r="CH285" s="521"/>
      <c r="CI285" s="521"/>
      <c r="CJ285" s="521"/>
      <c r="CK285" s="521"/>
      <c r="CL285" s="521"/>
      <c r="CM285" s="521"/>
      <c r="CN285" s="521"/>
      <c r="CO285" s="521"/>
      <c r="CP285" s="521"/>
      <c r="CQ285" s="521"/>
    </row>
    <row r="286" spans="1:95" s="69" customFormat="1" ht="27.75" customHeight="1" x14ac:dyDescent="0.2">
      <c r="A286" s="11">
        <v>380</v>
      </c>
      <c r="B286" s="271"/>
      <c r="C286" s="278"/>
      <c r="D286" s="278"/>
      <c r="E286" s="285"/>
      <c r="F286" s="1475" t="str">
        <f>'2. CAD NCCF'!F286:L286</f>
        <v>RSB unaffiliated third-party sourced, fixed term 1 year deposit</v>
      </c>
      <c r="G286" s="1476"/>
      <c r="H286" s="1476"/>
      <c r="I286" s="1476"/>
      <c r="J286" s="1476"/>
      <c r="K286" s="1476"/>
      <c r="L286" s="1477"/>
      <c r="M286" s="690">
        <v>0</v>
      </c>
      <c r="N286" s="691">
        <v>0</v>
      </c>
      <c r="O286" s="692">
        <v>0</v>
      </c>
      <c r="P286" s="692">
        <v>0</v>
      </c>
      <c r="Q286" s="697">
        <v>0</v>
      </c>
      <c r="R286" s="692">
        <v>0</v>
      </c>
      <c r="S286" s="693">
        <v>0</v>
      </c>
      <c r="T286" s="692">
        <v>0</v>
      </c>
      <c r="U286" s="693">
        <v>0</v>
      </c>
      <c r="V286" s="692">
        <v>0</v>
      </c>
      <c r="W286" s="693">
        <v>0</v>
      </c>
      <c r="X286" s="692">
        <v>0</v>
      </c>
      <c r="Y286" s="693">
        <v>0</v>
      </c>
      <c r="Z286" s="692">
        <v>0</v>
      </c>
      <c r="AA286" s="693">
        <v>0</v>
      </c>
      <c r="AB286" s="698">
        <v>0</v>
      </c>
      <c r="AC286" s="690">
        <v>0</v>
      </c>
      <c r="AD286" s="1015"/>
      <c r="AE286" s="1016"/>
      <c r="AF286" s="1016"/>
      <c r="AG286" s="528"/>
      <c r="AH286" s="521"/>
      <c r="AI286" s="521"/>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1"/>
      <c r="BI286" s="521"/>
      <c r="BJ286" s="521"/>
      <c r="BK286" s="521"/>
      <c r="BL286" s="521"/>
      <c r="BM286" s="521"/>
      <c r="BN286" s="521"/>
      <c r="BO286" s="521"/>
      <c r="BP286" s="521"/>
      <c r="BQ286" s="521"/>
      <c r="BR286" s="521"/>
      <c r="BS286" s="521"/>
      <c r="BT286" s="521"/>
      <c r="BU286" s="521"/>
      <c r="BV286" s="521"/>
      <c r="BW286" s="521"/>
      <c r="BX286" s="521"/>
      <c r="BY286" s="521"/>
      <c r="BZ286" s="521"/>
      <c r="CA286" s="521"/>
      <c r="CB286" s="521"/>
      <c r="CC286" s="521"/>
      <c r="CD286" s="521"/>
      <c r="CE286" s="521"/>
      <c r="CF286" s="521"/>
      <c r="CG286" s="521"/>
      <c r="CH286" s="521"/>
      <c r="CI286" s="521"/>
      <c r="CJ286" s="521"/>
      <c r="CK286" s="521"/>
      <c r="CL286" s="521"/>
      <c r="CM286" s="521"/>
      <c r="CN286" s="521"/>
      <c r="CO286" s="521"/>
      <c r="CP286" s="521"/>
      <c r="CQ286" s="521"/>
    </row>
    <row r="287" spans="1:95" s="69" customFormat="1" ht="27.75" customHeight="1" x14ac:dyDescent="0.2">
      <c r="A287" s="11">
        <v>381</v>
      </c>
      <c r="B287" s="271"/>
      <c r="C287" s="274"/>
      <c r="D287" s="274"/>
      <c r="E287" s="275"/>
      <c r="F287" s="1475" t="str">
        <f>'2. CAD NCCF'!F287:L287</f>
        <v>RSB unaffiliated third-party sourced, fixed term &gt; 1 year deposit</v>
      </c>
      <c r="G287" s="1476"/>
      <c r="H287" s="1476"/>
      <c r="I287" s="1476"/>
      <c r="J287" s="1476"/>
      <c r="K287" s="1476"/>
      <c r="L287" s="1477"/>
      <c r="M287" s="690">
        <v>0</v>
      </c>
      <c r="N287" s="691">
        <v>0</v>
      </c>
      <c r="O287" s="692">
        <v>0</v>
      </c>
      <c r="P287" s="692">
        <v>0</v>
      </c>
      <c r="Q287" s="697">
        <v>0</v>
      </c>
      <c r="R287" s="692">
        <v>0</v>
      </c>
      <c r="S287" s="693">
        <v>0</v>
      </c>
      <c r="T287" s="692">
        <v>0</v>
      </c>
      <c r="U287" s="693">
        <v>0</v>
      </c>
      <c r="V287" s="692">
        <v>0</v>
      </c>
      <c r="W287" s="693">
        <v>0</v>
      </c>
      <c r="X287" s="692">
        <v>0</v>
      </c>
      <c r="Y287" s="693">
        <v>0</v>
      </c>
      <c r="Z287" s="692">
        <v>0</v>
      </c>
      <c r="AA287" s="693">
        <v>0</v>
      </c>
      <c r="AB287" s="698">
        <v>0</v>
      </c>
      <c r="AC287" s="690">
        <v>0</v>
      </c>
      <c r="AD287" s="1015"/>
      <c r="AE287" s="1016"/>
      <c r="AF287" s="1016"/>
      <c r="AG287" s="528"/>
      <c r="AH287" s="521"/>
      <c r="AI287" s="521"/>
      <c r="AJ287" s="521"/>
      <c r="AK287" s="521"/>
      <c r="AL287" s="521"/>
      <c r="AM287" s="521"/>
      <c r="AN287" s="521"/>
      <c r="AO287" s="521"/>
      <c r="AP287" s="521"/>
      <c r="AQ287" s="521"/>
      <c r="AR287" s="521"/>
      <c r="AS287" s="521"/>
      <c r="AT287" s="521"/>
      <c r="AU287" s="521"/>
      <c r="AV287" s="521"/>
      <c r="AW287" s="521"/>
      <c r="AX287" s="521"/>
      <c r="AY287" s="521"/>
      <c r="AZ287" s="521"/>
      <c r="BA287" s="521"/>
      <c r="BB287" s="521"/>
      <c r="BC287" s="521"/>
      <c r="BD287" s="521"/>
      <c r="BE287" s="521"/>
      <c r="BF287" s="521"/>
      <c r="BG287" s="521"/>
      <c r="BH287" s="521"/>
      <c r="BI287" s="521"/>
      <c r="BJ287" s="521"/>
      <c r="BK287" s="521"/>
      <c r="BL287" s="521"/>
      <c r="BM287" s="521"/>
      <c r="BN287" s="521"/>
      <c r="BO287" s="521"/>
      <c r="BP287" s="521"/>
      <c r="BQ287" s="521"/>
      <c r="BR287" s="521"/>
      <c r="BS287" s="521"/>
      <c r="BT287" s="521"/>
      <c r="BU287" s="521"/>
      <c r="BV287" s="521"/>
      <c r="BW287" s="521"/>
      <c r="BX287" s="521"/>
      <c r="BY287" s="521"/>
      <c r="BZ287" s="521"/>
      <c r="CA287" s="521"/>
      <c r="CB287" s="521"/>
      <c r="CC287" s="521"/>
      <c r="CD287" s="521"/>
      <c r="CE287" s="521"/>
      <c r="CF287" s="521"/>
      <c r="CG287" s="521"/>
      <c r="CH287" s="521"/>
      <c r="CI287" s="521"/>
      <c r="CJ287" s="521"/>
      <c r="CK287" s="521"/>
      <c r="CL287" s="521"/>
      <c r="CM287" s="521"/>
      <c r="CN287" s="521"/>
      <c r="CO287" s="521"/>
      <c r="CP287" s="521"/>
      <c r="CQ287" s="521"/>
    </row>
    <row r="288" spans="1:95" s="69" customFormat="1" ht="15" customHeight="1" x14ac:dyDescent="0.2">
      <c r="A288" s="11">
        <v>382</v>
      </c>
      <c r="B288" s="271"/>
      <c r="C288" s="274"/>
      <c r="D288" s="287"/>
      <c r="E288" s="1445" t="str">
        <f>'2. CAD NCCF'!E288:L288</f>
        <v>Retail and small business structured notes (RSBSN)</v>
      </c>
      <c r="F288" s="1446"/>
      <c r="G288" s="1446"/>
      <c r="H288" s="1446"/>
      <c r="I288" s="1446"/>
      <c r="J288" s="1446"/>
      <c r="K288" s="1446"/>
      <c r="L288" s="1447"/>
      <c r="M288" s="399">
        <f>SUM(M289:M290)</f>
        <v>0</v>
      </c>
      <c r="N288" s="402">
        <f t="shared" ref="N288:AC288" si="63">SUBTOTAL(9,N289:N290)</f>
        <v>0</v>
      </c>
      <c r="O288" s="406">
        <f t="shared" si="63"/>
        <v>0</v>
      </c>
      <c r="P288" s="405">
        <f t="shared" si="63"/>
        <v>0</v>
      </c>
      <c r="Q288" s="407">
        <f t="shared" si="63"/>
        <v>0</v>
      </c>
      <c r="R288" s="406">
        <f t="shared" si="63"/>
        <v>0</v>
      </c>
      <c r="S288" s="406">
        <f t="shared" si="63"/>
        <v>0</v>
      </c>
      <c r="T288" s="406">
        <f t="shared" si="63"/>
        <v>0</v>
      </c>
      <c r="U288" s="406">
        <f t="shared" si="63"/>
        <v>0</v>
      </c>
      <c r="V288" s="406">
        <f t="shared" si="63"/>
        <v>0</v>
      </c>
      <c r="W288" s="406">
        <f t="shared" si="63"/>
        <v>0</v>
      </c>
      <c r="X288" s="406">
        <f t="shared" si="63"/>
        <v>0</v>
      </c>
      <c r="Y288" s="406">
        <f t="shared" si="63"/>
        <v>0</v>
      </c>
      <c r="Z288" s="406">
        <f t="shared" si="63"/>
        <v>0</v>
      </c>
      <c r="AA288" s="406">
        <f t="shared" si="63"/>
        <v>0</v>
      </c>
      <c r="AB288" s="416">
        <f t="shared" si="63"/>
        <v>0</v>
      </c>
      <c r="AC288" s="399">
        <f t="shared" si="63"/>
        <v>0</v>
      </c>
      <c r="AD288" s="1015"/>
      <c r="AE288" s="1016"/>
      <c r="AF288" s="1016"/>
      <c r="AG288" s="528"/>
      <c r="AH288" s="521"/>
      <c r="AI288" s="521"/>
      <c r="AJ288" s="521"/>
      <c r="AK288" s="521"/>
      <c r="AL288" s="521"/>
      <c r="AM288" s="521"/>
      <c r="AN288" s="521"/>
      <c r="AO288" s="521"/>
      <c r="AP288" s="521"/>
      <c r="AQ288" s="521"/>
      <c r="AR288" s="521"/>
      <c r="AS288" s="521"/>
      <c r="AT288" s="521"/>
      <c r="AU288" s="521"/>
      <c r="AV288" s="521"/>
      <c r="AW288" s="521"/>
      <c r="AX288" s="521"/>
      <c r="AY288" s="521"/>
      <c r="AZ288" s="521"/>
      <c r="BA288" s="521"/>
      <c r="BB288" s="521"/>
      <c r="BC288" s="521"/>
      <c r="BD288" s="521"/>
      <c r="BE288" s="521"/>
      <c r="BF288" s="521"/>
      <c r="BG288" s="521"/>
      <c r="BH288" s="521"/>
      <c r="BI288" s="521"/>
      <c r="BJ288" s="521"/>
      <c r="BK288" s="521"/>
      <c r="BL288" s="521"/>
      <c r="BM288" s="521"/>
      <c r="BN288" s="521"/>
      <c r="BO288" s="521"/>
      <c r="BP288" s="521"/>
      <c r="BQ288" s="521"/>
      <c r="BR288" s="521"/>
      <c r="BS288" s="521"/>
      <c r="BT288" s="521"/>
      <c r="BU288" s="521"/>
      <c r="BV288" s="521"/>
      <c r="BW288" s="521"/>
      <c r="BX288" s="521"/>
      <c r="BY288" s="521"/>
      <c r="BZ288" s="521"/>
      <c r="CA288" s="521"/>
      <c r="CB288" s="521"/>
      <c r="CC288" s="521"/>
      <c r="CD288" s="521"/>
      <c r="CE288" s="521"/>
      <c r="CF288" s="521"/>
      <c r="CG288" s="521"/>
      <c r="CH288" s="521"/>
      <c r="CI288" s="521"/>
      <c r="CJ288" s="521"/>
      <c r="CK288" s="521"/>
      <c r="CL288" s="521"/>
      <c r="CM288" s="521"/>
      <c r="CN288" s="521"/>
      <c r="CO288" s="521"/>
      <c r="CP288" s="521"/>
      <c r="CQ288" s="521"/>
    </row>
    <row r="289" spans="1:95" s="69" customFormat="1" ht="15" customHeight="1" x14ac:dyDescent="0.2">
      <c r="A289" s="11">
        <v>383</v>
      </c>
      <c r="B289" s="271"/>
      <c r="C289" s="278"/>
      <c r="D289" s="278"/>
      <c r="E289" s="285"/>
      <c r="F289" s="1475" t="str">
        <f>'2. CAD NCCF'!F289:L289</f>
        <v>RSBSN no cust call</v>
      </c>
      <c r="G289" s="1476"/>
      <c r="H289" s="1476"/>
      <c r="I289" s="1476"/>
      <c r="J289" s="1476"/>
      <c r="K289" s="1476"/>
      <c r="L289" s="1477"/>
      <c r="M289" s="690">
        <v>0</v>
      </c>
      <c r="N289" s="691">
        <v>0</v>
      </c>
      <c r="O289" s="692">
        <v>0</v>
      </c>
      <c r="P289" s="692">
        <v>0</v>
      </c>
      <c r="Q289" s="697">
        <v>0</v>
      </c>
      <c r="R289" s="692">
        <v>0</v>
      </c>
      <c r="S289" s="693">
        <v>0</v>
      </c>
      <c r="T289" s="692">
        <v>0</v>
      </c>
      <c r="U289" s="693">
        <v>0</v>
      </c>
      <c r="V289" s="692">
        <v>0</v>
      </c>
      <c r="W289" s="693">
        <v>0</v>
      </c>
      <c r="X289" s="692">
        <v>0</v>
      </c>
      <c r="Y289" s="693">
        <v>0</v>
      </c>
      <c r="Z289" s="692">
        <v>0</v>
      </c>
      <c r="AA289" s="693">
        <v>0</v>
      </c>
      <c r="AB289" s="698">
        <v>0</v>
      </c>
      <c r="AC289" s="690">
        <v>0</v>
      </c>
      <c r="AD289" s="1015"/>
      <c r="AE289" s="1016"/>
      <c r="AF289" s="1016"/>
      <c r="AG289" s="528"/>
      <c r="AH289" s="521"/>
      <c r="AI289" s="521"/>
      <c r="AJ289" s="521"/>
      <c r="AK289" s="521"/>
      <c r="AL289" s="521"/>
      <c r="AM289" s="521"/>
      <c r="AN289" s="521"/>
      <c r="AO289" s="521"/>
      <c r="AP289" s="521"/>
      <c r="AQ289" s="521"/>
      <c r="AR289" s="521"/>
      <c r="AS289" s="521"/>
      <c r="AT289" s="521"/>
      <c r="AU289" s="521"/>
      <c r="AV289" s="521"/>
      <c r="AW289" s="521"/>
      <c r="AX289" s="521"/>
      <c r="AY289" s="521"/>
      <c r="AZ289" s="521"/>
      <c r="BA289" s="521"/>
      <c r="BB289" s="521"/>
      <c r="BC289" s="521"/>
      <c r="BD289" s="521"/>
      <c r="BE289" s="521"/>
      <c r="BF289" s="521"/>
      <c r="BG289" s="521"/>
      <c r="BH289" s="521"/>
      <c r="BI289" s="521"/>
      <c r="BJ289" s="521"/>
      <c r="BK289" s="521"/>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row>
    <row r="290" spans="1:95" s="69" customFormat="1" ht="15" customHeight="1" x14ac:dyDescent="0.2">
      <c r="A290" s="11">
        <v>384</v>
      </c>
      <c r="B290" s="271"/>
      <c r="C290" s="278"/>
      <c r="D290" s="278"/>
      <c r="E290" s="285"/>
      <c r="F290" s="1475" t="str">
        <f>'2. CAD NCCF'!F290:L290</f>
        <v>RSBSN cust call</v>
      </c>
      <c r="G290" s="1476"/>
      <c r="H290" s="1476"/>
      <c r="I290" s="1476"/>
      <c r="J290" s="1476"/>
      <c r="K290" s="1476"/>
      <c r="L290" s="1477"/>
      <c r="M290" s="690">
        <v>0</v>
      </c>
      <c r="N290" s="691">
        <v>0</v>
      </c>
      <c r="O290" s="692">
        <v>0</v>
      </c>
      <c r="P290" s="692">
        <v>0</v>
      </c>
      <c r="Q290" s="697">
        <v>0</v>
      </c>
      <c r="R290" s="692">
        <v>0</v>
      </c>
      <c r="S290" s="693">
        <v>0</v>
      </c>
      <c r="T290" s="692">
        <v>0</v>
      </c>
      <c r="U290" s="693">
        <v>0</v>
      </c>
      <c r="V290" s="692">
        <v>0</v>
      </c>
      <c r="W290" s="693">
        <v>0</v>
      </c>
      <c r="X290" s="692">
        <v>0</v>
      </c>
      <c r="Y290" s="693">
        <v>0</v>
      </c>
      <c r="Z290" s="692">
        <v>0</v>
      </c>
      <c r="AA290" s="693">
        <v>0</v>
      </c>
      <c r="AB290" s="698">
        <v>0</v>
      </c>
      <c r="AC290" s="690">
        <v>0</v>
      </c>
      <c r="AD290" s="1015"/>
      <c r="AE290" s="1016"/>
      <c r="AF290" s="1016"/>
      <c r="AG290" s="528"/>
      <c r="AH290" s="521"/>
      <c r="AI290" s="521"/>
      <c r="AJ290" s="521"/>
      <c r="AK290" s="521"/>
      <c r="AL290" s="521"/>
      <c r="AM290" s="521"/>
      <c r="AN290" s="521"/>
      <c r="AO290" s="521"/>
      <c r="AP290" s="521"/>
      <c r="AQ290" s="521"/>
      <c r="AR290" s="521"/>
      <c r="AS290" s="521"/>
      <c r="AT290" s="521"/>
      <c r="AU290" s="521"/>
      <c r="AV290" s="521"/>
      <c r="AW290" s="521"/>
      <c r="AX290" s="521"/>
      <c r="AY290" s="521"/>
      <c r="AZ290" s="521"/>
      <c r="BA290" s="521"/>
      <c r="BB290" s="521"/>
      <c r="BC290" s="521"/>
      <c r="BD290" s="521"/>
      <c r="BE290" s="521"/>
      <c r="BF290" s="521"/>
      <c r="BG290" s="521"/>
      <c r="BH290" s="521"/>
      <c r="BI290" s="521"/>
      <c r="BJ290" s="521"/>
      <c r="BK290" s="521"/>
      <c r="BL290" s="521"/>
      <c r="BM290" s="521"/>
      <c r="BN290" s="521"/>
      <c r="BO290" s="521"/>
      <c r="BP290" s="521"/>
      <c r="BQ290" s="521"/>
      <c r="BR290" s="521"/>
      <c r="BS290" s="521"/>
      <c r="BT290" s="521"/>
      <c r="BU290" s="521"/>
      <c r="BV290" s="521"/>
      <c r="BW290" s="521"/>
      <c r="BX290" s="521"/>
      <c r="BY290" s="521"/>
      <c r="BZ290" s="521"/>
      <c r="CA290" s="521"/>
      <c r="CB290" s="521"/>
      <c r="CC290" s="521"/>
      <c r="CD290" s="521"/>
      <c r="CE290" s="521"/>
      <c r="CF290" s="521"/>
      <c r="CG290" s="521"/>
      <c r="CH290" s="521"/>
      <c r="CI290" s="521"/>
      <c r="CJ290" s="521"/>
      <c r="CK290" s="521"/>
      <c r="CL290" s="521"/>
      <c r="CM290" s="521"/>
      <c r="CN290" s="521"/>
      <c r="CO290" s="521"/>
      <c r="CP290" s="521"/>
      <c r="CQ290" s="521"/>
    </row>
    <row r="291" spans="1:95" s="69" customFormat="1" ht="15" customHeight="1" x14ac:dyDescent="0.2">
      <c r="A291" s="11">
        <v>385</v>
      </c>
      <c r="B291" s="271"/>
      <c r="C291" s="274"/>
      <c r="D291" s="1472" t="str">
        <f>'2. CAD NCCF'!D291:AF291</f>
        <v>Commercial, corporate and wholesale deposits (CCW)</v>
      </c>
      <c r="E291" s="1626"/>
      <c r="F291" s="1626"/>
      <c r="G291" s="1626"/>
      <c r="H291" s="1626"/>
      <c r="I291" s="1626"/>
      <c r="J291" s="1626"/>
      <c r="K291" s="1626"/>
      <c r="L291" s="1626"/>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3"/>
      <c r="AG291" s="528"/>
      <c r="AH291" s="521"/>
      <c r="AI291" s="521"/>
      <c r="AJ291" s="521"/>
      <c r="AK291" s="521"/>
      <c r="AL291" s="521"/>
      <c r="AM291" s="521"/>
      <c r="AN291" s="521"/>
      <c r="AO291" s="521"/>
      <c r="AP291" s="521"/>
      <c r="AQ291" s="521"/>
      <c r="AR291" s="521"/>
      <c r="AS291" s="521"/>
      <c r="AT291" s="521"/>
      <c r="AU291" s="521"/>
      <c r="AV291" s="521"/>
      <c r="AW291" s="521"/>
      <c r="AX291" s="521"/>
      <c r="AY291" s="521"/>
      <c r="AZ291" s="521"/>
      <c r="BA291" s="521"/>
      <c r="BB291" s="521"/>
      <c r="BC291" s="521"/>
      <c r="BD291" s="521"/>
      <c r="BE291" s="521"/>
      <c r="BF291" s="521"/>
      <c r="BG291" s="521"/>
      <c r="BH291" s="521"/>
      <c r="BI291" s="521"/>
      <c r="BJ291" s="521"/>
      <c r="BK291" s="521"/>
      <c r="BL291" s="521"/>
      <c r="BM291" s="521"/>
      <c r="BN291" s="521"/>
      <c r="BO291" s="521"/>
      <c r="BP291" s="521"/>
      <c r="BQ291" s="521"/>
      <c r="BR291" s="521"/>
      <c r="BS291" s="521"/>
      <c r="BT291" s="521"/>
      <c r="BU291" s="521"/>
      <c r="BV291" s="521"/>
      <c r="BW291" s="521"/>
      <c r="BX291" s="521"/>
      <c r="BY291" s="521"/>
      <c r="BZ291" s="521"/>
      <c r="CA291" s="521"/>
      <c r="CB291" s="521"/>
      <c r="CC291" s="521"/>
      <c r="CD291" s="521"/>
      <c r="CE291" s="521"/>
      <c r="CF291" s="521"/>
      <c r="CG291" s="521"/>
      <c r="CH291" s="521"/>
      <c r="CI291" s="521"/>
      <c r="CJ291" s="521"/>
      <c r="CK291" s="521"/>
      <c r="CL291" s="521"/>
      <c r="CM291" s="521"/>
      <c r="CN291" s="521"/>
      <c r="CO291" s="521"/>
      <c r="CP291" s="521"/>
      <c r="CQ291" s="521"/>
    </row>
    <row r="292" spans="1:95" s="69" customFormat="1" ht="15" customHeight="1" x14ac:dyDescent="0.2">
      <c r="A292" s="11">
        <v>386</v>
      </c>
      <c r="B292" s="271"/>
      <c r="C292" s="274"/>
      <c r="D292" s="287"/>
      <c r="E292" s="1445" t="str">
        <f>'2. CAD NCCF'!E292:L292</f>
        <v>CCW demand - Operational</v>
      </c>
      <c r="F292" s="1446"/>
      <c r="G292" s="1446"/>
      <c r="H292" s="1446"/>
      <c r="I292" s="1446"/>
      <c r="J292" s="1446"/>
      <c r="K292" s="1446"/>
      <c r="L292" s="1447"/>
      <c r="M292" s="399">
        <f>SUM(M293:M295)</f>
        <v>0</v>
      </c>
      <c r="N292" s="1205"/>
      <c r="O292" s="1253"/>
      <c r="P292" s="1253"/>
      <c r="Q292" s="1253"/>
      <c r="R292" s="1253"/>
      <c r="S292" s="1253"/>
      <c r="T292" s="1253"/>
      <c r="U292" s="1253"/>
      <c r="V292" s="1253"/>
      <c r="W292" s="1253"/>
      <c r="X292" s="1253"/>
      <c r="Y292" s="1253"/>
      <c r="Z292" s="1253"/>
      <c r="AA292" s="1253"/>
      <c r="AB292" s="1253"/>
      <c r="AC292" s="1253"/>
      <c r="AD292" s="1036"/>
      <c r="AE292" s="1016"/>
      <c r="AF292" s="1016"/>
      <c r="AG292" s="528"/>
      <c r="AH292" s="521"/>
      <c r="AI292" s="521"/>
      <c r="AJ292" s="521"/>
      <c r="AK292" s="521"/>
      <c r="AL292" s="521"/>
      <c r="AM292" s="521"/>
      <c r="AN292" s="521"/>
      <c r="AO292" s="521"/>
      <c r="AP292" s="521"/>
      <c r="AQ292" s="521"/>
      <c r="AR292" s="521"/>
      <c r="AS292" s="521"/>
      <c r="AT292" s="521"/>
      <c r="AU292" s="521"/>
      <c r="AV292" s="521"/>
      <c r="AW292" s="521"/>
      <c r="AX292" s="521"/>
      <c r="AY292" s="521"/>
      <c r="AZ292" s="521"/>
      <c r="BA292" s="521"/>
      <c r="BB292" s="521"/>
      <c r="BC292" s="521"/>
      <c r="BD292" s="521"/>
      <c r="BE292" s="521"/>
      <c r="BF292" s="521"/>
      <c r="BG292" s="521"/>
      <c r="BH292" s="521"/>
      <c r="BI292" s="521"/>
      <c r="BJ292" s="521"/>
      <c r="BK292" s="521"/>
      <c r="BL292" s="521"/>
      <c r="BM292" s="521"/>
      <c r="BN292" s="521"/>
      <c r="BO292" s="521"/>
      <c r="BP292" s="521"/>
      <c r="BQ292" s="521"/>
      <c r="BR292" s="521"/>
      <c r="BS292" s="521"/>
      <c r="BT292" s="521"/>
      <c r="BU292" s="521"/>
      <c r="BV292" s="521"/>
      <c r="BW292" s="521"/>
      <c r="BX292" s="521"/>
      <c r="BY292" s="521"/>
      <c r="BZ292" s="521"/>
      <c r="CA292" s="521"/>
      <c r="CB292" s="521"/>
      <c r="CC292" s="521"/>
      <c r="CD292" s="521"/>
      <c r="CE292" s="521"/>
      <c r="CF292" s="521"/>
      <c r="CG292" s="521"/>
      <c r="CH292" s="521"/>
      <c r="CI292" s="521"/>
      <c r="CJ292" s="521"/>
      <c r="CK292" s="521"/>
      <c r="CL292" s="521"/>
      <c r="CM292" s="521"/>
      <c r="CN292" s="521"/>
      <c r="CO292" s="521"/>
      <c r="CP292" s="521"/>
      <c r="CQ292" s="521"/>
    </row>
    <row r="293" spans="1:95" s="69" customFormat="1" ht="15" customHeight="1" x14ac:dyDescent="0.2">
      <c r="A293" s="11">
        <v>387</v>
      </c>
      <c r="B293" s="271"/>
      <c r="C293" s="278"/>
      <c r="D293" s="278"/>
      <c r="E293" s="285"/>
      <c r="F293" s="1475" t="str">
        <f>'2. CAD NCCF'!F293:L293</f>
        <v>CCW operational, insured within approved jurisdiction</v>
      </c>
      <c r="G293" s="1476"/>
      <c r="H293" s="1476"/>
      <c r="I293" s="1476"/>
      <c r="J293" s="1476"/>
      <c r="K293" s="1476"/>
      <c r="L293" s="1477"/>
      <c r="M293" s="690">
        <v>0</v>
      </c>
      <c r="N293" s="1254"/>
      <c r="O293" s="1254"/>
      <c r="P293" s="1254"/>
      <c r="Q293" s="1254"/>
      <c r="R293" s="1254"/>
      <c r="S293" s="1254"/>
      <c r="T293" s="1254"/>
      <c r="U293" s="1254"/>
      <c r="V293" s="1254"/>
      <c r="W293" s="1254"/>
      <c r="X293" s="1254"/>
      <c r="Y293" s="1254"/>
      <c r="Z293" s="1254"/>
      <c r="AA293" s="1254"/>
      <c r="AB293" s="1254"/>
      <c r="AC293" s="1254"/>
      <c r="AD293" s="1036"/>
      <c r="AE293" s="1016"/>
      <c r="AF293" s="1016"/>
      <c r="AG293" s="528"/>
      <c r="AH293" s="521"/>
      <c r="AI293" s="521"/>
      <c r="AJ293" s="521"/>
      <c r="AK293" s="521"/>
      <c r="AL293" s="521"/>
      <c r="AM293" s="521"/>
      <c r="AN293" s="521"/>
      <c r="AO293" s="521"/>
      <c r="AP293" s="521"/>
      <c r="AQ293" s="521"/>
      <c r="AR293" s="521"/>
      <c r="AS293" s="521"/>
      <c r="AT293" s="521"/>
      <c r="AU293" s="521"/>
      <c r="AV293" s="521"/>
      <c r="AW293" s="521"/>
      <c r="AX293" s="521"/>
      <c r="AY293" s="521"/>
      <c r="AZ293" s="521"/>
      <c r="BA293" s="521"/>
      <c r="BB293" s="521"/>
      <c r="BC293" s="521"/>
      <c r="BD293" s="521"/>
      <c r="BE293" s="521"/>
      <c r="BF293" s="521"/>
      <c r="BG293" s="521"/>
      <c r="BH293" s="521"/>
      <c r="BI293" s="521"/>
      <c r="BJ293" s="521"/>
      <c r="BK293" s="521"/>
      <c r="BL293" s="521"/>
      <c r="BM293" s="521"/>
      <c r="BN293" s="521"/>
      <c r="BO293" s="521"/>
      <c r="BP293" s="521"/>
      <c r="BQ293" s="521"/>
      <c r="BR293" s="521"/>
      <c r="BS293" s="521"/>
      <c r="BT293" s="521"/>
      <c r="BU293" s="521"/>
      <c r="BV293" s="521"/>
      <c r="BW293" s="521"/>
      <c r="BX293" s="521"/>
      <c r="BY293" s="521"/>
      <c r="BZ293" s="521"/>
      <c r="CA293" s="521"/>
      <c r="CB293" s="521"/>
      <c r="CC293" s="521"/>
      <c r="CD293" s="521"/>
      <c r="CE293" s="521"/>
      <c r="CF293" s="521"/>
      <c r="CG293" s="521"/>
      <c r="CH293" s="521"/>
      <c r="CI293" s="521"/>
      <c r="CJ293" s="521"/>
      <c r="CK293" s="521"/>
      <c r="CL293" s="521"/>
      <c r="CM293" s="521"/>
      <c r="CN293" s="521"/>
      <c r="CO293" s="521"/>
      <c r="CP293" s="521"/>
      <c r="CQ293" s="521"/>
    </row>
    <row r="294" spans="1:95" s="69" customFormat="1" ht="15" customHeight="1" x14ac:dyDescent="0.2">
      <c r="A294" s="11">
        <v>388</v>
      </c>
      <c r="B294" s="271"/>
      <c r="C294" s="278"/>
      <c r="D294" s="278"/>
      <c r="E294" s="285"/>
      <c r="F294" s="1475" t="str">
        <f>'2. CAD NCCF'!F294:L294</f>
        <v>CCW operational, insured outside of approved jurisdiction</v>
      </c>
      <c r="G294" s="1476"/>
      <c r="H294" s="1476"/>
      <c r="I294" s="1476"/>
      <c r="J294" s="1476"/>
      <c r="K294" s="1476"/>
      <c r="L294" s="1477"/>
      <c r="M294" s="690">
        <v>0</v>
      </c>
      <c r="N294" s="1254"/>
      <c r="O294" s="1254"/>
      <c r="P294" s="1254"/>
      <c r="Q294" s="1254"/>
      <c r="R294" s="1254"/>
      <c r="S294" s="1254"/>
      <c r="T294" s="1254"/>
      <c r="U294" s="1254"/>
      <c r="V294" s="1254"/>
      <c r="W294" s="1254"/>
      <c r="X294" s="1254"/>
      <c r="Y294" s="1254"/>
      <c r="Z294" s="1254"/>
      <c r="AA294" s="1254"/>
      <c r="AB294" s="1254"/>
      <c r="AC294" s="1254"/>
      <c r="AD294" s="1036"/>
      <c r="AE294" s="1016"/>
      <c r="AF294" s="1016"/>
      <c r="AG294" s="528"/>
      <c r="AH294" s="521"/>
      <c r="AI294" s="521"/>
      <c r="AJ294" s="521"/>
      <c r="AK294" s="521"/>
      <c r="AL294" s="521"/>
      <c r="AM294" s="521"/>
      <c r="AN294" s="521"/>
      <c r="AO294" s="521"/>
      <c r="AP294" s="521"/>
      <c r="AQ294" s="521"/>
      <c r="AR294" s="521"/>
      <c r="AS294" s="521"/>
      <c r="AT294" s="521"/>
      <c r="AU294" s="521"/>
      <c r="AV294" s="521"/>
      <c r="AW294" s="521"/>
      <c r="AX294" s="521"/>
      <c r="AY294" s="521"/>
      <c r="AZ294" s="521"/>
      <c r="BA294" s="521"/>
      <c r="BB294" s="521"/>
      <c r="BC294" s="521"/>
      <c r="BD294" s="521"/>
      <c r="BE294" s="521"/>
      <c r="BF294" s="521"/>
      <c r="BG294" s="521"/>
      <c r="BH294" s="521"/>
      <c r="BI294" s="521"/>
      <c r="BJ294" s="521"/>
      <c r="BK294" s="521"/>
      <c r="BL294" s="521"/>
      <c r="BM294" s="521"/>
      <c r="BN294" s="521"/>
      <c r="BO294" s="521"/>
      <c r="BP294" s="521"/>
      <c r="BQ294" s="521"/>
      <c r="BR294" s="521"/>
      <c r="BS294" s="521"/>
      <c r="BT294" s="521"/>
      <c r="BU294" s="521"/>
      <c r="BV294" s="521"/>
      <c r="BW294" s="521"/>
      <c r="BX294" s="521"/>
      <c r="BY294" s="521"/>
      <c r="BZ294" s="521"/>
      <c r="CA294" s="521"/>
      <c r="CB294" s="521"/>
      <c r="CC294" s="521"/>
      <c r="CD294" s="521"/>
      <c r="CE294" s="521"/>
      <c r="CF294" s="521"/>
      <c r="CG294" s="521"/>
      <c r="CH294" s="521"/>
      <c r="CI294" s="521"/>
      <c r="CJ294" s="521"/>
      <c r="CK294" s="521"/>
      <c r="CL294" s="521"/>
      <c r="CM294" s="521"/>
      <c r="CN294" s="521"/>
      <c r="CO294" s="521"/>
      <c r="CP294" s="521"/>
      <c r="CQ294" s="521"/>
    </row>
    <row r="295" spans="1:95" s="69" customFormat="1" ht="15" customHeight="1" x14ac:dyDescent="0.2">
      <c r="A295" s="11">
        <v>389</v>
      </c>
      <c r="B295" s="271"/>
      <c r="C295" s="278"/>
      <c r="D295" s="278"/>
      <c r="E295" s="285"/>
      <c r="F295" s="1475" t="str">
        <f>'2. CAD NCCF'!F295:L295</f>
        <v>CCW operational, not insured</v>
      </c>
      <c r="G295" s="1476"/>
      <c r="H295" s="1476"/>
      <c r="I295" s="1476"/>
      <c r="J295" s="1476"/>
      <c r="K295" s="1476"/>
      <c r="L295" s="1477"/>
      <c r="M295" s="690">
        <v>0</v>
      </c>
      <c r="N295" s="1254"/>
      <c r="O295" s="1254"/>
      <c r="P295" s="1254"/>
      <c r="Q295" s="1254"/>
      <c r="R295" s="1254"/>
      <c r="S295" s="1254"/>
      <c r="T295" s="1254"/>
      <c r="U295" s="1254"/>
      <c r="V295" s="1254"/>
      <c r="W295" s="1254"/>
      <c r="X295" s="1254"/>
      <c r="Y295" s="1254"/>
      <c r="Z295" s="1254"/>
      <c r="AA295" s="1254"/>
      <c r="AB295" s="1254"/>
      <c r="AC295" s="1254"/>
      <c r="AD295" s="1036"/>
      <c r="AE295" s="1016"/>
      <c r="AF295" s="1016"/>
      <c r="AG295" s="528"/>
      <c r="AH295" s="521"/>
      <c r="AI295" s="521"/>
      <c r="AJ295" s="521"/>
      <c r="AK295" s="521"/>
      <c r="AL295" s="521"/>
      <c r="AM295" s="521"/>
      <c r="AN295" s="521"/>
      <c r="AO295" s="521"/>
      <c r="AP295" s="521"/>
      <c r="AQ295" s="521"/>
      <c r="AR295" s="521"/>
      <c r="AS295" s="521"/>
      <c r="AT295" s="521"/>
      <c r="AU295" s="521"/>
      <c r="AV295" s="521"/>
      <c r="AW295" s="521"/>
      <c r="AX295" s="521"/>
      <c r="AY295" s="521"/>
      <c r="AZ295" s="521"/>
      <c r="BA295" s="521"/>
      <c r="BB295" s="521"/>
      <c r="BC295" s="521"/>
      <c r="BD295" s="521"/>
      <c r="BE295" s="521"/>
      <c r="BF295" s="521"/>
      <c r="BG295" s="521"/>
      <c r="BH295" s="521"/>
      <c r="BI295" s="521"/>
      <c r="BJ295" s="521"/>
      <c r="BK295" s="521"/>
      <c r="BL295" s="521"/>
      <c r="BM295" s="521"/>
      <c r="BN295" s="521"/>
      <c r="BO295" s="521"/>
      <c r="BP295" s="521"/>
      <c r="BQ295" s="521"/>
      <c r="BR295" s="521"/>
      <c r="BS295" s="521"/>
      <c r="BT295" s="521"/>
      <c r="BU295" s="521"/>
      <c r="BV295" s="521"/>
      <c r="BW295" s="521"/>
      <c r="BX295" s="521"/>
      <c r="BY295" s="521"/>
      <c r="BZ295" s="521"/>
      <c r="CA295" s="521"/>
      <c r="CB295" s="521"/>
      <c r="CC295" s="521"/>
      <c r="CD295" s="521"/>
      <c r="CE295" s="521"/>
      <c r="CF295" s="521"/>
      <c r="CG295" s="521"/>
      <c r="CH295" s="521"/>
      <c r="CI295" s="521"/>
      <c r="CJ295" s="521"/>
      <c r="CK295" s="521"/>
      <c r="CL295" s="521"/>
      <c r="CM295" s="521"/>
      <c r="CN295" s="521"/>
      <c r="CO295" s="521"/>
      <c r="CP295" s="521"/>
      <c r="CQ295" s="521"/>
    </row>
    <row r="296" spans="1:95" s="69" customFormat="1" ht="15" customHeight="1" x14ac:dyDescent="0.2">
      <c r="A296" s="11">
        <v>390</v>
      </c>
      <c r="B296" s="271"/>
      <c r="C296" s="274"/>
      <c r="D296" s="287"/>
      <c r="E296" s="1445" t="str">
        <f>'2. CAD NCCF'!E296:L296</f>
        <v>CCW demand - Non-operational</v>
      </c>
      <c r="F296" s="1446"/>
      <c r="G296" s="1446"/>
      <c r="H296" s="1446"/>
      <c r="I296" s="1446"/>
      <c r="J296" s="1446"/>
      <c r="K296" s="1446"/>
      <c r="L296" s="1447"/>
      <c r="M296" s="399">
        <f>SUM(M297:M300)</f>
        <v>0</v>
      </c>
      <c r="N296" s="1254"/>
      <c r="O296" s="1254"/>
      <c r="P296" s="1254"/>
      <c r="Q296" s="1254"/>
      <c r="R296" s="1254"/>
      <c r="S296" s="1254"/>
      <c r="T296" s="1254"/>
      <c r="U296" s="1254"/>
      <c r="V296" s="1254"/>
      <c r="W296" s="1254"/>
      <c r="X296" s="1254"/>
      <c r="Y296" s="1254"/>
      <c r="Z296" s="1254"/>
      <c r="AA296" s="1254"/>
      <c r="AB296" s="1254"/>
      <c r="AC296" s="1254"/>
      <c r="AD296" s="1036"/>
      <c r="AE296" s="1016"/>
      <c r="AF296" s="1016"/>
      <c r="AG296" s="528"/>
      <c r="AH296" s="521"/>
      <c r="AI296" s="521"/>
      <c r="AJ296" s="521"/>
      <c r="AK296" s="521"/>
      <c r="AL296" s="521"/>
      <c r="AM296" s="521"/>
      <c r="AN296" s="521"/>
      <c r="AO296" s="521"/>
      <c r="AP296" s="521"/>
      <c r="AQ296" s="521"/>
      <c r="AR296" s="521"/>
      <c r="AS296" s="521"/>
      <c r="AT296" s="521"/>
      <c r="AU296" s="521"/>
      <c r="AV296" s="521"/>
      <c r="AW296" s="521"/>
      <c r="AX296" s="521"/>
      <c r="AY296" s="521"/>
      <c r="AZ296" s="521"/>
      <c r="BA296" s="521"/>
      <c r="BB296" s="521"/>
      <c r="BC296" s="521"/>
      <c r="BD296" s="521"/>
      <c r="BE296" s="521"/>
      <c r="BF296" s="521"/>
      <c r="BG296" s="521"/>
      <c r="BH296" s="521"/>
      <c r="BI296" s="521"/>
      <c r="BJ296" s="521"/>
      <c r="BK296" s="521"/>
      <c r="BL296" s="521"/>
      <c r="BM296" s="521"/>
      <c r="BN296" s="521"/>
      <c r="BO296" s="521"/>
      <c r="BP296" s="521"/>
      <c r="BQ296" s="521"/>
      <c r="BR296" s="521"/>
      <c r="BS296" s="521"/>
      <c r="BT296" s="521"/>
      <c r="BU296" s="521"/>
      <c r="BV296" s="521"/>
      <c r="BW296" s="521"/>
      <c r="BX296" s="521"/>
      <c r="BY296" s="521"/>
      <c r="BZ296" s="521"/>
      <c r="CA296" s="521"/>
      <c r="CB296" s="521"/>
      <c r="CC296" s="521"/>
      <c r="CD296" s="521"/>
      <c r="CE296" s="521"/>
      <c r="CF296" s="521"/>
      <c r="CG296" s="521"/>
      <c r="CH296" s="521"/>
      <c r="CI296" s="521"/>
      <c r="CJ296" s="521"/>
      <c r="CK296" s="521"/>
      <c r="CL296" s="521"/>
      <c r="CM296" s="521"/>
      <c r="CN296" s="521"/>
      <c r="CO296" s="521"/>
      <c r="CP296" s="521"/>
      <c r="CQ296" s="521"/>
    </row>
    <row r="297" spans="1:95" s="69" customFormat="1" ht="15" customHeight="1" x14ac:dyDescent="0.2">
      <c r="A297" s="11">
        <v>391</v>
      </c>
      <c r="B297" s="271"/>
      <c r="C297" s="278"/>
      <c r="D297" s="278"/>
      <c r="E297" s="285"/>
      <c r="F297" s="1475" t="str">
        <f>'2. CAD NCCF'!F297:L297</f>
        <v>CCW non-operational insured FI</v>
      </c>
      <c r="G297" s="1476"/>
      <c r="H297" s="1476"/>
      <c r="I297" s="1476"/>
      <c r="J297" s="1476"/>
      <c r="K297" s="1476"/>
      <c r="L297" s="1477"/>
      <c r="M297" s="690">
        <v>0</v>
      </c>
      <c r="N297" s="1254"/>
      <c r="O297" s="1254"/>
      <c r="P297" s="1254"/>
      <c r="Q297" s="1254"/>
      <c r="R297" s="1254"/>
      <c r="S297" s="1254"/>
      <c r="T297" s="1254"/>
      <c r="U297" s="1254"/>
      <c r="V297" s="1254"/>
      <c r="W297" s="1254"/>
      <c r="X297" s="1254"/>
      <c r="Y297" s="1254"/>
      <c r="Z297" s="1254"/>
      <c r="AA297" s="1254"/>
      <c r="AB297" s="1254"/>
      <c r="AC297" s="1254"/>
      <c r="AD297" s="1036"/>
      <c r="AE297" s="1016"/>
      <c r="AF297" s="1016"/>
      <c r="AG297" s="528"/>
      <c r="AH297" s="521"/>
      <c r="AI297" s="521"/>
      <c r="AJ297" s="521"/>
      <c r="AK297" s="521"/>
      <c r="AL297" s="521"/>
      <c r="AM297" s="521"/>
      <c r="AN297" s="521"/>
      <c r="AO297" s="521"/>
      <c r="AP297" s="521"/>
      <c r="AQ297" s="521"/>
      <c r="AR297" s="521"/>
      <c r="AS297" s="521"/>
      <c r="AT297" s="521"/>
      <c r="AU297" s="521"/>
      <c r="AV297" s="521"/>
      <c r="AW297" s="521"/>
      <c r="AX297" s="521"/>
      <c r="AY297" s="521"/>
      <c r="AZ297" s="521"/>
      <c r="BA297" s="521"/>
      <c r="BB297" s="521"/>
      <c r="BC297" s="521"/>
      <c r="BD297" s="521"/>
      <c r="BE297" s="521"/>
      <c r="BF297" s="521"/>
      <c r="BG297" s="521"/>
      <c r="BH297" s="521"/>
      <c r="BI297" s="521"/>
      <c r="BJ297" s="521"/>
      <c r="BK297" s="521"/>
      <c r="BL297" s="521"/>
      <c r="BM297" s="521"/>
      <c r="BN297" s="521"/>
      <c r="BO297" s="521"/>
      <c r="BP297" s="521"/>
      <c r="BQ297" s="521"/>
      <c r="BR297" s="521"/>
      <c r="BS297" s="521"/>
      <c r="BT297" s="521"/>
      <c r="BU297" s="521"/>
      <c r="BV297" s="521"/>
      <c r="BW297" s="521"/>
      <c r="BX297" s="521"/>
      <c r="BY297" s="521"/>
      <c r="BZ297" s="521"/>
      <c r="CA297" s="521"/>
      <c r="CB297" s="521"/>
      <c r="CC297" s="521"/>
      <c r="CD297" s="521"/>
      <c r="CE297" s="521"/>
      <c r="CF297" s="521"/>
      <c r="CG297" s="521"/>
      <c r="CH297" s="521"/>
      <c r="CI297" s="521"/>
      <c r="CJ297" s="521"/>
      <c r="CK297" s="521"/>
      <c r="CL297" s="521"/>
      <c r="CM297" s="521"/>
      <c r="CN297" s="521"/>
      <c r="CO297" s="521"/>
      <c r="CP297" s="521"/>
      <c r="CQ297" s="521"/>
    </row>
    <row r="298" spans="1:95" s="69" customFormat="1" ht="15" customHeight="1" x14ac:dyDescent="0.2">
      <c r="A298" s="11">
        <v>392</v>
      </c>
      <c r="B298" s="271"/>
      <c r="C298" s="278"/>
      <c r="D298" s="278"/>
      <c r="E298" s="285"/>
      <c r="F298" s="1475" t="str">
        <f>'2. CAD NCCF'!F298:L298</f>
        <v>CCW non-operational uninsured FI</v>
      </c>
      <c r="G298" s="1476"/>
      <c r="H298" s="1476"/>
      <c r="I298" s="1476"/>
      <c r="J298" s="1476"/>
      <c r="K298" s="1476"/>
      <c r="L298" s="1477"/>
      <c r="M298" s="690">
        <v>0</v>
      </c>
      <c r="N298" s="1254"/>
      <c r="O298" s="1254"/>
      <c r="P298" s="1254"/>
      <c r="Q298" s="1254"/>
      <c r="R298" s="1254"/>
      <c r="S298" s="1254"/>
      <c r="T298" s="1254"/>
      <c r="U298" s="1254"/>
      <c r="V298" s="1254"/>
      <c r="W298" s="1254"/>
      <c r="X298" s="1254"/>
      <c r="Y298" s="1254"/>
      <c r="Z298" s="1254"/>
      <c r="AA298" s="1254"/>
      <c r="AB298" s="1254"/>
      <c r="AC298" s="1254"/>
      <c r="AD298" s="1036"/>
      <c r="AE298" s="1016"/>
      <c r="AF298" s="1016"/>
      <c r="AG298" s="528"/>
      <c r="AH298" s="521"/>
      <c r="AI298" s="521"/>
      <c r="AJ298" s="521"/>
      <c r="AK298" s="521"/>
      <c r="AL298" s="521"/>
      <c r="AM298" s="521"/>
      <c r="AN298" s="521"/>
      <c r="AO298" s="521"/>
      <c r="AP298" s="521"/>
      <c r="AQ298" s="521"/>
      <c r="AR298" s="521"/>
      <c r="AS298" s="521"/>
      <c r="AT298" s="521"/>
      <c r="AU298" s="521"/>
      <c r="AV298" s="521"/>
      <c r="AW298" s="521"/>
      <c r="AX298" s="521"/>
      <c r="AY298" s="521"/>
      <c r="AZ298" s="521"/>
      <c r="BA298" s="521"/>
      <c r="BB298" s="521"/>
      <c r="BC298" s="521"/>
      <c r="BD298" s="521"/>
      <c r="BE298" s="521"/>
      <c r="BF298" s="521"/>
      <c r="BG298" s="521"/>
      <c r="BH298" s="521"/>
      <c r="BI298" s="521"/>
      <c r="BJ298" s="521"/>
      <c r="BK298" s="521"/>
      <c r="BL298" s="521"/>
      <c r="BM298" s="521"/>
      <c r="BN298" s="521"/>
      <c r="BO298" s="521"/>
      <c r="BP298" s="521"/>
      <c r="BQ298" s="521"/>
      <c r="BR298" s="521"/>
      <c r="BS298" s="521"/>
      <c r="BT298" s="521"/>
      <c r="BU298" s="521"/>
      <c r="BV298" s="521"/>
      <c r="BW298" s="521"/>
      <c r="BX298" s="521"/>
      <c r="BY298" s="521"/>
      <c r="BZ298" s="521"/>
      <c r="CA298" s="521"/>
      <c r="CB298" s="521"/>
      <c r="CC298" s="521"/>
      <c r="CD298" s="521"/>
      <c r="CE298" s="521"/>
      <c r="CF298" s="521"/>
      <c r="CG298" s="521"/>
      <c r="CH298" s="521"/>
      <c r="CI298" s="521"/>
      <c r="CJ298" s="521"/>
      <c r="CK298" s="521"/>
      <c r="CL298" s="521"/>
      <c r="CM298" s="521"/>
      <c r="CN298" s="521"/>
      <c r="CO298" s="521"/>
      <c r="CP298" s="521"/>
      <c r="CQ298" s="521"/>
    </row>
    <row r="299" spans="1:95" s="69" customFormat="1" ht="27.75" customHeight="1" x14ac:dyDescent="0.2">
      <c r="A299" s="11">
        <v>393</v>
      </c>
      <c r="B299" s="271"/>
      <c r="C299" s="278"/>
      <c r="D299" s="278"/>
      <c r="E299" s="285" t="s">
        <v>6</v>
      </c>
      <c r="F299" s="1475" t="str">
        <f>'2. CAD NCCF'!F299:L299</f>
        <v xml:space="preserve">CCW non-operational insured (corp, sovereigns, central bank, PSE, MDB) </v>
      </c>
      <c r="G299" s="1476"/>
      <c r="H299" s="1476"/>
      <c r="I299" s="1476"/>
      <c r="J299" s="1476"/>
      <c r="K299" s="1476"/>
      <c r="L299" s="1477"/>
      <c r="M299" s="690">
        <v>0</v>
      </c>
      <c r="N299" s="1254"/>
      <c r="O299" s="1254"/>
      <c r="P299" s="1254"/>
      <c r="Q299" s="1254"/>
      <c r="R299" s="1254"/>
      <c r="S299" s="1254"/>
      <c r="T299" s="1254"/>
      <c r="U299" s="1254"/>
      <c r="V299" s="1254"/>
      <c r="W299" s="1254"/>
      <c r="X299" s="1254"/>
      <c r="Y299" s="1254"/>
      <c r="Z299" s="1254"/>
      <c r="AA299" s="1254"/>
      <c r="AB299" s="1254"/>
      <c r="AC299" s="1254"/>
      <c r="AD299" s="1036"/>
      <c r="AE299" s="1016"/>
      <c r="AF299" s="1016"/>
      <c r="AG299" s="528"/>
      <c r="AH299" s="521"/>
      <c r="AI299" s="521"/>
      <c r="AJ299" s="521"/>
      <c r="AK299" s="521"/>
      <c r="AL299" s="521"/>
      <c r="AM299" s="521"/>
      <c r="AN299" s="521"/>
      <c r="AO299" s="521"/>
      <c r="AP299" s="521"/>
      <c r="AQ299" s="521"/>
      <c r="AR299" s="521"/>
      <c r="AS299" s="521"/>
      <c r="AT299" s="521"/>
      <c r="AU299" s="521"/>
      <c r="AV299" s="521"/>
      <c r="AW299" s="521"/>
      <c r="AX299" s="521"/>
      <c r="AY299" s="521"/>
      <c r="AZ299" s="521"/>
      <c r="BA299" s="521"/>
      <c r="BB299" s="521"/>
      <c r="BC299" s="521"/>
      <c r="BD299" s="521"/>
      <c r="BE299" s="521"/>
      <c r="BF299" s="521"/>
      <c r="BG299" s="521"/>
      <c r="BH299" s="521"/>
      <c r="BI299" s="521"/>
      <c r="BJ299" s="521"/>
      <c r="BK299" s="521"/>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row>
    <row r="300" spans="1:95" s="69" customFormat="1" ht="27.75" customHeight="1" x14ac:dyDescent="0.2">
      <c r="A300" s="11">
        <v>394</v>
      </c>
      <c r="B300" s="271"/>
      <c r="C300" s="272"/>
      <c r="D300" s="272"/>
      <c r="E300" s="272"/>
      <c r="F300" s="1475" t="str">
        <f>'2. CAD NCCF'!F300:L300</f>
        <v xml:space="preserve">CCW non-operational uninsured (corp, sovereigns, central bank, PSE, MDB) </v>
      </c>
      <c r="G300" s="1476"/>
      <c r="H300" s="1476"/>
      <c r="I300" s="1476"/>
      <c r="J300" s="1476"/>
      <c r="K300" s="1476"/>
      <c r="L300" s="1477"/>
      <c r="M300" s="690">
        <v>0</v>
      </c>
      <c r="N300" s="977"/>
      <c r="O300" s="977"/>
      <c r="P300" s="977"/>
      <c r="Q300" s="977"/>
      <c r="R300" s="977"/>
      <c r="S300" s="977"/>
      <c r="T300" s="977"/>
      <c r="U300" s="977"/>
      <c r="V300" s="977"/>
      <c r="W300" s="977"/>
      <c r="X300" s="977"/>
      <c r="Y300" s="977"/>
      <c r="Z300" s="977"/>
      <c r="AA300" s="977"/>
      <c r="AB300" s="977"/>
      <c r="AC300" s="977"/>
      <c r="AD300" s="1036"/>
      <c r="AE300" s="1016"/>
      <c r="AF300" s="1016"/>
      <c r="AG300" s="528"/>
      <c r="AH300" s="521"/>
      <c r="AI300" s="521"/>
      <c r="AJ300" s="521"/>
      <c r="AK300" s="521"/>
      <c r="AL300" s="521"/>
      <c r="AM300" s="521"/>
      <c r="AN300" s="521"/>
      <c r="AO300" s="521"/>
      <c r="AP300" s="521"/>
      <c r="AQ300" s="521"/>
      <c r="AR300" s="521"/>
      <c r="AS300" s="521"/>
      <c r="AT300" s="521"/>
      <c r="AU300" s="521"/>
      <c r="AV300" s="521"/>
      <c r="AW300" s="521"/>
      <c r="AX300" s="521"/>
      <c r="AY300" s="521"/>
      <c r="AZ300" s="521"/>
      <c r="BA300" s="521"/>
      <c r="BB300" s="521"/>
      <c r="BC300" s="521"/>
      <c r="BD300" s="521"/>
      <c r="BE300" s="521"/>
      <c r="BF300" s="521"/>
      <c r="BG300" s="521"/>
      <c r="BH300" s="521"/>
      <c r="BI300" s="521"/>
      <c r="BJ300" s="521"/>
      <c r="BK300" s="521"/>
      <c r="BL300" s="521"/>
      <c r="BM300" s="521"/>
      <c r="BN300" s="521"/>
      <c r="BO300" s="521"/>
      <c r="BP300" s="521"/>
      <c r="BQ300" s="521"/>
      <c r="BR300" s="521"/>
      <c r="BS300" s="521"/>
      <c r="BT300" s="521"/>
      <c r="BU300" s="521"/>
      <c r="BV300" s="521"/>
      <c r="BW300" s="521"/>
      <c r="BX300" s="521"/>
      <c r="BY300" s="521"/>
      <c r="BZ300" s="521"/>
      <c r="CA300" s="521"/>
      <c r="CB300" s="521"/>
      <c r="CC300" s="521"/>
      <c r="CD300" s="521"/>
      <c r="CE300" s="521"/>
      <c r="CF300" s="521"/>
      <c r="CG300" s="521"/>
      <c r="CH300" s="521"/>
      <c r="CI300" s="521"/>
      <c r="CJ300" s="521"/>
      <c r="CK300" s="521"/>
      <c r="CL300" s="521"/>
      <c r="CM300" s="521"/>
      <c r="CN300" s="521"/>
      <c r="CO300" s="521"/>
      <c r="CP300" s="521"/>
      <c r="CQ300" s="521"/>
    </row>
    <row r="301" spans="1:95" s="69" customFormat="1" x14ac:dyDescent="0.2">
      <c r="A301" s="11">
        <v>395</v>
      </c>
      <c r="B301" s="271"/>
      <c r="C301" s="272"/>
      <c r="D301" s="272"/>
      <c r="E301" s="1775" t="str">
        <f>'2. CAD NCCF'!E301:L301</f>
        <v xml:space="preserve">CCW demand term deposit </v>
      </c>
      <c r="F301" s="1776"/>
      <c r="G301" s="1776"/>
      <c r="H301" s="1776"/>
      <c r="I301" s="1776"/>
      <c r="J301" s="1776"/>
      <c r="K301" s="1776"/>
      <c r="L301" s="1777"/>
      <c r="M301" s="399">
        <f>SUM(M302:M306)</f>
        <v>0</v>
      </c>
      <c r="N301" s="402">
        <f t="shared" ref="N301:AC301" si="64">SUBTOTAL(9,N302:N306)</f>
        <v>0</v>
      </c>
      <c r="O301" s="406">
        <f t="shared" si="64"/>
        <v>0</v>
      </c>
      <c r="P301" s="405">
        <f t="shared" si="64"/>
        <v>0</v>
      </c>
      <c r="Q301" s="407">
        <f t="shared" si="64"/>
        <v>0</v>
      </c>
      <c r="R301" s="406">
        <f t="shared" si="64"/>
        <v>0</v>
      </c>
      <c r="S301" s="406">
        <f t="shared" si="64"/>
        <v>0</v>
      </c>
      <c r="T301" s="406">
        <f t="shared" si="64"/>
        <v>0</v>
      </c>
      <c r="U301" s="406">
        <f t="shared" si="64"/>
        <v>0</v>
      </c>
      <c r="V301" s="406">
        <f t="shared" si="64"/>
        <v>0</v>
      </c>
      <c r="W301" s="406">
        <f t="shared" si="64"/>
        <v>0</v>
      </c>
      <c r="X301" s="406">
        <f t="shared" si="64"/>
        <v>0</v>
      </c>
      <c r="Y301" s="406">
        <f t="shared" si="64"/>
        <v>0</v>
      </c>
      <c r="Z301" s="406">
        <f t="shared" si="64"/>
        <v>0</v>
      </c>
      <c r="AA301" s="406">
        <f t="shared" si="64"/>
        <v>0</v>
      </c>
      <c r="AB301" s="416">
        <f t="shared" si="64"/>
        <v>0</v>
      </c>
      <c r="AC301" s="430">
        <f t="shared" si="64"/>
        <v>0</v>
      </c>
      <c r="AD301" s="1015"/>
      <c r="AE301" s="1016"/>
      <c r="AF301" s="1016"/>
      <c r="AG301" s="528"/>
      <c r="AH301" s="521"/>
      <c r="AI301" s="521"/>
      <c r="AJ301" s="521"/>
      <c r="AK301" s="521"/>
      <c r="AL301" s="521"/>
      <c r="AM301" s="521"/>
      <c r="AN301" s="521"/>
      <c r="AO301" s="521"/>
      <c r="AP301" s="521"/>
      <c r="AQ301" s="521"/>
      <c r="AR301" s="521"/>
      <c r="AS301" s="521"/>
      <c r="AT301" s="521"/>
      <c r="AU301" s="521"/>
      <c r="AV301" s="521"/>
      <c r="AW301" s="521"/>
      <c r="AX301" s="521"/>
      <c r="AY301" s="521"/>
      <c r="AZ301" s="521"/>
      <c r="BA301" s="521"/>
      <c r="BB301" s="521"/>
      <c r="BC301" s="521"/>
      <c r="BD301" s="521"/>
      <c r="BE301" s="521"/>
      <c r="BF301" s="521"/>
      <c r="BG301" s="521"/>
      <c r="BH301" s="521"/>
      <c r="BI301" s="521"/>
      <c r="BJ301" s="521"/>
      <c r="BK301" s="521"/>
      <c r="BL301" s="521"/>
      <c r="BM301" s="521"/>
      <c r="BN301" s="521"/>
      <c r="BO301" s="521"/>
      <c r="BP301" s="521"/>
      <c r="BQ301" s="521"/>
      <c r="BR301" s="521"/>
      <c r="BS301" s="521"/>
      <c r="BT301" s="521"/>
      <c r="BU301" s="521"/>
      <c r="BV301" s="521"/>
      <c r="BW301" s="521"/>
      <c r="BX301" s="521"/>
      <c r="BY301" s="521"/>
      <c r="BZ301" s="521"/>
      <c r="CA301" s="521"/>
      <c r="CB301" s="521"/>
      <c r="CC301" s="521"/>
      <c r="CD301" s="521"/>
      <c r="CE301" s="521"/>
      <c r="CF301" s="521"/>
      <c r="CG301" s="521"/>
      <c r="CH301" s="521"/>
      <c r="CI301" s="521"/>
      <c r="CJ301" s="521"/>
      <c r="CK301" s="521"/>
      <c r="CL301" s="521"/>
      <c r="CM301" s="521"/>
      <c r="CN301" s="521"/>
      <c r="CO301" s="521"/>
      <c r="CP301" s="521"/>
      <c r="CQ301" s="521"/>
    </row>
    <row r="302" spans="1:95" s="69" customFormat="1" ht="27.75" customHeight="1" x14ac:dyDescent="0.2">
      <c r="A302" s="11">
        <v>396</v>
      </c>
      <c r="B302" s="271"/>
      <c r="C302" s="278"/>
      <c r="D302" s="278"/>
      <c r="E302" s="285"/>
      <c r="F302" s="1475" t="str">
        <f>'2. CAD NCCF'!F302:L302</f>
        <v>CCW term, original term &lt;30 days, insured within approved jurisdiction</v>
      </c>
      <c r="G302" s="1476"/>
      <c r="H302" s="1476"/>
      <c r="I302" s="1476"/>
      <c r="J302" s="1476"/>
      <c r="K302" s="1476"/>
      <c r="L302" s="1477"/>
      <c r="M302" s="690">
        <v>0</v>
      </c>
      <c r="N302" s="691">
        <v>0</v>
      </c>
      <c r="O302" s="692">
        <v>0</v>
      </c>
      <c r="P302" s="692">
        <v>0</v>
      </c>
      <c r="Q302" s="697">
        <v>0</v>
      </c>
      <c r="R302" s="1166"/>
      <c r="S302" s="1167"/>
      <c r="T302" s="1167"/>
      <c r="U302" s="1167"/>
      <c r="V302" s="1167"/>
      <c r="W302" s="1167"/>
      <c r="X302" s="1167"/>
      <c r="Y302" s="1167"/>
      <c r="Z302" s="1167"/>
      <c r="AA302" s="1167"/>
      <c r="AB302" s="1167"/>
      <c r="AC302" s="1168"/>
      <c r="AD302" s="1015"/>
      <c r="AE302" s="1016"/>
      <c r="AF302" s="1016"/>
      <c r="AG302" s="528"/>
      <c r="AH302" s="521"/>
      <c r="AI302" s="521"/>
      <c r="AJ302" s="521"/>
      <c r="AK302" s="521"/>
      <c r="AL302" s="521"/>
      <c r="AM302" s="521"/>
      <c r="AN302" s="521"/>
      <c r="AO302" s="521"/>
      <c r="AP302" s="521"/>
      <c r="AQ302" s="521"/>
      <c r="AR302" s="521"/>
      <c r="AS302" s="521"/>
      <c r="AT302" s="521"/>
      <c r="AU302" s="521"/>
      <c r="AV302" s="521"/>
      <c r="AW302" s="521"/>
      <c r="AX302" s="521"/>
      <c r="AY302" s="521"/>
      <c r="AZ302" s="521"/>
      <c r="BA302" s="521"/>
      <c r="BB302" s="521"/>
      <c r="BC302" s="521"/>
      <c r="BD302" s="521"/>
      <c r="BE302" s="521"/>
      <c r="BF302" s="521"/>
      <c r="BG302" s="521"/>
      <c r="BH302" s="521"/>
      <c r="BI302" s="521"/>
      <c r="BJ302" s="521"/>
      <c r="BK302" s="521"/>
      <c r="BL302" s="521"/>
      <c r="BM302" s="521"/>
      <c r="BN302" s="521"/>
      <c r="BO302" s="521"/>
      <c r="BP302" s="521"/>
      <c r="BQ302" s="521"/>
      <c r="BR302" s="521"/>
      <c r="BS302" s="521"/>
      <c r="BT302" s="521"/>
      <c r="BU302" s="521"/>
      <c r="BV302" s="521"/>
      <c r="BW302" s="521"/>
      <c r="BX302" s="521"/>
      <c r="BY302" s="521"/>
      <c r="BZ302" s="521"/>
      <c r="CA302" s="521"/>
      <c r="CB302" s="521"/>
      <c r="CC302" s="521"/>
      <c r="CD302" s="521"/>
      <c r="CE302" s="521"/>
      <c r="CF302" s="521"/>
      <c r="CG302" s="521"/>
      <c r="CH302" s="521"/>
      <c r="CI302" s="521"/>
      <c r="CJ302" s="521"/>
      <c r="CK302" s="521"/>
      <c r="CL302" s="521"/>
      <c r="CM302" s="521"/>
      <c r="CN302" s="521"/>
      <c r="CO302" s="521"/>
      <c r="CP302" s="521"/>
      <c r="CQ302" s="521"/>
    </row>
    <row r="303" spans="1:95" s="69" customFormat="1" ht="27.75" customHeight="1" x14ac:dyDescent="0.2">
      <c r="A303" s="11">
        <v>397</v>
      </c>
      <c r="B303" s="271"/>
      <c r="C303" s="278"/>
      <c r="D303" s="278"/>
      <c r="E303" s="285"/>
      <c r="F303" s="1475" t="str">
        <f>'2. CAD NCCF'!F303:L303</f>
        <v>CCW term, original term &lt;30 days, insured outside of approved jurisdiction</v>
      </c>
      <c r="G303" s="1476"/>
      <c r="H303" s="1476"/>
      <c r="I303" s="1476"/>
      <c r="J303" s="1476"/>
      <c r="K303" s="1476"/>
      <c r="L303" s="1477"/>
      <c r="M303" s="690">
        <v>0</v>
      </c>
      <c r="N303" s="691">
        <v>0</v>
      </c>
      <c r="O303" s="692">
        <v>0</v>
      </c>
      <c r="P303" s="692">
        <v>0</v>
      </c>
      <c r="Q303" s="697">
        <v>0</v>
      </c>
      <c r="R303" s="1169"/>
      <c r="S303" s="1170"/>
      <c r="T303" s="1170"/>
      <c r="U303" s="1170"/>
      <c r="V303" s="1170"/>
      <c r="W303" s="1170"/>
      <c r="X303" s="1170"/>
      <c r="Y303" s="1170"/>
      <c r="Z303" s="1170"/>
      <c r="AA303" s="1170"/>
      <c r="AB303" s="1170"/>
      <c r="AC303" s="1171"/>
      <c r="AD303" s="1015"/>
      <c r="AE303" s="1016"/>
      <c r="AF303" s="1016"/>
      <c r="AG303" s="528"/>
      <c r="AH303" s="521"/>
      <c r="AI303" s="521"/>
      <c r="AJ303" s="521"/>
      <c r="AK303" s="521"/>
      <c r="AL303" s="521"/>
      <c r="AM303" s="521"/>
      <c r="AN303" s="521"/>
      <c r="AO303" s="521"/>
      <c r="AP303" s="521"/>
      <c r="AQ303" s="521"/>
      <c r="AR303" s="521"/>
      <c r="AS303" s="521"/>
      <c r="AT303" s="521"/>
      <c r="AU303" s="521"/>
      <c r="AV303" s="521"/>
      <c r="AW303" s="521"/>
      <c r="AX303" s="521"/>
      <c r="AY303" s="521"/>
      <c r="AZ303" s="521"/>
      <c r="BA303" s="521"/>
      <c r="BB303" s="521"/>
      <c r="BC303" s="521"/>
      <c r="BD303" s="521"/>
      <c r="BE303" s="521"/>
      <c r="BF303" s="521"/>
      <c r="BG303" s="521"/>
      <c r="BH303" s="521"/>
      <c r="BI303" s="521"/>
      <c r="BJ303" s="521"/>
      <c r="BK303" s="521"/>
      <c r="BL303" s="521"/>
      <c r="BM303" s="521"/>
      <c r="BN303" s="521"/>
      <c r="BO303" s="521"/>
      <c r="BP303" s="521"/>
      <c r="BQ303" s="521"/>
      <c r="BR303" s="521"/>
      <c r="BS303" s="521"/>
      <c r="BT303" s="521"/>
      <c r="BU303" s="521"/>
      <c r="BV303" s="521"/>
      <c r="BW303" s="521"/>
      <c r="BX303" s="521"/>
      <c r="BY303" s="521"/>
      <c r="BZ303" s="521"/>
      <c r="CA303" s="521"/>
      <c r="CB303" s="521"/>
      <c r="CC303" s="521"/>
      <c r="CD303" s="521"/>
      <c r="CE303" s="521"/>
      <c r="CF303" s="521"/>
      <c r="CG303" s="521"/>
      <c r="CH303" s="521"/>
      <c r="CI303" s="521"/>
      <c r="CJ303" s="521"/>
      <c r="CK303" s="521"/>
      <c r="CL303" s="521"/>
      <c r="CM303" s="521"/>
      <c r="CN303" s="521"/>
      <c r="CO303" s="521"/>
      <c r="CP303" s="521"/>
      <c r="CQ303" s="521"/>
    </row>
    <row r="304" spans="1:95" s="69" customFormat="1" ht="15" customHeight="1" x14ac:dyDescent="0.2">
      <c r="A304" s="11">
        <v>397</v>
      </c>
      <c r="B304" s="271"/>
      <c r="C304" s="278"/>
      <c r="D304" s="278"/>
      <c r="E304" s="285"/>
      <c r="F304" s="1475" t="str">
        <f>'2. CAD NCCF'!F304:L304</f>
        <v>CCW term, original term &lt;30 days, not insured</v>
      </c>
      <c r="G304" s="1476"/>
      <c r="H304" s="1476"/>
      <c r="I304" s="1476"/>
      <c r="J304" s="1476"/>
      <c r="K304" s="1476"/>
      <c r="L304" s="1477"/>
      <c r="M304" s="690">
        <v>0</v>
      </c>
      <c r="N304" s="691">
        <v>0</v>
      </c>
      <c r="O304" s="692">
        <v>0</v>
      </c>
      <c r="P304" s="692">
        <v>0</v>
      </c>
      <c r="Q304" s="697">
        <v>0</v>
      </c>
      <c r="R304" s="1172"/>
      <c r="S304" s="1173"/>
      <c r="T304" s="1173"/>
      <c r="U304" s="1173"/>
      <c r="V304" s="1173"/>
      <c r="W304" s="1173"/>
      <c r="X304" s="1173"/>
      <c r="Y304" s="1173"/>
      <c r="Z304" s="1173"/>
      <c r="AA304" s="1173"/>
      <c r="AB304" s="1173"/>
      <c r="AC304" s="1174"/>
      <c r="AD304" s="1015"/>
      <c r="AE304" s="1016"/>
      <c r="AF304" s="1016"/>
      <c r="AG304" s="528"/>
      <c r="AH304" s="521"/>
      <c r="AI304" s="521"/>
      <c r="AJ304" s="521"/>
      <c r="AK304" s="521"/>
      <c r="AL304" s="521"/>
      <c r="AM304" s="521"/>
      <c r="AN304" s="521"/>
      <c r="AO304" s="521"/>
      <c r="AP304" s="521"/>
      <c r="AQ304" s="521"/>
      <c r="AR304" s="521"/>
      <c r="AS304" s="521"/>
      <c r="AT304" s="521"/>
      <c r="AU304" s="521"/>
      <c r="AV304" s="521"/>
      <c r="AW304" s="521"/>
      <c r="AX304" s="521"/>
      <c r="AY304" s="521"/>
      <c r="AZ304" s="521"/>
      <c r="BA304" s="521"/>
      <c r="BB304" s="521"/>
      <c r="BC304" s="521"/>
      <c r="BD304" s="521"/>
      <c r="BE304" s="521"/>
      <c r="BF304" s="521"/>
      <c r="BG304" s="521"/>
      <c r="BH304" s="521"/>
      <c r="BI304" s="521"/>
      <c r="BJ304" s="521"/>
      <c r="BK304" s="521"/>
      <c r="BL304" s="521"/>
      <c r="BM304" s="521"/>
      <c r="BN304" s="521"/>
      <c r="BO304" s="521"/>
      <c r="BP304" s="521"/>
      <c r="BQ304" s="521"/>
      <c r="BR304" s="521"/>
      <c r="BS304" s="521"/>
      <c r="BT304" s="521"/>
      <c r="BU304" s="521"/>
      <c r="BV304" s="521"/>
      <c r="BW304" s="521"/>
      <c r="BX304" s="521"/>
      <c r="BY304" s="521"/>
      <c r="BZ304" s="521"/>
      <c r="CA304" s="521"/>
      <c r="CB304" s="521"/>
      <c r="CC304" s="521"/>
      <c r="CD304" s="521"/>
      <c r="CE304" s="521"/>
      <c r="CF304" s="521"/>
      <c r="CG304" s="521"/>
      <c r="CH304" s="521"/>
      <c r="CI304" s="521"/>
      <c r="CJ304" s="521"/>
      <c r="CK304" s="521"/>
      <c r="CL304" s="521"/>
      <c r="CM304" s="521"/>
      <c r="CN304" s="521"/>
      <c r="CO304" s="521"/>
      <c r="CP304" s="521"/>
      <c r="CQ304" s="521"/>
    </row>
    <row r="305" spans="1:95" s="69" customFormat="1" ht="15" customHeight="1" x14ac:dyDescent="0.2">
      <c r="A305" s="11">
        <v>397</v>
      </c>
      <c r="B305" s="271"/>
      <c r="C305" s="278"/>
      <c r="D305" s="278"/>
      <c r="E305" s="285"/>
      <c r="F305" s="1475" t="str">
        <f>'2. CAD NCCF'!F305:L305</f>
        <v>CCW term, original term &gt;30 days and non-operational term</v>
      </c>
      <c r="G305" s="1476"/>
      <c r="H305" s="1476"/>
      <c r="I305" s="1476"/>
      <c r="J305" s="1476"/>
      <c r="K305" s="1476"/>
      <c r="L305" s="1477"/>
      <c r="M305" s="690">
        <v>0</v>
      </c>
      <c r="N305" s="691">
        <v>0</v>
      </c>
      <c r="O305" s="692">
        <v>0</v>
      </c>
      <c r="P305" s="692">
        <v>0</v>
      </c>
      <c r="Q305" s="697">
        <v>0</v>
      </c>
      <c r="R305" s="692">
        <v>0</v>
      </c>
      <c r="S305" s="693">
        <v>0</v>
      </c>
      <c r="T305" s="692">
        <v>0</v>
      </c>
      <c r="U305" s="693">
        <v>0</v>
      </c>
      <c r="V305" s="692">
        <v>0</v>
      </c>
      <c r="W305" s="693">
        <v>0</v>
      </c>
      <c r="X305" s="692">
        <v>0</v>
      </c>
      <c r="Y305" s="693">
        <v>0</v>
      </c>
      <c r="Z305" s="692">
        <v>0</v>
      </c>
      <c r="AA305" s="693">
        <v>0</v>
      </c>
      <c r="AB305" s="698">
        <v>0</v>
      </c>
      <c r="AC305" s="690">
        <v>0</v>
      </c>
      <c r="AD305" s="1015"/>
      <c r="AE305" s="1016"/>
      <c r="AF305" s="1016"/>
      <c r="AG305" s="528"/>
      <c r="AH305" s="521"/>
      <c r="AI305" s="521"/>
      <c r="AJ305" s="521"/>
      <c r="AK305" s="521"/>
      <c r="AL305" s="521"/>
      <c r="AM305" s="521"/>
      <c r="AN305" s="521"/>
      <c r="AO305" s="521"/>
      <c r="AP305" s="521"/>
      <c r="AQ305" s="521"/>
      <c r="AR305" s="521"/>
      <c r="AS305" s="521"/>
      <c r="AT305" s="521"/>
      <c r="AU305" s="521"/>
      <c r="AV305" s="521"/>
      <c r="AW305" s="521"/>
      <c r="AX305" s="521"/>
      <c r="AY305" s="521"/>
      <c r="AZ305" s="521"/>
      <c r="BA305" s="521"/>
      <c r="BB305" s="521"/>
      <c r="BC305" s="521"/>
      <c r="BD305" s="521"/>
      <c r="BE305" s="521"/>
      <c r="BF305" s="521"/>
      <c r="BG305" s="521"/>
      <c r="BH305" s="521"/>
      <c r="BI305" s="521"/>
      <c r="BJ305" s="521"/>
      <c r="BK305" s="521"/>
      <c r="BL305" s="521"/>
      <c r="BM305" s="521"/>
      <c r="BN305" s="521"/>
      <c r="BO305" s="521"/>
      <c r="BP305" s="521"/>
      <c r="BQ305" s="521"/>
      <c r="BR305" s="521"/>
      <c r="BS305" s="521"/>
      <c r="BT305" s="521"/>
      <c r="BU305" s="521"/>
      <c r="BV305" s="521"/>
      <c r="BW305" s="521"/>
      <c r="BX305" s="521"/>
      <c r="BY305" s="521"/>
      <c r="BZ305" s="521"/>
      <c r="CA305" s="521"/>
      <c r="CB305" s="521"/>
      <c r="CC305" s="521"/>
      <c r="CD305" s="521"/>
      <c r="CE305" s="521"/>
      <c r="CF305" s="521"/>
      <c r="CG305" s="521"/>
      <c r="CH305" s="521"/>
      <c r="CI305" s="521"/>
      <c r="CJ305" s="521"/>
      <c r="CK305" s="521"/>
      <c r="CL305" s="521"/>
      <c r="CM305" s="521"/>
      <c r="CN305" s="521"/>
      <c r="CO305" s="521"/>
      <c r="CP305" s="521"/>
      <c r="CQ305" s="521"/>
    </row>
    <row r="306" spans="1:95" s="69" customFormat="1" ht="15" customHeight="1" x14ac:dyDescent="0.2">
      <c r="A306" s="11">
        <v>397</v>
      </c>
      <c r="B306" s="271"/>
      <c r="C306" s="278"/>
      <c r="D306" s="278"/>
      <c r="E306" s="285"/>
      <c r="F306" s="1475" t="str">
        <f>'2. CAD NCCF'!F306:L306</f>
        <v>Wholesale term</v>
      </c>
      <c r="G306" s="1476"/>
      <c r="H306" s="1476"/>
      <c r="I306" s="1476"/>
      <c r="J306" s="1476"/>
      <c r="K306" s="1476"/>
      <c r="L306" s="1477"/>
      <c r="M306" s="690">
        <v>0</v>
      </c>
      <c r="N306" s="691">
        <v>0</v>
      </c>
      <c r="O306" s="692">
        <v>0</v>
      </c>
      <c r="P306" s="692">
        <v>0</v>
      </c>
      <c r="Q306" s="697">
        <v>0</v>
      </c>
      <c r="R306" s="692">
        <v>0</v>
      </c>
      <c r="S306" s="693">
        <v>0</v>
      </c>
      <c r="T306" s="692">
        <v>0</v>
      </c>
      <c r="U306" s="693">
        <v>0</v>
      </c>
      <c r="V306" s="692">
        <v>0</v>
      </c>
      <c r="W306" s="693">
        <v>0</v>
      </c>
      <c r="X306" s="692">
        <v>0</v>
      </c>
      <c r="Y306" s="693">
        <v>0</v>
      </c>
      <c r="Z306" s="692">
        <v>0</v>
      </c>
      <c r="AA306" s="693">
        <v>0</v>
      </c>
      <c r="AB306" s="698">
        <v>0</v>
      </c>
      <c r="AC306" s="699">
        <v>0</v>
      </c>
      <c r="AD306" s="1015"/>
      <c r="AE306" s="1016"/>
      <c r="AF306" s="1016"/>
      <c r="AG306" s="528"/>
      <c r="AH306" s="521"/>
      <c r="AI306" s="521"/>
      <c r="AJ306" s="521"/>
      <c r="AK306" s="521"/>
      <c r="AL306" s="521"/>
      <c r="AM306" s="521"/>
      <c r="AN306" s="521"/>
      <c r="AO306" s="521"/>
      <c r="AP306" s="521"/>
      <c r="AQ306" s="521"/>
      <c r="AR306" s="521"/>
      <c r="AS306" s="521"/>
      <c r="AT306" s="521"/>
      <c r="AU306" s="521"/>
      <c r="AV306" s="521"/>
      <c r="AW306" s="521"/>
      <c r="AX306" s="521"/>
      <c r="AY306" s="521"/>
      <c r="AZ306" s="521"/>
      <c r="BA306" s="521"/>
      <c r="BB306" s="521"/>
      <c r="BC306" s="521"/>
      <c r="BD306" s="521"/>
      <c r="BE306" s="521"/>
      <c r="BF306" s="521"/>
      <c r="BG306" s="521"/>
      <c r="BH306" s="521"/>
      <c r="BI306" s="521"/>
      <c r="BJ306" s="521"/>
      <c r="BK306" s="521"/>
      <c r="BL306" s="521"/>
      <c r="BM306" s="521"/>
      <c r="BN306" s="521"/>
      <c r="BO306" s="521"/>
      <c r="BP306" s="521"/>
      <c r="BQ306" s="521"/>
      <c r="BR306" s="521"/>
      <c r="BS306" s="521"/>
      <c r="BT306" s="521"/>
      <c r="BU306" s="521"/>
      <c r="BV306" s="521"/>
      <c r="BW306" s="521"/>
      <c r="BX306" s="521"/>
      <c r="BY306" s="521"/>
      <c r="BZ306" s="521"/>
      <c r="CA306" s="521"/>
      <c r="CB306" s="521"/>
      <c r="CC306" s="521"/>
      <c r="CD306" s="521"/>
      <c r="CE306" s="521"/>
      <c r="CF306" s="521"/>
      <c r="CG306" s="521"/>
      <c r="CH306" s="521"/>
      <c r="CI306" s="521"/>
      <c r="CJ306" s="521"/>
      <c r="CK306" s="521"/>
      <c r="CL306" s="521"/>
      <c r="CM306" s="521"/>
      <c r="CN306" s="521"/>
      <c r="CO306" s="521"/>
      <c r="CP306" s="521"/>
      <c r="CQ306" s="521"/>
    </row>
    <row r="307" spans="1:95" s="69" customFormat="1" ht="15" customHeight="1" x14ac:dyDescent="0.2">
      <c r="A307" s="11">
        <v>385</v>
      </c>
      <c r="B307" s="271"/>
      <c r="C307" s="274"/>
      <c r="D307" s="1472" t="str">
        <f>'2. CAD NCCF'!D307:AF307</f>
        <v>Other deposits/guarantees</v>
      </c>
      <c r="E307" s="1473"/>
      <c r="F307" s="1473"/>
      <c r="G307" s="1473"/>
      <c r="H307" s="1473"/>
      <c r="I307" s="1473"/>
      <c r="J307" s="1473"/>
      <c r="K307" s="1473"/>
      <c r="L307" s="1473"/>
      <c r="M307" s="1473"/>
      <c r="N307" s="1473"/>
      <c r="O307" s="1473"/>
      <c r="P307" s="1473"/>
      <c r="Q307" s="1473"/>
      <c r="R307" s="1473"/>
      <c r="S307" s="1473"/>
      <c r="T307" s="1473"/>
      <c r="U307" s="1473"/>
      <c r="V307" s="1473"/>
      <c r="W307" s="1473"/>
      <c r="X307" s="1473"/>
      <c r="Y307" s="1473"/>
      <c r="Z307" s="1473"/>
      <c r="AA307" s="1473"/>
      <c r="AB307" s="1473"/>
      <c r="AC307" s="1473"/>
      <c r="AD307" s="1473"/>
      <c r="AE307" s="1473"/>
      <c r="AF307" s="1473"/>
      <c r="AG307" s="528"/>
      <c r="AH307" s="521"/>
      <c r="AI307" s="521"/>
      <c r="AJ307" s="521"/>
      <c r="AK307" s="521"/>
      <c r="AL307" s="521"/>
      <c r="AM307" s="521"/>
      <c r="AN307" s="521"/>
      <c r="AO307" s="521"/>
      <c r="AP307" s="521"/>
      <c r="AQ307" s="521"/>
      <c r="AR307" s="521"/>
      <c r="AS307" s="521"/>
      <c r="AT307" s="521"/>
      <c r="AU307" s="521"/>
      <c r="AV307" s="521"/>
      <c r="AW307" s="521"/>
      <c r="AX307" s="521"/>
      <c r="AY307" s="521"/>
      <c r="AZ307" s="521"/>
      <c r="BA307" s="521"/>
      <c r="BB307" s="521"/>
      <c r="BC307" s="521"/>
      <c r="BD307" s="521"/>
      <c r="BE307" s="521"/>
      <c r="BF307" s="521"/>
      <c r="BG307" s="521"/>
      <c r="BH307" s="521"/>
      <c r="BI307" s="521"/>
      <c r="BJ307" s="521"/>
      <c r="BK307" s="521"/>
      <c r="BL307" s="521"/>
      <c r="BM307" s="521"/>
      <c r="BN307" s="521"/>
      <c r="BO307" s="521"/>
      <c r="BP307" s="521"/>
      <c r="BQ307" s="521"/>
      <c r="BR307" s="521"/>
      <c r="BS307" s="521"/>
      <c r="BT307" s="521"/>
      <c r="BU307" s="521"/>
      <c r="BV307" s="521"/>
      <c r="BW307" s="521"/>
      <c r="BX307" s="521"/>
      <c r="BY307" s="521"/>
      <c r="BZ307" s="521"/>
      <c r="CA307" s="521"/>
      <c r="CB307" s="521"/>
      <c r="CC307" s="521"/>
      <c r="CD307" s="521"/>
      <c r="CE307" s="521"/>
      <c r="CF307" s="521"/>
      <c r="CG307" s="521"/>
      <c r="CH307" s="521"/>
      <c r="CI307" s="521"/>
      <c r="CJ307" s="521"/>
      <c r="CK307" s="521"/>
      <c r="CL307" s="521"/>
      <c r="CM307" s="521"/>
      <c r="CN307" s="521"/>
      <c r="CO307" s="521"/>
      <c r="CP307" s="521"/>
      <c r="CQ307" s="521"/>
    </row>
    <row r="308" spans="1:95" s="69" customFormat="1" ht="15" customHeight="1" x14ac:dyDescent="0.2">
      <c r="A308" s="11">
        <v>386</v>
      </c>
      <c r="B308" s="271"/>
      <c r="C308" s="274"/>
      <c r="D308" s="287"/>
      <c r="E308" s="1515" t="str">
        <f>'2. CAD NCCF'!E308:L308</f>
        <v>Customers' bank acceptances (BAs) issued</v>
      </c>
      <c r="F308" s="1516"/>
      <c r="G308" s="1516"/>
      <c r="H308" s="1516"/>
      <c r="I308" s="1516"/>
      <c r="J308" s="1516"/>
      <c r="K308" s="1516"/>
      <c r="L308" s="1517"/>
      <c r="M308" s="399">
        <f>SUBTOTAL(9,M309:M311)</f>
        <v>0</v>
      </c>
      <c r="N308" s="402">
        <f t="shared" ref="N308:AC308" si="65">SUBTOTAL(9,N309:N311)</f>
        <v>0</v>
      </c>
      <c r="O308" s="406">
        <f t="shared" si="65"/>
        <v>0</v>
      </c>
      <c r="P308" s="405">
        <f t="shared" si="65"/>
        <v>0</v>
      </c>
      <c r="Q308" s="407">
        <f t="shared" si="65"/>
        <v>0</v>
      </c>
      <c r="R308" s="406">
        <f t="shared" si="65"/>
        <v>0</v>
      </c>
      <c r="S308" s="406">
        <f t="shared" si="65"/>
        <v>0</v>
      </c>
      <c r="T308" s="406">
        <f t="shared" si="65"/>
        <v>0</v>
      </c>
      <c r="U308" s="406">
        <f t="shared" si="65"/>
        <v>0</v>
      </c>
      <c r="V308" s="406">
        <f t="shared" si="65"/>
        <v>0</v>
      </c>
      <c r="W308" s="406">
        <f t="shared" si="65"/>
        <v>0</v>
      </c>
      <c r="X308" s="406">
        <f t="shared" si="65"/>
        <v>0</v>
      </c>
      <c r="Y308" s="406">
        <f t="shared" si="65"/>
        <v>0</v>
      </c>
      <c r="Z308" s="406">
        <f t="shared" si="65"/>
        <v>0</v>
      </c>
      <c r="AA308" s="406">
        <f t="shared" si="65"/>
        <v>0</v>
      </c>
      <c r="AB308" s="416">
        <f t="shared" si="65"/>
        <v>0</v>
      </c>
      <c r="AC308" s="399">
        <f t="shared" si="65"/>
        <v>0</v>
      </c>
      <c r="AD308" s="1036"/>
      <c r="AE308" s="1016"/>
      <c r="AF308" s="1016"/>
      <c r="AG308" s="528"/>
      <c r="AH308" s="521"/>
      <c r="AI308" s="521"/>
      <c r="AJ308" s="521"/>
      <c r="AK308" s="521"/>
      <c r="AL308" s="521"/>
      <c r="AM308" s="521"/>
      <c r="AN308" s="521"/>
      <c r="AO308" s="521"/>
      <c r="AP308" s="521"/>
      <c r="AQ308" s="521"/>
      <c r="AR308" s="521"/>
      <c r="AS308" s="521"/>
      <c r="AT308" s="521"/>
      <c r="AU308" s="521"/>
      <c r="AV308" s="521"/>
      <c r="AW308" s="521"/>
      <c r="AX308" s="521"/>
      <c r="AY308" s="521"/>
      <c r="AZ308" s="521"/>
      <c r="BA308" s="521"/>
      <c r="BB308" s="521"/>
      <c r="BC308" s="521"/>
      <c r="BD308" s="521"/>
      <c r="BE308" s="521"/>
      <c r="BF308" s="521"/>
      <c r="BG308" s="521"/>
      <c r="BH308" s="521"/>
      <c r="BI308" s="521"/>
      <c r="BJ308" s="521"/>
      <c r="BK308" s="521"/>
      <c r="BL308" s="521"/>
      <c r="BM308" s="521"/>
      <c r="BN308" s="521"/>
      <c r="BO308" s="521"/>
      <c r="BP308" s="521"/>
      <c r="BQ308" s="521"/>
      <c r="BR308" s="521"/>
      <c r="BS308" s="521"/>
      <c r="BT308" s="521"/>
      <c r="BU308" s="521"/>
      <c r="BV308" s="521"/>
      <c r="BW308" s="521"/>
      <c r="BX308" s="521"/>
      <c r="BY308" s="521"/>
      <c r="BZ308" s="521"/>
      <c r="CA308" s="521"/>
      <c r="CB308" s="521"/>
      <c r="CC308" s="521"/>
      <c r="CD308" s="521"/>
      <c r="CE308" s="521"/>
      <c r="CF308" s="521"/>
      <c r="CG308" s="521"/>
      <c r="CH308" s="521"/>
      <c r="CI308" s="521"/>
      <c r="CJ308" s="521"/>
      <c r="CK308" s="521"/>
      <c r="CL308" s="521"/>
      <c r="CM308" s="521"/>
      <c r="CN308" s="521"/>
      <c r="CO308" s="521"/>
      <c r="CP308" s="521"/>
      <c r="CQ308" s="521"/>
    </row>
    <row r="309" spans="1:95" s="69" customFormat="1" ht="15" customHeight="1" x14ac:dyDescent="0.2">
      <c r="A309" s="11">
        <v>387</v>
      </c>
      <c r="B309" s="271"/>
      <c r="C309" s="278"/>
      <c r="D309" s="278"/>
      <c r="E309" s="285"/>
      <c r="F309" s="1475" t="str">
        <f>'2. CAD NCCF'!F309:L309</f>
        <v>1 month bank acceptance issued</v>
      </c>
      <c r="G309" s="1476"/>
      <c r="H309" s="1476"/>
      <c r="I309" s="1476"/>
      <c r="J309" s="1476"/>
      <c r="K309" s="1476"/>
      <c r="L309" s="1477"/>
      <c r="M309" s="690"/>
      <c r="N309" s="691"/>
      <c r="O309" s="692"/>
      <c r="P309" s="692"/>
      <c r="Q309" s="697"/>
      <c r="R309" s="1166"/>
      <c r="S309" s="1167"/>
      <c r="T309" s="1167"/>
      <c r="U309" s="1167"/>
      <c r="V309" s="1167"/>
      <c r="W309" s="1167"/>
      <c r="X309" s="1167"/>
      <c r="Y309" s="1167"/>
      <c r="Z309" s="1167"/>
      <c r="AA309" s="1167"/>
      <c r="AB309" s="1168"/>
      <c r="AC309" s="1175"/>
      <c r="AD309" s="1036"/>
      <c r="AE309" s="1016"/>
      <c r="AF309" s="1016"/>
      <c r="AG309" s="528"/>
      <c r="AH309" s="521"/>
      <c r="AI309" s="521"/>
      <c r="AJ309" s="521"/>
      <c r="AK309" s="521"/>
      <c r="AL309" s="521"/>
      <c r="AM309" s="521"/>
      <c r="AN309" s="521"/>
      <c r="AO309" s="521"/>
      <c r="AP309" s="521"/>
      <c r="AQ309" s="521"/>
      <c r="AR309" s="521"/>
      <c r="AS309" s="521"/>
      <c r="AT309" s="521"/>
      <c r="AU309" s="521"/>
      <c r="AV309" s="521"/>
      <c r="AW309" s="521"/>
      <c r="AX309" s="521"/>
      <c r="AY309" s="521"/>
      <c r="AZ309" s="521"/>
      <c r="BA309" s="521"/>
      <c r="BB309" s="521"/>
      <c r="BC309" s="521"/>
      <c r="BD309" s="521"/>
      <c r="BE309" s="521"/>
      <c r="BF309" s="521"/>
      <c r="BG309" s="521"/>
      <c r="BH309" s="521"/>
      <c r="BI309" s="521"/>
      <c r="BJ309" s="521"/>
      <c r="BK309" s="521"/>
      <c r="BL309" s="521"/>
      <c r="BM309" s="521"/>
      <c r="BN309" s="521"/>
      <c r="BO309" s="521"/>
      <c r="BP309" s="521"/>
      <c r="BQ309" s="521"/>
      <c r="BR309" s="521"/>
      <c r="BS309" s="521"/>
      <c r="BT309" s="521"/>
      <c r="BU309" s="521"/>
      <c r="BV309" s="521"/>
      <c r="BW309" s="521"/>
      <c r="BX309" s="521"/>
      <c r="BY309" s="521"/>
      <c r="BZ309" s="521"/>
      <c r="CA309" s="521"/>
      <c r="CB309" s="521"/>
      <c r="CC309" s="521"/>
      <c r="CD309" s="521"/>
      <c r="CE309" s="521"/>
      <c r="CF309" s="521"/>
      <c r="CG309" s="521"/>
      <c r="CH309" s="521"/>
      <c r="CI309" s="521"/>
      <c r="CJ309" s="521"/>
      <c r="CK309" s="521"/>
      <c r="CL309" s="521"/>
      <c r="CM309" s="521"/>
      <c r="CN309" s="521"/>
      <c r="CO309" s="521"/>
      <c r="CP309" s="521"/>
      <c r="CQ309" s="521"/>
    </row>
    <row r="310" spans="1:95" s="69" customFormat="1" ht="15" customHeight="1" x14ac:dyDescent="0.2">
      <c r="A310" s="11">
        <v>388</v>
      </c>
      <c r="B310" s="271"/>
      <c r="C310" s="278"/>
      <c r="D310" s="278"/>
      <c r="E310" s="285"/>
      <c r="F310" s="1475" t="str">
        <f>'2. CAD NCCF'!F310:L310</f>
        <v>2 month bank acceptance issued</v>
      </c>
      <c r="G310" s="1476"/>
      <c r="H310" s="1476"/>
      <c r="I310" s="1476"/>
      <c r="J310" s="1476"/>
      <c r="K310" s="1476"/>
      <c r="L310" s="1477"/>
      <c r="M310" s="690"/>
      <c r="N310" s="691"/>
      <c r="O310" s="692"/>
      <c r="P310" s="692"/>
      <c r="Q310" s="697"/>
      <c r="R310" s="692"/>
      <c r="S310" s="1680"/>
      <c r="T310" s="1170"/>
      <c r="U310" s="1170"/>
      <c r="V310" s="1170"/>
      <c r="W310" s="1170"/>
      <c r="X310" s="1170"/>
      <c r="Y310" s="1170"/>
      <c r="Z310" s="1170"/>
      <c r="AA310" s="1170"/>
      <c r="AB310" s="1171"/>
      <c r="AC310" s="1180"/>
      <c r="AD310" s="1036"/>
      <c r="AE310" s="1016"/>
      <c r="AF310" s="1016"/>
      <c r="AG310" s="528"/>
      <c r="AH310" s="521"/>
      <c r="AI310" s="521"/>
      <c r="AJ310" s="521"/>
      <c r="AK310" s="521"/>
      <c r="AL310" s="521"/>
      <c r="AM310" s="521"/>
      <c r="AN310" s="521"/>
      <c r="AO310" s="521"/>
      <c r="AP310" s="521"/>
      <c r="AQ310" s="521"/>
      <c r="AR310" s="521"/>
      <c r="AS310" s="521"/>
      <c r="AT310" s="521"/>
      <c r="AU310" s="521"/>
      <c r="AV310" s="521"/>
      <c r="AW310" s="521"/>
      <c r="AX310" s="521"/>
      <c r="AY310" s="521"/>
      <c r="AZ310" s="521"/>
      <c r="BA310" s="521"/>
      <c r="BB310" s="521"/>
      <c r="BC310" s="521"/>
      <c r="BD310" s="521"/>
      <c r="BE310" s="521"/>
      <c r="BF310" s="521"/>
      <c r="BG310" s="521"/>
      <c r="BH310" s="521"/>
      <c r="BI310" s="521"/>
      <c r="BJ310" s="521"/>
      <c r="BK310" s="521"/>
      <c r="BL310" s="521"/>
      <c r="BM310" s="521"/>
      <c r="BN310" s="521"/>
      <c r="BO310" s="521"/>
      <c r="BP310" s="521"/>
      <c r="BQ310" s="521"/>
      <c r="BR310" s="521"/>
      <c r="BS310" s="521"/>
      <c r="BT310" s="521"/>
      <c r="BU310" s="521"/>
      <c r="BV310" s="521"/>
      <c r="BW310" s="521"/>
      <c r="BX310" s="521"/>
      <c r="BY310" s="521"/>
      <c r="BZ310" s="521"/>
      <c r="CA310" s="521"/>
      <c r="CB310" s="521"/>
      <c r="CC310" s="521"/>
      <c r="CD310" s="521"/>
      <c r="CE310" s="521"/>
      <c r="CF310" s="521"/>
      <c r="CG310" s="521"/>
      <c r="CH310" s="521"/>
      <c r="CI310" s="521"/>
      <c r="CJ310" s="521"/>
      <c r="CK310" s="521"/>
      <c r="CL310" s="521"/>
      <c r="CM310" s="521"/>
      <c r="CN310" s="521"/>
      <c r="CO310" s="521"/>
      <c r="CP310" s="521"/>
      <c r="CQ310" s="521"/>
    </row>
    <row r="311" spans="1:95" s="69" customFormat="1" ht="15" customHeight="1" x14ac:dyDescent="0.2">
      <c r="A311" s="11">
        <v>389</v>
      </c>
      <c r="B311" s="271"/>
      <c r="C311" s="278"/>
      <c r="D311" s="278"/>
      <c r="E311" s="285"/>
      <c r="F311" s="1475" t="str">
        <f>'2. CAD NCCF'!F311:L311</f>
        <v>3 month bank acceptance issued</v>
      </c>
      <c r="G311" s="1476"/>
      <c r="H311" s="1476"/>
      <c r="I311" s="1476"/>
      <c r="J311" s="1476"/>
      <c r="K311" s="1476"/>
      <c r="L311" s="1477"/>
      <c r="M311" s="690"/>
      <c r="N311" s="691"/>
      <c r="O311" s="692"/>
      <c r="P311" s="692"/>
      <c r="Q311" s="697"/>
      <c r="R311" s="692"/>
      <c r="S311" s="693"/>
      <c r="T311" s="1179"/>
      <c r="U311" s="1173"/>
      <c r="V311" s="1173"/>
      <c r="W311" s="1173"/>
      <c r="X311" s="1173"/>
      <c r="Y311" s="1173"/>
      <c r="Z311" s="1173"/>
      <c r="AA311" s="1173"/>
      <c r="AB311" s="1174"/>
      <c r="AC311" s="1181"/>
      <c r="AD311" s="1036"/>
      <c r="AE311" s="1016"/>
      <c r="AF311" s="1016"/>
      <c r="AG311" s="528"/>
      <c r="AH311" s="521"/>
      <c r="AI311" s="521"/>
      <c r="AJ311" s="521"/>
      <c r="AK311" s="521"/>
      <c r="AL311" s="521"/>
      <c r="AM311" s="521"/>
      <c r="AN311" s="521"/>
      <c r="AO311" s="521"/>
      <c r="AP311" s="521"/>
      <c r="AQ311" s="521"/>
      <c r="AR311" s="521"/>
      <c r="AS311" s="521"/>
      <c r="AT311" s="521"/>
      <c r="AU311" s="521"/>
      <c r="AV311" s="521"/>
      <c r="AW311" s="521"/>
      <c r="AX311" s="521"/>
      <c r="AY311" s="521"/>
      <c r="AZ311" s="521"/>
      <c r="BA311" s="521"/>
      <c r="BB311" s="521"/>
      <c r="BC311" s="521"/>
      <c r="BD311" s="521"/>
      <c r="BE311" s="521"/>
      <c r="BF311" s="521"/>
      <c r="BG311" s="521"/>
      <c r="BH311" s="521"/>
      <c r="BI311" s="521"/>
      <c r="BJ311" s="521"/>
      <c r="BK311" s="521"/>
      <c r="BL311" s="521"/>
      <c r="BM311" s="521"/>
      <c r="BN311" s="521"/>
      <c r="BO311" s="521"/>
      <c r="BP311" s="521"/>
      <c r="BQ311" s="521"/>
      <c r="BR311" s="521"/>
      <c r="BS311" s="521"/>
      <c r="BT311" s="521"/>
      <c r="BU311" s="521"/>
      <c r="BV311" s="521"/>
      <c r="BW311" s="521"/>
      <c r="BX311" s="521"/>
      <c r="BY311" s="521"/>
      <c r="BZ311" s="521"/>
      <c r="CA311" s="521"/>
      <c r="CB311" s="521"/>
      <c r="CC311" s="521"/>
      <c r="CD311" s="521"/>
      <c r="CE311" s="521"/>
      <c r="CF311" s="521"/>
      <c r="CG311" s="521"/>
      <c r="CH311" s="521"/>
      <c r="CI311" s="521"/>
      <c r="CJ311" s="521"/>
      <c r="CK311" s="521"/>
      <c r="CL311" s="521"/>
      <c r="CM311" s="521"/>
      <c r="CN311" s="521"/>
      <c r="CO311" s="521"/>
      <c r="CP311" s="521"/>
      <c r="CQ311" s="521"/>
    </row>
    <row r="312" spans="1:95" s="69" customFormat="1" ht="15" customHeight="1" x14ac:dyDescent="0.2">
      <c r="A312" s="11">
        <v>390</v>
      </c>
      <c r="B312" s="271"/>
      <c r="C312" s="274"/>
      <c r="D312" s="287"/>
      <c r="E312" s="1445" t="str">
        <f>'2. CAD NCCF'!E312:L312</f>
        <v>Other deposits</v>
      </c>
      <c r="F312" s="1446"/>
      <c r="G312" s="1446"/>
      <c r="H312" s="1446"/>
      <c r="I312" s="1446"/>
      <c r="J312" s="1446"/>
      <c r="K312" s="1446"/>
      <c r="L312" s="1447"/>
      <c r="M312" s="399">
        <f>SUBTOTAL(9,M313:M314)</f>
        <v>0</v>
      </c>
      <c r="N312" s="402">
        <f t="shared" ref="N312:AC312" si="66">SUBTOTAL(9,N313:N314)</f>
        <v>0</v>
      </c>
      <c r="O312" s="406">
        <f t="shared" si="66"/>
        <v>0</v>
      </c>
      <c r="P312" s="405">
        <f t="shared" si="66"/>
        <v>0</v>
      </c>
      <c r="Q312" s="407">
        <f t="shared" si="66"/>
        <v>0</v>
      </c>
      <c r="R312" s="406">
        <f t="shared" si="66"/>
        <v>0</v>
      </c>
      <c r="S312" s="406">
        <f t="shared" si="66"/>
        <v>0</v>
      </c>
      <c r="T312" s="406">
        <f t="shared" si="66"/>
        <v>0</v>
      </c>
      <c r="U312" s="406">
        <f t="shared" si="66"/>
        <v>0</v>
      </c>
      <c r="V312" s="406">
        <f t="shared" si="66"/>
        <v>0</v>
      </c>
      <c r="W312" s="406">
        <f t="shared" si="66"/>
        <v>0</v>
      </c>
      <c r="X312" s="406">
        <f t="shared" si="66"/>
        <v>0</v>
      </c>
      <c r="Y312" s="406">
        <f t="shared" si="66"/>
        <v>0</v>
      </c>
      <c r="Z312" s="406">
        <f t="shared" si="66"/>
        <v>0</v>
      </c>
      <c r="AA312" s="406">
        <f t="shared" si="66"/>
        <v>0</v>
      </c>
      <c r="AB312" s="416">
        <f t="shared" si="66"/>
        <v>0</v>
      </c>
      <c r="AC312" s="399">
        <f t="shared" si="66"/>
        <v>0</v>
      </c>
      <c r="AD312" s="1036"/>
      <c r="AE312" s="1016"/>
      <c r="AF312" s="1016"/>
      <c r="AG312" s="528"/>
      <c r="AH312" s="521"/>
      <c r="AI312" s="521"/>
      <c r="AJ312" s="521"/>
      <c r="AK312" s="521"/>
      <c r="AL312" s="521"/>
      <c r="AM312" s="521"/>
      <c r="AN312" s="521"/>
      <c r="AO312" s="521"/>
      <c r="AP312" s="521"/>
      <c r="AQ312" s="521"/>
      <c r="AR312" s="521"/>
      <c r="AS312" s="521"/>
      <c r="AT312" s="521"/>
      <c r="AU312" s="521"/>
      <c r="AV312" s="521"/>
      <c r="AW312" s="521"/>
      <c r="AX312" s="521"/>
      <c r="AY312" s="521"/>
      <c r="AZ312" s="521"/>
      <c r="BA312" s="521"/>
      <c r="BB312" s="521"/>
      <c r="BC312" s="521"/>
      <c r="BD312" s="521"/>
      <c r="BE312" s="521"/>
      <c r="BF312" s="521"/>
      <c r="BG312" s="521"/>
      <c r="BH312" s="521"/>
      <c r="BI312" s="521"/>
      <c r="BJ312" s="521"/>
      <c r="BK312" s="521"/>
      <c r="BL312" s="521"/>
      <c r="BM312" s="521"/>
      <c r="BN312" s="521"/>
      <c r="BO312" s="521"/>
      <c r="BP312" s="521"/>
      <c r="BQ312" s="521"/>
      <c r="BR312" s="521"/>
      <c r="BS312" s="521"/>
      <c r="BT312" s="521"/>
      <c r="BU312" s="521"/>
      <c r="BV312" s="521"/>
      <c r="BW312" s="521"/>
      <c r="BX312" s="521"/>
      <c r="BY312" s="521"/>
      <c r="BZ312" s="521"/>
      <c r="CA312" s="521"/>
      <c r="CB312" s="521"/>
      <c r="CC312" s="521"/>
      <c r="CD312" s="521"/>
      <c r="CE312" s="521"/>
      <c r="CF312" s="521"/>
      <c r="CG312" s="521"/>
      <c r="CH312" s="521"/>
      <c r="CI312" s="521"/>
      <c r="CJ312" s="521"/>
      <c r="CK312" s="521"/>
      <c r="CL312" s="521"/>
      <c r="CM312" s="521"/>
      <c r="CN312" s="521"/>
      <c r="CO312" s="521"/>
      <c r="CP312" s="521"/>
      <c r="CQ312" s="521"/>
    </row>
    <row r="313" spans="1:95" s="69" customFormat="1" ht="15" customHeight="1" x14ac:dyDescent="0.2">
      <c r="A313" s="11">
        <v>391</v>
      </c>
      <c r="B313" s="271"/>
      <c r="C313" s="278"/>
      <c r="D313" s="278"/>
      <c r="E313" s="285"/>
      <c r="F313" s="1475" t="str">
        <f>'2. CAD NCCF'!F313:L313</f>
        <v>Swapped intrabank deposits</v>
      </c>
      <c r="G313" s="1476"/>
      <c r="H313" s="1476"/>
      <c r="I313" s="1476"/>
      <c r="J313" s="1476"/>
      <c r="K313" s="1476"/>
      <c r="L313" s="1477"/>
      <c r="M313" s="690"/>
      <c r="N313" s="691"/>
      <c r="O313" s="692"/>
      <c r="P313" s="692"/>
      <c r="Q313" s="697"/>
      <c r="R313" s="692"/>
      <c r="S313" s="693"/>
      <c r="T313" s="693"/>
      <c r="U313" s="693"/>
      <c r="V313" s="693"/>
      <c r="W313" s="693"/>
      <c r="X313" s="693"/>
      <c r="Y313" s="693"/>
      <c r="Z313" s="693"/>
      <c r="AA313" s="693"/>
      <c r="AB313" s="693"/>
      <c r="AC313" s="690"/>
      <c r="AD313" s="1036"/>
      <c r="AE313" s="1016"/>
      <c r="AF313" s="1016"/>
      <c r="AG313" s="528"/>
      <c r="AH313" s="521"/>
      <c r="AI313" s="521"/>
      <c r="AJ313" s="521"/>
      <c r="AK313" s="521"/>
      <c r="AL313" s="521"/>
      <c r="AM313" s="521"/>
      <c r="AN313" s="521"/>
      <c r="AO313" s="521"/>
      <c r="AP313" s="521"/>
      <c r="AQ313" s="521"/>
      <c r="AR313" s="521"/>
      <c r="AS313" s="521"/>
      <c r="AT313" s="521"/>
      <c r="AU313" s="521"/>
      <c r="AV313" s="521"/>
      <c r="AW313" s="521"/>
      <c r="AX313" s="521"/>
      <c r="AY313" s="521"/>
      <c r="AZ313" s="521"/>
      <c r="BA313" s="521"/>
      <c r="BB313" s="521"/>
      <c r="BC313" s="521"/>
      <c r="BD313" s="521"/>
      <c r="BE313" s="521"/>
      <c r="BF313" s="521"/>
      <c r="BG313" s="521"/>
      <c r="BH313" s="521"/>
      <c r="BI313" s="521"/>
      <c r="BJ313" s="521"/>
      <c r="BK313" s="521"/>
      <c r="BL313" s="521"/>
      <c r="BM313" s="521"/>
      <c r="BN313" s="521"/>
      <c r="BO313" s="521"/>
      <c r="BP313" s="521"/>
      <c r="BQ313" s="521"/>
      <c r="BR313" s="521"/>
      <c r="BS313" s="521"/>
      <c r="BT313" s="521"/>
      <c r="BU313" s="521"/>
      <c r="BV313" s="521"/>
      <c r="BW313" s="521"/>
      <c r="BX313" s="521"/>
      <c r="BY313" s="521"/>
      <c r="BZ313" s="521"/>
      <c r="CA313" s="521"/>
      <c r="CB313" s="521"/>
      <c r="CC313" s="521"/>
      <c r="CD313" s="521"/>
      <c r="CE313" s="521"/>
      <c r="CF313" s="521"/>
      <c r="CG313" s="521"/>
      <c r="CH313" s="521"/>
      <c r="CI313" s="521"/>
      <c r="CJ313" s="521"/>
      <c r="CK313" s="521"/>
      <c r="CL313" s="521"/>
      <c r="CM313" s="521"/>
      <c r="CN313" s="521"/>
      <c r="CO313" s="521"/>
      <c r="CP313" s="521"/>
      <c r="CQ313" s="521"/>
    </row>
    <row r="314" spans="1:95" s="69" customFormat="1" ht="15" customHeight="1" x14ac:dyDescent="0.2">
      <c r="A314" s="11">
        <v>392</v>
      </c>
      <c r="B314" s="271"/>
      <c r="C314" s="278"/>
      <c r="D314" s="278"/>
      <c r="E314" s="285"/>
      <c r="F314" s="1501" t="str">
        <f>'2. CAD NCCF'!F314:L314</f>
        <v>Deposits from affiliates</v>
      </c>
      <c r="G314" s="1502"/>
      <c r="H314" s="1502"/>
      <c r="I314" s="1502"/>
      <c r="J314" s="1502"/>
      <c r="K314" s="1502"/>
      <c r="L314" s="1503"/>
      <c r="M314" s="690"/>
      <c r="N314" s="691"/>
      <c r="O314" s="692"/>
      <c r="P314" s="692"/>
      <c r="Q314" s="697"/>
      <c r="R314" s="692"/>
      <c r="S314" s="693"/>
      <c r="T314" s="693"/>
      <c r="U314" s="693"/>
      <c r="V314" s="693"/>
      <c r="W314" s="693"/>
      <c r="X314" s="692"/>
      <c r="Y314" s="693"/>
      <c r="Z314" s="692"/>
      <c r="AA314" s="693"/>
      <c r="AB314" s="693"/>
      <c r="AC314" s="690"/>
      <c r="AD314" s="1036"/>
      <c r="AE314" s="1016"/>
      <c r="AF314" s="1016"/>
      <c r="AG314" s="528"/>
      <c r="AH314" s="521"/>
      <c r="AI314" s="521"/>
      <c r="AJ314" s="521"/>
      <c r="AK314" s="521"/>
      <c r="AL314" s="521"/>
      <c r="AM314" s="521"/>
      <c r="AN314" s="521"/>
      <c r="AO314" s="521"/>
      <c r="AP314" s="521"/>
      <c r="AQ314" s="521"/>
      <c r="AR314" s="521"/>
      <c r="AS314" s="521"/>
      <c r="AT314" s="521"/>
      <c r="AU314" s="521"/>
      <c r="AV314" s="521"/>
      <c r="AW314" s="521"/>
      <c r="AX314" s="521"/>
      <c r="AY314" s="521"/>
      <c r="AZ314" s="521"/>
      <c r="BA314" s="521"/>
      <c r="BB314" s="521"/>
      <c r="BC314" s="521"/>
      <c r="BD314" s="521"/>
      <c r="BE314" s="521"/>
      <c r="BF314" s="521"/>
      <c r="BG314" s="521"/>
      <c r="BH314" s="521"/>
      <c r="BI314" s="521"/>
      <c r="BJ314" s="521"/>
      <c r="BK314" s="521"/>
      <c r="BL314" s="521"/>
      <c r="BM314" s="521"/>
      <c r="BN314" s="521"/>
      <c r="BO314" s="521"/>
      <c r="BP314" s="521"/>
      <c r="BQ314" s="521"/>
      <c r="BR314" s="521"/>
      <c r="BS314" s="521"/>
      <c r="BT314" s="521"/>
      <c r="BU314" s="521"/>
      <c r="BV314" s="521"/>
      <c r="BW314" s="521"/>
      <c r="BX314" s="521"/>
      <c r="BY314" s="521"/>
      <c r="BZ314" s="521"/>
      <c r="CA314" s="521"/>
      <c r="CB314" s="521"/>
      <c r="CC314" s="521"/>
      <c r="CD314" s="521"/>
      <c r="CE314" s="521"/>
      <c r="CF314" s="521"/>
      <c r="CG314" s="521"/>
      <c r="CH314" s="521"/>
      <c r="CI314" s="521"/>
      <c r="CJ314" s="521"/>
      <c r="CK314" s="521"/>
      <c r="CL314" s="521"/>
      <c r="CM314" s="521"/>
      <c r="CN314" s="521"/>
      <c r="CO314" s="521"/>
      <c r="CP314" s="521"/>
      <c r="CQ314" s="521"/>
    </row>
    <row r="315" spans="1:95" s="69" customFormat="1" ht="15" customHeight="1" x14ac:dyDescent="0.2">
      <c r="A315" s="11">
        <v>326</v>
      </c>
      <c r="B315" s="271"/>
      <c r="C315" s="1532" t="str">
        <f>'2. CAD NCCF'!C315:AF315</f>
        <v>Wholesale Issuance</v>
      </c>
      <c r="D315" s="1514"/>
      <c r="E315" s="1514"/>
      <c r="F315" s="1514"/>
      <c r="G315" s="1514"/>
      <c r="H315" s="1514"/>
      <c r="I315" s="1514"/>
      <c r="J315" s="1514"/>
      <c r="K315" s="1514"/>
      <c r="L315" s="1514"/>
      <c r="M315" s="1514"/>
      <c r="N315" s="1514"/>
      <c r="O315" s="1514"/>
      <c r="P315" s="1514"/>
      <c r="Q315" s="1514"/>
      <c r="R315" s="1514"/>
      <c r="S315" s="1514"/>
      <c r="T315" s="1514"/>
      <c r="U315" s="1514"/>
      <c r="V315" s="1514"/>
      <c r="W315" s="1514"/>
      <c r="X315" s="1514"/>
      <c r="Y315" s="1514"/>
      <c r="Z315" s="1514"/>
      <c r="AA315" s="1514"/>
      <c r="AB315" s="1514"/>
      <c r="AC315" s="1514"/>
      <c r="AD315" s="1514"/>
      <c r="AE315" s="1514"/>
      <c r="AF315" s="1514"/>
      <c r="AG315" s="528"/>
      <c r="AH315" s="521"/>
      <c r="AI315" s="521"/>
      <c r="AJ315" s="521"/>
      <c r="AK315" s="521"/>
      <c r="AL315" s="521"/>
      <c r="AM315" s="521"/>
      <c r="AN315" s="521"/>
      <c r="AO315" s="521"/>
      <c r="AP315" s="521"/>
      <c r="AQ315" s="521"/>
      <c r="AR315" s="521"/>
      <c r="AS315" s="521"/>
      <c r="AT315" s="521"/>
      <c r="AU315" s="521"/>
      <c r="AV315" s="521"/>
      <c r="AW315" s="521"/>
      <c r="AX315" s="521"/>
      <c r="AY315" s="521"/>
      <c r="AZ315" s="521"/>
      <c r="BA315" s="521"/>
      <c r="BB315" s="521"/>
      <c r="BC315" s="521"/>
      <c r="BD315" s="521"/>
      <c r="BE315" s="521"/>
      <c r="BF315" s="521"/>
      <c r="BG315" s="521"/>
      <c r="BH315" s="521"/>
      <c r="BI315" s="521"/>
      <c r="BJ315" s="521"/>
      <c r="BK315" s="521"/>
      <c r="BL315" s="521"/>
      <c r="BM315" s="521"/>
      <c r="BN315" s="521"/>
      <c r="BO315" s="521"/>
      <c r="BP315" s="521"/>
      <c r="BQ315" s="521"/>
      <c r="BR315" s="521"/>
      <c r="BS315" s="521"/>
      <c r="BT315" s="521"/>
      <c r="BU315" s="521"/>
      <c r="BV315" s="521"/>
      <c r="BW315" s="521"/>
      <c r="BX315" s="521"/>
      <c r="BY315" s="521"/>
      <c r="BZ315" s="521"/>
      <c r="CA315" s="521"/>
      <c r="CB315" s="521"/>
      <c r="CC315" s="521"/>
      <c r="CD315" s="521"/>
      <c r="CE315" s="521"/>
      <c r="CF315" s="521"/>
      <c r="CG315" s="521"/>
      <c r="CH315" s="521"/>
      <c r="CI315" s="521"/>
      <c r="CJ315" s="521"/>
      <c r="CK315" s="521"/>
      <c r="CL315" s="521"/>
      <c r="CM315" s="521"/>
      <c r="CN315" s="521"/>
      <c r="CO315" s="521"/>
      <c r="CP315" s="521"/>
      <c r="CQ315" s="521"/>
    </row>
    <row r="316" spans="1:95" s="69" customFormat="1" ht="15" customHeight="1" x14ac:dyDescent="0.2">
      <c r="A316" s="11">
        <v>327</v>
      </c>
      <c r="B316" s="271"/>
      <c r="C316" s="274"/>
      <c r="D316" s="1472" t="str">
        <f>'2. CAD NCCF'!D316:L316</f>
        <v>Wholesale unsecured debt issuance</v>
      </c>
      <c r="E316" s="1473"/>
      <c r="F316" s="1473"/>
      <c r="G316" s="1473"/>
      <c r="H316" s="1473"/>
      <c r="I316" s="1473"/>
      <c r="J316" s="1473"/>
      <c r="K316" s="1473"/>
      <c r="L316" s="1474"/>
      <c r="M316" s="399">
        <f>SUM(M317:M322)</f>
        <v>0</v>
      </c>
      <c r="N316" s="402">
        <f t="shared" ref="N316:AC316" si="67">SUBTOTAL(9,N317:N322)</f>
        <v>0</v>
      </c>
      <c r="O316" s="406">
        <f t="shared" si="67"/>
        <v>0</v>
      </c>
      <c r="P316" s="405">
        <f t="shared" si="67"/>
        <v>0</v>
      </c>
      <c r="Q316" s="407">
        <f t="shared" si="67"/>
        <v>0</v>
      </c>
      <c r="R316" s="406">
        <f t="shared" si="67"/>
        <v>0</v>
      </c>
      <c r="S316" s="406">
        <f t="shared" si="67"/>
        <v>0</v>
      </c>
      <c r="T316" s="406">
        <f t="shared" si="67"/>
        <v>0</v>
      </c>
      <c r="U316" s="406">
        <f t="shared" si="67"/>
        <v>0</v>
      </c>
      <c r="V316" s="406">
        <f t="shared" si="67"/>
        <v>0</v>
      </c>
      <c r="W316" s="406">
        <f t="shared" si="67"/>
        <v>0</v>
      </c>
      <c r="X316" s="406">
        <f t="shared" si="67"/>
        <v>0</v>
      </c>
      <c r="Y316" s="406">
        <f t="shared" si="67"/>
        <v>0</v>
      </c>
      <c r="Z316" s="406">
        <f t="shared" si="67"/>
        <v>0</v>
      </c>
      <c r="AA316" s="406">
        <f t="shared" si="67"/>
        <v>0</v>
      </c>
      <c r="AB316" s="416">
        <f t="shared" si="67"/>
        <v>0</v>
      </c>
      <c r="AC316" s="399">
        <f t="shared" si="67"/>
        <v>0</v>
      </c>
      <c r="AD316" s="1015"/>
      <c r="AE316" s="1016"/>
      <c r="AF316" s="1016"/>
      <c r="AG316" s="528"/>
      <c r="AH316" s="521"/>
      <c r="AI316" s="521"/>
      <c r="AJ316" s="521"/>
      <c r="AK316" s="521"/>
      <c r="AL316" s="521"/>
      <c r="AM316" s="521"/>
      <c r="AN316" s="521"/>
      <c r="AO316" s="521"/>
      <c r="AP316" s="521"/>
      <c r="AQ316" s="521"/>
      <c r="AR316" s="521"/>
      <c r="AS316" s="521"/>
      <c r="AT316" s="521"/>
      <c r="AU316" s="521"/>
      <c r="AV316" s="521"/>
      <c r="AW316" s="521"/>
      <c r="AX316" s="521"/>
      <c r="AY316" s="521"/>
      <c r="AZ316" s="521"/>
      <c r="BA316" s="521"/>
      <c r="BB316" s="521"/>
      <c r="BC316" s="521"/>
      <c r="BD316" s="521"/>
      <c r="BE316" s="521"/>
      <c r="BF316" s="521"/>
      <c r="BG316" s="521"/>
      <c r="BH316" s="521"/>
      <c r="BI316" s="521"/>
      <c r="BJ316" s="521"/>
      <c r="BK316" s="521"/>
      <c r="BL316" s="521"/>
      <c r="BM316" s="521"/>
      <c r="BN316" s="521"/>
      <c r="BO316" s="521"/>
      <c r="BP316" s="521"/>
      <c r="BQ316" s="521"/>
      <c r="BR316" s="521"/>
      <c r="BS316" s="521"/>
      <c r="BT316" s="521"/>
      <c r="BU316" s="521"/>
      <c r="BV316" s="521"/>
      <c r="BW316" s="521"/>
      <c r="BX316" s="521"/>
      <c r="BY316" s="521"/>
      <c r="BZ316" s="521"/>
      <c r="CA316" s="521"/>
      <c r="CB316" s="521"/>
      <c r="CC316" s="521"/>
      <c r="CD316" s="521"/>
      <c r="CE316" s="521"/>
      <c r="CF316" s="521"/>
      <c r="CG316" s="521"/>
      <c r="CH316" s="521"/>
      <c r="CI316" s="521"/>
      <c r="CJ316" s="521"/>
      <c r="CK316" s="521"/>
      <c r="CL316" s="521"/>
      <c r="CM316" s="521"/>
      <c r="CN316" s="521"/>
      <c r="CO316" s="521"/>
      <c r="CP316" s="521"/>
      <c r="CQ316" s="521"/>
    </row>
    <row r="317" spans="1:95" s="69" customFormat="1" ht="15" customHeight="1" x14ac:dyDescent="0.2">
      <c r="A317" s="11">
        <v>328</v>
      </c>
      <c r="B317" s="271"/>
      <c r="C317" s="283"/>
      <c r="D317" s="283"/>
      <c r="E317" s="284"/>
      <c r="F317" s="1475" t="str">
        <f>'2. CAD NCCF'!F317:L317</f>
        <v>Bankers' acceptances (BAs)</v>
      </c>
      <c r="G317" s="1476"/>
      <c r="H317" s="1476"/>
      <c r="I317" s="1476"/>
      <c r="J317" s="1476"/>
      <c r="K317" s="1476"/>
      <c r="L317" s="1477"/>
      <c r="M317" s="690">
        <v>0</v>
      </c>
      <c r="N317" s="691">
        <v>0</v>
      </c>
      <c r="O317" s="692">
        <v>0</v>
      </c>
      <c r="P317" s="692">
        <v>0</v>
      </c>
      <c r="Q317" s="697">
        <v>0</v>
      </c>
      <c r="R317" s="692">
        <v>0</v>
      </c>
      <c r="S317" s="693">
        <v>0</v>
      </c>
      <c r="T317" s="693">
        <v>0</v>
      </c>
      <c r="U317" s="693">
        <v>0</v>
      </c>
      <c r="V317" s="693">
        <v>0</v>
      </c>
      <c r="W317" s="693">
        <v>0</v>
      </c>
      <c r="X317" s="693">
        <v>0</v>
      </c>
      <c r="Y317" s="693">
        <v>0</v>
      </c>
      <c r="Z317" s="693">
        <v>0</v>
      </c>
      <c r="AA317" s="693">
        <v>0</v>
      </c>
      <c r="AB317" s="693">
        <v>0</v>
      </c>
      <c r="AC317" s="690">
        <v>0</v>
      </c>
      <c r="AD317" s="1015"/>
      <c r="AE317" s="1016"/>
      <c r="AF317" s="1016"/>
      <c r="AG317" s="528"/>
      <c r="AH317" s="521"/>
      <c r="AI317" s="521"/>
      <c r="AJ317" s="521"/>
      <c r="AK317" s="521"/>
      <c r="AL317" s="521"/>
      <c r="AM317" s="521"/>
      <c r="AN317" s="521"/>
      <c r="AO317" s="521"/>
      <c r="AP317" s="521"/>
      <c r="AQ317" s="521"/>
      <c r="AR317" s="521"/>
      <c r="AS317" s="521"/>
      <c r="AT317" s="521"/>
      <c r="AU317" s="521"/>
      <c r="AV317" s="521"/>
      <c r="AW317" s="521"/>
      <c r="AX317" s="521"/>
      <c r="AY317" s="521"/>
      <c r="AZ317" s="521"/>
      <c r="BA317" s="521"/>
      <c r="BB317" s="521"/>
      <c r="BC317" s="521"/>
      <c r="BD317" s="521"/>
      <c r="BE317" s="521"/>
      <c r="BF317" s="521"/>
      <c r="BG317" s="521"/>
      <c r="BH317" s="521"/>
      <c r="BI317" s="521"/>
      <c r="BJ317" s="521"/>
      <c r="BK317" s="521"/>
      <c r="BL317" s="521"/>
      <c r="BM317" s="521"/>
      <c r="BN317" s="521"/>
      <c r="BO317" s="521"/>
      <c r="BP317" s="521"/>
      <c r="BQ317" s="521"/>
      <c r="BR317" s="521"/>
      <c r="BS317" s="521"/>
      <c r="BT317" s="521"/>
      <c r="BU317" s="521"/>
      <c r="BV317" s="521"/>
      <c r="BW317" s="521"/>
      <c r="BX317" s="521"/>
      <c r="BY317" s="521"/>
      <c r="BZ317" s="521"/>
      <c r="CA317" s="521"/>
      <c r="CB317" s="521"/>
      <c r="CC317" s="521"/>
      <c r="CD317" s="521"/>
      <c r="CE317" s="521"/>
      <c r="CF317" s="521"/>
      <c r="CG317" s="521"/>
      <c r="CH317" s="521"/>
      <c r="CI317" s="521"/>
      <c r="CJ317" s="521"/>
      <c r="CK317" s="521"/>
      <c r="CL317" s="521"/>
      <c r="CM317" s="521"/>
      <c r="CN317" s="521"/>
      <c r="CO317" s="521"/>
      <c r="CP317" s="521"/>
      <c r="CQ317" s="521"/>
    </row>
    <row r="318" spans="1:95" s="69" customFormat="1" ht="15" customHeight="1" x14ac:dyDescent="0.2">
      <c r="A318" s="11">
        <v>329</v>
      </c>
      <c r="B318" s="271"/>
      <c r="C318" s="283"/>
      <c r="D318" s="283"/>
      <c r="E318" s="284"/>
      <c r="F318" s="1475" t="str">
        <f>'2. CAD NCCF'!F318:L318</f>
        <v>Commercial paper issued</v>
      </c>
      <c r="G318" s="1476"/>
      <c r="H318" s="1476"/>
      <c r="I318" s="1476"/>
      <c r="J318" s="1476"/>
      <c r="K318" s="1476"/>
      <c r="L318" s="1477"/>
      <c r="M318" s="690">
        <v>0</v>
      </c>
      <c r="N318" s="691">
        <v>0</v>
      </c>
      <c r="O318" s="692">
        <v>0</v>
      </c>
      <c r="P318" s="692">
        <v>0</v>
      </c>
      <c r="Q318" s="697">
        <v>0</v>
      </c>
      <c r="R318" s="692">
        <v>0</v>
      </c>
      <c r="S318" s="693">
        <v>0</v>
      </c>
      <c r="T318" s="693">
        <v>0</v>
      </c>
      <c r="U318" s="693">
        <v>0</v>
      </c>
      <c r="V318" s="693">
        <v>0</v>
      </c>
      <c r="W318" s="693">
        <v>0</v>
      </c>
      <c r="X318" s="692">
        <v>0</v>
      </c>
      <c r="Y318" s="693">
        <v>0</v>
      </c>
      <c r="Z318" s="692">
        <v>0</v>
      </c>
      <c r="AA318" s="693">
        <v>0</v>
      </c>
      <c r="AB318" s="693">
        <v>0</v>
      </c>
      <c r="AC318" s="690">
        <v>0</v>
      </c>
      <c r="AD318" s="1015"/>
      <c r="AE318" s="1016"/>
      <c r="AF318" s="1016"/>
      <c r="AG318" s="528"/>
      <c r="AH318" s="521"/>
      <c r="AI318" s="521"/>
      <c r="AJ318" s="521"/>
      <c r="AK318" s="521"/>
      <c r="AL318" s="521"/>
      <c r="AM318" s="521"/>
      <c r="AN318" s="521"/>
      <c r="AO318" s="521"/>
      <c r="AP318" s="521"/>
      <c r="AQ318" s="521"/>
      <c r="AR318" s="521"/>
      <c r="AS318" s="521"/>
      <c r="AT318" s="521"/>
      <c r="AU318" s="521"/>
      <c r="AV318" s="521"/>
      <c r="AW318" s="521"/>
      <c r="AX318" s="521"/>
      <c r="AY318" s="521"/>
      <c r="AZ318" s="521"/>
      <c r="BA318" s="521"/>
      <c r="BB318" s="521"/>
      <c r="BC318" s="521"/>
      <c r="BD318" s="521"/>
      <c r="BE318" s="521"/>
      <c r="BF318" s="521"/>
      <c r="BG318" s="521"/>
      <c r="BH318" s="521"/>
      <c r="BI318" s="521"/>
      <c r="BJ318" s="521"/>
      <c r="BK318" s="521"/>
      <c r="BL318" s="521"/>
      <c r="BM318" s="521"/>
      <c r="BN318" s="521"/>
      <c r="BO318" s="521"/>
      <c r="BP318" s="521"/>
      <c r="BQ318" s="521"/>
      <c r="BR318" s="521"/>
      <c r="BS318" s="521"/>
      <c r="BT318" s="521"/>
      <c r="BU318" s="521"/>
      <c r="BV318" s="521"/>
      <c r="BW318" s="521"/>
      <c r="BX318" s="521"/>
      <c r="BY318" s="521"/>
      <c r="BZ318" s="521"/>
      <c r="CA318" s="521"/>
      <c r="CB318" s="521"/>
      <c r="CC318" s="521"/>
      <c r="CD318" s="521"/>
      <c r="CE318" s="521"/>
      <c r="CF318" s="521"/>
      <c r="CG318" s="521"/>
      <c r="CH318" s="521"/>
      <c r="CI318" s="521"/>
      <c r="CJ318" s="521"/>
      <c r="CK318" s="521"/>
      <c r="CL318" s="521"/>
      <c r="CM318" s="521"/>
      <c r="CN318" s="521"/>
      <c r="CO318" s="521"/>
      <c r="CP318" s="521"/>
      <c r="CQ318" s="521"/>
    </row>
    <row r="319" spans="1:95" s="69" customFormat="1" ht="15" customHeight="1" x14ac:dyDescent="0.2">
      <c r="A319" s="11">
        <v>330</v>
      </c>
      <c r="B319" s="271"/>
      <c r="C319" s="283"/>
      <c r="D319" s="283"/>
      <c r="E319" s="284"/>
      <c r="F319" s="1475" t="str">
        <f>'2. CAD NCCF'!F319:L319</f>
        <v>Certificates of deposit and bearer deposit notes issued</v>
      </c>
      <c r="G319" s="1476"/>
      <c r="H319" s="1476"/>
      <c r="I319" s="1476"/>
      <c r="J319" s="1476"/>
      <c r="K319" s="1476"/>
      <c r="L319" s="1477"/>
      <c r="M319" s="690">
        <v>0</v>
      </c>
      <c r="N319" s="691">
        <v>0</v>
      </c>
      <c r="O319" s="692">
        <v>0</v>
      </c>
      <c r="P319" s="692">
        <v>0</v>
      </c>
      <c r="Q319" s="697">
        <v>0</v>
      </c>
      <c r="R319" s="692">
        <v>0</v>
      </c>
      <c r="S319" s="693">
        <v>0</v>
      </c>
      <c r="T319" s="693">
        <v>0</v>
      </c>
      <c r="U319" s="693">
        <v>0</v>
      </c>
      <c r="V319" s="692">
        <v>0</v>
      </c>
      <c r="W319" s="693">
        <v>0</v>
      </c>
      <c r="X319" s="692">
        <v>0</v>
      </c>
      <c r="Y319" s="693">
        <v>0</v>
      </c>
      <c r="Z319" s="692">
        <v>0</v>
      </c>
      <c r="AA319" s="693">
        <v>0</v>
      </c>
      <c r="AB319" s="698">
        <v>0</v>
      </c>
      <c r="AC319" s="690">
        <v>0</v>
      </c>
      <c r="AD319" s="1015"/>
      <c r="AE319" s="1016"/>
      <c r="AF319" s="1016"/>
      <c r="AG319" s="528"/>
      <c r="AH319" s="521"/>
      <c r="AI319" s="521"/>
      <c r="AJ319" s="521"/>
      <c r="AK319" s="521"/>
      <c r="AL319" s="521"/>
      <c r="AM319" s="521"/>
      <c r="AN319" s="521"/>
      <c r="AO319" s="521"/>
      <c r="AP319" s="521"/>
      <c r="AQ319" s="521"/>
      <c r="AR319" s="521"/>
      <c r="AS319" s="521"/>
      <c r="AT319" s="521"/>
      <c r="AU319" s="521"/>
      <c r="AV319" s="521"/>
      <c r="AW319" s="521"/>
      <c r="AX319" s="521"/>
      <c r="AY319" s="521"/>
      <c r="AZ319" s="521"/>
      <c r="BA319" s="521"/>
      <c r="BB319" s="521"/>
      <c r="BC319" s="521"/>
      <c r="BD319" s="521"/>
      <c r="BE319" s="521"/>
      <c r="BF319" s="521"/>
      <c r="BG319" s="521"/>
      <c r="BH319" s="521"/>
      <c r="BI319" s="521"/>
      <c r="BJ319" s="521"/>
      <c r="BK319" s="521"/>
      <c r="BL319" s="521"/>
      <c r="BM319" s="521"/>
      <c r="BN319" s="521"/>
      <c r="BO319" s="521"/>
      <c r="BP319" s="521"/>
      <c r="BQ319" s="521"/>
      <c r="BR319" s="521"/>
      <c r="BS319" s="521"/>
      <c r="BT319" s="521"/>
      <c r="BU319" s="521"/>
      <c r="BV319" s="521"/>
      <c r="BW319" s="521"/>
      <c r="BX319" s="521"/>
      <c r="BY319" s="521"/>
      <c r="BZ319" s="521"/>
      <c r="CA319" s="521"/>
      <c r="CB319" s="521"/>
      <c r="CC319" s="521"/>
      <c r="CD319" s="521"/>
      <c r="CE319" s="521"/>
      <c r="CF319" s="521"/>
      <c r="CG319" s="521"/>
      <c r="CH319" s="521"/>
      <c r="CI319" s="521"/>
      <c r="CJ319" s="521"/>
      <c r="CK319" s="521"/>
      <c r="CL319" s="521"/>
      <c r="CM319" s="521"/>
      <c r="CN319" s="521"/>
      <c r="CO319" s="521"/>
      <c r="CP319" s="521"/>
      <c r="CQ319" s="521"/>
    </row>
    <row r="320" spans="1:95" s="69" customFormat="1" ht="15" customHeight="1" x14ac:dyDescent="0.2">
      <c r="A320" s="11">
        <v>331</v>
      </c>
      <c r="B320" s="271"/>
      <c r="C320" s="283"/>
      <c r="D320" s="283"/>
      <c r="E320" s="284"/>
      <c r="F320" s="1475" t="str">
        <f>'2. CAD NCCF'!F320:L320</f>
        <v>Wholesale/commercial structured notes</v>
      </c>
      <c r="G320" s="1476"/>
      <c r="H320" s="1476"/>
      <c r="I320" s="1476"/>
      <c r="J320" s="1476"/>
      <c r="K320" s="1476"/>
      <c r="L320" s="1477"/>
      <c r="M320" s="690">
        <v>0</v>
      </c>
      <c r="N320" s="691">
        <v>0</v>
      </c>
      <c r="O320" s="692">
        <v>0</v>
      </c>
      <c r="P320" s="692">
        <v>0</v>
      </c>
      <c r="Q320" s="697">
        <v>0</v>
      </c>
      <c r="R320" s="692">
        <v>0</v>
      </c>
      <c r="S320" s="693">
        <v>0</v>
      </c>
      <c r="T320" s="693">
        <v>0</v>
      </c>
      <c r="U320" s="693">
        <v>0</v>
      </c>
      <c r="V320" s="693">
        <v>0</v>
      </c>
      <c r="W320" s="693">
        <v>0</v>
      </c>
      <c r="X320" s="692">
        <v>0</v>
      </c>
      <c r="Y320" s="693">
        <v>0</v>
      </c>
      <c r="Z320" s="692">
        <v>0</v>
      </c>
      <c r="AA320" s="693">
        <v>0</v>
      </c>
      <c r="AB320" s="698">
        <v>0</v>
      </c>
      <c r="AC320" s="690">
        <v>0</v>
      </c>
      <c r="AD320" s="1015"/>
      <c r="AE320" s="1016"/>
      <c r="AF320" s="1016"/>
      <c r="AG320" s="528"/>
      <c r="AH320" s="521"/>
      <c r="AI320" s="521"/>
      <c r="AJ320" s="521"/>
      <c r="AK320" s="521"/>
      <c r="AL320" s="521"/>
      <c r="AM320" s="521"/>
      <c r="AN320" s="521"/>
      <c r="AO320" s="521"/>
      <c r="AP320" s="521"/>
      <c r="AQ320" s="521"/>
      <c r="AR320" s="521"/>
      <c r="AS320" s="521"/>
      <c r="AT320" s="521"/>
      <c r="AU320" s="521"/>
      <c r="AV320" s="521"/>
      <c r="AW320" s="521"/>
      <c r="AX320" s="521"/>
      <c r="AY320" s="521"/>
      <c r="AZ320" s="521"/>
      <c r="BA320" s="521"/>
      <c r="BB320" s="521"/>
      <c r="BC320" s="521"/>
      <c r="BD320" s="521"/>
      <c r="BE320" s="521"/>
      <c r="BF320" s="521"/>
      <c r="BG320" s="521"/>
      <c r="BH320" s="521"/>
      <c r="BI320" s="521"/>
      <c r="BJ320" s="521"/>
      <c r="BK320" s="521"/>
      <c r="BL320" s="521"/>
      <c r="BM320" s="521"/>
      <c r="BN320" s="521"/>
      <c r="BO320" s="521"/>
      <c r="BP320" s="521"/>
      <c r="BQ320" s="521"/>
      <c r="BR320" s="521"/>
      <c r="BS320" s="521"/>
      <c r="BT320" s="521"/>
      <c r="BU320" s="521"/>
      <c r="BV320" s="521"/>
      <c r="BW320" s="521"/>
      <c r="BX320" s="521"/>
      <c r="BY320" s="521"/>
      <c r="BZ320" s="521"/>
      <c r="CA320" s="521"/>
      <c r="CB320" s="521"/>
      <c r="CC320" s="521"/>
      <c r="CD320" s="521"/>
      <c r="CE320" s="521"/>
      <c r="CF320" s="521"/>
      <c r="CG320" s="521"/>
      <c r="CH320" s="521"/>
      <c r="CI320" s="521"/>
      <c r="CJ320" s="521"/>
      <c r="CK320" s="521"/>
      <c r="CL320" s="521"/>
      <c r="CM320" s="521"/>
      <c r="CN320" s="521"/>
      <c r="CO320" s="521"/>
      <c r="CP320" s="521"/>
      <c r="CQ320" s="521"/>
    </row>
    <row r="321" spans="1:95" s="69" customFormat="1" ht="15" customHeight="1" x14ac:dyDescent="0.2">
      <c r="A321" s="11">
        <v>331</v>
      </c>
      <c r="B321" s="271"/>
      <c r="C321" s="283"/>
      <c r="D321" s="283"/>
      <c r="E321" s="284"/>
      <c r="F321" s="1475" t="str">
        <f>'2. CAD NCCF'!F321:L321</f>
        <v>Senior unsecured debt issued</v>
      </c>
      <c r="G321" s="1476"/>
      <c r="H321" s="1476"/>
      <c r="I321" s="1476"/>
      <c r="J321" s="1476"/>
      <c r="K321" s="1476"/>
      <c r="L321" s="1477"/>
      <c r="M321" s="690">
        <v>0</v>
      </c>
      <c r="N321" s="691">
        <v>0</v>
      </c>
      <c r="O321" s="692">
        <v>0</v>
      </c>
      <c r="P321" s="692">
        <v>0</v>
      </c>
      <c r="Q321" s="697">
        <v>0</v>
      </c>
      <c r="R321" s="692">
        <v>0</v>
      </c>
      <c r="S321" s="693">
        <v>0</v>
      </c>
      <c r="T321" s="693">
        <v>0</v>
      </c>
      <c r="U321" s="693">
        <v>0</v>
      </c>
      <c r="V321" s="693">
        <v>0</v>
      </c>
      <c r="W321" s="693">
        <v>0</v>
      </c>
      <c r="X321" s="692">
        <v>0</v>
      </c>
      <c r="Y321" s="693">
        <v>0</v>
      </c>
      <c r="Z321" s="692">
        <v>0</v>
      </c>
      <c r="AA321" s="693">
        <v>0</v>
      </c>
      <c r="AB321" s="698">
        <v>0</v>
      </c>
      <c r="AC321" s="690">
        <v>0</v>
      </c>
      <c r="AD321" s="1015"/>
      <c r="AE321" s="1016"/>
      <c r="AF321" s="1016"/>
      <c r="AG321" s="528"/>
      <c r="AH321" s="521"/>
      <c r="AI321" s="521"/>
      <c r="AJ321" s="521"/>
      <c r="AK321" s="521"/>
      <c r="AL321" s="521"/>
      <c r="AM321" s="521"/>
      <c r="AN321" s="521"/>
      <c r="AO321" s="521"/>
      <c r="AP321" s="521"/>
      <c r="AQ321" s="521"/>
      <c r="AR321" s="521"/>
      <c r="AS321" s="521"/>
      <c r="AT321" s="521"/>
      <c r="AU321" s="521"/>
      <c r="AV321" s="521"/>
      <c r="AW321" s="521"/>
      <c r="AX321" s="521"/>
      <c r="AY321" s="521"/>
      <c r="AZ321" s="521"/>
      <c r="BA321" s="521"/>
      <c r="BB321" s="521"/>
      <c r="BC321" s="521"/>
      <c r="BD321" s="521"/>
      <c r="BE321" s="521"/>
      <c r="BF321" s="521"/>
      <c r="BG321" s="521"/>
      <c r="BH321" s="521"/>
      <c r="BI321" s="521"/>
      <c r="BJ321" s="521"/>
      <c r="BK321" s="521"/>
      <c r="BL321" s="521"/>
      <c r="BM321" s="521"/>
      <c r="BN321" s="521"/>
      <c r="BO321" s="521"/>
      <c r="BP321" s="521"/>
      <c r="BQ321" s="521"/>
      <c r="BR321" s="521"/>
      <c r="BS321" s="521"/>
      <c r="BT321" s="521"/>
      <c r="BU321" s="521"/>
      <c r="BV321" s="521"/>
      <c r="BW321" s="521"/>
      <c r="BX321" s="521"/>
      <c r="BY321" s="521"/>
      <c r="BZ321" s="521"/>
      <c r="CA321" s="521"/>
      <c r="CB321" s="521"/>
      <c r="CC321" s="521"/>
      <c r="CD321" s="521"/>
      <c r="CE321" s="521"/>
      <c r="CF321" s="521"/>
      <c r="CG321" s="521"/>
      <c r="CH321" s="521"/>
      <c r="CI321" s="521"/>
      <c r="CJ321" s="521"/>
      <c r="CK321" s="521"/>
      <c r="CL321" s="521"/>
      <c r="CM321" s="521"/>
      <c r="CN321" s="521"/>
      <c r="CO321" s="521"/>
      <c r="CP321" s="521"/>
      <c r="CQ321" s="521"/>
    </row>
    <row r="322" spans="1:95" s="69" customFormat="1" ht="15" customHeight="1" x14ac:dyDescent="0.2">
      <c r="A322" s="11">
        <v>331</v>
      </c>
      <c r="B322" s="271"/>
      <c r="C322" s="283"/>
      <c r="D322" s="283"/>
      <c r="E322" s="284"/>
      <c r="F322" s="1475" t="str">
        <f>'2. CAD NCCF'!F322:L322</f>
        <v>Subordinated debt issued</v>
      </c>
      <c r="G322" s="1476"/>
      <c r="H322" s="1476"/>
      <c r="I322" s="1476"/>
      <c r="J322" s="1476"/>
      <c r="K322" s="1476"/>
      <c r="L322" s="1477"/>
      <c r="M322" s="690">
        <v>0</v>
      </c>
      <c r="N322" s="691">
        <v>0</v>
      </c>
      <c r="O322" s="692">
        <v>0</v>
      </c>
      <c r="P322" s="692">
        <v>0</v>
      </c>
      <c r="Q322" s="697">
        <v>0</v>
      </c>
      <c r="R322" s="692">
        <v>0</v>
      </c>
      <c r="S322" s="693">
        <v>0</v>
      </c>
      <c r="T322" s="693">
        <v>0</v>
      </c>
      <c r="U322" s="693">
        <v>0</v>
      </c>
      <c r="V322" s="693">
        <v>0</v>
      </c>
      <c r="W322" s="693">
        <v>0</v>
      </c>
      <c r="X322" s="692">
        <v>0</v>
      </c>
      <c r="Y322" s="693">
        <v>0</v>
      </c>
      <c r="Z322" s="692">
        <v>0</v>
      </c>
      <c r="AA322" s="693">
        <v>0</v>
      </c>
      <c r="AB322" s="698">
        <v>0</v>
      </c>
      <c r="AC322" s="690">
        <v>0</v>
      </c>
      <c r="AD322" s="1015"/>
      <c r="AE322" s="1016"/>
      <c r="AF322" s="1016"/>
      <c r="AG322" s="528"/>
      <c r="AH322" s="521"/>
      <c r="AI322" s="521"/>
      <c r="AJ322" s="521"/>
      <c r="AK322" s="521"/>
      <c r="AL322" s="521"/>
      <c r="AM322" s="521"/>
      <c r="AN322" s="521"/>
      <c r="AO322" s="521"/>
      <c r="AP322" s="521"/>
      <c r="AQ322" s="521"/>
      <c r="AR322" s="521"/>
      <c r="AS322" s="521"/>
      <c r="AT322" s="521"/>
      <c r="AU322" s="521"/>
      <c r="AV322" s="521"/>
      <c r="AW322" s="521"/>
      <c r="AX322" s="521"/>
      <c r="AY322" s="521"/>
      <c r="AZ322" s="521"/>
      <c r="BA322" s="521"/>
      <c r="BB322" s="521"/>
      <c r="BC322" s="521"/>
      <c r="BD322" s="521"/>
      <c r="BE322" s="521"/>
      <c r="BF322" s="521"/>
      <c r="BG322" s="521"/>
      <c r="BH322" s="521"/>
      <c r="BI322" s="521"/>
      <c r="BJ322" s="521"/>
      <c r="BK322" s="521"/>
      <c r="BL322" s="521"/>
      <c r="BM322" s="521"/>
      <c r="BN322" s="521"/>
      <c r="BO322" s="521"/>
      <c r="BP322" s="521"/>
      <c r="BQ322" s="521"/>
      <c r="BR322" s="521"/>
      <c r="BS322" s="521"/>
      <c r="BT322" s="521"/>
      <c r="BU322" s="521"/>
      <c r="BV322" s="521"/>
      <c r="BW322" s="521"/>
      <c r="BX322" s="521"/>
      <c r="BY322" s="521"/>
      <c r="BZ322" s="521"/>
      <c r="CA322" s="521"/>
      <c r="CB322" s="521"/>
      <c r="CC322" s="521"/>
      <c r="CD322" s="521"/>
      <c r="CE322" s="521"/>
      <c r="CF322" s="521"/>
      <c r="CG322" s="521"/>
      <c r="CH322" s="521"/>
      <c r="CI322" s="521"/>
      <c r="CJ322" s="521"/>
      <c r="CK322" s="521"/>
      <c r="CL322" s="521"/>
      <c r="CM322" s="521"/>
      <c r="CN322" s="521"/>
      <c r="CO322" s="521"/>
      <c r="CP322" s="521"/>
      <c r="CQ322" s="521"/>
    </row>
    <row r="323" spans="1:95" s="69" customFormat="1" ht="15" customHeight="1" x14ac:dyDescent="0.2">
      <c r="A323" s="11">
        <v>327</v>
      </c>
      <c r="B323" s="271"/>
      <c r="C323" s="274"/>
      <c r="D323" s="1472" t="str">
        <f>'2. CAD NCCF'!D323:L323</f>
        <v>Wholesale secured debt issuance</v>
      </c>
      <c r="E323" s="1473"/>
      <c r="F323" s="1473"/>
      <c r="G323" s="1473"/>
      <c r="H323" s="1473"/>
      <c r="I323" s="1473"/>
      <c r="J323" s="1473"/>
      <c r="K323" s="1473"/>
      <c r="L323" s="1474"/>
      <c r="M323" s="399">
        <f>SUM(M324:M328)</f>
        <v>0</v>
      </c>
      <c r="N323" s="402">
        <f t="shared" ref="N323:AC323" si="68">SUBTOTAL(9,N324:N328)</f>
        <v>0</v>
      </c>
      <c r="O323" s="406">
        <f t="shared" si="68"/>
        <v>0</v>
      </c>
      <c r="P323" s="405">
        <f t="shared" si="68"/>
        <v>0</v>
      </c>
      <c r="Q323" s="407">
        <f t="shared" si="68"/>
        <v>0</v>
      </c>
      <c r="R323" s="406">
        <f t="shared" si="68"/>
        <v>0</v>
      </c>
      <c r="S323" s="406">
        <f t="shared" si="68"/>
        <v>0</v>
      </c>
      <c r="T323" s="406">
        <f t="shared" si="68"/>
        <v>0</v>
      </c>
      <c r="U323" s="406">
        <f t="shared" si="68"/>
        <v>0</v>
      </c>
      <c r="V323" s="406">
        <f t="shared" si="68"/>
        <v>0</v>
      </c>
      <c r="W323" s="406">
        <f t="shared" si="68"/>
        <v>0</v>
      </c>
      <c r="X323" s="406">
        <f t="shared" si="68"/>
        <v>0</v>
      </c>
      <c r="Y323" s="406">
        <f t="shared" si="68"/>
        <v>0</v>
      </c>
      <c r="Z323" s="406">
        <f t="shared" si="68"/>
        <v>0</v>
      </c>
      <c r="AA323" s="406">
        <f t="shared" si="68"/>
        <v>0</v>
      </c>
      <c r="AB323" s="416">
        <f t="shared" si="68"/>
        <v>0</v>
      </c>
      <c r="AC323" s="399">
        <f t="shared" si="68"/>
        <v>0</v>
      </c>
      <c r="AD323" s="1015"/>
      <c r="AE323" s="1016"/>
      <c r="AF323" s="1016"/>
      <c r="AG323" s="528"/>
      <c r="AH323" s="521"/>
      <c r="AI323" s="521"/>
      <c r="AJ323" s="521"/>
      <c r="AK323" s="521"/>
      <c r="AL323" s="521"/>
      <c r="AM323" s="521"/>
      <c r="AN323" s="521"/>
      <c r="AO323" s="521"/>
      <c r="AP323" s="521"/>
      <c r="AQ323" s="521"/>
      <c r="AR323" s="521"/>
      <c r="AS323" s="521"/>
      <c r="AT323" s="521"/>
      <c r="AU323" s="521"/>
      <c r="AV323" s="521"/>
      <c r="AW323" s="521"/>
      <c r="AX323" s="521"/>
      <c r="AY323" s="521"/>
      <c r="AZ323" s="521"/>
      <c r="BA323" s="521"/>
      <c r="BB323" s="521"/>
      <c r="BC323" s="521"/>
      <c r="BD323" s="521"/>
      <c r="BE323" s="521"/>
      <c r="BF323" s="521"/>
      <c r="BG323" s="521"/>
      <c r="BH323" s="521"/>
      <c r="BI323" s="521"/>
      <c r="BJ323" s="521"/>
      <c r="BK323" s="521"/>
      <c r="BL323" s="521"/>
      <c r="BM323" s="521"/>
      <c r="BN323" s="521"/>
      <c r="BO323" s="521"/>
      <c r="BP323" s="521"/>
      <c r="BQ323" s="521"/>
      <c r="BR323" s="521"/>
      <c r="BS323" s="521"/>
      <c r="BT323" s="521"/>
      <c r="BU323" s="521"/>
      <c r="BV323" s="521"/>
      <c r="BW323" s="521"/>
      <c r="BX323" s="521"/>
      <c r="BY323" s="521"/>
      <c r="BZ323" s="521"/>
      <c r="CA323" s="521"/>
      <c r="CB323" s="521"/>
      <c r="CC323" s="521"/>
      <c r="CD323" s="521"/>
      <c r="CE323" s="521"/>
      <c r="CF323" s="521"/>
      <c r="CG323" s="521"/>
      <c r="CH323" s="521"/>
      <c r="CI323" s="521"/>
      <c r="CJ323" s="521"/>
      <c r="CK323" s="521"/>
      <c r="CL323" s="521"/>
      <c r="CM323" s="521"/>
      <c r="CN323" s="521"/>
      <c r="CO323" s="521"/>
      <c r="CP323" s="521"/>
      <c r="CQ323" s="521"/>
    </row>
    <row r="324" spans="1:95" s="69" customFormat="1" ht="15" customHeight="1" x14ac:dyDescent="0.2">
      <c r="A324" s="11">
        <v>328</v>
      </c>
      <c r="B324" s="271"/>
      <c r="C324" s="283"/>
      <c r="D324" s="283"/>
      <c r="E324" s="284"/>
      <c r="F324" s="1501" t="str">
        <f>'2. CAD NCCF'!F324:L324</f>
        <v>FI's ABCP</v>
      </c>
      <c r="G324" s="1502"/>
      <c r="H324" s="1502"/>
      <c r="I324" s="1502"/>
      <c r="J324" s="1502"/>
      <c r="K324" s="1502"/>
      <c r="L324" s="1503"/>
      <c r="M324" s="690">
        <v>0</v>
      </c>
      <c r="N324" s="691">
        <v>0</v>
      </c>
      <c r="O324" s="692">
        <v>0</v>
      </c>
      <c r="P324" s="692">
        <v>0</v>
      </c>
      <c r="Q324" s="697">
        <v>0</v>
      </c>
      <c r="R324" s="692">
        <v>0</v>
      </c>
      <c r="S324" s="693">
        <v>0</v>
      </c>
      <c r="T324" s="692">
        <v>0</v>
      </c>
      <c r="U324" s="693">
        <v>0</v>
      </c>
      <c r="V324" s="692">
        <v>0</v>
      </c>
      <c r="W324" s="693">
        <v>0</v>
      </c>
      <c r="X324" s="692">
        <v>0</v>
      </c>
      <c r="Y324" s="693">
        <v>0</v>
      </c>
      <c r="Z324" s="692">
        <v>0</v>
      </c>
      <c r="AA324" s="693">
        <v>0</v>
      </c>
      <c r="AB324" s="698">
        <v>0</v>
      </c>
      <c r="AC324" s="690">
        <v>0</v>
      </c>
      <c r="AD324" s="1015"/>
      <c r="AE324" s="1016"/>
      <c r="AF324" s="1016"/>
      <c r="AG324" s="528"/>
      <c r="AH324" s="521"/>
      <c r="AI324" s="521"/>
      <c r="AJ324" s="521"/>
      <c r="AK324" s="521"/>
      <c r="AL324" s="521"/>
      <c r="AM324" s="521"/>
      <c r="AN324" s="521"/>
      <c r="AO324" s="521"/>
      <c r="AP324" s="521"/>
      <c r="AQ324" s="521"/>
      <c r="AR324" s="521"/>
      <c r="AS324" s="521"/>
      <c r="AT324" s="521"/>
      <c r="AU324" s="521"/>
      <c r="AV324" s="521"/>
      <c r="AW324" s="521"/>
      <c r="AX324" s="521"/>
      <c r="AY324" s="521"/>
      <c r="AZ324" s="521"/>
      <c r="BA324" s="521"/>
      <c r="BB324" s="521"/>
      <c r="BC324" s="521"/>
      <c r="BD324" s="521"/>
      <c r="BE324" s="521"/>
      <c r="BF324" s="521"/>
      <c r="BG324" s="521"/>
      <c r="BH324" s="521"/>
      <c r="BI324" s="521"/>
      <c r="BJ324" s="521"/>
      <c r="BK324" s="521"/>
      <c r="BL324" s="521"/>
      <c r="BM324" s="521"/>
      <c r="BN324" s="521"/>
      <c r="BO324" s="521"/>
      <c r="BP324" s="521"/>
      <c r="BQ324" s="521"/>
      <c r="BR324" s="521"/>
      <c r="BS324" s="521"/>
      <c r="BT324" s="521"/>
      <c r="BU324" s="521"/>
      <c r="BV324" s="521"/>
      <c r="BW324" s="521"/>
      <c r="BX324" s="521"/>
      <c r="BY324" s="521"/>
      <c r="BZ324" s="521"/>
      <c r="CA324" s="521"/>
      <c r="CB324" s="521"/>
      <c r="CC324" s="521"/>
      <c r="CD324" s="521"/>
      <c r="CE324" s="521"/>
      <c r="CF324" s="521"/>
      <c r="CG324" s="521"/>
      <c r="CH324" s="521"/>
      <c r="CI324" s="521"/>
      <c r="CJ324" s="521"/>
      <c r="CK324" s="521"/>
      <c r="CL324" s="521"/>
      <c r="CM324" s="521"/>
      <c r="CN324" s="521"/>
      <c r="CO324" s="521"/>
      <c r="CP324" s="521"/>
      <c r="CQ324" s="521"/>
    </row>
    <row r="325" spans="1:95" s="69" customFormat="1" ht="15" customHeight="1" x14ac:dyDescent="0.2">
      <c r="A325" s="11">
        <v>329</v>
      </c>
      <c r="B325" s="271"/>
      <c r="C325" s="283"/>
      <c r="D325" s="283"/>
      <c r="E325" s="284"/>
      <c r="F325" s="1501" t="str">
        <f>'2. CAD NCCF'!F325:L325</f>
        <v>FI's covered bonds</v>
      </c>
      <c r="G325" s="1502"/>
      <c r="H325" s="1502"/>
      <c r="I325" s="1502"/>
      <c r="J325" s="1502"/>
      <c r="K325" s="1502"/>
      <c r="L325" s="1503"/>
      <c r="M325" s="690">
        <v>0</v>
      </c>
      <c r="N325" s="691">
        <v>0</v>
      </c>
      <c r="O325" s="692">
        <v>0</v>
      </c>
      <c r="P325" s="692">
        <v>0</v>
      </c>
      <c r="Q325" s="697">
        <v>0</v>
      </c>
      <c r="R325" s="692">
        <v>0</v>
      </c>
      <c r="S325" s="693">
        <v>0</v>
      </c>
      <c r="T325" s="692">
        <v>0</v>
      </c>
      <c r="U325" s="693">
        <v>0</v>
      </c>
      <c r="V325" s="692">
        <v>0</v>
      </c>
      <c r="W325" s="693">
        <v>0</v>
      </c>
      <c r="X325" s="692">
        <v>0</v>
      </c>
      <c r="Y325" s="693">
        <v>0</v>
      </c>
      <c r="Z325" s="692">
        <v>0</v>
      </c>
      <c r="AA325" s="693">
        <v>0</v>
      </c>
      <c r="AB325" s="698">
        <v>0</v>
      </c>
      <c r="AC325" s="690">
        <v>0</v>
      </c>
      <c r="AD325" s="1015"/>
      <c r="AE325" s="1016"/>
      <c r="AF325" s="1016"/>
      <c r="AG325" s="528"/>
      <c r="AH325" s="521"/>
      <c r="AI325" s="521"/>
      <c r="AJ325" s="521"/>
      <c r="AK325" s="521"/>
      <c r="AL325" s="521"/>
      <c r="AM325" s="521"/>
      <c r="AN325" s="521"/>
      <c r="AO325" s="521"/>
      <c r="AP325" s="521"/>
      <c r="AQ325" s="521"/>
      <c r="AR325" s="521"/>
      <c r="AS325" s="521"/>
      <c r="AT325" s="521"/>
      <c r="AU325" s="521"/>
      <c r="AV325" s="521"/>
      <c r="AW325" s="521"/>
      <c r="AX325" s="521"/>
      <c r="AY325" s="521"/>
      <c r="AZ325" s="521"/>
      <c r="BA325" s="521"/>
      <c r="BB325" s="521"/>
      <c r="BC325" s="521"/>
      <c r="BD325" s="521"/>
      <c r="BE325" s="521"/>
      <c r="BF325" s="521"/>
      <c r="BG325" s="521"/>
      <c r="BH325" s="521"/>
      <c r="BI325" s="521"/>
      <c r="BJ325" s="521"/>
      <c r="BK325" s="521"/>
      <c r="BL325" s="521"/>
      <c r="BM325" s="521"/>
      <c r="BN325" s="521"/>
      <c r="BO325" s="521"/>
      <c r="BP325" s="521"/>
      <c r="BQ325" s="521"/>
      <c r="BR325" s="521"/>
      <c r="BS325" s="521"/>
      <c r="BT325" s="521"/>
      <c r="BU325" s="521"/>
      <c r="BV325" s="521"/>
      <c r="BW325" s="521"/>
      <c r="BX325" s="521"/>
      <c r="BY325" s="521"/>
      <c r="BZ325" s="521"/>
      <c r="CA325" s="521"/>
      <c r="CB325" s="521"/>
      <c r="CC325" s="521"/>
      <c r="CD325" s="521"/>
      <c r="CE325" s="521"/>
      <c r="CF325" s="521"/>
      <c r="CG325" s="521"/>
      <c r="CH325" s="521"/>
      <c r="CI325" s="521"/>
      <c r="CJ325" s="521"/>
      <c r="CK325" s="521"/>
      <c r="CL325" s="521"/>
      <c r="CM325" s="521"/>
      <c r="CN325" s="521"/>
      <c r="CO325" s="521"/>
      <c r="CP325" s="521"/>
      <c r="CQ325" s="521"/>
    </row>
    <row r="326" spans="1:95" s="69" customFormat="1" ht="15" customHeight="1" x14ac:dyDescent="0.2">
      <c r="A326" s="11">
        <v>330</v>
      </c>
      <c r="B326" s="271"/>
      <c r="C326" s="283"/>
      <c r="D326" s="283"/>
      <c r="E326" s="284"/>
      <c r="F326" s="1501" t="str">
        <f>'2. CAD NCCF'!F326:L326</f>
        <v>FI's ABS and MBS</v>
      </c>
      <c r="G326" s="1502"/>
      <c r="H326" s="1502"/>
      <c r="I326" s="1502"/>
      <c r="J326" s="1502"/>
      <c r="K326" s="1502"/>
      <c r="L326" s="1503"/>
      <c r="M326" s="690">
        <v>0</v>
      </c>
      <c r="N326" s="691">
        <v>0</v>
      </c>
      <c r="O326" s="692">
        <v>0</v>
      </c>
      <c r="P326" s="692">
        <v>0</v>
      </c>
      <c r="Q326" s="697">
        <v>0</v>
      </c>
      <c r="R326" s="692">
        <v>0</v>
      </c>
      <c r="S326" s="693">
        <v>0</v>
      </c>
      <c r="T326" s="692">
        <v>0</v>
      </c>
      <c r="U326" s="693">
        <v>0</v>
      </c>
      <c r="V326" s="692">
        <v>0</v>
      </c>
      <c r="W326" s="693">
        <v>0</v>
      </c>
      <c r="X326" s="692">
        <v>0</v>
      </c>
      <c r="Y326" s="693">
        <v>0</v>
      </c>
      <c r="Z326" s="692">
        <v>0</v>
      </c>
      <c r="AA326" s="693">
        <v>0</v>
      </c>
      <c r="AB326" s="698">
        <v>0</v>
      </c>
      <c r="AC326" s="690">
        <v>0</v>
      </c>
      <c r="AD326" s="1015"/>
      <c r="AE326" s="1016"/>
      <c r="AF326" s="1016"/>
      <c r="AG326" s="528"/>
      <c r="AH326" s="521"/>
      <c r="AI326" s="521"/>
      <c r="AJ326" s="521"/>
      <c r="AK326" s="521"/>
      <c r="AL326" s="521"/>
      <c r="AM326" s="521"/>
      <c r="AN326" s="521"/>
      <c r="AO326" s="521"/>
      <c r="AP326" s="521"/>
      <c r="AQ326" s="521"/>
      <c r="AR326" s="521"/>
      <c r="AS326" s="521"/>
      <c r="AT326" s="521"/>
      <c r="AU326" s="521"/>
      <c r="AV326" s="521"/>
      <c r="AW326" s="521"/>
      <c r="AX326" s="521"/>
      <c r="AY326" s="521"/>
      <c r="AZ326" s="521"/>
      <c r="BA326" s="521"/>
      <c r="BB326" s="521"/>
      <c r="BC326" s="521"/>
      <c r="BD326" s="521"/>
      <c r="BE326" s="521"/>
      <c r="BF326" s="521"/>
      <c r="BG326" s="521"/>
      <c r="BH326" s="521"/>
      <c r="BI326" s="521"/>
      <c r="BJ326" s="521"/>
      <c r="BK326" s="521"/>
      <c r="BL326" s="521"/>
      <c r="BM326" s="521"/>
      <c r="BN326" s="521"/>
      <c r="BO326" s="521"/>
      <c r="BP326" s="521"/>
      <c r="BQ326" s="521"/>
      <c r="BR326" s="521"/>
      <c r="BS326" s="521"/>
      <c r="BT326" s="521"/>
      <c r="BU326" s="521"/>
      <c r="BV326" s="521"/>
      <c r="BW326" s="521"/>
      <c r="BX326" s="521"/>
      <c r="BY326" s="521"/>
      <c r="BZ326" s="521"/>
      <c r="CA326" s="521"/>
      <c r="CB326" s="521"/>
      <c r="CC326" s="521"/>
      <c r="CD326" s="521"/>
      <c r="CE326" s="521"/>
      <c r="CF326" s="521"/>
      <c r="CG326" s="521"/>
      <c r="CH326" s="521"/>
      <c r="CI326" s="521"/>
      <c r="CJ326" s="521"/>
      <c r="CK326" s="521"/>
      <c r="CL326" s="521"/>
      <c r="CM326" s="521"/>
      <c r="CN326" s="521"/>
      <c r="CO326" s="521"/>
      <c r="CP326" s="521"/>
      <c r="CQ326" s="521"/>
    </row>
    <row r="327" spans="1:95" s="69" customFormat="1" ht="15" customHeight="1" x14ac:dyDescent="0.2">
      <c r="A327" s="11">
        <v>331</v>
      </c>
      <c r="B327" s="271"/>
      <c r="C327" s="283"/>
      <c r="D327" s="283"/>
      <c r="E327" s="284"/>
      <c r="F327" s="1501" t="str">
        <f>'2. CAD NCCF'!F327:L327</f>
        <v>Agency MBS and bonds</v>
      </c>
      <c r="G327" s="1502"/>
      <c r="H327" s="1502"/>
      <c r="I327" s="1502"/>
      <c r="J327" s="1502"/>
      <c r="K327" s="1502"/>
      <c r="L327" s="1503"/>
      <c r="M327" s="690">
        <v>0</v>
      </c>
      <c r="N327" s="691">
        <v>0</v>
      </c>
      <c r="O327" s="692">
        <v>0</v>
      </c>
      <c r="P327" s="692">
        <v>0</v>
      </c>
      <c r="Q327" s="697">
        <v>0</v>
      </c>
      <c r="R327" s="692">
        <v>0</v>
      </c>
      <c r="S327" s="693">
        <v>0</v>
      </c>
      <c r="T327" s="692">
        <v>0</v>
      </c>
      <c r="U327" s="693">
        <v>0</v>
      </c>
      <c r="V327" s="692">
        <v>0</v>
      </c>
      <c r="W327" s="693">
        <v>0</v>
      </c>
      <c r="X327" s="692">
        <v>0</v>
      </c>
      <c r="Y327" s="693">
        <v>0</v>
      </c>
      <c r="Z327" s="692">
        <v>0</v>
      </c>
      <c r="AA327" s="693">
        <v>0</v>
      </c>
      <c r="AB327" s="698">
        <v>0</v>
      </c>
      <c r="AC327" s="690">
        <v>0</v>
      </c>
      <c r="AD327" s="1015"/>
      <c r="AE327" s="1016"/>
      <c r="AF327" s="1016"/>
      <c r="AG327" s="528"/>
      <c r="AH327" s="521"/>
      <c r="AI327" s="521"/>
      <c r="AJ327" s="521"/>
      <c r="AK327" s="521"/>
      <c r="AL327" s="521"/>
      <c r="AM327" s="521"/>
      <c r="AN327" s="521"/>
      <c r="AO327" s="521"/>
      <c r="AP327" s="521"/>
      <c r="AQ327" s="521"/>
      <c r="AR327" s="521"/>
      <c r="AS327" s="521"/>
      <c r="AT327" s="521"/>
      <c r="AU327" s="521"/>
      <c r="AV327" s="521"/>
      <c r="AW327" s="521"/>
      <c r="AX327" s="521"/>
      <c r="AY327" s="521"/>
      <c r="AZ327" s="521"/>
      <c r="BA327" s="521"/>
      <c r="BB327" s="521"/>
      <c r="BC327" s="521"/>
      <c r="BD327" s="521"/>
      <c r="BE327" s="521"/>
      <c r="BF327" s="521"/>
      <c r="BG327" s="521"/>
      <c r="BH327" s="521"/>
      <c r="BI327" s="521"/>
      <c r="BJ327" s="521"/>
      <c r="BK327" s="521"/>
      <c r="BL327" s="521"/>
      <c r="BM327" s="521"/>
      <c r="BN327" s="521"/>
      <c r="BO327" s="521"/>
      <c r="BP327" s="521"/>
      <c r="BQ327" s="521"/>
      <c r="BR327" s="521"/>
      <c r="BS327" s="521"/>
      <c r="BT327" s="521"/>
      <c r="BU327" s="521"/>
      <c r="BV327" s="521"/>
      <c r="BW327" s="521"/>
      <c r="BX327" s="521"/>
      <c r="BY327" s="521"/>
      <c r="BZ327" s="521"/>
      <c r="CA327" s="521"/>
      <c r="CB327" s="521"/>
      <c r="CC327" s="521"/>
      <c r="CD327" s="521"/>
      <c r="CE327" s="521"/>
      <c r="CF327" s="521"/>
      <c r="CG327" s="521"/>
      <c r="CH327" s="521"/>
      <c r="CI327" s="521"/>
      <c r="CJ327" s="521"/>
      <c r="CK327" s="521"/>
      <c r="CL327" s="521"/>
      <c r="CM327" s="521"/>
      <c r="CN327" s="521"/>
      <c r="CO327" s="521"/>
      <c r="CP327" s="521"/>
      <c r="CQ327" s="521"/>
    </row>
    <row r="328" spans="1:95" s="69" customFormat="1" ht="15" customHeight="1" x14ac:dyDescent="0.2">
      <c r="A328" s="11">
        <v>331</v>
      </c>
      <c r="B328" s="271"/>
      <c r="C328" s="283"/>
      <c r="D328" s="283"/>
      <c r="E328" s="284"/>
      <c r="F328" s="1501" t="str">
        <f>'2. CAD NCCF'!F328:L328</f>
        <v>Other FI-owned securitizations</v>
      </c>
      <c r="G328" s="1502"/>
      <c r="H328" s="1502"/>
      <c r="I328" s="1502"/>
      <c r="J328" s="1502"/>
      <c r="K328" s="1502"/>
      <c r="L328" s="1503"/>
      <c r="M328" s="690">
        <v>0</v>
      </c>
      <c r="N328" s="691">
        <v>0</v>
      </c>
      <c r="O328" s="692">
        <v>0</v>
      </c>
      <c r="P328" s="692">
        <v>0</v>
      </c>
      <c r="Q328" s="697">
        <v>0</v>
      </c>
      <c r="R328" s="692">
        <v>0</v>
      </c>
      <c r="S328" s="693">
        <v>0</v>
      </c>
      <c r="T328" s="692">
        <v>0</v>
      </c>
      <c r="U328" s="693">
        <v>0</v>
      </c>
      <c r="V328" s="692">
        <v>0</v>
      </c>
      <c r="W328" s="693">
        <v>0</v>
      </c>
      <c r="X328" s="692">
        <v>0</v>
      </c>
      <c r="Y328" s="693">
        <v>0</v>
      </c>
      <c r="Z328" s="692">
        <v>0</v>
      </c>
      <c r="AA328" s="693">
        <v>0</v>
      </c>
      <c r="AB328" s="698">
        <v>0</v>
      </c>
      <c r="AC328" s="690">
        <v>0</v>
      </c>
      <c r="AD328" s="1015"/>
      <c r="AE328" s="1016"/>
      <c r="AF328" s="1016"/>
      <c r="AG328" s="528"/>
      <c r="AH328" s="521"/>
      <c r="AI328" s="521"/>
      <c r="AJ328" s="521"/>
      <c r="AK328" s="521"/>
      <c r="AL328" s="521"/>
      <c r="AM328" s="521"/>
      <c r="AN328" s="521"/>
      <c r="AO328" s="521"/>
      <c r="AP328" s="521"/>
      <c r="AQ328" s="521"/>
      <c r="AR328" s="521"/>
      <c r="AS328" s="521"/>
      <c r="AT328" s="521"/>
      <c r="AU328" s="521"/>
      <c r="AV328" s="521"/>
      <c r="AW328" s="521"/>
      <c r="AX328" s="521"/>
      <c r="AY328" s="521"/>
      <c r="AZ328" s="521"/>
      <c r="BA328" s="521"/>
      <c r="BB328" s="521"/>
      <c r="BC328" s="521"/>
      <c r="BD328" s="521"/>
      <c r="BE328" s="521"/>
      <c r="BF328" s="521"/>
      <c r="BG328" s="521"/>
      <c r="BH328" s="521"/>
      <c r="BI328" s="521"/>
      <c r="BJ328" s="521"/>
      <c r="BK328" s="521"/>
      <c r="BL328" s="521"/>
      <c r="BM328" s="521"/>
      <c r="BN328" s="521"/>
      <c r="BO328" s="521"/>
      <c r="BP328" s="521"/>
      <c r="BQ328" s="521"/>
      <c r="BR328" s="521"/>
      <c r="BS328" s="521"/>
      <c r="BT328" s="521"/>
      <c r="BU328" s="521"/>
      <c r="BV328" s="521"/>
      <c r="BW328" s="521"/>
      <c r="BX328" s="521"/>
      <c r="BY328" s="521"/>
      <c r="BZ328" s="521"/>
      <c r="CA328" s="521"/>
      <c r="CB328" s="521"/>
      <c r="CC328" s="521"/>
      <c r="CD328" s="521"/>
      <c r="CE328" s="521"/>
      <c r="CF328" s="521"/>
      <c r="CG328" s="521"/>
      <c r="CH328" s="521"/>
      <c r="CI328" s="521"/>
      <c r="CJ328" s="521"/>
      <c r="CK328" s="521"/>
      <c r="CL328" s="521"/>
      <c r="CM328" s="521"/>
      <c r="CN328" s="521"/>
      <c r="CO328" s="521"/>
      <c r="CP328" s="521"/>
      <c r="CQ328" s="521"/>
    </row>
    <row r="329" spans="1:95" s="69" customFormat="1" ht="15" customHeight="1" x14ac:dyDescent="0.2">
      <c r="A329" s="11">
        <v>326</v>
      </c>
      <c r="B329" s="271"/>
      <c r="C329" s="1532" t="str">
        <f>'2. CAD NCCF'!C329:AF329</f>
        <v xml:space="preserve">Repo and securities lent </v>
      </c>
      <c r="D329" s="1514"/>
      <c r="E329" s="1514"/>
      <c r="F329" s="1514"/>
      <c r="G329" s="1514"/>
      <c r="H329" s="1514"/>
      <c r="I329" s="1514"/>
      <c r="J329" s="1514"/>
      <c r="K329" s="1514"/>
      <c r="L329" s="1514"/>
      <c r="M329" s="1514"/>
      <c r="N329" s="1514"/>
      <c r="O329" s="1514"/>
      <c r="P329" s="1514"/>
      <c r="Q329" s="1514"/>
      <c r="R329" s="1514"/>
      <c r="S329" s="1514"/>
      <c r="T329" s="1514"/>
      <c r="U329" s="1514"/>
      <c r="V329" s="1514"/>
      <c r="W329" s="1514"/>
      <c r="X329" s="1514"/>
      <c r="Y329" s="1514"/>
      <c r="Z329" s="1514"/>
      <c r="AA329" s="1514"/>
      <c r="AB329" s="1514"/>
      <c r="AC329" s="1514"/>
      <c r="AD329" s="1514"/>
      <c r="AE329" s="1514"/>
      <c r="AF329" s="1514"/>
      <c r="AG329" s="528"/>
      <c r="AH329" s="521"/>
      <c r="AI329" s="521"/>
      <c r="AJ329" s="521"/>
      <c r="AK329" s="521"/>
      <c r="AL329" s="521"/>
      <c r="AM329" s="521"/>
      <c r="AN329" s="521"/>
      <c r="AO329" s="521"/>
      <c r="AP329" s="521"/>
      <c r="AQ329" s="521"/>
      <c r="AR329" s="521"/>
      <c r="AS329" s="521"/>
      <c r="AT329" s="521"/>
      <c r="AU329" s="521"/>
      <c r="AV329" s="521"/>
      <c r="AW329" s="521"/>
      <c r="AX329" s="521"/>
      <c r="AY329" s="521"/>
      <c r="AZ329" s="521"/>
      <c r="BA329" s="521"/>
      <c r="BB329" s="521"/>
      <c r="BC329" s="521"/>
      <c r="BD329" s="521"/>
      <c r="BE329" s="521"/>
      <c r="BF329" s="521"/>
      <c r="BG329" s="521"/>
      <c r="BH329" s="521"/>
      <c r="BI329" s="521"/>
      <c r="BJ329" s="521"/>
      <c r="BK329" s="521"/>
      <c r="BL329" s="521"/>
      <c r="BM329" s="521"/>
      <c r="BN329" s="521"/>
      <c r="BO329" s="521"/>
      <c r="BP329" s="521"/>
      <c r="BQ329" s="521"/>
      <c r="BR329" s="521"/>
      <c r="BS329" s="521"/>
      <c r="BT329" s="521"/>
      <c r="BU329" s="521"/>
      <c r="BV329" s="521"/>
      <c r="BW329" s="521"/>
      <c r="BX329" s="521"/>
      <c r="BY329" s="521"/>
      <c r="BZ329" s="521"/>
      <c r="CA329" s="521"/>
      <c r="CB329" s="521"/>
      <c r="CC329" s="521"/>
      <c r="CD329" s="521"/>
      <c r="CE329" s="521"/>
      <c r="CF329" s="521"/>
      <c r="CG329" s="521"/>
      <c r="CH329" s="521"/>
      <c r="CI329" s="521"/>
      <c r="CJ329" s="521"/>
      <c r="CK329" s="521"/>
      <c r="CL329" s="521"/>
      <c r="CM329" s="521"/>
      <c r="CN329" s="521"/>
      <c r="CO329" s="521"/>
      <c r="CP329" s="521"/>
      <c r="CQ329" s="521"/>
    </row>
    <row r="330" spans="1:95" s="69" customFormat="1" x14ac:dyDescent="0.2">
      <c r="A330" s="11">
        <v>232</v>
      </c>
      <c r="B330" s="271"/>
      <c r="C330" s="272"/>
      <c r="D330" s="1472" t="str">
        <f>'2. CAD NCCF'!D330:AF330</f>
        <v>Government securities (GS)</v>
      </c>
      <c r="E330" s="1626"/>
      <c r="F330" s="1626"/>
      <c r="G330" s="1626"/>
      <c r="H330" s="1626"/>
      <c r="I330" s="1626"/>
      <c r="J330" s="1626"/>
      <c r="K330" s="1626"/>
      <c r="L330" s="1626"/>
      <c r="M330" s="1473"/>
      <c r="N330" s="1473"/>
      <c r="O330" s="1473"/>
      <c r="P330" s="1473"/>
      <c r="Q330" s="1473"/>
      <c r="R330" s="1473"/>
      <c r="S330" s="1473"/>
      <c r="T330" s="1473"/>
      <c r="U330" s="1473"/>
      <c r="V330" s="1473"/>
      <c r="W330" s="1473"/>
      <c r="X330" s="1473"/>
      <c r="Y330" s="1473"/>
      <c r="Z330" s="1473"/>
      <c r="AA330" s="1473"/>
      <c r="AB330" s="1473"/>
      <c r="AC330" s="1473"/>
      <c r="AD330" s="1473"/>
      <c r="AE330" s="1473"/>
      <c r="AF330" s="1473"/>
      <c r="AG330" s="528"/>
      <c r="AH330" s="521"/>
      <c r="AI330" s="521"/>
      <c r="AJ330" s="521"/>
      <c r="AK330" s="521"/>
      <c r="AL330" s="521"/>
      <c r="AM330" s="521"/>
      <c r="AN330" s="521"/>
      <c r="AO330" s="521"/>
      <c r="AP330" s="521"/>
      <c r="AQ330" s="521"/>
      <c r="AR330" s="521"/>
      <c r="AS330" s="521"/>
      <c r="AT330" s="521"/>
      <c r="AU330" s="521"/>
      <c r="AV330" s="521"/>
      <c r="AW330" s="521"/>
      <c r="AX330" s="521"/>
      <c r="AY330" s="521"/>
      <c r="AZ330" s="521"/>
      <c r="BA330" s="521"/>
      <c r="BB330" s="521"/>
      <c r="BC330" s="521"/>
      <c r="BD330" s="521"/>
      <c r="BE330" s="521"/>
      <c r="BF330" s="521"/>
      <c r="BG330" s="521"/>
      <c r="BH330" s="521"/>
      <c r="BI330" s="521"/>
      <c r="BJ330" s="521"/>
      <c r="BK330" s="521"/>
      <c r="BL330" s="521"/>
      <c r="BM330" s="521"/>
      <c r="BN330" s="521"/>
      <c r="BO330" s="521"/>
      <c r="BP330" s="521"/>
      <c r="BQ330" s="521"/>
      <c r="BR330" s="521"/>
      <c r="BS330" s="521"/>
      <c r="BT330" s="521"/>
      <c r="BU330" s="521"/>
      <c r="BV330" s="521"/>
      <c r="BW330" s="521"/>
      <c r="BX330" s="521"/>
      <c r="BY330" s="521"/>
      <c r="BZ330" s="521"/>
      <c r="CA330" s="521"/>
      <c r="CB330" s="521"/>
      <c r="CC330" s="521"/>
      <c r="CD330" s="521"/>
      <c r="CE330" s="521"/>
      <c r="CF330" s="521"/>
      <c r="CG330" s="521"/>
      <c r="CH330" s="521"/>
      <c r="CI330" s="521"/>
      <c r="CJ330" s="521"/>
      <c r="CK330" s="521"/>
      <c r="CL330" s="521"/>
      <c r="CM330" s="521"/>
      <c r="CN330" s="521"/>
      <c r="CO330" s="521"/>
      <c r="CP330" s="521"/>
      <c r="CQ330" s="521"/>
    </row>
    <row r="331" spans="1:95" s="69" customFormat="1" x14ac:dyDescent="0.2">
      <c r="A331" s="11">
        <v>233</v>
      </c>
      <c r="B331" s="271"/>
      <c r="C331" s="272"/>
      <c r="D331" s="272"/>
      <c r="E331" s="1445" t="str">
        <f>'2. CAD NCCF'!E331:L331</f>
        <v>High rated GS</v>
      </c>
      <c r="F331" s="1446"/>
      <c r="G331" s="1446"/>
      <c r="H331" s="1446"/>
      <c r="I331" s="1446"/>
      <c r="J331" s="1446"/>
      <c r="K331" s="1446"/>
      <c r="L331" s="1447"/>
      <c r="M331" s="399">
        <f>SUM(M332:M335)</f>
        <v>0</v>
      </c>
      <c r="N331" s="402">
        <f t="shared" ref="N331:AC331" si="69">SUBTOTAL(9,N332:N335)</f>
        <v>0</v>
      </c>
      <c r="O331" s="406">
        <f t="shared" si="69"/>
        <v>0</v>
      </c>
      <c r="P331" s="405">
        <f t="shared" si="69"/>
        <v>0</v>
      </c>
      <c r="Q331" s="407">
        <f t="shared" si="69"/>
        <v>0</v>
      </c>
      <c r="R331" s="406">
        <f t="shared" si="69"/>
        <v>0</v>
      </c>
      <c r="S331" s="406">
        <f t="shared" si="69"/>
        <v>0</v>
      </c>
      <c r="T331" s="406">
        <f t="shared" si="69"/>
        <v>0</v>
      </c>
      <c r="U331" s="406">
        <f t="shared" si="69"/>
        <v>0</v>
      </c>
      <c r="V331" s="406">
        <f t="shared" si="69"/>
        <v>0</v>
      </c>
      <c r="W331" s="406">
        <f t="shared" si="69"/>
        <v>0</v>
      </c>
      <c r="X331" s="406">
        <f t="shared" si="69"/>
        <v>0</v>
      </c>
      <c r="Y331" s="406">
        <f t="shared" si="69"/>
        <v>0</v>
      </c>
      <c r="Z331" s="406">
        <f t="shared" si="69"/>
        <v>0</v>
      </c>
      <c r="AA331" s="406">
        <f t="shared" si="69"/>
        <v>0</v>
      </c>
      <c r="AB331" s="416">
        <f t="shared" si="69"/>
        <v>0</v>
      </c>
      <c r="AC331" s="399">
        <f t="shared" si="69"/>
        <v>0</v>
      </c>
      <c r="AD331" s="1015"/>
      <c r="AE331" s="1016"/>
      <c r="AF331" s="1016"/>
      <c r="AG331" s="528"/>
      <c r="AH331" s="521"/>
      <c r="AI331" s="521"/>
      <c r="AJ331" s="521"/>
      <c r="AK331" s="521"/>
      <c r="AL331" s="521"/>
      <c r="AM331" s="521"/>
      <c r="AN331" s="521"/>
      <c r="AO331" s="521"/>
      <c r="AP331" s="521"/>
      <c r="AQ331" s="521"/>
      <c r="AR331" s="521"/>
      <c r="AS331" s="521"/>
      <c r="AT331" s="521"/>
      <c r="AU331" s="521"/>
      <c r="AV331" s="521"/>
      <c r="AW331" s="521"/>
      <c r="AX331" s="521"/>
      <c r="AY331" s="521"/>
      <c r="AZ331" s="521"/>
      <c r="BA331" s="521"/>
      <c r="BB331" s="521"/>
      <c r="BC331" s="521"/>
      <c r="BD331" s="521"/>
      <c r="BE331" s="521"/>
      <c r="BF331" s="521"/>
      <c r="BG331" s="521"/>
      <c r="BH331" s="521"/>
      <c r="BI331" s="521"/>
      <c r="BJ331" s="521"/>
      <c r="BK331" s="521"/>
      <c r="BL331" s="521"/>
      <c r="BM331" s="521"/>
      <c r="BN331" s="521"/>
      <c r="BO331" s="521"/>
      <c r="BP331" s="521"/>
      <c r="BQ331" s="521"/>
      <c r="BR331" s="521"/>
      <c r="BS331" s="521"/>
      <c r="BT331" s="521"/>
      <c r="BU331" s="521"/>
      <c r="BV331" s="521"/>
      <c r="BW331" s="521"/>
      <c r="BX331" s="521"/>
      <c r="BY331" s="521"/>
      <c r="BZ331" s="521"/>
      <c r="CA331" s="521"/>
      <c r="CB331" s="521"/>
      <c r="CC331" s="521"/>
      <c r="CD331" s="521"/>
      <c r="CE331" s="521"/>
      <c r="CF331" s="521"/>
      <c r="CG331" s="521"/>
      <c r="CH331" s="521"/>
      <c r="CI331" s="521"/>
      <c r="CJ331" s="521"/>
      <c r="CK331" s="521"/>
      <c r="CL331" s="521"/>
      <c r="CM331" s="521"/>
      <c r="CN331" s="521"/>
      <c r="CO331" s="521"/>
      <c r="CP331" s="521"/>
      <c r="CQ331" s="521"/>
    </row>
    <row r="332" spans="1:95" s="69" customFormat="1" x14ac:dyDescent="0.2">
      <c r="A332" s="11">
        <v>234</v>
      </c>
      <c r="B332" s="271"/>
      <c r="C332" s="272"/>
      <c r="D332" s="272"/>
      <c r="E332" s="273"/>
      <c r="F332" s="1475" t="str">
        <f>'2. CAD NCCF'!F332:L332</f>
        <v xml:space="preserve">Sovereigh &amp; central bank GS </v>
      </c>
      <c r="G332" s="1476"/>
      <c r="H332" s="1476"/>
      <c r="I332" s="1476"/>
      <c r="J332" s="1476"/>
      <c r="K332" s="1476"/>
      <c r="L332" s="1477"/>
      <c r="M332" s="690">
        <v>0</v>
      </c>
      <c r="N332" s="691">
        <v>0</v>
      </c>
      <c r="O332" s="692">
        <v>0</v>
      </c>
      <c r="P332" s="692">
        <v>0</v>
      </c>
      <c r="Q332" s="697">
        <v>0</v>
      </c>
      <c r="R332" s="692">
        <v>0</v>
      </c>
      <c r="S332" s="693">
        <v>0</v>
      </c>
      <c r="T332" s="692">
        <v>0</v>
      </c>
      <c r="U332" s="693">
        <v>0</v>
      </c>
      <c r="V332" s="692">
        <v>0</v>
      </c>
      <c r="W332" s="693">
        <v>0</v>
      </c>
      <c r="X332" s="692">
        <v>0</v>
      </c>
      <c r="Y332" s="693">
        <v>0</v>
      </c>
      <c r="Z332" s="692">
        <v>0</v>
      </c>
      <c r="AA332" s="693">
        <v>0</v>
      </c>
      <c r="AB332" s="698">
        <v>0</v>
      </c>
      <c r="AC332" s="690">
        <v>0</v>
      </c>
      <c r="AD332" s="1015"/>
      <c r="AE332" s="1016"/>
      <c r="AF332" s="1016"/>
      <c r="AG332" s="528"/>
      <c r="AH332" s="521"/>
      <c r="AI332" s="521"/>
      <c r="AJ332" s="521"/>
      <c r="AK332" s="521"/>
      <c r="AL332" s="521"/>
      <c r="AM332" s="521"/>
      <c r="AN332" s="521"/>
      <c r="AO332" s="521"/>
      <c r="AP332" s="521"/>
      <c r="AQ332" s="521"/>
      <c r="AR332" s="521"/>
      <c r="AS332" s="521"/>
      <c r="AT332" s="521"/>
      <c r="AU332" s="521"/>
      <c r="AV332" s="521"/>
      <c r="AW332" s="521"/>
      <c r="AX332" s="521"/>
      <c r="AY332" s="521"/>
      <c r="AZ332" s="521"/>
      <c r="BA332" s="521"/>
      <c r="BB332" s="521"/>
      <c r="BC332" s="521"/>
      <c r="BD332" s="521"/>
      <c r="BE332" s="521"/>
      <c r="BF332" s="521"/>
      <c r="BG332" s="521"/>
      <c r="BH332" s="521"/>
      <c r="BI332" s="521"/>
      <c r="BJ332" s="521"/>
      <c r="BK332" s="521"/>
      <c r="BL332" s="521"/>
      <c r="BM332" s="521"/>
      <c r="BN332" s="521"/>
      <c r="BO332" s="521"/>
      <c r="BP332" s="521"/>
      <c r="BQ332" s="521"/>
      <c r="BR332" s="521"/>
      <c r="BS332" s="521"/>
      <c r="BT332" s="521"/>
      <c r="BU332" s="521"/>
      <c r="BV332" s="521"/>
      <c r="BW332" s="521"/>
      <c r="BX332" s="521"/>
      <c r="BY332" s="521"/>
      <c r="BZ332" s="521"/>
      <c r="CA332" s="521"/>
      <c r="CB332" s="521"/>
      <c r="CC332" s="521"/>
      <c r="CD332" s="521"/>
      <c r="CE332" s="521"/>
      <c r="CF332" s="521"/>
      <c r="CG332" s="521"/>
      <c r="CH332" s="521"/>
      <c r="CI332" s="521"/>
      <c r="CJ332" s="521"/>
      <c r="CK332" s="521"/>
      <c r="CL332" s="521"/>
      <c r="CM332" s="521"/>
      <c r="CN332" s="521"/>
      <c r="CO332" s="521"/>
      <c r="CP332" s="521"/>
      <c r="CQ332" s="521"/>
    </row>
    <row r="333" spans="1:95" s="69" customFormat="1" ht="15" customHeight="1" x14ac:dyDescent="0.2">
      <c r="A333" s="11">
        <v>235</v>
      </c>
      <c r="B333" s="271"/>
      <c r="C333" s="272"/>
      <c r="D333" s="272"/>
      <c r="E333" s="273"/>
      <c r="F333" s="1475" t="str">
        <f>'2. CAD NCCF'!F333:L333</f>
        <v>State, provincial &amp; agency GS</v>
      </c>
      <c r="G333" s="1476"/>
      <c r="H333" s="1476"/>
      <c r="I333" s="1476"/>
      <c r="J333" s="1476"/>
      <c r="K333" s="1476"/>
      <c r="L333" s="1477"/>
      <c r="M333" s="690">
        <v>0</v>
      </c>
      <c r="N333" s="691">
        <v>0</v>
      </c>
      <c r="O333" s="692">
        <v>0</v>
      </c>
      <c r="P333" s="692">
        <v>0</v>
      </c>
      <c r="Q333" s="697">
        <v>0</v>
      </c>
      <c r="R333" s="692">
        <v>0</v>
      </c>
      <c r="S333" s="693">
        <v>0</v>
      </c>
      <c r="T333" s="692">
        <v>0</v>
      </c>
      <c r="U333" s="693">
        <v>0</v>
      </c>
      <c r="V333" s="692">
        <v>0</v>
      </c>
      <c r="W333" s="693">
        <v>0</v>
      </c>
      <c r="X333" s="692">
        <v>0</v>
      </c>
      <c r="Y333" s="693">
        <v>0</v>
      </c>
      <c r="Z333" s="692">
        <v>0</v>
      </c>
      <c r="AA333" s="693">
        <v>0</v>
      </c>
      <c r="AB333" s="698">
        <v>0</v>
      </c>
      <c r="AC333" s="690">
        <v>0</v>
      </c>
      <c r="AD333" s="1015"/>
      <c r="AE333" s="1016"/>
      <c r="AF333" s="1016"/>
      <c r="AG333" s="528"/>
      <c r="AH333" s="521"/>
      <c r="AI333" s="521"/>
      <c r="AJ333" s="521"/>
      <c r="AK333" s="521"/>
      <c r="AL333" s="521"/>
      <c r="AM333" s="521"/>
      <c r="AN333" s="521"/>
      <c r="AO333" s="521"/>
      <c r="AP333" s="521"/>
      <c r="AQ333" s="521"/>
      <c r="AR333" s="521"/>
      <c r="AS333" s="521"/>
      <c r="AT333" s="521"/>
      <c r="AU333" s="521"/>
      <c r="AV333" s="521"/>
      <c r="AW333" s="521"/>
      <c r="AX333" s="521"/>
      <c r="AY333" s="521"/>
      <c r="AZ333" s="521"/>
      <c r="BA333" s="521"/>
      <c r="BB333" s="521"/>
      <c r="BC333" s="521"/>
      <c r="BD333" s="521"/>
      <c r="BE333" s="521"/>
      <c r="BF333" s="521"/>
      <c r="BG333" s="521"/>
      <c r="BH333" s="521"/>
      <c r="BI333" s="521"/>
      <c r="BJ333" s="521"/>
      <c r="BK333" s="521"/>
      <c r="BL333" s="521"/>
      <c r="BM333" s="521"/>
      <c r="BN333" s="521"/>
      <c r="BO333" s="521"/>
      <c r="BP333" s="521"/>
      <c r="BQ333" s="521"/>
      <c r="BR333" s="521"/>
      <c r="BS333" s="521"/>
      <c r="BT333" s="521"/>
      <c r="BU333" s="521"/>
      <c r="BV333" s="521"/>
      <c r="BW333" s="521"/>
      <c r="BX333" s="521"/>
      <c r="BY333" s="521"/>
      <c r="BZ333" s="521"/>
      <c r="CA333" s="521"/>
      <c r="CB333" s="521"/>
      <c r="CC333" s="521"/>
      <c r="CD333" s="521"/>
      <c r="CE333" s="521"/>
      <c r="CF333" s="521"/>
      <c r="CG333" s="521"/>
      <c r="CH333" s="521"/>
      <c r="CI333" s="521"/>
      <c r="CJ333" s="521"/>
      <c r="CK333" s="521"/>
      <c r="CL333" s="521"/>
      <c r="CM333" s="521"/>
      <c r="CN333" s="521"/>
      <c r="CO333" s="521"/>
      <c r="CP333" s="521"/>
      <c r="CQ333" s="521"/>
    </row>
    <row r="334" spans="1:95" s="69" customFormat="1" ht="15" customHeight="1" x14ac:dyDescent="0.2">
      <c r="A334" s="11">
        <v>236</v>
      </c>
      <c r="B334" s="271"/>
      <c r="C334" s="272"/>
      <c r="D334" s="274"/>
      <c r="E334" s="275"/>
      <c r="F334" s="1475" t="str">
        <f>'2. CAD NCCF'!F334:L334</f>
        <v>State municipal GS</v>
      </c>
      <c r="G334" s="1476"/>
      <c r="H334" s="1476"/>
      <c r="I334" s="1476"/>
      <c r="J334" s="1476"/>
      <c r="K334" s="1476"/>
      <c r="L334" s="1477"/>
      <c r="M334" s="690">
        <v>0</v>
      </c>
      <c r="N334" s="691">
        <v>0</v>
      </c>
      <c r="O334" s="692">
        <v>0</v>
      </c>
      <c r="P334" s="692">
        <v>0</v>
      </c>
      <c r="Q334" s="697">
        <v>0</v>
      </c>
      <c r="R334" s="692">
        <v>0</v>
      </c>
      <c r="S334" s="693">
        <v>0</v>
      </c>
      <c r="T334" s="692">
        <v>0</v>
      </c>
      <c r="U334" s="693">
        <v>0</v>
      </c>
      <c r="V334" s="692">
        <v>0</v>
      </c>
      <c r="W334" s="693">
        <v>0</v>
      </c>
      <c r="X334" s="692">
        <v>0</v>
      </c>
      <c r="Y334" s="693">
        <v>0</v>
      </c>
      <c r="Z334" s="692">
        <v>0</v>
      </c>
      <c r="AA334" s="693">
        <v>0</v>
      </c>
      <c r="AB334" s="698">
        <v>0</v>
      </c>
      <c r="AC334" s="690">
        <v>0</v>
      </c>
      <c r="AD334" s="1015"/>
      <c r="AE334" s="1016"/>
      <c r="AF334" s="1016"/>
      <c r="AG334" s="528"/>
      <c r="AH334" s="521"/>
      <c r="AI334" s="521"/>
      <c r="AJ334" s="521"/>
      <c r="AK334" s="521"/>
      <c r="AL334" s="521"/>
      <c r="AM334" s="521"/>
      <c r="AN334" s="521"/>
      <c r="AO334" s="521"/>
      <c r="AP334" s="521"/>
      <c r="AQ334" s="521"/>
      <c r="AR334" s="521"/>
      <c r="AS334" s="521"/>
      <c r="AT334" s="521"/>
      <c r="AU334" s="521"/>
      <c r="AV334" s="521"/>
      <c r="AW334" s="521"/>
      <c r="AX334" s="521"/>
      <c r="AY334" s="521"/>
      <c r="AZ334" s="521"/>
      <c r="BA334" s="521"/>
      <c r="BB334" s="521"/>
      <c r="BC334" s="521"/>
      <c r="BD334" s="521"/>
      <c r="BE334" s="521"/>
      <c r="BF334" s="521"/>
      <c r="BG334" s="521"/>
      <c r="BH334" s="521"/>
      <c r="BI334" s="521"/>
      <c r="BJ334" s="521"/>
      <c r="BK334" s="521"/>
      <c r="BL334" s="521"/>
      <c r="BM334" s="521"/>
      <c r="BN334" s="521"/>
      <c r="BO334" s="521"/>
      <c r="BP334" s="521"/>
      <c r="BQ334" s="521"/>
      <c r="BR334" s="521"/>
      <c r="BS334" s="521"/>
      <c r="BT334" s="521"/>
      <c r="BU334" s="521"/>
      <c r="BV334" s="521"/>
      <c r="BW334" s="521"/>
      <c r="BX334" s="521"/>
      <c r="BY334" s="521"/>
      <c r="BZ334" s="521"/>
      <c r="CA334" s="521"/>
      <c r="CB334" s="521"/>
      <c r="CC334" s="521"/>
      <c r="CD334" s="521"/>
      <c r="CE334" s="521"/>
      <c r="CF334" s="521"/>
      <c r="CG334" s="521"/>
      <c r="CH334" s="521"/>
      <c r="CI334" s="521"/>
      <c r="CJ334" s="521"/>
      <c r="CK334" s="521"/>
      <c r="CL334" s="521"/>
      <c r="CM334" s="521"/>
      <c r="CN334" s="521"/>
      <c r="CO334" s="521"/>
      <c r="CP334" s="521"/>
      <c r="CQ334" s="521"/>
    </row>
    <row r="335" spans="1:95" s="69" customFormat="1" ht="15" customHeight="1" x14ac:dyDescent="0.2">
      <c r="A335" s="11">
        <v>237</v>
      </c>
      <c r="B335" s="271"/>
      <c r="C335" s="272"/>
      <c r="D335" s="272"/>
      <c r="E335" s="276"/>
      <c r="F335" s="1475" t="str">
        <f>'2. CAD NCCF'!F335:L335</f>
        <v>Supranational and multilateral development bank GS</v>
      </c>
      <c r="G335" s="1476"/>
      <c r="H335" s="1476"/>
      <c r="I335" s="1476"/>
      <c r="J335" s="1476"/>
      <c r="K335" s="1476"/>
      <c r="L335" s="1477"/>
      <c r="M335" s="690">
        <v>0</v>
      </c>
      <c r="N335" s="691">
        <v>0</v>
      </c>
      <c r="O335" s="692">
        <v>0</v>
      </c>
      <c r="P335" s="692">
        <v>0</v>
      </c>
      <c r="Q335" s="697">
        <v>0</v>
      </c>
      <c r="R335" s="692">
        <v>0</v>
      </c>
      <c r="S335" s="693">
        <v>0</v>
      </c>
      <c r="T335" s="692">
        <v>0</v>
      </c>
      <c r="U335" s="693">
        <v>0</v>
      </c>
      <c r="V335" s="692">
        <v>0</v>
      </c>
      <c r="W335" s="693">
        <v>0</v>
      </c>
      <c r="X335" s="692">
        <v>0</v>
      </c>
      <c r="Y335" s="693">
        <v>0</v>
      </c>
      <c r="Z335" s="692">
        <v>0</v>
      </c>
      <c r="AA335" s="693">
        <v>0</v>
      </c>
      <c r="AB335" s="698">
        <v>0</v>
      </c>
      <c r="AC335" s="690">
        <v>0</v>
      </c>
      <c r="AD335" s="1015"/>
      <c r="AE335" s="1016"/>
      <c r="AF335" s="1016"/>
      <c r="AG335" s="528"/>
      <c r="AH335" s="521"/>
      <c r="AI335" s="521"/>
      <c r="AJ335" s="521"/>
      <c r="AK335" s="521"/>
      <c r="AL335" s="521"/>
      <c r="AM335" s="521"/>
      <c r="AN335" s="521"/>
      <c r="AO335" s="521"/>
      <c r="AP335" s="521"/>
      <c r="AQ335" s="521"/>
      <c r="AR335" s="521"/>
      <c r="AS335" s="521"/>
      <c r="AT335" s="521"/>
      <c r="AU335" s="521"/>
      <c r="AV335" s="521"/>
      <c r="AW335" s="521"/>
      <c r="AX335" s="521"/>
      <c r="AY335" s="521"/>
      <c r="AZ335" s="521"/>
      <c r="BA335" s="521"/>
      <c r="BB335" s="521"/>
      <c r="BC335" s="521"/>
      <c r="BD335" s="521"/>
      <c r="BE335" s="521"/>
      <c r="BF335" s="521"/>
      <c r="BG335" s="521"/>
      <c r="BH335" s="521"/>
      <c r="BI335" s="521"/>
      <c r="BJ335" s="521"/>
      <c r="BK335" s="521"/>
      <c r="BL335" s="521"/>
      <c r="BM335" s="521"/>
      <c r="BN335" s="521"/>
      <c r="BO335" s="521"/>
      <c r="BP335" s="521"/>
      <c r="BQ335" s="521"/>
      <c r="BR335" s="521"/>
      <c r="BS335" s="521"/>
      <c r="BT335" s="521"/>
      <c r="BU335" s="521"/>
      <c r="BV335" s="521"/>
      <c r="BW335" s="521"/>
      <c r="BX335" s="521"/>
      <c r="BY335" s="521"/>
      <c r="BZ335" s="521"/>
      <c r="CA335" s="521"/>
      <c r="CB335" s="521"/>
      <c r="CC335" s="521"/>
      <c r="CD335" s="521"/>
      <c r="CE335" s="521"/>
      <c r="CF335" s="521"/>
      <c r="CG335" s="521"/>
      <c r="CH335" s="521"/>
      <c r="CI335" s="521"/>
      <c r="CJ335" s="521"/>
      <c r="CK335" s="521"/>
      <c r="CL335" s="521"/>
      <c r="CM335" s="521"/>
      <c r="CN335" s="521"/>
      <c r="CO335" s="521"/>
      <c r="CP335" s="521"/>
      <c r="CQ335" s="521"/>
    </row>
    <row r="336" spans="1:95" s="69" customFormat="1" ht="15.75" x14ac:dyDescent="0.2">
      <c r="A336" s="11">
        <v>238</v>
      </c>
      <c r="B336" s="271"/>
      <c r="C336" s="272"/>
      <c r="D336" s="277"/>
      <c r="E336" s="1445" t="str">
        <f>'2. CAD NCCF'!E336:L336</f>
        <v>Medium rated GS</v>
      </c>
      <c r="F336" s="1446"/>
      <c r="G336" s="1446"/>
      <c r="H336" s="1446"/>
      <c r="I336" s="1446"/>
      <c r="J336" s="1446"/>
      <c r="K336" s="1446"/>
      <c r="L336" s="1447"/>
      <c r="M336" s="399">
        <f>SUM(M337:M340)</f>
        <v>0</v>
      </c>
      <c r="N336" s="402">
        <f t="shared" ref="N336:AC336" si="70">SUBTOTAL(9,N337:N340)</f>
        <v>0</v>
      </c>
      <c r="O336" s="406">
        <f t="shared" si="70"/>
        <v>0</v>
      </c>
      <c r="P336" s="405">
        <f t="shared" si="70"/>
        <v>0</v>
      </c>
      <c r="Q336" s="407">
        <f t="shared" si="70"/>
        <v>0</v>
      </c>
      <c r="R336" s="406">
        <f t="shared" si="70"/>
        <v>0</v>
      </c>
      <c r="S336" s="406">
        <f t="shared" si="70"/>
        <v>0</v>
      </c>
      <c r="T336" s="406">
        <f t="shared" si="70"/>
        <v>0</v>
      </c>
      <c r="U336" s="406">
        <f t="shared" si="70"/>
        <v>0</v>
      </c>
      <c r="V336" s="406">
        <f t="shared" si="70"/>
        <v>0</v>
      </c>
      <c r="W336" s="406">
        <f t="shared" si="70"/>
        <v>0</v>
      </c>
      <c r="X336" s="406">
        <f t="shared" si="70"/>
        <v>0</v>
      </c>
      <c r="Y336" s="406">
        <f t="shared" si="70"/>
        <v>0</v>
      </c>
      <c r="Z336" s="406">
        <f t="shared" si="70"/>
        <v>0</v>
      </c>
      <c r="AA336" s="406">
        <f t="shared" si="70"/>
        <v>0</v>
      </c>
      <c r="AB336" s="416">
        <f t="shared" si="70"/>
        <v>0</v>
      </c>
      <c r="AC336" s="399">
        <f t="shared" si="70"/>
        <v>0</v>
      </c>
      <c r="AD336" s="1015"/>
      <c r="AE336" s="1016"/>
      <c r="AF336" s="1016"/>
      <c r="AG336" s="528"/>
      <c r="AH336" s="521"/>
      <c r="AI336" s="521"/>
      <c r="AJ336" s="521"/>
      <c r="AK336" s="521"/>
      <c r="AL336" s="521"/>
      <c r="AM336" s="521"/>
      <c r="AN336" s="521"/>
      <c r="AO336" s="521"/>
      <c r="AP336" s="521"/>
      <c r="AQ336" s="521"/>
      <c r="AR336" s="521"/>
      <c r="AS336" s="521"/>
      <c r="AT336" s="521"/>
      <c r="AU336" s="521"/>
      <c r="AV336" s="521"/>
      <c r="AW336" s="521"/>
      <c r="AX336" s="521"/>
      <c r="AY336" s="521"/>
      <c r="AZ336" s="521"/>
      <c r="BA336" s="521"/>
      <c r="BB336" s="521"/>
      <c r="BC336" s="521"/>
      <c r="BD336" s="521"/>
      <c r="BE336" s="521"/>
      <c r="BF336" s="521"/>
      <c r="BG336" s="521"/>
      <c r="BH336" s="521"/>
      <c r="BI336" s="521"/>
      <c r="BJ336" s="521"/>
      <c r="BK336" s="521"/>
      <c r="BL336" s="521"/>
      <c r="BM336" s="521"/>
      <c r="BN336" s="521"/>
      <c r="BO336" s="521"/>
      <c r="BP336" s="521"/>
      <c r="BQ336" s="521"/>
      <c r="BR336" s="521"/>
      <c r="BS336" s="521"/>
      <c r="BT336" s="521"/>
      <c r="BU336" s="521"/>
      <c r="BV336" s="521"/>
      <c r="BW336" s="521"/>
      <c r="BX336" s="521"/>
      <c r="BY336" s="521"/>
      <c r="BZ336" s="521"/>
      <c r="CA336" s="521"/>
      <c r="CB336" s="521"/>
      <c r="CC336" s="521"/>
      <c r="CD336" s="521"/>
      <c r="CE336" s="521"/>
      <c r="CF336" s="521"/>
      <c r="CG336" s="521"/>
      <c r="CH336" s="521"/>
      <c r="CI336" s="521"/>
      <c r="CJ336" s="521"/>
      <c r="CK336" s="521"/>
      <c r="CL336" s="521"/>
      <c r="CM336" s="521"/>
      <c r="CN336" s="521"/>
      <c r="CO336" s="521"/>
      <c r="CP336" s="521"/>
      <c r="CQ336" s="521"/>
    </row>
    <row r="337" spans="1:95" s="69" customFormat="1" ht="15" customHeight="1" x14ac:dyDescent="0.2">
      <c r="A337" s="11">
        <v>239</v>
      </c>
      <c r="B337" s="271"/>
      <c r="C337" s="272"/>
      <c r="D337" s="278"/>
      <c r="E337" s="278"/>
      <c r="F337" s="1475" t="str">
        <f>'2. CAD NCCF'!F337:L337</f>
        <v xml:space="preserve">Sovereigh &amp; central bank GS </v>
      </c>
      <c r="G337" s="1476"/>
      <c r="H337" s="1476"/>
      <c r="I337" s="1476"/>
      <c r="J337" s="1476"/>
      <c r="K337" s="1476"/>
      <c r="L337" s="1477"/>
      <c r="M337" s="690">
        <v>0</v>
      </c>
      <c r="N337" s="691">
        <v>0</v>
      </c>
      <c r="O337" s="692">
        <v>0</v>
      </c>
      <c r="P337" s="692">
        <v>0</v>
      </c>
      <c r="Q337" s="697">
        <v>0</v>
      </c>
      <c r="R337" s="692">
        <v>0</v>
      </c>
      <c r="S337" s="693">
        <v>0</v>
      </c>
      <c r="T337" s="692">
        <v>0</v>
      </c>
      <c r="U337" s="693">
        <v>0</v>
      </c>
      <c r="V337" s="692">
        <v>0</v>
      </c>
      <c r="W337" s="693">
        <v>0</v>
      </c>
      <c r="X337" s="692">
        <v>0</v>
      </c>
      <c r="Y337" s="693">
        <v>0</v>
      </c>
      <c r="Z337" s="692">
        <v>0</v>
      </c>
      <c r="AA337" s="693">
        <v>0</v>
      </c>
      <c r="AB337" s="698">
        <v>0</v>
      </c>
      <c r="AC337" s="690">
        <v>0</v>
      </c>
      <c r="AD337" s="1015"/>
      <c r="AE337" s="1016"/>
      <c r="AF337" s="1016"/>
      <c r="AG337" s="528"/>
      <c r="AH337" s="521"/>
      <c r="AI337" s="521"/>
      <c r="AJ337" s="521"/>
      <c r="AK337" s="521"/>
      <c r="AL337" s="521"/>
      <c r="AM337" s="521"/>
      <c r="AN337" s="521"/>
      <c r="AO337" s="521"/>
      <c r="AP337" s="521"/>
      <c r="AQ337" s="521"/>
      <c r="AR337" s="521"/>
      <c r="AS337" s="521"/>
      <c r="AT337" s="521"/>
      <c r="AU337" s="521"/>
      <c r="AV337" s="521"/>
      <c r="AW337" s="521"/>
      <c r="AX337" s="521"/>
      <c r="AY337" s="521"/>
      <c r="AZ337" s="521"/>
      <c r="BA337" s="521"/>
      <c r="BB337" s="521"/>
      <c r="BC337" s="521"/>
      <c r="BD337" s="521"/>
      <c r="BE337" s="521"/>
      <c r="BF337" s="521"/>
      <c r="BG337" s="521"/>
      <c r="BH337" s="521"/>
      <c r="BI337" s="521"/>
      <c r="BJ337" s="521"/>
      <c r="BK337" s="521"/>
      <c r="BL337" s="521"/>
      <c r="BM337" s="521"/>
      <c r="BN337" s="521"/>
      <c r="BO337" s="521"/>
      <c r="BP337" s="521"/>
      <c r="BQ337" s="521"/>
      <c r="BR337" s="521"/>
      <c r="BS337" s="521"/>
      <c r="BT337" s="521"/>
      <c r="BU337" s="521"/>
      <c r="BV337" s="521"/>
      <c r="BW337" s="521"/>
      <c r="BX337" s="521"/>
      <c r="BY337" s="521"/>
      <c r="BZ337" s="521"/>
      <c r="CA337" s="521"/>
      <c r="CB337" s="521"/>
      <c r="CC337" s="521"/>
      <c r="CD337" s="521"/>
      <c r="CE337" s="521"/>
      <c r="CF337" s="521"/>
      <c r="CG337" s="521"/>
      <c r="CH337" s="521"/>
      <c r="CI337" s="521"/>
      <c r="CJ337" s="521"/>
      <c r="CK337" s="521"/>
      <c r="CL337" s="521"/>
      <c r="CM337" s="521"/>
      <c r="CN337" s="521"/>
      <c r="CO337" s="521"/>
      <c r="CP337" s="521"/>
      <c r="CQ337" s="521"/>
    </row>
    <row r="338" spans="1:95" s="69" customFormat="1" ht="15" customHeight="1" x14ac:dyDescent="0.2">
      <c r="A338" s="11">
        <v>240</v>
      </c>
      <c r="B338" s="271"/>
      <c r="C338" s="272"/>
      <c r="D338" s="278"/>
      <c r="E338" s="278"/>
      <c r="F338" s="1475" t="str">
        <f>'2. CAD NCCF'!F338:L338</f>
        <v>State, provincial &amp; agency GS</v>
      </c>
      <c r="G338" s="1476"/>
      <c r="H338" s="1476"/>
      <c r="I338" s="1476"/>
      <c r="J338" s="1476"/>
      <c r="K338" s="1476"/>
      <c r="L338" s="1477"/>
      <c r="M338" s="690">
        <v>0</v>
      </c>
      <c r="N338" s="691">
        <v>0</v>
      </c>
      <c r="O338" s="692">
        <v>0</v>
      </c>
      <c r="P338" s="692">
        <v>0</v>
      </c>
      <c r="Q338" s="697">
        <v>0</v>
      </c>
      <c r="R338" s="692">
        <v>0</v>
      </c>
      <c r="S338" s="693">
        <v>0</v>
      </c>
      <c r="T338" s="692">
        <v>0</v>
      </c>
      <c r="U338" s="693">
        <v>0</v>
      </c>
      <c r="V338" s="692">
        <v>0</v>
      </c>
      <c r="W338" s="693">
        <v>0</v>
      </c>
      <c r="X338" s="692">
        <v>0</v>
      </c>
      <c r="Y338" s="693">
        <v>0</v>
      </c>
      <c r="Z338" s="692">
        <v>0</v>
      </c>
      <c r="AA338" s="693">
        <v>0</v>
      </c>
      <c r="AB338" s="698">
        <v>0</v>
      </c>
      <c r="AC338" s="690">
        <v>0</v>
      </c>
      <c r="AD338" s="1015"/>
      <c r="AE338" s="1016"/>
      <c r="AF338" s="1016"/>
      <c r="AG338" s="528"/>
      <c r="AH338" s="521"/>
      <c r="AI338" s="521"/>
      <c r="AJ338" s="521"/>
      <c r="AK338" s="521"/>
      <c r="AL338" s="521"/>
      <c r="AM338" s="521"/>
      <c r="AN338" s="521"/>
      <c r="AO338" s="521"/>
      <c r="AP338" s="521"/>
      <c r="AQ338" s="521"/>
      <c r="AR338" s="521"/>
      <c r="AS338" s="521"/>
      <c r="AT338" s="521"/>
      <c r="AU338" s="521"/>
      <c r="AV338" s="521"/>
      <c r="AW338" s="521"/>
      <c r="AX338" s="521"/>
      <c r="AY338" s="521"/>
      <c r="AZ338" s="521"/>
      <c r="BA338" s="521"/>
      <c r="BB338" s="521"/>
      <c r="BC338" s="521"/>
      <c r="BD338" s="521"/>
      <c r="BE338" s="521"/>
      <c r="BF338" s="521"/>
      <c r="BG338" s="521"/>
      <c r="BH338" s="521"/>
      <c r="BI338" s="521"/>
      <c r="BJ338" s="521"/>
      <c r="BK338" s="521"/>
      <c r="BL338" s="521"/>
      <c r="BM338" s="521"/>
      <c r="BN338" s="521"/>
      <c r="BO338" s="521"/>
      <c r="BP338" s="521"/>
      <c r="BQ338" s="521"/>
      <c r="BR338" s="521"/>
      <c r="BS338" s="521"/>
      <c r="BT338" s="521"/>
      <c r="BU338" s="521"/>
      <c r="BV338" s="521"/>
      <c r="BW338" s="521"/>
      <c r="BX338" s="521"/>
      <c r="BY338" s="521"/>
      <c r="BZ338" s="521"/>
      <c r="CA338" s="521"/>
      <c r="CB338" s="521"/>
      <c r="CC338" s="521"/>
      <c r="CD338" s="521"/>
      <c r="CE338" s="521"/>
      <c r="CF338" s="521"/>
      <c r="CG338" s="521"/>
      <c r="CH338" s="521"/>
      <c r="CI338" s="521"/>
      <c r="CJ338" s="521"/>
      <c r="CK338" s="521"/>
      <c r="CL338" s="521"/>
      <c r="CM338" s="521"/>
      <c r="CN338" s="521"/>
      <c r="CO338" s="521"/>
      <c r="CP338" s="521"/>
      <c r="CQ338" s="521"/>
    </row>
    <row r="339" spans="1:95" s="69" customFormat="1" ht="15" customHeight="1" x14ac:dyDescent="0.2">
      <c r="A339" s="11">
        <v>241</v>
      </c>
      <c r="B339" s="271"/>
      <c r="C339" s="272"/>
      <c r="D339" s="279"/>
      <c r="E339" s="279"/>
      <c r="F339" s="1475" t="str">
        <f>'2. CAD NCCF'!F339:L339</f>
        <v>State municipal GS</v>
      </c>
      <c r="G339" s="1476"/>
      <c r="H339" s="1476"/>
      <c r="I339" s="1476"/>
      <c r="J339" s="1476"/>
      <c r="K339" s="1476"/>
      <c r="L339" s="1477"/>
      <c r="M339" s="690">
        <v>0</v>
      </c>
      <c r="N339" s="691">
        <v>0</v>
      </c>
      <c r="O339" s="692">
        <v>0</v>
      </c>
      <c r="P339" s="692">
        <v>0</v>
      </c>
      <c r="Q339" s="697">
        <v>0</v>
      </c>
      <c r="R339" s="692">
        <v>0</v>
      </c>
      <c r="S339" s="693">
        <v>0</v>
      </c>
      <c r="T339" s="692">
        <v>0</v>
      </c>
      <c r="U339" s="693">
        <v>0</v>
      </c>
      <c r="V339" s="692">
        <v>0</v>
      </c>
      <c r="W339" s="693">
        <v>0</v>
      </c>
      <c r="X339" s="692">
        <v>0</v>
      </c>
      <c r="Y339" s="693">
        <v>0</v>
      </c>
      <c r="Z339" s="692">
        <v>0</v>
      </c>
      <c r="AA339" s="693">
        <v>0</v>
      </c>
      <c r="AB339" s="698">
        <v>0</v>
      </c>
      <c r="AC339" s="690">
        <v>0</v>
      </c>
      <c r="AD339" s="1015"/>
      <c r="AE339" s="1016"/>
      <c r="AF339" s="1016"/>
      <c r="AG339" s="528"/>
      <c r="AH339" s="521"/>
      <c r="AI339" s="521"/>
      <c r="AJ339" s="521"/>
      <c r="AK339" s="521"/>
      <c r="AL339" s="521"/>
      <c r="AM339" s="521"/>
      <c r="AN339" s="521"/>
      <c r="AO339" s="521"/>
      <c r="AP339" s="521"/>
      <c r="AQ339" s="521"/>
      <c r="AR339" s="521"/>
      <c r="AS339" s="521"/>
      <c r="AT339" s="521"/>
      <c r="AU339" s="521"/>
      <c r="AV339" s="521"/>
      <c r="AW339" s="521"/>
      <c r="AX339" s="521"/>
      <c r="AY339" s="521"/>
      <c r="AZ339" s="521"/>
      <c r="BA339" s="521"/>
      <c r="BB339" s="521"/>
      <c r="BC339" s="521"/>
      <c r="BD339" s="521"/>
      <c r="BE339" s="521"/>
      <c r="BF339" s="521"/>
      <c r="BG339" s="521"/>
      <c r="BH339" s="521"/>
      <c r="BI339" s="521"/>
      <c r="BJ339" s="521"/>
      <c r="BK339" s="521"/>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row>
    <row r="340" spans="1:95" s="69" customFormat="1" ht="15" customHeight="1" x14ac:dyDescent="0.2">
      <c r="A340" s="11">
        <v>242</v>
      </c>
      <c r="B340" s="271"/>
      <c r="C340" s="272"/>
      <c r="D340" s="274"/>
      <c r="E340" s="274"/>
      <c r="F340" s="1475" t="str">
        <f>'2. CAD NCCF'!F340:L340</f>
        <v>Supranational and multilateral development bank GS</v>
      </c>
      <c r="G340" s="1476"/>
      <c r="H340" s="1476"/>
      <c r="I340" s="1476"/>
      <c r="J340" s="1476"/>
      <c r="K340" s="1476"/>
      <c r="L340" s="1477"/>
      <c r="M340" s="690">
        <v>0</v>
      </c>
      <c r="N340" s="691">
        <v>0</v>
      </c>
      <c r="O340" s="692">
        <v>0</v>
      </c>
      <c r="P340" s="692">
        <v>0</v>
      </c>
      <c r="Q340" s="697">
        <v>0</v>
      </c>
      <c r="R340" s="692">
        <v>0</v>
      </c>
      <c r="S340" s="693">
        <v>0</v>
      </c>
      <c r="T340" s="692">
        <v>0</v>
      </c>
      <c r="U340" s="693">
        <v>0</v>
      </c>
      <c r="V340" s="692">
        <v>0</v>
      </c>
      <c r="W340" s="693">
        <v>0</v>
      </c>
      <c r="X340" s="692">
        <v>0</v>
      </c>
      <c r="Y340" s="693">
        <v>0</v>
      </c>
      <c r="Z340" s="692">
        <v>0</v>
      </c>
      <c r="AA340" s="693">
        <v>0</v>
      </c>
      <c r="AB340" s="698">
        <v>0</v>
      </c>
      <c r="AC340" s="690">
        <v>0</v>
      </c>
      <c r="AD340" s="1015"/>
      <c r="AE340" s="1016"/>
      <c r="AF340" s="1016"/>
      <c r="AG340" s="528"/>
      <c r="AH340" s="521"/>
      <c r="AI340" s="521"/>
      <c r="AJ340" s="521"/>
      <c r="AK340" s="521"/>
      <c r="AL340" s="521"/>
      <c r="AM340" s="521"/>
      <c r="AN340" s="521"/>
      <c r="AO340" s="521"/>
      <c r="AP340" s="521"/>
      <c r="AQ340" s="521"/>
      <c r="AR340" s="521"/>
      <c r="AS340" s="521"/>
      <c r="AT340" s="521"/>
      <c r="AU340" s="521"/>
      <c r="AV340" s="521"/>
      <c r="AW340" s="521"/>
      <c r="AX340" s="521"/>
      <c r="AY340" s="521"/>
      <c r="AZ340" s="521"/>
      <c r="BA340" s="521"/>
      <c r="BB340" s="521"/>
      <c r="BC340" s="521"/>
      <c r="BD340" s="521"/>
      <c r="BE340" s="521"/>
      <c r="BF340" s="521"/>
      <c r="BG340" s="521"/>
      <c r="BH340" s="521"/>
      <c r="BI340" s="521"/>
      <c r="BJ340" s="521"/>
      <c r="BK340" s="521"/>
      <c r="BL340" s="521"/>
      <c r="BM340" s="521"/>
      <c r="BN340" s="521"/>
      <c r="BO340" s="521"/>
      <c r="BP340" s="521"/>
      <c r="BQ340" s="521"/>
      <c r="BR340" s="521"/>
      <c r="BS340" s="521"/>
      <c r="BT340" s="521"/>
      <c r="BU340" s="521"/>
      <c r="BV340" s="521"/>
      <c r="BW340" s="521"/>
      <c r="BX340" s="521"/>
      <c r="BY340" s="521"/>
      <c r="BZ340" s="521"/>
      <c r="CA340" s="521"/>
      <c r="CB340" s="521"/>
      <c r="CC340" s="521"/>
      <c r="CD340" s="521"/>
      <c r="CE340" s="521"/>
      <c r="CF340" s="521"/>
      <c r="CG340" s="521"/>
      <c r="CH340" s="521"/>
      <c r="CI340" s="521"/>
      <c r="CJ340" s="521"/>
      <c r="CK340" s="521"/>
      <c r="CL340" s="521"/>
      <c r="CM340" s="521"/>
      <c r="CN340" s="521"/>
      <c r="CO340" s="521"/>
      <c r="CP340" s="521"/>
      <c r="CQ340" s="521"/>
    </row>
    <row r="341" spans="1:95" s="69" customFormat="1" ht="15.75" customHeight="1" x14ac:dyDescent="0.2">
      <c r="A341" s="11">
        <v>243</v>
      </c>
      <c r="B341" s="271"/>
      <c r="C341" s="272"/>
      <c r="D341" s="279"/>
      <c r="E341" s="1445" t="str">
        <f>'2. CAD NCCF'!E341:L341</f>
        <v>Low or not rated GS</v>
      </c>
      <c r="F341" s="1446"/>
      <c r="G341" s="1446"/>
      <c r="H341" s="1446"/>
      <c r="I341" s="1446"/>
      <c r="J341" s="1446"/>
      <c r="K341" s="1446"/>
      <c r="L341" s="1447"/>
      <c r="M341" s="399">
        <f>SUM(M342:M345)</f>
        <v>0</v>
      </c>
      <c r="N341" s="402">
        <f t="shared" ref="N341:AC341" si="71">SUBTOTAL(9,N342:N345)</f>
        <v>0</v>
      </c>
      <c r="O341" s="406">
        <f t="shared" si="71"/>
        <v>0</v>
      </c>
      <c r="P341" s="405">
        <f t="shared" si="71"/>
        <v>0</v>
      </c>
      <c r="Q341" s="407">
        <f t="shared" si="71"/>
        <v>0</v>
      </c>
      <c r="R341" s="406">
        <f t="shared" si="71"/>
        <v>0</v>
      </c>
      <c r="S341" s="406">
        <f t="shared" si="71"/>
        <v>0</v>
      </c>
      <c r="T341" s="406">
        <f t="shared" si="71"/>
        <v>0</v>
      </c>
      <c r="U341" s="406">
        <f t="shared" si="71"/>
        <v>0</v>
      </c>
      <c r="V341" s="406">
        <f t="shared" si="71"/>
        <v>0</v>
      </c>
      <c r="W341" s="406">
        <f t="shared" si="71"/>
        <v>0</v>
      </c>
      <c r="X341" s="406">
        <f t="shared" si="71"/>
        <v>0</v>
      </c>
      <c r="Y341" s="406">
        <f t="shared" si="71"/>
        <v>0</v>
      </c>
      <c r="Z341" s="406">
        <f t="shared" si="71"/>
        <v>0</v>
      </c>
      <c r="AA341" s="406">
        <f t="shared" si="71"/>
        <v>0</v>
      </c>
      <c r="AB341" s="416">
        <f t="shared" si="71"/>
        <v>0</v>
      </c>
      <c r="AC341" s="399">
        <f t="shared" si="71"/>
        <v>0</v>
      </c>
      <c r="AD341" s="1015"/>
      <c r="AE341" s="1016"/>
      <c r="AF341" s="1016"/>
      <c r="AG341" s="528"/>
      <c r="AH341" s="521"/>
      <c r="AI341" s="521"/>
      <c r="AJ341" s="521"/>
      <c r="AK341" s="521"/>
      <c r="AL341" s="521"/>
      <c r="AM341" s="521"/>
      <c r="AN341" s="521"/>
      <c r="AO341" s="521"/>
      <c r="AP341" s="521"/>
      <c r="AQ341" s="521"/>
      <c r="AR341" s="521"/>
      <c r="AS341" s="521"/>
      <c r="AT341" s="521"/>
      <c r="AU341" s="521"/>
      <c r="AV341" s="521"/>
      <c r="AW341" s="521"/>
      <c r="AX341" s="521"/>
      <c r="AY341" s="521"/>
      <c r="AZ341" s="521"/>
      <c r="BA341" s="521"/>
      <c r="BB341" s="521"/>
      <c r="BC341" s="521"/>
      <c r="BD341" s="521"/>
      <c r="BE341" s="521"/>
      <c r="BF341" s="521"/>
      <c r="BG341" s="521"/>
      <c r="BH341" s="521"/>
      <c r="BI341" s="521"/>
      <c r="BJ341" s="521"/>
      <c r="BK341" s="521"/>
      <c r="BL341" s="521"/>
      <c r="BM341" s="521"/>
      <c r="BN341" s="521"/>
      <c r="BO341" s="521"/>
      <c r="BP341" s="521"/>
      <c r="BQ341" s="521"/>
      <c r="BR341" s="521"/>
      <c r="BS341" s="521"/>
      <c r="BT341" s="521"/>
      <c r="BU341" s="521"/>
      <c r="BV341" s="521"/>
      <c r="BW341" s="521"/>
      <c r="BX341" s="521"/>
      <c r="BY341" s="521"/>
      <c r="BZ341" s="521"/>
      <c r="CA341" s="521"/>
      <c r="CB341" s="521"/>
      <c r="CC341" s="521"/>
      <c r="CD341" s="521"/>
      <c r="CE341" s="521"/>
      <c r="CF341" s="521"/>
      <c r="CG341" s="521"/>
      <c r="CH341" s="521"/>
      <c r="CI341" s="521"/>
      <c r="CJ341" s="521"/>
      <c r="CK341" s="521"/>
      <c r="CL341" s="521"/>
      <c r="CM341" s="521"/>
      <c r="CN341" s="521"/>
      <c r="CO341" s="521"/>
      <c r="CP341" s="521"/>
      <c r="CQ341" s="521"/>
    </row>
    <row r="342" spans="1:95" s="69" customFormat="1" ht="15" customHeight="1" x14ac:dyDescent="0.2">
      <c r="A342" s="11">
        <v>244</v>
      </c>
      <c r="B342" s="271"/>
      <c r="C342" s="272"/>
      <c r="D342" s="278"/>
      <c r="E342" s="278"/>
      <c r="F342" s="1475" t="str">
        <f>'2. CAD NCCF'!F342:L342</f>
        <v xml:space="preserve">Sovereigh &amp; central bank GS </v>
      </c>
      <c r="G342" s="1476"/>
      <c r="H342" s="1476"/>
      <c r="I342" s="1476"/>
      <c r="J342" s="1476"/>
      <c r="K342" s="1476"/>
      <c r="L342" s="1477"/>
      <c r="M342" s="690">
        <v>0</v>
      </c>
      <c r="N342" s="691">
        <v>0</v>
      </c>
      <c r="O342" s="692">
        <v>0</v>
      </c>
      <c r="P342" s="692">
        <v>0</v>
      </c>
      <c r="Q342" s="697">
        <v>0</v>
      </c>
      <c r="R342" s="692">
        <v>0</v>
      </c>
      <c r="S342" s="693">
        <v>0</v>
      </c>
      <c r="T342" s="692">
        <v>0</v>
      </c>
      <c r="U342" s="693">
        <v>0</v>
      </c>
      <c r="V342" s="692">
        <v>0</v>
      </c>
      <c r="W342" s="693">
        <v>0</v>
      </c>
      <c r="X342" s="692">
        <v>0</v>
      </c>
      <c r="Y342" s="693">
        <v>0</v>
      </c>
      <c r="Z342" s="692">
        <v>0</v>
      </c>
      <c r="AA342" s="693">
        <v>0</v>
      </c>
      <c r="AB342" s="698">
        <v>0</v>
      </c>
      <c r="AC342" s="690">
        <v>0</v>
      </c>
      <c r="AD342" s="1015"/>
      <c r="AE342" s="1016"/>
      <c r="AF342" s="1016"/>
      <c r="AG342" s="528"/>
      <c r="AH342" s="521"/>
      <c r="AI342" s="521"/>
      <c r="AJ342" s="521"/>
      <c r="AK342" s="521"/>
      <c r="AL342" s="521"/>
      <c r="AM342" s="521"/>
      <c r="AN342" s="521"/>
      <c r="AO342" s="521"/>
      <c r="AP342" s="521"/>
      <c r="AQ342" s="521"/>
      <c r="AR342" s="521"/>
      <c r="AS342" s="521"/>
      <c r="AT342" s="521"/>
      <c r="AU342" s="521"/>
      <c r="AV342" s="521"/>
      <c r="AW342" s="521"/>
      <c r="AX342" s="521"/>
      <c r="AY342" s="521"/>
      <c r="AZ342" s="521"/>
      <c r="BA342" s="521"/>
      <c r="BB342" s="521"/>
      <c r="BC342" s="521"/>
      <c r="BD342" s="521"/>
      <c r="BE342" s="521"/>
      <c r="BF342" s="521"/>
      <c r="BG342" s="521"/>
      <c r="BH342" s="521"/>
      <c r="BI342" s="521"/>
      <c r="BJ342" s="521"/>
      <c r="BK342" s="521"/>
      <c r="BL342" s="521"/>
      <c r="BM342" s="521"/>
      <c r="BN342" s="521"/>
      <c r="BO342" s="521"/>
      <c r="BP342" s="521"/>
      <c r="BQ342" s="521"/>
      <c r="BR342" s="521"/>
      <c r="BS342" s="521"/>
      <c r="BT342" s="521"/>
      <c r="BU342" s="521"/>
      <c r="BV342" s="521"/>
      <c r="BW342" s="521"/>
      <c r="BX342" s="521"/>
      <c r="BY342" s="521"/>
      <c r="BZ342" s="521"/>
      <c r="CA342" s="521"/>
      <c r="CB342" s="521"/>
      <c r="CC342" s="521"/>
      <c r="CD342" s="521"/>
      <c r="CE342" s="521"/>
      <c r="CF342" s="521"/>
      <c r="CG342" s="521"/>
      <c r="CH342" s="521"/>
      <c r="CI342" s="521"/>
      <c r="CJ342" s="521"/>
      <c r="CK342" s="521"/>
      <c r="CL342" s="521"/>
      <c r="CM342" s="521"/>
      <c r="CN342" s="521"/>
      <c r="CO342" s="521"/>
      <c r="CP342" s="521"/>
      <c r="CQ342" s="521"/>
    </row>
    <row r="343" spans="1:95" s="69" customFormat="1" ht="15" customHeight="1" x14ac:dyDescent="0.2">
      <c r="A343" s="11">
        <v>245</v>
      </c>
      <c r="B343" s="271"/>
      <c r="C343" s="272"/>
      <c r="D343" s="280"/>
      <c r="E343" s="280"/>
      <c r="F343" s="1475" t="str">
        <f>'2. CAD NCCF'!F343:L343</f>
        <v>State, provincial &amp; agency GS</v>
      </c>
      <c r="G343" s="1476"/>
      <c r="H343" s="1476"/>
      <c r="I343" s="1476"/>
      <c r="J343" s="1476"/>
      <c r="K343" s="1476"/>
      <c r="L343" s="1477"/>
      <c r="M343" s="690">
        <v>0</v>
      </c>
      <c r="N343" s="691">
        <v>0</v>
      </c>
      <c r="O343" s="692">
        <v>0</v>
      </c>
      <c r="P343" s="692">
        <v>0</v>
      </c>
      <c r="Q343" s="697">
        <v>0</v>
      </c>
      <c r="R343" s="692">
        <v>0</v>
      </c>
      <c r="S343" s="693">
        <v>0</v>
      </c>
      <c r="T343" s="692">
        <v>0</v>
      </c>
      <c r="U343" s="693">
        <v>0</v>
      </c>
      <c r="V343" s="692">
        <v>0</v>
      </c>
      <c r="W343" s="693">
        <v>0</v>
      </c>
      <c r="X343" s="692">
        <v>0</v>
      </c>
      <c r="Y343" s="693">
        <v>0</v>
      </c>
      <c r="Z343" s="692">
        <v>0</v>
      </c>
      <c r="AA343" s="693">
        <v>0</v>
      </c>
      <c r="AB343" s="698">
        <v>0</v>
      </c>
      <c r="AC343" s="690">
        <v>0</v>
      </c>
      <c r="AD343" s="1015"/>
      <c r="AE343" s="1016"/>
      <c r="AF343" s="1016"/>
      <c r="AG343" s="528"/>
      <c r="AH343" s="521"/>
      <c r="AI343" s="521"/>
      <c r="AJ343" s="521"/>
      <c r="AK343" s="521"/>
      <c r="AL343" s="521"/>
      <c r="AM343" s="521"/>
      <c r="AN343" s="521"/>
      <c r="AO343" s="521"/>
      <c r="AP343" s="521"/>
      <c r="AQ343" s="521"/>
      <c r="AR343" s="521"/>
      <c r="AS343" s="521"/>
      <c r="AT343" s="521"/>
      <c r="AU343" s="521"/>
      <c r="AV343" s="521"/>
      <c r="AW343" s="521"/>
      <c r="AX343" s="521"/>
      <c r="AY343" s="521"/>
      <c r="AZ343" s="521"/>
      <c r="BA343" s="521"/>
      <c r="BB343" s="521"/>
      <c r="BC343" s="521"/>
      <c r="BD343" s="521"/>
      <c r="BE343" s="521"/>
      <c r="BF343" s="521"/>
      <c r="BG343" s="521"/>
      <c r="BH343" s="521"/>
      <c r="BI343" s="521"/>
      <c r="BJ343" s="521"/>
      <c r="BK343" s="521"/>
      <c r="BL343" s="521"/>
      <c r="BM343" s="521"/>
      <c r="BN343" s="521"/>
      <c r="BO343" s="521"/>
      <c r="BP343" s="521"/>
      <c r="BQ343" s="521"/>
      <c r="BR343" s="521"/>
      <c r="BS343" s="521"/>
      <c r="BT343" s="521"/>
      <c r="BU343" s="521"/>
      <c r="BV343" s="521"/>
      <c r="BW343" s="521"/>
      <c r="BX343" s="521"/>
      <c r="BY343" s="521"/>
      <c r="BZ343" s="521"/>
      <c r="CA343" s="521"/>
      <c r="CB343" s="521"/>
      <c r="CC343" s="521"/>
      <c r="CD343" s="521"/>
      <c r="CE343" s="521"/>
      <c r="CF343" s="521"/>
      <c r="CG343" s="521"/>
      <c r="CH343" s="521"/>
      <c r="CI343" s="521"/>
      <c r="CJ343" s="521"/>
      <c r="CK343" s="521"/>
      <c r="CL343" s="521"/>
      <c r="CM343" s="521"/>
      <c r="CN343" s="521"/>
      <c r="CO343" s="521"/>
      <c r="CP343" s="521"/>
      <c r="CQ343" s="521"/>
    </row>
    <row r="344" spans="1:95" s="69" customFormat="1" ht="15" customHeight="1" x14ac:dyDescent="0.2">
      <c r="A344" s="11">
        <v>246</v>
      </c>
      <c r="B344" s="271"/>
      <c r="C344" s="272"/>
      <c r="D344" s="280"/>
      <c r="E344" s="280"/>
      <c r="F344" s="1475" t="str">
        <f>'2. CAD NCCF'!F344:L344</f>
        <v>State municipal GS</v>
      </c>
      <c r="G344" s="1476"/>
      <c r="H344" s="1476"/>
      <c r="I344" s="1476"/>
      <c r="J344" s="1476"/>
      <c r="K344" s="1476"/>
      <c r="L344" s="1477"/>
      <c r="M344" s="690">
        <v>0</v>
      </c>
      <c r="N344" s="691">
        <v>0</v>
      </c>
      <c r="O344" s="692">
        <v>0</v>
      </c>
      <c r="P344" s="692">
        <v>0</v>
      </c>
      <c r="Q344" s="697">
        <v>0</v>
      </c>
      <c r="R344" s="692">
        <v>0</v>
      </c>
      <c r="S344" s="693">
        <v>0</v>
      </c>
      <c r="T344" s="692">
        <v>0</v>
      </c>
      <c r="U344" s="693">
        <v>0</v>
      </c>
      <c r="V344" s="692">
        <v>0</v>
      </c>
      <c r="W344" s="693">
        <v>0</v>
      </c>
      <c r="X344" s="692">
        <v>0</v>
      </c>
      <c r="Y344" s="693">
        <v>0</v>
      </c>
      <c r="Z344" s="692">
        <v>0</v>
      </c>
      <c r="AA344" s="693">
        <v>0</v>
      </c>
      <c r="AB344" s="698">
        <v>0</v>
      </c>
      <c r="AC344" s="690">
        <v>0</v>
      </c>
      <c r="AD344" s="1015"/>
      <c r="AE344" s="1016"/>
      <c r="AF344" s="1016"/>
      <c r="AG344" s="528"/>
      <c r="AH344" s="521"/>
      <c r="AI344" s="521"/>
      <c r="AJ344" s="521"/>
      <c r="AK344" s="521"/>
      <c r="AL344" s="521"/>
      <c r="AM344" s="521"/>
      <c r="AN344" s="521"/>
      <c r="AO344" s="521"/>
      <c r="AP344" s="521"/>
      <c r="AQ344" s="521"/>
      <c r="AR344" s="521"/>
      <c r="AS344" s="521"/>
      <c r="AT344" s="521"/>
      <c r="AU344" s="521"/>
      <c r="AV344" s="521"/>
      <c r="AW344" s="521"/>
      <c r="AX344" s="521"/>
      <c r="AY344" s="521"/>
      <c r="AZ344" s="521"/>
      <c r="BA344" s="521"/>
      <c r="BB344" s="521"/>
      <c r="BC344" s="521"/>
      <c r="BD344" s="521"/>
      <c r="BE344" s="521"/>
      <c r="BF344" s="521"/>
      <c r="BG344" s="521"/>
      <c r="BH344" s="521"/>
      <c r="BI344" s="521"/>
      <c r="BJ344" s="521"/>
      <c r="BK344" s="521"/>
      <c r="BL344" s="521"/>
      <c r="BM344" s="521"/>
      <c r="BN344" s="521"/>
      <c r="BO344" s="521"/>
      <c r="BP344" s="521"/>
      <c r="BQ344" s="521"/>
      <c r="BR344" s="521"/>
      <c r="BS344" s="521"/>
      <c r="BT344" s="521"/>
      <c r="BU344" s="521"/>
      <c r="BV344" s="521"/>
      <c r="BW344" s="521"/>
      <c r="BX344" s="521"/>
      <c r="BY344" s="521"/>
      <c r="BZ344" s="521"/>
      <c r="CA344" s="521"/>
      <c r="CB344" s="521"/>
      <c r="CC344" s="521"/>
      <c r="CD344" s="521"/>
      <c r="CE344" s="521"/>
      <c r="CF344" s="521"/>
      <c r="CG344" s="521"/>
      <c r="CH344" s="521"/>
      <c r="CI344" s="521"/>
      <c r="CJ344" s="521"/>
      <c r="CK344" s="521"/>
      <c r="CL344" s="521"/>
      <c r="CM344" s="521"/>
      <c r="CN344" s="521"/>
      <c r="CO344" s="521"/>
      <c r="CP344" s="521"/>
      <c r="CQ344" s="521"/>
    </row>
    <row r="345" spans="1:95" s="69" customFormat="1" ht="15" customHeight="1" x14ac:dyDescent="0.2">
      <c r="A345" s="11">
        <v>247</v>
      </c>
      <c r="B345" s="271"/>
      <c r="C345" s="272"/>
      <c r="D345" s="281"/>
      <c r="E345" s="281"/>
      <c r="F345" s="1475" t="str">
        <f>'2. CAD NCCF'!F345:L345</f>
        <v>Supranational and multilateral development bank GS</v>
      </c>
      <c r="G345" s="1476"/>
      <c r="H345" s="1476"/>
      <c r="I345" s="1476"/>
      <c r="J345" s="1476"/>
      <c r="K345" s="1476"/>
      <c r="L345" s="1477"/>
      <c r="M345" s="690">
        <v>0</v>
      </c>
      <c r="N345" s="691">
        <v>0</v>
      </c>
      <c r="O345" s="692">
        <v>0</v>
      </c>
      <c r="P345" s="692">
        <v>0</v>
      </c>
      <c r="Q345" s="697">
        <v>0</v>
      </c>
      <c r="R345" s="692">
        <v>0</v>
      </c>
      <c r="S345" s="693">
        <v>0</v>
      </c>
      <c r="T345" s="692">
        <v>0</v>
      </c>
      <c r="U345" s="693">
        <v>0</v>
      </c>
      <c r="V345" s="692">
        <v>0</v>
      </c>
      <c r="W345" s="693">
        <v>0</v>
      </c>
      <c r="X345" s="692">
        <v>0</v>
      </c>
      <c r="Y345" s="693">
        <v>0</v>
      </c>
      <c r="Z345" s="692">
        <v>0</v>
      </c>
      <c r="AA345" s="693">
        <v>0</v>
      </c>
      <c r="AB345" s="698">
        <v>0</v>
      </c>
      <c r="AC345" s="690">
        <v>0</v>
      </c>
      <c r="AD345" s="1015"/>
      <c r="AE345" s="1016"/>
      <c r="AF345" s="1016"/>
      <c r="AG345" s="528"/>
      <c r="AH345" s="521"/>
      <c r="AI345" s="521"/>
      <c r="AJ345" s="521"/>
      <c r="AK345" s="521"/>
      <c r="AL345" s="521"/>
      <c r="AM345" s="521"/>
      <c r="AN345" s="521"/>
      <c r="AO345" s="521"/>
      <c r="AP345" s="521"/>
      <c r="AQ345" s="521"/>
      <c r="AR345" s="521"/>
      <c r="AS345" s="521"/>
      <c r="AT345" s="521"/>
      <c r="AU345" s="521"/>
      <c r="AV345" s="521"/>
      <c r="AW345" s="521"/>
      <c r="AX345" s="521"/>
      <c r="AY345" s="521"/>
      <c r="AZ345" s="521"/>
      <c r="BA345" s="521"/>
      <c r="BB345" s="521"/>
      <c r="BC345" s="521"/>
      <c r="BD345" s="521"/>
      <c r="BE345" s="521"/>
      <c r="BF345" s="521"/>
      <c r="BG345" s="521"/>
      <c r="BH345" s="521"/>
      <c r="BI345" s="521"/>
      <c r="BJ345" s="521"/>
      <c r="BK345" s="521"/>
      <c r="BL345" s="521"/>
      <c r="BM345" s="521"/>
      <c r="BN345" s="521"/>
      <c r="BO345" s="521"/>
      <c r="BP345" s="521"/>
      <c r="BQ345" s="521"/>
      <c r="BR345" s="521"/>
      <c r="BS345" s="521"/>
      <c r="BT345" s="521"/>
      <c r="BU345" s="521"/>
      <c r="BV345" s="521"/>
      <c r="BW345" s="521"/>
      <c r="BX345" s="521"/>
      <c r="BY345" s="521"/>
      <c r="BZ345" s="521"/>
      <c r="CA345" s="521"/>
      <c r="CB345" s="521"/>
      <c r="CC345" s="521"/>
      <c r="CD345" s="521"/>
      <c r="CE345" s="521"/>
      <c r="CF345" s="521"/>
      <c r="CG345" s="521"/>
      <c r="CH345" s="521"/>
      <c r="CI345" s="521"/>
      <c r="CJ345" s="521"/>
      <c r="CK345" s="521"/>
      <c r="CL345" s="521"/>
      <c r="CM345" s="521"/>
      <c r="CN345" s="521"/>
      <c r="CO345" s="521"/>
      <c r="CP345" s="521"/>
      <c r="CQ345" s="521"/>
    </row>
    <row r="346" spans="1:95" s="69" customFormat="1" ht="15" customHeight="1" x14ac:dyDescent="0.2">
      <c r="A346" s="11">
        <v>129</v>
      </c>
      <c r="B346" s="271"/>
      <c r="C346" s="281"/>
      <c r="D346" s="1472" t="str">
        <f>'2. CAD NCCF'!D346:AF346</f>
        <v>Mortgage backed securities (MBS)</v>
      </c>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528"/>
      <c r="AH346" s="521"/>
      <c r="AI346" s="521"/>
      <c r="AJ346" s="521"/>
      <c r="AK346" s="521"/>
      <c r="AL346" s="521"/>
      <c r="AM346" s="521"/>
      <c r="AN346" s="521"/>
      <c r="AO346" s="521"/>
      <c r="AP346" s="521"/>
      <c r="AQ346" s="521"/>
      <c r="AR346" s="521"/>
      <c r="AS346" s="521"/>
      <c r="AT346" s="521"/>
      <c r="AU346" s="521"/>
      <c r="AV346" s="521"/>
      <c r="AW346" s="521"/>
      <c r="AX346" s="521"/>
      <c r="AY346" s="521"/>
      <c r="AZ346" s="521"/>
      <c r="BA346" s="521"/>
      <c r="BB346" s="521"/>
      <c r="BC346" s="521"/>
      <c r="BD346" s="521"/>
      <c r="BE346" s="521"/>
      <c r="BF346" s="521"/>
      <c r="BG346" s="521"/>
      <c r="BH346" s="521"/>
      <c r="BI346" s="521"/>
      <c r="BJ346" s="521"/>
      <c r="BK346" s="521"/>
      <c r="BL346" s="521"/>
      <c r="BM346" s="521"/>
      <c r="BN346" s="521"/>
      <c r="BO346" s="521"/>
      <c r="BP346" s="521"/>
      <c r="BQ346" s="521"/>
      <c r="BR346" s="521"/>
      <c r="BS346" s="521"/>
      <c r="BT346" s="521"/>
      <c r="BU346" s="521"/>
      <c r="BV346" s="521"/>
      <c r="BW346" s="521"/>
      <c r="BX346" s="521"/>
      <c r="BY346" s="521"/>
      <c r="BZ346" s="521"/>
      <c r="CA346" s="521"/>
      <c r="CB346" s="521"/>
      <c r="CC346" s="521"/>
      <c r="CD346" s="521"/>
      <c r="CE346" s="521"/>
      <c r="CF346" s="521"/>
      <c r="CG346" s="521"/>
      <c r="CH346" s="521"/>
      <c r="CI346" s="521"/>
      <c r="CJ346" s="521"/>
      <c r="CK346" s="521"/>
      <c r="CL346" s="521"/>
      <c r="CM346" s="521"/>
      <c r="CN346" s="521"/>
      <c r="CO346" s="521"/>
      <c r="CP346" s="521"/>
      <c r="CQ346" s="521"/>
    </row>
    <row r="347" spans="1:95" s="69" customFormat="1" ht="15" customHeight="1" x14ac:dyDescent="0.2">
      <c r="A347" s="11">
        <v>130</v>
      </c>
      <c r="B347" s="271"/>
      <c r="C347" s="281"/>
      <c r="D347" s="281"/>
      <c r="E347" s="1515" t="str">
        <f>'2. CAD NCCF'!E347:L347</f>
        <v>Agency MBS</v>
      </c>
      <c r="F347" s="1516"/>
      <c r="G347" s="1516"/>
      <c r="H347" s="1516"/>
      <c r="I347" s="1516"/>
      <c r="J347" s="1516"/>
      <c r="K347" s="1516"/>
      <c r="L347" s="1517"/>
      <c r="M347" s="399">
        <f>SUM(M348:M350)</f>
        <v>0</v>
      </c>
      <c r="N347" s="402">
        <f t="shared" ref="N347:AC347" si="72">SUBTOTAL(9,N348:N350)</f>
        <v>0</v>
      </c>
      <c r="O347" s="406">
        <f t="shared" si="72"/>
        <v>0</v>
      </c>
      <c r="P347" s="405">
        <f t="shared" si="72"/>
        <v>0</v>
      </c>
      <c r="Q347" s="407">
        <f t="shared" si="72"/>
        <v>0</v>
      </c>
      <c r="R347" s="406">
        <f t="shared" si="72"/>
        <v>0</v>
      </c>
      <c r="S347" s="406">
        <f t="shared" si="72"/>
        <v>0</v>
      </c>
      <c r="T347" s="406">
        <f t="shared" si="72"/>
        <v>0</v>
      </c>
      <c r="U347" s="406">
        <f t="shared" si="72"/>
        <v>0</v>
      </c>
      <c r="V347" s="406">
        <f t="shared" si="72"/>
        <v>0</v>
      </c>
      <c r="W347" s="406">
        <f t="shared" si="72"/>
        <v>0</v>
      </c>
      <c r="X347" s="406">
        <f t="shared" si="72"/>
        <v>0</v>
      </c>
      <c r="Y347" s="406">
        <f t="shared" si="72"/>
        <v>0</v>
      </c>
      <c r="Z347" s="406">
        <f t="shared" si="72"/>
        <v>0</v>
      </c>
      <c r="AA347" s="406">
        <f t="shared" si="72"/>
        <v>0</v>
      </c>
      <c r="AB347" s="416">
        <f t="shared" si="72"/>
        <v>0</v>
      </c>
      <c r="AC347" s="399">
        <f t="shared" si="72"/>
        <v>0</v>
      </c>
      <c r="AD347" s="1015"/>
      <c r="AE347" s="1016"/>
      <c r="AF347" s="1016"/>
      <c r="AG347" s="528"/>
      <c r="AH347" s="521"/>
      <c r="AI347" s="521"/>
      <c r="AJ347" s="521"/>
      <c r="AK347" s="521"/>
      <c r="AL347" s="521"/>
      <c r="AM347" s="521"/>
      <c r="AN347" s="521"/>
      <c r="AO347" s="521"/>
      <c r="AP347" s="521"/>
      <c r="AQ347" s="521"/>
      <c r="AR347" s="521"/>
      <c r="AS347" s="521"/>
      <c r="AT347" s="521"/>
      <c r="AU347" s="521"/>
      <c r="AV347" s="521"/>
      <c r="AW347" s="521"/>
      <c r="AX347" s="521"/>
      <c r="AY347" s="521"/>
      <c r="AZ347" s="521"/>
      <c r="BA347" s="521"/>
      <c r="BB347" s="521"/>
      <c r="BC347" s="521"/>
      <c r="BD347" s="521"/>
      <c r="BE347" s="521"/>
      <c r="BF347" s="521"/>
      <c r="BG347" s="521"/>
      <c r="BH347" s="521"/>
      <c r="BI347" s="521"/>
      <c r="BJ347" s="521"/>
      <c r="BK347" s="521"/>
      <c r="BL347" s="521"/>
      <c r="BM347" s="521"/>
      <c r="BN347" s="521"/>
      <c r="BO347" s="521"/>
      <c r="BP347" s="521"/>
      <c r="BQ347" s="521"/>
      <c r="BR347" s="521"/>
      <c r="BS347" s="521"/>
      <c r="BT347" s="521"/>
      <c r="BU347" s="521"/>
      <c r="BV347" s="521"/>
      <c r="BW347" s="521"/>
      <c r="BX347" s="521"/>
      <c r="BY347" s="521"/>
      <c r="BZ347" s="521"/>
      <c r="CA347" s="521"/>
      <c r="CB347" s="521"/>
      <c r="CC347" s="521"/>
      <c r="CD347" s="521"/>
      <c r="CE347" s="521"/>
      <c r="CF347" s="521"/>
      <c r="CG347" s="521"/>
      <c r="CH347" s="521"/>
      <c r="CI347" s="521"/>
      <c r="CJ347" s="521"/>
      <c r="CK347" s="521"/>
      <c r="CL347" s="521"/>
      <c r="CM347" s="521"/>
      <c r="CN347" s="521"/>
      <c r="CO347" s="521"/>
      <c r="CP347" s="521"/>
      <c r="CQ347" s="521"/>
    </row>
    <row r="348" spans="1:95" s="69" customFormat="1" ht="15" customHeight="1" x14ac:dyDescent="0.2">
      <c r="A348" s="11">
        <v>131</v>
      </c>
      <c r="B348" s="271"/>
      <c r="C348" s="281"/>
      <c r="D348" s="281"/>
      <c r="E348" s="282"/>
      <c r="F348" s="1475" t="str">
        <f>'2. CAD NCCF'!F348:L348</f>
        <v>Agency MBS, high rated</v>
      </c>
      <c r="G348" s="1476"/>
      <c r="H348" s="1476"/>
      <c r="I348" s="1476"/>
      <c r="J348" s="1476"/>
      <c r="K348" s="1476"/>
      <c r="L348" s="1477"/>
      <c r="M348" s="690">
        <v>0</v>
      </c>
      <c r="N348" s="691">
        <v>0</v>
      </c>
      <c r="O348" s="692">
        <v>0</v>
      </c>
      <c r="P348" s="692">
        <v>0</v>
      </c>
      <c r="Q348" s="697">
        <v>0</v>
      </c>
      <c r="R348" s="692">
        <v>0</v>
      </c>
      <c r="S348" s="693">
        <v>0</v>
      </c>
      <c r="T348" s="692">
        <v>0</v>
      </c>
      <c r="U348" s="693">
        <v>0</v>
      </c>
      <c r="V348" s="692">
        <v>0</v>
      </c>
      <c r="W348" s="693">
        <v>0</v>
      </c>
      <c r="X348" s="692">
        <v>0</v>
      </c>
      <c r="Y348" s="693">
        <v>0</v>
      </c>
      <c r="Z348" s="692">
        <v>0</v>
      </c>
      <c r="AA348" s="693">
        <v>0</v>
      </c>
      <c r="AB348" s="698">
        <v>0</v>
      </c>
      <c r="AC348" s="690">
        <v>0</v>
      </c>
      <c r="AD348" s="1015"/>
      <c r="AE348" s="1016"/>
      <c r="AF348" s="1016"/>
      <c r="AG348" s="528"/>
      <c r="AH348" s="521"/>
      <c r="AI348" s="521"/>
      <c r="AJ348" s="521"/>
      <c r="AK348" s="521"/>
      <c r="AL348" s="521"/>
      <c r="AM348" s="521"/>
      <c r="AN348" s="521"/>
      <c r="AO348" s="521"/>
      <c r="AP348" s="521"/>
      <c r="AQ348" s="521"/>
      <c r="AR348" s="521"/>
      <c r="AS348" s="521"/>
      <c r="AT348" s="521"/>
      <c r="AU348" s="521"/>
      <c r="AV348" s="521"/>
      <c r="AW348" s="521"/>
      <c r="AX348" s="521"/>
      <c r="AY348" s="521"/>
      <c r="AZ348" s="521"/>
      <c r="BA348" s="521"/>
      <c r="BB348" s="521"/>
      <c r="BC348" s="521"/>
      <c r="BD348" s="521"/>
      <c r="BE348" s="521"/>
      <c r="BF348" s="521"/>
      <c r="BG348" s="521"/>
      <c r="BH348" s="521"/>
      <c r="BI348" s="521"/>
      <c r="BJ348" s="521"/>
      <c r="BK348" s="521"/>
      <c r="BL348" s="521"/>
      <c r="BM348" s="521"/>
      <c r="BN348" s="521"/>
      <c r="BO348" s="521"/>
      <c r="BP348" s="521"/>
      <c r="BQ348" s="521"/>
      <c r="BR348" s="521"/>
      <c r="BS348" s="521"/>
      <c r="BT348" s="521"/>
      <c r="BU348" s="521"/>
      <c r="BV348" s="521"/>
      <c r="BW348" s="521"/>
      <c r="BX348" s="521"/>
      <c r="BY348" s="521"/>
      <c r="BZ348" s="521"/>
      <c r="CA348" s="521"/>
      <c r="CB348" s="521"/>
      <c r="CC348" s="521"/>
      <c r="CD348" s="521"/>
      <c r="CE348" s="521"/>
      <c r="CF348" s="521"/>
      <c r="CG348" s="521"/>
      <c r="CH348" s="521"/>
      <c r="CI348" s="521"/>
      <c r="CJ348" s="521"/>
      <c r="CK348" s="521"/>
      <c r="CL348" s="521"/>
      <c r="CM348" s="521"/>
      <c r="CN348" s="521"/>
      <c r="CO348" s="521"/>
      <c r="CP348" s="521"/>
      <c r="CQ348" s="521"/>
    </row>
    <row r="349" spans="1:95" s="69" customFormat="1" ht="15" customHeight="1" x14ac:dyDescent="0.2">
      <c r="A349" s="11">
        <v>132</v>
      </c>
      <c r="B349" s="271"/>
      <c r="C349" s="281"/>
      <c r="D349" s="281"/>
      <c r="E349" s="282"/>
      <c r="F349" s="1475" t="str">
        <f>'2. CAD NCCF'!F349:L349</f>
        <v>Agency MBS, medium rated</v>
      </c>
      <c r="G349" s="1476"/>
      <c r="H349" s="1476"/>
      <c r="I349" s="1476"/>
      <c r="J349" s="1476"/>
      <c r="K349" s="1476"/>
      <c r="L349" s="1477"/>
      <c r="M349" s="690">
        <v>0</v>
      </c>
      <c r="N349" s="691">
        <v>0</v>
      </c>
      <c r="O349" s="692">
        <v>0</v>
      </c>
      <c r="P349" s="692">
        <v>0</v>
      </c>
      <c r="Q349" s="697">
        <v>0</v>
      </c>
      <c r="R349" s="692">
        <v>0</v>
      </c>
      <c r="S349" s="693">
        <v>0</v>
      </c>
      <c r="T349" s="692">
        <v>0</v>
      </c>
      <c r="U349" s="693">
        <v>0</v>
      </c>
      <c r="V349" s="692">
        <v>0</v>
      </c>
      <c r="W349" s="693">
        <v>0</v>
      </c>
      <c r="X349" s="692">
        <v>0</v>
      </c>
      <c r="Y349" s="693">
        <v>0</v>
      </c>
      <c r="Z349" s="692">
        <v>0</v>
      </c>
      <c r="AA349" s="693">
        <v>0</v>
      </c>
      <c r="AB349" s="698">
        <v>0</v>
      </c>
      <c r="AC349" s="690">
        <v>0</v>
      </c>
      <c r="AD349" s="1015"/>
      <c r="AE349" s="1016"/>
      <c r="AF349" s="1016"/>
      <c r="AG349" s="528"/>
      <c r="AH349" s="521"/>
      <c r="AI349" s="521"/>
      <c r="AJ349" s="521"/>
      <c r="AK349" s="521"/>
      <c r="AL349" s="521"/>
      <c r="AM349" s="521"/>
      <c r="AN349" s="521"/>
      <c r="AO349" s="521"/>
      <c r="AP349" s="521"/>
      <c r="AQ349" s="521"/>
      <c r="AR349" s="521"/>
      <c r="AS349" s="521"/>
      <c r="AT349" s="521"/>
      <c r="AU349" s="521"/>
      <c r="AV349" s="521"/>
      <c r="AW349" s="521"/>
      <c r="AX349" s="521"/>
      <c r="AY349" s="521"/>
      <c r="AZ349" s="521"/>
      <c r="BA349" s="521"/>
      <c r="BB349" s="521"/>
      <c r="BC349" s="521"/>
      <c r="BD349" s="521"/>
      <c r="BE349" s="521"/>
      <c r="BF349" s="521"/>
      <c r="BG349" s="521"/>
      <c r="BH349" s="521"/>
      <c r="BI349" s="521"/>
      <c r="BJ349" s="521"/>
      <c r="BK349" s="521"/>
      <c r="BL349" s="521"/>
      <c r="BM349" s="521"/>
      <c r="BN349" s="521"/>
      <c r="BO349" s="521"/>
      <c r="BP349" s="521"/>
      <c r="BQ349" s="521"/>
      <c r="BR349" s="521"/>
      <c r="BS349" s="521"/>
      <c r="BT349" s="521"/>
      <c r="BU349" s="521"/>
      <c r="BV349" s="521"/>
      <c r="BW349" s="521"/>
      <c r="BX349" s="521"/>
      <c r="BY349" s="521"/>
      <c r="BZ349" s="521"/>
      <c r="CA349" s="521"/>
      <c r="CB349" s="521"/>
      <c r="CC349" s="521"/>
      <c r="CD349" s="521"/>
      <c r="CE349" s="521"/>
      <c r="CF349" s="521"/>
      <c r="CG349" s="521"/>
      <c r="CH349" s="521"/>
      <c r="CI349" s="521"/>
      <c r="CJ349" s="521"/>
      <c r="CK349" s="521"/>
      <c r="CL349" s="521"/>
      <c r="CM349" s="521"/>
      <c r="CN349" s="521"/>
      <c r="CO349" s="521"/>
      <c r="CP349" s="521"/>
      <c r="CQ349" s="521"/>
    </row>
    <row r="350" spans="1:95" s="69" customFormat="1" ht="15" customHeight="1" x14ac:dyDescent="0.2">
      <c r="A350" s="11">
        <v>133</v>
      </c>
      <c r="B350" s="271"/>
      <c r="C350" s="281"/>
      <c r="D350" s="281"/>
      <c r="E350" s="282"/>
      <c r="F350" s="1475" t="str">
        <f>'2. CAD NCCF'!F350:L350</f>
        <v>Agency MBS, low or not rated</v>
      </c>
      <c r="G350" s="1476"/>
      <c r="H350" s="1476"/>
      <c r="I350" s="1476"/>
      <c r="J350" s="1476"/>
      <c r="K350" s="1476"/>
      <c r="L350" s="1477"/>
      <c r="M350" s="690">
        <v>0</v>
      </c>
      <c r="N350" s="691">
        <v>0</v>
      </c>
      <c r="O350" s="692">
        <v>0</v>
      </c>
      <c r="P350" s="692">
        <v>0</v>
      </c>
      <c r="Q350" s="697">
        <v>0</v>
      </c>
      <c r="R350" s="692">
        <v>0</v>
      </c>
      <c r="S350" s="693">
        <v>0</v>
      </c>
      <c r="T350" s="692">
        <v>0</v>
      </c>
      <c r="U350" s="693">
        <v>0</v>
      </c>
      <c r="V350" s="692">
        <v>0</v>
      </c>
      <c r="W350" s="693">
        <v>0</v>
      </c>
      <c r="X350" s="692">
        <v>0</v>
      </c>
      <c r="Y350" s="693">
        <v>0</v>
      </c>
      <c r="Z350" s="692">
        <v>0</v>
      </c>
      <c r="AA350" s="693">
        <v>0</v>
      </c>
      <c r="AB350" s="698">
        <v>0</v>
      </c>
      <c r="AC350" s="690">
        <v>0</v>
      </c>
      <c r="AD350" s="1015"/>
      <c r="AE350" s="1016"/>
      <c r="AF350" s="1016"/>
      <c r="AG350" s="528"/>
      <c r="AH350" s="521"/>
      <c r="AI350" s="521"/>
      <c r="AJ350" s="521"/>
      <c r="AK350" s="521"/>
      <c r="AL350" s="521"/>
      <c r="AM350" s="521"/>
      <c r="AN350" s="521"/>
      <c r="AO350" s="521"/>
      <c r="AP350" s="521"/>
      <c r="AQ350" s="521"/>
      <c r="AR350" s="521"/>
      <c r="AS350" s="521"/>
      <c r="AT350" s="521"/>
      <c r="AU350" s="521"/>
      <c r="AV350" s="521"/>
      <c r="AW350" s="521"/>
      <c r="AX350" s="521"/>
      <c r="AY350" s="521"/>
      <c r="AZ350" s="521"/>
      <c r="BA350" s="521"/>
      <c r="BB350" s="521"/>
      <c r="BC350" s="521"/>
      <c r="BD350" s="521"/>
      <c r="BE350" s="521"/>
      <c r="BF350" s="521"/>
      <c r="BG350" s="521"/>
      <c r="BH350" s="521"/>
      <c r="BI350" s="521"/>
      <c r="BJ350" s="521"/>
      <c r="BK350" s="521"/>
      <c r="BL350" s="521"/>
      <c r="BM350" s="521"/>
      <c r="BN350" s="521"/>
      <c r="BO350" s="521"/>
      <c r="BP350" s="521"/>
      <c r="BQ350" s="521"/>
      <c r="BR350" s="521"/>
      <c r="BS350" s="521"/>
      <c r="BT350" s="521"/>
      <c r="BU350" s="521"/>
      <c r="BV350" s="521"/>
      <c r="BW350" s="521"/>
      <c r="BX350" s="521"/>
      <c r="BY350" s="521"/>
      <c r="BZ350" s="521"/>
      <c r="CA350" s="521"/>
      <c r="CB350" s="521"/>
      <c r="CC350" s="521"/>
      <c r="CD350" s="521"/>
      <c r="CE350" s="521"/>
      <c r="CF350" s="521"/>
      <c r="CG350" s="521"/>
      <c r="CH350" s="521"/>
      <c r="CI350" s="521"/>
      <c r="CJ350" s="521"/>
      <c r="CK350" s="521"/>
      <c r="CL350" s="521"/>
      <c r="CM350" s="521"/>
      <c r="CN350" s="521"/>
      <c r="CO350" s="521"/>
      <c r="CP350" s="521"/>
      <c r="CQ350" s="521"/>
    </row>
    <row r="351" spans="1:95" s="69" customFormat="1" ht="15" customHeight="1" x14ac:dyDescent="0.2">
      <c r="A351" s="11">
        <v>134</v>
      </c>
      <c r="B351" s="271"/>
      <c r="C351" s="281"/>
      <c r="D351" s="281"/>
      <c r="E351" s="1445" t="str">
        <f>'2. CAD NCCF'!E351:L351</f>
        <v>Non-agency commercial MBS (CMBS)</v>
      </c>
      <c r="F351" s="1446"/>
      <c r="G351" s="1446"/>
      <c r="H351" s="1446"/>
      <c r="I351" s="1446"/>
      <c r="J351" s="1446"/>
      <c r="K351" s="1446"/>
      <c r="L351" s="1447"/>
      <c r="M351" s="399">
        <f>SUM(M352:M354)</f>
        <v>0</v>
      </c>
      <c r="N351" s="402">
        <f t="shared" ref="N351:AC351" si="73">SUBTOTAL(9,N352:N354)</f>
        <v>0</v>
      </c>
      <c r="O351" s="406">
        <f t="shared" si="73"/>
        <v>0</v>
      </c>
      <c r="P351" s="405">
        <f t="shared" si="73"/>
        <v>0</v>
      </c>
      <c r="Q351" s="407">
        <f t="shared" si="73"/>
        <v>0</v>
      </c>
      <c r="R351" s="406">
        <f t="shared" si="73"/>
        <v>0</v>
      </c>
      <c r="S351" s="406">
        <f t="shared" si="73"/>
        <v>0</v>
      </c>
      <c r="T351" s="406">
        <f t="shared" si="73"/>
        <v>0</v>
      </c>
      <c r="U351" s="406">
        <f t="shared" si="73"/>
        <v>0</v>
      </c>
      <c r="V351" s="406">
        <f t="shared" si="73"/>
        <v>0</v>
      </c>
      <c r="W351" s="406">
        <f t="shared" si="73"/>
        <v>0</v>
      </c>
      <c r="X351" s="406">
        <f t="shared" si="73"/>
        <v>0</v>
      </c>
      <c r="Y351" s="406">
        <f t="shared" si="73"/>
        <v>0</v>
      </c>
      <c r="Z351" s="406">
        <f t="shared" si="73"/>
        <v>0</v>
      </c>
      <c r="AA351" s="406">
        <f t="shared" si="73"/>
        <v>0</v>
      </c>
      <c r="AB351" s="416">
        <f t="shared" si="73"/>
        <v>0</v>
      </c>
      <c r="AC351" s="399">
        <f t="shared" si="73"/>
        <v>0</v>
      </c>
      <c r="AD351" s="1015"/>
      <c r="AE351" s="1016"/>
      <c r="AF351" s="1016"/>
      <c r="AG351" s="528"/>
      <c r="AH351" s="521"/>
      <c r="AI351" s="521"/>
      <c r="AJ351" s="521"/>
      <c r="AK351" s="521"/>
      <c r="AL351" s="521"/>
      <c r="AM351" s="521"/>
      <c r="AN351" s="521"/>
      <c r="AO351" s="521"/>
      <c r="AP351" s="521"/>
      <c r="AQ351" s="521"/>
      <c r="AR351" s="521"/>
      <c r="AS351" s="521"/>
      <c r="AT351" s="521"/>
      <c r="AU351" s="521"/>
      <c r="AV351" s="521"/>
      <c r="AW351" s="521"/>
      <c r="AX351" s="521"/>
      <c r="AY351" s="521"/>
      <c r="AZ351" s="521"/>
      <c r="BA351" s="521"/>
      <c r="BB351" s="521"/>
      <c r="BC351" s="521"/>
      <c r="BD351" s="521"/>
      <c r="BE351" s="521"/>
      <c r="BF351" s="521"/>
      <c r="BG351" s="521"/>
      <c r="BH351" s="521"/>
      <c r="BI351" s="521"/>
      <c r="BJ351" s="521"/>
      <c r="BK351" s="521"/>
      <c r="BL351" s="521"/>
      <c r="BM351" s="521"/>
      <c r="BN351" s="521"/>
      <c r="BO351" s="521"/>
      <c r="BP351" s="521"/>
      <c r="BQ351" s="521"/>
      <c r="BR351" s="521"/>
      <c r="BS351" s="521"/>
      <c r="BT351" s="521"/>
      <c r="BU351" s="521"/>
      <c r="BV351" s="521"/>
      <c r="BW351" s="521"/>
      <c r="BX351" s="521"/>
      <c r="BY351" s="521"/>
      <c r="BZ351" s="521"/>
      <c r="CA351" s="521"/>
      <c r="CB351" s="521"/>
      <c r="CC351" s="521"/>
      <c r="CD351" s="521"/>
      <c r="CE351" s="521"/>
      <c r="CF351" s="521"/>
      <c r="CG351" s="521"/>
      <c r="CH351" s="521"/>
      <c r="CI351" s="521"/>
      <c r="CJ351" s="521"/>
      <c r="CK351" s="521"/>
      <c r="CL351" s="521"/>
      <c r="CM351" s="521"/>
      <c r="CN351" s="521"/>
      <c r="CO351" s="521"/>
      <c r="CP351" s="521"/>
      <c r="CQ351" s="521"/>
    </row>
    <row r="352" spans="1:95" s="69" customFormat="1" ht="15" customHeight="1" x14ac:dyDescent="0.2">
      <c r="A352" s="11">
        <v>135</v>
      </c>
      <c r="B352" s="271"/>
      <c r="C352" s="281"/>
      <c r="D352" s="281"/>
      <c r="E352" s="282"/>
      <c r="F352" s="1475" t="str">
        <f>'2. CAD NCCF'!F352:L352</f>
        <v>Non-agency CMBS, high rated</v>
      </c>
      <c r="G352" s="1476"/>
      <c r="H352" s="1476"/>
      <c r="I352" s="1476"/>
      <c r="J352" s="1476"/>
      <c r="K352" s="1476"/>
      <c r="L352" s="1477"/>
      <c r="M352" s="690">
        <v>0</v>
      </c>
      <c r="N352" s="691">
        <v>0</v>
      </c>
      <c r="O352" s="692">
        <v>0</v>
      </c>
      <c r="P352" s="692">
        <v>0</v>
      </c>
      <c r="Q352" s="697">
        <v>0</v>
      </c>
      <c r="R352" s="692">
        <v>0</v>
      </c>
      <c r="S352" s="693">
        <v>0</v>
      </c>
      <c r="T352" s="692">
        <v>0</v>
      </c>
      <c r="U352" s="693">
        <v>0</v>
      </c>
      <c r="V352" s="692">
        <v>0</v>
      </c>
      <c r="W352" s="693">
        <v>0</v>
      </c>
      <c r="X352" s="692">
        <v>0</v>
      </c>
      <c r="Y352" s="693">
        <v>0</v>
      </c>
      <c r="Z352" s="692">
        <v>0</v>
      </c>
      <c r="AA352" s="693">
        <v>0</v>
      </c>
      <c r="AB352" s="698">
        <v>0</v>
      </c>
      <c r="AC352" s="690">
        <v>0</v>
      </c>
      <c r="AD352" s="1015"/>
      <c r="AE352" s="1016"/>
      <c r="AF352" s="1016"/>
      <c r="AG352" s="528"/>
      <c r="AH352" s="521"/>
      <c r="AI352" s="521"/>
      <c r="AJ352" s="521"/>
      <c r="AK352" s="521"/>
      <c r="AL352" s="521"/>
      <c r="AM352" s="521"/>
      <c r="AN352" s="521"/>
      <c r="AO352" s="521"/>
      <c r="AP352" s="521"/>
      <c r="AQ352" s="521"/>
      <c r="AR352" s="521"/>
      <c r="AS352" s="521"/>
      <c r="AT352" s="521"/>
      <c r="AU352" s="521"/>
      <c r="AV352" s="521"/>
      <c r="AW352" s="521"/>
      <c r="AX352" s="521"/>
      <c r="AY352" s="521"/>
      <c r="AZ352" s="521"/>
      <c r="BA352" s="521"/>
      <c r="BB352" s="521"/>
      <c r="BC352" s="521"/>
      <c r="BD352" s="521"/>
      <c r="BE352" s="521"/>
      <c r="BF352" s="521"/>
      <c r="BG352" s="521"/>
      <c r="BH352" s="521"/>
      <c r="BI352" s="521"/>
      <c r="BJ352" s="521"/>
      <c r="BK352" s="521"/>
      <c r="BL352" s="521"/>
      <c r="BM352" s="521"/>
      <c r="BN352" s="521"/>
      <c r="BO352" s="521"/>
      <c r="BP352" s="521"/>
      <c r="BQ352" s="521"/>
      <c r="BR352" s="521"/>
      <c r="BS352" s="521"/>
      <c r="BT352" s="521"/>
      <c r="BU352" s="521"/>
      <c r="BV352" s="521"/>
      <c r="BW352" s="521"/>
      <c r="BX352" s="521"/>
      <c r="BY352" s="521"/>
      <c r="BZ352" s="521"/>
      <c r="CA352" s="521"/>
      <c r="CB352" s="521"/>
      <c r="CC352" s="521"/>
      <c r="CD352" s="521"/>
      <c r="CE352" s="521"/>
      <c r="CF352" s="521"/>
      <c r="CG352" s="521"/>
      <c r="CH352" s="521"/>
      <c r="CI352" s="521"/>
      <c r="CJ352" s="521"/>
      <c r="CK352" s="521"/>
      <c r="CL352" s="521"/>
      <c r="CM352" s="521"/>
      <c r="CN352" s="521"/>
      <c r="CO352" s="521"/>
      <c r="CP352" s="521"/>
      <c r="CQ352" s="521"/>
    </row>
    <row r="353" spans="1:95" s="69" customFormat="1" ht="15" customHeight="1" x14ac:dyDescent="0.2">
      <c r="A353" s="11">
        <v>136</v>
      </c>
      <c r="B353" s="271"/>
      <c r="C353" s="281"/>
      <c r="D353" s="281"/>
      <c r="E353" s="282"/>
      <c r="F353" s="1475" t="str">
        <f>'2. CAD NCCF'!F353:L353</f>
        <v>Non-agency CMBS, medium rated</v>
      </c>
      <c r="G353" s="1476"/>
      <c r="H353" s="1476"/>
      <c r="I353" s="1476"/>
      <c r="J353" s="1476"/>
      <c r="K353" s="1476"/>
      <c r="L353" s="1477"/>
      <c r="M353" s="690">
        <v>0</v>
      </c>
      <c r="N353" s="691">
        <v>0</v>
      </c>
      <c r="O353" s="692">
        <v>0</v>
      </c>
      <c r="P353" s="692">
        <v>0</v>
      </c>
      <c r="Q353" s="697">
        <v>0</v>
      </c>
      <c r="R353" s="692">
        <v>0</v>
      </c>
      <c r="S353" s="693">
        <v>0</v>
      </c>
      <c r="T353" s="692">
        <v>0</v>
      </c>
      <c r="U353" s="693">
        <v>0</v>
      </c>
      <c r="V353" s="692">
        <v>0</v>
      </c>
      <c r="W353" s="693">
        <v>0</v>
      </c>
      <c r="X353" s="692">
        <v>0</v>
      </c>
      <c r="Y353" s="693">
        <v>0</v>
      </c>
      <c r="Z353" s="692">
        <v>0</v>
      </c>
      <c r="AA353" s="693">
        <v>0</v>
      </c>
      <c r="AB353" s="698">
        <v>0</v>
      </c>
      <c r="AC353" s="690">
        <v>0</v>
      </c>
      <c r="AD353" s="1015"/>
      <c r="AE353" s="1016"/>
      <c r="AF353" s="1016"/>
      <c r="AG353" s="528"/>
      <c r="AH353" s="521"/>
      <c r="AI353" s="521"/>
      <c r="AJ353" s="521"/>
      <c r="AK353" s="521"/>
      <c r="AL353" s="521"/>
      <c r="AM353" s="521"/>
      <c r="AN353" s="521"/>
      <c r="AO353" s="521"/>
      <c r="AP353" s="521"/>
      <c r="AQ353" s="521"/>
      <c r="AR353" s="521"/>
      <c r="AS353" s="521"/>
      <c r="AT353" s="521"/>
      <c r="AU353" s="521"/>
      <c r="AV353" s="521"/>
      <c r="AW353" s="521"/>
      <c r="AX353" s="521"/>
      <c r="AY353" s="521"/>
      <c r="AZ353" s="521"/>
      <c r="BA353" s="521"/>
      <c r="BB353" s="521"/>
      <c r="BC353" s="521"/>
      <c r="BD353" s="521"/>
      <c r="BE353" s="521"/>
      <c r="BF353" s="521"/>
      <c r="BG353" s="521"/>
      <c r="BH353" s="521"/>
      <c r="BI353" s="521"/>
      <c r="BJ353" s="521"/>
      <c r="BK353" s="521"/>
      <c r="BL353" s="521"/>
      <c r="BM353" s="521"/>
      <c r="BN353" s="521"/>
      <c r="BO353" s="521"/>
      <c r="BP353" s="521"/>
      <c r="BQ353" s="521"/>
      <c r="BR353" s="521"/>
      <c r="BS353" s="521"/>
      <c r="BT353" s="521"/>
      <c r="BU353" s="521"/>
      <c r="BV353" s="521"/>
      <c r="BW353" s="521"/>
      <c r="BX353" s="521"/>
      <c r="BY353" s="521"/>
      <c r="BZ353" s="521"/>
      <c r="CA353" s="521"/>
      <c r="CB353" s="521"/>
      <c r="CC353" s="521"/>
      <c r="CD353" s="521"/>
      <c r="CE353" s="521"/>
      <c r="CF353" s="521"/>
      <c r="CG353" s="521"/>
      <c r="CH353" s="521"/>
      <c r="CI353" s="521"/>
      <c r="CJ353" s="521"/>
      <c r="CK353" s="521"/>
      <c r="CL353" s="521"/>
      <c r="CM353" s="521"/>
      <c r="CN353" s="521"/>
      <c r="CO353" s="521"/>
      <c r="CP353" s="521"/>
      <c r="CQ353" s="521"/>
    </row>
    <row r="354" spans="1:95" s="69" customFormat="1" ht="15" customHeight="1" x14ac:dyDescent="0.2">
      <c r="A354" s="11">
        <v>137</v>
      </c>
      <c r="B354" s="271"/>
      <c r="C354" s="281"/>
      <c r="D354" s="281"/>
      <c r="E354" s="282"/>
      <c r="F354" s="1475" t="str">
        <f>'2. CAD NCCF'!F354:L354</f>
        <v>Non-agency CMBS, low or not rated</v>
      </c>
      <c r="G354" s="1476"/>
      <c r="H354" s="1476"/>
      <c r="I354" s="1476"/>
      <c r="J354" s="1476"/>
      <c r="K354" s="1476"/>
      <c r="L354" s="1477"/>
      <c r="M354" s="690">
        <v>0</v>
      </c>
      <c r="N354" s="691">
        <v>0</v>
      </c>
      <c r="O354" s="692">
        <v>0</v>
      </c>
      <c r="P354" s="692">
        <v>0</v>
      </c>
      <c r="Q354" s="697">
        <v>0</v>
      </c>
      <c r="R354" s="692">
        <v>0</v>
      </c>
      <c r="S354" s="693">
        <v>0</v>
      </c>
      <c r="T354" s="692">
        <v>0</v>
      </c>
      <c r="U354" s="693">
        <v>0</v>
      </c>
      <c r="V354" s="692">
        <v>0</v>
      </c>
      <c r="W354" s="693">
        <v>0</v>
      </c>
      <c r="X354" s="692">
        <v>0</v>
      </c>
      <c r="Y354" s="693">
        <v>0</v>
      </c>
      <c r="Z354" s="692">
        <v>0</v>
      </c>
      <c r="AA354" s="693">
        <v>0</v>
      </c>
      <c r="AB354" s="698">
        <v>0</v>
      </c>
      <c r="AC354" s="690">
        <v>0</v>
      </c>
      <c r="AD354" s="1015"/>
      <c r="AE354" s="1016"/>
      <c r="AF354" s="1016"/>
      <c r="AG354" s="528"/>
      <c r="AH354" s="521"/>
      <c r="AI354" s="521"/>
      <c r="AJ354" s="521"/>
      <c r="AK354" s="521"/>
      <c r="AL354" s="521"/>
      <c r="AM354" s="521"/>
      <c r="AN354" s="521"/>
      <c r="AO354" s="521"/>
      <c r="AP354" s="521"/>
      <c r="AQ354" s="521"/>
      <c r="AR354" s="521"/>
      <c r="AS354" s="521"/>
      <c r="AT354" s="521"/>
      <c r="AU354" s="521"/>
      <c r="AV354" s="521"/>
      <c r="AW354" s="521"/>
      <c r="AX354" s="521"/>
      <c r="AY354" s="521"/>
      <c r="AZ354" s="521"/>
      <c r="BA354" s="521"/>
      <c r="BB354" s="521"/>
      <c r="BC354" s="521"/>
      <c r="BD354" s="521"/>
      <c r="BE354" s="521"/>
      <c r="BF354" s="521"/>
      <c r="BG354" s="521"/>
      <c r="BH354" s="521"/>
      <c r="BI354" s="521"/>
      <c r="BJ354" s="521"/>
      <c r="BK354" s="521"/>
      <c r="BL354" s="521"/>
      <c r="BM354" s="521"/>
      <c r="BN354" s="521"/>
      <c r="BO354" s="521"/>
      <c r="BP354" s="521"/>
      <c r="BQ354" s="521"/>
      <c r="BR354" s="521"/>
      <c r="BS354" s="521"/>
      <c r="BT354" s="521"/>
      <c r="BU354" s="521"/>
      <c r="BV354" s="521"/>
      <c r="BW354" s="521"/>
      <c r="BX354" s="521"/>
      <c r="BY354" s="521"/>
      <c r="BZ354" s="521"/>
      <c r="CA354" s="521"/>
      <c r="CB354" s="521"/>
      <c r="CC354" s="521"/>
      <c r="CD354" s="521"/>
      <c r="CE354" s="521"/>
      <c r="CF354" s="521"/>
      <c r="CG354" s="521"/>
      <c r="CH354" s="521"/>
      <c r="CI354" s="521"/>
      <c r="CJ354" s="521"/>
      <c r="CK354" s="521"/>
      <c r="CL354" s="521"/>
      <c r="CM354" s="521"/>
      <c r="CN354" s="521"/>
      <c r="CO354" s="521"/>
      <c r="CP354" s="521"/>
      <c r="CQ354" s="521"/>
    </row>
    <row r="355" spans="1:95" s="69" customFormat="1" ht="15" customHeight="1" x14ac:dyDescent="0.2">
      <c r="A355" s="11">
        <v>138</v>
      </c>
      <c r="B355" s="271"/>
      <c r="C355" s="281"/>
      <c r="D355" s="281"/>
      <c r="E355" s="1445" t="str">
        <f>'2. CAD NCCF'!E355:L355</f>
        <v>Non-agency residential MBS (RMBS)</v>
      </c>
      <c r="F355" s="1446"/>
      <c r="G355" s="1446"/>
      <c r="H355" s="1446"/>
      <c r="I355" s="1446"/>
      <c r="J355" s="1446"/>
      <c r="K355" s="1446"/>
      <c r="L355" s="1447"/>
      <c r="M355" s="399">
        <f>SUM(M356:M358)</f>
        <v>0</v>
      </c>
      <c r="N355" s="402">
        <f t="shared" ref="N355:AC355" si="74">SUBTOTAL(9,N356:N359)</f>
        <v>0</v>
      </c>
      <c r="O355" s="406">
        <f t="shared" si="74"/>
        <v>0</v>
      </c>
      <c r="P355" s="405">
        <f t="shared" si="74"/>
        <v>0</v>
      </c>
      <c r="Q355" s="407">
        <f t="shared" si="74"/>
        <v>0</v>
      </c>
      <c r="R355" s="406">
        <f t="shared" si="74"/>
        <v>0</v>
      </c>
      <c r="S355" s="406">
        <f t="shared" si="74"/>
        <v>0</v>
      </c>
      <c r="T355" s="406">
        <f t="shared" si="74"/>
        <v>0</v>
      </c>
      <c r="U355" s="406">
        <f t="shared" si="74"/>
        <v>0</v>
      </c>
      <c r="V355" s="406">
        <f t="shared" si="74"/>
        <v>0</v>
      </c>
      <c r="W355" s="406">
        <f t="shared" si="74"/>
        <v>0</v>
      </c>
      <c r="X355" s="406">
        <f t="shared" si="74"/>
        <v>0</v>
      </c>
      <c r="Y355" s="406">
        <f t="shared" si="74"/>
        <v>0</v>
      </c>
      <c r="Z355" s="406">
        <f t="shared" si="74"/>
        <v>0</v>
      </c>
      <c r="AA355" s="406">
        <f t="shared" si="74"/>
        <v>0</v>
      </c>
      <c r="AB355" s="416">
        <f t="shared" si="74"/>
        <v>0</v>
      </c>
      <c r="AC355" s="399">
        <f t="shared" si="74"/>
        <v>0</v>
      </c>
      <c r="AD355" s="1015"/>
      <c r="AE355" s="1016"/>
      <c r="AF355" s="1016"/>
      <c r="AG355" s="528"/>
      <c r="AH355" s="521"/>
      <c r="AI355" s="521"/>
      <c r="AJ355" s="521"/>
      <c r="AK355" s="521"/>
      <c r="AL355" s="521"/>
      <c r="AM355" s="521"/>
      <c r="AN355" s="521"/>
      <c r="AO355" s="521"/>
      <c r="AP355" s="521"/>
      <c r="AQ355" s="521"/>
      <c r="AR355" s="521"/>
      <c r="AS355" s="521"/>
      <c r="AT355" s="521"/>
      <c r="AU355" s="521"/>
      <c r="AV355" s="521"/>
      <c r="AW355" s="521"/>
      <c r="AX355" s="521"/>
      <c r="AY355" s="521"/>
      <c r="AZ355" s="521"/>
      <c r="BA355" s="521"/>
      <c r="BB355" s="521"/>
      <c r="BC355" s="521"/>
      <c r="BD355" s="521"/>
      <c r="BE355" s="521"/>
      <c r="BF355" s="521"/>
      <c r="BG355" s="521"/>
      <c r="BH355" s="521"/>
      <c r="BI355" s="521"/>
      <c r="BJ355" s="521"/>
      <c r="BK355" s="521"/>
      <c r="BL355" s="521"/>
      <c r="BM355" s="521"/>
      <c r="BN355" s="521"/>
      <c r="BO355" s="521"/>
      <c r="BP355" s="521"/>
      <c r="BQ355" s="521"/>
      <c r="BR355" s="521"/>
      <c r="BS355" s="521"/>
      <c r="BT355" s="521"/>
      <c r="BU355" s="521"/>
      <c r="BV355" s="521"/>
      <c r="BW355" s="521"/>
      <c r="BX355" s="521"/>
      <c r="BY355" s="521"/>
      <c r="BZ355" s="521"/>
      <c r="CA355" s="521"/>
      <c r="CB355" s="521"/>
      <c r="CC355" s="521"/>
      <c r="CD355" s="521"/>
      <c r="CE355" s="521"/>
      <c r="CF355" s="521"/>
      <c r="CG355" s="521"/>
      <c r="CH355" s="521"/>
      <c r="CI355" s="521"/>
      <c r="CJ355" s="521"/>
      <c r="CK355" s="521"/>
      <c r="CL355" s="521"/>
      <c r="CM355" s="521"/>
      <c r="CN355" s="521"/>
      <c r="CO355" s="521"/>
      <c r="CP355" s="521"/>
      <c r="CQ355" s="521"/>
    </row>
    <row r="356" spans="1:95" s="69" customFormat="1" ht="15" customHeight="1" x14ac:dyDescent="0.2">
      <c r="A356" s="11">
        <v>139</v>
      </c>
      <c r="B356" s="271"/>
      <c r="C356" s="281"/>
      <c r="D356" s="281"/>
      <c r="E356" s="282"/>
      <c r="F356" s="1475" t="str">
        <f>'2. CAD NCCF'!F356:L356</f>
        <v>Non-agency RMBS, high rated</v>
      </c>
      <c r="G356" s="1476"/>
      <c r="H356" s="1476"/>
      <c r="I356" s="1476"/>
      <c r="J356" s="1476"/>
      <c r="K356" s="1476"/>
      <c r="L356" s="1477"/>
      <c r="M356" s="690">
        <v>0</v>
      </c>
      <c r="N356" s="691">
        <v>0</v>
      </c>
      <c r="O356" s="692">
        <v>0</v>
      </c>
      <c r="P356" s="692">
        <v>0</v>
      </c>
      <c r="Q356" s="697">
        <v>0</v>
      </c>
      <c r="R356" s="692">
        <v>0</v>
      </c>
      <c r="S356" s="693">
        <v>0</v>
      </c>
      <c r="T356" s="692">
        <v>0</v>
      </c>
      <c r="U356" s="693">
        <v>0</v>
      </c>
      <c r="V356" s="692">
        <v>0</v>
      </c>
      <c r="W356" s="693">
        <v>0</v>
      </c>
      <c r="X356" s="692">
        <v>0</v>
      </c>
      <c r="Y356" s="693">
        <v>0</v>
      </c>
      <c r="Z356" s="692">
        <v>0</v>
      </c>
      <c r="AA356" s="693">
        <v>0</v>
      </c>
      <c r="AB356" s="698">
        <v>0</v>
      </c>
      <c r="AC356" s="690">
        <v>0</v>
      </c>
      <c r="AD356" s="1015"/>
      <c r="AE356" s="1016"/>
      <c r="AF356" s="1016"/>
      <c r="AG356" s="528"/>
      <c r="AH356" s="521"/>
      <c r="AI356" s="521"/>
      <c r="AJ356" s="521"/>
      <c r="AK356" s="521"/>
      <c r="AL356" s="521"/>
      <c r="AM356" s="521"/>
      <c r="AN356" s="521"/>
      <c r="AO356" s="521"/>
      <c r="AP356" s="521"/>
      <c r="AQ356" s="521"/>
      <c r="AR356" s="521"/>
      <c r="AS356" s="521"/>
      <c r="AT356" s="521"/>
      <c r="AU356" s="521"/>
      <c r="AV356" s="521"/>
      <c r="AW356" s="521"/>
      <c r="AX356" s="521"/>
      <c r="AY356" s="521"/>
      <c r="AZ356" s="521"/>
      <c r="BA356" s="521"/>
      <c r="BB356" s="521"/>
      <c r="BC356" s="521"/>
      <c r="BD356" s="521"/>
      <c r="BE356" s="521"/>
      <c r="BF356" s="521"/>
      <c r="BG356" s="521"/>
      <c r="BH356" s="521"/>
      <c r="BI356" s="521"/>
      <c r="BJ356" s="521"/>
      <c r="BK356" s="521"/>
      <c r="BL356" s="521"/>
      <c r="BM356" s="521"/>
      <c r="BN356" s="521"/>
      <c r="BO356" s="521"/>
      <c r="BP356" s="521"/>
      <c r="BQ356" s="521"/>
      <c r="BR356" s="521"/>
      <c r="BS356" s="521"/>
      <c r="BT356" s="521"/>
      <c r="BU356" s="521"/>
      <c r="BV356" s="521"/>
      <c r="BW356" s="521"/>
      <c r="BX356" s="521"/>
      <c r="BY356" s="521"/>
      <c r="BZ356" s="521"/>
      <c r="CA356" s="521"/>
      <c r="CB356" s="521"/>
      <c r="CC356" s="521"/>
      <c r="CD356" s="521"/>
      <c r="CE356" s="521"/>
      <c r="CF356" s="521"/>
      <c r="CG356" s="521"/>
      <c r="CH356" s="521"/>
      <c r="CI356" s="521"/>
      <c r="CJ356" s="521"/>
      <c r="CK356" s="521"/>
      <c r="CL356" s="521"/>
      <c r="CM356" s="521"/>
      <c r="CN356" s="521"/>
      <c r="CO356" s="521"/>
      <c r="CP356" s="521"/>
      <c r="CQ356" s="521"/>
    </row>
    <row r="357" spans="1:95" s="69" customFormat="1" ht="15" customHeight="1" x14ac:dyDescent="0.2">
      <c r="A357" s="11">
        <v>140</v>
      </c>
      <c r="B357" s="271"/>
      <c r="C357" s="281"/>
      <c r="D357" s="281"/>
      <c r="E357" s="282"/>
      <c r="F357" s="1475" t="str">
        <f>'2. CAD NCCF'!F357:L357</f>
        <v>Non-agency RMBS, medium rated</v>
      </c>
      <c r="G357" s="1476"/>
      <c r="H357" s="1476"/>
      <c r="I357" s="1476"/>
      <c r="J357" s="1476"/>
      <c r="K357" s="1476"/>
      <c r="L357" s="1477"/>
      <c r="M357" s="690">
        <v>0</v>
      </c>
      <c r="N357" s="691">
        <v>0</v>
      </c>
      <c r="O357" s="692">
        <v>0</v>
      </c>
      <c r="P357" s="692"/>
      <c r="Q357" s="697">
        <v>0</v>
      </c>
      <c r="R357" s="692">
        <v>0</v>
      </c>
      <c r="S357" s="693">
        <v>0</v>
      </c>
      <c r="T357" s="692">
        <v>0</v>
      </c>
      <c r="U357" s="693">
        <v>0</v>
      </c>
      <c r="V357" s="692">
        <v>0</v>
      </c>
      <c r="W357" s="693">
        <v>0</v>
      </c>
      <c r="X357" s="692">
        <v>0</v>
      </c>
      <c r="Y357" s="693">
        <v>0</v>
      </c>
      <c r="Z357" s="692">
        <v>0</v>
      </c>
      <c r="AA357" s="693">
        <v>0</v>
      </c>
      <c r="AB357" s="698">
        <v>0</v>
      </c>
      <c r="AC357" s="690">
        <v>0</v>
      </c>
      <c r="AD357" s="1015"/>
      <c r="AE357" s="1016"/>
      <c r="AF357" s="1016"/>
      <c r="AG357" s="528"/>
      <c r="AH357" s="521"/>
      <c r="AI357" s="521"/>
      <c r="AJ357" s="521"/>
      <c r="AK357" s="521"/>
      <c r="AL357" s="521"/>
      <c r="AM357" s="521"/>
      <c r="AN357" s="521"/>
      <c r="AO357" s="521"/>
      <c r="AP357" s="521"/>
      <c r="AQ357" s="521"/>
      <c r="AR357" s="521"/>
      <c r="AS357" s="521"/>
      <c r="AT357" s="521"/>
      <c r="AU357" s="521"/>
      <c r="AV357" s="521"/>
      <c r="AW357" s="521"/>
      <c r="AX357" s="521"/>
      <c r="AY357" s="521"/>
      <c r="AZ357" s="521"/>
      <c r="BA357" s="521"/>
      <c r="BB357" s="521"/>
      <c r="BC357" s="521"/>
      <c r="BD357" s="521"/>
      <c r="BE357" s="521"/>
      <c r="BF357" s="521"/>
      <c r="BG357" s="521"/>
      <c r="BH357" s="521"/>
      <c r="BI357" s="521"/>
      <c r="BJ357" s="521"/>
      <c r="BK357" s="521"/>
      <c r="BL357" s="521"/>
      <c r="BM357" s="521"/>
      <c r="BN357" s="521"/>
      <c r="BO357" s="521"/>
      <c r="BP357" s="521"/>
      <c r="BQ357" s="521"/>
      <c r="BR357" s="521"/>
      <c r="BS357" s="521"/>
      <c r="BT357" s="521"/>
      <c r="BU357" s="521"/>
      <c r="BV357" s="521"/>
      <c r="BW357" s="521"/>
      <c r="BX357" s="521"/>
      <c r="BY357" s="521"/>
      <c r="BZ357" s="521"/>
      <c r="CA357" s="521"/>
      <c r="CB357" s="521"/>
      <c r="CC357" s="521"/>
      <c r="CD357" s="521"/>
      <c r="CE357" s="521"/>
      <c r="CF357" s="521"/>
      <c r="CG357" s="521"/>
      <c r="CH357" s="521"/>
      <c r="CI357" s="521"/>
      <c r="CJ357" s="521"/>
      <c r="CK357" s="521"/>
      <c r="CL357" s="521"/>
      <c r="CM357" s="521"/>
      <c r="CN357" s="521"/>
      <c r="CO357" s="521"/>
      <c r="CP357" s="521"/>
      <c r="CQ357" s="521"/>
    </row>
    <row r="358" spans="1:95" s="69" customFormat="1" ht="15" customHeight="1" x14ac:dyDescent="0.2">
      <c r="A358" s="11">
        <v>141</v>
      </c>
      <c r="B358" s="271"/>
      <c r="C358" s="281"/>
      <c r="D358" s="281"/>
      <c r="E358" s="282"/>
      <c r="F358" s="1475" t="str">
        <f>'2. CAD NCCF'!F358:L358</f>
        <v>Non-agency RMBS, low or not rated</v>
      </c>
      <c r="G358" s="1476"/>
      <c r="H358" s="1476"/>
      <c r="I358" s="1476"/>
      <c r="J358" s="1476"/>
      <c r="K358" s="1476"/>
      <c r="L358" s="1477"/>
      <c r="M358" s="690">
        <v>0</v>
      </c>
      <c r="N358" s="691">
        <v>0</v>
      </c>
      <c r="O358" s="692">
        <v>0</v>
      </c>
      <c r="P358" s="692">
        <v>0</v>
      </c>
      <c r="Q358" s="697">
        <v>0</v>
      </c>
      <c r="R358" s="692">
        <v>0</v>
      </c>
      <c r="S358" s="693">
        <v>0</v>
      </c>
      <c r="T358" s="692">
        <v>0</v>
      </c>
      <c r="U358" s="693">
        <v>0</v>
      </c>
      <c r="V358" s="692">
        <v>0</v>
      </c>
      <c r="W358" s="693">
        <v>0</v>
      </c>
      <c r="X358" s="692">
        <v>0</v>
      </c>
      <c r="Y358" s="693">
        <v>0</v>
      </c>
      <c r="Z358" s="692">
        <v>0</v>
      </c>
      <c r="AA358" s="693">
        <v>0</v>
      </c>
      <c r="AB358" s="698">
        <v>0</v>
      </c>
      <c r="AC358" s="690">
        <v>0</v>
      </c>
      <c r="AD358" s="1015"/>
      <c r="AE358" s="1016"/>
      <c r="AF358" s="1016"/>
      <c r="AG358" s="528"/>
      <c r="AH358" s="521"/>
      <c r="AI358" s="521"/>
      <c r="AJ358" s="521"/>
      <c r="AK358" s="521"/>
      <c r="AL358" s="521"/>
      <c r="AM358" s="521"/>
      <c r="AN358" s="521"/>
      <c r="AO358" s="521"/>
      <c r="AP358" s="521"/>
      <c r="AQ358" s="521"/>
      <c r="AR358" s="521"/>
      <c r="AS358" s="521"/>
      <c r="AT358" s="521"/>
      <c r="AU358" s="521"/>
      <c r="AV358" s="521"/>
      <c r="AW358" s="521"/>
      <c r="AX358" s="521"/>
      <c r="AY358" s="521"/>
      <c r="AZ358" s="521"/>
      <c r="BA358" s="521"/>
      <c r="BB358" s="521"/>
      <c r="BC358" s="521"/>
      <c r="BD358" s="521"/>
      <c r="BE358" s="521"/>
      <c r="BF358" s="521"/>
      <c r="BG358" s="521"/>
      <c r="BH358" s="521"/>
      <c r="BI358" s="521"/>
      <c r="BJ358" s="521"/>
      <c r="BK358" s="521"/>
      <c r="BL358" s="521"/>
      <c r="BM358" s="521"/>
      <c r="BN358" s="521"/>
      <c r="BO358" s="521"/>
      <c r="BP358" s="521"/>
      <c r="BQ358" s="521"/>
      <c r="BR358" s="521"/>
      <c r="BS358" s="521"/>
      <c r="BT358" s="521"/>
      <c r="BU358" s="521"/>
      <c r="BV358" s="521"/>
      <c r="BW358" s="521"/>
      <c r="BX358" s="521"/>
      <c r="BY358" s="521"/>
      <c r="BZ358" s="521"/>
      <c r="CA358" s="521"/>
      <c r="CB358" s="521"/>
      <c r="CC358" s="521"/>
      <c r="CD358" s="521"/>
      <c r="CE358" s="521"/>
      <c r="CF358" s="521"/>
      <c r="CG358" s="521"/>
      <c r="CH358" s="521"/>
      <c r="CI358" s="521"/>
      <c r="CJ358" s="521"/>
      <c r="CK358" s="521"/>
      <c r="CL358" s="521"/>
      <c r="CM358" s="521"/>
      <c r="CN358" s="521"/>
      <c r="CO358" s="521"/>
      <c r="CP358" s="521"/>
      <c r="CQ358" s="521"/>
    </row>
    <row r="359" spans="1:95" s="69" customFormat="1" ht="15" customHeight="1" x14ac:dyDescent="0.2">
      <c r="A359" s="11">
        <v>142</v>
      </c>
      <c r="B359" s="271"/>
      <c r="C359" s="281"/>
      <c r="D359" s="1472" t="str">
        <f>'2. CAD NCCF'!D359:AF359</f>
        <v>Corporate bonds and paper (CBP)</v>
      </c>
      <c r="E359" s="1473"/>
      <c r="F359" s="1473"/>
      <c r="G359" s="1473"/>
      <c r="H359" s="1473"/>
      <c r="I359" s="1473"/>
      <c r="J359" s="1473"/>
      <c r="K359" s="1473"/>
      <c r="L359" s="1473"/>
      <c r="M359" s="1473"/>
      <c r="N359" s="1473"/>
      <c r="O359" s="1473"/>
      <c r="P359" s="1473"/>
      <c r="Q359" s="1473"/>
      <c r="R359" s="1473"/>
      <c r="S359" s="1473"/>
      <c r="T359" s="1473"/>
      <c r="U359" s="1473"/>
      <c r="V359" s="1473"/>
      <c r="W359" s="1473"/>
      <c r="X359" s="1473"/>
      <c r="Y359" s="1473"/>
      <c r="Z359" s="1473"/>
      <c r="AA359" s="1473"/>
      <c r="AB359" s="1473"/>
      <c r="AC359" s="1473"/>
      <c r="AD359" s="1473"/>
      <c r="AE359" s="1473"/>
      <c r="AF359" s="1473"/>
      <c r="AG359" s="528"/>
      <c r="AH359" s="521"/>
      <c r="AI359" s="521"/>
      <c r="AJ359" s="521"/>
      <c r="AK359" s="521"/>
      <c r="AL359" s="521"/>
      <c r="AM359" s="521"/>
      <c r="AN359" s="521"/>
      <c r="AO359" s="521"/>
      <c r="AP359" s="521"/>
      <c r="AQ359" s="521"/>
      <c r="AR359" s="521"/>
      <c r="AS359" s="521"/>
      <c r="AT359" s="521"/>
      <c r="AU359" s="521"/>
      <c r="AV359" s="521"/>
      <c r="AW359" s="521"/>
      <c r="AX359" s="521"/>
      <c r="AY359" s="521"/>
      <c r="AZ359" s="521"/>
      <c r="BA359" s="521"/>
      <c r="BB359" s="521"/>
      <c r="BC359" s="521"/>
      <c r="BD359" s="521"/>
      <c r="BE359" s="521"/>
      <c r="BF359" s="521"/>
      <c r="BG359" s="521"/>
      <c r="BH359" s="521"/>
      <c r="BI359" s="521"/>
      <c r="BJ359" s="521"/>
      <c r="BK359" s="521"/>
      <c r="BL359" s="521"/>
      <c r="BM359" s="521"/>
      <c r="BN359" s="521"/>
      <c r="BO359" s="521"/>
      <c r="BP359" s="521"/>
      <c r="BQ359" s="521"/>
      <c r="BR359" s="521"/>
      <c r="BS359" s="521"/>
      <c r="BT359" s="521"/>
      <c r="BU359" s="521"/>
      <c r="BV359" s="521"/>
      <c r="BW359" s="521"/>
      <c r="BX359" s="521"/>
      <c r="BY359" s="521"/>
      <c r="BZ359" s="521"/>
      <c r="CA359" s="521"/>
      <c r="CB359" s="521"/>
      <c r="CC359" s="521"/>
      <c r="CD359" s="521"/>
      <c r="CE359" s="521"/>
      <c r="CF359" s="521"/>
      <c r="CG359" s="521"/>
      <c r="CH359" s="521"/>
      <c r="CI359" s="521"/>
      <c r="CJ359" s="521"/>
      <c r="CK359" s="521"/>
      <c r="CL359" s="521"/>
      <c r="CM359" s="521"/>
      <c r="CN359" s="521"/>
      <c r="CO359" s="521"/>
      <c r="CP359" s="521"/>
      <c r="CQ359" s="521"/>
    </row>
    <row r="360" spans="1:95" s="69" customFormat="1" ht="15" customHeight="1" x14ac:dyDescent="0.2">
      <c r="A360" s="11">
        <v>143</v>
      </c>
      <c r="B360" s="271"/>
      <c r="C360" s="281"/>
      <c r="D360" s="281"/>
      <c r="E360" s="1515" t="str">
        <f>'2. CAD NCCF'!E360:L360</f>
        <v>Non-FI issued CBP, high rated</v>
      </c>
      <c r="F360" s="1516"/>
      <c r="G360" s="1516"/>
      <c r="H360" s="1516"/>
      <c r="I360" s="1516"/>
      <c r="J360" s="1516"/>
      <c r="K360" s="1516"/>
      <c r="L360" s="1517"/>
      <c r="M360" s="399">
        <f>SUM(M361:M362)</f>
        <v>0</v>
      </c>
      <c r="N360" s="402">
        <f t="shared" ref="N360:AC360" si="75">SUBTOTAL(9,N361:N362)</f>
        <v>0</v>
      </c>
      <c r="O360" s="406">
        <f t="shared" si="75"/>
        <v>0</v>
      </c>
      <c r="P360" s="405">
        <f t="shared" si="75"/>
        <v>0</v>
      </c>
      <c r="Q360" s="407">
        <f t="shared" si="75"/>
        <v>0</v>
      </c>
      <c r="R360" s="406">
        <f t="shared" si="75"/>
        <v>0</v>
      </c>
      <c r="S360" s="406">
        <f t="shared" si="75"/>
        <v>0</v>
      </c>
      <c r="T360" s="406">
        <f t="shared" si="75"/>
        <v>0</v>
      </c>
      <c r="U360" s="406">
        <f t="shared" si="75"/>
        <v>0</v>
      </c>
      <c r="V360" s="406">
        <f t="shared" si="75"/>
        <v>0</v>
      </c>
      <c r="W360" s="406">
        <f t="shared" si="75"/>
        <v>0</v>
      </c>
      <c r="X360" s="406">
        <f t="shared" si="75"/>
        <v>0</v>
      </c>
      <c r="Y360" s="406">
        <f t="shared" si="75"/>
        <v>0</v>
      </c>
      <c r="Z360" s="406">
        <f t="shared" si="75"/>
        <v>0</v>
      </c>
      <c r="AA360" s="406">
        <f t="shared" si="75"/>
        <v>0</v>
      </c>
      <c r="AB360" s="416">
        <f t="shared" si="75"/>
        <v>0</v>
      </c>
      <c r="AC360" s="399">
        <f t="shared" si="75"/>
        <v>0</v>
      </c>
      <c r="AD360" s="1015"/>
      <c r="AE360" s="1016"/>
      <c r="AF360" s="1016"/>
      <c r="AG360" s="528"/>
      <c r="AH360" s="521"/>
      <c r="AI360" s="521"/>
      <c r="AJ360" s="521"/>
      <c r="AK360" s="521"/>
      <c r="AL360" s="521"/>
      <c r="AM360" s="521"/>
      <c r="AN360" s="521"/>
      <c r="AO360" s="521"/>
      <c r="AP360" s="521"/>
      <c r="AQ360" s="521"/>
      <c r="AR360" s="521"/>
      <c r="AS360" s="521"/>
      <c r="AT360" s="521"/>
      <c r="AU360" s="521"/>
      <c r="AV360" s="521"/>
      <c r="AW360" s="521"/>
      <c r="AX360" s="521"/>
      <c r="AY360" s="521"/>
      <c r="AZ360" s="521"/>
      <c r="BA360" s="521"/>
      <c r="BB360" s="521"/>
      <c r="BC360" s="521"/>
      <c r="BD360" s="521"/>
      <c r="BE360" s="521"/>
      <c r="BF360" s="521"/>
      <c r="BG360" s="521"/>
      <c r="BH360" s="521"/>
      <c r="BI360" s="521"/>
      <c r="BJ360" s="521"/>
      <c r="BK360" s="521"/>
      <c r="BL360" s="521"/>
      <c r="BM360" s="521"/>
      <c r="BN360" s="521"/>
      <c r="BO360" s="521"/>
      <c r="BP360" s="521"/>
      <c r="BQ360" s="521"/>
      <c r="BR360" s="521"/>
      <c r="BS360" s="521"/>
      <c r="BT360" s="521"/>
      <c r="BU360" s="521"/>
      <c r="BV360" s="521"/>
      <c r="BW360" s="521"/>
      <c r="BX360" s="521"/>
      <c r="BY360" s="521"/>
      <c r="BZ360" s="521"/>
      <c r="CA360" s="521"/>
      <c r="CB360" s="521"/>
      <c r="CC360" s="521"/>
      <c r="CD360" s="521"/>
      <c r="CE360" s="521"/>
      <c r="CF360" s="521"/>
      <c r="CG360" s="521"/>
      <c r="CH360" s="521"/>
      <c r="CI360" s="521"/>
      <c r="CJ360" s="521"/>
      <c r="CK360" s="521"/>
      <c r="CL360" s="521"/>
      <c r="CM360" s="521"/>
      <c r="CN360" s="521"/>
      <c r="CO360" s="521"/>
      <c r="CP360" s="521"/>
      <c r="CQ360" s="521"/>
    </row>
    <row r="361" spans="1:95" s="69" customFormat="1" ht="15" customHeight="1" x14ac:dyDescent="0.2">
      <c r="A361" s="11">
        <v>144</v>
      </c>
      <c r="B361" s="271"/>
      <c r="C361" s="281"/>
      <c r="D361" s="281"/>
      <c r="E361" s="282"/>
      <c r="F361" s="1475" t="str">
        <f>'2. CAD NCCF'!F361:L361</f>
        <v>Non-FI issued unsecured bond and paper, high rated</v>
      </c>
      <c r="G361" s="1476"/>
      <c r="H361" s="1476"/>
      <c r="I361" s="1476"/>
      <c r="J361" s="1476"/>
      <c r="K361" s="1476"/>
      <c r="L361" s="1477"/>
      <c r="M361" s="690">
        <v>0</v>
      </c>
      <c r="N361" s="691">
        <v>0</v>
      </c>
      <c r="O361" s="692">
        <v>0</v>
      </c>
      <c r="P361" s="692">
        <v>0</v>
      </c>
      <c r="Q361" s="697">
        <v>0</v>
      </c>
      <c r="R361" s="692">
        <v>0</v>
      </c>
      <c r="S361" s="693">
        <v>0</v>
      </c>
      <c r="T361" s="692">
        <v>0</v>
      </c>
      <c r="U361" s="693">
        <v>0</v>
      </c>
      <c r="V361" s="692">
        <v>0</v>
      </c>
      <c r="W361" s="693">
        <v>0</v>
      </c>
      <c r="X361" s="692">
        <v>0</v>
      </c>
      <c r="Y361" s="693">
        <v>0</v>
      </c>
      <c r="Z361" s="692">
        <v>0</v>
      </c>
      <c r="AA361" s="693">
        <v>0</v>
      </c>
      <c r="AB361" s="698">
        <v>0</v>
      </c>
      <c r="AC361" s="690">
        <v>0</v>
      </c>
      <c r="AD361" s="1015"/>
      <c r="AE361" s="1016"/>
      <c r="AF361" s="1016"/>
      <c r="AG361" s="528"/>
      <c r="AH361" s="521"/>
      <c r="AI361" s="521"/>
      <c r="AJ361" s="521"/>
      <c r="AK361" s="521"/>
      <c r="AL361" s="521"/>
      <c r="AM361" s="521"/>
      <c r="AN361" s="521"/>
      <c r="AO361" s="521"/>
      <c r="AP361" s="521"/>
      <c r="AQ361" s="521"/>
      <c r="AR361" s="521"/>
      <c r="AS361" s="521"/>
      <c r="AT361" s="521"/>
      <c r="AU361" s="521"/>
      <c r="AV361" s="521"/>
      <c r="AW361" s="521"/>
      <c r="AX361" s="521"/>
      <c r="AY361" s="521"/>
      <c r="AZ361" s="521"/>
      <c r="BA361" s="521"/>
      <c r="BB361" s="521"/>
      <c r="BC361" s="521"/>
      <c r="BD361" s="521"/>
      <c r="BE361" s="521"/>
      <c r="BF361" s="521"/>
      <c r="BG361" s="521"/>
      <c r="BH361" s="521"/>
      <c r="BI361" s="521"/>
      <c r="BJ361" s="521"/>
      <c r="BK361" s="521"/>
      <c r="BL361" s="521"/>
      <c r="BM361" s="521"/>
      <c r="BN361" s="521"/>
      <c r="BO361" s="521"/>
      <c r="BP361" s="521"/>
      <c r="BQ361" s="521"/>
      <c r="BR361" s="521"/>
      <c r="BS361" s="521"/>
      <c r="BT361" s="521"/>
      <c r="BU361" s="521"/>
      <c r="BV361" s="521"/>
      <c r="BW361" s="521"/>
      <c r="BX361" s="521"/>
      <c r="BY361" s="521"/>
      <c r="BZ361" s="521"/>
      <c r="CA361" s="521"/>
      <c r="CB361" s="521"/>
      <c r="CC361" s="521"/>
      <c r="CD361" s="521"/>
      <c r="CE361" s="521"/>
      <c r="CF361" s="521"/>
      <c r="CG361" s="521"/>
      <c r="CH361" s="521"/>
      <c r="CI361" s="521"/>
      <c r="CJ361" s="521"/>
      <c r="CK361" s="521"/>
      <c r="CL361" s="521"/>
      <c r="CM361" s="521"/>
      <c r="CN361" s="521"/>
      <c r="CO361" s="521"/>
      <c r="CP361" s="521"/>
      <c r="CQ361" s="521"/>
    </row>
    <row r="362" spans="1:95" s="69" customFormat="1" ht="15" customHeight="1" x14ac:dyDescent="0.2">
      <c r="A362" s="11">
        <v>145</v>
      </c>
      <c r="B362" s="271"/>
      <c r="C362" s="281"/>
      <c r="D362" s="281"/>
      <c r="E362" s="282"/>
      <c r="F362" s="1475" t="str">
        <f>'2. CAD NCCF'!F362:L362</f>
        <v>Non-FI issued covered bonds, high rated</v>
      </c>
      <c r="G362" s="1476"/>
      <c r="H362" s="1476"/>
      <c r="I362" s="1476"/>
      <c r="J362" s="1476"/>
      <c r="K362" s="1476"/>
      <c r="L362" s="1477"/>
      <c r="M362" s="690">
        <v>0</v>
      </c>
      <c r="N362" s="691">
        <v>0</v>
      </c>
      <c r="O362" s="692">
        <v>0</v>
      </c>
      <c r="P362" s="692">
        <v>0</v>
      </c>
      <c r="Q362" s="697">
        <v>0</v>
      </c>
      <c r="R362" s="692">
        <v>0</v>
      </c>
      <c r="S362" s="693">
        <v>0</v>
      </c>
      <c r="T362" s="692">
        <v>0</v>
      </c>
      <c r="U362" s="693">
        <v>0</v>
      </c>
      <c r="V362" s="692">
        <v>0</v>
      </c>
      <c r="W362" s="693">
        <v>0</v>
      </c>
      <c r="X362" s="692">
        <v>0</v>
      </c>
      <c r="Y362" s="693">
        <v>0</v>
      </c>
      <c r="Z362" s="692">
        <v>0</v>
      </c>
      <c r="AA362" s="693">
        <v>0</v>
      </c>
      <c r="AB362" s="698">
        <v>0</v>
      </c>
      <c r="AC362" s="690">
        <v>0</v>
      </c>
      <c r="AD362" s="1015"/>
      <c r="AE362" s="1016"/>
      <c r="AF362" s="1016"/>
      <c r="AG362" s="528"/>
      <c r="AH362" s="521"/>
      <c r="AI362" s="521"/>
      <c r="AJ362" s="521"/>
      <c r="AK362" s="521"/>
      <c r="AL362" s="521"/>
      <c r="AM362" s="521"/>
      <c r="AN362" s="521"/>
      <c r="AO362" s="521"/>
      <c r="AP362" s="521"/>
      <c r="AQ362" s="521"/>
      <c r="AR362" s="521"/>
      <c r="AS362" s="521"/>
      <c r="AT362" s="521"/>
      <c r="AU362" s="521"/>
      <c r="AV362" s="521"/>
      <c r="AW362" s="521"/>
      <c r="AX362" s="521"/>
      <c r="AY362" s="521"/>
      <c r="AZ362" s="521"/>
      <c r="BA362" s="521"/>
      <c r="BB362" s="521"/>
      <c r="BC362" s="521"/>
      <c r="BD362" s="521"/>
      <c r="BE362" s="521"/>
      <c r="BF362" s="521"/>
      <c r="BG362" s="521"/>
      <c r="BH362" s="521"/>
      <c r="BI362" s="521"/>
      <c r="BJ362" s="521"/>
      <c r="BK362" s="521"/>
      <c r="BL362" s="521"/>
      <c r="BM362" s="521"/>
      <c r="BN362" s="521"/>
      <c r="BO362" s="521"/>
      <c r="BP362" s="521"/>
      <c r="BQ362" s="521"/>
      <c r="BR362" s="521"/>
      <c r="BS362" s="521"/>
      <c r="BT362" s="521"/>
      <c r="BU362" s="521"/>
      <c r="BV362" s="521"/>
      <c r="BW362" s="521"/>
      <c r="BX362" s="521"/>
      <c r="BY362" s="521"/>
      <c r="BZ362" s="521"/>
      <c r="CA362" s="521"/>
      <c r="CB362" s="521"/>
      <c r="CC362" s="521"/>
      <c r="CD362" s="521"/>
      <c r="CE362" s="521"/>
      <c r="CF362" s="521"/>
      <c r="CG362" s="521"/>
      <c r="CH362" s="521"/>
      <c r="CI362" s="521"/>
      <c r="CJ362" s="521"/>
      <c r="CK362" s="521"/>
      <c r="CL362" s="521"/>
      <c r="CM362" s="521"/>
      <c r="CN362" s="521"/>
      <c r="CO362" s="521"/>
      <c r="CP362" s="521"/>
      <c r="CQ362" s="521"/>
    </row>
    <row r="363" spans="1:95" s="69" customFormat="1" ht="15" customHeight="1" x14ac:dyDescent="0.2">
      <c r="A363" s="11">
        <v>146</v>
      </c>
      <c r="B363" s="271"/>
      <c r="C363" s="281"/>
      <c r="D363" s="281"/>
      <c r="E363" s="1445" t="str">
        <f>'2. CAD NCCF'!E363:L363</f>
        <v>FI issued CBP, high rated</v>
      </c>
      <c r="F363" s="1446"/>
      <c r="G363" s="1446"/>
      <c r="H363" s="1446"/>
      <c r="I363" s="1446"/>
      <c r="J363" s="1446"/>
      <c r="K363" s="1446"/>
      <c r="L363" s="1447"/>
      <c r="M363" s="399">
        <f>SUM(M364:M366)</f>
        <v>0</v>
      </c>
      <c r="N363" s="402">
        <f t="shared" ref="N363:AC363" si="76">SUBTOTAL(9,N364:N366)</f>
        <v>0</v>
      </c>
      <c r="O363" s="406">
        <f t="shared" si="76"/>
        <v>0</v>
      </c>
      <c r="P363" s="405">
        <f t="shared" si="76"/>
        <v>0</v>
      </c>
      <c r="Q363" s="407">
        <f t="shared" si="76"/>
        <v>0</v>
      </c>
      <c r="R363" s="406">
        <f t="shared" si="76"/>
        <v>0</v>
      </c>
      <c r="S363" s="406">
        <f t="shared" si="76"/>
        <v>0</v>
      </c>
      <c r="T363" s="406">
        <f t="shared" si="76"/>
        <v>0</v>
      </c>
      <c r="U363" s="406">
        <f t="shared" si="76"/>
        <v>0</v>
      </c>
      <c r="V363" s="406">
        <f t="shared" si="76"/>
        <v>0</v>
      </c>
      <c r="W363" s="406">
        <f t="shared" si="76"/>
        <v>0</v>
      </c>
      <c r="X363" s="406">
        <f t="shared" si="76"/>
        <v>0</v>
      </c>
      <c r="Y363" s="406">
        <f t="shared" si="76"/>
        <v>0</v>
      </c>
      <c r="Z363" s="406">
        <f t="shared" si="76"/>
        <v>0</v>
      </c>
      <c r="AA363" s="406">
        <f t="shared" si="76"/>
        <v>0</v>
      </c>
      <c r="AB363" s="416">
        <f t="shared" si="76"/>
        <v>0</v>
      </c>
      <c r="AC363" s="399">
        <f t="shared" si="76"/>
        <v>0</v>
      </c>
      <c r="AD363" s="1015"/>
      <c r="AE363" s="1016"/>
      <c r="AF363" s="1016"/>
      <c r="AG363" s="528"/>
      <c r="AH363" s="521"/>
      <c r="AI363" s="521"/>
      <c r="AJ363" s="521"/>
      <c r="AK363" s="521"/>
      <c r="AL363" s="521"/>
      <c r="AM363" s="521"/>
      <c r="AN363" s="521"/>
      <c r="AO363" s="521"/>
      <c r="AP363" s="521"/>
      <c r="AQ363" s="521"/>
      <c r="AR363" s="521"/>
      <c r="AS363" s="521"/>
      <c r="AT363" s="521"/>
      <c r="AU363" s="521"/>
      <c r="AV363" s="521"/>
      <c r="AW363" s="521"/>
      <c r="AX363" s="521"/>
      <c r="AY363" s="521"/>
      <c r="AZ363" s="521"/>
      <c r="BA363" s="521"/>
      <c r="BB363" s="521"/>
      <c r="BC363" s="521"/>
      <c r="BD363" s="521"/>
      <c r="BE363" s="521"/>
      <c r="BF363" s="521"/>
      <c r="BG363" s="521"/>
      <c r="BH363" s="521"/>
      <c r="BI363" s="521"/>
      <c r="BJ363" s="521"/>
      <c r="BK363" s="521"/>
      <c r="BL363" s="521"/>
      <c r="BM363" s="521"/>
      <c r="BN363" s="521"/>
      <c r="BO363" s="521"/>
      <c r="BP363" s="521"/>
      <c r="BQ363" s="521"/>
      <c r="BR363" s="521"/>
      <c r="BS363" s="521"/>
      <c r="BT363" s="521"/>
      <c r="BU363" s="521"/>
      <c r="BV363" s="521"/>
      <c r="BW363" s="521"/>
      <c r="BX363" s="521"/>
      <c r="BY363" s="521"/>
      <c r="BZ363" s="521"/>
      <c r="CA363" s="521"/>
      <c r="CB363" s="521"/>
      <c r="CC363" s="521"/>
      <c r="CD363" s="521"/>
      <c r="CE363" s="521"/>
      <c r="CF363" s="521"/>
      <c r="CG363" s="521"/>
      <c r="CH363" s="521"/>
      <c r="CI363" s="521"/>
      <c r="CJ363" s="521"/>
      <c r="CK363" s="521"/>
      <c r="CL363" s="521"/>
      <c r="CM363" s="521"/>
      <c r="CN363" s="521"/>
      <c r="CO363" s="521"/>
      <c r="CP363" s="521"/>
      <c r="CQ363" s="521"/>
    </row>
    <row r="364" spans="1:95" s="69" customFormat="1" ht="15" customHeight="1" x14ac:dyDescent="0.2">
      <c r="A364" s="11">
        <v>147</v>
      </c>
      <c r="B364" s="271"/>
      <c r="C364" s="281"/>
      <c r="D364" s="281"/>
      <c r="E364" s="282"/>
      <c r="F364" s="1475" t="str">
        <f>'2. CAD NCCF'!F364:L364</f>
        <v>FI issued unsecured bonds and paper, high rated</v>
      </c>
      <c r="G364" s="1476"/>
      <c r="H364" s="1476"/>
      <c r="I364" s="1476"/>
      <c r="J364" s="1476"/>
      <c r="K364" s="1476"/>
      <c r="L364" s="1477"/>
      <c r="M364" s="690">
        <v>0</v>
      </c>
      <c r="N364" s="691">
        <v>0</v>
      </c>
      <c r="O364" s="692">
        <v>0</v>
      </c>
      <c r="P364" s="692">
        <v>0</v>
      </c>
      <c r="Q364" s="697">
        <v>0</v>
      </c>
      <c r="R364" s="692">
        <v>0</v>
      </c>
      <c r="S364" s="693">
        <v>0</v>
      </c>
      <c r="T364" s="692">
        <v>0</v>
      </c>
      <c r="U364" s="693">
        <v>0</v>
      </c>
      <c r="V364" s="692">
        <v>0</v>
      </c>
      <c r="W364" s="693">
        <v>0</v>
      </c>
      <c r="X364" s="692">
        <v>0</v>
      </c>
      <c r="Y364" s="693">
        <v>0</v>
      </c>
      <c r="Z364" s="692">
        <v>0</v>
      </c>
      <c r="AA364" s="693">
        <v>0</v>
      </c>
      <c r="AB364" s="698">
        <v>0</v>
      </c>
      <c r="AC364" s="690">
        <v>0</v>
      </c>
      <c r="AD364" s="1015"/>
      <c r="AE364" s="1016"/>
      <c r="AF364" s="1016"/>
      <c r="AG364" s="528"/>
      <c r="AH364" s="521"/>
      <c r="AI364" s="521"/>
      <c r="AJ364" s="521"/>
      <c r="AK364" s="521"/>
      <c r="AL364" s="521"/>
      <c r="AM364" s="521"/>
      <c r="AN364" s="521"/>
      <c r="AO364" s="521"/>
      <c r="AP364" s="521"/>
      <c r="AQ364" s="521"/>
      <c r="AR364" s="521"/>
      <c r="AS364" s="521"/>
      <c r="AT364" s="521"/>
      <c r="AU364" s="521"/>
      <c r="AV364" s="521"/>
      <c r="AW364" s="521"/>
      <c r="AX364" s="521"/>
      <c r="AY364" s="521"/>
      <c r="AZ364" s="521"/>
      <c r="BA364" s="521"/>
      <c r="BB364" s="521"/>
      <c r="BC364" s="521"/>
      <c r="BD364" s="521"/>
      <c r="BE364" s="521"/>
      <c r="BF364" s="521"/>
      <c r="BG364" s="521"/>
      <c r="BH364" s="521"/>
      <c r="BI364" s="521"/>
      <c r="BJ364" s="521"/>
      <c r="BK364" s="521"/>
      <c r="BL364" s="521"/>
      <c r="BM364" s="521"/>
      <c r="BN364" s="521"/>
      <c r="BO364" s="521"/>
      <c r="BP364" s="521"/>
      <c r="BQ364" s="521"/>
      <c r="BR364" s="521"/>
      <c r="BS364" s="521"/>
      <c r="BT364" s="521"/>
      <c r="BU364" s="521"/>
      <c r="BV364" s="521"/>
      <c r="BW364" s="521"/>
      <c r="BX364" s="521"/>
      <c r="BY364" s="521"/>
      <c r="BZ364" s="521"/>
      <c r="CA364" s="521"/>
      <c r="CB364" s="521"/>
      <c r="CC364" s="521"/>
      <c r="CD364" s="521"/>
      <c r="CE364" s="521"/>
      <c r="CF364" s="521"/>
      <c r="CG364" s="521"/>
      <c r="CH364" s="521"/>
      <c r="CI364" s="521"/>
      <c r="CJ364" s="521"/>
      <c r="CK364" s="521"/>
      <c r="CL364" s="521"/>
      <c r="CM364" s="521"/>
      <c r="CN364" s="521"/>
      <c r="CO364" s="521"/>
      <c r="CP364" s="521"/>
      <c r="CQ364" s="521"/>
    </row>
    <row r="365" spans="1:95" s="69" customFormat="1" ht="15" customHeight="1" x14ac:dyDescent="0.2">
      <c r="A365" s="11">
        <v>148</v>
      </c>
      <c r="B365" s="271"/>
      <c r="C365" s="281"/>
      <c r="D365" s="281"/>
      <c r="E365" s="282"/>
      <c r="F365" s="1475" t="str">
        <f>'2. CAD NCCF'!F365:L365</f>
        <v>FI issued covered bonds, high rated</v>
      </c>
      <c r="G365" s="1476"/>
      <c r="H365" s="1476"/>
      <c r="I365" s="1476"/>
      <c r="J365" s="1476"/>
      <c r="K365" s="1476"/>
      <c r="L365" s="1477"/>
      <c r="M365" s="690">
        <v>0</v>
      </c>
      <c r="N365" s="691">
        <v>0</v>
      </c>
      <c r="O365" s="692">
        <v>0</v>
      </c>
      <c r="P365" s="692">
        <v>0</v>
      </c>
      <c r="Q365" s="697">
        <v>0</v>
      </c>
      <c r="R365" s="692">
        <v>0</v>
      </c>
      <c r="S365" s="693">
        <v>0</v>
      </c>
      <c r="T365" s="692">
        <v>0</v>
      </c>
      <c r="U365" s="693">
        <v>0</v>
      </c>
      <c r="V365" s="692">
        <v>0</v>
      </c>
      <c r="W365" s="693">
        <v>0</v>
      </c>
      <c r="X365" s="692">
        <v>0</v>
      </c>
      <c r="Y365" s="693">
        <v>0</v>
      </c>
      <c r="Z365" s="692">
        <v>0</v>
      </c>
      <c r="AA365" s="693">
        <v>0</v>
      </c>
      <c r="AB365" s="698">
        <v>0</v>
      </c>
      <c r="AC365" s="690">
        <v>0</v>
      </c>
      <c r="AD365" s="1015"/>
      <c r="AE365" s="1016"/>
      <c r="AF365" s="1016"/>
      <c r="AG365" s="528"/>
      <c r="AH365" s="521"/>
      <c r="AI365" s="521"/>
      <c r="AJ365" s="521"/>
      <c r="AK365" s="521"/>
      <c r="AL365" s="521"/>
      <c r="AM365" s="521"/>
      <c r="AN365" s="521"/>
      <c r="AO365" s="521"/>
      <c r="AP365" s="521"/>
      <c r="AQ365" s="521"/>
      <c r="AR365" s="521"/>
      <c r="AS365" s="521"/>
      <c r="AT365" s="521"/>
      <c r="AU365" s="521"/>
      <c r="AV365" s="521"/>
      <c r="AW365" s="521"/>
      <c r="AX365" s="521"/>
      <c r="AY365" s="521"/>
      <c r="AZ365" s="521"/>
      <c r="BA365" s="521"/>
      <c r="BB365" s="521"/>
      <c r="BC365" s="521"/>
      <c r="BD365" s="521"/>
      <c r="BE365" s="521"/>
      <c r="BF365" s="521"/>
      <c r="BG365" s="521"/>
      <c r="BH365" s="521"/>
      <c r="BI365" s="521"/>
      <c r="BJ365" s="521"/>
      <c r="BK365" s="521"/>
      <c r="BL365" s="521"/>
      <c r="BM365" s="521"/>
      <c r="BN365" s="521"/>
      <c r="BO365" s="521"/>
      <c r="BP365" s="521"/>
      <c r="BQ365" s="521"/>
      <c r="BR365" s="521"/>
      <c r="BS365" s="521"/>
      <c r="BT365" s="521"/>
      <c r="BU365" s="521"/>
      <c r="BV365" s="521"/>
      <c r="BW365" s="521"/>
      <c r="BX365" s="521"/>
      <c r="BY365" s="521"/>
      <c r="BZ365" s="521"/>
      <c r="CA365" s="521"/>
      <c r="CB365" s="521"/>
      <c r="CC365" s="521"/>
      <c r="CD365" s="521"/>
      <c r="CE365" s="521"/>
      <c r="CF365" s="521"/>
      <c r="CG365" s="521"/>
      <c r="CH365" s="521"/>
      <c r="CI365" s="521"/>
      <c r="CJ365" s="521"/>
      <c r="CK365" s="521"/>
      <c r="CL365" s="521"/>
      <c r="CM365" s="521"/>
      <c r="CN365" s="521"/>
      <c r="CO365" s="521"/>
      <c r="CP365" s="521"/>
      <c r="CQ365" s="521"/>
    </row>
    <row r="366" spans="1:95" s="69" customFormat="1" ht="15" customHeight="1" x14ac:dyDescent="0.2">
      <c r="A366" s="11">
        <v>149</v>
      </c>
      <c r="B366" s="271"/>
      <c r="C366" s="281"/>
      <c r="D366" s="281"/>
      <c r="E366" s="282"/>
      <c r="F366" s="1475" t="str">
        <f>'2. CAD NCCF'!F366:L366</f>
        <v>FI issued jumbo covered bonds, high rated</v>
      </c>
      <c r="G366" s="1476"/>
      <c r="H366" s="1476"/>
      <c r="I366" s="1476"/>
      <c r="J366" s="1476"/>
      <c r="K366" s="1476"/>
      <c r="L366" s="1477"/>
      <c r="M366" s="690">
        <v>0</v>
      </c>
      <c r="N366" s="691">
        <v>0</v>
      </c>
      <c r="O366" s="692">
        <v>0</v>
      </c>
      <c r="P366" s="692">
        <v>0</v>
      </c>
      <c r="Q366" s="697">
        <v>0</v>
      </c>
      <c r="R366" s="692">
        <v>0</v>
      </c>
      <c r="S366" s="693">
        <v>0</v>
      </c>
      <c r="T366" s="692">
        <v>0</v>
      </c>
      <c r="U366" s="693">
        <v>0</v>
      </c>
      <c r="V366" s="692">
        <v>0</v>
      </c>
      <c r="W366" s="693">
        <v>0</v>
      </c>
      <c r="X366" s="692">
        <v>0</v>
      </c>
      <c r="Y366" s="693">
        <v>0</v>
      </c>
      <c r="Z366" s="692">
        <v>0</v>
      </c>
      <c r="AA366" s="693">
        <v>0</v>
      </c>
      <c r="AB366" s="698">
        <v>0</v>
      </c>
      <c r="AC366" s="690">
        <v>0</v>
      </c>
      <c r="AD366" s="1015"/>
      <c r="AE366" s="1016"/>
      <c r="AF366" s="1016"/>
      <c r="AG366" s="528"/>
      <c r="AH366" s="521"/>
      <c r="AI366" s="521"/>
      <c r="AJ366" s="521"/>
      <c r="AK366" s="521"/>
      <c r="AL366" s="521"/>
      <c r="AM366" s="521"/>
      <c r="AN366" s="521"/>
      <c r="AO366" s="521"/>
      <c r="AP366" s="521"/>
      <c r="AQ366" s="521"/>
      <c r="AR366" s="521"/>
      <c r="AS366" s="521"/>
      <c r="AT366" s="521"/>
      <c r="AU366" s="521"/>
      <c r="AV366" s="521"/>
      <c r="AW366" s="521"/>
      <c r="AX366" s="521"/>
      <c r="AY366" s="521"/>
      <c r="AZ366" s="521"/>
      <c r="BA366" s="521"/>
      <c r="BB366" s="521"/>
      <c r="BC366" s="521"/>
      <c r="BD366" s="521"/>
      <c r="BE366" s="521"/>
      <c r="BF366" s="521"/>
      <c r="BG366" s="521"/>
      <c r="BH366" s="521"/>
      <c r="BI366" s="521"/>
      <c r="BJ366" s="521"/>
      <c r="BK366" s="521"/>
      <c r="BL366" s="521"/>
      <c r="BM366" s="521"/>
      <c r="BN366" s="521"/>
      <c r="BO366" s="521"/>
      <c r="BP366" s="521"/>
      <c r="BQ366" s="521"/>
      <c r="BR366" s="521"/>
      <c r="BS366" s="521"/>
      <c r="BT366" s="521"/>
      <c r="BU366" s="521"/>
      <c r="BV366" s="521"/>
      <c r="BW366" s="521"/>
      <c r="BX366" s="521"/>
      <c r="BY366" s="521"/>
      <c r="BZ366" s="521"/>
      <c r="CA366" s="521"/>
      <c r="CB366" s="521"/>
      <c r="CC366" s="521"/>
      <c r="CD366" s="521"/>
      <c r="CE366" s="521"/>
      <c r="CF366" s="521"/>
      <c r="CG366" s="521"/>
      <c r="CH366" s="521"/>
      <c r="CI366" s="521"/>
      <c r="CJ366" s="521"/>
      <c r="CK366" s="521"/>
      <c r="CL366" s="521"/>
      <c r="CM366" s="521"/>
      <c r="CN366" s="521"/>
      <c r="CO366" s="521"/>
      <c r="CP366" s="521"/>
      <c r="CQ366" s="521"/>
    </row>
    <row r="367" spans="1:95" s="69" customFormat="1" ht="15" customHeight="1" x14ac:dyDescent="0.2">
      <c r="A367" s="11">
        <v>150</v>
      </c>
      <c r="B367" s="271"/>
      <c r="C367" s="281"/>
      <c r="D367" s="281"/>
      <c r="E367" s="1445" t="str">
        <f>'2. CAD NCCF'!E367:L367</f>
        <v>Non-FI issued CBP, medium rated</v>
      </c>
      <c r="F367" s="1446"/>
      <c r="G367" s="1446"/>
      <c r="H367" s="1446"/>
      <c r="I367" s="1446"/>
      <c r="J367" s="1446"/>
      <c r="K367" s="1446"/>
      <c r="L367" s="1447"/>
      <c r="M367" s="399">
        <f>SUM(M368:M369)</f>
        <v>0</v>
      </c>
      <c r="N367" s="402">
        <f t="shared" ref="N367:AC367" si="77">SUBTOTAL(9,N368:N369)</f>
        <v>0</v>
      </c>
      <c r="O367" s="406">
        <f t="shared" si="77"/>
        <v>0</v>
      </c>
      <c r="P367" s="405">
        <f t="shared" si="77"/>
        <v>0</v>
      </c>
      <c r="Q367" s="407">
        <f t="shared" si="77"/>
        <v>0</v>
      </c>
      <c r="R367" s="406">
        <f t="shared" si="77"/>
        <v>0</v>
      </c>
      <c r="S367" s="406">
        <f t="shared" si="77"/>
        <v>0</v>
      </c>
      <c r="T367" s="406">
        <f t="shared" si="77"/>
        <v>0</v>
      </c>
      <c r="U367" s="406">
        <f t="shared" si="77"/>
        <v>0</v>
      </c>
      <c r="V367" s="406">
        <f t="shared" si="77"/>
        <v>0</v>
      </c>
      <c r="W367" s="406">
        <f t="shared" si="77"/>
        <v>0</v>
      </c>
      <c r="X367" s="406">
        <f t="shared" si="77"/>
        <v>0</v>
      </c>
      <c r="Y367" s="406">
        <f t="shared" si="77"/>
        <v>0</v>
      </c>
      <c r="Z367" s="406">
        <f t="shared" si="77"/>
        <v>0</v>
      </c>
      <c r="AA367" s="406">
        <f t="shared" si="77"/>
        <v>0</v>
      </c>
      <c r="AB367" s="416">
        <f t="shared" si="77"/>
        <v>0</v>
      </c>
      <c r="AC367" s="399">
        <f t="shared" si="77"/>
        <v>0</v>
      </c>
      <c r="AD367" s="1015"/>
      <c r="AE367" s="1016"/>
      <c r="AF367" s="1016"/>
      <c r="AG367" s="528"/>
      <c r="AH367" s="521"/>
      <c r="AI367" s="521"/>
      <c r="AJ367" s="521"/>
      <c r="AK367" s="521"/>
      <c r="AL367" s="521"/>
      <c r="AM367" s="521"/>
      <c r="AN367" s="521"/>
      <c r="AO367" s="521"/>
      <c r="AP367" s="521"/>
      <c r="AQ367" s="521"/>
      <c r="AR367" s="521"/>
      <c r="AS367" s="521"/>
      <c r="AT367" s="521"/>
      <c r="AU367" s="521"/>
      <c r="AV367" s="521"/>
      <c r="AW367" s="521"/>
      <c r="AX367" s="521"/>
      <c r="AY367" s="521"/>
      <c r="AZ367" s="521"/>
      <c r="BA367" s="521"/>
      <c r="BB367" s="521"/>
      <c r="BC367" s="521"/>
      <c r="BD367" s="521"/>
      <c r="BE367" s="521"/>
      <c r="BF367" s="521"/>
      <c r="BG367" s="521"/>
      <c r="BH367" s="521"/>
      <c r="BI367" s="521"/>
      <c r="BJ367" s="521"/>
      <c r="BK367" s="521"/>
      <c r="BL367" s="521"/>
      <c r="BM367" s="521"/>
      <c r="BN367" s="521"/>
      <c r="BO367" s="521"/>
      <c r="BP367" s="521"/>
      <c r="BQ367" s="521"/>
      <c r="BR367" s="521"/>
      <c r="BS367" s="521"/>
      <c r="BT367" s="521"/>
      <c r="BU367" s="521"/>
      <c r="BV367" s="521"/>
      <c r="BW367" s="521"/>
      <c r="BX367" s="521"/>
      <c r="BY367" s="521"/>
      <c r="BZ367" s="521"/>
      <c r="CA367" s="521"/>
      <c r="CB367" s="521"/>
      <c r="CC367" s="521"/>
      <c r="CD367" s="521"/>
      <c r="CE367" s="521"/>
      <c r="CF367" s="521"/>
      <c r="CG367" s="521"/>
      <c r="CH367" s="521"/>
      <c r="CI367" s="521"/>
      <c r="CJ367" s="521"/>
      <c r="CK367" s="521"/>
      <c r="CL367" s="521"/>
      <c r="CM367" s="521"/>
      <c r="CN367" s="521"/>
      <c r="CO367" s="521"/>
      <c r="CP367" s="521"/>
      <c r="CQ367" s="521"/>
    </row>
    <row r="368" spans="1:95" s="69" customFormat="1" ht="15" customHeight="1" x14ac:dyDescent="0.2">
      <c r="A368" s="11">
        <v>151</v>
      </c>
      <c r="B368" s="271"/>
      <c r="C368" s="281"/>
      <c r="D368" s="281"/>
      <c r="E368" s="282"/>
      <c r="F368" s="1475" t="str">
        <f>'2. CAD NCCF'!F368:L368</f>
        <v>Non-FI issued unsecured bonds and paper, medium rated</v>
      </c>
      <c r="G368" s="1476"/>
      <c r="H368" s="1476"/>
      <c r="I368" s="1476"/>
      <c r="J368" s="1476"/>
      <c r="K368" s="1476"/>
      <c r="L368" s="1477"/>
      <c r="M368" s="690">
        <v>0</v>
      </c>
      <c r="N368" s="691">
        <v>0</v>
      </c>
      <c r="O368" s="692">
        <v>0</v>
      </c>
      <c r="P368" s="692">
        <v>0</v>
      </c>
      <c r="Q368" s="697">
        <v>0</v>
      </c>
      <c r="R368" s="692">
        <v>0</v>
      </c>
      <c r="S368" s="693">
        <v>0</v>
      </c>
      <c r="T368" s="692">
        <v>0</v>
      </c>
      <c r="U368" s="693">
        <v>0</v>
      </c>
      <c r="V368" s="692">
        <v>0</v>
      </c>
      <c r="W368" s="693">
        <v>0</v>
      </c>
      <c r="X368" s="692">
        <v>0</v>
      </c>
      <c r="Y368" s="693">
        <v>0</v>
      </c>
      <c r="Z368" s="692">
        <v>0</v>
      </c>
      <c r="AA368" s="693">
        <v>0</v>
      </c>
      <c r="AB368" s="698">
        <v>0</v>
      </c>
      <c r="AC368" s="690">
        <v>0</v>
      </c>
      <c r="AD368" s="1015"/>
      <c r="AE368" s="1016"/>
      <c r="AF368" s="1016"/>
      <c r="AG368" s="528"/>
      <c r="AH368" s="521"/>
      <c r="AI368" s="521"/>
      <c r="AJ368" s="521"/>
      <c r="AK368" s="521"/>
      <c r="AL368" s="521"/>
      <c r="AM368" s="521"/>
      <c r="AN368" s="521"/>
      <c r="AO368" s="521"/>
      <c r="AP368" s="521"/>
      <c r="AQ368" s="521"/>
      <c r="AR368" s="521"/>
      <c r="AS368" s="521"/>
      <c r="AT368" s="521"/>
      <c r="AU368" s="521"/>
      <c r="AV368" s="521"/>
      <c r="AW368" s="521"/>
      <c r="AX368" s="521"/>
      <c r="AY368" s="521"/>
      <c r="AZ368" s="521"/>
      <c r="BA368" s="521"/>
      <c r="BB368" s="521"/>
      <c r="BC368" s="521"/>
      <c r="BD368" s="521"/>
      <c r="BE368" s="521"/>
      <c r="BF368" s="521"/>
      <c r="BG368" s="521"/>
      <c r="BH368" s="521"/>
      <c r="BI368" s="521"/>
      <c r="BJ368" s="521"/>
      <c r="BK368" s="521"/>
      <c r="BL368" s="521"/>
      <c r="BM368" s="521"/>
      <c r="BN368" s="521"/>
      <c r="BO368" s="521"/>
      <c r="BP368" s="521"/>
      <c r="BQ368" s="521"/>
      <c r="BR368" s="521"/>
      <c r="BS368" s="521"/>
      <c r="BT368" s="521"/>
      <c r="BU368" s="521"/>
      <c r="BV368" s="521"/>
      <c r="BW368" s="521"/>
      <c r="BX368" s="521"/>
      <c r="BY368" s="521"/>
      <c r="BZ368" s="521"/>
      <c r="CA368" s="521"/>
      <c r="CB368" s="521"/>
      <c r="CC368" s="521"/>
      <c r="CD368" s="521"/>
      <c r="CE368" s="521"/>
      <c r="CF368" s="521"/>
      <c r="CG368" s="521"/>
      <c r="CH368" s="521"/>
      <c r="CI368" s="521"/>
      <c r="CJ368" s="521"/>
      <c r="CK368" s="521"/>
      <c r="CL368" s="521"/>
      <c r="CM368" s="521"/>
      <c r="CN368" s="521"/>
      <c r="CO368" s="521"/>
      <c r="CP368" s="521"/>
      <c r="CQ368" s="521"/>
    </row>
    <row r="369" spans="1:95" s="69" customFormat="1" ht="15" customHeight="1" x14ac:dyDescent="0.2">
      <c r="A369" s="11">
        <v>152</v>
      </c>
      <c r="B369" s="271"/>
      <c r="C369" s="281"/>
      <c r="D369" s="281"/>
      <c r="E369" s="282"/>
      <c r="F369" s="1475" t="str">
        <f>'2. CAD NCCF'!F369:L369</f>
        <v>Non-FI issued covered bonds, medium rated</v>
      </c>
      <c r="G369" s="1476"/>
      <c r="H369" s="1476"/>
      <c r="I369" s="1476"/>
      <c r="J369" s="1476"/>
      <c r="K369" s="1476"/>
      <c r="L369" s="1477"/>
      <c r="M369" s="690">
        <v>0</v>
      </c>
      <c r="N369" s="691">
        <v>0</v>
      </c>
      <c r="O369" s="692">
        <v>0</v>
      </c>
      <c r="P369" s="692">
        <v>0</v>
      </c>
      <c r="Q369" s="697">
        <v>0</v>
      </c>
      <c r="R369" s="692">
        <v>0</v>
      </c>
      <c r="S369" s="693">
        <v>0</v>
      </c>
      <c r="T369" s="692">
        <v>0</v>
      </c>
      <c r="U369" s="693">
        <v>0</v>
      </c>
      <c r="V369" s="692">
        <v>0</v>
      </c>
      <c r="W369" s="693">
        <v>0</v>
      </c>
      <c r="X369" s="692">
        <v>0</v>
      </c>
      <c r="Y369" s="693">
        <v>0</v>
      </c>
      <c r="Z369" s="692">
        <v>0</v>
      </c>
      <c r="AA369" s="693">
        <v>0</v>
      </c>
      <c r="AB369" s="698">
        <v>0</v>
      </c>
      <c r="AC369" s="690">
        <v>0</v>
      </c>
      <c r="AD369" s="1015"/>
      <c r="AE369" s="1016"/>
      <c r="AF369" s="1016"/>
      <c r="AG369" s="528"/>
      <c r="AH369" s="521"/>
      <c r="AI369" s="521"/>
      <c r="AJ369" s="521"/>
      <c r="AK369" s="521"/>
      <c r="AL369" s="521"/>
      <c r="AM369" s="521"/>
      <c r="AN369" s="521"/>
      <c r="AO369" s="521"/>
      <c r="AP369" s="521"/>
      <c r="AQ369" s="521"/>
      <c r="AR369" s="521"/>
      <c r="AS369" s="521"/>
      <c r="AT369" s="521"/>
      <c r="AU369" s="521"/>
      <c r="AV369" s="521"/>
      <c r="AW369" s="521"/>
      <c r="AX369" s="521"/>
      <c r="AY369" s="521"/>
      <c r="AZ369" s="521"/>
      <c r="BA369" s="521"/>
      <c r="BB369" s="521"/>
      <c r="BC369" s="521"/>
      <c r="BD369" s="521"/>
      <c r="BE369" s="521"/>
      <c r="BF369" s="521"/>
      <c r="BG369" s="521"/>
      <c r="BH369" s="521"/>
      <c r="BI369" s="521"/>
      <c r="BJ369" s="521"/>
      <c r="BK369" s="521"/>
      <c r="BL369" s="521"/>
      <c r="BM369" s="521"/>
      <c r="BN369" s="521"/>
      <c r="BO369" s="521"/>
      <c r="BP369" s="521"/>
      <c r="BQ369" s="521"/>
      <c r="BR369" s="521"/>
      <c r="BS369" s="521"/>
      <c r="BT369" s="521"/>
      <c r="BU369" s="521"/>
      <c r="BV369" s="521"/>
      <c r="BW369" s="521"/>
      <c r="BX369" s="521"/>
      <c r="BY369" s="521"/>
      <c r="BZ369" s="521"/>
      <c r="CA369" s="521"/>
      <c r="CB369" s="521"/>
      <c r="CC369" s="521"/>
      <c r="CD369" s="521"/>
      <c r="CE369" s="521"/>
      <c r="CF369" s="521"/>
      <c r="CG369" s="521"/>
      <c r="CH369" s="521"/>
      <c r="CI369" s="521"/>
      <c r="CJ369" s="521"/>
      <c r="CK369" s="521"/>
      <c r="CL369" s="521"/>
      <c r="CM369" s="521"/>
      <c r="CN369" s="521"/>
      <c r="CO369" s="521"/>
      <c r="CP369" s="521"/>
      <c r="CQ369" s="521"/>
    </row>
    <row r="370" spans="1:95" s="69" customFormat="1" ht="15" customHeight="1" x14ac:dyDescent="0.2">
      <c r="A370" s="11">
        <v>153</v>
      </c>
      <c r="B370" s="271"/>
      <c r="C370" s="281"/>
      <c r="D370" s="281"/>
      <c r="E370" s="1445" t="str">
        <f>'2. CAD NCCF'!E370:L370</f>
        <v>FI issued CBP, medium rated</v>
      </c>
      <c r="F370" s="1446"/>
      <c r="G370" s="1446"/>
      <c r="H370" s="1446"/>
      <c r="I370" s="1446"/>
      <c r="J370" s="1446"/>
      <c r="K370" s="1446"/>
      <c r="L370" s="1447"/>
      <c r="M370" s="399">
        <f>SUM(M371:M373)</f>
        <v>0</v>
      </c>
      <c r="N370" s="402">
        <f t="shared" ref="N370:AC370" si="78">SUBTOTAL(9,N371:N373)</f>
        <v>0</v>
      </c>
      <c r="O370" s="406">
        <f t="shared" si="78"/>
        <v>0</v>
      </c>
      <c r="P370" s="405">
        <f t="shared" si="78"/>
        <v>0</v>
      </c>
      <c r="Q370" s="407">
        <f t="shared" si="78"/>
        <v>0</v>
      </c>
      <c r="R370" s="406">
        <f t="shared" si="78"/>
        <v>0</v>
      </c>
      <c r="S370" s="406">
        <f t="shared" si="78"/>
        <v>0</v>
      </c>
      <c r="T370" s="406">
        <f t="shared" si="78"/>
        <v>0</v>
      </c>
      <c r="U370" s="406">
        <f t="shared" si="78"/>
        <v>0</v>
      </c>
      <c r="V370" s="406">
        <f t="shared" si="78"/>
        <v>0</v>
      </c>
      <c r="W370" s="406">
        <f t="shared" si="78"/>
        <v>0</v>
      </c>
      <c r="X370" s="406">
        <f t="shared" si="78"/>
        <v>0</v>
      </c>
      <c r="Y370" s="406">
        <f t="shared" si="78"/>
        <v>0</v>
      </c>
      <c r="Z370" s="406">
        <f t="shared" si="78"/>
        <v>0</v>
      </c>
      <c r="AA370" s="406">
        <f t="shared" si="78"/>
        <v>0</v>
      </c>
      <c r="AB370" s="416">
        <f t="shared" si="78"/>
        <v>0</v>
      </c>
      <c r="AC370" s="399">
        <f t="shared" si="78"/>
        <v>0</v>
      </c>
      <c r="AD370" s="1015"/>
      <c r="AE370" s="1016"/>
      <c r="AF370" s="1016"/>
      <c r="AG370" s="528"/>
      <c r="AH370" s="521"/>
      <c r="AI370" s="521"/>
      <c r="AJ370" s="521"/>
      <c r="AK370" s="521"/>
      <c r="AL370" s="521"/>
      <c r="AM370" s="521"/>
      <c r="AN370" s="521"/>
      <c r="AO370" s="521"/>
      <c r="AP370" s="521"/>
      <c r="AQ370" s="521"/>
      <c r="AR370" s="521"/>
      <c r="AS370" s="521"/>
      <c r="AT370" s="521"/>
      <c r="AU370" s="521"/>
      <c r="AV370" s="521"/>
      <c r="AW370" s="521"/>
      <c r="AX370" s="521"/>
      <c r="AY370" s="521"/>
      <c r="AZ370" s="521"/>
      <c r="BA370" s="521"/>
      <c r="BB370" s="521"/>
      <c r="BC370" s="521"/>
      <c r="BD370" s="521"/>
      <c r="BE370" s="521"/>
      <c r="BF370" s="521"/>
      <c r="BG370" s="521"/>
      <c r="BH370" s="521"/>
      <c r="BI370" s="521"/>
      <c r="BJ370" s="521"/>
      <c r="BK370" s="521"/>
      <c r="BL370" s="521"/>
      <c r="BM370" s="521"/>
      <c r="BN370" s="521"/>
      <c r="BO370" s="521"/>
      <c r="BP370" s="521"/>
      <c r="BQ370" s="521"/>
      <c r="BR370" s="521"/>
      <c r="BS370" s="521"/>
      <c r="BT370" s="521"/>
      <c r="BU370" s="521"/>
      <c r="BV370" s="521"/>
      <c r="BW370" s="521"/>
      <c r="BX370" s="521"/>
      <c r="BY370" s="521"/>
      <c r="BZ370" s="521"/>
      <c r="CA370" s="521"/>
      <c r="CB370" s="521"/>
      <c r="CC370" s="521"/>
      <c r="CD370" s="521"/>
      <c r="CE370" s="521"/>
      <c r="CF370" s="521"/>
      <c r="CG370" s="521"/>
      <c r="CH370" s="521"/>
      <c r="CI370" s="521"/>
      <c r="CJ370" s="521"/>
      <c r="CK370" s="521"/>
      <c r="CL370" s="521"/>
      <c r="CM370" s="521"/>
      <c r="CN370" s="521"/>
      <c r="CO370" s="521"/>
      <c r="CP370" s="521"/>
      <c r="CQ370" s="521"/>
    </row>
    <row r="371" spans="1:95" s="69" customFormat="1" ht="15" customHeight="1" x14ac:dyDescent="0.2">
      <c r="A371" s="11">
        <v>154</v>
      </c>
      <c r="B371" s="271"/>
      <c r="C371" s="281"/>
      <c r="D371" s="281"/>
      <c r="E371" s="282"/>
      <c r="F371" s="1475" t="str">
        <f>'2. CAD NCCF'!F371:L371</f>
        <v>FI issued unsecured bonds and paper, medium rated</v>
      </c>
      <c r="G371" s="1476"/>
      <c r="H371" s="1476"/>
      <c r="I371" s="1476"/>
      <c r="J371" s="1476"/>
      <c r="K371" s="1476"/>
      <c r="L371" s="1477"/>
      <c r="M371" s="690">
        <v>0</v>
      </c>
      <c r="N371" s="691">
        <v>0</v>
      </c>
      <c r="O371" s="692">
        <v>0</v>
      </c>
      <c r="P371" s="692">
        <v>0</v>
      </c>
      <c r="Q371" s="697">
        <v>0</v>
      </c>
      <c r="R371" s="692">
        <v>0</v>
      </c>
      <c r="S371" s="693">
        <v>0</v>
      </c>
      <c r="T371" s="692">
        <v>0</v>
      </c>
      <c r="U371" s="693">
        <v>0</v>
      </c>
      <c r="V371" s="692">
        <v>0</v>
      </c>
      <c r="W371" s="693">
        <v>0</v>
      </c>
      <c r="X371" s="692">
        <v>0</v>
      </c>
      <c r="Y371" s="693">
        <v>0</v>
      </c>
      <c r="Z371" s="692">
        <v>0</v>
      </c>
      <c r="AA371" s="693">
        <v>0</v>
      </c>
      <c r="AB371" s="698">
        <v>0</v>
      </c>
      <c r="AC371" s="690">
        <v>0</v>
      </c>
      <c r="AD371" s="1015"/>
      <c r="AE371" s="1016"/>
      <c r="AF371" s="1016"/>
      <c r="AG371" s="528"/>
      <c r="AH371" s="521"/>
      <c r="AI371" s="521"/>
      <c r="AJ371" s="521"/>
      <c r="AK371" s="521"/>
      <c r="AL371" s="521"/>
      <c r="AM371" s="521"/>
      <c r="AN371" s="521"/>
      <c r="AO371" s="521"/>
      <c r="AP371" s="521"/>
      <c r="AQ371" s="521"/>
      <c r="AR371" s="521"/>
      <c r="AS371" s="521"/>
      <c r="AT371" s="521"/>
      <c r="AU371" s="521"/>
      <c r="AV371" s="521"/>
      <c r="AW371" s="521"/>
      <c r="AX371" s="521"/>
      <c r="AY371" s="521"/>
      <c r="AZ371" s="521"/>
      <c r="BA371" s="521"/>
      <c r="BB371" s="521"/>
      <c r="BC371" s="521"/>
      <c r="BD371" s="521"/>
      <c r="BE371" s="521"/>
      <c r="BF371" s="521"/>
      <c r="BG371" s="521"/>
      <c r="BH371" s="521"/>
      <c r="BI371" s="521"/>
      <c r="BJ371" s="521"/>
      <c r="BK371" s="521"/>
      <c r="BL371" s="521"/>
      <c r="BM371" s="521"/>
      <c r="BN371" s="521"/>
      <c r="BO371" s="521"/>
      <c r="BP371" s="521"/>
      <c r="BQ371" s="521"/>
      <c r="BR371" s="521"/>
      <c r="BS371" s="521"/>
      <c r="BT371" s="521"/>
      <c r="BU371" s="521"/>
      <c r="BV371" s="521"/>
      <c r="BW371" s="521"/>
      <c r="BX371" s="521"/>
      <c r="BY371" s="521"/>
      <c r="BZ371" s="521"/>
      <c r="CA371" s="521"/>
      <c r="CB371" s="521"/>
      <c r="CC371" s="521"/>
      <c r="CD371" s="521"/>
      <c r="CE371" s="521"/>
      <c r="CF371" s="521"/>
      <c r="CG371" s="521"/>
      <c r="CH371" s="521"/>
      <c r="CI371" s="521"/>
      <c r="CJ371" s="521"/>
      <c r="CK371" s="521"/>
      <c r="CL371" s="521"/>
      <c r="CM371" s="521"/>
      <c r="CN371" s="521"/>
      <c r="CO371" s="521"/>
      <c r="CP371" s="521"/>
      <c r="CQ371" s="521"/>
    </row>
    <row r="372" spans="1:95" s="69" customFormat="1" ht="15" customHeight="1" x14ac:dyDescent="0.2">
      <c r="A372" s="11">
        <v>155</v>
      </c>
      <c r="B372" s="271"/>
      <c r="C372" s="281"/>
      <c r="D372" s="281"/>
      <c r="E372" s="282"/>
      <c r="F372" s="1475" t="str">
        <f>'2. CAD NCCF'!F372:L372</f>
        <v>FI issued covered bonds, medium rated</v>
      </c>
      <c r="G372" s="1476"/>
      <c r="H372" s="1476"/>
      <c r="I372" s="1476"/>
      <c r="J372" s="1476"/>
      <c r="K372" s="1476"/>
      <c r="L372" s="1477"/>
      <c r="M372" s="690">
        <v>0</v>
      </c>
      <c r="N372" s="691">
        <v>0</v>
      </c>
      <c r="O372" s="692">
        <v>0</v>
      </c>
      <c r="P372" s="692">
        <v>0</v>
      </c>
      <c r="Q372" s="697">
        <v>0</v>
      </c>
      <c r="R372" s="692">
        <v>0</v>
      </c>
      <c r="S372" s="693">
        <v>0</v>
      </c>
      <c r="T372" s="692">
        <v>0</v>
      </c>
      <c r="U372" s="693">
        <v>0</v>
      </c>
      <c r="V372" s="692">
        <v>0</v>
      </c>
      <c r="W372" s="693">
        <v>0</v>
      </c>
      <c r="X372" s="692">
        <v>0</v>
      </c>
      <c r="Y372" s="693">
        <v>0</v>
      </c>
      <c r="Z372" s="692">
        <v>0</v>
      </c>
      <c r="AA372" s="693">
        <v>0</v>
      </c>
      <c r="AB372" s="698">
        <v>0</v>
      </c>
      <c r="AC372" s="690">
        <v>0</v>
      </c>
      <c r="AD372" s="1015"/>
      <c r="AE372" s="1016"/>
      <c r="AF372" s="1016"/>
      <c r="AG372" s="528"/>
      <c r="AH372" s="521"/>
      <c r="AI372" s="521"/>
      <c r="AJ372" s="521"/>
      <c r="AK372" s="521"/>
      <c r="AL372" s="521"/>
      <c r="AM372" s="521"/>
      <c r="AN372" s="521"/>
      <c r="AO372" s="521"/>
      <c r="AP372" s="521"/>
      <c r="AQ372" s="521"/>
      <c r="AR372" s="521"/>
      <c r="AS372" s="521"/>
      <c r="AT372" s="521"/>
      <c r="AU372" s="521"/>
      <c r="AV372" s="521"/>
      <c r="AW372" s="521"/>
      <c r="AX372" s="521"/>
      <c r="AY372" s="521"/>
      <c r="AZ372" s="521"/>
      <c r="BA372" s="521"/>
      <c r="BB372" s="521"/>
      <c r="BC372" s="521"/>
      <c r="BD372" s="521"/>
      <c r="BE372" s="521"/>
      <c r="BF372" s="521"/>
      <c r="BG372" s="521"/>
      <c r="BH372" s="521"/>
      <c r="BI372" s="521"/>
      <c r="BJ372" s="521"/>
      <c r="BK372" s="521"/>
      <c r="BL372" s="521"/>
      <c r="BM372" s="521"/>
      <c r="BN372" s="521"/>
      <c r="BO372" s="521"/>
      <c r="BP372" s="521"/>
      <c r="BQ372" s="521"/>
      <c r="BR372" s="521"/>
      <c r="BS372" s="521"/>
      <c r="BT372" s="521"/>
      <c r="BU372" s="521"/>
      <c r="BV372" s="521"/>
      <c r="BW372" s="521"/>
      <c r="BX372" s="521"/>
      <c r="BY372" s="521"/>
      <c r="BZ372" s="521"/>
      <c r="CA372" s="521"/>
      <c r="CB372" s="521"/>
      <c r="CC372" s="521"/>
      <c r="CD372" s="521"/>
      <c r="CE372" s="521"/>
      <c r="CF372" s="521"/>
      <c r="CG372" s="521"/>
      <c r="CH372" s="521"/>
      <c r="CI372" s="521"/>
      <c r="CJ372" s="521"/>
      <c r="CK372" s="521"/>
      <c r="CL372" s="521"/>
      <c r="CM372" s="521"/>
      <c r="CN372" s="521"/>
      <c r="CO372" s="521"/>
      <c r="CP372" s="521"/>
      <c r="CQ372" s="521"/>
    </row>
    <row r="373" spans="1:95" s="69" customFormat="1" ht="15" customHeight="1" x14ac:dyDescent="0.2">
      <c r="A373" s="11">
        <v>156</v>
      </c>
      <c r="B373" s="271"/>
      <c r="C373" s="281"/>
      <c r="D373" s="281"/>
      <c r="E373" s="282"/>
      <c r="F373" s="1475" t="str">
        <f>'2. CAD NCCF'!F373:L373</f>
        <v>FI issued jumbo covered bonds, medium rated</v>
      </c>
      <c r="G373" s="1476"/>
      <c r="H373" s="1476"/>
      <c r="I373" s="1476"/>
      <c r="J373" s="1476"/>
      <c r="K373" s="1476"/>
      <c r="L373" s="1477"/>
      <c r="M373" s="690">
        <v>0</v>
      </c>
      <c r="N373" s="691">
        <v>0</v>
      </c>
      <c r="O373" s="692">
        <v>0</v>
      </c>
      <c r="P373" s="692">
        <v>0</v>
      </c>
      <c r="Q373" s="697">
        <v>0</v>
      </c>
      <c r="R373" s="692">
        <v>0</v>
      </c>
      <c r="S373" s="693">
        <v>0</v>
      </c>
      <c r="T373" s="692">
        <v>0</v>
      </c>
      <c r="U373" s="693">
        <v>0</v>
      </c>
      <c r="V373" s="692">
        <v>0</v>
      </c>
      <c r="W373" s="693">
        <v>0</v>
      </c>
      <c r="X373" s="692">
        <v>0</v>
      </c>
      <c r="Y373" s="693">
        <v>0</v>
      </c>
      <c r="Z373" s="692">
        <v>0</v>
      </c>
      <c r="AA373" s="693">
        <v>0</v>
      </c>
      <c r="AB373" s="698">
        <v>0</v>
      </c>
      <c r="AC373" s="690">
        <v>0</v>
      </c>
      <c r="AD373" s="1015"/>
      <c r="AE373" s="1016"/>
      <c r="AF373" s="1016"/>
      <c r="AG373" s="528"/>
      <c r="AH373" s="521"/>
      <c r="AI373" s="521"/>
      <c r="AJ373" s="521"/>
      <c r="AK373" s="521"/>
      <c r="AL373" s="521"/>
      <c r="AM373" s="521"/>
      <c r="AN373" s="521"/>
      <c r="AO373" s="521"/>
      <c r="AP373" s="521"/>
      <c r="AQ373" s="521"/>
      <c r="AR373" s="521"/>
      <c r="AS373" s="521"/>
      <c r="AT373" s="521"/>
      <c r="AU373" s="521"/>
      <c r="AV373" s="521"/>
      <c r="AW373" s="521"/>
      <c r="AX373" s="521"/>
      <c r="AY373" s="521"/>
      <c r="AZ373" s="521"/>
      <c r="BA373" s="521"/>
      <c r="BB373" s="521"/>
      <c r="BC373" s="521"/>
      <c r="BD373" s="521"/>
      <c r="BE373" s="521"/>
      <c r="BF373" s="521"/>
      <c r="BG373" s="521"/>
      <c r="BH373" s="521"/>
      <c r="BI373" s="521"/>
      <c r="BJ373" s="521"/>
      <c r="BK373" s="521"/>
      <c r="BL373" s="521"/>
      <c r="BM373" s="521"/>
      <c r="BN373" s="521"/>
      <c r="BO373" s="521"/>
      <c r="BP373" s="521"/>
      <c r="BQ373" s="521"/>
      <c r="BR373" s="521"/>
      <c r="BS373" s="521"/>
      <c r="BT373" s="521"/>
      <c r="BU373" s="521"/>
      <c r="BV373" s="521"/>
      <c r="BW373" s="521"/>
      <c r="BX373" s="521"/>
      <c r="BY373" s="521"/>
      <c r="BZ373" s="521"/>
      <c r="CA373" s="521"/>
      <c r="CB373" s="521"/>
      <c r="CC373" s="521"/>
      <c r="CD373" s="521"/>
      <c r="CE373" s="521"/>
      <c r="CF373" s="521"/>
      <c r="CG373" s="521"/>
      <c r="CH373" s="521"/>
      <c r="CI373" s="521"/>
      <c r="CJ373" s="521"/>
      <c r="CK373" s="521"/>
      <c r="CL373" s="521"/>
      <c r="CM373" s="521"/>
      <c r="CN373" s="521"/>
      <c r="CO373" s="521"/>
      <c r="CP373" s="521"/>
      <c r="CQ373" s="521"/>
    </row>
    <row r="374" spans="1:95" s="69" customFormat="1" ht="15" customHeight="1" x14ac:dyDescent="0.2">
      <c r="A374" s="11">
        <v>157</v>
      </c>
      <c r="B374" s="271"/>
      <c r="C374" s="281"/>
      <c r="D374" s="281"/>
      <c r="E374" s="1445" t="str">
        <f>'2. CAD NCCF'!E374:L374</f>
        <v>Non-FI issued CBP, low or not rated</v>
      </c>
      <c r="F374" s="1446"/>
      <c r="G374" s="1446"/>
      <c r="H374" s="1446"/>
      <c r="I374" s="1446"/>
      <c r="J374" s="1446"/>
      <c r="K374" s="1446"/>
      <c r="L374" s="1447"/>
      <c r="M374" s="399">
        <f>SUM(M375:M376)</f>
        <v>0</v>
      </c>
      <c r="N374" s="402">
        <f t="shared" ref="N374:AC374" si="79">SUBTOTAL(9,N375:N376)</f>
        <v>0</v>
      </c>
      <c r="O374" s="406">
        <f t="shared" si="79"/>
        <v>0</v>
      </c>
      <c r="P374" s="405">
        <f t="shared" si="79"/>
        <v>0</v>
      </c>
      <c r="Q374" s="407">
        <f t="shared" si="79"/>
        <v>0</v>
      </c>
      <c r="R374" s="406">
        <f t="shared" si="79"/>
        <v>0</v>
      </c>
      <c r="S374" s="406">
        <f t="shared" si="79"/>
        <v>0</v>
      </c>
      <c r="T374" s="406">
        <f t="shared" si="79"/>
        <v>0</v>
      </c>
      <c r="U374" s="406">
        <f t="shared" si="79"/>
        <v>0</v>
      </c>
      <c r="V374" s="406">
        <f t="shared" si="79"/>
        <v>0</v>
      </c>
      <c r="W374" s="406">
        <f t="shared" si="79"/>
        <v>0</v>
      </c>
      <c r="X374" s="406">
        <f t="shared" si="79"/>
        <v>0</v>
      </c>
      <c r="Y374" s="406">
        <f t="shared" si="79"/>
        <v>0</v>
      </c>
      <c r="Z374" s="406">
        <f t="shared" si="79"/>
        <v>0</v>
      </c>
      <c r="AA374" s="406">
        <f t="shared" si="79"/>
        <v>0</v>
      </c>
      <c r="AB374" s="416">
        <f t="shared" si="79"/>
        <v>0</v>
      </c>
      <c r="AC374" s="399">
        <f t="shared" si="79"/>
        <v>0</v>
      </c>
      <c r="AD374" s="1015"/>
      <c r="AE374" s="1016"/>
      <c r="AF374" s="1016"/>
      <c r="AG374" s="528"/>
      <c r="AH374" s="521"/>
      <c r="AI374" s="521"/>
      <c r="AJ374" s="521"/>
      <c r="AK374" s="521"/>
      <c r="AL374" s="521"/>
      <c r="AM374" s="521"/>
      <c r="AN374" s="521"/>
      <c r="AO374" s="521"/>
      <c r="AP374" s="521"/>
      <c r="AQ374" s="521"/>
      <c r="AR374" s="521"/>
      <c r="AS374" s="521"/>
      <c r="AT374" s="521"/>
      <c r="AU374" s="521"/>
      <c r="AV374" s="521"/>
      <c r="AW374" s="521"/>
      <c r="AX374" s="521"/>
      <c r="AY374" s="521"/>
      <c r="AZ374" s="521"/>
      <c r="BA374" s="521"/>
      <c r="BB374" s="521"/>
      <c r="BC374" s="521"/>
      <c r="BD374" s="521"/>
      <c r="BE374" s="521"/>
      <c r="BF374" s="521"/>
      <c r="BG374" s="521"/>
      <c r="BH374" s="521"/>
      <c r="BI374" s="521"/>
      <c r="BJ374" s="521"/>
      <c r="BK374" s="521"/>
      <c r="BL374" s="521"/>
      <c r="BM374" s="521"/>
      <c r="BN374" s="521"/>
      <c r="BO374" s="521"/>
      <c r="BP374" s="521"/>
      <c r="BQ374" s="521"/>
      <c r="BR374" s="521"/>
      <c r="BS374" s="521"/>
      <c r="BT374" s="521"/>
      <c r="BU374" s="521"/>
      <c r="BV374" s="521"/>
      <c r="BW374" s="521"/>
      <c r="BX374" s="521"/>
      <c r="BY374" s="521"/>
      <c r="BZ374" s="521"/>
      <c r="CA374" s="521"/>
      <c r="CB374" s="521"/>
      <c r="CC374" s="521"/>
      <c r="CD374" s="521"/>
      <c r="CE374" s="521"/>
      <c r="CF374" s="521"/>
      <c r="CG374" s="521"/>
      <c r="CH374" s="521"/>
      <c r="CI374" s="521"/>
      <c r="CJ374" s="521"/>
      <c r="CK374" s="521"/>
      <c r="CL374" s="521"/>
      <c r="CM374" s="521"/>
      <c r="CN374" s="521"/>
      <c r="CO374" s="521"/>
      <c r="CP374" s="521"/>
      <c r="CQ374" s="521"/>
    </row>
    <row r="375" spans="1:95" s="69" customFormat="1" ht="15" customHeight="1" x14ac:dyDescent="0.2">
      <c r="A375" s="11">
        <v>158</v>
      </c>
      <c r="B375" s="271"/>
      <c r="C375" s="281"/>
      <c r="D375" s="281"/>
      <c r="E375" s="282"/>
      <c r="F375" s="1475" t="str">
        <f>'2. CAD NCCF'!F375:L375</f>
        <v>Non-FI issued unsecured bonds and paper, low or not rated</v>
      </c>
      <c r="G375" s="1476"/>
      <c r="H375" s="1476"/>
      <c r="I375" s="1476"/>
      <c r="J375" s="1476"/>
      <c r="K375" s="1476"/>
      <c r="L375" s="1477"/>
      <c r="M375" s="690">
        <v>0</v>
      </c>
      <c r="N375" s="691">
        <v>0</v>
      </c>
      <c r="O375" s="692">
        <v>0</v>
      </c>
      <c r="P375" s="692">
        <v>0</v>
      </c>
      <c r="Q375" s="697">
        <v>0</v>
      </c>
      <c r="R375" s="692">
        <v>0</v>
      </c>
      <c r="S375" s="693">
        <v>0</v>
      </c>
      <c r="T375" s="692">
        <v>0</v>
      </c>
      <c r="U375" s="693">
        <v>0</v>
      </c>
      <c r="V375" s="692">
        <v>0</v>
      </c>
      <c r="W375" s="693">
        <v>0</v>
      </c>
      <c r="X375" s="692">
        <v>0</v>
      </c>
      <c r="Y375" s="693">
        <v>0</v>
      </c>
      <c r="Z375" s="692">
        <v>0</v>
      </c>
      <c r="AA375" s="693">
        <v>0</v>
      </c>
      <c r="AB375" s="698">
        <v>0</v>
      </c>
      <c r="AC375" s="690">
        <v>0</v>
      </c>
      <c r="AD375" s="1015"/>
      <c r="AE375" s="1016"/>
      <c r="AF375" s="1016"/>
      <c r="AG375" s="528"/>
      <c r="AH375" s="521"/>
      <c r="AI375" s="521"/>
      <c r="AJ375" s="521"/>
      <c r="AK375" s="521"/>
      <c r="AL375" s="521"/>
      <c r="AM375" s="521"/>
      <c r="AN375" s="521"/>
      <c r="AO375" s="521"/>
      <c r="AP375" s="521"/>
      <c r="AQ375" s="521"/>
      <c r="AR375" s="521"/>
      <c r="AS375" s="521"/>
      <c r="AT375" s="521"/>
      <c r="AU375" s="521"/>
      <c r="AV375" s="521"/>
      <c r="AW375" s="521"/>
      <c r="AX375" s="521"/>
      <c r="AY375" s="521"/>
      <c r="AZ375" s="521"/>
      <c r="BA375" s="521"/>
      <c r="BB375" s="521"/>
      <c r="BC375" s="521"/>
      <c r="BD375" s="521"/>
      <c r="BE375" s="521"/>
      <c r="BF375" s="521"/>
      <c r="BG375" s="521"/>
      <c r="BH375" s="521"/>
      <c r="BI375" s="521"/>
      <c r="BJ375" s="521"/>
      <c r="BK375" s="521"/>
      <c r="BL375" s="521"/>
      <c r="BM375" s="521"/>
      <c r="BN375" s="521"/>
      <c r="BO375" s="521"/>
      <c r="BP375" s="521"/>
      <c r="BQ375" s="521"/>
      <c r="BR375" s="521"/>
      <c r="BS375" s="521"/>
      <c r="BT375" s="521"/>
      <c r="BU375" s="521"/>
      <c r="BV375" s="521"/>
      <c r="BW375" s="521"/>
      <c r="BX375" s="521"/>
      <c r="BY375" s="521"/>
      <c r="BZ375" s="521"/>
      <c r="CA375" s="521"/>
      <c r="CB375" s="521"/>
      <c r="CC375" s="521"/>
      <c r="CD375" s="521"/>
      <c r="CE375" s="521"/>
      <c r="CF375" s="521"/>
      <c r="CG375" s="521"/>
      <c r="CH375" s="521"/>
      <c r="CI375" s="521"/>
      <c r="CJ375" s="521"/>
      <c r="CK375" s="521"/>
      <c r="CL375" s="521"/>
      <c r="CM375" s="521"/>
      <c r="CN375" s="521"/>
      <c r="CO375" s="521"/>
      <c r="CP375" s="521"/>
      <c r="CQ375" s="521"/>
    </row>
    <row r="376" spans="1:95" s="69" customFormat="1" ht="15" customHeight="1" x14ac:dyDescent="0.2">
      <c r="A376" s="11">
        <v>159</v>
      </c>
      <c r="B376" s="271"/>
      <c r="C376" s="281"/>
      <c r="D376" s="281"/>
      <c r="E376" s="282"/>
      <c r="F376" s="1475" t="str">
        <f>'2. CAD NCCF'!F376:L376</f>
        <v>Non-FI issued covered bonds, low or not rated</v>
      </c>
      <c r="G376" s="1476"/>
      <c r="H376" s="1476"/>
      <c r="I376" s="1476"/>
      <c r="J376" s="1476"/>
      <c r="K376" s="1476"/>
      <c r="L376" s="1477"/>
      <c r="M376" s="690">
        <v>0</v>
      </c>
      <c r="N376" s="691"/>
      <c r="O376" s="692"/>
      <c r="P376" s="692"/>
      <c r="Q376" s="697"/>
      <c r="R376" s="692">
        <v>0</v>
      </c>
      <c r="S376" s="693">
        <v>0</v>
      </c>
      <c r="T376" s="692">
        <v>0</v>
      </c>
      <c r="U376" s="693">
        <v>0</v>
      </c>
      <c r="V376" s="692">
        <v>0</v>
      </c>
      <c r="W376" s="693">
        <v>0</v>
      </c>
      <c r="X376" s="692">
        <v>0</v>
      </c>
      <c r="Y376" s="693">
        <v>0</v>
      </c>
      <c r="Z376" s="692">
        <v>0</v>
      </c>
      <c r="AA376" s="693">
        <v>0</v>
      </c>
      <c r="AB376" s="698">
        <v>0</v>
      </c>
      <c r="AC376" s="690">
        <v>0</v>
      </c>
      <c r="AD376" s="1015"/>
      <c r="AE376" s="1016"/>
      <c r="AF376" s="1016"/>
      <c r="AG376" s="528"/>
      <c r="AH376" s="521"/>
      <c r="AI376" s="521"/>
      <c r="AJ376" s="521"/>
      <c r="AK376" s="521"/>
      <c r="AL376" s="521"/>
      <c r="AM376" s="521"/>
      <c r="AN376" s="521"/>
      <c r="AO376" s="521"/>
      <c r="AP376" s="521"/>
      <c r="AQ376" s="521"/>
      <c r="AR376" s="521"/>
      <c r="AS376" s="521"/>
      <c r="AT376" s="521"/>
      <c r="AU376" s="521"/>
      <c r="AV376" s="521"/>
      <c r="AW376" s="521"/>
      <c r="AX376" s="521"/>
      <c r="AY376" s="521"/>
      <c r="AZ376" s="521"/>
      <c r="BA376" s="521"/>
      <c r="BB376" s="521"/>
      <c r="BC376" s="521"/>
      <c r="BD376" s="521"/>
      <c r="BE376" s="521"/>
      <c r="BF376" s="521"/>
      <c r="BG376" s="521"/>
      <c r="BH376" s="521"/>
      <c r="BI376" s="521"/>
      <c r="BJ376" s="521"/>
      <c r="BK376" s="521"/>
      <c r="BL376" s="521"/>
      <c r="BM376" s="521"/>
      <c r="BN376" s="521"/>
      <c r="BO376" s="521"/>
      <c r="BP376" s="521"/>
      <c r="BQ376" s="521"/>
      <c r="BR376" s="521"/>
      <c r="BS376" s="521"/>
      <c r="BT376" s="521"/>
      <c r="BU376" s="521"/>
      <c r="BV376" s="521"/>
      <c r="BW376" s="521"/>
      <c r="BX376" s="521"/>
      <c r="BY376" s="521"/>
      <c r="BZ376" s="521"/>
      <c r="CA376" s="521"/>
      <c r="CB376" s="521"/>
      <c r="CC376" s="521"/>
      <c r="CD376" s="521"/>
      <c r="CE376" s="521"/>
      <c r="CF376" s="521"/>
      <c r="CG376" s="521"/>
      <c r="CH376" s="521"/>
      <c r="CI376" s="521"/>
      <c r="CJ376" s="521"/>
      <c r="CK376" s="521"/>
      <c r="CL376" s="521"/>
      <c r="CM376" s="521"/>
      <c r="CN376" s="521"/>
      <c r="CO376" s="521"/>
      <c r="CP376" s="521"/>
      <c r="CQ376" s="521"/>
    </row>
    <row r="377" spans="1:95" s="69" customFormat="1" ht="15" customHeight="1" x14ac:dyDescent="0.2">
      <c r="A377" s="11">
        <v>160</v>
      </c>
      <c r="B377" s="271"/>
      <c r="C377" s="281"/>
      <c r="D377" s="281"/>
      <c r="E377" s="1445" t="str">
        <f>'2. CAD NCCF'!E377:L377</f>
        <v>FI issued CBP, low or not rated</v>
      </c>
      <c r="F377" s="1446"/>
      <c r="G377" s="1446"/>
      <c r="H377" s="1446"/>
      <c r="I377" s="1446"/>
      <c r="J377" s="1446"/>
      <c r="K377" s="1446"/>
      <c r="L377" s="1447"/>
      <c r="M377" s="399">
        <f>SUM(M378:M380)</f>
        <v>0</v>
      </c>
      <c r="N377" s="402">
        <f t="shared" ref="N377:AC377" si="80">SUBTOTAL(9,N378:N380)</f>
        <v>0</v>
      </c>
      <c r="O377" s="406">
        <f t="shared" si="80"/>
        <v>0</v>
      </c>
      <c r="P377" s="405">
        <f t="shared" si="80"/>
        <v>0</v>
      </c>
      <c r="Q377" s="407">
        <f t="shared" si="80"/>
        <v>0</v>
      </c>
      <c r="R377" s="406">
        <f t="shared" si="80"/>
        <v>0</v>
      </c>
      <c r="S377" s="406">
        <f t="shared" si="80"/>
        <v>0</v>
      </c>
      <c r="T377" s="406">
        <f t="shared" si="80"/>
        <v>0</v>
      </c>
      <c r="U377" s="406">
        <f t="shared" si="80"/>
        <v>0</v>
      </c>
      <c r="V377" s="406">
        <f t="shared" si="80"/>
        <v>0</v>
      </c>
      <c r="W377" s="406">
        <f t="shared" si="80"/>
        <v>0</v>
      </c>
      <c r="X377" s="406">
        <f t="shared" si="80"/>
        <v>0</v>
      </c>
      <c r="Y377" s="406">
        <f t="shared" si="80"/>
        <v>0</v>
      </c>
      <c r="Z377" s="406">
        <f t="shared" si="80"/>
        <v>0</v>
      </c>
      <c r="AA377" s="406">
        <f t="shared" si="80"/>
        <v>0</v>
      </c>
      <c r="AB377" s="416">
        <f t="shared" si="80"/>
        <v>0</v>
      </c>
      <c r="AC377" s="399">
        <f t="shared" si="80"/>
        <v>0</v>
      </c>
      <c r="AD377" s="1015"/>
      <c r="AE377" s="1016"/>
      <c r="AF377" s="1016"/>
      <c r="AG377" s="528"/>
      <c r="AH377" s="521"/>
      <c r="AI377" s="521"/>
      <c r="AJ377" s="521"/>
      <c r="AK377" s="521"/>
      <c r="AL377" s="521"/>
      <c r="AM377" s="521"/>
      <c r="AN377" s="521"/>
      <c r="AO377" s="521"/>
      <c r="AP377" s="521"/>
      <c r="AQ377" s="521"/>
      <c r="AR377" s="521"/>
      <c r="AS377" s="521"/>
      <c r="AT377" s="521"/>
      <c r="AU377" s="521"/>
      <c r="AV377" s="521"/>
      <c r="AW377" s="521"/>
      <c r="AX377" s="521"/>
      <c r="AY377" s="521"/>
      <c r="AZ377" s="521"/>
      <c r="BA377" s="521"/>
      <c r="BB377" s="521"/>
      <c r="BC377" s="521"/>
      <c r="BD377" s="521"/>
      <c r="BE377" s="521"/>
      <c r="BF377" s="521"/>
      <c r="BG377" s="521"/>
      <c r="BH377" s="521"/>
      <c r="BI377" s="521"/>
      <c r="BJ377" s="521"/>
      <c r="BK377" s="521"/>
      <c r="BL377" s="521"/>
      <c r="BM377" s="521"/>
      <c r="BN377" s="521"/>
      <c r="BO377" s="521"/>
      <c r="BP377" s="521"/>
      <c r="BQ377" s="521"/>
      <c r="BR377" s="521"/>
      <c r="BS377" s="521"/>
      <c r="BT377" s="521"/>
      <c r="BU377" s="521"/>
      <c r="BV377" s="521"/>
      <c r="BW377" s="521"/>
      <c r="BX377" s="521"/>
      <c r="BY377" s="521"/>
      <c r="BZ377" s="521"/>
      <c r="CA377" s="521"/>
      <c r="CB377" s="521"/>
      <c r="CC377" s="521"/>
      <c r="CD377" s="521"/>
      <c r="CE377" s="521"/>
      <c r="CF377" s="521"/>
      <c r="CG377" s="521"/>
      <c r="CH377" s="521"/>
      <c r="CI377" s="521"/>
      <c r="CJ377" s="521"/>
      <c r="CK377" s="521"/>
      <c r="CL377" s="521"/>
      <c r="CM377" s="521"/>
      <c r="CN377" s="521"/>
      <c r="CO377" s="521"/>
      <c r="CP377" s="521"/>
      <c r="CQ377" s="521"/>
    </row>
    <row r="378" spans="1:95" s="69" customFormat="1" ht="15" customHeight="1" x14ac:dyDescent="0.2">
      <c r="A378" s="11">
        <v>161</v>
      </c>
      <c r="B378" s="271"/>
      <c r="C378" s="281"/>
      <c r="D378" s="281"/>
      <c r="E378" s="282"/>
      <c r="F378" s="1475" t="str">
        <f>'2. CAD NCCF'!F378:L378</f>
        <v>FI issued unsecured bonds and paper, low or not rated</v>
      </c>
      <c r="G378" s="1476"/>
      <c r="H378" s="1476"/>
      <c r="I378" s="1476"/>
      <c r="J378" s="1476"/>
      <c r="K378" s="1476"/>
      <c r="L378" s="1477"/>
      <c r="M378" s="690">
        <v>0</v>
      </c>
      <c r="N378" s="691">
        <v>0</v>
      </c>
      <c r="O378" s="692">
        <v>0</v>
      </c>
      <c r="P378" s="692">
        <v>0</v>
      </c>
      <c r="Q378" s="697">
        <v>0</v>
      </c>
      <c r="R378" s="692">
        <v>0</v>
      </c>
      <c r="S378" s="693">
        <v>0</v>
      </c>
      <c r="T378" s="692">
        <v>0</v>
      </c>
      <c r="U378" s="693">
        <v>0</v>
      </c>
      <c r="V378" s="692">
        <v>0</v>
      </c>
      <c r="W378" s="693">
        <v>0</v>
      </c>
      <c r="X378" s="692">
        <v>0</v>
      </c>
      <c r="Y378" s="693">
        <v>0</v>
      </c>
      <c r="Z378" s="692">
        <v>0</v>
      </c>
      <c r="AA378" s="693">
        <v>0</v>
      </c>
      <c r="AB378" s="698">
        <v>0</v>
      </c>
      <c r="AC378" s="690">
        <v>0</v>
      </c>
      <c r="AD378" s="1015"/>
      <c r="AE378" s="1016"/>
      <c r="AF378" s="1016"/>
      <c r="AG378" s="528"/>
      <c r="AH378" s="521"/>
      <c r="AI378" s="521"/>
      <c r="AJ378" s="521"/>
      <c r="AK378" s="521"/>
      <c r="AL378" s="521"/>
      <c r="AM378" s="521"/>
      <c r="AN378" s="521"/>
      <c r="AO378" s="521"/>
      <c r="AP378" s="521"/>
      <c r="AQ378" s="521"/>
      <c r="AR378" s="521"/>
      <c r="AS378" s="521"/>
      <c r="AT378" s="521"/>
      <c r="AU378" s="521"/>
      <c r="AV378" s="521"/>
      <c r="AW378" s="521"/>
      <c r="AX378" s="521"/>
      <c r="AY378" s="521"/>
      <c r="AZ378" s="521"/>
      <c r="BA378" s="521"/>
      <c r="BB378" s="521"/>
      <c r="BC378" s="521"/>
      <c r="BD378" s="521"/>
      <c r="BE378" s="521"/>
      <c r="BF378" s="521"/>
      <c r="BG378" s="521"/>
      <c r="BH378" s="521"/>
      <c r="BI378" s="521"/>
      <c r="BJ378" s="521"/>
      <c r="BK378" s="521"/>
      <c r="BL378" s="521"/>
      <c r="BM378" s="521"/>
      <c r="BN378" s="521"/>
      <c r="BO378" s="521"/>
      <c r="BP378" s="521"/>
      <c r="BQ378" s="521"/>
      <c r="BR378" s="521"/>
      <c r="BS378" s="521"/>
      <c r="BT378" s="521"/>
      <c r="BU378" s="521"/>
      <c r="BV378" s="521"/>
      <c r="BW378" s="521"/>
      <c r="BX378" s="521"/>
      <c r="BY378" s="521"/>
      <c r="BZ378" s="521"/>
      <c r="CA378" s="521"/>
      <c r="CB378" s="521"/>
      <c r="CC378" s="521"/>
      <c r="CD378" s="521"/>
      <c r="CE378" s="521"/>
      <c r="CF378" s="521"/>
      <c r="CG378" s="521"/>
      <c r="CH378" s="521"/>
      <c r="CI378" s="521"/>
      <c r="CJ378" s="521"/>
      <c r="CK378" s="521"/>
      <c r="CL378" s="521"/>
      <c r="CM378" s="521"/>
      <c r="CN378" s="521"/>
      <c r="CO378" s="521"/>
      <c r="CP378" s="521"/>
      <c r="CQ378" s="521"/>
    </row>
    <row r="379" spans="1:95" s="69" customFormat="1" ht="15" customHeight="1" x14ac:dyDescent="0.2">
      <c r="A379" s="11">
        <v>162</v>
      </c>
      <c r="B379" s="271"/>
      <c r="C379" s="272"/>
      <c r="D379" s="272"/>
      <c r="E379" s="272"/>
      <c r="F379" s="1475" t="str">
        <f>'2. CAD NCCF'!F379:L379</f>
        <v>FI issued covered bonds, low or not rated</v>
      </c>
      <c r="G379" s="1476"/>
      <c r="H379" s="1476"/>
      <c r="I379" s="1476"/>
      <c r="J379" s="1476"/>
      <c r="K379" s="1476"/>
      <c r="L379" s="1477"/>
      <c r="M379" s="690">
        <v>0</v>
      </c>
      <c r="N379" s="691">
        <v>0</v>
      </c>
      <c r="O379" s="692">
        <v>0</v>
      </c>
      <c r="P379" s="692">
        <v>0</v>
      </c>
      <c r="Q379" s="697">
        <v>0</v>
      </c>
      <c r="R379" s="692">
        <v>0</v>
      </c>
      <c r="S379" s="693">
        <v>0</v>
      </c>
      <c r="T379" s="692">
        <v>0</v>
      </c>
      <c r="U379" s="693">
        <v>0</v>
      </c>
      <c r="V379" s="692">
        <v>0</v>
      </c>
      <c r="W379" s="693">
        <v>0</v>
      </c>
      <c r="X379" s="692">
        <v>0</v>
      </c>
      <c r="Y379" s="693">
        <v>0</v>
      </c>
      <c r="Z379" s="692">
        <v>0</v>
      </c>
      <c r="AA379" s="693">
        <v>0</v>
      </c>
      <c r="AB379" s="698">
        <v>0</v>
      </c>
      <c r="AC379" s="690">
        <v>0</v>
      </c>
      <c r="AD379" s="1015"/>
      <c r="AE379" s="1016"/>
      <c r="AF379" s="1016"/>
      <c r="AG379" s="528"/>
      <c r="AH379" s="521"/>
      <c r="AI379" s="521"/>
      <c r="AJ379" s="521"/>
      <c r="AK379" s="521"/>
      <c r="AL379" s="521"/>
      <c r="AM379" s="521"/>
      <c r="AN379" s="521"/>
      <c r="AO379" s="521"/>
      <c r="AP379" s="521"/>
      <c r="AQ379" s="521"/>
      <c r="AR379" s="521"/>
      <c r="AS379" s="521"/>
      <c r="AT379" s="521"/>
      <c r="AU379" s="521"/>
      <c r="AV379" s="521"/>
      <c r="AW379" s="521"/>
      <c r="AX379" s="521"/>
      <c r="AY379" s="521"/>
      <c r="AZ379" s="521"/>
      <c r="BA379" s="521"/>
      <c r="BB379" s="521"/>
      <c r="BC379" s="521"/>
      <c r="BD379" s="521"/>
      <c r="BE379" s="521"/>
      <c r="BF379" s="521"/>
      <c r="BG379" s="521"/>
      <c r="BH379" s="521"/>
      <c r="BI379" s="521"/>
      <c r="BJ379" s="521"/>
      <c r="BK379" s="521"/>
      <c r="BL379" s="521"/>
      <c r="BM379" s="521"/>
      <c r="BN379" s="521"/>
      <c r="BO379" s="521"/>
      <c r="BP379" s="521"/>
      <c r="BQ379" s="521"/>
      <c r="BR379" s="521"/>
      <c r="BS379" s="521"/>
      <c r="BT379" s="521"/>
      <c r="BU379" s="521"/>
      <c r="BV379" s="521"/>
      <c r="BW379" s="521"/>
      <c r="BX379" s="521"/>
      <c r="BY379" s="521"/>
      <c r="BZ379" s="521"/>
      <c r="CA379" s="521"/>
      <c r="CB379" s="521"/>
      <c r="CC379" s="521"/>
      <c r="CD379" s="521"/>
      <c r="CE379" s="521"/>
      <c r="CF379" s="521"/>
      <c r="CG379" s="521"/>
      <c r="CH379" s="521"/>
      <c r="CI379" s="521"/>
      <c r="CJ379" s="521"/>
      <c r="CK379" s="521"/>
      <c r="CL379" s="521"/>
      <c r="CM379" s="521"/>
      <c r="CN379" s="521"/>
      <c r="CO379" s="521"/>
      <c r="CP379" s="521"/>
      <c r="CQ379" s="521"/>
    </row>
    <row r="380" spans="1:95" s="69" customFormat="1" ht="15" customHeight="1" x14ac:dyDescent="0.2">
      <c r="A380" s="11">
        <v>163</v>
      </c>
      <c r="B380" s="271"/>
      <c r="C380" s="272"/>
      <c r="D380" s="272"/>
      <c r="E380" s="272"/>
      <c r="F380" s="1475" t="str">
        <f>'2. CAD NCCF'!F380:L380</f>
        <v>FI issued jumbo covered bonds, low or not rated</v>
      </c>
      <c r="G380" s="1476"/>
      <c r="H380" s="1476"/>
      <c r="I380" s="1476"/>
      <c r="J380" s="1476"/>
      <c r="K380" s="1476"/>
      <c r="L380" s="1477"/>
      <c r="M380" s="690">
        <v>0</v>
      </c>
      <c r="N380" s="691">
        <v>0</v>
      </c>
      <c r="O380" s="692">
        <v>0</v>
      </c>
      <c r="P380" s="692">
        <v>0</v>
      </c>
      <c r="Q380" s="697">
        <v>0</v>
      </c>
      <c r="R380" s="692">
        <v>0</v>
      </c>
      <c r="S380" s="693">
        <v>0</v>
      </c>
      <c r="T380" s="692">
        <v>0</v>
      </c>
      <c r="U380" s="693">
        <v>0</v>
      </c>
      <c r="V380" s="692">
        <v>0</v>
      </c>
      <c r="W380" s="693">
        <v>0</v>
      </c>
      <c r="X380" s="692">
        <v>0</v>
      </c>
      <c r="Y380" s="693">
        <v>0</v>
      </c>
      <c r="Z380" s="692">
        <v>0</v>
      </c>
      <c r="AA380" s="693">
        <v>0</v>
      </c>
      <c r="AB380" s="698">
        <v>0</v>
      </c>
      <c r="AC380" s="690">
        <v>0</v>
      </c>
      <c r="AD380" s="1015"/>
      <c r="AE380" s="1016"/>
      <c r="AF380" s="1016"/>
      <c r="AG380" s="528"/>
      <c r="AH380" s="521"/>
      <c r="AI380" s="521"/>
      <c r="AJ380" s="521"/>
      <c r="AK380" s="521"/>
      <c r="AL380" s="521"/>
      <c r="AM380" s="521"/>
      <c r="AN380" s="521"/>
      <c r="AO380" s="521"/>
      <c r="AP380" s="521"/>
      <c r="AQ380" s="521"/>
      <c r="AR380" s="521"/>
      <c r="AS380" s="521"/>
      <c r="AT380" s="521"/>
      <c r="AU380" s="521"/>
      <c r="AV380" s="521"/>
      <c r="AW380" s="521"/>
      <c r="AX380" s="521"/>
      <c r="AY380" s="521"/>
      <c r="AZ380" s="521"/>
      <c r="BA380" s="521"/>
      <c r="BB380" s="521"/>
      <c r="BC380" s="521"/>
      <c r="BD380" s="521"/>
      <c r="BE380" s="521"/>
      <c r="BF380" s="521"/>
      <c r="BG380" s="521"/>
      <c r="BH380" s="521"/>
      <c r="BI380" s="521"/>
      <c r="BJ380" s="521"/>
      <c r="BK380" s="521"/>
      <c r="BL380" s="521"/>
      <c r="BM380" s="521"/>
      <c r="BN380" s="521"/>
      <c r="BO380" s="521"/>
      <c r="BP380" s="521"/>
      <c r="BQ380" s="521"/>
      <c r="BR380" s="521"/>
      <c r="BS380" s="521"/>
      <c r="BT380" s="521"/>
      <c r="BU380" s="521"/>
      <c r="BV380" s="521"/>
      <c r="BW380" s="521"/>
      <c r="BX380" s="521"/>
      <c r="BY380" s="521"/>
      <c r="BZ380" s="521"/>
      <c r="CA380" s="521"/>
      <c r="CB380" s="521"/>
      <c r="CC380" s="521"/>
      <c r="CD380" s="521"/>
      <c r="CE380" s="521"/>
      <c r="CF380" s="521"/>
      <c r="CG380" s="521"/>
      <c r="CH380" s="521"/>
      <c r="CI380" s="521"/>
      <c r="CJ380" s="521"/>
      <c r="CK380" s="521"/>
      <c r="CL380" s="521"/>
      <c r="CM380" s="521"/>
      <c r="CN380" s="521"/>
      <c r="CO380" s="521"/>
      <c r="CP380" s="521"/>
      <c r="CQ380" s="521"/>
    </row>
    <row r="381" spans="1:95" s="69" customFormat="1" x14ac:dyDescent="0.2">
      <c r="A381" s="11">
        <v>164</v>
      </c>
      <c r="B381" s="271"/>
      <c r="C381" s="272"/>
      <c r="D381" s="1472" t="str">
        <f>'2. CAD NCCF'!D381:AF381</f>
        <v>Asset backed securities (ABS) and Asset backed commercial paper (ABCP)</v>
      </c>
      <c r="E381" s="1473"/>
      <c r="F381" s="1473"/>
      <c r="G381" s="1473"/>
      <c r="H381" s="1473"/>
      <c r="I381" s="1473"/>
      <c r="J381" s="1473"/>
      <c r="K381" s="1473"/>
      <c r="L381" s="1473"/>
      <c r="M381" s="1473"/>
      <c r="N381" s="1473"/>
      <c r="O381" s="1473"/>
      <c r="P381" s="1473"/>
      <c r="Q381" s="1473"/>
      <c r="R381" s="1473"/>
      <c r="S381" s="1473"/>
      <c r="T381" s="1473"/>
      <c r="U381" s="1473"/>
      <c r="V381" s="1473"/>
      <c r="W381" s="1473"/>
      <c r="X381" s="1473"/>
      <c r="Y381" s="1473"/>
      <c r="Z381" s="1473"/>
      <c r="AA381" s="1473"/>
      <c r="AB381" s="1473"/>
      <c r="AC381" s="1473"/>
      <c r="AD381" s="1473"/>
      <c r="AE381" s="1473"/>
      <c r="AF381" s="1473"/>
      <c r="AG381" s="528"/>
      <c r="AH381" s="521"/>
      <c r="AI381" s="521"/>
      <c r="AJ381" s="521"/>
      <c r="AK381" s="521"/>
      <c r="AL381" s="521"/>
      <c r="AM381" s="521"/>
      <c r="AN381" s="521"/>
      <c r="AO381" s="521"/>
      <c r="AP381" s="521"/>
      <c r="AQ381" s="521"/>
      <c r="AR381" s="521"/>
      <c r="AS381" s="521"/>
      <c r="AT381" s="521"/>
      <c r="AU381" s="521"/>
      <c r="AV381" s="521"/>
      <c r="AW381" s="521"/>
      <c r="AX381" s="521"/>
      <c r="AY381" s="521"/>
      <c r="AZ381" s="521"/>
      <c r="BA381" s="521"/>
      <c r="BB381" s="521"/>
      <c r="BC381" s="521"/>
      <c r="BD381" s="521"/>
      <c r="BE381" s="521"/>
      <c r="BF381" s="521"/>
      <c r="BG381" s="521"/>
      <c r="BH381" s="521"/>
      <c r="BI381" s="521"/>
      <c r="BJ381" s="521"/>
      <c r="BK381" s="521"/>
      <c r="BL381" s="521"/>
      <c r="BM381" s="521"/>
      <c r="BN381" s="521"/>
      <c r="BO381" s="521"/>
      <c r="BP381" s="521"/>
      <c r="BQ381" s="521"/>
      <c r="BR381" s="521"/>
      <c r="BS381" s="521"/>
      <c r="BT381" s="521"/>
      <c r="BU381" s="521"/>
      <c r="BV381" s="521"/>
      <c r="BW381" s="521"/>
      <c r="BX381" s="521"/>
      <c r="BY381" s="521"/>
      <c r="BZ381" s="521"/>
      <c r="CA381" s="521"/>
      <c r="CB381" s="521"/>
      <c r="CC381" s="521"/>
      <c r="CD381" s="521"/>
      <c r="CE381" s="521"/>
      <c r="CF381" s="521"/>
      <c r="CG381" s="521"/>
      <c r="CH381" s="521"/>
      <c r="CI381" s="521"/>
      <c r="CJ381" s="521"/>
      <c r="CK381" s="521"/>
      <c r="CL381" s="521"/>
      <c r="CM381" s="521"/>
      <c r="CN381" s="521"/>
      <c r="CO381" s="521"/>
      <c r="CP381" s="521"/>
      <c r="CQ381" s="521"/>
    </row>
    <row r="382" spans="1:95" s="69" customFormat="1" x14ac:dyDescent="0.2">
      <c r="A382" s="11">
        <v>165</v>
      </c>
      <c r="B382" s="271"/>
      <c r="C382" s="272"/>
      <c r="D382" s="272"/>
      <c r="E382" s="1445" t="str">
        <f>'2. CAD NCCF'!E382:L382</f>
        <v>Non-FI issued ABS and ABCP, high rated</v>
      </c>
      <c r="F382" s="1446"/>
      <c r="G382" s="1446"/>
      <c r="H382" s="1446"/>
      <c r="I382" s="1446"/>
      <c r="J382" s="1446"/>
      <c r="K382" s="1446"/>
      <c r="L382" s="1447"/>
      <c r="M382" s="399">
        <f>SUM(M383:M384)</f>
        <v>0</v>
      </c>
      <c r="N382" s="402">
        <f t="shared" ref="N382:AC382" si="81">SUBTOTAL(9,N383:N384)</f>
        <v>0</v>
      </c>
      <c r="O382" s="406">
        <f t="shared" si="81"/>
        <v>0</v>
      </c>
      <c r="P382" s="405">
        <f t="shared" si="81"/>
        <v>0</v>
      </c>
      <c r="Q382" s="407">
        <f t="shared" si="81"/>
        <v>0</v>
      </c>
      <c r="R382" s="406">
        <f t="shared" si="81"/>
        <v>0</v>
      </c>
      <c r="S382" s="406">
        <f t="shared" si="81"/>
        <v>0</v>
      </c>
      <c r="T382" s="406">
        <f t="shared" si="81"/>
        <v>0</v>
      </c>
      <c r="U382" s="406">
        <f t="shared" si="81"/>
        <v>0</v>
      </c>
      <c r="V382" s="406">
        <f t="shared" si="81"/>
        <v>0</v>
      </c>
      <c r="W382" s="406">
        <f t="shared" si="81"/>
        <v>0</v>
      </c>
      <c r="X382" s="406">
        <f t="shared" si="81"/>
        <v>0</v>
      </c>
      <c r="Y382" s="406">
        <f t="shared" si="81"/>
        <v>0</v>
      </c>
      <c r="Z382" s="406">
        <f t="shared" si="81"/>
        <v>0</v>
      </c>
      <c r="AA382" s="406">
        <f t="shared" si="81"/>
        <v>0</v>
      </c>
      <c r="AB382" s="416">
        <f t="shared" si="81"/>
        <v>0</v>
      </c>
      <c r="AC382" s="399">
        <f t="shared" si="81"/>
        <v>0</v>
      </c>
      <c r="AD382" s="1015"/>
      <c r="AE382" s="1016"/>
      <c r="AF382" s="1016"/>
      <c r="AG382" s="528"/>
      <c r="AH382" s="521"/>
      <c r="AI382" s="521"/>
      <c r="AJ382" s="521"/>
      <c r="AK382" s="521"/>
      <c r="AL382" s="521"/>
      <c r="AM382" s="521"/>
      <c r="AN382" s="521"/>
      <c r="AO382" s="521"/>
      <c r="AP382" s="521"/>
      <c r="AQ382" s="521"/>
      <c r="AR382" s="521"/>
      <c r="AS382" s="521"/>
      <c r="AT382" s="521"/>
      <c r="AU382" s="521"/>
      <c r="AV382" s="521"/>
      <c r="AW382" s="521"/>
      <c r="AX382" s="521"/>
      <c r="AY382" s="521"/>
      <c r="AZ382" s="521"/>
      <c r="BA382" s="521"/>
      <c r="BB382" s="521"/>
      <c r="BC382" s="521"/>
      <c r="BD382" s="521"/>
      <c r="BE382" s="521"/>
      <c r="BF382" s="521"/>
      <c r="BG382" s="521"/>
      <c r="BH382" s="521"/>
      <c r="BI382" s="521"/>
      <c r="BJ382" s="521"/>
      <c r="BK382" s="521"/>
      <c r="BL382" s="521"/>
      <c r="BM382" s="521"/>
      <c r="BN382" s="521"/>
      <c r="BO382" s="521"/>
      <c r="BP382" s="521"/>
      <c r="BQ382" s="521"/>
      <c r="BR382" s="521"/>
      <c r="BS382" s="521"/>
      <c r="BT382" s="521"/>
      <c r="BU382" s="521"/>
      <c r="BV382" s="521"/>
      <c r="BW382" s="521"/>
      <c r="BX382" s="521"/>
      <c r="BY382" s="521"/>
      <c r="BZ382" s="521"/>
      <c r="CA382" s="521"/>
      <c r="CB382" s="521"/>
      <c r="CC382" s="521"/>
      <c r="CD382" s="521"/>
      <c r="CE382" s="521"/>
      <c r="CF382" s="521"/>
      <c r="CG382" s="521"/>
      <c r="CH382" s="521"/>
      <c r="CI382" s="521"/>
      <c r="CJ382" s="521"/>
      <c r="CK382" s="521"/>
      <c r="CL382" s="521"/>
      <c r="CM382" s="521"/>
      <c r="CN382" s="521"/>
      <c r="CO382" s="521"/>
      <c r="CP382" s="521"/>
      <c r="CQ382" s="521"/>
    </row>
    <row r="383" spans="1:95" s="69" customFormat="1" x14ac:dyDescent="0.2">
      <c r="A383" s="11">
        <v>166</v>
      </c>
      <c r="B383" s="271"/>
      <c r="C383" s="272"/>
      <c r="D383" s="272"/>
      <c r="E383" s="272"/>
      <c r="F383" s="1475" t="str">
        <f>'2. CAD NCCF'!F383:L383</f>
        <v>Non-FI issued ABS, high rated</v>
      </c>
      <c r="G383" s="1476"/>
      <c r="H383" s="1476"/>
      <c r="I383" s="1476"/>
      <c r="J383" s="1476"/>
      <c r="K383" s="1476"/>
      <c r="L383" s="1477"/>
      <c r="M383" s="690">
        <v>0</v>
      </c>
      <c r="N383" s="691">
        <v>0</v>
      </c>
      <c r="O383" s="692">
        <v>0</v>
      </c>
      <c r="P383" s="692">
        <v>0</v>
      </c>
      <c r="Q383" s="697">
        <v>0</v>
      </c>
      <c r="R383" s="692">
        <v>0</v>
      </c>
      <c r="S383" s="693">
        <v>0</v>
      </c>
      <c r="T383" s="692">
        <v>0</v>
      </c>
      <c r="U383" s="693">
        <v>0</v>
      </c>
      <c r="V383" s="692">
        <v>0</v>
      </c>
      <c r="W383" s="693">
        <v>0</v>
      </c>
      <c r="X383" s="692">
        <v>0</v>
      </c>
      <c r="Y383" s="693">
        <v>0</v>
      </c>
      <c r="Z383" s="692">
        <v>0</v>
      </c>
      <c r="AA383" s="693">
        <v>0</v>
      </c>
      <c r="AB383" s="698">
        <v>0</v>
      </c>
      <c r="AC383" s="690">
        <v>0</v>
      </c>
      <c r="AD383" s="1015"/>
      <c r="AE383" s="1016"/>
      <c r="AF383" s="1016"/>
      <c r="AG383" s="528"/>
      <c r="AH383" s="521"/>
      <c r="AI383" s="521"/>
      <c r="AJ383" s="521"/>
      <c r="AK383" s="521"/>
      <c r="AL383" s="521"/>
      <c r="AM383" s="521"/>
      <c r="AN383" s="521"/>
      <c r="AO383" s="521"/>
      <c r="AP383" s="521"/>
      <c r="AQ383" s="521"/>
      <c r="AR383" s="521"/>
      <c r="AS383" s="521"/>
      <c r="AT383" s="521"/>
      <c r="AU383" s="521"/>
      <c r="AV383" s="521"/>
      <c r="AW383" s="521"/>
      <c r="AX383" s="521"/>
      <c r="AY383" s="521"/>
      <c r="AZ383" s="521"/>
      <c r="BA383" s="521"/>
      <c r="BB383" s="521"/>
      <c r="BC383" s="521"/>
      <c r="BD383" s="521"/>
      <c r="BE383" s="521"/>
      <c r="BF383" s="521"/>
      <c r="BG383" s="521"/>
      <c r="BH383" s="521"/>
      <c r="BI383" s="521"/>
      <c r="BJ383" s="521"/>
      <c r="BK383" s="521"/>
      <c r="BL383" s="521"/>
      <c r="BM383" s="521"/>
      <c r="BN383" s="521"/>
      <c r="BO383" s="521"/>
      <c r="BP383" s="521"/>
      <c r="BQ383" s="521"/>
      <c r="BR383" s="521"/>
      <c r="BS383" s="521"/>
      <c r="BT383" s="521"/>
      <c r="BU383" s="521"/>
      <c r="BV383" s="521"/>
      <c r="BW383" s="521"/>
      <c r="BX383" s="521"/>
      <c r="BY383" s="521"/>
      <c r="BZ383" s="521"/>
      <c r="CA383" s="521"/>
      <c r="CB383" s="521"/>
      <c r="CC383" s="521"/>
      <c r="CD383" s="521"/>
      <c r="CE383" s="521"/>
      <c r="CF383" s="521"/>
      <c r="CG383" s="521"/>
      <c r="CH383" s="521"/>
      <c r="CI383" s="521"/>
      <c r="CJ383" s="521"/>
      <c r="CK383" s="521"/>
      <c r="CL383" s="521"/>
      <c r="CM383" s="521"/>
      <c r="CN383" s="521"/>
      <c r="CO383" s="521"/>
      <c r="CP383" s="521"/>
      <c r="CQ383" s="521"/>
    </row>
    <row r="384" spans="1:95" s="69" customFormat="1" ht="15" customHeight="1" x14ac:dyDescent="0.2">
      <c r="A384" s="11">
        <v>167</v>
      </c>
      <c r="B384" s="271"/>
      <c r="C384" s="272"/>
      <c r="D384" s="272"/>
      <c r="E384" s="272"/>
      <c r="F384" s="1475" t="str">
        <f>'2. CAD NCCF'!F384:L384</f>
        <v>Non-FI issued ABCP, high rated</v>
      </c>
      <c r="G384" s="1476"/>
      <c r="H384" s="1476"/>
      <c r="I384" s="1476"/>
      <c r="J384" s="1476"/>
      <c r="K384" s="1476"/>
      <c r="L384" s="1477"/>
      <c r="M384" s="690">
        <v>0</v>
      </c>
      <c r="N384" s="691">
        <v>0</v>
      </c>
      <c r="O384" s="692">
        <v>0</v>
      </c>
      <c r="P384" s="692">
        <v>0</v>
      </c>
      <c r="Q384" s="697">
        <v>0</v>
      </c>
      <c r="R384" s="692">
        <v>0</v>
      </c>
      <c r="S384" s="693">
        <v>0</v>
      </c>
      <c r="T384" s="692">
        <v>0</v>
      </c>
      <c r="U384" s="693">
        <v>0</v>
      </c>
      <c r="V384" s="692">
        <v>0</v>
      </c>
      <c r="W384" s="693">
        <v>0</v>
      </c>
      <c r="X384" s="692">
        <v>0</v>
      </c>
      <c r="Y384" s="693">
        <v>0</v>
      </c>
      <c r="Z384" s="692">
        <v>0</v>
      </c>
      <c r="AA384" s="693">
        <v>0</v>
      </c>
      <c r="AB384" s="698">
        <v>0</v>
      </c>
      <c r="AC384" s="690">
        <v>0</v>
      </c>
      <c r="AD384" s="1015"/>
      <c r="AE384" s="1016"/>
      <c r="AF384" s="1016"/>
      <c r="AG384" s="528"/>
      <c r="AH384" s="521"/>
      <c r="AI384" s="521"/>
      <c r="AJ384" s="521"/>
      <c r="AK384" s="521"/>
      <c r="AL384" s="521"/>
      <c r="AM384" s="521"/>
      <c r="AN384" s="521"/>
      <c r="AO384" s="521"/>
      <c r="AP384" s="521"/>
      <c r="AQ384" s="521"/>
      <c r="AR384" s="521"/>
      <c r="AS384" s="521"/>
      <c r="AT384" s="521"/>
      <c r="AU384" s="521"/>
      <c r="AV384" s="521"/>
      <c r="AW384" s="521"/>
      <c r="AX384" s="521"/>
      <c r="AY384" s="521"/>
      <c r="AZ384" s="521"/>
      <c r="BA384" s="521"/>
      <c r="BB384" s="521"/>
      <c r="BC384" s="521"/>
      <c r="BD384" s="521"/>
      <c r="BE384" s="521"/>
      <c r="BF384" s="521"/>
      <c r="BG384" s="521"/>
      <c r="BH384" s="521"/>
      <c r="BI384" s="521"/>
      <c r="BJ384" s="521"/>
      <c r="BK384" s="521"/>
      <c r="BL384" s="521"/>
      <c r="BM384" s="521"/>
      <c r="BN384" s="521"/>
      <c r="BO384" s="521"/>
      <c r="BP384" s="521"/>
      <c r="BQ384" s="521"/>
      <c r="BR384" s="521"/>
      <c r="BS384" s="521"/>
      <c r="BT384" s="521"/>
      <c r="BU384" s="521"/>
      <c r="BV384" s="521"/>
      <c r="BW384" s="521"/>
      <c r="BX384" s="521"/>
      <c r="BY384" s="521"/>
      <c r="BZ384" s="521"/>
      <c r="CA384" s="521"/>
      <c r="CB384" s="521"/>
      <c r="CC384" s="521"/>
      <c r="CD384" s="521"/>
      <c r="CE384" s="521"/>
      <c r="CF384" s="521"/>
      <c r="CG384" s="521"/>
      <c r="CH384" s="521"/>
      <c r="CI384" s="521"/>
      <c r="CJ384" s="521"/>
      <c r="CK384" s="521"/>
      <c r="CL384" s="521"/>
      <c r="CM384" s="521"/>
      <c r="CN384" s="521"/>
      <c r="CO384" s="521"/>
      <c r="CP384" s="521"/>
      <c r="CQ384" s="521"/>
    </row>
    <row r="385" spans="1:95" s="69" customFormat="1" x14ac:dyDescent="0.2">
      <c r="A385" s="11">
        <v>168</v>
      </c>
      <c r="B385" s="271"/>
      <c r="C385" s="272"/>
      <c r="D385" s="272"/>
      <c r="E385" s="1445" t="str">
        <f>'2. CAD NCCF'!E385:L385</f>
        <v>FI issued ABS and ABCP, high rated</v>
      </c>
      <c r="F385" s="1446"/>
      <c r="G385" s="1446"/>
      <c r="H385" s="1446"/>
      <c r="I385" s="1446"/>
      <c r="J385" s="1446"/>
      <c r="K385" s="1446"/>
      <c r="L385" s="1447"/>
      <c r="M385" s="399">
        <f>SUM(M386:M387)</f>
        <v>0</v>
      </c>
      <c r="N385" s="402">
        <f t="shared" ref="N385:AC385" si="82">SUBTOTAL(9,N386:N387)</f>
        <v>0</v>
      </c>
      <c r="O385" s="406">
        <f t="shared" si="82"/>
        <v>0</v>
      </c>
      <c r="P385" s="405">
        <f t="shared" si="82"/>
        <v>0</v>
      </c>
      <c r="Q385" s="407">
        <f t="shared" si="82"/>
        <v>0</v>
      </c>
      <c r="R385" s="406">
        <f t="shared" si="82"/>
        <v>0</v>
      </c>
      <c r="S385" s="406">
        <f t="shared" si="82"/>
        <v>0</v>
      </c>
      <c r="T385" s="406">
        <f t="shared" si="82"/>
        <v>0</v>
      </c>
      <c r="U385" s="406">
        <f t="shared" si="82"/>
        <v>0</v>
      </c>
      <c r="V385" s="406">
        <f t="shared" si="82"/>
        <v>0</v>
      </c>
      <c r="W385" s="406">
        <f t="shared" si="82"/>
        <v>0</v>
      </c>
      <c r="X385" s="406">
        <f t="shared" si="82"/>
        <v>0</v>
      </c>
      <c r="Y385" s="406">
        <f t="shared" si="82"/>
        <v>0</v>
      </c>
      <c r="Z385" s="406">
        <f t="shared" si="82"/>
        <v>0</v>
      </c>
      <c r="AA385" s="406">
        <f t="shared" si="82"/>
        <v>0</v>
      </c>
      <c r="AB385" s="416">
        <f t="shared" si="82"/>
        <v>0</v>
      </c>
      <c r="AC385" s="399">
        <f t="shared" si="82"/>
        <v>0</v>
      </c>
      <c r="AD385" s="1015"/>
      <c r="AE385" s="1016"/>
      <c r="AF385" s="1016"/>
      <c r="AG385" s="528"/>
      <c r="AH385" s="521"/>
      <c r="AI385" s="521"/>
      <c r="AJ385" s="521"/>
      <c r="AK385" s="521"/>
      <c r="AL385" s="521"/>
      <c r="AM385" s="521"/>
      <c r="AN385" s="521"/>
      <c r="AO385" s="521"/>
      <c r="AP385" s="521"/>
      <c r="AQ385" s="521"/>
      <c r="AR385" s="521"/>
      <c r="AS385" s="521"/>
      <c r="AT385" s="521"/>
      <c r="AU385" s="521"/>
      <c r="AV385" s="521"/>
      <c r="AW385" s="521"/>
      <c r="AX385" s="521"/>
      <c r="AY385" s="521"/>
      <c r="AZ385" s="521"/>
      <c r="BA385" s="521"/>
      <c r="BB385" s="521"/>
      <c r="BC385" s="521"/>
      <c r="BD385" s="521"/>
      <c r="BE385" s="521"/>
      <c r="BF385" s="521"/>
      <c r="BG385" s="521"/>
      <c r="BH385" s="521"/>
      <c r="BI385" s="521"/>
      <c r="BJ385" s="521"/>
      <c r="BK385" s="521"/>
      <c r="BL385" s="521"/>
      <c r="BM385" s="521"/>
      <c r="BN385" s="521"/>
      <c r="BO385" s="521"/>
      <c r="BP385" s="521"/>
      <c r="BQ385" s="521"/>
      <c r="BR385" s="521"/>
      <c r="BS385" s="521"/>
      <c r="BT385" s="521"/>
      <c r="BU385" s="521"/>
      <c r="BV385" s="521"/>
      <c r="BW385" s="521"/>
      <c r="BX385" s="521"/>
      <c r="BY385" s="521"/>
      <c r="BZ385" s="521"/>
      <c r="CA385" s="521"/>
      <c r="CB385" s="521"/>
      <c r="CC385" s="521"/>
      <c r="CD385" s="521"/>
      <c r="CE385" s="521"/>
      <c r="CF385" s="521"/>
      <c r="CG385" s="521"/>
      <c r="CH385" s="521"/>
      <c r="CI385" s="521"/>
      <c r="CJ385" s="521"/>
      <c r="CK385" s="521"/>
      <c r="CL385" s="521"/>
      <c r="CM385" s="521"/>
      <c r="CN385" s="521"/>
      <c r="CO385" s="521"/>
      <c r="CP385" s="521"/>
      <c r="CQ385" s="521"/>
    </row>
    <row r="386" spans="1:95" s="69" customFormat="1" ht="15" customHeight="1" x14ac:dyDescent="0.2">
      <c r="A386" s="11">
        <v>169</v>
      </c>
      <c r="B386" s="271"/>
      <c r="C386" s="272"/>
      <c r="D386" s="272"/>
      <c r="E386" s="272"/>
      <c r="F386" s="1475" t="str">
        <f>'2. CAD NCCF'!F386:L386</f>
        <v>FI issued ABS, high rated</v>
      </c>
      <c r="G386" s="1476"/>
      <c r="H386" s="1476"/>
      <c r="I386" s="1476"/>
      <c r="J386" s="1476"/>
      <c r="K386" s="1476"/>
      <c r="L386" s="1477"/>
      <c r="M386" s="690">
        <v>0</v>
      </c>
      <c r="N386" s="691">
        <v>0</v>
      </c>
      <c r="O386" s="692">
        <v>0</v>
      </c>
      <c r="P386" s="692">
        <v>0</v>
      </c>
      <c r="Q386" s="697">
        <v>0</v>
      </c>
      <c r="R386" s="692">
        <v>0</v>
      </c>
      <c r="S386" s="693">
        <v>0</v>
      </c>
      <c r="T386" s="692">
        <v>0</v>
      </c>
      <c r="U386" s="693">
        <v>0</v>
      </c>
      <c r="V386" s="692">
        <v>0</v>
      </c>
      <c r="W386" s="693">
        <v>0</v>
      </c>
      <c r="X386" s="692">
        <v>0</v>
      </c>
      <c r="Y386" s="693">
        <v>0</v>
      </c>
      <c r="Z386" s="692">
        <v>0</v>
      </c>
      <c r="AA386" s="693">
        <v>0</v>
      </c>
      <c r="AB386" s="698">
        <v>0</v>
      </c>
      <c r="AC386" s="690">
        <v>0</v>
      </c>
      <c r="AD386" s="1015"/>
      <c r="AE386" s="1016"/>
      <c r="AF386" s="1016"/>
      <c r="AG386" s="528"/>
      <c r="AH386" s="521"/>
      <c r="AI386" s="521"/>
      <c r="AJ386" s="521"/>
      <c r="AK386" s="521"/>
      <c r="AL386" s="521"/>
      <c r="AM386" s="521"/>
      <c r="AN386" s="521"/>
      <c r="AO386" s="521"/>
      <c r="AP386" s="521"/>
      <c r="AQ386" s="521"/>
      <c r="AR386" s="521"/>
      <c r="AS386" s="521"/>
      <c r="AT386" s="521"/>
      <c r="AU386" s="521"/>
      <c r="AV386" s="521"/>
      <c r="AW386" s="521"/>
      <c r="AX386" s="521"/>
      <c r="AY386" s="521"/>
      <c r="AZ386" s="521"/>
      <c r="BA386" s="521"/>
      <c r="BB386" s="521"/>
      <c r="BC386" s="521"/>
      <c r="BD386" s="521"/>
      <c r="BE386" s="521"/>
      <c r="BF386" s="521"/>
      <c r="BG386" s="521"/>
      <c r="BH386" s="521"/>
      <c r="BI386" s="521"/>
      <c r="BJ386" s="521"/>
      <c r="BK386" s="521"/>
      <c r="BL386" s="521"/>
      <c r="BM386" s="521"/>
      <c r="BN386" s="521"/>
      <c r="BO386" s="521"/>
      <c r="BP386" s="521"/>
      <c r="BQ386" s="521"/>
      <c r="BR386" s="521"/>
      <c r="BS386" s="521"/>
      <c r="BT386" s="521"/>
      <c r="BU386" s="521"/>
      <c r="BV386" s="521"/>
      <c r="BW386" s="521"/>
      <c r="BX386" s="521"/>
      <c r="BY386" s="521"/>
      <c r="BZ386" s="521"/>
      <c r="CA386" s="521"/>
      <c r="CB386" s="521"/>
      <c r="CC386" s="521"/>
      <c r="CD386" s="521"/>
      <c r="CE386" s="521"/>
      <c r="CF386" s="521"/>
      <c r="CG386" s="521"/>
      <c r="CH386" s="521"/>
      <c r="CI386" s="521"/>
      <c r="CJ386" s="521"/>
      <c r="CK386" s="521"/>
      <c r="CL386" s="521"/>
      <c r="CM386" s="521"/>
      <c r="CN386" s="521"/>
      <c r="CO386" s="521"/>
      <c r="CP386" s="521"/>
      <c r="CQ386" s="521"/>
    </row>
    <row r="387" spans="1:95" s="69" customFormat="1" ht="15" customHeight="1" x14ac:dyDescent="0.2">
      <c r="A387" s="11">
        <v>170</v>
      </c>
      <c r="B387" s="271"/>
      <c r="C387" s="272"/>
      <c r="D387" s="272"/>
      <c r="E387" s="272"/>
      <c r="F387" s="1475" t="str">
        <f>'2. CAD NCCF'!F387:L387</f>
        <v>FI issued ABCP, high rated</v>
      </c>
      <c r="G387" s="1476"/>
      <c r="H387" s="1476"/>
      <c r="I387" s="1476"/>
      <c r="J387" s="1476"/>
      <c r="K387" s="1476"/>
      <c r="L387" s="1477"/>
      <c r="M387" s="690">
        <v>0</v>
      </c>
      <c r="N387" s="691">
        <v>0</v>
      </c>
      <c r="O387" s="692">
        <v>0</v>
      </c>
      <c r="P387" s="692">
        <v>0</v>
      </c>
      <c r="Q387" s="697">
        <v>0</v>
      </c>
      <c r="R387" s="692">
        <v>0</v>
      </c>
      <c r="S387" s="693">
        <v>0</v>
      </c>
      <c r="T387" s="692">
        <v>0</v>
      </c>
      <c r="U387" s="693">
        <v>0</v>
      </c>
      <c r="V387" s="692">
        <v>0</v>
      </c>
      <c r="W387" s="693">
        <v>0</v>
      </c>
      <c r="X387" s="692">
        <v>0</v>
      </c>
      <c r="Y387" s="693">
        <v>0</v>
      </c>
      <c r="Z387" s="692">
        <v>0</v>
      </c>
      <c r="AA387" s="693">
        <v>0</v>
      </c>
      <c r="AB387" s="698">
        <v>0</v>
      </c>
      <c r="AC387" s="690">
        <v>0</v>
      </c>
      <c r="AD387" s="1015"/>
      <c r="AE387" s="1016"/>
      <c r="AF387" s="1016"/>
      <c r="AG387" s="528"/>
      <c r="AH387" s="521"/>
      <c r="AI387" s="521"/>
      <c r="AJ387" s="521"/>
      <c r="AK387" s="521"/>
      <c r="AL387" s="521"/>
      <c r="AM387" s="521"/>
      <c r="AN387" s="521"/>
      <c r="AO387" s="521"/>
      <c r="AP387" s="521"/>
      <c r="AQ387" s="521"/>
      <c r="AR387" s="521"/>
      <c r="AS387" s="521"/>
      <c r="AT387" s="521"/>
      <c r="AU387" s="521"/>
      <c r="AV387" s="521"/>
      <c r="AW387" s="521"/>
      <c r="AX387" s="521"/>
      <c r="AY387" s="521"/>
      <c r="AZ387" s="521"/>
      <c r="BA387" s="521"/>
      <c r="BB387" s="521"/>
      <c r="BC387" s="521"/>
      <c r="BD387" s="521"/>
      <c r="BE387" s="521"/>
      <c r="BF387" s="521"/>
      <c r="BG387" s="521"/>
      <c r="BH387" s="521"/>
      <c r="BI387" s="521"/>
      <c r="BJ387" s="521"/>
      <c r="BK387" s="521"/>
      <c r="BL387" s="521"/>
      <c r="BM387" s="521"/>
      <c r="BN387" s="521"/>
      <c r="BO387" s="521"/>
      <c r="BP387" s="521"/>
      <c r="BQ387" s="521"/>
      <c r="BR387" s="521"/>
      <c r="BS387" s="521"/>
      <c r="BT387" s="521"/>
      <c r="BU387" s="521"/>
      <c r="BV387" s="521"/>
      <c r="BW387" s="521"/>
      <c r="BX387" s="521"/>
      <c r="BY387" s="521"/>
      <c r="BZ387" s="521"/>
      <c r="CA387" s="521"/>
      <c r="CB387" s="521"/>
      <c r="CC387" s="521"/>
      <c r="CD387" s="521"/>
      <c r="CE387" s="521"/>
      <c r="CF387" s="521"/>
      <c r="CG387" s="521"/>
      <c r="CH387" s="521"/>
      <c r="CI387" s="521"/>
      <c r="CJ387" s="521"/>
      <c r="CK387" s="521"/>
      <c r="CL387" s="521"/>
      <c r="CM387" s="521"/>
      <c r="CN387" s="521"/>
      <c r="CO387" s="521"/>
      <c r="CP387" s="521"/>
      <c r="CQ387" s="521"/>
    </row>
    <row r="388" spans="1:95" s="69" customFormat="1" x14ac:dyDescent="0.2">
      <c r="A388" s="11">
        <v>171</v>
      </c>
      <c r="B388" s="271"/>
      <c r="C388" s="272"/>
      <c r="D388" s="272"/>
      <c r="E388" s="1445" t="str">
        <f>'2. CAD NCCF'!E388:L388</f>
        <v>Non-FI issued ABS and ABCP, medium rated</v>
      </c>
      <c r="F388" s="1446"/>
      <c r="G388" s="1446"/>
      <c r="H388" s="1446"/>
      <c r="I388" s="1446"/>
      <c r="J388" s="1446"/>
      <c r="K388" s="1446"/>
      <c r="L388" s="1447"/>
      <c r="M388" s="399">
        <f>SUM(M389:M390)</f>
        <v>0</v>
      </c>
      <c r="N388" s="402">
        <f t="shared" ref="N388:AC388" si="83">SUBTOTAL(9,N389:N390)</f>
        <v>0</v>
      </c>
      <c r="O388" s="406">
        <f t="shared" si="83"/>
        <v>0</v>
      </c>
      <c r="P388" s="405">
        <f t="shared" si="83"/>
        <v>0</v>
      </c>
      <c r="Q388" s="407">
        <f t="shared" si="83"/>
        <v>0</v>
      </c>
      <c r="R388" s="406">
        <f t="shared" si="83"/>
        <v>0</v>
      </c>
      <c r="S388" s="406">
        <f t="shared" si="83"/>
        <v>0</v>
      </c>
      <c r="T388" s="406">
        <f t="shared" si="83"/>
        <v>0</v>
      </c>
      <c r="U388" s="406">
        <f t="shared" si="83"/>
        <v>0</v>
      </c>
      <c r="V388" s="406">
        <f t="shared" si="83"/>
        <v>0</v>
      </c>
      <c r="W388" s="406">
        <f t="shared" si="83"/>
        <v>0</v>
      </c>
      <c r="X388" s="406">
        <f t="shared" si="83"/>
        <v>0</v>
      </c>
      <c r="Y388" s="406">
        <f t="shared" si="83"/>
        <v>0</v>
      </c>
      <c r="Z388" s="406">
        <f t="shared" si="83"/>
        <v>0</v>
      </c>
      <c r="AA388" s="406">
        <f t="shared" si="83"/>
        <v>0</v>
      </c>
      <c r="AB388" s="416">
        <f t="shared" si="83"/>
        <v>0</v>
      </c>
      <c r="AC388" s="399">
        <f t="shared" si="83"/>
        <v>0</v>
      </c>
      <c r="AD388" s="1015"/>
      <c r="AE388" s="1016"/>
      <c r="AF388" s="1016"/>
      <c r="AG388" s="528"/>
      <c r="AH388" s="521"/>
      <c r="AI388" s="521"/>
      <c r="AJ388" s="521"/>
      <c r="AK388" s="521"/>
      <c r="AL388" s="521"/>
      <c r="AM388" s="521"/>
      <c r="AN388" s="521"/>
      <c r="AO388" s="521"/>
      <c r="AP388" s="521"/>
      <c r="AQ388" s="521"/>
      <c r="AR388" s="521"/>
      <c r="AS388" s="521"/>
      <c r="AT388" s="521"/>
      <c r="AU388" s="521"/>
      <c r="AV388" s="521"/>
      <c r="AW388" s="521"/>
      <c r="AX388" s="521"/>
      <c r="AY388" s="521"/>
      <c r="AZ388" s="521"/>
      <c r="BA388" s="521"/>
      <c r="BB388" s="521"/>
      <c r="BC388" s="521"/>
      <c r="BD388" s="521"/>
      <c r="BE388" s="521"/>
      <c r="BF388" s="521"/>
      <c r="BG388" s="521"/>
      <c r="BH388" s="521"/>
      <c r="BI388" s="521"/>
      <c r="BJ388" s="521"/>
      <c r="BK388" s="521"/>
      <c r="BL388" s="521"/>
      <c r="BM388" s="521"/>
      <c r="BN388" s="521"/>
      <c r="BO388" s="521"/>
      <c r="BP388" s="521"/>
      <c r="BQ388" s="521"/>
      <c r="BR388" s="521"/>
      <c r="BS388" s="521"/>
      <c r="BT388" s="521"/>
      <c r="BU388" s="521"/>
      <c r="BV388" s="521"/>
      <c r="BW388" s="521"/>
      <c r="BX388" s="521"/>
      <c r="BY388" s="521"/>
      <c r="BZ388" s="521"/>
      <c r="CA388" s="521"/>
      <c r="CB388" s="521"/>
      <c r="CC388" s="521"/>
      <c r="CD388" s="521"/>
      <c r="CE388" s="521"/>
      <c r="CF388" s="521"/>
      <c r="CG388" s="521"/>
      <c r="CH388" s="521"/>
      <c r="CI388" s="521"/>
      <c r="CJ388" s="521"/>
      <c r="CK388" s="521"/>
      <c r="CL388" s="521"/>
      <c r="CM388" s="521"/>
      <c r="CN388" s="521"/>
      <c r="CO388" s="521"/>
      <c r="CP388" s="521"/>
      <c r="CQ388" s="521"/>
    </row>
    <row r="389" spans="1:95" s="69" customFormat="1" ht="15" customHeight="1" x14ac:dyDescent="0.2">
      <c r="A389" s="11">
        <v>172</v>
      </c>
      <c r="B389" s="271"/>
      <c r="C389" s="272"/>
      <c r="D389" s="272"/>
      <c r="E389" s="272"/>
      <c r="F389" s="1475" t="str">
        <f>'2. CAD NCCF'!F389:L389</f>
        <v>Non-FI issued ABS, medium rated</v>
      </c>
      <c r="G389" s="1476"/>
      <c r="H389" s="1476"/>
      <c r="I389" s="1476"/>
      <c r="J389" s="1476"/>
      <c r="K389" s="1476"/>
      <c r="L389" s="1477"/>
      <c r="M389" s="690">
        <v>0</v>
      </c>
      <c r="N389" s="691">
        <v>0</v>
      </c>
      <c r="O389" s="692">
        <v>0</v>
      </c>
      <c r="P389" s="692">
        <v>0</v>
      </c>
      <c r="Q389" s="697">
        <v>0</v>
      </c>
      <c r="R389" s="692">
        <v>0</v>
      </c>
      <c r="S389" s="693">
        <v>0</v>
      </c>
      <c r="T389" s="692">
        <v>0</v>
      </c>
      <c r="U389" s="693">
        <v>0</v>
      </c>
      <c r="V389" s="692">
        <v>0</v>
      </c>
      <c r="W389" s="693">
        <v>0</v>
      </c>
      <c r="X389" s="692">
        <v>0</v>
      </c>
      <c r="Y389" s="693">
        <v>0</v>
      </c>
      <c r="Z389" s="692">
        <v>0</v>
      </c>
      <c r="AA389" s="693">
        <v>0</v>
      </c>
      <c r="AB389" s="698">
        <v>0</v>
      </c>
      <c r="AC389" s="690">
        <v>0</v>
      </c>
      <c r="AD389" s="1015"/>
      <c r="AE389" s="1016"/>
      <c r="AF389" s="1016"/>
      <c r="AG389" s="528"/>
      <c r="AH389" s="521"/>
      <c r="AI389" s="521"/>
      <c r="AJ389" s="521"/>
      <c r="AK389" s="521"/>
      <c r="AL389" s="521"/>
      <c r="AM389" s="521"/>
      <c r="AN389" s="521"/>
      <c r="AO389" s="521"/>
      <c r="AP389" s="521"/>
      <c r="AQ389" s="521"/>
      <c r="AR389" s="521"/>
      <c r="AS389" s="521"/>
      <c r="AT389" s="521"/>
      <c r="AU389" s="521"/>
      <c r="AV389" s="521"/>
      <c r="AW389" s="521"/>
      <c r="AX389" s="521"/>
      <c r="AY389" s="521"/>
      <c r="AZ389" s="521"/>
      <c r="BA389" s="521"/>
      <c r="BB389" s="521"/>
      <c r="BC389" s="521"/>
      <c r="BD389" s="521"/>
      <c r="BE389" s="521"/>
      <c r="BF389" s="521"/>
      <c r="BG389" s="521"/>
      <c r="BH389" s="521"/>
      <c r="BI389" s="521"/>
      <c r="BJ389" s="521"/>
      <c r="BK389" s="521"/>
      <c r="BL389" s="521"/>
      <c r="BM389" s="521"/>
      <c r="BN389" s="521"/>
      <c r="BO389" s="521"/>
      <c r="BP389" s="521"/>
      <c r="BQ389" s="521"/>
      <c r="BR389" s="521"/>
      <c r="BS389" s="521"/>
      <c r="BT389" s="521"/>
      <c r="BU389" s="521"/>
      <c r="BV389" s="521"/>
      <c r="BW389" s="521"/>
      <c r="BX389" s="521"/>
      <c r="BY389" s="521"/>
      <c r="BZ389" s="521"/>
      <c r="CA389" s="521"/>
      <c r="CB389" s="521"/>
      <c r="CC389" s="521"/>
      <c r="CD389" s="521"/>
      <c r="CE389" s="521"/>
      <c r="CF389" s="521"/>
      <c r="CG389" s="521"/>
      <c r="CH389" s="521"/>
      <c r="CI389" s="521"/>
      <c r="CJ389" s="521"/>
      <c r="CK389" s="521"/>
      <c r="CL389" s="521"/>
      <c r="CM389" s="521"/>
      <c r="CN389" s="521"/>
      <c r="CO389" s="521"/>
      <c r="CP389" s="521"/>
      <c r="CQ389" s="521"/>
    </row>
    <row r="390" spans="1:95" s="69" customFormat="1" ht="15" customHeight="1" x14ac:dyDescent="0.2">
      <c r="A390" s="11">
        <v>173</v>
      </c>
      <c r="B390" s="271"/>
      <c r="C390" s="272"/>
      <c r="D390" s="272"/>
      <c r="E390" s="272"/>
      <c r="F390" s="1475" t="str">
        <f>'2. CAD NCCF'!F390:L390</f>
        <v>Non-FI issued ABCP, medium rated</v>
      </c>
      <c r="G390" s="1476"/>
      <c r="H390" s="1476"/>
      <c r="I390" s="1476"/>
      <c r="J390" s="1476"/>
      <c r="K390" s="1476"/>
      <c r="L390" s="1477"/>
      <c r="M390" s="690">
        <v>0</v>
      </c>
      <c r="N390" s="691">
        <v>0</v>
      </c>
      <c r="O390" s="692">
        <v>0</v>
      </c>
      <c r="P390" s="692">
        <v>0</v>
      </c>
      <c r="Q390" s="697">
        <v>0</v>
      </c>
      <c r="R390" s="692">
        <v>0</v>
      </c>
      <c r="S390" s="693">
        <v>0</v>
      </c>
      <c r="T390" s="692">
        <v>0</v>
      </c>
      <c r="U390" s="693">
        <v>0</v>
      </c>
      <c r="V390" s="692">
        <v>0</v>
      </c>
      <c r="W390" s="693">
        <v>0</v>
      </c>
      <c r="X390" s="692">
        <v>0</v>
      </c>
      <c r="Y390" s="693">
        <v>0</v>
      </c>
      <c r="Z390" s="692">
        <v>0</v>
      </c>
      <c r="AA390" s="693">
        <v>0</v>
      </c>
      <c r="AB390" s="698">
        <v>0</v>
      </c>
      <c r="AC390" s="690">
        <v>0</v>
      </c>
      <c r="AD390" s="1015"/>
      <c r="AE390" s="1016"/>
      <c r="AF390" s="1016"/>
      <c r="AG390" s="528"/>
      <c r="AH390" s="521"/>
      <c r="AI390" s="521"/>
      <c r="AJ390" s="521"/>
      <c r="AK390" s="521"/>
      <c r="AL390" s="521"/>
      <c r="AM390" s="521"/>
      <c r="AN390" s="521"/>
      <c r="AO390" s="521"/>
      <c r="AP390" s="521"/>
      <c r="AQ390" s="521"/>
      <c r="AR390" s="521"/>
      <c r="AS390" s="521"/>
      <c r="AT390" s="521"/>
      <c r="AU390" s="521"/>
      <c r="AV390" s="521"/>
      <c r="AW390" s="521"/>
      <c r="AX390" s="521"/>
      <c r="AY390" s="521"/>
      <c r="AZ390" s="521"/>
      <c r="BA390" s="521"/>
      <c r="BB390" s="521"/>
      <c r="BC390" s="521"/>
      <c r="BD390" s="521"/>
      <c r="BE390" s="521"/>
      <c r="BF390" s="521"/>
      <c r="BG390" s="521"/>
      <c r="BH390" s="521"/>
      <c r="BI390" s="521"/>
      <c r="BJ390" s="521"/>
      <c r="BK390" s="521"/>
      <c r="BL390" s="521"/>
      <c r="BM390" s="521"/>
      <c r="BN390" s="521"/>
      <c r="BO390" s="521"/>
      <c r="BP390" s="521"/>
      <c r="BQ390" s="521"/>
      <c r="BR390" s="521"/>
      <c r="BS390" s="521"/>
      <c r="BT390" s="521"/>
      <c r="BU390" s="521"/>
      <c r="BV390" s="521"/>
      <c r="BW390" s="521"/>
      <c r="BX390" s="521"/>
      <c r="BY390" s="521"/>
      <c r="BZ390" s="521"/>
      <c r="CA390" s="521"/>
      <c r="CB390" s="521"/>
      <c r="CC390" s="521"/>
      <c r="CD390" s="521"/>
      <c r="CE390" s="521"/>
      <c r="CF390" s="521"/>
      <c r="CG390" s="521"/>
      <c r="CH390" s="521"/>
      <c r="CI390" s="521"/>
      <c r="CJ390" s="521"/>
      <c r="CK390" s="521"/>
      <c r="CL390" s="521"/>
      <c r="CM390" s="521"/>
      <c r="CN390" s="521"/>
      <c r="CO390" s="521"/>
      <c r="CP390" s="521"/>
      <c r="CQ390" s="521"/>
    </row>
    <row r="391" spans="1:95" s="69" customFormat="1" x14ac:dyDescent="0.2">
      <c r="A391" s="11">
        <v>174</v>
      </c>
      <c r="B391" s="271"/>
      <c r="C391" s="272"/>
      <c r="D391" s="272"/>
      <c r="E391" s="1445" t="str">
        <f>'2. CAD NCCF'!E391:L391</f>
        <v>FI issued ABS and ABCP, medium rated</v>
      </c>
      <c r="F391" s="1446"/>
      <c r="G391" s="1446"/>
      <c r="H391" s="1446"/>
      <c r="I391" s="1446"/>
      <c r="J391" s="1446"/>
      <c r="K391" s="1446"/>
      <c r="L391" s="1447"/>
      <c r="M391" s="399">
        <f>SUM(M392:M393)</f>
        <v>0</v>
      </c>
      <c r="N391" s="402">
        <f t="shared" ref="N391:AC391" si="84">SUBTOTAL(9,N392:N393)</f>
        <v>0</v>
      </c>
      <c r="O391" s="406">
        <f t="shared" si="84"/>
        <v>0</v>
      </c>
      <c r="P391" s="405">
        <f t="shared" si="84"/>
        <v>0</v>
      </c>
      <c r="Q391" s="407">
        <f t="shared" si="84"/>
        <v>0</v>
      </c>
      <c r="R391" s="406">
        <f t="shared" si="84"/>
        <v>0</v>
      </c>
      <c r="S391" s="406">
        <f t="shared" si="84"/>
        <v>0</v>
      </c>
      <c r="T391" s="406">
        <f t="shared" si="84"/>
        <v>0</v>
      </c>
      <c r="U391" s="406">
        <f t="shared" si="84"/>
        <v>0</v>
      </c>
      <c r="V391" s="406">
        <f t="shared" si="84"/>
        <v>0</v>
      </c>
      <c r="W391" s="406">
        <f t="shared" si="84"/>
        <v>0</v>
      </c>
      <c r="X391" s="406">
        <f t="shared" si="84"/>
        <v>0</v>
      </c>
      <c r="Y391" s="406">
        <f t="shared" si="84"/>
        <v>0</v>
      </c>
      <c r="Z391" s="406">
        <f t="shared" si="84"/>
        <v>0</v>
      </c>
      <c r="AA391" s="406">
        <f t="shared" si="84"/>
        <v>0</v>
      </c>
      <c r="AB391" s="416">
        <f t="shared" si="84"/>
        <v>0</v>
      </c>
      <c r="AC391" s="399">
        <f t="shared" si="84"/>
        <v>0</v>
      </c>
      <c r="AD391" s="1015"/>
      <c r="AE391" s="1016"/>
      <c r="AF391" s="1016"/>
      <c r="AG391" s="528"/>
      <c r="AH391" s="521"/>
      <c r="AI391" s="521"/>
      <c r="AJ391" s="521"/>
      <c r="AK391" s="521"/>
      <c r="AL391" s="521"/>
      <c r="AM391" s="521"/>
      <c r="AN391" s="521"/>
      <c r="AO391" s="521"/>
      <c r="AP391" s="521"/>
      <c r="AQ391" s="521"/>
      <c r="AR391" s="521"/>
      <c r="AS391" s="521"/>
      <c r="AT391" s="521"/>
      <c r="AU391" s="521"/>
      <c r="AV391" s="521"/>
      <c r="AW391" s="521"/>
      <c r="AX391" s="521"/>
      <c r="AY391" s="521"/>
      <c r="AZ391" s="521"/>
      <c r="BA391" s="521"/>
      <c r="BB391" s="521"/>
      <c r="BC391" s="521"/>
      <c r="BD391" s="521"/>
      <c r="BE391" s="521"/>
      <c r="BF391" s="521"/>
      <c r="BG391" s="521"/>
      <c r="BH391" s="521"/>
      <c r="BI391" s="521"/>
      <c r="BJ391" s="521"/>
      <c r="BK391" s="521"/>
      <c r="BL391" s="521"/>
      <c r="BM391" s="521"/>
      <c r="BN391" s="521"/>
      <c r="BO391" s="521"/>
      <c r="BP391" s="521"/>
      <c r="BQ391" s="521"/>
      <c r="BR391" s="521"/>
      <c r="BS391" s="521"/>
      <c r="BT391" s="521"/>
      <c r="BU391" s="521"/>
      <c r="BV391" s="521"/>
      <c r="BW391" s="521"/>
      <c r="BX391" s="521"/>
      <c r="BY391" s="521"/>
      <c r="BZ391" s="521"/>
      <c r="CA391" s="521"/>
      <c r="CB391" s="521"/>
      <c r="CC391" s="521"/>
      <c r="CD391" s="521"/>
      <c r="CE391" s="521"/>
      <c r="CF391" s="521"/>
      <c r="CG391" s="521"/>
      <c r="CH391" s="521"/>
      <c r="CI391" s="521"/>
      <c r="CJ391" s="521"/>
      <c r="CK391" s="521"/>
      <c r="CL391" s="521"/>
      <c r="CM391" s="521"/>
      <c r="CN391" s="521"/>
      <c r="CO391" s="521"/>
      <c r="CP391" s="521"/>
      <c r="CQ391" s="521"/>
    </row>
    <row r="392" spans="1:95" s="69" customFormat="1" ht="15" customHeight="1" x14ac:dyDescent="0.2">
      <c r="A392" s="11">
        <v>175</v>
      </c>
      <c r="B392" s="271"/>
      <c r="C392" s="272"/>
      <c r="D392" s="272"/>
      <c r="E392" s="272"/>
      <c r="F392" s="1475" t="str">
        <f>'2. CAD NCCF'!F392:L392</f>
        <v>FI issued ABS, medium rated</v>
      </c>
      <c r="G392" s="1476"/>
      <c r="H392" s="1476"/>
      <c r="I392" s="1476"/>
      <c r="J392" s="1476"/>
      <c r="K392" s="1476"/>
      <c r="L392" s="1477"/>
      <c r="M392" s="690">
        <v>0</v>
      </c>
      <c r="N392" s="691">
        <v>0</v>
      </c>
      <c r="O392" s="692">
        <v>0</v>
      </c>
      <c r="P392" s="692">
        <v>0</v>
      </c>
      <c r="Q392" s="697">
        <v>0</v>
      </c>
      <c r="R392" s="692">
        <v>0</v>
      </c>
      <c r="S392" s="693">
        <v>0</v>
      </c>
      <c r="T392" s="692">
        <v>0</v>
      </c>
      <c r="U392" s="693">
        <v>0</v>
      </c>
      <c r="V392" s="692">
        <v>0</v>
      </c>
      <c r="W392" s="693">
        <v>0</v>
      </c>
      <c r="X392" s="692">
        <v>0</v>
      </c>
      <c r="Y392" s="693">
        <v>0</v>
      </c>
      <c r="Z392" s="692">
        <v>0</v>
      </c>
      <c r="AA392" s="693">
        <v>0</v>
      </c>
      <c r="AB392" s="698">
        <v>0</v>
      </c>
      <c r="AC392" s="690">
        <v>0</v>
      </c>
      <c r="AD392" s="1015"/>
      <c r="AE392" s="1016"/>
      <c r="AF392" s="1016"/>
      <c r="AG392" s="528"/>
      <c r="AH392" s="521"/>
      <c r="AI392" s="521"/>
      <c r="AJ392" s="521"/>
      <c r="AK392" s="521"/>
      <c r="AL392" s="521"/>
      <c r="AM392" s="521"/>
      <c r="AN392" s="521"/>
      <c r="AO392" s="521"/>
      <c r="AP392" s="521"/>
      <c r="AQ392" s="521"/>
      <c r="AR392" s="521"/>
      <c r="AS392" s="521"/>
      <c r="AT392" s="521"/>
      <c r="AU392" s="521"/>
      <c r="AV392" s="521"/>
      <c r="AW392" s="521"/>
      <c r="AX392" s="521"/>
      <c r="AY392" s="521"/>
      <c r="AZ392" s="521"/>
      <c r="BA392" s="521"/>
      <c r="BB392" s="521"/>
      <c r="BC392" s="521"/>
      <c r="BD392" s="521"/>
      <c r="BE392" s="521"/>
      <c r="BF392" s="521"/>
      <c r="BG392" s="521"/>
      <c r="BH392" s="521"/>
      <c r="BI392" s="521"/>
      <c r="BJ392" s="521"/>
      <c r="BK392" s="521"/>
      <c r="BL392" s="521"/>
      <c r="BM392" s="521"/>
      <c r="BN392" s="521"/>
      <c r="BO392" s="521"/>
      <c r="BP392" s="521"/>
      <c r="BQ392" s="521"/>
      <c r="BR392" s="521"/>
      <c r="BS392" s="521"/>
      <c r="BT392" s="521"/>
      <c r="BU392" s="521"/>
      <c r="BV392" s="521"/>
      <c r="BW392" s="521"/>
      <c r="BX392" s="521"/>
      <c r="BY392" s="521"/>
      <c r="BZ392" s="521"/>
      <c r="CA392" s="521"/>
      <c r="CB392" s="521"/>
      <c r="CC392" s="521"/>
      <c r="CD392" s="521"/>
      <c r="CE392" s="521"/>
      <c r="CF392" s="521"/>
      <c r="CG392" s="521"/>
      <c r="CH392" s="521"/>
      <c r="CI392" s="521"/>
      <c r="CJ392" s="521"/>
      <c r="CK392" s="521"/>
      <c r="CL392" s="521"/>
      <c r="CM392" s="521"/>
      <c r="CN392" s="521"/>
      <c r="CO392" s="521"/>
      <c r="CP392" s="521"/>
      <c r="CQ392" s="521"/>
    </row>
    <row r="393" spans="1:95" s="69" customFormat="1" ht="15" customHeight="1" x14ac:dyDescent="0.2">
      <c r="A393" s="11">
        <v>176</v>
      </c>
      <c r="B393" s="271"/>
      <c r="C393" s="272"/>
      <c r="D393" s="272"/>
      <c r="E393" s="272"/>
      <c r="F393" s="1475" t="str">
        <f>'2. CAD NCCF'!F393:L393</f>
        <v>FI issued ABCP, medium rated</v>
      </c>
      <c r="G393" s="1476"/>
      <c r="H393" s="1476"/>
      <c r="I393" s="1476"/>
      <c r="J393" s="1476"/>
      <c r="K393" s="1476"/>
      <c r="L393" s="1477"/>
      <c r="M393" s="690">
        <v>0</v>
      </c>
      <c r="N393" s="691">
        <v>0</v>
      </c>
      <c r="O393" s="692">
        <v>0</v>
      </c>
      <c r="P393" s="692">
        <v>0</v>
      </c>
      <c r="Q393" s="697">
        <v>0</v>
      </c>
      <c r="R393" s="692">
        <v>0</v>
      </c>
      <c r="S393" s="693">
        <v>0</v>
      </c>
      <c r="T393" s="692">
        <v>0</v>
      </c>
      <c r="U393" s="693">
        <v>0</v>
      </c>
      <c r="V393" s="692">
        <v>0</v>
      </c>
      <c r="W393" s="693">
        <v>0</v>
      </c>
      <c r="X393" s="692">
        <v>0</v>
      </c>
      <c r="Y393" s="693">
        <v>0</v>
      </c>
      <c r="Z393" s="692">
        <v>0</v>
      </c>
      <c r="AA393" s="693">
        <v>0</v>
      </c>
      <c r="AB393" s="698">
        <v>0</v>
      </c>
      <c r="AC393" s="690">
        <v>0</v>
      </c>
      <c r="AD393" s="1015"/>
      <c r="AE393" s="1016"/>
      <c r="AF393" s="1016"/>
      <c r="AG393" s="528"/>
      <c r="AH393" s="521"/>
      <c r="AI393" s="521"/>
      <c r="AJ393" s="521"/>
      <c r="AK393" s="521"/>
      <c r="AL393" s="521"/>
      <c r="AM393" s="521"/>
      <c r="AN393" s="521"/>
      <c r="AO393" s="521"/>
      <c r="AP393" s="521"/>
      <c r="AQ393" s="521"/>
      <c r="AR393" s="521"/>
      <c r="AS393" s="521"/>
      <c r="AT393" s="521"/>
      <c r="AU393" s="521"/>
      <c r="AV393" s="521"/>
      <c r="AW393" s="521"/>
      <c r="AX393" s="521"/>
      <c r="AY393" s="521"/>
      <c r="AZ393" s="521"/>
      <c r="BA393" s="521"/>
      <c r="BB393" s="521"/>
      <c r="BC393" s="521"/>
      <c r="BD393" s="521"/>
      <c r="BE393" s="521"/>
      <c r="BF393" s="521"/>
      <c r="BG393" s="521"/>
      <c r="BH393" s="521"/>
      <c r="BI393" s="521"/>
      <c r="BJ393" s="521"/>
      <c r="BK393" s="521"/>
      <c r="BL393" s="521"/>
      <c r="BM393" s="521"/>
      <c r="BN393" s="521"/>
      <c r="BO393" s="521"/>
      <c r="BP393" s="521"/>
      <c r="BQ393" s="521"/>
      <c r="BR393" s="521"/>
      <c r="BS393" s="521"/>
      <c r="BT393" s="521"/>
      <c r="BU393" s="521"/>
      <c r="BV393" s="521"/>
      <c r="BW393" s="521"/>
      <c r="BX393" s="521"/>
      <c r="BY393" s="521"/>
      <c r="BZ393" s="521"/>
      <c r="CA393" s="521"/>
      <c r="CB393" s="521"/>
      <c r="CC393" s="521"/>
      <c r="CD393" s="521"/>
      <c r="CE393" s="521"/>
      <c r="CF393" s="521"/>
      <c r="CG393" s="521"/>
      <c r="CH393" s="521"/>
      <c r="CI393" s="521"/>
      <c r="CJ393" s="521"/>
      <c r="CK393" s="521"/>
      <c r="CL393" s="521"/>
      <c r="CM393" s="521"/>
      <c r="CN393" s="521"/>
      <c r="CO393" s="521"/>
      <c r="CP393" s="521"/>
      <c r="CQ393" s="521"/>
    </row>
    <row r="394" spans="1:95" s="69" customFormat="1" x14ac:dyDescent="0.2">
      <c r="A394" s="11">
        <v>177</v>
      </c>
      <c r="B394" s="271"/>
      <c r="C394" s="272"/>
      <c r="D394" s="272"/>
      <c r="E394" s="1445" t="str">
        <f>'2. CAD NCCF'!E394:L394</f>
        <v>Non-FI issued ABS and ABCP, low or not rated</v>
      </c>
      <c r="F394" s="1446"/>
      <c r="G394" s="1446"/>
      <c r="H394" s="1446"/>
      <c r="I394" s="1446"/>
      <c r="J394" s="1446"/>
      <c r="K394" s="1446"/>
      <c r="L394" s="1447"/>
      <c r="M394" s="399">
        <f>SUM(M395:M396)</f>
        <v>0</v>
      </c>
      <c r="N394" s="402">
        <f t="shared" ref="N394:AC394" si="85">SUBTOTAL(9,N395:N396)</f>
        <v>0</v>
      </c>
      <c r="O394" s="406">
        <f t="shared" si="85"/>
        <v>0</v>
      </c>
      <c r="P394" s="405">
        <f t="shared" si="85"/>
        <v>0</v>
      </c>
      <c r="Q394" s="407">
        <f t="shared" si="85"/>
        <v>0</v>
      </c>
      <c r="R394" s="406">
        <f t="shared" si="85"/>
        <v>0</v>
      </c>
      <c r="S394" s="406">
        <f t="shared" si="85"/>
        <v>0</v>
      </c>
      <c r="T394" s="406">
        <f t="shared" si="85"/>
        <v>0</v>
      </c>
      <c r="U394" s="406">
        <f t="shared" si="85"/>
        <v>0</v>
      </c>
      <c r="V394" s="406">
        <f t="shared" si="85"/>
        <v>0</v>
      </c>
      <c r="W394" s="406">
        <f t="shared" si="85"/>
        <v>0</v>
      </c>
      <c r="X394" s="406">
        <f t="shared" si="85"/>
        <v>0</v>
      </c>
      <c r="Y394" s="406">
        <f t="shared" si="85"/>
        <v>0</v>
      </c>
      <c r="Z394" s="406">
        <f t="shared" si="85"/>
        <v>0</v>
      </c>
      <c r="AA394" s="406">
        <f t="shared" si="85"/>
        <v>0</v>
      </c>
      <c r="AB394" s="416">
        <f t="shared" si="85"/>
        <v>0</v>
      </c>
      <c r="AC394" s="399">
        <f t="shared" si="85"/>
        <v>0</v>
      </c>
      <c r="AD394" s="1015"/>
      <c r="AE394" s="1016"/>
      <c r="AF394" s="1016"/>
      <c r="AG394" s="528"/>
      <c r="AH394" s="521"/>
      <c r="AI394" s="521"/>
      <c r="AJ394" s="521"/>
      <c r="AK394" s="521"/>
      <c r="AL394" s="521"/>
      <c r="AM394" s="521"/>
      <c r="AN394" s="521"/>
      <c r="AO394" s="521"/>
      <c r="AP394" s="521"/>
      <c r="AQ394" s="521"/>
      <c r="AR394" s="521"/>
      <c r="AS394" s="521"/>
      <c r="AT394" s="521"/>
      <c r="AU394" s="521"/>
      <c r="AV394" s="521"/>
      <c r="AW394" s="521"/>
      <c r="AX394" s="521"/>
      <c r="AY394" s="521"/>
      <c r="AZ394" s="521"/>
      <c r="BA394" s="521"/>
      <c r="BB394" s="521"/>
      <c r="BC394" s="521"/>
      <c r="BD394" s="521"/>
      <c r="BE394" s="521"/>
      <c r="BF394" s="521"/>
      <c r="BG394" s="521"/>
      <c r="BH394" s="521"/>
      <c r="BI394" s="521"/>
      <c r="BJ394" s="521"/>
      <c r="BK394" s="521"/>
      <c r="BL394" s="521"/>
      <c r="BM394" s="521"/>
      <c r="BN394" s="521"/>
      <c r="BO394" s="521"/>
      <c r="BP394" s="521"/>
      <c r="BQ394" s="521"/>
      <c r="BR394" s="521"/>
      <c r="BS394" s="521"/>
      <c r="BT394" s="521"/>
      <c r="BU394" s="521"/>
      <c r="BV394" s="521"/>
      <c r="BW394" s="521"/>
      <c r="BX394" s="521"/>
      <c r="BY394" s="521"/>
      <c r="BZ394" s="521"/>
      <c r="CA394" s="521"/>
      <c r="CB394" s="521"/>
      <c r="CC394" s="521"/>
      <c r="CD394" s="521"/>
      <c r="CE394" s="521"/>
      <c r="CF394" s="521"/>
      <c r="CG394" s="521"/>
      <c r="CH394" s="521"/>
      <c r="CI394" s="521"/>
      <c r="CJ394" s="521"/>
      <c r="CK394" s="521"/>
      <c r="CL394" s="521"/>
      <c r="CM394" s="521"/>
      <c r="CN394" s="521"/>
      <c r="CO394" s="521"/>
      <c r="CP394" s="521"/>
      <c r="CQ394" s="521"/>
    </row>
    <row r="395" spans="1:95" s="69" customFormat="1" ht="15" customHeight="1" x14ac:dyDescent="0.2">
      <c r="A395" s="11">
        <v>178</v>
      </c>
      <c r="B395" s="271"/>
      <c r="C395" s="272"/>
      <c r="D395" s="272"/>
      <c r="E395" s="272"/>
      <c r="F395" s="1475" t="str">
        <f>'2. CAD NCCF'!F395:L395</f>
        <v>Non-FI issued ABS, low or not rated</v>
      </c>
      <c r="G395" s="1476"/>
      <c r="H395" s="1476"/>
      <c r="I395" s="1476"/>
      <c r="J395" s="1476"/>
      <c r="K395" s="1476"/>
      <c r="L395" s="1477"/>
      <c r="M395" s="690">
        <v>0</v>
      </c>
      <c r="N395" s="691">
        <v>0</v>
      </c>
      <c r="O395" s="692">
        <v>0</v>
      </c>
      <c r="P395" s="692">
        <v>0</v>
      </c>
      <c r="Q395" s="697">
        <v>0</v>
      </c>
      <c r="R395" s="692">
        <v>0</v>
      </c>
      <c r="S395" s="693">
        <v>0</v>
      </c>
      <c r="T395" s="692">
        <v>0</v>
      </c>
      <c r="U395" s="693">
        <v>0</v>
      </c>
      <c r="V395" s="692">
        <v>0</v>
      </c>
      <c r="W395" s="693">
        <v>0</v>
      </c>
      <c r="X395" s="692">
        <v>0</v>
      </c>
      <c r="Y395" s="693">
        <v>0</v>
      </c>
      <c r="Z395" s="692">
        <v>0</v>
      </c>
      <c r="AA395" s="693">
        <v>0</v>
      </c>
      <c r="AB395" s="698">
        <v>0</v>
      </c>
      <c r="AC395" s="690">
        <v>0</v>
      </c>
      <c r="AD395" s="1015"/>
      <c r="AE395" s="1016"/>
      <c r="AF395" s="1016"/>
      <c r="AG395" s="528"/>
      <c r="AH395" s="521"/>
      <c r="AI395" s="521"/>
      <c r="AJ395" s="521"/>
      <c r="AK395" s="521"/>
      <c r="AL395" s="521"/>
      <c r="AM395" s="521"/>
      <c r="AN395" s="521"/>
      <c r="AO395" s="521"/>
      <c r="AP395" s="521"/>
      <c r="AQ395" s="521"/>
      <c r="AR395" s="521"/>
      <c r="AS395" s="521"/>
      <c r="AT395" s="521"/>
      <c r="AU395" s="521"/>
      <c r="AV395" s="521"/>
      <c r="AW395" s="521"/>
      <c r="AX395" s="521"/>
      <c r="AY395" s="521"/>
      <c r="AZ395" s="521"/>
      <c r="BA395" s="521"/>
      <c r="BB395" s="521"/>
      <c r="BC395" s="521"/>
      <c r="BD395" s="521"/>
      <c r="BE395" s="521"/>
      <c r="BF395" s="521"/>
      <c r="BG395" s="521"/>
      <c r="BH395" s="521"/>
      <c r="BI395" s="521"/>
      <c r="BJ395" s="521"/>
      <c r="BK395" s="521"/>
      <c r="BL395" s="521"/>
      <c r="BM395" s="521"/>
      <c r="BN395" s="521"/>
      <c r="BO395" s="521"/>
      <c r="BP395" s="521"/>
      <c r="BQ395" s="521"/>
      <c r="BR395" s="521"/>
      <c r="BS395" s="521"/>
      <c r="BT395" s="521"/>
      <c r="BU395" s="521"/>
      <c r="BV395" s="521"/>
      <c r="BW395" s="521"/>
      <c r="BX395" s="521"/>
      <c r="BY395" s="521"/>
      <c r="BZ395" s="521"/>
      <c r="CA395" s="521"/>
      <c r="CB395" s="521"/>
      <c r="CC395" s="521"/>
      <c r="CD395" s="521"/>
      <c r="CE395" s="521"/>
      <c r="CF395" s="521"/>
      <c r="CG395" s="521"/>
      <c r="CH395" s="521"/>
      <c r="CI395" s="521"/>
      <c r="CJ395" s="521"/>
      <c r="CK395" s="521"/>
      <c r="CL395" s="521"/>
      <c r="CM395" s="521"/>
      <c r="CN395" s="521"/>
      <c r="CO395" s="521"/>
      <c r="CP395" s="521"/>
      <c r="CQ395" s="521"/>
    </row>
    <row r="396" spans="1:95" s="69" customFormat="1" ht="15" customHeight="1" x14ac:dyDescent="0.2">
      <c r="A396" s="11">
        <v>179</v>
      </c>
      <c r="B396" s="271"/>
      <c r="C396" s="272"/>
      <c r="D396" s="272"/>
      <c r="E396" s="272"/>
      <c r="F396" s="1475" t="str">
        <f>'2. CAD NCCF'!F396:L396</f>
        <v>Non-FI issued ABCP, low or not rated</v>
      </c>
      <c r="G396" s="1476"/>
      <c r="H396" s="1476"/>
      <c r="I396" s="1476"/>
      <c r="J396" s="1476"/>
      <c r="K396" s="1476"/>
      <c r="L396" s="1477"/>
      <c r="M396" s="690">
        <v>0</v>
      </c>
      <c r="N396" s="691">
        <v>0</v>
      </c>
      <c r="O396" s="692">
        <v>0</v>
      </c>
      <c r="P396" s="692">
        <v>0</v>
      </c>
      <c r="Q396" s="697">
        <v>0</v>
      </c>
      <c r="R396" s="692">
        <v>0</v>
      </c>
      <c r="S396" s="693">
        <v>0</v>
      </c>
      <c r="T396" s="692">
        <v>0</v>
      </c>
      <c r="U396" s="693">
        <v>0</v>
      </c>
      <c r="V396" s="692">
        <v>0</v>
      </c>
      <c r="W396" s="693">
        <v>0</v>
      </c>
      <c r="X396" s="692">
        <v>0</v>
      </c>
      <c r="Y396" s="693">
        <v>0</v>
      </c>
      <c r="Z396" s="692">
        <v>0</v>
      </c>
      <c r="AA396" s="693">
        <v>0</v>
      </c>
      <c r="AB396" s="698">
        <v>0</v>
      </c>
      <c r="AC396" s="690">
        <v>0</v>
      </c>
      <c r="AD396" s="1015"/>
      <c r="AE396" s="1016"/>
      <c r="AF396" s="1016"/>
      <c r="AG396" s="528"/>
      <c r="AH396" s="521"/>
      <c r="AI396" s="521"/>
      <c r="AJ396" s="521"/>
      <c r="AK396" s="521"/>
      <c r="AL396" s="521"/>
      <c r="AM396" s="521"/>
      <c r="AN396" s="521"/>
      <c r="AO396" s="521"/>
      <c r="AP396" s="521"/>
      <c r="AQ396" s="521"/>
      <c r="AR396" s="521"/>
      <c r="AS396" s="521"/>
      <c r="AT396" s="521"/>
      <c r="AU396" s="521"/>
      <c r="AV396" s="521"/>
      <c r="AW396" s="521"/>
      <c r="AX396" s="521"/>
      <c r="AY396" s="521"/>
      <c r="AZ396" s="521"/>
      <c r="BA396" s="521"/>
      <c r="BB396" s="521"/>
      <c r="BC396" s="521"/>
      <c r="BD396" s="521"/>
      <c r="BE396" s="521"/>
      <c r="BF396" s="521"/>
      <c r="BG396" s="521"/>
      <c r="BH396" s="521"/>
      <c r="BI396" s="521"/>
      <c r="BJ396" s="521"/>
      <c r="BK396" s="521"/>
      <c r="BL396" s="521"/>
      <c r="BM396" s="521"/>
      <c r="BN396" s="521"/>
      <c r="BO396" s="521"/>
      <c r="BP396" s="521"/>
      <c r="BQ396" s="521"/>
      <c r="BR396" s="521"/>
      <c r="BS396" s="521"/>
      <c r="BT396" s="521"/>
      <c r="BU396" s="521"/>
      <c r="BV396" s="521"/>
      <c r="BW396" s="521"/>
      <c r="BX396" s="521"/>
      <c r="BY396" s="521"/>
      <c r="BZ396" s="521"/>
      <c r="CA396" s="521"/>
      <c r="CB396" s="521"/>
      <c r="CC396" s="521"/>
      <c r="CD396" s="521"/>
      <c r="CE396" s="521"/>
      <c r="CF396" s="521"/>
      <c r="CG396" s="521"/>
      <c r="CH396" s="521"/>
      <c r="CI396" s="521"/>
      <c r="CJ396" s="521"/>
      <c r="CK396" s="521"/>
      <c r="CL396" s="521"/>
      <c r="CM396" s="521"/>
      <c r="CN396" s="521"/>
      <c r="CO396" s="521"/>
      <c r="CP396" s="521"/>
      <c r="CQ396" s="521"/>
    </row>
    <row r="397" spans="1:95" s="69" customFormat="1" x14ac:dyDescent="0.2">
      <c r="A397" s="11">
        <v>180</v>
      </c>
      <c r="B397" s="271"/>
      <c r="C397" s="272"/>
      <c r="D397" s="272"/>
      <c r="E397" s="1445" t="str">
        <f>'2. CAD NCCF'!E397:L397</f>
        <v>FI issued ABS and ABCP, low or not rated</v>
      </c>
      <c r="F397" s="1446"/>
      <c r="G397" s="1446"/>
      <c r="H397" s="1446"/>
      <c r="I397" s="1446"/>
      <c r="J397" s="1446"/>
      <c r="K397" s="1446"/>
      <c r="L397" s="1447"/>
      <c r="M397" s="399">
        <f>SUM(M398:M399)</f>
        <v>0</v>
      </c>
      <c r="N397" s="402">
        <f t="shared" ref="N397:AC397" si="86">SUBTOTAL(9,N398:N399)</f>
        <v>0</v>
      </c>
      <c r="O397" s="406">
        <f t="shared" si="86"/>
        <v>0</v>
      </c>
      <c r="P397" s="405">
        <f t="shared" si="86"/>
        <v>0</v>
      </c>
      <c r="Q397" s="407">
        <f t="shared" si="86"/>
        <v>0</v>
      </c>
      <c r="R397" s="406">
        <f t="shared" si="86"/>
        <v>0</v>
      </c>
      <c r="S397" s="406">
        <f t="shared" si="86"/>
        <v>0</v>
      </c>
      <c r="T397" s="406">
        <f t="shared" si="86"/>
        <v>0</v>
      </c>
      <c r="U397" s="406">
        <f t="shared" si="86"/>
        <v>0</v>
      </c>
      <c r="V397" s="406">
        <f t="shared" si="86"/>
        <v>0</v>
      </c>
      <c r="W397" s="406">
        <f t="shared" si="86"/>
        <v>0</v>
      </c>
      <c r="X397" s="406">
        <f t="shared" si="86"/>
        <v>0</v>
      </c>
      <c r="Y397" s="406">
        <f t="shared" si="86"/>
        <v>0</v>
      </c>
      <c r="Z397" s="406">
        <f t="shared" si="86"/>
        <v>0</v>
      </c>
      <c r="AA397" s="406">
        <f t="shared" si="86"/>
        <v>0</v>
      </c>
      <c r="AB397" s="416">
        <f t="shared" si="86"/>
        <v>0</v>
      </c>
      <c r="AC397" s="399">
        <f t="shared" si="86"/>
        <v>0</v>
      </c>
      <c r="AD397" s="1015"/>
      <c r="AE397" s="1016"/>
      <c r="AF397" s="1016"/>
      <c r="AG397" s="528"/>
      <c r="AH397" s="521"/>
      <c r="AI397" s="521"/>
      <c r="AJ397" s="521"/>
      <c r="AK397" s="521"/>
      <c r="AL397" s="521"/>
      <c r="AM397" s="521"/>
      <c r="AN397" s="521"/>
      <c r="AO397" s="521"/>
      <c r="AP397" s="521"/>
      <c r="AQ397" s="521"/>
      <c r="AR397" s="521"/>
      <c r="AS397" s="521"/>
      <c r="AT397" s="521"/>
      <c r="AU397" s="521"/>
      <c r="AV397" s="521"/>
      <c r="AW397" s="521"/>
      <c r="AX397" s="521"/>
      <c r="AY397" s="521"/>
      <c r="AZ397" s="521"/>
      <c r="BA397" s="521"/>
      <c r="BB397" s="521"/>
      <c r="BC397" s="521"/>
      <c r="BD397" s="521"/>
      <c r="BE397" s="521"/>
      <c r="BF397" s="521"/>
      <c r="BG397" s="521"/>
      <c r="BH397" s="521"/>
      <c r="BI397" s="521"/>
      <c r="BJ397" s="521"/>
      <c r="BK397" s="521"/>
      <c r="BL397" s="521"/>
      <c r="BM397" s="521"/>
      <c r="BN397" s="521"/>
      <c r="BO397" s="521"/>
      <c r="BP397" s="521"/>
      <c r="BQ397" s="521"/>
      <c r="BR397" s="521"/>
      <c r="BS397" s="521"/>
      <c r="BT397" s="521"/>
      <c r="BU397" s="521"/>
      <c r="BV397" s="521"/>
      <c r="BW397" s="521"/>
      <c r="BX397" s="521"/>
      <c r="BY397" s="521"/>
      <c r="BZ397" s="521"/>
      <c r="CA397" s="521"/>
      <c r="CB397" s="521"/>
      <c r="CC397" s="521"/>
      <c r="CD397" s="521"/>
      <c r="CE397" s="521"/>
      <c r="CF397" s="521"/>
      <c r="CG397" s="521"/>
      <c r="CH397" s="521"/>
      <c r="CI397" s="521"/>
      <c r="CJ397" s="521"/>
      <c r="CK397" s="521"/>
      <c r="CL397" s="521"/>
      <c r="CM397" s="521"/>
      <c r="CN397" s="521"/>
      <c r="CO397" s="521"/>
      <c r="CP397" s="521"/>
      <c r="CQ397" s="521"/>
    </row>
    <row r="398" spans="1:95" s="69" customFormat="1" ht="15" customHeight="1" x14ac:dyDescent="0.2">
      <c r="A398" s="11">
        <v>181</v>
      </c>
      <c r="B398" s="271"/>
      <c r="C398" s="272"/>
      <c r="D398" s="272"/>
      <c r="E398" s="272"/>
      <c r="F398" s="1475" t="str">
        <f>'2. CAD NCCF'!F398:L398</f>
        <v>FI issued ABS, low or not rated</v>
      </c>
      <c r="G398" s="1476"/>
      <c r="H398" s="1476"/>
      <c r="I398" s="1476"/>
      <c r="J398" s="1476"/>
      <c r="K398" s="1476"/>
      <c r="L398" s="1477"/>
      <c r="M398" s="690">
        <v>0</v>
      </c>
      <c r="N398" s="691">
        <v>0</v>
      </c>
      <c r="O398" s="692">
        <v>0</v>
      </c>
      <c r="P398" s="692">
        <v>0</v>
      </c>
      <c r="Q398" s="697">
        <v>0</v>
      </c>
      <c r="R398" s="692">
        <v>0</v>
      </c>
      <c r="S398" s="693">
        <v>0</v>
      </c>
      <c r="T398" s="692">
        <v>0</v>
      </c>
      <c r="U398" s="693">
        <v>0</v>
      </c>
      <c r="V398" s="692">
        <v>0</v>
      </c>
      <c r="W398" s="693">
        <v>0</v>
      </c>
      <c r="X398" s="692">
        <v>0</v>
      </c>
      <c r="Y398" s="693">
        <v>0</v>
      </c>
      <c r="Z398" s="692">
        <v>0</v>
      </c>
      <c r="AA398" s="693">
        <v>0</v>
      </c>
      <c r="AB398" s="698">
        <v>0</v>
      </c>
      <c r="AC398" s="690">
        <v>0</v>
      </c>
      <c r="AD398" s="1015"/>
      <c r="AE398" s="1016"/>
      <c r="AF398" s="1016"/>
      <c r="AG398" s="528"/>
      <c r="AH398" s="521"/>
      <c r="AI398" s="521"/>
      <c r="AJ398" s="521"/>
      <c r="AK398" s="521"/>
      <c r="AL398" s="521"/>
      <c r="AM398" s="521"/>
      <c r="AN398" s="521"/>
      <c r="AO398" s="521"/>
      <c r="AP398" s="521"/>
      <c r="AQ398" s="521"/>
      <c r="AR398" s="521"/>
      <c r="AS398" s="521"/>
      <c r="AT398" s="521"/>
      <c r="AU398" s="521"/>
      <c r="AV398" s="521"/>
      <c r="AW398" s="521"/>
      <c r="AX398" s="521"/>
      <c r="AY398" s="521"/>
      <c r="AZ398" s="521"/>
      <c r="BA398" s="521"/>
      <c r="BB398" s="521"/>
      <c r="BC398" s="521"/>
      <c r="BD398" s="521"/>
      <c r="BE398" s="521"/>
      <c r="BF398" s="521"/>
      <c r="BG398" s="521"/>
      <c r="BH398" s="521"/>
      <c r="BI398" s="521"/>
      <c r="BJ398" s="521"/>
      <c r="BK398" s="521"/>
      <c r="BL398" s="521"/>
      <c r="BM398" s="521"/>
      <c r="BN398" s="521"/>
      <c r="BO398" s="521"/>
      <c r="BP398" s="521"/>
      <c r="BQ398" s="521"/>
      <c r="BR398" s="521"/>
      <c r="BS398" s="521"/>
      <c r="BT398" s="521"/>
      <c r="BU398" s="521"/>
      <c r="BV398" s="521"/>
      <c r="BW398" s="521"/>
      <c r="BX398" s="521"/>
      <c r="BY398" s="521"/>
      <c r="BZ398" s="521"/>
      <c r="CA398" s="521"/>
      <c r="CB398" s="521"/>
      <c r="CC398" s="521"/>
      <c r="CD398" s="521"/>
      <c r="CE398" s="521"/>
      <c r="CF398" s="521"/>
      <c r="CG398" s="521"/>
      <c r="CH398" s="521"/>
      <c r="CI398" s="521"/>
      <c r="CJ398" s="521"/>
      <c r="CK398" s="521"/>
      <c r="CL398" s="521"/>
      <c r="CM398" s="521"/>
      <c r="CN398" s="521"/>
      <c r="CO398" s="521"/>
      <c r="CP398" s="521"/>
      <c r="CQ398" s="521"/>
    </row>
    <row r="399" spans="1:95" s="69" customFormat="1" ht="15" customHeight="1" x14ac:dyDescent="0.2">
      <c r="A399" s="11">
        <v>182</v>
      </c>
      <c r="B399" s="271"/>
      <c r="C399" s="272"/>
      <c r="D399" s="272"/>
      <c r="E399" s="272"/>
      <c r="F399" s="1475" t="str">
        <f>'2. CAD NCCF'!F399:L399</f>
        <v>FI issued ABCP, low or not rated</v>
      </c>
      <c r="G399" s="1476"/>
      <c r="H399" s="1476"/>
      <c r="I399" s="1476"/>
      <c r="J399" s="1476"/>
      <c r="K399" s="1476"/>
      <c r="L399" s="1477"/>
      <c r="M399" s="690">
        <v>0</v>
      </c>
      <c r="N399" s="691">
        <v>0</v>
      </c>
      <c r="O399" s="692">
        <v>0</v>
      </c>
      <c r="P399" s="692">
        <v>0</v>
      </c>
      <c r="Q399" s="697">
        <v>0</v>
      </c>
      <c r="R399" s="692">
        <v>0</v>
      </c>
      <c r="S399" s="693">
        <v>0</v>
      </c>
      <c r="T399" s="692">
        <v>0</v>
      </c>
      <c r="U399" s="693">
        <v>0</v>
      </c>
      <c r="V399" s="692">
        <v>0</v>
      </c>
      <c r="W399" s="693">
        <v>0</v>
      </c>
      <c r="X399" s="692">
        <v>0</v>
      </c>
      <c r="Y399" s="693">
        <v>0</v>
      </c>
      <c r="Z399" s="692">
        <v>0</v>
      </c>
      <c r="AA399" s="693">
        <v>0</v>
      </c>
      <c r="AB399" s="698">
        <v>0</v>
      </c>
      <c r="AC399" s="690">
        <v>0</v>
      </c>
      <c r="AD399" s="1015"/>
      <c r="AE399" s="1016"/>
      <c r="AF399" s="1016"/>
      <c r="AG399" s="528"/>
      <c r="AH399" s="521"/>
      <c r="AI399" s="521"/>
      <c r="AJ399" s="521"/>
      <c r="AK399" s="521"/>
      <c r="AL399" s="521"/>
      <c r="AM399" s="521"/>
      <c r="AN399" s="521"/>
      <c r="AO399" s="521"/>
      <c r="AP399" s="521"/>
      <c r="AQ399" s="521"/>
      <c r="AR399" s="521"/>
      <c r="AS399" s="521"/>
      <c r="AT399" s="521"/>
      <c r="AU399" s="521"/>
      <c r="AV399" s="521"/>
      <c r="AW399" s="521"/>
      <c r="AX399" s="521"/>
      <c r="AY399" s="521"/>
      <c r="AZ399" s="521"/>
      <c r="BA399" s="521"/>
      <c r="BB399" s="521"/>
      <c r="BC399" s="521"/>
      <c r="BD399" s="521"/>
      <c r="BE399" s="521"/>
      <c r="BF399" s="521"/>
      <c r="BG399" s="521"/>
      <c r="BH399" s="521"/>
      <c r="BI399" s="521"/>
      <c r="BJ399" s="521"/>
      <c r="BK399" s="521"/>
      <c r="BL399" s="521"/>
      <c r="BM399" s="521"/>
      <c r="BN399" s="521"/>
      <c r="BO399" s="521"/>
      <c r="BP399" s="521"/>
      <c r="BQ399" s="521"/>
      <c r="BR399" s="521"/>
      <c r="BS399" s="521"/>
      <c r="BT399" s="521"/>
      <c r="BU399" s="521"/>
      <c r="BV399" s="521"/>
      <c r="BW399" s="521"/>
      <c r="BX399" s="521"/>
      <c r="BY399" s="521"/>
      <c r="BZ399" s="521"/>
      <c r="CA399" s="521"/>
      <c r="CB399" s="521"/>
      <c r="CC399" s="521"/>
      <c r="CD399" s="521"/>
      <c r="CE399" s="521"/>
      <c r="CF399" s="521"/>
      <c r="CG399" s="521"/>
      <c r="CH399" s="521"/>
      <c r="CI399" s="521"/>
      <c r="CJ399" s="521"/>
      <c r="CK399" s="521"/>
      <c r="CL399" s="521"/>
      <c r="CM399" s="521"/>
      <c r="CN399" s="521"/>
      <c r="CO399" s="521"/>
      <c r="CP399" s="521"/>
      <c r="CQ399" s="521"/>
    </row>
    <row r="400" spans="1:95" s="69" customFormat="1" x14ac:dyDescent="0.2">
      <c r="A400" s="11">
        <v>183</v>
      </c>
      <c r="B400" s="271"/>
      <c r="C400" s="272"/>
      <c r="D400" s="1472" t="str">
        <f>'2. CAD NCCF'!D400:L400</f>
        <v>Equities</v>
      </c>
      <c r="E400" s="1473"/>
      <c r="F400" s="1473"/>
      <c r="G400" s="1473"/>
      <c r="H400" s="1473"/>
      <c r="I400" s="1473"/>
      <c r="J400" s="1473"/>
      <c r="K400" s="1473"/>
      <c r="L400" s="1474"/>
      <c r="M400" s="399">
        <f>SUM(M401:M403)</f>
        <v>0</v>
      </c>
      <c r="N400" s="402">
        <f t="shared" ref="N400:AC400" si="87">SUBTOTAL(9,N401:N403)</f>
        <v>0</v>
      </c>
      <c r="O400" s="406">
        <f t="shared" si="87"/>
        <v>0</v>
      </c>
      <c r="P400" s="405">
        <f t="shared" si="87"/>
        <v>0</v>
      </c>
      <c r="Q400" s="407">
        <f t="shared" si="87"/>
        <v>0</v>
      </c>
      <c r="R400" s="406">
        <f t="shared" si="87"/>
        <v>0</v>
      </c>
      <c r="S400" s="406">
        <f t="shared" si="87"/>
        <v>0</v>
      </c>
      <c r="T400" s="406">
        <f t="shared" si="87"/>
        <v>0</v>
      </c>
      <c r="U400" s="406">
        <f t="shared" si="87"/>
        <v>0</v>
      </c>
      <c r="V400" s="406">
        <f t="shared" si="87"/>
        <v>0</v>
      </c>
      <c r="W400" s="406">
        <f t="shared" si="87"/>
        <v>0</v>
      </c>
      <c r="X400" s="406">
        <f t="shared" si="87"/>
        <v>0</v>
      </c>
      <c r="Y400" s="406">
        <f t="shared" si="87"/>
        <v>0</v>
      </c>
      <c r="Z400" s="406">
        <f t="shared" si="87"/>
        <v>0</v>
      </c>
      <c r="AA400" s="406">
        <f t="shared" si="87"/>
        <v>0</v>
      </c>
      <c r="AB400" s="416">
        <f t="shared" si="87"/>
        <v>0</v>
      </c>
      <c r="AC400" s="399">
        <f t="shared" si="87"/>
        <v>0</v>
      </c>
      <c r="AD400" s="1015"/>
      <c r="AE400" s="1016"/>
      <c r="AF400" s="1016"/>
      <c r="AG400" s="528"/>
      <c r="AH400" s="521"/>
      <c r="AI400" s="521"/>
      <c r="AJ400" s="521"/>
      <c r="AK400" s="521"/>
      <c r="AL400" s="521"/>
      <c r="AM400" s="521"/>
      <c r="AN400" s="521"/>
      <c r="AO400" s="521"/>
      <c r="AP400" s="521"/>
      <c r="AQ400" s="521"/>
      <c r="AR400" s="521"/>
      <c r="AS400" s="521"/>
      <c r="AT400" s="521"/>
      <c r="AU400" s="521"/>
      <c r="AV400" s="521"/>
      <c r="AW400" s="521"/>
      <c r="AX400" s="521"/>
      <c r="AY400" s="521"/>
      <c r="AZ400" s="521"/>
      <c r="BA400" s="521"/>
      <c r="BB400" s="521"/>
      <c r="BC400" s="521"/>
      <c r="BD400" s="521"/>
      <c r="BE400" s="521"/>
      <c r="BF400" s="521"/>
      <c r="BG400" s="521"/>
      <c r="BH400" s="521"/>
      <c r="BI400" s="521"/>
      <c r="BJ400" s="521"/>
      <c r="BK400" s="521"/>
      <c r="BL400" s="521"/>
      <c r="BM400" s="521"/>
      <c r="BN400" s="521"/>
      <c r="BO400" s="521"/>
      <c r="BP400" s="521"/>
      <c r="BQ400" s="521"/>
      <c r="BR400" s="521"/>
      <c r="BS400" s="521"/>
      <c r="BT400" s="521"/>
      <c r="BU400" s="521"/>
      <c r="BV400" s="521"/>
      <c r="BW400" s="521"/>
      <c r="BX400" s="521"/>
      <c r="BY400" s="521"/>
      <c r="BZ400" s="521"/>
      <c r="CA400" s="521"/>
      <c r="CB400" s="521"/>
      <c r="CC400" s="521"/>
      <c r="CD400" s="521"/>
      <c r="CE400" s="521"/>
      <c r="CF400" s="521"/>
      <c r="CG400" s="521"/>
      <c r="CH400" s="521"/>
      <c r="CI400" s="521"/>
      <c r="CJ400" s="521"/>
      <c r="CK400" s="521"/>
      <c r="CL400" s="521"/>
      <c r="CM400" s="521"/>
      <c r="CN400" s="521"/>
      <c r="CO400" s="521"/>
      <c r="CP400" s="521"/>
      <c r="CQ400" s="521"/>
    </row>
    <row r="401" spans="1:95" s="69" customFormat="1" x14ac:dyDescent="0.2">
      <c r="A401" s="11">
        <v>184</v>
      </c>
      <c r="B401" s="271"/>
      <c r="C401" s="272"/>
      <c r="D401" s="272"/>
      <c r="E401" s="272"/>
      <c r="F401" s="1475" t="str">
        <f>'2. CAD NCCF'!F401:L401</f>
        <v>Eligible non-financial common equity shares</v>
      </c>
      <c r="G401" s="1476"/>
      <c r="H401" s="1476"/>
      <c r="I401" s="1476"/>
      <c r="J401" s="1476"/>
      <c r="K401" s="1476"/>
      <c r="L401" s="1477"/>
      <c r="M401" s="690">
        <v>0</v>
      </c>
      <c r="N401" s="691">
        <v>0</v>
      </c>
      <c r="O401" s="692">
        <v>0</v>
      </c>
      <c r="P401" s="692">
        <v>0</v>
      </c>
      <c r="Q401" s="697">
        <v>0</v>
      </c>
      <c r="R401" s="692">
        <v>0</v>
      </c>
      <c r="S401" s="693">
        <v>0</v>
      </c>
      <c r="T401" s="692">
        <v>0</v>
      </c>
      <c r="U401" s="693">
        <v>0</v>
      </c>
      <c r="V401" s="692">
        <v>0</v>
      </c>
      <c r="W401" s="693">
        <v>0</v>
      </c>
      <c r="X401" s="692">
        <v>0</v>
      </c>
      <c r="Y401" s="693">
        <v>0</v>
      </c>
      <c r="Z401" s="692">
        <v>0</v>
      </c>
      <c r="AA401" s="693">
        <v>0</v>
      </c>
      <c r="AB401" s="698">
        <v>0</v>
      </c>
      <c r="AC401" s="690">
        <v>0</v>
      </c>
      <c r="AD401" s="1015"/>
      <c r="AE401" s="1016"/>
      <c r="AF401" s="1016"/>
      <c r="AG401" s="528"/>
      <c r="AH401" s="521"/>
      <c r="AI401" s="521"/>
      <c r="AJ401" s="521"/>
      <c r="AK401" s="521"/>
      <c r="AL401" s="521"/>
      <c r="AM401" s="521"/>
      <c r="AN401" s="521"/>
      <c r="AO401" s="521"/>
      <c r="AP401" s="521"/>
      <c r="AQ401" s="521"/>
      <c r="AR401" s="521"/>
      <c r="AS401" s="521"/>
      <c r="AT401" s="521"/>
      <c r="AU401" s="521"/>
      <c r="AV401" s="521"/>
      <c r="AW401" s="521"/>
      <c r="AX401" s="521"/>
      <c r="AY401" s="521"/>
      <c r="AZ401" s="521"/>
      <c r="BA401" s="521"/>
      <c r="BB401" s="521"/>
      <c r="BC401" s="521"/>
      <c r="BD401" s="521"/>
      <c r="BE401" s="521"/>
      <c r="BF401" s="521"/>
      <c r="BG401" s="521"/>
      <c r="BH401" s="521"/>
      <c r="BI401" s="521"/>
      <c r="BJ401" s="521"/>
      <c r="BK401" s="521"/>
      <c r="BL401" s="521"/>
      <c r="BM401" s="521"/>
      <c r="BN401" s="521"/>
      <c r="BO401" s="521"/>
      <c r="BP401" s="521"/>
      <c r="BQ401" s="521"/>
      <c r="BR401" s="521"/>
      <c r="BS401" s="521"/>
      <c r="BT401" s="521"/>
      <c r="BU401" s="521"/>
      <c r="BV401" s="521"/>
      <c r="BW401" s="521"/>
      <c r="BX401" s="521"/>
      <c r="BY401" s="521"/>
      <c r="BZ401" s="521"/>
      <c r="CA401" s="521"/>
      <c r="CB401" s="521"/>
      <c r="CC401" s="521"/>
      <c r="CD401" s="521"/>
      <c r="CE401" s="521"/>
      <c r="CF401" s="521"/>
      <c r="CG401" s="521"/>
      <c r="CH401" s="521"/>
      <c r="CI401" s="521"/>
      <c r="CJ401" s="521"/>
      <c r="CK401" s="521"/>
      <c r="CL401" s="521"/>
      <c r="CM401" s="521"/>
      <c r="CN401" s="521"/>
      <c r="CO401" s="521"/>
      <c r="CP401" s="521"/>
      <c r="CQ401" s="521"/>
    </row>
    <row r="402" spans="1:95" s="69" customFormat="1" ht="15" customHeight="1" x14ac:dyDescent="0.2">
      <c r="A402" s="11">
        <v>185</v>
      </c>
      <c r="B402" s="271"/>
      <c r="C402" s="272"/>
      <c r="D402" s="272"/>
      <c r="E402" s="272"/>
      <c r="F402" s="1475" t="str">
        <f>'2. CAD NCCF'!F402:L402</f>
        <v>Eligible financial common equity</v>
      </c>
      <c r="G402" s="1476"/>
      <c r="H402" s="1476"/>
      <c r="I402" s="1476"/>
      <c r="J402" s="1476"/>
      <c r="K402" s="1476"/>
      <c r="L402" s="1477"/>
      <c r="M402" s="690">
        <v>0</v>
      </c>
      <c r="N402" s="691">
        <v>0</v>
      </c>
      <c r="O402" s="692">
        <v>0</v>
      </c>
      <c r="P402" s="692">
        <v>0</v>
      </c>
      <c r="Q402" s="697">
        <v>0</v>
      </c>
      <c r="R402" s="692">
        <v>0</v>
      </c>
      <c r="S402" s="693">
        <v>0</v>
      </c>
      <c r="T402" s="692">
        <v>0</v>
      </c>
      <c r="U402" s="693">
        <v>0</v>
      </c>
      <c r="V402" s="692">
        <v>0</v>
      </c>
      <c r="W402" s="693">
        <v>0</v>
      </c>
      <c r="X402" s="692">
        <v>0</v>
      </c>
      <c r="Y402" s="693">
        <v>0</v>
      </c>
      <c r="Z402" s="692">
        <v>0</v>
      </c>
      <c r="AA402" s="693">
        <v>0</v>
      </c>
      <c r="AB402" s="698">
        <v>0</v>
      </c>
      <c r="AC402" s="690">
        <v>0</v>
      </c>
      <c r="AD402" s="1015"/>
      <c r="AE402" s="1016"/>
      <c r="AF402" s="1016"/>
      <c r="AG402" s="528"/>
      <c r="AH402" s="521"/>
      <c r="AI402" s="521"/>
      <c r="AJ402" s="521"/>
      <c r="AK402" s="521"/>
      <c r="AL402" s="521"/>
      <c r="AM402" s="521"/>
      <c r="AN402" s="521"/>
      <c r="AO402" s="521"/>
      <c r="AP402" s="521"/>
      <c r="AQ402" s="521"/>
      <c r="AR402" s="521"/>
      <c r="AS402" s="521"/>
      <c r="AT402" s="521"/>
      <c r="AU402" s="521"/>
      <c r="AV402" s="521"/>
      <c r="AW402" s="521"/>
      <c r="AX402" s="521"/>
      <c r="AY402" s="521"/>
      <c r="AZ402" s="521"/>
      <c r="BA402" s="521"/>
      <c r="BB402" s="521"/>
      <c r="BC402" s="521"/>
      <c r="BD402" s="521"/>
      <c r="BE402" s="521"/>
      <c r="BF402" s="521"/>
      <c r="BG402" s="521"/>
      <c r="BH402" s="521"/>
      <c r="BI402" s="521"/>
      <c r="BJ402" s="521"/>
      <c r="BK402" s="521"/>
      <c r="BL402" s="521"/>
      <c r="BM402" s="521"/>
      <c r="BN402" s="521"/>
      <c r="BO402" s="521"/>
      <c r="BP402" s="521"/>
      <c r="BQ402" s="521"/>
      <c r="BR402" s="521"/>
      <c r="BS402" s="521"/>
      <c r="BT402" s="521"/>
      <c r="BU402" s="521"/>
      <c r="BV402" s="521"/>
      <c r="BW402" s="521"/>
      <c r="BX402" s="521"/>
      <c r="BY402" s="521"/>
      <c r="BZ402" s="521"/>
      <c r="CA402" s="521"/>
      <c r="CB402" s="521"/>
      <c r="CC402" s="521"/>
      <c r="CD402" s="521"/>
      <c r="CE402" s="521"/>
      <c r="CF402" s="521"/>
      <c r="CG402" s="521"/>
      <c r="CH402" s="521"/>
      <c r="CI402" s="521"/>
      <c r="CJ402" s="521"/>
      <c r="CK402" s="521"/>
      <c r="CL402" s="521"/>
      <c r="CM402" s="521"/>
      <c r="CN402" s="521"/>
      <c r="CO402" s="521"/>
      <c r="CP402" s="521"/>
      <c r="CQ402" s="521"/>
    </row>
    <row r="403" spans="1:95" s="69" customFormat="1" ht="15" customHeight="1" x14ac:dyDescent="0.2">
      <c r="A403" s="11">
        <v>186</v>
      </c>
      <c r="B403" s="271"/>
      <c r="C403" s="272"/>
      <c r="D403" s="272"/>
      <c r="E403" s="272"/>
      <c r="F403" s="1475" t="str">
        <f>'2. CAD NCCF'!F403:L403</f>
        <v>Other equities</v>
      </c>
      <c r="G403" s="1476"/>
      <c r="H403" s="1476"/>
      <c r="I403" s="1476"/>
      <c r="J403" s="1476"/>
      <c r="K403" s="1476"/>
      <c r="L403" s="1477"/>
      <c r="M403" s="690"/>
      <c r="N403" s="691">
        <v>0</v>
      </c>
      <c r="O403" s="692">
        <v>0</v>
      </c>
      <c r="P403" s="692">
        <v>0</v>
      </c>
      <c r="Q403" s="697">
        <v>0</v>
      </c>
      <c r="R403" s="692">
        <v>0</v>
      </c>
      <c r="S403" s="693">
        <v>0</v>
      </c>
      <c r="T403" s="692">
        <v>0</v>
      </c>
      <c r="U403" s="693">
        <v>0</v>
      </c>
      <c r="V403" s="692">
        <v>0</v>
      </c>
      <c r="W403" s="693">
        <v>0</v>
      </c>
      <c r="X403" s="692">
        <v>0</v>
      </c>
      <c r="Y403" s="693">
        <v>0</v>
      </c>
      <c r="Z403" s="692">
        <v>0</v>
      </c>
      <c r="AA403" s="693">
        <v>0</v>
      </c>
      <c r="AB403" s="698">
        <v>0</v>
      </c>
      <c r="AC403" s="690">
        <v>0</v>
      </c>
      <c r="AD403" s="1015"/>
      <c r="AE403" s="1016"/>
      <c r="AF403" s="1016"/>
      <c r="AG403" s="528"/>
      <c r="AH403" s="521"/>
      <c r="AI403" s="521"/>
      <c r="AJ403" s="521"/>
      <c r="AK403" s="521"/>
      <c r="AL403" s="521"/>
      <c r="AM403" s="521"/>
      <c r="AN403" s="521"/>
      <c r="AO403" s="521"/>
      <c r="AP403" s="521"/>
      <c r="AQ403" s="521"/>
      <c r="AR403" s="521"/>
      <c r="AS403" s="521"/>
      <c r="AT403" s="521"/>
      <c r="AU403" s="521"/>
      <c r="AV403" s="521"/>
      <c r="AW403" s="521"/>
      <c r="AX403" s="521"/>
      <c r="AY403" s="521"/>
      <c r="AZ403" s="521"/>
      <c r="BA403" s="521"/>
      <c r="BB403" s="521"/>
      <c r="BC403" s="521"/>
      <c r="BD403" s="521"/>
      <c r="BE403" s="521"/>
      <c r="BF403" s="521"/>
      <c r="BG403" s="521"/>
      <c r="BH403" s="521"/>
      <c r="BI403" s="521"/>
      <c r="BJ403" s="521"/>
      <c r="BK403" s="521"/>
      <c r="BL403" s="521"/>
      <c r="BM403" s="521"/>
      <c r="BN403" s="521"/>
      <c r="BO403" s="521"/>
      <c r="BP403" s="521"/>
      <c r="BQ403" s="521"/>
      <c r="BR403" s="521"/>
      <c r="BS403" s="521"/>
      <c r="BT403" s="521"/>
      <c r="BU403" s="521"/>
      <c r="BV403" s="521"/>
      <c r="BW403" s="521"/>
      <c r="BX403" s="521"/>
      <c r="BY403" s="521"/>
      <c r="BZ403" s="521"/>
      <c r="CA403" s="521"/>
      <c r="CB403" s="521"/>
      <c r="CC403" s="521"/>
      <c r="CD403" s="521"/>
      <c r="CE403" s="521"/>
      <c r="CF403" s="521"/>
      <c r="CG403" s="521"/>
      <c r="CH403" s="521"/>
      <c r="CI403" s="521"/>
      <c r="CJ403" s="521"/>
      <c r="CK403" s="521"/>
      <c r="CL403" s="521"/>
      <c r="CM403" s="521"/>
      <c r="CN403" s="521"/>
      <c r="CO403" s="521"/>
      <c r="CP403" s="521"/>
      <c r="CQ403" s="521"/>
    </row>
    <row r="404" spans="1:95" s="69" customFormat="1" x14ac:dyDescent="0.2">
      <c r="A404" s="11">
        <v>187</v>
      </c>
      <c r="B404" s="271"/>
      <c r="C404" s="272"/>
      <c r="D404" s="1472" t="str">
        <f>'2. CAD NCCF'!D404:L404</f>
        <v>FI's own securities - Not eliminated</v>
      </c>
      <c r="E404" s="1473"/>
      <c r="F404" s="1473"/>
      <c r="G404" s="1473"/>
      <c r="H404" s="1473"/>
      <c r="I404" s="1473"/>
      <c r="J404" s="1473"/>
      <c r="K404" s="1473"/>
      <c r="L404" s="1474"/>
      <c r="M404" s="399">
        <f>SUM(M405:M406)</f>
        <v>0</v>
      </c>
      <c r="N404" s="402">
        <f t="shared" ref="N404:AC404" si="88">SUBTOTAL(9,N405:N406)</f>
        <v>0</v>
      </c>
      <c r="O404" s="406">
        <f t="shared" si="88"/>
        <v>0</v>
      </c>
      <c r="P404" s="405">
        <f t="shared" si="88"/>
        <v>0</v>
      </c>
      <c r="Q404" s="407">
        <f t="shared" si="88"/>
        <v>0</v>
      </c>
      <c r="R404" s="406">
        <f t="shared" si="88"/>
        <v>0</v>
      </c>
      <c r="S404" s="406">
        <f t="shared" si="88"/>
        <v>0</v>
      </c>
      <c r="T404" s="406">
        <f t="shared" si="88"/>
        <v>0</v>
      </c>
      <c r="U404" s="406">
        <f t="shared" si="88"/>
        <v>0</v>
      </c>
      <c r="V404" s="406">
        <f t="shared" si="88"/>
        <v>0</v>
      </c>
      <c r="W404" s="406">
        <f t="shared" si="88"/>
        <v>0</v>
      </c>
      <c r="X404" s="406">
        <f t="shared" si="88"/>
        <v>0</v>
      </c>
      <c r="Y404" s="406">
        <f t="shared" si="88"/>
        <v>0</v>
      </c>
      <c r="Z404" s="406">
        <f t="shared" si="88"/>
        <v>0</v>
      </c>
      <c r="AA404" s="406">
        <f t="shared" si="88"/>
        <v>0</v>
      </c>
      <c r="AB404" s="416">
        <f t="shared" si="88"/>
        <v>0</v>
      </c>
      <c r="AC404" s="399">
        <f t="shared" si="88"/>
        <v>0</v>
      </c>
      <c r="AD404" s="1015"/>
      <c r="AE404" s="1016"/>
      <c r="AF404" s="1016"/>
      <c r="AG404" s="528"/>
      <c r="AH404" s="521"/>
      <c r="AI404" s="521"/>
      <c r="AJ404" s="521"/>
      <c r="AK404" s="521"/>
      <c r="AL404" s="521"/>
      <c r="AM404" s="521"/>
      <c r="AN404" s="521"/>
      <c r="AO404" s="521"/>
      <c r="AP404" s="521"/>
      <c r="AQ404" s="521"/>
      <c r="AR404" s="521"/>
      <c r="AS404" s="521"/>
      <c r="AT404" s="521"/>
      <c r="AU404" s="521"/>
      <c r="AV404" s="521"/>
      <c r="AW404" s="521"/>
      <c r="AX404" s="521"/>
      <c r="AY404" s="521"/>
      <c r="AZ404" s="521"/>
      <c r="BA404" s="521"/>
      <c r="BB404" s="521"/>
      <c r="BC404" s="521"/>
      <c r="BD404" s="521"/>
      <c r="BE404" s="521"/>
      <c r="BF404" s="521"/>
      <c r="BG404" s="521"/>
      <c r="BH404" s="521"/>
      <c r="BI404" s="521"/>
      <c r="BJ404" s="521"/>
      <c r="BK404" s="521"/>
      <c r="BL404" s="521"/>
      <c r="BM404" s="521"/>
      <c r="BN404" s="521"/>
      <c r="BO404" s="521"/>
      <c r="BP404" s="521"/>
      <c r="BQ404" s="521"/>
      <c r="BR404" s="521"/>
      <c r="BS404" s="521"/>
      <c r="BT404" s="521"/>
      <c r="BU404" s="521"/>
      <c r="BV404" s="521"/>
      <c r="BW404" s="521"/>
      <c r="BX404" s="521"/>
      <c r="BY404" s="521"/>
      <c r="BZ404" s="521"/>
      <c r="CA404" s="521"/>
      <c r="CB404" s="521"/>
      <c r="CC404" s="521"/>
      <c r="CD404" s="521"/>
      <c r="CE404" s="521"/>
      <c r="CF404" s="521"/>
      <c r="CG404" s="521"/>
      <c r="CH404" s="521"/>
      <c r="CI404" s="521"/>
      <c r="CJ404" s="521"/>
      <c r="CK404" s="521"/>
      <c r="CL404" s="521"/>
      <c r="CM404" s="521"/>
      <c r="CN404" s="521"/>
      <c r="CO404" s="521"/>
      <c r="CP404" s="521"/>
      <c r="CQ404" s="521"/>
    </row>
    <row r="405" spans="1:95" s="69" customFormat="1" x14ac:dyDescent="0.2">
      <c r="A405" s="11">
        <v>188</v>
      </c>
      <c r="B405" s="271"/>
      <c r="C405" s="272"/>
      <c r="D405" s="272"/>
      <c r="E405" s="272"/>
      <c r="F405" s="1475" t="str">
        <f>'2. CAD NCCF'!F405:L405</f>
        <v>FI's own debt not eliminated</v>
      </c>
      <c r="G405" s="1476"/>
      <c r="H405" s="1476"/>
      <c r="I405" s="1476"/>
      <c r="J405" s="1476"/>
      <c r="K405" s="1476"/>
      <c r="L405" s="1477"/>
      <c r="M405" s="690">
        <v>0</v>
      </c>
      <c r="N405" s="691">
        <v>0</v>
      </c>
      <c r="O405" s="692">
        <v>0</v>
      </c>
      <c r="P405" s="692">
        <v>0</v>
      </c>
      <c r="Q405" s="697">
        <v>0</v>
      </c>
      <c r="R405" s="692">
        <v>0</v>
      </c>
      <c r="S405" s="693">
        <v>0</v>
      </c>
      <c r="T405" s="692">
        <v>0</v>
      </c>
      <c r="U405" s="693">
        <v>0</v>
      </c>
      <c r="V405" s="692">
        <v>0</v>
      </c>
      <c r="W405" s="693">
        <v>0</v>
      </c>
      <c r="X405" s="692">
        <v>0</v>
      </c>
      <c r="Y405" s="693">
        <v>0</v>
      </c>
      <c r="Z405" s="692">
        <v>0</v>
      </c>
      <c r="AA405" s="693">
        <v>0</v>
      </c>
      <c r="AB405" s="698">
        <v>0</v>
      </c>
      <c r="AC405" s="690">
        <v>0</v>
      </c>
      <c r="AD405" s="1015"/>
      <c r="AE405" s="1016"/>
      <c r="AF405" s="1016"/>
      <c r="AG405" s="528"/>
      <c r="AH405" s="521"/>
      <c r="AI405" s="521"/>
      <c r="AJ405" s="521"/>
      <c r="AK405" s="521"/>
      <c r="AL405" s="521"/>
      <c r="AM405" s="521"/>
      <c r="AN405" s="521"/>
      <c r="AO405" s="521"/>
      <c r="AP405" s="521"/>
      <c r="AQ405" s="521"/>
      <c r="AR405" s="521"/>
      <c r="AS405" s="521"/>
      <c r="AT405" s="521"/>
      <c r="AU405" s="521"/>
      <c r="AV405" s="521"/>
      <c r="AW405" s="521"/>
      <c r="AX405" s="521"/>
      <c r="AY405" s="521"/>
      <c r="AZ405" s="521"/>
      <c r="BA405" s="521"/>
      <c r="BB405" s="521"/>
      <c r="BC405" s="521"/>
      <c r="BD405" s="521"/>
      <c r="BE405" s="521"/>
      <c r="BF405" s="521"/>
      <c r="BG405" s="521"/>
      <c r="BH405" s="521"/>
      <c r="BI405" s="521"/>
      <c r="BJ405" s="521"/>
      <c r="BK405" s="521"/>
      <c r="BL405" s="521"/>
      <c r="BM405" s="521"/>
      <c r="BN405" s="521"/>
      <c r="BO405" s="521"/>
      <c r="BP405" s="521"/>
      <c r="BQ405" s="521"/>
      <c r="BR405" s="521"/>
      <c r="BS405" s="521"/>
      <c r="BT405" s="521"/>
      <c r="BU405" s="521"/>
      <c r="BV405" s="521"/>
      <c r="BW405" s="521"/>
      <c r="BX405" s="521"/>
      <c r="BY405" s="521"/>
      <c r="BZ405" s="521"/>
      <c r="CA405" s="521"/>
      <c r="CB405" s="521"/>
      <c r="CC405" s="521"/>
      <c r="CD405" s="521"/>
      <c r="CE405" s="521"/>
      <c r="CF405" s="521"/>
      <c r="CG405" s="521"/>
      <c r="CH405" s="521"/>
      <c r="CI405" s="521"/>
      <c r="CJ405" s="521"/>
      <c r="CK405" s="521"/>
      <c r="CL405" s="521"/>
      <c r="CM405" s="521"/>
      <c r="CN405" s="521"/>
      <c r="CO405" s="521"/>
      <c r="CP405" s="521"/>
      <c r="CQ405" s="521"/>
    </row>
    <row r="406" spans="1:95" s="69" customFormat="1" ht="15" customHeight="1" x14ac:dyDescent="0.2">
      <c r="A406" s="11">
        <v>189</v>
      </c>
      <c r="B406" s="271"/>
      <c r="C406" s="272"/>
      <c r="D406" s="272"/>
      <c r="E406" s="272"/>
      <c r="F406" s="1475" t="str">
        <f>'2. CAD NCCF'!F406:L406</f>
        <v>FI's own equity not eliminated</v>
      </c>
      <c r="G406" s="1476"/>
      <c r="H406" s="1476"/>
      <c r="I406" s="1476"/>
      <c r="J406" s="1476"/>
      <c r="K406" s="1476"/>
      <c r="L406" s="1477"/>
      <c r="M406" s="690">
        <v>0</v>
      </c>
      <c r="N406" s="691">
        <v>0</v>
      </c>
      <c r="O406" s="692">
        <v>0</v>
      </c>
      <c r="P406" s="692">
        <v>0</v>
      </c>
      <c r="Q406" s="697">
        <v>0</v>
      </c>
      <c r="R406" s="692">
        <v>0</v>
      </c>
      <c r="S406" s="693">
        <v>0</v>
      </c>
      <c r="T406" s="692">
        <v>0</v>
      </c>
      <c r="U406" s="693">
        <v>0</v>
      </c>
      <c r="V406" s="692">
        <v>0</v>
      </c>
      <c r="W406" s="693">
        <v>0</v>
      </c>
      <c r="X406" s="692">
        <v>0</v>
      </c>
      <c r="Y406" s="693">
        <v>0</v>
      </c>
      <c r="Z406" s="692">
        <v>0</v>
      </c>
      <c r="AA406" s="693">
        <v>0</v>
      </c>
      <c r="AB406" s="698">
        <v>0</v>
      </c>
      <c r="AC406" s="690">
        <v>0</v>
      </c>
      <c r="AD406" s="1015"/>
      <c r="AE406" s="1016"/>
      <c r="AF406" s="1016"/>
      <c r="AG406" s="528"/>
      <c r="AH406" s="521"/>
      <c r="AI406" s="521"/>
      <c r="AJ406" s="521"/>
      <c r="AK406" s="521"/>
      <c r="AL406" s="521"/>
      <c r="AM406" s="521"/>
      <c r="AN406" s="521"/>
      <c r="AO406" s="521"/>
      <c r="AP406" s="521"/>
      <c r="AQ406" s="521"/>
      <c r="AR406" s="521"/>
      <c r="AS406" s="521"/>
      <c r="AT406" s="521"/>
      <c r="AU406" s="521"/>
      <c r="AV406" s="521"/>
      <c r="AW406" s="521"/>
      <c r="AX406" s="521"/>
      <c r="AY406" s="521"/>
      <c r="AZ406" s="521"/>
      <c r="BA406" s="521"/>
      <c r="BB406" s="521"/>
      <c r="BC406" s="521"/>
      <c r="BD406" s="521"/>
      <c r="BE406" s="521"/>
      <c r="BF406" s="521"/>
      <c r="BG406" s="521"/>
      <c r="BH406" s="521"/>
      <c r="BI406" s="521"/>
      <c r="BJ406" s="521"/>
      <c r="BK406" s="521"/>
      <c r="BL406" s="521"/>
      <c r="BM406" s="521"/>
      <c r="BN406" s="521"/>
      <c r="BO406" s="521"/>
      <c r="BP406" s="521"/>
      <c r="BQ406" s="521"/>
      <c r="BR406" s="521"/>
      <c r="BS406" s="521"/>
      <c r="BT406" s="521"/>
      <c r="BU406" s="521"/>
      <c r="BV406" s="521"/>
      <c r="BW406" s="521"/>
      <c r="BX406" s="521"/>
      <c r="BY406" s="521"/>
      <c r="BZ406" s="521"/>
      <c r="CA406" s="521"/>
      <c r="CB406" s="521"/>
      <c r="CC406" s="521"/>
      <c r="CD406" s="521"/>
      <c r="CE406" s="521"/>
      <c r="CF406" s="521"/>
      <c r="CG406" s="521"/>
      <c r="CH406" s="521"/>
      <c r="CI406" s="521"/>
      <c r="CJ406" s="521"/>
      <c r="CK406" s="521"/>
      <c r="CL406" s="521"/>
      <c r="CM406" s="521"/>
      <c r="CN406" s="521"/>
      <c r="CO406" s="521"/>
      <c r="CP406" s="521"/>
      <c r="CQ406" s="521"/>
    </row>
    <row r="407" spans="1:95" s="69" customFormat="1" ht="15" customHeight="1" x14ac:dyDescent="0.2">
      <c r="A407" s="11">
        <v>326</v>
      </c>
      <c r="B407" s="271"/>
      <c r="C407" s="1532" t="str">
        <f>'2. CAD NCCF'!C407:AF407</f>
        <v>Securities sold short</v>
      </c>
      <c r="D407" s="1514"/>
      <c r="E407" s="1514"/>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14"/>
      <c r="AG407" s="528"/>
      <c r="AH407" s="521"/>
      <c r="AI407" s="521"/>
      <c r="AJ407" s="521"/>
      <c r="AK407" s="521"/>
      <c r="AL407" s="521"/>
      <c r="AM407" s="521"/>
      <c r="AN407" s="521"/>
      <c r="AO407" s="521"/>
      <c r="AP407" s="521"/>
      <c r="AQ407" s="521"/>
      <c r="AR407" s="521"/>
      <c r="AS407" s="521"/>
      <c r="AT407" s="521"/>
      <c r="AU407" s="521"/>
      <c r="AV407" s="521"/>
      <c r="AW407" s="521"/>
      <c r="AX407" s="521"/>
      <c r="AY407" s="521"/>
      <c r="AZ407" s="521"/>
      <c r="BA407" s="521"/>
      <c r="BB407" s="521"/>
      <c r="BC407" s="521"/>
      <c r="BD407" s="521"/>
      <c r="BE407" s="521"/>
      <c r="BF407" s="521"/>
      <c r="BG407" s="521"/>
      <c r="BH407" s="521"/>
      <c r="BI407" s="521"/>
      <c r="BJ407" s="521"/>
      <c r="BK407" s="521"/>
      <c r="BL407" s="521"/>
      <c r="BM407" s="521"/>
      <c r="BN407" s="521"/>
      <c r="BO407" s="521"/>
      <c r="BP407" s="521"/>
      <c r="BQ407" s="521"/>
      <c r="BR407" s="521"/>
      <c r="BS407" s="521"/>
      <c r="BT407" s="521"/>
      <c r="BU407" s="521"/>
      <c r="BV407" s="521"/>
      <c r="BW407" s="521"/>
      <c r="BX407" s="521"/>
      <c r="BY407" s="521"/>
      <c r="BZ407" s="521"/>
      <c r="CA407" s="521"/>
      <c r="CB407" s="521"/>
      <c r="CC407" s="521"/>
      <c r="CD407" s="521"/>
      <c r="CE407" s="521"/>
      <c r="CF407" s="521"/>
      <c r="CG407" s="521"/>
      <c r="CH407" s="521"/>
      <c r="CI407" s="521"/>
      <c r="CJ407" s="521"/>
      <c r="CK407" s="521"/>
      <c r="CL407" s="521"/>
      <c r="CM407" s="521"/>
      <c r="CN407" s="521"/>
      <c r="CO407" s="521"/>
      <c r="CP407" s="521"/>
      <c r="CQ407" s="521"/>
    </row>
    <row r="408" spans="1:95" s="69" customFormat="1" x14ac:dyDescent="0.2">
      <c r="A408" s="11">
        <v>232</v>
      </c>
      <c r="B408" s="271"/>
      <c r="C408" s="272"/>
      <c r="D408" s="1472" t="str">
        <f>'2. CAD NCCF'!D408:AF408</f>
        <v>Government securities (GS)</v>
      </c>
      <c r="E408" s="1473"/>
      <c r="F408" s="1473"/>
      <c r="G408" s="1473"/>
      <c r="H408" s="1473"/>
      <c r="I408" s="1473"/>
      <c r="J408" s="1473"/>
      <c r="K408" s="1473"/>
      <c r="L408" s="1473"/>
      <c r="M408" s="1473"/>
      <c r="N408" s="1473"/>
      <c r="O408" s="1473"/>
      <c r="P408" s="1473"/>
      <c r="Q408" s="1473"/>
      <c r="R408" s="1473"/>
      <c r="S408" s="1473"/>
      <c r="T408" s="1473"/>
      <c r="U408" s="1473"/>
      <c r="V408" s="1473"/>
      <c r="W408" s="1473"/>
      <c r="X408" s="1473"/>
      <c r="Y408" s="1473"/>
      <c r="Z408" s="1473"/>
      <c r="AA408" s="1473"/>
      <c r="AB408" s="1473"/>
      <c r="AC408" s="1473"/>
      <c r="AD408" s="1473"/>
      <c r="AE408" s="1473"/>
      <c r="AF408" s="1473"/>
      <c r="AG408" s="528"/>
      <c r="AH408" s="521"/>
      <c r="AI408" s="521"/>
      <c r="AJ408" s="521"/>
      <c r="AK408" s="521"/>
      <c r="AL408" s="521"/>
      <c r="AM408" s="521"/>
      <c r="AN408" s="521"/>
      <c r="AO408" s="521"/>
      <c r="AP408" s="521"/>
      <c r="AQ408" s="521"/>
      <c r="AR408" s="521"/>
      <c r="AS408" s="521"/>
      <c r="AT408" s="521"/>
      <c r="AU408" s="521"/>
      <c r="AV408" s="521"/>
      <c r="AW408" s="521"/>
      <c r="AX408" s="521"/>
      <c r="AY408" s="521"/>
      <c r="AZ408" s="521"/>
      <c r="BA408" s="521"/>
      <c r="BB408" s="521"/>
      <c r="BC408" s="521"/>
      <c r="BD408" s="521"/>
      <c r="BE408" s="521"/>
      <c r="BF408" s="521"/>
      <c r="BG408" s="521"/>
      <c r="BH408" s="521"/>
      <c r="BI408" s="521"/>
      <c r="BJ408" s="521"/>
      <c r="BK408" s="521"/>
      <c r="BL408" s="521"/>
      <c r="BM408" s="521"/>
      <c r="BN408" s="521"/>
      <c r="BO408" s="521"/>
      <c r="BP408" s="521"/>
      <c r="BQ408" s="521"/>
      <c r="BR408" s="521"/>
      <c r="BS408" s="521"/>
      <c r="BT408" s="521"/>
      <c r="BU408" s="521"/>
      <c r="BV408" s="521"/>
      <c r="BW408" s="521"/>
      <c r="BX408" s="521"/>
      <c r="BY408" s="521"/>
      <c r="BZ408" s="521"/>
      <c r="CA408" s="521"/>
      <c r="CB408" s="521"/>
      <c r="CC408" s="521"/>
      <c r="CD408" s="521"/>
      <c r="CE408" s="521"/>
      <c r="CF408" s="521"/>
      <c r="CG408" s="521"/>
      <c r="CH408" s="521"/>
      <c r="CI408" s="521"/>
      <c r="CJ408" s="521"/>
      <c r="CK408" s="521"/>
      <c r="CL408" s="521"/>
      <c r="CM408" s="521"/>
      <c r="CN408" s="521"/>
      <c r="CO408" s="521"/>
      <c r="CP408" s="521"/>
      <c r="CQ408" s="521"/>
    </row>
    <row r="409" spans="1:95" s="69" customFormat="1" x14ac:dyDescent="0.2">
      <c r="A409" s="11">
        <v>233</v>
      </c>
      <c r="B409" s="271"/>
      <c r="C409" s="272"/>
      <c r="D409" s="272"/>
      <c r="E409" s="1515" t="str">
        <f>'2. CAD NCCF'!E409:L409</f>
        <v>High rated GS</v>
      </c>
      <c r="F409" s="1516"/>
      <c r="G409" s="1516"/>
      <c r="H409" s="1516"/>
      <c r="I409" s="1516"/>
      <c r="J409" s="1516"/>
      <c r="K409" s="1516"/>
      <c r="L409" s="1517"/>
      <c r="M409" s="399">
        <f>SUM(M410:M413)</f>
        <v>0</v>
      </c>
      <c r="N409" s="402">
        <f t="shared" ref="N409:AC409" si="89">SUBTOTAL(9,N410:N413)</f>
        <v>0</v>
      </c>
      <c r="O409" s="406">
        <f t="shared" si="89"/>
        <v>0</v>
      </c>
      <c r="P409" s="405">
        <f t="shared" si="89"/>
        <v>0</v>
      </c>
      <c r="Q409" s="407">
        <f t="shared" si="89"/>
        <v>0</v>
      </c>
      <c r="R409" s="406">
        <f t="shared" si="89"/>
        <v>0</v>
      </c>
      <c r="S409" s="406">
        <f t="shared" si="89"/>
        <v>0</v>
      </c>
      <c r="T409" s="406">
        <f t="shared" si="89"/>
        <v>0</v>
      </c>
      <c r="U409" s="406">
        <f t="shared" si="89"/>
        <v>0</v>
      </c>
      <c r="V409" s="406">
        <f t="shared" si="89"/>
        <v>0</v>
      </c>
      <c r="W409" s="406">
        <f t="shared" si="89"/>
        <v>0</v>
      </c>
      <c r="X409" s="406">
        <f t="shared" si="89"/>
        <v>0</v>
      </c>
      <c r="Y409" s="406">
        <f t="shared" si="89"/>
        <v>0</v>
      </c>
      <c r="Z409" s="406">
        <f t="shared" si="89"/>
        <v>0</v>
      </c>
      <c r="AA409" s="406">
        <f t="shared" si="89"/>
        <v>0</v>
      </c>
      <c r="AB409" s="416">
        <f t="shared" si="89"/>
        <v>0</v>
      </c>
      <c r="AC409" s="399">
        <f t="shared" si="89"/>
        <v>0</v>
      </c>
      <c r="AD409" s="1015"/>
      <c r="AE409" s="1016"/>
      <c r="AF409" s="1016"/>
      <c r="AG409" s="528"/>
      <c r="AH409" s="521"/>
      <c r="AI409" s="521"/>
      <c r="AJ409" s="521"/>
      <c r="AK409" s="521"/>
      <c r="AL409" s="521"/>
      <c r="AM409" s="521"/>
      <c r="AN409" s="521"/>
      <c r="AO409" s="521"/>
      <c r="AP409" s="521"/>
      <c r="AQ409" s="521"/>
      <c r="AR409" s="521"/>
      <c r="AS409" s="521"/>
      <c r="AT409" s="521"/>
      <c r="AU409" s="521"/>
      <c r="AV409" s="521"/>
      <c r="AW409" s="521"/>
      <c r="AX409" s="521"/>
      <c r="AY409" s="521"/>
      <c r="AZ409" s="521"/>
      <c r="BA409" s="521"/>
      <c r="BB409" s="521"/>
      <c r="BC409" s="521"/>
      <c r="BD409" s="521"/>
      <c r="BE409" s="521"/>
      <c r="BF409" s="521"/>
      <c r="BG409" s="521"/>
      <c r="BH409" s="521"/>
      <c r="BI409" s="521"/>
      <c r="BJ409" s="521"/>
      <c r="BK409" s="521"/>
      <c r="BL409" s="521"/>
      <c r="BM409" s="521"/>
      <c r="BN409" s="521"/>
      <c r="BO409" s="521"/>
      <c r="BP409" s="521"/>
      <c r="BQ409" s="521"/>
      <c r="BR409" s="521"/>
      <c r="BS409" s="521"/>
      <c r="BT409" s="521"/>
      <c r="BU409" s="521"/>
      <c r="BV409" s="521"/>
      <c r="BW409" s="521"/>
      <c r="BX409" s="521"/>
      <c r="BY409" s="521"/>
      <c r="BZ409" s="521"/>
      <c r="CA409" s="521"/>
      <c r="CB409" s="521"/>
      <c r="CC409" s="521"/>
      <c r="CD409" s="521"/>
      <c r="CE409" s="521"/>
      <c r="CF409" s="521"/>
      <c r="CG409" s="521"/>
      <c r="CH409" s="521"/>
      <c r="CI409" s="521"/>
      <c r="CJ409" s="521"/>
      <c r="CK409" s="521"/>
      <c r="CL409" s="521"/>
      <c r="CM409" s="521"/>
      <c r="CN409" s="521"/>
      <c r="CO409" s="521"/>
      <c r="CP409" s="521"/>
      <c r="CQ409" s="521"/>
    </row>
    <row r="410" spans="1:95" s="69" customFormat="1" x14ac:dyDescent="0.2">
      <c r="A410" s="11">
        <v>234</v>
      </c>
      <c r="B410" s="271"/>
      <c r="C410" s="272"/>
      <c r="D410" s="272"/>
      <c r="E410" s="273"/>
      <c r="F410" s="1475" t="str">
        <f>'2. CAD NCCF'!F410:L410</f>
        <v xml:space="preserve">Sovereigh &amp; central bank GS </v>
      </c>
      <c r="G410" s="1476"/>
      <c r="H410" s="1476"/>
      <c r="I410" s="1476"/>
      <c r="J410" s="1476"/>
      <c r="K410" s="1476"/>
      <c r="L410" s="1477"/>
      <c r="M410" s="690">
        <v>0</v>
      </c>
      <c r="N410" s="691">
        <v>0</v>
      </c>
      <c r="O410" s="692">
        <v>0</v>
      </c>
      <c r="P410" s="692">
        <v>0</v>
      </c>
      <c r="Q410" s="697">
        <v>0</v>
      </c>
      <c r="R410" s="692">
        <v>0</v>
      </c>
      <c r="S410" s="693">
        <v>0</v>
      </c>
      <c r="T410" s="692">
        <v>0</v>
      </c>
      <c r="U410" s="693">
        <v>0</v>
      </c>
      <c r="V410" s="692">
        <v>0</v>
      </c>
      <c r="W410" s="693">
        <v>0</v>
      </c>
      <c r="X410" s="692">
        <v>0</v>
      </c>
      <c r="Y410" s="693">
        <v>0</v>
      </c>
      <c r="Z410" s="692">
        <v>0</v>
      </c>
      <c r="AA410" s="693">
        <v>0</v>
      </c>
      <c r="AB410" s="698">
        <v>0</v>
      </c>
      <c r="AC410" s="690">
        <v>0</v>
      </c>
      <c r="AD410" s="1015"/>
      <c r="AE410" s="1016"/>
      <c r="AF410" s="1016"/>
      <c r="AG410" s="528"/>
      <c r="AH410" s="521"/>
      <c r="AI410" s="521"/>
      <c r="AJ410" s="521"/>
      <c r="AK410" s="521"/>
      <c r="AL410" s="521"/>
      <c r="AM410" s="521"/>
      <c r="AN410" s="521"/>
      <c r="AO410" s="521"/>
      <c r="AP410" s="521"/>
      <c r="AQ410" s="521"/>
      <c r="AR410" s="521"/>
      <c r="AS410" s="521"/>
      <c r="AT410" s="521"/>
      <c r="AU410" s="521"/>
      <c r="AV410" s="521"/>
      <c r="AW410" s="521"/>
      <c r="AX410" s="521"/>
      <c r="AY410" s="521"/>
      <c r="AZ410" s="521"/>
      <c r="BA410" s="521"/>
      <c r="BB410" s="521"/>
      <c r="BC410" s="521"/>
      <c r="BD410" s="521"/>
      <c r="BE410" s="521"/>
      <c r="BF410" s="521"/>
      <c r="BG410" s="521"/>
      <c r="BH410" s="521"/>
      <c r="BI410" s="521"/>
      <c r="BJ410" s="521"/>
      <c r="BK410" s="521"/>
      <c r="BL410" s="521"/>
      <c r="BM410" s="521"/>
      <c r="BN410" s="521"/>
      <c r="BO410" s="521"/>
      <c r="BP410" s="521"/>
      <c r="BQ410" s="521"/>
      <c r="BR410" s="521"/>
      <c r="BS410" s="521"/>
      <c r="BT410" s="521"/>
      <c r="BU410" s="521"/>
      <c r="BV410" s="521"/>
      <c r="BW410" s="521"/>
      <c r="BX410" s="521"/>
      <c r="BY410" s="521"/>
      <c r="BZ410" s="521"/>
      <c r="CA410" s="521"/>
      <c r="CB410" s="521"/>
      <c r="CC410" s="521"/>
      <c r="CD410" s="521"/>
      <c r="CE410" s="521"/>
      <c r="CF410" s="521"/>
      <c r="CG410" s="521"/>
      <c r="CH410" s="521"/>
      <c r="CI410" s="521"/>
      <c r="CJ410" s="521"/>
      <c r="CK410" s="521"/>
      <c r="CL410" s="521"/>
      <c r="CM410" s="521"/>
      <c r="CN410" s="521"/>
      <c r="CO410" s="521"/>
      <c r="CP410" s="521"/>
      <c r="CQ410" s="521"/>
    </row>
    <row r="411" spans="1:95" s="69" customFormat="1" ht="15" customHeight="1" x14ac:dyDescent="0.2">
      <c r="A411" s="11">
        <v>235</v>
      </c>
      <c r="B411" s="271"/>
      <c r="C411" s="272"/>
      <c r="D411" s="272"/>
      <c r="E411" s="273"/>
      <c r="F411" s="1475" t="str">
        <f>'2. CAD NCCF'!F411:L411</f>
        <v>State, provincial &amp; agency GS</v>
      </c>
      <c r="G411" s="1476"/>
      <c r="H411" s="1476"/>
      <c r="I411" s="1476"/>
      <c r="J411" s="1476"/>
      <c r="K411" s="1476"/>
      <c r="L411" s="1477"/>
      <c r="M411" s="690">
        <v>0</v>
      </c>
      <c r="N411" s="691">
        <v>0</v>
      </c>
      <c r="O411" s="692">
        <v>0</v>
      </c>
      <c r="P411" s="692">
        <v>0</v>
      </c>
      <c r="Q411" s="697">
        <v>0</v>
      </c>
      <c r="R411" s="692">
        <v>0</v>
      </c>
      <c r="S411" s="693">
        <v>0</v>
      </c>
      <c r="T411" s="692">
        <v>0</v>
      </c>
      <c r="U411" s="693">
        <v>0</v>
      </c>
      <c r="V411" s="692">
        <v>0</v>
      </c>
      <c r="W411" s="693">
        <v>0</v>
      </c>
      <c r="X411" s="692">
        <v>0</v>
      </c>
      <c r="Y411" s="693">
        <v>0</v>
      </c>
      <c r="Z411" s="692">
        <v>0</v>
      </c>
      <c r="AA411" s="693">
        <v>0</v>
      </c>
      <c r="AB411" s="698">
        <v>0</v>
      </c>
      <c r="AC411" s="690">
        <v>0</v>
      </c>
      <c r="AD411" s="1015"/>
      <c r="AE411" s="1016"/>
      <c r="AF411" s="1016"/>
      <c r="AG411" s="528"/>
      <c r="AH411" s="521"/>
      <c r="AI411" s="521"/>
      <c r="AJ411" s="521"/>
      <c r="AK411" s="521"/>
      <c r="AL411" s="521"/>
      <c r="AM411" s="521"/>
      <c r="AN411" s="521"/>
      <c r="AO411" s="521"/>
      <c r="AP411" s="521"/>
      <c r="AQ411" s="521"/>
      <c r="AR411" s="521"/>
      <c r="AS411" s="521"/>
      <c r="AT411" s="521"/>
      <c r="AU411" s="521"/>
      <c r="AV411" s="521"/>
      <c r="AW411" s="521"/>
      <c r="AX411" s="521"/>
      <c r="AY411" s="521"/>
      <c r="AZ411" s="521"/>
      <c r="BA411" s="521"/>
      <c r="BB411" s="521"/>
      <c r="BC411" s="521"/>
      <c r="BD411" s="521"/>
      <c r="BE411" s="521"/>
      <c r="BF411" s="521"/>
      <c r="BG411" s="521"/>
      <c r="BH411" s="521"/>
      <c r="BI411" s="521"/>
      <c r="BJ411" s="521"/>
      <c r="BK411" s="521"/>
      <c r="BL411" s="521"/>
      <c r="BM411" s="521"/>
      <c r="BN411" s="521"/>
      <c r="BO411" s="521"/>
      <c r="BP411" s="521"/>
      <c r="BQ411" s="521"/>
      <c r="BR411" s="521"/>
      <c r="BS411" s="521"/>
      <c r="BT411" s="521"/>
      <c r="BU411" s="521"/>
      <c r="BV411" s="521"/>
      <c r="BW411" s="521"/>
      <c r="BX411" s="521"/>
      <c r="BY411" s="521"/>
      <c r="BZ411" s="521"/>
      <c r="CA411" s="521"/>
      <c r="CB411" s="521"/>
      <c r="CC411" s="521"/>
      <c r="CD411" s="521"/>
      <c r="CE411" s="521"/>
      <c r="CF411" s="521"/>
      <c r="CG411" s="521"/>
      <c r="CH411" s="521"/>
      <c r="CI411" s="521"/>
      <c r="CJ411" s="521"/>
      <c r="CK411" s="521"/>
      <c r="CL411" s="521"/>
      <c r="CM411" s="521"/>
      <c r="CN411" s="521"/>
      <c r="CO411" s="521"/>
      <c r="CP411" s="521"/>
      <c r="CQ411" s="521"/>
    </row>
    <row r="412" spans="1:95" s="69" customFormat="1" ht="15" customHeight="1" x14ac:dyDescent="0.2">
      <c r="A412" s="11">
        <v>236</v>
      </c>
      <c r="B412" s="271"/>
      <c r="C412" s="272"/>
      <c r="D412" s="274"/>
      <c r="E412" s="275"/>
      <c r="F412" s="1475" t="str">
        <f>'2. CAD NCCF'!F412:L412</f>
        <v>State municipal GS</v>
      </c>
      <c r="G412" s="1476"/>
      <c r="H412" s="1476"/>
      <c r="I412" s="1476"/>
      <c r="J412" s="1476"/>
      <c r="K412" s="1476"/>
      <c r="L412" s="1477"/>
      <c r="M412" s="690"/>
      <c r="N412" s="691">
        <v>0</v>
      </c>
      <c r="O412" s="692">
        <v>0</v>
      </c>
      <c r="P412" s="692">
        <v>0</v>
      </c>
      <c r="Q412" s="697">
        <v>0</v>
      </c>
      <c r="R412" s="692">
        <v>0</v>
      </c>
      <c r="S412" s="693">
        <v>0</v>
      </c>
      <c r="T412" s="692">
        <v>0</v>
      </c>
      <c r="U412" s="693">
        <v>0</v>
      </c>
      <c r="V412" s="692">
        <v>0</v>
      </c>
      <c r="W412" s="693">
        <v>0</v>
      </c>
      <c r="X412" s="692">
        <v>0</v>
      </c>
      <c r="Y412" s="693">
        <v>0</v>
      </c>
      <c r="Z412" s="692">
        <v>0</v>
      </c>
      <c r="AA412" s="693">
        <v>0</v>
      </c>
      <c r="AB412" s="698">
        <v>0</v>
      </c>
      <c r="AC412" s="690">
        <v>0</v>
      </c>
      <c r="AD412" s="1015"/>
      <c r="AE412" s="1016"/>
      <c r="AF412" s="1016"/>
      <c r="AG412" s="528"/>
      <c r="AH412" s="521"/>
      <c r="AI412" s="521"/>
      <c r="AJ412" s="521"/>
      <c r="AK412" s="521"/>
      <c r="AL412" s="521"/>
      <c r="AM412" s="521"/>
      <c r="AN412" s="521"/>
      <c r="AO412" s="521"/>
      <c r="AP412" s="521"/>
      <c r="AQ412" s="521"/>
      <c r="AR412" s="521"/>
      <c r="AS412" s="521"/>
      <c r="AT412" s="521"/>
      <c r="AU412" s="521"/>
      <c r="AV412" s="521"/>
      <c r="AW412" s="521"/>
      <c r="AX412" s="521"/>
      <c r="AY412" s="521"/>
      <c r="AZ412" s="521"/>
      <c r="BA412" s="521"/>
      <c r="BB412" s="521"/>
      <c r="BC412" s="521"/>
      <c r="BD412" s="521"/>
      <c r="BE412" s="521"/>
      <c r="BF412" s="521"/>
      <c r="BG412" s="521"/>
      <c r="BH412" s="521"/>
      <c r="BI412" s="521"/>
      <c r="BJ412" s="521"/>
      <c r="BK412" s="521"/>
      <c r="BL412" s="521"/>
      <c r="BM412" s="521"/>
      <c r="BN412" s="521"/>
      <c r="BO412" s="521"/>
      <c r="BP412" s="521"/>
      <c r="BQ412" s="521"/>
      <c r="BR412" s="521"/>
      <c r="BS412" s="521"/>
      <c r="BT412" s="521"/>
      <c r="BU412" s="521"/>
      <c r="BV412" s="521"/>
      <c r="BW412" s="521"/>
      <c r="BX412" s="521"/>
      <c r="BY412" s="521"/>
      <c r="BZ412" s="521"/>
      <c r="CA412" s="521"/>
      <c r="CB412" s="521"/>
      <c r="CC412" s="521"/>
      <c r="CD412" s="521"/>
      <c r="CE412" s="521"/>
      <c r="CF412" s="521"/>
      <c r="CG412" s="521"/>
      <c r="CH412" s="521"/>
      <c r="CI412" s="521"/>
      <c r="CJ412" s="521"/>
      <c r="CK412" s="521"/>
      <c r="CL412" s="521"/>
      <c r="CM412" s="521"/>
      <c r="CN412" s="521"/>
      <c r="CO412" s="521"/>
      <c r="CP412" s="521"/>
      <c r="CQ412" s="521"/>
    </row>
    <row r="413" spans="1:95" s="69" customFormat="1" ht="15" customHeight="1" x14ac:dyDescent="0.2">
      <c r="A413" s="11">
        <v>237</v>
      </c>
      <c r="B413" s="271"/>
      <c r="C413" s="272"/>
      <c r="D413" s="272"/>
      <c r="E413" s="276"/>
      <c r="F413" s="1475" t="str">
        <f>'2. CAD NCCF'!F413:L413</f>
        <v>Supranational and multilateral development bank GS</v>
      </c>
      <c r="G413" s="1476"/>
      <c r="H413" s="1476"/>
      <c r="I413" s="1476"/>
      <c r="J413" s="1476"/>
      <c r="K413" s="1476"/>
      <c r="L413" s="1477"/>
      <c r="M413" s="690">
        <v>0</v>
      </c>
      <c r="N413" s="691">
        <v>0</v>
      </c>
      <c r="O413" s="692">
        <v>0</v>
      </c>
      <c r="P413" s="692">
        <v>0</v>
      </c>
      <c r="Q413" s="697">
        <v>0</v>
      </c>
      <c r="R413" s="692">
        <v>0</v>
      </c>
      <c r="S413" s="693">
        <v>0</v>
      </c>
      <c r="T413" s="692">
        <v>0</v>
      </c>
      <c r="U413" s="693">
        <v>0</v>
      </c>
      <c r="V413" s="692">
        <v>0</v>
      </c>
      <c r="W413" s="693">
        <v>0</v>
      </c>
      <c r="X413" s="692">
        <v>0</v>
      </c>
      <c r="Y413" s="693">
        <v>0</v>
      </c>
      <c r="Z413" s="692">
        <v>0</v>
      </c>
      <c r="AA413" s="693">
        <v>0</v>
      </c>
      <c r="AB413" s="698">
        <v>0</v>
      </c>
      <c r="AC413" s="690">
        <v>0</v>
      </c>
      <c r="AD413" s="1015"/>
      <c r="AE413" s="1016"/>
      <c r="AF413" s="1016"/>
      <c r="AG413" s="528"/>
      <c r="AH413" s="521"/>
      <c r="AI413" s="521"/>
      <c r="AJ413" s="521"/>
      <c r="AK413" s="521"/>
      <c r="AL413" s="521"/>
      <c r="AM413" s="521"/>
      <c r="AN413" s="521"/>
      <c r="AO413" s="521"/>
      <c r="AP413" s="521"/>
      <c r="AQ413" s="521"/>
      <c r="AR413" s="521"/>
      <c r="AS413" s="521"/>
      <c r="AT413" s="521"/>
      <c r="AU413" s="521"/>
      <c r="AV413" s="521"/>
      <c r="AW413" s="521"/>
      <c r="AX413" s="521"/>
      <c r="AY413" s="521"/>
      <c r="AZ413" s="521"/>
      <c r="BA413" s="521"/>
      <c r="BB413" s="521"/>
      <c r="BC413" s="521"/>
      <c r="BD413" s="521"/>
      <c r="BE413" s="521"/>
      <c r="BF413" s="521"/>
      <c r="BG413" s="521"/>
      <c r="BH413" s="521"/>
      <c r="BI413" s="521"/>
      <c r="BJ413" s="521"/>
      <c r="BK413" s="521"/>
      <c r="BL413" s="521"/>
      <c r="BM413" s="521"/>
      <c r="BN413" s="521"/>
      <c r="BO413" s="521"/>
      <c r="BP413" s="521"/>
      <c r="BQ413" s="521"/>
      <c r="BR413" s="521"/>
      <c r="BS413" s="521"/>
      <c r="BT413" s="521"/>
      <c r="BU413" s="521"/>
      <c r="BV413" s="521"/>
      <c r="BW413" s="521"/>
      <c r="BX413" s="521"/>
      <c r="BY413" s="521"/>
      <c r="BZ413" s="521"/>
      <c r="CA413" s="521"/>
      <c r="CB413" s="521"/>
      <c r="CC413" s="521"/>
      <c r="CD413" s="521"/>
      <c r="CE413" s="521"/>
      <c r="CF413" s="521"/>
      <c r="CG413" s="521"/>
      <c r="CH413" s="521"/>
      <c r="CI413" s="521"/>
      <c r="CJ413" s="521"/>
      <c r="CK413" s="521"/>
      <c r="CL413" s="521"/>
      <c r="CM413" s="521"/>
      <c r="CN413" s="521"/>
      <c r="CO413" s="521"/>
      <c r="CP413" s="521"/>
      <c r="CQ413" s="521"/>
    </row>
    <row r="414" spans="1:95" s="69" customFormat="1" ht="15.75" x14ac:dyDescent="0.2">
      <c r="A414" s="11">
        <v>238</v>
      </c>
      <c r="B414" s="271"/>
      <c r="C414" s="272"/>
      <c r="D414" s="277"/>
      <c r="E414" s="1445" t="str">
        <f>'2. CAD NCCF'!E414:L414</f>
        <v>Medium rated GS</v>
      </c>
      <c r="F414" s="1446"/>
      <c r="G414" s="1446"/>
      <c r="H414" s="1446"/>
      <c r="I414" s="1446"/>
      <c r="J414" s="1446"/>
      <c r="K414" s="1446"/>
      <c r="L414" s="1447"/>
      <c r="M414" s="399">
        <f>SUM(M415:M418)</f>
        <v>0</v>
      </c>
      <c r="N414" s="402">
        <f t="shared" ref="N414:AC414" si="90">SUBTOTAL(9,N415:N418)</f>
        <v>0</v>
      </c>
      <c r="O414" s="406">
        <f t="shared" si="90"/>
        <v>0</v>
      </c>
      <c r="P414" s="405">
        <f t="shared" si="90"/>
        <v>0</v>
      </c>
      <c r="Q414" s="407">
        <f t="shared" si="90"/>
        <v>0</v>
      </c>
      <c r="R414" s="406">
        <f t="shared" si="90"/>
        <v>0</v>
      </c>
      <c r="S414" s="406">
        <f t="shared" si="90"/>
        <v>0</v>
      </c>
      <c r="T414" s="406">
        <f t="shared" si="90"/>
        <v>0</v>
      </c>
      <c r="U414" s="406">
        <f t="shared" si="90"/>
        <v>0</v>
      </c>
      <c r="V414" s="406">
        <f t="shared" si="90"/>
        <v>0</v>
      </c>
      <c r="W414" s="406">
        <f t="shared" si="90"/>
        <v>0</v>
      </c>
      <c r="X414" s="406">
        <f t="shared" si="90"/>
        <v>0</v>
      </c>
      <c r="Y414" s="406">
        <f t="shared" si="90"/>
        <v>0</v>
      </c>
      <c r="Z414" s="406">
        <f t="shared" si="90"/>
        <v>0</v>
      </c>
      <c r="AA414" s="406">
        <f t="shared" si="90"/>
        <v>0</v>
      </c>
      <c r="AB414" s="416">
        <f t="shared" si="90"/>
        <v>0</v>
      </c>
      <c r="AC414" s="399">
        <f t="shared" si="90"/>
        <v>0</v>
      </c>
      <c r="AD414" s="1015"/>
      <c r="AE414" s="1016"/>
      <c r="AF414" s="1016"/>
      <c r="AG414" s="528"/>
      <c r="AH414" s="521"/>
      <c r="AI414" s="521"/>
      <c r="AJ414" s="521"/>
      <c r="AK414" s="521"/>
      <c r="AL414" s="521"/>
      <c r="AM414" s="521"/>
      <c r="AN414" s="521"/>
      <c r="AO414" s="521"/>
      <c r="AP414" s="521"/>
      <c r="AQ414" s="521"/>
      <c r="AR414" s="521"/>
      <c r="AS414" s="521"/>
      <c r="AT414" s="521"/>
      <c r="AU414" s="521"/>
      <c r="AV414" s="521"/>
      <c r="AW414" s="521"/>
      <c r="AX414" s="521"/>
      <c r="AY414" s="521"/>
      <c r="AZ414" s="521"/>
      <c r="BA414" s="521"/>
      <c r="BB414" s="521"/>
      <c r="BC414" s="521"/>
      <c r="BD414" s="521"/>
      <c r="BE414" s="521"/>
      <c r="BF414" s="521"/>
      <c r="BG414" s="521"/>
      <c r="BH414" s="521"/>
      <c r="BI414" s="521"/>
      <c r="BJ414" s="521"/>
      <c r="BK414" s="521"/>
      <c r="BL414" s="521"/>
      <c r="BM414" s="521"/>
      <c r="BN414" s="521"/>
      <c r="BO414" s="521"/>
      <c r="BP414" s="521"/>
      <c r="BQ414" s="521"/>
      <c r="BR414" s="521"/>
      <c r="BS414" s="521"/>
      <c r="BT414" s="521"/>
      <c r="BU414" s="521"/>
      <c r="BV414" s="521"/>
      <c r="BW414" s="521"/>
      <c r="BX414" s="521"/>
      <c r="BY414" s="521"/>
      <c r="BZ414" s="521"/>
      <c r="CA414" s="521"/>
      <c r="CB414" s="521"/>
      <c r="CC414" s="521"/>
      <c r="CD414" s="521"/>
      <c r="CE414" s="521"/>
      <c r="CF414" s="521"/>
      <c r="CG414" s="521"/>
      <c r="CH414" s="521"/>
      <c r="CI414" s="521"/>
      <c r="CJ414" s="521"/>
      <c r="CK414" s="521"/>
      <c r="CL414" s="521"/>
      <c r="CM414" s="521"/>
      <c r="CN414" s="521"/>
      <c r="CO414" s="521"/>
      <c r="CP414" s="521"/>
      <c r="CQ414" s="521"/>
    </row>
    <row r="415" spans="1:95" s="69" customFormat="1" ht="15" customHeight="1" x14ac:dyDescent="0.2">
      <c r="A415" s="11">
        <v>239</v>
      </c>
      <c r="B415" s="271"/>
      <c r="C415" s="272"/>
      <c r="D415" s="278"/>
      <c r="E415" s="278"/>
      <c r="F415" s="1475" t="str">
        <f>'2. CAD NCCF'!F415:L415</f>
        <v xml:space="preserve">Sovereigh &amp; central bank GS </v>
      </c>
      <c r="G415" s="1476"/>
      <c r="H415" s="1476"/>
      <c r="I415" s="1476"/>
      <c r="J415" s="1476"/>
      <c r="K415" s="1476"/>
      <c r="L415" s="1477"/>
      <c r="M415" s="690">
        <v>0</v>
      </c>
      <c r="N415" s="691">
        <v>0</v>
      </c>
      <c r="O415" s="692">
        <v>0</v>
      </c>
      <c r="P415" s="692">
        <v>0</v>
      </c>
      <c r="Q415" s="697">
        <v>0</v>
      </c>
      <c r="R415" s="692">
        <v>0</v>
      </c>
      <c r="S415" s="693">
        <v>0</v>
      </c>
      <c r="T415" s="692">
        <v>0</v>
      </c>
      <c r="U415" s="693">
        <v>0</v>
      </c>
      <c r="V415" s="692">
        <v>0</v>
      </c>
      <c r="W415" s="693">
        <v>0</v>
      </c>
      <c r="X415" s="692">
        <v>0</v>
      </c>
      <c r="Y415" s="693">
        <v>0</v>
      </c>
      <c r="Z415" s="692">
        <v>0</v>
      </c>
      <c r="AA415" s="693">
        <v>0</v>
      </c>
      <c r="AB415" s="698">
        <v>0</v>
      </c>
      <c r="AC415" s="690">
        <v>0</v>
      </c>
      <c r="AD415" s="1015"/>
      <c r="AE415" s="1016"/>
      <c r="AF415" s="1016"/>
      <c r="AG415" s="528"/>
      <c r="AH415" s="521"/>
      <c r="AI415" s="521"/>
      <c r="AJ415" s="521"/>
      <c r="AK415" s="521"/>
      <c r="AL415" s="521"/>
      <c r="AM415" s="521"/>
      <c r="AN415" s="521"/>
      <c r="AO415" s="521"/>
      <c r="AP415" s="521"/>
      <c r="AQ415" s="521"/>
      <c r="AR415" s="521"/>
      <c r="AS415" s="521"/>
      <c r="AT415" s="521"/>
      <c r="AU415" s="521"/>
      <c r="AV415" s="521"/>
      <c r="AW415" s="521"/>
      <c r="AX415" s="521"/>
      <c r="AY415" s="521"/>
      <c r="AZ415" s="521"/>
      <c r="BA415" s="521"/>
      <c r="BB415" s="521"/>
      <c r="BC415" s="521"/>
      <c r="BD415" s="521"/>
      <c r="BE415" s="521"/>
      <c r="BF415" s="521"/>
      <c r="BG415" s="521"/>
      <c r="BH415" s="521"/>
      <c r="BI415" s="521"/>
      <c r="BJ415" s="521"/>
      <c r="BK415" s="521"/>
      <c r="BL415" s="521"/>
      <c r="BM415" s="521"/>
      <c r="BN415" s="521"/>
      <c r="BO415" s="521"/>
      <c r="BP415" s="521"/>
      <c r="BQ415" s="521"/>
      <c r="BR415" s="521"/>
      <c r="BS415" s="521"/>
      <c r="BT415" s="521"/>
      <c r="BU415" s="521"/>
      <c r="BV415" s="521"/>
      <c r="BW415" s="521"/>
      <c r="BX415" s="521"/>
      <c r="BY415" s="521"/>
      <c r="BZ415" s="521"/>
      <c r="CA415" s="521"/>
      <c r="CB415" s="521"/>
      <c r="CC415" s="521"/>
      <c r="CD415" s="521"/>
      <c r="CE415" s="521"/>
      <c r="CF415" s="521"/>
      <c r="CG415" s="521"/>
      <c r="CH415" s="521"/>
      <c r="CI415" s="521"/>
      <c r="CJ415" s="521"/>
      <c r="CK415" s="521"/>
      <c r="CL415" s="521"/>
      <c r="CM415" s="521"/>
      <c r="CN415" s="521"/>
      <c r="CO415" s="521"/>
      <c r="CP415" s="521"/>
      <c r="CQ415" s="521"/>
    </row>
    <row r="416" spans="1:95" s="69" customFormat="1" ht="15" customHeight="1" x14ac:dyDescent="0.2">
      <c r="A416" s="11">
        <v>240</v>
      </c>
      <c r="B416" s="271"/>
      <c r="C416" s="272"/>
      <c r="D416" s="278"/>
      <c r="E416" s="278"/>
      <c r="F416" s="1475" t="str">
        <f>'2. CAD NCCF'!F416:L416</f>
        <v>State, provincial &amp; agency GS</v>
      </c>
      <c r="G416" s="1476"/>
      <c r="H416" s="1476"/>
      <c r="I416" s="1476"/>
      <c r="J416" s="1476"/>
      <c r="K416" s="1476"/>
      <c r="L416" s="1477"/>
      <c r="M416" s="690">
        <v>0</v>
      </c>
      <c r="N416" s="691">
        <v>0</v>
      </c>
      <c r="O416" s="692">
        <v>0</v>
      </c>
      <c r="P416" s="692">
        <v>0</v>
      </c>
      <c r="Q416" s="697">
        <v>0</v>
      </c>
      <c r="R416" s="692">
        <v>0</v>
      </c>
      <c r="S416" s="693">
        <v>0</v>
      </c>
      <c r="T416" s="692">
        <v>0</v>
      </c>
      <c r="U416" s="693">
        <v>0</v>
      </c>
      <c r="V416" s="692">
        <v>0</v>
      </c>
      <c r="W416" s="693">
        <v>0</v>
      </c>
      <c r="X416" s="692">
        <v>0</v>
      </c>
      <c r="Y416" s="693">
        <v>0</v>
      </c>
      <c r="Z416" s="692">
        <v>0</v>
      </c>
      <c r="AA416" s="693">
        <v>0</v>
      </c>
      <c r="AB416" s="698">
        <v>0</v>
      </c>
      <c r="AC416" s="690">
        <v>0</v>
      </c>
      <c r="AD416" s="1015"/>
      <c r="AE416" s="1016"/>
      <c r="AF416" s="1016"/>
      <c r="AG416" s="528"/>
      <c r="AH416" s="521"/>
      <c r="AI416" s="521"/>
      <c r="AJ416" s="521"/>
      <c r="AK416" s="521"/>
      <c r="AL416" s="521"/>
      <c r="AM416" s="521"/>
      <c r="AN416" s="521"/>
      <c r="AO416" s="521"/>
      <c r="AP416" s="521"/>
      <c r="AQ416" s="521"/>
      <c r="AR416" s="521"/>
      <c r="AS416" s="521"/>
      <c r="AT416" s="521"/>
      <c r="AU416" s="521"/>
      <c r="AV416" s="521"/>
      <c r="AW416" s="521"/>
      <c r="AX416" s="521"/>
      <c r="AY416" s="521"/>
      <c r="AZ416" s="521"/>
      <c r="BA416" s="521"/>
      <c r="BB416" s="521"/>
      <c r="BC416" s="521"/>
      <c r="BD416" s="521"/>
      <c r="BE416" s="521"/>
      <c r="BF416" s="521"/>
      <c r="BG416" s="521"/>
      <c r="BH416" s="521"/>
      <c r="BI416" s="521"/>
      <c r="BJ416" s="521"/>
      <c r="BK416" s="521"/>
      <c r="BL416" s="521"/>
      <c r="BM416" s="521"/>
      <c r="BN416" s="521"/>
      <c r="BO416" s="521"/>
      <c r="BP416" s="521"/>
      <c r="BQ416" s="521"/>
      <c r="BR416" s="521"/>
      <c r="BS416" s="521"/>
      <c r="BT416" s="521"/>
      <c r="BU416" s="521"/>
      <c r="BV416" s="521"/>
      <c r="BW416" s="521"/>
      <c r="BX416" s="521"/>
      <c r="BY416" s="521"/>
      <c r="BZ416" s="521"/>
      <c r="CA416" s="521"/>
      <c r="CB416" s="521"/>
      <c r="CC416" s="521"/>
      <c r="CD416" s="521"/>
      <c r="CE416" s="521"/>
      <c r="CF416" s="521"/>
      <c r="CG416" s="521"/>
      <c r="CH416" s="521"/>
      <c r="CI416" s="521"/>
      <c r="CJ416" s="521"/>
      <c r="CK416" s="521"/>
      <c r="CL416" s="521"/>
      <c r="CM416" s="521"/>
      <c r="CN416" s="521"/>
      <c r="CO416" s="521"/>
      <c r="CP416" s="521"/>
      <c r="CQ416" s="521"/>
    </row>
    <row r="417" spans="1:95" s="69" customFormat="1" ht="15" customHeight="1" x14ac:dyDescent="0.2">
      <c r="A417" s="11">
        <v>241</v>
      </c>
      <c r="B417" s="271"/>
      <c r="C417" s="272"/>
      <c r="D417" s="279"/>
      <c r="E417" s="279"/>
      <c r="F417" s="1475" t="str">
        <f>'2. CAD NCCF'!F417:L417</f>
        <v>State municipal GS</v>
      </c>
      <c r="G417" s="1476"/>
      <c r="H417" s="1476"/>
      <c r="I417" s="1476"/>
      <c r="J417" s="1476"/>
      <c r="K417" s="1476"/>
      <c r="L417" s="1477"/>
      <c r="M417" s="690">
        <v>0</v>
      </c>
      <c r="N417" s="691">
        <v>0</v>
      </c>
      <c r="O417" s="692">
        <v>0</v>
      </c>
      <c r="P417" s="692">
        <v>0</v>
      </c>
      <c r="Q417" s="697">
        <v>0</v>
      </c>
      <c r="R417" s="692">
        <v>0</v>
      </c>
      <c r="S417" s="693">
        <v>0</v>
      </c>
      <c r="T417" s="692">
        <v>0</v>
      </c>
      <c r="U417" s="693">
        <v>0</v>
      </c>
      <c r="V417" s="692">
        <v>0</v>
      </c>
      <c r="W417" s="693">
        <v>0</v>
      </c>
      <c r="X417" s="692">
        <v>0</v>
      </c>
      <c r="Y417" s="693">
        <v>0</v>
      </c>
      <c r="Z417" s="692">
        <v>0</v>
      </c>
      <c r="AA417" s="693">
        <v>0</v>
      </c>
      <c r="AB417" s="698">
        <v>0</v>
      </c>
      <c r="AC417" s="690">
        <v>0</v>
      </c>
      <c r="AD417" s="1015"/>
      <c r="AE417" s="1016"/>
      <c r="AF417" s="1016"/>
      <c r="AG417" s="528"/>
      <c r="AH417" s="521"/>
      <c r="AI417" s="521"/>
      <c r="AJ417" s="521"/>
      <c r="AK417" s="521"/>
      <c r="AL417" s="521"/>
      <c r="AM417" s="521"/>
      <c r="AN417" s="521"/>
      <c r="AO417" s="521"/>
      <c r="AP417" s="521"/>
      <c r="AQ417" s="521"/>
      <c r="AR417" s="521"/>
      <c r="AS417" s="521"/>
      <c r="AT417" s="521"/>
      <c r="AU417" s="521"/>
      <c r="AV417" s="521"/>
      <c r="AW417" s="521"/>
      <c r="AX417" s="521"/>
      <c r="AY417" s="521"/>
      <c r="AZ417" s="521"/>
      <c r="BA417" s="521"/>
      <c r="BB417" s="521"/>
      <c r="BC417" s="521"/>
      <c r="BD417" s="521"/>
      <c r="BE417" s="521"/>
      <c r="BF417" s="521"/>
      <c r="BG417" s="521"/>
      <c r="BH417" s="521"/>
      <c r="BI417" s="521"/>
      <c r="BJ417" s="521"/>
      <c r="BK417" s="521"/>
      <c r="BL417" s="521"/>
      <c r="BM417" s="521"/>
      <c r="BN417" s="521"/>
      <c r="BO417" s="521"/>
      <c r="BP417" s="521"/>
      <c r="BQ417" s="521"/>
      <c r="BR417" s="521"/>
      <c r="BS417" s="521"/>
      <c r="BT417" s="521"/>
      <c r="BU417" s="521"/>
      <c r="BV417" s="521"/>
      <c r="BW417" s="521"/>
      <c r="BX417" s="521"/>
      <c r="BY417" s="521"/>
      <c r="BZ417" s="521"/>
      <c r="CA417" s="521"/>
      <c r="CB417" s="521"/>
      <c r="CC417" s="521"/>
      <c r="CD417" s="521"/>
      <c r="CE417" s="521"/>
      <c r="CF417" s="521"/>
      <c r="CG417" s="521"/>
      <c r="CH417" s="521"/>
      <c r="CI417" s="521"/>
      <c r="CJ417" s="521"/>
      <c r="CK417" s="521"/>
      <c r="CL417" s="521"/>
      <c r="CM417" s="521"/>
      <c r="CN417" s="521"/>
      <c r="CO417" s="521"/>
      <c r="CP417" s="521"/>
      <c r="CQ417" s="521"/>
    </row>
    <row r="418" spans="1:95" s="69" customFormat="1" ht="15" customHeight="1" x14ac:dyDescent="0.2">
      <c r="A418" s="11">
        <v>242</v>
      </c>
      <c r="B418" s="271"/>
      <c r="C418" s="272"/>
      <c r="D418" s="274"/>
      <c r="E418" s="274"/>
      <c r="F418" s="1475" t="str">
        <f>'2. CAD NCCF'!F418:L418</f>
        <v>Supranational and multilateral development bank GS</v>
      </c>
      <c r="G418" s="1476"/>
      <c r="H418" s="1476"/>
      <c r="I418" s="1476"/>
      <c r="J418" s="1476"/>
      <c r="K418" s="1476"/>
      <c r="L418" s="1477"/>
      <c r="M418" s="690">
        <v>0</v>
      </c>
      <c r="N418" s="691">
        <v>0</v>
      </c>
      <c r="O418" s="692">
        <v>0</v>
      </c>
      <c r="P418" s="692">
        <v>0</v>
      </c>
      <c r="Q418" s="697">
        <v>0</v>
      </c>
      <c r="R418" s="692">
        <v>0</v>
      </c>
      <c r="S418" s="693">
        <v>0</v>
      </c>
      <c r="T418" s="692">
        <v>0</v>
      </c>
      <c r="U418" s="693">
        <v>0</v>
      </c>
      <c r="V418" s="692">
        <v>0</v>
      </c>
      <c r="W418" s="693">
        <v>0</v>
      </c>
      <c r="X418" s="692">
        <v>0</v>
      </c>
      <c r="Y418" s="693">
        <v>0</v>
      </c>
      <c r="Z418" s="692">
        <v>0</v>
      </c>
      <c r="AA418" s="693">
        <v>0</v>
      </c>
      <c r="AB418" s="698">
        <v>0</v>
      </c>
      <c r="AC418" s="690">
        <v>0</v>
      </c>
      <c r="AD418" s="1015"/>
      <c r="AE418" s="1016"/>
      <c r="AF418" s="1016"/>
      <c r="AG418" s="528"/>
      <c r="AH418" s="521"/>
      <c r="AI418" s="521"/>
      <c r="AJ418" s="521"/>
      <c r="AK418" s="521"/>
      <c r="AL418" s="521"/>
      <c r="AM418" s="521"/>
      <c r="AN418" s="521"/>
      <c r="AO418" s="521"/>
      <c r="AP418" s="521"/>
      <c r="AQ418" s="521"/>
      <c r="AR418" s="521"/>
      <c r="AS418" s="521"/>
      <c r="AT418" s="521"/>
      <c r="AU418" s="521"/>
      <c r="AV418" s="521"/>
      <c r="AW418" s="521"/>
      <c r="AX418" s="521"/>
      <c r="AY418" s="521"/>
      <c r="AZ418" s="521"/>
      <c r="BA418" s="521"/>
      <c r="BB418" s="521"/>
      <c r="BC418" s="521"/>
      <c r="BD418" s="521"/>
      <c r="BE418" s="521"/>
      <c r="BF418" s="521"/>
      <c r="BG418" s="521"/>
      <c r="BH418" s="521"/>
      <c r="BI418" s="521"/>
      <c r="BJ418" s="521"/>
      <c r="BK418" s="521"/>
      <c r="BL418" s="521"/>
      <c r="BM418" s="521"/>
      <c r="BN418" s="521"/>
      <c r="BO418" s="521"/>
      <c r="BP418" s="521"/>
      <c r="BQ418" s="521"/>
      <c r="BR418" s="521"/>
      <c r="BS418" s="521"/>
      <c r="BT418" s="521"/>
      <c r="BU418" s="521"/>
      <c r="BV418" s="521"/>
      <c r="BW418" s="521"/>
      <c r="BX418" s="521"/>
      <c r="BY418" s="521"/>
      <c r="BZ418" s="521"/>
      <c r="CA418" s="521"/>
      <c r="CB418" s="521"/>
      <c r="CC418" s="521"/>
      <c r="CD418" s="521"/>
      <c r="CE418" s="521"/>
      <c r="CF418" s="521"/>
      <c r="CG418" s="521"/>
      <c r="CH418" s="521"/>
      <c r="CI418" s="521"/>
      <c r="CJ418" s="521"/>
      <c r="CK418" s="521"/>
      <c r="CL418" s="521"/>
      <c r="CM418" s="521"/>
      <c r="CN418" s="521"/>
      <c r="CO418" s="521"/>
      <c r="CP418" s="521"/>
      <c r="CQ418" s="521"/>
    </row>
    <row r="419" spans="1:95" s="69" customFormat="1" ht="15.75" customHeight="1" x14ac:dyDescent="0.2">
      <c r="A419" s="11">
        <v>243</v>
      </c>
      <c r="B419" s="271"/>
      <c r="C419" s="272"/>
      <c r="D419" s="279"/>
      <c r="E419" s="1445" t="str">
        <f>'2. CAD NCCF'!E419:L419</f>
        <v>Low or not rated GS</v>
      </c>
      <c r="F419" s="1446"/>
      <c r="G419" s="1446"/>
      <c r="H419" s="1446"/>
      <c r="I419" s="1446"/>
      <c r="J419" s="1446"/>
      <c r="K419" s="1446"/>
      <c r="L419" s="1447"/>
      <c r="M419" s="399">
        <f>SUM(M420:M423)</f>
        <v>0</v>
      </c>
      <c r="N419" s="402">
        <f t="shared" ref="N419:AC419" si="91">SUBTOTAL(9,N420:N423)</f>
        <v>0</v>
      </c>
      <c r="O419" s="406">
        <f t="shared" si="91"/>
        <v>0</v>
      </c>
      <c r="P419" s="405">
        <f t="shared" si="91"/>
        <v>0</v>
      </c>
      <c r="Q419" s="407">
        <f t="shared" si="91"/>
        <v>0</v>
      </c>
      <c r="R419" s="406">
        <f t="shared" si="91"/>
        <v>0</v>
      </c>
      <c r="S419" s="406">
        <f t="shared" si="91"/>
        <v>0</v>
      </c>
      <c r="T419" s="406">
        <f t="shared" si="91"/>
        <v>0</v>
      </c>
      <c r="U419" s="406">
        <f t="shared" si="91"/>
        <v>0</v>
      </c>
      <c r="V419" s="406">
        <f t="shared" si="91"/>
        <v>0</v>
      </c>
      <c r="W419" s="406">
        <f t="shared" si="91"/>
        <v>0</v>
      </c>
      <c r="X419" s="406">
        <f t="shared" si="91"/>
        <v>0</v>
      </c>
      <c r="Y419" s="406">
        <f t="shared" si="91"/>
        <v>0</v>
      </c>
      <c r="Z419" s="406">
        <f t="shared" si="91"/>
        <v>0</v>
      </c>
      <c r="AA419" s="406">
        <f t="shared" si="91"/>
        <v>0</v>
      </c>
      <c r="AB419" s="416">
        <f t="shared" si="91"/>
        <v>0</v>
      </c>
      <c r="AC419" s="399">
        <f t="shared" si="91"/>
        <v>0</v>
      </c>
      <c r="AD419" s="1015"/>
      <c r="AE419" s="1016"/>
      <c r="AF419" s="1016"/>
      <c r="AG419" s="528"/>
      <c r="AH419" s="521"/>
      <c r="AI419" s="521"/>
      <c r="AJ419" s="521"/>
      <c r="AK419" s="521"/>
      <c r="AL419" s="521"/>
      <c r="AM419" s="521"/>
      <c r="AN419" s="521"/>
      <c r="AO419" s="521"/>
      <c r="AP419" s="521"/>
      <c r="AQ419" s="521"/>
      <c r="AR419" s="521"/>
      <c r="AS419" s="521"/>
      <c r="AT419" s="521"/>
      <c r="AU419" s="521"/>
      <c r="AV419" s="521"/>
      <c r="AW419" s="521"/>
      <c r="AX419" s="521"/>
      <c r="AY419" s="521"/>
      <c r="AZ419" s="521"/>
      <c r="BA419" s="521"/>
      <c r="BB419" s="521"/>
      <c r="BC419" s="521"/>
      <c r="BD419" s="521"/>
      <c r="BE419" s="521"/>
      <c r="BF419" s="521"/>
      <c r="BG419" s="521"/>
      <c r="BH419" s="521"/>
      <c r="BI419" s="521"/>
      <c r="BJ419" s="521"/>
      <c r="BK419" s="521"/>
      <c r="BL419" s="521"/>
      <c r="BM419" s="521"/>
      <c r="BN419" s="521"/>
      <c r="BO419" s="521"/>
      <c r="BP419" s="521"/>
      <c r="BQ419" s="521"/>
      <c r="BR419" s="521"/>
      <c r="BS419" s="521"/>
      <c r="BT419" s="521"/>
      <c r="BU419" s="521"/>
      <c r="BV419" s="521"/>
      <c r="BW419" s="521"/>
      <c r="BX419" s="521"/>
      <c r="BY419" s="521"/>
      <c r="BZ419" s="521"/>
      <c r="CA419" s="521"/>
      <c r="CB419" s="521"/>
      <c r="CC419" s="521"/>
      <c r="CD419" s="521"/>
      <c r="CE419" s="521"/>
      <c r="CF419" s="521"/>
      <c r="CG419" s="521"/>
      <c r="CH419" s="521"/>
      <c r="CI419" s="521"/>
      <c r="CJ419" s="521"/>
      <c r="CK419" s="521"/>
      <c r="CL419" s="521"/>
      <c r="CM419" s="521"/>
      <c r="CN419" s="521"/>
      <c r="CO419" s="521"/>
      <c r="CP419" s="521"/>
      <c r="CQ419" s="521"/>
    </row>
    <row r="420" spans="1:95" s="69" customFormat="1" ht="15" customHeight="1" x14ac:dyDescent="0.2">
      <c r="A420" s="11">
        <v>244</v>
      </c>
      <c r="B420" s="271"/>
      <c r="C420" s="272"/>
      <c r="D420" s="278"/>
      <c r="E420" s="278"/>
      <c r="F420" s="1475" t="str">
        <f>'2. CAD NCCF'!F420:L420</f>
        <v xml:space="preserve">Sovereigh &amp; central bank GS </v>
      </c>
      <c r="G420" s="1476"/>
      <c r="H420" s="1476"/>
      <c r="I420" s="1476"/>
      <c r="J420" s="1476"/>
      <c r="K420" s="1476"/>
      <c r="L420" s="1477"/>
      <c r="M420" s="690">
        <v>0</v>
      </c>
      <c r="N420" s="691">
        <v>0</v>
      </c>
      <c r="O420" s="692">
        <v>0</v>
      </c>
      <c r="P420" s="692">
        <v>0</v>
      </c>
      <c r="Q420" s="697">
        <v>0</v>
      </c>
      <c r="R420" s="692">
        <v>0</v>
      </c>
      <c r="S420" s="693">
        <v>0</v>
      </c>
      <c r="T420" s="692">
        <v>0</v>
      </c>
      <c r="U420" s="693">
        <v>0</v>
      </c>
      <c r="V420" s="692">
        <v>0</v>
      </c>
      <c r="W420" s="693">
        <v>0</v>
      </c>
      <c r="X420" s="692">
        <v>0</v>
      </c>
      <c r="Y420" s="693">
        <v>0</v>
      </c>
      <c r="Z420" s="692">
        <v>0</v>
      </c>
      <c r="AA420" s="693">
        <v>0</v>
      </c>
      <c r="AB420" s="698">
        <v>0</v>
      </c>
      <c r="AC420" s="690">
        <v>0</v>
      </c>
      <c r="AD420" s="1015"/>
      <c r="AE420" s="1016"/>
      <c r="AF420" s="1016"/>
      <c r="AG420" s="528"/>
      <c r="AH420" s="521"/>
      <c r="AI420" s="521"/>
      <c r="AJ420" s="521"/>
      <c r="AK420" s="521"/>
      <c r="AL420" s="521"/>
      <c r="AM420" s="521"/>
      <c r="AN420" s="521"/>
      <c r="AO420" s="521"/>
      <c r="AP420" s="521"/>
      <c r="AQ420" s="521"/>
      <c r="AR420" s="521"/>
      <c r="AS420" s="521"/>
      <c r="AT420" s="521"/>
      <c r="AU420" s="521"/>
      <c r="AV420" s="521"/>
      <c r="AW420" s="521"/>
      <c r="AX420" s="521"/>
      <c r="AY420" s="521"/>
      <c r="AZ420" s="521"/>
      <c r="BA420" s="521"/>
      <c r="BB420" s="521"/>
      <c r="BC420" s="521"/>
      <c r="BD420" s="521"/>
      <c r="BE420" s="521"/>
      <c r="BF420" s="521"/>
      <c r="BG420" s="521"/>
      <c r="BH420" s="521"/>
      <c r="BI420" s="521"/>
      <c r="BJ420" s="521"/>
      <c r="BK420" s="521"/>
      <c r="BL420" s="521"/>
      <c r="BM420" s="521"/>
      <c r="BN420" s="521"/>
      <c r="BO420" s="521"/>
      <c r="BP420" s="521"/>
      <c r="BQ420" s="521"/>
      <c r="BR420" s="521"/>
      <c r="BS420" s="521"/>
      <c r="BT420" s="521"/>
      <c r="BU420" s="521"/>
      <c r="BV420" s="521"/>
      <c r="BW420" s="521"/>
      <c r="BX420" s="521"/>
      <c r="BY420" s="521"/>
      <c r="BZ420" s="521"/>
      <c r="CA420" s="521"/>
      <c r="CB420" s="521"/>
      <c r="CC420" s="521"/>
      <c r="CD420" s="521"/>
      <c r="CE420" s="521"/>
      <c r="CF420" s="521"/>
      <c r="CG420" s="521"/>
      <c r="CH420" s="521"/>
      <c r="CI420" s="521"/>
      <c r="CJ420" s="521"/>
      <c r="CK420" s="521"/>
      <c r="CL420" s="521"/>
      <c r="CM420" s="521"/>
      <c r="CN420" s="521"/>
      <c r="CO420" s="521"/>
      <c r="CP420" s="521"/>
      <c r="CQ420" s="521"/>
    </row>
    <row r="421" spans="1:95" s="69" customFormat="1" ht="15" customHeight="1" x14ac:dyDescent="0.2">
      <c r="A421" s="11">
        <v>245</v>
      </c>
      <c r="B421" s="271"/>
      <c r="C421" s="272"/>
      <c r="D421" s="280"/>
      <c r="E421" s="280"/>
      <c r="F421" s="1475" t="str">
        <f>'2. CAD NCCF'!F421:L421</f>
        <v>State, provincial &amp; agency GS</v>
      </c>
      <c r="G421" s="1476"/>
      <c r="H421" s="1476"/>
      <c r="I421" s="1476"/>
      <c r="J421" s="1476"/>
      <c r="K421" s="1476"/>
      <c r="L421" s="1477"/>
      <c r="M421" s="690">
        <v>0</v>
      </c>
      <c r="N421" s="691">
        <v>0</v>
      </c>
      <c r="O421" s="692">
        <v>0</v>
      </c>
      <c r="P421" s="692">
        <v>0</v>
      </c>
      <c r="Q421" s="697">
        <v>0</v>
      </c>
      <c r="R421" s="692">
        <v>0</v>
      </c>
      <c r="S421" s="693">
        <v>0</v>
      </c>
      <c r="T421" s="692">
        <v>0</v>
      </c>
      <c r="U421" s="693">
        <v>0</v>
      </c>
      <c r="V421" s="692">
        <v>0</v>
      </c>
      <c r="W421" s="693">
        <v>0</v>
      </c>
      <c r="X421" s="692">
        <v>0</v>
      </c>
      <c r="Y421" s="693">
        <v>0</v>
      </c>
      <c r="Z421" s="692">
        <v>0</v>
      </c>
      <c r="AA421" s="693">
        <v>0</v>
      </c>
      <c r="AB421" s="698">
        <v>0</v>
      </c>
      <c r="AC421" s="690">
        <v>0</v>
      </c>
      <c r="AD421" s="1015"/>
      <c r="AE421" s="1016"/>
      <c r="AF421" s="1016"/>
      <c r="AG421" s="528"/>
      <c r="AH421" s="521"/>
      <c r="AI421" s="521"/>
      <c r="AJ421" s="521"/>
      <c r="AK421" s="521"/>
      <c r="AL421" s="521"/>
      <c r="AM421" s="521"/>
      <c r="AN421" s="521"/>
      <c r="AO421" s="521"/>
      <c r="AP421" s="521"/>
      <c r="AQ421" s="521"/>
      <c r="AR421" s="521"/>
      <c r="AS421" s="521"/>
      <c r="AT421" s="521"/>
      <c r="AU421" s="521"/>
      <c r="AV421" s="521"/>
      <c r="AW421" s="521"/>
      <c r="AX421" s="521"/>
      <c r="AY421" s="521"/>
      <c r="AZ421" s="521"/>
      <c r="BA421" s="521"/>
      <c r="BB421" s="521"/>
      <c r="BC421" s="521"/>
      <c r="BD421" s="521"/>
      <c r="BE421" s="521"/>
      <c r="BF421" s="521"/>
      <c r="BG421" s="521"/>
      <c r="BH421" s="521"/>
      <c r="BI421" s="521"/>
      <c r="BJ421" s="521"/>
      <c r="BK421" s="521"/>
      <c r="BL421" s="521"/>
      <c r="BM421" s="521"/>
      <c r="BN421" s="521"/>
      <c r="BO421" s="521"/>
      <c r="BP421" s="521"/>
      <c r="BQ421" s="521"/>
      <c r="BR421" s="521"/>
      <c r="BS421" s="521"/>
      <c r="BT421" s="521"/>
      <c r="BU421" s="521"/>
      <c r="BV421" s="521"/>
      <c r="BW421" s="521"/>
      <c r="BX421" s="521"/>
      <c r="BY421" s="521"/>
      <c r="BZ421" s="521"/>
      <c r="CA421" s="521"/>
      <c r="CB421" s="521"/>
      <c r="CC421" s="521"/>
      <c r="CD421" s="521"/>
      <c r="CE421" s="521"/>
      <c r="CF421" s="521"/>
      <c r="CG421" s="521"/>
      <c r="CH421" s="521"/>
      <c r="CI421" s="521"/>
      <c r="CJ421" s="521"/>
      <c r="CK421" s="521"/>
      <c r="CL421" s="521"/>
      <c r="CM421" s="521"/>
      <c r="CN421" s="521"/>
      <c r="CO421" s="521"/>
      <c r="CP421" s="521"/>
      <c r="CQ421" s="521"/>
    </row>
    <row r="422" spans="1:95" s="69" customFormat="1" ht="15" customHeight="1" x14ac:dyDescent="0.2">
      <c r="A422" s="11">
        <v>246</v>
      </c>
      <c r="B422" s="271"/>
      <c r="C422" s="272"/>
      <c r="D422" s="280"/>
      <c r="E422" s="280"/>
      <c r="F422" s="1475" t="str">
        <f>'2. CAD NCCF'!F422:L422</f>
        <v>State municipal GS</v>
      </c>
      <c r="G422" s="1476"/>
      <c r="H422" s="1476"/>
      <c r="I422" s="1476"/>
      <c r="J422" s="1476"/>
      <c r="K422" s="1476"/>
      <c r="L422" s="1477"/>
      <c r="M422" s="690">
        <v>0</v>
      </c>
      <c r="N422" s="691">
        <v>0</v>
      </c>
      <c r="O422" s="692">
        <v>0</v>
      </c>
      <c r="P422" s="692">
        <v>0</v>
      </c>
      <c r="Q422" s="697">
        <v>0</v>
      </c>
      <c r="R422" s="692">
        <v>0</v>
      </c>
      <c r="S422" s="693">
        <v>0</v>
      </c>
      <c r="T422" s="692">
        <v>0</v>
      </c>
      <c r="U422" s="693">
        <v>0</v>
      </c>
      <c r="V422" s="692">
        <v>0</v>
      </c>
      <c r="W422" s="693">
        <v>0</v>
      </c>
      <c r="X422" s="692">
        <v>0</v>
      </c>
      <c r="Y422" s="693">
        <v>0</v>
      </c>
      <c r="Z422" s="692">
        <v>0</v>
      </c>
      <c r="AA422" s="693">
        <v>0</v>
      </c>
      <c r="AB422" s="698">
        <v>0</v>
      </c>
      <c r="AC422" s="690">
        <v>0</v>
      </c>
      <c r="AD422" s="1015"/>
      <c r="AE422" s="1016"/>
      <c r="AF422" s="1016"/>
      <c r="AG422" s="528"/>
      <c r="AH422" s="521"/>
      <c r="AI422" s="521"/>
      <c r="AJ422" s="521"/>
      <c r="AK422" s="521"/>
      <c r="AL422" s="521"/>
      <c r="AM422" s="521"/>
      <c r="AN422" s="521"/>
      <c r="AO422" s="521"/>
      <c r="AP422" s="521"/>
      <c r="AQ422" s="521"/>
      <c r="AR422" s="521"/>
      <c r="AS422" s="521"/>
      <c r="AT422" s="521"/>
      <c r="AU422" s="521"/>
      <c r="AV422" s="521"/>
      <c r="AW422" s="521"/>
      <c r="AX422" s="521"/>
      <c r="AY422" s="521"/>
      <c r="AZ422" s="521"/>
      <c r="BA422" s="521"/>
      <c r="BB422" s="521"/>
      <c r="BC422" s="521"/>
      <c r="BD422" s="521"/>
      <c r="BE422" s="521"/>
      <c r="BF422" s="521"/>
      <c r="BG422" s="521"/>
      <c r="BH422" s="521"/>
      <c r="BI422" s="521"/>
      <c r="BJ422" s="521"/>
      <c r="BK422" s="521"/>
      <c r="BL422" s="521"/>
      <c r="BM422" s="521"/>
      <c r="BN422" s="521"/>
      <c r="BO422" s="521"/>
      <c r="BP422" s="521"/>
      <c r="BQ422" s="521"/>
      <c r="BR422" s="521"/>
      <c r="BS422" s="521"/>
      <c r="BT422" s="521"/>
      <c r="BU422" s="521"/>
      <c r="BV422" s="521"/>
      <c r="BW422" s="521"/>
      <c r="BX422" s="521"/>
      <c r="BY422" s="521"/>
      <c r="BZ422" s="521"/>
      <c r="CA422" s="521"/>
      <c r="CB422" s="521"/>
      <c r="CC422" s="521"/>
      <c r="CD422" s="521"/>
      <c r="CE422" s="521"/>
      <c r="CF422" s="521"/>
      <c r="CG422" s="521"/>
      <c r="CH422" s="521"/>
      <c r="CI422" s="521"/>
      <c r="CJ422" s="521"/>
      <c r="CK422" s="521"/>
      <c r="CL422" s="521"/>
      <c r="CM422" s="521"/>
      <c r="CN422" s="521"/>
      <c r="CO422" s="521"/>
      <c r="CP422" s="521"/>
      <c r="CQ422" s="521"/>
    </row>
    <row r="423" spans="1:95" s="69" customFormat="1" ht="15" customHeight="1" x14ac:dyDescent="0.2">
      <c r="A423" s="11">
        <v>247</v>
      </c>
      <c r="B423" s="271"/>
      <c r="C423" s="272"/>
      <c r="D423" s="281"/>
      <c r="E423" s="281"/>
      <c r="F423" s="1475" t="str">
        <f>'2. CAD NCCF'!F423:L423</f>
        <v>Supranational and multilateral development bank GS</v>
      </c>
      <c r="G423" s="1476"/>
      <c r="H423" s="1476"/>
      <c r="I423" s="1476"/>
      <c r="J423" s="1476"/>
      <c r="K423" s="1476"/>
      <c r="L423" s="1477"/>
      <c r="M423" s="690">
        <v>0</v>
      </c>
      <c r="N423" s="691">
        <v>0</v>
      </c>
      <c r="O423" s="692">
        <v>0</v>
      </c>
      <c r="P423" s="692">
        <v>0</v>
      </c>
      <c r="Q423" s="697">
        <v>0</v>
      </c>
      <c r="R423" s="692">
        <v>0</v>
      </c>
      <c r="S423" s="693">
        <v>0</v>
      </c>
      <c r="T423" s="692">
        <v>0</v>
      </c>
      <c r="U423" s="693">
        <v>0</v>
      </c>
      <c r="V423" s="692">
        <v>0</v>
      </c>
      <c r="W423" s="693">
        <v>0</v>
      </c>
      <c r="X423" s="692">
        <v>0</v>
      </c>
      <c r="Y423" s="693">
        <v>0</v>
      </c>
      <c r="Z423" s="692">
        <v>0</v>
      </c>
      <c r="AA423" s="693">
        <v>0</v>
      </c>
      <c r="AB423" s="698">
        <v>0</v>
      </c>
      <c r="AC423" s="690">
        <v>0</v>
      </c>
      <c r="AD423" s="1015"/>
      <c r="AE423" s="1016"/>
      <c r="AF423" s="1016"/>
      <c r="AG423" s="528"/>
      <c r="AH423" s="521"/>
      <c r="AI423" s="521"/>
      <c r="AJ423" s="521"/>
      <c r="AK423" s="521"/>
      <c r="AL423" s="521"/>
      <c r="AM423" s="521"/>
      <c r="AN423" s="521"/>
      <c r="AO423" s="521"/>
      <c r="AP423" s="521"/>
      <c r="AQ423" s="521"/>
      <c r="AR423" s="521"/>
      <c r="AS423" s="521"/>
      <c r="AT423" s="521"/>
      <c r="AU423" s="521"/>
      <c r="AV423" s="521"/>
      <c r="AW423" s="521"/>
      <c r="AX423" s="521"/>
      <c r="AY423" s="521"/>
      <c r="AZ423" s="521"/>
      <c r="BA423" s="521"/>
      <c r="BB423" s="521"/>
      <c r="BC423" s="521"/>
      <c r="BD423" s="521"/>
      <c r="BE423" s="521"/>
      <c r="BF423" s="521"/>
      <c r="BG423" s="521"/>
      <c r="BH423" s="521"/>
      <c r="BI423" s="521"/>
      <c r="BJ423" s="521"/>
      <c r="BK423" s="521"/>
      <c r="BL423" s="521"/>
      <c r="BM423" s="521"/>
      <c r="BN423" s="521"/>
      <c r="BO423" s="521"/>
      <c r="BP423" s="521"/>
      <c r="BQ423" s="521"/>
      <c r="BR423" s="521"/>
      <c r="BS423" s="521"/>
      <c r="BT423" s="521"/>
      <c r="BU423" s="521"/>
      <c r="BV423" s="521"/>
      <c r="BW423" s="521"/>
      <c r="BX423" s="521"/>
      <c r="BY423" s="521"/>
      <c r="BZ423" s="521"/>
      <c r="CA423" s="521"/>
      <c r="CB423" s="521"/>
      <c r="CC423" s="521"/>
      <c r="CD423" s="521"/>
      <c r="CE423" s="521"/>
      <c r="CF423" s="521"/>
      <c r="CG423" s="521"/>
      <c r="CH423" s="521"/>
      <c r="CI423" s="521"/>
      <c r="CJ423" s="521"/>
      <c r="CK423" s="521"/>
      <c r="CL423" s="521"/>
      <c r="CM423" s="521"/>
      <c r="CN423" s="521"/>
      <c r="CO423" s="521"/>
      <c r="CP423" s="521"/>
      <c r="CQ423" s="521"/>
    </row>
    <row r="424" spans="1:95" s="69" customFormat="1" ht="15" customHeight="1" x14ac:dyDescent="0.2">
      <c r="A424" s="11">
        <v>129</v>
      </c>
      <c r="B424" s="271"/>
      <c r="C424" s="281"/>
      <c r="D424" s="1472" t="str">
        <f>'2. CAD NCCF'!D424:AF424</f>
        <v>Mortgage backed securities (MBS)</v>
      </c>
      <c r="E424" s="1473"/>
      <c r="F424" s="1473"/>
      <c r="G424" s="1473"/>
      <c r="H424" s="1473"/>
      <c r="I424" s="1473"/>
      <c r="J424" s="1473"/>
      <c r="K424" s="1473"/>
      <c r="L424" s="1473"/>
      <c r="M424" s="1473"/>
      <c r="N424" s="1473"/>
      <c r="O424" s="1473"/>
      <c r="P424" s="1473"/>
      <c r="Q424" s="1473"/>
      <c r="R424" s="1473"/>
      <c r="S424" s="1473"/>
      <c r="T424" s="1473"/>
      <c r="U424" s="1473"/>
      <c r="V424" s="1473"/>
      <c r="W424" s="1473"/>
      <c r="X424" s="1473"/>
      <c r="Y424" s="1473"/>
      <c r="Z424" s="1473"/>
      <c r="AA424" s="1473"/>
      <c r="AB424" s="1473"/>
      <c r="AC424" s="1473"/>
      <c r="AD424" s="1473"/>
      <c r="AE424" s="1473"/>
      <c r="AF424" s="1473"/>
      <c r="AG424" s="528"/>
      <c r="AH424" s="521"/>
      <c r="AI424" s="521"/>
      <c r="AJ424" s="521"/>
      <c r="AK424" s="521"/>
      <c r="AL424" s="521"/>
      <c r="AM424" s="521"/>
      <c r="AN424" s="521"/>
      <c r="AO424" s="521"/>
      <c r="AP424" s="521"/>
      <c r="AQ424" s="521"/>
      <c r="AR424" s="521"/>
      <c r="AS424" s="521"/>
      <c r="AT424" s="521"/>
      <c r="AU424" s="521"/>
      <c r="AV424" s="521"/>
      <c r="AW424" s="521"/>
      <c r="AX424" s="521"/>
      <c r="AY424" s="521"/>
      <c r="AZ424" s="521"/>
      <c r="BA424" s="521"/>
      <c r="BB424" s="521"/>
      <c r="BC424" s="521"/>
      <c r="BD424" s="521"/>
      <c r="BE424" s="521"/>
      <c r="BF424" s="521"/>
      <c r="BG424" s="521"/>
      <c r="BH424" s="521"/>
      <c r="BI424" s="521"/>
      <c r="BJ424" s="521"/>
      <c r="BK424" s="521"/>
      <c r="BL424" s="521"/>
      <c r="BM424" s="521"/>
      <c r="BN424" s="521"/>
      <c r="BO424" s="521"/>
      <c r="BP424" s="521"/>
      <c r="BQ424" s="521"/>
      <c r="BR424" s="521"/>
      <c r="BS424" s="521"/>
      <c r="BT424" s="521"/>
      <c r="BU424" s="521"/>
      <c r="BV424" s="521"/>
      <c r="BW424" s="521"/>
      <c r="BX424" s="521"/>
      <c r="BY424" s="521"/>
      <c r="BZ424" s="521"/>
      <c r="CA424" s="521"/>
      <c r="CB424" s="521"/>
      <c r="CC424" s="521"/>
      <c r="CD424" s="521"/>
      <c r="CE424" s="521"/>
      <c r="CF424" s="521"/>
      <c r="CG424" s="521"/>
      <c r="CH424" s="521"/>
      <c r="CI424" s="521"/>
      <c r="CJ424" s="521"/>
      <c r="CK424" s="521"/>
      <c r="CL424" s="521"/>
      <c r="CM424" s="521"/>
      <c r="CN424" s="521"/>
      <c r="CO424" s="521"/>
      <c r="CP424" s="521"/>
      <c r="CQ424" s="521"/>
    </row>
    <row r="425" spans="1:95" s="69" customFormat="1" ht="15" customHeight="1" x14ac:dyDescent="0.2">
      <c r="A425" s="11">
        <v>130</v>
      </c>
      <c r="B425" s="271"/>
      <c r="C425" s="281"/>
      <c r="D425" s="281"/>
      <c r="E425" s="1515" t="str">
        <f>'2. CAD NCCF'!E425:L425</f>
        <v>Agency MBS</v>
      </c>
      <c r="F425" s="1516"/>
      <c r="G425" s="1516"/>
      <c r="H425" s="1516"/>
      <c r="I425" s="1516"/>
      <c r="J425" s="1516"/>
      <c r="K425" s="1516"/>
      <c r="L425" s="1517"/>
      <c r="M425" s="399">
        <f>SUM(M426:M428)</f>
        <v>0</v>
      </c>
      <c r="N425" s="402">
        <f t="shared" ref="N425:AC425" si="92">SUBTOTAL(9,N426:N428)</f>
        <v>0</v>
      </c>
      <c r="O425" s="406">
        <f t="shared" si="92"/>
        <v>0</v>
      </c>
      <c r="P425" s="405">
        <f t="shared" si="92"/>
        <v>0</v>
      </c>
      <c r="Q425" s="407">
        <f t="shared" si="92"/>
        <v>0</v>
      </c>
      <c r="R425" s="406">
        <f t="shared" si="92"/>
        <v>0</v>
      </c>
      <c r="S425" s="406">
        <f t="shared" si="92"/>
        <v>0</v>
      </c>
      <c r="T425" s="406">
        <f t="shared" si="92"/>
        <v>0</v>
      </c>
      <c r="U425" s="406">
        <f t="shared" si="92"/>
        <v>0</v>
      </c>
      <c r="V425" s="406">
        <f t="shared" si="92"/>
        <v>0</v>
      </c>
      <c r="W425" s="406">
        <f t="shared" si="92"/>
        <v>0</v>
      </c>
      <c r="X425" s="406">
        <f t="shared" si="92"/>
        <v>0</v>
      </c>
      <c r="Y425" s="406">
        <f t="shared" si="92"/>
        <v>0</v>
      </c>
      <c r="Z425" s="406">
        <f t="shared" si="92"/>
        <v>0</v>
      </c>
      <c r="AA425" s="406">
        <f t="shared" si="92"/>
        <v>0</v>
      </c>
      <c r="AB425" s="416">
        <f t="shared" si="92"/>
        <v>0</v>
      </c>
      <c r="AC425" s="399">
        <f t="shared" si="92"/>
        <v>0</v>
      </c>
      <c r="AD425" s="1015"/>
      <c r="AE425" s="1016"/>
      <c r="AF425" s="1016"/>
      <c r="AG425" s="528"/>
      <c r="AH425" s="521"/>
      <c r="AI425" s="521"/>
      <c r="AJ425" s="521"/>
      <c r="AK425" s="521"/>
      <c r="AL425" s="521"/>
      <c r="AM425" s="521"/>
      <c r="AN425" s="521"/>
      <c r="AO425" s="521"/>
      <c r="AP425" s="521"/>
      <c r="AQ425" s="521"/>
      <c r="AR425" s="521"/>
      <c r="AS425" s="521"/>
      <c r="AT425" s="521"/>
      <c r="AU425" s="521"/>
      <c r="AV425" s="521"/>
      <c r="AW425" s="521"/>
      <c r="AX425" s="521"/>
      <c r="AY425" s="521"/>
      <c r="AZ425" s="521"/>
      <c r="BA425" s="521"/>
      <c r="BB425" s="521"/>
      <c r="BC425" s="521"/>
      <c r="BD425" s="521"/>
      <c r="BE425" s="521"/>
      <c r="BF425" s="521"/>
      <c r="BG425" s="521"/>
      <c r="BH425" s="521"/>
      <c r="BI425" s="521"/>
      <c r="BJ425" s="521"/>
      <c r="BK425" s="521"/>
      <c r="BL425" s="521"/>
      <c r="BM425" s="521"/>
      <c r="BN425" s="521"/>
      <c r="BO425" s="521"/>
      <c r="BP425" s="521"/>
      <c r="BQ425" s="521"/>
      <c r="BR425" s="521"/>
      <c r="BS425" s="521"/>
      <c r="BT425" s="521"/>
      <c r="BU425" s="521"/>
      <c r="BV425" s="521"/>
      <c r="BW425" s="521"/>
      <c r="BX425" s="521"/>
      <c r="BY425" s="521"/>
      <c r="BZ425" s="521"/>
      <c r="CA425" s="521"/>
      <c r="CB425" s="521"/>
      <c r="CC425" s="521"/>
      <c r="CD425" s="521"/>
      <c r="CE425" s="521"/>
      <c r="CF425" s="521"/>
      <c r="CG425" s="521"/>
      <c r="CH425" s="521"/>
      <c r="CI425" s="521"/>
      <c r="CJ425" s="521"/>
      <c r="CK425" s="521"/>
      <c r="CL425" s="521"/>
      <c r="CM425" s="521"/>
      <c r="CN425" s="521"/>
      <c r="CO425" s="521"/>
      <c r="CP425" s="521"/>
      <c r="CQ425" s="521"/>
    </row>
    <row r="426" spans="1:95" s="69" customFormat="1" ht="15" customHeight="1" x14ac:dyDescent="0.2">
      <c r="A426" s="11">
        <v>131</v>
      </c>
      <c r="B426" s="271"/>
      <c r="C426" s="281"/>
      <c r="D426" s="281"/>
      <c r="E426" s="282"/>
      <c r="F426" s="1475" t="str">
        <f>'2. CAD NCCF'!F426:L426</f>
        <v>Agency MBS, high rated</v>
      </c>
      <c r="G426" s="1476"/>
      <c r="H426" s="1476"/>
      <c r="I426" s="1476"/>
      <c r="J426" s="1476"/>
      <c r="K426" s="1476"/>
      <c r="L426" s="1477"/>
      <c r="M426" s="690">
        <v>0</v>
      </c>
      <c r="N426" s="691">
        <v>0</v>
      </c>
      <c r="O426" s="692">
        <v>0</v>
      </c>
      <c r="P426" s="692">
        <v>0</v>
      </c>
      <c r="Q426" s="697">
        <v>0</v>
      </c>
      <c r="R426" s="692">
        <v>0</v>
      </c>
      <c r="S426" s="693">
        <v>0</v>
      </c>
      <c r="T426" s="692">
        <v>0</v>
      </c>
      <c r="U426" s="693">
        <v>0</v>
      </c>
      <c r="V426" s="692">
        <v>0</v>
      </c>
      <c r="W426" s="693">
        <v>0</v>
      </c>
      <c r="X426" s="692">
        <v>0</v>
      </c>
      <c r="Y426" s="693">
        <v>0</v>
      </c>
      <c r="Z426" s="692">
        <v>0</v>
      </c>
      <c r="AA426" s="693">
        <v>0</v>
      </c>
      <c r="AB426" s="698">
        <v>0</v>
      </c>
      <c r="AC426" s="690">
        <v>0</v>
      </c>
      <c r="AD426" s="1015"/>
      <c r="AE426" s="1016"/>
      <c r="AF426" s="1016"/>
      <c r="AG426" s="528"/>
      <c r="AH426" s="521"/>
      <c r="AI426" s="521"/>
      <c r="AJ426" s="521"/>
      <c r="AK426" s="521"/>
      <c r="AL426" s="521"/>
      <c r="AM426" s="521"/>
      <c r="AN426" s="521"/>
      <c r="AO426" s="521"/>
      <c r="AP426" s="521"/>
      <c r="AQ426" s="521"/>
      <c r="AR426" s="521"/>
      <c r="AS426" s="521"/>
      <c r="AT426" s="521"/>
      <c r="AU426" s="521"/>
      <c r="AV426" s="521"/>
      <c r="AW426" s="521"/>
      <c r="AX426" s="521"/>
      <c r="AY426" s="521"/>
      <c r="AZ426" s="521"/>
      <c r="BA426" s="521"/>
      <c r="BB426" s="521"/>
      <c r="BC426" s="521"/>
      <c r="BD426" s="521"/>
      <c r="BE426" s="521"/>
      <c r="BF426" s="521"/>
      <c r="BG426" s="521"/>
      <c r="BH426" s="521"/>
      <c r="BI426" s="521"/>
      <c r="BJ426" s="521"/>
      <c r="BK426" s="521"/>
      <c r="BL426" s="521"/>
      <c r="BM426" s="521"/>
      <c r="BN426" s="521"/>
      <c r="BO426" s="521"/>
      <c r="BP426" s="521"/>
      <c r="BQ426" s="521"/>
      <c r="BR426" s="521"/>
      <c r="BS426" s="521"/>
      <c r="BT426" s="521"/>
      <c r="BU426" s="521"/>
      <c r="BV426" s="521"/>
      <c r="BW426" s="521"/>
      <c r="BX426" s="521"/>
      <c r="BY426" s="521"/>
      <c r="BZ426" s="521"/>
      <c r="CA426" s="521"/>
      <c r="CB426" s="521"/>
      <c r="CC426" s="521"/>
      <c r="CD426" s="521"/>
      <c r="CE426" s="521"/>
      <c r="CF426" s="521"/>
      <c r="CG426" s="521"/>
      <c r="CH426" s="521"/>
      <c r="CI426" s="521"/>
      <c r="CJ426" s="521"/>
      <c r="CK426" s="521"/>
      <c r="CL426" s="521"/>
      <c r="CM426" s="521"/>
      <c r="CN426" s="521"/>
      <c r="CO426" s="521"/>
      <c r="CP426" s="521"/>
      <c r="CQ426" s="521"/>
    </row>
    <row r="427" spans="1:95" s="69" customFormat="1" ht="15" customHeight="1" x14ac:dyDescent="0.2">
      <c r="A427" s="11">
        <v>132</v>
      </c>
      <c r="B427" s="271"/>
      <c r="C427" s="281"/>
      <c r="D427" s="281"/>
      <c r="E427" s="282"/>
      <c r="F427" s="1475" t="str">
        <f>'2. CAD NCCF'!F427:L427</f>
        <v>Agency MBS, medium rated</v>
      </c>
      <c r="G427" s="1476"/>
      <c r="H427" s="1476"/>
      <c r="I427" s="1476"/>
      <c r="J427" s="1476"/>
      <c r="K427" s="1476"/>
      <c r="L427" s="1477"/>
      <c r="M427" s="690">
        <v>0</v>
      </c>
      <c r="N427" s="691">
        <v>0</v>
      </c>
      <c r="O427" s="692">
        <v>0</v>
      </c>
      <c r="P427" s="692">
        <v>0</v>
      </c>
      <c r="Q427" s="697">
        <v>0</v>
      </c>
      <c r="R427" s="692">
        <v>0</v>
      </c>
      <c r="S427" s="693">
        <v>0</v>
      </c>
      <c r="T427" s="692">
        <v>0</v>
      </c>
      <c r="U427" s="693">
        <v>0</v>
      </c>
      <c r="V427" s="692">
        <v>0</v>
      </c>
      <c r="W427" s="693">
        <v>0</v>
      </c>
      <c r="X427" s="692">
        <v>0</v>
      </c>
      <c r="Y427" s="693">
        <v>0</v>
      </c>
      <c r="Z427" s="692">
        <v>0</v>
      </c>
      <c r="AA427" s="693">
        <v>0</v>
      </c>
      <c r="AB427" s="698">
        <v>0</v>
      </c>
      <c r="AC427" s="690">
        <v>0</v>
      </c>
      <c r="AD427" s="1015"/>
      <c r="AE427" s="1016"/>
      <c r="AF427" s="1016"/>
      <c r="AG427" s="528"/>
      <c r="AH427" s="521"/>
      <c r="AI427" s="521"/>
      <c r="AJ427" s="521"/>
      <c r="AK427" s="521"/>
      <c r="AL427" s="521"/>
      <c r="AM427" s="521"/>
      <c r="AN427" s="521"/>
      <c r="AO427" s="521"/>
      <c r="AP427" s="521"/>
      <c r="AQ427" s="521"/>
      <c r="AR427" s="521"/>
      <c r="AS427" s="521"/>
      <c r="AT427" s="521"/>
      <c r="AU427" s="521"/>
      <c r="AV427" s="521"/>
      <c r="AW427" s="521"/>
      <c r="AX427" s="521"/>
      <c r="AY427" s="521"/>
      <c r="AZ427" s="521"/>
      <c r="BA427" s="521"/>
      <c r="BB427" s="521"/>
      <c r="BC427" s="521"/>
      <c r="BD427" s="521"/>
      <c r="BE427" s="521"/>
      <c r="BF427" s="521"/>
      <c r="BG427" s="521"/>
      <c r="BH427" s="521"/>
      <c r="BI427" s="521"/>
      <c r="BJ427" s="521"/>
      <c r="BK427" s="521"/>
      <c r="BL427" s="521"/>
      <c r="BM427" s="521"/>
      <c r="BN427" s="521"/>
      <c r="BO427" s="521"/>
      <c r="BP427" s="521"/>
      <c r="BQ427" s="521"/>
      <c r="BR427" s="521"/>
      <c r="BS427" s="521"/>
      <c r="BT427" s="521"/>
      <c r="BU427" s="521"/>
      <c r="BV427" s="521"/>
      <c r="BW427" s="521"/>
      <c r="BX427" s="521"/>
      <c r="BY427" s="521"/>
      <c r="BZ427" s="521"/>
      <c r="CA427" s="521"/>
      <c r="CB427" s="521"/>
      <c r="CC427" s="521"/>
      <c r="CD427" s="521"/>
      <c r="CE427" s="521"/>
      <c r="CF427" s="521"/>
      <c r="CG427" s="521"/>
      <c r="CH427" s="521"/>
      <c r="CI427" s="521"/>
      <c r="CJ427" s="521"/>
      <c r="CK427" s="521"/>
      <c r="CL427" s="521"/>
      <c r="CM427" s="521"/>
      <c r="CN427" s="521"/>
      <c r="CO427" s="521"/>
      <c r="CP427" s="521"/>
      <c r="CQ427" s="521"/>
    </row>
    <row r="428" spans="1:95" s="69" customFormat="1" ht="15" customHeight="1" x14ac:dyDescent="0.2">
      <c r="A428" s="11">
        <v>133</v>
      </c>
      <c r="B428" s="271"/>
      <c r="C428" s="281"/>
      <c r="D428" s="281"/>
      <c r="E428" s="282"/>
      <c r="F428" s="1475" t="str">
        <f>'2. CAD NCCF'!F428:L428</f>
        <v>Agency MBS, low or not rated</v>
      </c>
      <c r="G428" s="1476"/>
      <c r="H428" s="1476"/>
      <c r="I428" s="1476"/>
      <c r="J428" s="1476"/>
      <c r="K428" s="1476"/>
      <c r="L428" s="1477"/>
      <c r="M428" s="690">
        <v>0</v>
      </c>
      <c r="N428" s="691">
        <v>0</v>
      </c>
      <c r="O428" s="692">
        <v>0</v>
      </c>
      <c r="P428" s="692">
        <v>0</v>
      </c>
      <c r="Q428" s="697">
        <v>0</v>
      </c>
      <c r="R428" s="692">
        <v>0</v>
      </c>
      <c r="S428" s="693">
        <v>0</v>
      </c>
      <c r="T428" s="692">
        <v>0</v>
      </c>
      <c r="U428" s="693">
        <v>0</v>
      </c>
      <c r="V428" s="692">
        <v>0</v>
      </c>
      <c r="W428" s="693">
        <v>0</v>
      </c>
      <c r="X428" s="692">
        <v>0</v>
      </c>
      <c r="Y428" s="693">
        <v>0</v>
      </c>
      <c r="Z428" s="692">
        <v>0</v>
      </c>
      <c r="AA428" s="693">
        <v>0</v>
      </c>
      <c r="AB428" s="698">
        <v>0</v>
      </c>
      <c r="AC428" s="690">
        <v>0</v>
      </c>
      <c r="AD428" s="1015"/>
      <c r="AE428" s="1016"/>
      <c r="AF428" s="1016"/>
      <c r="AG428" s="528"/>
      <c r="AH428" s="521"/>
      <c r="AI428" s="521"/>
      <c r="AJ428" s="521"/>
      <c r="AK428" s="521"/>
      <c r="AL428" s="521"/>
      <c r="AM428" s="521"/>
      <c r="AN428" s="521"/>
      <c r="AO428" s="521"/>
      <c r="AP428" s="521"/>
      <c r="AQ428" s="521"/>
      <c r="AR428" s="521"/>
      <c r="AS428" s="521"/>
      <c r="AT428" s="521"/>
      <c r="AU428" s="521"/>
      <c r="AV428" s="521"/>
      <c r="AW428" s="521"/>
      <c r="AX428" s="521"/>
      <c r="AY428" s="521"/>
      <c r="AZ428" s="521"/>
      <c r="BA428" s="521"/>
      <c r="BB428" s="521"/>
      <c r="BC428" s="521"/>
      <c r="BD428" s="521"/>
      <c r="BE428" s="521"/>
      <c r="BF428" s="521"/>
      <c r="BG428" s="521"/>
      <c r="BH428" s="521"/>
      <c r="BI428" s="521"/>
      <c r="BJ428" s="521"/>
      <c r="BK428" s="521"/>
      <c r="BL428" s="521"/>
      <c r="BM428" s="521"/>
      <c r="BN428" s="521"/>
      <c r="BO428" s="521"/>
      <c r="BP428" s="521"/>
      <c r="BQ428" s="521"/>
      <c r="BR428" s="521"/>
      <c r="BS428" s="521"/>
      <c r="BT428" s="521"/>
      <c r="BU428" s="521"/>
      <c r="BV428" s="521"/>
      <c r="BW428" s="521"/>
      <c r="BX428" s="521"/>
      <c r="BY428" s="521"/>
      <c r="BZ428" s="521"/>
      <c r="CA428" s="521"/>
      <c r="CB428" s="521"/>
      <c r="CC428" s="521"/>
      <c r="CD428" s="521"/>
      <c r="CE428" s="521"/>
      <c r="CF428" s="521"/>
      <c r="CG428" s="521"/>
      <c r="CH428" s="521"/>
      <c r="CI428" s="521"/>
      <c r="CJ428" s="521"/>
      <c r="CK428" s="521"/>
      <c r="CL428" s="521"/>
      <c r="CM428" s="521"/>
      <c r="CN428" s="521"/>
      <c r="CO428" s="521"/>
      <c r="CP428" s="521"/>
      <c r="CQ428" s="521"/>
    </row>
    <row r="429" spans="1:95" s="69" customFormat="1" ht="15" customHeight="1" x14ac:dyDescent="0.2">
      <c r="A429" s="11">
        <v>134</v>
      </c>
      <c r="B429" s="271"/>
      <c r="C429" s="281"/>
      <c r="D429" s="281"/>
      <c r="E429" s="1445" t="str">
        <f>'2. CAD NCCF'!E429:L429</f>
        <v>Non-agency commercial MBS (CMBS)</v>
      </c>
      <c r="F429" s="1446"/>
      <c r="G429" s="1446"/>
      <c r="H429" s="1446"/>
      <c r="I429" s="1446"/>
      <c r="J429" s="1446"/>
      <c r="K429" s="1446"/>
      <c r="L429" s="1447"/>
      <c r="M429" s="399">
        <f>SUM(M430:M432)</f>
        <v>0</v>
      </c>
      <c r="N429" s="402">
        <f t="shared" ref="N429:AC429" si="93">SUBTOTAL(9,N430:N432)</f>
        <v>0</v>
      </c>
      <c r="O429" s="406">
        <f t="shared" si="93"/>
        <v>0</v>
      </c>
      <c r="P429" s="405">
        <f t="shared" si="93"/>
        <v>0</v>
      </c>
      <c r="Q429" s="407">
        <f t="shared" si="93"/>
        <v>0</v>
      </c>
      <c r="R429" s="406">
        <f t="shared" si="93"/>
        <v>0</v>
      </c>
      <c r="S429" s="406">
        <f t="shared" si="93"/>
        <v>0</v>
      </c>
      <c r="T429" s="406">
        <f t="shared" si="93"/>
        <v>0</v>
      </c>
      <c r="U429" s="406">
        <f t="shared" si="93"/>
        <v>0</v>
      </c>
      <c r="V429" s="406">
        <f t="shared" si="93"/>
        <v>0</v>
      </c>
      <c r="W429" s="406">
        <f t="shared" si="93"/>
        <v>0</v>
      </c>
      <c r="X429" s="406">
        <f t="shared" si="93"/>
        <v>0</v>
      </c>
      <c r="Y429" s="406">
        <f t="shared" si="93"/>
        <v>0</v>
      </c>
      <c r="Z429" s="406">
        <f t="shared" si="93"/>
        <v>0</v>
      </c>
      <c r="AA429" s="406">
        <f t="shared" si="93"/>
        <v>0</v>
      </c>
      <c r="AB429" s="416">
        <f t="shared" si="93"/>
        <v>0</v>
      </c>
      <c r="AC429" s="399">
        <f t="shared" si="93"/>
        <v>0</v>
      </c>
      <c r="AD429" s="1015"/>
      <c r="AE429" s="1016"/>
      <c r="AF429" s="1016"/>
      <c r="AG429" s="528"/>
      <c r="AH429" s="521"/>
      <c r="AI429" s="521"/>
      <c r="AJ429" s="521"/>
      <c r="AK429" s="521"/>
      <c r="AL429" s="521"/>
      <c r="AM429" s="521"/>
      <c r="AN429" s="521"/>
      <c r="AO429" s="521"/>
      <c r="AP429" s="521"/>
      <c r="AQ429" s="521"/>
      <c r="AR429" s="521"/>
      <c r="AS429" s="521"/>
      <c r="AT429" s="521"/>
      <c r="AU429" s="521"/>
      <c r="AV429" s="521"/>
      <c r="AW429" s="521"/>
      <c r="AX429" s="521"/>
      <c r="AY429" s="521"/>
      <c r="AZ429" s="521"/>
      <c r="BA429" s="521"/>
      <c r="BB429" s="521"/>
      <c r="BC429" s="521"/>
      <c r="BD429" s="521"/>
      <c r="BE429" s="521"/>
      <c r="BF429" s="521"/>
      <c r="BG429" s="521"/>
      <c r="BH429" s="521"/>
      <c r="BI429" s="521"/>
      <c r="BJ429" s="521"/>
      <c r="BK429" s="521"/>
      <c r="BL429" s="521"/>
      <c r="BM429" s="521"/>
      <c r="BN429" s="521"/>
      <c r="BO429" s="521"/>
      <c r="BP429" s="521"/>
      <c r="BQ429" s="521"/>
      <c r="BR429" s="521"/>
      <c r="BS429" s="521"/>
      <c r="BT429" s="521"/>
      <c r="BU429" s="521"/>
      <c r="BV429" s="521"/>
      <c r="BW429" s="521"/>
      <c r="BX429" s="521"/>
      <c r="BY429" s="521"/>
      <c r="BZ429" s="521"/>
      <c r="CA429" s="521"/>
      <c r="CB429" s="521"/>
      <c r="CC429" s="521"/>
      <c r="CD429" s="521"/>
      <c r="CE429" s="521"/>
      <c r="CF429" s="521"/>
      <c r="CG429" s="521"/>
      <c r="CH429" s="521"/>
      <c r="CI429" s="521"/>
      <c r="CJ429" s="521"/>
      <c r="CK429" s="521"/>
      <c r="CL429" s="521"/>
      <c r="CM429" s="521"/>
      <c r="CN429" s="521"/>
      <c r="CO429" s="521"/>
      <c r="CP429" s="521"/>
      <c r="CQ429" s="521"/>
    </row>
    <row r="430" spans="1:95" s="69" customFormat="1" ht="15" customHeight="1" x14ac:dyDescent="0.2">
      <c r="A430" s="11">
        <v>135</v>
      </c>
      <c r="B430" s="271"/>
      <c r="C430" s="281"/>
      <c r="D430" s="281"/>
      <c r="E430" s="282"/>
      <c r="F430" s="1475" t="str">
        <f>'2. CAD NCCF'!F430:L430</f>
        <v>Non-agency CMBS, high rated</v>
      </c>
      <c r="G430" s="1476"/>
      <c r="H430" s="1476"/>
      <c r="I430" s="1476"/>
      <c r="J430" s="1476"/>
      <c r="K430" s="1476"/>
      <c r="L430" s="1477"/>
      <c r="M430" s="690">
        <v>0</v>
      </c>
      <c r="N430" s="691">
        <v>0</v>
      </c>
      <c r="O430" s="692">
        <v>0</v>
      </c>
      <c r="P430" s="692">
        <v>0</v>
      </c>
      <c r="Q430" s="697">
        <v>0</v>
      </c>
      <c r="R430" s="692">
        <v>0</v>
      </c>
      <c r="S430" s="693">
        <v>0</v>
      </c>
      <c r="T430" s="692">
        <v>0</v>
      </c>
      <c r="U430" s="693">
        <v>0</v>
      </c>
      <c r="V430" s="692">
        <v>0</v>
      </c>
      <c r="W430" s="693">
        <v>0</v>
      </c>
      <c r="X430" s="692">
        <v>0</v>
      </c>
      <c r="Y430" s="693">
        <v>0</v>
      </c>
      <c r="Z430" s="692">
        <v>0</v>
      </c>
      <c r="AA430" s="693">
        <v>0</v>
      </c>
      <c r="AB430" s="698">
        <v>0</v>
      </c>
      <c r="AC430" s="690">
        <v>0</v>
      </c>
      <c r="AD430" s="1015"/>
      <c r="AE430" s="1016"/>
      <c r="AF430" s="1016"/>
      <c r="AG430" s="528"/>
      <c r="AH430" s="521"/>
      <c r="AI430" s="521"/>
      <c r="AJ430" s="521"/>
      <c r="AK430" s="521"/>
      <c r="AL430" s="521"/>
      <c r="AM430" s="521"/>
      <c r="AN430" s="521"/>
      <c r="AO430" s="521"/>
      <c r="AP430" s="521"/>
      <c r="AQ430" s="521"/>
      <c r="AR430" s="521"/>
      <c r="AS430" s="521"/>
      <c r="AT430" s="521"/>
      <c r="AU430" s="521"/>
      <c r="AV430" s="521"/>
      <c r="AW430" s="521"/>
      <c r="AX430" s="521"/>
      <c r="AY430" s="521"/>
      <c r="AZ430" s="521"/>
      <c r="BA430" s="521"/>
      <c r="BB430" s="521"/>
      <c r="BC430" s="521"/>
      <c r="BD430" s="521"/>
      <c r="BE430" s="521"/>
      <c r="BF430" s="521"/>
      <c r="BG430" s="521"/>
      <c r="BH430" s="521"/>
      <c r="BI430" s="521"/>
      <c r="BJ430" s="521"/>
      <c r="BK430" s="521"/>
      <c r="BL430" s="521"/>
      <c r="BM430" s="521"/>
      <c r="BN430" s="521"/>
      <c r="BO430" s="521"/>
      <c r="BP430" s="521"/>
      <c r="BQ430" s="521"/>
      <c r="BR430" s="521"/>
      <c r="BS430" s="521"/>
      <c r="BT430" s="521"/>
      <c r="BU430" s="521"/>
      <c r="BV430" s="521"/>
      <c r="BW430" s="521"/>
      <c r="BX430" s="521"/>
      <c r="BY430" s="521"/>
      <c r="BZ430" s="521"/>
      <c r="CA430" s="521"/>
      <c r="CB430" s="521"/>
      <c r="CC430" s="521"/>
      <c r="CD430" s="521"/>
      <c r="CE430" s="521"/>
      <c r="CF430" s="521"/>
      <c r="CG430" s="521"/>
      <c r="CH430" s="521"/>
      <c r="CI430" s="521"/>
      <c r="CJ430" s="521"/>
      <c r="CK430" s="521"/>
      <c r="CL430" s="521"/>
      <c r="CM430" s="521"/>
      <c r="CN430" s="521"/>
      <c r="CO430" s="521"/>
      <c r="CP430" s="521"/>
      <c r="CQ430" s="521"/>
    </row>
    <row r="431" spans="1:95" s="69" customFormat="1" ht="15" customHeight="1" x14ac:dyDescent="0.2">
      <c r="A431" s="11">
        <v>136</v>
      </c>
      <c r="B431" s="271"/>
      <c r="C431" s="281"/>
      <c r="D431" s="281"/>
      <c r="E431" s="282"/>
      <c r="F431" s="1475" t="str">
        <f>'2. CAD NCCF'!F431:L431</f>
        <v>Non-agency CMBS, medium rated</v>
      </c>
      <c r="G431" s="1476"/>
      <c r="H431" s="1476"/>
      <c r="I431" s="1476"/>
      <c r="J431" s="1476"/>
      <c r="K431" s="1476"/>
      <c r="L431" s="1477"/>
      <c r="M431" s="690">
        <v>0</v>
      </c>
      <c r="N431" s="691">
        <v>0</v>
      </c>
      <c r="O431" s="692">
        <v>0</v>
      </c>
      <c r="P431" s="692">
        <v>0</v>
      </c>
      <c r="Q431" s="697">
        <v>0</v>
      </c>
      <c r="R431" s="692">
        <v>0</v>
      </c>
      <c r="S431" s="693">
        <v>0</v>
      </c>
      <c r="T431" s="692">
        <v>0</v>
      </c>
      <c r="U431" s="693">
        <v>0</v>
      </c>
      <c r="V431" s="692">
        <v>0</v>
      </c>
      <c r="W431" s="693">
        <v>0</v>
      </c>
      <c r="X431" s="692">
        <v>0</v>
      </c>
      <c r="Y431" s="693">
        <v>0</v>
      </c>
      <c r="Z431" s="692">
        <v>0</v>
      </c>
      <c r="AA431" s="693">
        <v>0</v>
      </c>
      <c r="AB431" s="698">
        <v>0</v>
      </c>
      <c r="AC431" s="690">
        <v>0</v>
      </c>
      <c r="AD431" s="1015"/>
      <c r="AE431" s="1016"/>
      <c r="AF431" s="1016"/>
      <c r="AG431" s="528"/>
      <c r="AH431" s="521"/>
      <c r="AI431" s="521"/>
      <c r="AJ431" s="521"/>
      <c r="AK431" s="521"/>
      <c r="AL431" s="521"/>
      <c r="AM431" s="521"/>
      <c r="AN431" s="521"/>
      <c r="AO431" s="521"/>
      <c r="AP431" s="521"/>
      <c r="AQ431" s="521"/>
      <c r="AR431" s="521"/>
      <c r="AS431" s="521"/>
      <c r="AT431" s="521"/>
      <c r="AU431" s="521"/>
      <c r="AV431" s="521"/>
      <c r="AW431" s="521"/>
      <c r="AX431" s="521"/>
      <c r="AY431" s="521"/>
      <c r="AZ431" s="521"/>
      <c r="BA431" s="521"/>
      <c r="BB431" s="521"/>
      <c r="BC431" s="521"/>
      <c r="BD431" s="521"/>
      <c r="BE431" s="521"/>
      <c r="BF431" s="521"/>
      <c r="BG431" s="521"/>
      <c r="BH431" s="521"/>
      <c r="BI431" s="521"/>
      <c r="BJ431" s="521"/>
      <c r="BK431" s="521"/>
      <c r="BL431" s="521"/>
      <c r="BM431" s="521"/>
      <c r="BN431" s="521"/>
      <c r="BO431" s="521"/>
      <c r="BP431" s="521"/>
      <c r="BQ431" s="521"/>
      <c r="BR431" s="521"/>
      <c r="BS431" s="521"/>
      <c r="BT431" s="521"/>
      <c r="BU431" s="521"/>
      <c r="BV431" s="521"/>
      <c r="BW431" s="521"/>
      <c r="BX431" s="521"/>
      <c r="BY431" s="521"/>
      <c r="BZ431" s="521"/>
      <c r="CA431" s="521"/>
      <c r="CB431" s="521"/>
      <c r="CC431" s="521"/>
      <c r="CD431" s="521"/>
      <c r="CE431" s="521"/>
      <c r="CF431" s="521"/>
      <c r="CG431" s="521"/>
      <c r="CH431" s="521"/>
      <c r="CI431" s="521"/>
      <c r="CJ431" s="521"/>
      <c r="CK431" s="521"/>
      <c r="CL431" s="521"/>
      <c r="CM431" s="521"/>
      <c r="CN431" s="521"/>
      <c r="CO431" s="521"/>
      <c r="CP431" s="521"/>
      <c r="CQ431" s="521"/>
    </row>
    <row r="432" spans="1:95" s="69" customFormat="1" ht="15" customHeight="1" x14ac:dyDescent="0.2">
      <c r="A432" s="11">
        <v>137</v>
      </c>
      <c r="B432" s="271"/>
      <c r="C432" s="281"/>
      <c r="D432" s="281"/>
      <c r="E432" s="282"/>
      <c r="F432" s="1475" t="str">
        <f>'2. CAD NCCF'!F432:L432</f>
        <v>Non-agency CMBS, low or not rated</v>
      </c>
      <c r="G432" s="1476"/>
      <c r="H432" s="1476"/>
      <c r="I432" s="1476"/>
      <c r="J432" s="1476"/>
      <c r="K432" s="1476"/>
      <c r="L432" s="1477"/>
      <c r="M432" s="690">
        <v>0</v>
      </c>
      <c r="N432" s="691">
        <v>0</v>
      </c>
      <c r="O432" s="692">
        <v>0</v>
      </c>
      <c r="P432" s="692">
        <v>0</v>
      </c>
      <c r="Q432" s="697">
        <v>0</v>
      </c>
      <c r="R432" s="692">
        <v>0</v>
      </c>
      <c r="S432" s="693">
        <v>0</v>
      </c>
      <c r="T432" s="692">
        <v>0</v>
      </c>
      <c r="U432" s="693">
        <v>0</v>
      </c>
      <c r="V432" s="692">
        <v>0</v>
      </c>
      <c r="W432" s="693">
        <v>0</v>
      </c>
      <c r="X432" s="692">
        <v>0</v>
      </c>
      <c r="Y432" s="693">
        <v>0</v>
      </c>
      <c r="Z432" s="692">
        <v>0</v>
      </c>
      <c r="AA432" s="693">
        <v>0</v>
      </c>
      <c r="AB432" s="698">
        <v>0</v>
      </c>
      <c r="AC432" s="690">
        <v>0</v>
      </c>
      <c r="AD432" s="1015"/>
      <c r="AE432" s="1016"/>
      <c r="AF432" s="1016"/>
      <c r="AG432" s="528"/>
      <c r="AH432" s="521"/>
      <c r="AI432" s="521"/>
      <c r="AJ432" s="521"/>
      <c r="AK432" s="521"/>
      <c r="AL432" s="521"/>
      <c r="AM432" s="521"/>
      <c r="AN432" s="521"/>
      <c r="AO432" s="521"/>
      <c r="AP432" s="521"/>
      <c r="AQ432" s="521"/>
      <c r="AR432" s="521"/>
      <c r="AS432" s="521"/>
      <c r="AT432" s="521"/>
      <c r="AU432" s="521"/>
      <c r="AV432" s="521"/>
      <c r="AW432" s="521"/>
      <c r="AX432" s="521"/>
      <c r="AY432" s="521"/>
      <c r="AZ432" s="521"/>
      <c r="BA432" s="521"/>
      <c r="BB432" s="521"/>
      <c r="BC432" s="521"/>
      <c r="BD432" s="521"/>
      <c r="BE432" s="521"/>
      <c r="BF432" s="521"/>
      <c r="BG432" s="521"/>
      <c r="BH432" s="521"/>
      <c r="BI432" s="521"/>
      <c r="BJ432" s="521"/>
      <c r="BK432" s="521"/>
      <c r="BL432" s="521"/>
      <c r="BM432" s="521"/>
      <c r="BN432" s="521"/>
      <c r="BO432" s="521"/>
      <c r="BP432" s="521"/>
      <c r="BQ432" s="521"/>
      <c r="BR432" s="521"/>
      <c r="BS432" s="521"/>
      <c r="BT432" s="521"/>
      <c r="BU432" s="521"/>
      <c r="BV432" s="521"/>
      <c r="BW432" s="521"/>
      <c r="BX432" s="521"/>
      <c r="BY432" s="521"/>
      <c r="BZ432" s="521"/>
      <c r="CA432" s="521"/>
      <c r="CB432" s="521"/>
      <c r="CC432" s="521"/>
      <c r="CD432" s="521"/>
      <c r="CE432" s="521"/>
      <c r="CF432" s="521"/>
      <c r="CG432" s="521"/>
      <c r="CH432" s="521"/>
      <c r="CI432" s="521"/>
      <c r="CJ432" s="521"/>
      <c r="CK432" s="521"/>
      <c r="CL432" s="521"/>
      <c r="CM432" s="521"/>
      <c r="CN432" s="521"/>
      <c r="CO432" s="521"/>
      <c r="CP432" s="521"/>
      <c r="CQ432" s="521"/>
    </row>
    <row r="433" spans="1:95" s="69" customFormat="1" ht="15" customHeight="1" x14ac:dyDescent="0.2">
      <c r="A433" s="11">
        <v>138</v>
      </c>
      <c r="B433" s="271"/>
      <c r="C433" s="281"/>
      <c r="D433" s="281"/>
      <c r="E433" s="1445" t="str">
        <f>'2. CAD NCCF'!E433:L433</f>
        <v>Non-agency residential MBS (RMBS)</v>
      </c>
      <c r="F433" s="1446"/>
      <c r="G433" s="1446"/>
      <c r="H433" s="1446"/>
      <c r="I433" s="1446"/>
      <c r="J433" s="1446"/>
      <c r="K433" s="1446"/>
      <c r="L433" s="1447"/>
      <c r="M433" s="399">
        <f>SUM(M434:M436)</f>
        <v>0</v>
      </c>
      <c r="N433" s="402">
        <f t="shared" ref="N433:AC433" si="94">SUBTOTAL(9,N434:N436)</f>
        <v>0</v>
      </c>
      <c r="O433" s="406">
        <f t="shared" si="94"/>
        <v>0</v>
      </c>
      <c r="P433" s="405">
        <f t="shared" si="94"/>
        <v>0</v>
      </c>
      <c r="Q433" s="407">
        <f t="shared" si="94"/>
        <v>0</v>
      </c>
      <c r="R433" s="406">
        <f t="shared" si="94"/>
        <v>0</v>
      </c>
      <c r="S433" s="406">
        <f t="shared" si="94"/>
        <v>0</v>
      </c>
      <c r="T433" s="406">
        <f t="shared" si="94"/>
        <v>0</v>
      </c>
      <c r="U433" s="406">
        <f t="shared" si="94"/>
        <v>0</v>
      </c>
      <c r="V433" s="406">
        <f t="shared" si="94"/>
        <v>0</v>
      </c>
      <c r="W433" s="406">
        <f t="shared" si="94"/>
        <v>0</v>
      </c>
      <c r="X433" s="406">
        <f t="shared" si="94"/>
        <v>0</v>
      </c>
      <c r="Y433" s="406">
        <f t="shared" si="94"/>
        <v>0</v>
      </c>
      <c r="Z433" s="406">
        <f t="shared" si="94"/>
        <v>0</v>
      </c>
      <c r="AA433" s="406">
        <f t="shared" si="94"/>
        <v>0</v>
      </c>
      <c r="AB433" s="416">
        <f t="shared" si="94"/>
        <v>0</v>
      </c>
      <c r="AC433" s="399">
        <f t="shared" si="94"/>
        <v>0</v>
      </c>
      <c r="AD433" s="1015"/>
      <c r="AE433" s="1016"/>
      <c r="AF433" s="1016"/>
      <c r="AG433" s="528"/>
      <c r="AH433" s="521"/>
      <c r="AI433" s="521"/>
      <c r="AJ433" s="521"/>
      <c r="AK433" s="521"/>
      <c r="AL433" s="521"/>
      <c r="AM433" s="521"/>
      <c r="AN433" s="521"/>
      <c r="AO433" s="521"/>
      <c r="AP433" s="521"/>
      <c r="AQ433" s="521"/>
      <c r="AR433" s="521"/>
      <c r="AS433" s="521"/>
      <c r="AT433" s="521"/>
      <c r="AU433" s="521"/>
      <c r="AV433" s="521"/>
      <c r="AW433" s="521"/>
      <c r="AX433" s="521"/>
      <c r="AY433" s="521"/>
      <c r="AZ433" s="521"/>
      <c r="BA433" s="521"/>
      <c r="BB433" s="521"/>
      <c r="BC433" s="521"/>
      <c r="BD433" s="521"/>
      <c r="BE433" s="521"/>
      <c r="BF433" s="521"/>
      <c r="BG433" s="521"/>
      <c r="BH433" s="521"/>
      <c r="BI433" s="521"/>
      <c r="BJ433" s="521"/>
      <c r="BK433" s="521"/>
      <c r="BL433" s="521"/>
      <c r="BM433" s="521"/>
      <c r="BN433" s="521"/>
      <c r="BO433" s="521"/>
      <c r="BP433" s="521"/>
      <c r="BQ433" s="521"/>
      <c r="BR433" s="521"/>
      <c r="BS433" s="521"/>
      <c r="BT433" s="521"/>
      <c r="BU433" s="521"/>
      <c r="BV433" s="521"/>
      <c r="BW433" s="521"/>
      <c r="BX433" s="521"/>
      <c r="BY433" s="521"/>
      <c r="BZ433" s="521"/>
      <c r="CA433" s="521"/>
      <c r="CB433" s="521"/>
      <c r="CC433" s="521"/>
      <c r="CD433" s="521"/>
      <c r="CE433" s="521"/>
      <c r="CF433" s="521"/>
      <c r="CG433" s="521"/>
      <c r="CH433" s="521"/>
      <c r="CI433" s="521"/>
      <c r="CJ433" s="521"/>
      <c r="CK433" s="521"/>
      <c r="CL433" s="521"/>
      <c r="CM433" s="521"/>
      <c r="CN433" s="521"/>
      <c r="CO433" s="521"/>
      <c r="CP433" s="521"/>
      <c r="CQ433" s="521"/>
    </row>
    <row r="434" spans="1:95" s="69" customFormat="1" ht="15" customHeight="1" x14ac:dyDescent="0.2">
      <c r="A434" s="11">
        <v>139</v>
      </c>
      <c r="B434" s="271"/>
      <c r="C434" s="281"/>
      <c r="D434" s="281"/>
      <c r="E434" s="282"/>
      <c r="F434" s="1475" t="str">
        <f>'2. CAD NCCF'!F434:L434</f>
        <v>Non-agency RMBS, high rated</v>
      </c>
      <c r="G434" s="1476"/>
      <c r="H434" s="1476"/>
      <c r="I434" s="1476"/>
      <c r="J434" s="1476"/>
      <c r="K434" s="1476"/>
      <c r="L434" s="1477"/>
      <c r="M434" s="690">
        <v>0</v>
      </c>
      <c r="N434" s="691">
        <v>0</v>
      </c>
      <c r="O434" s="692">
        <v>0</v>
      </c>
      <c r="P434" s="692">
        <v>0</v>
      </c>
      <c r="Q434" s="697">
        <v>0</v>
      </c>
      <c r="R434" s="692">
        <v>0</v>
      </c>
      <c r="S434" s="693">
        <v>0</v>
      </c>
      <c r="T434" s="692">
        <v>0</v>
      </c>
      <c r="U434" s="693">
        <v>0</v>
      </c>
      <c r="V434" s="692">
        <v>0</v>
      </c>
      <c r="W434" s="693">
        <v>0</v>
      </c>
      <c r="X434" s="692">
        <v>0</v>
      </c>
      <c r="Y434" s="693">
        <v>0</v>
      </c>
      <c r="Z434" s="692">
        <v>0</v>
      </c>
      <c r="AA434" s="693">
        <v>0</v>
      </c>
      <c r="AB434" s="698">
        <v>0</v>
      </c>
      <c r="AC434" s="690">
        <v>0</v>
      </c>
      <c r="AD434" s="1015"/>
      <c r="AE434" s="1016"/>
      <c r="AF434" s="1016"/>
      <c r="AG434" s="528"/>
      <c r="AH434" s="521"/>
      <c r="AI434" s="521"/>
      <c r="AJ434" s="521"/>
      <c r="AK434" s="521"/>
      <c r="AL434" s="521"/>
      <c r="AM434" s="521"/>
      <c r="AN434" s="521"/>
      <c r="AO434" s="521"/>
      <c r="AP434" s="521"/>
      <c r="AQ434" s="521"/>
      <c r="AR434" s="521"/>
      <c r="AS434" s="521"/>
      <c r="AT434" s="521"/>
      <c r="AU434" s="521"/>
      <c r="AV434" s="521"/>
      <c r="AW434" s="521"/>
      <c r="AX434" s="521"/>
      <c r="AY434" s="521"/>
      <c r="AZ434" s="521"/>
      <c r="BA434" s="521"/>
      <c r="BB434" s="521"/>
      <c r="BC434" s="521"/>
      <c r="BD434" s="521"/>
      <c r="BE434" s="521"/>
      <c r="BF434" s="521"/>
      <c r="BG434" s="521"/>
      <c r="BH434" s="521"/>
      <c r="BI434" s="521"/>
      <c r="BJ434" s="521"/>
      <c r="BK434" s="521"/>
      <c r="BL434" s="521"/>
      <c r="BM434" s="521"/>
      <c r="BN434" s="521"/>
      <c r="BO434" s="521"/>
      <c r="BP434" s="521"/>
      <c r="BQ434" s="521"/>
      <c r="BR434" s="521"/>
      <c r="BS434" s="521"/>
      <c r="BT434" s="521"/>
      <c r="BU434" s="521"/>
      <c r="BV434" s="521"/>
      <c r="BW434" s="521"/>
      <c r="BX434" s="521"/>
      <c r="BY434" s="521"/>
      <c r="BZ434" s="521"/>
      <c r="CA434" s="521"/>
      <c r="CB434" s="521"/>
      <c r="CC434" s="521"/>
      <c r="CD434" s="521"/>
      <c r="CE434" s="521"/>
      <c r="CF434" s="521"/>
      <c r="CG434" s="521"/>
      <c r="CH434" s="521"/>
      <c r="CI434" s="521"/>
      <c r="CJ434" s="521"/>
      <c r="CK434" s="521"/>
      <c r="CL434" s="521"/>
      <c r="CM434" s="521"/>
      <c r="CN434" s="521"/>
      <c r="CO434" s="521"/>
      <c r="CP434" s="521"/>
      <c r="CQ434" s="521"/>
    </row>
    <row r="435" spans="1:95" s="69" customFormat="1" ht="15" customHeight="1" x14ac:dyDescent="0.2">
      <c r="A435" s="11">
        <v>140</v>
      </c>
      <c r="B435" s="271"/>
      <c r="C435" s="281"/>
      <c r="D435" s="281"/>
      <c r="E435" s="282"/>
      <c r="F435" s="1475" t="str">
        <f>'2. CAD NCCF'!F435:L435</f>
        <v>Non-agency RMBS, medium rated</v>
      </c>
      <c r="G435" s="1476"/>
      <c r="H435" s="1476"/>
      <c r="I435" s="1476"/>
      <c r="J435" s="1476"/>
      <c r="K435" s="1476"/>
      <c r="L435" s="1477"/>
      <c r="M435" s="690">
        <v>0</v>
      </c>
      <c r="N435" s="691">
        <v>0</v>
      </c>
      <c r="O435" s="692">
        <v>0</v>
      </c>
      <c r="P435" s="692">
        <v>0</v>
      </c>
      <c r="Q435" s="697">
        <v>0</v>
      </c>
      <c r="R435" s="692">
        <v>0</v>
      </c>
      <c r="S435" s="693">
        <v>0</v>
      </c>
      <c r="T435" s="692">
        <v>0</v>
      </c>
      <c r="U435" s="693">
        <v>0</v>
      </c>
      <c r="V435" s="692">
        <v>0</v>
      </c>
      <c r="W435" s="693">
        <v>0</v>
      </c>
      <c r="X435" s="692">
        <v>0</v>
      </c>
      <c r="Y435" s="693">
        <v>0</v>
      </c>
      <c r="Z435" s="692">
        <v>0</v>
      </c>
      <c r="AA435" s="693">
        <v>0</v>
      </c>
      <c r="AB435" s="698">
        <v>0</v>
      </c>
      <c r="AC435" s="690">
        <v>0</v>
      </c>
      <c r="AD435" s="1015"/>
      <c r="AE435" s="1016"/>
      <c r="AF435" s="1016"/>
      <c r="AG435" s="528"/>
      <c r="AH435" s="521"/>
      <c r="AI435" s="521"/>
      <c r="AJ435" s="521"/>
      <c r="AK435" s="521"/>
      <c r="AL435" s="521"/>
      <c r="AM435" s="521"/>
      <c r="AN435" s="521"/>
      <c r="AO435" s="521"/>
      <c r="AP435" s="521"/>
      <c r="AQ435" s="521"/>
      <c r="AR435" s="521"/>
      <c r="AS435" s="521"/>
      <c r="AT435" s="521"/>
      <c r="AU435" s="521"/>
      <c r="AV435" s="521"/>
      <c r="AW435" s="521"/>
      <c r="AX435" s="521"/>
      <c r="AY435" s="521"/>
      <c r="AZ435" s="521"/>
      <c r="BA435" s="521"/>
      <c r="BB435" s="521"/>
      <c r="BC435" s="521"/>
      <c r="BD435" s="521"/>
      <c r="BE435" s="521"/>
      <c r="BF435" s="521"/>
      <c r="BG435" s="521"/>
      <c r="BH435" s="521"/>
      <c r="BI435" s="521"/>
      <c r="BJ435" s="521"/>
      <c r="BK435" s="521"/>
      <c r="BL435" s="521"/>
      <c r="BM435" s="521"/>
      <c r="BN435" s="521"/>
      <c r="BO435" s="521"/>
      <c r="BP435" s="521"/>
      <c r="BQ435" s="521"/>
      <c r="BR435" s="521"/>
      <c r="BS435" s="521"/>
      <c r="BT435" s="521"/>
      <c r="BU435" s="521"/>
      <c r="BV435" s="521"/>
      <c r="BW435" s="521"/>
      <c r="BX435" s="521"/>
      <c r="BY435" s="521"/>
      <c r="BZ435" s="521"/>
      <c r="CA435" s="521"/>
      <c r="CB435" s="521"/>
      <c r="CC435" s="521"/>
      <c r="CD435" s="521"/>
      <c r="CE435" s="521"/>
      <c r="CF435" s="521"/>
      <c r="CG435" s="521"/>
      <c r="CH435" s="521"/>
      <c r="CI435" s="521"/>
      <c r="CJ435" s="521"/>
      <c r="CK435" s="521"/>
      <c r="CL435" s="521"/>
      <c r="CM435" s="521"/>
      <c r="CN435" s="521"/>
      <c r="CO435" s="521"/>
      <c r="CP435" s="521"/>
      <c r="CQ435" s="521"/>
    </row>
    <row r="436" spans="1:95" s="69" customFormat="1" ht="15" customHeight="1" x14ac:dyDescent="0.2">
      <c r="A436" s="11">
        <v>141</v>
      </c>
      <c r="B436" s="271"/>
      <c r="C436" s="281"/>
      <c r="D436" s="281"/>
      <c r="E436" s="282"/>
      <c r="F436" s="1475" t="str">
        <f>'2. CAD NCCF'!F436:L436</f>
        <v>Non-agency RMBS, low or not rated</v>
      </c>
      <c r="G436" s="1476"/>
      <c r="H436" s="1476"/>
      <c r="I436" s="1476"/>
      <c r="J436" s="1476"/>
      <c r="K436" s="1476"/>
      <c r="L436" s="1477"/>
      <c r="M436" s="690">
        <v>0</v>
      </c>
      <c r="N436" s="691">
        <v>0</v>
      </c>
      <c r="O436" s="692">
        <v>0</v>
      </c>
      <c r="P436" s="692">
        <v>0</v>
      </c>
      <c r="Q436" s="697">
        <v>0</v>
      </c>
      <c r="R436" s="692">
        <v>0</v>
      </c>
      <c r="S436" s="693">
        <v>0</v>
      </c>
      <c r="T436" s="692">
        <v>0</v>
      </c>
      <c r="U436" s="693">
        <v>0</v>
      </c>
      <c r="V436" s="692">
        <v>0</v>
      </c>
      <c r="W436" s="693">
        <v>0</v>
      </c>
      <c r="X436" s="692">
        <v>0</v>
      </c>
      <c r="Y436" s="693">
        <v>0</v>
      </c>
      <c r="Z436" s="692">
        <v>0</v>
      </c>
      <c r="AA436" s="693">
        <v>0</v>
      </c>
      <c r="AB436" s="698">
        <v>0</v>
      </c>
      <c r="AC436" s="690">
        <v>0</v>
      </c>
      <c r="AD436" s="1015"/>
      <c r="AE436" s="1016"/>
      <c r="AF436" s="1016"/>
      <c r="AG436" s="528"/>
      <c r="AH436" s="521"/>
      <c r="AI436" s="521"/>
      <c r="AJ436" s="521"/>
      <c r="AK436" s="521"/>
      <c r="AL436" s="521"/>
      <c r="AM436" s="521"/>
      <c r="AN436" s="521"/>
      <c r="AO436" s="521"/>
      <c r="AP436" s="521"/>
      <c r="AQ436" s="521"/>
      <c r="AR436" s="521"/>
      <c r="AS436" s="521"/>
      <c r="AT436" s="521"/>
      <c r="AU436" s="521"/>
      <c r="AV436" s="521"/>
      <c r="AW436" s="521"/>
      <c r="AX436" s="521"/>
      <c r="AY436" s="521"/>
      <c r="AZ436" s="521"/>
      <c r="BA436" s="521"/>
      <c r="BB436" s="521"/>
      <c r="BC436" s="521"/>
      <c r="BD436" s="521"/>
      <c r="BE436" s="521"/>
      <c r="BF436" s="521"/>
      <c r="BG436" s="521"/>
      <c r="BH436" s="521"/>
      <c r="BI436" s="521"/>
      <c r="BJ436" s="521"/>
      <c r="BK436" s="521"/>
      <c r="BL436" s="521"/>
      <c r="BM436" s="521"/>
      <c r="BN436" s="521"/>
      <c r="BO436" s="521"/>
      <c r="BP436" s="521"/>
      <c r="BQ436" s="521"/>
      <c r="BR436" s="521"/>
      <c r="BS436" s="521"/>
      <c r="BT436" s="521"/>
      <c r="BU436" s="521"/>
      <c r="BV436" s="521"/>
      <c r="BW436" s="521"/>
      <c r="BX436" s="521"/>
      <c r="BY436" s="521"/>
      <c r="BZ436" s="521"/>
      <c r="CA436" s="521"/>
      <c r="CB436" s="521"/>
      <c r="CC436" s="521"/>
      <c r="CD436" s="521"/>
      <c r="CE436" s="521"/>
      <c r="CF436" s="521"/>
      <c r="CG436" s="521"/>
      <c r="CH436" s="521"/>
      <c r="CI436" s="521"/>
      <c r="CJ436" s="521"/>
      <c r="CK436" s="521"/>
      <c r="CL436" s="521"/>
      <c r="CM436" s="521"/>
      <c r="CN436" s="521"/>
      <c r="CO436" s="521"/>
      <c r="CP436" s="521"/>
      <c r="CQ436" s="521"/>
    </row>
    <row r="437" spans="1:95" s="69" customFormat="1" ht="15" customHeight="1" x14ac:dyDescent="0.2">
      <c r="A437" s="11">
        <v>142</v>
      </c>
      <c r="B437" s="271"/>
      <c r="C437" s="281"/>
      <c r="D437" s="1472" t="str">
        <f>'2. CAD NCCF'!D437:AF437</f>
        <v>Corporate bonds and paper (CBP)</v>
      </c>
      <c r="E437" s="1473"/>
      <c r="F437" s="1473"/>
      <c r="G437" s="1473"/>
      <c r="H437" s="1473"/>
      <c r="I437" s="1473"/>
      <c r="J437" s="1473"/>
      <c r="K437" s="1473"/>
      <c r="L437" s="1473"/>
      <c r="M437" s="1473"/>
      <c r="N437" s="1473"/>
      <c r="O437" s="1473"/>
      <c r="P437" s="1473"/>
      <c r="Q437" s="1473"/>
      <c r="R437" s="1473"/>
      <c r="S437" s="1473"/>
      <c r="T437" s="1473"/>
      <c r="U437" s="1473"/>
      <c r="V437" s="1473"/>
      <c r="W437" s="1473"/>
      <c r="X437" s="1473"/>
      <c r="Y437" s="1473"/>
      <c r="Z437" s="1473"/>
      <c r="AA437" s="1473"/>
      <c r="AB437" s="1473"/>
      <c r="AC437" s="1473"/>
      <c r="AD437" s="1473"/>
      <c r="AE437" s="1473"/>
      <c r="AF437" s="1473"/>
      <c r="AG437" s="528"/>
      <c r="AH437" s="521"/>
      <c r="AI437" s="521"/>
      <c r="AJ437" s="521"/>
      <c r="AK437" s="521"/>
      <c r="AL437" s="521"/>
      <c r="AM437" s="521"/>
      <c r="AN437" s="521"/>
      <c r="AO437" s="521"/>
      <c r="AP437" s="521"/>
      <c r="AQ437" s="521"/>
      <c r="AR437" s="521"/>
      <c r="AS437" s="521"/>
      <c r="AT437" s="521"/>
      <c r="AU437" s="521"/>
      <c r="AV437" s="521"/>
      <c r="AW437" s="521"/>
      <c r="AX437" s="521"/>
      <c r="AY437" s="521"/>
      <c r="AZ437" s="521"/>
      <c r="BA437" s="521"/>
      <c r="BB437" s="521"/>
      <c r="BC437" s="521"/>
      <c r="BD437" s="521"/>
      <c r="BE437" s="521"/>
      <c r="BF437" s="521"/>
      <c r="BG437" s="521"/>
      <c r="BH437" s="521"/>
      <c r="BI437" s="521"/>
      <c r="BJ437" s="521"/>
      <c r="BK437" s="521"/>
      <c r="BL437" s="521"/>
      <c r="BM437" s="521"/>
      <c r="BN437" s="521"/>
      <c r="BO437" s="521"/>
      <c r="BP437" s="521"/>
      <c r="BQ437" s="521"/>
      <c r="BR437" s="521"/>
      <c r="BS437" s="521"/>
      <c r="BT437" s="521"/>
      <c r="BU437" s="521"/>
      <c r="BV437" s="521"/>
      <c r="BW437" s="521"/>
      <c r="BX437" s="521"/>
      <c r="BY437" s="521"/>
      <c r="BZ437" s="521"/>
      <c r="CA437" s="521"/>
      <c r="CB437" s="521"/>
      <c r="CC437" s="521"/>
      <c r="CD437" s="521"/>
      <c r="CE437" s="521"/>
      <c r="CF437" s="521"/>
      <c r="CG437" s="521"/>
      <c r="CH437" s="521"/>
      <c r="CI437" s="521"/>
      <c r="CJ437" s="521"/>
      <c r="CK437" s="521"/>
      <c r="CL437" s="521"/>
      <c r="CM437" s="521"/>
      <c r="CN437" s="521"/>
      <c r="CO437" s="521"/>
      <c r="CP437" s="521"/>
      <c r="CQ437" s="521"/>
    </row>
    <row r="438" spans="1:95" s="69" customFormat="1" ht="15" customHeight="1" x14ac:dyDescent="0.2">
      <c r="A438" s="11">
        <v>143</v>
      </c>
      <c r="B438" s="271"/>
      <c r="C438" s="281"/>
      <c r="D438" s="281"/>
      <c r="E438" s="1515" t="str">
        <f>'2. CAD NCCF'!E438:L438</f>
        <v>Non-FI issued CBP, high rated</v>
      </c>
      <c r="F438" s="1516"/>
      <c r="G438" s="1516"/>
      <c r="H438" s="1516"/>
      <c r="I438" s="1516"/>
      <c r="J438" s="1516"/>
      <c r="K438" s="1516"/>
      <c r="L438" s="1517"/>
      <c r="M438" s="399">
        <f>SUM(M439:M440)</f>
        <v>0</v>
      </c>
      <c r="N438" s="402">
        <f t="shared" ref="N438:AC438" si="95">SUBTOTAL(9,N439:N440)</f>
        <v>0</v>
      </c>
      <c r="O438" s="406">
        <f t="shared" si="95"/>
        <v>0</v>
      </c>
      <c r="P438" s="405">
        <f t="shared" si="95"/>
        <v>0</v>
      </c>
      <c r="Q438" s="407">
        <f t="shared" si="95"/>
        <v>0</v>
      </c>
      <c r="R438" s="406">
        <f t="shared" si="95"/>
        <v>0</v>
      </c>
      <c r="S438" s="406">
        <f t="shared" si="95"/>
        <v>0</v>
      </c>
      <c r="T438" s="406">
        <f t="shared" si="95"/>
        <v>0</v>
      </c>
      <c r="U438" s="406">
        <f t="shared" si="95"/>
        <v>0</v>
      </c>
      <c r="V438" s="406">
        <f t="shared" si="95"/>
        <v>0</v>
      </c>
      <c r="W438" s="406">
        <f t="shared" si="95"/>
        <v>0</v>
      </c>
      <c r="X438" s="406">
        <f t="shared" si="95"/>
        <v>0</v>
      </c>
      <c r="Y438" s="406">
        <f t="shared" si="95"/>
        <v>0</v>
      </c>
      <c r="Z438" s="406">
        <f t="shared" si="95"/>
        <v>0</v>
      </c>
      <c r="AA438" s="406">
        <f t="shared" si="95"/>
        <v>0</v>
      </c>
      <c r="AB438" s="416">
        <f t="shared" si="95"/>
        <v>0</v>
      </c>
      <c r="AC438" s="399">
        <f t="shared" si="95"/>
        <v>0</v>
      </c>
      <c r="AD438" s="1015"/>
      <c r="AE438" s="1016"/>
      <c r="AF438" s="1016"/>
      <c r="AG438" s="528"/>
      <c r="AH438" s="521"/>
      <c r="AI438" s="521"/>
      <c r="AJ438" s="521"/>
      <c r="AK438" s="521"/>
      <c r="AL438" s="521"/>
      <c r="AM438" s="521"/>
      <c r="AN438" s="521"/>
      <c r="AO438" s="521"/>
      <c r="AP438" s="521"/>
      <c r="AQ438" s="521"/>
      <c r="AR438" s="521"/>
      <c r="AS438" s="521"/>
      <c r="AT438" s="521"/>
      <c r="AU438" s="521"/>
      <c r="AV438" s="521"/>
      <c r="AW438" s="521"/>
      <c r="AX438" s="521"/>
      <c r="AY438" s="521"/>
      <c r="AZ438" s="521"/>
      <c r="BA438" s="521"/>
      <c r="BB438" s="521"/>
      <c r="BC438" s="521"/>
      <c r="BD438" s="521"/>
      <c r="BE438" s="521"/>
      <c r="BF438" s="521"/>
      <c r="BG438" s="521"/>
      <c r="BH438" s="521"/>
      <c r="BI438" s="521"/>
      <c r="BJ438" s="521"/>
      <c r="BK438" s="521"/>
      <c r="BL438" s="521"/>
      <c r="BM438" s="521"/>
      <c r="BN438" s="521"/>
      <c r="BO438" s="521"/>
      <c r="BP438" s="521"/>
      <c r="BQ438" s="521"/>
      <c r="BR438" s="521"/>
      <c r="BS438" s="521"/>
      <c r="BT438" s="521"/>
      <c r="BU438" s="521"/>
      <c r="BV438" s="521"/>
      <c r="BW438" s="521"/>
      <c r="BX438" s="521"/>
      <c r="BY438" s="521"/>
      <c r="BZ438" s="521"/>
      <c r="CA438" s="521"/>
      <c r="CB438" s="521"/>
      <c r="CC438" s="521"/>
      <c r="CD438" s="521"/>
      <c r="CE438" s="521"/>
      <c r="CF438" s="521"/>
      <c r="CG438" s="521"/>
      <c r="CH438" s="521"/>
      <c r="CI438" s="521"/>
      <c r="CJ438" s="521"/>
      <c r="CK438" s="521"/>
      <c r="CL438" s="521"/>
      <c r="CM438" s="521"/>
      <c r="CN438" s="521"/>
      <c r="CO438" s="521"/>
      <c r="CP438" s="521"/>
      <c r="CQ438" s="521"/>
    </row>
    <row r="439" spans="1:95" s="69" customFormat="1" ht="15" customHeight="1" x14ac:dyDescent="0.2">
      <c r="A439" s="11">
        <v>144</v>
      </c>
      <c r="B439" s="271"/>
      <c r="C439" s="281"/>
      <c r="D439" s="281"/>
      <c r="E439" s="282"/>
      <c r="F439" s="1475" t="str">
        <f>'2. CAD NCCF'!F439:L439</f>
        <v>Non-FI issued unsecured bond and paper, high rated</v>
      </c>
      <c r="G439" s="1476"/>
      <c r="H439" s="1476"/>
      <c r="I439" s="1476"/>
      <c r="J439" s="1476"/>
      <c r="K439" s="1476"/>
      <c r="L439" s="1477"/>
      <c r="M439" s="690">
        <v>0</v>
      </c>
      <c r="N439" s="691">
        <v>0</v>
      </c>
      <c r="O439" s="692">
        <v>0</v>
      </c>
      <c r="P439" s="692">
        <v>0</v>
      </c>
      <c r="Q439" s="697">
        <v>0</v>
      </c>
      <c r="R439" s="692">
        <v>0</v>
      </c>
      <c r="S439" s="693">
        <v>0</v>
      </c>
      <c r="T439" s="692">
        <v>0</v>
      </c>
      <c r="U439" s="693">
        <v>0</v>
      </c>
      <c r="V439" s="692">
        <v>0</v>
      </c>
      <c r="W439" s="693">
        <v>0</v>
      </c>
      <c r="X439" s="692">
        <v>0</v>
      </c>
      <c r="Y439" s="693">
        <v>0</v>
      </c>
      <c r="Z439" s="692">
        <v>0</v>
      </c>
      <c r="AA439" s="693">
        <v>0</v>
      </c>
      <c r="AB439" s="698">
        <v>0</v>
      </c>
      <c r="AC439" s="690">
        <v>0</v>
      </c>
      <c r="AD439" s="1015"/>
      <c r="AE439" s="1016"/>
      <c r="AF439" s="1016"/>
      <c r="AG439" s="528"/>
      <c r="AH439" s="521"/>
      <c r="AI439" s="521"/>
      <c r="AJ439" s="521"/>
      <c r="AK439" s="521"/>
      <c r="AL439" s="521"/>
      <c r="AM439" s="521"/>
      <c r="AN439" s="521"/>
      <c r="AO439" s="521"/>
      <c r="AP439" s="521"/>
      <c r="AQ439" s="521"/>
      <c r="AR439" s="521"/>
      <c r="AS439" s="521"/>
      <c r="AT439" s="521"/>
      <c r="AU439" s="521"/>
      <c r="AV439" s="521"/>
      <c r="AW439" s="521"/>
      <c r="AX439" s="521"/>
      <c r="AY439" s="521"/>
      <c r="AZ439" s="521"/>
      <c r="BA439" s="521"/>
      <c r="BB439" s="521"/>
      <c r="BC439" s="521"/>
      <c r="BD439" s="521"/>
      <c r="BE439" s="521"/>
      <c r="BF439" s="521"/>
      <c r="BG439" s="521"/>
      <c r="BH439" s="521"/>
      <c r="BI439" s="521"/>
      <c r="BJ439" s="521"/>
      <c r="BK439" s="521"/>
      <c r="BL439" s="521"/>
      <c r="BM439" s="521"/>
      <c r="BN439" s="521"/>
      <c r="BO439" s="521"/>
      <c r="BP439" s="521"/>
      <c r="BQ439" s="521"/>
      <c r="BR439" s="521"/>
      <c r="BS439" s="521"/>
      <c r="BT439" s="521"/>
      <c r="BU439" s="521"/>
      <c r="BV439" s="521"/>
      <c r="BW439" s="521"/>
      <c r="BX439" s="521"/>
      <c r="BY439" s="521"/>
      <c r="BZ439" s="521"/>
      <c r="CA439" s="521"/>
      <c r="CB439" s="521"/>
      <c r="CC439" s="521"/>
      <c r="CD439" s="521"/>
      <c r="CE439" s="521"/>
      <c r="CF439" s="521"/>
      <c r="CG439" s="521"/>
      <c r="CH439" s="521"/>
      <c r="CI439" s="521"/>
      <c r="CJ439" s="521"/>
      <c r="CK439" s="521"/>
      <c r="CL439" s="521"/>
      <c r="CM439" s="521"/>
      <c r="CN439" s="521"/>
      <c r="CO439" s="521"/>
      <c r="CP439" s="521"/>
      <c r="CQ439" s="521"/>
    </row>
    <row r="440" spans="1:95" s="69" customFormat="1" ht="15" customHeight="1" x14ac:dyDescent="0.2">
      <c r="A440" s="11">
        <v>145</v>
      </c>
      <c r="B440" s="271"/>
      <c r="C440" s="281"/>
      <c r="D440" s="281"/>
      <c r="E440" s="282"/>
      <c r="F440" s="1475" t="str">
        <f>'2. CAD NCCF'!F440:L440</f>
        <v>Non-FI issued covered bonds, high rated</v>
      </c>
      <c r="G440" s="1476"/>
      <c r="H440" s="1476"/>
      <c r="I440" s="1476"/>
      <c r="J440" s="1476"/>
      <c r="K440" s="1476"/>
      <c r="L440" s="1477"/>
      <c r="M440" s="690">
        <v>0</v>
      </c>
      <c r="N440" s="691">
        <v>0</v>
      </c>
      <c r="O440" s="692">
        <v>0</v>
      </c>
      <c r="P440" s="692">
        <v>0</v>
      </c>
      <c r="Q440" s="697">
        <v>0</v>
      </c>
      <c r="R440" s="692">
        <v>0</v>
      </c>
      <c r="S440" s="693">
        <v>0</v>
      </c>
      <c r="T440" s="692">
        <v>0</v>
      </c>
      <c r="U440" s="693">
        <v>0</v>
      </c>
      <c r="V440" s="692">
        <v>0</v>
      </c>
      <c r="W440" s="693">
        <v>0</v>
      </c>
      <c r="X440" s="692">
        <v>0</v>
      </c>
      <c r="Y440" s="693">
        <v>0</v>
      </c>
      <c r="Z440" s="692">
        <v>0</v>
      </c>
      <c r="AA440" s="693">
        <v>0</v>
      </c>
      <c r="AB440" s="698">
        <v>0</v>
      </c>
      <c r="AC440" s="690">
        <v>0</v>
      </c>
      <c r="AD440" s="1015"/>
      <c r="AE440" s="1016"/>
      <c r="AF440" s="1016"/>
      <c r="AG440" s="528"/>
      <c r="AH440" s="521"/>
      <c r="AI440" s="521"/>
      <c r="AJ440" s="521"/>
      <c r="AK440" s="521"/>
      <c r="AL440" s="521"/>
      <c r="AM440" s="521"/>
      <c r="AN440" s="521"/>
      <c r="AO440" s="521"/>
      <c r="AP440" s="521"/>
      <c r="AQ440" s="521"/>
      <c r="AR440" s="521"/>
      <c r="AS440" s="521"/>
      <c r="AT440" s="521"/>
      <c r="AU440" s="521"/>
      <c r="AV440" s="521"/>
      <c r="AW440" s="521"/>
      <c r="AX440" s="521"/>
      <c r="AY440" s="521"/>
      <c r="AZ440" s="521"/>
      <c r="BA440" s="521"/>
      <c r="BB440" s="521"/>
      <c r="BC440" s="521"/>
      <c r="BD440" s="521"/>
      <c r="BE440" s="521"/>
      <c r="BF440" s="521"/>
      <c r="BG440" s="521"/>
      <c r="BH440" s="521"/>
      <c r="BI440" s="521"/>
      <c r="BJ440" s="521"/>
      <c r="BK440" s="521"/>
      <c r="BL440" s="521"/>
      <c r="BM440" s="521"/>
      <c r="BN440" s="521"/>
      <c r="BO440" s="521"/>
      <c r="BP440" s="521"/>
      <c r="BQ440" s="521"/>
      <c r="BR440" s="521"/>
      <c r="BS440" s="521"/>
      <c r="BT440" s="521"/>
      <c r="BU440" s="521"/>
      <c r="BV440" s="521"/>
      <c r="BW440" s="521"/>
      <c r="BX440" s="521"/>
      <c r="BY440" s="521"/>
      <c r="BZ440" s="521"/>
      <c r="CA440" s="521"/>
      <c r="CB440" s="521"/>
      <c r="CC440" s="521"/>
      <c r="CD440" s="521"/>
      <c r="CE440" s="521"/>
      <c r="CF440" s="521"/>
      <c r="CG440" s="521"/>
      <c r="CH440" s="521"/>
      <c r="CI440" s="521"/>
      <c r="CJ440" s="521"/>
      <c r="CK440" s="521"/>
      <c r="CL440" s="521"/>
      <c r="CM440" s="521"/>
      <c r="CN440" s="521"/>
      <c r="CO440" s="521"/>
      <c r="CP440" s="521"/>
      <c r="CQ440" s="521"/>
    </row>
    <row r="441" spans="1:95" s="69" customFormat="1" ht="15" customHeight="1" x14ac:dyDescent="0.2">
      <c r="A441" s="11">
        <v>146</v>
      </c>
      <c r="B441" s="271"/>
      <c r="C441" s="281"/>
      <c r="D441" s="281"/>
      <c r="E441" s="1445" t="str">
        <f>'2. CAD NCCF'!E441:L441</f>
        <v>FI issued CBP, high rated</v>
      </c>
      <c r="F441" s="1446"/>
      <c r="G441" s="1446"/>
      <c r="H441" s="1446"/>
      <c r="I441" s="1446"/>
      <c r="J441" s="1446"/>
      <c r="K441" s="1446"/>
      <c r="L441" s="1447"/>
      <c r="M441" s="399">
        <f>SUM(M442:M444)</f>
        <v>0</v>
      </c>
      <c r="N441" s="402">
        <f t="shared" ref="N441:AC441" si="96">SUBTOTAL(9,N442:N444)</f>
        <v>0</v>
      </c>
      <c r="O441" s="406">
        <f t="shared" si="96"/>
        <v>0</v>
      </c>
      <c r="P441" s="405">
        <f t="shared" si="96"/>
        <v>0</v>
      </c>
      <c r="Q441" s="407">
        <f t="shared" si="96"/>
        <v>0</v>
      </c>
      <c r="R441" s="406">
        <f t="shared" si="96"/>
        <v>0</v>
      </c>
      <c r="S441" s="406">
        <f t="shared" si="96"/>
        <v>0</v>
      </c>
      <c r="T441" s="406">
        <f t="shared" si="96"/>
        <v>0</v>
      </c>
      <c r="U441" s="406">
        <f t="shared" si="96"/>
        <v>0</v>
      </c>
      <c r="V441" s="406">
        <f t="shared" si="96"/>
        <v>0</v>
      </c>
      <c r="W441" s="406">
        <f t="shared" si="96"/>
        <v>0</v>
      </c>
      <c r="X441" s="406">
        <f t="shared" si="96"/>
        <v>0</v>
      </c>
      <c r="Y441" s="406">
        <f t="shared" si="96"/>
        <v>0</v>
      </c>
      <c r="Z441" s="406">
        <f t="shared" si="96"/>
        <v>0</v>
      </c>
      <c r="AA441" s="406">
        <f t="shared" si="96"/>
        <v>0</v>
      </c>
      <c r="AB441" s="416">
        <f t="shared" si="96"/>
        <v>0</v>
      </c>
      <c r="AC441" s="399">
        <f t="shared" si="96"/>
        <v>0</v>
      </c>
      <c r="AD441" s="1015"/>
      <c r="AE441" s="1016"/>
      <c r="AF441" s="1016"/>
      <c r="AG441" s="528"/>
      <c r="AH441" s="521"/>
      <c r="AI441" s="521"/>
      <c r="AJ441" s="521"/>
      <c r="AK441" s="521"/>
      <c r="AL441" s="521"/>
      <c r="AM441" s="521"/>
      <c r="AN441" s="521"/>
      <c r="AO441" s="521"/>
      <c r="AP441" s="521"/>
      <c r="AQ441" s="521"/>
      <c r="AR441" s="521"/>
      <c r="AS441" s="521"/>
      <c r="AT441" s="521"/>
      <c r="AU441" s="521"/>
      <c r="AV441" s="521"/>
      <c r="AW441" s="521"/>
      <c r="AX441" s="521"/>
      <c r="AY441" s="521"/>
      <c r="AZ441" s="521"/>
      <c r="BA441" s="521"/>
      <c r="BB441" s="521"/>
      <c r="BC441" s="521"/>
      <c r="BD441" s="521"/>
      <c r="BE441" s="521"/>
      <c r="BF441" s="521"/>
      <c r="BG441" s="521"/>
      <c r="BH441" s="521"/>
      <c r="BI441" s="521"/>
      <c r="BJ441" s="521"/>
      <c r="BK441" s="521"/>
      <c r="BL441" s="521"/>
      <c r="BM441" s="521"/>
      <c r="BN441" s="521"/>
      <c r="BO441" s="521"/>
      <c r="BP441" s="521"/>
      <c r="BQ441" s="521"/>
      <c r="BR441" s="521"/>
      <c r="BS441" s="521"/>
      <c r="BT441" s="521"/>
      <c r="BU441" s="521"/>
      <c r="BV441" s="521"/>
      <c r="BW441" s="521"/>
      <c r="BX441" s="521"/>
      <c r="BY441" s="521"/>
      <c r="BZ441" s="521"/>
      <c r="CA441" s="521"/>
      <c r="CB441" s="521"/>
      <c r="CC441" s="521"/>
      <c r="CD441" s="521"/>
      <c r="CE441" s="521"/>
      <c r="CF441" s="521"/>
      <c r="CG441" s="521"/>
      <c r="CH441" s="521"/>
      <c r="CI441" s="521"/>
      <c r="CJ441" s="521"/>
      <c r="CK441" s="521"/>
      <c r="CL441" s="521"/>
      <c r="CM441" s="521"/>
      <c r="CN441" s="521"/>
      <c r="CO441" s="521"/>
      <c r="CP441" s="521"/>
      <c r="CQ441" s="521"/>
    </row>
    <row r="442" spans="1:95" s="69" customFormat="1" ht="15" customHeight="1" x14ac:dyDescent="0.2">
      <c r="A442" s="11">
        <v>147</v>
      </c>
      <c r="B442" s="271"/>
      <c r="C442" s="281"/>
      <c r="D442" s="281"/>
      <c r="E442" s="282"/>
      <c r="F442" s="1475" t="str">
        <f>'2. CAD NCCF'!F442:L442</f>
        <v>FI issued unsecured bonds and paper, high rated</v>
      </c>
      <c r="G442" s="1476"/>
      <c r="H442" s="1476"/>
      <c r="I442" s="1476"/>
      <c r="J442" s="1476"/>
      <c r="K442" s="1476"/>
      <c r="L442" s="1477"/>
      <c r="M442" s="690">
        <v>0</v>
      </c>
      <c r="N442" s="691">
        <v>0</v>
      </c>
      <c r="O442" s="692">
        <v>0</v>
      </c>
      <c r="P442" s="692">
        <v>0</v>
      </c>
      <c r="Q442" s="697">
        <v>0</v>
      </c>
      <c r="R442" s="692">
        <v>0</v>
      </c>
      <c r="S442" s="693">
        <v>0</v>
      </c>
      <c r="T442" s="692">
        <v>0</v>
      </c>
      <c r="U442" s="693">
        <v>0</v>
      </c>
      <c r="V442" s="692">
        <v>0</v>
      </c>
      <c r="W442" s="693">
        <v>0</v>
      </c>
      <c r="X442" s="692">
        <v>0</v>
      </c>
      <c r="Y442" s="693">
        <v>0</v>
      </c>
      <c r="Z442" s="692">
        <v>0</v>
      </c>
      <c r="AA442" s="693">
        <v>0</v>
      </c>
      <c r="AB442" s="698">
        <v>0</v>
      </c>
      <c r="AC442" s="690">
        <v>0</v>
      </c>
      <c r="AD442" s="1015"/>
      <c r="AE442" s="1016"/>
      <c r="AF442" s="1016"/>
      <c r="AG442" s="528"/>
      <c r="AH442" s="521"/>
      <c r="AI442" s="521"/>
      <c r="AJ442" s="521"/>
      <c r="AK442" s="521"/>
      <c r="AL442" s="521"/>
      <c r="AM442" s="521"/>
      <c r="AN442" s="521"/>
      <c r="AO442" s="521"/>
      <c r="AP442" s="521"/>
      <c r="AQ442" s="521"/>
      <c r="AR442" s="521"/>
      <c r="AS442" s="521"/>
      <c r="AT442" s="521"/>
      <c r="AU442" s="521"/>
      <c r="AV442" s="521"/>
      <c r="AW442" s="521"/>
      <c r="AX442" s="521"/>
      <c r="AY442" s="521"/>
      <c r="AZ442" s="521"/>
      <c r="BA442" s="521"/>
      <c r="BB442" s="521"/>
      <c r="BC442" s="521"/>
      <c r="BD442" s="521"/>
      <c r="BE442" s="521"/>
      <c r="BF442" s="521"/>
      <c r="BG442" s="521"/>
      <c r="BH442" s="521"/>
      <c r="BI442" s="521"/>
      <c r="BJ442" s="521"/>
      <c r="BK442" s="521"/>
      <c r="BL442" s="521"/>
      <c r="BM442" s="521"/>
      <c r="BN442" s="521"/>
      <c r="BO442" s="521"/>
      <c r="BP442" s="521"/>
      <c r="BQ442" s="521"/>
      <c r="BR442" s="521"/>
      <c r="BS442" s="521"/>
      <c r="BT442" s="521"/>
      <c r="BU442" s="521"/>
      <c r="BV442" s="521"/>
      <c r="BW442" s="521"/>
      <c r="BX442" s="521"/>
      <c r="BY442" s="521"/>
      <c r="BZ442" s="521"/>
      <c r="CA442" s="521"/>
      <c r="CB442" s="521"/>
      <c r="CC442" s="521"/>
      <c r="CD442" s="521"/>
      <c r="CE442" s="521"/>
      <c r="CF442" s="521"/>
      <c r="CG442" s="521"/>
      <c r="CH442" s="521"/>
      <c r="CI442" s="521"/>
      <c r="CJ442" s="521"/>
      <c r="CK442" s="521"/>
      <c r="CL442" s="521"/>
      <c r="CM442" s="521"/>
      <c r="CN442" s="521"/>
      <c r="CO442" s="521"/>
      <c r="CP442" s="521"/>
      <c r="CQ442" s="521"/>
    </row>
    <row r="443" spans="1:95" s="69" customFormat="1" ht="15" customHeight="1" x14ac:dyDescent="0.2">
      <c r="A443" s="11">
        <v>148</v>
      </c>
      <c r="B443" s="271"/>
      <c r="C443" s="281"/>
      <c r="D443" s="281"/>
      <c r="E443" s="282"/>
      <c r="F443" s="1475" t="str">
        <f>'2. CAD NCCF'!F443:L443</f>
        <v>FI issued covered bonds, high rated</v>
      </c>
      <c r="G443" s="1476"/>
      <c r="H443" s="1476"/>
      <c r="I443" s="1476"/>
      <c r="J443" s="1476"/>
      <c r="K443" s="1476"/>
      <c r="L443" s="1477"/>
      <c r="M443" s="690">
        <v>0</v>
      </c>
      <c r="N443" s="691">
        <v>0</v>
      </c>
      <c r="O443" s="692">
        <v>0</v>
      </c>
      <c r="P443" s="692">
        <v>0</v>
      </c>
      <c r="Q443" s="697">
        <v>0</v>
      </c>
      <c r="R443" s="692">
        <v>0</v>
      </c>
      <c r="S443" s="693">
        <v>0</v>
      </c>
      <c r="T443" s="692">
        <v>0</v>
      </c>
      <c r="U443" s="693">
        <v>0</v>
      </c>
      <c r="V443" s="692">
        <v>0</v>
      </c>
      <c r="W443" s="693">
        <v>0</v>
      </c>
      <c r="X443" s="692">
        <v>0</v>
      </c>
      <c r="Y443" s="693">
        <v>0</v>
      </c>
      <c r="Z443" s="692">
        <v>0</v>
      </c>
      <c r="AA443" s="693">
        <v>0</v>
      </c>
      <c r="AB443" s="698">
        <v>0</v>
      </c>
      <c r="AC443" s="690">
        <v>0</v>
      </c>
      <c r="AD443" s="1015"/>
      <c r="AE443" s="1016"/>
      <c r="AF443" s="1016"/>
      <c r="AG443" s="528"/>
      <c r="AH443" s="521"/>
      <c r="AI443" s="521"/>
      <c r="AJ443" s="521"/>
      <c r="AK443" s="521"/>
      <c r="AL443" s="521"/>
      <c r="AM443" s="521"/>
      <c r="AN443" s="521"/>
      <c r="AO443" s="521"/>
      <c r="AP443" s="521"/>
      <c r="AQ443" s="521"/>
      <c r="AR443" s="521"/>
      <c r="AS443" s="521"/>
      <c r="AT443" s="521"/>
      <c r="AU443" s="521"/>
      <c r="AV443" s="521"/>
      <c r="AW443" s="521"/>
      <c r="AX443" s="521"/>
      <c r="AY443" s="521"/>
      <c r="AZ443" s="521"/>
      <c r="BA443" s="521"/>
      <c r="BB443" s="521"/>
      <c r="BC443" s="521"/>
      <c r="BD443" s="521"/>
      <c r="BE443" s="521"/>
      <c r="BF443" s="521"/>
      <c r="BG443" s="521"/>
      <c r="BH443" s="521"/>
      <c r="BI443" s="521"/>
      <c r="BJ443" s="521"/>
      <c r="BK443" s="521"/>
      <c r="BL443" s="521"/>
      <c r="BM443" s="521"/>
      <c r="BN443" s="521"/>
      <c r="BO443" s="521"/>
      <c r="BP443" s="521"/>
      <c r="BQ443" s="521"/>
      <c r="BR443" s="521"/>
      <c r="BS443" s="521"/>
      <c r="BT443" s="521"/>
      <c r="BU443" s="521"/>
      <c r="BV443" s="521"/>
      <c r="BW443" s="521"/>
      <c r="BX443" s="521"/>
      <c r="BY443" s="521"/>
      <c r="BZ443" s="521"/>
      <c r="CA443" s="521"/>
      <c r="CB443" s="521"/>
      <c r="CC443" s="521"/>
      <c r="CD443" s="521"/>
      <c r="CE443" s="521"/>
      <c r="CF443" s="521"/>
      <c r="CG443" s="521"/>
      <c r="CH443" s="521"/>
      <c r="CI443" s="521"/>
      <c r="CJ443" s="521"/>
      <c r="CK443" s="521"/>
      <c r="CL443" s="521"/>
      <c r="CM443" s="521"/>
      <c r="CN443" s="521"/>
      <c r="CO443" s="521"/>
      <c r="CP443" s="521"/>
      <c r="CQ443" s="521"/>
    </row>
    <row r="444" spans="1:95" s="69" customFormat="1" ht="15" customHeight="1" x14ac:dyDescent="0.2">
      <c r="A444" s="11">
        <v>149</v>
      </c>
      <c r="B444" s="271"/>
      <c r="C444" s="281"/>
      <c r="D444" s="281"/>
      <c r="E444" s="282"/>
      <c r="F444" s="1475" t="str">
        <f>'2. CAD NCCF'!F444:L444</f>
        <v>FI issued jumbo covered bonds, high rated</v>
      </c>
      <c r="G444" s="1476"/>
      <c r="H444" s="1476"/>
      <c r="I444" s="1476"/>
      <c r="J444" s="1476"/>
      <c r="K444" s="1476"/>
      <c r="L444" s="1477"/>
      <c r="M444" s="690">
        <v>0</v>
      </c>
      <c r="N444" s="691">
        <v>0</v>
      </c>
      <c r="O444" s="692">
        <v>0</v>
      </c>
      <c r="P444" s="692">
        <v>0</v>
      </c>
      <c r="Q444" s="697">
        <v>0</v>
      </c>
      <c r="R444" s="692">
        <v>0</v>
      </c>
      <c r="S444" s="693">
        <v>0</v>
      </c>
      <c r="T444" s="692">
        <v>0</v>
      </c>
      <c r="U444" s="693">
        <v>0</v>
      </c>
      <c r="V444" s="692">
        <v>0</v>
      </c>
      <c r="W444" s="693">
        <v>0</v>
      </c>
      <c r="X444" s="692">
        <v>0</v>
      </c>
      <c r="Y444" s="693">
        <v>0</v>
      </c>
      <c r="Z444" s="692">
        <v>0</v>
      </c>
      <c r="AA444" s="693">
        <v>0</v>
      </c>
      <c r="AB444" s="698">
        <v>0</v>
      </c>
      <c r="AC444" s="690">
        <v>0</v>
      </c>
      <c r="AD444" s="1015"/>
      <c r="AE444" s="1016"/>
      <c r="AF444" s="1016"/>
      <c r="AG444" s="528"/>
      <c r="AH444" s="521"/>
      <c r="AI444" s="521"/>
      <c r="AJ444" s="521"/>
      <c r="AK444" s="521"/>
      <c r="AL444" s="521"/>
      <c r="AM444" s="521"/>
      <c r="AN444" s="521"/>
      <c r="AO444" s="521"/>
      <c r="AP444" s="521"/>
      <c r="AQ444" s="521"/>
      <c r="AR444" s="521"/>
      <c r="AS444" s="521"/>
      <c r="AT444" s="521"/>
      <c r="AU444" s="521"/>
      <c r="AV444" s="521"/>
      <c r="AW444" s="521"/>
      <c r="AX444" s="521"/>
      <c r="AY444" s="521"/>
      <c r="AZ444" s="521"/>
      <c r="BA444" s="521"/>
      <c r="BB444" s="521"/>
      <c r="BC444" s="521"/>
      <c r="BD444" s="521"/>
      <c r="BE444" s="521"/>
      <c r="BF444" s="521"/>
      <c r="BG444" s="521"/>
      <c r="BH444" s="521"/>
      <c r="BI444" s="521"/>
      <c r="BJ444" s="521"/>
      <c r="BK444" s="521"/>
      <c r="BL444" s="521"/>
      <c r="BM444" s="521"/>
      <c r="BN444" s="521"/>
      <c r="BO444" s="521"/>
      <c r="BP444" s="521"/>
      <c r="BQ444" s="521"/>
      <c r="BR444" s="521"/>
      <c r="BS444" s="521"/>
      <c r="BT444" s="521"/>
      <c r="BU444" s="521"/>
      <c r="BV444" s="521"/>
      <c r="BW444" s="521"/>
      <c r="BX444" s="521"/>
      <c r="BY444" s="521"/>
      <c r="BZ444" s="521"/>
      <c r="CA444" s="521"/>
      <c r="CB444" s="521"/>
      <c r="CC444" s="521"/>
      <c r="CD444" s="521"/>
      <c r="CE444" s="521"/>
      <c r="CF444" s="521"/>
      <c r="CG444" s="521"/>
      <c r="CH444" s="521"/>
      <c r="CI444" s="521"/>
      <c r="CJ444" s="521"/>
      <c r="CK444" s="521"/>
      <c r="CL444" s="521"/>
      <c r="CM444" s="521"/>
      <c r="CN444" s="521"/>
      <c r="CO444" s="521"/>
      <c r="CP444" s="521"/>
      <c r="CQ444" s="521"/>
    </row>
    <row r="445" spans="1:95" s="69" customFormat="1" ht="15" customHeight="1" x14ac:dyDescent="0.2">
      <c r="A445" s="11">
        <v>150</v>
      </c>
      <c r="B445" s="271"/>
      <c r="C445" s="281"/>
      <c r="D445" s="281"/>
      <c r="E445" s="1445" t="str">
        <f>'2. CAD NCCF'!E445:L445</f>
        <v>Non-FI issued CBP, medium rated</v>
      </c>
      <c r="F445" s="1446"/>
      <c r="G445" s="1446"/>
      <c r="H445" s="1446"/>
      <c r="I445" s="1446"/>
      <c r="J445" s="1446"/>
      <c r="K445" s="1446"/>
      <c r="L445" s="1447"/>
      <c r="M445" s="399">
        <f>SUM(M446:M447)</f>
        <v>0</v>
      </c>
      <c r="N445" s="402">
        <f t="shared" ref="N445:AC445" si="97">SUBTOTAL(9,N446:N447)</f>
        <v>0</v>
      </c>
      <c r="O445" s="406">
        <f t="shared" si="97"/>
        <v>0</v>
      </c>
      <c r="P445" s="405">
        <f t="shared" si="97"/>
        <v>0</v>
      </c>
      <c r="Q445" s="407">
        <f t="shared" si="97"/>
        <v>0</v>
      </c>
      <c r="R445" s="406">
        <f t="shared" si="97"/>
        <v>0</v>
      </c>
      <c r="S445" s="406">
        <f t="shared" si="97"/>
        <v>0</v>
      </c>
      <c r="T445" s="406">
        <f t="shared" si="97"/>
        <v>0</v>
      </c>
      <c r="U445" s="406">
        <f t="shared" si="97"/>
        <v>0</v>
      </c>
      <c r="V445" s="406">
        <f t="shared" si="97"/>
        <v>0</v>
      </c>
      <c r="W445" s="406">
        <f t="shared" si="97"/>
        <v>0</v>
      </c>
      <c r="X445" s="406">
        <f t="shared" si="97"/>
        <v>0</v>
      </c>
      <c r="Y445" s="406">
        <f t="shared" si="97"/>
        <v>0</v>
      </c>
      <c r="Z445" s="406">
        <f t="shared" si="97"/>
        <v>0</v>
      </c>
      <c r="AA445" s="406">
        <f t="shared" si="97"/>
        <v>0</v>
      </c>
      <c r="AB445" s="416">
        <f t="shared" si="97"/>
        <v>0</v>
      </c>
      <c r="AC445" s="399">
        <f t="shared" si="97"/>
        <v>0</v>
      </c>
      <c r="AD445" s="1015"/>
      <c r="AE445" s="1016"/>
      <c r="AF445" s="1016"/>
      <c r="AG445" s="528"/>
      <c r="AH445" s="521"/>
      <c r="AI445" s="521"/>
      <c r="AJ445" s="521"/>
      <c r="AK445" s="521"/>
      <c r="AL445" s="521"/>
      <c r="AM445" s="521"/>
      <c r="AN445" s="521"/>
      <c r="AO445" s="521"/>
      <c r="AP445" s="521"/>
      <c r="AQ445" s="521"/>
      <c r="AR445" s="521"/>
      <c r="AS445" s="521"/>
      <c r="AT445" s="521"/>
      <c r="AU445" s="521"/>
      <c r="AV445" s="521"/>
      <c r="AW445" s="521"/>
      <c r="AX445" s="521"/>
      <c r="AY445" s="521"/>
      <c r="AZ445" s="521"/>
      <c r="BA445" s="521"/>
      <c r="BB445" s="521"/>
      <c r="BC445" s="521"/>
      <c r="BD445" s="521"/>
      <c r="BE445" s="521"/>
      <c r="BF445" s="521"/>
      <c r="BG445" s="521"/>
      <c r="BH445" s="521"/>
      <c r="BI445" s="521"/>
      <c r="BJ445" s="521"/>
      <c r="BK445" s="521"/>
      <c r="BL445" s="521"/>
      <c r="BM445" s="521"/>
      <c r="BN445" s="521"/>
      <c r="BO445" s="521"/>
      <c r="BP445" s="521"/>
      <c r="BQ445" s="521"/>
      <c r="BR445" s="521"/>
      <c r="BS445" s="521"/>
      <c r="BT445" s="521"/>
      <c r="BU445" s="521"/>
      <c r="BV445" s="521"/>
      <c r="BW445" s="521"/>
      <c r="BX445" s="521"/>
      <c r="BY445" s="521"/>
      <c r="BZ445" s="521"/>
      <c r="CA445" s="521"/>
      <c r="CB445" s="521"/>
      <c r="CC445" s="521"/>
      <c r="CD445" s="521"/>
      <c r="CE445" s="521"/>
      <c r="CF445" s="521"/>
      <c r="CG445" s="521"/>
      <c r="CH445" s="521"/>
      <c r="CI445" s="521"/>
      <c r="CJ445" s="521"/>
      <c r="CK445" s="521"/>
      <c r="CL445" s="521"/>
      <c r="CM445" s="521"/>
      <c r="CN445" s="521"/>
      <c r="CO445" s="521"/>
      <c r="CP445" s="521"/>
      <c r="CQ445" s="521"/>
    </row>
    <row r="446" spans="1:95" s="69" customFormat="1" ht="15" customHeight="1" x14ac:dyDescent="0.2">
      <c r="A446" s="11">
        <v>151</v>
      </c>
      <c r="B446" s="271"/>
      <c r="C446" s="281"/>
      <c r="D446" s="281"/>
      <c r="E446" s="282"/>
      <c r="F446" s="1475" t="str">
        <f>'2. CAD NCCF'!F446:L446</f>
        <v>Non-FI issued unsecured bonds and paper, medium rated</v>
      </c>
      <c r="G446" s="1476"/>
      <c r="H446" s="1476"/>
      <c r="I446" s="1476"/>
      <c r="J446" s="1476"/>
      <c r="K446" s="1476"/>
      <c r="L446" s="1477"/>
      <c r="M446" s="690">
        <v>0</v>
      </c>
      <c r="N446" s="691">
        <v>0</v>
      </c>
      <c r="O446" s="692">
        <v>0</v>
      </c>
      <c r="P446" s="692">
        <v>0</v>
      </c>
      <c r="Q446" s="697">
        <v>0</v>
      </c>
      <c r="R446" s="692">
        <v>0</v>
      </c>
      <c r="S446" s="693">
        <v>0</v>
      </c>
      <c r="T446" s="692">
        <v>0</v>
      </c>
      <c r="U446" s="693">
        <v>0</v>
      </c>
      <c r="V446" s="692">
        <v>0</v>
      </c>
      <c r="W446" s="693">
        <v>0</v>
      </c>
      <c r="X446" s="692">
        <v>0</v>
      </c>
      <c r="Y446" s="693">
        <v>0</v>
      </c>
      <c r="Z446" s="692">
        <v>0</v>
      </c>
      <c r="AA446" s="693">
        <v>0</v>
      </c>
      <c r="AB446" s="698">
        <v>0</v>
      </c>
      <c r="AC446" s="690">
        <v>0</v>
      </c>
      <c r="AD446" s="1015"/>
      <c r="AE446" s="1016"/>
      <c r="AF446" s="1016"/>
      <c r="AG446" s="528"/>
      <c r="AH446" s="521"/>
      <c r="AI446" s="521"/>
      <c r="AJ446" s="521"/>
      <c r="AK446" s="521"/>
      <c r="AL446" s="521"/>
      <c r="AM446" s="521"/>
      <c r="AN446" s="521"/>
      <c r="AO446" s="521"/>
      <c r="AP446" s="521"/>
      <c r="AQ446" s="521"/>
      <c r="AR446" s="521"/>
      <c r="AS446" s="521"/>
      <c r="AT446" s="521"/>
      <c r="AU446" s="521"/>
      <c r="AV446" s="521"/>
      <c r="AW446" s="521"/>
      <c r="AX446" s="521"/>
      <c r="AY446" s="521"/>
      <c r="AZ446" s="521"/>
      <c r="BA446" s="521"/>
      <c r="BB446" s="521"/>
      <c r="BC446" s="521"/>
      <c r="BD446" s="521"/>
      <c r="BE446" s="521"/>
      <c r="BF446" s="521"/>
      <c r="BG446" s="521"/>
      <c r="BH446" s="521"/>
      <c r="BI446" s="521"/>
      <c r="BJ446" s="521"/>
      <c r="BK446" s="521"/>
      <c r="BL446" s="521"/>
      <c r="BM446" s="521"/>
      <c r="BN446" s="521"/>
      <c r="BO446" s="521"/>
      <c r="BP446" s="521"/>
      <c r="BQ446" s="521"/>
      <c r="BR446" s="521"/>
      <c r="BS446" s="521"/>
      <c r="BT446" s="521"/>
      <c r="BU446" s="521"/>
      <c r="BV446" s="521"/>
      <c r="BW446" s="521"/>
      <c r="BX446" s="521"/>
      <c r="BY446" s="521"/>
      <c r="BZ446" s="521"/>
      <c r="CA446" s="521"/>
      <c r="CB446" s="521"/>
      <c r="CC446" s="521"/>
      <c r="CD446" s="521"/>
      <c r="CE446" s="521"/>
      <c r="CF446" s="521"/>
      <c r="CG446" s="521"/>
      <c r="CH446" s="521"/>
      <c r="CI446" s="521"/>
      <c r="CJ446" s="521"/>
      <c r="CK446" s="521"/>
      <c r="CL446" s="521"/>
      <c r="CM446" s="521"/>
      <c r="CN446" s="521"/>
      <c r="CO446" s="521"/>
      <c r="CP446" s="521"/>
      <c r="CQ446" s="521"/>
    </row>
    <row r="447" spans="1:95" s="69" customFormat="1" ht="15" customHeight="1" x14ac:dyDescent="0.2">
      <c r="A447" s="11">
        <v>152</v>
      </c>
      <c r="B447" s="271"/>
      <c r="C447" s="281"/>
      <c r="D447" s="281"/>
      <c r="E447" s="282"/>
      <c r="F447" s="1475" t="str">
        <f>'2. CAD NCCF'!F447:L447</f>
        <v>Non-FI issued covered bonds, medium rated</v>
      </c>
      <c r="G447" s="1476"/>
      <c r="H447" s="1476"/>
      <c r="I447" s="1476"/>
      <c r="J447" s="1476"/>
      <c r="K447" s="1476"/>
      <c r="L447" s="1477"/>
      <c r="M447" s="690">
        <v>0</v>
      </c>
      <c r="N447" s="691">
        <v>0</v>
      </c>
      <c r="O447" s="692">
        <v>0</v>
      </c>
      <c r="P447" s="692">
        <v>0</v>
      </c>
      <c r="Q447" s="697">
        <v>0</v>
      </c>
      <c r="R447" s="692">
        <v>0</v>
      </c>
      <c r="S447" s="693">
        <v>0</v>
      </c>
      <c r="T447" s="692">
        <v>0</v>
      </c>
      <c r="U447" s="693">
        <v>0</v>
      </c>
      <c r="V447" s="692">
        <v>0</v>
      </c>
      <c r="W447" s="693">
        <v>0</v>
      </c>
      <c r="X447" s="692">
        <v>0</v>
      </c>
      <c r="Y447" s="693">
        <v>0</v>
      </c>
      <c r="Z447" s="692">
        <v>0</v>
      </c>
      <c r="AA447" s="693">
        <v>0</v>
      </c>
      <c r="AB447" s="698">
        <v>0</v>
      </c>
      <c r="AC447" s="690">
        <v>0</v>
      </c>
      <c r="AD447" s="1015"/>
      <c r="AE447" s="1016"/>
      <c r="AF447" s="1016"/>
      <c r="AG447" s="528"/>
      <c r="AH447" s="521"/>
      <c r="AI447" s="521"/>
      <c r="AJ447" s="521"/>
      <c r="AK447" s="521"/>
      <c r="AL447" s="521"/>
      <c r="AM447" s="521"/>
      <c r="AN447" s="521"/>
      <c r="AO447" s="521"/>
      <c r="AP447" s="521"/>
      <c r="AQ447" s="521"/>
      <c r="AR447" s="521"/>
      <c r="AS447" s="521"/>
      <c r="AT447" s="521"/>
      <c r="AU447" s="521"/>
      <c r="AV447" s="521"/>
      <c r="AW447" s="521"/>
      <c r="AX447" s="521"/>
      <c r="AY447" s="521"/>
      <c r="AZ447" s="521"/>
      <c r="BA447" s="521"/>
      <c r="BB447" s="521"/>
      <c r="BC447" s="521"/>
      <c r="BD447" s="521"/>
      <c r="BE447" s="521"/>
      <c r="BF447" s="521"/>
      <c r="BG447" s="521"/>
      <c r="BH447" s="521"/>
      <c r="BI447" s="521"/>
      <c r="BJ447" s="521"/>
      <c r="BK447" s="521"/>
      <c r="BL447" s="521"/>
      <c r="BM447" s="521"/>
      <c r="BN447" s="521"/>
      <c r="BO447" s="521"/>
      <c r="BP447" s="521"/>
      <c r="BQ447" s="521"/>
      <c r="BR447" s="521"/>
      <c r="BS447" s="521"/>
      <c r="BT447" s="521"/>
      <c r="BU447" s="521"/>
      <c r="BV447" s="521"/>
      <c r="BW447" s="521"/>
      <c r="BX447" s="521"/>
      <c r="BY447" s="521"/>
      <c r="BZ447" s="521"/>
      <c r="CA447" s="521"/>
      <c r="CB447" s="521"/>
      <c r="CC447" s="521"/>
      <c r="CD447" s="521"/>
      <c r="CE447" s="521"/>
      <c r="CF447" s="521"/>
      <c r="CG447" s="521"/>
      <c r="CH447" s="521"/>
      <c r="CI447" s="521"/>
      <c r="CJ447" s="521"/>
      <c r="CK447" s="521"/>
      <c r="CL447" s="521"/>
      <c r="CM447" s="521"/>
      <c r="CN447" s="521"/>
      <c r="CO447" s="521"/>
      <c r="CP447" s="521"/>
      <c r="CQ447" s="521"/>
    </row>
    <row r="448" spans="1:95" s="69" customFormat="1" ht="15" customHeight="1" x14ac:dyDescent="0.2">
      <c r="A448" s="11">
        <v>153</v>
      </c>
      <c r="B448" s="271"/>
      <c r="C448" s="281"/>
      <c r="D448" s="281"/>
      <c r="E448" s="1445" t="str">
        <f>'2. CAD NCCF'!E448:L448</f>
        <v>FI issued CBP, medium rated</v>
      </c>
      <c r="F448" s="1446"/>
      <c r="G448" s="1446"/>
      <c r="H448" s="1446"/>
      <c r="I448" s="1446"/>
      <c r="J448" s="1446"/>
      <c r="K448" s="1446"/>
      <c r="L448" s="1447"/>
      <c r="M448" s="399">
        <f>SUM(M449:M451)</f>
        <v>0</v>
      </c>
      <c r="N448" s="402">
        <f t="shared" ref="N448:AC448" si="98">SUBTOTAL(9,N449:N451)</f>
        <v>0</v>
      </c>
      <c r="O448" s="406">
        <f t="shared" si="98"/>
        <v>0</v>
      </c>
      <c r="P448" s="405">
        <f t="shared" si="98"/>
        <v>0</v>
      </c>
      <c r="Q448" s="407">
        <f t="shared" si="98"/>
        <v>0</v>
      </c>
      <c r="R448" s="406">
        <f t="shared" si="98"/>
        <v>0</v>
      </c>
      <c r="S448" s="406">
        <f t="shared" si="98"/>
        <v>0</v>
      </c>
      <c r="T448" s="406">
        <f t="shared" si="98"/>
        <v>0</v>
      </c>
      <c r="U448" s="406">
        <f t="shared" si="98"/>
        <v>0</v>
      </c>
      <c r="V448" s="406">
        <f t="shared" si="98"/>
        <v>0</v>
      </c>
      <c r="W448" s="406">
        <f t="shared" si="98"/>
        <v>0</v>
      </c>
      <c r="X448" s="406">
        <f t="shared" si="98"/>
        <v>0</v>
      </c>
      <c r="Y448" s="406">
        <f t="shared" si="98"/>
        <v>0</v>
      </c>
      <c r="Z448" s="406">
        <f t="shared" si="98"/>
        <v>0</v>
      </c>
      <c r="AA448" s="406">
        <f t="shared" si="98"/>
        <v>0</v>
      </c>
      <c r="AB448" s="416">
        <f t="shared" si="98"/>
        <v>0</v>
      </c>
      <c r="AC448" s="399">
        <f t="shared" si="98"/>
        <v>0</v>
      </c>
      <c r="AD448" s="1015"/>
      <c r="AE448" s="1016"/>
      <c r="AF448" s="1016"/>
      <c r="AG448" s="528"/>
      <c r="AH448" s="521"/>
      <c r="AI448" s="521"/>
      <c r="AJ448" s="521"/>
      <c r="AK448" s="521"/>
      <c r="AL448" s="521"/>
      <c r="AM448" s="521"/>
      <c r="AN448" s="521"/>
      <c r="AO448" s="521"/>
      <c r="AP448" s="521"/>
      <c r="AQ448" s="521"/>
      <c r="AR448" s="521"/>
      <c r="AS448" s="521"/>
      <c r="AT448" s="521"/>
      <c r="AU448" s="521"/>
      <c r="AV448" s="521"/>
      <c r="AW448" s="521"/>
      <c r="AX448" s="521"/>
      <c r="AY448" s="521"/>
      <c r="AZ448" s="521"/>
      <c r="BA448" s="521"/>
      <c r="BB448" s="521"/>
      <c r="BC448" s="521"/>
      <c r="BD448" s="521"/>
      <c r="BE448" s="521"/>
      <c r="BF448" s="521"/>
      <c r="BG448" s="521"/>
      <c r="BH448" s="521"/>
      <c r="BI448" s="521"/>
      <c r="BJ448" s="521"/>
      <c r="BK448" s="521"/>
      <c r="BL448" s="521"/>
      <c r="BM448" s="521"/>
      <c r="BN448" s="521"/>
      <c r="BO448" s="521"/>
      <c r="BP448" s="521"/>
      <c r="BQ448" s="521"/>
      <c r="BR448" s="521"/>
      <c r="BS448" s="521"/>
      <c r="BT448" s="521"/>
      <c r="BU448" s="521"/>
      <c r="BV448" s="521"/>
      <c r="BW448" s="521"/>
      <c r="BX448" s="521"/>
      <c r="BY448" s="521"/>
      <c r="BZ448" s="521"/>
      <c r="CA448" s="521"/>
      <c r="CB448" s="521"/>
      <c r="CC448" s="521"/>
      <c r="CD448" s="521"/>
      <c r="CE448" s="521"/>
      <c r="CF448" s="521"/>
      <c r="CG448" s="521"/>
      <c r="CH448" s="521"/>
      <c r="CI448" s="521"/>
      <c r="CJ448" s="521"/>
      <c r="CK448" s="521"/>
      <c r="CL448" s="521"/>
      <c r="CM448" s="521"/>
      <c r="CN448" s="521"/>
      <c r="CO448" s="521"/>
      <c r="CP448" s="521"/>
      <c r="CQ448" s="521"/>
    </row>
    <row r="449" spans="1:95" s="69" customFormat="1" ht="15" customHeight="1" x14ac:dyDescent="0.2">
      <c r="A449" s="11">
        <v>154</v>
      </c>
      <c r="B449" s="271"/>
      <c r="C449" s="281"/>
      <c r="D449" s="281"/>
      <c r="E449" s="282"/>
      <c r="F449" s="1475" t="str">
        <f>'2. CAD NCCF'!F449:L449</f>
        <v>FI issued unsecured bonds and paper, medium rated</v>
      </c>
      <c r="G449" s="1476"/>
      <c r="H449" s="1476"/>
      <c r="I449" s="1476"/>
      <c r="J449" s="1476"/>
      <c r="K449" s="1476"/>
      <c r="L449" s="1477"/>
      <c r="M449" s="690">
        <v>0</v>
      </c>
      <c r="N449" s="691">
        <v>0</v>
      </c>
      <c r="O449" s="692">
        <v>0</v>
      </c>
      <c r="P449" s="692">
        <v>0</v>
      </c>
      <c r="Q449" s="697">
        <v>0</v>
      </c>
      <c r="R449" s="692">
        <v>0</v>
      </c>
      <c r="S449" s="693">
        <v>0</v>
      </c>
      <c r="T449" s="692">
        <v>0</v>
      </c>
      <c r="U449" s="693">
        <v>0</v>
      </c>
      <c r="V449" s="692">
        <v>0</v>
      </c>
      <c r="W449" s="693">
        <v>0</v>
      </c>
      <c r="X449" s="692">
        <v>0</v>
      </c>
      <c r="Y449" s="693">
        <v>0</v>
      </c>
      <c r="Z449" s="692">
        <v>0</v>
      </c>
      <c r="AA449" s="693">
        <v>0</v>
      </c>
      <c r="AB449" s="698">
        <v>0</v>
      </c>
      <c r="AC449" s="690">
        <v>0</v>
      </c>
      <c r="AD449" s="1015"/>
      <c r="AE449" s="1016"/>
      <c r="AF449" s="1016"/>
      <c r="AG449" s="528"/>
      <c r="AH449" s="521"/>
      <c r="AI449" s="521"/>
      <c r="AJ449" s="521"/>
      <c r="AK449" s="521"/>
      <c r="AL449" s="521"/>
      <c r="AM449" s="521"/>
      <c r="AN449" s="521"/>
      <c r="AO449" s="521"/>
      <c r="AP449" s="521"/>
      <c r="AQ449" s="521"/>
      <c r="AR449" s="521"/>
      <c r="AS449" s="521"/>
      <c r="AT449" s="521"/>
      <c r="AU449" s="521"/>
      <c r="AV449" s="521"/>
      <c r="AW449" s="521"/>
      <c r="AX449" s="521"/>
      <c r="AY449" s="521"/>
      <c r="AZ449" s="521"/>
      <c r="BA449" s="521"/>
      <c r="BB449" s="521"/>
      <c r="BC449" s="521"/>
      <c r="BD449" s="521"/>
      <c r="BE449" s="521"/>
      <c r="BF449" s="521"/>
      <c r="BG449" s="521"/>
      <c r="BH449" s="521"/>
      <c r="BI449" s="521"/>
      <c r="BJ449" s="521"/>
      <c r="BK449" s="521"/>
      <c r="BL449" s="521"/>
      <c r="BM449" s="521"/>
      <c r="BN449" s="521"/>
      <c r="BO449" s="521"/>
      <c r="BP449" s="521"/>
      <c r="BQ449" s="521"/>
      <c r="BR449" s="521"/>
      <c r="BS449" s="521"/>
      <c r="BT449" s="521"/>
      <c r="BU449" s="521"/>
      <c r="BV449" s="521"/>
      <c r="BW449" s="521"/>
      <c r="BX449" s="521"/>
      <c r="BY449" s="521"/>
      <c r="BZ449" s="521"/>
      <c r="CA449" s="521"/>
      <c r="CB449" s="521"/>
      <c r="CC449" s="521"/>
      <c r="CD449" s="521"/>
      <c r="CE449" s="521"/>
      <c r="CF449" s="521"/>
      <c r="CG449" s="521"/>
      <c r="CH449" s="521"/>
      <c r="CI449" s="521"/>
      <c r="CJ449" s="521"/>
      <c r="CK449" s="521"/>
      <c r="CL449" s="521"/>
      <c r="CM449" s="521"/>
      <c r="CN449" s="521"/>
      <c r="CO449" s="521"/>
      <c r="CP449" s="521"/>
      <c r="CQ449" s="521"/>
    </row>
    <row r="450" spans="1:95" s="69" customFormat="1" ht="15" customHeight="1" x14ac:dyDescent="0.2">
      <c r="A450" s="11">
        <v>155</v>
      </c>
      <c r="B450" s="271"/>
      <c r="C450" s="281"/>
      <c r="D450" s="281"/>
      <c r="E450" s="282"/>
      <c r="F450" s="1475" t="str">
        <f>'2. CAD NCCF'!F450:L450</f>
        <v>FI issued covered bonds, medium rated</v>
      </c>
      <c r="G450" s="1476"/>
      <c r="H450" s="1476"/>
      <c r="I450" s="1476"/>
      <c r="J450" s="1476"/>
      <c r="K450" s="1476"/>
      <c r="L450" s="1477"/>
      <c r="M450" s="690">
        <v>0</v>
      </c>
      <c r="N450" s="691">
        <v>0</v>
      </c>
      <c r="O450" s="692">
        <v>0</v>
      </c>
      <c r="P450" s="692">
        <v>0</v>
      </c>
      <c r="Q450" s="697">
        <v>0</v>
      </c>
      <c r="R450" s="692">
        <v>0</v>
      </c>
      <c r="S450" s="693">
        <v>0</v>
      </c>
      <c r="T450" s="692">
        <v>0</v>
      </c>
      <c r="U450" s="693">
        <v>0</v>
      </c>
      <c r="V450" s="692">
        <v>0</v>
      </c>
      <c r="W450" s="693">
        <v>0</v>
      </c>
      <c r="X450" s="692">
        <v>0</v>
      </c>
      <c r="Y450" s="693">
        <v>0</v>
      </c>
      <c r="Z450" s="692">
        <v>0</v>
      </c>
      <c r="AA450" s="693">
        <v>0</v>
      </c>
      <c r="AB450" s="698">
        <v>0</v>
      </c>
      <c r="AC450" s="690">
        <v>0</v>
      </c>
      <c r="AD450" s="1015"/>
      <c r="AE450" s="1016"/>
      <c r="AF450" s="1016"/>
      <c r="AG450" s="528"/>
      <c r="AH450" s="521"/>
      <c r="AI450" s="521"/>
      <c r="AJ450" s="521"/>
      <c r="AK450" s="521"/>
      <c r="AL450" s="521"/>
      <c r="AM450" s="521"/>
      <c r="AN450" s="521"/>
      <c r="AO450" s="521"/>
      <c r="AP450" s="521"/>
      <c r="AQ450" s="521"/>
      <c r="AR450" s="521"/>
      <c r="AS450" s="521"/>
      <c r="AT450" s="521"/>
      <c r="AU450" s="521"/>
      <c r="AV450" s="521"/>
      <c r="AW450" s="521"/>
      <c r="AX450" s="521"/>
      <c r="AY450" s="521"/>
      <c r="AZ450" s="521"/>
      <c r="BA450" s="521"/>
      <c r="BB450" s="521"/>
      <c r="BC450" s="521"/>
      <c r="BD450" s="521"/>
      <c r="BE450" s="521"/>
      <c r="BF450" s="521"/>
      <c r="BG450" s="521"/>
      <c r="BH450" s="521"/>
      <c r="BI450" s="521"/>
      <c r="BJ450" s="521"/>
      <c r="BK450" s="521"/>
      <c r="BL450" s="521"/>
      <c r="BM450" s="521"/>
      <c r="BN450" s="521"/>
      <c r="BO450" s="521"/>
      <c r="BP450" s="521"/>
      <c r="BQ450" s="521"/>
      <c r="BR450" s="521"/>
      <c r="BS450" s="521"/>
      <c r="BT450" s="521"/>
      <c r="BU450" s="521"/>
      <c r="BV450" s="521"/>
      <c r="BW450" s="521"/>
      <c r="BX450" s="521"/>
      <c r="BY450" s="521"/>
      <c r="BZ450" s="521"/>
      <c r="CA450" s="521"/>
      <c r="CB450" s="521"/>
      <c r="CC450" s="521"/>
      <c r="CD450" s="521"/>
      <c r="CE450" s="521"/>
      <c r="CF450" s="521"/>
      <c r="CG450" s="521"/>
      <c r="CH450" s="521"/>
      <c r="CI450" s="521"/>
      <c r="CJ450" s="521"/>
      <c r="CK450" s="521"/>
      <c r="CL450" s="521"/>
      <c r="CM450" s="521"/>
      <c r="CN450" s="521"/>
      <c r="CO450" s="521"/>
      <c r="CP450" s="521"/>
      <c r="CQ450" s="521"/>
    </row>
    <row r="451" spans="1:95" s="69" customFormat="1" ht="15" customHeight="1" x14ac:dyDescent="0.2">
      <c r="A451" s="11">
        <v>156</v>
      </c>
      <c r="B451" s="271"/>
      <c r="C451" s="281"/>
      <c r="D451" s="281"/>
      <c r="E451" s="282"/>
      <c r="F451" s="1475" t="str">
        <f>'2. CAD NCCF'!F451:L451</f>
        <v>FI issued jumbo covered bonds, medium rated</v>
      </c>
      <c r="G451" s="1476"/>
      <c r="H451" s="1476"/>
      <c r="I451" s="1476"/>
      <c r="J451" s="1476"/>
      <c r="K451" s="1476"/>
      <c r="L451" s="1477"/>
      <c r="M451" s="690">
        <v>0</v>
      </c>
      <c r="N451" s="691">
        <v>0</v>
      </c>
      <c r="O451" s="692">
        <v>0</v>
      </c>
      <c r="P451" s="692">
        <v>0</v>
      </c>
      <c r="Q451" s="697">
        <v>0</v>
      </c>
      <c r="R451" s="692">
        <v>0</v>
      </c>
      <c r="S451" s="693">
        <v>0</v>
      </c>
      <c r="T451" s="692">
        <v>0</v>
      </c>
      <c r="U451" s="693">
        <v>0</v>
      </c>
      <c r="V451" s="692">
        <v>0</v>
      </c>
      <c r="W451" s="693">
        <v>0</v>
      </c>
      <c r="X451" s="692">
        <v>0</v>
      </c>
      <c r="Y451" s="693">
        <v>0</v>
      </c>
      <c r="Z451" s="692">
        <v>0</v>
      </c>
      <c r="AA451" s="693">
        <v>0</v>
      </c>
      <c r="AB451" s="698">
        <v>0</v>
      </c>
      <c r="AC451" s="690">
        <v>0</v>
      </c>
      <c r="AD451" s="1015"/>
      <c r="AE451" s="1016"/>
      <c r="AF451" s="1016"/>
      <c r="AG451" s="528"/>
      <c r="AH451" s="521"/>
      <c r="AI451" s="521"/>
      <c r="AJ451" s="521"/>
      <c r="AK451" s="521"/>
      <c r="AL451" s="521"/>
      <c r="AM451" s="521"/>
      <c r="AN451" s="521"/>
      <c r="AO451" s="521"/>
      <c r="AP451" s="521"/>
      <c r="AQ451" s="521"/>
      <c r="AR451" s="521"/>
      <c r="AS451" s="521"/>
      <c r="AT451" s="521"/>
      <c r="AU451" s="521"/>
      <c r="AV451" s="521"/>
      <c r="AW451" s="521"/>
      <c r="AX451" s="521"/>
      <c r="AY451" s="521"/>
      <c r="AZ451" s="521"/>
      <c r="BA451" s="521"/>
      <c r="BB451" s="521"/>
      <c r="BC451" s="521"/>
      <c r="BD451" s="521"/>
      <c r="BE451" s="521"/>
      <c r="BF451" s="521"/>
      <c r="BG451" s="521"/>
      <c r="BH451" s="521"/>
      <c r="BI451" s="521"/>
      <c r="BJ451" s="521"/>
      <c r="BK451" s="521"/>
      <c r="BL451" s="521"/>
      <c r="BM451" s="521"/>
      <c r="BN451" s="521"/>
      <c r="BO451" s="521"/>
      <c r="BP451" s="521"/>
      <c r="BQ451" s="521"/>
      <c r="BR451" s="521"/>
      <c r="BS451" s="521"/>
      <c r="BT451" s="521"/>
      <c r="BU451" s="521"/>
      <c r="BV451" s="521"/>
      <c r="BW451" s="521"/>
      <c r="BX451" s="521"/>
      <c r="BY451" s="521"/>
      <c r="BZ451" s="521"/>
      <c r="CA451" s="521"/>
      <c r="CB451" s="521"/>
      <c r="CC451" s="521"/>
      <c r="CD451" s="521"/>
      <c r="CE451" s="521"/>
      <c r="CF451" s="521"/>
      <c r="CG451" s="521"/>
      <c r="CH451" s="521"/>
      <c r="CI451" s="521"/>
      <c r="CJ451" s="521"/>
      <c r="CK451" s="521"/>
      <c r="CL451" s="521"/>
      <c r="CM451" s="521"/>
      <c r="CN451" s="521"/>
      <c r="CO451" s="521"/>
      <c r="CP451" s="521"/>
      <c r="CQ451" s="521"/>
    </row>
    <row r="452" spans="1:95" s="69" customFormat="1" ht="15" customHeight="1" x14ac:dyDescent="0.2">
      <c r="A452" s="11">
        <v>157</v>
      </c>
      <c r="B452" s="271"/>
      <c r="C452" s="281"/>
      <c r="D452" s="281"/>
      <c r="E452" s="1445" t="str">
        <f>'2. CAD NCCF'!E452:L452</f>
        <v>Non-FI issued CBP, low or not rated</v>
      </c>
      <c r="F452" s="1446"/>
      <c r="G452" s="1446"/>
      <c r="H452" s="1446"/>
      <c r="I452" s="1446"/>
      <c r="J452" s="1446"/>
      <c r="K452" s="1446"/>
      <c r="L452" s="1447"/>
      <c r="M452" s="399">
        <f>SUM(M453:M454)</f>
        <v>0</v>
      </c>
      <c r="N452" s="402">
        <f t="shared" ref="N452:AC452" si="99">SUBTOTAL(9,N453:N454)</f>
        <v>0</v>
      </c>
      <c r="O452" s="406">
        <f t="shared" si="99"/>
        <v>0</v>
      </c>
      <c r="P452" s="405">
        <f t="shared" si="99"/>
        <v>0</v>
      </c>
      <c r="Q452" s="407">
        <f t="shared" si="99"/>
        <v>0</v>
      </c>
      <c r="R452" s="406">
        <f t="shared" si="99"/>
        <v>0</v>
      </c>
      <c r="S452" s="406">
        <f t="shared" si="99"/>
        <v>0</v>
      </c>
      <c r="T452" s="406">
        <f t="shared" si="99"/>
        <v>0</v>
      </c>
      <c r="U452" s="406">
        <f t="shared" si="99"/>
        <v>0</v>
      </c>
      <c r="V452" s="406">
        <f t="shared" si="99"/>
        <v>0</v>
      </c>
      <c r="W452" s="406">
        <f t="shared" si="99"/>
        <v>0</v>
      </c>
      <c r="X452" s="406">
        <f t="shared" si="99"/>
        <v>0</v>
      </c>
      <c r="Y452" s="406">
        <f t="shared" si="99"/>
        <v>0</v>
      </c>
      <c r="Z452" s="406">
        <f t="shared" si="99"/>
        <v>0</v>
      </c>
      <c r="AA452" s="406">
        <f t="shared" si="99"/>
        <v>0</v>
      </c>
      <c r="AB452" s="416">
        <f t="shared" si="99"/>
        <v>0</v>
      </c>
      <c r="AC452" s="399">
        <f t="shared" si="99"/>
        <v>0</v>
      </c>
      <c r="AD452" s="1015"/>
      <c r="AE452" s="1016"/>
      <c r="AF452" s="1016"/>
      <c r="AG452" s="528"/>
      <c r="AH452" s="521"/>
      <c r="AI452" s="521"/>
      <c r="AJ452" s="521"/>
      <c r="AK452" s="521"/>
      <c r="AL452" s="521"/>
      <c r="AM452" s="521"/>
      <c r="AN452" s="521"/>
      <c r="AO452" s="521"/>
      <c r="AP452" s="521"/>
      <c r="AQ452" s="521"/>
      <c r="AR452" s="521"/>
      <c r="AS452" s="521"/>
      <c r="AT452" s="521"/>
      <c r="AU452" s="521"/>
      <c r="AV452" s="521"/>
      <c r="AW452" s="521"/>
      <c r="AX452" s="521"/>
      <c r="AY452" s="521"/>
      <c r="AZ452" s="521"/>
      <c r="BA452" s="521"/>
      <c r="BB452" s="521"/>
      <c r="BC452" s="521"/>
      <c r="BD452" s="521"/>
      <c r="BE452" s="521"/>
      <c r="BF452" s="521"/>
      <c r="BG452" s="521"/>
      <c r="BH452" s="521"/>
      <c r="BI452" s="521"/>
      <c r="BJ452" s="521"/>
      <c r="BK452" s="521"/>
      <c r="BL452" s="521"/>
      <c r="BM452" s="521"/>
      <c r="BN452" s="521"/>
      <c r="BO452" s="521"/>
      <c r="BP452" s="521"/>
      <c r="BQ452" s="521"/>
      <c r="BR452" s="521"/>
      <c r="BS452" s="521"/>
      <c r="BT452" s="521"/>
      <c r="BU452" s="521"/>
      <c r="BV452" s="521"/>
      <c r="BW452" s="521"/>
      <c r="BX452" s="521"/>
      <c r="BY452" s="521"/>
      <c r="BZ452" s="521"/>
      <c r="CA452" s="521"/>
      <c r="CB452" s="521"/>
      <c r="CC452" s="521"/>
      <c r="CD452" s="521"/>
      <c r="CE452" s="521"/>
      <c r="CF452" s="521"/>
      <c r="CG452" s="521"/>
      <c r="CH452" s="521"/>
      <c r="CI452" s="521"/>
      <c r="CJ452" s="521"/>
      <c r="CK452" s="521"/>
      <c r="CL452" s="521"/>
      <c r="CM452" s="521"/>
      <c r="CN452" s="521"/>
      <c r="CO452" s="521"/>
      <c r="CP452" s="521"/>
      <c r="CQ452" s="521"/>
    </row>
    <row r="453" spans="1:95" s="69" customFormat="1" ht="15" customHeight="1" x14ac:dyDescent="0.2">
      <c r="A453" s="11">
        <v>158</v>
      </c>
      <c r="B453" s="271"/>
      <c r="C453" s="281"/>
      <c r="D453" s="281"/>
      <c r="E453" s="282"/>
      <c r="F453" s="1475" t="str">
        <f>'2. CAD NCCF'!F453:L453</f>
        <v>Non-FI issued unsecured bonds and paper, low or not rated</v>
      </c>
      <c r="G453" s="1476"/>
      <c r="H453" s="1476"/>
      <c r="I453" s="1476"/>
      <c r="J453" s="1476"/>
      <c r="K453" s="1476"/>
      <c r="L453" s="1477"/>
      <c r="M453" s="690">
        <v>0</v>
      </c>
      <c r="N453" s="691">
        <v>0</v>
      </c>
      <c r="O453" s="692">
        <v>0</v>
      </c>
      <c r="P453" s="692">
        <v>0</v>
      </c>
      <c r="Q453" s="697">
        <v>0</v>
      </c>
      <c r="R453" s="692">
        <v>0</v>
      </c>
      <c r="S453" s="693">
        <v>0</v>
      </c>
      <c r="T453" s="692">
        <v>0</v>
      </c>
      <c r="U453" s="693">
        <v>0</v>
      </c>
      <c r="V453" s="692">
        <v>0</v>
      </c>
      <c r="W453" s="693">
        <v>0</v>
      </c>
      <c r="X453" s="692">
        <v>0</v>
      </c>
      <c r="Y453" s="693">
        <v>0</v>
      </c>
      <c r="Z453" s="692">
        <v>0</v>
      </c>
      <c r="AA453" s="693">
        <v>0</v>
      </c>
      <c r="AB453" s="698">
        <v>0</v>
      </c>
      <c r="AC453" s="690">
        <v>0</v>
      </c>
      <c r="AD453" s="1015"/>
      <c r="AE453" s="1016"/>
      <c r="AF453" s="1016"/>
      <c r="AG453" s="528"/>
      <c r="AH453" s="521"/>
      <c r="AI453" s="521"/>
      <c r="AJ453" s="521"/>
      <c r="AK453" s="521"/>
      <c r="AL453" s="521"/>
      <c r="AM453" s="521"/>
      <c r="AN453" s="521"/>
      <c r="AO453" s="521"/>
      <c r="AP453" s="521"/>
      <c r="AQ453" s="521"/>
      <c r="AR453" s="521"/>
      <c r="AS453" s="521"/>
      <c r="AT453" s="521"/>
      <c r="AU453" s="521"/>
      <c r="AV453" s="521"/>
      <c r="AW453" s="521"/>
      <c r="AX453" s="521"/>
      <c r="AY453" s="521"/>
      <c r="AZ453" s="521"/>
      <c r="BA453" s="521"/>
      <c r="BB453" s="521"/>
      <c r="BC453" s="521"/>
      <c r="BD453" s="521"/>
      <c r="BE453" s="521"/>
      <c r="BF453" s="521"/>
      <c r="BG453" s="521"/>
      <c r="BH453" s="521"/>
      <c r="BI453" s="521"/>
      <c r="BJ453" s="521"/>
      <c r="BK453" s="521"/>
      <c r="BL453" s="521"/>
      <c r="BM453" s="521"/>
      <c r="BN453" s="521"/>
      <c r="BO453" s="521"/>
      <c r="BP453" s="521"/>
      <c r="BQ453" s="521"/>
      <c r="BR453" s="521"/>
      <c r="BS453" s="521"/>
      <c r="BT453" s="521"/>
      <c r="BU453" s="521"/>
      <c r="BV453" s="521"/>
      <c r="BW453" s="521"/>
      <c r="BX453" s="521"/>
      <c r="BY453" s="521"/>
      <c r="BZ453" s="521"/>
      <c r="CA453" s="521"/>
      <c r="CB453" s="521"/>
      <c r="CC453" s="521"/>
      <c r="CD453" s="521"/>
      <c r="CE453" s="521"/>
      <c r="CF453" s="521"/>
      <c r="CG453" s="521"/>
      <c r="CH453" s="521"/>
      <c r="CI453" s="521"/>
      <c r="CJ453" s="521"/>
      <c r="CK453" s="521"/>
      <c r="CL453" s="521"/>
      <c r="CM453" s="521"/>
      <c r="CN453" s="521"/>
      <c r="CO453" s="521"/>
      <c r="CP453" s="521"/>
      <c r="CQ453" s="521"/>
    </row>
    <row r="454" spans="1:95" s="69" customFormat="1" ht="15" customHeight="1" x14ac:dyDescent="0.2">
      <c r="A454" s="11">
        <v>159</v>
      </c>
      <c r="B454" s="271"/>
      <c r="C454" s="281"/>
      <c r="D454" s="281"/>
      <c r="E454" s="282"/>
      <c r="F454" s="1475" t="str">
        <f>'2. CAD NCCF'!F454:L454</f>
        <v>Non-FI issued covered bonds, low or not rated</v>
      </c>
      <c r="G454" s="1476"/>
      <c r="H454" s="1476"/>
      <c r="I454" s="1476"/>
      <c r="J454" s="1476"/>
      <c r="K454" s="1476"/>
      <c r="L454" s="1477"/>
      <c r="M454" s="690">
        <v>0</v>
      </c>
      <c r="N454" s="691">
        <v>0</v>
      </c>
      <c r="O454" s="692">
        <v>0</v>
      </c>
      <c r="P454" s="692">
        <v>0</v>
      </c>
      <c r="Q454" s="697">
        <v>0</v>
      </c>
      <c r="R454" s="692">
        <v>0</v>
      </c>
      <c r="S454" s="693">
        <v>0</v>
      </c>
      <c r="T454" s="692">
        <v>0</v>
      </c>
      <c r="U454" s="693">
        <v>0</v>
      </c>
      <c r="V454" s="692">
        <v>0</v>
      </c>
      <c r="W454" s="693">
        <v>0</v>
      </c>
      <c r="X454" s="692">
        <v>0</v>
      </c>
      <c r="Y454" s="693">
        <v>0</v>
      </c>
      <c r="Z454" s="692">
        <v>0</v>
      </c>
      <c r="AA454" s="693">
        <v>0</v>
      </c>
      <c r="AB454" s="698">
        <v>0</v>
      </c>
      <c r="AC454" s="690">
        <v>0</v>
      </c>
      <c r="AD454" s="1015"/>
      <c r="AE454" s="1016"/>
      <c r="AF454" s="1016"/>
      <c r="AG454" s="528"/>
      <c r="AH454" s="521"/>
      <c r="AI454" s="521"/>
      <c r="AJ454" s="521"/>
      <c r="AK454" s="521"/>
      <c r="AL454" s="521"/>
      <c r="AM454" s="521"/>
      <c r="AN454" s="521"/>
      <c r="AO454" s="521"/>
      <c r="AP454" s="521"/>
      <c r="AQ454" s="521"/>
      <c r="AR454" s="521"/>
      <c r="AS454" s="521"/>
      <c r="AT454" s="521"/>
      <c r="AU454" s="521"/>
      <c r="AV454" s="521"/>
      <c r="AW454" s="521"/>
      <c r="AX454" s="521"/>
      <c r="AY454" s="521"/>
      <c r="AZ454" s="521"/>
      <c r="BA454" s="521"/>
      <c r="BB454" s="521"/>
      <c r="BC454" s="521"/>
      <c r="BD454" s="521"/>
      <c r="BE454" s="521"/>
      <c r="BF454" s="521"/>
      <c r="BG454" s="521"/>
      <c r="BH454" s="521"/>
      <c r="BI454" s="521"/>
      <c r="BJ454" s="521"/>
      <c r="BK454" s="521"/>
      <c r="BL454" s="521"/>
      <c r="BM454" s="521"/>
      <c r="BN454" s="521"/>
      <c r="BO454" s="521"/>
      <c r="BP454" s="521"/>
      <c r="BQ454" s="521"/>
      <c r="BR454" s="521"/>
      <c r="BS454" s="521"/>
      <c r="BT454" s="521"/>
      <c r="BU454" s="521"/>
      <c r="BV454" s="521"/>
      <c r="BW454" s="521"/>
      <c r="BX454" s="521"/>
      <c r="BY454" s="521"/>
      <c r="BZ454" s="521"/>
      <c r="CA454" s="521"/>
      <c r="CB454" s="521"/>
      <c r="CC454" s="521"/>
      <c r="CD454" s="521"/>
      <c r="CE454" s="521"/>
      <c r="CF454" s="521"/>
      <c r="CG454" s="521"/>
      <c r="CH454" s="521"/>
      <c r="CI454" s="521"/>
      <c r="CJ454" s="521"/>
      <c r="CK454" s="521"/>
      <c r="CL454" s="521"/>
      <c r="CM454" s="521"/>
      <c r="CN454" s="521"/>
      <c r="CO454" s="521"/>
      <c r="CP454" s="521"/>
      <c r="CQ454" s="521"/>
    </row>
    <row r="455" spans="1:95" s="69" customFormat="1" ht="15" customHeight="1" x14ac:dyDescent="0.2">
      <c r="A455" s="11">
        <v>160</v>
      </c>
      <c r="B455" s="271"/>
      <c r="C455" s="281"/>
      <c r="D455" s="281"/>
      <c r="E455" s="1445" t="str">
        <f>'2. CAD NCCF'!E455:L455</f>
        <v>FI issued CBP, low or not rated</v>
      </c>
      <c r="F455" s="1446"/>
      <c r="G455" s="1446"/>
      <c r="H455" s="1446"/>
      <c r="I455" s="1446"/>
      <c r="J455" s="1446"/>
      <c r="K455" s="1446"/>
      <c r="L455" s="1447"/>
      <c r="M455" s="399">
        <f>SUM(M456:M458)</f>
        <v>0</v>
      </c>
      <c r="N455" s="402">
        <f t="shared" ref="N455:AC455" si="100">SUBTOTAL(9,N456:N458)</f>
        <v>0</v>
      </c>
      <c r="O455" s="406">
        <f t="shared" si="100"/>
        <v>0</v>
      </c>
      <c r="P455" s="405">
        <f t="shared" si="100"/>
        <v>0</v>
      </c>
      <c r="Q455" s="407">
        <f t="shared" si="100"/>
        <v>0</v>
      </c>
      <c r="R455" s="406">
        <f t="shared" si="100"/>
        <v>0</v>
      </c>
      <c r="S455" s="406">
        <f t="shared" si="100"/>
        <v>0</v>
      </c>
      <c r="T455" s="406">
        <f t="shared" si="100"/>
        <v>0</v>
      </c>
      <c r="U455" s="406">
        <f t="shared" si="100"/>
        <v>0</v>
      </c>
      <c r="V455" s="406">
        <f t="shared" si="100"/>
        <v>0</v>
      </c>
      <c r="W455" s="406">
        <f t="shared" si="100"/>
        <v>0</v>
      </c>
      <c r="X455" s="406">
        <f t="shared" si="100"/>
        <v>0</v>
      </c>
      <c r="Y455" s="406">
        <f t="shared" si="100"/>
        <v>0</v>
      </c>
      <c r="Z455" s="406">
        <f t="shared" si="100"/>
        <v>0</v>
      </c>
      <c r="AA455" s="406">
        <f t="shared" si="100"/>
        <v>0</v>
      </c>
      <c r="AB455" s="416">
        <f t="shared" si="100"/>
        <v>0</v>
      </c>
      <c r="AC455" s="399">
        <f t="shared" si="100"/>
        <v>0</v>
      </c>
      <c r="AD455" s="1015"/>
      <c r="AE455" s="1016"/>
      <c r="AF455" s="1016"/>
      <c r="AG455" s="528"/>
      <c r="AH455" s="521"/>
      <c r="AI455" s="521"/>
      <c r="AJ455" s="521"/>
      <c r="AK455" s="521"/>
      <c r="AL455" s="521"/>
      <c r="AM455" s="521"/>
      <c r="AN455" s="521"/>
      <c r="AO455" s="521"/>
      <c r="AP455" s="521"/>
      <c r="AQ455" s="521"/>
      <c r="AR455" s="521"/>
      <c r="AS455" s="521"/>
      <c r="AT455" s="521"/>
      <c r="AU455" s="521"/>
      <c r="AV455" s="521"/>
      <c r="AW455" s="521"/>
      <c r="AX455" s="521"/>
      <c r="AY455" s="521"/>
      <c r="AZ455" s="521"/>
      <c r="BA455" s="521"/>
      <c r="BB455" s="521"/>
      <c r="BC455" s="521"/>
      <c r="BD455" s="521"/>
      <c r="BE455" s="521"/>
      <c r="BF455" s="521"/>
      <c r="BG455" s="521"/>
      <c r="BH455" s="521"/>
      <c r="BI455" s="521"/>
      <c r="BJ455" s="521"/>
      <c r="BK455" s="521"/>
      <c r="BL455" s="521"/>
      <c r="BM455" s="521"/>
      <c r="BN455" s="521"/>
      <c r="BO455" s="521"/>
      <c r="BP455" s="521"/>
      <c r="BQ455" s="521"/>
      <c r="BR455" s="521"/>
      <c r="BS455" s="521"/>
      <c r="BT455" s="521"/>
      <c r="BU455" s="521"/>
      <c r="BV455" s="521"/>
      <c r="BW455" s="521"/>
      <c r="BX455" s="521"/>
      <c r="BY455" s="521"/>
      <c r="BZ455" s="521"/>
      <c r="CA455" s="521"/>
      <c r="CB455" s="521"/>
      <c r="CC455" s="521"/>
      <c r="CD455" s="521"/>
      <c r="CE455" s="521"/>
      <c r="CF455" s="521"/>
      <c r="CG455" s="521"/>
      <c r="CH455" s="521"/>
      <c r="CI455" s="521"/>
      <c r="CJ455" s="521"/>
      <c r="CK455" s="521"/>
      <c r="CL455" s="521"/>
      <c r="CM455" s="521"/>
      <c r="CN455" s="521"/>
      <c r="CO455" s="521"/>
      <c r="CP455" s="521"/>
      <c r="CQ455" s="521"/>
    </row>
    <row r="456" spans="1:95" s="69" customFormat="1" ht="15" customHeight="1" x14ac:dyDescent="0.2">
      <c r="A456" s="11">
        <v>161</v>
      </c>
      <c r="B456" s="271"/>
      <c r="C456" s="281"/>
      <c r="D456" s="281"/>
      <c r="E456" s="282"/>
      <c r="F456" s="1475" t="str">
        <f>'2. CAD NCCF'!F456:L456</f>
        <v>FI issued unsecured bonds and paper, low or not rated</v>
      </c>
      <c r="G456" s="1476"/>
      <c r="H456" s="1476"/>
      <c r="I456" s="1476"/>
      <c r="J456" s="1476"/>
      <c r="K456" s="1476"/>
      <c r="L456" s="1477"/>
      <c r="M456" s="690">
        <v>0</v>
      </c>
      <c r="N456" s="691">
        <v>0</v>
      </c>
      <c r="O456" s="692">
        <v>0</v>
      </c>
      <c r="P456" s="692">
        <v>0</v>
      </c>
      <c r="Q456" s="697">
        <v>0</v>
      </c>
      <c r="R456" s="692">
        <v>0</v>
      </c>
      <c r="S456" s="693">
        <v>0</v>
      </c>
      <c r="T456" s="692">
        <v>0</v>
      </c>
      <c r="U456" s="693">
        <v>0</v>
      </c>
      <c r="V456" s="692">
        <v>0</v>
      </c>
      <c r="W456" s="693">
        <v>0</v>
      </c>
      <c r="X456" s="692">
        <v>0</v>
      </c>
      <c r="Y456" s="693">
        <v>0</v>
      </c>
      <c r="Z456" s="692">
        <v>0</v>
      </c>
      <c r="AA456" s="693">
        <v>0</v>
      </c>
      <c r="AB456" s="698">
        <v>0</v>
      </c>
      <c r="AC456" s="690">
        <v>0</v>
      </c>
      <c r="AD456" s="1015"/>
      <c r="AE456" s="1016"/>
      <c r="AF456" s="1016"/>
      <c r="AG456" s="528"/>
      <c r="AH456" s="521"/>
      <c r="AI456" s="521"/>
      <c r="AJ456" s="521"/>
      <c r="AK456" s="521"/>
      <c r="AL456" s="521"/>
      <c r="AM456" s="521"/>
      <c r="AN456" s="521"/>
      <c r="AO456" s="521"/>
      <c r="AP456" s="521"/>
      <c r="AQ456" s="521"/>
      <c r="AR456" s="521"/>
      <c r="AS456" s="521"/>
      <c r="AT456" s="521"/>
      <c r="AU456" s="521"/>
      <c r="AV456" s="521"/>
      <c r="AW456" s="521"/>
      <c r="AX456" s="521"/>
      <c r="AY456" s="521"/>
      <c r="AZ456" s="521"/>
      <c r="BA456" s="521"/>
      <c r="BB456" s="521"/>
      <c r="BC456" s="521"/>
      <c r="BD456" s="521"/>
      <c r="BE456" s="521"/>
      <c r="BF456" s="521"/>
      <c r="BG456" s="521"/>
      <c r="BH456" s="521"/>
      <c r="BI456" s="521"/>
      <c r="BJ456" s="521"/>
      <c r="BK456" s="521"/>
      <c r="BL456" s="521"/>
      <c r="BM456" s="521"/>
      <c r="BN456" s="521"/>
      <c r="BO456" s="521"/>
      <c r="BP456" s="521"/>
      <c r="BQ456" s="521"/>
      <c r="BR456" s="521"/>
      <c r="BS456" s="521"/>
      <c r="BT456" s="521"/>
      <c r="BU456" s="521"/>
      <c r="BV456" s="521"/>
      <c r="BW456" s="521"/>
      <c r="BX456" s="521"/>
      <c r="BY456" s="521"/>
      <c r="BZ456" s="521"/>
      <c r="CA456" s="521"/>
      <c r="CB456" s="521"/>
      <c r="CC456" s="521"/>
      <c r="CD456" s="521"/>
      <c r="CE456" s="521"/>
      <c r="CF456" s="521"/>
      <c r="CG456" s="521"/>
      <c r="CH456" s="521"/>
      <c r="CI456" s="521"/>
      <c r="CJ456" s="521"/>
      <c r="CK456" s="521"/>
      <c r="CL456" s="521"/>
      <c r="CM456" s="521"/>
      <c r="CN456" s="521"/>
      <c r="CO456" s="521"/>
      <c r="CP456" s="521"/>
      <c r="CQ456" s="521"/>
    </row>
    <row r="457" spans="1:95" s="69" customFormat="1" ht="15" customHeight="1" x14ac:dyDescent="0.2">
      <c r="A457" s="11">
        <v>162</v>
      </c>
      <c r="B457" s="271"/>
      <c r="C457" s="272"/>
      <c r="D457" s="272"/>
      <c r="E457" s="272"/>
      <c r="F457" s="1475" t="str">
        <f>'2. CAD NCCF'!F457:L457</f>
        <v>FI issued covered bonds, low or not rated</v>
      </c>
      <c r="G457" s="1476"/>
      <c r="H457" s="1476"/>
      <c r="I457" s="1476"/>
      <c r="J457" s="1476"/>
      <c r="K457" s="1476"/>
      <c r="L457" s="1477"/>
      <c r="M457" s="690">
        <v>0</v>
      </c>
      <c r="N457" s="691">
        <v>0</v>
      </c>
      <c r="O457" s="692">
        <v>0</v>
      </c>
      <c r="P457" s="692">
        <v>0</v>
      </c>
      <c r="Q457" s="697">
        <v>0</v>
      </c>
      <c r="R457" s="692">
        <v>0</v>
      </c>
      <c r="S457" s="693">
        <v>0</v>
      </c>
      <c r="T457" s="692">
        <v>0</v>
      </c>
      <c r="U457" s="693">
        <v>0</v>
      </c>
      <c r="V457" s="692">
        <v>0</v>
      </c>
      <c r="W457" s="693">
        <v>0</v>
      </c>
      <c r="X457" s="692">
        <v>0</v>
      </c>
      <c r="Y457" s="693">
        <v>0</v>
      </c>
      <c r="Z457" s="692">
        <v>0</v>
      </c>
      <c r="AA457" s="693">
        <v>0</v>
      </c>
      <c r="AB457" s="698">
        <v>0</v>
      </c>
      <c r="AC457" s="690">
        <v>0</v>
      </c>
      <c r="AD457" s="1015"/>
      <c r="AE457" s="1016"/>
      <c r="AF457" s="1016"/>
      <c r="AG457" s="528"/>
      <c r="AH457" s="521"/>
      <c r="AI457" s="521"/>
      <c r="AJ457" s="521"/>
      <c r="AK457" s="521"/>
      <c r="AL457" s="521"/>
      <c r="AM457" s="521"/>
      <c r="AN457" s="521"/>
      <c r="AO457" s="521"/>
      <c r="AP457" s="521"/>
      <c r="AQ457" s="521"/>
      <c r="AR457" s="521"/>
      <c r="AS457" s="521"/>
      <c r="AT457" s="521"/>
      <c r="AU457" s="521"/>
      <c r="AV457" s="521"/>
      <c r="AW457" s="521"/>
      <c r="AX457" s="521"/>
      <c r="AY457" s="521"/>
      <c r="AZ457" s="521"/>
      <c r="BA457" s="521"/>
      <c r="BB457" s="521"/>
      <c r="BC457" s="521"/>
      <c r="BD457" s="521"/>
      <c r="BE457" s="521"/>
      <c r="BF457" s="521"/>
      <c r="BG457" s="521"/>
      <c r="BH457" s="521"/>
      <c r="BI457" s="521"/>
      <c r="BJ457" s="521"/>
      <c r="BK457" s="521"/>
      <c r="BL457" s="521"/>
      <c r="BM457" s="521"/>
      <c r="BN457" s="521"/>
      <c r="BO457" s="521"/>
      <c r="BP457" s="521"/>
      <c r="BQ457" s="521"/>
      <c r="BR457" s="521"/>
      <c r="BS457" s="521"/>
      <c r="BT457" s="521"/>
      <c r="BU457" s="521"/>
      <c r="BV457" s="521"/>
      <c r="BW457" s="521"/>
      <c r="BX457" s="521"/>
      <c r="BY457" s="521"/>
      <c r="BZ457" s="521"/>
      <c r="CA457" s="521"/>
      <c r="CB457" s="521"/>
      <c r="CC457" s="521"/>
      <c r="CD457" s="521"/>
      <c r="CE457" s="521"/>
      <c r="CF457" s="521"/>
      <c r="CG457" s="521"/>
      <c r="CH457" s="521"/>
      <c r="CI457" s="521"/>
      <c r="CJ457" s="521"/>
      <c r="CK457" s="521"/>
      <c r="CL457" s="521"/>
      <c r="CM457" s="521"/>
      <c r="CN457" s="521"/>
      <c r="CO457" s="521"/>
      <c r="CP457" s="521"/>
      <c r="CQ457" s="521"/>
    </row>
    <row r="458" spans="1:95" s="69" customFormat="1" ht="15" customHeight="1" x14ac:dyDescent="0.2">
      <c r="A458" s="11">
        <v>163</v>
      </c>
      <c r="B458" s="271"/>
      <c r="C458" s="272"/>
      <c r="D458" s="272"/>
      <c r="E458" s="272"/>
      <c r="F458" s="1475" t="str">
        <f>'2. CAD NCCF'!F458:L458</f>
        <v>FI issued jumbo covered bonds, low or not rated</v>
      </c>
      <c r="G458" s="1476"/>
      <c r="H458" s="1476"/>
      <c r="I458" s="1476"/>
      <c r="J458" s="1476"/>
      <c r="K458" s="1476"/>
      <c r="L458" s="1477"/>
      <c r="M458" s="690">
        <v>0</v>
      </c>
      <c r="N458" s="691">
        <v>0</v>
      </c>
      <c r="O458" s="692">
        <v>0</v>
      </c>
      <c r="P458" s="692">
        <v>0</v>
      </c>
      <c r="Q458" s="697">
        <v>0</v>
      </c>
      <c r="R458" s="692">
        <v>0</v>
      </c>
      <c r="S458" s="693">
        <v>0</v>
      </c>
      <c r="T458" s="692">
        <v>0</v>
      </c>
      <c r="U458" s="693">
        <v>0</v>
      </c>
      <c r="V458" s="692">
        <v>0</v>
      </c>
      <c r="W458" s="693">
        <v>0</v>
      </c>
      <c r="X458" s="692">
        <v>0</v>
      </c>
      <c r="Y458" s="693">
        <v>0</v>
      </c>
      <c r="Z458" s="692">
        <v>0</v>
      </c>
      <c r="AA458" s="693">
        <v>0</v>
      </c>
      <c r="AB458" s="698">
        <v>0</v>
      </c>
      <c r="AC458" s="690">
        <v>0</v>
      </c>
      <c r="AD458" s="1015"/>
      <c r="AE458" s="1016"/>
      <c r="AF458" s="1016"/>
      <c r="AG458" s="528"/>
      <c r="AH458" s="521"/>
      <c r="AI458" s="521"/>
      <c r="AJ458" s="521"/>
      <c r="AK458" s="521"/>
      <c r="AL458" s="521"/>
      <c r="AM458" s="521"/>
      <c r="AN458" s="521"/>
      <c r="AO458" s="521"/>
      <c r="AP458" s="521"/>
      <c r="AQ458" s="521"/>
      <c r="AR458" s="521"/>
      <c r="AS458" s="521"/>
      <c r="AT458" s="521"/>
      <c r="AU458" s="521"/>
      <c r="AV458" s="521"/>
      <c r="AW458" s="521"/>
      <c r="AX458" s="521"/>
      <c r="AY458" s="521"/>
      <c r="AZ458" s="521"/>
      <c r="BA458" s="521"/>
      <c r="BB458" s="521"/>
      <c r="BC458" s="521"/>
      <c r="BD458" s="521"/>
      <c r="BE458" s="521"/>
      <c r="BF458" s="521"/>
      <c r="BG458" s="521"/>
      <c r="BH458" s="521"/>
      <c r="BI458" s="521"/>
      <c r="BJ458" s="521"/>
      <c r="BK458" s="521"/>
      <c r="BL458" s="521"/>
      <c r="BM458" s="521"/>
      <c r="BN458" s="521"/>
      <c r="BO458" s="521"/>
      <c r="BP458" s="521"/>
      <c r="BQ458" s="521"/>
      <c r="BR458" s="521"/>
      <c r="BS458" s="521"/>
      <c r="BT458" s="521"/>
      <c r="BU458" s="521"/>
      <c r="BV458" s="521"/>
      <c r="BW458" s="521"/>
      <c r="BX458" s="521"/>
      <c r="BY458" s="521"/>
      <c r="BZ458" s="521"/>
      <c r="CA458" s="521"/>
      <c r="CB458" s="521"/>
      <c r="CC458" s="521"/>
      <c r="CD458" s="521"/>
      <c r="CE458" s="521"/>
      <c r="CF458" s="521"/>
      <c r="CG458" s="521"/>
      <c r="CH458" s="521"/>
      <c r="CI458" s="521"/>
      <c r="CJ458" s="521"/>
      <c r="CK458" s="521"/>
      <c r="CL458" s="521"/>
      <c r="CM458" s="521"/>
      <c r="CN458" s="521"/>
      <c r="CO458" s="521"/>
      <c r="CP458" s="521"/>
      <c r="CQ458" s="521"/>
    </row>
    <row r="459" spans="1:95" s="69" customFormat="1" x14ac:dyDescent="0.2">
      <c r="A459" s="11">
        <v>164</v>
      </c>
      <c r="B459" s="271"/>
      <c r="C459" s="272"/>
      <c r="D459" s="1472" t="str">
        <f>'2. CAD NCCF'!D459:AF459</f>
        <v>Asset backed securities (ABS) and Asset backed commercial paper (ABCP)</v>
      </c>
      <c r="E459" s="1473"/>
      <c r="F459" s="1473"/>
      <c r="G459" s="1473"/>
      <c r="H459" s="1473"/>
      <c r="I459" s="1473"/>
      <c r="J459" s="1473"/>
      <c r="K459" s="1473"/>
      <c r="L459" s="1473"/>
      <c r="M459" s="1473"/>
      <c r="N459" s="1473"/>
      <c r="O459" s="1473"/>
      <c r="P459" s="1473"/>
      <c r="Q459" s="1473"/>
      <c r="R459" s="1473"/>
      <c r="S459" s="1473"/>
      <c r="T459" s="1473"/>
      <c r="U459" s="1473"/>
      <c r="V459" s="1473"/>
      <c r="W459" s="1473"/>
      <c r="X459" s="1473"/>
      <c r="Y459" s="1473"/>
      <c r="Z459" s="1473"/>
      <c r="AA459" s="1473"/>
      <c r="AB459" s="1473"/>
      <c r="AC459" s="1473"/>
      <c r="AD459" s="1473"/>
      <c r="AE459" s="1473"/>
      <c r="AF459" s="1473"/>
      <c r="AG459" s="528"/>
      <c r="AH459" s="521"/>
      <c r="AI459" s="521"/>
      <c r="AJ459" s="521"/>
      <c r="AK459" s="521"/>
      <c r="AL459" s="521"/>
      <c r="AM459" s="521"/>
      <c r="AN459" s="521"/>
      <c r="AO459" s="521"/>
      <c r="AP459" s="521"/>
      <c r="AQ459" s="521"/>
      <c r="AR459" s="521"/>
      <c r="AS459" s="521"/>
      <c r="AT459" s="521"/>
      <c r="AU459" s="521"/>
      <c r="AV459" s="521"/>
      <c r="AW459" s="521"/>
      <c r="AX459" s="521"/>
      <c r="AY459" s="521"/>
      <c r="AZ459" s="521"/>
      <c r="BA459" s="521"/>
      <c r="BB459" s="521"/>
      <c r="BC459" s="521"/>
      <c r="BD459" s="521"/>
      <c r="BE459" s="521"/>
      <c r="BF459" s="521"/>
      <c r="BG459" s="521"/>
      <c r="BH459" s="521"/>
      <c r="BI459" s="521"/>
      <c r="BJ459" s="521"/>
      <c r="BK459" s="521"/>
      <c r="BL459" s="521"/>
      <c r="BM459" s="521"/>
      <c r="BN459" s="521"/>
      <c r="BO459" s="521"/>
      <c r="BP459" s="521"/>
      <c r="BQ459" s="521"/>
      <c r="BR459" s="521"/>
      <c r="BS459" s="521"/>
      <c r="BT459" s="521"/>
      <c r="BU459" s="521"/>
      <c r="BV459" s="521"/>
      <c r="BW459" s="521"/>
      <c r="BX459" s="521"/>
      <c r="BY459" s="521"/>
      <c r="BZ459" s="521"/>
      <c r="CA459" s="521"/>
      <c r="CB459" s="521"/>
      <c r="CC459" s="521"/>
      <c r="CD459" s="521"/>
      <c r="CE459" s="521"/>
      <c r="CF459" s="521"/>
      <c r="CG459" s="521"/>
      <c r="CH459" s="521"/>
      <c r="CI459" s="521"/>
      <c r="CJ459" s="521"/>
      <c r="CK459" s="521"/>
      <c r="CL459" s="521"/>
      <c r="CM459" s="521"/>
      <c r="CN459" s="521"/>
      <c r="CO459" s="521"/>
      <c r="CP459" s="521"/>
      <c r="CQ459" s="521"/>
    </row>
    <row r="460" spans="1:95" s="69" customFormat="1" x14ac:dyDescent="0.2">
      <c r="A460" s="11">
        <v>165</v>
      </c>
      <c r="B460" s="271"/>
      <c r="C460" s="272"/>
      <c r="D460" s="272"/>
      <c r="E460" s="1515" t="str">
        <f>'2. CAD NCCF'!E460:L460</f>
        <v>Non-FI issued ABS and ABCP, high rated</v>
      </c>
      <c r="F460" s="1516"/>
      <c r="G460" s="1516"/>
      <c r="H460" s="1516"/>
      <c r="I460" s="1516"/>
      <c r="J460" s="1516"/>
      <c r="K460" s="1516"/>
      <c r="L460" s="1517"/>
      <c r="M460" s="399">
        <f>SUM(M461:M462)</f>
        <v>0</v>
      </c>
      <c r="N460" s="402">
        <f t="shared" ref="N460:AC460" si="101">SUBTOTAL(9,N461:N462)</f>
        <v>0</v>
      </c>
      <c r="O460" s="406">
        <f t="shared" si="101"/>
        <v>0</v>
      </c>
      <c r="P460" s="405">
        <f t="shared" si="101"/>
        <v>0</v>
      </c>
      <c r="Q460" s="407">
        <f t="shared" si="101"/>
        <v>0</v>
      </c>
      <c r="R460" s="406">
        <f t="shared" si="101"/>
        <v>0</v>
      </c>
      <c r="S460" s="406">
        <f t="shared" si="101"/>
        <v>0</v>
      </c>
      <c r="T460" s="406">
        <f t="shared" si="101"/>
        <v>0</v>
      </c>
      <c r="U460" s="406">
        <f t="shared" si="101"/>
        <v>0</v>
      </c>
      <c r="V460" s="406">
        <f t="shared" si="101"/>
        <v>0</v>
      </c>
      <c r="W460" s="406">
        <f t="shared" si="101"/>
        <v>0</v>
      </c>
      <c r="X460" s="406">
        <f t="shared" si="101"/>
        <v>0</v>
      </c>
      <c r="Y460" s="406">
        <f t="shared" si="101"/>
        <v>0</v>
      </c>
      <c r="Z460" s="406">
        <f t="shared" si="101"/>
        <v>0</v>
      </c>
      <c r="AA460" s="406">
        <f t="shared" si="101"/>
        <v>0</v>
      </c>
      <c r="AB460" s="416">
        <f t="shared" si="101"/>
        <v>0</v>
      </c>
      <c r="AC460" s="399">
        <f t="shared" si="101"/>
        <v>0</v>
      </c>
      <c r="AD460" s="1015"/>
      <c r="AE460" s="1016"/>
      <c r="AF460" s="1016"/>
      <c r="AG460" s="528"/>
      <c r="AH460" s="521"/>
      <c r="AI460" s="521"/>
      <c r="AJ460" s="521"/>
      <c r="AK460" s="521"/>
      <c r="AL460" s="521"/>
      <c r="AM460" s="521"/>
      <c r="AN460" s="521"/>
      <c r="AO460" s="521"/>
      <c r="AP460" s="521"/>
      <c r="AQ460" s="521"/>
      <c r="AR460" s="521"/>
      <c r="AS460" s="521"/>
      <c r="AT460" s="521"/>
      <c r="AU460" s="521"/>
      <c r="AV460" s="521"/>
      <c r="AW460" s="521"/>
      <c r="AX460" s="521"/>
      <c r="AY460" s="521"/>
      <c r="AZ460" s="521"/>
      <c r="BA460" s="521"/>
      <c r="BB460" s="521"/>
      <c r="BC460" s="521"/>
      <c r="BD460" s="521"/>
      <c r="BE460" s="521"/>
      <c r="BF460" s="521"/>
      <c r="BG460" s="521"/>
      <c r="BH460" s="521"/>
      <c r="BI460" s="521"/>
      <c r="BJ460" s="521"/>
      <c r="BK460" s="521"/>
      <c r="BL460" s="521"/>
      <c r="BM460" s="521"/>
      <c r="BN460" s="521"/>
      <c r="BO460" s="521"/>
      <c r="BP460" s="521"/>
      <c r="BQ460" s="521"/>
      <c r="BR460" s="521"/>
      <c r="BS460" s="521"/>
      <c r="BT460" s="521"/>
      <c r="BU460" s="521"/>
      <c r="BV460" s="521"/>
      <c r="BW460" s="521"/>
      <c r="BX460" s="521"/>
      <c r="BY460" s="521"/>
      <c r="BZ460" s="521"/>
      <c r="CA460" s="521"/>
      <c r="CB460" s="521"/>
      <c r="CC460" s="521"/>
      <c r="CD460" s="521"/>
      <c r="CE460" s="521"/>
      <c r="CF460" s="521"/>
      <c r="CG460" s="521"/>
      <c r="CH460" s="521"/>
      <c r="CI460" s="521"/>
      <c r="CJ460" s="521"/>
      <c r="CK460" s="521"/>
      <c r="CL460" s="521"/>
      <c r="CM460" s="521"/>
      <c r="CN460" s="521"/>
      <c r="CO460" s="521"/>
      <c r="CP460" s="521"/>
      <c r="CQ460" s="521"/>
    </row>
    <row r="461" spans="1:95" s="69" customFormat="1" x14ac:dyDescent="0.2">
      <c r="A461" s="11">
        <v>166</v>
      </c>
      <c r="B461" s="271"/>
      <c r="C461" s="272"/>
      <c r="D461" s="272"/>
      <c r="E461" s="272"/>
      <c r="F461" s="1475" t="str">
        <f>'2. CAD NCCF'!F461:L461</f>
        <v>Non-FI issued ABS, high rated</v>
      </c>
      <c r="G461" s="1476"/>
      <c r="H461" s="1476"/>
      <c r="I461" s="1476"/>
      <c r="J461" s="1476"/>
      <c r="K461" s="1476"/>
      <c r="L461" s="1477"/>
      <c r="M461" s="690">
        <v>0</v>
      </c>
      <c r="N461" s="691">
        <v>0</v>
      </c>
      <c r="O461" s="692">
        <v>0</v>
      </c>
      <c r="P461" s="692">
        <v>0</v>
      </c>
      <c r="Q461" s="697">
        <v>0</v>
      </c>
      <c r="R461" s="692">
        <v>0</v>
      </c>
      <c r="S461" s="693">
        <v>0</v>
      </c>
      <c r="T461" s="692">
        <v>0</v>
      </c>
      <c r="U461" s="693">
        <v>0</v>
      </c>
      <c r="V461" s="692">
        <v>0</v>
      </c>
      <c r="W461" s="693">
        <v>0</v>
      </c>
      <c r="X461" s="692">
        <v>0</v>
      </c>
      <c r="Y461" s="693">
        <v>0</v>
      </c>
      <c r="Z461" s="692">
        <v>0</v>
      </c>
      <c r="AA461" s="693">
        <v>0</v>
      </c>
      <c r="AB461" s="698">
        <v>0</v>
      </c>
      <c r="AC461" s="690">
        <v>0</v>
      </c>
      <c r="AD461" s="1015"/>
      <c r="AE461" s="1016"/>
      <c r="AF461" s="1016"/>
      <c r="AG461" s="528"/>
      <c r="AH461" s="521"/>
      <c r="AI461" s="521"/>
      <c r="AJ461" s="521"/>
      <c r="AK461" s="521"/>
      <c r="AL461" s="521"/>
      <c r="AM461" s="521"/>
      <c r="AN461" s="521"/>
      <c r="AO461" s="521"/>
      <c r="AP461" s="521"/>
      <c r="AQ461" s="521"/>
      <c r="AR461" s="521"/>
      <c r="AS461" s="521"/>
      <c r="AT461" s="521"/>
      <c r="AU461" s="521"/>
      <c r="AV461" s="521"/>
      <c r="AW461" s="521"/>
      <c r="AX461" s="521"/>
      <c r="AY461" s="521"/>
      <c r="AZ461" s="521"/>
      <c r="BA461" s="521"/>
      <c r="BB461" s="521"/>
      <c r="BC461" s="521"/>
      <c r="BD461" s="521"/>
      <c r="BE461" s="521"/>
      <c r="BF461" s="521"/>
      <c r="BG461" s="521"/>
      <c r="BH461" s="521"/>
      <c r="BI461" s="521"/>
      <c r="BJ461" s="521"/>
      <c r="BK461" s="521"/>
      <c r="BL461" s="521"/>
      <c r="BM461" s="521"/>
      <c r="BN461" s="521"/>
      <c r="BO461" s="521"/>
      <c r="BP461" s="521"/>
      <c r="BQ461" s="521"/>
      <c r="BR461" s="521"/>
      <c r="BS461" s="521"/>
      <c r="BT461" s="521"/>
      <c r="BU461" s="521"/>
      <c r="BV461" s="521"/>
      <c r="BW461" s="521"/>
      <c r="BX461" s="521"/>
      <c r="BY461" s="521"/>
      <c r="BZ461" s="521"/>
      <c r="CA461" s="521"/>
      <c r="CB461" s="521"/>
      <c r="CC461" s="521"/>
      <c r="CD461" s="521"/>
      <c r="CE461" s="521"/>
      <c r="CF461" s="521"/>
      <c r="CG461" s="521"/>
      <c r="CH461" s="521"/>
      <c r="CI461" s="521"/>
      <c r="CJ461" s="521"/>
      <c r="CK461" s="521"/>
      <c r="CL461" s="521"/>
      <c r="CM461" s="521"/>
      <c r="CN461" s="521"/>
      <c r="CO461" s="521"/>
      <c r="CP461" s="521"/>
      <c r="CQ461" s="521"/>
    </row>
    <row r="462" spans="1:95" s="69" customFormat="1" ht="15" customHeight="1" x14ac:dyDescent="0.2">
      <c r="A462" s="11">
        <v>167</v>
      </c>
      <c r="B462" s="271"/>
      <c r="C462" s="272"/>
      <c r="D462" s="272"/>
      <c r="E462" s="272"/>
      <c r="F462" s="1475" t="str">
        <f>'2. CAD NCCF'!F462:L462</f>
        <v>Non-FI issued ABCP, high rated</v>
      </c>
      <c r="G462" s="1476"/>
      <c r="H462" s="1476"/>
      <c r="I462" s="1476"/>
      <c r="J462" s="1476"/>
      <c r="K462" s="1476"/>
      <c r="L462" s="1477"/>
      <c r="M462" s="690">
        <v>0</v>
      </c>
      <c r="N462" s="691">
        <v>0</v>
      </c>
      <c r="O462" s="692">
        <v>0</v>
      </c>
      <c r="P462" s="692">
        <v>0</v>
      </c>
      <c r="Q462" s="697">
        <v>0</v>
      </c>
      <c r="R462" s="692">
        <v>0</v>
      </c>
      <c r="S462" s="693">
        <v>0</v>
      </c>
      <c r="T462" s="692">
        <v>0</v>
      </c>
      <c r="U462" s="693">
        <v>0</v>
      </c>
      <c r="V462" s="692">
        <v>0</v>
      </c>
      <c r="W462" s="693">
        <v>0</v>
      </c>
      <c r="X462" s="692">
        <v>0</v>
      </c>
      <c r="Y462" s="693">
        <v>0</v>
      </c>
      <c r="Z462" s="692">
        <v>0</v>
      </c>
      <c r="AA462" s="693">
        <v>0</v>
      </c>
      <c r="AB462" s="698">
        <v>0</v>
      </c>
      <c r="AC462" s="690">
        <v>0</v>
      </c>
      <c r="AD462" s="1015"/>
      <c r="AE462" s="1016"/>
      <c r="AF462" s="1016"/>
      <c r="AG462" s="528"/>
      <c r="AH462" s="521"/>
      <c r="AI462" s="521"/>
      <c r="AJ462" s="521"/>
      <c r="AK462" s="521"/>
      <c r="AL462" s="521"/>
      <c r="AM462" s="521"/>
      <c r="AN462" s="521"/>
      <c r="AO462" s="521"/>
      <c r="AP462" s="521"/>
      <c r="AQ462" s="521"/>
      <c r="AR462" s="521"/>
      <c r="AS462" s="521"/>
      <c r="AT462" s="521"/>
      <c r="AU462" s="521"/>
      <c r="AV462" s="521"/>
      <c r="AW462" s="521"/>
      <c r="AX462" s="521"/>
      <c r="AY462" s="521"/>
      <c r="AZ462" s="521"/>
      <c r="BA462" s="521"/>
      <c r="BB462" s="521"/>
      <c r="BC462" s="521"/>
      <c r="BD462" s="521"/>
      <c r="BE462" s="521"/>
      <c r="BF462" s="521"/>
      <c r="BG462" s="521"/>
      <c r="BH462" s="521"/>
      <c r="BI462" s="521"/>
      <c r="BJ462" s="521"/>
      <c r="BK462" s="521"/>
      <c r="BL462" s="521"/>
      <c r="BM462" s="521"/>
      <c r="BN462" s="521"/>
      <c r="BO462" s="521"/>
      <c r="BP462" s="521"/>
      <c r="BQ462" s="521"/>
      <c r="BR462" s="521"/>
      <c r="BS462" s="521"/>
      <c r="BT462" s="521"/>
      <c r="BU462" s="521"/>
      <c r="BV462" s="521"/>
      <c r="BW462" s="521"/>
      <c r="BX462" s="521"/>
      <c r="BY462" s="521"/>
      <c r="BZ462" s="521"/>
      <c r="CA462" s="521"/>
      <c r="CB462" s="521"/>
      <c r="CC462" s="521"/>
      <c r="CD462" s="521"/>
      <c r="CE462" s="521"/>
      <c r="CF462" s="521"/>
      <c r="CG462" s="521"/>
      <c r="CH462" s="521"/>
      <c r="CI462" s="521"/>
      <c r="CJ462" s="521"/>
      <c r="CK462" s="521"/>
      <c r="CL462" s="521"/>
      <c r="CM462" s="521"/>
      <c r="CN462" s="521"/>
      <c r="CO462" s="521"/>
      <c r="CP462" s="521"/>
      <c r="CQ462" s="521"/>
    </row>
    <row r="463" spans="1:95" s="69" customFormat="1" x14ac:dyDescent="0.2">
      <c r="A463" s="11">
        <v>168</v>
      </c>
      <c r="B463" s="271"/>
      <c r="C463" s="272"/>
      <c r="D463" s="272"/>
      <c r="E463" s="1445" t="str">
        <f>'2. CAD NCCF'!E463:L463</f>
        <v>FI issued ABS and ABCP, high rated</v>
      </c>
      <c r="F463" s="1446"/>
      <c r="G463" s="1446"/>
      <c r="H463" s="1446"/>
      <c r="I463" s="1446"/>
      <c r="J463" s="1446"/>
      <c r="K463" s="1446"/>
      <c r="L463" s="1447"/>
      <c r="M463" s="399">
        <f>SUM(M464:M465)</f>
        <v>0</v>
      </c>
      <c r="N463" s="402">
        <f t="shared" ref="N463:AC463" si="102">SUBTOTAL(9,N464:N465)</f>
        <v>0</v>
      </c>
      <c r="O463" s="406">
        <f t="shared" si="102"/>
        <v>0</v>
      </c>
      <c r="P463" s="405">
        <f t="shared" si="102"/>
        <v>0</v>
      </c>
      <c r="Q463" s="407">
        <f t="shared" si="102"/>
        <v>0</v>
      </c>
      <c r="R463" s="406">
        <f t="shared" si="102"/>
        <v>0</v>
      </c>
      <c r="S463" s="406">
        <f t="shared" si="102"/>
        <v>0</v>
      </c>
      <c r="T463" s="406">
        <f t="shared" si="102"/>
        <v>0</v>
      </c>
      <c r="U463" s="406">
        <f t="shared" si="102"/>
        <v>0</v>
      </c>
      <c r="V463" s="406">
        <f t="shared" si="102"/>
        <v>0</v>
      </c>
      <c r="W463" s="406">
        <f t="shared" si="102"/>
        <v>0</v>
      </c>
      <c r="X463" s="406">
        <f t="shared" si="102"/>
        <v>0</v>
      </c>
      <c r="Y463" s="406">
        <f t="shared" si="102"/>
        <v>0</v>
      </c>
      <c r="Z463" s="406">
        <f t="shared" si="102"/>
        <v>0</v>
      </c>
      <c r="AA463" s="406">
        <f t="shared" si="102"/>
        <v>0</v>
      </c>
      <c r="AB463" s="416">
        <f t="shared" si="102"/>
        <v>0</v>
      </c>
      <c r="AC463" s="399">
        <f t="shared" si="102"/>
        <v>0</v>
      </c>
      <c r="AD463" s="1015"/>
      <c r="AE463" s="1016"/>
      <c r="AF463" s="1016"/>
      <c r="AG463" s="528"/>
      <c r="AH463" s="521"/>
      <c r="AI463" s="521"/>
      <c r="AJ463" s="521"/>
      <c r="AK463" s="521"/>
      <c r="AL463" s="521"/>
      <c r="AM463" s="521"/>
      <c r="AN463" s="521"/>
      <c r="AO463" s="521"/>
      <c r="AP463" s="521"/>
      <c r="AQ463" s="521"/>
      <c r="AR463" s="521"/>
      <c r="AS463" s="521"/>
      <c r="AT463" s="521"/>
      <c r="AU463" s="521"/>
      <c r="AV463" s="521"/>
      <c r="AW463" s="521"/>
      <c r="AX463" s="521"/>
      <c r="AY463" s="521"/>
      <c r="AZ463" s="521"/>
      <c r="BA463" s="521"/>
      <c r="BB463" s="521"/>
      <c r="BC463" s="521"/>
      <c r="BD463" s="521"/>
      <c r="BE463" s="521"/>
      <c r="BF463" s="521"/>
      <c r="BG463" s="521"/>
      <c r="BH463" s="521"/>
      <c r="BI463" s="521"/>
      <c r="BJ463" s="521"/>
      <c r="BK463" s="521"/>
      <c r="BL463" s="521"/>
      <c r="BM463" s="521"/>
      <c r="BN463" s="521"/>
      <c r="BO463" s="521"/>
      <c r="BP463" s="521"/>
      <c r="BQ463" s="521"/>
      <c r="BR463" s="521"/>
      <c r="BS463" s="521"/>
      <c r="BT463" s="521"/>
      <c r="BU463" s="521"/>
      <c r="BV463" s="521"/>
      <c r="BW463" s="521"/>
      <c r="BX463" s="521"/>
      <c r="BY463" s="521"/>
      <c r="BZ463" s="521"/>
      <c r="CA463" s="521"/>
      <c r="CB463" s="521"/>
      <c r="CC463" s="521"/>
      <c r="CD463" s="521"/>
      <c r="CE463" s="521"/>
      <c r="CF463" s="521"/>
      <c r="CG463" s="521"/>
      <c r="CH463" s="521"/>
      <c r="CI463" s="521"/>
      <c r="CJ463" s="521"/>
      <c r="CK463" s="521"/>
      <c r="CL463" s="521"/>
      <c r="CM463" s="521"/>
      <c r="CN463" s="521"/>
      <c r="CO463" s="521"/>
      <c r="CP463" s="521"/>
      <c r="CQ463" s="521"/>
    </row>
    <row r="464" spans="1:95" s="69" customFormat="1" ht="15" customHeight="1" x14ac:dyDescent="0.2">
      <c r="A464" s="11">
        <v>169</v>
      </c>
      <c r="B464" s="271"/>
      <c r="C464" s="272"/>
      <c r="D464" s="272"/>
      <c r="E464" s="272"/>
      <c r="F464" s="1475" t="str">
        <f>'2. CAD NCCF'!F464:L464</f>
        <v>FI issued ABS, high rated</v>
      </c>
      <c r="G464" s="1476"/>
      <c r="H464" s="1476"/>
      <c r="I464" s="1476"/>
      <c r="J464" s="1476"/>
      <c r="K464" s="1476"/>
      <c r="L464" s="1477"/>
      <c r="M464" s="690">
        <v>0</v>
      </c>
      <c r="N464" s="691">
        <v>0</v>
      </c>
      <c r="O464" s="692">
        <v>0</v>
      </c>
      <c r="P464" s="692">
        <v>0</v>
      </c>
      <c r="Q464" s="697">
        <v>0</v>
      </c>
      <c r="R464" s="692">
        <v>0</v>
      </c>
      <c r="S464" s="693">
        <v>0</v>
      </c>
      <c r="T464" s="692">
        <v>0</v>
      </c>
      <c r="U464" s="693">
        <v>0</v>
      </c>
      <c r="V464" s="692">
        <v>0</v>
      </c>
      <c r="W464" s="693">
        <v>0</v>
      </c>
      <c r="X464" s="692">
        <v>0</v>
      </c>
      <c r="Y464" s="693">
        <v>0</v>
      </c>
      <c r="Z464" s="692">
        <v>0</v>
      </c>
      <c r="AA464" s="693">
        <v>0</v>
      </c>
      <c r="AB464" s="698">
        <v>0</v>
      </c>
      <c r="AC464" s="690">
        <v>0</v>
      </c>
      <c r="AD464" s="1015"/>
      <c r="AE464" s="1016"/>
      <c r="AF464" s="1016"/>
      <c r="AG464" s="528"/>
      <c r="AH464" s="521"/>
      <c r="AI464" s="521"/>
      <c r="AJ464" s="521"/>
      <c r="AK464" s="521"/>
      <c r="AL464" s="521"/>
      <c r="AM464" s="521"/>
      <c r="AN464" s="521"/>
      <c r="AO464" s="521"/>
      <c r="AP464" s="521"/>
      <c r="AQ464" s="521"/>
      <c r="AR464" s="521"/>
      <c r="AS464" s="521"/>
      <c r="AT464" s="521"/>
      <c r="AU464" s="521"/>
      <c r="AV464" s="521"/>
      <c r="AW464" s="521"/>
      <c r="AX464" s="521"/>
      <c r="AY464" s="521"/>
      <c r="AZ464" s="521"/>
      <c r="BA464" s="521"/>
      <c r="BB464" s="521"/>
      <c r="BC464" s="521"/>
      <c r="BD464" s="521"/>
      <c r="BE464" s="521"/>
      <c r="BF464" s="521"/>
      <c r="BG464" s="521"/>
      <c r="BH464" s="521"/>
      <c r="BI464" s="521"/>
      <c r="BJ464" s="521"/>
      <c r="BK464" s="521"/>
      <c r="BL464" s="521"/>
      <c r="BM464" s="521"/>
      <c r="BN464" s="521"/>
      <c r="BO464" s="521"/>
      <c r="BP464" s="521"/>
      <c r="BQ464" s="521"/>
      <c r="BR464" s="521"/>
      <c r="BS464" s="521"/>
      <c r="BT464" s="521"/>
      <c r="BU464" s="521"/>
      <c r="BV464" s="521"/>
      <c r="BW464" s="521"/>
      <c r="BX464" s="521"/>
      <c r="BY464" s="521"/>
      <c r="BZ464" s="521"/>
      <c r="CA464" s="521"/>
      <c r="CB464" s="521"/>
      <c r="CC464" s="521"/>
      <c r="CD464" s="521"/>
      <c r="CE464" s="521"/>
      <c r="CF464" s="521"/>
      <c r="CG464" s="521"/>
      <c r="CH464" s="521"/>
      <c r="CI464" s="521"/>
      <c r="CJ464" s="521"/>
      <c r="CK464" s="521"/>
      <c r="CL464" s="521"/>
      <c r="CM464" s="521"/>
      <c r="CN464" s="521"/>
      <c r="CO464" s="521"/>
      <c r="CP464" s="521"/>
      <c r="CQ464" s="521"/>
    </row>
    <row r="465" spans="1:95" s="69" customFormat="1" ht="15" customHeight="1" x14ac:dyDescent="0.2">
      <c r="A465" s="11">
        <v>170</v>
      </c>
      <c r="B465" s="271"/>
      <c r="C465" s="272"/>
      <c r="D465" s="272"/>
      <c r="E465" s="272"/>
      <c r="F465" s="1475" t="str">
        <f>'2. CAD NCCF'!F465:L465</f>
        <v>FI issued ABCP, high rated</v>
      </c>
      <c r="G465" s="1476"/>
      <c r="H465" s="1476"/>
      <c r="I465" s="1476"/>
      <c r="J465" s="1476"/>
      <c r="K465" s="1476"/>
      <c r="L465" s="1477"/>
      <c r="M465" s="690"/>
      <c r="N465" s="691">
        <v>0</v>
      </c>
      <c r="O465" s="692">
        <v>0</v>
      </c>
      <c r="P465" s="692">
        <v>0</v>
      </c>
      <c r="Q465" s="697">
        <v>0</v>
      </c>
      <c r="R465" s="692">
        <v>0</v>
      </c>
      <c r="S465" s="693">
        <v>0</v>
      </c>
      <c r="T465" s="692">
        <v>0</v>
      </c>
      <c r="U465" s="693">
        <v>0</v>
      </c>
      <c r="V465" s="692">
        <v>0</v>
      </c>
      <c r="W465" s="693">
        <v>0</v>
      </c>
      <c r="X465" s="692">
        <v>0</v>
      </c>
      <c r="Y465" s="693">
        <v>0</v>
      </c>
      <c r="Z465" s="692">
        <v>0</v>
      </c>
      <c r="AA465" s="693">
        <v>0</v>
      </c>
      <c r="AB465" s="698">
        <v>0</v>
      </c>
      <c r="AC465" s="690">
        <v>0</v>
      </c>
      <c r="AD465" s="1015"/>
      <c r="AE465" s="1016"/>
      <c r="AF465" s="1016"/>
      <c r="AG465" s="528"/>
      <c r="AH465" s="521"/>
      <c r="AI465" s="521"/>
      <c r="AJ465" s="521"/>
      <c r="AK465" s="521"/>
      <c r="AL465" s="521"/>
      <c r="AM465" s="521"/>
      <c r="AN465" s="521"/>
      <c r="AO465" s="521"/>
      <c r="AP465" s="521"/>
      <c r="AQ465" s="521"/>
      <c r="AR465" s="521"/>
      <c r="AS465" s="521"/>
      <c r="AT465" s="521"/>
      <c r="AU465" s="521"/>
      <c r="AV465" s="521"/>
      <c r="AW465" s="521"/>
      <c r="AX465" s="521"/>
      <c r="AY465" s="521"/>
      <c r="AZ465" s="521"/>
      <c r="BA465" s="521"/>
      <c r="BB465" s="521"/>
      <c r="BC465" s="521"/>
      <c r="BD465" s="521"/>
      <c r="BE465" s="521"/>
      <c r="BF465" s="521"/>
      <c r="BG465" s="521"/>
      <c r="BH465" s="521"/>
      <c r="BI465" s="521"/>
      <c r="BJ465" s="521"/>
      <c r="BK465" s="521"/>
      <c r="BL465" s="521"/>
      <c r="BM465" s="521"/>
      <c r="BN465" s="521"/>
      <c r="BO465" s="521"/>
      <c r="BP465" s="521"/>
      <c r="BQ465" s="521"/>
      <c r="BR465" s="521"/>
      <c r="BS465" s="521"/>
      <c r="BT465" s="521"/>
      <c r="BU465" s="521"/>
      <c r="BV465" s="521"/>
      <c r="BW465" s="521"/>
      <c r="BX465" s="521"/>
      <c r="BY465" s="521"/>
      <c r="BZ465" s="521"/>
      <c r="CA465" s="521"/>
      <c r="CB465" s="521"/>
      <c r="CC465" s="521"/>
      <c r="CD465" s="521"/>
      <c r="CE465" s="521"/>
      <c r="CF465" s="521"/>
      <c r="CG465" s="521"/>
      <c r="CH465" s="521"/>
      <c r="CI465" s="521"/>
      <c r="CJ465" s="521"/>
      <c r="CK465" s="521"/>
      <c r="CL465" s="521"/>
      <c r="CM465" s="521"/>
      <c r="CN465" s="521"/>
      <c r="CO465" s="521"/>
      <c r="CP465" s="521"/>
      <c r="CQ465" s="521"/>
    </row>
    <row r="466" spans="1:95" s="69" customFormat="1" x14ac:dyDescent="0.2">
      <c r="A466" s="11">
        <v>171</v>
      </c>
      <c r="B466" s="271"/>
      <c r="C466" s="272"/>
      <c r="D466" s="272"/>
      <c r="E466" s="1445" t="str">
        <f>'2. CAD NCCF'!E466:L466</f>
        <v>Non-FI issued ABS and ABCP, medium rated</v>
      </c>
      <c r="F466" s="1446"/>
      <c r="G466" s="1446"/>
      <c r="H466" s="1446"/>
      <c r="I466" s="1446"/>
      <c r="J466" s="1446"/>
      <c r="K466" s="1446"/>
      <c r="L466" s="1447"/>
      <c r="M466" s="399">
        <f>SUM(M467:M468)</f>
        <v>0</v>
      </c>
      <c r="N466" s="402">
        <f t="shared" ref="N466:AC466" si="103">SUBTOTAL(9,N467:N468)</f>
        <v>0</v>
      </c>
      <c r="O466" s="406">
        <f t="shared" si="103"/>
        <v>0</v>
      </c>
      <c r="P466" s="405">
        <f t="shared" si="103"/>
        <v>0</v>
      </c>
      <c r="Q466" s="407">
        <f t="shared" si="103"/>
        <v>0</v>
      </c>
      <c r="R466" s="406">
        <f t="shared" si="103"/>
        <v>0</v>
      </c>
      <c r="S466" s="406">
        <f t="shared" si="103"/>
        <v>0</v>
      </c>
      <c r="T466" s="406">
        <f t="shared" si="103"/>
        <v>0</v>
      </c>
      <c r="U466" s="406">
        <f t="shared" si="103"/>
        <v>0</v>
      </c>
      <c r="V466" s="406">
        <f t="shared" si="103"/>
        <v>0</v>
      </c>
      <c r="W466" s="406">
        <f t="shared" si="103"/>
        <v>0</v>
      </c>
      <c r="X466" s="406">
        <f t="shared" si="103"/>
        <v>0</v>
      </c>
      <c r="Y466" s="406">
        <f t="shared" si="103"/>
        <v>0</v>
      </c>
      <c r="Z466" s="406">
        <f t="shared" si="103"/>
        <v>0</v>
      </c>
      <c r="AA466" s="406">
        <f t="shared" si="103"/>
        <v>0</v>
      </c>
      <c r="AB466" s="416">
        <f t="shared" si="103"/>
        <v>0</v>
      </c>
      <c r="AC466" s="399">
        <f t="shared" si="103"/>
        <v>0</v>
      </c>
      <c r="AD466" s="1015"/>
      <c r="AE466" s="1016"/>
      <c r="AF466" s="1016"/>
      <c r="AG466" s="528"/>
      <c r="AH466" s="521"/>
      <c r="AI466" s="521"/>
      <c r="AJ466" s="521"/>
      <c r="AK466" s="521"/>
      <c r="AL466" s="521"/>
      <c r="AM466" s="521"/>
      <c r="AN466" s="521"/>
      <c r="AO466" s="521"/>
      <c r="AP466" s="521"/>
      <c r="AQ466" s="521"/>
      <c r="AR466" s="521"/>
      <c r="AS466" s="521"/>
      <c r="AT466" s="521"/>
      <c r="AU466" s="521"/>
      <c r="AV466" s="521"/>
      <c r="AW466" s="521"/>
      <c r="AX466" s="521"/>
      <c r="AY466" s="521"/>
      <c r="AZ466" s="521"/>
      <c r="BA466" s="521"/>
      <c r="BB466" s="521"/>
      <c r="BC466" s="521"/>
      <c r="BD466" s="521"/>
      <c r="BE466" s="521"/>
      <c r="BF466" s="521"/>
      <c r="BG466" s="521"/>
      <c r="BH466" s="521"/>
      <c r="BI466" s="521"/>
      <c r="BJ466" s="521"/>
      <c r="BK466" s="521"/>
      <c r="BL466" s="521"/>
      <c r="BM466" s="521"/>
      <c r="BN466" s="521"/>
      <c r="BO466" s="521"/>
      <c r="BP466" s="521"/>
      <c r="BQ466" s="521"/>
      <c r="BR466" s="521"/>
      <c r="BS466" s="521"/>
      <c r="BT466" s="521"/>
      <c r="BU466" s="521"/>
      <c r="BV466" s="521"/>
      <c r="BW466" s="521"/>
      <c r="BX466" s="521"/>
      <c r="BY466" s="521"/>
      <c r="BZ466" s="521"/>
      <c r="CA466" s="521"/>
      <c r="CB466" s="521"/>
      <c r="CC466" s="521"/>
      <c r="CD466" s="521"/>
      <c r="CE466" s="521"/>
      <c r="CF466" s="521"/>
      <c r="CG466" s="521"/>
      <c r="CH466" s="521"/>
      <c r="CI466" s="521"/>
      <c r="CJ466" s="521"/>
      <c r="CK466" s="521"/>
      <c r="CL466" s="521"/>
      <c r="CM466" s="521"/>
      <c r="CN466" s="521"/>
      <c r="CO466" s="521"/>
      <c r="CP466" s="521"/>
      <c r="CQ466" s="521"/>
    </row>
    <row r="467" spans="1:95" s="69" customFormat="1" ht="15" customHeight="1" x14ac:dyDescent="0.2">
      <c r="A467" s="11">
        <v>172</v>
      </c>
      <c r="B467" s="271"/>
      <c r="C467" s="272"/>
      <c r="D467" s="272"/>
      <c r="E467" s="272"/>
      <c r="F467" s="1475" t="str">
        <f>'2. CAD NCCF'!F467:L467</f>
        <v>Non-FI issued ABS, medium rated</v>
      </c>
      <c r="G467" s="1476"/>
      <c r="H467" s="1476"/>
      <c r="I467" s="1476"/>
      <c r="J467" s="1476"/>
      <c r="K467" s="1476"/>
      <c r="L467" s="1477"/>
      <c r="M467" s="690">
        <v>0</v>
      </c>
      <c r="N467" s="691">
        <v>0</v>
      </c>
      <c r="O467" s="692">
        <v>0</v>
      </c>
      <c r="P467" s="692">
        <v>0</v>
      </c>
      <c r="Q467" s="697">
        <v>0</v>
      </c>
      <c r="R467" s="692">
        <v>0</v>
      </c>
      <c r="S467" s="693">
        <v>0</v>
      </c>
      <c r="T467" s="692">
        <v>0</v>
      </c>
      <c r="U467" s="693">
        <v>0</v>
      </c>
      <c r="V467" s="692">
        <v>0</v>
      </c>
      <c r="W467" s="693">
        <v>0</v>
      </c>
      <c r="X467" s="692">
        <v>0</v>
      </c>
      <c r="Y467" s="693">
        <v>0</v>
      </c>
      <c r="Z467" s="692">
        <v>0</v>
      </c>
      <c r="AA467" s="693">
        <v>0</v>
      </c>
      <c r="AB467" s="698">
        <v>0</v>
      </c>
      <c r="AC467" s="690">
        <v>0</v>
      </c>
      <c r="AD467" s="1015"/>
      <c r="AE467" s="1016"/>
      <c r="AF467" s="1016"/>
      <c r="AG467" s="528"/>
      <c r="AH467" s="521"/>
      <c r="AI467" s="521"/>
      <c r="AJ467" s="521"/>
      <c r="AK467" s="521"/>
      <c r="AL467" s="521"/>
      <c r="AM467" s="521"/>
      <c r="AN467" s="521"/>
      <c r="AO467" s="521"/>
      <c r="AP467" s="521"/>
      <c r="AQ467" s="521"/>
      <c r="AR467" s="521"/>
      <c r="AS467" s="521"/>
      <c r="AT467" s="521"/>
      <c r="AU467" s="521"/>
      <c r="AV467" s="521"/>
      <c r="AW467" s="521"/>
      <c r="AX467" s="521"/>
      <c r="AY467" s="521"/>
      <c r="AZ467" s="521"/>
      <c r="BA467" s="521"/>
      <c r="BB467" s="521"/>
      <c r="BC467" s="521"/>
      <c r="BD467" s="521"/>
      <c r="BE467" s="521"/>
      <c r="BF467" s="521"/>
      <c r="BG467" s="521"/>
      <c r="BH467" s="521"/>
      <c r="BI467" s="521"/>
      <c r="BJ467" s="521"/>
      <c r="BK467" s="521"/>
      <c r="BL467" s="521"/>
      <c r="BM467" s="521"/>
      <c r="BN467" s="521"/>
      <c r="BO467" s="521"/>
      <c r="BP467" s="521"/>
      <c r="BQ467" s="521"/>
      <c r="BR467" s="521"/>
      <c r="BS467" s="521"/>
      <c r="BT467" s="521"/>
      <c r="BU467" s="521"/>
      <c r="BV467" s="521"/>
      <c r="BW467" s="521"/>
      <c r="BX467" s="521"/>
      <c r="BY467" s="521"/>
      <c r="BZ467" s="521"/>
      <c r="CA467" s="521"/>
      <c r="CB467" s="521"/>
      <c r="CC467" s="521"/>
      <c r="CD467" s="521"/>
      <c r="CE467" s="521"/>
      <c r="CF467" s="521"/>
      <c r="CG467" s="521"/>
      <c r="CH467" s="521"/>
      <c r="CI467" s="521"/>
      <c r="CJ467" s="521"/>
      <c r="CK467" s="521"/>
      <c r="CL467" s="521"/>
      <c r="CM467" s="521"/>
      <c r="CN467" s="521"/>
      <c r="CO467" s="521"/>
      <c r="CP467" s="521"/>
      <c r="CQ467" s="521"/>
    </row>
    <row r="468" spans="1:95" s="69" customFormat="1" ht="15" customHeight="1" x14ac:dyDescent="0.2">
      <c r="A468" s="11">
        <v>173</v>
      </c>
      <c r="B468" s="271"/>
      <c r="C468" s="272"/>
      <c r="D468" s="272"/>
      <c r="E468" s="272"/>
      <c r="F468" s="1475" t="str">
        <f>'2. CAD NCCF'!F468:L468</f>
        <v>Non-FI issued ABCP, medium rated</v>
      </c>
      <c r="G468" s="1476"/>
      <c r="H468" s="1476"/>
      <c r="I468" s="1476"/>
      <c r="J468" s="1476"/>
      <c r="K468" s="1476"/>
      <c r="L468" s="1477"/>
      <c r="M468" s="690">
        <v>0</v>
      </c>
      <c r="N468" s="691">
        <v>0</v>
      </c>
      <c r="O468" s="692">
        <v>0</v>
      </c>
      <c r="P468" s="692">
        <v>0</v>
      </c>
      <c r="Q468" s="697">
        <v>0</v>
      </c>
      <c r="R468" s="692">
        <v>0</v>
      </c>
      <c r="S468" s="693">
        <v>0</v>
      </c>
      <c r="T468" s="692">
        <v>0</v>
      </c>
      <c r="U468" s="693">
        <v>0</v>
      </c>
      <c r="V468" s="692">
        <v>0</v>
      </c>
      <c r="W468" s="693">
        <v>0</v>
      </c>
      <c r="X468" s="692">
        <v>0</v>
      </c>
      <c r="Y468" s="693">
        <v>0</v>
      </c>
      <c r="Z468" s="692">
        <v>0</v>
      </c>
      <c r="AA468" s="693">
        <v>0</v>
      </c>
      <c r="AB468" s="698">
        <v>0</v>
      </c>
      <c r="AC468" s="690">
        <v>0</v>
      </c>
      <c r="AD468" s="1015"/>
      <c r="AE468" s="1016"/>
      <c r="AF468" s="1016"/>
      <c r="AG468" s="528"/>
      <c r="AH468" s="521"/>
      <c r="AI468" s="521"/>
      <c r="AJ468" s="521"/>
      <c r="AK468" s="521"/>
      <c r="AL468" s="521"/>
      <c r="AM468" s="521"/>
      <c r="AN468" s="521"/>
      <c r="AO468" s="521"/>
      <c r="AP468" s="521"/>
      <c r="AQ468" s="521"/>
      <c r="AR468" s="521"/>
      <c r="AS468" s="521"/>
      <c r="AT468" s="521"/>
      <c r="AU468" s="521"/>
      <c r="AV468" s="521"/>
      <c r="AW468" s="521"/>
      <c r="AX468" s="521"/>
      <c r="AY468" s="521"/>
      <c r="AZ468" s="521"/>
      <c r="BA468" s="521"/>
      <c r="BB468" s="521"/>
      <c r="BC468" s="521"/>
      <c r="BD468" s="521"/>
      <c r="BE468" s="521"/>
      <c r="BF468" s="521"/>
      <c r="BG468" s="521"/>
      <c r="BH468" s="521"/>
      <c r="BI468" s="521"/>
      <c r="BJ468" s="521"/>
      <c r="BK468" s="521"/>
      <c r="BL468" s="521"/>
      <c r="BM468" s="521"/>
      <c r="BN468" s="521"/>
      <c r="BO468" s="521"/>
      <c r="BP468" s="521"/>
      <c r="BQ468" s="521"/>
      <c r="BR468" s="521"/>
      <c r="BS468" s="521"/>
      <c r="BT468" s="521"/>
      <c r="BU468" s="521"/>
      <c r="BV468" s="521"/>
      <c r="BW468" s="521"/>
      <c r="BX468" s="521"/>
      <c r="BY468" s="521"/>
      <c r="BZ468" s="521"/>
      <c r="CA468" s="521"/>
      <c r="CB468" s="521"/>
      <c r="CC468" s="521"/>
      <c r="CD468" s="521"/>
      <c r="CE468" s="521"/>
      <c r="CF468" s="521"/>
      <c r="CG468" s="521"/>
      <c r="CH468" s="521"/>
      <c r="CI468" s="521"/>
      <c r="CJ468" s="521"/>
      <c r="CK468" s="521"/>
      <c r="CL468" s="521"/>
      <c r="CM468" s="521"/>
      <c r="CN468" s="521"/>
      <c r="CO468" s="521"/>
      <c r="CP468" s="521"/>
      <c r="CQ468" s="521"/>
    </row>
    <row r="469" spans="1:95" s="69" customFormat="1" x14ac:dyDescent="0.2">
      <c r="A469" s="11">
        <v>174</v>
      </c>
      <c r="B469" s="271"/>
      <c r="C469" s="272"/>
      <c r="D469" s="272"/>
      <c r="E469" s="1445" t="str">
        <f>'2. CAD NCCF'!E469:L469</f>
        <v>FI issued ABS and ABCP, medium rated</v>
      </c>
      <c r="F469" s="1446"/>
      <c r="G469" s="1446"/>
      <c r="H469" s="1446"/>
      <c r="I469" s="1446"/>
      <c r="J469" s="1446"/>
      <c r="K469" s="1446"/>
      <c r="L469" s="1447"/>
      <c r="M469" s="399">
        <f>SUM(M470:M471)</f>
        <v>0</v>
      </c>
      <c r="N469" s="402">
        <f t="shared" ref="N469:AC469" si="104">SUBTOTAL(9,N470:N471)</f>
        <v>0</v>
      </c>
      <c r="O469" s="406">
        <f t="shared" si="104"/>
        <v>0</v>
      </c>
      <c r="P469" s="405">
        <f t="shared" si="104"/>
        <v>0</v>
      </c>
      <c r="Q469" s="407">
        <f t="shared" si="104"/>
        <v>0</v>
      </c>
      <c r="R469" s="406">
        <f t="shared" si="104"/>
        <v>0</v>
      </c>
      <c r="S469" s="406">
        <f t="shared" si="104"/>
        <v>0</v>
      </c>
      <c r="T469" s="406">
        <f t="shared" si="104"/>
        <v>0</v>
      </c>
      <c r="U469" s="406">
        <f t="shared" si="104"/>
        <v>0</v>
      </c>
      <c r="V469" s="406">
        <f t="shared" si="104"/>
        <v>0</v>
      </c>
      <c r="W469" s="406">
        <f t="shared" si="104"/>
        <v>0</v>
      </c>
      <c r="X469" s="406">
        <f t="shared" si="104"/>
        <v>0</v>
      </c>
      <c r="Y469" s="406">
        <f t="shared" si="104"/>
        <v>0</v>
      </c>
      <c r="Z469" s="406">
        <f t="shared" si="104"/>
        <v>0</v>
      </c>
      <c r="AA469" s="406">
        <f t="shared" si="104"/>
        <v>0</v>
      </c>
      <c r="AB469" s="416">
        <f t="shared" si="104"/>
        <v>0</v>
      </c>
      <c r="AC469" s="399">
        <f t="shared" si="104"/>
        <v>0</v>
      </c>
      <c r="AD469" s="1015"/>
      <c r="AE469" s="1016"/>
      <c r="AF469" s="1016"/>
      <c r="AG469" s="528"/>
      <c r="AH469" s="521"/>
      <c r="AI469" s="521"/>
      <c r="AJ469" s="521"/>
      <c r="AK469" s="521"/>
      <c r="AL469" s="521"/>
      <c r="AM469" s="521"/>
      <c r="AN469" s="521"/>
      <c r="AO469" s="521"/>
      <c r="AP469" s="521"/>
      <c r="AQ469" s="521"/>
      <c r="AR469" s="521"/>
      <c r="AS469" s="521"/>
      <c r="AT469" s="521"/>
      <c r="AU469" s="521"/>
      <c r="AV469" s="521"/>
      <c r="AW469" s="521"/>
      <c r="AX469" s="521"/>
      <c r="AY469" s="521"/>
      <c r="AZ469" s="521"/>
      <c r="BA469" s="521"/>
      <c r="BB469" s="521"/>
      <c r="BC469" s="521"/>
      <c r="BD469" s="521"/>
      <c r="BE469" s="521"/>
      <c r="BF469" s="521"/>
      <c r="BG469" s="521"/>
      <c r="BH469" s="521"/>
      <c r="BI469" s="521"/>
      <c r="BJ469" s="521"/>
      <c r="BK469" s="521"/>
      <c r="BL469" s="521"/>
      <c r="BM469" s="521"/>
      <c r="BN469" s="521"/>
      <c r="BO469" s="521"/>
      <c r="BP469" s="521"/>
      <c r="BQ469" s="521"/>
      <c r="BR469" s="521"/>
      <c r="BS469" s="521"/>
      <c r="BT469" s="521"/>
      <c r="BU469" s="521"/>
      <c r="BV469" s="521"/>
      <c r="BW469" s="521"/>
      <c r="BX469" s="521"/>
      <c r="BY469" s="521"/>
      <c r="BZ469" s="521"/>
      <c r="CA469" s="521"/>
      <c r="CB469" s="521"/>
      <c r="CC469" s="521"/>
      <c r="CD469" s="521"/>
      <c r="CE469" s="521"/>
      <c r="CF469" s="521"/>
      <c r="CG469" s="521"/>
      <c r="CH469" s="521"/>
      <c r="CI469" s="521"/>
      <c r="CJ469" s="521"/>
      <c r="CK469" s="521"/>
      <c r="CL469" s="521"/>
      <c r="CM469" s="521"/>
      <c r="CN469" s="521"/>
      <c r="CO469" s="521"/>
      <c r="CP469" s="521"/>
      <c r="CQ469" s="521"/>
    </row>
    <row r="470" spans="1:95" s="69" customFormat="1" ht="15" customHeight="1" x14ac:dyDescent="0.2">
      <c r="A470" s="11">
        <v>175</v>
      </c>
      <c r="B470" s="271"/>
      <c r="C470" s="272"/>
      <c r="D470" s="272"/>
      <c r="E470" s="272"/>
      <c r="F470" s="1475" t="str">
        <f>'2. CAD NCCF'!F470:L470</f>
        <v>FI issued ABS, medium rated</v>
      </c>
      <c r="G470" s="1476"/>
      <c r="H470" s="1476"/>
      <c r="I470" s="1476"/>
      <c r="J470" s="1476"/>
      <c r="K470" s="1476"/>
      <c r="L470" s="1477"/>
      <c r="M470" s="690">
        <v>0</v>
      </c>
      <c r="N470" s="691">
        <v>0</v>
      </c>
      <c r="O470" s="692">
        <v>0</v>
      </c>
      <c r="P470" s="692">
        <v>0</v>
      </c>
      <c r="Q470" s="697">
        <v>0</v>
      </c>
      <c r="R470" s="692">
        <v>0</v>
      </c>
      <c r="S470" s="693">
        <v>0</v>
      </c>
      <c r="T470" s="692">
        <v>0</v>
      </c>
      <c r="U470" s="693">
        <v>0</v>
      </c>
      <c r="V470" s="692">
        <v>0</v>
      </c>
      <c r="W470" s="693">
        <v>0</v>
      </c>
      <c r="X470" s="692">
        <v>0</v>
      </c>
      <c r="Y470" s="693">
        <v>0</v>
      </c>
      <c r="Z470" s="692">
        <v>0</v>
      </c>
      <c r="AA470" s="693">
        <v>0</v>
      </c>
      <c r="AB470" s="698">
        <v>0</v>
      </c>
      <c r="AC470" s="690">
        <v>0</v>
      </c>
      <c r="AD470" s="1015"/>
      <c r="AE470" s="1016"/>
      <c r="AF470" s="1016"/>
      <c r="AG470" s="528"/>
      <c r="AH470" s="521"/>
      <c r="AI470" s="521"/>
      <c r="AJ470" s="521"/>
      <c r="AK470" s="521"/>
      <c r="AL470" s="521"/>
      <c r="AM470" s="521"/>
      <c r="AN470" s="521"/>
      <c r="AO470" s="521"/>
      <c r="AP470" s="521"/>
      <c r="AQ470" s="521"/>
      <c r="AR470" s="521"/>
      <c r="AS470" s="521"/>
      <c r="AT470" s="521"/>
      <c r="AU470" s="521"/>
      <c r="AV470" s="521"/>
      <c r="AW470" s="521"/>
      <c r="AX470" s="521"/>
      <c r="AY470" s="521"/>
      <c r="AZ470" s="521"/>
      <c r="BA470" s="521"/>
      <c r="BB470" s="521"/>
      <c r="BC470" s="521"/>
      <c r="BD470" s="521"/>
      <c r="BE470" s="521"/>
      <c r="BF470" s="521"/>
      <c r="BG470" s="521"/>
      <c r="BH470" s="521"/>
      <c r="BI470" s="521"/>
      <c r="BJ470" s="521"/>
      <c r="BK470" s="521"/>
      <c r="BL470" s="521"/>
      <c r="BM470" s="521"/>
      <c r="BN470" s="521"/>
      <c r="BO470" s="521"/>
      <c r="BP470" s="521"/>
      <c r="BQ470" s="521"/>
      <c r="BR470" s="521"/>
      <c r="BS470" s="521"/>
      <c r="BT470" s="521"/>
      <c r="BU470" s="521"/>
      <c r="BV470" s="521"/>
      <c r="BW470" s="521"/>
      <c r="BX470" s="521"/>
      <c r="BY470" s="521"/>
      <c r="BZ470" s="521"/>
      <c r="CA470" s="521"/>
      <c r="CB470" s="521"/>
      <c r="CC470" s="521"/>
      <c r="CD470" s="521"/>
      <c r="CE470" s="521"/>
      <c r="CF470" s="521"/>
      <c r="CG470" s="521"/>
      <c r="CH470" s="521"/>
      <c r="CI470" s="521"/>
      <c r="CJ470" s="521"/>
      <c r="CK470" s="521"/>
      <c r="CL470" s="521"/>
      <c r="CM470" s="521"/>
      <c r="CN470" s="521"/>
      <c r="CO470" s="521"/>
      <c r="CP470" s="521"/>
      <c r="CQ470" s="521"/>
    </row>
    <row r="471" spans="1:95" s="69" customFormat="1" ht="15" customHeight="1" x14ac:dyDescent="0.2">
      <c r="A471" s="11">
        <v>176</v>
      </c>
      <c r="B471" s="271"/>
      <c r="C471" s="272"/>
      <c r="D471" s="272"/>
      <c r="E471" s="272"/>
      <c r="F471" s="1475" t="str">
        <f>'2. CAD NCCF'!F471:L471</f>
        <v>FI issued ABCP, medium rated</v>
      </c>
      <c r="G471" s="1476"/>
      <c r="H471" s="1476"/>
      <c r="I471" s="1476"/>
      <c r="J471" s="1476"/>
      <c r="K471" s="1476"/>
      <c r="L471" s="1477"/>
      <c r="M471" s="690">
        <v>0</v>
      </c>
      <c r="N471" s="691">
        <v>0</v>
      </c>
      <c r="O471" s="692">
        <v>0</v>
      </c>
      <c r="P471" s="692">
        <v>0</v>
      </c>
      <c r="Q471" s="697">
        <v>0</v>
      </c>
      <c r="R471" s="692">
        <v>0</v>
      </c>
      <c r="S471" s="693">
        <v>0</v>
      </c>
      <c r="T471" s="692">
        <v>0</v>
      </c>
      <c r="U471" s="693">
        <v>0</v>
      </c>
      <c r="V471" s="692">
        <v>0</v>
      </c>
      <c r="W471" s="693">
        <v>0</v>
      </c>
      <c r="X471" s="692">
        <v>0</v>
      </c>
      <c r="Y471" s="693">
        <v>0</v>
      </c>
      <c r="Z471" s="692">
        <v>0</v>
      </c>
      <c r="AA471" s="693">
        <v>0</v>
      </c>
      <c r="AB471" s="698">
        <v>0</v>
      </c>
      <c r="AC471" s="690">
        <v>0</v>
      </c>
      <c r="AD471" s="1015"/>
      <c r="AE471" s="1016"/>
      <c r="AF471" s="1016"/>
      <c r="AG471" s="528"/>
      <c r="AH471" s="521"/>
      <c r="AI471" s="521"/>
      <c r="AJ471" s="521"/>
      <c r="AK471" s="521"/>
      <c r="AL471" s="521"/>
      <c r="AM471" s="521"/>
      <c r="AN471" s="521"/>
      <c r="AO471" s="521"/>
      <c r="AP471" s="521"/>
      <c r="AQ471" s="521"/>
      <c r="AR471" s="521"/>
      <c r="AS471" s="521"/>
      <c r="AT471" s="521"/>
      <c r="AU471" s="521"/>
      <c r="AV471" s="521"/>
      <c r="AW471" s="521"/>
      <c r="AX471" s="521"/>
      <c r="AY471" s="521"/>
      <c r="AZ471" s="521"/>
      <c r="BA471" s="521"/>
      <c r="BB471" s="521"/>
      <c r="BC471" s="521"/>
      <c r="BD471" s="521"/>
      <c r="BE471" s="521"/>
      <c r="BF471" s="521"/>
      <c r="BG471" s="521"/>
      <c r="BH471" s="521"/>
      <c r="BI471" s="521"/>
      <c r="BJ471" s="521"/>
      <c r="BK471" s="521"/>
      <c r="BL471" s="521"/>
      <c r="BM471" s="521"/>
      <c r="BN471" s="521"/>
      <c r="BO471" s="521"/>
      <c r="BP471" s="521"/>
      <c r="BQ471" s="521"/>
      <c r="BR471" s="521"/>
      <c r="BS471" s="521"/>
      <c r="BT471" s="521"/>
      <c r="BU471" s="521"/>
      <c r="BV471" s="521"/>
      <c r="BW471" s="521"/>
      <c r="BX471" s="521"/>
      <c r="BY471" s="521"/>
      <c r="BZ471" s="521"/>
      <c r="CA471" s="521"/>
      <c r="CB471" s="521"/>
      <c r="CC471" s="521"/>
      <c r="CD471" s="521"/>
      <c r="CE471" s="521"/>
      <c r="CF471" s="521"/>
      <c r="CG471" s="521"/>
      <c r="CH471" s="521"/>
      <c r="CI471" s="521"/>
      <c r="CJ471" s="521"/>
      <c r="CK471" s="521"/>
      <c r="CL471" s="521"/>
      <c r="CM471" s="521"/>
      <c r="CN471" s="521"/>
      <c r="CO471" s="521"/>
      <c r="CP471" s="521"/>
      <c r="CQ471" s="521"/>
    </row>
    <row r="472" spans="1:95" s="69" customFormat="1" x14ac:dyDescent="0.2">
      <c r="A472" s="11">
        <v>177</v>
      </c>
      <c r="B472" s="271"/>
      <c r="C472" s="272"/>
      <c r="D472" s="272"/>
      <c r="E472" s="1445" t="str">
        <f>'2. CAD NCCF'!E472:L472</f>
        <v>Non-FI issued ABS and ABCP, low or not rated</v>
      </c>
      <c r="F472" s="1446"/>
      <c r="G472" s="1446"/>
      <c r="H472" s="1446"/>
      <c r="I472" s="1446"/>
      <c r="J472" s="1446"/>
      <c r="K472" s="1446"/>
      <c r="L472" s="1447"/>
      <c r="M472" s="399">
        <f>SUM(M473:M474)</f>
        <v>0</v>
      </c>
      <c r="N472" s="402">
        <f t="shared" ref="N472:AC472" si="105">SUBTOTAL(9,N473:N474)</f>
        <v>0</v>
      </c>
      <c r="O472" s="406">
        <f t="shared" si="105"/>
        <v>0</v>
      </c>
      <c r="P472" s="405">
        <f t="shared" si="105"/>
        <v>0</v>
      </c>
      <c r="Q472" s="407">
        <f t="shared" si="105"/>
        <v>0</v>
      </c>
      <c r="R472" s="406">
        <f t="shared" si="105"/>
        <v>0</v>
      </c>
      <c r="S472" s="406">
        <f t="shared" si="105"/>
        <v>0</v>
      </c>
      <c r="T472" s="406">
        <f t="shared" si="105"/>
        <v>0</v>
      </c>
      <c r="U472" s="406">
        <f t="shared" si="105"/>
        <v>0</v>
      </c>
      <c r="V472" s="406">
        <f t="shared" si="105"/>
        <v>0</v>
      </c>
      <c r="W472" s="406">
        <f t="shared" si="105"/>
        <v>0</v>
      </c>
      <c r="X472" s="406">
        <f t="shared" si="105"/>
        <v>0</v>
      </c>
      <c r="Y472" s="406">
        <f t="shared" si="105"/>
        <v>0</v>
      </c>
      <c r="Z472" s="406">
        <f t="shared" si="105"/>
        <v>0</v>
      </c>
      <c r="AA472" s="406">
        <f t="shared" si="105"/>
        <v>0</v>
      </c>
      <c r="AB472" s="416">
        <f t="shared" si="105"/>
        <v>0</v>
      </c>
      <c r="AC472" s="399">
        <f t="shared" si="105"/>
        <v>0</v>
      </c>
      <c r="AD472" s="1015"/>
      <c r="AE472" s="1016"/>
      <c r="AF472" s="1016"/>
      <c r="AG472" s="528"/>
      <c r="AH472" s="521"/>
      <c r="AI472" s="521"/>
      <c r="AJ472" s="521"/>
      <c r="AK472" s="521"/>
      <c r="AL472" s="521"/>
      <c r="AM472" s="521"/>
      <c r="AN472" s="521"/>
      <c r="AO472" s="521"/>
      <c r="AP472" s="521"/>
      <c r="AQ472" s="521"/>
      <c r="AR472" s="521"/>
      <c r="AS472" s="521"/>
      <c r="AT472" s="521"/>
      <c r="AU472" s="521"/>
      <c r="AV472" s="521"/>
      <c r="AW472" s="521"/>
      <c r="AX472" s="521"/>
      <c r="AY472" s="521"/>
      <c r="AZ472" s="521"/>
      <c r="BA472" s="521"/>
      <c r="BB472" s="521"/>
      <c r="BC472" s="521"/>
      <c r="BD472" s="521"/>
      <c r="BE472" s="521"/>
      <c r="BF472" s="521"/>
      <c r="BG472" s="521"/>
      <c r="BH472" s="521"/>
      <c r="BI472" s="521"/>
      <c r="BJ472" s="521"/>
      <c r="BK472" s="521"/>
      <c r="BL472" s="521"/>
      <c r="BM472" s="521"/>
      <c r="BN472" s="521"/>
      <c r="BO472" s="521"/>
      <c r="BP472" s="521"/>
      <c r="BQ472" s="521"/>
      <c r="BR472" s="521"/>
      <c r="BS472" s="521"/>
      <c r="BT472" s="521"/>
      <c r="BU472" s="521"/>
      <c r="BV472" s="521"/>
      <c r="BW472" s="521"/>
      <c r="BX472" s="521"/>
      <c r="BY472" s="521"/>
      <c r="BZ472" s="521"/>
      <c r="CA472" s="521"/>
      <c r="CB472" s="521"/>
      <c r="CC472" s="521"/>
      <c r="CD472" s="521"/>
      <c r="CE472" s="521"/>
      <c r="CF472" s="521"/>
      <c r="CG472" s="521"/>
      <c r="CH472" s="521"/>
      <c r="CI472" s="521"/>
      <c r="CJ472" s="521"/>
      <c r="CK472" s="521"/>
      <c r="CL472" s="521"/>
      <c r="CM472" s="521"/>
      <c r="CN472" s="521"/>
      <c r="CO472" s="521"/>
      <c r="CP472" s="521"/>
      <c r="CQ472" s="521"/>
    </row>
    <row r="473" spans="1:95" s="69" customFormat="1" ht="15" customHeight="1" x14ac:dyDescent="0.2">
      <c r="A473" s="11">
        <v>178</v>
      </c>
      <c r="B473" s="271"/>
      <c r="C473" s="272"/>
      <c r="D473" s="272"/>
      <c r="E473" s="272"/>
      <c r="F473" s="1475" t="str">
        <f>'2. CAD NCCF'!F473:L473</f>
        <v>Non-FI issued ABS, low or not rated</v>
      </c>
      <c r="G473" s="1476"/>
      <c r="H473" s="1476"/>
      <c r="I473" s="1476"/>
      <c r="J473" s="1476"/>
      <c r="K473" s="1476"/>
      <c r="L473" s="1477"/>
      <c r="M473" s="690">
        <v>0</v>
      </c>
      <c r="N473" s="691">
        <v>0</v>
      </c>
      <c r="O473" s="692">
        <v>0</v>
      </c>
      <c r="P473" s="692">
        <v>0</v>
      </c>
      <c r="Q473" s="697">
        <v>0</v>
      </c>
      <c r="R473" s="692">
        <v>0</v>
      </c>
      <c r="S473" s="693">
        <v>0</v>
      </c>
      <c r="T473" s="692">
        <v>0</v>
      </c>
      <c r="U473" s="693">
        <v>0</v>
      </c>
      <c r="V473" s="692">
        <v>0</v>
      </c>
      <c r="W473" s="693">
        <v>0</v>
      </c>
      <c r="X473" s="692">
        <v>0</v>
      </c>
      <c r="Y473" s="693">
        <v>0</v>
      </c>
      <c r="Z473" s="692">
        <v>0</v>
      </c>
      <c r="AA473" s="693">
        <v>0</v>
      </c>
      <c r="AB473" s="698">
        <v>0</v>
      </c>
      <c r="AC473" s="690">
        <v>0</v>
      </c>
      <c r="AD473" s="1015"/>
      <c r="AE473" s="1016"/>
      <c r="AF473" s="1016"/>
      <c r="AG473" s="528"/>
      <c r="AH473" s="521"/>
      <c r="AI473" s="521"/>
      <c r="AJ473" s="521"/>
      <c r="AK473" s="521"/>
      <c r="AL473" s="521"/>
      <c r="AM473" s="521"/>
      <c r="AN473" s="521"/>
      <c r="AO473" s="521"/>
      <c r="AP473" s="521"/>
      <c r="AQ473" s="521"/>
      <c r="AR473" s="521"/>
      <c r="AS473" s="521"/>
      <c r="AT473" s="521"/>
      <c r="AU473" s="521"/>
      <c r="AV473" s="521"/>
      <c r="AW473" s="521"/>
      <c r="AX473" s="521"/>
      <c r="AY473" s="521"/>
      <c r="AZ473" s="521"/>
      <c r="BA473" s="521"/>
      <c r="BB473" s="521"/>
      <c r="BC473" s="521"/>
      <c r="BD473" s="521"/>
      <c r="BE473" s="521"/>
      <c r="BF473" s="521"/>
      <c r="BG473" s="521"/>
      <c r="BH473" s="521"/>
      <c r="BI473" s="521"/>
      <c r="BJ473" s="521"/>
      <c r="BK473" s="521"/>
      <c r="BL473" s="521"/>
      <c r="BM473" s="521"/>
      <c r="BN473" s="521"/>
      <c r="BO473" s="521"/>
      <c r="BP473" s="521"/>
      <c r="BQ473" s="521"/>
      <c r="BR473" s="521"/>
      <c r="BS473" s="521"/>
      <c r="BT473" s="521"/>
      <c r="BU473" s="521"/>
      <c r="BV473" s="521"/>
      <c r="BW473" s="521"/>
      <c r="BX473" s="521"/>
      <c r="BY473" s="521"/>
      <c r="BZ473" s="521"/>
      <c r="CA473" s="521"/>
      <c r="CB473" s="521"/>
      <c r="CC473" s="521"/>
      <c r="CD473" s="521"/>
      <c r="CE473" s="521"/>
      <c r="CF473" s="521"/>
      <c r="CG473" s="521"/>
      <c r="CH473" s="521"/>
      <c r="CI473" s="521"/>
      <c r="CJ473" s="521"/>
      <c r="CK473" s="521"/>
      <c r="CL473" s="521"/>
      <c r="CM473" s="521"/>
      <c r="CN473" s="521"/>
      <c r="CO473" s="521"/>
      <c r="CP473" s="521"/>
      <c r="CQ473" s="521"/>
    </row>
    <row r="474" spans="1:95" s="69" customFormat="1" ht="15" customHeight="1" x14ac:dyDescent="0.2">
      <c r="A474" s="11">
        <v>179</v>
      </c>
      <c r="B474" s="271"/>
      <c r="C474" s="272"/>
      <c r="D474" s="272"/>
      <c r="E474" s="272"/>
      <c r="F474" s="1475" t="str">
        <f>'2. CAD NCCF'!F474:L474</f>
        <v>Non-FI issued ABCP, low or not rated</v>
      </c>
      <c r="G474" s="1476"/>
      <c r="H474" s="1476"/>
      <c r="I474" s="1476"/>
      <c r="J474" s="1476"/>
      <c r="K474" s="1476"/>
      <c r="L474" s="1477"/>
      <c r="M474" s="690">
        <v>0</v>
      </c>
      <c r="N474" s="691">
        <v>0</v>
      </c>
      <c r="O474" s="692">
        <v>0</v>
      </c>
      <c r="P474" s="692">
        <v>0</v>
      </c>
      <c r="Q474" s="697">
        <v>0</v>
      </c>
      <c r="R474" s="692">
        <v>0</v>
      </c>
      <c r="S474" s="693">
        <v>0</v>
      </c>
      <c r="T474" s="692">
        <v>0</v>
      </c>
      <c r="U474" s="693">
        <v>0</v>
      </c>
      <c r="V474" s="692">
        <v>0</v>
      </c>
      <c r="W474" s="693">
        <v>0</v>
      </c>
      <c r="X474" s="692">
        <v>0</v>
      </c>
      <c r="Y474" s="693">
        <v>0</v>
      </c>
      <c r="Z474" s="692">
        <v>0</v>
      </c>
      <c r="AA474" s="693">
        <v>0</v>
      </c>
      <c r="AB474" s="698">
        <v>0</v>
      </c>
      <c r="AC474" s="690">
        <v>0</v>
      </c>
      <c r="AD474" s="1015"/>
      <c r="AE474" s="1016"/>
      <c r="AF474" s="1016"/>
      <c r="AG474" s="528"/>
      <c r="AH474" s="521"/>
      <c r="AI474" s="521"/>
      <c r="AJ474" s="521"/>
      <c r="AK474" s="521"/>
      <c r="AL474" s="521"/>
      <c r="AM474" s="521"/>
      <c r="AN474" s="521"/>
      <c r="AO474" s="521"/>
      <c r="AP474" s="521"/>
      <c r="AQ474" s="521"/>
      <c r="AR474" s="521"/>
      <c r="AS474" s="521"/>
      <c r="AT474" s="521"/>
      <c r="AU474" s="521"/>
      <c r="AV474" s="521"/>
      <c r="AW474" s="521"/>
      <c r="AX474" s="521"/>
      <c r="AY474" s="521"/>
      <c r="AZ474" s="521"/>
      <c r="BA474" s="521"/>
      <c r="BB474" s="521"/>
      <c r="BC474" s="521"/>
      <c r="BD474" s="521"/>
      <c r="BE474" s="521"/>
      <c r="BF474" s="521"/>
      <c r="BG474" s="521"/>
      <c r="BH474" s="521"/>
      <c r="BI474" s="521"/>
      <c r="BJ474" s="521"/>
      <c r="BK474" s="521"/>
      <c r="BL474" s="521"/>
      <c r="BM474" s="521"/>
      <c r="BN474" s="521"/>
      <c r="BO474" s="521"/>
      <c r="BP474" s="521"/>
      <c r="BQ474" s="521"/>
      <c r="BR474" s="521"/>
      <c r="BS474" s="521"/>
      <c r="BT474" s="521"/>
      <c r="BU474" s="521"/>
      <c r="BV474" s="521"/>
      <c r="BW474" s="521"/>
      <c r="BX474" s="521"/>
      <c r="BY474" s="521"/>
      <c r="BZ474" s="521"/>
      <c r="CA474" s="521"/>
      <c r="CB474" s="521"/>
      <c r="CC474" s="521"/>
      <c r="CD474" s="521"/>
      <c r="CE474" s="521"/>
      <c r="CF474" s="521"/>
      <c r="CG474" s="521"/>
      <c r="CH474" s="521"/>
      <c r="CI474" s="521"/>
      <c r="CJ474" s="521"/>
      <c r="CK474" s="521"/>
      <c r="CL474" s="521"/>
      <c r="CM474" s="521"/>
      <c r="CN474" s="521"/>
      <c r="CO474" s="521"/>
      <c r="CP474" s="521"/>
      <c r="CQ474" s="521"/>
    </row>
    <row r="475" spans="1:95" s="69" customFormat="1" x14ac:dyDescent="0.2">
      <c r="A475" s="11">
        <v>180</v>
      </c>
      <c r="B475" s="271"/>
      <c r="C475" s="272"/>
      <c r="D475" s="272"/>
      <c r="E475" s="1445" t="str">
        <f>'2. CAD NCCF'!E475:L475</f>
        <v>FI issued ABS and ABCP, low or not rated</v>
      </c>
      <c r="F475" s="1446"/>
      <c r="G475" s="1446"/>
      <c r="H475" s="1446"/>
      <c r="I475" s="1446"/>
      <c r="J475" s="1446"/>
      <c r="K475" s="1446"/>
      <c r="L475" s="1447"/>
      <c r="M475" s="399">
        <f>SUM(M476:M477)</f>
        <v>0</v>
      </c>
      <c r="N475" s="402">
        <f t="shared" ref="N475:AC475" si="106">SUBTOTAL(9,N476:N477)</f>
        <v>0</v>
      </c>
      <c r="O475" s="406">
        <f t="shared" si="106"/>
        <v>0</v>
      </c>
      <c r="P475" s="405">
        <f t="shared" si="106"/>
        <v>0</v>
      </c>
      <c r="Q475" s="407">
        <f t="shared" si="106"/>
        <v>0</v>
      </c>
      <c r="R475" s="406">
        <f t="shared" si="106"/>
        <v>0</v>
      </c>
      <c r="S475" s="406">
        <f t="shared" si="106"/>
        <v>0</v>
      </c>
      <c r="T475" s="406">
        <f t="shared" si="106"/>
        <v>0</v>
      </c>
      <c r="U475" s="406">
        <f t="shared" si="106"/>
        <v>0</v>
      </c>
      <c r="V475" s="406">
        <f t="shared" si="106"/>
        <v>0</v>
      </c>
      <c r="W475" s="406">
        <f t="shared" si="106"/>
        <v>0</v>
      </c>
      <c r="X475" s="406">
        <f t="shared" si="106"/>
        <v>0</v>
      </c>
      <c r="Y475" s="406">
        <f t="shared" si="106"/>
        <v>0</v>
      </c>
      <c r="Z475" s="406">
        <f t="shared" si="106"/>
        <v>0</v>
      </c>
      <c r="AA475" s="406">
        <f t="shared" si="106"/>
        <v>0</v>
      </c>
      <c r="AB475" s="416">
        <f t="shared" si="106"/>
        <v>0</v>
      </c>
      <c r="AC475" s="399">
        <f t="shared" si="106"/>
        <v>0</v>
      </c>
      <c r="AD475" s="1015"/>
      <c r="AE475" s="1016"/>
      <c r="AF475" s="1016"/>
      <c r="AG475" s="528"/>
      <c r="AH475" s="521"/>
      <c r="AI475" s="521"/>
      <c r="AJ475" s="521"/>
      <c r="AK475" s="521"/>
      <c r="AL475" s="521"/>
      <c r="AM475" s="521"/>
      <c r="AN475" s="521"/>
      <c r="AO475" s="521"/>
      <c r="AP475" s="521"/>
      <c r="AQ475" s="521"/>
      <c r="AR475" s="521"/>
      <c r="AS475" s="521"/>
      <c r="AT475" s="521"/>
      <c r="AU475" s="521"/>
      <c r="AV475" s="521"/>
      <c r="AW475" s="521"/>
      <c r="AX475" s="521"/>
      <c r="AY475" s="521"/>
      <c r="AZ475" s="521"/>
      <c r="BA475" s="521"/>
      <c r="BB475" s="521"/>
      <c r="BC475" s="521"/>
      <c r="BD475" s="521"/>
      <c r="BE475" s="521"/>
      <c r="BF475" s="521"/>
      <c r="BG475" s="521"/>
      <c r="BH475" s="521"/>
      <c r="BI475" s="521"/>
      <c r="BJ475" s="521"/>
      <c r="BK475" s="521"/>
      <c r="BL475" s="521"/>
      <c r="BM475" s="521"/>
      <c r="BN475" s="521"/>
      <c r="BO475" s="521"/>
      <c r="BP475" s="521"/>
      <c r="BQ475" s="521"/>
      <c r="BR475" s="521"/>
      <c r="BS475" s="521"/>
      <c r="BT475" s="521"/>
      <c r="BU475" s="521"/>
      <c r="BV475" s="521"/>
      <c r="BW475" s="521"/>
      <c r="BX475" s="521"/>
      <c r="BY475" s="521"/>
      <c r="BZ475" s="521"/>
      <c r="CA475" s="521"/>
      <c r="CB475" s="521"/>
      <c r="CC475" s="521"/>
      <c r="CD475" s="521"/>
      <c r="CE475" s="521"/>
      <c r="CF475" s="521"/>
      <c r="CG475" s="521"/>
      <c r="CH475" s="521"/>
      <c r="CI475" s="521"/>
      <c r="CJ475" s="521"/>
      <c r="CK475" s="521"/>
      <c r="CL475" s="521"/>
      <c r="CM475" s="521"/>
      <c r="CN475" s="521"/>
      <c r="CO475" s="521"/>
      <c r="CP475" s="521"/>
      <c r="CQ475" s="521"/>
    </row>
    <row r="476" spans="1:95" s="69" customFormat="1" ht="15" customHeight="1" x14ac:dyDescent="0.2">
      <c r="A476" s="11">
        <v>181</v>
      </c>
      <c r="B476" s="271"/>
      <c r="C476" s="272"/>
      <c r="D476" s="272"/>
      <c r="E476" s="272"/>
      <c r="F476" s="1475" t="str">
        <f>'2. CAD NCCF'!F476:L476</f>
        <v>FI issued ABS, low or not rated</v>
      </c>
      <c r="G476" s="1476"/>
      <c r="H476" s="1476"/>
      <c r="I476" s="1476"/>
      <c r="J476" s="1476"/>
      <c r="K476" s="1476"/>
      <c r="L476" s="1477"/>
      <c r="M476" s="690">
        <v>0</v>
      </c>
      <c r="N476" s="691">
        <v>0</v>
      </c>
      <c r="O476" s="692">
        <v>0</v>
      </c>
      <c r="P476" s="692">
        <v>0</v>
      </c>
      <c r="Q476" s="697">
        <v>0</v>
      </c>
      <c r="R476" s="692">
        <v>0</v>
      </c>
      <c r="S476" s="693">
        <v>0</v>
      </c>
      <c r="T476" s="692">
        <v>0</v>
      </c>
      <c r="U476" s="693">
        <v>0</v>
      </c>
      <c r="V476" s="692">
        <v>0</v>
      </c>
      <c r="W476" s="693">
        <v>0</v>
      </c>
      <c r="X476" s="692">
        <v>0</v>
      </c>
      <c r="Y476" s="693">
        <v>0</v>
      </c>
      <c r="Z476" s="692">
        <v>0</v>
      </c>
      <c r="AA476" s="693">
        <v>0</v>
      </c>
      <c r="AB476" s="698">
        <v>0</v>
      </c>
      <c r="AC476" s="690">
        <v>0</v>
      </c>
      <c r="AD476" s="1015"/>
      <c r="AE476" s="1016"/>
      <c r="AF476" s="1016"/>
      <c r="AG476" s="528"/>
      <c r="AH476" s="521"/>
      <c r="AI476" s="521"/>
      <c r="AJ476" s="521"/>
      <c r="AK476" s="521"/>
      <c r="AL476" s="521"/>
      <c r="AM476" s="521"/>
      <c r="AN476" s="521"/>
      <c r="AO476" s="521"/>
      <c r="AP476" s="521"/>
      <c r="AQ476" s="521"/>
      <c r="AR476" s="521"/>
      <c r="AS476" s="521"/>
      <c r="AT476" s="521"/>
      <c r="AU476" s="521"/>
      <c r="AV476" s="521"/>
      <c r="AW476" s="521"/>
      <c r="AX476" s="521"/>
      <c r="AY476" s="521"/>
      <c r="AZ476" s="521"/>
      <c r="BA476" s="521"/>
      <c r="BB476" s="521"/>
      <c r="BC476" s="521"/>
      <c r="BD476" s="521"/>
      <c r="BE476" s="521"/>
      <c r="BF476" s="521"/>
      <c r="BG476" s="521"/>
      <c r="BH476" s="521"/>
      <c r="BI476" s="521"/>
      <c r="BJ476" s="521"/>
      <c r="BK476" s="521"/>
      <c r="BL476" s="521"/>
      <c r="BM476" s="521"/>
      <c r="BN476" s="521"/>
      <c r="BO476" s="521"/>
      <c r="BP476" s="521"/>
      <c r="BQ476" s="521"/>
      <c r="BR476" s="521"/>
      <c r="BS476" s="521"/>
      <c r="BT476" s="521"/>
      <c r="BU476" s="521"/>
      <c r="BV476" s="521"/>
      <c r="BW476" s="521"/>
      <c r="BX476" s="521"/>
      <c r="BY476" s="521"/>
      <c r="BZ476" s="521"/>
      <c r="CA476" s="521"/>
      <c r="CB476" s="521"/>
      <c r="CC476" s="521"/>
      <c r="CD476" s="521"/>
      <c r="CE476" s="521"/>
      <c r="CF476" s="521"/>
      <c r="CG476" s="521"/>
      <c r="CH476" s="521"/>
      <c r="CI476" s="521"/>
      <c r="CJ476" s="521"/>
      <c r="CK476" s="521"/>
      <c r="CL476" s="521"/>
      <c r="CM476" s="521"/>
      <c r="CN476" s="521"/>
      <c r="CO476" s="521"/>
      <c r="CP476" s="521"/>
      <c r="CQ476" s="521"/>
    </row>
    <row r="477" spans="1:95" s="69" customFormat="1" ht="15" customHeight="1" x14ac:dyDescent="0.2">
      <c r="A477" s="11">
        <v>182</v>
      </c>
      <c r="B477" s="271"/>
      <c r="C477" s="272"/>
      <c r="D477" s="272"/>
      <c r="E477" s="272"/>
      <c r="F477" s="1475" t="str">
        <f>'2. CAD NCCF'!F477:L477</f>
        <v>FI issued ABCP, low or not rated</v>
      </c>
      <c r="G477" s="1476"/>
      <c r="H477" s="1476"/>
      <c r="I477" s="1476"/>
      <c r="J477" s="1476"/>
      <c r="K477" s="1476"/>
      <c r="L477" s="1477"/>
      <c r="M477" s="690">
        <v>0</v>
      </c>
      <c r="N477" s="691">
        <v>0</v>
      </c>
      <c r="O477" s="692">
        <v>0</v>
      </c>
      <c r="P477" s="692">
        <v>0</v>
      </c>
      <c r="Q477" s="697">
        <v>0</v>
      </c>
      <c r="R477" s="692">
        <v>0</v>
      </c>
      <c r="S477" s="693">
        <v>0</v>
      </c>
      <c r="T477" s="692">
        <v>0</v>
      </c>
      <c r="U477" s="693">
        <v>0</v>
      </c>
      <c r="V477" s="692">
        <v>0</v>
      </c>
      <c r="W477" s="693">
        <v>0</v>
      </c>
      <c r="X477" s="692">
        <v>0</v>
      </c>
      <c r="Y477" s="693">
        <v>0</v>
      </c>
      <c r="Z477" s="692">
        <v>0</v>
      </c>
      <c r="AA477" s="693">
        <v>0</v>
      </c>
      <c r="AB477" s="698">
        <v>0</v>
      </c>
      <c r="AC477" s="690">
        <v>0</v>
      </c>
      <c r="AD477" s="1015"/>
      <c r="AE477" s="1016"/>
      <c r="AF477" s="1016"/>
      <c r="AG477" s="528"/>
      <c r="AH477" s="521"/>
      <c r="AI477" s="521"/>
      <c r="AJ477" s="521"/>
      <c r="AK477" s="521"/>
      <c r="AL477" s="521"/>
      <c r="AM477" s="521"/>
      <c r="AN477" s="521"/>
      <c r="AO477" s="521"/>
      <c r="AP477" s="521"/>
      <c r="AQ477" s="521"/>
      <c r="AR477" s="521"/>
      <c r="AS477" s="521"/>
      <c r="AT477" s="521"/>
      <c r="AU477" s="521"/>
      <c r="AV477" s="521"/>
      <c r="AW477" s="521"/>
      <c r="AX477" s="521"/>
      <c r="AY477" s="521"/>
      <c r="AZ477" s="521"/>
      <c r="BA477" s="521"/>
      <c r="BB477" s="521"/>
      <c r="BC477" s="521"/>
      <c r="BD477" s="521"/>
      <c r="BE477" s="521"/>
      <c r="BF477" s="521"/>
      <c r="BG477" s="521"/>
      <c r="BH477" s="521"/>
      <c r="BI477" s="521"/>
      <c r="BJ477" s="521"/>
      <c r="BK477" s="521"/>
      <c r="BL477" s="521"/>
      <c r="BM477" s="521"/>
      <c r="BN477" s="521"/>
      <c r="BO477" s="521"/>
      <c r="BP477" s="521"/>
      <c r="BQ477" s="521"/>
      <c r="BR477" s="521"/>
      <c r="BS477" s="521"/>
      <c r="BT477" s="521"/>
      <c r="BU477" s="521"/>
      <c r="BV477" s="521"/>
      <c r="BW477" s="521"/>
      <c r="BX477" s="521"/>
      <c r="BY477" s="521"/>
      <c r="BZ477" s="521"/>
      <c r="CA477" s="521"/>
      <c r="CB477" s="521"/>
      <c r="CC477" s="521"/>
      <c r="CD477" s="521"/>
      <c r="CE477" s="521"/>
      <c r="CF477" s="521"/>
      <c r="CG477" s="521"/>
      <c r="CH477" s="521"/>
      <c r="CI477" s="521"/>
      <c r="CJ477" s="521"/>
      <c r="CK477" s="521"/>
      <c r="CL477" s="521"/>
      <c r="CM477" s="521"/>
      <c r="CN477" s="521"/>
      <c r="CO477" s="521"/>
      <c r="CP477" s="521"/>
      <c r="CQ477" s="521"/>
    </row>
    <row r="478" spans="1:95" s="69" customFormat="1" x14ac:dyDescent="0.2">
      <c r="A478" s="11">
        <v>183</v>
      </c>
      <c r="B478" s="271"/>
      <c r="C478" s="272"/>
      <c r="D478" s="1472" t="str">
        <f>'2. CAD NCCF'!D478:L478</f>
        <v>Equities</v>
      </c>
      <c r="E478" s="1473"/>
      <c r="F478" s="1473"/>
      <c r="G478" s="1473"/>
      <c r="H478" s="1473"/>
      <c r="I478" s="1473"/>
      <c r="J478" s="1473"/>
      <c r="K478" s="1473"/>
      <c r="L478" s="1474"/>
      <c r="M478" s="399">
        <f>SUM(M479:M481)</f>
        <v>0</v>
      </c>
      <c r="N478" s="402">
        <f t="shared" ref="N478:AC478" si="107">SUBTOTAL(9,N479:N481)</f>
        <v>0</v>
      </c>
      <c r="O478" s="406">
        <f t="shared" si="107"/>
        <v>0</v>
      </c>
      <c r="P478" s="405">
        <f t="shared" si="107"/>
        <v>0</v>
      </c>
      <c r="Q478" s="407">
        <f t="shared" si="107"/>
        <v>0</v>
      </c>
      <c r="R478" s="406">
        <f t="shared" si="107"/>
        <v>0</v>
      </c>
      <c r="S478" s="406">
        <f t="shared" si="107"/>
        <v>0</v>
      </c>
      <c r="T478" s="406">
        <f t="shared" si="107"/>
        <v>0</v>
      </c>
      <c r="U478" s="406">
        <f t="shared" si="107"/>
        <v>0</v>
      </c>
      <c r="V478" s="406">
        <f t="shared" si="107"/>
        <v>0</v>
      </c>
      <c r="W478" s="406">
        <f t="shared" si="107"/>
        <v>0</v>
      </c>
      <c r="X478" s="406">
        <f t="shared" si="107"/>
        <v>0</v>
      </c>
      <c r="Y478" s="406">
        <f t="shared" si="107"/>
        <v>0</v>
      </c>
      <c r="Z478" s="406">
        <f t="shared" si="107"/>
        <v>0</v>
      </c>
      <c r="AA478" s="406">
        <f t="shared" si="107"/>
        <v>0</v>
      </c>
      <c r="AB478" s="416">
        <f t="shared" si="107"/>
        <v>0</v>
      </c>
      <c r="AC478" s="399">
        <f t="shared" si="107"/>
        <v>0</v>
      </c>
      <c r="AD478" s="1015"/>
      <c r="AE478" s="1016"/>
      <c r="AF478" s="1016"/>
      <c r="AG478" s="528"/>
      <c r="AH478" s="521"/>
      <c r="AI478" s="521"/>
      <c r="AJ478" s="521"/>
      <c r="AK478" s="521"/>
      <c r="AL478" s="521"/>
      <c r="AM478" s="521"/>
      <c r="AN478" s="521"/>
      <c r="AO478" s="521"/>
      <c r="AP478" s="521"/>
      <c r="AQ478" s="521"/>
      <c r="AR478" s="521"/>
      <c r="AS478" s="521"/>
      <c r="AT478" s="521"/>
      <c r="AU478" s="521"/>
      <c r="AV478" s="521"/>
      <c r="AW478" s="521"/>
      <c r="AX478" s="521"/>
      <c r="AY478" s="521"/>
      <c r="AZ478" s="521"/>
      <c r="BA478" s="521"/>
      <c r="BB478" s="521"/>
      <c r="BC478" s="521"/>
      <c r="BD478" s="521"/>
      <c r="BE478" s="521"/>
      <c r="BF478" s="521"/>
      <c r="BG478" s="521"/>
      <c r="BH478" s="521"/>
      <c r="BI478" s="521"/>
      <c r="BJ478" s="521"/>
      <c r="BK478" s="521"/>
      <c r="BL478" s="521"/>
      <c r="BM478" s="521"/>
      <c r="BN478" s="521"/>
      <c r="BO478" s="521"/>
      <c r="BP478" s="521"/>
      <c r="BQ478" s="521"/>
      <c r="BR478" s="521"/>
      <c r="BS478" s="521"/>
      <c r="BT478" s="521"/>
      <c r="BU478" s="521"/>
      <c r="BV478" s="521"/>
      <c r="BW478" s="521"/>
      <c r="BX478" s="521"/>
      <c r="BY478" s="521"/>
      <c r="BZ478" s="521"/>
      <c r="CA478" s="521"/>
      <c r="CB478" s="521"/>
      <c r="CC478" s="521"/>
      <c r="CD478" s="521"/>
      <c r="CE478" s="521"/>
      <c r="CF478" s="521"/>
      <c r="CG478" s="521"/>
      <c r="CH478" s="521"/>
      <c r="CI478" s="521"/>
      <c r="CJ478" s="521"/>
      <c r="CK478" s="521"/>
      <c r="CL478" s="521"/>
      <c r="CM478" s="521"/>
      <c r="CN478" s="521"/>
      <c r="CO478" s="521"/>
      <c r="CP478" s="521"/>
      <c r="CQ478" s="521"/>
    </row>
    <row r="479" spans="1:95" s="69" customFormat="1" x14ac:dyDescent="0.2">
      <c r="A479" s="11">
        <v>184</v>
      </c>
      <c r="B479" s="271"/>
      <c r="C479" s="272"/>
      <c r="D479" s="272"/>
      <c r="E479" s="272"/>
      <c r="F479" s="1501" t="str">
        <f>'2. CAD NCCF'!F479:L479</f>
        <v>Eligible non-financial common equity shares</v>
      </c>
      <c r="G479" s="1502"/>
      <c r="H479" s="1502"/>
      <c r="I479" s="1502"/>
      <c r="J479" s="1502"/>
      <c r="K479" s="1502"/>
      <c r="L479" s="1503"/>
      <c r="M479" s="690">
        <v>0</v>
      </c>
      <c r="N479" s="691">
        <v>0</v>
      </c>
      <c r="O479" s="692">
        <v>0</v>
      </c>
      <c r="P479" s="692">
        <v>0</v>
      </c>
      <c r="Q479" s="697">
        <v>0</v>
      </c>
      <c r="R479" s="692">
        <v>0</v>
      </c>
      <c r="S479" s="693">
        <v>0</v>
      </c>
      <c r="T479" s="692">
        <v>0</v>
      </c>
      <c r="U479" s="693">
        <v>0</v>
      </c>
      <c r="V479" s="692">
        <v>0</v>
      </c>
      <c r="W479" s="693">
        <v>0</v>
      </c>
      <c r="X479" s="692">
        <v>0</v>
      </c>
      <c r="Y479" s="693">
        <v>0</v>
      </c>
      <c r="Z479" s="692">
        <v>0</v>
      </c>
      <c r="AA479" s="693">
        <v>0</v>
      </c>
      <c r="AB479" s="698">
        <v>0</v>
      </c>
      <c r="AC479" s="690">
        <v>0</v>
      </c>
      <c r="AD479" s="1015"/>
      <c r="AE479" s="1016"/>
      <c r="AF479" s="1016"/>
      <c r="AG479" s="528"/>
      <c r="AH479" s="521"/>
      <c r="AI479" s="521"/>
      <c r="AJ479" s="521"/>
      <c r="AK479" s="521"/>
      <c r="AL479" s="521"/>
      <c r="AM479" s="521"/>
      <c r="AN479" s="521"/>
      <c r="AO479" s="521"/>
      <c r="AP479" s="521"/>
      <c r="AQ479" s="521"/>
      <c r="AR479" s="521"/>
      <c r="AS479" s="521"/>
      <c r="AT479" s="521"/>
      <c r="AU479" s="521"/>
      <c r="AV479" s="521"/>
      <c r="AW479" s="521"/>
      <c r="AX479" s="521"/>
      <c r="AY479" s="521"/>
      <c r="AZ479" s="521"/>
      <c r="BA479" s="521"/>
      <c r="BB479" s="521"/>
      <c r="BC479" s="521"/>
      <c r="BD479" s="521"/>
      <c r="BE479" s="521"/>
      <c r="BF479" s="521"/>
      <c r="BG479" s="521"/>
      <c r="BH479" s="521"/>
      <c r="BI479" s="521"/>
      <c r="BJ479" s="521"/>
      <c r="BK479" s="521"/>
      <c r="BL479" s="521"/>
      <c r="BM479" s="521"/>
      <c r="BN479" s="521"/>
      <c r="BO479" s="521"/>
      <c r="BP479" s="521"/>
      <c r="BQ479" s="521"/>
      <c r="BR479" s="521"/>
      <c r="BS479" s="521"/>
      <c r="BT479" s="521"/>
      <c r="BU479" s="521"/>
      <c r="BV479" s="521"/>
      <c r="BW479" s="521"/>
      <c r="BX479" s="521"/>
      <c r="BY479" s="521"/>
      <c r="BZ479" s="521"/>
      <c r="CA479" s="521"/>
      <c r="CB479" s="521"/>
      <c r="CC479" s="521"/>
      <c r="CD479" s="521"/>
      <c r="CE479" s="521"/>
      <c r="CF479" s="521"/>
      <c r="CG479" s="521"/>
      <c r="CH479" s="521"/>
      <c r="CI479" s="521"/>
      <c r="CJ479" s="521"/>
      <c r="CK479" s="521"/>
      <c r="CL479" s="521"/>
      <c r="CM479" s="521"/>
      <c r="CN479" s="521"/>
      <c r="CO479" s="521"/>
      <c r="CP479" s="521"/>
      <c r="CQ479" s="521"/>
    </row>
    <row r="480" spans="1:95" s="69" customFormat="1" ht="15" customHeight="1" x14ac:dyDescent="0.2">
      <c r="A480" s="11">
        <v>185</v>
      </c>
      <c r="B480" s="271"/>
      <c r="C480" s="272"/>
      <c r="D480" s="272"/>
      <c r="E480" s="272"/>
      <c r="F480" s="1501" t="str">
        <f>'2. CAD NCCF'!F480:L480</f>
        <v>Eligible financial common equity</v>
      </c>
      <c r="G480" s="1502"/>
      <c r="H480" s="1502"/>
      <c r="I480" s="1502"/>
      <c r="J480" s="1502"/>
      <c r="K480" s="1502"/>
      <c r="L480" s="1503"/>
      <c r="M480" s="690">
        <v>0</v>
      </c>
      <c r="N480" s="691">
        <v>0</v>
      </c>
      <c r="O480" s="692">
        <v>0</v>
      </c>
      <c r="P480" s="692">
        <v>0</v>
      </c>
      <c r="Q480" s="697">
        <v>0</v>
      </c>
      <c r="R480" s="692">
        <v>0</v>
      </c>
      <c r="S480" s="693">
        <v>0</v>
      </c>
      <c r="T480" s="692">
        <v>0</v>
      </c>
      <c r="U480" s="693">
        <v>0</v>
      </c>
      <c r="V480" s="692">
        <v>0</v>
      </c>
      <c r="W480" s="693">
        <v>0</v>
      </c>
      <c r="X480" s="692">
        <v>0</v>
      </c>
      <c r="Y480" s="693">
        <v>0</v>
      </c>
      <c r="Z480" s="692">
        <v>0</v>
      </c>
      <c r="AA480" s="693">
        <v>0</v>
      </c>
      <c r="AB480" s="698">
        <v>0</v>
      </c>
      <c r="AC480" s="690">
        <v>0</v>
      </c>
      <c r="AD480" s="1015"/>
      <c r="AE480" s="1016"/>
      <c r="AF480" s="1016"/>
      <c r="AG480" s="528"/>
      <c r="AH480" s="521"/>
      <c r="AI480" s="521"/>
      <c r="AJ480" s="521"/>
      <c r="AK480" s="521"/>
      <c r="AL480" s="521"/>
      <c r="AM480" s="521"/>
      <c r="AN480" s="521"/>
      <c r="AO480" s="521"/>
      <c r="AP480" s="521"/>
      <c r="AQ480" s="521"/>
      <c r="AR480" s="521"/>
      <c r="AS480" s="521"/>
      <c r="AT480" s="521"/>
      <c r="AU480" s="521"/>
      <c r="AV480" s="521"/>
      <c r="AW480" s="521"/>
      <c r="AX480" s="521"/>
      <c r="AY480" s="521"/>
      <c r="AZ480" s="521"/>
      <c r="BA480" s="521"/>
      <c r="BB480" s="521"/>
      <c r="BC480" s="521"/>
      <c r="BD480" s="521"/>
      <c r="BE480" s="521"/>
      <c r="BF480" s="521"/>
      <c r="BG480" s="521"/>
      <c r="BH480" s="521"/>
      <c r="BI480" s="521"/>
      <c r="BJ480" s="521"/>
      <c r="BK480" s="521"/>
      <c r="BL480" s="521"/>
      <c r="BM480" s="521"/>
      <c r="BN480" s="521"/>
      <c r="BO480" s="521"/>
      <c r="BP480" s="521"/>
      <c r="BQ480" s="521"/>
      <c r="BR480" s="521"/>
      <c r="BS480" s="521"/>
      <c r="BT480" s="521"/>
      <c r="BU480" s="521"/>
      <c r="BV480" s="521"/>
      <c r="BW480" s="521"/>
      <c r="BX480" s="521"/>
      <c r="BY480" s="521"/>
      <c r="BZ480" s="521"/>
      <c r="CA480" s="521"/>
      <c r="CB480" s="521"/>
      <c r="CC480" s="521"/>
      <c r="CD480" s="521"/>
      <c r="CE480" s="521"/>
      <c r="CF480" s="521"/>
      <c r="CG480" s="521"/>
      <c r="CH480" s="521"/>
      <c r="CI480" s="521"/>
      <c r="CJ480" s="521"/>
      <c r="CK480" s="521"/>
      <c r="CL480" s="521"/>
      <c r="CM480" s="521"/>
      <c r="CN480" s="521"/>
      <c r="CO480" s="521"/>
      <c r="CP480" s="521"/>
      <c r="CQ480" s="521"/>
    </row>
    <row r="481" spans="1:95" s="69" customFormat="1" ht="15" customHeight="1" x14ac:dyDescent="0.2">
      <c r="A481" s="11">
        <v>186</v>
      </c>
      <c r="B481" s="271"/>
      <c r="C481" s="272"/>
      <c r="D481" s="272"/>
      <c r="E481" s="272"/>
      <c r="F481" s="1501" t="str">
        <f>'2. CAD NCCF'!F481:L481</f>
        <v>Other equities</v>
      </c>
      <c r="G481" s="1502"/>
      <c r="H481" s="1502"/>
      <c r="I481" s="1502"/>
      <c r="J481" s="1502"/>
      <c r="K481" s="1502"/>
      <c r="L481" s="1503"/>
      <c r="M481" s="690">
        <v>0</v>
      </c>
      <c r="N481" s="691">
        <v>0</v>
      </c>
      <c r="O481" s="692">
        <v>0</v>
      </c>
      <c r="P481" s="692">
        <v>0</v>
      </c>
      <c r="Q481" s="697">
        <v>0</v>
      </c>
      <c r="R481" s="692">
        <v>0</v>
      </c>
      <c r="S481" s="693">
        <v>0</v>
      </c>
      <c r="T481" s="692">
        <v>0</v>
      </c>
      <c r="U481" s="693">
        <v>0</v>
      </c>
      <c r="V481" s="692">
        <v>0</v>
      </c>
      <c r="W481" s="693">
        <v>0</v>
      </c>
      <c r="X481" s="692">
        <v>0</v>
      </c>
      <c r="Y481" s="693">
        <v>0</v>
      </c>
      <c r="Z481" s="692">
        <v>0</v>
      </c>
      <c r="AA481" s="693">
        <v>0</v>
      </c>
      <c r="AB481" s="698">
        <v>0</v>
      </c>
      <c r="AC481" s="690">
        <v>0</v>
      </c>
      <c r="AD481" s="1015"/>
      <c r="AE481" s="1016"/>
      <c r="AF481" s="1016"/>
      <c r="AG481" s="528"/>
      <c r="AH481" s="521"/>
      <c r="AI481" s="521"/>
      <c r="AJ481" s="521"/>
      <c r="AK481" s="521"/>
      <c r="AL481" s="521"/>
      <c r="AM481" s="521"/>
      <c r="AN481" s="521"/>
      <c r="AO481" s="521"/>
      <c r="AP481" s="521"/>
      <c r="AQ481" s="521"/>
      <c r="AR481" s="521"/>
      <c r="AS481" s="521"/>
      <c r="AT481" s="521"/>
      <c r="AU481" s="521"/>
      <c r="AV481" s="521"/>
      <c r="AW481" s="521"/>
      <c r="AX481" s="521"/>
      <c r="AY481" s="521"/>
      <c r="AZ481" s="521"/>
      <c r="BA481" s="521"/>
      <c r="BB481" s="521"/>
      <c r="BC481" s="521"/>
      <c r="BD481" s="521"/>
      <c r="BE481" s="521"/>
      <c r="BF481" s="521"/>
      <c r="BG481" s="521"/>
      <c r="BH481" s="521"/>
      <c r="BI481" s="521"/>
      <c r="BJ481" s="521"/>
      <c r="BK481" s="521"/>
      <c r="BL481" s="521"/>
      <c r="BM481" s="521"/>
      <c r="BN481" s="521"/>
      <c r="BO481" s="521"/>
      <c r="BP481" s="521"/>
      <c r="BQ481" s="521"/>
      <c r="BR481" s="521"/>
      <c r="BS481" s="521"/>
      <c r="BT481" s="521"/>
      <c r="BU481" s="521"/>
      <c r="BV481" s="521"/>
      <c r="BW481" s="521"/>
      <c r="BX481" s="521"/>
      <c r="BY481" s="521"/>
      <c r="BZ481" s="521"/>
      <c r="CA481" s="521"/>
      <c r="CB481" s="521"/>
      <c r="CC481" s="521"/>
      <c r="CD481" s="521"/>
      <c r="CE481" s="521"/>
      <c r="CF481" s="521"/>
      <c r="CG481" s="521"/>
      <c r="CH481" s="521"/>
      <c r="CI481" s="521"/>
      <c r="CJ481" s="521"/>
      <c r="CK481" s="521"/>
      <c r="CL481" s="521"/>
      <c r="CM481" s="521"/>
      <c r="CN481" s="521"/>
      <c r="CO481" s="521"/>
      <c r="CP481" s="521"/>
      <c r="CQ481" s="521"/>
    </row>
    <row r="482" spans="1:95" s="69" customFormat="1" x14ac:dyDescent="0.2">
      <c r="A482" s="11">
        <v>187</v>
      </c>
      <c r="B482" s="271"/>
      <c r="C482" s="272"/>
      <c r="D482" s="1472" t="str">
        <f>'2. CAD NCCF'!D482:L482</f>
        <v>FI's own securities - Not eliminated</v>
      </c>
      <c r="E482" s="1473"/>
      <c r="F482" s="1473"/>
      <c r="G482" s="1473"/>
      <c r="H482" s="1473"/>
      <c r="I482" s="1473"/>
      <c r="J482" s="1473"/>
      <c r="K482" s="1473"/>
      <c r="L482" s="1474"/>
      <c r="M482" s="399">
        <f>SUM(M483:M484)</f>
        <v>0</v>
      </c>
      <c r="N482" s="402">
        <f t="shared" ref="N482:AC482" si="108">SUBTOTAL(9,N483:N484)</f>
        <v>0</v>
      </c>
      <c r="O482" s="406">
        <f t="shared" si="108"/>
        <v>0</v>
      </c>
      <c r="P482" s="405">
        <f t="shared" si="108"/>
        <v>0</v>
      </c>
      <c r="Q482" s="407">
        <f t="shared" si="108"/>
        <v>0</v>
      </c>
      <c r="R482" s="406">
        <f t="shared" si="108"/>
        <v>0</v>
      </c>
      <c r="S482" s="406">
        <f t="shared" si="108"/>
        <v>0</v>
      </c>
      <c r="T482" s="406">
        <f t="shared" si="108"/>
        <v>0</v>
      </c>
      <c r="U482" s="406">
        <f t="shared" si="108"/>
        <v>0</v>
      </c>
      <c r="V482" s="406">
        <f t="shared" si="108"/>
        <v>0</v>
      </c>
      <c r="W482" s="406">
        <f t="shared" si="108"/>
        <v>0</v>
      </c>
      <c r="X482" s="406">
        <f t="shared" si="108"/>
        <v>0</v>
      </c>
      <c r="Y482" s="406">
        <f t="shared" si="108"/>
        <v>0</v>
      </c>
      <c r="Z482" s="406">
        <f t="shared" si="108"/>
        <v>0</v>
      </c>
      <c r="AA482" s="406">
        <f t="shared" si="108"/>
        <v>0</v>
      </c>
      <c r="AB482" s="416">
        <f t="shared" si="108"/>
        <v>0</v>
      </c>
      <c r="AC482" s="399">
        <f t="shared" si="108"/>
        <v>0</v>
      </c>
      <c r="AD482" s="1015"/>
      <c r="AE482" s="1016"/>
      <c r="AF482" s="1016"/>
      <c r="AG482" s="528"/>
      <c r="AH482" s="521"/>
      <c r="AI482" s="521"/>
      <c r="AJ482" s="521"/>
      <c r="AK482" s="521"/>
      <c r="AL482" s="521"/>
      <c r="AM482" s="521"/>
      <c r="AN482" s="521"/>
      <c r="AO482" s="521"/>
      <c r="AP482" s="521"/>
      <c r="AQ482" s="521"/>
      <c r="AR482" s="521"/>
      <c r="AS482" s="521"/>
      <c r="AT482" s="521"/>
      <c r="AU482" s="521"/>
      <c r="AV482" s="521"/>
      <c r="AW482" s="521"/>
      <c r="AX482" s="521"/>
      <c r="AY482" s="521"/>
      <c r="AZ482" s="521"/>
      <c r="BA482" s="521"/>
      <c r="BB482" s="521"/>
      <c r="BC482" s="521"/>
      <c r="BD482" s="521"/>
      <c r="BE482" s="521"/>
      <c r="BF482" s="521"/>
      <c r="BG482" s="521"/>
      <c r="BH482" s="521"/>
      <c r="BI482" s="521"/>
      <c r="BJ482" s="521"/>
      <c r="BK482" s="521"/>
      <c r="BL482" s="521"/>
      <c r="BM482" s="521"/>
      <c r="BN482" s="521"/>
      <c r="BO482" s="521"/>
      <c r="BP482" s="521"/>
      <c r="BQ482" s="521"/>
      <c r="BR482" s="521"/>
      <c r="BS482" s="521"/>
      <c r="BT482" s="521"/>
      <c r="BU482" s="521"/>
      <c r="BV482" s="521"/>
      <c r="BW482" s="521"/>
      <c r="BX482" s="521"/>
      <c r="BY482" s="521"/>
      <c r="BZ482" s="521"/>
      <c r="CA482" s="521"/>
      <c r="CB482" s="521"/>
      <c r="CC482" s="521"/>
      <c r="CD482" s="521"/>
      <c r="CE482" s="521"/>
      <c r="CF482" s="521"/>
      <c r="CG482" s="521"/>
      <c r="CH482" s="521"/>
      <c r="CI482" s="521"/>
      <c r="CJ482" s="521"/>
      <c r="CK482" s="521"/>
      <c r="CL482" s="521"/>
      <c r="CM482" s="521"/>
      <c r="CN482" s="521"/>
      <c r="CO482" s="521"/>
      <c r="CP482" s="521"/>
      <c r="CQ482" s="521"/>
    </row>
    <row r="483" spans="1:95" s="69" customFormat="1" x14ac:dyDescent="0.2">
      <c r="A483" s="11">
        <v>188</v>
      </c>
      <c r="B483" s="271"/>
      <c r="C483" s="272"/>
      <c r="D483" s="272"/>
      <c r="E483" s="272"/>
      <c r="F483" s="1501" t="str">
        <f>'2. CAD NCCF'!F483:L483</f>
        <v>FI's own debt not eliminated</v>
      </c>
      <c r="G483" s="1502"/>
      <c r="H483" s="1502"/>
      <c r="I483" s="1502"/>
      <c r="J483" s="1502"/>
      <c r="K483" s="1502"/>
      <c r="L483" s="1503"/>
      <c r="M483" s="690">
        <v>0</v>
      </c>
      <c r="N483" s="691">
        <v>0</v>
      </c>
      <c r="O483" s="692">
        <v>0</v>
      </c>
      <c r="P483" s="692">
        <v>0</v>
      </c>
      <c r="Q483" s="697">
        <v>0</v>
      </c>
      <c r="R483" s="692">
        <v>0</v>
      </c>
      <c r="S483" s="693">
        <v>0</v>
      </c>
      <c r="T483" s="692">
        <v>0</v>
      </c>
      <c r="U483" s="693">
        <v>0</v>
      </c>
      <c r="V483" s="692">
        <v>0</v>
      </c>
      <c r="W483" s="693">
        <v>0</v>
      </c>
      <c r="X483" s="692">
        <v>0</v>
      </c>
      <c r="Y483" s="693">
        <v>0</v>
      </c>
      <c r="Z483" s="692">
        <v>0</v>
      </c>
      <c r="AA483" s="693">
        <v>0</v>
      </c>
      <c r="AB483" s="698">
        <v>0</v>
      </c>
      <c r="AC483" s="690">
        <v>0</v>
      </c>
      <c r="AD483" s="1015"/>
      <c r="AE483" s="1016"/>
      <c r="AF483" s="1016"/>
      <c r="AG483" s="528"/>
      <c r="AH483" s="521"/>
      <c r="AI483" s="521"/>
      <c r="AJ483" s="521"/>
      <c r="AK483" s="521"/>
      <c r="AL483" s="521"/>
      <c r="AM483" s="521"/>
      <c r="AN483" s="521"/>
      <c r="AO483" s="521"/>
      <c r="AP483" s="521"/>
      <c r="AQ483" s="521"/>
      <c r="AR483" s="521"/>
      <c r="AS483" s="521"/>
      <c r="AT483" s="521"/>
      <c r="AU483" s="521"/>
      <c r="AV483" s="521"/>
      <c r="AW483" s="521"/>
      <c r="AX483" s="521"/>
      <c r="AY483" s="521"/>
      <c r="AZ483" s="521"/>
      <c r="BA483" s="521"/>
      <c r="BB483" s="521"/>
      <c r="BC483" s="521"/>
      <c r="BD483" s="521"/>
      <c r="BE483" s="521"/>
      <c r="BF483" s="521"/>
      <c r="BG483" s="521"/>
      <c r="BH483" s="521"/>
      <c r="BI483" s="521"/>
      <c r="BJ483" s="521"/>
      <c r="BK483" s="521"/>
      <c r="BL483" s="521"/>
      <c r="BM483" s="521"/>
      <c r="BN483" s="521"/>
      <c r="BO483" s="521"/>
      <c r="BP483" s="521"/>
      <c r="BQ483" s="521"/>
      <c r="BR483" s="521"/>
      <c r="BS483" s="521"/>
      <c r="BT483" s="521"/>
      <c r="BU483" s="521"/>
      <c r="BV483" s="521"/>
      <c r="BW483" s="521"/>
      <c r="BX483" s="521"/>
      <c r="BY483" s="521"/>
      <c r="BZ483" s="521"/>
      <c r="CA483" s="521"/>
      <c r="CB483" s="521"/>
      <c r="CC483" s="521"/>
      <c r="CD483" s="521"/>
      <c r="CE483" s="521"/>
      <c r="CF483" s="521"/>
      <c r="CG483" s="521"/>
      <c r="CH483" s="521"/>
      <c r="CI483" s="521"/>
      <c r="CJ483" s="521"/>
      <c r="CK483" s="521"/>
      <c r="CL483" s="521"/>
      <c r="CM483" s="521"/>
      <c r="CN483" s="521"/>
      <c r="CO483" s="521"/>
      <c r="CP483" s="521"/>
      <c r="CQ483" s="521"/>
    </row>
    <row r="484" spans="1:95" s="69" customFormat="1" ht="15" customHeight="1" x14ac:dyDescent="0.2">
      <c r="A484" s="11">
        <v>189</v>
      </c>
      <c r="B484" s="271"/>
      <c r="C484" s="272"/>
      <c r="D484" s="272"/>
      <c r="E484" s="272"/>
      <c r="F484" s="1501" t="str">
        <f>'2. CAD NCCF'!F484:L484</f>
        <v>FI's own equity not eliminated</v>
      </c>
      <c r="G484" s="1502"/>
      <c r="H484" s="1502"/>
      <c r="I484" s="1502"/>
      <c r="J484" s="1502"/>
      <c r="K484" s="1502"/>
      <c r="L484" s="1503"/>
      <c r="M484" s="690">
        <v>0</v>
      </c>
      <c r="N484" s="691">
        <v>0</v>
      </c>
      <c r="O484" s="692">
        <v>0</v>
      </c>
      <c r="P484" s="692">
        <v>0</v>
      </c>
      <c r="Q484" s="697">
        <v>0</v>
      </c>
      <c r="R484" s="692">
        <v>0</v>
      </c>
      <c r="S484" s="693">
        <v>0</v>
      </c>
      <c r="T484" s="692">
        <v>0</v>
      </c>
      <c r="U484" s="693">
        <v>0</v>
      </c>
      <c r="V484" s="692">
        <v>0</v>
      </c>
      <c r="W484" s="693">
        <v>0</v>
      </c>
      <c r="X484" s="692">
        <v>0</v>
      </c>
      <c r="Y484" s="693">
        <v>0</v>
      </c>
      <c r="Z484" s="692">
        <v>0</v>
      </c>
      <c r="AA484" s="693">
        <v>0</v>
      </c>
      <c r="AB484" s="698">
        <v>0</v>
      </c>
      <c r="AC484" s="690">
        <v>0</v>
      </c>
      <c r="AD484" s="1015"/>
      <c r="AE484" s="1016"/>
      <c r="AF484" s="1016"/>
      <c r="AG484" s="528"/>
      <c r="AH484" s="521"/>
      <c r="AI484" s="521"/>
      <c r="AJ484" s="521"/>
      <c r="AK484" s="521"/>
      <c r="AL484" s="521"/>
      <c r="AM484" s="521"/>
      <c r="AN484" s="521"/>
      <c r="AO484" s="521"/>
      <c r="AP484" s="521"/>
      <c r="AQ484" s="521"/>
      <c r="AR484" s="521"/>
      <c r="AS484" s="521"/>
      <c r="AT484" s="521"/>
      <c r="AU484" s="521"/>
      <c r="AV484" s="521"/>
      <c r="AW484" s="521"/>
      <c r="AX484" s="521"/>
      <c r="AY484" s="521"/>
      <c r="AZ484" s="521"/>
      <c r="BA484" s="521"/>
      <c r="BB484" s="521"/>
      <c r="BC484" s="521"/>
      <c r="BD484" s="521"/>
      <c r="BE484" s="521"/>
      <c r="BF484" s="521"/>
      <c r="BG484" s="521"/>
      <c r="BH484" s="521"/>
      <c r="BI484" s="521"/>
      <c r="BJ484" s="521"/>
      <c r="BK484" s="521"/>
      <c r="BL484" s="521"/>
      <c r="BM484" s="521"/>
      <c r="BN484" s="521"/>
      <c r="BO484" s="521"/>
      <c r="BP484" s="521"/>
      <c r="BQ484" s="521"/>
      <c r="BR484" s="521"/>
      <c r="BS484" s="521"/>
      <c r="BT484" s="521"/>
      <c r="BU484" s="521"/>
      <c r="BV484" s="521"/>
      <c r="BW484" s="521"/>
      <c r="BX484" s="521"/>
      <c r="BY484" s="521"/>
      <c r="BZ484" s="521"/>
      <c r="CA484" s="521"/>
      <c r="CB484" s="521"/>
      <c r="CC484" s="521"/>
      <c r="CD484" s="521"/>
      <c r="CE484" s="521"/>
      <c r="CF484" s="521"/>
      <c r="CG484" s="521"/>
      <c r="CH484" s="521"/>
      <c r="CI484" s="521"/>
      <c r="CJ484" s="521"/>
      <c r="CK484" s="521"/>
      <c r="CL484" s="521"/>
      <c r="CM484" s="521"/>
      <c r="CN484" s="521"/>
      <c r="CO484" s="521"/>
      <c r="CP484" s="521"/>
      <c r="CQ484" s="521"/>
    </row>
    <row r="485" spans="1:95" s="69" customFormat="1" ht="15" customHeight="1" x14ac:dyDescent="0.2">
      <c r="A485" s="11">
        <v>326</v>
      </c>
      <c r="B485" s="271"/>
      <c r="C485" s="1532" t="str">
        <f>'2. CAD NCCF'!C485:AF485</f>
        <v>Other liabilities</v>
      </c>
      <c r="D485" s="1514"/>
      <c r="E485" s="1514"/>
      <c r="F485" s="1514"/>
      <c r="G485" s="1514"/>
      <c r="H485" s="1514"/>
      <c r="I485" s="1514"/>
      <c r="J485" s="1514"/>
      <c r="K485" s="1514"/>
      <c r="L485" s="1514"/>
      <c r="M485" s="1514"/>
      <c r="N485" s="1514"/>
      <c r="O485" s="1514"/>
      <c r="P485" s="1514"/>
      <c r="Q485" s="1514"/>
      <c r="R485" s="1514"/>
      <c r="S485" s="1514"/>
      <c r="T485" s="1514"/>
      <c r="U485" s="1514"/>
      <c r="V485" s="1514"/>
      <c r="W485" s="1514"/>
      <c r="X485" s="1514"/>
      <c r="Y485" s="1514"/>
      <c r="Z485" s="1514"/>
      <c r="AA485" s="1514"/>
      <c r="AB485" s="1514"/>
      <c r="AC485" s="1514"/>
      <c r="AD485" s="1514"/>
      <c r="AE485" s="1514"/>
      <c r="AF485" s="1514"/>
      <c r="AG485" s="528"/>
      <c r="AH485" s="521"/>
      <c r="AI485" s="521"/>
      <c r="AJ485" s="521"/>
      <c r="AK485" s="521"/>
      <c r="AL485" s="521"/>
      <c r="AM485" s="521"/>
      <c r="AN485" s="521"/>
      <c r="AO485" s="521"/>
      <c r="AP485" s="521"/>
      <c r="AQ485" s="521"/>
      <c r="AR485" s="521"/>
      <c r="AS485" s="521"/>
      <c r="AT485" s="521"/>
      <c r="AU485" s="521"/>
      <c r="AV485" s="521"/>
      <c r="AW485" s="521"/>
      <c r="AX485" s="521"/>
      <c r="AY485" s="521"/>
      <c r="AZ485" s="521"/>
      <c r="BA485" s="521"/>
      <c r="BB485" s="521"/>
      <c r="BC485" s="521"/>
      <c r="BD485" s="521"/>
      <c r="BE485" s="521"/>
      <c r="BF485" s="521"/>
      <c r="BG485" s="521"/>
      <c r="BH485" s="521"/>
      <c r="BI485" s="521"/>
      <c r="BJ485" s="521"/>
      <c r="BK485" s="521"/>
      <c r="BL485" s="521"/>
      <c r="BM485" s="521"/>
      <c r="BN485" s="521"/>
      <c r="BO485" s="521"/>
      <c r="BP485" s="521"/>
      <c r="BQ485" s="521"/>
      <c r="BR485" s="521"/>
      <c r="BS485" s="521"/>
      <c r="BT485" s="521"/>
      <c r="BU485" s="521"/>
      <c r="BV485" s="521"/>
      <c r="BW485" s="521"/>
      <c r="BX485" s="521"/>
      <c r="BY485" s="521"/>
      <c r="BZ485" s="521"/>
      <c r="CA485" s="521"/>
      <c r="CB485" s="521"/>
      <c r="CC485" s="521"/>
      <c r="CD485" s="521"/>
      <c r="CE485" s="521"/>
      <c r="CF485" s="521"/>
      <c r="CG485" s="521"/>
      <c r="CH485" s="521"/>
      <c r="CI485" s="521"/>
      <c r="CJ485" s="521"/>
      <c r="CK485" s="521"/>
      <c r="CL485" s="521"/>
      <c r="CM485" s="521"/>
      <c r="CN485" s="521"/>
      <c r="CO485" s="521"/>
      <c r="CP485" s="521"/>
      <c r="CQ485" s="521"/>
    </row>
    <row r="486" spans="1:95" s="69" customFormat="1" x14ac:dyDescent="0.2">
      <c r="A486" s="11">
        <v>232</v>
      </c>
      <c r="B486" s="271"/>
      <c r="C486" s="272"/>
      <c r="D486" s="1472" t="str">
        <f>'2. CAD NCCF'!D486:L486</f>
        <v>Derivative related liabilities (DRL)</v>
      </c>
      <c r="E486" s="1473"/>
      <c r="F486" s="1473"/>
      <c r="G486" s="1473"/>
      <c r="H486" s="1473"/>
      <c r="I486" s="1473"/>
      <c r="J486" s="1473"/>
      <c r="K486" s="1473"/>
      <c r="L486" s="1474"/>
      <c r="M486" s="399">
        <f>SUM(M487:M488)</f>
        <v>0</v>
      </c>
      <c r="N486" s="402">
        <f t="shared" ref="N486:AC486" si="109">SUBTOTAL(9,N487:N488)</f>
        <v>0</v>
      </c>
      <c r="O486" s="406">
        <f t="shared" si="109"/>
        <v>0</v>
      </c>
      <c r="P486" s="405">
        <f t="shared" si="109"/>
        <v>0</v>
      </c>
      <c r="Q486" s="407">
        <f t="shared" si="109"/>
        <v>0</v>
      </c>
      <c r="R486" s="406">
        <f t="shared" si="109"/>
        <v>0</v>
      </c>
      <c r="S486" s="406">
        <f t="shared" si="109"/>
        <v>0</v>
      </c>
      <c r="T486" s="406">
        <f t="shared" si="109"/>
        <v>0</v>
      </c>
      <c r="U486" s="406">
        <f t="shared" si="109"/>
        <v>0</v>
      </c>
      <c r="V486" s="406">
        <f t="shared" si="109"/>
        <v>0</v>
      </c>
      <c r="W486" s="406">
        <f t="shared" si="109"/>
        <v>0</v>
      </c>
      <c r="X486" s="406">
        <f t="shared" si="109"/>
        <v>0</v>
      </c>
      <c r="Y486" s="406">
        <f t="shared" si="109"/>
        <v>0</v>
      </c>
      <c r="Z486" s="406">
        <f t="shared" si="109"/>
        <v>0</v>
      </c>
      <c r="AA486" s="406">
        <f t="shared" si="109"/>
        <v>0</v>
      </c>
      <c r="AB486" s="416">
        <f t="shared" si="109"/>
        <v>0</v>
      </c>
      <c r="AC486" s="399">
        <f t="shared" si="109"/>
        <v>0</v>
      </c>
      <c r="AD486" s="1015"/>
      <c r="AE486" s="1016"/>
      <c r="AF486" s="1016"/>
      <c r="AG486" s="528"/>
      <c r="AH486" s="521"/>
      <c r="AI486" s="521"/>
      <c r="AJ486" s="521"/>
      <c r="AK486" s="521"/>
      <c r="AL486" s="521"/>
      <c r="AM486" s="521"/>
      <c r="AN486" s="521"/>
      <c r="AO486" s="521"/>
      <c r="AP486" s="521"/>
      <c r="AQ486" s="521"/>
      <c r="AR486" s="521"/>
      <c r="AS486" s="521"/>
      <c r="AT486" s="521"/>
      <c r="AU486" s="521"/>
      <c r="AV486" s="521"/>
      <c r="AW486" s="521"/>
      <c r="AX486" s="521"/>
      <c r="AY486" s="521"/>
      <c r="AZ486" s="521"/>
      <c r="BA486" s="521"/>
      <c r="BB486" s="521"/>
      <c r="BC486" s="521"/>
      <c r="BD486" s="521"/>
      <c r="BE486" s="521"/>
      <c r="BF486" s="521"/>
      <c r="BG486" s="521"/>
      <c r="BH486" s="521"/>
      <c r="BI486" s="521"/>
      <c r="BJ486" s="521"/>
      <c r="BK486" s="521"/>
      <c r="BL486" s="521"/>
      <c r="BM486" s="521"/>
      <c r="BN486" s="521"/>
      <c r="BO486" s="521"/>
      <c r="BP486" s="521"/>
      <c r="BQ486" s="521"/>
      <c r="BR486" s="521"/>
      <c r="BS486" s="521"/>
      <c r="BT486" s="521"/>
      <c r="BU486" s="521"/>
      <c r="BV486" s="521"/>
      <c r="BW486" s="521"/>
      <c r="BX486" s="521"/>
      <c r="BY486" s="521"/>
      <c r="BZ486" s="521"/>
      <c r="CA486" s="521"/>
      <c r="CB486" s="521"/>
      <c r="CC486" s="521"/>
      <c r="CD486" s="521"/>
      <c r="CE486" s="521"/>
      <c r="CF486" s="521"/>
      <c r="CG486" s="521"/>
      <c r="CH486" s="521"/>
      <c r="CI486" s="521"/>
      <c r="CJ486" s="521"/>
      <c r="CK486" s="521"/>
      <c r="CL486" s="521"/>
      <c r="CM486" s="521"/>
      <c r="CN486" s="521"/>
      <c r="CO486" s="521"/>
      <c r="CP486" s="521"/>
      <c r="CQ486" s="521"/>
    </row>
    <row r="487" spans="1:95" s="69" customFormat="1" x14ac:dyDescent="0.2">
      <c r="A487" s="11">
        <v>188</v>
      </c>
      <c r="B487" s="271"/>
      <c r="C487" s="272"/>
      <c r="D487" s="272"/>
      <c r="E487" s="272"/>
      <c r="F487" s="1501" t="str">
        <f>'2. CAD NCCF'!F487:L487</f>
        <v>FX and cross currency swap liabilities</v>
      </c>
      <c r="G487" s="1502"/>
      <c r="H487" s="1502"/>
      <c r="I487" s="1502"/>
      <c r="J487" s="1502"/>
      <c r="K487" s="1502"/>
      <c r="L487" s="1503"/>
      <c r="M487" s="690">
        <v>0</v>
      </c>
      <c r="N487" s="691">
        <v>0</v>
      </c>
      <c r="O487" s="692">
        <v>0</v>
      </c>
      <c r="P487" s="692">
        <v>0</v>
      </c>
      <c r="Q487" s="697">
        <v>0</v>
      </c>
      <c r="R487" s="692">
        <v>0</v>
      </c>
      <c r="S487" s="693">
        <v>0</v>
      </c>
      <c r="T487" s="692">
        <v>0</v>
      </c>
      <c r="U487" s="693">
        <v>0</v>
      </c>
      <c r="V487" s="692">
        <v>0</v>
      </c>
      <c r="W487" s="693">
        <v>0</v>
      </c>
      <c r="X487" s="692">
        <v>0</v>
      </c>
      <c r="Y487" s="693">
        <v>0</v>
      </c>
      <c r="Z487" s="692">
        <v>0</v>
      </c>
      <c r="AA487" s="693">
        <v>0</v>
      </c>
      <c r="AB487" s="698">
        <v>0</v>
      </c>
      <c r="AC487" s="690">
        <v>0</v>
      </c>
      <c r="AD487" s="1015"/>
      <c r="AE487" s="1016"/>
      <c r="AF487" s="1016"/>
      <c r="AG487" s="528"/>
      <c r="AH487" s="521"/>
      <c r="AI487" s="521"/>
      <c r="AJ487" s="521"/>
      <c r="AK487" s="521"/>
      <c r="AL487" s="521"/>
      <c r="AM487" s="521"/>
      <c r="AN487" s="521"/>
      <c r="AO487" s="521"/>
      <c r="AP487" s="521"/>
      <c r="AQ487" s="521"/>
      <c r="AR487" s="521"/>
      <c r="AS487" s="521"/>
      <c r="AT487" s="521"/>
      <c r="AU487" s="521"/>
      <c r="AV487" s="521"/>
      <c r="AW487" s="521"/>
      <c r="AX487" s="521"/>
      <c r="AY487" s="521"/>
      <c r="AZ487" s="521"/>
      <c r="BA487" s="521"/>
      <c r="BB487" s="521"/>
      <c r="BC487" s="521"/>
      <c r="BD487" s="521"/>
      <c r="BE487" s="521"/>
      <c r="BF487" s="521"/>
      <c r="BG487" s="521"/>
      <c r="BH487" s="521"/>
      <c r="BI487" s="521"/>
      <c r="BJ487" s="521"/>
      <c r="BK487" s="521"/>
      <c r="BL487" s="521"/>
      <c r="BM487" s="521"/>
      <c r="BN487" s="521"/>
      <c r="BO487" s="521"/>
      <c r="BP487" s="521"/>
      <c r="BQ487" s="521"/>
      <c r="BR487" s="521"/>
      <c r="BS487" s="521"/>
      <c r="BT487" s="521"/>
      <c r="BU487" s="521"/>
      <c r="BV487" s="521"/>
      <c r="BW487" s="521"/>
      <c r="BX487" s="521"/>
      <c r="BY487" s="521"/>
      <c r="BZ487" s="521"/>
      <c r="CA487" s="521"/>
      <c r="CB487" s="521"/>
      <c r="CC487" s="521"/>
      <c r="CD487" s="521"/>
      <c r="CE487" s="521"/>
      <c r="CF487" s="521"/>
      <c r="CG487" s="521"/>
      <c r="CH487" s="521"/>
      <c r="CI487" s="521"/>
      <c r="CJ487" s="521"/>
      <c r="CK487" s="521"/>
      <c r="CL487" s="521"/>
      <c r="CM487" s="521"/>
      <c r="CN487" s="521"/>
      <c r="CO487" s="521"/>
      <c r="CP487" s="521"/>
      <c r="CQ487" s="521"/>
    </row>
    <row r="488" spans="1:95" s="69" customFormat="1" ht="15" customHeight="1" x14ac:dyDescent="0.2">
      <c r="A488" s="11">
        <v>189</v>
      </c>
      <c r="B488" s="271"/>
      <c r="C488" s="272"/>
      <c r="D488" s="272"/>
      <c r="E488" s="272"/>
      <c r="F488" s="1501" t="str">
        <f>'2. CAD NCCF'!F488:L488</f>
        <v>Other DRL</v>
      </c>
      <c r="G488" s="1502"/>
      <c r="H488" s="1502"/>
      <c r="I488" s="1502"/>
      <c r="J488" s="1502"/>
      <c r="K488" s="1502"/>
      <c r="L488" s="1503"/>
      <c r="M488" s="690">
        <v>0</v>
      </c>
      <c r="N488" s="691">
        <v>0</v>
      </c>
      <c r="O488" s="692">
        <v>0</v>
      </c>
      <c r="P488" s="692">
        <v>0</v>
      </c>
      <c r="Q488" s="697">
        <v>0</v>
      </c>
      <c r="R488" s="692">
        <v>0</v>
      </c>
      <c r="S488" s="693">
        <v>0</v>
      </c>
      <c r="T488" s="692">
        <v>0</v>
      </c>
      <c r="U488" s="693">
        <v>0</v>
      </c>
      <c r="V488" s="692">
        <v>0</v>
      </c>
      <c r="W488" s="693">
        <v>0</v>
      </c>
      <c r="X488" s="692">
        <v>0</v>
      </c>
      <c r="Y488" s="693">
        <v>0</v>
      </c>
      <c r="Z488" s="692">
        <v>0</v>
      </c>
      <c r="AA488" s="693">
        <v>0</v>
      </c>
      <c r="AB488" s="698">
        <v>0</v>
      </c>
      <c r="AC488" s="690">
        <v>0</v>
      </c>
      <c r="AD488" s="1015"/>
      <c r="AE488" s="1016"/>
      <c r="AF488" s="1016"/>
      <c r="AG488" s="528"/>
      <c r="AH488" s="521"/>
      <c r="AI488" s="521"/>
      <c r="AJ488" s="521"/>
      <c r="AK488" s="521"/>
      <c r="AL488" s="521"/>
      <c r="AM488" s="521"/>
      <c r="AN488" s="521"/>
      <c r="AO488" s="521"/>
      <c r="AP488" s="521"/>
      <c r="AQ488" s="521"/>
      <c r="AR488" s="521"/>
      <c r="AS488" s="521"/>
      <c r="AT488" s="521"/>
      <c r="AU488" s="521"/>
      <c r="AV488" s="521"/>
      <c r="AW488" s="521"/>
      <c r="AX488" s="521"/>
      <c r="AY488" s="521"/>
      <c r="AZ488" s="521"/>
      <c r="BA488" s="521"/>
      <c r="BB488" s="521"/>
      <c r="BC488" s="521"/>
      <c r="BD488" s="521"/>
      <c r="BE488" s="521"/>
      <c r="BF488" s="521"/>
      <c r="BG488" s="521"/>
      <c r="BH488" s="521"/>
      <c r="BI488" s="521"/>
      <c r="BJ488" s="521"/>
      <c r="BK488" s="521"/>
      <c r="BL488" s="521"/>
      <c r="BM488" s="521"/>
      <c r="BN488" s="521"/>
      <c r="BO488" s="521"/>
      <c r="BP488" s="521"/>
      <c r="BQ488" s="521"/>
      <c r="BR488" s="521"/>
      <c r="BS488" s="521"/>
      <c r="BT488" s="521"/>
      <c r="BU488" s="521"/>
      <c r="BV488" s="521"/>
      <c r="BW488" s="521"/>
      <c r="BX488" s="521"/>
      <c r="BY488" s="521"/>
      <c r="BZ488" s="521"/>
      <c r="CA488" s="521"/>
      <c r="CB488" s="521"/>
      <c r="CC488" s="521"/>
      <c r="CD488" s="521"/>
      <c r="CE488" s="521"/>
      <c r="CF488" s="521"/>
      <c r="CG488" s="521"/>
      <c r="CH488" s="521"/>
      <c r="CI488" s="521"/>
      <c r="CJ488" s="521"/>
      <c r="CK488" s="521"/>
      <c r="CL488" s="521"/>
      <c r="CM488" s="521"/>
      <c r="CN488" s="521"/>
      <c r="CO488" s="521"/>
      <c r="CP488" s="521"/>
      <c r="CQ488" s="521"/>
    </row>
    <row r="489" spans="1:95" s="69" customFormat="1" x14ac:dyDescent="0.2">
      <c r="A489" s="11">
        <v>232</v>
      </c>
      <c r="B489" s="271"/>
      <c r="C489" s="272"/>
      <c r="D489" s="1472" t="str">
        <f>'2. CAD NCCF'!D489:L489</f>
        <v>Cash collateral received (CCR)</v>
      </c>
      <c r="E489" s="1473"/>
      <c r="F489" s="1473"/>
      <c r="G489" s="1473"/>
      <c r="H489" s="1473"/>
      <c r="I489" s="1473"/>
      <c r="J489" s="1473"/>
      <c r="K489" s="1473"/>
      <c r="L489" s="1474"/>
      <c r="M489" s="399">
        <f>SUM(M490:M492)</f>
        <v>0</v>
      </c>
      <c r="N489" s="402">
        <f>SUBTOTAL(9,N490:N492)</f>
        <v>0</v>
      </c>
      <c r="O489" s="406">
        <f t="shared" ref="O489:AC489" si="110">SUBTOTAL(9,O490:O492)</f>
        <v>0</v>
      </c>
      <c r="P489" s="405">
        <f t="shared" si="110"/>
        <v>0</v>
      </c>
      <c r="Q489" s="407">
        <f t="shared" si="110"/>
        <v>0</v>
      </c>
      <c r="R489" s="406">
        <f t="shared" si="110"/>
        <v>0</v>
      </c>
      <c r="S489" s="406">
        <f t="shared" si="110"/>
        <v>0</v>
      </c>
      <c r="T489" s="406">
        <f t="shared" si="110"/>
        <v>0</v>
      </c>
      <c r="U489" s="406">
        <f t="shared" si="110"/>
        <v>0</v>
      </c>
      <c r="V489" s="406">
        <f t="shared" si="110"/>
        <v>0</v>
      </c>
      <c r="W489" s="406">
        <f t="shared" si="110"/>
        <v>0</v>
      </c>
      <c r="X489" s="406">
        <f t="shared" si="110"/>
        <v>0</v>
      </c>
      <c r="Y489" s="406">
        <f t="shared" si="110"/>
        <v>0</v>
      </c>
      <c r="Z489" s="406">
        <f t="shared" si="110"/>
        <v>0</v>
      </c>
      <c r="AA489" s="406">
        <f t="shared" si="110"/>
        <v>0</v>
      </c>
      <c r="AB489" s="416">
        <f t="shared" si="110"/>
        <v>0</v>
      </c>
      <c r="AC489" s="399">
        <f t="shared" si="110"/>
        <v>0</v>
      </c>
      <c r="AD489" s="1015"/>
      <c r="AE489" s="1016"/>
      <c r="AF489" s="1016"/>
      <c r="AG489" s="528"/>
      <c r="AH489" s="521"/>
      <c r="AI489" s="521"/>
      <c r="AJ489" s="521"/>
      <c r="AK489" s="521"/>
      <c r="AL489" s="521"/>
      <c r="AM489" s="521"/>
      <c r="AN489" s="521"/>
      <c r="AO489" s="521"/>
      <c r="AP489" s="521"/>
      <c r="AQ489" s="521"/>
      <c r="AR489" s="521"/>
      <c r="AS489" s="521"/>
      <c r="AT489" s="521"/>
      <c r="AU489" s="521"/>
      <c r="AV489" s="521"/>
      <c r="AW489" s="521"/>
      <c r="AX489" s="521"/>
      <c r="AY489" s="521"/>
      <c r="AZ489" s="521"/>
      <c r="BA489" s="521"/>
      <c r="BB489" s="521"/>
      <c r="BC489" s="521"/>
      <c r="BD489" s="521"/>
      <c r="BE489" s="521"/>
      <c r="BF489" s="521"/>
      <c r="BG489" s="521"/>
      <c r="BH489" s="521"/>
      <c r="BI489" s="521"/>
      <c r="BJ489" s="521"/>
      <c r="BK489" s="521"/>
      <c r="BL489" s="521"/>
      <c r="BM489" s="521"/>
      <c r="BN489" s="521"/>
      <c r="BO489" s="521"/>
      <c r="BP489" s="521"/>
      <c r="BQ489" s="521"/>
      <c r="BR489" s="521"/>
      <c r="BS489" s="521"/>
      <c r="BT489" s="521"/>
      <c r="BU489" s="521"/>
      <c r="BV489" s="521"/>
      <c r="BW489" s="521"/>
      <c r="BX489" s="521"/>
      <c r="BY489" s="521"/>
      <c r="BZ489" s="521"/>
      <c r="CA489" s="521"/>
      <c r="CB489" s="521"/>
      <c r="CC489" s="521"/>
      <c r="CD489" s="521"/>
      <c r="CE489" s="521"/>
      <c r="CF489" s="521"/>
      <c r="CG489" s="521"/>
      <c r="CH489" s="521"/>
      <c r="CI489" s="521"/>
      <c r="CJ489" s="521"/>
      <c r="CK489" s="521"/>
      <c r="CL489" s="521"/>
      <c r="CM489" s="521"/>
      <c r="CN489" s="521"/>
      <c r="CO489" s="521"/>
      <c r="CP489" s="521"/>
      <c r="CQ489" s="521"/>
    </row>
    <row r="490" spans="1:95" s="69" customFormat="1" x14ac:dyDescent="0.2">
      <c r="A490" s="11">
        <v>188</v>
      </c>
      <c r="B490" s="271"/>
      <c r="C490" s="272"/>
      <c r="D490" s="272"/>
      <c r="E490" s="272"/>
      <c r="F490" s="1475" t="str">
        <f>'2. CAD NCCF'!F490:L490</f>
        <v>CCR for exchange-traded derivatives</v>
      </c>
      <c r="G490" s="1476"/>
      <c r="H490" s="1476"/>
      <c r="I490" s="1476"/>
      <c r="J490" s="1476"/>
      <c r="K490" s="1476"/>
      <c r="L490" s="1477"/>
      <c r="M490" s="690">
        <v>0</v>
      </c>
      <c r="N490" s="691">
        <v>0</v>
      </c>
      <c r="O490" s="692">
        <v>0</v>
      </c>
      <c r="P490" s="692">
        <v>0</v>
      </c>
      <c r="Q490" s="697">
        <v>0</v>
      </c>
      <c r="R490" s="692">
        <v>0</v>
      </c>
      <c r="S490" s="693">
        <v>0</v>
      </c>
      <c r="T490" s="692">
        <v>0</v>
      </c>
      <c r="U490" s="693">
        <v>0</v>
      </c>
      <c r="V490" s="692">
        <v>0</v>
      </c>
      <c r="W490" s="693">
        <v>0</v>
      </c>
      <c r="X490" s="692">
        <v>0</v>
      </c>
      <c r="Y490" s="693">
        <v>0</v>
      </c>
      <c r="Z490" s="692">
        <v>0</v>
      </c>
      <c r="AA490" s="693">
        <v>0</v>
      </c>
      <c r="AB490" s="698">
        <v>0</v>
      </c>
      <c r="AC490" s="690">
        <v>0</v>
      </c>
      <c r="AD490" s="1015"/>
      <c r="AE490" s="1016"/>
      <c r="AF490" s="1016"/>
      <c r="AG490" s="528"/>
      <c r="AH490" s="521"/>
      <c r="AI490" s="521"/>
      <c r="AJ490" s="521"/>
      <c r="AK490" s="521"/>
      <c r="AL490" s="521"/>
      <c r="AM490" s="521"/>
      <c r="AN490" s="521"/>
      <c r="AO490" s="521"/>
      <c r="AP490" s="521"/>
      <c r="AQ490" s="521"/>
      <c r="AR490" s="521"/>
      <c r="AS490" s="521"/>
      <c r="AT490" s="521"/>
      <c r="AU490" s="521"/>
      <c r="AV490" s="521"/>
      <c r="AW490" s="521"/>
      <c r="AX490" s="521"/>
      <c r="AY490" s="521"/>
      <c r="AZ490" s="521"/>
      <c r="BA490" s="521"/>
      <c r="BB490" s="521"/>
      <c r="BC490" s="521"/>
      <c r="BD490" s="521"/>
      <c r="BE490" s="521"/>
      <c r="BF490" s="521"/>
      <c r="BG490" s="521"/>
      <c r="BH490" s="521"/>
      <c r="BI490" s="521"/>
      <c r="BJ490" s="521"/>
      <c r="BK490" s="521"/>
      <c r="BL490" s="521"/>
      <c r="BM490" s="521"/>
      <c r="BN490" s="521"/>
      <c r="BO490" s="521"/>
      <c r="BP490" s="521"/>
      <c r="BQ490" s="521"/>
      <c r="BR490" s="521"/>
      <c r="BS490" s="521"/>
      <c r="BT490" s="521"/>
      <c r="BU490" s="521"/>
      <c r="BV490" s="521"/>
      <c r="BW490" s="521"/>
      <c r="BX490" s="521"/>
      <c r="BY490" s="521"/>
      <c r="BZ490" s="521"/>
      <c r="CA490" s="521"/>
      <c r="CB490" s="521"/>
      <c r="CC490" s="521"/>
      <c r="CD490" s="521"/>
      <c r="CE490" s="521"/>
      <c r="CF490" s="521"/>
      <c r="CG490" s="521"/>
      <c r="CH490" s="521"/>
      <c r="CI490" s="521"/>
      <c r="CJ490" s="521"/>
      <c r="CK490" s="521"/>
      <c r="CL490" s="521"/>
      <c r="CM490" s="521"/>
      <c r="CN490" s="521"/>
      <c r="CO490" s="521"/>
      <c r="CP490" s="521"/>
      <c r="CQ490" s="521"/>
    </row>
    <row r="491" spans="1:95" s="69" customFormat="1" ht="15" customHeight="1" x14ac:dyDescent="0.2">
      <c r="A491" s="11">
        <v>189</v>
      </c>
      <c r="B491" s="271"/>
      <c r="C491" s="272"/>
      <c r="D491" s="272"/>
      <c r="E491" s="272"/>
      <c r="F491" s="1475" t="str">
        <f>'2. CAD NCCF'!F491:L491</f>
        <v>CCR for OTC derivatives</v>
      </c>
      <c r="G491" s="1476"/>
      <c r="H491" s="1476"/>
      <c r="I491" s="1476"/>
      <c r="J491" s="1476"/>
      <c r="K491" s="1476"/>
      <c r="L491" s="1477"/>
      <c r="M491" s="690">
        <v>0</v>
      </c>
      <c r="N491" s="691">
        <v>0</v>
      </c>
      <c r="O491" s="692">
        <v>0</v>
      </c>
      <c r="P491" s="692">
        <v>0</v>
      </c>
      <c r="Q491" s="697">
        <v>0</v>
      </c>
      <c r="R491" s="692">
        <v>0</v>
      </c>
      <c r="S491" s="693">
        <v>0</v>
      </c>
      <c r="T491" s="692">
        <v>0</v>
      </c>
      <c r="U491" s="693">
        <v>0</v>
      </c>
      <c r="V491" s="692">
        <v>0</v>
      </c>
      <c r="W491" s="693">
        <v>0</v>
      </c>
      <c r="X491" s="692">
        <v>0</v>
      </c>
      <c r="Y491" s="693">
        <v>0</v>
      </c>
      <c r="Z491" s="692">
        <v>0</v>
      </c>
      <c r="AA491" s="693">
        <v>0</v>
      </c>
      <c r="AB491" s="698">
        <v>0</v>
      </c>
      <c r="AC491" s="690">
        <v>0</v>
      </c>
      <c r="AD491" s="1015"/>
      <c r="AE491" s="1016"/>
      <c r="AF491" s="1016"/>
      <c r="AG491" s="528"/>
      <c r="AH491" s="521"/>
      <c r="AI491" s="521"/>
      <c r="AJ491" s="521"/>
      <c r="AK491" s="521"/>
      <c r="AL491" s="521"/>
      <c r="AM491" s="521"/>
      <c r="AN491" s="521"/>
      <c r="AO491" s="521"/>
      <c r="AP491" s="521"/>
      <c r="AQ491" s="521"/>
      <c r="AR491" s="521"/>
      <c r="AS491" s="521"/>
      <c r="AT491" s="521"/>
      <c r="AU491" s="521"/>
      <c r="AV491" s="521"/>
      <c r="AW491" s="521"/>
      <c r="AX491" s="521"/>
      <c r="AY491" s="521"/>
      <c r="AZ491" s="521"/>
      <c r="BA491" s="521"/>
      <c r="BB491" s="521"/>
      <c r="BC491" s="521"/>
      <c r="BD491" s="521"/>
      <c r="BE491" s="521"/>
      <c r="BF491" s="521"/>
      <c r="BG491" s="521"/>
      <c r="BH491" s="521"/>
      <c r="BI491" s="521"/>
      <c r="BJ491" s="521"/>
      <c r="BK491" s="521"/>
      <c r="BL491" s="521"/>
      <c r="BM491" s="521"/>
      <c r="BN491" s="521"/>
      <c r="BO491" s="521"/>
      <c r="BP491" s="521"/>
      <c r="BQ491" s="521"/>
      <c r="BR491" s="521"/>
      <c r="BS491" s="521"/>
      <c r="BT491" s="521"/>
      <c r="BU491" s="521"/>
      <c r="BV491" s="521"/>
      <c r="BW491" s="521"/>
      <c r="BX491" s="521"/>
      <c r="BY491" s="521"/>
      <c r="BZ491" s="521"/>
      <c r="CA491" s="521"/>
      <c r="CB491" s="521"/>
      <c r="CC491" s="521"/>
      <c r="CD491" s="521"/>
      <c r="CE491" s="521"/>
      <c r="CF491" s="521"/>
      <c r="CG491" s="521"/>
      <c r="CH491" s="521"/>
      <c r="CI491" s="521"/>
      <c r="CJ491" s="521"/>
      <c r="CK491" s="521"/>
      <c r="CL491" s="521"/>
      <c r="CM491" s="521"/>
      <c r="CN491" s="521"/>
      <c r="CO491" s="521"/>
      <c r="CP491" s="521"/>
      <c r="CQ491" s="521"/>
    </row>
    <row r="492" spans="1:95" s="69" customFormat="1" x14ac:dyDescent="0.2">
      <c r="A492" s="11">
        <v>189</v>
      </c>
      <c r="B492" s="271"/>
      <c r="C492" s="272"/>
      <c r="D492" s="272"/>
      <c r="E492" s="272"/>
      <c r="F492" s="1475" t="str">
        <f>'2. CAD NCCF'!F492:L492</f>
        <v>CCR</v>
      </c>
      <c r="G492" s="1476"/>
      <c r="H492" s="1476"/>
      <c r="I492" s="1476"/>
      <c r="J492" s="1476"/>
      <c r="K492" s="1476"/>
      <c r="L492" s="1477"/>
      <c r="M492" s="690">
        <v>0</v>
      </c>
      <c r="N492" s="691">
        <v>0</v>
      </c>
      <c r="O492" s="692">
        <v>0</v>
      </c>
      <c r="P492" s="692">
        <v>0</v>
      </c>
      <c r="Q492" s="697">
        <v>0</v>
      </c>
      <c r="R492" s="692">
        <v>0</v>
      </c>
      <c r="S492" s="693">
        <v>0</v>
      </c>
      <c r="T492" s="692">
        <v>0</v>
      </c>
      <c r="U492" s="693">
        <v>0</v>
      </c>
      <c r="V492" s="692">
        <v>0</v>
      </c>
      <c r="W492" s="693">
        <v>0</v>
      </c>
      <c r="X492" s="692">
        <v>0</v>
      </c>
      <c r="Y492" s="693">
        <v>0</v>
      </c>
      <c r="Z492" s="692">
        <v>0</v>
      </c>
      <c r="AA492" s="693">
        <v>0</v>
      </c>
      <c r="AB492" s="698">
        <v>0</v>
      </c>
      <c r="AC492" s="690">
        <v>0</v>
      </c>
      <c r="AD492" s="1015"/>
      <c r="AE492" s="1016"/>
      <c r="AF492" s="1016"/>
      <c r="AG492" s="528"/>
      <c r="AH492" s="521"/>
      <c r="AI492" s="521"/>
      <c r="AJ492" s="521"/>
      <c r="AK492" s="521"/>
      <c r="AL492" s="521"/>
      <c r="AM492" s="521"/>
      <c r="AN492" s="521"/>
      <c r="AO492" s="521"/>
      <c r="AP492" s="521"/>
      <c r="AQ492" s="521"/>
      <c r="AR492" s="521"/>
      <c r="AS492" s="521"/>
      <c r="AT492" s="521"/>
      <c r="AU492" s="521"/>
      <c r="AV492" s="521"/>
      <c r="AW492" s="521"/>
      <c r="AX492" s="521"/>
      <c r="AY492" s="521"/>
      <c r="AZ492" s="521"/>
      <c r="BA492" s="521"/>
      <c r="BB492" s="521"/>
      <c r="BC492" s="521"/>
      <c r="BD492" s="521"/>
      <c r="BE492" s="521"/>
      <c r="BF492" s="521"/>
      <c r="BG492" s="521"/>
      <c r="BH492" s="521"/>
      <c r="BI492" s="521"/>
      <c r="BJ492" s="521"/>
      <c r="BK492" s="521"/>
      <c r="BL492" s="521"/>
      <c r="BM492" s="521"/>
      <c r="BN492" s="521"/>
      <c r="BO492" s="521"/>
      <c r="BP492" s="521"/>
      <c r="BQ492" s="521"/>
      <c r="BR492" s="521"/>
      <c r="BS492" s="521"/>
      <c r="BT492" s="521"/>
      <c r="BU492" s="521"/>
      <c r="BV492" s="521"/>
      <c r="BW492" s="521"/>
      <c r="BX492" s="521"/>
      <c r="BY492" s="521"/>
      <c r="BZ492" s="521"/>
      <c r="CA492" s="521"/>
      <c r="CB492" s="521"/>
      <c r="CC492" s="521"/>
      <c r="CD492" s="521"/>
      <c r="CE492" s="521"/>
      <c r="CF492" s="521"/>
      <c r="CG492" s="521"/>
      <c r="CH492" s="521"/>
      <c r="CI492" s="521"/>
      <c r="CJ492" s="521"/>
      <c r="CK492" s="521"/>
      <c r="CL492" s="521"/>
      <c r="CM492" s="521"/>
      <c r="CN492" s="521"/>
      <c r="CO492" s="521"/>
      <c r="CP492" s="521"/>
      <c r="CQ492" s="521"/>
    </row>
    <row r="493" spans="1:95" s="69" customFormat="1" x14ac:dyDescent="0.2">
      <c r="A493" s="11">
        <v>232</v>
      </c>
      <c r="B493" s="271"/>
      <c r="C493" s="272"/>
      <c r="D493" s="1472" t="str">
        <f>'2. CAD NCCF'!D493:L493</f>
        <v>Commodities Short</v>
      </c>
      <c r="E493" s="1473"/>
      <c r="F493" s="1473"/>
      <c r="G493" s="1473"/>
      <c r="H493" s="1473"/>
      <c r="I493" s="1473"/>
      <c r="J493" s="1473"/>
      <c r="K493" s="1473"/>
      <c r="L493" s="1474"/>
      <c r="M493" s="399">
        <f>SUM(M494:M496)</f>
        <v>0</v>
      </c>
      <c r="N493" s="1272"/>
      <c r="O493" s="1205"/>
      <c r="P493" s="1205"/>
      <c r="Q493" s="1205"/>
      <c r="R493" s="1205"/>
      <c r="S493" s="1205"/>
      <c r="T493" s="1205"/>
      <c r="U493" s="1205"/>
      <c r="V493" s="1205"/>
      <c r="W493" s="1205"/>
      <c r="X493" s="1205"/>
      <c r="Y493" s="1205"/>
      <c r="Z493" s="1205"/>
      <c r="AA493" s="1205"/>
      <c r="AB493" s="1205"/>
      <c r="AC493" s="1206"/>
      <c r="AD493" s="1015"/>
      <c r="AE493" s="1016"/>
      <c r="AF493" s="1016"/>
      <c r="AG493" s="528"/>
      <c r="AH493" s="521"/>
      <c r="AI493" s="521"/>
      <c r="AJ493" s="521"/>
      <c r="AK493" s="521"/>
      <c r="AL493" s="521"/>
      <c r="AM493" s="521"/>
      <c r="AN493" s="521"/>
      <c r="AO493" s="521"/>
      <c r="AP493" s="521"/>
      <c r="AQ493" s="521"/>
      <c r="AR493" s="521"/>
      <c r="AS493" s="521"/>
      <c r="AT493" s="521"/>
      <c r="AU493" s="521"/>
      <c r="AV493" s="521"/>
      <c r="AW493" s="521"/>
      <c r="AX493" s="521"/>
      <c r="AY493" s="521"/>
      <c r="AZ493" s="521"/>
      <c r="BA493" s="521"/>
      <c r="BB493" s="521"/>
      <c r="BC493" s="521"/>
      <c r="BD493" s="521"/>
      <c r="BE493" s="521"/>
      <c r="BF493" s="521"/>
      <c r="BG493" s="521"/>
      <c r="BH493" s="521"/>
      <c r="BI493" s="521"/>
      <c r="BJ493" s="521"/>
      <c r="BK493" s="521"/>
      <c r="BL493" s="521"/>
      <c r="BM493" s="521"/>
      <c r="BN493" s="521"/>
      <c r="BO493" s="521"/>
      <c r="BP493" s="521"/>
      <c r="BQ493" s="521"/>
      <c r="BR493" s="521"/>
      <c r="BS493" s="521"/>
      <c r="BT493" s="521"/>
      <c r="BU493" s="521"/>
      <c r="BV493" s="521"/>
      <c r="BW493" s="521"/>
      <c r="BX493" s="521"/>
      <c r="BY493" s="521"/>
      <c r="BZ493" s="521"/>
      <c r="CA493" s="521"/>
      <c r="CB493" s="521"/>
      <c r="CC493" s="521"/>
      <c r="CD493" s="521"/>
      <c r="CE493" s="521"/>
      <c r="CF493" s="521"/>
      <c r="CG493" s="521"/>
      <c r="CH493" s="521"/>
      <c r="CI493" s="521"/>
      <c r="CJ493" s="521"/>
      <c r="CK493" s="521"/>
      <c r="CL493" s="521"/>
      <c r="CM493" s="521"/>
      <c r="CN493" s="521"/>
      <c r="CO493" s="521"/>
      <c r="CP493" s="521"/>
      <c r="CQ493" s="521"/>
    </row>
    <row r="494" spans="1:95" s="69" customFormat="1" x14ac:dyDescent="0.2">
      <c r="A494" s="11">
        <v>188</v>
      </c>
      <c r="B494" s="271"/>
      <c r="C494" s="272"/>
      <c r="D494" s="272"/>
      <c r="E494" s="272"/>
      <c r="F494" s="1501" t="str">
        <f>'2. CAD NCCF'!F494:L494</f>
        <v>Precious metal short</v>
      </c>
      <c r="G494" s="1502"/>
      <c r="H494" s="1502"/>
      <c r="I494" s="1502"/>
      <c r="J494" s="1502"/>
      <c r="K494" s="1502"/>
      <c r="L494" s="1503"/>
      <c r="M494" s="690">
        <v>0</v>
      </c>
      <c r="N494" s="1273"/>
      <c r="O494" s="1208"/>
      <c r="P494" s="1208"/>
      <c r="Q494" s="1208"/>
      <c r="R494" s="1208"/>
      <c r="S494" s="1208"/>
      <c r="T494" s="1208"/>
      <c r="U494" s="1208"/>
      <c r="V494" s="1208"/>
      <c r="W494" s="1208"/>
      <c r="X494" s="1208"/>
      <c r="Y494" s="1208"/>
      <c r="Z494" s="1208"/>
      <c r="AA494" s="1208"/>
      <c r="AB494" s="1208"/>
      <c r="AC494" s="1209"/>
      <c r="AD494" s="1015"/>
      <c r="AE494" s="1016"/>
      <c r="AF494" s="1016"/>
      <c r="AG494" s="528"/>
      <c r="AH494" s="521"/>
      <c r="AI494" s="521"/>
      <c r="AJ494" s="521"/>
      <c r="AK494" s="521"/>
      <c r="AL494" s="521"/>
      <c r="AM494" s="521"/>
      <c r="AN494" s="521"/>
      <c r="AO494" s="521"/>
      <c r="AP494" s="521"/>
      <c r="AQ494" s="521"/>
      <c r="AR494" s="521"/>
      <c r="AS494" s="521"/>
      <c r="AT494" s="521"/>
      <c r="AU494" s="521"/>
      <c r="AV494" s="521"/>
      <c r="AW494" s="521"/>
      <c r="AX494" s="521"/>
      <c r="AY494" s="521"/>
      <c r="AZ494" s="521"/>
      <c r="BA494" s="521"/>
      <c r="BB494" s="521"/>
      <c r="BC494" s="521"/>
      <c r="BD494" s="521"/>
      <c r="BE494" s="521"/>
      <c r="BF494" s="521"/>
      <c r="BG494" s="521"/>
      <c r="BH494" s="521"/>
      <c r="BI494" s="521"/>
      <c r="BJ494" s="521"/>
      <c r="BK494" s="521"/>
      <c r="BL494" s="521"/>
      <c r="BM494" s="521"/>
      <c r="BN494" s="521"/>
      <c r="BO494" s="521"/>
      <c r="BP494" s="521"/>
      <c r="BQ494" s="521"/>
      <c r="BR494" s="521"/>
      <c r="BS494" s="521"/>
      <c r="BT494" s="521"/>
      <c r="BU494" s="521"/>
      <c r="BV494" s="521"/>
      <c r="BW494" s="521"/>
      <c r="BX494" s="521"/>
      <c r="BY494" s="521"/>
      <c r="BZ494" s="521"/>
      <c r="CA494" s="521"/>
      <c r="CB494" s="521"/>
      <c r="CC494" s="521"/>
      <c r="CD494" s="521"/>
      <c r="CE494" s="521"/>
      <c r="CF494" s="521"/>
      <c r="CG494" s="521"/>
      <c r="CH494" s="521"/>
      <c r="CI494" s="521"/>
      <c r="CJ494" s="521"/>
      <c r="CK494" s="521"/>
      <c r="CL494" s="521"/>
      <c r="CM494" s="521"/>
      <c r="CN494" s="521"/>
      <c r="CO494" s="521"/>
      <c r="CP494" s="521"/>
      <c r="CQ494" s="521"/>
    </row>
    <row r="495" spans="1:95" s="69" customFormat="1" ht="15" customHeight="1" x14ac:dyDescent="0.2">
      <c r="A495" s="11">
        <v>189</v>
      </c>
      <c r="B495" s="271"/>
      <c r="C495" s="272"/>
      <c r="D495" s="272"/>
      <c r="E495" s="272"/>
      <c r="F495" s="1501" t="str">
        <f>'2. CAD NCCF'!F495:L495</f>
        <v>Precious metal deposits</v>
      </c>
      <c r="G495" s="1502"/>
      <c r="H495" s="1502"/>
      <c r="I495" s="1502"/>
      <c r="J495" s="1502"/>
      <c r="K495" s="1502"/>
      <c r="L495" s="1503"/>
      <c r="M495" s="690">
        <v>0</v>
      </c>
      <c r="N495" s="1273"/>
      <c r="O495" s="1208"/>
      <c r="P495" s="1208"/>
      <c r="Q495" s="1208"/>
      <c r="R495" s="1208"/>
      <c r="S495" s="1208"/>
      <c r="T495" s="1208"/>
      <c r="U495" s="1208"/>
      <c r="V495" s="1208"/>
      <c r="W495" s="1208"/>
      <c r="X495" s="1208"/>
      <c r="Y495" s="1208"/>
      <c r="Z495" s="1208"/>
      <c r="AA495" s="1208"/>
      <c r="AB495" s="1208"/>
      <c r="AC495" s="1209"/>
      <c r="AD495" s="1015"/>
      <c r="AE495" s="1016"/>
      <c r="AF495" s="1016"/>
      <c r="AG495" s="528"/>
      <c r="AH495" s="521"/>
      <c r="AI495" s="521"/>
      <c r="AJ495" s="521"/>
      <c r="AK495" s="521"/>
      <c r="AL495" s="521"/>
      <c r="AM495" s="521"/>
      <c r="AN495" s="521"/>
      <c r="AO495" s="521"/>
      <c r="AP495" s="521"/>
      <c r="AQ495" s="521"/>
      <c r="AR495" s="521"/>
      <c r="AS495" s="521"/>
      <c r="AT495" s="521"/>
      <c r="AU495" s="521"/>
      <c r="AV495" s="521"/>
      <c r="AW495" s="521"/>
      <c r="AX495" s="521"/>
      <c r="AY495" s="521"/>
      <c r="AZ495" s="521"/>
      <c r="BA495" s="521"/>
      <c r="BB495" s="521"/>
      <c r="BC495" s="521"/>
      <c r="BD495" s="521"/>
      <c r="BE495" s="521"/>
      <c r="BF495" s="521"/>
      <c r="BG495" s="521"/>
      <c r="BH495" s="521"/>
      <c r="BI495" s="521"/>
      <c r="BJ495" s="521"/>
      <c r="BK495" s="521"/>
      <c r="BL495" s="521"/>
      <c r="BM495" s="521"/>
      <c r="BN495" s="521"/>
      <c r="BO495" s="521"/>
      <c r="BP495" s="521"/>
      <c r="BQ495" s="521"/>
      <c r="BR495" s="521"/>
      <c r="BS495" s="521"/>
      <c r="BT495" s="521"/>
      <c r="BU495" s="521"/>
      <c r="BV495" s="521"/>
      <c r="BW495" s="521"/>
      <c r="BX495" s="521"/>
      <c r="BY495" s="521"/>
      <c r="BZ495" s="521"/>
      <c r="CA495" s="521"/>
      <c r="CB495" s="521"/>
      <c r="CC495" s="521"/>
      <c r="CD495" s="521"/>
      <c r="CE495" s="521"/>
      <c r="CF495" s="521"/>
      <c r="CG495" s="521"/>
      <c r="CH495" s="521"/>
      <c r="CI495" s="521"/>
      <c r="CJ495" s="521"/>
      <c r="CK495" s="521"/>
      <c r="CL495" s="521"/>
      <c r="CM495" s="521"/>
      <c r="CN495" s="521"/>
      <c r="CO495" s="521"/>
      <c r="CP495" s="521"/>
      <c r="CQ495" s="521"/>
    </row>
    <row r="496" spans="1:95" s="69" customFormat="1" ht="15" customHeight="1" x14ac:dyDescent="0.2">
      <c r="A496" s="11">
        <v>189</v>
      </c>
      <c r="B496" s="271"/>
      <c r="C496" s="272"/>
      <c r="D496" s="272"/>
      <c r="E496" s="272"/>
      <c r="F496" s="1501" t="str">
        <f>'2. CAD NCCF'!F496:L496</f>
        <v>Other commodities short</v>
      </c>
      <c r="G496" s="1502"/>
      <c r="H496" s="1502"/>
      <c r="I496" s="1502"/>
      <c r="J496" s="1502"/>
      <c r="K496" s="1502"/>
      <c r="L496" s="1503"/>
      <c r="M496" s="690">
        <v>0</v>
      </c>
      <c r="N496" s="1273"/>
      <c r="O496" s="1208"/>
      <c r="P496" s="1208"/>
      <c r="Q496" s="1208"/>
      <c r="R496" s="1208"/>
      <c r="S496" s="1208"/>
      <c r="T496" s="1208"/>
      <c r="U496" s="1208"/>
      <c r="V496" s="1208"/>
      <c r="W496" s="1208"/>
      <c r="X496" s="1208"/>
      <c r="Y496" s="1208"/>
      <c r="Z496" s="1208"/>
      <c r="AA496" s="1208"/>
      <c r="AB496" s="1208"/>
      <c r="AC496" s="1209"/>
      <c r="AD496" s="1015"/>
      <c r="AE496" s="1016"/>
      <c r="AF496" s="1016"/>
      <c r="AG496" s="528"/>
      <c r="AH496" s="521"/>
      <c r="AI496" s="521"/>
      <c r="AJ496" s="521"/>
      <c r="AK496" s="521"/>
      <c r="AL496" s="521"/>
      <c r="AM496" s="521"/>
      <c r="AN496" s="521"/>
      <c r="AO496" s="521"/>
      <c r="AP496" s="521"/>
      <c r="AQ496" s="521"/>
      <c r="AR496" s="521"/>
      <c r="AS496" s="521"/>
      <c r="AT496" s="521"/>
      <c r="AU496" s="521"/>
      <c r="AV496" s="521"/>
      <c r="AW496" s="521"/>
      <c r="AX496" s="521"/>
      <c r="AY496" s="521"/>
      <c r="AZ496" s="521"/>
      <c r="BA496" s="521"/>
      <c r="BB496" s="521"/>
      <c r="BC496" s="521"/>
      <c r="BD496" s="521"/>
      <c r="BE496" s="521"/>
      <c r="BF496" s="521"/>
      <c r="BG496" s="521"/>
      <c r="BH496" s="521"/>
      <c r="BI496" s="521"/>
      <c r="BJ496" s="521"/>
      <c r="BK496" s="521"/>
      <c r="BL496" s="521"/>
      <c r="BM496" s="521"/>
      <c r="BN496" s="521"/>
      <c r="BO496" s="521"/>
      <c r="BP496" s="521"/>
      <c r="BQ496" s="521"/>
      <c r="BR496" s="521"/>
      <c r="BS496" s="521"/>
      <c r="BT496" s="521"/>
      <c r="BU496" s="521"/>
      <c r="BV496" s="521"/>
      <c r="BW496" s="521"/>
      <c r="BX496" s="521"/>
      <c r="BY496" s="521"/>
      <c r="BZ496" s="521"/>
      <c r="CA496" s="521"/>
      <c r="CB496" s="521"/>
      <c r="CC496" s="521"/>
      <c r="CD496" s="521"/>
      <c r="CE496" s="521"/>
      <c r="CF496" s="521"/>
      <c r="CG496" s="521"/>
      <c r="CH496" s="521"/>
      <c r="CI496" s="521"/>
      <c r="CJ496" s="521"/>
      <c r="CK496" s="521"/>
      <c r="CL496" s="521"/>
      <c r="CM496" s="521"/>
      <c r="CN496" s="521"/>
      <c r="CO496" s="521"/>
      <c r="CP496" s="521"/>
      <c r="CQ496" s="521"/>
    </row>
    <row r="497" spans="1:95" s="69" customFormat="1" x14ac:dyDescent="0.2">
      <c r="A497" s="11">
        <v>232</v>
      </c>
      <c r="B497" s="271"/>
      <c r="C497" s="272"/>
      <c r="D497" s="1472" t="str">
        <f>'2. CAD NCCF'!D497:L497</f>
        <v>Other liabilities</v>
      </c>
      <c r="E497" s="1473"/>
      <c r="F497" s="1473"/>
      <c r="G497" s="1473"/>
      <c r="H497" s="1473"/>
      <c r="I497" s="1473"/>
      <c r="J497" s="1473"/>
      <c r="K497" s="1473"/>
      <c r="L497" s="1474"/>
      <c r="M497" s="399">
        <f>SUM(M498)</f>
        <v>0</v>
      </c>
      <c r="N497" s="1273"/>
      <c r="O497" s="1208"/>
      <c r="P497" s="1208"/>
      <c r="Q497" s="1208"/>
      <c r="R497" s="1208"/>
      <c r="S497" s="1208"/>
      <c r="T497" s="1208"/>
      <c r="U497" s="1208"/>
      <c r="V497" s="1208"/>
      <c r="W497" s="1208"/>
      <c r="X497" s="1208"/>
      <c r="Y497" s="1208"/>
      <c r="Z497" s="1208"/>
      <c r="AA497" s="1208"/>
      <c r="AB497" s="1208"/>
      <c r="AC497" s="1209"/>
      <c r="AD497" s="1015"/>
      <c r="AE497" s="1016"/>
      <c r="AF497" s="1016"/>
      <c r="AG497" s="528"/>
      <c r="AH497" s="521"/>
      <c r="AI497" s="521"/>
      <c r="AJ497" s="521"/>
      <c r="AK497" s="521"/>
      <c r="AL497" s="521"/>
      <c r="AM497" s="521"/>
      <c r="AN497" s="521"/>
      <c r="AO497" s="521"/>
      <c r="AP497" s="521"/>
      <c r="AQ497" s="521"/>
      <c r="AR497" s="521"/>
      <c r="AS497" s="521"/>
      <c r="AT497" s="521"/>
      <c r="AU497" s="521"/>
      <c r="AV497" s="521"/>
      <c r="AW497" s="521"/>
      <c r="AX497" s="521"/>
      <c r="AY497" s="521"/>
      <c r="AZ497" s="521"/>
      <c r="BA497" s="521"/>
      <c r="BB497" s="521"/>
      <c r="BC497" s="521"/>
      <c r="BD497" s="521"/>
      <c r="BE497" s="521"/>
      <c r="BF497" s="521"/>
      <c r="BG497" s="521"/>
      <c r="BH497" s="521"/>
      <c r="BI497" s="521"/>
      <c r="BJ497" s="521"/>
      <c r="BK497" s="521"/>
      <c r="BL497" s="521"/>
      <c r="BM497" s="521"/>
      <c r="BN497" s="521"/>
      <c r="BO497" s="521"/>
      <c r="BP497" s="521"/>
      <c r="BQ497" s="521"/>
      <c r="BR497" s="521"/>
      <c r="BS497" s="521"/>
      <c r="BT497" s="521"/>
      <c r="BU497" s="521"/>
      <c r="BV497" s="521"/>
      <c r="BW497" s="521"/>
      <c r="BX497" s="521"/>
      <c r="BY497" s="521"/>
      <c r="BZ497" s="521"/>
      <c r="CA497" s="521"/>
      <c r="CB497" s="521"/>
      <c r="CC497" s="521"/>
      <c r="CD497" s="521"/>
      <c r="CE497" s="521"/>
      <c r="CF497" s="521"/>
      <c r="CG497" s="521"/>
      <c r="CH497" s="521"/>
      <c r="CI497" s="521"/>
      <c r="CJ497" s="521"/>
      <c r="CK497" s="521"/>
      <c r="CL497" s="521"/>
      <c r="CM497" s="521"/>
      <c r="CN497" s="521"/>
      <c r="CO497" s="521"/>
      <c r="CP497" s="521"/>
      <c r="CQ497" s="521"/>
    </row>
    <row r="498" spans="1:95" s="69" customFormat="1" x14ac:dyDescent="0.2">
      <c r="A498" s="11">
        <v>188</v>
      </c>
      <c r="B498" s="518"/>
      <c r="C498" s="519"/>
      <c r="D498" s="519"/>
      <c r="E498" s="520"/>
      <c r="F498" s="1475" t="str">
        <f>'2. CAD NCCF'!F498:L498</f>
        <v>Other liabilities</v>
      </c>
      <c r="G498" s="1476"/>
      <c r="H498" s="1476"/>
      <c r="I498" s="1476"/>
      <c r="J498" s="1476"/>
      <c r="K498" s="1476"/>
      <c r="L498" s="1477"/>
      <c r="M498" s="690">
        <v>0</v>
      </c>
      <c r="N498" s="1274"/>
      <c r="O498" s="1211"/>
      <c r="P498" s="1211"/>
      <c r="Q498" s="1211"/>
      <c r="R498" s="1211"/>
      <c r="S498" s="1211"/>
      <c r="T498" s="1211"/>
      <c r="U498" s="1211"/>
      <c r="V498" s="1211"/>
      <c r="W498" s="1211"/>
      <c r="X498" s="1211"/>
      <c r="Y498" s="1211"/>
      <c r="Z498" s="1211"/>
      <c r="AA498" s="1211"/>
      <c r="AB498" s="1211"/>
      <c r="AC498" s="1212"/>
      <c r="AD498" s="1015"/>
      <c r="AE498" s="1016"/>
      <c r="AF498" s="1016"/>
      <c r="AG498" s="528"/>
      <c r="AH498" s="521"/>
      <c r="AI498" s="521"/>
      <c r="AJ498" s="521"/>
      <c r="AK498" s="521"/>
      <c r="AL498" s="521"/>
      <c r="AM498" s="521"/>
      <c r="AN498" s="521"/>
      <c r="AO498" s="521"/>
      <c r="AP498" s="521"/>
      <c r="AQ498" s="521"/>
      <c r="AR498" s="521"/>
      <c r="AS498" s="521"/>
      <c r="AT498" s="521"/>
      <c r="AU498" s="521"/>
      <c r="AV498" s="521"/>
      <c r="AW498" s="521"/>
      <c r="AX498" s="521"/>
      <c r="AY498" s="521"/>
      <c r="AZ498" s="521"/>
      <c r="BA498" s="521"/>
      <c r="BB498" s="521"/>
      <c r="BC498" s="521"/>
      <c r="BD498" s="521"/>
      <c r="BE498" s="521"/>
      <c r="BF498" s="521"/>
      <c r="BG498" s="521"/>
      <c r="BH498" s="521"/>
      <c r="BI498" s="521"/>
      <c r="BJ498" s="521"/>
      <c r="BK498" s="521"/>
      <c r="BL498" s="521"/>
      <c r="BM498" s="521"/>
      <c r="BN498" s="521"/>
      <c r="BO498" s="521"/>
      <c r="BP498" s="521"/>
      <c r="BQ498" s="521"/>
      <c r="BR498" s="521"/>
      <c r="BS498" s="521"/>
      <c r="BT498" s="521"/>
      <c r="BU498" s="521"/>
      <c r="BV498" s="521"/>
      <c r="BW498" s="521"/>
      <c r="BX498" s="521"/>
      <c r="BY498" s="521"/>
      <c r="BZ498" s="521"/>
      <c r="CA498" s="521"/>
      <c r="CB498" s="521"/>
      <c r="CC498" s="521"/>
      <c r="CD498" s="521"/>
      <c r="CE498" s="521"/>
      <c r="CF498" s="521"/>
      <c r="CG498" s="521"/>
      <c r="CH498" s="521"/>
      <c r="CI498" s="521"/>
      <c r="CJ498" s="521"/>
      <c r="CK498" s="521"/>
      <c r="CL498" s="521"/>
      <c r="CM498" s="521"/>
      <c r="CN498" s="521"/>
      <c r="CO498" s="521"/>
      <c r="CP498" s="521"/>
      <c r="CQ498" s="521"/>
    </row>
    <row r="499" spans="1:95" s="69" customFormat="1" ht="7.5" hidden="1" customHeight="1" x14ac:dyDescent="0.2">
      <c r="A499" s="11"/>
      <c r="B499" s="1539"/>
      <c r="C499" s="1540"/>
      <c r="D499" s="1540"/>
      <c r="E499" s="1540"/>
      <c r="F499" s="1540"/>
      <c r="G499" s="1540"/>
      <c r="H499" s="1540"/>
      <c r="I499" s="1540"/>
      <c r="J499" s="1540"/>
      <c r="K499" s="1540"/>
      <c r="L499" s="1540"/>
      <c r="M499" s="1540"/>
      <c r="N499" s="1540"/>
      <c r="O499" s="1540"/>
      <c r="P499" s="1540"/>
      <c r="Q499" s="1540"/>
      <c r="R499" s="1540"/>
      <c r="S499" s="1540"/>
      <c r="T499" s="1540"/>
      <c r="U499" s="1540"/>
      <c r="V499" s="1540"/>
      <c r="W499" s="1540"/>
      <c r="X499" s="1540"/>
      <c r="Y499" s="1540"/>
      <c r="Z499" s="1540"/>
      <c r="AA499" s="1540"/>
      <c r="AB499" s="1540"/>
      <c r="AC499" s="1540"/>
      <c r="AD499" s="1540"/>
      <c r="AE499" s="1540"/>
      <c r="AF499" s="1540"/>
      <c r="AG499" s="528"/>
      <c r="AH499" s="521"/>
      <c r="AI499" s="521"/>
      <c r="AJ499" s="521"/>
      <c r="AK499" s="521"/>
      <c r="AL499" s="521"/>
      <c r="AM499" s="521"/>
      <c r="AN499" s="521"/>
      <c r="AO499" s="521"/>
      <c r="AP499" s="521"/>
      <c r="AQ499" s="521"/>
      <c r="AR499" s="521"/>
      <c r="AS499" s="521"/>
      <c r="AT499" s="521"/>
      <c r="AU499" s="521"/>
      <c r="AV499" s="521"/>
      <c r="AW499" s="521"/>
      <c r="AX499" s="521"/>
      <c r="AY499" s="521"/>
      <c r="AZ499" s="521"/>
      <c r="BA499" s="521"/>
      <c r="BB499" s="521"/>
      <c r="BC499" s="521"/>
      <c r="BD499" s="521"/>
      <c r="BE499" s="521"/>
      <c r="BF499" s="521"/>
      <c r="BG499" s="521"/>
      <c r="BH499" s="521"/>
      <c r="BI499" s="521"/>
      <c r="BJ499" s="521"/>
      <c r="BK499" s="521"/>
      <c r="BL499" s="521"/>
      <c r="BM499" s="521"/>
      <c r="BN499" s="521"/>
      <c r="BO499" s="521"/>
      <c r="BP499" s="521"/>
      <c r="BQ499" s="521"/>
      <c r="BR499" s="521"/>
      <c r="BS499" s="521"/>
      <c r="BT499" s="521"/>
      <c r="BU499" s="521"/>
      <c r="BV499" s="521"/>
      <c r="BW499" s="521"/>
      <c r="BX499" s="521"/>
      <c r="BY499" s="521"/>
      <c r="BZ499" s="521"/>
      <c r="CA499" s="521"/>
      <c r="CB499" s="521"/>
      <c r="CC499" s="521"/>
      <c r="CD499" s="521"/>
      <c r="CE499" s="521"/>
      <c r="CF499" s="521"/>
      <c r="CG499" s="521"/>
      <c r="CH499" s="521"/>
      <c r="CI499" s="521"/>
      <c r="CJ499" s="521"/>
      <c r="CK499" s="521"/>
      <c r="CL499" s="521"/>
      <c r="CM499" s="521"/>
      <c r="CN499" s="521"/>
      <c r="CO499" s="521"/>
      <c r="CP499" s="521"/>
      <c r="CQ499" s="521"/>
    </row>
    <row r="500" spans="1:95" s="69" customFormat="1" ht="22.5" customHeight="1" x14ac:dyDescent="0.2">
      <c r="A500" s="11">
        <v>323</v>
      </c>
      <c r="B500" s="1521" t="str">
        <f>'2. CAD NCCF'!B500:L500</f>
        <v>Cash outflows from liabilities</v>
      </c>
      <c r="C500" s="1522"/>
      <c r="D500" s="1522"/>
      <c r="E500" s="1522"/>
      <c r="F500" s="1522"/>
      <c r="G500" s="1522"/>
      <c r="H500" s="1522"/>
      <c r="I500" s="1522"/>
      <c r="J500" s="1522"/>
      <c r="K500" s="1522"/>
      <c r="L500" s="1522"/>
      <c r="M500" s="399">
        <f>SUM(M497,M493,M489,M486,M482,M478,M475,M472,M469,M466,M463,M460,M455,M452,M448,M445,M441,M438,M433,M429,M425,M419,M414,M409,M404,M400,M397,M394,M391,M388,M385,M382,M377,M374,M370,M367,M363,M360,M355,M351,M347,M341,M336,M331,M323,M316,M312,M308,M301,M296,M292,M288,M281,M274,M267,M260,M253,M246,M239,M232)</f>
        <v>0</v>
      </c>
      <c r="N500" s="402">
        <f t="shared" ref="N500:AC500" si="111">SUBTOTAL(9,N231:N499)</f>
        <v>0</v>
      </c>
      <c r="O500" s="406">
        <f t="shared" si="111"/>
        <v>0</v>
      </c>
      <c r="P500" s="405">
        <f t="shared" si="111"/>
        <v>0</v>
      </c>
      <c r="Q500" s="407">
        <f t="shared" si="111"/>
        <v>0</v>
      </c>
      <c r="R500" s="405">
        <f t="shared" si="111"/>
        <v>0</v>
      </c>
      <c r="S500" s="405">
        <f t="shared" si="111"/>
        <v>0</v>
      </c>
      <c r="T500" s="405">
        <f t="shared" si="111"/>
        <v>0</v>
      </c>
      <c r="U500" s="405">
        <f t="shared" si="111"/>
        <v>0</v>
      </c>
      <c r="V500" s="405">
        <f t="shared" si="111"/>
        <v>0</v>
      </c>
      <c r="W500" s="405">
        <f t="shared" si="111"/>
        <v>0</v>
      </c>
      <c r="X500" s="405">
        <f t="shared" si="111"/>
        <v>0</v>
      </c>
      <c r="Y500" s="405">
        <f t="shared" si="111"/>
        <v>0</v>
      </c>
      <c r="Z500" s="405">
        <f t="shared" si="111"/>
        <v>0</v>
      </c>
      <c r="AA500" s="405">
        <f t="shared" si="111"/>
        <v>0</v>
      </c>
      <c r="AB500" s="424">
        <f t="shared" si="111"/>
        <v>0</v>
      </c>
      <c r="AC500" s="399">
        <f t="shared" si="111"/>
        <v>0</v>
      </c>
      <c r="AD500" s="1015"/>
      <c r="AE500" s="1016"/>
      <c r="AF500" s="1016"/>
      <c r="AG500" s="528"/>
      <c r="AH500" s="521"/>
      <c r="AI500" s="521"/>
      <c r="AJ500" s="521"/>
      <c r="AK500" s="521"/>
      <c r="AL500" s="521"/>
      <c r="AM500" s="521"/>
      <c r="AN500" s="521"/>
      <c r="AO500" s="521"/>
      <c r="AP500" s="521"/>
      <c r="AQ500" s="521"/>
      <c r="AR500" s="521"/>
      <c r="AS500" s="521"/>
      <c r="AT500" s="521"/>
      <c r="AU500" s="521"/>
      <c r="AV500" s="521"/>
      <c r="AW500" s="521"/>
      <c r="AX500" s="521"/>
      <c r="AY500" s="521"/>
      <c r="AZ500" s="521"/>
      <c r="BA500" s="521"/>
      <c r="BB500" s="521"/>
      <c r="BC500" s="521"/>
      <c r="BD500" s="521"/>
      <c r="BE500" s="521"/>
      <c r="BF500" s="521"/>
      <c r="BG500" s="521"/>
      <c r="BH500" s="521"/>
      <c r="BI500" s="521"/>
      <c r="BJ500" s="521"/>
      <c r="BK500" s="521"/>
      <c r="BL500" s="521"/>
      <c r="BM500" s="521"/>
      <c r="BN500" s="521"/>
      <c r="BO500" s="521"/>
      <c r="BP500" s="521"/>
      <c r="BQ500" s="521"/>
      <c r="BR500" s="521"/>
      <c r="BS500" s="521"/>
      <c r="BT500" s="521"/>
      <c r="BU500" s="521"/>
      <c r="BV500" s="521"/>
      <c r="BW500" s="521"/>
      <c r="BX500" s="521"/>
      <c r="BY500" s="521"/>
      <c r="BZ500" s="521"/>
      <c r="CA500" s="521"/>
      <c r="CB500" s="521"/>
      <c r="CC500" s="521"/>
      <c r="CD500" s="521"/>
      <c r="CE500" s="521"/>
      <c r="CF500" s="521"/>
      <c r="CG500" s="521"/>
      <c r="CH500" s="521"/>
      <c r="CI500" s="521"/>
      <c r="CJ500" s="521"/>
      <c r="CK500" s="521"/>
      <c r="CL500" s="521"/>
      <c r="CM500" s="521"/>
      <c r="CN500" s="521"/>
      <c r="CO500" s="521"/>
      <c r="CP500" s="521"/>
      <c r="CQ500" s="521"/>
    </row>
    <row r="501" spans="1:95" s="69" customFormat="1" ht="7.5" hidden="1" customHeight="1" x14ac:dyDescent="0.2">
      <c r="A501" s="5"/>
      <c r="B501" s="1539"/>
      <c r="C501" s="1540"/>
      <c r="D501" s="1540"/>
      <c r="E501" s="1540"/>
      <c r="F501" s="1540"/>
      <c r="G501" s="1540"/>
      <c r="H501" s="1540"/>
      <c r="I501" s="1540"/>
      <c r="J501" s="1540"/>
      <c r="K501" s="1540"/>
      <c r="L501" s="1540"/>
      <c r="M501" s="1540"/>
      <c r="N501" s="1540"/>
      <c r="O501" s="1540"/>
      <c r="P501" s="1540"/>
      <c r="Q501" s="1540"/>
      <c r="R501" s="1540"/>
      <c r="S501" s="1540"/>
      <c r="T501" s="1540"/>
      <c r="U501" s="1540"/>
      <c r="V501" s="1540"/>
      <c r="W501" s="1540"/>
      <c r="X501" s="1540"/>
      <c r="Y501" s="1540"/>
      <c r="Z501" s="1540"/>
      <c r="AA501" s="1540"/>
      <c r="AB501" s="1540"/>
      <c r="AC501" s="1540"/>
      <c r="AD501" s="1540"/>
      <c r="AE501" s="1540"/>
      <c r="AF501" s="1540"/>
      <c r="AG501" s="528"/>
      <c r="AH501" s="521"/>
      <c r="AI501" s="521"/>
      <c r="AJ501" s="521"/>
      <c r="AK501" s="521"/>
      <c r="AL501" s="521"/>
      <c r="AM501" s="521"/>
      <c r="AN501" s="521"/>
      <c r="AO501" s="521"/>
      <c r="AP501" s="521"/>
      <c r="AQ501" s="521"/>
      <c r="AR501" s="521"/>
      <c r="AS501" s="521"/>
      <c r="AT501" s="521"/>
      <c r="AU501" s="521"/>
      <c r="AV501" s="521"/>
      <c r="AW501" s="521"/>
      <c r="AX501" s="521"/>
      <c r="AY501" s="521"/>
      <c r="AZ501" s="521"/>
      <c r="BA501" s="521"/>
      <c r="BB501" s="521"/>
      <c r="BC501" s="521"/>
      <c r="BD501" s="521"/>
      <c r="BE501" s="521"/>
      <c r="BF501" s="521"/>
      <c r="BG501" s="521"/>
      <c r="BH501" s="521"/>
      <c r="BI501" s="521"/>
      <c r="BJ501" s="521"/>
      <c r="BK501" s="521"/>
      <c r="BL501" s="521"/>
      <c r="BM501" s="521"/>
      <c r="BN501" s="521"/>
      <c r="BO501" s="521"/>
      <c r="BP501" s="521"/>
      <c r="BQ501" s="521"/>
      <c r="BR501" s="521"/>
      <c r="BS501" s="521"/>
      <c r="BT501" s="521"/>
      <c r="BU501" s="521"/>
      <c r="BV501" s="521"/>
      <c r="BW501" s="521"/>
      <c r="BX501" s="521"/>
      <c r="BY501" s="521"/>
      <c r="BZ501" s="521"/>
      <c r="CA501" s="521"/>
      <c r="CB501" s="521"/>
      <c r="CC501" s="521"/>
      <c r="CD501" s="521"/>
      <c r="CE501" s="521"/>
      <c r="CF501" s="521"/>
      <c r="CG501" s="521"/>
      <c r="CH501" s="521"/>
      <c r="CI501" s="521"/>
      <c r="CJ501" s="521"/>
      <c r="CK501" s="521"/>
      <c r="CL501" s="521"/>
      <c r="CM501" s="521"/>
      <c r="CN501" s="521"/>
      <c r="CO501" s="521"/>
      <c r="CP501" s="521"/>
      <c r="CQ501" s="521"/>
    </row>
    <row r="502" spans="1:95" s="69" customFormat="1" ht="22.5" customHeight="1" x14ac:dyDescent="0.2">
      <c r="A502" s="11">
        <v>323</v>
      </c>
      <c r="B502" s="1521" t="str">
        <f>'2. CAD NCCF'!B502:L502</f>
        <v>Total shareholders' equity</v>
      </c>
      <c r="C502" s="1522"/>
      <c r="D502" s="1522"/>
      <c r="E502" s="1522"/>
      <c r="F502" s="1522"/>
      <c r="G502" s="1522"/>
      <c r="H502" s="1522"/>
      <c r="I502" s="1522"/>
      <c r="J502" s="1522"/>
      <c r="K502" s="1522"/>
      <c r="L502" s="1522"/>
      <c r="M502" s="690">
        <v>0</v>
      </c>
      <c r="N502" s="1575"/>
      <c r="O502" s="1591"/>
      <c r="P502" s="1591"/>
      <c r="Q502" s="1591"/>
      <c r="R502" s="1591"/>
      <c r="S502" s="1591"/>
      <c r="T502" s="1591"/>
      <c r="U502" s="1591"/>
      <c r="V502" s="1591"/>
      <c r="W502" s="1591"/>
      <c r="X502" s="1591"/>
      <c r="Y502" s="1591"/>
      <c r="Z502" s="1591"/>
      <c r="AA502" s="1591"/>
      <c r="AB502" s="1591"/>
      <c r="AC502" s="1591"/>
      <c r="AD502" s="1036"/>
      <c r="AE502" s="1016"/>
      <c r="AF502" s="1016"/>
      <c r="AG502" s="528"/>
      <c r="AH502" s="521"/>
      <c r="AI502" s="521"/>
      <c r="AJ502" s="521"/>
      <c r="AK502" s="521"/>
      <c r="AL502" s="521"/>
      <c r="AM502" s="521"/>
      <c r="AN502" s="521"/>
      <c r="AO502" s="521"/>
      <c r="AP502" s="521"/>
      <c r="AQ502" s="521"/>
      <c r="AR502" s="521"/>
      <c r="AS502" s="521"/>
      <c r="AT502" s="521"/>
      <c r="AU502" s="521"/>
      <c r="AV502" s="521"/>
      <c r="AW502" s="521"/>
      <c r="AX502" s="521"/>
      <c r="AY502" s="521"/>
      <c r="AZ502" s="521"/>
      <c r="BA502" s="521"/>
      <c r="BB502" s="521"/>
      <c r="BC502" s="521"/>
      <c r="BD502" s="521"/>
      <c r="BE502" s="521"/>
      <c r="BF502" s="521"/>
      <c r="BG502" s="521"/>
      <c r="BH502" s="521"/>
      <c r="BI502" s="521"/>
      <c r="BJ502" s="521"/>
      <c r="BK502" s="521"/>
      <c r="BL502" s="521"/>
      <c r="BM502" s="521"/>
      <c r="BN502" s="521"/>
      <c r="BO502" s="521"/>
      <c r="BP502" s="521"/>
      <c r="BQ502" s="521"/>
      <c r="BR502" s="521"/>
      <c r="BS502" s="521"/>
      <c r="BT502" s="521"/>
      <c r="BU502" s="521"/>
      <c r="BV502" s="521"/>
      <c r="BW502" s="521"/>
      <c r="BX502" s="521"/>
      <c r="BY502" s="521"/>
      <c r="BZ502" s="521"/>
      <c r="CA502" s="521"/>
      <c r="CB502" s="521"/>
      <c r="CC502" s="521"/>
      <c r="CD502" s="521"/>
      <c r="CE502" s="521"/>
      <c r="CF502" s="521"/>
      <c r="CG502" s="521"/>
      <c r="CH502" s="521"/>
      <c r="CI502" s="521"/>
      <c r="CJ502" s="521"/>
      <c r="CK502" s="521"/>
      <c r="CL502" s="521"/>
      <c r="CM502" s="521"/>
      <c r="CN502" s="521"/>
      <c r="CO502" s="521"/>
      <c r="CP502" s="521"/>
      <c r="CQ502" s="521"/>
    </row>
    <row r="503" spans="1:95" s="69" customFormat="1" ht="7.5" hidden="1" customHeight="1" x14ac:dyDescent="0.2">
      <c r="A503" s="5"/>
      <c r="B503" s="1539"/>
      <c r="C503" s="1540"/>
      <c r="D503" s="1540"/>
      <c r="E503" s="1540"/>
      <c r="F503" s="1540"/>
      <c r="G503" s="1540"/>
      <c r="H503" s="1540"/>
      <c r="I503" s="1540"/>
      <c r="J503" s="1540"/>
      <c r="K503" s="1540"/>
      <c r="L503" s="1540"/>
      <c r="M503" s="1540"/>
      <c r="N503" s="1540"/>
      <c r="O503" s="1540"/>
      <c r="P503" s="1540"/>
      <c r="Q503" s="1540"/>
      <c r="R503" s="1540"/>
      <c r="S503" s="1540"/>
      <c r="T503" s="1540"/>
      <c r="U503" s="1540"/>
      <c r="V503" s="1540"/>
      <c r="W503" s="1540"/>
      <c r="X503" s="1540"/>
      <c r="Y503" s="1540"/>
      <c r="Z503" s="1540"/>
      <c r="AA503" s="1540"/>
      <c r="AB503" s="1540"/>
      <c r="AC503" s="1540"/>
      <c r="AD503" s="1540"/>
      <c r="AE503" s="1540"/>
      <c r="AF503" s="1540"/>
      <c r="AG503" s="528"/>
      <c r="AH503" s="521"/>
      <c r="AI503" s="521"/>
      <c r="AJ503" s="521"/>
      <c r="AK503" s="521"/>
      <c r="AL503" s="521"/>
      <c r="AM503" s="521"/>
      <c r="AN503" s="521"/>
      <c r="AO503" s="521"/>
      <c r="AP503" s="521"/>
      <c r="AQ503" s="521"/>
      <c r="AR503" s="521"/>
      <c r="AS503" s="521"/>
      <c r="AT503" s="521"/>
      <c r="AU503" s="521"/>
      <c r="AV503" s="521"/>
      <c r="AW503" s="521"/>
      <c r="AX503" s="521"/>
      <c r="AY503" s="521"/>
      <c r="AZ503" s="521"/>
      <c r="BA503" s="521"/>
      <c r="BB503" s="521"/>
      <c r="BC503" s="521"/>
      <c r="BD503" s="521"/>
      <c r="BE503" s="521"/>
      <c r="BF503" s="521"/>
      <c r="BG503" s="521"/>
      <c r="BH503" s="521"/>
      <c r="BI503" s="521"/>
      <c r="BJ503" s="521"/>
      <c r="BK503" s="521"/>
      <c r="BL503" s="521"/>
      <c r="BM503" s="521"/>
      <c r="BN503" s="521"/>
      <c r="BO503" s="521"/>
      <c r="BP503" s="521"/>
      <c r="BQ503" s="521"/>
      <c r="BR503" s="521"/>
      <c r="BS503" s="521"/>
      <c r="BT503" s="521"/>
      <c r="BU503" s="521"/>
      <c r="BV503" s="521"/>
      <c r="BW503" s="521"/>
      <c r="BX503" s="521"/>
      <c r="BY503" s="521"/>
      <c r="BZ503" s="521"/>
      <c r="CA503" s="521"/>
      <c r="CB503" s="521"/>
      <c r="CC503" s="521"/>
      <c r="CD503" s="521"/>
      <c r="CE503" s="521"/>
      <c r="CF503" s="521"/>
      <c r="CG503" s="521"/>
      <c r="CH503" s="521"/>
      <c r="CI503" s="521"/>
      <c r="CJ503" s="521"/>
      <c r="CK503" s="521"/>
      <c r="CL503" s="521"/>
      <c r="CM503" s="521"/>
      <c r="CN503" s="521"/>
      <c r="CO503" s="521"/>
      <c r="CP503" s="521"/>
      <c r="CQ503" s="521"/>
    </row>
    <row r="504" spans="1:95" s="69" customFormat="1" ht="22.5" customHeight="1" x14ac:dyDescent="0.2">
      <c r="A504" s="11">
        <v>323</v>
      </c>
      <c r="B504" s="1521" t="str">
        <f>'2. CAD NCCF'!B504:L504</f>
        <v>CASH OUTFLOWS FROM TOTAL AND SHAREHOLDERS' EQUITY</v>
      </c>
      <c r="C504" s="1522"/>
      <c r="D504" s="1522"/>
      <c r="E504" s="1522"/>
      <c r="F504" s="1522"/>
      <c r="G504" s="1522"/>
      <c r="H504" s="1522"/>
      <c r="I504" s="1522"/>
      <c r="J504" s="1522"/>
      <c r="K504" s="1522"/>
      <c r="L504" s="1522"/>
      <c r="M504" s="399">
        <f>SUM(M500:M503)</f>
        <v>0</v>
      </c>
      <c r="N504" s="402">
        <f t="shared" ref="N504:AC504" si="112">SUM(N500:N503)</f>
        <v>0</v>
      </c>
      <c r="O504" s="406">
        <f t="shared" si="112"/>
        <v>0</v>
      </c>
      <c r="P504" s="405">
        <f t="shared" si="112"/>
        <v>0</v>
      </c>
      <c r="Q504" s="407">
        <f t="shared" si="112"/>
        <v>0</v>
      </c>
      <c r="R504" s="405">
        <f t="shared" si="112"/>
        <v>0</v>
      </c>
      <c r="S504" s="405">
        <f t="shared" si="112"/>
        <v>0</v>
      </c>
      <c r="T504" s="405">
        <f t="shared" si="112"/>
        <v>0</v>
      </c>
      <c r="U504" s="405">
        <f t="shared" si="112"/>
        <v>0</v>
      </c>
      <c r="V504" s="405">
        <f t="shared" si="112"/>
        <v>0</v>
      </c>
      <c r="W504" s="405">
        <f t="shared" si="112"/>
        <v>0</v>
      </c>
      <c r="X504" s="405">
        <f t="shared" si="112"/>
        <v>0</v>
      </c>
      <c r="Y504" s="405">
        <f t="shared" si="112"/>
        <v>0</v>
      </c>
      <c r="Z504" s="405">
        <f t="shared" si="112"/>
        <v>0</v>
      </c>
      <c r="AA504" s="405">
        <f t="shared" si="112"/>
        <v>0</v>
      </c>
      <c r="AB504" s="424">
        <f t="shared" si="112"/>
        <v>0</v>
      </c>
      <c r="AC504" s="399">
        <f t="shared" si="112"/>
        <v>0</v>
      </c>
      <c r="AD504" s="1015"/>
      <c r="AE504" s="1016"/>
      <c r="AF504" s="1016"/>
      <c r="AG504" s="528"/>
      <c r="AH504" s="521"/>
      <c r="AI504" s="521"/>
      <c r="AJ504" s="521"/>
      <c r="AK504" s="521"/>
      <c r="AL504" s="521"/>
      <c r="AM504" s="521"/>
      <c r="AN504" s="521"/>
      <c r="AO504" s="521"/>
      <c r="AP504" s="521"/>
      <c r="AQ504" s="521"/>
      <c r="AR504" s="521"/>
      <c r="AS504" s="521"/>
      <c r="AT504" s="521"/>
      <c r="AU504" s="521"/>
      <c r="AV504" s="521"/>
      <c r="AW504" s="521"/>
      <c r="AX504" s="521"/>
      <c r="AY504" s="521"/>
      <c r="AZ504" s="521"/>
      <c r="BA504" s="521"/>
      <c r="BB504" s="521"/>
      <c r="BC504" s="521"/>
      <c r="BD504" s="521"/>
      <c r="BE504" s="521"/>
      <c r="BF504" s="521"/>
      <c r="BG504" s="521"/>
      <c r="BH504" s="521"/>
      <c r="BI504" s="521"/>
      <c r="BJ504" s="521"/>
      <c r="BK504" s="521"/>
      <c r="BL504" s="521"/>
      <c r="BM504" s="521"/>
      <c r="BN504" s="521"/>
      <c r="BO504" s="521"/>
      <c r="BP504" s="521"/>
      <c r="BQ504" s="521"/>
      <c r="BR504" s="521"/>
      <c r="BS504" s="521"/>
      <c r="BT504" s="521"/>
      <c r="BU504" s="521"/>
      <c r="BV504" s="521"/>
      <c r="BW504" s="521"/>
      <c r="BX504" s="521"/>
      <c r="BY504" s="521"/>
      <c r="BZ504" s="521"/>
      <c r="CA504" s="521"/>
      <c r="CB504" s="521"/>
      <c r="CC504" s="521"/>
      <c r="CD504" s="521"/>
      <c r="CE504" s="521"/>
      <c r="CF504" s="521"/>
      <c r="CG504" s="521"/>
      <c r="CH504" s="521"/>
      <c r="CI504" s="521"/>
      <c r="CJ504" s="521"/>
      <c r="CK504" s="521"/>
      <c r="CL504" s="521"/>
      <c r="CM504" s="521"/>
      <c r="CN504" s="521"/>
      <c r="CO504" s="521"/>
      <c r="CP504" s="521"/>
      <c r="CQ504" s="521"/>
    </row>
    <row r="505" spans="1:95" s="69" customFormat="1" ht="7.5" customHeight="1" x14ac:dyDescent="0.2">
      <c r="A505" s="5"/>
      <c r="B505" s="1539"/>
      <c r="C505" s="1540"/>
      <c r="D505" s="1540"/>
      <c r="E505" s="1540"/>
      <c r="F505" s="1540"/>
      <c r="G505" s="1540"/>
      <c r="H505" s="1540"/>
      <c r="I505" s="1540"/>
      <c r="J505" s="1540"/>
      <c r="K505" s="1540"/>
      <c r="L505" s="1540"/>
      <c r="M505" s="1540"/>
      <c r="N505" s="1540"/>
      <c r="O505" s="1540"/>
      <c r="P505" s="1540"/>
      <c r="Q505" s="1540"/>
      <c r="R505" s="1540"/>
      <c r="S505" s="1540"/>
      <c r="T505" s="1540"/>
      <c r="U505" s="1540"/>
      <c r="V505" s="1540"/>
      <c r="W505" s="1540"/>
      <c r="X505" s="1540"/>
      <c r="Y505" s="1540"/>
      <c r="Z505" s="1540"/>
      <c r="AA505" s="1540"/>
      <c r="AB505" s="1540"/>
      <c r="AC505" s="1540"/>
      <c r="AD505" s="1540"/>
      <c r="AE505" s="1540"/>
      <c r="AF505" s="1540"/>
      <c r="AG505" s="528"/>
      <c r="AH505" s="521"/>
      <c r="AI505" s="521"/>
      <c r="AJ505" s="521"/>
      <c r="AK505" s="521"/>
      <c r="AL505" s="521"/>
      <c r="AM505" s="521"/>
      <c r="AN505" s="521"/>
      <c r="AO505" s="521"/>
      <c r="AP505" s="521"/>
      <c r="AQ505" s="521"/>
      <c r="AR505" s="521"/>
      <c r="AS505" s="521"/>
      <c r="AT505" s="521"/>
      <c r="AU505" s="521"/>
      <c r="AV505" s="521"/>
      <c r="AW505" s="521"/>
      <c r="AX505" s="521"/>
      <c r="AY505" s="521"/>
      <c r="AZ505" s="521"/>
      <c r="BA505" s="521"/>
      <c r="BB505" s="521"/>
      <c r="BC505" s="521"/>
      <c r="BD505" s="521"/>
      <c r="BE505" s="521"/>
      <c r="BF505" s="521"/>
      <c r="BG505" s="521"/>
      <c r="BH505" s="521"/>
      <c r="BI505" s="521"/>
      <c r="BJ505" s="521"/>
      <c r="BK505" s="521"/>
      <c r="BL505" s="521"/>
      <c r="BM505" s="521"/>
      <c r="BN505" s="521"/>
      <c r="BO505" s="521"/>
      <c r="BP505" s="521"/>
      <c r="BQ505" s="521"/>
      <c r="BR505" s="521"/>
      <c r="BS505" s="521"/>
      <c r="BT505" s="521"/>
      <c r="BU505" s="521"/>
      <c r="BV505" s="521"/>
      <c r="BW505" s="521"/>
      <c r="BX505" s="521"/>
      <c r="BY505" s="521"/>
      <c r="BZ505" s="521"/>
      <c r="CA505" s="521"/>
      <c r="CB505" s="521"/>
      <c r="CC505" s="521"/>
      <c r="CD505" s="521"/>
      <c r="CE505" s="521"/>
      <c r="CF505" s="521"/>
      <c r="CG505" s="521"/>
      <c r="CH505" s="521"/>
      <c r="CI505" s="521"/>
      <c r="CJ505" s="521"/>
      <c r="CK505" s="521"/>
      <c r="CL505" s="521"/>
      <c r="CM505" s="521"/>
      <c r="CN505" s="521"/>
      <c r="CO505" s="521"/>
      <c r="CP505" s="521"/>
      <c r="CQ505" s="521"/>
    </row>
    <row r="506" spans="1:95" s="69" customFormat="1" ht="22.5" customHeight="1" outlineLevel="1" x14ac:dyDescent="0.2">
      <c r="A506" s="11">
        <v>103</v>
      </c>
      <c r="B506" s="1521" t="str">
        <f>'2. CAD NCCF'!B506:AF506</f>
        <v>COLLATERAL</v>
      </c>
      <c r="C506" s="1522"/>
      <c r="D506" s="1522"/>
      <c r="E506" s="1522"/>
      <c r="F506" s="1522"/>
      <c r="G506" s="1522"/>
      <c r="H506" s="1522"/>
      <c r="I506" s="1522"/>
      <c r="J506" s="1522"/>
      <c r="K506" s="1522"/>
      <c r="L506" s="1522"/>
      <c r="M506" s="1522"/>
      <c r="N506" s="1522"/>
      <c r="O506" s="1522"/>
      <c r="P506" s="1522"/>
      <c r="Q506" s="1522"/>
      <c r="R506" s="1522"/>
      <c r="S506" s="1522"/>
      <c r="T506" s="1522"/>
      <c r="U506" s="1522"/>
      <c r="V506" s="1522"/>
      <c r="W506" s="1522"/>
      <c r="X506" s="1522"/>
      <c r="Y506" s="1522"/>
      <c r="Z506" s="1522"/>
      <c r="AA506" s="1522"/>
      <c r="AB506" s="1522"/>
      <c r="AC506" s="1522"/>
      <c r="AD506" s="1522"/>
      <c r="AE506" s="1522"/>
      <c r="AF506" s="1522"/>
      <c r="AG506" s="528"/>
      <c r="AH506" s="521"/>
      <c r="AI506" s="521"/>
      <c r="AJ506" s="521"/>
      <c r="AK506" s="521"/>
      <c r="AL506" s="521"/>
      <c r="AM506" s="521"/>
      <c r="AN506" s="521"/>
      <c r="AO506" s="521"/>
      <c r="AP506" s="521"/>
      <c r="AQ506" s="521"/>
      <c r="AR506" s="521"/>
      <c r="AS506" s="521"/>
      <c r="AT506" s="521"/>
      <c r="AU506" s="521"/>
      <c r="AV506" s="521"/>
      <c r="AW506" s="521"/>
      <c r="AX506" s="521"/>
      <c r="AY506" s="521"/>
      <c r="AZ506" s="521"/>
      <c r="BA506" s="521"/>
      <c r="BB506" s="521"/>
      <c r="BC506" s="521"/>
      <c r="BD506" s="521"/>
      <c r="BE506" s="521"/>
      <c r="BF506" s="521"/>
      <c r="BG506" s="521"/>
      <c r="BH506" s="521"/>
      <c r="BI506" s="521"/>
      <c r="BJ506" s="521"/>
      <c r="BK506" s="521"/>
      <c r="BL506" s="521"/>
      <c r="BM506" s="521"/>
      <c r="BN506" s="521"/>
      <c r="BO506" s="521"/>
      <c r="BP506" s="521"/>
      <c r="BQ506" s="521"/>
      <c r="BR506" s="521"/>
      <c r="BS506" s="521"/>
      <c r="BT506" s="521"/>
      <c r="BU506" s="521"/>
      <c r="BV506" s="521"/>
      <c r="BW506" s="521"/>
      <c r="BX506" s="521"/>
      <c r="BY506" s="521"/>
      <c r="BZ506" s="521"/>
      <c r="CA506" s="521"/>
      <c r="CB506" s="521"/>
      <c r="CC506" s="521"/>
      <c r="CD506" s="521"/>
      <c r="CE506" s="521"/>
      <c r="CF506" s="521"/>
      <c r="CG506" s="521"/>
      <c r="CH506" s="521"/>
      <c r="CI506" s="521"/>
      <c r="CJ506" s="521"/>
      <c r="CK506" s="521"/>
      <c r="CL506" s="521"/>
      <c r="CM506" s="521"/>
      <c r="CN506" s="521"/>
      <c r="CO506" s="521"/>
      <c r="CP506" s="521"/>
      <c r="CQ506" s="521"/>
    </row>
    <row r="507" spans="1:95" s="69" customFormat="1" ht="15" customHeight="1" x14ac:dyDescent="0.2">
      <c r="A507" s="11">
        <v>326</v>
      </c>
      <c r="B507" s="271"/>
      <c r="C507" s="1532" t="str">
        <f>'2. CAD NCCF'!C507:AF507</f>
        <v>Pledging and encumbrances - Derivative and clearing</v>
      </c>
      <c r="D507" s="1514"/>
      <c r="E507" s="1514"/>
      <c r="F507" s="1514"/>
      <c r="G507" s="1514"/>
      <c r="H507" s="1514"/>
      <c r="I507" s="1514"/>
      <c r="J507" s="1514"/>
      <c r="K507" s="1514"/>
      <c r="L507" s="1514"/>
      <c r="M507" s="1514"/>
      <c r="N507" s="1514"/>
      <c r="O507" s="1514"/>
      <c r="P507" s="1514"/>
      <c r="Q507" s="1514"/>
      <c r="R507" s="1514"/>
      <c r="S507" s="1514"/>
      <c r="T507" s="1514"/>
      <c r="U507" s="1514"/>
      <c r="V507" s="1514"/>
      <c r="W507" s="1514"/>
      <c r="X507" s="1514"/>
      <c r="Y507" s="1514"/>
      <c r="Z507" s="1514"/>
      <c r="AA507" s="1514"/>
      <c r="AB507" s="1514"/>
      <c r="AC507" s="1514"/>
      <c r="AD507" s="1514"/>
      <c r="AE507" s="1514"/>
      <c r="AF507" s="1514"/>
      <c r="AG507" s="528"/>
      <c r="AH507" s="521"/>
      <c r="AI507" s="521"/>
      <c r="AJ507" s="521"/>
      <c r="AK507" s="521"/>
      <c r="AL507" s="521"/>
      <c r="AM507" s="521"/>
      <c r="AN507" s="521"/>
      <c r="AO507" s="521"/>
      <c r="AP507" s="521"/>
      <c r="AQ507" s="521"/>
      <c r="AR507" s="521"/>
      <c r="AS507" s="521"/>
      <c r="AT507" s="521"/>
      <c r="AU507" s="521"/>
      <c r="AV507" s="521"/>
      <c r="AW507" s="521"/>
      <c r="AX507" s="521"/>
      <c r="AY507" s="521"/>
      <c r="AZ507" s="521"/>
      <c r="BA507" s="521"/>
      <c r="BB507" s="521"/>
      <c r="BC507" s="521"/>
      <c r="BD507" s="521"/>
      <c r="BE507" s="521"/>
      <c r="BF507" s="521"/>
      <c r="BG507" s="521"/>
      <c r="BH507" s="521"/>
      <c r="BI507" s="521"/>
      <c r="BJ507" s="521"/>
      <c r="BK507" s="521"/>
      <c r="BL507" s="521"/>
      <c r="BM507" s="521"/>
      <c r="BN507" s="521"/>
      <c r="BO507" s="521"/>
      <c r="BP507" s="521"/>
      <c r="BQ507" s="521"/>
      <c r="BR507" s="521"/>
      <c r="BS507" s="521"/>
      <c r="BT507" s="521"/>
      <c r="BU507" s="521"/>
      <c r="BV507" s="521"/>
      <c r="BW507" s="521"/>
      <c r="BX507" s="521"/>
      <c r="BY507" s="521"/>
      <c r="BZ507" s="521"/>
      <c r="CA507" s="521"/>
      <c r="CB507" s="521"/>
      <c r="CC507" s="521"/>
      <c r="CD507" s="521"/>
      <c r="CE507" s="521"/>
      <c r="CF507" s="521"/>
      <c r="CG507" s="521"/>
      <c r="CH507" s="521"/>
      <c r="CI507" s="521"/>
      <c r="CJ507" s="521"/>
      <c r="CK507" s="521"/>
      <c r="CL507" s="521"/>
      <c r="CM507" s="521"/>
      <c r="CN507" s="521"/>
      <c r="CO507" s="521"/>
      <c r="CP507" s="521"/>
      <c r="CQ507" s="521"/>
    </row>
    <row r="508" spans="1:95" s="69" customFormat="1" x14ac:dyDescent="0.2">
      <c r="A508" s="11">
        <v>232</v>
      </c>
      <c r="B508" s="271"/>
      <c r="C508" s="272"/>
      <c r="D508" s="1472" t="str">
        <f>'2. CAD NCCF'!D508:AF508</f>
        <v>Government securities (GS)</v>
      </c>
      <c r="E508" s="1473"/>
      <c r="F508" s="1473"/>
      <c r="G508" s="1473"/>
      <c r="H508" s="1473"/>
      <c r="I508" s="1473"/>
      <c r="J508" s="1473"/>
      <c r="K508" s="1473"/>
      <c r="L508" s="1473"/>
      <c r="M508" s="1473"/>
      <c r="N508" s="1473"/>
      <c r="O508" s="1473"/>
      <c r="P508" s="1473"/>
      <c r="Q508" s="1473"/>
      <c r="R508" s="1473"/>
      <c r="S508" s="1473"/>
      <c r="T508" s="1473"/>
      <c r="U508" s="1473"/>
      <c r="V508" s="1473"/>
      <c r="W508" s="1473"/>
      <c r="X508" s="1473"/>
      <c r="Y508" s="1473"/>
      <c r="Z508" s="1473"/>
      <c r="AA508" s="1473"/>
      <c r="AB508" s="1473"/>
      <c r="AC508" s="1473"/>
      <c r="AD508" s="1473"/>
      <c r="AE508" s="1473"/>
      <c r="AF508" s="1473"/>
      <c r="AG508" s="528"/>
      <c r="AH508" s="521"/>
      <c r="AI508" s="521"/>
      <c r="AJ508" s="521"/>
      <c r="AK508" s="521"/>
      <c r="AL508" s="521"/>
      <c r="AM508" s="521"/>
      <c r="AN508" s="521"/>
      <c r="AO508" s="521"/>
      <c r="AP508" s="521"/>
      <c r="AQ508" s="521"/>
      <c r="AR508" s="521"/>
      <c r="AS508" s="521"/>
      <c r="AT508" s="521"/>
      <c r="AU508" s="521"/>
      <c r="AV508" s="521"/>
      <c r="AW508" s="521"/>
      <c r="AX508" s="521"/>
      <c r="AY508" s="521"/>
      <c r="AZ508" s="521"/>
      <c r="BA508" s="521"/>
      <c r="BB508" s="521"/>
      <c r="BC508" s="521"/>
      <c r="BD508" s="521"/>
      <c r="BE508" s="521"/>
      <c r="BF508" s="521"/>
      <c r="BG508" s="521"/>
      <c r="BH508" s="521"/>
      <c r="BI508" s="521"/>
      <c r="BJ508" s="521"/>
      <c r="BK508" s="521"/>
      <c r="BL508" s="521"/>
      <c r="BM508" s="521"/>
      <c r="BN508" s="521"/>
      <c r="BO508" s="521"/>
      <c r="BP508" s="521"/>
      <c r="BQ508" s="521"/>
      <c r="BR508" s="521"/>
      <c r="BS508" s="521"/>
      <c r="BT508" s="521"/>
      <c r="BU508" s="521"/>
      <c r="BV508" s="521"/>
      <c r="BW508" s="521"/>
      <c r="BX508" s="521"/>
      <c r="BY508" s="521"/>
      <c r="BZ508" s="521"/>
      <c r="CA508" s="521"/>
      <c r="CB508" s="521"/>
      <c r="CC508" s="521"/>
      <c r="CD508" s="521"/>
      <c r="CE508" s="521"/>
      <c r="CF508" s="521"/>
      <c r="CG508" s="521"/>
      <c r="CH508" s="521"/>
      <c r="CI508" s="521"/>
      <c r="CJ508" s="521"/>
      <c r="CK508" s="521"/>
      <c r="CL508" s="521"/>
      <c r="CM508" s="521"/>
      <c r="CN508" s="521"/>
      <c r="CO508" s="521"/>
      <c r="CP508" s="521"/>
      <c r="CQ508" s="521"/>
    </row>
    <row r="509" spans="1:95" s="69" customFormat="1" x14ac:dyDescent="0.2">
      <c r="A509" s="11">
        <v>233</v>
      </c>
      <c r="B509" s="271"/>
      <c r="C509" s="272"/>
      <c r="D509" s="272"/>
      <c r="E509" s="1515" t="str">
        <f>'2. CAD NCCF'!E509:L509</f>
        <v>High rated GS</v>
      </c>
      <c r="F509" s="1516"/>
      <c r="G509" s="1516"/>
      <c r="H509" s="1516"/>
      <c r="I509" s="1516"/>
      <c r="J509" s="1516"/>
      <c r="K509" s="1516"/>
      <c r="L509" s="1517"/>
      <c r="M509" s="399">
        <f>SUBTOTAL(9,M510:M513)</f>
        <v>0</v>
      </c>
      <c r="N509" s="402">
        <f t="shared" ref="N509:AC509" si="113">SUBTOTAL(9,N510:N513)</f>
        <v>0</v>
      </c>
      <c r="O509" s="406">
        <f t="shared" si="113"/>
        <v>0</v>
      </c>
      <c r="P509" s="405">
        <f t="shared" si="113"/>
        <v>0</v>
      </c>
      <c r="Q509" s="407">
        <f t="shared" si="113"/>
        <v>0</v>
      </c>
      <c r="R509" s="406">
        <f t="shared" si="113"/>
        <v>0</v>
      </c>
      <c r="S509" s="406">
        <f t="shared" si="113"/>
        <v>0</v>
      </c>
      <c r="T509" s="406">
        <f t="shared" si="113"/>
        <v>0</v>
      </c>
      <c r="U509" s="406">
        <f t="shared" si="113"/>
        <v>0</v>
      </c>
      <c r="V509" s="406">
        <f t="shared" si="113"/>
        <v>0</v>
      </c>
      <c r="W509" s="406">
        <f t="shared" si="113"/>
        <v>0</v>
      </c>
      <c r="X509" s="406">
        <f t="shared" si="113"/>
        <v>0</v>
      </c>
      <c r="Y509" s="406">
        <f t="shared" si="113"/>
        <v>0</v>
      </c>
      <c r="Z509" s="406">
        <f t="shared" si="113"/>
        <v>0</v>
      </c>
      <c r="AA509" s="406">
        <f t="shared" si="113"/>
        <v>0</v>
      </c>
      <c r="AB509" s="416">
        <f t="shared" si="113"/>
        <v>0</v>
      </c>
      <c r="AC509" s="399">
        <f t="shared" si="113"/>
        <v>0</v>
      </c>
      <c r="AD509" s="1015"/>
      <c r="AE509" s="1016"/>
      <c r="AF509" s="1016"/>
      <c r="AG509" s="528"/>
      <c r="AH509" s="521"/>
      <c r="AI509" s="521"/>
      <c r="AJ509" s="521"/>
      <c r="AK509" s="521"/>
      <c r="AL509" s="521"/>
      <c r="AM509" s="521"/>
      <c r="AN509" s="521"/>
      <c r="AO509" s="521"/>
      <c r="AP509" s="521"/>
      <c r="AQ509" s="521"/>
      <c r="AR509" s="521"/>
      <c r="AS509" s="521"/>
      <c r="AT509" s="521"/>
      <c r="AU509" s="521"/>
      <c r="AV509" s="521"/>
      <c r="AW509" s="521"/>
      <c r="AX509" s="521"/>
      <c r="AY509" s="521"/>
      <c r="AZ509" s="521"/>
      <c r="BA509" s="521"/>
      <c r="BB509" s="521"/>
      <c r="BC509" s="521"/>
      <c r="BD509" s="521"/>
      <c r="BE509" s="521"/>
      <c r="BF509" s="521"/>
      <c r="BG509" s="521"/>
      <c r="BH509" s="521"/>
      <c r="BI509" s="521"/>
      <c r="BJ509" s="521"/>
      <c r="BK509" s="521"/>
      <c r="BL509" s="521"/>
      <c r="BM509" s="521"/>
      <c r="BN509" s="521"/>
      <c r="BO509" s="521"/>
      <c r="BP509" s="521"/>
      <c r="BQ509" s="521"/>
      <c r="BR509" s="521"/>
      <c r="BS509" s="521"/>
      <c r="BT509" s="521"/>
      <c r="BU509" s="521"/>
      <c r="BV509" s="521"/>
      <c r="BW509" s="521"/>
      <c r="BX509" s="521"/>
      <c r="BY509" s="521"/>
      <c r="BZ509" s="521"/>
      <c r="CA509" s="521"/>
      <c r="CB509" s="521"/>
      <c r="CC509" s="521"/>
      <c r="CD509" s="521"/>
      <c r="CE509" s="521"/>
      <c r="CF509" s="521"/>
      <c r="CG509" s="521"/>
      <c r="CH509" s="521"/>
      <c r="CI509" s="521"/>
      <c r="CJ509" s="521"/>
      <c r="CK509" s="521"/>
      <c r="CL509" s="521"/>
      <c r="CM509" s="521"/>
      <c r="CN509" s="521"/>
      <c r="CO509" s="521"/>
      <c r="CP509" s="521"/>
      <c r="CQ509" s="521"/>
    </row>
    <row r="510" spans="1:95" s="69" customFormat="1" x14ac:dyDescent="0.2">
      <c r="A510" s="11">
        <v>234</v>
      </c>
      <c r="B510" s="271"/>
      <c r="C510" s="272"/>
      <c r="D510" s="272"/>
      <c r="E510" s="273"/>
      <c r="F510" s="1475" t="str">
        <f>'2. CAD NCCF'!F510:L510</f>
        <v xml:space="preserve">Sovereigh &amp; central bank GS </v>
      </c>
      <c r="G510" s="1476"/>
      <c r="H510" s="1476"/>
      <c r="I510" s="1476"/>
      <c r="J510" s="1476"/>
      <c r="K510" s="1476"/>
      <c r="L510" s="1477"/>
      <c r="M510" s="690">
        <v>0</v>
      </c>
      <c r="N510" s="691">
        <v>0</v>
      </c>
      <c r="O510" s="692">
        <v>0</v>
      </c>
      <c r="P510" s="692">
        <v>0</v>
      </c>
      <c r="Q510" s="697">
        <v>0</v>
      </c>
      <c r="R510" s="692">
        <v>0</v>
      </c>
      <c r="S510" s="693">
        <v>0</v>
      </c>
      <c r="T510" s="692">
        <v>0</v>
      </c>
      <c r="U510" s="693">
        <v>0</v>
      </c>
      <c r="V510" s="692">
        <v>0</v>
      </c>
      <c r="W510" s="693">
        <v>0</v>
      </c>
      <c r="X510" s="692">
        <v>0</v>
      </c>
      <c r="Y510" s="693">
        <v>0</v>
      </c>
      <c r="Z510" s="692">
        <v>0</v>
      </c>
      <c r="AA510" s="693">
        <v>0</v>
      </c>
      <c r="AB510" s="698">
        <v>0</v>
      </c>
      <c r="AC510" s="690">
        <v>0</v>
      </c>
      <c r="AD510" s="1015"/>
      <c r="AE510" s="1016"/>
      <c r="AF510" s="1016"/>
      <c r="AG510" s="528"/>
      <c r="AH510" s="521"/>
      <c r="AI510" s="521"/>
      <c r="AJ510" s="521"/>
      <c r="AK510" s="521"/>
      <c r="AL510" s="521"/>
      <c r="AM510" s="521"/>
      <c r="AN510" s="521"/>
      <c r="AO510" s="521"/>
      <c r="AP510" s="521"/>
      <c r="AQ510" s="521"/>
      <c r="AR510" s="521"/>
      <c r="AS510" s="521"/>
      <c r="AT510" s="521"/>
      <c r="AU510" s="521"/>
      <c r="AV510" s="521"/>
      <c r="AW510" s="521"/>
      <c r="AX510" s="521"/>
      <c r="AY510" s="521"/>
      <c r="AZ510" s="521"/>
      <c r="BA510" s="521"/>
      <c r="BB510" s="521"/>
      <c r="BC510" s="521"/>
      <c r="BD510" s="521"/>
      <c r="BE510" s="521"/>
      <c r="BF510" s="521"/>
      <c r="BG510" s="521"/>
      <c r="BH510" s="521"/>
      <c r="BI510" s="521"/>
      <c r="BJ510" s="521"/>
      <c r="BK510" s="521"/>
      <c r="BL510" s="521"/>
      <c r="BM510" s="521"/>
      <c r="BN510" s="521"/>
      <c r="BO510" s="521"/>
      <c r="BP510" s="521"/>
      <c r="BQ510" s="521"/>
      <c r="BR510" s="521"/>
      <c r="BS510" s="521"/>
      <c r="BT510" s="521"/>
      <c r="BU510" s="521"/>
      <c r="BV510" s="521"/>
      <c r="BW510" s="521"/>
      <c r="BX510" s="521"/>
      <c r="BY510" s="521"/>
      <c r="BZ510" s="521"/>
      <c r="CA510" s="521"/>
      <c r="CB510" s="521"/>
      <c r="CC510" s="521"/>
      <c r="CD510" s="521"/>
      <c r="CE510" s="521"/>
      <c r="CF510" s="521"/>
      <c r="CG510" s="521"/>
      <c r="CH510" s="521"/>
      <c r="CI510" s="521"/>
      <c r="CJ510" s="521"/>
      <c r="CK510" s="521"/>
      <c r="CL510" s="521"/>
      <c r="CM510" s="521"/>
      <c r="CN510" s="521"/>
      <c r="CO510" s="521"/>
      <c r="CP510" s="521"/>
      <c r="CQ510" s="521"/>
    </row>
    <row r="511" spans="1:95" s="69" customFormat="1" ht="15" customHeight="1" x14ac:dyDescent="0.2">
      <c r="A511" s="11">
        <v>235</v>
      </c>
      <c r="B511" s="271"/>
      <c r="C511" s="272"/>
      <c r="D511" s="272"/>
      <c r="E511" s="273"/>
      <c r="F511" s="1475" t="str">
        <f>'2. CAD NCCF'!F511:L511</f>
        <v>State, provincial &amp; agency GS</v>
      </c>
      <c r="G511" s="1476"/>
      <c r="H511" s="1476"/>
      <c r="I511" s="1476"/>
      <c r="J511" s="1476"/>
      <c r="K511" s="1476"/>
      <c r="L511" s="1477"/>
      <c r="M511" s="690">
        <v>0</v>
      </c>
      <c r="N511" s="691">
        <v>0</v>
      </c>
      <c r="O511" s="692">
        <v>0</v>
      </c>
      <c r="P511" s="692">
        <v>0</v>
      </c>
      <c r="Q511" s="697">
        <v>0</v>
      </c>
      <c r="R511" s="692">
        <v>0</v>
      </c>
      <c r="S511" s="693">
        <v>0</v>
      </c>
      <c r="T511" s="692">
        <v>0</v>
      </c>
      <c r="U511" s="693">
        <v>0</v>
      </c>
      <c r="V511" s="692">
        <v>0</v>
      </c>
      <c r="W511" s="693">
        <v>0</v>
      </c>
      <c r="X511" s="692">
        <v>0</v>
      </c>
      <c r="Y511" s="693">
        <v>0</v>
      </c>
      <c r="Z511" s="692">
        <v>0</v>
      </c>
      <c r="AA511" s="693">
        <v>0</v>
      </c>
      <c r="AB511" s="698">
        <v>0</v>
      </c>
      <c r="AC511" s="690">
        <v>0</v>
      </c>
      <c r="AD511" s="1015"/>
      <c r="AE511" s="1016"/>
      <c r="AF511" s="1016"/>
      <c r="AG511" s="528"/>
      <c r="AH511" s="521"/>
      <c r="AI511" s="521"/>
      <c r="AJ511" s="521"/>
      <c r="AK511" s="521"/>
      <c r="AL511" s="521"/>
      <c r="AM511" s="521"/>
      <c r="AN511" s="521"/>
      <c r="AO511" s="521"/>
      <c r="AP511" s="521"/>
      <c r="AQ511" s="521"/>
      <c r="AR511" s="521"/>
      <c r="AS511" s="521"/>
      <c r="AT511" s="521"/>
      <c r="AU511" s="521"/>
      <c r="AV511" s="521"/>
      <c r="AW511" s="521"/>
      <c r="AX511" s="521"/>
      <c r="AY511" s="521"/>
      <c r="AZ511" s="521"/>
      <c r="BA511" s="521"/>
      <c r="BB511" s="521"/>
      <c r="BC511" s="521"/>
      <c r="BD511" s="521"/>
      <c r="BE511" s="521"/>
      <c r="BF511" s="521"/>
      <c r="BG511" s="521"/>
      <c r="BH511" s="521"/>
      <c r="BI511" s="521"/>
      <c r="BJ511" s="521"/>
      <c r="BK511" s="521"/>
      <c r="BL511" s="521"/>
      <c r="BM511" s="521"/>
      <c r="BN511" s="521"/>
      <c r="BO511" s="521"/>
      <c r="BP511" s="521"/>
      <c r="BQ511" s="521"/>
      <c r="BR511" s="521"/>
      <c r="BS511" s="521"/>
      <c r="BT511" s="521"/>
      <c r="BU511" s="521"/>
      <c r="BV511" s="521"/>
      <c r="BW511" s="521"/>
      <c r="BX511" s="521"/>
      <c r="BY511" s="521"/>
      <c r="BZ511" s="521"/>
      <c r="CA511" s="521"/>
      <c r="CB511" s="521"/>
      <c r="CC511" s="521"/>
      <c r="CD511" s="521"/>
      <c r="CE511" s="521"/>
      <c r="CF511" s="521"/>
      <c r="CG511" s="521"/>
      <c r="CH511" s="521"/>
      <c r="CI511" s="521"/>
      <c r="CJ511" s="521"/>
      <c r="CK511" s="521"/>
      <c r="CL511" s="521"/>
      <c r="CM511" s="521"/>
      <c r="CN511" s="521"/>
      <c r="CO511" s="521"/>
      <c r="CP511" s="521"/>
      <c r="CQ511" s="521"/>
    </row>
    <row r="512" spans="1:95" s="69" customFormat="1" ht="15" customHeight="1" x14ac:dyDescent="0.2">
      <c r="A512" s="11">
        <v>236</v>
      </c>
      <c r="B512" s="271"/>
      <c r="C512" s="272"/>
      <c r="D512" s="274"/>
      <c r="E512" s="275"/>
      <c r="F512" s="1475" t="str">
        <f>'2. CAD NCCF'!F512:L512</f>
        <v>State municipal GS</v>
      </c>
      <c r="G512" s="1476"/>
      <c r="H512" s="1476"/>
      <c r="I512" s="1476"/>
      <c r="J512" s="1476"/>
      <c r="K512" s="1476"/>
      <c r="L512" s="1477"/>
      <c r="M512" s="690">
        <v>0</v>
      </c>
      <c r="N512" s="691">
        <v>0</v>
      </c>
      <c r="O512" s="692">
        <v>0</v>
      </c>
      <c r="P512" s="692">
        <v>0</v>
      </c>
      <c r="Q512" s="697">
        <v>0</v>
      </c>
      <c r="R512" s="692">
        <v>0</v>
      </c>
      <c r="S512" s="693">
        <v>0</v>
      </c>
      <c r="T512" s="692">
        <v>0</v>
      </c>
      <c r="U512" s="693">
        <v>0</v>
      </c>
      <c r="V512" s="692">
        <v>0</v>
      </c>
      <c r="W512" s="693">
        <v>0</v>
      </c>
      <c r="X512" s="692">
        <v>0</v>
      </c>
      <c r="Y512" s="693">
        <v>0</v>
      </c>
      <c r="Z512" s="692">
        <v>0</v>
      </c>
      <c r="AA512" s="693">
        <v>0</v>
      </c>
      <c r="AB512" s="698">
        <v>0</v>
      </c>
      <c r="AC512" s="690">
        <v>0</v>
      </c>
      <c r="AD512" s="1015"/>
      <c r="AE512" s="1016"/>
      <c r="AF512" s="1016"/>
      <c r="AG512" s="528"/>
      <c r="AH512" s="521"/>
      <c r="AI512" s="521"/>
      <c r="AJ512" s="521"/>
      <c r="AK512" s="521"/>
      <c r="AL512" s="521"/>
      <c r="AM512" s="521"/>
      <c r="AN512" s="521"/>
      <c r="AO512" s="521"/>
      <c r="AP512" s="521"/>
      <c r="AQ512" s="521"/>
      <c r="AR512" s="521"/>
      <c r="AS512" s="521"/>
      <c r="AT512" s="521"/>
      <c r="AU512" s="521"/>
      <c r="AV512" s="521"/>
      <c r="AW512" s="521"/>
      <c r="AX512" s="521"/>
      <c r="AY512" s="521"/>
      <c r="AZ512" s="521"/>
      <c r="BA512" s="521"/>
      <c r="BB512" s="521"/>
      <c r="BC512" s="521"/>
      <c r="BD512" s="521"/>
      <c r="BE512" s="521"/>
      <c r="BF512" s="521"/>
      <c r="BG512" s="521"/>
      <c r="BH512" s="521"/>
      <c r="BI512" s="521"/>
      <c r="BJ512" s="521"/>
      <c r="BK512" s="521"/>
      <c r="BL512" s="521"/>
      <c r="BM512" s="521"/>
      <c r="BN512" s="521"/>
      <c r="BO512" s="521"/>
      <c r="BP512" s="521"/>
      <c r="BQ512" s="521"/>
      <c r="BR512" s="521"/>
      <c r="BS512" s="521"/>
      <c r="BT512" s="521"/>
      <c r="BU512" s="521"/>
      <c r="BV512" s="521"/>
      <c r="BW512" s="521"/>
      <c r="BX512" s="521"/>
      <c r="BY512" s="521"/>
      <c r="BZ512" s="521"/>
      <c r="CA512" s="521"/>
      <c r="CB512" s="521"/>
      <c r="CC512" s="521"/>
      <c r="CD512" s="521"/>
      <c r="CE512" s="521"/>
      <c r="CF512" s="521"/>
      <c r="CG512" s="521"/>
      <c r="CH512" s="521"/>
      <c r="CI512" s="521"/>
      <c r="CJ512" s="521"/>
      <c r="CK512" s="521"/>
      <c r="CL512" s="521"/>
      <c r="CM512" s="521"/>
      <c r="CN512" s="521"/>
      <c r="CO512" s="521"/>
      <c r="CP512" s="521"/>
      <c r="CQ512" s="521"/>
    </row>
    <row r="513" spans="1:95" s="69" customFormat="1" ht="15" customHeight="1" x14ac:dyDescent="0.2">
      <c r="A513" s="11">
        <v>237</v>
      </c>
      <c r="B513" s="271"/>
      <c r="C513" s="272"/>
      <c r="D513" s="272"/>
      <c r="E513" s="276"/>
      <c r="F513" s="1475" t="str">
        <f>'2. CAD NCCF'!F513:L513</f>
        <v>Supranational and multilateral development bank GS</v>
      </c>
      <c r="G513" s="1476"/>
      <c r="H513" s="1476"/>
      <c r="I513" s="1476"/>
      <c r="J513" s="1476"/>
      <c r="K513" s="1476"/>
      <c r="L513" s="1477"/>
      <c r="M513" s="690">
        <v>0</v>
      </c>
      <c r="N513" s="691">
        <v>0</v>
      </c>
      <c r="O513" s="692">
        <v>0</v>
      </c>
      <c r="P513" s="692">
        <v>0</v>
      </c>
      <c r="Q513" s="697">
        <v>0</v>
      </c>
      <c r="R513" s="692">
        <v>0</v>
      </c>
      <c r="S513" s="693">
        <v>0</v>
      </c>
      <c r="T513" s="692">
        <v>0</v>
      </c>
      <c r="U513" s="693">
        <v>0</v>
      </c>
      <c r="V513" s="692">
        <v>0</v>
      </c>
      <c r="W513" s="693">
        <v>0</v>
      </c>
      <c r="X513" s="692">
        <v>0</v>
      </c>
      <c r="Y513" s="693">
        <v>0</v>
      </c>
      <c r="Z513" s="692">
        <v>0</v>
      </c>
      <c r="AA513" s="693">
        <v>0</v>
      </c>
      <c r="AB513" s="698">
        <v>0</v>
      </c>
      <c r="AC513" s="690">
        <v>0</v>
      </c>
      <c r="AD513" s="1015"/>
      <c r="AE513" s="1016"/>
      <c r="AF513" s="1016"/>
      <c r="AG513" s="528"/>
      <c r="AH513" s="521"/>
      <c r="AI513" s="521"/>
      <c r="AJ513" s="521"/>
      <c r="AK513" s="521"/>
      <c r="AL513" s="521"/>
      <c r="AM513" s="521"/>
      <c r="AN513" s="521"/>
      <c r="AO513" s="521"/>
      <c r="AP513" s="521"/>
      <c r="AQ513" s="521"/>
      <c r="AR513" s="521"/>
      <c r="AS513" s="521"/>
      <c r="AT513" s="521"/>
      <c r="AU513" s="521"/>
      <c r="AV513" s="521"/>
      <c r="AW513" s="521"/>
      <c r="AX513" s="521"/>
      <c r="AY513" s="521"/>
      <c r="AZ513" s="521"/>
      <c r="BA513" s="521"/>
      <c r="BB513" s="521"/>
      <c r="BC513" s="521"/>
      <c r="BD513" s="521"/>
      <c r="BE513" s="521"/>
      <c r="BF513" s="521"/>
      <c r="BG513" s="521"/>
      <c r="BH513" s="521"/>
      <c r="BI513" s="521"/>
      <c r="BJ513" s="521"/>
      <c r="BK513" s="521"/>
      <c r="BL513" s="521"/>
      <c r="BM513" s="521"/>
      <c r="BN513" s="521"/>
      <c r="BO513" s="521"/>
      <c r="BP513" s="521"/>
      <c r="BQ513" s="521"/>
      <c r="BR513" s="521"/>
      <c r="BS513" s="521"/>
      <c r="BT513" s="521"/>
      <c r="BU513" s="521"/>
      <c r="BV513" s="521"/>
      <c r="BW513" s="521"/>
      <c r="BX513" s="521"/>
      <c r="BY513" s="521"/>
      <c r="BZ513" s="521"/>
      <c r="CA513" s="521"/>
      <c r="CB513" s="521"/>
      <c r="CC513" s="521"/>
      <c r="CD513" s="521"/>
      <c r="CE513" s="521"/>
      <c r="CF513" s="521"/>
      <c r="CG513" s="521"/>
      <c r="CH513" s="521"/>
      <c r="CI513" s="521"/>
      <c r="CJ513" s="521"/>
      <c r="CK513" s="521"/>
      <c r="CL513" s="521"/>
      <c r="CM513" s="521"/>
      <c r="CN513" s="521"/>
      <c r="CO513" s="521"/>
      <c r="CP513" s="521"/>
      <c r="CQ513" s="521"/>
    </row>
    <row r="514" spans="1:95" s="69" customFormat="1" ht="15.75" x14ac:dyDescent="0.2">
      <c r="A514" s="11">
        <v>238</v>
      </c>
      <c r="B514" s="271"/>
      <c r="C514" s="272"/>
      <c r="D514" s="277"/>
      <c r="E514" s="1445" t="str">
        <f>'2. CAD NCCF'!E514:L514</f>
        <v>Medium rated GS</v>
      </c>
      <c r="F514" s="1446"/>
      <c r="G514" s="1446"/>
      <c r="H514" s="1446"/>
      <c r="I514" s="1446"/>
      <c r="J514" s="1446"/>
      <c r="K514" s="1446"/>
      <c r="L514" s="1447"/>
      <c r="M514" s="399">
        <f>SUBTOTAL(9,M515:M518)</f>
        <v>0</v>
      </c>
      <c r="N514" s="402">
        <f t="shared" ref="N514:AC514" si="114">SUBTOTAL(9,N515:N518)</f>
        <v>0</v>
      </c>
      <c r="O514" s="406">
        <f t="shared" si="114"/>
        <v>0</v>
      </c>
      <c r="P514" s="405">
        <f t="shared" si="114"/>
        <v>0</v>
      </c>
      <c r="Q514" s="407">
        <f t="shared" si="114"/>
        <v>0</v>
      </c>
      <c r="R514" s="406">
        <f t="shared" si="114"/>
        <v>0</v>
      </c>
      <c r="S514" s="406">
        <f t="shared" si="114"/>
        <v>0</v>
      </c>
      <c r="T514" s="406">
        <f t="shared" si="114"/>
        <v>0</v>
      </c>
      <c r="U514" s="406">
        <f t="shared" si="114"/>
        <v>0</v>
      </c>
      <c r="V514" s="406">
        <f t="shared" si="114"/>
        <v>0</v>
      </c>
      <c r="W514" s="406">
        <f t="shared" si="114"/>
        <v>0</v>
      </c>
      <c r="X514" s="406">
        <f t="shared" si="114"/>
        <v>0</v>
      </c>
      <c r="Y514" s="406">
        <f t="shared" si="114"/>
        <v>0</v>
      </c>
      <c r="Z514" s="406">
        <f t="shared" si="114"/>
        <v>0</v>
      </c>
      <c r="AA514" s="406">
        <f t="shared" si="114"/>
        <v>0</v>
      </c>
      <c r="AB514" s="416">
        <f t="shared" si="114"/>
        <v>0</v>
      </c>
      <c r="AC514" s="399">
        <f t="shared" si="114"/>
        <v>0</v>
      </c>
      <c r="AD514" s="1015"/>
      <c r="AE514" s="1016"/>
      <c r="AF514" s="1016"/>
      <c r="AG514" s="528"/>
      <c r="AH514" s="521"/>
      <c r="AI514" s="521"/>
      <c r="AJ514" s="521"/>
      <c r="AK514" s="521"/>
      <c r="AL514" s="521"/>
      <c r="AM514" s="521"/>
      <c r="AN514" s="521"/>
      <c r="AO514" s="521"/>
      <c r="AP514" s="521"/>
      <c r="AQ514" s="521"/>
      <c r="AR514" s="521"/>
      <c r="AS514" s="521"/>
      <c r="AT514" s="521"/>
      <c r="AU514" s="521"/>
      <c r="AV514" s="521"/>
      <c r="AW514" s="521"/>
      <c r="AX514" s="521"/>
      <c r="AY514" s="521"/>
      <c r="AZ514" s="521"/>
      <c r="BA514" s="521"/>
      <c r="BB514" s="521"/>
      <c r="BC514" s="521"/>
      <c r="BD514" s="521"/>
      <c r="BE514" s="521"/>
      <c r="BF514" s="521"/>
      <c r="BG514" s="521"/>
      <c r="BH514" s="521"/>
      <c r="BI514" s="521"/>
      <c r="BJ514" s="521"/>
      <c r="BK514" s="521"/>
      <c r="BL514" s="521"/>
      <c r="BM514" s="521"/>
      <c r="BN514" s="521"/>
      <c r="BO514" s="521"/>
      <c r="BP514" s="521"/>
      <c r="BQ514" s="521"/>
      <c r="BR514" s="521"/>
      <c r="BS514" s="521"/>
      <c r="BT514" s="521"/>
      <c r="BU514" s="521"/>
      <c r="BV514" s="521"/>
      <c r="BW514" s="521"/>
      <c r="BX514" s="521"/>
      <c r="BY514" s="521"/>
      <c r="BZ514" s="521"/>
      <c r="CA514" s="521"/>
      <c r="CB514" s="521"/>
      <c r="CC514" s="521"/>
      <c r="CD514" s="521"/>
      <c r="CE514" s="521"/>
      <c r="CF514" s="521"/>
      <c r="CG514" s="521"/>
      <c r="CH514" s="521"/>
      <c r="CI514" s="521"/>
      <c r="CJ514" s="521"/>
      <c r="CK514" s="521"/>
      <c r="CL514" s="521"/>
      <c r="CM514" s="521"/>
      <c r="CN514" s="521"/>
      <c r="CO514" s="521"/>
      <c r="CP514" s="521"/>
      <c r="CQ514" s="521"/>
    </row>
    <row r="515" spans="1:95" s="69" customFormat="1" ht="15" customHeight="1" x14ac:dyDescent="0.2">
      <c r="A515" s="11">
        <v>239</v>
      </c>
      <c r="B515" s="271"/>
      <c r="C515" s="272"/>
      <c r="D515" s="278"/>
      <c r="E515" s="278"/>
      <c r="F515" s="1475" t="str">
        <f>'2. CAD NCCF'!F515:L515</f>
        <v xml:space="preserve">Sovereigh &amp; central bank GS </v>
      </c>
      <c r="G515" s="1476"/>
      <c r="H515" s="1476"/>
      <c r="I515" s="1476"/>
      <c r="J515" s="1476"/>
      <c r="K515" s="1476"/>
      <c r="L515" s="1477"/>
      <c r="M515" s="690">
        <v>0</v>
      </c>
      <c r="N515" s="691">
        <v>0</v>
      </c>
      <c r="O515" s="692">
        <v>0</v>
      </c>
      <c r="P515" s="692">
        <v>0</v>
      </c>
      <c r="Q515" s="697">
        <v>0</v>
      </c>
      <c r="R515" s="692">
        <v>0</v>
      </c>
      <c r="S515" s="693">
        <v>0</v>
      </c>
      <c r="T515" s="692">
        <v>0</v>
      </c>
      <c r="U515" s="693">
        <v>0</v>
      </c>
      <c r="V515" s="692">
        <v>0</v>
      </c>
      <c r="W515" s="693">
        <v>0</v>
      </c>
      <c r="X515" s="692">
        <v>0</v>
      </c>
      <c r="Y515" s="693">
        <v>0</v>
      </c>
      <c r="Z515" s="692">
        <v>0</v>
      </c>
      <c r="AA515" s="693">
        <v>0</v>
      </c>
      <c r="AB515" s="698">
        <v>0</v>
      </c>
      <c r="AC515" s="690">
        <v>0</v>
      </c>
      <c r="AD515" s="1015"/>
      <c r="AE515" s="1016"/>
      <c r="AF515" s="1016"/>
      <c r="AG515" s="528"/>
      <c r="AH515" s="521"/>
      <c r="AI515" s="521"/>
      <c r="AJ515" s="521"/>
      <c r="AK515" s="521"/>
      <c r="AL515" s="521"/>
      <c r="AM515" s="521"/>
      <c r="AN515" s="521"/>
      <c r="AO515" s="521"/>
      <c r="AP515" s="521"/>
      <c r="AQ515" s="521"/>
      <c r="AR515" s="521"/>
      <c r="AS515" s="521"/>
      <c r="AT515" s="521"/>
      <c r="AU515" s="521"/>
      <c r="AV515" s="521"/>
      <c r="AW515" s="521"/>
      <c r="AX515" s="521"/>
      <c r="AY515" s="521"/>
      <c r="AZ515" s="521"/>
      <c r="BA515" s="521"/>
      <c r="BB515" s="521"/>
      <c r="BC515" s="521"/>
      <c r="BD515" s="521"/>
      <c r="BE515" s="521"/>
      <c r="BF515" s="521"/>
      <c r="BG515" s="521"/>
      <c r="BH515" s="521"/>
      <c r="BI515" s="521"/>
      <c r="BJ515" s="521"/>
      <c r="BK515" s="521"/>
      <c r="BL515" s="521"/>
      <c r="BM515" s="521"/>
      <c r="BN515" s="521"/>
      <c r="BO515" s="521"/>
      <c r="BP515" s="521"/>
      <c r="BQ515" s="521"/>
      <c r="BR515" s="521"/>
      <c r="BS515" s="521"/>
      <c r="BT515" s="521"/>
      <c r="BU515" s="521"/>
      <c r="BV515" s="521"/>
      <c r="BW515" s="521"/>
      <c r="BX515" s="521"/>
      <c r="BY515" s="521"/>
      <c r="BZ515" s="521"/>
      <c r="CA515" s="521"/>
      <c r="CB515" s="521"/>
      <c r="CC515" s="521"/>
      <c r="CD515" s="521"/>
      <c r="CE515" s="521"/>
      <c r="CF515" s="521"/>
      <c r="CG515" s="521"/>
      <c r="CH515" s="521"/>
      <c r="CI515" s="521"/>
      <c r="CJ515" s="521"/>
      <c r="CK515" s="521"/>
      <c r="CL515" s="521"/>
      <c r="CM515" s="521"/>
      <c r="CN515" s="521"/>
      <c r="CO515" s="521"/>
      <c r="CP515" s="521"/>
      <c r="CQ515" s="521"/>
    </row>
    <row r="516" spans="1:95" s="69" customFormat="1" ht="15" customHeight="1" x14ac:dyDescent="0.2">
      <c r="A516" s="11">
        <v>240</v>
      </c>
      <c r="B516" s="271"/>
      <c r="C516" s="272"/>
      <c r="D516" s="278"/>
      <c r="E516" s="278"/>
      <c r="F516" s="1475" t="str">
        <f>'2. CAD NCCF'!F516:L516</f>
        <v>State, provincial &amp; agency GS</v>
      </c>
      <c r="G516" s="1476"/>
      <c r="H516" s="1476"/>
      <c r="I516" s="1476"/>
      <c r="J516" s="1476"/>
      <c r="K516" s="1476"/>
      <c r="L516" s="1477"/>
      <c r="M516" s="690">
        <v>0</v>
      </c>
      <c r="N516" s="691">
        <v>0</v>
      </c>
      <c r="O516" s="692">
        <v>0</v>
      </c>
      <c r="P516" s="692">
        <v>0</v>
      </c>
      <c r="Q516" s="697">
        <v>0</v>
      </c>
      <c r="R516" s="692">
        <v>0</v>
      </c>
      <c r="S516" s="693">
        <v>0</v>
      </c>
      <c r="T516" s="692">
        <v>0</v>
      </c>
      <c r="U516" s="693">
        <v>0</v>
      </c>
      <c r="V516" s="692">
        <v>0</v>
      </c>
      <c r="W516" s="693">
        <v>0</v>
      </c>
      <c r="X516" s="692">
        <v>0</v>
      </c>
      <c r="Y516" s="693">
        <v>0</v>
      </c>
      <c r="Z516" s="692">
        <v>0</v>
      </c>
      <c r="AA516" s="693">
        <v>0</v>
      </c>
      <c r="AB516" s="698">
        <v>0</v>
      </c>
      <c r="AC516" s="690">
        <v>0</v>
      </c>
      <c r="AD516" s="1015"/>
      <c r="AE516" s="1016"/>
      <c r="AF516" s="1016"/>
      <c r="AG516" s="528"/>
      <c r="AH516" s="521"/>
      <c r="AI516" s="521"/>
      <c r="AJ516" s="521"/>
      <c r="AK516" s="521"/>
      <c r="AL516" s="521"/>
      <c r="AM516" s="521"/>
      <c r="AN516" s="521"/>
      <c r="AO516" s="521"/>
      <c r="AP516" s="521"/>
      <c r="AQ516" s="521"/>
      <c r="AR516" s="521"/>
      <c r="AS516" s="521"/>
      <c r="AT516" s="521"/>
      <c r="AU516" s="521"/>
      <c r="AV516" s="521"/>
      <c r="AW516" s="521"/>
      <c r="AX516" s="521"/>
      <c r="AY516" s="521"/>
      <c r="AZ516" s="521"/>
      <c r="BA516" s="521"/>
      <c r="BB516" s="521"/>
      <c r="BC516" s="521"/>
      <c r="BD516" s="521"/>
      <c r="BE516" s="521"/>
      <c r="BF516" s="521"/>
      <c r="BG516" s="521"/>
      <c r="BH516" s="521"/>
      <c r="BI516" s="521"/>
      <c r="BJ516" s="521"/>
      <c r="BK516" s="521"/>
      <c r="BL516" s="521"/>
      <c r="BM516" s="521"/>
      <c r="BN516" s="521"/>
      <c r="BO516" s="521"/>
      <c r="BP516" s="521"/>
      <c r="BQ516" s="521"/>
      <c r="BR516" s="521"/>
      <c r="BS516" s="521"/>
      <c r="BT516" s="521"/>
      <c r="BU516" s="521"/>
      <c r="BV516" s="521"/>
      <c r="BW516" s="521"/>
      <c r="BX516" s="521"/>
      <c r="BY516" s="521"/>
      <c r="BZ516" s="521"/>
      <c r="CA516" s="521"/>
      <c r="CB516" s="521"/>
      <c r="CC516" s="521"/>
      <c r="CD516" s="521"/>
      <c r="CE516" s="521"/>
      <c r="CF516" s="521"/>
      <c r="CG516" s="521"/>
      <c r="CH516" s="521"/>
      <c r="CI516" s="521"/>
      <c r="CJ516" s="521"/>
      <c r="CK516" s="521"/>
      <c r="CL516" s="521"/>
      <c r="CM516" s="521"/>
      <c r="CN516" s="521"/>
      <c r="CO516" s="521"/>
      <c r="CP516" s="521"/>
      <c r="CQ516" s="521"/>
    </row>
    <row r="517" spans="1:95" s="69" customFormat="1" ht="15" customHeight="1" x14ac:dyDescent="0.2">
      <c r="A517" s="11">
        <v>241</v>
      </c>
      <c r="B517" s="271"/>
      <c r="C517" s="272"/>
      <c r="D517" s="279"/>
      <c r="E517" s="279"/>
      <c r="F517" s="1475" t="str">
        <f>'2. CAD NCCF'!F517:L517</f>
        <v>State municipal GS</v>
      </c>
      <c r="G517" s="1476"/>
      <c r="H517" s="1476"/>
      <c r="I517" s="1476"/>
      <c r="J517" s="1476"/>
      <c r="K517" s="1476"/>
      <c r="L517" s="1477"/>
      <c r="M517" s="690">
        <v>0</v>
      </c>
      <c r="N517" s="691">
        <v>0</v>
      </c>
      <c r="O517" s="692">
        <v>0</v>
      </c>
      <c r="P517" s="692">
        <v>0</v>
      </c>
      <c r="Q517" s="697">
        <v>0</v>
      </c>
      <c r="R517" s="692">
        <v>0</v>
      </c>
      <c r="S517" s="693">
        <v>0</v>
      </c>
      <c r="T517" s="692">
        <v>0</v>
      </c>
      <c r="U517" s="693">
        <v>0</v>
      </c>
      <c r="V517" s="692">
        <v>0</v>
      </c>
      <c r="W517" s="693">
        <v>0</v>
      </c>
      <c r="X517" s="692">
        <v>0</v>
      </c>
      <c r="Y517" s="693">
        <v>0</v>
      </c>
      <c r="Z517" s="692">
        <v>0</v>
      </c>
      <c r="AA517" s="693">
        <v>0</v>
      </c>
      <c r="AB517" s="698">
        <v>0</v>
      </c>
      <c r="AC517" s="690">
        <v>0</v>
      </c>
      <c r="AD517" s="1015"/>
      <c r="AE517" s="1016"/>
      <c r="AF517" s="1016"/>
      <c r="AG517" s="528"/>
      <c r="AH517" s="521"/>
      <c r="AI517" s="521"/>
      <c r="AJ517" s="521"/>
      <c r="AK517" s="521"/>
      <c r="AL517" s="521"/>
      <c r="AM517" s="521"/>
      <c r="AN517" s="521"/>
      <c r="AO517" s="521"/>
      <c r="AP517" s="521"/>
      <c r="AQ517" s="521"/>
      <c r="AR517" s="521"/>
      <c r="AS517" s="521"/>
      <c r="AT517" s="521"/>
      <c r="AU517" s="521"/>
      <c r="AV517" s="521"/>
      <c r="AW517" s="521"/>
      <c r="AX517" s="521"/>
      <c r="AY517" s="521"/>
      <c r="AZ517" s="521"/>
      <c r="BA517" s="521"/>
      <c r="BB517" s="521"/>
      <c r="BC517" s="521"/>
      <c r="BD517" s="521"/>
      <c r="BE517" s="521"/>
      <c r="BF517" s="521"/>
      <c r="BG517" s="521"/>
      <c r="BH517" s="521"/>
      <c r="BI517" s="521"/>
      <c r="BJ517" s="521"/>
      <c r="BK517" s="521"/>
      <c r="BL517" s="521"/>
      <c r="BM517" s="521"/>
      <c r="BN517" s="521"/>
      <c r="BO517" s="521"/>
      <c r="BP517" s="521"/>
      <c r="BQ517" s="521"/>
      <c r="BR517" s="521"/>
      <c r="BS517" s="521"/>
      <c r="BT517" s="521"/>
      <c r="BU517" s="521"/>
      <c r="BV517" s="521"/>
      <c r="BW517" s="521"/>
      <c r="BX517" s="521"/>
      <c r="BY517" s="521"/>
      <c r="BZ517" s="521"/>
      <c r="CA517" s="521"/>
      <c r="CB517" s="521"/>
      <c r="CC517" s="521"/>
      <c r="CD517" s="521"/>
      <c r="CE517" s="521"/>
      <c r="CF517" s="521"/>
      <c r="CG517" s="521"/>
      <c r="CH517" s="521"/>
      <c r="CI517" s="521"/>
      <c r="CJ517" s="521"/>
      <c r="CK517" s="521"/>
      <c r="CL517" s="521"/>
      <c r="CM517" s="521"/>
      <c r="CN517" s="521"/>
      <c r="CO517" s="521"/>
      <c r="CP517" s="521"/>
      <c r="CQ517" s="521"/>
    </row>
    <row r="518" spans="1:95" s="69" customFormat="1" ht="15" customHeight="1" x14ac:dyDescent="0.2">
      <c r="A518" s="11">
        <v>242</v>
      </c>
      <c r="B518" s="271"/>
      <c r="C518" s="272"/>
      <c r="D518" s="274"/>
      <c r="E518" s="274"/>
      <c r="F518" s="1475" t="str">
        <f>'2. CAD NCCF'!F518:L518</f>
        <v>Supranational and multilateral development bank GS</v>
      </c>
      <c r="G518" s="1476"/>
      <c r="H518" s="1476"/>
      <c r="I518" s="1476"/>
      <c r="J518" s="1476"/>
      <c r="K518" s="1476"/>
      <c r="L518" s="1477"/>
      <c r="M518" s="690">
        <v>0</v>
      </c>
      <c r="N518" s="691">
        <v>0</v>
      </c>
      <c r="O518" s="692">
        <v>0</v>
      </c>
      <c r="P518" s="692">
        <v>0</v>
      </c>
      <c r="Q518" s="697">
        <v>0</v>
      </c>
      <c r="R518" s="692">
        <v>0</v>
      </c>
      <c r="S518" s="693">
        <v>0</v>
      </c>
      <c r="T518" s="692">
        <v>0</v>
      </c>
      <c r="U518" s="693">
        <v>0</v>
      </c>
      <c r="V518" s="692">
        <v>0</v>
      </c>
      <c r="W518" s="693">
        <v>0</v>
      </c>
      <c r="X518" s="692">
        <v>0</v>
      </c>
      <c r="Y518" s="693">
        <v>0</v>
      </c>
      <c r="Z518" s="692">
        <v>0</v>
      </c>
      <c r="AA518" s="693">
        <v>0</v>
      </c>
      <c r="AB518" s="698">
        <v>0</v>
      </c>
      <c r="AC518" s="690">
        <v>0</v>
      </c>
      <c r="AD518" s="1015"/>
      <c r="AE518" s="1016"/>
      <c r="AF518" s="1016"/>
      <c r="AG518" s="528"/>
      <c r="AH518" s="521"/>
      <c r="AI518" s="521"/>
      <c r="AJ518" s="521"/>
      <c r="AK518" s="521"/>
      <c r="AL518" s="521"/>
      <c r="AM518" s="521"/>
      <c r="AN518" s="521"/>
      <c r="AO518" s="521"/>
      <c r="AP518" s="521"/>
      <c r="AQ518" s="521"/>
      <c r="AR518" s="521"/>
      <c r="AS518" s="521"/>
      <c r="AT518" s="521"/>
      <c r="AU518" s="521"/>
      <c r="AV518" s="521"/>
      <c r="AW518" s="521"/>
      <c r="AX518" s="521"/>
      <c r="AY518" s="521"/>
      <c r="AZ518" s="521"/>
      <c r="BA518" s="521"/>
      <c r="BB518" s="521"/>
      <c r="BC518" s="521"/>
      <c r="BD518" s="521"/>
      <c r="BE518" s="521"/>
      <c r="BF518" s="521"/>
      <c r="BG518" s="521"/>
      <c r="BH518" s="521"/>
      <c r="BI518" s="521"/>
      <c r="BJ518" s="521"/>
      <c r="BK518" s="521"/>
      <c r="BL518" s="521"/>
      <c r="BM518" s="521"/>
      <c r="BN518" s="521"/>
      <c r="BO518" s="521"/>
      <c r="BP518" s="521"/>
      <c r="BQ518" s="521"/>
      <c r="BR518" s="521"/>
      <c r="BS518" s="521"/>
      <c r="BT518" s="521"/>
      <c r="BU518" s="521"/>
      <c r="BV518" s="521"/>
      <c r="BW518" s="521"/>
      <c r="BX518" s="521"/>
      <c r="BY518" s="521"/>
      <c r="BZ518" s="521"/>
      <c r="CA518" s="521"/>
      <c r="CB518" s="521"/>
      <c r="CC518" s="521"/>
      <c r="CD518" s="521"/>
      <c r="CE518" s="521"/>
      <c r="CF518" s="521"/>
      <c r="CG518" s="521"/>
      <c r="CH518" s="521"/>
      <c r="CI518" s="521"/>
      <c r="CJ518" s="521"/>
      <c r="CK518" s="521"/>
      <c r="CL518" s="521"/>
      <c r="CM518" s="521"/>
      <c r="CN518" s="521"/>
      <c r="CO518" s="521"/>
      <c r="CP518" s="521"/>
      <c r="CQ518" s="521"/>
    </row>
    <row r="519" spans="1:95" s="69" customFormat="1" ht="15.75" customHeight="1" x14ac:dyDescent="0.2">
      <c r="A519" s="11">
        <v>243</v>
      </c>
      <c r="B519" s="271"/>
      <c r="C519" s="272"/>
      <c r="D519" s="279"/>
      <c r="E519" s="1445" t="str">
        <f>'2. CAD NCCF'!E519:L519</f>
        <v>Low or not rated GS</v>
      </c>
      <c r="F519" s="1446"/>
      <c r="G519" s="1446"/>
      <c r="H519" s="1446"/>
      <c r="I519" s="1446"/>
      <c r="J519" s="1446"/>
      <c r="K519" s="1446"/>
      <c r="L519" s="1447"/>
      <c r="M519" s="399">
        <f>SUBTOTAL(9,M520:M523)</f>
        <v>0</v>
      </c>
      <c r="N519" s="402">
        <f t="shared" ref="N519:AC519" si="115">SUBTOTAL(9,N520:N523)</f>
        <v>0</v>
      </c>
      <c r="O519" s="406">
        <f t="shared" si="115"/>
        <v>0</v>
      </c>
      <c r="P519" s="405">
        <f t="shared" si="115"/>
        <v>0</v>
      </c>
      <c r="Q519" s="407">
        <f t="shared" si="115"/>
        <v>0</v>
      </c>
      <c r="R519" s="406">
        <f t="shared" si="115"/>
        <v>0</v>
      </c>
      <c r="S519" s="406">
        <f t="shared" si="115"/>
        <v>0</v>
      </c>
      <c r="T519" s="406">
        <f t="shared" si="115"/>
        <v>0</v>
      </c>
      <c r="U519" s="406">
        <f t="shared" si="115"/>
        <v>0</v>
      </c>
      <c r="V519" s="406">
        <f t="shared" si="115"/>
        <v>0</v>
      </c>
      <c r="W519" s="406">
        <f t="shared" si="115"/>
        <v>0</v>
      </c>
      <c r="X519" s="406">
        <f t="shared" si="115"/>
        <v>0</v>
      </c>
      <c r="Y519" s="406">
        <f t="shared" si="115"/>
        <v>0</v>
      </c>
      <c r="Z519" s="406">
        <f t="shared" si="115"/>
        <v>0</v>
      </c>
      <c r="AA519" s="406">
        <f t="shared" si="115"/>
        <v>0</v>
      </c>
      <c r="AB519" s="416">
        <f t="shared" si="115"/>
        <v>0</v>
      </c>
      <c r="AC519" s="399">
        <f t="shared" si="115"/>
        <v>0</v>
      </c>
      <c r="AD519" s="1015"/>
      <c r="AE519" s="1016"/>
      <c r="AF519" s="1016"/>
      <c r="AG519" s="528"/>
      <c r="AH519" s="521"/>
      <c r="AI519" s="521"/>
      <c r="AJ519" s="521"/>
      <c r="AK519" s="521"/>
      <c r="AL519" s="521"/>
      <c r="AM519" s="521"/>
      <c r="AN519" s="521"/>
      <c r="AO519" s="521"/>
      <c r="AP519" s="521"/>
      <c r="AQ519" s="521"/>
      <c r="AR519" s="521"/>
      <c r="AS519" s="521"/>
      <c r="AT519" s="521"/>
      <c r="AU519" s="521"/>
      <c r="AV519" s="521"/>
      <c r="AW519" s="521"/>
      <c r="AX519" s="521"/>
      <c r="AY519" s="521"/>
      <c r="AZ519" s="521"/>
      <c r="BA519" s="521"/>
      <c r="BB519" s="521"/>
      <c r="BC519" s="521"/>
      <c r="BD519" s="521"/>
      <c r="BE519" s="521"/>
      <c r="BF519" s="521"/>
      <c r="BG519" s="521"/>
      <c r="BH519" s="521"/>
      <c r="BI519" s="521"/>
      <c r="BJ519" s="521"/>
      <c r="BK519" s="521"/>
      <c r="BL519" s="521"/>
      <c r="BM519" s="521"/>
      <c r="BN519" s="521"/>
      <c r="BO519" s="521"/>
      <c r="BP519" s="521"/>
      <c r="BQ519" s="521"/>
      <c r="BR519" s="521"/>
      <c r="BS519" s="521"/>
      <c r="BT519" s="521"/>
      <c r="BU519" s="521"/>
      <c r="BV519" s="521"/>
      <c r="BW519" s="521"/>
      <c r="BX519" s="521"/>
      <c r="BY519" s="521"/>
      <c r="BZ519" s="521"/>
      <c r="CA519" s="521"/>
      <c r="CB519" s="521"/>
      <c r="CC519" s="521"/>
      <c r="CD519" s="521"/>
      <c r="CE519" s="521"/>
      <c r="CF519" s="521"/>
      <c r="CG519" s="521"/>
      <c r="CH519" s="521"/>
      <c r="CI519" s="521"/>
      <c r="CJ519" s="521"/>
      <c r="CK519" s="521"/>
      <c r="CL519" s="521"/>
      <c r="CM519" s="521"/>
      <c r="CN519" s="521"/>
      <c r="CO519" s="521"/>
      <c r="CP519" s="521"/>
      <c r="CQ519" s="521"/>
    </row>
    <row r="520" spans="1:95" s="69" customFormat="1" ht="15" customHeight="1" x14ac:dyDescent="0.2">
      <c r="A520" s="11">
        <v>244</v>
      </c>
      <c r="B520" s="271"/>
      <c r="C520" s="272"/>
      <c r="D520" s="278"/>
      <c r="E520" s="278"/>
      <c r="F520" s="1475" t="str">
        <f>'2. CAD NCCF'!F520:L520</f>
        <v xml:space="preserve">Sovereigh &amp; central bank GS </v>
      </c>
      <c r="G520" s="1476"/>
      <c r="H520" s="1476"/>
      <c r="I520" s="1476"/>
      <c r="J520" s="1476"/>
      <c r="K520" s="1476"/>
      <c r="L520" s="1477"/>
      <c r="M520" s="690">
        <v>0</v>
      </c>
      <c r="N520" s="691">
        <v>0</v>
      </c>
      <c r="O520" s="692">
        <v>0</v>
      </c>
      <c r="P520" s="692">
        <v>0</v>
      </c>
      <c r="Q520" s="697">
        <v>0</v>
      </c>
      <c r="R520" s="692">
        <v>0</v>
      </c>
      <c r="S520" s="693">
        <v>0</v>
      </c>
      <c r="T520" s="692">
        <v>0</v>
      </c>
      <c r="U520" s="693">
        <v>0</v>
      </c>
      <c r="V520" s="692">
        <v>0</v>
      </c>
      <c r="W520" s="693">
        <v>0</v>
      </c>
      <c r="X520" s="692">
        <v>0</v>
      </c>
      <c r="Y520" s="693">
        <v>0</v>
      </c>
      <c r="Z520" s="692">
        <v>0</v>
      </c>
      <c r="AA520" s="693">
        <v>0</v>
      </c>
      <c r="AB520" s="698">
        <v>0</v>
      </c>
      <c r="AC520" s="690">
        <v>0</v>
      </c>
      <c r="AD520" s="1015"/>
      <c r="AE520" s="1016"/>
      <c r="AF520" s="1016"/>
      <c r="AG520" s="528"/>
      <c r="AH520" s="521"/>
      <c r="AI520" s="521"/>
      <c r="AJ520" s="521"/>
      <c r="AK520" s="521"/>
      <c r="AL520" s="521"/>
      <c r="AM520" s="521"/>
      <c r="AN520" s="521"/>
      <c r="AO520" s="521"/>
      <c r="AP520" s="521"/>
      <c r="AQ520" s="521"/>
      <c r="AR520" s="521"/>
      <c r="AS520" s="521"/>
      <c r="AT520" s="521"/>
      <c r="AU520" s="521"/>
      <c r="AV520" s="521"/>
      <c r="AW520" s="521"/>
      <c r="AX520" s="521"/>
      <c r="AY520" s="521"/>
      <c r="AZ520" s="521"/>
      <c r="BA520" s="521"/>
      <c r="BB520" s="521"/>
      <c r="BC520" s="521"/>
      <c r="BD520" s="521"/>
      <c r="BE520" s="521"/>
      <c r="BF520" s="521"/>
      <c r="BG520" s="521"/>
      <c r="BH520" s="521"/>
      <c r="BI520" s="521"/>
      <c r="BJ520" s="521"/>
      <c r="BK520" s="521"/>
      <c r="BL520" s="521"/>
      <c r="BM520" s="521"/>
      <c r="BN520" s="521"/>
      <c r="BO520" s="521"/>
      <c r="BP520" s="521"/>
      <c r="BQ520" s="521"/>
      <c r="BR520" s="521"/>
      <c r="BS520" s="521"/>
      <c r="BT520" s="521"/>
      <c r="BU520" s="521"/>
      <c r="BV520" s="521"/>
      <c r="BW520" s="521"/>
      <c r="BX520" s="521"/>
      <c r="BY520" s="521"/>
      <c r="BZ520" s="521"/>
      <c r="CA520" s="521"/>
      <c r="CB520" s="521"/>
      <c r="CC520" s="521"/>
      <c r="CD520" s="521"/>
      <c r="CE520" s="521"/>
      <c r="CF520" s="521"/>
      <c r="CG520" s="521"/>
      <c r="CH520" s="521"/>
      <c r="CI520" s="521"/>
      <c r="CJ520" s="521"/>
      <c r="CK520" s="521"/>
      <c r="CL520" s="521"/>
      <c r="CM520" s="521"/>
      <c r="CN520" s="521"/>
      <c r="CO520" s="521"/>
      <c r="CP520" s="521"/>
      <c r="CQ520" s="521"/>
    </row>
    <row r="521" spans="1:95" s="69" customFormat="1" ht="15" customHeight="1" x14ac:dyDescent="0.2">
      <c r="A521" s="11">
        <v>245</v>
      </c>
      <c r="B521" s="271"/>
      <c r="C521" s="272"/>
      <c r="D521" s="280"/>
      <c r="E521" s="280"/>
      <c r="F521" s="1475" t="str">
        <f>'2. CAD NCCF'!F521:L521</f>
        <v>State, provincial &amp; agency GS</v>
      </c>
      <c r="G521" s="1476"/>
      <c r="H521" s="1476"/>
      <c r="I521" s="1476"/>
      <c r="J521" s="1476"/>
      <c r="K521" s="1476"/>
      <c r="L521" s="1477"/>
      <c r="M521" s="690">
        <v>0</v>
      </c>
      <c r="N521" s="691">
        <v>0</v>
      </c>
      <c r="O521" s="692">
        <v>0</v>
      </c>
      <c r="P521" s="692">
        <v>0</v>
      </c>
      <c r="Q521" s="697">
        <v>0</v>
      </c>
      <c r="R521" s="692">
        <v>0</v>
      </c>
      <c r="S521" s="693">
        <v>0</v>
      </c>
      <c r="T521" s="692">
        <v>0</v>
      </c>
      <c r="U521" s="693">
        <v>0</v>
      </c>
      <c r="V521" s="692">
        <v>0</v>
      </c>
      <c r="W521" s="693">
        <v>0</v>
      </c>
      <c r="X521" s="692">
        <v>0</v>
      </c>
      <c r="Y521" s="693">
        <v>0</v>
      </c>
      <c r="Z521" s="692">
        <v>0</v>
      </c>
      <c r="AA521" s="693">
        <v>0</v>
      </c>
      <c r="AB521" s="698">
        <v>0</v>
      </c>
      <c r="AC521" s="690">
        <v>0</v>
      </c>
      <c r="AD521" s="1015"/>
      <c r="AE521" s="1016"/>
      <c r="AF521" s="1016"/>
      <c r="AG521" s="528"/>
      <c r="AH521" s="521"/>
      <c r="AI521" s="521"/>
      <c r="AJ521" s="521"/>
      <c r="AK521" s="521"/>
      <c r="AL521" s="521"/>
      <c r="AM521" s="521"/>
      <c r="AN521" s="521"/>
      <c r="AO521" s="521"/>
      <c r="AP521" s="521"/>
      <c r="AQ521" s="521"/>
      <c r="AR521" s="521"/>
      <c r="AS521" s="521"/>
      <c r="AT521" s="521"/>
      <c r="AU521" s="521"/>
      <c r="AV521" s="521"/>
      <c r="AW521" s="521"/>
      <c r="AX521" s="521"/>
      <c r="AY521" s="521"/>
      <c r="AZ521" s="521"/>
      <c r="BA521" s="521"/>
      <c r="BB521" s="521"/>
      <c r="BC521" s="521"/>
      <c r="BD521" s="521"/>
      <c r="BE521" s="521"/>
      <c r="BF521" s="521"/>
      <c r="BG521" s="521"/>
      <c r="BH521" s="521"/>
      <c r="BI521" s="521"/>
      <c r="BJ521" s="521"/>
      <c r="BK521" s="521"/>
      <c r="BL521" s="521"/>
      <c r="BM521" s="521"/>
      <c r="BN521" s="521"/>
      <c r="BO521" s="521"/>
      <c r="BP521" s="521"/>
      <c r="BQ521" s="521"/>
      <c r="BR521" s="521"/>
      <c r="BS521" s="521"/>
      <c r="BT521" s="521"/>
      <c r="BU521" s="521"/>
      <c r="BV521" s="521"/>
      <c r="BW521" s="521"/>
      <c r="BX521" s="521"/>
      <c r="BY521" s="521"/>
      <c r="BZ521" s="521"/>
      <c r="CA521" s="521"/>
      <c r="CB521" s="521"/>
      <c r="CC521" s="521"/>
      <c r="CD521" s="521"/>
      <c r="CE521" s="521"/>
      <c r="CF521" s="521"/>
      <c r="CG521" s="521"/>
      <c r="CH521" s="521"/>
      <c r="CI521" s="521"/>
      <c r="CJ521" s="521"/>
      <c r="CK521" s="521"/>
      <c r="CL521" s="521"/>
      <c r="CM521" s="521"/>
      <c r="CN521" s="521"/>
      <c r="CO521" s="521"/>
      <c r="CP521" s="521"/>
      <c r="CQ521" s="521"/>
    </row>
    <row r="522" spans="1:95" s="69" customFormat="1" ht="15" customHeight="1" x14ac:dyDescent="0.2">
      <c r="A522" s="11">
        <v>246</v>
      </c>
      <c r="B522" s="271"/>
      <c r="C522" s="272"/>
      <c r="D522" s="280"/>
      <c r="E522" s="280"/>
      <c r="F522" s="1475" t="str">
        <f>'2. CAD NCCF'!F522:L522</f>
        <v>State municipal GS</v>
      </c>
      <c r="G522" s="1476"/>
      <c r="H522" s="1476"/>
      <c r="I522" s="1476"/>
      <c r="J522" s="1476"/>
      <c r="K522" s="1476"/>
      <c r="L522" s="1477"/>
      <c r="M522" s="690">
        <v>0</v>
      </c>
      <c r="N522" s="691">
        <v>0</v>
      </c>
      <c r="O522" s="692">
        <v>0</v>
      </c>
      <c r="P522" s="692">
        <v>0</v>
      </c>
      <c r="Q522" s="697">
        <v>0</v>
      </c>
      <c r="R522" s="692">
        <v>0</v>
      </c>
      <c r="S522" s="693">
        <v>0</v>
      </c>
      <c r="T522" s="692">
        <v>0</v>
      </c>
      <c r="U522" s="693">
        <v>0</v>
      </c>
      <c r="V522" s="692">
        <v>0</v>
      </c>
      <c r="W522" s="693">
        <v>0</v>
      </c>
      <c r="X522" s="692">
        <v>0</v>
      </c>
      <c r="Y522" s="693">
        <v>0</v>
      </c>
      <c r="Z522" s="692">
        <v>0</v>
      </c>
      <c r="AA522" s="693">
        <v>0</v>
      </c>
      <c r="AB522" s="698">
        <v>0</v>
      </c>
      <c r="AC522" s="690">
        <v>0</v>
      </c>
      <c r="AD522" s="1015"/>
      <c r="AE522" s="1016"/>
      <c r="AF522" s="1016"/>
      <c r="AG522" s="528"/>
      <c r="AH522" s="521"/>
      <c r="AI522" s="521"/>
      <c r="AJ522" s="521"/>
      <c r="AK522" s="521"/>
      <c r="AL522" s="521"/>
      <c r="AM522" s="521"/>
      <c r="AN522" s="521"/>
      <c r="AO522" s="521"/>
      <c r="AP522" s="521"/>
      <c r="AQ522" s="521"/>
      <c r="AR522" s="521"/>
      <c r="AS522" s="521"/>
      <c r="AT522" s="521"/>
      <c r="AU522" s="521"/>
      <c r="AV522" s="521"/>
      <c r="AW522" s="521"/>
      <c r="AX522" s="521"/>
      <c r="AY522" s="521"/>
      <c r="AZ522" s="521"/>
      <c r="BA522" s="521"/>
      <c r="BB522" s="521"/>
      <c r="BC522" s="521"/>
      <c r="BD522" s="521"/>
      <c r="BE522" s="521"/>
      <c r="BF522" s="521"/>
      <c r="BG522" s="521"/>
      <c r="BH522" s="521"/>
      <c r="BI522" s="521"/>
      <c r="BJ522" s="521"/>
      <c r="BK522" s="521"/>
      <c r="BL522" s="521"/>
      <c r="BM522" s="521"/>
      <c r="BN522" s="521"/>
      <c r="BO522" s="521"/>
      <c r="BP522" s="521"/>
      <c r="BQ522" s="521"/>
      <c r="BR522" s="521"/>
      <c r="BS522" s="521"/>
      <c r="BT522" s="521"/>
      <c r="BU522" s="521"/>
      <c r="BV522" s="521"/>
      <c r="BW522" s="521"/>
      <c r="BX522" s="521"/>
      <c r="BY522" s="521"/>
      <c r="BZ522" s="521"/>
      <c r="CA522" s="521"/>
      <c r="CB522" s="521"/>
      <c r="CC522" s="521"/>
      <c r="CD522" s="521"/>
      <c r="CE522" s="521"/>
      <c r="CF522" s="521"/>
      <c r="CG522" s="521"/>
      <c r="CH522" s="521"/>
      <c r="CI522" s="521"/>
      <c r="CJ522" s="521"/>
      <c r="CK522" s="521"/>
      <c r="CL522" s="521"/>
      <c r="CM522" s="521"/>
      <c r="CN522" s="521"/>
      <c r="CO522" s="521"/>
      <c r="CP522" s="521"/>
      <c r="CQ522" s="521"/>
    </row>
    <row r="523" spans="1:95" s="69" customFormat="1" ht="15" customHeight="1" x14ac:dyDescent="0.2">
      <c r="A523" s="11">
        <v>247</v>
      </c>
      <c r="B523" s="271"/>
      <c r="C523" s="272"/>
      <c r="D523" s="281"/>
      <c r="E523" s="281"/>
      <c r="F523" s="1475" t="str">
        <f>'2. CAD NCCF'!F523:L523</f>
        <v>Supranational and multilateral development bank GS</v>
      </c>
      <c r="G523" s="1476"/>
      <c r="H523" s="1476"/>
      <c r="I523" s="1476"/>
      <c r="J523" s="1476"/>
      <c r="K523" s="1476"/>
      <c r="L523" s="1477"/>
      <c r="M523" s="690">
        <v>0</v>
      </c>
      <c r="N523" s="691">
        <v>0</v>
      </c>
      <c r="O523" s="692">
        <v>0</v>
      </c>
      <c r="P523" s="692">
        <v>0</v>
      </c>
      <c r="Q523" s="697">
        <v>0</v>
      </c>
      <c r="R523" s="692">
        <v>0</v>
      </c>
      <c r="S523" s="693">
        <v>0</v>
      </c>
      <c r="T523" s="692">
        <v>0</v>
      </c>
      <c r="U523" s="693">
        <v>0</v>
      </c>
      <c r="V523" s="692">
        <v>0</v>
      </c>
      <c r="W523" s="693">
        <v>0</v>
      </c>
      <c r="X523" s="692">
        <v>0</v>
      </c>
      <c r="Y523" s="693">
        <v>0</v>
      </c>
      <c r="Z523" s="692">
        <v>0</v>
      </c>
      <c r="AA523" s="693">
        <v>0</v>
      </c>
      <c r="AB523" s="698">
        <v>0</v>
      </c>
      <c r="AC523" s="690">
        <v>0</v>
      </c>
      <c r="AD523" s="1015"/>
      <c r="AE523" s="1016"/>
      <c r="AF523" s="1016"/>
      <c r="AG523" s="528"/>
      <c r="AH523" s="521"/>
      <c r="AI523" s="521"/>
      <c r="AJ523" s="521"/>
      <c r="AK523" s="521"/>
      <c r="AL523" s="521"/>
      <c r="AM523" s="521"/>
      <c r="AN523" s="521"/>
      <c r="AO523" s="521"/>
      <c r="AP523" s="521"/>
      <c r="AQ523" s="521"/>
      <c r="AR523" s="521"/>
      <c r="AS523" s="521"/>
      <c r="AT523" s="521"/>
      <c r="AU523" s="521"/>
      <c r="AV523" s="521"/>
      <c r="AW523" s="521"/>
      <c r="AX523" s="521"/>
      <c r="AY523" s="521"/>
      <c r="AZ523" s="521"/>
      <c r="BA523" s="521"/>
      <c r="BB523" s="521"/>
      <c r="BC523" s="521"/>
      <c r="BD523" s="521"/>
      <c r="BE523" s="521"/>
      <c r="BF523" s="521"/>
      <c r="BG523" s="521"/>
      <c r="BH523" s="521"/>
      <c r="BI523" s="521"/>
      <c r="BJ523" s="521"/>
      <c r="BK523" s="521"/>
      <c r="BL523" s="521"/>
      <c r="BM523" s="521"/>
      <c r="BN523" s="521"/>
      <c r="BO523" s="521"/>
      <c r="BP523" s="521"/>
      <c r="BQ523" s="521"/>
      <c r="BR523" s="521"/>
      <c r="BS523" s="521"/>
      <c r="BT523" s="521"/>
      <c r="BU523" s="521"/>
      <c r="BV523" s="521"/>
      <c r="BW523" s="521"/>
      <c r="BX523" s="521"/>
      <c r="BY523" s="521"/>
      <c r="BZ523" s="521"/>
      <c r="CA523" s="521"/>
      <c r="CB523" s="521"/>
      <c r="CC523" s="521"/>
      <c r="CD523" s="521"/>
      <c r="CE523" s="521"/>
      <c r="CF523" s="521"/>
      <c r="CG523" s="521"/>
      <c r="CH523" s="521"/>
      <c r="CI523" s="521"/>
      <c r="CJ523" s="521"/>
      <c r="CK523" s="521"/>
      <c r="CL523" s="521"/>
      <c r="CM523" s="521"/>
      <c r="CN523" s="521"/>
      <c r="CO523" s="521"/>
      <c r="CP523" s="521"/>
      <c r="CQ523" s="521"/>
    </row>
    <row r="524" spans="1:95" s="69" customFormat="1" ht="15" customHeight="1" x14ac:dyDescent="0.2">
      <c r="A524" s="11">
        <v>129</v>
      </c>
      <c r="B524" s="271"/>
      <c r="C524" s="281"/>
      <c r="D524" s="1472" t="str">
        <f>'2. CAD NCCF'!D524:AF524</f>
        <v>Mortgage backed securities (MBS)</v>
      </c>
      <c r="E524" s="1473"/>
      <c r="F524" s="1473"/>
      <c r="G524" s="1473"/>
      <c r="H524" s="1473"/>
      <c r="I524" s="1473"/>
      <c r="J524" s="1473"/>
      <c r="K524" s="1473"/>
      <c r="L524" s="1473"/>
      <c r="M524" s="1473"/>
      <c r="N524" s="1473"/>
      <c r="O524" s="1473"/>
      <c r="P524" s="1473"/>
      <c r="Q524" s="1473"/>
      <c r="R524" s="1473"/>
      <c r="S524" s="1473"/>
      <c r="T524" s="1473"/>
      <c r="U524" s="1473"/>
      <c r="V524" s="1473"/>
      <c r="W524" s="1473"/>
      <c r="X524" s="1473"/>
      <c r="Y524" s="1473"/>
      <c r="Z524" s="1473"/>
      <c r="AA524" s="1473"/>
      <c r="AB524" s="1473"/>
      <c r="AC524" s="1473"/>
      <c r="AD524" s="1473"/>
      <c r="AE524" s="1473"/>
      <c r="AF524" s="1473"/>
      <c r="AG524" s="528"/>
      <c r="AH524" s="521"/>
      <c r="AI524" s="521"/>
      <c r="AJ524" s="521"/>
      <c r="AK524" s="521"/>
      <c r="AL524" s="521"/>
      <c r="AM524" s="521"/>
      <c r="AN524" s="521"/>
      <c r="AO524" s="521"/>
      <c r="AP524" s="521"/>
      <c r="AQ524" s="521"/>
      <c r="AR524" s="521"/>
      <c r="AS524" s="521"/>
      <c r="AT524" s="521"/>
      <c r="AU524" s="521"/>
      <c r="AV524" s="521"/>
      <c r="AW524" s="521"/>
      <c r="AX524" s="521"/>
      <c r="AY524" s="521"/>
      <c r="AZ524" s="521"/>
      <c r="BA524" s="521"/>
      <c r="BB524" s="521"/>
      <c r="BC524" s="521"/>
      <c r="BD524" s="521"/>
      <c r="BE524" s="521"/>
      <c r="BF524" s="521"/>
      <c r="BG524" s="521"/>
      <c r="BH524" s="521"/>
      <c r="BI524" s="521"/>
      <c r="BJ524" s="521"/>
      <c r="BK524" s="521"/>
      <c r="BL524" s="521"/>
      <c r="BM524" s="521"/>
      <c r="BN524" s="521"/>
      <c r="BO524" s="521"/>
      <c r="BP524" s="521"/>
      <c r="BQ524" s="521"/>
      <c r="BR524" s="521"/>
      <c r="BS524" s="521"/>
      <c r="BT524" s="521"/>
      <c r="BU524" s="521"/>
      <c r="BV524" s="521"/>
      <c r="BW524" s="521"/>
      <c r="BX524" s="521"/>
      <c r="BY524" s="521"/>
      <c r="BZ524" s="521"/>
      <c r="CA524" s="521"/>
      <c r="CB524" s="521"/>
      <c r="CC524" s="521"/>
      <c r="CD524" s="521"/>
      <c r="CE524" s="521"/>
      <c r="CF524" s="521"/>
      <c r="CG524" s="521"/>
      <c r="CH524" s="521"/>
      <c r="CI524" s="521"/>
      <c r="CJ524" s="521"/>
      <c r="CK524" s="521"/>
      <c r="CL524" s="521"/>
      <c r="CM524" s="521"/>
      <c r="CN524" s="521"/>
      <c r="CO524" s="521"/>
      <c r="CP524" s="521"/>
      <c r="CQ524" s="521"/>
    </row>
    <row r="525" spans="1:95" s="69" customFormat="1" ht="15" customHeight="1" x14ac:dyDescent="0.2">
      <c r="A525" s="11">
        <v>130</v>
      </c>
      <c r="B525" s="271"/>
      <c r="C525" s="281"/>
      <c r="D525" s="281"/>
      <c r="E525" s="1515" t="str">
        <f>'2. CAD NCCF'!E525:L525</f>
        <v>Agency MBS</v>
      </c>
      <c r="F525" s="1516"/>
      <c r="G525" s="1516"/>
      <c r="H525" s="1516"/>
      <c r="I525" s="1516"/>
      <c r="J525" s="1516"/>
      <c r="K525" s="1516"/>
      <c r="L525" s="1517"/>
      <c r="M525" s="399">
        <f>SUBTOTAL(9,M526:M528)</f>
        <v>0</v>
      </c>
      <c r="N525" s="402">
        <f t="shared" ref="N525:AC525" si="116">SUBTOTAL(9,N526:N528)</f>
        <v>0</v>
      </c>
      <c r="O525" s="406">
        <f t="shared" si="116"/>
        <v>0</v>
      </c>
      <c r="P525" s="405">
        <f t="shared" si="116"/>
        <v>0</v>
      </c>
      <c r="Q525" s="407">
        <f t="shared" si="116"/>
        <v>0</v>
      </c>
      <c r="R525" s="406">
        <f t="shared" si="116"/>
        <v>0</v>
      </c>
      <c r="S525" s="406">
        <f t="shared" si="116"/>
        <v>0</v>
      </c>
      <c r="T525" s="406">
        <f t="shared" si="116"/>
        <v>0</v>
      </c>
      <c r="U525" s="406">
        <f t="shared" si="116"/>
        <v>0</v>
      </c>
      <c r="V525" s="406">
        <f t="shared" si="116"/>
        <v>0</v>
      </c>
      <c r="W525" s="406">
        <f t="shared" si="116"/>
        <v>0</v>
      </c>
      <c r="X525" s="406">
        <f t="shared" si="116"/>
        <v>0</v>
      </c>
      <c r="Y525" s="406">
        <f t="shared" si="116"/>
        <v>0</v>
      </c>
      <c r="Z525" s="406">
        <f t="shared" si="116"/>
        <v>0</v>
      </c>
      <c r="AA525" s="406">
        <f t="shared" si="116"/>
        <v>0</v>
      </c>
      <c r="AB525" s="416">
        <f t="shared" si="116"/>
        <v>0</v>
      </c>
      <c r="AC525" s="399">
        <f t="shared" si="116"/>
        <v>0</v>
      </c>
      <c r="AD525" s="1015"/>
      <c r="AE525" s="1016"/>
      <c r="AF525" s="1016"/>
      <c r="AG525" s="528"/>
      <c r="AH525" s="521"/>
      <c r="AI525" s="521"/>
      <c r="AJ525" s="521"/>
      <c r="AK525" s="521"/>
      <c r="AL525" s="521"/>
      <c r="AM525" s="521"/>
      <c r="AN525" s="521"/>
      <c r="AO525" s="521"/>
      <c r="AP525" s="521"/>
      <c r="AQ525" s="521"/>
      <c r="AR525" s="521"/>
      <c r="AS525" s="521"/>
      <c r="AT525" s="521"/>
      <c r="AU525" s="521"/>
      <c r="AV525" s="521"/>
      <c r="AW525" s="521"/>
      <c r="AX525" s="521"/>
      <c r="AY525" s="521"/>
      <c r="AZ525" s="521"/>
      <c r="BA525" s="521"/>
      <c r="BB525" s="521"/>
      <c r="BC525" s="521"/>
      <c r="BD525" s="521"/>
      <c r="BE525" s="521"/>
      <c r="BF525" s="521"/>
      <c r="BG525" s="521"/>
      <c r="BH525" s="521"/>
      <c r="BI525" s="521"/>
      <c r="BJ525" s="521"/>
      <c r="BK525" s="521"/>
      <c r="BL525" s="521"/>
      <c r="BM525" s="521"/>
      <c r="BN525" s="521"/>
      <c r="BO525" s="521"/>
      <c r="BP525" s="521"/>
      <c r="BQ525" s="521"/>
      <c r="BR525" s="521"/>
      <c r="BS525" s="521"/>
      <c r="BT525" s="521"/>
      <c r="BU525" s="521"/>
      <c r="BV525" s="521"/>
      <c r="BW525" s="521"/>
      <c r="BX525" s="521"/>
      <c r="BY525" s="521"/>
      <c r="BZ525" s="521"/>
      <c r="CA525" s="521"/>
      <c r="CB525" s="521"/>
      <c r="CC525" s="521"/>
      <c r="CD525" s="521"/>
      <c r="CE525" s="521"/>
      <c r="CF525" s="521"/>
      <c r="CG525" s="521"/>
      <c r="CH525" s="521"/>
      <c r="CI525" s="521"/>
      <c r="CJ525" s="521"/>
      <c r="CK525" s="521"/>
      <c r="CL525" s="521"/>
      <c r="CM525" s="521"/>
      <c r="CN525" s="521"/>
      <c r="CO525" s="521"/>
      <c r="CP525" s="521"/>
      <c r="CQ525" s="521"/>
    </row>
    <row r="526" spans="1:95" s="69" customFormat="1" ht="15" customHeight="1" x14ac:dyDescent="0.2">
      <c r="A526" s="11">
        <v>131</v>
      </c>
      <c r="B526" s="271"/>
      <c r="C526" s="281"/>
      <c r="D526" s="281"/>
      <c r="E526" s="282"/>
      <c r="F526" s="1475" t="str">
        <f>'2. CAD NCCF'!F526:L526</f>
        <v>Agency MBS, high rated</v>
      </c>
      <c r="G526" s="1476"/>
      <c r="H526" s="1476"/>
      <c r="I526" s="1476"/>
      <c r="J526" s="1476"/>
      <c r="K526" s="1476"/>
      <c r="L526" s="1477"/>
      <c r="M526" s="690">
        <v>0</v>
      </c>
      <c r="N526" s="691">
        <v>0</v>
      </c>
      <c r="O526" s="692">
        <v>0</v>
      </c>
      <c r="P526" s="692">
        <v>0</v>
      </c>
      <c r="Q526" s="697">
        <v>0</v>
      </c>
      <c r="R526" s="692">
        <v>0</v>
      </c>
      <c r="S526" s="693">
        <v>0</v>
      </c>
      <c r="T526" s="692">
        <v>0</v>
      </c>
      <c r="U526" s="693">
        <v>0</v>
      </c>
      <c r="V526" s="692">
        <v>0</v>
      </c>
      <c r="W526" s="693">
        <v>0</v>
      </c>
      <c r="X526" s="692">
        <v>0</v>
      </c>
      <c r="Y526" s="693">
        <v>0</v>
      </c>
      <c r="Z526" s="692">
        <v>0</v>
      </c>
      <c r="AA526" s="693">
        <v>0</v>
      </c>
      <c r="AB526" s="698">
        <v>0</v>
      </c>
      <c r="AC526" s="690">
        <v>0</v>
      </c>
      <c r="AD526" s="1015"/>
      <c r="AE526" s="1016"/>
      <c r="AF526" s="1016"/>
      <c r="AG526" s="528"/>
      <c r="AH526" s="521"/>
      <c r="AI526" s="521"/>
      <c r="AJ526" s="521"/>
      <c r="AK526" s="521"/>
      <c r="AL526" s="521"/>
      <c r="AM526" s="521"/>
      <c r="AN526" s="521"/>
      <c r="AO526" s="521"/>
      <c r="AP526" s="521"/>
      <c r="AQ526" s="521"/>
      <c r="AR526" s="521"/>
      <c r="AS526" s="521"/>
      <c r="AT526" s="521"/>
      <c r="AU526" s="521"/>
      <c r="AV526" s="521"/>
      <c r="AW526" s="521"/>
      <c r="AX526" s="521"/>
      <c r="AY526" s="521"/>
      <c r="AZ526" s="521"/>
      <c r="BA526" s="521"/>
      <c r="BB526" s="521"/>
      <c r="BC526" s="521"/>
      <c r="BD526" s="521"/>
      <c r="BE526" s="521"/>
      <c r="BF526" s="521"/>
      <c r="BG526" s="521"/>
      <c r="BH526" s="521"/>
      <c r="BI526" s="521"/>
      <c r="BJ526" s="521"/>
      <c r="BK526" s="521"/>
      <c r="BL526" s="521"/>
      <c r="BM526" s="521"/>
      <c r="BN526" s="521"/>
      <c r="BO526" s="521"/>
      <c r="BP526" s="521"/>
      <c r="BQ526" s="521"/>
      <c r="BR526" s="521"/>
      <c r="BS526" s="521"/>
      <c r="BT526" s="521"/>
      <c r="BU526" s="521"/>
      <c r="BV526" s="521"/>
      <c r="BW526" s="521"/>
      <c r="BX526" s="521"/>
      <c r="BY526" s="521"/>
      <c r="BZ526" s="521"/>
      <c r="CA526" s="521"/>
      <c r="CB526" s="521"/>
      <c r="CC526" s="521"/>
      <c r="CD526" s="521"/>
      <c r="CE526" s="521"/>
      <c r="CF526" s="521"/>
      <c r="CG526" s="521"/>
      <c r="CH526" s="521"/>
      <c r="CI526" s="521"/>
      <c r="CJ526" s="521"/>
      <c r="CK526" s="521"/>
      <c r="CL526" s="521"/>
      <c r="CM526" s="521"/>
      <c r="CN526" s="521"/>
      <c r="CO526" s="521"/>
      <c r="CP526" s="521"/>
      <c r="CQ526" s="521"/>
    </row>
    <row r="527" spans="1:95" s="69" customFormat="1" ht="15" customHeight="1" x14ac:dyDescent="0.2">
      <c r="A527" s="11">
        <v>132</v>
      </c>
      <c r="B527" s="271"/>
      <c r="C527" s="281"/>
      <c r="D527" s="281"/>
      <c r="E527" s="282"/>
      <c r="F527" s="1475" t="str">
        <f>'2. CAD NCCF'!F527:L527</f>
        <v>Agency MBS, medium rated</v>
      </c>
      <c r="G527" s="1476"/>
      <c r="H527" s="1476"/>
      <c r="I527" s="1476"/>
      <c r="J527" s="1476"/>
      <c r="K527" s="1476"/>
      <c r="L527" s="1477"/>
      <c r="M527" s="690">
        <v>0</v>
      </c>
      <c r="N527" s="691">
        <v>0</v>
      </c>
      <c r="O527" s="692">
        <v>0</v>
      </c>
      <c r="P527" s="692">
        <v>0</v>
      </c>
      <c r="Q527" s="697">
        <v>0</v>
      </c>
      <c r="R527" s="692">
        <v>0</v>
      </c>
      <c r="S527" s="693">
        <v>0</v>
      </c>
      <c r="T527" s="692">
        <v>0</v>
      </c>
      <c r="U527" s="693">
        <v>0</v>
      </c>
      <c r="V527" s="692">
        <v>0</v>
      </c>
      <c r="W527" s="693">
        <v>0</v>
      </c>
      <c r="X527" s="692">
        <v>0</v>
      </c>
      <c r="Y527" s="693">
        <v>0</v>
      </c>
      <c r="Z527" s="692">
        <v>0</v>
      </c>
      <c r="AA527" s="693">
        <v>0</v>
      </c>
      <c r="AB527" s="698">
        <v>0</v>
      </c>
      <c r="AC527" s="690">
        <v>0</v>
      </c>
      <c r="AD527" s="1015"/>
      <c r="AE527" s="1016"/>
      <c r="AF527" s="1016"/>
      <c r="AG527" s="528"/>
      <c r="AH527" s="521"/>
      <c r="AI527" s="521"/>
      <c r="AJ527" s="521"/>
      <c r="AK527" s="521"/>
      <c r="AL527" s="521"/>
      <c r="AM527" s="521"/>
      <c r="AN527" s="521"/>
      <c r="AO527" s="521"/>
      <c r="AP527" s="521"/>
      <c r="AQ527" s="521"/>
      <c r="AR527" s="521"/>
      <c r="AS527" s="521"/>
      <c r="AT527" s="521"/>
      <c r="AU527" s="521"/>
      <c r="AV527" s="521"/>
      <c r="AW527" s="521"/>
      <c r="AX527" s="521"/>
      <c r="AY527" s="521"/>
      <c r="AZ527" s="521"/>
      <c r="BA527" s="521"/>
      <c r="BB527" s="521"/>
      <c r="BC527" s="521"/>
      <c r="BD527" s="521"/>
      <c r="BE527" s="521"/>
      <c r="BF527" s="521"/>
      <c r="BG527" s="521"/>
      <c r="BH527" s="521"/>
      <c r="BI527" s="521"/>
      <c r="BJ527" s="521"/>
      <c r="BK527" s="521"/>
      <c r="BL527" s="521"/>
      <c r="BM527" s="521"/>
      <c r="BN527" s="521"/>
      <c r="BO527" s="521"/>
      <c r="BP527" s="521"/>
      <c r="BQ527" s="521"/>
      <c r="BR527" s="521"/>
      <c r="BS527" s="521"/>
      <c r="BT527" s="521"/>
      <c r="BU527" s="521"/>
      <c r="BV527" s="521"/>
      <c r="BW527" s="521"/>
      <c r="BX527" s="521"/>
      <c r="BY527" s="521"/>
      <c r="BZ527" s="521"/>
      <c r="CA527" s="521"/>
      <c r="CB527" s="521"/>
      <c r="CC527" s="521"/>
      <c r="CD527" s="521"/>
      <c r="CE527" s="521"/>
      <c r="CF527" s="521"/>
      <c r="CG527" s="521"/>
      <c r="CH527" s="521"/>
      <c r="CI527" s="521"/>
      <c r="CJ527" s="521"/>
      <c r="CK527" s="521"/>
      <c r="CL527" s="521"/>
      <c r="CM527" s="521"/>
      <c r="CN527" s="521"/>
      <c r="CO527" s="521"/>
      <c r="CP527" s="521"/>
      <c r="CQ527" s="521"/>
    </row>
    <row r="528" spans="1:95" s="69" customFormat="1" ht="15" customHeight="1" x14ac:dyDescent="0.2">
      <c r="A528" s="11">
        <v>133</v>
      </c>
      <c r="B528" s="271"/>
      <c r="C528" s="281"/>
      <c r="D528" s="281"/>
      <c r="E528" s="282"/>
      <c r="F528" s="1475" t="str">
        <f>'2. CAD NCCF'!F528:L528</f>
        <v>Agency MBS, low or not rated</v>
      </c>
      <c r="G528" s="1476"/>
      <c r="H528" s="1476"/>
      <c r="I528" s="1476"/>
      <c r="J528" s="1476"/>
      <c r="K528" s="1476"/>
      <c r="L528" s="1477"/>
      <c r="M528" s="690">
        <v>0</v>
      </c>
      <c r="N528" s="691">
        <v>0</v>
      </c>
      <c r="O528" s="692">
        <v>0</v>
      </c>
      <c r="P528" s="692">
        <v>0</v>
      </c>
      <c r="Q528" s="697">
        <v>0</v>
      </c>
      <c r="R528" s="692">
        <v>0</v>
      </c>
      <c r="S528" s="693">
        <v>0</v>
      </c>
      <c r="T528" s="692">
        <v>0</v>
      </c>
      <c r="U528" s="693">
        <v>0</v>
      </c>
      <c r="V528" s="692">
        <v>0</v>
      </c>
      <c r="W528" s="693">
        <v>0</v>
      </c>
      <c r="X528" s="692">
        <v>0</v>
      </c>
      <c r="Y528" s="693">
        <v>0</v>
      </c>
      <c r="Z528" s="692">
        <v>0</v>
      </c>
      <c r="AA528" s="693">
        <v>0</v>
      </c>
      <c r="AB528" s="698">
        <v>0</v>
      </c>
      <c r="AC528" s="690">
        <v>0</v>
      </c>
      <c r="AD528" s="1015"/>
      <c r="AE528" s="1016"/>
      <c r="AF528" s="1016"/>
      <c r="AG528" s="528"/>
      <c r="AH528" s="521"/>
      <c r="AI528" s="521"/>
      <c r="AJ528" s="521"/>
      <c r="AK528" s="521"/>
      <c r="AL528" s="521"/>
      <c r="AM528" s="521"/>
      <c r="AN528" s="521"/>
      <c r="AO528" s="521"/>
      <c r="AP528" s="521"/>
      <c r="AQ528" s="521"/>
      <c r="AR528" s="521"/>
      <c r="AS528" s="521"/>
      <c r="AT528" s="521"/>
      <c r="AU528" s="521"/>
      <c r="AV528" s="521"/>
      <c r="AW528" s="521"/>
      <c r="AX528" s="521"/>
      <c r="AY528" s="521"/>
      <c r="AZ528" s="521"/>
      <c r="BA528" s="521"/>
      <c r="BB528" s="521"/>
      <c r="BC528" s="521"/>
      <c r="BD528" s="521"/>
      <c r="BE528" s="521"/>
      <c r="BF528" s="521"/>
      <c r="BG528" s="521"/>
      <c r="BH528" s="521"/>
      <c r="BI528" s="521"/>
      <c r="BJ528" s="521"/>
      <c r="BK528" s="521"/>
      <c r="BL528" s="521"/>
      <c r="BM528" s="521"/>
      <c r="BN528" s="521"/>
      <c r="BO528" s="521"/>
      <c r="BP528" s="521"/>
      <c r="BQ528" s="521"/>
      <c r="BR528" s="521"/>
      <c r="BS528" s="521"/>
      <c r="BT528" s="521"/>
      <c r="BU528" s="521"/>
      <c r="BV528" s="521"/>
      <c r="BW528" s="521"/>
      <c r="BX528" s="521"/>
      <c r="BY528" s="521"/>
      <c r="BZ528" s="521"/>
      <c r="CA528" s="521"/>
      <c r="CB528" s="521"/>
      <c r="CC528" s="521"/>
      <c r="CD528" s="521"/>
      <c r="CE528" s="521"/>
      <c r="CF528" s="521"/>
      <c r="CG528" s="521"/>
      <c r="CH528" s="521"/>
      <c r="CI528" s="521"/>
      <c r="CJ528" s="521"/>
      <c r="CK528" s="521"/>
      <c r="CL528" s="521"/>
      <c r="CM528" s="521"/>
      <c r="CN528" s="521"/>
      <c r="CO528" s="521"/>
      <c r="CP528" s="521"/>
      <c r="CQ528" s="521"/>
    </row>
    <row r="529" spans="1:95" s="69" customFormat="1" ht="15" customHeight="1" x14ac:dyDescent="0.2">
      <c r="A529" s="11">
        <v>134</v>
      </c>
      <c r="B529" s="271"/>
      <c r="C529" s="281"/>
      <c r="D529" s="281"/>
      <c r="E529" s="1445" t="str">
        <f>'2. CAD NCCF'!E529:L529</f>
        <v>Non-agency commercial MBS (CMBS)</v>
      </c>
      <c r="F529" s="1446"/>
      <c r="G529" s="1446"/>
      <c r="H529" s="1446"/>
      <c r="I529" s="1446"/>
      <c r="J529" s="1446"/>
      <c r="K529" s="1446"/>
      <c r="L529" s="1447"/>
      <c r="M529" s="399">
        <f>SUBTOTAL(9,M530:M532)</f>
        <v>0</v>
      </c>
      <c r="N529" s="402">
        <f t="shared" ref="N529:AC529" si="117">SUBTOTAL(9,N530:N532)</f>
        <v>0</v>
      </c>
      <c r="O529" s="406">
        <f t="shared" si="117"/>
        <v>0</v>
      </c>
      <c r="P529" s="405">
        <f t="shared" si="117"/>
        <v>0</v>
      </c>
      <c r="Q529" s="407">
        <f t="shared" si="117"/>
        <v>0</v>
      </c>
      <c r="R529" s="406">
        <f t="shared" si="117"/>
        <v>0</v>
      </c>
      <c r="S529" s="406">
        <f t="shared" si="117"/>
        <v>0</v>
      </c>
      <c r="T529" s="406">
        <f t="shared" si="117"/>
        <v>0</v>
      </c>
      <c r="U529" s="406">
        <f t="shared" si="117"/>
        <v>0</v>
      </c>
      <c r="V529" s="406">
        <f t="shared" si="117"/>
        <v>0</v>
      </c>
      <c r="W529" s="406">
        <f t="shared" si="117"/>
        <v>0</v>
      </c>
      <c r="X529" s="406">
        <f t="shared" si="117"/>
        <v>0</v>
      </c>
      <c r="Y529" s="406">
        <f t="shared" si="117"/>
        <v>0</v>
      </c>
      <c r="Z529" s="406">
        <f t="shared" si="117"/>
        <v>0</v>
      </c>
      <c r="AA529" s="406">
        <f t="shared" si="117"/>
        <v>0</v>
      </c>
      <c r="AB529" s="416">
        <f t="shared" si="117"/>
        <v>0</v>
      </c>
      <c r="AC529" s="399">
        <f t="shared" si="117"/>
        <v>0</v>
      </c>
      <c r="AD529" s="1015"/>
      <c r="AE529" s="1016"/>
      <c r="AF529" s="1016"/>
      <c r="AG529" s="528"/>
      <c r="AH529" s="521"/>
      <c r="AI529" s="521"/>
      <c r="AJ529" s="521"/>
      <c r="AK529" s="521"/>
      <c r="AL529" s="521"/>
      <c r="AM529" s="521"/>
      <c r="AN529" s="521"/>
      <c r="AO529" s="521"/>
      <c r="AP529" s="521"/>
      <c r="AQ529" s="521"/>
      <c r="AR529" s="521"/>
      <c r="AS529" s="521"/>
      <c r="AT529" s="521"/>
      <c r="AU529" s="521"/>
      <c r="AV529" s="521"/>
      <c r="AW529" s="521"/>
      <c r="AX529" s="521"/>
      <c r="AY529" s="521"/>
      <c r="AZ529" s="521"/>
      <c r="BA529" s="521"/>
      <c r="BB529" s="521"/>
      <c r="BC529" s="521"/>
      <c r="BD529" s="521"/>
      <c r="BE529" s="521"/>
      <c r="BF529" s="521"/>
      <c r="BG529" s="521"/>
      <c r="BH529" s="521"/>
      <c r="BI529" s="521"/>
      <c r="BJ529" s="521"/>
      <c r="BK529" s="521"/>
      <c r="BL529" s="521"/>
      <c r="BM529" s="521"/>
      <c r="BN529" s="521"/>
      <c r="BO529" s="521"/>
      <c r="BP529" s="521"/>
      <c r="BQ529" s="521"/>
      <c r="BR529" s="521"/>
      <c r="BS529" s="521"/>
      <c r="BT529" s="521"/>
      <c r="BU529" s="521"/>
      <c r="BV529" s="521"/>
      <c r="BW529" s="521"/>
      <c r="BX529" s="521"/>
      <c r="BY529" s="521"/>
      <c r="BZ529" s="521"/>
      <c r="CA529" s="521"/>
      <c r="CB529" s="521"/>
      <c r="CC529" s="521"/>
      <c r="CD529" s="521"/>
      <c r="CE529" s="521"/>
      <c r="CF529" s="521"/>
      <c r="CG529" s="521"/>
      <c r="CH529" s="521"/>
      <c r="CI529" s="521"/>
      <c r="CJ529" s="521"/>
      <c r="CK529" s="521"/>
      <c r="CL529" s="521"/>
      <c r="CM529" s="521"/>
      <c r="CN529" s="521"/>
      <c r="CO529" s="521"/>
      <c r="CP529" s="521"/>
      <c r="CQ529" s="521"/>
    </row>
    <row r="530" spans="1:95" s="69" customFormat="1" ht="15" customHeight="1" x14ac:dyDescent="0.2">
      <c r="A530" s="11">
        <v>135</v>
      </c>
      <c r="B530" s="271"/>
      <c r="C530" s="281"/>
      <c r="D530" s="281"/>
      <c r="E530" s="282"/>
      <c r="F530" s="1475" t="str">
        <f>'2. CAD NCCF'!F530:L530</f>
        <v>Non-agency CMBS, high rated</v>
      </c>
      <c r="G530" s="1476"/>
      <c r="H530" s="1476"/>
      <c r="I530" s="1476"/>
      <c r="J530" s="1476"/>
      <c r="K530" s="1476"/>
      <c r="L530" s="1477"/>
      <c r="M530" s="690">
        <v>0</v>
      </c>
      <c r="N530" s="691">
        <v>0</v>
      </c>
      <c r="O530" s="692">
        <v>0</v>
      </c>
      <c r="P530" s="692">
        <v>0</v>
      </c>
      <c r="Q530" s="697">
        <v>0</v>
      </c>
      <c r="R530" s="692">
        <v>0</v>
      </c>
      <c r="S530" s="693">
        <v>0</v>
      </c>
      <c r="T530" s="692">
        <v>0</v>
      </c>
      <c r="U530" s="693">
        <v>0</v>
      </c>
      <c r="V530" s="692">
        <v>0</v>
      </c>
      <c r="W530" s="693">
        <v>0</v>
      </c>
      <c r="X530" s="692">
        <v>0</v>
      </c>
      <c r="Y530" s="693">
        <v>0</v>
      </c>
      <c r="Z530" s="692">
        <v>0</v>
      </c>
      <c r="AA530" s="693">
        <v>0</v>
      </c>
      <c r="AB530" s="698">
        <v>0</v>
      </c>
      <c r="AC530" s="690">
        <v>0</v>
      </c>
      <c r="AD530" s="1015"/>
      <c r="AE530" s="1016"/>
      <c r="AF530" s="1016"/>
      <c r="AG530" s="528"/>
      <c r="AH530" s="521"/>
      <c r="AI530" s="521"/>
      <c r="AJ530" s="521"/>
      <c r="AK530" s="521"/>
      <c r="AL530" s="521"/>
      <c r="AM530" s="521"/>
      <c r="AN530" s="521"/>
      <c r="AO530" s="521"/>
      <c r="AP530" s="521"/>
      <c r="AQ530" s="521"/>
      <c r="AR530" s="521"/>
      <c r="AS530" s="521"/>
      <c r="AT530" s="521"/>
      <c r="AU530" s="521"/>
      <c r="AV530" s="521"/>
      <c r="AW530" s="521"/>
      <c r="AX530" s="521"/>
      <c r="AY530" s="521"/>
      <c r="AZ530" s="521"/>
      <c r="BA530" s="521"/>
      <c r="BB530" s="521"/>
      <c r="BC530" s="521"/>
      <c r="BD530" s="521"/>
      <c r="BE530" s="521"/>
      <c r="BF530" s="521"/>
      <c r="BG530" s="521"/>
      <c r="BH530" s="521"/>
      <c r="BI530" s="521"/>
      <c r="BJ530" s="521"/>
      <c r="BK530" s="521"/>
      <c r="BL530" s="521"/>
      <c r="BM530" s="521"/>
      <c r="BN530" s="521"/>
      <c r="BO530" s="521"/>
      <c r="BP530" s="521"/>
      <c r="BQ530" s="521"/>
      <c r="BR530" s="521"/>
      <c r="BS530" s="521"/>
      <c r="BT530" s="521"/>
      <c r="BU530" s="521"/>
      <c r="BV530" s="521"/>
      <c r="BW530" s="521"/>
      <c r="BX530" s="521"/>
      <c r="BY530" s="521"/>
      <c r="BZ530" s="521"/>
      <c r="CA530" s="521"/>
      <c r="CB530" s="521"/>
      <c r="CC530" s="521"/>
      <c r="CD530" s="521"/>
      <c r="CE530" s="521"/>
      <c r="CF530" s="521"/>
      <c r="CG530" s="521"/>
      <c r="CH530" s="521"/>
      <c r="CI530" s="521"/>
      <c r="CJ530" s="521"/>
      <c r="CK530" s="521"/>
      <c r="CL530" s="521"/>
      <c r="CM530" s="521"/>
      <c r="CN530" s="521"/>
      <c r="CO530" s="521"/>
      <c r="CP530" s="521"/>
      <c r="CQ530" s="521"/>
    </row>
    <row r="531" spans="1:95" s="69" customFormat="1" ht="15" customHeight="1" x14ac:dyDescent="0.2">
      <c r="A531" s="11">
        <v>136</v>
      </c>
      <c r="B531" s="271"/>
      <c r="C531" s="281"/>
      <c r="D531" s="281"/>
      <c r="E531" s="282"/>
      <c r="F531" s="1475" t="str">
        <f>'2. CAD NCCF'!F531:L531</f>
        <v>Non-agency CMBS, medium rated</v>
      </c>
      <c r="G531" s="1476"/>
      <c r="H531" s="1476"/>
      <c r="I531" s="1476"/>
      <c r="J531" s="1476"/>
      <c r="K531" s="1476"/>
      <c r="L531" s="1477"/>
      <c r="M531" s="690">
        <v>0</v>
      </c>
      <c r="N531" s="691">
        <v>0</v>
      </c>
      <c r="O531" s="692">
        <v>0</v>
      </c>
      <c r="P531" s="692">
        <v>0</v>
      </c>
      <c r="Q531" s="697">
        <v>0</v>
      </c>
      <c r="R531" s="692">
        <v>0</v>
      </c>
      <c r="S531" s="693">
        <v>0</v>
      </c>
      <c r="T531" s="692">
        <v>0</v>
      </c>
      <c r="U531" s="693">
        <v>0</v>
      </c>
      <c r="V531" s="692">
        <v>0</v>
      </c>
      <c r="W531" s="693">
        <v>0</v>
      </c>
      <c r="X531" s="692">
        <v>0</v>
      </c>
      <c r="Y531" s="693">
        <v>0</v>
      </c>
      <c r="Z531" s="692">
        <v>0</v>
      </c>
      <c r="AA531" s="693">
        <v>0</v>
      </c>
      <c r="AB531" s="698">
        <v>0</v>
      </c>
      <c r="AC531" s="690">
        <v>0</v>
      </c>
      <c r="AD531" s="1015"/>
      <c r="AE531" s="1016"/>
      <c r="AF531" s="1016"/>
      <c r="AG531" s="528"/>
      <c r="AH531" s="521"/>
      <c r="AI531" s="521"/>
      <c r="AJ531" s="521"/>
      <c r="AK531" s="521"/>
      <c r="AL531" s="521"/>
      <c r="AM531" s="521"/>
      <c r="AN531" s="521"/>
      <c r="AO531" s="521"/>
      <c r="AP531" s="521"/>
      <c r="AQ531" s="521"/>
      <c r="AR531" s="521"/>
      <c r="AS531" s="521"/>
      <c r="AT531" s="521"/>
      <c r="AU531" s="521"/>
      <c r="AV531" s="521"/>
      <c r="AW531" s="521"/>
      <c r="AX531" s="521"/>
      <c r="AY531" s="521"/>
      <c r="AZ531" s="521"/>
      <c r="BA531" s="521"/>
      <c r="BB531" s="521"/>
      <c r="BC531" s="521"/>
      <c r="BD531" s="521"/>
      <c r="BE531" s="521"/>
      <c r="BF531" s="521"/>
      <c r="BG531" s="521"/>
      <c r="BH531" s="521"/>
      <c r="BI531" s="521"/>
      <c r="BJ531" s="521"/>
      <c r="BK531" s="521"/>
      <c r="BL531" s="521"/>
      <c r="BM531" s="521"/>
      <c r="BN531" s="521"/>
      <c r="BO531" s="521"/>
      <c r="BP531" s="521"/>
      <c r="BQ531" s="521"/>
      <c r="BR531" s="521"/>
      <c r="BS531" s="521"/>
      <c r="BT531" s="521"/>
      <c r="BU531" s="521"/>
      <c r="BV531" s="521"/>
      <c r="BW531" s="521"/>
      <c r="BX531" s="521"/>
      <c r="BY531" s="521"/>
      <c r="BZ531" s="521"/>
      <c r="CA531" s="521"/>
      <c r="CB531" s="521"/>
      <c r="CC531" s="521"/>
      <c r="CD531" s="521"/>
      <c r="CE531" s="521"/>
      <c r="CF531" s="521"/>
      <c r="CG531" s="521"/>
      <c r="CH531" s="521"/>
      <c r="CI531" s="521"/>
      <c r="CJ531" s="521"/>
      <c r="CK531" s="521"/>
      <c r="CL531" s="521"/>
      <c r="CM531" s="521"/>
      <c r="CN531" s="521"/>
      <c r="CO531" s="521"/>
      <c r="CP531" s="521"/>
      <c r="CQ531" s="521"/>
    </row>
    <row r="532" spans="1:95" s="69" customFormat="1" ht="15" customHeight="1" x14ac:dyDescent="0.2">
      <c r="A532" s="11">
        <v>137</v>
      </c>
      <c r="B532" s="271"/>
      <c r="C532" s="281"/>
      <c r="D532" s="281"/>
      <c r="E532" s="282"/>
      <c r="F532" s="1475" t="str">
        <f>'2. CAD NCCF'!F532:L532</f>
        <v>Non-agency CMBS, low or not rated</v>
      </c>
      <c r="G532" s="1476"/>
      <c r="H532" s="1476"/>
      <c r="I532" s="1476"/>
      <c r="J532" s="1476"/>
      <c r="K532" s="1476"/>
      <c r="L532" s="1477"/>
      <c r="M532" s="690">
        <v>0</v>
      </c>
      <c r="N532" s="691">
        <v>0</v>
      </c>
      <c r="O532" s="692">
        <v>0</v>
      </c>
      <c r="P532" s="692">
        <v>0</v>
      </c>
      <c r="Q532" s="697">
        <v>0</v>
      </c>
      <c r="R532" s="692">
        <v>0</v>
      </c>
      <c r="S532" s="693">
        <v>0</v>
      </c>
      <c r="T532" s="692">
        <v>0</v>
      </c>
      <c r="U532" s="693">
        <v>0</v>
      </c>
      <c r="V532" s="692">
        <v>0</v>
      </c>
      <c r="W532" s="693">
        <v>0</v>
      </c>
      <c r="X532" s="692">
        <v>0</v>
      </c>
      <c r="Y532" s="693">
        <v>0</v>
      </c>
      <c r="Z532" s="692">
        <v>0</v>
      </c>
      <c r="AA532" s="693">
        <v>0</v>
      </c>
      <c r="AB532" s="698">
        <v>0</v>
      </c>
      <c r="AC532" s="690">
        <v>0</v>
      </c>
      <c r="AD532" s="1015"/>
      <c r="AE532" s="1016"/>
      <c r="AF532" s="1016"/>
      <c r="AG532" s="528"/>
      <c r="AH532" s="521"/>
      <c r="AI532" s="521"/>
      <c r="AJ532" s="521"/>
      <c r="AK532" s="521"/>
      <c r="AL532" s="521"/>
      <c r="AM532" s="521"/>
      <c r="AN532" s="521"/>
      <c r="AO532" s="521"/>
      <c r="AP532" s="521"/>
      <c r="AQ532" s="521"/>
      <c r="AR532" s="521"/>
      <c r="AS532" s="521"/>
      <c r="AT532" s="521"/>
      <c r="AU532" s="521"/>
      <c r="AV532" s="521"/>
      <c r="AW532" s="521"/>
      <c r="AX532" s="521"/>
      <c r="AY532" s="521"/>
      <c r="AZ532" s="521"/>
      <c r="BA532" s="521"/>
      <c r="BB532" s="521"/>
      <c r="BC532" s="521"/>
      <c r="BD532" s="521"/>
      <c r="BE532" s="521"/>
      <c r="BF532" s="521"/>
      <c r="BG532" s="521"/>
      <c r="BH532" s="521"/>
      <c r="BI532" s="521"/>
      <c r="BJ532" s="521"/>
      <c r="BK532" s="521"/>
      <c r="BL532" s="521"/>
      <c r="BM532" s="521"/>
      <c r="BN532" s="521"/>
      <c r="BO532" s="521"/>
      <c r="BP532" s="521"/>
      <c r="BQ532" s="521"/>
      <c r="BR532" s="521"/>
      <c r="BS532" s="521"/>
      <c r="BT532" s="521"/>
      <c r="BU532" s="521"/>
      <c r="BV532" s="521"/>
      <c r="BW532" s="521"/>
      <c r="BX532" s="521"/>
      <c r="BY532" s="521"/>
      <c r="BZ532" s="521"/>
      <c r="CA532" s="521"/>
      <c r="CB532" s="521"/>
      <c r="CC532" s="521"/>
      <c r="CD532" s="521"/>
      <c r="CE532" s="521"/>
      <c r="CF532" s="521"/>
      <c r="CG532" s="521"/>
      <c r="CH532" s="521"/>
      <c r="CI532" s="521"/>
      <c r="CJ532" s="521"/>
      <c r="CK532" s="521"/>
      <c r="CL532" s="521"/>
      <c r="CM532" s="521"/>
      <c r="CN532" s="521"/>
      <c r="CO532" s="521"/>
      <c r="CP532" s="521"/>
      <c r="CQ532" s="521"/>
    </row>
    <row r="533" spans="1:95" s="69" customFormat="1" ht="15" customHeight="1" x14ac:dyDescent="0.2">
      <c r="A533" s="11">
        <v>138</v>
      </c>
      <c r="B533" s="271"/>
      <c r="C533" s="281"/>
      <c r="D533" s="281"/>
      <c r="E533" s="1445" t="str">
        <f>'2. CAD NCCF'!E533:L533</f>
        <v>Non-agency residential MBS (RMBS)</v>
      </c>
      <c r="F533" s="1446"/>
      <c r="G533" s="1446"/>
      <c r="H533" s="1446"/>
      <c r="I533" s="1446"/>
      <c r="J533" s="1446"/>
      <c r="K533" s="1446"/>
      <c r="L533" s="1447"/>
      <c r="M533" s="399">
        <f>SUBTOTAL(9,M534:M536)</f>
        <v>0</v>
      </c>
      <c r="N533" s="402">
        <f t="shared" ref="N533:AC533" si="118">SUBTOTAL(9,N534:N536)</f>
        <v>0</v>
      </c>
      <c r="O533" s="406">
        <f t="shared" si="118"/>
        <v>0</v>
      </c>
      <c r="P533" s="405">
        <f t="shared" si="118"/>
        <v>0</v>
      </c>
      <c r="Q533" s="407">
        <f t="shared" si="118"/>
        <v>0</v>
      </c>
      <c r="R533" s="406">
        <f t="shared" si="118"/>
        <v>0</v>
      </c>
      <c r="S533" s="406">
        <f t="shared" si="118"/>
        <v>0</v>
      </c>
      <c r="T533" s="406">
        <f t="shared" si="118"/>
        <v>0</v>
      </c>
      <c r="U533" s="406">
        <f t="shared" si="118"/>
        <v>0</v>
      </c>
      <c r="V533" s="406">
        <f t="shared" si="118"/>
        <v>0</v>
      </c>
      <c r="W533" s="406">
        <f t="shared" si="118"/>
        <v>0</v>
      </c>
      <c r="X533" s="406">
        <f t="shared" si="118"/>
        <v>0</v>
      </c>
      <c r="Y533" s="406">
        <f t="shared" si="118"/>
        <v>0</v>
      </c>
      <c r="Z533" s="406">
        <f t="shared" si="118"/>
        <v>0</v>
      </c>
      <c r="AA533" s="406">
        <f t="shared" si="118"/>
        <v>0</v>
      </c>
      <c r="AB533" s="416">
        <f t="shared" si="118"/>
        <v>0</v>
      </c>
      <c r="AC533" s="399">
        <f t="shared" si="118"/>
        <v>0</v>
      </c>
      <c r="AD533" s="1015"/>
      <c r="AE533" s="1016"/>
      <c r="AF533" s="1016"/>
      <c r="AG533" s="528"/>
      <c r="AH533" s="521"/>
      <c r="AI533" s="521"/>
      <c r="AJ533" s="521"/>
      <c r="AK533" s="521"/>
      <c r="AL533" s="521"/>
      <c r="AM533" s="521"/>
      <c r="AN533" s="521"/>
      <c r="AO533" s="521"/>
      <c r="AP533" s="521"/>
      <c r="AQ533" s="521"/>
      <c r="AR533" s="521"/>
      <c r="AS533" s="521"/>
      <c r="AT533" s="521"/>
      <c r="AU533" s="521"/>
      <c r="AV533" s="521"/>
      <c r="AW533" s="521"/>
      <c r="AX533" s="521"/>
      <c r="AY533" s="521"/>
      <c r="AZ533" s="521"/>
      <c r="BA533" s="521"/>
      <c r="BB533" s="521"/>
      <c r="BC533" s="521"/>
      <c r="BD533" s="521"/>
      <c r="BE533" s="521"/>
      <c r="BF533" s="521"/>
      <c r="BG533" s="521"/>
      <c r="BH533" s="521"/>
      <c r="BI533" s="521"/>
      <c r="BJ533" s="521"/>
      <c r="BK533" s="521"/>
      <c r="BL533" s="521"/>
      <c r="BM533" s="521"/>
      <c r="BN533" s="521"/>
      <c r="BO533" s="521"/>
      <c r="BP533" s="521"/>
      <c r="BQ533" s="521"/>
      <c r="BR533" s="521"/>
      <c r="BS533" s="521"/>
      <c r="BT533" s="521"/>
      <c r="BU533" s="521"/>
      <c r="BV533" s="521"/>
      <c r="BW533" s="521"/>
      <c r="BX533" s="521"/>
      <c r="BY533" s="521"/>
      <c r="BZ533" s="521"/>
      <c r="CA533" s="521"/>
      <c r="CB533" s="521"/>
      <c r="CC533" s="521"/>
      <c r="CD533" s="521"/>
      <c r="CE533" s="521"/>
      <c r="CF533" s="521"/>
      <c r="CG533" s="521"/>
      <c r="CH533" s="521"/>
      <c r="CI533" s="521"/>
      <c r="CJ533" s="521"/>
      <c r="CK533" s="521"/>
      <c r="CL533" s="521"/>
      <c r="CM533" s="521"/>
      <c r="CN533" s="521"/>
      <c r="CO533" s="521"/>
      <c r="CP533" s="521"/>
      <c r="CQ533" s="521"/>
    </row>
    <row r="534" spans="1:95" s="69" customFormat="1" ht="15" customHeight="1" x14ac:dyDescent="0.2">
      <c r="A534" s="11">
        <v>139</v>
      </c>
      <c r="B534" s="271"/>
      <c r="C534" s="281"/>
      <c r="D534" s="281"/>
      <c r="E534" s="282"/>
      <c r="F534" s="1475" t="str">
        <f>'2. CAD NCCF'!F534:L534</f>
        <v>Non-agency RMBS, high rated</v>
      </c>
      <c r="G534" s="1476"/>
      <c r="H534" s="1476"/>
      <c r="I534" s="1476"/>
      <c r="J534" s="1476"/>
      <c r="K534" s="1476"/>
      <c r="L534" s="1477"/>
      <c r="M534" s="690">
        <v>0</v>
      </c>
      <c r="N534" s="691">
        <v>0</v>
      </c>
      <c r="O534" s="692">
        <v>0</v>
      </c>
      <c r="P534" s="692">
        <v>0</v>
      </c>
      <c r="Q534" s="697">
        <v>0</v>
      </c>
      <c r="R534" s="692">
        <v>0</v>
      </c>
      <c r="S534" s="693">
        <v>0</v>
      </c>
      <c r="T534" s="692">
        <v>0</v>
      </c>
      <c r="U534" s="693">
        <v>0</v>
      </c>
      <c r="V534" s="692">
        <v>0</v>
      </c>
      <c r="W534" s="693">
        <v>0</v>
      </c>
      <c r="X534" s="692">
        <v>0</v>
      </c>
      <c r="Y534" s="693">
        <v>0</v>
      </c>
      <c r="Z534" s="692">
        <v>0</v>
      </c>
      <c r="AA534" s="693">
        <v>0</v>
      </c>
      <c r="AB534" s="698">
        <v>0</v>
      </c>
      <c r="AC534" s="690">
        <v>0</v>
      </c>
      <c r="AD534" s="1015"/>
      <c r="AE534" s="1016"/>
      <c r="AF534" s="1016"/>
      <c r="AG534" s="528"/>
      <c r="AH534" s="521"/>
      <c r="AI534" s="521"/>
      <c r="AJ534" s="521"/>
      <c r="AK534" s="521"/>
      <c r="AL534" s="521"/>
      <c r="AM534" s="521"/>
      <c r="AN534" s="521"/>
      <c r="AO534" s="521"/>
      <c r="AP534" s="521"/>
      <c r="AQ534" s="521"/>
      <c r="AR534" s="521"/>
      <c r="AS534" s="521"/>
      <c r="AT534" s="521"/>
      <c r="AU534" s="521"/>
      <c r="AV534" s="521"/>
      <c r="AW534" s="521"/>
      <c r="AX534" s="521"/>
      <c r="AY534" s="521"/>
      <c r="AZ534" s="521"/>
      <c r="BA534" s="521"/>
      <c r="BB534" s="521"/>
      <c r="BC534" s="521"/>
      <c r="BD534" s="521"/>
      <c r="BE534" s="521"/>
      <c r="BF534" s="521"/>
      <c r="BG534" s="521"/>
      <c r="BH534" s="521"/>
      <c r="BI534" s="521"/>
      <c r="BJ534" s="521"/>
      <c r="BK534" s="521"/>
      <c r="BL534" s="521"/>
      <c r="BM534" s="521"/>
      <c r="BN534" s="521"/>
      <c r="BO534" s="521"/>
      <c r="BP534" s="521"/>
      <c r="BQ534" s="521"/>
      <c r="BR534" s="521"/>
      <c r="BS534" s="521"/>
      <c r="BT534" s="521"/>
      <c r="BU534" s="521"/>
      <c r="BV534" s="521"/>
      <c r="BW534" s="521"/>
      <c r="BX534" s="521"/>
      <c r="BY534" s="521"/>
      <c r="BZ534" s="521"/>
      <c r="CA534" s="521"/>
      <c r="CB534" s="521"/>
      <c r="CC534" s="521"/>
      <c r="CD534" s="521"/>
      <c r="CE534" s="521"/>
      <c r="CF534" s="521"/>
      <c r="CG534" s="521"/>
      <c r="CH534" s="521"/>
      <c r="CI534" s="521"/>
      <c r="CJ534" s="521"/>
      <c r="CK534" s="521"/>
      <c r="CL534" s="521"/>
      <c r="CM534" s="521"/>
      <c r="CN534" s="521"/>
      <c r="CO534" s="521"/>
      <c r="CP534" s="521"/>
      <c r="CQ534" s="521"/>
    </row>
    <row r="535" spans="1:95" s="69" customFormat="1" ht="15" customHeight="1" x14ac:dyDescent="0.2">
      <c r="A535" s="11">
        <v>140</v>
      </c>
      <c r="B535" s="271"/>
      <c r="C535" s="281"/>
      <c r="D535" s="281"/>
      <c r="E535" s="282"/>
      <c r="F535" s="1475" t="str">
        <f>'2. CAD NCCF'!F535:L535</f>
        <v>Non-agency RMBS, medium rated</v>
      </c>
      <c r="G535" s="1476"/>
      <c r="H535" s="1476"/>
      <c r="I535" s="1476"/>
      <c r="J535" s="1476"/>
      <c r="K535" s="1476"/>
      <c r="L535" s="1477"/>
      <c r="M535" s="690">
        <v>0</v>
      </c>
      <c r="N535" s="691">
        <v>0</v>
      </c>
      <c r="O535" s="692">
        <v>0</v>
      </c>
      <c r="P535" s="692">
        <v>0</v>
      </c>
      <c r="Q535" s="697">
        <v>0</v>
      </c>
      <c r="R535" s="692">
        <v>0</v>
      </c>
      <c r="S535" s="693">
        <v>0</v>
      </c>
      <c r="T535" s="692">
        <v>0</v>
      </c>
      <c r="U535" s="693">
        <v>0</v>
      </c>
      <c r="V535" s="692">
        <v>0</v>
      </c>
      <c r="W535" s="693">
        <v>0</v>
      </c>
      <c r="X535" s="692">
        <v>0</v>
      </c>
      <c r="Y535" s="693">
        <v>0</v>
      </c>
      <c r="Z535" s="692">
        <v>0</v>
      </c>
      <c r="AA535" s="693">
        <v>0</v>
      </c>
      <c r="AB535" s="698">
        <v>0</v>
      </c>
      <c r="AC535" s="690">
        <v>0</v>
      </c>
      <c r="AD535" s="1015"/>
      <c r="AE535" s="1016"/>
      <c r="AF535" s="1016"/>
      <c r="AG535" s="528"/>
      <c r="AH535" s="521"/>
      <c r="AI535" s="521"/>
      <c r="AJ535" s="521"/>
      <c r="AK535" s="521"/>
      <c r="AL535" s="521"/>
      <c r="AM535" s="521"/>
      <c r="AN535" s="521"/>
      <c r="AO535" s="521"/>
      <c r="AP535" s="521"/>
      <c r="AQ535" s="521"/>
      <c r="AR535" s="521"/>
      <c r="AS535" s="521"/>
      <c r="AT535" s="521"/>
      <c r="AU535" s="521"/>
      <c r="AV535" s="521"/>
      <c r="AW535" s="521"/>
      <c r="AX535" s="521"/>
      <c r="AY535" s="521"/>
      <c r="AZ535" s="521"/>
      <c r="BA535" s="521"/>
      <c r="BB535" s="521"/>
      <c r="BC535" s="521"/>
      <c r="BD535" s="521"/>
      <c r="BE535" s="521"/>
      <c r="BF535" s="521"/>
      <c r="BG535" s="521"/>
      <c r="BH535" s="521"/>
      <c r="BI535" s="521"/>
      <c r="BJ535" s="521"/>
      <c r="BK535" s="521"/>
      <c r="BL535" s="521"/>
      <c r="BM535" s="521"/>
      <c r="BN535" s="521"/>
      <c r="BO535" s="521"/>
      <c r="BP535" s="521"/>
      <c r="BQ535" s="521"/>
      <c r="BR535" s="521"/>
      <c r="BS535" s="521"/>
      <c r="BT535" s="521"/>
      <c r="BU535" s="521"/>
      <c r="BV535" s="521"/>
      <c r="BW535" s="521"/>
      <c r="BX535" s="521"/>
      <c r="BY535" s="521"/>
      <c r="BZ535" s="521"/>
      <c r="CA535" s="521"/>
      <c r="CB535" s="521"/>
      <c r="CC535" s="521"/>
      <c r="CD535" s="521"/>
      <c r="CE535" s="521"/>
      <c r="CF535" s="521"/>
      <c r="CG535" s="521"/>
      <c r="CH535" s="521"/>
      <c r="CI535" s="521"/>
      <c r="CJ535" s="521"/>
      <c r="CK535" s="521"/>
      <c r="CL535" s="521"/>
      <c r="CM535" s="521"/>
      <c r="CN535" s="521"/>
      <c r="CO535" s="521"/>
      <c r="CP535" s="521"/>
      <c r="CQ535" s="521"/>
    </row>
    <row r="536" spans="1:95" s="69" customFormat="1" ht="15" customHeight="1" x14ac:dyDescent="0.2">
      <c r="A536" s="11">
        <v>141</v>
      </c>
      <c r="B536" s="271"/>
      <c r="C536" s="281"/>
      <c r="D536" s="281"/>
      <c r="E536" s="282"/>
      <c r="F536" s="1475" t="str">
        <f>'2. CAD NCCF'!F536:L536</f>
        <v>Non-agency RMBS, low or not rated</v>
      </c>
      <c r="G536" s="1476"/>
      <c r="H536" s="1476"/>
      <c r="I536" s="1476"/>
      <c r="J536" s="1476"/>
      <c r="K536" s="1476"/>
      <c r="L536" s="1477"/>
      <c r="M536" s="690">
        <v>0</v>
      </c>
      <c r="N536" s="691">
        <v>0</v>
      </c>
      <c r="O536" s="692">
        <v>0</v>
      </c>
      <c r="P536" s="692">
        <v>0</v>
      </c>
      <c r="Q536" s="697">
        <v>0</v>
      </c>
      <c r="R536" s="692">
        <v>0</v>
      </c>
      <c r="S536" s="693">
        <v>0</v>
      </c>
      <c r="T536" s="692">
        <v>0</v>
      </c>
      <c r="U536" s="693">
        <v>0</v>
      </c>
      <c r="V536" s="692">
        <v>0</v>
      </c>
      <c r="W536" s="693">
        <v>0</v>
      </c>
      <c r="X536" s="692">
        <v>0</v>
      </c>
      <c r="Y536" s="693">
        <v>0</v>
      </c>
      <c r="Z536" s="692">
        <v>0</v>
      </c>
      <c r="AA536" s="693">
        <v>0</v>
      </c>
      <c r="AB536" s="698">
        <v>0</v>
      </c>
      <c r="AC536" s="690">
        <v>0</v>
      </c>
      <c r="AD536" s="1015"/>
      <c r="AE536" s="1016"/>
      <c r="AF536" s="1016"/>
      <c r="AG536" s="528"/>
      <c r="AH536" s="521"/>
      <c r="AI536" s="521"/>
      <c r="AJ536" s="521"/>
      <c r="AK536" s="521"/>
      <c r="AL536" s="521"/>
      <c r="AM536" s="521"/>
      <c r="AN536" s="521"/>
      <c r="AO536" s="521"/>
      <c r="AP536" s="521"/>
      <c r="AQ536" s="521"/>
      <c r="AR536" s="521"/>
      <c r="AS536" s="521"/>
      <c r="AT536" s="521"/>
      <c r="AU536" s="521"/>
      <c r="AV536" s="521"/>
      <c r="AW536" s="521"/>
      <c r="AX536" s="521"/>
      <c r="AY536" s="521"/>
      <c r="AZ536" s="521"/>
      <c r="BA536" s="521"/>
      <c r="BB536" s="521"/>
      <c r="BC536" s="521"/>
      <c r="BD536" s="521"/>
      <c r="BE536" s="521"/>
      <c r="BF536" s="521"/>
      <c r="BG536" s="521"/>
      <c r="BH536" s="521"/>
      <c r="BI536" s="521"/>
      <c r="BJ536" s="521"/>
      <c r="BK536" s="521"/>
      <c r="BL536" s="521"/>
      <c r="BM536" s="521"/>
      <c r="BN536" s="521"/>
      <c r="BO536" s="521"/>
      <c r="BP536" s="521"/>
      <c r="BQ536" s="521"/>
      <c r="BR536" s="521"/>
      <c r="BS536" s="521"/>
      <c r="BT536" s="521"/>
      <c r="BU536" s="521"/>
      <c r="BV536" s="521"/>
      <c r="BW536" s="521"/>
      <c r="BX536" s="521"/>
      <c r="BY536" s="521"/>
      <c r="BZ536" s="521"/>
      <c r="CA536" s="521"/>
      <c r="CB536" s="521"/>
      <c r="CC536" s="521"/>
      <c r="CD536" s="521"/>
      <c r="CE536" s="521"/>
      <c r="CF536" s="521"/>
      <c r="CG536" s="521"/>
      <c r="CH536" s="521"/>
      <c r="CI536" s="521"/>
      <c r="CJ536" s="521"/>
      <c r="CK536" s="521"/>
      <c r="CL536" s="521"/>
      <c r="CM536" s="521"/>
      <c r="CN536" s="521"/>
      <c r="CO536" s="521"/>
      <c r="CP536" s="521"/>
      <c r="CQ536" s="521"/>
    </row>
    <row r="537" spans="1:95" s="69" customFormat="1" ht="15" customHeight="1" x14ac:dyDescent="0.2">
      <c r="A537" s="11">
        <v>142</v>
      </c>
      <c r="B537" s="271"/>
      <c r="C537" s="281"/>
      <c r="D537" s="1472" t="str">
        <f>'2. CAD NCCF'!D537:AF537</f>
        <v>Corporate bonds and paper (CBP)</v>
      </c>
      <c r="E537" s="1473"/>
      <c r="F537" s="1473"/>
      <c r="G537" s="1473"/>
      <c r="H537" s="1473"/>
      <c r="I537" s="1473"/>
      <c r="J537" s="1473"/>
      <c r="K537" s="1473"/>
      <c r="L537" s="1473"/>
      <c r="M537" s="1473"/>
      <c r="N537" s="1473"/>
      <c r="O537" s="1473"/>
      <c r="P537" s="1473"/>
      <c r="Q537" s="1473"/>
      <c r="R537" s="1473"/>
      <c r="S537" s="1473"/>
      <c r="T537" s="1473"/>
      <c r="U537" s="1473"/>
      <c r="V537" s="1473"/>
      <c r="W537" s="1473"/>
      <c r="X537" s="1473"/>
      <c r="Y537" s="1473"/>
      <c r="Z537" s="1473"/>
      <c r="AA537" s="1473"/>
      <c r="AB537" s="1473"/>
      <c r="AC537" s="1473"/>
      <c r="AD537" s="1473"/>
      <c r="AE537" s="1473"/>
      <c r="AF537" s="1473"/>
      <c r="AG537" s="528"/>
      <c r="AH537" s="521"/>
      <c r="AI537" s="521"/>
      <c r="AJ537" s="521"/>
      <c r="AK537" s="521"/>
      <c r="AL537" s="521"/>
      <c r="AM537" s="521"/>
      <c r="AN537" s="521"/>
      <c r="AO537" s="521"/>
      <c r="AP537" s="521"/>
      <c r="AQ537" s="521"/>
      <c r="AR537" s="521"/>
      <c r="AS537" s="521"/>
      <c r="AT537" s="521"/>
      <c r="AU537" s="521"/>
      <c r="AV537" s="521"/>
      <c r="AW537" s="521"/>
      <c r="AX537" s="521"/>
      <c r="AY537" s="521"/>
      <c r="AZ537" s="521"/>
      <c r="BA537" s="521"/>
      <c r="BB537" s="521"/>
      <c r="BC537" s="521"/>
      <c r="BD537" s="521"/>
      <c r="BE537" s="521"/>
      <c r="BF537" s="521"/>
      <c r="BG537" s="521"/>
      <c r="BH537" s="521"/>
      <c r="BI537" s="521"/>
      <c r="BJ537" s="521"/>
      <c r="BK537" s="521"/>
      <c r="BL537" s="521"/>
      <c r="BM537" s="521"/>
      <c r="BN537" s="521"/>
      <c r="BO537" s="521"/>
      <c r="BP537" s="521"/>
      <c r="BQ537" s="521"/>
      <c r="BR537" s="521"/>
      <c r="BS537" s="521"/>
      <c r="BT537" s="521"/>
      <c r="BU537" s="521"/>
      <c r="BV537" s="521"/>
      <c r="BW537" s="521"/>
      <c r="BX537" s="521"/>
      <c r="BY537" s="521"/>
      <c r="BZ537" s="521"/>
      <c r="CA537" s="521"/>
      <c r="CB537" s="521"/>
      <c r="CC537" s="521"/>
      <c r="CD537" s="521"/>
      <c r="CE537" s="521"/>
      <c r="CF537" s="521"/>
      <c r="CG537" s="521"/>
      <c r="CH537" s="521"/>
      <c r="CI537" s="521"/>
      <c r="CJ537" s="521"/>
      <c r="CK537" s="521"/>
      <c r="CL537" s="521"/>
      <c r="CM537" s="521"/>
      <c r="CN537" s="521"/>
      <c r="CO537" s="521"/>
      <c r="CP537" s="521"/>
      <c r="CQ537" s="521"/>
    </row>
    <row r="538" spans="1:95" s="69" customFormat="1" ht="15" customHeight="1" x14ac:dyDescent="0.2">
      <c r="A538" s="11">
        <v>143</v>
      </c>
      <c r="B538" s="271"/>
      <c r="C538" s="281"/>
      <c r="D538" s="281"/>
      <c r="E538" s="1515" t="str">
        <f>'2. CAD NCCF'!E538:L538</f>
        <v>Non-FI issued CBP, high rated</v>
      </c>
      <c r="F538" s="1516"/>
      <c r="G538" s="1516"/>
      <c r="H538" s="1516"/>
      <c r="I538" s="1516"/>
      <c r="J538" s="1516"/>
      <c r="K538" s="1516"/>
      <c r="L538" s="1517"/>
      <c r="M538" s="399">
        <f>SUBTOTAL(9,M539:M540)</f>
        <v>0</v>
      </c>
      <c r="N538" s="402">
        <f t="shared" ref="N538:AC538" si="119">SUBTOTAL(9,N539:N540)</f>
        <v>0</v>
      </c>
      <c r="O538" s="406">
        <f t="shared" si="119"/>
        <v>0</v>
      </c>
      <c r="P538" s="405">
        <f t="shared" si="119"/>
        <v>0</v>
      </c>
      <c r="Q538" s="407">
        <f t="shared" si="119"/>
        <v>0</v>
      </c>
      <c r="R538" s="406">
        <f t="shared" si="119"/>
        <v>0</v>
      </c>
      <c r="S538" s="406">
        <f t="shared" si="119"/>
        <v>0</v>
      </c>
      <c r="T538" s="406">
        <f t="shared" si="119"/>
        <v>0</v>
      </c>
      <c r="U538" s="406">
        <f t="shared" si="119"/>
        <v>0</v>
      </c>
      <c r="V538" s="406">
        <f t="shared" si="119"/>
        <v>0</v>
      </c>
      <c r="W538" s="406">
        <f t="shared" si="119"/>
        <v>0</v>
      </c>
      <c r="X538" s="406">
        <f t="shared" si="119"/>
        <v>0</v>
      </c>
      <c r="Y538" s="406">
        <f t="shared" si="119"/>
        <v>0</v>
      </c>
      <c r="Z538" s="406">
        <f t="shared" si="119"/>
        <v>0</v>
      </c>
      <c r="AA538" s="406">
        <f t="shared" si="119"/>
        <v>0</v>
      </c>
      <c r="AB538" s="416">
        <f t="shared" si="119"/>
        <v>0</v>
      </c>
      <c r="AC538" s="399">
        <f t="shared" si="119"/>
        <v>0</v>
      </c>
      <c r="AD538" s="1015"/>
      <c r="AE538" s="1016"/>
      <c r="AF538" s="1016"/>
      <c r="AG538" s="528"/>
      <c r="AH538" s="521"/>
      <c r="AI538" s="521"/>
      <c r="AJ538" s="521"/>
      <c r="AK538" s="521"/>
      <c r="AL538" s="521"/>
      <c r="AM538" s="521"/>
      <c r="AN538" s="521"/>
      <c r="AO538" s="521"/>
      <c r="AP538" s="521"/>
      <c r="AQ538" s="521"/>
      <c r="AR538" s="521"/>
      <c r="AS538" s="521"/>
      <c r="AT538" s="521"/>
      <c r="AU538" s="521"/>
      <c r="AV538" s="521"/>
      <c r="AW538" s="521"/>
      <c r="AX538" s="521"/>
      <c r="AY538" s="521"/>
      <c r="AZ538" s="521"/>
      <c r="BA538" s="521"/>
      <c r="BB538" s="521"/>
      <c r="BC538" s="521"/>
      <c r="BD538" s="521"/>
      <c r="BE538" s="521"/>
      <c r="BF538" s="521"/>
      <c r="BG538" s="521"/>
      <c r="BH538" s="521"/>
      <c r="BI538" s="521"/>
      <c r="BJ538" s="521"/>
      <c r="BK538" s="521"/>
      <c r="BL538" s="521"/>
      <c r="BM538" s="521"/>
      <c r="BN538" s="521"/>
      <c r="BO538" s="521"/>
      <c r="BP538" s="521"/>
      <c r="BQ538" s="521"/>
      <c r="BR538" s="521"/>
      <c r="BS538" s="521"/>
      <c r="BT538" s="521"/>
      <c r="BU538" s="521"/>
      <c r="BV538" s="521"/>
      <c r="BW538" s="521"/>
      <c r="BX538" s="521"/>
      <c r="BY538" s="521"/>
      <c r="BZ538" s="521"/>
      <c r="CA538" s="521"/>
      <c r="CB538" s="521"/>
      <c r="CC538" s="521"/>
      <c r="CD538" s="521"/>
      <c r="CE538" s="521"/>
      <c r="CF538" s="521"/>
      <c r="CG538" s="521"/>
      <c r="CH538" s="521"/>
      <c r="CI538" s="521"/>
      <c r="CJ538" s="521"/>
      <c r="CK538" s="521"/>
      <c r="CL538" s="521"/>
      <c r="CM538" s="521"/>
      <c r="CN538" s="521"/>
      <c r="CO538" s="521"/>
      <c r="CP538" s="521"/>
      <c r="CQ538" s="521"/>
    </row>
    <row r="539" spans="1:95" s="69" customFormat="1" ht="15" customHeight="1" x14ac:dyDescent="0.2">
      <c r="A539" s="11">
        <v>144</v>
      </c>
      <c r="B539" s="271"/>
      <c r="C539" s="281"/>
      <c r="D539" s="281"/>
      <c r="E539" s="282"/>
      <c r="F539" s="1475" t="str">
        <f>'2. CAD NCCF'!F539:L539</f>
        <v>Non-FI issued unsecured bond and paper, high rated</v>
      </c>
      <c r="G539" s="1476"/>
      <c r="H539" s="1476"/>
      <c r="I539" s="1476"/>
      <c r="J539" s="1476"/>
      <c r="K539" s="1476"/>
      <c r="L539" s="1477"/>
      <c r="M539" s="690">
        <v>0</v>
      </c>
      <c r="N539" s="691">
        <v>0</v>
      </c>
      <c r="O539" s="692">
        <v>0</v>
      </c>
      <c r="P539" s="692">
        <v>0</v>
      </c>
      <c r="Q539" s="697">
        <v>0</v>
      </c>
      <c r="R539" s="692">
        <v>0</v>
      </c>
      <c r="S539" s="693">
        <v>0</v>
      </c>
      <c r="T539" s="692">
        <v>0</v>
      </c>
      <c r="U539" s="693">
        <v>0</v>
      </c>
      <c r="V539" s="692">
        <v>0</v>
      </c>
      <c r="W539" s="693">
        <v>0</v>
      </c>
      <c r="X539" s="692">
        <v>0</v>
      </c>
      <c r="Y539" s="693">
        <v>0</v>
      </c>
      <c r="Z539" s="692">
        <v>0</v>
      </c>
      <c r="AA539" s="693">
        <v>0</v>
      </c>
      <c r="AB539" s="698">
        <v>0</v>
      </c>
      <c r="AC539" s="690">
        <v>0</v>
      </c>
      <c r="AD539" s="1015"/>
      <c r="AE539" s="1016"/>
      <c r="AF539" s="1016"/>
      <c r="AG539" s="528"/>
      <c r="AH539" s="521"/>
      <c r="AI539" s="521"/>
      <c r="AJ539" s="521"/>
      <c r="AK539" s="521"/>
      <c r="AL539" s="521"/>
      <c r="AM539" s="521"/>
      <c r="AN539" s="521"/>
      <c r="AO539" s="521"/>
      <c r="AP539" s="521"/>
      <c r="AQ539" s="521"/>
      <c r="AR539" s="521"/>
      <c r="AS539" s="521"/>
      <c r="AT539" s="521"/>
      <c r="AU539" s="521"/>
      <c r="AV539" s="521"/>
      <c r="AW539" s="521"/>
      <c r="AX539" s="521"/>
      <c r="AY539" s="521"/>
      <c r="AZ539" s="521"/>
      <c r="BA539" s="521"/>
      <c r="BB539" s="521"/>
      <c r="BC539" s="521"/>
      <c r="BD539" s="521"/>
      <c r="BE539" s="521"/>
      <c r="BF539" s="521"/>
      <c r="BG539" s="521"/>
      <c r="BH539" s="521"/>
      <c r="BI539" s="521"/>
      <c r="BJ539" s="521"/>
      <c r="BK539" s="521"/>
      <c r="BL539" s="521"/>
      <c r="BM539" s="521"/>
      <c r="BN539" s="521"/>
      <c r="BO539" s="521"/>
      <c r="BP539" s="521"/>
      <c r="BQ539" s="521"/>
      <c r="BR539" s="521"/>
      <c r="BS539" s="521"/>
      <c r="BT539" s="521"/>
      <c r="BU539" s="521"/>
      <c r="BV539" s="521"/>
      <c r="BW539" s="521"/>
      <c r="BX539" s="521"/>
      <c r="BY539" s="521"/>
      <c r="BZ539" s="521"/>
      <c r="CA539" s="521"/>
      <c r="CB539" s="521"/>
      <c r="CC539" s="521"/>
      <c r="CD539" s="521"/>
      <c r="CE539" s="521"/>
      <c r="CF539" s="521"/>
      <c r="CG539" s="521"/>
      <c r="CH539" s="521"/>
      <c r="CI539" s="521"/>
      <c r="CJ539" s="521"/>
      <c r="CK539" s="521"/>
      <c r="CL539" s="521"/>
      <c r="CM539" s="521"/>
      <c r="CN539" s="521"/>
      <c r="CO539" s="521"/>
      <c r="CP539" s="521"/>
      <c r="CQ539" s="521"/>
    </row>
    <row r="540" spans="1:95" s="69" customFormat="1" ht="15" customHeight="1" x14ac:dyDescent="0.2">
      <c r="A540" s="11">
        <v>145</v>
      </c>
      <c r="B540" s="271"/>
      <c r="C540" s="281"/>
      <c r="D540" s="281"/>
      <c r="E540" s="282"/>
      <c r="F540" s="1475" t="str">
        <f>'2. CAD NCCF'!F540:L540</f>
        <v>Non-FI issued covered bonds, high rated</v>
      </c>
      <c r="G540" s="1476"/>
      <c r="H540" s="1476"/>
      <c r="I540" s="1476"/>
      <c r="J540" s="1476"/>
      <c r="K540" s="1476"/>
      <c r="L540" s="1477"/>
      <c r="M540" s="690">
        <v>0</v>
      </c>
      <c r="N540" s="691">
        <v>0</v>
      </c>
      <c r="O540" s="692">
        <v>0</v>
      </c>
      <c r="P540" s="692">
        <v>0</v>
      </c>
      <c r="Q540" s="697">
        <v>0</v>
      </c>
      <c r="R540" s="692">
        <v>0</v>
      </c>
      <c r="S540" s="693">
        <v>0</v>
      </c>
      <c r="T540" s="692">
        <v>0</v>
      </c>
      <c r="U540" s="693">
        <v>0</v>
      </c>
      <c r="V540" s="692">
        <v>0</v>
      </c>
      <c r="W540" s="693">
        <v>0</v>
      </c>
      <c r="X540" s="692">
        <v>0</v>
      </c>
      <c r="Y540" s="693">
        <v>0</v>
      </c>
      <c r="Z540" s="692">
        <v>0</v>
      </c>
      <c r="AA540" s="693">
        <v>0</v>
      </c>
      <c r="AB540" s="698">
        <v>0</v>
      </c>
      <c r="AC540" s="690">
        <v>0</v>
      </c>
      <c r="AD540" s="1015"/>
      <c r="AE540" s="1016"/>
      <c r="AF540" s="1016"/>
      <c r="AG540" s="528"/>
      <c r="AH540" s="521"/>
      <c r="AI540" s="521"/>
      <c r="AJ540" s="521"/>
      <c r="AK540" s="521"/>
      <c r="AL540" s="521"/>
      <c r="AM540" s="521"/>
      <c r="AN540" s="521"/>
      <c r="AO540" s="521"/>
      <c r="AP540" s="521"/>
      <c r="AQ540" s="521"/>
      <c r="AR540" s="521"/>
      <c r="AS540" s="521"/>
      <c r="AT540" s="521"/>
      <c r="AU540" s="521"/>
      <c r="AV540" s="521"/>
      <c r="AW540" s="521"/>
      <c r="AX540" s="521"/>
      <c r="AY540" s="521"/>
      <c r="AZ540" s="521"/>
      <c r="BA540" s="521"/>
      <c r="BB540" s="521"/>
      <c r="BC540" s="521"/>
      <c r="BD540" s="521"/>
      <c r="BE540" s="521"/>
      <c r="BF540" s="521"/>
      <c r="BG540" s="521"/>
      <c r="BH540" s="521"/>
      <c r="BI540" s="521"/>
      <c r="BJ540" s="521"/>
      <c r="BK540" s="521"/>
      <c r="BL540" s="521"/>
      <c r="BM540" s="521"/>
      <c r="BN540" s="521"/>
      <c r="BO540" s="521"/>
      <c r="BP540" s="521"/>
      <c r="BQ540" s="521"/>
      <c r="BR540" s="521"/>
      <c r="BS540" s="521"/>
      <c r="BT540" s="521"/>
      <c r="BU540" s="521"/>
      <c r="BV540" s="521"/>
      <c r="BW540" s="521"/>
      <c r="BX540" s="521"/>
      <c r="BY540" s="521"/>
      <c r="BZ540" s="521"/>
      <c r="CA540" s="521"/>
      <c r="CB540" s="521"/>
      <c r="CC540" s="521"/>
      <c r="CD540" s="521"/>
      <c r="CE540" s="521"/>
      <c r="CF540" s="521"/>
      <c r="CG540" s="521"/>
      <c r="CH540" s="521"/>
      <c r="CI540" s="521"/>
      <c r="CJ540" s="521"/>
      <c r="CK540" s="521"/>
      <c r="CL540" s="521"/>
      <c r="CM540" s="521"/>
      <c r="CN540" s="521"/>
      <c r="CO540" s="521"/>
      <c r="CP540" s="521"/>
      <c r="CQ540" s="521"/>
    </row>
    <row r="541" spans="1:95" s="69" customFormat="1" ht="15" customHeight="1" x14ac:dyDescent="0.2">
      <c r="A541" s="11">
        <v>146</v>
      </c>
      <c r="B541" s="271"/>
      <c r="C541" s="281"/>
      <c r="D541" s="281"/>
      <c r="E541" s="1708" t="str">
        <f>'2. CAD NCCF'!E541:L541</f>
        <v>FI issued CBP, high rated</v>
      </c>
      <c r="F541" s="1709"/>
      <c r="G541" s="1709"/>
      <c r="H541" s="1709"/>
      <c r="I541" s="1709"/>
      <c r="J541" s="1709"/>
      <c r="K541" s="1709"/>
      <c r="L541" s="1710"/>
      <c r="M541" s="399">
        <f>SUBTOTAL(9,M542:M544)</f>
        <v>0</v>
      </c>
      <c r="N541" s="402">
        <f t="shared" ref="N541:AC541" si="120">SUBTOTAL(9,N542:N544)</f>
        <v>0</v>
      </c>
      <c r="O541" s="406">
        <f t="shared" si="120"/>
        <v>0</v>
      </c>
      <c r="P541" s="405">
        <f t="shared" si="120"/>
        <v>0</v>
      </c>
      <c r="Q541" s="407">
        <f t="shared" si="120"/>
        <v>0</v>
      </c>
      <c r="R541" s="406">
        <f t="shared" si="120"/>
        <v>0</v>
      </c>
      <c r="S541" s="406">
        <f t="shared" si="120"/>
        <v>0</v>
      </c>
      <c r="T541" s="406">
        <f t="shared" si="120"/>
        <v>0</v>
      </c>
      <c r="U541" s="406">
        <f t="shared" si="120"/>
        <v>0</v>
      </c>
      <c r="V541" s="406">
        <f t="shared" si="120"/>
        <v>0</v>
      </c>
      <c r="W541" s="406">
        <f t="shared" si="120"/>
        <v>0</v>
      </c>
      <c r="X541" s="406">
        <f t="shared" si="120"/>
        <v>0</v>
      </c>
      <c r="Y541" s="406">
        <f t="shared" si="120"/>
        <v>0</v>
      </c>
      <c r="Z541" s="406">
        <f t="shared" si="120"/>
        <v>0</v>
      </c>
      <c r="AA541" s="406">
        <f t="shared" si="120"/>
        <v>0</v>
      </c>
      <c r="AB541" s="416">
        <f t="shared" si="120"/>
        <v>0</v>
      </c>
      <c r="AC541" s="399">
        <f t="shared" si="120"/>
        <v>0</v>
      </c>
      <c r="AD541" s="1015"/>
      <c r="AE541" s="1016"/>
      <c r="AF541" s="1016"/>
      <c r="AG541" s="528"/>
      <c r="AH541" s="521"/>
      <c r="AI541" s="521"/>
      <c r="AJ541" s="521"/>
      <c r="AK541" s="521"/>
      <c r="AL541" s="521"/>
      <c r="AM541" s="521"/>
      <c r="AN541" s="521"/>
      <c r="AO541" s="521"/>
      <c r="AP541" s="521"/>
      <c r="AQ541" s="521"/>
      <c r="AR541" s="521"/>
      <c r="AS541" s="521"/>
      <c r="AT541" s="521"/>
      <c r="AU541" s="521"/>
      <c r="AV541" s="521"/>
      <c r="AW541" s="521"/>
      <c r="AX541" s="521"/>
      <c r="AY541" s="521"/>
      <c r="AZ541" s="521"/>
      <c r="BA541" s="521"/>
      <c r="BB541" s="521"/>
      <c r="BC541" s="521"/>
      <c r="BD541" s="521"/>
      <c r="BE541" s="521"/>
      <c r="BF541" s="521"/>
      <c r="BG541" s="521"/>
      <c r="BH541" s="521"/>
      <c r="BI541" s="521"/>
      <c r="BJ541" s="521"/>
      <c r="BK541" s="521"/>
      <c r="BL541" s="521"/>
      <c r="BM541" s="521"/>
      <c r="BN541" s="521"/>
      <c r="BO541" s="521"/>
      <c r="BP541" s="521"/>
      <c r="BQ541" s="521"/>
      <c r="BR541" s="521"/>
      <c r="BS541" s="521"/>
      <c r="BT541" s="521"/>
      <c r="BU541" s="521"/>
      <c r="BV541" s="521"/>
      <c r="BW541" s="521"/>
      <c r="BX541" s="521"/>
      <c r="BY541" s="521"/>
      <c r="BZ541" s="521"/>
      <c r="CA541" s="521"/>
      <c r="CB541" s="521"/>
      <c r="CC541" s="521"/>
      <c r="CD541" s="521"/>
      <c r="CE541" s="521"/>
      <c r="CF541" s="521"/>
      <c r="CG541" s="521"/>
      <c r="CH541" s="521"/>
      <c r="CI541" s="521"/>
      <c r="CJ541" s="521"/>
      <c r="CK541" s="521"/>
      <c r="CL541" s="521"/>
      <c r="CM541" s="521"/>
      <c r="CN541" s="521"/>
      <c r="CO541" s="521"/>
      <c r="CP541" s="521"/>
      <c r="CQ541" s="521"/>
    </row>
    <row r="542" spans="1:95" s="69" customFormat="1" ht="15" customHeight="1" x14ac:dyDescent="0.2">
      <c r="A542" s="11">
        <v>147</v>
      </c>
      <c r="B542" s="271"/>
      <c r="C542" s="281"/>
      <c r="D542" s="281"/>
      <c r="E542" s="282"/>
      <c r="F542" s="1475" t="str">
        <f>'2. CAD NCCF'!F542:L542</f>
        <v>FI issued unsecured bonds and paper, high rated</v>
      </c>
      <c r="G542" s="1476"/>
      <c r="H542" s="1476"/>
      <c r="I542" s="1476"/>
      <c r="J542" s="1476"/>
      <c r="K542" s="1476"/>
      <c r="L542" s="1477"/>
      <c r="M542" s="690">
        <v>0</v>
      </c>
      <c r="N542" s="691">
        <v>0</v>
      </c>
      <c r="O542" s="692">
        <v>0</v>
      </c>
      <c r="P542" s="692">
        <v>0</v>
      </c>
      <c r="Q542" s="697">
        <v>0</v>
      </c>
      <c r="R542" s="692">
        <v>0</v>
      </c>
      <c r="S542" s="693">
        <v>0</v>
      </c>
      <c r="T542" s="692">
        <v>0</v>
      </c>
      <c r="U542" s="693">
        <v>0</v>
      </c>
      <c r="V542" s="692">
        <v>0</v>
      </c>
      <c r="W542" s="693">
        <v>0</v>
      </c>
      <c r="X542" s="692">
        <v>0</v>
      </c>
      <c r="Y542" s="693">
        <v>0</v>
      </c>
      <c r="Z542" s="692">
        <v>0</v>
      </c>
      <c r="AA542" s="693">
        <v>0</v>
      </c>
      <c r="AB542" s="698">
        <v>0</v>
      </c>
      <c r="AC542" s="690">
        <v>0</v>
      </c>
      <c r="AD542" s="1015"/>
      <c r="AE542" s="1016"/>
      <c r="AF542" s="1016"/>
      <c r="AG542" s="528"/>
      <c r="AH542" s="521"/>
      <c r="AI542" s="521"/>
      <c r="AJ542" s="521"/>
      <c r="AK542" s="521"/>
      <c r="AL542" s="521"/>
      <c r="AM542" s="521"/>
      <c r="AN542" s="521"/>
      <c r="AO542" s="521"/>
      <c r="AP542" s="521"/>
      <c r="AQ542" s="521"/>
      <c r="AR542" s="521"/>
      <c r="AS542" s="521"/>
      <c r="AT542" s="521"/>
      <c r="AU542" s="521"/>
      <c r="AV542" s="521"/>
      <c r="AW542" s="521"/>
      <c r="AX542" s="521"/>
      <c r="AY542" s="521"/>
      <c r="AZ542" s="521"/>
      <c r="BA542" s="521"/>
      <c r="BB542" s="521"/>
      <c r="BC542" s="521"/>
      <c r="BD542" s="521"/>
      <c r="BE542" s="521"/>
      <c r="BF542" s="521"/>
      <c r="BG542" s="521"/>
      <c r="BH542" s="521"/>
      <c r="BI542" s="521"/>
      <c r="BJ542" s="521"/>
      <c r="BK542" s="521"/>
      <c r="BL542" s="521"/>
      <c r="BM542" s="521"/>
      <c r="BN542" s="521"/>
      <c r="BO542" s="521"/>
      <c r="BP542" s="521"/>
      <c r="BQ542" s="521"/>
      <c r="BR542" s="521"/>
      <c r="BS542" s="521"/>
      <c r="BT542" s="521"/>
      <c r="BU542" s="521"/>
      <c r="BV542" s="521"/>
      <c r="BW542" s="521"/>
      <c r="BX542" s="521"/>
      <c r="BY542" s="521"/>
      <c r="BZ542" s="521"/>
      <c r="CA542" s="521"/>
      <c r="CB542" s="521"/>
      <c r="CC542" s="521"/>
      <c r="CD542" s="521"/>
      <c r="CE542" s="521"/>
      <c r="CF542" s="521"/>
      <c r="CG542" s="521"/>
      <c r="CH542" s="521"/>
      <c r="CI542" s="521"/>
      <c r="CJ542" s="521"/>
      <c r="CK542" s="521"/>
      <c r="CL542" s="521"/>
      <c r="CM542" s="521"/>
      <c r="CN542" s="521"/>
      <c r="CO542" s="521"/>
      <c r="CP542" s="521"/>
      <c r="CQ542" s="521"/>
    </row>
    <row r="543" spans="1:95" s="69" customFormat="1" ht="15" customHeight="1" x14ac:dyDescent="0.2">
      <c r="A543" s="11">
        <v>148</v>
      </c>
      <c r="B543" s="271"/>
      <c r="C543" s="281"/>
      <c r="D543" s="281"/>
      <c r="E543" s="282"/>
      <c r="F543" s="1475" t="str">
        <f>'2. CAD NCCF'!F543:L543</f>
        <v>FI issued covered bonds, high rated</v>
      </c>
      <c r="G543" s="1476"/>
      <c r="H543" s="1476"/>
      <c r="I543" s="1476"/>
      <c r="J543" s="1476"/>
      <c r="K543" s="1476"/>
      <c r="L543" s="1477"/>
      <c r="M543" s="690">
        <v>0</v>
      </c>
      <c r="N543" s="691">
        <v>0</v>
      </c>
      <c r="O543" s="692">
        <v>0</v>
      </c>
      <c r="P543" s="692">
        <v>0</v>
      </c>
      <c r="Q543" s="697">
        <v>0</v>
      </c>
      <c r="R543" s="692">
        <v>0</v>
      </c>
      <c r="S543" s="693">
        <v>0</v>
      </c>
      <c r="T543" s="692">
        <v>0</v>
      </c>
      <c r="U543" s="693">
        <v>0</v>
      </c>
      <c r="V543" s="692">
        <v>0</v>
      </c>
      <c r="W543" s="693">
        <v>0</v>
      </c>
      <c r="X543" s="692">
        <v>0</v>
      </c>
      <c r="Y543" s="693">
        <v>0</v>
      </c>
      <c r="Z543" s="692">
        <v>0</v>
      </c>
      <c r="AA543" s="693">
        <v>0</v>
      </c>
      <c r="AB543" s="698">
        <v>0</v>
      </c>
      <c r="AC543" s="690">
        <v>0</v>
      </c>
      <c r="AD543" s="1015"/>
      <c r="AE543" s="1016"/>
      <c r="AF543" s="1016"/>
      <c r="AG543" s="528"/>
      <c r="AH543" s="521"/>
      <c r="AI543" s="521"/>
      <c r="AJ543" s="521"/>
      <c r="AK543" s="521"/>
      <c r="AL543" s="521"/>
      <c r="AM543" s="521"/>
      <c r="AN543" s="521"/>
      <c r="AO543" s="521"/>
      <c r="AP543" s="521"/>
      <c r="AQ543" s="521"/>
      <c r="AR543" s="521"/>
      <c r="AS543" s="521"/>
      <c r="AT543" s="521"/>
      <c r="AU543" s="521"/>
      <c r="AV543" s="521"/>
      <c r="AW543" s="521"/>
      <c r="AX543" s="521"/>
      <c r="AY543" s="521"/>
      <c r="AZ543" s="521"/>
      <c r="BA543" s="521"/>
      <c r="BB543" s="521"/>
      <c r="BC543" s="521"/>
      <c r="BD543" s="521"/>
      <c r="BE543" s="521"/>
      <c r="BF543" s="521"/>
      <c r="BG543" s="521"/>
      <c r="BH543" s="521"/>
      <c r="BI543" s="521"/>
      <c r="BJ543" s="521"/>
      <c r="BK543" s="521"/>
      <c r="BL543" s="521"/>
      <c r="BM543" s="521"/>
      <c r="BN543" s="521"/>
      <c r="BO543" s="521"/>
      <c r="BP543" s="521"/>
      <c r="BQ543" s="521"/>
      <c r="BR543" s="521"/>
      <c r="BS543" s="521"/>
      <c r="BT543" s="521"/>
      <c r="BU543" s="521"/>
      <c r="BV543" s="521"/>
      <c r="BW543" s="521"/>
      <c r="BX543" s="521"/>
      <c r="BY543" s="521"/>
      <c r="BZ543" s="521"/>
      <c r="CA543" s="521"/>
      <c r="CB543" s="521"/>
      <c r="CC543" s="521"/>
      <c r="CD543" s="521"/>
      <c r="CE543" s="521"/>
      <c r="CF543" s="521"/>
      <c r="CG543" s="521"/>
      <c r="CH543" s="521"/>
      <c r="CI543" s="521"/>
      <c r="CJ543" s="521"/>
      <c r="CK543" s="521"/>
      <c r="CL543" s="521"/>
      <c r="CM543" s="521"/>
      <c r="CN543" s="521"/>
      <c r="CO543" s="521"/>
      <c r="CP543" s="521"/>
      <c r="CQ543" s="521"/>
    </row>
    <row r="544" spans="1:95" s="69" customFormat="1" ht="15" customHeight="1" x14ac:dyDescent="0.2">
      <c r="A544" s="11">
        <v>149</v>
      </c>
      <c r="B544" s="271"/>
      <c r="C544" s="281"/>
      <c r="D544" s="281"/>
      <c r="E544" s="282"/>
      <c r="F544" s="1475" t="str">
        <f>'2. CAD NCCF'!F544:L544</f>
        <v>FI issued jumbo covered bonds, high rated</v>
      </c>
      <c r="G544" s="1476"/>
      <c r="H544" s="1476"/>
      <c r="I544" s="1476"/>
      <c r="J544" s="1476"/>
      <c r="K544" s="1476"/>
      <c r="L544" s="1477"/>
      <c r="M544" s="690">
        <v>0</v>
      </c>
      <c r="N544" s="691">
        <v>0</v>
      </c>
      <c r="O544" s="692">
        <v>0</v>
      </c>
      <c r="P544" s="692">
        <v>0</v>
      </c>
      <c r="Q544" s="697">
        <v>0</v>
      </c>
      <c r="R544" s="692">
        <v>0</v>
      </c>
      <c r="S544" s="693">
        <v>0</v>
      </c>
      <c r="T544" s="692">
        <v>0</v>
      </c>
      <c r="U544" s="693">
        <v>0</v>
      </c>
      <c r="V544" s="692">
        <v>0</v>
      </c>
      <c r="W544" s="693">
        <v>0</v>
      </c>
      <c r="X544" s="692">
        <v>0</v>
      </c>
      <c r="Y544" s="693">
        <v>0</v>
      </c>
      <c r="Z544" s="692">
        <v>0</v>
      </c>
      <c r="AA544" s="693">
        <v>0</v>
      </c>
      <c r="AB544" s="698">
        <v>0</v>
      </c>
      <c r="AC544" s="690">
        <v>0</v>
      </c>
      <c r="AD544" s="1015"/>
      <c r="AE544" s="1016"/>
      <c r="AF544" s="1016"/>
      <c r="AG544" s="528"/>
      <c r="AH544" s="521"/>
      <c r="AI544" s="521"/>
      <c r="AJ544" s="521"/>
      <c r="AK544" s="521"/>
      <c r="AL544" s="521"/>
      <c r="AM544" s="521"/>
      <c r="AN544" s="521"/>
      <c r="AO544" s="521"/>
      <c r="AP544" s="521"/>
      <c r="AQ544" s="521"/>
      <c r="AR544" s="521"/>
      <c r="AS544" s="521"/>
      <c r="AT544" s="521"/>
      <c r="AU544" s="521"/>
      <c r="AV544" s="521"/>
      <c r="AW544" s="521"/>
      <c r="AX544" s="521"/>
      <c r="AY544" s="521"/>
      <c r="AZ544" s="521"/>
      <c r="BA544" s="521"/>
      <c r="BB544" s="521"/>
      <c r="BC544" s="521"/>
      <c r="BD544" s="521"/>
      <c r="BE544" s="521"/>
      <c r="BF544" s="521"/>
      <c r="BG544" s="521"/>
      <c r="BH544" s="521"/>
      <c r="BI544" s="521"/>
      <c r="BJ544" s="521"/>
      <c r="BK544" s="521"/>
      <c r="BL544" s="521"/>
      <c r="BM544" s="521"/>
      <c r="BN544" s="521"/>
      <c r="BO544" s="521"/>
      <c r="BP544" s="521"/>
      <c r="BQ544" s="521"/>
      <c r="BR544" s="521"/>
      <c r="BS544" s="521"/>
      <c r="BT544" s="521"/>
      <c r="BU544" s="521"/>
      <c r="BV544" s="521"/>
      <c r="BW544" s="521"/>
      <c r="BX544" s="521"/>
      <c r="BY544" s="521"/>
      <c r="BZ544" s="521"/>
      <c r="CA544" s="521"/>
      <c r="CB544" s="521"/>
      <c r="CC544" s="521"/>
      <c r="CD544" s="521"/>
      <c r="CE544" s="521"/>
      <c r="CF544" s="521"/>
      <c r="CG544" s="521"/>
      <c r="CH544" s="521"/>
      <c r="CI544" s="521"/>
      <c r="CJ544" s="521"/>
      <c r="CK544" s="521"/>
      <c r="CL544" s="521"/>
      <c r="CM544" s="521"/>
      <c r="CN544" s="521"/>
      <c r="CO544" s="521"/>
      <c r="CP544" s="521"/>
      <c r="CQ544" s="521"/>
    </row>
    <row r="545" spans="1:95" s="69" customFormat="1" ht="15" customHeight="1" x14ac:dyDescent="0.2">
      <c r="A545" s="11">
        <v>150</v>
      </c>
      <c r="B545" s="271"/>
      <c r="C545" s="281"/>
      <c r="D545" s="281"/>
      <c r="E545" s="1445" t="str">
        <f>'2. CAD NCCF'!E545:L545</f>
        <v>Non-FI issued CBP, medium rated</v>
      </c>
      <c r="F545" s="1446"/>
      <c r="G545" s="1446"/>
      <c r="H545" s="1446"/>
      <c r="I545" s="1446"/>
      <c r="J545" s="1446"/>
      <c r="K545" s="1446"/>
      <c r="L545" s="1447"/>
      <c r="M545" s="399">
        <f>SUBTOTAL(9,M546:M547)</f>
        <v>0</v>
      </c>
      <c r="N545" s="402">
        <f t="shared" ref="N545:AC545" si="121">SUBTOTAL(9,N546:N547)</f>
        <v>0</v>
      </c>
      <c r="O545" s="406">
        <f t="shared" si="121"/>
        <v>0</v>
      </c>
      <c r="P545" s="405">
        <f t="shared" si="121"/>
        <v>0</v>
      </c>
      <c r="Q545" s="407">
        <f t="shared" si="121"/>
        <v>0</v>
      </c>
      <c r="R545" s="406">
        <f t="shared" si="121"/>
        <v>0</v>
      </c>
      <c r="S545" s="406">
        <f t="shared" si="121"/>
        <v>0</v>
      </c>
      <c r="T545" s="406">
        <f t="shared" si="121"/>
        <v>0</v>
      </c>
      <c r="U545" s="406">
        <f t="shared" si="121"/>
        <v>0</v>
      </c>
      <c r="V545" s="406">
        <f t="shared" si="121"/>
        <v>0</v>
      </c>
      <c r="W545" s="406">
        <f t="shared" si="121"/>
        <v>0</v>
      </c>
      <c r="X545" s="406">
        <f t="shared" si="121"/>
        <v>0</v>
      </c>
      <c r="Y545" s="406">
        <f t="shared" si="121"/>
        <v>0</v>
      </c>
      <c r="Z545" s="406">
        <f t="shared" si="121"/>
        <v>0</v>
      </c>
      <c r="AA545" s="406">
        <f t="shared" si="121"/>
        <v>0</v>
      </c>
      <c r="AB545" s="416">
        <f t="shared" si="121"/>
        <v>0</v>
      </c>
      <c r="AC545" s="399">
        <f t="shared" si="121"/>
        <v>0</v>
      </c>
      <c r="AD545" s="1015"/>
      <c r="AE545" s="1016"/>
      <c r="AF545" s="1016"/>
      <c r="AG545" s="528"/>
      <c r="AH545" s="521"/>
      <c r="AI545" s="521"/>
      <c r="AJ545" s="521"/>
      <c r="AK545" s="521"/>
      <c r="AL545" s="521"/>
      <c r="AM545" s="521"/>
      <c r="AN545" s="521"/>
      <c r="AO545" s="521"/>
      <c r="AP545" s="521"/>
      <c r="AQ545" s="521"/>
      <c r="AR545" s="521"/>
      <c r="AS545" s="521"/>
      <c r="AT545" s="521"/>
      <c r="AU545" s="521"/>
      <c r="AV545" s="521"/>
      <c r="AW545" s="521"/>
      <c r="AX545" s="521"/>
      <c r="AY545" s="521"/>
      <c r="AZ545" s="521"/>
      <c r="BA545" s="521"/>
      <c r="BB545" s="521"/>
      <c r="BC545" s="521"/>
      <c r="BD545" s="521"/>
      <c r="BE545" s="521"/>
      <c r="BF545" s="521"/>
      <c r="BG545" s="521"/>
      <c r="BH545" s="521"/>
      <c r="BI545" s="521"/>
      <c r="BJ545" s="521"/>
      <c r="BK545" s="521"/>
      <c r="BL545" s="521"/>
      <c r="BM545" s="521"/>
      <c r="BN545" s="521"/>
      <c r="BO545" s="521"/>
      <c r="BP545" s="521"/>
      <c r="BQ545" s="521"/>
      <c r="BR545" s="521"/>
      <c r="BS545" s="521"/>
      <c r="BT545" s="521"/>
      <c r="BU545" s="521"/>
      <c r="BV545" s="521"/>
      <c r="BW545" s="521"/>
      <c r="BX545" s="521"/>
      <c r="BY545" s="521"/>
      <c r="BZ545" s="521"/>
      <c r="CA545" s="521"/>
      <c r="CB545" s="521"/>
      <c r="CC545" s="521"/>
      <c r="CD545" s="521"/>
      <c r="CE545" s="521"/>
      <c r="CF545" s="521"/>
      <c r="CG545" s="521"/>
      <c r="CH545" s="521"/>
      <c r="CI545" s="521"/>
      <c r="CJ545" s="521"/>
      <c r="CK545" s="521"/>
      <c r="CL545" s="521"/>
      <c r="CM545" s="521"/>
      <c r="CN545" s="521"/>
      <c r="CO545" s="521"/>
      <c r="CP545" s="521"/>
      <c r="CQ545" s="521"/>
    </row>
    <row r="546" spans="1:95" s="69" customFormat="1" ht="15" customHeight="1" x14ac:dyDescent="0.2">
      <c r="A546" s="11">
        <v>151</v>
      </c>
      <c r="B546" s="271"/>
      <c r="C546" s="281"/>
      <c r="D546" s="281"/>
      <c r="E546" s="282"/>
      <c r="F546" s="1475" t="str">
        <f>'2. CAD NCCF'!F546:L546</f>
        <v>Non-FI issued unsecured bonds and paper, medium rated</v>
      </c>
      <c r="G546" s="1476"/>
      <c r="H546" s="1476"/>
      <c r="I546" s="1476"/>
      <c r="J546" s="1476"/>
      <c r="K546" s="1476"/>
      <c r="L546" s="1477"/>
      <c r="M546" s="690">
        <v>0</v>
      </c>
      <c r="N546" s="691">
        <v>0</v>
      </c>
      <c r="O546" s="692">
        <v>0</v>
      </c>
      <c r="P546" s="692">
        <v>0</v>
      </c>
      <c r="Q546" s="697">
        <v>0</v>
      </c>
      <c r="R546" s="692">
        <v>0</v>
      </c>
      <c r="S546" s="693">
        <v>0</v>
      </c>
      <c r="T546" s="692">
        <v>0</v>
      </c>
      <c r="U546" s="693">
        <v>0</v>
      </c>
      <c r="V546" s="692">
        <v>0</v>
      </c>
      <c r="W546" s="693">
        <v>0</v>
      </c>
      <c r="X546" s="692">
        <v>0</v>
      </c>
      <c r="Y546" s="693">
        <v>0</v>
      </c>
      <c r="Z546" s="692">
        <v>0</v>
      </c>
      <c r="AA546" s="693">
        <v>0</v>
      </c>
      <c r="AB546" s="698">
        <v>0</v>
      </c>
      <c r="AC546" s="690">
        <v>0</v>
      </c>
      <c r="AD546" s="1015"/>
      <c r="AE546" s="1016"/>
      <c r="AF546" s="1016"/>
      <c r="AG546" s="528"/>
      <c r="AH546" s="521"/>
      <c r="AI546" s="521"/>
      <c r="AJ546" s="521"/>
      <c r="AK546" s="521"/>
      <c r="AL546" s="521"/>
      <c r="AM546" s="521"/>
      <c r="AN546" s="521"/>
      <c r="AO546" s="521"/>
      <c r="AP546" s="521"/>
      <c r="AQ546" s="521"/>
      <c r="AR546" s="521"/>
      <c r="AS546" s="521"/>
      <c r="AT546" s="521"/>
      <c r="AU546" s="521"/>
      <c r="AV546" s="521"/>
      <c r="AW546" s="521"/>
      <c r="AX546" s="521"/>
      <c r="AY546" s="521"/>
      <c r="AZ546" s="521"/>
      <c r="BA546" s="521"/>
      <c r="BB546" s="521"/>
      <c r="BC546" s="521"/>
      <c r="BD546" s="521"/>
      <c r="BE546" s="521"/>
      <c r="BF546" s="521"/>
      <c r="BG546" s="521"/>
      <c r="BH546" s="521"/>
      <c r="BI546" s="521"/>
      <c r="BJ546" s="521"/>
      <c r="BK546" s="521"/>
      <c r="BL546" s="521"/>
      <c r="BM546" s="521"/>
      <c r="BN546" s="521"/>
      <c r="BO546" s="521"/>
      <c r="BP546" s="521"/>
      <c r="BQ546" s="521"/>
      <c r="BR546" s="521"/>
      <c r="BS546" s="521"/>
      <c r="BT546" s="521"/>
      <c r="BU546" s="521"/>
      <c r="BV546" s="521"/>
      <c r="BW546" s="521"/>
      <c r="BX546" s="521"/>
      <c r="BY546" s="521"/>
      <c r="BZ546" s="521"/>
      <c r="CA546" s="521"/>
      <c r="CB546" s="521"/>
      <c r="CC546" s="521"/>
      <c r="CD546" s="521"/>
      <c r="CE546" s="521"/>
      <c r="CF546" s="521"/>
      <c r="CG546" s="521"/>
      <c r="CH546" s="521"/>
      <c r="CI546" s="521"/>
      <c r="CJ546" s="521"/>
      <c r="CK546" s="521"/>
      <c r="CL546" s="521"/>
      <c r="CM546" s="521"/>
      <c r="CN546" s="521"/>
      <c r="CO546" s="521"/>
      <c r="CP546" s="521"/>
      <c r="CQ546" s="521"/>
    </row>
    <row r="547" spans="1:95" s="69" customFormat="1" ht="15" customHeight="1" x14ac:dyDescent="0.2">
      <c r="A547" s="11">
        <v>152</v>
      </c>
      <c r="B547" s="271"/>
      <c r="C547" s="281"/>
      <c r="D547" s="281"/>
      <c r="E547" s="282"/>
      <c r="F547" s="1475" t="str">
        <f>'2. CAD NCCF'!F547:L547</f>
        <v>Non-FI issued covered bonds, medium rated</v>
      </c>
      <c r="G547" s="1476"/>
      <c r="H547" s="1476"/>
      <c r="I547" s="1476"/>
      <c r="J547" s="1476"/>
      <c r="K547" s="1476"/>
      <c r="L547" s="1477"/>
      <c r="M547" s="690">
        <v>0</v>
      </c>
      <c r="N547" s="691">
        <v>0</v>
      </c>
      <c r="O547" s="692">
        <v>0</v>
      </c>
      <c r="P547" s="692">
        <v>0</v>
      </c>
      <c r="Q547" s="697">
        <v>0</v>
      </c>
      <c r="R547" s="692">
        <v>0</v>
      </c>
      <c r="S547" s="693">
        <v>0</v>
      </c>
      <c r="T547" s="692">
        <v>0</v>
      </c>
      <c r="U547" s="693">
        <v>0</v>
      </c>
      <c r="V547" s="692">
        <v>0</v>
      </c>
      <c r="W547" s="693">
        <v>0</v>
      </c>
      <c r="X547" s="692">
        <v>0</v>
      </c>
      <c r="Y547" s="693">
        <v>0</v>
      </c>
      <c r="Z547" s="692">
        <v>0</v>
      </c>
      <c r="AA547" s="693">
        <v>0</v>
      </c>
      <c r="AB547" s="698">
        <v>0</v>
      </c>
      <c r="AC547" s="690">
        <v>0</v>
      </c>
      <c r="AD547" s="1015"/>
      <c r="AE547" s="1016"/>
      <c r="AF547" s="1016"/>
      <c r="AG547" s="528"/>
      <c r="AH547" s="521"/>
      <c r="AI547" s="521"/>
      <c r="AJ547" s="521"/>
      <c r="AK547" s="521"/>
      <c r="AL547" s="521"/>
      <c r="AM547" s="521"/>
      <c r="AN547" s="521"/>
      <c r="AO547" s="521"/>
      <c r="AP547" s="521"/>
      <c r="AQ547" s="521"/>
      <c r="AR547" s="521"/>
      <c r="AS547" s="521"/>
      <c r="AT547" s="521"/>
      <c r="AU547" s="521"/>
      <c r="AV547" s="521"/>
      <c r="AW547" s="521"/>
      <c r="AX547" s="521"/>
      <c r="AY547" s="521"/>
      <c r="AZ547" s="521"/>
      <c r="BA547" s="521"/>
      <c r="BB547" s="521"/>
      <c r="BC547" s="521"/>
      <c r="BD547" s="521"/>
      <c r="BE547" s="521"/>
      <c r="BF547" s="521"/>
      <c r="BG547" s="521"/>
      <c r="BH547" s="521"/>
      <c r="BI547" s="521"/>
      <c r="BJ547" s="521"/>
      <c r="BK547" s="521"/>
      <c r="BL547" s="521"/>
      <c r="BM547" s="521"/>
      <c r="BN547" s="521"/>
      <c r="BO547" s="521"/>
      <c r="BP547" s="521"/>
      <c r="BQ547" s="521"/>
      <c r="BR547" s="521"/>
      <c r="BS547" s="521"/>
      <c r="BT547" s="521"/>
      <c r="BU547" s="521"/>
      <c r="BV547" s="521"/>
      <c r="BW547" s="521"/>
      <c r="BX547" s="521"/>
      <c r="BY547" s="521"/>
      <c r="BZ547" s="521"/>
      <c r="CA547" s="521"/>
      <c r="CB547" s="521"/>
      <c r="CC547" s="521"/>
      <c r="CD547" s="521"/>
      <c r="CE547" s="521"/>
      <c r="CF547" s="521"/>
      <c r="CG547" s="521"/>
      <c r="CH547" s="521"/>
      <c r="CI547" s="521"/>
      <c r="CJ547" s="521"/>
      <c r="CK547" s="521"/>
      <c r="CL547" s="521"/>
      <c r="CM547" s="521"/>
      <c r="CN547" s="521"/>
      <c r="CO547" s="521"/>
      <c r="CP547" s="521"/>
      <c r="CQ547" s="521"/>
    </row>
    <row r="548" spans="1:95" s="69" customFormat="1" ht="15" customHeight="1" x14ac:dyDescent="0.2">
      <c r="A548" s="11">
        <v>153</v>
      </c>
      <c r="B548" s="271"/>
      <c r="C548" s="281"/>
      <c r="D548" s="281"/>
      <c r="E548" s="1445" t="str">
        <f>'2. CAD NCCF'!E548:L548</f>
        <v>FI issued CBP, medium rated</v>
      </c>
      <c r="F548" s="1446"/>
      <c r="G548" s="1446"/>
      <c r="H548" s="1446"/>
      <c r="I548" s="1446"/>
      <c r="J548" s="1446"/>
      <c r="K548" s="1446"/>
      <c r="L548" s="1447"/>
      <c r="M548" s="399">
        <f>SUBTOTAL(9,M549:M551)</f>
        <v>0</v>
      </c>
      <c r="N548" s="402">
        <f t="shared" ref="N548:AC548" si="122">SUBTOTAL(9,N549:N551)</f>
        <v>0</v>
      </c>
      <c r="O548" s="406">
        <f t="shared" si="122"/>
        <v>0</v>
      </c>
      <c r="P548" s="405">
        <f t="shared" si="122"/>
        <v>0</v>
      </c>
      <c r="Q548" s="407">
        <f t="shared" si="122"/>
        <v>0</v>
      </c>
      <c r="R548" s="406">
        <f t="shared" si="122"/>
        <v>0</v>
      </c>
      <c r="S548" s="406">
        <f t="shared" si="122"/>
        <v>0</v>
      </c>
      <c r="T548" s="406">
        <f t="shared" si="122"/>
        <v>0</v>
      </c>
      <c r="U548" s="406">
        <f t="shared" si="122"/>
        <v>0</v>
      </c>
      <c r="V548" s="406">
        <f t="shared" si="122"/>
        <v>0</v>
      </c>
      <c r="W548" s="406">
        <f t="shared" si="122"/>
        <v>0</v>
      </c>
      <c r="X548" s="406">
        <f t="shared" si="122"/>
        <v>0</v>
      </c>
      <c r="Y548" s="406">
        <f t="shared" si="122"/>
        <v>0</v>
      </c>
      <c r="Z548" s="406">
        <f t="shared" si="122"/>
        <v>0</v>
      </c>
      <c r="AA548" s="406">
        <f t="shared" si="122"/>
        <v>0</v>
      </c>
      <c r="AB548" s="416">
        <f t="shared" si="122"/>
        <v>0</v>
      </c>
      <c r="AC548" s="399">
        <f t="shared" si="122"/>
        <v>0</v>
      </c>
      <c r="AD548" s="1015"/>
      <c r="AE548" s="1016"/>
      <c r="AF548" s="1016"/>
      <c r="AG548" s="528"/>
      <c r="AH548" s="521"/>
      <c r="AI548" s="521"/>
      <c r="AJ548" s="521"/>
      <c r="AK548" s="521"/>
      <c r="AL548" s="521"/>
      <c r="AM548" s="521"/>
      <c r="AN548" s="521"/>
      <c r="AO548" s="521"/>
      <c r="AP548" s="521"/>
      <c r="AQ548" s="521"/>
      <c r="AR548" s="521"/>
      <c r="AS548" s="521"/>
      <c r="AT548" s="521"/>
      <c r="AU548" s="521"/>
      <c r="AV548" s="521"/>
      <c r="AW548" s="521"/>
      <c r="AX548" s="521"/>
      <c r="AY548" s="521"/>
      <c r="AZ548" s="521"/>
      <c r="BA548" s="521"/>
      <c r="BB548" s="521"/>
      <c r="BC548" s="521"/>
      <c r="BD548" s="521"/>
      <c r="BE548" s="521"/>
      <c r="BF548" s="521"/>
      <c r="BG548" s="521"/>
      <c r="BH548" s="521"/>
      <c r="BI548" s="521"/>
      <c r="BJ548" s="521"/>
      <c r="BK548" s="521"/>
      <c r="BL548" s="521"/>
      <c r="BM548" s="521"/>
      <c r="BN548" s="521"/>
      <c r="BO548" s="521"/>
      <c r="BP548" s="521"/>
      <c r="BQ548" s="521"/>
      <c r="BR548" s="521"/>
      <c r="BS548" s="521"/>
      <c r="BT548" s="521"/>
      <c r="BU548" s="521"/>
      <c r="BV548" s="521"/>
      <c r="BW548" s="521"/>
      <c r="BX548" s="521"/>
      <c r="BY548" s="521"/>
      <c r="BZ548" s="521"/>
      <c r="CA548" s="521"/>
      <c r="CB548" s="521"/>
      <c r="CC548" s="521"/>
      <c r="CD548" s="521"/>
      <c r="CE548" s="521"/>
      <c r="CF548" s="521"/>
      <c r="CG548" s="521"/>
      <c r="CH548" s="521"/>
      <c r="CI548" s="521"/>
      <c r="CJ548" s="521"/>
      <c r="CK548" s="521"/>
      <c r="CL548" s="521"/>
      <c r="CM548" s="521"/>
      <c r="CN548" s="521"/>
      <c r="CO548" s="521"/>
      <c r="CP548" s="521"/>
      <c r="CQ548" s="521"/>
    </row>
    <row r="549" spans="1:95" s="69" customFormat="1" ht="15" customHeight="1" x14ac:dyDescent="0.2">
      <c r="A549" s="11">
        <v>154</v>
      </c>
      <c r="B549" s="271"/>
      <c r="C549" s="281"/>
      <c r="D549" s="281"/>
      <c r="E549" s="282"/>
      <c r="F549" s="1475" t="str">
        <f>'2. CAD NCCF'!F549:L549</f>
        <v>FI issued unsecured bonds and paper, medium rated</v>
      </c>
      <c r="G549" s="1476"/>
      <c r="H549" s="1476"/>
      <c r="I549" s="1476"/>
      <c r="J549" s="1476"/>
      <c r="K549" s="1476"/>
      <c r="L549" s="1477"/>
      <c r="M549" s="690">
        <v>0</v>
      </c>
      <c r="N549" s="691">
        <v>0</v>
      </c>
      <c r="O549" s="692">
        <v>0</v>
      </c>
      <c r="P549" s="692">
        <v>0</v>
      </c>
      <c r="Q549" s="697">
        <v>0</v>
      </c>
      <c r="R549" s="692">
        <v>0</v>
      </c>
      <c r="S549" s="693">
        <v>0</v>
      </c>
      <c r="T549" s="692">
        <v>0</v>
      </c>
      <c r="U549" s="693">
        <v>0</v>
      </c>
      <c r="V549" s="692">
        <v>0</v>
      </c>
      <c r="W549" s="693">
        <v>0</v>
      </c>
      <c r="X549" s="692">
        <v>0</v>
      </c>
      <c r="Y549" s="693">
        <v>0</v>
      </c>
      <c r="Z549" s="692">
        <v>0</v>
      </c>
      <c r="AA549" s="693">
        <v>0</v>
      </c>
      <c r="AB549" s="698">
        <v>0</v>
      </c>
      <c r="AC549" s="690">
        <v>0</v>
      </c>
      <c r="AD549" s="1015"/>
      <c r="AE549" s="1016"/>
      <c r="AF549" s="1016"/>
      <c r="AG549" s="528"/>
      <c r="AH549" s="521"/>
      <c r="AI549" s="521"/>
      <c r="AJ549" s="521"/>
      <c r="AK549" s="521"/>
      <c r="AL549" s="521"/>
      <c r="AM549" s="521"/>
      <c r="AN549" s="521"/>
      <c r="AO549" s="521"/>
      <c r="AP549" s="521"/>
      <c r="AQ549" s="521"/>
      <c r="AR549" s="521"/>
      <c r="AS549" s="521"/>
      <c r="AT549" s="521"/>
      <c r="AU549" s="521"/>
      <c r="AV549" s="521"/>
      <c r="AW549" s="521"/>
      <c r="AX549" s="521"/>
      <c r="AY549" s="521"/>
      <c r="AZ549" s="521"/>
      <c r="BA549" s="521"/>
      <c r="BB549" s="521"/>
      <c r="BC549" s="521"/>
      <c r="BD549" s="521"/>
      <c r="BE549" s="521"/>
      <c r="BF549" s="521"/>
      <c r="BG549" s="521"/>
      <c r="BH549" s="521"/>
      <c r="BI549" s="521"/>
      <c r="BJ549" s="521"/>
      <c r="BK549" s="521"/>
      <c r="BL549" s="521"/>
      <c r="BM549" s="521"/>
      <c r="BN549" s="521"/>
      <c r="BO549" s="521"/>
      <c r="BP549" s="521"/>
      <c r="BQ549" s="521"/>
      <c r="BR549" s="521"/>
      <c r="BS549" s="521"/>
      <c r="BT549" s="521"/>
      <c r="BU549" s="521"/>
      <c r="BV549" s="521"/>
      <c r="BW549" s="521"/>
      <c r="BX549" s="521"/>
      <c r="BY549" s="521"/>
      <c r="BZ549" s="521"/>
      <c r="CA549" s="521"/>
      <c r="CB549" s="521"/>
      <c r="CC549" s="521"/>
      <c r="CD549" s="521"/>
      <c r="CE549" s="521"/>
      <c r="CF549" s="521"/>
      <c r="CG549" s="521"/>
      <c r="CH549" s="521"/>
      <c r="CI549" s="521"/>
      <c r="CJ549" s="521"/>
      <c r="CK549" s="521"/>
      <c r="CL549" s="521"/>
      <c r="CM549" s="521"/>
      <c r="CN549" s="521"/>
      <c r="CO549" s="521"/>
      <c r="CP549" s="521"/>
      <c r="CQ549" s="521"/>
    </row>
    <row r="550" spans="1:95" s="69" customFormat="1" ht="15" customHeight="1" x14ac:dyDescent="0.2">
      <c r="A550" s="11">
        <v>155</v>
      </c>
      <c r="B550" s="271"/>
      <c r="C550" s="281"/>
      <c r="D550" s="281"/>
      <c r="E550" s="282"/>
      <c r="F550" s="1475" t="str">
        <f>'2. CAD NCCF'!F550:L550</f>
        <v>FI issued covered bonds, medium rated</v>
      </c>
      <c r="G550" s="1476"/>
      <c r="H550" s="1476"/>
      <c r="I550" s="1476"/>
      <c r="J550" s="1476"/>
      <c r="K550" s="1476"/>
      <c r="L550" s="1477"/>
      <c r="M550" s="690">
        <v>0</v>
      </c>
      <c r="N550" s="691">
        <v>0</v>
      </c>
      <c r="O550" s="692">
        <v>0</v>
      </c>
      <c r="P550" s="692">
        <v>0</v>
      </c>
      <c r="Q550" s="697">
        <v>0</v>
      </c>
      <c r="R550" s="692">
        <v>0</v>
      </c>
      <c r="S550" s="693">
        <v>0</v>
      </c>
      <c r="T550" s="692">
        <v>0</v>
      </c>
      <c r="U550" s="693">
        <v>0</v>
      </c>
      <c r="V550" s="692">
        <v>0</v>
      </c>
      <c r="W550" s="693">
        <v>0</v>
      </c>
      <c r="X550" s="692">
        <v>0</v>
      </c>
      <c r="Y550" s="693">
        <v>0</v>
      </c>
      <c r="Z550" s="692">
        <v>0</v>
      </c>
      <c r="AA550" s="693">
        <v>0</v>
      </c>
      <c r="AB550" s="698">
        <v>0</v>
      </c>
      <c r="AC550" s="690">
        <v>0</v>
      </c>
      <c r="AD550" s="1015"/>
      <c r="AE550" s="1016"/>
      <c r="AF550" s="1016"/>
      <c r="AG550" s="528"/>
      <c r="AH550" s="521"/>
      <c r="AI550" s="521"/>
      <c r="AJ550" s="521"/>
      <c r="AK550" s="521"/>
      <c r="AL550" s="521"/>
      <c r="AM550" s="521"/>
      <c r="AN550" s="521"/>
      <c r="AO550" s="521"/>
      <c r="AP550" s="521"/>
      <c r="AQ550" s="521"/>
      <c r="AR550" s="521"/>
      <c r="AS550" s="521"/>
      <c r="AT550" s="521"/>
      <c r="AU550" s="521"/>
      <c r="AV550" s="521"/>
      <c r="AW550" s="521"/>
      <c r="AX550" s="521"/>
      <c r="AY550" s="521"/>
      <c r="AZ550" s="521"/>
      <c r="BA550" s="521"/>
      <c r="BB550" s="521"/>
      <c r="BC550" s="521"/>
      <c r="BD550" s="521"/>
      <c r="BE550" s="521"/>
      <c r="BF550" s="521"/>
      <c r="BG550" s="521"/>
      <c r="BH550" s="521"/>
      <c r="BI550" s="521"/>
      <c r="BJ550" s="521"/>
      <c r="BK550" s="521"/>
      <c r="BL550" s="521"/>
      <c r="BM550" s="521"/>
      <c r="BN550" s="521"/>
      <c r="BO550" s="521"/>
      <c r="BP550" s="521"/>
      <c r="BQ550" s="521"/>
      <c r="BR550" s="521"/>
      <c r="BS550" s="521"/>
      <c r="BT550" s="521"/>
      <c r="BU550" s="521"/>
      <c r="BV550" s="521"/>
      <c r="BW550" s="521"/>
      <c r="BX550" s="521"/>
      <c r="BY550" s="521"/>
      <c r="BZ550" s="521"/>
      <c r="CA550" s="521"/>
      <c r="CB550" s="521"/>
      <c r="CC550" s="521"/>
      <c r="CD550" s="521"/>
      <c r="CE550" s="521"/>
      <c r="CF550" s="521"/>
      <c r="CG550" s="521"/>
      <c r="CH550" s="521"/>
      <c r="CI550" s="521"/>
      <c r="CJ550" s="521"/>
      <c r="CK550" s="521"/>
      <c r="CL550" s="521"/>
      <c r="CM550" s="521"/>
      <c r="CN550" s="521"/>
      <c r="CO550" s="521"/>
      <c r="CP550" s="521"/>
      <c r="CQ550" s="521"/>
    </row>
    <row r="551" spans="1:95" s="69" customFormat="1" ht="15" customHeight="1" x14ac:dyDescent="0.2">
      <c r="A551" s="11">
        <v>156</v>
      </c>
      <c r="B551" s="271"/>
      <c r="C551" s="281"/>
      <c r="D551" s="281"/>
      <c r="E551" s="282"/>
      <c r="F551" s="1475" t="str">
        <f>'2. CAD NCCF'!F551:L551</f>
        <v>FI issued jumbo covered bonds, medium rated</v>
      </c>
      <c r="G551" s="1476"/>
      <c r="H551" s="1476"/>
      <c r="I551" s="1476"/>
      <c r="J551" s="1476"/>
      <c r="K551" s="1476"/>
      <c r="L551" s="1477"/>
      <c r="M551" s="690">
        <v>0</v>
      </c>
      <c r="N551" s="691">
        <v>0</v>
      </c>
      <c r="O551" s="692">
        <v>0</v>
      </c>
      <c r="P551" s="692">
        <v>0</v>
      </c>
      <c r="Q551" s="697">
        <v>0</v>
      </c>
      <c r="R551" s="692">
        <v>0</v>
      </c>
      <c r="S551" s="693">
        <v>0</v>
      </c>
      <c r="T551" s="692">
        <v>0</v>
      </c>
      <c r="U551" s="693">
        <v>0</v>
      </c>
      <c r="V551" s="692">
        <v>0</v>
      </c>
      <c r="W551" s="693">
        <v>0</v>
      </c>
      <c r="X551" s="692">
        <v>0</v>
      </c>
      <c r="Y551" s="693">
        <v>0</v>
      </c>
      <c r="Z551" s="692">
        <v>0</v>
      </c>
      <c r="AA551" s="693">
        <v>0</v>
      </c>
      <c r="AB551" s="698">
        <v>0</v>
      </c>
      <c r="AC551" s="690">
        <v>0</v>
      </c>
      <c r="AD551" s="1015"/>
      <c r="AE551" s="1016"/>
      <c r="AF551" s="1016"/>
      <c r="AG551" s="528"/>
      <c r="AH551" s="521"/>
      <c r="AI551" s="521"/>
      <c r="AJ551" s="521"/>
      <c r="AK551" s="521"/>
      <c r="AL551" s="521"/>
      <c r="AM551" s="521"/>
      <c r="AN551" s="521"/>
      <c r="AO551" s="521"/>
      <c r="AP551" s="521"/>
      <c r="AQ551" s="521"/>
      <c r="AR551" s="521"/>
      <c r="AS551" s="521"/>
      <c r="AT551" s="521"/>
      <c r="AU551" s="521"/>
      <c r="AV551" s="521"/>
      <c r="AW551" s="521"/>
      <c r="AX551" s="521"/>
      <c r="AY551" s="521"/>
      <c r="AZ551" s="521"/>
      <c r="BA551" s="521"/>
      <c r="BB551" s="521"/>
      <c r="BC551" s="521"/>
      <c r="BD551" s="521"/>
      <c r="BE551" s="521"/>
      <c r="BF551" s="521"/>
      <c r="BG551" s="521"/>
      <c r="BH551" s="521"/>
      <c r="BI551" s="521"/>
      <c r="BJ551" s="521"/>
      <c r="BK551" s="521"/>
      <c r="BL551" s="521"/>
      <c r="BM551" s="521"/>
      <c r="BN551" s="521"/>
      <c r="BO551" s="521"/>
      <c r="BP551" s="521"/>
      <c r="BQ551" s="521"/>
      <c r="BR551" s="521"/>
      <c r="BS551" s="521"/>
      <c r="BT551" s="521"/>
      <c r="BU551" s="521"/>
      <c r="BV551" s="521"/>
      <c r="BW551" s="521"/>
      <c r="BX551" s="521"/>
      <c r="BY551" s="521"/>
      <c r="BZ551" s="521"/>
      <c r="CA551" s="521"/>
      <c r="CB551" s="521"/>
      <c r="CC551" s="521"/>
      <c r="CD551" s="521"/>
      <c r="CE551" s="521"/>
      <c r="CF551" s="521"/>
      <c r="CG551" s="521"/>
      <c r="CH551" s="521"/>
      <c r="CI551" s="521"/>
      <c r="CJ551" s="521"/>
      <c r="CK551" s="521"/>
      <c r="CL551" s="521"/>
      <c r="CM551" s="521"/>
      <c r="CN551" s="521"/>
      <c r="CO551" s="521"/>
      <c r="CP551" s="521"/>
      <c r="CQ551" s="521"/>
    </row>
    <row r="552" spans="1:95" s="69" customFormat="1" ht="15" customHeight="1" x14ac:dyDescent="0.2">
      <c r="A552" s="11">
        <v>157</v>
      </c>
      <c r="B552" s="271"/>
      <c r="C552" s="281"/>
      <c r="D552" s="281"/>
      <c r="E552" s="1445" t="str">
        <f>'2. CAD NCCF'!E552:L552</f>
        <v>Non-FI issued CBP, low or not rated</v>
      </c>
      <c r="F552" s="1446"/>
      <c r="G552" s="1446"/>
      <c r="H552" s="1446"/>
      <c r="I552" s="1446"/>
      <c r="J552" s="1446"/>
      <c r="K552" s="1446"/>
      <c r="L552" s="1447"/>
      <c r="M552" s="399">
        <f>SUBTOTAL(9,M553:M554)</f>
        <v>0</v>
      </c>
      <c r="N552" s="402">
        <f t="shared" ref="N552:AC552" si="123">SUBTOTAL(9,N553:N554)</f>
        <v>0</v>
      </c>
      <c r="O552" s="406">
        <f t="shared" si="123"/>
        <v>0</v>
      </c>
      <c r="P552" s="405">
        <f t="shared" si="123"/>
        <v>0</v>
      </c>
      <c r="Q552" s="407">
        <f t="shared" si="123"/>
        <v>0</v>
      </c>
      <c r="R552" s="406">
        <f t="shared" si="123"/>
        <v>0</v>
      </c>
      <c r="S552" s="406">
        <f t="shared" si="123"/>
        <v>0</v>
      </c>
      <c r="T552" s="406">
        <f t="shared" si="123"/>
        <v>0</v>
      </c>
      <c r="U552" s="406">
        <f t="shared" si="123"/>
        <v>0</v>
      </c>
      <c r="V552" s="406">
        <f t="shared" si="123"/>
        <v>0</v>
      </c>
      <c r="W552" s="406">
        <f t="shared" si="123"/>
        <v>0</v>
      </c>
      <c r="X552" s="406">
        <f t="shared" si="123"/>
        <v>0</v>
      </c>
      <c r="Y552" s="406">
        <f t="shared" si="123"/>
        <v>0</v>
      </c>
      <c r="Z552" s="406">
        <f t="shared" si="123"/>
        <v>0</v>
      </c>
      <c r="AA552" s="406">
        <f t="shared" si="123"/>
        <v>0</v>
      </c>
      <c r="AB552" s="416">
        <f t="shared" si="123"/>
        <v>0</v>
      </c>
      <c r="AC552" s="399">
        <f t="shared" si="123"/>
        <v>0</v>
      </c>
      <c r="AD552" s="1015"/>
      <c r="AE552" s="1016"/>
      <c r="AF552" s="1016"/>
      <c r="AG552" s="528"/>
      <c r="AH552" s="521"/>
      <c r="AI552" s="521"/>
      <c r="AJ552" s="521"/>
      <c r="AK552" s="521"/>
      <c r="AL552" s="521"/>
      <c r="AM552" s="521"/>
      <c r="AN552" s="521"/>
      <c r="AO552" s="521"/>
      <c r="AP552" s="521"/>
      <c r="AQ552" s="521"/>
      <c r="AR552" s="521"/>
      <c r="AS552" s="521"/>
      <c r="AT552" s="521"/>
      <c r="AU552" s="521"/>
      <c r="AV552" s="521"/>
      <c r="AW552" s="521"/>
      <c r="AX552" s="521"/>
      <c r="AY552" s="521"/>
      <c r="AZ552" s="521"/>
      <c r="BA552" s="521"/>
      <c r="BB552" s="521"/>
      <c r="BC552" s="521"/>
      <c r="BD552" s="521"/>
      <c r="BE552" s="521"/>
      <c r="BF552" s="521"/>
      <c r="BG552" s="521"/>
      <c r="BH552" s="521"/>
      <c r="BI552" s="521"/>
      <c r="BJ552" s="521"/>
      <c r="BK552" s="521"/>
      <c r="BL552" s="521"/>
      <c r="BM552" s="521"/>
      <c r="BN552" s="521"/>
      <c r="BO552" s="521"/>
      <c r="BP552" s="521"/>
      <c r="BQ552" s="521"/>
      <c r="BR552" s="521"/>
      <c r="BS552" s="521"/>
      <c r="BT552" s="521"/>
      <c r="BU552" s="521"/>
      <c r="BV552" s="521"/>
      <c r="BW552" s="521"/>
      <c r="BX552" s="521"/>
      <c r="BY552" s="521"/>
      <c r="BZ552" s="521"/>
      <c r="CA552" s="521"/>
      <c r="CB552" s="521"/>
      <c r="CC552" s="521"/>
      <c r="CD552" s="521"/>
      <c r="CE552" s="521"/>
      <c r="CF552" s="521"/>
      <c r="CG552" s="521"/>
      <c r="CH552" s="521"/>
      <c r="CI552" s="521"/>
      <c r="CJ552" s="521"/>
      <c r="CK552" s="521"/>
      <c r="CL552" s="521"/>
      <c r="CM552" s="521"/>
      <c r="CN552" s="521"/>
      <c r="CO552" s="521"/>
      <c r="CP552" s="521"/>
      <c r="CQ552" s="521"/>
    </row>
    <row r="553" spans="1:95" s="69" customFormat="1" ht="15" customHeight="1" x14ac:dyDescent="0.2">
      <c r="A553" s="11">
        <v>158</v>
      </c>
      <c r="B553" s="271"/>
      <c r="C553" s="281"/>
      <c r="D553" s="281"/>
      <c r="E553" s="282"/>
      <c r="F553" s="1475" t="str">
        <f>'2. CAD NCCF'!F553:L553</f>
        <v>Non-FI issued unsecured bonds and paper, low or not rated</v>
      </c>
      <c r="G553" s="1476"/>
      <c r="H553" s="1476"/>
      <c r="I553" s="1476"/>
      <c r="J553" s="1476"/>
      <c r="K553" s="1476"/>
      <c r="L553" s="1477"/>
      <c r="M553" s="690">
        <v>0</v>
      </c>
      <c r="N553" s="691">
        <v>0</v>
      </c>
      <c r="O553" s="692">
        <v>0</v>
      </c>
      <c r="P553" s="692">
        <v>0</v>
      </c>
      <c r="Q553" s="697">
        <v>0</v>
      </c>
      <c r="R553" s="692">
        <v>0</v>
      </c>
      <c r="S553" s="693">
        <v>0</v>
      </c>
      <c r="T553" s="692">
        <v>0</v>
      </c>
      <c r="U553" s="693">
        <v>0</v>
      </c>
      <c r="V553" s="692">
        <v>0</v>
      </c>
      <c r="W553" s="693">
        <v>0</v>
      </c>
      <c r="X553" s="692">
        <v>0</v>
      </c>
      <c r="Y553" s="693">
        <v>0</v>
      </c>
      <c r="Z553" s="692">
        <v>0</v>
      </c>
      <c r="AA553" s="693">
        <v>0</v>
      </c>
      <c r="AB553" s="698">
        <v>0</v>
      </c>
      <c r="AC553" s="690">
        <v>0</v>
      </c>
      <c r="AD553" s="1015"/>
      <c r="AE553" s="1016"/>
      <c r="AF553" s="1016"/>
      <c r="AG553" s="528"/>
      <c r="AH553" s="521"/>
      <c r="AI553" s="521"/>
      <c r="AJ553" s="521"/>
      <c r="AK553" s="521"/>
      <c r="AL553" s="521"/>
      <c r="AM553" s="521"/>
      <c r="AN553" s="521"/>
      <c r="AO553" s="521"/>
      <c r="AP553" s="521"/>
      <c r="AQ553" s="521"/>
      <c r="AR553" s="521"/>
      <c r="AS553" s="521"/>
      <c r="AT553" s="521"/>
      <c r="AU553" s="521"/>
      <c r="AV553" s="521"/>
      <c r="AW553" s="521"/>
      <c r="AX553" s="521"/>
      <c r="AY553" s="521"/>
      <c r="AZ553" s="521"/>
      <c r="BA553" s="521"/>
      <c r="BB553" s="521"/>
      <c r="BC553" s="521"/>
      <c r="BD553" s="521"/>
      <c r="BE553" s="521"/>
      <c r="BF553" s="521"/>
      <c r="BG553" s="521"/>
      <c r="BH553" s="521"/>
      <c r="BI553" s="521"/>
      <c r="BJ553" s="521"/>
      <c r="BK553" s="521"/>
      <c r="BL553" s="521"/>
      <c r="BM553" s="521"/>
      <c r="BN553" s="521"/>
      <c r="BO553" s="521"/>
      <c r="BP553" s="521"/>
      <c r="BQ553" s="521"/>
      <c r="BR553" s="521"/>
      <c r="BS553" s="521"/>
      <c r="BT553" s="521"/>
      <c r="BU553" s="521"/>
      <c r="BV553" s="521"/>
      <c r="BW553" s="521"/>
      <c r="BX553" s="521"/>
      <c r="BY553" s="521"/>
      <c r="BZ553" s="521"/>
      <c r="CA553" s="521"/>
      <c r="CB553" s="521"/>
      <c r="CC553" s="521"/>
      <c r="CD553" s="521"/>
      <c r="CE553" s="521"/>
      <c r="CF553" s="521"/>
      <c r="CG553" s="521"/>
      <c r="CH553" s="521"/>
      <c r="CI553" s="521"/>
      <c r="CJ553" s="521"/>
      <c r="CK553" s="521"/>
      <c r="CL553" s="521"/>
      <c r="CM553" s="521"/>
      <c r="CN553" s="521"/>
      <c r="CO553" s="521"/>
      <c r="CP553" s="521"/>
      <c r="CQ553" s="521"/>
    </row>
    <row r="554" spans="1:95" s="69" customFormat="1" ht="15" customHeight="1" x14ac:dyDescent="0.2">
      <c r="A554" s="11">
        <v>159</v>
      </c>
      <c r="B554" s="271"/>
      <c r="C554" s="281"/>
      <c r="D554" s="281"/>
      <c r="E554" s="282"/>
      <c r="F554" s="1475" t="str">
        <f>'2. CAD NCCF'!F554:L554</f>
        <v>Non-FI issued covered bonds, low or not rated</v>
      </c>
      <c r="G554" s="1476"/>
      <c r="H554" s="1476"/>
      <c r="I554" s="1476"/>
      <c r="J554" s="1476"/>
      <c r="K554" s="1476"/>
      <c r="L554" s="1477"/>
      <c r="M554" s="690">
        <v>0</v>
      </c>
      <c r="N554" s="691">
        <v>0</v>
      </c>
      <c r="O554" s="692">
        <v>0</v>
      </c>
      <c r="P554" s="692">
        <v>0</v>
      </c>
      <c r="Q554" s="697">
        <v>0</v>
      </c>
      <c r="R554" s="692">
        <v>0</v>
      </c>
      <c r="S554" s="693">
        <v>0</v>
      </c>
      <c r="T554" s="692">
        <v>0</v>
      </c>
      <c r="U554" s="693">
        <v>0</v>
      </c>
      <c r="V554" s="692">
        <v>0</v>
      </c>
      <c r="W554" s="693">
        <v>0</v>
      </c>
      <c r="X554" s="692">
        <v>0</v>
      </c>
      <c r="Y554" s="693">
        <v>0</v>
      </c>
      <c r="Z554" s="692">
        <v>0</v>
      </c>
      <c r="AA554" s="693">
        <v>0</v>
      </c>
      <c r="AB554" s="698">
        <v>0</v>
      </c>
      <c r="AC554" s="690">
        <v>0</v>
      </c>
      <c r="AD554" s="1015"/>
      <c r="AE554" s="1016"/>
      <c r="AF554" s="1016"/>
      <c r="AG554" s="528"/>
      <c r="AH554" s="521"/>
      <c r="AI554" s="521"/>
      <c r="AJ554" s="521"/>
      <c r="AK554" s="521"/>
      <c r="AL554" s="521"/>
      <c r="AM554" s="521"/>
      <c r="AN554" s="521"/>
      <c r="AO554" s="521"/>
      <c r="AP554" s="521"/>
      <c r="AQ554" s="521"/>
      <c r="AR554" s="521"/>
      <c r="AS554" s="521"/>
      <c r="AT554" s="521"/>
      <c r="AU554" s="521"/>
      <c r="AV554" s="521"/>
      <c r="AW554" s="521"/>
      <c r="AX554" s="521"/>
      <c r="AY554" s="521"/>
      <c r="AZ554" s="521"/>
      <c r="BA554" s="521"/>
      <c r="BB554" s="521"/>
      <c r="BC554" s="521"/>
      <c r="BD554" s="521"/>
      <c r="BE554" s="521"/>
      <c r="BF554" s="521"/>
      <c r="BG554" s="521"/>
      <c r="BH554" s="521"/>
      <c r="BI554" s="521"/>
      <c r="BJ554" s="521"/>
      <c r="BK554" s="521"/>
      <c r="BL554" s="521"/>
      <c r="BM554" s="521"/>
      <c r="BN554" s="521"/>
      <c r="BO554" s="521"/>
      <c r="BP554" s="521"/>
      <c r="BQ554" s="521"/>
      <c r="BR554" s="521"/>
      <c r="BS554" s="521"/>
      <c r="BT554" s="521"/>
      <c r="BU554" s="521"/>
      <c r="BV554" s="521"/>
      <c r="BW554" s="521"/>
      <c r="BX554" s="521"/>
      <c r="BY554" s="521"/>
      <c r="BZ554" s="521"/>
      <c r="CA554" s="521"/>
      <c r="CB554" s="521"/>
      <c r="CC554" s="521"/>
      <c r="CD554" s="521"/>
      <c r="CE554" s="521"/>
      <c r="CF554" s="521"/>
      <c r="CG554" s="521"/>
      <c r="CH554" s="521"/>
      <c r="CI554" s="521"/>
      <c r="CJ554" s="521"/>
      <c r="CK554" s="521"/>
      <c r="CL554" s="521"/>
      <c r="CM554" s="521"/>
      <c r="CN554" s="521"/>
      <c r="CO554" s="521"/>
      <c r="CP554" s="521"/>
      <c r="CQ554" s="521"/>
    </row>
    <row r="555" spans="1:95" s="69" customFormat="1" ht="15" customHeight="1" x14ac:dyDescent="0.2">
      <c r="A555" s="11">
        <v>160</v>
      </c>
      <c r="B555" s="271"/>
      <c r="C555" s="281"/>
      <c r="D555" s="281"/>
      <c r="E555" s="1445" t="str">
        <f>'2. CAD NCCF'!E555:L555</f>
        <v>FI issued CBP, low or not rated</v>
      </c>
      <c r="F555" s="1446"/>
      <c r="G555" s="1446"/>
      <c r="H555" s="1446"/>
      <c r="I555" s="1446"/>
      <c r="J555" s="1446"/>
      <c r="K555" s="1446"/>
      <c r="L555" s="1447"/>
      <c r="M555" s="399">
        <f>SUBTOTAL(9,M556:M558)</f>
        <v>0</v>
      </c>
      <c r="N555" s="402">
        <f t="shared" ref="N555:AC555" si="124">SUBTOTAL(9,N556:N558)</f>
        <v>0</v>
      </c>
      <c r="O555" s="406">
        <f t="shared" si="124"/>
        <v>0</v>
      </c>
      <c r="P555" s="405">
        <f t="shared" si="124"/>
        <v>0</v>
      </c>
      <c r="Q555" s="407">
        <f t="shared" si="124"/>
        <v>0</v>
      </c>
      <c r="R555" s="406">
        <f t="shared" si="124"/>
        <v>0</v>
      </c>
      <c r="S555" s="406">
        <f t="shared" si="124"/>
        <v>0</v>
      </c>
      <c r="T555" s="406">
        <f t="shared" si="124"/>
        <v>0</v>
      </c>
      <c r="U555" s="406">
        <f t="shared" si="124"/>
        <v>0</v>
      </c>
      <c r="V555" s="406">
        <f t="shared" si="124"/>
        <v>0</v>
      </c>
      <c r="W555" s="406">
        <f t="shared" si="124"/>
        <v>0</v>
      </c>
      <c r="X555" s="406">
        <f t="shared" si="124"/>
        <v>0</v>
      </c>
      <c r="Y555" s="406">
        <f t="shared" si="124"/>
        <v>0</v>
      </c>
      <c r="Z555" s="406">
        <f t="shared" si="124"/>
        <v>0</v>
      </c>
      <c r="AA555" s="406">
        <f t="shared" si="124"/>
        <v>0</v>
      </c>
      <c r="AB555" s="416">
        <f t="shared" si="124"/>
        <v>0</v>
      </c>
      <c r="AC555" s="399">
        <f t="shared" si="124"/>
        <v>0</v>
      </c>
      <c r="AD555" s="1015"/>
      <c r="AE555" s="1016"/>
      <c r="AF555" s="1016"/>
      <c r="AG555" s="528"/>
      <c r="AH555" s="521"/>
      <c r="AI555" s="521"/>
      <c r="AJ555" s="521"/>
      <c r="AK555" s="521"/>
      <c r="AL555" s="521"/>
      <c r="AM555" s="521"/>
      <c r="AN555" s="521"/>
      <c r="AO555" s="521"/>
      <c r="AP555" s="521"/>
      <c r="AQ555" s="521"/>
      <c r="AR555" s="521"/>
      <c r="AS555" s="521"/>
      <c r="AT555" s="521"/>
      <c r="AU555" s="521"/>
      <c r="AV555" s="521"/>
      <c r="AW555" s="521"/>
      <c r="AX555" s="521"/>
      <c r="AY555" s="521"/>
      <c r="AZ555" s="521"/>
      <c r="BA555" s="521"/>
      <c r="BB555" s="521"/>
      <c r="BC555" s="521"/>
      <c r="BD555" s="521"/>
      <c r="BE555" s="521"/>
      <c r="BF555" s="521"/>
      <c r="BG555" s="521"/>
      <c r="BH555" s="521"/>
      <c r="BI555" s="521"/>
      <c r="BJ555" s="521"/>
      <c r="BK555" s="521"/>
      <c r="BL555" s="521"/>
      <c r="BM555" s="521"/>
      <c r="BN555" s="521"/>
      <c r="BO555" s="521"/>
      <c r="BP555" s="521"/>
      <c r="BQ555" s="521"/>
      <c r="BR555" s="521"/>
      <c r="BS555" s="521"/>
      <c r="BT555" s="521"/>
      <c r="BU555" s="521"/>
      <c r="BV555" s="521"/>
      <c r="BW555" s="521"/>
      <c r="BX555" s="521"/>
      <c r="BY555" s="521"/>
      <c r="BZ555" s="521"/>
      <c r="CA555" s="521"/>
      <c r="CB555" s="521"/>
      <c r="CC555" s="521"/>
      <c r="CD555" s="521"/>
      <c r="CE555" s="521"/>
      <c r="CF555" s="521"/>
      <c r="CG555" s="521"/>
      <c r="CH555" s="521"/>
      <c r="CI555" s="521"/>
      <c r="CJ555" s="521"/>
      <c r="CK555" s="521"/>
      <c r="CL555" s="521"/>
      <c r="CM555" s="521"/>
      <c r="CN555" s="521"/>
      <c r="CO555" s="521"/>
      <c r="CP555" s="521"/>
      <c r="CQ555" s="521"/>
    </row>
    <row r="556" spans="1:95" s="69" customFormat="1" ht="15" customHeight="1" x14ac:dyDescent="0.2">
      <c r="A556" s="11">
        <v>161</v>
      </c>
      <c r="B556" s="271"/>
      <c r="C556" s="281"/>
      <c r="D556" s="281"/>
      <c r="E556" s="282"/>
      <c r="F556" s="1475" t="str">
        <f>'2. CAD NCCF'!F556:L556</f>
        <v>FI issued unsecured bonds and paper, low or not rated</v>
      </c>
      <c r="G556" s="1476"/>
      <c r="H556" s="1476"/>
      <c r="I556" s="1476"/>
      <c r="J556" s="1476"/>
      <c r="K556" s="1476"/>
      <c r="L556" s="1477"/>
      <c r="M556" s="690">
        <v>0</v>
      </c>
      <c r="N556" s="691">
        <v>0</v>
      </c>
      <c r="O556" s="692">
        <v>0</v>
      </c>
      <c r="P556" s="692">
        <v>0</v>
      </c>
      <c r="Q556" s="697">
        <v>0</v>
      </c>
      <c r="R556" s="692">
        <v>0</v>
      </c>
      <c r="S556" s="693">
        <v>0</v>
      </c>
      <c r="T556" s="692">
        <v>0</v>
      </c>
      <c r="U556" s="693">
        <v>0</v>
      </c>
      <c r="V556" s="692">
        <v>0</v>
      </c>
      <c r="W556" s="693">
        <v>0</v>
      </c>
      <c r="X556" s="692">
        <v>0</v>
      </c>
      <c r="Y556" s="693">
        <v>0</v>
      </c>
      <c r="Z556" s="692">
        <v>0</v>
      </c>
      <c r="AA556" s="693">
        <v>0</v>
      </c>
      <c r="AB556" s="698">
        <v>0</v>
      </c>
      <c r="AC556" s="690">
        <v>0</v>
      </c>
      <c r="AD556" s="1015"/>
      <c r="AE556" s="1016"/>
      <c r="AF556" s="1016"/>
      <c r="AG556" s="528"/>
      <c r="AH556" s="521"/>
      <c r="AI556" s="521"/>
      <c r="AJ556" s="521"/>
      <c r="AK556" s="521"/>
      <c r="AL556" s="521"/>
      <c r="AM556" s="521"/>
      <c r="AN556" s="521"/>
      <c r="AO556" s="521"/>
      <c r="AP556" s="521"/>
      <c r="AQ556" s="521"/>
      <c r="AR556" s="521"/>
      <c r="AS556" s="521"/>
      <c r="AT556" s="521"/>
      <c r="AU556" s="521"/>
      <c r="AV556" s="521"/>
      <c r="AW556" s="521"/>
      <c r="AX556" s="521"/>
      <c r="AY556" s="521"/>
      <c r="AZ556" s="521"/>
      <c r="BA556" s="521"/>
      <c r="BB556" s="521"/>
      <c r="BC556" s="521"/>
      <c r="BD556" s="521"/>
      <c r="BE556" s="521"/>
      <c r="BF556" s="521"/>
      <c r="BG556" s="521"/>
      <c r="BH556" s="521"/>
      <c r="BI556" s="521"/>
      <c r="BJ556" s="521"/>
      <c r="BK556" s="521"/>
      <c r="BL556" s="521"/>
      <c r="BM556" s="521"/>
      <c r="BN556" s="521"/>
      <c r="BO556" s="521"/>
      <c r="BP556" s="521"/>
      <c r="BQ556" s="521"/>
      <c r="BR556" s="521"/>
      <c r="BS556" s="521"/>
      <c r="BT556" s="521"/>
      <c r="BU556" s="521"/>
      <c r="BV556" s="521"/>
      <c r="BW556" s="521"/>
      <c r="BX556" s="521"/>
      <c r="BY556" s="521"/>
      <c r="BZ556" s="521"/>
      <c r="CA556" s="521"/>
      <c r="CB556" s="521"/>
      <c r="CC556" s="521"/>
      <c r="CD556" s="521"/>
      <c r="CE556" s="521"/>
      <c r="CF556" s="521"/>
      <c r="CG556" s="521"/>
      <c r="CH556" s="521"/>
      <c r="CI556" s="521"/>
      <c r="CJ556" s="521"/>
      <c r="CK556" s="521"/>
      <c r="CL556" s="521"/>
      <c r="CM556" s="521"/>
      <c r="CN556" s="521"/>
      <c r="CO556" s="521"/>
      <c r="CP556" s="521"/>
      <c r="CQ556" s="521"/>
    </row>
    <row r="557" spans="1:95" s="69" customFormat="1" ht="15" customHeight="1" x14ac:dyDescent="0.2">
      <c r="A557" s="11">
        <v>162</v>
      </c>
      <c r="B557" s="271"/>
      <c r="C557" s="272"/>
      <c r="D557" s="272"/>
      <c r="E557" s="272"/>
      <c r="F557" s="1475" t="str">
        <f>'2. CAD NCCF'!F557:L557</f>
        <v>FI issued covered bonds, low or not rated</v>
      </c>
      <c r="G557" s="1476"/>
      <c r="H557" s="1476"/>
      <c r="I557" s="1476"/>
      <c r="J557" s="1476"/>
      <c r="K557" s="1476"/>
      <c r="L557" s="1477"/>
      <c r="M557" s="690">
        <v>0</v>
      </c>
      <c r="N557" s="691">
        <v>0</v>
      </c>
      <c r="O557" s="692">
        <v>0</v>
      </c>
      <c r="P557" s="692">
        <v>0</v>
      </c>
      <c r="Q557" s="697">
        <v>0</v>
      </c>
      <c r="R557" s="692">
        <v>0</v>
      </c>
      <c r="S557" s="693">
        <v>0</v>
      </c>
      <c r="T557" s="692">
        <v>0</v>
      </c>
      <c r="U557" s="693">
        <v>0</v>
      </c>
      <c r="V557" s="692">
        <v>0</v>
      </c>
      <c r="W557" s="693">
        <v>0</v>
      </c>
      <c r="X557" s="692">
        <v>0</v>
      </c>
      <c r="Y557" s="693">
        <v>0</v>
      </c>
      <c r="Z557" s="692">
        <v>0</v>
      </c>
      <c r="AA557" s="693">
        <v>0</v>
      </c>
      <c r="AB557" s="698">
        <v>0</v>
      </c>
      <c r="AC557" s="690">
        <v>0</v>
      </c>
      <c r="AD557" s="1015"/>
      <c r="AE557" s="1016"/>
      <c r="AF557" s="1016"/>
      <c r="AG557" s="528"/>
      <c r="AH557" s="521"/>
      <c r="AI557" s="521"/>
      <c r="AJ557" s="521"/>
      <c r="AK557" s="521"/>
      <c r="AL557" s="521"/>
      <c r="AM557" s="521"/>
      <c r="AN557" s="521"/>
      <c r="AO557" s="521"/>
      <c r="AP557" s="521"/>
      <c r="AQ557" s="521"/>
      <c r="AR557" s="521"/>
      <c r="AS557" s="521"/>
      <c r="AT557" s="521"/>
      <c r="AU557" s="521"/>
      <c r="AV557" s="521"/>
      <c r="AW557" s="521"/>
      <c r="AX557" s="521"/>
      <c r="AY557" s="521"/>
      <c r="AZ557" s="521"/>
      <c r="BA557" s="521"/>
      <c r="BB557" s="521"/>
      <c r="BC557" s="521"/>
      <c r="BD557" s="521"/>
      <c r="BE557" s="521"/>
      <c r="BF557" s="521"/>
      <c r="BG557" s="521"/>
      <c r="BH557" s="521"/>
      <c r="BI557" s="521"/>
      <c r="BJ557" s="521"/>
      <c r="BK557" s="521"/>
      <c r="BL557" s="521"/>
      <c r="BM557" s="521"/>
      <c r="BN557" s="521"/>
      <c r="BO557" s="521"/>
      <c r="BP557" s="521"/>
      <c r="BQ557" s="521"/>
      <c r="BR557" s="521"/>
      <c r="BS557" s="521"/>
      <c r="BT557" s="521"/>
      <c r="BU557" s="521"/>
      <c r="BV557" s="521"/>
      <c r="BW557" s="521"/>
      <c r="BX557" s="521"/>
      <c r="BY557" s="521"/>
      <c r="BZ557" s="521"/>
      <c r="CA557" s="521"/>
      <c r="CB557" s="521"/>
      <c r="CC557" s="521"/>
      <c r="CD557" s="521"/>
      <c r="CE557" s="521"/>
      <c r="CF557" s="521"/>
      <c r="CG557" s="521"/>
      <c r="CH557" s="521"/>
      <c r="CI557" s="521"/>
      <c r="CJ557" s="521"/>
      <c r="CK557" s="521"/>
      <c r="CL557" s="521"/>
      <c r="CM557" s="521"/>
      <c r="CN557" s="521"/>
      <c r="CO557" s="521"/>
      <c r="CP557" s="521"/>
      <c r="CQ557" s="521"/>
    </row>
    <row r="558" spans="1:95" s="69" customFormat="1" ht="15" customHeight="1" x14ac:dyDescent="0.2">
      <c r="A558" s="11">
        <v>163</v>
      </c>
      <c r="B558" s="271"/>
      <c r="C558" s="272"/>
      <c r="D558" s="272"/>
      <c r="E558" s="272"/>
      <c r="F558" s="1475" t="str">
        <f>'2. CAD NCCF'!F558:L558</f>
        <v>FI issued jumbo covered bonds, low or not rated</v>
      </c>
      <c r="G558" s="1476"/>
      <c r="H558" s="1476"/>
      <c r="I558" s="1476"/>
      <c r="J558" s="1476"/>
      <c r="K558" s="1476"/>
      <c r="L558" s="1477"/>
      <c r="M558" s="690">
        <v>0</v>
      </c>
      <c r="N558" s="691">
        <v>0</v>
      </c>
      <c r="O558" s="692">
        <v>0</v>
      </c>
      <c r="P558" s="692">
        <v>0</v>
      </c>
      <c r="Q558" s="697">
        <v>0</v>
      </c>
      <c r="R558" s="692">
        <v>0</v>
      </c>
      <c r="S558" s="693">
        <v>0</v>
      </c>
      <c r="T558" s="692">
        <v>0</v>
      </c>
      <c r="U558" s="693">
        <v>0</v>
      </c>
      <c r="V558" s="692">
        <v>0</v>
      </c>
      <c r="W558" s="693">
        <v>0</v>
      </c>
      <c r="X558" s="692">
        <v>0</v>
      </c>
      <c r="Y558" s="693">
        <v>0</v>
      </c>
      <c r="Z558" s="692">
        <v>0</v>
      </c>
      <c r="AA558" s="693">
        <v>0</v>
      </c>
      <c r="AB558" s="698">
        <v>0</v>
      </c>
      <c r="AC558" s="690">
        <v>0</v>
      </c>
      <c r="AD558" s="1015"/>
      <c r="AE558" s="1016"/>
      <c r="AF558" s="1016"/>
      <c r="AG558" s="528"/>
      <c r="AH558" s="521"/>
      <c r="AI558" s="521"/>
      <c r="AJ558" s="521"/>
      <c r="AK558" s="521"/>
      <c r="AL558" s="521"/>
      <c r="AM558" s="521"/>
      <c r="AN558" s="521"/>
      <c r="AO558" s="521"/>
      <c r="AP558" s="521"/>
      <c r="AQ558" s="521"/>
      <c r="AR558" s="521"/>
      <c r="AS558" s="521"/>
      <c r="AT558" s="521"/>
      <c r="AU558" s="521"/>
      <c r="AV558" s="521"/>
      <c r="AW558" s="521"/>
      <c r="AX558" s="521"/>
      <c r="AY558" s="521"/>
      <c r="AZ558" s="521"/>
      <c r="BA558" s="521"/>
      <c r="BB558" s="521"/>
      <c r="BC558" s="521"/>
      <c r="BD558" s="521"/>
      <c r="BE558" s="521"/>
      <c r="BF558" s="521"/>
      <c r="BG558" s="521"/>
      <c r="BH558" s="521"/>
      <c r="BI558" s="521"/>
      <c r="BJ558" s="521"/>
      <c r="BK558" s="521"/>
      <c r="BL558" s="521"/>
      <c r="BM558" s="521"/>
      <c r="BN558" s="521"/>
      <c r="BO558" s="521"/>
      <c r="BP558" s="521"/>
      <c r="BQ558" s="521"/>
      <c r="BR558" s="521"/>
      <c r="BS558" s="521"/>
      <c r="BT558" s="521"/>
      <c r="BU558" s="521"/>
      <c r="BV558" s="521"/>
      <c r="BW558" s="521"/>
      <c r="BX558" s="521"/>
      <c r="BY558" s="521"/>
      <c r="BZ558" s="521"/>
      <c r="CA558" s="521"/>
      <c r="CB558" s="521"/>
      <c r="CC558" s="521"/>
      <c r="CD558" s="521"/>
      <c r="CE558" s="521"/>
      <c r="CF558" s="521"/>
      <c r="CG558" s="521"/>
      <c r="CH558" s="521"/>
      <c r="CI558" s="521"/>
      <c r="CJ558" s="521"/>
      <c r="CK558" s="521"/>
      <c r="CL558" s="521"/>
      <c r="CM558" s="521"/>
      <c r="CN558" s="521"/>
      <c r="CO558" s="521"/>
      <c r="CP558" s="521"/>
      <c r="CQ558" s="521"/>
    </row>
    <row r="559" spans="1:95" s="69" customFormat="1" x14ac:dyDescent="0.2">
      <c r="A559" s="11">
        <v>164</v>
      </c>
      <c r="B559" s="271"/>
      <c r="C559" s="272"/>
      <c r="D559" s="1472" t="str">
        <f>'2. CAD NCCF'!D559:AF559</f>
        <v>Asset backed securities (ABS) and Asset backed commercial paper (ABCP)</v>
      </c>
      <c r="E559" s="1626"/>
      <c r="F559" s="1626"/>
      <c r="G559" s="1626"/>
      <c r="H559" s="1626"/>
      <c r="I559" s="1626"/>
      <c r="J559" s="1626"/>
      <c r="K559" s="1626"/>
      <c r="L559" s="1626"/>
      <c r="M559" s="1473"/>
      <c r="N559" s="1473"/>
      <c r="O559" s="1473"/>
      <c r="P559" s="1473"/>
      <c r="Q559" s="1473"/>
      <c r="R559" s="1473"/>
      <c r="S559" s="1473"/>
      <c r="T559" s="1473"/>
      <c r="U559" s="1473"/>
      <c r="V559" s="1473"/>
      <c r="W559" s="1473"/>
      <c r="X559" s="1473"/>
      <c r="Y559" s="1473"/>
      <c r="Z559" s="1473"/>
      <c r="AA559" s="1473"/>
      <c r="AB559" s="1473"/>
      <c r="AC559" s="1473"/>
      <c r="AD559" s="1473"/>
      <c r="AE559" s="1473"/>
      <c r="AF559" s="1473"/>
      <c r="AG559" s="528"/>
      <c r="AH559" s="521"/>
      <c r="AI559" s="521"/>
      <c r="AJ559" s="521"/>
      <c r="AK559" s="521"/>
      <c r="AL559" s="521"/>
      <c r="AM559" s="521"/>
      <c r="AN559" s="521"/>
      <c r="AO559" s="521"/>
      <c r="AP559" s="521"/>
      <c r="AQ559" s="521"/>
      <c r="AR559" s="521"/>
      <c r="AS559" s="521"/>
      <c r="AT559" s="521"/>
      <c r="AU559" s="521"/>
      <c r="AV559" s="521"/>
      <c r="AW559" s="521"/>
      <c r="AX559" s="521"/>
      <c r="AY559" s="521"/>
      <c r="AZ559" s="521"/>
      <c r="BA559" s="521"/>
      <c r="BB559" s="521"/>
      <c r="BC559" s="521"/>
      <c r="BD559" s="521"/>
      <c r="BE559" s="521"/>
      <c r="BF559" s="521"/>
      <c r="BG559" s="521"/>
      <c r="BH559" s="521"/>
      <c r="BI559" s="521"/>
      <c r="BJ559" s="521"/>
      <c r="BK559" s="521"/>
      <c r="BL559" s="521"/>
      <c r="BM559" s="521"/>
      <c r="BN559" s="521"/>
      <c r="BO559" s="521"/>
      <c r="BP559" s="521"/>
      <c r="BQ559" s="521"/>
      <c r="BR559" s="521"/>
      <c r="BS559" s="521"/>
      <c r="BT559" s="521"/>
      <c r="BU559" s="521"/>
      <c r="BV559" s="521"/>
      <c r="BW559" s="521"/>
      <c r="BX559" s="521"/>
      <c r="BY559" s="521"/>
      <c r="BZ559" s="521"/>
      <c r="CA559" s="521"/>
      <c r="CB559" s="521"/>
      <c r="CC559" s="521"/>
      <c r="CD559" s="521"/>
      <c r="CE559" s="521"/>
      <c r="CF559" s="521"/>
      <c r="CG559" s="521"/>
      <c r="CH559" s="521"/>
      <c r="CI559" s="521"/>
      <c r="CJ559" s="521"/>
      <c r="CK559" s="521"/>
      <c r="CL559" s="521"/>
      <c r="CM559" s="521"/>
      <c r="CN559" s="521"/>
      <c r="CO559" s="521"/>
      <c r="CP559" s="521"/>
      <c r="CQ559" s="521"/>
    </row>
    <row r="560" spans="1:95" s="69" customFormat="1" x14ac:dyDescent="0.2">
      <c r="A560" s="11">
        <v>165</v>
      </c>
      <c r="B560" s="271"/>
      <c r="C560" s="272"/>
      <c r="D560" s="272"/>
      <c r="E560" s="1445" t="str">
        <f>'2. CAD NCCF'!E560:L560</f>
        <v>Non-FI issued ABS and ABCP, high rated</v>
      </c>
      <c r="F560" s="1446"/>
      <c r="G560" s="1446"/>
      <c r="H560" s="1446"/>
      <c r="I560" s="1446"/>
      <c r="J560" s="1446"/>
      <c r="K560" s="1446"/>
      <c r="L560" s="1447"/>
      <c r="M560" s="399">
        <f>SUBTOTAL(9,M561:M562)</f>
        <v>0</v>
      </c>
      <c r="N560" s="402">
        <f t="shared" ref="N560:AC560" si="125">SUBTOTAL(9,N561:N562)</f>
        <v>0</v>
      </c>
      <c r="O560" s="406">
        <f t="shared" si="125"/>
        <v>0</v>
      </c>
      <c r="P560" s="405">
        <f t="shared" si="125"/>
        <v>0</v>
      </c>
      <c r="Q560" s="407">
        <f t="shared" si="125"/>
        <v>0</v>
      </c>
      <c r="R560" s="406">
        <f t="shared" si="125"/>
        <v>0</v>
      </c>
      <c r="S560" s="406">
        <f t="shared" si="125"/>
        <v>0</v>
      </c>
      <c r="T560" s="406">
        <f t="shared" si="125"/>
        <v>0</v>
      </c>
      <c r="U560" s="406">
        <f t="shared" si="125"/>
        <v>0</v>
      </c>
      <c r="V560" s="406">
        <f t="shared" si="125"/>
        <v>0</v>
      </c>
      <c r="W560" s="406">
        <f t="shared" si="125"/>
        <v>0</v>
      </c>
      <c r="X560" s="406">
        <f t="shared" si="125"/>
        <v>0</v>
      </c>
      <c r="Y560" s="406">
        <f t="shared" si="125"/>
        <v>0</v>
      </c>
      <c r="Z560" s="406">
        <f t="shared" si="125"/>
        <v>0</v>
      </c>
      <c r="AA560" s="406">
        <f t="shared" si="125"/>
        <v>0</v>
      </c>
      <c r="AB560" s="416">
        <f t="shared" si="125"/>
        <v>0</v>
      </c>
      <c r="AC560" s="399">
        <f t="shared" si="125"/>
        <v>0</v>
      </c>
      <c r="AD560" s="1015"/>
      <c r="AE560" s="1016"/>
      <c r="AF560" s="1016"/>
      <c r="AG560" s="528"/>
      <c r="AH560" s="521"/>
      <c r="AI560" s="521"/>
      <c r="AJ560" s="521"/>
      <c r="AK560" s="521"/>
      <c r="AL560" s="521"/>
      <c r="AM560" s="521"/>
      <c r="AN560" s="521"/>
      <c r="AO560" s="521"/>
      <c r="AP560" s="521"/>
      <c r="AQ560" s="521"/>
      <c r="AR560" s="521"/>
      <c r="AS560" s="521"/>
      <c r="AT560" s="521"/>
      <c r="AU560" s="521"/>
      <c r="AV560" s="521"/>
      <c r="AW560" s="521"/>
      <c r="AX560" s="521"/>
      <c r="AY560" s="521"/>
      <c r="AZ560" s="521"/>
      <c r="BA560" s="521"/>
      <c r="BB560" s="521"/>
      <c r="BC560" s="521"/>
      <c r="BD560" s="521"/>
      <c r="BE560" s="521"/>
      <c r="BF560" s="521"/>
      <c r="BG560" s="521"/>
      <c r="BH560" s="521"/>
      <c r="BI560" s="521"/>
      <c r="BJ560" s="521"/>
      <c r="BK560" s="521"/>
      <c r="BL560" s="521"/>
      <c r="BM560" s="521"/>
      <c r="BN560" s="521"/>
      <c r="BO560" s="521"/>
      <c r="BP560" s="521"/>
      <c r="BQ560" s="521"/>
      <c r="BR560" s="521"/>
      <c r="BS560" s="521"/>
      <c r="BT560" s="521"/>
      <c r="BU560" s="521"/>
      <c r="BV560" s="521"/>
      <c r="BW560" s="521"/>
      <c r="BX560" s="521"/>
      <c r="BY560" s="521"/>
      <c r="BZ560" s="521"/>
      <c r="CA560" s="521"/>
      <c r="CB560" s="521"/>
      <c r="CC560" s="521"/>
      <c r="CD560" s="521"/>
      <c r="CE560" s="521"/>
      <c r="CF560" s="521"/>
      <c r="CG560" s="521"/>
      <c r="CH560" s="521"/>
      <c r="CI560" s="521"/>
      <c r="CJ560" s="521"/>
      <c r="CK560" s="521"/>
      <c r="CL560" s="521"/>
      <c r="CM560" s="521"/>
      <c r="CN560" s="521"/>
      <c r="CO560" s="521"/>
      <c r="CP560" s="521"/>
      <c r="CQ560" s="521"/>
    </row>
    <row r="561" spans="1:95" s="69" customFormat="1" x14ac:dyDescent="0.2">
      <c r="A561" s="11">
        <v>166</v>
      </c>
      <c r="B561" s="271"/>
      <c r="C561" s="272"/>
      <c r="D561" s="272"/>
      <c r="E561" s="272"/>
      <c r="F561" s="1475" t="str">
        <f>'2. CAD NCCF'!F561:L561</f>
        <v>Non-FI issued ABS, high rated</v>
      </c>
      <c r="G561" s="1476"/>
      <c r="H561" s="1476"/>
      <c r="I561" s="1476"/>
      <c r="J561" s="1476"/>
      <c r="K561" s="1476"/>
      <c r="L561" s="1477"/>
      <c r="M561" s="690">
        <v>0</v>
      </c>
      <c r="N561" s="691">
        <v>0</v>
      </c>
      <c r="O561" s="692">
        <v>0</v>
      </c>
      <c r="P561" s="692">
        <v>0</v>
      </c>
      <c r="Q561" s="697">
        <v>0</v>
      </c>
      <c r="R561" s="692">
        <v>0</v>
      </c>
      <c r="S561" s="693">
        <v>0</v>
      </c>
      <c r="T561" s="692">
        <v>0</v>
      </c>
      <c r="U561" s="693">
        <v>0</v>
      </c>
      <c r="V561" s="692">
        <v>0</v>
      </c>
      <c r="W561" s="693">
        <v>0</v>
      </c>
      <c r="X561" s="692">
        <v>0</v>
      </c>
      <c r="Y561" s="693">
        <v>0</v>
      </c>
      <c r="Z561" s="692">
        <v>0</v>
      </c>
      <c r="AA561" s="693">
        <v>0</v>
      </c>
      <c r="AB561" s="698">
        <v>0</v>
      </c>
      <c r="AC561" s="690">
        <v>0</v>
      </c>
      <c r="AD561" s="1015"/>
      <c r="AE561" s="1016"/>
      <c r="AF561" s="1016"/>
      <c r="AG561" s="528"/>
      <c r="AH561" s="521"/>
      <c r="AI561" s="521"/>
      <c r="AJ561" s="521"/>
      <c r="AK561" s="521"/>
      <c r="AL561" s="521"/>
      <c r="AM561" s="521"/>
      <c r="AN561" s="521"/>
      <c r="AO561" s="521"/>
      <c r="AP561" s="521"/>
      <c r="AQ561" s="521"/>
      <c r="AR561" s="521"/>
      <c r="AS561" s="521"/>
      <c r="AT561" s="521"/>
      <c r="AU561" s="521"/>
      <c r="AV561" s="521"/>
      <c r="AW561" s="521"/>
      <c r="AX561" s="521"/>
      <c r="AY561" s="521"/>
      <c r="AZ561" s="521"/>
      <c r="BA561" s="521"/>
      <c r="BB561" s="521"/>
      <c r="BC561" s="521"/>
      <c r="BD561" s="521"/>
      <c r="BE561" s="521"/>
      <c r="BF561" s="521"/>
      <c r="BG561" s="521"/>
      <c r="BH561" s="521"/>
      <c r="BI561" s="521"/>
      <c r="BJ561" s="521"/>
      <c r="BK561" s="521"/>
      <c r="BL561" s="521"/>
      <c r="BM561" s="521"/>
      <c r="BN561" s="521"/>
      <c r="BO561" s="521"/>
      <c r="BP561" s="521"/>
      <c r="BQ561" s="521"/>
      <c r="BR561" s="521"/>
      <c r="BS561" s="521"/>
      <c r="BT561" s="521"/>
      <c r="BU561" s="521"/>
      <c r="BV561" s="521"/>
      <c r="BW561" s="521"/>
      <c r="BX561" s="521"/>
      <c r="BY561" s="521"/>
      <c r="BZ561" s="521"/>
      <c r="CA561" s="521"/>
      <c r="CB561" s="521"/>
      <c r="CC561" s="521"/>
      <c r="CD561" s="521"/>
      <c r="CE561" s="521"/>
      <c r="CF561" s="521"/>
      <c r="CG561" s="521"/>
      <c r="CH561" s="521"/>
      <c r="CI561" s="521"/>
      <c r="CJ561" s="521"/>
      <c r="CK561" s="521"/>
      <c r="CL561" s="521"/>
      <c r="CM561" s="521"/>
      <c r="CN561" s="521"/>
      <c r="CO561" s="521"/>
      <c r="CP561" s="521"/>
      <c r="CQ561" s="521"/>
    </row>
    <row r="562" spans="1:95" s="69" customFormat="1" ht="15" customHeight="1" x14ac:dyDescent="0.2">
      <c r="A562" s="11">
        <v>167</v>
      </c>
      <c r="B562" s="271"/>
      <c r="C562" s="272"/>
      <c r="D562" s="272"/>
      <c r="E562" s="272"/>
      <c r="F562" s="1475" t="str">
        <f>'2. CAD NCCF'!F562:L562</f>
        <v>Non-FI issued ABCP, high rated</v>
      </c>
      <c r="G562" s="1476"/>
      <c r="H562" s="1476"/>
      <c r="I562" s="1476"/>
      <c r="J562" s="1476"/>
      <c r="K562" s="1476"/>
      <c r="L562" s="1477"/>
      <c r="M562" s="690">
        <v>0</v>
      </c>
      <c r="N562" s="691">
        <v>0</v>
      </c>
      <c r="O562" s="692">
        <v>0</v>
      </c>
      <c r="P562" s="692">
        <v>0</v>
      </c>
      <c r="Q562" s="697">
        <v>0</v>
      </c>
      <c r="R562" s="692">
        <v>0</v>
      </c>
      <c r="S562" s="693">
        <v>0</v>
      </c>
      <c r="T562" s="692">
        <v>0</v>
      </c>
      <c r="U562" s="693">
        <v>0</v>
      </c>
      <c r="V562" s="692">
        <v>0</v>
      </c>
      <c r="W562" s="693">
        <v>0</v>
      </c>
      <c r="X562" s="692">
        <v>0</v>
      </c>
      <c r="Y562" s="693">
        <v>0</v>
      </c>
      <c r="Z562" s="692">
        <v>0</v>
      </c>
      <c r="AA562" s="693">
        <v>0</v>
      </c>
      <c r="AB562" s="698">
        <v>0</v>
      </c>
      <c r="AC562" s="690">
        <v>0</v>
      </c>
      <c r="AD562" s="1015"/>
      <c r="AE562" s="1016"/>
      <c r="AF562" s="1016"/>
      <c r="AG562" s="528"/>
      <c r="AH562" s="521"/>
      <c r="AI562" s="521"/>
      <c r="AJ562" s="521"/>
      <c r="AK562" s="521"/>
      <c r="AL562" s="521"/>
      <c r="AM562" s="521"/>
      <c r="AN562" s="521"/>
      <c r="AO562" s="521"/>
      <c r="AP562" s="521"/>
      <c r="AQ562" s="521"/>
      <c r="AR562" s="521"/>
      <c r="AS562" s="521"/>
      <c r="AT562" s="521"/>
      <c r="AU562" s="521"/>
      <c r="AV562" s="521"/>
      <c r="AW562" s="521"/>
      <c r="AX562" s="521"/>
      <c r="AY562" s="521"/>
      <c r="AZ562" s="521"/>
      <c r="BA562" s="521"/>
      <c r="BB562" s="521"/>
      <c r="BC562" s="521"/>
      <c r="BD562" s="521"/>
      <c r="BE562" s="521"/>
      <c r="BF562" s="521"/>
      <c r="BG562" s="521"/>
      <c r="BH562" s="521"/>
      <c r="BI562" s="521"/>
      <c r="BJ562" s="521"/>
      <c r="BK562" s="521"/>
      <c r="BL562" s="521"/>
      <c r="BM562" s="521"/>
      <c r="BN562" s="521"/>
      <c r="BO562" s="521"/>
      <c r="BP562" s="521"/>
      <c r="BQ562" s="521"/>
      <c r="BR562" s="521"/>
      <c r="BS562" s="521"/>
      <c r="BT562" s="521"/>
      <c r="BU562" s="521"/>
      <c r="BV562" s="521"/>
      <c r="BW562" s="521"/>
      <c r="BX562" s="521"/>
      <c r="BY562" s="521"/>
      <c r="BZ562" s="521"/>
      <c r="CA562" s="521"/>
      <c r="CB562" s="521"/>
      <c r="CC562" s="521"/>
      <c r="CD562" s="521"/>
      <c r="CE562" s="521"/>
      <c r="CF562" s="521"/>
      <c r="CG562" s="521"/>
      <c r="CH562" s="521"/>
      <c r="CI562" s="521"/>
      <c r="CJ562" s="521"/>
      <c r="CK562" s="521"/>
      <c r="CL562" s="521"/>
      <c r="CM562" s="521"/>
      <c r="CN562" s="521"/>
      <c r="CO562" s="521"/>
      <c r="CP562" s="521"/>
      <c r="CQ562" s="521"/>
    </row>
    <row r="563" spans="1:95" s="69" customFormat="1" x14ac:dyDescent="0.2">
      <c r="A563" s="11">
        <v>168</v>
      </c>
      <c r="B563" s="271"/>
      <c r="C563" s="272"/>
      <c r="D563" s="272"/>
      <c r="E563" s="1445" t="str">
        <f>'2. CAD NCCF'!E563:L563</f>
        <v>FI issued ABS and ABCP, high rated</v>
      </c>
      <c r="F563" s="1446"/>
      <c r="G563" s="1446"/>
      <c r="H563" s="1446"/>
      <c r="I563" s="1446"/>
      <c r="J563" s="1446"/>
      <c r="K563" s="1446"/>
      <c r="L563" s="1447"/>
      <c r="M563" s="399">
        <f>SUBTOTAL(9,M564:M565)</f>
        <v>0</v>
      </c>
      <c r="N563" s="402">
        <f t="shared" ref="N563:AC563" si="126">SUBTOTAL(9,N564:N565)</f>
        <v>0</v>
      </c>
      <c r="O563" s="406">
        <f t="shared" si="126"/>
        <v>0</v>
      </c>
      <c r="P563" s="405">
        <f t="shared" si="126"/>
        <v>0</v>
      </c>
      <c r="Q563" s="407">
        <f t="shared" si="126"/>
        <v>0</v>
      </c>
      <c r="R563" s="406">
        <f t="shared" si="126"/>
        <v>0</v>
      </c>
      <c r="S563" s="406">
        <f t="shared" si="126"/>
        <v>0</v>
      </c>
      <c r="T563" s="406">
        <f t="shared" si="126"/>
        <v>0</v>
      </c>
      <c r="U563" s="406">
        <f t="shared" si="126"/>
        <v>0</v>
      </c>
      <c r="V563" s="406">
        <f t="shared" si="126"/>
        <v>0</v>
      </c>
      <c r="W563" s="406">
        <f t="shared" si="126"/>
        <v>0</v>
      </c>
      <c r="X563" s="406">
        <f t="shared" si="126"/>
        <v>0</v>
      </c>
      <c r="Y563" s="406">
        <f t="shared" si="126"/>
        <v>0</v>
      </c>
      <c r="Z563" s="406">
        <f t="shared" si="126"/>
        <v>0</v>
      </c>
      <c r="AA563" s="406">
        <f t="shared" si="126"/>
        <v>0</v>
      </c>
      <c r="AB563" s="416">
        <f t="shared" si="126"/>
        <v>0</v>
      </c>
      <c r="AC563" s="399">
        <f t="shared" si="126"/>
        <v>0</v>
      </c>
      <c r="AD563" s="1015"/>
      <c r="AE563" s="1016"/>
      <c r="AF563" s="1016"/>
      <c r="AG563" s="528"/>
      <c r="AH563" s="521"/>
      <c r="AI563" s="521"/>
      <c r="AJ563" s="521"/>
      <c r="AK563" s="521"/>
      <c r="AL563" s="521"/>
      <c r="AM563" s="521"/>
      <c r="AN563" s="521"/>
      <c r="AO563" s="521"/>
      <c r="AP563" s="521"/>
      <c r="AQ563" s="521"/>
      <c r="AR563" s="521"/>
      <c r="AS563" s="521"/>
      <c r="AT563" s="521"/>
      <c r="AU563" s="521"/>
      <c r="AV563" s="521"/>
      <c r="AW563" s="521"/>
      <c r="AX563" s="521"/>
      <c r="AY563" s="521"/>
      <c r="AZ563" s="521"/>
      <c r="BA563" s="521"/>
      <c r="BB563" s="521"/>
      <c r="BC563" s="521"/>
      <c r="BD563" s="521"/>
      <c r="BE563" s="521"/>
      <c r="BF563" s="521"/>
      <c r="BG563" s="521"/>
      <c r="BH563" s="521"/>
      <c r="BI563" s="521"/>
      <c r="BJ563" s="521"/>
      <c r="BK563" s="521"/>
      <c r="BL563" s="521"/>
      <c r="BM563" s="521"/>
      <c r="BN563" s="521"/>
      <c r="BO563" s="521"/>
      <c r="BP563" s="521"/>
      <c r="BQ563" s="521"/>
      <c r="BR563" s="521"/>
      <c r="BS563" s="521"/>
      <c r="BT563" s="521"/>
      <c r="BU563" s="521"/>
      <c r="BV563" s="521"/>
      <c r="BW563" s="521"/>
      <c r="BX563" s="521"/>
      <c r="BY563" s="521"/>
      <c r="BZ563" s="521"/>
      <c r="CA563" s="521"/>
      <c r="CB563" s="521"/>
      <c r="CC563" s="521"/>
      <c r="CD563" s="521"/>
      <c r="CE563" s="521"/>
      <c r="CF563" s="521"/>
      <c r="CG563" s="521"/>
      <c r="CH563" s="521"/>
      <c r="CI563" s="521"/>
      <c r="CJ563" s="521"/>
      <c r="CK563" s="521"/>
      <c r="CL563" s="521"/>
      <c r="CM563" s="521"/>
      <c r="CN563" s="521"/>
      <c r="CO563" s="521"/>
      <c r="CP563" s="521"/>
      <c r="CQ563" s="521"/>
    </row>
    <row r="564" spans="1:95" s="69" customFormat="1" ht="15" customHeight="1" x14ac:dyDescent="0.2">
      <c r="A564" s="11">
        <v>169</v>
      </c>
      <c r="B564" s="271"/>
      <c r="C564" s="272"/>
      <c r="D564" s="272"/>
      <c r="E564" s="272"/>
      <c r="F564" s="1475" t="str">
        <f>'2. CAD NCCF'!F564:L564</f>
        <v>FI issued ABS, high rated</v>
      </c>
      <c r="G564" s="1476"/>
      <c r="H564" s="1476"/>
      <c r="I564" s="1476"/>
      <c r="J564" s="1476"/>
      <c r="K564" s="1476"/>
      <c r="L564" s="1477"/>
      <c r="M564" s="690">
        <v>0</v>
      </c>
      <c r="N564" s="691">
        <v>0</v>
      </c>
      <c r="O564" s="692">
        <v>0</v>
      </c>
      <c r="P564" s="692">
        <v>0</v>
      </c>
      <c r="Q564" s="697">
        <v>0</v>
      </c>
      <c r="R564" s="692">
        <v>0</v>
      </c>
      <c r="S564" s="693">
        <v>0</v>
      </c>
      <c r="T564" s="692">
        <v>0</v>
      </c>
      <c r="U564" s="693">
        <v>0</v>
      </c>
      <c r="V564" s="692">
        <v>0</v>
      </c>
      <c r="W564" s="693">
        <v>0</v>
      </c>
      <c r="X564" s="692">
        <v>0</v>
      </c>
      <c r="Y564" s="693">
        <v>0</v>
      </c>
      <c r="Z564" s="692">
        <v>0</v>
      </c>
      <c r="AA564" s="693">
        <v>0</v>
      </c>
      <c r="AB564" s="698">
        <v>0</v>
      </c>
      <c r="AC564" s="690">
        <v>0</v>
      </c>
      <c r="AD564" s="1015"/>
      <c r="AE564" s="1016"/>
      <c r="AF564" s="1016"/>
      <c r="AG564" s="528"/>
      <c r="AH564" s="521"/>
      <c r="AI564" s="521"/>
      <c r="AJ564" s="521"/>
      <c r="AK564" s="521"/>
      <c r="AL564" s="521"/>
      <c r="AM564" s="521"/>
      <c r="AN564" s="521"/>
      <c r="AO564" s="521"/>
      <c r="AP564" s="521"/>
      <c r="AQ564" s="521"/>
      <c r="AR564" s="521"/>
      <c r="AS564" s="521"/>
      <c r="AT564" s="521"/>
      <c r="AU564" s="521"/>
      <c r="AV564" s="521"/>
      <c r="AW564" s="521"/>
      <c r="AX564" s="521"/>
      <c r="AY564" s="521"/>
      <c r="AZ564" s="521"/>
      <c r="BA564" s="521"/>
      <c r="BB564" s="521"/>
      <c r="BC564" s="521"/>
      <c r="BD564" s="521"/>
      <c r="BE564" s="521"/>
      <c r="BF564" s="521"/>
      <c r="BG564" s="521"/>
      <c r="BH564" s="521"/>
      <c r="BI564" s="521"/>
      <c r="BJ564" s="521"/>
      <c r="BK564" s="521"/>
      <c r="BL564" s="521"/>
      <c r="BM564" s="521"/>
      <c r="BN564" s="521"/>
      <c r="BO564" s="521"/>
      <c r="BP564" s="521"/>
      <c r="BQ564" s="521"/>
      <c r="BR564" s="521"/>
      <c r="BS564" s="521"/>
      <c r="BT564" s="521"/>
      <c r="BU564" s="521"/>
      <c r="BV564" s="521"/>
      <c r="BW564" s="521"/>
      <c r="BX564" s="521"/>
      <c r="BY564" s="521"/>
      <c r="BZ564" s="521"/>
      <c r="CA564" s="521"/>
      <c r="CB564" s="521"/>
      <c r="CC564" s="521"/>
      <c r="CD564" s="521"/>
      <c r="CE564" s="521"/>
      <c r="CF564" s="521"/>
      <c r="CG564" s="521"/>
      <c r="CH564" s="521"/>
      <c r="CI564" s="521"/>
      <c r="CJ564" s="521"/>
      <c r="CK564" s="521"/>
      <c r="CL564" s="521"/>
      <c r="CM564" s="521"/>
      <c r="CN564" s="521"/>
      <c r="CO564" s="521"/>
      <c r="CP564" s="521"/>
      <c r="CQ564" s="521"/>
    </row>
    <row r="565" spans="1:95" s="69" customFormat="1" ht="15" customHeight="1" x14ac:dyDescent="0.2">
      <c r="A565" s="11">
        <v>170</v>
      </c>
      <c r="B565" s="271"/>
      <c r="C565" s="272"/>
      <c r="D565" s="272"/>
      <c r="E565" s="272"/>
      <c r="F565" s="1475" t="str">
        <f>'2. CAD NCCF'!F565:L565</f>
        <v>FI issued ABCP, high rated</v>
      </c>
      <c r="G565" s="1476"/>
      <c r="H565" s="1476"/>
      <c r="I565" s="1476"/>
      <c r="J565" s="1476"/>
      <c r="K565" s="1476"/>
      <c r="L565" s="1477"/>
      <c r="M565" s="690">
        <v>0</v>
      </c>
      <c r="N565" s="691">
        <v>0</v>
      </c>
      <c r="O565" s="692">
        <v>0</v>
      </c>
      <c r="P565" s="692">
        <v>0</v>
      </c>
      <c r="Q565" s="697">
        <v>0</v>
      </c>
      <c r="R565" s="692">
        <v>0</v>
      </c>
      <c r="S565" s="693">
        <v>0</v>
      </c>
      <c r="T565" s="692">
        <v>0</v>
      </c>
      <c r="U565" s="693">
        <v>0</v>
      </c>
      <c r="V565" s="692">
        <v>0</v>
      </c>
      <c r="W565" s="693">
        <v>0</v>
      </c>
      <c r="X565" s="692">
        <v>0</v>
      </c>
      <c r="Y565" s="693">
        <v>0</v>
      </c>
      <c r="Z565" s="692">
        <v>0</v>
      </c>
      <c r="AA565" s="693">
        <v>0</v>
      </c>
      <c r="AB565" s="698">
        <v>0</v>
      </c>
      <c r="AC565" s="690">
        <v>0</v>
      </c>
      <c r="AD565" s="1015"/>
      <c r="AE565" s="1016"/>
      <c r="AF565" s="1016"/>
      <c r="AG565" s="528"/>
      <c r="AH565" s="521"/>
      <c r="AI565" s="521"/>
      <c r="AJ565" s="521"/>
      <c r="AK565" s="521"/>
      <c r="AL565" s="521"/>
      <c r="AM565" s="521"/>
      <c r="AN565" s="521"/>
      <c r="AO565" s="521"/>
      <c r="AP565" s="521"/>
      <c r="AQ565" s="521"/>
      <c r="AR565" s="521"/>
      <c r="AS565" s="521"/>
      <c r="AT565" s="521"/>
      <c r="AU565" s="521"/>
      <c r="AV565" s="521"/>
      <c r="AW565" s="521"/>
      <c r="AX565" s="521"/>
      <c r="AY565" s="521"/>
      <c r="AZ565" s="521"/>
      <c r="BA565" s="521"/>
      <c r="BB565" s="521"/>
      <c r="BC565" s="521"/>
      <c r="BD565" s="521"/>
      <c r="BE565" s="521"/>
      <c r="BF565" s="521"/>
      <c r="BG565" s="521"/>
      <c r="BH565" s="521"/>
      <c r="BI565" s="521"/>
      <c r="BJ565" s="521"/>
      <c r="BK565" s="521"/>
      <c r="BL565" s="521"/>
      <c r="BM565" s="521"/>
      <c r="BN565" s="521"/>
      <c r="BO565" s="521"/>
      <c r="BP565" s="521"/>
      <c r="BQ565" s="521"/>
      <c r="BR565" s="521"/>
      <c r="BS565" s="521"/>
      <c r="BT565" s="521"/>
      <c r="BU565" s="521"/>
      <c r="BV565" s="521"/>
      <c r="BW565" s="521"/>
      <c r="BX565" s="521"/>
      <c r="BY565" s="521"/>
      <c r="BZ565" s="521"/>
      <c r="CA565" s="521"/>
      <c r="CB565" s="521"/>
      <c r="CC565" s="521"/>
      <c r="CD565" s="521"/>
      <c r="CE565" s="521"/>
      <c r="CF565" s="521"/>
      <c r="CG565" s="521"/>
      <c r="CH565" s="521"/>
      <c r="CI565" s="521"/>
      <c r="CJ565" s="521"/>
      <c r="CK565" s="521"/>
      <c r="CL565" s="521"/>
      <c r="CM565" s="521"/>
      <c r="CN565" s="521"/>
      <c r="CO565" s="521"/>
      <c r="CP565" s="521"/>
      <c r="CQ565" s="521"/>
    </row>
    <row r="566" spans="1:95" s="69" customFormat="1" x14ac:dyDescent="0.2">
      <c r="A566" s="11">
        <v>171</v>
      </c>
      <c r="B566" s="271"/>
      <c r="C566" s="272"/>
      <c r="D566" s="272"/>
      <c r="E566" s="1445" t="str">
        <f>'2. CAD NCCF'!E566:L566</f>
        <v>Non-FI issued ABS and ABCP, medium rated</v>
      </c>
      <c r="F566" s="1446"/>
      <c r="G566" s="1446"/>
      <c r="H566" s="1446"/>
      <c r="I566" s="1446"/>
      <c r="J566" s="1446"/>
      <c r="K566" s="1446"/>
      <c r="L566" s="1447"/>
      <c r="M566" s="399">
        <f>SUBTOTAL(9,M567:M568)</f>
        <v>0</v>
      </c>
      <c r="N566" s="402">
        <f t="shared" ref="N566:AC566" si="127">SUBTOTAL(9,N567:N568)</f>
        <v>0</v>
      </c>
      <c r="O566" s="406">
        <f t="shared" si="127"/>
        <v>0</v>
      </c>
      <c r="P566" s="405">
        <f t="shared" si="127"/>
        <v>0</v>
      </c>
      <c r="Q566" s="407">
        <f t="shared" si="127"/>
        <v>0</v>
      </c>
      <c r="R566" s="406">
        <f t="shared" si="127"/>
        <v>0</v>
      </c>
      <c r="S566" s="406">
        <f t="shared" si="127"/>
        <v>0</v>
      </c>
      <c r="T566" s="406">
        <f t="shared" si="127"/>
        <v>0</v>
      </c>
      <c r="U566" s="406">
        <f t="shared" si="127"/>
        <v>0</v>
      </c>
      <c r="V566" s="406">
        <f t="shared" si="127"/>
        <v>0</v>
      </c>
      <c r="W566" s="406">
        <f t="shared" si="127"/>
        <v>0</v>
      </c>
      <c r="X566" s="406">
        <f t="shared" si="127"/>
        <v>0</v>
      </c>
      <c r="Y566" s="406">
        <f t="shared" si="127"/>
        <v>0</v>
      </c>
      <c r="Z566" s="406">
        <f t="shared" si="127"/>
        <v>0</v>
      </c>
      <c r="AA566" s="406">
        <f t="shared" si="127"/>
        <v>0</v>
      </c>
      <c r="AB566" s="416">
        <f t="shared" si="127"/>
        <v>0</v>
      </c>
      <c r="AC566" s="399">
        <f t="shared" si="127"/>
        <v>0</v>
      </c>
      <c r="AD566" s="1015"/>
      <c r="AE566" s="1016"/>
      <c r="AF566" s="1016"/>
      <c r="AG566" s="528"/>
      <c r="AH566" s="521"/>
      <c r="AI566" s="521"/>
      <c r="AJ566" s="521"/>
      <c r="AK566" s="521"/>
      <c r="AL566" s="521"/>
      <c r="AM566" s="521"/>
      <c r="AN566" s="521"/>
      <c r="AO566" s="521"/>
      <c r="AP566" s="521"/>
      <c r="AQ566" s="521"/>
      <c r="AR566" s="521"/>
      <c r="AS566" s="521"/>
      <c r="AT566" s="521"/>
      <c r="AU566" s="521"/>
      <c r="AV566" s="521"/>
      <c r="AW566" s="521"/>
      <c r="AX566" s="521"/>
      <c r="AY566" s="521"/>
      <c r="AZ566" s="521"/>
      <c r="BA566" s="521"/>
      <c r="BB566" s="521"/>
      <c r="BC566" s="521"/>
      <c r="BD566" s="521"/>
      <c r="BE566" s="521"/>
      <c r="BF566" s="521"/>
      <c r="BG566" s="521"/>
      <c r="BH566" s="521"/>
      <c r="BI566" s="521"/>
      <c r="BJ566" s="521"/>
      <c r="BK566" s="521"/>
      <c r="BL566" s="521"/>
      <c r="BM566" s="521"/>
      <c r="BN566" s="521"/>
      <c r="BO566" s="521"/>
      <c r="BP566" s="521"/>
      <c r="BQ566" s="521"/>
      <c r="BR566" s="521"/>
      <c r="BS566" s="521"/>
      <c r="BT566" s="521"/>
      <c r="BU566" s="521"/>
      <c r="BV566" s="521"/>
      <c r="BW566" s="521"/>
      <c r="BX566" s="521"/>
      <c r="BY566" s="521"/>
      <c r="BZ566" s="521"/>
      <c r="CA566" s="521"/>
      <c r="CB566" s="521"/>
      <c r="CC566" s="521"/>
      <c r="CD566" s="521"/>
      <c r="CE566" s="521"/>
      <c r="CF566" s="521"/>
      <c r="CG566" s="521"/>
      <c r="CH566" s="521"/>
      <c r="CI566" s="521"/>
      <c r="CJ566" s="521"/>
      <c r="CK566" s="521"/>
      <c r="CL566" s="521"/>
      <c r="CM566" s="521"/>
      <c r="CN566" s="521"/>
      <c r="CO566" s="521"/>
      <c r="CP566" s="521"/>
      <c r="CQ566" s="521"/>
    </row>
    <row r="567" spans="1:95" s="69" customFormat="1" ht="15" customHeight="1" x14ac:dyDescent="0.2">
      <c r="A567" s="11">
        <v>172</v>
      </c>
      <c r="B567" s="271"/>
      <c r="C567" s="272"/>
      <c r="D567" s="272"/>
      <c r="E567" s="272"/>
      <c r="F567" s="1475" t="str">
        <f>'2. CAD NCCF'!F567:L567</f>
        <v>Non-FI issued ABS, medium rated</v>
      </c>
      <c r="G567" s="1476"/>
      <c r="H567" s="1476"/>
      <c r="I567" s="1476"/>
      <c r="J567" s="1476"/>
      <c r="K567" s="1476"/>
      <c r="L567" s="1477"/>
      <c r="M567" s="690">
        <v>0</v>
      </c>
      <c r="N567" s="691">
        <v>0</v>
      </c>
      <c r="O567" s="692">
        <v>0</v>
      </c>
      <c r="P567" s="692">
        <v>0</v>
      </c>
      <c r="Q567" s="697">
        <v>0</v>
      </c>
      <c r="R567" s="692">
        <v>0</v>
      </c>
      <c r="S567" s="693">
        <v>0</v>
      </c>
      <c r="T567" s="692">
        <v>0</v>
      </c>
      <c r="U567" s="693">
        <v>0</v>
      </c>
      <c r="V567" s="692">
        <v>0</v>
      </c>
      <c r="W567" s="693">
        <v>0</v>
      </c>
      <c r="X567" s="692">
        <v>0</v>
      </c>
      <c r="Y567" s="693">
        <v>0</v>
      </c>
      <c r="Z567" s="692">
        <v>0</v>
      </c>
      <c r="AA567" s="693">
        <v>0</v>
      </c>
      <c r="AB567" s="698">
        <v>0</v>
      </c>
      <c r="AC567" s="690">
        <v>0</v>
      </c>
      <c r="AD567" s="1015"/>
      <c r="AE567" s="1016"/>
      <c r="AF567" s="1016"/>
      <c r="AG567" s="528"/>
      <c r="AH567" s="521"/>
      <c r="AI567" s="521"/>
      <c r="AJ567" s="521"/>
      <c r="AK567" s="521"/>
      <c r="AL567" s="521"/>
      <c r="AM567" s="521"/>
      <c r="AN567" s="521"/>
      <c r="AO567" s="521"/>
      <c r="AP567" s="521"/>
      <c r="AQ567" s="521"/>
      <c r="AR567" s="521"/>
      <c r="AS567" s="521"/>
      <c r="AT567" s="521"/>
      <c r="AU567" s="521"/>
      <c r="AV567" s="521"/>
      <c r="AW567" s="521"/>
      <c r="AX567" s="521"/>
      <c r="AY567" s="521"/>
      <c r="AZ567" s="521"/>
      <c r="BA567" s="521"/>
      <c r="BB567" s="521"/>
      <c r="BC567" s="521"/>
      <c r="BD567" s="521"/>
      <c r="BE567" s="521"/>
      <c r="BF567" s="521"/>
      <c r="BG567" s="521"/>
      <c r="BH567" s="521"/>
      <c r="BI567" s="521"/>
      <c r="BJ567" s="521"/>
      <c r="BK567" s="521"/>
      <c r="BL567" s="521"/>
      <c r="BM567" s="521"/>
      <c r="BN567" s="521"/>
      <c r="BO567" s="521"/>
      <c r="BP567" s="521"/>
      <c r="BQ567" s="521"/>
      <c r="BR567" s="521"/>
      <c r="BS567" s="521"/>
      <c r="BT567" s="521"/>
      <c r="BU567" s="521"/>
      <c r="BV567" s="521"/>
      <c r="BW567" s="521"/>
      <c r="BX567" s="521"/>
      <c r="BY567" s="521"/>
      <c r="BZ567" s="521"/>
      <c r="CA567" s="521"/>
      <c r="CB567" s="521"/>
      <c r="CC567" s="521"/>
      <c r="CD567" s="521"/>
      <c r="CE567" s="521"/>
      <c r="CF567" s="521"/>
      <c r="CG567" s="521"/>
      <c r="CH567" s="521"/>
      <c r="CI567" s="521"/>
      <c r="CJ567" s="521"/>
      <c r="CK567" s="521"/>
      <c r="CL567" s="521"/>
      <c r="CM567" s="521"/>
      <c r="CN567" s="521"/>
      <c r="CO567" s="521"/>
      <c r="CP567" s="521"/>
      <c r="CQ567" s="521"/>
    </row>
    <row r="568" spans="1:95" s="69" customFormat="1" ht="15" customHeight="1" x14ac:dyDescent="0.2">
      <c r="A568" s="11">
        <v>173</v>
      </c>
      <c r="B568" s="271"/>
      <c r="C568" s="272"/>
      <c r="D568" s="272"/>
      <c r="E568" s="272"/>
      <c r="F568" s="1475" t="str">
        <f>'2. CAD NCCF'!F568:L568</f>
        <v>Non-FI issued ABCP, medium rated</v>
      </c>
      <c r="G568" s="1476"/>
      <c r="H568" s="1476"/>
      <c r="I568" s="1476"/>
      <c r="J568" s="1476"/>
      <c r="K568" s="1476"/>
      <c r="L568" s="1477"/>
      <c r="M568" s="690">
        <v>0</v>
      </c>
      <c r="N568" s="691">
        <v>0</v>
      </c>
      <c r="O568" s="692">
        <v>0</v>
      </c>
      <c r="P568" s="692">
        <v>0</v>
      </c>
      <c r="Q568" s="697">
        <v>0</v>
      </c>
      <c r="R568" s="692">
        <v>0</v>
      </c>
      <c r="S568" s="693">
        <v>0</v>
      </c>
      <c r="T568" s="692">
        <v>0</v>
      </c>
      <c r="U568" s="693">
        <v>0</v>
      </c>
      <c r="V568" s="692">
        <v>0</v>
      </c>
      <c r="W568" s="693">
        <v>0</v>
      </c>
      <c r="X568" s="692">
        <v>0</v>
      </c>
      <c r="Y568" s="693">
        <v>0</v>
      </c>
      <c r="Z568" s="692">
        <v>0</v>
      </c>
      <c r="AA568" s="693">
        <v>0</v>
      </c>
      <c r="AB568" s="698">
        <v>0</v>
      </c>
      <c r="AC568" s="690">
        <v>0</v>
      </c>
      <c r="AD568" s="1015"/>
      <c r="AE568" s="1016"/>
      <c r="AF568" s="1016"/>
      <c r="AG568" s="528"/>
      <c r="AH568" s="521"/>
      <c r="AI568" s="521"/>
      <c r="AJ568" s="521"/>
      <c r="AK568" s="521"/>
      <c r="AL568" s="521"/>
      <c r="AM568" s="521"/>
      <c r="AN568" s="521"/>
      <c r="AO568" s="521"/>
      <c r="AP568" s="521"/>
      <c r="AQ568" s="521"/>
      <c r="AR568" s="521"/>
      <c r="AS568" s="521"/>
      <c r="AT568" s="521"/>
      <c r="AU568" s="521"/>
      <c r="AV568" s="521"/>
      <c r="AW568" s="521"/>
      <c r="AX568" s="521"/>
      <c r="AY568" s="521"/>
      <c r="AZ568" s="521"/>
      <c r="BA568" s="521"/>
      <c r="BB568" s="521"/>
      <c r="BC568" s="521"/>
      <c r="BD568" s="521"/>
      <c r="BE568" s="521"/>
      <c r="BF568" s="521"/>
      <c r="BG568" s="521"/>
      <c r="BH568" s="521"/>
      <c r="BI568" s="521"/>
      <c r="BJ568" s="521"/>
      <c r="BK568" s="521"/>
      <c r="BL568" s="521"/>
      <c r="BM568" s="521"/>
      <c r="BN568" s="521"/>
      <c r="BO568" s="521"/>
      <c r="BP568" s="521"/>
      <c r="BQ568" s="521"/>
      <c r="BR568" s="521"/>
      <c r="BS568" s="521"/>
      <c r="BT568" s="521"/>
      <c r="BU568" s="521"/>
      <c r="BV568" s="521"/>
      <c r="BW568" s="521"/>
      <c r="BX568" s="521"/>
      <c r="BY568" s="521"/>
      <c r="BZ568" s="521"/>
      <c r="CA568" s="521"/>
      <c r="CB568" s="521"/>
      <c r="CC568" s="521"/>
      <c r="CD568" s="521"/>
      <c r="CE568" s="521"/>
      <c r="CF568" s="521"/>
      <c r="CG568" s="521"/>
      <c r="CH568" s="521"/>
      <c r="CI568" s="521"/>
      <c r="CJ568" s="521"/>
      <c r="CK568" s="521"/>
      <c r="CL568" s="521"/>
      <c r="CM568" s="521"/>
      <c r="CN568" s="521"/>
      <c r="CO568" s="521"/>
      <c r="CP568" s="521"/>
      <c r="CQ568" s="521"/>
    </row>
    <row r="569" spans="1:95" s="69" customFormat="1" x14ac:dyDescent="0.2">
      <c r="A569" s="11">
        <v>174</v>
      </c>
      <c r="B569" s="271"/>
      <c r="C569" s="272"/>
      <c r="D569" s="272"/>
      <c r="E569" s="1445" t="str">
        <f>'2. CAD NCCF'!E569:L569</f>
        <v>FI issued ABS and ABCP, medium rated</v>
      </c>
      <c r="F569" s="1446"/>
      <c r="G569" s="1446"/>
      <c r="H569" s="1446"/>
      <c r="I569" s="1446"/>
      <c r="J569" s="1446"/>
      <c r="K569" s="1446"/>
      <c r="L569" s="1447"/>
      <c r="M569" s="399">
        <f>SUBTOTAL(9,M570:M571)</f>
        <v>0</v>
      </c>
      <c r="N569" s="402">
        <f t="shared" ref="N569:AC569" si="128">SUBTOTAL(9,N570:N571)</f>
        <v>0</v>
      </c>
      <c r="O569" s="406">
        <f t="shared" si="128"/>
        <v>0</v>
      </c>
      <c r="P569" s="405">
        <f t="shared" si="128"/>
        <v>0</v>
      </c>
      <c r="Q569" s="407">
        <f t="shared" si="128"/>
        <v>0</v>
      </c>
      <c r="R569" s="406">
        <f t="shared" si="128"/>
        <v>0</v>
      </c>
      <c r="S569" s="406">
        <f t="shared" si="128"/>
        <v>0</v>
      </c>
      <c r="T569" s="406">
        <f t="shared" si="128"/>
        <v>0</v>
      </c>
      <c r="U569" s="406">
        <f t="shared" si="128"/>
        <v>0</v>
      </c>
      <c r="V569" s="406">
        <f t="shared" si="128"/>
        <v>0</v>
      </c>
      <c r="W569" s="406">
        <f t="shared" si="128"/>
        <v>0</v>
      </c>
      <c r="X569" s="406">
        <f t="shared" si="128"/>
        <v>0</v>
      </c>
      <c r="Y569" s="406">
        <f t="shared" si="128"/>
        <v>0</v>
      </c>
      <c r="Z569" s="406">
        <f t="shared" si="128"/>
        <v>0</v>
      </c>
      <c r="AA569" s="406">
        <f t="shared" si="128"/>
        <v>0</v>
      </c>
      <c r="AB569" s="416">
        <f t="shared" si="128"/>
        <v>0</v>
      </c>
      <c r="AC569" s="399">
        <f t="shared" si="128"/>
        <v>0</v>
      </c>
      <c r="AD569" s="1015"/>
      <c r="AE569" s="1016"/>
      <c r="AF569" s="1016"/>
      <c r="AG569" s="528"/>
      <c r="AH569" s="521"/>
      <c r="AI569" s="521"/>
      <c r="AJ569" s="521"/>
      <c r="AK569" s="521"/>
      <c r="AL569" s="521"/>
      <c r="AM569" s="521"/>
      <c r="AN569" s="521"/>
      <c r="AO569" s="521"/>
      <c r="AP569" s="521"/>
      <c r="AQ569" s="521"/>
      <c r="AR569" s="521"/>
      <c r="AS569" s="521"/>
      <c r="AT569" s="521"/>
      <c r="AU569" s="521"/>
      <c r="AV569" s="521"/>
      <c r="AW569" s="521"/>
      <c r="AX569" s="521"/>
      <c r="AY569" s="521"/>
      <c r="AZ569" s="521"/>
      <c r="BA569" s="521"/>
      <c r="BB569" s="521"/>
      <c r="BC569" s="521"/>
      <c r="BD569" s="521"/>
      <c r="BE569" s="521"/>
      <c r="BF569" s="521"/>
      <c r="BG569" s="521"/>
      <c r="BH569" s="521"/>
      <c r="BI569" s="521"/>
      <c r="BJ569" s="521"/>
      <c r="BK569" s="521"/>
      <c r="BL569" s="521"/>
      <c r="BM569" s="521"/>
      <c r="BN569" s="521"/>
      <c r="BO569" s="521"/>
      <c r="BP569" s="521"/>
      <c r="BQ569" s="521"/>
      <c r="BR569" s="521"/>
      <c r="BS569" s="521"/>
      <c r="BT569" s="521"/>
      <c r="BU569" s="521"/>
      <c r="BV569" s="521"/>
      <c r="BW569" s="521"/>
      <c r="BX569" s="521"/>
      <c r="BY569" s="521"/>
      <c r="BZ569" s="521"/>
      <c r="CA569" s="521"/>
      <c r="CB569" s="521"/>
      <c r="CC569" s="521"/>
      <c r="CD569" s="521"/>
      <c r="CE569" s="521"/>
      <c r="CF569" s="521"/>
      <c r="CG569" s="521"/>
      <c r="CH569" s="521"/>
      <c r="CI569" s="521"/>
      <c r="CJ569" s="521"/>
      <c r="CK569" s="521"/>
      <c r="CL569" s="521"/>
      <c r="CM569" s="521"/>
      <c r="CN569" s="521"/>
      <c r="CO569" s="521"/>
      <c r="CP569" s="521"/>
      <c r="CQ569" s="521"/>
    </row>
    <row r="570" spans="1:95" s="69" customFormat="1" ht="15" customHeight="1" x14ac:dyDescent="0.2">
      <c r="A570" s="11">
        <v>175</v>
      </c>
      <c r="B570" s="271"/>
      <c r="C570" s="272"/>
      <c r="D570" s="272"/>
      <c r="E570" s="272"/>
      <c r="F570" s="1475" t="str">
        <f>'2. CAD NCCF'!F570:L570</f>
        <v>FI issued ABS, medium rated</v>
      </c>
      <c r="G570" s="1476"/>
      <c r="H570" s="1476"/>
      <c r="I570" s="1476"/>
      <c r="J570" s="1476"/>
      <c r="K570" s="1476"/>
      <c r="L570" s="1477"/>
      <c r="M570" s="690">
        <v>0</v>
      </c>
      <c r="N570" s="691">
        <v>0</v>
      </c>
      <c r="O570" s="692">
        <v>0</v>
      </c>
      <c r="P570" s="692">
        <v>0</v>
      </c>
      <c r="Q570" s="697">
        <v>0</v>
      </c>
      <c r="R570" s="692">
        <v>0</v>
      </c>
      <c r="S570" s="693">
        <v>0</v>
      </c>
      <c r="T570" s="692">
        <v>0</v>
      </c>
      <c r="U570" s="693">
        <v>0</v>
      </c>
      <c r="V570" s="692">
        <v>0</v>
      </c>
      <c r="W570" s="693">
        <v>0</v>
      </c>
      <c r="X570" s="692">
        <v>0</v>
      </c>
      <c r="Y570" s="693">
        <v>0</v>
      </c>
      <c r="Z570" s="692">
        <v>0</v>
      </c>
      <c r="AA570" s="693">
        <v>0</v>
      </c>
      <c r="AB570" s="698">
        <v>0</v>
      </c>
      <c r="AC570" s="690">
        <v>0</v>
      </c>
      <c r="AD570" s="1015"/>
      <c r="AE570" s="1016"/>
      <c r="AF570" s="1016"/>
      <c r="AG570" s="528"/>
      <c r="AH570" s="521"/>
      <c r="AI570" s="521"/>
      <c r="AJ570" s="521"/>
      <c r="AK570" s="521"/>
      <c r="AL570" s="521"/>
      <c r="AM570" s="521"/>
      <c r="AN570" s="521"/>
      <c r="AO570" s="521"/>
      <c r="AP570" s="521"/>
      <c r="AQ570" s="521"/>
      <c r="AR570" s="521"/>
      <c r="AS570" s="521"/>
      <c r="AT570" s="521"/>
      <c r="AU570" s="521"/>
      <c r="AV570" s="521"/>
      <c r="AW570" s="521"/>
      <c r="AX570" s="521"/>
      <c r="AY570" s="521"/>
      <c r="AZ570" s="521"/>
      <c r="BA570" s="521"/>
      <c r="BB570" s="521"/>
      <c r="BC570" s="521"/>
      <c r="BD570" s="521"/>
      <c r="BE570" s="521"/>
      <c r="BF570" s="521"/>
      <c r="BG570" s="521"/>
      <c r="BH570" s="521"/>
      <c r="BI570" s="521"/>
      <c r="BJ570" s="521"/>
      <c r="BK570" s="521"/>
      <c r="BL570" s="521"/>
      <c r="BM570" s="521"/>
      <c r="BN570" s="521"/>
      <c r="BO570" s="521"/>
      <c r="BP570" s="521"/>
      <c r="BQ570" s="521"/>
      <c r="BR570" s="521"/>
      <c r="BS570" s="521"/>
      <c r="BT570" s="521"/>
      <c r="BU570" s="521"/>
      <c r="BV570" s="521"/>
      <c r="BW570" s="521"/>
      <c r="BX570" s="521"/>
      <c r="BY570" s="521"/>
      <c r="BZ570" s="521"/>
      <c r="CA570" s="521"/>
      <c r="CB570" s="521"/>
      <c r="CC570" s="521"/>
      <c r="CD570" s="521"/>
      <c r="CE570" s="521"/>
      <c r="CF570" s="521"/>
      <c r="CG570" s="521"/>
      <c r="CH570" s="521"/>
      <c r="CI570" s="521"/>
      <c r="CJ570" s="521"/>
      <c r="CK570" s="521"/>
      <c r="CL570" s="521"/>
      <c r="CM570" s="521"/>
      <c r="CN570" s="521"/>
      <c r="CO570" s="521"/>
      <c r="CP570" s="521"/>
      <c r="CQ570" s="521"/>
    </row>
    <row r="571" spans="1:95" s="69" customFormat="1" ht="15" customHeight="1" x14ac:dyDescent="0.2">
      <c r="A571" s="11">
        <v>176</v>
      </c>
      <c r="B571" s="271"/>
      <c r="C571" s="272"/>
      <c r="D571" s="272"/>
      <c r="E571" s="272"/>
      <c r="F571" s="1475" t="str">
        <f>'2. CAD NCCF'!F571:L571</f>
        <v>FI issued ABCP, medium rated</v>
      </c>
      <c r="G571" s="1476"/>
      <c r="H571" s="1476"/>
      <c r="I571" s="1476"/>
      <c r="J571" s="1476"/>
      <c r="K571" s="1476"/>
      <c r="L571" s="1477"/>
      <c r="M571" s="690">
        <v>0</v>
      </c>
      <c r="N571" s="691">
        <v>0</v>
      </c>
      <c r="O571" s="692">
        <v>0</v>
      </c>
      <c r="P571" s="692">
        <v>0</v>
      </c>
      <c r="Q571" s="697">
        <v>0</v>
      </c>
      <c r="R571" s="692">
        <v>0</v>
      </c>
      <c r="S571" s="693">
        <v>0</v>
      </c>
      <c r="T571" s="692">
        <v>0</v>
      </c>
      <c r="U571" s="693">
        <v>0</v>
      </c>
      <c r="V571" s="692">
        <v>0</v>
      </c>
      <c r="W571" s="693">
        <v>0</v>
      </c>
      <c r="X571" s="692">
        <v>0</v>
      </c>
      <c r="Y571" s="693">
        <v>0</v>
      </c>
      <c r="Z571" s="692">
        <v>0</v>
      </c>
      <c r="AA571" s="693">
        <v>0</v>
      </c>
      <c r="AB571" s="698">
        <v>0</v>
      </c>
      <c r="AC571" s="690">
        <v>0</v>
      </c>
      <c r="AD571" s="1015"/>
      <c r="AE571" s="1016"/>
      <c r="AF571" s="1016"/>
      <c r="AG571" s="528"/>
      <c r="AH571" s="521"/>
      <c r="AI571" s="521"/>
      <c r="AJ571" s="521"/>
      <c r="AK571" s="521"/>
      <c r="AL571" s="521"/>
      <c r="AM571" s="521"/>
      <c r="AN571" s="521"/>
      <c r="AO571" s="521"/>
      <c r="AP571" s="521"/>
      <c r="AQ571" s="521"/>
      <c r="AR571" s="521"/>
      <c r="AS571" s="521"/>
      <c r="AT571" s="521"/>
      <c r="AU571" s="521"/>
      <c r="AV571" s="521"/>
      <c r="AW571" s="521"/>
      <c r="AX571" s="521"/>
      <c r="AY571" s="521"/>
      <c r="AZ571" s="521"/>
      <c r="BA571" s="521"/>
      <c r="BB571" s="521"/>
      <c r="BC571" s="521"/>
      <c r="BD571" s="521"/>
      <c r="BE571" s="521"/>
      <c r="BF571" s="521"/>
      <c r="BG571" s="521"/>
      <c r="BH571" s="521"/>
      <c r="BI571" s="521"/>
      <c r="BJ571" s="521"/>
      <c r="BK571" s="521"/>
      <c r="BL571" s="521"/>
      <c r="BM571" s="521"/>
      <c r="BN571" s="521"/>
      <c r="BO571" s="521"/>
      <c r="BP571" s="521"/>
      <c r="BQ571" s="521"/>
      <c r="BR571" s="521"/>
      <c r="BS571" s="521"/>
      <c r="BT571" s="521"/>
      <c r="BU571" s="521"/>
      <c r="BV571" s="521"/>
      <c r="BW571" s="521"/>
      <c r="BX571" s="521"/>
      <c r="BY571" s="521"/>
      <c r="BZ571" s="521"/>
      <c r="CA571" s="521"/>
      <c r="CB571" s="521"/>
      <c r="CC571" s="521"/>
      <c r="CD571" s="521"/>
      <c r="CE571" s="521"/>
      <c r="CF571" s="521"/>
      <c r="CG571" s="521"/>
      <c r="CH571" s="521"/>
      <c r="CI571" s="521"/>
      <c r="CJ571" s="521"/>
      <c r="CK571" s="521"/>
      <c r="CL571" s="521"/>
      <c r="CM571" s="521"/>
      <c r="CN571" s="521"/>
      <c r="CO571" s="521"/>
      <c r="CP571" s="521"/>
      <c r="CQ571" s="521"/>
    </row>
    <row r="572" spans="1:95" s="69" customFormat="1" x14ac:dyDescent="0.2">
      <c r="A572" s="11">
        <v>177</v>
      </c>
      <c r="B572" s="271"/>
      <c r="C572" s="272"/>
      <c r="D572" s="272"/>
      <c r="E572" s="1445" t="str">
        <f>'2. CAD NCCF'!E572:L572</f>
        <v>Non-FI issued ABS and ABCP, low or not rated</v>
      </c>
      <c r="F572" s="1446"/>
      <c r="G572" s="1446"/>
      <c r="H572" s="1446"/>
      <c r="I572" s="1446"/>
      <c r="J572" s="1446"/>
      <c r="K572" s="1446"/>
      <c r="L572" s="1447"/>
      <c r="M572" s="399">
        <f>SUBTOTAL(9,M573:M574)</f>
        <v>0</v>
      </c>
      <c r="N572" s="402">
        <f t="shared" ref="N572:AC572" si="129">SUBTOTAL(9,N573:N574)</f>
        <v>0</v>
      </c>
      <c r="O572" s="406">
        <f t="shared" si="129"/>
        <v>0</v>
      </c>
      <c r="P572" s="405">
        <f t="shared" si="129"/>
        <v>0</v>
      </c>
      <c r="Q572" s="407">
        <f t="shared" si="129"/>
        <v>0</v>
      </c>
      <c r="R572" s="406">
        <f t="shared" si="129"/>
        <v>0</v>
      </c>
      <c r="S572" s="406">
        <f t="shared" si="129"/>
        <v>0</v>
      </c>
      <c r="T572" s="406">
        <f t="shared" si="129"/>
        <v>0</v>
      </c>
      <c r="U572" s="406">
        <f t="shared" si="129"/>
        <v>0</v>
      </c>
      <c r="V572" s="406">
        <f t="shared" si="129"/>
        <v>0</v>
      </c>
      <c r="W572" s="406">
        <f t="shared" si="129"/>
        <v>0</v>
      </c>
      <c r="X572" s="406">
        <f t="shared" si="129"/>
        <v>0</v>
      </c>
      <c r="Y572" s="406">
        <f t="shared" si="129"/>
        <v>0</v>
      </c>
      <c r="Z572" s="406">
        <f t="shared" si="129"/>
        <v>0</v>
      </c>
      <c r="AA572" s="406">
        <f t="shared" si="129"/>
        <v>0</v>
      </c>
      <c r="AB572" s="416">
        <f t="shared" si="129"/>
        <v>0</v>
      </c>
      <c r="AC572" s="399">
        <f t="shared" si="129"/>
        <v>0</v>
      </c>
      <c r="AD572" s="1015"/>
      <c r="AE572" s="1016"/>
      <c r="AF572" s="1016"/>
      <c r="AG572" s="528"/>
      <c r="AH572" s="521"/>
      <c r="AI572" s="521"/>
      <c r="AJ572" s="521"/>
      <c r="AK572" s="521"/>
      <c r="AL572" s="521"/>
      <c r="AM572" s="521"/>
      <c r="AN572" s="521"/>
      <c r="AO572" s="521"/>
      <c r="AP572" s="521"/>
      <c r="AQ572" s="521"/>
      <c r="AR572" s="521"/>
      <c r="AS572" s="521"/>
      <c r="AT572" s="521"/>
      <c r="AU572" s="521"/>
      <c r="AV572" s="521"/>
      <c r="AW572" s="521"/>
      <c r="AX572" s="521"/>
      <c r="AY572" s="521"/>
      <c r="AZ572" s="521"/>
      <c r="BA572" s="521"/>
      <c r="BB572" s="521"/>
      <c r="BC572" s="521"/>
      <c r="BD572" s="521"/>
      <c r="BE572" s="521"/>
      <c r="BF572" s="521"/>
      <c r="BG572" s="521"/>
      <c r="BH572" s="521"/>
      <c r="BI572" s="521"/>
      <c r="BJ572" s="521"/>
      <c r="BK572" s="521"/>
      <c r="BL572" s="521"/>
      <c r="BM572" s="521"/>
      <c r="BN572" s="521"/>
      <c r="BO572" s="521"/>
      <c r="BP572" s="521"/>
      <c r="BQ572" s="521"/>
      <c r="BR572" s="521"/>
      <c r="BS572" s="521"/>
      <c r="BT572" s="521"/>
      <c r="BU572" s="521"/>
      <c r="BV572" s="521"/>
      <c r="BW572" s="521"/>
      <c r="BX572" s="521"/>
      <c r="BY572" s="521"/>
      <c r="BZ572" s="521"/>
      <c r="CA572" s="521"/>
      <c r="CB572" s="521"/>
      <c r="CC572" s="521"/>
      <c r="CD572" s="521"/>
      <c r="CE572" s="521"/>
      <c r="CF572" s="521"/>
      <c r="CG572" s="521"/>
      <c r="CH572" s="521"/>
      <c r="CI572" s="521"/>
      <c r="CJ572" s="521"/>
      <c r="CK572" s="521"/>
      <c r="CL572" s="521"/>
      <c r="CM572" s="521"/>
      <c r="CN572" s="521"/>
      <c r="CO572" s="521"/>
      <c r="CP572" s="521"/>
      <c r="CQ572" s="521"/>
    </row>
    <row r="573" spans="1:95" s="69" customFormat="1" ht="15" customHeight="1" x14ac:dyDescent="0.2">
      <c r="A573" s="11">
        <v>178</v>
      </c>
      <c r="B573" s="271"/>
      <c r="C573" s="272"/>
      <c r="D573" s="272"/>
      <c r="E573" s="272"/>
      <c r="F573" s="1475" t="str">
        <f>'2. CAD NCCF'!F573:L573</f>
        <v>Non-FI issued ABS, low or not rated</v>
      </c>
      <c r="G573" s="1476"/>
      <c r="H573" s="1476"/>
      <c r="I573" s="1476"/>
      <c r="J573" s="1476"/>
      <c r="K573" s="1476"/>
      <c r="L573" s="1477"/>
      <c r="M573" s="690">
        <v>0</v>
      </c>
      <c r="N573" s="691">
        <v>0</v>
      </c>
      <c r="O573" s="692">
        <v>0</v>
      </c>
      <c r="P573" s="692">
        <v>0</v>
      </c>
      <c r="Q573" s="697">
        <v>0</v>
      </c>
      <c r="R573" s="692">
        <v>0</v>
      </c>
      <c r="S573" s="693">
        <v>0</v>
      </c>
      <c r="T573" s="692">
        <v>0</v>
      </c>
      <c r="U573" s="693">
        <v>0</v>
      </c>
      <c r="V573" s="692">
        <v>0</v>
      </c>
      <c r="W573" s="693">
        <v>0</v>
      </c>
      <c r="X573" s="692">
        <v>0</v>
      </c>
      <c r="Y573" s="693">
        <v>0</v>
      </c>
      <c r="Z573" s="692">
        <v>0</v>
      </c>
      <c r="AA573" s="693">
        <v>0</v>
      </c>
      <c r="AB573" s="698">
        <v>0</v>
      </c>
      <c r="AC573" s="690">
        <v>0</v>
      </c>
      <c r="AD573" s="1015"/>
      <c r="AE573" s="1016"/>
      <c r="AF573" s="1016"/>
      <c r="AG573" s="528"/>
      <c r="AH573" s="521"/>
      <c r="AI573" s="521"/>
      <c r="AJ573" s="521"/>
      <c r="AK573" s="521"/>
      <c r="AL573" s="521"/>
      <c r="AM573" s="521"/>
      <c r="AN573" s="521"/>
      <c r="AO573" s="521"/>
      <c r="AP573" s="521"/>
      <c r="AQ573" s="521"/>
      <c r="AR573" s="521"/>
      <c r="AS573" s="521"/>
      <c r="AT573" s="521"/>
      <c r="AU573" s="521"/>
      <c r="AV573" s="521"/>
      <c r="AW573" s="521"/>
      <c r="AX573" s="521"/>
      <c r="AY573" s="521"/>
      <c r="AZ573" s="521"/>
      <c r="BA573" s="521"/>
      <c r="BB573" s="521"/>
      <c r="BC573" s="521"/>
      <c r="BD573" s="521"/>
      <c r="BE573" s="521"/>
      <c r="BF573" s="521"/>
      <c r="BG573" s="521"/>
      <c r="BH573" s="521"/>
      <c r="BI573" s="521"/>
      <c r="BJ573" s="521"/>
      <c r="BK573" s="521"/>
      <c r="BL573" s="521"/>
      <c r="BM573" s="521"/>
      <c r="BN573" s="521"/>
      <c r="BO573" s="521"/>
      <c r="BP573" s="521"/>
      <c r="BQ573" s="521"/>
      <c r="BR573" s="521"/>
      <c r="BS573" s="521"/>
      <c r="BT573" s="521"/>
      <c r="BU573" s="521"/>
      <c r="BV573" s="521"/>
      <c r="BW573" s="521"/>
      <c r="BX573" s="521"/>
      <c r="BY573" s="521"/>
      <c r="BZ573" s="521"/>
      <c r="CA573" s="521"/>
      <c r="CB573" s="521"/>
      <c r="CC573" s="521"/>
      <c r="CD573" s="521"/>
      <c r="CE573" s="521"/>
      <c r="CF573" s="521"/>
      <c r="CG573" s="521"/>
      <c r="CH573" s="521"/>
      <c r="CI573" s="521"/>
      <c r="CJ573" s="521"/>
      <c r="CK573" s="521"/>
      <c r="CL573" s="521"/>
      <c r="CM573" s="521"/>
      <c r="CN573" s="521"/>
      <c r="CO573" s="521"/>
      <c r="CP573" s="521"/>
      <c r="CQ573" s="521"/>
    </row>
    <row r="574" spans="1:95" s="69" customFormat="1" ht="15" customHeight="1" x14ac:dyDescent="0.2">
      <c r="A574" s="11">
        <v>179</v>
      </c>
      <c r="B574" s="271"/>
      <c r="C574" s="272"/>
      <c r="D574" s="272"/>
      <c r="E574" s="272"/>
      <c r="F574" s="1475" t="str">
        <f>'2. CAD NCCF'!F574:L574</f>
        <v>Non-FI issued ABCP, low or not rated</v>
      </c>
      <c r="G574" s="1476"/>
      <c r="H574" s="1476"/>
      <c r="I574" s="1476"/>
      <c r="J574" s="1476"/>
      <c r="K574" s="1476"/>
      <c r="L574" s="1477"/>
      <c r="M574" s="690">
        <v>0</v>
      </c>
      <c r="N574" s="691">
        <v>0</v>
      </c>
      <c r="O574" s="692">
        <v>0</v>
      </c>
      <c r="P574" s="692">
        <v>0</v>
      </c>
      <c r="Q574" s="697">
        <v>0</v>
      </c>
      <c r="R574" s="692">
        <v>0</v>
      </c>
      <c r="S574" s="693">
        <v>0</v>
      </c>
      <c r="T574" s="692">
        <v>0</v>
      </c>
      <c r="U574" s="693">
        <v>0</v>
      </c>
      <c r="V574" s="692">
        <v>0</v>
      </c>
      <c r="W574" s="693">
        <v>0</v>
      </c>
      <c r="X574" s="692">
        <v>0</v>
      </c>
      <c r="Y574" s="693">
        <v>0</v>
      </c>
      <c r="Z574" s="692">
        <v>0</v>
      </c>
      <c r="AA574" s="693">
        <v>0</v>
      </c>
      <c r="AB574" s="698">
        <v>0</v>
      </c>
      <c r="AC574" s="690">
        <v>0</v>
      </c>
      <c r="AD574" s="1015"/>
      <c r="AE574" s="1016"/>
      <c r="AF574" s="1016"/>
      <c r="AG574" s="528"/>
      <c r="AH574" s="521"/>
      <c r="AI574" s="521"/>
      <c r="AJ574" s="521"/>
      <c r="AK574" s="521"/>
      <c r="AL574" s="521"/>
      <c r="AM574" s="521"/>
      <c r="AN574" s="521"/>
      <c r="AO574" s="521"/>
      <c r="AP574" s="521"/>
      <c r="AQ574" s="521"/>
      <c r="AR574" s="521"/>
      <c r="AS574" s="521"/>
      <c r="AT574" s="521"/>
      <c r="AU574" s="521"/>
      <c r="AV574" s="521"/>
      <c r="AW574" s="521"/>
      <c r="AX574" s="521"/>
      <c r="AY574" s="521"/>
      <c r="AZ574" s="521"/>
      <c r="BA574" s="521"/>
      <c r="BB574" s="521"/>
      <c r="BC574" s="521"/>
      <c r="BD574" s="521"/>
      <c r="BE574" s="521"/>
      <c r="BF574" s="521"/>
      <c r="BG574" s="521"/>
      <c r="BH574" s="521"/>
      <c r="BI574" s="521"/>
      <c r="BJ574" s="521"/>
      <c r="BK574" s="521"/>
      <c r="BL574" s="521"/>
      <c r="BM574" s="521"/>
      <c r="BN574" s="521"/>
      <c r="BO574" s="521"/>
      <c r="BP574" s="521"/>
      <c r="BQ574" s="521"/>
      <c r="BR574" s="521"/>
      <c r="BS574" s="521"/>
      <c r="BT574" s="521"/>
      <c r="BU574" s="521"/>
      <c r="BV574" s="521"/>
      <c r="BW574" s="521"/>
      <c r="BX574" s="521"/>
      <c r="BY574" s="521"/>
      <c r="BZ574" s="521"/>
      <c r="CA574" s="521"/>
      <c r="CB574" s="521"/>
      <c r="CC574" s="521"/>
      <c r="CD574" s="521"/>
      <c r="CE574" s="521"/>
      <c r="CF574" s="521"/>
      <c r="CG574" s="521"/>
      <c r="CH574" s="521"/>
      <c r="CI574" s="521"/>
      <c r="CJ574" s="521"/>
      <c r="CK574" s="521"/>
      <c r="CL574" s="521"/>
      <c r="CM574" s="521"/>
      <c r="CN574" s="521"/>
      <c r="CO574" s="521"/>
      <c r="CP574" s="521"/>
      <c r="CQ574" s="521"/>
    </row>
    <row r="575" spans="1:95" s="69" customFormat="1" x14ac:dyDescent="0.2">
      <c r="A575" s="11">
        <v>180</v>
      </c>
      <c r="B575" s="271"/>
      <c r="C575" s="272"/>
      <c r="D575" s="272"/>
      <c r="E575" s="1445" t="str">
        <f>'2. CAD NCCF'!E575:L575</f>
        <v>FI issued ABS and ABCP, low or not rated</v>
      </c>
      <c r="F575" s="1446"/>
      <c r="G575" s="1446"/>
      <c r="H575" s="1446"/>
      <c r="I575" s="1446"/>
      <c r="J575" s="1446"/>
      <c r="K575" s="1446"/>
      <c r="L575" s="1447"/>
      <c r="M575" s="399">
        <f>SUBTOTAL(9,M576:M577)</f>
        <v>0</v>
      </c>
      <c r="N575" s="402">
        <f t="shared" ref="N575:AC575" si="130">SUBTOTAL(9,N576:N577)</f>
        <v>0</v>
      </c>
      <c r="O575" s="406">
        <f t="shared" si="130"/>
        <v>0</v>
      </c>
      <c r="P575" s="405">
        <f t="shared" si="130"/>
        <v>0</v>
      </c>
      <c r="Q575" s="407">
        <f t="shared" si="130"/>
        <v>0</v>
      </c>
      <c r="R575" s="406">
        <f t="shared" si="130"/>
        <v>0</v>
      </c>
      <c r="S575" s="406">
        <f t="shared" si="130"/>
        <v>0</v>
      </c>
      <c r="T575" s="406">
        <f t="shared" si="130"/>
        <v>0</v>
      </c>
      <c r="U575" s="406">
        <f t="shared" si="130"/>
        <v>0</v>
      </c>
      <c r="V575" s="406">
        <f t="shared" si="130"/>
        <v>0</v>
      </c>
      <c r="W575" s="406">
        <f t="shared" si="130"/>
        <v>0</v>
      </c>
      <c r="X575" s="406">
        <f t="shared" si="130"/>
        <v>0</v>
      </c>
      <c r="Y575" s="406">
        <f t="shared" si="130"/>
        <v>0</v>
      </c>
      <c r="Z575" s="406">
        <f t="shared" si="130"/>
        <v>0</v>
      </c>
      <c r="AA575" s="406">
        <f t="shared" si="130"/>
        <v>0</v>
      </c>
      <c r="AB575" s="416">
        <f t="shared" si="130"/>
        <v>0</v>
      </c>
      <c r="AC575" s="399">
        <f t="shared" si="130"/>
        <v>0</v>
      </c>
      <c r="AD575" s="1015"/>
      <c r="AE575" s="1016"/>
      <c r="AF575" s="1016"/>
      <c r="AG575" s="528"/>
      <c r="AH575" s="521"/>
      <c r="AI575" s="521"/>
      <c r="AJ575" s="521"/>
      <c r="AK575" s="521"/>
      <c r="AL575" s="521"/>
      <c r="AM575" s="521"/>
      <c r="AN575" s="521"/>
      <c r="AO575" s="521"/>
      <c r="AP575" s="521"/>
      <c r="AQ575" s="521"/>
      <c r="AR575" s="521"/>
      <c r="AS575" s="521"/>
      <c r="AT575" s="521"/>
      <c r="AU575" s="521"/>
      <c r="AV575" s="521"/>
      <c r="AW575" s="521"/>
      <c r="AX575" s="521"/>
      <c r="AY575" s="521"/>
      <c r="AZ575" s="521"/>
      <c r="BA575" s="521"/>
      <c r="BB575" s="521"/>
      <c r="BC575" s="521"/>
      <c r="BD575" s="521"/>
      <c r="BE575" s="521"/>
      <c r="BF575" s="521"/>
      <c r="BG575" s="521"/>
      <c r="BH575" s="521"/>
      <c r="BI575" s="521"/>
      <c r="BJ575" s="521"/>
      <c r="BK575" s="521"/>
      <c r="BL575" s="521"/>
      <c r="BM575" s="521"/>
      <c r="BN575" s="521"/>
      <c r="BO575" s="521"/>
      <c r="BP575" s="521"/>
      <c r="BQ575" s="521"/>
      <c r="BR575" s="521"/>
      <c r="BS575" s="521"/>
      <c r="BT575" s="521"/>
      <c r="BU575" s="521"/>
      <c r="BV575" s="521"/>
      <c r="BW575" s="521"/>
      <c r="BX575" s="521"/>
      <c r="BY575" s="521"/>
      <c r="BZ575" s="521"/>
      <c r="CA575" s="521"/>
      <c r="CB575" s="521"/>
      <c r="CC575" s="521"/>
      <c r="CD575" s="521"/>
      <c r="CE575" s="521"/>
      <c r="CF575" s="521"/>
      <c r="CG575" s="521"/>
      <c r="CH575" s="521"/>
      <c r="CI575" s="521"/>
      <c r="CJ575" s="521"/>
      <c r="CK575" s="521"/>
      <c r="CL575" s="521"/>
      <c r="CM575" s="521"/>
      <c r="CN575" s="521"/>
      <c r="CO575" s="521"/>
      <c r="CP575" s="521"/>
      <c r="CQ575" s="521"/>
    </row>
    <row r="576" spans="1:95" s="69" customFormat="1" ht="15" customHeight="1" x14ac:dyDescent="0.2">
      <c r="A576" s="11">
        <v>181</v>
      </c>
      <c r="B576" s="271"/>
      <c r="C576" s="272"/>
      <c r="D576" s="272"/>
      <c r="E576" s="272"/>
      <c r="F576" s="1475" t="str">
        <f>'2. CAD NCCF'!F576:L576</f>
        <v>FI issued ABS, low or not rated</v>
      </c>
      <c r="G576" s="1476"/>
      <c r="H576" s="1476"/>
      <c r="I576" s="1476"/>
      <c r="J576" s="1476"/>
      <c r="K576" s="1476"/>
      <c r="L576" s="1477"/>
      <c r="M576" s="690">
        <v>0</v>
      </c>
      <c r="N576" s="691">
        <v>0</v>
      </c>
      <c r="O576" s="692">
        <v>0</v>
      </c>
      <c r="P576" s="692">
        <v>0</v>
      </c>
      <c r="Q576" s="697">
        <v>0</v>
      </c>
      <c r="R576" s="692">
        <v>0</v>
      </c>
      <c r="S576" s="693">
        <v>0</v>
      </c>
      <c r="T576" s="692">
        <v>0</v>
      </c>
      <c r="U576" s="693">
        <v>0</v>
      </c>
      <c r="V576" s="692">
        <v>0</v>
      </c>
      <c r="W576" s="693">
        <v>0</v>
      </c>
      <c r="X576" s="692">
        <v>0</v>
      </c>
      <c r="Y576" s="693">
        <v>0</v>
      </c>
      <c r="Z576" s="692">
        <v>0</v>
      </c>
      <c r="AA576" s="693">
        <v>0</v>
      </c>
      <c r="AB576" s="698">
        <v>0</v>
      </c>
      <c r="AC576" s="690">
        <v>0</v>
      </c>
      <c r="AD576" s="1015"/>
      <c r="AE576" s="1016"/>
      <c r="AF576" s="1016"/>
      <c r="AG576" s="528"/>
      <c r="AH576" s="521"/>
      <c r="AI576" s="521"/>
      <c r="AJ576" s="521"/>
      <c r="AK576" s="521"/>
      <c r="AL576" s="521"/>
      <c r="AM576" s="521"/>
      <c r="AN576" s="521"/>
      <c r="AO576" s="521"/>
      <c r="AP576" s="521"/>
      <c r="AQ576" s="521"/>
      <c r="AR576" s="521"/>
      <c r="AS576" s="521"/>
      <c r="AT576" s="521"/>
      <c r="AU576" s="521"/>
      <c r="AV576" s="521"/>
      <c r="AW576" s="521"/>
      <c r="AX576" s="521"/>
      <c r="AY576" s="521"/>
      <c r="AZ576" s="521"/>
      <c r="BA576" s="521"/>
      <c r="BB576" s="521"/>
      <c r="BC576" s="521"/>
      <c r="BD576" s="521"/>
      <c r="BE576" s="521"/>
      <c r="BF576" s="521"/>
      <c r="BG576" s="521"/>
      <c r="BH576" s="521"/>
      <c r="BI576" s="521"/>
      <c r="BJ576" s="521"/>
      <c r="BK576" s="521"/>
      <c r="BL576" s="521"/>
      <c r="BM576" s="521"/>
      <c r="BN576" s="521"/>
      <c r="BO576" s="521"/>
      <c r="BP576" s="521"/>
      <c r="BQ576" s="521"/>
      <c r="BR576" s="521"/>
      <c r="BS576" s="521"/>
      <c r="BT576" s="521"/>
      <c r="BU576" s="521"/>
      <c r="BV576" s="521"/>
      <c r="BW576" s="521"/>
      <c r="BX576" s="521"/>
      <c r="BY576" s="521"/>
      <c r="BZ576" s="521"/>
      <c r="CA576" s="521"/>
      <c r="CB576" s="521"/>
      <c r="CC576" s="521"/>
      <c r="CD576" s="521"/>
      <c r="CE576" s="521"/>
      <c r="CF576" s="521"/>
      <c r="CG576" s="521"/>
      <c r="CH576" s="521"/>
      <c r="CI576" s="521"/>
      <c r="CJ576" s="521"/>
      <c r="CK576" s="521"/>
      <c r="CL576" s="521"/>
      <c r="CM576" s="521"/>
      <c r="CN576" s="521"/>
      <c r="CO576" s="521"/>
      <c r="CP576" s="521"/>
      <c r="CQ576" s="521"/>
    </row>
    <row r="577" spans="1:95" s="69" customFormat="1" ht="15" customHeight="1" x14ac:dyDescent="0.2">
      <c r="A577" s="11">
        <v>182</v>
      </c>
      <c r="B577" s="271"/>
      <c r="C577" s="272"/>
      <c r="D577" s="272"/>
      <c r="E577" s="272"/>
      <c r="F577" s="1475" t="str">
        <f>'2. CAD NCCF'!F577:L577</f>
        <v>FI issued ABCP, low or not rated</v>
      </c>
      <c r="G577" s="1476"/>
      <c r="H577" s="1476"/>
      <c r="I577" s="1476"/>
      <c r="J577" s="1476"/>
      <c r="K577" s="1476"/>
      <c r="L577" s="1477"/>
      <c r="M577" s="690">
        <v>0</v>
      </c>
      <c r="N577" s="691">
        <v>0</v>
      </c>
      <c r="O577" s="692">
        <v>0</v>
      </c>
      <c r="P577" s="692">
        <v>0</v>
      </c>
      <c r="Q577" s="697">
        <v>0</v>
      </c>
      <c r="R577" s="692">
        <v>0</v>
      </c>
      <c r="S577" s="693">
        <v>0</v>
      </c>
      <c r="T577" s="692">
        <v>0</v>
      </c>
      <c r="U577" s="693">
        <v>0</v>
      </c>
      <c r="V577" s="692">
        <v>0</v>
      </c>
      <c r="W577" s="693">
        <v>0</v>
      </c>
      <c r="X577" s="692">
        <v>0</v>
      </c>
      <c r="Y577" s="693">
        <v>0</v>
      </c>
      <c r="Z577" s="692">
        <v>0</v>
      </c>
      <c r="AA577" s="693">
        <v>0</v>
      </c>
      <c r="AB577" s="698">
        <v>0</v>
      </c>
      <c r="AC577" s="690">
        <v>0</v>
      </c>
      <c r="AD577" s="1015"/>
      <c r="AE577" s="1016"/>
      <c r="AF577" s="1016"/>
      <c r="AG577" s="528"/>
      <c r="AH577" s="521"/>
      <c r="AI577" s="521"/>
      <c r="AJ577" s="521"/>
      <c r="AK577" s="521"/>
      <c r="AL577" s="521"/>
      <c r="AM577" s="521"/>
      <c r="AN577" s="521"/>
      <c r="AO577" s="521"/>
      <c r="AP577" s="521"/>
      <c r="AQ577" s="521"/>
      <c r="AR577" s="521"/>
      <c r="AS577" s="521"/>
      <c r="AT577" s="521"/>
      <c r="AU577" s="521"/>
      <c r="AV577" s="521"/>
      <c r="AW577" s="521"/>
      <c r="AX577" s="521"/>
      <c r="AY577" s="521"/>
      <c r="AZ577" s="521"/>
      <c r="BA577" s="521"/>
      <c r="BB577" s="521"/>
      <c r="BC577" s="521"/>
      <c r="BD577" s="521"/>
      <c r="BE577" s="521"/>
      <c r="BF577" s="521"/>
      <c r="BG577" s="521"/>
      <c r="BH577" s="521"/>
      <c r="BI577" s="521"/>
      <c r="BJ577" s="521"/>
      <c r="BK577" s="521"/>
      <c r="BL577" s="521"/>
      <c r="BM577" s="521"/>
      <c r="BN577" s="521"/>
      <c r="BO577" s="521"/>
      <c r="BP577" s="521"/>
      <c r="BQ577" s="521"/>
      <c r="BR577" s="521"/>
      <c r="BS577" s="521"/>
      <c r="BT577" s="521"/>
      <c r="BU577" s="521"/>
      <c r="BV577" s="521"/>
      <c r="BW577" s="521"/>
      <c r="BX577" s="521"/>
      <c r="BY577" s="521"/>
      <c r="BZ577" s="521"/>
      <c r="CA577" s="521"/>
      <c r="CB577" s="521"/>
      <c r="CC577" s="521"/>
      <c r="CD577" s="521"/>
      <c r="CE577" s="521"/>
      <c r="CF577" s="521"/>
      <c r="CG577" s="521"/>
      <c r="CH577" s="521"/>
      <c r="CI577" s="521"/>
      <c r="CJ577" s="521"/>
      <c r="CK577" s="521"/>
      <c r="CL577" s="521"/>
      <c r="CM577" s="521"/>
      <c r="CN577" s="521"/>
      <c r="CO577" s="521"/>
      <c r="CP577" s="521"/>
      <c r="CQ577" s="521"/>
    </row>
    <row r="578" spans="1:95" s="69" customFormat="1" x14ac:dyDescent="0.2">
      <c r="A578" s="11">
        <v>183</v>
      </c>
      <c r="B578" s="271"/>
      <c r="C578" s="272"/>
      <c r="D578" s="1472" t="str">
        <f>'2. CAD NCCF'!D578:L578</f>
        <v>Equities</v>
      </c>
      <c r="E578" s="1473"/>
      <c r="F578" s="1473"/>
      <c r="G578" s="1473"/>
      <c r="H578" s="1473"/>
      <c r="I578" s="1473"/>
      <c r="J578" s="1473"/>
      <c r="K578" s="1473"/>
      <c r="L578" s="1474"/>
      <c r="M578" s="399">
        <f>SUBTOTAL(9,M579:M581)</f>
        <v>0</v>
      </c>
      <c r="N578" s="402">
        <f t="shared" ref="N578:AC578" si="131">SUBTOTAL(9,N579:N581)</f>
        <v>0</v>
      </c>
      <c r="O578" s="406">
        <f t="shared" si="131"/>
        <v>0</v>
      </c>
      <c r="P578" s="405">
        <f t="shared" si="131"/>
        <v>0</v>
      </c>
      <c r="Q578" s="407">
        <f t="shared" si="131"/>
        <v>0</v>
      </c>
      <c r="R578" s="406">
        <f t="shared" si="131"/>
        <v>0</v>
      </c>
      <c r="S578" s="406">
        <f t="shared" si="131"/>
        <v>0</v>
      </c>
      <c r="T578" s="406">
        <f t="shared" si="131"/>
        <v>0</v>
      </c>
      <c r="U578" s="406">
        <f t="shared" si="131"/>
        <v>0</v>
      </c>
      <c r="V578" s="406">
        <f t="shared" si="131"/>
        <v>0</v>
      </c>
      <c r="W578" s="406">
        <f t="shared" si="131"/>
        <v>0</v>
      </c>
      <c r="X578" s="406">
        <f t="shared" si="131"/>
        <v>0</v>
      </c>
      <c r="Y578" s="406">
        <f t="shared" si="131"/>
        <v>0</v>
      </c>
      <c r="Z578" s="406">
        <f t="shared" si="131"/>
        <v>0</v>
      </c>
      <c r="AA578" s="406">
        <f t="shared" si="131"/>
        <v>0</v>
      </c>
      <c r="AB578" s="416">
        <f t="shared" si="131"/>
        <v>0</v>
      </c>
      <c r="AC578" s="399">
        <f t="shared" si="131"/>
        <v>0</v>
      </c>
      <c r="AD578" s="1015"/>
      <c r="AE578" s="1016"/>
      <c r="AF578" s="1016"/>
      <c r="AG578" s="528"/>
      <c r="AH578" s="521"/>
      <c r="AI578" s="521"/>
      <c r="AJ578" s="521"/>
      <c r="AK578" s="521"/>
      <c r="AL578" s="521"/>
      <c r="AM578" s="521"/>
      <c r="AN578" s="521"/>
      <c r="AO578" s="521"/>
      <c r="AP578" s="521"/>
      <c r="AQ578" s="521"/>
      <c r="AR578" s="521"/>
      <c r="AS578" s="521"/>
      <c r="AT578" s="521"/>
      <c r="AU578" s="521"/>
      <c r="AV578" s="521"/>
      <c r="AW578" s="521"/>
      <c r="AX578" s="521"/>
      <c r="AY578" s="521"/>
      <c r="AZ578" s="521"/>
      <c r="BA578" s="521"/>
      <c r="BB578" s="521"/>
      <c r="BC578" s="521"/>
      <c r="BD578" s="521"/>
      <c r="BE578" s="521"/>
      <c r="BF578" s="521"/>
      <c r="BG578" s="521"/>
      <c r="BH578" s="521"/>
      <c r="BI578" s="521"/>
      <c r="BJ578" s="521"/>
      <c r="BK578" s="521"/>
      <c r="BL578" s="521"/>
      <c r="BM578" s="521"/>
      <c r="BN578" s="521"/>
      <c r="BO578" s="521"/>
      <c r="BP578" s="521"/>
      <c r="BQ578" s="521"/>
      <c r="BR578" s="521"/>
      <c r="BS578" s="521"/>
      <c r="BT578" s="521"/>
      <c r="BU578" s="521"/>
      <c r="BV578" s="521"/>
      <c r="BW578" s="521"/>
      <c r="BX578" s="521"/>
      <c r="BY578" s="521"/>
      <c r="BZ578" s="521"/>
      <c r="CA578" s="521"/>
      <c r="CB578" s="521"/>
      <c r="CC578" s="521"/>
      <c r="CD578" s="521"/>
      <c r="CE578" s="521"/>
      <c r="CF578" s="521"/>
      <c r="CG578" s="521"/>
      <c r="CH578" s="521"/>
      <c r="CI578" s="521"/>
      <c r="CJ578" s="521"/>
      <c r="CK578" s="521"/>
      <c r="CL578" s="521"/>
      <c r="CM578" s="521"/>
      <c r="CN578" s="521"/>
      <c r="CO578" s="521"/>
      <c r="CP578" s="521"/>
      <c r="CQ578" s="521"/>
    </row>
    <row r="579" spans="1:95" s="69" customFormat="1" x14ac:dyDescent="0.2">
      <c r="A579" s="11">
        <v>184</v>
      </c>
      <c r="B579" s="271"/>
      <c r="C579" s="272"/>
      <c r="D579" s="272"/>
      <c r="E579" s="272"/>
      <c r="F579" s="1475" t="str">
        <f>'2. CAD NCCF'!F579:L579</f>
        <v>Eligible non-financial common equity shares</v>
      </c>
      <c r="G579" s="1476"/>
      <c r="H579" s="1476"/>
      <c r="I579" s="1476"/>
      <c r="J579" s="1476"/>
      <c r="K579" s="1476"/>
      <c r="L579" s="1477"/>
      <c r="M579" s="690">
        <v>0</v>
      </c>
      <c r="N579" s="691">
        <v>0</v>
      </c>
      <c r="O579" s="692">
        <v>0</v>
      </c>
      <c r="P579" s="692">
        <v>0</v>
      </c>
      <c r="Q579" s="697">
        <v>0</v>
      </c>
      <c r="R579" s="692">
        <v>0</v>
      </c>
      <c r="S579" s="693">
        <v>0</v>
      </c>
      <c r="T579" s="692">
        <v>0</v>
      </c>
      <c r="U579" s="693">
        <v>0</v>
      </c>
      <c r="V579" s="692">
        <v>0</v>
      </c>
      <c r="W579" s="693">
        <v>0</v>
      </c>
      <c r="X579" s="692">
        <v>0</v>
      </c>
      <c r="Y579" s="693">
        <v>0</v>
      </c>
      <c r="Z579" s="692">
        <v>0</v>
      </c>
      <c r="AA579" s="693">
        <v>0</v>
      </c>
      <c r="AB579" s="698">
        <v>0</v>
      </c>
      <c r="AC579" s="690">
        <v>0</v>
      </c>
      <c r="AD579" s="1015"/>
      <c r="AE579" s="1016"/>
      <c r="AF579" s="1016"/>
      <c r="AG579" s="528"/>
      <c r="AH579" s="521"/>
      <c r="AI579" s="521"/>
      <c r="AJ579" s="521"/>
      <c r="AK579" s="521"/>
      <c r="AL579" s="521"/>
      <c r="AM579" s="521"/>
      <c r="AN579" s="521"/>
      <c r="AO579" s="521"/>
      <c r="AP579" s="521"/>
      <c r="AQ579" s="521"/>
      <c r="AR579" s="521"/>
      <c r="AS579" s="521"/>
      <c r="AT579" s="521"/>
      <c r="AU579" s="521"/>
      <c r="AV579" s="521"/>
      <c r="AW579" s="521"/>
      <c r="AX579" s="521"/>
      <c r="AY579" s="521"/>
      <c r="AZ579" s="521"/>
      <c r="BA579" s="521"/>
      <c r="BB579" s="521"/>
      <c r="BC579" s="521"/>
      <c r="BD579" s="521"/>
      <c r="BE579" s="521"/>
      <c r="BF579" s="521"/>
      <c r="BG579" s="521"/>
      <c r="BH579" s="521"/>
      <c r="BI579" s="521"/>
      <c r="BJ579" s="521"/>
      <c r="BK579" s="521"/>
      <c r="BL579" s="521"/>
      <c r="BM579" s="521"/>
      <c r="BN579" s="521"/>
      <c r="BO579" s="521"/>
      <c r="BP579" s="521"/>
      <c r="BQ579" s="521"/>
      <c r="BR579" s="521"/>
      <c r="BS579" s="521"/>
      <c r="BT579" s="521"/>
      <c r="BU579" s="521"/>
      <c r="BV579" s="521"/>
      <c r="BW579" s="521"/>
      <c r="BX579" s="521"/>
      <c r="BY579" s="521"/>
      <c r="BZ579" s="521"/>
      <c r="CA579" s="521"/>
      <c r="CB579" s="521"/>
      <c r="CC579" s="521"/>
      <c r="CD579" s="521"/>
      <c r="CE579" s="521"/>
      <c r="CF579" s="521"/>
      <c r="CG579" s="521"/>
      <c r="CH579" s="521"/>
      <c r="CI579" s="521"/>
      <c r="CJ579" s="521"/>
      <c r="CK579" s="521"/>
      <c r="CL579" s="521"/>
      <c r="CM579" s="521"/>
      <c r="CN579" s="521"/>
      <c r="CO579" s="521"/>
      <c r="CP579" s="521"/>
      <c r="CQ579" s="521"/>
    </row>
    <row r="580" spans="1:95" s="69" customFormat="1" ht="15" customHeight="1" x14ac:dyDescent="0.2">
      <c r="A580" s="11">
        <v>185</v>
      </c>
      <c r="B580" s="271"/>
      <c r="C580" s="272"/>
      <c r="D580" s="272"/>
      <c r="E580" s="272"/>
      <c r="F580" s="1475" t="str">
        <f>'2. CAD NCCF'!F580:L580</f>
        <v>Eligible financial common equity</v>
      </c>
      <c r="G580" s="1476"/>
      <c r="H580" s="1476"/>
      <c r="I580" s="1476"/>
      <c r="J580" s="1476"/>
      <c r="K580" s="1476"/>
      <c r="L580" s="1477"/>
      <c r="M580" s="690">
        <v>0</v>
      </c>
      <c r="N580" s="691">
        <v>0</v>
      </c>
      <c r="O580" s="692">
        <v>0</v>
      </c>
      <c r="P580" s="692">
        <v>0</v>
      </c>
      <c r="Q580" s="697">
        <v>0</v>
      </c>
      <c r="R580" s="692">
        <v>0</v>
      </c>
      <c r="S580" s="693">
        <v>0</v>
      </c>
      <c r="T580" s="692">
        <v>0</v>
      </c>
      <c r="U580" s="693">
        <v>0</v>
      </c>
      <c r="V580" s="692">
        <v>0</v>
      </c>
      <c r="W580" s="693">
        <v>0</v>
      </c>
      <c r="X580" s="692">
        <v>0</v>
      </c>
      <c r="Y580" s="693">
        <v>0</v>
      </c>
      <c r="Z580" s="692">
        <v>0</v>
      </c>
      <c r="AA580" s="693">
        <v>0</v>
      </c>
      <c r="AB580" s="698">
        <v>0</v>
      </c>
      <c r="AC580" s="690">
        <v>0</v>
      </c>
      <c r="AD580" s="1015"/>
      <c r="AE580" s="1016"/>
      <c r="AF580" s="1016"/>
      <c r="AG580" s="528"/>
      <c r="AH580" s="521"/>
      <c r="AI580" s="521"/>
      <c r="AJ580" s="521"/>
      <c r="AK580" s="521"/>
      <c r="AL580" s="521"/>
      <c r="AM580" s="521"/>
      <c r="AN580" s="521"/>
      <c r="AO580" s="521"/>
      <c r="AP580" s="521"/>
      <c r="AQ580" s="521"/>
      <c r="AR580" s="521"/>
      <c r="AS580" s="521"/>
      <c r="AT580" s="521"/>
      <c r="AU580" s="521"/>
      <c r="AV580" s="521"/>
      <c r="AW580" s="521"/>
      <c r="AX580" s="521"/>
      <c r="AY580" s="521"/>
      <c r="AZ580" s="521"/>
      <c r="BA580" s="521"/>
      <c r="BB580" s="521"/>
      <c r="BC580" s="521"/>
      <c r="BD580" s="521"/>
      <c r="BE580" s="521"/>
      <c r="BF580" s="521"/>
      <c r="BG580" s="521"/>
      <c r="BH580" s="521"/>
      <c r="BI580" s="521"/>
      <c r="BJ580" s="521"/>
      <c r="BK580" s="521"/>
      <c r="BL580" s="521"/>
      <c r="BM580" s="521"/>
      <c r="BN580" s="521"/>
      <c r="BO580" s="521"/>
      <c r="BP580" s="521"/>
      <c r="BQ580" s="521"/>
      <c r="BR580" s="521"/>
      <c r="BS580" s="521"/>
      <c r="BT580" s="521"/>
      <c r="BU580" s="521"/>
      <c r="BV580" s="521"/>
      <c r="BW580" s="521"/>
      <c r="BX580" s="521"/>
      <c r="BY580" s="521"/>
      <c r="BZ580" s="521"/>
      <c r="CA580" s="521"/>
      <c r="CB580" s="521"/>
      <c r="CC580" s="521"/>
      <c r="CD580" s="521"/>
      <c r="CE580" s="521"/>
      <c r="CF580" s="521"/>
      <c r="CG580" s="521"/>
      <c r="CH580" s="521"/>
      <c r="CI580" s="521"/>
      <c r="CJ580" s="521"/>
      <c r="CK580" s="521"/>
      <c r="CL580" s="521"/>
      <c r="CM580" s="521"/>
      <c r="CN580" s="521"/>
      <c r="CO580" s="521"/>
      <c r="CP580" s="521"/>
      <c r="CQ580" s="521"/>
    </row>
    <row r="581" spans="1:95" s="69" customFormat="1" ht="15" customHeight="1" x14ac:dyDescent="0.2">
      <c r="A581" s="11">
        <v>186</v>
      </c>
      <c r="B581" s="271"/>
      <c r="C581" s="272"/>
      <c r="D581" s="272"/>
      <c r="E581" s="272"/>
      <c r="F581" s="1475" t="str">
        <f>'2. CAD NCCF'!F581:L581</f>
        <v>Other equities</v>
      </c>
      <c r="G581" s="1476"/>
      <c r="H581" s="1476"/>
      <c r="I581" s="1476"/>
      <c r="J581" s="1476"/>
      <c r="K581" s="1476"/>
      <c r="L581" s="1477"/>
      <c r="M581" s="690">
        <v>0</v>
      </c>
      <c r="N581" s="691">
        <v>0</v>
      </c>
      <c r="O581" s="692">
        <v>0</v>
      </c>
      <c r="P581" s="692">
        <v>0</v>
      </c>
      <c r="Q581" s="697">
        <v>0</v>
      </c>
      <c r="R581" s="692">
        <v>0</v>
      </c>
      <c r="S581" s="693">
        <v>0</v>
      </c>
      <c r="T581" s="692">
        <v>0</v>
      </c>
      <c r="U581" s="693">
        <v>0</v>
      </c>
      <c r="V581" s="692">
        <v>0</v>
      </c>
      <c r="W581" s="693">
        <v>0</v>
      </c>
      <c r="X581" s="692">
        <v>0</v>
      </c>
      <c r="Y581" s="693">
        <v>0</v>
      </c>
      <c r="Z581" s="692">
        <v>0</v>
      </c>
      <c r="AA581" s="693">
        <v>0</v>
      </c>
      <c r="AB581" s="698">
        <v>0</v>
      </c>
      <c r="AC581" s="696">
        <v>0</v>
      </c>
      <c r="AD581" s="1036"/>
      <c r="AE581" s="1016"/>
      <c r="AF581" s="1016"/>
      <c r="AG581" s="528"/>
      <c r="AH581" s="521"/>
      <c r="AI581" s="521"/>
      <c r="AJ581" s="521"/>
      <c r="AK581" s="521"/>
      <c r="AL581" s="521"/>
      <c r="AM581" s="521"/>
      <c r="AN581" s="521"/>
      <c r="AO581" s="521"/>
      <c r="AP581" s="521"/>
      <c r="AQ581" s="521"/>
      <c r="AR581" s="521"/>
      <c r="AS581" s="521"/>
      <c r="AT581" s="521"/>
      <c r="AU581" s="521"/>
      <c r="AV581" s="521"/>
      <c r="AW581" s="521"/>
      <c r="AX581" s="521"/>
      <c r="AY581" s="521"/>
      <c r="AZ581" s="521"/>
      <c r="BA581" s="521"/>
      <c r="BB581" s="521"/>
      <c r="BC581" s="521"/>
      <c r="BD581" s="521"/>
      <c r="BE581" s="521"/>
      <c r="BF581" s="521"/>
      <c r="BG581" s="521"/>
      <c r="BH581" s="521"/>
      <c r="BI581" s="521"/>
      <c r="BJ581" s="521"/>
      <c r="BK581" s="521"/>
      <c r="BL581" s="521"/>
      <c r="BM581" s="521"/>
      <c r="BN581" s="521"/>
      <c r="BO581" s="521"/>
      <c r="BP581" s="521"/>
      <c r="BQ581" s="521"/>
      <c r="BR581" s="521"/>
      <c r="BS581" s="521"/>
      <c r="BT581" s="521"/>
      <c r="BU581" s="521"/>
      <c r="BV581" s="521"/>
      <c r="BW581" s="521"/>
      <c r="BX581" s="521"/>
      <c r="BY581" s="521"/>
      <c r="BZ581" s="521"/>
      <c r="CA581" s="521"/>
      <c r="CB581" s="521"/>
      <c r="CC581" s="521"/>
      <c r="CD581" s="521"/>
      <c r="CE581" s="521"/>
      <c r="CF581" s="521"/>
      <c r="CG581" s="521"/>
      <c r="CH581" s="521"/>
      <c r="CI581" s="521"/>
      <c r="CJ581" s="521"/>
      <c r="CK581" s="521"/>
      <c r="CL581" s="521"/>
      <c r="CM581" s="521"/>
      <c r="CN581" s="521"/>
      <c r="CO581" s="521"/>
      <c r="CP581" s="521"/>
      <c r="CQ581" s="521"/>
    </row>
    <row r="582" spans="1:95" s="69" customFormat="1" x14ac:dyDescent="0.2">
      <c r="A582" s="11">
        <v>187</v>
      </c>
      <c r="B582" s="271"/>
      <c r="C582" s="272"/>
      <c r="D582" s="1472" t="str">
        <f>'2. CAD NCCF'!D582:L582</f>
        <v>FI's own securities - Not eliminated</v>
      </c>
      <c r="E582" s="1473"/>
      <c r="F582" s="1473"/>
      <c r="G582" s="1473"/>
      <c r="H582" s="1473"/>
      <c r="I582" s="1473"/>
      <c r="J582" s="1473"/>
      <c r="K582" s="1473"/>
      <c r="L582" s="1474"/>
      <c r="M582" s="399">
        <f>SUBTOTAL(9,M583:M584)</f>
        <v>0</v>
      </c>
      <c r="N582" s="1266"/>
      <c r="O582" s="1266"/>
      <c r="P582" s="1266"/>
      <c r="Q582" s="1266"/>
      <c r="R582" s="1266"/>
      <c r="S582" s="1266"/>
      <c r="T582" s="1266"/>
      <c r="U582" s="1266"/>
      <c r="V582" s="1266"/>
      <c r="W582" s="1266"/>
      <c r="X582" s="1266"/>
      <c r="Y582" s="1266"/>
      <c r="Z582" s="1266"/>
      <c r="AA582" s="1266"/>
      <c r="AB582" s="1266"/>
      <c r="AC582" s="1266"/>
      <c r="AD582" s="1036"/>
      <c r="AE582" s="1016"/>
      <c r="AF582" s="1016"/>
      <c r="AG582" s="528"/>
      <c r="AH582" s="521"/>
      <c r="AI582" s="521"/>
      <c r="AJ582" s="521"/>
      <c r="AK582" s="521"/>
      <c r="AL582" s="521"/>
      <c r="AM582" s="521"/>
      <c r="AN582" s="521"/>
      <c r="AO582" s="521"/>
      <c r="AP582" s="521"/>
      <c r="AQ582" s="521"/>
      <c r="AR582" s="521"/>
      <c r="AS582" s="521"/>
      <c r="AT582" s="521"/>
      <c r="AU582" s="521"/>
      <c r="AV582" s="521"/>
      <c r="AW582" s="521"/>
      <c r="AX582" s="521"/>
      <c r="AY582" s="521"/>
      <c r="AZ582" s="521"/>
      <c r="BA582" s="521"/>
      <c r="BB582" s="521"/>
      <c r="BC582" s="521"/>
      <c r="BD582" s="521"/>
      <c r="BE582" s="521"/>
      <c r="BF582" s="521"/>
      <c r="BG582" s="521"/>
      <c r="BH582" s="521"/>
      <c r="BI582" s="521"/>
      <c r="BJ582" s="521"/>
      <c r="BK582" s="521"/>
      <c r="BL582" s="521"/>
      <c r="BM582" s="521"/>
      <c r="BN582" s="521"/>
      <c r="BO582" s="521"/>
      <c r="BP582" s="521"/>
      <c r="BQ582" s="521"/>
      <c r="BR582" s="521"/>
      <c r="BS582" s="521"/>
      <c r="BT582" s="521"/>
      <c r="BU582" s="521"/>
      <c r="BV582" s="521"/>
      <c r="BW582" s="521"/>
      <c r="BX582" s="521"/>
      <c r="BY582" s="521"/>
      <c r="BZ582" s="521"/>
      <c r="CA582" s="521"/>
      <c r="CB582" s="521"/>
      <c r="CC582" s="521"/>
      <c r="CD582" s="521"/>
      <c r="CE582" s="521"/>
      <c r="CF582" s="521"/>
      <c r="CG582" s="521"/>
      <c r="CH582" s="521"/>
      <c r="CI582" s="521"/>
      <c r="CJ582" s="521"/>
      <c r="CK582" s="521"/>
      <c r="CL582" s="521"/>
      <c r="CM582" s="521"/>
      <c r="CN582" s="521"/>
      <c r="CO582" s="521"/>
      <c r="CP582" s="521"/>
      <c r="CQ582" s="521"/>
    </row>
    <row r="583" spans="1:95" s="69" customFormat="1" x14ac:dyDescent="0.2">
      <c r="A583" s="11">
        <v>188</v>
      </c>
      <c r="B583" s="271"/>
      <c r="C583" s="272"/>
      <c r="D583" s="272"/>
      <c r="E583" s="272"/>
      <c r="F583" s="1475" t="str">
        <f>'2. CAD NCCF'!F583:L583</f>
        <v>FI's own debt not eliminated</v>
      </c>
      <c r="G583" s="1476"/>
      <c r="H583" s="1476"/>
      <c r="I583" s="1476"/>
      <c r="J583" s="1476"/>
      <c r="K583" s="1476"/>
      <c r="L583" s="1477"/>
      <c r="M583" s="690">
        <v>0</v>
      </c>
      <c r="N583" s="1267"/>
      <c r="O583" s="1267"/>
      <c r="P583" s="1267"/>
      <c r="Q583" s="1267"/>
      <c r="R583" s="1267"/>
      <c r="S583" s="1267"/>
      <c r="T583" s="1267"/>
      <c r="U583" s="1267"/>
      <c r="V583" s="1267"/>
      <c r="W583" s="1267"/>
      <c r="X583" s="1267"/>
      <c r="Y583" s="1267"/>
      <c r="Z583" s="1267"/>
      <c r="AA583" s="1267"/>
      <c r="AB583" s="1267"/>
      <c r="AC583" s="1267"/>
      <c r="AD583" s="1036"/>
      <c r="AE583" s="1016"/>
      <c r="AF583" s="1016"/>
      <c r="AG583" s="528"/>
      <c r="AH583" s="521"/>
      <c r="AI583" s="521"/>
      <c r="AJ583" s="521"/>
      <c r="AK583" s="521"/>
      <c r="AL583" s="521"/>
      <c r="AM583" s="521"/>
      <c r="AN583" s="521"/>
      <c r="AO583" s="521"/>
      <c r="AP583" s="521"/>
      <c r="AQ583" s="521"/>
      <c r="AR583" s="521"/>
      <c r="AS583" s="521"/>
      <c r="AT583" s="521"/>
      <c r="AU583" s="521"/>
      <c r="AV583" s="521"/>
      <c r="AW583" s="521"/>
      <c r="AX583" s="521"/>
      <c r="AY583" s="521"/>
      <c r="AZ583" s="521"/>
      <c r="BA583" s="521"/>
      <c r="BB583" s="521"/>
      <c r="BC583" s="521"/>
      <c r="BD583" s="521"/>
      <c r="BE583" s="521"/>
      <c r="BF583" s="521"/>
      <c r="BG583" s="521"/>
      <c r="BH583" s="521"/>
      <c r="BI583" s="521"/>
      <c r="BJ583" s="521"/>
      <c r="BK583" s="521"/>
      <c r="BL583" s="521"/>
      <c r="BM583" s="521"/>
      <c r="BN583" s="521"/>
      <c r="BO583" s="521"/>
      <c r="BP583" s="521"/>
      <c r="BQ583" s="521"/>
      <c r="BR583" s="521"/>
      <c r="BS583" s="521"/>
      <c r="BT583" s="521"/>
      <c r="BU583" s="521"/>
      <c r="BV583" s="521"/>
      <c r="BW583" s="521"/>
      <c r="BX583" s="521"/>
      <c r="BY583" s="521"/>
      <c r="BZ583" s="521"/>
      <c r="CA583" s="521"/>
      <c r="CB583" s="521"/>
      <c r="CC583" s="521"/>
      <c r="CD583" s="521"/>
      <c r="CE583" s="521"/>
      <c r="CF583" s="521"/>
      <c r="CG583" s="521"/>
      <c r="CH583" s="521"/>
      <c r="CI583" s="521"/>
      <c r="CJ583" s="521"/>
      <c r="CK583" s="521"/>
      <c r="CL583" s="521"/>
      <c r="CM583" s="521"/>
      <c r="CN583" s="521"/>
      <c r="CO583" s="521"/>
      <c r="CP583" s="521"/>
      <c r="CQ583" s="521"/>
    </row>
    <row r="584" spans="1:95" s="69" customFormat="1" ht="15" customHeight="1" x14ac:dyDescent="0.2">
      <c r="A584" s="11">
        <v>189</v>
      </c>
      <c r="B584" s="271"/>
      <c r="C584" s="272"/>
      <c r="D584" s="272"/>
      <c r="E584" s="272"/>
      <c r="F584" s="1475" t="str">
        <f>'2. CAD NCCF'!F584:L584</f>
        <v>FI's own equity not eliminated</v>
      </c>
      <c r="G584" s="1476"/>
      <c r="H584" s="1476"/>
      <c r="I584" s="1476"/>
      <c r="J584" s="1476"/>
      <c r="K584" s="1476"/>
      <c r="L584" s="1477"/>
      <c r="M584" s="690">
        <v>0</v>
      </c>
      <c r="N584" s="1268"/>
      <c r="O584" s="1268"/>
      <c r="P584" s="1268"/>
      <c r="Q584" s="1268"/>
      <c r="R584" s="1268"/>
      <c r="S584" s="1268"/>
      <c r="T584" s="1268"/>
      <c r="U584" s="1268"/>
      <c r="V584" s="1268"/>
      <c r="W584" s="1268"/>
      <c r="X584" s="1268"/>
      <c r="Y584" s="1268"/>
      <c r="Z584" s="1268"/>
      <c r="AA584" s="1268"/>
      <c r="AB584" s="1268"/>
      <c r="AC584" s="1268"/>
      <c r="AD584" s="1036"/>
      <c r="AE584" s="1016"/>
      <c r="AF584" s="1016"/>
      <c r="AG584" s="528"/>
      <c r="AH584" s="521"/>
      <c r="AI584" s="521"/>
      <c r="AJ584" s="521"/>
      <c r="AK584" s="521"/>
      <c r="AL584" s="521"/>
      <c r="AM584" s="521"/>
      <c r="AN584" s="521"/>
      <c r="AO584" s="521"/>
      <c r="AP584" s="521"/>
      <c r="AQ584" s="521"/>
      <c r="AR584" s="521"/>
      <c r="AS584" s="521"/>
      <c r="AT584" s="521"/>
      <c r="AU584" s="521"/>
      <c r="AV584" s="521"/>
      <c r="AW584" s="521"/>
      <c r="AX584" s="521"/>
      <c r="AY584" s="521"/>
      <c r="AZ584" s="521"/>
      <c r="BA584" s="521"/>
      <c r="BB584" s="521"/>
      <c r="BC584" s="521"/>
      <c r="BD584" s="521"/>
      <c r="BE584" s="521"/>
      <c r="BF584" s="521"/>
      <c r="BG584" s="521"/>
      <c r="BH584" s="521"/>
      <c r="BI584" s="521"/>
      <c r="BJ584" s="521"/>
      <c r="BK584" s="521"/>
      <c r="BL584" s="521"/>
      <c r="BM584" s="521"/>
      <c r="BN584" s="521"/>
      <c r="BO584" s="521"/>
      <c r="BP584" s="521"/>
      <c r="BQ584" s="521"/>
      <c r="BR584" s="521"/>
      <c r="BS584" s="521"/>
      <c r="BT584" s="521"/>
      <c r="BU584" s="521"/>
      <c r="BV584" s="521"/>
      <c r="BW584" s="521"/>
      <c r="BX584" s="521"/>
      <c r="BY584" s="521"/>
      <c r="BZ584" s="521"/>
      <c r="CA584" s="521"/>
      <c r="CB584" s="521"/>
      <c r="CC584" s="521"/>
      <c r="CD584" s="521"/>
      <c r="CE584" s="521"/>
      <c r="CF584" s="521"/>
      <c r="CG584" s="521"/>
      <c r="CH584" s="521"/>
      <c r="CI584" s="521"/>
      <c r="CJ584" s="521"/>
      <c r="CK584" s="521"/>
      <c r="CL584" s="521"/>
      <c r="CM584" s="521"/>
      <c r="CN584" s="521"/>
      <c r="CO584" s="521"/>
      <c r="CP584" s="521"/>
      <c r="CQ584" s="521"/>
    </row>
    <row r="585" spans="1:95" s="69" customFormat="1" ht="15" customHeight="1" x14ac:dyDescent="0.2">
      <c r="A585" s="11">
        <v>326</v>
      </c>
      <c r="B585" s="271"/>
      <c r="C585" s="1532" t="str">
        <f>'2. CAD NCCF'!C585:AF585</f>
        <v>Reverse repo collateral in</v>
      </c>
      <c r="D585" s="1514"/>
      <c r="E585" s="1514"/>
      <c r="F585" s="1514"/>
      <c r="G585" s="1514"/>
      <c r="H585" s="1514"/>
      <c r="I585" s="1514"/>
      <c r="J585" s="1514"/>
      <c r="K585" s="1514"/>
      <c r="L585" s="1514"/>
      <c r="M585" s="1514"/>
      <c r="N585" s="1514"/>
      <c r="O585" s="1514"/>
      <c r="P585" s="1514"/>
      <c r="Q585" s="1514"/>
      <c r="R585" s="1514"/>
      <c r="S585" s="1514"/>
      <c r="T585" s="1514"/>
      <c r="U585" s="1514"/>
      <c r="V585" s="1514"/>
      <c r="W585" s="1514"/>
      <c r="X585" s="1514"/>
      <c r="Y585" s="1514"/>
      <c r="Z585" s="1514"/>
      <c r="AA585" s="1514"/>
      <c r="AB585" s="1514"/>
      <c r="AC585" s="1514"/>
      <c r="AD585" s="1514"/>
      <c r="AE585" s="1514"/>
      <c r="AF585" s="1514"/>
      <c r="AG585" s="528"/>
      <c r="AH585" s="521"/>
      <c r="AI585" s="521"/>
      <c r="AJ585" s="521"/>
      <c r="AK585" s="521"/>
      <c r="AL585" s="521"/>
      <c r="AM585" s="521"/>
      <c r="AN585" s="521"/>
      <c r="AO585" s="521"/>
      <c r="AP585" s="521"/>
      <c r="AQ585" s="521"/>
      <c r="AR585" s="521"/>
      <c r="AS585" s="521"/>
      <c r="AT585" s="521"/>
      <c r="AU585" s="521"/>
      <c r="AV585" s="521"/>
      <c r="AW585" s="521"/>
      <c r="AX585" s="521"/>
      <c r="AY585" s="521"/>
      <c r="AZ585" s="521"/>
      <c r="BA585" s="521"/>
      <c r="BB585" s="521"/>
      <c r="BC585" s="521"/>
      <c r="BD585" s="521"/>
      <c r="BE585" s="521"/>
      <c r="BF585" s="521"/>
      <c r="BG585" s="521"/>
      <c r="BH585" s="521"/>
      <c r="BI585" s="521"/>
      <c r="BJ585" s="521"/>
      <c r="BK585" s="521"/>
      <c r="BL585" s="521"/>
      <c r="BM585" s="521"/>
      <c r="BN585" s="521"/>
      <c r="BO585" s="521"/>
      <c r="BP585" s="521"/>
      <c r="BQ585" s="521"/>
      <c r="BR585" s="521"/>
      <c r="BS585" s="521"/>
      <c r="BT585" s="521"/>
      <c r="BU585" s="521"/>
      <c r="BV585" s="521"/>
      <c r="BW585" s="521"/>
      <c r="BX585" s="521"/>
      <c r="BY585" s="521"/>
      <c r="BZ585" s="521"/>
      <c r="CA585" s="521"/>
      <c r="CB585" s="521"/>
      <c r="CC585" s="521"/>
      <c r="CD585" s="521"/>
      <c r="CE585" s="521"/>
      <c r="CF585" s="521"/>
      <c r="CG585" s="521"/>
      <c r="CH585" s="521"/>
      <c r="CI585" s="521"/>
      <c r="CJ585" s="521"/>
      <c r="CK585" s="521"/>
      <c r="CL585" s="521"/>
      <c r="CM585" s="521"/>
      <c r="CN585" s="521"/>
      <c r="CO585" s="521"/>
      <c r="CP585" s="521"/>
      <c r="CQ585" s="521"/>
    </row>
    <row r="586" spans="1:95" s="69" customFormat="1" x14ac:dyDescent="0.2">
      <c r="A586" s="11">
        <v>232</v>
      </c>
      <c r="B586" s="271"/>
      <c r="C586" s="272"/>
      <c r="D586" s="1472" t="str">
        <f>'2. CAD NCCF'!D586:AF586</f>
        <v>Government securities (GS)</v>
      </c>
      <c r="E586" s="1473"/>
      <c r="F586" s="1473"/>
      <c r="G586" s="1473"/>
      <c r="H586" s="1473"/>
      <c r="I586" s="1473"/>
      <c r="J586" s="1473"/>
      <c r="K586" s="1473"/>
      <c r="L586" s="1473"/>
      <c r="M586" s="1473"/>
      <c r="N586" s="1473"/>
      <c r="O586" s="1473"/>
      <c r="P586" s="1473"/>
      <c r="Q586" s="1473"/>
      <c r="R586" s="1473"/>
      <c r="S586" s="1473"/>
      <c r="T586" s="1473"/>
      <c r="U586" s="1473"/>
      <c r="V586" s="1473"/>
      <c r="W586" s="1473"/>
      <c r="X586" s="1473"/>
      <c r="Y586" s="1473"/>
      <c r="Z586" s="1473"/>
      <c r="AA586" s="1473"/>
      <c r="AB586" s="1473"/>
      <c r="AC586" s="1473"/>
      <c r="AD586" s="1473"/>
      <c r="AE586" s="1473"/>
      <c r="AF586" s="1473"/>
      <c r="AG586" s="528"/>
      <c r="AH586" s="521"/>
      <c r="AI586" s="521"/>
      <c r="AJ586" s="521"/>
      <c r="AK586" s="521"/>
      <c r="AL586" s="521"/>
      <c r="AM586" s="521"/>
      <c r="AN586" s="521"/>
      <c r="AO586" s="521"/>
      <c r="AP586" s="521"/>
      <c r="AQ586" s="521"/>
      <c r="AR586" s="521"/>
      <c r="AS586" s="521"/>
      <c r="AT586" s="521"/>
      <c r="AU586" s="521"/>
      <c r="AV586" s="521"/>
      <c r="AW586" s="521"/>
      <c r="AX586" s="521"/>
      <c r="AY586" s="521"/>
      <c r="AZ586" s="521"/>
      <c r="BA586" s="521"/>
      <c r="BB586" s="521"/>
      <c r="BC586" s="521"/>
      <c r="BD586" s="521"/>
      <c r="BE586" s="521"/>
      <c r="BF586" s="521"/>
      <c r="BG586" s="521"/>
      <c r="BH586" s="521"/>
      <c r="BI586" s="521"/>
      <c r="BJ586" s="521"/>
      <c r="BK586" s="521"/>
      <c r="BL586" s="521"/>
      <c r="BM586" s="521"/>
      <c r="BN586" s="521"/>
      <c r="BO586" s="521"/>
      <c r="BP586" s="521"/>
      <c r="BQ586" s="521"/>
      <c r="BR586" s="521"/>
      <c r="BS586" s="521"/>
      <c r="BT586" s="521"/>
      <c r="BU586" s="521"/>
      <c r="BV586" s="521"/>
      <c r="BW586" s="521"/>
      <c r="BX586" s="521"/>
      <c r="BY586" s="521"/>
      <c r="BZ586" s="521"/>
      <c r="CA586" s="521"/>
      <c r="CB586" s="521"/>
      <c r="CC586" s="521"/>
      <c r="CD586" s="521"/>
      <c r="CE586" s="521"/>
      <c r="CF586" s="521"/>
      <c r="CG586" s="521"/>
      <c r="CH586" s="521"/>
      <c r="CI586" s="521"/>
      <c r="CJ586" s="521"/>
      <c r="CK586" s="521"/>
      <c r="CL586" s="521"/>
      <c r="CM586" s="521"/>
      <c r="CN586" s="521"/>
      <c r="CO586" s="521"/>
      <c r="CP586" s="521"/>
      <c r="CQ586" s="521"/>
    </row>
    <row r="587" spans="1:95" s="69" customFormat="1" x14ac:dyDescent="0.2">
      <c r="A587" s="11">
        <v>233</v>
      </c>
      <c r="B587" s="271"/>
      <c r="C587" s="272"/>
      <c r="D587" s="272"/>
      <c r="E587" s="1515" t="str">
        <f>'2. CAD NCCF'!E587:L587</f>
        <v>High rated GS</v>
      </c>
      <c r="F587" s="1516"/>
      <c r="G587" s="1516"/>
      <c r="H587" s="1516"/>
      <c r="I587" s="1516"/>
      <c r="J587" s="1516"/>
      <c r="K587" s="1516"/>
      <c r="L587" s="1517"/>
      <c r="M587" s="399">
        <f>SUBTOTAL(9,M588:M591)</f>
        <v>0</v>
      </c>
      <c r="N587" s="402">
        <f t="shared" ref="N587:AC587" si="132">SUBTOTAL(9,N588:N591)</f>
        <v>0</v>
      </c>
      <c r="O587" s="406">
        <f t="shared" si="132"/>
        <v>0</v>
      </c>
      <c r="P587" s="405">
        <f t="shared" si="132"/>
        <v>0</v>
      </c>
      <c r="Q587" s="407">
        <f t="shared" si="132"/>
        <v>0</v>
      </c>
      <c r="R587" s="406">
        <f t="shared" si="132"/>
        <v>0</v>
      </c>
      <c r="S587" s="406">
        <f t="shared" si="132"/>
        <v>0</v>
      </c>
      <c r="T587" s="406">
        <f t="shared" si="132"/>
        <v>0</v>
      </c>
      <c r="U587" s="406">
        <f t="shared" si="132"/>
        <v>0</v>
      </c>
      <c r="V587" s="406">
        <f t="shared" si="132"/>
        <v>0</v>
      </c>
      <c r="W587" s="406">
        <f t="shared" si="132"/>
        <v>0</v>
      </c>
      <c r="X587" s="406">
        <f t="shared" si="132"/>
        <v>0</v>
      </c>
      <c r="Y587" s="406">
        <f t="shared" si="132"/>
        <v>0</v>
      </c>
      <c r="Z587" s="406">
        <f t="shared" si="132"/>
        <v>0</v>
      </c>
      <c r="AA587" s="406">
        <f t="shared" si="132"/>
        <v>0</v>
      </c>
      <c r="AB587" s="416">
        <f t="shared" si="132"/>
        <v>0</v>
      </c>
      <c r="AC587" s="399">
        <f t="shared" si="132"/>
        <v>0</v>
      </c>
      <c r="AD587" s="1015"/>
      <c r="AE587" s="1016"/>
      <c r="AF587" s="1016"/>
      <c r="AG587" s="528"/>
      <c r="AH587" s="521"/>
      <c r="AI587" s="521"/>
      <c r="AJ587" s="521"/>
      <c r="AK587" s="521"/>
      <c r="AL587" s="521"/>
      <c r="AM587" s="521"/>
      <c r="AN587" s="521"/>
      <c r="AO587" s="521"/>
      <c r="AP587" s="521"/>
      <c r="AQ587" s="521"/>
      <c r="AR587" s="521"/>
      <c r="AS587" s="521"/>
      <c r="AT587" s="521"/>
      <c r="AU587" s="521"/>
      <c r="AV587" s="521"/>
      <c r="AW587" s="521"/>
      <c r="AX587" s="521"/>
      <c r="AY587" s="521"/>
      <c r="AZ587" s="521"/>
      <c r="BA587" s="521"/>
      <c r="BB587" s="521"/>
      <c r="BC587" s="521"/>
      <c r="BD587" s="521"/>
      <c r="BE587" s="521"/>
      <c r="BF587" s="521"/>
      <c r="BG587" s="521"/>
      <c r="BH587" s="521"/>
      <c r="BI587" s="521"/>
      <c r="BJ587" s="521"/>
      <c r="BK587" s="521"/>
      <c r="BL587" s="521"/>
      <c r="BM587" s="521"/>
      <c r="BN587" s="521"/>
      <c r="BO587" s="521"/>
      <c r="BP587" s="521"/>
      <c r="BQ587" s="521"/>
      <c r="BR587" s="521"/>
      <c r="BS587" s="521"/>
      <c r="BT587" s="521"/>
      <c r="BU587" s="521"/>
      <c r="BV587" s="521"/>
      <c r="BW587" s="521"/>
      <c r="BX587" s="521"/>
      <c r="BY587" s="521"/>
      <c r="BZ587" s="521"/>
      <c r="CA587" s="521"/>
      <c r="CB587" s="521"/>
      <c r="CC587" s="521"/>
      <c r="CD587" s="521"/>
      <c r="CE587" s="521"/>
      <c r="CF587" s="521"/>
      <c r="CG587" s="521"/>
      <c r="CH587" s="521"/>
      <c r="CI587" s="521"/>
      <c r="CJ587" s="521"/>
      <c r="CK587" s="521"/>
      <c r="CL587" s="521"/>
      <c r="CM587" s="521"/>
      <c r="CN587" s="521"/>
      <c r="CO587" s="521"/>
      <c r="CP587" s="521"/>
      <c r="CQ587" s="521"/>
    </row>
    <row r="588" spans="1:95" s="69" customFormat="1" x14ac:dyDescent="0.2">
      <c r="A588" s="11">
        <v>234</v>
      </c>
      <c r="B588" s="271"/>
      <c r="C588" s="272"/>
      <c r="D588" s="272"/>
      <c r="E588" s="273"/>
      <c r="F588" s="1475" t="str">
        <f>'2. CAD NCCF'!F588:L588</f>
        <v xml:space="preserve">Sovereigh &amp; central bank GS </v>
      </c>
      <c r="G588" s="1476"/>
      <c r="H588" s="1476"/>
      <c r="I588" s="1476"/>
      <c r="J588" s="1476"/>
      <c r="K588" s="1476"/>
      <c r="L588" s="1477"/>
      <c r="M588" s="690">
        <v>0</v>
      </c>
      <c r="N588" s="691">
        <v>0</v>
      </c>
      <c r="O588" s="692">
        <v>0</v>
      </c>
      <c r="P588" s="692">
        <v>0</v>
      </c>
      <c r="Q588" s="697">
        <v>0</v>
      </c>
      <c r="R588" s="692">
        <v>0</v>
      </c>
      <c r="S588" s="693">
        <v>0</v>
      </c>
      <c r="T588" s="692">
        <v>0</v>
      </c>
      <c r="U588" s="693">
        <v>0</v>
      </c>
      <c r="V588" s="692">
        <v>0</v>
      </c>
      <c r="W588" s="692">
        <v>0</v>
      </c>
      <c r="X588" s="692">
        <v>0</v>
      </c>
      <c r="Y588" s="692">
        <v>0</v>
      </c>
      <c r="Z588" s="692">
        <v>0</v>
      </c>
      <c r="AA588" s="692">
        <v>0</v>
      </c>
      <c r="AB588" s="698">
        <v>0</v>
      </c>
      <c r="AC588" s="690">
        <v>0</v>
      </c>
      <c r="AD588" s="1015"/>
      <c r="AE588" s="1016"/>
      <c r="AF588" s="1016"/>
      <c r="AG588" s="528"/>
      <c r="AH588" s="521"/>
      <c r="AI588" s="521"/>
      <c r="AJ588" s="521"/>
      <c r="AK588" s="521"/>
      <c r="AL588" s="521"/>
      <c r="AM588" s="521"/>
      <c r="AN588" s="521"/>
      <c r="AO588" s="521"/>
      <c r="AP588" s="521"/>
      <c r="AQ588" s="521"/>
      <c r="AR588" s="521"/>
      <c r="AS588" s="521"/>
      <c r="AT588" s="521"/>
      <c r="AU588" s="521"/>
      <c r="AV588" s="521"/>
      <c r="AW588" s="521"/>
      <c r="AX588" s="521"/>
      <c r="AY588" s="521"/>
      <c r="AZ588" s="521"/>
      <c r="BA588" s="521"/>
      <c r="BB588" s="521"/>
      <c r="BC588" s="521"/>
      <c r="BD588" s="521"/>
      <c r="BE588" s="521"/>
      <c r="BF588" s="521"/>
      <c r="BG588" s="521"/>
      <c r="BH588" s="521"/>
      <c r="BI588" s="521"/>
      <c r="BJ588" s="521"/>
      <c r="BK588" s="521"/>
      <c r="BL588" s="521"/>
      <c r="BM588" s="521"/>
      <c r="BN588" s="521"/>
      <c r="BO588" s="521"/>
      <c r="BP588" s="521"/>
      <c r="BQ588" s="521"/>
      <c r="BR588" s="521"/>
      <c r="BS588" s="521"/>
      <c r="BT588" s="521"/>
      <c r="BU588" s="521"/>
      <c r="BV588" s="521"/>
      <c r="BW588" s="521"/>
      <c r="BX588" s="521"/>
      <c r="BY588" s="521"/>
      <c r="BZ588" s="521"/>
      <c r="CA588" s="521"/>
      <c r="CB588" s="521"/>
      <c r="CC588" s="521"/>
      <c r="CD588" s="521"/>
      <c r="CE588" s="521"/>
      <c r="CF588" s="521"/>
      <c r="CG588" s="521"/>
      <c r="CH588" s="521"/>
      <c r="CI588" s="521"/>
      <c r="CJ588" s="521"/>
      <c r="CK588" s="521"/>
      <c r="CL588" s="521"/>
      <c r="CM588" s="521"/>
      <c r="CN588" s="521"/>
      <c r="CO588" s="521"/>
      <c r="CP588" s="521"/>
      <c r="CQ588" s="521"/>
    </row>
    <row r="589" spans="1:95" s="69" customFormat="1" ht="15" customHeight="1" x14ac:dyDescent="0.2">
      <c r="A589" s="11">
        <v>235</v>
      </c>
      <c r="B589" s="271"/>
      <c r="C589" s="272"/>
      <c r="D589" s="272"/>
      <c r="E589" s="273"/>
      <c r="F589" s="1475" t="str">
        <f>'2. CAD NCCF'!F589:L589</f>
        <v>State, provincial &amp; agency GS</v>
      </c>
      <c r="G589" s="1476"/>
      <c r="H589" s="1476"/>
      <c r="I589" s="1476"/>
      <c r="J589" s="1476"/>
      <c r="K589" s="1476"/>
      <c r="L589" s="1477"/>
      <c r="M589" s="690">
        <v>0</v>
      </c>
      <c r="N589" s="691">
        <v>0</v>
      </c>
      <c r="O589" s="692">
        <v>0</v>
      </c>
      <c r="P589" s="692">
        <v>0</v>
      </c>
      <c r="Q589" s="697">
        <v>0</v>
      </c>
      <c r="R589" s="692">
        <v>0</v>
      </c>
      <c r="S589" s="693">
        <v>0</v>
      </c>
      <c r="T589" s="692">
        <v>0</v>
      </c>
      <c r="U589" s="693">
        <v>0</v>
      </c>
      <c r="V589" s="692">
        <v>0</v>
      </c>
      <c r="W589" s="692">
        <v>0</v>
      </c>
      <c r="X589" s="692">
        <v>0</v>
      </c>
      <c r="Y589" s="692">
        <v>0</v>
      </c>
      <c r="Z589" s="692">
        <v>0</v>
      </c>
      <c r="AA589" s="692">
        <v>0</v>
      </c>
      <c r="AB589" s="698">
        <v>0</v>
      </c>
      <c r="AC589" s="690">
        <v>0</v>
      </c>
      <c r="AD589" s="1015"/>
      <c r="AE589" s="1016"/>
      <c r="AF589" s="1016"/>
      <c r="AG589" s="528"/>
      <c r="AH589" s="521"/>
      <c r="AI589" s="521"/>
      <c r="AJ589" s="521"/>
      <c r="AK589" s="521"/>
      <c r="AL589" s="521"/>
      <c r="AM589" s="521"/>
      <c r="AN589" s="521"/>
      <c r="AO589" s="521"/>
      <c r="AP589" s="521"/>
      <c r="AQ589" s="521"/>
      <c r="AR589" s="521"/>
      <c r="AS589" s="521"/>
      <c r="AT589" s="521"/>
      <c r="AU589" s="521"/>
      <c r="AV589" s="521"/>
      <c r="AW589" s="521"/>
      <c r="AX589" s="521"/>
      <c r="AY589" s="521"/>
      <c r="AZ589" s="521"/>
      <c r="BA589" s="521"/>
      <c r="BB589" s="521"/>
      <c r="BC589" s="521"/>
      <c r="BD589" s="521"/>
      <c r="BE589" s="521"/>
      <c r="BF589" s="521"/>
      <c r="BG589" s="521"/>
      <c r="BH589" s="521"/>
      <c r="BI589" s="521"/>
      <c r="BJ589" s="521"/>
      <c r="BK589" s="521"/>
      <c r="BL589" s="521"/>
      <c r="BM589" s="521"/>
      <c r="BN589" s="521"/>
      <c r="BO589" s="521"/>
      <c r="BP589" s="521"/>
      <c r="BQ589" s="521"/>
      <c r="BR589" s="521"/>
      <c r="BS589" s="521"/>
      <c r="BT589" s="521"/>
      <c r="BU589" s="521"/>
      <c r="BV589" s="521"/>
      <c r="BW589" s="521"/>
      <c r="BX589" s="521"/>
      <c r="BY589" s="521"/>
      <c r="BZ589" s="521"/>
      <c r="CA589" s="521"/>
      <c r="CB589" s="521"/>
      <c r="CC589" s="521"/>
      <c r="CD589" s="521"/>
      <c r="CE589" s="521"/>
      <c r="CF589" s="521"/>
      <c r="CG589" s="521"/>
      <c r="CH589" s="521"/>
      <c r="CI589" s="521"/>
      <c r="CJ589" s="521"/>
      <c r="CK589" s="521"/>
      <c r="CL589" s="521"/>
      <c r="CM589" s="521"/>
      <c r="CN589" s="521"/>
      <c r="CO589" s="521"/>
      <c r="CP589" s="521"/>
      <c r="CQ589" s="521"/>
    </row>
    <row r="590" spans="1:95" s="69" customFormat="1" ht="15" customHeight="1" x14ac:dyDescent="0.2">
      <c r="A590" s="11">
        <v>236</v>
      </c>
      <c r="B590" s="271"/>
      <c r="C590" s="272"/>
      <c r="D590" s="274"/>
      <c r="E590" s="275"/>
      <c r="F590" s="1475" t="str">
        <f>'2. CAD NCCF'!F590:L590</f>
        <v>State municipal GS</v>
      </c>
      <c r="G590" s="1476"/>
      <c r="H590" s="1476"/>
      <c r="I590" s="1476"/>
      <c r="J590" s="1476"/>
      <c r="K590" s="1476"/>
      <c r="L590" s="1477"/>
      <c r="M590" s="690">
        <v>0</v>
      </c>
      <c r="N590" s="691">
        <v>0</v>
      </c>
      <c r="O590" s="692">
        <v>0</v>
      </c>
      <c r="P590" s="692">
        <v>0</v>
      </c>
      <c r="Q590" s="697">
        <v>0</v>
      </c>
      <c r="R590" s="692">
        <v>0</v>
      </c>
      <c r="S590" s="693">
        <v>0</v>
      </c>
      <c r="T590" s="692">
        <v>0</v>
      </c>
      <c r="U590" s="693">
        <v>0</v>
      </c>
      <c r="V590" s="692">
        <v>0</v>
      </c>
      <c r="W590" s="692">
        <v>0</v>
      </c>
      <c r="X590" s="692">
        <v>0</v>
      </c>
      <c r="Y590" s="692">
        <v>0</v>
      </c>
      <c r="Z590" s="692">
        <v>0</v>
      </c>
      <c r="AA590" s="692">
        <v>0</v>
      </c>
      <c r="AB590" s="698">
        <v>0</v>
      </c>
      <c r="AC590" s="690">
        <v>0</v>
      </c>
      <c r="AD590" s="1015"/>
      <c r="AE590" s="1016"/>
      <c r="AF590" s="1016"/>
      <c r="AG590" s="528"/>
      <c r="AH590" s="521"/>
      <c r="AI590" s="521"/>
      <c r="AJ590" s="521"/>
      <c r="AK590" s="521"/>
      <c r="AL590" s="521"/>
      <c r="AM590" s="521"/>
      <c r="AN590" s="521"/>
      <c r="AO590" s="521"/>
      <c r="AP590" s="521"/>
      <c r="AQ590" s="521"/>
      <c r="AR590" s="521"/>
      <c r="AS590" s="521"/>
      <c r="AT590" s="521"/>
      <c r="AU590" s="521"/>
      <c r="AV590" s="521"/>
      <c r="AW590" s="521"/>
      <c r="AX590" s="521"/>
      <c r="AY590" s="521"/>
      <c r="AZ590" s="521"/>
      <c r="BA590" s="521"/>
      <c r="BB590" s="521"/>
      <c r="BC590" s="521"/>
      <c r="BD590" s="521"/>
      <c r="BE590" s="521"/>
      <c r="BF590" s="521"/>
      <c r="BG590" s="521"/>
      <c r="BH590" s="521"/>
      <c r="BI590" s="521"/>
      <c r="BJ590" s="521"/>
      <c r="BK590" s="521"/>
      <c r="BL590" s="521"/>
      <c r="BM590" s="521"/>
      <c r="BN590" s="521"/>
      <c r="BO590" s="521"/>
      <c r="BP590" s="521"/>
      <c r="BQ590" s="521"/>
      <c r="BR590" s="521"/>
      <c r="BS590" s="521"/>
      <c r="BT590" s="521"/>
      <c r="BU590" s="521"/>
      <c r="BV590" s="521"/>
      <c r="BW590" s="521"/>
      <c r="BX590" s="521"/>
      <c r="BY590" s="521"/>
      <c r="BZ590" s="521"/>
      <c r="CA590" s="521"/>
      <c r="CB590" s="521"/>
      <c r="CC590" s="521"/>
      <c r="CD590" s="521"/>
      <c r="CE590" s="521"/>
      <c r="CF590" s="521"/>
      <c r="CG590" s="521"/>
      <c r="CH590" s="521"/>
      <c r="CI590" s="521"/>
      <c r="CJ590" s="521"/>
      <c r="CK590" s="521"/>
      <c r="CL590" s="521"/>
      <c r="CM590" s="521"/>
      <c r="CN590" s="521"/>
      <c r="CO590" s="521"/>
      <c r="CP590" s="521"/>
      <c r="CQ590" s="521"/>
    </row>
    <row r="591" spans="1:95" s="69" customFormat="1" ht="15" customHeight="1" x14ac:dyDescent="0.2">
      <c r="A591" s="11">
        <v>237</v>
      </c>
      <c r="B591" s="271"/>
      <c r="C591" s="272"/>
      <c r="D591" s="272"/>
      <c r="E591" s="276"/>
      <c r="F591" s="1475" t="str">
        <f>'2. CAD NCCF'!F591:L591</f>
        <v>Supranational and multilateral development bank GS</v>
      </c>
      <c r="G591" s="1476"/>
      <c r="H591" s="1476"/>
      <c r="I591" s="1476"/>
      <c r="J591" s="1476"/>
      <c r="K591" s="1476"/>
      <c r="L591" s="1477"/>
      <c r="M591" s="690">
        <v>0</v>
      </c>
      <c r="N591" s="691">
        <v>0</v>
      </c>
      <c r="O591" s="692">
        <v>0</v>
      </c>
      <c r="P591" s="692">
        <v>0</v>
      </c>
      <c r="Q591" s="697">
        <v>0</v>
      </c>
      <c r="R591" s="692">
        <v>0</v>
      </c>
      <c r="S591" s="693">
        <v>0</v>
      </c>
      <c r="T591" s="692">
        <v>0</v>
      </c>
      <c r="U591" s="693">
        <v>0</v>
      </c>
      <c r="V591" s="692">
        <v>0</v>
      </c>
      <c r="W591" s="692">
        <v>0</v>
      </c>
      <c r="X591" s="692">
        <v>0</v>
      </c>
      <c r="Y591" s="692">
        <v>0</v>
      </c>
      <c r="Z591" s="692">
        <v>0</v>
      </c>
      <c r="AA591" s="692">
        <v>0</v>
      </c>
      <c r="AB591" s="698">
        <v>0</v>
      </c>
      <c r="AC591" s="690">
        <v>0</v>
      </c>
      <c r="AD591" s="1015"/>
      <c r="AE591" s="1016"/>
      <c r="AF591" s="1016"/>
      <c r="AG591" s="528"/>
      <c r="AH591" s="521"/>
      <c r="AI591" s="521"/>
      <c r="AJ591" s="521"/>
      <c r="AK591" s="521"/>
      <c r="AL591" s="521"/>
      <c r="AM591" s="521"/>
      <c r="AN591" s="521"/>
      <c r="AO591" s="521"/>
      <c r="AP591" s="521"/>
      <c r="AQ591" s="521"/>
      <c r="AR591" s="521"/>
      <c r="AS591" s="521"/>
      <c r="AT591" s="521"/>
      <c r="AU591" s="521"/>
      <c r="AV591" s="521"/>
      <c r="AW591" s="521"/>
      <c r="AX591" s="521"/>
      <c r="AY591" s="521"/>
      <c r="AZ591" s="521"/>
      <c r="BA591" s="521"/>
      <c r="BB591" s="521"/>
      <c r="BC591" s="521"/>
      <c r="BD591" s="521"/>
      <c r="BE591" s="521"/>
      <c r="BF591" s="521"/>
      <c r="BG591" s="521"/>
      <c r="BH591" s="521"/>
      <c r="BI591" s="521"/>
      <c r="BJ591" s="521"/>
      <c r="BK591" s="521"/>
      <c r="BL591" s="521"/>
      <c r="BM591" s="521"/>
      <c r="BN591" s="521"/>
      <c r="BO591" s="521"/>
      <c r="BP591" s="521"/>
      <c r="BQ591" s="521"/>
      <c r="BR591" s="521"/>
      <c r="BS591" s="521"/>
      <c r="BT591" s="521"/>
      <c r="BU591" s="521"/>
      <c r="BV591" s="521"/>
      <c r="BW591" s="521"/>
      <c r="BX591" s="521"/>
      <c r="BY591" s="521"/>
      <c r="BZ591" s="521"/>
      <c r="CA591" s="521"/>
      <c r="CB591" s="521"/>
      <c r="CC591" s="521"/>
      <c r="CD591" s="521"/>
      <c r="CE591" s="521"/>
      <c r="CF591" s="521"/>
      <c r="CG591" s="521"/>
      <c r="CH591" s="521"/>
      <c r="CI591" s="521"/>
      <c r="CJ591" s="521"/>
      <c r="CK591" s="521"/>
      <c r="CL591" s="521"/>
      <c r="CM591" s="521"/>
      <c r="CN591" s="521"/>
      <c r="CO591" s="521"/>
      <c r="CP591" s="521"/>
      <c r="CQ591" s="521"/>
    </row>
    <row r="592" spans="1:95" s="69" customFormat="1" ht="15.75" x14ac:dyDescent="0.2">
      <c r="A592" s="11">
        <v>238</v>
      </c>
      <c r="B592" s="271"/>
      <c r="C592" s="272"/>
      <c r="D592" s="277"/>
      <c r="E592" s="1445" t="str">
        <f>'2. CAD NCCF'!E592:L592</f>
        <v>Medium rated GS</v>
      </c>
      <c r="F592" s="1446"/>
      <c r="G592" s="1446"/>
      <c r="H592" s="1446"/>
      <c r="I592" s="1446"/>
      <c r="J592" s="1446"/>
      <c r="K592" s="1446"/>
      <c r="L592" s="1447"/>
      <c r="M592" s="399">
        <f>SUBTOTAL(9,M593:M596)</f>
        <v>0</v>
      </c>
      <c r="N592" s="402">
        <f t="shared" ref="N592:AC592" si="133">SUBTOTAL(9,N593:N596)</f>
        <v>0</v>
      </c>
      <c r="O592" s="406">
        <f t="shared" si="133"/>
        <v>0</v>
      </c>
      <c r="P592" s="405">
        <f t="shared" si="133"/>
        <v>0</v>
      </c>
      <c r="Q592" s="407">
        <f t="shared" si="133"/>
        <v>0</v>
      </c>
      <c r="R592" s="406">
        <f t="shared" si="133"/>
        <v>0</v>
      </c>
      <c r="S592" s="406">
        <f t="shared" si="133"/>
        <v>0</v>
      </c>
      <c r="T592" s="406">
        <f t="shared" si="133"/>
        <v>0</v>
      </c>
      <c r="U592" s="406">
        <f t="shared" si="133"/>
        <v>0</v>
      </c>
      <c r="V592" s="406">
        <f t="shared" si="133"/>
        <v>0</v>
      </c>
      <c r="W592" s="406">
        <f t="shared" si="133"/>
        <v>0</v>
      </c>
      <c r="X592" s="406">
        <f t="shared" si="133"/>
        <v>0</v>
      </c>
      <c r="Y592" s="406">
        <f t="shared" si="133"/>
        <v>0</v>
      </c>
      <c r="Z592" s="406">
        <f t="shared" si="133"/>
        <v>0</v>
      </c>
      <c r="AA592" s="406">
        <f t="shared" si="133"/>
        <v>0</v>
      </c>
      <c r="AB592" s="416">
        <f t="shared" si="133"/>
        <v>0</v>
      </c>
      <c r="AC592" s="399">
        <f t="shared" si="133"/>
        <v>0</v>
      </c>
      <c r="AD592" s="1015"/>
      <c r="AE592" s="1016"/>
      <c r="AF592" s="1016"/>
      <c r="AG592" s="528"/>
      <c r="AH592" s="521"/>
      <c r="AI592" s="521"/>
      <c r="AJ592" s="521"/>
      <c r="AK592" s="521"/>
      <c r="AL592" s="521"/>
      <c r="AM592" s="521"/>
      <c r="AN592" s="521"/>
      <c r="AO592" s="521"/>
      <c r="AP592" s="521"/>
      <c r="AQ592" s="521"/>
      <c r="AR592" s="521"/>
      <c r="AS592" s="521"/>
      <c r="AT592" s="521"/>
      <c r="AU592" s="521"/>
      <c r="AV592" s="521"/>
      <c r="AW592" s="521"/>
      <c r="AX592" s="521"/>
      <c r="AY592" s="521"/>
      <c r="AZ592" s="521"/>
      <c r="BA592" s="521"/>
      <c r="BB592" s="521"/>
      <c r="BC592" s="521"/>
      <c r="BD592" s="521"/>
      <c r="BE592" s="521"/>
      <c r="BF592" s="521"/>
      <c r="BG592" s="521"/>
      <c r="BH592" s="521"/>
      <c r="BI592" s="521"/>
      <c r="BJ592" s="521"/>
      <c r="BK592" s="521"/>
      <c r="BL592" s="521"/>
      <c r="BM592" s="521"/>
      <c r="BN592" s="521"/>
      <c r="BO592" s="521"/>
      <c r="BP592" s="521"/>
      <c r="BQ592" s="521"/>
      <c r="BR592" s="521"/>
      <c r="BS592" s="521"/>
      <c r="BT592" s="521"/>
      <c r="BU592" s="521"/>
      <c r="BV592" s="521"/>
      <c r="BW592" s="521"/>
      <c r="BX592" s="521"/>
      <c r="BY592" s="521"/>
      <c r="BZ592" s="521"/>
      <c r="CA592" s="521"/>
      <c r="CB592" s="521"/>
      <c r="CC592" s="521"/>
      <c r="CD592" s="521"/>
      <c r="CE592" s="521"/>
      <c r="CF592" s="521"/>
      <c r="CG592" s="521"/>
      <c r="CH592" s="521"/>
      <c r="CI592" s="521"/>
      <c r="CJ592" s="521"/>
      <c r="CK592" s="521"/>
      <c r="CL592" s="521"/>
      <c r="CM592" s="521"/>
      <c r="CN592" s="521"/>
      <c r="CO592" s="521"/>
      <c r="CP592" s="521"/>
      <c r="CQ592" s="521"/>
    </row>
    <row r="593" spans="1:95" s="69" customFormat="1" ht="15" customHeight="1" x14ac:dyDescent="0.2">
      <c r="A593" s="11">
        <v>239</v>
      </c>
      <c r="B593" s="271"/>
      <c r="C593" s="272"/>
      <c r="D593" s="278"/>
      <c r="E593" s="278"/>
      <c r="F593" s="1475" t="str">
        <f>'2. CAD NCCF'!F593:L593</f>
        <v xml:space="preserve">Sovereigh &amp; central bank GS </v>
      </c>
      <c r="G593" s="1476"/>
      <c r="H593" s="1476"/>
      <c r="I593" s="1476"/>
      <c r="J593" s="1476"/>
      <c r="K593" s="1476"/>
      <c r="L593" s="1477"/>
      <c r="M593" s="690">
        <v>0</v>
      </c>
      <c r="N593" s="691">
        <v>0</v>
      </c>
      <c r="O593" s="692">
        <v>0</v>
      </c>
      <c r="P593" s="692">
        <v>0</v>
      </c>
      <c r="Q593" s="697">
        <v>0</v>
      </c>
      <c r="R593" s="692">
        <v>0</v>
      </c>
      <c r="S593" s="693">
        <v>0</v>
      </c>
      <c r="T593" s="692">
        <v>0</v>
      </c>
      <c r="U593" s="693">
        <v>0</v>
      </c>
      <c r="V593" s="692">
        <v>0</v>
      </c>
      <c r="W593" s="693">
        <v>0</v>
      </c>
      <c r="X593" s="692">
        <v>0</v>
      </c>
      <c r="Y593" s="693">
        <v>0</v>
      </c>
      <c r="Z593" s="692">
        <v>0</v>
      </c>
      <c r="AA593" s="693">
        <v>0</v>
      </c>
      <c r="AB593" s="698">
        <v>0</v>
      </c>
      <c r="AC593" s="690">
        <v>0</v>
      </c>
      <c r="AD593" s="1015"/>
      <c r="AE593" s="1016"/>
      <c r="AF593" s="1016"/>
      <c r="AG593" s="528"/>
      <c r="AH593" s="521"/>
      <c r="AI593" s="521"/>
      <c r="AJ593" s="521"/>
      <c r="AK593" s="521"/>
      <c r="AL593" s="521"/>
      <c r="AM593" s="521"/>
      <c r="AN593" s="521"/>
      <c r="AO593" s="521"/>
      <c r="AP593" s="521"/>
      <c r="AQ593" s="521"/>
      <c r="AR593" s="521"/>
      <c r="AS593" s="521"/>
      <c r="AT593" s="521"/>
      <c r="AU593" s="521"/>
      <c r="AV593" s="521"/>
      <c r="AW593" s="521"/>
      <c r="AX593" s="521"/>
      <c r="AY593" s="521"/>
      <c r="AZ593" s="521"/>
      <c r="BA593" s="521"/>
      <c r="BB593" s="521"/>
      <c r="BC593" s="521"/>
      <c r="BD593" s="521"/>
      <c r="BE593" s="521"/>
      <c r="BF593" s="521"/>
      <c r="BG593" s="521"/>
      <c r="BH593" s="521"/>
      <c r="BI593" s="521"/>
      <c r="BJ593" s="521"/>
      <c r="BK593" s="521"/>
      <c r="BL593" s="521"/>
      <c r="BM593" s="521"/>
      <c r="BN593" s="521"/>
      <c r="BO593" s="521"/>
      <c r="BP593" s="521"/>
      <c r="BQ593" s="521"/>
      <c r="BR593" s="521"/>
      <c r="BS593" s="521"/>
      <c r="BT593" s="521"/>
      <c r="BU593" s="521"/>
      <c r="BV593" s="521"/>
      <c r="BW593" s="521"/>
      <c r="BX593" s="521"/>
      <c r="BY593" s="521"/>
      <c r="BZ593" s="521"/>
      <c r="CA593" s="521"/>
      <c r="CB593" s="521"/>
      <c r="CC593" s="521"/>
      <c r="CD593" s="521"/>
      <c r="CE593" s="521"/>
      <c r="CF593" s="521"/>
      <c r="CG593" s="521"/>
      <c r="CH593" s="521"/>
      <c r="CI593" s="521"/>
      <c r="CJ593" s="521"/>
      <c r="CK593" s="521"/>
      <c r="CL593" s="521"/>
      <c r="CM593" s="521"/>
      <c r="CN593" s="521"/>
      <c r="CO593" s="521"/>
      <c r="CP593" s="521"/>
      <c r="CQ593" s="521"/>
    </row>
    <row r="594" spans="1:95" s="69" customFormat="1" ht="15" customHeight="1" x14ac:dyDescent="0.2">
      <c r="A594" s="11">
        <v>240</v>
      </c>
      <c r="B594" s="271"/>
      <c r="C594" s="272"/>
      <c r="D594" s="278"/>
      <c r="E594" s="278"/>
      <c r="F594" s="1475" t="str">
        <f>'2. CAD NCCF'!F594:L594</f>
        <v>State, provincial &amp; agency GS</v>
      </c>
      <c r="G594" s="1476"/>
      <c r="H594" s="1476"/>
      <c r="I594" s="1476"/>
      <c r="J594" s="1476"/>
      <c r="K594" s="1476"/>
      <c r="L594" s="1477"/>
      <c r="M594" s="690">
        <v>0</v>
      </c>
      <c r="N594" s="691">
        <v>0</v>
      </c>
      <c r="O594" s="692">
        <v>0</v>
      </c>
      <c r="P594" s="692">
        <v>0</v>
      </c>
      <c r="Q594" s="697">
        <v>0</v>
      </c>
      <c r="R594" s="692">
        <v>0</v>
      </c>
      <c r="S594" s="693">
        <v>0</v>
      </c>
      <c r="T594" s="692">
        <v>0</v>
      </c>
      <c r="U594" s="693">
        <v>0</v>
      </c>
      <c r="V594" s="692">
        <v>0</v>
      </c>
      <c r="W594" s="693">
        <v>0</v>
      </c>
      <c r="X594" s="692">
        <v>0</v>
      </c>
      <c r="Y594" s="693">
        <v>0</v>
      </c>
      <c r="Z594" s="692">
        <v>0</v>
      </c>
      <c r="AA594" s="693">
        <v>0</v>
      </c>
      <c r="AB594" s="698">
        <v>0</v>
      </c>
      <c r="AC594" s="690">
        <v>0</v>
      </c>
      <c r="AD594" s="1015"/>
      <c r="AE594" s="1016"/>
      <c r="AF594" s="1016"/>
      <c r="AG594" s="528"/>
      <c r="AH594" s="521"/>
      <c r="AI594" s="521"/>
      <c r="AJ594" s="521"/>
      <c r="AK594" s="521"/>
      <c r="AL594" s="521"/>
      <c r="AM594" s="521"/>
      <c r="AN594" s="521"/>
      <c r="AO594" s="521"/>
      <c r="AP594" s="521"/>
      <c r="AQ594" s="521"/>
      <c r="AR594" s="521"/>
      <c r="AS594" s="521"/>
      <c r="AT594" s="521"/>
      <c r="AU594" s="521"/>
      <c r="AV594" s="521"/>
      <c r="AW594" s="521"/>
      <c r="AX594" s="521"/>
      <c r="AY594" s="521"/>
      <c r="AZ594" s="521"/>
      <c r="BA594" s="521"/>
      <c r="BB594" s="521"/>
      <c r="BC594" s="521"/>
      <c r="BD594" s="521"/>
      <c r="BE594" s="521"/>
      <c r="BF594" s="521"/>
      <c r="BG594" s="521"/>
      <c r="BH594" s="521"/>
      <c r="BI594" s="521"/>
      <c r="BJ594" s="521"/>
      <c r="BK594" s="521"/>
      <c r="BL594" s="521"/>
      <c r="BM594" s="521"/>
      <c r="BN594" s="521"/>
      <c r="BO594" s="521"/>
      <c r="BP594" s="521"/>
      <c r="BQ594" s="521"/>
      <c r="BR594" s="521"/>
      <c r="BS594" s="521"/>
      <c r="BT594" s="521"/>
      <c r="BU594" s="521"/>
      <c r="BV594" s="521"/>
      <c r="BW594" s="521"/>
      <c r="BX594" s="521"/>
      <c r="BY594" s="521"/>
      <c r="BZ594" s="521"/>
      <c r="CA594" s="521"/>
      <c r="CB594" s="521"/>
      <c r="CC594" s="521"/>
      <c r="CD594" s="521"/>
      <c r="CE594" s="521"/>
      <c r="CF594" s="521"/>
      <c r="CG594" s="521"/>
      <c r="CH594" s="521"/>
      <c r="CI594" s="521"/>
      <c r="CJ594" s="521"/>
      <c r="CK594" s="521"/>
      <c r="CL594" s="521"/>
      <c r="CM594" s="521"/>
      <c r="CN594" s="521"/>
      <c r="CO594" s="521"/>
      <c r="CP594" s="521"/>
      <c r="CQ594" s="521"/>
    </row>
    <row r="595" spans="1:95" s="69" customFormat="1" ht="15" customHeight="1" x14ac:dyDescent="0.2">
      <c r="A595" s="11">
        <v>241</v>
      </c>
      <c r="B595" s="271"/>
      <c r="C595" s="272"/>
      <c r="D595" s="279"/>
      <c r="E595" s="279"/>
      <c r="F595" s="1475" t="str">
        <f>'2. CAD NCCF'!F595:L595</f>
        <v>State municipal GS</v>
      </c>
      <c r="G595" s="1476"/>
      <c r="H595" s="1476"/>
      <c r="I595" s="1476"/>
      <c r="J595" s="1476"/>
      <c r="K595" s="1476"/>
      <c r="L595" s="1477"/>
      <c r="M595" s="690">
        <v>0</v>
      </c>
      <c r="N595" s="691">
        <v>0</v>
      </c>
      <c r="O595" s="692">
        <v>0</v>
      </c>
      <c r="P595" s="692">
        <v>0</v>
      </c>
      <c r="Q595" s="697">
        <v>0</v>
      </c>
      <c r="R595" s="692">
        <v>0</v>
      </c>
      <c r="S595" s="693">
        <v>0</v>
      </c>
      <c r="T595" s="692">
        <v>0</v>
      </c>
      <c r="U595" s="693">
        <v>0</v>
      </c>
      <c r="V595" s="692">
        <v>0</v>
      </c>
      <c r="W595" s="693">
        <v>0</v>
      </c>
      <c r="X595" s="692">
        <v>0</v>
      </c>
      <c r="Y595" s="693">
        <v>0</v>
      </c>
      <c r="Z595" s="692">
        <v>0</v>
      </c>
      <c r="AA595" s="693">
        <v>0</v>
      </c>
      <c r="AB595" s="698">
        <v>0</v>
      </c>
      <c r="AC595" s="690">
        <v>0</v>
      </c>
      <c r="AD595" s="1015"/>
      <c r="AE595" s="1016"/>
      <c r="AF595" s="1016"/>
      <c r="AG595" s="528"/>
      <c r="AH595" s="521"/>
      <c r="AI595" s="521"/>
      <c r="AJ595" s="521"/>
      <c r="AK595" s="521"/>
      <c r="AL595" s="521"/>
      <c r="AM595" s="521"/>
      <c r="AN595" s="521"/>
      <c r="AO595" s="521"/>
      <c r="AP595" s="521"/>
      <c r="AQ595" s="521"/>
      <c r="AR595" s="521"/>
      <c r="AS595" s="521"/>
      <c r="AT595" s="521"/>
      <c r="AU595" s="521"/>
      <c r="AV595" s="521"/>
      <c r="AW595" s="521"/>
      <c r="AX595" s="521"/>
      <c r="AY595" s="521"/>
      <c r="AZ595" s="521"/>
      <c r="BA595" s="521"/>
      <c r="BB595" s="521"/>
      <c r="BC595" s="521"/>
      <c r="BD595" s="521"/>
      <c r="BE595" s="521"/>
      <c r="BF595" s="521"/>
      <c r="BG595" s="521"/>
      <c r="BH595" s="521"/>
      <c r="BI595" s="521"/>
      <c r="BJ595" s="521"/>
      <c r="BK595" s="521"/>
      <c r="BL595" s="521"/>
      <c r="BM595" s="521"/>
      <c r="BN595" s="521"/>
      <c r="BO595" s="521"/>
      <c r="BP595" s="521"/>
      <c r="BQ595" s="521"/>
      <c r="BR595" s="521"/>
      <c r="BS595" s="521"/>
      <c r="BT595" s="521"/>
      <c r="BU595" s="521"/>
      <c r="BV595" s="521"/>
      <c r="BW595" s="521"/>
      <c r="BX595" s="521"/>
      <c r="BY595" s="521"/>
      <c r="BZ595" s="521"/>
      <c r="CA595" s="521"/>
      <c r="CB595" s="521"/>
      <c r="CC595" s="521"/>
      <c r="CD595" s="521"/>
      <c r="CE595" s="521"/>
      <c r="CF595" s="521"/>
      <c r="CG595" s="521"/>
      <c r="CH595" s="521"/>
      <c r="CI595" s="521"/>
      <c r="CJ595" s="521"/>
      <c r="CK595" s="521"/>
      <c r="CL595" s="521"/>
      <c r="CM595" s="521"/>
      <c r="CN595" s="521"/>
      <c r="CO595" s="521"/>
      <c r="CP595" s="521"/>
      <c r="CQ595" s="521"/>
    </row>
    <row r="596" spans="1:95" s="69" customFormat="1" ht="15" customHeight="1" x14ac:dyDescent="0.2">
      <c r="A596" s="11">
        <v>242</v>
      </c>
      <c r="B596" s="271"/>
      <c r="C596" s="272"/>
      <c r="D596" s="274"/>
      <c r="E596" s="274"/>
      <c r="F596" s="1475" t="str">
        <f>'2. CAD NCCF'!F596:L596</f>
        <v>Supranational and multilateral development bank GS</v>
      </c>
      <c r="G596" s="1476"/>
      <c r="H596" s="1476"/>
      <c r="I596" s="1476"/>
      <c r="J596" s="1476"/>
      <c r="K596" s="1476"/>
      <c r="L596" s="1477"/>
      <c r="M596" s="690">
        <v>0</v>
      </c>
      <c r="N596" s="691">
        <v>0</v>
      </c>
      <c r="O596" s="692">
        <v>0</v>
      </c>
      <c r="P596" s="692">
        <v>0</v>
      </c>
      <c r="Q596" s="697">
        <v>0</v>
      </c>
      <c r="R596" s="692">
        <v>0</v>
      </c>
      <c r="S596" s="693">
        <v>0</v>
      </c>
      <c r="T596" s="692">
        <v>0</v>
      </c>
      <c r="U596" s="693">
        <v>0</v>
      </c>
      <c r="V596" s="692">
        <v>0</v>
      </c>
      <c r="W596" s="693">
        <v>0</v>
      </c>
      <c r="X596" s="692">
        <v>0</v>
      </c>
      <c r="Y596" s="693">
        <v>0</v>
      </c>
      <c r="Z596" s="692">
        <v>0</v>
      </c>
      <c r="AA596" s="693">
        <v>0</v>
      </c>
      <c r="AB596" s="698">
        <v>0</v>
      </c>
      <c r="AC596" s="690">
        <v>0</v>
      </c>
      <c r="AD596" s="1015"/>
      <c r="AE596" s="1016"/>
      <c r="AF596" s="1016"/>
      <c r="AG596" s="528"/>
      <c r="AH596" s="521"/>
      <c r="AI596" s="521"/>
      <c r="AJ596" s="521"/>
      <c r="AK596" s="521"/>
      <c r="AL596" s="521"/>
      <c r="AM596" s="521"/>
      <c r="AN596" s="521"/>
      <c r="AO596" s="521"/>
      <c r="AP596" s="521"/>
      <c r="AQ596" s="521"/>
      <c r="AR596" s="521"/>
      <c r="AS596" s="521"/>
      <c r="AT596" s="521"/>
      <c r="AU596" s="521"/>
      <c r="AV596" s="521"/>
      <c r="AW596" s="521"/>
      <c r="AX596" s="521"/>
      <c r="AY596" s="521"/>
      <c r="AZ596" s="521"/>
      <c r="BA596" s="521"/>
      <c r="BB596" s="521"/>
      <c r="BC596" s="521"/>
      <c r="BD596" s="521"/>
      <c r="BE596" s="521"/>
      <c r="BF596" s="521"/>
      <c r="BG596" s="521"/>
      <c r="BH596" s="521"/>
      <c r="BI596" s="521"/>
      <c r="BJ596" s="521"/>
      <c r="BK596" s="521"/>
      <c r="BL596" s="521"/>
      <c r="BM596" s="521"/>
      <c r="BN596" s="521"/>
      <c r="BO596" s="521"/>
      <c r="BP596" s="521"/>
      <c r="BQ596" s="521"/>
      <c r="BR596" s="521"/>
      <c r="BS596" s="521"/>
      <c r="BT596" s="521"/>
      <c r="BU596" s="521"/>
      <c r="BV596" s="521"/>
      <c r="BW596" s="521"/>
      <c r="BX596" s="521"/>
      <c r="BY596" s="521"/>
      <c r="BZ596" s="521"/>
      <c r="CA596" s="521"/>
      <c r="CB596" s="521"/>
      <c r="CC596" s="521"/>
      <c r="CD596" s="521"/>
      <c r="CE596" s="521"/>
      <c r="CF596" s="521"/>
      <c r="CG596" s="521"/>
      <c r="CH596" s="521"/>
      <c r="CI596" s="521"/>
      <c r="CJ596" s="521"/>
      <c r="CK596" s="521"/>
      <c r="CL596" s="521"/>
      <c r="CM596" s="521"/>
      <c r="CN596" s="521"/>
      <c r="CO596" s="521"/>
      <c r="CP596" s="521"/>
      <c r="CQ596" s="521"/>
    </row>
    <row r="597" spans="1:95" s="69" customFormat="1" ht="15.75" customHeight="1" x14ac:dyDescent="0.2">
      <c r="A597" s="11">
        <v>243</v>
      </c>
      <c r="B597" s="271"/>
      <c r="C597" s="272"/>
      <c r="D597" s="279"/>
      <c r="E597" s="1445" t="str">
        <f>'2. CAD NCCF'!E597:L597</f>
        <v>Low or not rated GS</v>
      </c>
      <c r="F597" s="1446"/>
      <c r="G597" s="1446"/>
      <c r="H597" s="1446"/>
      <c r="I597" s="1446"/>
      <c r="J597" s="1446"/>
      <c r="K597" s="1446"/>
      <c r="L597" s="1447"/>
      <c r="M597" s="399">
        <f>SUBTOTAL(9,M598:M601)</f>
        <v>0</v>
      </c>
      <c r="N597" s="402">
        <f t="shared" ref="N597:AC597" si="134">SUBTOTAL(9,N598:N601)</f>
        <v>0</v>
      </c>
      <c r="O597" s="406">
        <f t="shared" si="134"/>
        <v>0</v>
      </c>
      <c r="P597" s="405">
        <f t="shared" si="134"/>
        <v>0</v>
      </c>
      <c r="Q597" s="407">
        <f t="shared" si="134"/>
        <v>0</v>
      </c>
      <c r="R597" s="406">
        <f t="shared" si="134"/>
        <v>0</v>
      </c>
      <c r="S597" s="406">
        <f t="shared" si="134"/>
        <v>0</v>
      </c>
      <c r="T597" s="406">
        <f t="shared" si="134"/>
        <v>0</v>
      </c>
      <c r="U597" s="406">
        <f t="shared" si="134"/>
        <v>0</v>
      </c>
      <c r="V597" s="406">
        <f t="shared" si="134"/>
        <v>0</v>
      </c>
      <c r="W597" s="406">
        <f t="shared" si="134"/>
        <v>0</v>
      </c>
      <c r="X597" s="406">
        <f t="shared" si="134"/>
        <v>0</v>
      </c>
      <c r="Y597" s="406">
        <f t="shared" si="134"/>
        <v>0</v>
      </c>
      <c r="Z597" s="406">
        <f t="shared" si="134"/>
        <v>0</v>
      </c>
      <c r="AA597" s="406">
        <f t="shared" si="134"/>
        <v>0</v>
      </c>
      <c r="AB597" s="416">
        <f t="shared" si="134"/>
        <v>0</v>
      </c>
      <c r="AC597" s="399">
        <f t="shared" si="134"/>
        <v>0</v>
      </c>
      <c r="AD597" s="1015"/>
      <c r="AE597" s="1016"/>
      <c r="AF597" s="1016"/>
      <c r="AG597" s="528"/>
      <c r="AH597" s="521"/>
      <c r="AI597" s="521"/>
      <c r="AJ597" s="521"/>
      <c r="AK597" s="521"/>
      <c r="AL597" s="521"/>
      <c r="AM597" s="521"/>
      <c r="AN597" s="521"/>
      <c r="AO597" s="521"/>
      <c r="AP597" s="521"/>
      <c r="AQ597" s="521"/>
      <c r="AR597" s="521"/>
      <c r="AS597" s="521"/>
      <c r="AT597" s="521"/>
      <c r="AU597" s="521"/>
      <c r="AV597" s="521"/>
      <c r="AW597" s="521"/>
      <c r="AX597" s="521"/>
      <c r="AY597" s="521"/>
      <c r="AZ597" s="521"/>
      <c r="BA597" s="521"/>
      <c r="BB597" s="521"/>
      <c r="BC597" s="521"/>
      <c r="BD597" s="521"/>
      <c r="BE597" s="521"/>
      <c r="BF597" s="521"/>
      <c r="BG597" s="521"/>
      <c r="BH597" s="521"/>
      <c r="BI597" s="521"/>
      <c r="BJ597" s="521"/>
      <c r="BK597" s="521"/>
      <c r="BL597" s="521"/>
      <c r="BM597" s="521"/>
      <c r="BN597" s="521"/>
      <c r="BO597" s="521"/>
      <c r="BP597" s="521"/>
      <c r="BQ597" s="521"/>
      <c r="BR597" s="521"/>
      <c r="BS597" s="521"/>
      <c r="BT597" s="521"/>
      <c r="BU597" s="521"/>
      <c r="BV597" s="521"/>
      <c r="BW597" s="521"/>
      <c r="BX597" s="521"/>
      <c r="BY597" s="521"/>
      <c r="BZ597" s="521"/>
      <c r="CA597" s="521"/>
      <c r="CB597" s="521"/>
      <c r="CC597" s="521"/>
      <c r="CD597" s="521"/>
      <c r="CE597" s="521"/>
      <c r="CF597" s="521"/>
      <c r="CG597" s="521"/>
      <c r="CH597" s="521"/>
      <c r="CI597" s="521"/>
      <c r="CJ597" s="521"/>
      <c r="CK597" s="521"/>
      <c r="CL597" s="521"/>
      <c r="CM597" s="521"/>
      <c r="CN597" s="521"/>
      <c r="CO597" s="521"/>
      <c r="CP597" s="521"/>
      <c r="CQ597" s="521"/>
    </row>
    <row r="598" spans="1:95" s="69" customFormat="1" ht="15" customHeight="1" x14ac:dyDescent="0.2">
      <c r="A598" s="11">
        <v>244</v>
      </c>
      <c r="B598" s="271"/>
      <c r="C598" s="272"/>
      <c r="D598" s="278"/>
      <c r="E598" s="278"/>
      <c r="F598" s="1475" t="str">
        <f>'2. CAD NCCF'!F598:L598</f>
        <v xml:space="preserve">Sovereigh &amp; central bank GS </v>
      </c>
      <c r="G598" s="1476"/>
      <c r="H598" s="1476"/>
      <c r="I598" s="1476"/>
      <c r="J598" s="1476"/>
      <c r="K598" s="1476"/>
      <c r="L598" s="1477"/>
      <c r="M598" s="690">
        <v>0</v>
      </c>
      <c r="N598" s="691">
        <v>0</v>
      </c>
      <c r="O598" s="692">
        <v>0</v>
      </c>
      <c r="P598" s="692">
        <v>0</v>
      </c>
      <c r="Q598" s="697">
        <v>0</v>
      </c>
      <c r="R598" s="692">
        <v>0</v>
      </c>
      <c r="S598" s="693">
        <v>0</v>
      </c>
      <c r="T598" s="692">
        <v>0</v>
      </c>
      <c r="U598" s="693">
        <v>0</v>
      </c>
      <c r="V598" s="692">
        <v>0</v>
      </c>
      <c r="W598" s="693">
        <v>0</v>
      </c>
      <c r="X598" s="692">
        <v>0</v>
      </c>
      <c r="Y598" s="693">
        <v>0</v>
      </c>
      <c r="Z598" s="692">
        <v>0</v>
      </c>
      <c r="AA598" s="693">
        <v>0</v>
      </c>
      <c r="AB598" s="698">
        <v>0</v>
      </c>
      <c r="AC598" s="690">
        <v>0</v>
      </c>
      <c r="AD598" s="1015"/>
      <c r="AE598" s="1016"/>
      <c r="AF598" s="1016"/>
      <c r="AG598" s="528"/>
      <c r="AH598" s="521"/>
      <c r="AI598" s="521"/>
      <c r="AJ598" s="521"/>
      <c r="AK598" s="521"/>
      <c r="AL598" s="521"/>
      <c r="AM598" s="521"/>
      <c r="AN598" s="521"/>
      <c r="AO598" s="521"/>
      <c r="AP598" s="521"/>
      <c r="AQ598" s="521"/>
      <c r="AR598" s="521"/>
      <c r="AS598" s="521"/>
      <c r="AT598" s="521"/>
      <c r="AU598" s="521"/>
      <c r="AV598" s="521"/>
      <c r="AW598" s="521"/>
      <c r="AX598" s="521"/>
      <c r="AY598" s="521"/>
      <c r="AZ598" s="521"/>
      <c r="BA598" s="521"/>
      <c r="BB598" s="521"/>
      <c r="BC598" s="521"/>
      <c r="BD598" s="521"/>
      <c r="BE598" s="521"/>
      <c r="BF598" s="521"/>
      <c r="BG598" s="521"/>
      <c r="BH598" s="521"/>
      <c r="BI598" s="521"/>
      <c r="BJ598" s="521"/>
      <c r="BK598" s="521"/>
      <c r="BL598" s="521"/>
      <c r="BM598" s="521"/>
      <c r="BN598" s="521"/>
      <c r="BO598" s="521"/>
      <c r="BP598" s="521"/>
      <c r="BQ598" s="521"/>
      <c r="BR598" s="521"/>
      <c r="BS598" s="521"/>
      <c r="BT598" s="521"/>
      <c r="BU598" s="521"/>
      <c r="BV598" s="521"/>
      <c r="BW598" s="521"/>
      <c r="BX598" s="521"/>
      <c r="BY598" s="521"/>
      <c r="BZ598" s="521"/>
      <c r="CA598" s="521"/>
      <c r="CB598" s="521"/>
      <c r="CC598" s="521"/>
      <c r="CD598" s="521"/>
      <c r="CE598" s="521"/>
      <c r="CF598" s="521"/>
      <c r="CG598" s="521"/>
      <c r="CH598" s="521"/>
      <c r="CI598" s="521"/>
      <c r="CJ598" s="521"/>
      <c r="CK598" s="521"/>
      <c r="CL598" s="521"/>
      <c r="CM598" s="521"/>
      <c r="CN598" s="521"/>
      <c r="CO598" s="521"/>
      <c r="CP598" s="521"/>
      <c r="CQ598" s="521"/>
    </row>
    <row r="599" spans="1:95" s="69" customFormat="1" ht="15" customHeight="1" x14ac:dyDescent="0.2">
      <c r="A599" s="11">
        <v>245</v>
      </c>
      <c r="B599" s="271"/>
      <c r="C599" s="272"/>
      <c r="D599" s="280"/>
      <c r="E599" s="280"/>
      <c r="F599" s="1475" t="str">
        <f>'2. CAD NCCF'!F599:L599</f>
        <v>State, provincial &amp; agency GS</v>
      </c>
      <c r="G599" s="1476"/>
      <c r="H599" s="1476"/>
      <c r="I599" s="1476"/>
      <c r="J599" s="1476"/>
      <c r="K599" s="1476"/>
      <c r="L599" s="1477"/>
      <c r="M599" s="690">
        <v>0</v>
      </c>
      <c r="N599" s="691">
        <v>0</v>
      </c>
      <c r="O599" s="692">
        <v>0</v>
      </c>
      <c r="P599" s="692">
        <v>0</v>
      </c>
      <c r="Q599" s="697">
        <v>0</v>
      </c>
      <c r="R599" s="692">
        <v>0</v>
      </c>
      <c r="S599" s="693">
        <v>0</v>
      </c>
      <c r="T599" s="692">
        <v>0</v>
      </c>
      <c r="U599" s="693">
        <v>0</v>
      </c>
      <c r="V599" s="692">
        <v>0</v>
      </c>
      <c r="W599" s="693">
        <v>0</v>
      </c>
      <c r="X599" s="692">
        <v>0</v>
      </c>
      <c r="Y599" s="693">
        <v>0</v>
      </c>
      <c r="Z599" s="692">
        <v>0</v>
      </c>
      <c r="AA599" s="693">
        <v>0</v>
      </c>
      <c r="AB599" s="698">
        <v>0</v>
      </c>
      <c r="AC599" s="690">
        <v>0</v>
      </c>
      <c r="AD599" s="1015"/>
      <c r="AE599" s="1016"/>
      <c r="AF599" s="1016"/>
      <c r="AG599" s="528"/>
      <c r="AH599" s="521"/>
      <c r="AI599" s="521"/>
      <c r="AJ599" s="521"/>
      <c r="AK599" s="521"/>
      <c r="AL599" s="521"/>
      <c r="AM599" s="521"/>
      <c r="AN599" s="521"/>
      <c r="AO599" s="521"/>
      <c r="AP599" s="521"/>
      <c r="AQ599" s="521"/>
      <c r="AR599" s="521"/>
      <c r="AS599" s="521"/>
      <c r="AT599" s="521"/>
      <c r="AU599" s="521"/>
      <c r="AV599" s="521"/>
      <c r="AW599" s="521"/>
      <c r="AX599" s="521"/>
      <c r="AY599" s="521"/>
      <c r="AZ599" s="521"/>
      <c r="BA599" s="521"/>
      <c r="BB599" s="521"/>
      <c r="BC599" s="521"/>
      <c r="BD599" s="521"/>
      <c r="BE599" s="521"/>
      <c r="BF599" s="521"/>
      <c r="BG599" s="521"/>
      <c r="BH599" s="521"/>
      <c r="BI599" s="521"/>
      <c r="BJ599" s="521"/>
      <c r="BK599" s="521"/>
      <c r="BL599" s="521"/>
      <c r="BM599" s="521"/>
      <c r="BN599" s="521"/>
      <c r="BO599" s="521"/>
      <c r="BP599" s="521"/>
      <c r="BQ599" s="521"/>
      <c r="BR599" s="521"/>
      <c r="BS599" s="521"/>
      <c r="BT599" s="521"/>
      <c r="BU599" s="521"/>
      <c r="BV599" s="521"/>
      <c r="BW599" s="521"/>
      <c r="BX599" s="521"/>
      <c r="BY599" s="521"/>
      <c r="BZ599" s="521"/>
      <c r="CA599" s="521"/>
      <c r="CB599" s="521"/>
      <c r="CC599" s="521"/>
      <c r="CD599" s="521"/>
      <c r="CE599" s="521"/>
      <c r="CF599" s="521"/>
      <c r="CG599" s="521"/>
      <c r="CH599" s="521"/>
      <c r="CI599" s="521"/>
      <c r="CJ599" s="521"/>
      <c r="CK599" s="521"/>
      <c r="CL599" s="521"/>
      <c r="CM599" s="521"/>
      <c r="CN599" s="521"/>
      <c r="CO599" s="521"/>
      <c r="CP599" s="521"/>
      <c r="CQ599" s="521"/>
    </row>
    <row r="600" spans="1:95" s="69" customFormat="1" ht="15" customHeight="1" x14ac:dyDescent="0.2">
      <c r="A600" s="11">
        <v>246</v>
      </c>
      <c r="B600" s="271"/>
      <c r="C600" s="272"/>
      <c r="D600" s="280"/>
      <c r="E600" s="280"/>
      <c r="F600" s="1475" t="str">
        <f>'2. CAD NCCF'!F600:L600</f>
        <v>State municipal GS</v>
      </c>
      <c r="G600" s="1476"/>
      <c r="H600" s="1476"/>
      <c r="I600" s="1476"/>
      <c r="J600" s="1476"/>
      <c r="K600" s="1476"/>
      <c r="L600" s="1477"/>
      <c r="M600" s="690">
        <v>0</v>
      </c>
      <c r="N600" s="691">
        <v>0</v>
      </c>
      <c r="O600" s="692">
        <v>0</v>
      </c>
      <c r="P600" s="692">
        <v>0</v>
      </c>
      <c r="Q600" s="697">
        <v>0</v>
      </c>
      <c r="R600" s="692">
        <v>0</v>
      </c>
      <c r="S600" s="693">
        <v>0</v>
      </c>
      <c r="T600" s="692">
        <v>0</v>
      </c>
      <c r="U600" s="693">
        <v>0</v>
      </c>
      <c r="V600" s="692">
        <v>0</v>
      </c>
      <c r="W600" s="693">
        <v>0</v>
      </c>
      <c r="X600" s="692">
        <v>0</v>
      </c>
      <c r="Y600" s="693">
        <v>0</v>
      </c>
      <c r="Z600" s="692">
        <v>0</v>
      </c>
      <c r="AA600" s="693">
        <v>0</v>
      </c>
      <c r="AB600" s="698">
        <v>0</v>
      </c>
      <c r="AC600" s="690">
        <v>0</v>
      </c>
      <c r="AD600" s="1015"/>
      <c r="AE600" s="1016"/>
      <c r="AF600" s="1016"/>
      <c r="AG600" s="528"/>
      <c r="AH600" s="521"/>
      <c r="AI600" s="521"/>
      <c r="AJ600" s="521"/>
      <c r="AK600" s="521"/>
      <c r="AL600" s="521"/>
      <c r="AM600" s="521"/>
      <c r="AN600" s="521"/>
      <c r="AO600" s="521"/>
      <c r="AP600" s="521"/>
      <c r="AQ600" s="521"/>
      <c r="AR600" s="521"/>
      <c r="AS600" s="521"/>
      <c r="AT600" s="521"/>
      <c r="AU600" s="521"/>
      <c r="AV600" s="521"/>
      <c r="AW600" s="521"/>
      <c r="AX600" s="521"/>
      <c r="AY600" s="521"/>
      <c r="AZ600" s="521"/>
      <c r="BA600" s="521"/>
      <c r="BB600" s="521"/>
      <c r="BC600" s="521"/>
      <c r="BD600" s="521"/>
      <c r="BE600" s="521"/>
      <c r="BF600" s="521"/>
      <c r="BG600" s="521"/>
      <c r="BH600" s="521"/>
      <c r="BI600" s="521"/>
      <c r="BJ600" s="521"/>
      <c r="BK600" s="521"/>
      <c r="BL600" s="521"/>
      <c r="BM600" s="521"/>
      <c r="BN600" s="521"/>
      <c r="BO600" s="521"/>
      <c r="BP600" s="521"/>
      <c r="BQ600" s="521"/>
      <c r="BR600" s="521"/>
      <c r="BS600" s="521"/>
      <c r="BT600" s="521"/>
      <c r="BU600" s="521"/>
      <c r="BV600" s="521"/>
      <c r="BW600" s="521"/>
      <c r="BX600" s="521"/>
      <c r="BY600" s="521"/>
      <c r="BZ600" s="521"/>
      <c r="CA600" s="521"/>
      <c r="CB600" s="521"/>
      <c r="CC600" s="521"/>
      <c r="CD600" s="521"/>
      <c r="CE600" s="521"/>
      <c r="CF600" s="521"/>
      <c r="CG600" s="521"/>
      <c r="CH600" s="521"/>
      <c r="CI600" s="521"/>
      <c r="CJ600" s="521"/>
      <c r="CK600" s="521"/>
      <c r="CL600" s="521"/>
      <c r="CM600" s="521"/>
      <c r="CN600" s="521"/>
      <c r="CO600" s="521"/>
      <c r="CP600" s="521"/>
      <c r="CQ600" s="521"/>
    </row>
    <row r="601" spans="1:95" s="69" customFormat="1" ht="15" customHeight="1" x14ac:dyDescent="0.2">
      <c r="A601" s="11">
        <v>247</v>
      </c>
      <c r="B601" s="271"/>
      <c r="C601" s="272"/>
      <c r="D601" s="281"/>
      <c r="E601" s="281"/>
      <c r="F601" s="1475" t="str">
        <f>'2. CAD NCCF'!F601:L601</f>
        <v>Supranational and multilateral development bank GS</v>
      </c>
      <c r="G601" s="1476"/>
      <c r="H601" s="1476"/>
      <c r="I601" s="1476"/>
      <c r="J601" s="1476"/>
      <c r="K601" s="1476"/>
      <c r="L601" s="1477"/>
      <c r="M601" s="690">
        <v>0</v>
      </c>
      <c r="N601" s="691">
        <v>0</v>
      </c>
      <c r="O601" s="692">
        <v>0</v>
      </c>
      <c r="P601" s="692">
        <v>0</v>
      </c>
      <c r="Q601" s="697">
        <v>0</v>
      </c>
      <c r="R601" s="692">
        <v>0</v>
      </c>
      <c r="S601" s="693">
        <v>0</v>
      </c>
      <c r="T601" s="692">
        <v>0</v>
      </c>
      <c r="U601" s="693">
        <v>0</v>
      </c>
      <c r="V601" s="692">
        <v>0</v>
      </c>
      <c r="W601" s="693">
        <v>0</v>
      </c>
      <c r="X601" s="692">
        <v>0</v>
      </c>
      <c r="Y601" s="693">
        <v>0</v>
      </c>
      <c r="Z601" s="692">
        <v>0</v>
      </c>
      <c r="AA601" s="693">
        <v>0</v>
      </c>
      <c r="AB601" s="698">
        <v>0</v>
      </c>
      <c r="AC601" s="690">
        <v>0</v>
      </c>
      <c r="AD601" s="1015"/>
      <c r="AE601" s="1016"/>
      <c r="AF601" s="1016"/>
      <c r="AG601" s="528"/>
      <c r="AH601" s="521"/>
      <c r="AI601" s="521"/>
      <c r="AJ601" s="521"/>
      <c r="AK601" s="521"/>
      <c r="AL601" s="521"/>
      <c r="AM601" s="521"/>
      <c r="AN601" s="521"/>
      <c r="AO601" s="521"/>
      <c r="AP601" s="521"/>
      <c r="AQ601" s="521"/>
      <c r="AR601" s="521"/>
      <c r="AS601" s="521"/>
      <c r="AT601" s="521"/>
      <c r="AU601" s="521"/>
      <c r="AV601" s="521"/>
      <c r="AW601" s="521"/>
      <c r="AX601" s="521"/>
      <c r="AY601" s="521"/>
      <c r="AZ601" s="521"/>
      <c r="BA601" s="521"/>
      <c r="BB601" s="521"/>
      <c r="BC601" s="521"/>
      <c r="BD601" s="521"/>
      <c r="BE601" s="521"/>
      <c r="BF601" s="521"/>
      <c r="BG601" s="521"/>
      <c r="BH601" s="521"/>
      <c r="BI601" s="521"/>
      <c r="BJ601" s="521"/>
      <c r="BK601" s="521"/>
      <c r="BL601" s="521"/>
      <c r="BM601" s="521"/>
      <c r="BN601" s="521"/>
      <c r="BO601" s="521"/>
      <c r="BP601" s="521"/>
      <c r="BQ601" s="521"/>
      <c r="BR601" s="521"/>
      <c r="BS601" s="521"/>
      <c r="BT601" s="521"/>
      <c r="BU601" s="521"/>
      <c r="BV601" s="521"/>
      <c r="BW601" s="521"/>
      <c r="BX601" s="521"/>
      <c r="BY601" s="521"/>
      <c r="BZ601" s="521"/>
      <c r="CA601" s="521"/>
      <c r="CB601" s="521"/>
      <c r="CC601" s="521"/>
      <c r="CD601" s="521"/>
      <c r="CE601" s="521"/>
      <c r="CF601" s="521"/>
      <c r="CG601" s="521"/>
      <c r="CH601" s="521"/>
      <c r="CI601" s="521"/>
      <c r="CJ601" s="521"/>
      <c r="CK601" s="521"/>
      <c r="CL601" s="521"/>
      <c r="CM601" s="521"/>
      <c r="CN601" s="521"/>
      <c r="CO601" s="521"/>
      <c r="CP601" s="521"/>
      <c r="CQ601" s="521"/>
    </row>
    <row r="602" spans="1:95" s="69" customFormat="1" ht="15" customHeight="1" x14ac:dyDescent="0.2">
      <c r="A602" s="11">
        <v>129</v>
      </c>
      <c r="B602" s="271"/>
      <c r="C602" s="281"/>
      <c r="D602" s="1472" t="str">
        <f>'2. CAD NCCF'!D602:AF602</f>
        <v>Mortgage backed securities (MBS)</v>
      </c>
      <c r="E602" s="1473"/>
      <c r="F602" s="1473"/>
      <c r="G602" s="1473"/>
      <c r="H602" s="1473"/>
      <c r="I602" s="1473"/>
      <c r="J602" s="1473"/>
      <c r="K602" s="1473"/>
      <c r="L602" s="1473"/>
      <c r="M602" s="1473"/>
      <c r="N602" s="1473"/>
      <c r="O602" s="1473"/>
      <c r="P602" s="1473"/>
      <c r="Q602" s="1473"/>
      <c r="R602" s="1473"/>
      <c r="S602" s="1473"/>
      <c r="T602" s="1473"/>
      <c r="U602" s="1473"/>
      <c r="V602" s="1473"/>
      <c r="W602" s="1473"/>
      <c r="X602" s="1473"/>
      <c r="Y602" s="1473"/>
      <c r="Z602" s="1473"/>
      <c r="AA602" s="1473"/>
      <c r="AB602" s="1473"/>
      <c r="AC602" s="1473"/>
      <c r="AD602" s="1473"/>
      <c r="AE602" s="1473"/>
      <c r="AF602" s="1473"/>
      <c r="AG602" s="528"/>
      <c r="AH602" s="521"/>
      <c r="AI602" s="521"/>
      <c r="AJ602" s="521"/>
      <c r="AK602" s="521"/>
      <c r="AL602" s="521"/>
      <c r="AM602" s="521"/>
      <c r="AN602" s="521"/>
      <c r="AO602" s="521"/>
      <c r="AP602" s="521"/>
      <c r="AQ602" s="521"/>
      <c r="AR602" s="521"/>
      <c r="AS602" s="521"/>
      <c r="AT602" s="521"/>
      <c r="AU602" s="521"/>
      <c r="AV602" s="521"/>
      <c r="AW602" s="521"/>
      <c r="AX602" s="521"/>
      <c r="AY602" s="521"/>
      <c r="AZ602" s="521"/>
      <c r="BA602" s="521"/>
      <c r="BB602" s="521"/>
      <c r="BC602" s="521"/>
      <c r="BD602" s="521"/>
      <c r="BE602" s="521"/>
      <c r="BF602" s="521"/>
      <c r="BG602" s="521"/>
      <c r="BH602" s="521"/>
      <c r="BI602" s="521"/>
      <c r="BJ602" s="521"/>
      <c r="BK602" s="521"/>
      <c r="BL602" s="521"/>
      <c r="BM602" s="521"/>
      <c r="BN602" s="521"/>
      <c r="BO602" s="521"/>
      <c r="BP602" s="521"/>
      <c r="BQ602" s="521"/>
      <c r="BR602" s="521"/>
      <c r="BS602" s="521"/>
      <c r="BT602" s="521"/>
      <c r="BU602" s="521"/>
      <c r="BV602" s="521"/>
      <c r="BW602" s="521"/>
      <c r="BX602" s="521"/>
      <c r="BY602" s="521"/>
      <c r="BZ602" s="521"/>
      <c r="CA602" s="521"/>
      <c r="CB602" s="521"/>
      <c r="CC602" s="521"/>
      <c r="CD602" s="521"/>
      <c r="CE602" s="521"/>
      <c r="CF602" s="521"/>
      <c r="CG602" s="521"/>
      <c r="CH602" s="521"/>
      <c r="CI602" s="521"/>
      <c r="CJ602" s="521"/>
      <c r="CK602" s="521"/>
      <c r="CL602" s="521"/>
      <c r="CM602" s="521"/>
      <c r="CN602" s="521"/>
      <c r="CO602" s="521"/>
      <c r="CP602" s="521"/>
      <c r="CQ602" s="521"/>
    </row>
    <row r="603" spans="1:95" s="69" customFormat="1" ht="15" customHeight="1" x14ac:dyDescent="0.2">
      <c r="A603" s="11">
        <v>130</v>
      </c>
      <c r="B603" s="271"/>
      <c r="C603" s="281"/>
      <c r="D603" s="281"/>
      <c r="E603" s="1714" t="str">
        <f>'2. CAD NCCF'!E603:L603</f>
        <v>Agency MBS</v>
      </c>
      <c r="F603" s="1715"/>
      <c r="G603" s="1715"/>
      <c r="H603" s="1715"/>
      <c r="I603" s="1715"/>
      <c r="J603" s="1715"/>
      <c r="K603" s="1715"/>
      <c r="L603" s="1716"/>
      <c r="M603" s="399">
        <f>SUBTOTAL(9,M604:M606)</f>
        <v>0</v>
      </c>
      <c r="N603" s="402">
        <f t="shared" ref="N603:AC603" si="135">SUBTOTAL(9,N604:N606)</f>
        <v>0</v>
      </c>
      <c r="O603" s="406">
        <f t="shared" si="135"/>
        <v>0</v>
      </c>
      <c r="P603" s="405">
        <f t="shared" si="135"/>
        <v>0</v>
      </c>
      <c r="Q603" s="407">
        <f t="shared" si="135"/>
        <v>0</v>
      </c>
      <c r="R603" s="406">
        <f t="shared" si="135"/>
        <v>0</v>
      </c>
      <c r="S603" s="406">
        <f t="shared" si="135"/>
        <v>0</v>
      </c>
      <c r="T603" s="406">
        <f t="shared" si="135"/>
        <v>0</v>
      </c>
      <c r="U603" s="406">
        <f t="shared" si="135"/>
        <v>0</v>
      </c>
      <c r="V603" s="406">
        <f t="shared" si="135"/>
        <v>0</v>
      </c>
      <c r="W603" s="406">
        <f t="shared" si="135"/>
        <v>0</v>
      </c>
      <c r="X603" s="406">
        <f t="shared" si="135"/>
        <v>0</v>
      </c>
      <c r="Y603" s="406">
        <f t="shared" si="135"/>
        <v>0</v>
      </c>
      <c r="Z603" s="406">
        <f t="shared" si="135"/>
        <v>0</v>
      </c>
      <c r="AA603" s="406">
        <f t="shared" si="135"/>
        <v>0</v>
      </c>
      <c r="AB603" s="416">
        <f t="shared" si="135"/>
        <v>0</v>
      </c>
      <c r="AC603" s="399">
        <f t="shared" si="135"/>
        <v>0</v>
      </c>
      <c r="AD603" s="1015"/>
      <c r="AE603" s="1016"/>
      <c r="AF603" s="1016"/>
      <c r="AG603" s="528"/>
      <c r="AH603" s="521"/>
      <c r="AI603" s="521"/>
      <c r="AJ603" s="521"/>
      <c r="AK603" s="521"/>
      <c r="AL603" s="521"/>
      <c r="AM603" s="521"/>
      <c r="AN603" s="521"/>
      <c r="AO603" s="521"/>
      <c r="AP603" s="521"/>
      <c r="AQ603" s="521"/>
      <c r="AR603" s="521"/>
      <c r="AS603" s="521"/>
      <c r="AT603" s="521"/>
      <c r="AU603" s="521"/>
      <c r="AV603" s="521"/>
      <c r="AW603" s="521"/>
      <c r="AX603" s="521"/>
      <c r="AY603" s="521"/>
      <c r="AZ603" s="521"/>
      <c r="BA603" s="521"/>
      <c r="BB603" s="521"/>
      <c r="BC603" s="521"/>
      <c r="BD603" s="521"/>
      <c r="BE603" s="521"/>
      <c r="BF603" s="521"/>
      <c r="BG603" s="521"/>
      <c r="BH603" s="521"/>
      <c r="BI603" s="521"/>
      <c r="BJ603" s="521"/>
      <c r="BK603" s="521"/>
      <c r="BL603" s="521"/>
      <c r="BM603" s="521"/>
      <c r="BN603" s="521"/>
      <c r="BO603" s="521"/>
      <c r="BP603" s="521"/>
      <c r="BQ603" s="521"/>
      <c r="BR603" s="521"/>
      <c r="BS603" s="521"/>
      <c r="BT603" s="521"/>
      <c r="BU603" s="521"/>
      <c r="BV603" s="521"/>
      <c r="BW603" s="521"/>
      <c r="BX603" s="521"/>
      <c r="BY603" s="521"/>
      <c r="BZ603" s="521"/>
      <c r="CA603" s="521"/>
      <c r="CB603" s="521"/>
      <c r="CC603" s="521"/>
      <c r="CD603" s="521"/>
      <c r="CE603" s="521"/>
      <c r="CF603" s="521"/>
      <c r="CG603" s="521"/>
      <c r="CH603" s="521"/>
      <c r="CI603" s="521"/>
      <c r="CJ603" s="521"/>
      <c r="CK603" s="521"/>
      <c r="CL603" s="521"/>
      <c r="CM603" s="521"/>
      <c r="CN603" s="521"/>
      <c r="CO603" s="521"/>
      <c r="CP603" s="521"/>
      <c r="CQ603" s="521"/>
    </row>
    <row r="604" spans="1:95" s="69" customFormat="1" ht="15" customHeight="1" x14ac:dyDescent="0.2">
      <c r="A604" s="11">
        <v>131</v>
      </c>
      <c r="B604" s="271"/>
      <c r="C604" s="281"/>
      <c r="D604" s="281"/>
      <c r="E604" s="282"/>
      <c r="F604" s="1475" t="str">
        <f>'2. CAD NCCF'!F604:L604</f>
        <v>Agency MBS, high rated</v>
      </c>
      <c r="G604" s="1476"/>
      <c r="H604" s="1476"/>
      <c r="I604" s="1476"/>
      <c r="J604" s="1476"/>
      <c r="K604" s="1476"/>
      <c r="L604" s="1477"/>
      <c r="M604" s="690">
        <v>0</v>
      </c>
      <c r="N604" s="691">
        <v>0</v>
      </c>
      <c r="O604" s="692">
        <v>0</v>
      </c>
      <c r="P604" s="692">
        <v>0</v>
      </c>
      <c r="Q604" s="697">
        <v>0</v>
      </c>
      <c r="R604" s="692">
        <v>0</v>
      </c>
      <c r="S604" s="693">
        <v>0</v>
      </c>
      <c r="T604" s="692">
        <v>0</v>
      </c>
      <c r="U604" s="693">
        <v>0</v>
      </c>
      <c r="V604" s="692">
        <v>0</v>
      </c>
      <c r="W604" s="693">
        <v>0</v>
      </c>
      <c r="X604" s="692">
        <v>0</v>
      </c>
      <c r="Y604" s="693">
        <v>0</v>
      </c>
      <c r="Z604" s="692">
        <v>0</v>
      </c>
      <c r="AA604" s="693">
        <v>0</v>
      </c>
      <c r="AB604" s="698">
        <v>0</v>
      </c>
      <c r="AC604" s="690">
        <v>0</v>
      </c>
      <c r="AD604" s="1015"/>
      <c r="AE604" s="1016"/>
      <c r="AF604" s="1016"/>
      <c r="AG604" s="528"/>
      <c r="AH604" s="521"/>
      <c r="AI604" s="521"/>
      <c r="AJ604" s="521"/>
      <c r="AK604" s="521"/>
      <c r="AL604" s="521"/>
      <c r="AM604" s="521"/>
      <c r="AN604" s="521"/>
      <c r="AO604" s="521"/>
      <c r="AP604" s="521"/>
      <c r="AQ604" s="521"/>
      <c r="AR604" s="521"/>
      <c r="AS604" s="521"/>
      <c r="AT604" s="521"/>
      <c r="AU604" s="521"/>
      <c r="AV604" s="521"/>
      <c r="AW604" s="521"/>
      <c r="AX604" s="521"/>
      <c r="AY604" s="521"/>
      <c r="AZ604" s="521"/>
      <c r="BA604" s="521"/>
      <c r="BB604" s="521"/>
      <c r="BC604" s="521"/>
      <c r="BD604" s="521"/>
      <c r="BE604" s="521"/>
      <c r="BF604" s="521"/>
      <c r="BG604" s="521"/>
      <c r="BH604" s="521"/>
      <c r="BI604" s="521"/>
      <c r="BJ604" s="521"/>
      <c r="BK604" s="521"/>
      <c r="BL604" s="521"/>
      <c r="BM604" s="521"/>
      <c r="BN604" s="521"/>
      <c r="BO604" s="521"/>
      <c r="BP604" s="521"/>
      <c r="BQ604" s="521"/>
      <c r="BR604" s="521"/>
      <c r="BS604" s="521"/>
      <c r="BT604" s="521"/>
      <c r="BU604" s="521"/>
      <c r="BV604" s="521"/>
      <c r="BW604" s="521"/>
      <c r="BX604" s="521"/>
      <c r="BY604" s="521"/>
      <c r="BZ604" s="521"/>
      <c r="CA604" s="521"/>
      <c r="CB604" s="521"/>
      <c r="CC604" s="521"/>
      <c r="CD604" s="521"/>
      <c r="CE604" s="521"/>
      <c r="CF604" s="521"/>
      <c r="CG604" s="521"/>
      <c r="CH604" s="521"/>
      <c r="CI604" s="521"/>
      <c r="CJ604" s="521"/>
      <c r="CK604" s="521"/>
      <c r="CL604" s="521"/>
      <c r="CM604" s="521"/>
      <c r="CN604" s="521"/>
      <c r="CO604" s="521"/>
      <c r="CP604" s="521"/>
      <c r="CQ604" s="521"/>
    </row>
    <row r="605" spans="1:95" s="69" customFormat="1" ht="15" customHeight="1" x14ac:dyDescent="0.2">
      <c r="A605" s="11">
        <v>132</v>
      </c>
      <c r="B605" s="271"/>
      <c r="C605" s="281"/>
      <c r="D605" s="281"/>
      <c r="E605" s="282"/>
      <c r="F605" s="1475" t="str">
        <f>'2. CAD NCCF'!F605:L605</f>
        <v>Agency MBS, medium rated</v>
      </c>
      <c r="G605" s="1476"/>
      <c r="H605" s="1476"/>
      <c r="I605" s="1476"/>
      <c r="J605" s="1476"/>
      <c r="K605" s="1476"/>
      <c r="L605" s="1477"/>
      <c r="M605" s="690">
        <v>0</v>
      </c>
      <c r="N605" s="691">
        <v>0</v>
      </c>
      <c r="O605" s="692">
        <v>0</v>
      </c>
      <c r="P605" s="692">
        <v>0</v>
      </c>
      <c r="Q605" s="697">
        <v>0</v>
      </c>
      <c r="R605" s="692">
        <v>0</v>
      </c>
      <c r="S605" s="693">
        <v>0</v>
      </c>
      <c r="T605" s="692">
        <v>0</v>
      </c>
      <c r="U605" s="693">
        <v>0</v>
      </c>
      <c r="V605" s="692">
        <v>0</v>
      </c>
      <c r="W605" s="693">
        <v>0</v>
      </c>
      <c r="X605" s="692">
        <v>0</v>
      </c>
      <c r="Y605" s="693">
        <v>0</v>
      </c>
      <c r="Z605" s="692">
        <v>0</v>
      </c>
      <c r="AA605" s="693">
        <v>0</v>
      </c>
      <c r="AB605" s="698">
        <v>0</v>
      </c>
      <c r="AC605" s="690">
        <v>0</v>
      </c>
      <c r="AD605" s="1015"/>
      <c r="AE605" s="1016"/>
      <c r="AF605" s="1016"/>
      <c r="AG605" s="528"/>
      <c r="AH605" s="521"/>
      <c r="AI605" s="521"/>
      <c r="AJ605" s="521"/>
      <c r="AK605" s="521"/>
      <c r="AL605" s="521"/>
      <c r="AM605" s="521"/>
      <c r="AN605" s="521"/>
      <c r="AO605" s="521"/>
      <c r="AP605" s="521"/>
      <c r="AQ605" s="521"/>
      <c r="AR605" s="521"/>
      <c r="AS605" s="521"/>
      <c r="AT605" s="521"/>
      <c r="AU605" s="521"/>
      <c r="AV605" s="521"/>
      <c r="AW605" s="521"/>
      <c r="AX605" s="521"/>
      <c r="AY605" s="521"/>
      <c r="AZ605" s="521"/>
      <c r="BA605" s="521"/>
      <c r="BB605" s="521"/>
      <c r="BC605" s="521"/>
      <c r="BD605" s="521"/>
      <c r="BE605" s="521"/>
      <c r="BF605" s="521"/>
      <c r="BG605" s="521"/>
      <c r="BH605" s="521"/>
      <c r="BI605" s="521"/>
      <c r="BJ605" s="521"/>
      <c r="BK605" s="521"/>
      <c r="BL605" s="521"/>
      <c r="BM605" s="521"/>
      <c r="BN605" s="521"/>
      <c r="BO605" s="521"/>
      <c r="BP605" s="521"/>
      <c r="BQ605" s="521"/>
      <c r="BR605" s="521"/>
      <c r="BS605" s="521"/>
      <c r="BT605" s="521"/>
      <c r="BU605" s="521"/>
      <c r="BV605" s="521"/>
      <c r="BW605" s="521"/>
      <c r="BX605" s="521"/>
      <c r="BY605" s="521"/>
      <c r="BZ605" s="521"/>
      <c r="CA605" s="521"/>
      <c r="CB605" s="521"/>
      <c r="CC605" s="521"/>
      <c r="CD605" s="521"/>
      <c r="CE605" s="521"/>
      <c r="CF605" s="521"/>
      <c r="CG605" s="521"/>
      <c r="CH605" s="521"/>
      <c r="CI605" s="521"/>
      <c r="CJ605" s="521"/>
      <c r="CK605" s="521"/>
      <c r="CL605" s="521"/>
      <c r="CM605" s="521"/>
      <c r="CN605" s="521"/>
      <c r="CO605" s="521"/>
      <c r="CP605" s="521"/>
      <c r="CQ605" s="521"/>
    </row>
    <row r="606" spans="1:95" s="69" customFormat="1" ht="15" customHeight="1" x14ac:dyDescent="0.2">
      <c r="A606" s="11">
        <v>133</v>
      </c>
      <c r="B606" s="271"/>
      <c r="C606" s="281"/>
      <c r="D606" s="281"/>
      <c r="E606" s="282"/>
      <c r="F606" s="1475" t="str">
        <f>'2. CAD NCCF'!F606:L606</f>
        <v>Agency MBS, low or not rated</v>
      </c>
      <c r="G606" s="1476"/>
      <c r="H606" s="1476"/>
      <c r="I606" s="1476"/>
      <c r="J606" s="1476"/>
      <c r="K606" s="1476"/>
      <c r="L606" s="1477"/>
      <c r="M606" s="690">
        <v>0</v>
      </c>
      <c r="N606" s="691">
        <v>0</v>
      </c>
      <c r="O606" s="692">
        <v>0</v>
      </c>
      <c r="P606" s="692">
        <v>0</v>
      </c>
      <c r="Q606" s="697">
        <v>0</v>
      </c>
      <c r="R606" s="692">
        <v>0</v>
      </c>
      <c r="S606" s="693">
        <v>0</v>
      </c>
      <c r="T606" s="692">
        <v>0</v>
      </c>
      <c r="U606" s="693">
        <v>0</v>
      </c>
      <c r="V606" s="692">
        <v>0</v>
      </c>
      <c r="W606" s="693">
        <v>0</v>
      </c>
      <c r="X606" s="692">
        <v>0</v>
      </c>
      <c r="Y606" s="693">
        <v>0</v>
      </c>
      <c r="Z606" s="692">
        <v>0</v>
      </c>
      <c r="AA606" s="693">
        <v>0</v>
      </c>
      <c r="AB606" s="698">
        <v>0</v>
      </c>
      <c r="AC606" s="690">
        <v>0</v>
      </c>
      <c r="AD606" s="1015"/>
      <c r="AE606" s="1016"/>
      <c r="AF606" s="1016"/>
      <c r="AG606" s="528"/>
      <c r="AH606" s="521"/>
      <c r="AI606" s="521"/>
      <c r="AJ606" s="521"/>
      <c r="AK606" s="521"/>
      <c r="AL606" s="521"/>
      <c r="AM606" s="521"/>
      <c r="AN606" s="521"/>
      <c r="AO606" s="521"/>
      <c r="AP606" s="521"/>
      <c r="AQ606" s="521"/>
      <c r="AR606" s="521"/>
      <c r="AS606" s="521"/>
      <c r="AT606" s="521"/>
      <c r="AU606" s="521"/>
      <c r="AV606" s="521"/>
      <c r="AW606" s="521"/>
      <c r="AX606" s="521"/>
      <c r="AY606" s="521"/>
      <c r="AZ606" s="521"/>
      <c r="BA606" s="521"/>
      <c r="BB606" s="521"/>
      <c r="BC606" s="521"/>
      <c r="BD606" s="521"/>
      <c r="BE606" s="521"/>
      <c r="BF606" s="521"/>
      <c r="BG606" s="521"/>
      <c r="BH606" s="521"/>
      <c r="BI606" s="521"/>
      <c r="BJ606" s="521"/>
      <c r="BK606" s="521"/>
      <c r="BL606" s="521"/>
      <c r="BM606" s="521"/>
      <c r="BN606" s="521"/>
      <c r="BO606" s="521"/>
      <c r="BP606" s="521"/>
      <c r="BQ606" s="521"/>
      <c r="BR606" s="521"/>
      <c r="BS606" s="521"/>
      <c r="BT606" s="521"/>
      <c r="BU606" s="521"/>
      <c r="BV606" s="521"/>
      <c r="BW606" s="521"/>
      <c r="BX606" s="521"/>
      <c r="BY606" s="521"/>
      <c r="BZ606" s="521"/>
      <c r="CA606" s="521"/>
      <c r="CB606" s="521"/>
      <c r="CC606" s="521"/>
      <c r="CD606" s="521"/>
      <c r="CE606" s="521"/>
      <c r="CF606" s="521"/>
      <c r="CG606" s="521"/>
      <c r="CH606" s="521"/>
      <c r="CI606" s="521"/>
      <c r="CJ606" s="521"/>
      <c r="CK606" s="521"/>
      <c r="CL606" s="521"/>
      <c r="CM606" s="521"/>
      <c r="CN606" s="521"/>
      <c r="CO606" s="521"/>
      <c r="CP606" s="521"/>
      <c r="CQ606" s="521"/>
    </row>
    <row r="607" spans="1:95" s="69" customFormat="1" ht="15" customHeight="1" x14ac:dyDescent="0.2">
      <c r="A607" s="11">
        <v>134</v>
      </c>
      <c r="B607" s="271"/>
      <c r="C607" s="281"/>
      <c r="D607" s="281"/>
      <c r="E607" s="1708" t="str">
        <f>'2. CAD NCCF'!E607:L607</f>
        <v>Non-agency commercial MBS (CMBS)</v>
      </c>
      <c r="F607" s="1709"/>
      <c r="G607" s="1709"/>
      <c r="H607" s="1709"/>
      <c r="I607" s="1709"/>
      <c r="J607" s="1709"/>
      <c r="K607" s="1709"/>
      <c r="L607" s="1710"/>
      <c r="M607" s="399">
        <f>SUBTOTAL(9,M608:M610)</f>
        <v>0</v>
      </c>
      <c r="N607" s="402">
        <f t="shared" ref="N607:AC607" si="136">SUBTOTAL(9,N608:N610)</f>
        <v>0</v>
      </c>
      <c r="O607" s="406">
        <f t="shared" si="136"/>
        <v>0</v>
      </c>
      <c r="P607" s="405">
        <f t="shared" si="136"/>
        <v>0</v>
      </c>
      <c r="Q607" s="407">
        <f t="shared" si="136"/>
        <v>0</v>
      </c>
      <c r="R607" s="406">
        <f t="shared" si="136"/>
        <v>0</v>
      </c>
      <c r="S607" s="406">
        <f t="shared" si="136"/>
        <v>0</v>
      </c>
      <c r="T607" s="406">
        <f t="shared" si="136"/>
        <v>0</v>
      </c>
      <c r="U607" s="406">
        <f t="shared" si="136"/>
        <v>0</v>
      </c>
      <c r="V607" s="406">
        <f t="shared" si="136"/>
        <v>0</v>
      </c>
      <c r="W607" s="406">
        <f t="shared" si="136"/>
        <v>0</v>
      </c>
      <c r="X607" s="406">
        <f t="shared" si="136"/>
        <v>0</v>
      </c>
      <c r="Y607" s="406">
        <f t="shared" si="136"/>
        <v>0</v>
      </c>
      <c r="Z607" s="406">
        <f t="shared" si="136"/>
        <v>0</v>
      </c>
      <c r="AA607" s="406">
        <f t="shared" si="136"/>
        <v>0</v>
      </c>
      <c r="AB607" s="416">
        <f t="shared" si="136"/>
        <v>0</v>
      </c>
      <c r="AC607" s="399">
        <f t="shared" si="136"/>
        <v>0</v>
      </c>
      <c r="AD607" s="1015"/>
      <c r="AE607" s="1016"/>
      <c r="AF607" s="1016"/>
      <c r="AG607" s="528"/>
      <c r="AH607" s="521"/>
      <c r="AI607" s="521"/>
      <c r="AJ607" s="521"/>
      <c r="AK607" s="521"/>
      <c r="AL607" s="521"/>
      <c r="AM607" s="521"/>
      <c r="AN607" s="521"/>
      <c r="AO607" s="521"/>
      <c r="AP607" s="521"/>
      <c r="AQ607" s="521"/>
      <c r="AR607" s="521"/>
      <c r="AS607" s="521"/>
      <c r="AT607" s="521"/>
      <c r="AU607" s="521"/>
      <c r="AV607" s="521"/>
      <c r="AW607" s="521"/>
      <c r="AX607" s="521"/>
      <c r="AY607" s="521"/>
      <c r="AZ607" s="521"/>
      <c r="BA607" s="521"/>
      <c r="BB607" s="521"/>
      <c r="BC607" s="521"/>
      <c r="BD607" s="521"/>
      <c r="BE607" s="521"/>
      <c r="BF607" s="521"/>
      <c r="BG607" s="521"/>
      <c r="BH607" s="521"/>
      <c r="BI607" s="521"/>
      <c r="BJ607" s="521"/>
      <c r="BK607" s="521"/>
      <c r="BL607" s="521"/>
      <c r="BM607" s="521"/>
      <c r="BN607" s="521"/>
      <c r="BO607" s="521"/>
      <c r="BP607" s="521"/>
      <c r="BQ607" s="521"/>
      <c r="BR607" s="521"/>
      <c r="BS607" s="521"/>
      <c r="BT607" s="521"/>
      <c r="BU607" s="521"/>
      <c r="BV607" s="521"/>
      <c r="BW607" s="521"/>
      <c r="BX607" s="521"/>
      <c r="BY607" s="521"/>
      <c r="BZ607" s="521"/>
      <c r="CA607" s="521"/>
      <c r="CB607" s="521"/>
      <c r="CC607" s="521"/>
      <c r="CD607" s="521"/>
      <c r="CE607" s="521"/>
      <c r="CF607" s="521"/>
      <c r="CG607" s="521"/>
      <c r="CH607" s="521"/>
      <c r="CI607" s="521"/>
      <c r="CJ607" s="521"/>
      <c r="CK607" s="521"/>
      <c r="CL607" s="521"/>
      <c r="CM607" s="521"/>
      <c r="CN607" s="521"/>
      <c r="CO607" s="521"/>
      <c r="CP607" s="521"/>
      <c r="CQ607" s="521"/>
    </row>
    <row r="608" spans="1:95" s="69" customFormat="1" ht="15" customHeight="1" x14ac:dyDescent="0.2">
      <c r="A608" s="11">
        <v>135</v>
      </c>
      <c r="B608" s="271"/>
      <c r="C608" s="281"/>
      <c r="D608" s="281"/>
      <c r="E608" s="282"/>
      <c r="F608" s="1475" t="str">
        <f>'2. CAD NCCF'!F608:L608</f>
        <v>Non-agency CMBS, high rated</v>
      </c>
      <c r="G608" s="1476"/>
      <c r="H608" s="1476"/>
      <c r="I608" s="1476"/>
      <c r="J608" s="1476"/>
      <c r="K608" s="1476"/>
      <c r="L608" s="1477"/>
      <c r="M608" s="690">
        <v>0</v>
      </c>
      <c r="N608" s="691">
        <v>0</v>
      </c>
      <c r="O608" s="692">
        <v>0</v>
      </c>
      <c r="P608" s="692">
        <v>0</v>
      </c>
      <c r="Q608" s="697">
        <v>0</v>
      </c>
      <c r="R608" s="692">
        <v>0</v>
      </c>
      <c r="S608" s="693">
        <v>0</v>
      </c>
      <c r="T608" s="692">
        <v>0</v>
      </c>
      <c r="U608" s="693">
        <v>0</v>
      </c>
      <c r="V608" s="692">
        <v>0</v>
      </c>
      <c r="W608" s="693">
        <v>0</v>
      </c>
      <c r="X608" s="692">
        <v>0</v>
      </c>
      <c r="Y608" s="693">
        <v>0</v>
      </c>
      <c r="Z608" s="692">
        <v>0</v>
      </c>
      <c r="AA608" s="693">
        <v>0</v>
      </c>
      <c r="AB608" s="698">
        <v>0</v>
      </c>
      <c r="AC608" s="690">
        <v>0</v>
      </c>
      <c r="AD608" s="1015"/>
      <c r="AE608" s="1016"/>
      <c r="AF608" s="1016"/>
      <c r="AG608" s="528"/>
      <c r="AH608" s="521"/>
      <c r="AI608" s="521"/>
      <c r="AJ608" s="521"/>
      <c r="AK608" s="521"/>
      <c r="AL608" s="521"/>
      <c r="AM608" s="521"/>
      <c r="AN608" s="521"/>
      <c r="AO608" s="521"/>
      <c r="AP608" s="521"/>
      <c r="AQ608" s="521"/>
      <c r="AR608" s="521"/>
      <c r="AS608" s="521"/>
      <c r="AT608" s="521"/>
      <c r="AU608" s="521"/>
      <c r="AV608" s="521"/>
      <c r="AW608" s="521"/>
      <c r="AX608" s="521"/>
      <c r="AY608" s="521"/>
      <c r="AZ608" s="521"/>
      <c r="BA608" s="521"/>
      <c r="BB608" s="521"/>
      <c r="BC608" s="521"/>
      <c r="BD608" s="521"/>
      <c r="BE608" s="521"/>
      <c r="BF608" s="521"/>
      <c r="BG608" s="521"/>
      <c r="BH608" s="521"/>
      <c r="BI608" s="521"/>
      <c r="BJ608" s="521"/>
      <c r="BK608" s="521"/>
      <c r="BL608" s="521"/>
      <c r="BM608" s="521"/>
      <c r="BN608" s="521"/>
      <c r="BO608" s="521"/>
      <c r="BP608" s="521"/>
      <c r="BQ608" s="521"/>
      <c r="BR608" s="521"/>
      <c r="BS608" s="521"/>
      <c r="BT608" s="521"/>
      <c r="BU608" s="521"/>
      <c r="BV608" s="521"/>
      <c r="BW608" s="521"/>
      <c r="BX608" s="521"/>
      <c r="BY608" s="521"/>
      <c r="BZ608" s="521"/>
      <c r="CA608" s="521"/>
      <c r="CB608" s="521"/>
      <c r="CC608" s="521"/>
      <c r="CD608" s="521"/>
      <c r="CE608" s="521"/>
      <c r="CF608" s="521"/>
      <c r="CG608" s="521"/>
      <c r="CH608" s="521"/>
      <c r="CI608" s="521"/>
      <c r="CJ608" s="521"/>
      <c r="CK608" s="521"/>
      <c r="CL608" s="521"/>
      <c r="CM608" s="521"/>
      <c r="CN608" s="521"/>
      <c r="CO608" s="521"/>
      <c r="CP608" s="521"/>
      <c r="CQ608" s="521"/>
    </row>
    <row r="609" spans="1:95" s="69" customFormat="1" ht="15" customHeight="1" x14ac:dyDescent="0.2">
      <c r="A609" s="11">
        <v>136</v>
      </c>
      <c r="B609" s="271"/>
      <c r="C609" s="281"/>
      <c r="D609" s="281"/>
      <c r="E609" s="282"/>
      <c r="F609" s="1475" t="str">
        <f>'2. CAD NCCF'!F609:L609</f>
        <v>Non-agency CMBS, medium rated</v>
      </c>
      <c r="G609" s="1476"/>
      <c r="H609" s="1476"/>
      <c r="I609" s="1476"/>
      <c r="J609" s="1476"/>
      <c r="K609" s="1476"/>
      <c r="L609" s="1477"/>
      <c r="M609" s="690">
        <v>0</v>
      </c>
      <c r="N609" s="691">
        <v>0</v>
      </c>
      <c r="O609" s="692">
        <v>0</v>
      </c>
      <c r="P609" s="692">
        <v>0</v>
      </c>
      <c r="Q609" s="697">
        <v>0</v>
      </c>
      <c r="R609" s="692">
        <v>0</v>
      </c>
      <c r="S609" s="693">
        <v>0</v>
      </c>
      <c r="T609" s="692">
        <v>0</v>
      </c>
      <c r="U609" s="693">
        <v>0</v>
      </c>
      <c r="V609" s="692">
        <v>0</v>
      </c>
      <c r="W609" s="693">
        <v>0</v>
      </c>
      <c r="X609" s="692">
        <v>0</v>
      </c>
      <c r="Y609" s="693">
        <v>0</v>
      </c>
      <c r="Z609" s="692">
        <v>0</v>
      </c>
      <c r="AA609" s="693">
        <v>0</v>
      </c>
      <c r="AB609" s="698">
        <v>0</v>
      </c>
      <c r="AC609" s="690">
        <v>0</v>
      </c>
      <c r="AD609" s="1015"/>
      <c r="AE609" s="1016"/>
      <c r="AF609" s="1016"/>
      <c r="AG609" s="528"/>
      <c r="AH609" s="521"/>
      <c r="AI609" s="521"/>
      <c r="AJ609" s="521"/>
      <c r="AK609" s="521"/>
      <c r="AL609" s="521"/>
      <c r="AM609" s="521"/>
      <c r="AN609" s="521"/>
      <c r="AO609" s="521"/>
      <c r="AP609" s="521"/>
      <c r="AQ609" s="521"/>
      <c r="AR609" s="521"/>
      <c r="AS609" s="521"/>
      <c r="AT609" s="521"/>
      <c r="AU609" s="521"/>
      <c r="AV609" s="521"/>
      <c r="AW609" s="521"/>
      <c r="AX609" s="521"/>
      <c r="AY609" s="521"/>
      <c r="AZ609" s="521"/>
      <c r="BA609" s="521"/>
      <c r="BB609" s="521"/>
      <c r="BC609" s="521"/>
      <c r="BD609" s="521"/>
      <c r="BE609" s="521"/>
      <c r="BF609" s="521"/>
      <c r="BG609" s="521"/>
      <c r="BH609" s="521"/>
      <c r="BI609" s="521"/>
      <c r="BJ609" s="521"/>
      <c r="BK609" s="521"/>
      <c r="BL609" s="521"/>
      <c r="BM609" s="521"/>
      <c r="BN609" s="521"/>
      <c r="BO609" s="521"/>
      <c r="BP609" s="521"/>
      <c r="BQ609" s="521"/>
      <c r="BR609" s="521"/>
      <c r="BS609" s="521"/>
      <c r="BT609" s="521"/>
      <c r="BU609" s="521"/>
      <c r="BV609" s="521"/>
      <c r="BW609" s="521"/>
      <c r="BX609" s="521"/>
      <c r="BY609" s="521"/>
      <c r="BZ609" s="521"/>
      <c r="CA609" s="521"/>
      <c r="CB609" s="521"/>
      <c r="CC609" s="521"/>
      <c r="CD609" s="521"/>
      <c r="CE609" s="521"/>
      <c r="CF609" s="521"/>
      <c r="CG609" s="521"/>
      <c r="CH609" s="521"/>
      <c r="CI609" s="521"/>
      <c r="CJ609" s="521"/>
      <c r="CK609" s="521"/>
      <c r="CL609" s="521"/>
      <c r="CM609" s="521"/>
      <c r="CN609" s="521"/>
      <c r="CO609" s="521"/>
      <c r="CP609" s="521"/>
      <c r="CQ609" s="521"/>
    </row>
    <row r="610" spans="1:95" s="69" customFormat="1" ht="15" customHeight="1" x14ac:dyDescent="0.2">
      <c r="A610" s="11">
        <v>137</v>
      </c>
      <c r="B610" s="271"/>
      <c r="C610" s="281"/>
      <c r="D610" s="281"/>
      <c r="E610" s="282"/>
      <c r="F610" s="1475" t="str">
        <f>'2. CAD NCCF'!F610:L610</f>
        <v>Non-agency CMBS, low or not rated</v>
      </c>
      <c r="G610" s="1476"/>
      <c r="H610" s="1476"/>
      <c r="I610" s="1476"/>
      <c r="J610" s="1476"/>
      <c r="K610" s="1476"/>
      <c r="L610" s="1477"/>
      <c r="M610" s="690">
        <v>0</v>
      </c>
      <c r="N610" s="691">
        <v>0</v>
      </c>
      <c r="O610" s="692">
        <v>0</v>
      </c>
      <c r="P610" s="692">
        <v>0</v>
      </c>
      <c r="Q610" s="697">
        <v>0</v>
      </c>
      <c r="R610" s="692">
        <v>0</v>
      </c>
      <c r="S610" s="693">
        <v>0</v>
      </c>
      <c r="T610" s="692">
        <v>0</v>
      </c>
      <c r="U610" s="693">
        <v>0</v>
      </c>
      <c r="V610" s="692">
        <v>0</v>
      </c>
      <c r="W610" s="693">
        <v>0</v>
      </c>
      <c r="X610" s="692">
        <v>0</v>
      </c>
      <c r="Y610" s="693">
        <v>0</v>
      </c>
      <c r="Z610" s="692">
        <v>0</v>
      </c>
      <c r="AA610" s="693">
        <v>0</v>
      </c>
      <c r="AB610" s="698">
        <v>0</v>
      </c>
      <c r="AC610" s="690">
        <v>0</v>
      </c>
      <c r="AD610" s="1015"/>
      <c r="AE610" s="1016"/>
      <c r="AF610" s="1016"/>
      <c r="AG610" s="528"/>
      <c r="AH610" s="521"/>
      <c r="AI610" s="521"/>
      <c r="AJ610" s="521"/>
      <c r="AK610" s="521"/>
      <c r="AL610" s="521"/>
      <c r="AM610" s="521"/>
      <c r="AN610" s="521"/>
      <c r="AO610" s="521"/>
      <c r="AP610" s="521"/>
      <c r="AQ610" s="521"/>
      <c r="AR610" s="521"/>
      <c r="AS610" s="521"/>
      <c r="AT610" s="521"/>
      <c r="AU610" s="521"/>
      <c r="AV610" s="521"/>
      <c r="AW610" s="521"/>
      <c r="AX610" s="521"/>
      <c r="AY610" s="521"/>
      <c r="AZ610" s="521"/>
      <c r="BA610" s="521"/>
      <c r="BB610" s="521"/>
      <c r="BC610" s="521"/>
      <c r="BD610" s="521"/>
      <c r="BE610" s="521"/>
      <c r="BF610" s="521"/>
      <c r="BG610" s="521"/>
      <c r="BH610" s="521"/>
      <c r="BI610" s="521"/>
      <c r="BJ610" s="521"/>
      <c r="BK610" s="521"/>
      <c r="BL610" s="521"/>
      <c r="BM610" s="521"/>
      <c r="BN610" s="521"/>
      <c r="BO610" s="521"/>
      <c r="BP610" s="521"/>
      <c r="BQ610" s="521"/>
      <c r="BR610" s="521"/>
      <c r="BS610" s="521"/>
      <c r="BT610" s="521"/>
      <c r="BU610" s="521"/>
      <c r="BV610" s="521"/>
      <c r="BW610" s="521"/>
      <c r="BX610" s="521"/>
      <c r="BY610" s="521"/>
      <c r="BZ610" s="521"/>
      <c r="CA610" s="521"/>
      <c r="CB610" s="521"/>
      <c r="CC610" s="521"/>
      <c r="CD610" s="521"/>
      <c r="CE610" s="521"/>
      <c r="CF610" s="521"/>
      <c r="CG610" s="521"/>
      <c r="CH610" s="521"/>
      <c r="CI610" s="521"/>
      <c r="CJ610" s="521"/>
      <c r="CK610" s="521"/>
      <c r="CL610" s="521"/>
      <c r="CM610" s="521"/>
      <c r="CN610" s="521"/>
      <c r="CO610" s="521"/>
      <c r="CP610" s="521"/>
      <c r="CQ610" s="521"/>
    </row>
    <row r="611" spans="1:95" s="69" customFormat="1" ht="15" customHeight="1" x14ac:dyDescent="0.2">
      <c r="A611" s="11">
        <v>138</v>
      </c>
      <c r="B611" s="271"/>
      <c r="C611" s="281"/>
      <c r="D611" s="281"/>
      <c r="E611" s="1708" t="str">
        <f>'2. CAD NCCF'!E611:L611</f>
        <v>Non-agency residential MBS (RMBS)</v>
      </c>
      <c r="F611" s="1709"/>
      <c r="G611" s="1709"/>
      <c r="H611" s="1709"/>
      <c r="I611" s="1709"/>
      <c r="J611" s="1709"/>
      <c r="K611" s="1709"/>
      <c r="L611" s="1710"/>
      <c r="M611" s="399">
        <f>SUBTOTAL(9,M612:M614)</f>
        <v>0</v>
      </c>
      <c r="N611" s="402">
        <f t="shared" ref="N611:AC611" si="137">SUBTOTAL(9,N612:N614)</f>
        <v>0</v>
      </c>
      <c r="O611" s="406">
        <f t="shared" si="137"/>
        <v>0</v>
      </c>
      <c r="P611" s="405">
        <f t="shared" si="137"/>
        <v>0</v>
      </c>
      <c r="Q611" s="407">
        <f t="shared" si="137"/>
        <v>0</v>
      </c>
      <c r="R611" s="406">
        <f t="shared" si="137"/>
        <v>0</v>
      </c>
      <c r="S611" s="406">
        <f t="shared" si="137"/>
        <v>0</v>
      </c>
      <c r="T611" s="406">
        <f t="shared" si="137"/>
        <v>0</v>
      </c>
      <c r="U611" s="406">
        <f t="shared" si="137"/>
        <v>0</v>
      </c>
      <c r="V611" s="406">
        <f t="shared" si="137"/>
        <v>0</v>
      </c>
      <c r="W611" s="406">
        <f t="shared" si="137"/>
        <v>0</v>
      </c>
      <c r="X611" s="406">
        <f t="shared" si="137"/>
        <v>0</v>
      </c>
      <c r="Y611" s="406">
        <f t="shared" si="137"/>
        <v>0</v>
      </c>
      <c r="Z611" s="406">
        <f t="shared" si="137"/>
        <v>0</v>
      </c>
      <c r="AA611" s="406">
        <f t="shared" si="137"/>
        <v>0</v>
      </c>
      <c r="AB611" s="416">
        <f t="shared" si="137"/>
        <v>0</v>
      </c>
      <c r="AC611" s="399">
        <f t="shared" si="137"/>
        <v>0</v>
      </c>
      <c r="AD611" s="1015"/>
      <c r="AE611" s="1016"/>
      <c r="AF611" s="1016"/>
      <c r="AG611" s="528"/>
      <c r="AH611" s="521"/>
      <c r="AI611" s="521"/>
      <c r="AJ611" s="521"/>
      <c r="AK611" s="521"/>
      <c r="AL611" s="521"/>
      <c r="AM611" s="521"/>
      <c r="AN611" s="521"/>
      <c r="AO611" s="521"/>
      <c r="AP611" s="521"/>
      <c r="AQ611" s="521"/>
      <c r="AR611" s="521"/>
      <c r="AS611" s="521"/>
      <c r="AT611" s="521"/>
      <c r="AU611" s="521"/>
      <c r="AV611" s="521"/>
      <c r="AW611" s="521"/>
      <c r="AX611" s="521"/>
      <c r="AY611" s="521"/>
      <c r="AZ611" s="521"/>
      <c r="BA611" s="521"/>
      <c r="BB611" s="521"/>
      <c r="BC611" s="521"/>
      <c r="BD611" s="521"/>
      <c r="BE611" s="521"/>
      <c r="BF611" s="521"/>
      <c r="BG611" s="521"/>
      <c r="BH611" s="521"/>
      <c r="BI611" s="521"/>
      <c r="BJ611" s="521"/>
      <c r="BK611" s="521"/>
      <c r="BL611" s="521"/>
      <c r="BM611" s="521"/>
      <c r="BN611" s="521"/>
      <c r="BO611" s="521"/>
      <c r="BP611" s="521"/>
      <c r="BQ611" s="521"/>
      <c r="BR611" s="521"/>
      <c r="BS611" s="521"/>
      <c r="BT611" s="521"/>
      <c r="BU611" s="521"/>
      <c r="BV611" s="521"/>
      <c r="BW611" s="521"/>
      <c r="BX611" s="521"/>
      <c r="BY611" s="521"/>
      <c r="BZ611" s="521"/>
      <c r="CA611" s="521"/>
      <c r="CB611" s="521"/>
      <c r="CC611" s="521"/>
      <c r="CD611" s="521"/>
      <c r="CE611" s="521"/>
      <c r="CF611" s="521"/>
      <c r="CG611" s="521"/>
      <c r="CH611" s="521"/>
      <c r="CI611" s="521"/>
      <c r="CJ611" s="521"/>
      <c r="CK611" s="521"/>
      <c r="CL611" s="521"/>
      <c r="CM611" s="521"/>
      <c r="CN611" s="521"/>
      <c r="CO611" s="521"/>
      <c r="CP611" s="521"/>
      <c r="CQ611" s="521"/>
    </row>
    <row r="612" spans="1:95" s="69" customFormat="1" ht="15" customHeight="1" x14ac:dyDescent="0.2">
      <c r="A612" s="11">
        <v>139</v>
      </c>
      <c r="B612" s="271"/>
      <c r="C612" s="281"/>
      <c r="D612" s="281"/>
      <c r="E612" s="282"/>
      <c r="F612" s="1475" t="str">
        <f>'2. CAD NCCF'!F612:L612</f>
        <v>Non-agency RMBS, high rated</v>
      </c>
      <c r="G612" s="1476"/>
      <c r="H612" s="1476"/>
      <c r="I612" s="1476"/>
      <c r="J612" s="1476"/>
      <c r="K612" s="1476"/>
      <c r="L612" s="1477"/>
      <c r="M612" s="690">
        <v>0</v>
      </c>
      <c r="N612" s="691">
        <v>0</v>
      </c>
      <c r="O612" s="692">
        <v>0</v>
      </c>
      <c r="P612" s="692">
        <v>0</v>
      </c>
      <c r="Q612" s="697">
        <v>0</v>
      </c>
      <c r="R612" s="692">
        <v>0</v>
      </c>
      <c r="S612" s="693">
        <v>0</v>
      </c>
      <c r="T612" s="692">
        <v>0</v>
      </c>
      <c r="U612" s="693">
        <v>0</v>
      </c>
      <c r="V612" s="692">
        <v>0</v>
      </c>
      <c r="W612" s="693">
        <v>0</v>
      </c>
      <c r="X612" s="692">
        <v>0</v>
      </c>
      <c r="Y612" s="693">
        <v>0</v>
      </c>
      <c r="Z612" s="692">
        <v>0</v>
      </c>
      <c r="AA612" s="693">
        <v>0</v>
      </c>
      <c r="AB612" s="698">
        <v>0</v>
      </c>
      <c r="AC612" s="690">
        <v>0</v>
      </c>
      <c r="AD612" s="1015"/>
      <c r="AE612" s="1016"/>
      <c r="AF612" s="1016"/>
      <c r="AG612" s="528"/>
      <c r="AH612" s="521"/>
      <c r="AI612" s="521"/>
      <c r="AJ612" s="521"/>
      <c r="AK612" s="521"/>
      <c r="AL612" s="521"/>
      <c r="AM612" s="521"/>
      <c r="AN612" s="521"/>
      <c r="AO612" s="521"/>
      <c r="AP612" s="521"/>
      <c r="AQ612" s="521"/>
      <c r="AR612" s="521"/>
      <c r="AS612" s="521"/>
      <c r="AT612" s="521"/>
      <c r="AU612" s="521"/>
      <c r="AV612" s="521"/>
      <c r="AW612" s="521"/>
      <c r="AX612" s="521"/>
      <c r="AY612" s="521"/>
      <c r="AZ612" s="521"/>
      <c r="BA612" s="521"/>
      <c r="BB612" s="521"/>
      <c r="BC612" s="521"/>
      <c r="BD612" s="521"/>
      <c r="BE612" s="521"/>
      <c r="BF612" s="521"/>
      <c r="BG612" s="521"/>
      <c r="BH612" s="521"/>
      <c r="BI612" s="521"/>
      <c r="BJ612" s="521"/>
      <c r="BK612" s="521"/>
      <c r="BL612" s="521"/>
      <c r="BM612" s="521"/>
      <c r="BN612" s="521"/>
      <c r="BO612" s="521"/>
      <c r="BP612" s="521"/>
      <c r="BQ612" s="521"/>
      <c r="BR612" s="521"/>
      <c r="BS612" s="521"/>
      <c r="BT612" s="521"/>
      <c r="BU612" s="521"/>
      <c r="BV612" s="521"/>
      <c r="BW612" s="521"/>
      <c r="BX612" s="521"/>
      <c r="BY612" s="521"/>
      <c r="BZ612" s="521"/>
      <c r="CA612" s="521"/>
      <c r="CB612" s="521"/>
      <c r="CC612" s="521"/>
      <c r="CD612" s="521"/>
      <c r="CE612" s="521"/>
      <c r="CF612" s="521"/>
      <c r="CG612" s="521"/>
      <c r="CH612" s="521"/>
      <c r="CI612" s="521"/>
      <c r="CJ612" s="521"/>
      <c r="CK612" s="521"/>
      <c r="CL612" s="521"/>
      <c r="CM612" s="521"/>
      <c r="CN612" s="521"/>
      <c r="CO612" s="521"/>
      <c r="CP612" s="521"/>
      <c r="CQ612" s="521"/>
    </row>
    <row r="613" spans="1:95" s="69" customFormat="1" ht="15" customHeight="1" x14ac:dyDescent="0.2">
      <c r="A613" s="11">
        <v>140</v>
      </c>
      <c r="B613" s="271"/>
      <c r="C613" s="281"/>
      <c r="D613" s="281"/>
      <c r="E613" s="282"/>
      <c r="F613" s="1475" t="str">
        <f>'2. CAD NCCF'!F613:L613</f>
        <v>Non-agency RMBS, medium rated</v>
      </c>
      <c r="G613" s="1476"/>
      <c r="H613" s="1476"/>
      <c r="I613" s="1476"/>
      <c r="J613" s="1476"/>
      <c r="K613" s="1476"/>
      <c r="L613" s="1477"/>
      <c r="M613" s="690">
        <v>0</v>
      </c>
      <c r="N613" s="691">
        <v>0</v>
      </c>
      <c r="O613" s="692">
        <v>0</v>
      </c>
      <c r="P613" s="692">
        <v>0</v>
      </c>
      <c r="Q613" s="697">
        <v>0</v>
      </c>
      <c r="R613" s="692">
        <v>0</v>
      </c>
      <c r="S613" s="693">
        <v>0</v>
      </c>
      <c r="T613" s="692">
        <v>0</v>
      </c>
      <c r="U613" s="693">
        <v>0</v>
      </c>
      <c r="V613" s="692">
        <v>0</v>
      </c>
      <c r="W613" s="693">
        <v>0</v>
      </c>
      <c r="X613" s="692">
        <v>0</v>
      </c>
      <c r="Y613" s="693">
        <v>0</v>
      </c>
      <c r="Z613" s="692">
        <v>0</v>
      </c>
      <c r="AA613" s="693">
        <v>0</v>
      </c>
      <c r="AB613" s="698">
        <v>0</v>
      </c>
      <c r="AC613" s="690">
        <v>0</v>
      </c>
      <c r="AD613" s="1015"/>
      <c r="AE613" s="1016"/>
      <c r="AF613" s="1016"/>
      <c r="AG613" s="528"/>
      <c r="AH613" s="521"/>
      <c r="AI613" s="521"/>
      <c r="AJ613" s="521"/>
      <c r="AK613" s="521"/>
      <c r="AL613" s="521"/>
      <c r="AM613" s="521"/>
      <c r="AN613" s="521"/>
      <c r="AO613" s="521"/>
      <c r="AP613" s="521"/>
      <c r="AQ613" s="521"/>
      <c r="AR613" s="521"/>
      <c r="AS613" s="521"/>
      <c r="AT613" s="521"/>
      <c r="AU613" s="521"/>
      <c r="AV613" s="521"/>
      <c r="AW613" s="521"/>
      <c r="AX613" s="521"/>
      <c r="AY613" s="521"/>
      <c r="AZ613" s="521"/>
      <c r="BA613" s="521"/>
      <c r="BB613" s="521"/>
      <c r="BC613" s="521"/>
      <c r="BD613" s="521"/>
      <c r="BE613" s="521"/>
      <c r="BF613" s="521"/>
      <c r="BG613" s="521"/>
      <c r="BH613" s="521"/>
      <c r="BI613" s="521"/>
      <c r="BJ613" s="521"/>
      <c r="BK613" s="521"/>
      <c r="BL613" s="521"/>
      <c r="BM613" s="521"/>
      <c r="BN613" s="521"/>
      <c r="BO613" s="521"/>
      <c r="BP613" s="521"/>
      <c r="BQ613" s="521"/>
      <c r="BR613" s="521"/>
      <c r="BS613" s="521"/>
      <c r="BT613" s="521"/>
      <c r="BU613" s="521"/>
      <c r="BV613" s="521"/>
      <c r="BW613" s="521"/>
      <c r="BX613" s="521"/>
      <c r="BY613" s="521"/>
      <c r="BZ613" s="521"/>
      <c r="CA613" s="521"/>
      <c r="CB613" s="521"/>
      <c r="CC613" s="521"/>
      <c r="CD613" s="521"/>
      <c r="CE613" s="521"/>
      <c r="CF613" s="521"/>
      <c r="CG613" s="521"/>
      <c r="CH613" s="521"/>
      <c r="CI613" s="521"/>
      <c r="CJ613" s="521"/>
      <c r="CK613" s="521"/>
      <c r="CL613" s="521"/>
      <c r="CM613" s="521"/>
      <c r="CN613" s="521"/>
      <c r="CO613" s="521"/>
      <c r="CP613" s="521"/>
      <c r="CQ613" s="521"/>
    </row>
    <row r="614" spans="1:95" s="69" customFormat="1" ht="15" customHeight="1" x14ac:dyDescent="0.2">
      <c r="A614" s="11">
        <v>141</v>
      </c>
      <c r="B614" s="271"/>
      <c r="C614" s="281"/>
      <c r="D614" s="281"/>
      <c r="E614" s="282"/>
      <c r="F614" s="1475" t="str">
        <f>'2. CAD NCCF'!F614:L614</f>
        <v>Non-agency RMBS, low or not rated</v>
      </c>
      <c r="G614" s="1476"/>
      <c r="H614" s="1476"/>
      <c r="I614" s="1476"/>
      <c r="J614" s="1476"/>
      <c r="K614" s="1476"/>
      <c r="L614" s="1477"/>
      <c r="M614" s="690">
        <v>0</v>
      </c>
      <c r="N614" s="691">
        <v>0</v>
      </c>
      <c r="O614" s="692">
        <v>0</v>
      </c>
      <c r="P614" s="692">
        <v>0</v>
      </c>
      <c r="Q614" s="697">
        <v>0</v>
      </c>
      <c r="R614" s="692">
        <v>0</v>
      </c>
      <c r="S614" s="693">
        <v>0</v>
      </c>
      <c r="T614" s="692">
        <v>0</v>
      </c>
      <c r="U614" s="693">
        <v>0</v>
      </c>
      <c r="V614" s="692">
        <v>0</v>
      </c>
      <c r="W614" s="693">
        <v>0</v>
      </c>
      <c r="X614" s="692">
        <v>0</v>
      </c>
      <c r="Y614" s="693">
        <v>0</v>
      </c>
      <c r="Z614" s="692">
        <v>0</v>
      </c>
      <c r="AA614" s="693">
        <v>0</v>
      </c>
      <c r="AB614" s="698">
        <v>0</v>
      </c>
      <c r="AC614" s="690">
        <v>0</v>
      </c>
      <c r="AD614" s="1015"/>
      <c r="AE614" s="1016"/>
      <c r="AF614" s="1016"/>
      <c r="AG614" s="528"/>
      <c r="AH614" s="521"/>
      <c r="AI614" s="521"/>
      <c r="AJ614" s="521"/>
      <c r="AK614" s="521"/>
      <c r="AL614" s="521"/>
      <c r="AM614" s="521"/>
      <c r="AN614" s="521"/>
      <c r="AO614" s="521"/>
      <c r="AP614" s="521"/>
      <c r="AQ614" s="521"/>
      <c r="AR614" s="521"/>
      <c r="AS614" s="521"/>
      <c r="AT614" s="521"/>
      <c r="AU614" s="521"/>
      <c r="AV614" s="521"/>
      <c r="AW614" s="521"/>
      <c r="AX614" s="521"/>
      <c r="AY614" s="521"/>
      <c r="AZ614" s="521"/>
      <c r="BA614" s="521"/>
      <c r="BB614" s="521"/>
      <c r="BC614" s="521"/>
      <c r="BD614" s="521"/>
      <c r="BE614" s="521"/>
      <c r="BF614" s="521"/>
      <c r="BG614" s="521"/>
      <c r="BH614" s="521"/>
      <c r="BI614" s="521"/>
      <c r="BJ614" s="521"/>
      <c r="BK614" s="521"/>
      <c r="BL614" s="521"/>
      <c r="BM614" s="521"/>
      <c r="BN614" s="521"/>
      <c r="BO614" s="521"/>
      <c r="BP614" s="521"/>
      <c r="BQ614" s="521"/>
      <c r="BR614" s="521"/>
      <c r="BS614" s="521"/>
      <c r="BT614" s="521"/>
      <c r="BU614" s="521"/>
      <c r="BV614" s="521"/>
      <c r="BW614" s="521"/>
      <c r="BX614" s="521"/>
      <c r="BY614" s="521"/>
      <c r="BZ614" s="521"/>
      <c r="CA614" s="521"/>
      <c r="CB614" s="521"/>
      <c r="CC614" s="521"/>
      <c r="CD614" s="521"/>
      <c r="CE614" s="521"/>
      <c r="CF614" s="521"/>
      <c r="CG614" s="521"/>
      <c r="CH614" s="521"/>
      <c r="CI614" s="521"/>
      <c r="CJ614" s="521"/>
      <c r="CK614" s="521"/>
      <c r="CL614" s="521"/>
      <c r="CM614" s="521"/>
      <c r="CN614" s="521"/>
      <c r="CO614" s="521"/>
      <c r="CP614" s="521"/>
      <c r="CQ614" s="521"/>
    </row>
    <row r="615" spans="1:95" s="69" customFormat="1" ht="15" customHeight="1" x14ac:dyDescent="0.2">
      <c r="A615" s="11">
        <v>142</v>
      </c>
      <c r="B615" s="271"/>
      <c r="C615" s="281"/>
      <c r="D615" s="1472" t="str">
        <f>'2. CAD NCCF'!D615:AF615</f>
        <v>Corporate bonds and paper (CBP)</v>
      </c>
      <c r="E615" s="1473"/>
      <c r="F615" s="1473"/>
      <c r="G615" s="1473"/>
      <c r="H615" s="1473"/>
      <c r="I615" s="1473"/>
      <c r="J615" s="1473"/>
      <c r="K615" s="1473"/>
      <c r="L615" s="1473"/>
      <c r="M615" s="1473"/>
      <c r="N615" s="1473"/>
      <c r="O615" s="1473"/>
      <c r="P615" s="1473"/>
      <c r="Q615" s="1473"/>
      <c r="R615" s="1473"/>
      <c r="S615" s="1473"/>
      <c r="T615" s="1473"/>
      <c r="U615" s="1473"/>
      <c r="V615" s="1473"/>
      <c r="W615" s="1473"/>
      <c r="X615" s="1473"/>
      <c r="Y615" s="1473"/>
      <c r="Z615" s="1473"/>
      <c r="AA615" s="1473"/>
      <c r="AB615" s="1473"/>
      <c r="AC615" s="1473"/>
      <c r="AD615" s="1473"/>
      <c r="AE615" s="1473"/>
      <c r="AF615" s="1473"/>
      <c r="AG615" s="528"/>
      <c r="AH615" s="521"/>
      <c r="AI615" s="521"/>
      <c r="AJ615" s="521"/>
      <c r="AK615" s="521"/>
      <c r="AL615" s="521"/>
      <c r="AM615" s="521"/>
      <c r="AN615" s="521"/>
      <c r="AO615" s="521"/>
      <c r="AP615" s="521"/>
      <c r="AQ615" s="521"/>
      <c r="AR615" s="521"/>
      <c r="AS615" s="521"/>
      <c r="AT615" s="521"/>
      <c r="AU615" s="521"/>
      <c r="AV615" s="521"/>
      <c r="AW615" s="521"/>
      <c r="AX615" s="521"/>
      <c r="AY615" s="521"/>
      <c r="AZ615" s="521"/>
      <c r="BA615" s="521"/>
      <c r="BB615" s="521"/>
      <c r="BC615" s="521"/>
      <c r="BD615" s="521"/>
      <c r="BE615" s="521"/>
      <c r="BF615" s="521"/>
      <c r="BG615" s="521"/>
      <c r="BH615" s="521"/>
      <c r="BI615" s="521"/>
      <c r="BJ615" s="521"/>
      <c r="BK615" s="521"/>
      <c r="BL615" s="521"/>
      <c r="BM615" s="521"/>
      <c r="BN615" s="521"/>
      <c r="BO615" s="521"/>
      <c r="BP615" s="521"/>
      <c r="BQ615" s="521"/>
      <c r="BR615" s="521"/>
      <c r="BS615" s="521"/>
      <c r="BT615" s="521"/>
      <c r="BU615" s="521"/>
      <c r="BV615" s="521"/>
      <c r="BW615" s="521"/>
      <c r="BX615" s="521"/>
      <c r="BY615" s="521"/>
      <c r="BZ615" s="521"/>
      <c r="CA615" s="521"/>
      <c r="CB615" s="521"/>
      <c r="CC615" s="521"/>
      <c r="CD615" s="521"/>
      <c r="CE615" s="521"/>
      <c r="CF615" s="521"/>
      <c r="CG615" s="521"/>
      <c r="CH615" s="521"/>
      <c r="CI615" s="521"/>
      <c r="CJ615" s="521"/>
      <c r="CK615" s="521"/>
      <c r="CL615" s="521"/>
      <c r="CM615" s="521"/>
      <c r="CN615" s="521"/>
      <c r="CO615" s="521"/>
      <c r="CP615" s="521"/>
      <c r="CQ615" s="521"/>
    </row>
    <row r="616" spans="1:95" s="69" customFormat="1" ht="15" customHeight="1" x14ac:dyDescent="0.2">
      <c r="A616" s="11">
        <v>143</v>
      </c>
      <c r="B616" s="271"/>
      <c r="C616" s="281"/>
      <c r="D616" s="281"/>
      <c r="E616" s="1515" t="str">
        <f>'2. CAD NCCF'!E616:L616</f>
        <v>Non-FI issued CBP, high rated</v>
      </c>
      <c r="F616" s="1516"/>
      <c r="G616" s="1516"/>
      <c r="H616" s="1516"/>
      <c r="I616" s="1516"/>
      <c r="J616" s="1516"/>
      <c r="K616" s="1516"/>
      <c r="L616" s="1517"/>
      <c r="M616" s="399">
        <f>SUBTOTAL(9,M617:M618)</f>
        <v>0</v>
      </c>
      <c r="N616" s="402">
        <f t="shared" ref="N616:AC616" si="138">SUBTOTAL(9,N617:N618)</f>
        <v>0</v>
      </c>
      <c r="O616" s="406">
        <f t="shared" si="138"/>
        <v>0</v>
      </c>
      <c r="P616" s="405">
        <f t="shared" si="138"/>
        <v>0</v>
      </c>
      <c r="Q616" s="407">
        <f t="shared" si="138"/>
        <v>0</v>
      </c>
      <c r="R616" s="406">
        <f t="shared" si="138"/>
        <v>0</v>
      </c>
      <c r="S616" s="406">
        <f t="shared" si="138"/>
        <v>0</v>
      </c>
      <c r="T616" s="406">
        <f t="shared" si="138"/>
        <v>0</v>
      </c>
      <c r="U616" s="406">
        <f t="shared" si="138"/>
        <v>0</v>
      </c>
      <c r="V616" s="406">
        <f t="shared" si="138"/>
        <v>0</v>
      </c>
      <c r="W616" s="406">
        <f t="shared" si="138"/>
        <v>0</v>
      </c>
      <c r="X616" s="406">
        <f t="shared" si="138"/>
        <v>0</v>
      </c>
      <c r="Y616" s="406">
        <f t="shared" si="138"/>
        <v>0</v>
      </c>
      <c r="Z616" s="406">
        <f t="shared" si="138"/>
        <v>0</v>
      </c>
      <c r="AA616" s="406">
        <f t="shared" si="138"/>
        <v>0</v>
      </c>
      <c r="AB616" s="416">
        <f t="shared" si="138"/>
        <v>0</v>
      </c>
      <c r="AC616" s="399">
        <f t="shared" si="138"/>
        <v>0</v>
      </c>
      <c r="AD616" s="1015"/>
      <c r="AE616" s="1016"/>
      <c r="AF616" s="1016"/>
      <c r="AG616" s="528"/>
      <c r="AH616" s="521"/>
      <c r="AI616" s="521"/>
      <c r="AJ616" s="521"/>
      <c r="AK616" s="521"/>
      <c r="AL616" s="521"/>
      <c r="AM616" s="521"/>
      <c r="AN616" s="521"/>
      <c r="AO616" s="521"/>
      <c r="AP616" s="521"/>
      <c r="AQ616" s="521"/>
      <c r="AR616" s="521"/>
      <c r="AS616" s="521"/>
      <c r="AT616" s="521"/>
      <c r="AU616" s="521"/>
      <c r="AV616" s="521"/>
      <c r="AW616" s="521"/>
      <c r="AX616" s="521"/>
      <c r="AY616" s="521"/>
      <c r="AZ616" s="521"/>
      <c r="BA616" s="521"/>
      <c r="BB616" s="521"/>
      <c r="BC616" s="521"/>
      <c r="BD616" s="521"/>
      <c r="BE616" s="521"/>
      <c r="BF616" s="521"/>
      <c r="BG616" s="521"/>
      <c r="BH616" s="521"/>
      <c r="BI616" s="521"/>
      <c r="BJ616" s="521"/>
      <c r="BK616" s="521"/>
      <c r="BL616" s="521"/>
      <c r="BM616" s="521"/>
      <c r="BN616" s="521"/>
      <c r="BO616" s="521"/>
      <c r="BP616" s="521"/>
      <c r="BQ616" s="521"/>
      <c r="BR616" s="521"/>
      <c r="BS616" s="521"/>
      <c r="BT616" s="521"/>
      <c r="BU616" s="521"/>
      <c r="BV616" s="521"/>
      <c r="BW616" s="521"/>
      <c r="BX616" s="521"/>
      <c r="BY616" s="521"/>
      <c r="BZ616" s="521"/>
      <c r="CA616" s="521"/>
      <c r="CB616" s="521"/>
      <c r="CC616" s="521"/>
      <c r="CD616" s="521"/>
      <c r="CE616" s="521"/>
      <c r="CF616" s="521"/>
      <c r="CG616" s="521"/>
      <c r="CH616" s="521"/>
      <c r="CI616" s="521"/>
      <c r="CJ616" s="521"/>
      <c r="CK616" s="521"/>
      <c r="CL616" s="521"/>
      <c r="CM616" s="521"/>
      <c r="CN616" s="521"/>
      <c r="CO616" s="521"/>
      <c r="CP616" s="521"/>
      <c r="CQ616" s="521"/>
    </row>
    <row r="617" spans="1:95" s="69" customFormat="1" ht="15" customHeight="1" x14ac:dyDescent="0.2">
      <c r="A617" s="11">
        <v>144</v>
      </c>
      <c r="B617" s="271"/>
      <c r="C617" s="281"/>
      <c r="D617" s="281"/>
      <c r="E617" s="282"/>
      <c r="F617" s="1475" t="str">
        <f>'2. CAD NCCF'!F617:L617</f>
        <v>Non-FI issued unsecured bond and paper, high rated</v>
      </c>
      <c r="G617" s="1476"/>
      <c r="H617" s="1476"/>
      <c r="I617" s="1476"/>
      <c r="J617" s="1476"/>
      <c r="K617" s="1476"/>
      <c r="L617" s="1477"/>
      <c r="M617" s="690">
        <v>0</v>
      </c>
      <c r="N617" s="691">
        <v>0</v>
      </c>
      <c r="O617" s="692">
        <v>0</v>
      </c>
      <c r="P617" s="692">
        <v>0</v>
      </c>
      <c r="Q617" s="697">
        <v>0</v>
      </c>
      <c r="R617" s="692">
        <v>0</v>
      </c>
      <c r="S617" s="693">
        <v>0</v>
      </c>
      <c r="T617" s="692">
        <v>0</v>
      </c>
      <c r="U617" s="693">
        <v>0</v>
      </c>
      <c r="V617" s="692">
        <v>0</v>
      </c>
      <c r="W617" s="693">
        <v>0</v>
      </c>
      <c r="X617" s="692">
        <v>0</v>
      </c>
      <c r="Y617" s="693">
        <v>0</v>
      </c>
      <c r="Z617" s="692">
        <v>0</v>
      </c>
      <c r="AA617" s="693">
        <v>0</v>
      </c>
      <c r="AB617" s="698">
        <v>0</v>
      </c>
      <c r="AC617" s="690">
        <v>0</v>
      </c>
      <c r="AD617" s="1015"/>
      <c r="AE617" s="1016"/>
      <c r="AF617" s="1016"/>
      <c r="AG617" s="528"/>
      <c r="AH617" s="521"/>
      <c r="AI617" s="521"/>
      <c r="AJ617" s="521"/>
      <c r="AK617" s="521"/>
      <c r="AL617" s="521"/>
      <c r="AM617" s="521"/>
      <c r="AN617" s="521"/>
      <c r="AO617" s="521"/>
      <c r="AP617" s="521"/>
      <c r="AQ617" s="521"/>
      <c r="AR617" s="521"/>
      <c r="AS617" s="521"/>
      <c r="AT617" s="521"/>
      <c r="AU617" s="521"/>
      <c r="AV617" s="521"/>
      <c r="AW617" s="521"/>
      <c r="AX617" s="521"/>
      <c r="AY617" s="521"/>
      <c r="AZ617" s="521"/>
      <c r="BA617" s="521"/>
      <c r="BB617" s="521"/>
      <c r="BC617" s="521"/>
      <c r="BD617" s="521"/>
      <c r="BE617" s="521"/>
      <c r="BF617" s="521"/>
      <c r="BG617" s="521"/>
      <c r="BH617" s="521"/>
      <c r="BI617" s="521"/>
      <c r="BJ617" s="521"/>
      <c r="BK617" s="521"/>
      <c r="BL617" s="521"/>
      <c r="BM617" s="521"/>
      <c r="BN617" s="521"/>
      <c r="BO617" s="521"/>
      <c r="BP617" s="521"/>
      <c r="BQ617" s="521"/>
      <c r="BR617" s="521"/>
      <c r="BS617" s="521"/>
      <c r="BT617" s="521"/>
      <c r="BU617" s="521"/>
      <c r="BV617" s="521"/>
      <c r="BW617" s="521"/>
      <c r="BX617" s="521"/>
      <c r="BY617" s="521"/>
      <c r="BZ617" s="521"/>
      <c r="CA617" s="521"/>
      <c r="CB617" s="521"/>
      <c r="CC617" s="521"/>
      <c r="CD617" s="521"/>
      <c r="CE617" s="521"/>
      <c r="CF617" s="521"/>
      <c r="CG617" s="521"/>
      <c r="CH617" s="521"/>
      <c r="CI617" s="521"/>
      <c r="CJ617" s="521"/>
      <c r="CK617" s="521"/>
      <c r="CL617" s="521"/>
      <c r="CM617" s="521"/>
      <c r="CN617" s="521"/>
      <c r="CO617" s="521"/>
      <c r="CP617" s="521"/>
      <c r="CQ617" s="521"/>
    </row>
    <row r="618" spans="1:95" s="69" customFormat="1" ht="15" customHeight="1" x14ac:dyDescent="0.2">
      <c r="A618" s="11">
        <v>145</v>
      </c>
      <c r="B618" s="271"/>
      <c r="C618" s="281"/>
      <c r="D618" s="281"/>
      <c r="E618" s="282"/>
      <c r="F618" s="1475" t="str">
        <f>'2. CAD NCCF'!F618:L618</f>
        <v>Non-FI issued covered bonds, high rated</v>
      </c>
      <c r="G618" s="1476"/>
      <c r="H618" s="1476"/>
      <c r="I618" s="1476"/>
      <c r="J618" s="1476"/>
      <c r="K618" s="1476"/>
      <c r="L618" s="1477"/>
      <c r="M618" s="690">
        <v>0</v>
      </c>
      <c r="N618" s="691">
        <v>0</v>
      </c>
      <c r="O618" s="692">
        <v>0</v>
      </c>
      <c r="P618" s="692">
        <v>0</v>
      </c>
      <c r="Q618" s="697">
        <v>0</v>
      </c>
      <c r="R618" s="692">
        <v>0</v>
      </c>
      <c r="S618" s="693">
        <v>0</v>
      </c>
      <c r="T618" s="692">
        <v>0</v>
      </c>
      <c r="U618" s="693">
        <v>0</v>
      </c>
      <c r="V618" s="692">
        <v>0</v>
      </c>
      <c r="W618" s="693">
        <v>0</v>
      </c>
      <c r="X618" s="692">
        <v>0</v>
      </c>
      <c r="Y618" s="693">
        <v>0</v>
      </c>
      <c r="Z618" s="692">
        <v>0</v>
      </c>
      <c r="AA618" s="693">
        <v>0</v>
      </c>
      <c r="AB618" s="698">
        <v>0</v>
      </c>
      <c r="AC618" s="690">
        <v>0</v>
      </c>
      <c r="AD618" s="1015"/>
      <c r="AE618" s="1016"/>
      <c r="AF618" s="1016"/>
      <c r="AG618" s="528"/>
      <c r="AH618" s="521"/>
      <c r="AI618" s="521"/>
      <c r="AJ618" s="521"/>
      <c r="AK618" s="521"/>
      <c r="AL618" s="521"/>
      <c r="AM618" s="521"/>
      <c r="AN618" s="521"/>
      <c r="AO618" s="521"/>
      <c r="AP618" s="521"/>
      <c r="AQ618" s="521"/>
      <c r="AR618" s="521"/>
      <c r="AS618" s="521"/>
      <c r="AT618" s="521"/>
      <c r="AU618" s="521"/>
      <c r="AV618" s="521"/>
      <c r="AW618" s="521"/>
      <c r="AX618" s="521"/>
      <c r="AY618" s="521"/>
      <c r="AZ618" s="521"/>
      <c r="BA618" s="521"/>
      <c r="BB618" s="521"/>
      <c r="BC618" s="521"/>
      <c r="BD618" s="521"/>
      <c r="BE618" s="521"/>
      <c r="BF618" s="521"/>
      <c r="BG618" s="521"/>
      <c r="BH618" s="521"/>
      <c r="BI618" s="521"/>
      <c r="BJ618" s="521"/>
      <c r="BK618" s="521"/>
      <c r="BL618" s="521"/>
      <c r="BM618" s="521"/>
      <c r="BN618" s="521"/>
      <c r="BO618" s="521"/>
      <c r="BP618" s="521"/>
      <c r="BQ618" s="521"/>
      <c r="BR618" s="521"/>
      <c r="BS618" s="521"/>
      <c r="BT618" s="521"/>
      <c r="BU618" s="521"/>
      <c r="BV618" s="521"/>
      <c r="BW618" s="521"/>
      <c r="BX618" s="521"/>
      <c r="BY618" s="521"/>
      <c r="BZ618" s="521"/>
      <c r="CA618" s="521"/>
      <c r="CB618" s="521"/>
      <c r="CC618" s="521"/>
      <c r="CD618" s="521"/>
      <c r="CE618" s="521"/>
      <c r="CF618" s="521"/>
      <c r="CG618" s="521"/>
      <c r="CH618" s="521"/>
      <c r="CI618" s="521"/>
      <c r="CJ618" s="521"/>
      <c r="CK618" s="521"/>
      <c r="CL618" s="521"/>
      <c r="CM618" s="521"/>
      <c r="CN618" s="521"/>
      <c r="CO618" s="521"/>
      <c r="CP618" s="521"/>
      <c r="CQ618" s="521"/>
    </row>
    <row r="619" spans="1:95" s="69" customFormat="1" ht="15" customHeight="1" x14ac:dyDescent="0.2">
      <c r="A619" s="11">
        <v>146</v>
      </c>
      <c r="B619" s="271"/>
      <c r="C619" s="281"/>
      <c r="D619" s="281"/>
      <c r="E619" s="1445" t="str">
        <f>'2. CAD NCCF'!E619:L619</f>
        <v>FI issued CBP, high rated</v>
      </c>
      <c r="F619" s="1446"/>
      <c r="G619" s="1446"/>
      <c r="H619" s="1446"/>
      <c r="I619" s="1446"/>
      <c r="J619" s="1446"/>
      <c r="K619" s="1446"/>
      <c r="L619" s="1447"/>
      <c r="M619" s="399">
        <f>SUBTOTAL(9,M620:M622)</f>
        <v>0</v>
      </c>
      <c r="N619" s="402">
        <f t="shared" ref="N619:AC619" si="139">SUBTOTAL(9,N620:N622)</f>
        <v>0</v>
      </c>
      <c r="O619" s="406">
        <f t="shared" si="139"/>
        <v>0</v>
      </c>
      <c r="P619" s="405">
        <f t="shared" si="139"/>
        <v>0</v>
      </c>
      <c r="Q619" s="407">
        <f t="shared" si="139"/>
        <v>0</v>
      </c>
      <c r="R619" s="406">
        <f t="shared" si="139"/>
        <v>0</v>
      </c>
      <c r="S619" s="406">
        <f t="shared" si="139"/>
        <v>0</v>
      </c>
      <c r="T619" s="406">
        <f t="shared" si="139"/>
        <v>0</v>
      </c>
      <c r="U619" s="406">
        <f t="shared" si="139"/>
        <v>0</v>
      </c>
      <c r="V619" s="406">
        <f t="shared" si="139"/>
        <v>0</v>
      </c>
      <c r="W619" s="406">
        <f t="shared" si="139"/>
        <v>0</v>
      </c>
      <c r="X619" s="406">
        <f t="shared" si="139"/>
        <v>0</v>
      </c>
      <c r="Y619" s="406">
        <f t="shared" si="139"/>
        <v>0</v>
      </c>
      <c r="Z619" s="406">
        <f t="shared" si="139"/>
        <v>0</v>
      </c>
      <c r="AA619" s="406">
        <f t="shared" si="139"/>
        <v>0</v>
      </c>
      <c r="AB619" s="416">
        <f t="shared" si="139"/>
        <v>0</v>
      </c>
      <c r="AC619" s="399">
        <f t="shared" si="139"/>
        <v>0</v>
      </c>
      <c r="AD619" s="1015"/>
      <c r="AE619" s="1016"/>
      <c r="AF619" s="1016"/>
      <c r="AG619" s="528"/>
      <c r="AH619" s="521"/>
      <c r="AI619" s="521"/>
      <c r="AJ619" s="521"/>
      <c r="AK619" s="521"/>
      <c r="AL619" s="521"/>
      <c r="AM619" s="521"/>
      <c r="AN619" s="521"/>
      <c r="AO619" s="521"/>
      <c r="AP619" s="521"/>
      <c r="AQ619" s="521"/>
      <c r="AR619" s="521"/>
      <c r="AS619" s="521"/>
      <c r="AT619" s="521"/>
      <c r="AU619" s="521"/>
      <c r="AV619" s="521"/>
      <c r="AW619" s="521"/>
      <c r="AX619" s="521"/>
      <c r="AY619" s="521"/>
      <c r="AZ619" s="521"/>
      <c r="BA619" s="521"/>
      <c r="BB619" s="521"/>
      <c r="BC619" s="521"/>
      <c r="BD619" s="521"/>
      <c r="BE619" s="521"/>
      <c r="BF619" s="521"/>
      <c r="BG619" s="521"/>
      <c r="BH619" s="521"/>
      <c r="BI619" s="521"/>
      <c r="BJ619" s="521"/>
      <c r="BK619" s="521"/>
      <c r="BL619" s="521"/>
      <c r="BM619" s="521"/>
      <c r="BN619" s="521"/>
      <c r="BO619" s="521"/>
      <c r="BP619" s="521"/>
      <c r="BQ619" s="521"/>
      <c r="BR619" s="521"/>
      <c r="BS619" s="521"/>
      <c r="BT619" s="521"/>
      <c r="BU619" s="521"/>
      <c r="BV619" s="521"/>
      <c r="BW619" s="521"/>
      <c r="BX619" s="521"/>
      <c r="BY619" s="521"/>
      <c r="BZ619" s="521"/>
      <c r="CA619" s="521"/>
      <c r="CB619" s="521"/>
      <c r="CC619" s="521"/>
      <c r="CD619" s="521"/>
      <c r="CE619" s="521"/>
      <c r="CF619" s="521"/>
      <c r="CG619" s="521"/>
      <c r="CH619" s="521"/>
      <c r="CI619" s="521"/>
      <c r="CJ619" s="521"/>
      <c r="CK619" s="521"/>
      <c r="CL619" s="521"/>
      <c r="CM619" s="521"/>
      <c r="CN619" s="521"/>
      <c r="CO619" s="521"/>
      <c r="CP619" s="521"/>
      <c r="CQ619" s="521"/>
    </row>
    <row r="620" spans="1:95" s="69" customFormat="1" ht="15" customHeight="1" x14ac:dyDescent="0.2">
      <c r="A620" s="11">
        <v>147</v>
      </c>
      <c r="B620" s="271"/>
      <c r="C620" s="281"/>
      <c r="D620" s="281"/>
      <c r="E620" s="282"/>
      <c r="F620" s="1475" t="str">
        <f>'2. CAD NCCF'!F620:L620</f>
        <v>FI issued unsecured bonds and paper, high rated</v>
      </c>
      <c r="G620" s="1476"/>
      <c r="H620" s="1476"/>
      <c r="I620" s="1476"/>
      <c r="J620" s="1476"/>
      <c r="K620" s="1476"/>
      <c r="L620" s="1477"/>
      <c r="M620" s="690">
        <v>0</v>
      </c>
      <c r="N620" s="691">
        <v>0</v>
      </c>
      <c r="O620" s="692">
        <v>0</v>
      </c>
      <c r="P620" s="692">
        <v>0</v>
      </c>
      <c r="Q620" s="697">
        <v>0</v>
      </c>
      <c r="R620" s="692">
        <v>0</v>
      </c>
      <c r="S620" s="693">
        <v>0</v>
      </c>
      <c r="T620" s="692">
        <v>0</v>
      </c>
      <c r="U620" s="693">
        <v>0</v>
      </c>
      <c r="V620" s="692">
        <v>0</v>
      </c>
      <c r="W620" s="693">
        <v>0</v>
      </c>
      <c r="X620" s="692">
        <v>0</v>
      </c>
      <c r="Y620" s="693">
        <v>0</v>
      </c>
      <c r="Z620" s="692">
        <v>0</v>
      </c>
      <c r="AA620" s="693">
        <v>0</v>
      </c>
      <c r="AB620" s="698">
        <v>0</v>
      </c>
      <c r="AC620" s="690">
        <v>0</v>
      </c>
      <c r="AD620" s="1015"/>
      <c r="AE620" s="1016"/>
      <c r="AF620" s="1016"/>
      <c r="AG620" s="528"/>
      <c r="AH620" s="521"/>
      <c r="AI620" s="521"/>
      <c r="AJ620" s="521"/>
      <c r="AK620" s="521"/>
      <c r="AL620" s="521"/>
      <c r="AM620" s="521"/>
      <c r="AN620" s="521"/>
      <c r="AO620" s="521"/>
      <c r="AP620" s="521"/>
      <c r="AQ620" s="521"/>
      <c r="AR620" s="521"/>
      <c r="AS620" s="521"/>
      <c r="AT620" s="521"/>
      <c r="AU620" s="521"/>
      <c r="AV620" s="521"/>
      <c r="AW620" s="521"/>
      <c r="AX620" s="521"/>
      <c r="AY620" s="521"/>
      <c r="AZ620" s="521"/>
      <c r="BA620" s="521"/>
      <c r="BB620" s="521"/>
      <c r="BC620" s="521"/>
      <c r="BD620" s="521"/>
      <c r="BE620" s="521"/>
      <c r="BF620" s="521"/>
      <c r="BG620" s="521"/>
      <c r="BH620" s="521"/>
      <c r="BI620" s="521"/>
      <c r="BJ620" s="521"/>
      <c r="BK620" s="521"/>
      <c r="BL620" s="521"/>
      <c r="BM620" s="521"/>
      <c r="BN620" s="521"/>
      <c r="BO620" s="521"/>
      <c r="BP620" s="521"/>
      <c r="BQ620" s="521"/>
      <c r="BR620" s="521"/>
      <c r="BS620" s="521"/>
      <c r="BT620" s="521"/>
      <c r="BU620" s="521"/>
      <c r="BV620" s="521"/>
      <c r="BW620" s="521"/>
      <c r="BX620" s="521"/>
      <c r="BY620" s="521"/>
      <c r="BZ620" s="521"/>
      <c r="CA620" s="521"/>
      <c r="CB620" s="521"/>
      <c r="CC620" s="521"/>
      <c r="CD620" s="521"/>
      <c r="CE620" s="521"/>
      <c r="CF620" s="521"/>
      <c r="CG620" s="521"/>
      <c r="CH620" s="521"/>
      <c r="CI620" s="521"/>
      <c r="CJ620" s="521"/>
      <c r="CK620" s="521"/>
      <c r="CL620" s="521"/>
      <c r="CM620" s="521"/>
      <c r="CN620" s="521"/>
      <c r="CO620" s="521"/>
      <c r="CP620" s="521"/>
      <c r="CQ620" s="521"/>
    </row>
    <row r="621" spans="1:95" s="69" customFormat="1" ht="15" customHeight="1" x14ac:dyDescent="0.2">
      <c r="A621" s="11">
        <v>148</v>
      </c>
      <c r="B621" s="271"/>
      <c r="C621" s="281"/>
      <c r="D621" s="281"/>
      <c r="E621" s="282"/>
      <c r="F621" s="1475" t="str">
        <f>'2. CAD NCCF'!F621:L621</f>
        <v>FI issued covered bonds, high rated</v>
      </c>
      <c r="G621" s="1476"/>
      <c r="H621" s="1476"/>
      <c r="I621" s="1476"/>
      <c r="J621" s="1476"/>
      <c r="K621" s="1476"/>
      <c r="L621" s="1477"/>
      <c r="M621" s="690">
        <v>0</v>
      </c>
      <c r="N621" s="691">
        <v>0</v>
      </c>
      <c r="O621" s="692">
        <v>0</v>
      </c>
      <c r="P621" s="692">
        <v>0</v>
      </c>
      <c r="Q621" s="697">
        <v>0</v>
      </c>
      <c r="R621" s="692">
        <v>0</v>
      </c>
      <c r="S621" s="693">
        <v>0</v>
      </c>
      <c r="T621" s="692">
        <v>0</v>
      </c>
      <c r="U621" s="693">
        <v>0</v>
      </c>
      <c r="V621" s="692">
        <v>0</v>
      </c>
      <c r="W621" s="693">
        <v>0</v>
      </c>
      <c r="X621" s="692">
        <v>0</v>
      </c>
      <c r="Y621" s="693">
        <v>0</v>
      </c>
      <c r="Z621" s="692">
        <v>0</v>
      </c>
      <c r="AA621" s="693">
        <v>0</v>
      </c>
      <c r="AB621" s="698">
        <v>0</v>
      </c>
      <c r="AC621" s="690">
        <v>0</v>
      </c>
      <c r="AD621" s="1015"/>
      <c r="AE621" s="1016"/>
      <c r="AF621" s="1016"/>
      <c r="AG621" s="528"/>
      <c r="AH621" s="521"/>
      <c r="AI621" s="521"/>
      <c r="AJ621" s="521"/>
      <c r="AK621" s="521"/>
      <c r="AL621" s="521"/>
      <c r="AM621" s="521"/>
      <c r="AN621" s="521"/>
      <c r="AO621" s="521"/>
      <c r="AP621" s="521"/>
      <c r="AQ621" s="521"/>
      <c r="AR621" s="521"/>
      <c r="AS621" s="521"/>
      <c r="AT621" s="521"/>
      <c r="AU621" s="521"/>
      <c r="AV621" s="521"/>
      <c r="AW621" s="521"/>
      <c r="AX621" s="521"/>
      <c r="AY621" s="521"/>
      <c r="AZ621" s="521"/>
      <c r="BA621" s="521"/>
      <c r="BB621" s="521"/>
      <c r="BC621" s="521"/>
      <c r="BD621" s="521"/>
      <c r="BE621" s="521"/>
      <c r="BF621" s="521"/>
      <c r="BG621" s="521"/>
      <c r="BH621" s="521"/>
      <c r="BI621" s="521"/>
      <c r="BJ621" s="521"/>
      <c r="BK621" s="521"/>
      <c r="BL621" s="521"/>
      <c r="BM621" s="521"/>
      <c r="BN621" s="521"/>
      <c r="BO621" s="521"/>
      <c r="BP621" s="521"/>
      <c r="BQ621" s="521"/>
      <c r="BR621" s="521"/>
      <c r="BS621" s="521"/>
      <c r="BT621" s="521"/>
      <c r="BU621" s="521"/>
      <c r="BV621" s="521"/>
      <c r="BW621" s="521"/>
      <c r="BX621" s="521"/>
      <c r="BY621" s="521"/>
      <c r="BZ621" s="521"/>
      <c r="CA621" s="521"/>
      <c r="CB621" s="521"/>
      <c r="CC621" s="521"/>
      <c r="CD621" s="521"/>
      <c r="CE621" s="521"/>
      <c r="CF621" s="521"/>
      <c r="CG621" s="521"/>
      <c r="CH621" s="521"/>
      <c r="CI621" s="521"/>
      <c r="CJ621" s="521"/>
      <c r="CK621" s="521"/>
      <c r="CL621" s="521"/>
      <c r="CM621" s="521"/>
      <c r="CN621" s="521"/>
      <c r="CO621" s="521"/>
      <c r="CP621" s="521"/>
      <c r="CQ621" s="521"/>
    </row>
    <row r="622" spans="1:95" s="69" customFormat="1" ht="15" customHeight="1" x14ac:dyDescent="0.2">
      <c r="A622" s="11">
        <v>149</v>
      </c>
      <c r="B622" s="271"/>
      <c r="C622" s="281"/>
      <c r="D622" s="281"/>
      <c r="E622" s="282"/>
      <c r="F622" s="1475" t="str">
        <f>'2. CAD NCCF'!F622:L622</f>
        <v>FI issued jumbo covered bonds, high rated</v>
      </c>
      <c r="G622" s="1476"/>
      <c r="H622" s="1476"/>
      <c r="I622" s="1476"/>
      <c r="J622" s="1476"/>
      <c r="K622" s="1476"/>
      <c r="L622" s="1477"/>
      <c r="M622" s="690">
        <v>0</v>
      </c>
      <c r="N622" s="691">
        <v>0</v>
      </c>
      <c r="O622" s="692">
        <v>0</v>
      </c>
      <c r="P622" s="692">
        <v>0</v>
      </c>
      <c r="Q622" s="697">
        <v>0</v>
      </c>
      <c r="R622" s="692">
        <v>0</v>
      </c>
      <c r="S622" s="693">
        <v>0</v>
      </c>
      <c r="T622" s="692">
        <v>0</v>
      </c>
      <c r="U622" s="693">
        <v>0</v>
      </c>
      <c r="V622" s="692">
        <v>0</v>
      </c>
      <c r="W622" s="693">
        <v>0</v>
      </c>
      <c r="X622" s="692">
        <v>0</v>
      </c>
      <c r="Y622" s="693">
        <v>0</v>
      </c>
      <c r="Z622" s="692">
        <v>0</v>
      </c>
      <c r="AA622" s="693">
        <v>0</v>
      </c>
      <c r="AB622" s="698">
        <v>0</v>
      </c>
      <c r="AC622" s="690">
        <v>0</v>
      </c>
      <c r="AD622" s="1015"/>
      <c r="AE622" s="1016"/>
      <c r="AF622" s="1016"/>
      <c r="AG622" s="528"/>
      <c r="AH622" s="521"/>
      <c r="AI622" s="521"/>
      <c r="AJ622" s="521"/>
      <c r="AK622" s="521"/>
      <c r="AL622" s="521"/>
      <c r="AM622" s="521"/>
      <c r="AN622" s="521"/>
      <c r="AO622" s="521"/>
      <c r="AP622" s="521"/>
      <c r="AQ622" s="521"/>
      <c r="AR622" s="521"/>
      <c r="AS622" s="521"/>
      <c r="AT622" s="521"/>
      <c r="AU622" s="521"/>
      <c r="AV622" s="521"/>
      <c r="AW622" s="521"/>
      <c r="AX622" s="521"/>
      <c r="AY622" s="521"/>
      <c r="AZ622" s="521"/>
      <c r="BA622" s="521"/>
      <c r="BB622" s="521"/>
      <c r="BC622" s="521"/>
      <c r="BD622" s="521"/>
      <c r="BE622" s="521"/>
      <c r="BF622" s="521"/>
      <c r="BG622" s="521"/>
      <c r="BH622" s="521"/>
      <c r="BI622" s="521"/>
      <c r="BJ622" s="521"/>
      <c r="BK622" s="521"/>
      <c r="BL622" s="521"/>
      <c r="BM622" s="521"/>
      <c r="BN622" s="521"/>
      <c r="BO622" s="521"/>
      <c r="BP622" s="521"/>
      <c r="BQ622" s="521"/>
      <c r="BR622" s="521"/>
      <c r="BS622" s="521"/>
      <c r="BT622" s="521"/>
      <c r="BU622" s="521"/>
      <c r="BV622" s="521"/>
      <c r="BW622" s="521"/>
      <c r="BX622" s="521"/>
      <c r="BY622" s="521"/>
      <c r="BZ622" s="521"/>
      <c r="CA622" s="521"/>
      <c r="CB622" s="521"/>
      <c r="CC622" s="521"/>
      <c r="CD622" s="521"/>
      <c r="CE622" s="521"/>
      <c r="CF622" s="521"/>
      <c r="CG622" s="521"/>
      <c r="CH622" s="521"/>
      <c r="CI622" s="521"/>
      <c r="CJ622" s="521"/>
      <c r="CK622" s="521"/>
      <c r="CL622" s="521"/>
      <c r="CM622" s="521"/>
      <c r="CN622" s="521"/>
      <c r="CO622" s="521"/>
      <c r="CP622" s="521"/>
      <c r="CQ622" s="521"/>
    </row>
    <row r="623" spans="1:95" s="69" customFormat="1" ht="15" customHeight="1" x14ac:dyDescent="0.2">
      <c r="A623" s="11">
        <v>150</v>
      </c>
      <c r="B623" s="271"/>
      <c r="C623" s="281"/>
      <c r="D623" s="281"/>
      <c r="E623" s="1445" t="str">
        <f>'2. CAD NCCF'!E623:L623</f>
        <v>Non-FI issued CBP, medium rated</v>
      </c>
      <c r="F623" s="1446"/>
      <c r="G623" s="1446"/>
      <c r="H623" s="1446"/>
      <c r="I623" s="1446"/>
      <c r="J623" s="1446"/>
      <c r="K623" s="1446"/>
      <c r="L623" s="1447"/>
      <c r="M623" s="399">
        <f>SUBTOTAL(9,M624:M625)</f>
        <v>0</v>
      </c>
      <c r="N623" s="402">
        <f t="shared" ref="N623:AC623" si="140">SUBTOTAL(9,N624:N625)</f>
        <v>0</v>
      </c>
      <c r="O623" s="406">
        <f t="shared" si="140"/>
        <v>0</v>
      </c>
      <c r="P623" s="405">
        <f t="shared" si="140"/>
        <v>0</v>
      </c>
      <c r="Q623" s="407">
        <f t="shared" si="140"/>
        <v>0</v>
      </c>
      <c r="R623" s="406">
        <f t="shared" si="140"/>
        <v>0</v>
      </c>
      <c r="S623" s="406">
        <f t="shared" si="140"/>
        <v>0</v>
      </c>
      <c r="T623" s="406">
        <f t="shared" si="140"/>
        <v>0</v>
      </c>
      <c r="U623" s="406">
        <f t="shared" si="140"/>
        <v>0</v>
      </c>
      <c r="V623" s="406">
        <f t="shared" si="140"/>
        <v>0</v>
      </c>
      <c r="W623" s="406">
        <f t="shared" si="140"/>
        <v>0</v>
      </c>
      <c r="X623" s="406">
        <f t="shared" si="140"/>
        <v>0</v>
      </c>
      <c r="Y623" s="406">
        <f t="shared" si="140"/>
        <v>0</v>
      </c>
      <c r="Z623" s="406">
        <f t="shared" si="140"/>
        <v>0</v>
      </c>
      <c r="AA623" s="406">
        <f t="shared" si="140"/>
        <v>0</v>
      </c>
      <c r="AB623" s="416">
        <f t="shared" si="140"/>
        <v>0</v>
      </c>
      <c r="AC623" s="399">
        <f t="shared" si="140"/>
        <v>0</v>
      </c>
      <c r="AD623" s="1015"/>
      <c r="AE623" s="1016"/>
      <c r="AF623" s="1016"/>
      <c r="AG623" s="528"/>
      <c r="AH623" s="521"/>
      <c r="AI623" s="521"/>
      <c r="AJ623" s="521"/>
      <c r="AK623" s="521"/>
      <c r="AL623" s="521"/>
      <c r="AM623" s="521"/>
      <c r="AN623" s="521"/>
      <c r="AO623" s="521"/>
      <c r="AP623" s="521"/>
      <c r="AQ623" s="521"/>
      <c r="AR623" s="521"/>
      <c r="AS623" s="521"/>
      <c r="AT623" s="521"/>
      <c r="AU623" s="521"/>
      <c r="AV623" s="521"/>
      <c r="AW623" s="521"/>
      <c r="AX623" s="521"/>
      <c r="AY623" s="521"/>
      <c r="AZ623" s="521"/>
      <c r="BA623" s="521"/>
      <c r="BB623" s="521"/>
      <c r="BC623" s="521"/>
      <c r="BD623" s="521"/>
      <c r="BE623" s="521"/>
      <c r="BF623" s="521"/>
      <c r="BG623" s="521"/>
      <c r="BH623" s="521"/>
      <c r="BI623" s="521"/>
      <c r="BJ623" s="521"/>
      <c r="BK623" s="521"/>
      <c r="BL623" s="521"/>
      <c r="BM623" s="521"/>
      <c r="BN623" s="521"/>
      <c r="BO623" s="521"/>
      <c r="BP623" s="521"/>
      <c r="BQ623" s="521"/>
      <c r="BR623" s="521"/>
      <c r="BS623" s="521"/>
      <c r="BT623" s="521"/>
      <c r="BU623" s="521"/>
      <c r="BV623" s="521"/>
      <c r="BW623" s="521"/>
      <c r="BX623" s="521"/>
      <c r="BY623" s="521"/>
      <c r="BZ623" s="521"/>
      <c r="CA623" s="521"/>
      <c r="CB623" s="521"/>
      <c r="CC623" s="521"/>
      <c r="CD623" s="521"/>
      <c r="CE623" s="521"/>
      <c r="CF623" s="521"/>
      <c r="CG623" s="521"/>
      <c r="CH623" s="521"/>
      <c r="CI623" s="521"/>
      <c r="CJ623" s="521"/>
      <c r="CK623" s="521"/>
      <c r="CL623" s="521"/>
      <c r="CM623" s="521"/>
      <c r="CN623" s="521"/>
      <c r="CO623" s="521"/>
      <c r="CP623" s="521"/>
      <c r="CQ623" s="521"/>
    </row>
    <row r="624" spans="1:95" s="69" customFormat="1" ht="15" customHeight="1" x14ac:dyDescent="0.2">
      <c r="A624" s="11">
        <v>151</v>
      </c>
      <c r="B624" s="271"/>
      <c r="C624" s="281"/>
      <c r="D624" s="281"/>
      <c r="E624" s="282"/>
      <c r="F624" s="1475" t="str">
        <f>'2. CAD NCCF'!F624:L624</f>
        <v>Non-FI issued unsecured bonds and paper, medium rated</v>
      </c>
      <c r="G624" s="1476"/>
      <c r="H624" s="1476"/>
      <c r="I624" s="1476"/>
      <c r="J624" s="1476"/>
      <c r="K624" s="1476"/>
      <c r="L624" s="1477"/>
      <c r="M624" s="690">
        <v>0</v>
      </c>
      <c r="N624" s="691">
        <v>0</v>
      </c>
      <c r="O624" s="692">
        <v>0</v>
      </c>
      <c r="P624" s="692">
        <v>0</v>
      </c>
      <c r="Q624" s="697">
        <v>0</v>
      </c>
      <c r="R624" s="692">
        <v>0</v>
      </c>
      <c r="S624" s="693">
        <v>0</v>
      </c>
      <c r="T624" s="692">
        <v>0</v>
      </c>
      <c r="U624" s="693">
        <v>0</v>
      </c>
      <c r="V624" s="692">
        <v>0</v>
      </c>
      <c r="W624" s="693">
        <v>0</v>
      </c>
      <c r="X624" s="692">
        <v>0</v>
      </c>
      <c r="Y624" s="693">
        <v>0</v>
      </c>
      <c r="Z624" s="692">
        <v>0</v>
      </c>
      <c r="AA624" s="693">
        <v>0</v>
      </c>
      <c r="AB624" s="698">
        <v>0</v>
      </c>
      <c r="AC624" s="690">
        <v>0</v>
      </c>
      <c r="AD624" s="1015"/>
      <c r="AE624" s="1016"/>
      <c r="AF624" s="1016"/>
      <c r="AG624" s="528"/>
      <c r="AH624" s="521"/>
      <c r="AI624" s="521"/>
      <c r="AJ624" s="521"/>
      <c r="AK624" s="521"/>
      <c r="AL624" s="521"/>
      <c r="AM624" s="521"/>
      <c r="AN624" s="521"/>
      <c r="AO624" s="521"/>
      <c r="AP624" s="521"/>
      <c r="AQ624" s="521"/>
      <c r="AR624" s="521"/>
      <c r="AS624" s="521"/>
      <c r="AT624" s="521"/>
      <c r="AU624" s="521"/>
      <c r="AV624" s="521"/>
      <c r="AW624" s="521"/>
      <c r="AX624" s="521"/>
      <c r="AY624" s="521"/>
      <c r="AZ624" s="521"/>
      <c r="BA624" s="521"/>
      <c r="BB624" s="521"/>
      <c r="BC624" s="521"/>
      <c r="BD624" s="521"/>
      <c r="BE624" s="521"/>
      <c r="BF624" s="521"/>
      <c r="BG624" s="521"/>
      <c r="BH624" s="521"/>
      <c r="BI624" s="521"/>
      <c r="BJ624" s="521"/>
      <c r="BK624" s="521"/>
      <c r="BL624" s="521"/>
      <c r="BM624" s="521"/>
      <c r="BN624" s="521"/>
      <c r="BO624" s="521"/>
      <c r="BP624" s="521"/>
      <c r="BQ624" s="521"/>
      <c r="BR624" s="521"/>
      <c r="BS624" s="521"/>
      <c r="BT624" s="521"/>
      <c r="BU624" s="521"/>
      <c r="BV624" s="521"/>
      <c r="BW624" s="521"/>
      <c r="BX624" s="521"/>
      <c r="BY624" s="521"/>
      <c r="BZ624" s="521"/>
      <c r="CA624" s="521"/>
      <c r="CB624" s="521"/>
      <c r="CC624" s="521"/>
      <c r="CD624" s="521"/>
      <c r="CE624" s="521"/>
      <c r="CF624" s="521"/>
      <c r="CG624" s="521"/>
      <c r="CH624" s="521"/>
      <c r="CI624" s="521"/>
      <c r="CJ624" s="521"/>
      <c r="CK624" s="521"/>
      <c r="CL624" s="521"/>
      <c r="CM624" s="521"/>
      <c r="CN624" s="521"/>
      <c r="CO624" s="521"/>
      <c r="CP624" s="521"/>
      <c r="CQ624" s="521"/>
    </row>
    <row r="625" spans="1:95" s="69" customFormat="1" ht="15" customHeight="1" x14ac:dyDescent="0.2">
      <c r="A625" s="11">
        <v>152</v>
      </c>
      <c r="B625" s="271"/>
      <c r="C625" s="281"/>
      <c r="D625" s="281"/>
      <c r="E625" s="282"/>
      <c r="F625" s="1475" t="str">
        <f>'2. CAD NCCF'!F625:L625</f>
        <v>Non-FI issued covered bonds, medium rated</v>
      </c>
      <c r="G625" s="1476"/>
      <c r="H625" s="1476"/>
      <c r="I625" s="1476"/>
      <c r="J625" s="1476"/>
      <c r="K625" s="1476"/>
      <c r="L625" s="1477"/>
      <c r="M625" s="690">
        <v>0</v>
      </c>
      <c r="N625" s="691">
        <v>0</v>
      </c>
      <c r="O625" s="692">
        <v>0</v>
      </c>
      <c r="P625" s="692">
        <v>0</v>
      </c>
      <c r="Q625" s="697">
        <v>0</v>
      </c>
      <c r="R625" s="692">
        <v>0</v>
      </c>
      <c r="S625" s="693">
        <v>0</v>
      </c>
      <c r="T625" s="692">
        <v>0</v>
      </c>
      <c r="U625" s="693">
        <v>0</v>
      </c>
      <c r="V625" s="692">
        <v>0</v>
      </c>
      <c r="W625" s="693">
        <v>0</v>
      </c>
      <c r="X625" s="692">
        <v>0</v>
      </c>
      <c r="Y625" s="693">
        <v>0</v>
      </c>
      <c r="Z625" s="692">
        <v>0</v>
      </c>
      <c r="AA625" s="693">
        <v>0</v>
      </c>
      <c r="AB625" s="698">
        <v>0</v>
      </c>
      <c r="AC625" s="690">
        <v>0</v>
      </c>
      <c r="AD625" s="1015"/>
      <c r="AE625" s="1016"/>
      <c r="AF625" s="1016"/>
      <c r="AG625" s="528"/>
      <c r="AH625" s="521"/>
      <c r="AI625" s="521"/>
      <c r="AJ625" s="521"/>
      <c r="AK625" s="521"/>
      <c r="AL625" s="521"/>
      <c r="AM625" s="521"/>
      <c r="AN625" s="521"/>
      <c r="AO625" s="521"/>
      <c r="AP625" s="521"/>
      <c r="AQ625" s="521"/>
      <c r="AR625" s="521"/>
      <c r="AS625" s="521"/>
      <c r="AT625" s="521"/>
      <c r="AU625" s="521"/>
      <c r="AV625" s="521"/>
      <c r="AW625" s="521"/>
      <c r="AX625" s="521"/>
      <c r="AY625" s="521"/>
      <c r="AZ625" s="521"/>
      <c r="BA625" s="521"/>
      <c r="BB625" s="521"/>
      <c r="BC625" s="521"/>
      <c r="BD625" s="521"/>
      <c r="BE625" s="521"/>
      <c r="BF625" s="521"/>
      <c r="BG625" s="521"/>
      <c r="BH625" s="521"/>
      <c r="BI625" s="521"/>
      <c r="BJ625" s="521"/>
      <c r="BK625" s="521"/>
      <c r="BL625" s="521"/>
      <c r="BM625" s="521"/>
      <c r="BN625" s="521"/>
      <c r="BO625" s="521"/>
      <c r="BP625" s="521"/>
      <c r="BQ625" s="521"/>
      <c r="BR625" s="521"/>
      <c r="BS625" s="521"/>
      <c r="BT625" s="521"/>
      <c r="BU625" s="521"/>
      <c r="BV625" s="521"/>
      <c r="BW625" s="521"/>
      <c r="BX625" s="521"/>
      <c r="BY625" s="521"/>
      <c r="BZ625" s="521"/>
      <c r="CA625" s="521"/>
      <c r="CB625" s="521"/>
      <c r="CC625" s="521"/>
      <c r="CD625" s="521"/>
      <c r="CE625" s="521"/>
      <c r="CF625" s="521"/>
      <c r="CG625" s="521"/>
      <c r="CH625" s="521"/>
      <c r="CI625" s="521"/>
      <c r="CJ625" s="521"/>
      <c r="CK625" s="521"/>
      <c r="CL625" s="521"/>
      <c r="CM625" s="521"/>
      <c r="CN625" s="521"/>
      <c r="CO625" s="521"/>
      <c r="CP625" s="521"/>
      <c r="CQ625" s="521"/>
    </row>
    <row r="626" spans="1:95" s="69" customFormat="1" ht="15" customHeight="1" x14ac:dyDescent="0.2">
      <c r="A626" s="11">
        <v>153</v>
      </c>
      <c r="B626" s="271"/>
      <c r="C626" s="281"/>
      <c r="D626" s="281"/>
      <c r="E626" s="1445" t="str">
        <f>'2. CAD NCCF'!E626:L626</f>
        <v>FI issued CBP, medium rated</v>
      </c>
      <c r="F626" s="1446"/>
      <c r="G626" s="1446"/>
      <c r="H626" s="1446"/>
      <c r="I626" s="1446"/>
      <c r="J626" s="1446"/>
      <c r="K626" s="1446"/>
      <c r="L626" s="1447"/>
      <c r="M626" s="399">
        <f>SUBTOTAL(9,M627:M629)</f>
        <v>0</v>
      </c>
      <c r="N626" s="402">
        <f t="shared" ref="N626:AC626" si="141">SUBTOTAL(9,N627:N629)</f>
        <v>0</v>
      </c>
      <c r="O626" s="406">
        <f t="shared" si="141"/>
        <v>0</v>
      </c>
      <c r="P626" s="405">
        <f t="shared" si="141"/>
        <v>0</v>
      </c>
      <c r="Q626" s="407">
        <f t="shared" si="141"/>
        <v>0</v>
      </c>
      <c r="R626" s="406">
        <f t="shared" si="141"/>
        <v>0</v>
      </c>
      <c r="S626" s="406">
        <f t="shared" si="141"/>
        <v>0</v>
      </c>
      <c r="T626" s="406">
        <f t="shared" si="141"/>
        <v>0</v>
      </c>
      <c r="U626" s="406">
        <f t="shared" si="141"/>
        <v>0</v>
      </c>
      <c r="V626" s="406">
        <f t="shared" si="141"/>
        <v>0</v>
      </c>
      <c r="W626" s="406">
        <f t="shared" si="141"/>
        <v>0</v>
      </c>
      <c r="X626" s="406">
        <f t="shared" si="141"/>
        <v>0</v>
      </c>
      <c r="Y626" s="406">
        <f t="shared" si="141"/>
        <v>0</v>
      </c>
      <c r="Z626" s="406">
        <f t="shared" si="141"/>
        <v>0</v>
      </c>
      <c r="AA626" s="406">
        <f t="shared" si="141"/>
        <v>0</v>
      </c>
      <c r="AB626" s="416">
        <f t="shared" si="141"/>
        <v>0</v>
      </c>
      <c r="AC626" s="399">
        <f t="shared" si="141"/>
        <v>0</v>
      </c>
      <c r="AD626" s="1015"/>
      <c r="AE626" s="1016"/>
      <c r="AF626" s="1016"/>
      <c r="AG626" s="528"/>
      <c r="AH626" s="521"/>
      <c r="AI626" s="521"/>
      <c r="AJ626" s="521"/>
      <c r="AK626" s="521"/>
      <c r="AL626" s="521"/>
      <c r="AM626" s="521"/>
      <c r="AN626" s="521"/>
      <c r="AO626" s="521"/>
      <c r="AP626" s="521"/>
      <c r="AQ626" s="521"/>
      <c r="AR626" s="521"/>
      <c r="AS626" s="521"/>
      <c r="AT626" s="521"/>
      <c r="AU626" s="521"/>
      <c r="AV626" s="521"/>
      <c r="AW626" s="521"/>
      <c r="AX626" s="521"/>
      <c r="AY626" s="521"/>
      <c r="AZ626" s="521"/>
      <c r="BA626" s="521"/>
      <c r="BB626" s="521"/>
      <c r="BC626" s="521"/>
      <c r="BD626" s="521"/>
      <c r="BE626" s="521"/>
      <c r="BF626" s="521"/>
      <c r="BG626" s="521"/>
      <c r="BH626" s="521"/>
      <c r="BI626" s="521"/>
      <c r="BJ626" s="521"/>
      <c r="BK626" s="521"/>
      <c r="BL626" s="521"/>
      <c r="BM626" s="521"/>
      <c r="BN626" s="521"/>
      <c r="BO626" s="521"/>
      <c r="BP626" s="521"/>
      <c r="BQ626" s="521"/>
      <c r="BR626" s="521"/>
      <c r="BS626" s="521"/>
      <c r="BT626" s="521"/>
      <c r="BU626" s="521"/>
      <c r="BV626" s="521"/>
      <c r="BW626" s="521"/>
      <c r="BX626" s="521"/>
      <c r="BY626" s="521"/>
      <c r="BZ626" s="521"/>
      <c r="CA626" s="521"/>
      <c r="CB626" s="521"/>
      <c r="CC626" s="521"/>
      <c r="CD626" s="521"/>
      <c r="CE626" s="521"/>
      <c r="CF626" s="521"/>
      <c r="CG626" s="521"/>
      <c r="CH626" s="521"/>
      <c r="CI626" s="521"/>
      <c r="CJ626" s="521"/>
      <c r="CK626" s="521"/>
      <c r="CL626" s="521"/>
      <c r="CM626" s="521"/>
      <c r="CN626" s="521"/>
      <c r="CO626" s="521"/>
      <c r="CP626" s="521"/>
      <c r="CQ626" s="521"/>
    </row>
    <row r="627" spans="1:95" s="69" customFormat="1" ht="15" customHeight="1" x14ac:dyDescent="0.2">
      <c r="A627" s="11">
        <v>154</v>
      </c>
      <c r="B627" s="271"/>
      <c r="C627" s="281"/>
      <c r="D627" s="281"/>
      <c r="E627" s="282"/>
      <c r="F627" s="1475" t="str">
        <f>'2. CAD NCCF'!F627:L627</f>
        <v>FI issued unsecured bonds and paper, medium rated</v>
      </c>
      <c r="G627" s="1476"/>
      <c r="H627" s="1476"/>
      <c r="I627" s="1476"/>
      <c r="J627" s="1476"/>
      <c r="K627" s="1476"/>
      <c r="L627" s="1477"/>
      <c r="M627" s="690">
        <v>0</v>
      </c>
      <c r="N627" s="691">
        <v>0</v>
      </c>
      <c r="O627" s="692">
        <v>0</v>
      </c>
      <c r="P627" s="692">
        <v>0</v>
      </c>
      <c r="Q627" s="697">
        <v>0</v>
      </c>
      <c r="R627" s="692">
        <v>0</v>
      </c>
      <c r="S627" s="693">
        <v>0</v>
      </c>
      <c r="T627" s="692">
        <v>0</v>
      </c>
      <c r="U627" s="693">
        <v>0</v>
      </c>
      <c r="V627" s="692">
        <v>0</v>
      </c>
      <c r="W627" s="693">
        <v>0</v>
      </c>
      <c r="X627" s="692">
        <v>0</v>
      </c>
      <c r="Y627" s="693">
        <v>0</v>
      </c>
      <c r="Z627" s="692">
        <v>0</v>
      </c>
      <c r="AA627" s="693">
        <v>0</v>
      </c>
      <c r="AB627" s="698">
        <v>0</v>
      </c>
      <c r="AC627" s="690">
        <v>0</v>
      </c>
      <c r="AD627" s="1015"/>
      <c r="AE627" s="1016"/>
      <c r="AF627" s="1016"/>
      <c r="AG627" s="528"/>
      <c r="AH627" s="521"/>
      <c r="AI627" s="521"/>
      <c r="AJ627" s="521"/>
      <c r="AK627" s="521"/>
      <c r="AL627" s="521"/>
      <c r="AM627" s="521"/>
      <c r="AN627" s="521"/>
      <c r="AO627" s="521"/>
      <c r="AP627" s="521"/>
      <c r="AQ627" s="521"/>
      <c r="AR627" s="521"/>
      <c r="AS627" s="521"/>
      <c r="AT627" s="521"/>
      <c r="AU627" s="521"/>
      <c r="AV627" s="521"/>
      <c r="AW627" s="521"/>
      <c r="AX627" s="521"/>
      <c r="AY627" s="521"/>
      <c r="AZ627" s="521"/>
      <c r="BA627" s="521"/>
      <c r="BB627" s="521"/>
      <c r="BC627" s="521"/>
      <c r="BD627" s="521"/>
      <c r="BE627" s="521"/>
      <c r="BF627" s="521"/>
      <c r="BG627" s="521"/>
      <c r="BH627" s="521"/>
      <c r="BI627" s="521"/>
      <c r="BJ627" s="521"/>
      <c r="BK627" s="521"/>
      <c r="BL627" s="521"/>
      <c r="BM627" s="521"/>
      <c r="BN627" s="521"/>
      <c r="BO627" s="521"/>
      <c r="BP627" s="521"/>
      <c r="BQ627" s="521"/>
      <c r="BR627" s="521"/>
      <c r="BS627" s="521"/>
      <c r="BT627" s="521"/>
      <c r="BU627" s="521"/>
      <c r="BV627" s="521"/>
      <c r="BW627" s="521"/>
      <c r="BX627" s="521"/>
      <c r="BY627" s="521"/>
      <c r="BZ627" s="521"/>
      <c r="CA627" s="521"/>
      <c r="CB627" s="521"/>
      <c r="CC627" s="521"/>
      <c r="CD627" s="521"/>
      <c r="CE627" s="521"/>
      <c r="CF627" s="521"/>
      <c r="CG627" s="521"/>
      <c r="CH627" s="521"/>
      <c r="CI627" s="521"/>
      <c r="CJ627" s="521"/>
      <c r="CK627" s="521"/>
      <c r="CL627" s="521"/>
      <c r="CM627" s="521"/>
      <c r="CN627" s="521"/>
      <c r="CO627" s="521"/>
      <c r="CP627" s="521"/>
      <c r="CQ627" s="521"/>
    </row>
    <row r="628" spans="1:95" s="69" customFormat="1" ht="15" customHeight="1" x14ac:dyDescent="0.2">
      <c r="A628" s="11">
        <v>155</v>
      </c>
      <c r="B628" s="271"/>
      <c r="C628" s="281"/>
      <c r="D628" s="281"/>
      <c r="E628" s="282"/>
      <c r="F628" s="1475" t="str">
        <f>'2. CAD NCCF'!F628:L628</f>
        <v>FI issued covered bonds, medium rated</v>
      </c>
      <c r="G628" s="1476"/>
      <c r="H628" s="1476"/>
      <c r="I628" s="1476"/>
      <c r="J628" s="1476"/>
      <c r="K628" s="1476"/>
      <c r="L628" s="1477"/>
      <c r="M628" s="690">
        <v>0</v>
      </c>
      <c r="N628" s="691">
        <v>0</v>
      </c>
      <c r="O628" s="692">
        <v>0</v>
      </c>
      <c r="P628" s="692">
        <v>0</v>
      </c>
      <c r="Q628" s="697">
        <v>0</v>
      </c>
      <c r="R628" s="692">
        <v>0</v>
      </c>
      <c r="S628" s="693">
        <v>0</v>
      </c>
      <c r="T628" s="692">
        <v>0</v>
      </c>
      <c r="U628" s="693">
        <v>0</v>
      </c>
      <c r="V628" s="692">
        <v>0</v>
      </c>
      <c r="W628" s="693">
        <v>0</v>
      </c>
      <c r="X628" s="692">
        <v>0</v>
      </c>
      <c r="Y628" s="693">
        <v>0</v>
      </c>
      <c r="Z628" s="692">
        <v>0</v>
      </c>
      <c r="AA628" s="693">
        <v>0</v>
      </c>
      <c r="AB628" s="698">
        <v>0</v>
      </c>
      <c r="AC628" s="690">
        <v>0</v>
      </c>
      <c r="AD628" s="1015"/>
      <c r="AE628" s="1016"/>
      <c r="AF628" s="1016"/>
      <c r="AG628" s="528"/>
      <c r="AH628" s="521"/>
      <c r="AI628" s="521"/>
      <c r="AJ628" s="521"/>
      <c r="AK628" s="521"/>
      <c r="AL628" s="521"/>
      <c r="AM628" s="521"/>
      <c r="AN628" s="521"/>
      <c r="AO628" s="521"/>
      <c r="AP628" s="521"/>
      <c r="AQ628" s="521"/>
      <c r="AR628" s="521"/>
      <c r="AS628" s="521"/>
      <c r="AT628" s="521"/>
      <c r="AU628" s="521"/>
      <c r="AV628" s="521"/>
      <c r="AW628" s="521"/>
      <c r="AX628" s="521"/>
      <c r="AY628" s="521"/>
      <c r="AZ628" s="521"/>
      <c r="BA628" s="521"/>
      <c r="BB628" s="521"/>
      <c r="BC628" s="521"/>
      <c r="BD628" s="521"/>
      <c r="BE628" s="521"/>
      <c r="BF628" s="521"/>
      <c r="BG628" s="521"/>
      <c r="BH628" s="521"/>
      <c r="BI628" s="521"/>
      <c r="BJ628" s="521"/>
      <c r="BK628" s="521"/>
      <c r="BL628" s="521"/>
      <c r="BM628" s="521"/>
      <c r="BN628" s="521"/>
      <c r="BO628" s="521"/>
      <c r="BP628" s="521"/>
      <c r="BQ628" s="521"/>
      <c r="BR628" s="521"/>
      <c r="BS628" s="521"/>
      <c r="BT628" s="521"/>
      <c r="BU628" s="521"/>
      <c r="BV628" s="521"/>
      <c r="BW628" s="521"/>
      <c r="BX628" s="521"/>
      <c r="BY628" s="521"/>
      <c r="BZ628" s="521"/>
      <c r="CA628" s="521"/>
      <c r="CB628" s="521"/>
      <c r="CC628" s="521"/>
      <c r="CD628" s="521"/>
      <c r="CE628" s="521"/>
      <c r="CF628" s="521"/>
      <c r="CG628" s="521"/>
      <c r="CH628" s="521"/>
      <c r="CI628" s="521"/>
      <c r="CJ628" s="521"/>
      <c r="CK628" s="521"/>
      <c r="CL628" s="521"/>
      <c r="CM628" s="521"/>
      <c r="CN628" s="521"/>
      <c r="CO628" s="521"/>
      <c r="CP628" s="521"/>
      <c r="CQ628" s="521"/>
    </row>
    <row r="629" spans="1:95" s="69" customFormat="1" ht="15" customHeight="1" x14ac:dyDescent="0.2">
      <c r="A629" s="11">
        <v>156</v>
      </c>
      <c r="B629" s="271"/>
      <c r="C629" s="281"/>
      <c r="D629" s="281"/>
      <c r="E629" s="282"/>
      <c r="F629" s="1475" t="str">
        <f>'2. CAD NCCF'!F629:L629</f>
        <v>FI issued jumbo covered bonds, medium rated</v>
      </c>
      <c r="G629" s="1476"/>
      <c r="H629" s="1476"/>
      <c r="I629" s="1476"/>
      <c r="J629" s="1476"/>
      <c r="K629" s="1476"/>
      <c r="L629" s="1477"/>
      <c r="M629" s="690">
        <v>0</v>
      </c>
      <c r="N629" s="691">
        <v>0</v>
      </c>
      <c r="O629" s="692">
        <v>0</v>
      </c>
      <c r="P629" s="692">
        <v>0</v>
      </c>
      <c r="Q629" s="697">
        <v>0</v>
      </c>
      <c r="R629" s="692">
        <v>0</v>
      </c>
      <c r="S629" s="693">
        <v>0</v>
      </c>
      <c r="T629" s="692">
        <v>0</v>
      </c>
      <c r="U629" s="693">
        <v>0</v>
      </c>
      <c r="V629" s="692">
        <v>0</v>
      </c>
      <c r="W629" s="693">
        <v>0</v>
      </c>
      <c r="X629" s="692">
        <v>0</v>
      </c>
      <c r="Y629" s="693">
        <v>0</v>
      </c>
      <c r="Z629" s="692">
        <v>0</v>
      </c>
      <c r="AA629" s="693">
        <v>0</v>
      </c>
      <c r="AB629" s="698">
        <v>0</v>
      </c>
      <c r="AC629" s="690">
        <v>0</v>
      </c>
      <c r="AD629" s="1015"/>
      <c r="AE629" s="1016"/>
      <c r="AF629" s="1016"/>
      <c r="AG629" s="528"/>
      <c r="AH629" s="521"/>
      <c r="AI629" s="521"/>
      <c r="AJ629" s="521"/>
      <c r="AK629" s="521"/>
      <c r="AL629" s="521"/>
      <c r="AM629" s="521"/>
      <c r="AN629" s="521"/>
      <c r="AO629" s="521"/>
      <c r="AP629" s="521"/>
      <c r="AQ629" s="521"/>
      <c r="AR629" s="521"/>
      <c r="AS629" s="521"/>
      <c r="AT629" s="521"/>
      <c r="AU629" s="521"/>
      <c r="AV629" s="521"/>
      <c r="AW629" s="521"/>
      <c r="AX629" s="521"/>
      <c r="AY629" s="521"/>
      <c r="AZ629" s="521"/>
      <c r="BA629" s="521"/>
      <c r="BB629" s="521"/>
      <c r="BC629" s="521"/>
      <c r="BD629" s="521"/>
      <c r="BE629" s="521"/>
      <c r="BF629" s="521"/>
      <c r="BG629" s="521"/>
      <c r="BH629" s="521"/>
      <c r="BI629" s="521"/>
      <c r="BJ629" s="521"/>
      <c r="BK629" s="521"/>
      <c r="BL629" s="521"/>
      <c r="BM629" s="521"/>
      <c r="BN629" s="521"/>
      <c r="BO629" s="521"/>
      <c r="BP629" s="521"/>
      <c r="BQ629" s="521"/>
      <c r="BR629" s="521"/>
      <c r="BS629" s="521"/>
      <c r="BT629" s="521"/>
      <c r="BU629" s="521"/>
      <c r="BV629" s="521"/>
      <c r="BW629" s="521"/>
      <c r="BX629" s="521"/>
      <c r="BY629" s="521"/>
      <c r="BZ629" s="521"/>
      <c r="CA629" s="521"/>
      <c r="CB629" s="521"/>
      <c r="CC629" s="521"/>
      <c r="CD629" s="521"/>
      <c r="CE629" s="521"/>
      <c r="CF629" s="521"/>
      <c r="CG629" s="521"/>
      <c r="CH629" s="521"/>
      <c r="CI629" s="521"/>
      <c r="CJ629" s="521"/>
      <c r="CK629" s="521"/>
      <c r="CL629" s="521"/>
      <c r="CM629" s="521"/>
      <c r="CN629" s="521"/>
      <c r="CO629" s="521"/>
      <c r="CP629" s="521"/>
      <c r="CQ629" s="521"/>
    </row>
    <row r="630" spans="1:95" s="69" customFormat="1" ht="15" customHeight="1" x14ac:dyDescent="0.2">
      <c r="A630" s="11">
        <v>157</v>
      </c>
      <c r="B630" s="271"/>
      <c r="C630" s="281"/>
      <c r="D630" s="281"/>
      <c r="E630" s="1445" t="str">
        <f>'2. CAD NCCF'!E630:L630</f>
        <v>Non-FI issued CBP, low or not rated</v>
      </c>
      <c r="F630" s="1446"/>
      <c r="G630" s="1446"/>
      <c r="H630" s="1446"/>
      <c r="I630" s="1446"/>
      <c r="J630" s="1446"/>
      <c r="K630" s="1446"/>
      <c r="L630" s="1447"/>
      <c r="M630" s="399">
        <f>SUBTOTAL(9,M631:M632)</f>
        <v>0</v>
      </c>
      <c r="N630" s="402">
        <f t="shared" ref="N630:AC630" si="142">SUBTOTAL(9,N631:N632)</f>
        <v>0</v>
      </c>
      <c r="O630" s="406">
        <f t="shared" si="142"/>
        <v>0</v>
      </c>
      <c r="P630" s="405">
        <f t="shared" si="142"/>
        <v>0</v>
      </c>
      <c r="Q630" s="407">
        <f t="shared" si="142"/>
        <v>0</v>
      </c>
      <c r="R630" s="406">
        <f t="shared" si="142"/>
        <v>0</v>
      </c>
      <c r="S630" s="406">
        <f t="shared" si="142"/>
        <v>0</v>
      </c>
      <c r="T630" s="406">
        <f t="shared" si="142"/>
        <v>0</v>
      </c>
      <c r="U630" s="406">
        <f t="shared" si="142"/>
        <v>0</v>
      </c>
      <c r="V630" s="406">
        <f t="shared" si="142"/>
        <v>0</v>
      </c>
      <c r="W630" s="406">
        <f t="shared" si="142"/>
        <v>0</v>
      </c>
      <c r="X630" s="406">
        <f t="shared" si="142"/>
        <v>0</v>
      </c>
      <c r="Y630" s="406">
        <f t="shared" si="142"/>
        <v>0</v>
      </c>
      <c r="Z630" s="406">
        <f t="shared" si="142"/>
        <v>0</v>
      </c>
      <c r="AA630" s="406">
        <f t="shared" si="142"/>
        <v>0</v>
      </c>
      <c r="AB630" s="416">
        <f t="shared" si="142"/>
        <v>0</v>
      </c>
      <c r="AC630" s="399">
        <f t="shared" si="142"/>
        <v>0</v>
      </c>
      <c r="AD630" s="1015"/>
      <c r="AE630" s="1016"/>
      <c r="AF630" s="1016"/>
      <c r="AG630" s="528"/>
      <c r="AH630" s="521"/>
      <c r="AI630" s="521"/>
      <c r="AJ630" s="521"/>
      <c r="AK630" s="521"/>
      <c r="AL630" s="521"/>
      <c r="AM630" s="521"/>
      <c r="AN630" s="521"/>
      <c r="AO630" s="521"/>
      <c r="AP630" s="521"/>
      <c r="AQ630" s="521"/>
      <c r="AR630" s="521"/>
      <c r="AS630" s="521"/>
      <c r="AT630" s="521"/>
      <c r="AU630" s="521"/>
      <c r="AV630" s="521"/>
      <c r="AW630" s="521"/>
      <c r="AX630" s="521"/>
      <c r="AY630" s="521"/>
      <c r="AZ630" s="521"/>
      <c r="BA630" s="521"/>
      <c r="BB630" s="521"/>
      <c r="BC630" s="521"/>
      <c r="BD630" s="521"/>
      <c r="BE630" s="521"/>
      <c r="BF630" s="521"/>
      <c r="BG630" s="521"/>
      <c r="BH630" s="521"/>
      <c r="BI630" s="521"/>
      <c r="BJ630" s="521"/>
      <c r="BK630" s="521"/>
      <c r="BL630" s="521"/>
      <c r="BM630" s="521"/>
      <c r="BN630" s="521"/>
      <c r="BO630" s="521"/>
      <c r="BP630" s="521"/>
      <c r="BQ630" s="521"/>
      <c r="BR630" s="521"/>
      <c r="BS630" s="521"/>
      <c r="BT630" s="521"/>
      <c r="BU630" s="521"/>
      <c r="BV630" s="521"/>
      <c r="BW630" s="521"/>
      <c r="BX630" s="521"/>
      <c r="BY630" s="521"/>
      <c r="BZ630" s="521"/>
      <c r="CA630" s="521"/>
      <c r="CB630" s="521"/>
      <c r="CC630" s="521"/>
      <c r="CD630" s="521"/>
      <c r="CE630" s="521"/>
      <c r="CF630" s="521"/>
      <c r="CG630" s="521"/>
      <c r="CH630" s="521"/>
      <c r="CI630" s="521"/>
      <c r="CJ630" s="521"/>
      <c r="CK630" s="521"/>
      <c r="CL630" s="521"/>
      <c r="CM630" s="521"/>
      <c r="CN630" s="521"/>
      <c r="CO630" s="521"/>
      <c r="CP630" s="521"/>
      <c r="CQ630" s="521"/>
    </row>
    <row r="631" spans="1:95" s="69" customFormat="1" ht="15" customHeight="1" x14ac:dyDescent="0.2">
      <c r="A631" s="11">
        <v>158</v>
      </c>
      <c r="B631" s="271"/>
      <c r="C631" s="281"/>
      <c r="D631" s="281"/>
      <c r="E631" s="282"/>
      <c r="F631" s="1475" t="str">
        <f>'2. CAD NCCF'!F631:L631</f>
        <v>Non-FI issued unsecured bonds and paper, low or not rated</v>
      </c>
      <c r="G631" s="1476"/>
      <c r="H631" s="1476"/>
      <c r="I631" s="1476"/>
      <c r="J631" s="1476"/>
      <c r="K631" s="1476"/>
      <c r="L631" s="1477"/>
      <c r="M631" s="690">
        <v>0</v>
      </c>
      <c r="N631" s="691">
        <v>0</v>
      </c>
      <c r="O631" s="692">
        <v>0</v>
      </c>
      <c r="P631" s="692">
        <v>0</v>
      </c>
      <c r="Q631" s="697">
        <v>0</v>
      </c>
      <c r="R631" s="692">
        <v>0</v>
      </c>
      <c r="S631" s="693">
        <v>0</v>
      </c>
      <c r="T631" s="692">
        <v>0</v>
      </c>
      <c r="U631" s="693">
        <v>0</v>
      </c>
      <c r="V631" s="692">
        <v>0</v>
      </c>
      <c r="W631" s="693">
        <v>0</v>
      </c>
      <c r="X631" s="692">
        <v>0</v>
      </c>
      <c r="Y631" s="693">
        <v>0</v>
      </c>
      <c r="Z631" s="692">
        <v>0</v>
      </c>
      <c r="AA631" s="693">
        <v>0</v>
      </c>
      <c r="AB631" s="698">
        <v>0</v>
      </c>
      <c r="AC631" s="690">
        <v>0</v>
      </c>
      <c r="AD631" s="1015"/>
      <c r="AE631" s="1016"/>
      <c r="AF631" s="1016"/>
      <c r="AG631" s="528"/>
      <c r="AH631" s="521"/>
      <c r="AI631" s="521"/>
      <c r="AJ631" s="521"/>
      <c r="AK631" s="521"/>
      <c r="AL631" s="521"/>
      <c r="AM631" s="521"/>
      <c r="AN631" s="521"/>
      <c r="AO631" s="521"/>
      <c r="AP631" s="521"/>
      <c r="AQ631" s="521"/>
      <c r="AR631" s="521"/>
      <c r="AS631" s="521"/>
      <c r="AT631" s="521"/>
      <c r="AU631" s="521"/>
      <c r="AV631" s="521"/>
      <c r="AW631" s="521"/>
      <c r="AX631" s="521"/>
      <c r="AY631" s="521"/>
      <c r="AZ631" s="521"/>
      <c r="BA631" s="521"/>
      <c r="BB631" s="521"/>
      <c r="BC631" s="521"/>
      <c r="BD631" s="521"/>
      <c r="BE631" s="521"/>
      <c r="BF631" s="521"/>
      <c r="BG631" s="521"/>
      <c r="BH631" s="521"/>
      <c r="BI631" s="521"/>
      <c r="BJ631" s="521"/>
      <c r="BK631" s="521"/>
      <c r="BL631" s="521"/>
      <c r="BM631" s="521"/>
      <c r="BN631" s="521"/>
      <c r="BO631" s="521"/>
      <c r="BP631" s="521"/>
      <c r="BQ631" s="521"/>
      <c r="BR631" s="521"/>
      <c r="BS631" s="521"/>
      <c r="BT631" s="521"/>
      <c r="BU631" s="521"/>
      <c r="BV631" s="521"/>
      <c r="BW631" s="521"/>
      <c r="BX631" s="521"/>
      <c r="BY631" s="521"/>
      <c r="BZ631" s="521"/>
      <c r="CA631" s="521"/>
      <c r="CB631" s="521"/>
      <c r="CC631" s="521"/>
      <c r="CD631" s="521"/>
      <c r="CE631" s="521"/>
      <c r="CF631" s="521"/>
      <c r="CG631" s="521"/>
      <c r="CH631" s="521"/>
      <c r="CI631" s="521"/>
      <c r="CJ631" s="521"/>
      <c r="CK631" s="521"/>
      <c r="CL631" s="521"/>
      <c r="CM631" s="521"/>
      <c r="CN631" s="521"/>
      <c r="CO631" s="521"/>
      <c r="CP631" s="521"/>
      <c r="CQ631" s="521"/>
    </row>
    <row r="632" spans="1:95" s="69" customFormat="1" ht="15" customHeight="1" x14ac:dyDescent="0.2">
      <c r="A632" s="11">
        <v>159</v>
      </c>
      <c r="B632" s="271"/>
      <c r="C632" s="281"/>
      <c r="D632" s="281"/>
      <c r="E632" s="282"/>
      <c r="F632" s="1475" t="str">
        <f>'2. CAD NCCF'!F632:L632</f>
        <v>Non-FI issued covered bonds, low or not rated</v>
      </c>
      <c r="G632" s="1476"/>
      <c r="H632" s="1476"/>
      <c r="I632" s="1476"/>
      <c r="J632" s="1476"/>
      <c r="K632" s="1476"/>
      <c r="L632" s="1477"/>
      <c r="M632" s="690">
        <v>0</v>
      </c>
      <c r="N632" s="691">
        <v>0</v>
      </c>
      <c r="O632" s="692">
        <v>0</v>
      </c>
      <c r="P632" s="692">
        <v>0</v>
      </c>
      <c r="Q632" s="697">
        <v>0</v>
      </c>
      <c r="R632" s="692">
        <v>0</v>
      </c>
      <c r="S632" s="693">
        <v>0</v>
      </c>
      <c r="T632" s="692">
        <v>0</v>
      </c>
      <c r="U632" s="693">
        <v>0</v>
      </c>
      <c r="V632" s="692">
        <v>0</v>
      </c>
      <c r="W632" s="693">
        <v>0</v>
      </c>
      <c r="X632" s="692">
        <v>0</v>
      </c>
      <c r="Y632" s="693">
        <v>0</v>
      </c>
      <c r="Z632" s="692">
        <v>0</v>
      </c>
      <c r="AA632" s="693">
        <v>0</v>
      </c>
      <c r="AB632" s="698">
        <v>0</v>
      </c>
      <c r="AC632" s="690">
        <v>0</v>
      </c>
      <c r="AD632" s="1015"/>
      <c r="AE632" s="1016"/>
      <c r="AF632" s="1016"/>
      <c r="AG632" s="528"/>
      <c r="AH632" s="521"/>
      <c r="AI632" s="521"/>
      <c r="AJ632" s="521"/>
      <c r="AK632" s="521"/>
      <c r="AL632" s="521"/>
      <c r="AM632" s="521"/>
      <c r="AN632" s="521"/>
      <c r="AO632" s="521"/>
      <c r="AP632" s="521"/>
      <c r="AQ632" s="521"/>
      <c r="AR632" s="521"/>
      <c r="AS632" s="521"/>
      <c r="AT632" s="521"/>
      <c r="AU632" s="521"/>
      <c r="AV632" s="521"/>
      <c r="AW632" s="521"/>
      <c r="AX632" s="521"/>
      <c r="AY632" s="521"/>
      <c r="AZ632" s="521"/>
      <c r="BA632" s="521"/>
      <c r="BB632" s="521"/>
      <c r="BC632" s="521"/>
      <c r="BD632" s="521"/>
      <c r="BE632" s="521"/>
      <c r="BF632" s="521"/>
      <c r="BG632" s="521"/>
      <c r="BH632" s="521"/>
      <c r="BI632" s="521"/>
      <c r="BJ632" s="521"/>
      <c r="BK632" s="521"/>
      <c r="BL632" s="521"/>
      <c r="BM632" s="521"/>
      <c r="BN632" s="521"/>
      <c r="BO632" s="521"/>
      <c r="BP632" s="521"/>
      <c r="BQ632" s="521"/>
      <c r="BR632" s="521"/>
      <c r="BS632" s="521"/>
      <c r="BT632" s="521"/>
      <c r="BU632" s="521"/>
      <c r="BV632" s="521"/>
      <c r="BW632" s="521"/>
      <c r="BX632" s="521"/>
      <c r="BY632" s="521"/>
      <c r="BZ632" s="521"/>
      <c r="CA632" s="521"/>
      <c r="CB632" s="521"/>
      <c r="CC632" s="521"/>
      <c r="CD632" s="521"/>
      <c r="CE632" s="521"/>
      <c r="CF632" s="521"/>
      <c r="CG632" s="521"/>
      <c r="CH632" s="521"/>
      <c r="CI632" s="521"/>
      <c r="CJ632" s="521"/>
      <c r="CK632" s="521"/>
      <c r="CL632" s="521"/>
      <c r="CM632" s="521"/>
      <c r="CN632" s="521"/>
      <c r="CO632" s="521"/>
      <c r="CP632" s="521"/>
      <c r="CQ632" s="521"/>
    </row>
    <row r="633" spans="1:95" s="69" customFormat="1" ht="15" customHeight="1" x14ac:dyDescent="0.2">
      <c r="A633" s="11">
        <v>160</v>
      </c>
      <c r="B633" s="271"/>
      <c r="C633" s="281"/>
      <c r="D633" s="281"/>
      <c r="E633" s="1445" t="str">
        <f>'2. CAD NCCF'!E633:L633</f>
        <v>FI issued CBP, low or not rated</v>
      </c>
      <c r="F633" s="1446"/>
      <c r="G633" s="1446"/>
      <c r="H633" s="1446"/>
      <c r="I633" s="1446"/>
      <c r="J633" s="1446"/>
      <c r="K633" s="1446"/>
      <c r="L633" s="1447"/>
      <c r="M633" s="399">
        <f>SUBTOTAL(9,M634:M636)</f>
        <v>0</v>
      </c>
      <c r="N633" s="402">
        <f t="shared" ref="N633:AC633" si="143">SUBTOTAL(9,N634:N636)</f>
        <v>0</v>
      </c>
      <c r="O633" s="406">
        <f t="shared" si="143"/>
        <v>0</v>
      </c>
      <c r="P633" s="405">
        <f t="shared" si="143"/>
        <v>0</v>
      </c>
      <c r="Q633" s="407">
        <f t="shared" si="143"/>
        <v>0</v>
      </c>
      <c r="R633" s="406">
        <f t="shared" si="143"/>
        <v>0</v>
      </c>
      <c r="S633" s="406">
        <f t="shared" si="143"/>
        <v>0</v>
      </c>
      <c r="T633" s="406">
        <f t="shared" si="143"/>
        <v>0</v>
      </c>
      <c r="U633" s="406">
        <f t="shared" si="143"/>
        <v>0</v>
      </c>
      <c r="V633" s="406">
        <f t="shared" si="143"/>
        <v>0</v>
      </c>
      <c r="W633" s="406">
        <f t="shared" si="143"/>
        <v>0</v>
      </c>
      <c r="X633" s="406">
        <f t="shared" si="143"/>
        <v>0</v>
      </c>
      <c r="Y633" s="406">
        <f t="shared" si="143"/>
        <v>0</v>
      </c>
      <c r="Z633" s="406">
        <f t="shared" si="143"/>
        <v>0</v>
      </c>
      <c r="AA633" s="406">
        <f t="shared" si="143"/>
        <v>0</v>
      </c>
      <c r="AB633" s="416">
        <f t="shared" si="143"/>
        <v>0</v>
      </c>
      <c r="AC633" s="399">
        <f t="shared" si="143"/>
        <v>0</v>
      </c>
      <c r="AD633" s="1015"/>
      <c r="AE633" s="1016"/>
      <c r="AF633" s="1016"/>
      <c r="AG633" s="528"/>
      <c r="AH633" s="521"/>
      <c r="AI633" s="521"/>
      <c r="AJ633" s="521"/>
      <c r="AK633" s="521"/>
      <c r="AL633" s="521"/>
      <c r="AM633" s="521"/>
      <c r="AN633" s="521"/>
      <c r="AO633" s="521"/>
      <c r="AP633" s="521"/>
      <c r="AQ633" s="521"/>
      <c r="AR633" s="521"/>
      <c r="AS633" s="521"/>
      <c r="AT633" s="521"/>
      <c r="AU633" s="521"/>
      <c r="AV633" s="521"/>
      <c r="AW633" s="521"/>
      <c r="AX633" s="521"/>
      <c r="AY633" s="521"/>
      <c r="AZ633" s="521"/>
      <c r="BA633" s="521"/>
      <c r="BB633" s="521"/>
      <c r="BC633" s="521"/>
      <c r="BD633" s="521"/>
      <c r="BE633" s="521"/>
      <c r="BF633" s="521"/>
      <c r="BG633" s="521"/>
      <c r="BH633" s="521"/>
      <c r="BI633" s="521"/>
      <c r="BJ633" s="521"/>
      <c r="BK633" s="521"/>
      <c r="BL633" s="521"/>
      <c r="BM633" s="521"/>
      <c r="BN633" s="521"/>
      <c r="BO633" s="521"/>
      <c r="BP633" s="521"/>
      <c r="BQ633" s="521"/>
      <c r="BR633" s="521"/>
      <c r="BS633" s="521"/>
      <c r="BT633" s="521"/>
      <c r="BU633" s="521"/>
      <c r="BV633" s="521"/>
      <c r="BW633" s="521"/>
      <c r="BX633" s="521"/>
      <c r="BY633" s="521"/>
      <c r="BZ633" s="521"/>
      <c r="CA633" s="521"/>
      <c r="CB633" s="521"/>
      <c r="CC633" s="521"/>
      <c r="CD633" s="521"/>
      <c r="CE633" s="521"/>
      <c r="CF633" s="521"/>
      <c r="CG633" s="521"/>
      <c r="CH633" s="521"/>
      <c r="CI633" s="521"/>
      <c r="CJ633" s="521"/>
      <c r="CK633" s="521"/>
      <c r="CL633" s="521"/>
      <c r="CM633" s="521"/>
      <c r="CN633" s="521"/>
      <c r="CO633" s="521"/>
      <c r="CP633" s="521"/>
      <c r="CQ633" s="521"/>
    </row>
    <row r="634" spans="1:95" s="69" customFormat="1" ht="15" customHeight="1" x14ac:dyDescent="0.2">
      <c r="A634" s="11">
        <v>161</v>
      </c>
      <c r="B634" s="271"/>
      <c r="C634" s="281"/>
      <c r="D634" s="281"/>
      <c r="E634" s="282"/>
      <c r="F634" s="1475" t="str">
        <f>'2. CAD NCCF'!F634:L634</f>
        <v>FI issued unsecured bonds and paper, low or not rated</v>
      </c>
      <c r="G634" s="1476"/>
      <c r="H634" s="1476"/>
      <c r="I634" s="1476"/>
      <c r="J634" s="1476"/>
      <c r="K634" s="1476"/>
      <c r="L634" s="1477"/>
      <c r="M634" s="690">
        <v>0</v>
      </c>
      <c r="N634" s="691">
        <v>0</v>
      </c>
      <c r="O634" s="692">
        <v>0</v>
      </c>
      <c r="P634" s="692">
        <v>0</v>
      </c>
      <c r="Q634" s="697">
        <v>0</v>
      </c>
      <c r="R634" s="692">
        <v>0</v>
      </c>
      <c r="S634" s="693">
        <v>0</v>
      </c>
      <c r="T634" s="692">
        <v>0</v>
      </c>
      <c r="U634" s="693">
        <v>0</v>
      </c>
      <c r="V634" s="692">
        <v>0</v>
      </c>
      <c r="W634" s="693">
        <v>0</v>
      </c>
      <c r="X634" s="692">
        <v>0</v>
      </c>
      <c r="Y634" s="693">
        <v>0</v>
      </c>
      <c r="Z634" s="692">
        <v>0</v>
      </c>
      <c r="AA634" s="693">
        <v>0</v>
      </c>
      <c r="AB634" s="698">
        <v>0</v>
      </c>
      <c r="AC634" s="690">
        <v>0</v>
      </c>
      <c r="AD634" s="1015"/>
      <c r="AE634" s="1016"/>
      <c r="AF634" s="1016"/>
      <c r="AG634" s="528"/>
      <c r="AH634" s="521"/>
      <c r="AI634" s="521"/>
      <c r="AJ634" s="521"/>
      <c r="AK634" s="521"/>
      <c r="AL634" s="521"/>
      <c r="AM634" s="521"/>
      <c r="AN634" s="521"/>
      <c r="AO634" s="521"/>
      <c r="AP634" s="521"/>
      <c r="AQ634" s="521"/>
      <c r="AR634" s="521"/>
      <c r="AS634" s="521"/>
      <c r="AT634" s="521"/>
      <c r="AU634" s="521"/>
      <c r="AV634" s="521"/>
      <c r="AW634" s="521"/>
      <c r="AX634" s="521"/>
      <c r="AY634" s="521"/>
      <c r="AZ634" s="521"/>
      <c r="BA634" s="521"/>
      <c r="BB634" s="521"/>
      <c r="BC634" s="521"/>
      <c r="BD634" s="521"/>
      <c r="BE634" s="521"/>
      <c r="BF634" s="521"/>
      <c r="BG634" s="521"/>
      <c r="BH634" s="521"/>
      <c r="BI634" s="521"/>
      <c r="BJ634" s="521"/>
      <c r="BK634" s="521"/>
      <c r="BL634" s="521"/>
      <c r="BM634" s="521"/>
      <c r="BN634" s="521"/>
      <c r="BO634" s="521"/>
      <c r="BP634" s="521"/>
      <c r="BQ634" s="521"/>
      <c r="BR634" s="521"/>
      <c r="BS634" s="521"/>
      <c r="BT634" s="521"/>
      <c r="BU634" s="521"/>
      <c r="BV634" s="521"/>
      <c r="BW634" s="521"/>
      <c r="BX634" s="521"/>
      <c r="BY634" s="521"/>
      <c r="BZ634" s="521"/>
      <c r="CA634" s="521"/>
      <c r="CB634" s="521"/>
      <c r="CC634" s="521"/>
      <c r="CD634" s="521"/>
      <c r="CE634" s="521"/>
      <c r="CF634" s="521"/>
      <c r="CG634" s="521"/>
      <c r="CH634" s="521"/>
      <c r="CI634" s="521"/>
      <c r="CJ634" s="521"/>
      <c r="CK634" s="521"/>
      <c r="CL634" s="521"/>
      <c r="CM634" s="521"/>
      <c r="CN634" s="521"/>
      <c r="CO634" s="521"/>
      <c r="CP634" s="521"/>
      <c r="CQ634" s="521"/>
    </row>
    <row r="635" spans="1:95" s="69" customFormat="1" ht="15" customHeight="1" x14ac:dyDescent="0.2">
      <c r="A635" s="11">
        <v>162</v>
      </c>
      <c r="B635" s="271"/>
      <c r="C635" s="272"/>
      <c r="D635" s="272"/>
      <c r="E635" s="272"/>
      <c r="F635" s="1475" t="str">
        <f>'2. CAD NCCF'!F635:L635</f>
        <v>FI issued covered bonds, low or not rated</v>
      </c>
      <c r="G635" s="1476"/>
      <c r="H635" s="1476"/>
      <c r="I635" s="1476"/>
      <c r="J635" s="1476"/>
      <c r="K635" s="1476"/>
      <c r="L635" s="1477"/>
      <c r="M635" s="690">
        <v>0</v>
      </c>
      <c r="N635" s="691">
        <v>0</v>
      </c>
      <c r="O635" s="692">
        <v>0</v>
      </c>
      <c r="P635" s="692">
        <v>0</v>
      </c>
      <c r="Q635" s="697">
        <v>0</v>
      </c>
      <c r="R635" s="692">
        <v>0</v>
      </c>
      <c r="S635" s="693">
        <v>0</v>
      </c>
      <c r="T635" s="692">
        <v>0</v>
      </c>
      <c r="U635" s="693">
        <v>0</v>
      </c>
      <c r="V635" s="692">
        <v>0</v>
      </c>
      <c r="W635" s="693">
        <v>0</v>
      </c>
      <c r="X635" s="692">
        <v>0</v>
      </c>
      <c r="Y635" s="693">
        <v>0</v>
      </c>
      <c r="Z635" s="692">
        <v>0</v>
      </c>
      <c r="AA635" s="693">
        <v>0</v>
      </c>
      <c r="AB635" s="698">
        <v>0</v>
      </c>
      <c r="AC635" s="690">
        <v>0</v>
      </c>
      <c r="AD635" s="1015"/>
      <c r="AE635" s="1016"/>
      <c r="AF635" s="1016"/>
      <c r="AG635" s="528"/>
      <c r="AH635" s="521"/>
      <c r="AI635" s="521"/>
      <c r="AJ635" s="521"/>
      <c r="AK635" s="521"/>
      <c r="AL635" s="521"/>
      <c r="AM635" s="521"/>
      <c r="AN635" s="521"/>
      <c r="AO635" s="521"/>
      <c r="AP635" s="521"/>
      <c r="AQ635" s="521"/>
      <c r="AR635" s="521"/>
      <c r="AS635" s="521"/>
      <c r="AT635" s="521"/>
      <c r="AU635" s="521"/>
      <c r="AV635" s="521"/>
      <c r="AW635" s="521"/>
      <c r="AX635" s="521"/>
      <c r="AY635" s="521"/>
      <c r="AZ635" s="521"/>
      <c r="BA635" s="521"/>
      <c r="BB635" s="521"/>
      <c r="BC635" s="521"/>
      <c r="BD635" s="521"/>
      <c r="BE635" s="521"/>
      <c r="BF635" s="521"/>
      <c r="BG635" s="521"/>
      <c r="BH635" s="521"/>
      <c r="BI635" s="521"/>
      <c r="BJ635" s="521"/>
      <c r="BK635" s="521"/>
      <c r="BL635" s="521"/>
      <c r="BM635" s="521"/>
      <c r="BN635" s="521"/>
      <c r="BO635" s="521"/>
      <c r="BP635" s="521"/>
      <c r="BQ635" s="521"/>
      <c r="BR635" s="521"/>
      <c r="BS635" s="521"/>
      <c r="BT635" s="521"/>
      <c r="BU635" s="521"/>
      <c r="BV635" s="521"/>
      <c r="BW635" s="521"/>
      <c r="BX635" s="521"/>
      <c r="BY635" s="521"/>
      <c r="BZ635" s="521"/>
      <c r="CA635" s="521"/>
      <c r="CB635" s="521"/>
      <c r="CC635" s="521"/>
      <c r="CD635" s="521"/>
      <c r="CE635" s="521"/>
      <c r="CF635" s="521"/>
      <c r="CG635" s="521"/>
      <c r="CH635" s="521"/>
      <c r="CI635" s="521"/>
      <c r="CJ635" s="521"/>
      <c r="CK635" s="521"/>
      <c r="CL635" s="521"/>
      <c r="CM635" s="521"/>
      <c r="CN635" s="521"/>
      <c r="CO635" s="521"/>
      <c r="CP635" s="521"/>
      <c r="CQ635" s="521"/>
    </row>
    <row r="636" spans="1:95" s="69" customFormat="1" ht="15" customHeight="1" x14ac:dyDescent="0.2">
      <c r="A636" s="11">
        <v>163</v>
      </c>
      <c r="B636" s="271"/>
      <c r="C636" s="272"/>
      <c r="D636" s="272"/>
      <c r="E636" s="272"/>
      <c r="F636" s="1475" t="str">
        <f>'2. CAD NCCF'!F636:L636</f>
        <v>FI issued jumbo covered bonds, low or not rated</v>
      </c>
      <c r="G636" s="1476"/>
      <c r="H636" s="1476"/>
      <c r="I636" s="1476"/>
      <c r="J636" s="1476"/>
      <c r="K636" s="1476"/>
      <c r="L636" s="1477"/>
      <c r="M636" s="690">
        <v>0</v>
      </c>
      <c r="N636" s="691">
        <v>0</v>
      </c>
      <c r="O636" s="692">
        <v>0</v>
      </c>
      <c r="P636" s="692">
        <v>0</v>
      </c>
      <c r="Q636" s="697">
        <v>0</v>
      </c>
      <c r="R636" s="692">
        <v>0</v>
      </c>
      <c r="S636" s="693">
        <v>0</v>
      </c>
      <c r="T636" s="692">
        <v>0</v>
      </c>
      <c r="U636" s="693">
        <v>0</v>
      </c>
      <c r="V636" s="692">
        <v>0</v>
      </c>
      <c r="W636" s="693">
        <v>0</v>
      </c>
      <c r="X636" s="692">
        <v>0</v>
      </c>
      <c r="Y636" s="693">
        <v>0</v>
      </c>
      <c r="Z636" s="692">
        <v>0</v>
      </c>
      <c r="AA636" s="693">
        <v>0</v>
      </c>
      <c r="AB636" s="698">
        <v>0</v>
      </c>
      <c r="AC636" s="690">
        <v>0</v>
      </c>
      <c r="AD636" s="1015"/>
      <c r="AE636" s="1016"/>
      <c r="AF636" s="1016"/>
      <c r="AG636" s="528"/>
      <c r="AH636" s="521"/>
      <c r="AI636" s="521"/>
      <c r="AJ636" s="521"/>
      <c r="AK636" s="521"/>
      <c r="AL636" s="521"/>
      <c r="AM636" s="521"/>
      <c r="AN636" s="521"/>
      <c r="AO636" s="521"/>
      <c r="AP636" s="521"/>
      <c r="AQ636" s="521"/>
      <c r="AR636" s="521"/>
      <c r="AS636" s="521"/>
      <c r="AT636" s="521"/>
      <c r="AU636" s="521"/>
      <c r="AV636" s="521"/>
      <c r="AW636" s="521"/>
      <c r="AX636" s="521"/>
      <c r="AY636" s="521"/>
      <c r="AZ636" s="521"/>
      <c r="BA636" s="521"/>
      <c r="BB636" s="521"/>
      <c r="BC636" s="521"/>
      <c r="BD636" s="521"/>
      <c r="BE636" s="521"/>
      <c r="BF636" s="521"/>
      <c r="BG636" s="521"/>
      <c r="BH636" s="521"/>
      <c r="BI636" s="521"/>
      <c r="BJ636" s="521"/>
      <c r="BK636" s="521"/>
      <c r="BL636" s="521"/>
      <c r="BM636" s="521"/>
      <c r="BN636" s="521"/>
      <c r="BO636" s="521"/>
      <c r="BP636" s="521"/>
      <c r="BQ636" s="521"/>
      <c r="BR636" s="521"/>
      <c r="BS636" s="521"/>
      <c r="BT636" s="521"/>
      <c r="BU636" s="521"/>
      <c r="BV636" s="521"/>
      <c r="BW636" s="521"/>
      <c r="BX636" s="521"/>
      <c r="BY636" s="521"/>
      <c r="BZ636" s="521"/>
      <c r="CA636" s="521"/>
      <c r="CB636" s="521"/>
      <c r="CC636" s="521"/>
      <c r="CD636" s="521"/>
      <c r="CE636" s="521"/>
      <c r="CF636" s="521"/>
      <c r="CG636" s="521"/>
      <c r="CH636" s="521"/>
      <c r="CI636" s="521"/>
      <c r="CJ636" s="521"/>
      <c r="CK636" s="521"/>
      <c r="CL636" s="521"/>
      <c r="CM636" s="521"/>
      <c r="CN636" s="521"/>
      <c r="CO636" s="521"/>
      <c r="CP636" s="521"/>
      <c r="CQ636" s="521"/>
    </row>
    <row r="637" spans="1:95" s="69" customFormat="1" x14ac:dyDescent="0.2">
      <c r="A637" s="11">
        <v>164</v>
      </c>
      <c r="B637" s="271"/>
      <c r="C637" s="272"/>
      <c r="D637" s="1472" t="str">
        <f>'2. CAD NCCF'!D637:AF637</f>
        <v>Asset backed securities (ABS) and asset backed commercial paper (ABCP)</v>
      </c>
      <c r="E637" s="1473"/>
      <c r="F637" s="1473"/>
      <c r="G637" s="1473"/>
      <c r="H637" s="1473"/>
      <c r="I637" s="1473"/>
      <c r="J637" s="1473"/>
      <c r="K637" s="1473"/>
      <c r="L637" s="1473"/>
      <c r="M637" s="1473"/>
      <c r="N637" s="1473"/>
      <c r="O637" s="1473"/>
      <c r="P637" s="1473"/>
      <c r="Q637" s="1473"/>
      <c r="R637" s="1473"/>
      <c r="S637" s="1473"/>
      <c r="T637" s="1473"/>
      <c r="U637" s="1473"/>
      <c r="V637" s="1473"/>
      <c r="W637" s="1473"/>
      <c r="X637" s="1473"/>
      <c r="Y637" s="1473"/>
      <c r="Z637" s="1473"/>
      <c r="AA637" s="1473"/>
      <c r="AB637" s="1473"/>
      <c r="AC637" s="1473"/>
      <c r="AD637" s="1473"/>
      <c r="AE637" s="1473"/>
      <c r="AF637" s="1473"/>
      <c r="AG637" s="528"/>
      <c r="AH637" s="521"/>
      <c r="AI637" s="521"/>
      <c r="AJ637" s="521"/>
      <c r="AK637" s="521"/>
      <c r="AL637" s="521"/>
      <c r="AM637" s="521"/>
      <c r="AN637" s="521"/>
      <c r="AO637" s="521"/>
      <c r="AP637" s="521"/>
      <c r="AQ637" s="521"/>
      <c r="AR637" s="521"/>
      <c r="AS637" s="521"/>
      <c r="AT637" s="521"/>
      <c r="AU637" s="521"/>
      <c r="AV637" s="521"/>
      <c r="AW637" s="521"/>
      <c r="AX637" s="521"/>
      <c r="AY637" s="521"/>
      <c r="AZ637" s="521"/>
      <c r="BA637" s="521"/>
      <c r="BB637" s="521"/>
      <c r="BC637" s="521"/>
      <c r="BD637" s="521"/>
      <c r="BE637" s="521"/>
      <c r="BF637" s="521"/>
      <c r="BG637" s="521"/>
      <c r="BH637" s="521"/>
      <c r="BI637" s="521"/>
      <c r="BJ637" s="521"/>
      <c r="BK637" s="521"/>
      <c r="BL637" s="521"/>
      <c r="BM637" s="521"/>
      <c r="BN637" s="521"/>
      <c r="BO637" s="521"/>
      <c r="BP637" s="521"/>
      <c r="BQ637" s="521"/>
      <c r="BR637" s="521"/>
      <c r="BS637" s="521"/>
      <c r="BT637" s="521"/>
      <c r="BU637" s="521"/>
      <c r="BV637" s="521"/>
      <c r="BW637" s="521"/>
      <c r="BX637" s="521"/>
      <c r="BY637" s="521"/>
      <c r="BZ637" s="521"/>
      <c r="CA637" s="521"/>
      <c r="CB637" s="521"/>
      <c r="CC637" s="521"/>
      <c r="CD637" s="521"/>
      <c r="CE637" s="521"/>
      <c r="CF637" s="521"/>
      <c r="CG637" s="521"/>
      <c r="CH637" s="521"/>
      <c r="CI637" s="521"/>
      <c r="CJ637" s="521"/>
      <c r="CK637" s="521"/>
      <c r="CL637" s="521"/>
      <c r="CM637" s="521"/>
      <c r="CN637" s="521"/>
      <c r="CO637" s="521"/>
      <c r="CP637" s="521"/>
      <c r="CQ637" s="521"/>
    </row>
    <row r="638" spans="1:95" s="69" customFormat="1" x14ac:dyDescent="0.2">
      <c r="A638" s="11">
        <v>165</v>
      </c>
      <c r="B638" s="271"/>
      <c r="C638" s="272"/>
      <c r="D638" s="272"/>
      <c r="E638" s="1515" t="str">
        <f>'2. CAD NCCF'!E638:L638</f>
        <v>Non-FI issued ABS and ABCP, high rated</v>
      </c>
      <c r="F638" s="1516"/>
      <c r="G638" s="1516"/>
      <c r="H638" s="1516"/>
      <c r="I638" s="1516"/>
      <c r="J638" s="1516"/>
      <c r="K638" s="1516"/>
      <c r="L638" s="1517"/>
      <c r="M638" s="399">
        <f>SUBTOTAL(9,M639:M640)</f>
        <v>0</v>
      </c>
      <c r="N638" s="402">
        <f t="shared" ref="N638:AC638" si="144">SUBTOTAL(9,N639:N640)</f>
        <v>0</v>
      </c>
      <c r="O638" s="406">
        <f t="shared" si="144"/>
        <v>0</v>
      </c>
      <c r="P638" s="405">
        <f t="shared" si="144"/>
        <v>0</v>
      </c>
      <c r="Q638" s="407">
        <f t="shared" si="144"/>
        <v>0</v>
      </c>
      <c r="R638" s="406">
        <f t="shared" si="144"/>
        <v>0</v>
      </c>
      <c r="S638" s="406">
        <f t="shared" si="144"/>
        <v>0</v>
      </c>
      <c r="T638" s="406">
        <f t="shared" si="144"/>
        <v>0</v>
      </c>
      <c r="U638" s="406">
        <f t="shared" si="144"/>
        <v>0</v>
      </c>
      <c r="V638" s="406">
        <f t="shared" si="144"/>
        <v>0</v>
      </c>
      <c r="W638" s="406">
        <f t="shared" si="144"/>
        <v>0</v>
      </c>
      <c r="X638" s="406">
        <f t="shared" si="144"/>
        <v>0</v>
      </c>
      <c r="Y638" s="406">
        <f t="shared" si="144"/>
        <v>0</v>
      </c>
      <c r="Z638" s="406">
        <f t="shared" si="144"/>
        <v>0</v>
      </c>
      <c r="AA638" s="406">
        <f t="shared" si="144"/>
        <v>0</v>
      </c>
      <c r="AB638" s="416">
        <f t="shared" si="144"/>
        <v>0</v>
      </c>
      <c r="AC638" s="399">
        <f t="shared" si="144"/>
        <v>0</v>
      </c>
      <c r="AD638" s="1015"/>
      <c r="AE638" s="1016"/>
      <c r="AF638" s="1016"/>
      <c r="AG638" s="528"/>
      <c r="AH638" s="521"/>
      <c r="AI638" s="521"/>
      <c r="AJ638" s="521"/>
      <c r="AK638" s="521"/>
      <c r="AL638" s="521"/>
      <c r="AM638" s="521"/>
      <c r="AN638" s="521"/>
      <c r="AO638" s="521"/>
      <c r="AP638" s="521"/>
      <c r="AQ638" s="521"/>
      <c r="AR638" s="521"/>
      <c r="AS638" s="521"/>
      <c r="AT638" s="521"/>
      <c r="AU638" s="521"/>
      <c r="AV638" s="521"/>
      <c r="AW638" s="521"/>
      <c r="AX638" s="521"/>
      <c r="AY638" s="521"/>
      <c r="AZ638" s="521"/>
      <c r="BA638" s="521"/>
      <c r="BB638" s="521"/>
      <c r="BC638" s="521"/>
      <c r="BD638" s="521"/>
      <c r="BE638" s="521"/>
      <c r="BF638" s="521"/>
      <c r="BG638" s="521"/>
      <c r="BH638" s="521"/>
      <c r="BI638" s="521"/>
      <c r="BJ638" s="521"/>
      <c r="BK638" s="521"/>
      <c r="BL638" s="521"/>
      <c r="BM638" s="521"/>
      <c r="BN638" s="521"/>
      <c r="BO638" s="521"/>
      <c r="BP638" s="521"/>
      <c r="BQ638" s="521"/>
      <c r="BR638" s="521"/>
      <c r="BS638" s="521"/>
      <c r="BT638" s="521"/>
      <c r="BU638" s="521"/>
      <c r="BV638" s="521"/>
      <c r="BW638" s="521"/>
      <c r="BX638" s="521"/>
      <c r="BY638" s="521"/>
      <c r="BZ638" s="521"/>
      <c r="CA638" s="521"/>
      <c r="CB638" s="521"/>
      <c r="CC638" s="521"/>
      <c r="CD638" s="521"/>
      <c r="CE638" s="521"/>
      <c r="CF638" s="521"/>
      <c r="CG638" s="521"/>
      <c r="CH638" s="521"/>
      <c r="CI638" s="521"/>
      <c r="CJ638" s="521"/>
      <c r="CK638" s="521"/>
      <c r="CL638" s="521"/>
      <c r="CM638" s="521"/>
      <c r="CN638" s="521"/>
      <c r="CO638" s="521"/>
      <c r="CP638" s="521"/>
      <c r="CQ638" s="521"/>
    </row>
    <row r="639" spans="1:95" s="69" customFormat="1" x14ac:dyDescent="0.2">
      <c r="A639" s="11">
        <v>166</v>
      </c>
      <c r="B639" s="271"/>
      <c r="C639" s="272"/>
      <c r="D639" s="272"/>
      <c r="E639" s="272"/>
      <c r="F639" s="1475" t="str">
        <f>'2. CAD NCCF'!F639:L639</f>
        <v>Non-FI issued ABS, high rated</v>
      </c>
      <c r="G639" s="1476"/>
      <c r="H639" s="1476"/>
      <c r="I639" s="1476"/>
      <c r="J639" s="1476"/>
      <c r="K639" s="1476"/>
      <c r="L639" s="1477"/>
      <c r="M639" s="690">
        <v>0</v>
      </c>
      <c r="N639" s="691">
        <v>0</v>
      </c>
      <c r="O639" s="692">
        <v>0</v>
      </c>
      <c r="P639" s="692">
        <v>0</v>
      </c>
      <c r="Q639" s="697">
        <v>0</v>
      </c>
      <c r="R639" s="692">
        <v>0</v>
      </c>
      <c r="S639" s="693">
        <v>0</v>
      </c>
      <c r="T639" s="692">
        <v>0</v>
      </c>
      <c r="U639" s="693">
        <v>0</v>
      </c>
      <c r="V639" s="692">
        <v>0</v>
      </c>
      <c r="W639" s="693">
        <v>0</v>
      </c>
      <c r="X639" s="692">
        <v>0</v>
      </c>
      <c r="Y639" s="693">
        <v>0</v>
      </c>
      <c r="Z639" s="692">
        <v>0</v>
      </c>
      <c r="AA639" s="693">
        <v>0</v>
      </c>
      <c r="AB639" s="698">
        <v>0</v>
      </c>
      <c r="AC639" s="690">
        <v>0</v>
      </c>
      <c r="AD639" s="1015"/>
      <c r="AE639" s="1016"/>
      <c r="AF639" s="1016"/>
      <c r="AG639" s="528"/>
      <c r="AH639" s="521"/>
      <c r="AI639" s="521"/>
      <c r="AJ639" s="521"/>
      <c r="AK639" s="521"/>
      <c r="AL639" s="521"/>
      <c r="AM639" s="521"/>
      <c r="AN639" s="521"/>
      <c r="AO639" s="521"/>
      <c r="AP639" s="521"/>
      <c r="AQ639" s="521"/>
      <c r="AR639" s="521"/>
      <c r="AS639" s="521"/>
      <c r="AT639" s="521"/>
      <c r="AU639" s="521"/>
      <c r="AV639" s="521"/>
      <c r="AW639" s="521"/>
      <c r="AX639" s="521"/>
      <c r="AY639" s="521"/>
      <c r="AZ639" s="521"/>
      <c r="BA639" s="521"/>
      <c r="BB639" s="521"/>
      <c r="BC639" s="521"/>
      <c r="BD639" s="521"/>
      <c r="BE639" s="521"/>
      <c r="BF639" s="521"/>
      <c r="BG639" s="521"/>
      <c r="BH639" s="521"/>
      <c r="BI639" s="521"/>
      <c r="BJ639" s="521"/>
      <c r="BK639" s="521"/>
      <c r="BL639" s="521"/>
      <c r="BM639" s="521"/>
      <c r="BN639" s="521"/>
      <c r="BO639" s="521"/>
      <c r="BP639" s="521"/>
      <c r="BQ639" s="521"/>
      <c r="BR639" s="521"/>
      <c r="BS639" s="521"/>
      <c r="BT639" s="521"/>
      <c r="BU639" s="521"/>
      <c r="BV639" s="521"/>
      <c r="BW639" s="521"/>
      <c r="BX639" s="521"/>
      <c r="BY639" s="521"/>
      <c r="BZ639" s="521"/>
      <c r="CA639" s="521"/>
      <c r="CB639" s="521"/>
      <c r="CC639" s="521"/>
      <c r="CD639" s="521"/>
      <c r="CE639" s="521"/>
      <c r="CF639" s="521"/>
      <c r="CG639" s="521"/>
      <c r="CH639" s="521"/>
      <c r="CI639" s="521"/>
      <c r="CJ639" s="521"/>
      <c r="CK639" s="521"/>
      <c r="CL639" s="521"/>
      <c r="CM639" s="521"/>
      <c r="CN639" s="521"/>
      <c r="CO639" s="521"/>
      <c r="CP639" s="521"/>
      <c r="CQ639" s="521"/>
    </row>
    <row r="640" spans="1:95" s="69" customFormat="1" ht="15" customHeight="1" x14ac:dyDescent="0.2">
      <c r="A640" s="11">
        <v>167</v>
      </c>
      <c r="B640" s="271"/>
      <c r="C640" s="272"/>
      <c r="D640" s="272"/>
      <c r="E640" s="272"/>
      <c r="F640" s="1475" t="str">
        <f>'2. CAD NCCF'!F640:L640</f>
        <v>Non-FI issued ABCP, high rated</v>
      </c>
      <c r="G640" s="1476"/>
      <c r="H640" s="1476"/>
      <c r="I640" s="1476"/>
      <c r="J640" s="1476"/>
      <c r="K640" s="1476"/>
      <c r="L640" s="1477"/>
      <c r="M640" s="690">
        <v>0</v>
      </c>
      <c r="N640" s="691">
        <v>0</v>
      </c>
      <c r="O640" s="692">
        <v>0</v>
      </c>
      <c r="P640" s="692">
        <v>0</v>
      </c>
      <c r="Q640" s="697">
        <v>0</v>
      </c>
      <c r="R640" s="692">
        <v>0</v>
      </c>
      <c r="S640" s="693">
        <v>0</v>
      </c>
      <c r="T640" s="692">
        <v>0</v>
      </c>
      <c r="U640" s="693">
        <v>0</v>
      </c>
      <c r="V640" s="692">
        <v>0</v>
      </c>
      <c r="W640" s="693">
        <v>0</v>
      </c>
      <c r="X640" s="692">
        <v>0</v>
      </c>
      <c r="Y640" s="693">
        <v>0</v>
      </c>
      <c r="Z640" s="692">
        <v>0</v>
      </c>
      <c r="AA640" s="693">
        <v>0</v>
      </c>
      <c r="AB640" s="698">
        <v>0</v>
      </c>
      <c r="AC640" s="690">
        <v>0</v>
      </c>
      <c r="AD640" s="1015"/>
      <c r="AE640" s="1016"/>
      <c r="AF640" s="1016"/>
      <c r="AG640" s="528"/>
      <c r="AH640" s="521"/>
      <c r="AI640" s="521"/>
      <c r="AJ640" s="521"/>
      <c r="AK640" s="521"/>
      <c r="AL640" s="521"/>
      <c r="AM640" s="521"/>
      <c r="AN640" s="521"/>
      <c r="AO640" s="521"/>
      <c r="AP640" s="521"/>
      <c r="AQ640" s="521"/>
      <c r="AR640" s="521"/>
      <c r="AS640" s="521"/>
      <c r="AT640" s="521"/>
      <c r="AU640" s="521"/>
      <c r="AV640" s="521"/>
      <c r="AW640" s="521"/>
      <c r="AX640" s="521"/>
      <c r="AY640" s="521"/>
      <c r="AZ640" s="521"/>
      <c r="BA640" s="521"/>
      <c r="BB640" s="521"/>
      <c r="BC640" s="521"/>
      <c r="BD640" s="521"/>
      <c r="BE640" s="521"/>
      <c r="BF640" s="521"/>
      <c r="BG640" s="521"/>
      <c r="BH640" s="521"/>
      <c r="BI640" s="521"/>
      <c r="BJ640" s="521"/>
      <c r="BK640" s="521"/>
      <c r="BL640" s="521"/>
      <c r="BM640" s="521"/>
      <c r="BN640" s="521"/>
      <c r="BO640" s="521"/>
      <c r="BP640" s="521"/>
      <c r="BQ640" s="521"/>
      <c r="BR640" s="521"/>
      <c r="BS640" s="521"/>
      <c r="BT640" s="521"/>
      <c r="BU640" s="521"/>
      <c r="BV640" s="521"/>
      <c r="BW640" s="521"/>
      <c r="BX640" s="521"/>
      <c r="BY640" s="521"/>
      <c r="BZ640" s="521"/>
      <c r="CA640" s="521"/>
      <c r="CB640" s="521"/>
      <c r="CC640" s="521"/>
      <c r="CD640" s="521"/>
      <c r="CE640" s="521"/>
      <c r="CF640" s="521"/>
      <c r="CG640" s="521"/>
      <c r="CH640" s="521"/>
      <c r="CI640" s="521"/>
      <c r="CJ640" s="521"/>
      <c r="CK640" s="521"/>
      <c r="CL640" s="521"/>
      <c r="CM640" s="521"/>
      <c r="CN640" s="521"/>
      <c r="CO640" s="521"/>
      <c r="CP640" s="521"/>
      <c r="CQ640" s="521"/>
    </row>
    <row r="641" spans="1:95" s="69" customFormat="1" x14ac:dyDescent="0.2">
      <c r="A641" s="11">
        <v>168</v>
      </c>
      <c r="B641" s="271"/>
      <c r="C641" s="272"/>
      <c r="D641" s="272"/>
      <c r="E641" s="1445" t="str">
        <f>'2. CAD NCCF'!E641:L641</f>
        <v>FI issued ABS and ABCP, high rated</v>
      </c>
      <c r="F641" s="1446"/>
      <c r="G641" s="1446"/>
      <c r="H641" s="1446"/>
      <c r="I641" s="1446"/>
      <c r="J641" s="1446"/>
      <c r="K641" s="1446"/>
      <c r="L641" s="1447"/>
      <c r="M641" s="399">
        <f>SUBTOTAL(9,M642:M643)</f>
        <v>0</v>
      </c>
      <c r="N641" s="402">
        <f t="shared" ref="N641:AC641" si="145">SUBTOTAL(9,N642:N643)</f>
        <v>0</v>
      </c>
      <c r="O641" s="406">
        <f t="shared" si="145"/>
        <v>0</v>
      </c>
      <c r="P641" s="405">
        <f t="shared" si="145"/>
        <v>0</v>
      </c>
      <c r="Q641" s="407">
        <f t="shared" si="145"/>
        <v>0</v>
      </c>
      <c r="R641" s="406">
        <f t="shared" si="145"/>
        <v>0</v>
      </c>
      <c r="S641" s="406">
        <f t="shared" si="145"/>
        <v>0</v>
      </c>
      <c r="T641" s="406">
        <f t="shared" si="145"/>
        <v>0</v>
      </c>
      <c r="U641" s="406">
        <f t="shared" si="145"/>
        <v>0</v>
      </c>
      <c r="V641" s="406">
        <f t="shared" si="145"/>
        <v>0</v>
      </c>
      <c r="W641" s="406">
        <f t="shared" si="145"/>
        <v>0</v>
      </c>
      <c r="X641" s="406">
        <f t="shared" si="145"/>
        <v>0</v>
      </c>
      <c r="Y641" s="406">
        <f t="shared" si="145"/>
        <v>0</v>
      </c>
      <c r="Z641" s="406">
        <f t="shared" si="145"/>
        <v>0</v>
      </c>
      <c r="AA641" s="406">
        <f t="shared" si="145"/>
        <v>0</v>
      </c>
      <c r="AB641" s="416">
        <f t="shared" si="145"/>
        <v>0</v>
      </c>
      <c r="AC641" s="399">
        <f t="shared" si="145"/>
        <v>0</v>
      </c>
      <c r="AD641" s="1015"/>
      <c r="AE641" s="1016"/>
      <c r="AF641" s="1016"/>
      <c r="AG641" s="528"/>
      <c r="AH641" s="521"/>
      <c r="AI641" s="521"/>
      <c r="AJ641" s="521"/>
      <c r="AK641" s="521"/>
      <c r="AL641" s="521"/>
      <c r="AM641" s="521"/>
      <c r="AN641" s="521"/>
      <c r="AO641" s="521"/>
      <c r="AP641" s="521"/>
      <c r="AQ641" s="521"/>
      <c r="AR641" s="521"/>
      <c r="AS641" s="521"/>
      <c r="AT641" s="521"/>
      <c r="AU641" s="521"/>
      <c r="AV641" s="521"/>
      <c r="AW641" s="521"/>
      <c r="AX641" s="521"/>
      <c r="AY641" s="521"/>
      <c r="AZ641" s="521"/>
      <c r="BA641" s="521"/>
      <c r="BB641" s="521"/>
      <c r="BC641" s="521"/>
      <c r="BD641" s="521"/>
      <c r="BE641" s="521"/>
      <c r="BF641" s="521"/>
      <c r="BG641" s="521"/>
      <c r="BH641" s="521"/>
      <c r="BI641" s="521"/>
      <c r="BJ641" s="521"/>
      <c r="BK641" s="521"/>
      <c r="BL641" s="521"/>
      <c r="BM641" s="521"/>
      <c r="BN641" s="521"/>
      <c r="BO641" s="521"/>
      <c r="BP641" s="521"/>
      <c r="BQ641" s="521"/>
      <c r="BR641" s="521"/>
      <c r="BS641" s="521"/>
      <c r="BT641" s="521"/>
      <c r="BU641" s="521"/>
      <c r="BV641" s="521"/>
      <c r="BW641" s="521"/>
      <c r="BX641" s="521"/>
      <c r="BY641" s="521"/>
      <c r="BZ641" s="521"/>
      <c r="CA641" s="521"/>
      <c r="CB641" s="521"/>
      <c r="CC641" s="521"/>
      <c r="CD641" s="521"/>
      <c r="CE641" s="521"/>
      <c r="CF641" s="521"/>
      <c r="CG641" s="521"/>
      <c r="CH641" s="521"/>
      <c r="CI641" s="521"/>
      <c r="CJ641" s="521"/>
      <c r="CK641" s="521"/>
      <c r="CL641" s="521"/>
      <c r="CM641" s="521"/>
      <c r="CN641" s="521"/>
      <c r="CO641" s="521"/>
      <c r="CP641" s="521"/>
      <c r="CQ641" s="521"/>
    </row>
    <row r="642" spans="1:95" s="69" customFormat="1" ht="15" customHeight="1" x14ac:dyDescent="0.2">
      <c r="A642" s="11">
        <v>169</v>
      </c>
      <c r="B642" s="271"/>
      <c r="C642" s="272"/>
      <c r="D642" s="272"/>
      <c r="E642" s="272"/>
      <c r="F642" s="1475" t="str">
        <f>'2. CAD NCCF'!F642:L642</f>
        <v>FI issued ABS, high rated</v>
      </c>
      <c r="G642" s="1476"/>
      <c r="H642" s="1476"/>
      <c r="I642" s="1476"/>
      <c r="J642" s="1476"/>
      <c r="K642" s="1476"/>
      <c r="L642" s="1477"/>
      <c r="M642" s="690">
        <v>0</v>
      </c>
      <c r="N642" s="691">
        <v>0</v>
      </c>
      <c r="O642" s="692">
        <v>0</v>
      </c>
      <c r="P642" s="692">
        <v>0</v>
      </c>
      <c r="Q642" s="697">
        <v>0</v>
      </c>
      <c r="R642" s="692">
        <v>0</v>
      </c>
      <c r="S642" s="693">
        <v>0</v>
      </c>
      <c r="T642" s="692">
        <v>0</v>
      </c>
      <c r="U642" s="693">
        <v>0</v>
      </c>
      <c r="V642" s="692">
        <v>0</v>
      </c>
      <c r="W642" s="693">
        <v>0</v>
      </c>
      <c r="X642" s="692">
        <v>0</v>
      </c>
      <c r="Y642" s="693">
        <v>0</v>
      </c>
      <c r="Z642" s="692">
        <v>0</v>
      </c>
      <c r="AA642" s="693">
        <v>0</v>
      </c>
      <c r="AB642" s="698">
        <v>0</v>
      </c>
      <c r="AC642" s="690">
        <v>0</v>
      </c>
      <c r="AD642" s="1015"/>
      <c r="AE642" s="1016"/>
      <c r="AF642" s="1016"/>
      <c r="AG642" s="528"/>
      <c r="AH642" s="521"/>
      <c r="AI642" s="521"/>
      <c r="AJ642" s="521"/>
      <c r="AK642" s="521"/>
      <c r="AL642" s="521"/>
      <c r="AM642" s="521"/>
      <c r="AN642" s="521"/>
      <c r="AO642" s="521"/>
      <c r="AP642" s="521"/>
      <c r="AQ642" s="521"/>
      <c r="AR642" s="521"/>
      <c r="AS642" s="521"/>
      <c r="AT642" s="521"/>
      <c r="AU642" s="521"/>
      <c r="AV642" s="521"/>
      <c r="AW642" s="521"/>
      <c r="AX642" s="521"/>
      <c r="AY642" s="521"/>
      <c r="AZ642" s="521"/>
      <c r="BA642" s="521"/>
      <c r="BB642" s="521"/>
      <c r="BC642" s="521"/>
      <c r="BD642" s="521"/>
      <c r="BE642" s="521"/>
      <c r="BF642" s="521"/>
      <c r="BG642" s="521"/>
      <c r="BH642" s="521"/>
      <c r="BI642" s="521"/>
      <c r="BJ642" s="521"/>
      <c r="BK642" s="521"/>
      <c r="BL642" s="521"/>
      <c r="BM642" s="521"/>
      <c r="BN642" s="521"/>
      <c r="BO642" s="521"/>
      <c r="BP642" s="521"/>
      <c r="BQ642" s="521"/>
      <c r="BR642" s="521"/>
      <c r="BS642" s="521"/>
      <c r="BT642" s="521"/>
      <c r="BU642" s="521"/>
      <c r="BV642" s="521"/>
      <c r="BW642" s="521"/>
      <c r="BX642" s="521"/>
      <c r="BY642" s="521"/>
      <c r="BZ642" s="521"/>
      <c r="CA642" s="521"/>
      <c r="CB642" s="521"/>
      <c r="CC642" s="521"/>
      <c r="CD642" s="521"/>
      <c r="CE642" s="521"/>
      <c r="CF642" s="521"/>
      <c r="CG642" s="521"/>
      <c r="CH642" s="521"/>
      <c r="CI642" s="521"/>
      <c r="CJ642" s="521"/>
      <c r="CK642" s="521"/>
      <c r="CL642" s="521"/>
      <c r="CM642" s="521"/>
      <c r="CN642" s="521"/>
      <c r="CO642" s="521"/>
      <c r="CP642" s="521"/>
      <c r="CQ642" s="521"/>
    </row>
    <row r="643" spans="1:95" s="69" customFormat="1" ht="15" customHeight="1" x14ac:dyDescent="0.2">
      <c r="A643" s="11">
        <v>170</v>
      </c>
      <c r="B643" s="271"/>
      <c r="C643" s="272"/>
      <c r="D643" s="272"/>
      <c r="E643" s="272"/>
      <c r="F643" s="1475" t="str">
        <f>'2. CAD NCCF'!F643:L643</f>
        <v>FI issued ABCP, high rated</v>
      </c>
      <c r="G643" s="1476"/>
      <c r="H643" s="1476"/>
      <c r="I643" s="1476"/>
      <c r="J643" s="1476"/>
      <c r="K643" s="1476"/>
      <c r="L643" s="1477"/>
      <c r="M643" s="690">
        <v>0</v>
      </c>
      <c r="N643" s="691">
        <v>0</v>
      </c>
      <c r="O643" s="692">
        <v>0</v>
      </c>
      <c r="P643" s="692">
        <v>0</v>
      </c>
      <c r="Q643" s="697">
        <v>0</v>
      </c>
      <c r="R643" s="692">
        <v>0</v>
      </c>
      <c r="S643" s="693">
        <v>0</v>
      </c>
      <c r="T643" s="692">
        <v>0</v>
      </c>
      <c r="U643" s="693">
        <v>0</v>
      </c>
      <c r="V643" s="692">
        <v>0</v>
      </c>
      <c r="W643" s="693">
        <v>0</v>
      </c>
      <c r="X643" s="692">
        <v>0</v>
      </c>
      <c r="Y643" s="693">
        <v>0</v>
      </c>
      <c r="Z643" s="692">
        <v>0</v>
      </c>
      <c r="AA643" s="693">
        <v>0</v>
      </c>
      <c r="AB643" s="698">
        <v>0</v>
      </c>
      <c r="AC643" s="690">
        <v>0</v>
      </c>
      <c r="AD643" s="1015"/>
      <c r="AE643" s="1016"/>
      <c r="AF643" s="1016"/>
      <c r="AG643" s="528"/>
      <c r="AH643" s="521"/>
      <c r="AI643" s="521"/>
      <c r="AJ643" s="521"/>
      <c r="AK643" s="521"/>
      <c r="AL643" s="521"/>
      <c r="AM643" s="521"/>
      <c r="AN643" s="521"/>
      <c r="AO643" s="521"/>
      <c r="AP643" s="521"/>
      <c r="AQ643" s="521"/>
      <c r="AR643" s="521"/>
      <c r="AS643" s="521"/>
      <c r="AT643" s="521"/>
      <c r="AU643" s="521"/>
      <c r="AV643" s="521"/>
      <c r="AW643" s="521"/>
      <c r="AX643" s="521"/>
      <c r="AY643" s="521"/>
      <c r="AZ643" s="521"/>
      <c r="BA643" s="521"/>
      <c r="BB643" s="521"/>
      <c r="BC643" s="521"/>
      <c r="BD643" s="521"/>
      <c r="BE643" s="521"/>
      <c r="BF643" s="521"/>
      <c r="BG643" s="521"/>
      <c r="BH643" s="521"/>
      <c r="BI643" s="521"/>
      <c r="BJ643" s="521"/>
      <c r="BK643" s="521"/>
      <c r="BL643" s="521"/>
      <c r="BM643" s="521"/>
      <c r="BN643" s="521"/>
      <c r="BO643" s="521"/>
      <c r="BP643" s="521"/>
      <c r="BQ643" s="521"/>
      <c r="BR643" s="521"/>
      <c r="BS643" s="521"/>
      <c r="BT643" s="521"/>
      <c r="BU643" s="521"/>
      <c r="BV643" s="521"/>
      <c r="BW643" s="521"/>
      <c r="BX643" s="521"/>
      <c r="BY643" s="521"/>
      <c r="BZ643" s="521"/>
      <c r="CA643" s="521"/>
      <c r="CB643" s="521"/>
      <c r="CC643" s="521"/>
      <c r="CD643" s="521"/>
      <c r="CE643" s="521"/>
      <c r="CF643" s="521"/>
      <c r="CG643" s="521"/>
      <c r="CH643" s="521"/>
      <c r="CI643" s="521"/>
      <c r="CJ643" s="521"/>
      <c r="CK643" s="521"/>
      <c r="CL643" s="521"/>
      <c r="CM643" s="521"/>
      <c r="CN643" s="521"/>
      <c r="CO643" s="521"/>
      <c r="CP643" s="521"/>
      <c r="CQ643" s="521"/>
    </row>
    <row r="644" spans="1:95" s="69" customFormat="1" x14ac:dyDescent="0.2">
      <c r="A644" s="11">
        <v>171</v>
      </c>
      <c r="B644" s="271"/>
      <c r="C644" s="272"/>
      <c r="D644" s="272"/>
      <c r="E644" s="1445" t="str">
        <f>'2. CAD NCCF'!E644:L644</f>
        <v>Non-FI issued ABS and ABCP, medium rated</v>
      </c>
      <c r="F644" s="1446"/>
      <c r="G644" s="1446"/>
      <c r="H644" s="1446"/>
      <c r="I644" s="1446"/>
      <c r="J644" s="1446"/>
      <c r="K644" s="1446"/>
      <c r="L644" s="1447"/>
      <c r="M644" s="399">
        <f>SUBTOTAL(9,M645:M646)</f>
        <v>0</v>
      </c>
      <c r="N644" s="402">
        <f t="shared" ref="N644:AC644" si="146">SUBTOTAL(9,N645:N646)</f>
        <v>0</v>
      </c>
      <c r="O644" s="406">
        <f t="shared" si="146"/>
        <v>0</v>
      </c>
      <c r="P644" s="405">
        <f t="shared" si="146"/>
        <v>0</v>
      </c>
      <c r="Q644" s="407">
        <f t="shared" si="146"/>
        <v>0</v>
      </c>
      <c r="R644" s="406">
        <f t="shared" si="146"/>
        <v>0</v>
      </c>
      <c r="S644" s="406">
        <f t="shared" si="146"/>
        <v>0</v>
      </c>
      <c r="T644" s="406">
        <f t="shared" si="146"/>
        <v>0</v>
      </c>
      <c r="U644" s="406">
        <f t="shared" si="146"/>
        <v>0</v>
      </c>
      <c r="V644" s="406">
        <f t="shared" si="146"/>
        <v>0</v>
      </c>
      <c r="W644" s="406">
        <f t="shared" si="146"/>
        <v>0</v>
      </c>
      <c r="X644" s="406">
        <f t="shared" si="146"/>
        <v>0</v>
      </c>
      <c r="Y644" s="406">
        <f t="shared" si="146"/>
        <v>0</v>
      </c>
      <c r="Z644" s="406">
        <f t="shared" si="146"/>
        <v>0</v>
      </c>
      <c r="AA644" s="406">
        <f t="shared" si="146"/>
        <v>0</v>
      </c>
      <c r="AB644" s="416">
        <f t="shared" si="146"/>
        <v>0</v>
      </c>
      <c r="AC644" s="399">
        <f t="shared" si="146"/>
        <v>0</v>
      </c>
      <c r="AD644" s="1015"/>
      <c r="AE644" s="1016"/>
      <c r="AF644" s="1016"/>
      <c r="AG644" s="528"/>
      <c r="AH644" s="521"/>
      <c r="AI644" s="521"/>
      <c r="AJ644" s="521"/>
      <c r="AK644" s="521"/>
      <c r="AL644" s="521"/>
      <c r="AM644" s="521"/>
      <c r="AN644" s="521"/>
      <c r="AO644" s="521"/>
      <c r="AP644" s="521"/>
      <c r="AQ644" s="521"/>
      <c r="AR644" s="521"/>
      <c r="AS644" s="521"/>
      <c r="AT644" s="521"/>
      <c r="AU644" s="521"/>
      <c r="AV644" s="521"/>
      <c r="AW644" s="521"/>
      <c r="AX644" s="521"/>
      <c r="AY644" s="521"/>
      <c r="AZ644" s="521"/>
      <c r="BA644" s="521"/>
      <c r="BB644" s="521"/>
      <c r="BC644" s="521"/>
      <c r="BD644" s="521"/>
      <c r="BE644" s="521"/>
      <c r="BF644" s="521"/>
      <c r="BG644" s="521"/>
      <c r="BH644" s="521"/>
      <c r="BI644" s="521"/>
      <c r="BJ644" s="521"/>
      <c r="BK644" s="521"/>
      <c r="BL644" s="521"/>
      <c r="BM644" s="521"/>
      <c r="BN644" s="521"/>
      <c r="BO644" s="521"/>
      <c r="BP644" s="521"/>
      <c r="BQ644" s="521"/>
      <c r="BR644" s="521"/>
      <c r="BS644" s="521"/>
      <c r="BT644" s="521"/>
      <c r="BU644" s="521"/>
      <c r="BV644" s="521"/>
      <c r="BW644" s="521"/>
      <c r="BX644" s="521"/>
      <c r="BY644" s="521"/>
      <c r="BZ644" s="521"/>
      <c r="CA644" s="521"/>
      <c r="CB644" s="521"/>
      <c r="CC644" s="521"/>
      <c r="CD644" s="521"/>
      <c r="CE644" s="521"/>
      <c r="CF644" s="521"/>
      <c r="CG644" s="521"/>
      <c r="CH644" s="521"/>
      <c r="CI644" s="521"/>
      <c r="CJ644" s="521"/>
      <c r="CK644" s="521"/>
      <c r="CL644" s="521"/>
      <c r="CM644" s="521"/>
      <c r="CN644" s="521"/>
      <c r="CO644" s="521"/>
      <c r="CP644" s="521"/>
      <c r="CQ644" s="521"/>
    </row>
    <row r="645" spans="1:95" s="69" customFormat="1" ht="15" customHeight="1" x14ac:dyDescent="0.2">
      <c r="A645" s="11">
        <v>172</v>
      </c>
      <c r="B645" s="271"/>
      <c r="C645" s="272"/>
      <c r="D645" s="272"/>
      <c r="E645" s="272"/>
      <c r="F645" s="1475" t="str">
        <f>'2. CAD NCCF'!F645:L645</f>
        <v>Non-FI issued ABS, medium rated</v>
      </c>
      <c r="G645" s="1476"/>
      <c r="H645" s="1476"/>
      <c r="I645" s="1476"/>
      <c r="J645" s="1476"/>
      <c r="K645" s="1476"/>
      <c r="L645" s="1477"/>
      <c r="M645" s="690">
        <v>0</v>
      </c>
      <c r="N645" s="691">
        <v>0</v>
      </c>
      <c r="O645" s="692">
        <v>0</v>
      </c>
      <c r="P645" s="692">
        <v>0</v>
      </c>
      <c r="Q645" s="697">
        <v>0</v>
      </c>
      <c r="R645" s="692">
        <v>0</v>
      </c>
      <c r="S645" s="693">
        <v>0</v>
      </c>
      <c r="T645" s="692">
        <v>0</v>
      </c>
      <c r="U645" s="693">
        <v>0</v>
      </c>
      <c r="V645" s="692">
        <v>0</v>
      </c>
      <c r="W645" s="693">
        <v>0</v>
      </c>
      <c r="X645" s="692">
        <v>0</v>
      </c>
      <c r="Y645" s="693">
        <v>0</v>
      </c>
      <c r="Z645" s="692">
        <v>0</v>
      </c>
      <c r="AA645" s="693">
        <v>0</v>
      </c>
      <c r="AB645" s="698">
        <v>0</v>
      </c>
      <c r="AC645" s="690">
        <v>0</v>
      </c>
      <c r="AD645" s="1015"/>
      <c r="AE645" s="1016"/>
      <c r="AF645" s="1016"/>
      <c r="AG645" s="528"/>
      <c r="AH645" s="521"/>
      <c r="AI645" s="521"/>
      <c r="AJ645" s="521"/>
      <c r="AK645" s="521"/>
      <c r="AL645" s="521"/>
      <c r="AM645" s="521"/>
      <c r="AN645" s="521"/>
      <c r="AO645" s="521"/>
      <c r="AP645" s="521"/>
      <c r="AQ645" s="521"/>
      <c r="AR645" s="521"/>
      <c r="AS645" s="521"/>
      <c r="AT645" s="521"/>
      <c r="AU645" s="521"/>
      <c r="AV645" s="521"/>
      <c r="AW645" s="521"/>
      <c r="AX645" s="521"/>
      <c r="AY645" s="521"/>
      <c r="AZ645" s="521"/>
      <c r="BA645" s="521"/>
      <c r="BB645" s="521"/>
      <c r="BC645" s="521"/>
      <c r="BD645" s="521"/>
      <c r="BE645" s="521"/>
      <c r="BF645" s="521"/>
      <c r="BG645" s="521"/>
      <c r="BH645" s="521"/>
      <c r="BI645" s="521"/>
      <c r="BJ645" s="521"/>
      <c r="BK645" s="521"/>
      <c r="BL645" s="521"/>
      <c r="BM645" s="521"/>
      <c r="BN645" s="521"/>
      <c r="BO645" s="521"/>
      <c r="BP645" s="521"/>
      <c r="BQ645" s="521"/>
      <c r="BR645" s="521"/>
      <c r="BS645" s="521"/>
      <c r="BT645" s="521"/>
      <c r="BU645" s="521"/>
      <c r="BV645" s="521"/>
      <c r="BW645" s="521"/>
      <c r="BX645" s="521"/>
      <c r="BY645" s="521"/>
      <c r="BZ645" s="521"/>
      <c r="CA645" s="521"/>
      <c r="CB645" s="521"/>
      <c r="CC645" s="521"/>
      <c r="CD645" s="521"/>
      <c r="CE645" s="521"/>
      <c r="CF645" s="521"/>
      <c r="CG645" s="521"/>
      <c r="CH645" s="521"/>
      <c r="CI645" s="521"/>
      <c r="CJ645" s="521"/>
      <c r="CK645" s="521"/>
      <c r="CL645" s="521"/>
      <c r="CM645" s="521"/>
      <c r="CN645" s="521"/>
      <c r="CO645" s="521"/>
      <c r="CP645" s="521"/>
      <c r="CQ645" s="521"/>
    </row>
    <row r="646" spans="1:95" s="69" customFormat="1" ht="15" customHeight="1" x14ac:dyDescent="0.2">
      <c r="A646" s="11">
        <v>173</v>
      </c>
      <c r="B646" s="271"/>
      <c r="C646" s="272"/>
      <c r="D646" s="272"/>
      <c r="E646" s="272"/>
      <c r="F646" s="1475" t="str">
        <f>'2. CAD NCCF'!F646:L646</f>
        <v>Non-FI issued ABCP, medium rated</v>
      </c>
      <c r="G646" s="1476"/>
      <c r="H646" s="1476"/>
      <c r="I646" s="1476"/>
      <c r="J646" s="1476"/>
      <c r="K646" s="1476"/>
      <c r="L646" s="1477"/>
      <c r="M646" s="690">
        <v>0</v>
      </c>
      <c r="N646" s="691">
        <v>0</v>
      </c>
      <c r="O646" s="692">
        <v>0</v>
      </c>
      <c r="P646" s="692">
        <v>0</v>
      </c>
      <c r="Q646" s="697">
        <v>0</v>
      </c>
      <c r="R646" s="692">
        <v>0</v>
      </c>
      <c r="S646" s="693">
        <v>0</v>
      </c>
      <c r="T646" s="692">
        <v>0</v>
      </c>
      <c r="U646" s="693">
        <v>0</v>
      </c>
      <c r="V646" s="692">
        <v>0</v>
      </c>
      <c r="W646" s="693">
        <v>0</v>
      </c>
      <c r="X646" s="692">
        <v>0</v>
      </c>
      <c r="Y646" s="693">
        <v>0</v>
      </c>
      <c r="Z646" s="692">
        <v>0</v>
      </c>
      <c r="AA646" s="693">
        <v>0</v>
      </c>
      <c r="AB646" s="698">
        <v>0</v>
      </c>
      <c r="AC646" s="690">
        <v>0</v>
      </c>
      <c r="AD646" s="1015"/>
      <c r="AE646" s="1016"/>
      <c r="AF646" s="1016"/>
      <c r="AG646" s="528"/>
      <c r="AH646" s="521"/>
      <c r="AI646" s="521"/>
      <c r="AJ646" s="521"/>
      <c r="AK646" s="521"/>
      <c r="AL646" s="521"/>
      <c r="AM646" s="521"/>
      <c r="AN646" s="521"/>
      <c r="AO646" s="521"/>
      <c r="AP646" s="521"/>
      <c r="AQ646" s="521"/>
      <c r="AR646" s="521"/>
      <c r="AS646" s="521"/>
      <c r="AT646" s="521"/>
      <c r="AU646" s="521"/>
      <c r="AV646" s="521"/>
      <c r="AW646" s="521"/>
      <c r="AX646" s="521"/>
      <c r="AY646" s="521"/>
      <c r="AZ646" s="521"/>
      <c r="BA646" s="521"/>
      <c r="BB646" s="521"/>
      <c r="BC646" s="521"/>
      <c r="BD646" s="521"/>
      <c r="BE646" s="521"/>
      <c r="BF646" s="521"/>
      <c r="BG646" s="521"/>
      <c r="BH646" s="521"/>
      <c r="BI646" s="521"/>
      <c r="BJ646" s="521"/>
      <c r="BK646" s="521"/>
      <c r="BL646" s="521"/>
      <c r="BM646" s="521"/>
      <c r="BN646" s="521"/>
      <c r="BO646" s="521"/>
      <c r="BP646" s="521"/>
      <c r="BQ646" s="521"/>
      <c r="BR646" s="521"/>
      <c r="BS646" s="521"/>
      <c r="BT646" s="521"/>
      <c r="BU646" s="521"/>
      <c r="BV646" s="521"/>
      <c r="BW646" s="521"/>
      <c r="BX646" s="521"/>
      <c r="BY646" s="521"/>
      <c r="BZ646" s="521"/>
      <c r="CA646" s="521"/>
      <c r="CB646" s="521"/>
      <c r="CC646" s="521"/>
      <c r="CD646" s="521"/>
      <c r="CE646" s="521"/>
      <c r="CF646" s="521"/>
      <c r="CG646" s="521"/>
      <c r="CH646" s="521"/>
      <c r="CI646" s="521"/>
      <c r="CJ646" s="521"/>
      <c r="CK646" s="521"/>
      <c r="CL646" s="521"/>
      <c r="CM646" s="521"/>
      <c r="CN646" s="521"/>
      <c r="CO646" s="521"/>
      <c r="CP646" s="521"/>
      <c r="CQ646" s="521"/>
    </row>
    <row r="647" spans="1:95" s="69" customFormat="1" x14ac:dyDescent="0.2">
      <c r="A647" s="11">
        <v>174</v>
      </c>
      <c r="B647" s="271"/>
      <c r="C647" s="272"/>
      <c r="D647" s="272"/>
      <c r="E647" s="1445" t="str">
        <f>'2. CAD NCCF'!E647:L647</f>
        <v>FI issued ABS and ABCP, medium rated</v>
      </c>
      <c r="F647" s="1446"/>
      <c r="G647" s="1446"/>
      <c r="H647" s="1446"/>
      <c r="I647" s="1446"/>
      <c r="J647" s="1446"/>
      <c r="K647" s="1446"/>
      <c r="L647" s="1447"/>
      <c r="M647" s="399">
        <f>SUBTOTAL(9,M648:M649)</f>
        <v>0</v>
      </c>
      <c r="N647" s="402">
        <f t="shared" ref="N647:AC647" si="147">SUBTOTAL(9,N648:N649)</f>
        <v>0</v>
      </c>
      <c r="O647" s="406">
        <f t="shared" si="147"/>
        <v>0</v>
      </c>
      <c r="P647" s="405">
        <f t="shared" si="147"/>
        <v>0</v>
      </c>
      <c r="Q647" s="407">
        <f t="shared" si="147"/>
        <v>0</v>
      </c>
      <c r="R647" s="406">
        <f t="shared" si="147"/>
        <v>0</v>
      </c>
      <c r="S647" s="406">
        <f t="shared" si="147"/>
        <v>0</v>
      </c>
      <c r="T647" s="406">
        <f t="shared" si="147"/>
        <v>0</v>
      </c>
      <c r="U647" s="406">
        <f t="shared" si="147"/>
        <v>0</v>
      </c>
      <c r="V647" s="406">
        <f t="shared" si="147"/>
        <v>0</v>
      </c>
      <c r="W647" s="406">
        <f t="shared" si="147"/>
        <v>0</v>
      </c>
      <c r="X647" s="406">
        <f t="shared" si="147"/>
        <v>0</v>
      </c>
      <c r="Y647" s="406">
        <f t="shared" si="147"/>
        <v>0</v>
      </c>
      <c r="Z647" s="406">
        <f t="shared" si="147"/>
        <v>0</v>
      </c>
      <c r="AA647" s="406">
        <f t="shared" si="147"/>
        <v>0</v>
      </c>
      <c r="AB647" s="416">
        <f t="shared" si="147"/>
        <v>0</v>
      </c>
      <c r="AC647" s="399">
        <f t="shared" si="147"/>
        <v>0</v>
      </c>
      <c r="AD647" s="1015"/>
      <c r="AE647" s="1016"/>
      <c r="AF647" s="1016"/>
      <c r="AG647" s="528"/>
      <c r="AH647" s="521"/>
      <c r="AI647" s="521"/>
      <c r="AJ647" s="521"/>
      <c r="AK647" s="521"/>
      <c r="AL647" s="521"/>
      <c r="AM647" s="521"/>
      <c r="AN647" s="521"/>
      <c r="AO647" s="521"/>
      <c r="AP647" s="521"/>
      <c r="AQ647" s="521"/>
      <c r="AR647" s="521"/>
      <c r="AS647" s="521"/>
      <c r="AT647" s="521"/>
      <c r="AU647" s="521"/>
      <c r="AV647" s="521"/>
      <c r="AW647" s="521"/>
      <c r="AX647" s="521"/>
      <c r="AY647" s="521"/>
      <c r="AZ647" s="521"/>
      <c r="BA647" s="521"/>
      <c r="BB647" s="521"/>
      <c r="BC647" s="521"/>
      <c r="BD647" s="521"/>
      <c r="BE647" s="521"/>
      <c r="BF647" s="521"/>
      <c r="BG647" s="521"/>
      <c r="BH647" s="521"/>
      <c r="BI647" s="521"/>
      <c r="BJ647" s="521"/>
      <c r="BK647" s="521"/>
      <c r="BL647" s="521"/>
      <c r="BM647" s="521"/>
      <c r="BN647" s="521"/>
      <c r="BO647" s="521"/>
      <c r="BP647" s="521"/>
      <c r="BQ647" s="521"/>
      <c r="BR647" s="521"/>
      <c r="BS647" s="521"/>
      <c r="BT647" s="521"/>
      <c r="BU647" s="521"/>
      <c r="BV647" s="521"/>
      <c r="BW647" s="521"/>
      <c r="BX647" s="521"/>
      <c r="BY647" s="521"/>
      <c r="BZ647" s="521"/>
      <c r="CA647" s="521"/>
      <c r="CB647" s="521"/>
      <c r="CC647" s="521"/>
      <c r="CD647" s="521"/>
      <c r="CE647" s="521"/>
      <c r="CF647" s="521"/>
      <c r="CG647" s="521"/>
      <c r="CH647" s="521"/>
      <c r="CI647" s="521"/>
      <c r="CJ647" s="521"/>
      <c r="CK647" s="521"/>
      <c r="CL647" s="521"/>
      <c r="CM647" s="521"/>
      <c r="CN647" s="521"/>
      <c r="CO647" s="521"/>
      <c r="CP647" s="521"/>
      <c r="CQ647" s="521"/>
    </row>
    <row r="648" spans="1:95" s="69" customFormat="1" ht="15" customHeight="1" x14ac:dyDescent="0.2">
      <c r="A648" s="11">
        <v>175</v>
      </c>
      <c r="B648" s="271"/>
      <c r="C648" s="272"/>
      <c r="D648" s="272"/>
      <c r="E648" s="272"/>
      <c r="F648" s="1475" t="str">
        <f>'2. CAD NCCF'!F648:L648</f>
        <v>FI issued ABS, medium rated</v>
      </c>
      <c r="G648" s="1476"/>
      <c r="H648" s="1476"/>
      <c r="I648" s="1476"/>
      <c r="J648" s="1476"/>
      <c r="K648" s="1476"/>
      <c r="L648" s="1477"/>
      <c r="M648" s="690">
        <v>0</v>
      </c>
      <c r="N648" s="691">
        <v>0</v>
      </c>
      <c r="O648" s="692">
        <v>0</v>
      </c>
      <c r="P648" s="692">
        <v>0</v>
      </c>
      <c r="Q648" s="697">
        <v>0</v>
      </c>
      <c r="R648" s="692">
        <v>0</v>
      </c>
      <c r="S648" s="693">
        <v>0</v>
      </c>
      <c r="T648" s="692">
        <v>0</v>
      </c>
      <c r="U648" s="693">
        <v>0</v>
      </c>
      <c r="V648" s="692">
        <v>0</v>
      </c>
      <c r="W648" s="693">
        <v>0</v>
      </c>
      <c r="X648" s="692">
        <v>0</v>
      </c>
      <c r="Y648" s="693">
        <v>0</v>
      </c>
      <c r="Z648" s="692">
        <v>0</v>
      </c>
      <c r="AA648" s="693">
        <v>0</v>
      </c>
      <c r="AB648" s="698">
        <v>0</v>
      </c>
      <c r="AC648" s="690">
        <v>0</v>
      </c>
      <c r="AD648" s="1015"/>
      <c r="AE648" s="1016"/>
      <c r="AF648" s="1016"/>
      <c r="AG648" s="528"/>
      <c r="AH648" s="521"/>
      <c r="AI648" s="521"/>
      <c r="AJ648" s="521"/>
      <c r="AK648" s="521"/>
      <c r="AL648" s="521"/>
      <c r="AM648" s="521"/>
      <c r="AN648" s="521"/>
      <c r="AO648" s="521"/>
      <c r="AP648" s="521"/>
      <c r="AQ648" s="521"/>
      <c r="AR648" s="521"/>
      <c r="AS648" s="521"/>
      <c r="AT648" s="521"/>
      <c r="AU648" s="521"/>
      <c r="AV648" s="521"/>
      <c r="AW648" s="521"/>
      <c r="AX648" s="521"/>
      <c r="AY648" s="521"/>
      <c r="AZ648" s="521"/>
      <c r="BA648" s="521"/>
      <c r="BB648" s="521"/>
      <c r="BC648" s="521"/>
      <c r="BD648" s="521"/>
      <c r="BE648" s="521"/>
      <c r="BF648" s="521"/>
      <c r="BG648" s="521"/>
      <c r="BH648" s="521"/>
      <c r="BI648" s="521"/>
      <c r="BJ648" s="521"/>
      <c r="BK648" s="521"/>
      <c r="BL648" s="521"/>
      <c r="BM648" s="521"/>
      <c r="BN648" s="521"/>
      <c r="BO648" s="521"/>
      <c r="BP648" s="521"/>
      <c r="BQ648" s="521"/>
      <c r="BR648" s="521"/>
      <c r="BS648" s="521"/>
      <c r="BT648" s="521"/>
      <c r="BU648" s="521"/>
      <c r="BV648" s="521"/>
      <c r="BW648" s="521"/>
      <c r="BX648" s="521"/>
      <c r="BY648" s="521"/>
      <c r="BZ648" s="521"/>
      <c r="CA648" s="521"/>
      <c r="CB648" s="521"/>
      <c r="CC648" s="521"/>
      <c r="CD648" s="521"/>
      <c r="CE648" s="521"/>
      <c r="CF648" s="521"/>
      <c r="CG648" s="521"/>
      <c r="CH648" s="521"/>
      <c r="CI648" s="521"/>
      <c r="CJ648" s="521"/>
      <c r="CK648" s="521"/>
      <c r="CL648" s="521"/>
      <c r="CM648" s="521"/>
      <c r="CN648" s="521"/>
      <c r="CO648" s="521"/>
      <c r="CP648" s="521"/>
      <c r="CQ648" s="521"/>
    </row>
    <row r="649" spans="1:95" s="69" customFormat="1" ht="15" customHeight="1" x14ac:dyDescent="0.2">
      <c r="A649" s="11">
        <v>176</v>
      </c>
      <c r="B649" s="271"/>
      <c r="C649" s="272"/>
      <c r="D649" s="272"/>
      <c r="E649" s="272"/>
      <c r="F649" s="1475" t="str">
        <f>'2. CAD NCCF'!F649:L649</f>
        <v>FI issued ABCP, medium rated</v>
      </c>
      <c r="G649" s="1476"/>
      <c r="H649" s="1476"/>
      <c r="I649" s="1476"/>
      <c r="J649" s="1476"/>
      <c r="K649" s="1476"/>
      <c r="L649" s="1477"/>
      <c r="M649" s="690">
        <v>0</v>
      </c>
      <c r="N649" s="691">
        <v>0</v>
      </c>
      <c r="O649" s="692">
        <v>0</v>
      </c>
      <c r="P649" s="692">
        <v>0</v>
      </c>
      <c r="Q649" s="697">
        <v>0</v>
      </c>
      <c r="R649" s="692">
        <v>0</v>
      </c>
      <c r="S649" s="693">
        <v>0</v>
      </c>
      <c r="T649" s="692">
        <v>0</v>
      </c>
      <c r="U649" s="693">
        <v>0</v>
      </c>
      <c r="V649" s="692">
        <v>0</v>
      </c>
      <c r="W649" s="693">
        <v>0</v>
      </c>
      <c r="X649" s="692">
        <v>0</v>
      </c>
      <c r="Y649" s="693">
        <v>0</v>
      </c>
      <c r="Z649" s="692">
        <v>0</v>
      </c>
      <c r="AA649" s="693">
        <v>0</v>
      </c>
      <c r="AB649" s="698">
        <v>0</v>
      </c>
      <c r="AC649" s="690">
        <v>0</v>
      </c>
      <c r="AD649" s="1015"/>
      <c r="AE649" s="1016"/>
      <c r="AF649" s="1016"/>
      <c r="AG649" s="528"/>
      <c r="AH649" s="521"/>
      <c r="AI649" s="521"/>
      <c r="AJ649" s="521"/>
      <c r="AK649" s="521"/>
      <c r="AL649" s="521"/>
      <c r="AM649" s="521"/>
      <c r="AN649" s="521"/>
      <c r="AO649" s="521"/>
      <c r="AP649" s="521"/>
      <c r="AQ649" s="521"/>
      <c r="AR649" s="521"/>
      <c r="AS649" s="521"/>
      <c r="AT649" s="521"/>
      <c r="AU649" s="521"/>
      <c r="AV649" s="521"/>
      <c r="AW649" s="521"/>
      <c r="AX649" s="521"/>
      <c r="AY649" s="521"/>
      <c r="AZ649" s="521"/>
      <c r="BA649" s="521"/>
      <c r="BB649" s="521"/>
      <c r="BC649" s="521"/>
      <c r="BD649" s="521"/>
      <c r="BE649" s="521"/>
      <c r="BF649" s="521"/>
      <c r="BG649" s="521"/>
      <c r="BH649" s="521"/>
      <c r="BI649" s="521"/>
      <c r="BJ649" s="521"/>
      <c r="BK649" s="521"/>
      <c r="BL649" s="521"/>
      <c r="BM649" s="521"/>
      <c r="BN649" s="521"/>
      <c r="BO649" s="521"/>
      <c r="BP649" s="521"/>
      <c r="BQ649" s="521"/>
      <c r="BR649" s="521"/>
      <c r="BS649" s="521"/>
      <c r="BT649" s="521"/>
      <c r="BU649" s="521"/>
      <c r="BV649" s="521"/>
      <c r="BW649" s="521"/>
      <c r="BX649" s="521"/>
      <c r="BY649" s="521"/>
      <c r="BZ649" s="521"/>
      <c r="CA649" s="521"/>
      <c r="CB649" s="521"/>
      <c r="CC649" s="521"/>
      <c r="CD649" s="521"/>
      <c r="CE649" s="521"/>
      <c r="CF649" s="521"/>
      <c r="CG649" s="521"/>
      <c r="CH649" s="521"/>
      <c r="CI649" s="521"/>
      <c r="CJ649" s="521"/>
      <c r="CK649" s="521"/>
      <c r="CL649" s="521"/>
      <c r="CM649" s="521"/>
      <c r="CN649" s="521"/>
      <c r="CO649" s="521"/>
      <c r="CP649" s="521"/>
      <c r="CQ649" s="521"/>
    </row>
    <row r="650" spans="1:95" s="69" customFormat="1" x14ac:dyDescent="0.2">
      <c r="A650" s="11">
        <v>177</v>
      </c>
      <c r="B650" s="271"/>
      <c r="C650" s="272"/>
      <c r="D650" s="272"/>
      <c r="E650" s="1445" t="str">
        <f>'2. CAD NCCF'!E650:L650</f>
        <v>Non-FI issued ABS and ABCP, low or not rated</v>
      </c>
      <c r="F650" s="1446"/>
      <c r="G650" s="1446"/>
      <c r="H650" s="1446"/>
      <c r="I650" s="1446"/>
      <c r="J650" s="1446"/>
      <c r="K650" s="1446"/>
      <c r="L650" s="1447"/>
      <c r="M650" s="399">
        <f>SUBTOTAL(9,M651:M652)</f>
        <v>0</v>
      </c>
      <c r="N650" s="402">
        <f t="shared" ref="N650:AC650" si="148">SUBTOTAL(9,N651:N652)</f>
        <v>0</v>
      </c>
      <c r="O650" s="406">
        <f t="shared" si="148"/>
        <v>0</v>
      </c>
      <c r="P650" s="405">
        <f t="shared" si="148"/>
        <v>0</v>
      </c>
      <c r="Q650" s="407">
        <f t="shared" si="148"/>
        <v>0</v>
      </c>
      <c r="R650" s="406">
        <f t="shared" si="148"/>
        <v>0</v>
      </c>
      <c r="S650" s="406">
        <f t="shared" si="148"/>
        <v>0</v>
      </c>
      <c r="T650" s="406">
        <f t="shared" si="148"/>
        <v>0</v>
      </c>
      <c r="U650" s="406">
        <f t="shared" si="148"/>
        <v>0</v>
      </c>
      <c r="V650" s="406">
        <f t="shared" si="148"/>
        <v>0</v>
      </c>
      <c r="W650" s="406">
        <f t="shared" si="148"/>
        <v>0</v>
      </c>
      <c r="X650" s="406">
        <f t="shared" si="148"/>
        <v>0</v>
      </c>
      <c r="Y650" s="406">
        <f t="shared" si="148"/>
        <v>0</v>
      </c>
      <c r="Z650" s="406">
        <f t="shared" si="148"/>
        <v>0</v>
      </c>
      <c r="AA650" s="406">
        <f t="shared" si="148"/>
        <v>0</v>
      </c>
      <c r="AB650" s="416">
        <f t="shared" si="148"/>
        <v>0</v>
      </c>
      <c r="AC650" s="399">
        <f t="shared" si="148"/>
        <v>0</v>
      </c>
      <c r="AD650" s="1015"/>
      <c r="AE650" s="1016"/>
      <c r="AF650" s="1016"/>
      <c r="AG650" s="528"/>
      <c r="AH650" s="521"/>
      <c r="AI650" s="521"/>
      <c r="AJ650" s="521"/>
      <c r="AK650" s="521"/>
      <c r="AL650" s="521"/>
      <c r="AM650" s="521"/>
      <c r="AN650" s="521"/>
      <c r="AO650" s="521"/>
      <c r="AP650" s="521"/>
      <c r="AQ650" s="521"/>
      <c r="AR650" s="521"/>
      <c r="AS650" s="521"/>
      <c r="AT650" s="521"/>
      <c r="AU650" s="521"/>
      <c r="AV650" s="521"/>
      <c r="AW650" s="521"/>
      <c r="AX650" s="521"/>
      <c r="AY650" s="521"/>
      <c r="AZ650" s="521"/>
      <c r="BA650" s="521"/>
      <c r="BB650" s="521"/>
      <c r="BC650" s="521"/>
      <c r="BD650" s="521"/>
      <c r="BE650" s="521"/>
      <c r="BF650" s="521"/>
      <c r="BG650" s="521"/>
      <c r="BH650" s="521"/>
      <c r="BI650" s="521"/>
      <c r="BJ650" s="521"/>
      <c r="BK650" s="521"/>
      <c r="BL650" s="521"/>
      <c r="BM650" s="521"/>
      <c r="BN650" s="521"/>
      <c r="BO650" s="521"/>
      <c r="BP650" s="521"/>
      <c r="BQ650" s="521"/>
      <c r="BR650" s="521"/>
      <c r="BS650" s="521"/>
      <c r="BT650" s="521"/>
      <c r="BU650" s="521"/>
      <c r="BV650" s="521"/>
      <c r="BW650" s="521"/>
      <c r="BX650" s="521"/>
      <c r="BY650" s="521"/>
      <c r="BZ650" s="521"/>
      <c r="CA650" s="521"/>
      <c r="CB650" s="521"/>
      <c r="CC650" s="521"/>
      <c r="CD650" s="521"/>
      <c r="CE650" s="521"/>
      <c r="CF650" s="521"/>
      <c r="CG650" s="521"/>
      <c r="CH650" s="521"/>
      <c r="CI650" s="521"/>
      <c r="CJ650" s="521"/>
      <c r="CK650" s="521"/>
      <c r="CL650" s="521"/>
      <c r="CM650" s="521"/>
      <c r="CN650" s="521"/>
      <c r="CO650" s="521"/>
      <c r="CP650" s="521"/>
      <c r="CQ650" s="521"/>
    </row>
    <row r="651" spans="1:95" s="69" customFormat="1" ht="15" customHeight="1" x14ac:dyDescent="0.2">
      <c r="A651" s="11">
        <v>178</v>
      </c>
      <c r="B651" s="271"/>
      <c r="C651" s="272"/>
      <c r="D651" s="272"/>
      <c r="E651" s="272"/>
      <c r="F651" s="1475" t="str">
        <f>'2. CAD NCCF'!F651:L651</f>
        <v>Non-FI issued ABS, low or not rated</v>
      </c>
      <c r="G651" s="1476"/>
      <c r="H651" s="1476"/>
      <c r="I651" s="1476"/>
      <c r="J651" s="1476"/>
      <c r="K651" s="1476"/>
      <c r="L651" s="1477"/>
      <c r="M651" s="690">
        <v>0</v>
      </c>
      <c r="N651" s="691">
        <v>0</v>
      </c>
      <c r="O651" s="692">
        <v>0</v>
      </c>
      <c r="P651" s="692">
        <v>0</v>
      </c>
      <c r="Q651" s="697">
        <v>0</v>
      </c>
      <c r="R651" s="692">
        <v>0</v>
      </c>
      <c r="S651" s="693">
        <v>0</v>
      </c>
      <c r="T651" s="692">
        <v>0</v>
      </c>
      <c r="U651" s="693">
        <v>0</v>
      </c>
      <c r="V651" s="692">
        <v>0</v>
      </c>
      <c r="W651" s="693">
        <v>0</v>
      </c>
      <c r="X651" s="692">
        <v>0</v>
      </c>
      <c r="Y651" s="693">
        <v>0</v>
      </c>
      <c r="Z651" s="692">
        <v>0</v>
      </c>
      <c r="AA651" s="693">
        <v>0</v>
      </c>
      <c r="AB651" s="698">
        <v>0</v>
      </c>
      <c r="AC651" s="690">
        <v>0</v>
      </c>
      <c r="AD651" s="1015"/>
      <c r="AE651" s="1016"/>
      <c r="AF651" s="1016"/>
      <c r="AG651" s="528"/>
      <c r="AH651" s="521"/>
      <c r="AI651" s="521"/>
      <c r="AJ651" s="521"/>
      <c r="AK651" s="521"/>
      <c r="AL651" s="521"/>
      <c r="AM651" s="521"/>
      <c r="AN651" s="521"/>
      <c r="AO651" s="521"/>
      <c r="AP651" s="521"/>
      <c r="AQ651" s="521"/>
      <c r="AR651" s="521"/>
      <c r="AS651" s="521"/>
      <c r="AT651" s="521"/>
      <c r="AU651" s="521"/>
      <c r="AV651" s="521"/>
      <c r="AW651" s="521"/>
      <c r="AX651" s="521"/>
      <c r="AY651" s="521"/>
      <c r="AZ651" s="521"/>
      <c r="BA651" s="521"/>
      <c r="BB651" s="521"/>
      <c r="BC651" s="521"/>
      <c r="BD651" s="521"/>
      <c r="BE651" s="521"/>
      <c r="BF651" s="521"/>
      <c r="BG651" s="521"/>
      <c r="BH651" s="521"/>
      <c r="BI651" s="521"/>
      <c r="BJ651" s="521"/>
      <c r="BK651" s="521"/>
      <c r="BL651" s="521"/>
      <c r="BM651" s="521"/>
      <c r="BN651" s="521"/>
      <c r="BO651" s="521"/>
      <c r="BP651" s="521"/>
      <c r="BQ651" s="521"/>
      <c r="BR651" s="521"/>
      <c r="BS651" s="521"/>
      <c r="BT651" s="521"/>
      <c r="BU651" s="521"/>
      <c r="BV651" s="521"/>
      <c r="BW651" s="521"/>
      <c r="BX651" s="521"/>
      <c r="BY651" s="521"/>
      <c r="BZ651" s="521"/>
      <c r="CA651" s="521"/>
      <c r="CB651" s="521"/>
      <c r="CC651" s="521"/>
      <c r="CD651" s="521"/>
      <c r="CE651" s="521"/>
      <c r="CF651" s="521"/>
      <c r="CG651" s="521"/>
      <c r="CH651" s="521"/>
      <c r="CI651" s="521"/>
      <c r="CJ651" s="521"/>
      <c r="CK651" s="521"/>
      <c r="CL651" s="521"/>
      <c r="CM651" s="521"/>
      <c r="CN651" s="521"/>
      <c r="CO651" s="521"/>
      <c r="CP651" s="521"/>
      <c r="CQ651" s="521"/>
    </row>
    <row r="652" spans="1:95" s="69" customFormat="1" ht="15" customHeight="1" x14ac:dyDescent="0.2">
      <c r="A652" s="11">
        <v>179</v>
      </c>
      <c r="B652" s="271"/>
      <c r="C652" s="272"/>
      <c r="D652" s="272"/>
      <c r="E652" s="272"/>
      <c r="F652" s="1475" t="str">
        <f>'2. CAD NCCF'!F652:L652</f>
        <v>Non-FI issued ABCP, low or not rated</v>
      </c>
      <c r="G652" s="1476"/>
      <c r="H652" s="1476"/>
      <c r="I652" s="1476"/>
      <c r="J652" s="1476"/>
      <c r="K652" s="1476"/>
      <c r="L652" s="1477"/>
      <c r="M652" s="690">
        <v>0</v>
      </c>
      <c r="N652" s="691">
        <v>0</v>
      </c>
      <c r="O652" s="692">
        <v>0</v>
      </c>
      <c r="P652" s="692">
        <v>0</v>
      </c>
      <c r="Q652" s="697">
        <v>0</v>
      </c>
      <c r="R652" s="692">
        <v>0</v>
      </c>
      <c r="S652" s="693">
        <v>0</v>
      </c>
      <c r="T652" s="692">
        <v>0</v>
      </c>
      <c r="U652" s="693">
        <v>0</v>
      </c>
      <c r="V652" s="692">
        <v>0</v>
      </c>
      <c r="W652" s="693">
        <v>0</v>
      </c>
      <c r="X652" s="692">
        <v>0</v>
      </c>
      <c r="Y652" s="693">
        <v>0</v>
      </c>
      <c r="Z652" s="692">
        <v>0</v>
      </c>
      <c r="AA652" s="693">
        <v>0</v>
      </c>
      <c r="AB652" s="698">
        <v>0</v>
      </c>
      <c r="AC652" s="690">
        <v>0</v>
      </c>
      <c r="AD652" s="1015"/>
      <c r="AE652" s="1016"/>
      <c r="AF652" s="1016"/>
      <c r="AG652" s="528"/>
      <c r="AH652" s="521"/>
      <c r="AI652" s="521"/>
      <c r="AJ652" s="521"/>
      <c r="AK652" s="521"/>
      <c r="AL652" s="521"/>
      <c r="AM652" s="521"/>
      <c r="AN652" s="521"/>
      <c r="AO652" s="521"/>
      <c r="AP652" s="521"/>
      <c r="AQ652" s="521"/>
      <c r="AR652" s="521"/>
      <c r="AS652" s="521"/>
      <c r="AT652" s="521"/>
      <c r="AU652" s="521"/>
      <c r="AV652" s="521"/>
      <c r="AW652" s="521"/>
      <c r="AX652" s="521"/>
      <c r="AY652" s="521"/>
      <c r="AZ652" s="521"/>
      <c r="BA652" s="521"/>
      <c r="BB652" s="521"/>
      <c r="BC652" s="521"/>
      <c r="BD652" s="521"/>
      <c r="BE652" s="521"/>
      <c r="BF652" s="521"/>
      <c r="BG652" s="521"/>
      <c r="BH652" s="521"/>
      <c r="BI652" s="521"/>
      <c r="BJ652" s="521"/>
      <c r="BK652" s="521"/>
      <c r="BL652" s="521"/>
      <c r="BM652" s="521"/>
      <c r="BN652" s="521"/>
      <c r="BO652" s="521"/>
      <c r="BP652" s="521"/>
      <c r="BQ652" s="521"/>
      <c r="BR652" s="521"/>
      <c r="BS652" s="521"/>
      <c r="BT652" s="521"/>
      <c r="BU652" s="521"/>
      <c r="BV652" s="521"/>
      <c r="BW652" s="521"/>
      <c r="BX652" s="521"/>
      <c r="BY652" s="521"/>
      <c r="BZ652" s="521"/>
      <c r="CA652" s="521"/>
      <c r="CB652" s="521"/>
      <c r="CC652" s="521"/>
      <c r="CD652" s="521"/>
      <c r="CE652" s="521"/>
      <c r="CF652" s="521"/>
      <c r="CG652" s="521"/>
      <c r="CH652" s="521"/>
      <c r="CI652" s="521"/>
      <c r="CJ652" s="521"/>
      <c r="CK652" s="521"/>
      <c r="CL652" s="521"/>
      <c r="CM652" s="521"/>
      <c r="CN652" s="521"/>
      <c r="CO652" s="521"/>
      <c r="CP652" s="521"/>
      <c r="CQ652" s="521"/>
    </row>
    <row r="653" spans="1:95" s="69" customFormat="1" x14ac:dyDescent="0.2">
      <c r="A653" s="11">
        <v>180</v>
      </c>
      <c r="B653" s="271"/>
      <c r="C653" s="272"/>
      <c r="D653" s="272"/>
      <c r="E653" s="1445" t="str">
        <f>'2. CAD NCCF'!E653:L653</f>
        <v>FI issued ABS and ABCP, low or not rated</v>
      </c>
      <c r="F653" s="1446"/>
      <c r="G653" s="1446"/>
      <c r="H653" s="1446"/>
      <c r="I653" s="1446"/>
      <c r="J653" s="1446"/>
      <c r="K653" s="1446"/>
      <c r="L653" s="1447"/>
      <c r="M653" s="399">
        <f>SUBTOTAL(9,M654:M655)</f>
        <v>0</v>
      </c>
      <c r="N653" s="402">
        <f t="shared" ref="N653:AC653" si="149">SUBTOTAL(9,N654:N655)</f>
        <v>0</v>
      </c>
      <c r="O653" s="406">
        <f t="shared" si="149"/>
        <v>0</v>
      </c>
      <c r="P653" s="405">
        <f t="shared" si="149"/>
        <v>0</v>
      </c>
      <c r="Q653" s="407">
        <f t="shared" si="149"/>
        <v>0</v>
      </c>
      <c r="R653" s="406">
        <f t="shared" si="149"/>
        <v>0</v>
      </c>
      <c r="S653" s="406">
        <f t="shared" si="149"/>
        <v>0</v>
      </c>
      <c r="T653" s="406">
        <f t="shared" si="149"/>
        <v>0</v>
      </c>
      <c r="U653" s="406">
        <f t="shared" si="149"/>
        <v>0</v>
      </c>
      <c r="V653" s="406">
        <f t="shared" si="149"/>
        <v>0</v>
      </c>
      <c r="W653" s="406">
        <f t="shared" si="149"/>
        <v>0</v>
      </c>
      <c r="X653" s="406">
        <f t="shared" si="149"/>
        <v>0</v>
      </c>
      <c r="Y653" s="406">
        <f t="shared" si="149"/>
        <v>0</v>
      </c>
      <c r="Z653" s="406">
        <f t="shared" si="149"/>
        <v>0</v>
      </c>
      <c r="AA653" s="406">
        <f t="shared" si="149"/>
        <v>0</v>
      </c>
      <c r="AB653" s="416">
        <f t="shared" si="149"/>
        <v>0</v>
      </c>
      <c r="AC653" s="399">
        <f t="shared" si="149"/>
        <v>0</v>
      </c>
      <c r="AD653" s="1015"/>
      <c r="AE653" s="1016"/>
      <c r="AF653" s="1016"/>
      <c r="AG653" s="528"/>
      <c r="AH653" s="521"/>
      <c r="AI653" s="521"/>
      <c r="AJ653" s="521"/>
      <c r="AK653" s="521"/>
      <c r="AL653" s="521"/>
      <c r="AM653" s="521"/>
      <c r="AN653" s="521"/>
      <c r="AO653" s="521"/>
      <c r="AP653" s="521"/>
      <c r="AQ653" s="521"/>
      <c r="AR653" s="521"/>
      <c r="AS653" s="521"/>
      <c r="AT653" s="521"/>
      <c r="AU653" s="521"/>
      <c r="AV653" s="521"/>
      <c r="AW653" s="521"/>
      <c r="AX653" s="521"/>
      <c r="AY653" s="521"/>
      <c r="AZ653" s="521"/>
      <c r="BA653" s="521"/>
      <c r="BB653" s="521"/>
      <c r="BC653" s="521"/>
      <c r="BD653" s="521"/>
      <c r="BE653" s="521"/>
      <c r="BF653" s="521"/>
      <c r="BG653" s="521"/>
      <c r="BH653" s="521"/>
      <c r="BI653" s="521"/>
      <c r="BJ653" s="521"/>
      <c r="BK653" s="521"/>
      <c r="BL653" s="521"/>
      <c r="BM653" s="521"/>
      <c r="BN653" s="521"/>
      <c r="BO653" s="521"/>
      <c r="BP653" s="521"/>
      <c r="BQ653" s="521"/>
      <c r="BR653" s="521"/>
      <c r="BS653" s="521"/>
      <c r="BT653" s="521"/>
      <c r="BU653" s="521"/>
      <c r="BV653" s="521"/>
      <c r="BW653" s="521"/>
      <c r="BX653" s="521"/>
      <c r="BY653" s="521"/>
      <c r="BZ653" s="521"/>
      <c r="CA653" s="521"/>
      <c r="CB653" s="521"/>
      <c r="CC653" s="521"/>
      <c r="CD653" s="521"/>
      <c r="CE653" s="521"/>
      <c r="CF653" s="521"/>
      <c r="CG653" s="521"/>
      <c r="CH653" s="521"/>
      <c r="CI653" s="521"/>
      <c r="CJ653" s="521"/>
      <c r="CK653" s="521"/>
      <c r="CL653" s="521"/>
      <c r="CM653" s="521"/>
      <c r="CN653" s="521"/>
      <c r="CO653" s="521"/>
      <c r="CP653" s="521"/>
      <c r="CQ653" s="521"/>
    </row>
    <row r="654" spans="1:95" s="69" customFormat="1" ht="15" customHeight="1" x14ac:dyDescent="0.2">
      <c r="A654" s="11">
        <v>181</v>
      </c>
      <c r="B654" s="271"/>
      <c r="C654" s="272"/>
      <c r="D654" s="272"/>
      <c r="E654" s="272"/>
      <c r="F654" s="1475" t="str">
        <f>'2. CAD NCCF'!F654:L654</f>
        <v>FI issued ABS, low or not rated</v>
      </c>
      <c r="G654" s="1476"/>
      <c r="H654" s="1476"/>
      <c r="I654" s="1476"/>
      <c r="J654" s="1476"/>
      <c r="K654" s="1476"/>
      <c r="L654" s="1477"/>
      <c r="M654" s="690">
        <v>0</v>
      </c>
      <c r="N654" s="691">
        <v>0</v>
      </c>
      <c r="O654" s="692">
        <v>0</v>
      </c>
      <c r="P654" s="692">
        <v>0</v>
      </c>
      <c r="Q654" s="697">
        <v>0</v>
      </c>
      <c r="R654" s="692">
        <v>0</v>
      </c>
      <c r="S654" s="693">
        <v>0</v>
      </c>
      <c r="T654" s="692">
        <v>0</v>
      </c>
      <c r="U654" s="693">
        <v>0</v>
      </c>
      <c r="V654" s="692">
        <v>0</v>
      </c>
      <c r="W654" s="693">
        <v>0</v>
      </c>
      <c r="X654" s="692">
        <v>0</v>
      </c>
      <c r="Y654" s="693">
        <v>0</v>
      </c>
      <c r="Z654" s="692">
        <v>0</v>
      </c>
      <c r="AA654" s="693">
        <v>0</v>
      </c>
      <c r="AB654" s="698">
        <v>0</v>
      </c>
      <c r="AC654" s="690">
        <v>0</v>
      </c>
      <c r="AD654" s="1015"/>
      <c r="AE654" s="1016"/>
      <c r="AF654" s="1016"/>
      <c r="AG654" s="528"/>
      <c r="AH654" s="521"/>
      <c r="AI654" s="521"/>
      <c r="AJ654" s="521"/>
      <c r="AK654" s="521"/>
      <c r="AL654" s="521"/>
      <c r="AM654" s="521"/>
      <c r="AN654" s="521"/>
      <c r="AO654" s="521"/>
      <c r="AP654" s="521"/>
      <c r="AQ654" s="521"/>
      <c r="AR654" s="521"/>
      <c r="AS654" s="521"/>
      <c r="AT654" s="521"/>
      <c r="AU654" s="521"/>
      <c r="AV654" s="521"/>
      <c r="AW654" s="521"/>
      <c r="AX654" s="521"/>
      <c r="AY654" s="521"/>
      <c r="AZ654" s="521"/>
      <c r="BA654" s="521"/>
      <c r="BB654" s="521"/>
      <c r="BC654" s="521"/>
      <c r="BD654" s="521"/>
      <c r="BE654" s="521"/>
      <c r="BF654" s="521"/>
      <c r="BG654" s="521"/>
      <c r="BH654" s="521"/>
      <c r="BI654" s="521"/>
      <c r="BJ654" s="521"/>
      <c r="BK654" s="521"/>
      <c r="BL654" s="521"/>
      <c r="BM654" s="521"/>
      <c r="BN654" s="521"/>
      <c r="BO654" s="521"/>
      <c r="BP654" s="521"/>
      <c r="BQ654" s="521"/>
      <c r="BR654" s="521"/>
      <c r="BS654" s="521"/>
      <c r="BT654" s="521"/>
      <c r="BU654" s="521"/>
      <c r="BV654" s="521"/>
      <c r="BW654" s="521"/>
      <c r="BX654" s="521"/>
      <c r="BY654" s="521"/>
      <c r="BZ654" s="521"/>
      <c r="CA654" s="521"/>
      <c r="CB654" s="521"/>
      <c r="CC654" s="521"/>
      <c r="CD654" s="521"/>
      <c r="CE654" s="521"/>
      <c r="CF654" s="521"/>
      <c r="CG654" s="521"/>
      <c r="CH654" s="521"/>
      <c r="CI654" s="521"/>
      <c r="CJ654" s="521"/>
      <c r="CK654" s="521"/>
      <c r="CL654" s="521"/>
      <c r="CM654" s="521"/>
      <c r="CN654" s="521"/>
      <c r="CO654" s="521"/>
      <c r="CP654" s="521"/>
      <c r="CQ654" s="521"/>
    </row>
    <row r="655" spans="1:95" s="69" customFormat="1" ht="15" customHeight="1" x14ac:dyDescent="0.2">
      <c r="A655" s="11">
        <v>182</v>
      </c>
      <c r="B655" s="271"/>
      <c r="C655" s="272"/>
      <c r="D655" s="272"/>
      <c r="E655" s="272"/>
      <c r="F655" s="1475" t="str">
        <f>'2. CAD NCCF'!F655:L655</f>
        <v>FI issued ABCP, low or not rated</v>
      </c>
      <c r="G655" s="1476"/>
      <c r="H655" s="1476"/>
      <c r="I655" s="1476"/>
      <c r="J655" s="1476"/>
      <c r="K655" s="1476"/>
      <c r="L655" s="1477"/>
      <c r="M655" s="690">
        <v>0</v>
      </c>
      <c r="N655" s="691">
        <v>0</v>
      </c>
      <c r="O655" s="692">
        <v>0</v>
      </c>
      <c r="P655" s="692">
        <v>0</v>
      </c>
      <c r="Q655" s="697">
        <v>0</v>
      </c>
      <c r="R655" s="692">
        <v>0</v>
      </c>
      <c r="S655" s="693">
        <v>0</v>
      </c>
      <c r="T655" s="692">
        <v>0</v>
      </c>
      <c r="U655" s="693">
        <v>0</v>
      </c>
      <c r="V655" s="692">
        <v>0</v>
      </c>
      <c r="W655" s="693">
        <v>0</v>
      </c>
      <c r="X655" s="692">
        <v>0</v>
      </c>
      <c r="Y655" s="693">
        <v>0</v>
      </c>
      <c r="Z655" s="692">
        <v>0</v>
      </c>
      <c r="AA655" s="693">
        <v>0</v>
      </c>
      <c r="AB655" s="698">
        <v>0</v>
      </c>
      <c r="AC655" s="690">
        <v>0</v>
      </c>
      <c r="AD655" s="1015"/>
      <c r="AE655" s="1016"/>
      <c r="AF655" s="1016"/>
      <c r="AG655" s="528"/>
      <c r="AH655" s="521"/>
      <c r="AI655" s="521"/>
      <c r="AJ655" s="521"/>
      <c r="AK655" s="521"/>
      <c r="AL655" s="521"/>
      <c r="AM655" s="521"/>
      <c r="AN655" s="521"/>
      <c r="AO655" s="521"/>
      <c r="AP655" s="521"/>
      <c r="AQ655" s="521"/>
      <c r="AR655" s="521"/>
      <c r="AS655" s="521"/>
      <c r="AT655" s="521"/>
      <c r="AU655" s="521"/>
      <c r="AV655" s="521"/>
      <c r="AW655" s="521"/>
      <c r="AX655" s="521"/>
      <c r="AY655" s="521"/>
      <c r="AZ655" s="521"/>
      <c r="BA655" s="521"/>
      <c r="BB655" s="521"/>
      <c r="BC655" s="521"/>
      <c r="BD655" s="521"/>
      <c r="BE655" s="521"/>
      <c r="BF655" s="521"/>
      <c r="BG655" s="521"/>
      <c r="BH655" s="521"/>
      <c r="BI655" s="521"/>
      <c r="BJ655" s="521"/>
      <c r="BK655" s="521"/>
      <c r="BL655" s="521"/>
      <c r="BM655" s="521"/>
      <c r="BN655" s="521"/>
      <c r="BO655" s="521"/>
      <c r="BP655" s="521"/>
      <c r="BQ655" s="521"/>
      <c r="BR655" s="521"/>
      <c r="BS655" s="521"/>
      <c r="BT655" s="521"/>
      <c r="BU655" s="521"/>
      <c r="BV655" s="521"/>
      <c r="BW655" s="521"/>
      <c r="BX655" s="521"/>
      <c r="BY655" s="521"/>
      <c r="BZ655" s="521"/>
      <c r="CA655" s="521"/>
      <c r="CB655" s="521"/>
      <c r="CC655" s="521"/>
      <c r="CD655" s="521"/>
      <c r="CE655" s="521"/>
      <c r="CF655" s="521"/>
      <c r="CG655" s="521"/>
      <c r="CH655" s="521"/>
      <c r="CI655" s="521"/>
      <c r="CJ655" s="521"/>
      <c r="CK655" s="521"/>
      <c r="CL655" s="521"/>
      <c r="CM655" s="521"/>
      <c r="CN655" s="521"/>
      <c r="CO655" s="521"/>
      <c r="CP655" s="521"/>
      <c r="CQ655" s="521"/>
    </row>
    <row r="656" spans="1:95" s="69" customFormat="1" x14ac:dyDescent="0.2">
      <c r="A656" s="11">
        <v>183</v>
      </c>
      <c r="B656" s="271"/>
      <c r="C656" s="272"/>
      <c r="D656" s="1472" t="str">
        <f>'2. CAD NCCF'!D656:L656</f>
        <v>Equities</v>
      </c>
      <c r="E656" s="1473"/>
      <c r="F656" s="1473"/>
      <c r="G656" s="1473"/>
      <c r="H656" s="1473"/>
      <c r="I656" s="1473"/>
      <c r="J656" s="1473"/>
      <c r="K656" s="1473"/>
      <c r="L656" s="1474"/>
      <c r="M656" s="399">
        <f>SUBTOTAL(9,M657:M659)</f>
        <v>0</v>
      </c>
      <c r="N656" s="402">
        <f t="shared" ref="N656:AC656" si="150">SUBTOTAL(9,N657:N659)</f>
        <v>0</v>
      </c>
      <c r="O656" s="406">
        <f t="shared" si="150"/>
        <v>0</v>
      </c>
      <c r="P656" s="405">
        <f t="shared" si="150"/>
        <v>0</v>
      </c>
      <c r="Q656" s="407">
        <f t="shared" si="150"/>
        <v>0</v>
      </c>
      <c r="R656" s="406">
        <f t="shared" si="150"/>
        <v>0</v>
      </c>
      <c r="S656" s="406">
        <f t="shared" si="150"/>
        <v>0</v>
      </c>
      <c r="T656" s="406">
        <f t="shared" si="150"/>
        <v>0</v>
      </c>
      <c r="U656" s="406">
        <f t="shared" si="150"/>
        <v>0</v>
      </c>
      <c r="V656" s="406">
        <f t="shared" si="150"/>
        <v>0</v>
      </c>
      <c r="W656" s="406">
        <f t="shared" si="150"/>
        <v>0</v>
      </c>
      <c r="X656" s="406">
        <f t="shared" si="150"/>
        <v>0</v>
      </c>
      <c r="Y656" s="406">
        <f t="shared" si="150"/>
        <v>0</v>
      </c>
      <c r="Z656" s="406">
        <f t="shared" si="150"/>
        <v>0</v>
      </c>
      <c r="AA656" s="406">
        <f t="shared" si="150"/>
        <v>0</v>
      </c>
      <c r="AB656" s="416">
        <f t="shared" si="150"/>
        <v>0</v>
      </c>
      <c r="AC656" s="399">
        <f t="shared" si="150"/>
        <v>0</v>
      </c>
      <c r="AD656" s="1015"/>
      <c r="AE656" s="1016"/>
      <c r="AF656" s="1016"/>
      <c r="AG656" s="528"/>
      <c r="AH656" s="521"/>
      <c r="AI656" s="521"/>
      <c r="AJ656" s="521"/>
      <c r="AK656" s="521"/>
      <c r="AL656" s="521"/>
      <c r="AM656" s="521"/>
      <c r="AN656" s="521"/>
      <c r="AO656" s="521"/>
      <c r="AP656" s="521"/>
      <c r="AQ656" s="521"/>
      <c r="AR656" s="521"/>
      <c r="AS656" s="521"/>
      <c r="AT656" s="521"/>
      <c r="AU656" s="521"/>
      <c r="AV656" s="521"/>
      <c r="AW656" s="521"/>
      <c r="AX656" s="521"/>
      <c r="AY656" s="521"/>
      <c r="AZ656" s="521"/>
      <c r="BA656" s="521"/>
      <c r="BB656" s="521"/>
      <c r="BC656" s="521"/>
      <c r="BD656" s="521"/>
      <c r="BE656" s="521"/>
      <c r="BF656" s="521"/>
      <c r="BG656" s="521"/>
      <c r="BH656" s="521"/>
      <c r="BI656" s="521"/>
      <c r="BJ656" s="521"/>
      <c r="BK656" s="521"/>
      <c r="BL656" s="521"/>
      <c r="BM656" s="521"/>
      <c r="BN656" s="521"/>
      <c r="BO656" s="521"/>
      <c r="BP656" s="521"/>
      <c r="BQ656" s="521"/>
      <c r="BR656" s="521"/>
      <c r="BS656" s="521"/>
      <c r="BT656" s="521"/>
      <c r="BU656" s="521"/>
      <c r="BV656" s="521"/>
      <c r="BW656" s="521"/>
      <c r="BX656" s="521"/>
      <c r="BY656" s="521"/>
      <c r="BZ656" s="521"/>
      <c r="CA656" s="521"/>
      <c r="CB656" s="521"/>
      <c r="CC656" s="521"/>
      <c r="CD656" s="521"/>
      <c r="CE656" s="521"/>
      <c r="CF656" s="521"/>
      <c r="CG656" s="521"/>
      <c r="CH656" s="521"/>
      <c r="CI656" s="521"/>
      <c r="CJ656" s="521"/>
      <c r="CK656" s="521"/>
      <c r="CL656" s="521"/>
      <c r="CM656" s="521"/>
      <c r="CN656" s="521"/>
      <c r="CO656" s="521"/>
      <c r="CP656" s="521"/>
      <c r="CQ656" s="521"/>
    </row>
    <row r="657" spans="1:95" s="69" customFormat="1" x14ac:dyDescent="0.2">
      <c r="A657" s="11">
        <v>184</v>
      </c>
      <c r="B657" s="271"/>
      <c r="C657" s="272"/>
      <c r="D657" s="272"/>
      <c r="E657" s="272"/>
      <c r="F657" s="1501" t="str">
        <f>'2. CAD NCCF'!F657:L657</f>
        <v>Eligible non-financial common equity shares</v>
      </c>
      <c r="G657" s="1502"/>
      <c r="H657" s="1502"/>
      <c r="I657" s="1502"/>
      <c r="J657" s="1502"/>
      <c r="K657" s="1502"/>
      <c r="L657" s="1503"/>
      <c r="M657" s="690">
        <v>0</v>
      </c>
      <c r="N657" s="691">
        <v>0</v>
      </c>
      <c r="O657" s="692">
        <v>0</v>
      </c>
      <c r="P657" s="692">
        <v>0</v>
      </c>
      <c r="Q657" s="697">
        <v>0</v>
      </c>
      <c r="R657" s="692">
        <v>0</v>
      </c>
      <c r="S657" s="693">
        <v>0</v>
      </c>
      <c r="T657" s="692">
        <v>0</v>
      </c>
      <c r="U657" s="693">
        <v>0</v>
      </c>
      <c r="V657" s="692">
        <v>0</v>
      </c>
      <c r="W657" s="693">
        <v>0</v>
      </c>
      <c r="X657" s="692">
        <v>0</v>
      </c>
      <c r="Y657" s="693">
        <v>0</v>
      </c>
      <c r="Z657" s="692">
        <v>0</v>
      </c>
      <c r="AA657" s="693">
        <v>0</v>
      </c>
      <c r="AB657" s="698">
        <v>0</v>
      </c>
      <c r="AC657" s="690">
        <v>0</v>
      </c>
      <c r="AD657" s="1015"/>
      <c r="AE657" s="1016"/>
      <c r="AF657" s="1016"/>
      <c r="AG657" s="528"/>
      <c r="AH657" s="521"/>
      <c r="AI657" s="521"/>
      <c r="AJ657" s="521"/>
      <c r="AK657" s="521"/>
      <c r="AL657" s="521"/>
      <c r="AM657" s="521"/>
      <c r="AN657" s="521"/>
      <c r="AO657" s="521"/>
      <c r="AP657" s="521"/>
      <c r="AQ657" s="521"/>
      <c r="AR657" s="521"/>
      <c r="AS657" s="521"/>
      <c r="AT657" s="521"/>
      <c r="AU657" s="521"/>
      <c r="AV657" s="521"/>
      <c r="AW657" s="521"/>
      <c r="AX657" s="521"/>
      <c r="AY657" s="521"/>
      <c r="AZ657" s="521"/>
      <c r="BA657" s="521"/>
      <c r="BB657" s="521"/>
      <c r="BC657" s="521"/>
      <c r="BD657" s="521"/>
      <c r="BE657" s="521"/>
      <c r="BF657" s="521"/>
      <c r="BG657" s="521"/>
      <c r="BH657" s="521"/>
      <c r="BI657" s="521"/>
      <c r="BJ657" s="521"/>
      <c r="BK657" s="521"/>
      <c r="BL657" s="521"/>
      <c r="BM657" s="521"/>
      <c r="BN657" s="521"/>
      <c r="BO657" s="521"/>
      <c r="BP657" s="521"/>
      <c r="BQ657" s="521"/>
      <c r="BR657" s="521"/>
      <c r="BS657" s="521"/>
      <c r="BT657" s="521"/>
      <c r="BU657" s="521"/>
      <c r="BV657" s="521"/>
      <c r="BW657" s="521"/>
      <c r="BX657" s="521"/>
      <c r="BY657" s="521"/>
      <c r="BZ657" s="521"/>
      <c r="CA657" s="521"/>
      <c r="CB657" s="521"/>
      <c r="CC657" s="521"/>
      <c r="CD657" s="521"/>
      <c r="CE657" s="521"/>
      <c r="CF657" s="521"/>
      <c r="CG657" s="521"/>
      <c r="CH657" s="521"/>
      <c r="CI657" s="521"/>
      <c r="CJ657" s="521"/>
      <c r="CK657" s="521"/>
      <c r="CL657" s="521"/>
      <c r="CM657" s="521"/>
      <c r="CN657" s="521"/>
      <c r="CO657" s="521"/>
      <c r="CP657" s="521"/>
      <c r="CQ657" s="521"/>
    </row>
    <row r="658" spans="1:95" s="69" customFormat="1" ht="15" customHeight="1" x14ac:dyDescent="0.2">
      <c r="A658" s="11">
        <v>185</v>
      </c>
      <c r="B658" s="271"/>
      <c r="C658" s="272"/>
      <c r="D658" s="272"/>
      <c r="E658" s="272"/>
      <c r="F658" s="1501" t="str">
        <f>'2. CAD NCCF'!F658:L658</f>
        <v>Eligible financial common equity</v>
      </c>
      <c r="G658" s="1502"/>
      <c r="H658" s="1502"/>
      <c r="I658" s="1502"/>
      <c r="J658" s="1502"/>
      <c r="K658" s="1502"/>
      <c r="L658" s="1503"/>
      <c r="M658" s="690">
        <v>0</v>
      </c>
      <c r="N658" s="691">
        <v>0</v>
      </c>
      <c r="O658" s="692">
        <v>0</v>
      </c>
      <c r="P658" s="692">
        <v>0</v>
      </c>
      <c r="Q658" s="697">
        <v>0</v>
      </c>
      <c r="R658" s="692">
        <v>0</v>
      </c>
      <c r="S658" s="693">
        <v>0</v>
      </c>
      <c r="T658" s="692">
        <v>0</v>
      </c>
      <c r="U658" s="693">
        <v>0</v>
      </c>
      <c r="V658" s="692">
        <v>0</v>
      </c>
      <c r="W658" s="693">
        <v>0</v>
      </c>
      <c r="X658" s="692">
        <v>0</v>
      </c>
      <c r="Y658" s="693">
        <v>0</v>
      </c>
      <c r="Z658" s="692">
        <v>0</v>
      </c>
      <c r="AA658" s="693">
        <v>0</v>
      </c>
      <c r="AB658" s="698">
        <v>0</v>
      </c>
      <c r="AC658" s="690">
        <v>0</v>
      </c>
      <c r="AD658" s="1015"/>
      <c r="AE658" s="1016"/>
      <c r="AF658" s="1016"/>
      <c r="AG658" s="528"/>
      <c r="AH658" s="521"/>
      <c r="AI658" s="521"/>
      <c r="AJ658" s="521"/>
      <c r="AK658" s="521"/>
      <c r="AL658" s="521"/>
      <c r="AM658" s="521"/>
      <c r="AN658" s="521"/>
      <c r="AO658" s="521"/>
      <c r="AP658" s="521"/>
      <c r="AQ658" s="521"/>
      <c r="AR658" s="521"/>
      <c r="AS658" s="521"/>
      <c r="AT658" s="521"/>
      <c r="AU658" s="521"/>
      <c r="AV658" s="521"/>
      <c r="AW658" s="521"/>
      <c r="AX658" s="521"/>
      <c r="AY658" s="521"/>
      <c r="AZ658" s="521"/>
      <c r="BA658" s="521"/>
      <c r="BB658" s="521"/>
      <c r="BC658" s="521"/>
      <c r="BD658" s="521"/>
      <c r="BE658" s="521"/>
      <c r="BF658" s="521"/>
      <c r="BG658" s="521"/>
      <c r="BH658" s="521"/>
      <c r="BI658" s="521"/>
      <c r="BJ658" s="521"/>
      <c r="BK658" s="521"/>
      <c r="BL658" s="521"/>
      <c r="BM658" s="521"/>
      <c r="BN658" s="521"/>
      <c r="BO658" s="521"/>
      <c r="BP658" s="521"/>
      <c r="BQ658" s="521"/>
      <c r="BR658" s="521"/>
      <c r="BS658" s="521"/>
      <c r="BT658" s="521"/>
      <c r="BU658" s="521"/>
      <c r="BV658" s="521"/>
      <c r="BW658" s="521"/>
      <c r="BX658" s="521"/>
      <c r="BY658" s="521"/>
      <c r="BZ658" s="521"/>
      <c r="CA658" s="521"/>
      <c r="CB658" s="521"/>
      <c r="CC658" s="521"/>
      <c r="CD658" s="521"/>
      <c r="CE658" s="521"/>
      <c r="CF658" s="521"/>
      <c r="CG658" s="521"/>
      <c r="CH658" s="521"/>
      <c r="CI658" s="521"/>
      <c r="CJ658" s="521"/>
      <c r="CK658" s="521"/>
      <c r="CL658" s="521"/>
      <c r="CM658" s="521"/>
      <c r="CN658" s="521"/>
      <c r="CO658" s="521"/>
      <c r="CP658" s="521"/>
      <c r="CQ658" s="521"/>
    </row>
    <row r="659" spans="1:95" s="69" customFormat="1" ht="15" customHeight="1" x14ac:dyDescent="0.2">
      <c r="A659" s="11">
        <v>186</v>
      </c>
      <c r="B659" s="271"/>
      <c r="C659" s="272"/>
      <c r="D659" s="272"/>
      <c r="E659" s="272"/>
      <c r="F659" s="1501" t="str">
        <f>'2. CAD NCCF'!F659:L659</f>
        <v>Other equities</v>
      </c>
      <c r="G659" s="1502"/>
      <c r="H659" s="1502"/>
      <c r="I659" s="1502"/>
      <c r="J659" s="1502"/>
      <c r="K659" s="1502"/>
      <c r="L659" s="1503"/>
      <c r="M659" s="690">
        <v>0</v>
      </c>
      <c r="N659" s="691">
        <v>0</v>
      </c>
      <c r="O659" s="692">
        <v>0</v>
      </c>
      <c r="P659" s="692">
        <v>0</v>
      </c>
      <c r="Q659" s="697">
        <v>0</v>
      </c>
      <c r="R659" s="692">
        <v>0</v>
      </c>
      <c r="S659" s="693">
        <v>0</v>
      </c>
      <c r="T659" s="692">
        <v>0</v>
      </c>
      <c r="U659" s="693">
        <v>0</v>
      </c>
      <c r="V659" s="692">
        <v>0</v>
      </c>
      <c r="W659" s="693">
        <v>0</v>
      </c>
      <c r="X659" s="692">
        <v>0</v>
      </c>
      <c r="Y659" s="693">
        <v>0</v>
      </c>
      <c r="Z659" s="692">
        <v>0</v>
      </c>
      <c r="AA659" s="693">
        <v>0</v>
      </c>
      <c r="AB659" s="698">
        <v>0</v>
      </c>
      <c r="AC659" s="696">
        <v>0</v>
      </c>
      <c r="AD659" s="1036"/>
      <c r="AE659" s="1016"/>
      <c r="AF659" s="1016"/>
      <c r="AG659" s="528"/>
      <c r="AH659" s="521"/>
      <c r="AI659" s="521"/>
      <c r="AJ659" s="521"/>
      <c r="AK659" s="521"/>
      <c r="AL659" s="521"/>
      <c r="AM659" s="521"/>
      <c r="AN659" s="521"/>
      <c r="AO659" s="521"/>
      <c r="AP659" s="521"/>
      <c r="AQ659" s="521"/>
      <c r="AR659" s="521"/>
      <c r="AS659" s="521"/>
      <c r="AT659" s="521"/>
      <c r="AU659" s="521"/>
      <c r="AV659" s="521"/>
      <c r="AW659" s="521"/>
      <c r="AX659" s="521"/>
      <c r="AY659" s="521"/>
      <c r="AZ659" s="521"/>
      <c r="BA659" s="521"/>
      <c r="BB659" s="521"/>
      <c r="BC659" s="521"/>
      <c r="BD659" s="521"/>
      <c r="BE659" s="521"/>
      <c r="BF659" s="521"/>
      <c r="BG659" s="521"/>
      <c r="BH659" s="521"/>
      <c r="BI659" s="521"/>
      <c r="BJ659" s="521"/>
      <c r="BK659" s="521"/>
      <c r="BL659" s="521"/>
      <c r="BM659" s="521"/>
      <c r="BN659" s="521"/>
      <c r="BO659" s="521"/>
      <c r="BP659" s="521"/>
      <c r="BQ659" s="521"/>
      <c r="BR659" s="521"/>
      <c r="BS659" s="521"/>
      <c r="BT659" s="521"/>
      <c r="BU659" s="521"/>
      <c r="BV659" s="521"/>
      <c r="BW659" s="521"/>
      <c r="BX659" s="521"/>
      <c r="BY659" s="521"/>
      <c r="BZ659" s="521"/>
      <c r="CA659" s="521"/>
      <c r="CB659" s="521"/>
      <c r="CC659" s="521"/>
      <c r="CD659" s="521"/>
      <c r="CE659" s="521"/>
      <c r="CF659" s="521"/>
      <c r="CG659" s="521"/>
      <c r="CH659" s="521"/>
      <c r="CI659" s="521"/>
      <c r="CJ659" s="521"/>
      <c r="CK659" s="521"/>
      <c r="CL659" s="521"/>
      <c r="CM659" s="521"/>
      <c r="CN659" s="521"/>
      <c r="CO659" s="521"/>
      <c r="CP659" s="521"/>
      <c r="CQ659" s="521"/>
    </row>
    <row r="660" spans="1:95" s="69" customFormat="1" x14ac:dyDescent="0.2">
      <c r="A660" s="11">
        <v>187</v>
      </c>
      <c r="B660" s="271"/>
      <c r="C660" s="272"/>
      <c r="D660" s="1472" t="str">
        <f>'2. CAD NCCF'!D660:L660</f>
        <v>FI's own securities - Not eliminated</v>
      </c>
      <c r="E660" s="1473"/>
      <c r="F660" s="1473"/>
      <c r="G660" s="1473"/>
      <c r="H660" s="1473"/>
      <c r="I660" s="1473"/>
      <c r="J660" s="1473"/>
      <c r="K660" s="1473"/>
      <c r="L660" s="1474"/>
      <c r="M660" s="399">
        <f>SUBTOTAL(9,M661:M662)</f>
        <v>0</v>
      </c>
      <c r="N660" s="1205"/>
      <c r="O660" s="1253"/>
      <c r="P660" s="1253"/>
      <c r="Q660" s="1253"/>
      <c r="R660" s="1253"/>
      <c r="S660" s="1253"/>
      <c r="T660" s="1253"/>
      <c r="U660" s="1253"/>
      <c r="V660" s="1253"/>
      <c r="W660" s="1253"/>
      <c r="X660" s="1253"/>
      <c r="Y660" s="1253"/>
      <c r="Z660" s="1253"/>
      <c r="AA660" s="1253"/>
      <c r="AB660" s="1253"/>
      <c r="AC660" s="1253"/>
      <c r="AD660" s="1036"/>
      <c r="AE660" s="1016"/>
      <c r="AF660" s="1016"/>
      <c r="AG660" s="528"/>
      <c r="AH660" s="521"/>
      <c r="AI660" s="521"/>
      <c r="AJ660" s="521"/>
      <c r="AK660" s="521"/>
      <c r="AL660" s="521"/>
      <c r="AM660" s="521"/>
      <c r="AN660" s="521"/>
      <c r="AO660" s="521"/>
      <c r="AP660" s="521"/>
      <c r="AQ660" s="521"/>
      <c r="AR660" s="521"/>
      <c r="AS660" s="521"/>
      <c r="AT660" s="521"/>
      <c r="AU660" s="521"/>
      <c r="AV660" s="521"/>
      <c r="AW660" s="521"/>
      <c r="AX660" s="521"/>
      <c r="AY660" s="521"/>
      <c r="AZ660" s="521"/>
      <c r="BA660" s="521"/>
      <c r="BB660" s="521"/>
      <c r="BC660" s="521"/>
      <c r="BD660" s="521"/>
      <c r="BE660" s="521"/>
      <c r="BF660" s="521"/>
      <c r="BG660" s="521"/>
      <c r="BH660" s="521"/>
      <c r="BI660" s="521"/>
      <c r="BJ660" s="521"/>
      <c r="BK660" s="521"/>
      <c r="BL660" s="521"/>
      <c r="BM660" s="521"/>
      <c r="BN660" s="521"/>
      <c r="BO660" s="521"/>
      <c r="BP660" s="521"/>
      <c r="BQ660" s="521"/>
      <c r="BR660" s="521"/>
      <c r="BS660" s="521"/>
      <c r="BT660" s="521"/>
      <c r="BU660" s="521"/>
      <c r="BV660" s="521"/>
      <c r="BW660" s="521"/>
      <c r="BX660" s="521"/>
      <c r="BY660" s="521"/>
      <c r="BZ660" s="521"/>
      <c r="CA660" s="521"/>
      <c r="CB660" s="521"/>
      <c r="CC660" s="521"/>
      <c r="CD660" s="521"/>
      <c r="CE660" s="521"/>
      <c r="CF660" s="521"/>
      <c r="CG660" s="521"/>
      <c r="CH660" s="521"/>
      <c r="CI660" s="521"/>
      <c r="CJ660" s="521"/>
      <c r="CK660" s="521"/>
      <c r="CL660" s="521"/>
      <c r="CM660" s="521"/>
      <c r="CN660" s="521"/>
      <c r="CO660" s="521"/>
      <c r="CP660" s="521"/>
      <c r="CQ660" s="521"/>
    </row>
    <row r="661" spans="1:95" s="69" customFormat="1" x14ac:dyDescent="0.2">
      <c r="A661" s="11">
        <v>188</v>
      </c>
      <c r="B661" s="271"/>
      <c r="C661" s="272"/>
      <c r="D661" s="272"/>
      <c r="E661" s="272"/>
      <c r="F661" s="1475" t="str">
        <f>'2. CAD NCCF'!F661:L661</f>
        <v>FI's own debt not eliminated</v>
      </c>
      <c r="G661" s="1476"/>
      <c r="H661" s="1476"/>
      <c r="I661" s="1476"/>
      <c r="J661" s="1476"/>
      <c r="K661" s="1476"/>
      <c r="L661" s="1477"/>
      <c r="M661" s="690">
        <v>0</v>
      </c>
      <c r="N661" s="1254"/>
      <c r="O661" s="1254"/>
      <c r="P661" s="1254"/>
      <c r="Q661" s="1254"/>
      <c r="R661" s="1254"/>
      <c r="S661" s="1254"/>
      <c r="T661" s="1254"/>
      <c r="U661" s="1254"/>
      <c r="V661" s="1254"/>
      <c r="W661" s="1254"/>
      <c r="X661" s="1254"/>
      <c r="Y661" s="1254"/>
      <c r="Z661" s="1254"/>
      <c r="AA661" s="1254"/>
      <c r="AB661" s="1254"/>
      <c r="AC661" s="1254"/>
      <c r="AD661" s="1036"/>
      <c r="AE661" s="1016"/>
      <c r="AF661" s="1016"/>
      <c r="AG661" s="528"/>
      <c r="AH661" s="521"/>
      <c r="AI661" s="521"/>
      <c r="AJ661" s="521"/>
      <c r="AK661" s="521"/>
      <c r="AL661" s="521"/>
      <c r="AM661" s="521"/>
      <c r="AN661" s="521"/>
      <c r="AO661" s="521"/>
      <c r="AP661" s="521"/>
      <c r="AQ661" s="521"/>
      <c r="AR661" s="521"/>
      <c r="AS661" s="521"/>
      <c r="AT661" s="521"/>
      <c r="AU661" s="521"/>
      <c r="AV661" s="521"/>
      <c r="AW661" s="521"/>
      <c r="AX661" s="521"/>
      <c r="AY661" s="521"/>
      <c r="AZ661" s="521"/>
      <c r="BA661" s="521"/>
      <c r="BB661" s="521"/>
      <c r="BC661" s="521"/>
      <c r="BD661" s="521"/>
      <c r="BE661" s="521"/>
      <c r="BF661" s="521"/>
      <c r="BG661" s="521"/>
      <c r="BH661" s="521"/>
      <c r="BI661" s="521"/>
      <c r="BJ661" s="521"/>
      <c r="BK661" s="521"/>
      <c r="BL661" s="521"/>
      <c r="BM661" s="521"/>
      <c r="BN661" s="521"/>
      <c r="BO661" s="521"/>
      <c r="BP661" s="521"/>
      <c r="BQ661" s="521"/>
      <c r="BR661" s="521"/>
      <c r="BS661" s="521"/>
      <c r="BT661" s="521"/>
      <c r="BU661" s="521"/>
      <c r="BV661" s="521"/>
      <c r="BW661" s="521"/>
      <c r="BX661" s="521"/>
      <c r="BY661" s="521"/>
      <c r="BZ661" s="521"/>
      <c r="CA661" s="521"/>
      <c r="CB661" s="521"/>
      <c r="CC661" s="521"/>
      <c r="CD661" s="521"/>
      <c r="CE661" s="521"/>
      <c r="CF661" s="521"/>
      <c r="CG661" s="521"/>
      <c r="CH661" s="521"/>
      <c r="CI661" s="521"/>
      <c r="CJ661" s="521"/>
      <c r="CK661" s="521"/>
      <c r="CL661" s="521"/>
      <c r="CM661" s="521"/>
      <c r="CN661" s="521"/>
      <c r="CO661" s="521"/>
      <c r="CP661" s="521"/>
      <c r="CQ661" s="521"/>
    </row>
    <row r="662" spans="1:95" s="69" customFormat="1" ht="15" customHeight="1" x14ac:dyDescent="0.2">
      <c r="A662" s="11">
        <v>189</v>
      </c>
      <c r="B662" s="271"/>
      <c r="C662" s="272"/>
      <c r="D662" s="272"/>
      <c r="E662" s="272"/>
      <c r="F662" s="1475" t="str">
        <f>'2. CAD NCCF'!F662:L662</f>
        <v>FI's own equity not eliminated</v>
      </c>
      <c r="G662" s="1476"/>
      <c r="H662" s="1476"/>
      <c r="I662" s="1476"/>
      <c r="J662" s="1476"/>
      <c r="K662" s="1476"/>
      <c r="L662" s="1477"/>
      <c r="M662" s="690">
        <v>0</v>
      </c>
      <c r="N662" s="977"/>
      <c r="O662" s="977"/>
      <c r="P662" s="977"/>
      <c r="Q662" s="977"/>
      <c r="R662" s="977"/>
      <c r="S662" s="977"/>
      <c r="T662" s="977"/>
      <c r="U662" s="977"/>
      <c r="V662" s="977"/>
      <c r="W662" s="977"/>
      <c r="X662" s="977"/>
      <c r="Y662" s="977"/>
      <c r="Z662" s="977"/>
      <c r="AA662" s="977"/>
      <c r="AB662" s="977"/>
      <c r="AC662" s="977"/>
      <c r="AD662" s="1036"/>
      <c r="AE662" s="1016"/>
      <c r="AF662" s="1016"/>
      <c r="AG662" s="528"/>
      <c r="AH662" s="521"/>
      <c r="AI662" s="521"/>
      <c r="AJ662" s="521"/>
      <c r="AK662" s="521"/>
      <c r="AL662" s="521"/>
      <c r="AM662" s="521"/>
      <c r="AN662" s="521"/>
      <c r="AO662" s="521"/>
      <c r="AP662" s="521"/>
      <c r="AQ662" s="521"/>
      <c r="AR662" s="521"/>
      <c r="AS662" s="521"/>
      <c r="AT662" s="521"/>
      <c r="AU662" s="521"/>
      <c r="AV662" s="521"/>
      <c r="AW662" s="521"/>
      <c r="AX662" s="521"/>
      <c r="AY662" s="521"/>
      <c r="AZ662" s="521"/>
      <c r="BA662" s="521"/>
      <c r="BB662" s="521"/>
      <c r="BC662" s="521"/>
      <c r="BD662" s="521"/>
      <c r="BE662" s="521"/>
      <c r="BF662" s="521"/>
      <c r="BG662" s="521"/>
      <c r="BH662" s="521"/>
      <c r="BI662" s="521"/>
      <c r="BJ662" s="521"/>
      <c r="BK662" s="521"/>
      <c r="BL662" s="521"/>
      <c r="BM662" s="521"/>
      <c r="BN662" s="521"/>
      <c r="BO662" s="521"/>
      <c r="BP662" s="521"/>
      <c r="BQ662" s="521"/>
      <c r="BR662" s="521"/>
      <c r="BS662" s="521"/>
      <c r="BT662" s="521"/>
      <c r="BU662" s="521"/>
      <c r="BV662" s="521"/>
      <c r="BW662" s="521"/>
      <c r="BX662" s="521"/>
      <c r="BY662" s="521"/>
      <c r="BZ662" s="521"/>
      <c r="CA662" s="521"/>
      <c r="CB662" s="521"/>
      <c r="CC662" s="521"/>
      <c r="CD662" s="521"/>
      <c r="CE662" s="521"/>
      <c r="CF662" s="521"/>
      <c r="CG662" s="521"/>
      <c r="CH662" s="521"/>
      <c r="CI662" s="521"/>
      <c r="CJ662" s="521"/>
      <c r="CK662" s="521"/>
      <c r="CL662" s="521"/>
      <c r="CM662" s="521"/>
      <c r="CN662" s="521"/>
      <c r="CO662" s="521"/>
      <c r="CP662" s="521"/>
      <c r="CQ662" s="521"/>
    </row>
    <row r="663" spans="1:95" s="69" customFormat="1" ht="15" customHeight="1" x14ac:dyDescent="0.2">
      <c r="A663" s="11">
        <v>326</v>
      </c>
      <c r="B663" s="271"/>
      <c r="C663" s="1532" t="str">
        <f>'2. CAD NCCF'!C663:AF663</f>
        <v>Repo collateral out</v>
      </c>
      <c r="D663" s="1514"/>
      <c r="E663" s="1514"/>
      <c r="F663" s="1514"/>
      <c r="G663" s="1514"/>
      <c r="H663" s="1514"/>
      <c r="I663" s="1514"/>
      <c r="J663" s="1514"/>
      <c r="K663" s="1514"/>
      <c r="L663" s="1514"/>
      <c r="M663" s="1514"/>
      <c r="N663" s="1514"/>
      <c r="O663" s="1514"/>
      <c r="P663" s="1514"/>
      <c r="Q663" s="1514"/>
      <c r="R663" s="1514"/>
      <c r="S663" s="1514"/>
      <c r="T663" s="1514"/>
      <c r="U663" s="1514"/>
      <c r="V663" s="1514"/>
      <c r="W663" s="1514"/>
      <c r="X663" s="1514"/>
      <c r="Y663" s="1514"/>
      <c r="Z663" s="1514"/>
      <c r="AA663" s="1514"/>
      <c r="AB663" s="1514"/>
      <c r="AC663" s="1514"/>
      <c r="AD663" s="1514"/>
      <c r="AE663" s="1514"/>
      <c r="AF663" s="1514"/>
      <c r="AG663" s="528"/>
      <c r="AH663" s="521"/>
      <c r="AI663" s="521"/>
      <c r="AJ663" s="521"/>
      <c r="AK663" s="521"/>
      <c r="AL663" s="521"/>
      <c r="AM663" s="521"/>
      <c r="AN663" s="521"/>
      <c r="AO663" s="521"/>
      <c r="AP663" s="521"/>
      <c r="AQ663" s="521"/>
      <c r="AR663" s="521"/>
      <c r="AS663" s="521"/>
      <c r="AT663" s="521"/>
      <c r="AU663" s="521"/>
      <c r="AV663" s="521"/>
      <c r="AW663" s="521"/>
      <c r="AX663" s="521"/>
      <c r="AY663" s="521"/>
      <c r="AZ663" s="521"/>
      <c r="BA663" s="521"/>
      <c r="BB663" s="521"/>
      <c r="BC663" s="521"/>
      <c r="BD663" s="521"/>
      <c r="BE663" s="521"/>
      <c r="BF663" s="521"/>
      <c r="BG663" s="521"/>
      <c r="BH663" s="521"/>
      <c r="BI663" s="521"/>
      <c r="BJ663" s="521"/>
      <c r="BK663" s="521"/>
      <c r="BL663" s="521"/>
      <c r="BM663" s="521"/>
      <c r="BN663" s="521"/>
      <c r="BO663" s="521"/>
      <c r="BP663" s="521"/>
      <c r="BQ663" s="521"/>
      <c r="BR663" s="521"/>
      <c r="BS663" s="521"/>
      <c r="BT663" s="521"/>
      <c r="BU663" s="521"/>
      <c r="BV663" s="521"/>
      <c r="BW663" s="521"/>
      <c r="BX663" s="521"/>
      <c r="BY663" s="521"/>
      <c r="BZ663" s="521"/>
      <c r="CA663" s="521"/>
      <c r="CB663" s="521"/>
      <c r="CC663" s="521"/>
      <c r="CD663" s="521"/>
      <c r="CE663" s="521"/>
      <c r="CF663" s="521"/>
      <c r="CG663" s="521"/>
      <c r="CH663" s="521"/>
      <c r="CI663" s="521"/>
      <c r="CJ663" s="521"/>
      <c r="CK663" s="521"/>
      <c r="CL663" s="521"/>
      <c r="CM663" s="521"/>
      <c r="CN663" s="521"/>
      <c r="CO663" s="521"/>
      <c r="CP663" s="521"/>
      <c r="CQ663" s="521"/>
    </row>
    <row r="664" spans="1:95" s="69" customFormat="1" x14ac:dyDescent="0.2">
      <c r="A664" s="11">
        <v>232</v>
      </c>
      <c r="B664" s="271"/>
      <c r="C664" s="272"/>
      <c r="D664" s="1472" t="str">
        <f>'2. CAD NCCF'!D664:AF664</f>
        <v>Government securities (GS)</v>
      </c>
      <c r="E664" s="1473"/>
      <c r="F664" s="1473"/>
      <c r="G664" s="1473"/>
      <c r="H664" s="1473"/>
      <c r="I664" s="1473"/>
      <c r="J664" s="1473"/>
      <c r="K664" s="1473"/>
      <c r="L664" s="1473"/>
      <c r="M664" s="1473"/>
      <c r="N664" s="1473"/>
      <c r="O664" s="1473"/>
      <c r="P664" s="1473"/>
      <c r="Q664" s="1473"/>
      <c r="R664" s="1473"/>
      <c r="S664" s="1473"/>
      <c r="T664" s="1473"/>
      <c r="U664" s="1473"/>
      <c r="V664" s="1473"/>
      <c r="W664" s="1473"/>
      <c r="X664" s="1473"/>
      <c r="Y664" s="1473"/>
      <c r="Z664" s="1473"/>
      <c r="AA664" s="1473"/>
      <c r="AB664" s="1473"/>
      <c r="AC664" s="1473"/>
      <c r="AD664" s="1473"/>
      <c r="AE664" s="1473"/>
      <c r="AF664" s="1473"/>
      <c r="AG664" s="528"/>
      <c r="AH664" s="521"/>
      <c r="AI664" s="521"/>
      <c r="AJ664" s="521"/>
      <c r="AK664" s="521"/>
      <c r="AL664" s="521"/>
      <c r="AM664" s="521"/>
      <c r="AN664" s="521"/>
      <c r="AO664" s="521"/>
      <c r="AP664" s="521"/>
      <c r="AQ664" s="521"/>
      <c r="AR664" s="521"/>
      <c r="AS664" s="521"/>
      <c r="AT664" s="521"/>
      <c r="AU664" s="521"/>
      <c r="AV664" s="521"/>
      <c r="AW664" s="521"/>
      <c r="AX664" s="521"/>
      <c r="AY664" s="521"/>
      <c r="AZ664" s="521"/>
      <c r="BA664" s="521"/>
      <c r="BB664" s="521"/>
      <c r="BC664" s="521"/>
      <c r="BD664" s="521"/>
      <c r="BE664" s="521"/>
      <c r="BF664" s="521"/>
      <c r="BG664" s="521"/>
      <c r="BH664" s="521"/>
      <c r="BI664" s="521"/>
      <c r="BJ664" s="521"/>
      <c r="BK664" s="521"/>
      <c r="BL664" s="521"/>
      <c r="BM664" s="521"/>
      <c r="BN664" s="521"/>
      <c r="BO664" s="521"/>
      <c r="BP664" s="521"/>
      <c r="BQ664" s="521"/>
      <c r="BR664" s="521"/>
      <c r="BS664" s="521"/>
      <c r="BT664" s="521"/>
      <c r="BU664" s="521"/>
      <c r="BV664" s="521"/>
      <c r="BW664" s="521"/>
      <c r="BX664" s="521"/>
      <c r="BY664" s="521"/>
      <c r="BZ664" s="521"/>
      <c r="CA664" s="521"/>
      <c r="CB664" s="521"/>
      <c r="CC664" s="521"/>
      <c r="CD664" s="521"/>
      <c r="CE664" s="521"/>
      <c r="CF664" s="521"/>
      <c r="CG664" s="521"/>
      <c r="CH664" s="521"/>
      <c r="CI664" s="521"/>
      <c r="CJ664" s="521"/>
      <c r="CK664" s="521"/>
      <c r="CL664" s="521"/>
      <c r="CM664" s="521"/>
      <c r="CN664" s="521"/>
      <c r="CO664" s="521"/>
      <c r="CP664" s="521"/>
      <c r="CQ664" s="521"/>
    </row>
    <row r="665" spans="1:95" s="69" customFormat="1" x14ac:dyDescent="0.2">
      <c r="A665" s="11">
        <v>233</v>
      </c>
      <c r="B665" s="271"/>
      <c r="C665" s="272"/>
      <c r="D665" s="272"/>
      <c r="E665" s="1515" t="str">
        <f>'2. CAD NCCF'!E665:L665</f>
        <v>High rated GS</v>
      </c>
      <c r="F665" s="1516"/>
      <c r="G665" s="1516"/>
      <c r="H665" s="1516"/>
      <c r="I665" s="1516"/>
      <c r="J665" s="1516"/>
      <c r="K665" s="1516"/>
      <c r="L665" s="1517"/>
      <c r="M665" s="399">
        <f>SUBTOTAL(9,M666:M669)</f>
        <v>0</v>
      </c>
      <c r="N665" s="402">
        <f t="shared" ref="N665:AC665" si="151">SUBTOTAL(9,N666:N669)</f>
        <v>0</v>
      </c>
      <c r="O665" s="406">
        <f t="shared" si="151"/>
        <v>0</v>
      </c>
      <c r="P665" s="405">
        <f t="shared" si="151"/>
        <v>0</v>
      </c>
      <c r="Q665" s="407">
        <f t="shared" si="151"/>
        <v>0</v>
      </c>
      <c r="R665" s="406">
        <f t="shared" si="151"/>
        <v>0</v>
      </c>
      <c r="S665" s="406">
        <f t="shared" si="151"/>
        <v>0</v>
      </c>
      <c r="T665" s="406">
        <f t="shared" si="151"/>
        <v>0</v>
      </c>
      <c r="U665" s="406">
        <f t="shared" si="151"/>
        <v>0</v>
      </c>
      <c r="V665" s="406">
        <f t="shared" si="151"/>
        <v>0</v>
      </c>
      <c r="W665" s="406">
        <f t="shared" si="151"/>
        <v>0</v>
      </c>
      <c r="X665" s="406">
        <f t="shared" si="151"/>
        <v>0</v>
      </c>
      <c r="Y665" s="406">
        <f t="shared" si="151"/>
        <v>0</v>
      </c>
      <c r="Z665" s="406">
        <f t="shared" si="151"/>
        <v>0</v>
      </c>
      <c r="AA665" s="406">
        <f t="shared" si="151"/>
        <v>0</v>
      </c>
      <c r="AB665" s="416">
        <f t="shared" si="151"/>
        <v>0</v>
      </c>
      <c r="AC665" s="399">
        <f t="shared" si="151"/>
        <v>0</v>
      </c>
      <c r="AD665" s="1015"/>
      <c r="AE665" s="1016"/>
      <c r="AF665" s="1016"/>
      <c r="AG665" s="528"/>
      <c r="AH665" s="521"/>
      <c r="AI665" s="521"/>
      <c r="AJ665" s="521"/>
      <c r="AK665" s="521"/>
      <c r="AL665" s="521"/>
      <c r="AM665" s="521"/>
      <c r="AN665" s="521"/>
      <c r="AO665" s="521"/>
      <c r="AP665" s="521"/>
      <c r="AQ665" s="521"/>
      <c r="AR665" s="521"/>
      <c r="AS665" s="521"/>
      <c r="AT665" s="521"/>
      <c r="AU665" s="521"/>
      <c r="AV665" s="521"/>
      <c r="AW665" s="521"/>
      <c r="AX665" s="521"/>
      <c r="AY665" s="521"/>
      <c r="AZ665" s="521"/>
      <c r="BA665" s="521"/>
      <c r="BB665" s="521"/>
      <c r="BC665" s="521"/>
      <c r="BD665" s="521"/>
      <c r="BE665" s="521"/>
      <c r="BF665" s="521"/>
      <c r="BG665" s="521"/>
      <c r="BH665" s="521"/>
      <c r="BI665" s="521"/>
      <c r="BJ665" s="521"/>
      <c r="BK665" s="521"/>
      <c r="BL665" s="521"/>
      <c r="BM665" s="521"/>
      <c r="BN665" s="521"/>
      <c r="BO665" s="521"/>
      <c r="BP665" s="521"/>
      <c r="BQ665" s="521"/>
      <c r="BR665" s="521"/>
      <c r="BS665" s="521"/>
      <c r="BT665" s="521"/>
      <c r="BU665" s="521"/>
      <c r="BV665" s="521"/>
      <c r="BW665" s="521"/>
      <c r="BX665" s="521"/>
      <c r="BY665" s="521"/>
      <c r="BZ665" s="521"/>
      <c r="CA665" s="521"/>
      <c r="CB665" s="521"/>
      <c r="CC665" s="521"/>
      <c r="CD665" s="521"/>
      <c r="CE665" s="521"/>
      <c r="CF665" s="521"/>
      <c r="CG665" s="521"/>
      <c r="CH665" s="521"/>
      <c r="CI665" s="521"/>
      <c r="CJ665" s="521"/>
      <c r="CK665" s="521"/>
      <c r="CL665" s="521"/>
      <c r="CM665" s="521"/>
      <c r="CN665" s="521"/>
      <c r="CO665" s="521"/>
      <c r="CP665" s="521"/>
      <c r="CQ665" s="521"/>
    </row>
    <row r="666" spans="1:95" s="69" customFormat="1" x14ac:dyDescent="0.2">
      <c r="A666" s="11">
        <v>234</v>
      </c>
      <c r="B666" s="271"/>
      <c r="C666" s="272"/>
      <c r="D666" s="272"/>
      <c r="E666" s="273"/>
      <c r="F666" s="1475" t="str">
        <f>'2. CAD NCCF'!F666:L666</f>
        <v xml:space="preserve">Sovereigh &amp; central bank GS </v>
      </c>
      <c r="G666" s="1476"/>
      <c r="H666" s="1476"/>
      <c r="I666" s="1476"/>
      <c r="J666" s="1476"/>
      <c r="K666" s="1476"/>
      <c r="L666" s="1477"/>
      <c r="M666" s="690">
        <v>0</v>
      </c>
      <c r="N666" s="691">
        <v>0</v>
      </c>
      <c r="O666" s="692">
        <v>0</v>
      </c>
      <c r="P666" s="692">
        <v>0</v>
      </c>
      <c r="Q666" s="697">
        <v>0</v>
      </c>
      <c r="R666" s="692">
        <v>0</v>
      </c>
      <c r="S666" s="693">
        <v>0</v>
      </c>
      <c r="T666" s="692">
        <v>0</v>
      </c>
      <c r="U666" s="693">
        <v>0</v>
      </c>
      <c r="V666" s="692">
        <v>0</v>
      </c>
      <c r="W666" s="693">
        <v>0</v>
      </c>
      <c r="X666" s="692">
        <v>0</v>
      </c>
      <c r="Y666" s="693">
        <v>0</v>
      </c>
      <c r="Z666" s="692">
        <v>0</v>
      </c>
      <c r="AA666" s="693">
        <v>0</v>
      </c>
      <c r="AB666" s="698">
        <v>0</v>
      </c>
      <c r="AC666" s="690">
        <v>0</v>
      </c>
      <c r="AD666" s="1015"/>
      <c r="AE666" s="1016"/>
      <c r="AF666" s="1016"/>
      <c r="AG666" s="528"/>
      <c r="AH666" s="521"/>
      <c r="AI666" s="521"/>
      <c r="AJ666" s="521"/>
      <c r="AK666" s="521"/>
      <c r="AL666" s="521"/>
      <c r="AM666" s="521"/>
      <c r="AN666" s="521"/>
      <c r="AO666" s="521"/>
      <c r="AP666" s="521"/>
      <c r="AQ666" s="521"/>
      <c r="AR666" s="521"/>
      <c r="AS666" s="521"/>
      <c r="AT666" s="521"/>
      <c r="AU666" s="521"/>
      <c r="AV666" s="521"/>
      <c r="AW666" s="521"/>
      <c r="AX666" s="521"/>
      <c r="AY666" s="521"/>
      <c r="AZ666" s="521"/>
      <c r="BA666" s="521"/>
      <c r="BB666" s="521"/>
      <c r="BC666" s="521"/>
      <c r="BD666" s="521"/>
      <c r="BE666" s="521"/>
      <c r="BF666" s="521"/>
      <c r="BG666" s="521"/>
      <c r="BH666" s="521"/>
      <c r="BI666" s="521"/>
      <c r="BJ666" s="521"/>
      <c r="BK666" s="521"/>
      <c r="BL666" s="521"/>
      <c r="BM666" s="521"/>
      <c r="BN666" s="521"/>
      <c r="BO666" s="521"/>
      <c r="BP666" s="521"/>
      <c r="BQ666" s="521"/>
      <c r="BR666" s="521"/>
      <c r="BS666" s="521"/>
      <c r="BT666" s="521"/>
      <c r="BU666" s="521"/>
      <c r="BV666" s="521"/>
      <c r="BW666" s="521"/>
      <c r="BX666" s="521"/>
      <c r="BY666" s="521"/>
      <c r="BZ666" s="521"/>
      <c r="CA666" s="521"/>
      <c r="CB666" s="521"/>
      <c r="CC666" s="521"/>
      <c r="CD666" s="521"/>
      <c r="CE666" s="521"/>
      <c r="CF666" s="521"/>
      <c r="CG666" s="521"/>
      <c r="CH666" s="521"/>
      <c r="CI666" s="521"/>
      <c r="CJ666" s="521"/>
      <c r="CK666" s="521"/>
      <c r="CL666" s="521"/>
      <c r="CM666" s="521"/>
      <c r="CN666" s="521"/>
      <c r="CO666" s="521"/>
      <c r="CP666" s="521"/>
      <c r="CQ666" s="521"/>
    </row>
    <row r="667" spans="1:95" s="69" customFormat="1" ht="15" customHeight="1" x14ac:dyDescent="0.2">
      <c r="A667" s="11">
        <v>235</v>
      </c>
      <c r="B667" s="271"/>
      <c r="C667" s="272"/>
      <c r="D667" s="272"/>
      <c r="E667" s="273"/>
      <c r="F667" s="1475" t="str">
        <f>'2. CAD NCCF'!F667:L667</f>
        <v>State, provincial &amp; agency GS</v>
      </c>
      <c r="G667" s="1476"/>
      <c r="H667" s="1476"/>
      <c r="I667" s="1476"/>
      <c r="J667" s="1476"/>
      <c r="K667" s="1476"/>
      <c r="L667" s="1477"/>
      <c r="M667" s="690">
        <v>0</v>
      </c>
      <c r="N667" s="691">
        <v>0</v>
      </c>
      <c r="O667" s="692">
        <v>0</v>
      </c>
      <c r="P667" s="692">
        <v>0</v>
      </c>
      <c r="Q667" s="697">
        <v>0</v>
      </c>
      <c r="R667" s="692">
        <v>0</v>
      </c>
      <c r="S667" s="693">
        <v>0</v>
      </c>
      <c r="T667" s="692">
        <v>0</v>
      </c>
      <c r="U667" s="693">
        <v>0</v>
      </c>
      <c r="V667" s="692">
        <v>0</v>
      </c>
      <c r="W667" s="693">
        <v>0</v>
      </c>
      <c r="X667" s="692">
        <v>0</v>
      </c>
      <c r="Y667" s="693">
        <v>0</v>
      </c>
      <c r="Z667" s="692">
        <v>0</v>
      </c>
      <c r="AA667" s="693">
        <v>0</v>
      </c>
      <c r="AB667" s="698">
        <v>0</v>
      </c>
      <c r="AC667" s="690">
        <v>0</v>
      </c>
      <c r="AD667" s="1015"/>
      <c r="AE667" s="1016"/>
      <c r="AF667" s="1016"/>
      <c r="AG667" s="528"/>
      <c r="AH667" s="521"/>
      <c r="AI667" s="521"/>
      <c r="AJ667" s="521"/>
      <c r="AK667" s="521"/>
      <c r="AL667" s="521"/>
      <c r="AM667" s="521"/>
      <c r="AN667" s="521"/>
      <c r="AO667" s="521"/>
      <c r="AP667" s="521"/>
      <c r="AQ667" s="521"/>
      <c r="AR667" s="521"/>
      <c r="AS667" s="521"/>
      <c r="AT667" s="521"/>
      <c r="AU667" s="521"/>
      <c r="AV667" s="521"/>
      <c r="AW667" s="521"/>
      <c r="AX667" s="521"/>
      <c r="AY667" s="521"/>
      <c r="AZ667" s="521"/>
      <c r="BA667" s="521"/>
      <c r="BB667" s="521"/>
      <c r="BC667" s="521"/>
      <c r="BD667" s="521"/>
      <c r="BE667" s="521"/>
      <c r="BF667" s="521"/>
      <c r="BG667" s="521"/>
      <c r="BH667" s="521"/>
      <c r="BI667" s="521"/>
      <c r="BJ667" s="521"/>
      <c r="BK667" s="521"/>
      <c r="BL667" s="521"/>
      <c r="BM667" s="521"/>
      <c r="BN667" s="521"/>
      <c r="BO667" s="521"/>
      <c r="BP667" s="521"/>
      <c r="BQ667" s="521"/>
      <c r="BR667" s="521"/>
      <c r="BS667" s="521"/>
      <c r="BT667" s="521"/>
      <c r="BU667" s="521"/>
      <c r="BV667" s="521"/>
      <c r="BW667" s="521"/>
      <c r="BX667" s="521"/>
      <c r="BY667" s="521"/>
      <c r="BZ667" s="521"/>
      <c r="CA667" s="521"/>
      <c r="CB667" s="521"/>
      <c r="CC667" s="521"/>
      <c r="CD667" s="521"/>
      <c r="CE667" s="521"/>
      <c r="CF667" s="521"/>
      <c r="CG667" s="521"/>
      <c r="CH667" s="521"/>
      <c r="CI667" s="521"/>
      <c r="CJ667" s="521"/>
      <c r="CK667" s="521"/>
      <c r="CL667" s="521"/>
      <c r="CM667" s="521"/>
      <c r="CN667" s="521"/>
      <c r="CO667" s="521"/>
      <c r="CP667" s="521"/>
      <c r="CQ667" s="521"/>
    </row>
    <row r="668" spans="1:95" s="69" customFormat="1" ht="15" customHeight="1" x14ac:dyDescent="0.2">
      <c r="A668" s="11">
        <v>236</v>
      </c>
      <c r="B668" s="271"/>
      <c r="C668" s="272"/>
      <c r="D668" s="274"/>
      <c r="E668" s="275"/>
      <c r="F668" s="1475" t="str">
        <f>'2. CAD NCCF'!F668:L668</f>
        <v>State municipal GS</v>
      </c>
      <c r="G668" s="1476"/>
      <c r="H668" s="1476"/>
      <c r="I668" s="1476"/>
      <c r="J668" s="1476"/>
      <c r="K668" s="1476"/>
      <c r="L668" s="1477"/>
      <c r="M668" s="690">
        <v>0</v>
      </c>
      <c r="N668" s="691">
        <v>0</v>
      </c>
      <c r="O668" s="692">
        <v>0</v>
      </c>
      <c r="P668" s="692">
        <v>0</v>
      </c>
      <c r="Q668" s="697">
        <v>0</v>
      </c>
      <c r="R668" s="692">
        <v>0</v>
      </c>
      <c r="S668" s="693">
        <v>0</v>
      </c>
      <c r="T668" s="692">
        <v>0</v>
      </c>
      <c r="U668" s="693">
        <v>0</v>
      </c>
      <c r="V668" s="692">
        <v>0</v>
      </c>
      <c r="W668" s="693">
        <v>0</v>
      </c>
      <c r="X668" s="692">
        <v>0</v>
      </c>
      <c r="Y668" s="693">
        <v>0</v>
      </c>
      <c r="Z668" s="692">
        <v>0</v>
      </c>
      <c r="AA668" s="693">
        <v>0</v>
      </c>
      <c r="AB668" s="698">
        <v>0</v>
      </c>
      <c r="AC668" s="690">
        <v>0</v>
      </c>
      <c r="AD668" s="1015"/>
      <c r="AE668" s="1016"/>
      <c r="AF668" s="1016"/>
      <c r="AG668" s="528"/>
      <c r="AH668" s="521"/>
      <c r="AI668" s="521"/>
      <c r="AJ668" s="521"/>
      <c r="AK668" s="521"/>
      <c r="AL668" s="521"/>
      <c r="AM668" s="521"/>
      <c r="AN668" s="521"/>
      <c r="AO668" s="521"/>
      <c r="AP668" s="521"/>
      <c r="AQ668" s="521"/>
      <c r="AR668" s="521"/>
      <c r="AS668" s="521"/>
      <c r="AT668" s="521"/>
      <c r="AU668" s="521"/>
      <c r="AV668" s="521"/>
      <c r="AW668" s="521"/>
      <c r="AX668" s="521"/>
      <c r="AY668" s="521"/>
      <c r="AZ668" s="521"/>
      <c r="BA668" s="521"/>
      <c r="BB668" s="521"/>
      <c r="BC668" s="521"/>
      <c r="BD668" s="521"/>
      <c r="BE668" s="521"/>
      <c r="BF668" s="521"/>
      <c r="BG668" s="521"/>
      <c r="BH668" s="521"/>
      <c r="BI668" s="521"/>
      <c r="BJ668" s="521"/>
      <c r="BK668" s="521"/>
      <c r="BL668" s="521"/>
      <c r="BM668" s="521"/>
      <c r="BN668" s="521"/>
      <c r="BO668" s="521"/>
      <c r="BP668" s="521"/>
      <c r="BQ668" s="521"/>
      <c r="BR668" s="521"/>
      <c r="BS668" s="521"/>
      <c r="BT668" s="521"/>
      <c r="BU668" s="521"/>
      <c r="BV668" s="521"/>
      <c r="BW668" s="521"/>
      <c r="BX668" s="521"/>
      <c r="BY668" s="521"/>
      <c r="BZ668" s="521"/>
      <c r="CA668" s="521"/>
      <c r="CB668" s="521"/>
      <c r="CC668" s="521"/>
      <c r="CD668" s="521"/>
      <c r="CE668" s="521"/>
      <c r="CF668" s="521"/>
      <c r="CG668" s="521"/>
      <c r="CH668" s="521"/>
      <c r="CI668" s="521"/>
      <c r="CJ668" s="521"/>
      <c r="CK668" s="521"/>
      <c r="CL668" s="521"/>
      <c r="CM668" s="521"/>
      <c r="CN668" s="521"/>
      <c r="CO668" s="521"/>
      <c r="CP668" s="521"/>
      <c r="CQ668" s="521"/>
    </row>
    <row r="669" spans="1:95" s="69" customFormat="1" ht="15" customHeight="1" x14ac:dyDescent="0.2">
      <c r="A669" s="11">
        <v>237</v>
      </c>
      <c r="B669" s="271"/>
      <c r="C669" s="272"/>
      <c r="D669" s="272"/>
      <c r="E669" s="276"/>
      <c r="F669" s="1475" t="str">
        <f>'2. CAD NCCF'!F669:L669</f>
        <v>Supranational and multilateral development bank GS</v>
      </c>
      <c r="G669" s="1476"/>
      <c r="H669" s="1476"/>
      <c r="I669" s="1476"/>
      <c r="J669" s="1476"/>
      <c r="K669" s="1476"/>
      <c r="L669" s="1477"/>
      <c r="M669" s="690">
        <v>0</v>
      </c>
      <c r="N669" s="691">
        <v>0</v>
      </c>
      <c r="O669" s="692">
        <v>0</v>
      </c>
      <c r="P669" s="692">
        <v>0</v>
      </c>
      <c r="Q669" s="697">
        <v>0</v>
      </c>
      <c r="R669" s="692">
        <v>0</v>
      </c>
      <c r="S669" s="693">
        <v>0</v>
      </c>
      <c r="T669" s="692">
        <v>0</v>
      </c>
      <c r="U669" s="693">
        <v>0</v>
      </c>
      <c r="V669" s="692">
        <v>0</v>
      </c>
      <c r="W669" s="693">
        <v>0</v>
      </c>
      <c r="X669" s="692">
        <v>0</v>
      </c>
      <c r="Y669" s="693">
        <v>0</v>
      </c>
      <c r="Z669" s="692">
        <v>0</v>
      </c>
      <c r="AA669" s="693">
        <v>0</v>
      </c>
      <c r="AB669" s="698">
        <v>0</v>
      </c>
      <c r="AC669" s="690">
        <v>0</v>
      </c>
      <c r="AD669" s="1015"/>
      <c r="AE669" s="1016"/>
      <c r="AF669" s="1016"/>
      <c r="AG669" s="528"/>
      <c r="AH669" s="521"/>
      <c r="AI669" s="521"/>
      <c r="AJ669" s="521"/>
      <c r="AK669" s="521"/>
      <c r="AL669" s="521"/>
      <c r="AM669" s="521"/>
      <c r="AN669" s="521"/>
      <c r="AO669" s="521"/>
      <c r="AP669" s="521"/>
      <c r="AQ669" s="521"/>
      <c r="AR669" s="521"/>
      <c r="AS669" s="521"/>
      <c r="AT669" s="521"/>
      <c r="AU669" s="521"/>
      <c r="AV669" s="521"/>
      <c r="AW669" s="521"/>
      <c r="AX669" s="521"/>
      <c r="AY669" s="521"/>
      <c r="AZ669" s="521"/>
      <c r="BA669" s="521"/>
      <c r="BB669" s="521"/>
      <c r="BC669" s="521"/>
      <c r="BD669" s="521"/>
      <c r="BE669" s="521"/>
      <c r="BF669" s="521"/>
      <c r="BG669" s="521"/>
      <c r="BH669" s="521"/>
      <c r="BI669" s="521"/>
      <c r="BJ669" s="521"/>
      <c r="BK669" s="521"/>
      <c r="BL669" s="521"/>
      <c r="BM669" s="521"/>
      <c r="BN669" s="521"/>
      <c r="BO669" s="521"/>
      <c r="BP669" s="521"/>
      <c r="BQ669" s="521"/>
      <c r="BR669" s="521"/>
      <c r="BS669" s="521"/>
      <c r="BT669" s="521"/>
      <c r="BU669" s="521"/>
      <c r="BV669" s="521"/>
      <c r="BW669" s="521"/>
      <c r="BX669" s="521"/>
      <c r="BY669" s="521"/>
      <c r="BZ669" s="521"/>
      <c r="CA669" s="521"/>
      <c r="CB669" s="521"/>
      <c r="CC669" s="521"/>
      <c r="CD669" s="521"/>
      <c r="CE669" s="521"/>
      <c r="CF669" s="521"/>
      <c r="CG669" s="521"/>
      <c r="CH669" s="521"/>
      <c r="CI669" s="521"/>
      <c r="CJ669" s="521"/>
      <c r="CK669" s="521"/>
      <c r="CL669" s="521"/>
      <c r="CM669" s="521"/>
      <c r="CN669" s="521"/>
      <c r="CO669" s="521"/>
      <c r="CP669" s="521"/>
      <c r="CQ669" s="521"/>
    </row>
    <row r="670" spans="1:95" s="69" customFormat="1" ht="15.75" x14ac:dyDescent="0.2">
      <c r="A670" s="11">
        <v>238</v>
      </c>
      <c r="B670" s="271"/>
      <c r="C670" s="272"/>
      <c r="D670" s="277"/>
      <c r="E670" s="1445" t="str">
        <f>'2. CAD NCCF'!E670:L670</f>
        <v>Medium rated GS</v>
      </c>
      <c r="F670" s="1446"/>
      <c r="G670" s="1446"/>
      <c r="H670" s="1446"/>
      <c r="I670" s="1446"/>
      <c r="J670" s="1446"/>
      <c r="K670" s="1446"/>
      <c r="L670" s="1447"/>
      <c r="M670" s="399">
        <f>SUBTOTAL(9,M671:M674)</f>
        <v>0</v>
      </c>
      <c r="N670" s="402">
        <f t="shared" ref="N670:AC670" si="152">SUBTOTAL(9,N671:N674)</f>
        <v>0</v>
      </c>
      <c r="O670" s="406">
        <f t="shared" si="152"/>
        <v>0</v>
      </c>
      <c r="P670" s="405">
        <f t="shared" si="152"/>
        <v>0</v>
      </c>
      <c r="Q670" s="407">
        <f t="shared" si="152"/>
        <v>0</v>
      </c>
      <c r="R670" s="406">
        <f t="shared" si="152"/>
        <v>0</v>
      </c>
      <c r="S670" s="406">
        <f t="shared" si="152"/>
        <v>0</v>
      </c>
      <c r="T670" s="406">
        <f t="shared" si="152"/>
        <v>0</v>
      </c>
      <c r="U670" s="406">
        <f t="shared" si="152"/>
        <v>0</v>
      </c>
      <c r="V670" s="406">
        <f t="shared" si="152"/>
        <v>0</v>
      </c>
      <c r="W670" s="406">
        <f t="shared" si="152"/>
        <v>0</v>
      </c>
      <c r="X670" s="406">
        <f t="shared" si="152"/>
        <v>0</v>
      </c>
      <c r="Y670" s="406">
        <f t="shared" si="152"/>
        <v>0</v>
      </c>
      <c r="Z670" s="406">
        <f t="shared" si="152"/>
        <v>0</v>
      </c>
      <c r="AA670" s="406">
        <f t="shared" si="152"/>
        <v>0</v>
      </c>
      <c r="AB670" s="416">
        <f t="shared" si="152"/>
        <v>0</v>
      </c>
      <c r="AC670" s="399">
        <f t="shared" si="152"/>
        <v>0</v>
      </c>
      <c r="AD670" s="1015"/>
      <c r="AE670" s="1016"/>
      <c r="AF670" s="1016"/>
      <c r="AG670" s="528"/>
      <c r="AH670" s="521"/>
      <c r="AI670" s="521"/>
      <c r="AJ670" s="521"/>
      <c r="AK670" s="521"/>
      <c r="AL670" s="521"/>
      <c r="AM670" s="521"/>
      <c r="AN670" s="521"/>
      <c r="AO670" s="521"/>
      <c r="AP670" s="521"/>
      <c r="AQ670" s="521"/>
      <c r="AR670" s="521"/>
      <c r="AS670" s="521"/>
      <c r="AT670" s="521"/>
      <c r="AU670" s="521"/>
      <c r="AV670" s="521"/>
      <c r="AW670" s="521"/>
      <c r="AX670" s="521"/>
      <c r="AY670" s="521"/>
      <c r="AZ670" s="521"/>
      <c r="BA670" s="521"/>
      <c r="BB670" s="521"/>
      <c r="BC670" s="521"/>
      <c r="BD670" s="521"/>
      <c r="BE670" s="521"/>
      <c r="BF670" s="521"/>
      <c r="BG670" s="521"/>
      <c r="BH670" s="521"/>
      <c r="BI670" s="521"/>
      <c r="BJ670" s="521"/>
      <c r="BK670" s="521"/>
      <c r="BL670" s="521"/>
      <c r="BM670" s="521"/>
      <c r="BN670" s="521"/>
      <c r="BO670" s="521"/>
      <c r="BP670" s="521"/>
      <c r="BQ670" s="521"/>
      <c r="BR670" s="521"/>
      <c r="BS670" s="521"/>
      <c r="BT670" s="521"/>
      <c r="BU670" s="521"/>
      <c r="BV670" s="521"/>
      <c r="BW670" s="521"/>
      <c r="BX670" s="521"/>
      <c r="BY670" s="521"/>
      <c r="BZ670" s="521"/>
      <c r="CA670" s="521"/>
      <c r="CB670" s="521"/>
      <c r="CC670" s="521"/>
      <c r="CD670" s="521"/>
      <c r="CE670" s="521"/>
      <c r="CF670" s="521"/>
      <c r="CG670" s="521"/>
      <c r="CH670" s="521"/>
      <c r="CI670" s="521"/>
      <c r="CJ670" s="521"/>
      <c r="CK670" s="521"/>
      <c r="CL670" s="521"/>
      <c r="CM670" s="521"/>
      <c r="CN670" s="521"/>
      <c r="CO670" s="521"/>
      <c r="CP670" s="521"/>
      <c r="CQ670" s="521"/>
    </row>
    <row r="671" spans="1:95" s="69" customFormat="1" ht="15" customHeight="1" x14ac:dyDescent="0.2">
      <c r="A671" s="11">
        <v>239</v>
      </c>
      <c r="B671" s="271"/>
      <c r="C671" s="272"/>
      <c r="D671" s="278"/>
      <c r="E671" s="278"/>
      <c r="F671" s="1475" t="str">
        <f>'2. CAD NCCF'!F671:L671</f>
        <v xml:space="preserve">Sovereigh &amp; central bank GS </v>
      </c>
      <c r="G671" s="1476"/>
      <c r="H671" s="1476"/>
      <c r="I671" s="1476"/>
      <c r="J671" s="1476"/>
      <c r="K671" s="1476"/>
      <c r="L671" s="1477"/>
      <c r="M671" s="690">
        <v>0</v>
      </c>
      <c r="N671" s="691">
        <v>0</v>
      </c>
      <c r="O671" s="692">
        <v>0</v>
      </c>
      <c r="P671" s="692">
        <v>0</v>
      </c>
      <c r="Q671" s="697">
        <v>0</v>
      </c>
      <c r="R671" s="692">
        <v>0</v>
      </c>
      <c r="S671" s="693">
        <v>0</v>
      </c>
      <c r="T671" s="692">
        <v>0</v>
      </c>
      <c r="U671" s="693">
        <v>0</v>
      </c>
      <c r="V671" s="692">
        <v>0</v>
      </c>
      <c r="W671" s="693">
        <v>0</v>
      </c>
      <c r="X671" s="692">
        <v>0</v>
      </c>
      <c r="Y671" s="693">
        <v>0</v>
      </c>
      <c r="Z671" s="692">
        <v>0</v>
      </c>
      <c r="AA671" s="693">
        <v>0</v>
      </c>
      <c r="AB671" s="698">
        <v>0</v>
      </c>
      <c r="AC671" s="690">
        <v>0</v>
      </c>
      <c r="AD671" s="1015"/>
      <c r="AE671" s="1016"/>
      <c r="AF671" s="1016"/>
      <c r="AG671" s="528"/>
      <c r="AH671" s="521"/>
      <c r="AI671" s="521"/>
      <c r="AJ671" s="521"/>
      <c r="AK671" s="521"/>
      <c r="AL671" s="521"/>
      <c r="AM671" s="521"/>
      <c r="AN671" s="521"/>
      <c r="AO671" s="521"/>
      <c r="AP671" s="521"/>
      <c r="AQ671" s="521"/>
      <c r="AR671" s="521"/>
      <c r="AS671" s="521"/>
      <c r="AT671" s="521"/>
      <c r="AU671" s="521"/>
      <c r="AV671" s="521"/>
      <c r="AW671" s="521"/>
      <c r="AX671" s="521"/>
      <c r="AY671" s="521"/>
      <c r="AZ671" s="521"/>
      <c r="BA671" s="521"/>
      <c r="BB671" s="521"/>
      <c r="BC671" s="521"/>
      <c r="BD671" s="521"/>
      <c r="BE671" s="521"/>
      <c r="BF671" s="521"/>
      <c r="BG671" s="521"/>
      <c r="BH671" s="521"/>
      <c r="BI671" s="521"/>
      <c r="BJ671" s="521"/>
      <c r="BK671" s="521"/>
      <c r="BL671" s="521"/>
      <c r="BM671" s="521"/>
      <c r="BN671" s="521"/>
      <c r="BO671" s="521"/>
      <c r="BP671" s="521"/>
      <c r="BQ671" s="521"/>
      <c r="BR671" s="521"/>
      <c r="BS671" s="521"/>
      <c r="BT671" s="521"/>
      <c r="BU671" s="521"/>
      <c r="BV671" s="521"/>
      <c r="BW671" s="521"/>
      <c r="BX671" s="521"/>
      <c r="BY671" s="521"/>
      <c r="BZ671" s="521"/>
      <c r="CA671" s="521"/>
      <c r="CB671" s="521"/>
      <c r="CC671" s="521"/>
      <c r="CD671" s="521"/>
      <c r="CE671" s="521"/>
      <c r="CF671" s="521"/>
      <c r="CG671" s="521"/>
      <c r="CH671" s="521"/>
      <c r="CI671" s="521"/>
      <c r="CJ671" s="521"/>
      <c r="CK671" s="521"/>
      <c r="CL671" s="521"/>
      <c r="CM671" s="521"/>
      <c r="CN671" s="521"/>
      <c r="CO671" s="521"/>
      <c r="CP671" s="521"/>
      <c r="CQ671" s="521"/>
    </row>
    <row r="672" spans="1:95" s="69" customFormat="1" ht="15" customHeight="1" x14ac:dyDescent="0.2">
      <c r="A672" s="11">
        <v>240</v>
      </c>
      <c r="B672" s="271"/>
      <c r="C672" s="272"/>
      <c r="D672" s="278"/>
      <c r="E672" s="278"/>
      <c r="F672" s="1475" t="str">
        <f>'2. CAD NCCF'!F672:L672</f>
        <v>State, provincial &amp; agency GS</v>
      </c>
      <c r="G672" s="1476"/>
      <c r="H672" s="1476"/>
      <c r="I672" s="1476"/>
      <c r="J672" s="1476"/>
      <c r="K672" s="1476"/>
      <c r="L672" s="1477"/>
      <c r="M672" s="690">
        <v>0</v>
      </c>
      <c r="N672" s="691">
        <v>0</v>
      </c>
      <c r="O672" s="692">
        <v>0</v>
      </c>
      <c r="P672" s="692">
        <v>0</v>
      </c>
      <c r="Q672" s="697">
        <v>0</v>
      </c>
      <c r="R672" s="692">
        <v>0</v>
      </c>
      <c r="S672" s="693">
        <v>0</v>
      </c>
      <c r="T672" s="692">
        <v>0</v>
      </c>
      <c r="U672" s="693">
        <v>0</v>
      </c>
      <c r="V672" s="692">
        <v>0</v>
      </c>
      <c r="W672" s="693">
        <v>0</v>
      </c>
      <c r="X672" s="692">
        <v>0</v>
      </c>
      <c r="Y672" s="693">
        <v>0</v>
      </c>
      <c r="Z672" s="692">
        <v>0</v>
      </c>
      <c r="AA672" s="693">
        <v>0</v>
      </c>
      <c r="AB672" s="698">
        <v>0</v>
      </c>
      <c r="AC672" s="690">
        <v>0</v>
      </c>
      <c r="AD672" s="1015"/>
      <c r="AE672" s="1016"/>
      <c r="AF672" s="1016"/>
      <c r="AG672" s="528"/>
      <c r="AH672" s="521"/>
      <c r="AI672" s="521"/>
      <c r="AJ672" s="521"/>
      <c r="AK672" s="521"/>
      <c r="AL672" s="521"/>
      <c r="AM672" s="521"/>
      <c r="AN672" s="521"/>
      <c r="AO672" s="521"/>
      <c r="AP672" s="521"/>
      <c r="AQ672" s="521"/>
      <c r="AR672" s="521"/>
      <c r="AS672" s="521"/>
      <c r="AT672" s="521"/>
      <c r="AU672" s="521"/>
      <c r="AV672" s="521"/>
      <c r="AW672" s="521"/>
      <c r="AX672" s="521"/>
      <c r="AY672" s="521"/>
      <c r="AZ672" s="521"/>
      <c r="BA672" s="521"/>
      <c r="BB672" s="521"/>
      <c r="BC672" s="521"/>
      <c r="BD672" s="521"/>
      <c r="BE672" s="521"/>
      <c r="BF672" s="521"/>
      <c r="BG672" s="521"/>
      <c r="BH672" s="521"/>
      <c r="BI672" s="521"/>
      <c r="BJ672" s="521"/>
      <c r="BK672" s="521"/>
      <c r="BL672" s="521"/>
      <c r="BM672" s="521"/>
      <c r="BN672" s="521"/>
      <c r="BO672" s="521"/>
      <c r="BP672" s="521"/>
      <c r="BQ672" s="521"/>
      <c r="BR672" s="521"/>
      <c r="BS672" s="521"/>
      <c r="BT672" s="521"/>
      <c r="BU672" s="521"/>
      <c r="BV672" s="521"/>
      <c r="BW672" s="521"/>
      <c r="BX672" s="521"/>
      <c r="BY672" s="521"/>
      <c r="BZ672" s="521"/>
      <c r="CA672" s="521"/>
      <c r="CB672" s="521"/>
      <c r="CC672" s="521"/>
      <c r="CD672" s="521"/>
      <c r="CE672" s="521"/>
      <c r="CF672" s="521"/>
      <c r="CG672" s="521"/>
      <c r="CH672" s="521"/>
      <c r="CI672" s="521"/>
      <c r="CJ672" s="521"/>
      <c r="CK672" s="521"/>
      <c r="CL672" s="521"/>
      <c r="CM672" s="521"/>
      <c r="CN672" s="521"/>
      <c r="CO672" s="521"/>
      <c r="CP672" s="521"/>
      <c r="CQ672" s="521"/>
    </row>
    <row r="673" spans="1:95" s="69" customFormat="1" ht="15" customHeight="1" x14ac:dyDescent="0.2">
      <c r="A673" s="11">
        <v>241</v>
      </c>
      <c r="B673" s="271"/>
      <c r="C673" s="272"/>
      <c r="D673" s="279"/>
      <c r="E673" s="279"/>
      <c r="F673" s="1475" t="str">
        <f>'2. CAD NCCF'!F673:L673</f>
        <v>State municipal GS</v>
      </c>
      <c r="G673" s="1476"/>
      <c r="H673" s="1476"/>
      <c r="I673" s="1476"/>
      <c r="J673" s="1476"/>
      <c r="K673" s="1476"/>
      <c r="L673" s="1477"/>
      <c r="M673" s="690">
        <v>0</v>
      </c>
      <c r="N673" s="691">
        <v>0</v>
      </c>
      <c r="O673" s="692">
        <v>0</v>
      </c>
      <c r="P673" s="692">
        <v>0</v>
      </c>
      <c r="Q673" s="697"/>
      <c r="R673" s="692">
        <v>0</v>
      </c>
      <c r="S673" s="693">
        <v>0</v>
      </c>
      <c r="T673" s="692">
        <v>0</v>
      </c>
      <c r="U673" s="693">
        <v>0</v>
      </c>
      <c r="V673" s="692">
        <v>0</v>
      </c>
      <c r="W673" s="693">
        <v>0</v>
      </c>
      <c r="X673" s="692">
        <v>0</v>
      </c>
      <c r="Y673" s="693">
        <v>0</v>
      </c>
      <c r="Z673" s="692">
        <v>0</v>
      </c>
      <c r="AA673" s="693">
        <v>0</v>
      </c>
      <c r="AB673" s="698">
        <v>0</v>
      </c>
      <c r="AC673" s="690">
        <v>0</v>
      </c>
      <c r="AD673" s="1015"/>
      <c r="AE673" s="1016"/>
      <c r="AF673" s="1016"/>
      <c r="AG673" s="528"/>
      <c r="AH673" s="521"/>
      <c r="AI673" s="521"/>
      <c r="AJ673" s="521"/>
      <c r="AK673" s="521"/>
      <c r="AL673" s="521"/>
      <c r="AM673" s="521"/>
      <c r="AN673" s="521"/>
      <c r="AO673" s="521"/>
      <c r="AP673" s="521"/>
      <c r="AQ673" s="521"/>
      <c r="AR673" s="521"/>
      <c r="AS673" s="521"/>
      <c r="AT673" s="521"/>
      <c r="AU673" s="521"/>
      <c r="AV673" s="521"/>
      <c r="AW673" s="521"/>
      <c r="AX673" s="521"/>
      <c r="AY673" s="521"/>
      <c r="AZ673" s="521"/>
      <c r="BA673" s="521"/>
      <c r="BB673" s="521"/>
      <c r="BC673" s="521"/>
      <c r="BD673" s="521"/>
      <c r="BE673" s="521"/>
      <c r="BF673" s="521"/>
      <c r="BG673" s="521"/>
      <c r="BH673" s="521"/>
      <c r="BI673" s="521"/>
      <c r="BJ673" s="521"/>
      <c r="BK673" s="521"/>
      <c r="BL673" s="521"/>
      <c r="BM673" s="521"/>
      <c r="BN673" s="521"/>
      <c r="BO673" s="521"/>
      <c r="BP673" s="521"/>
      <c r="BQ673" s="521"/>
      <c r="BR673" s="521"/>
      <c r="BS673" s="521"/>
      <c r="BT673" s="521"/>
      <c r="BU673" s="521"/>
      <c r="BV673" s="521"/>
      <c r="BW673" s="521"/>
      <c r="BX673" s="521"/>
      <c r="BY673" s="521"/>
      <c r="BZ673" s="521"/>
      <c r="CA673" s="521"/>
      <c r="CB673" s="521"/>
      <c r="CC673" s="521"/>
      <c r="CD673" s="521"/>
      <c r="CE673" s="521"/>
      <c r="CF673" s="521"/>
      <c r="CG673" s="521"/>
      <c r="CH673" s="521"/>
      <c r="CI673" s="521"/>
      <c r="CJ673" s="521"/>
      <c r="CK673" s="521"/>
      <c r="CL673" s="521"/>
      <c r="CM673" s="521"/>
      <c r="CN673" s="521"/>
      <c r="CO673" s="521"/>
      <c r="CP673" s="521"/>
      <c r="CQ673" s="521"/>
    </row>
    <row r="674" spans="1:95" s="69" customFormat="1" ht="15" customHeight="1" x14ac:dyDescent="0.2">
      <c r="A674" s="11">
        <v>242</v>
      </c>
      <c r="B674" s="271"/>
      <c r="C674" s="272"/>
      <c r="D674" s="274"/>
      <c r="E674" s="274"/>
      <c r="F674" s="1475" t="str">
        <f>'2. CAD NCCF'!F674:L674</f>
        <v>Supranational and multilateral development bank GS</v>
      </c>
      <c r="G674" s="1476"/>
      <c r="H674" s="1476"/>
      <c r="I674" s="1476"/>
      <c r="J674" s="1476"/>
      <c r="K674" s="1476"/>
      <c r="L674" s="1477"/>
      <c r="M674" s="690">
        <v>0</v>
      </c>
      <c r="N674" s="691">
        <v>0</v>
      </c>
      <c r="O674" s="692">
        <v>0</v>
      </c>
      <c r="P674" s="692">
        <v>0</v>
      </c>
      <c r="Q674" s="697"/>
      <c r="R674" s="692">
        <v>0</v>
      </c>
      <c r="S674" s="693">
        <v>0</v>
      </c>
      <c r="T674" s="692">
        <v>0</v>
      </c>
      <c r="U674" s="693">
        <v>0</v>
      </c>
      <c r="V674" s="692">
        <v>0</v>
      </c>
      <c r="W674" s="693">
        <v>0</v>
      </c>
      <c r="X674" s="692">
        <v>0</v>
      </c>
      <c r="Y674" s="693">
        <v>0</v>
      </c>
      <c r="Z674" s="692">
        <v>0</v>
      </c>
      <c r="AA674" s="693">
        <v>0</v>
      </c>
      <c r="AB674" s="698">
        <v>0</v>
      </c>
      <c r="AC674" s="690">
        <v>0</v>
      </c>
      <c r="AD674" s="1015"/>
      <c r="AE674" s="1016"/>
      <c r="AF674" s="1016"/>
      <c r="AG674" s="528"/>
      <c r="AH674" s="521"/>
      <c r="AI674" s="521"/>
      <c r="AJ674" s="521"/>
      <c r="AK674" s="521"/>
      <c r="AL674" s="521"/>
      <c r="AM674" s="521"/>
      <c r="AN674" s="521"/>
      <c r="AO674" s="521"/>
      <c r="AP674" s="521"/>
      <c r="AQ674" s="521"/>
      <c r="AR674" s="521"/>
      <c r="AS674" s="521"/>
      <c r="AT674" s="521"/>
      <c r="AU674" s="521"/>
      <c r="AV674" s="521"/>
      <c r="AW674" s="521"/>
      <c r="AX674" s="521"/>
      <c r="AY674" s="521"/>
      <c r="AZ674" s="521"/>
      <c r="BA674" s="521"/>
      <c r="BB674" s="521"/>
      <c r="BC674" s="521"/>
      <c r="BD674" s="521"/>
      <c r="BE674" s="521"/>
      <c r="BF674" s="521"/>
      <c r="BG674" s="521"/>
      <c r="BH674" s="521"/>
      <c r="BI674" s="521"/>
      <c r="BJ674" s="521"/>
      <c r="BK674" s="521"/>
      <c r="BL674" s="521"/>
      <c r="BM674" s="521"/>
      <c r="BN674" s="521"/>
      <c r="BO674" s="521"/>
      <c r="BP674" s="521"/>
      <c r="BQ674" s="521"/>
      <c r="BR674" s="521"/>
      <c r="BS674" s="521"/>
      <c r="BT674" s="521"/>
      <c r="BU674" s="521"/>
      <c r="BV674" s="521"/>
      <c r="BW674" s="521"/>
      <c r="BX674" s="521"/>
      <c r="BY674" s="521"/>
      <c r="BZ674" s="521"/>
      <c r="CA674" s="521"/>
      <c r="CB674" s="521"/>
      <c r="CC674" s="521"/>
      <c r="CD674" s="521"/>
      <c r="CE674" s="521"/>
      <c r="CF674" s="521"/>
      <c r="CG674" s="521"/>
      <c r="CH674" s="521"/>
      <c r="CI674" s="521"/>
      <c r="CJ674" s="521"/>
      <c r="CK674" s="521"/>
      <c r="CL674" s="521"/>
      <c r="CM674" s="521"/>
      <c r="CN674" s="521"/>
      <c r="CO674" s="521"/>
      <c r="CP674" s="521"/>
      <c r="CQ674" s="521"/>
    </row>
    <row r="675" spans="1:95" s="69" customFormat="1" ht="15.75" customHeight="1" x14ac:dyDescent="0.2">
      <c r="A675" s="11">
        <v>243</v>
      </c>
      <c r="B675" s="271"/>
      <c r="C675" s="272"/>
      <c r="D675" s="279"/>
      <c r="E675" s="1445" t="str">
        <f>'2. CAD NCCF'!E675:L675</f>
        <v>Low or not rated GS</v>
      </c>
      <c r="F675" s="1446"/>
      <c r="G675" s="1446"/>
      <c r="H675" s="1446"/>
      <c r="I675" s="1446"/>
      <c r="J675" s="1446"/>
      <c r="K675" s="1446"/>
      <c r="L675" s="1447"/>
      <c r="M675" s="399">
        <f>SUBTOTAL(9,M676:M679)</f>
        <v>0</v>
      </c>
      <c r="N675" s="402">
        <f t="shared" ref="N675:AC675" si="153">SUBTOTAL(9,N676:N679)</f>
        <v>0</v>
      </c>
      <c r="O675" s="406">
        <f t="shared" si="153"/>
        <v>0</v>
      </c>
      <c r="P675" s="405">
        <f t="shared" si="153"/>
        <v>0</v>
      </c>
      <c r="Q675" s="407">
        <f t="shared" si="153"/>
        <v>0</v>
      </c>
      <c r="R675" s="406">
        <f t="shared" si="153"/>
        <v>0</v>
      </c>
      <c r="S675" s="406">
        <f t="shared" si="153"/>
        <v>0</v>
      </c>
      <c r="T675" s="406">
        <f t="shared" si="153"/>
        <v>0</v>
      </c>
      <c r="U675" s="406">
        <f t="shared" si="153"/>
        <v>0</v>
      </c>
      <c r="V675" s="406">
        <f t="shared" si="153"/>
        <v>0</v>
      </c>
      <c r="W675" s="406">
        <f t="shared" si="153"/>
        <v>0</v>
      </c>
      <c r="X675" s="406">
        <f t="shared" si="153"/>
        <v>0</v>
      </c>
      <c r="Y675" s="406">
        <f t="shared" si="153"/>
        <v>0</v>
      </c>
      <c r="Z675" s="406">
        <f t="shared" si="153"/>
        <v>0</v>
      </c>
      <c r="AA675" s="406">
        <f t="shared" si="153"/>
        <v>0</v>
      </c>
      <c r="AB675" s="416">
        <f t="shared" si="153"/>
        <v>0</v>
      </c>
      <c r="AC675" s="399">
        <f t="shared" si="153"/>
        <v>0</v>
      </c>
      <c r="AD675" s="1015"/>
      <c r="AE675" s="1016"/>
      <c r="AF675" s="1016"/>
      <c r="AG675" s="528"/>
      <c r="AH675" s="521"/>
      <c r="AI675" s="521"/>
      <c r="AJ675" s="521"/>
      <c r="AK675" s="521"/>
      <c r="AL675" s="521"/>
      <c r="AM675" s="521"/>
      <c r="AN675" s="521"/>
      <c r="AO675" s="521"/>
      <c r="AP675" s="521"/>
      <c r="AQ675" s="521"/>
      <c r="AR675" s="521"/>
      <c r="AS675" s="521"/>
      <c r="AT675" s="521"/>
      <c r="AU675" s="521"/>
      <c r="AV675" s="521"/>
      <c r="AW675" s="521"/>
      <c r="AX675" s="521"/>
      <c r="AY675" s="521"/>
      <c r="AZ675" s="521"/>
      <c r="BA675" s="521"/>
      <c r="BB675" s="521"/>
      <c r="BC675" s="521"/>
      <c r="BD675" s="521"/>
      <c r="BE675" s="521"/>
      <c r="BF675" s="521"/>
      <c r="BG675" s="521"/>
      <c r="BH675" s="521"/>
      <c r="BI675" s="521"/>
      <c r="BJ675" s="521"/>
      <c r="BK675" s="521"/>
      <c r="BL675" s="521"/>
      <c r="BM675" s="521"/>
      <c r="BN675" s="521"/>
      <c r="BO675" s="521"/>
      <c r="BP675" s="521"/>
      <c r="BQ675" s="521"/>
      <c r="BR675" s="521"/>
      <c r="BS675" s="521"/>
      <c r="BT675" s="521"/>
      <c r="BU675" s="521"/>
      <c r="BV675" s="521"/>
      <c r="BW675" s="521"/>
      <c r="BX675" s="521"/>
      <c r="BY675" s="521"/>
      <c r="BZ675" s="521"/>
      <c r="CA675" s="521"/>
      <c r="CB675" s="521"/>
      <c r="CC675" s="521"/>
      <c r="CD675" s="521"/>
      <c r="CE675" s="521"/>
      <c r="CF675" s="521"/>
      <c r="CG675" s="521"/>
      <c r="CH675" s="521"/>
      <c r="CI675" s="521"/>
      <c r="CJ675" s="521"/>
      <c r="CK675" s="521"/>
      <c r="CL675" s="521"/>
      <c r="CM675" s="521"/>
      <c r="CN675" s="521"/>
      <c r="CO675" s="521"/>
      <c r="CP675" s="521"/>
      <c r="CQ675" s="521"/>
    </row>
    <row r="676" spans="1:95" s="69" customFormat="1" ht="15" customHeight="1" x14ac:dyDescent="0.2">
      <c r="A676" s="11">
        <v>244</v>
      </c>
      <c r="B676" s="271"/>
      <c r="C676" s="272"/>
      <c r="D676" s="278"/>
      <c r="E676" s="278"/>
      <c r="F676" s="1475" t="str">
        <f>'2. CAD NCCF'!F676:L676</f>
        <v xml:space="preserve">Sovereigh &amp; central bank GS </v>
      </c>
      <c r="G676" s="1476"/>
      <c r="H676" s="1476"/>
      <c r="I676" s="1476"/>
      <c r="J676" s="1476"/>
      <c r="K676" s="1476"/>
      <c r="L676" s="1477"/>
      <c r="M676" s="690">
        <v>0</v>
      </c>
      <c r="N676" s="691">
        <v>0</v>
      </c>
      <c r="O676" s="692">
        <v>0</v>
      </c>
      <c r="P676" s="692">
        <v>0</v>
      </c>
      <c r="Q676" s="697">
        <v>0</v>
      </c>
      <c r="R676" s="692">
        <v>0</v>
      </c>
      <c r="S676" s="693">
        <v>0</v>
      </c>
      <c r="T676" s="692">
        <v>0</v>
      </c>
      <c r="U676" s="693">
        <v>0</v>
      </c>
      <c r="V676" s="692">
        <v>0</v>
      </c>
      <c r="W676" s="693">
        <v>0</v>
      </c>
      <c r="X676" s="692">
        <v>0</v>
      </c>
      <c r="Y676" s="693">
        <v>0</v>
      </c>
      <c r="Z676" s="692">
        <v>0</v>
      </c>
      <c r="AA676" s="693">
        <v>0</v>
      </c>
      <c r="AB676" s="698">
        <v>0</v>
      </c>
      <c r="AC676" s="690">
        <v>0</v>
      </c>
      <c r="AD676" s="1015"/>
      <c r="AE676" s="1016"/>
      <c r="AF676" s="1016"/>
      <c r="AG676" s="528"/>
      <c r="AH676" s="521"/>
      <c r="AI676" s="521"/>
      <c r="AJ676" s="521"/>
      <c r="AK676" s="521"/>
      <c r="AL676" s="521"/>
      <c r="AM676" s="521"/>
      <c r="AN676" s="521"/>
      <c r="AO676" s="521"/>
      <c r="AP676" s="521"/>
      <c r="AQ676" s="521"/>
      <c r="AR676" s="521"/>
      <c r="AS676" s="521"/>
      <c r="AT676" s="521"/>
      <c r="AU676" s="521"/>
      <c r="AV676" s="521"/>
      <c r="AW676" s="521"/>
      <c r="AX676" s="521"/>
      <c r="AY676" s="521"/>
      <c r="AZ676" s="521"/>
      <c r="BA676" s="521"/>
      <c r="BB676" s="521"/>
      <c r="BC676" s="521"/>
      <c r="BD676" s="521"/>
      <c r="BE676" s="521"/>
      <c r="BF676" s="521"/>
      <c r="BG676" s="521"/>
      <c r="BH676" s="521"/>
      <c r="BI676" s="521"/>
      <c r="BJ676" s="521"/>
      <c r="BK676" s="521"/>
      <c r="BL676" s="521"/>
      <c r="BM676" s="521"/>
      <c r="BN676" s="521"/>
      <c r="BO676" s="521"/>
      <c r="BP676" s="521"/>
      <c r="BQ676" s="521"/>
      <c r="BR676" s="521"/>
      <c r="BS676" s="521"/>
      <c r="BT676" s="521"/>
      <c r="BU676" s="521"/>
      <c r="BV676" s="521"/>
      <c r="BW676" s="521"/>
      <c r="BX676" s="521"/>
      <c r="BY676" s="521"/>
      <c r="BZ676" s="521"/>
      <c r="CA676" s="521"/>
      <c r="CB676" s="521"/>
      <c r="CC676" s="521"/>
      <c r="CD676" s="521"/>
      <c r="CE676" s="521"/>
      <c r="CF676" s="521"/>
      <c r="CG676" s="521"/>
      <c r="CH676" s="521"/>
      <c r="CI676" s="521"/>
      <c r="CJ676" s="521"/>
      <c r="CK676" s="521"/>
      <c r="CL676" s="521"/>
      <c r="CM676" s="521"/>
      <c r="CN676" s="521"/>
      <c r="CO676" s="521"/>
      <c r="CP676" s="521"/>
      <c r="CQ676" s="521"/>
    </row>
    <row r="677" spans="1:95" s="69" customFormat="1" ht="15" customHeight="1" x14ac:dyDescent="0.2">
      <c r="A677" s="11">
        <v>245</v>
      </c>
      <c r="B677" s="271"/>
      <c r="C677" s="272"/>
      <c r="D677" s="280"/>
      <c r="E677" s="280"/>
      <c r="F677" s="1475" t="str">
        <f>'2. CAD NCCF'!F677:L677</f>
        <v>State, provincial &amp; agency GS</v>
      </c>
      <c r="G677" s="1476"/>
      <c r="H677" s="1476"/>
      <c r="I677" s="1476"/>
      <c r="J677" s="1476"/>
      <c r="K677" s="1476"/>
      <c r="L677" s="1477"/>
      <c r="M677" s="690">
        <v>0</v>
      </c>
      <c r="N677" s="691">
        <v>0</v>
      </c>
      <c r="O677" s="692">
        <v>0</v>
      </c>
      <c r="P677" s="692">
        <v>0</v>
      </c>
      <c r="Q677" s="697">
        <v>0</v>
      </c>
      <c r="R677" s="692">
        <v>0</v>
      </c>
      <c r="S677" s="693">
        <v>0</v>
      </c>
      <c r="T677" s="692">
        <v>0</v>
      </c>
      <c r="U677" s="693">
        <v>0</v>
      </c>
      <c r="V677" s="692">
        <v>0</v>
      </c>
      <c r="W677" s="693">
        <v>0</v>
      </c>
      <c r="X677" s="692">
        <v>0</v>
      </c>
      <c r="Y677" s="693">
        <v>0</v>
      </c>
      <c r="Z677" s="692">
        <v>0</v>
      </c>
      <c r="AA677" s="693">
        <v>0</v>
      </c>
      <c r="AB677" s="698">
        <v>0</v>
      </c>
      <c r="AC677" s="690">
        <v>0</v>
      </c>
      <c r="AD677" s="1015"/>
      <c r="AE677" s="1016"/>
      <c r="AF677" s="1016"/>
      <c r="AG677" s="528"/>
      <c r="AH677" s="521"/>
      <c r="AI677" s="521"/>
      <c r="AJ677" s="521"/>
      <c r="AK677" s="521"/>
      <c r="AL677" s="521"/>
      <c r="AM677" s="521"/>
      <c r="AN677" s="521"/>
      <c r="AO677" s="521"/>
      <c r="AP677" s="521"/>
      <c r="AQ677" s="521"/>
      <c r="AR677" s="521"/>
      <c r="AS677" s="521"/>
      <c r="AT677" s="521"/>
      <c r="AU677" s="521"/>
      <c r="AV677" s="521"/>
      <c r="AW677" s="521"/>
      <c r="AX677" s="521"/>
      <c r="AY677" s="521"/>
      <c r="AZ677" s="521"/>
      <c r="BA677" s="521"/>
      <c r="BB677" s="521"/>
      <c r="BC677" s="521"/>
      <c r="BD677" s="521"/>
      <c r="BE677" s="521"/>
      <c r="BF677" s="521"/>
      <c r="BG677" s="521"/>
      <c r="BH677" s="521"/>
      <c r="BI677" s="521"/>
      <c r="BJ677" s="521"/>
      <c r="BK677" s="521"/>
      <c r="BL677" s="521"/>
      <c r="BM677" s="521"/>
      <c r="BN677" s="521"/>
      <c r="BO677" s="521"/>
      <c r="BP677" s="521"/>
      <c r="BQ677" s="521"/>
      <c r="BR677" s="521"/>
      <c r="BS677" s="521"/>
      <c r="BT677" s="521"/>
      <c r="BU677" s="521"/>
      <c r="BV677" s="521"/>
      <c r="BW677" s="521"/>
      <c r="BX677" s="521"/>
      <c r="BY677" s="521"/>
      <c r="BZ677" s="521"/>
      <c r="CA677" s="521"/>
      <c r="CB677" s="521"/>
      <c r="CC677" s="521"/>
      <c r="CD677" s="521"/>
      <c r="CE677" s="521"/>
      <c r="CF677" s="521"/>
      <c r="CG677" s="521"/>
      <c r="CH677" s="521"/>
      <c r="CI677" s="521"/>
      <c r="CJ677" s="521"/>
      <c r="CK677" s="521"/>
      <c r="CL677" s="521"/>
      <c r="CM677" s="521"/>
      <c r="CN677" s="521"/>
      <c r="CO677" s="521"/>
      <c r="CP677" s="521"/>
      <c r="CQ677" s="521"/>
    </row>
    <row r="678" spans="1:95" s="69" customFormat="1" ht="15" customHeight="1" x14ac:dyDescent="0.2">
      <c r="A678" s="11">
        <v>246</v>
      </c>
      <c r="B678" s="271"/>
      <c r="C678" s="272"/>
      <c r="D678" s="280"/>
      <c r="E678" s="280"/>
      <c r="F678" s="1475" t="str">
        <f>'2. CAD NCCF'!F678:L678</f>
        <v>State municipal GS</v>
      </c>
      <c r="G678" s="1476"/>
      <c r="H678" s="1476"/>
      <c r="I678" s="1476"/>
      <c r="J678" s="1476"/>
      <c r="K678" s="1476"/>
      <c r="L678" s="1477"/>
      <c r="M678" s="690">
        <v>0</v>
      </c>
      <c r="N678" s="691">
        <v>0</v>
      </c>
      <c r="O678" s="692">
        <v>0</v>
      </c>
      <c r="P678" s="692">
        <v>0</v>
      </c>
      <c r="Q678" s="697">
        <v>0</v>
      </c>
      <c r="R678" s="692">
        <v>0</v>
      </c>
      <c r="S678" s="693">
        <v>0</v>
      </c>
      <c r="T678" s="692">
        <v>0</v>
      </c>
      <c r="U678" s="693">
        <v>0</v>
      </c>
      <c r="V678" s="692">
        <v>0</v>
      </c>
      <c r="W678" s="693">
        <v>0</v>
      </c>
      <c r="X678" s="692">
        <v>0</v>
      </c>
      <c r="Y678" s="693">
        <v>0</v>
      </c>
      <c r="Z678" s="692">
        <v>0</v>
      </c>
      <c r="AA678" s="693">
        <v>0</v>
      </c>
      <c r="AB678" s="698">
        <v>0</v>
      </c>
      <c r="AC678" s="690">
        <v>0</v>
      </c>
      <c r="AD678" s="1015"/>
      <c r="AE678" s="1016"/>
      <c r="AF678" s="1016"/>
      <c r="AG678" s="528"/>
      <c r="AH678" s="521"/>
      <c r="AI678" s="521"/>
      <c r="AJ678" s="521"/>
      <c r="AK678" s="521"/>
      <c r="AL678" s="521"/>
      <c r="AM678" s="521"/>
      <c r="AN678" s="521"/>
      <c r="AO678" s="521"/>
      <c r="AP678" s="521"/>
      <c r="AQ678" s="521"/>
      <c r="AR678" s="521"/>
      <c r="AS678" s="521"/>
      <c r="AT678" s="521"/>
      <c r="AU678" s="521"/>
      <c r="AV678" s="521"/>
      <c r="AW678" s="521"/>
      <c r="AX678" s="521"/>
      <c r="AY678" s="521"/>
      <c r="AZ678" s="521"/>
      <c r="BA678" s="521"/>
      <c r="BB678" s="521"/>
      <c r="BC678" s="521"/>
      <c r="BD678" s="521"/>
      <c r="BE678" s="521"/>
      <c r="BF678" s="521"/>
      <c r="BG678" s="521"/>
      <c r="BH678" s="521"/>
      <c r="BI678" s="521"/>
      <c r="BJ678" s="521"/>
      <c r="BK678" s="521"/>
      <c r="BL678" s="521"/>
      <c r="BM678" s="521"/>
      <c r="BN678" s="521"/>
      <c r="BO678" s="521"/>
      <c r="BP678" s="521"/>
      <c r="BQ678" s="521"/>
      <c r="BR678" s="521"/>
      <c r="BS678" s="521"/>
      <c r="BT678" s="521"/>
      <c r="BU678" s="521"/>
      <c r="BV678" s="521"/>
      <c r="BW678" s="521"/>
      <c r="BX678" s="521"/>
      <c r="BY678" s="521"/>
      <c r="BZ678" s="521"/>
      <c r="CA678" s="521"/>
      <c r="CB678" s="521"/>
      <c r="CC678" s="521"/>
      <c r="CD678" s="521"/>
      <c r="CE678" s="521"/>
      <c r="CF678" s="521"/>
      <c r="CG678" s="521"/>
      <c r="CH678" s="521"/>
      <c r="CI678" s="521"/>
      <c r="CJ678" s="521"/>
      <c r="CK678" s="521"/>
      <c r="CL678" s="521"/>
      <c r="CM678" s="521"/>
      <c r="CN678" s="521"/>
      <c r="CO678" s="521"/>
      <c r="CP678" s="521"/>
      <c r="CQ678" s="521"/>
    </row>
    <row r="679" spans="1:95" s="69" customFormat="1" ht="15" customHeight="1" x14ac:dyDescent="0.2">
      <c r="A679" s="11">
        <v>247</v>
      </c>
      <c r="B679" s="271"/>
      <c r="C679" s="272"/>
      <c r="D679" s="281"/>
      <c r="E679" s="281"/>
      <c r="F679" s="1475" t="str">
        <f>'2. CAD NCCF'!F679:L679</f>
        <v>Supranational and multilateral development bank GS</v>
      </c>
      <c r="G679" s="1476"/>
      <c r="H679" s="1476"/>
      <c r="I679" s="1476"/>
      <c r="J679" s="1476"/>
      <c r="K679" s="1476"/>
      <c r="L679" s="1477"/>
      <c r="M679" s="690">
        <v>0</v>
      </c>
      <c r="N679" s="691">
        <v>0</v>
      </c>
      <c r="O679" s="692">
        <v>0</v>
      </c>
      <c r="P679" s="692">
        <v>0</v>
      </c>
      <c r="Q679" s="697">
        <v>0</v>
      </c>
      <c r="R679" s="692">
        <v>0</v>
      </c>
      <c r="S679" s="693">
        <v>0</v>
      </c>
      <c r="T679" s="692">
        <v>0</v>
      </c>
      <c r="U679" s="693">
        <v>0</v>
      </c>
      <c r="V679" s="692">
        <v>0</v>
      </c>
      <c r="W679" s="693">
        <v>0</v>
      </c>
      <c r="X679" s="692">
        <v>0</v>
      </c>
      <c r="Y679" s="693">
        <v>0</v>
      </c>
      <c r="Z679" s="692">
        <v>0</v>
      </c>
      <c r="AA679" s="693">
        <v>0</v>
      </c>
      <c r="AB679" s="698">
        <v>0</v>
      </c>
      <c r="AC679" s="690">
        <v>0</v>
      </c>
      <c r="AD679" s="1015"/>
      <c r="AE679" s="1016"/>
      <c r="AF679" s="1016"/>
      <c r="AG679" s="528"/>
      <c r="AH679" s="521"/>
      <c r="AI679" s="521"/>
      <c r="AJ679" s="521"/>
      <c r="AK679" s="521"/>
      <c r="AL679" s="521"/>
      <c r="AM679" s="521"/>
      <c r="AN679" s="521"/>
      <c r="AO679" s="521"/>
      <c r="AP679" s="521"/>
      <c r="AQ679" s="521"/>
      <c r="AR679" s="521"/>
      <c r="AS679" s="521"/>
      <c r="AT679" s="521"/>
      <c r="AU679" s="521"/>
      <c r="AV679" s="521"/>
      <c r="AW679" s="521"/>
      <c r="AX679" s="521"/>
      <c r="AY679" s="521"/>
      <c r="AZ679" s="521"/>
      <c r="BA679" s="521"/>
      <c r="BB679" s="521"/>
      <c r="BC679" s="521"/>
      <c r="BD679" s="521"/>
      <c r="BE679" s="521"/>
      <c r="BF679" s="521"/>
      <c r="BG679" s="521"/>
      <c r="BH679" s="521"/>
      <c r="BI679" s="521"/>
      <c r="BJ679" s="521"/>
      <c r="BK679" s="521"/>
      <c r="BL679" s="521"/>
      <c r="BM679" s="521"/>
      <c r="BN679" s="521"/>
      <c r="BO679" s="521"/>
      <c r="BP679" s="521"/>
      <c r="BQ679" s="521"/>
      <c r="BR679" s="521"/>
      <c r="BS679" s="521"/>
      <c r="BT679" s="521"/>
      <c r="BU679" s="521"/>
      <c r="BV679" s="521"/>
      <c r="BW679" s="521"/>
      <c r="BX679" s="521"/>
      <c r="BY679" s="521"/>
      <c r="BZ679" s="521"/>
      <c r="CA679" s="521"/>
      <c r="CB679" s="521"/>
      <c r="CC679" s="521"/>
      <c r="CD679" s="521"/>
      <c r="CE679" s="521"/>
      <c r="CF679" s="521"/>
      <c r="CG679" s="521"/>
      <c r="CH679" s="521"/>
      <c r="CI679" s="521"/>
      <c r="CJ679" s="521"/>
      <c r="CK679" s="521"/>
      <c r="CL679" s="521"/>
      <c r="CM679" s="521"/>
      <c r="CN679" s="521"/>
      <c r="CO679" s="521"/>
      <c r="CP679" s="521"/>
      <c r="CQ679" s="521"/>
    </row>
    <row r="680" spans="1:95" s="69" customFormat="1" ht="15" customHeight="1" x14ac:dyDescent="0.2">
      <c r="A680" s="11">
        <v>129</v>
      </c>
      <c r="B680" s="271"/>
      <c r="C680" s="281"/>
      <c r="D680" s="1472" t="str">
        <f>'2. CAD NCCF'!D680:AF680</f>
        <v>Mortgage backed securities (MBS)</v>
      </c>
      <c r="E680" s="1473"/>
      <c r="F680" s="1473"/>
      <c r="G680" s="1473"/>
      <c r="H680" s="1473"/>
      <c r="I680" s="1473"/>
      <c r="J680" s="1473"/>
      <c r="K680" s="1473"/>
      <c r="L680" s="1473"/>
      <c r="M680" s="1473"/>
      <c r="N680" s="1473"/>
      <c r="O680" s="1473"/>
      <c r="P680" s="1473"/>
      <c r="Q680" s="1473"/>
      <c r="R680" s="1473"/>
      <c r="S680" s="1473"/>
      <c r="T680" s="1473"/>
      <c r="U680" s="1473"/>
      <c r="V680" s="1473"/>
      <c r="W680" s="1473"/>
      <c r="X680" s="1473"/>
      <c r="Y680" s="1473"/>
      <c r="Z680" s="1473"/>
      <c r="AA680" s="1473"/>
      <c r="AB680" s="1473"/>
      <c r="AC680" s="1473"/>
      <c r="AD680" s="1473"/>
      <c r="AE680" s="1473"/>
      <c r="AF680" s="1473"/>
      <c r="AG680" s="528"/>
      <c r="AH680" s="521"/>
      <c r="AI680" s="521"/>
      <c r="AJ680" s="521"/>
      <c r="AK680" s="521"/>
      <c r="AL680" s="521"/>
      <c r="AM680" s="521"/>
      <c r="AN680" s="521"/>
      <c r="AO680" s="521"/>
      <c r="AP680" s="521"/>
      <c r="AQ680" s="521"/>
      <c r="AR680" s="521"/>
      <c r="AS680" s="521"/>
      <c r="AT680" s="521"/>
      <c r="AU680" s="521"/>
      <c r="AV680" s="521"/>
      <c r="AW680" s="521"/>
      <c r="AX680" s="521"/>
      <c r="AY680" s="521"/>
      <c r="AZ680" s="521"/>
      <c r="BA680" s="521"/>
      <c r="BB680" s="521"/>
      <c r="BC680" s="521"/>
      <c r="BD680" s="521"/>
      <c r="BE680" s="521"/>
      <c r="BF680" s="521"/>
      <c r="BG680" s="521"/>
      <c r="BH680" s="521"/>
      <c r="BI680" s="521"/>
      <c r="BJ680" s="521"/>
      <c r="BK680" s="521"/>
      <c r="BL680" s="521"/>
      <c r="BM680" s="521"/>
      <c r="BN680" s="521"/>
      <c r="BO680" s="521"/>
      <c r="BP680" s="521"/>
      <c r="BQ680" s="521"/>
      <c r="BR680" s="521"/>
      <c r="BS680" s="521"/>
      <c r="BT680" s="521"/>
      <c r="BU680" s="521"/>
      <c r="BV680" s="521"/>
      <c r="BW680" s="521"/>
      <c r="BX680" s="521"/>
      <c r="BY680" s="521"/>
      <c r="BZ680" s="521"/>
      <c r="CA680" s="521"/>
      <c r="CB680" s="521"/>
      <c r="CC680" s="521"/>
      <c r="CD680" s="521"/>
      <c r="CE680" s="521"/>
      <c r="CF680" s="521"/>
      <c r="CG680" s="521"/>
      <c r="CH680" s="521"/>
      <c r="CI680" s="521"/>
      <c r="CJ680" s="521"/>
      <c r="CK680" s="521"/>
      <c r="CL680" s="521"/>
      <c r="CM680" s="521"/>
      <c r="CN680" s="521"/>
      <c r="CO680" s="521"/>
      <c r="CP680" s="521"/>
      <c r="CQ680" s="521"/>
    </row>
    <row r="681" spans="1:95" s="69" customFormat="1" ht="15" customHeight="1" x14ac:dyDescent="0.2">
      <c r="A681" s="11">
        <v>130</v>
      </c>
      <c r="B681" s="271"/>
      <c r="C681" s="281"/>
      <c r="D681" s="281"/>
      <c r="E681" s="1515" t="str">
        <f>'2. CAD NCCF'!E681:L681</f>
        <v>Agency MBS</v>
      </c>
      <c r="F681" s="1516"/>
      <c r="G681" s="1516"/>
      <c r="H681" s="1516"/>
      <c r="I681" s="1516"/>
      <c r="J681" s="1516"/>
      <c r="K681" s="1516"/>
      <c r="L681" s="1517"/>
      <c r="M681" s="399">
        <f>SUBTOTAL(9,M682:M684)</f>
        <v>0</v>
      </c>
      <c r="N681" s="402">
        <f t="shared" ref="N681:AC681" si="154">SUBTOTAL(9,N682:N684)</f>
        <v>0</v>
      </c>
      <c r="O681" s="406">
        <f t="shared" si="154"/>
        <v>0</v>
      </c>
      <c r="P681" s="405">
        <f t="shared" si="154"/>
        <v>0</v>
      </c>
      <c r="Q681" s="407">
        <f t="shared" si="154"/>
        <v>0</v>
      </c>
      <c r="R681" s="406">
        <f t="shared" si="154"/>
        <v>0</v>
      </c>
      <c r="S681" s="406">
        <f t="shared" si="154"/>
        <v>0</v>
      </c>
      <c r="T681" s="406">
        <f t="shared" si="154"/>
        <v>0</v>
      </c>
      <c r="U681" s="406">
        <f t="shared" si="154"/>
        <v>0</v>
      </c>
      <c r="V681" s="406">
        <f t="shared" si="154"/>
        <v>0</v>
      </c>
      <c r="W681" s="406">
        <f t="shared" si="154"/>
        <v>0</v>
      </c>
      <c r="X681" s="406">
        <f t="shared" si="154"/>
        <v>0</v>
      </c>
      <c r="Y681" s="406">
        <f t="shared" si="154"/>
        <v>0</v>
      </c>
      <c r="Z681" s="406">
        <f t="shared" si="154"/>
        <v>0</v>
      </c>
      <c r="AA681" s="406">
        <f t="shared" si="154"/>
        <v>0</v>
      </c>
      <c r="AB681" s="416">
        <f t="shared" si="154"/>
        <v>0</v>
      </c>
      <c r="AC681" s="399">
        <f t="shared" si="154"/>
        <v>0</v>
      </c>
      <c r="AD681" s="1015"/>
      <c r="AE681" s="1016"/>
      <c r="AF681" s="1016"/>
      <c r="AG681" s="528"/>
      <c r="AH681" s="521"/>
      <c r="AI681" s="521"/>
      <c r="AJ681" s="521"/>
      <c r="AK681" s="521"/>
      <c r="AL681" s="521"/>
      <c r="AM681" s="521"/>
      <c r="AN681" s="521"/>
      <c r="AO681" s="521"/>
      <c r="AP681" s="521"/>
      <c r="AQ681" s="521"/>
      <c r="AR681" s="521"/>
      <c r="AS681" s="521"/>
      <c r="AT681" s="521"/>
      <c r="AU681" s="521"/>
      <c r="AV681" s="521"/>
      <c r="AW681" s="521"/>
      <c r="AX681" s="521"/>
      <c r="AY681" s="521"/>
      <c r="AZ681" s="521"/>
      <c r="BA681" s="521"/>
      <c r="BB681" s="521"/>
      <c r="BC681" s="521"/>
      <c r="BD681" s="521"/>
      <c r="BE681" s="521"/>
      <c r="BF681" s="521"/>
      <c r="BG681" s="521"/>
      <c r="BH681" s="521"/>
      <c r="BI681" s="521"/>
      <c r="BJ681" s="521"/>
      <c r="BK681" s="521"/>
      <c r="BL681" s="521"/>
      <c r="BM681" s="521"/>
      <c r="BN681" s="521"/>
      <c r="BO681" s="521"/>
      <c r="BP681" s="521"/>
      <c r="BQ681" s="521"/>
      <c r="BR681" s="521"/>
      <c r="BS681" s="521"/>
      <c r="BT681" s="521"/>
      <c r="BU681" s="521"/>
      <c r="BV681" s="521"/>
      <c r="BW681" s="521"/>
      <c r="BX681" s="521"/>
      <c r="BY681" s="521"/>
      <c r="BZ681" s="521"/>
      <c r="CA681" s="521"/>
      <c r="CB681" s="521"/>
      <c r="CC681" s="521"/>
      <c r="CD681" s="521"/>
      <c r="CE681" s="521"/>
      <c r="CF681" s="521"/>
      <c r="CG681" s="521"/>
      <c r="CH681" s="521"/>
      <c r="CI681" s="521"/>
      <c r="CJ681" s="521"/>
      <c r="CK681" s="521"/>
      <c r="CL681" s="521"/>
      <c r="CM681" s="521"/>
      <c r="CN681" s="521"/>
      <c r="CO681" s="521"/>
      <c r="CP681" s="521"/>
      <c r="CQ681" s="521"/>
    </row>
    <row r="682" spans="1:95" s="69" customFormat="1" ht="15" customHeight="1" x14ac:dyDescent="0.2">
      <c r="A682" s="11">
        <v>131</v>
      </c>
      <c r="B682" s="271"/>
      <c r="C682" s="281"/>
      <c r="D682" s="281"/>
      <c r="E682" s="282"/>
      <c r="F682" s="1475" t="str">
        <f>'2. CAD NCCF'!F682:L682</f>
        <v>Agency MBS, high rated</v>
      </c>
      <c r="G682" s="1476"/>
      <c r="H682" s="1476"/>
      <c r="I682" s="1476"/>
      <c r="J682" s="1476"/>
      <c r="K682" s="1476"/>
      <c r="L682" s="1477"/>
      <c r="M682" s="690">
        <v>0</v>
      </c>
      <c r="N682" s="691">
        <v>0</v>
      </c>
      <c r="O682" s="692">
        <v>0</v>
      </c>
      <c r="P682" s="692">
        <v>0</v>
      </c>
      <c r="Q682" s="697">
        <v>0</v>
      </c>
      <c r="R682" s="692">
        <v>0</v>
      </c>
      <c r="S682" s="693">
        <v>0</v>
      </c>
      <c r="T682" s="692">
        <v>0</v>
      </c>
      <c r="U682" s="693">
        <v>0</v>
      </c>
      <c r="V682" s="692">
        <v>0</v>
      </c>
      <c r="W682" s="693">
        <v>0</v>
      </c>
      <c r="X682" s="692">
        <v>0</v>
      </c>
      <c r="Y682" s="693">
        <v>0</v>
      </c>
      <c r="Z682" s="692">
        <v>0</v>
      </c>
      <c r="AA682" s="693">
        <v>0</v>
      </c>
      <c r="AB682" s="698">
        <v>0</v>
      </c>
      <c r="AC682" s="690">
        <v>0</v>
      </c>
      <c r="AD682" s="1015"/>
      <c r="AE682" s="1016"/>
      <c r="AF682" s="1016"/>
      <c r="AG682" s="528"/>
      <c r="AH682" s="521"/>
      <c r="AI682" s="521"/>
      <c r="AJ682" s="521"/>
      <c r="AK682" s="521"/>
      <c r="AL682" s="521"/>
      <c r="AM682" s="521"/>
      <c r="AN682" s="521"/>
      <c r="AO682" s="521"/>
      <c r="AP682" s="521"/>
      <c r="AQ682" s="521"/>
      <c r="AR682" s="521"/>
      <c r="AS682" s="521"/>
      <c r="AT682" s="521"/>
      <c r="AU682" s="521"/>
      <c r="AV682" s="521"/>
      <c r="AW682" s="521"/>
      <c r="AX682" s="521"/>
      <c r="AY682" s="521"/>
      <c r="AZ682" s="521"/>
      <c r="BA682" s="521"/>
      <c r="BB682" s="521"/>
      <c r="BC682" s="521"/>
      <c r="BD682" s="521"/>
      <c r="BE682" s="521"/>
      <c r="BF682" s="521"/>
      <c r="BG682" s="521"/>
      <c r="BH682" s="521"/>
      <c r="BI682" s="521"/>
      <c r="BJ682" s="521"/>
      <c r="BK682" s="521"/>
      <c r="BL682" s="521"/>
      <c r="BM682" s="521"/>
      <c r="BN682" s="521"/>
      <c r="BO682" s="521"/>
      <c r="BP682" s="521"/>
      <c r="BQ682" s="521"/>
      <c r="BR682" s="521"/>
      <c r="BS682" s="521"/>
      <c r="BT682" s="521"/>
      <c r="BU682" s="521"/>
      <c r="BV682" s="521"/>
      <c r="BW682" s="521"/>
      <c r="BX682" s="521"/>
      <c r="BY682" s="521"/>
      <c r="BZ682" s="521"/>
      <c r="CA682" s="521"/>
      <c r="CB682" s="521"/>
      <c r="CC682" s="521"/>
      <c r="CD682" s="521"/>
      <c r="CE682" s="521"/>
      <c r="CF682" s="521"/>
      <c r="CG682" s="521"/>
      <c r="CH682" s="521"/>
      <c r="CI682" s="521"/>
      <c r="CJ682" s="521"/>
      <c r="CK682" s="521"/>
      <c r="CL682" s="521"/>
      <c r="CM682" s="521"/>
      <c r="CN682" s="521"/>
      <c r="CO682" s="521"/>
      <c r="CP682" s="521"/>
      <c r="CQ682" s="521"/>
    </row>
    <row r="683" spans="1:95" s="69" customFormat="1" ht="15" customHeight="1" x14ac:dyDescent="0.2">
      <c r="A683" s="11">
        <v>132</v>
      </c>
      <c r="B683" s="271"/>
      <c r="C683" s="281"/>
      <c r="D683" s="281"/>
      <c r="E683" s="282"/>
      <c r="F683" s="1475" t="str">
        <f>'2. CAD NCCF'!F683:L683</f>
        <v>Agency MBS, medium rated</v>
      </c>
      <c r="G683" s="1476"/>
      <c r="H683" s="1476"/>
      <c r="I683" s="1476"/>
      <c r="J683" s="1476"/>
      <c r="K683" s="1476"/>
      <c r="L683" s="1477"/>
      <c r="M683" s="690">
        <v>0</v>
      </c>
      <c r="N683" s="691">
        <v>0</v>
      </c>
      <c r="O683" s="692">
        <v>0</v>
      </c>
      <c r="P683" s="692">
        <v>0</v>
      </c>
      <c r="Q683" s="697">
        <v>0</v>
      </c>
      <c r="R683" s="692">
        <v>0</v>
      </c>
      <c r="S683" s="693">
        <v>0</v>
      </c>
      <c r="T683" s="692">
        <v>0</v>
      </c>
      <c r="U683" s="693">
        <v>0</v>
      </c>
      <c r="V683" s="692">
        <v>0</v>
      </c>
      <c r="W683" s="693">
        <v>0</v>
      </c>
      <c r="X683" s="692">
        <v>0</v>
      </c>
      <c r="Y683" s="693">
        <v>0</v>
      </c>
      <c r="Z683" s="692">
        <v>0</v>
      </c>
      <c r="AA683" s="693">
        <v>0</v>
      </c>
      <c r="AB683" s="698">
        <v>0</v>
      </c>
      <c r="AC683" s="690">
        <v>0</v>
      </c>
      <c r="AD683" s="1015"/>
      <c r="AE683" s="1016"/>
      <c r="AF683" s="1016"/>
      <c r="AG683" s="528"/>
      <c r="AH683" s="521"/>
      <c r="AI683" s="521"/>
      <c r="AJ683" s="521"/>
      <c r="AK683" s="521"/>
      <c r="AL683" s="521"/>
      <c r="AM683" s="521"/>
      <c r="AN683" s="521"/>
      <c r="AO683" s="521"/>
      <c r="AP683" s="521"/>
      <c r="AQ683" s="521"/>
      <c r="AR683" s="521"/>
      <c r="AS683" s="521"/>
      <c r="AT683" s="521"/>
      <c r="AU683" s="521"/>
      <c r="AV683" s="521"/>
      <c r="AW683" s="521"/>
      <c r="AX683" s="521"/>
      <c r="AY683" s="521"/>
      <c r="AZ683" s="521"/>
      <c r="BA683" s="521"/>
      <c r="BB683" s="521"/>
      <c r="BC683" s="521"/>
      <c r="BD683" s="521"/>
      <c r="BE683" s="521"/>
      <c r="BF683" s="521"/>
      <c r="BG683" s="521"/>
      <c r="BH683" s="521"/>
      <c r="BI683" s="521"/>
      <c r="BJ683" s="521"/>
      <c r="BK683" s="521"/>
      <c r="BL683" s="521"/>
      <c r="BM683" s="521"/>
      <c r="BN683" s="521"/>
      <c r="BO683" s="521"/>
      <c r="BP683" s="521"/>
      <c r="BQ683" s="521"/>
      <c r="BR683" s="521"/>
      <c r="BS683" s="521"/>
      <c r="BT683" s="521"/>
      <c r="BU683" s="521"/>
      <c r="BV683" s="521"/>
      <c r="BW683" s="521"/>
      <c r="BX683" s="521"/>
      <c r="BY683" s="521"/>
      <c r="BZ683" s="521"/>
      <c r="CA683" s="521"/>
      <c r="CB683" s="521"/>
      <c r="CC683" s="521"/>
      <c r="CD683" s="521"/>
      <c r="CE683" s="521"/>
      <c r="CF683" s="521"/>
      <c r="CG683" s="521"/>
      <c r="CH683" s="521"/>
      <c r="CI683" s="521"/>
      <c r="CJ683" s="521"/>
      <c r="CK683" s="521"/>
      <c r="CL683" s="521"/>
      <c r="CM683" s="521"/>
      <c r="CN683" s="521"/>
      <c r="CO683" s="521"/>
      <c r="CP683" s="521"/>
      <c r="CQ683" s="521"/>
    </row>
    <row r="684" spans="1:95" s="69" customFormat="1" ht="15" customHeight="1" x14ac:dyDescent="0.2">
      <c r="A684" s="11">
        <v>133</v>
      </c>
      <c r="B684" s="271"/>
      <c r="C684" s="281"/>
      <c r="D684" s="281"/>
      <c r="E684" s="282"/>
      <c r="F684" s="1475" t="str">
        <f>'2. CAD NCCF'!F684:L684</f>
        <v>Agency MBS, low or not rated</v>
      </c>
      <c r="G684" s="1476"/>
      <c r="H684" s="1476"/>
      <c r="I684" s="1476"/>
      <c r="J684" s="1476"/>
      <c r="K684" s="1476"/>
      <c r="L684" s="1477"/>
      <c r="M684" s="690">
        <v>0</v>
      </c>
      <c r="N684" s="691">
        <v>0</v>
      </c>
      <c r="O684" s="692">
        <v>0</v>
      </c>
      <c r="P684" s="692">
        <v>0</v>
      </c>
      <c r="Q684" s="697">
        <v>0</v>
      </c>
      <c r="R684" s="692">
        <v>0</v>
      </c>
      <c r="S684" s="693">
        <v>0</v>
      </c>
      <c r="T684" s="692">
        <v>0</v>
      </c>
      <c r="U684" s="693">
        <v>0</v>
      </c>
      <c r="V684" s="692">
        <v>0</v>
      </c>
      <c r="W684" s="693">
        <v>0</v>
      </c>
      <c r="X684" s="692">
        <v>0</v>
      </c>
      <c r="Y684" s="693">
        <v>0</v>
      </c>
      <c r="Z684" s="692">
        <v>0</v>
      </c>
      <c r="AA684" s="693">
        <v>0</v>
      </c>
      <c r="AB684" s="698">
        <v>0</v>
      </c>
      <c r="AC684" s="690">
        <v>0</v>
      </c>
      <c r="AD684" s="1015"/>
      <c r="AE684" s="1016"/>
      <c r="AF684" s="1016"/>
      <c r="AG684" s="528"/>
      <c r="AH684" s="521"/>
      <c r="AI684" s="521"/>
      <c r="AJ684" s="521"/>
      <c r="AK684" s="521"/>
      <c r="AL684" s="521"/>
      <c r="AM684" s="521"/>
      <c r="AN684" s="521"/>
      <c r="AO684" s="521"/>
      <c r="AP684" s="521"/>
      <c r="AQ684" s="521"/>
      <c r="AR684" s="521"/>
      <c r="AS684" s="521"/>
      <c r="AT684" s="521"/>
      <c r="AU684" s="521"/>
      <c r="AV684" s="521"/>
      <c r="AW684" s="521"/>
      <c r="AX684" s="521"/>
      <c r="AY684" s="521"/>
      <c r="AZ684" s="521"/>
      <c r="BA684" s="521"/>
      <c r="BB684" s="521"/>
      <c r="BC684" s="521"/>
      <c r="BD684" s="521"/>
      <c r="BE684" s="521"/>
      <c r="BF684" s="521"/>
      <c r="BG684" s="521"/>
      <c r="BH684" s="521"/>
      <c r="BI684" s="521"/>
      <c r="BJ684" s="521"/>
      <c r="BK684" s="521"/>
      <c r="BL684" s="521"/>
      <c r="BM684" s="521"/>
      <c r="BN684" s="521"/>
      <c r="BO684" s="521"/>
      <c r="BP684" s="521"/>
      <c r="BQ684" s="521"/>
      <c r="BR684" s="521"/>
      <c r="BS684" s="521"/>
      <c r="BT684" s="521"/>
      <c r="BU684" s="521"/>
      <c r="BV684" s="521"/>
      <c r="BW684" s="521"/>
      <c r="BX684" s="521"/>
      <c r="BY684" s="521"/>
      <c r="BZ684" s="521"/>
      <c r="CA684" s="521"/>
      <c r="CB684" s="521"/>
      <c r="CC684" s="521"/>
      <c r="CD684" s="521"/>
      <c r="CE684" s="521"/>
      <c r="CF684" s="521"/>
      <c r="CG684" s="521"/>
      <c r="CH684" s="521"/>
      <c r="CI684" s="521"/>
      <c r="CJ684" s="521"/>
      <c r="CK684" s="521"/>
      <c r="CL684" s="521"/>
      <c r="CM684" s="521"/>
      <c r="CN684" s="521"/>
      <c r="CO684" s="521"/>
      <c r="CP684" s="521"/>
      <c r="CQ684" s="521"/>
    </row>
    <row r="685" spans="1:95" s="69" customFormat="1" ht="15" customHeight="1" x14ac:dyDescent="0.2">
      <c r="A685" s="11">
        <v>134</v>
      </c>
      <c r="B685" s="271"/>
      <c r="C685" s="281"/>
      <c r="D685" s="281"/>
      <c r="E685" s="1445" t="str">
        <f>'2. CAD NCCF'!E685:L685</f>
        <v>Non-agency commercial MBS (CMBS)</v>
      </c>
      <c r="F685" s="1446"/>
      <c r="G685" s="1446"/>
      <c r="H685" s="1446"/>
      <c r="I685" s="1446"/>
      <c r="J685" s="1446"/>
      <c r="K685" s="1446"/>
      <c r="L685" s="1447"/>
      <c r="M685" s="399">
        <f>SUBTOTAL(9,M686:M688)</f>
        <v>0</v>
      </c>
      <c r="N685" s="402">
        <f t="shared" ref="N685:AC685" si="155">SUBTOTAL(9,N686:N688)</f>
        <v>0</v>
      </c>
      <c r="O685" s="406">
        <f t="shared" si="155"/>
        <v>0</v>
      </c>
      <c r="P685" s="405">
        <f t="shared" si="155"/>
        <v>0</v>
      </c>
      <c r="Q685" s="407">
        <f t="shared" si="155"/>
        <v>0</v>
      </c>
      <c r="R685" s="406">
        <f t="shared" si="155"/>
        <v>0</v>
      </c>
      <c r="S685" s="406">
        <f t="shared" si="155"/>
        <v>0</v>
      </c>
      <c r="T685" s="406">
        <f t="shared" si="155"/>
        <v>0</v>
      </c>
      <c r="U685" s="406">
        <f t="shared" si="155"/>
        <v>0</v>
      </c>
      <c r="V685" s="406">
        <f t="shared" si="155"/>
        <v>0</v>
      </c>
      <c r="W685" s="406">
        <f t="shared" si="155"/>
        <v>0</v>
      </c>
      <c r="X685" s="406">
        <f t="shared" si="155"/>
        <v>0</v>
      </c>
      <c r="Y685" s="406">
        <f t="shared" si="155"/>
        <v>0</v>
      </c>
      <c r="Z685" s="406">
        <f t="shared" si="155"/>
        <v>0</v>
      </c>
      <c r="AA685" s="406">
        <f t="shared" si="155"/>
        <v>0</v>
      </c>
      <c r="AB685" s="416">
        <f t="shared" si="155"/>
        <v>0</v>
      </c>
      <c r="AC685" s="399">
        <f t="shared" si="155"/>
        <v>0</v>
      </c>
      <c r="AD685" s="1015"/>
      <c r="AE685" s="1016"/>
      <c r="AF685" s="1016"/>
      <c r="AG685" s="528"/>
      <c r="AH685" s="521"/>
      <c r="AI685" s="521"/>
      <c r="AJ685" s="521"/>
      <c r="AK685" s="521"/>
      <c r="AL685" s="521"/>
      <c r="AM685" s="521"/>
      <c r="AN685" s="521"/>
      <c r="AO685" s="521"/>
      <c r="AP685" s="521"/>
      <c r="AQ685" s="521"/>
      <c r="AR685" s="521"/>
      <c r="AS685" s="521"/>
      <c r="AT685" s="521"/>
      <c r="AU685" s="521"/>
      <c r="AV685" s="521"/>
      <c r="AW685" s="521"/>
      <c r="AX685" s="521"/>
      <c r="AY685" s="521"/>
      <c r="AZ685" s="521"/>
      <c r="BA685" s="521"/>
      <c r="BB685" s="521"/>
      <c r="BC685" s="521"/>
      <c r="BD685" s="521"/>
      <c r="BE685" s="521"/>
      <c r="BF685" s="521"/>
      <c r="BG685" s="521"/>
      <c r="BH685" s="521"/>
      <c r="BI685" s="521"/>
      <c r="BJ685" s="521"/>
      <c r="BK685" s="521"/>
      <c r="BL685" s="521"/>
      <c r="BM685" s="521"/>
      <c r="BN685" s="521"/>
      <c r="BO685" s="521"/>
      <c r="BP685" s="521"/>
      <c r="BQ685" s="521"/>
      <c r="BR685" s="521"/>
      <c r="BS685" s="521"/>
      <c r="BT685" s="521"/>
      <c r="BU685" s="521"/>
      <c r="BV685" s="521"/>
      <c r="BW685" s="521"/>
      <c r="BX685" s="521"/>
      <c r="BY685" s="521"/>
      <c r="BZ685" s="521"/>
      <c r="CA685" s="521"/>
      <c r="CB685" s="521"/>
      <c r="CC685" s="521"/>
      <c r="CD685" s="521"/>
      <c r="CE685" s="521"/>
      <c r="CF685" s="521"/>
      <c r="CG685" s="521"/>
      <c r="CH685" s="521"/>
      <c r="CI685" s="521"/>
      <c r="CJ685" s="521"/>
      <c r="CK685" s="521"/>
      <c r="CL685" s="521"/>
      <c r="CM685" s="521"/>
      <c r="CN685" s="521"/>
      <c r="CO685" s="521"/>
      <c r="CP685" s="521"/>
      <c r="CQ685" s="521"/>
    </row>
    <row r="686" spans="1:95" s="69" customFormat="1" ht="15" customHeight="1" x14ac:dyDescent="0.2">
      <c r="A686" s="11">
        <v>135</v>
      </c>
      <c r="B686" s="271"/>
      <c r="C686" s="281"/>
      <c r="D686" s="281"/>
      <c r="E686" s="282"/>
      <c r="F686" s="1475" t="str">
        <f>'2. CAD NCCF'!F686:L686</f>
        <v>Non-agency CMBS, high rated</v>
      </c>
      <c r="G686" s="1476"/>
      <c r="H686" s="1476"/>
      <c r="I686" s="1476"/>
      <c r="J686" s="1476"/>
      <c r="K686" s="1476"/>
      <c r="L686" s="1477"/>
      <c r="M686" s="690">
        <v>0</v>
      </c>
      <c r="N686" s="691">
        <v>0</v>
      </c>
      <c r="O686" s="692">
        <v>0</v>
      </c>
      <c r="P686" s="692">
        <v>0</v>
      </c>
      <c r="Q686" s="697">
        <v>0</v>
      </c>
      <c r="R686" s="692">
        <v>0</v>
      </c>
      <c r="S686" s="693">
        <v>0</v>
      </c>
      <c r="T686" s="692">
        <v>0</v>
      </c>
      <c r="U686" s="693">
        <v>0</v>
      </c>
      <c r="V686" s="692">
        <v>0</v>
      </c>
      <c r="W686" s="693">
        <v>0</v>
      </c>
      <c r="X686" s="692">
        <v>0</v>
      </c>
      <c r="Y686" s="693">
        <v>0</v>
      </c>
      <c r="Z686" s="692">
        <v>0</v>
      </c>
      <c r="AA686" s="693">
        <v>0</v>
      </c>
      <c r="AB686" s="698">
        <v>0</v>
      </c>
      <c r="AC686" s="690">
        <v>0</v>
      </c>
      <c r="AD686" s="1015"/>
      <c r="AE686" s="1016"/>
      <c r="AF686" s="1016"/>
      <c r="AG686" s="528"/>
      <c r="AH686" s="521"/>
      <c r="AI686" s="521"/>
      <c r="AJ686" s="521"/>
      <c r="AK686" s="521"/>
      <c r="AL686" s="521"/>
      <c r="AM686" s="521"/>
      <c r="AN686" s="521"/>
      <c r="AO686" s="521"/>
      <c r="AP686" s="521"/>
      <c r="AQ686" s="521"/>
      <c r="AR686" s="521"/>
      <c r="AS686" s="521"/>
      <c r="AT686" s="521"/>
      <c r="AU686" s="521"/>
      <c r="AV686" s="521"/>
      <c r="AW686" s="521"/>
      <c r="AX686" s="521"/>
      <c r="AY686" s="521"/>
      <c r="AZ686" s="521"/>
      <c r="BA686" s="521"/>
      <c r="BB686" s="521"/>
      <c r="BC686" s="521"/>
      <c r="BD686" s="521"/>
      <c r="BE686" s="521"/>
      <c r="BF686" s="521"/>
      <c r="BG686" s="521"/>
      <c r="BH686" s="521"/>
      <c r="BI686" s="521"/>
      <c r="BJ686" s="521"/>
      <c r="BK686" s="521"/>
      <c r="BL686" s="521"/>
      <c r="BM686" s="521"/>
      <c r="BN686" s="521"/>
      <c r="BO686" s="521"/>
      <c r="BP686" s="521"/>
      <c r="BQ686" s="521"/>
      <c r="BR686" s="521"/>
      <c r="BS686" s="521"/>
      <c r="BT686" s="521"/>
      <c r="BU686" s="521"/>
      <c r="BV686" s="521"/>
      <c r="BW686" s="521"/>
      <c r="BX686" s="521"/>
      <c r="BY686" s="521"/>
      <c r="BZ686" s="521"/>
      <c r="CA686" s="521"/>
      <c r="CB686" s="521"/>
      <c r="CC686" s="521"/>
      <c r="CD686" s="521"/>
      <c r="CE686" s="521"/>
      <c r="CF686" s="521"/>
      <c r="CG686" s="521"/>
      <c r="CH686" s="521"/>
      <c r="CI686" s="521"/>
      <c r="CJ686" s="521"/>
      <c r="CK686" s="521"/>
      <c r="CL686" s="521"/>
      <c r="CM686" s="521"/>
      <c r="CN686" s="521"/>
      <c r="CO686" s="521"/>
      <c r="CP686" s="521"/>
      <c r="CQ686" s="521"/>
    </row>
    <row r="687" spans="1:95" s="69" customFormat="1" ht="15" customHeight="1" x14ac:dyDescent="0.2">
      <c r="A687" s="11">
        <v>136</v>
      </c>
      <c r="B687" s="271"/>
      <c r="C687" s="281"/>
      <c r="D687" s="281"/>
      <c r="E687" s="282"/>
      <c r="F687" s="1475" t="str">
        <f>'2. CAD NCCF'!F687:L687</f>
        <v>Non-agency CMBS, medium rated</v>
      </c>
      <c r="G687" s="1476"/>
      <c r="H687" s="1476"/>
      <c r="I687" s="1476"/>
      <c r="J687" s="1476"/>
      <c r="K687" s="1476"/>
      <c r="L687" s="1477"/>
      <c r="M687" s="690">
        <v>0</v>
      </c>
      <c r="N687" s="691">
        <v>0</v>
      </c>
      <c r="O687" s="692">
        <v>0</v>
      </c>
      <c r="P687" s="692">
        <v>0</v>
      </c>
      <c r="Q687" s="697">
        <v>0</v>
      </c>
      <c r="R687" s="692">
        <v>0</v>
      </c>
      <c r="S687" s="693">
        <v>0</v>
      </c>
      <c r="T687" s="692">
        <v>0</v>
      </c>
      <c r="U687" s="693">
        <v>0</v>
      </c>
      <c r="V687" s="692">
        <v>0</v>
      </c>
      <c r="W687" s="693">
        <v>0</v>
      </c>
      <c r="X687" s="692">
        <v>0</v>
      </c>
      <c r="Y687" s="693">
        <v>0</v>
      </c>
      <c r="Z687" s="692">
        <v>0</v>
      </c>
      <c r="AA687" s="693">
        <v>0</v>
      </c>
      <c r="AB687" s="698">
        <v>0</v>
      </c>
      <c r="AC687" s="690">
        <v>0</v>
      </c>
      <c r="AD687" s="1015"/>
      <c r="AE687" s="1016"/>
      <c r="AF687" s="1016"/>
      <c r="AG687" s="528"/>
      <c r="AH687" s="521"/>
      <c r="AI687" s="521"/>
      <c r="AJ687" s="521"/>
      <c r="AK687" s="521"/>
      <c r="AL687" s="521"/>
      <c r="AM687" s="521"/>
      <c r="AN687" s="521"/>
      <c r="AO687" s="521"/>
      <c r="AP687" s="521"/>
      <c r="AQ687" s="521"/>
      <c r="AR687" s="521"/>
      <c r="AS687" s="521"/>
      <c r="AT687" s="521"/>
      <c r="AU687" s="521"/>
      <c r="AV687" s="521"/>
      <c r="AW687" s="521"/>
      <c r="AX687" s="521"/>
      <c r="AY687" s="521"/>
      <c r="AZ687" s="521"/>
      <c r="BA687" s="521"/>
      <c r="BB687" s="521"/>
      <c r="BC687" s="521"/>
      <c r="BD687" s="521"/>
      <c r="BE687" s="521"/>
      <c r="BF687" s="521"/>
      <c r="BG687" s="521"/>
      <c r="BH687" s="521"/>
      <c r="BI687" s="521"/>
      <c r="BJ687" s="521"/>
      <c r="BK687" s="521"/>
      <c r="BL687" s="521"/>
      <c r="BM687" s="521"/>
      <c r="BN687" s="521"/>
      <c r="BO687" s="521"/>
      <c r="BP687" s="521"/>
      <c r="BQ687" s="521"/>
      <c r="BR687" s="521"/>
      <c r="BS687" s="521"/>
      <c r="BT687" s="521"/>
      <c r="BU687" s="521"/>
      <c r="BV687" s="521"/>
      <c r="BW687" s="521"/>
      <c r="BX687" s="521"/>
      <c r="BY687" s="521"/>
      <c r="BZ687" s="521"/>
      <c r="CA687" s="521"/>
      <c r="CB687" s="521"/>
      <c r="CC687" s="521"/>
      <c r="CD687" s="521"/>
      <c r="CE687" s="521"/>
      <c r="CF687" s="521"/>
      <c r="CG687" s="521"/>
      <c r="CH687" s="521"/>
      <c r="CI687" s="521"/>
      <c r="CJ687" s="521"/>
      <c r="CK687" s="521"/>
      <c r="CL687" s="521"/>
      <c r="CM687" s="521"/>
      <c r="CN687" s="521"/>
      <c r="CO687" s="521"/>
      <c r="CP687" s="521"/>
      <c r="CQ687" s="521"/>
    </row>
    <row r="688" spans="1:95" s="69" customFormat="1" ht="15" customHeight="1" x14ac:dyDescent="0.2">
      <c r="A688" s="11">
        <v>137</v>
      </c>
      <c r="B688" s="271"/>
      <c r="C688" s="281"/>
      <c r="D688" s="281"/>
      <c r="E688" s="282"/>
      <c r="F688" s="1475" t="str">
        <f>'2. CAD NCCF'!F688:L688</f>
        <v>Non-agency CMBS, low or not rated</v>
      </c>
      <c r="G688" s="1476"/>
      <c r="H688" s="1476"/>
      <c r="I688" s="1476"/>
      <c r="J688" s="1476"/>
      <c r="K688" s="1476"/>
      <c r="L688" s="1477"/>
      <c r="M688" s="690">
        <v>0</v>
      </c>
      <c r="N688" s="691">
        <v>0</v>
      </c>
      <c r="O688" s="692">
        <v>0</v>
      </c>
      <c r="P688" s="692">
        <v>0</v>
      </c>
      <c r="Q688" s="697">
        <v>0</v>
      </c>
      <c r="R688" s="692">
        <v>0</v>
      </c>
      <c r="S688" s="693">
        <v>0</v>
      </c>
      <c r="T688" s="692">
        <v>0</v>
      </c>
      <c r="U688" s="693">
        <v>0</v>
      </c>
      <c r="V688" s="692">
        <v>0</v>
      </c>
      <c r="W688" s="693">
        <v>0</v>
      </c>
      <c r="X688" s="692">
        <v>0</v>
      </c>
      <c r="Y688" s="693">
        <v>0</v>
      </c>
      <c r="Z688" s="692">
        <v>0</v>
      </c>
      <c r="AA688" s="693">
        <v>0</v>
      </c>
      <c r="AB688" s="698">
        <v>0</v>
      </c>
      <c r="AC688" s="690">
        <v>0</v>
      </c>
      <c r="AD688" s="1015"/>
      <c r="AE688" s="1016"/>
      <c r="AF688" s="1016"/>
      <c r="AG688" s="528"/>
      <c r="AH688" s="521"/>
      <c r="AI688" s="521"/>
      <c r="AJ688" s="521"/>
      <c r="AK688" s="521"/>
      <c r="AL688" s="521"/>
      <c r="AM688" s="521"/>
      <c r="AN688" s="521"/>
      <c r="AO688" s="521"/>
      <c r="AP688" s="521"/>
      <c r="AQ688" s="521"/>
      <c r="AR688" s="521"/>
      <c r="AS688" s="521"/>
      <c r="AT688" s="521"/>
      <c r="AU688" s="521"/>
      <c r="AV688" s="521"/>
      <c r="AW688" s="521"/>
      <c r="AX688" s="521"/>
      <c r="AY688" s="521"/>
      <c r="AZ688" s="521"/>
      <c r="BA688" s="521"/>
      <c r="BB688" s="521"/>
      <c r="BC688" s="521"/>
      <c r="BD688" s="521"/>
      <c r="BE688" s="521"/>
      <c r="BF688" s="521"/>
      <c r="BG688" s="521"/>
      <c r="BH688" s="521"/>
      <c r="BI688" s="521"/>
      <c r="BJ688" s="521"/>
      <c r="BK688" s="521"/>
      <c r="BL688" s="521"/>
      <c r="BM688" s="521"/>
      <c r="BN688" s="521"/>
      <c r="BO688" s="521"/>
      <c r="BP688" s="521"/>
      <c r="BQ688" s="521"/>
      <c r="BR688" s="521"/>
      <c r="BS688" s="521"/>
      <c r="BT688" s="521"/>
      <c r="BU688" s="521"/>
      <c r="BV688" s="521"/>
      <c r="BW688" s="521"/>
      <c r="BX688" s="521"/>
      <c r="BY688" s="521"/>
      <c r="BZ688" s="521"/>
      <c r="CA688" s="521"/>
      <c r="CB688" s="521"/>
      <c r="CC688" s="521"/>
      <c r="CD688" s="521"/>
      <c r="CE688" s="521"/>
      <c r="CF688" s="521"/>
      <c r="CG688" s="521"/>
      <c r="CH688" s="521"/>
      <c r="CI688" s="521"/>
      <c r="CJ688" s="521"/>
      <c r="CK688" s="521"/>
      <c r="CL688" s="521"/>
      <c r="CM688" s="521"/>
      <c r="CN688" s="521"/>
      <c r="CO688" s="521"/>
      <c r="CP688" s="521"/>
      <c r="CQ688" s="521"/>
    </row>
    <row r="689" spans="1:95" s="69" customFormat="1" ht="15" customHeight="1" x14ac:dyDescent="0.2">
      <c r="A689" s="11">
        <v>138</v>
      </c>
      <c r="B689" s="271"/>
      <c r="C689" s="281"/>
      <c r="D689" s="281"/>
      <c r="E689" s="1445" t="str">
        <f>'2. CAD NCCF'!E689:L689</f>
        <v>Non-agency residential MBS (RMBS)</v>
      </c>
      <c r="F689" s="1446"/>
      <c r="G689" s="1446"/>
      <c r="H689" s="1446"/>
      <c r="I689" s="1446"/>
      <c r="J689" s="1446"/>
      <c r="K689" s="1446"/>
      <c r="L689" s="1447"/>
      <c r="M689" s="399">
        <f>SUBTOTAL(9,M690:M692)</f>
        <v>0</v>
      </c>
      <c r="N689" s="402">
        <f t="shared" ref="N689:AC689" si="156">SUBTOTAL(9,N690:N692)</f>
        <v>0</v>
      </c>
      <c r="O689" s="406">
        <f t="shared" si="156"/>
        <v>0</v>
      </c>
      <c r="P689" s="405">
        <f t="shared" si="156"/>
        <v>0</v>
      </c>
      <c r="Q689" s="407">
        <f t="shared" si="156"/>
        <v>0</v>
      </c>
      <c r="R689" s="406">
        <f t="shared" si="156"/>
        <v>0</v>
      </c>
      <c r="S689" s="406">
        <f t="shared" si="156"/>
        <v>0</v>
      </c>
      <c r="T689" s="406">
        <f t="shared" si="156"/>
        <v>0</v>
      </c>
      <c r="U689" s="406">
        <f t="shared" si="156"/>
        <v>0</v>
      </c>
      <c r="V689" s="406">
        <f t="shared" si="156"/>
        <v>0</v>
      </c>
      <c r="W689" s="406">
        <f t="shared" si="156"/>
        <v>0</v>
      </c>
      <c r="X689" s="406">
        <f t="shared" si="156"/>
        <v>0</v>
      </c>
      <c r="Y689" s="406">
        <f t="shared" si="156"/>
        <v>0</v>
      </c>
      <c r="Z689" s="406">
        <f t="shared" si="156"/>
        <v>0</v>
      </c>
      <c r="AA689" s="406">
        <f t="shared" si="156"/>
        <v>0</v>
      </c>
      <c r="AB689" s="416">
        <f t="shared" si="156"/>
        <v>0</v>
      </c>
      <c r="AC689" s="399">
        <f t="shared" si="156"/>
        <v>0</v>
      </c>
      <c r="AD689" s="1015"/>
      <c r="AE689" s="1016"/>
      <c r="AF689" s="1016"/>
      <c r="AG689" s="528"/>
      <c r="AH689" s="521"/>
      <c r="AI689" s="521"/>
      <c r="AJ689" s="521"/>
      <c r="AK689" s="521"/>
      <c r="AL689" s="521"/>
      <c r="AM689" s="521"/>
      <c r="AN689" s="521"/>
      <c r="AO689" s="521"/>
      <c r="AP689" s="521"/>
      <c r="AQ689" s="521"/>
      <c r="AR689" s="521"/>
      <c r="AS689" s="521"/>
      <c r="AT689" s="521"/>
      <c r="AU689" s="521"/>
      <c r="AV689" s="521"/>
      <c r="AW689" s="521"/>
      <c r="AX689" s="521"/>
      <c r="AY689" s="521"/>
      <c r="AZ689" s="521"/>
      <c r="BA689" s="521"/>
      <c r="BB689" s="521"/>
      <c r="BC689" s="521"/>
      <c r="BD689" s="521"/>
      <c r="BE689" s="521"/>
      <c r="BF689" s="521"/>
      <c r="BG689" s="521"/>
      <c r="BH689" s="521"/>
      <c r="BI689" s="521"/>
      <c r="BJ689" s="521"/>
      <c r="BK689" s="521"/>
      <c r="BL689" s="521"/>
      <c r="BM689" s="521"/>
      <c r="BN689" s="521"/>
      <c r="BO689" s="521"/>
      <c r="BP689" s="521"/>
      <c r="BQ689" s="521"/>
      <c r="BR689" s="521"/>
      <c r="BS689" s="521"/>
      <c r="BT689" s="521"/>
      <c r="BU689" s="521"/>
      <c r="BV689" s="521"/>
      <c r="BW689" s="521"/>
      <c r="BX689" s="521"/>
      <c r="BY689" s="521"/>
      <c r="BZ689" s="521"/>
      <c r="CA689" s="521"/>
      <c r="CB689" s="521"/>
      <c r="CC689" s="521"/>
      <c r="CD689" s="521"/>
      <c r="CE689" s="521"/>
      <c r="CF689" s="521"/>
      <c r="CG689" s="521"/>
      <c r="CH689" s="521"/>
      <c r="CI689" s="521"/>
      <c r="CJ689" s="521"/>
      <c r="CK689" s="521"/>
      <c r="CL689" s="521"/>
      <c r="CM689" s="521"/>
      <c r="CN689" s="521"/>
      <c r="CO689" s="521"/>
      <c r="CP689" s="521"/>
      <c r="CQ689" s="521"/>
    </row>
    <row r="690" spans="1:95" s="69" customFormat="1" ht="15" customHeight="1" x14ac:dyDescent="0.2">
      <c r="A690" s="11">
        <v>139</v>
      </c>
      <c r="B690" s="271"/>
      <c r="C690" s="281"/>
      <c r="D690" s="281"/>
      <c r="E690" s="282"/>
      <c r="F690" s="1475" t="str">
        <f>'2. CAD NCCF'!F690:L690</f>
        <v>Non-agency RMBS, high rated</v>
      </c>
      <c r="G690" s="1476"/>
      <c r="H690" s="1476"/>
      <c r="I690" s="1476"/>
      <c r="J690" s="1476"/>
      <c r="K690" s="1476"/>
      <c r="L690" s="1477"/>
      <c r="M690" s="690">
        <v>0</v>
      </c>
      <c r="N690" s="691">
        <v>0</v>
      </c>
      <c r="O690" s="692">
        <v>0</v>
      </c>
      <c r="P690" s="692">
        <v>0</v>
      </c>
      <c r="Q690" s="697">
        <v>0</v>
      </c>
      <c r="R690" s="692">
        <v>0</v>
      </c>
      <c r="S690" s="693">
        <v>0</v>
      </c>
      <c r="T690" s="692">
        <v>0</v>
      </c>
      <c r="U690" s="693">
        <v>0</v>
      </c>
      <c r="V690" s="692">
        <v>0</v>
      </c>
      <c r="W690" s="693">
        <v>0</v>
      </c>
      <c r="X690" s="692">
        <v>0</v>
      </c>
      <c r="Y690" s="693">
        <v>0</v>
      </c>
      <c r="Z690" s="692">
        <v>0</v>
      </c>
      <c r="AA690" s="693">
        <v>0</v>
      </c>
      <c r="AB690" s="698">
        <v>0</v>
      </c>
      <c r="AC690" s="690">
        <v>0</v>
      </c>
      <c r="AD690" s="1015"/>
      <c r="AE690" s="1016"/>
      <c r="AF690" s="1016"/>
      <c r="AG690" s="528"/>
      <c r="AH690" s="521"/>
      <c r="AI690" s="521"/>
      <c r="AJ690" s="521"/>
      <c r="AK690" s="521"/>
      <c r="AL690" s="521"/>
      <c r="AM690" s="521"/>
      <c r="AN690" s="521"/>
      <c r="AO690" s="521"/>
      <c r="AP690" s="521"/>
      <c r="AQ690" s="521"/>
      <c r="AR690" s="521"/>
      <c r="AS690" s="521"/>
      <c r="AT690" s="521"/>
      <c r="AU690" s="521"/>
      <c r="AV690" s="521"/>
      <c r="AW690" s="521"/>
      <c r="AX690" s="521"/>
      <c r="AY690" s="521"/>
      <c r="AZ690" s="521"/>
      <c r="BA690" s="521"/>
      <c r="BB690" s="521"/>
      <c r="BC690" s="521"/>
      <c r="BD690" s="521"/>
      <c r="BE690" s="521"/>
      <c r="BF690" s="521"/>
      <c r="BG690" s="521"/>
      <c r="BH690" s="521"/>
      <c r="BI690" s="521"/>
      <c r="BJ690" s="521"/>
      <c r="BK690" s="521"/>
      <c r="BL690" s="521"/>
      <c r="BM690" s="521"/>
      <c r="BN690" s="521"/>
      <c r="BO690" s="521"/>
      <c r="BP690" s="521"/>
      <c r="BQ690" s="521"/>
      <c r="BR690" s="521"/>
      <c r="BS690" s="521"/>
      <c r="BT690" s="521"/>
      <c r="BU690" s="521"/>
      <c r="BV690" s="521"/>
      <c r="BW690" s="521"/>
      <c r="BX690" s="521"/>
      <c r="BY690" s="521"/>
      <c r="BZ690" s="521"/>
      <c r="CA690" s="521"/>
      <c r="CB690" s="521"/>
      <c r="CC690" s="521"/>
      <c r="CD690" s="521"/>
      <c r="CE690" s="521"/>
      <c r="CF690" s="521"/>
      <c r="CG690" s="521"/>
      <c r="CH690" s="521"/>
      <c r="CI690" s="521"/>
      <c r="CJ690" s="521"/>
      <c r="CK690" s="521"/>
      <c r="CL690" s="521"/>
      <c r="CM690" s="521"/>
      <c r="CN690" s="521"/>
      <c r="CO690" s="521"/>
      <c r="CP690" s="521"/>
      <c r="CQ690" s="521"/>
    </row>
    <row r="691" spans="1:95" s="69" customFormat="1" ht="15" customHeight="1" x14ac:dyDescent="0.2">
      <c r="A691" s="11">
        <v>140</v>
      </c>
      <c r="B691" s="271"/>
      <c r="C691" s="281"/>
      <c r="D691" s="281"/>
      <c r="E691" s="282"/>
      <c r="F691" s="1475" t="str">
        <f>'2. CAD NCCF'!F691:L691</f>
        <v>Non-agency RMBS, medium rated</v>
      </c>
      <c r="G691" s="1476"/>
      <c r="H691" s="1476"/>
      <c r="I691" s="1476"/>
      <c r="J691" s="1476"/>
      <c r="K691" s="1476"/>
      <c r="L691" s="1477"/>
      <c r="M691" s="690">
        <v>0</v>
      </c>
      <c r="N691" s="691">
        <v>0</v>
      </c>
      <c r="O691" s="692">
        <v>0</v>
      </c>
      <c r="P691" s="692">
        <v>0</v>
      </c>
      <c r="Q691" s="697">
        <v>0</v>
      </c>
      <c r="R691" s="692">
        <v>0</v>
      </c>
      <c r="S691" s="693">
        <v>0</v>
      </c>
      <c r="T691" s="692">
        <v>0</v>
      </c>
      <c r="U691" s="693">
        <v>0</v>
      </c>
      <c r="V691" s="692">
        <v>0</v>
      </c>
      <c r="W691" s="693">
        <v>0</v>
      </c>
      <c r="X691" s="692">
        <v>0</v>
      </c>
      <c r="Y691" s="693">
        <v>0</v>
      </c>
      <c r="Z691" s="692">
        <v>0</v>
      </c>
      <c r="AA691" s="693">
        <v>0</v>
      </c>
      <c r="AB691" s="698">
        <v>0</v>
      </c>
      <c r="AC691" s="690">
        <v>0</v>
      </c>
      <c r="AD691" s="1015"/>
      <c r="AE691" s="1016"/>
      <c r="AF691" s="1016"/>
      <c r="AG691" s="528"/>
      <c r="AH691" s="521"/>
      <c r="AI691" s="521"/>
      <c r="AJ691" s="521"/>
      <c r="AK691" s="521"/>
      <c r="AL691" s="521"/>
      <c r="AM691" s="521"/>
      <c r="AN691" s="521"/>
      <c r="AO691" s="521"/>
      <c r="AP691" s="521"/>
      <c r="AQ691" s="521"/>
      <c r="AR691" s="521"/>
      <c r="AS691" s="521"/>
      <c r="AT691" s="521"/>
      <c r="AU691" s="521"/>
      <c r="AV691" s="521"/>
      <c r="AW691" s="521"/>
      <c r="AX691" s="521"/>
      <c r="AY691" s="521"/>
      <c r="AZ691" s="521"/>
      <c r="BA691" s="521"/>
      <c r="BB691" s="521"/>
      <c r="BC691" s="521"/>
      <c r="BD691" s="521"/>
      <c r="BE691" s="521"/>
      <c r="BF691" s="521"/>
      <c r="BG691" s="521"/>
      <c r="BH691" s="521"/>
      <c r="BI691" s="521"/>
      <c r="BJ691" s="521"/>
      <c r="BK691" s="521"/>
      <c r="BL691" s="521"/>
      <c r="BM691" s="521"/>
      <c r="BN691" s="521"/>
      <c r="BO691" s="521"/>
      <c r="BP691" s="521"/>
      <c r="BQ691" s="521"/>
      <c r="BR691" s="521"/>
      <c r="BS691" s="521"/>
      <c r="BT691" s="521"/>
      <c r="BU691" s="521"/>
      <c r="BV691" s="521"/>
      <c r="BW691" s="521"/>
      <c r="BX691" s="521"/>
      <c r="BY691" s="521"/>
      <c r="BZ691" s="521"/>
      <c r="CA691" s="521"/>
      <c r="CB691" s="521"/>
      <c r="CC691" s="521"/>
      <c r="CD691" s="521"/>
      <c r="CE691" s="521"/>
      <c r="CF691" s="521"/>
      <c r="CG691" s="521"/>
      <c r="CH691" s="521"/>
      <c r="CI691" s="521"/>
      <c r="CJ691" s="521"/>
      <c r="CK691" s="521"/>
      <c r="CL691" s="521"/>
      <c r="CM691" s="521"/>
      <c r="CN691" s="521"/>
      <c r="CO691" s="521"/>
      <c r="CP691" s="521"/>
      <c r="CQ691" s="521"/>
    </row>
    <row r="692" spans="1:95" s="69" customFormat="1" ht="15" customHeight="1" x14ac:dyDescent="0.2">
      <c r="A692" s="11">
        <v>141</v>
      </c>
      <c r="B692" s="271"/>
      <c r="C692" s="281"/>
      <c r="D692" s="281"/>
      <c r="E692" s="282"/>
      <c r="F692" s="1475" t="str">
        <f>'2. CAD NCCF'!F692:L692</f>
        <v>Non-agency RMBS, low or not rated</v>
      </c>
      <c r="G692" s="1476"/>
      <c r="H692" s="1476"/>
      <c r="I692" s="1476"/>
      <c r="J692" s="1476"/>
      <c r="K692" s="1476"/>
      <c r="L692" s="1477"/>
      <c r="M692" s="690">
        <v>0</v>
      </c>
      <c r="N692" s="691">
        <v>0</v>
      </c>
      <c r="O692" s="692">
        <v>0</v>
      </c>
      <c r="P692" s="692">
        <v>0</v>
      </c>
      <c r="Q692" s="697">
        <v>0</v>
      </c>
      <c r="R692" s="692">
        <v>0</v>
      </c>
      <c r="S692" s="693">
        <v>0</v>
      </c>
      <c r="T692" s="692">
        <v>0</v>
      </c>
      <c r="U692" s="693">
        <v>0</v>
      </c>
      <c r="V692" s="692">
        <v>0</v>
      </c>
      <c r="W692" s="693">
        <v>0</v>
      </c>
      <c r="X692" s="692">
        <v>0</v>
      </c>
      <c r="Y692" s="693">
        <v>0</v>
      </c>
      <c r="Z692" s="692">
        <v>0</v>
      </c>
      <c r="AA692" s="693">
        <v>0</v>
      </c>
      <c r="AB692" s="698">
        <v>0</v>
      </c>
      <c r="AC692" s="690">
        <v>0</v>
      </c>
      <c r="AD692" s="1015"/>
      <c r="AE692" s="1016"/>
      <c r="AF692" s="1016"/>
      <c r="AG692" s="528"/>
      <c r="AH692" s="521"/>
      <c r="AI692" s="521"/>
      <c r="AJ692" s="521"/>
      <c r="AK692" s="521"/>
      <c r="AL692" s="521"/>
      <c r="AM692" s="521"/>
      <c r="AN692" s="521"/>
      <c r="AO692" s="521"/>
      <c r="AP692" s="521"/>
      <c r="AQ692" s="521"/>
      <c r="AR692" s="521"/>
      <c r="AS692" s="521"/>
      <c r="AT692" s="521"/>
      <c r="AU692" s="521"/>
      <c r="AV692" s="521"/>
      <c r="AW692" s="521"/>
      <c r="AX692" s="521"/>
      <c r="AY692" s="521"/>
      <c r="AZ692" s="521"/>
      <c r="BA692" s="521"/>
      <c r="BB692" s="521"/>
      <c r="BC692" s="521"/>
      <c r="BD692" s="521"/>
      <c r="BE692" s="521"/>
      <c r="BF692" s="521"/>
      <c r="BG692" s="521"/>
      <c r="BH692" s="521"/>
      <c r="BI692" s="521"/>
      <c r="BJ692" s="521"/>
      <c r="BK692" s="521"/>
      <c r="BL692" s="521"/>
      <c r="BM692" s="521"/>
      <c r="BN692" s="521"/>
      <c r="BO692" s="521"/>
      <c r="BP692" s="521"/>
      <c r="BQ692" s="521"/>
      <c r="BR692" s="521"/>
      <c r="BS692" s="521"/>
      <c r="BT692" s="521"/>
      <c r="BU692" s="521"/>
      <c r="BV692" s="521"/>
      <c r="BW692" s="521"/>
      <c r="BX692" s="521"/>
      <c r="BY692" s="521"/>
      <c r="BZ692" s="521"/>
      <c r="CA692" s="521"/>
      <c r="CB692" s="521"/>
      <c r="CC692" s="521"/>
      <c r="CD692" s="521"/>
      <c r="CE692" s="521"/>
      <c r="CF692" s="521"/>
      <c r="CG692" s="521"/>
      <c r="CH692" s="521"/>
      <c r="CI692" s="521"/>
      <c r="CJ692" s="521"/>
      <c r="CK692" s="521"/>
      <c r="CL692" s="521"/>
      <c r="CM692" s="521"/>
      <c r="CN692" s="521"/>
      <c r="CO692" s="521"/>
      <c r="CP692" s="521"/>
      <c r="CQ692" s="521"/>
    </row>
    <row r="693" spans="1:95" s="69" customFormat="1" ht="15" customHeight="1" x14ac:dyDescent="0.2">
      <c r="A693" s="11">
        <v>142</v>
      </c>
      <c r="B693" s="271"/>
      <c r="C693" s="281"/>
      <c r="D693" s="1472" t="str">
        <f>'2. CAD NCCF'!D693:AF693</f>
        <v>Corporate bonds and paper (CBP)</v>
      </c>
      <c r="E693" s="1473"/>
      <c r="F693" s="1473"/>
      <c r="G693" s="1473"/>
      <c r="H693" s="1473"/>
      <c r="I693" s="1473"/>
      <c r="J693" s="1473"/>
      <c r="K693" s="1473"/>
      <c r="L693" s="1473"/>
      <c r="M693" s="1473"/>
      <c r="N693" s="1473"/>
      <c r="O693" s="1473"/>
      <c r="P693" s="1473"/>
      <c r="Q693" s="1473"/>
      <c r="R693" s="1473"/>
      <c r="S693" s="1473"/>
      <c r="T693" s="1473"/>
      <c r="U693" s="1473"/>
      <c r="V693" s="1473"/>
      <c r="W693" s="1473"/>
      <c r="X693" s="1473"/>
      <c r="Y693" s="1473"/>
      <c r="Z693" s="1473"/>
      <c r="AA693" s="1473"/>
      <c r="AB693" s="1473"/>
      <c r="AC693" s="1473"/>
      <c r="AD693" s="1473"/>
      <c r="AE693" s="1473"/>
      <c r="AF693" s="1473"/>
      <c r="AG693" s="528"/>
      <c r="AH693" s="521"/>
      <c r="AI693" s="521"/>
      <c r="AJ693" s="521"/>
      <c r="AK693" s="521"/>
      <c r="AL693" s="521"/>
      <c r="AM693" s="521"/>
      <c r="AN693" s="521"/>
      <c r="AO693" s="521"/>
      <c r="AP693" s="521"/>
      <c r="AQ693" s="521"/>
      <c r="AR693" s="521"/>
      <c r="AS693" s="521"/>
      <c r="AT693" s="521"/>
      <c r="AU693" s="521"/>
      <c r="AV693" s="521"/>
      <c r="AW693" s="521"/>
      <c r="AX693" s="521"/>
      <c r="AY693" s="521"/>
      <c r="AZ693" s="521"/>
      <c r="BA693" s="521"/>
      <c r="BB693" s="521"/>
      <c r="BC693" s="521"/>
      <c r="BD693" s="521"/>
      <c r="BE693" s="521"/>
      <c r="BF693" s="521"/>
      <c r="BG693" s="521"/>
      <c r="BH693" s="521"/>
      <c r="BI693" s="521"/>
      <c r="BJ693" s="521"/>
      <c r="BK693" s="521"/>
      <c r="BL693" s="521"/>
      <c r="BM693" s="521"/>
      <c r="BN693" s="521"/>
      <c r="BO693" s="521"/>
      <c r="BP693" s="521"/>
      <c r="BQ693" s="521"/>
      <c r="BR693" s="521"/>
      <c r="BS693" s="521"/>
      <c r="BT693" s="521"/>
      <c r="BU693" s="521"/>
      <c r="BV693" s="521"/>
      <c r="BW693" s="521"/>
      <c r="BX693" s="521"/>
      <c r="BY693" s="521"/>
      <c r="BZ693" s="521"/>
      <c r="CA693" s="521"/>
      <c r="CB693" s="521"/>
      <c r="CC693" s="521"/>
      <c r="CD693" s="521"/>
      <c r="CE693" s="521"/>
      <c r="CF693" s="521"/>
      <c r="CG693" s="521"/>
      <c r="CH693" s="521"/>
      <c r="CI693" s="521"/>
      <c r="CJ693" s="521"/>
      <c r="CK693" s="521"/>
      <c r="CL693" s="521"/>
      <c r="CM693" s="521"/>
      <c r="CN693" s="521"/>
      <c r="CO693" s="521"/>
      <c r="CP693" s="521"/>
      <c r="CQ693" s="521"/>
    </row>
    <row r="694" spans="1:95" s="69" customFormat="1" ht="15" customHeight="1" x14ac:dyDescent="0.2">
      <c r="A694" s="11">
        <v>143</v>
      </c>
      <c r="B694" s="271"/>
      <c r="C694" s="281"/>
      <c r="D694" s="281"/>
      <c r="E694" s="1515" t="str">
        <f>'2. CAD NCCF'!E694:L694</f>
        <v>Non-FI issued CBP, high rated</v>
      </c>
      <c r="F694" s="1516"/>
      <c r="G694" s="1516"/>
      <c r="H694" s="1516"/>
      <c r="I694" s="1516"/>
      <c r="J694" s="1516"/>
      <c r="K694" s="1516"/>
      <c r="L694" s="1517"/>
      <c r="M694" s="399">
        <f>SUBTOTAL(9,M695:M696)</f>
        <v>0</v>
      </c>
      <c r="N694" s="402">
        <f t="shared" ref="N694:AC694" si="157">SUBTOTAL(9,N695:N696)</f>
        <v>0</v>
      </c>
      <c r="O694" s="406">
        <f t="shared" si="157"/>
        <v>0</v>
      </c>
      <c r="P694" s="405">
        <f t="shared" si="157"/>
        <v>0</v>
      </c>
      <c r="Q694" s="407">
        <f t="shared" si="157"/>
        <v>0</v>
      </c>
      <c r="R694" s="406">
        <f t="shared" si="157"/>
        <v>0</v>
      </c>
      <c r="S694" s="406">
        <f t="shared" si="157"/>
        <v>0</v>
      </c>
      <c r="T694" s="406">
        <f t="shared" si="157"/>
        <v>0</v>
      </c>
      <c r="U694" s="406">
        <f t="shared" si="157"/>
        <v>0</v>
      </c>
      <c r="V694" s="406">
        <f t="shared" si="157"/>
        <v>0</v>
      </c>
      <c r="W694" s="406">
        <f t="shared" si="157"/>
        <v>0</v>
      </c>
      <c r="X694" s="406">
        <f t="shared" si="157"/>
        <v>0</v>
      </c>
      <c r="Y694" s="406">
        <f t="shared" si="157"/>
        <v>0</v>
      </c>
      <c r="Z694" s="406">
        <f t="shared" si="157"/>
        <v>0</v>
      </c>
      <c r="AA694" s="406">
        <f t="shared" si="157"/>
        <v>0</v>
      </c>
      <c r="AB694" s="416">
        <f t="shared" si="157"/>
        <v>0</v>
      </c>
      <c r="AC694" s="399">
        <f t="shared" si="157"/>
        <v>0</v>
      </c>
      <c r="AD694" s="1015"/>
      <c r="AE694" s="1016"/>
      <c r="AF694" s="1016"/>
      <c r="AG694" s="528"/>
      <c r="AH694" s="521"/>
      <c r="AI694" s="521"/>
      <c r="AJ694" s="521"/>
      <c r="AK694" s="521"/>
      <c r="AL694" s="521"/>
      <c r="AM694" s="521"/>
      <c r="AN694" s="521"/>
      <c r="AO694" s="521"/>
      <c r="AP694" s="521"/>
      <c r="AQ694" s="521"/>
      <c r="AR694" s="521"/>
      <c r="AS694" s="521"/>
      <c r="AT694" s="521"/>
      <c r="AU694" s="521"/>
      <c r="AV694" s="521"/>
      <c r="AW694" s="521"/>
      <c r="AX694" s="521"/>
      <c r="AY694" s="521"/>
      <c r="AZ694" s="521"/>
      <c r="BA694" s="521"/>
      <c r="BB694" s="521"/>
      <c r="BC694" s="521"/>
      <c r="BD694" s="521"/>
      <c r="BE694" s="521"/>
      <c r="BF694" s="521"/>
      <c r="BG694" s="521"/>
      <c r="BH694" s="521"/>
      <c r="BI694" s="521"/>
      <c r="BJ694" s="521"/>
      <c r="BK694" s="521"/>
      <c r="BL694" s="521"/>
      <c r="BM694" s="521"/>
      <c r="BN694" s="521"/>
      <c r="BO694" s="521"/>
      <c r="BP694" s="521"/>
      <c r="BQ694" s="521"/>
      <c r="BR694" s="521"/>
      <c r="BS694" s="521"/>
      <c r="BT694" s="521"/>
      <c r="BU694" s="521"/>
      <c r="BV694" s="521"/>
      <c r="BW694" s="521"/>
      <c r="BX694" s="521"/>
      <c r="BY694" s="521"/>
      <c r="BZ694" s="521"/>
      <c r="CA694" s="521"/>
      <c r="CB694" s="521"/>
      <c r="CC694" s="521"/>
      <c r="CD694" s="521"/>
      <c r="CE694" s="521"/>
      <c r="CF694" s="521"/>
      <c r="CG694" s="521"/>
      <c r="CH694" s="521"/>
      <c r="CI694" s="521"/>
      <c r="CJ694" s="521"/>
      <c r="CK694" s="521"/>
      <c r="CL694" s="521"/>
      <c r="CM694" s="521"/>
      <c r="CN694" s="521"/>
      <c r="CO694" s="521"/>
      <c r="CP694" s="521"/>
      <c r="CQ694" s="521"/>
    </row>
    <row r="695" spans="1:95" s="69" customFormat="1" ht="15" customHeight="1" x14ac:dyDescent="0.2">
      <c r="A695" s="11">
        <v>144</v>
      </c>
      <c r="B695" s="271"/>
      <c r="C695" s="281"/>
      <c r="D695" s="281"/>
      <c r="E695" s="282"/>
      <c r="F695" s="1475" t="str">
        <f>'2. CAD NCCF'!F695:L695</f>
        <v>Non-FI issued unsecured bond and paper, high rated</v>
      </c>
      <c r="G695" s="1476"/>
      <c r="H695" s="1476"/>
      <c r="I695" s="1476"/>
      <c r="J695" s="1476"/>
      <c r="K695" s="1476"/>
      <c r="L695" s="1477"/>
      <c r="M695" s="690">
        <v>0</v>
      </c>
      <c r="N695" s="691">
        <v>0</v>
      </c>
      <c r="O695" s="692">
        <v>0</v>
      </c>
      <c r="P695" s="692">
        <v>0</v>
      </c>
      <c r="Q695" s="697">
        <v>0</v>
      </c>
      <c r="R695" s="692">
        <v>0</v>
      </c>
      <c r="S695" s="693">
        <v>0</v>
      </c>
      <c r="T695" s="692">
        <v>0</v>
      </c>
      <c r="U695" s="693">
        <v>0</v>
      </c>
      <c r="V695" s="692">
        <v>0</v>
      </c>
      <c r="W695" s="693">
        <v>0</v>
      </c>
      <c r="X695" s="692">
        <v>0</v>
      </c>
      <c r="Y695" s="693">
        <v>0</v>
      </c>
      <c r="Z695" s="692">
        <v>0</v>
      </c>
      <c r="AA695" s="693">
        <v>0</v>
      </c>
      <c r="AB695" s="698">
        <v>0</v>
      </c>
      <c r="AC695" s="690">
        <v>0</v>
      </c>
      <c r="AD695" s="1015"/>
      <c r="AE695" s="1016"/>
      <c r="AF695" s="1016"/>
      <c r="AG695" s="528"/>
      <c r="AH695" s="521"/>
      <c r="AI695" s="521"/>
      <c r="AJ695" s="521"/>
      <c r="AK695" s="521"/>
      <c r="AL695" s="521"/>
      <c r="AM695" s="521"/>
      <c r="AN695" s="521"/>
      <c r="AO695" s="521"/>
      <c r="AP695" s="521"/>
      <c r="AQ695" s="521"/>
      <c r="AR695" s="521"/>
      <c r="AS695" s="521"/>
      <c r="AT695" s="521"/>
      <c r="AU695" s="521"/>
      <c r="AV695" s="521"/>
      <c r="AW695" s="521"/>
      <c r="AX695" s="521"/>
      <c r="AY695" s="521"/>
      <c r="AZ695" s="521"/>
      <c r="BA695" s="521"/>
      <c r="BB695" s="521"/>
      <c r="BC695" s="521"/>
      <c r="BD695" s="521"/>
      <c r="BE695" s="521"/>
      <c r="BF695" s="521"/>
      <c r="BG695" s="521"/>
      <c r="BH695" s="521"/>
      <c r="BI695" s="521"/>
      <c r="BJ695" s="521"/>
      <c r="BK695" s="521"/>
      <c r="BL695" s="521"/>
      <c r="BM695" s="521"/>
      <c r="BN695" s="521"/>
      <c r="BO695" s="521"/>
      <c r="BP695" s="521"/>
      <c r="BQ695" s="521"/>
      <c r="BR695" s="521"/>
      <c r="BS695" s="521"/>
      <c r="BT695" s="521"/>
      <c r="BU695" s="521"/>
      <c r="BV695" s="521"/>
      <c r="BW695" s="521"/>
      <c r="BX695" s="521"/>
      <c r="BY695" s="521"/>
      <c r="BZ695" s="521"/>
      <c r="CA695" s="521"/>
      <c r="CB695" s="521"/>
      <c r="CC695" s="521"/>
      <c r="CD695" s="521"/>
      <c r="CE695" s="521"/>
      <c r="CF695" s="521"/>
      <c r="CG695" s="521"/>
      <c r="CH695" s="521"/>
      <c r="CI695" s="521"/>
      <c r="CJ695" s="521"/>
      <c r="CK695" s="521"/>
      <c r="CL695" s="521"/>
      <c r="CM695" s="521"/>
      <c r="CN695" s="521"/>
      <c r="CO695" s="521"/>
      <c r="CP695" s="521"/>
      <c r="CQ695" s="521"/>
    </row>
    <row r="696" spans="1:95" s="69" customFormat="1" ht="15" customHeight="1" x14ac:dyDescent="0.2">
      <c r="A696" s="11">
        <v>145</v>
      </c>
      <c r="B696" s="271"/>
      <c r="C696" s="281"/>
      <c r="D696" s="281"/>
      <c r="E696" s="282"/>
      <c r="F696" s="1475" t="str">
        <f>'2. CAD NCCF'!F696:L696</f>
        <v>Non-FI issued covered bonds, high rated</v>
      </c>
      <c r="G696" s="1476"/>
      <c r="H696" s="1476"/>
      <c r="I696" s="1476"/>
      <c r="J696" s="1476"/>
      <c r="K696" s="1476"/>
      <c r="L696" s="1477"/>
      <c r="M696" s="690">
        <v>0</v>
      </c>
      <c r="N696" s="691">
        <v>0</v>
      </c>
      <c r="O696" s="692">
        <v>0</v>
      </c>
      <c r="P696" s="692">
        <v>0</v>
      </c>
      <c r="Q696" s="697">
        <v>0</v>
      </c>
      <c r="R696" s="692">
        <v>0</v>
      </c>
      <c r="S696" s="693">
        <v>0</v>
      </c>
      <c r="T696" s="692">
        <v>0</v>
      </c>
      <c r="U696" s="693">
        <v>0</v>
      </c>
      <c r="V696" s="692">
        <v>0</v>
      </c>
      <c r="W696" s="693">
        <v>0</v>
      </c>
      <c r="X696" s="692">
        <v>0</v>
      </c>
      <c r="Y696" s="693">
        <v>0</v>
      </c>
      <c r="Z696" s="692">
        <v>0</v>
      </c>
      <c r="AA696" s="693">
        <v>0</v>
      </c>
      <c r="AB696" s="698">
        <v>0</v>
      </c>
      <c r="AC696" s="690">
        <v>0</v>
      </c>
      <c r="AD696" s="1015"/>
      <c r="AE696" s="1016"/>
      <c r="AF696" s="1016"/>
      <c r="AG696" s="528"/>
      <c r="AH696" s="521"/>
      <c r="AI696" s="521"/>
      <c r="AJ696" s="521"/>
      <c r="AK696" s="521"/>
      <c r="AL696" s="521"/>
      <c r="AM696" s="521"/>
      <c r="AN696" s="521"/>
      <c r="AO696" s="521"/>
      <c r="AP696" s="521"/>
      <c r="AQ696" s="521"/>
      <c r="AR696" s="521"/>
      <c r="AS696" s="521"/>
      <c r="AT696" s="521"/>
      <c r="AU696" s="521"/>
      <c r="AV696" s="521"/>
      <c r="AW696" s="521"/>
      <c r="AX696" s="521"/>
      <c r="AY696" s="521"/>
      <c r="AZ696" s="521"/>
      <c r="BA696" s="521"/>
      <c r="BB696" s="521"/>
      <c r="BC696" s="521"/>
      <c r="BD696" s="521"/>
      <c r="BE696" s="521"/>
      <c r="BF696" s="521"/>
      <c r="BG696" s="521"/>
      <c r="BH696" s="521"/>
      <c r="BI696" s="521"/>
      <c r="BJ696" s="521"/>
      <c r="BK696" s="521"/>
      <c r="BL696" s="521"/>
      <c r="BM696" s="521"/>
      <c r="BN696" s="521"/>
      <c r="BO696" s="521"/>
      <c r="BP696" s="521"/>
      <c r="BQ696" s="521"/>
      <c r="BR696" s="521"/>
      <c r="BS696" s="521"/>
      <c r="BT696" s="521"/>
      <c r="BU696" s="521"/>
      <c r="BV696" s="521"/>
      <c r="BW696" s="521"/>
      <c r="BX696" s="521"/>
      <c r="BY696" s="521"/>
      <c r="BZ696" s="521"/>
      <c r="CA696" s="521"/>
      <c r="CB696" s="521"/>
      <c r="CC696" s="521"/>
      <c r="CD696" s="521"/>
      <c r="CE696" s="521"/>
      <c r="CF696" s="521"/>
      <c r="CG696" s="521"/>
      <c r="CH696" s="521"/>
      <c r="CI696" s="521"/>
      <c r="CJ696" s="521"/>
      <c r="CK696" s="521"/>
      <c r="CL696" s="521"/>
      <c r="CM696" s="521"/>
      <c r="CN696" s="521"/>
      <c r="CO696" s="521"/>
      <c r="CP696" s="521"/>
      <c r="CQ696" s="521"/>
    </row>
    <row r="697" spans="1:95" s="69" customFormat="1" ht="15" customHeight="1" x14ac:dyDescent="0.2">
      <c r="A697" s="11">
        <v>146</v>
      </c>
      <c r="B697" s="271"/>
      <c r="C697" s="281"/>
      <c r="D697" s="281"/>
      <c r="E697" s="1445" t="str">
        <f>'2. CAD NCCF'!E697:L697</f>
        <v>FI issued CBP, high rated</v>
      </c>
      <c r="F697" s="1446"/>
      <c r="G697" s="1446"/>
      <c r="H697" s="1446"/>
      <c r="I697" s="1446"/>
      <c r="J697" s="1446"/>
      <c r="K697" s="1446"/>
      <c r="L697" s="1447"/>
      <c r="M697" s="399">
        <f>SUBTOTAL(9,M698:M700)</f>
        <v>0</v>
      </c>
      <c r="N697" s="402">
        <f t="shared" ref="N697:AC697" si="158">SUBTOTAL(9,N698:N700)</f>
        <v>0</v>
      </c>
      <c r="O697" s="406">
        <f t="shared" si="158"/>
        <v>0</v>
      </c>
      <c r="P697" s="405">
        <f t="shared" si="158"/>
        <v>0</v>
      </c>
      <c r="Q697" s="407">
        <f t="shared" si="158"/>
        <v>0</v>
      </c>
      <c r="R697" s="406">
        <f t="shared" si="158"/>
        <v>0</v>
      </c>
      <c r="S697" s="406">
        <f t="shared" si="158"/>
        <v>0</v>
      </c>
      <c r="T697" s="406">
        <f t="shared" si="158"/>
        <v>0</v>
      </c>
      <c r="U697" s="406">
        <f t="shared" si="158"/>
        <v>0</v>
      </c>
      <c r="V697" s="406">
        <f t="shared" si="158"/>
        <v>0</v>
      </c>
      <c r="W697" s="406">
        <f t="shared" si="158"/>
        <v>0</v>
      </c>
      <c r="X697" s="406">
        <f t="shared" si="158"/>
        <v>0</v>
      </c>
      <c r="Y697" s="406">
        <f t="shared" si="158"/>
        <v>0</v>
      </c>
      <c r="Z697" s="406">
        <f t="shared" si="158"/>
        <v>0</v>
      </c>
      <c r="AA697" s="406">
        <f t="shared" si="158"/>
        <v>0</v>
      </c>
      <c r="AB697" s="416">
        <f t="shared" si="158"/>
        <v>0</v>
      </c>
      <c r="AC697" s="399">
        <f t="shared" si="158"/>
        <v>0</v>
      </c>
      <c r="AD697" s="1015"/>
      <c r="AE697" s="1016"/>
      <c r="AF697" s="1016"/>
      <c r="AG697" s="528"/>
      <c r="AH697" s="521"/>
      <c r="AI697" s="521"/>
      <c r="AJ697" s="521"/>
      <c r="AK697" s="521"/>
      <c r="AL697" s="521"/>
      <c r="AM697" s="521"/>
      <c r="AN697" s="521"/>
      <c r="AO697" s="521"/>
      <c r="AP697" s="521"/>
      <c r="AQ697" s="521"/>
      <c r="AR697" s="521"/>
      <c r="AS697" s="521"/>
      <c r="AT697" s="521"/>
      <c r="AU697" s="521"/>
      <c r="AV697" s="521"/>
      <c r="AW697" s="521"/>
      <c r="AX697" s="521"/>
      <c r="AY697" s="521"/>
      <c r="AZ697" s="521"/>
      <c r="BA697" s="521"/>
      <c r="BB697" s="521"/>
      <c r="BC697" s="521"/>
      <c r="BD697" s="521"/>
      <c r="BE697" s="521"/>
      <c r="BF697" s="521"/>
      <c r="BG697" s="521"/>
      <c r="BH697" s="521"/>
      <c r="BI697" s="521"/>
      <c r="BJ697" s="521"/>
      <c r="BK697" s="521"/>
      <c r="BL697" s="521"/>
      <c r="BM697" s="521"/>
      <c r="BN697" s="521"/>
      <c r="BO697" s="521"/>
      <c r="BP697" s="521"/>
      <c r="BQ697" s="521"/>
      <c r="BR697" s="521"/>
      <c r="BS697" s="521"/>
      <c r="BT697" s="521"/>
      <c r="BU697" s="521"/>
      <c r="BV697" s="521"/>
      <c r="BW697" s="521"/>
      <c r="BX697" s="521"/>
      <c r="BY697" s="521"/>
      <c r="BZ697" s="521"/>
      <c r="CA697" s="521"/>
      <c r="CB697" s="521"/>
      <c r="CC697" s="521"/>
      <c r="CD697" s="521"/>
      <c r="CE697" s="521"/>
      <c r="CF697" s="521"/>
      <c r="CG697" s="521"/>
      <c r="CH697" s="521"/>
      <c r="CI697" s="521"/>
      <c r="CJ697" s="521"/>
      <c r="CK697" s="521"/>
      <c r="CL697" s="521"/>
      <c r="CM697" s="521"/>
      <c r="CN697" s="521"/>
      <c r="CO697" s="521"/>
      <c r="CP697" s="521"/>
      <c r="CQ697" s="521"/>
    </row>
    <row r="698" spans="1:95" s="69" customFormat="1" ht="15" customHeight="1" x14ac:dyDescent="0.2">
      <c r="A698" s="11">
        <v>147</v>
      </c>
      <c r="B698" s="271"/>
      <c r="C698" s="281"/>
      <c r="D698" s="281"/>
      <c r="E698" s="282"/>
      <c r="F698" s="1475" t="str">
        <f>'2. CAD NCCF'!F698:L698</f>
        <v>FI issued unsecured bonds and paper, high rated</v>
      </c>
      <c r="G698" s="1476"/>
      <c r="H698" s="1476"/>
      <c r="I698" s="1476"/>
      <c r="J698" s="1476"/>
      <c r="K698" s="1476"/>
      <c r="L698" s="1477"/>
      <c r="M698" s="690">
        <v>0</v>
      </c>
      <c r="N698" s="691">
        <v>0</v>
      </c>
      <c r="O698" s="692">
        <v>0</v>
      </c>
      <c r="P698" s="692">
        <v>0</v>
      </c>
      <c r="Q698" s="697">
        <v>0</v>
      </c>
      <c r="R698" s="692">
        <v>0</v>
      </c>
      <c r="S698" s="693">
        <v>0</v>
      </c>
      <c r="T698" s="692">
        <v>0</v>
      </c>
      <c r="U698" s="693">
        <v>0</v>
      </c>
      <c r="V698" s="692">
        <v>0</v>
      </c>
      <c r="W698" s="693">
        <v>0</v>
      </c>
      <c r="X698" s="692">
        <v>0</v>
      </c>
      <c r="Y698" s="693">
        <v>0</v>
      </c>
      <c r="Z698" s="692">
        <v>0</v>
      </c>
      <c r="AA698" s="693">
        <v>0</v>
      </c>
      <c r="AB698" s="698">
        <v>0</v>
      </c>
      <c r="AC698" s="690">
        <v>0</v>
      </c>
      <c r="AD698" s="1015"/>
      <c r="AE698" s="1016"/>
      <c r="AF698" s="1016"/>
      <c r="AG698" s="528"/>
      <c r="AH698" s="521"/>
      <c r="AI698" s="521"/>
      <c r="AJ698" s="521"/>
      <c r="AK698" s="521"/>
      <c r="AL698" s="521"/>
      <c r="AM698" s="521"/>
      <c r="AN698" s="521"/>
      <c r="AO698" s="521"/>
      <c r="AP698" s="521"/>
      <c r="AQ698" s="521"/>
      <c r="AR698" s="521"/>
      <c r="AS698" s="521"/>
      <c r="AT698" s="521"/>
      <c r="AU698" s="521"/>
      <c r="AV698" s="521"/>
      <c r="AW698" s="521"/>
      <c r="AX698" s="521"/>
      <c r="AY698" s="521"/>
      <c r="AZ698" s="521"/>
      <c r="BA698" s="521"/>
      <c r="BB698" s="521"/>
      <c r="BC698" s="521"/>
      <c r="BD698" s="521"/>
      <c r="BE698" s="521"/>
      <c r="BF698" s="521"/>
      <c r="BG698" s="521"/>
      <c r="BH698" s="521"/>
      <c r="BI698" s="521"/>
      <c r="BJ698" s="521"/>
      <c r="BK698" s="521"/>
      <c r="BL698" s="521"/>
      <c r="BM698" s="521"/>
      <c r="BN698" s="521"/>
      <c r="BO698" s="521"/>
      <c r="BP698" s="521"/>
      <c r="BQ698" s="521"/>
      <c r="BR698" s="521"/>
      <c r="BS698" s="521"/>
      <c r="BT698" s="521"/>
      <c r="BU698" s="521"/>
      <c r="BV698" s="521"/>
      <c r="BW698" s="521"/>
      <c r="BX698" s="521"/>
      <c r="BY698" s="521"/>
      <c r="BZ698" s="521"/>
      <c r="CA698" s="521"/>
      <c r="CB698" s="521"/>
      <c r="CC698" s="521"/>
      <c r="CD698" s="521"/>
      <c r="CE698" s="521"/>
      <c r="CF698" s="521"/>
      <c r="CG698" s="521"/>
      <c r="CH698" s="521"/>
      <c r="CI698" s="521"/>
      <c r="CJ698" s="521"/>
      <c r="CK698" s="521"/>
      <c r="CL698" s="521"/>
      <c r="CM698" s="521"/>
      <c r="CN698" s="521"/>
      <c r="CO698" s="521"/>
      <c r="CP698" s="521"/>
      <c r="CQ698" s="521"/>
    </row>
    <row r="699" spans="1:95" s="69" customFormat="1" ht="15" customHeight="1" x14ac:dyDescent="0.2">
      <c r="A699" s="11">
        <v>148</v>
      </c>
      <c r="B699" s="271"/>
      <c r="C699" s="281"/>
      <c r="D699" s="281"/>
      <c r="E699" s="282"/>
      <c r="F699" s="1475" t="str">
        <f>'2. CAD NCCF'!F699:L699</f>
        <v>FI issued covered bonds, high rated</v>
      </c>
      <c r="G699" s="1476"/>
      <c r="H699" s="1476"/>
      <c r="I699" s="1476"/>
      <c r="J699" s="1476"/>
      <c r="K699" s="1476"/>
      <c r="L699" s="1477"/>
      <c r="M699" s="690">
        <v>0</v>
      </c>
      <c r="N699" s="691">
        <v>0</v>
      </c>
      <c r="O699" s="692">
        <v>0</v>
      </c>
      <c r="P699" s="692">
        <v>0</v>
      </c>
      <c r="Q699" s="697">
        <v>0</v>
      </c>
      <c r="R699" s="692">
        <v>0</v>
      </c>
      <c r="S699" s="693">
        <v>0</v>
      </c>
      <c r="T699" s="692">
        <v>0</v>
      </c>
      <c r="U699" s="693">
        <v>0</v>
      </c>
      <c r="V699" s="692">
        <v>0</v>
      </c>
      <c r="W699" s="693">
        <v>0</v>
      </c>
      <c r="X699" s="692">
        <v>0</v>
      </c>
      <c r="Y699" s="693">
        <v>0</v>
      </c>
      <c r="Z699" s="692">
        <v>0</v>
      </c>
      <c r="AA699" s="693">
        <v>0</v>
      </c>
      <c r="AB699" s="698">
        <v>0</v>
      </c>
      <c r="AC699" s="690">
        <v>0</v>
      </c>
      <c r="AD699" s="1015"/>
      <c r="AE699" s="1016"/>
      <c r="AF699" s="1016"/>
      <c r="AG699" s="528"/>
      <c r="AH699" s="521"/>
      <c r="AI699" s="521"/>
      <c r="AJ699" s="521"/>
      <c r="AK699" s="521"/>
      <c r="AL699" s="521"/>
      <c r="AM699" s="521"/>
      <c r="AN699" s="521"/>
      <c r="AO699" s="521"/>
      <c r="AP699" s="521"/>
      <c r="AQ699" s="521"/>
      <c r="AR699" s="521"/>
      <c r="AS699" s="521"/>
      <c r="AT699" s="521"/>
      <c r="AU699" s="521"/>
      <c r="AV699" s="521"/>
      <c r="AW699" s="521"/>
      <c r="AX699" s="521"/>
      <c r="AY699" s="521"/>
      <c r="AZ699" s="521"/>
      <c r="BA699" s="521"/>
      <c r="BB699" s="521"/>
      <c r="BC699" s="521"/>
      <c r="BD699" s="521"/>
      <c r="BE699" s="521"/>
      <c r="BF699" s="521"/>
      <c r="BG699" s="521"/>
      <c r="BH699" s="521"/>
      <c r="BI699" s="521"/>
      <c r="BJ699" s="521"/>
      <c r="BK699" s="521"/>
      <c r="BL699" s="521"/>
      <c r="BM699" s="521"/>
      <c r="BN699" s="521"/>
      <c r="BO699" s="521"/>
      <c r="BP699" s="521"/>
      <c r="BQ699" s="521"/>
      <c r="BR699" s="521"/>
      <c r="BS699" s="521"/>
      <c r="BT699" s="521"/>
      <c r="BU699" s="521"/>
      <c r="BV699" s="521"/>
      <c r="BW699" s="521"/>
      <c r="BX699" s="521"/>
      <c r="BY699" s="521"/>
      <c r="BZ699" s="521"/>
      <c r="CA699" s="521"/>
      <c r="CB699" s="521"/>
      <c r="CC699" s="521"/>
      <c r="CD699" s="521"/>
      <c r="CE699" s="521"/>
      <c r="CF699" s="521"/>
      <c r="CG699" s="521"/>
      <c r="CH699" s="521"/>
      <c r="CI699" s="521"/>
      <c r="CJ699" s="521"/>
      <c r="CK699" s="521"/>
      <c r="CL699" s="521"/>
      <c r="CM699" s="521"/>
      <c r="CN699" s="521"/>
      <c r="CO699" s="521"/>
      <c r="CP699" s="521"/>
      <c r="CQ699" s="521"/>
    </row>
    <row r="700" spans="1:95" s="69" customFormat="1" ht="15" customHeight="1" x14ac:dyDescent="0.2">
      <c r="A700" s="11">
        <v>149</v>
      </c>
      <c r="B700" s="271"/>
      <c r="C700" s="281"/>
      <c r="D700" s="281"/>
      <c r="E700" s="282"/>
      <c r="F700" s="1475" t="str">
        <f>'2. CAD NCCF'!F700:L700</f>
        <v>FI issued jumbo covered bonds, high rated</v>
      </c>
      <c r="G700" s="1476"/>
      <c r="H700" s="1476"/>
      <c r="I700" s="1476"/>
      <c r="J700" s="1476"/>
      <c r="K700" s="1476"/>
      <c r="L700" s="1477"/>
      <c r="M700" s="690">
        <v>0</v>
      </c>
      <c r="N700" s="691">
        <v>0</v>
      </c>
      <c r="O700" s="692">
        <v>0</v>
      </c>
      <c r="P700" s="692">
        <v>0</v>
      </c>
      <c r="Q700" s="697"/>
      <c r="R700" s="692">
        <v>0</v>
      </c>
      <c r="S700" s="693">
        <v>0</v>
      </c>
      <c r="T700" s="692">
        <v>0</v>
      </c>
      <c r="U700" s="693">
        <v>0</v>
      </c>
      <c r="V700" s="692">
        <v>0</v>
      </c>
      <c r="W700" s="693">
        <v>0</v>
      </c>
      <c r="X700" s="692">
        <v>0</v>
      </c>
      <c r="Y700" s="693">
        <v>0</v>
      </c>
      <c r="Z700" s="692">
        <v>0</v>
      </c>
      <c r="AA700" s="693">
        <v>0</v>
      </c>
      <c r="AB700" s="698">
        <v>0</v>
      </c>
      <c r="AC700" s="690">
        <v>0</v>
      </c>
      <c r="AD700" s="1015"/>
      <c r="AE700" s="1016"/>
      <c r="AF700" s="1016"/>
      <c r="AG700" s="528"/>
      <c r="AH700" s="521"/>
      <c r="AI700" s="521"/>
      <c r="AJ700" s="521"/>
      <c r="AK700" s="521"/>
      <c r="AL700" s="521"/>
      <c r="AM700" s="521"/>
      <c r="AN700" s="521"/>
      <c r="AO700" s="521"/>
      <c r="AP700" s="521"/>
      <c r="AQ700" s="521"/>
      <c r="AR700" s="521"/>
      <c r="AS700" s="521"/>
      <c r="AT700" s="521"/>
      <c r="AU700" s="521"/>
      <c r="AV700" s="521"/>
      <c r="AW700" s="521"/>
      <c r="AX700" s="521"/>
      <c r="AY700" s="521"/>
      <c r="AZ700" s="521"/>
      <c r="BA700" s="521"/>
      <c r="BB700" s="521"/>
      <c r="BC700" s="521"/>
      <c r="BD700" s="521"/>
      <c r="BE700" s="521"/>
      <c r="BF700" s="521"/>
      <c r="BG700" s="521"/>
      <c r="BH700" s="521"/>
      <c r="BI700" s="521"/>
      <c r="BJ700" s="521"/>
      <c r="BK700" s="521"/>
      <c r="BL700" s="521"/>
      <c r="BM700" s="521"/>
      <c r="BN700" s="521"/>
      <c r="BO700" s="521"/>
      <c r="BP700" s="521"/>
      <c r="BQ700" s="521"/>
      <c r="BR700" s="521"/>
      <c r="BS700" s="521"/>
      <c r="BT700" s="521"/>
      <c r="BU700" s="521"/>
      <c r="BV700" s="521"/>
      <c r="BW700" s="521"/>
      <c r="BX700" s="521"/>
      <c r="BY700" s="521"/>
      <c r="BZ700" s="521"/>
      <c r="CA700" s="521"/>
      <c r="CB700" s="521"/>
      <c r="CC700" s="521"/>
      <c r="CD700" s="521"/>
      <c r="CE700" s="521"/>
      <c r="CF700" s="521"/>
      <c r="CG700" s="521"/>
      <c r="CH700" s="521"/>
      <c r="CI700" s="521"/>
      <c r="CJ700" s="521"/>
      <c r="CK700" s="521"/>
      <c r="CL700" s="521"/>
      <c r="CM700" s="521"/>
      <c r="CN700" s="521"/>
      <c r="CO700" s="521"/>
      <c r="CP700" s="521"/>
      <c r="CQ700" s="521"/>
    </row>
    <row r="701" spans="1:95" s="69" customFormat="1" ht="15" customHeight="1" x14ac:dyDescent="0.2">
      <c r="A701" s="11">
        <v>150</v>
      </c>
      <c r="B701" s="271"/>
      <c r="C701" s="281"/>
      <c r="D701" s="281"/>
      <c r="E701" s="1445" t="str">
        <f>'2. CAD NCCF'!E701:L701</f>
        <v>Non-FI issued CBP, medium rated</v>
      </c>
      <c r="F701" s="1446"/>
      <c r="G701" s="1446"/>
      <c r="H701" s="1446"/>
      <c r="I701" s="1446"/>
      <c r="J701" s="1446"/>
      <c r="K701" s="1446"/>
      <c r="L701" s="1447"/>
      <c r="M701" s="399">
        <f>SUBTOTAL(9,M702:M703)</f>
        <v>0</v>
      </c>
      <c r="N701" s="402">
        <f t="shared" ref="N701:AC701" si="159">SUBTOTAL(9,N702:N703)</f>
        <v>0</v>
      </c>
      <c r="O701" s="406">
        <f t="shared" si="159"/>
        <v>0</v>
      </c>
      <c r="P701" s="405">
        <f t="shared" si="159"/>
        <v>0</v>
      </c>
      <c r="Q701" s="407">
        <f t="shared" si="159"/>
        <v>0</v>
      </c>
      <c r="R701" s="406">
        <f t="shared" si="159"/>
        <v>0</v>
      </c>
      <c r="S701" s="406">
        <f t="shared" si="159"/>
        <v>0</v>
      </c>
      <c r="T701" s="406">
        <f t="shared" si="159"/>
        <v>0</v>
      </c>
      <c r="U701" s="406">
        <f t="shared" si="159"/>
        <v>0</v>
      </c>
      <c r="V701" s="406">
        <f t="shared" si="159"/>
        <v>0</v>
      </c>
      <c r="W701" s="406">
        <f t="shared" si="159"/>
        <v>0</v>
      </c>
      <c r="X701" s="406">
        <f t="shared" si="159"/>
        <v>0</v>
      </c>
      <c r="Y701" s="406">
        <f t="shared" si="159"/>
        <v>0</v>
      </c>
      <c r="Z701" s="406">
        <f t="shared" si="159"/>
        <v>0</v>
      </c>
      <c r="AA701" s="406">
        <f t="shared" si="159"/>
        <v>0</v>
      </c>
      <c r="AB701" s="416">
        <f t="shared" si="159"/>
        <v>0</v>
      </c>
      <c r="AC701" s="399">
        <f t="shared" si="159"/>
        <v>0</v>
      </c>
      <c r="AD701" s="1015"/>
      <c r="AE701" s="1016"/>
      <c r="AF701" s="1016"/>
      <c r="AG701" s="528"/>
      <c r="AH701" s="521"/>
      <c r="AI701" s="521"/>
      <c r="AJ701" s="521"/>
      <c r="AK701" s="521"/>
      <c r="AL701" s="521"/>
      <c r="AM701" s="521"/>
      <c r="AN701" s="521"/>
      <c r="AO701" s="521"/>
      <c r="AP701" s="521"/>
      <c r="AQ701" s="521"/>
      <c r="AR701" s="521"/>
      <c r="AS701" s="521"/>
      <c r="AT701" s="521"/>
      <c r="AU701" s="521"/>
      <c r="AV701" s="521"/>
      <c r="AW701" s="521"/>
      <c r="AX701" s="521"/>
      <c r="AY701" s="521"/>
      <c r="AZ701" s="521"/>
      <c r="BA701" s="521"/>
      <c r="BB701" s="521"/>
      <c r="BC701" s="521"/>
      <c r="BD701" s="521"/>
      <c r="BE701" s="521"/>
      <c r="BF701" s="521"/>
      <c r="BG701" s="521"/>
      <c r="BH701" s="521"/>
      <c r="BI701" s="521"/>
      <c r="BJ701" s="521"/>
      <c r="BK701" s="521"/>
      <c r="BL701" s="521"/>
      <c r="BM701" s="521"/>
      <c r="BN701" s="521"/>
      <c r="BO701" s="521"/>
      <c r="BP701" s="521"/>
      <c r="BQ701" s="521"/>
      <c r="BR701" s="521"/>
      <c r="BS701" s="521"/>
      <c r="BT701" s="521"/>
      <c r="BU701" s="521"/>
      <c r="BV701" s="521"/>
      <c r="BW701" s="521"/>
      <c r="BX701" s="521"/>
      <c r="BY701" s="521"/>
      <c r="BZ701" s="521"/>
      <c r="CA701" s="521"/>
      <c r="CB701" s="521"/>
      <c r="CC701" s="521"/>
      <c r="CD701" s="521"/>
      <c r="CE701" s="521"/>
      <c r="CF701" s="521"/>
      <c r="CG701" s="521"/>
      <c r="CH701" s="521"/>
      <c r="CI701" s="521"/>
      <c r="CJ701" s="521"/>
      <c r="CK701" s="521"/>
      <c r="CL701" s="521"/>
      <c r="CM701" s="521"/>
      <c r="CN701" s="521"/>
      <c r="CO701" s="521"/>
      <c r="CP701" s="521"/>
      <c r="CQ701" s="521"/>
    </row>
    <row r="702" spans="1:95" s="69" customFormat="1" ht="15" customHeight="1" x14ac:dyDescent="0.2">
      <c r="A702" s="11">
        <v>151</v>
      </c>
      <c r="B702" s="271"/>
      <c r="C702" s="281"/>
      <c r="D702" s="281"/>
      <c r="E702" s="282"/>
      <c r="F702" s="1475" t="str">
        <f>'2. CAD NCCF'!F702:L702</f>
        <v>Non-FI issued unsecured bonds and paper, medium rated</v>
      </c>
      <c r="G702" s="1476"/>
      <c r="H702" s="1476"/>
      <c r="I702" s="1476"/>
      <c r="J702" s="1476"/>
      <c r="K702" s="1476"/>
      <c r="L702" s="1477"/>
      <c r="M702" s="690">
        <v>0</v>
      </c>
      <c r="N702" s="691">
        <v>0</v>
      </c>
      <c r="O702" s="692">
        <v>0</v>
      </c>
      <c r="P702" s="692">
        <v>0</v>
      </c>
      <c r="Q702" s="697">
        <v>0</v>
      </c>
      <c r="R702" s="692">
        <v>0</v>
      </c>
      <c r="S702" s="693">
        <v>0</v>
      </c>
      <c r="T702" s="692">
        <v>0</v>
      </c>
      <c r="U702" s="693">
        <v>0</v>
      </c>
      <c r="V702" s="692">
        <v>0</v>
      </c>
      <c r="W702" s="693">
        <v>0</v>
      </c>
      <c r="X702" s="692">
        <v>0</v>
      </c>
      <c r="Y702" s="693">
        <v>0</v>
      </c>
      <c r="Z702" s="692">
        <v>0</v>
      </c>
      <c r="AA702" s="693">
        <v>0</v>
      </c>
      <c r="AB702" s="698">
        <v>0</v>
      </c>
      <c r="AC702" s="690">
        <v>0</v>
      </c>
      <c r="AD702" s="1015"/>
      <c r="AE702" s="1016"/>
      <c r="AF702" s="1016"/>
      <c r="AG702" s="528"/>
      <c r="AH702" s="521"/>
      <c r="AI702" s="521"/>
      <c r="AJ702" s="521"/>
      <c r="AK702" s="521"/>
      <c r="AL702" s="521"/>
      <c r="AM702" s="521"/>
      <c r="AN702" s="521"/>
      <c r="AO702" s="521"/>
      <c r="AP702" s="521"/>
      <c r="AQ702" s="521"/>
      <c r="AR702" s="521"/>
      <c r="AS702" s="521"/>
      <c r="AT702" s="521"/>
      <c r="AU702" s="521"/>
      <c r="AV702" s="521"/>
      <c r="AW702" s="521"/>
      <c r="AX702" s="521"/>
      <c r="AY702" s="521"/>
      <c r="AZ702" s="521"/>
      <c r="BA702" s="521"/>
      <c r="BB702" s="521"/>
      <c r="BC702" s="521"/>
      <c r="BD702" s="521"/>
      <c r="BE702" s="521"/>
      <c r="BF702" s="521"/>
      <c r="BG702" s="521"/>
      <c r="BH702" s="521"/>
      <c r="BI702" s="521"/>
      <c r="BJ702" s="521"/>
      <c r="BK702" s="521"/>
      <c r="BL702" s="521"/>
      <c r="BM702" s="521"/>
      <c r="BN702" s="521"/>
      <c r="BO702" s="521"/>
      <c r="BP702" s="521"/>
      <c r="BQ702" s="521"/>
      <c r="BR702" s="521"/>
      <c r="BS702" s="521"/>
      <c r="BT702" s="521"/>
      <c r="BU702" s="521"/>
      <c r="BV702" s="521"/>
      <c r="BW702" s="521"/>
      <c r="BX702" s="521"/>
      <c r="BY702" s="521"/>
      <c r="BZ702" s="521"/>
      <c r="CA702" s="521"/>
      <c r="CB702" s="521"/>
      <c r="CC702" s="521"/>
      <c r="CD702" s="521"/>
      <c r="CE702" s="521"/>
      <c r="CF702" s="521"/>
      <c r="CG702" s="521"/>
      <c r="CH702" s="521"/>
      <c r="CI702" s="521"/>
      <c r="CJ702" s="521"/>
      <c r="CK702" s="521"/>
      <c r="CL702" s="521"/>
      <c r="CM702" s="521"/>
      <c r="CN702" s="521"/>
      <c r="CO702" s="521"/>
      <c r="CP702" s="521"/>
      <c r="CQ702" s="521"/>
    </row>
    <row r="703" spans="1:95" s="69" customFormat="1" ht="15" customHeight="1" x14ac:dyDescent="0.2">
      <c r="A703" s="11">
        <v>152</v>
      </c>
      <c r="B703" s="271"/>
      <c r="C703" s="281"/>
      <c r="D703" s="281"/>
      <c r="E703" s="282"/>
      <c r="F703" s="1475" t="str">
        <f>'2. CAD NCCF'!F703:L703</f>
        <v>Non-FI issued covered bonds, medium rated</v>
      </c>
      <c r="G703" s="1476"/>
      <c r="H703" s="1476"/>
      <c r="I703" s="1476"/>
      <c r="J703" s="1476"/>
      <c r="K703" s="1476"/>
      <c r="L703" s="1477"/>
      <c r="M703" s="690">
        <v>0</v>
      </c>
      <c r="N703" s="691">
        <v>0</v>
      </c>
      <c r="O703" s="692">
        <v>0</v>
      </c>
      <c r="P703" s="692">
        <v>0</v>
      </c>
      <c r="Q703" s="697">
        <v>0</v>
      </c>
      <c r="R703" s="692">
        <v>0</v>
      </c>
      <c r="S703" s="693">
        <v>0</v>
      </c>
      <c r="T703" s="692">
        <v>0</v>
      </c>
      <c r="U703" s="693">
        <v>0</v>
      </c>
      <c r="V703" s="692">
        <v>0</v>
      </c>
      <c r="W703" s="693">
        <v>0</v>
      </c>
      <c r="X703" s="692">
        <v>0</v>
      </c>
      <c r="Y703" s="693">
        <v>0</v>
      </c>
      <c r="Z703" s="692">
        <v>0</v>
      </c>
      <c r="AA703" s="693">
        <v>0</v>
      </c>
      <c r="AB703" s="698">
        <v>0</v>
      </c>
      <c r="AC703" s="690">
        <v>0</v>
      </c>
      <c r="AD703" s="1015"/>
      <c r="AE703" s="1016"/>
      <c r="AF703" s="1016"/>
      <c r="AG703" s="528"/>
      <c r="AH703" s="521"/>
      <c r="AI703" s="521"/>
      <c r="AJ703" s="521"/>
      <c r="AK703" s="521"/>
      <c r="AL703" s="521"/>
      <c r="AM703" s="521"/>
      <c r="AN703" s="521"/>
      <c r="AO703" s="521"/>
      <c r="AP703" s="521"/>
      <c r="AQ703" s="521"/>
      <c r="AR703" s="521"/>
      <c r="AS703" s="521"/>
      <c r="AT703" s="521"/>
      <c r="AU703" s="521"/>
      <c r="AV703" s="521"/>
      <c r="AW703" s="521"/>
      <c r="AX703" s="521"/>
      <c r="AY703" s="521"/>
      <c r="AZ703" s="521"/>
      <c r="BA703" s="521"/>
      <c r="BB703" s="521"/>
      <c r="BC703" s="521"/>
      <c r="BD703" s="521"/>
      <c r="BE703" s="521"/>
      <c r="BF703" s="521"/>
      <c r="BG703" s="521"/>
      <c r="BH703" s="521"/>
      <c r="BI703" s="521"/>
      <c r="BJ703" s="521"/>
      <c r="BK703" s="521"/>
      <c r="BL703" s="521"/>
      <c r="BM703" s="521"/>
      <c r="BN703" s="521"/>
      <c r="BO703" s="521"/>
      <c r="BP703" s="521"/>
      <c r="BQ703" s="521"/>
      <c r="BR703" s="521"/>
      <c r="BS703" s="521"/>
      <c r="BT703" s="521"/>
      <c r="BU703" s="521"/>
      <c r="BV703" s="521"/>
      <c r="BW703" s="521"/>
      <c r="BX703" s="521"/>
      <c r="BY703" s="521"/>
      <c r="BZ703" s="521"/>
      <c r="CA703" s="521"/>
      <c r="CB703" s="521"/>
      <c r="CC703" s="521"/>
      <c r="CD703" s="521"/>
      <c r="CE703" s="521"/>
      <c r="CF703" s="521"/>
      <c r="CG703" s="521"/>
      <c r="CH703" s="521"/>
      <c r="CI703" s="521"/>
      <c r="CJ703" s="521"/>
      <c r="CK703" s="521"/>
      <c r="CL703" s="521"/>
      <c r="CM703" s="521"/>
      <c r="CN703" s="521"/>
      <c r="CO703" s="521"/>
      <c r="CP703" s="521"/>
      <c r="CQ703" s="521"/>
    </row>
    <row r="704" spans="1:95" s="69" customFormat="1" ht="15" customHeight="1" x14ac:dyDescent="0.2">
      <c r="A704" s="11">
        <v>153</v>
      </c>
      <c r="B704" s="271"/>
      <c r="C704" s="281"/>
      <c r="D704" s="281"/>
      <c r="E704" s="1445" t="str">
        <f>'2. CAD NCCF'!E704:L704</f>
        <v>FI issued CBP, medium rated</v>
      </c>
      <c r="F704" s="1446"/>
      <c r="G704" s="1446"/>
      <c r="H704" s="1446"/>
      <c r="I704" s="1446"/>
      <c r="J704" s="1446"/>
      <c r="K704" s="1446"/>
      <c r="L704" s="1447"/>
      <c r="M704" s="399">
        <f>SUBTOTAL(9,M705:M707)</f>
        <v>0</v>
      </c>
      <c r="N704" s="402">
        <f t="shared" ref="N704:AC704" si="160">SUBTOTAL(9,N705:N707)</f>
        <v>0</v>
      </c>
      <c r="O704" s="406">
        <f t="shared" si="160"/>
        <v>0</v>
      </c>
      <c r="P704" s="405">
        <f t="shared" si="160"/>
        <v>0</v>
      </c>
      <c r="Q704" s="407">
        <f t="shared" si="160"/>
        <v>0</v>
      </c>
      <c r="R704" s="406">
        <f t="shared" si="160"/>
        <v>0</v>
      </c>
      <c r="S704" s="406">
        <f t="shared" si="160"/>
        <v>0</v>
      </c>
      <c r="T704" s="406">
        <f t="shared" si="160"/>
        <v>0</v>
      </c>
      <c r="U704" s="406">
        <f t="shared" si="160"/>
        <v>0</v>
      </c>
      <c r="V704" s="406">
        <f t="shared" si="160"/>
        <v>0</v>
      </c>
      <c r="W704" s="406">
        <f t="shared" si="160"/>
        <v>0</v>
      </c>
      <c r="X704" s="406">
        <f t="shared" si="160"/>
        <v>0</v>
      </c>
      <c r="Y704" s="406">
        <f t="shared" si="160"/>
        <v>0</v>
      </c>
      <c r="Z704" s="406">
        <f t="shared" si="160"/>
        <v>0</v>
      </c>
      <c r="AA704" s="406">
        <f t="shared" si="160"/>
        <v>0</v>
      </c>
      <c r="AB704" s="416">
        <f t="shared" si="160"/>
        <v>0</v>
      </c>
      <c r="AC704" s="399">
        <f t="shared" si="160"/>
        <v>0</v>
      </c>
      <c r="AD704" s="1015"/>
      <c r="AE704" s="1016"/>
      <c r="AF704" s="1016"/>
      <c r="AG704" s="528"/>
      <c r="AH704" s="521"/>
      <c r="AI704" s="521"/>
      <c r="AJ704" s="521"/>
      <c r="AK704" s="521"/>
      <c r="AL704" s="521"/>
      <c r="AM704" s="521"/>
      <c r="AN704" s="521"/>
      <c r="AO704" s="521"/>
      <c r="AP704" s="521"/>
      <c r="AQ704" s="521"/>
      <c r="AR704" s="521"/>
      <c r="AS704" s="521"/>
      <c r="AT704" s="521"/>
      <c r="AU704" s="521"/>
      <c r="AV704" s="521"/>
      <c r="AW704" s="521"/>
      <c r="AX704" s="521"/>
      <c r="AY704" s="521"/>
      <c r="AZ704" s="521"/>
      <c r="BA704" s="521"/>
      <c r="BB704" s="521"/>
      <c r="BC704" s="521"/>
      <c r="BD704" s="521"/>
      <c r="BE704" s="521"/>
      <c r="BF704" s="521"/>
      <c r="BG704" s="521"/>
      <c r="BH704" s="521"/>
      <c r="BI704" s="521"/>
      <c r="BJ704" s="521"/>
      <c r="BK704" s="521"/>
      <c r="BL704" s="521"/>
      <c r="BM704" s="521"/>
      <c r="BN704" s="521"/>
      <c r="BO704" s="521"/>
      <c r="BP704" s="521"/>
      <c r="BQ704" s="521"/>
      <c r="BR704" s="521"/>
      <c r="BS704" s="521"/>
      <c r="BT704" s="521"/>
      <c r="BU704" s="521"/>
      <c r="BV704" s="521"/>
      <c r="BW704" s="521"/>
      <c r="BX704" s="521"/>
      <c r="BY704" s="521"/>
      <c r="BZ704" s="521"/>
      <c r="CA704" s="521"/>
      <c r="CB704" s="521"/>
      <c r="CC704" s="521"/>
      <c r="CD704" s="521"/>
      <c r="CE704" s="521"/>
      <c r="CF704" s="521"/>
      <c r="CG704" s="521"/>
      <c r="CH704" s="521"/>
      <c r="CI704" s="521"/>
      <c r="CJ704" s="521"/>
      <c r="CK704" s="521"/>
      <c r="CL704" s="521"/>
      <c r="CM704" s="521"/>
      <c r="CN704" s="521"/>
      <c r="CO704" s="521"/>
      <c r="CP704" s="521"/>
      <c r="CQ704" s="521"/>
    </row>
    <row r="705" spans="1:95" s="69" customFormat="1" ht="15" customHeight="1" x14ac:dyDescent="0.2">
      <c r="A705" s="11">
        <v>154</v>
      </c>
      <c r="B705" s="271"/>
      <c r="C705" s="281"/>
      <c r="D705" s="281"/>
      <c r="E705" s="282"/>
      <c r="F705" s="1475" t="str">
        <f>'2. CAD NCCF'!F705:L705</f>
        <v>FI issued unsecured bonds and paper, medium rated</v>
      </c>
      <c r="G705" s="1476"/>
      <c r="H705" s="1476"/>
      <c r="I705" s="1476"/>
      <c r="J705" s="1476"/>
      <c r="K705" s="1476"/>
      <c r="L705" s="1477"/>
      <c r="M705" s="690">
        <v>0</v>
      </c>
      <c r="N705" s="691">
        <v>0</v>
      </c>
      <c r="O705" s="692">
        <v>0</v>
      </c>
      <c r="P705" s="692">
        <v>0</v>
      </c>
      <c r="Q705" s="697">
        <v>0</v>
      </c>
      <c r="R705" s="692">
        <v>0</v>
      </c>
      <c r="S705" s="693">
        <v>0</v>
      </c>
      <c r="T705" s="692">
        <v>0</v>
      </c>
      <c r="U705" s="693">
        <v>0</v>
      </c>
      <c r="V705" s="692">
        <v>0</v>
      </c>
      <c r="W705" s="693">
        <v>0</v>
      </c>
      <c r="X705" s="692">
        <v>0</v>
      </c>
      <c r="Y705" s="693">
        <v>0</v>
      </c>
      <c r="Z705" s="692">
        <v>0</v>
      </c>
      <c r="AA705" s="693">
        <v>0</v>
      </c>
      <c r="AB705" s="698">
        <v>0</v>
      </c>
      <c r="AC705" s="690">
        <v>0</v>
      </c>
      <c r="AD705" s="1015"/>
      <c r="AE705" s="1016"/>
      <c r="AF705" s="1016"/>
      <c r="AG705" s="528"/>
      <c r="AH705" s="521"/>
      <c r="AI705" s="521"/>
      <c r="AJ705" s="521"/>
      <c r="AK705" s="521"/>
      <c r="AL705" s="521"/>
      <c r="AM705" s="521"/>
      <c r="AN705" s="521"/>
      <c r="AO705" s="521"/>
      <c r="AP705" s="521"/>
      <c r="AQ705" s="521"/>
      <c r="AR705" s="521"/>
      <c r="AS705" s="521"/>
      <c r="AT705" s="521"/>
      <c r="AU705" s="521"/>
      <c r="AV705" s="521"/>
      <c r="AW705" s="521"/>
      <c r="AX705" s="521"/>
      <c r="AY705" s="521"/>
      <c r="AZ705" s="521"/>
      <c r="BA705" s="521"/>
      <c r="BB705" s="521"/>
      <c r="BC705" s="521"/>
      <c r="BD705" s="521"/>
      <c r="BE705" s="521"/>
      <c r="BF705" s="521"/>
      <c r="BG705" s="521"/>
      <c r="BH705" s="521"/>
      <c r="BI705" s="521"/>
      <c r="BJ705" s="521"/>
      <c r="BK705" s="521"/>
      <c r="BL705" s="521"/>
      <c r="BM705" s="521"/>
      <c r="BN705" s="521"/>
      <c r="BO705" s="521"/>
      <c r="BP705" s="521"/>
      <c r="BQ705" s="521"/>
      <c r="BR705" s="521"/>
      <c r="BS705" s="521"/>
      <c r="BT705" s="521"/>
      <c r="BU705" s="521"/>
      <c r="BV705" s="521"/>
      <c r="BW705" s="521"/>
      <c r="BX705" s="521"/>
      <c r="BY705" s="521"/>
      <c r="BZ705" s="521"/>
      <c r="CA705" s="521"/>
      <c r="CB705" s="521"/>
      <c r="CC705" s="521"/>
      <c r="CD705" s="521"/>
      <c r="CE705" s="521"/>
      <c r="CF705" s="521"/>
      <c r="CG705" s="521"/>
      <c r="CH705" s="521"/>
      <c r="CI705" s="521"/>
      <c r="CJ705" s="521"/>
      <c r="CK705" s="521"/>
      <c r="CL705" s="521"/>
      <c r="CM705" s="521"/>
      <c r="CN705" s="521"/>
      <c r="CO705" s="521"/>
      <c r="CP705" s="521"/>
      <c r="CQ705" s="521"/>
    </row>
    <row r="706" spans="1:95" s="69" customFormat="1" ht="15" customHeight="1" x14ac:dyDescent="0.2">
      <c r="A706" s="11">
        <v>155</v>
      </c>
      <c r="B706" s="271"/>
      <c r="C706" s="281"/>
      <c r="D706" s="281"/>
      <c r="E706" s="282"/>
      <c r="F706" s="1475" t="str">
        <f>'2. CAD NCCF'!F706:L706</f>
        <v>FI issued covered bonds, medium rated</v>
      </c>
      <c r="G706" s="1476"/>
      <c r="H706" s="1476"/>
      <c r="I706" s="1476"/>
      <c r="J706" s="1476"/>
      <c r="K706" s="1476"/>
      <c r="L706" s="1477"/>
      <c r="M706" s="690">
        <v>0</v>
      </c>
      <c r="N706" s="691">
        <v>0</v>
      </c>
      <c r="O706" s="692">
        <v>0</v>
      </c>
      <c r="P706" s="692">
        <v>0</v>
      </c>
      <c r="Q706" s="697">
        <v>0</v>
      </c>
      <c r="R706" s="692">
        <v>0</v>
      </c>
      <c r="S706" s="693">
        <v>0</v>
      </c>
      <c r="T706" s="692">
        <v>0</v>
      </c>
      <c r="U706" s="693">
        <v>0</v>
      </c>
      <c r="V706" s="692">
        <v>0</v>
      </c>
      <c r="W706" s="693">
        <v>0</v>
      </c>
      <c r="X706" s="692">
        <v>0</v>
      </c>
      <c r="Y706" s="693">
        <v>0</v>
      </c>
      <c r="Z706" s="692">
        <v>0</v>
      </c>
      <c r="AA706" s="693">
        <v>0</v>
      </c>
      <c r="AB706" s="698">
        <v>0</v>
      </c>
      <c r="AC706" s="690">
        <v>0</v>
      </c>
      <c r="AD706" s="1015"/>
      <c r="AE706" s="1016"/>
      <c r="AF706" s="1016"/>
      <c r="AG706" s="528"/>
      <c r="AH706" s="521"/>
      <c r="AI706" s="521"/>
      <c r="AJ706" s="521"/>
      <c r="AK706" s="521"/>
      <c r="AL706" s="521"/>
      <c r="AM706" s="521"/>
      <c r="AN706" s="521"/>
      <c r="AO706" s="521"/>
      <c r="AP706" s="521"/>
      <c r="AQ706" s="521"/>
      <c r="AR706" s="521"/>
      <c r="AS706" s="521"/>
      <c r="AT706" s="521"/>
      <c r="AU706" s="521"/>
      <c r="AV706" s="521"/>
      <c r="AW706" s="521"/>
      <c r="AX706" s="521"/>
      <c r="AY706" s="521"/>
      <c r="AZ706" s="521"/>
      <c r="BA706" s="521"/>
      <c r="BB706" s="521"/>
      <c r="BC706" s="521"/>
      <c r="BD706" s="521"/>
      <c r="BE706" s="521"/>
      <c r="BF706" s="521"/>
      <c r="BG706" s="521"/>
      <c r="BH706" s="521"/>
      <c r="BI706" s="521"/>
      <c r="BJ706" s="521"/>
      <c r="BK706" s="521"/>
      <c r="BL706" s="521"/>
      <c r="BM706" s="521"/>
      <c r="BN706" s="521"/>
      <c r="BO706" s="521"/>
      <c r="BP706" s="521"/>
      <c r="BQ706" s="521"/>
      <c r="BR706" s="521"/>
      <c r="BS706" s="521"/>
      <c r="BT706" s="521"/>
      <c r="BU706" s="521"/>
      <c r="BV706" s="521"/>
      <c r="BW706" s="521"/>
      <c r="BX706" s="521"/>
      <c r="BY706" s="521"/>
      <c r="BZ706" s="521"/>
      <c r="CA706" s="521"/>
      <c r="CB706" s="521"/>
      <c r="CC706" s="521"/>
      <c r="CD706" s="521"/>
      <c r="CE706" s="521"/>
      <c r="CF706" s="521"/>
      <c r="CG706" s="521"/>
      <c r="CH706" s="521"/>
      <c r="CI706" s="521"/>
      <c r="CJ706" s="521"/>
      <c r="CK706" s="521"/>
      <c r="CL706" s="521"/>
      <c r="CM706" s="521"/>
      <c r="CN706" s="521"/>
      <c r="CO706" s="521"/>
      <c r="CP706" s="521"/>
      <c r="CQ706" s="521"/>
    </row>
    <row r="707" spans="1:95" s="69" customFormat="1" ht="15" customHeight="1" x14ac:dyDescent="0.2">
      <c r="A707" s="11">
        <v>156</v>
      </c>
      <c r="B707" s="271"/>
      <c r="C707" s="281"/>
      <c r="D707" s="281"/>
      <c r="E707" s="282"/>
      <c r="F707" s="1475" t="str">
        <f>'2. CAD NCCF'!F707:L707</f>
        <v>FI issued jumbo covered bonds, medium rated</v>
      </c>
      <c r="G707" s="1476"/>
      <c r="H707" s="1476"/>
      <c r="I707" s="1476"/>
      <c r="J707" s="1476"/>
      <c r="K707" s="1476"/>
      <c r="L707" s="1477"/>
      <c r="M707" s="690">
        <v>0</v>
      </c>
      <c r="N707" s="691">
        <v>0</v>
      </c>
      <c r="O707" s="692">
        <v>0</v>
      </c>
      <c r="P707" s="692">
        <v>0</v>
      </c>
      <c r="Q707" s="697">
        <v>0</v>
      </c>
      <c r="R707" s="692">
        <v>0</v>
      </c>
      <c r="S707" s="693">
        <v>0</v>
      </c>
      <c r="T707" s="692">
        <v>0</v>
      </c>
      <c r="U707" s="693">
        <v>0</v>
      </c>
      <c r="V707" s="692">
        <v>0</v>
      </c>
      <c r="W707" s="693">
        <v>0</v>
      </c>
      <c r="X707" s="692">
        <v>0</v>
      </c>
      <c r="Y707" s="693">
        <v>0</v>
      </c>
      <c r="Z707" s="692">
        <v>0</v>
      </c>
      <c r="AA707" s="693">
        <v>0</v>
      </c>
      <c r="AB707" s="698">
        <v>0</v>
      </c>
      <c r="AC707" s="690">
        <v>0</v>
      </c>
      <c r="AD707" s="1015"/>
      <c r="AE707" s="1016"/>
      <c r="AF707" s="1016"/>
      <c r="AG707" s="528"/>
      <c r="AH707" s="521"/>
      <c r="AI707" s="521"/>
      <c r="AJ707" s="521"/>
      <c r="AK707" s="521"/>
      <c r="AL707" s="521"/>
      <c r="AM707" s="521"/>
      <c r="AN707" s="521"/>
      <c r="AO707" s="521"/>
      <c r="AP707" s="521"/>
      <c r="AQ707" s="521"/>
      <c r="AR707" s="521"/>
      <c r="AS707" s="521"/>
      <c r="AT707" s="521"/>
      <c r="AU707" s="521"/>
      <c r="AV707" s="521"/>
      <c r="AW707" s="521"/>
      <c r="AX707" s="521"/>
      <c r="AY707" s="521"/>
      <c r="AZ707" s="521"/>
      <c r="BA707" s="521"/>
      <c r="BB707" s="521"/>
      <c r="BC707" s="521"/>
      <c r="BD707" s="521"/>
      <c r="BE707" s="521"/>
      <c r="BF707" s="521"/>
      <c r="BG707" s="521"/>
      <c r="BH707" s="521"/>
      <c r="BI707" s="521"/>
      <c r="BJ707" s="521"/>
      <c r="BK707" s="521"/>
      <c r="BL707" s="521"/>
      <c r="BM707" s="521"/>
      <c r="BN707" s="521"/>
      <c r="BO707" s="521"/>
      <c r="BP707" s="521"/>
      <c r="BQ707" s="521"/>
      <c r="BR707" s="521"/>
      <c r="BS707" s="521"/>
      <c r="BT707" s="521"/>
      <c r="BU707" s="521"/>
      <c r="BV707" s="521"/>
      <c r="BW707" s="521"/>
      <c r="BX707" s="521"/>
      <c r="BY707" s="521"/>
      <c r="BZ707" s="521"/>
      <c r="CA707" s="521"/>
      <c r="CB707" s="521"/>
      <c r="CC707" s="521"/>
      <c r="CD707" s="521"/>
      <c r="CE707" s="521"/>
      <c r="CF707" s="521"/>
      <c r="CG707" s="521"/>
      <c r="CH707" s="521"/>
      <c r="CI707" s="521"/>
      <c r="CJ707" s="521"/>
      <c r="CK707" s="521"/>
      <c r="CL707" s="521"/>
      <c r="CM707" s="521"/>
      <c r="CN707" s="521"/>
      <c r="CO707" s="521"/>
      <c r="CP707" s="521"/>
      <c r="CQ707" s="521"/>
    </row>
    <row r="708" spans="1:95" s="69" customFormat="1" ht="15" customHeight="1" x14ac:dyDescent="0.2">
      <c r="A708" s="11">
        <v>157</v>
      </c>
      <c r="B708" s="271"/>
      <c r="C708" s="281"/>
      <c r="D708" s="281"/>
      <c r="E708" s="1445" t="str">
        <f>'2. CAD NCCF'!E708:L708</f>
        <v>Non-FI issued CBP, low or not rated</v>
      </c>
      <c r="F708" s="1446"/>
      <c r="G708" s="1446"/>
      <c r="H708" s="1446"/>
      <c r="I708" s="1446"/>
      <c r="J708" s="1446"/>
      <c r="K708" s="1446"/>
      <c r="L708" s="1447"/>
      <c r="M708" s="399">
        <f>SUBTOTAL(9,M709:M710)</f>
        <v>0</v>
      </c>
      <c r="N708" s="402">
        <f t="shared" ref="N708:AC708" si="161">SUBTOTAL(9,N709:N710)</f>
        <v>0</v>
      </c>
      <c r="O708" s="406">
        <f t="shared" si="161"/>
        <v>0</v>
      </c>
      <c r="P708" s="405">
        <f t="shared" si="161"/>
        <v>0</v>
      </c>
      <c r="Q708" s="407">
        <f t="shared" si="161"/>
        <v>0</v>
      </c>
      <c r="R708" s="406">
        <f t="shared" si="161"/>
        <v>0</v>
      </c>
      <c r="S708" s="406">
        <f t="shared" si="161"/>
        <v>0</v>
      </c>
      <c r="T708" s="406">
        <f t="shared" si="161"/>
        <v>0</v>
      </c>
      <c r="U708" s="406">
        <f t="shared" si="161"/>
        <v>0</v>
      </c>
      <c r="V708" s="406">
        <f t="shared" si="161"/>
        <v>0</v>
      </c>
      <c r="W708" s="406">
        <f t="shared" si="161"/>
        <v>0</v>
      </c>
      <c r="X708" s="406">
        <f t="shared" si="161"/>
        <v>0</v>
      </c>
      <c r="Y708" s="406">
        <f t="shared" si="161"/>
        <v>0</v>
      </c>
      <c r="Z708" s="406">
        <f t="shared" si="161"/>
        <v>0</v>
      </c>
      <c r="AA708" s="406">
        <f t="shared" si="161"/>
        <v>0</v>
      </c>
      <c r="AB708" s="416">
        <f t="shared" si="161"/>
        <v>0</v>
      </c>
      <c r="AC708" s="399">
        <f t="shared" si="161"/>
        <v>0</v>
      </c>
      <c r="AD708" s="1015"/>
      <c r="AE708" s="1016"/>
      <c r="AF708" s="1016"/>
      <c r="AG708" s="528"/>
      <c r="AH708" s="521"/>
      <c r="AI708" s="521"/>
      <c r="AJ708" s="521"/>
      <c r="AK708" s="521"/>
      <c r="AL708" s="521"/>
      <c r="AM708" s="521"/>
      <c r="AN708" s="521"/>
      <c r="AO708" s="521"/>
      <c r="AP708" s="521"/>
      <c r="AQ708" s="521"/>
      <c r="AR708" s="521"/>
      <c r="AS708" s="521"/>
      <c r="AT708" s="521"/>
      <c r="AU708" s="521"/>
      <c r="AV708" s="521"/>
      <c r="AW708" s="521"/>
      <c r="AX708" s="521"/>
      <c r="AY708" s="521"/>
      <c r="AZ708" s="521"/>
      <c r="BA708" s="521"/>
      <c r="BB708" s="521"/>
      <c r="BC708" s="521"/>
      <c r="BD708" s="521"/>
      <c r="BE708" s="521"/>
      <c r="BF708" s="521"/>
      <c r="BG708" s="521"/>
      <c r="BH708" s="521"/>
      <c r="BI708" s="521"/>
      <c r="BJ708" s="521"/>
      <c r="BK708" s="521"/>
      <c r="BL708" s="521"/>
      <c r="BM708" s="521"/>
      <c r="BN708" s="521"/>
      <c r="BO708" s="521"/>
      <c r="BP708" s="521"/>
      <c r="BQ708" s="521"/>
      <c r="BR708" s="521"/>
      <c r="BS708" s="521"/>
      <c r="BT708" s="521"/>
      <c r="BU708" s="521"/>
      <c r="BV708" s="521"/>
      <c r="BW708" s="521"/>
      <c r="BX708" s="521"/>
      <c r="BY708" s="521"/>
      <c r="BZ708" s="521"/>
      <c r="CA708" s="521"/>
      <c r="CB708" s="521"/>
      <c r="CC708" s="521"/>
      <c r="CD708" s="521"/>
      <c r="CE708" s="521"/>
      <c r="CF708" s="521"/>
      <c r="CG708" s="521"/>
      <c r="CH708" s="521"/>
      <c r="CI708" s="521"/>
      <c r="CJ708" s="521"/>
      <c r="CK708" s="521"/>
      <c r="CL708" s="521"/>
      <c r="CM708" s="521"/>
      <c r="CN708" s="521"/>
      <c r="CO708" s="521"/>
      <c r="CP708" s="521"/>
      <c r="CQ708" s="521"/>
    </row>
    <row r="709" spans="1:95" s="69" customFormat="1" ht="15" customHeight="1" x14ac:dyDescent="0.2">
      <c r="A709" s="11">
        <v>158</v>
      </c>
      <c r="B709" s="271"/>
      <c r="C709" s="281"/>
      <c r="D709" s="281"/>
      <c r="E709" s="282"/>
      <c r="F709" s="1475" t="str">
        <f>'2. CAD NCCF'!F709:L709</f>
        <v>Non-FI issued unsecured bonds and paper, low or not rated</v>
      </c>
      <c r="G709" s="1476"/>
      <c r="H709" s="1476"/>
      <c r="I709" s="1476"/>
      <c r="J709" s="1476"/>
      <c r="K709" s="1476"/>
      <c r="L709" s="1477"/>
      <c r="M709" s="690">
        <v>0</v>
      </c>
      <c r="N709" s="691">
        <v>0</v>
      </c>
      <c r="O709" s="692">
        <v>0</v>
      </c>
      <c r="P709" s="692">
        <v>0</v>
      </c>
      <c r="Q709" s="697">
        <v>0</v>
      </c>
      <c r="R709" s="692">
        <v>0</v>
      </c>
      <c r="S709" s="693">
        <v>0</v>
      </c>
      <c r="T709" s="692">
        <v>0</v>
      </c>
      <c r="U709" s="693">
        <v>0</v>
      </c>
      <c r="V709" s="692">
        <v>0</v>
      </c>
      <c r="W709" s="693">
        <v>0</v>
      </c>
      <c r="X709" s="692">
        <v>0</v>
      </c>
      <c r="Y709" s="693">
        <v>0</v>
      </c>
      <c r="Z709" s="692">
        <v>0</v>
      </c>
      <c r="AA709" s="693">
        <v>0</v>
      </c>
      <c r="AB709" s="698">
        <v>0</v>
      </c>
      <c r="AC709" s="690">
        <v>0</v>
      </c>
      <c r="AD709" s="1015"/>
      <c r="AE709" s="1016"/>
      <c r="AF709" s="1016"/>
      <c r="AG709" s="528"/>
      <c r="AH709" s="521"/>
      <c r="AI709" s="521"/>
      <c r="AJ709" s="521"/>
      <c r="AK709" s="521"/>
      <c r="AL709" s="521"/>
      <c r="AM709" s="521"/>
      <c r="AN709" s="521"/>
      <c r="AO709" s="521"/>
      <c r="AP709" s="521"/>
      <c r="AQ709" s="521"/>
      <c r="AR709" s="521"/>
      <c r="AS709" s="521"/>
      <c r="AT709" s="521"/>
      <c r="AU709" s="521"/>
      <c r="AV709" s="521"/>
      <c r="AW709" s="521"/>
      <c r="AX709" s="521"/>
      <c r="AY709" s="521"/>
      <c r="AZ709" s="521"/>
      <c r="BA709" s="521"/>
      <c r="BB709" s="521"/>
      <c r="BC709" s="521"/>
      <c r="BD709" s="521"/>
      <c r="BE709" s="521"/>
      <c r="BF709" s="521"/>
      <c r="BG709" s="521"/>
      <c r="BH709" s="521"/>
      <c r="BI709" s="521"/>
      <c r="BJ709" s="521"/>
      <c r="BK709" s="521"/>
      <c r="BL709" s="521"/>
      <c r="BM709" s="521"/>
      <c r="BN709" s="521"/>
      <c r="BO709" s="521"/>
      <c r="BP709" s="521"/>
      <c r="BQ709" s="521"/>
      <c r="BR709" s="521"/>
      <c r="BS709" s="521"/>
      <c r="BT709" s="521"/>
      <c r="BU709" s="521"/>
      <c r="BV709" s="521"/>
      <c r="BW709" s="521"/>
      <c r="BX709" s="521"/>
      <c r="BY709" s="521"/>
      <c r="BZ709" s="521"/>
      <c r="CA709" s="521"/>
      <c r="CB709" s="521"/>
      <c r="CC709" s="521"/>
      <c r="CD709" s="521"/>
      <c r="CE709" s="521"/>
      <c r="CF709" s="521"/>
      <c r="CG709" s="521"/>
      <c r="CH709" s="521"/>
      <c r="CI709" s="521"/>
      <c r="CJ709" s="521"/>
      <c r="CK709" s="521"/>
      <c r="CL709" s="521"/>
      <c r="CM709" s="521"/>
      <c r="CN709" s="521"/>
      <c r="CO709" s="521"/>
      <c r="CP709" s="521"/>
      <c r="CQ709" s="521"/>
    </row>
    <row r="710" spans="1:95" s="69" customFormat="1" ht="15" customHeight="1" x14ac:dyDescent="0.2">
      <c r="A710" s="11">
        <v>159</v>
      </c>
      <c r="B710" s="271"/>
      <c r="C710" s="281"/>
      <c r="D710" s="281"/>
      <c r="E710" s="282"/>
      <c r="F710" s="1475" t="str">
        <f>'2. CAD NCCF'!F710:L710</f>
        <v>Non-FI issued covered bonds, low or not rated</v>
      </c>
      <c r="G710" s="1476"/>
      <c r="H710" s="1476"/>
      <c r="I710" s="1476"/>
      <c r="J710" s="1476"/>
      <c r="K710" s="1476"/>
      <c r="L710" s="1477"/>
      <c r="M710" s="690">
        <v>0</v>
      </c>
      <c r="N710" s="691">
        <v>0</v>
      </c>
      <c r="O710" s="692">
        <v>0</v>
      </c>
      <c r="P710" s="692">
        <v>0</v>
      </c>
      <c r="Q710" s="697">
        <v>0</v>
      </c>
      <c r="R710" s="692">
        <v>0</v>
      </c>
      <c r="S710" s="693">
        <v>0</v>
      </c>
      <c r="T710" s="692">
        <v>0</v>
      </c>
      <c r="U710" s="693">
        <v>0</v>
      </c>
      <c r="V710" s="692">
        <v>0</v>
      </c>
      <c r="W710" s="693">
        <v>0</v>
      </c>
      <c r="X710" s="692">
        <v>0</v>
      </c>
      <c r="Y710" s="693">
        <v>0</v>
      </c>
      <c r="Z710" s="692">
        <v>0</v>
      </c>
      <c r="AA710" s="693">
        <v>0</v>
      </c>
      <c r="AB710" s="698">
        <v>0</v>
      </c>
      <c r="AC710" s="690">
        <v>0</v>
      </c>
      <c r="AD710" s="1015"/>
      <c r="AE710" s="1016"/>
      <c r="AF710" s="1016"/>
      <c r="AG710" s="528"/>
      <c r="AH710" s="521"/>
      <c r="AI710" s="521"/>
      <c r="AJ710" s="521"/>
      <c r="AK710" s="521"/>
      <c r="AL710" s="521"/>
      <c r="AM710" s="521"/>
      <c r="AN710" s="521"/>
      <c r="AO710" s="521"/>
      <c r="AP710" s="521"/>
      <c r="AQ710" s="521"/>
      <c r="AR710" s="521"/>
      <c r="AS710" s="521"/>
      <c r="AT710" s="521"/>
      <c r="AU710" s="521"/>
      <c r="AV710" s="521"/>
      <c r="AW710" s="521"/>
      <c r="AX710" s="521"/>
      <c r="AY710" s="521"/>
      <c r="AZ710" s="521"/>
      <c r="BA710" s="521"/>
      <c r="BB710" s="521"/>
      <c r="BC710" s="521"/>
      <c r="BD710" s="521"/>
      <c r="BE710" s="521"/>
      <c r="BF710" s="521"/>
      <c r="BG710" s="521"/>
      <c r="BH710" s="521"/>
      <c r="BI710" s="521"/>
      <c r="BJ710" s="521"/>
      <c r="BK710" s="521"/>
      <c r="BL710" s="521"/>
      <c r="BM710" s="521"/>
      <c r="BN710" s="521"/>
      <c r="BO710" s="521"/>
      <c r="BP710" s="521"/>
      <c r="BQ710" s="521"/>
      <c r="BR710" s="521"/>
      <c r="BS710" s="521"/>
      <c r="BT710" s="521"/>
      <c r="BU710" s="521"/>
      <c r="BV710" s="521"/>
      <c r="BW710" s="521"/>
      <c r="BX710" s="521"/>
      <c r="BY710" s="521"/>
      <c r="BZ710" s="521"/>
      <c r="CA710" s="521"/>
      <c r="CB710" s="521"/>
      <c r="CC710" s="521"/>
      <c r="CD710" s="521"/>
      <c r="CE710" s="521"/>
      <c r="CF710" s="521"/>
      <c r="CG710" s="521"/>
      <c r="CH710" s="521"/>
      <c r="CI710" s="521"/>
      <c r="CJ710" s="521"/>
      <c r="CK710" s="521"/>
      <c r="CL710" s="521"/>
      <c r="CM710" s="521"/>
      <c r="CN710" s="521"/>
      <c r="CO710" s="521"/>
      <c r="CP710" s="521"/>
      <c r="CQ710" s="521"/>
    </row>
    <row r="711" spans="1:95" s="69" customFormat="1" ht="15" customHeight="1" x14ac:dyDescent="0.2">
      <c r="A711" s="11">
        <v>160</v>
      </c>
      <c r="B711" s="271"/>
      <c r="C711" s="281"/>
      <c r="D711" s="281"/>
      <c r="E711" s="1445" t="str">
        <f>'2. CAD NCCF'!E711:L711</f>
        <v>FI issued CBP, low or not rated</v>
      </c>
      <c r="F711" s="1446"/>
      <c r="G711" s="1446"/>
      <c r="H711" s="1446"/>
      <c r="I711" s="1446"/>
      <c r="J711" s="1446"/>
      <c r="K711" s="1446"/>
      <c r="L711" s="1447"/>
      <c r="M711" s="399">
        <f>SUBTOTAL(9,M712:M714)</f>
        <v>0</v>
      </c>
      <c r="N711" s="402">
        <f t="shared" ref="N711:AC711" si="162">SUBTOTAL(9,N712:N714)</f>
        <v>0</v>
      </c>
      <c r="O711" s="406">
        <f t="shared" si="162"/>
        <v>0</v>
      </c>
      <c r="P711" s="405">
        <f t="shared" si="162"/>
        <v>0</v>
      </c>
      <c r="Q711" s="407">
        <f t="shared" si="162"/>
        <v>0</v>
      </c>
      <c r="R711" s="406">
        <f t="shared" si="162"/>
        <v>0</v>
      </c>
      <c r="S711" s="406">
        <f t="shared" si="162"/>
        <v>0</v>
      </c>
      <c r="T711" s="406">
        <f t="shared" si="162"/>
        <v>0</v>
      </c>
      <c r="U711" s="406">
        <f t="shared" si="162"/>
        <v>0</v>
      </c>
      <c r="V711" s="406">
        <f t="shared" si="162"/>
        <v>0</v>
      </c>
      <c r="W711" s="406">
        <f t="shared" si="162"/>
        <v>0</v>
      </c>
      <c r="X711" s="406">
        <f t="shared" si="162"/>
        <v>0</v>
      </c>
      <c r="Y711" s="406">
        <f t="shared" si="162"/>
        <v>0</v>
      </c>
      <c r="Z711" s="406">
        <f t="shared" si="162"/>
        <v>0</v>
      </c>
      <c r="AA711" s="406">
        <f t="shared" si="162"/>
        <v>0</v>
      </c>
      <c r="AB711" s="416">
        <f t="shared" si="162"/>
        <v>0</v>
      </c>
      <c r="AC711" s="399">
        <f t="shared" si="162"/>
        <v>0</v>
      </c>
      <c r="AD711" s="1015"/>
      <c r="AE711" s="1016"/>
      <c r="AF711" s="1016"/>
      <c r="AG711" s="528"/>
      <c r="AH711" s="521"/>
      <c r="AI711" s="521"/>
      <c r="AJ711" s="521"/>
      <c r="AK711" s="521"/>
      <c r="AL711" s="521"/>
      <c r="AM711" s="521"/>
      <c r="AN711" s="521"/>
      <c r="AO711" s="521"/>
      <c r="AP711" s="521"/>
      <c r="AQ711" s="521"/>
      <c r="AR711" s="521"/>
      <c r="AS711" s="521"/>
      <c r="AT711" s="521"/>
      <c r="AU711" s="521"/>
      <c r="AV711" s="521"/>
      <c r="AW711" s="521"/>
      <c r="AX711" s="521"/>
      <c r="AY711" s="521"/>
      <c r="AZ711" s="521"/>
      <c r="BA711" s="521"/>
      <c r="BB711" s="521"/>
      <c r="BC711" s="521"/>
      <c r="BD711" s="521"/>
      <c r="BE711" s="521"/>
      <c r="BF711" s="521"/>
      <c r="BG711" s="521"/>
      <c r="BH711" s="521"/>
      <c r="BI711" s="521"/>
      <c r="BJ711" s="521"/>
      <c r="BK711" s="521"/>
      <c r="BL711" s="521"/>
      <c r="BM711" s="521"/>
      <c r="BN711" s="521"/>
      <c r="BO711" s="521"/>
      <c r="BP711" s="521"/>
      <c r="BQ711" s="521"/>
      <c r="BR711" s="521"/>
      <c r="BS711" s="521"/>
      <c r="BT711" s="521"/>
      <c r="BU711" s="521"/>
      <c r="BV711" s="521"/>
      <c r="BW711" s="521"/>
      <c r="BX711" s="521"/>
      <c r="BY711" s="521"/>
      <c r="BZ711" s="521"/>
      <c r="CA711" s="521"/>
      <c r="CB711" s="521"/>
      <c r="CC711" s="521"/>
      <c r="CD711" s="521"/>
      <c r="CE711" s="521"/>
      <c r="CF711" s="521"/>
      <c r="CG711" s="521"/>
      <c r="CH711" s="521"/>
      <c r="CI711" s="521"/>
      <c r="CJ711" s="521"/>
      <c r="CK711" s="521"/>
      <c r="CL711" s="521"/>
      <c r="CM711" s="521"/>
      <c r="CN711" s="521"/>
      <c r="CO711" s="521"/>
      <c r="CP711" s="521"/>
      <c r="CQ711" s="521"/>
    </row>
    <row r="712" spans="1:95" s="69" customFormat="1" ht="15" customHeight="1" x14ac:dyDescent="0.2">
      <c r="A712" s="11">
        <v>161</v>
      </c>
      <c r="B712" s="271"/>
      <c r="C712" s="281"/>
      <c r="D712" s="281"/>
      <c r="E712" s="282"/>
      <c r="F712" s="1475" t="str">
        <f>'2. CAD NCCF'!F712:L712</f>
        <v>FI issued unsecured bonds and paper, low or not rated</v>
      </c>
      <c r="G712" s="1476"/>
      <c r="H712" s="1476"/>
      <c r="I712" s="1476"/>
      <c r="J712" s="1476"/>
      <c r="K712" s="1476"/>
      <c r="L712" s="1477"/>
      <c r="M712" s="690">
        <v>0</v>
      </c>
      <c r="N712" s="691">
        <v>0</v>
      </c>
      <c r="O712" s="692">
        <v>0</v>
      </c>
      <c r="P712" s="692">
        <v>0</v>
      </c>
      <c r="Q712" s="697">
        <v>0</v>
      </c>
      <c r="R712" s="692">
        <v>0</v>
      </c>
      <c r="S712" s="693">
        <v>0</v>
      </c>
      <c r="T712" s="692">
        <v>0</v>
      </c>
      <c r="U712" s="693">
        <v>0</v>
      </c>
      <c r="V712" s="692">
        <v>0</v>
      </c>
      <c r="W712" s="693">
        <v>0</v>
      </c>
      <c r="X712" s="692">
        <v>0</v>
      </c>
      <c r="Y712" s="693">
        <v>0</v>
      </c>
      <c r="Z712" s="692">
        <v>0</v>
      </c>
      <c r="AA712" s="693">
        <v>0</v>
      </c>
      <c r="AB712" s="698">
        <v>0</v>
      </c>
      <c r="AC712" s="690">
        <v>0</v>
      </c>
      <c r="AD712" s="1015"/>
      <c r="AE712" s="1016"/>
      <c r="AF712" s="1016"/>
      <c r="AG712" s="528"/>
      <c r="AH712" s="521"/>
      <c r="AI712" s="521"/>
      <c r="AJ712" s="521"/>
      <c r="AK712" s="521"/>
      <c r="AL712" s="521"/>
      <c r="AM712" s="521"/>
      <c r="AN712" s="521"/>
      <c r="AO712" s="521"/>
      <c r="AP712" s="521"/>
      <c r="AQ712" s="521"/>
      <c r="AR712" s="521"/>
      <c r="AS712" s="521"/>
      <c r="AT712" s="521"/>
      <c r="AU712" s="521"/>
      <c r="AV712" s="521"/>
      <c r="AW712" s="521"/>
      <c r="AX712" s="521"/>
      <c r="AY712" s="521"/>
      <c r="AZ712" s="521"/>
      <c r="BA712" s="521"/>
      <c r="BB712" s="521"/>
      <c r="BC712" s="521"/>
      <c r="BD712" s="521"/>
      <c r="BE712" s="521"/>
      <c r="BF712" s="521"/>
      <c r="BG712" s="521"/>
      <c r="BH712" s="521"/>
      <c r="BI712" s="521"/>
      <c r="BJ712" s="521"/>
      <c r="BK712" s="521"/>
      <c r="BL712" s="521"/>
      <c r="BM712" s="521"/>
      <c r="BN712" s="521"/>
      <c r="BO712" s="521"/>
      <c r="BP712" s="521"/>
      <c r="BQ712" s="521"/>
      <c r="BR712" s="521"/>
      <c r="BS712" s="521"/>
      <c r="BT712" s="521"/>
      <c r="BU712" s="521"/>
      <c r="BV712" s="521"/>
      <c r="BW712" s="521"/>
      <c r="BX712" s="521"/>
      <c r="BY712" s="521"/>
      <c r="BZ712" s="521"/>
      <c r="CA712" s="521"/>
      <c r="CB712" s="521"/>
      <c r="CC712" s="521"/>
      <c r="CD712" s="521"/>
      <c r="CE712" s="521"/>
      <c r="CF712" s="521"/>
      <c r="CG712" s="521"/>
      <c r="CH712" s="521"/>
      <c r="CI712" s="521"/>
      <c r="CJ712" s="521"/>
      <c r="CK712" s="521"/>
      <c r="CL712" s="521"/>
      <c r="CM712" s="521"/>
      <c r="CN712" s="521"/>
      <c r="CO712" s="521"/>
      <c r="CP712" s="521"/>
      <c r="CQ712" s="521"/>
    </row>
    <row r="713" spans="1:95" s="69" customFormat="1" ht="15" customHeight="1" x14ac:dyDescent="0.2">
      <c r="A713" s="11">
        <v>162</v>
      </c>
      <c r="B713" s="271"/>
      <c r="C713" s="272"/>
      <c r="D713" s="272"/>
      <c r="E713" s="272"/>
      <c r="F713" s="1475" t="str">
        <f>'2. CAD NCCF'!F713:L713</f>
        <v>FI issued covered bonds, low or not rated</v>
      </c>
      <c r="G713" s="1476"/>
      <c r="H713" s="1476"/>
      <c r="I713" s="1476"/>
      <c r="J713" s="1476"/>
      <c r="K713" s="1476"/>
      <c r="L713" s="1477"/>
      <c r="M713" s="690">
        <v>0</v>
      </c>
      <c r="N713" s="691">
        <v>0</v>
      </c>
      <c r="O713" s="692">
        <v>0</v>
      </c>
      <c r="P713" s="692">
        <v>0</v>
      </c>
      <c r="Q713" s="697">
        <v>0</v>
      </c>
      <c r="R713" s="692">
        <v>0</v>
      </c>
      <c r="S713" s="693">
        <v>0</v>
      </c>
      <c r="T713" s="692">
        <v>0</v>
      </c>
      <c r="U713" s="693">
        <v>0</v>
      </c>
      <c r="V713" s="692">
        <v>0</v>
      </c>
      <c r="W713" s="693">
        <v>0</v>
      </c>
      <c r="X713" s="692">
        <v>0</v>
      </c>
      <c r="Y713" s="693">
        <v>0</v>
      </c>
      <c r="Z713" s="692">
        <v>0</v>
      </c>
      <c r="AA713" s="693">
        <v>0</v>
      </c>
      <c r="AB713" s="698">
        <v>0</v>
      </c>
      <c r="AC713" s="690">
        <v>0</v>
      </c>
      <c r="AD713" s="1015"/>
      <c r="AE713" s="1016"/>
      <c r="AF713" s="1016"/>
      <c r="AG713" s="528"/>
      <c r="AH713" s="521"/>
      <c r="AI713" s="521"/>
      <c r="AJ713" s="521"/>
      <c r="AK713" s="521"/>
      <c r="AL713" s="521"/>
      <c r="AM713" s="521"/>
      <c r="AN713" s="521"/>
      <c r="AO713" s="521"/>
      <c r="AP713" s="521"/>
      <c r="AQ713" s="521"/>
      <c r="AR713" s="521"/>
      <c r="AS713" s="521"/>
      <c r="AT713" s="521"/>
      <c r="AU713" s="521"/>
      <c r="AV713" s="521"/>
      <c r="AW713" s="521"/>
      <c r="AX713" s="521"/>
      <c r="AY713" s="521"/>
      <c r="AZ713" s="521"/>
      <c r="BA713" s="521"/>
      <c r="BB713" s="521"/>
      <c r="BC713" s="521"/>
      <c r="BD713" s="521"/>
      <c r="BE713" s="521"/>
      <c r="BF713" s="521"/>
      <c r="BG713" s="521"/>
      <c r="BH713" s="521"/>
      <c r="BI713" s="521"/>
      <c r="BJ713" s="521"/>
      <c r="BK713" s="521"/>
      <c r="BL713" s="521"/>
      <c r="BM713" s="521"/>
      <c r="BN713" s="521"/>
      <c r="BO713" s="521"/>
      <c r="BP713" s="521"/>
      <c r="BQ713" s="521"/>
      <c r="BR713" s="521"/>
      <c r="BS713" s="521"/>
      <c r="BT713" s="521"/>
      <c r="BU713" s="521"/>
      <c r="BV713" s="521"/>
      <c r="BW713" s="521"/>
      <c r="BX713" s="521"/>
      <c r="BY713" s="521"/>
      <c r="BZ713" s="521"/>
      <c r="CA713" s="521"/>
      <c r="CB713" s="521"/>
      <c r="CC713" s="521"/>
      <c r="CD713" s="521"/>
      <c r="CE713" s="521"/>
      <c r="CF713" s="521"/>
      <c r="CG713" s="521"/>
      <c r="CH713" s="521"/>
      <c r="CI713" s="521"/>
      <c r="CJ713" s="521"/>
      <c r="CK713" s="521"/>
      <c r="CL713" s="521"/>
      <c r="CM713" s="521"/>
      <c r="CN713" s="521"/>
      <c r="CO713" s="521"/>
      <c r="CP713" s="521"/>
      <c r="CQ713" s="521"/>
    </row>
    <row r="714" spans="1:95" s="69" customFormat="1" ht="15" customHeight="1" x14ac:dyDescent="0.2">
      <c r="A714" s="11">
        <v>163</v>
      </c>
      <c r="B714" s="271"/>
      <c r="C714" s="272"/>
      <c r="D714" s="272"/>
      <c r="E714" s="272"/>
      <c r="F714" s="1475" t="str">
        <f>'2. CAD NCCF'!F714:L714</f>
        <v>FI issued jumbo covered bonds, low or not rated</v>
      </c>
      <c r="G714" s="1476"/>
      <c r="H714" s="1476"/>
      <c r="I714" s="1476"/>
      <c r="J714" s="1476"/>
      <c r="K714" s="1476"/>
      <c r="L714" s="1477"/>
      <c r="M714" s="690">
        <v>0</v>
      </c>
      <c r="N714" s="691">
        <v>0</v>
      </c>
      <c r="O714" s="692">
        <v>0</v>
      </c>
      <c r="P714" s="692">
        <v>0</v>
      </c>
      <c r="Q714" s="697">
        <v>0</v>
      </c>
      <c r="R714" s="692">
        <v>0</v>
      </c>
      <c r="S714" s="693">
        <v>0</v>
      </c>
      <c r="T714" s="692">
        <v>0</v>
      </c>
      <c r="U714" s="693">
        <v>0</v>
      </c>
      <c r="V714" s="692">
        <v>0</v>
      </c>
      <c r="W714" s="693">
        <v>0</v>
      </c>
      <c r="X714" s="692">
        <v>0</v>
      </c>
      <c r="Y714" s="693">
        <v>0</v>
      </c>
      <c r="Z714" s="692">
        <v>0</v>
      </c>
      <c r="AA714" s="693">
        <v>0</v>
      </c>
      <c r="AB714" s="698">
        <v>0</v>
      </c>
      <c r="AC714" s="690">
        <v>0</v>
      </c>
      <c r="AD714" s="1015"/>
      <c r="AE714" s="1016"/>
      <c r="AF714" s="1016"/>
      <c r="AG714" s="528"/>
      <c r="AH714" s="521"/>
      <c r="AI714" s="521"/>
      <c r="AJ714" s="521"/>
      <c r="AK714" s="521"/>
      <c r="AL714" s="521"/>
      <c r="AM714" s="521"/>
      <c r="AN714" s="521"/>
      <c r="AO714" s="521"/>
      <c r="AP714" s="521"/>
      <c r="AQ714" s="521"/>
      <c r="AR714" s="521"/>
      <c r="AS714" s="521"/>
      <c r="AT714" s="521"/>
      <c r="AU714" s="521"/>
      <c r="AV714" s="521"/>
      <c r="AW714" s="521"/>
      <c r="AX714" s="521"/>
      <c r="AY714" s="521"/>
      <c r="AZ714" s="521"/>
      <c r="BA714" s="521"/>
      <c r="BB714" s="521"/>
      <c r="BC714" s="521"/>
      <c r="BD714" s="521"/>
      <c r="BE714" s="521"/>
      <c r="BF714" s="521"/>
      <c r="BG714" s="521"/>
      <c r="BH714" s="521"/>
      <c r="BI714" s="521"/>
      <c r="BJ714" s="521"/>
      <c r="BK714" s="521"/>
      <c r="BL714" s="521"/>
      <c r="BM714" s="521"/>
      <c r="BN714" s="521"/>
      <c r="BO714" s="521"/>
      <c r="BP714" s="521"/>
      <c r="BQ714" s="521"/>
      <c r="BR714" s="521"/>
      <c r="BS714" s="521"/>
      <c r="BT714" s="521"/>
      <c r="BU714" s="521"/>
      <c r="BV714" s="521"/>
      <c r="BW714" s="521"/>
      <c r="BX714" s="521"/>
      <c r="BY714" s="521"/>
      <c r="BZ714" s="521"/>
      <c r="CA714" s="521"/>
      <c r="CB714" s="521"/>
      <c r="CC714" s="521"/>
      <c r="CD714" s="521"/>
      <c r="CE714" s="521"/>
      <c r="CF714" s="521"/>
      <c r="CG714" s="521"/>
      <c r="CH714" s="521"/>
      <c r="CI714" s="521"/>
      <c r="CJ714" s="521"/>
      <c r="CK714" s="521"/>
      <c r="CL714" s="521"/>
      <c r="CM714" s="521"/>
      <c r="CN714" s="521"/>
      <c r="CO714" s="521"/>
      <c r="CP714" s="521"/>
      <c r="CQ714" s="521"/>
    </row>
    <row r="715" spans="1:95" s="69" customFormat="1" x14ac:dyDescent="0.2">
      <c r="A715" s="11">
        <v>164</v>
      </c>
      <c r="B715" s="271"/>
      <c r="C715" s="272"/>
      <c r="D715" s="1472" t="str">
        <f>'2. CAD NCCF'!D715:AF715</f>
        <v>Asset backed securities (ABS) and asset backed commercial paper (ABCP)</v>
      </c>
      <c r="E715" s="1473"/>
      <c r="F715" s="1473"/>
      <c r="G715" s="1473"/>
      <c r="H715" s="1473"/>
      <c r="I715" s="1473"/>
      <c r="J715" s="1473"/>
      <c r="K715" s="1473"/>
      <c r="L715" s="1473"/>
      <c r="M715" s="1473"/>
      <c r="N715" s="1473"/>
      <c r="O715" s="1473"/>
      <c r="P715" s="1473"/>
      <c r="Q715" s="1473"/>
      <c r="R715" s="1473"/>
      <c r="S715" s="1473"/>
      <c r="T715" s="1473"/>
      <c r="U715" s="1473"/>
      <c r="V715" s="1473"/>
      <c r="W715" s="1473"/>
      <c r="X715" s="1473"/>
      <c r="Y715" s="1473"/>
      <c r="Z715" s="1473"/>
      <c r="AA715" s="1473"/>
      <c r="AB715" s="1473"/>
      <c r="AC715" s="1473"/>
      <c r="AD715" s="1473"/>
      <c r="AE715" s="1473"/>
      <c r="AF715" s="1473"/>
      <c r="AG715" s="528"/>
      <c r="AH715" s="521"/>
      <c r="AI715" s="521"/>
      <c r="AJ715" s="521"/>
      <c r="AK715" s="521"/>
      <c r="AL715" s="521"/>
      <c r="AM715" s="521"/>
      <c r="AN715" s="521"/>
      <c r="AO715" s="521"/>
      <c r="AP715" s="521"/>
      <c r="AQ715" s="521"/>
      <c r="AR715" s="521"/>
      <c r="AS715" s="521"/>
      <c r="AT715" s="521"/>
      <c r="AU715" s="521"/>
      <c r="AV715" s="521"/>
      <c r="AW715" s="521"/>
      <c r="AX715" s="521"/>
      <c r="AY715" s="521"/>
      <c r="AZ715" s="521"/>
      <c r="BA715" s="521"/>
      <c r="BB715" s="521"/>
      <c r="BC715" s="521"/>
      <c r="BD715" s="521"/>
      <c r="BE715" s="521"/>
      <c r="BF715" s="521"/>
      <c r="BG715" s="521"/>
      <c r="BH715" s="521"/>
      <c r="BI715" s="521"/>
      <c r="BJ715" s="521"/>
      <c r="BK715" s="521"/>
      <c r="BL715" s="521"/>
      <c r="BM715" s="521"/>
      <c r="BN715" s="521"/>
      <c r="BO715" s="521"/>
      <c r="BP715" s="521"/>
      <c r="BQ715" s="521"/>
      <c r="BR715" s="521"/>
      <c r="BS715" s="521"/>
      <c r="BT715" s="521"/>
      <c r="BU715" s="521"/>
      <c r="BV715" s="521"/>
      <c r="BW715" s="521"/>
      <c r="BX715" s="521"/>
      <c r="BY715" s="521"/>
      <c r="BZ715" s="521"/>
      <c r="CA715" s="521"/>
      <c r="CB715" s="521"/>
      <c r="CC715" s="521"/>
      <c r="CD715" s="521"/>
      <c r="CE715" s="521"/>
      <c r="CF715" s="521"/>
      <c r="CG715" s="521"/>
      <c r="CH715" s="521"/>
      <c r="CI715" s="521"/>
      <c r="CJ715" s="521"/>
      <c r="CK715" s="521"/>
      <c r="CL715" s="521"/>
      <c r="CM715" s="521"/>
      <c r="CN715" s="521"/>
      <c r="CO715" s="521"/>
      <c r="CP715" s="521"/>
      <c r="CQ715" s="521"/>
    </row>
    <row r="716" spans="1:95" s="69" customFormat="1" x14ac:dyDescent="0.2">
      <c r="A716" s="11">
        <v>165</v>
      </c>
      <c r="B716" s="271"/>
      <c r="C716" s="272"/>
      <c r="D716" s="272"/>
      <c r="E716" s="1515" t="str">
        <f>'2. CAD NCCF'!E716:L716</f>
        <v>Non-FI issued ABS and ABCP, high rated</v>
      </c>
      <c r="F716" s="1516"/>
      <c r="G716" s="1516"/>
      <c r="H716" s="1516"/>
      <c r="I716" s="1516"/>
      <c r="J716" s="1516"/>
      <c r="K716" s="1516"/>
      <c r="L716" s="1517"/>
      <c r="M716" s="399">
        <f>SUBTOTAL(9,M717:M718)</f>
        <v>0</v>
      </c>
      <c r="N716" s="402">
        <f t="shared" ref="N716:AC716" si="163">SUBTOTAL(9,N717:N718)</f>
        <v>0</v>
      </c>
      <c r="O716" s="406">
        <f t="shared" si="163"/>
        <v>0</v>
      </c>
      <c r="P716" s="405">
        <f t="shared" si="163"/>
        <v>0</v>
      </c>
      <c r="Q716" s="407">
        <f t="shared" si="163"/>
        <v>0</v>
      </c>
      <c r="R716" s="406">
        <f t="shared" si="163"/>
        <v>0</v>
      </c>
      <c r="S716" s="406">
        <f t="shared" si="163"/>
        <v>0</v>
      </c>
      <c r="T716" s="406">
        <f t="shared" si="163"/>
        <v>0</v>
      </c>
      <c r="U716" s="406">
        <f t="shared" si="163"/>
        <v>0</v>
      </c>
      <c r="V716" s="406">
        <f t="shared" si="163"/>
        <v>0</v>
      </c>
      <c r="W716" s="406">
        <f t="shared" si="163"/>
        <v>0</v>
      </c>
      <c r="X716" s="406">
        <f t="shared" si="163"/>
        <v>0</v>
      </c>
      <c r="Y716" s="406">
        <f t="shared" si="163"/>
        <v>0</v>
      </c>
      <c r="Z716" s="406">
        <f t="shared" si="163"/>
        <v>0</v>
      </c>
      <c r="AA716" s="406">
        <f t="shared" si="163"/>
        <v>0</v>
      </c>
      <c r="AB716" s="416">
        <f t="shared" si="163"/>
        <v>0</v>
      </c>
      <c r="AC716" s="399">
        <f t="shared" si="163"/>
        <v>0</v>
      </c>
      <c r="AD716" s="1015"/>
      <c r="AE716" s="1016"/>
      <c r="AF716" s="1016"/>
      <c r="AG716" s="528"/>
      <c r="AH716" s="521"/>
      <c r="AI716" s="521"/>
      <c r="AJ716" s="521"/>
      <c r="AK716" s="521"/>
      <c r="AL716" s="521"/>
      <c r="AM716" s="521"/>
      <c r="AN716" s="521"/>
      <c r="AO716" s="521"/>
      <c r="AP716" s="521"/>
      <c r="AQ716" s="521"/>
      <c r="AR716" s="521"/>
      <c r="AS716" s="521"/>
      <c r="AT716" s="521"/>
      <c r="AU716" s="521"/>
      <c r="AV716" s="521"/>
      <c r="AW716" s="521"/>
      <c r="AX716" s="521"/>
      <c r="AY716" s="521"/>
      <c r="AZ716" s="521"/>
      <c r="BA716" s="521"/>
      <c r="BB716" s="521"/>
      <c r="BC716" s="521"/>
      <c r="BD716" s="521"/>
      <c r="BE716" s="521"/>
      <c r="BF716" s="521"/>
      <c r="BG716" s="521"/>
      <c r="BH716" s="521"/>
      <c r="BI716" s="521"/>
      <c r="BJ716" s="521"/>
      <c r="BK716" s="521"/>
      <c r="BL716" s="521"/>
      <c r="BM716" s="521"/>
      <c r="BN716" s="521"/>
      <c r="BO716" s="521"/>
      <c r="BP716" s="521"/>
      <c r="BQ716" s="521"/>
      <c r="BR716" s="521"/>
      <c r="BS716" s="521"/>
      <c r="BT716" s="521"/>
      <c r="BU716" s="521"/>
      <c r="BV716" s="521"/>
      <c r="BW716" s="521"/>
      <c r="BX716" s="521"/>
      <c r="BY716" s="521"/>
      <c r="BZ716" s="521"/>
      <c r="CA716" s="521"/>
      <c r="CB716" s="521"/>
      <c r="CC716" s="521"/>
      <c r="CD716" s="521"/>
      <c r="CE716" s="521"/>
      <c r="CF716" s="521"/>
      <c r="CG716" s="521"/>
      <c r="CH716" s="521"/>
      <c r="CI716" s="521"/>
      <c r="CJ716" s="521"/>
      <c r="CK716" s="521"/>
      <c r="CL716" s="521"/>
      <c r="CM716" s="521"/>
      <c r="CN716" s="521"/>
      <c r="CO716" s="521"/>
      <c r="CP716" s="521"/>
      <c r="CQ716" s="521"/>
    </row>
    <row r="717" spans="1:95" s="69" customFormat="1" x14ac:dyDescent="0.2">
      <c r="A717" s="11">
        <v>166</v>
      </c>
      <c r="B717" s="271"/>
      <c r="C717" s="272"/>
      <c r="D717" s="272"/>
      <c r="E717" s="272"/>
      <c r="F717" s="1475" t="str">
        <f>'2. CAD NCCF'!F717:L717</f>
        <v>Non-FI issued ABS, high rated</v>
      </c>
      <c r="G717" s="1476"/>
      <c r="H717" s="1476"/>
      <c r="I717" s="1476"/>
      <c r="J717" s="1476"/>
      <c r="K717" s="1476"/>
      <c r="L717" s="1477"/>
      <c r="M717" s="690">
        <v>0</v>
      </c>
      <c r="N717" s="691">
        <v>0</v>
      </c>
      <c r="O717" s="692">
        <v>0</v>
      </c>
      <c r="P717" s="692">
        <v>0</v>
      </c>
      <c r="Q717" s="697">
        <v>0</v>
      </c>
      <c r="R717" s="692">
        <v>0</v>
      </c>
      <c r="S717" s="693">
        <v>0</v>
      </c>
      <c r="T717" s="692">
        <v>0</v>
      </c>
      <c r="U717" s="693">
        <v>0</v>
      </c>
      <c r="V717" s="692">
        <v>0</v>
      </c>
      <c r="W717" s="693">
        <v>0</v>
      </c>
      <c r="X717" s="692">
        <v>0</v>
      </c>
      <c r="Y717" s="693">
        <v>0</v>
      </c>
      <c r="Z717" s="692">
        <v>0</v>
      </c>
      <c r="AA717" s="693">
        <v>0</v>
      </c>
      <c r="AB717" s="698">
        <v>0</v>
      </c>
      <c r="AC717" s="690">
        <v>0</v>
      </c>
      <c r="AD717" s="1015"/>
      <c r="AE717" s="1016"/>
      <c r="AF717" s="1016"/>
      <c r="AG717" s="528"/>
      <c r="AH717" s="521"/>
      <c r="AI717" s="521"/>
      <c r="AJ717" s="521"/>
      <c r="AK717" s="521"/>
      <c r="AL717" s="521"/>
      <c r="AM717" s="521"/>
      <c r="AN717" s="521"/>
      <c r="AO717" s="521"/>
      <c r="AP717" s="521"/>
      <c r="AQ717" s="521"/>
      <c r="AR717" s="521"/>
      <c r="AS717" s="521"/>
      <c r="AT717" s="521"/>
      <c r="AU717" s="521"/>
      <c r="AV717" s="521"/>
      <c r="AW717" s="521"/>
      <c r="AX717" s="521"/>
      <c r="AY717" s="521"/>
      <c r="AZ717" s="521"/>
      <c r="BA717" s="521"/>
      <c r="BB717" s="521"/>
      <c r="BC717" s="521"/>
      <c r="BD717" s="521"/>
      <c r="BE717" s="521"/>
      <c r="BF717" s="521"/>
      <c r="BG717" s="521"/>
      <c r="BH717" s="521"/>
      <c r="BI717" s="521"/>
      <c r="BJ717" s="521"/>
      <c r="BK717" s="521"/>
      <c r="BL717" s="521"/>
      <c r="BM717" s="521"/>
      <c r="BN717" s="521"/>
      <c r="BO717" s="521"/>
      <c r="BP717" s="521"/>
      <c r="BQ717" s="521"/>
      <c r="BR717" s="521"/>
      <c r="BS717" s="521"/>
      <c r="BT717" s="521"/>
      <c r="BU717" s="521"/>
      <c r="BV717" s="521"/>
      <c r="BW717" s="521"/>
      <c r="BX717" s="521"/>
      <c r="BY717" s="521"/>
      <c r="BZ717" s="521"/>
      <c r="CA717" s="521"/>
      <c r="CB717" s="521"/>
      <c r="CC717" s="521"/>
      <c r="CD717" s="521"/>
      <c r="CE717" s="521"/>
      <c r="CF717" s="521"/>
      <c r="CG717" s="521"/>
      <c r="CH717" s="521"/>
      <c r="CI717" s="521"/>
      <c r="CJ717" s="521"/>
      <c r="CK717" s="521"/>
      <c r="CL717" s="521"/>
      <c r="CM717" s="521"/>
      <c r="CN717" s="521"/>
      <c r="CO717" s="521"/>
      <c r="CP717" s="521"/>
      <c r="CQ717" s="521"/>
    </row>
    <row r="718" spans="1:95" s="69" customFormat="1" ht="15" customHeight="1" x14ac:dyDescent="0.2">
      <c r="A718" s="11">
        <v>167</v>
      </c>
      <c r="B718" s="271"/>
      <c r="C718" s="272"/>
      <c r="D718" s="272"/>
      <c r="E718" s="272"/>
      <c r="F718" s="1475" t="str">
        <f>'2. CAD NCCF'!F718:L718</f>
        <v>Non-FI issued ABCP, high rated</v>
      </c>
      <c r="G718" s="1476"/>
      <c r="H718" s="1476"/>
      <c r="I718" s="1476"/>
      <c r="J718" s="1476"/>
      <c r="K718" s="1476"/>
      <c r="L718" s="1477"/>
      <c r="M718" s="690">
        <v>0</v>
      </c>
      <c r="N718" s="691">
        <v>0</v>
      </c>
      <c r="O718" s="692">
        <v>0</v>
      </c>
      <c r="P718" s="692">
        <v>0</v>
      </c>
      <c r="Q718" s="697">
        <v>0</v>
      </c>
      <c r="R718" s="692">
        <v>0</v>
      </c>
      <c r="S718" s="693">
        <v>0</v>
      </c>
      <c r="T718" s="692">
        <v>0</v>
      </c>
      <c r="U718" s="693">
        <v>0</v>
      </c>
      <c r="V718" s="692">
        <v>0</v>
      </c>
      <c r="W718" s="693">
        <v>0</v>
      </c>
      <c r="X718" s="692">
        <v>0</v>
      </c>
      <c r="Y718" s="693">
        <v>0</v>
      </c>
      <c r="Z718" s="692">
        <v>0</v>
      </c>
      <c r="AA718" s="693">
        <v>0</v>
      </c>
      <c r="AB718" s="698">
        <v>0</v>
      </c>
      <c r="AC718" s="690">
        <v>0</v>
      </c>
      <c r="AD718" s="1015"/>
      <c r="AE718" s="1016"/>
      <c r="AF718" s="1016"/>
      <c r="AG718" s="528"/>
      <c r="AH718" s="521"/>
      <c r="AI718" s="521"/>
      <c r="AJ718" s="521"/>
      <c r="AK718" s="521"/>
      <c r="AL718" s="521"/>
      <c r="AM718" s="521"/>
      <c r="AN718" s="521"/>
      <c r="AO718" s="521"/>
      <c r="AP718" s="521"/>
      <c r="AQ718" s="521"/>
      <c r="AR718" s="521"/>
      <c r="AS718" s="521"/>
      <c r="AT718" s="521"/>
      <c r="AU718" s="521"/>
      <c r="AV718" s="521"/>
      <c r="AW718" s="521"/>
      <c r="AX718" s="521"/>
      <c r="AY718" s="521"/>
      <c r="AZ718" s="521"/>
      <c r="BA718" s="521"/>
      <c r="BB718" s="521"/>
      <c r="BC718" s="521"/>
      <c r="BD718" s="521"/>
      <c r="BE718" s="521"/>
      <c r="BF718" s="521"/>
      <c r="BG718" s="521"/>
      <c r="BH718" s="521"/>
      <c r="BI718" s="521"/>
      <c r="BJ718" s="521"/>
      <c r="BK718" s="521"/>
      <c r="BL718" s="521"/>
      <c r="BM718" s="521"/>
      <c r="BN718" s="521"/>
      <c r="BO718" s="521"/>
      <c r="BP718" s="521"/>
      <c r="BQ718" s="521"/>
      <c r="BR718" s="521"/>
      <c r="BS718" s="521"/>
      <c r="BT718" s="521"/>
      <c r="BU718" s="521"/>
      <c r="BV718" s="521"/>
      <c r="BW718" s="521"/>
      <c r="BX718" s="521"/>
      <c r="BY718" s="521"/>
      <c r="BZ718" s="521"/>
      <c r="CA718" s="521"/>
      <c r="CB718" s="521"/>
      <c r="CC718" s="521"/>
      <c r="CD718" s="521"/>
      <c r="CE718" s="521"/>
      <c r="CF718" s="521"/>
      <c r="CG718" s="521"/>
      <c r="CH718" s="521"/>
      <c r="CI718" s="521"/>
      <c r="CJ718" s="521"/>
      <c r="CK718" s="521"/>
      <c r="CL718" s="521"/>
      <c r="CM718" s="521"/>
      <c r="CN718" s="521"/>
      <c r="CO718" s="521"/>
      <c r="CP718" s="521"/>
      <c r="CQ718" s="521"/>
    </row>
    <row r="719" spans="1:95" s="69" customFormat="1" x14ac:dyDescent="0.2">
      <c r="A719" s="11">
        <v>168</v>
      </c>
      <c r="B719" s="271"/>
      <c r="C719" s="272"/>
      <c r="D719" s="272"/>
      <c r="E719" s="1445" t="str">
        <f>'2. CAD NCCF'!E719:L719</f>
        <v>FI issued ABS and ABCP, high rated</v>
      </c>
      <c r="F719" s="1446"/>
      <c r="G719" s="1446"/>
      <c r="H719" s="1446"/>
      <c r="I719" s="1446"/>
      <c r="J719" s="1446"/>
      <c r="K719" s="1446"/>
      <c r="L719" s="1447"/>
      <c r="M719" s="399">
        <f>SUBTOTAL(9,M720:M721)</f>
        <v>0</v>
      </c>
      <c r="N719" s="402">
        <f t="shared" ref="N719:AC719" si="164">SUBTOTAL(9,N720:N721)</f>
        <v>0</v>
      </c>
      <c r="O719" s="406">
        <f t="shared" si="164"/>
        <v>0</v>
      </c>
      <c r="P719" s="405">
        <f t="shared" si="164"/>
        <v>0</v>
      </c>
      <c r="Q719" s="407">
        <f t="shared" si="164"/>
        <v>0</v>
      </c>
      <c r="R719" s="406">
        <f t="shared" si="164"/>
        <v>0</v>
      </c>
      <c r="S719" s="406">
        <f t="shared" si="164"/>
        <v>0</v>
      </c>
      <c r="T719" s="406">
        <f t="shared" si="164"/>
        <v>0</v>
      </c>
      <c r="U719" s="406">
        <f t="shared" si="164"/>
        <v>0</v>
      </c>
      <c r="V719" s="406">
        <f t="shared" si="164"/>
        <v>0</v>
      </c>
      <c r="W719" s="406">
        <f t="shared" si="164"/>
        <v>0</v>
      </c>
      <c r="X719" s="406">
        <f t="shared" si="164"/>
        <v>0</v>
      </c>
      <c r="Y719" s="406">
        <f t="shared" si="164"/>
        <v>0</v>
      </c>
      <c r="Z719" s="406">
        <f t="shared" si="164"/>
        <v>0</v>
      </c>
      <c r="AA719" s="406">
        <f t="shared" si="164"/>
        <v>0</v>
      </c>
      <c r="AB719" s="416">
        <f t="shared" si="164"/>
        <v>0</v>
      </c>
      <c r="AC719" s="399">
        <f t="shared" si="164"/>
        <v>0</v>
      </c>
      <c r="AD719" s="1015"/>
      <c r="AE719" s="1016"/>
      <c r="AF719" s="1016"/>
      <c r="AG719" s="528"/>
      <c r="AH719" s="521"/>
      <c r="AI719" s="521"/>
      <c r="AJ719" s="521"/>
      <c r="AK719" s="521"/>
      <c r="AL719" s="521"/>
      <c r="AM719" s="521"/>
      <c r="AN719" s="521"/>
      <c r="AO719" s="521"/>
      <c r="AP719" s="521"/>
      <c r="AQ719" s="521"/>
      <c r="AR719" s="521"/>
      <c r="AS719" s="521"/>
      <c r="AT719" s="521"/>
      <c r="AU719" s="521"/>
      <c r="AV719" s="521"/>
      <c r="AW719" s="521"/>
      <c r="AX719" s="521"/>
      <c r="AY719" s="521"/>
      <c r="AZ719" s="521"/>
      <c r="BA719" s="521"/>
      <c r="BB719" s="521"/>
      <c r="BC719" s="521"/>
      <c r="BD719" s="521"/>
      <c r="BE719" s="521"/>
      <c r="BF719" s="521"/>
      <c r="BG719" s="521"/>
      <c r="BH719" s="521"/>
      <c r="BI719" s="521"/>
      <c r="BJ719" s="521"/>
      <c r="BK719" s="521"/>
      <c r="BL719" s="521"/>
      <c r="BM719" s="521"/>
      <c r="BN719" s="521"/>
      <c r="BO719" s="521"/>
      <c r="BP719" s="521"/>
      <c r="BQ719" s="521"/>
      <c r="BR719" s="521"/>
      <c r="BS719" s="521"/>
      <c r="BT719" s="521"/>
      <c r="BU719" s="521"/>
      <c r="BV719" s="521"/>
      <c r="BW719" s="521"/>
      <c r="BX719" s="521"/>
      <c r="BY719" s="521"/>
      <c r="BZ719" s="521"/>
      <c r="CA719" s="521"/>
      <c r="CB719" s="521"/>
      <c r="CC719" s="521"/>
      <c r="CD719" s="521"/>
      <c r="CE719" s="521"/>
      <c r="CF719" s="521"/>
      <c r="CG719" s="521"/>
      <c r="CH719" s="521"/>
      <c r="CI719" s="521"/>
      <c r="CJ719" s="521"/>
      <c r="CK719" s="521"/>
      <c r="CL719" s="521"/>
      <c r="CM719" s="521"/>
      <c r="CN719" s="521"/>
      <c r="CO719" s="521"/>
      <c r="CP719" s="521"/>
      <c r="CQ719" s="521"/>
    </row>
    <row r="720" spans="1:95" s="69" customFormat="1" ht="15" customHeight="1" x14ac:dyDescent="0.2">
      <c r="A720" s="11">
        <v>169</v>
      </c>
      <c r="B720" s="271"/>
      <c r="C720" s="272"/>
      <c r="D720" s="272"/>
      <c r="E720" s="272"/>
      <c r="F720" s="1475" t="str">
        <f>'2. CAD NCCF'!F720:L720</f>
        <v>FI issued ABS, high rated</v>
      </c>
      <c r="G720" s="1476"/>
      <c r="H720" s="1476"/>
      <c r="I720" s="1476"/>
      <c r="J720" s="1476"/>
      <c r="K720" s="1476"/>
      <c r="L720" s="1477"/>
      <c r="M720" s="690">
        <v>0</v>
      </c>
      <c r="N720" s="691">
        <v>0</v>
      </c>
      <c r="O720" s="692">
        <v>0</v>
      </c>
      <c r="P720" s="692">
        <v>0</v>
      </c>
      <c r="Q720" s="697">
        <v>0</v>
      </c>
      <c r="R720" s="692">
        <v>0</v>
      </c>
      <c r="S720" s="693">
        <v>0</v>
      </c>
      <c r="T720" s="692">
        <v>0</v>
      </c>
      <c r="U720" s="693">
        <v>0</v>
      </c>
      <c r="V720" s="692">
        <v>0</v>
      </c>
      <c r="W720" s="693">
        <v>0</v>
      </c>
      <c r="X720" s="692">
        <v>0</v>
      </c>
      <c r="Y720" s="693">
        <v>0</v>
      </c>
      <c r="Z720" s="692">
        <v>0</v>
      </c>
      <c r="AA720" s="693">
        <v>0</v>
      </c>
      <c r="AB720" s="698">
        <v>0</v>
      </c>
      <c r="AC720" s="690">
        <v>0</v>
      </c>
      <c r="AD720" s="1015"/>
      <c r="AE720" s="1016"/>
      <c r="AF720" s="1016"/>
      <c r="AG720" s="528"/>
      <c r="AH720" s="521"/>
      <c r="AI720" s="521"/>
      <c r="AJ720" s="521"/>
      <c r="AK720" s="521"/>
      <c r="AL720" s="521"/>
      <c r="AM720" s="521"/>
      <c r="AN720" s="521"/>
      <c r="AO720" s="521"/>
      <c r="AP720" s="521"/>
      <c r="AQ720" s="521"/>
      <c r="AR720" s="521"/>
      <c r="AS720" s="521"/>
      <c r="AT720" s="521"/>
      <c r="AU720" s="521"/>
      <c r="AV720" s="521"/>
      <c r="AW720" s="521"/>
      <c r="AX720" s="521"/>
      <c r="AY720" s="521"/>
      <c r="AZ720" s="521"/>
      <c r="BA720" s="521"/>
      <c r="BB720" s="521"/>
      <c r="BC720" s="521"/>
      <c r="BD720" s="521"/>
      <c r="BE720" s="521"/>
      <c r="BF720" s="521"/>
      <c r="BG720" s="521"/>
      <c r="BH720" s="521"/>
      <c r="BI720" s="521"/>
      <c r="BJ720" s="521"/>
      <c r="BK720" s="521"/>
      <c r="BL720" s="521"/>
      <c r="BM720" s="521"/>
      <c r="BN720" s="521"/>
      <c r="BO720" s="521"/>
      <c r="BP720" s="521"/>
      <c r="BQ720" s="521"/>
      <c r="BR720" s="521"/>
      <c r="BS720" s="521"/>
      <c r="BT720" s="521"/>
      <c r="BU720" s="521"/>
      <c r="BV720" s="521"/>
      <c r="BW720" s="521"/>
      <c r="BX720" s="521"/>
      <c r="BY720" s="521"/>
      <c r="BZ720" s="521"/>
      <c r="CA720" s="521"/>
      <c r="CB720" s="521"/>
      <c r="CC720" s="521"/>
      <c r="CD720" s="521"/>
      <c r="CE720" s="521"/>
      <c r="CF720" s="521"/>
      <c r="CG720" s="521"/>
      <c r="CH720" s="521"/>
      <c r="CI720" s="521"/>
      <c r="CJ720" s="521"/>
      <c r="CK720" s="521"/>
      <c r="CL720" s="521"/>
      <c r="CM720" s="521"/>
      <c r="CN720" s="521"/>
      <c r="CO720" s="521"/>
      <c r="CP720" s="521"/>
      <c r="CQ720" s="521"/>
    </row>
    <row r="721" spans="1:95" s="69" customFormat="1" ht="15" customHeight="1" x14ac:dyDescent="0.2">
      <c r="A721" s="11">
        <v>170</v>
      </c>
      <c r="B721" s="271"/>
      <c r="C721" s="272"/>
      <c r="D721" s="272"/>
      <c r="E721" s="272"/>
      <c r="F721" s="1475" t="str">
        <f>'2. CAD NCCF'!F721:L721</f>
        <v>FI issued ABCP, high rated</v>
      </c>
      <c r="G721" s="1476"/>
      <c r="H721" s="1476"/>
      <c r="I721" s="1476"/>
      <c r="J721" s="1476"/>
      <c r="K721" s="1476"/>
      <c r="L721" s="1477"/>
      <c r="M721" s="690">
        <v>0</v>
      </c>
      <c r="N721" s="691">
        <v>0</v>
      </c>
      <c r="O721" s="692">
        <v>0</v>
      </c>
      <c r="P721" s="692">
        <v>0</v>
      </c>
      <c r="Q721" s="697">
        <v>0</v>
      </c>
      <c r="R721" s="692">
        <v>0</v>
      </c>
      <c r="S721" s="693">
        <v>0</v>
      </c>
      <c r="T721" s="692">
        <v>0</v>
      </c>
      <c r="U721" s="693">
        <v>0</v>
      </c>
      <c r="V721" s="692">
        <v>0</v>
      </c>
      <c r="W721" s="693">
        <v>0</v>
      </c>
      <c r="X721" s="692">
        <v>0</v>
      </c>
      <c r="Y721" s="693">
        <v>0</v>
      </c>
      <c r="Z721" s="692">
        <v>0</v>
      </c>
      <c r="AA721" s="693">
        <v>0</v>
      </c>
      <c r="AB721" s="698">
        <v>0</v>
      </c>
      <c r="AC721" s="690">
        <v>0</v>
      </c>
      <c r="AD721" s="1015"/>
      <c r="AE721" s="1016"/>
      <c r="AF721" s="1016"/>
      <c r="AG721" s="528"/>
      <c r="AH721" s="521"/>
      <c r="AI721" s="521"/>
      <c r="AJ721" s="521"/>
      <c r="AK721" s="521"/>
      <c r="AL721" s="521"/>
      <c r="AM721" s="521"/>
      <c r="AN721" s="521"/>
      <c r="AO721" s="521"/>
      <c r="AP721" s="521"/>
      <c r="AQ721" s="521"/>
      <c r="AR721" s="521"/>
      <c r="AS721" s="521"/>
      <c r="AT721" s="521"/>
      <c r="AU721" s="521"/>
      <c r="AV721" s="521"/>
      <c r="AW721" s="521"/>
      <c r="AX721" s="521"/>
      <c r="AY721" s="521"/>
      <c r="AZ721" s="521"/>
      <c r="BA721" s="521"/>
      <c r="BB721" s="521"/>
      <c r="BC721" s="521"/>
      <c r="BD721" s="521"/>
      <c r="BE721" s="521"/>
      <c r="BF721" s="521"/>
      <c r="BG721" s="521"/>
      <c r="BH721" s="521"/>
      <c r="BI721" s="521"/>
      <c r="BJ721" s="521"/>
      <c r="BK721" s="521"/>
      <c r="BL721" s="521"/>
      <c r="BM721" s="521"/>
      <c r="BN721" s="521"/>
      <c r="BO721" s="521"/>
      <c r="BP721" s="521"/>
      <c r="BQ721" s="521"/>
      <c r="BR721" s="521"/>
      <c r="BS721" s="521"/>
      <c r="BT721" s="521"/>
      <c r="BU721" s="521"/>
      <c r="BV721" s="521"/>
      <c r="BW721" s="521"/>
      <c r="BX721" s="521"/>
      <c r="BY721" s="521"/>
      <c r="BZ721" s="521"/>
      <c r="CA721" s="521"/>
      <c r="CB721" s="521"/>
      <c r="CC721" s="521"/>
      <c r="CD721" s="521"/>
      <c r="CE721" s="521"/>
      <c r="CF721" s="521"/>
      <c r="CG721" s="521"/>
      <c r="CH721" s="521"/>
      <c r="CI721" s="521"/>
      <c r="CJ721" s="521"/>
      <c r="CK721" s="521"/>
      <c r="CL721" s="521"/>
      <c r="CM721" s="521"/>
      <c r="CN721" s="521"/>
      <c r="CO721" s="521"/>
      <c r="CP721" s="521"/>
      <c r="CQ721" s="521"/>
    </row>
    <row r="722" spans="1:95" s="69" customFormat="1" x14ac:dyDescent="0.2">
      <c r="A722" s="11">
        <v>171</v>
      </c>
      <c r="B722" s="271"/>
      <c r="C722" s="272"/>
      <c r="D722" s="272"/>
      <c r="E722" s="1445" t="str">
        <f>'2. CAD NCCF'!E722:L722</f>
        <v>Non-FI issued ABS and ABCP, medium rated</v>
      </c>
      <c r="F722" s="1446"/>
      <c r="G722" s="1446"/>
      <c r="H722" s="1446"/>
      <c r="I722" s="1446"/>
      <c r="J722" s="1446"/>
      <c r="K722" s="1446"/>
      <c r="L722" s="1447"/>
      <c r="M722" s="399">
        <f>SUBTOTAL(9,M723:M724)</f>
        <v>0</v>
      </c>
      <c r="N722" s="402">
        <f t="shared" ref="N722:AC722" si="165">SUBTOTAL(9,N723:N724)</f>
        <v>0</v>
      </c>
      <c r="O722" s="406">
        <f t="shared" si="165"/>
        <v>0</v>
      </c>
      <c r="P722" s="405">
        <f t="shared" si="165"/>
        <v>0</v>
      </c>
      <c r="Q722" s="407">
        <f t="shared" si="165"/>
        <v>0</v>
      </c>
      <c r="R722" s="406">
        <f t="shared" si="165"/>
        <v>0</v>
      </c>
      <c r="S722" s="406">
        <f t="shared" si="165"/>
        <v>0</v>
      </c>
      <c r="T722" s="406">
        <f t="shared" si="165"/>
        <v>0</v>
      </c>
      <c r="U722" s="406">
        <f t="shared" si="165"/>
        <v>0</v>
      </c>
      <c r="V722" s="406">
        <f t="shared" si="165"/>
        <v>0</v>
      </c>
      <c r="W722" s="406">
        <f t="shared" si="165"/>
        <v>0</v>
      </c>
      <c r="X722" s="406">
        <f t="shared" si="165"/>
        <v>0</v>
      </c>
      <c r="Y722" s="406">
        <f t="shared" si="165"/>
        <v>0</v>
      </c>
      <c r="Z722" s="406">
        <f t="shared" si="165"/>
        <v>0</v>
      </c>
      <c r="AA722" s="406">
        <f t="shared" si="165"/>
        <v>0</v>
      </c>
      <c r="AB722" s="416">
        <f t="shared" si="165"/>
        <v>0</v>
      </c>
      <c r="AC722" s="399">
        <f t="shared" si="165"/>
        <v>0</v>
      </c>
      <c r="AD722" s="1015"/>
      <c r="AE722" s="1016"/>
      <c r="AF722" s="1016"/>
      <c r="AG722" s="528"/>
      <c r="AH722" s="521"/>
      <c r="AI722" s="521"/>
      <c r="AJ722" s="521"/>
      <c r="AK722" s="521"/>
      <c r="AL722" s="521"/>
      <c r="AM722" s="521"/>
      <c r="AN722" s="521"/>
      <c r="AO722" s="521"/>
      <c r="AP722" s="521"/>
      <c r="AQ722" s="521"/>
      <c r="AR722" s="521"/>
      <c r="AS722" s="521"/>
      <c r="AT722" s="521"/>
      <c r="AU722" s="521"/>
      <c r="AV722" s="521"/>
      <c r="AW722" s="521"/>
      <c r="AX722" s="521"/>
      <c r="AY722" s="521"/>
      <c r="AZ722" s="521"/>
      <c r="BA722" s="521"/>
      <c r="BB722" s="521"/>
      <c r="BC722" s="521"/>
      <c r="BD722" s="521"/>
      <c r="BE722" s="521"/>
      <c r="BF722" s="521"/>
      <c r="BG722" s="521"/>
      <c r="BH722" s="521"/>
      <c r="BI722" s="521"/>
      <c r="BJ722" s="521"/>
      <c r="BK722" s="521"/>
      <c r="BL722" s="521"/>
      <c r="BM722" s="521"/>
      <c r="BN722" s="521"/>
      <c r="BO722" s="521"/>
      <c r="BP722" s="521"/>
      <c r="BQ722" s="521"/>
      <c r="BR722" s="521"/>
      <c r="BS722" s="521"/>
      <c r="BT722" s="521"/>
      <c r="BU722" s="521"/>
      <c r="BV722" s="521"/>
      <c r="BW722" s="521"/>
      <c r="BX722" s="521"/>
      <c r="BY722" s="521"/>
      <c r="BZ722" s="521"/>
      <c r="CA722" s="521"/>
      <c r="CB722" s="521"/>
      <c r="CC722" s="521"/>
      <c r="CD722" s="521"/>
      <c r="CE722" s="521"/>
      <c r="CF722" s="521"/>
      <c r="CG722" s="521"/>
      <c r="CH722" s="521"/>
      <c r="CI722" s="521"/>
      <c r="CJ722" s="521"/>
      <c r="CK722" s="521"/>
      <c r="CL722" s="521"/>
      <c r="CM722" s="521"/>
      <c r="CN722" s="521"/>
      <c r="CO722" s="521"/>
      <c r="CP722" s="521"/>
      <c r="CQ722" s="521"/>
    </row>
    <row r="723" spans="1:95" s="69" customFormat="1" ht="15" customHeight="1" x14ac:dyDescent="0.2">
      <c r="A723" s="11">
        <v>172</v>
      </c>
      <c r="B723" s="271"/>
      <c r="C723" s="272"/>
      <c r="D723" s="272"/>
      <c r="E723" s="272"/>
      <c r="F723" s="1475" t="str">
        <f>'2. CAD NCCF'!F723:L723</f>
        <v>Non-FI issued ABS, medium rated</v>
      </c>
      <c r="G723" s="1476"/>
      <c r="H723" s="1476"/>
      <c r="I723" s="1476"/>
      <c r="J723" s="1476"/>
      <c r="K723" s="1476"/>
      <c r="L723" s="1477"/>
      <c r="M723" s="690">
        <v>0</v>
      </c>
      <c r="N723" s="691">
        <v>0</v>
      </c>
      <c r="O723" s="692">
        <v>0</v>
      </c>
      <c r="P723" s="692">
        <v>0</v>
      </c>
      <c r="Q723" s="697">
        <v>0</v>
      </c>
      <c r="R723" s="692">
        <v>0</v>
      </c>
      <c r="S723" s="693">
        <v>0</v>
      </c>
      <c r="T723" s="692">
        <v>0</v>
      </c>
      <c r="U723" s="693">
        <v>0</v>
      </c>
      <c r="V723" s="692">
        <v>0</v>
      </c>
      <c r="W723" s="693">
        <v>0</v>
      </c>
      <c r="X723" s="692">
        <v>0</v>
      </c>
      <c r="Y723" s="693">
        <v>0</v>
      </c>
      <c r="Z723" s="692">
        <v>0</v>
      </c>
      <c r="AA723" s="693">
        <v>0</v>
      </c>
      <c r="AB723" s="698">
        <v>0</v>
      </c>
      <c r="AC723" s="690">
        <v>0</v>
      </c>
      <c r="AD723" s="1015"/>
      <c r="AE723" s="1016"/>
      <c r="AF723" s="1016"/>
      <c r="AG723" s="528"/>
      <c r="AH723" s="521"/>
      <c r="AI723" s="521"/>
      <c r="AJ723" s="521"/>
      <c r="AK723" s="521"/>
      <c r="AL723" s="521"/>
      <c r="AM723" s="521"/>
      <c r="AN723" s="521"/>
      <c r="AO723" s="521"/>
      <c r="AP723" s="521"/>
      <c r="AQ723" s="521"/>
      <c r="AR723" s="521"/>
      <c r="AS723" s="521"/>
      <c r="AT723" s="521"/>
      <c r="AU723" s="521"/>
      <c r="AV723" s="521"/>
      <c r="AW723" s="521"/>
      <c r="AX723" s="521"/>
      <c r="AY723" s="521"/>
      <c r="AZ723" s="521"/>
      <c r="BA723" s="521"/>
      <c r="BB723" s="521"/>
      <c r="BC723" s="521"/>
      <c r="BD723" s="521"/>
      <c r="BE723" s="521"/>
      <c r="BF723" s="521"/>
      <c r="BG723" s="521"/>
      <c r="BH723" s="521"/>
      <c r="BI723" s="521"/>
      <c r="BJ723" s="521"/>
      <c r="BK723" s="521"/>
      <c r="BL723" s="521"/>
      <c r="BM723" s="521"/>
      <c r="BN723" s="521"/>
      <c r="BO723" s="521"/>
      <c r="BP723" s="521"/>
      <c r="BQ723" s="521"/>
      <c r="BR723" s="521"/>
      <c r="BS723" s="521"/>
      <c r="BT723" s="521"/>
      <c r="BU723" s="521"/>
      <c r="BV723" s="521"/>
      <c r="BW723" s="521"/>
      <c r="BX723" s="521"/>
      <c r="BY723" s="521"/>
      <c r="BZ723" s="521"/>
      <c r="CA723" s="521"/>
      <c r="CB723" s="521"/>
      <c r="CC723" s="521"/>
      <c r="CD723" s="521"/>
      <c r="CE723" s="521"/>
      <c r="CF723" s="521"/>
      <c r="CG723" s="521"/>
      <c r="CH723" s="521"/>
      <c r="CI723" s="521"/>
      <c r="CJ723" s="521"/>
      <c r="CK723" s="521"/>
      <c r="CL723" s="521"/>
      <c r="CM723" s="521"/>
      <c r="CN723" s="521"/>
      <c r="CO723" s="521"/>
      <c r="CP723" s="521"/>
      <c r="CQ723" s="521"/>
    </row>
    <row r="724" spans="1:95" s="69" customFormat="1" ht="15" customHeight="1" x14ac:dyDescent="0.2">
      <c r="A724" s="11">
        <v>173</v>
      </c>
      <c r="B724" s="271"/>
      <c r="C724" s="272"/>
      <c r="D724" s="272"/>
      <c r="E724" s="272"/>
      <c r="F724" s="1475" t="str">
        <f>'2. CAD NCCF'!F724:L724</f>
        <v>Non-FI issued ABCP, medium rated</v>
      </c>
      <c r="G724" s="1476"/>
      <c r="H724" s="1476"/>
      <c r="I724" s="1476"/>
      <c r="J724" s="1476"/>
      <c r="K724" s="1476"/>
      <c r="L724" s="1477"/>
      <c r="M724" s="690">
        <v>0</v>
      </c>
      <c r="N724" s="691">
        <v>0</v>
      </c>
      <c r="O724" s="692">
        <v>0</v>
      </c>
      <c r="P724" s="692">
        <v>0</v>
      </c>
      <c r="Q724" s="697">
        <v>0</v>
      </c>
      <c r="R724" s="692">
        <v>0</v>
      </c>
      <c r="S724" s="693">
        <v>0</v>
      </c>
      <c r="T724" s="692">
        <v>0</v>
      </c>
      <c r="U724" s="693">
        <v>0</v>
      </c>
      <c r="V724" s="692">
        <v>0</v>
      </c>
      <c r="W724" s="693">
        <v>0</v>
      </c>
      <c r="X724" s="692">
        <v>0</v>
      </c>
      <c r="Y724" s="693">
        <v>0</v>
      </c>
      <c r="Z724" s="692">
        <v>0</v>
      </c>
      <c r="AA724" s="693">
        <v>0</v>
      </c>
      <c r="AB724" s="698">
        <v>0</v>
      </c>
      <c r="AC724" s="690">
        <v>0</v>
      </c>
      <c r="AD724" s="1015"/>
      <c r="AE724" s="1016"/>
      <c r="AF724" s="1016"/>
      <c r="AG724" s="528"/>
      <c r="AH724" s="521"/>
      <c r="AI724" s="521"/>
      <c r="AJ724" s="521"/>
      <c r="AK724" s="521"/>
      <c r="AL724" s="521"/>
      <c r="AM724" s="521"/>
      <c r="AN724" s="521"/>
      <c r="AO724" s="521"/>
      <c r="AP724" s="521"/>
      <c r="AQ724" s="521"/>
      <c r="AR724" s="521"/>
      <c r="AS724" s="521"/>
      <c r="AT724" s="521"/>
      <c r="AU724" s="521"/>
      <c r="AV724" s="521"/>
      <c r="AW724" s="521"/>
      <c r="AX724" s="521"/>
      <c r="AY724" s="521"/>
      <c r="AZ724" s="521"/>
      <c r="BA724" s="521"/>
      <c r="BB724" s="521"/>
      <c r="BC724" s="521"/>
      <c r="BD724" s="521"/>
      <c r="BE724" s="521"/>
      <c r="BF724" s="521"/>
      <c r="BG724" s="521"/>
      <c r="BH724" s="521"/>
      <c r="BI724" s="521"/>
      <c r="BJ724" s="521"/>
      <c r="BK724" s="521"/>
      <c r="BL724" s="521"/>
      <c r="BM724" s="521"/>
      <c r="BN724" s="521"/>
      <c r="BO724" s="521"/>
      <c r="BP724" s="521"/>
      <c r="BQ724" s="521"/>
      <c r="BR724" s="521"/>
      <c r="BS724" s="521"/>
      <c r="BT724" s="521"/>
      <c r="BU724" s="521"/>
      <c r="BV724" s="521"/>
      <c r="BW724" s="521"/>
      <c r="BX724" s="521"/>
      <c r="BY724" s="521"/>
      <c r="BZ724" s="521"/>
      <c r="CA724" s="521"/>
      <c r="CB724" s="521"/>
      <c r="CC724" s="521"/>
      <c r="CD724" s="521"/>
      <c r="CE724" s="521"/>
      <c r="CF724" s="521"/>
      <c r="CG724" s="521"/>
      <c r="CH724" s="521"/>
      <c r="CI724" s="521"/>
      <c r="CJ724" s="521"/>
      <c r="CK724" s="521"/>
      <c r="CL724" s="521"/>
      <c r="CM724" s="521"/>
      <c r="CN724" s="521"/>
      <c r="CO724" s="521"/>
      <c r="CP724" s="521"/>
      <c r="CQ724" s="521"/>
    </row>
    <row r="725" spans="1:95" s="69" customFormat="1" x14ac:dyDescent="0.2">
      <c r="A725" s="11">
        <v>174</v>
      </c>
      <c r="B725" s="271"/>
      <c r="C725" s="272"/>
      <c r="D725" s="272"/>
      <c r="E725" s="1445" t="str">
        <f>'2. CAD NCCF'!E725:L725</f>
        <v>FI issued ABS and ABCP, medium rated</v>
      </c>
      <c r="F725" s="1446"/>
      <c r="G725" s="1446"/>
      <c r="H725" s="1446"/>
      <c r="I725" s="1446"/>
      <c r="J725" s="1446"/>
      <c r="K725" s="1446"/>
      <c r="L725" s="1447"/>
      <c r="M725" s="399">
        <f>SUBTOTAL(9,M726:M727)</f>
        <v>0</v>
      </c>
      <c r="N725" s="402">
        <f t="shared" ref="N725:AC725" si="166">SUBTOTAL(9,N726:N727)</f>
        <v>0</v>
      </c>
      <c r="O725" s="406">
        <f t="shared" si="166"/>
        <v>0</v>
      </c>
      <c r="P725" s="405">
        <f t="shared" si="166"/>
        <v>0</v>
      </c>
      <c r="Q725" s="407">
        <f t="shared" si="166"/>
        <v>0</v>
      </c>
      <c r="R725" s="406">
        <f t="shared" si="166"/>
        <v>0</v>
      </c>
      <c r="S725" s="406">
        <f t="shared" si="166"/>
        <v>0</v>
      </c>
      <c r="T725" s="406">
        <f t="shared" si="166"/>
        <v>0</v>
      </c>
      <c r="U725" s="406">
        <f t="shared" si="166"/>
        <v>0</v>
      </c>
      <c r="V725" s="406">
        <f t="shared" si="166"/>
        <v>0</v>
      </c>
      <c r="W725" s="406">
        <f t="shared" si="166"/>
        <v>0</v>
      </c>
      <c r="X725" s="406">
        <f t="shared" si="166"/>
        <v>0</v>
      </c>
      <c r="Y725" s="406">
        <f t="shared" si="166"/>
        <v>0</v>
      </c>
      <c r="Z725" s="406">
        <f t="shared" si="166"/>
        <v>0</v>
      </c>
      <c r="AA725" s="406">
        <f t="shared" si="166"/>
        <v>0</v>
      </c>
      <c r="AB725" s="416">
        <f t="shared" si="166"/>
        <v>0</v>
      </c>
      <c r="AC725" s="399">
        <f t="shared" si="166"/>
        <v>0</v>
      </c>
      <c r="AD725" s="1015"/>
      <c r="AE725" s="1016"/>
      <c r="AF725" s="1016"/>
      <c r="AG725" s="528"/>
      <c r="AH725" s="521"/>
      <c r="AI725" s="521"/>
      <c r="AJ725" s="521"/>
      <c r="AK725" s="521"/>
      <c r="AL725" s="521"/>
      <c r="AM725" s="521"/>
      <c r="AN725" s="521"/>
      <c r="AO725" s="521"/>
      <c r="AP725" s="521"/>
      <c r="AQ725" s="521"/>
      <c r="AR725" s="521"/>
      <c r="AS725" s="521"/>
      <c r="AT725" s="521"/>
      <c r="AU725" s="521"/>
      <c r="AV725" s="521"/>
      <c r="AW725" s="521"/>
      <c r="AX725" s="521"/>
      <c r="AY725" s="521"/>
      <c r="AZ725" s="521"/>
      <c r="BA725" s="521"/>
      <c r="BB725" s="521"/>
      <c r="BC725" s="521"/>
      <c r="BD725" s="521"/>
      <c r="BE725" s="521"/>
      <c r="BF725" s="521"/>
      <c r="BG725" s="521"/>
      <c r="BH725" s="521"/>
      <c r="BI725" s="521"/>
      <c r="BJ725" s="521"/>
      <c r="BK725" s="521"/>
      <c r="BL725" s="521"/>
      <c r="BM725" s="521"/>
      <c r="BN725" s="521"/>
      <c r="BO725" s="521"/>
      <c r="BP725" s="521"/>
      <c r="BQ725" s="521"/>
      <c r="BR725" s="521"/>
      <c r="BS725" s="521"/>
      <c r="BT725" s="521"/>
      <c r="BU725" s="521"/>
      <c r="BV725" s="521"/>
      <c r="BW725" s="521"/>
      <c r="BX725" s="521"/>
      <c r="BY725" s="521"/>
      <c r="BZ725" s="521"/>
      <c r="CA725" s="521"/>
      <c r="CB725" s="521"/>
      <c r="CC725" s="521"/>
      <c r="CD725" s="521"/>
      <c r="CE725" s="521"/>
      <c r="CF725" s="521"/>
      <c r="CG725" s="521"/>
      <c r="CH725" s="521"/>
      <c r="CI725" s="521"/>
      <c r="CJ725" s="521"/>
      <c r="CK725" s="521"/>
      <c r="CL725" s="521"/>
      <c r="CM725" s="521"/>
      <c r="CN725" s="521"/>
      <c r="CO725" s="521"/>
      <c r="CP725" s="521"/>
      <c r="CQ725" s="521"/>
    </row>
    <row r="726" spans="1:95" s="69" customFormat="1" ht="15" customHeight="1" x14ac:dyDescent="0.2">
      <c r="A726" s="11">
        <v>175</v>
      </c>
      <c r="B726" s="271"/>
      <c r="C726" s="272"/>
      <c r="D726" s="272"/>
      <c r="E726" s="272"/>
      <c r="F726" s="1475" t="str">
        <f>'2. CAD NCCF'!F726:L726</f>
        <v>FI issued ABS, medium rated</v>
      </c>
      <c r="G726" s="1476"/>
      <c r="H726" s="1476"/>
      <c r="I726" s="1476"/>
      <c r="J726" s="1476"/>
      <c r="K726" s="1476"/>
      <c r="L726" s="1477"/>
      <c r="M726" s="690">
        <v>0</v>
      </c>
      <c r="N726" s="691">
        <v>0</v>
      </c>
      <c r="O726" s="692">
        <v>0</v>
      </c>
      <c r="P726" s="692">
        <v>0</v>
      </c>
      <c r="Q726" s="697">
        <v>0</v>
      </c>
      <c r="R726" s="692">
        <v>0</v>
      </c>
      <c r="S726" s="693">
        <v>0</v>
      </c>
      <c r="T726" s="692">
        <v>0</v>
      </c>
      <c r="U726" s="693">
        <v>0</v>
      </c>
      <c r="V726" s="692">
        <v>0</v>
      </c>
      <c r="W726" s="693">
        <v>0</v>
      </c>
      <c r="X726" s="692">
        <v>0</v>
      </c>
      <c r="Y726" s="693">
        <v>0</v>
      </c>
      <c r="Z726" s="692">
        <v>0</v>
      </c>
      <c r="AA726" s="693">
        <v>0</v>
      </c>
      <c r="AB726" s="698">
        <v>0</v>
      </c>
      <c r="AC726" s="690">
        <v>0</v>
      </c>
      <c r="AD726" s="1015"/>
      <c r="AE726" s="1016"/>
      <c r="AF726" s="1016"/>
      <c r="AG726" s="528"/>
      <c r="AH726" s="521"/>
      <c r="AI726" s="521"/>
      <c r="AJ726" s="521"/>
      <c r="AK726" s="521"/>
      <c r="AL726" s="521"/>
      <c r="AM726" s="521"/>
      <c r="AN726" s="521"/>
      <c r="AO726" s="521"/>
      <c r="AP726" s="521"/>
      <c r="AQ726" s="521"/>
      <c r="AR726" s="521"/>
      <c r="AS726" s="521"/>
      <c r="AT726" s="521"/>
      <c r="AU726" s="521"/>
      <c r="AV726" s="521"/>
      <c r="AW726" s="521"/>
      <c r="AX726" s="521"/>
      <c r="AY726" s="521"/>
      <c r="AZ726" s="521"/>
      <c r="BA726" s="521"/>
      <c r="BB726" s="521"/>
      <c r="BC726" s="521"/>
      <c r="BD726" s="521"/>
      <c r="BE726" s="521"/>
      <c r="BF726" s="521"/>
      <c r="BG726" s="521"/>
      <c r="BH726" s="521"/>
      <c r="BI726" s="521"/>
      <c r="BJ726" s="521"/>
      <c r="BK726" s="521"/>
      <c r="BL726" s="521"/>
      <c r="BM726" s="521"/>
      <c r="BN726" s="521"/>
      <c r="BO726" s="521"/>
      <c r="BP726" s="521"/>
      <c r="BQ726" s="521"/>
      <c r="BR726" s="521"/>
      <c r="BS726" s="521"/>
      <c r="BT726" s="521"/>
      <c r="BU726" s="521"/>
      <c r="BV726" s="521"/>
      <c r="BW726" s="521"/>
      <c r="BX726" s="521"/>
      <c r="BY726" s="521"/>
      <c r="BZ726" s="521"/>
      <c r="CA726" s="521"/>
      <c r="CB726" s="521"/>
      <c r="CC726" s="521"/>
      <c r="CD726" s="521"/>
      <c r="CE726" s="521"/>
      <c r="CF726" s="521"/>
      <c r="CG726" s="521"/>
      <c r="CH726" s="521"/>
      <c r="CI726" s="521"/>
      <c r="CJ726" s="521"/>
      <c r="CK726" s="521"/>
      <c r="CL726" s="521"/>
      <c r="CM726" s="521"/>
      <c r="CN726" s="521"/>
      <c r="CO726" s="521"/>
      <c r="CP726" s="521"/>
      <c r="CQ726" s="521"/>
    </row>
    <row r="727" spans="1:95" s="69" customFormat="1" ht="15" customHeight="1" x14ac:dyDescent="0.2">
      <c r="A727" s="11">
        <v>176</v>
      </c>
      <c r="B727" s="271"/>
      <c r="C727" s="272"/>
      <c r="D727" s="272"/>
      <c r="E727" s="272"/>
      <c r="F727" s="1475" t="str">
        <f>'2. CAD NCCF'!F727:L727</f>
        <v>FI issued ABCP, medium rated</v>
      </c>
      <c r="G727" s="1476"/>
      <c r="H727" s="1476"/>
      <c r="I727" s="1476"/>
      <c r="J727" s="1476"/>
      <c r="K727" s="1476"/>
      <c r="L727" s="1477"/>
      <c r="M727" s="690">
        <v>0</v>
      </c>
      <c r="N727" s="691">
        <v>0</v>
      </c>
      <c r="O727" s="692">
        <v>0</v>
      </c>
      <c r="P727" s="692">
        <v>0</v>
      </c>
      <c r="Q727" s="697">
        <v>0</v>
      </c>
      <c r="R727" s="692">
        <v>0</v>
      </c>
      <c r="S727" s="693">
        <v>0</v>
      </c>
      <c r="T727" s="692">
        <v>0</v>
      </c>
      <c r="U727" s="693">
        <v>0</v>
      </c>
      <c r="V727" s="692">
        <v>0</v>
      </c>
      <c r="W727" s="693">
        <v>0</v>
      </c>
      <c r="X727" s="692">
        <v>0</v>
      </c>
      <c r="Y727" s="693">
        <v>0</v>
      </c>
      <c r="Z727" s="692">
        <v>0</v>
      </c>
      <c r="AA727" s="693">
        <v>0</v>
      </c>
      <c r="AB727" s="698">
        <v>0</v>
      </c>
      <c r="AC727" s="690">
        <v>0</v>
      </c>
      <c r="AD727" s="1015"/>
      <c r="AE727" s="1016"/>
      <c r="AF727" s="1016"/>
      <c r="AG727" s="528"/>
      <c r="AH727" s="521"/>
      <c r="AI727" s="521"/>
      <c r="AJ727" s="521"/>
      <c r="AK727" s="521"/>
      <c r="AL727" s="521"/>
      <c r="AM727" s="521"/>
      <c r="AN727" s="521"/>
      <c r="AO727" s="521"/>
      <c r="AP727" s="521"/>
      <c r="AQ727" s="521"/>
      <c r="AR727" s="521"/>
      <c r="AS727" s="521"/>
      <c r="AT727" s="521"/>
      <c r="AU727" s="521"/>
      <c r="AV727" s="521"/>
      <c r="AW727" s="521"/>
      <c r="AX727" s="521"/>
      <c r="AY727" s="521"/>
      <c r="AZ727" s="521"/>
      <c r="BA727" s="521"/>
      <c r="BB727" s="521"/>
      <c r="BC727" s="521"/>
      <c r="BD727" s="521"/>
      <c r="BE727" s="521"/>
      <c r="BF727" s="521"/>
      <c r="BG727" s="521"/>
      <c r="BH727" s="521"/>
      <c r="BI727" s="521"/>
      <c r="BJ727" s="521"/>
      <c r="BK727" s="521"/>
      <c r="BL727" s="521"/>
      <c r="BM727" s="521"/>
      <c r="BN727" s="521"/>
      <c r="BO727" s="521"/>
      <c r="BP727" s="521"/>
      <c r="BQ727" s="521"/>
      <c r="BR727" s="521"/>
      <c r="BS727" s="521"/>
      <c r="BT727" s="521"/>
      <c r="BU727" s="521"/>
      <c r="BV727" s="521"/>
      <c r="BW727" s="521"/>
      <c r="BX727" s="521"/>
      <c r="BY727" s="521"/>
      <c r="BZ727" s="521"/>
      <c r="CA727" s="521"/>
      <c r="CB727" s="521"/>
      <c r="CC727" s="521"/>
      <c r="CD727" s="521"/>
      <c r="CE727" s="521"/>
      <c r="CF727" s="521"/>
      <c r="CG727" s="521"/>
      <c r="CH727" s="521"/>
      <c r="CI727" s="521"/>
      <c r="CJ727" s="521"/>
      <c r="CK727" s="521"/>
      <c r="CL727" s="521"/>
      <c r="CM727" s="521"/>
      <c r="CN727" s="521"/>
      <c r="CO727" s="521"/>
      <c r="CP727" s="521"/>
      <c r="CQ727" s="521"/>
    </row>
    <row r="728" spans="1:95" s="69" customFormat="1" x14ac:dyDescent="0.2">
      <c r="A728" s="11">
        <v>177</v>
      </c>
      <c r="B728" s="271"/>
      <c r="C728" s="272"/>
      <c r="D728" s="272"/>
      <c r="E728" s="1445" t="str">
        <f>'2. CAD NCCF'!E728:L728</f>
        <v>Non-FI issued ABS and ABCP, low or not rated</v>
      </c>
      <c r="F728" s="1446"/>
      <c r="G728" s="1446"/>
      <c r="H728" s="1446"/>
      <c r="I728" s="1446"/>
      <c r="J728" s="1446"/>
      <c r="K728" s="1446"/>
      <c r="L728" s="1447"/>
      <c r="M728" s="399">
        <f>SUBTOTAL(9,M729:M730)</f>
        <v>0</v>
      </c>
      <c r="N728" s="402">
        <f t="shared" ref="N728:AC728" si="167">SUBTOTAL(9,N729:N730)</f>
        <v>0</v>
      </c>
      <c r="O728" s="406">
        <f t="shared" si="167"/>
        <v>0</v>
      </c>
      <c r="P728" s="405">
        <f t="shared" si="167"/>
        <v>0</v>
      </c>
      <c r="Q728" s="407">
        <f t="shared" si="167"/>
        <v>0</v>
      </c>
      <c r="R728" s="406">
        <f t="shared" si="167"/>
        <v>0</v>
      </c>
      <c r="S728" s="406">
        <f t="shared" si="167"/>
        <v>0</v>
      </c>
      <c r="T728" s="406">
        <f t="shared" si="167"/>
        <v>0</v>
      </c>
      <c r="U728" s="406">
        <f t="shared" si="167"/>
        <v>0</v>
      </c>
      <c r="V728" s="406">
        <f t="shared" si="167"/>
        <v>0</v>
      </c>
      <c r="W728" s="406">
        <f t="shared" si="167"/>
        <v>0</v>
      </c>
      <c r="X728" s="406">
        <f t="shared" si="167"/>
        <v>0</v>
      </c>
      <c r="Y728" s="406">
        <f t="shared" si="167"/>
        <v>0</v>
      </c>
      <c r="Z728" s="406">
        <f t="shared" si="167"/>
        <v>0</v>
      </c>
      <c r="AA728" s="406">
        <f t="shared" si="167"/>
        <v>0</v>
      </c>
      <c r="AB728" s="416">
        <f t="shared" si="167"/>
        <v>0</v>
      </c>
      <c r="AC728" s="399">
        <f t="shared" si="167"/>
        <v>0</v>
      </c>
      <c r="AD728" s="1015"/>
      <c r="AE728" s="1016"/>
      <c r="AF728" s="1016"/>
      <c r="AG728" s="528"/>
      <c r="AH728" s="521"/>
      <c r="AI728" s="521"/>
      <c r="AJ728" s="521"/>
      <c r="AK728" s="521"/>
      <c r="AL728" s="521"/>
      <c r="AM728" s="521"/>
      <c r="AN728" s="521"/>
      <c r="AO728" s="521"/>
      <c r="AP728" s="521"/>
      <c r="AQ728" s="521"/>
      <c r="AR728" s="521"/>
      <c r="AS728" s="521"/>
      <c r="AT728" s="521"/>
      <c r="AU728" s="521"/>
      <c r="AV728" s="521"/>
      <c r="AW728" s="521"/>
      <c r="AX728" s="521"/>
      <c r="AY728" s="521"/>
      <c r="AZ728" s="521"/>
      <c r="BA728" s="521"/>
      <c r="BB728" s="521"/>
      <c r="BC728" s="521"/>
      <c r="BD728" s="521"/>
      <c r="BE728" s="521"/>
      <c r="BF728" s="521"/>
      <c r="BG728" s="521"/>
      <c r="BH728" s="521"/>
      <c r="BI728" s="521"/>
      <c r="BJ728" s="521"/>
      <c r="BK728" s="521"/>
      <c r="BL728" s="521"/>
      <c r="BM728" s="521"/>
      <c r="BN728" s="521"/>
      <c r="BO728" s="521"/>
      <c r="BP728" s="521"/>
      <c r="BQ728" s="521"/>
      <c r="BR728" s="521"/>
      <c r="BS728" s="521"/>
      <c r="BT728" s="521"/>
      <c r="BU728" s="521"/>
      <c r="BV728" s="521"/>
      <c r="BW728" s="521"/>
      <c r="BX728" s="521"/>
      <c r="BY728" s="521"/>
      <c r="BZ728" s="521"/>
      <c r="CA728" s="521"/>
      <c r="CB728" s="521"/>
      <c r="CC728" s="521"/>
      <c r="CD728" s="521"/>
      <c r="CE728" s="521"/>
      <c r="CF728" s="521"/>
      <c r="CG728" s="521"/>
      <c r="CH728" s="521"/>
      <c r="CI728" s="521"/>
      <c r="CJ728" s="521"/>
      <c r="CK728" s="521"/>
      <c r="CL728" s="521"/>
      <c r="CM728" s="521"/>
      <c r="CN728" s="521"/>
      <c r="CO728" s="521"/>
      <c r="CP728" s="521"/>
      <c r="CQ728" s="521"/>
    </row>
    <row r="729" spans="1:95" s="69" customFormat="1" ht="15" customHeight="1" x14ac:dyDescent="0.2">
      <c r="A729" s="11">
        <v>178</v>
      </c>
      <c r="B729" s="271"/>
      <c r="C729" s="272"/>
      <c r="D729" s="272"/>
      <c r="E729" s="272"/>
      <c r="F729" s="1475" t="str">
        <f>'2. CAD NCCF'!F729:L729</f>
        <v>Non-FI issued ABS, low or not rated</v>
      </c>
      <c r="G729" s="1476"/>
      <c r="H729" s="1476"/>
      <c r="I729" s="1476"/>
      <c r="J729" s="1476"/>
      <c r="K729" s="1476"/>
      <c r="L729" s="1477"/>
      <c r="M729" s="690">
        <v>0</v>
      </c>
      <c r="N729" s="691">
        <v>0</v>
      </c>
      <c r="O729" s="692">
        <v>0</v>
      </c>
      <c r="P729" s="692">
        <v>0</v>
      </c>
      <c r="Q729" s="697">
        <v>0</v>
      </c>
      <c r="R729" s="692">
        <v>0</v>
      </c>
      <c r="S729" s="693">
        <v>0</v>
      </c>
      <c r="T729" s="692">
        <v>0</v>
      </c>
      <c r="U729" s="693">
        <v>0</v>
      </c>
      <c r="V729" s="692">
        <v>0</v>
      </c>
      <c r="W729" s="693">
        <v>0</v>
      </c>
      <c r="X729" s="692">
        <v>0</v>
      </c>
      <c r="Y729" s="693">
        <v>0</v>
      </c>
      <c r="Z729" s="692">
        <v>0</v>
      </c>
      <c r="AA729" s="693">
        <v>0</v>
      </c>
      <c r="AB729" s="698">
        <v>0</v>
      </c>
      <c r="AC729" s="690">
        <v>0</v>
      </c>
      <c r="AD729" s="1015"/>
      <c r="AE729" s="1016"/>
      <c r="AF729" s="1016"/>
      <c r="AG729" s="528"/>
      <c r="AH729" s="521"/>
      <c r="AI729" s="521"/>
      <c r="AJ729" s="521"/>
      <c r="AK729" s="521"/>
      <c r="AL729" s="521"/>
      <c r="AM729" s="521"/>
      <c r="AN729" s="521"/>
      <c r="AO729" s="521"/>
      <c r="AP729" s="521"/>
      <c r="AQ729" s="521"/>
      <c r="AR729" s="521"/>
      <c r="AS729" s="521"/>
      <c r="AT729" s="521"/>
      <c r="AU729" s="521"/>
      <c r="AV729" s="521"/>
      <c r="AW729" s="521"/>
      <c r="AX729" s="521"/>
      <c r="AY729" s="521"/>
      <c r="AZ729" s="521"/>
      <c r="BA729" s="521"/>
      <c r="BB729" s="521"/>
      <c r="BC729" s="521"/>
      <c r="BD729" s="521"/>
      <c r="BE729" s="521"/>
      <c r="BF729" s="521"/>
      <c r="BG729" s="521"/>
      <c r="BH729" s="521"/>
      <c r="BI729" s="521"/>
      <c r="BJ729" s="521"/>
      <c r="BK729" s="521"/>
      <c r="BL729" s="521"/>
      <c r="BM729" s="521"/>
      <c r="BN729" s="521"/>
      <c r="BO729" s="521"/>
      <c r="BP729" s="521"/>
      <c r="BQ729" s="521"/>
      <c r="BR729" s="521"/>
      <c r="BS729" s="521"/>
      <c r="BT729" s="521"/>
      <c r="BU729" s="521"/>
      <c r="BV729" s="521"/>
      <c r="BW729" s="521"/>
      <c r="BX729" s="521"/>
      <c r="BY729" s="521"/>
      <c r="BZ729" s="521"/>
      <c r="CA729" s="521"/>
      <c r="CB729" s="521"/>
      <c r="CC729" s="521"/>
      <c r="CD729" s="521"/>
      <c r="CE729" s="521"/>
      <c r="CF729" s="521"/>
      <c r="CG729" s="521"/>
      <c r="CH729" s="521"/>
      <c r="CI729" s="521"/>
      <c r="CJ729" s="521"/>
      <c r="CK729" s="521"/>
      <c r="CL729" s="521"/>
      <c r="CM729" s="521"/>
      <c r="CN729" s="521"/>
      <c r="CO729" s="521"/>
      <c r="CP729" s="521"/>
      <c r="CQ729" s="521"/>
    </row>
    <row r="730" spans="1:95" s="69" customFormat="1" ht="15" customHeight="1" x14ac:dyDescent="0.2">
      <c r="A730" s="11">
        <v>179</v>
      </c>
      <c r="B730" s="271"/>
      <c r="C730" s="272"/>
      <c r="D730" s="272"/>
      <c r="E730" s="272"/>
      <c r="F730" s="1475" t="str">
        <f>'2. CAD NCCF'!F730:L730</f>
        <v>Non-FI issued ABCP, low or not rated</v>
      </c>
      <c r="G730" s="1476"/>
      <c r="H730" s="1476"/>
      <c r="I730" s="1476"/>
      <c r="J730" s="1476"/>
      <c r="K730" s="1476"/>
      <c r="L730" s="1477"/>
      <c r="M730" s="690">
        <v>0</v>
      </c>
      <c r="N730" s="691">
        <v>0</v>
      </c>
      <c r="O730" s="692">
        <v>0</v>
      </c>
      <c r="P730" s="692">
        <v>0</v>
      </c>
      <c r="Q730" s="697">
        <v>0</v>
      </c>
      <c r="R730" s="692">
        <v>0</v>
      </c>
      <c r="S730" s="693">
        <v>0</v>
      </c>
      <c r="T730" s="692">
        <v>0</v>
      </c>
      <c r="U730" s="693">
        <v>0</v>
      </c>
      <c r="V730" s="692">
        <v>0</v>
      </c>
      <c r="W730" s="693">
        <v>0</v>
      </c>
      <c r="X730" s="692">
        <v>0</v>
      </c>
      <c r="Y730" s="693">
        <v>0</v>
      </c>
      <c r="Z730" s="692">
        <v>0</v>
      </c>
      <c r="AA730" s="693">
        <v>0</v>
      </c>
      <c r="AB730" s="698">
        <v>0</v>
      </c>
      <c r="AC730" s="690">
        <v>0</v>
      </c>
      <c r="AD730" s="1015"/>
      <c r="AE730" s="1016"/>
      <c r="AF730" s="1016"/>
      <c r="AG730" s="528"/>
      <c r="AH730" s="521"/>
      <c r="AI730" s="521"/>
      <c r="AJ730" s="521"/>
      <c r="AK730" s="521"/>
      <c r="AL730" s="521"/>
      <c r="AM730" s="521"/>
      <c r="AN730" s="521"/>
      <c r="AO730" s="521"/>
      <c r="AP730" s="521"/>
      <c r="AQ730" s="521"/>
      <c r="AR730" s="521"/>
      <c r="AS730" s="521"/>
      <c r="AT730" s="521"/>
      <c r="AU730" s="521"/>
      <c r="AV730" s="521"/>
      <c r="AW730" s="521"/>
      <c r="AX730" s="521"/>
      <c r="AY730" s="521"/>
      <c r="AZ730" s="521"/>
      <c r="BA730" s="521"/>
      <c r="BB730" s="521"/>
      <c r="BC730" s="521"/>
      <c r="BD730" s="521"/>
      <c r="BE730" s="521"/>
      <c r="BF730" s="521"/>
      <c r="BG730" s="521"/>
      <c r="BH730" s="521"/>
      <c r="BI730" s="521"/>
      <c r="BJ730" s="521"/>
      <c r="BK730" s="521"/>
      <c r="BL730" s="521"/>
      <c r="BM730" s="521"/>
      <c r="BN730" s="521"/>
      <c r="BO730" s="521"/>
      <c r="BP730" s="521"/>
      <c r="BQ730" s="521"/>
      <c r="BR730" s="521"/>
      <c r="BS730" s="521"/>
      <c r="BT730" s="521"/>
      <c r="BU730" s="521"/>
      <c r="BV730" s="521"/>
      <c r="BW730" s="521"/>
      <c r="BX730" s="521"/>
      <c r="BY730" s="521"/>
      <c r="BZ730" s="521"/>
      <c r="CA730" s="521"/>
      <c r="CB730" s="521"/>
      <c r="CC730" s="521"/>
      <c r="CD730" s="521"/>
      <c r="CE730" s="521"/>
      <c r="CF730" s="521"/>
      <c r="CG730" s="521"/>
      <c r="CH730" s="521"/>
      <c r="CI730" s="521"/>
      <c r="CJ730" s="521"/>
      <c r="CK730" s="521"/>
      <c r="CL730" s="521"/>
      <c r="CM730" s="521"/>
      <c r="CN730" s="521"/>
      <c r="CO730" s="521"/>
      <c r="CP730" s="521"/>
      <c r="CQ730" s="521"/>
    </row>
    <row r="731" spans="1:95" s="69" customFormat="1" x14ac:dyDescent="0.2">
      <c r="A731" s="11">
        <v>180</v>
      </c>
      <c r="B731" s="271"/>
      <c r="C731" s="272"/>
      <c r="D731" s="272"/>
      <c r="E731" s="1445" t="str">
        <f>'2. CAD NCCF'!E731:L731</f>
        <v>FI issued ABS and ABCP, low or not rated</v>
      </c>
      <c r="F731" s="1446"/>
      <c r="G731" s="1446"/>
      <c r="H731" s="1446"/>
      <c r="I731" s="1446"/>
      <c r="J731" s="1446"/>
      <c r="K731" s="1446"/>
      <c r="L731" s="1447"/>
      <c r="M731" s="399">
        <f>SUBTOTAL(9,M732:M733)</f>
        <v>0</v>
      </c>
      <c r="N731" s="402">
        <f t="shared" ref="N731:AC731" si="168">SUBTOTAL(9,N732:N733)</f>
        <v>0</v>
      </c>
      <c r="O731" s="406">
        <f t="shared" si="168"/>
        <v>0</v>
      </c>
      <c r="P731" s="405">
        <f t="shared" si="168"/>
        <v>0</v>
      </c>
      <c r="Q731" s="407">
        <f t="shared" si="168"/>
        <v>0</v>
      </c>
      <c r="R731" s="406">
        <f t="shared" si="168"/>
        <v>0</v>
      </c>
      <c r="S731" s="406">
        <f t="shared" si="168"/>
        <v>0</v>
      </c>
      <c r="T731" s="406">
        <f t="shared" si="168"/>
        <v>0</v>
      </c>
      <c r="U731" s="406">
        <f t="shared" si="168"/>
        <v>0</v>
      </c>
      <c r="V731" s="406">
        <f t="shared" si="168"/>
        <v>0</v>
      </c>
      <c r="W731" s="406">
        <f t="shared" si="168"/>
        <v>0</v>
      </c>
      <c r="X731" s="406">
        <f t="shared" si="168"/>
        <v>0</v>
      </c>
      <c r="Y731" s="406">
        <f t="shared" si="168"/>
        <v>0</v>
      </c>
      <c r="Z731" s="406">
        <f t="shared" si="168"/>
        <v>0</v>
      </c>
      <c r="AA731" s="406">
        <f t="shared" si="168"/>
        <v>0</v>
      </c>
      <c r="AB731" s="416">
        <f t="shared" si="168"/>
        <v>0</v>
      </c>
      <c r="AC731" s="399">
        <f t="shared" si="168"/>
        <v>0</v>
      </c>
      <c r="AD731" s="1015"/>
      <c r="AE731" s="1016"/>
      <c r="AF731" s="1016"/>
      <c r="AG731" s="528"/>
      <c r="AH731" s="521"/>
      <c r="AI731" s="521"/>
      <c r="AJ731" s="521"/>
      <c r="AK731" s="521"/>
      <c r="AL731" s="521"/>
      <c r="AM731" s="521"/>
      <c r="AN731" s="521"/>
      <c r="AO731" s="521"/>
      <c r="AP731" s="521"/>
      <c r="AQ731" s="521"/>
      <c r="AR731" s="521"/>
      <c r="AS731" s="521"/>
      <c r="AT731" s="521"/>
      <c r="AU731" s="521"/>
      <c r="AV731" s="521"/>
      <c r="AW731" s="521"/>
      <c r="AX731" s="521"/>
      <c r="AY731" s="521"/>
      <c r="AZ731" s="521"/>
      <c r="BA731" s="521"/>
      <c r="BB731" s="521"/>
      <c r="BC731" s="521"/>
      <c r="BD731" s="521"/>
      <c r="BE731" s="521"/>
      <c r="BF731" s="521"/>
      <c r="BG731" s="521"/>
      <c r="BH731" s="521"/>
      <c r="BI731" s="521"/>
      <c r="BJ731" s="521"/>
      <c r="BK731" s="521"/>
      <c r="BL731" s="521"/>
      <c r="BM731" s="521"/>
      <c r="BN731" s="521"/>
      <c r="BO731" s="521"/>
      <c r="BP731" s="521"/>
      <c r="BQ731" s="521"/>
      <c r="BR731" s="521"/>
      <c r="BS731" s="521"/>
      <c r="BT731" s="521"/>
      <c r="BU731" s="521"/>
      <c r="BV731" s="521"/>
      <c r="BW731" s="521"/>
      <c r="BX731" s="521"/>
      <c r="BY731" s="521"/>
      <c r="BZ731" s="521"/>
      <c r="CA731" s="521"/>
      <c r="CB731" s="521"/>
      <c r="CC731" s="521"/>
      <c r="CD731" s="521"/>
      <c r="CE731" s="521"/>
      <c r="CF731" s="521"/>
      <c r="CG731" s="521"/>
      <c r="CH731" s="521"/>
      <c r="CI731" s="521"/>
      <c r="CJ731" s="521"/>
      <c r="CK731" s="521"/>
      <c r="CL731" s="521"/>
      <c r="CM731" s="521"/>
      <c r="CN731" s="521"/>
      <c r="CO731" s="521"/>
      <c r="CP731" s="521"/>
      <c r="CQ731" s="521"/>
    </row>
    <row r="732" spans="1:95" s="69" customFormat="1" ht="15" customHeight="1" x14ac:dyDescent="0.2">
      <c r="A732" s="11">
        <v>181</v>
      </c>
      <c r="B732" s="271"/>
      <c r="C732" s="272"/>
      <c r="D732" s="272"/>
      <c r="E732" s="272"/>
      <c r="F732" s="1475" t="str">
        <f>'2. CAD NCCF'!F732:L732</f>
        <v>FI issued ABS, low or not rated</v>
      </c>
      <c r="G732" s="1476"/>
      <c r="H732" s="1476"/>
      <c r="I732" s="1476"/>
      <c r="J732" s="1476"/>
      <c r="K732" s="1476"/>
      <c r="L732" s="1477"/>
      <c r="M732" s="690">
        <v>0</v>
      </c>
      <c r="N732" s="691">
        <v>0</v>
      </c>
      <c r="O732" s="692">
        <v>0</v>
      </c>
      <c r="P732" s="692">
        <v>0</v>
      </c>
      <c r="Q732" s="697">
        <v>0</v>
      </c>
      <c r="R732" s="692">
        <v>0</v>
      </c>
      <c r="S732" s="693">
        <v>0</v>
      </c>
      <c r="T732" s="692">
        <v>0</v>
      </c>
      <c r="U732" s="693">
        <v>0</v>
      </c>
      <c r="V732" s="692">
        <v>0</v>
      </c>
      <c r="W732" s="693">
        <v>0</v>
      </c>
      <c r="X732" s="692">
        <v>0</v>
      </c>
      <c r="Y732" s="693">
        <v>0</v>
      </c>
      <c r="Z732" s="692">
        <v>0</v>
      </c>
      <c r="AA732" s="693">
        <v>0</v>
      </c>
      <c r="AB732" s="698">
        <v>0</v>
      </c>
      <c r="AC732" s="690">
        <v>0</v>
      </c>
      <c r="AD732" s="1015"/>
      <c r="AE732" s="1016"/>
      <c r="AF732" s="1016"/>
      <c r="AG732" s="528"/>
      <c r="AH732" s="521"/>
      <c r="AI732" s="521"/>
      <c r="AJ732" s="521"/>
      <c r="AK732" s="521"/>
      <c r="AL732" s="521"/>
      <c r="AM732" s="521"/>
      <c r="AN732" s="521"/>
      <c r="AO732" s="521"/>
      <c r="AP732" s="521"/>
      <c r="AQ732" s="521"/>
      <c r="AR732" s="521"/>
      <c r="AS732" s="521"/>
      <c r="AT732" s="521"/>
      <c r="AU732" s="521"/>
      <c r="AV732" s="521"/>
      <c r="AW732" s="521"/>
      <c r="AX732" s="521"/>
      <c r="AY732" s="521"/>
      <c r="AZ732" s="521"/>
      <c r="BA732" s="521"/>
      <c r="BB732" s="521"/>
      <c r="BC732" s="521"/>
      <c r="BD732" s="521"/>
      <c r="BE732" s="521"/>
      <c r="BF732" s="521"/>
      <c r="BG732" s="521"/>
      <c r="BH732" s="521"/>
      <c r="BI732" s="521"/>
      <c r="BJ732" s="521"/>
      <c r="BK732" s="521"/>
      <c r="BL732" s="521"/>
      <c r="BM732" s="521"/>
      <c r="BN732" s="521"/>
      <c r="BO732" s="521"/>
      <c r="BP732" s="521"/>
      <c r="BQ732" s="521"/>
      <c r="BR732" s="521"/>
      <c r="BS732" s="521"/>
      <c r="BT732" s="521"/>
      <c r="BU732" s="521"/>
      <c r="BV732" s="521"/>
      <c r="BW732" s="521"/>
      <c r="BX732" s="521"/>
      <c r="BY732" s="521"/>
      <c r="BZ732" s="521"/>
      <c r="CA732" s="521"/>
      <c r="CB732" s="521"/>
      <c r="CC732" s="521"/>
      <c r="CD732" s="521"/>
      <c r="CE732" s="521"/>
      <c r="CF732" s="521"/>
      <c r="CG732" s="521"/>
      <c r="CH732" s="521"/>
      <c r="CI732" s="521"/>
      <c r="CJ732" s="521"/>
      <c r="CK732" s="521"/>
      <c r="CL732" s="521"/>
      <c r="CM732" s="521"/>
      <c r="CN732" s="521"/>
      <c r="CO732" s="521"/>
      <c r="CP732" s="521"/>
      <c r="CQ732" s="521"/>
    </row>
    <row r="733" spans="1:95" s="69" customFormat="1" ht="15" customHeight="1" x14ac:dyDescent="0.2">
      <c r="A733" s="11">
        <v>182</v>
      </c>
      <c r="B733" s="271"/>
      <c r="C733" s="272"/>
      <c r="D733" s="272"/>
      <c r="E733" s="272"/>
      <c r="F733" s="1475" t="str">
        <f>'2. CAD NCCF'!F733:L733</f>
        <v>FI issued ABCP, low or not rated</v>
      </c>
      <c r="G733" s="1476"/>
      <c r="H733" s="1476"/>
      <c r="I733" s="1476"/>
      <c r="J733" s="1476"/>
      <c r="K733" s="1476"/>
      <c r="L733" s="1477"/>
      <c r="M733" s="690">
        <v>0</v>
      </c>
      <c r="N733" s="691">
        <v>0</v>
      </c>
      <c r="O733" s="692">
        <v>0</v>
      </c>
      <c r="P733" s="692">
        <v>0</v>
      </c>
      <c r="Q733" s="697">
        <v>0</v>
      </c>
      <c r="R733" s="692">
        <v>0</v>
      </c>
      <c r="S733" s="693">
        <v>0</v>
      </c>
      <c r="T733" s="692">
        <v>0</v>
      </c>
      <c r="U733" s="693">
        <v>0</v>
      </c>
      <c r="V733" s="692">
        <v>0</v>
      </c>
      <c r="W733" s="693">
        <v>0</v>
      </c>
      <c r="X733" s="692">
        <v>0</v>
      </c>
      <c r="Y733" s="693">
        <v>0</v>
      </c>
      <c r="Z733" s="692">
        <v>0</v>
      </c>
      <c r="AA733" s="693">
        <v>0</v>
      </c>
      <c r="AB733" s="698">
        <v>0</v>
      </c>
      <c r="AC733" s="690">
        <v>0</v>
      </c>
      <c r="AD733" s="1015"/>
      <c r="AE733" s="1016"/>
      <c r="AF733" s="1016"/>
      <c r="AG733" s="528"/>
      <c r="AH733" s="521"/>
      <c r="AI733" s="521"/>
      <c r="AJ733" s="521"/>
      <c r="AK733" s="521"/>
      <c r="AL733" s="521"/>
      <c r="AM733" s="521"/>
      <c r="AN733" s="521"/>
      <c r="AO733" s="521"/>
      <c r="AP733" s="521"/>
      <c r="AQ733" s="521"/>
      <c r="AR733" s="521"/>
      <c r="AS733" s="521"/>
      <c r="AT733" s="521"/>
      <c r="AU733" s="521"/>
      <c r="AV733" s="521"/>
      <c r="AW733" s="521"/>
      <c r="AX733" s="521"/>
      <c r="AY733" s="521"/>
      <c r="AZ733" s="521"/>
      <c r="BA733" s="521"/>
      <c r="BB733" s="521"/>
      <c r="BC733" s="521"/>
      <c r="BD733" s="521"/>
      <c r="BE733" s="521"/>
      <c r="BF733" s="521"/>
      <c r="BG733" s="521"/>
      <c r="BH733" s="521"/>
      <c r="BI733" s="521"/>
      <c r="BJ733" s="521"/>
      <c r="BK733" s="521"/>
      <c r="BL733" s="521"/>
      <c r="BM733" s="521"/>
      <c r="BN733" s="521"/>
      <c r="BO733" s="521"/>
      <c r="BP733" s="521"/>
      <c r="BQ733" s="521"/>
      <c r="BR733" s="521"/>
      <c r="BS733" s="521"/>
      <c r="BT733" s="521"/>
      <c r="BU733" s="521"/>
      <c r="BV733" s="521"/>
      <c r="BW733" s="521"/>
      <c r="BX733" s="521"/>
      <c r="BY733" s="521"/>
      <c r="BZ733" s="521"/>
      <c r="CA733" s="521"/>
      <c r="CB733" s="521"/>
      <c r="CC733" s="521"/>
      <c r="CD733" s="521"/>
      <c r="CE733" s="521"/>
      <c r="CF733" s="521"/>
      <c r="CG733" s="521"/>
      <c r="CH733" s="521"/>
      <c r="CI733" s="521"/>
      <c r="CJ733" s="521"/>
      <c r="CK733" s="521"/>
      <c r="CL733" s="521"/>
      <c r="CM733" s="521"/>
      <c r="CN733" s="521"/>
      <c r="CO733" s="521"/>
      <c r="CP733" s="521"/>
      <c r="CQ733" s="521"/>
    </row>
    <row r="734" spans="1:95" s="69" customFormat="1" x14ac:dyDescent="0.2">
      <c r="A734" s="11">
        <v>183</v>
      </c>
      <c r="B734" s="271"/>
      <c r="C734" s="272"/>
      <c r="D734" s="1472" t="str">
        <f>'2. CAD NCCF'!D734:L734</f>
        <v>Equities</v>
      </c>
      <c r="E734" s="1473"/>
      <c r="F734" s="1473"/>
      <c r="G734" s="1473"/>
      <c r="H734" s="1473"/>
      <c r="I734" s="1473"/>
      <c r="J734" s="1473"/>
      <c r="K734" s="1473"/>
      <c r="L734" s="1474"/>
      <c r="M734" s="399">
        <f>SUBTOTAL(9,M735:M737)</f>
        <v>0</v>
      </c>
      <c r="N734" s="402">
        <f t="shared" ref="N734:AC734" si="169">SUBTOTAL(9,N735:N737)</f>
        <v>0</v>
      </c>
      <c r="O734" s="406">
        <f t="shared" si="169"/>
        <v>0</v>
      </c>
      <c r="P734" s="405">
        <f t="shared" si="169"/>
        <v>0</v>
      </c>
      <c r="Q734" s="407">
        <f t="shared" si="169"/>
        <v>0</v>
      </c>
      <c r="R734" s="406">
        <f t="shared" si="169"/>
        <v>0</v>
      </c>
      <c r="S734" s="406">
        <f t="shared" si="169"/>
        <v>0</v>
      </c>
      <c r="T734" s="406">
        <f t="shared" si="169"/>
        <v>0</v>
      </c>
      <c r="U734" s="406">
        <f t="shared" si="169"/>
        <v>0</v>
      </c>
      <c r="V734" s="406">
        <f t="shared" si="169"/>
        <v>0</v>
      </c>
      <c r="W734" s="406">
        <f t="shared" si="169"/>
        <v>0</v>
      </c>
      <c r="X734" s="406">
        <f t="shared" si="169"/>
        <v>0</v>
      </c>
      <c r="Y734" s="406">
        <f t="shared" si="169"/>
        <v>0</v>
      </c>
      <c r="Z734" s="406">
        <f t="shared" si="169"/>
        <v>0</v>
      </c>
      <c r="AA734" s="406">
        <f t="shared" si="169"/>
        <v>0</v>
      </c>
      <c r="AB734" s="416">
        <f t="shared" si="169"/>
        <v>0</v>
      </c>
      <c r="AC734" s="399">
        <f t="shared" si="169"/>
        <v>0</v>
      </c>
      <c r="AD734" s="1015"/>
      <c r="AE734" s="1016"/>
      <c r="AF734" s="1016"/>
      <c r="AG734" s="528"/>
      <c r="AH734" s="521"/>
      <c r="AI734" s="521"/>
      <c r="AJ734" s="521"/>
      <c r="AK734" s="521"/>
      <c r="AL734" s="521"/>
      <c r="AM734" s="521"/>
      <c r="AN734" s="521"/>
      <c r="AO734" s="521"/>
      <c r="AP734" s="521"/>
      <c r="AQ734" s="521"/>
      <c r="AR734" s="521"/>
      <c r="AS734" s="521"/>
      <c r="AT734" s="521"/>
      <c r="AU734" s="521"/>
      <c r="AV734" s="521"/>
      <c r="AW734" s="521"/>
      <c r="AX734" s="521"/>
      <c r="AY734" s="521"/>
      <c r="AZ734" s="521"/>
      <c r="BA734" s="521"/>
      <c r="BB734" s="521"/>
      <c r="BC734" s="521"/>
      <c r="BD734" s="521"/>
      <c r="BE734" s="521"/>
      <c r="BF734" s="521"/>
      <c r="BG734" s="521"/>
      <c r="BH734" s="521"/>
      <c r="BI734" s="521"/>
      <c r="BJ734" s="521"/>
      <c r="BK734" s="521"/>
      <c r="BL734" s="521"/>
      <c r="BM734" s="521"/>
      <c r="BN734" s="521"/>
      <c r="BO734" s="521"/>
      <c r="BP734" s="521"/>
      <c r="BQ734" s="521"/>
      <c r="BR734" s="521"/>
      <c r="BS734" s="521"/>
      <c r="BT734" s="521"/>
      <c r="BU734" s="521"/>
      <c r="BV734" s="521"/>
      <c r="BW734" s="521"/>
      <c r="BX734" s="521"/>
      <c r="BY734" s="521"/>
      <c r="BZ734" s="521"/>
      <c r="CA734" s="521"/>
      <c r="CB734" s="521"/>
      <c r="CC734" s="521"/>
      <c r="CD734" s="521"/>
      <c r="CE734" s="521"/>
      <c r="CF734" s="521"/>
      <c r="CG734" s="521"/>
      <c r="CH734" s="521"/>
      <c r="CI734" s="521"/>
      <c r="CJ734" s="521"/>
      <c r="CK734" s="521"/>
      <c r="CL734" s="521"/>
      <c r="CM734" s="521"/>
      <c r="CN734" s="521"/>
      <c r="CO734" s="521"/>
      <c r="CP734" s="521"/>
      <c r="CQ734" s="521"/>
    </row>
    <row r="735" spans="1:95" s="69" customFormat="1" x14ac:dyDescent="0.2">
      <c r="A735" s="11">
        <v>184</v>
      </c>
      <c r="B735" s="271"/>
      <c r="C735" s="272"/>
      <c r="D735" s="272"/>
      <c r="E735" s="272"/>
      <c r="F735" s="1475" t="str">
        <f>'2. CAD NCCF'!F735:L735</f>
        <v>Eligible non-financial common equity shares</v>
      </c>
      <c r="G735" s="1476"/>
      <c r="H735" s="1476"/>
      <c r="I735" s="1476"/>
      <c r="J735" s="1476"/>
      <c r="K735" s="1476"/>
      <c r="L735" s="1477"/>
      <c r="M735" s="690">
        <v>0</v>
      </c>
      <c r="N735" s="691">
        <v>0</v>
      </c>
      <c r="O735" s="692">
        <v>0</v>
      </c>
      <c r="P735" s="692">
        <v>0</v>
      </c>
      <c r="Q735" s="697">
        <v>0</v>
      </c>
      <c r="R735" s="692">
        <v>0</v>
      </c>
      <c r="S735" s="693">
        <v>0</v>
      </c>
      <c r="T735" s="692">
        <v>0</v>
      </c>
      <c r="U735" s="693">
        <v>0</v>
      </c>
      <c r="V735" s="692">
        <v>0</v>
      </c>
      <c r="W735" s="693">
        <v>0</v>
      </c>
      <c r="X735" s="692">
        <v>0</v>
      </c>
      <c r="Y735" s="693">
        <v>0</v>
      </c>
      <c r="Z735" s="692">
        <v>0</v>
      </c>
      <c r="AA735" s="693">
        <v>0</v>
      </c>
      <c r="AB735" s="698">
        <v>0</v>
      </c>
      <c r="AC735" s="690">
        <v>0</v>
      </c>
      <c r="AD735" s="1015"/>
      <c r="AE735" s="1016"/>
      <c r="AF735" s="1016"/>
      <c r="AG735" s="528"/>
      <c r="AH735" s="521"/>
      <c r="AI735" s="521"/>
      <c r="AJ735" s="521"/>
      <c r="AK735" s="521"/>
      <c r="AL735" s="521"/>
      <c r="AM735" s="521"/>
      <c r="AN735" s="521"/>
      <c r="AO735" s="521"/>
      <c r="AP735" s="521"/>
      <c r="AQ735" s="521"/>
      <c r="AR735" s="521"/>
      <c r="AS735" s="521"/>
      <c r="AT735" s="521"/>
      <c r="AU735" s="521"/>
      <c r="AV735" s="521"/>
      <c r="AW735" s="521"/>
      <c r="AX735" s="521"/>
      <c r="AY735" s="521"/>
      <c r="AZ735" s="521"/>
      <c r="BA735" s="521"/>
      <c r="BB735" s="521"/>
      <c r="BC735" s="521"/>
      <c r="BD735" s="521"/>
      <c r="BE735" s="521"/>
      <c r="BF735" s="521"/>
      <c r="BG735" s="521"/>
      <c r="BH735" s="521"/>
      <c r="BI735" s="521"/>
      <c r="BJ735" s="521"/>
      <c r="BK735" s="521"/>
      <c r="BL735" s="521"/>
      <c r="BM735" s="521"/>
      <c r="BN735" s="521"/>
      <c r="BO735" s="521"/>
      <c r="BP735" s="521"/>
      <c r="BQ735" s="521"/>
      <c r="BR735" s="521"/>
      <c r="BS735" s="521"/>
      <c r="BT735" s="521"/>
      <c r="BU735" s="521"/>
      <c r="BV735" s="521"/>
      <c r="BW735" s="521"/>
      <c r="BX735" s="521"/>
      <c r="BY735" s="521"/>
      <c r="BZ735" s="521"/>
      <c r="CA735" s="521"/>
      <c r="CB735" s="521"/>
      <c r="CC735" s="521"/>
      <c r="CD735" s="521"/>
      <c r="CE735" s="521"/>
      <c r="CF735" s="521"/>
      <c r="CG735" s="521"/>
      <c r="CH735" s="521"/>
      <c r="CI735" s="521"/>
      <c r="CJ735" s="521"/>
      <c r="CK735" s="521"/>
      <c r="CL735" s="521"/>
      <c r="CM735" s="521"/>
      <c r="CN735" s="521"/>
      <c r="CO735" s="521"/>
      <c r="CP735" s="521"/>
      <c r="CQ735" s="521"/>
    </row>
    <row r="736" spans="1:95" s="69" customFormat="1" ht="15" customHeight="1" x14ac:dyDescent="0.2">
      <c r="A736" s="11">
        <v>185</v>
      </c>
      <c r="B736" s="271"/>
      <c r="C736" s="272"/>
      <c r="D736" s="272"/>
      <c r="E736" s="272"/>
      <c r="F736" s="1475" t="str">
        <f>'2. CAD NCCF'!F736:L736</f>
        <v>Eligible financial common equity</v>
      </c>
      <c r="G736" s="1476"/>
      <c r="H736" s="1476"/>
      <c r="I736" s="1476"/>
      <c r="J736" s="1476"/>
      <c r="K736" s="1476"/>
      <c r="L736" s="1477"/>
      <c r="M736" s="690">
        <v>0</v>
      </c>
      <c r="N736" s="691">
        <v>0</v>
      </c>
      <c r="O736" s="692">
        <v>0</v>
      </c>
      <c r="P736" s="692">
        <v>0</v>
      </c>
      <c r="Q736" s="697">
        <v>0</v>
      </c>
      <c r="R736" s="692">
        <v>0</v>
      </c>
      <c r="S736" s="693">
        <v>0</v>
      </c>
      <c r="T736" s="692">
        <v>0</v>
      </c>
      <c r="U736" s="693">
        <v>0</v>
      </c>
      <c r="V736" s="692">
        <v>0</v>
      </c>
      <c r="W736" s="693">
        <v>0</v>
      </c>
      <c r="X736" s="692">
        <v>0</v>
      </c>
      <c r="Y736" s="693">
        <v>0</v>
      </c>
      <c r="Z736" s="692">
        <v>0</v>
      </c>
      <c r="AA736" s="693">
        <v>0</v>
      </c>
      <c r="AB736" s="698">
        <v>0</v>
      </c>
      <c r="AC736" s="690">
        <v>0</v>
      </c>
      <c r="AD736" s="1015"/>
      <c r="AE736" s="1016"/>
      <c r="AF736" s="1016"/>
      <c r="AG736" s="528"/>
      <c r="AH736" s="240">
        <f>SUM(X734,X725,X722,X716,X704,X697,X689,X685,X681,X675,X665,X656,X653,X644,X641,X633,X623,X630,X619,X611,X607,X603,X597,X592,X587,X578,X569,X566,X555,X548,X545,X541,X538,X533,X529,X519,X514,X509,X708,X525)</f>
        <v>0</v>
      </c>
      <c r="AI736" s="521"/>
      <c r="AJ736" s="521"/>
      <c r="AK736" s="521"/>
      <c r="AL736" s="521"/>
      <c r="AM736" s="521"/>
      <c r="AN736" s="521"/>
      <c r="AO736" s="521"/>
      <c r="AP736" s="521"/>
      <c r="AQ736" s="521"/>
      <c r="AR736" s="521"/>
      <c r="AS736" s="521"/>
      <c r="AT736" s="521"/>
      <c r="AU736" s="521"/>
      <c r="AV736" s="521"/>
      <c r="AW736" s="521"/>
      <c r="AX736" s="521"/>
      <c r="AY736" s="521"/>
      <c r="AZ736" s="521"/>
      <c r="BA736" s="521"/>
      <c r="BB736" s="521"/>
      <c r="BC736" s="521"/>
      <c r="BD736" s="521"/>
      <c r="BE736" s="521"/>
      <c r="BF736" s="521"/>
      <c r="BG736" s="521"/>
      <c r="BH736" s="521"/>
      <c r="BI736" s="521"/>
      <c r="BJ736" s="521"/>
      <c r="BK736" s="521"/>
      <c r="BL736" s="521"/>
      <c r="BM736" s="521"/>
      <c r="BN736" s="521"/>
      <c r="BO736" s="521"/>
      <c r="BP736" s="521"/>
      <c r="BQ736" s="521"/>
      <c r="BR736" s="521"/>
      <c r="BS736" s="521"/>
      <c r="BT736" s="521"/>
      <c r="BU736" s="521"/>
      <c r="BV736" s="521"/>
      <c r="BW736" s="521"/>
      <c r="BX736" s="521"/>
      <c r="BY736" s="521"/>
      <c r="BZ736" s="521"/>
      <c r="CA736" s="521"/>
      <c r="CB736" s="521"/>
      <c r="CC736" s="521"/>
      <c r="CD736" s="521"/>
      <c r="CE736" s="521"/>
      <c r="CF736" s="521"/>
      <c r="CG736" s="521"/>
      <c r="CH736" s="521"/>
      <c r="CI736" s="521"/>
      <c r="CJ736" s="521"/>
      <c r="CK736" s="521"/>
      <c r="CL736" s="521"/>
      <c r="CM736" s="521"/>
      <c r="CN736" s="521"/>
      <c r="CO736" s="521"/>
      <c r="CP736" s="521"/>
      <c r="CQ736" s="521"/>
    </row>
    <row r="737" spans="1:95" s="69" customFormat="1" ht="15" customHeight="1" x14ac:dyDescent="0.2">
      <c r="A737" s="11">
        <v>186</v>
      </c>
      <c r="B737" s="271"/>
      <c r="C737" s="272"/>
      <c r="D737" s="272"/>
      <c r="E737" s="272"/>
      <c r="F737" s="1475" t="str">
        <f>'2. CAD NCCF'!F737:L737</f>
        <v>Other equities</v>
      </c>
      <c r="G737" s="1476"/>
      <c r="H737" s="1476"/>
      <c r="I737" s="1476"/>
      <c r="J737" s="1476"/>
      <c r="K737" s="1476"/>
      <c r="L737" s="1477"/>
      <c r="M737" s="690">
        <v>0</v>
      </c>
      <c r="N737" s="691">
        <v>0</v>
      </c>
      <c r="O737" s="692">
        <v>0</v>
      </c>
      <c r="P737" s="692">
        <v>0</v>
      </c>
      <c r="Q737" s="697">
        <v>0</v>
      </c>
      <c r="R737" s="692">
        <v>0</v>
      </c>
      <c r="S737" s="693">
        <v>0</v>
      </c>
      <c r="T737" s="692">
        <v>0</v>
      </c>
      <c r="U737" s="693">
        <v>0</v>
      </c>
      <c r="V737" s="692">
        <v>0</v>
      </c>
      <c r="W737" s="693">
        <v>0</v>
      </c>
      <c r="X737" s="692">
        <v>0</v>
      </c>
      <c r="Y737" s="693">
        <v>0</v>
      </c>
      <c r="Z737" s="692">
        <v>0</v>
      </c>
      <c r="AA737" s="693">
        <v>0</v>
      </c>
      <c r="AB737" s="698">
        <v>0</v>
      </c>
      <c r="AC737" s="690">
        <v>0</v>
      </c>
      <c r="AD737" s="1015"/>
      <c r="AE737" s="1016"/>
      <c r="AF737" s="1016"/>
      <c r="AG737" s="528"/>
      <c r="AH737" s="521"/>
      <c r="AI737" s="521"/>
      <c r="AJ737" s="521"/>
      <c r="AK737" s="521"/>
      <c r="AL737" s="521"/>
      <c r="AM737" s="521"/>
      <c r="AN737" s="521"/>
      <c r="AO737" s="521"/>
      <c r="AP737" s="521"/>
      <c r="AQ737" s="521"/>
      <c r="AR737" s="521"/>
      <c r="AS737" s="521"/>
      <c r="AT737" s="521"/>
      <c r="AU737" s="521"/>
      <c r="AV737" s="521"/>
      <c r="AW737" s="521"/>
      <c r="AX737" s="521"/>
      <c r="AY737" s="521"/>
      <c r="AZ737" s="521"/>
      <c r="BA737" s="521"/>
      <c r="BB737" s="521"/>
      <c r="BC737" s="521"/>
      <c r="BD737" s="521"/>
      <c r="BE737" s="521"/>
      <c r="BF737" s="521"/>
      <c r="BG737" s="521"/>
      <c r="BH737" s="521"/>
      <c r="BI737" s="521"/>
      <c r="BJ737" s="521"/>
      <c r="BK737" s="521"/>
      <c r="BL737" s="521"/>
      <c r="BM737" s="521"/>
      <c r="BN737" s="521"/>
      <c r="BO737" s="521"/>
      <c r="BP737" s="521"/>
      <c r="BQ737" s="521"/>
      <c r="BR737" s="521"/>
      <c r="BS737" s="521"/>
      <c r="BT737" s="521"/>
      <c r="BU737" s="521"/>
      <c r="BV737" s="521"/>
      <c r="BW737" s="521"/>
      <c r="BX737" s="521"/>
      <c r="BY737" s="521"/>
      <c r="BZ737" s="521"/>
      <c r="CA737" s="521"/>
      <c r="CB737" s="521"/>
      <c r="CC737" s="521"/>
      <c r="CD737" s="521"/>
      <c r="CE737" s="521"/>
      <c r="CF737" s="521"/>
      <c r="CG737" s="521"/>
      <c r="CH737" s="521"/>
      <c r="CI737" s="521"/>
      <c r="CJ737" s="521"/>
      <c r="CK737" s="521"/>
      <c r="CL737" s="521"/>
      <c r="CM737" s="521"/>
      <c r="CN737" s="521"/>
      <c r="CO737" s="521"/>
      <c r="CP737" s="521"/>
      <c r="CQ737" s="521"/>
    </row>
    <row r="738" spans="1:95" s="69" customFormat="1" x14ac:dyDescent="0.2">
      <c r="A738" s="11">
        <v>187</v>
      </c>
      <c r="B738" s="271"/>
      <c r="C738" s="272"/>
      <c r="D738" s="1472" t="str">
        <f>'2. CAD NCCF'!D738:L738</f>
        <v>FI's own securities - Not eliminated</v>
      </c>
      <c r="E738" s="1473"/>
      <c r="F738" s="1473"/>
      <c r="G738" s="1473"/>
      <c r="H738" s="1473"/>
      <c r="I738" s="1473"/>
      <c r="J738" s="1473"/>
      <c r="K738" s="1473"/>
      <c r="L738" s="1474"/>
      <c r="M738" s="399">
        <f>SUBTOTAL(9,M739:M740)</f>
        <v>0</v>
      </c>
      <c r="N738" s="1205"/>
      <c r="O738" s="1253"/>
      <c r="P738" s="1253"/>
      <c r="Q738" s="1253"/>
      <c r="R738" s="1253"/>
      <c r="S738" s="1253"/>
      <c r="T738" s="1253"/>
      <c r="U738" s="1253"/>
      <c r="V738" s="1253"/>
      <c r="W738" s="1253"/>
      <c r="X738" s="1253"/>
      <c r="Y738" s="1253"/>
      <c r="Z738" s="1253"/>
      <c r="AA738" s="1253"/>
      <c r="AB738" s="1253"/>
      <c r="AC738" s="1253"/>
      <c r="AD738" s="1036"/>
      <c r="AE738" s="1016"/>
      <c r="AF738" s="1016"/>
      <c r="AG738" s="528"/>
      <c r="AH738" s="521"/>
      <c r="AI738" s="521"/>
      <c r="AJ738" s="521"/>
      <c r="AK738" s="521"/>
      <c r="AL738" s="521"/>
      <c r="AM738" s="521"/>
      <c r="AN738" s="521"/>
      <c r="AO738" s="521"/>
      <c r="AP738" s="521"/>
      <c r="AQ738" s="521"/>
      <c r="AR738" s="521"/>
      <c r="AS738" s="521"/>
      <c r="AT738" s="521"/>
      <c r="AU738" s="521"/>
      <c r="AV738" s="521"/>
      <c r="AW738" s="521"/>
      <c r="AX738" s="521"/>
      <c r="AY738" s="521"/>
      <c r="AZ738" s="521"/>
      <c r="BA738" s="521"/>
      <c r="BB738" s="521"/>
      <c r="BC738" s="521"/>
      <c r="BD738" s="521"/>
      <c r="BE738" s="521"/>
      <c r="BF738" s="521"/>
      <c r="BG738" s="521"/>
      <c r="BH738" s="521"/>
      <c r="BI738" s="521"/>
      <c r="BJ738" s="521"/>
      <c r="BK738" s="521"/>
      <c r="BL738" s="521"/>
      <c r="BM738" s="521"/>
      <c r="BN738" s="521"/>
      <c r="BO738" s="521"/>
      <c r="BP738" s="521"/>
      <c r="BQ738" s="521"/>
      <c r="BR738" s="521"/>
      <c r="BS738" s="521"/>
      <c r="BT738" s="521"/>
      <c r="BU738" s="521"/>
      <c r="BV738" s="521"/>
      <c r="BW738" s="521"/>
      <c r="BX738" s="521"/>
      <c r="BY738" s="521"/>
      <c r="BZ738" s="521"/>
      <c r="CA738" s="521"/>
      <c r="CB738" s="521"/>
      <c r="CC738" s="521"/>
      <c r="CD738" s="521"/>
      <c r="CE738" s="521"/>
      <c r="CF738" s="521"/>
      <c r="CG738" s="521"/>
      <c r="CH738" s="521"/>
      <c r="CI738" s="521"/>
      <c r="CJ738" s="521"/>
      <c r="CK738" s="521"/>
      <c r="CL738" s="521"/>
      <c r="CM738" s="521"/>
      <c r="CN738" s="521"/>
      <c r="CO738" s="521"/>
      <c r="CP738" s="521"/>
      <c r="CQ738" s="521"/>
    </row>
    <row r="739" spans="1:95" s="69" customFormat="1" x14ac:dyDescent="0.2">
      <c r="A739" s="11">
        <v>188</v>
      </c>
      <c r="B739" s="271"/>
      <c r="C739" s="272"/>
      <c r="D739" s="272"/>
      <c r="E739" s="272"/>
      <c r="F739" s="1475" t="str">
        <f>'2. CAD NCCF'!F739:L739</f>
        <v>FI's own debt not eliminated</v>
      </c>
      <c r="G739" s="1476"/>
      <c r="H739" s="1476"/>
      <c r="I739" s="1476"/>
      <c r="J739" s="1476"/>
      <c r="K739" s="1476"/>
      <c r="L739" s="1477"/>
      <c r="M739" s="690">
        <v>0</v>
      </c>
      <c r="N739" s="1254"/>
      <c r="O739" s="1254"/>
      <c r="P739" s="1254"/>
      <c r="Q739" s="1254"/>
      <c r="R739" s="1254"/>
      <c r="S739" s="1254"/>
      <c r="T739" s="1254"/>
      <c r="U739" s="1254"/>
      <c r="V739" s="1254"/>
      <c r="W739" s="1254"/>
      <c r="X739" s="1254"/>
      <c r="Y739" s="1254"/>
      <c r="Z739" s="1254"/>
      <c r="AA739" s="1254"/>
      <c r="AB739" s="1254"/>
      <c r="AC739" s="1254"/>
      <c r="AD739" s="1036"/>
      <c r="AE739" s="1016"/>
      <c r="AF739" s="1016"/>
      <c r="AG739" s="528"/>
      <c r="AH739" s="521"/>
      <c r="AI739" s="521"/>
      <c r="AJ739" s="521"/>
      <c r="AK739" s="521"/>
      <c r="AL739" s="521"/>
      <c r="AM739" s="521"/>
      <c r="AN739" s="521"/>
      <c r="AO739" s="521"/>
      <c r="AP739" s="521"/>
      <c r="AQ739" s="521"/>
      <c r="AR739" s="521"/>
      <c r="AS739" s="521"/>
      <c r="AT739" s="521"/>
      <c r="AU739" s="521"/>
      <c r="AV739" s="521"/>
      <c r="AW739" s="521"/>
      <c r="AX739" s="521"/>
      <c r="AY739" s="521"/>
      <c r="AZ739" s="521"/>
      <c r="BA739" s="521"/>
      <c r="BB739" s="521"/>
      <c r="BC739" s="521"/>
      <c r="BD739" s="521"/>
      <c r="BE739" s="521"/>
      <c r="BF739" s="521"/>
      <c r="BG739" s="521"/>
      <c r="BH739" s="521"/>
      <c r="BI739" s="521"/>
      <c r="BJ739" s="521"/>
      <c r="BK739" s="521"/>
      <c r="BL739" s="521"/>
      <c r="BM739" s="521"/>
      <c r="BN739" s="521"/>
      <c r="BO739" s="521"/>
      <c r="BP739" s="521"/>
      <c r="BQ739" s="521"/>
      <c r="BR739" s="521"/>
      <c r="BS739" s="521"/>
      <c r="BT739" s="521"/>
      <c r="BU739" s="521"/>
      <c r="BV739" s="521"/>
      <c r="BW739" s="521"/>
      <c r="BX739" s="521"/>
      <c r="BY739" s="521"/>
      <c r="BZ739" s="521"/>
      <c r="CA739" s="521"/>
      <c r="CB739" s="521"/>
      <c r="CC739" s="521"/>
      <c r="CD739" s="521"/>
      <c r="CE739" s="521"/>
      <c r="CF739" s="521"/>
      <c r="CG739" s="521"/>
      <c r="CH739" s="521"/>
      <c r="CI739" s="521"/>
      <c r="CJ739" s="521"/>
      <c r="CK739" s="521"/>
      <c r="CL739" s="521"/>
      <c r="CM739" s="521"/>
      <c r="CN739" s="521"/>
      <c r="CO739" s="521"/>
      <c r="CP739" s="521"/>
      <c r="CQ739" s="521"/>
    </row>
    <row r="740" spans="1:95" s="69" customFormat="1" ht="15" customHeight="1" x14ac:dyDescent="0.2">
      <c r="A740" s="11">
        <v>189</v>
      </c>
      <c r="B740" s="518"/>
      <c r="C740" s="519"/>
      <c r="D740" s="519"/>
      <c r="E740" s="520"/>
      <c r="F740" s="1475" t="str">
        <f>'2. CAD NCCF'!F740:L740</f>
        <v>FI's own equity not eliminated</v>
      </c>
      <c r="G740" s="1476"/>
      <c r="H740" s="1476"/>
      <c r="I740" s="1476"/>
      <c r="J740" s="1476"/>
      <c r="K740" s="1476"/>
      <c r="L740" s="1477"/>
      <c r="M740" s="690">
        <v>0</v>
      </c>
      <c r="N740" s="977"/>
      <c r="O740" s="977"/>
      <c r="P740" s="977"/>
      <c r="Q740" s="977"/>
      <c r="R740" s="977"/>
      <c r="S740" s="977"/>
      <c r="T740" s="977"/>
      <c r="U740" s="977"/>
      <c r="V740" s="977"/>
      <c r="W740" s="977"/>
      <c r="X740" s="977"/>
      <c r="Y740" s="977"/>
      <c r="Z740" s="977"/>
      <c r="AA740" s="977"/>
      <c r="AB740" s="977"/>
      <c r="AC740" s="977"/>
      <c r="AD740" s="1036"/>
      <c r="AE740" s="1016"/>
      <c r="AF740" s="1016"/>
      <c r="AG740" s="528"/>
      <c r="AH740" s="521"/>
      <c r="AI740" s="521"/>
      <c r="AJ740" s="521"/>
      <c r="AK740" s="521"/>
      <c r="AL740" s="521"/>
      <c r="AM740" s="521"/>
      <c r="AN740" s="521"/>
      <c r="AO740" s="521"/>
      <c r="AP740" s="521"/>
      <c r="AQ740" s="521"/>
      <c r="AR740" s="521"/>
      <c r="AS740" s="521"/>
      <c r="AT740" s="521"/>
      <c r="AU740" s="521"/>
      <c r="AV740" s="521"/>
      <c r="AW740" s="521"/>
      <c r="AX740" s="521"/>
      <c r="AY740" s="521"/>
      <c r="AZ740" s="521"/>
      <c r="BA740" s="521"/>
      <c r="BB740" s="521"/>
      <c r="BC740" s="521"/>
      <c r="BD740" s="521"/>
      <c r="BE740" s="521"/>
      <c r="BF740" s="521"/>
      <c r="BG740" s="521"/>
      <c r="BH740" s="521"/>
      <c r="BI740" s="521"/>
      <c r="BJ740" s="521"/>
      <c r="BK740" s="521"/>
      <c r="BL740" s="521"/>
      <c r="BM740" s="521"/>
      <c r="BN740" s="521"/>
      <c r="BO740" s="521"/>
      <c r="BP740" s="521"/>
      <c r="BQ740" s="521"/>
      <c r="BR740" s="521"/>
      <c r="BS740" s="521"/>
      <c r="BT740" s="521"/>
      <c r="BU740" s="521"/>
      <c r="BV740" s="521"/>
      <c r="BW740" s="521"/>
      <c r="BX740" s="521"/>
      <c r="BY740" s="521"/>
      <c r="BZ740" s="521"/>
      <c r="CA740" s="521"/>
      <c r="CB740" s="521"/>
      <c r="CC740" s="521"/>
      <c r="CD740" s="521"/>
      <c r="CE740" s="521"/>
      <c r="CF740" s="521"/>
      <c r="CG740" s="521"/>
      <c r="CH740" s="521"/>
      <c r="CI740" s="521"/>
      <c r="CJ740" s="521"/>
      <c r="CK740" s="521"/>
      <c r="CL740" s="521"/>
      <c r="CM740" s="521"/>
      <c r="CN740" s="521"/>
      <c r="CO740" s="521"/>
      <c r="CP740" s="521"/>
      <c r="CQ740" s="521"/>
    </row>
    <row r="741" spans="1:95" s="69" customFormat="1" ht="7.5" hidden="1" customHeight="1" x14ac:dyDescent="0.2">
      <c r="A741" s="11"/>
      <c r="B741" s="1661"/>
      <c r="C741" s="1662"/>
      <c r="D741" s="1662"/>
      <c r="E741" s="1662"/>
      <c r="F741" s="1662"/>
      <c r="G741" s="1662"/>
      <c r="H741" s="1662"/>
      <c r="I741" s="1662"/>
      <c r="J741" s="1662"/>
      <c r="K741" s="1662"/>
      <c r="L741" s="1662"/>
      <c r="M741" s="1662"/>
      <c r="N741" s="1662"/>
      <c r="O741" s="1662"/>
      <c r="P741" s="1662"/>
      <c r="Q741" s="1662"/>
      <c r="R741" s="1662"/>
      <c r="S741" s="1662"/>
      <c r="T741" s="1662"/>
      <c r="U741" s="1662"/>
      <c r="V741" s="1662"/>
      <c r="W741" s="1662"/>
      <c r="X741" s="1662"/>
      <c r="Y741" s="1662"/>
      <c r="Z741" s="1662"/>
      <c r="AA741" s="1662"/>
      <c r="AB741" s="1662"/>
      <c r="AC741" s="1662"/>
      <c r="AD741" s="1662"/>
      <c r="AE741" s="1662"/>
      <c r="AF741" s="1662"/>
      <c r="AG741" s="528"/>
      <c r="AH741" s="521"/>
      <c r="AI741" s="521"/>
      <c r="AJ741" s="521"/>
      <c r="AK741" s="521"/>
      <c r="AL741" s="521"/>
      <c r="AM741" s="521"/>
      <c r="AN741" s="521"/>
      <c r="AO741" s="521"/>
      <c r="AP741" s="521"/>
      <c r="AQ741" s="521"/>
      <c r="AR741" s="521"/>
      <c r="AS741" s="521"/>
      <c r="AT741" s="521"/>
      <c r="AU741" s="521"/>
      <c r="AV741" s="521"/>
      <c r="AW741" s="521"/>
      <c r="AX741" s="521"/>
      <c r="AY741" s="521"/>
      <c r="AZ741" s="521"/>
      <c r="BA741" s="521"/>
      <c r="BB741" s="521"/>
      <c r="BC741" s="521"/>
      <c r="BD741" s="521"/>
      <c r="BE741" s="521"/>
      <c r="BF741" s="521"/>
      <c r="BG741" s="521"/>
      <c r="BH741" s="521"/>
      <c r="BI741" s="521"/>
      <c r="BJ741" s="521"/>
      <c r="BK741" s="521"/>
      <c r="BL741" s="521"/>
      <c r="BM741" s="521"/>
      <c r="BN741" s="521"/>
      <c r="BO741" s="521"/>
      <c r="BP741" s="521"/>
      <c r="BQ741" s="521"/>
      <c r="BR741" s="521"/>
      <c r="BS741" s="521"/>
      <c r="BT741" s="521"/>
      <c r="BU741" s="521"/>
      <c r="BV741" s="521"/>
      <c r="BW741" s="521"/>
      <c r="BX741" s="521"/>
      <c r="BY741" s="521"/>
      <c r="BZ741" s="521"/>
      <c r="CA741" s="521"/>
      <c r="CB741" s="521"/>
      <c r="CC741" s="521"/>
      <c r="CD741" s="521"/>
      <c r="CE741" s="521"/>
      <c r="CF741" s="521"/>
      <c r="CG741" s="521"/>
      <c r="CH741" s="521"/>
      <c r="CI741" s="521"/>
      <c r="CJ741" s="521"/>
      <c r="CK741" s="521"/>
      <c r="CL741" s="521"/>
      <c r="CM741" s="521"/>
      <c r="CN741" s="521"/>
      <c r="CO741" s="521"/>
      <c r="CP741" s="521"/>
      <c r="CQ741" s="521"/>
    </row>
    <row r="742" spans="1:95" s="69" customFormat="1" ht="22.5" customHeight="1" x14ac:dyDescent="0.2">
      <c r="A742" s="11">
        <v>323</v>
      </c>
      <c r="B742" s="1521" t="str">
        <f>'2. CAD NCCF'!B742:L742</f>
        <v>Cash flows/Outflows from collateral</v>
      </c>
      <c r="C742" s="1522"/>
      <c r="D742" s="1522"/>
      <c r="E742" s="1522"/>
      <c r="F742" s="1522"/>
      <c r="G742" s="1522"/>
      <c r="H742" s="1522"/>
      <c r="I742" s="1522"/>
      <c r="J742" s="1522"/>
      <c r="K742" s="1522"/>
      <c r="L742" s="1522"/>
      <c r="M742" s="453">
        <f>SUBTOTAL(9,M507:M741)</f>
        <v>0</v>
      </c>
      <c r="N742" s="402">
        <f t="shared" ref="N742:AC742" si="170">SUBTOTAL(9,N509:N740)</f>
        <v>0</v>
      </c>
      <c r="O742" s="406">
        <f t="shared" si="170"/>
        <v>0</v>
      </c>
      <c r="P742" s="405">
        <f t="shared" si="170"/>
        <v>0</v>
      </c>
      <c r="Q742" s="407">
        <f t="shared" si="170"/>
        <v>0</v>
      </c>
      <c r="R742" s="406">
        <f t="shared" si="170"/>
        <v>0</v>
      </c>
      <c r="S742" s="406">
        <f t="shared" si="170"/>
        <v>0</v>
      </c>
      <c r="T742" s="406">
        <f t="shared" si="170"/>
        <v>0</v>
      </c>
      <c r="U742" s="406">
        <f t="shared" si="170"/>
        <v>0</v>
      </c>
      <c r="V742" s="406">
        <f t="shared" si="170"/>
        <v>0</v>
      </c>
      <c r="W742" s="406">
        <f t="shared" si="170"/>
        <v>0</v>
      </c>
      <c r="X742" s="406">
        <f t="shared" si="170"/>
        <v>0</v>
      </c>
      <c r="Y742" s="406">
        <f t="shared" si="170"/>
        <v>0</v>
      </c>
      <c r="Z742" s="406">
        <f t="shared" si="170"/>
        <v>0</v>
      </c>
      <c r="AA742" s="406">
        <f t="shared" si="170"/>
        <v>0</v>
      </c>
      <c r="AB742" s="406">
        <f t="shared" si="170"/>
        <v>0</v>
      </c>
      <c r="AC742" s="416">
        <f t="shared" si="170"/>
        <v>0</v>
      </c>
      <c r="AD742" s="1036"/>
      <c r="AE742" s="1016"/>
      <c r="AF742" s="1016"/>
      <c r="AG742" s="528"/>
      <c r="AH742" s="521"/>
      <c r="AI742" s="521"/>
      <c r="AJ742" s="521"/>
      <c r="AK742" s="521"/>
      <c r="AL742" s="521"/>
      <c r="AM742" s="521"/>
      <c r="AN742" s="521"/>
      <c r="AO742" s="521"/>
      <c r="AP742" s="521"/>
      <c r="AQ742" s="521"/>
      <c r="AR742" s="521"/>
      <c r="AS742" s="521"/>
      <c r="AT742" s="521"/>
      <c r="AU742" s="521"/>
      <c r="AV742" s="521"/>
      <c r="AW742" s="521"/>
      <c r="AX742" s="521"/>
      <c r="AY742" s="521"/>
      <c r="AZ742" s="521"/>
      <c r="BA742" s="521"/>
      <c r="BB742" s="521"/>
      <c r="BC742" s="521"/>
      <c r="BD742" s="521"/>
      <c r="BE742" s="521"/>
      <c r="BF742" s="521"/>
      <c r="BG742" s="521"/>
      <c r="BH742" s="521"/>
      <c r="BI742" s="521"/>
      <c r="BJ742" s="521"/>
      <c r="BK742" s="521"/>
      <c r="BL742" s="521"/>
      <c r="BM742" s="521"/>
      <c r="BN742" s="521"/>
      <c r="BO742" s="521"/>
      <c r="BP742" s="521"/>
      <c r="BQ742" s="521"/>
      <c r="BR742" s="521"/>
      <c r="BS742" s="521"/>
      <c r="BT742" s="521"/>
      <c r="BU742" s="521"/>
      <c r="BV742" s="521"/>
      <c r="BW742" s="521"/>
      <c r="BX742" s="521"/>
      <c r="BY742" s="521"/>
      <c r="BZ742" s="521"/>
      <c r="CA742" s="521"/>
      <c r="CB742" s="521"/>
      <c r="CC742" s="521"/>
      <c r="CD742" s="521"/>
      <c r="CE742" s="521"/>
      <c r="CF742" s="521"/>
      <c r="CG742" s="521"/>
      <c r="CH742" s="521"/>
      <c r="CI742" s="521"/>
      <c r="CJ742" s="521"/>
      <c r="CK742" s="521"/>
      <c r="CL742" s="521"/>
      <c r="CM742" s="521"/>
      <c r="CN742" s="521"/>
      <c r="CO742" s="521"/>
      <c r="CP742" s="521"/>
      <c r="CQ742" s="521"/>
    </row>
    <row r="743" spans="1:95" s="69" customFormat="1" ht="7.5" customHeight="1" x14ac:dyDescent="0.2">
      <c r="A743" s="5"/>
      <c r="B743" s="1778"/>
      <c r="C743" s="1779"/>
      <c r="D743" s="1779"/>
      <c r="E743" s="1779"/>
      <c r="F743" s="1779"/>
      <c r="G743" s="1779"/>
      <c r="H743" s="1779"/>
      <c r="I743" s="1779"/>
      <c r="J743" s="1779"/>
      <c r="K743" s="1779"/>
      <c r="L743" s="1779"/>
      <c r="M743" s="1779"/>
      <c r="N743" s="1779"/>
      <c r="O743" s="1779"/>
      <c r="P743" s="1779"/>
      <c r="Q743" s="1779"/>
      <c r="R743" s="1779"/>
      <c r="S743" s="1779"/>
      <c r="T743" s="1779"/>
      <c r="U743" s="1779"/>
      <c r="V743" s="1779"/>
      <c r="W743" s="1779"/>
      <c r="X743" s="1779"/>
      <c r="Y743" s="1779"/>
      <c r="Z743" s="1779"/>
      <c r="AA743" s="1779"/>
      <c r="AB743" s="1779"/>
      <c r="AC743" s="1779"/>
      <c r="AD743" s="1779"/>
      <c r="AE743" s="1779"/>
      <c r="AF743" s="1779"/>
      <c r="AG743" s="528"/>
      <c r="AH743" s="521"/>
      <c r="AI743" s="521"/>
      <c r="AJ743" s="521"/>
      <c r="AK743" s="521"/>
      <c r="AL743" s="521"/>
      <c r="AM743" s="521"/>
      <c r="AN743" s="521"/>
      <c r="AO743" s="521"/>
      <c r="AP743" s="521"/>
      <c r="AQ743" s="521"/>
      <c r="AR743" s="521"/>
      <c r="AS743" s="521"/>
      <c r="AT743" s="521"/>
      <c r="AU743" s="521"/>
      <c r="AV743" s="521"/>
      <c r="AW743" s="521"/>
      <c r="AX743" s="521"/>
      <c r="AY743" s="521"/>
      <c r="AZ743" s="521"/>
      <c r="BA743" s="521"/>
      <c r="BB743" s="521"/>
      <c r="BC743" s="521"/>
      <c r="BD743" s="521"/>
      <c r="BE743" s="521"/>
      <c r="BF743" s="521"/>
      <c r="BG743" s="521"/>
      <c r="BH743" s="521"/>
      <c r="BI743" s="521"/>
      <c r="BJ743" s="521"/>
      <c r="BK743" s="521"/>
      <c r="BL743" s="521"/>
      <c r="BM743" s="521"/>
      <c r="BN743" s="521"/>
      <c r="BO743" s="521"/>
      <c r="BP743" s="521"/>
      <c r="BQ743" s="521"/>
      <c r="BR743" s="521"/>
      <c r="BS743" s="521"/>
      <c r="BT743" s="521"/>
      <c r="BU743" s="521"/>
      <c r="BV743" s="521"/>
      <c r="BW743" s="521"/>
      <c r="BX743" s="521"/>
      <c r="BY743" s="521"/>
      <c r="BZ743" s="521"/>
      <c r="CA743" s="521"/>
      <c r="CB743" s="521"/>
      <c r="CC743" s="521"/>
      <c r="CD743" s="521"/>
      <c r="CE743" s="521"/>
      <c r="CF743" s="521"/>
      <c r="CG743" s="521"/>
      <c r="CH743" s="521"/>
      <c r="CI743" s="521"/>
      <c r="CJ743" s="521"/>
      <c r="CK743" s="521"/>
      <c r="CL743" s="521"/>
      <c r="CM743" s="521"/>
      <c r="CN743" s="521"/>
      <c r="CO743" s="521"/>
      <c r="CP743" s="521"/>
      <c r="CQ743" s="521"/>
    </row>
    <row r="744" spans="1:95" s="69" customFormat="1" ht="22.5" customHeight="1" outlineLevel="1" x14ac:dyDescent="0.2">
      <c r="A744" s="11">
        <v>325</v>
      </c>
      <c r="B744" s="1233" t="str">
        <f>'2. CAD NCCF'!B744:AF744</f>
        <v>OFF BALANCE SHEET COMMITMENTS</v>
      </c>
      <c r="C744" s="1504"/>
      <c r="D744" s="1504"/>
      <c r="E744" s="1504"/>
      <c r="F744" s="1504"/>
      <c r="G744" s="1504"/>
      <c r="H744" s="1504"/>
      <c r="I744" s="1504"/>
      <c r="J744" s="1504"/>
      <c r="K744" s="1504"/>
      <c r="L744" s="1504"/>
      <c r="M744" s="1504"/>
      <c r="N744" s="1504"/>
      <c r="O744" s="1504"/>
      <c r="P744" s="1504"/>
      <c r="Q744" s="1504"/>
      <c r="R744" s="1504"/>
      <c r="S744" s="1504"/>
      <c r="T744" s="1504"/>
      <c r="U744" s="1504"/>
      <c r="V744" s="1504"/>
      <c r="W744" s="1504"/>
      <c r="X744" s="1504"/>
      <c r="Y744" s="1504"/>
      <c r="Z744" s="1504"/>
      <c r="AA744" s="1504"/>
      <c r="AB744" s="1504"/>
      <c r="AC744" s="1504"/>
      <c r="AD744" s="1504"/>
      <c r="AE744" s="1504"/>
      <c r="AF744" s="1504"/>
      <c r="AG744" s="528"/>
      <c r="AH744" s="521"/>
      <c r="AI744" s="521"/>
      <c r="AJ744" s="521"/>
      <c r="AK744" s="521"/>
      <c r="AL744" s="521"/>
      <c r="AM744" s="521"/>
      <c r="AN744" s="521"/>
      <c r="AO744" s="521"/>
      <c r="AP744" s="521"/>
      <c r="AQ744" s="521"/>
      <c r="AR744" s="521"/>
      <c r="AS744" s="521"/>
      <c r="AT744" s="521"/>
      <c r="AU744" s="521"/>
      <c r="AV744" s="521"/>
      <c r="AW744" s="521"/>
      <c r="AX744" s="521"/>
      <c r="AY744" s="521"/>
      <c r="AZ744" s="521"/>
      <c r="BA744" s="521"/>
      <c r="BB744" s="521"/>
      <c r="BC744" s="521"/>
      <c r="BD744" s="521"/>
      <c r="BE744" s="521"/>
      <c r="BF744" s="521"/>
      <c r="BG744" s="521"/>
      <c r="BH744" s="521"/>
      <c r="BI744" s="521"/>
      <c r="BJ744" s="521"/>
      <c r="BK744" s="521"/>
      <c r="BL744" s="521"/>
      <c r="BM744" s="521"/>
      <c r="BN744" s="521"/>
      <c r="BO744" s="521"/>
      <c r="BP744" s="521"/>
      <c r="BQ744" s="521"/>
      <c r="BR744" s="521"/>
      <c r="BS744" s="521"/>
      <c r="BT744" s="521"/>
      <c r="BU744" s="521"/>
      <c r="BV744" s="521"/>
      <c r="BW744" s="521"/>
      <c r="BX744" s="521"/>
      <c r="BY744" s="521"/>
      <c r="BZ744" s="521"/>
      <c r="CA744" s="521"/>
      <c r="CB744" s="521"/>
      <c r="CC744" s="521"/>
      <c r="CD744" s="521"/>
      <c r="CE744" s="521"/>
      <c r="CF744" s="521"/>
      <c r="CG744" s="521"/>
      <c r="CH744" s="521"/>
      <c r="CI744" s="521"/>
      <c r="CJ744" s="521"/>
      <c r="CK744" s="521"/>
      <c r="CL744" s="521"/>
      <c r="CM744" s="521"/>
      <c r="CN744" s="521"/>
      <c r="CO744" s="521"/>
      <c r="CP744" s="521"/>
      <c r="CQ744" s="521"/>
    </row>
    <row r="745" spans="1:95" s="69" customFormat="1" x14ac:dyDescent="0.2">
      <c r="A745" s="11">
        <v>188</v>
      </c>
      <c r="B745" s="271"/>
      <c r="C745" s="272"/>
      <c r="D745" s="272"/>
      <c r="E745" s="272"/>
      <c r="F745" s="1501" t="str">
        <f>'2. CAD NCCF'!F745:L745</f>
        <v>Funding guarantee to subs</v>
      </c>
      <c r="G745" s="1502"/>
      <c r="H745" s="1502"/>
      <c r="I745" s="1502"/>
      <c r="J745" s="1502"/>
      <c r="K745" s="1502"/>
      <c r="L745" s="1503"/>
      <c r="M745" s="690">
        <v>0</v>
      </c>
      <c r="N745" s="1034"/>
      <c r="O745" s="1035"/>
      <c r="P745" s="1035"/>
      <c r="Q745" s="1035"/>
      <c r="R745" s="1035"/>
      <c r="S745" s="1035"/>
      <c r="T745" s="1035"/>
      <c r="U745" s="1035"/>
      <c r="V745" s="1035"/>
      <c r="W745" s="1035"/>
      <c r="X745" s="1035"/>
      <c r="Y745" s="1035"/>
      <c r="Z745" s="1035"/>
      <c r="AA745" s="1035"/>
      <c r="AB745" s="1035"/>
      <c r="AC745" s="1035"/>
      <c r="AD745" s="1036"/>
      <c r="AE745" s="1016"/>
      <c r="AF745" s="1016"/>
      <c r="AG745" s="528"/>
      <c r="AH745" s="521"/>
      <c r="AI745" s="521"/>
      <c r="AJ745" s="521"/>
      <c r="AK745" s="521"/>
      <c r="AL745" s="521"/>
      <c r="AM745" s="521"/>
      <c r="AN745" s="521"/>
      <c r="AO745" s="521"/>
      <c r="AP745" s="521"/>
      <c r="AQ745" s="521"/>
      <c r="AR745" s="521"/>
      <c r="AS745" s="521"/>
      <c r="AT745" s="521"/>
      <c r="AU745" s="521"/>
      <c r="AV745" s="521"/>
      <c r="AW745" s="521"/>
      <c r="AX745" s="521"/>
      <c r="AY745" s="521"/>
      <c r="AZ745" s="521"/>
      <c r="BA745" s="521"/>
      <c r="BB745" s="521"/>
      <c r="BC745" s="521"/>
      <c r="BD745" s="521"/>
      <c r="BE745" s="521"/>
      <c r="BF745" s="521"/>
      <c r="BG745" s="521"/>
      <c r="BH745" s="521"/>
      <c r="BI745" s="521"/>
      <c r="BJ745" s="521"/>
      <c r="BK745" s="521"/>
      <c r="BL745" s="521"/>
      <c r="BM745" s="521"/>
      <c r="BN745" s="521"/>
      <c r="BO745" s="521"/>
      <c r="BP745" s="521"/>
      <c r="BQ745" s="521"/>
      <c r="BR745" s="521"/>
      <c r="BS745" s="521"/>
      <c r="BT745" s="521"/>
      <c r="BU745" s="521"/>
      <c r="BV745" s="521"/>
      <c r="BW745" s="521"/>
      <c r="BX745" s="521"/>
      <c r="BY745" s="521"/>
      <c r="BZ745" s="521"/>
      <c r="CA745" s="521"/>
      <c r="CB745" s="521"/>
      <c r="CC745" s="521"/>
      <c r="CD745" s="521"/>
      <c r="CE745" s="521"/>
      <c r="CF745" s="521"/>
      <c r="CG745" s="521"/>
      <c r="CH745" s="521"/>
      <c r="CI745" s="521"/>
      <c r="CJ745" s="521"/>
      <c r="CK745" s="521"/>
      <c r="CL745" s="521"/>
      <c r="CM745" s="521"/>
      <c r="CN745" s="521"/>
      <c r="CO745" s="521"/>
      <c r="CP745" s="521"/>
      <c r="CQ745" s="521"/>
    </row>
    <row r="746" spans="1:95" s="69" customFormat="1" ht="7.5" hidden="1" customHeight="1" x14ac:dyDescent="0.2">
      <c r="A746" s="11"/>
      <c r="B746" s="1661"/>
      <c r="C746" s="1662"/>
      <c r="D746" s="1662"/>
      <c r="E746" s="1662"/>
      <c r="F746" s="1662"/>
      <c r="G746" s="1662"/>
      <c r="H746" s="1662"/>
      <c r="I746" s="1662"/>
      <c r="J746" s="1662"/>
      <c r="K746" s="1662"/>
      <c r="L746" s="1662"/>
      <c r="M746" s="1662"/>
      <c r="N746" s="1662"/>
      <c r="O746" s="1662"/>
      <c r="P746" s="1662"/>
      <c r="Q746" s="1662"/>
      <c r="R746" s="1662"/>
      <c r="S746" s="1662"/>
      <c r="T746" s="1662"/>
      <c r="U746" s="1662"/>
      <c r="V746" s="1662"/>
      <c r="W746" s="1662"/>
      <c r="X746" s="1662"/>
      <c r="Y746" s="1662"/>
      <c r="Z746" s="1662"/>
      <c r="AA746" s="1662"/>
      <c r="AB746" s="1662"/>
      <c r="AC746" s="1662"/>
      <c r="AD746" s="1662"/>
      <c r="AE746" s="1662"/>
      <c r="AF746" s="1662"/>
      <c r="AG746" s="528"/>
      <c r="AH746" s="521"/>
      <c r="AI746" s="521"/>
      <c r="AJ746" s="521"/>
      <c r="AK746" s="521"/>
      <c r="AL746" s="521"/>
      <c r="AM746" s="521"/>
      <c r="AN746" s="521"/>
      <c r="AO746" s="521"/>
      <c r="AP746" s="521"/>
      <c r="AQ746" s="521"/>
      <c r="AR746" s="521"/>
      <c r="AS746" s="521"/>
      <c r="AT746" s="521"/>
      <c r="AU746" s="521"/>
      <c r="AV746" s="521"/>
      <c r="AW746" s="521"/>
      <c r="AX746" s="521"/>
      <c r="AY746" s="521"/>
      <c r="AZ746" s="521"/>
      <c r="BA746" s="521"/>
      <c r="BB746" s="521"/>
      <c r="BC746" s="521"/>
      <c r="BD746" s="521"/>
      <c r="BE746" s="521"/>
      <c r="BF746" s="521"/>
      <c r="BG746" s="521"/>
      <c r="BH746" s="521"/>
      <c r="BI746" s="521"/>
      <c r="BJ746" s="521"/>
      <c r="BK746" s="521"/>
      <c r="BL746" s="521"/>
      <c r="BM746" s="521"/>
      <c r="BN746" s="521"/>
      <c r="BO746" s="521"/>
      <c r="BP746" s="521"/>
      <c r="BQ746" s="521"/>
      <c r="BR746" s="521"/>
      <c r="BS746" s="521"/>
      <c r="BT746" s="521"/>
      <c r="BU746" s="521"/>
      <c r="BV746" s="521"/>
      <c r="BW746" s="521"/>
      <c r="BX746" s="521"/>
      <c r="BY746" s="521"/>
      <c r="BZ746" s="521"/>
      <c r="CA746" s="521"/>
      <c r="CB746" s="521"/>
      <c r="CC746" s="521"/>
      <c r="CD746" s="521"/>
      <c r="CE746" s="521"/>
      <c r="CF746" s="521"/>
      <c r="CG746" s="521"/>
      <c r="CH746" s="521"/>
      <c r="CI746" s="521"/>
      <c r="CJ746" s="521"/>
      <c r="CK746" s="521"/>
      <c r="CL746" s="521"/>
      <c r="CM746" s="521"/>
      <c r="CN746" s="521"/>
      <c r="CO746" s="521"/>
      <c r="CP746" s="521"/>
      <c r="CQ746" s="521"/>
    </row>
    <row r="747" spans="1:95" s="69" customFormat="1" x14ac:dyDescent="0.2">
      <c r="A747" s="11">
        <v>187</v>
      </c>
      <c r="B747" s="271"/>
      <c r="C747" s="272"/>
      <c r="D747" s="1472" t="str">
        <f>'2. CAD NCCF'!D747:L747</f>
        <v>Credit facilities</v>
      </c>
      <c r="E747" s="1473"/>
      <c r="F747" s="1473"/>
      <c r="G747" s="1473"/>
      <c r="H747" s="1473"/>
      <c r="I747" s="1473"/>
      <c r="J747" s="1473"/>
      <c r="K747" s="1473"/>
      <c r="L747" s="1474"/>
      <c r="M747" s="399">
        <f>SUBTOTAL(9,M748:M754)</f>
        <v>0</v>
      </c>
      <c r="N747" s="1205"/>
      <c r="O747" s="1253"/>
      <c r="P747" s="1253"/>
      <c r="Q747" s="1253"/>
      <c r="R747" s="1253"/>
      <c r="S747" s="1253"/>
      <c r="T747" s="1253"/>
      <c r="U747" s="1253"/>
      <c r="V747" s="1253"/>
      <c r="W747" s="1253"/>
      <c r="X747" s="1253"/>
      <c r="Y747" s="1253"/>
      <c r="Z747" s="1253"/>
      <c r="AA747" s="1253"/>
      <c r="AB747" s="1253"/>
      <c r="AC747" s="1253"/>
      <c r="AD747" s="1036"/>
      <c r="AE747" s="1016"/>
      <c r="AF747" s="1016"/>
      <c r="AG747" s="528"/>
      <c r="AH747" s="521"/>
      <c r="AI747" s="521"/>
      <c r="AJ747" s="521"/>
      <c r="AK747" s="521"/>
      <c r="AL747" s="521"/>
      <c r="AM747" s="521"/>
      <c r="AN747" s="521"/>
      <c r="AO747" s="521"/>
      <c r="AP747" s="521"/>
      <c r="AQ747" s="521"/>
      <c r="AR747" s="521"/>
      <c r="AS747" s="521"/>
      <c r="AT747" s="521"/>
      <c r="AU747" s="521"/>
      <c r="AV747" s="521"/>
      <c r="AW747" s="521"/>
      <c r="AX747" s="521"/>
      <c r="AY747" s="521"/>
      <c r="AZ747" s="521"/>
      <c r="BA747" s="521"/>
      <c r="BB747" s="521"/>
      <c r="BC747" s="521"/>
      <c r="BD747" s="521"/>
      <c r="BE747" s="521"/>
      <c r="BF747" s="521"/>
      <c r="BG747" s="521"/>
      <c r="BH747" s="521"/>
      <c r="BI747" s="521"/>
      <c r="BJ747" s="521"/>
      <c r="BK747" s="521"/>
      <c r="BL747" s="521"/>
      <c r="BM747" s="521"/>
      <c r="BN747" s="521"/>
      <c r="BO747" s="521"/>
      <c r="BP747" s="521"/>
      <c r="BQ747" s="521"/>
      <c r="BR747" s="521"/>
      <c r="BS747" s="521"/>
      <c r="BT747" s="521"/>
      <c r="BU747" s="521"/>
      <c r="BV747" s="521"/>
      <c r="BW747" s="521"/>
      <c r="BX747" s="521"/>
      <c r="BY747" s="521"/>
      <c r="BZ747" s="521"/>
      <c r="CA747" s="521"/>
      <c r="CB747" s="521"/>
      <c r="CC747" s="521"/>
      <c r="CD747" s="521"/>
      <c r="CE747" s="521"/>
      <c r="CF747" s="521"/>
      <c r="CG747" s="521"/>
      <c r="CH747" s="521"/>
      <c r="CI747" s="521"/>
      <c r="CJ747" s="521"/>
      <c r="CK747" s="521"/>
      <c r="CL747" s="521"/>
      <c r="CM747" s="521"/>
      <c r="CN747" s="521"/>
      <c r="CO747" s="521"/>
      <c r="CP747" s="521"/>
      <c r="CQ747" s="521"/>
    </row>
    <row r="748" spans="1:95" s="69" customFormat="1" x14ac:dyDescent="0.2">
      <c r="A748" s="11">
        <v>188</v>
      </c>
      <c r="B748" s="271"/>
      <c r="C748" s="272"/>
      <c r="D748" s="272"/>
      <c r="E748" s="272"/>
      <c r="F748" s="1475" t="str">
        <f>'2. CAD NCCF'!F748:L748</f>
        <v>Uncommitted credit facility - Undrawn portion</v>
      </c>
      <c r="G748" s="1476"/>
      <c r="H748" s="1476"/>
      <c r="I748" s="1476"/>
      <c r="J748" s="1476"/>
      <c r="K748" s="1476"/>
      <c r="L748" s="1477"/>
      <c r="M748" s="690">
        <v>0</v>
      </c>
      <c r="N748" s="1254"/>
      <c r="O748" s="1254"/>
      <c r="P748" s="1254"/>
      <c r="Q748" s="1254"/>
      <c r="R748" s="1254"/>
      <c r="S748" s="1254"/>
      <c r="T748" s="1254"/>
      <c r="U748" s="1254"/>
      <c r="V748" s="1254"/>
      <c r="W748" s="1254"/>
      <c r="X748" s="1254"/>
      <c r="Y748" s="1254"/>
      <c r="Z748" s="1254"/>
      <c r="AA748" s="1254"/>
      <c r="AB748" s="1254"/>
      <c r="AC748" s="1254"/>
      <c r="AD748" s="1036"/>
      <c r="AE748" s="1016"/>
      <c r="AF748" s="1016"/>
      <c r="AG748" s="528"/>
      <c r="AH748" s="521"/>
      <c r="AI748" s="521"/>
      <c r="AJ748" s="521"/>
      <c r="AK748" s="521"/>
      <c r="AL748" s="521"/>
      <c r="AM748" s="521"/>
      <c r="AN748" s="521"/>
      <c r="AO748" s="521"/>
      <c r="AP748" s="521"/>
      <c r="AQ748" s="521"/>
      <c r="AR748" s="521"/>
      <c r="AS748" s="521"/>
      <c r="AT748" s="521"/>
      <c r="AU748" s="521"/>
      <c r="AV748" s="521"/>
      <c r="AW748" s="521"/>
      <c r="AX748" s="521"/>
      <c r="AY748" s="521"/>
      <c r="AZ748" s="521"/>
      <c r="BA748" s="521"/>
      <c r="BB748" s="521"/>
      <c r="BC748" s="521"/>
      <c r="BD748" s="521"/>
      <c r="BE748" s="521"/>
      <c r="BF748" s="521"/>
      <c r="BG748" s="521"/>
      <c r="BH748" s="521"/>
      <c r="BI748" s="521"/>
      <c r="BJ748" s="521"/>
      <c r="BK748" s="521"/>
      <c r="BL748" s="521"/>
      <c r="BM748" s="521"/>
      <c r="BN748" s="521"/>
      <c r="BO748" s="521"/>
      <c r="BP748" s="521"/>
      <c r="BQ748" s="521"/>
      <c r="BR748" s="521"/>
      <c r="BS748" s="521"/>
      <c r="BT748" s="521"/>
      <c r="BU748" s="521"/>
      <c r="BV748" s="521"/>
      <c r="BW748" s="521"/>
      <c r="BX748" s="521"/>
      <c r="BY748" s="521"/>
      <c r="BZ748" s="521"/>
      <c r="CA748" s="521"/>
      <c r="CB748" s="521"/>
      <c r="CC748" s="521"/>
      <c r="CD748" s="521"/>
      <c r="CE748" s="521"/>
      <c r="CF748" s="521"/>
      <c r="CG748" s="521"/>
      <c r="CH748" s="521"/>
      <c r="CI748" s="521"/>
      <c r="CJ748" s="521"/>
      <c r="CK748" s="521"/>
      <c r="CL748" s="521"/>
      <c r="CM748" s="521"/>
      <c r="CN748" s="521"/>
      <c r="CO748" s="521"/>
      <c r="CP748" s="521"/>
      <c r="CQ748" s="521"/>
    </row>
    <row r="749" spans="1:95" s="69" customFormat="1" ht="27.75" customHeight="1" x14ac:dyDescent="0.2">
      <c r="A749" s="11">
        <v>189</v>
      </c>
      <c r="B749" s="271"/>
      <c r="C749" s="272"/>
      <c r="D749" s="272"/>
      <c r="E749" s="272"/>
      <c r="F749" s="1475" t="str">
        <f>'2. CAD NCCF'!F749:L749</f>
        <v>Committed credit facility - Undrawn portion ; retail &amp; small business</v>
      </c>
      <c r="G749" s="1476"/>
      <c r="H749" s="1476"/>
      <c r="I749" s="1476"/>
      <c r="J749" s="1476"/>
      <c r="K749" s="1476"/>
      <c r="L749" s="1477"/>
      <c r="M749" s="690">
        <v>0</v>
      </c>
      <c r="N749" s="1254"/>
      <c r="O749" s="1254"/>
      <c r="P749" s="1254"/>
      <c r="Q749" s="1254"/>
      <c r="R749" s="1254"/>
      <c r="S749" s="1254"/>
      <c r="T749" s="1254"/>
      <c r="U749" s="1254"/>
      <c r="V749" s="1254"/>
      <c r="W749" s="1254"/>
      <c r="X749" s="1254"/>
      <c r="Y749" s="1254"/>
      <c r="Z749" s="1254"/>
      <c r="AA749" s="1254"/>
      <c r="AB749" s="1254"/>
      <c r="AC749" s="1254"/>
      <c r="AD749" s="1036"/>
      <c r="AE749" s="1016"/>
      <c r="AF749" s="1016"/>
      <c r="AG749" s="528"/>
      <c r="AH749" s="521"/>
      <c r="AI749" s="521"/>
      <c r="AJ749" s="521"/>
      <c r="AK749" s="521"/>
      <c r="AL749" s="521"/>
      <c r="AM749" s="521"/>
      <c r="AN749" s="521"/>
      <c r="AO749" s="521"/>
      <c r="AP749" s="521"/>
      <c r="AQ749" s="521"/>
      <c r="AR749" s="521"/>
      <c r="AS749" s="521"/>
      <c r="AT749" s="521"/>
      <c r="AU749" s="521"/>
      <c r="AV749" s="521"/>
      <c r="AW749" s="521"/>
      <c r="AX749" s="521"/>
      <c r="AY749" s="521"/>
      <c r="AZ749" s="521"/>
      <c r="BA749" s="521"/>
      <c r="BB749" s="521"/>
      <c r="BC749" s="521"/>
      <c r="BD749" s="521"/>
      <c r="BE749" s="521"/>
      <c r="BF749" s="521"/>
      <c r="BG749" s="521"/>
      <c r="BH749" s="521"/>
      <c r="BI749" s="521"/>
      <c r="BJ749" s="521"/>
      <c r="BK749" s="521"/>
      <c r="BL749" s="521"/>
      <c r="BM749" s="521"/>
      <c r="BN749" s="521"/>
      <c r="BO749" s="521"/>
      <c r="BP749" s="521"/>
      <c r="BQ749" s="521"/>
      <c r="BR749" s="521"/>
      <c r="BS749" s="521"/>
      <c r="BT749" s="521"/>
      <c r="BU749" s="521"/>
      <c r="BV749" s="521"/>
      <c r="BW749" s="521"/>
      <c r="BX749" s="521"/>
      <c r="BY749" s="521"/>
      <c r="BZ749" s="521"/>
      <c r="CA749" s="521"/>
      <c r="CB749" s="521"/>
      <c r="CC749" s="521"/>
      <c r="CD749" s="521"/>
      <c r="CE749" s="521"/>
      <c r="CF749" s="521"/>
      <c r="CG749" s="521"/>
      <c r="CH749" s="521"/>
      <c r="CI749" s="521"/>
      <c r="CJ749" s="521"/>
      <c r="CK749" s="521"/>
      <c r="CL749" s="521"/>
      <c r="CM749" s="521"/>
      <c r="CN749" s="521"/>
      <c r="CO749" s="521"/>
      <c r="CP749" s="521"/>
      <c r="CQ749" s="521"/>
    </row>
    <row r="750" spans="1:95" s="69" customFormat="1" ht="27.75" customHeight="1" x14ac:dyDescent="0.2">
      <c r="A750" s="11">
        <v>189</v>
      </c>
      <c r="B750" s="271"/>
      <c r="C750" s="272"/>
      <c r="D750" s="272"/>
      <c r="E750" s="272"/>
      <c r="F750" s="1475" t="str">
        <f>'2. CAD NCCF'!F750:L750</f>
        <v>Committed credit facility - Undrawn portion ; heloc &amp; credit card</v>
      </c>
      <c r="G750" s="1476"/>
      <c r="H750" s="1476"/>
      <c r="I750" s="1476"/>
      <c r="J750" s="1476"/>
      <c r="K750" s="1476"/>
      <c r="L750" s="1477"/>
      <c r="M750" s="690">
        <v>0</v>
      </c>
      <c r="N750" s="1254"/>
      <c r="O750" s="1254"/>
      <c r="P750" s="1254"/>
      <c r="Q750" s="1254"/>
      <c r="R750" s="1254"/>
      <c r="S750" s="1254"/>
      <c r="T750" s="1254"/>
      <c r="U750" s="1254"/>
      <c r="V750" s="1254"/>
      <c r="W750" s="1254"/>
      <c r="X750" s="1254"/>
      <c r="Y750" s="1254"/>
      <c r="Z750" s="1254"/>
      <c r="AA750" s="1254"/>
      <c r="AB750" s="1254"/>
      <c r="AC750" s="1254"/>
      <c r="AD750" s="1036"/>
      <c r="AE750" s="1016"/>
      <c r="AF750" s="1016"/>
      <c r="AG750" s="528"/>
      <c r="AH750" s="521"/>
      <c r="AI750" s="521"/>
      <c r="AJ750" s="521"/>
      <c r="AK750" s="521"/>
      <c r="AL750" s="521"/>
      <c r="AM750" s="521"/>
      <c r="AN750" s="521"/>
      <c r="AO750" s="521"/>
      <c r="AP750" s="521"/>
      <c r="AQ750" s="521"/>
      <c r="AR750" s="521"/>
      <c r="AS750" s="521"/>
      <c r="AT750" s="521"/>
      <c r="AU750" s="521"/>
      <c r="AV750" s="521"/>
      <c r="AW750" s="521"/>
      <c r="AX750" s="521"/>
      <c r="AY750" s="521"/>
      <c r="AZ750" s="521"/>
      <c r="BA750" s="521"/>
      <c r="BB750" s="521"/>
      <c r="BC750" s="521"/>
      <c r="BD750" s="521"/>
      <c r="BE750" s="521"/>
      <c r="BF750" s="521"/>
      <c r="BG750" s="521"/>
      <c r="BH750" s="521"/>
      <c r="BI750" s="521"/>
      <c r="BJ750" s="521"/>
      <c r="BK750" s="521"/>
      <c r="BL750" s="521"/>
      <c r="BM750" s="521"/>
      <c r="BN750" s="521"/>
      <c r="BO750" s="521"/>
      <c r="BP750" s="521"/>
      <c r="BQ750" s="521"/>
      <c r="BR750" s="521"/>
      <c r="BS750" s="521"/>
      <c r="BT750" s="521"/>
      <c r="BU750" s="521"/>
      <c r="BV750" s="521"/>
      <c r="BW750" s="521"/>
      <c r="BX750" s="521"/>
      <c r="BY750" s="521"/>
      <c r="BZ750" s="521"/>
      <c r="CA750" s="521"/>
      <c r="CB750" s="521"/>
      <c r="CC750" s="521"/>
      <c r="CD750" s="521"/>
      <c r="CE750" s="521"/>
      <c r="CF750" s="521"/>
      <c r="CG750" s="521"/>
      <c r="CH750" s="521"/>
      <c r="CI750" s="521"/>
      <c r="CJ750" s="521"/>
      <c r="CK750" s="521"/>
      <c r="CL750" s="521"/>
      <c r="CM750" s="521"/>
      <c r="CN750" s="521"/>
      <c r="CO750" s="521"/>
      <c r="CP750" s="521"/>
      <c r="CQ750" s="521"/>
    </row>
    <row r="751" spans="1:95" s="69" customFormat="1" ht="15" customHeight="1" x14ac:dyDescent="0.2">
      <c r="A751" s="11">
        <v>189</v>
      </c>
      <c r="B751" s="271"/>
      <c r="C751" s="272"/>
      <c r="D751" s="272"/>
      <c r="E751" s="272"/>
      <c r="F751" s="1475" t="str">
        <f>'2. CAD NCCF'!F751:L751</f>
        <v>Committed credit facility - Undrawn portion ; FI</v>
      </c>
      <c r="G751" s="1476"/>
      <c r="H751" s="1476"/>
      <c r="I751" s="1476"/>
      <c r="J751" s="1476"/>
      <c r="K751" s="1476"/>
      <c r="L751" s="1477"/>
      <c r="M751" s="690">
        <v>0</v>
      </c>
      <c r="N751" s="1254"/>
      <c r="O751" s="1254"/>
      <c r="P751" s="1254"/>
      <c r="Q751" s="1254"/>
      <c r="R751" s="1254"/>
      <c r="S751" s="1254"/>
      <c r="T751" s="1254"/>
      <c r="U751" s="1254"/>
      <c r="V751" s="1254"/>
      <c r="W751" s="1254"/>
      <c r="X751" s="1254"/>
      <c r="Y751" s="1254"/>
      <c r="Z751" s="1254"/>
      <c r="AA751" s="1254"/>
      <c r="AB751" s="1254"/>
      <c r="AC751" s="1254"/>
      <c r="AD751" s="1036"/>
      <c r="AE751" s="1016"/>
      <c r="AF751" s="1016"/>
      <c r="AG751" s="528"/>
      <c r="AH751" s="521"/>
      <c r="AI751" s="521"/>
      <c r="AJ751" s="521"/>
      <c r="AK751" s="521"/>
      <c r="AL751" s="521"/>
      <c r="AM751" s="521"/>
      <c r="AN751" s="521"/>
      <c r="AO751" s="521"/>
      <c r="AP751" s="521"/>
      <c r="AQ751" s="521"/>
      <c r="AR751" s="521"/>
      <c r="AS751" s="521"/>
      <c r="AT751" s="521"/>
      <c r="AU751" s="521"/>
      <c r="AV751" s="521"/>
      <c r="AW751" s="521"/>
      <c r="AX751" s="521"/>
      <c r="AY751" s="521"/>
      <c r="AZ751" s="521"/>
      <c r="BA751" s="521"/>
      <c r="BB751" s="521"/>
      <c r="BC751" s="521"/>
      <c r="BD751" s="521"/>
      <c r="BE751" s="521"/>
      <c r="BF751" s="521"/>
      <c r="BG751" s="521"/>
      <c r="BH751" s="521"/>
      <c r="BI751" s="521"/>
      <c r="BJ751" s="521"/>
      <c r="BK751" s="521"/>
      <c r="BL751" s="521"/>
      <c r="BM751" s="521"/>
      <c r="BN751" s="521"/>
      <c r="BO751" s="521"/>
      <c r="BP751" s="521"/>
      <c r="BQ751" s="521"/>
      <c r="BR751" s="521"/>
      <c r="BS751" s="521"/>
      <c r="BT751" s="521"/>
      <c r="BU751" s="521"/>
      <c r="BV751" s="521"/>
      <c r="BW751" s="521"/>
      <c r="BX751" s="521"/>
      <c r="BY751" s="521"/>
      <c r="BZ751" s="521"/>
      <c r="CA751" s="521"/>
      <c r="CB751" s="521"/>
      <c r="CC751" s="521"/>
      <c r="CD751" s="521"/>
      <c r="CE751" s="521"/>
      <c r="CF751" s="521"/>
      <c r="CG751" s="521"/>
      <c r="CH751" s="521"/>
      <c r="CI751" s="521"/>
      <c r="CJ751" s="521"/>
      <c r="CK751" s="521"/>
      <c r="CL751" s="521"/>
      <c r="CM751" s="521"/>
      <c r="CN751" s="521"/>
      <c r="CO751" s="521"/>
      <c r="CP751" s="521"/>
      <c r="CQ751" s="521"/>
    </row>
    <row r="752" spans="1:95" s="69" customFormat="1" ht="27.75" customHeight="1" x14ac:dyDescent="0.2">
      <c r="A752" s="11">
        <v>189</v>
      </c>
      <c r="B752" s="271"/>
      <c r="C752" s="272"/>
      <c r="D752" s="272"/>
      <c r="E752" s="272"/>
      <c r="F752" s="1475" t="str">
        <f>'2. CAD NCCF'!F752:L752</f>
        <v>Committed credit facility - Undrawn portion ; non-FI corp, govt, PSE</v>
      </c>
      <c r="G752" s="1476"/>
      <c r="H752" s="1476"/>
      <c r="I752" s="1476"/>
      <c r="J752" s="1476"/>
      <c r="K752" s="1476"/>
      <c r="L752" s="1477"/>
      <c r="M752" s="690">
        <v>0</v>
      </c>
      <c r="N752" s="1254"/>
      <c r="O752" s="1254"/>
      <c r="P752" s="1254"/>
      <c r="Q752" s="1254"/>
      <c r="R752" s="1254"/>
      <c r="S752" s="1254"/>
      <c r="T752" s="1254"/>
      <c r="U752" s="1254"/>
      <c r="V752" s="1254"/>
      <c r="W752" s="1254"/>
      <c r="X752" s="1254"/>
      <c r="Y752" s="1254"/>
      <c r="Z752" s="1254"/>
      <c r="AA752" s="1254"/>
      <c r="AB752" s="1254"/>
      <c r="AC752" s="1254"/>
      <c r="AD752" s="1036"/>
      <c r="AE752" s="1016"/>
      <c r="AF752" s="1016"/>
      <c r="AG752" s="528"/>
      <c r="AH752" s="521"/>
      <c r="AI752" s="521"/>
      <c r="AJ752" s="521"/>
      <c r="AK752" s="521"/>
      <c r="AL752" s="521"/>
      <c r="AM752" s="521"/>
      <c r="AN752" s="521"/>
      <c r="AO752" s="521"/>
      <c r="AP752" s="521"/>
      <c r="AQ752" s="521"/>
      <c r="AR752" s="521"/>
      <c r="AS752" s="521"/>
      <c r="AT752" s="521"/>
      <c r="AU752" s="521"/>
      <c r="AV752" s="521"/>
      <c r="AW752" s="521"/>
      <c r="AX752" s="521"/>
      <c r="AY752" s="521"/>
      <c r="AZ752" s="521"/>
      <c r="BA752" s="521"/>
      <c r="BB752" s="521"/>
      <c r="BC752" s="521"/>
      <c r="BD752" s="521"/>
      <c r="BE752" s="521"/>
      <c r="BF752" s="521"/>
      <c r="BG752" s="521"/>
      <c r="BH752" s="521"/>
      <c r="BI752" s="521"/>
      <c r="BJ752" s="521"/>
      <c r="BK752" s="521"/>
      <c r="BL752" s="521"/>
      <c r="BM752" s="521"/>
      <c r="BN752" s="521"/>
      <c r="BO752" s="521"/>
      <c r="BP752" s="521"/>
      <c r="BQ752" s="521"/>
      <c r="BR752" s="521"/>
      <c r="BS752" s="521"/>
      <c r="BT752" s="521"/>
      <c r="BU752" s="521"/>
      <c r="BV752" s="521"/>
      <c r="BW752" s="521"/>
      <c r="BX752" s="521"/>
      <c r="BY752" s="521"/>
      <c r="BZ752" s="521"/>
      <c r="CA752" s="521"/>
      <c r="CB752" s="521"/>
      <c r="CC752" s="521"/>
      <c r="CD752" s="521"/>
      <c r="CE752" s="521"/>
      <c r="CF752" s="521"/>
      <c r="CG752" s="521"/>
      <c r="CH752" s="521"/>
      <c r="CI752" s="521"/>
      <c r="CJ752" s="521"/>
      <c r="CK752" s="521"/>
      <c r="CL752" s="521"/>
      <c r="CM752" s="521"/>
      <c r="CN752" s="521"/>
      <c r="CO752" s="521"/>
      <c r="CP752" s="521"/>
      <c r="CQ752" s="521"/>
    </row>
    <row r="753" spans="1:95" s="69" customFormat="1" ht="15" customHeight="1" x14ac:dyDescent="0.2">
      <c r="A753" s="11">
        <v>189</v>
      </c>
      <c r="B753" s="271"/>
      <c r="C753" s="272"/>
      <c r="D753" s="272"/>
      <c r="E753" s="272"/>
      <c r="F753" s="1475" t="str">
        <f>'2. CAD NCCF'!F753:L753</f>
        <v>Committed credit facility - Undrawn portion ; ABCP and VIEs</v>
      </c>
      <c r="G753" s="1476"/>
      <c r="H753" s="1476"/>
      <c r="I753" s="1476"/>
      <c r="J753" s="1476"/>
      <c r="K753" s="1476"/>
      <c r="L753" s="1477"/>
      <c r="M753" s="690">
        <v>0</v>
      </c>
      <c r="N753" s="1254"/>
      <c r="O753" s="1254"/>
      <c r="P753" s="1254"/>
      <c r="Q753" s="1254"/>
      <c r="R753" s="1254"/>
      <c r="S753" s="1254"/>
      <c r="T753" s="1254"/>
      <c r="U753" s="1254"/>
      <c r="V753" s="1254"/>
      <c r="W753" s="1254"/>
      <c r="X753" s="1254"/>
      <c r="Y753" s="1254"/>
      <c r="Z753" s="1254"/>
      <c r="AA753" s="1254"/>
      <c r="AB753" s="1254"/>
      <c r="AC753" s="1254"/>
      <c r="AD753" s="1036"/>
      <c r="AE753" s="1016"/>
      <c r="AF753" s="1016"/>
      <c r="AG753" s="528"/>
      <c r="AH753" s="521"/>
      <c r="AI753" s="521"/>
      <c r="AJ753" s="521"/>
      <c r="AK753" s="521"/>
      <c r="AL753" s="521"/>
      <c r="AM753" s="521"/>
      <c r="AN753" s="521"/>
      <c r="AO753" s="521"/>
      <c r="AP753" s="521"/>
      <c r="AQ753" s="521"/>
      <c r="AR753" s="521"/>
      <c r="AS753" s="521"/>
      <c r="AT753" s="521"/>
      <c r="AU753" s="521"/>
      <c r="AV753" s="521"/>
      <c r="AW753" s="521"/>
      <c r="AX753" s="521"/>
      <c r="AY753" s="521"/>
      <c r="AZ753" s="521"/>
      <c r="BA753" s="521"/>
      <c r="BB753" s="521"/>
      <c r="BC753" s="521"/>
      <c r="BD753" s="521"/>
      <c r="BE753" s="521"/>
      <c r="BF753" s="521"/>
      <c r="BG753" s="521"/>
      <c r="BH753" s="521"/>
      <c r="BI753" s="521"/>
      <c r="BJ753" s="521"/>
      <c r="BK753" s="521"/>
      <c r="BL753" s="521"/>
      <c r="BM753" s="521"/>
      <c r="BN753" s="521"/>
      <c r="BO753" s="521"/>
      <c r="BP753" s="521"/>
      <c r="BQ753" s="521"/>
      <c r="BR753" s="521"/>
      <c r="BS753" s="521"/>
      <c r="BT753" s="521"/>
      <c r="BU753" s="521"/>
      <c r="BV753" s="521"/>
      <c r="BW753" s="521"/>
      <c r="BX753" s="521"/>
      <c r="BY753" s="521"/>
      <c r="BZ753" s="521"/>
      <c r="CA753" s="521"/>
      <c r="CB753" s="521"/>
      <c r="CC753" s="521"/>
      <c r="CD753" s="521"/>
      <c r="CE753" s="521"/>
      <c r="CF753" s="521"/>
      <c r="CG753" s="521"/>
      <c r="CH753" s="521"/>
      <c r="CI753" s="521"/>
      <c r="CJ753" s="521"/>
      <c r="CK753" s="521"/>
      <c r="CL753" s="521"/>
      <c r="CM753" s="521"/>
      <c r="CN753" s="521"/>
      <c r="CO753" s="521"/>
      <c r="CP753" s="521"/>
      <c r="CQ753" s="521"/>
    </row>
    <row r="754" spans="1:95" s="69" customFormat="1" ht="15" customHeight="1" x14ac:dyDescent="0.2">
      <c r="A754" s="11">
        <v>189</v>
      </c>
      <c r="B754" s="271"/>
      <c r="C754" s="272"/>
      <c r="D754" s="272"/>
      <c r="E754" s="272"/>
      <c r="F754" s="1475" t="str">
        <f>'2. CAD NCCF'!F754:L754</f>
        <v>Committed credit facility - Undrawn portion ; other</v>
      </c>
      <c r="G754" s="1476"/>
      <c r="H754" s="1476"/>
      <c r="I754" s="1476"/>
      <c r="J754" s="1476"/>
      <c r="K754" s="1476"/>
      <c r="L754" s="1477"/>
      <c r="M754" s="690">
        <v>0</v>
      </c>
      <c r="N754" s="1254"/>
      <c r="O754" s="1254"/>
      <c r="P754" s="1254"/>
      <c r="Q754" s="1254"/>
      <c r="R754" s="1254"/>
      <c r="S754" s="1254"/>
      <c r="T754" s="1254"/>
      <c r="U754" s="1254"/>
      <c r="V754" s="1254"/>
      <c r="W754" s="1254"/>
      <c r="X754" s="1254"/>
      <c r="Y754" s="1254"/>
      <c r="Z754" s="1254"/>
      <c r="AA754" s="1254"/>
      <c r="AB754" s="1254"/>
      <c r="AC754" s="1254"/>
      <c r="AD754" s="1036"/>
      <c r="AE754" s="1016"/>
      <c r="AF754" s="1016"/>
      <c r="AG754" s="528"/>
      <c r="AH754" s="521"/>
      <c r="AI754" s="521"/>
      <c r="AJ754" s="521"/>
      <c r="AK754" s="521"/>
      <c r="AL754" s="521"/>
      <c r="AM754" s="521"/>
      <c r="AN754" s="521"/>
      <c r="AO754" s="521"/>
      <c r="AP754" s="521"/>
      <c r="AQ754" s="521"/>
      <c r="AR754" s="521"/>
      <c r="AS754" s="521"/>
      <c r="AT754" s="521"/>
      <c r="AU754" s="521"/>
      <c r="AV754" s="521"/>
      <c r="AW754" s="521"/>
      <c r="AX754" s="521"/>
      <c r="AY754" s="521"/>
      <c r="AZ754" s="521"/>
      <c r="BA754" s="521"/>
      <c r="BB754" s="521"/>
      <c r="BC754" s="521"/>
      <c r="BD754" s="521"/>
      <c r="BE754" s="521"/>
      <c r="BF754" s="521"/>
      <c r="BG754" s="521"/>
      <c r="BH754" s="521"/>
      <c r="BI754" s="521"/>
      <c r="BJ754" s="521"/>
      <c r="BK754" s="521"/>
      <c r="BL754" s="521"/>
      <c r="BM754" s="521"/>
      <c r="BN754" s="521"/>
      <c r="BO754" s="521"/>
      <c r="BP754" s="521"/>
      <c r="BQ754" s="521"/>
      <c r="BR754" s="521"/>
      <c r="BS754" s="521"/>
      <c r="BT754" s="521"/>
      <c r="BU754" s="521"/>
      <c r="BV754" s="521"/>
      <c r="BW754" s="521"/>
      <c r="BX754" s="521"/>
      <c r="BY754" s="521"/>
      <c r="BZ754" s="521"/>
      <c r="CA754" s="521"/>
      <c r="CB754" s="521"/>
      <c r="CC754" s="521"/>
      <c r="CD754" s="521"/>
      <c r="CE754" s="521"/>
      <c r="CF754" s="521"/>
      <c r="CG754" s="521"/>
      <c r="CH754" s="521"/>
      <c r="CI754" s="521"/>
      <c r="CJ754" s="521"/>
      <c r="CK754" s="521"/>
      <c r="CL754" s="521"/>
      <c r="CM754" s="521"/>
      <c r="CN754" s="521"/>
      <c r="CO754" s="521"/>
      <c r="CP754" s="521"/>
      <c r="CQ754" s="521"/>
    </row>
    <row r="755" spans="1:95" s="69" customFormat="1" x14ac:dyDescent="0.2">
      <c r="A755" s="11">
        <v>187</v>
      </c>
      <c r="B755" s="271"/>
      <c r="C755" s="272"/>
      <c r="D755" s="1472" t="str">
        <f>'2. CAD NCCF'!D755:L755</f>
        <v>Liquidity facilities undrawn</v>
      </c>
      <c r="E755" s="1473"/>
      <c r="F755" s="1473"/>
      <c r="G755" s="1473"/>
      <c r="H755" s="1473"/>
      <c r="I755" s="1473"/>
      <c r="J755" s="1473"/>
      <c r="K755" s="1473"/>
      <c r="L755" s="1474"/>
      <c r="M755" s="399">
        <f>SUBTOTAL(9,M756:M762)</f>
        <v>0</v>
      </c>
      <c r="N755" s="1254"/>
      <c r="O755" s="1254"/>
      <c r="P755" s="1254"/>
      <c r="Q755" s="1254"/>
      <c r="R755" s="1254"/>
      <c r="S755" s="1254"/>
      <c r="T755" s="1254"/>
      <c r="U755" s="1254"/>
      <c r="V755" s="1254"/>
      <c r="W755" s="1254"/>
      <c r="X755" s="1254"/>
      <c r="Y755" s="1254"/>
      <c r="Z755" s="1254"/>
      <c r="AA755" s="1254"/>
      <c r="AB755" s="1254"/>
      <c r="AC755" s="1254"/>
      <c r="AD755" s="1036"/>
      <c r="AE755" s="1016"/>
      <c r="AF755" s="1016"/>
      <c r="AG755" s="528"/>
      <c r="AH755" s="521"/>
      <c r="AI755" s="521"/>
      <c r="AJ755" s="521"/>
      <c r="AK755" s="521"/>
      <c r="AL755" s="521"/>
      <c r="AM755" s="521"/>
      <c r="AN755" s="521"/>
      <c r="AO755" s="521"/>
      <c r="AP755" s="521"/>
      <c r="AQ755" s="521"/>
      <c r="AR755" s="521"/>
      <c r="AS755" s="521"/>
      <c r="AT755" s="521"/>
      <c r="AU755" s="521"/>
      <c r="AV755" s="521"/>
      <c r="AW755" s="521"/>
      <c r="AX755" s="521"/>
      <c r="AY755" s="521"/>
      <c r="AZ755" s="521"/>
      <c r="BA755" s="521"/>
      <c r="BB755" s="521"/>
      <c r="BC755" s="521"/>
      <c r="BD755" s="521"/>
      <c r="BE755" s="521"/>
      <c r="BF755" s="521"/>
      <c r="BG755" s="521"/>
      <c r="BH755" s="521"/>
      <c r="BI755" s="521"/>
      <c r="BJ755" s="521"/>
      <c r="BK755" s="521"/>
      <c r="BL755" s="521"/>
      <c r="BM755" s="521"/>
      <c r="BN755" s="521"/>
      <c r="BO755" s="521"/>
      <c r="BP755" s="521"/>
      <c r="BQ755" s="521"/>
      <c r="BR755" s="521"/>
      <c r="BS755" s="521"/>
      <c r="BT755" s="521"/>
      <c r="BU755" s="521"/>
      <c r="BV755" s="521"/>
      <c r="BW755" s="521"/>
      <c r="BX755" s="521"/>
      <c r="BY755" s="521"/>
      <c r="BZ755" s="521"/>
      <c r="CA755" s="521"/>
      <c r="CB755" s="521"/>
      <c r="CC755" s="521"/>
      <c r="CD755" s="521"/>
      <c r="CE755" s="521"/>
      <c r="CF755" s="521"/>
      <c r="CG755" s="521"/>
      <c r="CH755" s="521"/>
      <c r="CI755" s="521"/>
      <c r="CJ755" s="521"/>
      <c r="CK755" s="521"/>
      <c r="CL755" s="521"/>
      <c r="CM755" s="521"/>
      <c r="CN755" s="521"/>
      <c r="CO755" s="521"/>
      <c r="CP755" s="521"/>
      <c r="CQ755" s="521"/>
    </row>
    <row r="756" spans="1:95" s="69" customFormat="1" x14ac:dyDescent="0.2">
      <c r="A756" s="11">
        <v>188</v>
      </c>
      <c r="B756" s="271"/>
      <c r="C756" s="272"/>
      <c r="D756" s="272"/>
      <c r="E756" s="272"/>
      <c r="F756" s="1475" t="str">
        <f>'2. CAD NCCF'!F756:L756</f>
        <v>Uncommitted credit facility - Undrawn portion</v>
      </c>
      <c r="G756" s="1476"/>
      <c r="H756" s="1476"/>
      <c r="I756" s="1476"/>
      <c r="J756" s="1476"/>
      <c r="K756" s="1476"/>
      <c r="L756" s="1477"/>
      <c r="M756" s="690">
        <v>0</v>
      </c>
      <c r="N756" s="1254"/>
      <c r="O756" s="1254"/>
      <c r="P756" s="1254"/>
      <c r="Q756" s="1254"/>
      <c r="R756" s="1254"/>
      <c r="S756" s="1254"/>
      <c r="T756" s="1254"/>
      <c r="U756" s="1254"/>
      <c r="V756" s="1254"/>
      <c r="W756" s="1254"/>
      <c r="X756" s="1254"/>
      <c r="Y756" s="1254"/>
      <c r="Z756" s="1254"/>
      <c r="AA756" s="1254"/>
      <c r="AB756" s="1254"/>
      <c r="AC756" s="1254"/>
      <c r="AD756" s="1036"/>
      <c r="AE756" s="1016"/>
      <c r="AF756" s="1016"/>
      <c r="AG756" s="528"/>
      <c r="AH756" s="521"/>
      <c r="AI756" s="521"/>
      <c r="AJ756" s="521"/>
      <c r="AK756" s="521"/>
      <c r="AL756" s="521"/>
      <c r="AM756" s="521"/>
      <c r="AN756" s="521"/>
      <c r="AO756" s="521"/>
      <c r="AP756" s="521"/>
      <c r="AQ756" s="521"/>
      <c r="AR756" s="521"/>
      <c r="AS756" s="521"/>
      <c r="AT756" s="521"/>
      <c r="AU756" s="521"/>
      <c r="AV756" s="521"/>
      <c r="AW756" s="521"/>
      <c r="AX756" s="521"/>
      <c r="AY756" s="521"/>
      <c r="AZ756" s="521"/>
      <c r="BA756" s="521"/>
      <c r="BB756" s="521"/>
      <c r="BC756" s="521"/>
      <c r="BD756" s="521"/>
      <c r="BE756" s="521"/>
      <c r="BF756" s="521"/>
      <c r="BG756" s="521"/>
      <c r="BH756" s="521"/>
      <c r="BI756" s="521"/>
      <c r="BJ756" s="521"/>
      <c r="BK756" s="521"/>
      <c r="BL756" s="521"/>
      <c r="BM756" s="521"/>
      <c r="BN756" s="521"/>
      <c r="BO756" s="521"/>
      <c r="BP756" s="521"/>
      <c r="BQ756" s="521"/>
      <c r="BR756" s="521"/>
      <c r="BS756" s="521"/>
      <c r="BT756" s="521"/>
      <c r="BU756" s="521"/>
      <c r="BV756" s="521"/>
      <c r="BW756" s="521"/>
      <c r="BX756" s="521"/>
      <c r="BY756" s="521"/>
      <c r="BZ756" s="521"/>
      <c r="CA756" s="521"/>
      <c r="CB756" s="521"/>
      <c r="CC756" s="521"/>
      <c r="CD756" s="521"/>
      <c r="CE756" s="521"/>
      <c r="CF756" s="521"/>
      <c r="CG756" s="521"/>
      <c r="CH756" s="521"/>
      <c r="CI756" s="521"/>
      <c r="CJ756" s="521"/>
      <c r="CK756" s="521"/>
      <c r="CL756" s="521"/>
      <c r="CM756" s="521"/>
      <c r="CN756" s="521"/>
      <c r="CO756" s="521"/>
      <c r="CP756" s="521"/>
      <c r="CQ756" s="521"/>
    </row>
    <row r="757" spans="1:95" s="69" customFormat="1" ht="27.75" customHeight="1" x14ac:dyDescent="0.2">
      <c r="A757" s="11">
        <v>189</v>
      </c>
      <c r="B757" s="271"/>
      <c r="C757" s="272"/>
      <c r="D757" s="272"/>
      <c r="E757" s="272"/>
      <c r="F757" s="1475" t="str">
        <f>'2. CAD NCCF'!F757:L757</f>
        <v>Committed credit facility - Undrawn portion ; retail &amp; small business</v>
      </c>
      <c r="G757" s="1476"/>
      <c r="H757" s="1476"/>
      <c r="I757" s="1476"/>
      <c r="J757" s="1476"/>
      <c r="K757" s="1476"/>
      <c r="L757" s="1477"/>
      <c r="M757" s="690">
        <v>0</v>
      </c>
      <c r="N757" s="1254"/>
      <c r="O757" s="1254"/>
      <c r="P757" s="1254"/>
      <c r="Q757" s="1254"/>
      <c r="R757" s="1254"/>
      <c r="S757" s="1254"/>
      <c r="T757" s="1254"/>
      <c r="U757" s="1254"/>
      <c r="V757" s="1254"/>
      <c r="W757" s="1254"/>
      <c r="X757" s="1254"/>
      <c r="Y757" s="1254"/>
      <c r="Z757" s="1254"/>
      <c r="AA757" s="1254"/>
      <c r="AB757" s="1254"/>
      <c r="AC757" s="1254"/>
      <c r="AD757" s="1036"/>
      <c r="AE757" s="1016"/>
      <c r="AF757" s="1016"/>
      <c r="AG757" s="528"/>
      <c r="AH757" s="521"/>
      <c r="AI757" s="521"/>
      <c r="AJ757" s="521"/>
      <c r="AK757" s="521"/>
      <c r="AL757" s="521"/>
      <c r="AM757" s="521"/>
      <c r="AN757" s="521"/>
      <c r="AO757" s="521"/>
      <c r="AP757" s="521"/>
      <c r="AQ757" s="521"/>
      <c r="AR757" s="521"/>
      <c r="AS757" s="521"/>
      <c r="AT757" s="521"/>
      <c r="AU757" s="521"/>
      <c r="AV757" s="521"/>
      <c r="AW757" s="521"/>
      <c r="AX757" s="521"/>
      <c r="AY757" s="521"/>
      <c r="AZ757" s="521"/>
      <c r="BA757" s="521"/>
      <c r="BB757" s="521"/>
      <c r="BC757" s="521"/>
      <c r="BD757" s="521"/>
      <c r="BE757" s="521"/>
      <c r="BF757" s="521"/>
      <c r="BG757" s="521"/>
      <c r="BH757" s="521"/>
      <c r="BI757" s="521"/>
      <c r="BJ757" s="521"/>
      <c r="BK757" s="521"/>
      <c r="BL757" s="521"/>
      <c r="BM757" s="521"/>
      <c r="BN757" s="521"/>
      <c r="BO757" s="521"/>
      <c r="BP757" s="521"/>
      <c r="BQ757" s="521"/>
      <c r="BR757" s="521"/>
      <c r="BS757" s="521"/>
      <c r="BT757" s="521"/>
      <c r="BU757" s="521"/>
      <c r="BV757" s="521"/>
      <c r="BW757" s="521"/>
      <c r="BX757" s="521"/>
      <c r="BY757" s="521"/>
      <c r="BZ757" s="521"/>
      <c r="CA757" s="521"/>
      <c r="CB757" s="521"/>
      <c r="CC757" s="521"/>
      <c r="CD757" s="521"/>
      <c r="CE757" s="521"/>
      <c r="CF757" s="521"/>
      <c r="CG757" s="521"/>
      <c r="CH757" s="521"/>
      <c r="CI757" s="521"/>
      <c r="CJ757" s="521"/>
      <c r="CK757" s="521"/>
      <c r="CL757" s="521"/>
      <c r="CM757" s="521"/>
      <c r="CN757" s="521"/>
      <c r="CO757" s="521"/>
      <c r="CP757" s="521"/>
      <c r="CQ757" s="521"/>
    </row>
    <row r="758" spans="1:95" s="69" customFormat="1" ht="27.75" customHeight="1" x14ac:dyDescent="0.2">
      <c r="A758" s="11">
        <v>189</v>
      </c>
      <c r="B758" s="271"/>
      <c r="C758" s="272"/>
      <c r="D758" s="272"/>
      <c r="E758" s="272"/>
      <c r="F758" s="1475" t="str">
        <f>'2. CAD NCCF'!F758:L758</f>
        <v>Committed credit facility - Undrawn portion ; heloc &amp; credit card</v>
      </c>
      <c r="G758" s="1476"/>
      <c r="H758" s="1476"/>
      <c r="I758" s="1476"/>
      <c r="J758" s="1476"/>
      <c r="K758" s="1476"/>
      <c r="L758" s="1477"/>
      <c r="M758" s="690">
        <v>0</v>
      </c>
      <c r="N758" s="1254"/>
      <c r="O758" s="1254"/>
      <c r="P758" s="1254"/>
      <c r="Q758" s="1254"/>
      <c r="R758" s="1254"/>
      <c r="S758" s="1254"/>
      <c r="T758" s="1254"/>
      <c r="U758" s="1254"/>
      <c r="V758" s="1254"/>
      <c r="W758" s="1254"/>
      <c r="X758" s="1254"/>
      <c r="Y758" s="1254"/>
      <c r="Z758" s="1254"/>
      <c r="AA758" s="1254"/>
      <c r="AB758" s="1254"/>
      <c r="AC758" s="1254"/>
      <c r="AD758" s="1036"/>
      <c r="AE758" s="1016"/>
      <c r="AF758" s="1016"/>
      <c r="AG758" s="528"/>
      <c r="AH758" s="521"/>
      <c r="AI758" s="521"/>
      <c r="AJ758" s="521"/>
      <c r="AK758" s="521"/>
      <c r="AL758" s="521"/>
      <c r="AM758" s="521"/>
      <c r="AN758" s="521"/>
      <c r="AO758" s="521"/>
      <c r="AP758" s="521"/>
      <c r="AQ758" s="521"/>
      <c r="AR758" s="521"/>
      <c r="AS758" s="521"/>
      <c r="AT758" s="521"/>
      <c r="AU758" s="521"/>
      <c r="AV758" s="521"/>
      <c r="AW758" s="521"/>
      <c r="AX758" s="521"/>
      <c r="AY758" s="521"/>
      <c r="AZ758" s="521"/>
      <c r="BA758" s="521"/>
      <c r="BB758" s="521"/>
      <c r="BC758" s="521"/>
      <c r="BD758" s="521"/>
      <c r="BE758" s="521"/>
      <c r="BF758" s="521"/>
      <c r="BG758" s="521"/>
      <c r="BH758" s="521"/>
      <c r="BI758" s="521"/>
      <c r="BJ758" s="521"/>
      <c r="BK758" s="521"/>
      <c r="BL758" s="521"/>
      <c r="BM758" s="521"/>
      <c r="BN758" s="521"/>
      <c r="BO758" s="521"/>
      <c r="BP758" s="521"/>
      <c r="BQ758" s="521"/>
      <c r="BR758" s="521"/>
      <c r="BS758" s="521"/>
      <c r="BT758" s="521"/>
      <c r="BU758" s="521"/>
      <c r="BV758" s="521"/>
      <c r="BW758" s="521"/>
      <c r="BX758" s="521"/>
      <c r="BY758" s="521"/>
      <c r="BZ758" s="521"/>
      <c r="CA758" s="521"/>
      <c r="CB758" s="521"/>
      <c r="CC758" s="521"/>
      <c r="CD758" s="521"/>
      <c r="CE758" s="521"/>
      <c r="CF758" s="521"/>
      <c r="CG758" s="521"/>
      <c r="CH758" s="521"/>
      <c r="CI758" s="521"/>
      <c r="CJ758" s="521"/>
      <c r="CK758" s="521"/>
      <c r="CL758" s="521"/>
      <c r="CM758" s="521"/>
      <c r="CN758" s="521"/>
      <c r="CO758" s="521"/>
      <c r="CP758" s="521"/>
      <c r="CQ758" s="521"/>
    </row>
    <row r="759" spans="1:95" s="69" customFormat="1" ht="15" customHeight="1" x14ac:dyDescent="0.2">
      <c r="A759" s="11">
        <v>189</v>
      </c>
      <c r="B759" s="271"/>
      <c r="C759" s="272"/>
      <c r="D759" s="272"/>
      <c r="E759" s="272"/>
      <c r="F759" s="1475" t="str">
        <f>'2. CAD NCCF'!F759:L759</f>
        <v>Committed credit facility - Undrawn portion ; FI</v>
      </c>
      <c r="G759" s="1476"/>
      <c r="H759" s="1476"/>
      <c r="I759" s="1476"/>
      <c r="J759" s="1476"/>
      <c r="K759" s="1476"/>
      <c r="L759" s="1477"/>
      <c r="M759" s="690">
        <v>0</v>
      </c>
      <c r="N759" s="1254"/>
      <c r="O759" s="1254"/>
      <c r="P759" s="1254"/>
      <c r="Q759" s="1254"/>
      <c r="R759" s="1254"/>
      <c r="S759" s="1254"/>
      <c r="T759" s="1254"/>
      <c r="U759" s="1254"/>
      <c r="V759" s="1254"/>
      <c r="W759" s="1254"/>
      <c r="X759" s="1254"/>
      <c r="Y759" s="1254"/>
      <c r="Z759" s="1254"/>
      <c r="AA759" s="1254"/>
      <c r="AB759" s="1254"/>
      <c r="AC759" s="1254"/>
      <c r="AD759" s="1036"/>
      <c r="AE759" s="1016"/>
      <c r="AF759" s="1016"/>
      <c r="AG759" s="528"/>
      <c r="AH759" s="521"/>
      <c r="AI759" s="521"/>
      <c r="AJ759" s="521"/>
      <c r="AK759" s="521"/>
      <c r="AL759" s="521"/>
      <c r="AM759" s="521"/>
      <c r="AN759" s="521"/>
      <c r="AO759" s="521"/>
      <c r="AP759" s="521"/>
      <c r="AQ759" s="521"/>
      <c r="AR759" s="521"/>
      <c r="AS759" s="521"/>
      <c r="AT759" s="521"/>
      <c r="AU759" s="521"/>
      <c r="AV759" s="521"/>
      <c r="AW759" s="521"/>
      <c r="AX759" s="521"/>
      <c r="AY759" s="521"/>
      <c r="AZ759" s="521"/>
      <c r="BA759" s="521"/>
      <c r="BB759" s="521"/>
      <c r="BC759" s="521"/>
      <c r="BD759" s="521"/>
      <c r="BE759" s="521"/>
      <c r="BF759" s="521"/>
      <c r="BG759" s="521"/>
      <c r="BH759" s="521"/>
      <c r="BI759" s="521"/>
      <c r="BJ759" s="521"/>
      <c r="BK759" s="521"/>
      <c r="BL759" s="521"/>
      <c r="BM759" s="521"/>
      <c r="BN759" s="521"/>
      <c r="BO759" s="521"/>
      <c r="BP759" s="521"/>
      <c r="BQ759" s="521"/>
      <c r="BR759" s="521"/>
      <c r="BS759" s="521"/>
      <c r="BT759" s="521"/>
      <c r="BU759" s="521"/>
      <c r="BV759" s="521"/>
      <c r="BW759" s="521"/>
      <c r="BX759" s="521"/>
      <c r="BY759" s="521"/>
      <c r="BZ759" s="521"/>
      <c r="CA759" s="521"/>
      <c r="CB759" s="521"/>
      <c r="CC759" s="521"/>
      <c r="CD759" s="521"/>
      <c r="CE759" s="521"/>
      <c r="CF759" s="521"/>
      <c r="CG759" s="521"/>
      <c r="CH759" s="521"/>
      <c r="CI759" s="521"/>
      <c r="CJ759" s="521"/>
      <c r="CK759" s="521"/>
      <c r="CL759" s="521"/>
      <c r="CM759" s="521"/>
      <c r="CN759" s="521"/>
      <c r="CO759" s="521"/>
      <c r="CP759" s="521"/>
      <c r="CQ759" s="521"/>
    </row>
    <row r="760" spans="1:95" s="69" customFormat="1" ht="27.75" customHeight="1" x14ac:dyDescent="0.2">
      <c r="A760" s="11">
        <v>189</v>
      </c>
      <c r="B760" s="271"/>
      <c r="C760" s="272"/>
      <c r="D760" s="272"/>
      <c r="E760" s="272"/>
      <c r="F760" s="1475" t="str">
        <f>'2. CAD NCCF'!F760:L760</f>
        <v>Committed credit facility - Undrawn portion ; non-FI corp, govt, PSE</v>
      </c>
      <c r="G760" s="1476"/>
      <c r="H760" s="1476"/>
      <c r="I760" s="1476"/>
      <c r="J760" s="1476"/>
      <c r="K760" s="1476"/>
      <c r="L760" s="1477"/>
      <c r="M760" s="690">
        <v>0</v>
      </c>
      <c r="N760" s="1254"/>
      <c r="O760" s="1254"/>
      <c r="P760" s="1254"/>
      <c r="Q760" s="1254"/>
      <c r="R760" s="1254"/>
      <c r="S760" s="1254"/>
      <c r="T760" s="1254"/>
      <c r="U760" s="1254"/>
      <c r="V760" s="1254"/>
      <c r="W760" s="1254"/>
      <c r="X760" s="1254"/>
      <c r="Y760" s="1254"/>
      <c r="Z760" s="1254"/>
      <c r="AA760" s="1254"/>
      <c r="AB760" s="1254"/>
      <c r="AC760" s="1254"/>
      <c r="AD760" s="1036"/>
      <c r="AE760" s="1016"/>
      <c r="AF760" s="1016"/>
      <c r="AG760" s="528"/>
      <c r="AH760" s="521"/>
      <c r="AI760" s="521"/>
      <c r="AJ760" s="521"/>
      <c r="AK760" s="521"/>
      <c r="AL760" s="521"/>
      <c r="AM760" s="521"/>
      <c r="AN760" s="521"/>
      <c r="AO760" s="521"/>
      <c r="AP760" s="521"/>
      <c r="AQ760" s="521"/>
      <c r="AR760" s="521"/>
      <c r="AS760" s="521"/>
      <c r="AT760" s="521"/>
      <c r="AU760" s="521"/>
      <c r="AV760" s="521"/>
      <c r="AW760" s="521"/>
      <c r="AX760" s="521"/>
      <c r="AY760" s="521"/>
      <c r="AZ760" s="521"/>
      <c r="BA760" s="521"/>
      <c r="BB760" s="521"/>
      <c r="BC760" s="521"/>
      <c r="BD760" s="521"/>
      <c r="BE760" s="521"/>
      <c r="BF760" s="521"/>
      <c r="BG760" s="521"/>
      <c r="BH760" s="521"/>
      <c r="BI760" s="521"/>
      <c r="BJ760" s="521"/>
      <c r="BK760" s="521"/>
      <c r="BL760" s="521"/>
      <c r="BM760" s="521"/>
      <c r="BN760" s="521"/>
      <c r="BO760" s="521"/>
      <c r="BP760" s="521"/>
      <c r="BQ760" s="521"/>
      <c r="BR760" s="521"/>
      <c r="BS760" s="521"/>
      <c r="BT760" s="521"/>
      <c r="BU760" s="521"/>
      <c r="BV760" s="521"/>
      <c r="BW760" s="521"/>
      <c r="BX760" s="521"/>
      <c r="BY760" s="521"/>
      <c r="BZ760" s="521"/>
      <c r="CA760" s="521"/>
      <c r="CB760" s="521"/>
      <c r="CC760" s="521"/>
      <c r="CD760" s="521"/>
      <c r="CE760" s="521"/>
      <c r="CF760" s="521"/>
      <c r="CG760" s="521"/>
      <c r="CH760" s="521"/>
      <c r="CI760" s="521"/>
      <c r="CJ760" s="521"/>
      <c r="CK760" s="521"/>
      <c r="CL760" s="521"/>
      <c r="CM760" s="521"/>
      <c r="CN760" s="521"/>
      <c r="CO760" s="521"/>
      <c r="CP760" s="521"/>
      <c r="CQ760" s="521"/>
    </row>
    <row r="761" spans="1:95" s="69" customFormat="1" ht="15" customHeight="1" x14ac:dyDescent="0.2">
      <c r="A761" s="11">
        <v>189</v>
      </c>
      <c r="B761" s="271"/>
      <c r="C761" s="272"/>
      <c r="D761" s="272"/>
      <c r="E761" s="272"/>
      <c r="F761" s="1475" t="str">
        <f>'2. CAD NCCF'!F761:L761</f>
        <v>Committed credit facility - Undrawn portion ; ABCP and VIEs</v>
      </c>
      <c r="G761" s="1476"/>
      <c r="H761" s="1476"/>
      <c r="I761" s="1476"/>
      <c r="J761" s="1476"/>
      <c r="K761" s="1476"/>
      <c r="L761" s="1477"/>
      <c r="M761" s="690">
        <v>0</v>
      </c>
      <c r="N761" s="1254"/>
      <c r="O761" s="1254"/>
      <c r="P761" s="1254"/>
      <c r="Q761" s="1254"/>
      <c r="R761" s="1254"/>
      <c r="S761" s="1254"/>
      <c r="T761" s="1254"/>
      <c r="U761" s="1254"/>
      <c r="V761" s="1254"/>
      <c r="W761" s="1254"/>
      <c r="X761" s="1254"/>
      <c r="Y761" s="1254"/>
      <c r="Z761" s="1254"/>
      <c r="AA761" s="1254"/>
      <c r="AB761" s="1254"/>
      <c r="AC761" s="1254"/>
      <c r="AD761" s="1036"/>
      <c r="AE761" s="1016"/>
      <c r="AF761" s="1016"/>
      <c r="AG761" s="528"/>
      <c r="AH761" s="521"/>
      <c r="AI761" s="521"/>
      <c r="AJ761" s="521"/>
      <c r="AK761" s="521"/>
      <c r="AL761" s="521"/>
      <c r="AM761" s="521"/>
      <c r="AN761" s="521"/>
      <c r="AO761" s="521"/>
      <c r="AP761" s="521"/>
      <c r="AQ761" s="521"/>
      <c r="AR761" s="521"/>
      <c r="AS761" s="521"/>
      <c r="AT761" s="521"/>
      <c r="AU761" s="521"/>
      <c r="AV761" s="521"/>
      <c r="AW761" s="521"/>
      <c r="AX761" s="521"/>
      <c r="AY761" s="521"/>
      <c r="AZ761" s="521"/>
      <c r="BA761" s="521"/>
      <c r="BB761" s="521"/>
      <c r="BC761" s="521"/>
      <c r="BD761" s="521"/>
      <c r="BE761" s="521"/>
      <c r="BF761" s="521"/>
      <c r="BG761" s="521"/>
      <c r="BH761" s="521"/>
      <c r="BI761" s="521"/>
      <c r="BJ761" s="521"/>
      <c r="BK761" s="521"/>
      <c r="BL761" s="521"/>
      <c r="BM761" s="521"/>
      <c r="BN761" s="521"/>
      <c r="BO761" s="521"/>
      <c r="BP761" s="521"/>
      <c r="BQ761" s="521"/>
      <c r="BR761" s="521"/>
      <c r="BS761" s="521"/>
      <c r="BT761" s="521"/>
      <c r="BU761" s="521"/>
      <c r="BV761" s="521"/>
      <c r="BW761" s="521"/>
      <c r="BX761" s="521"/>
      <c r="BY761" s="521"/>
      <c r="BZ761" s="521"/>
      <c r="CA761" s="521"/>
      <c r="CB761" s="521"/>
      <c r="CC761" s="521"/>
      <c r="CD761" s="521"/>
      <c r="CE761" s="521"/>
      <c r="CF761" s="521"/>
      <c r="CG761" s="521"/>
      <c r="CH761" s="521"/>
      <c r="CI761" s="521"/>
      <c r="CJ761" s="521"/>
      <c r="CK761" s="521"/>
      <c r="CL761" s="521"/>
      <c r="CM761" s="521"/>
      <c r="CN761" s="521"/>
      <c r="CO761" s="521"/>
      <c r="CP761" s="521"/>
      <c r="CQ761" s="521"/>
    </row>
    <row r="762" spans="1:95" s="69" customFormat="1" ht="15" customHeight="1" x14ac:dyDescent="0.2">
      <c r="A762" s="11">
        <v>189</v>
      </c>
      <c r="B762" s="271"/>
      <c r="C762" s="272"/>
      <c r="D762" s="272"/>
      <c r="E762" s="272"/>
      <c r="F762" s="1475" t="str">
        <f>'2. CAD NCCF'!F762:L762</f>
        <v>Committed credit facility - Undrawn portion ; other</v>
      </c>
      <c r="G762" s="1476"/>
      <c r="H762" s="1476"/>
      <c r="I762" s="1476"/>
      <c r="J762" s="1476"/>
      <c r="K762" s="1476"/>
      <c r="L762" s="1477"/>
      <c r="M762" s="690">
        <v>0</v>
      </c>
      <c r="N762" s="1254"/>
      <c r="O762" s="1254"/>
      <c r="P762" s="1254"/>
      <c r="Q762" s="1254"/>
      <c r="R762" s="1254"/>
      <c r="S762" s="1254"/>
      <c r="T762" s="1254"/>
      <c r="U762" s="1254"/>
      <c r="V762" s="1254"/>
      <c r="W762" s="1254"/>
      <c r="X762" s="1254"/>
      <c r="Y762" s="1254"/>
      <c r="Z762" s="1254"/>
      <c r="AA762" s="1254"/>
      <c r="AB762" s="1254"/>
      <c r="AC762" s="1254"/>
      <c r="AD762" s="1036"/>
      <c r="AE762" s="1016"/>
      <c r="AF762" s="1016"/>
      <c r="AG762" s="528"/>
      <c r="AH762" s="521"/>
      <c r="AI762" s="521"/>
      <c r="AJ762" s="521"/>
      <c r="AK762" s="521"/>
      <c r="AL762" s="521"/>
      <c r="AM762" s="521"/>
      <c r="AN762" s="521"/>
      <c r="AO762" s="521"/>
      <c r="AP762" s="521"/>
      <c r="AQ762" s="521"/>
      <c r="AR762" s="521"/>
      <c r="AS762" s="521"/>
      <c r="AT762" s="521"/>
      <c r="AU762" s="521"/>
      <c r="AV762" s="521"/>
      <c r="AW762" s="521"/>
      <c r="AX762" s="521"/>
      <c r="AY762" s="521"/>
      <c r="AZ762" s="521"/>
      <c r="BA762" s="521"/>
      <c r="BB762" s="521"/>
      <c r="BC762" s="521"/>
      <c r="BD762" s="521"/>
      <c r="BE762" s="521"/>
      <c r="BF762" s="521"/>
      <c r="BG762" s="521"/>
      <c r="BH762" s="521"/>
      <c r="BI762" s="521"/>
      <c r="BJ762" s="521"/>
      <c r="BK762" s="521"/>
      <c r="BL762" s="521"/>
      <c r="BM762" s="521"/>
      <c r="BN762" s="521"/>
      <c r="BO762" s="521"/>
      <c r="BP762" s="521"/>
      <c r="BQ762" s="521"/>
      <c r="BR762" s="521"/>
      <c r="BS762" s="521"/>
      <c r="BT762" s="521"/>
      <c r="BU762" s="521"/>
      <c r="BV762" s="521"/>
      <c r="BW762" s="521"/>
      <c r="BX762" s="521"/>
      <c r="BY762" s="521"/>
      <c r="BZ762" s="521"/>
      <c r="CA762" s="521"/>
      <c r="CB762" s="521"/>
      <c r="CC762" s="521"/>
      <c r="CD762" s="521"/>
      <c r="CE762" s="521"/>
      <c r="CF762" s="521"/>
      <c r="CG762" s="521"/>
      <c r="CH762" s="521"/>
      <c r="CI762" s="521"/>
      <c r="CJ762" s="521"/>
      <c r="CK762" s="521"/>
      <c r="CL762" s="521"/>
      <c r="CM762" s="521"/>
      <c r="CN762" s="521"/>
      <c r="CO762" s="521"/>
      <c r="CP762" s="521"/>
      <c r="CQ762" s="521"/>
    </row>
    <row r="763" spans="1:95" s="69" customFormat="1" x14ac:dyDescent="0.2">
      <c r="A763" s="11">
        <v>187</v>
      </c>
      <c r="B763" s="271"/>
      <c r="C763" s="272"/>
      <c r="D763" s="1472" t="str">
        <f>'2. CAD NCCF'!D763:L763</f>
        <v>Liquidity facilities drawn</v>
      </c>
      <c r="E763" s="1473"/>
      <c r="F763" s="1473"/>
      <c r="G763" s="1473"/>
      <c r="H763" s="1473"/>
      <c r="I763" s="1473"/>
      <c r="J763" s="1473"/>
      <c r="K763" s="1473"/>
      <c r="L763" s="1474"/>
      <c r="M763" s="399">
        <f>SUBTOTAL(9,M764:M770)</f>
        <v>0</v>
      </c>
      <c r="N763" s="1254"/>
      <c r="O763" s="1254"/>
      <c r="P763" s="1254"/>
      <c r="Q763" s="1254"/>
      <c r="R763" s="1254"/>
      <c r="S763" s="1254"/>
      <c r="T763" s="1254"/>
      <c r="U763" s="1254"/>
      <c r="V763" s="1254"/>
      <c r="W763" s="1254"/>
      <c r="X763" s="1254"/>
      <c r="Y763" s="1254"/>
      <c r="Z763" s="1254"/>
      <c r="AA763" s="1254"/>
      <c r="AB763" s="1254"/>
      <c r="AC763" s="1254"/>
      <c r="AD763" s="1036"/>
      <c r="AE763" s="1016"/>
      <c r="AF763" s="1016"/>
      <c r="AG763" s="528"/>
      <c r="AH763" s="521"/>
      <c r="AI763" s="521"/>
      <c r="AJ763" s="521"/>
      <c r="AK763" s="521"/>
      <c r="AL763" s="521"/>
      <c r="AM763" s="521"/>
      <c r="AN763" s="521"/>
      <c r="AO763" s="521"/>
      <c r="AP763" s="521"/>
      <c r="AQ763" s="521"/>
      <c r="AR763" s="521"/>
      <c r="AS763" s="521"/>
      <c r="AT763" s="521"/>
      <c r="AU763" s="521"/>
      <c r="AV763" s="521"/>
      <c r="AW763" s="521"/>
      <c r="AX763" s="521"/>
      <c r="AY763" s="521"/>
      <c r="AZ763" s="521"/>
      <c r="BA763" s="521"/>
      <c r="BB763" s="521"/>
      <c r="BC763" s="521"/>
      <c r="BD763" s="521"/>
      <c r="BE763" s="521"/>
      <c r="BF763" s="521"/>
      <c r="BG763" s="521"/>
      <c r="BH763" s="521"/>
      <c r="BI763" s="521"/>
      <c r="BJ763" s="521"/>
      <c r="BK763" s="521"/>
      <c r="BL763" s="521"/>
      <c r="BM763" s="521"/>
      <c r="BN763" s="521"/>
      <c r="BO763" s="521"/>
      <c r="BP763" s="521"/>
      <c r="BQ763" s="521"/>
      <c r="BR763" s="521"/>
      <c r="BS763" s="521"/>
      <c r="BT763" s="521"/>
      <c r="BU763" s="521"/>
      <c r="BV763" s="521"/>
      <c r="BW763" s="521"/>
      <c r="BX763" s="521"/>
      <c r="BY763" s="521"/>
      <c r="BZ763" s="521"/>
      <c r="CA763" s="521"/>
      <c r="CB763" s="521"/>
      <c r="CC763" s="521"/>
      <c r="CD763" s="521"/>
      <c r="CE763" s="521"/>
      <c r="CF763" s="521"/>
      <c r="CG763" s="521"/>
      <c r="CH763" s="521"/>
      <c r="CI763" s="521"/>
      <c r="CJ763" s="521"/>
      <c r="CK763" s="521"/>
      <c r="CL763" s="521"/>
      <c r="CM763" s="521"/>
      <c r="CN763" s="521"/>
      <c r="CO763" s="521"/>
      <c r="CP763" s="521"/>
      <c r="CQ763" s="521"/>
    </row>
    <row r="764" spans="1:95" s="69" customFormat="1" x14ac:dyDescent="0.2">
      <c r="A764" s="11">
        <v>188</v>
      </c>
      <c r="B764" s="271"/>
      <c r="C764" s="272"/>
      <c r="D764" s="272"/>
      <c r="E764" s="272"/>
      <c r="F764" s="1475" t="str">
        <f>'2. CAD NCCF'!F764:L764</f>
        <v>Uncommitted credit facility - drawn portion</v>
      </c>
      <c r="G764" s="1476"/>
      <c r="H764" s="1476"/>
      <c r="I764" s="1476"/>
      <c r="J764" s="1476"/>
      <c r="K764" s="1476"/>
      <c r="L764" s="1477"/>
      <c r="M764" s="690">
        <v>0</v>
      </c>
      <c r="N764" s="1254"/>
      <c r="O764" s="1254"/>
      <c r="P764" s="1254"/>
      <c r="Q764" s="1254"/>
      <c r="R764" s="1254"/>
      <c r="S764" s="1254"/>
      <c r="T764" s="1254"/>
      <c r="U764" s="1254"/>
      <c r="V764" s="1254"/>
      <c r="W764" s="1254"/>
      <c r="X764" s="1254"/>
      <c r="Y764" s="1254"/>
      <c r="Z764" s="1254"/>
      <c r="AA764" s="1254"/>
      <c r="AB764" s="1254"/>
      <c r="AC764" s="1254"/>
      <c r="AD764" s="1036"/>
      <c r="AE764" s="1016"/>
      <c r="AF764" s="1016"/>
      <c r="AG764" s="528"/>
      <c r="AH764" s="521"/>
      <c r="AI764" s="521"/>
      <c r="AJ764" s="521"/>
      <c r="AK764" s="521"/>
      <c r="AL764" s="521"/>
      <c r="AM764" s="521"/>
      <c r="AN764" s="521"/>
      <c r="AO764" s="521"/>
      <c r="AP764" s="521"/>
      <c r="AQ764" s="521"/>
      <c r="AR764" s="521"/>
      <c r="AS764" s="521"/>
      <c r="AT764" s="521"/>
      <c r="AU764" s="521"/>
      <c r="AV764" s="521"/>
      <c r="AW764" s="521"/>
      <c r="AX764" s="521"/>
      <c r="AY764" s="521"/>
      <c r="AZ764" s="521"/>
      <c r="BA764" s="521"/>
      <c r="BB764" s="521"/>
      <c r="BC764" s="521"/>
      <c r="BD764" s="521"/>
      <c r="BE764" s="521"/>
      <c r="BF764" s="521"/>
      <c r="BG764" s="521"/>
      <c r="BH764" s="521"/>
      <c r="BI764" s="521"/>
      <c r="BJ764" s="521"/>
      <c r="BK764" s="521"/>
      <c r="BL764" s="521"/>
      <c r="BM764" s="521"/>
      <c r="BN764" s="521"/>
      <c r="BO764" s="521"/>
      <c r="BP764" s="521"/>
      <c r="BQ764" s="521"/>
      <c r="BR764" s="521"/>
      <c r="BS764" s="521"/>
      <c r="BT764" s="521"/>
      <c r="BU764" s="521"/>
      <c r="BV764" s="521"/>
      <c r="BW764" s="521"/>
      <c r="BX764" s="521"/>
      <c r="BY764" s="521"/>
      <c r="BZ764" s="521"/>
      <c r="CA764" s="521"/>
      <c r="CB764" s="521"/>
      <c r="CC764" s="521"/>
      <c r="CD764" s="521"/>
      <c r="CE764" s="521"/>
      <c r="CF764" s="521"/>
      <c r="CG764" s="521"/>
      <c r="CH764" s="521"/>
      <c r="CI764" s="521"/>
      <c r="CJ764" s="521"/>
      <c r="CK764" s="521"/>
      <c r="CL764" s="521"/>
      <c r="CM764" s="521"/>
      <c r="CN764" s="521"/>
      <c r="CO764" s="521"/>
      <c r="CP764" s="521"/>
      <c r="CQ764" s="521"/>
    </row>
    <row r="765" spans="1:95" s="69" customFormat="1" ht="27.75" customHeight="1" x14ac:dyDescent="0.2">
      <c r="A765" s="11">
        <v>189</v>
      </c>
      <c r="B765" s="271"/>
      <c r="C765" s="272"/>
      <c r="D765" s="272"/>
      <c r="E765" s="272"/>
      <c r="F765" s="1475" t="str">
        <f>'2. CAD NCCF'!F765:L765</f>
        <v>Committed credit facility - drawn portion ; retail &amp; small business</v>
      </c>
      <c r="G765" s="1476"/>
      <c r="H765" s="1476"/>
      <c r="I765" s="1476"/>
      <c r="J765" s="1476"/>
      <c r="K765" s="1476"/>
      <c r="L765" s="1477"/>
      <c r="M765" s="690">
        <v>0</v>
      </c>
      <c r="N765" s="1254"/>
      <c r="O765" s="1254"/>
      <c r="P765" s="1254"/>
      <c r="Q765" s="1254"/>
      <c r="R765" s="1254"/>
      <c r="S765" s="1254"/>
      <c r="T765" s="1254"/>
      <c r="U765" s="1254"/>
      <c r="V765" s="1254"/>
      <c r="W765" s="1254"/>
      <c r="X765" s="1254"/>
      <c r="Y765" s="1254"/>
      <c r="Z765" s="1254"/>
      <c r="AA765" s="1254"/>
      <c r="AB765" s="1254"/>
      <c r="AC765" s="1254"/>
      <c r="AD765" s="1036"/>
      <c r="AE765" s="1016"/>
      <c r="AF765" s="1016"/>
      <c r="AG765" s="528"/>
      <c r="AH765" s="521"/>
      <c r="AI765" s="521"/>
      <c r="AJ765" s="521"/>
      <c r="AK765" s="521"/>
      <c r="AL765" s="521"/>
      <c r="AM765" s="521"/>
      <c r="AN765" s="521"/>
      <c r="AO765" s="521"/>
      <c r="AP765" s="521"/>
      <c r="AQ765" s="521"/>
      <c r="AR765" s="521"/>
      <c r="AS765" s="521"/>
      <c r="AT765" s="521"/>
      <c r="AU765" s="521"/>
      <c r="AV765" s="521"/>
      <c r="AW765" s="521"/>
      <c r="AX765" s="521"/>
      <c r="AY765" s="521"/>
      <c r="AZ765" s="521"/>
      <c r="BA765" s="521"/>
      <c r="BB765" s="521"/>
      <c r="BC765" s="521"/>
      <c r="BD765" s="521"/>
      <c r="BE765" s="521"/>
      <c r="BF765" s="521"/>
      <c r="BG765" s="521"/>
      <c r="BH765" s="521"/>
      <c r="BI765" s="521"/>
      <c r="BJ765" s="521"/>
      <c r="BK765" s="521"/>
      <c r="BL765" s="521"/>
      <c r="BM765" s="521"/>
      <c r="BN765" s="521"/>
      <c r="BO765" s="521"/>
      <c r="BP765" s="521"/>
      <c r="BQ765" s="521"/>
      <c r="BR765" s="521"/>
      <c r="BS765" s="521"/>
      <c r="BT765" s="521"/>
      <c r="BU765" s="521"/>
      <c r="BV765" s="521"/>
      <c r="BW765" s="521"/>
      <c r="BX765" s="521"/>
      <c r="BY765" s="521"/>
      <c r="BZ765" s="521"/>
      <c r="CA765" s="521"/>
      <c r="CB765" s="521"/>
      <c r="CC765" s="521"/>
      <c r="CD765" s="521"/>
      <c r="CE765" s="521"/>
      <c r="CF765" s="521"/>
      <c r="CG765" s="521"/>
      <c r="CH765" s="521"/>
      <c r="CI765" s="521"/>
      <c r="CJ765" s="521"/>
      <c r="CK765" s="521"/>
      <c r="CL765" s="521"/>
      <c r="CM765" s="521"/>
      <c r="CN765" s="521"/>
      <c r="CO765" s="521"/>
      <c r="CP765" s="521"/>
      <c r="CQ765" s="521"/>
    </row>
    <row r="766" spans="1:95" s="69" customFormat="1" ht="27.75" customHeight="1" x14ac:dyDescent="0.2">
      <c r="A766" s="11">
        <v>189</v>
      </c>
      <c r="B766" s="271"/>
      <c r="C766" s="272"/>
      <c r="D766" s="272"/>
      <c r="E766" s="272"/>
      <c r="F766" s="1475" t="str">
        <f>'2. CAD NCCF'!F766:L766</f>
        <v>Committed credit facility - drawn portion ; heloc &amp; credit card</v>
      </c>
      <c r="G766" s="1476"/>
      <c r="H766" s="1476"/>
      <c r="I766" s="1476"/>
      <c r="J766" s="1476"/>
      <c r="K766" s="1476"/>
      <c r="L766" s="1477"/>
      <c r="M766" s="690">
        <v>0</v>
      </c>
      <c r="N766" s="1254"/>
      <c r="O766" s="1254"/>
      <c r="P766" s="1254"/>
      <c r="Q766" s="1254"/>
      <c r="R766" s="1254"/>
      <c r="S766" s="1254"/>
      <c r="T766" s="1254"/>
      <c r="U766" s="1254"/>
      <c r="V766" s="1254"/>
      <c r="W766" s="1254"/>
      <c r="X766" s="1254"/>
      <c r="Y766" s="1254"/>
      <c r="Z766" s="1254"/>
      <c r="AA766" s="1254"/>
      <c r="AB766" s="1254"/>
      <c r="AC766" s="1254"/>
      <c r="AD766" s="1036"/>
      <c r="AE766" s="1016"/>
      <c r="AF766" s="1016"/>
      <c r="AG766" s="528"/>
      <c r="AH766" s="521"/>
      <c r="AI766" s="521"/>
      <c r="AJ766" s="521"/>
      <c r="AK766" s="521"/>
      <c r="AL766" s="521"/>
      <c r="AM766" s="521"/>
      <c r="AN766" s="521"/>
      <c r="AO766" s="521"/>
      <c r="AP766" s="521"/>
      <c r="AQ766" s="521"/>
      <c r="AR766" s="521"/>
      <c r="AS766" s="521"/>
      <c r="AT766" s="521"/>
      <c r="AU766" s="521"/>
      <c r="AV766" s="521"/>
      <c r="AW766" s="521"/>
      <c r="AX766" s="521"/>
      <c r="AY766" s="521"/>
      <c r="AZ766" s="521"/>
      <c r="BA766" s="521"/>
      <c r="BB766" s="521"/>
      <c r="BC766" s="521"/>
      <c r="BD766" s="521"/>
      <c r="BE766" s="521"/>
      <c r="BF766" s="521"/>
      <c r="BG766" s="521"/>
      <c r="BH766" s="521"/>
      <c r="BI766" s="521"/>
      <c r="BJ766" s="521"/>
      <c r="BK766" s="521"/>
      <c r="BL766" s="521"/>
      <c r="BM766" s="521"/>
      <c r="BN766" s="521"/>
      <c r="BO766" s="521"/>
      <c r="BP766" s="521"/>
      <c r="BQ766" s="521"/>
      <c r="BR766" s="521"/>
      <c r="BS766" s="521"/>
      <c r="BT766" s="521"/>
      <c r="BU766" s="521"/>
      <c r="BV766" s="521"/>
      <c r="BW766" s="521"/>
      <c r="BX766" s="521"/>
      <c r="BY766" s="521"/>
      <c r="BZ766" s="521"/>
      <c r="CA766" s="521"/>
      <c r="CB766" s="521"/>
      <c r="CC766" s="521"/>
      <c r="CD766" s="521"/>
      <c r="CE766" s="521"/>
      <c r="CF766" s="521"/>
      <c r="CG766" s="521"/>
      <c r="CH766" s="521"/>
      <c r="CI766" s="521"/>
      <c r="CJ766" s="521"/>
      <c r="CK766" s="521"/>
      <c r="CL766" s="521"/>
      <c r="CM766" s="521"/>
      <c r="CN766" s="521"/>
      <c r="CO766" s="521"/>
      <c r="CP766" s="521"/>
      <c r="CQ766" s="521"/>
    </row>
    <row r="767" spans="1:95" s="69" customFormat="1" ht="15" customHeight="1" x14ac:dyDescent="0.2">
      <c r="A767" s="11">
        <v>189</v>
      </c>
      <c r="B767" s="271"/>
      <c r="C767" s="272"/>
      <c r="D767" s="272"/>
      <c r="E767" s="272"/>
      <c r="F767" s="1475" t="str">
        <f>'2. CAD NCCF'!F767:L767</f>
        <v>Committed credit facility - drawn portion ; FI</v>
      </c>
      <c r="G767" s="1476"/>
      <c r="H767" s="1476"/>
      <c r="I767" s="1476"/>
      <c r="J767" s="1476"/>
      <c r="K767" s="1476"/>
      <c r="L767" s="1477"/>
      <c r="M767" s="690">
        <v>0</v>
      </c>
      <c r="N767" s="1254"/>
      <c r="O767" s="1254"/>
      <c r="P767" s="1254"/>
      <c r="Q767" s="1254"/>
      <c r="R767" s="1254"/>
      <c r="S767" s="1254"/>
      <c r="T767" s="1254"/>
      <c r="U767" s="1254"/>
      <c r="V767" s="1254"/>
      <c r="W767" s="1254"/>
      <c r="X767" s="1254"/>
      <c r="Y767" s="1254"/>
      <c r="Z767" s="1254"/>
      <c r="AA767" s="1254"/>
      <c r="AB767" s="1254"/>
      <c r="AC767" s="1254"/>
      <c r="AD767" s="1036"/>
      <c r="AE767" s="1016"/>
      <c r="AF767" s="1016"/>
      <c r="AG767" s="528"/>
      <c r="AH767" s="521"/>
      <c r="AI767" s="521"/>
      <c r="AJ767" s="521"/>
      <c r="AK767" s="521"/>
      <c r="AL767" s="521"/>
      <c r="AM767" s="521"/>
      <c r="AN767" s="521"/>
      <c r="AO767" s="521"/>
      <c r="AP767" s="521"/>
      <c r="AQ767" s="521"/>
      <c r="AR767" s="521"/>
      <c r="AS767" s="521"/>
      <c r="AT767" s="521"/>
      <c r="AU767" s="521"/>
      <c r="AV767" s="521"/>
      <c r="AW767" s="521"/>
      <c r="AX767" s="521"/>
      <c r="AY767" s="521"/>
      <c r="AZ767" s="521"/>
      <c r="BA767" s="521"/>
      <c r="BB767" s="521"/>
      <c r="BC767" s="521"/>
      <c r="BD767" s="521"/>
      <c r="BE767" s="521"/>
      <c r="BF767" s="521"/>
      <c r="BG767" s="521"/>
      <c r="BH767" s="521"/>
      <c r="BI767" s="521"/>
      <c r="BJ767" s="521"/>
      <c r="BK767" s="521"/>
      <c r="BL767" s="521"/>
      <c r="BM767" s="521"/>
      <c r="BN767" s="521"/>
      <c r="BO767" s="521"/>
      <c r="BP767" s="521"/>
      <c r="BQ767" s="521"/>
      <c r="BR767" s="521"/>
      <c r="BS767" s="521"/>
      <c r="BT767" s="521"/>
      <c r="BU767" s="521"/>
      <c r="BV767" s="521"/>
      <c r="BW767" s="521"/>
      <c r="BX767" s="521"/>
      <c r="BY767" s="521"/>
      <c r="BZ767" s="521"/>
      <c r="CA767" s="521"/>
      <c r="CB767" s="521"/>
      <c r="CC767" s="521"/>
      <c r="CD767" s="521"/>
      <c r="CE767" s="521"/>
      <c r="CF767" s="521"/>
      <c r="CG767" s="521"/>
      <c r="CH767" s="521"/>
      <c r="CI767" s="521"/>
      <c r="CJ767" s="521"/>
      <c r="CK767" s="521"/>
      <c r="CL767" s="521"/>
      <c r="CM767" s="521"/>
      <c r="CN767" s="521"/>
      <c r="CO767" s="521"/>
      <c r="CP767" s="521"/>
      <c r="CQ767" s="521"/>
    </row>
    <row r="768" spans="1:95" s="69" customFormat="1" ht="27.75" customHeight="1" x14ac:dyDescent="0.2">
      <c r="A768" s="11">
        <v>189</v>
      </c>
      <c r="B768" s="271"/>
      <c r="C768" s="272"/>
      <c r="D768" s="272"/>
      <c r="E768" s="272"/>
      <c r="F768" s="1475" t="str">
        <f>'2. CAD NCCF'!F768:L768</f>
        <v>Committed credit facility - drawn portion ; non-FI corp, govt, PSE</v>
      </c>
      <c r="G768" s="1476"/>
      <c r="H768" s="1476"/>
      <c r="I768" s="1476"/>
      <c r="J768" s="1476"/>
      <c r="K768" s="1476"/>
      <c r="L768" s="1477"/>
      <c r="M768" s="690">
        <v>0</v>
      </c>
      <c r="N768" s="1254"/>
      <c r="O768" s="1254"/>
      <c r="P768" s="1254"/>
      <c r="Q768" s="1254"/>
      <c r="R768" s="1254"/>
      <c r="S768" s="1254"/>
      <c r="T768" s="1254"/>
      <c r="U768" s="1254"/>
      <c r="V768" s="1254"/>
      <c r="W768" s="1254"/>
      <c r="X768" s="1254"/>
      <c r="Y768" s="1254"/>
      <c r="Z768" s="1254"/>
      <c r="AA768" s="1254"/>
      <c r="AB768" s="1254"/>
      <c r="AC768" s="1254"/>
      <c r="AD768" s="1036"/>
      <c r="AE768" s="1016"/>
      <c r="AF768" s="1016"/>
      <c r="AG768" s="528"/>
      <c r="AH768" s="521"/>
      <c r="AI768" s="521"/>
      <c r="AJ768" s="521"/>
      <c r="AK768" s="521"/>
      <c r="AL768" s="521"/>
      <c r="AM768" s="521"/>
      <c r="AN768" s="521"/>
      <c r="AO768" s="521"/>
      <c r="AP768" s="521"/>
      <c r="AQ768" s="521"/>
      <c r="AR768" s="521"/>
      <c r="AS768" s="521"/>
      <c r="AT768" s="521"/>
      <c r="AU768" s="521"/>
      <c r="AV768" s="521"/>
      <c r="AW768" s="521"/>
      <c r="AX768" s="521"/>
      <c r="AY768" s="521"/>
      <c r="AZ768" s="521"/>
      <c r="BA768" s="521"/>
      <c r="BB768" s="521"/>
      <c r="BC768" s="521"/>
      <c r="BD768" s="521"/>
      <c r="BE768" s="521"/>
      <c r="BF768" s="521"/>
      <c r="BG768" s="521"/>
      <c r="BH768" s="521"/>
      <c r="BI768" s="521"/>
      <c r="BJ768" s="521"/>
      <c r="BK768" s="521"/>
      <c r="BL768" s="521"/>
      <c r="BM768" s="521"/>
      <c r="BN768" s="521"/>
      <c r="BO768" s="521"/>
      <c r="BP768" s="521"/>
      <c r="BQ768" s="521"/>
      <c r="BR768" s="521"/>
      <c r="BS768" s="521"/>
      <c r="BT768" s="521"/>
      <c r="BU768" s="521"/>
      <c r="BV768" s="521"/>
      <c r="BW768" s="521"/>
      <c r="BX768" s="521"/>
      <c r="BY768" s="521"/>
      <c r="BZ768" s="521"/>
      <c r="CA768" s="521"/>
      <c r="CB768" s="521"/>
      <c r="CC768" s="521"/>
      <c r="CD768" s="521"/>
      <c r="CE768" s="521"/>
      <c r="CF768" s="521"/>
      <c r="CG768" s="521"/>
      <c r="CH768" s="521"/>
      <c r="CI768" s="521"/>
      <c r="CJ768" s="521"/>
      <c r="CK768" s="521"/>
      <c r="CL768" s="521"/>
      <c r="CM768" s="521"/>
      <c r="CN768" s="521"/>
      <c r="CO768" s="521"/>
      <c r="CP768" s="521"/>
      <c r="CQ768" s="521"/>
    </row>
    <row r="769" spans="1:95" s="69" customFormat="1" ht="15" customHeight="1" x14ac:dyDescent="0.2">
      <c r="A769" s="11">
        <v>189</v>
      </c>
      <c r="B769" s="271"/>
      <c r="C769" s="272"/>
      <c r="D769" s="272"/>
      <c r="E769" s="272"/>
      <c r="F769" s="1475" t="str">
        <f>'2. CAD NCCF'!F769:L769</f>
        <v>Committed credit facility - drawn portion ; ABCP and VIEs</v>
      </c>
      <c r="G769" s="1476"/>
      <c r="H769" s="1476"/>
      <c r="I769" s="1476"/>
      <c r="J769" s="1476"/>
      <c r="K769" s="1476"/>
      <c r="L769" s="1477"/>
      <c r="M769" s="690">
        <v>0</v>
      </c>
      <c r="N769" s="1254"/>
      <c r="O769" s="1254"/>
      <c r="P769" s="1254"/>
      <c r="Q769" s="1254"/>
      <c r="R769" s="1254"/>
      <c r="S769" s="1254"/>
      <c r="T769" s="1254"/>
      <c r="U769" s="1254"/>
      <c r="V769" s="1254"/>
      <c r="W769" s="1254"/>
      <c r="X769" s="1254"/>
      <c r="Y769" s="1254"/>
      <c r="Z769" s="1254"/>
      <c r="AA769" s="1254"/>
      <c r="AB769" s="1254"/>
      <c r="AC769" s="1254"/>
      <c r="AD769" s="1036"/>
      <c r="AE769" s="1016"/>
      <c r="AF769" s="1016"/>
      <c r="AG769" s="528"/>
      <c r="AH769" s="521"/>
      <c r="AI769" s="521"/>
      <c r="AJ769" s="521"/>
      <c r="AK769" s="521"/>
      <c r="AL769" s="521"/>
      <c r="AM769" s="521"/>
      <c r="AN769" s="521"/>
      <c r="AO769" s="521"/>
      <c r="AP769" s="521"/>
      <c r="AQ769" s="521"/>
      <c r="AR769" s="521"/>
      <c r="AS769" s="521"/>
      <c r="AT769" s="521"/>
      <c r="AU769" s="521"/>
      <c r="AV769" s="521"/>
      <c r="AW769" s="521"/>
      <c r="AX769" s="521"/>
      <c r="AY769" s="521"/>
      <c r="AZ769" s="521"/>
      <c r="BA769" s="521"/>
      <c r="BB769" s="521"/>
      <c r="BC769" s="521"/>
      <c r="BD769" s="521"/>
      <c r="BE769" s="521"/>
      <c r="BF769" s="521"/>
      <c r="BG769" s="521"/>
      <c r="BH769" s="521"/>
      <c r="BI769" s="521"/>
      <c r="BJ769" s="521"/>
      <c r="BK769" s="521"/>
      <c r="BL769" s="521"/>
      <c r="BM769" s="521"/>
      <c r="BN769" s="521"/>
      <c r="BO769" s="521"/>
      <c r="BP769" s="521"/>
      <c r="BQ769" s="521"/>
      <c r="BR769" s="521"/>
      <c r="BS769" s="521"/>
      <c r="BT769" s="521"/>
      <c r="BU769" s="521"/>
      <c r="BV769" s="521"/>
      <c r="BW769" s="521"/>
      <c r="BX769" s="521"/>
      <c r="BY769" s="521"/>
      <c r="BZ769" s="521"/>
      <c r="CA769" s="521"/>
      <c r="CB769" s="521"/>
      <c r="CC769" s="521"/>
      <c r="CD769" s="521"/>
      <c r="CE769" s="521"/>
      <c r="CF769" s="521"/>
      <c r="CG769" s="521"/>
      <c r="CH769" s="521"/>
      <c r="CI769" s="521"/>
      <c r="CJ769" s="521"/>
      <c r="CK769" s="521"/>
      <c r="CL769" s="521"/>
      <c r="CM769" s="521"/>
      <c r="CN769" s="521"/>
      <c r="CO769" s="521"/>
      <c r="CP769" s="521"/>
      <c r="CQ769" s="521"/>
    </row>
    <row r="770" spans="1:95" s="69" customFormat="1" ht="15" customHeight="1" x14ac:dyDescent="0.2">
      <c r="A770" s="11">
        <v>189</v>
      </c>
      <c r="B770" s="518"/>
      <c r="C770" s="519"/>
      <c r="D770" s="519"/>
      <c r="E770" s="520"/>
      <c r="F770" s="1475" t="str">
        <f>'2. CAD NCCF'!F770:L770</f>
        <v>Committed credit facility - drawn portion ; other</v>
      </c>
      <c r="G770" s="1476"/>
      <c r="H770" s="1476"/>
      <c r="I770" s="1476"/>
      <c r="J770" s="1476"/>
      <c r="K770" s="1476"/>
      <c r="L770" s="1477"/>
      <c r="M770" s="690">
        <v>0</v>
      </c>
      <c r="N770" s="977"/>
      <c r="O770" s="977"/>
      <c r="P770" s="977"/>
      <c r="Q770" s="977"/>
      <c r="R770" s="977"/>
      <c r="S770" s="977"/>
      <c r="T770" s="977"/>
      <c r="U770" s="977"/>
      <c r="V770" s="977"/>
      <c r="W770" s="977"/>
      <c r="X770" s="977"/>
      <c r="Y770" s="977"/>
      <c r="Z770" s="977"/>
      <c r="AA770" s="977"/>
      <c r="AB770" s="977"/>
      <c r="AC770" s="977"/>
      <c r="AD770" s="1036"/>
      <c r="AE770" s="1016"/>
      <c r="AF770" s="1016"/>
      <c r="AG770" s="604"/>
      <c r="AH770" s="328"/>
      <c r="AI770" s="328"/>
      <c r="AJ770" s="328"/>
      <c r="AK770" s="328"/>
      <c r="AL770" s="328"/>
      <c r="AM770" s="328"/>
      <c r="AN770" s="328"/>
      <c r="AO770" s="328"/>
      <c r="AP770" s="328"/>
      <c r="AQ770" s="328"/>
      <c r="AR770" s="328"/>
      <c r="AS770" s="328"/>
      <c r="AT770" s="328"/>
      <c r="AU770" s="328"/>
      <c r="AV770" s="328"/>
      <c r="AW770" s="328"/>
      <c r="AX770" s="328"/>
      <c r="AY770" s="328"/>
      <c r="AZ770" s="328"/>
      <c r="BA770" s="328"/>
      <c r="BB770" s="328"/>
      <c r="BC770" s="328"/>
      <c r="BD770" s="328"/>
      <c r="BE770" s="328"/>
      <c r="BF770" s="328"/>
      <c r="BG770" s="328"/>
      <c r="BH770" s="328"/>
      <c r="BI770" s="328"/>
      <c r="BJ770" s="328"/>
      <c r="BK770" s="328"/>
      <c r="BL770" s="328"/>
      <c r="BM770" s="328"/>
      <c r="BN770" s="328"/>
      <c r="BO770" s="328"/>
      <c r="BP770" s="328"/>
      <c r="BQ770" s="328"/>
      <c r="BR770" s="328"/>
      <c r="BS770" s="328"/>
      <c r="BT770" s="328"/>
      <c r="BU770" s="328"/>
      <c r="BV770" s="328"/>
      <c r="BW770" s="328"/>
      <c r="BX770" s="328"/>
      <c r="BY770" s="328"/>
      <c r="BZ770" s="328"/>
      <c r="CA770" s="328"/>
      <c r="CB770" s="328"/>
      <c r="CC770" s="328"/>
      <c r="CD770" s="328"/>
      <c r="CE770" s="328"/>
      <c r="CF770" s="328"/>
      <c r="CG770" s="521"/>
      <c r="CH770" s="521"/>
      <c r="CI770" s="521"/>
      <c r="CJ770" s="521"/>
      <c r="CK770" s="521"/>
      <c r="CL770" s="521"/>
      <c r="CM770" s="521"/>
      <c r="CN770" s="521"/>
      <c r="CO770" s="521"/>
      <c r="CP770" s="521"/>
      <c r="CQ770" s="521"/>
    </row>
    <row r="771" spans="1:95" s="69" customFormat="1" ht="7.5" hidden="1" customHeight="1" x14ac:dyDescent="0.2">
      <c r="A771" s="11"/>
      <c r="B771" s="1539"/>
      <c r="C771" s="1540"/>
      <c r="D771" s="1540"/>
      <c r="E771" s="1540"/>
      <c r="F771" s="1540"/>
      <c r="G771" s="1540"/>
      <c r="H771" s="1540"/>
      <c r="I771" s="1540"/>
      <c r="J771" s="1540"/>
      <c r="K771" s="1540"/>
      <c r="L771" s="1540"/>
      <c r="M771" s="1540"/>
      <c r="N771" s="1540"/>
      <c r="O771" s="1540"/>
      <c r="P771" s="1540"/>
      <c r="Q771" s="1540"/>
      <c r="R771" s="1540"/>
      <c r="S771" s="1540"/>
      <c r="T771" s="1540"/>
      <c r="U771" s="1540"/>
      <c r="V771" s="1540"/>
      <c r="W771" s="1540"/>
      <c r="X771" s="1540"/>
      <c r="Y771" s="1540"/>
      <c r="Z771" s="1540"/>
      <c r="AA771" s="1540"/>
      <c r="AB771" s="1540"/>
      <c r="AC771" s="1540"/>
      <c r="AD771" s="1540"/>
      <c r="AE771" s="1540"/>
      <c r="AF771" s="1540"/>
      <c r="AG771" s="604"/>
      <c r="AH771" s="328"/>
      <c r="AI771" s="328"/>
      <c r="AJ771" s="328"/>
      <c r="AK771" s="328"/>
      <c r="AL771" s="328"/>
      <c r="AM771" s="328"/>
      <c r="AN771" s="328"/>
      <c r="AO771" s="328"/>
      <c r="AP771" s="328"/>
      <c r="AQ771" s="328"/>
      <c r="AR771" s="328"/>
      <c r="AS771" s="328"/>
      <c r="AT771" s="328"/>
      <c r="AU771" s="328"/>
      <c r="AV771" s="328"/>
      <c r="AW771" s="328"/>
      <c r="AX771" s="328"/>
      <c r="AY771" s="328"/>
      <c r="AZ771" s="328"/>
      <c r="BA771" s="328"/>
      <c r="BB771" s="328"/>
      <c r="BC771" s="328"/>
      <c r="BD771" s="328"/>
      <c r="BE771" s="328"/>
      <c r="BF771" s="328"/>
      <c r="BG771" s="328"/>
      <c r="BH771" s="328"/>
      <c r="BI771" s="328"/>
      <c r="BJ771" s="328"/>
      <c r="BK771" s="328"/>
      <c r="BL771" s="328"/>
      <c r="BM771" s="328"/>
      <c r="BN771" s="328"/>
      <c r="BO771" s="328"/>
      <c r="BP771" s="328"/>
      <c r="BQ771" s="328"/>
      <c r="BR771" s="328"/>
      <c r="BS771" s="328"/>
      <c r="BT771" s="328"/>
      <c r="BU771" s="328"/>
      <c r="BV771" s="328"/>
      <c r="BW771" s="328"/>
      <c r="BX771" s="328"/>
      <c r="BY771" s="328"/>
      <c r="BZ771" s="328"/>
      <c r="CA771" s="328"/>
      <c r="CB771" s="328"/>
      <c r="CC771" s="328"/>
      <c r="CD771" s="328"/>
      <c r="CE771" s="328"/>
      <c r="CF771" s="328"/>
      <c r="CG771" s="521"/>
      <c r="CH771" s="521"/>
      <c r="CI771" s="521"/>
      <c r="CJ771" s="521"/>
      <c r="CK771" s="521"/>
      <c r="CL771" s="521"/>
      <c r="CM771" s="521"/>
      <c r="CN771" s="521"/>
      <c r="CO771" s="521"/>
      <c r="CP771" s="521"/>
      <c r="CQ771" s="521"/>
    </row>
    <row r="772" spans="1:95" s="69" customFormat="1" ht="22.5" customHeight="1" x14ac:dyDescent="0.2">
      <c r="A772" s="11">
        <v>323</v>
      </c>
      <c r="B772" s="1521" t="str">
        <f>'2. CAD NCCF'!B772:L772</f>
        <v>Cash inflows/Outflows from off balance sheet commitments</v>
      </c>
      <c r="C772" s="1522"/>
      <c r="D772" s="1522"/>
      <c r="E772" s="1522"/>
      <c r="F772" s="1522"/>
      <c r="G772" s="1522"/>
      <c r="H772" s="1522"/>
      <c r="I772" s="1522"/>
      <c r="J772" s="1522"/>
      <c r="K772" s="1522"/>
      <c r="L772" s="1780"/>
      <c r="M772" s="399">
        <f>SUBTOTAL(9,M745:M770)</f>
        <v>0</v>
      </c>
      <c r="N772" s="402">
        <f t="shared" ref="N772:AC772" si="171">SUBTOTAL(9,N745:N770)</f>
        <v>0</v>
      </c>
      <c r="O772" s="406">
        <f t="shared" si="171"/>
        <v>0</v>
      </c>
      <c r="P772" s="405">
        <f t="shared" si="171"/>
        <v>0</v>
      </c>
      <c r="Q772" s="407">
        <f t="shared" si="171"/>
        <v>0</v>
      </c>
      <c r="R772" s="406">
        <f t="shared" si="171"/>
        <v>0</v>
      </c>
      <c r="S772" s="405">
        <f t="shared" si="171"/>
        <v>0</v>
      </c>
      <c r="T772" s="406">
        <f t="shared" si="171"/>
        <v>0</v>
      </c>
      <c r="U772" s="405">
        <f t="shared" si="171"/>
        <v>0</v>
      </c>
      <c r="V772" s="406">
        <f t="shared" si="171"/>
        <v>0</v>
      </c>
      <c r="W772" s="405">
        <f t="shared" si="171"/>
        <v>0</v>
      </c>
      <c r="X772" s="406">
        <f t="shared" si="171"/>
        <v>0</v>
      </c>
      <c r="Y772" s="405">
        <f t="shared" si="171"/>
        <v>0</v>
      </c>
      <c r="Z772" s="406">
        <f t="shared" si="171"/>
        <v>0</v>
      </c>
      <c r="AA772" s="405">
        <f t="shared" si="171"/>
        <v>0</v>
      </c>
      <c r="AB772" s="416">
        <f t="shared" si="171"/>
        <v>0</v>
      </c>
      <c r="AC772" s="399">
        <f t="shared" si="171"/>
        <v>0</v>
      </c>
      <c r="AD772" s="1036"/>
      <c r="AE772" s="1016"/>
      <c r="AF772" s="1016"/>
      <c r="AG772" s="604"/>
      <c r="AH772" s="328"/>
      <c r="AI772" s="328"/>
      <c r="AJ772" s="328"/>
      <c r="AK772" s="328"/>
      <c r="AL772" s="328"/>
      <c r="AM772" s="328"/>
      <c r="AN772" s="328"/>
      <c r="AO772" s="328"/>
      <c r="AP772" s="328"/>
      <c r="AQ772" s="328"/>
      <c r="AR772" s="328"/>
      <c r="AS772" s="328"/>
      <c r="AT772" s="328"/>
      <c r="AU772" s="328"/>
      <c r="AV772" s="328"/>
      <c r="AW772" s="328"/>
      <c r="AX772" s="328"/>
      <c r="AY772" s="328"/>
      <c r="AZ772" s="328"/>
      <c r="BA772" s="328"/>
      <c r="BB772" s="328"/>
      <c r="BC772" s="328"/>
      <c r="BD772" s="328"/>
      <c r="BE772" s="328"/>
      <c r="BF772" s="328"/>
      <c r="BG772" s="328"/>
      <c r="BH772" s="328"/>
      <c r="BI772" s="328"/>
      <c r="BJ772" s="328"/>
      <c r="BK772" s="328"/>
      <c r="BL772" s="328"/>
      <c r="BM772" s="328"/>
      <c r="BN772" s="328"/>
      <c r="BO772" s="328"/>
      <c r="BP772" s="328"/>
      <c r="BQ772" s="328"/>
      <c r="BR772" s="328"/>
      <c r="BS772" s="328"/>
      <c r="BT772" s="328"/>
      <c r="BU772" s="328"/>
      <c r="BV772" s="328"/>
      <c r="BW772" s="328"/>
      <c r="BX772" s="328"/>
      <c r="BY772" s="328"/>
      <c r="BZ772" s="328"/>
      <c r="CA772" s="328"/>
      <c r="CB772" s="328"/>
      <c r="CC772" s="328"/>
      <c r="CD772" s="328"/>
      <c r="CE772" s="328"/>
      <c r="CF772" s="328"/>
      <c r="CG772" s="521"/>
      <c r="CH772" s="521"/>
      <c r="CI772" s="521"/>
      <c r="CJ772" s="521"/>
      <c r="CK772" s="521"/>
      <c r="CL772" s="521"/>
      <c r="CM772" s="521"/>
      <c r="CN772" s="521"/>
      <c r="CO772" s="521"/>
      <c r="CP772" s="521"/>
      <c r="CQ772" s="521"/>
    </row>
    <row r="773" spans="1:95" s="80" customFormat="1" hidden="1" x14ac:dyDescent="0.2">
      <c r="A773" s="81"/>
      <c r="B773" s="1612"/>
      <c r="C773" s="916"/>
      <c r="D773" s="916"/>
      <c r="E773" s="916"/>
      <c r="F773" s="916"/>
      <c r="G773" s="916"/>
      <c r="H773" s="916"/>
      <c r="I773" s="916"/>
      <c r="J773" s="916"/>
      <c r="K773" s="916"/>
      <c r="L773" s="916"/>
      <c r="M773" s="916"/>
      <c r="N773" s="916"/>
      <c r="O773" s="916"/>
      <c r="P773" s="916"/>
      <c r="Q773" s="916"/>
      <c r="R773" s="916"/>
      <c r="S773" s="916"/>
      <c r="T773" s="916"/>
      <c r="U773" s="916"/>
      <c r="V773" s="916"/>
      <c r="W773" s="916"/>
      <c r="X773" s="916"/>
      <c r="Y773" s="916"/>
      <c r="Z773" s="916"/>
      <c r="AA773" s="916"/>
      <c r="AB773" s="916"/>
      <c r="AC773" s="916"/>
      <c r="AD773" s="916"/>
      <c r="AE773" s="916"/>
      <c r="AF773" s="916"/>
      <c r="AG773" s="604"/>
      <c r="AH773" s="328"/>
      <c r="AI773" s="328"/>
      <c r="AJ773" s="328"/>
      <c r="AK773" s="328"/>
      <c r="AL773" s="328"/>
      <c r="AM773" s="328"/>
      <c r="AN773" s="328"/>
      <c r="AO773" s="328"/>
      <c r="AP773" s="328"/>
      <c r="AQ773" s="328"/>
      <c r="AR773" s="328"/>
      <c r="AS773" s="328"/>
      <c r="AT773" s="328"/>
      <c r="AU773" s="328"/>
      <c r="AV773" s="328"/>
      <c r="AW773" s="328"/>
      <c r="AX773" s="328"/>
      <c r="AY773" s="328"/>
      <c r="AZ773" s="328"/>
      <c r="BA773" s="328"/>
      <c r="BB773" s="328"/>
      <c r="BC773" s="328"/>
      <c r="BD773" s="328"/>
      <c r="BE773" s="328"/>
      <c r="BF773" s="328"/>
      <c r="BG773" s="328"/>
      <c r="BH773" s="328"/>
      <c r="BI773" s="328"/>
      <c r="BJ773" s="328"/>
      <c r="BK773" s="328"/>
      <c r="BL773" s="328"/>
      <c r="BM773" s="328"/>
      <c r="BN773" s="328"/>
      <c r="BO773" s="328"/>
      <c r="BP773" s="328"/>
      <c r="BQ773" s="328"/>
      <c r="BR773" s="328"/>
      <c r="BS773" s="328"/>
      <c r="BT773" s="328"/>
      <c r="BU773" s="328"/>
      <c r="BV773" s="328"/>
      <c r="BW773" s="328"/>
      <c r="BX773" s="328"/>
      <c r="BY773" s="328"/>
      <c r="BZ773" s="328"/>
      <c r="CA773" s="328"/>
      <c r="CB773" s="328"/>
      <c r="CC773" s="328"/>
      <c r="CD773" s="328"/>
      <c r="CE773" s="328"/>
      <c r="CF773" s="328"/>
    </row>
    <row r="774" spans="1:95" s="80" customFormat="1" hidden="1" x14ac:dyDescent="0.2">
      <c r="A774" s="81"/>
      <c r="B774" s="1730"/>
      <c r="C774" s="922"/>
      <c r="D774" s="922"/>
      <c r="E774" s="922"/>
      <c r="F774" s="922"/>
      <c r="G774" s="922"/>
      <c r="H774" s="922"/>
      <c r="I774" s="922"/>
      <c r="J774" s="922"/>
      <c r="K774" s="922"/>
      <c r="L774" s="922"/>
      <c r="M774" s="922"/>
      <c r="N774" s="922"/>
      <c r="O774" s="922"/>
      <c r="P774" s="922"/>
      <c r="Q774" s="922"/>
      <c r="R774" s="922"/>
      <c r="S774" s="922"/>
      <c r="T774" s="922"/>
      <c r="U774" s="922"/>
      <c r="V774" s="922"/>
      <c r="W774" s="922"/>
      <c r="X774" s="922"/>
      <c r="Y774" s="922"/>
      <c r="Z774" s="922"/>
      <c r="AA774" s="922"/>
      <c r="AB774" s="922"/>
      <c r="AC774" s="922"/>
      <c r="AD774" s="922"/>
      <c r="AE774" s="922"/>
      <c r="AF774" s="922"/>
      <c r="AG774" s="604"/>
      <c r="AH774" s="328"/>
      <c r="AI774" s="328"/>
      <c r="AJ774" s="328"/>
      <c r="AK774" s="328"/>
      <c r="AL774" s="328"/>
      <c r="AM774" s="328"/>
      <c r="AN774" s="328"/>
      <c r="AO774" s="328"/>
      <c r="AP774" s="328"/>
      <c r="AQ774" s="328"/>
      <c r="AR774" s="328"/>
      <c r="AS774" s="328"/>
      <c r="AT774" s="328"/>
      <c r="AU774" s="328"/>
      <c r="AV774" s="328"/>
      <c r="AW774" s="328"/>
      <c r="AX774" s="328"/>
      <c r="AY774" s="328"/>
      <c r="AZ774" s="328"/>
      <c r="BA774" s="328"/>
      <c r="BB774" s="328"/>
      <c r="BC774" s="328"/>
      <c r="BD774" s="328"/>
      <c r="BE774" s="328"/>
      <c r="BF774" s="328"/>
      <c r="BG774" s="328"/>
      <c r="BH774" s="328"/>
      <c r="BI774" s="328"/>
      <c r="BJ774" s="328"/>
      <c r="BK774" s="328"/>
      <c r="BL774" s="328"/>
      <c r="BM774" s="328"/>
      <c r="BN774" s="328"/>
      <c r="BO774" s="328"/>
      <c r="BP774" s="328"/>
      <c r="BQ774" s="328"/>
      <c r="BR774" s="328"/>
      <c r="BS774" s="328"/>
      <c r="BT774" s="328"/>
      <c r="BU774" s="328"/>
      <c r="BV774" s="328"/>
      <c r="BW774" s="328"/>
      <c r="BX774" s="328"/>
      <c r="BY774" s="328"/>
      <c r="BZ774" s="328"/>
      <c r="CA774" s="328"/>
      <c r="CB774" s="328"/>
      <c r="CC774" s="328"/>
      <c r="CD774" s="328"/>
      <c r="CE774" s="328"/>
      <c r="CF774" s="328"/>
    </row>
    <row r="775" spans="1:95" s="80" customFormat="1" hidden="1" x14ac:dyDescent="0.2">
      <c r="A775" s="81"/>
      <c r="B775" s="1762" t="s">
        <v>321</v>
      </c>
      <c r="C775" s="1609"/>
      <c r="D775" s="1609"/>
      <c r="E775" s="1609"/>
      <c r="F775" s="1609"/>
      <c r="G775" s="1609"/>
      <c r="H775" s="1609"/>
      <c r="I775" s="1609"/>
      <c r="J775" s="1609"/>
      <c r="K775" s="1609"/>
      <c r="L775" s="1609"/>
      <c r="M775" s="1609"/>
      <c r="N775" s="1609"/>
      <c r="O775" s="1609"/>
      <c r="P775" s="1609"/>
      <c r="Q775" s="1609"/>
      <c r="R775" s="1609"/>
      <c r="S775" s="1609"/>
      <c r="T775" s="1609"/>
      <c r="U775" s="1609"/>
      <c r="V775" s="1609"/>
      <c r="W775" s="1609"/>
      <c r="X775" s="1609"/>
      <c r="Y775" s="1609"/>
      <c r="Z775" s="1609"/>
      <c r="AA775" s="1609"/>
      <c r="AB775" s="1609"/>
      <c r="AC775" s="1609"/>
      <c r="AD775" s="1609"/>
      <c r="AE775" s="1609"/>
      <c r="AF775" s="1610"/>
      <c r="AG775" s="604"/>
      <c r="AH775" s="328"/>
      <c r="AI775" s="328"/>
      <c r="AJ775" s="328"/>
      <c r="AK775" s="328"/>
      <c r="AL775" s="328"/>
      <c r="AM775" s="328"/>
      <c r="AN775" s="328"/>
      <c r="AO775" s="328"/>
      <c r="AP775" s="328"/>
      <c r="AQ775" s="328"/>
      <c r="AR775" s="328"/>
      <c r="AS775" s="328"/>
      <c r="AT775" s="328"/>
      <c r="AU775" s="328"/>
      <c r="AV775" s="328"/>
      <c r="AW775" s="328"/>
      <c r="AX775" s="328"/>
      <c r="AY775" s="328"/>
      <c r="AZ775" s="328"/>
      <c r="BA775" s="328"/>
      <c r="BB775" s="328"/>
      <c r="BC775" s="328"/>
      <c r="BD775" s="328"/>
      <c r="BE775" s="328"/>
      <c r="BF775" s="328"/>
      <c r="BG775" s="328"/>
      <c r="BH775" s="328"/>
      <c r="BI775" s="328"/>
      <c r="BJ775" s="328"/>
      <c r="BK775" s="328"/>
      <c r="BL775" s="328"/>
      <c r="BM775" s="328"/>
      <c r="BN775" s="328"/>
      <c r="BO775" s="328"/>
      <c r="BP775" s="328"/>
      <c r="BQ775" s="328"/>
      <c r="BR775" s="328"/>
      <c r="BS775" s="328"/>
      <c r="BT775" s="328"/>
      <c r="BU775" s="328"/>
      <c r="BV775" s="328"/>
      <c r="BW775" s="328"/>
      <c r="BX775" s="328"/>
      <c r="BY775" s="328"/>
      <c r="BZ775" s="328"/>
      <c r="CA775" s="328"/>
      <c r="CB775" s="328"/>
      <c r="CC775" s="328"/>
      <c r="CD775" s="328"/>
      <c r="CE775" s="328"/>
      <c r="CF775" s="328"/>
    </row>
    <row r="776" spans="1:95" s="80" customFormat="1" x14ac:dyDescent="0.2">
      <c r="A776" s="81"/>
      <c r="B776" s="1611"/>
      <c r="C776" s="1189"/>
      <c r="D776" s="1189"/>
      <c r="E776" s="1189"/>
      <c r="F776" s="1189"/>
      <c r="G776" s="1189"/>
      <c r="H776" s="1189"/>
      <c r="I776" s="1189"/>
      <c r="J776" s="1189"/>
      <c r="K776" s="1189"/>
      <c r="L776" s="1189"/>
      <c r="M776" s="1189"/>
      <c r="N776" s="1189"/>
      <c r="O776" s="1189"/>
      <c r="P776" s="1189"/>
      <c r="Q776" s="1189"/>
      <c r="R776" s="1189"/>
      <c r="S776" s="1189"/>
      <c r="T776" s="1189"/>
      <c r="U776" s="1189"/>
      <c r="V776" s="1189"/>
      <c r="W776" s="1189"/>
      <c r="X776" s="1189"/>
      <c r="Y776" s="1189"/>
      <c r="Z776" s="1189"/>
      <c r="AA776" s="1189"/>
      <c r="AB776" s="1189"/>
      <c r="AC776" s="1189"/>
      <c r="AD776" s="1189"/>
      <c r="AE776" s="1189"/>
      <c r="AF776" s="1190"/>
      <c r="AG776" s="604"/>
      <c r="AH776" s="328"/>
      <c r="AI776" s="328"/>
      <c r="AJ776" s="328"/>
      <c r="AK776" s="328"/>
      <c r="AL776" s="328"/>
      <c r="AM776" s="328"/>
      <c r="AN776" s="328"/>
      <c r="AO776" s="328"/>
      <c r="AP776" s="328"/>
      <c r="AQ776" s="328"/>
      <c r="AR776" s="328"/>
      <c r="AS776" s="328"/>
      <c r="AT776" s="328"/>
      <c r="AU776" s="328"/>
      <c r="AV776" s="328"/>
      <c r="AW776" s="328"/>
      <c r="AX776" s="328"/>
      <c r="AY776" s="328"/>
      <c r="AZ776" s="328"/>
      <c r="BA776" s="328"/>
      <c r="BB776" s="328"/>
      <c r="BC776" s="328"/>
      <c r="BD776" s="328"/>
      <c r="BE776" s="328"/>
      <c r="BF776" s="328"/>
      <c r="BG776" s="328"/>
      <c r="BH776" s="328"/>
      <c r="BI776" s="328"/>
      <c r="BJ776" s="328"/>
      <c r="BK776" s="328"/>
      <c r="BL776" s="328"/>
      <c r="BM776" s="328"/>
      <c r="BN776" s="328"/>
      <c r="BO776" s="328"/>
      <c r="BP776" s="328"/>
      <c r="BQ776" s="328"/>
      <c r="BR776" s="328"/>
      <c r="BS776" s="328"/>
      <c r="BT776" s="328"/>
      <c r="BU776" s="328"/>
      <c r="BV776" s="328"/>
      <c r="BW776" s="328"/>
      <c r="BX776" s="328"/>
      <c r="BY776" s="328"/>
      <c r="BZ776" s="328"/>
      <c r="CA776" s="328"/>
      <c r="CB776" s="328"/>
      <c r="CC776" s="328"/>
      <c r="CD776" s="328"/>
      <c r="CE776" s="328"/>
      <c r="CF776" s="328"/>
    </row>
    <row r="777" spans="1:95" s="69" customFormat="1" ht="22.5" customHeight="1" outlineLevel="1" x14ac:dyDescent="0.2">
      <c r="A777" s="5"/>
      <c r="B777" s="1191"/>
      <c r="C777" s="1192"/>
      <c r="D777" s="1192"/>
      <c r="E777" s="1192"/>
      <c r="F777" s="1192"/>
      <c r="G777" s="1192"/>
      <c r="H777" s="1192"/>
      <c r="I777" s="1192"/>
      <c r="J777" s="1192"/>
      <c r="K777" s="1192"/>
      <c r="L777" s="1192"/>
      <c r="M777" s="1192"/>
      <c r="N777" s="1192"/>
      <c r="O777" s="1192"/>
      <c r="P777" s="1192"/>
      <c r="Q777" s="1192"/>
      <c r="R777" s="1192"/>
      <c r="S777" s="1192"/>
      <c r="T777" s="1192"/>
      <c r="U777" s="1192"/>
      <c r="V777" s="1192"/>
      <c r="W777" s="1192"/>
      <c r="X777" s="1192"/>
      <c r="Y777" s="1192"/>
      <c r="Z777" s="1192"/>
      <c r="AA777" s="1192"/>
      <c r="AB777" s="1192"/>
      <c r="AC777" s="1192"/>
      <c r="AD777" s="1192"/>
      <c r="AE777" s="1192"/>
      <c r="AF777" s="1193"/>
      <c r="AG777" s="604"/>
      <c r="AH777" s="328"/>
      <c r="AI777" s="328"/>
      <c r="AJ777" s="328"/>
      <c r="AK777" s="328"/>
      <c r="AL777" s="328"/>
      <c r="AM777" s="328"/>
      <c r="AN777" s="328"/>
      <c r="AO777" s="328"/>
      <c r="AP777" s="328"/>
      <c r="AQ777" s="328"/>
      <c r="AR777" s="328"/>
      <c r="AS777" s="328"/>
      <c r="AT777" s="328"/>
      <c r="AU777" s="328"/>
      <c r="AV777" s="328"/>
      <c r="AW777" s="328"/>
      <c r="AX777" s="328"/>
      <c r="AY777" s="328"/>
      <c r="AZ777" s="328"/>
      <c r="BA777" s="328"/>
      <c r="BB777" s="328"/>
      <c r="BC777" s="328"/>
      <c r="BD777" s="328"/>
      <c r="BE777" s="328"/>
      <c r="BF777" s="328"/>
      <c r="BG777" s="328"/>
      <c r="BH777" s="328"/>
      <c r="BI777" s="328"/>
      <c r="BJ777" s="328"/>
      <c r="BK777" s="328"/>
      <c r="BL777" s="328"/>
      <c r="BM777" s="328"/>
      <c r="BN777" s="328"/>
      <c r="BO777" s="328"/>
      <c r="BP777" s="328"/>
      <c r="BQ777" s="328"/>
      <c r="BR777" s="328"/>
      <c r="BS777" s="328"/>
      <c r="BT777" s="328"/>
      <c r="BU777" s="328"/>
      <c r="BV777" s="328"/>
      <c r="BW777" s="328"/>
      <c r="BX777" s="328"/>
      <c r="BY777" s="328"/>
      <c r="BZ777" s="328"/>
      <c r="CA777" s="328"/>
      <c r="CB777" s="328"/>
      <c r="CC777" s="328"/>
      <c r="CD777" s="328"/>
      <c r="CE777" s="328"/>
      <c r="CF777" s="328"/>
      <c r="CG777" s="521"/>
      <c r="CH777" s="521"/>
      <c r="CI777" s="521"/>
      <c r="CJ777" s="521"/>
      <c r="CK777" s="521"/>
      <c r="CL777" s="521"/>
      <c r="CM777" s="521"/>
      <c r="CN777" s="521"/>
      <c r="CO777" s="521"/>
      <c r="CP777" s="521"/>
      <c r="CQ777" s="521"/>
    </row>
    <row r="778" spans="1:95" s="71" customFormat="1" ht="7.5" hidden="1" customHeight="1" outlineLevel="2" x14ac:dyDescent="0.2">
      <c r="A778" s="82"/>
      <c r="B778" s="329"/>
      <c r="C778" s="330"/>
      <c r="D778" s="330"/>
      <c r="E778" s="330"/>
      <c r="F778" s="331"/>
      <c r="G778" s="331"/>
      <c r="H778" s="331"/>
      <c r="I778" s="331"/>
      <c r="J778" s="331"/>
      <c r="K778" s="331"/>
      <c r="L778" s="331"/>
      <c r="M778" s="330"/>
      <c r="N778" s="330"/>
      <c r="O778" s="330"/>
      <c r="P778" s="330"/>
      <c r="Q778" s="330"/>
      <c r="R778" s="330"/>
      <c r="S778" s="330"/>
      <c r="T778" s="330"/>
      <c r="U778" s="330"/>
      <c r="V778" s="330"/>
      <c r="W778" s="330"/>
      <c r="X778" s="330"/>
      <c r="Y778" s="330"/>
      <c r="Z778" s="330"/>
      <c r="AA778" s="330"/>
      <c r="AB778" s="330"/>
      <c r="AC778" s="332"/>
      <c r="AD778" s="332"/>
      <c r="AE778" s="332"/>
      <c r="AF778" s="332"/>
      <c r="AG778" s="604"/>
      <c r="AH778" s="328"/>
      <c r="AI778" s="328"/>
      <c r="AJ778" s="328"/>
      <c r="AK778" s="328"/>
      <c r="AL778" s="328"/>
      <c r="AM778" s="328"/>
      <c r="AN778" s="328"/>
      <c r="AO778" s="328"/>
      <c r="AP778" s="328"/>
      <c r="AQ778" s="328"/>
      <c r="AR778" s="328"/>
      <c r="AS778" s="328"/>
      <c r="AT778" s="328"/>
      <c r="AU778" s="328"/>
      <c r="AV778" s="328"/>
      <c r="AW778" s="328"/>
      <c r="AX778" s="328"/>
      <c r="AY778" s="328"/>
      <c r="AZ778" s="328"/>
      <c r="BA778" s="328"/>
      <c r="BB778" s="328"/>
      <c r="BC778" s="328"/>
      <c r="BD778" s="328"/>
      <c r="BE778" s="328"/>
      <c r="BF778" s="328"/>
      <c r="BG778" s="328"/>
      <c r="BH778" s="328"/>
      <c r="BI778" s="328"/>
      <c r="BJ778" s="328"/>
      <c r="BK778" s="328"/>
      <c r="BL778" s="328"/>
      <c r="BM778" s="328"/>
      <c r="BN778" s="328"/>
      <c r="BO778" s="328"/>
      <c r="BP778" s="328"/>
      <c r="BQ778" s="328"/>
      <c r="BR778" s="328"/>
      <c r="BS778" s="328"/>
      <c r="BT778" s="328"/>
      <c r="BU778" s="328"/>
      <c r="BV778" s="328"/>
      <c r="BW778" s="328"/>
      <c r="BX778" s="328"/>
      <c r="BY778" s="328"/>
      <c r="BZ778" s="328"/>
      <c r="CA778" s="328"/>
      <c r="CB778" s="328"/>
      <c r="CC778" s="328"/>
      <c r="CD778" s="328"/>
      <c r="CE778" s="328"/>
      <c r="CF778" s="328"/>
    </row>
    <row r="779" spans="1:95" s="69" customFormat="1" ht="22.5" hidden="1" customHeight="1" outlineLevel="2" x14ac:dyDescent="0.2">
      <c r="A779" s="5"/>
      <c r="B779" s="1136" t="s">
        <v>0</v>
      </c>
      <c r="C779" s="1137"/>
      <c r="D779" s="1137"/>
      <c r="E779" s="1137"/>
      <c r="F779" s="1137"/>
      <c r="G779" s="1137"/>
      <c r="H779" s="1137"/>
      <c r="I779" s="1137"/>
      <c r="J779" s="1137"/>
      <c r="K779" s="1137"/>
      <c r="L779" s="1137"/>
      <c r="M779" s="1137"/>
      <c r="N779" s="1137"/>
      <c r="O779" s="1137"/>
      <c r="P779" s="1137"/>
      <c r="Q779" s="1137"/>
      <c r="R779" s="1137"/>
      <c r="S779" s="1137"/>
      <c r="T779" s="1137"/>
      <c r="U779" s="1137"/>
      <c r="V779" s="1137"/>
      <c r="W779" s="1137"/>
      <c r="X779" s="1137"/>
      <c r="Y779" s="1137"/>
      <c r="Z779" s="1137"/>
      <c r="AA779" s="1137"/>
      <c r="AB779" s="1137"/>
      <c r="AC779" s="1137"/>
      <c r="AD779" s="1137"/>
      <c r="AE779" s="1137"/>
      <c r="AF779" s="1137"/>
      <c r="AG779" s="604"/>
      <c r="AH779" s="328"/>
      <c r="AI779" s="328"/>
      <c r="AJ779" s="328"/>
      <c r="AK779" s="328"/>
      <c r="AL779" s="328"/>
      <c r="AM779" s="328"/>
      <c r="AN779" s="328"/>
      <c r="AO779" s="328"/>
      <c r="AP779" s="328"/>
      <c r="AQ779" s="328"/>
      <c r="AR779" s="328"/>
      <c r="AS779" s="328"/>
      <c r="AT779" s="328"/>
      <c r="AU779" s="328"/>
      <c r="AV779" s="328"/>
      <c r="AW779" s="328"/>
      <c r="AX779" s="328"/>
      <c r="AY779" s="328"/>
      <c r="AZ779" s="328"/>
      <c r="BA779" s="328"/>
      <c r="BB779" s="328"/>
      <c r="BC779" s="328"/>
      <c r="BD779" s="328"/>
      <c r="BE779" s="328"/>
      <c r="BF779" s="328"/>
      <c r="BG779" s="328"/>
      <c r="BH779" s="328"/>
      <c r="BI779" s="328"/>
      <c r="BJ779" s="328"/>
      <c r="BK779" s="328"/>
      <c r="BL779" s="328"/>
      <c r="BM779" s="328"/>
      <c r="BN779" s="328"/>
      <c r="BO779" s="328"/>
      <c r="BP779" s="328"/>
      <c r="BQ779" s="328"/>
      <c r="BR779" s="328"/>
      <c r="BS779" s="328"/>
      <c r="BT779" s="328"/>
      <c r="BU779" s="328"/>
      <c r="BV779" s="328"/>
      <c r="BW779" s="328"/>
      <c r="BX779" s="328"/>
      <c r="BY779" s="328"/>
      <c r="BZ779" s="328"/>
      <c r="CA779" s="328"/>
      <c r="CB779" s="328"/>
      <c r="CC779" s="328"/>
      <c r="CD779" s="328"/>
      <c r="CE779" s="328"/>
      <c r="CF779" s="328"/>
      <c r="CG779" s="521"/>
      <c r="CH779" s="521"/>
      <c r="CI779" s="521"/>
      <c r="CJ779" s="521"/>
      <c r="CK779" s="521"/>
      <c r="CL779" s="521"/>
      <c r="CM779" s="521"/>
      <c r="CN779" s="521"/>
      <c r="CO779" s="521"/>
      <c r="CP779" s="521"/>
      <c r="CQ779" s="521"/>
    </row>
    <row r="780" spans="1:95" s="69" customFormat="1" ht="22.5" hidden="1" customHeight="1" outlineLevel="2" x14ac:dyDescent="0.2">
      <c r="A780" s="11">
        <v>100</v>
      </c>
      <c r="B780" s="1745" t="s">
        <v>1</v>
      </c>
      <c r="C780" s="1746"/>
      <c r="D780" s="1746"/>
      <c r="E780" s="1746"/>
      <c r="F780" s="1768">
        <f>F4</f>
        <v>0</v>
      </c>
      <c r="G780" s="1769"/>
      <c r="H780" s="1769"/>
      <c r="I780" s="1769"/>
      <c r="J780" s="1769"/>
      <c r="K780" s="1769"/>
      <c r="L780" s="1770"/>
      <c r="M780" s="1143" t="s">
        <v>13</v>
      </c>
      <c r="N780" s="1143"/>
      <c r="O780" s="1143"/>
      <c r="P780" s="1143"/>
      <c r="Q780" s="1143"/>
      <c r="R780" s="1143"/>
      <c r="S780" s="1143"/>
      <c r="T780" s="1143"/>
      <c r="U780" s="1143"/>
      <c r="V780" s="1143"/>
      <c r="W780" s="1143"/>
      <c r="X780" s="1143"/>
      <c r="Y780" s="1143"/>
      <c r="Z780" s="1143"/>
      <c r="AA780" s="1143"/>
      <c r="AB780" s="1143"/>
      <c r="AC780" s="1143"/>
      <c r="AD780" s="1143"/>
      <c r="AE780" s="1143"/>
      <c r="AF780" s="1143"/>
      <c r="AG780" s="604"/>
      <c r="AH780" s="328"/>
      <c r="AI780" s="328"/>
      <c r="AJ780" s="328"/>
      <c r="AK780" s="328"/>
      <c r="AL780" s="328"/>
      <c r="AM780" s="328"/>
      <c r="AN780" s="328"/>
      <c r="AO780" s="328"/>
      <c r="AP780" s="328"/>
      <c r="AQ780" s="328"/>
      <c r="AR780" s="328"/>
      <c r="AS780" s="328"/>
      <c r="AT780" s="328"/>
      <c r="AU780" s="328"/>
      <c r="AV780" s="328"/>
      <c r="AW780" s="328"/>
      <c r="AX780" s="328"/>
      <c r="AY780" s="328"/>
      <c r="AZ780" s="328"/>
      <c r="BA780" s="328"/>
      <c r="BB780" s="328"/>
      <c r="BC780" s="328"/>
      <c r="BD780" s="328"/>
      <c r="BE780" s="328"/>
      <c r="BF780" s="328"/>
      <c r="BG780" s="328"/>
      <c r="BH780" s="328"/>
      <c r="BI780" s="328"/>
      <c r="BJ780" s="328"/>
      <c r="BK780" s="328"/>
      <c r="BL780" s="328"/>
      <c r="BM780" s="328"/>
      <c r="BN780" s="328"/>
      <c r="BO780" s="328"/>
      <c r="BP780" s="328"/>
      <c r="BQ780" s="328"/>
      <c r="BR780" s="328"/>
      <c r="BS780" s="328"/>
      <c r="BT780" s="328"/>
      <c r="BU780" s="328"/>
      <c r="BV780" s="328"/>
      <c r="BW780" s="328"/>
      <c r="BX780" s="328"/>
      <c r="BY780" s="328"/>
      <c r="BZ780" s="328"/>
      <c r="CA780" s="328"/>
      <c r="CB780" s="328"/>
      <c r="CC780" s="328"/>
      <c r="CD780" s="328"/>
      <c r="CE780" s="328"/>
      <c r="CF780" s="328"/>
      <c r="CG780" s="521"/>
      <c r="CH780" s="521"/>
      <c r="CI780" s="521"/>
      <c r="CJ780" s="521"/>
      <c r="CK780" s="521"/>
      <c r="CL780" s="521"/>
      <c r="CM780" s="521"/>
      <c r="CN780" s="521"/>
      <c r="CO780" s="521"/>
      <c r="CP780" s="521"/>
      <c r="CQ780" s="521"/>
    </row>
    <row r="781" spans="1:95" s="69" customFormat="1" ht="25.5" hidden="1" customHeight="1" outlineLevel="2" x14ac:dyDescent="0.2">
      <c r="A781" s="11">
        <v>101</v>
      </c>
      <c r="B781" s="1640" t="s">
        <v>63</v>
      </c>
      <c r="C781" s="1043"/>
      <c r="D781" s="1043"/>
      <c r="E781" s="1043"/>
      <c r="F781" s="1783">
        <f>F5</f>
        <v>0</v>
      </c>
      <c r="G781" s="1784"/>
      <c r="H781" s="1784"/>
      <c r="I781" s="1784"/>
      <c r="J781" s="1784"/>
      <c r="K781" s="1784"/>
      <c r="L781" s="1785"/>
      <c r="M781" s="1747" t="s">
        <v>24</v>
      </c>
      <c r="N781" s="598">
        <f>N5</f>
        <v>7</v>
      </c>
      <c r="O781" s="334">
        <f t="shared" ref="O781:AB781" si="172">O5</f>
        <v>14</v>
      </c>
      <c r="P781" s="334">
        <f t="shared" si="172"/>
        <v>21</v>
      </c>
      <c r="Q781" s="590">
        <f t="shared" si="172"/>
        <v>31</v>
      </c>
      <c r="R781" s="586">
        <f t="shared" si="172"/>
        <v>60</v>
      </c>
      <c r="S781" s="334">
        <f t="shared" si="172"/>
        <v>89</v>
      </c>
      <c r="T781" s="334">
        <f t="shared" si="172"/>
        <v>120</v>
      </c>
      <c r="U781" s="334">
        <f t="shared" si="172"/>
        <v>150</v>
      </c>
      <c r="V781" s="334">
        <f t="shared" si="172"/>
        <v>181</v>
      </c>
      <c r="W781" s="334">
        <f t="shared" si="172"/>
        <v>211</v>
      </c>
      <c r="X781" s="334">
        <f t="shared" si="172"/>
        <v>242</v>
      </c>
      <c r="Y781" s="334">
        <f t="shared" si="172"/>
        <v>273</v>
      </c>
      <c r="Z781" s="334">
        <f t="shared" si="172"/>
        <v>303</v>
      </c>
      <c r="AA781" s="334">
        <f t="shared" si="172"/>
        <v>334</v>
      </c>
      <c r="AB781" s="334">
        <f t="shared" si="172"/>
        <v>364</v>
      </c>
      <c r="AC781" s="1023" t="s">
        <v>3</v>
      </c>
      <c r="AD781" s="1555"/>
      <c r="AE781" s="1556"/>
      <c r="AF781" s="1781"/>
      <c r="AG781" s="604"/>
      <c r="AH781" s="328"/>
      <c r="AI781" s="328"/>
      <c r="AJ781" s="328"/>
      <c r="AK781" s="328"/>
      <c r="AL781" s="328"/>
      <c r="AM781" s="328"/>
      <c r="AN781" s="328"/>
      <c r="AO781" s="328"/>
      <c r="AP781" s="328"/>
      <c r="AQ781" s="328"/>
      <c r="AR781" s="328"/>
      <c r="AS781" s="328"/>
      <c r="AT781" s="328"/>
      <c r="AU781" s="328"/>
      <c r="AV781" s="328"/>
      <c r="AW781" s="328"/>
      <c r="AX781" s="328"/>
      <c r="AY781" s="328"/>
      <c r="AZ781" s="328"/>
      <c r="BA781" s="328"/>
      <c r="BB781" s="328"/>
      <c r="BC781" s="328"/>
      <c r="BD781" s="328"/>
      <c r="BE781" s="328"/>
      <c r="BF781" s="328"/>
      <c r="BG781" s="328"/>
      <c r="BH781" s="328"/>
      <c r="BI781" s="328"/>
      <c r="BJ781" s="328"/>
      <c r="BK781" s="328"/>
      <c r="BL781" s="328"/>
      <c r="BM781" s="328"/>
      <c r="BN781" s="328"/>
      <c r="BO781" s="328"/>
      <c r="BP781" s="328"/>
      <c r="BQ781" s="328"/>
      <c r="BR781" s="328"/>
      <c r="BS781" s="328"/>
      <c r="BT781" s="328"/>
      <c r="BU781" s="328"/>
      <c r="BV781" s="328"/>
      <c r="BW781" s="328"/>
      <c r="BX781" s="328"/>
      <c r="BY781" s="328"/>
      <c r="BZ781" s="328"/>
      <c r="CA781" s="328"/>
      <c r="CB781" s="328"/>
      <c r="CC781" s="328"/>
      <c r="CD781" s="328"/>
      <c r="CE781" s="328"/>
      <c r="CF781" s="328"/>
      <c r="CG781" s="521"/>
      <c r="CH781" s="521"/>
      <c r="CI781" s="521"/>
      <c r="CJ781" s="521"/>
      <c r="CK781" s="521"/>
      <c r="CL781" s="521"/>
      <c r="CM781" s="521"/>
      <c r="CN781" s="521"/>
      <c r="CO781" s="521"/>
      <c r="CP781" s="521"/>
      <c r="CQ781" s="521"/>
    </row>
    <row r="782" spans="1:95" s="69" customFormat="1" ht="30" hidden="1" customHeight="1" outlineLevel="2" x14ac:dyDescent="0.2">
      <c r="A782" s="11">
        <v>102</v>
      </c>
      <c r="B782" s="1559" t="s">
        <v>2</v>
      </c>
      <c r="C782" s="1560"/>
      <c r="D782" s="1560"/>
      <c r="E782" s="1560"/>
      <c r="F782" s="1560"/>
      <c r="G782" s="1560"/>
      <c r="H782" s="1560"/>
      <c r="I782" s="1560"/>
      <c r="J782" s="1560"/>
      <c r="K782" s="1560"/>
      <c r="L782" s="1561"/>
      <c r="M782" s="1022"/>
      <c r="N782" s="581" t="str">
        <f>N6</f>
        <v>7 
(Week 1)</v>
      </c>
      <c r="O782" s="374" t="str">
        <f t="shared" ref="O782:AB782" si="173">O6</f>
        <v>14 
(Week 2)</v>
      </c>
      <c r="P782" s="374" t="str">
        <f t="shared" si="173"/>
        <v>21 
(Week 3)</v>
      </c>
      <c r="Q782" s="375" t="str">
        <f t="shared" si="173"/>
        <v>31 
(Week 4)</v>
      </c>
      <c r="R782" s="376" t="str">
        <f t="shared" si="173"/>
        <v>60
(Month 2)</v>
      </c>
      <c r="S782" s="374" t="str">
        <f t="shared" si="173"/>
        <v>89
(Month 3)</v>
      </c>
      <c r="T782" s="374" t="str">
        <f t="shared" si="173"/>
        <v>120
(Month 4)</v>
      </c>
      <c r="U782" s="374" t="str">
        <f t="shared" si="173"/>
        <v>150
(Month 5)</v>
      </c>
      <c r="V782" s="374" t="str">
        <f t="shared" si="173"/>
        <v>181
(Month 6)</v>
      </c>
      <c r="W782" s="374" t="str">
        <f t="shared" si="173"/>
        <v>211
(Month 7)</v>
      </c>
      <c r="X782" s="374" t="str">
        <f t="shared" si="173"/>
        <v>242
(Month 8)</v>
      </c>
      <c r="Y782" s="374" t="str">
        <f t="shared" si="173"/>
        <v>273
(Month 9)</v>
      </c>
      <c r="Z782" s="374" t="str">
        <f t="shared" si="173"/>
        <v>303
(Month 10)</v>
      </c>
      <c r="AA782" s="374" t="str">
        <f t="shared" si="173"/>
        <v>334
(Month 11)</v>
      </c>
      <c r="AB782" s="374" t="str">
        <f t="shared" si="173"/>
        <v>364
(Month 12)</v>
      </c>
      <c r="AC782" s="1024"/>
      <c r="AD782" s="1557"/>
      <c r="AE782" s="1558"/>
      <c r="AF782" s="1782"/>
      <c r="AG782" s="528"/>
      <c r="AH782" s="521"/>
      <c r="AI782" s="521"/>
      <c r="AJ782" s="521"/>
      <c r="AK782" s="521"/>
      <c r="AL782" s="521"/>
      <c r="AM782" s="521"/>
      <c r="AN782" s="521"/>
      <c r="AO782" s="521"/>
      <c r="AP782" s="521"/>
      <c r="AQ782" s="521"/>
      <c r="AR782" s="521"/>
      <c r="AS782" s="521"/>
      <c r="AT782" s="521"/>
      <c r="AU782" s="521"/>
      <c r="AV782" s="521"/>
      <c r="AW782" s="521"/>
      <c r="AX782" s="521"/>
      <c r="AY782" s="521"/>
      <c r="AZ782" s="521"/>
      <c r="BA782" s="521"/>
      <c r="BB782" s="521"/>
      <c r="BC782" s="521"/>
      <c r="BD782" s="521"/>
      <c r="BE782" s="521"/>
      <c r="BF782" s="521"/>
      <c r="BG782" s="521"/>
      <c r="BH782" s="521"/>
      <c r="BI782" s="521"/>
      <c r="BJ782" s="521"/>
      <c r="BK782" s="521"/>
      <c r="BL782" s="521"/>
      <c r="BM782" s="521"/>
      <c r="BN782" s="521"/>
      <c r="BO782" s="521"/>
      <c r="BP782" s="521"/>
      <c r="BQ782" s="521"/>
      <c r="BR782" s="521"/>
      <c r="BS782" s="521"/>
      <c r="BT782" s="521"/>
      <c r="BU782" s="521"/>
      <c r="BV782" s="521"/>
      <c r="BW782" s="521"/>
      <c r="BX782" s="521"/>
      <c r="BY782" s="521"/>
      <c r="BZ782" s="521"/>
      <c r="CA782" s="521"/>
      <c r="CB782" s="521"/>
      <c r="CC782" s="521"/>
      <c r="CD782" s="521"/>
      <c r="CE782" s="521"/>
      <c r="CF782" s="521"/>
      <c r="CG782" s="521"/>
      <c r="CH782" s="521"/>
      <c r="CI782" s="521"/>
      <c r="CJ782" s="521"/>
      <c r="CK782" s="521"/>
      <c r="CL782" s="521"/>
      <c r="CM782" s="521"/>
      <c r="CN782" s="521"/>
      <c r="CO782" s="521"/>
      <c r="CP782" s="521"/>
      <c r="CQ782" s="521"/>
    </row>
    <row r="783" spans="1:95" s="69" customFormat="1" ht="22.5" customHeight="1" outlineLevel="1" collapsed="1" x14ac:dyDescent="0.2">
      <c r="A783" s="11">
        <v>103</v>
      </c>
      <c r="B783" s="982" t="str">
        <f>'2. CAD NCCF'!B783:AF783</f>
        <v>ASSETS</v>
      </c>
      <c r="C783" s="983"/>
      <c r="D783" s="983"/>
      <c r="E783" s="983"/>
      <c r="F783" s="983"/>
      <c r="G783" s="983"/>
      <c r="H783" s="983"/>
      <c r="I783" s="983"/>
      <c r="J783" s="983"/>
      <c r="K783" s="983"/>
      <c r="L783" s="983"/>
      <c r="M783" s="983"/>
      <c r="N783" s="983"/>
      <c r="O783" s="983"/>
      <c r="P783" s="983"/>
      <c r="Q783" s="983"/>
      <c r="R783" s="983"/>
      <c r="S783" s="983"/>
      <c r="T783" s="983"/>
      <c r="U783" s="983"/>
      <c r="V783" s="983"/>
      <c r="W783" s="983"/>
      <c r="X783" s="983"/>
      <c r="Y783" s="983"/>
      <c r="Z783" s="983"/>
      <c r="AA783" s="983"/>
      <c r="AB783" s="983"/>
      <c r="AC783" s="983"/>
      <c r="AD783" s="983"/>
      <c r="AE783" s="983"/>
      <c r="AF783" s="983"/>
      <c r="AG783" s="528"/>
      <c r="AH783" s="521"/>
      <c r="AI783" s="521"/>
      <c r="AJ783" s="521"/>
      <c r="AK783" s="521"/>
      <c r="AL783" s="521"/>
      <c r="AM783" s="521"/>
      <c r="AN783" s="521"/>
      <c r="AO783" s="521"/>
      <c r="AP783" s="521"/>
      <c r="AQ783" s="521"/>
      <c r="AR783" s="521"/>
      <c r="AS783" s="521"/>
      <c r="AT783" s="521"/>
      <c r="AU783" s="521"/>
      <c r="AV783" s="521"/>
      <c r="AW783" s="521"/>
      <c r="AX783" s="521"/>
      <c r="AY783" s="521"/>
      <c r="AZ783" s="521"/>
      <c r="BA783" s="521"/>
      <c r="BB783" s="521"/>
      <c r="BC783" s="521"/>
      <c r="BD783" s="521"/>
      <c r="BE783" s="521"/>
      <c r="BF783" s="521"/>
      <c r="BG783" s="521"/>
      <c r="BH783" s="521"/>
      <c r="BI783" s="521"/>
      <c r="BJ783" s="521"/>
      <c r="BK783" s="521"/>
      <c r="BL783" s="521"/>
      <c r="BM783" s="521"/>
      <c r="BN783" s="521"/>
      <c r="BO783" s="521"/>
      <c r="BP783" s="521"/>
      <c r="BQ783" s="521"/>
      <c r="BR783" s="521"/>
      <c r="BS783" s="521"/>
      <c r="BT783" s="521"/>
      <c r="BU783" s="521"/>
      <c r="BV783" s="521"/>
      <c r="BW783" s="521"/>
      <c r="BX783" s="521"/>
      <c r="BY783" s="521"/>
      <c r="BZ783" s="521"/>
      <c r="CA783" s="521"/>
      <c r="CB783" s="521"/>
      <c r="CC783" s="521"/>
      <c r="CD783" s="521"/>
      <c r="CE783" s="521"/>
      <c r="CF783" s="521"/>
      <c r="CG783" s="521"/>
      <c r="CH783" s="521"/>
      <c r="CI783" s="521"/>
      <c r="CJ783" s="521"/>
      <c r="CK783" s="521"/>
      <c r="CL783" s="521"/>
      <c r="CM783" s="521"/>
      <c r="CN783" s="521"/>
      <c r="CO783" s="521"/>
      <c r="CP783" s="521"/>
      <c r="CQ783" s="521"/>
    </row>
    <row r="784" spans="1:95" s="69" customFormat="1" ht="15" customHeight="1" outlineLevel="1" x14ac:dyDescent="0.2">
      <c r="A784" s="11">
        <v>104</v>
      </c>
      <c r="B784" s="294"/>
      <c r="C784" s="1048" t="str">
        <f>'2. CAD NCCF'!C784:AF784</f>
        <v>Cash Resources</v>
      </c>
      <c r="D784" s="1049"/>
      <c r="E784" s="1049"/>
      <c r="F784" s="1049"/>
      <c r="G784" s="1049"/>
      <c r="H784" s="1049"/>
      <c r="I784" s="1049"/>
      <c r="J784" s="1049"/>
      <c r="K784" s="1049"/>
      <c r="L784" s="1049"/>
      <c r="M784" s="1049"/>
      <c r="N784" s="1049"/>
      <c r="O784" s="1049"/>
      <c r="P784" s="1049"/>
      <c r="Q784" s="1049"/>
      <c r="R784" s="1049"/>
      <c r="S784" s="1049"/>
      <c r="T784" s="1049"/>
      <c r="U784" s="1049"/>
      <c r="V784" s="1049"/>
      <c r="W784" s="1049"/>
      <c r="X784" s="1049"/>
      <c r="Y784" s="1049"/>
      <c r="Z784" s="1049"/>
      <c r="AA784" s="1049"/>
      <c r="AB784" s="1049"/>
      <c r="AC784" s="1049"/>
      <c r="AD784" s="1049"/>
      <c r="AE784" s="1049"/>
      <c r="AF784" s="1049"/>
      <c r="AG784" s="528"/>
      <c r="AH784" s="521"/>
      <c r="AI784" s="521"/>
      <c r="AJ784" s="521"/>
      <c r="AK784" s="521"/>
      <c r="AL784" s="521"/>
      <c r="AM784" s="521"/>
      <c r="AN784" s="521"/>
      <c r="AO784" s="521"/>
      <c r="AP784" s="521"/>
      <c r="AQ784" s="521"/>
      <c r="AR784" s="521"/>
      <c r="AS784" s="521"/>
      <c r="AT784" s="521"/>
      <c r="AU784" s="521"/>
      <c r="AV784" s="521"/>
      <c r="AW784" s="521"/>
      <c r="AX784" s="521"/>
      <c r="AY784" s="521"/>
      <c r="AZ784" s="521"/>
      <c r="BA784" s="521"/>
      <c r="BB784" s="521"/>
      <c r="BC784" s="521"/>
      <c r="BD784" s="521"/>
      <c r="BE784" s="521"/>
      <c r="BF784" s="521"/>
      <c r="BG784" s="521"/>
      <c r="BH784" s="521"/>
      <c r="BI784" s="521"/>
      <c r="BJ784" s="521"/>
      <c r="BK784" s="521"/>
      <c r="BL784" s="521"/>
      <c r="BM784" s="521"/>
      <c r="BN784" s="521"/>
      <c r="BO784" s="521"/>
      <c r="BP784" s="521"/>
      <c r="BQ784" s="521"/>
      <c r="BR784" s="521"/>
      <c r="BS784" s="521"/>
      <c r="BT784" s="521"/>
      <c r="BU784" s="521"/>
      <c r="BV784" s="521"/>
      <c r="BW784" s="521"/>
      <c r="BX784" s="521"/>
      <c r="BY784" s="521"/>
      <c r="BZ784" s="521"/>
      <c r="CA784" s="521"/>
      <c r="CB784" s="521"/>
      <c r="CC784" s="521"/>
      <c r="CD784" s="521"/>
      <c r="CE784" s="521"/>
      <c r="CF784" s="521"/>
      <c r="CG784" s="521"/>
      <c r="CH784" s="521"/>
      <c r="CI784" s="521"/>
      <c r="CJ784" s="521"/>
      <c r="CK784" s="521"/>
      <c r="CL784" s="521"/>
      <c r="CM784" s="521"/>
      <c r="CN784" s="521"/>
      <c r="CO784" s="521"/>
      <c r="CP784" s="521"/>
      <c r="CQ784" s="521"/>
    </row>
    <row r="785" spans="1:95" s="69" customFormat="1" ht="15" customHeight="1" outlineLevel="1" x14ac:dyDescent="0.2">
      <c r="A785" s="11">
        <v>105</v>
      </c>
      <c r="B785" s="294"/>
      <c r="C785" s="257"/>
      <c r="D785" s="257"/>
      <c r="E785" s="257"/>
      <c r="F785" s="1032" t="str">
        <f>'2. CAD NCCF'!F785:L785</f>
        <v>Coins and bank notes</v>
      </c>
      <c r="G785" s="1033"/>
      <c r="H785" s="1033"/>
      <c r="I785" s="1033"/>
      <c r="J785" s="1033"/>
      <c r="K785" s="1033"/>
      <c r="L785" s="1064"/>
      <c r="M785" s="401">
        <f>M9</f>
        <v>0</v>
      </c>
      <c r="N785" s="410">
        <f>M785</f>
        <v>0</v>
      </c>
      <c r="O785" s="1370"/>
      <c r="P785" s="1256"/>
      <c r="Q785" s="1256"/>
      <c r="R785" s="1256"/>
      <c r="S785" s="1256"/>
      <c r="T785" s="1256"/>
      <c r="U785" s="1256"/>
      <c r="V785" s="1256"/>
      <c r="W785" s="1256"/>
      <c r="X785" s="1256"/>
      <c r="Y785" s="1256"/>
      <c r="Z785" s="1256"/>
      <c r="AA785" s="1256"/>
      <c r="AB785" s="1256"/>
      <c r="AC785" s="1256"/>
      <c r="AD785" s="941"/>
      <c r="AE785" s="941"/>
      <c r="AF785" s="941"/>
      <c r="AG785" s="528"/>
      <c r="AH785" s="521"/>
      <c r="AI785" s="521"/>
      <c r="AJ785" s="521"/>
      <c r="AK785" s="521"/>
      <c r="AL785" s="521"/>
      <c r="AM785" s="521"/>
      <c r="AN785" s="521"/>
      <c r="AO785" s="521"/>
      <c r="AP785" s="521"/>
      <c r="AQ785" s="521"/>
      <c r="AR785" s="521"/>
      <c r="AS785" s="521"/>
      <c r="AT785" s="521"/>
      <c r="AU785" s="521"/>
      <c r="AV785" s="521"/>
      <c r="AW785" s="521"/>
      <c r="AX785" s="521"/>
      <c r="AY785" s="521"/>
      <c r="AZ785" s="521"/>
      <c r="BA785" s="521"/>
      <c r="BB785" s="521"/>
      <c r="BC785" s="521"/>
      <c r="BD785" s="521"/>
      <c r="BE785" s="521"/>
      <c r="BF785" s="521"/>
      <c r="BG785" s="521"/>
      <c r="BH785" s="521"/>
      <c r="BI785" s="521"/>
      <c r="BJ785" s="521"/>
      <c r="BK785" s="521"/>
      <c r="BL785" s="521"/>
      <c r="BM785" s="521"/>
      <c r="BN785" s="521"/>
      <c r="BO785" s="521"/>
      <c r="BP785" s="521"/>
      <c r="BQ785" s="521"/>
      <c r="BR785" s="521"/>
      <c r="BS785" s="521"/>
      <c r="BT785" s="521"/>
      <c r="BU785" s="521"/>
      <c r="BV785" s="521"/>
      <c r="BW785" s="521"/>
      <c r="BX785" s="521"/>
      <c r="BY785" s="521"/>
      <c r="BZ785" s="521"/>
      <c r="CA785" s="521"/>
      <c r="CB785" s="521"/>
      <c r="CC785" s="521"/>
      <c r="CD785" s="521"/>
      <c r="CE785" s="521"/>
      <c r="CF785" s="521"/>
      <c r="CG785" s="521"/>
      <c r="CH785" s="521"/>
      <c r="CI785" s="521"/>
      <c r="CJ785" s="521"/>
      <c r="CK785" s="521"/>
      <c r="CL785" s="521"/>
      <c r="CM785" s="521"/>
      <c r="CN785" s="521"/>
      <c r="CO785" s="521"/>
      <c r="CP785" s="521"/>
      <c r="CQ785" s="521"/>
    </row>
    <row r="786" spans="1:95" s="69" customFormat="1" ht="15" customHeight="1" outlineLevel="1" x14ac:dyDescent="0.2">
      <c r="A786" s="11">
        <v>106</v>
      </c>
      <c r="B786" s="294"/>
      <c r="C786" s="257"/>
      <c r="D786" s="868" t="str">
        <f>'2. CAD NCCF'!D786:L786</f>
        <v>Deposits with central bank</v>
      </c>
      <c r="E786" s="869"/>
      <c r="F786" s="869"/>
      <c r="G786" s="869"/>
      <c r="H786" s="869"/>
      <c r="I786" s="869"/>
      <c r="J786" s="869"/>
      <c r="K786" s="869"/>
      <c r="L786" s="870"/>
      <c r="M786" s="399">
        <f>SUBTOTAL(9,M787:M788)</f>
        <v>0</v>
      </c>
      <c r="N786" s="402">
        <f t="shared" ref="N786:AB786" si="174">SUBTOTAL(9,N787:N788)</f>
        <v>0</v>
      </c>
      <c r="O786" s="406">
        <f t="shared" si="174"/>
        <v>0</v>
      </c>
      <c r="P786" s="405">
        <f t="shared" si="174"/>
        <v>0</v>
      </c>
      <c r="Q786" s="407">
        <f t="shared" si="174"/>
        <v>0</v>
      </c>
      <c r="R786" s="406">
        <f t="shared" si="174"/>
        <v>0</v>
      </c>
      <c r="S786" s="405">
        <f t="shared" si="174"/>
        <v>0</v>
      </c>
      <c r="T786" s="406">
        <f t="shared" si="174"/>
        <v>0</v>
      </c>
      <c r="U786" s="405">
        <f t="shared" si="174"/>
        <v>0</v>
      </c>
      <c r="V786" s="406">
        <f t="shared" si="174"/>
        <v>0</v>
      </c>
      <c r="W786" s="405">
        <f t="shared" si="174"/>
        <v>0</v>
      </c>
      <c r="X786" s="406">
        <f t="shared" si="174"/>
        <v>0</v>
      </c>
      <c r="Y786" s="405">
        <f t="shared" si="174"/>
        <v>0</v>
      </c>
      <c r="Z786" s="406">
        <f t="shared" si="174"/>
        <v>0</v>
      </c>
      <c r="AA786" s="405">
        <f t="shared" si="174"/>
        <v>0</v>
      </c>
      <c r="AB786" s="416">
        <f t="shared" si="174"/>
        <v>0</v>
      </c>
      <c r="AC786" s="399">
        <f>SUBTOTAL(9,AC787:AC788)</f>
        <v>0</v>
      </c>
      <c r="AD786" s="1550"/>
      <c r="AE786" s="1551"/>
      <c r="AF786" s="1551"/>
      <c r="AG786" s="528"/>
      <c r="AH786" s="521"/>
      <c r="AI786" s="521"/>
      <c r="AJ786" s="521"/>
      <c r="AK786" s="521"/>
      <c r="AL786" s="521"/>
      <c r="AM786" s="521"/>
      <c r="AN786" s="521"/>
      <c r="AO786" s="521"/>
      <c r="AP786" s="521"/>
      <c r="AQ786" s="521"/>
      <c r="AR786" s="521"/>
      <c r="AS786" s="521"/>
      <c r="AT786" s="521"/>
      <c r="AU786" s="521"/>
      <c r="AV786" s="521"/>
      <c r="AW786" s="521"/>
      <c r="AX786" s="521"/>
      <c r="AY786" s="521"/>
      <c r="AZ786" s="521"/>
      <c r="BA786" s="521"/>
      <c r="BB786" s="521"/>
      <c r="BC786" s="521"/>
      <c r="BD786" s="521"/>
      <c r="BE786" s="521"/>
      <c r="BF786" s="521"/>
      <c r="BG786" s="521"/>
      <c r="BH786" s="521"/>
      <c r="BI786" s="521"/>
      <c r="BJ786" s="521"/>
      <c r="BK786" s="521"/>
      <c r="BL786" s="521"/>
      <c r="BM786" s="521"/>
      <c r="BN786" s="521"/>
      <c r="BO786" s="521"/>
      <c r="BP786" s="521"/>
      <c r="BQ786" s="521"/>
      <c r="BR786" s="521"/>
      <c r="BS786" s="521"/>
      <c r="BT786" s="521"/>
      <c r="BU786" s="521"/>
      <c r="BV786" s="521"/>
      <c r="BW786" s="521"/>
      <c r="BX786" s="521"/>
      <c r="BY786" s="521"/>
      <c r="BZ786" s="521"/>
      <c r="CA786" s="521"/>
      <c r="CB786" s="521"/>
      <c r="CC786" s="521"/>
      <c r="CD786" s="521"/>
      <c r="CE786" s="521"/>
      <c r="CF786" s="521"/>
      <c r="CG786" s="521"/>
      <c r="CH786" s="521"/>
      <c r="CI786" s="521"/>
      <c r="CJ786" s="521"/>
      <c r="CK786" s="521"/>
      <c r="CL786" s="521"/>
      <c r="CM786" s="521"/>
      <c r="CN786" s="521"/>
      <c r="CO786" s="521"/>
      <c r="CP786" s="521"/>
      <c r="CQ786" s="521"/>
    </row>
    <row r="787" spans="1:95" s="69" customFormat="1" ht="15" customHeight="1" outlineLevel="1" x14ac:dyDescent="0.2">
      <c r="A787" s="11">
        <v>107</v>
      </c>
      <c r="B787" s="294"/>
      <c r="C787" s="263"/>
      <c r="D787" s="263"/>
      <c r="E787" s="264"/>
      <c r="F787" s="1045" t="str">
        <f>'2. CAD NCCF'!F787:L787</f>
        <v>Mandatory</v>
      </c>
      <c r="G787" s="1046"/>
      <c r="H787" s="1046"/>
      <c r="I787" s="1046"/>
      <c r="J787" s="1046"/>
      <c r="K787" s="1046"/>
      <c r="L787" s="1431"/>
      <c r="M787" s="400">
        <f>M11</f>
        <v>0</v>
      </c>
      <c r="N787" s="408">
        <f t="shared" ref="N787:AB787" si="175">N11</f>
        <v>0</v>
      </c>
      <c r="O787" s="408">
        <f t="shared" si="175"/>
        <v>0</v>
      </c>
      <c r="P787" s="408">
        <f t="shared" si="175"/>
        <v>0</v>
      </c>
      <c r="Q787" s="409">
        <f t="shared" si="175"/>
        <v>0</v>
      </c>
      <c r="R787" s="408">
        <f t="shared" si="175"/>
        <v>0</v>
      </c>
      <c r="S787" s="408">
        <f t="shared" si="175"/>
        <v>0</v>
      </c>
      <c r="T787" s="408">
        <f t="shared" si="175"/>
        <v>0</v>
      </c>
      <c r="U787" s="408">
        <f t="shared" si="175"/>
        <v>0</v>
      </c>
      <c r="V787" s="408">
        <f t="shared" si="175"/>
        <v>0</v>
      </c>
      <c r="W787" s="408">
        <f t="shared" si="175"/>
        <v>0</v>
      </c>
      <c r="X787" s="408">
        <f t="shared" si="175"/>
        <v>0</v>
      </c>
      <c r="Y787" s="408">
        <f t="shared" si="175"/>
        <v>0</v>
      </c>
      <c r="Z787" s="408">
        <f t="shared" si="175"/>
        <v>0</v>
      </c>
      <c r="AA787" s="408">
        <f t="shared" si="175"/>
        <v>0</v>
      </c>
      <c r="AB787" s="417">
        <f t="shared" si="175"/>
        <v>0</v>
      </c>
      <c r="AC787" s="531">
        <f>M787-SUM(N787:AB787)</f>
        <v>0</v>
      </c>
      <c r="AD787" s="1448"/>
      <c r="AE787" s="852"/>
      <c r="AF787" s="852"/>
      <c r="AG787" s="528"/>
      <c r="AH787" s="521"/>
      <c r="AI787" s="521"/>
      <c r="AJ787" s="521"/>
      <c r="AK787" s="521"/>
      <c r="AL787" s="521"/>
      <c r="AM787" s="521"/>
      <c r="AN787" s="521"/>
      <c r="AO787" s="521"/>
      <c r="AP787" s="521"/>
      <c r="AQ787" s="521"/>
      <c r="AR787" s="521"/>
      <c r="AS787" s="521"/>
      <c r="AT787" s="521"/>
      <c r="AU787" s="521"/>
      <c r="AV787" s="521"/>
      <c r="AW787" s="521"/>
      <c r="AX787" s="521"/>
      <c r="AY787" s="521"/>
      <c r="AZ787" s="521"/>
      <c r="BA787" s="521"/>
      <c r="BB787" s="521"/>
      <c r="BC787" s="521"/>
      <c r="BD787" s="521"/>
      <c r="BE787" s="521"/>
      <c r="BF787" s="521"/>
      <c r="BG787" s="521"/>
      <c r="BH787" s="521"/>
      <c r="BI787" s="521"/>
      <c r="BJ787" s="521"/>
      <c r="BK787" s="521"/>
      <c r="BL787" s="521"/>
      <c r="BM787" s="521"/>
      <c r="BN787" s="521"/>
      <c r="BO787" s="521"/>
      <c r="BP787" s="521"/>
      <c r="BQ787" s="521"/>
      <c r="BR787" s="521"/>
      <c r="BS787" s="521"/>
      <c r="BT787" s="521"/>
      <c r="BU787" s="521"/>
      <c r="BV787" s="521"/>
      <c r="BW787" s="521"/>
      <c r="BX787" s="521"/>
      <c r="BY787" s="521"/>
      <c r="BZ787" s="521"/>
      <c r="CA787" s="521"/>
      <c r="CB787" s="521"/>
      <c r="CC787" s="521"/>
      <c r="CD787" s="521"/>
      <c r="CE787" s="521"/>
      <c r="CF787" s="521"/>
      <c r="CG787" s="521"/>
      <c r="CH787" s="521"/>
      <c r="CI787" s="521"/>
      <c r="CJ787" s="521"/>
      <c r="CK787" s="521"/>
      <c r="CL787" s="521"/>
      <c r="CM787" s="521"/>
      <c r="CN787" s="521"/>
      <c r="CO787" s="521"/>
      <c r="CP787" s="521"/>
      <c r="CQ787" s="521"/>
    </row>
    <row r="788" spans="1:95" s="69" customFormat="1" ht="15" customHeight="1" outlineLevel="1" x14ac:dyDescent="0.2">
      <c r="A788" s="11">
        <v>108</v>
      </c>
      <c r="B788" s="294"/>
      <c r="C788" s="263"/>
      <c r="D788" s="263"/>
      <c r="E788" s="264"/>
      <c r="F788" s="1032" t="str">
        <f>'2. CAD NCCF'!F788:L788</f>
        <v>Unencumbered</v>
      </c>
      <c r="G788" s="1033"/>
      <c r="H788" s="1033"/>
      <c r="I788" s="1033"/>
      <c r="J788" s="1033"/>
      <c r="K788" s="1033"/>
      <c r="L788" s="1064"/>
      <c r="M788" s="400">
        <f>M12</f>
        <v>0</v>
      </c>
      <c r="N788" s="408">
        <f>M788</f>
        <v>0</v>
      </c>
      <c r="O788" s="1370"/>
      <c r="P788" s="1256"/>
      <c r="Q788" s="1256"/>
      <c r="R788" s="1256"/>
      <c r="S788" s="1256"/>
      <c r="T788" s="1256"/>
      <c r="U788" s="1256"/>
      <c r="V788" s="1256"/>
      <c r="W788" s="1256"/>
      <c r="X788" s="1256"/>
      <c r="Y788" s="1256"/>
      <c r="Z788" s="1256"/>
      <c r="AA788" s="1256"/>
      <c r="AB788" s="1256"/>
      <c r="AC788" s="1256"/>
      <c r="AD788" s="857"/>
      <c r="AE788" s="858"/>
      <c r="AF788" s="858"/>
      <c r="AG788" s="528"/>
      <c r="AH788" s="521"/>
      <c r="AI788" s="521"/>
      <c r="AJ788" s="521"/>
      <c r="AK788" s="521"/>
      <c r="AL788" s="521"/>
      <c r="AM788" s="521"/>
      <c r="AN788" s="521"/>
      <c r="AO788" s="521"/>
      <c r="AP788" s="521"/>
      <c r="AQ788" s="521"/>
      <c r="AR788" s="521"/>
      <c r="AS788" s="521"/>
      <c r="AT788" s="521"/>
      <c r="AU788" s="521"/>
      <c r="AV788" s="521"/>
      <c r="AW788" s="521"/>
      <c r="AX788" s="521"/>
      <c r="AY788" s="521"/>
      <c r="AZ788" s="521"/>
      <c r="BA788" s="521"/>
      <c r="BB788" s="521"/>
      <c r="BC788" s="521"/>
      <c r="BD788" s="521"/>
      <c r="BE788" s="521"/>
      <c r="BF788" s="521"/>
      <c r="BG788" s="521"/>
      <c r="BH788" s="521"/>
      <c r="BI788" s="521"/>
      <c r="BJ788" s="521"/>
      <c r="BK788" s="521"/>
      <c r="BL788" s="521"/>
      <c r="BM788" s="521"/>
      <c r="BN788" s="521"/>
      <c r="BO788" s="521"/>
      <c r="BP788" s="521"/>
      <c r="BQ788" s="521"/>
      <c r="BR788" s="521"/>
      <c r="BS788" s="521"/>
      <c r="BT788" s="521"/>
      <c r="BU788" s="521"/>
      <c r="BV788" s="521"/>
      <c r="BW788" s="521"/>
      <c r="BX788" s="521"/>
      <c r="BY788" s="521"/>
      <c r="BZ788" s="521"/>
      <c r="CA788" s="521"/>
      <c r="CB788" s="521"/>
      <c r="CC788" s="521"/>
      <c r="CD788" s="521"/>
      <c r="CE788" s="521"/>
      <c r="CF788" s="521"/>
      <c r="CG788" s="521"/>
      <c r="CH788" s="521"/>
      <c r="CI788" s="521"/>
      <c r="CJ788" s="521"/>
      <c r="CK788" s="521"/>
      <c r="CL788" s="521"/>
      <c r="CM788" s="521"/>
      <c r="CN788" s="521"/>
      <c r="CO788" s="521"/>
      <c r="CP788" s="521"/>
      <c r="CQ788" s="521"/>
    </row>
    <row r="789" spans="1:95" s="69" customFormat="1" ht="15" customHeight="1" outlineLevel="1" x14ac:dyDescent="0.2">
      <c r="A789" s="11">
        <v>109</v>
      </c>
      <c r="B789" s="294"/>
      <c r="C789" s="257"/>
      <c r="D789" s="868" t="str">
        <f>'2. CAD NCCF'!D789:L789</f>
        <v>Deposits with financials institutions (FI)</v>
      </c>
      <c r="E789" s="869"/>
      <c r="F789" s="869"/>
      <c r="G789" s="869"/>
      <c r="H789" s="869"/>
      <c r="I789" s="869"/>
      <c r="J789" s="869"/>
      <c r="K789" s="869"/>
      <c r="L789" s="870"/>
      <c r="M789" s="399">
        <f>SUBTOTAL(9,M790:M791)</f>
        <v>0</v>
      </c>
      <c r="N789" s="402">
        <f t="shared" ref="N789:AC789" si="176">SUBTOTAL(9,N790:N791)</f>
        <v>0</v>
      </c>
      <c r="O789" s="406">
        <f t="shared" si="176"/>
        <v>0</v>
      </c>
      <c r="P789" s="405">
        <f t="shared" si="176"/>
        <v>0</v>
      </c>
      <c r="Q789" s="407">
        <f t="shared" si="176"/>
        <v>0</v>
      </c>
      <c r="R789" s="406">
        <f t="shared" si="176"/>
        <v>0</v>
      </c>
      <c r="S789" s="405">
        <f t="shared" si="176"/>
        <v>0</v>
      </c>
      <c r="T789" s="406">
        <f t="shared" si="176"/>
        <v>0</v>
      </c>
      <c r="U789" s="405">
        <f t="shared" si="176"/>
        <v>0</v>
      </c>
      <c r="V789" s="406">
        <f t="shared" si="176"/>
        <v>0</v>
      </c>
      <c r="W789" s="405">
        <f t="shared" si="176"/>
        <v>0</v>
      </c>
      <c r="X789" s="406">
        <f t="shared" si="176"/>
        <v>0</v>
      </c>
      <c r="Y789" s="405">
        <f t="shared" si="176"/>
        <v>0</v>
      </c>
      <c r="Z789" s="406">
        <f t="shared" si="176"/>
        <v>0</v>
      </c>
      <c r="AA789" s="405">
        <f t="shared" si="176"/>
        <v>0</v>
      </c>
      <c r="AB789" s="416">
        <f t="shared" si="176"/>
        <v>0</v>
      </c>
      <c r="AC789" s="399">
        <f t="shared" si="176"/>
        <v>0</v>
      </c>
      <c r="AD789" s="1550"/>
      <c r="AE789" s="1551"/>
      <c r="AF789" s="1551"/>
      <c r="AG789" s="528"/>
      <c r="AH789" s="521"/>
      <c r="AI789" s="521"/>
      <c r="AJ789" s="521"/>
      <c r="AK789" s="521"/>
      <c r="AL789" s="521"/>
      <c r="AM789" s="521"/>
      <c r="AN789" s="521"/>
      <c r="AO789" s="521"/>
      <c r="AP789" s="521"/>
      <c r="AQ789" s="521"/>
      <c r="AR789" s="521"/>
      <c r="AS789" s="521"/>
      <c r="AT789" s="521"/>
      <c r="AU789" s="521"/>
      <c r="AV789" s="521"/>
      <c r="AW789" s="521"/>
      <c r="AX789" s="521"/>
      <c r="AY789" s="521"/>
      <c r="AZ789" s="521"/>
      <c r="BA789" s="521"/>
      <c r="BB789" s="521"/>
      <c r="BC789" s="521"/>
      <c r="BD789" s="521"/>
      <c r="BE789" s="521"/>
      <c r="BF789" s="521"/>
      <c r="BG789" s="521"/>
      <c r="BH789" s="521"/>
      <c r="BI789" s="521"/>
      <c r="BJ789" s="521"/>
      <c r="BK789" s="521"/>
      <c r="BL789" s="521"/>
      <c r="BM789" s="521"/>
      <c r="BN789" s="521"/>
      <c r="BO789" s="521"/>
      <c r="BP789" s="521"/>
      <c r="BQ789" s="521"/>
      <c r="BR789" s="521"/>
      <c r="BS789" s="521"/>
      <c r="BT789" s="521"/>
      <c r="BU789" s="521"/>
      <c r="BV789" s="521"/>
      <c r="BW789" s="521"/>
      <c r="BX789" s="521"/>
      <c r="BY789" s="521"/>
      <c r="BZ789" s="521"/>
      <c r="CA789" s="521"/>
      <c r="CB789" s="521"/>
      <c r="CC789" s="521"/>
      <c r="CD789" s="521"/>
      <c r="CE789" s="521"/>
      <c r="CF789" s="521"/>
      <c r="CG789" s="521"/>
      <c r="CH789" s="521"/>
      <c r="CI789" s="521"/>
      <c r="CJ789" s="521"/>
      <c r="CK789" s="521"/>
      <c r="CL789" s="521"/>
      <c r="CM789" s="521"/>
      <c r="CN789" s="521"/>
      <c r="CO789" s="521"/>
      <c r="CP789" s="521"/>
      <c r="CQ789" s="521"/>
    </row>
    <row r="790" spans="1:95" s="69" customFormat="1" ht="15" customHeight="1" outlineLevel="1" x14ac:dyDescent="0.2">
      <c r="A790" s="11">
        <v>110</v>
      </c>
      <c r="B790" s="294"/>
      <c r="C790" s="311"/>
      <c r="D790" s="311"/>
      <c r="E790" s="312"/>
      <c r="F790" s="880" t="str">
        <f>'2. CAD NCCF'!F790:L790</f>
        <v>Demand deposits at FI</v>
      </c>
      <c r="G790" s="881"/>
      <c r="H790" s="881"/>
      <c r="I790" s="881"/>
      <c r="J790" s="881"/>
      <c r="K790" s="881"/>
      <c r="L790" s="882"/>
      <c r="M790" s="400">
        <f>M14</f>
        <v>0</v>
      </c>
      <c r="N790" s="411">
        <f>M790</f>
        <v>0</v>
      </c>
      <c r="O790" s="1255"/>
      <c r="P790" s="1255"/>
      <c r="Q790" s="1255"/>
      <c r="R790" s="1255"/>
      <c r="S790" s="1255"/>
      <c r="T790" s="1255"/>
      <c r="U790" s="1255"/>
      <c r="V790" s="1255"/>
      <c r="W790" s="1255"/>
      <c r="X790" s="1255"/>
      <c r="Y790" s="1255"/>
      <c r="Z790" s="1255"/>
      <c r="AA790" s="1255"/>
      <c r="AB790" s="1255"/>
      <c r="AC790" s="425">
        <f>M790-SUM(N790:AB790)</f>
        <v>0</v>
      </c>
      <c r="AD790" s="1671"/>
      <c r="AE790" s="852"/>
      <c r="AF790" s="852"/>
      <c r="AG790" s="528"/>
      <c r="AH790" s="521"/>
      <c r="AI790" s="521"/>
      <c r="AJ790" s="521"/>
      <c r="AK790" s="521"/>
      <c r="AL790" s="521"/>
      <c r="AM790" s="521"/>
      <c r="AN790" s="521"/>
      <c r="AO790" s="521"/>
      <c r="AP790" s="521"/>
      <c r="AQ790" s="521"/>
      <c r="AR790" s="521"/>
      <c r="AS790" s="521"/>
      <c r="AT790" s="521"/>
      <c r="AU790" s="521"/>
      <c r="AV790" s="521"/>
      <c r="AW790" s="521"/>
      <c r="AX790" s="521"/>
      <c r="AY790" s="521"/>
      <c r="AZ790" s="521"/>
      <c r="BA790" s="521"/>
      <c r="BB790" s="521"/>
      <c r="BC790" s="521"/>
      <c r="BD790" s="521"/>
      <c r="BE790" s="521"/>
      <c r="BF790" s="521"/>
      <c r="BG790" s="521"/>
      <c r="BH790" s="521"/>
      <c r="BI790" s="521"/>
      <c r="BJ790" s="521"/>
      <c r="BK790" s="521"/>
      <c r="BL790" s="521"/>
      <c r="BM790" s="521"/>
      <c r="BN790" s="521"/>
      <c r="BO790" s="521"/>
      <c r="BP790" s="521"/>
      <c r="BQ790" s="521"/>
      <c r="BR790" s="521"/>
      <c r="BS790" s="521"/>
      <c r="BT790" s="521"/>
      <c r="BU790" s="521"/>
      <c r="BV790" s="521"/>
      <c r="BW790" s="521"/>
      <c r="BX790" s="521"/>
      <c r="BY790" s="521"/>
      <c r="BZ790" s="521"/>
      <c r="CA790" s="521"/>
      <c r="CB790" s="521"/>
      <c r="CC790" s="521"/>
      <c r="CD790" s="521"/>
      <c r="CE790" s="521"/>
      <c r="CF790" s="521"/>
      <c r="CG790" s="521"/>
      <c r="CH790" s="521"/>
      <c r="CI790" s="521"/>
      <c r="CJ790" s="521"/>
      <c r="CK790" s="521"/>
      <c r="CL790" s="521"/>
      <c r="CM790" s="521"/>
      <c r="CN790" s="521"/>
      <c r="CO790" s="521"/>
      <c r="CP790" s="521"/>
      <c r="CQ790" s="521"/>
    </row>
    <row r="791" spans="1:95" s="69" customFormat="1" ht="15" customHeight="1" outlineLevel="1" x14ac:dyDescent="0.2">
      <c r="A791" s="11">
        <v>111</v>
      </c>
      <c r="B791" s="294"/>
      <c r="C791" s="257"/>
      <c r="D791" s="257"/>
      <c r="E791" s="258"/>
      <c r="F791" s="880" t="str">
        <f>'2. CAD NCCF'!F791:L791</f>
        <v>Term deposits at FI</v>
      </c>
      <c r="G791" s="881"/>
      <c r="H791" s="881"/>
      <c r="I791" s="881"/>
      <c r="J791" s="881"/>
      <c r="K791" s="881"/>
      <c r="L791" s="882"/>
      <c r="M791" s="400">
        <f>M15</f>
        <v>0</v>
      </c>
      <c r="N791" s="411">
        <f t="shared" ref="N791:AB791" si="177">N15</f>
        <v>0</v>
      </c>
      <c r="O791" s="408">
        <f t="shared" si="177"/>
        <v>0</v>
      </c>
      <c r="P791" s="408">
        <f t="shared" si="177"/>
        <v>0</v>
      </c>
      <c r="Q791" s="409">
        <f t="shared" si="177"/>
        <v>0</v>
      </c>
      <c r="R791" s="408">
        <f t="shared" si="177"/>
        <v>0</v>
      </c>
      <c r="S791" s="408">
        <f t="shared" si="177"/>
        <v>0</v>
      </c>
      <c r="T791" s="408">
        <f t="shared" si="177"/>
        <v>0</v>
      </c>
      <c r="U791" s="408">
        <f t="shared" si="177"/>
        <v>0</v>
      </c>
      <c r="V791" s="408">
        <f t="shared" si="177"/>
        <v>0</v>
      </c>
      <c r="W791" s="408">
        <f t="shared" si="177"/>
        <v>0</v>
      </c>
      <c r="X791" s="408">
        <f t="shared" si="177"/>
        <v>0</v>
      </c>
      <c r="Y791" s="408">
        <f t="shared" si="177"/>
        <v>0</v>
      </c>
      <c r="Z791" s="408">
        <f t="shared" si="177"/>
        <v>0</v>
      </c>
      <c r="AA791" s="408">
        <f t="shared" si="177"/>
        <v>0</v>
      </c>
      <c r="AB791" s="417">
        <f t="shared" si="177"/>
        <v>0</v>
      </c>
      <c r="AC791" s="425">
        <f>M791-SUM(N791:AB791)</f>
        <v>0</v>
      </c>
      <c r="AD791" s="1744"/>
      <c r="AE791" s="858"/>
      <c r="AF791" s="858"/>
      <c r="AG791" s="528"/>
      <c r="AH791" s="521"/>
      <c r="AI791" s="521"/>
      <c r="AJ791" s="521"/>
      <c r="AK791" s="521"/>
      <c r="AL791" s="521"/>
      <c r="AM791" s="521"/>
      <c r="AN791" s="521"/>
      <c r="AO791" s="521"/>
      <c r="AP791" s="521"/>
      <c r="AQ791" s="521"/>
      <c r="AR791" s="521"/>
      <c r="AS791" s="521"/>
      <c r="AT791" s="521"/>
      <c r="AU791" s="521"/>
      <c r="AV791" s="521"/>
      <c r="AW791" s="521"/>
      <c r="AX791" s="521"/>
      <c r="AY791" s="521"/>
      <c r="AZ791" s="521"/>
      <c r="BA791" s="521"/>
      <c r="BB791" s="521"/>
      <c r="BC791" s="521"/>
      <c r="BD791" s="521"/>
      <c r="BE791" s="521"/>
      <c r="BF791" s="521"/>
      <c r="BG791" s="521"/>
      <c r="BH791" s="521"/>
      <c r="BI791" s="521"/>
      <c r="BJ791" s="521"/>
      <c r="BK791" s="521"/>
      <c r="BL791" s="521"/>
      <c r="BM791" s="521"/>
      <c r="BN791" s="521"/>
      <c r="BO791" s="521"/>
      <c r="BP791" s="521"/>
      <c r="BQ791" s="521"/>
      <c r="BR791" s="521"/>
      <c r="BS791" s="521"/>
      <c r="BT791" s="521"/>
      <c r="BU791" s="521"/>
      <c r="BV791" s="521"/>
      <c r="BW791" s="521"/>
      <c r="BX791" s="521"/>
      <c r="BY791" s="521"/>
      <c r="BZ791" s="521"/>
      <c r="CA791" s="521"/>
      <c r="CB791" s="521"/>
      <c r="CC791" s="521"/>
      <c r="CD791" s="521"/>
      <c r="CE791" s="521"/>
      <c r="CF791" s="521"/>
      <c r="CG791" s="521"/>
      <c r="CH791" s="521"/>
      <c r="CI791" s="521"/>
      <c r="CJ791" s="521"/>
      <c r="CK791" s="521"/>
      <c r="CL791" s="521"/>
      <c r="CM791" s="521"/>
      <c r="CN791" s="521"/>
      <c r="CO791" s="521"/>
      <c r="CP791" s="521"/>
      <c r="CQ791" s="521"/>
    </row>
    <row r="792" spans="1:95" s="69" customFormat="1" ht="15" customHeight="1" outlineLevel="1" x14ac:dyDescent="0.2">
      <c r="A792" s="11">
        <v>112</v>
      </c>
      <c r="B792" s="294"/>
      <c r="C792" s="1048" t="str">
        <f>'2. CAD NCCF'!C792:AF792</f>
        <v>Securities</v>
      </c>
      <c r="D792" s="1049"/>
      <c r="E792" s="1049"/>
      <c r="F792" s="1049"/>
      <c r="G792" s="1049"/>
      <c r="H792" s="1049"/>
      <c r="I792" s="1049"/>
      <c r="J792" s="1049"/>
      <c r="K792" s="1049"/>
      <c r="L792" s="1049"/>
      <c r="M792" s="1049"/>
      <c r="N792" s="1049"/>
      <c r="O792" s="1049"/>
      <c r="P792" s="1049"/>
      <c r="Q792" s="1049"/>
      <c r="R792" s="1049"/>
      <c r="S792" s="1049"/>
      <c r="T792" s="1049"/>
      <c r="U792" s="1049"/>
      <c r="V792" s="1049"/>
      <c r="W792" s="1049"/>
      <c r="X792" s="1049"/>
      <c r="Y792" s="1049"/>
      <c r="Z792" s="1049"/>
      <c r="AA792" s="1049"/>
      <c r="AB792" s="1049"/>
      <c r="AC792" s="1049"/>
      <c r="AD792" s="1049"/>
      <c r="AE792" s="1049"/>
      <c r="AF792" s="1049"/>
      <c r="AG792" s="528"/>
      <c r="AH792" s="521"/>
      <c r="AI792" s="521"/>
      <c r="AJ792" s="521"/>
      <c r="AK792" s="521"/>
      <c r="AL792" s="521"/>
      <c r="AM792" s="521"/>
      <c r="AN792" s="521"/>
      <c r="AO792" s="521"/>
      <c r="AP792" s="521"/>
      <c r="AQ792" s="521"/>
      <c r="AR792" s="521"/>
      <c r="AS792" s="521"/>
      <c r="AT792" s="521"/>
      <c r="AU792" s="521"/>
      <c r="AV792" s="521"/>
      <c r="AW792" s="521"/>
      <c r="AX792" s="521"/>
      <c r="AY792" s="521"/>
      <c r="AZ792" s="521"/>
      <c r="BA792" s="521"/>
      <c r="BB792" s="521"/>
      <c r="BC792" s="521"/>
      <c r="BD792" s="521"/>
      <c r="BE792" s="521"/>
      <c r="BF792" s="521"/>
      <c r="BG792" s="521"/>
      <c r="BH792" s="521"/>
      <c r="BI792" s="521"/>
      <c r="BJ792" s="521"/>
      <c r="BK792" s="521"/>
      <c r="BL792" s="521"/>
      <c r="BM792" s="521"/>
      <c r="BN792" s="521"/>
      <c r="BO792" s="521"/>
      <c r="BP792" s="521"/>
      <c r="BQ792" s="521"/>
      <c r="BR792" s="521"/>
      <c r="BS792" s="521"/>
      <c r="BT792" s="521"/>
      <c r="BU792" s="521"/>
      <c r="BV792" s="521"/>
      <c r="BW792" s="521"/>
      <c r="BX792" s="521"/>
      <c r="BY792" s="521"/>
      <c r="BZ792" s="521"/>
      <c r="CA792" s="521"/>
      <c r="CB792" s="521"/>
      <c r="CC792" s="521"/>
      <c r="CD792" s="521"/>
      <c r="CE792" s="521"/>
      <c r="CF792" s="521"/>
      <c r="CG792" s="521"/>
      <c r="CH792" s="521"/>
      <c r="CI792" s="521"/>
      <c r="CJ792" s="521"/>
      <c r="CK792" s="521"/>
      <c r="CL792" s="521"/>
      <c r="CM792" s="521"/>
      <c r="CN792" s="521"/>
      <c r="CO792" s="521"/>
      <c r="CP792" s="521"/>
      <c r="CQ792" s="521"/>
    </row>
    <row r="793" spans="1:95" s="69" customFormat="1" ht="15" customHeight="1" outlineLevel="1" x14ac:dyDescent="0.2">
      <c r="A793" s="11">
        <v>113</v>
      </c>
      <c r="B793" s="294"/>
      <c r="C793" s="289"/>
      <c r="D793" s="868" t="str">
        <f>'2. CAD NCCF'!D793:AF793</f>
        <v>Government securities (GS)</v>
      </c>
      <c r="E793" s="869"/>
      <c r="F793" s="869"/>
      <c r="G793" s="869"/>
      <c r="H793" s="869"/>
      <c r="I793" s="869"/>
      <c r="J793" s="869"/>
      <c r="K793" s="869"/>
      <c r="L793" s="869"/>
      <c r="M793" s="869"/>
      <c r="N793" s="869"/>
      <c r="O793" s="869"/>
      <c r="P793" s="869"/>
      <c r="Q793" s="869"/>
      <c r="R793" s="869"/>
      <c r="S793" s="869"/>
      <c r="T793" s="869"/>
      <c r="U793" s="869"/>
      <c r="V793" s="869"/>
      <c r="W793" s="869"/>
      <c r="X793" s="869"/>
      <c r="Y793" s="869"/>
      <c r="Z793" s="869"/>
      <c r="AA793" s="869"/>
      <c r="AB793" s="869"/>
      <c r="AC793" s="869"/>
      <c r="AD793" s="869"/>
      <c r="AE793" s="869"/>
      <c r="AF793" s="869"/>
      <c r="AG793" s="528"/>
      <c r="AH793" s="521"/>
      <c r="AI793" s="521"/>
      <c r="AJ793" s="521"/>
      <c r="AK793" s="521"/>
      <c r="AL793" s="521"/>
      <c r="AM793" s="521"/>
      <c r="AN793" s="521"/>
      <c r="AO793" s="521"/>
      <c r="AP793" s="521"/>
      <c r="AQ793" s="521"/>
      <c r="AR793" s="521"/>
      <c r="AS793" s="521"/>
      <c r="AT793" s="521"/>
      <c r="AU793" s="521"/>
      <c r="AV793" s="521"/>
      <c r="AW793" s="521"/>
      <c r="AX793" s="521"/>
      <c r="AY793" s="521"/>
      <c r="AZ793" s="521"/>
      <c r="BA793" s="521"/>
      <c r="BB793" s="521"/>
      <c r="BC793" s="521"/>
      <c r="BD793" s="521"/>
      <c r="BE793" s="521"/>
      <c r="BF793" s="521"/>
      <c r="BG793" s="521"/>
      <c r="BH793" s="521"/>
      <c r="BI793" s="521"/>
      <c r="BJ793" s="521"/>
      <c r="BK793" s="521"/>
      <c r="BL793" s="521"/>
      <c r="BM793" s="521"/>
      <c r="BN793" s="521"/>
      <c r="BO793" s="521"/>
      <c r="BP793" s="521"/>
      <c r="BQ793" s="521"/>
      <c r="BR793" s="521"/>
      <c r="BS793" s="521"/>
      <c r="BT793" s="521"/>
      <c r="BU793" s="521"/>
      <c r="BV793" s="521"/>
      <c r="BW793" s="521"/>
      <c r="BX793" s="521"/>
      <c r="BY793" s="521"/>
      <c r="BZ793" s="521"/>
      <c r="CA793" s="521"/>
      <c r="CB793" s="521"/>
      <c r="CC793" s="521"/>
      <c r="CD793" s="521"/>
      <c r="CE793" s="521"/>
      <c r="CF793" s="521"/>
      <c r="CG793" s="521"/>
      <c r="CH793" s="521"/>
      <c r="CI793" s="521"/>
      <c r="CJ793" s="521"/>
      <c r="CK793" s="521"/>
      <c r="CL793" s="521"/>
      <c r="CM793" s="521"/>
      <c r="CN793" s="521"/>
      <c r="CO793" s="521"/>
      <c r="CP793" s="521"/>
      <c r="CQ793" s="521"/>
    </row>
    <row r="794" spans="1:95" s="69" customFormat="1" ht="15" customHeight="1" outlineLevel="1" x14ac:dyDescent="0.2">
      <c r="A794" s="11">
        <v>114</v>
      </c>
      <c r="B794" s="294"/>
      <c r="C794" s="289"/>
      <c r="D794" s="289"/>
      <c r="E794" s="933" t="str">
        <f>'2. CAD NCCF'!E794:L794</f>
        <v>High rated GS</v>
      </c>
      <c r="F794" s="934"/>
      <c r="G794" s="934"/>
      <c r="H794" s="934"/>
      <c r="I794" s="934"/>
      <c r="J794" s="934"/>
      <c r="K794" s="934"/>
      <c r="L794" s="935"/>
      <c r="M794" s="399">
        <f>SUBTOTAL(9,M795:M798)</f>
        <v>0</v>
      </c>
      <c r="N794" s="402">
        <f t="shared" ref="N794:AC794" si="178">SUBTOTAL(9,N795:N798)</f>
        <v>0</v>
      </c>
      <c r="O794" s="406">
        <f t="shared" si="178"/>
        <v>0</v>
      </c>
      <c r="P794" s="405">
        <f t="shared" si="178"/>
        <v>0</v>
      </c>
      <c r="Q794" s="416">
        <f t="shared" si="178"/>
        <v>0</v>
      </c>
      <c r="R794" s="402">
        <f t="shared" si="178"/>
        <v>0</v>
      </c>
      <c r="S794" s="405">
        <f t="shared" si="178"/>
        <v>0</v>
      </c>
      <c r="T794" s="406">
        <f t="shared" si="178"/>
        <v>0</v>
      </c>
      <c r="U794" s="405">
        <f t="shared" si="178"/>
        <v>0</v>
      </c>
      <c r="V794" s="406">
        <f t="shared" si="178"/>
        <v>0</v>
      </c>
      <c r="W794" s="405">
        <f t="shared" si="178"/>
        <v>0</v>
      </c>
      <c r="X794" s="406">
        <f t="shared" si="178"/>
        <v>0</v>
      </c>
      <c r="Y794" s="405">
        <f t="shared" si="178"/>
        <v>0</v>
      </c>
      <c r="Z794" s="406">
        <f t="shared" si="178"/>
        <v>0</v>
      </c>
      <c r="AA794" s="405">
        <f t="shared" si="178"/>
        <v>0</v>
      </c>
      <c r="AB794" s="416">
        <f t="shared" si="178"/>
        <v>0</v>
      </c>
      <c r="AC794" s="399">
        <f t="shared" si="178"/>
        <v>0</v>
      </c>
      <c r="AD794" s="1671"/>
      <c r="AE794" s="852"/>
      <c r="AF794" s="852"/>
      <c r="AG794" s="528"/>
      <c r="AH794" s="521"/>
      <c r="AI794" s="521"/>
      <c r="AJ794" s="521"/>
      <c r="AK794" s="521"/>
      <c r="AL794" s="521"/>
      <c r="AM794" s="521"/>
      <c r="AN794" s="521"/>
      <c r="AO794" s="521"/>
      <c r="AP794" s="521"/>
      <c r="AQ794" s="521"/>
      <c r="AR794" s="521"/>
      <c r="AS794" s="521"/>
      <c r="AT794" s="521"/>
      <c r="AU794" s="521"/>
      <c r="AV794" s="521"/>
      <c r="AW794" s="521"/>
      <c r="AX794" s="521"/>
      <c r="AY794" s="521"/>
      <c r="AZ794" s="521"/>
      <c r="BA794" s="521"/>
      <c r="BB794" s="521"/>
      <c r="BC794" s="521"/>
      <c r="BD794" s="521"/>
      <c r="BE794" s="521"/>
      <c r="BF794" s="521"/>
      <c r="BG794" s="521"/>
      <c r="BH794" s="521"/>
      <c r="BI794" s="521"/>
      <c r="BJ794" s="521"/>
      <c r="BK794" s="521"/>
      <c r="BL794" s="521"/>
      <c r="BM794" s="521"/>
      <c r="BN794" s="521"/>
      <c r="BO794" s="521"/>
      <c r="BP794" s="521"/>
      <c r="BQ794" s="521"/>
      <c r="BR794" s="521"/>
      <c r="BS794" s="521"/>
      <c r="BT794" s="521"/>
      <c r="BU794" s="521"/>
      <c r="BV794" s="521"/>
      <c r="BW794" s="521"/>
      <c r="BX794" s="521"/>
      <c r="BY794" s="521"/>
      <c r="BZ794" s="521"/>
      <c r="CA794" s="521"/>
      <c r="CB794" s="521"/>
      <c r="CC794" s="521"/>
      <c r="CD794" s="521"/>
      <c r="CE794" s="521"/>
      <c r="CF794" s="521"/>
      <c r="CG794" s="521"/>
      <c r="CH794" s="521"/>
      <c r="CI794" s="521"/>
      <c r="CJ794" s="521"/>
      <c r="CK794" s="521"/>
      <c r="CL794" s="521"/>
      <c r="CM794" s="521"/>
      <c r="CN794" s="521"/>
      <c r="CO794" s="521"/>
      <c r="CP794" s="521"/>
      <c r="CQ794" s="521"/>
    </row>
    <row r="795" spans="1:95" s="69" customFormat="1" ht="15" customHeight="1" outlineLevel="1" x14ac:dyDescent="0.2">
      <c r="A795" s="11">
        <v>115</v>
      </c>
      <c r="B795" s="294"/>
      <c r="C795" s="289"/>
      <c r="D795" s="289"/>
      <c r="E795" s="314"/>
      <c r="F795" s="880" t="str">
        <f>'2. CAD NCCF'!F795:L795</f>
        <v xml:space="preserve">Sovereigh &amp; central bank GS </v>
      </c>
      <c r="G795" s="881"/>
      <c r="H795" s="881"/>
      <c r="I795" s="881"/>
      <c r="J795" s="881"/>
      <c r="K795" s="881"/>
      <c r="L795" s="882"/>
      <c r="M795" s="400">
        <f>M19</f>
        <v>0</v>
      </c>
      <c r="N795" s="412">
        <f>M795*(1-'Appx 1. Ref Rates'!$E8)+N19*('Appx 1. Ref Rates'!$E8)</f>
        <v>0</v>
      </c>
      <c r="O795" s="414">
        <f>O19*'Appx 1. Ref Rates'!$E$8</f>
        <v>0</v>
      </c>
      <c r="P795" s="414">
        <f>P19*'Appx 1. Ref Rates'!$E$8</f>
        <v>0</v>
      </c>
      <c r="Q795" s="418">
        <f>Q19*'Appx 1. Ref Rates'!$E$8</f>
        <v>0</v>
      </c>
      <c r="R795" s="411">
        <f>R19*'Appx 1. Ref Rates'!$E$8</f>
        <v>0</v>
      </c>
      <c r="S795" s="414">
        <f>S19*'Appx 1. Ref Rates'!$E$8</f>
        <v>0</v>
      </c>
      <c r="T795" s="414">
        <f>T19*'Appx 1. Ref Rates'!$E$8</f>
        <v>0</v>
      </c>
      <c r="U795" s="414">
        <f>U19*'Appx 1. Ref Rates'!$E$8</f>
        <v>0</v>
      </c>
      <c r="V795" s="414">
        <f>V19*'Appx 1. Ref Rates'!$E$8</f>
        <v>0</v>
      </c>
      <c r="W795" s="414">
        <f>W19*'Appx 1. Ref Rates'!$E$8</f>
        <v>0</v>
      </c>
      <c r="X795" s="414">
        <f>X19*'Appx 1. Ref Rates'!$E$8</f>
        <v>0</v>
      </c>
      <c r="Y795" s="414">
        <f>Y19*'Appx 1. Ref Rates'!$E$8</f>
        <v>0</v>
      </c>
      <c r="Z795" s="414">
        <f>Z19*'Appx 1. Ref Rates'!$E$8</f>
        <v>0</v>
      </c>
      <c r="AA795" s="414">
        <f>AA19*'Appx 1. Ref Rates'!$E$8</f>
        <v>0</v>
      </c>
      <c r="AB795" s="414">
        <f>AB19*'Appx 1. Ref Rates'!$E$8</f>
        <v>0</v>
      </c>
      <c r="AC795" s="400">
        <f>M795-SUM(N795:AB795)</f>
        <v>0</v>
      </c>
      <c r="AD795" s="1743"/>
      <c r="AE795" s="1083"/>
      <c r="AF795" s="855"/>
      <c r="AG795" s="528"/>
      <c r="AH795" s="521"/>
      <c r="AI795" s="521"/>
      <c r="AJ795" s="521"/>
      <c r="AK795" s="521"/>
      <c r="AL795" s="521"/>
      <c r="AM795" s="521"/>
      <c r="AN795" s="521"/>
      <c r="AO795" s="521"/>
      <c r="AP795" s="521"/>
      <c r="AQ795" s="521"/>
      <c r="AR795" s="521"/>
      <c r="AS795" s="521"/>
      <c r="AT795" s="521"/>
      <c r="AU795" s="521"/>
      <c r="AV795" s="521"/>
      <c r="AW795" s="521"/>
      <c r="AX795" s="521"/>
      <c r="AY795" s="521"/>
      <c r="AZ795" s="521"/>
      <c r="BA795" s="521"/>
      <c r="BB795" s="521"/>
      <c r="BC795" s="521"/>
      <c r="BD795" s="521"/>
      <c r="BE795" s="521"/>
      <c r="BF795" s="521"/>
      <c r="BG795" s="521"/>
      <c r="BH795" s="521"/>
      <c r="BI795" s="521"/>
      <c r="BJ795" s="521"/>
      <c r="BK795" s="521"/>
      <c r="BL795" s="521"/>
      <c r="BM795" s="521"/>
      <c r="BN795" s="521"/>
      <c r="BO795" s="521"/>
      <c r="BP795" s="521"/>
      <c r="BQ795" s="521"/>
      <c r="BR795" s="521"/>
      <c r="BS795" s="521"/>
      <c r="BT795" s="521"/>
      <c r="BU795" s="521"/>
      <c r="BV795" s="521"/>
      <c r="BW795" s="521"/>
      <c r="BX795" s="521"/>
      <c r="BY795" s="521"/>
      <c r="BZ795" s="521"/>
      <c r="CA795" s="521"/>
      <c r="CB795" s="521"/>
      <c r="CC795" s="521"/>
      <c r="CD795" s="521"/>
      <c r="CE795" s="521"/>
      <c r="CF795" s="521"/>
      <c r="CG795" s="521"/>
      <c r="CH795" s="521"/>
      <c r="CI795" s="521"/>
      <c r="CJ795" s="521"/>
      <c r="CK795" s="521"/>
      <c r="CL795" s="521"/>
      <c r="CM795" s="521"/>
      <c r="CN795" s="521"/>
      <c r="CO795" s="521"/>
      <c r="CP795" s="521"/>
      <c r="CQ795" s="521"/>
    </row>
    <row r="796" spans="1:95" s="69" customFormat="1" ht="15" customHeight="1" outlineLevel="1" x14ac:dyDescent="0.2">
      <c r="A796" s="11">
        <v>116</v>
      </c>
      <c r="B796" s="294"/>
      <c r="C796" s="289"/>
      <c r="D796" s="289"/>
      <c r="E796" s="314"/>
      <c r="F796" s="880" t="str">
        <f>'2. CAD NCCF'!F796:L796</f>
        <v>State, provincial &amp; agency GS</v>
      </c>
      <c r="G796" s="881"/>
      <c r="H796" s="881"/>
      <c r="I796" s="881"/>
      <c r="J796" s="881"/>
      <c r="K796" s="881"/>
      <c r="L796" s="882"/>
      <c r="M796" s="400">
        <f t="shared" ref="M796:M798" si="179">M20</f>
        <v>0</v>
      </c>
      <c r="N796" s="412">
        <f>M796*(1-'Appx 1. Ref Rates'!$E9)+N20*('Appx 1. Ref Rates'!$E9)</f>
        <v>0</v>
      </c>
      <c r="O796" s="414">
        <f>O20*'Appx 1. Ref Rates'!$E$9</f>
        <v>0</v>
      </c>
      <c r="P796" s="414">
        <f>P20*'Appx 1. Ref Rates'!$E$9</f>
        <v>0</v>
      </c>
      <c r="Q796" s="418">
        <f>Q20*'Appx 1. Ref Rates'!$E$9</f>
        <v>0</v>
      </c>
      <c r="R796" s="411">
        <f>R20*'Appx 1. Ref Rates'!$E$9</f>
        <v>0</v>
      </c>
      <c r="S796" s="414">
        <f>S20*'Appx 1. Ref Rates'!$E$9</f>
        <v>0</v>
      </c>
      <c r="T796" s="414">
        <f>T20*'Appx 1. Ref Rates'!$E$9</f>
        <v>0</v>
      </c>
      <c r="U796" s="414">
        <f>U20*'Appx 1. Ref Rates'!$E$9</f>
        <v>0</v>
      </c>
      <c r="V796" s="414">
        <f>V20*'Appx 1. Ref Rates'!$E$9</f>
        <v>0</v>
      </c>
      <c r="W796" s="414">
        <f>W20*'Appx 1. Ref Rates'!$E$9</f>
        <v>0</v>
      </c>
      <c r="X796" s="414">
        <f>X20*'Appx 1. Ref Rates'!$E$9</f>
        <v>0</v>
      </c>
      <c r="Y796" s="414">
        <f>Y20*'Appx 1. Ref Rates'!$E$9</f>
        <v>0</v>
      </c>
      <c r="Z796" s="414">
        <f>Z20*'Appx 1. Ref Rates'!$E$9</f>
        <v>0</v>
      </c>
      <c r="AA796" s="414">
        <f>AA20*'Appx 1. Ref Rates'!$E$9</f>
        <v>0</v>
      </c>
      <c r="AB796" s="414">
        <f>AB20*'Appx 1. Ref Rates'!$E$9</f>
        <v>0</v>
      </c>
      <c r="AC796" s="400">
        <f>M796-SUM(N796:AB796)</f>
        <v>0</v>
      </c>
      <c r="AD796" s="1743"/>
      <c r="AE796" s="1083"/>
      <c r="AF796" s="855"/>
      <c r="AG796" s="528"/>
      <c r="AH796" s="521"/>
      <c r="AI796" s="521"/>
      <c r="AJ796" s="521"/>
      <c r="AK796" s="521"/>
      <c r="AL796" s="521"/>
      <c r="AM796" s="521"/>
      <c r="AN796" s="521"/>
      <c r="AO796" s="521"/>
      <c r="AP796" s="521"/>
      <c r="AQ796" s="521"/>
      <c r="AR796" s="521"/>
      <c r="AS796" s="521"/>
      <c r="AT796" s="521"/>
      <c r="AU796" s="521"/>
      <c r="AV796" s="521"/>
      <c r="AW796" s="521"/>
      <c r="AX796" s="521"/>
      <c r="AY796" s="521"/>
      <c r="AZ796" s="521"/>
      <c r="BA796" s="521"/>
      <c r="BB796" s="521"/>
      <c r="BC796" s="521"/>
      <c r="BD796" s="521"/>
      <c r="BE796" s="521"/>
      <c r="BF796" s="521"/>
      <c r="BG796" s="521"/>
      <c r="BH796" s="521"/>
      <c r="BI796" s="521"/>
      <c r="BJ796" s="521"/>
      <c r="BK796" s="521"/>
      <c r="BL796" s="521"/>
      <c r="BM796" s="521"/>
      <c r="BN796" s="521"/>
      <c r="BO796" s="521"/>
      <c r="BP796" s="521"/>
      <c r="BQ796" s="521"/>
      <c r="BR796" s="521"/>
      <c r="BS796" s="521"/>
      <c r="BT796" s="521"/>
      <c r="BU796" s="521"/>
      <c r="BV796" s="521"/>
      <c r="BW796" s="521"/>
      <c r="BX796" s="521"/>
      <c r="BY796" s="521"/>
      <c r="BZ796" s="521"/>
      <c r="CA796" s="521"/>
      <c r="CB796" s="521"/>
      <c r="CC796" s="521"/>
      <c r="CD796" s="521"/>
      <c r="CE796" s="521"/>
      <c r="CF796" s="521"/>
      <c r="CG796" s="521"/>
      <c r="CH796" s="521"/>
      <c r="CI796" s="521"/>
      <c r="CJ796" s="521"/>
      <c r="CK796" s="521"/>
      <c r="CL796" s="521"/>
      <c r="CM796" s="521"/>
      <c r="CN796" s="521"/>
      <c r="CO796" s="521"/>
      <c r="CP796" s="521"/>
      <c r="CQ796" s="521"/>
    </row>
    <row r="797" spans="1:95" s="69" customFormat="1" ht="15" customHeight="1" outlineLevel="1" x14ac:dyDescent="0.2">
      <c r="A797" s="11">
        <v>117</v>
      </c>
      <c r="B797" s="294"/>
      <c r="C797" s="257"/>
      <c r="D797" s="257"/>
      <c r="E797" s="258"/>
      <c r="F797" s="880" t="str">
        <f>'2. CAD NCCF'!F797:L797</f>
        <v>State municipal GS</v>
      </c>
      <c r="G797" s="881"/>
      <c r="H797" s="881"/>
      <c r="I797" s="881"/>
      <c r="J797" s="881"/>
      <c r="K797" s="881"/>
      <c r="L797" s="882"/>
      <c r="M797" s="400">
        <f t="shared" si="179"/>
        <v>0</v>
      </c>
      <c r="N797" s="412">
        <f>M797*(1-'Appx 1. Ref Rates'!$E10)+N21*('Appx 1. Ref Rates'!$E10)</f>
        <v>0</v>
      </c>
      <c r="O797" s="414">
        <f>O21*'Appx 1. Ref Rates'!$E$10</f>
        <v>0</v>
      </c>
      <c r="P797" s="414">
        <f>P21*'Appx 1. Ref Rates'!$E$10</f>
        <v>0</v>
      </c>
      <c r="Q797" s="418">
        <f>Q21*'Appx 1. Ref Rates'!$E$10</f>
        <v>0</v>
      </c>
      <c r="R797" s="411">
        <f>R21*'Appx 1. Ref Rates'!$E$10</f>
        <v>0</v>
      </c>
      <c r="S797" s="414">
        <f>S21*'Appx 1. Ref Rates'!$E$10</f>
        <v>0</v>
      </c>
      <c r="T797" s="414">
        <f>T21*'Appx 1. Ref Rates'!$E$10</f>
        <v>0</v>
      </c>
      <c r="U797" s="414">
        <f>U21*'Appx 1. Ref Rates'!$E$10</f>
        <v>0</v>
      </c>
      <c r="V797" s="414">
        <f>V21*'Appx 1. Ref Rates'!$E$10</f>
        <v>0</v>
      </c>
      <c r="W797" s="414">
        <f>W21*'Appx 1. Ref Rates'!$E$10</f>
        <v>0</v>
      </c>
      <c r="X797" s="414">
        <f>X21*'Appx 1. Ref Rates'!$E$10</f>
        <v>0</v>
      </c>
      <c r="Y797" s="414">
        <f>Y21*'Appx 1. Ref Rates'!$E$10</f>
        <v>0</v>
      </c>
      <c r="Z797" s="414">
        <f>Z21*'Appx 1. Ref Rates'!$E$10</f>
        <v>0</v>
      </c>
      <c r="AA797" s="414">
        <f>AA21*'Appx 1. Ref Rates'!$E$10</f>
        <v>0</v>
      </c>
      <c r="AB797" s="414">
        <f>AB21*'Appx 1. Ref Rates'!$E$10</f>
        <v>0</v>
      </c>
      <c r="AC797" s="400">
        <f>M797-SUM(N797:AB797)</f>
        <v>0</v>
      </c>
      <c r="AD797" s="1743"/>
      <c r="AE797" s="1083"/>
      <c r="AF797" s="855"/>
      <c r="AG797" s="528"/>
      <c r="AH797" s="521"/>
      <c r="AI797" s="521"/>
      <c r="AJ797" s="521"/>
      <c r="AK797" s="521"/>
      <c r="AL797" s="521"/>
      <c r="AM797" s="521"/>
      <c r="AN797" s="521"/>
      <c r="AO797" s="521"/>
      <c r="AP797" s="521"/>
      <c r="AQ797" s="521"/>
      <c r="AR797" s="521"/>
      <c r="AS797" s="521"/>
      <c r="AT797" s="521"/>
      <c r="AU797" s="521"/>
      <c r="AV797" s="521"/>
      <c r="AW797" s="521"/>
      <c r="AX797" s="521"/>
      <c r="AY797" s="521"/>
      <c r="AZ797" s="521"/>
      <c r="BA797" s="521"/>
      <c r="BB797" s="521"/>
      <c r="BC797" s="521"/>
      <c r="BD797" s="521"/>
      <c r="BE797" s="521"/>
      <c r="BF797" s="521"/>
      <c r="BG797" s="521"/>
      <c r="BH797" s="521"/>
      <c r="BI797" s="521"/>
      <c r="BJ797" s="521"/>
      <c r="BK797" s="521"/>
      <c r="BL797" s="521"/>
      <c r="BM797" s="521"/>
      <c r="BN797" s="521"/>
      <c r="BO797" s="521"/>
      <c r="BP797" s="521"/>
      <c r="BQ797" s="521"/>
      <c r="BR797" s="521"/>
      <c r="BS797" s="521"/>
      <c r="BT797" s="521"/>
      <c r="BU797" s="521"/>
      <c r="BV797" s="521"/>
      <c r="BW797" s="521"/>
      <c r="BX797" s="521"/>
      <c r="BY797" s="521"/>
      <c r="BZ797" s="521"/>
      <c r="CA797" s="521"/>
      <c r="CB797" s="521"/>
      <c r="CC797" s="521"/>
      <c r="CD797" s="521"/>
      <c r="CE797" s="521"/>
      <c r="CF797" s="521"/>
      <c r="CG797" s="521"/>
      <c r="CH797" s="521"/>
      <c r="CI797" s="521"/>
      <c r="CJ797" s="521"/>
      <c r="CK797" s="521"/>
      <c r="CL797" s="521"/>
      <c r="CM797" s="521"/>
      <c r="CN797" s="521"/>
      <c r="CO797" s="521"/>
      <c r="CP797" s="521"/>
      <c r="CQ797" s="521"/>
    </row>
    <row r="798" spans="1:95" s="69" customFormat="1" ht="15" customHeight="1" outlineLevel="1" x14ac:dyDescent="0.2">
      <c r="A798" s="11">
        <v>118</v>
      </c>
      <c r="B798" s="294"/>
      <c r="C798" s="289"/>
      <c r="D798" s="289"/>
      <c r="E798" s="290"/>
      <c r="F798" s="880" t="str">
        <f>'2. CAD NCCF'!F798:L798</f>
        <v>Supranational and multilateral development bank GS</v>
      </c>
      <c r="G798" s="881"/>
      <c r="H798" s="881"/>
      <c r="I798" s="881"/>
      <c r="J798" s="881"/>
      <c r="K798" s="881"/>
      <c r="L798" s="882"/>
      <c r="M798" s="400">
        <f t="shared" si="179"/>
        <v>0</v>
      </c>
      <c r="N798" s="408">
        <f>M798*(1-'Appx 1. Ref Rates'!$E11)+N22*('Appx 1. Ref Rates'!$E11)</f>
        <v>0</v>
      </c>
      <c r="O798" s="408">
        <f>O22*'Appx 1. Ref Rates'!$E$11</f>
        <v>0</v>
      </c>
      <c r="P798" s="408">
        <f>P22*'Appx 1. Ref Rates'!$E$11</f>
        <v>0</v>
      </c>
      <c r="Q798" s="417">
        <f>Q22*'Appx 1. Ref Rates'!$E$11</f>
        <v>0</v>
      </c>
      <c r="R798" s="411">
        <f>R22*'Appx 1. Ref Rates'!$E$11</f>
        <v>0</v>
      </c>
      <c r="S798" s="414">
        <f>S22*'Appx 1. Ref Rates'!$E$11</f>
        <v>0</v>
      </c>
      <c r="T798" s="414">
        <f>T22*'Appx 1. Ref Rates'!$E$11</f>
        <v>0</v>
      </c>
      <c r="U798" s="414">
        <f>U22*'Appx 1. Ref Rates'!$E$11</f>
        <v>0</v>
      </c>
      <c r="V798" s="414">
        <f>V22*'Appx 1. Ref Rates'!$E$11</f>
        <v>0</v>
      </c>
      <c r="W798" s="414">
        <f>W22*'Appx 1. Ref Rates'!$E$11</f>
        <v>0</v>
      </c>
      <c r="X798" s="414">
        <f>X22*'Appx 1. Ref Rates'!$E$11</f>
        <v>0</v>
      </c>
      <c r="Y798" s="414">
        <f>Y22*'Appx 1. Ref Rates'!$E$11</f>
        <v>0</v>
      </c>
      <c r="Z798" s="414">
        <f>Z22*'Appx 1. Ref Rates'!$E$11</f>
        <v>0</v>
      </c>
      <c r="AA798" s="414">
        <f>AA22*'Appx 1. Ref Rates'!$E$11</f>
        <v>0</v>
      </c>
      <c r="AB798" s="414">
        <f>AB22*'Appx 1. Ref Rates'!$E$11</f>
        <v>0</v>
      </c>
      <c r="AC798" s="400">
        <f>M798-SUM(N798:AB798)</f>
        <v>0</v>
      </c>
      <c r="AD798" s="1743"/>
      <c r="AE798" s="1083"/>
      <c r="AF798" s="855"/>
      <c r="AG798" s="528"/>
      <c r="AH798" s="521"/>
      <c r="AI798" s="521"/>
      <c r="AJ798" s="521"/>
      <c r="AK798" s="521"/>
      <c r="AL798" s="521"/>
      <c r="AM798" s="521"/>
      <c r="AN798" s="521"/>
      <c r="AO798" s="521"/>
      <c r="AP798" s="521"/>
      <c r="AQ798" s="521"/>
      <c r="AR798" s="521"/>
      <c r="AS798" s="521"/>
      <c r="AT798" s="521"/>
      <c r="AU798" s="521"/>
      <c r="AV798" s="521"/>
      <c r="AW798" s="521"/>
      <c r="AX798" s="521"/>
      <c r="AY798" s="521"/>
      <c r="AZ798" s="521"/>
      <c r="BA798" s="521"/>
      <c r="BB798" s="521"/>
      <c r="BC798" s="521"/>
      <c r="BD798" s="521"/>
      <c r="BE798" s="521"/>
      <c r="BF798" s="521"/>
      <c r="BG798" s="521"/>
      <c r="BH798" s="521"/>
      <c r="BI798" s="521"/>
      <c r="BJ798" s="521"/>
      <c r="BK798" s="521"/>
      <c r="BL798" s="521"/>
      <c r="BM798" s="521"/>
      <c r="BN798" s="521"/>
      <c r="BO798" s="521"/>
      <c r="BP798" s="521"/>
      <c r="BQ798" s="521"/>
      <c r="BR798" s="521"/>
      <c r="BS798" s="521"/>
      <c r="BT798" s="521"/>
      <c r="BU798" s="521"/>
      <c r="BV798" s="521"/>
      <c r="BW798" s="521"/>
      <c r="BX798" s="521"/>
      <c r="BY798" s="521"/>
      <c r="BZ798" s="521"/>
      <c r="CA798" s="521"/>
      <c r="CB798" s="521"/>
      <c r="CC798" s="521"/>
      <c r="CD798" s="521"/>
      <c r="CE798" s="521"/>
      <c r="CF798" s="521"/>
      <c r="CG798" s="521"/>
      <c r="CH798" s="521"/>
      <c r="CI798" s="521"/>
      <c r="CJ798" s="521"/>
      <c r="CK798" s="521"/>
      <c r="CL798" s="521"/>
      <c r="CM798" s="521"/>
      <c r="CN798" s="521"/>
      <c r="CO798" s="521"/>
      <c r="CP798" s="521"/>
      <c r="CQ798" s="521"/>
    </row>
    <row r="799" spans="1:95" s="69" customFormat="1" ht="15" customHeight="1" outlineLevel="1" x14ac:dyDescent="0.2">
      <c r="A799" s="11">
        <v>119</v>
      </c>
      <c r="B799" s="294"/>
      <c r="C799" s="291"/>
      <c r="D799" s="291"/>
      <c r="E799" s="877" t="str">
        <f>'2. CAD NCCF'!E799:L799</f>
        <v>Medium rated GS</v>
      </c>
      <c r="F799" s="878"/>
      <c r="G799" s="878"/>
      <c r="H799" s="878"/>
      <c r="I799" s="878"/>
      <c r="J799" s="878"/>
      <c r="K799" s="878"/>
      <c r="L799" s="879"/>
      <c r="M799" s="399">
        <f>SUBTOTAL(9,M800:M803)</f>
        <v>0</v>
      </c>
      <c r="N799" s="402">
        <f t="shared" ref="N799:AC799" si="180">SUBTOTAL(9,N800:N803)</f>
        <v>0</v>
      </c>
      <c r="O799" s="406">
        <f t="shared" si="180"/>
        <v>0</v>
      </c>
      <c r="P799" s="405">
        <f t="shared" si="180"/>
        <v>0</v>
      </c>
      <c r="Q799" s="416">
        <f t="shared" si="180"/>
        <v>0</v>
      </c>
      <c r="R799" s="402">
        <f t="shared" si="180"/>
        <v>0</v>
      </c>
      <c r="S799" s="405">
        <f t="shared" si="180"/>
        <v>0</v>
      </c>
      <c r="T799" s="406">
        <f t="shared" si="180"/>
        <v>0</v>
      </c>
      <c r="U799" s="405">
        <f t="shared" si="180"/>
        <v>0</v>
      </c>
      <c r="V799" s="406">
        <f t="shared" si="180"/>
        <v>0</v>
      </c>
      <c r="W799" s="405">
        <f t="shared" si="180"/>
        <v>0</v>
      </c>
      <c r="X799" s="406">
        <f t="shared" si="180"/>
        <v>0</v>
      </c>
      <c r="Y799" s="405">
        <f t="shared" si="180"/>
        <v>0</v>
      </c>
      <c r="Z799" s="406">
        <f t="shared" si="180"/>
        <v>0</v>
      </c>
      <c r="AA799" s="405">
        <f t="shared" si="180"/>
        <v>0</v>
      </c>
      <c r="AB799" s="416">
        <f t="shared" si="180"/>
        <v>0</v>
      </c>
      <c r="AC799" s="399">
        <f t="shared" si="180"/>
        <v>0</v>
      </c>
      <c r="AD799" s="1743"/>
      <c r="AE799" s="1083"/>
      <c r="AF799" s="855"/>
      <c r="AG799" s="528"/>
      <c r="AH799" s="521"/>
      <c r="AI799" s="521"/>
      <c r="AJ799" s="521"/>
      <c r="AK799" s="521"/>
      <c r="AL799" s="521"/>
      <c r="AM799" s="521"/>
      <c r="AN799" s="521"/>
      <c r="AO799" s="521"/>
      <c r="AP799" s="521"/>
      <c r="AQ799" s="521"/>
      <c r="AR799" s="521"/>
      <c r="AS799" s="521"/>
      <c r="AT799" s="521"/>
      <c r="AU799" s="521"/>
      <c r="AV799" s="521"/>
      <c r="AW799" s="521"/>
      <c r="AX799" s="521"/>
      <c r="AY799" s="521"/>
      <c r="AZ799" s="521"/>
      <c r="BA799" s="521"/>
      <c r="BB799" s="521"/>
      <c r="BC799" s="521"/>
      <c r="BD799" s="521"/>
      <c r="BE799" s="521"/>
      <c r="BF799" s="521"/>
      <c r="BG799" s="521"/>
      <c r="BH799" s="521"/>
      <c r="BI799" s="521"/>
      <c r="BJ799" s="521"/>
      <c r="BK799" s="521"/>
      <c r="BL799" s="521"/>
      <c r="BM799" s="521"/>
      <c r="BN799" s="521"/>
      <c r="BO799" s="521"/>
      <c r="BP799" s="521"/>
      <c r="BQ799" s="521"/>
      <c r="BR799" s="521"/>
      <c r="BS799" s="521"/>
      <c r="BT799" s="521"/>
      <c r="BU799" s="521"/>
      <c r="BV799" s="521"/>
      <c r="BW799" s="521"/>
      <c r="BX799" s="521"/>
      <c r="BY799" s="521"/>
      <c r="BZ799" s="521"/>
      <c r="CA799" s="521"/>
      <c r="CB799" s="521"/>
      <c r="CC799" s="521"/>
      <c r="CD799" s="521"/>
      <c r="CE799" s="521"/>
      <c r="CF799" s="521"/>
      <c r="CG799" s="521"/>
      <c r="CH799" s="521"/>
      <c r="CI799" s="521"/>
      <c r="CJ799" s="521"/>
      <c r="CK799" s="521"/>
      <c r="CL799" s="521"/>
      <c r="CM799" s="521"/>
      <c r="CN799" s="521"/>
      <c r="CO799" s="521"/>
      <c r="CP799" s="521"/>
      <c r="CQ799" s="521"/>
    </row>
    <row r="800" spans="1:95" s="69" customFormat="1" ht="15" customHeight="1" outlineLevel="1" x14ac:dyDescent="0.2">
      <c r="A800" s="11">
        <v>120</v>
      </c>
      <c r="B800" s="294"/>
      <c r="C800" s="311"/>
      <c r="D800" s="311"/>
      <c r="E800" s="311"/>
      <c r="F800" s="880" t="str">
        <f>'2. CAD NCCF'!F800:L800</f>
        <v xml:space="preserve">Sovereigh &amp; central bank GS </v>
      </c>
      <c r="G800" s="881"/>
      <c r="H800" s="881"/>
      <c r="I800" s="881"/>
      <c r="J800" s="881"/>
      <c r="K800" s="881"/>
      <c r="L800" s="882"/>
      <c r="M800" s="400">
        <f>M24</f>
        <v>0</v>
      </c>
      <c r="N800" s="412">
        <f>M800*(1-'Appx 1. Ref Rates'!$E13)+N24*('Appx 1. Ref Rates'!$E13)</f>
        <v>0</v>
      </c>
      <c r="O800" s="414">
        <f>O24*'Appx 1. Ref Rates'!$E$13</f>
        <v>0</v>
      </c>
      <c r="P800" s="414">
        <f>P24*'Appx 1. Ref Rates'!$E$13</f>
        <v>0</v>
      </c>
      <c r="Q800" s="418">
        <f>Q24*'Appx 1. Ref Rates'!$E$13</f>
        <v>0</v>
      </c>
      <c r="R800" s="411">
        <f>R24*'Appx 1. Ref Rates'!$E$13</f>
        <v>0</v>
      </c>
      <c r="S800" s="414">
        <f>S24*'Appx 1. Ref Rates'!$E$13</f>
        <v>0</v>
      </c>
      <c r="T800" s="414">
        <f>T24*'Appx 1. Ref Rates'!$E$13</f>
        <v>0</v>
      </c>
      <c r="U800" s="414">
        <f>U24*'Appx 1. Ref Rates'!$E$13</f>
        <v>0</v>
      </c>
      <c r="V800" s="414">
        <f>V24*'Appx 1. Ref Rates'!$E$13</f>
        <v>0</v>
      </c>
      <c r="W800" s="414">
        <f>W24*'Appx 1. Ref Rates'!$E$13</f>
        <v>0</v>
      </c>
      <c r="X800" s="414">
        <f>X24*'Appx 1. Ref Rates'!$E$13</f>
        <v>0</v>
      </c>
      <c r="Y800" s="414">
        <f>Y24*'Appx 1. Ref Rates'!$E$13</f>
        <v>0</v>
      </c>
      <c r="Z800" s="414">
        <f>Z24*'Appx 1. Ref Rates'!$E$13</f>
        <v>0</v>
      </c>
      <c r="AA800" s="414">
        <f>AA24*'Appx 1. Ref Rates'!$E$13</f>
        <v>0</v>
      </c>
      <c r="AB800" s="414">
        <f>AB24*'Appx 1. Ref Rates'!$E$13</f>
        <v>0</v>
      </c>
      <c r="AC800" s="400">
        <f>M800-SUM(N800:AB800)</f>
        <v>0</v>
      </c>
      <c r="AD800" s="1743"/>
      <c r="AE800" s="1083"/>
      <c r="AF800" s="855"/>
      <c r="AG800" s="528"/>
      <c r="AH800" s="240"/>
      <c r="AI800" s="521"/>
      <c r="AJ800" s="521"/>
      <c r="AK800" s="521"/>
      <c r="AL800" s="521"/>
      <c r="AM800" s="521"/>
      <c r="AN800" s="521"/>
      <c r="AO800" s="521"/>
      <c r="AP800" s="521"/>
      <c r="AQ800" s="521"/>
      <c r="AR800" s="521"/>
      <c r="AS800" s="521"/>
      <c r="AT800" s="521"/>
      <c r="AU800" s="521"/>
      <c r="AV800" s="521"/>
      <c r="AW800" s="521"/>
      <c r="AX800" s="521"/>
      <c r="AY800" s="521"/>
      <c r="AZ800" s="521"/>
      <c r="BA800" s="521"/>
      <c r="BB800" s="521"/>
      <c r="BC800" s="521"/>
      <c r="BD800" s="521"/>
      <c r="BE800" s="521"/>
      <c r="BF800" s="521"/>
      <c r="BG800" s="521"/>
      <c r="BH800" s="521"/>
      <c r="BI800" s="521"/>
      <c r="BJ800" s="521"/>
      <c r="BK800" s="521"/>
      <c r="BL800" s="521"/>
      <c r="BM800" s="521"/>
      <c r="BN800" s="521"/>
      <c r="BO800" s="521"/>
      <c r="BP800" s="521"/>
      <c r="BQ800" s="521"/>
      <c r="BR800" s="521"/>
      <c r="BS800" s="521"/>
      <c r="BT800" s="521"/>
      <c r="BU800" s="521"/>
      <c r="BV800" s="521"/>
      <c r="BW800" s="521"/>
      <c r="BX800" s="521"/>
      <c r="BY800" s="521"/>
      <c r="BZ800" s="521"/>
      <c r="CA800" s="521"/>
      <c r="CB800" s="521"/>
      <c r="CC800" s="521"/>
      <c r="CD800" s="521"/>
      <c r="CE800" s="521"/>
      <c r="CF800" s="521"/>
      <c r="CG800" s="521"/>
      <c r="CH800" s="521"/>
      <c r="CI800" s="521"/>
      <c r="CJ800" s="521"/>
      <c r="CK800" s="521"/>
      <c r="CL800" s="521"/>
      <c r="CM800" s="521"/>
      <c r="CN800" s="521"/>
      <c r="CO800" s="521"/>
      <c r="CP800" s="521"/>
      <c r="CQ800" s="521"/>
    </row>
    <row r="801" spans="1:95" s="69" customFormat="1" ht="15" customHeight="1" outlineLevel="1" x14ac:dyDescent="0.2">
      <c r="A801" s="11">
        <v>121</v>
      </c>
      <c r="B801" s="294"/>
      <c r="C801" s="311"/>
      <c r="D801" s="311"/>
      <c r="E801" s="311"/>
      <c r="F801" s="880" t="str">
        <f>'2. CAD NCCF'!F801:L801</f>
        <v>State, provincial &amp; agency GS</v>
      </c>
      <c r="G801" s="881"/>
      <c r="H801" s="881"/>
      <c r="I801" s="881"/>
      <c r="J801" s="881"/>
      <c r="K801" s="881"/>
      <c r="L801" s="882"/>
      <c r="M801" s="400">
        <f t="shared" ref="M801:M803" si="181">M25</f>
        <v>0</v>
      </c>
      <c r="N801" s="412">
        <f>M801*(1-'Appx 1. Ref Rates'!$E14)+N25*('Appx 1. Ref Rates'!$E14)</f>
        <v>0</v>
      </c>
      <c r="O801" s="414">
        <f>O25*'Appx 1. Ref Rates'!$E$14</f>
        <v>0</v>
      </c>
      <c r="P801" s="414">
        <f>P25*'Appx 1. Ref Rates'!$E$14</f>
        <v>0</v>
      </c>
      <c r="Q801" s="418">
        <f>Q25*'Appx 1. Ref Rates'!$E$14</f>
        <v>0</v>
      </c>
      <c r="R801" s="411">
        <f>R25*'Appx 1. Ref Rates'!$E$14</f>
        <v>0</v>
      </c>
      <c r="S801" s="414">
        <f>S25*'Appx 1. Ref Rates'!$E$14</f>
        <v>0</v>
      </c>
      <c r="T801" s="414">
        <f>T25*'Appx 1. Ref Rates'!$E$14</f>
        <v>0</v>
      </c>
      <c r="U801" s="414">
        <f>U25*'Appx 1. Ref Rates'!$E$14</f>
        <v>0</v>
      </c>
      <c r="V801" s="414">
        <f>V25*'Appx 1. Ref Rates'!$E$14</f>
        <v>0</v>
      </c>
      <c r="W801" s="414">
        <f>W25*'Appx 1. Ref Rates'!$E$14</f>
        <v>0</v>
      </c>
      <c r="X801" s="414">
        <f>X25*'Appx 1. Ref Rates'!$E$14</f>
        <v>0</v>
      </c>
      <c r="Y801" s="414">
        <f>Y25*'Appx 1. Ref Rates'!$E$14</f>
        <v>0</v>
      </c>
      <c r="Z801" s="414">
        <f>Z25*'Appx 1. Ref Rates'!$E$14</f>
        <v>0</v>
      </c>
      <c r="AA801" s="414">
        <f>AA25*'Appx 1. Ref Rates'!$E$14</f>
        <v>0</v>
      </c>
      <c r="AB801" s="414">
        <f>AB25*'Appx 1. Ref Rates'!$E$14</f>
        <v>0</v>
      </c>
      <c r="AC801" s="400">
        <f>M801-SUM(N801:AB801)</f>
        <v>0</v>
      </c>
      <c r="AD801" s="1743"/>
      <c r="AE801" s="1083"/>
      <c r="AF801" s="855"/>
      <c r="AG801" s="528"/>
      <c r="AH801" s="521"/>
      <c r="AI801" s="521"/>
      <c r="AJ801" s="521"/>
      <c r="AK801" s="521"/>
      <c r="AL801" s="521"/>
      <c r="AM801" s="521"/>
      <c r="AN801" s="521"/>
      <c r="AO801" s="521"/>
      <c r="AP801" s="521"/>
      <c r="AQ801" s="521"/>
      <c r="AR801" s="521"/>
      <c r="AS801" s="521"/>
      <c r="AT801" s="521"/>
      <c r="AU801" s="521"/>
      <c r="AV801" s="521"/>
      <c r="AW801" s="521"/>
      <c r="AX801" s="521"/>
      <c r="AY801" s="521"/>
      <c r="AZ801" s="521"/>
      <c r="BA801" s="521"/>
      <c r="BB801" s="521"/>
      <c r="BC801" s="521"/>
      <c r="BD801" s="521"/>
      <c r="BE801" s="521"/>
      <c r="BF801" s="521"/>
      <c r="BG801" s="521"/>
      <c r="BH801" s="521"/>
      <c r="BI801" s="521"/>
      <c r="BJ801" s="521"/>
      <c r="BK801" s="521"/>
      <c r="BL801" s="521"/>
      <c r="BM801" s="521"/>
      <c r="BN801" s="521"/>
      <c r="BO801" s="521"/>
      <c r="BP801" s="521"/>
      <c r="BQ801" s="521"/>
      <c r="BR801" s="521"/>
      <c r="BS801" s="521"/>
      <c r="BT801" s="521"/>
      <c r="BU801" s="521"/>
      <c r="BV801" s="521"/>
      <c r="BW801" s="521"/>
      <c r="BX801" s="521"/>
      <c r="BY801" s="521"/>
      <c r="BZ801" s="521"/>
      <c r="CA801" s="521"/>
      <c r="CB801" s="521"/>
      <c r="CC801" s="521"/>
      <c r="CD801" s="521"/>
      <c r="CE801" s="521"/>
      <c r="CF801" s="521"/>
      <c r="CG801" s="521"/>
      <c r="CH801" s="521"/>
      <c r="CI801" s="521"/>
      <c r="CJ801" s="521"/>
      <c r="CK801" s="521"/>
      <c r="CL801" s="521"/>
      <c r="CM801" s="521"/>
      <c r="CN801" s="521"/>
      <c r="CO801" s="521"/>
      <c r="CP801" s="521"/>
      <c r="CQ801" s="521"/>
    </row>
    <row r="802" spans="1:95" s="69" customFormat="1" ht="15" customHeight="1" outlineLevel="1" x14ac:dyDescent="0.2">
      <c r="A802" s="11">
        <v>122</v>
      </c>
      <c r="B802" s="294"/>
      <c r="C802" s="259"/>
      <c r="D802" s="259"/>
      <c r="E802" s="259"/>
      <c r="F802" s="880" t="str">
        <f>'2. CAD NCCF'!F802:L802</f>
        <v>State municipal GS</v>
      </c>
      <c r="G802" s="881"/>
      <c r="H802" s="881"/>
      <c r="I802" s="881"/>
      <c r="J802" s="881"/>
      <c r="K802" s="881"/>
      <c r="L802" s="882"/>
      <c r="M802" s="400">
        <f t="shared" si="181"/>
        <v>0</v>
      </c>
      <c r="N802" s="412">
        <f>M802*(1-'Appx 1. Ref Rates'!$E15)+N26*('Appx 1. Ref Rates'!$E15)</f>
        <v>0</v>
      </c>
      <c r="O802" s="414">
        <f>O26*'Appx 1. Ref Rates'!$E$15</f>
        <v>0</v>
      </c>
      <c r="P802" s="414">
        <f>P26*'Appx 1. Ref Rates'!$E$15</f>
        <v>0</v>
      </c>
      <c r="Q802" s="418">
        <f>Q26*'Appx 1. Ref Rates'!$E$15</f>
        <v>0</v>
      </c>
      <c r="R802" s="411">
        <f>R26*'Appx 1. Ref Rates'!$E$15</f>
        <v>0</v>
      </c>
      <c r="S802" s="414">
        <f>S26*'Appx 1. Ref Rates'!$E$15</f>
        <v>0</v>
      </c>
      <c r="T802" s="414">
        <f>T26*'Appx 1. Ref Rates'!$E$15</f>
        <v>0</v>
      </c>
      <c r="U802" s="414">
        <f>U26*'Appx 1. Ref Rates'!$E$15</f>
        <v>0</v>
      </c>
      <c r="V802" s="414">
        <f>V26*'Appx 1. Ref Rates'!$E$15</f>
        <v>0</v>
      </c>
      <c r="W802" s="414">
        <f>W26*'Appx 1. Ref Rates'!$E$15</f>
        <v>0</v>
      </c>
      <c r="X802" s="414">
        <f>X26*'Appx 1. Ref Rates'!$E$15</f>
        <v>0</v>
      </c>
      <c r="Y802" s="414">
        <f>Y26*'Appx 1. Ref Rates'!$E$15</f>
        <v>0</v>
      </c>
      <c r="Z802" s="414">
        <f>Z26*'Appx 1. Ref Rates'!$E$15</f>
        <v>0</v>
      </c>
      <c r="AA802" s="414">
        <f>AA26*'Appx 1. Ref Rates'!$E$15</f>
        <v>0</v>
      </c>
      <c r="AB802" s="414">
        <f>AB26*'Appx 1. Ref Rates'!$E$15</f>
        <v>0</v>
      </c>
      <c r="AC802" s="400">
        <f>M802-SUM(N802:AB802)</f>
        <v>0</v>
      </c>
      <c r="AD802" s="1743"/>
      <c r="AE802" s="1083"/>
      <c r="AF802" s="855"/>
      <c r="AG802" s="528"/>
      <c r="AH802" s="521"/>
      <c r="AI802" s="521"/>
      <c r="AJ802" s="521"/>
      <c r="AK802" s="521"/>
      <c r="AL802" s="521"/>
      <c r="AM802" s="521"/>
      <c r="AN802" s="521"/>
      <c r="AO802" s="521"/>
      <c r="AP802" s="521"/>
      <c r="AQ802" s="521"/>
      <c r="AR802" s="521"/>
      <c r="AS802" s="521"/>
      <c r="AT802" s="521"/>
      <c r="AU802" s="521"/>
      <c r="AV802" s="521"/>
      <c r="AW802" s="521"/>
      <c r="AX802" s="521"/>
      <c r="AY802" s="521"/>
      <c r="AZ802" s="521"/>
      <c r="BA802" s="521"/>
      <c r="BB802" s="521"/>
      <c r="BC802" s="521"/>
      <c r="BD802" s="521"/>
      <c r="BE802" s="521"/>
      <c r="BF802" s="521"/>
      <c r="BG802" s="521"/>
      <c r="BH802" s="521"/>
      <c r="BI802" s="521"/>
      <c r="BJ802" s="521"/>
      <c r="BK802" s="521"/>
      <c r="BL802" s="521"/>
      <c r="BM802" s="521"/>
      <c r="BN802" s="521"/>
      <c r="BO802" s="521"/>
      <c r="BP802" s="521"/>
      <c r="BQ802" s="521"/>
      <c r="BR802" s="521"/>
      <c r="BS802" s="521"/>
      <c r="BT802" s="521"/>
      <c r="BU802" s="521"/>
      <c r="BV802" s="521"/>
      <c r="BW802" s="521"/>
      <c r="BX802" s="521"/>
      <c r="BY802" s="521"/>
      <c r="BZ802" s="521"/>
      <c r="CA802" s="521"/>
      <c r="CB802" s="521"/>
      <c r="CC802" s="521"/>
      <c r="CD802" s="521"/>
      <c r="CE802" s="521"/>
      <c r="CF802" s="521"/>
      <c r="CG802" s="521"/>
      <c r="CH802" s="521"/>
      <c r="CI802" s="521"/>
      <c r="CJ802" s="521"/>
      <c r="CK802" s="521"/>
      <c r="CL802" s="521"/>
      <c r="CM802" s="521"/>
      <c r="CN802" s="521"/>
      <c r="CO802" s="521"/>
      <c r="CP802" s="521"/>
      <c r="CQ802" s="521"/>
    </row>
    <row r="803" spans="1:95" s="69" customFormat="1" ht="15" customHeight="1" outlineLevel="1" x14ac:dyDescent="0.2">
      <c r="A803" s="11">
        <v>123</v>
      </c>
      <c r="B803" s="294"/>
      <c r="C803" s="257"/>
      <c r="D803" s="257"/>
      <c r="E803" s="257"/>
      <c r="F803" s="880" t="str">
        <f>'2. CAD NCCF'!F803:L803</f>
        <v>Supranational and multilateral development bank GS</v>
      </c>
      <c r="G803" s="881"/>
      <c r="H803" s="881"/>
      <c r="I803" s="881"/>
      <c r="J803" s="881"/>
      <c r="K803" s="881"/>
      <c r="L803" s="882"/>
      <c r="M803" s="400">
        <f t="shared" si="181"/>
        <v>0</v>
      </c>
      <c r="N803" s="408">
        <f>M803*(1-'Appx 1. Ref Rates'!$E16)+N27*('Appx 1. Ref Rates'!$E16)</f>
        <v>0</v>
      </c>
      <c r="O803" s="408">
        <f>O27*'Appx 1. Ref Rates'!$E$16</f>
        <v>0</v>
      </c>
      <c r="P803" s="408">
        <f>P27*'Appx 1. Ref Rates'!$E$16</f>
        <v>0</v>
      </c>
      <c r="Q803" s="417">
        <f>Q27*'Appx 1. Ref Rates'!$E$16</f>
        <v>0</v>
      </c>
      <c r="R803" s="411">
        <f>R27*'Appx 1. Ref Rates'!$E$16</f>
        <v>0</v>
      </c>
      <c r="S803" s="414">
        <f>S27*'Appx 1. Ref Rates'!$E$16</f>
        <v>0</v>
      </c>
      <c r="T803" s="414">
        <f>T27*'Appx 1. Ref Rates'!$E$16</f>
        <v>0</v>
      </c>
      <c r="U803" s="414">
        <f>U27*'Appx 1. Ref Rates'!$E$16</f>
        <v>0</v>
      </c>
      <c r="V803" s="414">
        <f>V27*'Appx 1. Ref Rates'!$E$16</f>
        <v>0</v>
      </c>
      <c r="W803" s="414">
        <f>W27*'Appx 1. Ref Rates'!$E$16</f>
        <v>0</v>
      </c>
      <c r="X803" s="414">
        <f>X27*'Appx 1. Ref Rates'!$E$16</f>
        <v>0</v>
      </c>
      <c r="Y803" s="414">
        <f>Y27*'Appx 1. Ref Rates'!$E$16</f>
        <v>0</v>
      </c>
      <c r="Z803" s="414">
        <f>Z27*'Appx 1. Ref Rates'!$E$16</f>
        <v>0</v>
      </c>
      <c r="AA803" s="414">
        <f>AA27*'Appx 1. Ref Rates'!$E$16</f>
        <v>0</v>
      </c>
      <c r="AB803" s="414">
        <f>AB27*'Appx 1. Ref Rates'!$E$16</f>
        <v>0</v>
      </c>
      <c r="AC803" s="400">
        <f>M803-SUM(N803:AB803)</f>
        <v>0</v>
      </c>
      <c r="AD803" s="1743"/>
      <c r="AE803" s="1083"/>
      <c r="AF803" s="855"/>
      <c r="AG803" s="528"/>
      <c r="AH803" s="521"/>
      <c r="AI803" s="521"/>
      <c r="AJ803" s="521"/>
      <c r="AK803" s="521"/>
      <c r="AL803" s="521"/>
      <c r="AM803" s="521"/>
      <c r="AN803" s="521"/>
      <c r="AO803" s="521"/>
      <c r="AP803" s="521"/>
      <c r="AQ803" s="521"/>
      <c r="AR803" s="521"/>
      <c r="AS803" s="521"/>
      <c r="AT803" s="521"/>
      <c r="AU803" s="521"/>
      <c r="AV803" s="521"/>
      <c r="AW803" s="521"/>
      <c r="AX803" s="521"/>
      <c r="AY803" s="521"/>
      <c r="AZ803" s="521"/>
      <c r="BA803" s="521"/>
      <c r="BB803" s="521"/>
      <c r="BC803" s="521"/>
      <c r="BD803" s="521"/>
      <c r="BE803" s="521"/>
      <c r="BF803" s="521"/>
      <c r="BG803" s="521"/>
      <c r="BH803" s="521"/>
      <c r="BI803" s="521"/>
      <c r="BJ803" s="521"/>
      <c r="BK803" s="521"/>
      <c r="BL803" s="521"/>
      <c r="BM803" s="521"/>
      <c r="BN803" s="521"/>
      <c r="BO803" s="521"/>
      <c r="BP803" s="521"/>
      <c r="BQ803" s="521"/>
      <c r="BR803" s="521"/>
      <c r="BS803" s="521"/>
      <c r="BT803" s="521"/>
      <c r="BU803" s="521"/>
      <c r="BV803" s="521"/>
      <c r="BW803" s="521"/>
      <c r="BX803" s="521"/>
      <c r="BY803" s="521"/>
      <c r="BZ803" s="521"/>
      <c r="CA803" s="521"/>
      <c r="CB803" s="521"/>
      <c r="CC803" s="521"/>
      <c r="CD803" s="521"/>
      <c r="CE803" s="521"/>
      <c r="CF803" s="521"/>
      <c r="CG803" s="521"/>
      <c r="CH803" s="521"/>
      <c r="CI803" s="521"/>
      <c r="CJ803" s="521"/>
      <c r="CK803" s="521"/>
      <c r="CL803" s="521"/>
      <c r="CM803" s="521"/>
      <c r="CN803" s="521"/>
      <c r="CO803" s="521"/>
      <c r="CP803" s="521"/>
      <c r="CQ803" s="521"/>
    </row>
    <row r="804" spans="1:95" s="69" customFormat="1" ht="15" customHeight="1" outlineLevel="1" x14ac:dyDescent="0.2">
      <c r="A804" s="11">
        <v>124</v>
      </c>
      <c r="B804" s="294"/>
      <c r="C804" s="259"/>
      <c r="D804" s="259"/>
      <c r="E804" s="877" t="str">
        <f>'2. CAD NCCF'!E804:L804</f>
        <v>Low or not rated GS</v>
      </c>
      <c r="F804" s="878"/>
      <c r="G804" s="878"/>
      <c r="H804" s="878"/>
      <c r="I804" s="878"/>
      <c r="J804" s="878"/>
      <c r="K804" s="878"/>
      <c r="L804" s="879"/>
      <c r="M804" s="399">
        <f>SUBTOTAL(9,M805:M808)</f>
        <v>0</v>
      </c>
      <c r="N804" s="402">
        <f t="shared" ref="N804:AC804" si="182">SUBTOTAL(9,N805:N808)</f>
        <v>0</v>
      </c>
      <c r="O804" s="406">
        <f t="shared" si="182"/>
        <v>0</v>
      </c>
      <c r="P804" s="405">
        <f t="shared" si="182"/>
        <v>0</v>
      </c>
      <c r="Q804" s="416">
        <f t="shared" si="182"/>
        <v>0</v>
      </c>
      <c r="R804" s="402">
        <f t="shared" si="182"/>
        <v>0</v>
      </c>
      <c r="S804" s="405">
        <f t="shared" si="182"/>
        <v>0</v>
      </c>
      <c r="T804" s="406">
        <f t="shared" si="182"/>
        <v>0</v>
      </c>
      <c r="U804" s="405">
        <f t="shared" si="182"/>
        <v>0</v>
      </c>
      <c r="V804" s="406">
        <f t="shared" si="182"/>
        <v>0</v>
      </c>
      <c r="W804" s="405">
        <f t="shared" si="182"/>
        <v>0</v>
      </c>
      <c r="X804" s="406">
        <f t="shared" si="182"/>
        <v>0</v>
      </c>
      <c r="Y804" s="405">
        <f t="shared" si="182"/>
        <v>0</v>
      </c>
      <c r="Z804" s="406">
        <f t="shared" si="182"/>
        <v>0</v>
      </c>
      <c r="AA804" s="405">
        <f t="shared" si="182"/>
        <v>0</v>
      </c>
      <c r="AB804" s="416">
        <f t="shared" si="182"/>
        <v>0</v>
      </c>
      <c r="AC804" s="399">
        <f t="shared" si="182"/>
        <v>0</v>
      </c>
      <c r="AD804" s="1743"/>
      <c r="AE804" s="1083"/>
      <c r="AF804" s="855"/>
      <c r="AG804" s="528"/>
      <c r="AH804" s="521"/>
      <c r="AI804" s="521"/>
      <c r="AJ804" s="521"/>
      <c r="AK804" s="521"/>
      <c r="AL804" s="521"/>
      <c r="AM804" s="521"/>
      <c r="AN804" s="521"/>
      <c r="AO804" s="521"/>
      <c r="AP804" s="521"/>
      <c r="AQ804" s="521"/>
      <c r="AR804" s="521"/>
      <c r="AS804" s="521"/>
      <c r="AT804" s="521"/>
      <c r="AU804" s="521"/>
      <c r="AV804" s="521"/>
      <c r="AW804" s="521"/>
      <c r="AX804" s="521"/>
      <c r="AY804" s="521"/>
      <c r="AZ804" s="521"/>
      <c r="BA804" s="521"/>
      <c r="BB804" s="521"/>
      <c r="BC804" s="521"/>
      <c r="BD804" s="521"/>
      <c r="BE804" s="521"/>
      <c r="BF804" s="521"/>
      <c r="BG804" s="521"/>
      <c r="BH804" s="521"/>
      <c r="BI804" s="521"/>
      <c r="BJ804" s="521"/>
      <c r="BK804" s="521"/>
      <c r="BL804" s="521"/>
      <c r="BM804" s="521"/>
      <c r="BN804" s="521"/>
      <c r="BO804" s="521"/>
      <c r="BP804" s="521"/>
      <c r="BQ804" s="521"/>
      <c r="BR804" s="521"/>
      <c r="BS804" s="521"/>
      <c r="BT804" s="521"/>
      <c r="BU804" s="521"/>
      <c r="BV804" s="521"/>
      <c r="BW804" s="521"/>
      <c r="BX804" s="521"/>
      <c r="BY804" s="521"/>
      <c r="BZ804" s="521"/>
      <c r="CA804" s="521"/>
      <c r="CB804" s="521"/>
      <c r="CC804" s="521"/>
      <c r="CD804" s="521"/>
      <c r="CE804" s="521"/>
      <c r="CF804" s="521"/>
      <c r="CG804" s="521"/>
      <c r="CH804" s="521"/>
      <c r="CI804" s="521"/>
      <c r="CJ804" s="521"/>
      <c r="CK804" s="521"/>
      <c r="CL804" s="521"/>
      <c r="CM804" s="521"/>
      <c r="CN804" s="521"/>
      <c r="CO804" s="521"/>
      <c r="CP804" s="521"/>
      <c r="CQ804" s="521"/>
    </row>
    <row r="805" spans="1:95" s="69" customFormat="1" ht="15" customHeight="1" outlineLevel="1" x14ac:dyDescent="0.2">
      <c r="A805" s="11">
        <v>125</v>
      </c>
      <c r="B805" s="294"/>
      <c r="C805" s="311"/>
      <c r="D805" s="311"/>
      <c r="E805" s="311"/>
      <c r="F805" s="880" t="str">
        <f>'2. CAD NCCF'!F805:L805</f>
        <v xml:space="preserve">Sovereigh &amp; central bank GS </v>
      </c>
      <c r="G805" s="881"/>
      <c r="H805" s="881"/>
      <c r="I805" s="881"/>
      <c r="J805" s="881"/>
      <c r="K805" s="881"/>
      <c r="L805" s="882"/>
      <c r="M805" s="400">
        <f>M29</f>
        <v>0</v>
      </c>
      <c r="N805" s="412">
        <f>M805*(1-'Appx 1. Ref Rates'!$E18)+N29*('Appx 1. Ref Rates'!$E18)</f>
        <v>0</v>
      </c>
      <c r="O805" s="414">
        <f>O29*'Appx 1. Ref Rates'!$E$18</f>
        <v>0</v>
      </c>
      <c r="P805" s="414">
        <f>P29*'Appx 1. Ref Rates'!$E$18</f>
        <v>0</v>
      </c>
      <c r="Q805" s="418">
        <f>Q29*'Appx 1. Ref Rates'!$E$18</f>
        <v>0</v>
      </c>
      <c r="R805" s="411">
        <f>R29*'Appx 1. Ref Rates'!$E$18</f>
        <v>0</v>
      </c>
      <c r="S805" s="414">
        <f>S29*'Appx 1. Ref Rates'!$E$18</f>
        <v>0</v>
      </c>
      <c r="T805" s="414">
        <f>T29*'Appx 1. Ref Rates'!$E$18</f>
        <v>0</v>
      </c>
      <c r="U805" s="414">
        <f>U29*'Appx 1. Ref Rates'!$E$18</f>
        <v>0</v>
      </c>
      <c r="V805" s="414">
        <f>V29*'Appx 1. Ref Rates'!$E$18</f>
        <v>0</v>
      </c>
      <c r="W805" s="414">
        <f>W29*'Appx 1. Ref Rates'!$E$18</f>
        <v>0</v>
      </c>
      <c r="X805" s="414">
        <f>X29*'Appx 1. Ref Rates'!$E$18</f>
        <v>0</v>
      </c>
      <c r="Y805" s="414">
        <f>Y29*'Appx 1. Ref Rates'!$E$18</f>
        <v>0</v>
      </c>
      <c r="Z805" s="414">
        <f>Z29*'Appx 1. Ref Rates'!$E$18</f>
        <v>0</v>
      </c>
      <c r="AA805" s="414">
        <f>AA29*'Appx 1. Ref Rates'!$E$18</f>
        <v>0</v>
      </c>
      <c r="AB805" s="414">
        <f>AB29*'Appx 1. Ref Rates'!$E$18</f>
        <v>0</v>
      </c>
      <c r="AC805" s="400">
        <f>M805-SUM(N805:AB805)</f>
        <v>0</v>
      </c>
      <c r="AD805" s="1743"/>
      <c r="AE805" s="1083"/>
      <c r="AF805" s="855"/>
      <c r="AG805" s="528"/>
      <c r="AH805" s="521"/>
      <c r="AI805" s="521"/>
      <c r="AJ805" s="521"/>
      <c r="AK805" s="521"/>
      <c r="AL805" s="521"/>
      <c r="AM805" s="521"/>
      <c r="AN805" s="521"/>
      <c r="AO805" s="521"/>
      <c r="AP805" s="521"/>
      <c r="AQ805" s="521"/>
      <c r="AR805" s="521"/>
      <c r="AS805" s="521"/>
      <c r="AT805" s="521"/>
      <c r="AU805" s="521"/>
      <c r="AV805" s="521"/>
      <c r="AW805" s="521"/>
      <c r="AX805" s="521"/>
      <c r="AY805" s="521"/>
      <c r="AZ805" s="521"/>
      <c r="BA805" s="521"/>
      <c r="BB805" s="521"/>
      <c r="BC805" s="521"/>
      <c r="BD805" s="521"/>
      <c r="BE805" s="521"/>
      <c r="BF805" s="521"/>
      <c r="BG805" s="521"/>
      <c r="BH805" s="521"/>
      <c r="BI805" s="521"/>
      <c r="BJ805" s="521"/>
      <c r="BK805" s="521"/>
      <c r="BL805" s="521"/>
      <c r="BM805" s="521"/>
      <c r="BN805" s="521"/>
      <c r="BO805" s="521"/>
      <c r="BP805" s="521"/>
      <c r="BQ805" s="521"/>
      <c r="BR805" s="521"/>
      <c r="BS805" s="521"/>
      <c r="BT805" s="521"/>
      <c r="BU805" s="521"/>
      <c r="BV805" s="521"/>
      <c r="BW805" s="521"/>
      <c r="BX805" s="521"/>
      <c r="BY805" s="521"/>
      <c r="BZ805" s="521"/>
      <c r="CA805" s="521"/>
      <c r="CB805" s="521"/>
      <c r="CC805" s="521"/>
      <c r="CD805" s="521"/>
      <c r="CE805" s="521"/>
      <c r="CF805" s="521"/>
      <c r="CG805" s="521"/>
      <c r="CH805" s="521"/>
      <c r="CI805" s="521"/>
      <c r="CJ805" s="521"/>
      <c r="CK805" s="521"/>
      <c r="CL805" s="521"/>
      <c r="CM805" s="521"/>
      <c r="CN805" s="521"/>
      <c r="CO805" s="521"/>
      <c r="CP805" s="521"/>
      <c r="CQ805" s="521"/>
    </row>
    <row r="806" spans="1:95" s="69" customFormat="1" ht="15" customHeight="1" outlineLevel="1" x14ac:dyDescent="0.2">
      <c r="A806" s="11">
        <v>126</v>
      </c>
      <c r="B806" s="294"/>
      <c r="C806" s="260"/>
      <c r="D806" s="260"/>
      <c r="E806" s="260"/>
      <c r="F806" s="880" t="str">
        <f>'2. CAD NCCF'!F806:L806</f>
        <v>State, provincial &amp; agency GS</v>
      </c>
      <c r="G806" s="881"/>
      <c r="H806" s="881"/>
      <c r="I806" s="881"/>
      <c r="J806" s="881"/>
      <c r="K806" s="881"/>
      <c r="L806" s="882"/>
      <c r="M806" s="400">
        <f t="shared" ref="M806:M808" si="183">M30</f>
        <v>0</v>
      </c>
      <c r="N806" s="412">
        <f>M806*(1-'Appx 1. Ref Rates'!$E19)+N30*('Appx 1. Ref Rates'!$E19)</f>
        <v>0</v>
      </c>
      <c r="O806" s="414">
        <f>O30*'Appx 1. Ref Rates'!$E$19</f>
        <v>0</v>
      </c>
      <c r="P806" s="414">
        <f>P30*'Appx 1. Ref Rates'!$E$18</f>
        <v>0</v>
      </c>
      <c r="Q806" s="418">
        <f>Q30*'Appx 1. Ref Rates'!$E$18</f>
        <v>0</v>
      </c>
      <c r="R806" s="411">
        <f>R30*'Appx 1. Ref Rates'!$E$18</f>
        <v>0</v>
      </c>
      <c r="S806" s="414">
        <f>S30*'Appx 1. Ref Rates'!$E$18</f>
        <v>0</v>
      </c>
      <c r="T806" s="414">
        <f>T30*'Appx 1. Ref Rates'!$E$18</f>
        <v>0</v>
      </c>
      <c r="U806" s="414">
        <f>U30*'Appx 1. Ref Rates'!$E$18</f>
        <v>0</v>
      </c>
      <c r="V806" s="414">
        <f>V30*'Appx 1. Ref Rates'!$E$18</f>
        <v>0</v>
      </c>
      <c r="W806" s="414">
        <f>W30*'Appx 1. Ref Rates'!$E$18</f>
        <v>0</v>
      </c>
      <c r="X806" s="414">
        <f>X30*'Appx 1. Ref Rates'!$E$18</f>
        <v>0</v>
      </c>
      <c r="Y806" s="414">
        <f>Y30*'Appx 1. Ref Rates'!$E$18</f>
        <v>0</v>
      </c>
      <c r="Z806" s="414">
        <f>Z30*'Appx 1. Ref Rates'!$E$18</f>
        <v>0</v>
      </c>
      <c r="AA806" s="414">
        <f>AA30*'Appx 1. Ref Rates'!$E$18</f>
        <v>0</v>
      </c>
      <c r="AB806" s="414">
        <f>AB30*'Appx 1. Ref Rates'!$E$18</f>
        <v>0</v>
      </c>
      <c r="AC806" s="400">
        <f>M806-SUM(N806:AB806)</f>
        <v>0</v>
      </c>
      <c r="AD806" s="1743"/>
      <c r="AE806" s="1083"/>
      <c r="AF806" s="855"/>
      <c r="AG806" s="528"/>
      <c r="AH806" s="521"/>
      <c r="AI806" s="521"/>
      <c r="AJ806" s="521"/>
      <c r="AK806" s="521"/>
      <c r="AL806" s="521"/>
      <c r="AM806" s="521"/>
      <c r="AN806" s="521"/>
      <c r="AO806" s="521"/>
      <c r="AP806" s="521"/>
      <c r="AQ806" s="521"/>
      <c r="AR806" s="521"/>
      <c r="AS806" s="521"/>
      <c r="AT806" s="521"/>
      <c r="AU806" s="521"/>
      <c r="AV806" s="521"/>
      <c r="AW806" s="521"/>
      <c r="AX806" s="521"/>
      <c r="AY806" s="521"/>
      <c r="AZ806" s="521"/>
      <c r="BA806" s="521"/>
      <c r="BB806" s="521"/>
      <c r="BC806" s="521"/>
      <c r="BD806" s="521"/>
      <c r="BE806" s="521"/>
      <c r="BF806" s="521"/>
      <c r="BG806" s="521"/>
      <c r="BH806" s="521"/>
      <c r="BI806" s="521"/>
      <c r="BJ806" s="521"/>
      <c r="BK806" s="521"/>
      <c r="BL806" s="521"/>
      <c r="BM806" s="521"/>
      <c r="BN806" s="521"/>
      <c r="BO806" s="521"/>
      <c r="BP806" s="521"/>
      <c r="BQ806" s="521"/>
      <c r="BR806" s="521"/>
      <c r="BS806" s="521"/>
      <c r="BT806" s="521"/>
      <c r="BU806" s="521"/>
      <c r="BV806" s="521"/>
      <c r="BW806" s="521"/>
      <c r="BX806" s="521"/>
      <c r="BY806" s="521"/>
      <c r="BZ806" s="521"/>
      <c r="CA806" s="521"/>
      <c r="CB806" s="521"/>
      <c r="CC806" s="521"/>
      <c r="CD806" s="521"/>
      <c r="CE806" s="521"/>
      <c r="CF806" s="521"/>
      <c r="CG806" s="521"/>
      <c r="CH806" s="521"/>
      <c r="CI806" s="521"/>
      <c r="CJ806" s="521"/>
      <c r="CK806" s="521"/>
      <c r="CL806" s="521"/>
      <c r="CM806" s="521"/>
      <c r="CN806" s="521"/>
      <c r="CO806" s="521"/>
      <c r="CP806" s="521"/>
      <c r="CQ806" s="521"/>
    </row>
    <row r="807" spans="1:95" s="69" customFormat="1" ht="15" customHeight="1" outlineLevel="1" x14ac:dyDescent="0.2">
      <c r="A807" s="11">
        <v>127</v>
      </c>
      <c r="B807" s="294"/>
      <c r="C807" s="260"/>
      <c r="D807" s="260"/>
      <c r="E807" s="260"/>
      <c r="F807" s="880" t="str">
        <f>'2. CAD NCCF'!F807:L807</f>
        <v>State municipal GS</v>
      </c>
      <c r="G807" s="881"/>
      <c r="H807" s="881"/>
      <c r="I807" s="881"/>
      <c r="J807" s="881"/>
      <c r="K807" s="881"/>
      <c r="L807" s="882"/>
      <c r="M807" s="400">
        <f t="shared" si="183"/>
        <v>0</v>
      </c>
      <c r="N807" s="412">
        <f>M807*(1-'Appx 1. Ref Rates'!$E20)+N31*('Appx 1. Ref Rates'!$E20)</f>
        <v>0</v>
      </c>
      <c r="O807" s="414">
        <f>O31*'Appx 1. Ref Rates'!$E$21</f>
        <v>0</v>
      </c>
      <c r="P807" s="414">
        <f>P31*'Appx 1. Ref Rates'!$E$18</f>
        <v>0</v>
      </c>
      <c r="Q807" s="418">
        <f>Q31*'Appx 1. Ref Rates'!$E$18</f>
        <v>0</v>
      </c>
      <c r="R807" s="411">
        <f>R31*'Appx 1. Ref Rates'!$E$18</f>
        <v>0</v>
      </c>
      <c r="S807" s="414">
        <f>S31*'Appx 1. Ref Rates'!$E$18</f>
        <v>0</v>
      </c>
      <c r="T807" s="414">
        <f>T31*'Appx 1. Ref Rates'!$E$18</f>
        <v>0</v>
      </c>
      <c r="U807" s="414">
        <f>U31*'Appx 1. Ref Rates'!$E$18</f>
        <v>0</v>
      </c>
      <c r="V807" s="414">
        <f>V31*'Appx 1. Ref Rates'!$E$18</f>
        <v>0</v>
      </c>
      <c r="W807" s="414">
        <f>W31*'Appx 1. Ref Rates'!$E$18</f>
        <v>0</v>
      </c>
      <c r="X807" s="414">
        <f>X31*'Appx 1. Ref Rates'!$E$18</f>
        <v>0</v>
      </c>
      <c r="Y807" s="414">
        <f>Y31*'Appx 1. Ref Rates'!$E$18</f>
        <v>0</v>
      </c>
      <c r="Z807" s="414">
        <f>Z31*'Appx 1. Ref Rates'!$E$18</f>
        <v>0</v>
      </c>
      <c r="AA807" s="414">
        <f>AA31*'Appx 1. Ref Rates'!$E$18</f>
        <v>0</v>
      </c>
      <c r="AB807" s="414">
        <f>AB31*'Appx 1. Ref Rates'!$E$18</f>
        <v>0</v>
      </c>
      <c r="AC807" s="400">
        <f>M807-SUM(N807:AB807)</f>
        <v>0</v>
      </c>
      <c r="AD807" s="1743"/>
      <c r="AE807" s="1083"/>
      <c r="AF807" s="855"/>
      <c r="AG807" s="528"/>
      <c r="AH807" s="521"/>
      <c r="AI807" s="521"/>
      <c r="AJ807" s="521"/>
      <c r="AK807" s="521"/>
      <c r="AL807" s="521"/>
      <c r="AM807" s="521"/>
      <c r="AN807" s="521"/>
      <c r="AO807" s="521"/>
      <c r="AP807" s="521"/>
      <c r="AQ807" s="521"/>
      <c r="AR807" s="521"/>
      <c r="AS807" s="521"/>
      <c r="AT807" s="521"/>
      <c r="AU807" s="521"/>
      <c r="AV807" s="521"/>
      <c r="AW807" s="521"/>
      <c r="AX807" s="521"/>
      <c r="AY807" s="521"/>
      <c r="AZ807" s="521"/>
      <c r="BA807" s="521"/>
      <c r="BB807" s="521"/>
      <c r="BC807" s="521"/>
      <c r="BD807" s="521"/>
      <c r="BE807" s="521"/>
      <c r="BF807" s="521"/>
      <c r="BG807" s="521"/>
      <c r="BH807" s="521"/>
      <c r="BI807" s="521"/>
      <c r="BJ807" s="521"/>
      <c r="BK807" s="521"/>
      <c r="BL807" s="521"/>
      <c r="BM807" s="521"/>
      <c r="BN807" s="521"/>
      <c r="BO807" s="521"/>
      <c r="BP807" s="521"/>
      <c r="BQ807" s="521"/>
      <c r="BR807" s="521"/>
      <c r="BS807" s="521"/>
      <c r="BT807" s="521"/>
      <c r="BU807" s="521"/>
      <c r="BV807" s="521"/>
      <c r="BW807" s="521"/>
      <c r="BX807" s="521"/>
      <c r="BY807" s="521"/>
      <c r="BZ807" s="521"/>
      <c r="CA807" s="521"/>
      <c r="CB807" s="521"/>
      <c r="CC807" s="521"/>
      <c r="CD807" s="521"/>
      <c r="CE807" s="521"/>
      <c r="CF807" s="521"/>
      <c r="CG807" s="521"/>
      <c r="CH807" s="521"/>
      <c r="CI807" s="521"/>
      <c r="CJ807" s="521"/>
      <c r="CK807" s="521"/>
      <c r="CL807" s="521"/>
      <c r="CM807" s="521"/>
      <c r="CN807" s="521"/>
      <c r="CO807" s="521"/>
      <c r="CP807" s="521"/>
      <c r="CQ807" s="521"/>
    </row>
    <row r="808" spans="1:95" s="69" customFormat="1" ht="15" customHeight="1" outlineLevel="1" x14ac:dyDescent="0.2">
      <c r="A808" s="11">
        <v>128</v>
      </c>
      <c r="B808" s="294"/>
      <c r="C808" s="292"/>
      <c r="D808" s="292"/>
      <c r="E808" s="292"/>
      <c r="F808" s="880" t="str">
        <f>'2. CAD NCCF'!F808:L808</f>
        <v>Supranational and multilateral development bank GS</v>
      </c>
      <c r="G808" s="881"/>
      <c r="H808" s="881"/>
      <c r="I808" s="881"/>
      <c r="J808" s="881"/>
      <c r="K808" s="881"/>
      <c r="L808" s="882"/>
      <c r="M808" s="400">
        <f t="shared" si="183"/>
        <v>0</v>
      </c>
      <c r="N808" s="408">
        <f>M808*(1-'Appx 1. Ref Rates'!$E21)+N32*('Appx 1. Ref Rates'!$E21)</f>
        <v>0</v>
      </c>
      <c r="O808" s="408">
        <f>O32*'Appx 1. Ref Rates'!$E$21</f>
        <v>0</v>
      </c>
      <c r="P808" s="408">
        <f>P32*'Appx 1. Ref Rates'!$E$18</f>
        <v>0</v>
      </c>
      <c r="Q808" s="417">
        <f>Q32*'Appx 1. Ref Rates'!$E$18</f>
        <v>0</v>
      </c>
      <c r="R808" s="411">
        <f>R32*'Appx 1. Ref Rates'!$E$18</f>
        <v>0</v>
      </c>
      <c r="S808" s="414">
        <f>S32*'Appx 1. Ref Rates'!$E$18</f>
        <v>0</v>
      </c>
      <c r="T808" s="414">
        <f>T32*'Appx 1. Ref Rates'!$E$18</f>
        <v>0</v>
      </c>
      <c r="U808" s="414">
        <f>U32*'Appx 1. Ref Rates'!$E$18</f>
        <v>0</v>
      </c>
      <c r="V808" s="414">
        <f>V32*'Appx 1. Ref Rates'!$E$18</f>
        <v>0</v>
      </c>
      <c r="W808" s="414">
        <f>W32*'Appx 1. Ref Rates'!$E$18</f>
        <v>0</v>
      </c>
      <c r="X808" s="414">
        <f>X32*'Appx 1. Ref Rates'!$E$18</f>
        <v>0</v>
      </c>
      <c r="Y808" s="414">
        <f>Y32*'Appx 1. Ref Rates'!$E$18</f>
        <v>0</v>
      </c>
      <c r="Z808" s="414">
        <f>Z32*'Appx 1. Ref Rates'!$E$18</f>
        <v>0</v>
      </c>
      <c r="AA808" s="414">
        <f>AA32*'Appx 1. Ref Rates'!$E$18</f>
        <v>0</v>
      </c>
      <c r="AB808" s="414">
        <f>AB32*'Appx 1. Ref Rates'!$E$18</f>
        <v>0</v>
      </c>
      <c r="AC808" s="400">
        <f>M808-SUM(N808:AB808)</f>
        <v>0</v>
      </c>
      <c r="AD808" s="1744"/>
      <c r="AE808" s="858"/>
      <c r="AF808" s="858"/>
      <c r="AG808" s="528"/>
      <c r="AH808" s="521"/>
      <c r="AI808" s="521"/>
      <c r="AJ808" s="521"/>
      <c r="AK808" s="521"/>
      <c r="AL808" s="521"/>
      <c r="AM808" s="521"/>
      <c r="AN808" s="521"/>
      <c r="AO808" s="521"/>
      <c r="AP808" s="521"/>
      <c r="AQ808" s="521"/>
      <c r="AR808" s="521"/>
      <c r="AS808" s="521"/>
      <c r="AT808" s="521"/>
      <c r="AU808" s="521"/>
      <c r="AV808" s="521"/>
      <c r="AW808" s="521"/>
      <c r="AX808" s="521"/>
      <c r="AY808" s="521"/>
      <c r="AZ808" s="521"/>
      <c r="BA808" s="521"/>
      <c r="BB808" s="521"/>
      <c r="BC808" s="521"/>
      <c r="BD808" s="521"/>
      <c r="BE808" s="521"/>
      <c r="BF808" s="521"/>
      <c r="BG808" s="521"/>
      <c r="BH808" s="521"/>
      <c r="BI808" s="521"/>
      <c r="BJ808" s="521"/>
      <c r="BK808" s="521"/>
      <c r="BL808" s="521"/>
      <c r="BM808" s="521"/>
      <c r="BN808" s="521"/>
      <c r="BO808" s="521"/>
      <c r="BP808" s="521"/>
      <c r="BQ808" s="521"/>
      <c r="BR808" s="521"/>
      <c r="BS808" s="521"/>
      <c r="BT808" s="521"/>
      <c r="BU808" s="521"/>
      <c r="BV808" s="521"/>
      <c r="BW808" s="521"/>
      <c r="BX808" s="521"/>
      <c r="BY808" s="521"/>
      <c r="BZ808" s="521"/>
      <c r="CA808" s="521"/>
      <c r="CB808" s="521"/>
      <c r="CC808" s="521"/>
      <c r="CD808" s="521"/>
      <c r="CE808" s="521"/>
      <c r="CF808" s="521"/>
      <c r="CG808" s="521"/>
      <c r="CH808" s="521"/>
      <c r="CI808" s="521"/>
      <c r="CJ808" s="521"/>
      <c r="CK808" s="521"/>
      <c r="CL808" s="521"/>
      <c r="CM808" s="521"/>
      <c r="CN808" s="521"/>
      <c r="CO808" s="521"/>
      <c r="CP808" s="521"/>
      <c r="CQ808" s="521"/>
    </row>
    <row r="809" spans="1:95" s="69" customFormat="1" ht="15" customHeight="1" outlineLevel="1" x14ac:dyDescent="0.2">
      <c r="A809" s="11">
        <v>129</v>
      </c>
      <c r="B809" s="294"/>
      <c r="C809" s="292"/>
      <c r="D809" s="868" t="str">
        <f>'2. CAD NCCF'!D809:AF809</f>
        <v>Mortgage backed securities (MBS)</v>
      </c>
      <c r="E809" s="869"/>
      <c r="F809" s="869"/>
      <c r="G809" s="869"/>
      <c r="H809" s="869"/>
      <c r="I809" s="869"/>
      <c r="J809" s="869"/>
      <c r="K809" s="869"/>
      <c r="L809" s="869"/>
      <c r="M809" s="869"/>
      <c r="N809" s="869"/>
      <c r="O809" s="869"/>
      <c r="P809" s="869"/>
      <c r="Q809" s="869"/>
      <c r="R809" s="869"/>
      <c r="S809" s="869"/>
      <c r="T809" s="869"/>
      <c r="U809" s="869"/>
      <c r="V809" s="869"/>
      <c r="W809" s="869"/>
      <c r="X809" s="869"/>
      <c r="Y809" s="869"/>
      <c r="Z809" s="869"/>
      <c r="AA809" s="869"/>
      <c r="AB809" s="869"/>
      <c r="AC809" s="869"/>
      <c r="AD809" s="869"/>
      <c r="AE809" s="869"/>
      <c r="AF809" s="869"/>
      <c r="AG809" s="528"/>
      <c r="AH809" s="521"/>
      <c r="AI809" s="521"/>
      <c r="AJ809" s="521"/>
      <c r="AK809" s="521"/>
      <c r="AL809" s="521"/>
      <c r="AM809" s="521"/>
      <c r="AN809" s="521"/>
      <c r="AO809" s="521"/>
      <c r="AP809" s="521"/>
      <c r="AQ809" s="521"/>
      <c r="AR809" s="521"/>
      <c r="AS809" s="521"/>
      <c r="AT809" s="521"/>
      <c r="AU809" s="521"/>
      <c r="AV809" s="521"/>
      <c r="AW809" s="521"/>
      <c r="AX809" s="521"/>
      <c r="AY809" s="521"/>
      <c r="AZ809" s="521"/>
      <c r="BA809" s="521"/>
      <c r="BB809" s="521"/>
      <c r="BC809" s="521"/>
      <c r="BD809" s="521"/>
      <c r="BE809" s="521"/>
      <c r="BF809" s="521"/>
      <c r="BG809" s="521"/>
      <c r="BH809" s="521"/>
      <c r="BI809" s="521"/>
      <c r="BJ809" s="521"/>
      <c r="BK809" s="521"/>
      <c r="BL809" s="521"/>
      <c r="BM809" s="521"/>
      <c r="BN809" s="521"/>
      <c r="BO809" s="521"/>
      <c r="BP809" s="521"/>
      <c r="BQ809" s="521"/>
      <c r="BR809" s="521"/>
      <c r="BS809" s="521"/>
      <c r="BT809" s="521"/>
      <c r="BU809" s="521"/>
      <c r="BV809" s="521"/>
      <c r="BW809" s="521"/>
      <c r="BX809" s="521"/>
      <c r="BY809" s="521"/>
      <c r="BZ809" s="521"/>
      <c r="CA809" s="521"/>
      <c r="CB809" s="521"/>
      <c r="CC809" s="521"/>
      <c r="CD809" s="521"/>
      <c r="CE809" s="521"/>
      <c r="CF809" s="521"/>
      <c r="CG809" s="521"/>
      <c r="CH809" s="521"/>
      <c r="CI809" s="521"/>
      <c r="CJ809" s="521"/>
      <c r="CK809" s="521"/>
      <c r="CL809" s="521"/>
      <c r="CM809" s="521"/>
      <c r="CN809" s="521"/>
      <c r="CO809" s="521"/>
      <c r="CP809" s="521"/>
      <c r="CQ809" s="521"/>
    </row>
    <row r="810" spans="1:95" s="69" customFormat="1" ht="15" customHeight="1" outlineLevel="1" x14ac:dyDescent="0.2">
      <c r="A810" s="11">
        <v>130</v>
      </c>
      <c r="B810" s="294"/>
      <c r="C810" s="292"/>
      <c r="D810" s="292"/>
      <c r="E810" s="1734" t="str">
        <f>'2. CAD NCCF'!E810:L810</f>
        <v>Agency MBS</v>
      </c>
      <c r="F810" s="1735"/>
      <c r="G810" s="1735"/>
      <c r="H810" s="1735"/>
      <c r="I810" s="1735"/>
      <c r="J810" s="1735"/>
      <c r="K810" s="1735"/>
      <c r="L810" s="1736"/>
      <c r="M810" s="399">
        <f>SUBTOTAL(9,M811:M813)</f>
        <v>0</v>
      </c>
      <c r="N810" s="402">
        <f t="shared" ref="N810:AC810" si="184">SUBTOTAL(9,N811:N813)</f>
        <v>0</v>
      </c>
      <c r="O810" s="406">
        <f t="shared" si="184"/>
        <v>0</v>
      </c>
      <c r="P810" s="405">
        <f t="shared" si="184"/>
        <v>0</v>
      </c>
      <c r="Q810" s="416">
        <f t="shared" si="184"/>
        <v>0</v>
      </c>
      <c r="R810" s="402">
        <f t="shared" si="184"/>
        <v>0</v>
      </c>
      <c r="S810" s="405">
        <f t="shared" si="184"/>
        <v>0</v>
      </c>
      <c r="T810" s="406">
        <f t="shared" si="184"/>
        <v>0</v>
      </c>
      <c r="U810" s="405">
        <f t="shared" si="184"/>
        <v>0</v>
      </c>
      <c r="V810" s="406">
        <f t="shared" si="184"/>
        <v>0</v>
      </c>
      <c r="W810" s="405">
        <f t="shared" si="184"/>
        <v>0</v>
      </c>
      <c r="X810" s="406">
        <f t="shared" si="184"/>
        <v>0</v>
      </c>
      <c r="Y810" s="405">
        <f t="shared" si="184"/>
        <v>0</v>
      </c>
      <c r="Z810" s="406">
        <f t="shared" si="184"/>
        <v>0</v>
      </c>
      <c r="AA810" s="405">
        <f t="shared" si="184"/>
        <v>0</v>
      </c>
      <c r="AB810" s="416">
        <f t="shared" si="184"/>
        <v>0</v>
      </c>
      <c r="AC810" s="399">
        <f t="shared" si="184"/>
        <v>0</v>
      </c>
      <c r="AD810" s="1671"/>
      <c r="AE810" s="852"/>
      <c r="AF810" s="852"/>
      <c r="AG810" s="528"/>
      <c r="AH810" s="521"/>
      <c r="AI810" s="521"/>
      <c r="AJ810" s="521"/>
      <c r="AK810" s="521"/>
      <c r="AL810" s="521"/>
      <c r="AM810" s="521"/>
      <c r="AN810" s="521"/>
      <c r="AO810" s="521"/>
      <c r="AP810" s="521"/>
      <c r="AQ810" s="521"/>
      <c r="AR810" s="521"/>
      <c r="AS810" s="521"/>
      <c r="AT810" s="521"/>
      <c r="AU810" s="521"/>
      <c r="AV810" s="521"/>
      <c r="AW810" s="521"/>
      <c r="AX810" s="521"/>
      <c r="AY810" s="521"/>
      <c r="AZ810" s="521"/>
      <c r="BA810" s="521"/>
      <c r="BB810" s="521"/>
      <c r="BC810" s="521"/>
      <c r="BD810" s="521"/>
      <c r="BE810" s="521"/>
      <c r="BF810" s="521"/>
      <c r="BG810" s="521"/>
      <c r="BH810" s="521"/>
      <c r="BI810" s="521"/>
      <c r="BJ810" s="521"/>
      <c r="BK810" s="521"/>
      <c r="BL810" s="521"/>
      <c r="BM810" s="521"/>
      <c r="BN810" s="521"/>
      <c r="BO810" s="521"/>
      <c r="BP810" s="521"/>
      <c r="BQ810" s="521"/>
      <c r="BR810" s="521"/>
      <c r="BS810" s="521"/>
      <c r="BT810" s="521"/>
      <c r="BU810" s="521"/>
      <c r="BV810" s="521"/>
      <c r="BW810" s="521"/>
      <c r="BX810" s="521"/>
      <c r="BY810" s="521"/>
      <c r="BZ810" s="521"/>
      <c r="CA810" s="521"/>
      <c r="CB810" s="521"/>
      <c r="CC810" s="521"/>
      <c r="CD810" s="521"/>
      <c r="CE810" s="521"/>
      <c r="CF810" s="521"/>
      <c r="CG810" s="521"/>
      <c r="CH810" s="521"/>
      <c r="CI810" s="521"/>
      <c r="CJ810" s="521"/>
      <c r="CK810" s="521"/>
      <c r="CL810" s="521"/>
      <c r="CM810" s="521"/>
      <c r="CN810" s="521"/>
      <c r="CO810" s="521"/>
      <c r="CP810" s="521"/>
      <c r="CQ810" s="521"/>
    </row>
    <row r="811" spans="1:95" s="69" customFormat="1" ht="15" customHeight="1" outlineLevel="1" x14ac:dyDescent="0.2">
      <c r="A811" s="11">
        <v>131</v>
      </c>
      <c r="B811" s="294"/>
      <c r="C811" s="292"/>
      <c r="D811" s="292"/>
      <c r="E811" s="293"/>
      <c r="F811" s="880" t="str">
        <f>'2. CAD NCCF'!F811:L811</f>
        <v>Agency MBS, high rated</v>
      </c>
      <c r="G811" s="881"/>
      <c r="H811" s="881"/>
      <c r="I811" s="881"/>
      <c r="J811" s="881"/>
      <c r="K811" s="881"/>
      <c r="L811" s="882"/>
      <c r="M811" s="400">
        <f t="shared" ref="M811:M813" si="185">M35</f>
        <v>0</v>
      </c>
      <c r="N811" s="412">
        <f>M811*(1-'Appx 1. Ref Rates'!$E$24)+N35*('Appx 1. Ref Rates'!$E$24)</f>
        <v>0</v>
      </c>
      <c r="O811" s="414">
        <f>O35*'Appx 1. Ref Rates'!$E24</f>
        <v>0</v>
      </c>
      <c r="P811" s="414">
        <f>P35*'Appx 1. Ref Rates'!$E24</f>
        <v>0</v>
      </c>
      <c r="Q811" s="418">
        <f>Q35*'Appx 1. Ref Rates'!$E24</f>
        <v>0</v>
      </c>
      <c r="R811" s="411">
        <f>R35*'Appx 1. Ref Rates'!$E24</f>
        <v>0</v>
      </c>
      <c r="S811" s="414">
        <f>S35*'Appx 1. Ref Rates'!$E24</f>
        <v>0</v>
      </c>
      <c r="T811" s="414">
        <f>T35*'Appx 1. Ref Rates'!$E24</f>
        <v>0</v>
      </c>
      <c r="U811" s="414">
        <f>U35*'Appx 1. Ref Rates'!$E24</f>
        <v>0</v>
      </c>
      <c r="V811" s="414">
        <f>V35*'Appx 1. Ref Rates'!$E24</f>
        <v>0</v>
      </c>
      <c r="W811" s="414">
        <f>W35*'Appx 1. Ref Rates'!$E24</f>
        <v>0</v>
      </c>
      <c r="X811" s="414">
        <f>X35*'Appx 1. Ref Rates'!$E24</f>
        <v>0</v>
      </c>
      <c r="Y811" s="414">
        <f>Y35*'Appx 1. Ref Rates'!$E24</f>
        <v>0</v>
      </c>
      <c r="Z811" s="414">
        <f>Z35*'Appx 1. Ref Rates'!$E24</f>
        <v>0</v>
      </c>
      <c r="AA811" s="414">
        <f>AA35*'Appx 1. Ref Rates'!$E24</f>
        <v>0</v>
      </c>
      <c r="AB811" s="414">
        <f>AB35*'Appx 1. Ref Rates'!$E24</f>
        <v>0</v>
      </c>
      <c r="AC811" s="400">
        <f>M811-SUM(N811:AB811)</f>
        <v>0</v>
      </c>
      <c r="AD811" s="1743"/>
      <c r="AE811" s="1083"/>
      <c r="AF811" s="855"/>
      <c r="AG811" s="528"/>
      <c r="AH811" s="521"/>
      <c r="AI811" s="521"/>
      <c r="AJ811" s="521"/>
      <c r="AK811" s="521"/>
      <c r="AL811" s="521"/>
      <c r="AM811" s="521"/>
      <c r="AN811" s="521"/>
      <c r="AO811" s="521"/>
      <c r="AP811" s="521"/>
      <c r="AQ811" s="521"/>
      <c r="AR811" s="521"/>
      <c r="AS811" s="521"/>
      <c r="AT811" s="521"/>
      <c r="AU811" s="521"/>
      <c r="AV811" s="521"/>
      <c r="AW811" s="521"/>
      <c r="AX811" s="521"/>
      <c r="AY811" s="521"/>
      <c r="AZ811" s="521"/>
      <c r="BA811" s="521"/>
      <c r="BB811" s="521"/>
      <c r="BC811" s="521"/>
      <c r="BD811" s="521"/>
      <c r="BE811" s="521"/>
      <c r="BF811" s="521"/>
      <c r="BG811" s="521"/>
      <c r="BH811" s="521"/>
      <c r="BI811" s="521"/>
      <c r="BJ811" s="521"/>
      <c r="BK811" s="521"/>
      <c r="BL811" s="521"/>
      <c r="BM811" s="521"/>
      <c r="BN811" s="521"/>
      <c r="BO811" s="521"/>
      <c r="BP811" s="521"/>
      <c r="BQ811" s="521"/>
      <c r="BR811" s="521"/>
      <c r="BS811" s="521"/>
      <c r="BT811" s="521"/>
      <c r="BU811" s="521"/>
      <c r="BV811" s="521"/>
      <c r="BW811" s="521"/>
      <c r="BX811" s="521"/>
      <c r="BY811" s="521"/>
      <c r="BZ811" s="521"/>
      <c r="CA811" s="521"/>
      <c r="CB811" s="521"/>
      <c r="CC811" s="521"/>
      <c r="CD811" s="521"/>
      <c r="CE811" s="521"/>
      <c r="CF811" s="521"/>
      <c r="CG811" s="521"/>
      <c r="CH811" s="521"/>
      <c r="CI811" s="521"/>
      <c r="CJ811" s="521"/>
      <c r="CK811" s="521"/>
      <c r="CL811" s="521"/>
      <c r="CM811" s="521"/>
      <c r="CN811" s="521"/>
      <c r="CO811" s="521"/>
      <c r="CP811" s="521"/>
      <c r="CQ811" s="521"/>
    </row>
    <row r="812" spans="1:95" s="69" customFormat="1" ht="15" customHeight="1" outlineLevel="1" x14ac:dyDescent="0.2">
      <c r="A812" s="11">
        <v>132</v>
      </c>
      <c r="B812" s="294"/>
      <c r="C812" s="292"/>
      <c r="D812" s="292"/>
      <c r="E812" s="293"/>
      <c r="F812" s="880" t="str">
        <f>'2. CAD NCCF'!F812:L812</f>
        <v>Agency MBS, medium rated</v>
      </c>
      <c r="G812" s="881"/>
      <c r="H812" s="881"/>
      <c r="I812" s="881"/>
      <c r="J812" s="881"/>
      <c r="K812" s="881"/>
      <c r="L812" s="882"/>
      <c r="M812" s="400">
        <f t="shared" si="185"/>
        <v>0</v>
      </c>
      <c r="N812" s="412">
        <f>M812*(1-'Appx 1. Ref Rates'!$E$25)+N36*('Appx 1. Ref Rates'!$E$25)</f>
        <v>0</v>
      </c>
      <c r="O812" s="414">
        <f>O36*'Appx 1. Ref Rates'!$E25</f>
        <v>0</v>
      </c>
      <c r="P812" s="414">
        <f>P36*'Appx 1. Ref Rates'!$E25</f>
        <v>0</v>
      </c>
      <c r="Q812" s="418">
        <f>Q36*'Appx 1. Ref Rates'!$E25</f>
        <v>0</v>
      </c>
      <c r="R812" s="411">
        <f>R36*'Appx 1. Ref Rates'!$E25</f>
        <v>0</v>
      </c>
      <c r="S812" s="414">
        <f>S36*'Appx 1. Ref Rates'!$E25</f>
        <v>0</v>
      </c>
      <c r="T812" s="414">
        <f>T36*'Appx 1. Ref Rates'!$E25</f>
        <v>0</v>
      </c>
      <c r="U812" s="414">
        <f>U36*'Appx 1. Ref Rates'!$E25</f>
        <v>0</v>
      </c>
      <c r="V812" s="414">
        <f>V36*'Appx 1. Ref Rates'!$E25</f>
        <v>0</v>
      </c>
      <c r="W812" s="414">
        <f>W36*'Appx 1. Ref Rates'!$E25</f>
        <v>0</v>
      </c>
      <c r="X812" s="414">
        <f>X36*'Appx 1. Ref Rates'!$E25</f>
        <v>0</v>
      </c>
      <c r="Y812" s="414">
        <f>Y36*'Appx 1. Ref Rates'!$E25</f>
        <v>0</v>
      </c>
      <c r="Z812" s="414">
        <f>Z36*'Appx 1. Ref Rates'!$E25</f>
        <v>0</v>
      </c>
      <c r="AA812" s="414">
        <f>AA36*'Appx 1. Ref Rates'!$E25</f>
        <v>0</v>
      </c>
      <c r="AB812" s="414">
        <f>AB36*'Appx 1. Ref Rates'!$E25</f>
        <v>0</v>
      </c>
      <c r="AC812" s="400">
        <f>M812-SUM(N812:AB812)</f>
        <v>0</v>
      </c>
      <c r="AD812" s="1743"/>
      <c r="AE812" s="1083"/>
      <c r="AF812" s="855"/>
      <c r="AG812" s="528"/>
      <c r="AH812" s="521"/>
      <c r="AI812" s="521"/>
      <c r="AJ812" s="521"/>
      <c r="AK812" s="521"/>
      <c r="AL812" s="521"/>
      <c r="AM812" s="521"/>
      <c r="AN812" s="521"/>
      <c r="AO812" s="521"/>
      <c r="AP812" s="521"/>
      <c r="AQ812" s="521"/>
      <c r="AR812" s="521"/>
      <c r="AS812" s="521"/>
      <c r="AT812" s="521"/>
      <c r="AU812" s="521"/>
      <c r="AV812" s="521"/>
      <c r="AW812" s="521"/>
      <c r="AX812" s="521"/>
      <c r="AY812" s="521"/>
      <c r="AZ812" s="521"/>
      <c r="BA812" s="521"/>
      <c r="BB812" s="521"/>
      <c r="BC812" s="521"/>
      <c r="BD812" s="521"/>
      <c r="BE812" s="521"/>
      <c r="BF812" s="521"/>
      <c r="BG812" s="521"/>
      <c r="BH812" s="521"/>
      <c r="BI812" s="521"/>
      <c r="BJ812" s="521"/>
      <c r="BK812" s="521"/>
      <c r="BL812" s="521"/>
      <c r="BM812" s="521"/>
      <c r="BN812" s="521"/>
      <c r="BO812" s="521"/>
      <c r="BP812" s="521"/>
      <c r="BQ812" s="521"/>
      <c r="BR812" s="521"/>
      <c r="BS812" s="521"/>
      <c r="BT812" s="521"/>
      <c r="BU812" s="521"/>
      <c r="BV812" s="521"/>
      <c r="BW812" s="521"/>
      <c r="BX812" s="521"/>
      <c r="BY812" s="521"/>
      <c r="BZ812" s="521"/>
      <c r="CA812" s="521"/>
      <c r="CB812" s="521"/>
      <c r="CC812" s="521"/>
      <c r="CD812" s="521"/>
      <c r="CE812" s="521"/>
      <c r="CF812" s="521"/>
      <c r="CG812" s="521"/>
      <c r="CH812" s="521"/>
      <c r="CI812" s="521"/>
      <c r="CJ812" s="521"/>
      <c r="CK812" s="521"/>
      <c r="CL812" s="521"/>
      <c r="CM812" s="521"/>
      <c r="CN812" s="521"/>
      <c r="CO812" s="521"/>
      <c r="CP812" s="521"/>
      <c r="CQ812" s="521"/>
    </row>
    <row r="813" spans="1:95" s="69" customFormat="1" ht="15" customHeight="1" outlineLevel="1" x14ac:dyDescent="0.2">
      <c r="A813" s="11">
        <v>133</v>
      </c>
      <c r="B813" s="294"/>
      <c r="C813" s="292"/>
      <c r="D813" s="292"/>
      <c r="E813" s="293"/>
      <c r="F813" s="880" t="str">
        <f>'2. CAD NCCF'!F813:L813</f>
        <v>Agency MBS, low or not rated</v>
      </c>
      <c r="G813" s="881"/>
      <c r="H813" s="881"/>
      <c r="I813" s="881"/>
      <c r="J813" s="881"/>
      <c r="K813" s="881"/>
      <c r="L813" s="882"/>
      <c r="M813" s="400">
        <f t="shared" si="185"/>
        <v>0</v>
      </c>
      <c r="N813" s="412">
        <f>M813*(1-'Appx 1. Ref Rates'!$E$26)+N37*('Appx 1. Ref Rates'!$E$26)</f>
        <v>0</v>
      </c>
      <c r="O813" s="414">
        <f>O37*'Appx 1. Ref Rates'!$E26</f>
        <v>0</v>
      </c>
      <c r="P813" s="414">
        <f>P37*'Appx 1. Ref Rates'!$E26</f>
        <v>0</v>
      </c>
      <c r="Q813" s="418">
        <f>Q37*'Appx 1. Ref Rates'!$E26</f>
        <v>0</v>
      </c>
      <c r="R813" s="411">
        <f>R37*'Appx 1. Ref Rates'!$E26</f>
        <v>0</v>
      </c>
      <c r="S813" s="414">
        <f>S37*'Appx 1. Ref Rates'!$E26</f>
        <v>0</v>
      </c>
      <c r="T813" s="414">
        <f>T37*'Appx 1. Ref Rates'!$E26</f>
        <v>0</v>
      </c>
      <c r="U813" s="414">
        <f>U37*'Appx 1. Ref Rates'!$E26</f>
        <v>0</v>
      </c>
      <c r="V813" s="414">
        <f>V37*'Appx 1. Ref Rates'!$E26</f>
        <v>0</v>
      </c>
      <c r="W813" s="414">
        <f>W37*'Appx 1. Ref Rates'!$E26</f>
        <v>0</v>
      </c>
      <c r="X813" s="414">
        <f>X37*'Appx 1. Ref Rates'!$E26</f>
        <v>0</v>
      </c>
      <c r="Y813" s="414">
        <f>Y37*'Appx 1. Ref Rates'!$E26</f>
        <v>0</v>
      </c>
      <c r="Z813" s="414">
        <f>Z37*'Appx 1. Ref Rates'!$E26</f>
        <v>0</v>
      </c>
      <c r="AA813" s="414">
        <f>AA37*'Appx 1. Ref Rates'!$E26</f>
        <v>0</v>
      </c>
      <c r="AB813" s="414">
        <f>AB37*'Appx 1. Ref Rates'!$E26</f>
        <v>0</v>
      </c>
      <c r="AC813" s="400">
        <f>M813-SUM(N813:AB813)</f>
        <v>0</v>
      </c>
      <c r="AD813" s="1743"/>
      <c r="AE813" s="1083"/>
      <c r="AF813" s="855"/>
      <c r="AG813" s="528"/>
      <c r="AH813" s="521"/>
      <c r="AI813" s="521"/>
      <c r="AJ813" s="521"/>
      <c r="AK813" s="521"/>
      <c r="AL813" s="521"/>
      <c r="AM813" s="521"/>
      <c r="AN813" s="521"/>
      <c r="AO813" s="521"/>
      <c r="AP813" s="521"/>
      <c r="AQ813" s="521"/>
      <c r="AR813" s="521"/>
      <c r="AS813" s="521"/>
      <c r="AT813" s="521"/>
      <c r="AU813" s="521"/>
      <c r="AV813" s="521"/>
      <c r="AW813" s="521"/>
      <c r="AX813" s="521"/>
      <c r="AY813" s="521"/>
      <c r="AZ813" s="521"/>
      <c r="BA813" s="521"/>
      <c r="BB813" s="521"/>
      <c r="BC813" s="521"/>
      <c r="BD813" s="521"/>
      <c r="BE813" s="521"/>
      <c r="BF813" s="521"/>
      <c r="BG813" s="521"/>
      <c r="BH813" s="521"/>
      <c r="BI813" s="521"/>
      <c r="BJ813" s="521"/>
      <c r="BK813" s="521"/>
      <c r="BL813" s="521"/>
      <c r="BM813" s="521"/>
      <c r="BN813" s="521"/>
      <c r="BO813" s="521"/>
      <c r="BP813" s="521"/>
      <c r="BQ813" s="521"/>
      <c r="BR813" s="521"/>
      <c r="BS813" s="521"/>
      <c r="BT813" s="521"/>
      <c r="BU813" s="521"/>
      <c r="BV813" s="521"/>
      <c r="BW813" s="521"/>
      <c r="BX813" s="521"/>
      <c r="BY813" s="521"/>
      <c r="BZ813" s="521"/>
      <c r="CA813" s="521"/>
      <c r="CB813" s="521"/>
      <c r="CC813" s="521"/>
      <c r="CD813" s="521"/>
      <c r="CE813" s="521"/>
      <c r="CF813" s="521"/>
      <c r="CG813" s="521"/>
      <c r="CH813" s="521"/>
      <c r="CI813" s="521"/>
      <c r="CJ813" s="521"/>
      <c r="CK813" s="521"/>
      <c r="CL813" s="521"/>
      <c r="CM813" s="521"/>
      <c r="CN813" s="521"/>
      <c r="CO813" s="521"/>
      <c r="CP813" s="521"/>
      <c r="CQ813" s="521"/>
    </row>
    <row r="814" spans="1:95" s="69" customFormat="1" ht="15" customHeight="1" outlineLevel="1" x14ac:dyDescent="0.2">
      <c r="A814" s="11">
        <v>134</v>
      </c>
      <c r="B814" s="294"/>
      <c r="C814" s="292"/>
      <c r="D814" s="292"/>
      <c r="E814" s="1731" t="str">
        <f>'2. CAD NCCF'!E814:L814</f>
        <v>Non-agency commercial MBS (CMBS)</v>
      </c>
      <c r="F814" s="1732"/>
      <c r="G814" s="1732"/>
      <c r="H814" s="1732"/>
      <c r="I814" s="1732"/>
      <c r="J814" s="1732"/>
      <c r="K814" s="1732"/>
      <c r="L814" s="1733"/>
      <c r="M814" s="399">
        <f>SUBTOTAL(9,M815:M817)</f>
        <v>0</v>
      </c>
      <c r="N814" s="402">
        <f t="shared" ref="N814:AC814" si="186">SUBTOTAL(9,N815:N817)</f>
        <v>0</v>
      </c>
      <c r="O814" s="406">
        <f t="shared" si="186"/>
        <v>0</v>
      </c>
      <c r="P814" s="405">
        <f t="shared" si="186"/>
        <v>0</v>
      </c>
      <c r="Q814" s="416">
        <f t="shared" si="186"/>
        <v>0</v>
      </c>
      <c r="R814" s="402">
        <f t="shared" si="186"/>
        <v>0</v>
      </c>
      <c r="S814" s="405">
        <f t="shared" si="186"/>
        <v>0</v>
      </c>
      <c r="T814" s="406">
        <f t="shared" si="186"/>
        <v>0</v>
      </c>
      <c r="U814" s="405">
        <f t="shared" si="186"/>
        <v>0</v>
      </c>
      <c r="V814" s="406">
        <f t="shared" si="186"/>
        <v>0</v>
      </c>
      <c r="W814" s="405">
        <f t="shared" si="186"/>
        <v>0</v>
      </c>
      <c r="X814" s="406">
        <f t="shared" si="186"/>
        <v>0</v>
      </c>
      <c r="Y814" s="405">
        <f t="shared" si="186"/>
        <v>0</v>
      </c>
      <c r="Z814" s="406">
        <f t="shared" si="186"/>
        <v>0</v>
      </c>
      <c r="AA814" s="405">
        <f t="shared" si="186"/>
        <v>0</v>
      </c>
      <c r="AB814" s="416">
        <f t="shared" si="186"/>
        <v>0</v>
      </c>
      <c r="AC814" s="399">
        <f t="shared" si="186"/>
        <v>0</v>
      </c>
      <c r="AD814" s="1743"/>
      <c r="AE814" s="1083"/>
      <c r="AF814" s="855"/>
      <c r="AG814" s="528"/>
      <c r="AH814" s="521"/>
      <c r="AI814" s="521"/>
      <c r="AJ814" s="521"/>
      <c r="AK814" s="521"/>
      <c r="AL814" s="521"/>
      <c r="AM814" s="521"/>
      <c r="AN814" s="521"/>
      <c r="AO814" s="521"/>
      <c r="AP814" s="521"/>
      <c r="AQ814" s="521"/>
      <c r="AR814" s="521"/>
      <c r="AS814" s="521"/>
      <c r="AT814" s="521"/>
      <c r="AU814" s="521"/>
      <c r="AV814" s="521"/>
      <c r="AW814" s="521"/>
      <c r="AX814" s="521"/>
      <c r="AY814" s="521"/>
      <c r="AZ814" s="521"/>
      <c r="BA814" s="521"/>
      <c r="BB814" s="521"/>
      <c r="BC814" s="521"/>
      <c r="BD814" s="521"/>
      <c r="BE814" s="521"/>
      <c r="BF814" s="521"/>
      <c r="BG814" s="521"/>
      <c r="BH814" s="521"/>
      <c r="BI814" s="521"/>
      <c r="BJ814" s="521"/>
      <c r="BK814" s="521"/>
      <c r="BL814" s="521"/>
      <c r="BM814" s="521"/>
      <c r="BN814" s="521"/>
      <c r="BO814" s="521"/>
      <c r="BP814" s="521"/>
      <c r="BQ814" s="521"/>
      <c r="BR814" s="521"/>
      <c r="BS814" s="521"/>
      <c r="BT814" s="521"/>
      <c r="BU814" s="521"/>
      <c r="BV814" s="521"/>
      <c r="BW814" s="521"/>
      <c r="BX814" s="521"/>
      <c r="BY814" s="521"/>
      <c r="BZ814" s="521"/>
      <c r="CA814" s="521"/>
      <c r="CB814" s="521"/>
      <c r="CC814" s="521"/>
      <c r="CD814" s="521"/>
      <c r="CE814" s="521"/>
      <c r="CF814" s="521"/>
      <c r="CG814" s="521"/>
      <c r="CH814" s="521"/>
      <c r="CI814" s="521"/>
      <c r="CJ814" s="521"/>
      <c r="CK814" s="521"/>
      <c r="CL814" s="521"/>
      <c r="CM814" s="521"/>
      <c r="CN814" s="521"/>
      <c r="CO814" s="521"/>
      <c r="CP814" s="521"/>
      <c r="CQ814" s="521"/>
    </row>
    <row r="815" spans="1:95" s="69" customFormat="1" ht="15" customHeight="1" outlineLevel="1" x14ac:dyDescent="0.2">
      <c r="A815" s="11">
        <v>135</v>
      </c>
      <c r="B815" s="294"/>
      <c r="C815" s="292"/>
      <c r="D815" s="292"/>
      <c r="E815" s="293"/>
      <c r="F815" s="880" t="str">
        <f>'2. CAD NCCF'!F815:L815</f>
        <v>Non-agency CMBS, high rated</v>
      </c>
      <c r="G815" s="881"/>
      <c r="H815" s="881"/>
      <c r="I815" s="881"/>
      <c r="J815" s="881"/>
      <c r="K815" s="881"/>
      <c r="L815" s="882"/>
      <c r="M815" s="400">
        <f t="shared" ref="M815:M817" si="187">M39</f>
        <v>0</v>
      </c>
      <c r="N815" s="412">
        <f>M815*(1-'Appx 1. Ref Rates'!$E$28)+N39*('Appx 1. Ref Rates'!$E$28)</f>
        <v>0</v>
      </c>
      <c r="O815" s="414">
        <f>O39*'Appx 1. Ref Rates'!$E28</f>
        <v>0</v>
      </c>
      <c r="P815" s="414">
        <f>P39*'Appx 1. Ref Rates'!$E28</f>
        <v>0</v>
      </c>
      <c r="Q815" s="418">
        <f>Q39*'Appx 1. Ref Rates'!$E28</f>
        <v>0</v>
      </c>
      <c r="R815" s="411">
        <f>R39*'Appx 1. Ref Rates'!$E28</f>
        <v>0</v>
      </c>
      <c r="S815" s="414">
        <f>S39*'Appx 1. Ref Rates'!$E28</f>
        <v>0</v>
      </c>
      <c r="T815" s="414">
        <f>T39*'Appx 1. Ref Rates'!$E28</f>
        <v>0</v>
      </c>
      <c r="U815" s="414">
        <f>U39*'Appx 1. Ref Rates'!$E28</f>
        <v>0</v>
      </c>
      <c r="V815" s="414">
        <f>V39*'Appx 1. Ref Rates'!$E28</f>
        <v>0</v>
      </c>
      <c r="W815" s="414">
        <f>W39*'Appx 1. Ref Rates'!$E28</f>
        <v>0</v>
      </c>
      <c r="X815" s="414">
        <f>X39*'Appx 1. Ref Rates'!$E28</f>
        <v>0</v>
      </c>
      <c r="Y815" s="414">
        <f>Y39*'Appx 1. Ref Rates'!$E28</f>
        <v>0</v>
      </c>
      <c r="Z815" s="414">
        <f>Z39*'Appx 1. Ref Rates'!$E28</f>
        <v>0</v>
      </c>
      <c r="AA815" s="414">
        <f>AA39*'Appx 1. Ref Rates'!$E28</f>
        <v>0</v>
      </c>
      <c r="AB815" s="414">
        <f>AB39*'Appx 1. Ref Rates'!$E28</f>
        <v>0</v>
      </c>
      <c r="AC815" s="400">
        <f>M815-SUM(N815:AB815)</f>
        <v>0</v>
      </c>
      <c r="AD815" s="1743"/>
      <c r="AE815" s="1083"/>
      <c r="AF815" s="855"/>
      <c r="AG815" s="528"/>
      <c r="AH815" s="521"/>
      <c r="AI815" s="521"/>
      <c r="AJ815" s="521"/>
      <c r="AK815" s="521"/>
      <c r="AL815" s="521"/>
      <c r="AM815" s="521"/>
      <c r="AN815" s="521"/>
      <c r="AO815" s="521"/>
      <c r="AP815" s="521"/>
      <c r="AQ815" s="521"/>
      <c r="AR815" s="521"/>
      <c r="AS815" s="521"/>
      <c r="AT815" s="521"/>
      <c r="AU815" s="521"/>
      <c r="AV815" s="521"/>
      <c r="AW815" s="521"/>
      <c r="AX815" s="521"/>
      <c r="AY815" s="521"/>
      <c r="AZ815" s="521"/>
      <c r="BA815" s="521"/>
      <c r="BB815" s="521"/>
      <c r="BC815" s="521"/>
      <c r="BD815" s="521"/>
      <c r="BE815" s="521"/>
      <c r="BF815" s="521"/>
      <c r="BG815" s="521"/>
      <c r="BH815" s="521"/>
      <c r="BI815" s="521"/>
      <c r="BJ815" s="521"/>
      <c r="BK815" s="521"/>
      <c r="BL815" s="521"/>
      <c r="BM815" s="521"/>
      <c r="BN815" s="521"/>
      <c r="BO815" s="521"/>
      <c r="BP815" s="521"/>
      <c r="BQ815" s="521"/>
      <c r="BR815" s="521"/>
      <c r="BS815" s="521"/>
      <c r="BT815" s="521"/>
      <c r="BU815" s="521"/>
      <c r="BV815" s="521"/>
      <c r="BW815" s="521"/>
      <c r="BX815" s="521"/>
      <c r="BY815" s="521"/>
      <c r="BZ815" s="521"/>
      <c r="CA815" s="521"/>
      <c r="CB815" s="521"/>
      <c r="CC815" s="521"/>
      <c r="CD815" s="521"/>
      <c r="CE815" s="521"/>
      <c r="CF815" s="521"/>
      <c r="CG815" s="521"/>
      <c r="CH815" s="521"/>
      <c r="CI815" s="521"/>
      <c r="CJ815" s="521"/>
      <c r="CK815" s="521"/>
      <c r="CL815" s="521"/>
      <c r="CM815" s="521"/>
      <c r="CN815" s="521"/>
      <c r="CO815" s="521"/>
      <c r="CP815" s="521"/>
      <c r="CQ815" s="521"/>
    </row>
    <row r="816" spans="1:95" s="69" customFormat="1" ht="15" customHeight="1" outlineLevel="1" x14ac:dyDescent="0.2">
      <c r="A816" s="11">
        <v>136</v>
      </c>
      <c r="B816" s="294"/>
      <c r="C816" s="292"/>
      <c r="D816" s="292"/>
      <c r="E816" s="293"/>
      <c r="F816" s="880" t="str">
        <f>'2. CAD NCCF'!F816:L816</f>
        <v>Non-agency CMBS, medium rated</v>
      </c>
      <c r="G816" s="881"/>
      <c r="H816" s="881"/>
      <c r="I816" s="881"/>
      <c r="J816" s="881"/>
      <c r="K816" s="881"/>
      <c r="L816" s="882"/>
      <c r="M816" s="400">
        <f t="shared" si="187"/>
        <v>0</v>
      </c>
      <c r="N816" s="412">
        <f>M816*(1-'Appx 1. Ref Rates'!$E$29)+N40*('Appx 1. Ref Rates'!$E$29)</f>
        <v>0</v>
      </c>
      <c r="O816" s="414">
        <f>O40*'Appx 1. Ref Rates'!$E29</f>
        <v>0</v>
      </c>
      <c r="P816" s="414">
        <f>P40*'Appx 1. Ref Rates'!$E29</f>
        <v>0</v>
      </c>
      <c r="Q816" s="418">
        <f>Q40*'Appx 1. Ref Rates'!$E29</f>
        <v>0</v>
      </c>
      <c r="R816" s="411">
        <f>R40*'Appx 1. Ref Rates'!$E29</f>
        <v>0</v>
      </c>
      <c r="S816" s="414">
        <f>S40*'Appx 1. Ref Rates'!$E29</f>
        <v>0</v>
      </c>
      <c r="T816" s="414">
        <f>T40*'Appx 1. Ref Rates'!$E29</f>
        <v>0</v>
      </c>
      <c r="U816" s="414">
        <f>U40*'Appx 1. Ref Rates'!$E29</f>
        <v>0</v>
      </c>
      <c r="V816" s="414">
        <f>V40*'Appx 1. Ref Rates'!$E29</f>
        <v>0</v>
      </c>
      <c r="W816" s="414">
        <f>W40*'Appx 1. Ref Rates'!$E29</f>
        <v>0</v>
      </c>
      <c r="X816" s="414">
        <f>X40*'Appx 1. Ref Rates'!$E29</f>
        <v>0</v>
      </c>
      <c r="Y816" s="414">
        <f>Y40*'Appx 1. Ref Rates'!$E29</f>
        <v>0</v>
      </c>
      <c r="Z816" s="414">
        <f>Z40*'Appx 1. Ref Rates'!$E29</f>
        <v>0</v>
      </c>
      <c r="AA816" s="414">
        <f>AA40*'Appx 1. Ref Rates'!$E29</f>
        <v>0</v>
      </c>
      <c r="AB816" s="414">
        <f>AB40*'Appx 1. Ref Rates'!$E29</f>
        <v>0</v>
      </c>
      <c r="AC816" s="400">
        <f>M816-SUM(N816:AB816)</f>
        <v>0</v>
      </c>
      <c r="AD816" s="1743"/>
      <c r="AE816" s="1083"/>
      <c r="AF816" s="855"/>
      <c r="AG816" s="528"/>
      <c r="AH816" s="521"/>
      <c r="AI816" s="521"/>
      <c r="AJ816" s="521"/>
      <c r="AK816" s="521"/>
      <c r="AL816" s="521"/>
      <c r="AM816" s="521"/>
      <c r="AN816" s="521"/>
      <c r="AO816" s="521"/>
      <c r="AP816" s="521"/>
      <c r="AQ816" s="521"/>
      <c r="AR816" s="521"/>
      <c r="AS816" s="521"/>
      <c r="AT816" s="521"/>
      <c r="AU816" s="521"/>
      <c r="AV816" s="521"/>
      <c r="AW816" s="521"/>
      <c r="AX816" s="521"/>
      <c r="AY816" s="521"/>
      <c r="AZ816" s="521"/>
      <c r="BA816" s="521"/>
      <c r="BB816" s="521"/>
      <c r="BC816" s="521"/>
      <c r="BD816" s="521"/>
      <c r="BE816" s="521"/>
      <c r="BF816" s="521"/>
      <c r="BG816" s="521"/>
      <c r="BH816" s="521"/>
      <c r="BI816" s="521"/>
      <c r="BJ816" s="521"/>
      <c r="BK816" s="521"/>
      <c r="BL816" s="521"/>
      <c r="BM816" s="521"/>
      <c r="BN816" s="521"/>
      <c r="BO816" s="521"/>
      <c r="BP816" s="521"/>
      <c r="BQ816" s="521"/>
      <c r="BR816" s="521"/>
      <c r="BS816" s="521"/>
      <c r="BT816" s="521"/>
      <c r="BU816" s="521"/>
      <c r="BV816" s="521"/>
      <c r="BW816" s="521"/>
      <c r="BX816" s="521"/>
      <c r="BY816" s="521"/>
      <c r="BZ816" s="521"/>
      <c r="CA816" s="521"/>
      <c r="CB816" s="521"/>
      <c r="CC816" s="521"/>
      <c r="CD816" s="521"/>
      <c r="CE816" s="521"/>
      <c r="CF816" s="521"/>
      <c r="CG816" s="521"/>
      <c r="CH816" s="521"/>
      <c r="CI816" s="521"/>
      <c r="CJ816" s="521"/>
      <c r="CK816" s="521"/>
      <c r="CL816" s="521"/>
      <c r="CM816" s="521"/>
      <c r="CN816" s="521"/>
      <c r="CO816" s="521"/>
      <c r="CP816" s="521"/>
      <c r="CQ816" s="521"/>
    </row>
    <row r="817" spans="1:95" s="69" customFormat="1" ht="15" customHeight="1" outlineLevel="1" x14ac:dyDescent="0.2">
      <c r="A817" s="11">
        <v>137</v>
      </c>
      <c r="B817" s="294"/>
      <c r="C817" s="292"/>
      <c r="D817" s="292"/>
      <c r="E817" s="293"/>
      <c r="F817" s="880" t="str">
        <f>'2. CAD NCCF'!F817:L817</f>
        <v>Non-agency CMBS, low or not rated</v>
      </c>
      <c r="G817" s="881"/>
      <c r="H817" s="881"/>
      <c r="I817" s="881"/>
      <c r="J817" s="881"/>
      <c r="K817" s="881"/>
      <c r="L817" s="882"/>
      <c r="M817" s="400">
        <f t="shared" si="187"/>
        <v>0</v>
      </c>
      <c r="N817" s="412">
        <f>M817*(1-'Appx 1. Ref Rates'!$E30)+N41*('Appx 1. Ref Rates'!$E30)</f>
        <v>0</v>
      </c>
      <c r="O817" s="414">
        <f>O41*'Appx 1. Ref Rates'!$E30</f>
        <v>0</v>
      </c>
      <c r="P817" s="414">
        <f>P41*'Appx 1. Ref Rates'!$E30</f>
        <v>0</v>
      </c>
      <c r="Q817" s="418">
        <f>Q41*'Appx 1. Ref Rates'!$E30</f>
        <v>0</v>
      </c>
      <c r="R817" s="411">
        <f>R41*'Appx 1. Ref Rates'!$E30</f>
        <v>0</v>
      </c>
      <c r="S817" s="414">
        <f>S41*'Appx 1. Ref Rates'!$E30</f>
        <v>0</v>
      </c>
      <c r="T817" s="414">
        <f>T41*'Appx 1. Ref Rates'!$E30</f>
        <v>0</v>
      </c>
      <c r="U817" s="414">
        <f>U41*'Appx 1. Ref Rates'!$E30</f>
        <v>0</v>
      </c>
      <c r="V817" s="414">
        <f>V41*'Appx 1. Ref Rates'!$E30</f>
        <v>0</v>
      </c>
      <c r="W817" s="414">
        <f>W41*'Appx 1. Ref Rates'!$E30</f>
        <v>0</v>
      </c>
      <c r="X817" s="414">
        <f>X41*'Appx 1. Ref Rates'!$E30</f>
        <v>0</v>
      </c>
      <c r="Y817" s="414">
        <f>Y41*'Appx 1. Ref Rates'!$E30</f>
        <v>0</v>
      </c>
      <c r="Z817" s="414">
        <f>Z41*'Appx 1. Ref Rates'!$E30</f>
        <v>0</v>
      </c>
      <c r="AA817" s="414">
        <f>AA41*'Appx 1. Ref Rates'!$E30</f>
        <v>0</v>
      </c>
      <c r="AB817" s="414">
        <f>AB41*'Appx 1. Ref Rates'!$E30</f>
        <v>0</v>
      </c>
      <c r="AC817" s="400">
        <f>M817-SUM(N817:AB817)</f>
        <v>0</v>
      </c>
      <c r="AD817" s="1743"/>
      <c r="AE817" s="1083"/>
      <c r="AF817" s="855"/>
      <c r="AG817" s="528"/>
      <c r="AH817" s="521"/>
      <c r="AI817" s="521"/>
      <c r="AJ817" s="521"/>
      <c r="AK817" s="521"/>
      <c r="AL817" s="521"/>
      <c r="AM817" s="521"/>
      <c r="AN817" s="521"/>
      <c r="AO817" s="521"/>
      <c r="AP817" s="521"/>
      <c r="AQ817" s="521"/>
      <c r="AR817" s="521"/>
      <c r="AS817" s="521"/>
      <c r="AT817" s="521"/>
      <c r="AU817" s="521"/>
      <c r="AV817" s="521"/>
      <c r="AW817" s="521"/>
      <c r="AX817" s="521"/>
      <c r="AY817" s="521"/>
      <c r="AZ817" s="521"/>
      <c r="BA817" s="521"/>
      <c r="BB817" s="521"/>
      <c r="BC817" s="521"/>
      <c r="BD817" s="521"/>
      <c r="BE817" s="521"/>
      <c r="BF817" s="521"/>
      <c r="BG817" s="521"/>
      <c r="BH817" s="521"/>
      <c r="BI817" s="521"/>
      <c r="BJ817" s="521"/>
      <c r="BK817" s="521"/>
      <c r="BL817" s="521"/>
      <c r="BM817" s="521"/>
      <c r="BN817" s="521"/>
      <c r="BO817" s="521"/>
      <c r="BP817" s="521"/>
      <c r="BQ817" s="521"/>
      <c r="BR817" s="521"/>
      <c r="BS817" s="521"/>
      <c r="BT817" s="521"/>
      <c r="BU817" s="521"/>
      <c r="BV817" s="521"/>
      <c r="BW817" s="521"/>
      <c r="BX817" s="521"/>
      <c r="BY817" s="521"/>
      <c r="BZ817" s="521"/>
      <c r="CA817" s="521"/>
      <c r="CB817" s="521"/>
      <c r="CC817" s="521"/>
      <c r="CD817" s="521"/>
      <c r="CE817" s="521"/>
      <c r="CF817" s="521"/>
      <c r="CG817" s="521"/>
      <c r="CH817" s="521"/>
      <c r="CI817" s="521"/>
      <c r="CJ817" s="521"/>
      <c r="CK817" s="521"/>
      <c r="CL817" s="521"/>
      <c r="CM817" s="521"/>
      <c r="CN817" s="521"/>
      <c r="CO817" s="521"/>
      <c r="CP817" s="521"/>
      <c r="CQ817" s="521"/>
    </row>
    <row r="818" spans="1:95" s="69" customFormat="1" ht="15" customHeight="1" outlineLevel="1" x14ac:dyDescent="0.2">
      <c r="A818" s="11">
        <v>138</v>
      </c>
      <c r="B818" s="294"/>
      <c r="C818" s="292"/>
      <c r="D818" s="292"/>
      <c r="E818" s="877" t="str">
        <f>'2. CAD NCCF'!E818:L818</f>
        <v>Non-agency residential MBS (RMBS)</v>
      </c>
      <c r="F818" s="878"/>
      <c r="G818" s="878"/>
      <c r="H818" s="878"/>
      <c r="I818" s="878"/>
      <c r="J818" s="878"/>
      <c r="K818" s="878"/>
      <c r="L818" s="879"/>
      <c r="M818" s="399">
        <f>SUBTOTAL(9,M819:M821)</f>
        <v>0</v>
      </c>
      <c r="N818" s="402">
        <f t="shared" ref="N818:AC818" si="188">SUBTOTAL(9,N819:N821)</f>
        <v>0</v>
      </c>
      <c r="O818" s="406">
        <f t="shared" si="188"/>
        <v>0</v>
      </c>
      <c r="P818" s="405">
        <f t="shared" si="188"/>
        <v>0</v>
      </c>
      <c r="Q818" s="416">
        <f t="shared" si="188"/>
        <v>0</v>
      </c>
      <c r="R818" s="402">
        <f t="shared" si="188"/>
        <v>0</v>
      </c>
      <c r="S818" s="405">
        <f t="shared" si="188"/>
        <v>0</v>
      </c>
      <c r="T818" s="406">
        <f t="shared" si="188"/>
        <v>0</v>
      </c>
      <c r="U818" s="405">
        <f t="shared" si="188"/>
        <v>0</v>
      </c>
      <c r="V818" s="406">
        <f t="shared" si="188"/>
        <v>0</v>
      </c>
      <c r="W818" s="405">
        <f t="shared" si="188"/>
        <v>0</v>
      </c>
      <c r="X818" s="406">
        <f t="shared" si="188"/>
        <v>0</v>
      </c>
      <c r="Y818" s="405">
        <f t="shared" si="188"/>
        <v>0</v>
      </c>
      <c r="Z818" s="406">
        <f t="shared" si="188"/>
        <v>0</v>
      </c>
      <c r="AA818" s="405">
        <f t="shared" si="188"/>
        <v>0</v>
      </c>
      <c r="AB818" s="416">
        <f t="shared" si="188"/>
        <v>0</v>
      </c>
      <c r="AC818" s="399">
        <f t="shared" si="188"/>
        <v>0</v>
      </c>
      <c r="AD818" s="1743"/>
      <c r="AE818" s="1083"/>
      <c r="AF818" s="855"/>
      <c r="AG818" s="528"/>
      <c r="AH818" s="521"/>
      <c r="AI818" s="521"/>
      <c r="AJ818" s="521"/>
      <c r="AK818" s="521"/>
      <c r="AL818" s="521"/>
      <c r="AM818" s="521"/>
      <c r="AN818" s="521"/>
      <c r="AO818" s="521"/>
      <c r="AP818" s="521"/>
      <c r="AQ818" s="521"/>
      <c r="AR818" s="521"/>
      <c r="AS818" s="521"/>
      <c r="AT818" s="521"/>
      <c r="AU818" s="521"/>
      <c r="AV818" s="521"/>
      <c r="AW818" s="521"/>
      <c r="AX818" s="521"/>
      <c r="AY818" s="521"/>
      <c r="AZ818" s="521"/>
      <c r="BA818" s="521"/>
      <c r="BB818" s="521"/>
      <c r="BC818" s="521"/>
      <c r="BD818" s="521"/>
      <c r="BE818" s="521"/>
      <c r="BF818" s="521"/>
      <c r="BG818" s="521"/>
      <c r="BH818" s="521"/>
      <c r="BI818" s="521"/>
      <c r="BJ818" s="521"/>
      <c r="BK818" s="521"/>
      <c r="BL818" s="521"/>
      <c r="BM818" s="521"/>
      <c r="BN818" s="521"/>
      <c r="BO818" s="521"/>
      <c r="BP818" s="521"/>
      <c r="BQ818" s="521"/>
      <c r="BR818" s="521"/>
      <c r="BS818" s="521"/>
      <c r="BT818" s="521"/>
      <c r="BU818" s="521"/>
      <c r="BV818" s="521"/>
      <c r="BW818" s="521"/>
      <c r="BX818" s="521"/>
      <c r="BY818" s="521"/>
      <c r="BZ818" s="521"/>
      <c r="CA818" s="521"/>
      <c r="CB818" s="521"/>
      <c r="CC818" s="521"/>
      <c r="CD818" s="521"/>
      <c r="CE818" s="521"/>
      <c r="CF818" s="521"/>
      <c r="CG818" s="521"/>
      <c r="CH818" s="521"/>
      <c r="CI818" s="521"/>
      <c r="CJ818" s="521"/>
      <c r="CK818" s="521"/>
      <c r="CL818" s="521"/>
      <c r="CM818" s="521"/>
      <c r="CN818" s="521"/>
      <c r="CO818" s="521"/>
      <c r="CP818" s="521"/>
      <c r="CQ818" s="521"/>
    </row>
    <row r="819" spans="1:95" s="69" customFormat="1" ht="15" customHeight="1" outlineLevel="1" x14ac:dyDescent="0.2">
      <c r="A819" s="11">
        <v>139</v>
      </c>
      <c r="B819" s="294"/>
      <c r="C819" s="292"/>
      <c r="D819" s="292"/>
      <c r="E819" s="293"/>
      <c r="F819" s="880" t="str">
        <f>'2. CAD NCCF'!F819:L819</f>
        <v>Non-agency RMBS, high rated</v>
      </c>
      <c r="G819" s="881"/>
      <c r="H819" s="881"/>
      <c r="I819" s="881"/>
      <c r="J819" s="881"/>
      <c r="K819" s="881"/>
      <c r="L819" s="882"/>
      <c r="M819" s="400">
        <f t="shared" ref="M819:M821" si="189">M43</f>
        <v>0</v>
      </c>
      <c r="N819" s="412">
        <f>M819*(1-'Appx 1. Ref Rates'!$E32)+N43*('Appx 1. Ref Rates'!$E32)</f>
        <v>0</v>
      </c>
      <c r="O819" s="414">
        <f>O43*'Appx 1. Ref Rates'!$E32</f>
        <v>0</v>
      </c>
      <c r="P819" s="414">
        <f>P43*'Appx 1. Ref Rates'!$E32</f>
        <v>0</v>
      </c>
      <c r="Q819" s="418">
        <f>Q43*'Appx 1. Ref Rates'!$E32</f>
        <v>0</v>
      </c>
      <c r="R819" s="411">
        <f>R43*'Appx 1. Ref Rates'!$E32</f>
        <v>0</v>
      </c>
      <c r="S819" s="414">
        <f>S43*'Appx 1. Ref Rates'!$E32</f>
        <v>0</v>
      </c>
      <c r="T819" s="414">
        <f>T43*'Appx 1. Ref Rates'!$E32</f>
        <v>0</v>
      </c>
      <c r="U819" s="414">
        <f>U43*'Appx 1. Ref Rates'!$E32</f>
        <v>0</v>
      </c>
      <c r="V819" s="414">
        <f>V43*'Appx 1. Ref Rates'!$E32</f>
        <v>0</v>
      </c>
      <c r="W819" s="414">
        <f>W43*'Appx 1. Ref Rates'!$E32</f>
        <v>0</v>
      </c>
      <c r="X819" s="414">
        <f>X43*'Appx 1. Ref Rates'!$E32</f>
        <v>0</v>
      </c>
      <c r="Y819" s="414">
        <f>Y43*'Appx 1. Ref Rates'!$E32</f>
        <v>0</v>
      </c>
      <c r="Z819" s="414">
        <f>Z43*'Appx 1. Ref Rates'!$E32</f>
        <v>0</v>
      </c>
      <c r="AA819" s="414">
        <f>AA43*'Appx 1. Ref Rates'!$E32</f>
        <v>0</v>
      </c>
      <c r="AB819" s="414">
        <f>AB43*'Appx 1. Ref Rates'!$E32</f>
        <v>0</v>
      </c>
      <c r="AC819" s="400">
        <f>M819-SUM(N819:AB819)</f>
        <v>0</v>
      </c>
      <c r="AD819" s="1743"/>
      <c r="AE819" s="1083"/>
      <c r="AF819" s="855"/>
      <c r="AG819" s="528"/>
      <c r="AH819" s="521"/>
      <c r="AI819" s="521"/>
      <c r="AJ819" s="521"/>
      <c r="AK819" s="521"/>
      <c r="AL819" s="521"/>
      <c r="AM819" s="521"/>
      <c r="AN819" s="521"/>
      <c r="AO819" s="521"/>
      <c r="AP819" s="521"/>
      <c r="AQ819" s="521"/>
      <c r="AR819" s="521"/>
      <c r="AS819" s="521"/>
      <c r="AT819" s="521"/>
      <c r="AU819" s="521"/>
      <c r="AV819" s="521"/>
      <c r="AW819" s="521"/>
      <c r="AX819" s="521"/>
      <c r="AY819" s="521"/>
      <c r="AZ819" s="521"/>
      <c r="BA819" s="521"/>
      <c r="BB819" s="521"/>
      <c r="BC819" s="521"/>
      <c r="BD819" s="521"/>
      <c r="BE819" s="521"/>
      <c r="BF819" s="521"/>
      <c r="BG819" s="521"/>
      <c r="BH819" s="521"/>
      <c r="BI819" s="521"/>
      <c r="BJ819" s="521"/>
      <c r="BK819" s="521"/>
      <c r="BL819" s="521"/>
      <c r="BM819" s="521"/>
      <c r="BN819" s="521"/>
      <c r="BO819" s="521"/>
      <c r="BP819" s="521"/>
      <c r="BQ819" s="521"/>
      <c r="BR819" s="521"/>
      <c r="BS819" s="521"/>
      <c r="BT819" s="521"/>
      <c r="BU819" s="521"/>
      <c r="BV819" s="521"/>
      <c r="BW819" s="521"/>
      <c r="BX819" s="521"/>
      <c r="BY819" s="521"/>
      <c r="BZ819" s="521"/>
      <c r="CA819" s="521"/>
      <c r="CB819" s="521"/>
      <c r="CC819" s="521"/>
      <c r="CD819" s="521"/>
      <c r="CE819" s="521"/>
      <c r="CF819" s="521"/>
      <c r="CG819" s="521"/>
      <c r="CH819" s="521"/>
      <c r="CI819" s="521"/>
      <c r="CJ819" s="521"/>
      <c r="CK819" s="521"/>
      <c r="CL819" s="521"/>
      <c r="CM819" s="521"/>
      <c r="CN819" s="521"/>
      <c r="CO819" s="521"/>
      <c r="CP819" s="521"/>
      <c r="CQ819" s="521"/>
    </row>
    <row r="820" spans="1:95" s="69" customFormat="1" ht="15" customHeight="1" outlineLevel="1" x14ac:dyDescent="0.2">
      <c r="A820" s="11">
        <v>140</v>
      </c>
      <c r="B820" s="294"/>
      <c r="C820" s="292"/>
      <c r="D820" s="292"/>
      <c r="E820" s="293"/>
      <c r="F820" s="880" t="str">
        <f>'2. CAD NCCF'!F820:L820</f>
        <v>Non-agency RMBS, medium rated</v>
      </c>
      <c r="G820" s="881"/>
      <c r="H820" s="881"/>
      <c r="I820" s="881"/>
      <c r="J820" s="881"/>
      <c r="K820" s="881"/>
      <c r="L820" s="882"/>
      <c r="M820" s="400">
        <f t="shared" si="189"/>
        <v>0</v>
      </c>
      <c r="N820" s="412">
        <f>M820*(1-'Appx 1. Ref Rates'!$E33)+N44*('Appx 1. Ref Rates'!$E33)</f>
        <v>0</v>
      </c>
      <c r="O820" s="414">
        <f>O44*'Appx 1. Ref Rates'!$E33</f>
        <v>0</v>
      </c>
      <c r="P820" s="414">
        <f>P44*'Appx 1. Ref Rates'!$E33</f>
        <v>0</v>
      </c>
      <c r="Q820" s="418">
        <f>Q44*'Appx 1. Ref Rates'!$E33</f>
        <v>0</v>
      </c>
      <c r="R820" s="411">
        <f>R44*'Appx 1. Ref Rates'!$E33</f>
        <v>0</v>
      </c>
      <c r="S820" s="414">
        <f>S44*'Appx 1. Ref Rates'!$E33</f>
        <v>0</v>
      </c>
      <c r="T820" s="414">
        <f>T44*'Appx 1. Ref Rates'!$E33</f>
        <v>0</v>
      </c>
      <c r="U820" s="414">
        <f>U44*'Appx 1. Ref Rates'!$E33</f>
        <v>0</v>
      </c>
      <c r="V820" s="414">
        <f>V44*'Appx 1. Ref Rates'!$E33</f>
        <v>0</v>
      </c>
      <c r="W820" s="414">
        <f>W44*'Appx 1. Ref Rates'!$E33</f>
        <v>0</v>
      </c>
      <c r="X820" s="414">
        <f>X44*'Appx 1. Ref Rates'!$E33</f>
        <v>0</v>
      </c>
      <c r="Y820" s="414">
        <f>Y44*'Appx 1. Ref Rates'!$E33</f>
        <v>0</v>
      </c>
      <c r="Z820" s="414">
        <f>Z44*'Appx 1. Ref Rates'!$E33</f>
        <v>0</v>
      </c>
      <c r="AA820" s="414">
        <f>AA44*'Appx 1. Ref Rates'!$E33</f>
        <v>0</v>
      </c>
      <c r="AB820" s="414">
        <f>AB44*'Appx 1. Ref Rates'!$E33</f>
        <v>0</v>
      </c>
      <c r="AC820" s="400">
        <f>M820-SUM(N820:AB820)</f>
        <v>0</v>
      </c>
      <c r="AD820" s="1743"/>
      <c r="AE820" s="1083"/>
      <c r="AF820" s="855"/>
      <c r="AG820" s="528"/>
      <c r="AH820" s="521"/>
      <c r="AI820" s="521"/>
      <c r="AJ820" s="521"/>
      <c r="AK820" s="521"/>
      <c r="AL820" s="521"/>
      <c r="AM820" s="521"/>
      <c r="AN820" s="521"/>
      <c r="AO820" s="521"/>
      <c r="AP820" s="521"/>
      <c r="AQ820" s="521"/>
      <c r="AR820" s="521"/>
      <c r="AS820" s="521"/>
      <c r="AT820" s="521"/>
      <c r="AU820" s="521"/>
      <c r="AV820" s="521"/>
      <c r="AW820" s="521"/>
      <c r="AX820" s="521"/>
      <c r="AY820" s="521"/>
      <c r="AZ820" s="521"/>
      <c r="BA820" s="521"/>
      <c r="BB820" s="521"/>
      <c r="BC820" s="521"/>
      <c r="BD820" s="521"/>
      <c r="BE820" s="521"/>
      <c r="BF820" s="521"/>
      <c r="BG820" s="521"/>
      <c r="BH820" s="521"/>
      <c r="BI820" s="521"/>
      <c r="BJ820" s="521"/>
      <c r="BK820" s="521"/>
      <c r="BL820" s="521"/>
      <c r="BM820" s="521"/>
      <c r="BN820" s="521"/>
      <c r="BO820" s="521"/>
      <c r="BP820" s="521"/>
      <c r="BQ820" s="521"/>
      <c r="BR820" s="521"/>
      <c r="BS820" s="521"/>
      <c r="BT820" s="521"/>
      <c r="BU820" s="521"/>
      <c r="BV820" s="521"/>
      <c r="BW820" s="521"/>
      <c r="BX820" s="521"/>
      <c r="BY820" s="521"/>
      <c r="BZ820" s="521"/>
      <c r="CA820" s="521"/>
      <c r="CB820" s="521"/>
      <c r="CC820" s="521"/>
      <c r="CD820" s="521"/>
      <c r="CE820" s="521"/>
      <c r="CF820" s="521"/>
      <c r="CG820" s="521"/>
      <c r="CH820" s="521"/>
      <c r="CI820" s="521"/>
      <c r="CJ820" s="521"/>
      <c r="CK820" s="521"/>
      <c r="CL820" s="521"/>
      <c r="CM820" s="521"/>
      <c r="CN820" s="521"/>
      <c r="CO820" s="521"/>
      <c r="CP820" s="521"/>
      <c r="CQ820" s="521"/>
    </row>
    <row r="821" spans="1:95" s="69" customFormat="1" ht="15" customHeight="1" outlineLevel="1" x14ac:dyDescent="0.2">
      <c r="A821" s="11">
        <v>141</v>
      </c>
      <c r="B821" s="294"/>
      <c r="C821" s="292"/>
      <c r="D821" s="292"/>
      <c r="E821" s="293"/>
      <c r="F821" s="880" t="str">
        <f>'2. CAD NCCF'!F821:L821</f>
        <v>Non-agency RMBS, low or not rated</v>
      </c>
      <c r="G821" s="881"/>
      <c r="H821" s="881"/>
      <c r="I821" s="881"/>
      <c r="J821" s="881"/>
      <c r="K821" s="881"/>
      <c r="L821" s="882"/>
      <c r="M821" s="400">
        <f t="shared" si="189"/>
        <v>0</v>
      </c>
      <c r="N821" s="412">
        <f>M821*(1-'Appx 1. Ref Rates'!$E34)+N45*('Appx 1. Ref Rates'!$E34)</f>
        <v>0</v>
      </c>
      <c r="O821" s="414">
        <f>O45*'Appx 1. Ref Rates'!$E34</f>
        <v>0</v>
      </c>
      <c r="P821" s="414">
        <f>P45*'Appx 1. Ref Rates'!$E34</f>
        <v>0</v>
      </c>
      <c r="Q821" s="418">
        <f>Q45*'Appx 1. Ref Rates'!$E34</f>
        <v>0</v>
      </c>
      <c r="R821" s="411">
        <f>R45*'Appx 1. Ref Rates'!$E34</f>
        <v>0</v>
      </c>
      <c r="S821" s="414">
        <f>S45*'Appx 1. Ref Rates'!$E34</f>
        <v>0</v>
      </c>
      <c r="T821" s="414">
        <f>T45*'Appx 1. Ref Rates'!$E34</f>
        <v>0</v>
      </c>
      <c r="U821" s="414">
        <f>U45*'Appx 1. Ref Rates'!$E34</f>
        <v>0</v>
      </c>
      <c r="V821" s="414">
        <f>V45*'Appx 1. Ref Rates'!$E34</f>
        <v>0</v>
      </c>
      <c r="W821" s="414">
        <f>W45*'Appx 1. Ref Rates'!$E34</f>
        <v>0</v>
      </c>
      <c r="X821" s="414">
        <f>X45*'Appx 1. Ref Rates'!$E34</f>
        <v>0</v>
      </c>
      <c r="Y821" s="414">
        <f>Y45*'Appx 1. Ref Rates'!$E34</f>
        <v>0</v>
      </c>
      <c r="Z821" s="414">
        <f>Z45*'Appx 1. Ref Rates'!$E34</f>
        <v>0</v>
      </c>
      <c r="AA821" s="414">
        <f>AA45*'Appx 1. Ref Rates'!$E34</f>
        <v>0</v>
      </c>
      <c r="AB821" s="414">
        <f>AB45*'Appx 1. Ref Rates'!$E34</f>
        <v>0</v>
      </c>
      <c r="AC821" s="400">
        <f>M821-SUM(N821:AB821)</f>
        <v>0</v>
      </c>
      <c r="AD821" s="1744"/>
      <c r="AE821" s="858"/>
      <c r="AF821" s="858"/>
      <c r="AG821" s="528"/>
      <c r="AH821" s="521"/>
      <c r="AI821" s="521"/>
      <c r="AJ821" s="521"/>
      <c r="AK821" s="521"/>
      <c r="AL821" s="521"/>
      <c r="AM821" s="521"/>
      <c r="AN821" s="521"/>
      <c r="AO821" s="521"/>
      <c r="AP821" s="521"/>
      <c r="AQ821" s="521"/>
      <c r="AR821" s="521"/>
      <c r="AS821" s="521"/>
      <c r="AT821" s="521"/>
      <c r="AU821" s="521"/>
      <c r="AV821" s="521"/>
      <c r="AW821" s="521"/>
      <c r="AX821" s="521"/>
      <c r="AY821" s="521"/>
      <c r="AZ821" s="521"/>
      <c r="BA821" s="521"/>
      <c r="BB821" s="521"/>
      <c r="BC821" s="521"/>
      <c r="BD821" s="521"/>
      <c r="BE821" s="521"/>
      <c r="BF821" s="521"/>
      <c r="BG821" s="521"/>
      <c r="BH821" s="521"/>
      <c r="BI821" s="521"/>
      <c r="BJ821" s="521"/>
      <c r="BK821" s="521"/>
      <c r="BL821" s="521"/>
      <c r="BM821" s="521"/>
      <c r="BN821" s="521"/>
      <c r="BO821" s="521"/>
      <c r="BP821" s="521"/>
      <c r="BQ821" s="521"/>
      <c r="BR821" s="521"/>
      <c r="BS821" s="521"/>
      <c r="BT821" s="521"/>
      <c r="BU821" s="521"/>
      <c r="BV821" s="521"/>
      <c r="BW821" s="521"/>
      <c r="BX821" s="521"/>
      <c r="BY821" s="521"/>
      <c r="BZ821" s="521"/>
      <c r="CA821" s="521"/>
      <c r="CB821" s="521"/>
      <c r="CC821" s="521"/>
      <c r="CD821" s="521"/>
      <c r="CE821" s="521"/>
      <c r="CF821" s="521"/>
      <c r="CG821" s="521"/>
      <c r="CH821" s="521"/>
      <c r="CI821" s="521"/>
      <c r="CJ821" s="521"/>
      <c r="CK821" s="521"/>
      <c r="CL821" s="521"/>
      <c r="CM821" s="521"/>
      <c r="CN821" s="521"/>
      <c r="CO821" s="521"/>
      <c r="CP821" s="521"/>
      <c r="CQ821" s="521"/>
    </row>
    <row r="822" spans="1:95" s="69" customFormat="1" ht="15" customHeight="1" outlineLevel="1" x14ac:dyDescent="0.2">
      <c r="A822" s="11">
        <v>142</v>
      </c>
      <c r="B822" s="294"/>
      <c r="C822" s="292"/>
      <c r="D822" s="868" t="str">
        <f>'2. CAD NCCF'!D822:AF822</f>
        <v>Corporate bonds and paper (CBP)</v>
      </c>
      <c r="E822" s="869"/>
      <c r="F822" s="869"/>
      <c r="G822" s="869"/>
      <c r="H822" s="869"/>
      <c r="I822" s="869"/>
      <c r="J822" s="869"/>
      <c r="K822" s="869"/>
      <c r="L822" s="869"/>
      <c r="M822" s="869"/>
      <c r="N822" s="869"/>
      <c r="O822" s="869"/>
      <c r="P822" s="869"/>
      <c r="Q822" s="869"/>
      <c r="R822" s="869"/>
      <c r="S822" s="869"/>
      <c r="T822" s="869"/>
      <c r="U822" s="869"/>
      <c r="V822" s="869"/>
      <c r="W822" s="869"/>
      <c r="X822" s="869"/>
      <c r="Y822" s="869"/>
      <c r="Z822" s="869"/>
      <c r="AA822" s="869"/>
      <c r="AB822" s="869"/>
      <c r="AC822" s="869"/>
      <c r="AD822" s="869"/>
      <c r="AE822" s="869"/>
      <c r="AF822" s="869"/>
      <c r="AG822" s="528"/>
      <c r="AH822" s="521"/>
      <c r="AI822" s="521"/>
      <c r="AJ822" s="521"/>
      <c r="AK822" s="521"/>
      <c r="AL822" s="521"/>
      <c r="AM822" s="521"/>
      <c r="AN822" s="521"/>
      <c r="AO822" s="521"/>
      <c r="AP822" s="521"/>
      <c r="AQ822" s="521"/>
      <c r="AR822" s="521"/>
      <c r="AS822" s="521"/>
      <c r="AT822" s="521"/>
      <c r="AU822" s="521"/>
      <c r="AV822" s="521"/>
      <c r="AW822" s="521"/>
      <c r="AX822" s="521"/>
      <c r="AY822" s="521"/>
      <c r="AZ822" s="521"/>
      <c r="BA822" s="521"/>
      <c r="BB822" s="521"/>
      <c r="BC822" s="521"/>
      <c r="BD822" s="521"/>
      <c r="BE822" s="521"/>
      <c r="BF822" s="521"/>
      <c r="BG822" s="521"/>
      <c r="BH822" s="521"/>
      <c r="BI822" s="521"/>
      <c r="BJ822" s="521"/>
      <c r="BK822" s="521"/>
      <c r="BL822" s="521"/>
      <c r="BM822" s="521"/>
      <c r="BN822" s="521"/>
      <c r="BO822" s="521"/>
      <c r="BP822" s="521"/>
      <c r="BQ822" s="521"/>
      <c r="BR822" s="521"/>
      <c r="BS822" s="521"/>
      <c r="BT822" s="521"/>
      <c r="BU822" s="521"/>
      <c r="BV822" s="521"/>
      <c r="BW822" s="521"/>
      <c r="BX822" s="521"/>
      <c r="BY822" s="521"/>
      <c r="BZ822" s="521"/>
      <c r="CA822" s="521"/>
      <c r="CB822" s="521"/>
      <c r="CC822" s="521"/>
      <c r="CD822" s="521"/>
      <c r="CE822" s="521"/>
      <c r="CF822" s="521"/>
      <c r="CG822" s="521"/>
      <c r="CH822" s="521"/>
      <c r="CI822" s="521"/>
      <c r="CJ822" s="521"/>
      <c r="CK822" s="521"/>
      <c r="CL822" s="521"/>
      <c r="CM822" s="521"/>
      <c r="CN822" s="521"/>
      <c r="CO822" s="521"/>
      <c r="CP822" s="521"/>
      <c r="CQ822" s="521"/>
    </row>
    <row r="823" spans="1:95" s="69" customFormat="1" ht="15" customHeight="1" outlineLevel="1" x14ac:dyDescent="0.2">
      <c r="A823" s="11">
        <v>143</v>
      </c>
      <c r="B823" s="294"/>
      <c r="C823" s="292"/>
      <c r="D823" s="292"/>
      <c r="E823" s="933" t="str">
        <f>'2. CAD NCCF'!E823:L823</f>
        <v>Non-FI issued CBP, high rated</v>
      </c>
      <c r="F823" s="934"/>
      <c r="G823" s="934"/>
      <c r="H823" s="934"/>
      <c r="I823" s="934"/>
      <c r="J823" s="934"/>
      <c r="K823" s="934"/>
      <c r="L823" s="935"/>
      <c r="M823" s="399">
        <f>SUBTOTAL(9,M824:M825)</f>
        <v>0</v>
      </c>
      <c r="N823" s="402">
        <f t="shared" ref="N823:AC823" si="190">SUBTOTAL(9,N824:N825)</f>
        <v>0</v>
      </c>
      <c r="O823" s="406">
        <f t="shared" si="190"/>
        <v>0</v>
      </c>
      <c r="P823" s="405">
        <f t="shared" si="190"/>
        <v>0</v>
      </c>
      <c r="Q823" s="407">
        <f t="shared" si="190"/>
        <v>0</v>
      </c>
      <c r="R823" s="402">
        <f t="shared" si="190"/>
        <v>0</v>
      </c>
      <c r="S823" s="405">
        <f t="shared" si="190"/>
        <v>0</v>
      </c>
      <c r="T823" s="406">
        <f t="shared" si="190"/>
        <v>0</v>
      </c>
      <c r="U823" s="405">
        <f t="shared" si="190"/>
        <v>0</v>
      </c>
      <c r="V823" s="406">
        <f t="shared" si="190"/>
        <v>0</v>
      </c>
      <c r="W823" s="405">
        <f t="shared" si="190"/>
        <v>0</v>
      </c>
      <c r="X823" s="406">
        <f t="shared" si="190"/>
        <v>0</v>
      </c>
      <c r="Y823" s="405">
        <f t="shared" si="190"/>
        <v>0</v>
      </c>
      <c r="Z823" s="406">
        <f t="shared" si="190"/>
        <v>0</v>
      </c>
      <c r="AA823" s="405">
        <f t="shared" si="190"/>
        <v>0</v>
      </c>
      <c r="AB823" s="416">
        <f t="shared" si="190"/>
        <v>0</v>
      </c>
      <c r="AC823" s="399">
        <f t="shared" si="190"/>
        <v>0</v>
      </c>
      <c r="AD823" s="1786"/>
      <c r="AE823" s="852"/>
      <c r="AF823" s="852"/>
      <c r="AG823" s="528"/>
      <c r="AH823" s="521"/>
      <c r="AI823" s="521"/>
      <c r="AJ823" s="521"/>
      <c r="AK823" s="521"/>
      <c r="AL823" s="521"/>
      <c r="AM823" s="521"/>
      <c r="AN823" s="521"/>
      <c r="AO823" s="521"/>
      <c r="AP823" s="521"/>
      <c r="AQ823" s="521"/>
      <c r="AR823" s="521"/>
      <c r="AS823" s="521"/>
      <c r="AT823" s="521"/>
      <c r="AU823" s="521"/>
      <c r="AV823" s="521"/>
      <c r="AW823" s="521"/>
      <c r="AX823" s="521"/>
      <c r="AY823" s="521"/>
      <c r="AZ823" s="521"/>
      <c r="BA823" s="521"/>
      <c r="BB823" s="521"/>
      <c r="BC823" s="521"/>
      <c r="BD823" s="521"/>
      <c r="BE823" s="521"/>
      <c r="BF823" s="521"/>
      <c r="BG823" s="521"/>
      <c r="BH823" s="521"/>
      <c r="BI823" s="521"/>
      <c r="BJ823" s="521"/>
      <c r="BK823" s="521"/>
      <c r="BL823" s="521"/>
      <c r="BM823" s="521"/>
      <c r="BN823" s="521"/>
      <c r="BO823" s="521"/>
      <c r="BP823" s="521"/>
      <c r="BQ823" s="521"/>
      <c r="BR823" s="521"/>
      <c r="BS823" s="521"/>
      <c r="BT823" s="521"/>
      <c r="BU823" s="521"/>
      <c r="BV823" s="521"/>
      <c r="BW823" s="521"/>
      <c r="BX823" s="521"/>
      <c r="BY823" s="521"/>
      <c r="BZ823" s="521"/>
      <c r="CA823" s="521"/>
      <c r="CB823" s="521"/>
      <c r="CC823" s="521"/>
      <c r="CD823" s="521"/>
      <c r="CE823" s="521"/>
      <c r="CF823" s="521"/>
      <c r="CG823" s="521"/>
      <c r="CH823" s="521"/>
      <c r="CI823" s="521"/>
      <c r="CJ823" s="521"/>
      <c r="CK823" s="521"/>
      <c r="CL823" s="521"/>
      <c r="CM823" s="521"/>
      <c r="CN823" s="521"/>
      <c r="CO823" s="521"/>
      <c r="CP823" s="521"/>
      <c r="CQ823" s="521"/>
    </row>
    <row r="824" spans="1:95" s="69" customFormat="1" ht="15" customHeight="1" outlineLevel="1" x14ac:dyDescent="0.2">
      <c r="A824" s="11">
        <v>144</v>
      </c>
      <c r="B824" s="294"/>
      <c r="C824" s="292"/>
      <c r="D824" s="292"/>
      <c r="E824" s="293"/>
      <c r="F824" s="880" t="str">
        <f>'2. CAD NCCF'!F824:L824</f>
        <v>Non-FI issued unsecured bond and paper, high rated</v>
      </c>
      <c r="G824" s="881"/>
      <c r="H824" s="881"/>
      <c r="I824" s="881"/>
      <c r="J824" s="881"/>
      <c r="K824" s="881"/>
      <c r="L824" s="882"/>
      <c r="M824" s="400">
        <f t="shared" ref="M824:M825" si="191">M48</f>
        <v>0</v>
      </c>
      <c r="N824" s="412">
        <f>M824*(1-'Appx 1. Ref Rates'!$E37)+N48*('Appx 1. Ref Rates'!$E37)</f>
        <v>0</v>
      </c>
      <c r="O824" s="414">
        <f>O48*'Appx 1. Ref Rates'!$E37</f>
        <v>0</v>
      </c>
      <c r="P824" s="414">
        <f>P48*'Appx 1. Ref Rates'!$E37</f>
        <v>0</v>
      </c>
      <c r="Q824" s="413">
        <f>Q48*'Appx 1. Ref Rates'!$E37</f>
        <v>0</v>
      </c>
      <c r="R824" s="411">
        <f>R48*'Appx 1. Ref Rates'!$E37</f>
        <v>0</v>
      </c>
      <c r="S824" s="414">
        <f>S48*'Appx 1. Ref Rates'!$E37</f>
        <v>0</v>
      </c>
      <c r="T824" s="414">
        <f>T48*'Appx 1. Ref Rates'!$E37</f>
        <v>0</v>
      </c>
      <c r="U824" s="414">
        <f>U48*'Appx 1. Ref Rates'!$E37</f>
        <v>0</v>
      </c>
      <c r="V824" s="414">
        <f>V48*'Appx 1. Ref Rates'!$E37</f>
        <v>0</v>
      </c>
      <c r="W824" s="414">
        <f>W48*'Appx 1. Ref Rates'!$E37</f>
        <v>0</v>
      </c>
      <c r="X824" s="414">
        <f>X48*'Appx 1. Ref Rates'!$E37</f>
        <v>0</v>
      </c>
      <c r="Y824" s="414">
        <f>Y48*'Appx 1. Ref Rates'!$E37</f>
        <v>0</v>
      </c>
      <c r="Z824" s="414">
        <f>Z48*'Appx 1. Ref Rates'!$E37</f>
        <v>0</v>
      </c>
      <c r="AA824" s="414">
        <f>AA48*'Appx 1. Ref Rates'!$E37</f>
        <v>0</v>
      </c>
      <c r="AB824" s="414">
        <f>AB48*'Appx 1. Ref Rates'!$E37</f>
        <v>0</v>
      </c>
      <c r="AC824" s="400">
        <f>M824-SUM(N824:AB824)</f>
        <v>0</v>
      </c>
      <c r="AD824" s="1743"/>
      <c r="AE824" s="1083"/>
      <c r="AF824" s="855"/>
      <c r="AG824" s="528"/>
      <c r="AH824" s="521"/>
      <c r="AI824" s="521"/>
      <c r="AJ824" s="521"/>
      <c r="AK824" s="521"/>
      <c r="AL824" s="521"/>
      <c r="AM824" s="521"/>
      <c r="AN824" s="521"/>
      <c r="AO824" s="521"/>
      <c r="AP824" s="521"/>
      <c r="AQ824" s="521"/>
      <c r="AR824" s="521"/>
      <c r="AS824" s="521"/>
      <c r="AT824" s="521"/>
      <c r="AU824" s="521"/>
      <c r="AV824" s="521"/>
      <c r="AW824" s="521"/>
      <c r="AX824" s="521"/>
      <c r="AY824" s="521"/>
      <c r="AZ824" s="521"/>
      <c r="BA824" s="521"/>
      <c r="BB824" s="521"/>
      <c r="BC824" s="521"/>
      <c r="BD824" s="521"/>
      <c r="BE824" s="521"/>
      <c r="BF824" s="521"/>
      <c r="BG824" s="521"/>
      <c r="BH824" s="521"/>
      <c r="BI824" s="521"/>
      <c r="BJ824" s="521"/>
      <c r="BK824" s="521"/>
      <c r="BL824" s="521"/>
      <c r="BM824" s="521"/>
      <c r="BN824" s="521"/>
      <c r="BO824" s="521"/>
      <c r="BP824" s="521"/>
      <c r="BQ824" s="521"/>
      <c r="BR824" s="521"/>
      <c r="BS824" s="521"/>
      <c r="BT824" s="521"/>
      <c r="BU824" s="521"/>
      <c r="BV824" s="521"/>
      <c r="BW824" s="521"/>
      <c r="BX824" s="521"/>
      <c r="BY824" s="521"/>
      <c r="BZ824" s="521"/>
      <c r="CA824" s="521"/>
      <c r="CB824" s="521"/>
      <c r="CC824" s="521"/>
      <c r="CD824" s="521"/>
      <c r="CE824" s="521"/>
      <c r="CF824" s="521"/>
      <c r="CG824" s="521"/>
      <c r="CH824" s="521"/>
      <c r="CI824" s="521"/>
      <c r="CJ824" s="521"/>
      <c r="CK824" s="521"/>
      <c r="CL824" s="521"/>
      <c r="CM824" s="521"/>
      <c r="CN824" s="521"/>
      <c r="CO824" s="521"/>
      <c r="CP824" s="521"/>
      <c r="CQ824" s="521"/>
    </row>
    <row r="825" spans="1:95" s="69" customFormat="1" ht="15" customHeight="1" outlineLevel="1" x14ac:dyDescent="0.2">
      <c r="A825" s="11">
        <v>145</v>
      </c>
      <c r="B825" s="294"/>
      <c r="C825" s="292"/>
      <c r="D825" s="292"/>
      <c r="E825" s="293"/>
      <c r="F825" s="880" t="str">
        <f>'2. CAD NCCF'!F825:L825</f>
        <v>Non-FI issued covered bonds, high rated</v>
      </c>
      <c r="G825" s="881"/>
      <c r="H825" s="881"/>
      <c r="I825" s="881"/>
      <c r="J825" s="881"/>
      <c r="K825" s="881"/>
      <c r="L825" s="882"/>
      <c r="M825" s="400">
        <f t="shared" si="191"/>
        <v>0</v>
      </c>
      <c r="N825" s="412">
        <f>M825*(1-'Appx 1. Ref Rates'!$E38)+N49*('Appx 1. Ref Rates'!$E38)</f>
        <v>0</v>
      </c>
      <c r="O825" s="414">
        <f>O49*'Appx 1. Ref Rates'!$E38</f>
        <v>0</v>
      </c>
      <c r="P825" s="414">
        <f>P49*'Appx 1. Ref Rates'!$E38</f>
        <v>0</v>
      </c>
      <c r="Q825" s="413">
        <f>Q49*'Appx 1. Ref Rates'!$E38</f>
        <v>0</v>
      </c>
      <c r="R825" s="411">
        <f>R49*'Appx 1. Ref Rates'!$E38</f>
        <v>0</v>
      </c>
      <c r="S825" s="414">
        <f>S49*'Appx 1. Ref Rates'!$E38</f>
        <v>0</v>
      </c>
      <c r="T825" s="414">
        <f>T49*'Appx 1. Ref Rates'!$E38</f>
        <v>0</v>
      </c>
      <c r="U825" s="414">
        <f>U49*'Appx 1. Ref Rates'!$E38</f>
        <v>0</v>
      </c>
      <c r="V825" s="414">
        <f>V49*'Appx 1. Ref Rates'!$E38</f>
        <v>0</v>
      </c>
      <c r="W825" s="414">
        <f>W49*'Appx 1. Ref Rates'!$E38</f>
        <v>0</v>
      </c>
      <c r="X825" s="414">
        <f>X49*'Appx 1. Ref Rates'!$E38</f>
        <v>0</v>
      </c>
      <c r="Y825" s="414">
        <f>Y49*'Appx 1. Ref Rates'!$E38</f>
        <v>0</v>
      </c>
      <c r="Z825" s="414">
        <f>Z49*'Appx 1. Ref Rates'!$E38</f>
        <v>0</v>
      </c>
      <c r="AA825" s="414">
        <f>AA49*'Appx 1. Ref Rates'!$E38</f>
        <v>0</v>
      </c>
      <c r="AB825" s="414">
        <f>AB49*'Appx 1. Ref Rates'!$E38</f>
        <v>0</v>
      </c>
      <c r="AC825" s="400">
        <f>M825-SUM(N825:AB825)</f>
        <v>0</v>
      </c>
      <c r="AD825" s="1743"/>
      <c r="AE825" s="1083"/>
      <c r="AF825" s="855"/>
      <c r="AG825" s="528"/>
      <c r="AH825" s="521"/>
      <c r="AI825" s="521"/>
      <c r="AJ825" s="521"/>
      <c r="AK825" s="521"/>
      <c r="AL825" s="521"/>
      <c r="AM825" s="521"/>
      <c r="AN825" s="521"/>
      <c r="AO825" s="521"/>
      <c r="AP825" s="521"/>
      <c r="AQ825" s="521"/>
      <c r="AR825" s="521"/>
      <c r="AS825" s="521"/>
      <c r="AT825" s="521"/>
      <c r="AU825" s="521"/>
      <c r="AV825" s="521"/>
      <c r="AW825" s="521"/>
      <c r="AX825" s="521"/>
      <c r="AY825" s="521"/>
      <c r="AZ825" s="521"/>
      <c r="BA825" s="521"/>
      <c r="BB825" s="521"/>
      <c r="BC825" s="521"/>
      <c r="BD825" s="521"/>
      <c r="BE825" s="521"/>
      <c r="BF825" s="521"/>
      <c r="BG825" s="521"/>
      <c r="BH825" s="521"/>
      <c r="BI825" s="521"/>
      <c r="BJ825" s="521"/>
      <c r="BK825" s="521"/>
      <c r="BL825" s="521"/>
      <c r="BM825" s="521"/>
      <c r="BN825" s="521"/>
      <c r="BO825" s="521"/>
      <c r="BP825" s="521"/>
      <c r="BQ825" s="521"/>
      <c r="BR825" s="521"/>
      <c r="BS825" s="521"/>
      <c r="BT825" s="521"/>
      <c r="BU825" s="521"/>
      <c r="BV825" s="521"/>
      <c r="BW825" s="521"/>
      <c r="BX825" s="521"/>
      <c r="BY825" s="521"/>
      <c r="BZ825" s="521"/>
      <c r="CA825" s="521"/>
      <c r="CB825" s="521"/>
      <c r="CC825" s="521"/>
      <c r="CD825" s="521"/>
      <c r="CE825" s="521"/>
      <c r="CF825" s="521"/>
      <c r="CG825" s="521"/>
      <c r="CH825" s="521"/>
      <c r="CI825" s="521"/>
      <c r="CJ825" s="521"/>
      <c r="CK825" s="521"/>
      <c r="CL825" s="521"/>
      <c r="CM825" s="521"/>
      <c r="CN825" s="521"/>
      <c r="CO825" s="521"/>
      <c r="CP825" s="521"/>
      <c r="CQ825" s="521"/>
    </row>
    <row r="826" spans="1:95" s="69" customFormat="1" ht="15" customHeight="1" outlineLevel="1" x14ac:dyDescent="0.2">
      <c r="A826" s="11">
        <v>146</v>
      </c>
      <c r="B826" s="294"/>
      <c r="C826" s="292"/>
      <c r="D826" s="292"/>
      <c r="E826" s="877" t="str">
        <f>'2. CAD NCCF'!E826:L826</f>
        <v>FI issued CBP, high rated</v>
      </c>
      <c r="F826" s="878"/>
      <c r="G826" s="878"/>
      <c r="H826" s="878"/>
      <c r="I826" s="878"/>
      <c r="J826" s="878"/>
      <c r="K826" s="878"/>
      <c r="L826" s="879"/>
      <c r="M826" s="399">
        <f>SUBTOTAL(9,M827:M829)</f>
        <v>0</v>
      </c>
      <c r="N826" s="402">
        <f t="shared" ref="N826:AC826" si="192">SUBTOTAL(9,N827:N829)</f>
        <v>0</v>
      </c>
      <c r="O826" s="406">
        <f t="shared" si="192"/>
        <v>0</v>
      </c>
      <c r="P826" s="405">
        <f t="shared" si="192"/>
        <v>0</v>
      </c>
      <c r="Q826" s="407">
        <f t="shared" si="192"/>
        <v>0</v>
      </c>
      <c r="R826" s="402">
        <f t="shared" si="192"/>
        <v>0</v>
      </c>
      <c r="S826" s="405">
        <f t="shared" si="192"/>
        <v>0</v>
      </c>
      <c r="T826" s="406">
        <f t="shared" si="192"/>
        <v>0</v>
      </c>
      <c r="U826" s="405">
        <f t="shared" si="192"/>
        <v>0</v>
      </c>
      <c r="V826" s="406">
        <f t="shared" si="192"/>
        <v>0</v>
      </c>
      <c r="W826" s="405">
        <f t="shared" si="192"/>
        <v>0</v>
      </c>
      <c r="X826" s="406">
        <f t="shared" si="192"/>
        <v>0</v>
      </c>
      <c r="Y826" s="405">
        <f t="shared" si="192"/>
        <v>0</v>
      </c>
      <c r="Z826" s="406">
        <f t="shared" si="192"/>
        <v>0</v>
      </c>
      <c r="AA826" s="405">
        <f t="shared" si="192"/>
        <v>0</v>
      </c>
      <c r="AB826" s="416">
        <f t="shared" si="192"/>
        <v>0</v>
      </c>
      <c r="AC826" s="399">
        <f t="shared" si="192"/>
        <v>0</v>
      </c>
      <c r="AD826" s="1743"/>
      <c r="AE826" s="1083"/>
      <c r="AF826" s="855"/>
      <c r="AG826" s="528"/>
      <c r="AH826" s="521"/>
      <c r="AI826" s="521"/>
      <c r="AJ826" s="521"/>
      <c r="AK826" s="521"/>
      <c r="AL826" s="521"/>
      <c r="AM826" s="521"/>
      <c r="AN826" s="521"/>
      <c r="AO826" s="521"/>
      <c r="AP826" s="521"/>
      <c r="AQ826" s="521"/>
      <c r="AR826" s="521"/>
      <c r="AS826" s="521"/>
      <c r="AT826" s="521"/>
      <c r="AU826" s="521"/>
      <c r="AV826" s="521"/>
      <c r="AW826" s="521"/>
      <c r="AX826" s="521"/>
      <c r="AY826" s="521"/>
      <c r="AZ826" s="521"/>
      <c r="BA826" s="521"/>
      <c r="BB826" s="521"/>
      <c r="BC826" s="521"/>
      <c r="BD826" s="521"/>
      <c r="BE826" s="521"/>
      <c r="BF826" s="521"/>
      <c r="BG826" s="521"/>
      <c r="BH826" s="521"/>
      <c r="BI826" s="521"/>
      <c r="BJ826" s="521"/>
      <c r="BK826" s="521"/>
      <c r="BL826" s="521"/>
      <c r="BM826" s="521"/>
      <c r="BN826" s="521"/>
      <c r="BO826" s="521"/>
      <c r="BP826" s="521"/>
      <c r="BQ826" s="521"/>
      <c r="BR826" s="521"/>
      <c r="BS826" s="521"/>
      <c r="BT826" s="521"/>
      <c r="BU826" s="521"/>
      <c r="BV826" s="521"/>
      <c r="BW826" s="521"/>
      <c r="BX826" s="521"/>
      <c r="BY826" s="521"/>
      <c r="BZ826" s="521"/>
      <c r="CA826" s="521"/>
      <c r="CB826" s="521"/>
      <c r="CC826" s="521"/>
      <c r="CD826" s="521"/>
      <c r="CE826" s="521"/>
      <c r="CF826" s="521"/>
      <c r="CG826" s="521"/>
      <c r="CH826" s="521"/>
      <c r="CI826" s="521"/>
      <c r="CJ826" s="521"/>
      <c r="CK826" s="521"/>
      <c r="CL826" s="521"/>
      <c r="CM826" s="521"/>
      <c r="CN826" s="521"/>
      <c r="CO826" s="521"/>
      <c r="CP826" s="521"/>
      <c r="CQ826" s="521"/>
    </row>
    <row r="827" spans="1:95" s="69" customFormat="1" ht="15" customHeight="1" outlineLevel="1" x14ac:dyDescent="0.2">
      <c r="A827" s="11">
        <v>147</v>
      </c>
      <c r="B827" s="294"/>
      <c r="C827" s="292"/>
      <c r="D827" s="292"/>
      <c r="E827" s="293"/>
      <c r="F827" s="880" t="str">
        <f>'2. CAD NCCF'!F827:L827</f>
        <v>FI issued unsecured bonds and paper, high rated</v>
      </c>
      <c r="G827" s="881"/>
      <c r="H827" s="881"/>
      <c r="I827" s="881"/>
      <c r="J827" s="881"/>
      <c r="K827" s="881"/>
      <c r="L827" s="882"/>
      <c r="M827" s="400">
        <f t="shared" ref="M827:M829" si="193">M51</f>
        <v>0</v>
      </c>
      <c r="N827" s="412">
        <f>M827*(1-'Appx 1. Ref Rates'!$E40)+N51*('Appx 1. Ref Rates'!$E40)</f>
        <v>0</v>
      </c>
      <c r="O827" s="414">
        <f>O51*'Appx 1. Ref Rates'!$E40</f>
        <v>0</v>
      </c>
      <c r="P827" s="414">
        <f>P51*'Appx 1. Ref Rates'!$E40</f>
        <v>0</v>
      </c>
      <c r="Q827" s="413">
        <f>Q51*'Appx 1. Ref Rates'!$E40</f>
        <v>0</v>
      </c>
      <c r="R827" s="411">
        <f>R51*'Appx 1. Ref Rates'!$E40</f>
        <v>0</v>
      </c>
      <c r="S827" s="414">
        <f>S51*'Appx 1. Ref Rates'!$E40</f>
        <v>0</v>
      </c>
      <c r="T827" s="414">
        <f>T51*'Appx 1. Ref Rates'!$E40</f>
        <v>0</v>
      </c>
      <c r="U827" s="414">
        <f>U51*'Appx 1. Ref Rates'!$E40</f>
        <v>0</v>
      </c>
      <c r="V827" s="414">
        <f>V51*'Appx 1. Ref Rates'!$E40</f>
        <v>0</v>
      </c>
      <c r="W827" s="414">
        <f>W51*'Appx 1. Ref Rates'!$E40</f>
        <v>0</v>
      </c>
      <c r="X827" s="414">
        <f>X51*'Appx 1. Ref Rates'!$E40</f>
        <v>0</v>
      </c>
      <c r="Y827" s="414">
        <f>Y51*'Appx 1. Ref Rates'!$E40</f>
        <v>0</v>
      </c>
      <c r="Z827" s="414">
        <f>Z51*'Appx 1. Ref Rates'!$E40</f>
        <v>0</v>
      </c>
      <c r="AA827" s="414">
        <f>AA51*'Appx 1. Ref Rates'!$E40</f>
        <v>0</v>
      </c>
      <c r="AB827" s="414">
        <f>AB51*'Appx 1. Ref Rates'!$E40</f>
        <v>0</v>
      </c>
      <c r="AC827" s="400">
        <f>M827-SUM(N827:AB827)</f>
        <v>0</v>
      </c>
      <c r="AD827" s="1743"/>
      <c r="AE827" s="1083"/>
      <c r="AF827" s="855"/>
      <c r="AG827" s="528"/>
      <c r="AH827" s="521"/>
      <c r="AI827" s="521"/>
      <c r="AJ827" s="521"/>
      <c r="AK827" s="521"/>
      <c r="AL827" s="521"/>
      <c r="AM827" s="521"/>
      <c r="AN827" s="521"/>
      <c r="AO827" s="521"/>
      <c r="AP827" s="521"/>
      <c r="AQ827" s="521"/>
      <c r="AR827" s="521"/>
      <c r="AS827" s="521"/>
      <c r="AT827" s="521"/>
      <c r="AU827" s="521"/>
      <c r="AV827" s="521"/>
      <c r="AW827" s="521"/>
      <c r="AX827" s="521"/>
      <c r="AY827" s="521"/>
      <c r="AZ827" s="521"/>
      <c r="BA827" s="521"/>
      <c r="BB827" s="521"/>
      <c r="BC827" s="521"/>
      <c r="BD827" s="521"/>
      <c r="BE827" s="521"/>
      <c r="BF827" s="521"/>
      <c r="BG827" s="521"/>
      <c r="BH827" s="521"/>
      <c r="BI827" s="521"/>
      <c r="BJ827" s="521"/>
      <c r="BK827" s="521"/>
      <c r="BL827" s="521"/>
      <c r="BM827" s="521"/>
      <c r="BN827" s="521"/>
      <c r="BO827" s="521"/>
      <c r="BP827" s="521"/>
      <c r="BQ827" s="521"/>
      <c r="BR827" s="521"/>
      <c r="BS827" s="521"/>
      <c r="BT827" s="521"/>
      <c r="BU827" s="521"/>
      <c r="BV827" s="521"/>
      <c r="BW827" s="521"/>
      <c r="BX827" s="521"/>
      <c r="BY827" s="521"/>
      <c r="BZ827" s="521"/>
      <c r="CA827" s="521"/>
      <c r="CB827" s="521"/>
      <c r="CC827" s="521"/>
      <c r="CD827" s="521"/>
      <c r="CE827" s="521"/>
      <c r="CF827" s="521"/>
      <c r="CG827" s="521"/>
      <c r="CH827" s="521"/>
      <c r="CI827" s="521"/>
      <c r="CJ827" s="521"/>
      <c r="CK827" s="521"/>
      <c r="CL827" s="521"/>
      <c r="CM827" s="521"/>
      <c r="CN827" s="521"/>
      <c r="CO827" s="521"/>
      <c r="CP827" s="521"/>
      <c r="CQ827" s="521"/>
    </row>
    <row r="828" spans="1:95" s="69" customFormat="1" ht="15" customHeight="1" outlineLevel="1" x14ac:dyDescent="0.2">
      <c r="A828" s="11">
        <v>148</v>
      </c>
      <c r="B828" s="294"/>
      <c r="C828" s="292"/>
      <c r="D828" s="292"/>
      <c r="E828" s="293"/>
      <c r="F828" s="880" t="str">
        <f>'2. CAD NCCF'!F828:L828</f>
        <v>FI issued covered bonds, high rated</v>
      </c>
      <c r="G828" s="881"/>
      <c r="H828" s="881"/>
      <c r="I828" s="881"/>
      <c r="J828" s="881"/>
      <c r="K828" s="881"/>
      <c r="L828" s="882"/>
      <c r="M828" s="400">
        <f t="shared" si="193"/>
        <v>0</v>
      </c>
      <c r="N828" s="412">
        <f>M828*(1-'Appx 1. Ref Rates'!$E41)+N52*('Appx 1. Ref Rates'!$E41)</f>
        <v>0</v>
      </c>
      <c r="O828" s="414">
        <f>O52*'Appx 1. Ref Rates'!$E41</f>
        <v>0</v>
      </c>
      <c r="P828" s="414">
        <f>P52*'Appx 1. Ref Rates'!$E41</f>
        <v>0</v>
      </c>
      <c r="Q828" s="413">
        <f>Q52*'Appx 1. Ref Rates'!$E41</f>
        <v>0</v>
      </c>
      <c r="R828" s="411">
        <f>R52*'Appx 1. Ref Rates'!$E41</f>
        <v>0</v>
      </c>
      <c r="S828" s="414">
        <f>S52*'Appx 1. Ref Rates'!$E41</f>
        <v>0</v>
      </c>
      <c r="T828" s="414">
        <f>T52*'Appx 1. Ref Rates'!$E41</f>
        <v>0</v>
      </c>
      <c r="U828" s="414">
        <f>U52*'Appx 1. Ref Rates'!$E41</f>
        <v>0</v>
      </c>
      <c r="V828" s="414">
        <f>V52*'Appx 1. Ref Rates'!$E41</f>
        <v>0</v>
      </c>
      <c r="W828" s="414">
        <f>W52*'Appx 1. Ref Rates'!$E41</f>
        <v>0</v>
      </c>
      <c r="X828" s="414">
        <f>X52*'Appx 1. Ref Rates'!$E41</f>
        <v>0</v>
      </c>
      <c r="Y828" s="414">
        <f>Y52*'Appx 1. Ref Rates'!$E41</f>
        <v>0</v>
      </c>
      <c r="Z828" s="414">
        <f>Z52*'Appx 1. Ref Rates'!$E41</f>
        <v>0</v>
      </c>
      <c r="AA828" s="414">
        <f>AA52*'Appx 1. Ref Rates'!$E41</f>
        <v>0</v>
      </c>
      <c r="AB828" s="414">
        <f>AB52*'Appx 1. Ref Rates'!$E41</f>
        <v>0</v>
      </c>
      <c r="AC828" s="400">
        <f>M828-SUM(N828:AB828)</f>
        <v>0</v>
      </c>
      <c r="AD828" s="1743"/>
      <c r="AE828" s="1083"/>
      <c r="AF828" s="855"/>
      <c r="AG828" s="528"/>
      <c r="AH828" s="521"/>
      <c r="AI828" s="521"/>
      <c r="AJ828" s="521"/>
      <c r="AK828" s="521"/>
      <c r="AL828" s="521"/>
      <c r="AM828" s="521"/>
      <c r="AN828" s="521"/>
      <c r="AO828" s="521"/>
      <c r="AP828" s="521"/>
      <c r="AQ828" s="521"/>
      <c r="AR828" s="521"/>
      <c r="AS828" s="521"/>
      <c r="AT828" s="521"/>
      <c r="AU828" s="521"/>
      <c r="AV828" s="521"/>
      <c r="AW828" s="521"/>
      <c r="AX828" s="521"/>
      <c r="AY828" s="521"/>
      <c r="AZ828" s="521"/>
      <c r="BA828" s="521"/>
      <c r="BB828" s="521"/>
      <c r="BC828" s="521"/>
      <c r="BD828" s="521"/>
      <c r="BE828" s="521"/>
      <c r="BF828" s="521"/>
      <c r="BG828" s="521"/>
      <c r="BH828" s="521"/>
      <c r="BI828" s="521"/>
      <c r="BJ828" s="521"/>
      <c r="BK828" s="521"/>
      <c r="BL828" s="521"/>
      <c r="BM828" s="521"/>
      <c r="BN828" s="521"/>
      <c r="BO828" s="521"/>
      <c r="BP828" s="521"/>
      <c r="BQ828" s="521"/>
      <c r="BR828" s="521"/>
      <c r="BS828" s="521"/>
      <c r="BT828" s="521"/>
      <c r="BU828" s="521"/>
      <c r="BV828" s="521"/>
      <c r="BW828" s="521"/>
      <c r="BX828" s="521"/>
      <c r="BY828" s="521"/>
      <c r="BZ828" s="521"/>
      <c r="CA828" s="521"/>
      <c r="CB828" s="521"/>
      <c r="CC828" s="521"/>
      <c r="CD828" s="521"/>
      <c r="CE828" s="521"/>
      <c r="CF828" s="521"/>
      <c r="CG828" s="521"/>
      <c r="CH828" s="521"/>
      <c r="CI828" s="521"/>
      <c r="CJ828" s="521"/>
      <c r="CK828" s="521"/>
      <c r="CL828" s="521"/>
      <c r="CM828" s="521"/>
      <c r="CN828" s="521"/>
      <c r="CO828" s="521"/>
      <c r="CP828" s="521"/>
      <c r="CQ828" s="521"/>
    </row>
    <row r="829" spans="1:95" s="69" customFormat="1" ht="15" customHeight="1" outlineLevel="1" x14ac:dyDescent="0.2">
      <c r="A829" s="11">
        <v>149</v>
      </c>
      <c r="B829" s="294"/>
      <c r="C829" s="292"/>
      <c r="D829" s="292"/>
      <c r="E829" s="293"/>
      <c r="F829" s="880" t="str">
        <f>'2. CAD NCCF'!F829:L829</f>
        <v>FI issued jumbo covered bonds, high rated</v>
      </c>
      <c r="G829" s="881"/>
      <c r="H829" s="881"/>
      <c r="I829" s="881"/>
      <c r="J829" s="881"/>
      <c r="K829" s="881"/>
      <c r="L829" s="882"/>
      <c r="M829" s="400">
        <f t="shared" si="193"/>
        <v>0</v>
      </c>
      <c r="N829" s="412">
        <f>M829*(1-'Appx 1. Ref Rates'!$E42)+N53*('Appx 1. Ref Rates'!$E42)</f>
        <v>0</v>
      </c>
      <c r="O829" s="414">
        <f>O53*'Appx 1. Ref Rates'!$E42</f>
        <v>0</v>
      </c>
      <c r="P829" s="414">
        <f>P53*'Appx 1. Ref Rates'!$E42</f>
        <v>0</v>
      </c>
      <c r="Q829" s="413">
        <f>Q53*'Appx 1. Ref Rates'!$E42</f>
        <v>0</v>
      </c>
      <c r="R829" s="411">
        <f>R53*'Appx 1. Ref Rates'!$E42</f>
        <v>0</v>
      </c>
      <c r="S829" s="414">
        <f>S53*'Appx 1. Ref Rates'!$E42</f>
        <v>0</v>
      </c>
      <c r="T829" s="414">
        <f>T53*'Appx 1. Ref Rates'!$E42</f>
        <v>0</v>
      </c>
      <c r="U829" s="414">
        <f>U53*'Appx 1. Ref Rates'!$E42</f>
        <v>0</v>
      </c>
      <c r="V829" s="414">
        <f>V53*'Appx 1. Ref Rates'!$E42</f>
        <v>0</v>
      </c>
      <c r="W829" s="414">
        <f>W53*'Appx 1. Ref Rates'!$E42</f>
        <v>0</v>
      </c>
      <c r="X829" s="414">
        <f>X53*'Appx 1. Ref Rates'!$E42</f>
        <v>0</v>
      </c>
      <c r="Y829" s="414">
        <f>Y53*'Appx 1. Ref Rates'!$E42</f>
        <v>0</v>
      </c>
      <c r="Z829" s="414">
        <f>Z53*'Appx 1. Ref Rates'!$E42</f>
        <v>0</v>
      </c>
      <c r="AA829" s="414">
        <f>AA53*'Appx 1. Ref Rates'!$E42</f>
        <v>0</v>
      </c>
      <c r="AB829" s="414">
        <f>AB53*'Appx 1. Ref Rates'!$E42</f>
        <v>0</v>
      </c>
      <c r="AC829" s="400">
        <f>M829-SUM(N829:AB829)</f>
        <v>0</v>
      </c>
      <c r="AD829" s="1743"/>
      <c r="AE829" s="1083"/>
      <c r="AF829" s="855"/>
      <c r="AG829" s="528"/>
      <c r="AH829" s="521"/>
      <c r="AI829" s="521"/>
      <c r="AJ829" s="521"/>
      <c r="AK829" s="521"/>
      <c r="AL829" s="521"/>
      <c r="AM829" s="521"/>
      <c r="AN829" s="521"/>
      <c r="AO829" s="521"/>
      <c r="AP829" s="521"/>
      <c r="AQ829" s="521"/>
      <c r="AR829" s="521"/>
      <c r="AS829" s="521"/>
      <c r="AT829" s="521"/>
      <c r="AU829" s="521"/>
      <c r="AV829" s="521"/>
      <c r="AW829" s="521"/>
      <c r="AX829" s="521"/>
      <c r="AY829" s="521"/>
      <c r="AZ829" s="521"/>
      <c r="BA829" s="521"/>
      <c r="BB829" s="521"/>
      <c r="BC829" s="521"/>
      <c r="BD829" s="521"/>
      <c r="BE829" s="521"/>
      <c r="BF829" s="521"/>
      <c r="BG829" s="521"/>
      <c r="BH829" s="521"/>
      <c r="BI829" s="521"/>
      <c r="BJ829" s="521"/>
      <c r="BK829" s="521"/>
      <c r="BL829" s="521"/>
      <c r="BM829" s="521"/>
      <c r="BN829" s="521"/>
      <c r="BO829" s="521"/>
      <c r="BP829" s="521"/>
      <c r="BQ829" s="521"/>
      <c r="BR829" s="521"/>
      <c r="BS829" s="521"/>
      <c r="BT829" s="521"/>
      <c r="BU829" s="521"/>
      <c r="BV829" s="521"/>
      <c r="BW829" s="521"/>
      <c r="BX829" s="521"/>
      <c r="BY829" s="521"/>
      <c r="BZ829" s="521"/>
      <c r="CA829" s="521"/>
      <c r="CB829" s="521"/>
      <c r="CC829" s="521"/>
      <c r="CD829" s="521"/>
      <c r="CE829" s="521"/>
      <c r="CF829" s="521"/>
      <c r="CG829" s="521"/>
      <c r="CH829" s="521"/>
      <c r="CI829" s="521"/>
      <c r="CJ829" s="521"/>
      <c r="CK829" s="521"/>
      <c r="CL829" s="521"/>
      <c r="CM829" s="521"/>
      <c r="CN829" s="521"/>
      <c r="CO829" s="521"/>
      <c r="CP829" s="521"/>
      <c r="CQ829" s="521"/>
    </row>
    <row r="830" spans="1:95" s="69" customFormat="1" ht="15" customHeight="1" outlineLevel="1" x14ac:dyDescent="0.2">
      <c r="A830" s="11">
        <v>150</v>
      </c>
      <c r="B830" s="294"/>
      <c r="C830" s="292"/>
      <c r="D830" s="292"/>
      <c r="E830" s="877" t="str">
        <f>'2. CAD NCCF'!E830:L830</f>
        <v>Non-FI issued CBP, medium rated</v>
      </c>
      <c r="F830" s="878"/>
      <c r="G830" s="878"/>
      <c r="H830" s="878"/>
      <c r="I830" s="878"/>
      <c r="J830" s="878"/>
      <c r="K830" s="878"/>
      <c r="L830" s="879"/>
      <c r="M830" s="399">
        <f>SUBTOTAL(9,M831:M832)</f>
        <v>0</v>
      </c>
      <c r="N830" s="402">
        <f t="shared" ref="N830:AC830" si="194">SUBTOTAL(9,N831:N832)</f>
        <v>0</v>
      </c>
      <c r="O830" s="406">
        <f t="shared" si="194"/>
        <v>0</v>
      </c>
      <c r="P830" s="405">
        <f t="shared" si="194"/>
        <v>0</v>
      </c>
      <c r="Q830" s="407">
        <f t="shared" si="194"/>
        <v>0</v>
      </c>
      <c r="R830" s="402">
        <f t="shared" si="194"/>
        <v>0</v>
      </c>
      <c r="S830" s="405">
        <f t="shared" si="194"/>
        <v>0</v>
      </c>
      <c r="T830" s="406">
        <f t="shared" si="194"/>
        <v>0</v>
      </c>
      <c r="U830" s="405">
        <f t="shared" si="194"/>
        <v>0</v>
      </c>
      <c r="V830" s="406">
        <f t="shared" si="194"/>
        <v>0</v>
      </c>
      <c r="W830" s="405">
        <f t="shared" si="194"/>
        <v>0</v>
      </c>
      <c r="X830" s="406">
        <f t="shared" si="194"/>
        <v>0</v>
      </c>
      <c r="Y830" s="405">
        <f t="shared" si="194"/>
        <v>0</v>
      </c>
      <c r="Z830" s="406">
        <f t="shared" si="194"/>
        <v>0</v>
      </c>
      <c r="AA830" s="405">
        <f t="shared" si="194"/>
        <v>0</v>
      </c>
      <c r="AB830" s="416">
        <f t="shared" si="194"/>
        <v>0</v>
      </c>
      <c r="AC830" s="399">
        <f t="shared" si="194"/>
        <v>0</v>
      </c>
      <c r="AD830" s="1743"/>
      <c r="AE830" s="1083"/>
      <c r="AF830" s="855"/>
      <c r="AG830" s="528"/>
      <c r="AH830" s="521"/>
      <c r="AI830" s="521"/>
      <c r="AJ830" s="521"/>
      <c r="AK830" s="521"/>
      <c r="AL830" s="521"/>
      <c r="AM830" s="521"/>
      <c r="AN830" s="521"/>
      <c r="AO830" s="521"/>
      <c r="AP830" s="521"/>
      <c r="AQ830" s="521"/>
      <c r="AR830" s="521"/>
      <c r="AS830" s="521"/>
      <c r="AT830" s="521"/>
      <c r="AU830" s="521"/>
      <c r="AV830" s="521"/>
      <c r="AW830" s="521"/>
      <c r="AX830" s="521"/>
      <c r="AY830" s="521"/>
      <c r="AZ830" s="521"/>
      <c r="BA830" s="521"/>
      <c r="BB830" s="521"/>
      <c r="BC830" s="521"/>
      <c r="BD830" s="521"/>
      <c r="BE830" s="521"/>
      <c r="BF830" s="521"/>
      <c r="BG830" s="521"/>
      <c r="BH830" s="521"/>
      <c r="BI830" s="521"/>
      <c r="BJ830" s="521"/>
      <c r="BK830" s="521"/>
      <c r="BL830" s="521"/>
      <c r="BM830" s="521"/>
      <c r="BN830" s="521"/>
      <c r="BO830" s="521"/>
      <c r="BP830" s="521"/>
      <c r="BQ830" s="521"/>
      <c r="BR830" s="521"/>
      <c r="BS830" s="521"/>
      <c r="BT830" s="521"/>
      <c r="BU830" s="521"/>
      <c r="BV830" s="521"/>
      <c r="BW830" s="521"/>
      <c r="BX830" s="521"/>
      <c r="BY830" s="521"/>
      <c r="BZ830" s="521"/>
      <c r="CA830" s="521"/>
      <c r="CB830" s="521"/>
      <c r="CC830" s="521"/>
      <c r="CD830" s="521"/>
      <c r="CE830" s="521"/>
      <c r="CF830" s="521"/>
      <c r="CG830" s="521"/>
      <c r="CH830" s="521"/>
      <c r="CI830" s="521"/>
      <c r="CJ830" s="521"/>
      <c r="CK830" s="521"/>
      <c r="CL830" s="521"/>
      <c r="CM830" s="521"/>
      <c r="CN830" s="521"/>
      <c r="CO830" s="521"/>
      <c r="CP830" s="521"/>
      <c r="CQ830" s="521"/>
    </row>
    <row r="831" spans="1:95" s="69" customFormat="1" ht="15" customHeight="1" outlineLevel="1" x14ac:dyDescent="0.2">
      <c r="A831" s="11">
        <v>151</v>
      </c>
      <c r="B831" s="294"/>
      <c r="C831" s="292"/>
      <c r="D831" s="292"/>
      <c r="E831" s="293"/>
      <c r="F831" s="880" t="str">
        <f>'2. CAD NCCF'!F831:L831</f>
        <v>Non-FI issued unsecured bonds and paper, medium rated</v>
      </c>
      <c r="G831" s="881"/>
      <c r="H831" s="881"/>
      <c r="I831" s="881"/>
      <c r="J831" s="881"/>
      <c r="K831" s="881"/>
      <c r="L831" s="882"/>
      <c r="M831" s="400">
        <f t="shared" ref="M831:M832" si="195">M55</f>
        <v>0</v>
      </c>
      <c r="N831" s="412">
        <f>M831*(1-'Appx 1. Ref Rates'!$E44)+N55*('Appx 1. Ref Rates'!$E44)</f>
        <v>0</v>
      </c>
      <c r="O831" s="414">
        <f>O55*'Appx 1. Ref Rates'!$E44</f>
        <v>0</v>
      </c>
      <c r="P831" s="414">
        <f>P55*'Appx 1. Ref Rates'!$E44</f>
        <v>0</v>
      </c>
      <c r="Q831" s="413">
        <f>Q55*'Appx 1. Ref Rates'!$E44</f>
        <v>0</v>
      </c>
      <c r="R831" s="411">
        <f>R55*'Appx 1. Ref Rates'!$E44</f>
        <v>0</v>
      </c>
      <c r="S831" s="414">
        <f>S55*'Appx 1. Ref Rates'!$E44</f>
        <v>0</v>
      </c>
      <c r="T831" s="414">
        <f>T55*'Appx 1. Ref Rates'!$E44</f>
        <v>0</v>
      </c>
      <c r="U831" s="414">
        <f>U55*'Appx 1. Ref Rates'!$E44</f>
        <v>0</v>
      </c>
      <c r="V831" s="414">
        <f>V55*'Appx 1. Ref Rates'!$E44</f>
        <v>0</v>
      </c>
      <c r="W831" s="414">
        <f>W55*'Appx 1. Ref Rates'!$E44</f>
        <v>0</v>
      </c>
      <c r="X831" s="414">
        <f>X55*'Appx 1. Ref Rates'!$E44</f>
        <v>0</v>
      </c>
      <c r="Y831" s="414">
        <f>Y55*'Appx 1. Ref Rates'!$E44</f>
        <v>0</v>
      </c>
      <c r="Z831" s="414">
        <f>Z55*'Appx 1. Ref Rates'!$E44</f>
        <v>0</v>
      </c>
      <c r="AA831" s="414">
        <f>AA55*'Appx 1. Ref Rates'!$E44</f>
        <v>0</v>
      </c>
      <c r="AB831" s="414">
        <f>AB55*'Appx 1. Ref Rates'!$E44</f>
        <v>0</v>
      </c>
      <c r="AC831" s="400">
        <f>M831-SUM(N831:AB831)</f>
        <v>0</v>
      </c>
      <c r="AD831" s="1743"/>
      <c r="AE831" s="1083"/>
      <c r="AF831" s="855"/>
      <c r="AG831" s="528"/>
      <c r="AH831" s="521"/>
      <c r="AI831" s="521"/>
      <c r="AJ831" s="521"/>
      <c r="AK831" s="521"/>
      <c r="AL831" s="521"/>
      <c r="AM831" s="521"/>
      <c r="AN831" s="521"/>
      <c r="AO831" s="521"/>
      <c r="AP831" s="521"/>
      <c r="AQ831" s="521"/>
      <c r="AR831" s="521"/>
      <c r="AS831" s="521"/>
      <c r="AT831" s="521"/>
      <c r="AU831" s="521"/>
      <c r="AV831" s="521"/>
      <c r="AW831" s="521"/>
      <c r="AX831" s="521"/>
      <c r="AY831" s="521"/>
      <c r="AZ831" s="521"/>
      <c r="BA831" s="521"/>
      <c r="BB831" s="521"/>
      <c r="BC831" s="521"/>
      <c r="BD831" s="521"/>
      <c r="BE831" s="521"/>
      <c r="BF831" s="521"/>
      <c r="BG831" s="521"/>
      <c r="BH831" s="521"/>
      <c r="BI831" s="521"/>
      <c r="BJ831" s="521"/>
      <c r="BK831" s="521"/>
      <c r="BL831" s="521"/>
      <c r="BM831" s="521"/>
      <c r="BN831" s="521"/>
      <c r="BO831" s="521"/>
      <c r="BP831" s="521"/>
      <c r="BQ831" s="521"/>
      <c r="BR831" s="521"/>
      <c r="BS831" s="521"/>
      <c r="BT831" s="521"/>
      <c r="BU831" s="521"/>
      <c r="BV831" s="521"/>
      <c r="BW831" s="521"/>
      <c r="BX831" s="521"/>
      <c r="BY831" s="521"/>
      <c r="BZ831" s="521"/>
      <c r="CA831" s="521"/>
      <c r="CB831" s="521"/>
      <c r="CC831" s="521"/>
      <c r="CD831" s="521"/>
      <c r="CE831" s="521"/>
      <c r="CF831" s="521"/>
      <c r="CG831" s="521"/>
      <c r="CH831" s="521"/>
      <c r="CI831" s="521"/>
      <c r="CJ831" s="521"/>
      <c r="CK831" s="521"/>
      <c r="CL831" s="521"/>
      <c r="CM831" s="521"/>
      <c r="CN831" s="521"/>
      <c r="CO831" s="521"/>
      <c r="CP831" s="521"/>
      <c r="CQ831" s="521"/>
    </row>
    <row r="832" spans="1:95" s="69" customFormat="1" ht="15" customHeight="1" outlineLevel="1" x14ac:dyDescent="0.2">
      <c r="A832" s="11">
        <v>152</v>
      </c>
      <c r="B832" s="294"/>
      <c r="C832" s="292"/>
      <c r="D832" s="292"/>
      <c r="E832" s="293"/>
      <c r="F832" s="880" t="str">
        <f>'2. CAD NCCF'!F832:L832</f>
        <v>Non-FI issued covered bonds, medium rated</v>
      </c>
      <c r="G832" s="881"/>
      <c r="H832" s="881"/>
      <c r="I832" s="881"/>
      <c r="J832" s="881"/>
      <c r="K832" s="881"/>
      <c r="L832" s="882"/>
      <c r="M832" s="400">
        <f t="shared" si="195"/>
        <v>0</v>
      </c>
      <c r="N832" s="412">
        <f>M832*(1-'Appx 1. Ref Rates'!$E45)+N56*('Appx 1. Ref Rates'!$E45)</f>
        <v>0</v>
      </c>
      <c r="O832" s="414">
        <f>O56*'Appx 1. Ref Rates'!$E45</f>
        <v>0</v>
      </c>
      <c r="P832" s="414">
        <f>P56*'Appx 1. Ref Rates'!$E45</f>
        <v>0</v>
      </c>
      <c r="Q832" s="413">
        <f>Q56*'Appx 1. Ref Rates'!$E45</f>
        <v>0</v>
      </c>
      <c r="R832" s="411">
        <f>R56*'Appx 1. Ref Rates'!$E45</f>
        <v>0</v>
      </c>
      <c r="S832" s="414">
        <f>S56*'Appx 1. Ref Rates'!$E45</f>
        <v>0</v>
      </c>
      <c r="T832" s="414">
        <f>T56*'Appx 1. Ref Rates'!$E45</f>
        <v>0</v>
      </c>
      <c r="U832" s="414">
        <f>U56*'Appx 1. Ref Rates'!$E45</f>
        <v>0</v>
      </c>
      <c r="V832" s="414">
        <f>V56*'Appx 1. Ref Rates'!$E45</f>
        <v>0</v>
      </c>
      <c r="W832" s="414">
        <f>W56*'Appx 1. Ref Rates'!$E45</f>
        <v>0</v>
      </c>
      <c r="X832" s="414">
        <f>X56*'Appx 1. Ref Rates'!$E45</f>
        <v>0</v>
      </c>
      <c r="Y832" s="414">
        <f>Y56*'Appx 1. Ref Rates'!$E45</f>
        <v>0</v>
      </c>
      <c r="Z832" s="414">
        <f>Z56*'Appx 1. Ref Rates'!$E45</f>
        <v>0</v>
      </c>
      <c r="AA832" s="414">
        <f>AA56*'Appx 1. Ref Rates'!$E45</f>
        <v>0</v>
      </c>
      <c r="AB832" s="414">
        <f>AB56*'Appx 1. Ref Rates'!$E45</f>
        <v>0</v>
      </c>
      <c r="AC832" s="400">
        <f>M832-SUM(N832:AB832)</f>
        <v>0</v>
      </c>
      <c r="AD832" s="1743"/>
      <c r="AE832" s="1083"/>
      <c r="AF832" s="855"/>
      <c r="AG832" s="528"/>
      <c r="AH832" s="521"/>
      <c r="AI832" s="521"/>
      <c r="AJ832" s="521"/>
      <c r="AK832" s="521"/>
      <c r="AL832" s="521"/>
      <c r="AM832" s="521"/>
      <c r="AN832" s="521"/>
      <c r="AO832" s="521"/>
      <c r="AP832" s="521"/>
      <c r="AQ832" s="521"/>
      <c r="AR832" s="521"/>
      <c r="AS832" s="521"/>
      <c r="AT832" s="521"/>
      <c r="AU832" s="521"/>
      <c r="AV832" s="521"/>
      <c r="AW832" s="521"/>
      <c r="AX832" s="521"/>
      <c r="AY832" s="521"/>
      <c r="AZ832" s="521"/>
      <c r="BA832" s="521"/>
      <c r="BB832" s="521"/>
      <c r="BC832" s="521"/>
      <c r="BD832" s="521"/>
      <c r="BE832" s="521"/>
      <c r="BF832" s="521"/>
      <c r="BG832" s="521"/>
      <c r="BH832" s="521"/>
      <c r="BI832" s="521"/>
      <c r="BJ832" s="521"/>
      <c r="BK832" s="521"/>
      <c r="BL832" s="521"/>
      <c r="BM832" s="521"/>
      <c r="BN832" s="521"/>
      <c r="BO832" s="521"/>
      <c r="BP832" s="521"/>
      <c r="BQ832" s="521"/>
      <c r="BR832" s="521"/>
      <c r="BS832" s="521"/>
      <c r="BT832" s="521"/>
      <c r="BU832" s="521"/>
      <c r="BV832" s="521"/>
      <c r="BW832" s="521"/>
      <c r="BX832" s="521"/>
      <c r="BY832" s="521"/>
      <c r="BZ832" s="521"/>
      <c r="CA832" s="521"/>
      <c r="CB832" s="521"/>
      <c r="CC832" s="521"/>
      <c r="CD832" s="521"/>
      <c r="CE832" s="521"/>
      <c r="CF832" s="521"/>
      <c r="CG832" s="521"/>
      <c r="CH832" s="521"/>
      <c r="CI832" s="521"/>
      <c r="CJ832" s="521"/>
      <c r="CK832" s="521"/>
      <c r="CL832" s="521"/>
      <c r="CM832" s="521"/>
      <c r="CN832" s="521"/>
      <c r="CO832" s="521"/>
      <c r="CP832" s="521"/>
      <c r="CQ832" s="521"/>
    </row>
    <row r="833" spans="1:95" s="69" customFormat="1" ht="15" customHeight="1" outlineLevel="1" x14ac:dyDescent="0.2">
      <c r="A833" s="11">
        <v>153</v>
      </c>
      <c r="B833" s="294"/>
      <c r="C833" s="292"/>
      <c r="D833" s="292"/>
      <c r="E833" s="877" t="str">
        <f>'2. CAD NCCF'!E833:L833</f>
        <v>FI issued CBP, medium rated</v>
      </c>
      <c r="F833" s="878"/>
      <c r="G833" s="878"/>
      <c r="H833" s="878"/>
      <c r="I833" s="878"/>
      <c r="J833" s="878"/>
      <c r="K833" s="878"/>
      <c r="L833" s="879"/>
      <c r="M833" s="399">
        <f>SUBTOTAL(9,M834:M836)</f>
        <v>0</v>
      </c>
      <c r="N833" s="402">
        <f t="shared" ref="N833:AC833" si="196">SUBTOTAL(9,N834:N836)</f>
        <v>0</v>
      </c>
      <c r="O833" s="406">
        <f t="shared" si="196"/>
        <v>0</v>
      </c>
      <c r="P833" s="405">
        <f t="shared" si="196"/>
        <v>0</v>
      </c>
      <c r="Q833" s="407">
        <f t="shared" si="196"/>
        <v>0</v>
      </c>
      <c r="R833" s="402">
        <f t="shared" si="196"/>
        <v>0</v>
      </c>
      <c r="S833" s="405">
        <f t="shared" si="196"/>
        <v>0</v>
      </c>
      <c r="T833" s="406">
        <f t="shared" si="196"/>
        <v>0</v>
      </c>
      <c r="U833" s="405">
        <f t="shared" si="196"/>
        <v>0</v>
      </c>
      <c r="V833" s="406">
        <f t="shared" si="196"/>
        <v>0</v>
      </c>
      <c r="W833" s="405">
        <f t="shared" si="196"/>
        <v>0</v>
      </c>
      <c r="X833" s="406">
        <f t="shared" si="196"/>
        <v>0</v>
      </c>
      <c r="Y833" s="405">
        <f t="shared" si="196"/>
        <v>0</v>
      </c>
      <c r="Z833" s="406">
        <f t="shared" si="196"/>
        <v>0</v>
      </c>
      <c r="AA833" s="405">
        <f t="shared" si="196"/>
        <v>0</v>
      </c>
      <c r="AB833" s="416">
        <f t="shared" si="196"/>
        <v>0</v>
      </c>
      <c r="AC833" s="399">
        <f t="shared" si="196"/>
        <v>0</v>
      </c>
      <c r="AD833" s="1743"/>
      <c r="AE833" s="1083"/>
      <c r="AF833" s="855"/>
      <c r="AG833" s="528"/>
      <c r="AH833" s="521"/>
      <c r="AI833" s="521"/>
      <c r="AJ833" s="521"/>
      <c r="AK833" s="521"/>
      <c r="AL833" s="521"/>
      <c r="AM833" s="521"/>
      <c r="AN833" s="521"/>
      <c r="AO833" s="521"/>
      <c r="AP833" s="521"/>
      <c r="AQ833" s="521"/>
      <c r="AR833" s="521"/>
      <c r="AS833" s="521"/>
      <c r="AT833" s="521"/>
      <c r="AU833" s="521"/>
      <c r="AV833" s="521"/>
      <c r="AW833" s="521"/>
      <c r="AX833" s="521"/>
      <c r="AY833" s="521"/>
      <c r="AZ833" s="521"/>
      <c r="BA833" s="521"/>
      <c r="BB833" s="521"/>
      <c r="BC833" s="521"/>
      <c r="BD833" s="521"/>
      <c r="BE833" s="521"/>
      <c r="BF833" s="521"/>
      <c r="BG833" s="521"/>
      <c r="BH833" s="521"/>
      <c r="BI833" s="521"/>
      <c r="BJ833" s="521"/>
      <c r="BK833" s="521"/>
      <c r="BL833" s="521"/>
      <c r="BM833" s="521"/>
      <c r="BN833" s="521"/>
      <c r="BO833" s="521"/>
      <c r="BP833" s="521"/>
      <c r="BQ833" s="521"/>
      <c r="BR833" s="521"/>
      <c r="BS833" s="521"/>
      <c r="BT833" s="521"/>
      <c r="BU833" s="521"/>
      <c r="BV833" s="521"/>
      <c r="BW833" s="521"/>
      <c r="BX833" s="521"/>
      <c r="BY833" s="521"/>
      <c r="BZ833" s="521"/>
      <c r="CA833" s="521"/>
      <c r="CB833" s="521"/>
      <c r="CC833" s="521"/>
      <c r="CD833" s="521"/>
      <c r="CE833" s="521"/>
      <c r="CF833" s="521"/>
      <c r="CG833" s="521"/>
      <c r="CH833" s="521"/>
      <c r="CI833" s="521"/>
      <c r="CJ833" s="521"/>
      <c r="CK833" s="521"/>
      <c r="CL833" s="521"/>
      <c r="CM833" s="521"/>
      <c r="CN833" s="521"/>
      <c r="CO833" s="521"/>
      <c r="CP833" s="521"/>
      <c r="CQ833" s="521"/>
    </row>
    <row r="834" spans="1:95" s="69" customFormat="1" ht="15" customHeight="1" outlineLevel="1" x14ac:dyDescent="0.2">
      <c r="A834" s="11">
        <v>154</v>
      </c>
      <c r="B834" s="294"/>
      <c r="C834" s="292"/>
      <c r="D834" s="292"/>
      <c r="E834" s="293"/>
      <c r="F834" s="880" t="str">
        <f>'2. CAD NCCF'!F834:L834</f>
        <v>FI issued unsecured bonds and paper, medium rated</v>
      </c>
      <c r="G834" s="881"/>
      <c r="H834" s="881"/>
      <c r="I834" s="881"/>
      <c r="J834" s="881"/>
      <c r="K834" s="881"/>
      <c r="L834" s="882"/>
      <c r="M834" s="400">
        <f t="shared" ref="M834:M836" si="197">M58</f>
        <v>0</v>
      </c>
      <c r="N834" s="412">
        <f>M834*(1-'Appx 1. Ref Rates'!$E47)+N58*('Appx 1. Ref Rates'!$E47)</f>
        <v>0</v>
      </c>
      <c r="O834" s="414">
        <f>O58*'Appx 1. Ref Rates'!$E47</f>
        <v>0</v>
      </c>
      <c r="P834" s="414">
        <f>P58*'Appx 1. Ref Rates'!$E47</f>
        <v>0</v>
      </c>
      <c r="Q834" s="413">
        <f>Q58*'Appx 1. Ref Rates'!$E47</f>
        <v>0</v>
      </c>
      <c r="R834" s="411">
        <f>R58*'Appx 1. Ref Rates'!$E47</f>
        <v>0</v>
      </c>
      <c r="S834" s="414">
        <f>S58*'Appx 1. Ref Rates'!$E47</f>
        <v>0</v>
      </c>
      <c r="T834" s="414">
        <f>T58*'Appx 1. Ref Rates'!$E47</f>
        <v>0</v>
      </c>
      <c r="U834" s="414">
        <f>U58*'Appx 1. Ref Rates'!$E47</f>
        <v>0</v>
      </c>
      <c r="V834" s="414">
        <f>V58*'Appx 1. Ref Rates'!$E47</f>
        <v>0</v>
      </c>
      <c r="W834" s="414">
        <f>W58*'Appx 1. Ref Rates'!$E47</f>
        <v>0</v>
      </c>
      <c r="X834" s="414">
        <f>X58*'Appx 1. Ref Rates'!$E47</f>
        <v>0</v>
      </c>
      <c r="Y834" s="414">
        <f>Y58*'Appx 1. Ref Rates'!$E47</f>
        <v>0</v>
      </c>
      <c r="Z834" s="414">
        <f>Z58*'Appx 1. Ref Rates'!$E47</f>
        <v>0</v>
      </c>
      <c r="AA834" s="414">
        <f>AA58*'Appx 1. Ref Rates'!$E47</f>
        <v>0</v>
      </c>
      <c r="AB834" s="414">
        <f>AB58*'Appx 1. Ref Rates'!$E47</f>
        <v>0</v>
      </c>
      <c r="AC834" s="400">
        <f>M834-SUM(N834:AB834)</f>
        <v>0</v>
      </c>
      <c r="AD834" s="1743"/>
      <c r="AE834" s="1083"/>
      <c r="AF834" s="855"/>
      <c r="AG834" s="528"/>
      <c r="AH834" s="521"/>
      <c r="AI834" s="521"/>
      <c r="AJ834" s="521"/>
      <c r="AK834" s="521"/>
      <c r="AL834" s="521"/>
      <c r="AM834" s="521"/>
      <c r="AN834" s="521"/>
      <c r="AO834" s="521"/>
      <c r="AP834" s="521"/>
      <c r="AQ834" s="521"/>
      <c r="AR834" s="521"/>
      <c r="AS834" s="521"/>
      <c r="AT834" s="521"/>
      <c r="AU834" s="521"/>
      <c r="AV834" s="521"/>
      <c r="AW834" s="521"/>
      <c r="AX834" s="521"/>
      <c r="AY834" s="521"/>
      <c r="AZ834" s="521"/>
      <c r="BA834" s="521"/>
      <c r="BB834" s="521"/>
      <c r="BC834" s="521"/>
      <c r="BD834" s="521"/>
      <c r="BE834" s="521"/>
      <c r="BF834" s="521"/>
      <c r="BG834" s="521"/>
      <c r="BH834" s="521"/>
      <c r="BI834" s="521"/>
      <c r="BJ834" s="521"/>
      <c r="BK834" s="521"/>
      <c r="BL834" s="521"/>
      <c r="BM834" s="521"/>
      <c r="BN834" s="521"/>
      <c r="BO834" s="521"/>
      <c r="BP834" s="521"/>
      <c r="BQ834" s="521"/>
      <c r="BR834" s="521"/>
      <c r="BS834" s="521"/>
      <c r="BT834" s="521"/>
      <c r="BU834" s="521"/>
      <c r="BV834" s="521"/>
      <c r="BW834" s="521"/>
      <c r="BX834" s="521"/>
      <c r="BY834" s="521"/>
      <c r="BZ834" s="521"/>
      <c r="CA834" s="521"/>
      <c r="CB834" s="521"/>
      <c r="CC834" s="521"/>
      <c r="CD834" s="521"/>
      <c r="CE834" s="521"/>
      <c r="CF834" s="521"/>
      <c r="CG834" s="521"/>
      <c r="CH834" s="521"/>
      <c r="CI834" s="521"/>
      <c r="CJ834" s="521"/>
      <c r="CK834" s="521"/>
      <c r="CL834" s="521"/>
      <c r="CM834" s="521"/>
      <c r="CN834" s="521"/>
      <c r="CO834" s="521"/>
      <c r="CP834" s="521"/>
      <c r="CQ834" s="521"/>
    </row>
    <row r="835" spans="1:95" s="69" customFormat="1" ht="15" customHeight="1" outlineLevel="1" x14ac:dyDescent="0.2">
      <c r="A835" s="11">
        <v>155</v>
      </c>
      <c r="B835" s="294"/>
      <c r="C835" s="292"/>
      <c r="D835" s="292"/>
      <c r="E835" s="293"/>
      <c r="F835" s="880" t="str">
        <f>'2. CAD NCCF'!F835:L835</f>
        <v>FI issued covered bonds, medium rated</v>
      </c>
      <c r="G835" s="881"/>
      <c r="H835" s="881"/>
      <c r="I835" s="881"/>
      <c r="J835" s="881"/>
      <c r="K835" s="881"/>
      <c r="L835" s="882"/>
      <c r="M835" s="400">
        <f t="shared" si="197"/>
        <v>0</v>
      </c>
      <c r="N835" s="412">
        <f>M835*(1-'Appx 1. Ref Rates'!$E48)+N59*('Appx 1. Ref Rates'!$E48)</f>
        <v>0</v>
      </c>
      <c r="O835" s="414">
        <f>O59*'Appx 1. Ref Rates'!$E48</f>
        <v>0</v>
      </c>
      <c r="P835" s="414">
        <f>P59*'Appx 1. Ref Rates'!$E48</f>
        <v>0</v>
      </c>
      <c r="Q835" s="413">
        <f>Q59*'Appx 1. Ref Rates'!$E48</f>
        <v>0</v>
      </c>
      <c r="R835" s="411">
        <f>R59*'Appx 1. Ref Rates'!$E48</f>
        <v>0</v>
      </c>
      <c r="S835" s="414">
        <f>S59*'Appx 1. Ref Rates'!$E48</f>
        <v>0</v>
      </c>
      <c r="T835" s="414">
        <f>T59*'Appx 1. Ref Rates'!$E48</f>
        <v>0</v>
      </c>
      <c r="U835" s="414">
        <f>U59*'Appx 1. Ref Rates'!$E48</f>
        <v>0</v>
      </c>
      <c r="V835" s="414">
        <f>V59*'Appx 1. Ref Rates'!$E48</f>
        <v>0</v>
      </c>
      <c r="W835" s="414">
        <f>W59*'Appx 1. Ref Rates'!$E48</f>
        <v>0</v>
      </c>
      <c r="X835" s="414">
        <f>X59*'Appx 1. Ref Rates'!$E48</f>
        <v>0</v>
      </c>
      <c r="Y835" s="414">
        <f>Y59*'Appx 1. Ref Rates'!$E48</f>
        <v>0</v>
      </c>
      <c r="Z835" s="414">
        <f>Z59*'Appx 1. Ref Rates'!$E48</f>
        <v>0</v>
      </c>
      <c r="AA835" s="414">
        <f>AA59*'Appx 1. Ref Rates'!$E48</f>
        <v>0</v>
      </c>
      <c r="AB835" s="414">
        <f>AB59*'Appx 1. Ref Rates'!$E48</f>
        <v>0</v>
      </c>
      <c r="AC835" s="400">
        <f>M835-SUM(N835:AB835)</f>
        <v>0</v>
      </c>
      <c r="AD835" s="1743"/>
      <c r="AE835" s="1083"/>
      <c r="AF835" s="855"/>
      <c r="AG835" s="528"/>
      <c r="AH835" s="521"/>
      <c r="AI835" s="521"/>
      <c r="AJ835" s="521"/>
      <c r="AK835" s="521"/>
      <c r="AL835" s="521"/>
      <c r="AM835" s="521"/>
      <c r="AN835" s="521"/>
      <c r="AO835" s="521"/>
      <c r="AP835" s="521"/>
      <c r="AQ835" s="521"/>
      <c r="AR835" s="521"/>
      <c r="AS835" s="521"/>
      <c r="AT835" s="521"/>
      <c r="AU835" s="521"/>
      <c r="AV835" s="521"/>
      <c r="AW835" s="521"/>
      <c r="AX835" s="521"/>
      <c r="AY835" s="521"/>
      <c r="AZ835" s="521"/>
      <c r="BA835" s="521"/>
      <c r="BB835" s="521"/>
      <c r="BC835" s="521"/>
      <c r="BD835" s="521"/>
      <c r="BE835" s="521"/>
      <c r="BF835" s="521"/>
      <c r="BG835" s="521"/>
      <c r="BH835" s="521"/>
      <c r="BI835" s="521"/>
      <c r="BJ835" s="521"/>
      <c r="BK835" s="521"/>
      <c r="BL835" s="521"/>
      <c r="BM835" s="521"/>
      <c r="BN835" s="521"/>
      <c r="BO835" s="521"/>
      <c r="BP835" s="521"/>
      <c r="BQ835" s="521"/>
      <c r="BR835" s="521"/>
      <c r="BS835" s="521"/>
      <c r="BT835" s="521"/>
      <c r="BU835" s="521"/>
      <c r="BV835" s="521"/>
      <c r="BW835" s="521"/>
      <c r="BX835" s="521"/>
      <c r="BY835" s="521"/>
      <c r="BZ835" s="521"/>
      <c r="CA835" s="521"/>
      <c r="CB835" s="521"/>
      <c r="CC835" s="521"/>
      <c r="CD835" s="521"/>
      <c r="CE835" s="521"/>
      <c r="CF835" s="521"/>
      <c r="CG835" s="521"/>
      <c r="CH835" s="521"/>
      <c r="CI835" s="521"/>
      <c r="CJ835" s="521"/>
      <c r="CK835" s="521"/>
      <c r="CL835" s="521"/>
      <c r="CM835" s="521"/>
      <c r="CN835" s="521"/>
      <c r="CO835" s="521"/>
      <c r="CP835" s="521"/>
      <c r="CQ835" s="521"/>
    </row>
    <row r="836" spans="1:95" s="69" customFormat="1" ht="15" customHeight="1" outlineLevel="1" x14ac:dyDescent="0.2">
      <c r="A836" s="11">
        <v>156</v>
      </c>
      <c r="B836" s="294"/>
      <c r="C836" s="292"/>
      <c r="D836" s="292"/>
      <c r="E836" s="293"/>
      <c r="F836" s="880" t="str">
        <f>'2. CAD NCCF'!F836:L836</f>
        <v>FI issued jumbo covered bonds, medium rated</v>
      </c>
      <c r="G836" s="881"/>
      <c r="H836" s="881"/>
      <c r="I836" s="881"/>
      <c r="J836" s="881"/>
      <c r="K836" s="881"/>
      <c r="L836" s="882"/>
      <c r="M836" s="400">
        <f t="shared" si="197"/>
        <v>0</v>
      </c>
      <c r="N836" s="412">
        <f>M836*(1-'Appx 1. Ref Rates'!$E49)+N60*('Appx 1. Ref Rates'!$E49)</f>
        <v>0</v>
      </c>
      <c r="O836" s="414">
        <f>O60*'Appx 1. Ref Rates'!$E49</f>
        <v>0</v>
      </c>
      <c r="P836" s="414">
        <f>P60*'Appx 1. Ref Rates'!$E49</f>
        <v>0</v>
      </c>
      <c r="Q836" s="413">
        <f>Q60*'Appx 1. Ref Rates'!$E49</f>
        <v>0</v>
      </c>
      <c r="R836" s="411">
        <f>R60*'Appx 1. Ref Rates'!$E49</f>
        <v>0</v>
      </c>
      <c r="S836" s="414">
        <f>S60*'Appx 1. Ref Rates'!$E49</f>
        <v>0</v>
      </c>
      <c r="T836" s="414">
        <f>T60*'Appx 1. Ref Rates'!$E49</f>
        <v>0</v>
      </c>
      <c r="U836" s="414">
        <f>U60*'Appx 1. Ref Rates'!$E49</f>
        <v>0</v>
      </c>
      <c r="V836" s="414">
        <f>V60*'Appx 1. Ref Rates'!$E49</f>
        <v>0</v>
      </c>
      <c r="W836" s="414">
        <f>W60*'Appx 1. Ref Rates'!$E49</f>
        <v>0</v>
      </c>
      <c r="X836" s="414">
        <f>X60*'Appx 1. Ref Rates'!$E49</f>
        <v>0</v>
      </c>
      <c r="Y836" s="414">
        <f>Y60*'Appx 1. Ref Rates'!$E49</f>
        <v>0</v>
      </c>
      <c r="Z836" s="414">
        <f>Z60*'Appx 1. Ref Rates'!$E49</f>
        <v>0</v>
      </c>
      <c r="AA836" s="414">
        <f>AA60*'Appx 1. Ref Rates'!$E49</f>
        <v>0</v>
      </c>
      <c r="AB836" s="414">
        <f>AB60*'Appx 1. Ref Rates'!$E49</f>
        <v>0</v>
      </c>
      <c r="AC836" s="400">
        <f>M836-SUM(N836:AB836)</f>
        <v>0</v>
      </c>
      <c r="AD836" s="1743"/>
      <c r="AE836" s="1083"/>
      <c r="AF836" s="855"/>
      <c r="AG836" s="528"/>
      <c r="AH836" s="521"/>
      <c r="AI836" s="521"/>
      <c r="AJ836" s="521"/>
      <c r="AK836" s="521"/>
      <c r="AL836" s="521"/>
      <c r="AM836" s="521"/>
      <c r="AN836" s="521"/>
      <c r="AO836" s="521"/>
      <c r="AP836" s="521"/>
      <c r="AQ836" s="521"/>
      <c r="AR836" s="521"/>
      <c r="AS836" s="521"/>
      <c r="AT836" s="521"/>
      <c r="AU836" s="521"/>
      <c r="AV836" s="521"/>
      <c r="AW836" s="521"/>
      <c r="AX836" s="521"/>
      <c r="AY836" s="521"/>
      <c r="AZ836" s="521"/>
      <c r="BA836" s="521"/>
      <c r="BB836" s="521"/>
      <c r="BC836" s="521"/>
      <c r="BD836" s="521"/>
      <c r="BE836" s="521"/>
      <c r="BF836" s="521"/>
      <c r="BG836" s="521"/>
      <c r="BH836" s="521"/>
      <c r="BI836" s="521"/>
      <c r="BJ836" s="521"/>
      <c r="BK836" s="521"/>
      <c r="BL836" s="521"/>
      <c r="BM836" s="521"/>
      <c r="BN836" s="521"/>
      <c r="BO836" s="521"/>
      <c r="BP836" s="521"/>
      <c r="BQ836" s="521"/>
      <c r="BR836" s="521"/>
      <c r="BS836" s="521"/>
      <c r="BT836" s="521"/>
      <c r="BU836" s="521"/>
      <c r="BV836" s="521"/>
      <c r="BW836" s="521"/>
      <c r="BX836" s="521"/>
      <c r="BY836" s="521"/>
      <c r="BZ836" s="521"/>
      <c r="CA836" s="521"/>
      <c r="CB836" s="521"/>
      <c r="CC836" s="521"/>
      <c r="CD836" s="521"/>
      <c r="CE836" s="521"/>
      <c r="CF836" s="521"/>
      <c r="CG836" s="521"/>
      <c r="CH836" s="521"/>
      <c r="CI836" s="521"/>
      <c r="CJ836" s="521"/>
      <c r="CK836" s="521"/>
      <c r="CL836" s="521"/>
      <c r="CM836" s="521"/>
      <c r="CN836" s="521"/>
      <c r="CO836" s="521"/>
      <c r="CP836" s="521"/>
      <c r="CQ836" s="521"/>
    </row>
    <row r="837" spans="1:95" s="69" customFormat="1" ht="15" customHeight="1" outlineLevel="1" x14ac:dyDescent="0.2">
      <c r="A837" s="11">
        <v>157</v>
      </c>
      <c r="B837" s="294"/>
      <c r="C837" s="292"/>
      <c r="D837" s="292"/>
      <c r="E837" s="877" t="str">
        <f>'2. CAD NCCF'!E837:L837</f>
        <v>Non-FI issued CBP, low or not rated</v>
      </c>
      <c r="F837" s="878"/>
      <c r="G837" s="878"/>
      <c r="H837" s="878"/>
      <c r="I837" s="878"/>
      <c r="J837" s="878"/>
      <c r="K837" s="878"/>
      <c r="L837" s="879"/>
      <c r="M837" s="399">
        <f>SUBTOTAL(9,M838:M839)</f>
        <v>0</v>
      </c>
      <c r="N837" s="402">
        <f t="shared" ref="N837:AC837" si="198">SUBTOTAL(9,N838:N839)</f>
        <v>0</v>
      </c>
      <c r="O837" s="406">
        <f t="shared" si="198"/>
        <v>0</v>
      </c>
      <c r="P837" s="405">
        <f t="shared" si="198"/>
        <v>0</v>
      </c>
      <c r="Q837" s="407">
        <f t="shared" si="198"/>
        <v>0</v>
      </c>
      <c r="R837" s="402">
        <f t="shared" si="198"/>
        <v>0</v>
      </c>
      <c r="S837" s="405">
        <f t="shared" si="198"/>
        <v>0</v>
      </c>
      <c r="T837" s="406">
        <f t="shared" si="198"/>
        <v>0</v>
      </c>
      <c r="U837" s="405">
        <f t="shared" si="198"/>
        <v>0</v>
      </c>
      <c r="V837" s="406">
        <f t="shared" si="198"/>
        <v>0</v>
      </c>
      <c r="W837" s="405">
        <f t="shared" si="198"/>
        <v>0</v>
      </c>
      <c r="X837" s="406">
        <f t="shared" si="198"/>
        <v>0</v>
      </c>
      <c r="Y837" s="405">
        <f t="shared" si="198"/>
        <v>0</v>
      </c>
      <c r="Z837" s="406">
        <f t="shared" si="198"/>
        <v>0</v>
      </c>
      <c r="AA837" s="405">
        <f t="shared" si="198"/>
        <v>0</v>
      </c>
      <c r="AB837" s="416">
        <f t="shared" si="198"/>
        <v>0</v>
      </c>
      <c r="AC837" s="399">
        <f t="shared" si="198"/>
        <v>0</v>
      </c>
      <c r="AD837" s="1743"/>
      <c r="AE837" s="1083"/>
      <c r="AF837" s="855"/>
      <c r="AG837" s="528"/>
      <c r="AH837" s="521"/>
      <c r="AI837" s="521"/>
      <c r="AJ837" s="521"/>
      <c r="AK837" s="521"/>
      <c r="AL837" s="521"/>
      <c r="AM837" s="521"/>
      <c r="AN837" s="521"/>
      <c r="AO837" s="521"/>
      <c r="AP837" s="521"/>
      <c r="AQ837" s="521"/>
      <c r="AR837" s="521"/>
      <c r="AS837" s="521"/>
      <c r="AT837" s="521"/>
      <c r="AU837" s="521"/>
      <c r="AV837" s="521"/>
      <c r="AW837" s="521"/>
      <c r="AX837" s="521"/>
      <c r="AY837" s="521"/>
      <c r="AZ837" s="521"/>
      <c r="BA837" s="521"/>
      <c r="BB837" s="521"/>
      <c r="BC837" s="521"/>
      <c r="BD837" s="521"/>
      <c r="BE837" s="521"/>
      <c r="BF837" s="521"/>
      <c r="BG837" s="521"/>
      <c r="BH837" s="521"/>
      <c r="BI837" s="521"/>
      <c r="BJ837" s="521"/>
      <c r="BK837" s="521"/>
      <c r="BL837" s="521"/>
      <c r="BM837" s="521"/>
      <c r="BN837" s="521"/>
      <c r="BO837" s="521"/>
      <c r="BP837" s="521"/>
      <c r="BQ837" s="521"/>
      <c r="BR837" s="521"/>
      <c r="BS837" s="521"/>
      <c r="BT837" s="521"/>
      <c r="BU837" s="521"/>
      <c r="BV837" s="521"/>
      <c r="BW837" s="521"/>
      <c r="BX837" s="521"/>
      <c r="BY837" s="521"/>
      <c r="BZ837" s="521"/>
      <c r="CA837" s="521"/>
      <c r="CB837" s="521"/>
      <c r="CC837" s="521"/>
      <c r="CD837" s="521"/>
      <c r="CE837" s="521"/>
      <c r="CF837" s="521"/>
      <c r="CG837" s="521"/>
      <c r="CH837" s="521"/>
      <c r="CI837" s="521"/>
      <c r="CJ837" s="521"/>
      <c r="CK837" s="521"/>
      <c r="CL837" s="521"/>
      <c r="CM837" s="521"/>
      <c r="CN837" s="521"/>
      <c r="CO837" s="521"/>
      <c r="CP837" s="521"/>
      <c r="CQ837" s="521"/>
    </row>
    <row r="838" spans="1:95" s="69" customFormat="1" ht="15" customHeight="1" outlineLevel="1" x14ac:dyDescent="0.2">
      <c r="A838" s="11">
        <v>158</v>
      </c>
      <c r="B838" s="294"/>
      <c r="C838" s="292"/>
      <c r="D838" s="292"/>
      <c r="E838" s="293"/>
      <c r="F838" s="880" t="str">
        <f>'2. CAD NCCF'!F838:L838</f>
        <v>Non-FI issued unsecured bonds and paper, low or not rated</v>
      </c>
      <c r="G838" s="881"/>
      <c r="H838" s="881"/>
      <c r="I838" s="881"/>
      <c r="J838" s="881"/>
      <c r="K838" s="881"/>
      <c r="L838" s="882"/>
      <c r="M838" s="400">
        <f t="shared" ref="M838:M839" si="199">M62</f>
        <v>0</v>
      </c>
      <c r="N838" s="412">
        <f>M838*(1-'Appx 1. Ref Rates'!$E51)+N62*('Appx 1. Ref Rates'!$E51)</f>
        <v>0</v>
      </c>
      <c r="O838" s="414">
        <f>O62*'Appx 1. Ref Rates'!$E51</f>
        <v>0</v>
      </c>
      <c r="P838" s="414">
        <f>P62*'Appx 1. Ref Rates'!$E51</f>
        <v>0</v>
      </c>
      <c r="Q838" s="413">
        <f>Q62*'Appx 1. Ref Rates'!$E51</f>
        <v>0</v>
      </c>
      <c r="R838" s="411">
        <f>R62*'Appx 1. Ref Rates'!$E51</f>
        <v>0</v>
      </c>
      <c r="S838" s="414">
        <f>S62*'Appx 1. Ref Rates'!$E51</f>
        <v>0</v>
      </c>
      <c r="T838" s="414">
        <f>T62*'Appx 1. Ref Rates'!$E51</f>
        <v>0</v>
      </c>
      <c r="U838" s="414">
        <f>U62*'Appx 1. Ref Rates'!$E51</f>
        <v>0</v>
      </c>
      <c r="V838" s="414">
        <f>V62*'Appx 1. Ref Rates'!$E51</f>
        <v>0</v>
      </c>
      <c r="W838" s="414">
        <f>W62*'Appx 1. Ref Rates'!$E51</f>
        <v>0</v>
      </c>
      <c r="X838" s="414">
        <f>X62*'Appx 1. Ref Rates'!$E51</f>
        <v>0</v>
      </c>
      <c r="Y838" s="414">
        <f>Y62*'Appx 1. Ref Rates'!$E51</f>
        <v>0</v>
      </c>
      <c r="Z838" s="414">
        <f>Z62*'Appx 1. Ref Rates'!$E51</f>
        <v>0</v>
      </c>
      <c r="AA838" s="414">
        <f>AA62*'Appx 1. Ref Rates'!$E51</f>
        <v>0</v>
      </c>
      <c r="AB838" s="414">
        <f>AB62*'Appx 1. Ref Rates'!$E51</f>
        <v>0</v>
      </c>
      <c r="AC838" s="400">
        <f>M838-SUM(N838:AB838)</f>
        <v>0</v>
      </c>
      <c r="AD838" s="1743"/>
      <c r="AE838" s="1083"/>
      <c r="AF838" s="855"/>
      <c r="AG838" s="528"/>
      <c r="AH838" s="521"/>
      <c r="AI838" s="521"/>
      <c r="AJ838" s="521"/>
      <c r="AK838" s="521"/>
      <c r="AL838" s="521"/>
      <c r="AM838" s="521"/>
      <c r="AN838" s="521"/>
      <c r="AO838" s="521"/>
      <c r="AP838" s="521"/>
      <c r="AQ838" s="521"/>
      <c r="AR838" s="521"/>
      <c r="AS838" s="521"/>
      <c r="AT838" s="521"/>
      <c r="AU838" s="521"/>
      <c r="AV838" s="521"/>
      <c r="AW838" s="521"/>
      <c r="AX838" s="521"/>
      <c r="AY838" s="521"/>
      <c r="AZ838" s="521"/>
      <c r="BA838" s="521"/>
      <c r="BB838" s="521"/>
      <c r="BC838" s="521"/>
      <c r="BD838" s="521"/>
      <c r="BE838" s="521"/>
      <c r="BF838" s="521"/>
      <c r="BG838" s="521"/>
      <c r="BH838" s="521"/>
      <c r="BI838" s="521"/>
      <c r="BJ838" s="521"/>
      <c r="BK838" s="521"/>
      <c r="BL838" s="521"/>
      <c r="BM838" s="521"/>
      <c r="BN838" s="521"/>
      <c r="BO838" s="521"/>
      <c r="BP838" s="521"/>
      <c r="BQ838" s="521"/>
      <c r="BR838" s="521"/>
      <c r="BS838" s="521"/>
      <c r="BT838" s="521"/>
      <c r="BU838" s="521"/>
      <c r="BV838" s="521"/>
      <c r="BW838" s="521"/>
      <c r="BX838" s="521"/>
      <c r="BY838" s="521"/>
      <c r="BZ838" s="521"/>
      <c r="CA838" s="521"/>
      <c r="CB838" s="521"/>
      <c r="CC838" s="521"/>
      <c r="CD838" s="521"/>
      <c r="CE838" s="521"/>
      <c r="CF838" s="521"/>
      <c r="CG838" s="521"/>
      <c r="CH838" s="521"/>
      <c r="CI838" s="521"/>
      <c r="CJ838" s="521"/>
      <c r="CK838" s="521"/>
      <c r="CL838" s="521"/>
      <c r="CM838" s="521"/>
      <c r="CN838" s="521"/>
      <c r="CO838" s="521"/>
      <c r="CP838" s="521"/>
      <c r="CQ838" s="521"/>
    </row>
    <row r="839" spans="1:95" s="69" customFormat="1" ht="15" customHeight="1" outlineLevel="1" x14ac:dyDescent="0.2">
      <c r="A839" s="11">
        <v>159</v>
      </c>
      <c r="B839" s="294"/>
      <c r="C839" s="292"/>
      <c r="D839" s="292"/>
      <c r="E839" s="293"/>
      <c r="F839" s="880" t="str">
        <f>'2. CAD NCCF'!F839:L839</f>
        <v>Non-FI issued covered bonds, low or not rated</v>
      </c>
      <c r="G839" s="881"/>
      <c r="H839" s="881"/>
      <c r="I839" s="881"/>
      <c r="J839" s="881"/>
      <c r="K839" s="881"/>
      <c r="L839" s="882"/>
      <c r="M839" s="400">
        <f t="shared" si="199"/>
        <v>0</v>
      </c>
      <c r="N839" s="412">
        <f>M839*(1-'Appx 1. Ref Rates'!$E52)+N63*('Appx 1. Ref Rates'!$E52)</f>
        <v>0</v>
      </c>
      <c r="O839" s="414">
        <f>O63*'Appx 1. Ref Rates'!$E52</f>
        <v>0</v>
      </c>
      <c r="P839" s="414">
        <f>P63*'Appx 1. Ref Rates'!$E52</f>
        <v>0</v>
      </c>
      <c r="Q839" s="413">
        <f>Q63*'Appx 1. Ref Rates'!$E52</f>
        <v>0</v>
      </c>
      <c r="R839" s="411">
        <f>R63*'Appx 1. Ref Rates'!$E52</f>
        <v>0</v>
      </c>
      <c r="S839" s="414">
        <f>S63*'Appx 1. Ref Rates'!$E52</f>
        <v>0</v>
      </c>
      <c r="T839" s="414">
        <f>T63*'Appx 1. Ref Rates'!$E52</f>
        <v>0</v>
      </c>
      <c r="U839" s="414">
        <f>U63*'Appx 1. Ref Rates'!$E52</f>
        <v>0</v>
      </c>
      <c r="V839" s="414">
        <f>V63*'Appx 1. Ref Rates'!$E52</f>
        <v>0</v>
      </c>
      <c r="W839" s="414">
        <f>W63*'Appx 1. Ref Rates'!$E52</f>
        <v>0</v>
      </c>
      <c r="X839" s="414">
        <f>X63*'Appx 1. Ref Rates'!$E52</f>
        <v>0</v>
      </c>
      <c r="Y839" s="414">
        <f>Y63*'Appx 1. Ref Rates'!$E52</f>
        <v>0</v>
      </c>
      <c r="Z839" s="414">
        <f>Z63*'Appx 1. Ref Rates'!$E52</f>
        <v>0</v>
      </c>
      <c r="AA839" s="414">
        <f>AA63*'Appx 1. Ref Rates'!$E52</f>
        <v>0</v>
      </c>
      <c r="AB839" s="414">
        <f>AB63*'Appx 1. Ref Rates'!$E52</f>
        <v>0</v>
      </c>
      <c r="AC839" s="400">
        <f>M839-SUM(N839:AB839)</f>
        <v>0</v>
      </c>
      <c r="AD839" s="1743"/>
      <c r="AE839" s="1083"/>
      <c r="AF839" s="855"/>
      <c r="AG839" s="528"/>
      <c r="AH839" s="521"/>
      <c r="AI839" s="521"/>
      <c r="AJ839" s="521"/>
      <c r="AK839" s="521"/>
      <c r="AL839" s="521"/>
      <c r="AM839" s="521"/>
      <c r="AN839" s="521"/>
      <c r="AO839" s="521"/>
      <c r="AP839" s="521"/>
      <c r="AQ839" s="521"/>
      <c r="AR839" s="521"/>
      <c r="AS839" s="521"/>
      <c r="AT839" s="521"/>
      <c r="AU839" s="521"/>
      <c r="AV839" s="521"/>
      <c r="AW839" s="521"/>
      <c r="AX839" s="521"/>
      <c r="AY839" s="521"/>
      <c r="AZ839" s="521"/>
      <c r="BA839" s="521"/>
      <c r="BB839" s="521"/>
      <c r="BC839" s="521"/>
      <c r="BD839" s="521"/>
      <c r="BE839" s="521"/>
      <c r="BF839" s="521"/>
      <c r="BG839" s="521"/>
      <c r="BH839" s="521"/>
      <c r="BI839" s="521"/>
      <c r="BJ839" s="521"/>
      <c r="BK839" s="521"/>
      <c r="BL839" s="521"/>
      <c r="BM839" s="521"/>
      <c r="BN839" s="521"/>
      <c r="BO839" s="521"/>
      <c r="BP839" s="521"/>
      <c r="BQ839" s="521"/>
      <c r="BR839" s="521"/>
      <c r="BS839" s="521"/>
      <c r="BT839" s="521"/>
      <c r="BU839" s="521"/>
      <c r="BV839" s="521"/>
      <c r="BW839" s="521"/>
      <c r="BX839" s="521"/>
      <c r="BY839" s="521"/>
      <c r="BZ839" s="521"/>
      <c r="CA839" s="521"/>
      <c r="CB839" s="521"/>
      <c r="CC839" s="521"/>
      <c r="CD839" s="521"/>
      <c r="CE839" s="521"/>
      <c r="CF839" s="521"/>
      <c r="CG839" s="521"/>
      <c r="CH839" s="521"/>
      <c r="CI839" s="521"/>
      <c r="CJ839" s="521"/>
      <c r="CK839" s="521"/>
      <c r="CL839" s="521"/>
      <c r="CM839" s="521"/>
      <c r="CN839" s="521"/>
      <c r="CO839" s="521"/>
      <c r="CP839" s="521"/>
      <c r="CQ839" s="521"/>
    </row>
    <row r="840" spans="1:95" s="69" customFormat="1" ht="15" customHeight="1" outlineLevel="1" x14ac:dyDescent="0.2">
      <c r="A840" s="11">
        <v>160</v>
      </c>
      <c r="B840" s="294"/>
      <c r="C840" s="292"/>
      <c r="D840" s="292"/>
      <c r="E840" s="877" t="str">
        <f>'2. CAD NCCF'!E840:L840</f>
        <v>FI issued CBP, low or not rated</v>
      </c>
      <c r="F840" s="878"/>
      <c r="G840" s="878"/>
      <c r="H840" s="878"/>
      <c r="I840" s="878"/>
      <c r="J840" s="878"/>
      <c r="K840" s="878"/>
      <c r="L840" s="879"/>
      <c r="M840" s="399">
        <f>SUBTOTAL(9,M841:M843)</f>
        <v>0</v>
      </c>
      <c r="N840" s="402">
        <f t="shared" ref="N840:AC840" si="200">SUBTOTAL(9,N841:N843)</f>
        <v>0</v>
      </c>
      <c r="O840" s="406">
        <f t="shared" si="200"/>
        <v>0</v>
      </c>
      <c r="P840" s="405">
        <f t="shared" si="200"/>
        <v>0</v>
      </c>
      <c r="Q840" s="407">
        <f t="shared" si="200"/>
        <v>0</v>
      </c>
      <c r="R840" s="402">
        <f t="shared" si="200"/>
        <v>0</v>
      </c>
      <c r="S840" s="405">
        <f t="shared" si="200"/>
        <v>0</v>
      </c>
      <c r="T840" s="406">
        <f t="shared" si="200"/>
        <v>0</v>
      </c>
      <c r="U840" s="405">
        <f t="shared" si="200"/>
        <v>0</v>
      </c>
      <c r="V840" s="406">
        <f t="shared" si="200"/>
        <v>0</v>
      </c>
      <c r="W840" s="405">
        <f t="shared" si="200"/>
        <v>0</v>
      </c>
      <c r="X840" s="406">
        <f t="shared" si="200"/>
        <v>0</v>
      </c>
      <c r="Y840" s="405">
        <f t="shared" si="200"/>
        <v>0</v>
      </c>
      <c r="Z840" s="406">
        <f t="shared" si="200"/>
        <v>0</v>
      </c>
      <c r="AA840" s="405">
        <f t="shared" si="200"/>
        <v>0</v>
      </c>
      <c r="AB840" s="416">
        <f t="shared" si="200"/>
        <v>0</v>
      </c>
      <c r="AC840" s="399">
        <f t="shared" si="200"/>
        <v>0</v>
      </c>
      <c r="AD840" s="1743"/>
      <c r="AE840" s="1083"/>
      <c r="AF840" s="855"/>
      <c r="AG840" s="528"/>
      <c r="AH840" s="521"/>
      <c r="AI840" s="521"/>
      <c r="AJ840" s="521"/>
      <c r="AK840" s="521"/>
      <c r="AL840" s="521"/>
      <c r="AM840" s="521"/>
      <c r="AN840" s="521"/>
      <c r="AO840" s="521"/>
      <c r="AP840" s="521"/>
      <c r="AQ840" s="521"/>
      <c r="AR840" s="521"/>
      <c r="AS840" s="521"/>
      <c r="AT840" s="521"/>
      <c r="AU840" s="521"/>
      <c r="AV840" s="521"/>
      <c r="AW840" s="521"/>
      <c r="AX840" s="521"/>
      <c r="AY840" s="521"/>
      <c r="AZ840" s="521"/>
      <c r="BA840" s="521"/>
      <c r="BB840" s="521"/>
      <c r="BC840" s="521"/>
      <c r="BD840" s="521"/>
      <c r="BE840" s="521"/>
      <c r="BF840" s="521"/>
      <c r="BG840" s="521"/>
      <c r="BH840" s="521"/>
      <c r="BI840" s="521"/>
      <c r="BJ840" s="521"/>
      <c r="BK840" s="521"/>
      <c r="BL840" s="521"/>
      <c r="BM840" s="521"/>
      <c r="BN840" s="521"/>
      <c r="BO840" s="521"/>
      <c r="BP840" s="521"/>
      <c r="BQ840" s="521"/>
      <c r="BR840" s="521"/>
      <c r="BS840" s="521"/>
      <c r="BT840" s="521"/>
      <c r="BU840" s="521"/>
      <c r="BV840" s="521"/>
      <c r="BW840" s="521"/>
      <c r="BX840" s="521"/>
      <c r="BY840" s="521"/>
      <c r="BZ840" s="521"/>
      <c r="CA840" s="521"/>
      <c r="CB840" s="521"/>
      <c r="CC840" s="521"/>
      <c r="CD840" s="521"/>
      <c r="CE840" s="521"/>
      <c r="CF840" s="521"/>
      <c r="CG840" s="521"/>
      <c r="CH840" s="521"/>
      <c r="CI840" s="521"/>
      <c r="CJ840" s="521"/>
      <c r="CK840" s="521"/>
      <c r="CL840" s="521"/>
      <c r="CM840" s="521"/>
      <c r="CN840" s="521"/>
      <c r="CO840" s="521"/>
      <c r="CP840" s="521"/>
      <c r="CQ840" s="521"/>
    </row>
    <row r="841" spans="1:95" s="69" customFormat="1" ht="15" customHeight="1" outlineLevel="1" x14ac:dyDescent="0.2">
      <c r="A841" s="11">
        <v>161</v>
      </c>
      <c r="B841" s="294"/>
      <c r="C841" s="292"/>
      <c r="D841" s="292"/>
      <c r="E841" s="293"/>
      <c r="F841" s="880" t="str">
        <f>'2. CAD NCCF'!F841:L841</f>
        <v>FI issued unsecured bonds and paper, low or not rated</v>
      </c>
      <c r="G841" s="881"/>
      <c r="H841" s="881"/>
      <c r="I841" s="881"/>
      <c r="J841" s="881"/>
      <c r="K841" s="881"/>
      <c r="L841" s="882"/>
      <c r="M841" s="400">
        <f t="shared" ref="M841:M843" si="201">M65</f>
        <v>0</v>
      </c>
      <c r="N841" s="412">
        <f>M841*(1-'Appx 1. Ref Rates'!$E54)+N65*('Appx 1. Ref Rates'!$E54)</f>
        <v>0</v>
      </c>
      <c r="O841" s="414">
        <f>O65*'Appx 1. Ref Rates'!$E54</f>
        <v>0</v>
      </c>
      <c r="P841" s="414">
        <f>P65*'Appx 1. Ref Rates'!$E54</f>
        <v>0</v>
      </c>
      <c r="Q841" s="413">
        <f>Q65*'Appx 1. Ref Rates'!$E54</f>
        <v>0</v>
      </c>
      <c r="R841" s="411">
        <f>R65*'Appx 1. Ref Rates'!$E54</f>
        <v>0</v>
      </c>
      <c r="S841" s="414">
        <f>S65*'Appx 1. Ref Rates'!$E54</f>
        <v>0</v>
      </c>
      <c r="T841" s="414">
        <f>T65*'Appx 1. Ref Rates'!$E54</f>
        <v>0</v>
      </c>
      <c r="U841" s="414">
        <f>U65*'Appx 1. Ref Rates'!$E54</f>
        <v>0</v>
      </c>
      <c r="V841" s="414">
        <f>V65*'Appx 1. Ref Rates'!$E54</f>
        <v>0</v>
      </c>
      <c r="W841" s="414">
        <f>W65*'Appx 1. Ref Rates'!$E54</f>
        <v>0</v>
      </c>
      <c r="X841" s="414">
        <f>X65*'Appx 1. Ref Rates'!$E54</f>
        <v>0</v>
      </c>
      <c r="Y841" s="414">
        <f>Y65*'Appx 1. Ref Rates'!$E54</f>
        <v>0</v>
      </c>
      <c r="Z841" s="414">
        <f>Z65*'Appx 1. Ref Rates'!$E54</f>
        <v>0</v>
      </c>
      <c r="AA841" s="414">
        <f>AA65*'Appx 1. Ref Rates'!$E54</f>
        <v>0</v>
      </c>
      <c r="AB841" s="414">
        <f>AB65*'Appx 1. Ref Rates'!$E54</f>
        <v>0</v>
      </c>
      <c r="AC841" s="400">
        <f>M841-SUM(N841:AB841)</f>
        <v>0</v>
      </c>
      <c r="AD841" s="1743"/>
      <c r="AE841" s="1083"/>
      <c r="AF841" s="855"/>
      <c r="AG841" s="528"/>
      <c r="AH841" s="521"/>
      <c r="AI841" s="521"/>
      <c r="AJ841" s="521"/>
      <c r="AK841" s="521"/>
      <c r="AL841" s="521"/>
      <c r="AM841" s="521"/>
      <c r="AN841" s="521"/>
      <c r="AO841" s="521"/>
      <c r="AP841" s="521"/>
      <c r="AQ841" s="521"/>
      <c r="AR841" s="521"/>
      <c r="AS841" s="521"/>
      <c r="AT841" s="521"/>
      <c r="AU841" s="521"/>
      <c r="AV841" s="521"/>
      <c r="AW841" s="521"/>
      <c r="AX841" s="521"/>
      <c r="AY841" s="521"/>
      <c r="AZ841" s="521"/>
      <c r="BA841" s="521"/>
      <c r="BB841" s="521"/>
      <c r="BC841" s="521"/>
      <c r="BD841" s="521"/>
      <c r="BE841" s="521"/>
      <c r="BF841" s="521"/>
      <c r="BG841" s="521"/>
      <c r="BH841" s="521"/>
      <c r="BI841" s="521"/>
      <c r="BJ841" s="521"/>
      <c r="BK841" s="521"/>
      <c r="BL841" s="521"/>
      <c r="BM841" s="521"/>
      <c r="BN841" s="521"/>
      <c r="BO841" s="521"/>
      <c r="BP841" s="521"/>
      <c r="BQ841" s="521"/>
      <c r="BR841" s="521"/>
      <c r="BS841" s="521"/>
      <c r="BT841" s="521"/>
      <c r="BU841" s="521"/>
      <c r="BV841" s="521"/>
      <c r="BW841" s="521"/>
      <c r="BX841" s="521"/>
      <c r="BY841" s="521"/>
      <c r="BZ841" s="521"/>
      <c r="CA841" s="521"/>
      <c r="CB841" s="521"/>
      <c r="CC841" s="521"/>
      <c r="CD841" s="521"/>
      <c r="CE841" s="521"/>
      <c r="CF841" s="521"/>
      <c r="CG841" s="521"/>
      <c r="CH841" s="521"/>
      <c r="CI841" s="521"/>
      <c r="CJ841" s="521"/>
      <c r="CK841" s="521"/>
      <c r="CL841" s="521"/>
      <c r="CM841" s="521"/>
      <c r="CN841" s="521"/>
      <c r="CO841" s="521"/>
      <c r="CP841" s="521"/>
      <c r="CQ841" s="521"/>
    </row>
    <row r="842" spans="1:95" s="69" customFormat="1" ht="15" customHeight="1" outlineLevel="1" x14ac:dyDescent="0.2">
      <c r="A842" s="11">
        <v>162</v>
      </c>
      <c r="B842" s="294"/>
      <c r="C842" s="289"/>
      <c r="D842" s="289"/>
      <c r="E842" s="289"/>
      <c r="F842" s="880" t="str">
        <f>'2. CAD NCCF'!F842:L842</f>
        <v>FI issued covered bonds, low or not rated</v>
      </c>
      <c r="G842" s="881"/>
      <c r="H842" s="881"/>
      <c r="I842" s="881"/>
      <c r="J842" s="881"/>
      <c r="K842" s="881"/>
      <c r="L842" s="882"/>
      <c r="M842" s="400">
        <f t="shared" si="201"/>
        <v>0</v>
      </c>
      <c r="N842" s="412">
        <f>M842*(1-'Appx 1. Ref Rates'!$E55)+N66*('Appx 1. Ref Rates'!$E55)</f>
        <v>0</v>
      </c>
      <c r="O842" s="414">
        <f>O66*'Appx 1. Ref Rates'!$E55</f>
        <v>0</v>
      </c>
      <c r="P842" s="414">
        <f>P66*'Appx 1. Ref Rates'!$E55</f>
        <v>0</v>
      </c>
      <c r="Q842" s="413">
        <f>Q66*'Appx 1. Ref Rates'!$E55</f>
        <v>0</v>
      </c>
      <c r="R842" s="411">
        <f>R66*'Appx 1. Ref Rates'!$E55</f>
        <v>0</v>
      </c>
      <c r="S842" s="414">
        <f>S66*'Appx 1. Ref Rates'!$E55</f>
        <v>0</v>
      </c>
      <c r="T842" s="414">
        <f>T66*'Appx 1. Ref Rates'!$E55</f>
        <v>0</v>
      </c>
      <c r="U842" s="414">
        <f>U66*'Appx 1. Ref Rates'!$E55</f>
        <v>0</v>
      </c>
      <c r="V842" s="414">
        <f>V66*'Appx 1. Ref Rates'!$E55</f>
        <v>0</v>
      </c>
      <c r="W842" s="414">
        <f>W66*'Appx 1. Ref Rates'!$E55</f>
        <v>0</v>
      </c>
      <c r="X842" s="414">
        <f>X66*'Appx 1. Ref Rates'!$E55</f>
        <v>0</v>
      </c>
      <c r="Y842" s="414">
        <f>Y66*'Appx 1. Ref Rates'!$E55</f>
        <v>0</v>
      </c>
      <c r="Z842" s="414">
        <f>Z66*'Appx 1. Ref Rates'!$E55</f>
        <v>0</v>
      </c>
      <c r="AA842" s="414">
        <f>AA66*'Appx 1. Ref Rates'!$E55</f>
        <v>0</v>
      </c>
      <c r="AB842" s="414">
        <f>AB66*'Appx 1. Ref Rates'!$E55</f>
        <v>0</v>
      </c>
      <c r="AC842" s="400">
        <f>M842-SUM(N842:AB842)</f>
        <v>0</v>
      </c>
      <c r="AD842" s="1743"/>
      <c r="AE842" s="1083"/>
      <c r="AF842" s="855"/>
      <c r="AG842" s="528"/>
      <c r="AH842" s="521"/>
      <c r="AI842" s="521"/>
      <c r="AJ842" s="521"/>
      <c r="AK842" s="521"/>
      <c r="AL842" s="521"/>
      <c r="AM842" s="521"/>
      <c r="AN842" s="521"/>
      <c r="AO842" s="521"/>
      <c r="AP842" s="521"/>
      <c r="AQ842" s="521"/>
      <c r="AR842" s="521"/>
      <c r="AS842" s="521"/>
      <c r="AT842" s="521"/>
      <c r="AU842" s="521"/>
      <c r="AV842" s="521"/>
      <c r="AW842" s="521"/>
      <c r="AX842" s="521"/>
      <c r="AY842" s="521"/>
      <c r="AZ842" s="521"/>
      <c r="BA842" s="521"/>
      <c r="BB842" s="521"/>
      <c r="BC842" s="521"/>
      <c r="BD842" s="521"/>
      <c r="BE842" s="521"/>
      <c r="BF842" s="521"/>
      <c r="BG842" s="521"/>
      <c r="BH842" s="521"/>
      <c r="BI842" s="521"/>
      <c r="BJ842" s="521"/>
      <c r="BK842" s="521"/>
      <c r="BL842" s="521"/>
      <c r="BM842" s="521"/>
      <c r="BN842" s="521"/>
      <c r="BO842" s="521"/>
      <c r="BP842" s="521"/>
      <c r="BQ842" s="521"/>
      <c r="BR842" s="521"/>
      <c r="BS842" s="521"/>
      <c r="BT842" s="521"/>
      <c r="BU842" s="521"/>
      <c r="BV842" s="521"/>
      <c r="BW842" s="521"/>
      <c r="BX842" s="521"/>
      <c r="BY842" s="521"/>
      <c r="BZ842" s="521"/>
      <c r="CA842" s="521"/>
      <c r="CB842" s="521"/>
      <c r="CC842" s="521"/>
      <c r="CD842" s="521"/>
      <c r="CE842" s="521"/>
      <c r="CF842" s="521"/>
      <c r="CG842" s="521"/>
      <c r="CH842" s="521"/>
      <c r="CI842" s="521"/>
      <c r="CJ842" s="521"/>
      <c r="CK842" s="521"/>
      <c r="CL842" s="521"/>
      <c r="CM842" s="521"/>
      <c r="CN842" s="521"/>
      <c r="CO842" s="521"/>
      <c r="CP842" s="521"/>
      <c r="CQ842" s="521"/>
    </row>
    <row r="843" spans="1:95" s="69" customFormat="1" ht="15" customHeight="1" outlineLevel="1" x14ac:dyDescent="0.2">
      <c r="A843" s="11">
        <v>163</v>
      </c>
      <c r="B843" s="294"/>
      <c r="C843" s="289"/>
      <c r="D843" s="289"/>
      <c r="E843" s="289"/>
      <c r="F843" s="880" t="str">
        <f>'2. CAD NCCF'!F843:L843</f>
        <v>FI issued jumbo covered bonds, low or not rated</v>
      </c>
      <c r="G843" s="881"/>
      <c r="H843" s="881"/>
      <c r="I843" s="881"/>
      <c r="J843" s="881"/>
      <c r="K843" s="881"/>
      <c r="L843" s="882"/>
      <c r="M843" s="400">
        <f t="shared" si="201"/>
        <v>0</v>
      </c>
      <c r="N843" s="412">
        <f>M843*(1-'Appx 1. Ref Rates'!$E56)+N67*('Appx 1. Ref Rates'!$E56)</f>
        <v>0</v>
      </c>
      <c r="O843" s="414">
        <f>O67*'Appx 1. Ref Rates'!$E56</f>
        <v>0</v>
      </c>
      <c r="P843" s="414">
        <f>P67*'Appx 1. Ref Rates'!$E56</f>
        <v>0</v>
      </c>
      <c r="Q843" s="413">
        <f>Q67*'Appx 1. Ref Rates'!$E56</f>
        <v>0</v>
      </c>
      <c r="R843" s="411">
        <f>R67*'Appx 1. Ref Rates'!$E56</f>
        <v>0</v>
      </c>
      <c r="S843" s="414">
        <f>S67*'Appx 1. Ref Rates'!$E56</f>
        <v>0</v>
      </c>
      <c r="T843" s="414">
        <f>T67*'Appx 1. Ref Rates'!$E56</f>
        <v>0</v>
      </c>
      <c r="U843" s="414">
        <f>U67*'Appx 1. Ref Rates'!$E56</f>
        <v>0</v>
      </c>
      <c r="V843" s="414">
        <f>V67*'Appx 1. Ref Rates'!$E56</f>
        <v>0</v>
      </c>
      <c r="W843" s="414">
        <f>W67*'Appx 1. Ref Rates'!$E56</f>
        <v>0</v>
      </c>
      <c r="X843" s="414">
        <f>X67*'Appx 1. Ref Rates'!$E56</f>
        <v>0</v>
      </c>
      <c r="Y843" s="414">
        <f>Y67*'Appx 1. Ref Rates'!$E56</f>
        <v>0</v>
      </c>
      <c r="Z843" s="414">
        <f>Z67*'Appx 1. Ref Rates'!$E56</f>
        <v>0</v>
      </c>
      <c r="AA843" s="414">
        <f>AA67*'Appx 1. Ref Rates'!$E56</f>
        <v>0</v>
      </c>
      <c r="AB843" s="414">
        <f>AB67*'Appx 1. Ref Rates'!$E56</f>
        <v>0</v>
      </c>
      <c r="AC843" s="400">
        <f>M843-SUM(N843:AB843)</f>
        <v>0</v>
      </c>
      <c r="AD843" s="1744"/>
      <c r="AE843" s="858"/>
      <c r="AF843" s="858"/>
      <c r="AG843" s="528"/>
      <c r="AH843" s="521"/>
      <c r="AI843" s="521"/>
      <c r="AJ843" s="521"/>
      <c r="AK843" s="521"/>
      <c r="AL843" s="521"/>
      <c r="AM843" s="521"/>
      <c r="AN843" s="521"/>
      <c r="AO843" s="521"/>
      <c r="AP843" s="521"/>
      <c r="AQ843" s="521"/>
      <c r="AR843" s="521"/>
      <c r="AS843" s="521"/>
      <c r="AT843" s="521"/>
      <c r="AU843" s="521"/>
      <c r="AV843" s="521"/>
      <c r="AW843" s="521"/>
      <c r="AX843" s="521"/>
      <c r="AY843" s="521"/>
      <c r="AZ843" s="521"/>
      <c r="BA843" s="521"/>
      <c r="BB843" s="521"/>
      <c r="BC843" s="521"/>
      <c r="BD843" s="521"/>
      <c r="BE843" s="521"/>
      <c r="BF843" s="521"/>
      <c r="BG843" s="521"/>
      <c r="BH843" s="521"/>
      <c r="BI843" s="521"/>
      <c r="BJ843" s="521"/>
      <c r="BK843" s="521"/>
      <c r="BL843" s="521"/>
      <c r="BM843" s="521"/>
      <c r="BN843" s="521"/>
      <c r="BO843" s="521"/>
      <c r="BP843" s="521"/>
      <c r="BQ843" s="521"/>
      <c r="BR843" s="521"/>
      <c r="BS843" s="521"/>
      <c r="BT843" s="521"/>
      <c r="BU843" s="521"/>
      <c r="BV843" s="521"/>
      <c r="BW843" s="521"/>
      <c r="BX843" s="521"/>
      <c r="BY843" s="521"/>
      <c r="BZ843" s="521"/>
      <c r="CA843" s="521"/>
      <c r="CB843" s="521"/>
      <c r="CC843" s="521"/>
      <c r="CD843" s="521"/>
      <c r="CE843" s="521"/>
      <c r="CF843" s="521"/>
      <c r="CG843" s="521"/>
      <c r="CH843" s="521"/>
      <c r="CI843" s="521"/>
      <c r="CJ843" s="521"/>
      <c r="CK843" s="521"/>
      <c r="CL843" s="521"/>
      <c r="CM843" s="521"/>
      <c r="CN843" s="521"/>
      <c r="CO843" s="521"/>
      <c r="CP843" s="521"/>
      <c r="CQ843" s="521"/>
    </row>
    <row r="844" spans="1:95" s="69" customFormat="1" outlineLevel="1" x14ac:dyDescent="0.2">
      <c r="A844" s="11">
        <v>164</v>
      </c>
      <c r="B844" s="294"/>
      <c r="C844" s="289"/>
      <c r="D844" s="868" t="str">
        <f>'2. CAD NCCF'!D844:AF844</f>
        <v>Asset backed securities (ABS) and Asset backed commercial paper (ABCP)</v>
      </c>
      <c r="E844" s="869"/>
      <c r="F844" s="869"/>
      <c r="G844" s="869"/>
      <c r="H844" s="869"/>
      <c r="I844" s="869"/>
      <c r="J844" s="869"/>
      <c r="K844" s="869"/>
      <c r="L844" s="869"/>
      <c r="M844" s="869"/>
      <c r="N844" s="869"/>
      <c r="O844" s="869"/>
      <c r="P844" s="869"/>
      <c r="Q844" s="869"/>
      <c r="R844" s="869"/>
      <c r="S844" s="869"/>
      <c r="T844" s="869"/>
      <c r="U844" s="869"/>
      <c r="V844" s="869"/>
      <c r="W844" s="869"/>
      <c r="X844" s="869"/>
      <c r="Y844" s="869"/>
      <c r="Z844" s="869"/>
      <c r="AA844" s="869"/>
      <c r="AB844" s="869"/>
      <c r="AC844" s="869"/>
      <c r="AD844" s="1081"/>
      <c r="AE844" s="1081"/>
      <c r="AF844" s="1081"/>
      <c r="AG844" s="528"/>
      <c r="AH844" s="521"/>
      <c r="AI844" s="521"/>
      <c r="AJ844" s="521"/>
      <c r="AK844" s="521"/>
      <c r="AL844" s="521"/>
      <c r="AM844" s="521"/>
      <c r="AN844" s="521"/>
      <c r="AO844" s="521"/>
      <c r="AP844" s="521"/>
      <c r="AQ844" s="521"/>
      <c r="AR844" s="521"/>
      <c r="AS844" s="521"/>
      <c r="AT844" s="521"/>
      <c r="AU844" s="521"/>
      <c r="AV844" s="521"/>
      <c r="AW844" s="521"/>
      <c r="AX844" s="521"/>
      <c r="AY844" s="521"/>
      <c r="AZ844" s="521"/>
      <c r="BA844" s="521"/>
      <c r="BB844" s="521"/>
      <c r="BC844" s="521"/>
      <c r="BD844" s="521"/>
      <c r="BE844" s="521"/>
      <c r="BF844" s="521"/>
      <c r="BG844" s="521"/>
      <c r="BH844" s="521"/>
      <c r="BI844" s="521"/>
      <c r="BJ844" s="521"/>
      <c r="BK844" s="521"/>
      <c r="BL844" s="521"/>
      <c r="BM844" s="521"/>
      <c r="BN844" s="521"/>
      <c r="BO844" s="521"/>
      <c r="BP844" s="521"/>
      <c r="BQ844" s="521"/>
      <c r="BR844" s="521"/>
      <c r="BS844" s="521"/>
      <c r="BT844" s="521"/>
      <c r="BU844" s="521"/>
      <c r="BV844" s="521"/>
      <c r="BW844" s="521"/>
      <c r="BX844" s="521"/>
      <c r="BY844" s="521"/>
      <c r="BZ844" s="521"/>
      <c r="CA844" s="521"/>
      <c r="CB844" s="521"/>
      <c r="CC844" s="521"/>
      <c r="CD844" s="521"/>
      <c r="CE844" s="521"/>
      <c r="CF844" s="521"/>
      <c r="CG844" s="521"/>
      <c r="CH844" s="521"/>
      <c r="CI844" s="521"/>
      <c r="CJ844" s="521"/>
      <c r="CK844" s="521"/>
      <c r="CL844" s="521"/>
      <c r="CM844" s="521"/>
      <c r="CN844" s="521"/>
      <c r="CO844" s="521"/>
      <c r="CP844" s="521"/>
      <c r="CQ844" s="521"/>
    </row>
    <row r="845" spans="1:95" s="69" customFormat="1" outlineLevel="1" x14ac:dyDescent="0.2">
      <c r="A845" s="11">
        <v>165</v>
      </c>
      <c r="B845" s="294"/>
      <c r="C845" s="289"/>
      <c r="D845" s="289"/>
      <c r="E845" s="933" t="str">
        <f>'2. CAD NCCF'!E845:L845</f>
        <v>Non-FI issued ABS and ABCP, high rated</v>
      </c>
      <c r="F845" s="934"/>
      <c r="G845" s="934"/>
      <c r="H845" s="934"/>
      <c r="I845" s="934"/>
      <c r="J845" s="934"/>
      <c r="K845" s="934"/>
      <c r="L845" s="935"/>
      <c r="M845" s="399">
        <f>SUBTOTAL(9,M846:M847)</f>
        <v>0</v>
      </c>
      <c r="N845" s="402">
        <f t="shared" ref="N845:AC845" si="202">SUBTOTAL(9,N846:N847)</f>
        <v>0</v>
      </c>
      <c r="O845" s="406">
        <f t="shared" si="202"/>
        <v>0</v>
      </c>
      <c r="P845" s="405">
        <f t="shared" si="202"/>
        <v>0</v>
      </c>
      <c r="Q845" s="407">
        <f t="shared" si="202"/>
        <v>0</v>
      </c>
      <c r="R845" s="402">
        <f t="shared" si="202"/>
        <v>0</v>
      </c>
      <c r="S845" s="405">
        <f t="shared" si="202"/>
        <v>0</v>
      </c>
      <c r="T845" s="406">
        <f t="shared" si="202"/>
        <v>0</v>
      </c>
      <c r="U845" s="405">
        <f t="shared" si="202"/>
        <v>0</v>
      </c>
      <c r="V845" s="406">
        <f t="shared" si="202"/>
        <v>0</v>
      </c>
      <c r="W845" s="405">
        <f t="shared" si="202"/>
        <v>0</v>
      </c>
      <c r="X845" s="406">
        <f t="shared" si="202"/>
        <v>0</v>
      </c>
      <c r="Y845" s="405">
        <f t="shared" si="202"/>
        <v>0</v>
      </c>
      <c r="Z845" s="406">
        <f t="shared" si="202"/>
        <v>0</v>
      </c>
      <c r="AA845" s="405">
        <f t="shared" si="202"/>
        <v>0</v>
      </c>
      <c r="AB845" s="416">
        <f t="shared" si="202"/>
        <v>0</v>
      </c>
      <c r="AC845" s="399">
        <f t="shared" si="202"/>
        <v>0</v>
      </c>
      <c r="AD845" s="1786"/>
      <c r="AE845" s="852"/>
      <c r="AF845" s="852"/>
      <c r="AG845" s="528"/>
      <c r="AH845" s="521"/>
      <c r="AI845" s="521"/>
      <c r="AJ845" s="521"/>
      <c r="AK845" s="521"/>
      <c r="AL845" s="521"/>
      <c r="AM845" s="521"/>
      <c r="AN845" s="521"/>
      <c r="AO845" s="521"/>
      <c r="AP845" s="521"/>
      <c r="AQ845" s="521"/>
      <c r="AR845" s="521"/>
      <c r="AS845" s="521"/>
      <c r="AT845" s="521"/>
      <c r="AU845" s="521"/>
      <c r="AV845" s="521"/>
      <c r="AW845" s="521"/>
      <c r="AX845" s="521"/>
      <c r="AY845" s="521"/>
      <c r="AZ845" s="521"/>
      <c r="BA845" s="521"/>
      <c r="BB845" s="521"/>
      <c r="BC845" s="521"/>
      <c r="BD845" s="521"/>
      <c r="BE845" s="521"/>
      <c r="BF845" s="521"/>
      <c r="BG845" s="521"/>
      <c r="BH845" s="521"/>
      <c r="BI845" s="521"/>
      <c r="BJ845" s="521"/>
      <c r="BK845" s="521"/>
      <c r="BL845" s="521"/>
      <c r="BM845" s="521"/>
      <c r="BN845" s="521"/>
      <c r="BO845" s="521"/>
      <c r="BP845" s="521"/>
      <c r="BQ845" s="521"/>
      <c r="BR845" s="521"/>
      <c r="BS845" s="521"/>
      <c r="BT845" s="521"/>
      <c r="BU845" s="521"/>
      <c r="BV845" s="521"/>
      <c r="BW845" s="521"/>
      <c r="BX845" s="521"/>
      <c r="BY845" s="521"/>
      <c r="BZ845" s="521"/>
      <c r="CA845" s="521"/>
      <c r="CB845" s="521"/>
      <c r="CC845" s="521"/>
      <c r="CD845" s="521"/>
      <c r="CE845" s="521"/>
      <c r="CF845" s="521"/>
      <c r="CG845" s="521"/>
      <c r="CH845" s="521"/>
      <c r="CI845" s="521"/>
      <c r="CJ845" s="521"/>
      <c r="CK845" s="521"/>
      <c r="CL845" s="521"/>
      <c r="CM845" s="521"/>
      <c r="CN845" s="521"/>
      <c r="CO845" s="521"/>
      <c r="CP845" s="521"/>
      <c r="CQ845" s="521"/>
    </row>
    <row r="846" spans="1:95" s="69" customFormat="1" outlineLevel="1" x14ac:dyDescent="0.2">
      <c r="A846" s="11">
        <v>166</v>
      </c>
      <c r="B846" s="294"/>
      <c r="C846" s="289"/>
      <c r="D846" s="289"/>
      <c r="E846" s="289"/>
      <c r="F846" s="880" t="str">
        <f>'2. CAD NCCF'!F846:L846</f>
        <v>Non-FI issued ABS, high rated</v>
      </c>
      <c r="G846" s="881"/>
      <c r="H846" s="881"/>
      <c r="I846" s="881"/>
      <c r="J846" s="881"/>
      <c r="K846" s="881"/>
      <c r="L846" s="882"/>
      <c r="M846" s="400">
        <f t="shared" ref="M846:M847" si="203">M70</f>
        <v>0</v>
      </c>
      <c r="N846" s="412">
        <f>M846*(1-'Appx 1. Ref Rates'!$E59)+N70*('Appx 1. Ref Rates'!$E59)</f>
        <v>0</v>
      </c>
      <c r="O846" s="414">
        <f>O70*'Appx 1. Ref Rates'!$E59</f>
        <v>0</v>
      </c>
      <c r="P846" s="414">
        <f>P70*'Appx 1. Ref Rates'!$E59</f>
        <v>0</v>
      </c>
      <c r="Q846" s="413">
        <f>Q70*'Appx 1. Ref Rates'!$E59</f>
        <v>0</v>
      </c>
      <c r="R846" s="411">
        <f>R70*'Appx 1. Ref Rates'!$E59</f>
        <v>0</v>
      </c>
      <c r="S846" s="414">
        <f>S70*'Appx 1. Ref Rates'!$E59</f>
        <v>0</v>
      </c>
      <c r="T846" s="414">
        <f>T70*'Appx 1. Ref Rates'!$E59</f>
        <v>0</v>
      </c>
      <c r="U846" s="414">
        <f>U70*'Appx 1. Ref Rates'!$E59</f>
        <v>0</v>
      </c>
      <c r="V846" s="414">
        <f>V70*'Appx 1. Ref Rates'!$E59</f>
        <v>0</v>
      </c>
      <c r="W846" s="414">
        <f>W70*'Appx 1. Ref Rates'!$E59</f>
        <v>0</v>
      </c>
      <c r="X846" s="414">
        <f>X70*'Appx 1. Ref Rates'!$E59</f>
        <v>0</v>
      </c>
      <c r="Y846" s="414">
        <f>Y70*'Appx 1. Ref Rates'!$E59</f>
        <v>0</v>
      </c>
      <c r="Z846" s="414">
        <f>Z70*'Appx 1. Ref Rates'!$E59</f>
        <v>0</v>
      </c>
      <c r="AA846" s="414">
        <f>AA70*'Appx 1. Ref Rates'!$E59</f>
        <v>0</v>
      </c>
      <c r="AB846" s="414">
        <f>AB70*'Appx 1. Ref Rates'!$E59</f>
        <v>0</v>
      </c>
      <c r="AC846" s="400">
        <f>M846-SUM(N846:AB846)</f>
        <v>0</v>
      </c>
      <c r="AD846" s="1743"/>
      <c r="AE846" s="1083"/>
      <c r="AF846" s="855"/>
      <c r="AG846" s="528"/>
      <c r="AH846" s="521"/>
      <c r="AI846" s="521"/>
      <c r="AJ846" s="521"/>
      <c r="AK846" s="521"/>
      <c r="AL846" s="521"/>
      <c r="AM846" s="521"/>
      <c r="AN846" s="521"/>
      <c r="AO846" s="521"/>
      <c r="AP846" s="521"/>
      <c r="AQ846" s="521"/>
      <c r="AR846" s="521"/>
      <c r="AS846" s="521"/>
      <c r="AT846" s="521"/>
      <c r="AU846" s="521"/>
      <c r="AV846" s="521"/>
      <c r="AW846" s="521"/>
      <c r="AX846" s="521"/>
      <c r="AY846" s="521"/>
      <c r="AZ846" s="521"/>
      <c r="BA846" s="521"/>
      <c r="BB846" s="521"/>
      <c r="BC846" s="521"/>
      <c r="BD846" s="521"/>
      <c r="BE846" s="521"/>
      <c r="BF846" s="521"/>
      <c r="BG846" s="521"/>
      <c r="BH846" s="521"/>
      <c r="BI846" s="521"/>
      <c r="BJ846" s="521"/>
      <c r="BK846" s="521"/>
      <c r="BL846" s="521"/>
      <c r="BM846" s="521"/>
      <c r="BN846" s="521"/>
      <c r="BO846" s="521"/>
      <c r="BP846" s="521"/>
      <c r="BQ846" s="521"/>
      <c r="BR846" s="521"/>
      <c r="BS846" s="521"/>
      <c r="BT846" s="521"/>
      <c r="BU846" s="521"/>
      <c r="BV846" s="521"/>
      <c r="BW846" s="521"/>
      <c r="BX846" s="521"/>
      <c r="BY846" s="521"/>
      <c r="BZ846" s="521"/>
      <c r="CA846" s="521"/>
      <c r="CB846" s="521"/>
      <c r="CC846" s="521"/>
      <c r="CD846" s="521"/>
      <c r="CE846" s="521"/>
      <c r="CF846" s="521"/>
      <c r="CG846" s="521"/>
      <c r="CH846" s="521"/>
      <c r="CI846" s="521"/>
      <c r="CJ846" s="521"/>
      <c r="CK846" s="521"/>
      <c r="CL846" s="521"/>
      <c r="CM846" s="521"/>
      <c r="CN846" s="521"/>
      <c r="CO846" s="521"/>
      <c r="CP846" s="521"/>
      <c r="CQ846" s="521"/>
    </row>
    <row r="847" spans="1:95" s="69" customFormat="1" ht="15" customHeight="1" outlineLevel="1" x14ac:dyDescent="0.2">
      <c r="A847" s="11">
        <v>167</v>
      </c>
      <c r="B847" s="294"/>
      <c r="C847" s="289"/>
      <c r="D847" s="289"/>
      <c r="E847" s="289"/>
      <c r="F847" s="880" t="str">
        <f>'2. CAD NCCF'!F847:L847</f>
        <v>Non-FI issued ABCP, high rated</v>
      </c>
      <c r="G847" s="881"/>
      <c r="H847" s="881"/>
      <c r="I847" s="881"/>
      <c r="J847" s="881"/>
      <c r="K847" s="881"/>
      <c r="L847" s="882"/>
      <c r="M847" s="400">
        <f t="shared" si="203"/>
        <v>0</v>
      </c>
      <c r="N847" s="412">
        <f>M847*(1-'Appx 1. Ref Rates'!$E60)+N71*('Appx 1. Ref Rates'!$E60)</f>
        <v>0</v>
      </c>
      <c r="O847" s="414">
        <f>O71*'Appx 1. Ref Rates'!$E60</f>
        <v>0</v>
      </c>
      <c r="P847" s="414">
        <f>P71*'Appx 1. Ref Rates'!$E60</f>
        <v>0</v>
      </c>
      <c r="Q847" s="413">
        <f>Q71*'Appx 1. Ref Rates'!$E60</f>
        <v>0</v>
      </c>
      <c r="R847" s="411">
        <f>R71*'Appx 1. Ref Rates'!$E60</f>
        <v>0</v>
      </c>
      <c r="S847" s="414">
        <f>S71*'Appx 1. Ref Rates'!$E60</f>
        <v>0</v>
      </c>
      <c r="T847" s="414">
        <f>T71*'Appx 1. Ref Rates'!$E60</f>
        <v>0</v>
      </c>
      <c r="U847" s="414">
        <f>U71*'Appx 1. Ref Rates'!$E60</f>
        <v>0</v>
      </c>
      <c r="V847" s="414">
        <f>V71*'Appx 1. Ref Rates'!$E60</f>
        <v>0</v>
      </c>
      <c r="W847" s="414">
        <f>W71*'Appx 1. Ref Rates'!$E60</f>
        <v>0</v>
      </c>
      <c r="X847" s="414">
        <f>X71*'Appx 1. Ref Rates'!$E60</f>
        <v>0</v>
      </c>
      <c r="Y847" s="414">
        <f>Y71*'Appx 1. Ref Rates'!$E60</f>
        <v>0</v>
      </c>
      <c r="Z847" s="414">
        <f>Z71*'Appx 1. Ref Rates'!$E60</f>
        <v>0</v>
      </c>
      <c r="AA847" s="414">
        <f>AA71*'Appx 1. Ref Rates'!$E60</f>
        <v>0</v>
      </c>
      <c r="AB847" s="414">
        <f>AB71*'Appx 1. Ref Rates'!$E60</f>
        <v>0</v>
      </c>
      <c r="AC847" s="400">
        <f>M847-SUM(N847:AB847)</f>
        <v>0</v>
      </c>
      <c r="AD847" s="1743"/>
      <c r="AE847" s="1083"/>
      <c r="AF847" s="855"/>
      <c r="AG847" s="528"/>
      <c r="AH847" s="521"/>
      <c r="AI847" s="521"/>
      <c r="AJ847" s="521"/>
      <c r="AK847" s="521"/>
      <c r="AL847" s="521"/>
      <c r="AM847" s="521"/>
      <c r="AN847" s="521"/>
      <c r="AO847" s="521"/>
      <c r="AP847" s="521"/>
      <c r="AQ847" s="521"/>
      <c r="AR847" s="521"/>
      <c r="AS847" s="521"/>
      <c r="AT847" s="521"/>
      <c r="AU847" s="521"/>
      <c r="AV847" s="521"/>
      <c r="AW847" s="521"/>
      <c r="AX847" s="521"/>
      <c r="AY847" s="521"/>
      <c r="AZ847" s="521"/>
      <c r="BA847" s="521"/>
      <c r="BB847" s="521"/>
      <c r="BC847" s="521"/>
      <c r="BD847" s="521"/>
      <c r="BE847" s="521"/>
      <c r="BF847" s="521"/>
      <c r="BG847" s="521"/>
      <c r="BH847" s="521"/>
      <c r="BI847" s="521"/>
      <c r="BJ847" s="521"/>
      <c r="BK847" s="521"/>
      <c r="BL847" s="521"/>
      <c r="BM847" s="521"/>
      <c r="BN847" s="521"/>
      <c r="BO847" s="521"/>
      <c r="BP847" s="521"/>
      <c r="BQ847" s="521"/>
      <c r="BR847" s="521"/>
      <c r="BS847" s="521"/>
      <c r="BT847" s="521"/>
      <c r="BU847" s="521"/>
      <c r="BV847" s="521"/>
      <c r="BW847" s="521"/>
      <c r="BX847" s="521"/>
      <c r="BY847" s="521"/>
      <c r="BZ847" s="521"/>
      <c r="CA847" s="521"/>
      <c r="CB847" s="521"/>
      <c r="CC847" s="521"/>
      <c r="CD847" s="521"/>
      <c r="CE847" s="521"/>
      <c r="CF847" s="521"/>
      <c r="CG847" s="521"/>
      <c r="CH847" s="521"/>
      <c r="CI847" s="521"/>
      <c r="CJ847" s="521"/>
      <c r="CK847" s="521"/>
      <c r="CL847" s="521"/>
      <c r="CM847" s="521"/>
      <c r="CN847" s="521"/>
      <c r="CO847" s="521"/>
      <c r="CP847" s="521"/>
      <c r="CQ847" s="521"/>
    </row>
    <row r="848" spans="1:95" s="69" customFormat="1" outlineLevel="1" x14ac:dyDescent="0.2">
      <c r="A848" s="11">
        <v>168</v>
      </c>
      <c r="B848" s="294"/>
      <c r="C848" s="289"/>
      <c r="D848" s="289"/>
      <c r="E848" s="877" t="str">
        <f>'2. CAD NCCF'!E848:L848</f>
        <v>FI issued ABS and ABCP, high rated</v>
      </c>
      <c r="F848" s="878"/>
      <c r="G848" s="878"/>
      <c r="H848" s="878"/>
      <c r="I848" s="878"/>
      <c r="J848" s="878"/>
      <c r="K848" s="878"/>
      <c r="L848" s="879"/>
      <c r="M848" s="399">
        <f>SUBTOTAL(9,M849:M850)</f>
        <v>0</v>
      </c>
      <c r="N848" s="402">
        <f t="shared" ref="N848:AC848" si="204">SUBTOTAL(9,N849:N850)</f>
        <v>0</v>
      </c>
      <c r="O848" s="406">
        <f t="shared" si="204"/>
        <v>0</v>
      </c>
      <c r="P848" s="405">
        <f t="shared" si="204"/>
        <v>0</v>
      </c>
      <c r="Q848" s="407">
        <f t="shared" si="204"/>
        <v>0</v>
      </c>
      <c r="R848" s="402">
        <f t="shared" si="204"/>
        <v>0</v>
      </c>
      <c r="S848" s="405">
        <f t="shared" si="204"/>
        <v>0</v>
      </c>
      <c r="T848" s="406">
        <f t="shared" si="204"/>
        <v>0</v>
      </c>
      <c r="U848" s="405">
        <f t="shared" si="204"/>
        <v>0</v>
      </c>
      <c r="V848" s="406">
        <f t="shared" si="204"/>
        <v>0</v>
      </c>
      <c r="W848" s="405">
        <f t="shared" si="204"/>
        <v>0</v>
      </c>
      <c r="X848" s="406">
        <f t="shared" si="204"/>
        <v>0</v>
      </c>
      <c r="Y848" s="405">
        <f t="shared" si="204"/>
        <v>0</v>
      </c>
      <c r="Z848" s="406">
        <f t="shared" si="204"/>
        <v>0</v>
      </c>
      <c r="AA848" s="405">
        <f t="shared" si="204"/>
        <v>0</v>
      </c>
      <c r="AB848" s="416">
        <f t="shared" si="204"/>
        <v>0</v>
      </c>
      <c r="AC848" s="399">
        <f t="shared" si="204"/>
        <v>0</v>
      </c>
      <c r="AD848" s="1743"/>
      <c r="AE848" s="1083"/>
      <c r="AF848" s="855"/>
      <c r="AG848" s="528"/>
      <c r="AH848" s="521"/>
      <c r="AI848" s="521"/>
      <c r="AJ848" s="521"/>
      <c r="AK848" s="521"/>
      <c r="AL848" s="521"/>
      <c r="AM848" s="521"/>
      <c r="AN848" s="521"/>
      <c r="AO848" s="521"/>
      <c r="AP848" s="521"/>
      <c r="AQ848" s="521"/>
      <c r="AR848" s="521"/>
      <c r="AS848" s="521"/>
      <c r="AT848" s="521"/>
      <c r="AU848" s="521"/>
      <c r="AV848" s="521"/>
      <c r="AW848" s="521"/>
      <c r="AX848" s="521"/>
      <c r="AY848" s="521"/>
      <c r="AZ848" s="521"/>
      <c r="BA848" s="521"/>
      <c r="BB848" s="521"/>
      <c r="BC848" s="521"/>
      <c r="BD848" s="521"/>
      <c r="BE848" s="521"/>
      <c r="BF848" s="521"/>
      <c r="BG848" s="521"/>
      <c r="BH848" s="521"/>
      <c r="BI848" s="521"/>
      <c r="BJ848" s="521"/>
      <c r="BK848" s="521"/>
      <c r="BL848" s="521"/>
      <c r="BM848" s="521"/>
      <c r="BN848" s="521"/>
      <c r="BO848" s="521"/>
      <c r="BP848" s="521"/>
      <c r="BQ848" s="521"/>
      <c r="BR848" s="521"/>
      <c r="BS848" s="521"/>
      <c r="BT848" s="521"/>
      <c r="BU848" s="521"/>
      <c r="BV848" s="521"/>
      <c r="BW848" s="521"/>
      <c r="BX848" s="521"/>
      <c r="BY848" s="521"/>
      <c r="BZ848" s="521"/>
      <c r="CA848" s="521"/>
      <c r="CB848" s="521"/>
      <c r="CC848" s="521"/>
      <c r="CD848" s="521"/>
      <c r="CE848" s="521"/>
      <c r="CF848" s="521"/>
      <c r="CG848" s="521"/>
      <c r="CH848" s="521"/>
      <c r="CI848" s="521"/>
      <c r="CJ848" s="521"/>
      <c r="CK848" s="521"/>
      <c r="CL848" s="521"/>
      <c r="CM848" s="521"/>
      <c r="CN848" s="521"/>
      <c r="CO848" s="521"/>
      <c r="CP848" s="521"/>
      <c r="CQ848" s="521"/>
    </row>
    <row r="849" spans="1:95" s="69" customFormat="1" ht="15" customHeight="1" outlineLevel="1" x14ac:dyDescent="0.2">
      <c r="A849" s="11">
        <v>169</v>
      </c>
      <c r="B849" s="294"/>
      <c r="C849" s="289"/>
      <c r="D849" s="289"/>
      <c r="E849" s="289"/>
      <c r="F849" s="880" t="str">
        <f>'2. CAD NCCF'!F849:L849</f>
        <v>FI issued ABS, high rated</v>
      </c>
      <c r="G849" s="881"/>
      <c r="H849" s="881"/>
      <c r="I849" s="881"/>
      <c r="J849" s="881"/>
      <c r="K849" s="881"/>
      <c r="L849" s="882"/>
      <c r="M849" s="400">
        <f t="shared" ref="M849:M850" si="205">M73</f>
        <v>0</v>
      </c>
      <c r="N849" s="412">
        <f>M849*(1-'Appx 1. Ref Rates'!$E62)+N73*('Appx 1. Ref Rates'!$E62)</f>
        <v>0</v>
      </c>
      <c r="O849" s="414">
        <f>O73*'Appx 1. Ref Rates'!$E62</f>
        <v>0</v>
      </c>
      <c r="P849" s="414">
        <f>P73*'Appx 1. Ref Rates'!$E62</f>
        <v>0</v>
      </c>
      <c r="Q849" s="413">
        <f>Q73*'Appx 1. Ref Rates'!$E62</f>
        <v>0</v>
      </c>
      <c r="R849" s="411">
        <f>R73*'Appx 1. Ref Rates'!$E62</f>
        <v>0</v>
      </c>
      <c r="S849" s="414">
        <f>S73*'Appx 1. Ref Rates'!$E62</f>
        <v>0</v>
      </c>
      <c r="T849" s="414">
        <f>T73*'Appx 1. Ref Rates'!$E62</f>
        <v>0</v>
      </c>
      <c r="U849" s="414">
        <f>U73*'Appx 1. Ref Rates'!$E62</f>
        <v>0</v>
      </c>
      <c r="V849" s="414">
        <f>V73*'Appx 1. Ref Rates'!$E62</f>
        <v>0</v>
      </c>
      <c r="W849" s="414">
        <f>W73*'Appx 1. Ref Rates'!$E62</f>
        <v>0</v>
      </c>
      <c r="X849" s="414">
        <f>X73*'Appx 1. Ref Rates'!$E62</f>
        <v>0</v>
      </c>
      <c r="Y849" s="414">
        <f>Y73*'Appx 1. Ref Rates'!$E62</f>
        <v>0</v>
      </c>
      <c r="Z849" s="414">
        <f>Z73*'Appx 1. Ref Rates'!$E62</f>
        <v>0</v>
      </c>
      <c r="AA849" s="414">
        <f>AA73*'Appx 1. Ref Rates'!$E62</f>
        <v>0</v>
      </c>
      <c r="AB849" s="414">
        <f>AB73*'Appx 1. Ref Rates'!$E62</f>
        <v>0</v>
      </c>
      <c r="AC849" s="400">
        <f>M849-SUM(N849:AB849)</f>
        <v>0</v>
      </c>
      <c r="AD849" s="1743"/>
      <c r="AE849" s="1083"/>
      <c r="AF849" s="855"/>
      <c r="AG849" s="528"/>
      <c r="AH849" s="521"/>
      <c r="AI849" s="521"/>
      <c r="AJ849" s="521"/>
      <c r="AK849" s="521"/>
      <c r="AL849" s="521"/>
      <c r="AM849" s="521"/>
      <c r="AN849" s="521"/>
      <c r="AO849" s="521"/>
      <c r="AP849" s="521"/>
      <c r="AQ849" s="521"/>
      <c r="AR849" s="521"/>
      <c r="AS849" s="521"/>
      <c r="AT849" s="521"/>
      <c r="AU849" s="521"/>
      <c r="AV849" s="521"/>
      <c r="AW849" s="521"/>
      <c r="AX849" s="521"/>
      <c r="AY849" s="521"/>
      <c r="AZ849" s="521"/>
      <c r="BA849" s="521"/>
      <c r="BB849" s="521"/>
      <c r="BC849" s="521"/>
      <c r="BD849" s="521"/>
      <c r="BE849" s="521"/>
      <c r="BF849" s="521"/>
      <c r="BG849" s="521"/>
      <c r="BH849" s="521"/>
      <c r="BI849" s="521"/>
      <c r="BJ849" s="521"/>
      <c r="BK849" s="521"/>
      <c r="BL849" s="521"/>
      <c r="BM849" s="521"/>
      <c r="BN849" s="521"/>
      <c r="BO849" s="521"/>
      <c r="BP849" s="521"/>
      <c r="BQ849" s="521"/>
      <c r="BR849" s="521"/>
      <c r="BS849" s="521"/>
      <c r="BT849" s="521"/>
      <c r="BU849" s="521"/>
      <c r="BV849" s="521"/>
      <c r="BW849" s="521"/>
      <c r="BX849" s="521"/>
      <c r="BY849" s="521"/>
      <c r="BZ849" s="521"/>
      <c r="CA849" s="521"/>
      <c r="CB849" s="521"/>
      <c r="CC849" s="521"/>
      <c r="CD849" s="521"/>
      <c r="CE849" s="521"/>
      <c r="CF849" s="521"/>
      <c r="CG849" s="521"/>
      <c r="CH849" s="521"/>
      <c r="CI849" s="521"/>
      <c r="CJ849" s="521"/>
      <c r="CK849" s="521"/>
      <c r="CL849" s="521"/>
      <c r="CM849" s="521"/>
      <c r="CN849" s="521"/>
      <c r="CO849" s="521"/>
      <c r="CP849" s="521"/>
      <c r="CQ849" s="521"/>
    </row>
    <row r="850" spans="1:95" s="69" customFormat="1" ht="15" customHeight="1" outlineLevel="1" x14ac:dyDescent="0.2">
      <c r="A850" s="11">
        <v>170</v>
      </c>
      <c r="B850" s="294"/>
      <c r="C850" s="289"/>
      <c r="D850" s="289"/>
      <c r="E850" s="289"/>
      <c r="F850" s="880" t="str">
        <f>'2. CAD NCCF'!F850:L850</f>
        <v>FI issued ABCP, high rated</v>
      </c>
      <c r="G850" s="881"/>
      <c r="H850" s="881"/>
      <c r="I850" s="881"/>
      <c r="J850" s="881"/>
      <c r="K850" s="881"/>
      <c r="L850" s="882"/>
      <c r="M850" s="400">
        <f t="shared" si="205"/>
        <v>0</v>
      </c>
      <c r="N850" s="412">
        <f>M850*(1-'Appx 1. Ref Rates'!$E63)+N74*('Appx 1. Ref Rates'!$E63)</f>
        <v>0</v>
      </c>
      <c r="O850" s="414">
        <f>O74*'Appx 1. Ref Rates'!$E63</f>
        <v>0</v>
      </c>
      <c r="P850" s="414">
        <f>P74*'Appx 1. Ref Rates'!$E63</f>
        <v>0</v>
      </c>
      <c r="Q850" s="413">
        <f>Q74*'Appx 1. Ref Rates'!$E63</f>
        <v>0</v>
      </c>
      <c r="R850" s="411">
        <f>R74*'Appx 1. Ref Rates'!$E63</f>
        <v>0</v>
      </c>
      <c r="S850" s="414">
        <f>S74*'Appx 1. Ref Rates'!$E63</f>
        <v>0</v>
      </c>
      <c r="T850" s="414">
        <f>T74*'Appx 1. Ref Rates'!$E63</f>
        <v>0</v>
      </c>
      <c r="U850" s="414">
        <f>U74*'Appx 1. Ref Rates'!$E63</f>
        <v>0</v>
      </c>
      <c r="V850" s="414">
        <f>V74*'Appx 1. Ref Rates'!$E63</f>
        <v>0</v>
      </c>
      <c r="W850" s="414">
        <f>W74*'Appx 1. Ref Rates'!$E63</f>
        <v>0</v>
      </c>
      <c r="X850" s="414">
        <f>X74*'Appx 1. Ref Rates'!$E63</f>
        <v>0</v>
      </c>
      <c r="Y850" s="414">
        <f>Y74*'Appx 1. Ref Rates'!$E63</f>
        <v>0</v>
      </c>
      <c r="Z850" s="414">
        <f>Z74*'Appx 1. Ref Rates'!$E63</f>
        <v>0</v>
      </c>
      <c r="AA850" s="414">
        <f>AA74*'Appx 1. Ref Rates'!$E63</f>
        <v>0</v>
      </c>
      <c r="AB850" s="414">
        <f>AB74*'Appx 1. Ref Rates'!$E63</f>
        <v>0</v>
      </c>
      <c r="AC850" s="400">
        <f>M850-SUM(N850:AB850)</f>
        <v>0</v>
      </c>
      <c r="AD850" s="1743"/>
      <c r="AE850" s="1083"/>
      <c r="AF850" s="855"/>
      <c r="AG850" s="528"/>
      <c r="AH850" s="521"/>
      <c r="AI850" s="521"/>
      <c r="AJ850" s="521"/>
      <c r="AK850" s="521"/>
      <c r="AL850" s="521"/>
      <c r="AM850" s="521"/>
      <c r="AN850" s="521"/>
      <c r="AO850" s="521"/>
      <c r="AP850" s="521"/>
      <c r="AQ850" s="521"/>
      <c r="AR850" s="521"/>
      <c r="AS850" s="521"/>
      <c r="AT850" s="521"/>
      <c r="AU850" s="521"/>
      <c r="AV850" s="521"/>
      <c r="AW850" s="521"/>
      <c r="AX850" s="521"/>
      <c r="AY850" s="521"/>
      <c r="AZ850" s="521"/>
      <c r="BA850" s="521"/>
      <c r="BB850" s="521"/>
      <c r="BC850" s="521"/>
      <c r="BD850" s="521"/>
      <c r="BE850" s="521"/>
      <c r="BF850" s="521"/>
      <c r="BG850" s="521"/>
      <c r="BH850" s="521"/>
      <c r="BI850" s="521"/>
      <c r="BJ850" s="521"/>
      <c r="BK850" s="521"/>
      <c r="BL850" s="521"/>
      <c r="BM850" s="521"/>
      <c r="BN850" s="521"/>
      <c r="BO850" s="521"/>
      <c r="BP850" s="521"/>
      <c r="BQ850" s="521"/>
      <c r="BR850" s="521"/>
      <c r="BS850" s="521"/>
      <c r="BT850" s="521"/>
      <c r="BU850" s="521"/>
      <c r="BV850" s="521"/>
      <c r="BW850" s="521"/>
      <c r="BX850" s="521"/>
      <c r="BY850" s="521"/>
      <c r="BZ850" s="521"/>
      <c r="CA850" s="521"/>
      <c r="CB850" s="521"/>
      <c r="CC850" s="521"/>
      <c r="CD850" s="521"/>
      <c r="CE850" s="521"/>
      <c r="CF850" s="521"/>
      <c r="CG850" s="521"/>
      <c r="CH850" s="521"/>
      <c r="CI850" s="521"/>
      <c r="CJ850" s="521"/>
      <c r="CK850" s="521"/>
      <c r="CL850" s="521"/>
      <c r="CM850" s="521"/>
      <c r="CN850" s="521"/>
      <c r="CO850" s="521"/>
      <c r="CP850" s="521"/>
      <c r="CQ850" s="521"/>
    </row>
    <row r="851" spans="1:95" s="69" customFormat="1" outlineLevel="1" x14ac:dyDescent="0.2">
      <c r="A851" s="11">
        <v>171</v>
      </c>
      <c r="B851" s="294"/>
      <c r="C851" s="289"/>
      <c r="D851" s="289"/>
      <c r="E851" s="877" t="str">
        <f>'2. CAD NCCF'!E851:L851</f>
        <v>Non-FI issued ABS and ABCP, medium rated</v>
      </c>
      <c r="F851" s="878"/>
      <c r="G851" s="878"/>
      <c r="H851" s="878"/>
      <c r="I851" s="878"/>
      <c r="J851" s="878"/>
      <c r="K851" s="878"/>
      <c r="L851" s="879"/>
      <c r="M851" s="399">
        <f>SUBTOTAL(9,M852:M853)</f>
        <v>0</v>
      </c>
      <c r="N851" s="402">
        <f t="shared" ref="N851:AC851" si="206">SUBTOTAL(9,N852:N853)</f>
        <v>0</v>
      </c>
      <c r="O851" s="406">
        <f t="shared" si="206"/>
        <v>0</v>
      </c>
      <c r="P851" s="405">
        <f t="shared" si="206"/>
        <v>0</v>
      </c>
      <c r="Q851" s="407">
        <f t="shared" si="206"/>
        <v>0</v>
      </c>
      <c r="R851" s="402">
        <f t="shared" si="206"/>
        <v>0</v>
      </c>
      <c r="S851" s="405">
        <f t="shared" si="206"/>
        <v>0</v>
      </c>
      <c r="T851" s="406">
        <f t="shared" si="206"/>
        <v>0</v>
      </c>
      <c r="U851" s="405">
        <f t="shared" si="206"/>
        <v>0</v>
      </c>
      <c r="V851" s="406">
        <f t="shared" si="206"/>
        <v>0</v>
      </c>
      <c r="W851" s="405">
        <f t="shared" si="206"/>
        <v>0</v>
      </c>
      <c r="X851" s="406">
        <f t="shared" si="206"/>
        <v>0</v>
      </c>
      <c r="Y851" s="405">
        <f t="shared" si="206"/>
        <v>0</v>
      </c>
      <c r="Z851" s="406">
        <f t="shared" si="206"/>
        <v>0</v>
      </c>
      <c r="AA851" s="405">
        <f t="shared" si="206"/>
        <v>0</v>
      </c>
      <c r="AB851" s="416">
        <f t="shared" si="206"/>
        <v>0</v>
      </c>
      <c r="AC851" s="399">
        <f t="shared" si="206"/>
        <v>0</v>
      </c>
      <c r="AD851" s="1743"/>
      <c r="AE851" s="1083"/>
      <c r="AF851" s="855"/>
      <c r="AG851" s="528"/>
      <c r="AH851" s="521"/>
      <c r="AI851" s="521"/>
      <c r="AJ851" s="521"/>
      <c r="AK851" s="521"/>
      <c r="AL851" s="521"/>
      <c r="AM851" s="521"/>
      <c r="AN851" s="521"/>
      <c r="AO851" s="521"/>
      <c r="AP851" s="521"/>
      <c r="AQ851" s="521"/>
      <c r="AR851" s="521"/>
      <c r="AS851" s="521"/>
      <c r="AT851" s="521"/>
      <c r="AU851" s="521"/>
      <c r="AV851" s="521"/>
      <c r="AW851" s="521"/>
      <c r="AX851" s="521"/>
      <c r="AY851" s="521"/>
      <c r="AZ851" s="521"/>
      <c r="BA851" s="521"/>
      <c r="BB851" s="521"/>
      <c r="BC851" s="521"/>
      <c r="BD851" s="521"/>
      <c r="BE851" s="521"/>
      <c r="BF851" s="521"/>
      <c r="BG851" s="521"/>
      <c r="BH851" s="521"/>
      <c r="BI851" s="521"/>
      <c r="BJ851" s="521"/>
      <c r="BK851" s="521"/>
      <c r="BL851" s="521"/>
      <c r="BM851" s="521"/>
      <c r="BN851" s="521"/>
      <c r="BO851" s="521"/>
      <c r="BP851" s="521"/>
      <c r="BQ851" s="521"/>
      <c r="BR851" s="521"/>
      <c r="BS851" s="521"/>
      <c r="BT851" s="521"/>
      <c r="BU851" s="521"/>
      <c r="BV851" s="521"/>
      <c r="BW851" s="521"/>
      <c r="BX851" s="521"/>
      <c r="BY851" s="521"/>
      <c r="BZ851" s="521"/>
      <c r="CA851" s="521"/>
      <c r="CB851" s="521"/>
      <c r="CC851" s="521"/>
      <c r="CD851" s="521"/>
      <c r="CE851" s="521"/>
      <c r="CF851" s="521"/>
      <c r="CG851" s="521"/>
      <c r="CH851" s="521"/>
      <c r="CI851" s="521"/>
      <c r="CJ851" s="521"/>
      <c r="CK851" s="521"/>
      <c r="CL851" s="521"/>
      <c r="CM851" s="521"/>
      <c r="CN851" s="521"/>
      <c r="CO851" s="521"/>
      <c r="CP851" s="521"/>
      <c r="CQ851" s="521"/>
    </row>
    <row r="852" spans="1:95" s="69" customFormat="1" ht="15" customHeight="1" outlineLevel="1" x14ac:dyDescent="0.2">
      <c r="A852" s="11">
        <v>172</v>
      </c>
      <c r="B852" s="294"/>
      <c r="C852" s="289"/>
      <c r="D852" s="289"/>
      <c r="E852" s="289"/>
      <c r="F852" s="880" t="str">
        <f>'2. CAD NCCF'!F852:L852</f>
        <v>Non-FI issued ABS, medium rated</v>
      </c>
      <c r="G852" s="881"/>
      <c r="H852" s="881"/>
      <c r="I852" s="881"/>
      <c r="J852" s="881"/>
      <c r="K852" s="881"/>
      <c r="L852" s="882"/>
      <c r="M852" s="400">
        <f t="shared" ref="M852:M853" si="207">M76</f>
        <v>0</v>
      </c>
      <c r="N852" s="412">
        <f>M852*(1-'Appx 1. Ref Rates'!$E65)+N76*('Appx 1. Ref Rates'!$E65)</f>
        <v>0</v>
      </c>
      <c r="O852" s="414">
        <f>O76*'Appx 1. Ref Rates'!$E65</f>
        <v>0</v>
      </c>
      <c r="P852" s="414">
        <f>P76*'Appx 1. Ref Rates'!$E65</f>
        <v>0</v>
      </c>
      <c r="Q852" s="413">
        <f>Q76*'Appx 1. Ref Rates'!$E65</f>
        <v>0</v>
      </c>
      <c r="R852" s="411">
        <f>R76*'Appx 1. Ref Rates'!$E65</f>
        <v>0</v>
      </c>
      <c r="S852" s="414">
        <f>S76*'Appx 1. Ref Rates'!$E65</f>
        <v>0</v>
      </c>
      <c r="T852" s="414">
        <f>T76*'Appx 1. Ref Rates'!$E65</f>
        <v>0</v>
      </c>
      <c r="U852" s="414">
        <f>U76*'Appx 1. Ref Rates'!$E65</f>
        <v>0</v>
      </c>
      <c r="V852" s="414">
        <f>V76*'Appx 1. Ref Rates'!$E65</f>
        <v>0</v>
      </c>
      <c r="W852" s="414">
        <f>W76*'Appx 1. Ref Rates'!$E65</f>
        <v>0</v>
      </c>
      <c r="X852" s="414">
        <f>X76*'Appx 1. Ref Rates'!$E65</f>
        <v>0</v>
      </c>
      <c r="Y852" s="414">
        <f>Y76*'Appx 1. Ref Rates'!$E65</f>
        <v>0</v>
      </c>
      <c r="Z852" s="414">
        <f>Z76*'Appx 1. Ref Rates'!$E65</f>
        <v>0</v>
      </c>
      <c r="AA852" s="414">
        <f>AA76*'Appx 1. Ref Rates'!$E65</f>
        <v>0</v>
      </c>
      <c r="AB852" s="414">
        <f>AB76*'Appx 1. Ref Rates'!$E65</f>
        <v>0</v>
      </c>
      <c r="AC852" s="400">
        <f>M852-SUM(N852:AB852)</f>
        <v>0</v>
      </c>
      <c r="AD852" s="1743"/>
      <c r="AE852" s="1083"/>
      <c r="AF852" s="855"/>
      <c r="AG852" s="528"/>
      <c r="AH852" s="521"/>
      <c r="AI852" s="521"/>
      <c r="AJ852" s="521"/>
      <c r="AK852" s="521"/>
      <c r="AL852" s="521"/>
      <c r="AM852" s="521"/>
      <c r="AN852" s="521"/>
      <c r="AO852" s="521"/>
      <c r="AP852" s="521"/>
      <c r="AQ852" s="521"/>
      <c r="AR852" s="521"/>
      <c r="AS852" s="521"/>
      <c r="AT852" s="521"/>
      <c r="AU852" s="521"/>
      <c r="AV852" s="521"/>
      <c r="AW852" s="521"/>
      <c r="AX852" s="521"/>
      <c r="AY852" s="521"/>
      <c r="AZ852" s="521"/>
      <c r="BA852" s="521"/>
      <c r="BB852" s="521"/>
      <c r="BC852" s="521"/>
      <c r="BD852" s="521"/>
      <c r="BE852" s="521"/>
      <c r="BF852" s="521"/>
      <c r="BG852" s="521"/>
      <c r="BH852" s="521"/>
      <c r="BI852" s="521"/>
      <c r="BJ852" s="521"/>
      <c r="BK852" s="521"/>
      <c r="BL852" s="521"/>
      <c r="BM852" s="521"/>
      <c r="BN852" s="521"/>
      <c r="BO852" s="521"/>
      <c r="BP852" s="521"/>
      <c r="BQ852" s="521"/>
      <c r="BR852" s="521"/>
      <c r="BS852" s="521"/>
      <c r="BT852" s="521"/>
      <c r="BU852" s="521"/>
      <c r="BV852" s="521"/>
      <c r="BW852" s="521"/>
      <c r="BX852" s="521"/>
      <c r="BY852" s="521"/>
      <c r="BZ852" s="521"/>
      <c r="CA852" s="521"/>
      <c r="CB852" s="521"/>
      <c r="CC852" s="521"/>
      <c r="CD852" s="521"/>
      <c r="CE852" s="521"/>
      <c r="CF852" s="521"/>
      <c r="CG852" s="521"/>
      <c r="CH852" s="521"/>
      <c r="CI852" s="521"/>
      <c r="CJ852" s="521"/>
      <c r="CK852" s="521"/>
      <c r="CL852" s="521"/>
      <c r="CM852" s="521"/>
      <c r="CN852" s="521"/>
      <c r="CO852" s="521"/>
      <c r="CP852" s="521"/>
      <c r="CQ852" s="521"/>
    </row>
    <row r="853" spans="1:95" s="69" customFormat="1" ht="15" customHeight="1" outlineLevel="1" x14ac:dyDescent="0.2">
      <c r="A853" s="11">
        <v>173</v>
      </c>
      <c r="B853" s="294"/>
      <c r="C853" s="289"/>
      <c r="D853" s="289"/>
      <c r="E853" s="289"/>
      <c r="F853" s="880" t="str">
        <f>'2. CAD NCCF'!F853:L853</f>
        <v>Non-FI issued ABCP, medium rated</v>
      </c>
      <c r="G853" s="881"/>
      <c r="H853" s="881"/>
      <c r="I853" s="881"/>
      <c r="J853" s="881"/>
      <c r="K853" s="881"/>
      <c r="L853" s="882"/>
      <c r="M853" s="400">
        <f t="shared" si="207"/>
        <v>0</v>
      </c>
      <c r="N853" s="412">
        <f>M853*(1-'Appx 1. Ref Rates'!$E66)+N77*('Appx 1. Ref Rates'!$E66)</f>
        <v>0</v>
      </c>
      <c r="O853" s="414">
        <f>O77*'Appx 1. Ref Rates'!$E66</f>
        <v>0</v>
      </c>
      <c r="P853" s="414">
        <f>P77*'Appx 1. Ref Rates'!$E66</f>
        <v>0</v>
      </c>
      <c r="Q853" s="413">
        <f>Q77*'Appx 1. Ref Rates'!$E66</f>
        <v>0</v>
      </c>
      <c r="R853" s="411">
        <f>R77*'Appx 1. Ref Rates'!$E66</f>
        <v>0</v>
      </c>
      <c r="S853" s="414">
        <f>S77*'Appx 1. Ref Rates'!$E66</f>
        <v>0</v>
      </c>
      <c r="T853" s="414">
        <f>T77*'Appx 1. Ref Rates'!$E66</f>
        <v>0</v>
      </c>
      <c r="U853" s="414">
        <f>U77*'Appx 1. Ref Rates'!$E66</f>
        <v>0</v>
      </c>
      <c r="V853" s="414">
        <f>V77*'Appx 1. Ref Rates'!$E66</f>
        <v>0</v>
      </c>
      <c r="W853" s="414">
        <f>W77*'Appx 1. Ref Rates'!$E66</f>
        <v>0</v>
      </c>
      <c r="X853" s="414">
        <f>X77*'Appx 1. Ref Rates'!$E66</f>
        <v>0</v>
      </c>
      <c r="Y853" s="414">
        <f>Y77*'Appx 1. Ref Rates'!$E66</f>
        <v>0</v>
      </c>
      <c r="Z853" s="414">
        <f>Z77*'Appx 1. Ref Rates'!$E66</f>
        <v>0</v>
      </c>
      <c r="AA853" s="414">
        <f>AA77*'Appx 1. Ref Rates'!$E66</f>
        <v>0</v>
      </c>
      <c r="AB853" s="414">
        <f>AB77*'Appx 1. Ref Rates'!$E66</f>
        <v>0</v>
      </c>
      <c r="AC853" s="400">
        <f>M853-SUM(N853:AB853)</f>
        <v>0</v>
      </c>
      <c r="AD853" s="1743"/>
      <c r="AE853" s="1083"/>
      <c r="AF853" s="855"/>
      <c r="AG853" s="528"/>
      <c r="AH853" s="521"/>
      <c r="AI853" s="521"/>
      <c r="AJ853" s="521"/>
      <c r="AK853" s="521"/>
      <c r="AL853" s="521"/>
      <c r="AM853" s="521"/>
      <c r="AN853" s="521"/>
      <c r="AO853" s="521"/>
      <c r="AP853" s="521"/>
      <c r="AQ853" s="521"/>
      <c r="AR853" s="521"/>
      <c r="AS853" s="521"/>
      <c r="AT853" s="521"/>
      <c r="AU853" s="521"/>
      <c r="AV853" s="521"/>
      <c r="AW853" s="521"/>
      <c r="AX853" s="521"/>
      <c r="AY853" s="521"/>
      <c r="AZ853" s="521"/>
      <c r="BA853" s="521"/>
      <c r="BB853" s="521"/>
      <c r="BC853" s="521"/>
      <c r="BD853" s="521"/>
      <c r="BE853" s="521"/>
      <c r="BF853" s="521"/>
      <c r="BG853" s="521"/>
      <c r="BH853" s="521"/>
      <c r="BI853" s="521"/>
      <c r="BJ853" s="521"/>
      <c r="BK853" s="521"/>
      <c r="BL853" s="521"/>
      <c r="BM853" s="521"/>
      <c r="BN853" s="521"/>
      <c r="BO853" s="521"/>
      <c r="BP853" s="521"/>
      <c r="BQ853" s="521"/>
      <c r="BR853" s="521"/>
      <c r="BS853" s="521"/>
      <c r="BT853" s="521"/>
      <c r="BU853" s="521"/>
      <c r="BV853" s="521"/>
      <c r="BW853" s="521"/>
      <c r="BX853" s="521"/>
      <c r="BY853" s="521"/>
      <c r="BZ853" s="521"/>
      <c r="CA853" s="521"/>
      <c r="CB853" s="521"/>
      <c r="CC853" s="521"/>
      <c r="CD853" s="521"/>
      <c r="CE853" s="521"/>
      <c r="CF853" s="521"/>
      <c r="CG853" s="521"/>
      <c r="CH853" s="521"/>
      <c r="CI853" s="521"/>
      <c r="CJ853" s="521"/>
      <c r="CK853" s="521"/>
      <c r="CL853" s="521"/>
      <c r="CM853" s="521"/>
      <c r="CN853" s="521"/>
      <c r="CO853" s="521"/>
      <c r="CP853" s="521"/>
      <c r="CQ853" s="521"/>
    </row>
    <row r="854" spans="1:95" s="69" customFormat="1" outlineLevel="1" x14ac:dyDescent="0.2">
      <c r="A854" s="11">
        <v>174</v>
      </c>
      <c r="B854" s="294"/>
      <c r="C854" s="289"/>
      <c r="D854" s="289"/>
      <c r="E854" s="877" t="str">
        <f>'2. CAD NCCF'!E854:L854</f>
        <v>FI issued ABS and ABCP, medium rated</v>
      </c>
      <c r="F854" s="878"/>
      <c r="G854" s="878"/>
      <c r="H854" s="878"/>
      <c r="I854" s="878"/>
      <c r="J854" s="878"/>
      <c r="K854" s="878"/>
      <c r="L854" s="879"/>
      <c r="M854" s="399">
        <f>SUBTOTAL(9,M855:M856)</f>
        <v>0</v>
      </c>
      <c r="N854" s="402">
        <f t="shared" ref="N854:AC854" si="208">SUBTOTAL(9,N855:N856)</f>
        <v>0</v>
      </c>
      <c r="O854" s="406">
        <f t="shared" si="208"/>
        <v>0</v>
      </c>
      <c r="P854" s="405">
        <f t="shared" si="208"/>
        <v>0</v>
      </c>
      <c r="Q854" s="407">
        <f t="shared" si="208"/>
        <v>0</v>
      </c>
      <c r="R854" s="402">
        <f t="shared" si="208"/>
        <v>0</v>
      </c>
      <c r="S854" s="405">
        <f t="shared" si="208"/>
        <v>0</v>
      </c>
      <c r="T854" s="406">
        <f t="shared" si="208"/>
        <v>0</v>
      </c>
      <c r="U854" s="405">
        <f t="shared" si="208"/>
        <v>0</v>
      </c>
      <c r="V854" s="406">
        <f t="shared" si="208"/>
        <v>0</v>
      </c>
      <c r="W854" s="405">
        <f t="shared" si="208"/>
        <v>0</v>
      </c>
      <c r="X854" s="406">
        <f t="shared" si="208"/>
        <v>0</v>
      </c>
      <c r="Y854" s="405">
        <f t="shared" si="208"/>
        <v>0</v>
      </c>
      <c r="Z854" s="406">
        <f t="shared" si="208"/>
        <v>0</v>
      </c>
      <c r="AA854" s="405">
        <f t="shared" si="208"/>
        <v>0</v>
      </c>
      <c r="AB854" s="416">
        <f t="shared" si="208"/>
        <v>0</v>
      </c>
      <c r="AC854" s="399">
        <f t="shared" si="208"/>
        <v>0</v>
      </c>
      <c r="AD854" s="1743"/>
      <c r="AE854" s="1083"/>
      <c r="AF854" s="855"/>
      <c r="AG854" s="528"/>
      <c r="AH854" s="521"/>
      <c r="AI854" s="521"/>
      <c r="AJ854" s="521"/>
      <c r="AK854" s="521"/>
      <c r="AL854" s="521"/>
      <c r="AM854" s="521"/>
      <c r="AN854" s="521"/>
      <c r="AO854" s="521"/>
      <c r="AP854" s="521"/>
      <c r="AQ854" s="521"/>
      <c r="AR854" s="521"/>
      <c r="AS854" s="521"/>
      <c r="AT854" s="521"/>
      <c r="AU854" s="521"/>
      <c r="AV854" s="521"/>
      <c r="AW854" s="521"/>
      <c r="AX854" s="521"/>
      <c r="AY854" s="521"/>
      <c r="AZ854" s="521"/>
      <c r="BA854" s="521"/>
      <c r="BB854" s="521"/>
      <c r="BC854" s="521"/>
      <c r="BD854" s="521"/>
      <c r="BE854" s="521"/>
      <c r="BF854" s="521"/>
      <c r="BG854" s="521"/>
      <c r="BH854" s="521"/>
      <c r="BI854" s="521"/>
      <c r="BJ854" s="521"/>
      <c r="BK854" s="521"/>
      <c r="BL854" s="521"/>
      <c r="BM854" s="521"/>
      <c r="BN854" s="521"/>
      <c r="BO854" s="521"/>
      <c r="BP854" s="521"/>
      <c r="BQ854" s="521"/>
      <c r="BR854" s="521"/>
      <c r="BS854" s="521"/>
      <c r="BT854" s="521"/>
      <c r="BU854" s="521"/>
      <c r="BV854" s="521"/>
      <c r="BW854" s="521"/>
      <c r="BX854" s="521"/>
      <c r="BY854" s="521"/>
      <c r="BZ854" s="521"/>
      <c r="CA854" s="521"/>
      <c r="CB854" s="521"/>
      <c r="CC854" s="521"/>
      <c r="CD854" s="521"/>
      <c r="CE854" s="521"/>
      <c r="CF854" s="521"/>
      <c r="CG854" s="521"/>
      <c r="CH854" s="521"/>
      <c r="CI854" s="521"/>
      <c r="CJ854" s="521"/>
      <c r="CK854" s="521"/>
      <c r="CL854" s="521"/>
      <c r="CM854" s="521"/>
      <c r="CN854" s="521"/>
      <c r="CO854" s="521"/>
      <c r="CP854" s="521"/>
      <c r="CQ854" s="521"/>
    </row>
    <row r="855" spans="1:95" s="69" customFormat="1" ht="15" customHeight="1" outlineLevel="1" x14ac:dyDescent="0.2">
      <c r="A855" s="11">
        <v>175</v>
      </c>
      <c r="B855" s="294"/>
      <c r="C855" s="289"/>
      <c r="D855" s="289"/>
      <c r="E855" s="289"/>
      <c r="F855" s="880" t="str">
        <f>'2. CAD NCCF'!F855:L855</f>
        <v>FI issued ABS, medium rated</v>
      </c>
      <c r="G855" s="881"/>
      <c r="H855" s="881"/>
      <c r="I855" s="881"/>
      <c r="J855" s="881"/>
      <c r="K855" s="881"/>
      <c r="L855" s="882"/>
      <c r="M855" s="400">
        <f t="shared" ref="M855:M856" si="209">M79</f>
        <v>0</v>
      </c>
      <c r="N855" s="412">
        <f>M855*(1-'Appx 1. Ref Rates'!$E68)+N79*('Appx 1. Ref Rates'!$E68)</f>
        <v>0</v>
      </c>
      <c r="O855" s="414">
        <f>O79*'Appx 1. Ref Rates'!$E68</f>
        <v>0</v>
      </c>
      <c r="P855" s="414">
        <f>P79*'Appx 1. Ref Rates'!$E68</f>
        <v>0</v>
      </c>
      <c r="Q855" s="413">
        <f>Q79*'Appx 1. Ref Rates'!$E68</f>
        <v>0</v>
      </c>
      <c r="R855" s="411">
        <f>R79*'Appx 1. Ref Rates'!$E68</f>
        <v>0</v>
      </c>
      <c r="S855" s="414">
        <f>S79*'Appx 1. Ref Rates'!$E68</f>
        <v>0</v>
      </c>
      <c r="T855" s="414">
        <f>T79*'Appx 1. Ref Rates'!$E68</f>
        <v>0</v>
      </c>
      <c r="U855" s="414">
        <f>U79*'Appx 1. Ref Rates'!$E68</f>
        <v>0</v>
      </c>
      <c r="V855" s="414">
        <f>V79*'Appx 1. Ref Rates'!$E68</f>
        <v>0</v>
      </c>
      <c r="W855" s="414">
        <f>W79*'Appx 1. Ref Rates'!$E68</f>
        <v>0</v>
      </c>
      <c r="X855" s="414">
        <f>X79*'Appx 1. Ref Rates'!$E68</f>
        <v>0</v>
      </c>
      <c r="Y855" s="414">
        <f>Y79*'Appx 1. Ref Rates'!$E68</f>
        <v>0</v>
      </c>
      <c r="Z855" s="414">
        <f>Z79*'Appx 1. Ref Rates'!$E68</f>
        <v>0</v>
      </c>
      <c r="AA855" s="414">
        <f>AA79*'Appx 1. Ref Rates'!$E68</f>
        <v>0</v>
      </c>
      <c r="AB855" s="414">
        <f>AB79*'Appx 1. Ref Rates'!$E68</f>
        <v>0</v>
      </c>
      <c r="AC855" s="400">
        <f>M855-SUM(N855:AB855)</f>
        <v>0</v>
      </c>
      <c r="AD855" s="1743"/>
      <c r="AE855" s="1083"/>
      <c r="AF855" s="855"/>
      <c r="AG855" s="528"/>
      <c r="AH855" s="521"/>
      <c r="AI855" s="521"/>
      <c r="AJ855" s="521"/>
      <c r="AK855" s="521"/>
      <c r="AL855" s="521"/>
      <c r="AM855" s="521"/>
      <c r="AN855" s="521"/>
      <c r="AO855" s="521"/>
      <c r="AP855" s="521"/>
      <c r="AQ855" s="521"/>
      <c r="AR855" s="521"/>
      <c r="AS855" s="521"/>
      <c r="AT855" s="521"/>
      <c r="AU855" s="521"/>
      <c r="AV855" s="521"/>
      <c r="AW855" s="521"/>
      <c r="AX855" s="521"/>
      <c r="AY855" s="521"/>
      <c r="AZ855" s="521"/>
      <c r="BA855" s="521"/>
      <c r="BB855" s="521"/>
      <c r="BC855" s="521"/>
      <c r="BD855" s="521"/>
      <c r="BE855" s="521"/>
      <c r="BF855" s="521"/>
      <c r="BG855" s="521"/>
      <c r="BH855" s="521"/>
      <c r="BI855" s="521"/>
      <c r="BJ855" s="521"/>
      <c r="BK855" s="521"/>
      <c r="BL855" s="521"/>
      <c r="BM855" s="521"/>
      <c r="BN855" s="521"/>
      <c r="BO855" s="521"/>
      <c r="BP855" s="521"/>
      <c r="BQ855" s="521"/>
      <c r="BR855" s="521"/>
      <c r="BS855" s="521"/>
      <c r="BT855" s="521"/>
      <c r="BU855" s="521"/>
      <c r="BV855" s="521"/>
      <c r="BW855" s="521"/>
      <c r="BX855" s="521"/>
      <c r="BY855" s="521"/>
      <c r="BZ855" s="521"/>
      <c r="CA855" s="521"/>
      <c r="CB855" s="521"/>
      <c r="CC855" s="521"/>
      <c r="CD855" s="521"/>
      <c r="CE855" s="521"/>
      <c r="CF855" s="521"/>
      <c r="CG855" s="521"/>
      <c r="CH855" s="521"/>
      <c r="CI855" s="521"/>
      <c r="CJ855" s="521"/>
      <c r="CK855" s="521"/>
      <c r="CL855" s="521"/>
      <c r="CM855" s="521"/>
      <c r="CN855" s="521"/>
      <c r="CO855" s="521"/>
      <c r="CP855" s="521"/>
      <c r="CQ855" s="521"/>
    </row>
    <row r="856" spans="1:95" s="69" customFormat="1" ht="15" customHeight="1" outlineLevel="1" x14ac:dyDescent="0.2">
      <c r="A856" s="11">
        <v>176</v>
      </c>
      <c r="B856" s="294"/>
      <c r="C856" s="289"/>
      <c r="D856" s="289"/>
      <c r="E856" s="289"/>
      <c r="F856" s="880" t="str">
        <f>'2. CAD NCCF'!F856:L856</f>
        <v>FI issued ABCP, medium rated</v>
      </c>
      <c r="G856" s="881"/>
      <c r="H856" s="881"/>
      <c r="I856" s="881"/>
      <c r="J856" s="881"/>
      <c r="K856" s="881"/>
      <c r="L856" s="882"/>
      <c r="M856" s="400">
        <f t="shared" si="209"/>
        <v>0</v>
      </c>
      <c r="N856" s="412">
        <f>M856*(1-'Appx 1. Ref Rates'!$E69)+N80*('Appx 1. Ref Rates'!$E69)</f>
        <v>0</v>
      </c>
      <c r="O856" s="414">
        <f>O80*'Appx 1. Ref Rates'!$E69</f>
        <v>0</v>
      </c>
      <c r="P856" s="414">
        <f>P80*'Appx 1. Ref Rates'!$E69</f>
        <v>0</v>
      </c>
      <c r="Q856" s="413">
        <f>Q80*'Appx 1. Ref Rates'!$E69</f>
        <v>0</v>
      </c>
      <c r="R856" s="411">
        <f>R80*'Appx 1. Ref Rates'!$E69</f>
        <v>0</v>
      </c>
      <c r="S856" s="414">
        <f>S80*'Appx 1. Ref Rates'!$E69</f>
        <v>0</v>
      </c>
      <c r="T856" s="414">
        <f>T80*'Appx 1. Ref Rates'!$E69</f>
        <v>0</v>
      </c>
      <c r="U856" s="414">
        <f>U80*'Appx 1. Ref Rates'!$E69</f>
        <v>0</v>
      </c>
      <c r="V856" s="414">
        <f>V80*'Appx 1. Ref Rates'!$E69</f>
        <v>0</v>
      </c>
      <c r="W856" s="414">
        <f>W80*'Appx 1. Ref Rates'!$E69</f>
        <v>0</v>
      </c>
      <c r="X856" s="414">
        <f>X80*'Appx 1. Ref Rates'!$E69</f>
        <v>0</v>
      </c>
      <c r="Y856" s="414">
        <f>Y80*'Appx 1. Ref Rates'!$E69</f>
        <v>0</v>
      </c>
      <c r="Z856" s="414">
        <f>Z80*'Appx 1. Ref Rates'!$E69</f>
        <v>0</v>
      </c>
      <c r="AA856" s="414">
        <f>AA80*'Appx 1. Ref Rates'!$E69</f>
        <v>0</v>
      </c>
      <c r="AB856" s="414">
        <f>AB80*'Appx 1. Ref Rates'!$E69</f>
        <v>0</v>
      </c>
      <c r="AC856" s="400">
        <f>M856-SUM(N856:AB856)</f>
        <v>0</v>
      </c>
      <c r="AD856" s="1743"/>
      <c r="AE856" s="1083"/>
      <c r="AF856" s="855"/>
      <c r="AG856" s="528"/>
      <c r="AH856" s="521"/>
      <c r="AI856" s="521"/>
      <c r="AJ856" s="521"/>
      <c r="AK856" s="521"/>
      <c r="AL856" s="521"/>
      <c r="AM856" s="521"/>
      <c r="AN856" s="521"/>
      <c r="AO856" s="521"/>
      <c r="AP856" s="521"/>
      <c r="AQ856" s="521"/>
      <c r="AR856" s="521"/>
      <c r="AS856" s="521"/>
      <c r="AT856" s="521"/>
      <c r="AU856" s="521"/>
      <c r="AV856" s="521"/>
      <c r="AW856" s="521"/>
      <c r="AX856" s="521"/>
      <c r="AY856" s="521"/>
      <c r="AZ856" s="521"/>
      <c r="BA856" s="521"/>
      <c r="BB856" s="521"/>
      <c r="BC856" s="521"/>
      <c r="BD856" s="521"/>
      <c r="BE856" s="521"/>
      <c r="BF856" s="521"/>
      <c r="BG856" s="521"/>
      <c r="BH856" s="521"/>
      <c r="BI856" s="521"/>
      <c r="BJ856" s="521"/>
      <c r="BK856" s="521"/>
      <c r="BL856" s="521"/>
      <c r="BM856" s="521"/>
      <c r="BN856" s="521"/>
      <c r="BO856" s="521"/>
      <c r="BP856" s="521"/>
      <c r="BQ856" s="521"/>
      <c r="BR856" s="521"/>
      <c r="BS856" s="521"/>
      <c r="BT856" s="521"/>
      <c r="BU856" s="521"/>
      <c r="BV856" s="521"/>
      <c r="BW856" s="521"/>
      <c r="BX856" s="521"/>
      <c r="BY856" s="521"/>
      <c r="BZ856" s="521"/>
      <c r="CA856" s="521"/>
      <c r="CB856" s="521"/>
      <c r="CC856" s="521"/>
      <c r="CD856" s="521"/>
      <c r="CE856" s="521"/>
      <c r="CF856" s="521"/>
      <c r="CG856" s="521"/>
      <c r="CH856" s="521"/>
      <c r="CI856" s="521"/>
      <c r="CJ856" s="521"/>
      <c r="CK856" s="521"/>
      <c r="CL856" s="521"/>
      <c r="CM856" s="521"/>
      <c r="CN856" s="521"/>
      <c r="CO856" s="521"/>
      <c r="CP856" s="521"/>
      <c r="CQ856" s="521"/>
    </row>
    <row r="857" spans="1:95" s="69" customFormat="1" outlineLevel="1" x14ac:dyDescent="0.2">
      <c r="A857" s="11">
        <v>177</v>
      </c>
      <c r="B857" s="294"/>
      <c r="C857" s="289"/>
      <c r="D857" s="289"/>
      <c r="E857" s="877" t="str">
        <f>'2. CAD NCCF'!E857:L857</f>
        <v>Non-FI issued ABS and ABCP, low or not rated</v>
      </c>
      <c r="F857" s="878"/>
      <c r="G857" s="878"/>
      <c r="H857" s="878"/>
      <c r="I857" s="878"/>
      <c r="J857" s="878"/>
      <c r="K857" s="878"/>
      <c r="L857" s="879"/>
      <c r="M857" s="399">
        <f>SUBTOTAL(9,M858:M859)</f>
        <v>0</v>
      </c>
      <c r="N857" s="402">
        <f t="shared" ref="N857:AC857" si="210">SUBTOTAL(9,N858:N859)</f>
        <v>0</v>
      </c>
      <c r="O857" s="406">
        <f t="shared" si="210"/>
        <v>0</v>
      </c>
      <c r="P857" s="405">
        <f t="shared" si="210"/>
        <v>0</v>
      </c>
      <c r="Q857" s="407">
        <f t="shared" si="210"/>
        <v>0</v>
      </c>
      <c r="R857" s="402">
        <f t="shared" si="210"/>
        <v>0</v>
      </c>
      <c r="S857" s="405">
        <f t="shared" si="210"/>
        <v>0</v>
      </c>
      <c r="T857" s="406">
        <f t="shared" si="210"/>
        <v>0</v>
      </c>
      <c r="U857" s="405">
        <f t="shared" si="210"/>
        <v>0</v>
      </c>
      <c r="V857" s="406">
        <f t="shared" si="210"/>
        <v>0</v>
      </c>
      <c r="W857" s="405">
        <f t="shared" si="210"/>
        <v>0</v>
      </c>
      <c r="X857" s="406">
        <f t="shared" si="210"/>
        <v>0</v>
      </c>
      <c r="Y857" s="405">
        <f t="shared" si="210"/>
        <v>0</v>
      </c>
      <c r="Z857" s="406">
        <f t="shared" si="210"/>
        <v>0</v>
      </c>
      <c r="AA857" s="405">
        <f t="shared" si="210"/>
        <v>0</v>
      </c>
      <c r="AB857" s="416">
        <f t="shared" si="210"/>
        <v>0</v>
      </c>
      <c r="AC857" s="399">
        <f t="shared" si="210"/>
        <v>0</v>
      </c>
      <c r="AD857" s="1743"/>
      <c r="AE857" s="1083"/>
      <c r="AF857" s="855"/>
      <c r="AG857" s="528"/>
      <c r="AH857" s="521"/>
      <c r="AI857" s="521"/>
      <c r="AJ857" s="521"/>
      <c r="AK857" s="521"/>
      <c r="AL857" s="521"/>
      <c r="AM857" s="521"/>
      <c r="AN857" s="521"/>
      <c r="AO857" s="521"/>
      <c r="AP857" s="521"/>
      <c r="AQ857" s="521"/>
      <c r="AR857" s="521"/>
      <c r="AS857" s="521"/>
      <c r="AT857" s="521"/>
      <c r="AU857" s="521"/>
      <c r="AV857" s="521"/>
      <c r="AW857" s="521"/>
      <c r="AX857" s="521"/>
      <c r="AY857" s="521"/>
      <c r="AZ857" s="521"/>
      <c r="BA857" s="521"/>
      <c r="BB857" s="521"/>
      <c r="BC857" s="521"/>
      <c r="BD857" s="521"/>
      <c r="BE857" s="521"/>
      <c r="BF857" s="521"/>
      <c r="BG857" s="521"/>
      <c r="BH857" s="521"/>
      <c r="BI857" s="521"/>
      <c r="BJ857" s="521"/>
      <c r="BK857" s="521"/>
      <c r="BL857" s="521"/>
      <c r="BM857" s="521"/>
      <c r="BN857" s="521"/>
      <c r="BO857" s="521"/>
      <c r="BP857" s="521"/>
      <c r="BQ857" s="521"/>
      <c r="BR857" s="521"/>
      <c r="BS857" s="521"/>
      <c r="BT857" s="521"/>
      <c r="BU857" s="521"/>
      <c r="BV857" s="521"/>
      <c r="BW857" s="521"/>
      <c r="BX857" s="521"/>
      <c r="BY857" s="521"/>
      <c r="BZ857" s="521"/>
      <c r="CA857" s="521"/>
      <c r="CB857" s="521"/>
      <c r="CC857" s="521"/>
      <c r="CD857" s="521"/>
      <c r="CE857" s="521"/>
      <c r="CF857" s="521"/>
      <c r="CG857" s="521"/>
      <c r="CH857" s="521"/>
      <c r="CI857" s="521"/>
      <c r="CJ857" s="521"/>
      <c r="CK857" s="521"/>
      <c r="CL857" s="521"/>
      <c r="CM857" s="521"/>
      <c r="CN857" s="521"/>
      <c r="CO857" s="521"/>
      <c r="CP857" s="521"/>
      <c r="CQ857" s="521"/>
    </row>
    <row r="858" spans="1:95" s="69" customFormat="1" ht="15" customHeight="1" outlineLevel="1" x14ac:dyDescent="0.2">
      <c r="A858" s="11">
        <v>178</v>
      </c>
      <c r="B858" s="294"/>
      <c r="C858" s="289"/>
      <c r="D858" s="289"/>
      <c r="E858" s="289"/>
      <c r="F858" s="880" t="str">
        <f>'2. CAD NCCF'!F858:L858</f>
        <v>Non-FI issued ABS, low or not rated</v>
      </c>
      <c r="G858" s="881"/>
      <c r="H858" s="881"/>
      <c r="I858" s="881"/>
      <c r="J858" s="881"/>
      <c r="K858" s="881"/>
      <c r="L858" s="882"/>
      <c r="M858" s="400">
        <f t="shared" ref="M858:M859" si="211">M82</f>
        <v>0</v>
      </c>
      <c r="N858" s="412">
        <f>M858*(1-'Appx 1. Ref Rates'!$E71)+N82*('Appx 1. Ref Rates'!$E71)</f>
        <v>0</v>
      </c>
      <c r="O858" s="414">
        <f>O82*'Appx 1. Ref Rates'!$E71</f>
        <v>0</v>
      </c>
      <c r="P858" s="414">
        <f>P82*'Appx 1. Ref Rates'!$E71</f>
        <v>0</v>
      </c>
      <c r="Q858" s="413">
        <f>Q82*'Appx 1. Ref Rates'!$E71</f>
        <v>0</v>
      </c>
      <c r="R858" s="411">
        <f>R82*'Appx 1. Ref Rates'!$E71</f>
        <v>0</v>
      </c>
      <c r="S858" s="414">
        <f>S82*'Appx 1. Ref Rates'!$E71</f>
        <v>0</v>
      </c>
      <c r="T858" s="414">
        <f>T82*'Appx 1. Ref Rates'!$E71</f>
        <v>0</v>
      </c>
      <c r="U858" s="414">
        <f>U82*'Appx 1. Ref Rates'!$E71</f>
        <v>0</v>
      </c>
      <c r="V858" s="414">
        <f>V82*'Appx 1. Ref Rates'!$E71</f>
        <v>0</v>
      </c>
      <c r="W858" s="414">
        <f>W82*'Appx 1. Ref Rates'!$E71</f>
        <v>0</v>
      </c>
      <c r="X858" s="414">
        <f>X82*'Appx 1. Ref Rates'!$E71</f>
        <v>0</v>
      </c>
      <c r="Y858" s="414">
        <f>Y82*'Appx 1. Ref Rates'!$E71</f>
        <v>0</v>
      </c>
      <c r="Z858" s="414">
        <f>Z82*'Appx 1. Ref Rates'!$E71</f>
        <v>0</v>
      </c>
      <c r="AA858" s="414">
        <f>AA82*'Appx 1. Ref Rates'!$E71</f>
        <v>0</v>
      </c>
      <c r="AB858" s="414">
        <f>AB82*'Appx 1. Ref Rates'!$E71</f>
        <v>0</v>
      </c>
      <c r="AC858" s="400">
        <f>M858-SUM(N858:AB858)</f>
        <v>0</v>
      </c>
      <c r="AD858" s="1743"/>
      <c r="AE858" s="1083"/>
      <c r="AF858" s="855"/>
      <c r="AG858" s="528"/>
      <c r="AH858" s="521"/>
      <c r="AI858" s="521"/>
      <c r="AJ858" s="521"/>
      <c r="AK858" s="521"/>
      <c r="AL858" s="521"/>
      <c r="AM858" s="521"/>
      <c r="AN858" s="521"/>
      <c r="AO858" s="521"/>
      <c r="AP858" s="521"/>
      <c r="AQ858" s="521"/>
      <c r="AR858" s="521"/>
      <c r="AS858" s="521"/>
      <c r="AT858" s="521"/>
      <c r="AU858" s="521"/>
      <c r="AV858" s="521"/>
      <c r="AW858" s="521"/>
      <c r="AX858" s="521"/>
      <c r="AY858" s="521"/>
      <c r="AZ858" s="521"/>
      <c r="BA858" s="521"/>
      <c r="BB858" s="521"/>
      <c r="BC858" s="521"/>
      <c r="BD858" s="521"/>
      <c r="BE858" s="521"/>
      <c r="BF858" s="521"/>
      <c r="BG858" s="521"/>
      <c r="BH858" s="521"/>
      <c r="BI858" s="521"/>
      <c r="BJ858" s="521"/>
      <c r="BK858" s="521"/>
      <c r="BL858" s="521"/>
      <c r="BM858" s="521"/>
      <c r="BN858" s="521"/>
      <c r="BO858" s="521"/>
      <c r="BP858" s="521"/>
      <c r="BQ858" s="521"/>
      <c r="BR858" s="521"/>
      <c r="BS858" s="521"/>
      <c r="BT858" s="521"/>
      <c r="BU858" s="521"/>
      <c r="BV858" s="521"/>
      <c r="BW858" s="521"/>
      <c r="BX858" s="521"/>
      <c r="BY858" s="521"/>
      <c r="BZ858" s="521"/>
      <c r="CA858" s="521"/>
      <c r="CB858" s="521"/>
      <c r="CC858" s="521"/>
      <c r="CD858" s="521"/>
      <c r="CE858" s="521"/>
      <c r="CF858" s="521"/>
      <c r="CG858" s="521"/>
      <c r="CH858" s="521"/>
      <c r="CI858" s="521"/>
      <c r="CJ858" s="521"/>
      <c r="CK858" s="521"/>
      <c r="CL858" s="521"/>
      <c r="CM858" s="521"/>
      <c r="CN858" s="521"/>
      <c r="CO858" s="521"/>
      <c r="CP858" s="521"/>
      <c r="CQ858" s="521"/>
    </row>
    <row r="859" spans="1:95" s="69" customFormat="1" ht="15" customHeight="1" outlineLevel="1" x14ac:dyDescent="0.2">
      <c r="A859" s="11">
        <v>179</v>
      </c>
      <c r="B859" s="294"/>
      <c r="C859" s="289"/>
      <c r="D859" s="289"/>
      <c r="E859" s="289"/>
      <c r="F859" s="880" t="str">
        <f>'2. CAD NCCF'!F859:L859</f>
        <v>Non-FI issued ABCP, low or not rated</v>
      </c>
      <c r="G859" s="881"/>
      <c r="H859" s="881"/>
      <c r="I859" s="881"/>
      <c r="J859" s="881"/>
      <c r="K859" s="881"/>
      <c r="L859" s="882"/>
      <c r="M859" s="400">
        <f t="shared" si="211"/>
        <v>0</v>
      </c>
      <c r="N859" s="412">
        <f>M859*(1-'Appx 1. Ref Rates'!$E72)+N83*('Appx 1. Ref Rates'!$E72)</f>
        <v>0</v>
      </c>
      <c r="O859" s="414">
        <f>O83*'Appx 1. Ref Rates'!$E72</f>
        <v>0</v>
      </c>
      <c r="P859" s="414">
        <f>P83*'Appx 1. Ref Rates'!$E72</f>
        <v>0</v>
      </c>
      <c r="Q859" s="413">
        <f>Q83*'Appx 1. Ref Rates'!$E72</f>
        <v>0</v>
      </c>
      <c r="R859" s="411">
        <f>R83*'Appx 1. Ref Rates'!$E72</f>
        <v>0</v>
      </c>
      <c r="S859" s="414">
        <f>S83*'Appx 1. Ref Rates'!$E72</f>
        <v>0</v>
      </c>
      <c r="T859" s="414">
        <f>T83*'Appx 1. Ref Rates'!$E72</f>
        <v>0</v>
      </c>
      <c r="U859" s="414">
        <f>U83*'Appx 1. Ref Rates'!$E72</f>
        <v>0</v>
      </c>
      <c r="V859" s="414">
        <f>V83*'Appx 1. Ref Rates'!$E72</f>
        <v>0</v>
      </c>
      <c r="W859" s="414">
        <f>W83*'Appx 1. Ref Rates'!$E72</f>
        <v>0</v>
      </c>
      <c r="X859" s="414">
        <f>X83*'Appx 1. Ref Rates'!$E72</f>
        <v>0</v>
      </c>
      <c r="Y859" s="414">
        <f>Y83*'Appx 1. Ref Rates'!$E72</f>
        <v>0</v>
      </c>
      <c r="Z859" s="414">
        <f>Z83*'Appx 1. Ref Rates'!$E72</f>
        <v>0</v>
      </c>
      <c r="AA859" s="414">
        <f>AA83*'Appx 1. Ref Rates'!$E72</f>
        <v>0</v>
      </c>
      <c r="AB859" s="414">
        <f>AB83*'Appx 1. Ref Rates'!$E72</f>
        <v>0</v>
      </c>
      <c r="AC859" s="400">
        <f>M859-SUM(N859:AB859)</f>
        <v>0</v>
      </c>
      <c r="AD859" s="1743"/>
      <c r="AE859" s="1083"/>
      <c r="AF859" s="855"/>
      <c r="AG859" s="528"/>
      <c r="AH859" s="521"/>
      <c r="AI859" s="521"/>
      <c r="AJ859" s="521"/>
      <c r="AK859" s="521"/>
      <c r="AL859" s="521"/>
      <c r="AM859" s="521"/>
      <c r="AN859" s="521"/>
      <c r="AO859" s="521"/>
      <c r="AP859" s="521"/>
      <c r="AQ859" s="521"/>
      <c r="AR859" s="521"/>
      <c r="AS859" s="521"/>
      <c r="AT859" s="521"/>
      <c r="AU859" s="521"/>
      <c r="AV859" s="521"/>
      <c r="AW859" s="521"/>
      <c r="AX859" s="521"/>
      <c r="AY859" s="521"/>
      <c r="AZ859" s="521"/>
      <c r="BA859" s="521"/>
      <c r="BB859" s="521"/>
      <c r="BC859" s="521"/>
      <c r="BD859" s="521"/>
      <c r="BE859" s="521"/>
      <c r="BF859" s="521"/>
      <c r="BG859" s="521"/>
      <c r="BH859" s="521"/>
      <c r="BI859" s="521"/>
      <c r="BJ859" s="521"/>
      <c r="BK859" s="521"/>
      <c r="BL859" s="521"/>
      <c r="BM859" s="521"/>
      <c r="BN859" s="521"/>
      <c r="BO859" s="521"/>
      <c r="BP859" s="521"/>
      <c r="BQ859" s="521"/>
      <c r="BR859" s="521"/>
      <c r="BS859" s="521"/>
      <c r="BT859" s="521"/>
      <c r="BU859" s="521"/>
      <c r="BV859" s="521"/>
      <c r="BW859" s="521"/>
      <c r="BX859" s="521"/>
      <c r="BY859" s="521"/>
      <c r="BZ859" s="521"/>
      <c r="CA859" s="521"/>
      <c r="CB859" s="521"/>
      <c r="CC859" s="521"/>
      <c r="CD859" s="521"/>
      <c r="CE859" s="521"/>
      <c r="CF859" s="521"/>
      <c r="CG859" s="521"/>
      <c r="CH859" s="521"/>
      <c r="CI859" s="521"/>
      <c r="CJ859" s="521"/>
      <c r="CK859" s="521"/>
      <c r="CL859" s="521"/>
      <c r="CM859" s="521"/>
      <c r="CN859" s="521"/>
      <c r="CO859" s="521"/>
      <c r="CP859" s="521"/>
      <c r="CQ859" s="521"/>
    </row>
    <row r="860" spans="1:95" s="69" customFormat="1" outlineLevel="1" x14ac:dyDescent="0.2">
      <c r="A860" s="11">
        <v>180</v>
      </c>
      <c r="B860" s="294"/>
      <c r="C860" s="289"/>
      <c r="D860" s="289"/>
      <c r="E860" s="877" t="str">
        <f>'2. CAD NCCF'!E860:L860</f>
        <v>FI issued ABS and ABCP, low or not rated</v>
      </c>
      <c r="F860" s="878"/>
      <c r="G860" s="878"/>
      <c r="H860" s="878"/>
      <c r="I860" s="878"/>
      <c r="J860" s="878"/>
      <c r="K860" s="878"/>
      <c r="L860" s="879"/>
      <c r="M860" s="399">
        <f>SUBTOTAL(9,M861:M862)</f>
        <v>0</v>
      </c>
      <c r="N860" s="402">
        <f t="shared" ref="N860:AC860" si="212">SUBTOTAL(9,N861:N862)</f>
        <v>0</v>
      </c>
      <c r="O860" s="406">
        <f t="shared" si="212"/>
        <v>0</v>
      </c>
      <c r="P860" s="405">
        <f t="shared" si="212"/>
        <v>0</v>
      </c>
      <c r="Q860" s="407">
        <f t="shared" si="212"/>
        <v>0</v>
      </c>
      <c r="R860" s="402">
        <f t="shared" si="212"/>
        <v>0</v>
      </c>
      <c r="S860" s="405">
        <f t="shared" si="212"/>
        <v>0</v>
      </c>
      <c r="T860" s="406">
        <f t="shared" si="212"/>
        <v>0</v>
      </c>
      <c r="U860" s="405">
        <f t="shared" si="212"/>
        <v>0</v>
      </c>
      <c r="V860" s="406">
        <f t="shared" si="212"/>
        <v>0</v>
      </c>
      <c r="W860" s="405">
        <f t="shared" si="212"/>
        <v>0</v>
      </c>
      <c r="X860" s="406">
        <f t="shared" si="212"/>
        <v>0</v>
      </c>
      <c r="Y860" s="405">
        <f t="shared" si="212"/>
        <v>0</v>
      </c>
      <c r="Z860" s="406">
        <f t="shared" si="212"/>
        <v>0</v>
      </c>
      <c r="AA860" s="405">
        <f t="shared" si="212"/>
        <v>0</v>
      </c>
      <c r="AB860" s="416">
        <f t="shared" si="212"/>
        <v>0</v>
      </c>
      <c r="AC860" s="399">
        <f t="shared" si="212"/>
        <v>0</v>
      </c>
      <c r="AD860" s="1743"/>
      <c r="AE860" s="1083"/>
      <c r="AF860" s="855"/>
      <c r="AG860" s="528"/>
      <c r="AH860" s="521"/>
      <c r="AI860" s="521"/>
      <c r="AJ860" s="521"/>
      <c r="AK860" s="521"/>
      <c r="AL860" s="521"/>
      <c r="AM860" s="521"/>
      <c r="AN860" s="521"/>
      <c r="AO860" s="521"/>
      <c r="AP860" s="521"/>
      <c r="AQ860" s="521"/>
      <c r="AR860" s="521"/>
      <c r="AS860" s="521"/>
      <c r="AT860" s="521"/>
      <c r="AU860" s="521"/>
      <c r="AV860" s="521"/>
      <c r="AW860" s="521"/>
      <c r="AX860" s="521"/>
      <c r="AY860" s="521"/>
      <c r="AZ860" s="521"/>
      <c r="BA860" s="521"/>
      <c r="BB860" s="521"/>
      <c r="BC860" s="521"/>
      <c r="BD860" s="521"/>
      <c r="BE860" s="521"/>
      <c r="BF860" s="521"/>
      <c r="BG860" s="521"/>
      <c r="BH860" s="521"/>
      <c r="BI860" s="521"/>
      <c r="BJ860" s="521"/>
      <c r="BK860" s="521"/>
      <c r="BL860" s="521"/>
      <c r="BM860" s="521"/>
      <c r="BN860" s="521"/>
      <c r="BO860" s="521"/>
      <c r="BP860" s="521"/>
      <c r="BQ860" s="521"/>
      <c r="BR860" s="521"/>
      <c r="BS860" s="521"/>
      <c r="BT860" s="521"/>
      <c r="BU860" s="521"/>
      <c r="BV860" s="521"/>
      <c r="BW860" s="521"/>
      <c r="BX860" s="521"/>
      <c r="BY860" s="521"/>
      <c r="BZ860" s="521"/>
      <c r="CA860" s="521"/>
      <c r="CB860" s="521"/>
      <c r="CC860" s="521"/>
      <c r="CD860" s="521"/>
      <c r="CE860" s="521"/>
      <c r="CF860" s="521"/>
      <c r="CG860" s="521"/>
      <c r="CH860" s="521"/>
      <c r="CI860" s="521"/>
      <c r="CJ860" s="521"/>
      <c r="CK860" s="521"/>
      <c r="CL860" s="521"/>
      <c r="CM860" s="521"/>
      <c r="CN860" s="521"/>
      <c r="CO860" s="521"/>
      <c r="CP860" s="521"/>
      <c r="CQ860" s="521"/>
    </row>
    <row r="861" spans="1:95" s="69" customFormat="1" ht="15" customHeight="1" outlineLevel="1" x14ac:dyDescent="0.2">
      <c r="A861" s="11">
        <v>181</v>
      </c>
      <c r="B861" s="294"/>
      <c r="C861" s="289"/>
      <c r="D861" s="289"/>
      <c r="E861" s="289"/>
      <c r="F861" s="880" t="str">
        <f>'2. CAD NCCF'!F861:L861</f>
        <v>FI issued ABS, low or not rated</v>
      </c>
      <c r="G861" s="881"/>
      <c r="H861" s="881"/>
      <c r="I861" s="881"/>
      <c r="J861" s="881"/>
      <c r="K861" s="881"/>
      <c r="L861" s="882"/>
      <c r="M861" s="400">
        <f t="shared" ref="M861:M862" si="213">M85</f>
        <v>0</v>
      </c>
      <c r="N861" s="412">
        <f>M861*(1-'Appx 1. Ref Rates'!$E74)+N85*('Appx 1. Ref Rates'!$E74)</f>
        <v>0</v>
      </c>
      <c r="O861" s="414">
        <f>O85*'Appx 1. Ref Rates'!$E74</f>
        <v>0</v>
      </c>
      <c r="P861" s="414">
        <f>P85*'Appx 1. Ref Rates'!$E74</f>
        <v>0</v>
      </c>
      <c r="Q861" s="413">
        <f>Q85*'Appx 1. Ref Rates'!$E74</f>
        <v>0</v>
      </c>
      <c r="R861" s="411">
        <f>R85*'Appx 1. Ref Rates'!$E74</f>
        <v>0</v>
      </c>
      <c r="S861" s="414">
        <f>S85*'Appx 1. Ref Rates'!$E74</f>
        <v>0</v>
      </c>
      <c r="T861" s="414">
        <f>T85*'Appx 1. Ref Rates'!$E74</f>
        <v>0</v>
      </c>
      <c r="U861" s="414">
        <f>U85*'Appx 1. Ref Rates'!$E74</f>
        <v>0</v>
      </c>
      <c r="V861" s="414">
        <f>V85*'Appx 1. Ref Rates'!$E74</f>
        <v>0</v>
      </c>
      <c r="W861" s="414">
        <f>W85*'Appx 1. Ref Rates'!$E74</f>
        <v>0</v>
      </c>
      <c r="X861" s="414">
        <f>X85*'Appx 1. Ref Rates'!$E74</f>
        <v>0</v>
      </c>
      <c r="Y861" s="414">
        <f>Y85*'Appx 1. Ref Rates'!$E74</f>
        <v>0</v>
      </c>
      <c r="Z861" s="414">
        <f>Z85*'Appx 1. Ref Rates'!$E74</f>
        <v>0</v>
      </c>
      <c r="AA861" s="414">
        <f>AA85*'Appx 1. Ref Rates'!$E74</f>
        <v>0</v>
      </c>
      <c r="AB861" s="414">
        <f>AB85*'Appx 1. Ref Rates'!$E74</f>
        <v>0</v>
      </c>
      <c r="AC861" s="400">
        <f>M861-SUM(N861:AB861)</f>
        <v>0</v>
      </c>
      <c r="AD861" s="1743"/>
      <c r="AE861" s="1083"/>
      <c r="AF861" s="855"/>
      <c r="AG861" s="528"/>
      <c r="AH861" s="521"/>
      <c r="AI861" s="521"/>
      <c r="AJ861" s="521"/>
      <c r="AK861" s="521"/>
      <c r="AL861" s="521"/>
      <c r="AM861" s="521"/>
      <c r="AN861" s="521"/>
      <c r="AO861" s="521"/>
      <c r="AP861" s="521"/>
      <c r="AQ861" s="521"/>
      <c r="AR861" s="521"/>
      <c r="AS861" s="521"/>
      <c r="AT861" s="521"/>
      <c r="AU861" s="521"/>
      <c r="AV861" s="521"/>
      <c r="AW861" s="521"/>
      <c r="AX861" s="521"/>
      <c r="AY861" s="521"/>
      <c r="AZ861" s="521"/>
      <c r="BA861" s="521"/>
      <c r="BB861" s="521"/>
      <c r="BC861" s="521"/>
      <c r="BD861" s="521"/>
      <c r="BE861" s="521"/>
      <c r="BF861" s="521"/>
      <c r="BG861" s="521"/>
      <c r="BH861" s="521"/>
      <c r="BI861" s="521"/>
      <c r="BJ861" s="521"/>
      <c r="BK861" s="521"/>
      <c r="BL861" s="521"/>
      <c r="BM861" s="521"/>
      <c r="BN861" s="521"/>
      <c r="BO861" s="521"/>
      <c r="BP861" s="521"/>
      <c r="BQ861" s="521"/>
      <c r="BR861" s="521"/>
      <c r="BS861" s="521"/>
      <c r="BT861" s="521"/>
      <c r="BU861" s="521"/>
      <c r="BV861" s="521"/>
      <c r="BW861" s="521"/>
      <c r="BX861" s="521"/>
      <c r="BY861" s="521"/>
      <c r="BZ861" s="521"/>
      <c r="CA861" s="521"/>
      <c r="CB861" s="521"/>
      <c r="CC861" s="521"/>
      <c r="CD861" s="521"/>
      <c r="CE861" s="521"/>
      <c r="CF861" s="521"/>
      <c r="CG861" s="521"/>
      <c r="CH861" s="521"/>
      <c r="CI861" s="521"/>
      <c r="CJ861" s="521"/>
      <c r="CK861" s="521"/>
      <c r="CL861" s="521"/>
      <c r="CM861" s="521"/>
      <c r="CN861" s="521"/>
      <c r="CO861" s="521"/>
      <c r="CP861" s="521"/>
      <c r="CQ861" s="521"/>
    </row>
    <row r="862" spans="1:95" s="69" customFormat="1" ht="15" customHeight="1" outlineLevel="1" x14ac:dyDescent="0.2">
      <c r="A862" s="11">
        <v>182</v>
      </c>
      <c r="B862" s="294"/>
      <c r="C862" s="289"/>
      <c r="D862" s="289"/>
      <c r="E862" s="289"/>
      <c r="F862" s="880" t="str">
        <f>'2. CAD NCCF'!F862:L862</f>
        <v>FI issued ABCP, low or not rated</v>
      </c>
      <c r="G862" s="881"/>
      <c r="H862" s="881"/>
      <c r="I862" s="881"/>
      <c r="J862" s="881"/>
      <c r="K862" s="881"/>
      <c r="L862" s="882"/>
      <c r="M862" s="400">
        <f t="shared" si="213"/>
        <v>0</v>
      </c>
      <c r="N862" s="412">
        <f>M862*(1-'Appx 1. Ref Rates'!$E75)+N86*('Appx 1. Ref Rates'!$E75)</f>
        <v>0</v>
      </c>
      <c r="O862" s="414">
        <f>O86*'Appx 1. Ref Rates'!$E75</f>
        <v>0</v>
      </c>
      <c r="P862" s="414">
        <f>P86*'Appx 1. Ref Rates'!$E75</f>
        <v>0</v>
      </c>
      <c r="Q862" s="413">
        <f>Q86*'Appx 1. Ref Rates'!$E75</f>
        <v>0</v>
      </c>
      <c r="R862" s="411">
        <f>R86*'Appx 1. Ref Rates'!$E75</f>
        <v>0</v>
      </c>
      <c r="S862" s="414">
        <f>S86*'Appx 1. Ref Rates'!$E75</f>
        <v>0</v>
      </c>
      <c r="T862" s="414">
        <f>T86*'Appx 1. Ref Rates'!$E75</f>
        <v>0</v>
      </c>
      <c r="U862" s="414">
        <f>U86*'Appx 1. Ref Rates'!$E75</f>
        <v>0</v>
      </c>
      <c r="V862" s="414">
        <f>V86*'Appx 1. Ref Rates'!$E75</f>
        <v>0</v>
      </c>
      <c r="W862" s="414">
        <f>W86*'Appx 1. Ref Rates'!$E75</f>
        <v>0</v>
      </c>
      <c r="X862" s="414">
        <f>X86*'Appx 1. Ref Rates'!$E75</f>
        <v>0</v>
      </c>
      <c r="Y862" s="414">
        <f>Y86*'Appx 1. Ref Rates'!$E75</f>
        <v>0</v>
      </c>
      <c r="Z862" s="414">
        <f>Z86*'Appx 1. Ref Rates'!$E75</f>
        <v>0</v>
      </c>
      <c r="AA862" s="414">
        <f>AA86*'Appx 1. Ref Rates'!$E75</f>
        <v>0</v>
      </c>
      <c r="AB862" s="414">
        <f>AB86*'Appx 1. Ref Rates'!$E75</f>
        <v>0</v>
      </c>
      <c r="AC862" s="400">
        <f>M862-SUM(N862:AB862)</f>
        <v>0</v>
      </c>
      <c r="AD862" s="1744"/>
      <c r="AE862" s="858"/>
      <c r="AF862" s="858"/>
      <c r="AG862" s="528"/>
      <c r="AH862" s="521"/>
      <c r="AI862" s="521"/>
      <c r="AJ862" s="521"/>
      <c r="AK862" s="521"/>
      <c r="AL862" s="521"/>
      <c r="AM862" s="521"/>
      <c r="AN862" s="521"/>
      <c r="AO862" s="521"/>
      <c r="AP862" s="521"/>
      <c r="AQ862" s="521"/>
      <c r="AR862" s="521"/>
      <c r="AS862" s="521"/>
      <c r="AT862" s="521"/>
      <c r="AU862" s="521"/>
      <c r="AV862" s="521"/>
      <c r="AW862" s="521"/>
      <c r="AX862" s="521"/>
      <c r="AY862" s="521"/>
      <c r="AZ862" s="521"/>
      <c r="BA862" s="521"/>
      <c r="BB862" s="521"/>
      <c r="BC862" s="521"/>
      <c r="BD862" s="521"/>
      <c r="BE862" s="521"/>
      <c r="BF862" s="521"/>
      <c r="BG862" s="521"/>
      <c r="BH862" s="521"/>
      <c r="BI862" s="521"/>
      <c r="BJ862" s="521"/>
      <c r="BK862" s="521"/>
      <c r="BL862" s="521"/>
      <c r="BM862" s="521"/>
      <c r="BN862" s="521"/>
      <c r="BO862" s="521"/>
      <c r="BP862" s="521"/>
      <c r="BQ862" s="521"/>
      <c r="BR862" s="521"/>
      <c r="BS862" s="521"/>
      <c r="BT862" s="521"/>
      <c r="BU862" s="521"/>
      <c r="BV862" s="521"/>
      <c r="BW862" s="521"/>
      <c r="BX862" s="521"/>
      <c r="BY862" s="521"/>
      <c r="BZ862" s="521"/>
      <c r="CA862" s="521"/>
      <c r="CB862" s="521"/>
      <c r="CC862" s="521"/>
      <c r="CD862" s="521"/>
      <c r="CE862" s="521"/>
      <c r="CF862" s="521"/>
      <c r="CG862" s="521"/>
      <c r="CH862" s="521"/>
      <c r="CI862" s="521"/>
      <c r="CJ862" s="521"/>
      <c r="CK862" s="521"/>
      <c r="CL862" s="521"/>
      <c r="CM862" s="521"/>
      <c r="CN862" s="521"/>
      <c r="CO862" s="521"/>
      <c r="CP862" s="521"/>
      <c r="CQ862" s="521"/>
    </row>
    <row r="863" spans="1:95" s="69" customFormat="1" outlineLevel="1" x14ac:dyDescent="0.2">
      <c r="A863" s="11">
        <v>183</v>
      </c>
      <c r="B863" s="294"/>
      <c r="C863" s="289"/>
      <c r="D863" s="868" t="str">
        <f>'2. CAD NCCF'!D863:L863</f>
        <v>Equities</v>
      </c>
      <c r="E863" s="869"/>
      <c r="F863" s="869"/>
      <c r="G863" s="869"/>
      <c r="H863" s="869"/>
      <c r="I863" s="869"/>
      <c r="J863" s="869"/>
      <c r="K863" s="869"/>
      <c r="L863" s="870"/>
      <c r="M863" s="399">
        <f>SUBTOTAL(9,M864:M866)</f>
        <v>0</v>
      </c>
      <c r="N863" s="1205"/>
      <c r="O863" s="1205"/>
      <c r="P863" s="1411"/>
      <c r="Q863" s="407">
        <f>SUBTOTAL(9,Q864:Q866)</f>
        <v>0</v>
      </c>
      <c r="R863" s="402">
        <f>SUBTOTAL(9,R864:R866)</f>
        <v>0</v>
      </c>
      <c r="S863" s="405">
        <f>SUBTOTAL(9,S864:S866)</f>
        <v>0</v>
      </c>
      <c r="T863" s="406">
        <f>SUBTOTAL(9,T864:T866)</f>
        <v>0</v>
      </c>
      <c r="U863" s="1205"/>
      <c r="V863" s="1253"/>
      <c r="W863" s="1253"/>
      <c r="X863" s="1253"/>
      <c r="Y863" s="1253"/>
      <c r="Z863" s="1253"/>
      <c r="AA863" s="1253"/>
      <c r="AB863" s="1253"/>
      <c r="AC863" s="399">
        <f>SUBTOTAL(9,AC864:AC866)</f>
        <v>0</v>
      </c>
      <c r="AD863" s="1577"/>
      <c r="AE863" s="1578"/>
      <c r="AF863" s="1578"/>
      <c r="AG863" s="528"/>
      <c r="AH863" s="521"/>
      <c r="AI863" s="521"/>
      <c r="AJ863" s="521"/>
      <c r="AK863" s="521"/>
      <c r="AL863" s="521"/>
      <c r="AM863" s="521"/>
      <c r="AN863" s="521"/>
      <c r="AO863" s="521"/>
      <c r="AP863" s="521"/>
      <c r="AQ863" s="521"/>
      <c r="AR863" s="521"/>
      <c r="AS863" s="521"/>
      <c r="AT863" s="521"/>
      <c r="AU863" s="521"/>
      <c r="AV863" s="521"/>
      <c r="AW863" s="521"/>
      <c r="AX863" s="521"/>
      <c r="AY863" s="521"/>
      <c r="AZ863" s="521"/>
      <c r="BA863" s="521"/>
      <c r="BB863" s="521"/>
      <c r="BC863" s="521"/>
      <c r="BD863" s="521"/>
      <c r="BE863" s="521"/>
      <c r="BF863" s="521"/>
      <c r="BG863" s="521"/>
      <c r="BH863" s="521"/>
      <c r="BI863" s="521"/>
      <c r="BJ863" s="521"/>
      <c r="BK863" s="521"/>
      <c r="BL863" s="521"/>
      <c r="BM863" s="521"/>
      <c r="BN863" s="521"/>
      <c r="BO863" s="521"/>
      <c r="BP863" s="521"/>
      <c r="BQ863" s="521"/>
      <c r="BR863" s="521"/>
      <c r="BS863" s="521"/>
      <c r="BT863" s="521"/>
      <c r="BU863" s="521"/>
      <c r="BV863" s="521"/>
      <c r="BW863" s="521"/>
      <c r="BX863" s="521"/>
      <c r="BY863" s="521"/>
      <c r="BZ863" s="521"/>
      <c r="CA863" s="521"/>
      <c r="CB863" s="521"/>
      <c r="CC863" s="521"/>
      <c r="CD863" s="521"/>
      <c r="CE863" s="521"/>
      <c r="CF863" s="521"/>
      <c r="CG863" s="521"/>
      <c r="CH863" s="521"/>
      <c r="CI863" s="521"/>
      <c r="CJ863" s="521"/>
      <c r="CK863" s="521"/>
      <c r="CL863" s="521"/>
      <c r="CM863" s="521"/>
      <c r="CN863" s="521"/>
      <c r="CO863" s="521"/>
      <c r="CP863" s="521"/>
      <c r="CQ863" s="521"/>
    </row>
    <row r="864" spans="1:95" s="69" customFormat="1" outlineLevel="1" x14ac:dyDescent="0.2">
      <c r="A864" s="11">
        <v>184</v>
      </c>
      <c r="B864" s="294"/>
      <c r="C864" s="289"/>
      <c r="D864" s="289"/>
      <c r="E864" s="289"/>
      <c r="F864" s="880" t="str">
        <f>'2. CAD NCCF'!F864:L864</f>
        <v>Eligible non-financial common equity shares</v>
      </c>
      <c r="G864" s="881"/>
      <c r="H864" s="881"/>
      <c r="I864" s="881"/>
      <c r="J864" s="881"/>
      <c r="K864" s="881"/>
      <c r="L864" s="882"/>
      <c r="M864" s="400">
        <f t="shared" ref="M864:M866" si="214">M88</f>
        <v>0</v>
      </c>
      <c r="N864" s="1208"/>
      <c r="O864" s="1208"/>
      <c r="P864" s="1412"/>
      <c r="Q864" s="415">
        <f>M864*'Appx 1. Ref Rates'!$R97</f>
        <v>0</v>
      </c>
      <c r="R864" s="1791"/>
      <c r="S864" s="1256"/>
      <c r="T864" s="1256"/>
      <c r="U864" s="1644"/>
      <c r="V864" s="1644"/>
      <c r="W864" s="1644"/>
      <c r="X864" s="1644"/>
      <c r="Y864" s="1644"/>
      <c r="Z864" s="1644"/>
      <c r="AA864" s="1644"/>
      <c r="AB864" s="1254"/>
      <c r="AC864" s="400">
        <f>M864-SUM(N864:AB864)</f>
        <v>0</v>
      </c>
      <c r="AD864" s="1786"/>
      <c r="AE864" s="852"/>
      <c r="AF864" s="852"/>
      <c r="AG864" s="528"/>
      <c r="AH864" s="521"/>
      <c r="AI864" s="521"/>
      <c r="AJ864" s="521"/>
      <c r="AK864" s="521"/>
      <c r="AL864" s="521"/>
      <c r="AM864" s="521"/>
      <c r="AN864" s="521"/>
      <c r="AO864" s="521"/>
      <c r="AP864" s="521"/>
      <c r="AQ864" s="521"/>
      <c r="AR864" s="521"/>
      <c r="AS864" s="521"/>
      <c r="AT864" s="521"/>
      <c r="AU864" s="521"/>
      <c r="AV864" s="521"/>
      <c r="AW864" s="521"/>
      <c r="AX864" s="521"/>
      <c r="AY864" s="521"/>
      <c r="AZ864" s="521"/>
      <c r="BA864" s="521"/>
      <c r="BB864" s="521"/>
      <c r="BC864" s="521"/>
      <c r="BD864" s="521"/>
      <c r="BE864" s="521"/>
      <c r="BF864" s="521"/>
      <c r="BG864" s="521"/>
      <c r="BH864" s="521"/>
      <c r="BI864" s="521"/>
      <c r="BJ864" s="521"/>
      <c r="BK864" s="521"/>
      <c r="BL864" s="521"/>
      <c r="BM864" s="521"/>
      <c r="BN864" s="521"/>
      <c r="BO864" s="521"/>
      <c r="BP864" s="521"/>
      <c r="BQ864" s="521"/>
      <c r="BR864" s="521"/>
      <c r="BS864" s="521"/>
      <c r="BT864" s="521"/>
      <c r="BU864" s="521"/>
      <c r="BV864" s="521"/>
      <c r="BW864" s="521"/>
      <c r="BX864" s="521"/>
      <c r="BY864" s="521"/>
      <c r="BZ864" s="521"/>
      <c r="CA864" s="521"/>
      <c r="CB864" s="521"/>
      <c r="CC864" s="521"/>
      <c r="CD864" s="521"/>
      <c r="CE864" s="521"/>
      <c r="CF864" s="521"/>
      <c r="CG864" s="521"/>
      <c r="CH864" s="521"/>
      <c r="CI864" s="521"/>
      <c r="CJ864" s="521"/>
      <c r="CK864" s="521"/>
      <c r="CL864" s="521"/>
      <c r="CM864" s="521"/>
      <c r="CN864" s="521"/>
      <c r="CO864" s="521"/>
      <c r="CP864" s="521"/>
      <c r="CQ864" s="521"/>
    </row>
    <row r="865" spans="1:95" s="69" customFormat="1" ht="15" customHeight="1" outlineLevel="1" x14ac:dyDescent="0.2">
      <c r="A865" s="11">
        <v>185</v>
      </c>
      <c r="B865" s="294"/>
      <c r="C865" s="289"/>
      <c r="D865" s="289"/>
      <c r="E865" s="289"/>
      <c r="F865" s="880" t="str">
        <f>'2. CAD NCCF'!F865:L865</f>
        <v>Eligible financial common equity</v>
      </c>
      <c r="G865" s="881"/>
      <c r="H865" s="881"/>
      <c r="I865" s="881"/>
      <c r="J865" s="881"/>
      <c r="K865" s="881"/>
      <c r="L865" s="882"/>
      <c r="M865" s="400">
        <f t="shared" si="214"/>
        <v>0</v>
      </c>
      <c r="N865" s="1236"/>
      <c r="O865" s="1236"/>
      <c r="P865" s="1236"/>
      <c r="Q865" s="1236"/>
      <c r="R865" s="411">
        <f>M865*'Appx 1. Ref Rates'!S$98</f>
        <v>0</v>
      </c>
      <c r="S865" s="413">
        <f>M865*'Appx 1. Ref Rates'!T$98</f>
        <v>0</v>
      </c>
      <c r="T865" s="414">
        <f>M865*'Appx 1. Ref Rates'!U$98</f>
        <v>0</v>
      </c>
      <c r="U865" s="1644"/>
      <c r="V865" s="1644"/>
      <c r="W865" s="1644"/>
      <c r="X865" s="1644"/>
      <c r="Y865" s="1644"/>
      <c r="Z865" s="1644"/>
      <c r="AA865" s="1644"/>
      <c r="AB865" s="1254"/>
      <c r="AC865" s="400">
        <f>M865-SUM(N865:AB865)</f>
        <v>0</v>
      </c>
      <c r="AD865" s="1743"/>
      <c r="AE865" s="1083"/>
      <c r="AF865" s="855"/>
      <c r="AG865" s="528"/>
      <c r="AH865" s="521"/>
      <c r="AI865" s="521"/>
      <c r="AJ865" s="521"/>
      <c r="AK865" s="521"/>
      <c r="AL865" s="521"/>
      <c r="AM865" s="521"/>
      <c r="AN865" s="521"/>
      <c r="AO865" s="521"/>
      <c r="AP865" s="521"/>
      <c r="AQ865" s="521"/>
      <c r="AR865" s="521"/>
      <c r="AS865" s="521"/>
      <c r="AT865" s="521"/>
      <c r="AU865" s="521"/>
      <c r="AV865" s="521"/>
      <c r="AW865" s="521"/>
      <c r="AX865" s="521"/>
      <c r="AY865" s="521"/>
      <c r="AZ865" s="521"/>
      <c r="BA865" s="521"/>
      <c r="BB865" s="521"/>
      <c r="BC865" s="521"/>
      <c r="BD865" s="521"/>
      <c r="BE865" s="521"/>
      <c r="BF865" s="521"/>
      <c r="BG865" s="521"/>
      <c r="BH865" s="521"/>
      <c r="BI865" s="521"/>
      <c r="BJ865" s="521"/>
      <c r="BK865" s="521"/>
      <c r="BL865" s="521"/>
      <c r="BM865" s="521"/>
      <c r="BN865" s="521"/>
      <c r="BO865" s="521"/>
      <c r="BP865" s="521"/>
      <c r="BQ865" s="521"/>
      <c r="BR865" s="521"/>
      <c r="BS865" s="521"/>
      <c r="BT865" s="521"/>
      <c r="BU865" s="521"/>
      <c r="BV865" s="521"/>
      <c r="BW865" s="521"/>
      <c r="BX865" s="521"/>
      <c r="BY865" s="521"/>
      <c r="BZ865" s="521"/>
      <c r="CA865" s="521"/>
      <c r="CB865" s="521"/>
      <c r="CC865" s="521"/>
      <c r="CD865" s="521"/>
      <c r="CE865" s="521"/>
      <c r="CF865" s="521"/>
      <c r="CG865" s="521"/>
      <c r="CH865" s="521"/>
      <c r="CI865" s="521"/>
      <c r="CJ865" s="521"/>
      <c r="CK865" s="521"/>
      <c r="CL865" s="521"/>
      <c r="CM865" s="521"/>
      <c r="CN865" s="521"/>
      <c r="CO865" s="521"/>
      <c r="CP865" s="521"/>
      <c r="CQ865" s="521"/>
    </row>
    <row r="866" spans="1:95" s="69" customFormat="1" ht="15" customHeight="1" outlineLevel="1" x14ac:dyDescent="0.2">
      <c r="A866" s="11">
        <v>186</v>
      </c>
      <c r="B866" s="294"/>
      <c r="C866" s="289"/>
      <c r="D866" s="289"/>
      <c r="E866" s="289"/>
      <c r="F866" s="880" t="str">
        <f>'2. CAD NCCF'!F866:L866</f>
        <v>Other equities</v>
      </c>
      <c r="G866" s="881"/>
      <c r="H866" s="881"/>
      <c r="I866" s="881"/>
      <c r="J866" s="881"/>
      <c r="K866" s="881"/>
      <c r="L866" s="882"/>
      <c r="M866" s="400">
        <f t="shared" si="214"/>
        <v>0</v>
      </c>
      <c r="N866" s="976"/>
      <c r="O866" s="976"/>
      <c r="P866" s="976"/>
      <c r="Q866" s="976"/>
      <c r="R866" s="976"/>
      <c r="S866" s="976"/>
      <c r="T866" s="976"/>
      <c r="U866" s="977"/>
      <c r="V866" s="977"/>
      <c r="W866" s="977"/>
      <c r="X866" s="977"/>
      <c r="Y866" s="977"/>
      <c r="Z866" s="977"/>
      <c r="AA866" s="977"/>
      <c r="AB866" s="977"/>
      <c r="AC866" s="400">
        <f>M866-SUM(N866:AB866)</f>
        <v>0</v>
      </c>
      <c r="AD866" s="1744"/>
      <c r="AE866" s="858"/>
      <c r="AF866" s="858"/>
      <c r="AG866" s="528"/>
      <c r="AH866" s="521"/>
      <c r="AI866" s="521"/>
      <c r="AJ866" s="521"/>
      <c r="AK866" s="521"/>
      <c r="AL866" s="521"/>
      <c r="AM866" s="521"/>
      <c r="AN866" s="521"/>
      <c r="AO866" s="521"/>
      <c r="AP866" s="521"/>
      <c r="AQ866" s="521"/>
      <c r="AR866" s="521"/>
      <c r="AS866" s="521"/>
      <c r="AT866" s="521"/>
      <c r="AU866" s="521"/>
      <c r="AV866" s="521"/>
      <c r="AW866" s="521"/>
      <c r="AX866" s="521"/>
      <c r="AY866" s="521"/>
      <c r="AZ866" s="521"/>
      <c r="BA866" s="521"/>
      <c r="BB866" s="521"/>
      <c r="BC866" s="521"/>
      <c r="BD866" s="521"/>
      <c r="BE866" s="521"/>
      <c r="BF866" s="521"/>
      <c r="BG866" s="521"/>
      <c r="BH866" s="521"/>
      <c r="BI866" s="521"/>
      <c r="BJ866" s="521"/>
      <c r="BK866" s="521"/>
      <c r="BL866" s="521"/>
      <c r="BM866" s="521"/>
      <c r="BN866" s="521"/>
      <c r="BO866" s="521"/>
      <c r="BP866" s="521"/>
      <c r="BQ866" s="521"/>
      <c r="BR866" s="521"/>
      <c r="BS866" s="521"/>
      <c r="BT866" s="521"/>
      <c r="BU866" s="521"/>
      <c r="BV866" s="521"/>
      <c r="BW866" s="521"/>
      <c r="BX866" s="521"/>
      <c r="BY866" s="521"/>
      <c r="BZ866" s="521"/>
      <c r="CA866" s="521"/>
      <c r="CB866" s="521"/>
      <c r="CC866" s="521"/>
      <c r="CD866" s="521"/>
      <c r="CE866" s="521"/>
      <c r="CF866" s="521"/>
      <c r="CG866" s="521"/>
      <c r="CH866" s="521"/>
      <c r="CI866" s="521"/>
      <c r="CJ866" s="521"/>
      <c r="CK866" s="521"/>
      <c r="CL866" s="521"/>
      <c r="CM866" s="521"/>
      <c r="CN866" s="521"/>
      <c r="CO866" s="521"/>
      <c r="CP866" s="521"/>
      <c r="CQ866" s="521"/>
    </row>
    <row r="867" spans="1:95" s="69" customFormat="1" outlineLevel="1" x14ac:dyDescent="0.2">
      <c r="A867" s="11">
        <v>187</v>
      </c>
      <c r="B867" s="294"/>
      <c r="C867" s="289"/>
      <c r="D867" s="868" t="str">
        <f>'2. CAD NCCF'!D867:L867</f>
        <v>FI's own securities - Not eliminated</v>
      </c>
      <c r="E867" s="869"/>
      <c r="F867" s="869"/>
      <c r="G867" s="869"/>
      <c r="H867" s="869"/>
      <c r="I867" s="869"/>
      <c r="J867" s="869"/>
      <c r="K867" s="869"/>
      <c r="L867" s="870"/>
      <c r="M867" s="399">
        <f>SUBTOTAL(9,M868:M869)</f>
        <v>0</v>
      </c>
      <c r="N867" s="402">
        <f t="shared" ref="N867:AC867" si="215">SUBTOTAL(9,N868:N869)</f>
        <v>0</v>
      </c>
      <c r="O867" s="406">
        <f t="shared" si="215"/>
        <v>0</v>
      </c>
      <c r="P867" s="405">
        <f t="shared" si="215"/>
        <v>0</v>
      </c>
      <c r="Q867" s="407">
        <f t="shared" si="215"/>
        <v>0</v>
      </c>
      <c r="R867" s="402">
        <f t="shared" si="215"/>
        <v>0</v>
      </c>
      <c r="S867" s="405">
        <f t="shared" si="215"/>
        <v>0</v>
      </c>
      <c r="T867" s="406">
        <f t="shared" si="215"/>
        <v>0</v>
      </c>
      <c r="U867" s="405">
        <f t="shared" si="215"/>
        <v>0</v>
      </c>
      <c r="V867" s="406">
        <f t="shared" si="215"/>
        <v>0</v>
      </c>
      <c r="W867" s="405">
        <f t="shared" si="215"/>
        <v>0</v>
      </c>
      <c r="X867" s="406">
        <f t="shared" si="215"/>
        <v>0</v>
      </c>
      <c r="Y867" s="405">
        <f t="shared" si="215"/>
        <v>0</v>
      </c>
      <c r="Z867" s="406">
        <f t="shared" si="215"/>
        <v>0</v>
      </c>
      <c r="AA867" s="405">
        <f t="shared" si="215"/>
        <v>0</v>
      </c>
      <c r="AB867" s="416">
        <f t="shared" si="215"/>
        <v>0</v>
      </c>
      <c r="AC867" s="399">
        <f t="shared" si="215"/>
        <v>0</v>
      </c>
      <c r="AD867" s="1577"/>
      <c r="AE867" s="1578"/>
      <c r="AF867" s="1578"/>
      <c r="AG867" s="528"/>
      <c r="AH867" s="521"/>
      <c r="AI867" s="521"/>
      <c r="AJ867" s="521"/>
      <c r="AK867" s="521"/>
      <c r="AL867" s="521"/>
      <c r="AM867" s="521"/>
      <c r="AN867" s="521"/>
      <c r="AO867" s="521"/>
      <c r="AP867" s="521"/>
      <c r="AQ867" s="521"/>
      <c r="AR867" s="521"/>
      <c r="AS867" s="521"/>
      <c r="AT867" s="521"/>
      <c r="AU867" s="521"/>
      <c r="AV867" s="521"/>
      <c r="AW867" s="521"/>
      <c r="AX867" s="521"/>
      <c r="AY867" s="521"/>
      <c r="AZ867" s="521"/>
      <c r="BA867" s="521"/>
      <c r="BB867" s="521"/>
      <c r="BC867" s="521"/>
      <c r="BD867" s="521"/>
      <c r="BE867" s="521"/>
      <c r="BF867" s="521"/>
      <c r="BG867" s="521"/>
      <c r="BH867" s="521"/>
      <c r="BI867" s="521"/>
      <c r="BJ867" s="521"/>
      <c r="BK867" s="521"/>
      <c r="BL867" s="521"/>
      <c r="BM867" s="521"/>
      <c r="BN867" s="521"/>
      <c r="BO867" s="521"/>
      <c r="BP867" s="521"/>
      <c r="BQ867" s="521"/>
      <c r="BR867" s="521"/>
      <c r="BS867" s="521"/>
      <c r="BT867" s="521"/>
      <c r="BU867" s="521"/>
      <c r="BV867" s="521"/>
      <c r="BW867" s="521"/>
      <c r="BX867" s="521"/>
      <c r="BY867" s="521"/>
      <c r="BZ867" s="521"/>
      <c r="CA867" s="521"/>
      <c r="CB867" s="521"/>
      <c r="CC867" s="521"/>
      <c r="CD867" s="521"/>
      <c r="CE867" s="521"/>
      <c r="CF867" s="521"/>
      <c r="CG867" s="521"/>
      <c r="CH867" s="521"/>
      <c r="CI867" s="521"/>
      <c r="CJ867" s="521"/>
      <c r="CK867" s="521"/>
      <c r="CL867" s="521"/>
      <c r="CM867" s="521"/>
      <c r="CN867" s="521"/>
      <c r="CO867" s="521"/>
      <c r="CP867" s="521"/>
      <c r="CQ867" s="521"/>
    </row>
    <row r="868" spans="1:95" s="69" customFormat="1" outlineLevel="1" x14ac:dyDescent="0.2">
      <c r="A868" s="11">
        <v>188</v>
      </c>
      <c r="B868" s="294"/>
      <c r="C868" s="289"/>
      <c r="D868" s="289"/>
      <c r="E868" s="289"/>
      <c r="F868" s="880" t="str">
        <f>'2. CAD NCCF'!F868:L868</f>
        <v>FI's own debt not eliminated</v>
      </c>
      <c r="G868" s="881"/>
      <c r="H868" s="881"/>
      <c r="I868" s="881"/>
      <c r="J868" s="881"/>
      <c r="K868" s="881"/>
      <c r="L868" s="882"/>
      <c r="M868" s="400">
        <f t="shared" ref="M868:AB869" si="216">M92</f>
        <v>0</v>
      </c>
      <c r="N868" s="412">
        <f t="shared" si="216"/>
        <v>0</v>
      </c>
      <c r="O868" s="414">
        <f t="shared" si="216"/>
        <v>0</v>
      </c>
      <c r="P868" s="414">
        <f t="shared" si="216"/>
        <v>0</v>
      </c>
      <c r="Q868" s="413">
        <f t="shared" si="216"/>
        <v>0</v>
      </c>
      <c r="R868" s="411">
        <f t="shared" si="216"/>
        <v>0</v>
      </c>
      <c r="S868" s="414">
        <f t="shared" si="216"/>
        <v>0</v>
      </c>
      <c r="T868" s="414">
        <f t="shared" si="216"/>
        <v>0</v>
      </c>
      <c r="U868" s="414">
        <f t="shared" si="216"/>
        <v>0</v>
      </c>
      <c r="V868" s="414">
        <f t="shared" si="216"/>
        <v>0</v>
      </c>
      <c r="W868" s="414">
        <f t="shared" si="216"/>
        <v>0</v>
      </c>
      <c r="X868" s="414">
        <f t="shared" si="216"/>
        <v>0</v>
      </c>
      <c r="Y868" s="414">
        <f t="shared" si="216"/>
        <v>0</v>
      </c>
      <c r="Z868" s="414">
        <f t="shared" si="216"/>
        <v>0</v>
      </c>
      <c r="AA868" s="414">
        <f t="shared" si="216"/>
        <v>0</v>
      </c>
      <c r="AB868" s="414">
        <f t="shared" si="216"/>
        <v>0</v>
      </c>
      <c r="AC868" s="400">
        <f>M868-SUM(N868:AB868)</f>
        <v>0</v>
      </c>
      <c r="AD868" s="1786"/>
      <c r="AE868" s="852"/>
      <c r="AF868" s="852"/>
      <c r="AG868" s="528"/>
      <c r="AH868" s="521"/>
      <c r="AI868" s="521"/>
      <c r="AJ868" s="521"/>
      <c r="AK868" s="521"/>
      <c r="AL868" s="521"/>
      <c r="AM868" s="521"/>
      <c r="AN868" s="521"/>
      <c r="AO868" s="521"/>
      <c r="AP868" s="521"/>
      <c r="AQ868" s="521"/>
      <c r="AR868" s="521"/>
      <c r="AS868" s="521"/>
      <c r="AT868" s="521"/>
      <c r="AU868" s="521"/>
      <c r="AV868" s="521"/>
      <c r="AW868" s="521"/>
      <c r="AX868" s="521"/>
      <c r="AY868" s="521"/>
      <c r="AZ868" s="521"/>
      <c r="BA868" s="521"/>
      <c r="BB868" s="521"/>
      <c r="BC868" s="521"/>
      <c r="BD868" s="521"/>
      <c r="BE868" s="521"/>
      <c r="BF868" s="521"/>
      <c r="BG868" s="521"/>
      <c r="BH868" s="521"/>
      <c r="BI868" s="521"/>
      <c r="BJ868" s="521"/>
      <c r="BK868" s="521"/>
      <c r="BL868" s="521"/>
      <c r="BM868" s="521"/>
      <c r="BN868" s="521"/>
      <c r="BO868" s="521"/>
      <c r="BP868" s="521"/>
      <c r="BQ868" s="521"/>
      <c r="BR868" s="521"/>
      <c r="BS868" s="521"/>
      <c r="BT868" s="521"/>
      <c r="BU868" s="521"/>
      <c r="BV868" s="521"/>
      <c r="BW868" s="521"/>
      <c r="BX868" s="521"/>
      <c r="BY868" s="521"/>
      <c r="BZ868" s="521"/>
      <c r="CA868" s="521"/>
      <c r="CB868" s="521"/>
      <c r="CC868" s="521"/>
      <c r="CD868" s="521"/>
      <c r="CE868" s="521"/>
      <c r="CF868" s="521"/>
      <c r="CG868" s="521"/>
      <c r="CH868" s="521"/>
      <c r="CI868" s="521"/>
      <c r="CJ868" s="521"/>
      <c r="CK868" s="521"/>
      <c r="CL868" s="521"/>
      <c r="CM868" s="521"/>
      <c r="CN868" s="521"/>
      <c r="CO868" s="521"/>
      <c r="CP868" s="521"/>
      <c r="CQ868" s="521"/>
    </row>
    <row r="869" spans="1:95" s="69" customFormat="1" ht="15" customHeight="1" outlineLevel="1" x14ac:dyDescent="0.2">
      <c r="A869" s="11">
        <v>189</v>
      </c>
      <c r="B869" s="294"/>
      <c r="C869" s="289"/>
      <c r="D869" s="289"/>
      <c r="E869" s="289"/>
      <c r="F869" s="880" t="str">
        <f>'2. CAD NCCF'!F869:L869</f>
        <v>FI's own equity not eliminated</v>
      </c>
      <c r="G869" s="881"/>
      <c r="H869" s="881"/>
      <c r="I869" s="881"/>
      <c r="J869" s="881"/>
      <c r="K869" s="881"/>
      <c r="L869" s="882"/>
      <c r="M869" s="400">
        <f t="shared" si="216"/>
        <v>0</v>
      </c>
      <c r="N869" s="412">
        <f t="shared" si="216"/>
        <v>0</v>
      </c>
      <c r="O869" s="414">
        <f t="shared" si="216"/>
        <v>0</v>
      </c>
      <c r="P869" s="414">
        <f t="shared" si="216"/>
        <v>0</v>
      </c>
      <c r="Q869" s="413">
        <f t="shared" si="216"/>
        <v>0</v>
      </c>
      <c r="R869" s="411">
        <f t="shared" si="216"/>
        <v>0</v>
      </c>
      <c r="S869" s="414">
        <f t="shared" si="216"/>
        <v>0</v>
      </c>
      <c r="T869" s="414">
        <f t="shared" si="216"/>
        <v>0</v>
      </c>
      <c r="U869" s="414">
        <f t="shared" si="216"/>
        <v>0</v>
      </c>
      <c r="V869" s="414">
        <f t="shared" si="216"/>
        <v>0</v>
      </c>
      <c r="W869" s="414">
        <f t="shared" si="216"/>
        <v>0</v>
      </c>
      <c r="X869" s="414">
        <f t="shared" si="216"/>
        <v>0</v>
      </c>
      <c r="Y869" s="414">
        <f t="shared" si="216"/>
        <v>0</v>
      </c>
      <c r="Z869" s="414">
        <f t="shared" si="216"/>
        <v>0</v>
      </c>
      <c r="AA869" s="414">
        <f t="shared" si="216"/>
        <v>0</v>
      </c>
      <c r="AB869" s="414">
        <f t="shared" si="216"/>
        <v>0</v>
      </c>
      <c r="AC869" s="400">
        <f>M869-SUM(N869:AB869)</f>
        <v>0</v>
      </c>
      <c r="AD869" s="1744"/>
      <c r="AE869" s="858"/>
      <c r="AF869" s="858"/>
      <c r="AG869" s="528"/>
      <c r="AH869" s="521"/>
      <c r="AI869" s="521"/>
      <c r="AJ869" s="521"/>
      <c r="AK869" s="521"/>
      <c r="AL869" s="521"/>
      <c r="AM869" s="521"/>
      <c r="AN869" s="521"/>
      <c r="AO869" s="521"/>
      <c r="AP869" s="521"/>
      <c r="AQ869" s="521"/>
      <c r="AR869" s="521"/>
      <c r="AS869" s="521"/>
      <c r="AT869" s="521"/>
      <c r="AU869" s="521"/>
      <c r="AV869" s="521"/>
      <c r="AW869" s="521"/>
      <c r="AX869" s="521"/>
      <c r="AY869" s="521"/>
      <c r="AZ869" s="521"/>
      <c r="BA869" s="521"/>
      <c r="BB869" s="521"/>
      <c r="BC869" s="521"/>
      <c r="BD869" s="521"/>
      <c r="BE869" s="521"/>
      <c r="BF869" s="521"/>
      <c r="BG869" s="521"/>
      <c r="BH869" s="521"/>
      <c r="BI869" s="521"/>
      <c r="BJ869" s="521"/>
      <c r="BK869" s="521"/>
      <c r="BL869" s="521"/>
      <c r="BM869" s="521"/>
      <c r="BN869" s="521"/>
      <c r="BO869" s="521"/>
      <c r="BP869" s="521"/>
      <c r="BQ869" s="521"/>
      <c r="BR869" s="521"/>
      <c r="BS869" s="521"/>
      <c r="BT869" s="521"/>
      <c r="BU869" s="521"/>
      <c r="BV869" s="521"/>
      <c r="BW869" s="521"/>
      <c r="BX869" s="521"/>
      <c r="BY869" s="521"/>
      <c r="BZ869" s="521"/>
      <c r="CA869" s="521"/>
      <c r="CB869" s="521"/>
      <c r="CC869" s="521"/>
      <c r="CD869" s="521"/>
      <c r="CE869" s="521"/>
      <c r="CF869" s="521"/>
      <c r="CG869" s="521"/>
      <c r="CH869" s="521"/>
      <c r="CI869" s="521"/>
      <c r="CJ869" s="521"/>
      <c r="CK869" s="521"/>
      <c r="CL869" s="521"/>
      <c r="CM869" s="521"/>
      <c r="CN869" s="521"/>
      <c r="CO869" s="521"/>
      <c r="CP869" s="521"/>
      <c r="CQ869" s="521"/>
    </row>
    <row r="870" spans="1:95" s="69" customFormat="1" outlineLevel="1" x14ac:dyDescent="0.2">
      <c r="A870" s="11">
        <v>190</v>
      </c>
      <c r="B870" s="294"/>
      <c r="C870" s="1048" t="str">
        <f>'2. CAD NCCF'!C870:AF870</f>
        <v>Loans</v>
      </c>
      <c r="D870" s="1049"/>
      <c r="E870" s="1049"/>
      <c r="F870" s="1049"/>
      <c r="G870" s="1049"/>
      <c r="H870" s="1049"/>
      <c r="I870" s="1049"/>
      <c r="J870" s="1049"/>
      <c r="K870" s="1049"/>
      <c r="L870" s="1049"/>
      <c r="M870" s="1049"/>
      <c r="N870" s="1049"/>
      <c r="O870" s="1049"/>
      <c r="P870" s="1049"/>
      <c r="Q870" s="1049"/>
      <c r="R870" s="1049"/>
      <c r="S870" s="1049"/>
      <c r="T870" s="1049"/>
      <c r="U870" s="1049"/>
      <c r="V870" s="1049"/>
      <c r="W870" s="1049"/>
      <c r="X870" s="1049"/>
      <c r="Y870" s="1049"/>
      <c r="Z870" s="1049"/>
      <c r="AA870" s="1049"/>
      <c r="AB870" s="1049"/>
      <c r="AC870" s="1049"/>
      <c r="AD870" s="1049"/>
      <c r="AE870" s="1049"/>
      <c r="AF870" s="1049"/>
      <c r="AG870" s="528"/>
      <c r="AH870" s="521"/>
      <c r="AI870" s="521"/>
      <c r="AJ870" s="521"/>
      <c r="AK870" s="521"/>
      <c r="AL870" s="521"/>
      <c r="AM870" s="521"/>
      <c r="AN870" s="521"/>
      <c r="AO870" s="521"/>
      <c r="AP870" s="521"/>
      <c r="AQ870" s="521"/>
      <c r="AR870" s="521"/>
      <c r="AS870" s="521"/>
      <c r="AT870" s="521"/>
      <c r="AU870" s="521"/>
      <c r="AV870" s="521"/>
      <c r="AW870" s="521"/>
      <c r="AX870" s="521"/>
      <c r="AY870" s="521"/>
      <c r="AZ870" s="521"/>
      <c r="BA870" s="521"/>
      <c r="BB870" s="521"/>
      <c r="BC870" s="521"/>
      <c r="BD870" s="521"/>
      <c r="BE870" s="521"/>
      <c r="BF870" s="521"/>
      <c r="BG870" s="521"/>
      <c r="BH870" s="521"/>
      <c r="BI870" s="521"/>
      <c r="BJ870" s="521"/>
      <c r="BK870" s="521"/>
      <c r="BL870" s="521"/>
      <c r="BM870" s="521"/>
      <c r="BN870" s="521"/>
      <c r="BO870" s="521"/>
      <c r="BP870" s="521"/>
      <c r="BQ870" s="521"/>
      <c r="BR870" s="521"/>
      <c r="BS870" s="521"/>
      <c r="BT870" s="521"/>
      <c r="BU870" s="521"/>
      <c r="BV870" s="521"/>
      <c r="BW870" s="521"/>
      <c r="BX870" s="521"/>
      <c r="BY870" s="521"/>
      <c r="BZ870" s="521"/>
      <c r="CA870" s="521"/>
      <c r="CB870" s="521"/>
      <c r="CC870" s="521"/>
      <c r="CD870" s="521"/>
      <c r="CE870" s="521"/>
      <c r="CF870" s="521"/>
      <c r="CG870" s="521"/>
      <c r="CH870" s="521"/>
      <c r="CI870" s="521"/>
      <c r="CJ870" s="521"/>
      <c r="CK870" s="521"/>
      <c r="CL870" s="521"/>
      <c r="CM870" s="521"/>
      <c r="CN870" s="521"/>
      <c r="CO870" s="521"/>
      <c r="CP870" s="521"/>
      <c r="CQ870" s="521"/>
    </row>
    <row r="871" spans="1:95" s="69" customFormat="1" outlineLevel="1" x14ac:dyDescent="0.2">
      <c r="A871" s="11">
        <v>191</v>
      </c>
      <c r="B871" s="294"/>
      <c r="C871" s="289"/>
      <c r="D871" s="868" t="str">
        <f>'2. CAD NCCF'!D871:AF871</f>
        <v>Residential mortgages (RM)</v>
      </c>
      <c r="E871" s="869"/>
      <c r="F871" s="869"/>
      <c r="G871" s="869"/>
      <c r="H871" s="869"/>
      <c r="I871" s="869"/>
      <c r="J871" s="869"/>
      <c r="K871" s="869"/>
      <c r="L871" s="869"/>
      <c r="M871" s="869"/>
      <c r="N871" s="869"/>
      <c r="O871" s="869"/>
      <c r="P871" s="869"/>
      <c r="Q871" s="869"/>
      <c r="R871" s="869"/>
      <c r="S871" s="869"/>
      <c r="T871" s="869"/>
      <c r="U871" s="869"/>
      <c r="V871" s="869"/>
      <c r="W871" s="869"/>
      <c r="X871" s="869"/>
      <c r="Y871" s="869"/>
      <c r="Z871" s="869"/>
      <c r="AA871" s="869"/>
      <c r="AB871" s="869"/>
      <c r="AC871" s="869"/>
      <c r="AD871" s="869"/>
      <c r="AE871" s="869"/>
      <c r="AF871" s="869"/>
      <c r="AG871" s="528"/>
      <c r="AH871" s="521"/>
      <c r="AI871" s="521"/>
      <c r="AJ871" s="521"/>
      <c r="AK871" s="521"/>
      <c r="AL871" s="521"/>
      <c r="AM871" s="521"/>
      <c r="AN871" s="521"/>
      <c r="AO871" s="521"/>
      <c r="AP871" s="521"/>
      <c r="AQ871" s="521"/>
      <c r="AR871" s="521"/>
      <c r="AS871" s="521"/>
      <c r="AT871" s="521"/>
      <c r="AU871" s="521"/>
      <c r="AV871" s="521"/>
      <c r="AW871" s="521"/>
      <c r="AX871" s="521"/>
      <c r="AY871" s="521"/>
      <c r="AZ871" s="521"/>
      <c r="BA871" s="521"/>
      <c r="BB871" s="521"/>
      <c r="BC871" s="521"/>
      <c r="BD871" s="521"/>
      <c r="BE871" s="521"/>
      <c r="BF871" s="521"/>
      <c r="BG871" s="521"/>
      <c r="BH871" s="521"/>
      <c r="BI871" s="521"/>
      <c r="BJ871" s="521"/>
      <c r="BK871" s="521"/>
      <c r="BL871" s="521"/>
      <c r="BM871" s="521"/>
      <c r="BN871" s="521"/>
      <c r="BO871" s="521"/>
      <c r="BP871" s="521"/>
      <c r="BQ871" s="521"/>
      <c r="BR871" s="521"/>
      <c r="BS871" s="521"/>
      <c r="BT871" s="521"/>
      <c r="BU871" s="521"/>
      <c r="BV871" s="521"/>
      <c r="BW871" s="521"/>
      <c r="BX871" s="521"/>
      <c r="BY871" s="521"/>
      <c r="BZ871" s="521"/>
      <c r="CA871" s="521"/>
      <c r="CB871" s="521"/>
      <c r="CC871" s="521"/>
      <c r="CD871" s="521"/>
      <c r="CE871" s="521"/>
      <c r="CF871" s="521"/>
      <c r="CG871" s="521"/>
      <c r="CH871" s="521"/>
      <c r="CI871" s="521"/>
      <c r="CJ871" s="521"/>
      <c r="CK871" s="521"/>
      <c r="CL871" s="521"/>
      <c r="CM871" s="521"/>
      <c r="CN871" s="521"/>
      <c r="CO871" s="521"/>
      <c r="CP871" s="521"/>
      <c r="CQ871" s="521"/>
    </row>
    <row r="872" spans="1:95" s="69" customFormat="1" outlineLevel="1" x14ac:dyDescent="0.2">
      <c r="A872" s="11">
        <v>192</v>
      </c>
      <c r="B872" s="294"/>
      <c r="C872" s="289"/>
      <c r="D872" s="289"/>
      <c r="E872" s="933" t="str">
        <f>'2. CAD NCCF'!E872:L872</f>
        <v>Securitised RM (SRM)</v>
      </c>
      <c r="F872" s="934"/>
      <c r="G872" s="934"/>
      <c r="H872" s="934"/>
      <c r="I872" s="934"/>
      <c r="J872" s="934"/>
      <c r="K872" s="934"/>
      <c r="L872" s="935"/>
      <c r="M872" s="399">
        <f>SUBTOTAL(9,M873:M876)</f>
        <v>0</v>
      </c>
      <c r="N872" s="402">
        <f t="shared" ref="N872:AC872" si="217">SUBTOTAL(9,N873:N876)</f>
        <v>0</v>
      </c>
      <c r="O872" s="406">
        <f t="shared" si="217"/>
        <v>0</v>
      </c>
      <c r="P872" s="405">
        <f t="shared" si="217"/>
        <v>0</v>
      </c>
      <c r="Q872" s="407">
        <f t="shared" si="217"/>
        <v>0</v>
      </c>
      <c r="R872" s="402">
        <f t="shared" si="217"/>
        <v>0</v>
      </c>
      <c r="S872" s="405">
        <f t="shared" si="217"/>
        <v>0</v>
      </c>
      <c r="T872" s="406">
        <f t="shared" si="217"/>
        <v>0</v>
      </c>
      <c r="U872" s="405">
        <f t="shared" si="217"/>
        <v>0</v>
      </c>
      <c r="V872" s="406">
        <f t="shared" si="217"/>
        <v>0</v>
      </c>
      <c r="W872" s="405">
        <f t="shared" si="217"/>
        <v>0</v>
      </c>
      <c r="X872" s="406">
        <f t="shared" si="217"/>
        <v>0</v>
      </c>
      <c r="Y872" s="405">
        <f t="shared" si="217"/>
        <v>0</v>
      </c>
      <c r="Z872" s="406">
        <f t="shared" si="217"/>
        <v>0</v>
      </c>
      <c r="AA872" s="405">
        <f t="shared" si="217"/>
        <v>0</v>
      </c>
      <c r="AB872" s="416">
        <f t="shared" si="217"/>
        <v>0</v>
      </c>
      <c r="AC872" s="399">
        <f t="shared" si="217"/>
        <v>0</v>
      </c>
      <c r="AD872" s="1786"/>
      <c r="AE872" s="852"/>
      <c r="AF872" s="852"/>
      <c r="AG872" s="528"/>
      <c r="AH872" s="521"/>
      <c r="AI872" s="521"/>
      <c r="AJ872" s="521"/>
      <c r="AK872" s="521"/>
      <c r="AL872" s="521"/>
      <c r="AM872" s="521"/>
      <c r="AN872" s="521"/>
      <c r="AO872" s="521"/>
      <c r="AP872" s="521"/>
      <c r="AQ872" s="521"/>
      <c r="AR872" s="521"/>
      <c r="AS872" s="521"/>
      <c r="AT872" s="521"/>
      <c r="AU872" s="521"/>
      <c r="AV872" s="521"/>
      <c r="AW872" s="521"/>
      <c r="AX872" s="521"/>
      <c r="AY872" s="521"/>
      <c r="AZ872" s="521"/>
      <c r="BA872" s="521"/>
      <c r="BB872" s="521"/>
      <c r="BC872" s="521"/>
      <c r="BD872" s="521"/>
      <c r="BE872" s="521"/>
      <c r="BF872" s="521"/>
      <c r="BG872" s="521"/>
      <c r="BH872" s="521"/>
      <c r="BI872" s="521"/>
      <c r="BJ872" s="521"/>
      <c r="BK872" s="521"/>
      <c r="BL872" s="521"/>
      <c r="BM872" s="521"/>
      <c r="BN872" s="521"/>
      <c r="BO872" s="521"/>
      <c r="BP872" s="521"/>
      <c r="BQ872" s="521"/>
      <c r="BR872" s="521"/>
      <c r="BS872" s="521"/>
      <c r="BT872" s="521"/>
      <c r="BU872" s="521"/>
      <c r="BV872" s="521"/>
      <c r="BW872" s="521"/>
      <c r="BX872" s="521"/>
      <c r="BY872" s="521"/>
      <c r="BZ872" s="521"/>
      <c r="CA872" s="521"/>
      <c r="CB872" s="521"/>
      <c r="CC872" s="521"/>
      <c r="CD872" s="521"/>
      <c r="CE872" s="521"/>
      <c r="CF872" s="521"/>
      <c r="CG872" s="521"/>
      <c r="CH872" s="521"/>
      <c r="CI872" s="521"/>
      <c r="CJ872" s="521"/>
      <c r="CK872" s="521"/>
      <c r="CL872" s="521"/>
      <c r="CM872" s="521"/>
      <c r="CN872" s="521"/>
      <c r="CO872" s="521"/>
      <c r="CP872" s="521"/>
      <c r="CQ872" s="521"/>
    </row>
    <row r="873" spans="1:95" s="69" customFormat="1" ht="15" customHeight="1" outlineLevel="1" x14ac:dyDescent="0.2">
      <c r="A873" s="11">
        <v>193</v>
      </c>
      <c r="B873" s="294"/>
      <c r="C873" s="289"/>
      <c r="D873" s="289"/>
      <c r="E873" s="289"/>
      <c r="F873" s="880" t="str">
        <f>'2. CAD NCCF'!F873:L873</f>
        <v>EULA securitised RM (balance at maturity)</v>
      </c>
      <c r="G873" s="881"/>
      <c r="H873" s="881"/>
      <c r="I873" s="881"/>
      <c r="J873" s="881"/>
      <c r="K873" s="881"/>
      <c r="L873" s="882"/>
      <c r="M873" s="400">
        <f t="shared" ref="M873:AB876" si="218">M97</f>
        <v>0</v>
      </c>
      <c r="N873" s="412">
        <f>M873*(1-'Appx 1. Ref Rates'!$E82)</f>
        <v>0</v>
      </c>
      <c r="O873" s="1382"/>
      <c r="P873" s="1385"/>
      <c r="Q873" s="1385"/>
      <c r="R873" s="1385"/>
      <c r="S873" s="1385"/>
      <c r="T873" s="1385"/>
      <c r="U873" s="1385"/>
      <c r="V873" s="1385"/>
      <c r="W873" s="1385"/>
      <c r="X873" s="1385"/>
      <c r="Y873" s="1385"/>
      <c r="Z873" s="1385"/>
      <c r="AA873" s="1385"/>
      <c r="AB873" s="1385"/>
      <c r="AC873" s="400">
        <f>M873-SUM(N873:AB873)</f>
        <v>0</v>
      </c>
      <c r="AD873" s="1743"/>
      <c r="AE873" s="1083"/>
      <c r="AF873" s="855"/>
      <c r="AG873" s="528"/>
      <c r="AH873" s="521"/>
      <c r="AI873" s="521"/>
      <c r="AJ873" s="521"/>
      <c r="AK873" s="521"/>
      <c r="AL873" s="521"/>
      <c r="AM873" s="521"/>
      <c r="AN873" s="521"/>
      <c r="AO873" s="521"/>
      <c r="AP873" s="521"/>
      <c r="AQ873" s="521"/>
      <c r="AR873" s="521"/>
      <c r="AS873" s="521"/>
      <c r="AT873" s="521"/>
      <c r="AU873" s="521"/>
      <c r="AV873" s="521"/>
      <c r="AW873" s="521"/>
      <c r="AX873" s="521"/>
      <c r="AY873" s="521"/>
      <c r="AZ873" s="521"/>
      <c r="BA873" s="521"/>
      <c r="BB873" s="521"/>
      <c r="BC873" s="521"/>
      <c r="BD873" s="521"/>
      <c r="BE873" s="521"/>
      <c r="BF873" s="521"/>
      <c r="BG873" s="521"/>
      <c r="BH873" s="521"/>
      <c r="BI873" s="521"/>
      <c r="BJ873" s="521"/>
      <c r="BK873" s="521"/>
      <c r="BL873" s="521"/>
      <c r="BM873" s="521"/>
      <c r="BN873" s="521"/>
      <c r="BO873" s="521"/>
      <c r="BP873" s="521"/>
      <c r="BQ873" s="521"/>
      <c r="BR873" s="521"/>
      <c r="BS873" s="521"/>
      <c r="BT873" s="521"/>
      <c r="BU873" s="521"/>
      <c r="BV873" s="521"/>
      <c r="BW873" s="521"/>
      <c r="BX873" s="521"/>
      <c r="BY873" s="521"/>
      <c r="BZ873" s="521"/>
      <c r="CA873" s="521"/>
      <c r="CB873" s="521"/>
      <c r="CC873" s="521"/>
      <c r="CD873" s="521"/>
      <c r="CE873" s="521"/>
      <c r="CF873" s="521"/>
      <c r="CG873" s="521"/>
      <c r="CH873" s="521"/>
      <c r="CI873" s="521"/>
      <c r="CJ873" s="521"/>
      <c r="CK873" s="521"/>
      <c r="CL873" s="521"/>
      <c r="CM873" s="521"/>
      <c r="CN873" s="521"/>
      <c r="CO873" s="521"/>
      <c r="CP873" s="521"/>
      <c r="CQ873" s="521"/>
    </row>
    <row r="874" spans="1:95" s="69" customFormat="1" ht="15" customHeight="1" outlineLevel="1" x14ac:dyDescent="0.2">
      <c r="A874" s="11">
        <v>194</v>
      </c>
      <c r="B874" s="294"/>
      <c r="C874" s="289"/>
      <c r="D874" s="289"/>
      <c r="E874" s="289"/>
      <c r="F874" s="880" t="str">
        <f>'2. CAD NCCF'!F874:L874</f>
        <v>EULA securitised RM (payments)</v>
      </c>
      <c r="G874" s="881"/>
      <c r="H874" s="881"/>
      <c r="I874" s="881"/>
      <c r="J874" s="881"/>
      <c r="K874" s="881"/>
      <c r="L874" s="882"/>
      <c r="M874" s="400">
        <f t="shared" si="218"/>
        <v>0</v>
      </c>
      <c r="N874" s="412">
        <f>M874*(1-'Appx 1. Ref Rates'!$E83)</f>
        <v>0</v>
      </c>
      <c r="O874" s="1386"/>
      <c r="P874" s="1387"/>
      <c r="Q874" s="1387"/>
      <c r="R874" s="1387"/>
      <c r="S874" s="1387"/>
      <c r="T874" s="1387"/>
      <c r="U874" s="1387"/>
      <c r="V874" s="1387"/>
      <c r="W874" s="1387"/>
      <c r="X874" s="1387"/>
      <c r="Y874" s="1387"/>
      <c r="Z874" s="1387"/>
      <c r="AA874" s="1387"/>
      <c r="AB874" s="1387"/>
      <c r="AC874" s="400">
        <f>M874-SUM(N874:AB874)</f>
        <v>0</v>
      </c>
      <c r="AD874" s="1743"/>
      <c r="AE874" s="1083"/>
      <c r="AF874" s="855"/>
      <c r="AG874" s="528"/>
      <c r="AH874" s="521"/>
      <c r="AI874" s="521"/>
      <c r="AJ874" s="521"/>
      <c r="AK874" s="521"/>
      <c r="AL874" s="521"/>
      <c r="AM874" s="521"/>
      <c r="AN874" s="521"/>
      <c r="AO874" s="521"/>
      <c r="AP874" s="521"/>
      <c r="AQ874" s="521"/>
      <c r="AR874" s="521"/>
      <c r="AS874" s="521"/>
      <c r="AT874" s="521"/>
      <c r="AU874" s="521"/>
      <c r="AV874" s="521"/>
      <c r="AW874" s="521"/>
      <c r="AX874" s="521"/>
      <c r="AY874" s="521"/>
      <c r="AZ874" s="521"/>
      <c r="BA874" s="521"/>
      <c r="BB874" s="521"/>
      <c r="BC874" s="521"/>
      <c r="BD874" s="521"/>
      <c r="BE874" s="521"/>
      <c r="BF874" s="521"/>
      <c r="BG874" s="521"/>
      <c r="BH874" s="521"/>
      <c r="BI874" s="521"/>
      <c r="BJ874" s="521"/>
      <c r="BK874" s="521"/>
      <c r="BL874" s="521"/>
      <c r="BM874" s="521"/>
      <c r="BN874" s="521"/>
      <c r="BO874" s="521"/>
      <c r="BP874" s="521"/>
      <c r="BQ874" s="521"/>
      <c r="BR874" s="521"/>
      <c r="BS874" s="521"/>
      <c r="BT874" s="521"/>
      <c r="BU874" s="521"/>
      <c r="BV874" s="521"/>
      <c r="BW874" s="521"/>
      <c r="BX874" s="521"/>
      <c r="BY874" s="521"/>
      <c r="BZ874" s="521"/>
      <c r="CA874" s="521"/>
      <c r="CB874" s="521"/>
      <c r="CC874" s="521"/>
      <c r="CD874" s="521"/>
      <c r="CE874" s="521"/>
      <c r="CF874" s="521"/>
      <c r="CG874" s="521"/>
      <c r="CH874" s="521"/>
      <c r="CI874" s="521"/>
      <c r="CJ874" s="521"/>
      <c r="CK874" s="521"/>
      <c r="CL874" s="521"/>
      <c r="CM874" s="521"/>
      <c r="CN874" s="521"/>
      <c r="CO874" s="521"/>
      <c r="CP874" s="521"/>
      <c r="CQ874" s="521"/>
    </row>
    <row r="875" spans="1:95" s="69" customFormat="1" ht="15" customHeight="1" outlineLevel="1" x14ac:dyDescent="0.2">
      <c r="A875" s="11">
        <v>195</v>
      </c>
      <c r="B875" s="294"/>
      <c r="C875" s="289"/>
      <c r="D875" s="289"/>
      <c r="E875" s="289"/>
      <c r="F875" s="880" t="str">
        <f>'2. CAD NCCF'!F875:L875</f>
        <v>Encumbered securitised RM (balance at maturity)</v>
      </c>
      <c r="G875" s="881"/>
      <c r="H875" s="881"/>
      <c r="I875" s="881"/>
      <c r="J875" s="881"/>
      <c r="K875" s="881"/>
      <c r="L875" s="882"/>
      <c r="M875" s="400">
        <f t="shared" si="218"/>
        <v>0</v>
      </c>
      <c r="N875" s="411">
        <f t="shared" si="218"/>
        <v>0</v>
      </c>
      <c r="O875" s="414">
        <f t="shared" si="218"/>
        <v>0</v>
      </c>
      <c r="P875" s="414">
        <f t="shared" si="218"/>
        <v>0</v>
      </c>
      <c r="Q875" s="415">
        <f t="shared" si="218"/>
        <v>0</v>
      </c>
      <c r="R875" s="411">
        <f t="shared" si="218"/>
        <v>0</v>
      </c>
      <c r="S875" s="414">
        <f t="shared" si="218"/>
        <v>0</v>
      </c>
      <c r="T875" s="414">
        <f t="shared" si="218"/>
        <v>0</v>
      </c>
      <c r="U875" s="414">
        <f t="shared" si="218"/>
        <v>0</v>
      </c>
      <c r="V875" s="414">
        <f t="shared" si="218"/>
        <v>0</v>
      </c>
      <c r="W875" s="414">
        <f t="shared" si="218"/>
        <v>0</v>
      </c>
      <c r="X875" s="414">
        <f t="shared" si="218"/>
        <v>0</v>
      </c>
      <c r="Y875" s="414">
        <f t="shared" si="218"/>
        <v>0</v>
      </c>
      <c r="Z875" s="414">
        <f t="shared" si="218"/>
        <v>0</v>
      </c>
      <c r="AA875" s="414">
        <f t="shared" si="218"/>
        <v>0</v>
      </c>
      <c r="AB875" s="414">
        <f t="shared" si="218"/>
        <v>0</v>
      </c>
      <c r="AC875" s="400">
        <f>M875-SUM(N875:AB875)</f>
        <v>0</v>
      </c>
      <c r="AD875" s="1743"/>
      <c r="AE875" s="1083"/>
      <c r="AF875" s="855"/>
      <c r="AG875" s="528"/>
      <c r="AH875" s="521"/>
      <c r="AI875" s="521"/>
      <c r="AJ875" s="521"/>
      <c r="AK875" s="521"/>
      <c r="AL875" s="521"/>
      <c r="AM875" s="521"/>
      <c r="AN875" s="521"/>
      <c r="AO875" s="521"/>
      <c r="AP875" s="521"/>
      <c r="AQ875" s="521"/>
      <c r="AR875" s="521"/>
      <c r="AS875" s="521"/>
      <c r="AT875" s="521"/>
      <c r="AU875" s="521"/>
      <c r="AV875" s="521"/>
      <c r="AW875" s="521"/>
      <c r="AX875" s="521"/>
      <c r="AY875" s="521"/>
      <c r="AZ875" s="521"/>
      <c r="BA875" s="521"/>
      <c r="BB875" s="521"/>
      <c r="BC875" s="521"/>
      <c r="BD875" s="521"/>
      <c r="BE875" s="521"/>
      <c r="BF875" s="521"/>
      <c r="BG875" s="521"/>
      <c r="BH875" s="521"/>
      <c r="BI875" s="521"/>
      <c r="BJ875" s="521"/>
      <c r="BK875" s="521"/>
      <c r="BL875" s="521"/>
      <c r="BM875" s="521"/>
      <c r="BN875" s="521"/>
      <c r="BO875" s="521"/>
      <c r="BP875" s="521"/>
      <c r="BQ875" s="521"/>
      <c r="BR875" s="521"/>
      <c r="BS875" s="521"/>
      <c r="BT875" s="521"/>
      <c r="BU875" s="521"/>
      <c r="BV875" s="521"/>
      <c r="BW875" s="521"/>
      <c r="BX875" s="521"/>
      <c r="BY875" s="521"/>
      <c r="BZ875" s="521"/>
      <c r="CA875" s="521"/>
      <c r="CB875" s="521"/>
      <c r="CC875" s="521"/>
      <c r="CD875" s="521"/>
      <c r="CE875" s="521"/>
      <c r="CF875" s="521"/>
      <c r="CG875" s="521"/>
      <c r="CH875" s="521"/>
      <c r="CI875" s="521"/>
      <c r="CJ875" s="521"/>
      <c r="CK875" s="521"/>
      <c r="CL875" s="521"/>
      <c r="CM875" s="521"/>
      <c r="CN875" s="521"/>
      <c r="CO875" s="521"/>
      <c r="CP875" s="521"/>
      <c r="CQ875" s="521"/>
    </row>
    <row r="876" spans="1:95" s="69" customFormat="1" ht="15" customHeight="1" outlineLevel="1" x14ac:dyDescent="0.2">
      <c r="A876" s="11">
        <v>196</v>
      </c>
      <c r="B876" s="294"/>
      <c r="C876" s="289"/>
      <c r="D876" s="289"/>
      <c r="E876" s="289"/>
      <c r="F876" s="880" t="str">
        <f>'2. CAD NCCF'!F876:L876</f>
        <v>Encumbered securitised RM (payments)</v>
      </c>
      <c r="G876" s="881"/>
      <c r="H876" s="881"/>
      <c r="I876" s="881"/>
      <c r="J876" s="881"/>
      <c r="K876" s="881"/>
      <c r="L876" s="882"/>
      <c r="M876" s="400">
        <f t="shared" si="218"/>
        <v>0</v>
      </c>
      <c r="N876" s="411">
        <f t="shared" si="218"/>
        <v>0</v>
      </c>
      <c r="O876" s="414">
        <f t="shared" si="218"/>
        <v>0</v>
      </c>
      <c r="P876" s="414">
        <f t="shared" si="218"/>
        <v>0</v>
      </c>
      <c r="Q876" s="415">
        <f t="shared" si="218"/>
        <v>0</v>
      </c>
      <c r="R876" s="411">
        <f t="shared" si="218"/>
        <v>0</v>
      </c>
      <c r="S876" s="414">
        <f t="shared" si="218"/>
        <v>0</v>
      </c>
      <c r="T876" s="414">
        <f t="shared" si="218"/>
        <v>0</v>
      </c>
      <c r="U876" s="414">
        <f t="shared" si="218"/>
        <v>0</v>
      </c>
      <c r="V876" s="414">
        <f t="shared" si="218"/>
        <v>0</v>
      </c>
      <c r="W876" s="414">
        <f t="shared" si="218"/>
        <v>0</v>
      </c>
      <c r="X876" s="414">
        <f t="shared" si="218"/>
        <v>0</v>
      </c>
      <c r="Y876" s="414">
        <f t="shared" si="218"/>
        <v>0</v>
      </c>
      <c r="Z876" s="414">
        <f t="shared" si="218"/>
        <v>0</v>
      </c>
      <c r="AA876" s="414">
        <f t="shared" si="218"/>
        <v>0</v>
      </c>
      <c r="AB876" s="414">
        <f t="shared" si="218"/>
        <v>0</v>
      </c>
      <c r="AC876" s="400">
        <f>M876-SUM(N876:AB876)</f>
        <v>0</v>
      </c>
      <c r="AD876" s="1743"/>
      <c r="AE876" s="1083"/>
      <c r="AF876" s="855"/>
      <c r="AG876" s="528"/>
      <c r="AH876" s="521"/>
      <c r="AI876" s="521"/>
      <c r="AJ876" s="521"/>
      <c r="AK876" s="521"/>
      <c r="AL876" s="521"/>
      <c r="AM876" s="521"/>
      <c r="AN876" s="521"/>
      <c r="AO876" s="521"/>
      <c r="AP876" s="521"/>
      <c r="AQ876" s="521"/>
      <c r="AR876" s="521"/>
      <c r="AS876" s="521"/>
      <c r="AT876" s="521"/>
      <c r="AU876" s="521"/>
      <c r="AV876" s="521"/>
      <c r="AW876" s="521"/>
      <c r="AX876" s="521"/>
      <c r="AY876" s="521"/>
      <c r="AZ876" s="521"/>
      <c r="BA876" s="521"/>
      <c r="BB876" s="521"/>
      <c r="BC876" s="521"/>
      <c r="BD876" s="521"/>
      <c r="BE876" s="521"/>
      <c r="BF876" s="521"/>
      <c r="BG876" s="521"/>
      <c r="BH876" s="521"/>
      <c r="BI876" s="521"/>
      <c r="BJ876" s="521"/>
      <c r="BK876" s="521"/>
      <c r="BL876" s="521"/>
      <c r="BM876" s="521"/>
      <c r="BN876" s="521"/>
      <c r="BO876" s="521"/>
      <c r="BP876" s="521"/>
      <c r="BQ876" s="521"/>
      <c r="BR876" s="521"/>
      <c r="BS876" s="521"/>
      <c r="BT876" s="521"/>
      <c r="BU876" s="521"/>
      <c r="BV876" s="521"/>
      <c r="BW876" s="521"/>
      <c r="BX876" s="521"/>
      <c r="BY876" s="521"/>
      <c r="BZ876" s="521"/>
      <c r="CA876" s="521"/>
      <c r="CB876" s="521"/>
      <c r="CC876" s="521"/>
      <c r="CD876" s="521"/>
      <c r="CE876" s="521"/>
      <c r="CF876" s="521"/>
      <c r="CG876" s="521"/>
      <c r="CH876" s="521"/>
      <c r="CI876" s="521"/>
      <c r="CJ876" s="521"/>
      <c r="CK876" s="521"/>
      <c r="CL876" s="521"/>
      <c r="CM876" s="521"/>
      <c r="CN876" s="521"/>
      <c r="CO876" s="521"/>
      <c r="CP876" s="521"/>
      <c r="CQ876" s="521"/>
    </row>
    <row r="877" spans="1:95" s="69" customFormat="1" outlineLevel="1" x14ac:dyDescent="0.2">
      <c r="A877" s="11">
        <v>197</v>
      </c>
      <c r="B877" s="294"/>
      <c r="C877" s="289"/>
      <c r="D877" s="289"/>
      <c r="E877" s="877" t="str">
        <f>'2. CAD NCCF'!E877:L877</f>
        <v>RM insured (RMI)</v>
      </c>
      <c r="F877" s="878"/>
      <c r="G877" s="878"/>
      <c r="H877" s="878"/>
      <c r="I877" s="878"/>
      <c r="J877" s="878"/>
      <c r="K877" s="878"/>
      <c r="L877" s="879"/>
      <c r="M877" s="399">
        <f>SUBTOTAL(9,M878:M879)</f>
        <v>0</v>
      </c>
      <c r="N877" s="402">
        <f t="shared" ref="N877:AC877" si="219">SUBTOTAL(9,N878:N879)</f>
        <v>0</v>
      </c>
      <c r="O877" s="406">
        <f t="shared" si="219"/>
        <v>0</v>
      </c>
      <c r="P877" s="405">
        <f t="shared" si="219"/>
        <v>0</v>
      </c>
      <c r="Q877" s="407">
        <f t="shared" si="219"/>
        <v>0</v>
      </c>
      <c r="R877" s="402">
        <f t="shared" si="219"/>
        <v>0</v>
      </c>
      <c r="S877" s="405">
        <f t="shared" si="219"/>
        <v>0</v>
      </c>
      <c r="T877" s="406">
        <f t="shared" si="219"/>
        <v>0</v>
      </c>
      <c r="U877" s="405">
        <f t="shared" si="219"/>
        <v>0</v>
      </c>
      <c r="V877" s="406">
        <f t="shared" si="219"/>
        <v>0</v>
      </c>
      <c r="W877" s="405">
        <f t="shared" si="219"/>
        <v>0</v>
      </c>
      <c r="X877" s="406">
        <f t="shared" si="219"/>
        <v>0</v>
      </c>
      <c r="Y877" s="405">
        <f t="shared" si="219"/>
        <v>0</v>
      </c>
      <c r="Z877" s="406">
        <f t="shared" si="219"/>
        <v>0</v>
      </c>
      <c r="AA877" s="405">
        <f t="shared" si="219"/>
        <v>0</v>
      </c>
      <c r="AB877" s="416">
        <f t="shared" si="219"/>
        <v>0</v>
      </c>
      <c r="AC877" s="399">
        <f t="shared" si="219"/>
        <v>0</v>
      </c>
      <c r="AD877" s="1743"/>
      <c r="AE877" s="1083"/>
      <c r="AF877" s="855"/>
      <c r="AG877" s="528"/>
      <c r="AH877" s="521"/>
      <c r="AI877" s="521"/>
      <c r="AJ877" s="521"/>
      <c r="AK877" s="521"/>
      <c r="AL877" s="521"/>
      <c r="AM877" s="521"/>
      <c r="AN877" s="521"/>
      <c r="AO877" s="521"/>
      <c r="AP877" s="521"/>
      <c r="AQ877" s="521"/>
      <c r="AR877" s="521"/>
      <c r="AS877" s="521"/>
      <c r="AT877" s="521"/>
      <c r="AU877" s="521"/>
      <c r="AV877" s="521"/>
      <c r="AW877" s="521"/>
      <c r="AX877" s="521"/>
      <c r="AY877" s="521"/>
      <c r="AZ877" s="521"/>
      <c r="BA877" s="521"/>
      <c r="BB877" s="521"/>
      <c r="BC877" s="521"/>
      <c r="BD877" s="521"/>
      <c r="BE877" s="521"/>
      <c r="BF877" s="521"/>
      <c r="BG877" s="521"/>
      <c r="BH877" s="521"/>
      <c r="BI877" s="521"/>
      <c r="BJ877" s="521"/>
      <c r="BK877" s="521"/>
      <c r="BL877" s="521"/>
      <c r="BM877" s="521"/>
      <c r="BN877" s="521"/>
      <c r="BO877" s="521"/>
      <c r="BP877" s="521"/>
      <c r="BQ877" s="521"/>
      <c r="BR877" s="521"/>
      <c r="BS877" s="521"/>
      <c r="BT877" s="521"/>
      <c r="BU877" s="521"/>
      <c r="BV877" s="521"/>
      <c r="BW877" s="521"/>
      <c r="BX877" s="521"/>
      <c r="BY877" s="521"/>
      <c r="BZ877" s="521"/>
      <c r="CA877" s="521"/>
      <c r="CB877" s="521"/>
      <c r="CC877" s="521"/>
      <c r="CD877" s="521"/>
      <c r="CE877" s="521"/>
      <c r="CF877" s="521"/>
      <c r="CG877" s="521"/>
      <c r="CH877" s="521"/>
      <c r="CI877" s="521"/>
      <c r="CJ877" s="521"/>
      <c r="CK877" s="521"/>
      <c r="CL877" s="521"/>
      <c r="CM877" s="521"/>
      <c r="CN877" s="521"/>
      <c r="CO877" s="521"/>
      <c r="CP877" s="521"/>
      <c r="CQ877" s="521"/>
    </row>
    <row r="878" spans="1:95" s="69" customFormat="1" outlineLevel="1" x14ac:dyDescent="0.2">
      <c r="A878" s="11">
        <v>198</v>
      </c>
      <c r="B878" s="294"/>
      <c r="C878" s="289"/>
      <c r="D878" s="289"/>
      <c r="E878" s="289"/>
      <c r="F878" s="880" t="str">
        <f>'2. CAD NCCF'!F878:L878</f>
        <v xml:space="preserve">RMI (balance at maturity) </v>
      </c>
      <c r="G878" s="881"/>
      <c r="H878" s="881"/>
      <c r="I878" s="881"/>
      <c r="J878" s="881"/>
      <c r="K878" s="881"/>
      <c r="L878" s="882"/>
      <c r="M878" s="400">
        <f t="shared" ref="M878:Q879" si="220">M102</f>
        <v>0</v>
      </c>
      <c r="N878" s="1255"/>
      <c r="O878" s="1384"/>
      <c r="P878" s="1384"/>
      <c r="Q878" s="1384"/>
      <c r="R878" s="1384"/>
      <c r="S878" s="1384"/>
      <c r="T878" s="1384"/>
      <c r="U878" s="1384"/>
      <c r="V878" s="1384"/>
      <c r="W878" s="1384"/>
      <c r="X878" s="1384"/>
      <c r="Y878" s="1384"/>
      <c r="Z878" s="1384"/>
      <c r="AA878" s="1384"/>
      <c r="AB878" s="1384"/>
      <c r="AC878" s="400">
        <f>M878-SUM(N878:AB878)</f>
        <v>0</v>
      </c>
      <c r="AD878" s="1743"/>
      <c r="AE878" s="1083"/>
      <c r="AF878" s="855"/>
      <c r="AG878" s="528"/>
      <c r="AH878" s="521"/>
      <c r="AI878" s="521"/>
      <c r="AJ878" s="521"/>
      <c r="AK878" s="521"/>
      <c r="AL878" s="521"/>
      <c r="AM878" s="521"/>
      <c r="AN878" s="521"/>
      <c r="AO878" s="521"/>
      <c r="AP878" s="521"/>
      <c r="AQ878" s="521"/>
      <c r="AR878" s="521"/>
      <c r="AS878" s="521"/>
      <c r="AT878" s="521"/>
      <c r="AU878" s="521"/>
      <c r="AV878" s="521"/>
      <c r="AW878" s="521"/>
      <c r="AX878" s="521"/>
      <c r="AY878" s="521"/>
      <c r="AZ878" s="521"/>
      <c r="BA878" s="521"/>
      <c r="BB878" s="521"/>
      <c r="BC878" s="521"/>
      <c r="BD878" s="521"/>
      <c r="BE878" s="521"/>
      <c r="BF878" s="521"/>
      <c r="BG878" s="521"/>
      <c r="BH878" s="521"/>
      <c r="BI878" s="521"/>
      <c r="BJ878" s="521"/>
      <c r="BK878" s="521"/>
      <c r="BL878" s="521"/>
      <c r="BM878" s="521"/>
      <c r="BN878" s="521"/>
      <c r="BO878" s="521"/>
      <c r="BP878" s="521"/>
      <c r="BQ878" s="521"/>
      <c r="BR878" s="521"/>
      <c r="BS878" s="521"/>
      <c r="BT878" s="521"/>
      <c r="BU878" s="521"/>
      <c r="BV878" s="521"/>
      <c r="BW878" s="521"/>
      <c r="BX878" s="521"/>
      <c r="BY878" s="521"/>
      <c r="BZ878" s="521"/>
      <c r="CA878" s="521"/>
      <c r="CB878" s="521"/>
      <c r="CC878" s="521"/>
      <c r="CD878" s="521"/>
      <c r="CE878" s="521"/>
      <c r="CF878" s="521"/>
      <c r="CG878" s="521"/>
      <c r="CH878" s="521"/>
      <c r="CI878" s="521"/>
      <c r="CJ878" s="521"/>
      <c r="CK878" s="521"/>
      <c r="CL878" s="521"/>
      <c r="CM878" s="521"/>
      <c r="CN878" s="521"/>
      <c r="CO878" s="521"/>
      <c r="CP878" s="521"/>
      <c r="CQ878" s="521"/>
    </row>
    <row r="879" spans="1:95" s="69" customFormat="1" ht="15" customHeight="1" outlineLevel="1" x14ac:dyDescent="0.2">
      <c r="A879" s="11">
        <v>199</v>
      </c>
      <c r="B879" s="294"/>
      <c r="C879" s="289"/>
      <c r="D879" s="289"/>
      <c r="E879" s="289"/>
      <c r="F879" s="880" t="str">
        <f>'2. CAD NCCF'!F879:L879</f>
        <v xml:space="preserve">RMI (payments) </v>
      </c>
      <c r="G879" s="881"/>
      <c r="H879" s="881"/>
      <c r="I879" s="881"/>
      <c r="J879" s="881"/>
      <c r="K879" s="881"/>
      <c r="L879" s="882"/>
      <c r="M879" s="400">
        <f t="shared" si="220"/>
        <v>0</v>
      </c>
      <c r="N879" s="411">
        <f t="shared" si="220"/>
        <v>0</v>
      </c>
      <c r="O879" s="414">
        <f t="shared" si="220"/>
        <v>0</v>
      </c>
      <c r="P879" s="414">
        <f t="shared" si="220"/>
        <v>0</v>
      </c>
      <c r="Q879" s="415">
        <f t="shared" si="220"/>
        <v>0</v>
      </c>
      <c r="R879" s="411">
        <f>IF($AD103="contractuel",R103,SUM($N879:$Q879))</f>
        <v>0</v>
      </c>
      <c r="S879" s="414">
        <f t="shared" ref="S879:AB879" si="221">IF($AD103="contractuel",S103,SUM($N879:$Q879))</f>
        <v>0</v>
      </c>
      <c r="T879" s="414">
        <f t="shared" si="221"/>
        <v>0</v>
      </c>
      <c r="U879" s="414">
        <f t="shared" si="221"/>
        <v>0</v>
      </c>
      <c r="V879" s="414">
        <f t="shared" si="221"/>
        <v>0</v>
      </c>
      <c r="W879" s="414">
        <f t="shared" si="221"/>
        <v>0</v>
      </c>
      <c r="X879" s="414">
        <f t="shared" si="221"/>
        <v>0</v>
      </c>
      <c r="Y879" s="414">
        <f t="shared" si="221"/>
        <v>0</v>
      </c>
      <c r="Z879" s="414">
        <f t="shared" si="221"/>
        <v>0</v>
      </c>
      <c r="AA879" s="414">
        <f t="shared" si="221"/>
        <v>0</v>
      </c>
      <c r="AB879" s="414">
        <f t="shared" si="221"/>
        <v>0</v>
      </c>
      <c r="AC879" s="400">
        <f>M879-SUM(N879:AB879)</f>
        <v>0</v>
      </c>
      <c r="AD879" s="1743"/>
      <c r="AE879" s="1083"/>
      <c r="AF879" s="855"/>
      <c r="AG879" s="528"/>
      <c r="AH879" s="521"/>
      <c r="AI879" s="521"/>
      <c r="AJ879" s="521"/>
      <c r="AK879" s="521"/>
      <c r="AL879" s="521"/>
      <c r="AM879" s="521"/>
      <c r="AN879" s="521"/>
      <c r="AO879" s="521"/>
      <c r="AP879" s="521"/>
      <c r="AQ879" s="521"/>
      <c r="AR879" s="521"/>
      <c r="AS879" s="521"/>
      <c r="AT879" s="521"/>
      <c r="AU879" s="521"/>
      <c r="AV879" s="521"/>
      <c r="AW879" s="521"/>
      <c r="AX879" s="521"/>
      <c r="AY879" s="521"/>
      <c r="AZ879" s="521"/>
      <c r="BA879" s="521"/>
      <c r="BB879" s="521"/>
      <c r="BC879" s="521"/>
      <c r="BD879" s="521"/>
      <c r="BE879" s="521"/>
      <c r="BF879" s="521"/>
      <c r="BG879" s="521"/>
      <c r="BH879" s="521"/>
      <c r="BI879" s="521"/>
      <c r="BJ879" s="521"/>
      <c r="BK879" s="521"/>
      <c r="BL879" s="521"/>
      <c r="BM879" s="521"/>
      <c r="BN879" s="521"/>
      <c r="BO879" s="521"/>
      <c r="BP879" s="521"/>
      <c r="BQ879" s="521"/>
      <c r="BR879" s="521"/>
      <c r="BS879" s="521"/>
      <c r="BT879" s="521"/>
      <c r="BU879" s="521"/>
      <c r="BV879" s="521"/>
      <c r="BW879" s="521"/>
      <c r="BX879" s="521"/>
      <c r="BY879" s="521"/>
      <c r="BZ879" s="521"/>
      <c r="CA879" s="521"/>
      <c r="CB879" s="521"/>
      <c r="CC879" s="521"/>
      <c r="CD879" s="521"/>
      <c r="CE879" s="521"/>
      <c r="CF879" s="521"/>
      <c r="CG879" s="521"/>
      <c r="CH879" s="521"/>
      <c r="CI879" s="521"/>
      <c r="CJ879" s="521"/>
      <c r="CK879" s="521"/>
      <c r="CL879" s="521"/>
      <c r="CM879" s="521"/>
      <c r="CN879" s="521"/>
      <c r="CO879" s="521"/>
      <c r="CP879" s="521"/>
      <c r="CQ879" s="521"/>
    </row>
    <row r="880" spans="1:95" s="69" customFormat="1" outlineLevel="1" x14ac:dyDescent="0.2">
      <c r="A880" s="11">
        <v>200</v>
      </c>
      <c r="B880" s="294"/>
      <c r="C880" s="289"/>
      <c r="D880" s="289"/>
      <c r="E880" s="877" t="str">
        <f>'2. CAD NCCF'!E880:L880</f>
        <v>RM not insured (RMNI)</v>
      </c>
      <c r="F880" s="878"/>
      <c r="G880" s="878"/>
      <c r="H880" s="878"/>
      <c r="I880" s="878"/>
      <c r="J880" s="878"/>
      <c r="K880" s="878"/>
      <c r="L880" s="879"/>
      <c r="M880" s="399">
        <f>SUBTOTAL(9,M881:M882)</f>
        <v>0</v>
      </c>
      <c r="N880" s="402">
        <f t="shared" ref="N880:AC880" si="222">SUBTOTAL(9,N881:N882)</f>
        <v>0</v>
      </c>
      <c r="O880" s="406">
        <f t="shared" si="222"/>
        <v>0</v>
      </c>
      <c r="P880" s="405">
        <f t="shared" si="222"/>
        <v>0</v>
      </c>
      <c r="Q880" s="407">
        <f t="shared" si="222"/>
        <v>0</v>
      </c>
      <c r="R880" s="402">
        <f t="shared" si="222"/>
        <v>0</v>
      </c>
      <c r="S880" s="405">
        <f t="shared" si="222"/>
        <v>0</v>
      </c>
      <c r="T880" s="406">
        <f t="shared" si="222"/>
        <v>0</v>
      </c>
      <c r="U880" s="405">
        <f t="shared" si="222"/>
        <v>0</v>
      </c>
      <c r="V880" s="406">
        <f t="shared" si="222"/>
        <v>0</v>
      </c>
      <c r="W880" s="405">
        <f t="shared" si="222"/>
        <v>0</v>
      </c>
      <c r="X880" s="406">
        <f t="shared" si="222"/>
        <v>0</v>
      </c>
      <c r="Y880" s="405">
        <f t="shared" si="222"/>
        <v>0</v>
      </c>
      <c r="Z880" s="406">
        <f t="shared" si="222"/>
        <v>0</v>
      </c>
      <c r="AA880" s="405">
        <f t="shared" si="222"/>
        <v>0</v>
      </c>
      <c r="AB880" s="416">
        <f t="shared" si="222"/>
        <v>0</v>
      </c>
      <c r="AC880" s="399">
        <f t="shared" si="222"/>
        <v>0</v>
      </c>
      <c r="AD880" s="1743"/>
      <c r="AE880" s="1083"/>
      <c r="AF880" s="855"/>
      <c r="AG880" s="528"/>
      <c r="AH880" s="521"/>
      <c r="AI880" s="521"/>
      <c r="AJ880" s="521"/>
      <c r="AK880" s="521"/>
      <c r="AL880" s="521"/>
      <c r="AM880" s="521"/>
      <c r="AN880" s="521"/>
      <c r="AO880" s="521"/>
      <c r="AP880" s="521"/>
      <c r="AQ880" s="521"/>
      <c r="AR880" s="521"/>
      <c r="AS880" s="521"/>
      <c r="AT880" s="521"/>
      <c r="AU880" s="521"/>
      <c r="AV880" s="521"/>
      <c r="AW880" s="521"/>
      <c r="AX880" s="521"/>
      <c r="AY880" s="521"/>
      <c r="AZ880" s="521"/>
      <c r="BA880" s="521"/>
      <c r="BB880" s="521"/>
      <c r="BC880" s="521"/>
      <c r="BD880" s="521"/>
      <c r="BE880" s="521"/>
      <c r="BF880" s="521"/>
      <c r="BG880" s="521"/>
      <c r="BH880" s="521"/>
      <c r="BI880" s="521"/>
      <c r="BJ880" s="521"/>
      <c r="BK880" s="521"/>
      <c r="BL880" s="521"/>
      <c r="BM880" s="521"/>
      <c r="BN880" s="521"/>
      <c r="BO880" s="521"/>
      <c r="BP880" s="521"/>
      <c r="BQ880" s="521"/>
      <c r="BR880" s="521"/>
      <c r="BS880" s="521"/>
      <c r="BT880" s="521"/>
      <c r="BU880" s="521"/>
      <c r="BV880" s="521"/>
      <c r="BW880" s="521"/>
      <c r="BX880" s="521"/>
      <c r="BY880" s="521"/>
      <c r="BZ880" s="521"/>
      <c r="CA880" s="521"/>
      <c r="CB880" s="521"/>
      <c r="CC880" s="521"/>
      <c r="CD880" s="521"/>
      <c r="CE880" s="521"/>
      <c r="CF880" s="521"/>
      <c r="CG880" s="521"/>
      <c r="CH880" s="521"/>
      <c r="CI880" s="521"/>
      <c r="CJ880" s="521"/>
      <c r="CK880" s="521"/>
      <c r="CL880" s="521"/>
      <c r="CM880" s="521"/>
      <c r="CN880" s="521"/>
      <c r="CO880" s="521"/>
      <c r="CP880" s="521"/>
      <c r="CQ880" s="521"/>
    </row>
    <row r="881" spans="1:95" s="69" customFormat="1" outlineLevel="1" x14ac:dyDescent="0.2">
      <c r="A881" s="11">
        <v>201</v>
      </c>
      <c r="B881" s="294"/>
      <c r="C881" s="289"/>
      <c r="D881" s="289"/>
      <c r="E881" s="289"/>
      <c r="F881" s="880" t="str">
        <f>'2. CAD NCCF'!F881:L881</f>
        <v xml:space="preserve">RMNI (balance of maturity) </v>
      </c>
      <c r="G881" s="881"/>
      <c r="H881" s="881"/>
      <c r="I881" s="881"/>
      <c r="J881" s="881"/>
      <c r="K881" s="881"/>
      <c r="L881" s="882"/>
      <c r="M881" s="400">
        <f t="shared" ref="M881:Q882" si="223">M105</f>
        <v>0</v>
      </c>
      <c r="N881" s="1255"/>
      <c r="O881" s="1384"/>
      <c r="P881" s="1384"/>
      <c r="Q881" s="1384"/>
      <c r="R881" s="1384"/>
      <c r="S881" s="1384"/>
      <c r="T881" s="1384"/>
      <c r="U881" s="1384"/>
      <c r="V881" s="1384"/>
      <c r="W881" s="1384"/>
      <c r="X881" s="1384"/>
      <c r="Y881" s="1384"/>
      <c r="Z881" s="1384"/>
      <c r="AA881" s="1384"/>
      <c r="AB881" s="1384"/>
      <c r="AC881" s="400">
        <f>M881-SUM(N881:AB881)</f>
        <v>0</v>
      </c>
      <c r="AD881" s="1743"/>
      <c r="AE881" s="1083"/>
      <c r="AF881" s="855"/>
      <c r="AG881" s="528"/>
      <c r="AH881" s="521"/>
      <c r="AI881" s="521"/>
      <c r="AJ881" s="521"/>
      <c r="AK881" s="521"/>
      <c r="AL881" s="521"/>
      <c r="AM881" s="521"/>
      <c r="AN881" s="521"/>
      <c r="AO881" s="521"/>
      <c r="AP881" s="521"/>
      <c r="AQ881" s="521"/>
      <c r="AR881" s="521"/>
      <c r="AS881" s="521"/>
      <c r="AT881" s="521"/>
      <c r="AU881" s="521"/>
      <c r="AV881" s="521"/>
      <c r="AW881" s="521"/>
      <c r="AX881" s="521"/>
      <c r="AY881" s="521"/>
      <c r="AZ881" s="521"/>
      <c r="BA881" s="521"/>
      <c r="BB881" s="521"/>
      <c r="BC881" s="521"/>
      <c r="BD881" s="521"/>
      <c r="BE881" s="521"/>
      <c r="BF881" s="521"/>
      <c r="BG881" s="521"/>
      <c r="BH881" s="521"/>
      <c r="BI881" s="521"/>
      <c r="BJ881" s="521"/>
      <c r="BK881" s="521"/>
      <c r="BL881" s="521"/>
      <c r="BM881" s="521"/>
      <c r="BN881" s="521"/>
      <c r="BO881" s="521"/>
      <c r="BP881" s="521"/>
      <c r="BQ881" s="521"/>
      <c r="BR881" s="521"/>
      <c r="BS881" s="521"/>
      <c r="BT881" s="521"/>
      <c r="BU881" s="521"/>
      <c r="BV881" s="521"/>
      <c r="BW881" s="521"/>
      <c r="BX881" s="521"/>
      <c r="BY881" s="521"/>
      <c r="BZ881" s="521"/>
      <c r="CA881" s="521"/>
      <c r="CB881" s="521"/>
      <c r="CC881" s="521"/>
      <c r="CD881" s="521"/>
      <c r="CE881" s="521"/>
      <c r="CF881" s="521"/>
      <c r="CG881" s="521"/>
      <c r="CH881" s="521"/>
      <c r="CI881" s="521"/>
      <c r="CJ881" s="521"/>
      <c r="CK881" s="521"/>
      <c r="CL881" s="521"/>
      <c r="CM881" s="521"/>
      <c r="CN881" s="521"/>
      <c r="CO881" s="521"/>
      <c r="CP881" s="521"/>
      <c r="CQ881" s="521"/>
    </row>
    <row r="882" spans="1:95" s="69" customFormat="1" ht="15" customHeight="1" outlineLevel="1" x14ac:dyDescent="0.2">
      <c r="A882" s="11">
        <v>202</v>
      </c>
      <c r="B882" s="294"/>
      <c r="C882" s="289"/>
      <c r="D882" s="289"/>
      <c r="E882" s="289"/>
      <c r="F882" s="880" t="str">
        <f>'2. CAD NCCF'!F882:L882</f>
        <v xml:space="preserve">RMNI (payments) </v>
      </c>
      <c r="G882" s="881"/>
      <c r="H882" s="881"/>
      <c r="I882" s="881"/>
      <c r="J882" s="881"/>
      <c r="K882" s="881"/>
      <c r="L882" s="882"/>
      <c r="M882" s="400">
        <f t="shared" si="223"/>
        <v>0</v>
      </c>
      <c r="N882" s="411">
        <f t="shared" si="223"/>
        <v>0</v>
      </c>
      <c r="O882" s="414">
        <f t="shared" si="223"/>
        <v>0</v>
      </c>
      <c r="P882" s="414">
        <f t="shared" si="223"/>
        <v>0</v>
      </c>
      <c r="Q882" s="415">
        <f t="shared" si="223"/>
        <v>0</v>
      </c>
      <c r="R882" s="402">
        <f>IF($AD106="contractuel",R106,SUM($N882:$Q882))</f>
        <v>0</v>
      </c>
      <c r="S882" s="405">
        <f t="shared" ref="S882:AB882" si="224">IF($AD106="contractuel",S106,SUM($N882:$Q882))</f>
        <v>0</v>
      </c>
      <c r="T882" s="406">
        <f t="shared" si="224"/>
        <v>0</v>
      </c>
      <c r="U882" s="405">
        <f t="shared" si="224"/>
        <v>0</v>
      </c>
      <c r="V882" s="406">
        <f t="shared" si="224"/>
        <v>0</v>
      </c>
      <c r="W882" s="405">
        <f t="shared" si="224"/>
        <v>0</v>
      </c>
      <c r="X882" s="406">
        <f t="shared" si="224"/>
        <v>0</v>
      </c>
      <c r="Y882" s="405">
        <f t="shared" si="224"/>
        <v>0</v>
      </c>
      <c r="Z882" s="406">
        <f t="shared" si="224"/>
        <v>0</v>
      </c>
      <c r="AA882" s="405">
        <f t="shared" si="224"/>
        <v>0</v>
      </c>
      <c r="AB882" s="416">
        <f t="shared" si="224"/>
        <v>0</v>
      </c>
      <c r="AC882" s="400">
        <f>M882-SUM(N882:AB882)</f>
        <v>0</v>
      </c>
      <c r="AD882" s="1744"/>
      <c r="AE882" s="858"/>
      <c r="AF882" s="858"/>
      <c r="AG882" s="528"/>
      <c r="AH882" s="521"/>
      <c r="AI882" s="521"/>
      <c r="AJ882" s="521"/>
      <c r="AK882" s="521"/>
      <c r="AL882" s="521"/>
      <c r="AM882" s="521"/>
      <c r="AN882" s="521"/>
      <c r="AO882" s="521"/>
      <c r="AP882" s="521"/>
      <c r="AQ882" s="521"/>
      <c r="AR882" s="521"/>
      <c r="AS882" s="521"/>
      <c r="AT882" s="521"/>
      <c r="AU882" s="521"/>
      <c r="AV882" s="521"/>
      <c r="AW882" s="521"/>
      <c r="AX882" s="521"/>
      <c r="AY882" s="521"/>
      <c r="AZ882" s="521"/>
      <c r="BA882" s="521"/>
      <c r="BB882" s="521"/>
      <c r="BC882" s="521"/>
      <c r="BD882" s="521"/>
      <c r="BE882" s="521"/>
      <c r="BF882" s="521"/>
      <c r="BG882" s="521"/>
      <c r="BH882" s="521"/>
      <c r="BI882" s="521"/>
      <c r="BJ882" s="521"/>
      <c r="BK882" s="521"/>
      <c r="BL882" s="521"/>
      <c r="BM882" s="521"/>
      <c r="BN882" s="521"/>
      <c r="BO882" s="521"/>
      <c r="BP882" s="521"/>
      <c r="BQ882" s="521"/>
      <c r="BR882" s="521"/>
      <c r="BS882" s="521"/>
      <c r="BT882" s="521"/>
      <c r="BU882" s="521"/>
      <c r="BV882" s="521"/>
      <c r="BW882" s="521"/>
      <c r="BX882" s="521"/>
      <c r="BY882" s="521"/>
      <c r="BZ882" s="521"/>
      <c r="CA882" s="521"/>
      <c r="CB882" s="521"/>
      <c r="CC882" s="521"/>
      <c r="CD882" s="521"/>
      <c r="CE882" s="521"/>
      <c r="CF882" s="521"/>
      <c r="CG882" s="521"/>
      <c r="CH882" s="521"/>
      <c r="CI882" s="521"/>
      <c r="CJ882" s="521"/>
      <c r="CK882" s="521"/>
      <c r="CL882" s="521"/>
      <c r="CM882" s="521"/>
      <c r="CN882" s="521"/>
      <c r="CO882" s="521"/>
      <c r="CP882" s="521"/>
      <c r="CQ882" s="521"/>
    </row>
    <row r="883" spans="1:95" s="69" customFormat="1" outlineLevel="1" x14ac:dyDescent="0.2">
      <c r="A883" s="11">
        <v>203</v>
      </c>
      <c r="B883" s="294"/>
      <c r="C883" s="289"/>
      <c r="D883" s="868" t="str">
        <f>'2. CAD NCCF'!D883:AF883</f>
        <v>Commercial mortgages (CM)</v>
      </c>
      <c r="E883" s="869"/>
      <c r="F883" s="869"/>
      <c r="G883" s="869"/>
      <c r="H883" s="869"/>
      <c r="I883" s="869"/>
      <c r="J883" s="869"/>
      <c r="K883" s="869"/>
      <c r="L883" s="869"/>
      <c r="M883" s="869"/>
      <c r="N883" s="869"/>
      <c r="O883" s="869"/>
      <c r="P883" s="869"/>
      <c r="Q883" s="869"/>
      <c r="R883" s="869"/>
      <c r="S883" s="869"/>
      <c r="T883" s="869"/>
      <c r="U883" s="869"/>
      <c r="V883" s="869"/>
      <c r="W883" s="869"/>
      <c r="X883" s="869"/>
      <c r="Y883" s="869"/>
      <c r="Z883" s="869"/>
      <c r="AA883" s="869"/>
      <c r="AB883" s="869"/>
      <c r="AC883" s="869"/>
      <c r="AD883" s="869"/>
      <c r="AE883" s="869"/>
      <c r="AF883" s="869"/>
      <c r="AG883" s="528"/>
      <c r="AH883" s="521"/>
      <c r="AI883" s="521"/>
      <c r="AJ883" s="521"/>
      <c r="AK883" s="521"/>
      <c r="AL883" s="521"/>
      <c r="AM883" s="521"/>
      <c r="AN883" s="521"/>
      <c r="AO883" s="521"/>
      <c r="AP883" s="521"/>
      <c r="AQ883" s="521"/>
      <c r="AR883" s="521"/>
      <c r="AS883" s="521"/>
      <c r="AT883" s="521"/>
      <c r="AU883" s="521"/>
      <c r="AV883" s="521"/>
      <c r="AW883" s="521"/>
      <c r="AX883" s="521"/>
      <c r="AY883" s="521"/>
      <c r="AZ883" s="521"/>
      <c r="BA883" s="521"/>
      <c r="BB883" s="521"/>
      <c r="BC883" s="521"/>
      <c r="BD883" s="521"/>
      <c r="BE883" s="521"/>
      <c r="BF883" s="521"/>
      <c r="BG883" s="521"/>
      <c r="BH883" s="521"/>
      <c r="BI883" s="521"/>
      <c r="BJ883" s="521"/>
      <c r="BK883" s="521"/>
      <c r="BL883" s="521"/>
      <c r="BM883" s="521"/>
      <c r="BN883" s="521"/>
      <c r="BO883" s="521"/>
      <c r="BP883" s="521"/>
      <c r="BQ883" s="521"/>
      <c r="BR883" s="521"/>
      <c r="BS883" s="521"/>
      <c r="BT883" s="521"/>
      <c r="BU883" s="521"/>
      <c r="BV883" s="521"/>
      <c r="BW883" s="521"/>
      <c r="BX883" s="521"/>
      <c r="BY883" s="521"/>
      <c r="BZ883" s="521"/>
      <c r="CA883" s="521"/>
      <c r="CB883" s="521"/>
      <c r="CC883" s="521"/>
      <c r="CD883" s="521"/>
      <c r="CE883" s="521"/>
      <c r="CF883" s="521"/>
      <c r="CG883" s="521"/>
      <c r="CH883" s="521"/>
      <c r="CI883" s="521"/>
      <c r="CJ883" s="521"/>
      <c r="CK883" s="521"/>
      <c r="CL883" s="521"/>
      <c r="CM883" s="521"/>
      <c r="CN883" s="521"/>
      <c r="CO883" s="521"/>
      <c r="CP883" s="521"/>
      <c r="CQ883" s="521"/>
    </row>
    <row r="884" spans="1:95" s="69" customFormat="1" outlineLevel="1" x14ac:dyDescent="0.2">
      <c r="A884" s="11">
        <v>204</v>
      </c>
      <c r="B884" s="294"/>
      <c r="C884" s="289"/>
      <c r="D884" s="289"/>
      <c r="E884" s="933" t="str">
        <f>'2. CAD NCCF'!E884:L884</f>
        <v>Securitised commercial mortgages (SCM)</v>
      </c>
      <c r="F884" s="934"/>
      <c r="G884" s="934"/>
      <c r="H884" s="934"/>
      <c r="I884" s="934"/>
      <c r="J884" s="934"/>
      <c r="K884" s="934"/>
      <c r="L884" s="935"/>
      <c r="M884" s="399">
        <f>SUBTOTAL(9,M885:M888)</f>
        <v>0</v>
      </c>
      <c r="N884" s="402">
        <f t="shared" ref="N884:AC884" si="225">SUBTOTAL(9,N885:N888)</f>
        <v>0</v>
      </c>
      <c r="O884" s="406">
        <f t="shared" si="225"/>
        <v>0</v>
      </c>
      <c r="P884" s="405">
        <f t="shared" si="225"/>
        <v>0</v>
      </c>
      <c r="Q884" s="407">
        <f t="shared" si="225"/>
        <v>0</v>
      </c>
      <c r="R884" s="402">
        <f t="shared" si="225"/>
        <v>0</v>
      </c>
      <c r="S884" s="405">
        <f t="shared" si="225"/>
        <v>0</v>
      </c>
      <c r="T884" s="406">
        <f t="shared" si="225"/>
        <v>0</v>
      </c>
      <c r="U884" s="405">
        <f t="shared" si="225"/>
        <v>0</v>
      </c>
      <c r="V884" s="406">
        <f t="shared" si="225"/>
        <v>0</v>
      </c>
      <c r="W884" s="405">
        <f t="shared" si="225"/>
        <v>0</v>
      </c>
      <c r="X884" s="406">
        <f t="shared" si="225"/>
        <v>0</v>
      </c>
      <c r="Y884" s="405">
        <f t="shared" si="225"/>
        <v>0</v>
      </c>
      <c r="Z884" s="406">
        <f t="shared" si="225"/>
        <v>0</v>
      </c>
      <c r="AA884" s="405">
        <f t="shared" si="225"/>
        <v>0</v>
      </c>
      <c r="AB884" s="416">
        <f t="shared" si="225"/>
        <v>0</v>
      </c>
      <c r="AC884" s="399">
        <f t="shared" si="225"/>
        <v>0</v>
      </c>
      <c r="AD884" s="1786"/>
      <c r="AE884" s="852"/>
      <c r="AF884" s="852"/>
      <c r="AG884" s="528"/>
      <c r="AH884" s="521"/>
      <c r="AI884" s="521"/>
      <c r="AJ884" s="521"/>
      <c r="AK884" s="521"/>
      <c r="AL884" s="521"/>
      <c r="AM884" s="521"/>
      <c r="AN884" s="521"/>
      <c r="AO884" s="521"/>
      <c r="AP884" s="521"/>
      <c r="AQ884" s="521"/>
      <c r="AR884" s="521"/>
      <c r="AS884" s="521"/>
      <c r="AT884" s="521"/>
      <c r="AU884" s="521"/>
      <c r="AV884" s="521"/>
      <c r="AW884" s="521"/>
      <c r="AX884" s="521"/>
      <c r="AY884" s="521"/>
      <c r="AZ884" s="521"/>
      <c r="BA884" s="521"/>
      <c r="BB884" s="521"/>
      <c r="BC884" s="521"/>
      <c r="BD884" s="521"/>
      <c r="BE884" s="521"/>
      <c r="BF884" s="521"/>
      <c r="BG884" s="521"/>
      <c r="BH884" s="521"/>
      <c r="BI884" s="521"/>
      <c r="BJ884" s="521"/>
      <c r="BK884" s="521"/>
      <c r="BL884" s="521"/>
      <c r="BM884" s="521"/>
      <c r="BN884" s="521"/>
      <c r="BO884" s="521"/>
      <c r="BP884" s="521"/>
      <c r="BQ884" s="521"/>
      <c r="BR884" s="521"/>
      <c r="BS884" s="521"/>
      <c r="BT884" s="521"/>
      <c r="BU884" s="521"/>
      <c r="BV884" s="521"/>
      <c r="BW884" s="521"/>
      <c r="BX884" s="521"/>
      <c r="BY884" s="521"/>
      <c r="BZ884" s="521"/>
      <c r="CA884" s="521"/>
      <c r="CB884" s="521"/>
      <c r="CC884" s="521"/>
      <c r="CD884" s="521"/>
      <c r="CE884" s="521"/>
      <c r="CF884" s="521"/>
      <c r="CG884" s="521"/>
      <c r="CH884" s="521"/>
      <c r="CI884" s="521"/>
      <c r="CJ884" s="521"/>
      <c r="CK884" s="521"/>
      <c r="CL884" s="521"/>
      <c r="CM884" s="521"/>
      <c r="CN884" s="521"/>
      <c r="CO884" s="521"/>
      <c r="CP884" s="521"/>
      <c r="CQ884" s="521"/>
    </row>
    <row r="885" spans="1:95" s="69" customFormat="1" outlineLevel="1" x14ac:dyDescent="0.2">
      <c r="A885" s="11">
        <v>205</v>
      </c>
      <c r="B885" s="294"/>
      <c r="C885" s="289"/>
      <c r="D885" s="289"/>
      <c r="E885" s="289"/>
      <c r="F885" s="880" t="str">
        <f>'2. CAD NCCF'!F885:L885</f>
        <v>EULA securitised CM (balance at maturity)</v>
      </c>
      <c r="G885" s="881"/>
      <c r="H885" s="881"/>
      <c r="I885" s="881"/>
      <c r="J885" s="881"/>
      <c r="K885" s="881"/>
      <c r="L885" s="882"/>
      <c r="M885" s="400">
        <f t="shared" ref="M885:AB888" si="226">M109</f>
        <v>0</v>
      </c>
      <c r="N885" s="411">
        <f>M885*(1-'Appx 1. Ref Rates'!$E86)</f>
        <v>0</v>
      </c>
      <c r="O885" s="1382"/>
      <c r="P885" s="1253"/>
      <c r="Q885" s="1253"/>
      <c r="R885" s="1253"/>
      <c r="S885" s="1253"/>
      <c r="T885" s="1253"/>
      <c r="U885" s="1253"/>
      <c r="V885" s="1253"/>
      <c r="W885" s="1253"/>
      <c r="X885" s="1253"/>
      <c r="Y885" s="1253"/>
      <c r="Z885" s="1253"/>
      <c r="AA885" s="1253"/>
      <c r="AB885" s="1253"/>
      <c r="AC885" s="400">
        <f t="shared" ref="AC885:AC902" si="227">M885-SUM(N885:AB885)</f>
        <v>0</v>
      </c>
      <c r="AD885" s="1743"/>
      <c r="AE885" s="1083"/>
      <c r="AF885" s="855"/>
      <c r="AG885" s="528"/>
      <c r="AH885" s="521"/>
      <c r="AI885" s="521"/>
      <c r="AJ885" s="521"/>
      <c r="AK885" s="521"/>
      <c r="AL885" s="521"/>
      <c r="AM885" s="521"/>
      <c r="AN885" s="521"/>
      <c r="AO885" s="521"/>
      <c r="AP885" s="521"/>
      <c r="AQ885" s="521"/>
      <c r="AR885" s="521"/>
      <c r="AS885" s="521"/>
      <c r="AT885" s="521"/>
      <c r="AU885" s="521"/>
      <c r="AV885" s="521"/>
      <c r="AW885" s="521"/>
      <c r="AX885" s="521"/>
      <c r="AY885" s="521"/>
      <c r="AZ885" s="521"/>
      <c r="BA885" s="521"/>
      <c r="BB885" s="521"/>
      <c r="BC885" s="521"/>
      <c r="BD885" s="521"/>
      <c r="BE885" s="521"/>
      <c r="BF885" s="521"/>
      <c r="BG885" s="521"/>
      <c r="BH885" s="521"/>
      <c r="BI885" s="521"/>
      <c r="BJ885" s="521"/>
      <c r="BK885" s="521"/>
      <c r="BL885" s="521"/>
      <c r="BM885" s="521"/>
      <c r="BN885" s="521"/>
      <c r="BO885" s="521"/>
      <c r="BP885" s="521"/>
      <c r="BQ885" s="521"/>
      <c r="BR885" s="521"/>
      <c r="BS885" s="521"/>
      <c r="BT885" s="521"/>
      <c r="BU885" s="521"/>
      <c r="BV885" s="521"/>
      <c r="BW885" s="521"/>
      <c r="BX885" s="521"/>
      <c r="BY885" s="521"/>
      <c r="BZ885" s="521"/>
      <c r="CA885" s="521"/>
      <c r="CB885" s="521"/>
      <c r="CC885" s="521"/>
      <c r="CD885" s="521"/>
      <c r="CE885" s="521"/>
      <c r="CF885" s="521"/>
      <c r="CG885" s="521"/>
      <c r="CH885" s="521"/>
      <c r="CI885" s="521"/>
      <c r="CJ885" s="521"/>
      <c r="CK885" s="521"/>
      <c r="CL885" s="521"/>
      <c r="CM885" s="521"/>
      <c r="CN885" s="521"/>
      <c r="CO885" s="521"/>
      <c r="CP885" s="521"/>
      <c r="CQ885" s="521"/>
    </row>
    <row r="886" spans="1:95" s="69" customFormat="1" ht="15" customHeight="1" outlineLevel="1" x14ac:dyDescent="0.2">
      <c r="A886" s="11">
        <v>206</v>
      </c>
      <c r="B886" s="294"/>
      <c r="C886" s="289"/>
      <c r="D886" s="289"/>
      <c r="E886" s="289"/>
      <c r="F886" s="880" t="str">
        <f>'2. CAD NCCF'!F886:L886</f>
        <v>EULA securitised CM (payments)</v>
      </c>
      <c r="G886" s="881"/>
      <c r="H886" s="881"/>
      <c r="I886" s="881"/>
      <c r="J886" s="881"/>
      <c r="K886" s="881"/>
      <c r="L886" s="882"/>
      <c r="M886" s="400">
        <f t="shared" si="226"/>
        <v>0</v>
      </c>
      <c r="N886" s="411">
        <f>M886*(1-'Appx 1. Ref Rates'!$E87)</f>
        <v>0</v>
      </c>
      <c r="O886" s="1383"/>
      <c r="P886" s="977"/>
      <c r="Q886" s="977"/>
      <c r="R886" s="977"/>
      <c r="S886" s="977"/>
      <c r="T886" s="977"/>
      <c r="U886" s="977"/>
      <c r="V886" s="977"/>
      <c r="W886" s="977"/>
      <c r="X886" s="977"/>
      <c r="Y886" s="977"/>
      <c r="Z886" s="977"/>
      <c r="AA886" s="977"/>
      <c r="AB886" s="977"/>
      <c r="AC886" s="400">
        <f t="shared" si="227"/>
        <v>0</v>
      </c>
      <c r="AD886" s="1743"/>
      <c r="AE886" s="1083"/>
      <c r="AF886" s="855"/>
      <c r="AG886" s="528"/>
      <c r="AH886" s="521"/>
      <c r="AI886" s="521"/>
      <c r="AJ886" s="521"/>
      <c r="AK886" s="521"/>
      <c r="AL886" s="521"/>
      <c r="AM886" s="521"/>
      <c r="AN886" s="521"/>
      <c r="AO886" s="521"/>
      <c r="AP886" s="521"/>
      <c r="AQ886" s="521"/>
      <c r="AR886" s="521"/>
      <c r="AS886" s="521"/>
      <c r="AT886" s="521"/>
      <c r="AU886" s="521"/>
      <c r="AV886" s="521"/>
      <c r="AW886" s="521"/>
      <c r="AX886" s="521"/>
      <c r="AY886" s="521"/>
      <c r="AZ886" s="521"/>
      <c r="BA886" s="521"/>
      <c r="BB886" s="521"/>
      <c r="BC886" s="521"/>
      <c r="BD886" s="521"/>
      <c r="BE886" s="521"/>
      <c r="BF886" s="521"/>
      <c r="BG886" s="521"/>
      <c r="BH886" s="521"/>
      <c r="BI886" s="521"/>
      <c r="BJ886" s="521"/>
      <c r="BK886" s="521"/>
      <c r="BL886" s="521"/>
      <c r="BM886" s="521"/>
      <c r="BN886" s="521"/>
      <c r="BO886" s="521"/>
      <c r="BP886" s="521"/>
      <c r="BQ886" s="521"/>
      <c r="BR886" s="521"/>
      <c r="BS886" s="521"/>
      <c r="BT886" s="521"/>
      <c r="BU886" s="521"/>
      <c r="BV886" s="521"/>
      <c r="BW886" s="521"/>
      <c r="BX886" s="521"/>
      <c r="BY886" s="521"/>
      <c r="BZ886" s="521"/>
      <c r="CA886" s="521"/>
      <c r="CB886" s="521"/>
      <c r="CC886" s="521"/>
      <c r="CD886" s="521"/>
      <c r="CE886" s="521"/>
      <c r="CF886" s="521"/>
      <c r="CG886" s="521"/>
      <c r="CH886" s="521"/>
      <c r="CI886" s="521"/>
      <c r="CJ886" s="521"/>
      <c r="CK886" s="521"/>
      <c r="CL886" s="521"/>
      <c r="CM886" s="521"/>
      <c r="CN886" s="521"/>
      <c r="CO886" s="521"/>
      <c r="CP886" s="521"/>
      <c r="CQ886" s="521"/>
    </row>
    <row r="887" spans="1:95" s="69" customFormat="1" ht="15" customHeight="1" outlineLevel="1" x14ac:dyDescent="0.2">
      <c r="A887" s="11">
        <v>207</v>
      </c>
      <c r="B887" s="294"/>
      <c r="C887" s="289"/>
      <c r="D887" s="289"/>
      <c r="E887" s="289"/>
      <c r="F887" s="880" t="str">
        <f>'2. CAD NCCF'!F887:L887</f>
        <v>Encumbered securitised CM (balance at maturity)</v>
      </c>
      <c r="G887" s="881"/>
      <c r="H887" s="881"/>
      <c r="I887" s="881"/>
      <c r="J887" s="881"/>
      <c r="K887" s="881"/>
      <c r="L887" s="882"/>
      <c r="M887" s="400">
        <f t="shared" si="226"/>
        <v>0</v>
      </c>
      <c r="N887" s="411">
        <f t="shared" si="226"/>
        <v>0</v>
      </c>
      <c r="O887" s="414">
        <f t="shared" si="226"/>
        <v>0</v>
      </c>
      <c r="P887" s="414">
        <f t="shared" si="226"/>
        <v>0</v>
      </c>
      <c r="Q887" s="415">
        <f t="shared" si="226"/>
        <v>0</v>
      </c>
      <c r="R887" s="411">
        <f t="shared" si="226"/>
        <v>0</v>
      </c>
      <c r="S887" s="414">
        <f t="shared" si="226"/>
        <v>0</v>
      </c>
      <c r="T887" s="414">
        <f t="shared" si="226"/>
        <v>0</v>
      </c>
      <c r="U887" s="414">
        <f t="shared" si="226"/>
        <v>0</v>
      </c>
      <c r="V887" s="414">
        <f t="shared" si="226"/>
        <v>0</v>
      </c>
      <c r="W887" s="414">
        <f t="shared" si="226"/>
        <v>0</v>
      </c>
      <c r="X887" s="414">
        <f t="shared" si="226"/>
        <v>0</v>
      </c>
      <c r="Y887" s="414">
        <f t="shared" si="226"/>
        <v>0</v>
      </c>
      <c r="Z887" s="414">
        <f t="shared" si="226"/>
        <v>0</v>
      </c>
      <c r="AA887" s="414">
        <f t="shared" si="226"/>
        <v>0</v>
      </c>
      <c r="AB887" s="414">
        <f t="shared" si="226"/>
        <v>0</v>
      </c>
      <c r="AC887" s="400">
        <f t="shared" si="227"/>
        <v>0</v>
      </c>
      <c r="AD887" s="1743"/>
      <c r="AE887" s="1083"/>
      <c r="AF887" s="855"/>
      <c r="AG887" s="528"/>
      <c r="AH887" s="521"/>
      <c r="AI887" s="521"/>
      <c r="AJ887" s="521"/>
      <c r="AK887" s="521"/>
      <c r="AL887" s="521"/>
      <c r="AM887" s="521"/>
      <c r="AN887" s="521"/>
      <c r="AO887" s="521"/>
      <c r="AP887" s="521"/>
      <c r="AQ887" s="521"/>
      <c r="AR887" s="521"/>
      <c r="AS887" s="521"/>
      <c r="AT887" s="521"/>
      <c r="AU887" s="521"/>
      <c r="AV887" s="521"/>
      <c r="AW887" s="521"/>
      <c r="AX887" s="521"/>
      <c r="AY887" s="521"/>
      <c r="AZ887" s="521"/>
      <c r="BA887" s="521"/>
      <c r="BB887" s="521"/>
      <c r="BC887" s="521"/>
      <c r="BD887" s="521"/>
      <c r="BE887" s="521"/>
      <c r="BF887" s="521"/>
      <c r="BG887" s="521"/>
      <c r="BH887" s="521"/>
      <c r="BI887" s="521"/>
      <c r="BJ887" s="521"/>
      <c r="BK887" s="521"/>
      <c r="BL887" s="521"/>
      <c r="BM887" s="521"/>
      <c r="BN887" s="521"/>
      <c r="BO887" s="521"/>
      <c r="BP887" s="521"/>
      <c r="BQ887" s="521"/>
      <c r="BR887" s="521"/>
      <c r="BS887" s="521"/>
      <c r="BT887" s="521"/>
      <c r="BU887" s="521"/>
      <c r="BV887" s="521"/>
      <c r="BW887" s="521"/>
      <c r="BX887" s="521"/>
      <c r="BY887" s="521"/>
      <c r="BZ887" s="521"/>
      <c r="CA887" s="521"/>
      <c r="CB887" s="521"/>
      <c r="CC887" s="521"/>
      <c r="CD887" s="521"/>
      <c r="CE887" s="521"/>
      <c r="CF887" s="521"/>
      <c r="CG887" s="521"/>
      <c r="CH887" s="521"/>
      <c r="CI887" s="521"/>
      <c r="CJ887" s="521"/>
      <c r="CK887" s="521"/>
      <c r="CL887" s="521"/>
      <c r="CM887" s="521"/>
      <c r="CN887" s="521"/>
      <c r="CO887" s="521"/>
      <c r="CP887" s="521"/>
      <c r="CQ887" s="521"/>
    </row>
    <row r="888" spans="1:95" s="69" customFormat="1" ht="15" customHeight="1" outlineLevel="1" x14ac:dyDescent="0.2">
      <c r="A888" s="11">
        <v>208</v>
      </c>
      <c r="B888" s="294"/>
      <c r="C888" s="289"/>
      <c r="D888" s="289"/>
      <c r="E888" s="289"/>
      <c r="F888" s="880" t="str">
        <f>'2. CAD NCCF'!F888:L888</f>
        <v>Encumbered securitised CM (payments)</v>
      </c>
      <c r="G888" s="881"/>
      <c r="H888" s="881"/>
      <c r="I888" s="881"/>
      <c r="J888" s="881"/>
      <c r="K888" s="881"/>
      <c r="L888" s="882"/>
      <c r="M888" s="400">
        <f t="shared" si="226"/>
        <v>0</v>
      </c>
      <c r="N888" s="411">
        <f t="shared" si="226"/>
        <v>0</v>
      </c>
      <c r="O888" s="414">
        <f t="shared" si="226"/>
        <v>0</v>
      </c>
      <c r="P888" s="414">
        <f t="shared" si="226"/>
        <v>0</v>
      </c>
      <c r="Q888" s="415">
        <f t="shared" si="226"/>
        <v>0</v>
      </c>
      <c r="R888" s="411">
        <f t="shared" si="226"/>
        <v>0</v>
      </c>
      <c r="S888" s="414">
        <f t="shared" si="226"/>
        <v>0</v>
      </c>
      <c r="T888" s="414">
        <f t="shared" si="226"/>
        <v>0</v>
      </c>
      <c r="U888" s="414">
        <f t="shared" si="226"/>
        <v>0</v>
      </c>
      <c r="V888" s="414">
        <f t="shared" si="226"/>
        <v>0</v>
      </c>
      <c r="W888" s="414">
        <f t="shared" si="226"/>
        <v>0</v>
      </c>
      <c r="X888" s="414">
        <f t="shared" si="226"/>
        <v>0</v>
      </c>
      <c r="Y888" s="414">
        <f t="shared" si="226"/>
        <v>0</v>
      </c>
      <c r="Z888" s="414">
        <f t="shared" si="226"/>
        <v>0</v>
      </c>
      <c r="AA888" s="414">
        <f t="shared" si="226"/>
        <v>0</v>
      </c>
      <c r="AB888" s="414">
        <f t="shared" si="226"/>
        <v>0</v>
      </c>
      <c r="AC888" s="400">
        <f t="shared" si="227"/>
        <v>0</v>
      </c>
      <c r="AD888" s="1743"/>
      <c r="AE888" s="1083"/>
      <c r="AF888" s="855"/>
      <c r="AG888" s="528"/>
      <c r="AH888" s="521"/>
      <c r="AI888" s="521"/>
      <c r="AJ888" s="521"/>
      <c r="AK888" s="521"/>
      <c r="AL888" s="521"/>
      <c r="AM888" s="521"/>
      <c r="AN888" s="521"/>
      <c r="AO888" s="521"/>
      <c r="AP888" s="521"/>
      <c r="AQ888" s="521"/>
      <c r="AR888" s="521"/>
      <c r="AS888" s="521"/>
      <c r="AT888" s="521"/>
      <c r="AU888" s="521"/>
      <c r="AV888" s="521"/>
      <c r="AW888" s="521"/>
      <c r="AX888" s="521"/>
      <c r="AY888" s="521"/>
      <c r="AZ888" s="521"/>
      <c r="BA888" s="521"/>
      <c r="BB888" s="521"/>
      <c r="BC888" s="521"/>
      <c r="BD888" s="521"/>
      <c r="BE888" s="521"/>
      <c r="BF888" s="521"/>
      <c r="BG888" s="521"/>
      <c r="BH888" s="521"/>
      <c r="BI888" s="521"/>
      <c r="BJ888" s="521"/>
      <c r="BK888" s="521"/>
      <c r="BL888" s="521"/>
      <c r="BM888" s="521"/>
      <c r="BN888" s="521"/>
      <c r="BO888" s="521"/>
      <c r="BP888" s="521"/>
      <c r="BQ888" s="521"/>
      <c r="BR888" s="521"/>
      <c r="BS888" s="521"/>
      <c r="BT888" s="521"/>
      <c r="BU888" s="521"/>
      <c r="BV888" s="521"/>
      <c r="BW888" s="521"/>
      <c r="BX888" s="521"/>
      <c r="BY888" s="521"/>
      <c r="BZ888" s="521"/>
      <c r="CA888" s="521"/>
      <c r="CB888" s="521"/>
      <c r="CC888" s="521"/>
      <c r="CD888" s="521"/>
      <c r="CE888" s="521"/>
      <c r="CF888" s="521"/>
      <c r="CG888" s="521"/>
      <c r="CH888" s="521"/>
      <c r="CI888" s="521"/>
      <c r="CJ888" s="521"/>
      <c r="CK888" s="521"/>
      <c r="CL888" s="521"/>
      <c r="CM888" s="521"/>
      <c r="CN888" s="521"/>
      <c r="CO888" s="521"/>
      <c r="CP888" s="521"/>
      <c r="CQ888" s="521"/>
    </row>
    <row r="889" spans="1:95" s="69" customFormat="1" outlineLevel="1" x14ac:dyDescent="0.2">
      <c r="A889" s="11">
        <v>209</v>
      </c>
      <c r="B889" s="294"/>
      <c r="C889" s="289"/>
      <c r="D889" s="289"/>
      <c r="E889" s="877" t="str">
        <f>'2. CAD NCCF'!E889:L889</f>
        <v>CM insured (CMI)</v>
      </c>
      <c r="F889" s="878"/>
      <c r="G889" s="878"/>
      <c r="H889" s="878"/>
      <c r="I889" s="878"/>
      <c r="J889" s="878"/>
      <c r="K889" s="878"/>
      <c r="L889" s="879"/>
      <c r="M889" s="399">
        <f>SUBTOTAL(9,M890:M891)</f>
        <v>0</v>
      </c>
      <c r="N889" s="402">
        <f t="shared" ref="N889:AC889" si="228">SUBTOTAL(9,N890:N891)</f>
        <v>0</v>
      </c>
      <c r="O889" s="406">
        <f t="shared" si="228"/>
        <v>0</v>
      </c>
      <c r="P889" s="405">
        <f t="shared" si="228"/>
        <v>0</v>
      </c>
      <c r="Q889" s="407">
        <f t="shared" si="228"/>
        <v>0</v>
      </c>
      <c r="R889" s="402">
        <f t="shared" si="228"/>
        <v>0</v>
      </c>
      <c r="S889" s="405">
        <f t="shared" si="228"/>
        <v>0</v>
      </c>
      <c r="T889" s="406">
        <f t="shared" si="228"/>
        <v>0</v>
      </c>
      <c r="U889" s="405">
        <f t="shared" si="228"/>
        <v>0</v>
      </c>
      <c r="V889" s="406">
        <f t="shared" si="228"/>
        <v>0</v>
      </c>
      <c r="W889" s="405">
        <f t="shared" si="228"/>
        <v>0</v>
      </c>
      <c r="X889" s="406">
        <f t="shared" si="228"/>
        <v>0</v>
      </c>
      <c r="Y889" s="405">
        <f t="shared" si="228"/>
        <v>0</v>
      </c>
      <c r="Z889" s="406">
        <f t="shared" si="228"/>
        <v>0</v>
      </c>
      <c r="AA889" s="405">
        <f t="shared" si="228"/>
        <v>0</v>
      </c>
      <c r="AB889" s="416">
        <f t="shared" si="228"/>
        <v>0</v>
      </c>
      <c r="AC889" s="399">
        <f t="shared" si="228"/>
        <v>0</v>
      </c>
      <c r="AD889" s="1743"/>
      <c r="AE889" s="1083"/>
      <c r="AF889" s="855"/>
      <c r="AG889" s="528"/>
      <c r="AH889" s="521"/>
      <c r="AI889" s="521"/>
      <c r="AJ889" s="521"/>
      <c r="AK889" s="521"/>
      <c r="AL889" s="521"/>
      <c r="AM889" s="521"/>
      <c r="AN889" s="521"/>
      <c r="AO889" s="521"/>
      <c r="AP889" s="521"/>
      <c r="AQ889" s="521"/>
      <c r="AR889" s="521"/>
      <c r="AS889" s="521"/>
      <c r="AT889" s="521"/>
      <c r="AU889" s="521"/>
      <c r="AV889" s="521"/>
      <c r="AW889" s="521"/>
      <c r="AX889" s="521"/>
      <c r="AY889" s="521"/>
      <c r="AZ889" s="521"/>
      <c r="BA889" s="521"/>
      <c r="BB889" s="521"/>
      <c r="BC889" s="521"/>
      <c r="BD889" s="521"/>
      <c r="BE889" s="521"/>
      <c r="BF889" s="521"/>
      <c r="BG889" s="521"/>
      <c r="BH889" s="521"/>
      <c r="BI889" s="521"/>
      <c r="BJ889" s="521"/>
      <c r="BK889" s="521"/>
      <c r="BL889" s="521"/>
      <c r="BM889" s="521"/>
      <c r="BN889" s="521"/>
      <c r="BO889" s="521"/>
      <c r="BP889" s="521"/>
      <c r="BQ889" s="521"/>
      <c r="BR889" s="521"/>
      <c r="BS889" s="521"/>
      <c r="BT889" s="521"/>
      <c r="BU889" s="521"/>
      <c r="BV889" s="521"/>
      <c r="BW889" s="521"/>
      <c r="BX889" s="521"/>
      <c r="BY889" s="521"/>
      <c r="BZ889" s="521"/>
      <c r="CA889" s="521"/>
      <c r="CB889" s="521"/>
      <c r="CC889" s="521"/>
      <c r="CD889" s="521"/>
      <c r="CE889" s="521"/>
      <c r="CF889" s="521"/>
      <c r="CG889" s="521"/>
      <c r="CH889" s="521"/>
      <c r="CI889" s="521"/>
      <c r="CJ889" s="521"/>
      <c r="CK889" s="521"/>
      <c r="CL889" s="521"/>
      <c r="CM889" s="521"/>
      <c r="CN889" s="521"/>
      <c r="CO889" s="521"/>
      <c r="CP889" s="521"/>
      <c r="CQ889" s="521"/>
    </row>
    <row r="890" spans="1:95" s="69" customFormat="1" outlineLevel="1" x14ac:dyDescent="0.2">
      <c r="A890" s="11">
        <v>210</v>
      </c>
      <c r="B890" s="294"/>
      <c r="C890" s="289"/>
      <c r="D890" s="289"/>
      <c r="E890" s="289"/>
      <c r="F890" s="880" t="str">
        <f>'2. CAD NCCF'!F890:L890</f>
        <v xml:space="preserve">CMI (balance at maturity) </v>
      </c>
      <c r="G890" s="881"/>
      <c r="H890" s="881"/>
      <c r="I890" s="881"/>
      <c r="J890" s="881"/>
      <c r="K890" s="881"/>
      <c r="L890" s="882"/>
      <c r="M890" s="400">
        <f t="shared" ref="M890:Q891" si="229">M114</f>
        <v>0</v>
      </c>
      <c r="N890" s="1255"/>
      <c r="O890" s="1384"/>
      <c r="P890" s="1384"/>
      <c r="Q890" s="1384"/>
      <c r="R890" s="1384"/>
      <c r="S890" s="1384"/>
      <c r="T890" s="1384"/>
      <c r="U890" s="1384"/>
      <c r="V890" s="1384"/>
      <c r="W890" s="1384"/>
      <c r="X890" s="1384"/>
      <c r="Y890" s="1384"/>
      <c r="Z890" s="1384"/>
      <c r="AA890" s="1384"/>
      <c r="AB890" s="1384"/>
      <c r="AC890" s="400">
        <f t="shared" si="227"/>
        <v>0</v>
      </c>
      <c r="AD890" s="1743"/>
      <c r="AE890" s="1083"/>
      <c r="AF890" s="855"/>
      <c r="AG890" s="528"/>
      <c r="AH890" s="521"/>
      <c r="AI890" s="521"/>
      <c r="AJ890" s="521"/>
      <c r="AK890" s="521"/>
      <c r="AL890" s="521"/>
      <c r="AM890" s="521"/>
      <c r="AN890" s="521"/>
      <c r="AO890" s="521"/>
      <c r="AP890" s="521"/>
      <c r="AQ890" s="521"/>
      <c r="AR890" s="521"/>
      <c r="AS890" s="521"/>
      <c r="AT890" s="521"/>
      <c r="AU890" s="521"/>
      <c r="AV890" s="521"/>
      <c r="AW890" s="521"/>
      <c r="AX890" s="521"/>
      <c r="AY890" s="521"/>
      <c r="AZ890" s="521"/>
      <c r="BA890" s="521"/>
      <c r="BB890" s="521"/>
      <c r="BC890" s="521"/>
      <c r="BD890" s="521"/>
      <c r="BE890" s="521"/>
      <c r="BF890" s="521"/>
      <c r="BG890" s="521"/>
      <c r="BH890" s="521"/>
      <c r="BI890" s="521"/>
      <c r="BJ890" s="521"/>
      <c r="BK890" s="521"/>
      <c r="BL890" s="521"/>
      <c r="BM890" s="521"/>
      <c r="BN890" s="521"/>
      <c r="BO890" s="521"/>
      <c r="BP890" s="521"/>
      <c r="BQ890" s="521"/>
      <c r="BR890" s="521"/>
      <c r="BS890" s="521"/>
      <c r="BT890" s="521"/>
      <c r="BU890" s="521"/>
      <c r="BV890" s="521"/>
      <c r="BW890" s="521"/>
      <c r="BX890" s="521"/>
      <c r="BY890" s="521"/>
      <c r="BZ890" s="521"/>
      <c r="CA890" s="521"/>
      <c r="CB890" s="521"/>
      <c r="CC890" s="521"/>
      <c r="CD890" s="521"/>
      <c r="CE890" s="521"/>
      <c r="CF890" s="521"/>
      <c r="CG890" s="521"/>
      <c r="CH890" s="521"/>
      <c r="CI890" s="521"/>
      <c r="CJ890" s="521"/>
      <c r="CK890" s="521"/>
      <c r="CL890" s="521"/>
      <c r="CM890" s="521"/>
      <c r="CN890" s="521"/>
      <c r="CO890" s="521"/>
      <c r="CP890" s="521"/>
      <c r="CQ890" s="521"/>
    </row>
    <row r="891" spans="1:95" s="69" customFormat="1" ht="15" customHeight="1" outlineLevel="1" x14ac:dyDescent="0.2">
      <c r="A891" s="11">
        <v>211</v>
      </c>
      <c r="B891" s="294"/>
      <c r="C891" s="289"/>
      <c r="D891" s="289"/>
      <c r="E891" s="289"/>
      <c r="F891" s="880" t="str">
        <f>'2. CAD NCCF'!F891:L891</f>
        <v xml:space="preserve">CMI (payments) </v>
      </c>
      <c r="G891" s="881"/>
      <c r="H891" s="881"/>
      <c r="I891" s="881"/>
      <c r="J891" s="881"/>
      <c r="K891" s="881"/>
      <c r="L891" s="882"/>
      <c r="M891" s="400">
        <f t="shared" si="229"/>
        <v>0</v>
      </c>
      <c r="N891" s="411">
        <f t="shared" si="229"/>
        <v>0</v>
      </c>
      <c r="O891" s="414">
        <f t="shared" si="229"/>
        <v>0</v>
      </c>
      <c r="P891" s="414">
        <f t="shared" si="229"/>
        <v>0</v>
      </c>
      <c r="Q891" s="415">
        <f t="shared" si="229"/>
        <v>0</v>
      </c>
      <c r="R891" s="411">
        <f>IF($AD115="contractuel",R115,SUM($N891:$Q891))</f>
        <v>0</v>
      </c>
      <c r="S891" s="414">
        <f t="shared" ref="S891:AB891" si="230">IF($AD115="contractuel",S115,SUM($N891:$Q891))</f>
        <v>0</v>
      </c>
      <c r="T891" s="414">
        <f t="shared" si="230"/>
        <v>0</v>
      </c>
      <c r="U891" s="414">
        <f t="shared" si="230"/>
        <v>0</v>
      </c>
      <c r="V891" s="414">
        <f t="shared" si="230"/>
        <v>0</v>
      </c>
      <c r="W891" s="414">
        <f t="shared" si="230"/>
        <v>0</v>
      </c>
      <c r="X891" s="414">
        <f t="shared" si="230"/>
        <v>0</v>
      </c>
      <c r="Y891" s="414">
        <f t="shared" si="230"/>
        <v>0</v>
      </c>
      <c r="Z891" s="414">
        <f t="shared" si="230"/>
        <v>0</v>
      </c>
      <c r="AA891" s="414">
        <f t="shared" si="230"/>
        <v>0</v>
      </c>
      <c r="AB891" s="414">
        <f t="shared" si="230"/>
        <v>0</v>
      </c>
      <c r="AC891" s="400">
        <f t="shared" si="227"/>
        <v>0</v>
      </c>
      <c r="AD891" s="1743"/>
      <c r="AE891" s="1083"/>
      <c r="AF891" s="855"/>
      <c r="AG891" s="528"/>
      <c r="AH891" s="521"/>
      <c r="AI891" s="521"/>
      <c r="AJ891" s="521"/>
      <c r="AK891" s="521"/>
      <c r="AL891" s="521"/>
      <c r="AM891" s="521"/>
      <c r="AN891" s="521"/>
      <c r="AO891" s="521"/>
      <c r="AP891" s="521"/>
      <c r="AQ891" s="521"/>
      <c r="AR891" s="521"/>
      <c r="AS891" s="521"/>
      <c r="AT891" s="521"/>
      <c r="AU891" s="521"/>
      <c r="AV891" s="521"/>
      <c r="AW891" s="521"/>
      <c r="AX891" s="521"/>
      <c r="AY891" s="521"/>
      <c r="AZ891" s="521"/>
      <c r="BA891" s="521"/>
      <c r="BB891" s="521"/>
      <c r="BC891" s="521"/>
      <c r="BD891" s="521"/>
      <c r="BE891" s="521"/>
      <c r="BF891" s="521"/>
      <c r="BG891" s="521"/>
      <c r="BH891" s="521"/>
      <c r="BI891" s="521"/>
      <c r="BJ891" s="521"/>
      <c r="BK891" s="521"/>
      <c r="BL891" s="521"/>
      <c r="BM891" s="521"/>
      <c r="BN891" s="521"/>
      <c r="BO891" s="521"/>
      <c r="BP891" s="521"/>
      <c r="BQ891" s="521"/>
      <c r="BR891" s="521"/>
      <c r="BS891" s="521"/>
      <c r="BT891" s="521"/>
      <c r="BU891" s="521"/>
      <c r="BV891" s="521"/>
      <c r="BW891" s="521"/>
      <c r="BX891" s="521"/>
      <c r="BY891" s="521"/>
      <c r="BZ891" s="521"/>
      <c r="CA891" s="521"/>
      <c r="CB891" s="521"/>
      <c r="CC891" s="521"/>
      <c r="CD891" s="521"/>
      <c r="CE891" s="521"/>
      <c r="CF891" s="521"/>
      <c r="CG891" s="521"/>
      <c r="CH891" s="521"/>
      <c r="CI891" s="521"/>
      <c r="CJ891" s="521"/>
      <c r="CK891" s="521"/>
      <c r="CL891" s="521"/>
      <c r="CM891" s="521"/>
      <c r="CN891" s="521"/>
      <c r="CO891" s="521"/>
      <c r="CP891" s="521"/>
      <c r="CQ891" s="521"/>
    </row>
    <row r="892" spans="1:95" s="69" customFormat="1" outlineLevel="1" x14ac:dyDescent="0.2">
      <c r="A892" s="11">
        <v>212</v>
      </c>
      <c r="B892" s="294"/>
      <c r="C892" s="289"/>
      <c r="D892" s="289"/>
      <c r="E892" s="877" t="str">
        <f>'2. CAD NCCF'!E892:L892</f>
        <v>CM not insured (CMNI)</v>
      </c>
      <c r="F892" s="878"/>
      <c r="G892" s="878"/>
      <c r="H892" s="878"/>
      <c r="I892" s="878"/>
      <c r="J892" s="878"/>
      <c r="K892" s="878"/>
      <c r="L892" s="879"/>
      <c r="M892" s="399">
        <f t="shared" ref="M892:AC892" si="231">SUBTOTAL(9,M893:M894)</f>
        <v>0</v>
      </c>
      <c r="N892" s="402">
        <f t="shared" si="231"/>
        <v>0</v>
      </c>
      <c r="O892" s="406">
        <f t="shared" si="231"/>
        <v>0</v>
      </c>
      <c r="P892" s="405">
        <f t="shared" si="231"/>
        <v>0</v>
      </c>
      <c r="Q892" s="407">
        <f t="shared" si="231"/>
        <v>0</v>
      </c>
      <c r="R892" s="402">
        <f t="shared" si="231"/>
        <v>0</v>
      </c>
      <c r="S892" s="405">
        <f t="shared" si="231"/>
        <v>0</v>
      </c>
      <c r="T892" s="406">
        <f t="shared" si="231"/>
        <v>0</v>
      </c>
      <c r="U892" s="405">
        <f t="shared" si="231"/>
        <v>0</v>
      </c>
      <c r="V892" s="406">
        <f t="shared" si="231"/>
        <v>0</v>
      </c>
      <c r="W892" s="405">
        <f t="shared" si="231"/>
        <v>0</v>
      </c>
      <c r="X892" s="406">
        <f t="shared" si="231"/>
        <v>0</v>
      </c>
      <c r="Y892" s="405">
        <f t="shared" si="231"/>
        <v>0</v>
      </c>
      <c r="Z892" s="406">
        <f t="shared" si="231"/>
        <v>0</v>
      </c>
      <c r="AA892" s="405">
        <f t="shared" si="231"/>
        <v>0</v>
      </c>
      <c r="AB892" s="416">
        <f t="shared" si="231"/>
        <v>0</v>
      </c>
      <c r="AC892" s="399">
        <f t="shared" si="231"/>
        <v>0</v>
      </c>
      <c r="AD892" s="1743"/>
      <c r="AE892" s="1083"/>
      <c r="AF892" s="855"/>
      <c r="AG892" s="528"/>
      <c r="AH892" s="521"/>
      <c r="AI892" s="521"/>
      <c r="AJ892" s="521"/>
      <c r="AK892" s="521"/>
      <c r="AL892" s="521"/>
      <c r="AM892" s="521"/>
      <c r="AN892" s="521"/>
      <c r="AO892" s="521"/>
      <c r="AP892" s="521"/>
      <c r="AQ892" s="521"/>
      <c r="AR892" s="521"/>
      <c r="AS892" s="521"/>
      <c r="AT892" s="521"/>
      <c r="AU892" s="521"/>
      <c r="AV892" s="521"/>
      <c r="AW892" s="521"/>
      <c r="AX892" s="521"/>
      <c r="AY892" s="521"/>
      <c r="AZ892" s="521"/>
      <c r="BA892" s="521"/>
      <c r="BB892" s="521"/>
      <c r="BC892" s="521"/>
      <c r="BD892" s="521"/>
      <c r="BE892" s="521"/>
      <c r="BF892" s="521"/>
      <c r="BG892" s="521"/>
      <c r="BH892" s="521"/>
      <c r="BI892" s="521"/>
      <c r="BJ892" s="521"/>
      <c r="BK892" s="521"/>
      <c r="BL892" s="521"/>
      <c r="BM892" s="521"/>
      <c r="BN892" s="521"/>
      <c r="BO892" s="521"/>
      <c r="BP892" s="521"/>
      <c r="BQ892" s="521"/>
      <c r="BR892" s="521"/>
      <c r="BS892" s="521"/>
      <c r="BT892" s="521"/>
      <c r="BU892" s="521"/>
      <c r="BV892" s="521"/>
      <c r="BW892" s="521"/>
      <c r="BX892" s="521"/>
      <c r="BY892" s="521"/>
      <c r="BZ892" s="521"/>
      <c r="CA892" s="521"/>
      <c r="CB892" s="521"/>
      <c r="CC892" s="521"/>
      <c r="CD892" s="521"/>
      <c r="CE892" s="521"/>
      <c r="CF892" s="521"/>
      <c r="CG892" s="521"/>
      <c r="CH892" s="521"/>
      <c r="CI892" s="521"/>
      <c r="CJ892" s="521"/>
      <c r="CK892" s="521"/>
      <c r="CL892" s="521"/>
      <c r="CM892" s="521"/>
      <c r="CN892" s="521"/>
      <c r="CO892" s="521"/>
      <c r="CP892" s="521"/>
      <c r="CQ892" s="521"/>
    </row>
    <row r="893" spans="1:95" s="69" customFormat="1" outlineLevel="1" x14ac:dyDescent="0.2">
      <c r="A893" s="11">
        <v>213</v>
      </c>
      <c r="B893" s="294"/>
      <c r="C893" s="289"/>
      <c r="D893" s="289"/>
      <c r="E893" s="289"/>
      <c r="F893" s="880" t="str">
        <f>'2. CAD NCCF'!F893:L893</f>
        <v xml:space="preserve">CMNI (balance at maturity) </v>
      </c>
      <c r="G893" s="881"/>
      <c r="H893" s="881"/>
      <c r="I893" s="881"/>
      <c r="J893" s="881"/>
      <c r="K893" s="881"/>
      <c r="L893" s="882"/>
      <c r="M893" s="400">
        <f t="shared" ref="M893:Q894" si="232">M117</f>
        <v>0</v>
      </c>
      <c r="N893" s="1255"/>
      <c r="O893" s="1256"/>
      <c r="P893" s="1256"/>
      <c r="Q893" s="1256"/>
      <c r="R893" s="1256"/>
      <c r="S893" s="1256"/>
      <c r="T893" s="1256"/>
      <c r="U893" s="1256"/>
      <c r="V893" s="1256"/>
      <c r="W893" s="1256"/>
      <c r="X893" s="1256"/>
      <c r="Y893" s="1256"/>
      <c r="Z893" s="1256"/>
      <c r="AA893" s="1256"/>
      <c r="AB893" s="1256"/>
      <c r="AC893" s="400">
        <f t="shared" si="227"/>
        <v>0</v>
      </c>
      <c r="AD893" s="1743"/>
      <c r="AE893" s="1083"/>
      <c r="AF893" s="855"/>
      <c r="AG893" s="528"/>
      <c r="AH893" s="521"/>
      <c r="AI893" s="521"/>
      <c r="AJ893" s="521"/>
      <c r="AK893" s="521"/>
      <c r="AL893" s="521"/>
      <c r="AM893" s="521"/>
      <c r="AN893" s="521"/>
      <c r="AO893" s="521"/>
      <c r="AP893" s="521"/>
      <c r="AQ893" s="521"/>
      <c r="AR893" s="521"/>
      <c r="AS893" s="521"/>
      <c r="AT893" s="521"/>
      <c r="AU893" s="521"/>
      <c r="AV893" s="521"/>
      <c r="AW893" s="521"/>
      <c r="AX893" s="521"/>
      <c r="AY893" s="521"/>
      <c r="AZ893" s="521"/>
      <c r="BA893" s="521"/>
      <c r="BB893" s="521"/>
      <c r="BC893" s="521"/>
      <c r="BD893" s="521"/>
      <c r="BE893" s="521"/>
      <c r="BF893" s="521"/>
      <c r="BG893" s="521"/>
      <c r="BH893" s="521"/>
      <c r="BI893" s="521"/>
      <c r="BJ893" s="521"/>
      <c r="BK893" s="521"/>
      <c r="BL893" s="521"/>
      <c r="BM893" s="521"/>
      <c r="BN893" s="521"/>
      <c r="BO893" s="521"/>
      <c r="BP893" s="521"/>
      <c r="BQ893" s="521"/>
      <c r="BR893" s="521"/>
      <c r="BS893" s="521"/>
      <c r="BT893" s="521"/>
      <c r="BU893" s="521"/>
      <c r="BV893" s="521"/>
      <c r="BW893" s="521"/>
      <c r="BX893" s="521"/>
      <c r="BY893" s="521"/>
      <c r="BZ893" s="521"/>
      <c r="CA893" s="521"/>
      <c r="CB893" s="521"/>
      <c r="CC893" s="521"/>
      <c r="CD893" s="521"/>
      <c r="CE893" s="521"/>
      <c r="CF893" s="521"/>
      <c r="CG893" s="521"/>
      <c r="CH893" s="521"/>
      <c r="CI893" s="521"/>
      <c r="CJ893" s="521"/>
      <c r="CK893" s="521"/>
      <c r="CL893" s="521"/>
      <c r="CM893" s="521"/>
      <c r="CN893" s="521"/>
      <c r="CO893" s="521"/>
      <c r="CP893" s="521"/>
      <c r="CQ893" s="521"/>
    </row>
    <row r="894" spans="1:95" s="69" customFormat="1" ht="15" customHeight="1" outlineLevel="1" x14ac:dyDescent="0.2">
      <c r="A894" s="11">
        <v>214</v>
      </c>
      <c r="B894" s="294"/>
      <c r="C894" s="289"/>
      <c r="D894" s="289"/>
      <c r="E894" s="289"/>
      <c r="F894" s="880" t="str">
        <f>'2. CAD NCCF'!F894:L894</f>
        <v xml:space="preserve">CMNI (payments) </v>
      </c>
      <c r="G894" s="881"/>
      <c r="H894" s="881"/>
      <c r="I894" s="881"/>
      <c r="J894" s="881"/>
      <c r="K894" s="881"/>
      <c r="L894" s="882"/>
      <c r="M894" s="400">
        <f t="shared" si="232"/>
        <v>0</v>
      </c>
      <c r="N894" s="411">
        <f t="shared" si="232"/>
        <v>0</v>
      </c>
      <c r="O894" s="414">
        <f t="shared" si="232"/>
        <v>0</v>
      </c>
      <c r="P894" s="414">
        <f t="shared" si="232"/>
        <v>0</v>
      </c>
      <c r="Q894" s="415">
        <f t="shared" si="232"/>
        <v>0</v>
      </c>
      <c r="R894" s="411">
        <f>IF($AD118="contractuel",R118,SUM($N894:$Q894))</f>
        <v>0</v>
      </c>
      <c r="S894" s="414">
        <f t="shared" ref="S894:AB894" si="233">IF($AD118="contractuel",S118,SUM($N894:$Q894))</f>
        <v>0</v>
      </c>
      <c r="T894" s="414">
        <f t="shared" si="233"/>
        <v>0</v>
      </c>
      <c r="U894" s="414">
        <f t="shared" si="233"/>
        <v>0</v>
      </c>
      <c r="V894" s="414">
        <f t="shared" si="233"/>
        <v>0</v>
      </c>
      <c r="W894" s="414">
        <f t="shared" si="233"/>
        <v>0</v>
      </c>
      <c r="X894" s="414">
        <f t="shared" si="233"/>
        <v>0</v>
      </c>
      <c r="Y894" s="414">
        <f t="shared" si="233"/>
        <v>0</v>
      </c>
      <c r="Z894" s="414">
        <f t="shared" si="233"/>
        <v>0</v>
      </c>
      <c r="AA894" s="414">
        <f t="shared" si="233"/>
        <v>0</v>
      </c>
      <c r="AB894" s="414">
        <f t="shared" si="233"/>
        <v>0</v>
      </c>
      <c r="AC894" s="400">
        <f t="shared" si="227"/>
        <v>0</v>
      </c>
      <c r="AD894" s="1744"/>
      <c r="AE894" s="858"/>
      <c r="AF894" s="858"/>
      <c r="AG894" s="528"/>
      <c r="AH894" s="521"/>
      <c r="AI894" s="521"/>
      <c r="AJ894" s="521"/>
      <c r="AK894" s="521"/>
      <c r="AL894" s="521"/>
      <c r="AM894" s="521"/>
      <c r="AN894" s="521"/>
      <c r="AO894" s="521"/>
      <c r="AP894" s="521"/>
      <c r="AQ894" s="521"/>
      <c r="AR894" s="521"/>
      <c r="AS894" s="521"/>
      <c r="AT894" s="521"/>
      <c r="AU894" s="521"/>
      <c r="AV894" s="521"/>
      <c r="AW894" s="521"/>
      <c r="AX894" s="521"/>
      <c r="AY894" s="521"/>
      <c r="AZ894" s="521"/>
      <c r="BA894" s="521"/>
      <c r="BB894" s="521"/>
      <c r="BC894" s="521"/>
      <c r="BD894" s="521"/>
      <c r="BE894" s="521"/>
      <c r="BF894" s="521"/>
      <c r="BG894" s="521"/>
      <c r="BH894" s="521"/>
      <c r="BI894" s="521"/>
      <c r="BJ894" s="521"/>
      <c r="BK894" s="521"/>
      <c r="BL894" s="521"/>
      <c r="BM894" s="521"/>
      <c r="BN894" s="521"/>
      <c r="BO894" s="521"/>
      <c r="BP894" s="521"/>
      <c r="BQ894" s="521"/>
      <c r="BR894" s="521"/>
      <c r="BS894" s="521"/>
      <c r="BT894" s="521"/>
      <c r="BU894" s="521"/>
      <c r="BV894" s="521"/>
      <c r="BW894" s="521"/>
      <c r="BX894" s="521"/>
      <c r="BY894" s="521"/>
      <c r="BZ894" s="521"/>
      <c r="CA894" s="521"/>
      <c r="CB894" s="521"/>
      <c r="CC894" s="521"/>
      <c r="CD894" s="521"/>
      <c r="CE894" s="521"/>
      <c r="CF894" s="521"/>
      <c r="CG894" s="521"/>
      <c r="CH894" s="521"/>
      <c r="CI894" s="521"/>
      <c r="CJ894" s="521"/>
      <c r="CK894" s="521"/>
      <c r="CL894" s="521"/>
      <c r="CM894" s="521"/>
      <c r="CN894" s="521"/>
      <c r="CO894" s="521"/>
      <c r="CP894" s="521"/>
      <c r="CQ894" s="521"/>
    </row>
    <row r="895" spans="1:95" s="69" customFormat="1" outlineLevel="1" x14ac:dyDescent="0.2">
      <c r="A895" s="11">
        <v>215</v>
      </c>
      <c r="B895" s="294"/>
      <c r="C895" s="289"/>
      <c r="D895" s="868" t="str">
        <f>'2. CAD NCCF'!D895:L895</f>
        <v>Personal loans (PL)</v>
      </c>
      <c r="E895" s="869"/>
      <c r="F895" s="869"/>
      <c r="G895" s="869"/>
      <c r="H895" s="869"/>
      <c r="I895" s="869"/>
      <c r="J895" s="869"/>
      <c r="K895" s="869"/>
      <c r="L895" s="870"/>
      <c r="M895" s="399">
        <f>SUBTOTAL(9,M896:M898)</f>
        <v>0</v>
      </c>
      <c r="N895" s="402">
        <f t="shared" ref="N895:AC895" si="234">SUBTOTAL(9,N896:N898)</f>
        <v>0</v>
      </c>
      <c r="O895" s="406">
        <f t="shared" si="234"/>
        <v>0</v>
      </c>
      <c r="P895" s="405">
        <f t="shared" si="234"/>
        <v>0</v>
      </c>
      <c r="Q895" s="407">
        <f t="shared" si="234"/>
        <v>0</v>
      </c>
      <c r="R895" s="402">
        <f t="shared" si="234"/>
        <v>0</v>
      </c>
      <c r="S895" s="405">
        <f t="shared" si="234"/>
        <v>0</v>
      </c>
      <c r="T895" s="406">
        <f t="shared" si="234"/>
        <v>0</v>
      </c>
      <c r="U895" s="405">
        <f t="shared" si="234"/>
        <v>0</v>
      </c>
      <c r="V895" s="406">
        <f t="shared" si="234"/>
        <v>0</v>
      </c>
      <c r="W895" s="405">
        <f t="shared" si="234"/>
        <v>0</v>
      </c>
      <c r="X895" s="406">
        <f t="shared" si="234"/>
        <v>0</v>
      </c>
      <c r="Y895" s="405">
        <f t="shared" si="234"/>
        <v>0</v>
      </c>
      <c r="Z895" s="406">
        <f t="shared" si="234"/>
        <v>0</v>
      </c>
      <c r="AA895" s="405">
        <f t="shared" si="234"/>
        <v>0</v>
      </c>
      <c r="AB895" s="416">
        <f t="shared" si="234"/>
        <v>0</v>
      </c>
      <c r="AC895" s="399">
        <f t="shared" si="234"/>
        <v>0</v>
      </c>
      <c r="AD895" s="1577"/>
      <c r="AE895" s="1578"/>
      <c r="AF895" s="1578"/>
      <c r="AG895" s="528"/>
      <c r="AH895" s="521"/>
      <c r="AI895" s="521"/>
      <c r="AJ895" s="521"/>
      <c r="AK895" s="521"/>
      <c r="AL895" s="521"/>
      <c r="AM895" s="521"/>
      <c r="AN895" s="521"/>
      <c r="AO895" s="521"/>
      <c r="AP895" s="521"/>
      <c r="AQ895" s="521"/>
      <c r="AR895" s="521"/>
      <c r="AS895" s="521"/>
      <c r="AT895" s="521"/>
      <c r="AU895" s="521"/>
      <c r="AV895" s="521"/>
      <c r="AW895" s="521"/>
      <c r="AX895" s="521"/>
      <c r="AY895" s="521"/>
      <c r="AZ895" s="521"/>
      <c r="BA895" s="521"/>
      <c r="BB895" s="521"/>
      <c r="BC895" s="521"/>
      <c r="BD895" s="521"/>
      <c r="BE895" s="521"/>
      <c r="BF895" s="521"/>
      <c r="BG895" s="521"/>
      <c r="BH895" s="521"/>
      <c r="BI895" s="521"/>
      <c r="BJ895" s="521"/>
      <c r="BK895" s="521"/>
      <c r="BL895" s="521"/>
      <c r="BM895" s="521"/>
      <c r="BN895" s="521"/>
      <c r="BO895" s="521"/>
      <c r="BP895" s="521"/>
      <c r="BQ895" s="521"/>
      <c r="BR895" s="521"/>
      <c r="BS895" s="521"/>
      <c r="BT895" s="521"/>
      <c r="BU895" s="521"/>
      <c r="BV895" s="521"/>
      <c r="BW895" s="521"/>
      <c r="BX895" s="521"/>
      <c r="BY895" s="521"/>
      <c r="BZ895" s="521"/>
      <c r="CA895" s="521"/>
      <c r="CB895" s="521"/>
      <c r="CC895" s="521"/>
      <c r="CD895" s="521"/>
      <c r="CE895" s="521"/>
      <c r="CF895" s="521"/>
      <c r="CG895" s="521"/>
      <c r="CH895" s="521"/>
      <c r="CI895" s="521"/>
      <c r="CJ895" s="521"/>
      <c r="CK895" s="521"/>
      <c r="CL895" s="521"/>
      <c r="CM895" s="521"/>
      <c r="CN895" s="521"/>
      <c r="CO895" s="521"/>
      <c r="CP895" s="521"/>
      <c r="CQ895" s="521"/>
    </row>
    <row r="896" spans="1:95" s="69" customFormat="1" outlineLevel="1" x14ac:dyDescent="0.2">
      <c r="A896" s="11">
        <v>216</v>
      </c>
      <c r="B896" s="294"/>
      <c r="C896" s="289"/>
      <c r="D896" s="289"/>
      <c r="E896" s="289"/>
      <c r="F896" s="880" t="str">
        <f>'2. CAD NCCF'!F896:L896</f>
        <v xml:space="preserve">PL - fixed maturity </v>
      </c>
      <c r="G896" s="881"/>
      <c r="H896" s="881"/>
      <c r="I896" s="881"/>
      <c r="J896" s="881"/>
      <c r="K896" s="881"/>
      <c r="L896" s="882"/>
      <c r="M896" s="400">
        <f t="shared" ref="M896:AB898" si="235">M120</f>
        <v>0</v>
      </c>
      <c r="N896" s="411">
        <f t="shared" si="235"/>
        <v>0</v>
      </c>
      <c r="O896" s="414">
        <f t="shared" si="235"/>
        <v>0</v>
      </c>
      <c r="P896" s="414">
        <f t="shared" si="235"/>
        <v>0</v>
      </c>
      <c r="Q896" s="415">
        <f t="shared" si="235"/>
        <v>0</v>
      </c>
      <c r="R896" s="411">
        <f t="shared" si="235"/>
        <v>0</v>
      </c>
      <c r="S896" s="414">
        <f t="shared" si="235"/>
        <v>0</v>
      </c>
      <c r="T896" s="414">
        <f t="shared" si="235"/>
        <v>0</v>
      </c>
      <c r="U896" s="414">
        <f t="shared" si="235"/>
        <v>0</v>
      </c>
      <c r="V896" s="414">
        <f t="shared" si="235"/>
        <v>0</v>
      </c>
      <c r="W896" s="414">
        <f t="shared" si="235"/>
        <v>0</v>
      </c>
      <c r="X896" s="414">
        <f t="shared" si="235"/>
        <v>0</v>
      </c>
      <c r="Y896" s="414">
        <f t="shared" si="235"/>
        <v>0</v>
      </c>
      <c r="Z896" s="414">
        <f t="shared" si="235"/>
        <v>0</v>
      </c>
      <c r="AA896" s="414">
        <f t="shared" si="235"/>
        <v>0</v>
      </c>
      <c r="AB896" s="414">
        <f t="shared" si="235"/>
        <v>0</v>
      </c>
      <c r="AC896" s="400">
        <f t="shared" si="227"/>
        <v>0</v>
      </c>
      <c r="AD896" s="1786"/>
      <c r="AE896" s="852"/>
      <c r="AF896" s="852"/>
      <c r="AG896" s="528"/>
      <c r="AH896" s="521"/>
      <c r="AI896" s="521"/>
      <c r="AJ896" s="521"/>
      <c r="AK896" s="521"/>
      <c r="AL896" s="521"/>
      <c r="AM896" s="521"/>
      <c r="AN896" s="521"/>
      <c r="AO896" s="521"/>
      <c r="AP896" s="521"/>
      <c r="AQ896" s="521"/>
      <c r="AR896" s="521"/>
      <c r="AS896" s="521"/>
      <c r="AT896" s="521"/>
      <c r="AU896" s="521"/>
      <c r="AV896" s="521"/>
      <c r="AW896" s="521"/>
      <c r="AX896" s="521"/>
      <c r="AY896" s="521"/>
      <c r="AZ896" s="521"/>
      <c r="BA896" s="521"/>
      <c r="BB896" s="521"/>
      <c r="BC896" s="521"/>
      <c r="BD896" s="521"/>
      <c r="BE896" s="521"/>
      <c r="BF896" s="521"/>
      <c r="BG896" s="521"/>
      <c r="BH896" s="521"/>
      <c r="BI896" s="521"/>
      <c r="BJ896" s="521"/>
      <c r="BK896" s="521"/>
      <c r="BL896" s="521"/>
      <c r="BM896" s="521"/>
      <c r="BN896" s="521"/>
      <c r="BO896" s="521"/>
      <c r="BP896" s="521"/>
      <c r="BQ896" s="521"/>
      <c r="BR896" s="521"/>
      <c r="BS896" s="521"/>
      <c r="BT896" s="521"/>
      <c r="BU896" s="521"/>
      <c r="BV896" s="521"/>
      <c r="BW896" s="521"/>
      <c r="BX896" s="521"/>
      <c r="BY896" s="521"/>
      <c r="BZ896" s="521"/>
      <c r="CA896" s="521"/>
      <c r="CB896" s="521"/>
      <c r="CC896" s="521"/>
      <c r="CD896" s="521"/>
      <c r="CE896" s="521"/>
      <c r="CF896" s="521"/>
      <c r="CG896" s="521"/>
      <c r="CH896" s="521"/>
      <c r="CI896" s="521"/>
      <c r="CJ896" s="521"/>
      <c r="CK896" s="521"/>
      <c r="CL896" s="521"/>
      <c r="CM896" s="521"/>
      <c r="CN896" s="521"/>
      <c r="CO896" s="521"/>
      <c r="CP896" s="521"/>
      <c r="CQ896" s="521"/>
    </row>
    <row r="897" spans="1:95" s="69" customFormat="1" ht="15" customHeight="1" outlineLevel="1" x14ac:dyDescent="0.2">
      <c r="A897" s="11">
        <v>217</v>
      </c>
      <c r="B897" s="294"/>
      <c r="C897" s="289"/>
      <c r="D897" s="289"/>
      <c r="E897" s="289"/>
      <c r="F897" s="880" t="str">
        <f>'2. CAD NCCF'!F897:L897</f>
        <v xml:space="preserve">PL - open maturity with minimum payment </v>
      </c>
      <c r="G897" s="881"/>
      <c r="H897" s="881"/>
      <c r="I897" s="881"/>
      <c r="J897" s="881"/>
      <c r="K897" s="881"/>
      <c r="L897" s="882"/>
      <c r="M897" s="400">
        <f t="shared" si="235"/>
        <v>0</v>
      </c>
      <c r="N897" s="411">
        <f t="shared" si="235"/>
        <v>0</v>
      </c>
      <c r="O897" s="414">
        <f t="shared" si="235"/>
        <v>0</v>
      </c>
      <c r="P897" s="414">
        <f t="shared" si="235"/>
        <v>0</v>
      </c>
      <c r="Q897" s="415">
        <f t="shared" si="235"/>
        <v>0</v>
      </c>
      <c r="R897" s="411">
        <f t="shared" si="235"/>
        <v>0</v>
      </c>
      <c r="S897" s="414">
        <f t="shared" si="235"/>
        <v>0</v>
      </c>
      <c r="T897" s="414">
        <f t="shared" si="235"/>
        <v>0</v>
      </c>
      <c r="U897" s="414">
        <f t="shared" si="235"/>
        <v>0</v>
      </c>
      <c r="V897" s="414">
        <f t="shared" si="235"/>
        <v>0</v>
      </c>
      <c r="W897" s="414">
        <f t="shared" si="235"/>
        <v>0</v>
      </c>
      <c r="X897" s="414">
        <f t="shared" si="235"/>
        <v>0</v>
      </c>
      <c r="Y897" s="414">
        <f t="shared" si="235"/>
        <v>0</v>
      </c>
      <c r="Z897" s="414">
        <f t="shared" si="235"/>
        <v>0</v>
      </c>
      <c r="AA897" s="414">
        <f t="shared" si="235"/>
        <v>0</v>
      </c>
      <c r="AB897" s="414">
        <f t="shared" si="235"/>
        <v>0</v>
      </c>
      <c r="AC897" s="400">
        <f t="shared" si="227"/>
        <v>0</v>
      </c>
      <c r="AD897" s="1743"/>
      <c r="AE897" s="1083"/>
      <c r="AF897" s="855"/>
      <c r="AG897" s="528"/>
      <c r="AH897" s="521"/>
      <c r="AI897" s="521"/>
      <c r="AJ897" s="521"/>
      <c r="AK897" s="521"/>
      <c r="AL897" s="521"/>
      <c r="AM897" s="521"/>
      <c r="AN897" s="521"/>
      <c r="AO897" s="521"/>
      <c r="AP897" s="521"/>
      <c r="AQ897" s="521"/>
      <c r="AR897" s="521"/>
      <c r="AS897" s="521"/>
      <c r="AT897" s="521"/>
      <c r="AU897" s="521"/>
      <c r="AV897" s="521"/>
      <c r="AW897" s="521"/>
      <c r="AX897" s="521"/>
      <c r="AY897" s="521"/>
      <c r="AZ897" s="521"/>
      <c r="BA897" s="521"/>
      <c r="BB897" s="521"/>
      <c r="BC897" s="521"/>
      <c r="BD897" s="521"/>
      <c r="BE897" s="521"/>
      <c r="BF897" s="521"/>
      <c r="BG897" s="521"/>
      <c r="BH897" s="521"/>
      <c r="BI897" s="521"/>
      <c r="BJ897" s="521"/>
      <c r="BK897" s="521"/>
      <c r="BL897" s="521"/>
      <c r="BM897" s="521"/>
      <c r="BN897" s="521"/>
      <c r="BO897" s="521"/>
      <c r="BP897" s="521"/>
      <c r="BQ897" s="521"/>
      <c r="BR897" s="521"/>
      <c r="BS897" s="521"/>
      <c r="BT897" s="521"/>
      <c r="BU897" s="521"/>
      <c r="BV897" s="521"/>
      <c r="BW897" s="521"/>
      <c r="BX897" s="521"/>
      <c r="BY897" s="521"/>
      <c r="BZ897" s="521"/>
      <c r="CA897" s="521"/>
      <c r="CB897" s="521"/>
      <c r="CC897" s="521"/>
      <c r="CD897" s="521"/>
      <c r="CE897" s="521"/>
      <c r="CF897" s="521"/>
      <c r="CG897" s="521"/>
      <c r="CH897" s="521"/>
      <c r="CI897" s="521"/>
      <c r="CJ897" s="521"/>
      <c r="CK897" s="521"/>
      <c r="CL897" s="521"/>
      <c r="CM897" s="521"/>
      <c r="CN897" s="521"/>
      <c r="CO897" s="521"/>
      <c r="CP897" s="521"/>
      <c r="CQ897" s="521"/>
    </row>
    <row r="898" spans="1:95" s="69" customFormat="1" ht="15" customHeight="1" outlineLevel="1" x14ac:dyDescent="0.2">
      <c r="A898" s="11">
        <v>218</v>
      </c>
      <c r="B898" s="294"/>
      <c r="C898" s="289"/>
      <c r="D898" s="289"/>
      <c r="E898" s="289"/>
      <c r="F898" s="880" t="str">
        <f>'2. CAD NCCF'!F898:L898</f>
        <v xml:space="preserve">PL - open maturity with no minimum payment </v>
      </c>
      <c r="G898" s="881"/>
      <c r="H898" s="881"/>
      <c r="I898" s="881"/>
      <c r="J898" s="881"/>
      <c r="K898" s="881"/>
      <c r="L898" s="882"/>
      <c r="M898" s="400">
        <f t="shared" si="235"/>
        <v>0</v>
      </c>
      <c r="N898" s="1082"/>
      <c r="O898" s="1256"/>
      <c r="P898" s="1256"/>
      <c r="Q898" s="1256"/>
      <c r="R898" s="1256"/>
      <c r="S898" s="1256"/>
      <c r="T898" s="1256"/>
      <c r="U898" s="1256"/>
      <c r="V898" s="1256"/>
      <c r="W898" s="1256"/>
      <c r="X898" s="1256"/>
      <c r="Y898" s="1256"/>
      <c r="Z898" s="1256"/>
      <c r="AA898" s="1256"/>
      <c r="AB898" s="1256"/>
      <c r="AC898" s="400">
        <f t="shared" si="227"/>
        <v>0</v>
      </c>
      <c r="AD898" s="1744"/>
      <c r="AE898" s="858"/>
      <c r="AF898" s="858"/>
      <c r="AG898" s="528"/>
      <c r="AH898" s="521"/>
      <c r="AI898" s="521"/>
      <c r="AJ898" s="521"/>
      <c r="AK898" s="521"/>
      <c r="AL898" s="521"/>
      <c r="AM898" s="521"/>
      <c r="AN898" s="521"/>
      <c r="AO898" s="521"/>
      <c r="AP898" s="521"/>
      <c r="AQ898" s="521"/>
      <c r="AR898" s="521"/>
      <c r="AS898" s="521"/>
      <c r="AT898" s="521"/>
      <c r="AU898" s="521"/>
      <c r="AV898" s="521"/>
      <c r="AW898" s="521"/>
      <c r="AX898" s="521"/>
      <c r="AY898" s="521"/>
      <c r="AZ898" s="521"/>
      <c r="BA898" s="521"/>
      <c r="BB898" s="521"/>
      <c r="BC898" s="521"/>
      <c r="BD898" s="521"/>
      <c r="BE898" s="521"/>
      <c r="BF898" s="521"/>
      <c r="BG898" s="521"/>
      <c r="BH898" s="521"/>
      <c r="BI898" s="521"/>
      <c r="BJ898" s="521"/>
      <c r="BK898" s="521"/>
      <c r="BL898" s="521"/>
      <c r="BM898" s="521"/>
      <c r="BN898" s="521"/>
      <c r="BO898" s="521"/>
      <c r="BP898" s="521"/>
      <c r="BQ898" s="521"/>
      <c r="BR898" s="521"/>
      <c r="BS898" s="521"/>
      <c r="BT898" s="521"/>
      <c r="BU898" s="521"/>
      <c r="BV898" s="521"/>
      <c r="BW898" s="521"/>
      <c r="BX898" s="521"/>
      <c r="BY898" s="521"/>
      <c r="BZ898" s="521"/>
      <c r="CA898" s="521"/>
      <c r="CB898" s="521"/>
      <c r="CC898" s="521"/>
      <c r="CD898" s="521"/>
      <c r="CE898" s="521"/>
      <c r="CF898" s="521"/>
      <c r="CG898" s="521"/>
      <c r="CH898" s="521"/>
      <c r="CI898" s="521"/>
      <c r="CJ898" s="521"/>
      <c r="CK898" s="521"/>
      <c r="CL898" s="521"/>
      <c r="CM898" s="521"/>
      <c r="CN898" s="521"/>
      <c r="CO898" s="521"/>
      <c r="CP898" s="521"/>
      <c r="CQ898" s="521"/>
    </row>
    <row r="899" spans="1:95" s="69" customFormat="1" outlineLevel="1" x14ac:dyDescent="0.2">
      <c r="A899" s="11">
        <v>219</v>
      </c>
      <c r="B899" s="294"/>
      <c r="C899" s="289"/>
      <c r="D899" s="868" t="str">
        <f>'2. CAD NCCF'!D899:L899</f>
        <v>Business and government loans (BGL)</v>
      </c>
      <c r="E899" s="869"/>
      <c r="F899" s="869"/>
      <c r="G899" s="869"/>
      <c r="H899" s="869"/>
      <c r="I899" s="869"/>
      <c r="J899" s="869"/>
      <c r="K899" s="869"/>
      <c r="L899" s="870"/>
      <c r="M899" s="399">
        <f>SUBTOTAL(9,M900:M902)</f>
        <v>0</v>
      </c>
      <c r="N899" s="402">
        <f t="shared" ref="N899:AC899" si="236">SUBTOTAL(9,N900:N902)</f>
        <v>0</v>
      </c>
      <c r="O899" s="406">
        <f t="shared" si="236"/>
        <v>0</v>
      </c>
      <c r="P899" s="405">
        <f t="shared" si="236"/>
        <v>0</v>
      </c>
      <c r="Q899" s="407">
        <f t="shared" si="236"/>
        <v>0</v>
      </c>
      <c r="R899" s="402">
        <f t="shared" si="236"/>
        <v>0</v>
      </c>
      <c r="S899" s="405">
        <f t="shared" si="236"/>
        <v>0</v>
      </c>
      <c r="T899" s="406">
        <f t="shared" si="236"/>
        <v>0</v>
      </c>
      <c r="U899" s="405">
        <f t="shared" si="236"/>
        <v>0</v>
      </c>
      <c r="V899" s="406">
        <f t="shared" si="236"/>
        <v>0</v>
      </c>
      <c r="W899" s="405">
        <f t="shared" si="236"/>
        <v>0</v>
      </c>
      <c r="X899" s="406">
        <f t="shared" si="236"/>
        <v>0</v>
      </c>
      <c r="Y899" s="405">
        <f t="shared" si="236"/>
        <v>0</v>
      </c>
      <c r="Z899" s="406">
        <f t="shared" si="236"/>
        <v>0</v>
      </c>
      <c r="AA899" s="405">
        <f t="shared" si="236"/>
        <v>0</v>
      </c>
      <c r="AB899" s="416">
        <f t="shared" si="236"/>
        <v>0</v>
      </c>
      <c r="AC899" s="399">
        <f t="shared" si="236"/>
        <v>0</v>
      </c>
      <c r="AD899" s="1577"/>
      <c r="AE899" s="1578"/>
      <c r="AF899" s="1578"/>
      <c r="AG899" s="528"/>
      <c r="AH899" s="521"/>
      <c r="AI899" s="521"/>
      <c r="AJ899" s="521"/>
      <c r="AK899" s="521"/>
      <c r="AL899" s="521"/>
      <c r="AM899" s="521"/>
      <c r="AN899" s="521"/>
      <c r="AO899" s="521"/>
      <c r="AP899" s="521"/>
      <c r="AQ899" s="521"/>
      <c r="AR899" s="521"/>
      <c r="AS899" s="521"/>
      <c r="AT899" s="521"/>
      <c r="AU899" s="521"/>
      <c r="AV899" s="521"/>
      <c r="AW899" s="521"/>
      <c r="AX899" s="521"/>
      <c r="AY899" s="521"/>
      <c r="AZ899" s="521"/>
      <c r="BA899" s="521"/>
      <c r="BB899" s="521"/>
      <c r="BC899" s="521"/>
      <c r="BD899" s="521"/>
      <c r="BE899" s="521"/>
      <c r="BF899" s="521"/>
      <c r="BG899" s="521"/>
      <c r="BH899" s="521"/>
      <c r="BI899" s="521"/>
      <c r="BJ899" s="521"/>
      <c r="BK899" s="521"/>
      <c r="BL899" s="521"/>
      <c r="BM899" s="521"/>
      <c r="BN899" s="521"/>
      <c r="BO899" s="521"/>
      <c r="BP899" s="521"/>
      <c r="BQ899" s="521"/>
      <c r="BR899" s="521"/>
      <c r="BS899" s="521"/>
      <c r="BT899" s="521"/>
      <c r="BU899" s="521"/>
      <c r="BV899" s="521"/>
      <c r="BW899" s="521"/>
      <c r="BX899" s="521"/>
      <c r="BY899" s="521"/>
      <c r="BZ899" s="521"/>
      <c r="CA899" s="521"/>
      <c r="CB899" s="521"/>
      <c r="CC899" s="521"/>
      <c r="CD899" s="521"/>
      <c r="CE899" s="521"/>
      <c r="CF899" s="521"/>
      <c r="CG899" s="521"/>
      <c r="CH899" s="521"/>
      <c r="CI899" s="521"/>
      <c r="CJ899" s="521"/>
      <c r="CK899" s="521"/>
      <c r="CL899" s="521"/>
      <c r="CM899" s="521"/>
      <c r="CN899" s="521"/>
      <c r="CO899" s="521"/>
      <c r="CP899" s="521"/>
      <c r="CQ899" s="521"/>
    </row>
    <row r="900" spans="1:95" s="69" customFormat="1" outlineLevel="1" x14ac:dyDescent="0.2">
      <c r="A900" s="11">
        <v>220</v>
      </c>
      <c r="B900" s="294"/>
      <c r="C900" s="289"/>
      <c r="D900" s="289"/>
      <c r="E900" s="289"/>
      <c r="F900" s="880" t="str">
        <f>'2. CAD NCCF'!F900:L900</f>
        <v xml:space="preserve">BGL - fixed maturity  </v>
      </c>
      <c r="G900" s="881"/>
      <c r="H900" s="881"/>
      <c r="I900" s="881"/>
      <c r="J900" s="881"/>
      <c r="K900" s="881"/>
      <c r="L900" s="882"/>
      <c r="M900" s="400">
        <f t="shared" ref="M900:AB902" si="237">M124</f>
        <v>0</v>
      </c>
      <c r="N900" s="411">
        <f t="shared" si="237"/>
        <v>0</v>
      </c>
      <c r="O900" s="414">
        <f t="shared" si="237"/>
        <v>0</v>
      </c>
      <c r="P900" s="414">
        <f t="shared" si="237"/>
        <v>0</v>
      </c>
      <c r="Q900" s="415">
        <f t="shared" si="237"/>
        <v>0</v>
      </c>
      <c r="R900" s="411">
        <f t="shared" si="237"/>
        <v>0</v>
      </c>
      <c r="S900" s="414">
        <f t="shared" si="237"/>
        <v>0</v>
      </c>
      <c r="T900" s="414">
        <f t="shared" si="237"/>
        <v>0</v>
      </c>
      <c r="U900" s="414">
        <f t="shared" si="237"/>
        <v>0</v>
      </c>
      <c r="V900" s="414">
        <f t="shared" si="237"/>
        <v>0</v>
      </c>
      <c r="W900" s="414">
        <f t="shared" si="237"/>
        <v>0</v>
      </c>
      <c r="X900" s="414">
        <f t="shared" si="237"/>
        <v>0</v>
      </c>
      <c r="Y900" s="414">
        <f t="shared" si="237"/>
        <v>0</v>
      </c>
      <c r="Z900" s="414">
        <f t="shared" si="237"/>
        <v>0</v>
      </c>
      <c r="AA900" s="414">
        <f t="shared" si="237"/>
        <v>0</v>
      </c>
      <c r="AB900" s="414">
        <f t="shared" si="237"/>
        <v>0</v>
      </c>
      <c r="AC900" s="400">
        <f t="shared" si="227"/>
        <v>0</v>
      </c>
      <c r="AD900" s="1786"/>
      <c r="AE900" s="852"/>
      <c r="AF900" s="852"/>
      <c r="AG900" s="528"/>
      <c r="AH900" s="521"/>
      <c r="AI900" s="521"/>
      <c r="AJ900" s="521"/>
      <c r="AK900" s="521"/>
      <c r="AL900" s="521"/>
      <c r="AM900" s="521"/>
      <c r="AN900" s="521"/>
      <c r="AO900" s="521"/>
      <c r="AP900" s="521"/>
      <c r="AQ900" s="521"/>
      <c r="AR900" s="521"/>
      <c r="AS900" s="521"/>
      <c r="AT900" s="521"/>
      <c r="AU900" s="521"/>
      <c r="AV900" s="521"/>
      <c r="AW900" s="521"/>
      <c r="AX900" s="521"/>
      <c r="AY900" s="521"/>
      <c r="AZ900" s="521"/>
      <c r="BA900" s="521"/>
      <c r="BB900" s="521"/>
      <c r="BC900" s="521"/>
      <c r="BD900" s="521"/>
      <c r="BE900" s="521"/>
      <c r="BF900" s="521"/>
      <c r="BG900" s="521"/>
      <c r="BH900" s="521"/>
      <c r="BI900" s="521"/>
      <c r="BJ900" s="521"/>
      <c r="BK900" s="521"/>
      <c r="BL900" s="521"/>
      <c r="BM900" s="521"/>
      <c r="BN900" s="521"/>
      <c r="BO900" s="521"/>
      <c r="BP900" s="521"/>
      <c r="BQ900" s="521"/>
      <c r="BR900" s="521"/>
      <c r="BS900" s="521"/>
      <c r="BT900" s="521"/>
      <c r="BU900" s="521"/>
      <c r="BV900" s="521"/>
      <c r="BW900" s="521"/>
      <c r="BX900" s="521"/>
      <c r="BY900" s="521"/>
      <c r="BZ900" s="521"/>
      <c r="CA900" s="521"/>
      <c r="CB900" s="521"/>
      <c r="CC900" s="521"/>
      <c r="CD900" s="521"/>
      <c r="CE900" s="521"/>
      <c r="CF900" s="521"/>
      <c r="CG900" s="521"/>
      <c r="CH900" s="521"/>
      <c r="CI900" s="521"/>
      <c r="CJ900" s="521"/>
      <c r="CK900" s="521"/>
      <c r="CL900" s="521"/>
      <c r="CM900" s="521"/>
      <c r="CN900" s="521"/>
      <c r="CO900" s="521"/>
      <c r="CP900" s="521"/>
      <c r="CQ900" s="521"/>
    </row>
    <row r="901" spans="1:95" s="69" customFormat="1" ht="15" customHeight="1" outlineLevel="1" x14ac:dyDescent="0.2">
      <c r="A901" s="11">
        <v>221</v>
      </c>
      <c r="B901" s="294"/>
      <c r="C901" s="289"/>
      <c r="D901" s="289"/>
      <c r="E901" s="289"/>
      <c r="F901" s="880" t="str">
        <f>'2. CAD NCCF'!F901:L901</f>
        <v xml:space="preserve">BGL - open maturity with minimum payment  </v>
      </c>
      <c r="G901" s="881"/>
      <c r="H901" s="881"/>
      <c r="I901" s="881"/>
      <c r="J901" s="881"/>
      <c r="K901" s="881"/>
      <c r="L901" s="882"/>
      <c r="M901" s="400">
        <f t="shared" si="237"/>
        <v>0</v>
      </c>
      <c r="N901" s="411">
        <f t="shared" si="237"/>
        <v>0</v>
      </c>
      <c r="O901" s="414">
        <f t="shared" si="237"/>
        <v>0</v>
      </c>
      <c r="P901" s="414">
        <f t="shared" si="237"/>
        <v>0</v>
      </c>
      <c r="Q901" s="415">
        <f t="shared" si="237"/>
        <v>0</v>
      </c>
      <c r="R901" s="411">
        <f t="shared" si="237"/>
        <v>0</v>
      </c>
      <c r="S901" s="414">
        <f t="shared" si="237"/>
        <v>0</v>
      </c>
      <c r="T901" s="414">
        <f t="shared" si="237"/>
        <v>0</v>
      </c>
      <c r="U901" s="414">
        <f t="shared" si="237"/>
        <v>0</v>
      </c>
      <c r="V901" s="414">
        <f t="shared" si="237"/>
        <v>0</v>
      </c>
      <c r="W901" s="414">
        <f t="shared" si="237"/>
        <v>0</v>
      </c>
      <c r="X901" s="414">
        <f t="shared" si="237"/>
        <v>0</v>
      </c>
      <c r="Y901" s="414">
        <f t="shared" si="237"/>
        <v>0</v>
      </c>
      <c r="Z901" s="414">
        <f t="shared" si="237"/>
        <v>0</v>
      </c>
      <c r="AA901" s="414">
        <f t="shared" si="237"/>
        <v>0</v>
      </c>
      <c r="AB901" s="414">
        <f t="shared" si="237"/>
        <v>0</v>
      </c>
      <c r="AC901" s="400">
        <f t="shared" si="227"/>
        <v>0</v>
      </c>
      <c r="AD901" s="1743"/>
      <c r="AE901" s="1083"/>
      <c r="AF901" s="855"/>
      <c r="AG901" s="528"/>
      <c r="AH901" s="521"/>
      <c r="AI901" s="521"/>
      <c r="AJ901" s="521"/>
      <c r="AK901" s="521"/>
      <c r="AL901" s="521"/>
      <c r="AM901" s="521"/>
      <c r="AN901" s="521"/>
      <c r="AO901" s="521"/>
      <c r="AP901" s="521"/>
      <c r="AQ901" s="521"/>
      <c r="AR901" s="521"/>
      <c r="AS901" s="521"/>
      <c r="AT901" s="521"/>
      <c r="AU901" s="521"/>
      <c r="AV901" s="521"/>
      <c r="AW901" s="521"/>
      <c r="AX901" s="521"/>
      <c r="AY901" s="521"/>
      <c r="AZ901" s="521"/>
      <c r="BA901" s="521"/>
      <c r="BB901" s="521"/>
      <c r="BC901" s="521"/>
      <c r="BD901" s="521"/>
      <c r="BE901" s="521"/>
      <c r="BF901" s="521"/>
      <c r="BG901" s="521"/>
      <c r="BH901" s="521"/>
      <c r="BI901" s="521"/>
      <c r="BJ901" s="521"/>
      <c r="BK901" s="521"/>
      <c r="BL901" s="521"/>
      <c r="BM901" s="521"/>
      <c r="BN901" s="521"/>
      <c r="BO901" s="521"/>
      <c r="BP901" s="521"/>
      <c r="BQ901" s="521"/>
      <c r="BR901" s="521"/>
      <c r="BS901" s="521"/>
      <c r="BT901" s="521"/>
      <c r="BU901" s="521"/>
      <c r="BV901" s="521"/>
      <c r="BW901" s="521"/>
      <c r="BX901" s="521"/>
      <c r="BY901" s="521"/>
      <c r="BZ901" s="521"/>
      <c r="CA901" s="521"/>
      <c r="CB901" s="521"/>
      <c r="CC901" s="521"/>
      <c r="CD901" s="521"/>
      <c r="CE901" s="521"/>
      <c r="CF901" s="521"/>
      <c r="CG901" s="521"/>
      <c r="CH901" s="521"/>
      <c r="CI901" s="521"/>
      <c r="CJ901" s="521"/>
      <c r="CK901" s="521"/>
      <c r="CL901" s="521"/>
      <c r="CM901" s="521"/>
      <c r="CN901" s="521"/>
      <c r="CO901" s="521"/>
      <c r="CP901" s="521"/>
      <c r="CQ901" s="521"/>
    </row>
    <row r="902" spans="1:95" s="69" customFormat="1" ht="15" customHeight="1" outlineLevel="1" x14ac:dyDescent="0.2">
      <c r="A902" s="11">
        <v>222</v>
      </c>
      <c r="B902" s="294"/>
      <c r="C902" s="289"/>
      <c r="D902" s="289"/>
      <c r="E902" s="289"/>
      <c r="F902" s="880" t="str">
        <f>'2. CAD NCCF'!F902:L902</f>
        <v xml:space="preserve">BGL - open maturity with no minimum payment </v>
      </c>
      <c r="G902" s="881"/>
      <c r="H902" s="881"/>
      <c r="I902" s="881"/>
      <c r="J902" s="881"/>
      <c r="K902" s="881"/>
      <c r="L902" s="882"/>
      <c r="M902" s="400">
        <f t="shared" si="237"/>
        <v>0</v>
      </c>
      <c r="N902" s="1082"/>
      <c r="O902" s="1256"/>
      <c r="P902" s="1256"/>
      <c r="Q902" s="1256"/>
      <c r="R902" s="1256"/>
      <c r="S902" s="1256"/>
      <c r="T902" s="1256"/>
      <c r="U902" s="1256"/>
      <c r="V902" s="1256"/>
      <c r="W902" s="1256"/>
      <c r="X902" s="1256"/>
      <c r="Y902" s="1256"/>
      <c r="Z902" s="1256"/>
      <c r="AA902" s="1256"/>
      <c r="AB902" s="1256"/>
      <c r="AC902" s="400">
        <f t="shared" si="227"/>
        <v>0</v>
      </c>
      <c r="AD902" s="1744"/>
      <c r="AE902" s="858"/>
      <c r="AF902" s="858"/>
      <c r="AG902" s="528"/>
      <c r="AH902" s="521"/>
      <c r="AI902" s="521"/>
      <c r="AJ902" s="521"/>
      <c r="AK902" s="521"/>
      <c r="AL902" s="521"/>
      <c r="AM902" s="521"/>
      <c r="AN902" s="521"/>
      <c r="AO902" s="521"/>
      <c r="AP902" s="521"/>
      <c r="AQ902" s="521"/>
      <c r="AR902" s="521"/>
      <c r="AS902" s="521"/>
      <c r="AT902" s="521"/>
      <c r="AU902" s="521"/>
      <c r="AV902" s="521"/>
      <c r="AW902" s="521"/>
      <c r="AX902" s="521"/>
      <c r="AY902" s="521"/>
      <c r="AZ902" s="521"/>
      <c r="BA902" s="521"/>
      <c r="BB902" s="521"/>
      <c r="BC902" s="521"/>
      <c r="BD902" s="521"/>
      <c r="BE902" s="521"/>
      <c r="BF902" s="521"/>
      <c r="BG902" s="521"/>
      <c r="BH902" s="521"/>
      <c r="BI902" s="521"/>
      <c r="BJ902" s="521"/>
      <c r="BK902" s="521"/>
      <c r="BL902" s="521"/>
      <c r="BM902" s="521"/>
      <c r="BN902" s="521"/>
      <c r="BO902" s="521"/>
      <c r="BP902" s="521"/>
      <c r="BQ902" s="521"/>
      <c r="BR902" s="521"/>
      <c r="BS902" s="521"/>
      <c r="BT902" s="521"/>
      <c r="BU902" s="521"/>
      <c r="BV902" s="521"/>
      <c r="BW902" s="521"/>
      <c r="BX902" s="521"/>
      <c r="BY902" s="521"/>
      <c r="BZ902" s="521"/>
      <c r="CA902" s="521"/>
      <c r="CB902" s="521"/>
      <c r="CC902" s="521"/>
      <c r="CD902" s="521"/>
      <c r="CE902" s="521"/>
      <c r="CF902" s="521"/>
      <c r="CG902" s="521"/>
      <c r="CH902" s="521"/>
      <c r="CI902" s="521"/>
      <c r="CJ902" s="521"/>
      <c r="CK902" s="521"/>
      <c r="CL902" s="521"/>
      <c r="CM902" s="521"/>
      <c r="CN902" s="521"/>
      <c r="CO902" s="521"/>
      <c r="CP902" s="521"/>
      <c r="CQ902" s="521"/>
    </row>
    <row r="903" spans="1:95" s="69" customFormat="1" outlineLevel="1" x14ac:dyDescent="0.2">
      <c r="A903" s="11">
        <v>223</v>
      </c>
      <c r="B903" s="294"/>
      <c r="C903" s="289"/>
      <c r="D903" s="868" t="str">
        <f>'2. CAD NCCF'!D903:L903</f>
        <v>Call loans (CL)</v>
      </c>
      <c r="E903" s="869"/>
      <c r="F903" s="869"/>
      <c r="G903" s="869"/>
      <c r="H903" s="869"/>
      <c r="I903" s="869"/>
      <c r="J903" s="869"/>
      <c r="K903" s="869"/>
      <c r="L903" s="870"/>
      <c r="M903" s="399">
        <f>SUBTOTAL(9,M904:M905)</f>
        <v>0</v>
      </c>
      <c r="N903" s="402">
        <f t="shared" ref="N903:AC903" si="238">SUBTOTAL(9,N904:N905)</f>
        <v>0</v>
      </c>
      <c r="O903" s="406">
        <f t="shared" si="238"/>
        <v>0</v>
      </c>
      <c r="P903" s="405">
        <f t="shared" si="238"/>
        <v>0</v>
      </c>
      <c r="Q903" s="407">
        <f t="shared" si="238"/>
        <v>0</v>
      </c>
      <c r="R903" s="402">
        <f t="shared" si="238"/>
        <v>0</v>
      </c>
      <c r="S903" s="405">
        <f t="shared" si="238"/>
        <v>0</v>
      </c>
      <c r="T903" s="406">
        <f t="shared" si="238"/>
        <v>0</v>
      </c>
      <c r="U903" s="405">
        <f t="shared" si="238"/>
        <v>0</v>
      </c>
      <c r="V903" s="406">
        <f t="shared" si="238"/>
        <v>0</v>
      </c>
      <c r="W903" s="405">
        <f t="shared" si="238"/>
        <v>0</v>
      </c>
      <c r="X903" s="406">
        <f t="shared" si="238"/>
        <v>0</v>
      </c>
      <c r="Y903" s="405">
        <f t="shared" si="238"/>
        <v>0</v>
      </c>
      <c r="Z903" s="406">
        <f t="shared" si="238"/>
        <v>0</v>
      </c>
      <c r="AA903" s="405">
        <f t="shared" si="238"/>
        <v>0</v>
      </c>
      <c r="AB903" s="416">
        <f t="shared" si="238"/>
        <v>0</v>
      </c>
      <c r="AC903" s="399">
        <f t="shared" si="238"/>
        <v>0</v>
      </c>
      <c r="AD903" s="1577"/>
      <c r="AE903" s="1578"/>
      <c r="AF903" s="1578"/>
      <c r="AG903" s="528"/>
      <c r="AH903" s="521"/>
      <c r="AI903" s="521"/>
      <c r="AJ903" s="521"/>
      <c r="AK903" s="521"/>
      <c r="AL903" s="521"/>
      <c r="AM903" s="521"/>
      <c r="AN903" s="521"/>
      <c r="AO903" s="521"/>
      <c r="AP903" s="521"/>
      <c r="AQ903" s="521"/>
      <c r="AR903" s="521"/>
      <c r="AS903" s="521"/>
      <c r="AT903" s="521"/>
      <c r="AU903" s="521"/>
      <c r="AV903" s="521"/>
      <c r="AW903" s="521"/>
      <c r="AX903" s="521"/>
      <c r="AY903" s="521"/>
      <c r="AZ903" s="521"/>
      <c r="BA903" s="521"/>
      <c r="BB903" s="521"/>
      <c r="BC903" s="521"/>
      <c r="BD903" s="521"/>
      <c r="BE903" s="521"/>
      <c r="BF903" s="521"/>
      <c r="BG903" s="521"/>
      <c r="BH903" s="521"/>
      <c r="BI903" s="521"/>
      <c r="BJ903" s="521"/>
      <c r="BK903" s="521"/>
      <c r="BL903" s="521"/>
      <c r="BM903" s="521"/>
      <c r="BN903" s="521"/>
      <c r="BO903" s="521"/>
      <c r="BP903" s="521"/>
      <c r="BQ903" s="521"/>
      <c r="BR903" s="521"/>
      <c r="BS903" s="521"/>
      <c r="BT903" s="521"/>
      <c r="BU903" s="521"/>
      <c r="BV903" s="521"/>
      <c r="BW903" s="521"/>
      <c r="BX903" s="521"/>
      <c r="BY903" s="521"/>
      <c r="BZ903" s="521"/>
      <c r="CA903" s="521"/>
      <c r="CB903" s="521"/>
      <c r="CC903" s="521"/>
      <c r="CD903" s="521"/>
      <c r="CE903" s="521"/>
      <c r="CF903" s="521"/>
      <c r="CG903" s="521"/>
      <c r="CH903" s="521"/>
      <c r="CI903" s="521"/>
      <c r="CJ903" s="521"/>
      <c r="CK903" s="521"/>
      <c r="CL903" s="521"/>
      <c r="CM903" s="521"/>
      <c r="CN903" s="521"/>
      <c r="CO903" s="521"/>
      <c r="CP903" s="521"/>
      <c r="CQ903" s="521"/>
    </row>
    <row r="904" spans="1:95" s="69" customFormat="1" outlineLevel="1" x14ac:dyDescent="0.2">
      <c r="A904" s="11">
        <v>224</v>
      </c>
      <c r="B904" s="294"/>
      <c r="C904" s="289"/>
      <c r="D904" s="289"/>
      <c r="E904" s="289"/>
      <c r="F904" s="880" t="str">
        <f>'2. CAD NCCF'!F904:L904</f>
        <v xml:space="preserve">CL - with minimum payment  </v>
      </c>
      <c r="G904" s="881"/>
      <c r="H904" s="881"/>
      <c r="I904" s="881"/>
      <c r="J904" s="881"/>
      <c r="K904" s="881"/>
      <c r="L904" s="882"/>
      <c r="M904" s="400">
        <f t="shared" ref="M904:AB905" si="239">M128</f>
        <v>0</v>
      </c>
      <c r="N904" s="411">
        <f t="shared" si="239"/>
        <v>0</v>
      </c>
      <c r="O904" s="414">
        <f t="shared" si="239"/>
        <v>0</v>
      </c>
      <c r="P904" s="414">
        <f t="shared" si="239"/>
        <v>0</v>
      </c>
      <c r="Q904" s="415">
        <f t="shared" si="239"/>
        <v>0</v>
      </c>
      <c r="R904" s="411">
        <f t="shared" si="239"/>
        <v>0</v>
      </c>
      <c r="S904" s="414">
        <f t="shared" si="239"/>
        <v>0</v>
      </c>
      <c r="T904" s="414">
        <f t="shared" si="239"/>
        <v>0</v>
      </c>
      <c r="U904" s="414">
        <f t="shared" si="239"/>
        <v>0</v>
      </c>
      <c r="V904" s="414">
        <f t="shared" si="239"/>
        <v>0</v>
      </c>
      <c r="W904" s="414">
        <f t="shared" si="239"/>
        <v>0</v>
      </c>
      <c r="X904" s="414">
        <f t="shared" si="239"/>
        <v>0</v>
      </c>
      <c r="Y904" s="414">
        <f t="shared" si="239"/>
        <v>0</v>
      </c>
      <c r="Z904" s="414">
        <f t="shared" si="239"/>
        <v>0</v>
      </c>
      <c r="AA904" s="414">
        <f t="shared" si="239"/>
        <v>0</v>
      </c>
      <c r="AB904" s="414">
        <f t="shared" si="239"/>
        <v>0</v>
      </c>
      <c r="AC904" s="400">
        <f t="shared" ref="AC904:AC905" si="240">M904-SUM(N904:AB904)</f>
        <v>0</v>
      </c>
      <c r="AD904" s="1786"/>
      <c r="AE904" s="852"/>
      <c r="AF904" s="852"/>
      <c r="AG904" s="528"/>
      <c r="AH904" s="521"/>
      <c r="AI904" s="521"/>
      <c r="AJ904" s="521"/>
      <c r="AK904" s="521"/>
      <c r="AL904" s="521"/>
      <c r="AM904" s="521"/>
      <c r="AN904" s="521"/>
      <c r="AO904" s="521"/>
      <c r="AP904" s="521"/>
      <c r="AQ904" s="521"/>
      <c r="AR904" s="521"/>
      <c r="AS904" s="521"/>
      <c r="AT904" s="521"/>
      <c r="AU904" s="521"/>
      <c r="AV904" s="521"/>
      <c r="AW904" s="521"/>
      <c r="AX904" s="521"/>
      <c r="AY904" s="521"/>
      <c r="AZ904" s="521"/>
      <c r="BA904" s="521"/>
      <c r="BB904" s="521"/>
      <c r="BC904" s="521"/>
      <c r="BD904" s="521"/>
      <c r="BE904" s="521"/>
      <c r="BF904" s="521"/>
      <c r="BG904" s="521"/>
      <c r="BH904" s="521"/>
      <c r="BI904" s="521"/>
      <c r="BJ904" s="521"/>
      <c r="BK904" s="521"/>
      <c r="BL904" s="521"/>
      <c r="BM904" s="521"/>
      <c r="BN904" s="521"/>
      <c r="BO904" s="521"/>
      <c r="BP904" s="521"/>
      <c r="BQ904" s="521"/>
      <c r="BR904" s="521"/>
      <c r="BS904" s="521"/>
      <c r="BT904" s="521"/>
      <c r="BU904" s="521"/>
      <c r="BV904" s="521"/>
      <c r="BW904" s="521"/>
      <c r="BX904" s="521"/>
      <c r="BY904" s="521"/>
      <c r="BZ904" s="521"/>
      <c r="CA904" s="521"/>
      <c r="CB904" s="521"/>
      <c r="CC904" s="521"/>
      <c r="CD904" s="521"/>
      <c r="CE904" s="521"/>
      <c r="CF904" s="521"/>
      <c r="CG904" s="521"/>
      <c r="CH904" s="521"/>
      <c r="CI904" s="521"/>
      <c r="CJ904" s="521"/>
      <c r="CK904" s="521"/>
      <c r="CL904" s="521"/>
      <c r="CM904" s="521"/>
      <c r="CN904" s="521"/>
      <c r="CO904" s="521"/>
      <c r="CP904" s="521"/>
      <c r="CQ904" s="521"/>
    </row>
    <row r="905" spans="1:95" s="69" customFormat="1" ht="15" customHeight="1" outlineLevel="1" x14ac:dyDescent="0.2">
      <c r="A905" s="11">
        <v>225</v>
      </c>
      <c r="B905" s="294"/>
      <c r="C905" s="289"/>
      <c r="D905" s="289"/>
      <c r="E905" s="289"/>
      <c r="F905" s="880" t="str">
        <f>'2. CAD NCCF'!F905:L905</f>
        <v xml:space="preserve">CL - with no minimum payment  </v>
      </c>
      <c r="G905" s="881"/>
      <c r="H905" s="881"/>
      <c r="I905" s="881"/>
      <c r="J905" s="881"/>
      <c r="K905" s="881"/>
      <c r="L905" s="882"/>
      <c r="M905" s="400">
        <f t="shared" si="239"/>
        <v>0</v>
      </c>
      <c r="N905" s="1082"/>
      <c r="O905" s="1256"/>
      <c r="P905" s="1256"/>
      <c r="Q905" s="1256"/>
      <c r="R905" s="1256"/>
      <c r="S905" s="1256"/>
      <c r="T905" s="1256"/>
      <c r="U905" s="1256"/>
      <c r="V905" s="1256"/>
      <c r="W905" s="1256"/>
      <c r="X905" s="1256"/>
      <c r="Y905" s="1256"/>
      <c r="Z905" s="1256"/>
      <c r="AA905" s="1256"/>
      <c r="AB905" s="1256"/>
      <c r="AC905" s="400">
        <f t="shared" si="240"/>
        <v>0</v>
      </c>
      <c r="AD905" s="1744"/>
      <c r="AE905" s="858"/>
      <c r="AF905" s="858"/>
      <c r="AG905" s="528"/>
      <c r="AH905" s="521"/>
      <c r="AI905" s="521"/>
      <c r="AJ905" s="521"/>
      <c r="AK905" s="521"/>
      <c r="AL905" s="521"/>
      <c r="AM905" s="521"/>
      <c r="AN905" s="521"/>
      <c r="AO905" s="521"/>
      <c r="AP905" s="521"/>
      <c r="AQ905" s="521"/>
      <c r="AR905" s="521"/>
      <c r="AS905" s="521"/>
      <c r="AT905" s="521"/>
      <c r="AU905" s="521"/>
      <c r="AV905" s="521"/>
      <c r="AW905" s="521"/>
      <c r="AX905" s="521"/>
      <c r="AY905" s="521"/>
      <c r="AZ905" s="521"/>
      <c r="BA905" s="521"/>
      <c r="BB905" s="521"/>
      <c r="BC905" s="521"/>
      <c r="BD905" s="521"/>
      <c r="BE905" s="521"/>
      <c r="BF905" s="521"/>
      <c r="BG905" s="521"/>
      <c r="BH905" s="521"/>
      <c r="BI905" s="521"/>
      <c r="BJ905" s="521"/>
      <c r="BK905" s="521"/>
      <c r="BL905" s="521"/>
      <c r="BM905" s="521"/>
      <c r="BN905" s="521"/>
      <c r="BO905" s="521"/>
      <c r="BP905" s="521"/>
      <c r="BQ905" s="521"/>
      <c r="BR905" s="521"/>
      <c r="BS905" s="521"/>
      <c r="BT905" s="521"/>
      <c r="BU905" s="521"/>
      <c r="BV905" s="521"/>
      <c r="BW905" s="521"/>
      <c r="BX905" s="521"/>
      <c r="BY905" s="521"/>
      <c r="BZ905" s="521"/>
      <c r="CA905" s="521"/>
      <c r="CB905" s="521"/>
      <c r="CC905" s="521"/>
      <c r="CD905" s="521"/>
      <c r="CE905" s="521"/>
      <c r="CF905" s="521"/>
      <c r="CG905" s="521"/>
      <c r="CH905" s="521"/>
      <c r="CI905" s="521"/>
      <c r="CJ905" s="521"/>
      <c r="CK905" s="521"/>
      <c r="CL905" s="521"/>
      <c r="CM905" s="521"/>
      <c r="CN905" s="521"/>
      <c r="CO905" s="521"/>
      <c r="CP905" s="521"/>
      <c r="CQ905" s="521"/>
    </row>
    <row r="906" spans="1:95" s="69" customFormat="1" outlineLevel="1" x14ac:dyDescent="0.2">
      <c r="A906" s="11">
        <v>226</v>
      </c>
      <c r="B906" s="294"/>
      <c r="C906" s="289"/>
      <c r="D906" s="868" t="str">
        <f>'2. CAD NCCF'!D906:L906</f>
        <v>Other loans</v>
      </c>
      <c r="E906" s="869"/>
      <c r="F906" s="869"/>
      <c r="G906" s="869"/>
      <c r="H906" s="869"/>
      <c r="I906" s="869"/>
      <c r="J906" s="869"/>
      <c r="K906" s="869"/>
      <c r="L906" s="870"/>
      <c r="M906" s="399">
        <f>SUBTOTAL(9,M907:M910)</f>
        <v>0</v>
      </c>
      <c r="N906" s="402">
        <f t="shared" ref="N906:AC906" si="241">SUBTOTAL(9,N907:N910)</f>
        <v>0</v>
      </c>
      <c r="O906" s="406">
        <f t="shared" si="241"/>
        <v>0</v>
      </c>
      <c r="P906" s="405">
        <f t="shared" si="241"/>
        <v>0</v>
      </c>
      <c r="Q906" s="407">
        <f t="shared" si="241"/>
        <v>0</v>
      </c>
      <c r="R906" s="402">
        <f t="shared" si="241"/>
        <v>0</v>
      </c>
      <c r="S906" s="405">
        <f t="shared" si="241"/>
        <v>0</v>
      </c>
      <c r="T906" s="406">
        <f t="shared" si="241"/>
        <v>0</v>
      </c>
      <c r="U906" s="405">
        <f t="shared" si="241"/>
        <v>0</v>
      </c>
      <c r="V906" s="406">
        <f t="shared" si="241"/>
        <v>0</v>
      </c>
      <c r="W906" s="405">
        <f t="shared" si="241"/>
        <v>0</v>
      </c>
      <c r="X906" s="406">
        <f t="shared" si="241"/>
        <v>0</v>
      </c>
      <c r="Y906" s="405">
        <f t="shared" si="241"/>
        <v>0</v>
      </c>
      <c r="Z906" s="406">
        <f t="shared" si="241"/>
        <v>0</v>
      </c>
      <c r="AA906" s="405">
        <f t="shared" si="241"/>
        <v>0</v>
      </c>
      <c r="AB906" s="416">
        <f t="shared" si="241"/>
        <v>0</v>
      </c>
      <c r="AC906" s="399">
        <f t="shared" si="241"/>
        <v>0</v>
      </c>
      <c r="AD906" s="1577"/>
      <c r="AE906" s="1578"/>
      <c r="AF906" s="1578"/>
      <c r="AG906" s="528"/>
      <c r="AH906" s="521"/>
      <c r="AI906" s="521"/>
      <c r="AJ906" s="521"/>
      <c r="AK906" s="521"/>
      <c r="AL906" s="521"/>
      <c r="AM906" s="521"/>
      <c r="AN906" s="521"/>
      <c r="AO906" s="521"/>
      <c r="AP906" s="521"/>
      <c r="AQ906" s="521"/>
      <c r="AR906" s="521"/>
      <c r="AS906" s="521"/>
      <c r="AT906" s="521"/>
      <c r="AU906" s="521"/>
      <c r="AV906" s="521"/>
      <c r="AW906" s="521"/>
      <c r="AX906" s="521"/>
      <c r="AY906" s="521"/>
      <c r="AZ906" s="521"/>
      <c r="BA906" s="521"/>
      <c r="BB906" s="521"/>
      <c r="BC906" s="521"/>
      <c r="BD906" s="521"/>
      <c r="BE906" s="521"/>
      <c r="BF906" s="521"/>
      <c r="BG906" s="521"/>
      <c r="BH906" s="521"/>
      <c r="BI906" s="521"/>
      <c r="BJ906" s="521"/>
      <c r="BK906" s="521"/>
      <c r="BL906" s="521"/>
      <c r="BM906" s="521"/>
      <c r="BN906" s="521"/>
      <c r="BO906" s="521"/>
      <c r="BP906" s="521"/>
      <c r="BQ906" s="521"/>
      <c r="BR906" s="521"/>
      <c r="BS906" s="521"/>
      <c r="BT906" s="521"/>
      <c r="BU906" s="521"/>
      <c r="BV906" s="521"/>
      <c r="BW906" s="521"/>
      <c r="BX906" s="521"/>
      <c r="BY906" s="521"/>
      <c r="BZ906" s="521"/>
      <c r="CA906" s="521"/>
      <c r="CB906" s="521"/>
      <c r="CC906" s="521"/>
      <c r="CD906" s="521"/>
      <c r="CE906" s="521"/>
      <c r="CF906" s="521"/>
      <c r="CG906" s="521"/>
      <c r="CH906" s="521"/>
      <c r="CI906" s="521"/>
      <c r="CJ906" s="521"/>
      <c r="CK906" s="521"/>
      <c r="CL906" s="521"/>
      <c r="CM906" s="521"/>
      <c r="CN906" s="521"/>
      <c r="CO906" s="521"/>
      <c r="CP906" s="521"/>
      <c r="CQ906" s="521"/>
    </row>
    <row r="907" spans="1:95" s="69" customFormat="1" outlineLevel="1" x14ac:dyDescent="0.2">
      <c r="A907" s="11">
        <v>227</v>
      </c>
      <c r="B907" s="294"/>
      <c r="C907" s="289"/>
      <c r="D907" s="289"/>
      <c r="E907" s="289"/>
      <c r="F907" s="880" t="str">
        <f>'2. CAD NCCF'!F907:L907</f>
        <v>Credit cards</v>
      </c>
      <c r="G907" s="881"/>
      <c r="H907" s="881"/>
      <c r="I907" s="881"/>
      <c r="J907" s="881"/>
      <c r="K907" s="881"/>
      <c r="L907" s="882"/>
      <c r="M907" s="400">
        <f t="shared" ref="M907:AB910" si="242">M131</f>
        <v>0</v>
      </c>
      <c r="N907" s="411">
        <f t="shared" si="242"/>
        <v>0</v>
      </c>
      <c r="O907" s="414">
        <f t="shared" si="242"/>
        <v>0</v>
      </c>
      <c r="P907" s="414">
        <f t="shared" si="242"/>
        <v>0</v>
      </c>
      <c r="Q907" s="415">
        <f t="shared" si="242"/>
        <v>0</v>
      </c>
      <c r="R907" s="411">
        <f t="shared" si="242"/>
        <v>0</v>
      </c>
      <c r="S907" s="414">
        <f t="shared" si="242"/>
        <v>0</v>
      </c>
      <c r="T907" s="414">
        <f t="shared" si="242"/>
        <v>0</v>
      </c>
      <c r="U907" s="414">
        <f t="shared" si="242"/>
        <v>0</v>
      </c>
      <c r="V907" s="414">
        <f t="shared" si="242"/>
        <v>0</v>
      </c>
      <c r="W907" s="414">
        <f t="shared" si="242"/>
        <v>0</v>
      </c>
      <c r="X907" s="414">
        <f t="shared" si="242"/>
        <v>0</v>
      </c>
      <c r="Y907" s="414">
        <f t="shared" si="242"/>
        <v>0</v>
      </c>
      <c r="Z907" s="414">
        <f t="shared" si="242"/>
        <v>0</v>
      </c>
      <c r="AA907" s="414">
        <f t="shared" si="242"/>
        <v>0</v>
      </c>
      <c r="AB907" s="414">
        <f t="shared" si="242"/>
        <v>0</v>
      </c>
      <c r="AC907" s="400">
        <f t="shared" ref="AC907:AC910" si="243">M907-SUM(N907:AB907)</f>
        <v>0</v>
      </c>
      <c r="AD907" s="1786"/>
      <c r="AE907" s="852"/>
      <c r="AF907" s="852"/>
      <c r="AG907" s="528"/>
      <c r="AH907" s="521"/>
      <c r="AI907" s="521"/>
      <c r="AJ907" s="521"/>
      <c r="AK907" s="521"/>
      <c r="AL907" s="521"/>
      <c r="AM907" s="521"/>
      <c r="AN907" s="521"/>
      <c r="AO907" s="521"/>
      <c r="AP907" s="521"/>
      <c r="AQ907" s="521"/>
      <c r="AR907" s="521"/>
      <c r="AS907" s="521"/>
      <c r="AT907" s="521"/>
      <c r="AU907" s="521"/>
      <c r="AV907" s="521"/>
      <c r="AW907" s="521"/>
      <c r="AX907" s="521"/>
      <c r="AY907" s="521"/>
      <c r="AZ907" s="521"/>
      <c r="BA907" s="521"/>
      <c r="BB907" s="521"/>
      <c r="BC907" s="521"/>
      <c r="BD907" s="521"/>
      <c r="BE907" s="521"/>
      <c r="BF907" s="521"/>
      <c r="BG907" s="521"/>
      <c r="BH907" s="521"/>
      <c r="BI907" s="521"/>
      <c r="BJ907" s="521"/>
      <c r="BK907" s="521"/>
      <c r="BL907" s="521"/>
      <c r="BM907" s="521"/>
      <c r="BN907" s="521"/>
      <c r="BO907" s="521"/>
      <c r="BP907" s="521"/>
      <c r="BQ907" s="521"/>
      <c r="BR907" s="521"/>
      <c r="BS907" s="521"/>
      <c r="BT907" s="521"/>
      <c r="BU907" s="521"/>
      <c r="BV907" s="521"/>
      <c r="BW907" s="521"/>
      <c r="BX907" s="521"/>
      <c r="BY907" s="521"/>
      <c r="BZ907" s="521"/>
      <c r="CA907" s="521"/>
      <c r="CB907" s="521"/>
      <c r="CC907" s="521"/>
      <c r="CD907" s="521"/>
      <c r="CE907" s="521"/>
      <c r="CF907" s="521"/>
      <c r="CG907" s="521"/>
      <c r="CH907" s="521"/>
      <c r="CI907" s="521"/>
      <c r="CJ907" s="521"/>
      <c r="CK907" s="521"/>
      <c r="CL907" s="521"/>
      <c r="CM907" s="521"/>
      <c r="CN907" s="521"/>
      <c r="CO907" s="521"/>
      <c r="CP907" s="521"/>
      <c r="CQ907" s="521"/>
    </row>
    <row r="908" spans="1:95" s="69" customFormat="1" ht="15" customHeight="1" outlineLevel="1" x14ac:dyDescent="0.2">
      <c r="A908" s="11">
        <v>228</v>
      </c>
      <c r="B908" s="294"/>
      <c r="C908" s="289"/>
      <c r="D908" s="289"/>
      <c r="E908" s="289"/>
      <c r="F908" s="880" t="str">
        <f>'2. CAD NCCF'!F908:L908</f>
        <v>Swapped intrabank loans</v>
      </c>
      <c r="G908" s="881"/>
      <c r="H908" s="881"/>
      <c r="I908" s="881"/>
      <c r="J908" s="881"/>
      <c r="K908" s="881"/>
      <c r="L908" s="882"/>
      <c r="M908" s="400">
        <f t="shared" si="242"/>
        <v>0</v>
      </c>
      <c r="N908" s="411">
        <f t="shared" si="242"/>
        <v>0</v>
      </c>
      <c r="O908" s="414">
        <f t="shared" si="242"/>
        <v>0</v>
      </c>
      <c r="P908" s="414">
        <f t="shared" si="242"/>
        <v>0</v>
      </c>
      <c r="Q908" s="415">
        <f t="shared" si="242"/>
        <v>0</v>
      </c>
      <c r="R908" s="411">
        <f t="shared" si="242"/>
        <v>0</v>
      </c>
      <c r="S908" s="414">
        <f t="shared" si="242"/>
        <v>0</v>
      </c>
      <c r="T908" s="414">
        <f t="shared" si="242"/>
        <v>0</v>
      </c>
      <c r="U908" s="414">
        <f t="shared" si="242"/>
        <v>0</v>
      </c>
      <c r="V908" s="414">
        <f t="shared" si="242"/>
        <v>0</v>
      </c>
      <c r="W908" s="414">
        <f t="shared" si="242"/>
        <v>0</v>
      </c>
      <c r="X908" s="414">
        <f t="shared" si="242"/>
        <v>0</v>
      </c>
      <c r="Y908" s="414">
        <f t="shared" si="242"/>
        <v>0</v>
      </c>
      <c r="Z908" s="414">
        <f t="shared" si="242"/>
        <v>0</v>
      </c>
      <c r="AA908" s="414">
        <f t="shared" si="242"/>
        <v>0</v>
      </c>
      <c r="AB908" s="414">
        <f t="shared" si="242"/>
        <v>0</v>
      </c>
      <c r="AC908" s="400">
        <f t="shared" si="243"/>
        <v>0</v>
      </c>
      <c r="AD908" s="1743"/>
      <c r="AE908" s="1083"/>
      <c r="AF908" s="855"/>
      <c r="AG908" s="528"/>
      <c r="AH908" s="521"/>
      <c r="AI908" s="521"/>
      <c r="AJ908" s="521"/>
      <c r="AK908" s="521"/>
      <c r="AL908" s="521"/>
      <c r="AM908" s="521"/>
      <c r="AN908" s="521"/>
      <c r="AO908" s="521"/>
      <c r="AP908" s="521"/>
      <c r="AQ908" s="521"/>
      <c r="AR908" s="521"/>
      <c r="AS908" s="521"/>
      <c r="AT908" s="521"/>
      <c r="AU908" s="521"/>
      <c r="AV908" s="521"/>
      <c r="AW908" s="521"/>
      <c r="AX908" s="521"/>
      <c r="AY908" s="521"/>
      <c r="AZ908" s="521"/>
      <c r="BA908" s="521"/>
      <c r="BB908" s="521"/>
      <c r="BC908" s="521"/>
      <c r="BD908" s="521"/>
      <c r="BE908" s="521"/>
      <c r="BF908" s="521"/>
      <c r="BG908" s="521"/>
      <c r="BH908" s="521"/>
      <c r="BI908" s="521"/>
      <c r="BJ908" s="521"/>
      <c r="BK908" s="521"/>
      <c r="BL908" s="521"/>
      <c r="BM908" s="521"/>
      <c r="BN908" s="521"/>
      <c r="BO908" s="521"/>
      <c r="BP908" s="521"/>
      <c r="BQ908" s="521"/>
      <c r="BR908" s="521"/>
      <c r="BS908" s="521"/>
      <c r="BT908" s="521"/>
      <c r="BU908" s="521"/>
      <c r="BV908" s="521"/>
      <c r="BW908" s="521"/>
      <c r="BX908" s="521"/>
      <c r="BY908" s="521"/>
      <c r="BZ908" s="521"/>
      <c r="CA908" s="521"/>
      <c r="CB908" s="521"/>
      <c r="CC908" s="521"/>
      <c r="CD908" s="521"/>
      <c r="CE908" s="521"/>
      <c r="CF908" s="521"/>
      <c r="CG908" s="521"/>
      <c r="CH908" s="521"/>
      <c r="CI908" s="521"/>
      <c r="CJ908" s="521"/>
      <c r="CK908" s="521"/>
      <c r="CL908" s="521"/>
      <c r="CM908" s="521"/>
      <c r="CN908" s="521"/>
      <c r="CO908" s="521"/>
      <c r="CP908" s="521"/>
      <c r="CQ908" s="521"/>
    </row>
    <row r="909" spans="1:95" s="69" customFormat="1" ht="15" customHeight="1" outlineLevel="1" x14ac:dyDescent="0.2">
      <c r="A909" s="11">
        <v>229</v>
      </c>
      <c r="B909" s="294"/>
      <c r="C909" s="289"/>
      <c r="D909" s="289"/>
      <c r="E909" s="289"/>
      <c r="F909" s="880" t="str">
        <f>'2. CAD NCCF'!F909:L909</f>
        <v>Loans to affiliates</v>
      </c>
      <c r="G909" s="881"/>
      <c r="H909" s="881"/>
      <c r="I909" s="881"/>
      <c r="J909" s="881"/>
      <c r="K909" s="881"/>
      <c r="L909" s="882"/>
      <c r="M909" s="400">
        <f t="shared" si="242"/>
        <v>0</v>
      </c>
      <c r="N909" s="411">
        <f t="shared" si="242"/>
        <v>0</v>
      </c>
      <c r="O909" s="414">
        <f t="shared" si="242"/>
        <v>0</v>
      </c>
      <c r="P909" s="414">
        <f t="shared" si="242"/>
        <v>0</v>
      </c>
      <c r="Q909" s="415">
        <f t="shared" si="242"/>
        <v>0</v>
      </c>
      <c r="R909" s="411">
        <f t="shared" si="242"/>
        <v>0</v>
      </c>
      <c r="S909" s="414">
        <f t="shared" si="242"/>
        <v>0</v>
      </c>
      <c r="T909" s="414">
        <f t="shared" si="242"/>
        <v>0</v>
      </c>
      <c r="U909" s="414">
        <f t="shared" si="242"/>
        <v>0</v>
      </c>
      <c r="V909" s="414">
        <f t="shared" si="242"/>
        <v>0</v>
      </c>
      <c r="W909" s="414">
        <f t="shared" si="242"/>
        <v>0</v>
      </c>
      <c r="X909" s="414">
        <f t="shared" si="242"/>
        <v>0</v>
      </c>
      <c r="Y909" s="414">
        <f t="shared" si="242"/>
        <v>0</v>
      </c>
      <c r="Z909" s="414">
        <f t="shared" si="242"/>
        <v>0</v>
      </c>
      <c r="AA909" s="414">
        <f t="shared" si="242"/>
        <v>0</v>
      </c>
      <c r="AB909" s="414">
        <f t="shared" si="242"/>
        <v>0</v>
      </c>
      <c r="AC909" s="400">
        <f t="shared" si="243"/>
        <v>0</v>
      </c>
      <c r="AD909" s="1743"/>
      <c r="AE909" s="1083"/>
      <c r="AF909" s="855"/>
      <c r="AG909" s="528"/>
      <c r="AH909" s="521"/>
      <c r="AI909" s="521"/>
      <c r="AJ909" s="521"/>
      <c r="AK909" s="521"/>
      <c r="AL909" s="521"/>
      <c r="AM909" s="521"/>
      <c r="AN909" s="521"/>
      <c r="AO909" s="521"/>
      <c r="AP909" s="521"/>
      <c r="AQ909" s="521"/>
      <c r="AR909" s="521"/>
      <c r="AS909" s="521"/>
      <c r="AT909" s="521"/>
      <c r="AU909" s="521"/>
      <c r="AV909" s="521"/>
      <c r="AW909" s="521"/>
      <c r="AX909" s="521"/>
      <c r="AY909" s="521"/>
      <c r="AZ909" s="521"/>
      <c r="BA909" s="521"/>
      <c r="BB909" s="521"/>
      <c r="BC909" s="521"/>
      <c r="BD909" s="521"/>
      <c r="BE909" s="521"/>
      <c r="BF909" s="521"/>
      <c r="BG909" s="521"/>
      <c r="BH909" s="521"/>
      <c r="BI909" s="521"/>
      <c r="BJ909" s="521"/>
      <c r="BK909" s="521"/>
      <c r="BL909" s="521"/>
      <c r="BM909" s="521"/>
      <c r="BN909" s="521"/>
      <c r="BO909" s="521"/>
      <c r="BP909" s="521"/>
      <c r="BQ909" s="521"/>
      <c r="BR909" s="521"/>
      <c r="BS909" s="521"/>
      <c r="BT909" s="521"/>
      <c r="BU909" s="521"/>
      <c r="BV909" s="521"/>
      <c r="BW909" s="521"/>
      <c r="BX909" s="521"/>
      <c r="BY909" s="521"/>
      <c r="BZ909" s="521"/>
      <c r="CA909" s="521"/>
      <c r="CB909" s="521"/>
      <c r="CC909" s="521"/>
      <c r="CD909" s="521"/>
      <c r="CE909" s="521"/>
      <c r="CF909" s="521"/>
      <c r="CG909" s="521"/>
      <c r="CH909" s="521"/>
      <c r="CI909" s="521"/>
      <c r="CJ909" s="521"/>
      <c r="CK909" s="521"/>
      <c r="CL909" s="521"/>
      <c r="CM909" s="521"/>
      <c r="CN909" s="521"/>
      <c r="CO909" s="521"/>
      <c r="CP909" s="521"/>
      <c r="CQ909" s="521"/>
    </row>
    <row r="910" spans="1:95" s="69" customFormat="1" ht="15" customHeight="1" outlineLevel="1" x14ac:dyDescent="0.2">
      <c r="A910" s="11">
        <v>230</v>
      </c>
      <c r="B910" s="294"/>
      <c r="C910" s="289"/>
      <c r="D910" s="289"/>
      <c r="E910" s="289"/>
      <c r="F910" s="880" t="str">
        <f>'2. CAD NCCF'!F910:L910</f>
        <v>Customer's liability under acceptance</v>
      </c>
      <c r="G910" s="881"/>
      <c r="H910" s="881"/>
      <c r="I910" s="881"/>
      <c r="J910" s="881"/>
      <c r="K910" s="881"/>
      <c r="L910" s="882"/>
      <c r="M910" s="400">
        <f t="shared" si="242"/>
        <v>0</v>
      </c>
      <c r="N910" s="411">
        <f t="shared" si="242"/>
        <v>0</v>
      </c>
      <c r="O910" s="414">
        <f t="shared" si="242"/>
        <v>0</v>
      </c>
      <c r="P910" s="414">
        <f t="shared" si="242"/>
        <v>0</v>
      </c>
      <c r="Q910" s="415">
        <f t="shared" si="242"/>
        <v>0</v>
      </c>
      <c r="R910" s="411">
        <f t="shared" si="242"/>
        <v>0</v>
      </c>
      <c r="S910" s="414">
        <f t="shared" si="242"/>
        <v>0</v>
      </c>
      <c r="T910" s="414">
        <f t="shared" si="242"/>
        <v>0</v>
      </c>
      <c r="U910" s="414">
        <f t="shared" si="242"/>
        <v>0</v>
      </c>
      <c r="V910" s="414">
        <f t="shared" si="242"/>
        <v>0</v>
      </c>
      <c r="W910" s="414">
        <f t="shared" si="242"/>
        <v>0</v>
      </c>
      <c r="X910" s="414">
        <f t="shared" si="242"/>
        <v>0</v>
      </c>
      <c r="Y910" s="414">
        <f t="shared" si="242"/>
        <v>0</v>
      </c>
      <c r="Z910" s="414">
        <f t="shared" si="242"/>
        <v>0</v>
      </c>
      <c r="AA910" s="414">
        <f t="shared" si="242"/>
        <v>0</v>
      </c>
      <c r="AB910" s="414">
        <f t="shared" si="242"/>
        <v>0</v>
      </c>
      <c r="AC910" s="400">
        <f t="shared" si="243"/>
        <v>0</v>
      </c>
      <c r="AD910" s="1744"/>
      <c r="AE910" s="858"/>
      <c r="AF910" s="858"/>
      <c r="AG910" s="528"/>
      <c r="AH910" s="521"/>
      <c r="AI910" s="521"/>
      <c r="AJ910" s="521"/>
      <c r="AK910" s="521"/>
      <c r="AL910" s="521"/>
      <c r="AM910" s="521"/>
      <c r="AN910" s="521"/>
      <c r="AO910" s="521"/>
      <c r="AP910" s="521"/>
      <c r="AQ910" s="521"/>
      <c r="AR910" s="521"/>
      <c r="AS910" s="521"/>
      <c r="AT910" s="521"/>
      <c r="AU910" s="521"/>
      <c r="AV910" s="521"/>
      <c r="AW910" s="521"/>
      <c r="AX910" s="521"/>
      <c r="AY910" s="521"/>
      <c r="AZ910" s="521"/>
      <c r="BA910" s="521"/>
      <c r="BB910" s="521"/>
      <c r="BC910" s="521"/>
      <c r="BD910" s="521"/>
      <c r="BE910" s="521"/>
      <c r="BF910" s="521"/>
      <c r="BG910" s="521"/>
      <c r="BH910" s="521"/>
      <c r="BI910" s="521"/>
      <c r="BJ910" s="521"/>
      <c r="BK910" s="521"/>
      <c r="BL910" s="521"/>
      <c r="BM910" s="521"/>
      <c r="BN910" s="521"/>
      <c r="BO910" s="521"/>
      <c r="BP910" s="521"/>
      <c r="BQ910" s="521"/>
      <c r="BR910" s="521"/>
      <c r="BS910" s="521"/>
      <c r="BT910" s="521"/>
      <c r="BU910" s="521"/>
      <c r="BV910" s="521"/>
      <c r="BW910" s="521"/>
      <c r="BX910" s="521"/>
      <c r="BY910" s="521"/>
      <c r="BZ910" s="521"/>
      <c r="CA910" s="521"/>
      <c r="CB910" s="521"/>
      <c r="CC910" s="521"/>
      <c r="CD910" s="521"/>
      <c r="CE910" s="521"/>
      <c r="CF910" s="521"/>
      <c r="CG910" s="521"/>
      <c r="CH910" s="521"/>
      <c r="CI910" s="521"/>
      <c r="CJ910" s="521"/>
      <c r="CK910" s="521"/>
      <c r="CL910" s="521"/>
      <c r="CM910" s="521"/>
      <c r="CN910" s="521"/>
      <c r="CO910" s="521"/>
      <c r="CP910" s="521"/>
      <c r="CQ910" s="521"/>
    </row>
    <row r="911" spans="1:95" s="69" customFormat="1" outlineLevel="1" x14ac:dyDescent="0.2">
      <c r="A911" s="11">
        <v>231</v>
      </c>
      <c r="B911" s="294"/>
      <c r="C911" s="1048" t="str">
        <f>'2. CAD NCCF'!C911:AF911</f>
        <v>Reverse repo and securities borrowed</v>
      </c>
      <c r="D911" s="1049"/>
      <c r="E911" s="1049"/>
      <c r="F911" s="1049"/>
      <c r="G911" s="1049"/>
      <c r="H911" s="1049"/>
      <c r="I911" s="1049"/>
      <c r="J911" s="1049"/>
      <c r="K911" s="1049"/>
      <c r="L911" s="1049"/>
      <c r="M911" s="1049"/>
      <c r="N911" s="1049"/>
      <c r="O911" s="1049"/>
      <c r="P911" s="1049"/>
      <c r="Q911" s="1049"/>
      <c r="R911" s="1049"/>
      <c r="S911" s="1049"/>
      <c r="T911" s="1049"/>
      <c r="U911" s="1049"/>
      <c r="V911" s="1049"/>
      <c r="W911" s="1049"/>
      <c r="X911" s="1049"/>
      <c r="Y911" s="1049"/>
      <c r="Z911" s="1049"/>
      <c r="AA911" s="1049"/>
      <c r="AB911" s="1049"/>
      <c r="AC911" s="1049"/>
      <c r="AD911" s="1049"/>
      <c r="AE911" s="1049"/>
      <c r="AF911" s="1049"/>
      <c r="AG911" s="528"/>
      <c r="AH911" s="521"/>
      <c r="AI911" s="521"/>
      <c r="AJ911" s="521"/>
      <c r="AK911" s="521"/>
      <c r="AL911" s="521"/>
      <c r="AM911" s="521"/>
      <c r="AN911" s="521"/>
      <c r="AO911" s="521"/>
      <c r="AP911" s="521"/>
      <c r="AQ911" s="521"/>
      <c r="AR911" s="521"/>
      <c r="AS911" s="521"/>
      <c r="AT911" s="521"/>
      <c r="AU911" s="521"/>
      <c r="AV911" s="521"/>
      <c r="AW911" s="521"/>
      <c r="AX911" s="521"/>
      <c r="AY911" s="521"/>
      <c r="AZ911" s="521"/>
      <c r="BA911" s="521"/>
      <c r="BB911" s="521"/>
      <c r="BC911" s="521"/>
      <c r="BD911" s="521"/>
      <c r="BE911" s="521"/>
      <c r="BF911" s="521"/>
      <c r="BG911" s="521"/>
      <c r="BH911" s="521"/>
      <c r="BI911" s="521"/>
      <c r="BJ911" s="521"/>
      <c r="BK911" s="521"/>
      <c r="BL911" s="521"/>
      <c r="BM911" s="521"/>
      <c r="BN911" s="521"/>
      <c r="BO911" s="521"/>
      <c r="BP911" s="521"/>
      <c r="BQ911" s="521"/>
      <c r="BR911" s="521"/>
      <c r="BS911" s="521"/>
      <c r="BT911" s="521"/>
      <c r="BU911" s="521"/>
      <c r="BV911" s="521"/>
      <c r="BW911" s="521"/>
      <c r="BX911" s="521"/>
      <c r="BY911" s="521"/>
      <c r="BZ911" s="521"/>
      <c r="CA911" s="521"/>
      <c r="CB911" s="521"/>
      <c r="CC911" s="521"/>
      <c r="CD911" s="521"/>
      <c r="CE911" s="521"/>
      <c r="CF911" s="521"/>
      <c r="CG911" s="521"/>
      <c r="CH911" s="521"/>
      <c r="CI911" s="521"/>
      <c r="CJ911" s="521"/>
      <c r="CK911" s="521"/>
      <c r="CL911" s="521"/>
      <c r="CM911" s="521"/>
      <c r="CN911" s="521"/>
      <c r="CO911" s="521"/>
      <c r="CP911" s="521"/>
      <c r="CQ911" s="521"/>
    </row>
    <row r="912" spans="1:95" s="69" customFormat="1" outlineLevel="1" x14ac:dyDescent="0.2">
      <c r="A912" s="11">
        <v>232</v>
      </c>
      <c r="B912" s="294"/>
      <c r="C912" s="289"/>
      <c r="D912" s="1080" t="str">
        <f>'2. CAD NCCF'!D912:AF912</f>
        <v>Government securities (GS)</v>
      </c>
      <c r="E912" s="1081"/>
      <c r="F912" s="1081"/>
      <c r="G912" s="1081"/>
      <c r="H912" s="1081"/>
      <c r="I912" s="1081"/>
      <c r="J912" s="1081"/>
      <c r="K912" s="1081"/>
      <c r="L912" s="1081"/>
      <c r="M912" s="1081"/>
      <c r="N912" s="1081"/>
      <c r="O912" s="1081"/>
      <c r="P912" s="1081"/>
      <c r="Q912" s="1081"/>
      <c r="R912" s="1081"/>
      <c r="S912" s="1081"/>
      <c r="T912" s="1081"/>
      <c r="U912" s="1081"/>
      <c r="V912" s="1081"/>
      <c r="W912" s="1081"/>
      <c r="X912" s="1081"/>
      <c r="Y912" s="1081"/>
      <c r="Z912" s="1081"/>
      <c r="AA912" s="1081"/>
      <c r="AB912" s="1081"/>
      <c r="AC912" s="1081"/>
      <c r="AD912" s="1081"/>
      <c r="AE912" s="1081"/>
      <c r="AF912" s="1081"/>
      <c r="AG912" s="528"/>
      <c r="AH912" s="521"/>
      <c r="AI912" s="521"/>
      <c r="AJ912" s="521"/>
      <c r="AK912" s="521"/>
      <c r="AL912" s="521"/>
      <c r="AM912" s="521"/>
      <c r="AN912" s="521"/>
      <c r="AO912" s="521"/>
      <c r="AP912" s="521"/>
      <c r="AQ912" s="521"/>
      <c r="AR912" s="521"/>
      <c r="AS912" s="521"/>
      <c r="AT912" s="521"/>
      <c r="AU912" s="521"/>
      <c r="AV912" s="521"/>
      <c r="AW912" s="521"/>
      <c r="AX912" s="521"/>
      <c r="AY912" s="521"/>
      <c r="AZ912" s="521"/>
      <c r="BA912" s="521"/>
      <c r="BB912" s="521"/>
      <c r="BC912" s="521"/>
      <c r="BD912" s="521"/>
      <c r="BE912" s="521"/>
      <c r="BF912" s="521"/>
      <c r="BG912" s="521"/>
      <c r="BH912" s="521"/>
      <c r="BI912" s="521"/>
      <c r="BJ912" s="521"/>
      <c r="BK912" s="521"/>
      <c r="BL912" s="521"/>
      <c r="BM912" s="521"/>
      <c r="BN912" s="521"/>
      <c r="BO912" s="521"/>
      <c r="BP912" s="521"/>
      <c r="BQ912" s="521"/>
      <c r="BR912" s="521"/>
      <c r="BS912" s="521"/>
      <c r="BT912" s="521"/>
      <c r="BU912" s="521"/>
      <c r="BV912" s="521"/>
      <c r="BW912" s="521"/>
      <c r="BX912" s="521"/>
      <c r="BY912" s="521"/>
      <c r="BZ912" s="521"/>
      <c r="CA912" s="521"/>
      <c r="CB912" s="521"/>
      <c r="CC912" s="521"/>
      <c r="CD912" s="521"/>
      <c r="CE912" s="521"/>
      <c r="CF912" s="521"/>
      <c r="CG912" s="521"/>
      <c r="CH912" s="521"/>
      <c r="CI912" s="521"/>
      <c r="CJ912" s="521"/>
      <c r="CK912" s="521"/>
      <c r="CL912" s="521"/>
      <c r="CM912" s="521"/>
      <c r="CN912" s="521"/>
      <c r="CO912" s="521"/>
      <c r="CP912" s="521"/>
      <c r="CQ912" s="521"/>
    </row>
    <row r="913" spans="1:95" s="69" customFormat="1" outlineLevel="1" x14ac:dyDescent="0.2">
      <c r="A913" s="11">
        <v>233</v>
      </c>
      <c r="B913" s="294"/>
      <c r="C913" s="289"/>
      <c r="D913" s="289"/>
      <c r="E913" s="933" t="str">
        <f>'2. CAD NCCF'!E913:L913</f>
        <v>High rated GS</v>
      </c>
      <c r="F913" s="934"/>
      <c r="G913" s="934"/>
      <c r="H913" s="934"/>
      <c r="I913" s="934"/>
      <c r="J913" s="934"/>
      <c r="K913" s="934"/>
      <c r="L913" s="935"/>
      <c r="M913" s="399">
        <f>SUBTOTAL(9,M914:M917)</f>
        <v>0</v>
      </c>
      <c r="N913" s="402">
        <f t="shared" ref="N913:AC913" si="244">SUBTOTAL(9,N914:N917)</f>
        <v>0</v>
      </c>
      <c r="O913" s="406">
        <f t="shared" si="244"/>
        <v>0</v>
      </c>
      <c r="P913" s="405">
        <f t="shared" si="244"/>
        <v>0</v>
      </c>
      <c r="Q913" s="407">
        <f t="shared" si="244"/>
        <v>0</v>
      </c>
      <c r="R913" s="402">
        <f t="shared" si="244"/>
        <v>0</v>
      </c>
      <c r="S913" s="405">
        <f t="shared" si="244"/>
        <v>0</v>
      </c>
      <c r="T913" s="406">
        <f t="shared" si="244"/>
        <v>0</v>
      </c>
      <c r="U913" s="405">
        <f t="shared" si="244"/>
        <v>0</v>
      </c>
      <c r="V913" s="406">
        <f t="shared" si="244"/>
        <v>0</v>
      </c>
      <c r="W913" s="405">
        <f t="shared" si="244"/>
        <v>0</v>
      </c>
      <c r="X913" s="406">
        <f t="shared" si="244"/>
        <v>0</v>
      </c>
      <c r="Y913" s="405">
        <f t="shared" si="244"/>
        <v>0</v>
      </c>
      <c r="Z913" s="406">
        <f t="shared" si="244"/>
        <v>0</v>
      </c>
      <c r="AA913" s="405">
        <f t="shared" si="244"/>
        <v>0</v>
      </c>
      <c r="AB913" s="416">
        <f t="shared" si="244"/>
        <v>0</v>
      </c>
      <c r="AC913" s="399">
        <f t="shared" si="244"/>
        <v>0</v>
      </c>
      <c r="AD913" s="1786"/>
      <c r="AE913" s="852"/>
      <c r="AF913" s="852"/>
      <c r="AG913" s="528"/>
      <c r="AH913" s="521"/>
      <c r="AI913" s="521"/>
      <c r="AJ913" s="521"/>
      <c r="AK913" s="521"/>
      <c r="AL913" s="521"/>
      <c r="AM913" s="521"/>
      <c r="AN913" s="521"/>
      <c r="AO913" s="521"/>
      <c r="AP913" s="521"/>
      <c r="AQ913" s="521"/>
      <c r="AR913" s="521"/>
      <c r="AS913" s="521"/>
      <c r="AT913" s="521"/>
      <c r="AU913" s="521"/>
      <c r="AV913" s="521"/>
      <c r="AW913" s="521"/>
      <c r="AX913" s="521"/>
      <c r="AY913" s="521"/>
      <c r="AZ913" s="521"/>
      <c r="BA913" s="521"/>
      <c r="BB913" s="521"/>
      <c r="BC913" s="521"/>
      <c r="BD913" s="521"/>
      <c r="BE913" s="521"/>
      <c r="BF913" s="521"/>
      <c r="BG913" s="521"/>
      <c r="BH913" s="521"/>
      <c r="BI913" s="521"/>
      <c r="BJ913" s="521"/>
      <c r="BK913" s="521"/>
      <c r="BL913" s="521"/>
      <c r="BM913" s="521"/>
      <c r="BN913" s="521"/>
      <c r="BO913" s="521"/>
      <c r="BP913" s="521"/>
      <c r="BQ913" s="521"/>
      <c r="BR913" s="521"/>
      <c r="BS913" s="521"/>
      <c r="BT913" s="521"/>
      <c r="BU913" s="521"/>
      <c r="BV913" s="521"/>
      <c r="BW913" s="521"/>
      <c r="BX913" s="521"/>
      <c r="BY913" s="521"/>
      <c r="BZ913" s="521"/>
      <c r="CA913" s="521"/>
      <c r="CB913" s="521"/>
      <c r="CC913" s="521"/>
      <c r="CD913" s="521"/>
      <c r="CE913" s="521"/>
      <c r="CF913" s="521"/>
      <c r="CG913" s="521"/>
      <c r="CH913" s="521"/>
      <c r="CI913" s="521"/>
      <c r="CJ913" s="521"/>
      <c r="CK913" s="521"/>
      <c r="CL913" s="521"/>
      <c r="CM913" s="521"/>
      <c r="CN913" s="521"/>
      <c r="CO913" s="521"/>
      <c r="CP913" s="521"/>
      <c r="CQ913" s="521"/>
    </row>
    <row r="914" spans="1:95" s="69" customFormat="1" outlineLevel="1" x14ac:dyDescent="0.2">
      <c r="A914" s="11">
        <v>234</v>
      </c>
      <c r="B914" s="294"/>
      <c r="C914" s="289"/>
      <c r="D914" s="289"/>
      <c r="E914" s="314"/>
      <c r="F914" s="880" t="str">
        <f>'2. CAD NCCF'!F914:L914</f>
        <v xml:space="preserve">Sovereigh &amp; central bank GS </v>
      </c>
      <c r="G914" s="881"/>
      <c r="H914" s="881"/>
      <c r="I914" s="881"/>
      <c r="J914" s="881"/>
      <c r="K914" s="881"/>
      <c r="L914" s="882"/>
      <c r="M914" s="400">
        <f t="shared" ref="M914:AB917" si="245">M138</f>
        <v>0</v>
      </c>
      <c r="N914" s="411">
        <f t="shared" si="245"/>
        <v>0</v>
      </c>
      <c r="O914" s="414">
        <f t="shared" si="245"/>
        <v>0</v>
      </c>
      <c r="P914" s="414">
        <f t="shared" si="245"/>
        <v>0</v>
      </c>
      <c r="Q914" s="415">
        <f t="shared" si="245"/>
        <v>0</v>
      </c>
      <c r="R914" s="411">
        <f t="shared" si="245"/>
        <v>0</v>
      </c>
      <c r="S914" s="414">
        <f t="shared" si="245"/>
        <v>0</v>
      </c>
      <c r="T914" s="414">
        <f>T138</f>
        <v>0</v>
      </c>
      <c r="U914" s="414">
        <f t="shared" si="245"/>
        <v>0</v>
      </c>
      <c r="V914" s="414">
        <f t="shared" si="245"/>
        <v>0</v>
      </c>
      <c r="W914" s="414">
        <f t="shared" si="245"/>
        <v>0</v>
      </c>
      <c r="X914" s="414">
        <f t="shared" si="245"/>
        <v>0</v>
      </c>
      <c r="Y914" s="414">
        <f t="shared" si="245"/>
        <v>0</v>
      </c>
      <c r="Z914" s="414">
        <f t="shared" si="245"/>
        <v>0</v>
      </c>
      <c r="AA914" s="414">
        <f t="shared" si="245"/>
        <v>0</v>
      </c>
      <c r="AB914" s="414">
        <f t="shared" si="245"/>
        <v>0</v>
      </c>
      <c r="AC914" s="400">
        <f t="shared" ref="AC914:AC917" si="246">M914-SUM(N914:AB914)</f>
        <v>0</v>
      </c>
      <c r="AD914" s="1743"/>
      <c r="AE914" s="1083"/>
      <c r="AF914" s="855"/>
      <c r="AG914" s="528"/>
      <c r="AH914" s="521"/>
      <c r="AI914" s="521"/>
      <c r="AJ914" s="521"/>
      <c r="AK914" s="521"/>
      <c r="AL914" s="521"/>
      <c r="AM914" s="521"/>
      <c r="AN914" s="521"/>
      <c r="AO914" s="521"/>
      <c r="AP914" s="521"/>
      <c r="AQ914" s="521"/>
      <c r="AR914" s="521"/>
      <c r="AS914" s="521"/>
      <c r="AT914" s="521"/>
      <c r="AU914" s="521"/>
      <c r="AV914" s="521"/>
      <c r="AW914" s="521"/>
      <c r="AX914" s="521"/>
      <c r="AY914" s="521"/>
      <c r="AZ914" s="521"/>
      <c r="BA914" s="521"/>
      <c r="BB914" s="521"/>
      <c r="BC914" s="521"/>
      <c r="BD914" s="521"/>
      <c r="BE914" s="521"/>
      <c r="BF914" s="521"/>
      <c r="BG914" s="521"/>
      <c r="BH914" s="521"/>
      <c r="BI914" s="521"/>
      <c r="BJ914" s="521"/>
      <c r="BK914" s="521"/>
      <c r="BL914" s="521"/>
      <c r="BM914" s="521"/>
      <c r="BN914" s="521"/>
      <c r="BO914" s="521"/>
      <c r="BP914" s="521"/>
      <c r="BQ914" s="521"/>
      <c r="BR914" s="521"/>
      <c r="BS914" s="521"/>
      <c r="BT914" s="521"/>
      <c r="BU914" s="521"/>
      <c r="BV914" s="521"/>
      <c r="BW914" s="521"/>
      <c r="BX914" s="521"/>
      <c r="BY914" s="521"/>
      <c r="BZ914" s="521"/>
      <c r="CA914" s="521"/>
      <c r="CB914" s="521"/>
      <c r="CC914" s="521"/>
      <c r="CD914" s="521"/>
      <c r="CE914" s="521"/>
      <c r="CF914" s="521"/>
      <c r="CG914" s="521"/>
      <c r="CH914" s="521"/>
      <c r="CI914" s="521"/>
      <c r="CJ914" s="521"/>
      <c r="CK914" s="521"/>
      <c r="CL914" s="521"/>
      <c r="CM914" s="521"/>
      <c r="CN914" s="521"/>
      <c r="CO914" s="521"/>
      <c r="CP914" s="521"/>
      <c r="CQ914" s="521"/>
    </row>
    <row r="915" spans="1:95" s="69" customFormat="1" ht="15" customHeight="1" outlineLevel="1" x14ac:dyDescent="0.2">
      <c r="A915" s="11">
        <v>235</v>
      </c>
      <c r="B915" s="294"/>
      <c r="C915" s="289"/>
      <c r="D915" s="289"/>
      <c r="E915" s="314"/>
      <c r="F915" s="880" t="str">
        <f>'2. CAD NCCF'!F915:L915</f>
        <v>State, provincial &amp; agency GS</v>
      </c>
      <c r="G915" s="881"/>
      <c r="H915" s="881"/>
      <c r="I915" s="881"/>
      <c r="J915" s="881"/>
      <c r="K915" s="881"/>
      <c r="L915" s="882"/>
      <c r="M915" s="400">
        <f t="shared" si="245"/>
        <v>0</v>
      </c>
      <c r="N915" s="411">
        <f t="shared" si="245"/>
        <v>0</v>
      </c>
      <c r="O915" s="414">
        <f t="shared" si="245"/>
        <v>0</v>
      </c>
      <c r="P915" s="414">
        <f t="shared" si="245"/>
        <v>0</v>
      </c>
      <c r="Q915" s="415">
        <f t="shared" si="245"/>
        <v>0</v>
      </c>
      <c r="R915" s="411">
        <f t="shared" si="245"/>
        <v>0</v>
      </c>
      <c r="S915" s="414">
        <f t="shared" si="245"/>
        <v>0</v>
      </c>
      <c r="T915" s="414">
        <f>T139</f>
        <v>0</v>
      </c>
      <c r="U915" s="414">
        <f t="shared" si="245"/>
        <v>0</v>
      </c>
      <c r="V915" s="414">
        <f t="shared" si="245"/>
        <v>0</v>
      </c>
      <c r="W915" s="414">
        <f t="shared" si="245"/>
        <v>0</v>
      </c>
      <c r="X915" s="414">
        <f t="shared" si="245"/>
        <v>0</v>
      </c>
      <c r="Y915" s="414">
        <f t="shared" si="245"/>
        <v>0</v>
      </c>
      <c r="Z915" s="414">
        <f t="shared" si="245"/>
        <v>0</v>
      </c>
      <c r="AA915" s="414">
        <f t="shared" si="245"/>
        <v>0</v>
      </c>
      <c r="AB915" s="414">
        <f t="shared" si="245"/>
        <v>0</v>
      </c>
      <c r="AC915" s="400">
        <f t="shared" si="246"/>
        <v>0</v>
      </c>
      <c r="AD915" s="1743"/>
      <c r="AE915" s="1083"/>
      <c r="AF915" s="855"/>
      <c r="AG915" s="528"/>
      <c r="AH915" s="521"/>
      <c r="AI915" s="521"/>
      <c r="AJ915" s="521"/>
      <c r="AK915" s="521"/>
      <c r="AL915" s="521"/>
      <c r="AM915" s="521"/>
      <c r="AN915" s="521"/>
      <c r="AO915" s="521"/>
      <c r="AP915" s="521"/>
      <c r="AQ915" s="521"/>
      <c r="AR915" s="521"/>
      <c r="AS915" s="521"/>
      <c r="AT915" s="521"/>
      <c r="AU915" s="521"/>
      <c r="AV915" s="521"/>
      <c r="AW915" s="521"/>
      <c r="AX915" s="521"/>
      <c r="AY915" s="521"/>
      <c r="AZ915" s="521"/>
      <c r="BA915" s="521"/>
      <c r="BB915" s="521"/>
      <c r="BC915" s="521"/>
      <c r="BD915" s="521"/>
      <c r="BE915" s="521"/>
      <c r="BF915" s="521"/>
      <c r="BG915" s="521"/>
      <c r="BH915" s="521"/>
      <c r="BI915" s="521"/>
      <c r="BJ915" s="521"/>
      <c r="BK915" s="521"/>
      <c r="BL915" s="521"/>
      <c r="BM915" s="521"/>
      <c r="BN915" s="521"/>
      <c r="BO915" s="521"/>
      <c r="BP915" s="521"/>
      <c r="BQ915" s="521"/>
      <c r="BR915" s="521"/>
      <c r="BS915" s="521"/>
      <c r="BT915" s="521"/>
      <c r="BU915" s="521"/>
      <c r="BV915" s="521"/>
      <c r="BW915" s="521"/>
      <c r="BX915" s="521"/>
      <c r="BY915" s="521"/>
      <c r="BZ915" s="521"/>
      <c r="CA915" s="521"/>
      <c r="CB915" s="521"/>
      <c r="CC915" s="521"/>
      <c r="CD915" s="521"/>
      <c r="CE915" s="521"/>
      <c r="CF915" s="521"/>
      <c r="CG915" s="521"/>
      <c r="CH915" s="521"/>
      <c r="CI915" s="521"/>
      <c r="CJ915" s="521"/>
      <c r="CK915" s="521"/>
      <c r="CL915" s="521"/>
      <c r="CM915" s="521"/>
      <c r="CN915" s="521"/>
      <c r="CO915" s="521"/>
      <c r="CP915" s="521"/>
      <c r="CQ915" s="521"/>
    </row>
    <row r="916" spans="1:95" s="69" customFormat="1" ht="15" customHeight="1" outlineLevel="1" x14ac:dyDescent="0.2">
      <c r="A916" s="11">
        <v>236</v>
      </c>
      <c r="B916" s="294"/>
      <c r="C916" s="289"/>
      <c r="D916" s="257"/>
      <c r="E916" s="258"/>
      <c r="F916" s="880" t="str">
        <f>'2. CAD NCCF'!F916:L916</f>
        <v>State municipal GS</v>
      </c>
      <c r="G916" s="881"/>
      <c r="H916" s="881"/>
      <c r="I916" s="881"/>
      <c r="J916" s="881"/>
      <c r="K916" s="881"/>
      <c r="L916" s="882"/>
      <c r="M916" s="400">
        <f t="shared" si="245"/>
        <v>0</v>
      </c>
      <c r="N916" s="411">
        <f t="shared" si="245"/>
        <v>0</v>
      </c>
      <c r="O916" s="414">
        <f t="shared" si="245"/>
        <v>0</v>
      </c>
      <c r="P916" s="414">
        <f t="shared" si="245"/>
        <v>0</v>
      </c>
      <c r="Q916" s="415">
        <f t="shared" si="245"/>
        <v>0</v>
      </c>
      <c r="R916" s="411">
        <f t="shared" si="245"/>
        <v>0</v>
      </c>
      <c r="S916" s="414">
        <f t="shared" si="245"/>
        <v>0</v>
      </c>
      <c r="T916" s="414">
        <f t="shared" si="245"/>
        <v>0</v>
      </c>
      <c r="U916" s="414">
        <f t="shared" si="245"/>
        <v>0</v>
      </c>
      <c r="V916" s="414">
        <f t="shared" si="245"/>
        <v>0</v>
      </c>
      <c r="W916" s="414">
        <f t="shared" si="245"/>
        <v>0</v>
      </c>
      <c r="X916" s="414">
        <f t="shared" si="245"/>
        <v>0</v>
      </c>
      <c r="Y916" s="414">
        <f t="shared" si="245"/>
        <v>0</v>
      </c>
      <c r="Z916" s="414">
        <f t="shared" si="245"/>
        <v>0</v>
      </c>
      <c r="AA916" s="414">
        <f t="shared" si="245"/>
        <v>0</v>
      </c>
      <c r="AB916" s="414">
        <f t="shared" si="245"/>
        <v>0</v>
      </c>
      <c r="AC916" s="400">
        <f t="shared" si="246"/>
        <v>0</v>
      </c>
      <c r="AD916" s="1743"/>
      <c r="AE916" s="1083"/>
      <c r="AF916" s="855"/>
      <c r="AG916" s="528"/>
      <c r="AH916" s="521"/>
      <c r="AI916" s="521"/>
      <c r="AJ916" s="521"/>
      <c r="AK916" s="521"/>
      <c r="AL916" s="521"/>
      <c r="AM916" s="521"/>
      <c r="AN916" s="521"/>
      <c r="AO916" s="521"/>
      <c r="AP916" s="521"/>
      <c r="AQ916" s="521"/>
      <c r="AR916" s="521"/>
      <c r="AS916" s="521"/>
      <c r="AT916" s="521"/>
      <c r="AU916" s="521"/>
      <c r="AV916" s="521"/>
      <c r="AW916" s="521"/>
      <c r="AX916" s="521"/>
      <c r="AY916" s="521"/>
      <c r="AZ916" s="521"/>
      <c r="BA916" s="521"/>
      <c r="BB916" s="521"/>
      <c r="BC916" s="521"/>
      <c r="BD916" s="521"/>
      <c r="BE916" s="521"/>
      <c r="BF916" s="521"/>
      <c r="BG916" s="521"/>
      <c r="BH916" s="521"/>
      <c r="BI916" s="521"/>
      <c r="BJ916" s="521"/>
      <c r="BK916" s="521"/>
      <c r="BL916" s="521"/>
      <c r="BM916" s="521"/>
      <c r="BN916" s="521"/>
      <c r="BO916" s="521"/>
      <c r="BP916" s="521"/>
      <c r="BQ916" s="521"/>
      <c r="BR916" s="521"/>
      <c r="BS916" s="521"/>
      <c r="BT916" s="521"/>
      <c r="BU916" s="521"/>
      <c r="BV916" s="521"/>
      <c r="BW916" s="521"/>
      <c r="BX916" s="521"/>
      <c r="BY916" s="521"/>
      <c r="BZ916" s="521"/>
      <c r="CA916" s="521"/>
      <c r="CB916" s="521"/>
      <c r="CC916" s="521"/>
      <c r="CD916" s="521"/>
      <c r="CE916" s="521"/>
      <c r="CF916" s="521"/>
      <c r="CG916" s="521"/>
      <c r="CH916" s="521"/>
      <c r="CI916" s="521"/>
      <c r="CJ916" s="521"/>
      <c r="CK916" s="521"/>
      <c r="CL916" s="521"/>
      <c r="CM916" s="521"/>
      <c r="CN916" s="521"/>
      <c r="CO916" s="521"/>
      <c r="CP916" s="521"/>
      <c r="CQ916" s="521"/>
    </row>
    <row r="917" spans="1:95" s="69" customFormat="1" ht="15" customHeight="1" outlineLevel="1" x14ac:dyDescent="0.2">
      <c r="A917" s="11">
        <v>237</v>
      </c>
      <c r="B917" s="294"/>
      <c r="C917" s="289"/>
      <c r="D917" s="289"/>
      <c r="E917" s="290"/>
      <c r="F917" s="880" t="str">
        <f>'2. CAD NCCF'!F917:L917</f>
        <v>Supranational and multilateral development bank GS</v>
      </c>
      <c r="G917" s="881"/>
      <c r="H917" s="881"/>
      <c r="I917" s="881"/>
      <c r="J917" s="881"/>
      <c r="K917" s="881"/>
      <c r="L917" s="882"/>
      <c r="M917" s="400">
        <f t="shared" si="245"/>
        <v>0</v>
      </c>
      <c r="N917" s="411">
        <f t="shared" si="245"/>
        <v>0</v>
      </c>
      <c r="O917" s="414">
        <f t="shared" si="245"/>
        <v>0</v>
      </c>
      <c r="P917" s="414">
        <f t="shared" si="245"/>
        <v>0</v>
      </c>
      <c r="Q917" s="415">
        <f t="shared" si="245"/>
        <v>0</v>
      </c>
      <c r="R917" s="411">
        <f t="shared" si="245"/>
        <v>0</v>
      </c>
      <c r="S917" s="414">
        <f t="shared" si="245"/>
        <v>0</v>
      </c>
      <c r="T917" s="414">
        <f t="shared" si="245"/>
        <v>0</v>
      </c>
      <c r="U917" s="414">
        <f t="shared" si="245"/>
        <v>0</v>
      </c>
      <c r="V917" s="414">
        <f t="shared" si="245"/>
        <v>0</v>
      </c>
      <c r="W917" s="414">
        <f t="shared" si="245"/>
        <v>0</v>
      </c>
      <c r="X917" s="414">
        <f t="shared" si="245"/>
        <v>0</v>
      </c>
      <c r="Y917" s="414">
        <f t="shared" si="245"/>
        <v>0</v>
      </c>
      <c r="Z917" s="414">
        <f t="shared" si="245"/>
        <v>0</v>
      </c>
      <c r="AA917" s="414">
        <f t="shared" si="245"/>
        <v>0</v>
      </c>
      <c r="AB917" s="414">
        <f t="shared" si="245"/>
        <v>0</v>
      </c>
      <c r="AC917" s="400">
        <f t="shared" si="246"/>
        <v>0</v>
      </c>
      <c r="AD917" s="1743"/>
      <c r="AE917" s="1083"/>
      <c r="AF917" s="855"/>
      <c r="AG917" s="528"/>
      <c r="AH917" s="521"/>
      <c r="AI917" s="521"/>
      <c r="AJ917" s="521"/>
      <c r="AK917" s="521"/>
      <c r="AL917" s="521"/>
      <c r="AM917" s="521"/>
      <c r="AN917" s="521"/>
      <c r="AO917" s="521"/>
      <c r="AP917" s="521"/>
      <c r="AQ917" s="521"/>
      <c r="AR917" s="521"/>
      <c r="AS917" s="521"/>
      <c r="AT917" s="521"/>
      <c r="AU917" s="521"/>
      <c r="AV917" s="521"/>
      <c r="AW917" s="521"/>
      <c r="AX917" s="521"/>
      <c r="AY917" s="521"/>
      <c r="AZ917" s="521"/>
      <c r="BA917" s="521"/>
      <c r="BB917" s="521"/>
      <c r="BC917" s="521"/>
      <c r="BD917" s="521"/>
      <c r="BE917" s="521"/>
      <c r="BF917" s="521"/>
      <c r="BG917" s="521"/>
      <c r="BH917" s="521"/>
      <c r="BI917" s="521"/>
      <c r="BJ917" s="521"/>
      <c r="BK917" s="521"/>
      <c r="BL917" s="521"/>
      <c r="BM917" s="521"/>
      <c r="BN917" s="521"/>
      <c r="BO917" s="521"/>
      <c r="BP917" s="521"/>
      <c r="BQ917" s="521"/>
      <c r="BR917" s="521"/>
      <c r="BS917" s="521"/>
      <c r="BT917" s="521"/>
      <c r="BU917" s="521"/>
      <c r="BV917" s="521"/>
      <c r="BW917" s="521"/>
      <c r="BX917" s="521"/>
      <c r="BY917" s="521"/>
      <c r="BZ917" s="521"/>
      <c r="CA917" s="521"/>
      <c r="CB917" s="521"/>
      <c r="CC917" s="521"/>
      <c r="CD917" s="521"/>
      <c r="CE917" s="521"/>
      <c r="CF917" s="521"/>
      <c r="CG917" s="521"/>
      <c r="CH917" s="521"/>
      <c r="CI917" s="521"/>
      <c r="CJ917" s="521"/>
      <c r="CK917" s="521"/>
      <c r="CL917" s="521"/>
      <c r="CM917" s="521"/>
      <c r="CN917" s="521"/>
      <c r="CO917" s="521"/>
      <c r="CP917" s="521"/>
      <c r="CQ917" s="521"/>
    </row>
    <row r="918" spans="1:95" s="69" customFormat="1" ht="15.75" outlineLevel="1" x14ac:dyDescent="0.2">
      <c r="A918" s="11">
        <v>238</v>
      </c>
      <c r="B918" s="294"/>
      <c r="C918" s="289"/>
      <c r="D918" s="291"/>
      <c r="E918" s="877" t="str">
        <f>'2. CAD NCCF'!E918:L918</f>
        <v>Medium rated GS</v>
      </c>
      <c r="F918" s="878"/>
      <c r="G918" s="878"/>
      <c r="H918" s="878"/>
      <c r="I918" s="878"/>
      <c r="J918" s="878"/>
      <c r="K918" s="878"/>
      <c r="L918" s="879"/>
      <c r="M918" s="399">
        <f>SUBTOTAL(9,M919:M922)</f>
        <v>0</v>
      </c>
      <c r="N918" s="402">
        <f t="shared" ref="N918:AC918" si="247">SUBTOTAL(9,N919:N922)</f>
        <v>0</v>
      </c>
      <c r="O918" s="406">
        <f t="shared" si="247"/>
        <v>0</v>
      </c>
      <c r="P918" s="405">
        <f t="shared" si="247"/>
        <v>0</v>
      </c>
      <c r="Q918" s="407">
        <f t="shared" si="247"/>
        <v>0</v>
      </c>
      <c r="R918" s="402">
        <f t="shared" si="247"/>
        <v>0</v>
      </c>
      <c r="S918" s="405">
        <f t="shared" si="247"/>
        <v>0</v>
      </c>
      <c r="T918" s="406">
        <f t="shared" si="247"/>
        <v>0</v>
      </c>
      <c r="U918" s="405">
        <f t="shared" si="247"/>
        <v>0</v>
      </c>
      <c r="V918" s="406">
        <f t="shared" si="247"/>
        <v>0</v>
      </c>
      <c r="W918" s="405">
        <f t="shared" si="247"/>
        <v>0</v>
      </c>
      <c r="X918" s="406">
        <f t="shared" si="247"/>
        <v>0</v>
      </c>
      <c r="Y918" s="405">
        <f t="shared" si="247"/>
        <v>0</v>
      </c>
      <c r="Z918" s="406">
        <f t="shared" si="247"/>
        <v>0</v>
      </c>
      <c r="AA918" s="405">
        <f t="shared" si="247"/>
        <v>0</v>
      </c>
      <c r="AB918" s="416">
        <f t="shared" si="247"/>
        <v>0</v>
      </c>
      <c r="AC918" s="399">
        <f t="shared" si="247"/>
        <v>0</v>
      </c>
      <c r="AD918" s="1743"/>
      <c r="AE918" s="1083"/>
      <c r="AF918" s="855"/>
      <c r="AG918" s="528"/>
      <c r="AH918" s="521"/>
      <c r="AI918" s="521"/>
      <c r="AJ918" s="521"/>
      <c r="AK918" s="521"/>
      <c r="AL918" s="521"/>
      <c r="AM918" s="521"/>
      <c r="AN918" s="521"/>
      <c r="AO918" s="521"/>
      <c r="AP918" s="521"/>
      <c r="AQ918" s="521"/>
      <c r="AR918" s="521"/>
      <c r="AS918" s="521"/>
      <c r="AT918" s="521"/>
      <c r="AU918" s="521"/>
      <c r="AV918" s="521"/>
      <c r="AW918" s="521"/>
      <c r="AX918" s="521"/>
      <c r="AY918" s="521"/>
      <c r="AZ918" s="521"/>
      <c r="BA918" s="521"/>
      <c r="BB918" s="521"/>
      <c r="BC918" s="521"/>
      <c r="BD918" s="521"/>
      <c r="BE918" s="521"/>
      <c r="BF918" s="521"/>
      <c r="BG918" s="521"/>
      <c r="BH918" s="521"/>
      <c r="BI918" s="521"/>
      <c r="BJ918" s="521"/>
      <c r="BK918" s="521"/>
      <c r="BL918" s="521"/>
      <c r="BM918" s="521"/>
      <c r="BN918" s="521"/>
      <c r="BO918" s="521"/>
      <c r="BP918" s="521"/>
      <c r="BQ918" s="521"/>
      <c r="BR918" s="521"/>
      <c r="BS918" s="521"/>
      <c r="BT918" s="521"/>
      <c r="BU918" s="521"/>
      <c r="BV918" s="521"/>
      <c r="BW918" s="521"/>
      <c r="BX918" s="521"/>
      <c r="BY918" s="521"/>
      <c r="BZ918" s="521"/>
      <c r="CA918" s="521"/>
      <c r="CB918" s="521"/>
      <c r="CC918" s="521"/>
      <c r="CD918" s="521"/>
      <c r="CE918" s="521"/>
      <c r="CF918" s="521"/>
      <c r="CG918" s="521"/>
      <c r="CH918" s="521"/>
      <c r="CI918" s="521"/>
      <c r="CJ918" s="521"/>
      <c r="CK918" s="521"/>
      <c r="CL918" s="521"/>
      <c r="CM918" s="521"/>
      <c r="CN918" s="521"/>
      <c r="CO918" s="521"/>
      <c r="CP918" s="521"/>
      <c r="CQ918" s="521"/>
    </row>
    <row r="919" spans="1:95" s="69" customFormat="1" ht="15" customHeight="1" outlineLevel="1" x14ac:dyDescent="0.2">
      <c r="A919" s="11">
        <v>239</v>
      </c>
      <c r="B919" s="294"/>
      <c r="C919" s="289"/>
      <c r="D919" s="311"/>
      <c r="E919" s="311"/>
      <c r="F919" s="880" t="str">
        <f>'2. CAD NCCF'!F919:L919</f>
        <v xml:space="preserve">Sovereigh &amp; central bank GS </v>
      </c>
      <c r="G919" s="881"/>
      <c r="H919" s="881"/>
      <c r="I919" s="881"/>
      <c r="J919" s="881"/>
      <c r="K919" s="881"/>
      <c r="L919" s="882"/>
      <c r="M919" s="400">
        <f t="shared" ref="M919:AB922" si="248">M143</f>
        <v>0</v>
      </c>
      <c r="N919" s="411">
        <f t="shared" si="248"/>
        <v>0</v>
      </c>
      <c r="O919" s="414">
        <f t="shared" si="248"/>
        <v>0</v>
      </c>
      <c r="P919" s="414">
        <f t="shared" si="248"/>
        <v>0</v>
      </c>
      <c r="Q919" s="415">
        <f t="shared" si="248"/>
        <v>0</v>
      </c>
      <c r="R919" s="411">
        <f t="shared" si="248"/>
        <v>0</v>
      </c>
      <c r="S919" s="414">
        <f t="shared" si="248"/>
        <v>0</v>
      </c>
      <c r="T919" s="414">
        <f t="shared" si="248"/>
        <v>0</v>
      </c>
      <c r="U919" s="414">
        <f t="shared" si="248"/>
        <v>0</v>
      </c>
      <c r="V919" s="414">
        <f t="shared" si="248"/>
        <v>0</v>
      </c>
      <c r="W919" s="414">
        <f t="shared" si="248"/>
        <v>0</v>
      </c>
      <c r="X919" s="414">
        <f t="shared" si="248"/>
        <v>0</v>
      </c>
      <c r="Y919" s="414">
        <f t="shared" si="248"/>
        <v>0</v>
      </c>
      <c r="Z919" s="414">
        <f t="shared" si="248"/>
        <v>0</v>
      </c>
      <c r="AA919" s="414">
        <f t="shared" si="248"/>
        <v>0</v>
      </c>
      <c r="AB919" s="414">
        <f t="shared" si="248"/>
        <v>0</v>
      </c>
      <c r="AC919" s="400">
        <f t="shared" ref="AC919:AC922" si="249">M919-SUM(N919:AB919)</f>
        <v>0</v>
      </c>
      <c r="AD919" s="1743"/>
      <c r="AE919" s="1083"/>
      <c r="AF919" s="855"/>
      <c r="AG919" s="528"/>
      <c r="AH919" s="521"/>
      <c r="AI919" s="521"/>
      <c r="AJ919" s="521"/>
      <c r="AK919" s="521"/>
      <c r="AL919" s="521"/>
      <c r="AM919" s="521"/>
      <c r="AN919" s="521"/>
      <c r="AO919" s="521"/>
      <c r="AP919" s="521"/>
      <c r="AQ919" s="521"/>
      <c r="AR919" s="521"/>
      <c r="AS919" s="521"/>
      <c r="AT919" s="521"/>
      <c r="AU919" s="521"/>
      <c r="AV919" s="521"/>
      <c r="AW919" s="521"/>
      <c r="AX919" s="521"/>
      <c r="AY919" s="521"/>
      <c r="AZ919" s="521"/>
      <c r="BA919" s="521"/>
      <c r="BB919" s="521"/>
      <c r="BC919" s="521"/>
      <c r="BD919" s="521"/>
      <c r="BE919" s="521"/>
      <c r="BF919" s="521"/>
      <c r="BG919" s="521"/>
      <c r="BH919" s="521"/>
      <c r="BI919" s="521"/>
      <c r="BJ919" s="521"/>
      <c r="BK919" s="521"/>
      <c r="BL919" s="521"/>
      <c r="BM919" s="521"/>
      <c r="BN919" s="521"/>
      <c r="BO919" s="521"/>
      <c r="BP919" s="521"/>
      <c r="BQ919" s="521"/>
      <c r="BR919" s="521"/>
      <c r="BS919" s="521"/>
      <c r="BT919" s="521"/>
      <c r="BU919" s="521"/>
      <c r="BV919" s="521"/>
      <c r="BW919" s="521"/>
      <c r="BX919" s="521"/>
      <c r="BY919" s="521"/>
      <c r="BZ919" s="521"/>
      <c r="CA919" s="521"/>
      <c r="CB919" s="521"/>
      <c r="CC919" s="521"/>
      <c r="CD919" s="521"/>
      <c r="CE919" s="521"/>
      <c r="CF919" s="521"/>
      <c r="CG919" s="521"/>
      <c r="CH919" s="521"/>
      <c r="CI919" s="521"/>
      <c r="CJ919" s="521"/>
      <c r="CK919" s="521"/>
      <c r="CL919" s="521"/>
      <c r="CM919" s="521"/>
      <c r="CN919" s="521"/>
      <c r="CO919" s="521"/>
      <c r="CP919" s="521"/>
      <c r="CQ919" s="521"/>
    </row>
    <row r="920" spans="1:95" s="69" customFormat="1" ht="15" customHeight="1" outlineLevel="1" x14ac:dyDescent="0.2">
      <c r="A920" s="11">
        <v>240</v>
      </c>
      <c r="B920" s="294"/>
      <c r="C920" s="289"/>
      <c r="D920" s="311"/>
      <c r="E920" s="311"/>
      <c r="F920" s="880" t="str">
        <f>'2. CAD NCCF'!F920:L920</f>
        <v>State, provincial &amp; agency GS</v>
      </c>
      <c r="G920" s="881"/>
      <c r="H920" s="881"/>
      <c r="I920" s="881"/>
      <c r="J920" s="881"/>
      <c r="K920" s="881"/>
      <c r="L920" s="882"/>
      <c r="M920" s="400">
        <f t="shared" si="248"/>
        <v>0</v>
      </c>
      <c r="N920" s="411">
        <f t="shared" si="248"/>
        <v>0</v>
      </c>
      <c r="O920" s="414">
        <f t="shared" si="248"/>
        <v>0</v>
      </c>
      <c r="P920" s="414">
        <f t="shared" si="248"/>
        <v>0</v>
      </c>
      <c r="Q920" s="415">
        <f t="shared" si="248"/>
        <v>0</v>
      </c>
      <c r="R920" s="411">
        <f t="shared" si="248"/>
        <v>0</v>
      </c>
      <c r="S920" s="414">
        <f t="shared" si="248"/>
        <v>0</v>
      </c>
      <c r="T920" s="414">
        <f t="shared" si="248"/>
        <v>0</v>
      </c>
      <c r="U920" s="414">
        <f t="shared" si="248"/>
        <v>0</v>
      </c>
      <c r="V920" s="414">
        <f t="shared" si="248"/>
        <v>0</v>
      </c>
      <c r="W920" s="414">
        <f t="shared" si="248"/>
        <v>0</v>
      </c>
      <c r="X920" s="414">
        <f t="shared" si="248"/>
        <v>0</v>
      </c>
      <c r="Y920" s="414">
        <f t="shared" si="248"/>
        <v>0</v>
      </c>
      <c r="Z920" s="414">
        <f t="shared" si="248"/>
        <v>0</v>
      </c>
      <c r="AA920" s="414">
        <f t="shared" si="248"/>
        <v>0</v>
      </c>
      <c r="AB920" s="414">
        <f t="shared" si="248"/>
        <v>0</v>
      </c>
      <c r="AC920" s="400">
        <f t="shared" si="249"/>
        <v>0</v>
      </c>
      <c r="AD920" s="1743"/>
      <c r="AE920" s="1083"/>
      <c r="AF920" s="855"/>
      <c r="AG920" s="528"/>
      <c r="AH920" s="521"/>
      <c r="AI920" s="521"/>
      <c r="AJ920" s="521"/>
      <c r="AK920" s="521"/>
      <c r="AL920" s="521"/>
      <c r="AM920" s="521"/>
      <c r="AN920" s="521"/>
      <c r="AO920" s="521"/>
      <c r="AP920" s="521"/>
      <c r="AQ920" s="521"/>
      <c r="AR920" s="521"/>
      <c r="AS920" s="521"/>
      <c r="AT920" s="521"/>
      <c r="AU920" s="521"/>
      <c r="AV920" s="521"/>
      <c r="AW920" s="521"/>
      <c r="AX920" s="521"/>
      <c r="AY920" s="521"/>
      <c r="AZ920" s="521"/>
      <c r="BA920" s="521"/>
      <c r="BB920" s="521"/>
      <c r="BC920" s="521"/>
      <c r="BD920" s="521"/>
      <c r="BE920" s="521"/>
      <c r="BF920" s="521"/>
      <c r="BG920" s="521"/>
      <c r="BH920" s="521"/>
      <c r="BI920" s="521"/>
      <c r="BJ920" s="521"/>
      <c r="BK920" s="521"/>
      <c r="BL920" s="521"/>
      <c r="BM920" s="521"/>
      <c r="BN920" s="521"/>
      <c r="BO920" s="521"/>
      <c r="BP920" s="521"/>
      <c r="BQ920" s="521"/>
      <c r="BR920" s="521"/>
      <c r="BS920" s="521"/>
      <c r="BT920" s="521"/>
      <c r="BU920" s="521"/>
      <c r="BV920" s="521"/>
      <c r="BW920" s="521"/>
      <c r="BX920" s="521"/>
      <c r="BY920" s="521"/>
      <c r="BZ920" s="521"/>
      <c r="CA920" s="521"/>
      <c r="CB920" s="521"/>
      <c r="CC920" s="521"/>
      <c r="CD920" s="521"/>
      <c r="CE920" s="521"/>
      <c r="CF920" s="521"/>
      <c r="CG920" s="521"/>
      <c r="CH920" s="521"/>
      <c r="CI920" s="521"/>
      <c r="CJ920" s="521"/>
      <c r="CK920" s="521"/>
      <c r="CL920" s="521"/>
      <c r="CM920" s="521"/>
      <c r="CN920" s="521"/>
      <c r="CO920" s="521"/>
      <c r="CP920" s="521"/>
      <c r="CQ920" s="521"/>
    </row>
    <row r="921" spans="1:95" s="69" customFormat="1" ht="15" customHeight="1" outlineLevel="1" x14ac:dyDescent="0.2">
      <c r="A921" s="11">
        <v>241</v>
      </c>
      <c r="B921" s="294"/>
      <c r="C921" s="289"/>
      <c r="D921" s="259"/>
      <c r="E921" s="259"/>
      <c r="F921" s="880" t="str">
        <f>'2. CAD NCCF'!F921:L921</f>
        <v>State municipal GS</v>
      </c>
      <c r="G921" s="881"/>
      <c r="H921" s="881"/>
      <c r="I921" s="881"/>
      <c r="J921" s="881"/>
      <c r="K921" s="881"/>
      <c r="L921" s="882"/>
      <c r="M921" s="400">
        <f t="shared" si="248"/>
        <v>0</v>
      </c>
      <c r="N921" s="411">
        <f t="shared" si="248"/>
        <v>0</v>
      </c>
      <c r="O921" s="414">
        <f t="shared" si="248"/>
        <v>0</v>
      </c>
      <c r="P921" s="414">
        <f t="shared" si="248"/>
        <v>0</v>
      </c>
      <c r="Q921" s="415">
        <f t="shared" si="248"/>
        <v>0</v>
      </c>
      <c r="R921" s="411">
        <f t="shared" si="248"/>
        <v>0</v>
      </c>
      <c r="S921" s="414">
        <f t="shared" si="248"/>
        <v>0</v>
      </c>
      <c r="T921" s="414">
        <f t="shared" si="248"/>
        <v>0</v>
      </c>
      <c r="U921" s="414">
        <f t="shared" si="248"/>
        <v>0</v>
      </c>
      <c r="V921" s="414">
        <f t="shared" si="248"/>
        <v>0</v>
      </c>
      <c r="W921" s="414">
        <f t="shared" si="248"/>
        <v>0</v>
      </c>
      <c r="X921" s="414">
        <f t="shared" si="248"/>
        <v>0</v>
      </c>
      <c r="Y921" s="414">
        <f t="shared" si="248"/>
        <v>0</v>
      </c>
      <c r="Z921" s="414">
        <f t="shared" si="248"/>
        <v>0</v>
      </c>
      <c r="AA921" s="414">
        <f t="shared" si="248"/>
        <v>0</v>
      </c>
      <c r="AB921" s="414">
        <f t="shared" si="248"/>
        <v>0</v>
      </c>
      <c r="AC921" s="400">
        <f t="shared" si="249"/>
        <v>0</v>
      </c>
      <c r="AD921" s="1743"/>
      <c r="AE921" s="1083"/>
      <c r="AF921" s="855"/>
      <c r="AG921" s="528"/>
      <c r="AH921" s="521"/>
      <c r="AI921" s="521"/>
      <c r="AJ921" s="521"/>
      <c r="AK921" s="521"/>
      <c r="AL921" s="521"/>
      <c r="AM921" s="521"/>
      <c r="AN921" s="521"/>
      <c r="AO921" s="521"/>
      <c r="AP921" s="521"/>
      <c r="AQ921" s="521"/>
      <c r="AR921" s="521"/>
      <c r="AS921" s="521"/>
      <c r="AT921" s="521"/>
      <c r="AU921" s="521"/>
      <c r="AV921" s="521"/>
      <c r="AW921" s="521"/>
      <c r="AX921" s="521"/>
      <c r="AY921" s="521"/>
      <c r="AZ921" s="521"/>
      <c r="BA921" s="521"/>
      <c r="BB921" s="521"/>
      <c r="BC921" s="521"/>
      <c r="BD921" s="521"/>
      <c r="BE921" s="521"/>
      <c r="BF921" s="521"/>
      <c r="BG921" s="521"/>
      <c r="BH921" s="521"/>
      <c r="BI921" s="521"/>
      <c r="BJ921" s="521"/>
      <c r="BK921" s="521"/>
      <c r="BL921" s="521"/>
      <c r="BM921" s="521"/>
      <c r="BN921" s="521"/>
      <c r="BO921" s="521"/>
      <c r="BP921" s="521"/>
      <c r="BQ921" s="521"/>
      <c r="BR921" s="521"/>
      <c r="BS921" s="521"/>
      <c r="BT921" s="521"/>
      <c r="BU921" s="521"/>
      <c r="BV921" s="521"/>
      <c r="BW921" s="521"/>
      <c r="BX921" s="521"/>
      <c r="BY921" s="521"/>
      <c r="BZ921" s="521"/>
      <c r="CA921" s="521"/>
      <c r="CB921" s="521"/>
      <c r="CC921" s="521"/>
      <c r="CD921" s="521"/>
      <c r="CE921" s="521"/>
      <c r="CF921" s="521"/>
      <c r="CG921" s="521"/>
      <c r="CH921" s="521"/>
      <c r="CI921" s="521"/>
      <c r="CJ921" s="521"/>
      <c r="CK921" s="521"/>
      <c r="CL921" s="521"/>
      <c r="CM921" s="521"/>
      <c r="CN921" s="521"/>
      <c r="CO921" s="521"/>
      <c r="CP921" s="521"/>
      <c r="CQ921" s="521"/>
    </row>
    <row r="922" spans="1:95" s="69" customFormat="1" ht="15" customHeight="1" outlineLevel="1" x14ac:dyDescent="0.2">
      <c r="A922" s="11">
        <v>242</v>
      </c>
      <c r="B922" s="294"/>
      <c r="C922" s="289"/>
      <c r="D922" s="257"/>
      <c r="E922" s="257"/>
      <c r="F922" s="880" t="str">
        <f>'2. CAD NCCF'!F922:L922</f>
        <v>Supranational and multilateral development bank GS</v>
      </c>
      <c r="G922" s="881"/>
      <c r="H922" s="881"/>
      <c r="I922" s="881"/>
      <c r="J922" s="881"/>
      <c r="K922" s="881"/>
      <c r="L922" s="882"/>
      <c r="M922" s="400">
        <f t="shared" si="248"/>
        <v>0</v>
      </c>
      <c r="N922" s="411">
        <f t="shared" si="248"/>
        <v>0</v>
      </c>
      <c r="O922" s="414">
        <f t="shared" si="248"/>
        <v>0</v>
      </c>
      <c r="P922" s="414">
        <f t="shared" si="248"/>
        <v>0</v>
      </c>
      <c r="Q922" s="415">
        <f t="shared" si="248"/>
        <v>0</v>
      </c>
      <c r="R922" s="411">
        <f t="shared" si="248"/>
        <v>0</v>
      </c>
      <c r="S922" s="414">
        <f t="shared" si="248"/>
        <v>0</v>
      </c>
      <c r="T922" s="414">
        <f t="shared" si="248"/>
        <v>0</v>
      </c>
      <c r="U922" s="414">
        <f t="shared" si="248"/>
        <v>0</v>
      </c>
      <c r="V922" s="414">
        <f t="shared" si="248"/>
        <v>0</v>
      </c>
      <c r="W922" s="414">
        <f t="shared" si="248"/>
        <v>0</v>
      </c>
      <c r="X922" s="414">
        <f t="shared" si="248"/>
        <v>0</v>
      </c>
      <c r="Y922" s="414">
        <f t="shared" si="248"/>
        <v>0</v>
      </c>
      <c r="Z922" s="414">
        <f t="shared" si="248"/>
        <v>0</v>
      </c>
      <c r="AA922" s="414">
        <f t="shared" si="248"/>
        <v>0</v>
      </c>
      <c r="AB922" s="414">
        <f t="shared" si="248"/>
        <v>0</v>
      </c>
      <c r="AC922" s="400">
        <f t="shared" si="249"/>
        <v>0</v>
      </c>
      <c r="AD922" s="1743"/>
      <c r="AE922" s="1083"/>
      <c r="AF922" s="855"/>
      <c r="AG922" s="528"/>
      <c r="AH922" s="521"/>
      <c r="AI922" s="521"/>
      <c r="AJ922" s="521"/>
      <c r="AK922" s="521"/>
      <c r="AL922" s="521"/>
      <c r="AM922" s="521"/>
      <c r="AN922" s="521"/>
      <c r="AO922" s="521"/>
      <c r="AP922" s="521"/>
      <c r="AQ922" s="521"/>
      <c r="AR922" s="521"/>
      <c r="AS922" s="521"/>
      <c r="AT922" s="521"/>
      <c r="AU922" s="521"/>
      <c r="AV922" s="521"/>
      <c r="AW922" s="521"/>
      <c r="AX922" s="521"/>
      <c r="AY922" s="521"/>
      <c r="AZ922" s="521"/>
      <c r="BA922" s="521"/>
      <c r="BB922" s="521"/>
      <c r="BC922" s="521"/>
      <c r="BD922" s="521"/>
      <c r="BE922" s="521"/>
      <c r="BF922" s="521"/>
      <c r="BG922" s="521"/>
      <c r="BH922" s="521"/>
      <c r="BI922" s="521"/>
      <c r="BJ922" s="521"/>
      <c r="BK922" s="521"/>
      <c r="BL922" s="521"/>
      <c r="BM922" s="521"/>
      <c r="BN922" s="521"/>
      <c r="BO922" s="521"/>
      <c r="BP922" s="521"/>
      <c r="BQ922" s="521"/>
      <c r="BR922" s="521"/>
      <c r="BS922" s="521"/>
      <c r="BT922" s="521"/>
      <c r="BU922" s="521"/>
      <c r="BV922" s="521"/>
      <c r="BW922" s="521"/>
      <c r="BX922" s="521"/>
      <c r="BY922" s="521"/>
      <c r="BZ922" s="521"/>
      <c r="CA922" s="521"/>
      <c r="CB922" s="521"/>
      <c r="CC922" s="521"/>
      <c r="CD922" s="521"/>
      <c r="CE922" s="521"/>
      <c r="CF922" s="521"/>
      <c r="CG922" s="521"/>
      <c r="CH922" s="521"/>
      <c r="CI922" s="521"/>
      <c r="CJ922" s="521"/>
      <c r="CK922" s="521"/>
      <c r="CL922" s="521"/>
      <c r="CM922" s="521"/>
      <c r="CN922" s="521"/>
      <c r="CO922" s="521"/>
      <c r="CP922" s="521"/>
      <c r="CQ922" s="521"/>
    </row>
    <row r="923" spans="1:95" s="69" customFormat="1" ht="15.75" customHeight="1" outlineLevel="1" x14ac:dyDescent="0.2">
      <c r="A923" s="11">
        <v>243</v>
      </c>
      <c r="B923" s="294"/>
      <c r="C923" s="289"/>
      <c r="D923" s="259"/>
      <c r="E923" s="877" t="str">
        <f>'2. CAD NCCF'!E923:L923</f>
        <v>Low or not rated GS</v>
      </c>
      <c r="F923" s="878"/>
      <c r="G923" s="878"/>
      <c r="H923" s="878"/>
      <c r="I923" s="878"/>
      <c r="J923" s="878"/>
      <c r="K923" s="878"/>
      <c r="L923" s="879"/>
      <c r="M923" s="399">
        <f>SUBTOTAL(9,M924:M927)</f>
        <v>0</v>
      </c>
      <c r="N923" s="402">
        <f t="shared" ref="N923:AC923" si="250">SUBTOTAL(9,N924:N927)</f>
        <v>0</v>
      </c>
      <c r="O923" s="406">
        <f t="shared" si="250"/>
        <v>0</v>
      </c>
      <c r="P923" s="405">
        <f t="shared" si="250"/>
        <v>0</v>
      </c>
      <c r="Q923" s="407">
        <f t="shared" si="250"/>
        <v>0</v>
      </c>
      <c r="R923" s="402">
        <f t="shared" si="250"/>
        <v>0</v>
      </c>
      <c r="S923" s="405">
        <f t="shared" si="250"/>
        <v>0</v>
      </c>
      <c r="T923" s="406">
        <f t="shared" si="250"/>
        <v>0</v>
      </c>
      <c r="U923" s="405">
        <f t="shared" si="250"/>
        <v>0</v>
      </c>
      <c r="V923" s="406">
        <f t="shared" si="250"/>
        <v>0</v>
      </c>
      <c r="W923" s="405">
        <f t="shared" si="250"/>
        <v>0</v>
      </c>
      <c r="X923" s="406">
        <f t="shared" si="250"/>
        <v>0</v>
      </c>
      <c r="Y923" s="405">
        <f t="shared" si="250"/>
        <v>0</v>
      </c>
      <c r="Z923" s="406">
        <f t="shared" si="250"/>
        <v>0</v>
      </c>
      <c r="AA923" s="405">
        <f t="shared" si="250"/>
        <v>0</v>
      </c>
      <c r="AB923" s="416">
        <f t="shared" si="250"/>
        <v>0</v>
      </c>
      <c r="AC923" s="399">
        <f t="shared" si="250"/>
        <v>0</v>
      </c>
      <c r="AD923" s="1743"/>
      <c r="AE923" s="1083"/>
      <c r="AF923" s="855"/>
      <c r="AG923" s="528"/>
      <c r="AH923" s="521"/>
      <c r="AI923" s="521"/>
      <c r="AJ923" s="521"/>
      <c r="AK923" s="521"/>
      <c r="AL923" s="521"/>
      <c r="AM923" s="521"/>
      <c r="AN923" s="521"/>
      <c r="AO923" s="521"/>
      <c r="AP923" s="521"/>
      <c r="AQ923" s="521"/>
      <c r="AR923" s="521"/>
      <c r="AS923" s="521"/>
      <c r="AT923" s="521"/>
      <c r="AU923" s="521"/>
      <c r="AV923" s="521"/>
      <c r="AW923" s="521"/>
      <c r="AX923" s="521"/>
      <c r="AY923" s="521"/>
      <c r="AZ923" s="521"/>
      <c r="BA923" s="521"/>
      <c r="BB923" s="521"/>
      <c r="BC923" s="521"/>
      <c r="BD923" s="521"/>
      <c r="BE923" s="521"/>
      <c r="BF923" s="521"/>
      <c r="BG923" s="521"/>
      <c r="BH923" s="521"/>
      <c r="BI923" s="521"/>
      <c r="BJ923" s="521"/>
      <c r="BK923" s="521"/>
      <c r="BL923" s="521"/>
      <c r="BM923" s="521"/>
      <c r="BN923" s="521"/>
      <c r="BO923" s="521"/>
      <c r="BP923" s="521"/>
      <c r="BQ923" s="521"/>
      <c r="BR923" s="521"/>
      <c r="BS923" s="521"/>
      <c r="BT923" s="521"/>
      <c r="BU923" s="521"/>
      <c r="BV923" s="521"/>
      <c r="BW923" s="521"/>
      <c r="BX923" s="521"/>
      <c r="BY923" s="521"/>
      <c r="BZ923" s="521"/>
      <c r="CA923" s="521"/>
      <c r="CB923" s="521"/>
      <c r="CC923" s="521"/>
      <c r="CD923" s="521"/>
      <c r="CE923" s="521"/>
      <c r="CF923" s="521"/>
      <c r="CG923" s="521"/>
      <c r="CH923" s="521"/>
      <c r="CI923" s="521"/>
      <c r="CJ923" s="521"/>
      <c r="CK923" s="521"/>
      <c r="CL923" s="521"/>
      <c r="CM923" s="521"/>
      <c r="CN923" s="521"/>
      <c r="CO923" s="521"/>
      <c r="CP923" s="521"/>
      <c r="CQ923" s="521"/>
    </row>
    <row r="924" spans="1:95" s="69" customFormat="1" ht="15" customHeight="1" outlineLevel="1" x14ac:dyDescent="0.2">
      <c r="A924" s="11">
        <v>244</v>
      </c>
      <c r="B924" s="294"/>
      <c r="C924" s="289"/>
      <c r="D924" s="311"/>
      <c r="E924" s="311"/>
      <c r="F924" s="880" t="str">
        <f>'2. CAD NCCF'!F924:L924</f>
        <v xml:space="preserve">Sovereigh &amp; central bank GS </v>
      </c>
      <c r="G924" s="881"/>
      <c r="H924" s="881"/>
      <c r="I924" s="881"/>
      <c r="J924" s="881"/>
      <c r="K924" s="881"/>
      <c r="L924" s="882"/>
      <c r="M924" s="400">
        <f t="shared" ref="M924:AB927" si="251">M148</f>
        <v>0</v>
      </c>
      <c r="N924" s="411">
        <f t="shared" si="251"/>
        <v>0</v>
      </c>
      <c r="O924" s="414">
        <f t="shared" si="251"/>
        <v>0</v>
      </c>
      <c r="P924" s="414">
        <f t="shared" si="251"/>
        <v>0</v>
      </c>
      <c r="Q924" s="415">
        <f t="shared" si="251"/>
        <v>0</v>
      </c>
      <c r="R924" s="411">
        <f t="shared" si="251"/>
        <v>0</v>
      </c>
      <c r="S924" s="414">
        <f t="shared" si="251"/>
        <v>0</v>
      </c>
      <c r="T924" s="414">
        <f t="shared" si="251"/>
        <v>0</v>
      </c>
      <c r="U924" s="414">
        <f t="shared" si="251"/>
        <v>0</v>
      </c>
      <c r="V924" s="414">
        <f t="shared" si="251"/>
        <v>0</v>
      </c>
      <c r="W924" s="414">
        <f t="shared" si="251"/>
        <v>0</v>
      </c>
      <c r="X924" s="414">
        <f t="shared" si="251"/>
        <v>0</v>
      </c>
      <c r="Y924" s="414">
        <f t="shared" si="251"/>
        <v>0</v>
      </c>
      <c r="Z924" s="414">
        <f t="shared" si="251"/>
        <v>0</v>
      </c>
      <c r="AA924" s="414">
        <f t="shared" si="251"/>
        <v>0</v>
      </c>
      <c r="AB924" s="414">
        <f t="shared" si="251"/>
        <v>0</v>
      </c>
      <c r="AC924" s="400">
        <f t="shared" ref="AC924:AC927" si="252">M924-SUM(N924:AB924)</f>
        <v>0</v>
      </c>
      <c r="AD924" s="1743"/>
      <c r="AE924" s="1083"/>
      <c r="AF924" s="855"/>
      <c r="AG924" s="528"/>
      <c r="AH924" s="521"/>
      <c r="AI924" s="521"/>
      <c r="AJ924" s="521"/>
      <c r="AK924" s="521"/>
      <c r="AL924" s="521"/>
      <c r="AM924" s="521"/>
      <c r="AN924" s="521"/>
      <c r="AO924" s="521"/>
      <c r="AP924" s="521"/>
      <c r="AQ924" s="521"/>
      <c r="AR924" s="521"/>
      <c r="AS924" s="521"/>
      <c r="AT924" s="521"/>
      <c r="AU924" s="521"/>
      <c r="AV924" s="521"/>
      <c r="AW924" s="521"/>
      <c r="AX924" s="521"/>
      <c r="AY924" s="521"/>
      <c r="AZ924" s="521"/>
      <c r="BA924" s="521"/>
      <c r="BB924" s="521"/>
      <c r="BC924" s="521"/>
      <c r="BD924" s="521"/>
      <c r="BE924" s="521"/>
      <c r="BF924" s="521"/>
      <c r="BG924" s="521"/>
      <c r="BH924" s="521"/>
      <c r="BI924" s="521"/>
      <c r="BJ924" s="521"/>
      <c r="BK924" s="521"/>
      <c r="BL924" s="521"/>
      <c r="BM924" s="521"/>
      <c r="BN924" s="521"/>
      <c r="BO924" s="521"/>
      <c r="BP924" s="521"/>
      <c r="BQ924" s="521"/>
      <c r="BR924" s="521"/>
      <c r="BS924" s="521"/>
      <c r="BT924" s="521"/>
      <c r="BU924" s="521"/>
      <c r="BV924" s="521"/>
      <c r="BW924" s="521"/>
      <c r="BX924" s="521"/>
      <c r="BY924" s="521"/>
      <c r="BZ924" s="521"/>
      <c r="CA924" s="521"/>
      <c r="CB924" s="521"/>
      <c r="CC924" s="521"/>
      <c r="CD924" s="521"/>
      <c r="CE924" s="521"/>
      <c r="CF924" s="521"/>
      <c r="CG924" s="521"/>
      <c r="CH924" s="521"/>
      <c r="CI924" s="521"/>
      <c r="CJ924" s="521"/>
      <c r="CK924" s="521"/>
      <c r="CL924" s="521"/>
      <c r="CM924" s="521"/>
      <c r="CN924" s="521"/>
      <c r="CO924" s="521"/>
      <c r="CP924" s="521"/>
      <c r="CQ924" s="521"/>
    </row>
    <row r="925" spans="1:95" s="69" customFormat="1" ht="15" customHeight="1" outlineLevel="1" x14ac:dyDescent="0.2">
      <c r="A925" s="11">
        <v>245</v>
      </c>
      <c r="B925" s="294"/>
      <c r="C925" s="289"/>
      <c r="D925" s="260"/>
      <c r="E925" s="260"/>
      <c r="F925" s="880" t="str">
        <f>'2. CAD NCCF'!F925:L925</f>
        <v>State, provincial &amp; agency GS</v>
      </c>
      <c r="G925" s="881"/>
      <c r="H925" s="881"/>
      <c r="I925" s="881"/>
      <c r="J925" s="881"/>
      <c r="K925" s="881"/>
      <c r="L925" s="882"/>
      <c r="M925" s="400">
        <f t="shared" si="251"/>
        <v>0</v>
      </c>
      <c r="N925" s="411">
        <f t="shared" si="251"/>
        <v>0</v>
      </c>
      <c r="O925" s="414">
        <f t="shared" si="251"/>
        <v>0</v>
      </c>
      <c r="P925" s="414">
        <f t="shared" si="251"/>
        <v>0</v>
      </c>
      <c r="Q925" s="415">
        <f t="shared" si="251"/>
        <v>0</v>
      </c>
      <c r="R925" s="411">
        <f t="shared" si="251"/>
        <v>0</v>
      </c>
      <c r="S925" s="414">
        <f t="shared" si="251"/>
        <v>0</v>
      </c>
      <c r="T925" s="414">
        <f t="shared" si="251"/>
        <v>0</v>
      </c>
      <c r="U925" s="414">
        <f t="shared" si="251"/>
        <v>0</v>
      </c>
      <c r="V925" s="414">
        <f t="shared" si="251"/>
        <v>0</v>
      </c>
      <c r="W925" s="414">
        <f t="shared" si="251"/>
        <v>0</v>
      </c>
      <c r="X925" s="414">
        <f t="shared" si="251"/>
        <v>0</v>
      </c>
      <c r="Y925" s="414">
        <f t="shared" si="251"/>
        <v>0</v>
      </c>
      <c r="Z925" s="414">
        <f t="shared" si="251"/>
        <v>0</v>
      </c>
      <c r="AA925" s="414">
        <f t="shared" si="251"/>
        <v>0</v>
      </c>
      <c r="AB925" s="414">
        <f t="shared" si="251"/>
        <v>0</v>
      </c>
      <c r="AC925" s="400">
        <f t="shared" si="252"/>
        <v>0</v>
      </c>
      <c r="AD925" s="1743"/>
      <c r="AE925" s="1083"/>
      <c r="AF925" s="855"/>
      <c r="AG925" s="528"/>
      <c r="AH925" s="521"/>
      <c r="AI925" s="521"/>
      <c r="AJ925" s="521"/>
      <c r="AK925" s="521"/>
      <c r="AL925" s="521"/>
      <c r="AM925" s="521"/>
      <c r="AN925" s="521"/>
      <c r="AO925" s="521"/>
      <c r="AP925" s="521"/>
      <c r="AQ925" s="521"/>
      <c r="AR925" s="521"/>
      <c r="AS925" s="521"/>
      <c r="AT925" s="521"/>
      <c r="AU925" s="521"/>
      <c r="AV925" s="521"/>
      <c r="AW925" s="521"/>
      <c r="AX925" s="521"/>
      <c r="AY925" s="521"/>
      <c r="AZ925" s="521"/>
      <c r="BA925" s="521"/>
      <c r="BB925" s="521"/>
      <c r="BC925" s="521"/>
      <c r="BD925" s="521"/>
      <c r="BE925" s="521"/>
      <c r="BF925" s="521"/>
      <c r="BG925" s="521"/>
      <c r="BH925" s="521"/>
      <c r="BI925" s="521"/>
      <c r="BJ925" s="521"/>
      <c r="BK925" s="521"/>
      <c r="BL925" s="521"/>
      <c r="BM925" s="521"/>
      <c r="BN925" s="521"/>
      <c r="BO925" s="521"/>
      <c r="BP925" s="521"/>
      <c r="BQ925" s="521"/>
      <c r="BR925" s="521"/>
      <c r="BS925" s="521"/>
      <c r="BT925" s="521"/>
      <c r="BU925" s="521"/>
      <c r="BV925" s="521"/>
      <c r="BW925" s="521"/>
      <c r="BX925" s="521"/>
      <c r="BY925" s="521"/>
      <c r="BZ925" s="521"/>
      <c r="CA925" s="521"/>
      <c r="CB925" s="521"/>
      <c r="CC925" s="521"/>
      <c r="CD925" s="521"/>
      <c r="CE925" s="521"/>
      <c r="CF925" s="521"/>
      <c r="CG925" s="521"/>
      <c r="CH925" s="521"/>
      <c r="CI925" s="521"/>
      <c r="CJ925" s="521"/>
      <c r="CK925" s="521"/>
      <c r="CL925" s="521"/>
      <c r="CM925" s="521"/>
      <c r="CN925" s="521"/>
      <c r="CO925" s="521"/>
      <c r="CP925" s="521"/>
      <c r="CQ925" s="521"/>
    </row>
    <row r="926" spans="1:95" s="69" customFormat="1" ht="15" customHeight="1" outlineLevel="1" x14ac:dyDescent="0.2">
      <c r="A926" s="11">
        <v>246</v>
      </c>
      <c r="B926" s="294"/>
      <c r="C926" s="289"/>
      <c r="D926" s="260"/>
      <c r="E926" s="260"/>
      <c r="F926" s="880" t="str">
        <f>'2. CAD NCCF'!F926:L926</f>
        <v>State municipal GS</v>
      </c>
      <c r="G926" s="881"/>
      <c r="H926" s="881"/>
      <c r="I926" s="881"/>
      <c r="J926" s="881"/>
      <c r="K926" s="881"/>
      <c r="L926" s="882"/>
      <c r="M926" s="400">
        <f t="shared" si="251"/>
        <v>0</v>
      </c>
      <c r="N926" s="411">
        <f t="shared" si="251"/>
        <v>0</v>
      </c>
      <c r="O926" s="414">
        <f t="shared" si="251"/>
        <v>0</v>
      </c>
      <c r="P926" s="414">
        <f t="shared" si="251"/>
        <v>0</v>
      </c>
      <c r="Q926" s="415">
        <f t="shared" si="251"/>
        <v>0</v>
      </c>
      <c r="R926" s="411">
        <f t="shared" si="251"/>
        <v>0</v>
      </c>
      <c r="S926" s="414">
        <f t="shared" si="251"/>
        <v>0</v>
      </c>
      <c r="T926" s="414">
        <f t="shared" si="251"/>
        <v>0</v>
      </c>
      <c r="U926" s="414">
        <f t="shared" si="251"/>
        <v>0</v>
      </c>
      <c r="V926" s="414">
        <f t="shared" si="251"/>
        <v>0</v>
      </c>
      <c r="W926" s="414">
        <f t="shared" si="251"/>
        <v>0</v>
      </c>
      <c r="X926" s="414">
        <f t="shared" si="251"/>
        <v>0</v>
      </c>
      <c r="Y926" s="414">
        <f t="shared" si="251"/>
        <v>0</v>
      </c>
      <c r="Z926" s="414">
        <f t="shared" si="251"/>
        <v>0</v>
      </c>
      <c r="AA926" s="414">
        <f t="shared" si="251"/>
        <v>0</v>
      </c>
      <c r="AB926" s="414">
        <f t="shared" si="251"/>
        <v>0</v>
      </c>
      <c r="AC926" s="400">
        <f t="shared" si="252"/>
        <v>0</v>
      </c>
      <c r="AD926" s="1743"/>
      <c r="AE926" s="1083"/>
      <c r="AF926" s="855"/>
      <c r="AG926" s="528"/>
      <c r="AH926" s="521"/>
      <c r="AI926" s="521"/>
      <c r="AJ926" s="521"/>
      <c r="AK926" s="521"/>
      <c r="AL926" s="521"/>
      <c r="AM926" s="521"/>
      <c r="AN926" s="521"/>
      <c r="AO926" s="521"/>
      <c r="AP926" s="521"/>
      <c r="AQ926" s="521"/>
      <c r="AR926" s="521"/>
      <c r="AS926" s="521"/>
      <c r="AT926" s="521"/>
      <c r="AU926" s="521"/>
      <c r="AV926" s="521"/>
      <c r="AW926" s="521"/>
      <c r="AX926" s="521"/>
      <c r="AY926" s="521"/>
      <c r="AZ926" s="521"/>
      <c r="BA926" s="521"/>
      <c r="BB926" s="521"/>
      <c r="BC926" s="521"/>
      <c r="BD926" s="521"/>
      <c r="BE926" s="521"/>
      <c r="BF926" s="521"/>
      <c r="BG926" s="521"/>
      <c r="BH926" s="521"/>
      <c r="BI926" s="521"/>
      <c r="BJ926" s="521"/>
      <c r="BK926" s="521"/>
      <c r="BL926" s="521"/>
      <c r="BM926" s="521"/>
      <c r="BN926" s="521"/>
      <c r="BO926" s="521"/>
      <c r="BP926" s="521"/>
      <c r="BQ926" s="521"/>
      <c r="BR926" s="521"/>
      <c r="BS926" s="521"/>
      <c r="BT926" s="521"/>
      <c r="BU926" s="521"/>
      <c r="BV926" s="521"/>
      <c r="BW926" s="521"/>
      <c r="BX926" s="521"/>
      <c r="BY926" s="521"/>
      <c r="BZ926" s="521"/>
      <c r="CA926" s="521"/>
      <c r="CB926" s="521"/>
      <c r="CC926" s="521"/>
      <c r="CD926" s="521"/>
      <c r="CE926" s="521"/>
      <c r="CF926" s="521"/>
      <c r="CG926" s="521"/>
      <c r="CH926" s="521"/>
      <c r="CI926" s="521"/>
      <c r="CJ926" s="521"/>
      <c r="CK926" s="521"/>
      <c r="CL926" s="521"/>
      <c r="CM926" s="521"/>
      <c r="CN926" s="521"/>
      <c r="CO926" s="521"/>
      <c r="CP926" s="521"/>
      <c r="CQ926" s="521"/>
    </row>
    <row r="927" spans="1:95" s="69" customFormat="1" ht="15" customHeight="1" outlineLevel="1" x14ac:dyDescent="0.2">
      <c r="A927" s="11">
        <v>247</v>
      </c>
      <c r="B927" s="294"/>
      <c r="C927" s="289"/>
      <c r="D927" s="292"/>
      <c r="E927" s="292"/>
      <c r="F927" s="880" t="str">
        <f>'2. CAD NCCF'!F927:L927</f>
        <v>Supranational and multilateral development bank GS</v>
      </c>
      <c r="G927" s="881"/>
      <c r="H927" s="881"/>
      <c r="I927" s="881"/>
      <c r="J927" s="881"/>
      <c r="K927" s="881"/>
      <c r="L927" s="882"/>
      <c r="M927" s="400">
        <f t="shared" si="251"/>
        <v>0</v>
      </c>
      <c r="N927" s="411">
        <f t="shared" si="251"/>
        <v>0</v>
      </c>
      <c r="O927" s="414">
        <f t="shared" si="251"/>
        <v>0</v>
      </c>
      <c r="P927" s="414">
        <f t="shared" si="251"/>
        <v>0</v>
      </c>
      <c r="Q927" s="415">
        <f t="shared" si="251"/>
        <v>0</v>
      </c>
      <c r="R927" s="411">
        <f t="shared" si="251"/>
        <v>0</v>
      </c>
      <c r="S927" s="414">
        <f t="shared" si="251"/>
        <v>0</v>
      </c>
      <c r="T927" s="414">
        <f t="shared" si="251"/>
        <v>0</v>
      </c>
      <c r="U927" s="414">
        <f t="shared" si="251"/>
        <v>0</v>
      </c>
      <c r="V927" s="414">
        <f t="shared" si="251"/>
        <v>0</v>
      </c>
      <c r="W927" s="414">
        <f t="shared" si="251"/>
        <v>0</v>
      </c>
      <c r="X927" s="414">
        <f t="shared" si="251"/>
        <v>0</v>
      </c>
      <c r="Y927" s="414">
        <f t="shared" si="251"/>
        <v>0</v>
      </c>
      <c r="Z927" s="414">
        <f t="shared" si="251"/>
        <v>0</v>
      </c>
      <c r="AA927" s="414">
        <f t="shared" si="251"/>
        <v>0</v>
      </c>
      <c r="AB927" s="414">
        <f t="shared" si="251"/>
        <v>0</v>
      </c>
      <c r="AC927" s="400">
        <f t="shared" si="252"/>
        <v>0</v>
      </c>
      <c r="AD927" s="1744"/>
      <c r="AE927" s="858"/>
      <c r="AF927" s="858"/>
      <c r="AG927" s="528"/>
      <c r="AH927" s="521"/>
      <c r="AI927" s="521"/>
      <c r="AJ927" s="521"/>
      <c r="AK927" s="521"/>
      <c r="AL927" s="521"/>
      <c r="AM927" s="521"/>
      <c r="AN927" s="521"/>
      <c r="AO927" s="521"/>
      <c r="AP927" s="521"/>
      <c r="AQ927" s="521"/>
      <c r="AR927" s="521"/>
      <c r="AS927" s="521"/>
      <c r="AT927" s="521"/>
      <c r="AU927" s="521"/>
      <c r="AV927" s="521"/>
      <c r="AW927" s="521"/>
      <c r="AX927" s="521"/>
      <c r="AY927" s="521"/>
      <c r="AZ927" s="521"/>
      <c r="BA927" s="521"/>
      <c r="BB927" s="521"/>
      <c r="BC927" s="521"/>
      <c r="BD927" s="521"/>
      <c r="BE927" s="521"/>
      <c r="BF927" s="521"/>
      <c r="BG927" s="521"/>
      <c r="BH927" s="521"/>
      <c r="BI927" s="521"/>
      <c r="BJ927" s="521"/>
      <c r="BK927" s="521"/>
      <c r="BL927" s="521"/>
      <c r="BM927" s="521"/>
      <c r="BN927" s="521"/>
      <c r="BO927" s="521"/>
      <c r="BP927" s="521"/>
      <c r="BQ927" s="521"/>
      <c r="BR927" s="521"/>
      <c r="BS927" s="521"/>
      <c r="BT927" s="521"/>
      <c r="BU927" s="521"/>
      <c r="BV927" s="521"/>
      <c r="BW927" s="521"/>
      <c r="BX927" s="521"/>
      <c r="BY927" s="521"/>
      <c r="BZ927" s="521"/>
      <c r="CA927" s="521"/>
      <c r="CB927" s="521"/>
      <c r="CC927" s="521"/>
      <c r="CD927" s="521"/>
      <c r="CE927" s="521"/>
      <c r="CF927" s="521"/>
      <c r="CG927" s="521"/>
      <c r="CH927" s="521"/>
      <c r="CI927" s="521"/>
      <c r="CJ927" s="521"/>
      <c r="CK927" s="521"/>
      <c r="CL927" s="521"/>
      <c r="CM927" s="521"/>
      <c r="CN927" s="521"/>
      <c r="CO927" s="521"/>
      <c r="CP927" s="521"/>
      <c r="CQ927" s="521"/>
    </row>
    <row r="928" spans="1:95" s="69" customFormat="1" outlineLevel="1" x14ac:dyDescent="0.2">
      <c r="A928" s="11">
        <v>248</v>
      </c>
      <c r="B928" s="294"/>
      <c r="C928" s="289"/>
      <c r="D928" s="868" t="str">
        <f>'2. CAD NCCF'!D928:AF928</f>
        <v>Mortgage backed securities (MBS)</v>
      </c>
      <c r="E928" s="869"/>
      <c r="F928" s="869"/>
      <c r="G928" s="869"/>
      <c r="H928" s="869"/>
      <c r="I928" s="869"/>
      <c r="J928" s="869"/>
      <c r="K928" s="869"/>
      <c r="L928" s="869"/>
      <c r="M928" s="869"/>
      <c r="N928" s="869"/>
      <c r="O928" s="869"/>
      <c r="P928" s="869"/>
      <c r="Q928" s="869"/>
      <c r="R928" s="869"/>
      <c r="S928" s="869"/>
      <c r="T928" s="869"/>
      <c r="U928" s="869"/>
      <c r="V928" s="869"/>
      <c r="W928" s="869"/>
      <c r="X928" s="869"/>
      <c r="Y928" s="869"/>
      <c r="Z928" s="869"/>
      <c r="AA928" s="869"/>
      <c r="AB928" s="869"/>
      <c r="AC928" s="869"/>
      <c r="AD928" s="869"/>
      <c r="AE928" s="869"/>
      <c r="AF928" s="869"/>
      <c r="AG928" s="528"/>
      <c r="AH928" s="521"/>
      <c r="AI928" s="521"/>
      <c r="AJ928" s="521"/>
      <c r="AK928" s="521"/>
      <c r="AL928" s="521"/>
      <c r="AM928" s="521"/>
      <c r="AN928" s="521"/>
      <c r="AO928" s="521"/>
      <c r="AP928" s="521"/>
      <c r="AQ928" s="521"/>
      <c r="AR928" s="521"/>
      <c r="AS928" s="521"/>
      <c r="AT928" s="521"/>
      <c r="AU928" s="521"/>
      <c r="AV928" s="521"/>
      <c r="AW928" s="521"/>
      <c r="AX928" s="521"/>
      <c r="AY928" s="521"/>
      <c r="AZ928" s="521"/>
      <c r="BA928" s="521"/>
      <c r="BB928" s="521"/>
      <c r="BC928" s="521"/>
      <c r="BD928" s="521"/>
      <c r="BE928" s="521"/>
      <c r="BF928" s="521"/>
      <c r="BG928" s="521"/>
      <c r="BH928" s="521"/>
      <c r="BI928" s="521"/>
      <c r="BJ928" s="521"/>
      <c r="BK928" s="521"/>
      <c r="BL928" s="521"/>
      <c r="BM928" s="521"/>
      <c r="BN928" s="521"/>
      <c r="BO928" s="521"/>
      <c r="BP928" s="521"/>
      <c r="BQ928" s="521"/>
      <c r="BR928" s="521"/>
      <c r="BS928" s="521"/>
      <c r="BT928" s="521"/>
      <c r="BU928" s="521"/>
      <c r="BV928" s="521"/>
      <c r="BW928" s="521"/>
      <c r="BX928" s="521"/>
      <c r="BY928" s="521"/>
      <c r="BZ928" s="521"/>
      <c r="CA928" s="521"/>
      <c r="CB928" s="521"/>
      <c r="CC928" s="521"/>
      <c r="CD928" s="521"/>
      <c r="CE928" s="521"/>
      <c r="CF928" s="521"/>
      <c r="CG928" s="521"/>
      <c r="CH928" s="521"/>
      <c r="CI928" s="521"/>
      <c r="CJ928" s="521"/>
      <c r="CK928" s="521"/>
      <c r="CL928" s="521"/>
      <c r="CM928" s="521"/>
      <c r="CN928" s="521"/>
      <c r="CO928" s="521"/>
      <c r="CP928" s="521"/>
      <c r="CQ928" s="521"/>
    </row>
    <row r="929" spans="1:95" s="69" customFormat="1" ht="15.75" customHeight="1" outlineLevel="1" x14ac:dyDescent="0.2">
      <c r="A929" s="11">
        <v>249</v>
      </c>
      <c r="B929" s="294"/>
      <c r="C929" s="289"/>
      <c r="D929" s="292"/>
      <c r="E929" s="933" t="str">
        <f>'2. CAD NCCF'!E929:L929</f>
        <v>Agency MBS</v>
      </c>
      <c r="F929" s="934"/>
      <c r="G929" s="934"/>
      <c r="H929" s="934"/>
      <c r="I929" s="934"/>
      <c r="J929" s="934"/>
      <c r="K929" s="934"/>
      <c r="L929" s="935"/>
      <c r="M929" s="399">
        <f>SUBTOTAL(9,M930:M932)</f>
        <v>0</v>
      </c>
      <c r="N929" s="402">
        <f t="shared" ref="N929:AC929" si="253">SUBTOTAL(9,N930:N932)</f>
        <v>0</v>
      </c>
      <c r="O929" s="406">
        <f t="shared" si="253"/>
        <v>0</v>
      </c>
      <c r="P929" s="405">
        <f t="shared" si="253"/>
        <v>0</v>
      </c>
      <c r="Q929" s="407">
        <f t="shared" si="253"/>
        <v>0</v>
      </c>
      <c r="R929" s="402">
        <f t="shared" si="253"/>
        <v>0</v>
      </c>
      <c r="S929" s="405">
        <f t="shared" si="253"/>
        <v>0</v>
      </c>
      <c r="T929" s="406">
        <f t="shared" si="253"/>
        <v>0</v>
      </c>
      <c r="U929" s="405">
        <f t="shared" si="253"/>
        <v>0</v>
      </c>
      <c r="V929" s="406">
        <f t="shared" si="253"/>
        <v>0</v>
      </c>
      <c r="W929" s="405">
        <f t="shared" si="253"/>
        <v>0</v>
      </c>
      <c r="X929" s="406">
        <f t="shared" si="253"/>
        <v>0</v>
      </c>
      <c r="Y929" s="405">
        <f t="shared" si="253"/>
        <v>0</v>
      </c>
      <c r="Z929" s="406">
        <f t="shared" si="253"/>
        <v>0</v>
      </c>
      <c r="AA929" s="405">
        <f t="shared" si="253"/>
        <v>0</v>
      </c>
      <c r="AB929" s="416">
        <f t="shared" si="253"/>
        <v>0</v>
      </c>
      <c r="AC929" s="399">
        <f t="shared" si="253"/>
        <v>0</v>
      </c>
      <c r="AD929" s="1786"/>
      <c r="AE929" s="852"/>
      <c r="AF929" s="852"/>
      <c r="AG929" s="528"/>
      <c r="AH929" s="521"/>
      <c r="AI929" s="521"/>
      <c r="AJ929" s="521"/>
      <c r="AK929" s="521"/>
      <c r="AL929" s="521"/>
      <c r="AM929" s="521"/>
      <c r="AN929" s="521"/>
      <c r="AO929" s="521"/>
      <c r="AP929" s="521"/>
      <c r="AQ929" s="521"/>
      <c r="AR929" s="521"/>
      <c r="AS929" s="521"/>
      <c r="AT929" s="521"/>
      <c r="AU929" s="521"/>
      <c r="AV929" s="521"/>
      <c r="AW929" s="521"/>
      <c r="AX929" s="521"/>
      <c r="AY929" s="521"/>
      <c r="AZ929" s="521"/>
      <c r="BA929" s="521"/>
      <c r="BB929" s="521"/>
      <c r="BC929" s="521"/>
      <c r="BD929" s="521"/>
      <c r="BE929" s="521"/>
      <c r="BF929" s="521"/>
      <c r="BG929" s="521"/>
      <c r="BH929" s="521"/>
      <c r="BI929" s="521"/>
      <c r="BJ929" s="521"/>
      <c r="BK929" s="521"/>
      <c r="BL929" s="521"/>
      <c r="BM929" s="521"/>
      <c r="BN929" s="521"/>
      <c r="BO929" s="521"/>
      <c r="BP929" s="521"/>
      <c r="BQ929" s="521"/>
      <c r="BR929" s="521"/>
      <c r="BS929" s="521"/>
      <c r="BT929" s="521"/>
      <c r="BU929" s="521"/>
      <c r="BV929" s="521"/>
      <c r="BW929" s="521"/>
      <c r="BX929" s="521"/>
      <c r="BY929" s="521"/>
      <c r="BZ929" s="521"/>
      <c r="CA929" s="521"/>
      <c r="CB929" s="521"/>
      <c r="CC929" s="521"/>
      <c r="CD929" s="521"/>
      <c r="CE929" s="521"/>
      <c r="CF929" s="521"/>
      <c r="CG929" s="521"/>
      <c r="CH929" s="521"/>
      <c r="CI929" s="521"/>
      <c r="CJ929" s="521"/>
      <c r="CK929" s="521"/>
      <c r="CL929" s="521"/>
      <c r="CM929" s="521"/>
      <c r="CN929" s="521"/>
      <c r="CO929" s="521"/>
      <c r="CP929" s="521"/>
      <c r="CQ929" s="521"/>
    </row>
    <row r="930" spans="1:95" s="69" customFormat="1" outlineLevel="1" x14ac:dyDescent="0.2">
      <c r="A930" s="11">
        <v>250</v>
      </c>
      <c r="B930" s="294"/>
      <c r="C930" s="289"/>
      <c r="D930" s="292"/>
      <c r="E930" s="293"/>
      <c r="F930" s="880" t="str">
        <f>'2. CAD NCCF'!F930:L930</f>
        <v>Agency MBS, high rated</v>
      </c>
      <c r="G930" s="881"/>
      <c r="H930" s="881"/>
      <c r="I930" s="881"/>
      <c r="J930" s="881"/>
      <c r="K930" s="881"/>
      <c r="L930" s="882"/>
      <c r="M930" s="400">
        <f t="shared" ref="M930:AB932" si="254">M154</f>
        <v>0</v>
      </c>
      <c r="N930" s="411">
        <f t="shared" si="254"/>
        <v>0</v>
      </c>
      <c r="O930" s="414">
        <f t="shared" si="254"/>
        <v>0</v>
      </c>
      <c r="P930" s="414">
        <f t="shared" si="254"/>
        <v>0</v>
      </c>
      <c r="Q930" s="415">
        <f t="shared" si="254"/>
        <v>0</v>
      </c>
      <c r="R930" s="411">
        <f t="shared" si="254"/>
        <v>0</v>
      </c>
      <c r="S930" s="414">
        <f t="shared" si="254"/>
        <v>0</v>
      </c>
      <c r="T930" s="414">
        <f t="shared" si="254"/>
        <v>0</v>
      </c>
      <c r="U930" s="414">
        <f t="shared" si="254"/>
        <v>0</v>
      </c>
      <c r="V930" s="414">
        <f t="shared" si="254"/>
        <v>0</v>
      </c>
      <c r="W930" s="414">
        <f t="shared" si="254"/>
        <v>0</v>
      </c>
      <c r="X930" s="414">
        <f t="shared" si="254"/>
        <v>0</v>
      </c>
      <c r="Y930" s="414">
        <f t="shared" si="254"/>
        <v>0</v>
      </c>
      <c r="Z930" s="414">
        <f t="shared" si="254"/>
        <v>0</v>
      </c>
      <c r="AA930" s="414">
        <f t="shared" si="254"/>
        <v>0</v>
      </c>
      <c r="AB930" s="414">
        <f t="shared" si="254"/>
        <v>0</v>
      </c>
      <c r="AC930" s="400">
        <f t="shared" ref="AC930:AC932" si="255">M930-SUM(N930:AB930)</f>
        <v>0</v>
      </c>
      <c r="AD930" s="1743"/>
      <c r="AE930" s="1083"/>
      <c r="AF930" s="855"/>
      <c r="AG930" s="528"/>
      <c r="AH930" s="521"/>
      <c r="AI930" s="521"/>
      <c r="AJ930" s="521"/>
      <c r="AK930" s="521"/>
      <c r="AL930" s="521"/>
      <c r="AM930" s="521"/>
      <c r="AN930" s="521"/>
      <c r="AO930" s="521"/>
      <c r="AP930" s="521"/>
      <c r="AQ930" s="521"/>
      <c r="AR930" s="521"/>
      <c r="AS930" s="521"/>
      <c r="AT930" s="521"/>
      <c r="AU930" s="521"/>
      <c r="AV930" s="521"/>
      <c r="AW930" s="521"/>
      <c r="AX930" s="521"/>
      <c r="AY930" s="521"/>
      <c r="AZ930" s="521"/>
      <c r="BA930" s="521"/>
      <c r="BB930" s="521"/>
      <c r="BC930" s="521"/>
      <c r="BD930" s="521"/>
      <c r="BE930" s="521"/>
      <c r="BF930" s="521"/>
      <c r="BG930" s="521"/>
      <c r="BH930" s="521"/>
      <c r="BI930" s="521"/>
      <c r="BJ930" s="521"/>
      <c r="BK930" s="521"/>
      <c r="BL930" s="521"/>
      <c r="BM930" s="521"/>
      <c r="BN930" s="521"/>
      <c r="BO930" s="521"/>
      <c r="BP930" s="521"/>
      <c r="BQ930" s="521"/>
      <c r="BR930" s="521"/>
      <c r="BS930" s="521"/>
      <c r="BT930" s="521"/>
      <c r="BU930" s="521"/>
      <c r="BV930" s="521"/>
      <c r="BW930" s="521"/>
      <c r="BX930" s="521"/>
      <c r="BY930" s="521"/>
      <c r="BZ930" s="521"/>
      <c r="CA930" s="521"/>
      <c r="CB930" s="521"/>
      <c r="CC930" s="521"/>
      <c r="CD930" s="521"/>
      <c r="CE930" s="521"/>
      <c r="CF930" s="521"/>
      <c r="CG930" s="521"/>
      <c r="CH930" s="521"/>
      <c r="CI930" s="521"/>
      <c r="CJ930" s="521"/>
      <c r="CK930" s="521"/>
      <c r="CL930" s="521"/>
      <c r="CM930" s="521"/>
      <c r="CN930" s="521"/>
      <c r="CO930" s="521"/>
      <c r="CP930" s="521"/>
      <c r="CQ930" s="521"/>
    </row>
    <row r="931" spans="1:95" s="69" customFormat="1" ht="15" customHeight="1" outlineLevel="1" x14ac:dyDescent="0.2">
      <c r="A931" s="11">
        <v>251</v>
      </c>
      <c r="B931" s="294"/>
      <c r="C931" s="289"/>
      <c r="D931" s="292"/>
      <c r="E931" s="293"/>
      <c r="F931" s="880" t="str">
        <f>'2. CAD NCCF'!F931:L931</f>
        <v>Agency MBS, medium rated</v>
      </c>
      <c r="G931" s="881"/>
      <c r="H931" s="881"/>
      <c r="I931" s="881"/>
      <c r="J931" s="881"/>
      <c r="K931" s="881"/>
      <c r="L931" s="882"/>
      <c r="M931" s="400">
        <f t="shared" si="254"/>
        <v>0</v>
      </c>
      <c r="N931" s="411">
        <f t="shared" si="254"/>
        <v>0</v>
      </c>
      <c r="O931" s="414">
        <f t="shared" si="254"/>
        <v>0</v>
      </c>
      <c r="P931" s="414">
        <f t="shared" si="254"/>
        <v>0</v>
      </c>
      <c r="Q931" s="415">
        <f t="shared" si="254"/>
        <v>0</v>
      </c>
      <c r="R931" s="411">
        <f t="shared" si="254"/>
        <v>0</v>
      </c>
      <c r="S931" s="414">
        <f t="shared" si="254"/>
        <v>0</v>
      </c>
      <c r="T931" s="414">
        <f t="shared" si="254"/>
        <v>0</v>
      </c>
      <c r="U931" s="414">
        <f t="shared" si="254"/>
        <v>0</v>
      </c>
      <c r="V931" s="414">
        <f t="shared" si="254"/>
        <v>0</v>
      </c>
      <c r="W931" s="414">
        <f t="shared" si="254"/>
        <v>0</v>
      </c>
      <c r="X931" s="414">
        <f t="shared" si="254"/>
        <v>0</v>
      </c>
      <c r="Y931" s="414">
        <f t="shared" si="254"/>
        <v>0</v>
      </c>
      <c r="Z931" s="414">
        <f t="shared" si="254"/>
        <v>0</v>
      </c>
      <c r="AA931" s="414">
        <f t="shared" si="254"/>
        <v>0</v>
      </c>
      <c r="AB931" s="414">
        <f t="shared" si="254"/>
        <v>0</v>
      </c>
      <c r="AC931" s="400">
        <f t="shared" si="255"/>
        <v>0</v>
      </c>
      <c r="AD931" s="1743"/>
      <c r="AE931" s="1083"/>
      <c r="AF931" s="855"/>
      <c r="AG931" s="528"/>
      <c r="AH931" s="521"/>
      <c r="AI931" s="521"/>
      <c r="AJ931" s="521"/>
      <c r="AK931" s="521"/>
      <c r="AL931" s="521"/>
      <c r="AM931" s="521"/>
      <c r="AN931" s="521"/>
      <c r="AO931" s="521"/>
      <c r="AP931" s="521"/>
      <c r="AQ931" s="521"/>
      <c r="AR931" s="521"/>
      <c r="AS931" s="521"/>
      <c r="AT931" s="521"/>
      <c r="AU931" s="521"/>
      <c r="AV931" s="521"/>
      <c r="AW931" s="521"/>
      <c r="AX931" s="521"/>
      <c r="AY931" s="521"/>
      <c r="AZ931" s="521"/>
      <c r="BA931" s="521"/>
      <c r="BB931" s="521"/>
      <c r="BC931" s="521"/>
      <c r="BD931" s="521"/>
      <c r="BE931" s="521"/>
      <c r="BF931" s="521"/>
      <c r="BG931" s="521"/>
      <c r="BH931" s="521"/>
      <c r="BI931" s="521"/>
      <c r="BJ931" s="521"/>
      <c r="BK931" s="521"/>
      <c r="BL931" s="521"/>
      <c r="BM931" s="521"/>
      <c r="BN931" s="521"/>
      <c r="BO931" s="521"/>
      <c r="BP931" s="521"/>
      <c r="BQ931" s="521"/>
      <c r="BR931" s="521"/>
      <c r="BS931" s="521"/>
      <c r="BT931" s="521"/>
      <c r="BU931" s="521"/>
      <c r="BV931" s="521"/>
      <c r="BW931" s="521"/>
      <c r="BX931" s="521"/>
      <c r="BY931" s="521"/>
      <c r="BZ931" s="521"/>
      <c r="CA931" s="521"/>
      <c r="CB931" s="521"/>
      <c r="CC931" s="521"/>
      <c r="CD931" s="521"/>
      <c r="CE931" s="521"/>
      <c r="CF931" s="521"/>
      <c r="CG931" s="521"/>
      <c r="CH931" s="521"/>
      <c r="CI931" s="521"/>
      <c r="CJ931" s="521"/>
      <c r="CK931" s="521"/>
      <c r="CL931" s="521"/>
      <c r="CM931" s="521"/>
      <c r="CN931" s="521"/>
      <c r="CO931" s="521"/>
      <c r="CP931" s="521"/>
      <c r="CQ931" s="521"/>
    </row>
    <row r="932" spans="1:95" s="69" customFormat="1" ht="15" customHeight="1" outlineLevel="1" x14ac:dyDescent="0.2">
      <c r="A932" s="11">
        <v>252</v>
      </c>
      <c r="B932" s="294"/>
      <c r="C932" s="289"/>
      <c r="D932" s="292"/>
      <c r="E932" s="293"/>
      <c r="F932" s="880" t="str">
        <f>'2. CAD NCCF'!F932:L932</f>
        <v>Agency MBS, low or not rated</v>
      </c>
      <c r="G932" s="881"/>
      <c r="H932" s="881"/>
      <c r="I932" s="881"/>
      <c r="J932" s="881"/>
      <c r="K932" s="881"/>
      <c r="L932" s="882"/>
      <c r="M932" s="400">
        <f t="shared" si="254"/>
        <v>0</v>
      </c>
      <c r="N932" s="411">
        <f t="shared" si="254"/>
        <v>0</v>
      </c>
      <c r="O932" s="414">
        <f t="shared" si="254"/>
        <v>0</v>
      </c>
      <c r="P932" s="414">
        <f t="shared" si="254"/>
        <v>0</v>
      </c>
      <c r="Q932" s="415">
        <f t="shared" si="254"/>
        <v>0</v>
      </c>
      <c r="R932" s="411">
        <f t="shared" si="254"/>
        <v>0</v>
      </c>
      <c r="S932" s="414">
        <f t="shared" si="254"/>
        <v>0</v>
      </c>
      <c r="T932" s="414">
        <f t="shared" si="254"/>
        <v>0</v>
      </c>
      <c r="U932" s="414">
        <f t="shared" si="254"/>
        <v>0</v>
      </c>
      <c r="V932" s="414">
        <f t="shared" si="254"/>
        <v>0</v>
      </c>
      <c r="W932" s="414">
        <f t="shared" si="254"/>
        <v>0</v>
      </c>
      <c r="X932" s="414">
        <f t="shared" si="254"/>
        <v>0</v>
      </c>
      <c r="Y932" s="414">
        <f t="shared" si="254"/>
        <v>0</v>
      </c>
      <c r="Z932" s="414">
        <f t="shared" si="254"/>
        <v>0</v>
      </c>
      <c r="AA932" s="414">
        <f t="shared" si="254"/>
        <v>0</v>
      </c>
      <c r="AB932" s="414">
        <f t="shared" si="254"/>
        <v>0</v>
      </c>
      <c r="AC932" s="400">
        <f t="shared" si="255"/>
        <v>0</v>
      </c>
      <c r="AD932" s="1743"/>
      <c r="AE932" s="1083"/>
      <c r="AF932" s="855"/>
      <c r="AG932" s="528"/>
      <c r="AH932" s="521"/>
      <c r="AI932" s="521"/>
      <c r="AJ932" s="521"/>
      <c r="AK932" s="521"/>
      <c r="AL932" s="521"/>
      <c r="AM932" s="521"/>
      <c r="AN932" s="521"/>
      <c r="AO932" s="521"/>
      <c r="AP932" s="521"/>
      <c r="AQ932" s="521"/>
      <c r="AR932" s="521"/>
      <c r="AS932" s="521"/>
      <c r="AT932" s="521"/>
      <c r="AU932" s="521"/>
      <c r="AV932" s="521"/>
      <c r="AW932" s="521"/>
      <c r="AX932" s="521"/>
      <c r="AY932" s="521"/>
      <c r="AZ932" s="521"/>
      <c r="BA932" s="521"/>
      <c r="BB932" s="521"/>
      <c r="BC932" s="521"/>
      <c r="BD932" s="521"/>
      <c r="BE932" s="521"/>
      <c r="BF932" s="521"/>
      <c r="BG932" s="521"/>
      <c r="BH932" s="521"/>
      <c r="BI932" s="521"/>
      <c r="BJ932" s="521"/>
      <c r="BK932" s="521"/>
      <c r="BL932" s="521"/>
      <c r="BM932" s="521"/>
      <c r="BN932" s="521"/>
      <c r="BO932" s="521"/>
      <c r="BP932" s="521"/>
      <c r="BQ932" s="521"/>
      <c r="BR932" s="521"/>
      <c r="BS932" s="521"/>
      <c r="BT932" s="521"/>
      <c r="BU932" s="521"/>
      <c r="BV932" s="521"/>
      <c r="BW932" s="521"/>
      <c r="BX932" s="521"/>
      <c r="BY932" s="521"/>
      <c r="BZ932" s="521"/>
      <c r="CA932" s="521"/>
      <c r="CB932" s="521"/>
      <c r="CC932" s="521"/>
      <c r="CD932" s="521"/>
      <c r="CE932" s="521"/>
      <c r="CF932" s="521"/>
      <c r="CG932" s="521"/>
      <c r="CH932" s="521"/>
      <c r="CI932" s="521"/>
      <c r="CJ932" s="521"/>
      <c r="CK932" s="521"/>
      <c r="CL932" s="521"/>
      <c r="CM932" s="521"/>
      <c r="CN932" s="521"/>
      <c r="CO932" s="521"/>
      <c r="CP932" s="521"/>
      <c r="CQ932" s="521"/>
    </row>
    <row r="933" spans="1:95" s="69" customFormat="1" outlineLevel="1" x14ac:dyDescent="0.2">
      <c r="A933" s="11">
        <v>253</v>
      </c>
      <c r="B933" s="294"/>
      <c r="C933" s="289"/>
      <c r="D933" s="292"/>
      <c r="E933" s="994" t="str">
        <f>'2. CAD NCCF'!E933:L933</f>
        <v>Non-agency commercial MBS (CMBS)</v>
      </c>
      <c r="F933" s="995"/>
      <c r="G933" s="995"/>
      <c r="H933" s="995"/>
      <c r="I933" s="995"/>
      <c r="J933" s="995"/>
      <c r="K933" s="995"/>
      <c r="L933" s="996"/>
      <c r="M933" s="399">
        <f>SUBTOTAL(9,M934:M936)</f>
        <v>0</v>
      </c>
      <c r="N933" s="402">
        <f t="shared" ref="N933:AC933" si="256">SUBTOTAL(9,N934:N936)</f>
        <v>0</v>
      </c>
      <c r="O933" s="406">
        <f t="shared" si="256"/>
        <v>0</v>
      </c>
      <c r="P933" s="405">
        <f t="shared" si="256"/>
        <v>0</v>
      </c>
      <c r="Q933" s="407">
        <f t="shared" si="256"/>
        <v>0</v>
      </c>
      <c r="R933" s="402">
        <f t="shared" si="256"/>
        <v>0</v>
      </c>
      <c r="S933" s="405">
        <f t="shared" si="256"/>
        <v>0</v>
      </c>
      <c r="T933" s="406">
        <f t="shared" si="256"/>
        <v>0</v>
      </c>
      <c r="U933" s="405">
        <f t="shared" si="256"/>
        <v>0</v>
      </c>
      <c r="V933" s="406">
        <f t="shared" si="256"/>
        <v>0</v>
      </c>
      <c r="W933" s="405">
        <f t="shared" si="256"/>
        <v>0</v>
      </c>
      <c r="X933" s="406">
        <f t="shared" si="256"/>
        <v>0</v>
      </c>
      <c r="Y933" s="405">
        <f t="shared" si="256"/>
        <v>0</v>
      </c>
      <c r="Z933" s="406">
        <f t="shared" si="256"/>
        <v>0</v>
      </c>
      <c r="AA933" s="405">
        <f t="shared" si="256"/>
        <v>0</v>
      </c>
      <c r="AB933" s="416">
        <f t="shared" si="256"/>
        <v>0</v>
      </c>
      <c r="AC933" s="399">
        <f t="shared" si="256"/>
        <v>0</v>
      </c>
      <c r="AD933" s="1743"/>
      <c r="AE933" s="1083"/>
      <c r="AF933" s="855"/>
      <c r="AG933" s="528"/>
      <c r="AH933" s="521"/>
      <c r="AI933" s="521"/>
      <c r="AJ933" s="521"/>
      <c r="AK933" s="521"/>
      <c r="AL933" s="521"/>
      <c r="AM933" s="521"/>
      <c r="AN933" s="521"/>
      <c r="AO933" s="521"/>
      <c r="AP933" s="521"/>
      <c r="AQ933" s="521"/>
      <c r="AR933" s="521"/>
      <c r="AS933" s="521"/>
      <c r="AT933" s="521"/>
      <c r="AU933" s="521"/>
      <c r="AV933" s="521"/>
      <c r="AW933" s="521"/>
      <c r="AX933" s="521"/>
      <c r="AY933" s="521"/>
      <c r="AZ933" s="521"/>
      <c r="BA933" s="521"/>
      <c r="BB933" s="521"/>
      <c r="BC933" s="521"/>
      <c r="BD933" s="521"/>
      <c r="BE933" s="521"/>
      <c r="BF933" s="521"/>
      <c r="BG933" s="521"/>
      <c r="BH933" s="521"/>
      <c r="BI933" s="521"/>
      <c r="BJ933" s="521"/>
      <c r="BK933" s="521"/>
      <c r="BL933" s="521"/>
      <c r="BM933" s="521"/>
      <c r="BN933" s="521"/>
      <c r="BO933" s="521"/>
      <c r="BP933" s="521"/>
      <c r="BQ933" s="521"/>
      <c r="BR933" s="521"/>
      <c r="BS933" s="521"/>
      <c r="BT933" s="521"/>
      <c r="BU933" s="521"/>
      <c r="BV933" s="521"/>
      <c r="BW933" s="521"/>
      <c r="BX933" s="521"/>
      <c r="BY933" s="521"/>
      <c r="BZ933" s="521"/>
      <c r="CA933" s="521"/>
      <c r="CB933" s="521"/>
      <c r="CC933" s="521"/>
      <c r="CD933" s="521"/>
      <c r="CE933" s="521"/>
      <c r="CF933" s="521"/>
      <c r="CG933" s="521"/>
      <c r="CH933" s="521"/>
      <c r="CI933" s="521"/>
      <c r="CJ933" s="521"/>
      <c r="CK933" s="521"/>
      <c r="CL933" s="521"/>
      <c r="CM933" s="521"/>
      <c r="CN933" s="521"/>
      <c r="CO933" s="521"/>
      <c r="CP933" s="521"/>
      <c r="CQ933" s="521"/>
    </row>
    <row r="934" spans="1:95" s="69" customFormat="1" outlineLevel="1" x14ac:dyDescent="0.2">
      <c r="A934" s="11">
        <v>254</v>
      </c>
      <c r="B934" s="294"/>
      <c r="C934" s="289"/>
      <c r="D934" s="292"/>
      <c r="E934" s="293"/>
      <c r="F934" s="880" t="str">
        <f>'2. CAD NCCF'!F934:L934</f>
        <v>Non-agency CMBS, high rated</v>
      </c>
      <c r="G934" s="881"/>
      <c r="H934" s="881"/>
      <c r="I934" s="881"/>
      <c r="J934" s="881"/>
      <c r="K934" s="881"/>
      <c r="L934" s="882"/>
      <c r="M934" s="400">
        <f t="shared" ref="M934:AB936" si="257">M158</f>
        <v>0</v>
      </c>
      <c r="N934" s="411">
        <f t="shared" si="257"/>
        <v>0</v>
      </c>
      <c r="O934" s="414">
        <f t="shared" si="257"/>
        <v>0</v>
      </c>
      <c r="P934" s="414">
        <f t="shared" si="257"/>
        <v>0</v>
      </c>
      <c r="Q934" s="415">
        <f t="shared" si="257"/>
        <v>0</v>
      </c>
      <c r="R934" s="411">
        <f t="shared" si="257"/>
        <v>0</v>
      </c>
      <c r="S934" s="414">
        <f t="shared" si="257"/>
        <v>0</v>
      </c>
      <c r="T934" s="414">
        <f t="shared" si="257"/>
        <v>0</v>
      </c>
      <c r="U934" s="414">
        <f t="shared" si="257"/>
        <v>0</v>
      </c>
      <c r="V934" s="414">
        <f t="shared" si="257"/>
        <v>0</v>
      </c>
      <c r="W934" s="414">
        <f t="shared" si="257"/>
        <v>0</v>
      </c>
      <c r="X934" s="414">
        <f t="shared" si="257"/>
        <v>0</v>
      </c>
      <c r="Y934" s="414">
        <f t="shared" si="257"/>
        <v>0</v>
      </c>
      <c r="Z934" s="414">
        <f t="shared" si="257"/>
        <v>0</v>
      </c>
      <c r="AA934" s="414">
        <f t="shared" si="257"/>
        <v>0</v>
      </c>
      <c r="AB934" s="414">
        <f t="shared" si="257"/>
        <v>0</v>
      </c>
      <c r="AC934" s="400">
        <f t="shared" ref="AC934:AC936" si="258">M934-SUM(N934:AB934)</f>
        <v>0</v>
      </c>
      <c r="AD934" s="1743"/>
      <c r="AE934" s="1083"/>
      <c r="AF934" s="855"/>
      <c r="AG934" s="528"/>
      <c r="AH934" s="521"/>
      <c r="AI934" s="521"/>
      <c r="AJ934" s="521"/>
      <c r="AK934" s="521"/>
      <c r="AL934" s="521"/>
      <c r="AM934" s="521"/>
      <c r="AN934" s="521"/>
      <c r="AO934" s="521"/>
      <c r="AP934" s="521"/>
      <c r="AQ934" s="521"/>
      <c r="AR934" s="521"/>
      <c r="AS934" s="521"/>
      <c r="AT934" s="521"/>
      <c r="AU934" s="521"/>
      <c r="AV934" s="521"/>
      <c r="AW934" s="521"/>
      <c r="AX934" s="521"/>
      <c r="AY934" s="521"/>
      <c r="AZ934" s="521"/>
      <c r="BA934" s="521"/>
      <c r="BB934" s="521"/>
      <c r="BC934" s="521"/>
      <c r="BD934" s="521"/>
      <c r="BE934" s="521"/>
      <c r="BF934" s="521"/>
      <c r="BG934" s="521"/>
      <c r="BH934" s="521"/>
      <c r="BI934" s="521"/>
      <c r="BJ934" s="521"/>
      <c r="BK934" s="521"/>
      <c r="BL934" s="521"/>
      <c r="BM934" s="521"/>
      <c r="BN934" s="521"/>
      <c r="BO934" s="521"/>
      <c r="BP934" s="521"/>
      <c r="BQ934" s="521"/>
      <c r="BR934" s="521"/>
      <c r="BS934" s="521"/>
      <c r="BT934" s="521"/>
      <c r="BU934" s="521"/>
      <c r="BV934" s="521"/>
      <c r="BW934" s="521"/>
      <c r="BX934" s="521"/>
      <c r="BY934" s="521"/>
      <c r="BZ934" s="521"/>
      <c r="CA934" s="521"/>
      <c r="CB934" s="521"/>
      <c r="CC934" s="521"/>
      <c r="CD934" s="521"/>
      <c r="CE934" s="521"/>
      <c r="CF934" s="521"/>
      <c r="CG934" s="521"/>
      <c r="CH934" s="521"/>
      <c r="CI934" s="521"/>
      <c r="CJ934" s="521"/>
      <c r="CK934" s="521"/>
      <c r="CL934" s="521"/>
      <c r="CM934" s="521"/>
      <c r="CN934" s="521"/>
      <c r="CO934" s="521"/>
      <c r="CP934" s="521"/>
      <c r="CQ934" s="521"/>
    </row>
    <row r="935" spans="1:95" s="69" customFormat="1" ht="15" customHeight="1" outlineLevel="1" x14ac:dyDescent="0.2">
      <c r="A935" s="11">
        <v>255</v>
      </c>
      <c r="B935" s="294"/>
      <c r="C935" s="289"/>
      <c r="D935" s="292"/>
      <c r="E935" s="293"/>
      <c r="F935" s="880" t="str">
        <f>'2. CAD NCCF'!F935:L935</f>
        <v>Non-agency CMBS, medium rated</v>
      </c>
      <c r="G935" s="881"/>
      <c r="H935" s="881"/>
      <c r="I935" s="881"/>
      <c r="J935" s="881"/>
      <c r="K935" s="881"/>
      <c r="L935" s="882"/>
      <c r="M935" s="400">
        <f t="shared" si="257"/>
        <v>0</v>
      </c>
      <c r="N935" s="411">
        <f t="shared" si="257"/>
        <v>0</v>
      </c>
      <c r="O935" s="414">
        <f t="shared" si="257"/>
        <v>0</v>
      </c>
      <c r="P935" s="414">
        <f t="shared" si="257"/>
        <v>0</v>
      </c>
      <c r="Q935" s="415">
        <f t="shared" si="257"/>
        <v>0</v>
      </c>
      <c r="R935" s="411">
        <f t="shared" si="257"/>
        <v>0</v>
      </c>
      <c r="S935" s="414">
        <f t="shared" si="257"/>
        <v>0</v>
      </c>
      <c r="T935" s="414">
        <f t="shared" si="257"/>
        <v>0</v>
      </c>
      <c r="U935" s="414">
        <f t="shared" si="257"/>
        <v>0</v>
      </c>
      <c r="V935" s="414">
        <f t="shared" si="257"/>
        <v>0</v>
      </c>
      <c r="W935" s="414">
        <f t="shared" si="257"/>
        <v>0</v>
      </c>
      <c r="X935" s="414">
        <f t="shared" si="257"/>
        <v>0</v>
      </c>
      <c r="Y935" s="414">
        <f t="shared" si="257"/>
        <v>0</v>
      </c>
      <c r="Z935" s="414">
        <f t="shared" si="257"/>
        <v>0</v>
      </c>
      <c r="AA935" s="414">
        <f t="shared" si="257"/>
        <v>0</v>
      </c>
      <c r="AB935" s="414">
        <f t="shared" si="257"/>
        <v>0</v>
      </c>
      <c r="AC935" s="400">
        <f t="shared" si="258"/>
        <v>0</v>
      </c>
      <c r="AD935" s="1743"/>
      <c r="AE935" s="1083"/>
      <c r="AF935" s="855"/>
      <c r="AG935" s="528"/>
      <c r="AH935" s="521"/>
      <c r="AI935" s="521"/>
      <c r="AJ935" s="521"/>
      <c r="AK935" s="521"/>
      <c r="AL935" s="521"/>
      <c r="AM935" s="521"/>
      <c r="AN935" s="521"/>
      <c r="AO935" s="521"/>
      <c r="AP935" s="521"/>
      <c r="AQ935" s="521"/>
      <c r="AR935" s="521"/>
      <c r="AS935" s="521"/>
      <c r="AT935" s="521"/>
      <c r="AU935" s="521"/>
      <c r="AV935" s="521"/>
      <c r="AW935" s="521"/>
      <c r="AX935" s="521"/>
      <c r="AY935" s="521"/>
      <c r="AZ935" s="521"/>
      <c r="BA935" s="521"/>
      <c r="BB935" s="521"/>
      <c r="BC935" s="521"/>
      <c r="BD935" s="521"/>
      <c r="BE935" s="521"/>
      <c r="BF935" s="521"/>
      <c r="BG935" s="521"/>
      <c r="BH935" s="521"/>
      <c r="BI935" s="521"/>
      <c r="BJ935" s="521"/>
      <c r="BK935" s="521"/>
      <c r="BL935" s="521"/>
      <c r="BM935" s="521"/>
      <c r="BN935" s="521"/>
      <c r="BO935" s="521"/>
      <c r="BP935" s="521"/>
      <c r="BQ935" s="521"/>
      <c r="BR935" s="521"/>
      <c r="BS935" s="521"/>
      <c r="BT935" s="521"/>
      <c r="BU935" s="521"/>
      <c r="BV935" s="521"/>
      <c r="BW935" s="521"/>
      <c r="BX935" s="521"/>
      <c r="BY935" s="521"/>
      <c r="BZ935" s="521"/>
      <c r="CA935" s="521"/>
      <c r="CB935" s="521"/>
      <c r="CC935" s="521"/>
      <c r="CD935" s="521"/>
      <c r="CE935" s="521"/>
      <c r="CF935" s="521"/>
      <c r="CG935" s="521"/>
      <c r="CH935" s="521"/>
      <c r="CI935" s="521"/>
      <c r="CJ935" s="521"/>
      <c r="CK935" s="521"/>
      <c r="CL935" s="521"/>
      <c r="CM935" s="521"/>
      <c r="CN935" s="521"/>
      <c r="CO935" s="521"/>
      <c r="CP935" s="521"/>
      <c r="CQ935" s="521"/>
    </row>
    <row r="936" spans="1:95" s="69" customFormat="1" ht="15" customHeight="1" outlineLevel="1" x14ac:dyDescent="0.2">
      <c r="A936" s="11">
        <v>256</v>
      </c>
      <c r="B936" s="294"/>
      <c r="C936" s="289"/>
      <c r="D936" s="292"/>
      <c r="E936" s="293"/>
      <c r="F936" s="880" t="str">
        <f>'2. CAD NCCF'!F936:L936</f>
        <v>Non-agency CMBS, low or not rated</v>
      </c>
      <c r="G936" s="881"/>
      <c r="H936" s="881"/>
      <c r="I936" s="881"/>
      <c r="J936" s="881"/>
      <c r="K936" s="881"/>
      <c r="L936" s="882"/>
      <c r="M936" s="400">
        <f t="shared" si="257"/>
        <v>0</v>
      </c>
      <c r="N936" s="411">
        <f t="shared" si="257"/>
        <v>0</v>
      </c>
      <c r="O936" s="414">
        <f t="shared" si="257"/>
        <v>0</v>
      </c>
      <c r="P936" s="414">
        <f t="shared" si="257"/>
        <v>0</v>
      </c>
      <c r="Q936" s="415">
        <f t="shared" si="257"/>
        <v>0</v>
      </c>
      <c r="R936" s="411">
        <f t="shared" si="257"/>
        <v>0</v>
      </c>
      <c r="S936" s="414">
        <f t="shared" si="257"/>
        <v>0</v>
      </c>
      <c r="T936" s="414">
        <f t="shared" si="257"/>
        <v>0</v>
      </c>
      <c r="U936" s="414">
        <f t="shared" si="257"/>
        <v>0</v>
      </c>
      <c r="V936" s="414">
        <f t="shared" si="257"/>
        <v>0</v>
      </c>
      <c r="W936" s="414">
        <f t="shared" si="257"/>
        <v>0</v>
      </c>
      <c r="X936" s="414">
        <f t="shared" si="257"/>
        <v>0</v>
      </c>
      <c r="Y936" s="414">
        <f t="shared" si="257"/>
        <v>0</v>
      </c>
      <c r="Z936" s="414">
        <f t="shared" si="257"/>
        <v>0</v>
      </c>
      <c r="AA936" s="414">
        <f t="shared" si="257"/>
        <v>0</v>
      </c>
      <c r="AB936" s="414">
        <f t="shared" si="257"/>
        <v>0</v>
      </c>
      <c r="AC936" s="400">
        <f t="shared" si="258"/>
        <v>0</v>
      </c>
      <c r="AD936" s="1743"/>
      <c r="AE936" s="1083"/>
      <c r="AF936" s="855"/>
      <c r="AG936" s="528"/>
      <c r="AH936" s="521"/>
      <c r="AI936" s="521"/>
      <c r="AJ936" s="521"/>
      <c r="AK936" s="521"/>
      <c r="AL936" s="521"/>
      <c r="AM936" s="521"/>
      <c r="AN936" s="521"/>
      <c r="AO936" s="521"/>
      <c r="AP936" s="521"/>
      <c r="AQ936" s="521"/>
      <c r="AR936" s="521"/>
      <c r="AS936" s="521"/>
      <c r="AT936" s="521"/>
      <c r="AU936" s="521"/>
      <c r="AV936" s="521"/>
      <c r="AW936" s="521"/>
      <c r="AX936" s="521"/>
      <c r="AY936" s="521"/>
      <c r="AZ936" s="521"/>
      <c r="BA936" s="521"/>
      <c r="BB936" s="521"/>
      <c r="BC936" s="521"/>
      <c r="BD936" s="521"/>
      <c r="BE936" s="521"/>
      <c r="BF936" s="521"/>
      <c r="BG936" s="521"/>
      <c r="BH936" s="521"/>
      <c r="BI936" s="521"/>
      <c r="BJ936" s="521"/>
      <c r="BK936" s="521"/>
      <c r="BL936" s="521"/>
      <c r="BM936" s="521"/>
      <c r="BN936" s="521"/>
      <c r="BO936" s="521"/>
      <c r="BP936" s="521"/>
      <c r="BQ936" s="521"/>
      <c r="BR936" s="521"/>
      <c r="BS936" s="521"/>
      <c r="BT936" s="521"/>
      <c r="BU936" s="521"/>
      <c r="BV936" s="521"/>
      <c r="BW936" s="521"/>
      <c r="BX936" s="521"/>
      <c r="BY936" s="521"/>
      <c r="BZ936" s="521"/>
      <c r="CA936" s="521"/>
      <c r="CB936" s="521"/>
      <c r="CC936" s="521"/>
      <c r="CD936" s="521"/>
      <c r="CE936" s="521"/>
      <c r="CF936" s="521"/>
      <c r="CG936" s="521"/>
      <c r="CH936" s="521"/>
      <c r="CI936" s="521"/>
      <c r="CJ936" s="521"/>
      <c r="CK936" s="521"/>
      <c r="CL936" s="521"/>
      <c r="CM936" s="521"/>
      <c r="CN936" s="521"/>
      <c r="CO936" s="521"/>
      <c r="CP936" s="521"/>
      <c r="CQ936" s="521"/>
    </row>
    <row r="937" spans="1:95" s="69" customFormat="1" outlineLevel="1" x14ac:dyDescent="0.2">
      <c r="A937" s="11">
        <v>257</v>
      </c>
      <c r="B937" s="294"/>
      <c r="C937" s="289"/>
      <c r="D937" s="292"/>
      <c r="E937" s="877" t="str">
        <f>'2. CAD NCCF'!E937:L937</f>
        <v>Non-agency residential MBS (RMBS)</v>
      </c>
      <c r="F937" s="878"/>
      <c r="G937" s="878"/>
      <c r="H937" s="878"/>
      <c r="I937" s="878"/>
      <c r="J937" s="878"/>
      <c r="K937" s="878"/>
      <c r="L937" s="879"/>
      <c r="M937" s="399">
        <f>SUBTOTAL(9,M938:M940)</f>
        <v>0</v>
      </c>
      <c r="N937" s="402">
        <f t="shared" ref="N937:AC937" si="259">SUBTOTAL(9,N938:N940)</f>
        <v>0</v>
      </c>
      <c r="O937" s="406">
        <f t="shared" si="259"/>
        <v>0</v>
      </c>
      <c r="P937" s="405">
        <f t="shared" si="259"/>
        <v>0</v>
      </c>
      <c r="Q937" s="407">
        <f t="shared" si="259"/>
        <v>0</v>
      </c>
      <c r="R937" s="402">
        <f t="shared" si="259"/>
        <v>0</v>
      </c>
      <c r="S937" s="405">
        <f t="shared" si="259"/>
        <v>0</v>
      </c>
      <c r="T937" s="406">
        <f t="shared" si="259"/>
        <v>0</v>
      </c>
      <c r="U937" s="405">
        <f t="shared" si="259"/>
        <v>0</v>
      </c>
      <c r="V937" s="406">
        <f t="shared" si="259"/>
        <v>0</v>
      </c>
      <c r="W937" s="405">
        <f t="shared" si="259"/>
        <v>0</v>
      </c>
      <c r="X937" s="406">
        <f t="shared" si="259"/>
        <v>0</v>
      </c>
      <c r="Y937" s="405">
        <f t="shared" si="259"/>
        <v>0</v>
      </c>
      <c r="Z937" s="406">
        <f t="shared" si="259"/>
        <v>0</v>
      </c>
      <c r="AA937" s="405">
        <f t="shared" si="259"/>
        <v>0</v>
      </c>
      <c r="AB937" s="416">
        <f t="shared" si="259"/>
        <v>0</v>
      </c>
      <c r="AC937" s="399">
        <f t="shared" si="259"/>
        <v>0</v>
      </c>
      <c r="AD937" s="1743"/>
      <c r="AE937" s="1083"/>
      <c r="AF937" s="855"/>
      <c r="AG937" s="528"/>
      <c r="AH937" s="521"/>
      <c r="AI937" s="521"/>
      <c r="AJ937" s="521"/>
      <c r="AK937" s="521"/>
      <c r="AL937" s="521"/>
      <c r="AM937" s="521"/>
      <c r="AN937" s="521"/>
      <c r="AO937" s="521"/>
      <c r="AP937" s="521"/>
      <c r="AQ937" s="521"/>
      <c r="AR937" s="521"/>
      <c r="AS937" s="521"/>
      <c r="AT937" s="521"/>
      <c r="AU937" s="521"/>
      <c r="AV937" s="521"/>
      <c r="AW937" s="521"/>
      <c r="AX937" s="521"/>
      <c r="AY937" s="521"/>
      <c r="AZ937" s="521"/>
      <c r="BA937" s="521"/>
      <c r="BB937" s="521"/>
      <c r="BC937" s="521"/>
      <c r="BD937" s="521"/>
      <c r="BE937" s="521"/>
      <c r="BF937" s="521"/>
      <c r="BG937" s="521"/>
      <c r="BH937" s="521"/>
      <c r="BI937" s="521"/>
      <c r="BJ937" s="521"/>
      <c r="BK937" s="521"/>
      <c r="BL937" s="521"/>
      <c r="BM937" s="521"/>
      <c r="BN937" s="521"/>
      <c r="BO937" s="521"/>
      <c r="BP937" s="521"/>
      <c r="BQ937" s="521"/>
      <c r="BR937" s="521"/>
      <c r="BS937" s="521"/>
      <c r="BT937" s="521"/>
      <c r="BU937" s="521"/>
      <c r="BV937" s="521"/>
      <c r="BW937" s="521"/>
      <c r="BX937" s="521"/>
      <c r="BY937" s="521"/>
      <c r="BZ937" s="521"/>
      <c r="CA937" s="521"/>
      <c r="CB937" s="521"/>
      <c r="CC937" s="521"/>
      <c r="CD937" s="521"/>
      <c r="CE937" s="521"/>
      <c r="CF937" s="521"/>
      <c r="CG937" s="521"/>
      <c r="CH937" s="521"/>
      <c r="CI937" s="521"/>
      <c r="CJ937" s="521"/>
      <c r="CK937" s="521"/>
      <c r="CL937" s="521"/>
      <c r="CM937" s="521"/>
      <c r="CN937" s="521"/>
      <c r="CO937" s="521"/>
      <c r="CP937" s="521"/>
      <c r="CQ937" s="521"/>
    </row>
    <row r="938" spans="1:95" s="69" customFormat="1" ht="15" customHeight="1" outlineLevel="1" x14ac:dyDescent="0.2">
      <c r="A938" s="11">
        <v>258</v>
      </c>
      <c r="B938" s="294"/>
      <c r="C938" s="289"/>
      <c r="D938" s="292"/>
      <c r="E938" s="293"/>
      <c r="F938" s="880" t="str">
        <f>'2. CAD NCCF'!F938:L938</f>
        <v>Non-agency RMBS, high rated</v>
      </c>
      <c r="G938" s="881"/>
      <c r="H938" s="881"/>
      <c r="I938" s="881"/>
      <c r="J938" s="881"/>
      <c r="K938" s="881"/>
      <c r="L938" s="882"/>
      <c r="M938" s="400">
        <f t="shared" ref="M938:AB940" si="260">M162</f>
        <v>0</v>
      </c>
      <c r="N938" s="411">
        <f t="shared" si="260"/>
        <v>0</v>
      </c>
      <c r="O938" s="414">
        <f t="shared" si="260"/>
        <v>0</v>
      </c>
      <c r="P938" s="414">
        <f t="shared" si="260"/>
        <v>0</v>
      </c>
      <c r="Q938" s="415">
        <f t="shared" si="260"/>
        <v>0</v>
      </c>
      <c r="R938" s="411">
        <f t="shared" si="260"/>
        <v>0</v>
      </c>
      <c r="S938" s="414">
        <f t="shared" si="260"/>
        <v>0</v>
      </c>
      <c r="T938" s="414">
        <f t="shared" si="260"/>
        <v>0</v>
      </c>
      <c r="U938" s="414">
        <f t="shared" si="260"/>
        <v>0</v>
      </c>
      <c r="V938" s="414">
        <f t="shared" si="260"/>
        <v>0</v>
      </c>
      <c r="W938" s="414">
        <f t="shared" si="260"/>
        <v>0</v>
      </c>
      <c r="X938" s="414">
        <f t="shared" si="260"/>
        <v>0</v>
      </c>
      <c r="Y938" s="414">
        <f t="shared" si="260"/>
        <v>0</v>
      </c>
      <c r="Z938" s="414">
        <f t="shared" si="260"/>
        <v>0</v>
      </c>
      <c r="AA938" s="414">
        <f t="shared" si="260"/>
        <v>0</v>
      </c>
      <c r="AB938" s="414">
        <f t="shared" si="260"/>
        <v>0</v>
      </c>
      <c r="AC938" s="400">
        <f t="shared" ref="AC938:AC940" si="261">M938-SUM(N938:AB938)</f>
        <v>0</v>
      </c>
      <c r="AD938" s="1743"/>
      <c r="AE938" s="1083"/>
      <c r="AF938" s="855"/>
      <c r="AG938" s="528"/>
      <c r="AH938" s="521"/>
      <c r="AI938" s="521"/>
      <c r="AJ938" s="521"/>
      <c r="AK938" s="521"/>
      <c r="AL938" s="521"/>
      <c r="AM938" s="521"/>
      <c r="AN938" s="521"/>
      <c r="AO938" s="521"/>
      <c r="AP938" s="521"/>
      <c r="AQ938" s="521"/>
      <c r="AR938" s="521"/>
      <c r="AS938" s="521"/>
      <c r="AT938" s="521"/>
      <c r="AU938" s="521"/>
      <c r="AV938" s="521"/>
      <c r="AW938" s="521"/>
      <c r="AX938" s="521"/>
      <c r="AY938" s="521"/>
      <c r="AZ938" s="521"/>
      <c r="BA938" s="521"/>
      <c r="BB938" s="521"/>
      <c r="BC938" s="521"/>
      <c r="BD938" s="521"/>
      <c r="BE938" s="521"/>
      <c r="BF938" s="521"/>
      <c r="BG938" s="521"/>
      <c r="BH938" s="521"/>
      <c r="BI938" s="521"/>
      <c r="BJ938" s="521"/>
      <c r="BK938" s="521"/>
      <c r="BL938" s="521"/>
      <c r="BM938" s="521"/>
      <c r="BN938" s="521"/>
      <c r="BO938" s="521"/>
      <c r="BP938" s="521"/>
      <c r="BQ938" s="521"/>
      <c r="BR938" s="521"/>
      <c r="BS938" s="521"/>
      <c r="BT938" s="521"/>
      <c r="BU938" s="521"/>
      <c r="BV938" s="521"/>
      <c r="BW938" s="521"/>
      <c r="BX938" s="521"/>
      <c r="BY938" s="521"/>
      <c r="BZ938" s="521"/>
      <c r="CA938" s="521"/>
      <c r="CB938" s="521"/>
      <c r="CC938" s="521"/>
      <c r="CD938" s="521"/>
      <c r="CE938" s="521"/>
      <c r="CF938" s="521"/>
      <c r="CG938" s="521"/>
      <c r="CH938" s="521"/>
      <c r="CI938" s="521"/>
      <c r="CJ938" s="521"/>
      <c r="CK938" s="521"/>
      <c r="CL938" s="521"/>
      <c r="CM938" s="521"/>
      <c r="CN938" s="521"/>
      <c r="CO938" s="521"/>
      <c r="CP938" s="521"/>
      <c r="CQ938" s="521"/>
    </row>
    <row r="939" spans="1:95" s="69" customFormat="1" ht="15" customHeight="1" outlineLevel="1" x14ac:dyDescent="0.2">
      <c r="A939" s="11">
        <v>259</v>
      </c>
      <c r="B939" s="294"/>
      <c r="C939" s="289"/>
      <c r="D939" s="292"/>
      <c r="E939" s="293"/>
      <c r="F939" s="880" t="str">
        <f>'2. CAD NCCF'!F939:L939</f>
        <v>Non-agency RMBS, medium rated</v>
      </c>
      <c r="G939" s="881"/>
      <c r="H939" s="881"/>
      <c r="I939" s="881"/>
      <c r="J939" s="881"/>
      <c r="K939" s="881"/>
      <c r="L939" s="882"/>
      <c r="M939" s="400">
        <f t="shared" si="260"/>
        <v>0</v>
      </c>
      <c r="N939" s="411">
        <f t="shared" si="260"/>
        <v>0</v>
      </c>
      <c r="O939" s="414">
        <f t="shared" si="260"/>
        <v>0</v>
      </c>
      <c r="P939" s="414">
        <f t="shared" si="260"/>
        <v>0</v>
      </c>
      <c r="Q939" s="415">
        <f t="shared" si="260"/>
        <v>0</v>
      </c>
      <c r="R939" s="411">
        <f t="shared" si="260"/>
        <v>0</v>
      </c>
      <c r="S939" s="414">
        <f t="shared" si="260"/>
        <v>0</v>
      </c>
      <c r="T939" s="414">
        <f t="shared" si="260"/>
        <v>0</v>
      </c>
      <c r="U939" s="414">
        <f t="shared" si="260"/>
        <v>0</v>
      </c>
      <c r="V939" s="414">
        <f t="shared" si="260"/>
        <v>0</v>
      </c>
      <c r="W939" s="414">
        <f t="shared" si="260"/>
        <v>0</v>
      </c>
      <c r="X939" s="414">
        <f t="shared" si="260"/>
        <v>0</v>
      </c>
      <c r="Y939" s="414">
        <f t="shared" si="260"/>
        <v>0</v>
      </c>
      <c r="Z939" s="414">
        <f t="shared" si="260"/>
        <v>0</v>
      </c>
      <c r="AA939" s="414">
        <f t="shared" si="260"/>
        <v>0</v>
      </c>
      <c r="AB939" s="414">
        <f t="shared" si="260"/>
        <v>0</v>
      </c>
      <c r="AC939" s="400">
        <f t="shared" si="261"/>
        <v>0</v>
      </c>
      <c r="AD939" s="1743"/>
      <c r="AE939" s="1083"/>
      <c r="AF939" s="855"/>
      <c r="AG939" s="528"/>
      <c r="AH939" s="521"/>
      <c r="AI939" s="521"/>
      <c r="AJ939" s="521"/>
      <c r="AK939" s="521"/>
      <c r="AL939" s="521"/>
      <c r="AM939" s="521"/>
      <c r="AN939" s="521"/>
      <c r="AO939" s="521"/>
      <c r="AP939" s="521"/>
      <c r="AQ939" s="521"/>
      <c r="AR939" s="521"/>
      <c r="AS939" s="521"/>
      <c r="AT939" s="521"/>
      <c r="AU939" s="521"/>
      <c r="AV939" s="521"/>
      <c r="AW939" s="521"/>
      <c r="AX939" s="521"/>
      <c r="AY939" s="521"/>
      <c r="AZ939" s="521"/>
      <c r="BA939" s="521"/>
      <c r="BB939" s="521"/>
      <c r="BC939" s="521"/>
      <c r="BD939" s="521"/>
      <c r="BE939" s="521"/>
      <c r="BF939" s="521"/>
      <c r="BG939" s="521"/>
      <c r="BH939" s="521"/>
      <c r="BI939" s="521"/>
      <c r="BJ939" s="521"/>
      <c r="BK939" s="521"/>
      <c r="BL939" s="521"/>
      <c r="BM939" s="521"/>
      <c r="BN939" s="521"/>
      <c r="BO939" s="521"/>
      <c r="BP939" s="521"/>
      <c r="BQ939" s="521"/>
      <c r="BR939" s="521"/>
      <c r="BS939" s="521"/>
      <c r="BT939" s="521"/>
      <c r="BU939" s="521"/>
      <c r="BV939" s="521"/>
      <c r="BW939" s="521"/>
      <c r="BX939" s="521"/>
      <c r="BY939" s="521"/>
      <c r="BZ939" s="521"/>
      <c r="CA939" s="521"/>
      <c r="CB939" s="521"/>
      <c r="CC939" s="521"/>
      <c r="CD939" s="521"/>
      <c r="CE939" s="521"/>
      <c r="CF939" s="521"/>
      <c r="CG939" s="521"/>
      <c r="CH939" s="521"/>
      <c r="CI939" s="521"/>
      <c r="CJ939" s="521"/>
      <c r="CK939" s="521"/>
      <c r="CL939" s="521"/>
      <c r="CM939" s="521"/>
      <c r="CN939" s="521"/>
      <c r="CO939" s="521"/>
      <c r="CP939" s="521"/>
      <c r="CQ939" s="521"/>
    </row>
    <row r="940" spans="1:95" s="69" customFormat="1" ht="15" customHeight="1" outlineLevel="1" x14ac:dyDescent="0.2">
      <c r="A940" s="11">
        <v>260</v>
      </c>
      <c r="B940" s="294"/>
      <c r="C940" s="289"/>
      <c r="D940" s="292"/>
      <c r="E940" s="293"/>
      <c r="F940" s="880" t="str">
        <f>'2. CAD NCCF'!F940:L940</f>
        <v>Non-agency RMBS, low or not rated</v>
      </c>
      <c r="G940" s="881"/>
      <c r="H940" s="881"/>
      <c r="I940" s="881"/>
      <c r="J940" s="881"/>
      <c r="K940" s="881"/>
      <c r="L940" s="882"/>
      <c r="M940" s="400">
        <f t="shared" si="260"/>
        <v>0</v>
      </c>
      <c r="N940" s="411">
        <f t="shared" si="260"/>
        <v>0</v>
      </c>
      <c r="O940" s="414">
        <f t="shared" si="260"/>
        <v>0</v>
      </c>
      <c r="P940" s="414">
        <f t="shared" si="260"/>
        <v>0</v>
      </c>
      <c r="Q940" s="415">
        <f t="shared" si="260"/>
        <v>0</v>
      </c>
      <c r="R940" s="411">
        <f t="shared" si="260"/>
        <v>0</v>
      </c>
      <c r="S940" s="414">
        <f t="shared" si="260"/>
        <v>0</v>
      </c>
      <c r="T940" s="414">
        <f t="shared" si="260"/>
        <v>0</v>
      </c>
      <c r="U940" s="414">
        <f t="shared" si="260"/>
        <v>0</v>
      </c>
      <c r="V940" s="414">
        <f t="shared" si="260"/>
        <v>0</v>
      </c>
      <c r="W940" s="414">
        <f t="shared" si="260"/>
        <v>0</v>
      </c>
      <c r="X940" s="414">
        <f t="shared" si="260"/>
        <v>0</v>
      </c>
      <c r="Y940" s="414">
        <f t="shared" si="260"/>
        <v>0</v>
      </c>
      <c r="Z940" s="414">
        <f t="shared" si="260"/>
        <v>0</v>
      </c>
      <c r="AA940" s="414">
        <f t="shared" si="260"/>
        <v>0</v>
      </c>
      <c r="AB940" s="414">
        <f t="shared" si="260"/>
        <v>0</v>
      </c>
      <c r="AC940" s="400">
        <f t="shared" si="261"/>
        <v>0</v>
      </c>
      <c r="AD940" s="1744"/>
      <c r="AE940" s="858"/>
      <c r="AF940" s="858"/>
      <c r="AG940" s="528"/>
      <c r="AH940" s="521"/>
      <c r="AI940" s="521"/>
      <c r="AJ940" s="521"/>
      <c r="AK940" s="521"/>
      <c r="AL940" s="521"/>
      <c r="AM940" s="521"/>
      <c r="AN940" s="521"/>
      <c r="AO940" s="521"/>
      <c r="AP940" s="521"/>
      <c r="AQ940" s="521"/>
      <c r="AR940" s="521"/>
      <c r="AS940" s="521"/>
      <c r="AT940" s="521"/>
      <c r="AU940" s="521"/>
      <c r="AV940" s="521"/>
      <c r="AW940" s="521"/>
      <c r="AX940" s="521"/>
      <c r="AY940" s="521"/>
      <c r="AZ940" s="521"/>
      <c r="BA940" s="521"/>
      <c r="BB940" s="521"/>
      <c r="BC940" s="521"/>
      <c r="BD940" s="521"/>
      <c r="BE940" s="521"/>
      <c r="BF940" s="521"/>
      <c r="BG940" s="521"/>
      <c r="BH940" s="521"/>
      <c r="BI940" s="521"/>
      <c r="BJ940" s="521"/>
      <c r="BK940" s="521"/>
      <c r="BL940" s="521"/>
      <c r="BM940" s="521"/>
      <c r="BN940" s="521"/>
      <c r="BO940" s="521"/>
      <c r="BP940" s="521"/>
      <c r="BQ940" s="521"/>
      <c r="BR940" s="521"/>
      <c r="BS940" s="521"/>
      <c r="BT940" s="521"/>
      <c r="BU940" s="521"/>
      <c r="BV940" s="521"/>
      <c r="BW940" s="521"/>
      <c r="BX940" s="521"/>
      <c r="BY940" s="521"/>
      <c r="BZ940" s="521"/>
      <c r="CA940" s="521"/>
      <c r="CB940" s="521"/>
      <c r="CC940" s="521"/>
      <c r="CD940" s="521"/>
      <c r="CE940" s="521"/>
      <c r="CF940" s="521"/>
      <c r="CG940" s="521"/>
      <c r="CH940" s="521"/>
      <c r="CI940" s="521"/>
      <c r="CJ940" s="521"/>
      <c r="CK940" s="521"/>
      <c r="CL940" s="521"/>
      <c r="CM940" s="521"/>
      <c r="CN940" s="521"/>
      <c r="CO940" s="521"/>
      <c r="CP940" s="521"/>
      <c r="CQ940" s="521"/>
    </row>
    <row r="941" spans="1:95" s="69" customFormat="1" outlineLevel="1" x14ac:dyDescent="0.2">
      <c r="A941" s="11">
        <v>261</v>
      </c>
      <c r="B941" s="294"/>
      <c r="C941" s="289"/>
      <c r="D941" s="868" t="str">
        <f>'2. CAD NCCF'!D941:AF941</f>
        <v>Corporate bonds and paper (CBP)</v>
      </c>
      <c r="E941" s="869"/>
      <c r="F941" s="869"/>
      <c r="G941" s="869"/>
      <c r="H941" s="869"/>
      <c r="I941" s="869"/>
      <c r="J941" s="869"/>
      <c r="K941" s="869"/>
      <c r="L941" s="869"/>
      <c r="M941" s="869"/>
      <c r="N941" s="869"/>
      <c r="O941" s="869"/>
      <c r="P941" s="869"/>
      <c r="Q941" s="869"/>
      <c r="R941" s="869"/>
      <c r="S941" s="869"/>
      <c r="T941" s="869"/>
      <c r="U941" s="869"/>
      <c r="V941" s="869"/>
      <c r="W941" s="869"/>
      <c r="X941" s="869"/>
      <c r="Y941" s="869"/>
      <c r="Z941" s="869"/>
      <c r="AA941" s="869"/>
      <c r="AB941" s="869"/>
      <c r="AC941" s="869"/>
      <c r="AD941" s="869"/>
      <c r="AE941" s="869"/>
      <c r="AF941" s="869"/>
      <c r="AG941" s="528"/>
      <c r="AH941" s="521"/>
      <c r="AI941" s="521"/>
      <c r="AJ941" s="521"/>
      <c r="AK941" s="521"/>
      <c r="AL941" s="521"/>
      <c r="AM941" s="521"/>
      <c r="AN941" s="521"/>
      <c r="AO941" s="521"/>
      <c r="AP941" s="521"/>
      <c r="AQ941" s="521"/>
      <c r="AR941" s="521"/>
      <c r="AS941" s="521"/>
      <c r="AT941" s="521"/>
      <c r="AU941" s="521"/>
      <c r="AV941" s="521"/>
      <c r="AW941" s="521"/>
      <c r="AX941" s="521"/>
      <c r="AY941" s="521"/>
      <c r="AZ941" s="521"/>
      <c r="BA941" s="521"/>
      <c r="BB941" s="521"/>
      <c r="BC941" s="521"/>
      <c r="BD941" s="521"/>
      <c r="BE941" s="521"/>
      <c r="BF941" s="521"/>
      <c r="BG941" s="521"/>
      <c r="BH941" s="521"/>
      <c r="BI941" s="521"/>
      <c r="BJ941" s="521"/>
      <c r="BK941" s="521"/>
      <c r="BL941" s="521"/>
      <c r="BM941" s="521"/>
      <c r="BN941" s="521"/>
      <c r="BO941" s="521"/>
      <c r="BP941" s="521"/>
      <c r="BQ941" s="521"/>
      <c r="BR941" s="521"/>
      <c r="BS941" s="521"/>
      <c r="BT941" s="521"/>
      <c r="BU941" s="521"/>
      <c r="BV941" s="521"/>
      <c r="BW941" s="521"/>
      <c r="BX941" s="521"/>
      <c r="BY941" s="521"/>
      <c r="BZ941" s="521"/>
      <c r="CA941" s="521"/>
      <c r="CB941" s="521"/>
      <c r="CC941" s="521"/>
      <c r="CD941" s="521"/>
      <c r="CE941" s="521"/>
      <c r="CF941" s="521"/>
      <c r="CG941" s="521"/>
      <c r="CH941" s="521"/>
      <c r="CI941" s="521"/>
      <c r="CJ941" s="521"/>
      <c r="CK941" s="521"/>
      <c r="CL941" s="521"/>
      <c r="CM941" s="521"/>
      <c r="CN941" s="521"/>
      <c r="CO941" s="521"/>
      <c r="CP941" s="521"/>
      <c r="CQ941" s="521"/>
    </row>
    <row r="942" spans="1:95" s="69" customFormat="1" ht="15" customHeight="1" outlineLevel="1" x14ac:dyDescent="0.2">
      <c r="A942" s="11">
        <v>262</v>
      </c>
      <c r="B942" s="294"/>
      <c r="C942" s="292"/>
      <c r="D942" s="292"/>
      <c r="E942" s="933" t="str">
        <f>'2. CAD NCCF'!E942:L942</f>
        <v>Non-FI issued CBP, high rated</v>
      </c>
      <c r="F942" s="934"/>
      <c r="G942" s="934"/>
      <c r="H942" s="934"/>
      <c r="I942" s="934"/>
      <c r="J942" s="934"/>
      <c r="K942" s="934"/>
      <c r="L942" s="935"/>
      <c r="M942" s="399">
        <f>SUBTOTAL(9,M943:M944)</f>
        <v>0</v>
      </c>
      <c r="N942" s="402">
        <f t="shared" ref="N942:AC942" si="262">SUBTOTAL(9,N943:N944)</f>
        <v>0</v>
      </c>
      <c r="O942" s="406">
        <f t="shared" si="262"/>
        <v>0</v>
      </c>
      <c r="P942" s="405">
        <f t="shared" si="262"/>
        <v>0</v>
      </c>
      <c r="Q942" s="407">
        <f t="shared" si="262"/>
        <v>0</v>
      </c>
      <c r="R942" s="402">
        <f t="shared" si="262"/>
        <v>0</v>
      </c>
      <c r="S942" s="405">
        <f t="shared" si="262"/>
        <v>0</v>
      </c>
      <c r="T942" s="406">
        <f t="shared" si="262"/>
        <v>0</v>
      </c>
      <c r="U942" s="405">
        <f t="shared" si="262"/>
        <v>0</v>
      </c>
      <c r="V942" s="406">
        <f t="shared" si="262"/>
        <v>0</v>
      </c>
      <c r="W942" s="405">
        <f t="shared" si="262"/>
        <v>0</v>
      </c>
      <c r="X942" s="406">
        <f t="shared" si="262"/>
        <v>0</v>
      </c>
      <c r="Y942" s="405">
        <f t="shared" si="262"/>
        <v>0</v>
      </c>
      <c r="Z942" s="406">
        <f t="shared" si="262"/>
        <v>0</v>
      </c>
      <c r="AA942" s="405">
        <f t="shared" si="262"/>
        <v>0</v>
      </c>
      <c r="AB942" s="416">
        <f t="shared" si="262"/>
        <v>0</v>
      </c>
      <c r="AC942" s="399">
        <f t="shared" si="262"/>
        <v>0</v>
      </c>
      <c r="AD942" s="1786"/>
      <c r="AE942" s="852"/>
      <c r="AF942" s="852"/>
      <c r="AG942" s="528"/>
      <c r="AH942" s="521"/>
      <c r="AI942" s="521"/>
      <c r="AJ942" s="521"/>
      <c r="AK942" s="521"/>
      <c r="AL942" s="521"/>
      <c r="AM942" s="521"/>
      <c r="AN942" s="521"/>
      <c r="AO942" s="521"/>
      <c r="AP942" s="521"/>
      <c r="AQ942" s="521"/>
      <c r="AR942" s="521"/>
      <c r="AS942" s="521"/>
      <c r="AT942" s="521"/>
      <c r="AU942" s="521"/>
      <c r="AV942" s="521"/>
      <c r="AW942" s="521"/>
      <c r="AX942" s="521"/>
      <c r="AY942" s="521"/>
      <c r="AZ942" s="521"/>
      <c r="BA942" s="521"/>
      <c r="BB942" s="521"/>
      <c r="BC942" s="521"/>
      <c r="BD942" s="521"/>
      <c r="BE942" s="521"/>
      <c r="BF942" s="521"/>
      <c r="BG942" s="521"/>
      <c r="BH942" s="521"/>
      <c r="BI942" s="521"/>
      <c r="BJ942" s="521"/>
      <c r="BK942" s="521"/>
      <c r="BL942" s="521"/>
      <c r="BM942" s="521"/>
      <c r="BN942" s="521"/>
      <c r="BO942" s="521"/>
      <c r="BP942" s="521"/>
      <c r="BQ942" s="521"/>
      <c r="BR942" s="521"/>
      <c r="BS942" s="521"/>
      <c r="BT942" s="521"/>
      <c r="BU942" s="521"/>
      <c r="BV942" s="521"/>
      <c r="BW942" s="521"/>
      <c r="BX942" s="521"/>
      <c r="BY942" s="521"/>
      <c r="BZ942" s="521"/>
      <c r="CA942" s="521"/>
      <c r="CB942" s="521"/>
      <c r="CC942" s="521"/>
      <c r="CD942" s="521"/>
      <c r="CE942" s="521"/>
      <c r="CF942" s="521"/>
      <c r="CG942" s="521"/>
      <c r="CH942" s="521"/>
      <c r="CI942" s="521"/>
      <c r="CJ942" s="521"/>
      <c r="CK942" s="521"/>
      <c r="CL942" s="521"/>
      <c r="CM942" s="521"/>
      <c r="CN942" s="521"/>
      <c r="CO942" s="521"/>
      <c r="CP942" s="521"/>
      <c r="CQ942" s="521"/>
    </row>
    <row r="943" spans="1:95" s="69" customFormat="1" ht="15" customHeight="1" outlineLevel="1" x14ac:dyDescent="0.2">
      <c r="A943" s="11">
        <v>263</v>
      </c>
      <c r="B943" s="294"/>
      <c r="C943" s="292"/>
      <c r="D943" s="292"/>
      <c r="E943" s="293"/>
      <c r="F943" s="880" t="str">
        <f>'2. CAD NCCF'!F943:L943</f>
        <v>Non-FI issued unsecured bond and paper, high rated</v>
      </c>
      <c r="G943" s="881"/>
      <c r="H943" s="881"/>
      <c r="I943" s="881"/>
      <c r="J943" s="881"/>
      <c r="K943" s="881"/>
      <c r="L943" s="882"/>
      <c r="M943" s="400">
        <f t="shared" ref="M943:AB944" si="263">M167</f>
        <v>0</v>
      </c>
      <c r="N943" s="411">
        <f t="shared" si="263"/>
        <v>0</v>
      </c>
      <c r="O943" s="414">
        <f t="shared" si="263"/>
        <v>0</v>
      </c>
      <c r="P943" s="414">
        <f t="shared" si="263"/>
        <v>0</v>
      </c>
      <c r="Q943" s="415">
        <f t="shared" si="263"/>
        <v>0</v>
      </c>
      <c r="R943" s="411">
        <f t="shared" si="263"/>
        <v>0</v>
      </c>
      <c r="S943" s="414">
        <f t="shared" si="263"/>
        <v>0</v>
      </c>
      <c r="T943" s="414">
        <f t="shared" si="263"/>
        <v>0</v>
      </c>
      <c r="U943" s="414">
        <f t="shared" si="263"/>
        <v>0</v>
      </c>
      <c r="V943" s="414">
        <f t="shared" si="263"/>
        <v>0</v>
      </c>
      <c r="W943" s="414">
        <f t="shared" si="263"/>
        <v>0</v>
      </c>
      <c r="X943" s="414">
        <f t="shared" si="263"/>
        <v>0</v>
      </c>
      <c r="Y943" s="414">
        <f t="shared" si="263"/>
        <v>0</v>
      </c>
      <c r="Z943" s="414">
        <f t="shared" si="263"/>
        <v>0</v>
      </c>
      <c r="AA943" s="414">
        <f t="shared" si="263"/>
        <v>0</v>
      </c>
      <c r="AB943" s="414">
        <f t="shared" si="263"/>
        <v>0</v>
      </c>
      <c r="AC943" s="400">
        <f t="shared" ref="AC943:AC944" si="264">M943-SUM(N943:AB943)</f>
        <v>0</v>
      </c>
      <c r="AD943" s="1743"/>
      <c r="AE943" s="1083"/>
      <c r="AF943" s="855"/>
      <c r="AG943" s="528"/>
      <c r="AH943" s="521"/>
      <c r="AI943" s="521"/>
      <c r="AJ943" s="521"/>
      <c r="AK943" s="521"/>
      <c r="AL943" s="521"/>
      <c r="AM943" s="521"/>
      <c r="AN943" s="521"/>
      <c r="AO943" s="521"/>
      <c r="AP943" s="521"/>
      <c r="AQ943" s="521"/>
      <c r="AR943" s="521"/>
      <c r="AS943" s="521"/>
      <c r="AT943" s="521"/>
      <c r="AU943" s="521"/>
      <c r="AV943" s="521"/>
      <c r="AW943" s="521"/>
      <c r="AX943" s="521"/>
      <c r="AY943" s="521"/>
      <c r="AZ943" s="521"/>
      <c r="BA943" s="521"/>
      <c r="BB943" s="521"/>
      <c r="BC943" s="521"/>
      <c r="BD943" s="521"/>
      <c r="BE943" s="521"/>
      <c r="BF943" s="521"/>
      <c r="BG943" s="521"/>
      <c r="BH943" s="521"/>
      <c r="BI943" s="521"/>
      <c r="BJ943" s="521"/>
      <c r="BK943" s="521"/>
      <c r="BL943" s="521"/>
      <c r="BM943" s="521"/>
      <c r="BN943" s="521"/>
      <c r="BO943" s="521"/>
      <c r="BP943" s="521"/>
      <c r="BQ943" s="521"/>
      <c r="BR943" s="521"/>
      <c r="BS943" s="521"/>
      <c r="BT943" s="521"/>
      <c r="BU943" s="521"/>
      <c r="BV943" s="521"/>
      <c r="BW943" s="521"/>
      <c r="BX943" s="521"/>
      <c r="BY943" s="521"/>
      <c r="BZ943" s="521"/>
      <c r="CA943" s="521"/>
      <c r="CB943" s="521"/>
      <c r="CC943" s="521"/>
      <c r="CD943" s="521"/>
      <c r="CE943" s="521"/>
      <c r="CF943" s="521"/>
      <c r="CG943" s="521"/>
      <c r="CH943" s="521"/>
      <c r="CI943" s="521"/>
      <c r="CJ943" s="521"/>
      <c r="CK943" s="521"/>
      <c r="CL943" s="521"/>
      <c r="CM943" s="521"/>
      <c r="CN943" s="521"/>
      <c r="CO943" s="521"/>
      <c r="CP943" s="521"/>
      <c r="CQ943" s="521"/>
    </row>
    <row r="944" spans="1:95" s="69" customFormat="1" ht="15" customHeight="1" outlineLevel="1" x14ac:dyDescent="0.2">
      <c r="A944" s="11">
        <v>264</v>
      </c>
      <c r="B944" s="294"/>
      <c r="C944" s="292"/>
      <c r="D944" s="292"/>
      <c r="E944" s="293"/>
      <c r="F944" s="880" t="str">
        <f>'2. CAD NCCF'!F944:L944</f>
        <v>Non-FI issued covered bonds, high rated</v>
      </c>
      <c r="G944" s="881"/>
      <c r="H944" s="881"/>
      <c r="I944" s="881"/>
      <c r="J944" s="881"/>
      <c r="K944" s="881"/>
      <c r="L944" s="882"/>
      <c r="M944" s="400">
        <f t="shared" si="263"/>
        <v>0</v>
      </c>
      <c r="N944" s="411">
        <f t="shared" si="263"/>
        <v>0</v>
      </c>
      <c r="O944" s="414">
        <f t="shared" si="263"/>
        <v>0</v>
      </c>
      <c r="P944" s="414">
        <f t="shared" si="263"/>
        <v>0</v>
      </c>
      <c r="Q944" s="415">
        <f t="shared" si="263"/>
        <v>0</v>
      </c>
      <c r="R944" s="411">
        <f t="shared" si="263"/>
        <v>0</v>
      </c>
      <c r="S944" s="414">
        <f t="shared" si="263"/>
        <v>0</v>
      </c>
      <c r="T944" s="414">
        <f t="shared" si="263"/>
        <v>0</v>
      </c>
      <c r="U944" s="414">
        <f t="shared" si="263"/>
        <v>0</v>
      </c>
      <c r="V944" s="414">
        <f t="shared" si="263"/>
        <v>0</v>
      </c>
      <c r="W944" s="414">
        <f t="shared" si="263"/>
        <v>0</v>
      </c>
      <c r="X944" s="414">
        <f t="shared" si="263"/>
        <v>0</v>
      </c>
      <c r="Y944" s="414">
        <f t="shared" si="263"/>
        <v>0</v>
      </c>
      <c r="Z944" s="414">
        <f t="shared" si="263"/>
        <v>0</v>
      </c>
      <c r="AA944" s="414">
        <f t="shared" si="263"/>
        <v>0</v>
      </c>
      <c r="AB944" s="414">
        <f t="shared" si="263"/>
        <v>0</v>
      </c>
      <c r="AC944" s="400">
        <f t="shared" si="264"/>
        <v>0</v>
      </c>
      <c r="AD944" s="1743"/>
      <c r="AE944" s="1083"/>
      <c r="AF944" s="855"/>
      <c r="AG944" s="528"/>
      <c r="AH944" s="521"/>
      <c r="AI944" s="521"/>
      <c r="AJ944" s="521"/>
      <c r="AK944" s="521"/>
      <c r="AL944" s="521"/>
      <c r="AM944" s="521"/>
      <c r="AN944" s="521"/>
      <c r="AO944" s="521"/>
      <c r="AP944" s="521"/>
      <c r="AQ944" s="521"/>
      <c r="AR944" s="521"/>
      <c r="AS944" s="521"/>
      <c r="AT944" s="521"/>
      <c r="AU944" s="521"/>
      <c r="AV944" s="521"/>
      <c r="AW944" s="521"/>
      <c r="AX944" s="521"/>
      <c r="AY944" s="521"/>
      <c r="AZ944" s="521"/>
      <c r="BA944" s="521"/>
      <c r="BB944" s="521"/>
      <c r="BC944" s="521"/>
      <c r="BD944" s="521"/>
      <c r="BE944" s="521"/>
      <c r="BF944" s="521"/>
      <c r="BG944" s="521"/>
      <c r="BH944" s="521"/>
      <c r="BI944" s="521"/>
      <c r="BJ944" s="521"/>
      <c r="BK944" s="521"/>
      <c r="BL944" s="521"/>
      <c r="BM944" s="521"/>
      <c r="BN944" s="521"/>
      <c r="BO944" s="521"/>
      <c r="BP944" s="521"/>
      <c r="BQ944" s="521"/>
      <c r="BR944" s="521"/>
      <c r="BS944" s="521"/>
      <c r="BT944" s="521"/>
      <c r="BU944" s="521"/>
      <c r="BV944" s="521"/>
      <c r="BW944" s="521"/>
      <c r="BX944" s="521"/>
      <c r="BY944" s="521"/>
      <c r="BZ944" s="521"/>
      <c r="CA944" s="521"/>
      <c r="CB944" s="521"/>
      <c r="CC944" s="521"/>
      <c r="CD944" s="521"/>
      <c r="CE944" s="521"/>
      <c r="CF944" s="521"/>
      <c r="CG944" s="521"/>
      <c r="CH944" s="521"/>
      <c r="CI944" s="521"/>
      <c r="CJ944" s="521"/>
      <c r="CK944" s="521"/>
      <c r="CL944" s="521"/>
      <c r="CM944" s="521"/>
      <c r="CN944" s="521"/>
      <c r="CO944" s="521"/>
      <c r="CP944" s="521"/>
      <c r="CQ944" s="521"/>
    </row>
    <row r="945" spans="1:95" s="69" customFormat="1" ht="15" customHeight="1" outlineLevel="1" x14ac:dyDescent="0.2">
      <c r="A945" s="11">
        <v>265</v>
      </c>
      <c r="B945" s="294"/>
      <c r="C945" s="292"/>
      <c r="D945" s="292"/>
      <c r="E945" s="877" t="str">
        <f>'2. CAD NCCF'!E945:L945</f>
        <v>FI issued CBP, high rated</v>
      </c>
      <c r="F945" s="878"/>
      <c r="G945" s="878"/>
      <c r="H945" s="878"/>
      <c r="I945" s="878"/>
      <c r="J945" s="878"/>
      <c r="K945" s="878"/>
      <c r="L945" s="879"/>
      <c r="M945" s="399">
        <f>SUBTOTAL(9,M946:M948)</f>
        <v>0</v>
      </c>
      <c r="N945" s="402">
        <f t="shared" ref="N945:AC945" si="265">SUBTOTAL(9,N946:N948)</f>
        <v>0</v>
      </c>
      <c r="O945" s="406">
        <f t="shared" si="265"/>
        <v>0</v>
      </c>
      <c r="P945" s="405">
        <f t="shared" si="265"/>
        <v>0</v>
      </c>
      <c r="Q945" s="407">
        <f t="shared" si="265"/>
        <v>0</v>
      </c>
      <c r="R945" s="402">
        <f t="shared" si="265"/>
        <v>0</v>
      </c>
      <c r="S945" s="405">
        <f t="shared" si="265"/>
        <v>0</v>
      </c>
      <c r="T945" s="406">
        <f t="shared" si="265"/>
        <v>0</v>
      </c>
      <c r="U945" s="405">
        <f t="shared" si="265"/>
        <v>0</v>
      </c>
      <c r="V945" s="406">
        <f t="shared" si="265"/>
        <v>0</v>
      </c>
      <c r="W945" s="405">
        <f t="shared" si="265"/>
        <v>0</v>
      </c>
      <c r="X945" s="406">
        <f t="shared" si="265"/>
        <v>0</v>
      </c>
      <c r="Y945" s="405">
        <f t="shared" si="265"/>
        <v>0</v>
      </c>
      <c r="Z945" s="406">
        <f t="shared" si="265"/>
        <v>0</v>
      </c>
      <c r="AA945" s="405">
        <f t="shared" si="265"/>
        <v>0</v>
      </c>
      <c r="AB945" s="416">
        <f t="shared" si="265"/>
        <v>0</v>
      </c>
      <c r="AC945" s="399">
        <f t="shared" si="265"/>
        <v>0</v>
      </c>
      <c r="AD945" s="1743"/>
      <c r="AE945" s="1083"/>
      <c r="AF945" s="855"/>
      <c r="AG945" s="528"/>
      <c r="AH945" s="521"/>
      <c r="AI945" s="521"/>
      <c r="AJ945" s="521"/>
      <c r="AK945" s="521"/>
      <c r="AL945" s="521"/>
      <c r="AM945" s="521"/>
      <c r="AN945" s="521"/>
      <c r="AO945" s="521"/>
      <c r="AP945" s="521"/>
      <c r="AQ945" s="521"/>
      <c r="AR945" s="521"/>
      <c r="AS945" s="521"/>
      <c r="AT945" s="521"/>
      <c r="AU945" s="521"/>
      <c r="AV945" s="521"/>
      <c r="AW945" s="521"/>
      <c r="AX945" s="521"/>
      <c r="AY945" s="521"/>
      <c r="AZ945" s="521"/>
      <c r="BA945" s="521"/>
      <c r="BB945" s="521"/>
      <c r="BC945" s="521"/>
      <c r="BD945" s="521"/>
      <c r="BE945" s="521"/>
      <c r="BF945" s="521"/>
      <c r="BG945" s="521"/>
      <c r="BH945" s="521"/>
      <c r="BI945" s="521"/>
      <c r="BJ945" s="521"/>
      <c r="BK945" s="521"/>
      <c r="BL945" s="521"/>
      <c r="BM945" s="521"/>
      <c r="BN945" s="521"/>
      <c r="BO945" s="521"/>
      <c r="BP945" s="521"/>
      <c r="BQ945" s="521"/>
      <c r="BR945" s="521"/>
      <c r="BS945" s="521"/>
      <c r="BT945" s="521"/>
      <c r="BU945" s="521"/>
      <c r="BV945" s="521"/>
      <c r="BW945" s="521"/>
      <c r="BX945" s="521"/>
      <c r="BY945" s="521"/>
      <c r="BZ945" s="521"/>
      <c r="CA945" s="521"/>
      <c r="CB945" s="521"/>
      <c r="CC945" s="521"/>
      <c r="CD945" s="521"/>
      <c r="CE945" s="521"/>
      <c r="CF945" s="521"/>
      <c r="CG945" s="521"/>
      <c r="CH945" s="521"/>
      <c r="CI945" s="521"/>
      <c r="CJ945" s="521"/>
      <c r="CK945" s="521"/>
      <c r="CL945" s="521"/>
      <c r="CM945" s="521"/>
      <c r="CN945" s="521"/>
      <c r="CO945" s="521"/>
      <c r="CP945" s="521"/>
      <c r="CQ945" s="521"/>
    </row>
    <row r="946" spans="1:95" s="69" customFormat="1" ht="15" customHeight="1" outlineLevel="1" x14ac:dyDescent="0.2">
      <c r="A946" s="11">
        <v>266</v>
      </c>
      <c r="B946" s="294"/>
      <c r="C946" s="292"/>
      <c r="D946" s="292"/>
      <c r="E946" s="293"/>
      <c r="F946" s="880" t="str">
        <f>'2. CAD NCCF'!F946:L946</f>
        <v>FI issued unsecured bonds and paper, high rated</v>
      </c>
      <c r="G946" s="881"/>
      <c r="H946" s="881"/>
      <c r="I946" s="881"/>
      <c r="J946" s="881"/>
      <c r="K946" s="881"/>
      <c r="L946" s="882"/>
      <c r="M946" s="400">
        <f t="shared" ref="M946:AB948" si="266">M170</f>
        <v>0</v>
      </c>
      <c r="N946" s="411">
        <f t="shared" si="266"/>
        <v>0</v>
      </c>
      <c r="O946" s="414">
        <f t="shared" si="266"/>
        <v>0</v>
      </c>
      <c r="P946" s="414">
        <f t="shared" si="266"/>
        <v>0</v>
      </c>
      <c r="Q946" s="415">
        <f t="shared" si="266"/>
        <v>0</v>
      </c>
      <c r="R946" s="411">
        <f t="shared" si="266"/>
        <v>0</v>
      </c>
      <c r="S946" s="414">
        <f t="shared" si="266"/>
        <v>0</v>
      </c>
      <c r="T946" s="414">
        <f t="shared" si="266"/>
        <v>0</v>
      </c>
      <c r="U946" s="414">
        <f t="shared" si="266"/>
        <v>0</v>
      </c>
      <c r="V946" s="414">
        <f t="shared" si="266"/>
        <v>0</v>
      </c>
      <c r="W946" s="414">
        <f t="shared" si="266"/>
        <v>0</v>
      </c>
      <c r="X946" s="414">
        <f t="shared" si="266"/>
        <v>0</v>
      </c>
      <c r="Y946" s="414">
        <f t="shared" si="266"/>
        <v>0</v>
      </c>
      <c r="Z946" s="414">
        <f t="shared" si="266"/>
        <v>0</v>
      </c>
      <c r="AA946" s="414">
        <f t="shared" si="266"/>
        <v>0</v>
      </c>
      <c r="AB946" s="414">
        <f t="shared" si="266"/>
        <v>0</v>
      </c>
      <c r="AC946" s="400">
        <f t="shared" ref="AC946:AC948" si="267">M946-SUM(N946:AB946)</f>
        <v>0</v>
      </c>
      <c r="AD946" s="1743"/>
      <c r="AE946" s="1083"/>
      <c r="AF946" s="855"/>
      <c r="AG946" s="528"/>
      <c r="AH946" s="521"/>
      <c r="AI946" s="521"/>
      <c r="AJ946" s="521"/>
      <c r="AK946" s="521"/>
      <c r="AL946" s="521"/>
      <c r="AM946" s="521"/>
      <c r="AN946" s="521"/>
      <c r="AO946" s="521"/>
      <c r="AP946" s="521"/>
      <c r="AQ946" s="521"/>
      <c r="AR946" s="521"/>
      <c r="AS946" s="521"/>
      <c r="AT946" s="521"/>
      <c r="AU946" s="521"/>
      <c r="AV946" s="521"/>
      <c r="AW946" s="521"/>
      <c r="AX946" s="521"/>
      <c r="AY946" s="521"/>
      <c r="AZ946" s="521"/>
      <c r="BA946" s="521"/>
      <c r="BB946" s="521"/>
      <c r="BC946" s="521"/>
      <c r="BD946" s="521"/>
      <c r="BE946" s="521"/>
      <c r="BF946" s="521"/>
      <c r="BG946" s="521"/>
      <c r="BH946" s="521"/>
      <c r="BI946" s="521"/>
      <c r="BJ946" s="521"/>
      <c r="BK946" s="521"/>
      <c r="BL946" s="521"/>
      <c r="BM946" s="521"/>
      <c r="BN946" s="521"/>
      <c r="BO946" s="521"/>
      <c r="BP946" s="521"/>
      <c r="BQ946" s="521"/>
      <c r="BR946" s="521"/>
      <c r="BS946" s="521"/>
      <c r="BT946" s="521"/>
      <c r="BU946" s="521"/>
      <c r="BV946" s="521"/>
      <c r="BW946" s="521"/>
      <c r="BX946" s="521"/>
      <c r="BY946" s="521"/>
      <c r="BZ946" s="521"/>
      <c r="CA946" s="521"/>
      <c r="CB946" s="521"/>
      <c r="CC946" s="521"/>
      <c r="CD946" s="521"/>
      <c r="CE946" s="521"/>
      <c r="CF946" s="521"/>
      <c r="CG946" s="521"/>
      <c r="CH946" s="521"/>
      <c r="CI946" s="521"/>
      <c r="CJ946" s="521"/>
      <c r="CK946" s="521"/>
      <c r="CL946" s="521"/>
      <c r="CM946" s="521"/>
      <c r="CN946" s="521"/>
      <c r="CO946" s="521"/>
      <c r="CP946" s="521"/>
      <c r="CQ946" s="521"/>
    </row>
    <row r="947" spans="1:95" s="69" customFormat="1" ht="15" customHeight="1" outlineLevel="1" x14ac:dyDescent="0.2">
      <c r="A947" s="11">
        <v>267</v>
      </c>
      <c r="B947" s="294"/>
      <c r="C947" s="292"/>
      <c r="D947" s="292"/>
      <c r="E947" s="293"/>
      <c r="F947" s="880" t="str">
        <f>'2. CAD NCCF'!F947:L947</f>
        <v>FI issued covered bonds, high rated</v>
      </c>
      <c r="G947" s="881"/>
      <c r="H947" s="881"/>
      <c r="I947" s="881"/>
      <c r="J947" s="881"/>
      <c r="K947" s="881"/>
      <c r="L947" s="882"/>
      <c r="M947" s="400">
        <f t="shared" si="266"/>
        <v>0</v>
      </c>
      <c r="N947" s="411">
        <f t="shared" si="266"/>
        <v>0</v>
      </c>
      <c r="O947" s="414">
        <f t="shared" si="266"/>
        <v>0</v>
      </c>
      <c r="P947" s="414">
        <f t="shared" si="266"/>
        <v>0</v>
      </c>
      <c r="Q947" s="415">
        <f t="shared" si="266"/>
        <v>0</v>
      </c>
      <c r="R947" s="411">
        <f t="shared" si="266"/>
        <v>0</v>
      </c>
      <c r="S947" s="414">
        <f t="shared" si="266"/>
        <v>0</v>
      </c>
      <c r="T947" s="414">
        <f t="shared" si="266"/>
        <v>0</v>
      </c>
      <c r="U947" s="414">
        <f t="shared" si="266"/>
        <v>0</v>
      </c>
      <c r="V947" s="414">
        <f t="shared" si="266"/>
        <v>0</v>
      </c>
      <c r="W947" s="414">
        <f t="shared" si="266"/>
        <v>0</v>
      </c>
      <c r="X947" s="414">
        <f t="shared" si="266"/>
        <v>0</v>
      </c>
      <c r="Y947" s="414">
        <f t="shared" si="266"/>
        <v>0</v>
      </c>
      <c r="Z947" s="414">
        <f t="shared" si="266"/>
        <v>0</v>
      </c>
      <c r="AA947" s="414">
        <f t="shared" si="266"/>
        <v>0</v>
      </c>
      <c r="AB947" s="414">
        <f t="shared" si="266"/>
        <v>0</v>
      </c>
      <c r="AC947" s="400">
        <f t="shared" si="267"/>
        <v>0</v>
      </c>
      <c r="AD947" s="1743"/>
      <c r="AE947" s="1083"/>
      <c r="AF947" s="855"/>
      <c r="AG947" s="528"/>
      <c r="AH947" s="521"/>
      <c r="AI947" s="521"/>
      <c r="AJ947" s="521"/>
      <c r="AK947" s="521"/>
      <c r="AL947" s="521"/>
      <c r="AM947" s="521"/>
      <c r="AN947" s="521"/>
      <c r="AO947" s="521"/>
      <c r="AP947" s="521"/>
      <c r="AQ947" s="521"/>
      <c r="AR947" s="521"/>
      <c r="AS947" s="521"/>
      <c r="AT947" s="521"/>
      <c r="AU947" s="521"/>
      <c r="AV947" s="521"/>
      <c r="AW947" s="521"/>
      <c r="AX947" s="521"/>
      <c r="AY947" s="521"/>
      <c r="AZ947" s="521"/>
      <c r="BA947" s="521"/>
      <c r="BB947" s="521"/>
      <c r="BC947" s="521"/>
      <c r="BD947" s="521"/>
      <c r="BE947" s="521"/>
      <c r="BF947" s="521"/>
      <c r="BG947" s="521"/>
      <c r="BH947" s="521"/>
      <c r="BI947" s="521"/>
      <c r="BJ947" s="521"/>
      <c r="BK947" s="521"/>
      <c r="BL947" s="521"/>
      <c r="BM947" s="521"/>
      <c r="BN947" s="521"/>
      <c r="BO947" s="521"/>
      <c r="BP947" s="521"/>
      <c r="BQ947" s="521"/>
      <c r="BR947" s="521"/>
      <c r="BS947" s="521"/>
      <c r="BT947" s="521"/>
      <c r="BU947" s="521"/>
      <c r="BV947" s="521"/>
      <c r="BW947" s="521"/>
      <c r="BX947" s="521"/>
      <c r="BY947" s="521"/>
      <c r="BZ947" s="521"/>
      <c r="CA947" s="521"/>
      <c r="CB947" s="521"/>
      <c r="CC947" s="521"/>
      <c r="CD947" s="521"/>
      <c r="CE947" s="521"/>
      <c r="CF947" s="521"/>
      <c r="CG947" s="521"/>
      <c r="CH947" s="521"/>
      <c r="CI947" s="521"/>
      <c r="CJ947" s="521"/>
      <c r="CK947" s="521"/>
      <c r="CL947" s="521"/>
      <c r="CM947" s="521"/>
      <c r="CN947" s="521"/>
      <c r="CO947" s="521"/>
      <c r="CP947" s="521"/>
      <c r="CQ947" s="521"/>
    </row>
    <row r="948" spans="1:95" s="69" customFormat="1" ht="15" customHeight="1" outlineLevel="1" x14ac:dyDescent="0.2">
      <c r="A948" s="11">
        <v>268</v>
      </c>
      <c r="B948" s="294"/>
      <c r="C948" s="292"/>
      <c r="D948" s="292"/>
      <c r="E948" s="293"/>
      <c r="F948" s="880" t="str">
        <f>'2. CAD NCCF'!F948:L948</f>
        <v>FI issued jumbo covered bonds, high rated</v>
      </c>
      <c r="G948" s="881"/>
      <c r="H948" s="881"/>
      <c r="I948" s="881"/>
      <c r="J948" s="881"/>
      <c r="K948" s="881"/>
      <c r="L948" s="882"/>
      <c r="M948" s="400">
        <f t="shared" si="266"/>
        <v>0</v>
      </c>
      <c r="N948" s="411">
        <f t="shared" si="266"/>
        <v>0</v>
      </c>
      <c r="O948" s="414">
        <f t="shared" si="266"/>
        <v>0</v>
      </c>
      <c r="P948" s="414">
        <f t="shared" si="266"/>
        <v>0</v>
      </c>
      <c r="Q948" s="415">
        <f t="shared" si="266"/>
        <v>0</v>
      </c>
      <c r="R948" s="411">
        <f t="shared" si="266"/>
        <v>0</v>
      </c>
      <c r="S948" s="414">
        <f t="shared" si="266"/>
        <v>0</v>
      </c>
      <c r="T948" s="414">
        <f t="shared" si="266"/>
        <v>0</v>
      </c>
      <c r="U948" s="414">
        <f t="shared" si="266"/>
        <v>0</v>
      </c>
      <c r="V948" s="414">
        <f t="shared" si="266"/>
        <v>0</v>
      </c>
      <c r="W948" s="414">
        <f t="shared" si="266"/>
        <v>0</v>
      </c>
      <c r="X948" s="414">
        <f t="shared" si="266"/>
        <v>0</v>
      </c>
      <c r="Y948" s="414">
        <f t="shared" si="266"/>
        <v>0</v>
      </c>
      <c r="Z948" s="414">
        <f t="shared" si="266"/>
        <v>0</v>
      </c>
      <c r="AA948" s="414">
        <f t="shared" si="266"/>
        <v>0</v>
      </c>
      <c r="AB948" s="414">
        <f t="shared" si="266"/>
        <v>0</v>
      </c>
      <c r="AC948" s="400">
        <f t="shared" si="267"/>
        <v>0</v>
      </c>
      <c r="AD948" s="1743"/>
      <c r="AE948" s="1083"/>
      <c r="AF948" s="855"/>
      <c r="AG948" s="528"/>
      <c r="AH948" s="521"/>
      <c r="AI948" s="521"/>
      <c r="AJ948" s="521"/>
      <c r="AK948" s="521"/>
      <c r="AL948" s="521"/>
      <c r="AM948" s="521"/>
      <c r="AN948" s="521"/>
      <c r="AO948" s="521"/>
      <c r="AP948" s="521"/>
      <c r="AQ948" s="521"/>
      <c r="AR948" s="521"/>
      <c r="AS948" s="521"/>
      <c r="AT948" s="521"/>
      <c r="AU948" s="521"/>
      <c r="AV948" s="521"/>
      <c r="AW948" s="521"/>
      <c r="AX948" s="521"/>
      <c r="AY948" s="521"/>
      <c r="AZ948" s="521"/>
      <c r="BA948" s="521"/>
      <c r="BB948" s="521"/>
      <c r="BC948" s="521"/>
      <c r="BD948" s="521"/>
      <c r="BE948" s="521"/>
      <c r="BF948" s="521"/>
      <c r="BG948" s="521"/>
      <c r="BH948" s="521"/>
      <c r="BI948" s="521"/>
      <c r="BJ948" s="521"/>
      <c r="BK948" s="521"/>
      <c r="BL948" s="521"/>
      <c r="BM948" s="521"/>
      <c r="BN948" s="521"/>
      <c r="BO948" s="521"/>
      <c r="BP948" s="521"/>
      <c r="BQ948" s="521"/>
      <c r="BR948" s="521"/>
      <c r="BS948" s="521"/>
      <c r="BT948" s="521"/>
      <c r="BU948" s="521"/>
      <c r="BV948" s="521"/>
      <c r="BW948" s="521"/>
      <c r="BX948" s="521"/>
      <c r="BY948" s="521"/>
      <c r="BZ948" s="521"/>
      <c r="CA948" s="521"/>
      <c r="CB948" s="521"/>
      <c r="CC948" s="521"/>
      <c r="CD948" s="521"/>
      <c r="CE948" s="521"/>
      <c r="CF948" s="521"/>
      <c r="CG948" s="521"/>
      <c r="CH948" s="521"/>
      <c r="CI948" s="521"/>
      <c r="CJ948" s="521"/>
      <c r="CK948" s="521"/>
      <c r="CL948" s="521"/>
      <c r="CM948" s="521"/>
      <c r="CN948" s="521"/>
      <c r="CO948" s="521"/>
      <c r="CP948" s="521"/>
      <c r="CQ948" s="521"/>
    </row>
    <row r="949" spans="1:95" s="69" customFormat="1" ht="15" customHeight="1" outlineLevel="1" x14ac:dyDescent="0.2">
      <c r="A949" s="11">
        <v>269</v>
      </c>
      <c r="B949" s="294"/>
      <c r="C949" s="292"/>
      <c r="D949" s="292"/>
      <c r="E949" s="877" t="str">
        <f>'2. CAD NCCF'!E949:L949</f>
        <v>Non-FI issued CBP, medium rated</v>
      </c>
      <c r="F949" s="878"/>
      <c r="G949" s="878"/>
      <c r="H949" s="878"/>
      <c r="I949" s="878"/>
      <c r="J949" s="878"/>
      <c r="K949" s="878"/>
      <c r="L949" s="879"/>
      <c r="M949" s="399">
        <f>SUBTOTAL(9,M950:M951)</f>
        <v>0</v>
      </c>
      <c r="N949" s="402">
        <f t="shared" ref="N949:AC949" si="268">SUBTOTAL(9,N950:N951)</f>
        <v>0</v>
      </c>
      <c r="O949" s="406">
        <f t="shared" si="268"/>
        <v>0</v>
      </c>
      <c r="P949" s="405">
        <f t="shared" si="268"/>
        <v>0</v>
      </c>
      <c r="Q949" s="407">
        <f t="shared" si="268"/>
        <v>0</v>
      </c>
      <c r="R949" s="402">
        <f t="shared" si="268"/>
        <v>0</v>
      </c>
      <c r="S949" s="405">
        <f t="shared" si="268"/>
        <v>0</v>
      </c>
      <c r="T949" s="406">
        <f t="shared" si="268"/>
        <v>0</v>
      </c>
      <c r="U949" s="405">
        <f t="shared" si="268"/>
        <v>0</v>
      </c>
      <c r="V949" s="406">
        <f t="shared" si="268"/>
        <v>0</v>
      </c>
      <c r="W949" s="405">
        <f t="shared" si="268"/>
        <v>0</v>
      </c>
      <c r="X949" s="406">
        <f t="shared" si="268"/>
        <v>0</v>
      </c>
      <c r="Y949" s="405">
        <f t="shared" si="268"/>
        <v>0</v>
      </c>
      <c r="Z949" s="406">
        <f t="shared" si="268"/>
        <v>0</v>
      </c>
      <c r="AA949" s="405">
        <f t="shared" si="268"/>
        <v>0</v>
      </c>
      <c r="AB949" s="416">
        <f t="shared" si="268"/>
        <v>0</v>
      </c>
      <c r="AC949" s="399">
        <f t="shared" si="268"/>
        <v>0</v>
      </c>
      <c r="AD949" s="1743"/>
      <c r="AE949" s="1083"/>
      <c r="AF949" s="855"/>
      <c r="AG949" s="528"/>
      <c r="AH949" s="521"/>
      <c r="AI949" s="521"/>
      <c r="AJ949" s="521"/>
      <c r="AK949" s="521"/>
      <c r="AL949" s="521"/>
      <c r="AM949" s="521"/>
      <c r="AN949" s="521"/>
      <c r="AO949" s="521"/>
      <c r="AP949" s="521"/>
      <c r="AQ949" s="521"/>
      <c r="AR949" s="521"/>
      <c r="AS949" s="521"/>
      <c r="AT949" s="521"/>
      <c r="AU949" s="521"/>
      <c r="AV949" s="521"/>
      <c r="AW949" s="521"/>
      <c r="AX949" s="521"/>
      <c r="AY949" s="521"/>
      <c r="AZ949" s="521"/>
      <c r="BA949" s="521"/>
      <c r="BB949" s="521"/>
      <c r="BC949" s="521"/>
      <c r="BD949" s="521"/>
      <c r="BE949" s="521"/>
      <c r="BF949" s="521"/>
      <c r="BG949" s="521"/>
      <c r="BH949" s="521"/>
      <c r="BI949" s="521"/>
      <c r="BJ949" s="521"/>
      <c r="BK949" s="521"/>
      <c r="BL949" s="521"/>
      <c r="BM949" s="521"/>
      <c r="BN949" s="521"/>
      <c r="BO949" s="521"/>
      <c r="BP949" s="521"/>
      <c r="BQ949" s="521"/>
      <c r="BR949" s="521"/>
      <c r="BS949" s="521"/>
      <c r="BT949" s="521"/>
      <c r="BU949" s="521"/>
      <c r="BV949" s="521"/>
      <c r="BW949" s="521"/>
      <c r="BX949" s="521"/>
      <c r="BY949" s="521"/>
      <c r="BZ949" s="521"/>
      <c r="CA949" s="521"/>
      <c r="CB949" s="521"/>
      <c r="CC949" s="521"/>
      <c r="CD949" s="521"/>
      <c r="CE949" s="521"/>
      <c r="CF949" s="521"/>
      <c r="CG949" s="521"/>
      <c r="CH949" s="521"/>
      <c r="CI949" s="521"/>
      <c r="CJ949" s="521"/>
      <c r="CK949" s="521"/>
      <c r="CL949" s="521"/>
      <c r="CM949" s="521"/>
      <c r="CN949" s="521"/>
      <c r="CO949" s="521"/>
      <c r="CP949" s="521"/>
      <c r="CQ949" s="521"/>
    </row>
    <row r="950" spans="1:95" s="69" customFormat="1" ht="15" customHeight="1" outlineLevel="1" x14ac:dyDescent="0.2">
      <c r="A950" s="11">
        <v>270</v>
      </c>
      <c r="B950" s="294"/>
      <c r="C950" s="292"/>
      <c r="D950" s="292"/>
      <c r="E950" s="293"/>
      <c r="F950" s="880" t="str">
        <f>'2. CAD NCCF'!F950:L950</f>
        <v>Non-FI issued unsecured bonds and paper, medium rated</v>
      </c>
      <c r="G950" s="881"/>
      <c r="H950" s="881"/>
      <c r="I950" s="881"/>
      <c r="J950" s="881"/>
      <c r="K950" s="881"/>
      <c r="L950" s="882"/>
      <c r="M950" s="400">
        <f t="shared" ref="M950:AB951" si="269">M174</f>
        <v>0</v>
      </c>
      <c r="N950" s="411">
        <f t="shared" si="269"/>
        <v>0</v>
      </c>
      <c r="O950" s="414">
        <f t="shared" si="269"/>
        <v>0</v>
      </c>
      <c r="P950" s="414">
        <f t="shared" si="269"/>
        <v>0</v>
      </c>
      <c r="Q950" s="415">
        <f t="shared" si="269"/>
        <v>0</v>
      </c>
      <c r="R950" s="411">
        <f t="shared" si="269"/>
        <v>0</v>
      </c>
      <c r="S950" s="414">
        <f t="shared" si="269"/>
        <v>0</v>
      </c>
      <c r="T950" s="414">
        <f t="shared" si="269"/>
        <v>0</v>
      </c>
      <c r="U950" s="414">
        <f t="shared" si="269"/>
        <v>0</v>
      </c>
      <c r="V950" s="414">
        <f t="shared" si="269"/>
        <v>0</v>
      </c>
      <c r="W950" s="414">
        <f t="shared" si="269"/>
        <v>0</v>
      </c>
      <c r="X950" s="414">
        <f t="shared" si="269"/>
        <v>0</v>
      </c>
      <c r="Y950" s="414">
        <f t="shared" si="269"/>
        <v>0</v>
      </c>
      <c r="Z950" s="414">
        <f t="shared" si="269"/>
        <v>0</v>
      </c>
      <c r="AA950" s="414">
        <f t="shared" si="269"/>
        <v>0</v>
      </c>
      <c r="AB950" s="414">
        <f t="shared" si="269"/>
        <v>0</v>
      </c>
      <c r="AC950" s="400">
        <f t="shared" ref="AC950:AC951" si="270">M950-SUM(N950:AB950)</f>
        <v>0</v>
      </c>
      <c r="AD950" s="1743"/>
      <c r="AE950" s="1083"/>
      <c r="AF950" s="855"/>
      <c r="AG950" s="528"/>
      <c r="AH950" s="521"/>
      <c r="AI950" s="521"/>
      <c r="AJ950" s="521"/>
      <c r="AK950" s="521"/>
      <c r="AL950" s="521"/>
      <c r="AM950" s="521"/>
      <c r="AN950" s="521"/>
      <c r="AO950" s="521"/>
      <c r="AP950" s="521"/>
      <c r="AQ950" s="521"/>
      <c r="AR950" s="521"/>
      <c r="AS950" s="521"/>
      <c r="AT950" s="521"/>
      <c r="AU950" s="521"/>
      <c r="AV950" s="521"/>
      <c r="AW950" s="521"/>
      <c r="AX950" s="521"/>
      <c r="AY950" s="521"/>
      <c r="AZ950" s="521"/>
      <c r="BA950" s="521"/>
      <c r="BB950" s="521"/>
      <c r="BC950" s="521"/>
      <c r="BD950" s="521"/>
      <c r="BE950" s="521"/>
      <c r="BF950" s="521"/>
      <c r="BG950" s="521"/>
      <c r="BH950" s="521"/>
      <c r="BI950" s="521"/>
      <c r="BJ950" s="521"/>
      <c r="BK950" s="521"/>
      <c r="BL950" s="521"/>
      <c r="BM950" s="521"/>
      <c r="BN950" s="521"/>
      <c r="BO950" s="521"/>
      <c r="BP950" s="521"/>
      <c r="BQ950" s="521"/>
      <c r="BR950" s="521"/>
      <c r="BS950" s="521"/>
      <c r="BT950" s="521"/>
      <c r="BU950" s="521"/>
      <c r="BV950" s="521"/>
      <c r="BW950" s="521"/>
      <c r="BX950" s="521"/>
      <c r="BY950" s="521"/>
      <c r="BZ950" s="521"/>
      <c r="CA950" s="521"/>
      <c r="CB950" s="521"/>
      <c r="CC950" s="521"/>
      <c r="CD950" s="521"/>
      <c r="CE950" s="521"/>
      <c r="CF950" s="521"/>
      <c r="CG950" s="521"/>
      <c r="CH950" s="521"/>
      <c r="CI950" s="521"/>
      <c r="CJ950" s="521"/>
      <c r="CK950" s="521"/>
      <c r="CL950" s="521"/>
      <c r="CM950" s="521"/>
      <c r="CN950" s="521"/>
      <c r="CO950" s="521"/>
      <c r="CP950" s="521"/>
      <c r="CQ950" s="521"/>
    </row>
    <row r="951" spans="1:95" s="69" customFormat="1" ht="15" customHeight="1" outlineLevel="1" x14ac:dyDescent="0.2">
      <c r="A951" s="11">
        <v>271</v>
      </c>
      <c r="B951" s="294"/>
      <c r="C951" s="292"/>
      <c r="D951" s="292"/>
      <c r="E951" s="293"/>
      <c r="F951" s="880" t="str">
        <f>'2. CAD NCCF'!F951:L951</f>
        <v>Non-FI issued covered bonds, medium rated</v>
      </c>
      <c r="G951" s="881"/>
      <c r="H951" s="881"/>
      <c r="I951" s="881"/>
      <c r="J951" s="881"/>
      <c r="K951" s="881"/>
      <c r="L951" s="882"/>
      <c r="M951" s="400">
        <f t="shared" si="269"/>
        <v>0</v>
      </c>
      <c r="N951" s="411">
        <f t="shared" si="269"/>
        <v>0</v>
      </c>
      <c r="O951" s="414">
        <f t="shared" si="269"/>
        <v>0</v>
      </c>
      <c r="P951" s="414">
        <f t="shared" si="269"/>
        <v>0</v>
      </c>
      <c r="Q951" s="415">
        <f t="shared" si="269"/>
        <v>0</v>
      </c>
      <c r="R951" s="411">
        <f t="shared" si="269"/>
        <v>0</v>
      </c>
      <c r="S951" s="414">
        <f t="shared" si="269"/>
        <v>0</v>
      </c>
      <c r="T951" s="414">
        <f t="shared" si="269"/>
        <v>0</v>
      </c>
      <c r="U951" s="414">
        <f t="shared" si="269"/>
        <v>0</v>
      </c>
      <c r="V951" s="414">
        <f t="shared" si="269"/>
        <v>0</v>
      </c>
      <c r="W951" s="414">
        <f t="shared" si="269"/>
        <v>0</v>
      </c>
      <c r="X951" s="414">
        <f t="shared" si="269"/>
        <v>0</v>
      </c>
      <c r="Y951" s="414">
        <f t="shared" si="269"/>
        <v>0</v>
      </c>
      <c r="Z951" s="414">
        <f t="shared" si="269"/>
        <v>0</v>
      </c>
      <c r="AA951" s="414">
        <f t="shared" si="269"/>
        <v>0</v>
      </c>
      <c r="AB951" s="414">
        <f t="shared" si="269"/>
        <v>0</v>
      </c>
      <c r="AC951" s="400">
        <f t="shared" si="270"/>
        <v>0</v>
      </c>
      <c r="AD951" s="1743"/>
      <c r="AE951" s="1083"/>
      <c r="AF951" s="855"/>
      <c r="AG951" s="528"/>
      <c r="AH951" s="521"/>
      <c r="AI951" s="521"/>
      <c r="AJ951" s="521"/>
      <c r="AK951" s="521"/>
      <c r="AL951" s="521"/>
      <c r="AM951" s="521"/>
      <c r="AN951" s="521"/>
      <c r="AO951" s="521"/>
      <c r="AP951" s="521"/>
      <c r="AQ951" s="521"/>
      <c r="AR951" s="521"/>
      <c r="AS951" s="521"/>
      <c r="AT951" s="521"/>
      <c r="AU951" s="521"/>
      <c r="AV951" s="521"/>
      <c r="AW951" s="521"/>
      <c r="AX951" s="521"/>
      <c r="AY951" s="521"/>
      <c r="AZ951" s="521"/>
      <c r="BA951" s="521"/>
      <c r="BB951" s="521"/>
      <c r="BC951" s="521"/>
      <c r="BD951" s="521"/>
      <c r="BE951" s="521"/>
      <c r="BF951" s="521"/>
      <c r="BG951" s="521"/>
      <c r="BH951" s="521"/>
      <c r="BI951" s="521"/>
      <c r="BJ951" s="521"/>
      <c r="BK951" s="521"/>
      <c r="BL951" s="521"/>
      <c r="BM951" s="521"/>
      <c r="BN951" s="521"/>
      <c r="BO951" s="521"/>
      <c r="BP951" s="521"/>
      <c r="BQ951" s="521"/>
      <c r="BR951" s="521"/>
      <c r="BS951" s="521"/>
      <c r="BT951" s="521"/>
      <c r="BU951" s="521"/>
      <c r="BV951" s="521"/>
      <c r="BW951" s="521"/>
      <c r="BX951" s="521"/>
      <c r="BY951" s="521"/>
      <c r="BZ951" s="521"/>
      <c r="CA951" s="521"/>
      <c r="CB951" s="521"/>
      <c r="CC951" s="521"/>
      <c r="CD951" s="521"/>
      <c r="CE951" s="521"/>
      <c r="CF951" s="521"/>
      <c r="CG951" s="521"/>
      <c r="CH951" s="521"/>
      <c r="CI951" s="521"/>
      <c r="CJ951" s="521"/>
      <c r="CK951" s="521"/>
      <c r="CL951" s="521"/>
      <c r="CM951" s="521"/>
      <c r="CN951" s="521"/>
      <c r="CO951" s="521"/>
      <c r="CP951" s="521"/>
      <c r="CQ951" s="521"/>
    </row>
    <row r="952" spans="1:95" s="69" customFormat="1" ht="15" customHeight="1" outlineLevel="1" x14ac:dyDescent="0.2">
      <c r="A952" s="11">
        <v>272</v>
      </c>
      <c r="B952" s="294"/>
      <c r="C952" s="292"/>
      <c r="D952" s="292"/>
      <c r="E952" s="877" t="str">
        <f>'2. CAD NCCF'!E952:L952</f>
        <v>FI issued CBP, medium rated</v>
      </c>
      <c r="F952" s="878"/>
      <c r="G952" s="878"/>
      <c r="H952" s="878"/>
      <c r="I952" s="878"/>
      <c r="J952" s="878"/>
      <c r="K952" s="878"/>
      <c r="L952" s="879"/>
      <c r="M952" s="399">
        <f>SUBTOTAL(9,M953:M955)</f>
        <v>0</v>
      </c>
      <c r="N952" s="402">
        <f t="shared" ref="N952:AB952" si="271">SUBTOTAL(9,N953:N955)</f>
        <v>0</v>
      </c>
      <c r="O952" s="406">
        <f t="shared" si="271"/>
        <v>0</v>
      </c>
      <c r="P952" s="405">
        <f t="shared" si="271"/>
        <v>0</v>
      </c>
      <c r="Q952" s="407">
        <f t="shared" si="271"/>
        <v>0</v>
      </c>
      <c r="R952" s="402">
        <f t="shared" si="271"/>
        <v>0</v>
      </c>
      <c r="S952" s="405">
        <f t="shared" si="271"/>
        <v>0</v>
      </c>
      <c r="T952" s="406">
        <f t="shared" si="271"/>
        <v>0</v>
      </c>
      <c r="U952" s="405">
        <f t="shared" si="271"/>
        <v>0</v>
      </c>
      <c r="V952" s="406">
        <f t="shared" si="271"/>
        <v>0</v>
      </c>
      <c r="W952" s="405">
        <f t="shared" si="271"/>
        <v>0</v>
      </c>
      <c r="X952" s="406">
        <f t="shared" si="271"/>
        <v>0</v>
      </c>
      <c r="Y952" s="405">
        <f t="shared" si="271"/>
        <v>0</v>
      </c>
      <c r="Z952" s="406">
        <f t="shared" si="271"/>
        <v>0</v>
      </c>
      <c r="AA952" s="405">
        <f t="shared" si="271"/>
        <v>0</v>
      </c>
      <c r="AB952" s="416">
        <f t="shared" si="271"/>
        <v>0</v>
      </c>
      <c r="AC952" s="399">
        <f>SUBTOTAL(9,AC953:AC955)</f>
        <v>0</v>
      </c>
      <c r="AD952" s="1743"/>
      <c r="AE952" s="1083"/>
      <c r="AF952" s="855"/>
      <c r="AG952" s="528"/>
      <c r="AH952" s="521"/>
      <c r="AI952" s="521"/>
      <c r="AJ952" s="521"/>
      <c r="AK952" s="521"/>
      <c r="AL952" s="521"/>
      <c r="AM952" s="521"/>
      <c r="AN952" s="521"/>
      <c r="AO952" s="521"/>
      <c r="AP952" s="521"/>
      <c r="AQ952" s="521"/>
      <c r="AR952" s="521"/>
      <c r="AS952" s="521"/>
      <c r="AT952" s="521"/>
      <c r="AU952" s="521"/>
      <c r="AV952" s="521"/>
      <c r="AW952" s="521"/>
      <c r="AX952" s="521"/>
      <c r="AY952" s="521"/>
      <c r="AZ952" s="521"/>
      <c r="BA952" s="521"/>
      <c r="BB952" s="521"/>
      <c r="BC952" s="521"/>
      <c r="BD952" s="521"/>
      <c r="BE952" s="521"/>
      <c r="BF952" s="521"/>
      <c r="BG952" s="521"/>
      <c r="BH952" s="521"/>
      <c r="BI952" s="521"/>
      <c r="BJ952" s="521"/>
      <c r="BK952" s="521"/>
      <c r="BL952" s="521"/>
      <c r="BM952" s="521"/>
      <c r="BN952" s="521"/>
      <c r="BO952" s="521"/>
      <c r="BP952" s="521"/>
      <c r="BQ952" s="521"/>
      <c r="BR952" s="521"/>
      <c r="BS952" s="521"/>
      <c r="BT952" s="521"/>
      <c r="BU952" s="521"/>
      <c r="BV952" s="521"/>
      <c r="BW952" s="521"/>
      <c r="BX952" s="521"/>
      <c r="BY952" s="521"/>
      <c r="BZ952" s="521"/>
      <c r="CA952" s="521"/>
      <c r="CB952" s="521"/>
      <c r="CC952" s="521"/>
      <c r="CD952" s="521"/>
      <c r="CE952" s="521"/>
      <c r="CF952" s="521"/>
      <c r="CG952" s="521"/>
      <c r="CH952" s="521"/>
      <c r="CI952" s="521"/>
      <c r="CJ952" s="521"/>
      <c r="CK952" s="521"/>
      <c r="CL952" s="521"/>
      <c r="CM952" s="521"/>
      <c r="CN952" s="521"/>
      <c r="CO952" s="521"/>
      <c r="CP952" s="521"/>
      <c r="CQ952" s="521"/>
    </row>
    <row r="953" spans="1:95" s="69" customFormat="1" ht="15" customHeight="1" outlineLevel="1" x14ac:dyDescent="0.2">
      <c r="A953" s="11">
        <v>273</v>
      </c>
      <c r="B953" s="294"/>
      <c r="C953" s="292"/>
      <c r="D953" s="292"/>
      <c r="E953" s="293"/>
      <c r="F953" s="880" t="str">
        <f>'2. CAD NCCF'!F953:L953</f>
        <v>FI issued unsecured bonds and paper, medium rated</v>
      </c>
      <c r="G953" s="881"/>
      <c r="H953" s="881"/>
      <c r="I953" s="881"/>
      <c r="J953" s="881"/>
      <c r="K953" s="881"/>
      <c r="L953" s="882"/>
      <c r="M953" s="400">
        <f t="shared" ref="M953:AB955" si="272">M177</f>
        <v>0</v>
      </c>
      <c r="N953" s="411">
        <f t="shared" si="272"/>
        <v>0</v>
      </c>
      <c r="O953" s="414">
        <f t="shared" si="272"/>
        <v>0</v>
      </c>
      <c r="P953" s="414">
        <f t="shared" si="272"/>
        <v>0</v>
      </c>
      <c r="Q953" s="415">
        <f t="shared" si="272"/>
        <v>0</v>
      </c>
      <c r="R953" s="411">
        <f t="shared" si="272"/>
        <v>0</v>
      </c>
      <c r="S953" s="414">
        <f t="shared" si="272"/>
        <v>0</v>
      </c>
      <c r="T953" s="414">
        <f t="shared" si="272"/>
        <v>0</v>
      </c>
      <c r="U953" s="414">
        <f t="shared" si="272"/>
        <v>0</v>
      </c>
      <c r="V953" s="414">
        <f t="shared" si="272"/>
        <v>0</v>
      </c>
      <c r="W953" s="414">
        <f t="shared" si="272"/>
        <v>0</v>
      </c>
      <c r="X953" s="414">
        <f t="shared" si="272"/>
        <v>0</v>
      </c>
      <c r="Y953" s="414">
        <f t="shared" si="272"/>
        <v>0</v>
      </c>
      <c r="Z953" s="414">
        <f t="shared" si="272"/>
        <v>0</v>
      </c>
      <c r="AA953" s="414">
        <f t="shared" si="272"/>
        <v>0</v>
      </c>
      <c r="AB953" s="414">
        <f t="shared" si="272"/>
        <v>0</v>
      </c>
      <c r="AC953" s="400">
        <f t="shared" ref="AC953:AC955" si="273">M953-SUM(N953:AB953)</f>
        <v>0</v>
      </c>
      <c r="AD953" s="1743"/>
      <c r="AE953" s="1083"/>
      <c r="AF953" s="855"/>
      <c r="AG953" s="528"/>
      <c r="AH953" s="521"/>
      <c r="AI953" s="521"/>
      <c r="AJ953" s="521"/>
      <c r="AK953" s="521"/>
      <c r="AL953" s="521"/>
      <c r="AM953" s="521"/>
      <c r="AN953" s="521"/>
      <c r="AO953" s="521"/>
      <c r="AP953" s="521"/>
      <c r="AQ953" s="521"/>
      <c r="AR953" s="521"/>
      <c r="AS953" s="521"/>
      <c r="AT953" s="521"/>
      <c r="AU953" s="521"/>
      <c r="AV953" s="521"/>
      <c r="AW953" s="521"/>
      <c r="AX953" s="521"/>
      <c r="AY953" s="521"/>
      <c r="AZ953" s="521"/>
      <c r="BA953" s="521"/>
      <c r="BB953" s="521"/>
      <c r="BC953" s="521"/>
      <c r="BD953" s="521"/>
      <c r="BE953" s="521"/>
      <c r="BF953" s="521"/>
      <c r="BG953" s="521"/>
      <c r="BH953" s="521"/>
      <c r="BI953" s="521"/>
      <c r="BJ953" s="521"/>
      <c r="BK953" s="521"/>
      <c r="BL953" s="521"/>
      <c r="BM953" s="521"/>
      <c r="BN953" s="521"/>
      <c r="BO953" s="521"/>
      <c r="BP953" s="521"/>
      <c r="BQ953" s="521"/>
      <c r="BR953" s="521"/>
      <c r="BS953" s="521"/>
      <c r="BT953" s="521"/>
      <c r="BU953" s="521"/>
      <c r="BV953" s="521"/>
      <c r="BW953" s="521"/>
      <c r="BX953" s="521"/>
      <c r="BY953" s="521"/>
      <c r="BZ953" s="521"/>
      <c r="CA953" s="521"/>
      <c r="CB953" s="521"/>
      <c r="CC953" s="521"/>
      <c r="CD953" s="521"/>
      <c r="CE953" s="521"/>
      <c r="CF953" s="521"/>
      <c r="CG953" s="521"/>
      <c r="CH953" s="521"/>
      <c r="CI953" s="521"/>
      <c r="CJ953" s="521"/>
      <c r="CK953" s="521"/>
      <c r="CL953" s="521"/>
      <c r="CM953" s="521"/>
      <c r="CN953" s="521"/>
      <c r="CO953" s="521"/>
      <c r="CP953" s="521"/>
      <c r="CQ953" s="521"/>
    </row>
    <row r="954" spans="1:95" s="69" customFormat="1" ht="15" customHeight="1" outlineLevel="1" x14ac:dyDescent="0.2">
      <c r="A954" s="11">
        <v>274</v>
      </c>
      <c r="B954" s="294"/>
      <c r="C954" s="292"/>
      <c r="D954" s="292"/>
      <c r="E954" s="293"/>
      <c r="F954" s="880" t="str">
        <f>'2. CAD NCCF'!F954:L954</f>
        <v>FI issued covered bonds, medium rated</v>
      </c>
      <c r="G954" s="881"/>
      <c r="H954" s="881"/>
      <c r="I954" s="881"/>
      <c r="J954" s="881"/>
      <c r="K954" s="881"/>
      <c r="L954" s="882"/>
      <c r="M954" s="400">
        <f t="shared" si="272"/>
        <v>0</v>
      </c>
      <c r="N954" s="411">
        <f t="shared" si="272"/>
        <v>0</v>
      </c>
      <c r="O954" s="414">
        <f t="shared" si="272"/>
        <v>0</v>
      </c>
      <c r="P954" s="414">
        <f t="shared" si="272"/>
        <v>0</v>
      </c>
      <c r="Q954" s="415">
        <f t="shared" si="272"/>
        <v>0</v>
      </c>
      <c r="R954" s="411">
        <f t="shared" si="272"/>
        <v>0</v>
      </c>
      <c r="S954" s="414">
        <f t="shared" si="272"/>
        <v>0</v>
      </c>
      <c r="T954" s="414">
        <f t="shared" si="272"/>
        <v>0</v>
      </c>
      <c r="U954" s="414">
        <f t="shared" si="272"/>
        <v>0</v>
      </c>
      <c r="V954" s="414">
        <f t="shared" si="272"/>
        <v>0</v>
      </c>
      <c r="W954" s="414">
        <f t="shared" si="272"/>
        <v>0</v>
      </c>
      <c r="X954" s="414">
        <f t="shared" si="272"/>
        <v>0</v>
      </c>
      <c r="Y954" s="414">
        <f t="shared" si="272"/>
        <v>0</v>
      </c>
      <c r="Z954" s="414">
        <f t="shared" si="272"/>
        <v>0</v>
      </c>
      <c r="AA954" s="414">
        <f t="shared" si="272"/>
        <v>0</v>
      </c>
      <c r="AB954" s="414">
        <f t="shared" si="272"/>
        <v>0</v>
      </c>
      <c r="AC954" s="400">
        <f t="shared" si="273"/>
        <v>0</v>
      </c>
      <c r="AD954" s="1743"/>
      <c r="AE954" s="1083"/>
      <c r="AF954" s="855"/>
      <c r="AG954" s="528"/>
      <c r="AH954" s="521"/>
      <c r="AI954" s="521"/>
      <c r="AJ954" s="521"/>
      <c r="AK954" s="521"/>
      <c r="AL954" s="521"/>
      <c r="AM954" s="521"/>
      <c r="AN954" s="521"/>
      <c r="AO954" s="521"/>
      <c r="AP954" s="521"/>
      <c r="AQ954" s="521"/>
      <c r="AR954" s="521"/>
      <c r="AS954" s="521"/>
      <c r="AT954" s="521"/>
      <c r="AU954" s="521"/>
      <c r="AV954" s="521"/>
      <c r="AW954" s="521"/>
      <c r="AX954" s="521"/>
      <c r="AY954" s="521"/>
      <c r="AZ954" s="521"/>
      <c r="BA954" s="521"/>
      <c r="BB954" s="521"/>
      <c r="BC954" s="521"/>
      <c r="BD954" s="521"/>
      <c r="BE954" s="521"/>
      <c r="BF954" s="521"/>
      <c r="BG954" s="521"/>
      <c r="BH954" s="521"/>
      <c r="BI954" s="521"/>
      <c r="BJ954" s="521"/>
      <c r="BK954" s="521"/>
      <c r="BL954" s="521"/>
      <c r="BM954" s="521"/>
      <c r="BN954" s="521"/>
      <c r="BO954" s="521"/>
      <c r="BP954" s="521"/>
      <c r="BQ954" s="521"/>
      <c r="BR954" s="521"/>
      <c r="BS954" s="521"/>
      <c r="BT954" s="521"/>
      <c r="BU954" s="521"/>
      <c r="BV954" s="521"/>
      <c r="BW954" s="521"/>
      <c r="BX954" s="521"/>
      <c r="BY954" s="521"/>
      <c r="BZ954" s="521"/>
      <c r="CA954" s="521"/>
      <c r="CB954" s="521"/>
      <c r="CC954" s="521"/>
      <c r="CD954" s="521"/>
      <c r="CE954" s="521"/>
      <c r="CF954" s="521"/>
      <c r="CG954" s="521"/>
      <c r="CH954" s="521"/>
      <c r="CI954" s="521"/>
      <c r="CJ954" s="521"/>
      <c r="CK954" s="521"/>
      <c r="CL954" s="521"/>
      <c r="CM954" s="521"/>
      <c r="CN954" s="521"/>
      <c r="CO954" s="521"/>
      <c r="CP954" s="521"/>
      <c r="CQ954" s="521"/>
    </row>
    <row r="955" spans="1:95" s="69" customFormat="1" ht="15" customHeight="1" outlineLevel="1" x14ac:dyDescent="0.2">
      <c r="A955" s="11">
        <v>275</v>
      </c>
      <c r="B955" s="294"/>
      <c r="C955" s="292"/>
      <c r="D955" s="292"/>
      <c r="E955" s="293"/>
      <c r="F955" s="880" t="str">
        <f>'2. CAD NCCF'!F955:L955</f>
        <v>FI issued jumbo covered bonds, medium rated</v>
      </c>
      <c r="G955" s="881"/>
      <c r="H955" s="881"/>
      <c r="I955" s="881"/>
      <c r="J955" s="881"/>
      <c r="K955" s="881"/>
      <c r="L955" s="882"/>
      <c r="M955" s="400">
        <f t="shared" si="272"/>
        <v>0</v>
      </c>
      <c r="N955" s="411">
        <f t="shared" si="272"/>
        <v>0</v>
      </c>
      <c r="O955" s="414">
        <f t="shared" si="272"/>
        <v>0</v>
      </c>
      <c r="P955" s="414">
        <f t="shared" si="272"/>
        <v>0</v>
      </c>
      <c r="Q955" s="415">
        <f t="shared" si="272"/>
        <v>0</v>
      </c>
      <c r="R955" s="411">
        <f t="shared" si="272"/>
        <v>0</v>
      </c>
      <c r="S955" s="414">
        <f t="shared" si="272"/>
        <v>0</v>
      </c>
      <c r="T955" s="414">
        <f t="shared" si="272"/>
        <v>0</v>
      </c>
      <c r="U955" s="414">
        <f t="shared" si="272"/>
        <v>0</v>
      </c>
      <c r="V955" s="414">
        <f t="shared" si="272"/>
        <v>0</v>
      </c>
      <c r="W955" s="414">
        <f t="shared" si="272"/>
        <v>0</v>
      </c>
      <c r="X955" s="414">
        <f t="shared" si="272"/>
        <v>0</v>
      </c>
      <c r="Y955" s="414">
        <f t="shared" si="272"/>
        <v>0</v>
      </c>
      <c r="Z955" s="414">
        <f t="shared" si="272"/>
        <v>0</v>
      </c>
      <c r="AA955" s="414">
        <f t="shared" si="272"/>
        <v>0</v>
      </c>
      <c r="AB955" s="414">
        <f t="shared" si="272"/>
        <v>0</v>
      </c>
      <c r="AC955" s="400">
        <f t="shared" si="273"/>
        <v>0</v>
      </c>
      <c r="AD955" s="1743"/>
      <c r="AE955" s="1083"/>
      <c r="AF955" s="855"/>
      <c r="AG955" s="528"/>
      <c r="AH955" s="521"/>
      <c r="AI955" s="521"/>
      <c r="AJ955" s="521"/>
      <c r="AK955" s="521"/>
      <c r="AL955" s="521"/>
      <c r="AM955" s="521"/>
      <c r="AN955" s="521"/>
      <c r="AO955" s="521"/>
      <c r="AP955" s="521"/>
      <c r="AQ955" s="521"/>
      <c r="AR955" s="521"/>
      <c r="AS955" s="521"/>
      <c r="AT955" s="521"/>
      <c r="AU955" s="521"/>
      <c r="AV955" s="521"/>
      <c r="AW955" s="521"/>
      <c r="AX955" s="521"/>
      <c r="AY955" s="521"/>
      <c r="AZ955" s="521"/>
      <c r="BA955" s="521"/>
      <c r="BB955" s="521"/>
      <c r="BC955" s="521"/>
      <c r="BD955" s="521"/>
      <c r="BE955" s="521"/>
      <c r="BF955" s="521"/>
      <c r="BG955" s="521"/>
      <c r="BH955" s="521"/>
      <c r="BI955" s="521"/>
      <c r="BJ955" s="521"/>
      <c r="BK955" s="521"/>
      <c r="BL955" s="521"/>
      <c r="BM955" s="521"/>
      <c r="BN955" s="521"/>
      <c r="BO955" s="521"/>
      <c r="BP955" s="521"/>
      <c r="BQ955" s="521"/>
      <c r="BR955" s="521"/>
      <c r="BS955" s="521"/>
      <c r="BT955" s="521"/>
      <c r="BU955" s="521"/>
      <c r="BV955" s="521"/>
      <c r="BW955" s="521"/>
      <c r="BX955" s="521"/>
      <c r="BY955" s="521"/>
      <c r="BZ955" s="521"/>
      <c r="CA955" s="521"/>
      <c r="CB955" s="521"/>
      <c r="CC955" s="521"/>
      <c r="CD955" s="521"/>
      <c r="CE955" s="521"/>
      <c r="CF955" s="521"/>
      <c r="CG955" s="521"/>
      <c r="CH955" s="521"/>
      <c r="CI955" s="521"/>
      <c r="CJ955" s="521"/>
      <c r="CK955" s="521"/>
      <c r="CL955" s="521"/>
      <c r="CM955" s="521"/>
      <c r="CN955" s="521"/>
      <c r="CO955" s="521"/>
      <c r="CP955" s="521"/>
      <c r="CQ955" s="521"/>
    </row>
    <row r="956" spans="1:95" s="69" customFormat="1" ht="15" customHeight="1" outlineLevel="1" x14ac:dyDescent="0.2">
      <c r="A956" s="11">
        <v>276</v>
      </c>
      <c r="B956" s="294"/>
      <c r="C956" s="292"/>
      <c r="D956" s="292"/>
      <c r="E956" s="877" t="str">
        <f>'2. CAD NCCF'!E956:L956</f>
        <v>Non-FI issued CBP, low or not rated</v>
      </c>
      <c r="F956" s="878"/>
      <c r="G956" s="878"/>
      <c r="H956" s="878"/>
      <c r="I956" s="878"/>
      <c r="J956" s="878"/>
      <c r="K956" s="878"/>
      <c r="L956" s="879"/>
      <c r="M956" s="399">
        <f>SUBTOTAL(9,M957:M958)</f>
        <v>0</v>
      </c>
      <c r="N956" s="402">
        <f t="shared" ref="N956:AC956" si="274">SUBTOTAL(9,N957:N958)</f>
        <v>0</v>
      </c>
      <c r="O956" s="406">
        <f t="shared" si="274"/>
        <v>0</v>
      </c>
      <c r="P956" s="405">
        <f t="shared" si="274"/>
        <v>0</v>
      </c>
      <c r="Q956" s="407">
        <f t="shared" si="274"/>
        <v>0</v>
      </c>
      <c r="R956" s="402">
        <f t="shared" si="274"/>
        <v>0</v>
      </c>
      <c r="S956" s="405">
        <f t="shared" si="274"/>
        <v>0</v>
      </c>
      <c r="T956" s="406">
        <f t="shared" si="274"/>
        <v>0</v>
      </c>
      <c r="U956" s="405">
        <f t="shared" si="274"/>
        <v>0</v>
      </c>
      <c r="V956" s="406">
        <f t="shared" si="274"/>
        <v>0</v>
      </c>
      <c r="W956" s="405">
        <f t="shared" si="274"/>
        <v>0</v>
      </c>
      <c r="X956" s="406">
        <f t="shared" si="274"/>
        <v>0</v>
      </c>
      <c r="Y956" s="405">
        <f t="shared" si="274"/>
        <v>0</v>
      </c>
      <c r="Z956" s="406">
        <f t="shared" si="274"/>
        <v>0</v>
      </c>
      <c r="AA956" s="405">
        <f t="shared" si="274"/>
        <v>0</v>
      </c>
      <c r="AB956" s="416">
        <f t="shared" si="274"/>
        <v>0</v>
      </c>
      <c r="AC956" s="399">
        <f t="shared" si="274"/>
        <v>0</v>
      </c>
      <c r="AD956" s="1743"/>
      <c r="AE956" s="1083"/>
      <c r="AF956" s="855"/>
      <c r="AG956" s="528"/>
      <c r="AH956" s="521"/>
      <c r="AI956" s="521"/>
      <c r="AJ956" s="521"/>
      <c r="AK956" s="521"/>
      <c r="AL956" s="521"/>
      <c r="AM956" s="521"/>
      <c r="AN956" s="521"/>
      <c r="AO956" s="521"/>
      <c r="AP956" s="521"/>
      <c r="AQ956" s="521"/>
      <c r="AR956" s="521"/>
      <c r="AS956" s="521"/>
      <c r="AT956" s="521"/>
      <c r="AU956" s="521"/>
      <c r="AV956" s="521"/>
      <c r="AW956" s="521"/>
      <c r="AX956" s="521"/>
      <c r="AY956" s="521"/>
      <c r="AZ956" s="521"/>
      <c r="BA956" s="521"/>
      <c r="BB956" s="521"/>
      <c r="BC956" s="521"/>
      <c r="BD956" s="521"/>
      <c r="BE956" s="521"/>
      <c r="BF956" s="521"/>
      <c r="BG956" s="521"/>
      <c r="BH956" s="521"/>
      <c r="BI956" s="521"/>
      <c r="BJ956" s="521"/>
      <c r="BK956" s="521"/>
      <c r="BL956" s="521"/>
      <c r="BM956" s="521"/>
      <c r="BN956" s="521"/>
      <c r="BO956" s="521"/>
      <c r="BP956" s="521"/>
      <c r="BQ956" s="521"/>
      <c r="BR956" s="521"/>
      <c r="BS956" s="521"/>
      <c r="BT956" s="521"/>
      <c r="BU956" s="521"/>
      <c r="BV956" s="521"/>
      <c r="BW956" s="521"/>
      <c r="BX956" s="521"/>
      <c r="BY956" s="521"/>
      <c r="BZ956" s="521"/>
      <c r="CA956" s="521"/>
      <c r="CB956" s="521"/>
      <c r="CC956" s="521"/>
      <c r="CD956" s="521"/>
      <c r="CE956" s="521"/>
      <c r="CF956" s="521"/>
      <c r="CG956" s="521"/>
      <c r="CH956" s="521"/>
      <c r="CI956" s="521"/>
      <c r="CJ956" s="521"/>
      <c r="CK956" s="521"/>
      <c r="CL956" s="521"/>
      <c r="CM956" s="521"/>
      <c r="CN956" s="521"/>
      <c r="CO956" s="521"/>
      <c r="CP956" s="521"/>
      <c r="CQ956" s="521"/>
    </row>
    <row r="957" spans="1:95" s="69" customFormat="1" ht="15" customHeight="1" outlineLevel="1" x14ac:dyDescent="0.2">
      <c r="A957" s="11">
        <v>277</v>
      </c>
      <c r="B957" s="294"/>
      <c r="C957" s="292"/>
      <c r="D957" s="292"/>
      <c r="E957" s="293"/>
      <c r="F957" s="880" t="str">
        <f>'2. CAD NCCF'!F957:L957</f>
        <v>Non-FI issued unsecured bonds and paper, low or not rated</v>
      </c>
      <c r="G957" s="881"/>
      <c r="H957" s="881"/>
      <c r="I957" s="881"/>
      <c r="J957" s="881"/>
      <c r="K957" s="881"/>
      <c r="L957" s="882"/>
      <c r="M957" s="400">
        <f t="shared" ref="M957:AB958" si="275">M181</f>
        <v>0</v>
      </c>
      <c r="N957" s="411">
        <f t="shared" si="275"/>
        <v>0</v>
      </c>
      <c r="O957" s="414">
        <f t="shared" si="275"/>
        <v>0</v>
      </c>
      <c r="P957" s="414">
        <f t="shared" si="275"/>
        <v>0</v>
      </c>
      <c r="Q957" s="415">
        <f t="shared" si="275"/>
        <v>0</v>
      </c>
      <c r="R957" s="411">
        <f t="shared" si="275"/>
        <v>0</v>
      </c>
      <c r="S957" s="414">
        <f t="shared" si="275"/>
        <v>0</v>
      </c>
      <c r="T957" s="414">
        <f t="shared" si="275"/>
        <v>0</v>
      </c>
      <c r="U957" s="414">
        <f t="shared" si="275"/>
        <v>0</v>
      </c>
      <c r="V957" s="414">
        <f t="shared" si="275"/>
        <v>0</v>
      </c>
      <c r="W957" s="414">
        <f t="shared" si="275"/>
        <v>0</v>
      </c>
      <c r="X957" s="414">
        <f t="shared" si="275"/>
        <v>0</v>
      </c>
      <c r="Y957" s="414">
        <f t="shared" si="275"/>
        <v>0</v>
      </c>
      <c r="Z957" s="414">
        <f t="shared" si="275"/>
        <v>0</v>
      </c>
      <c r="AA957" s="414">
        <f t="shared" si="275"/>
        <v>0</v>
      </c>
      <c r="AB957" s="414">
        <f t="shared" si="275"/>
        <v>0</v>
      </c>
      <c r="AC957" s="400">
        <f t="shared" ref="AC957:AC958" si="276">M957-SUM(N957:AB957)</f>
        <v>0</v>
      </c>
      <c r="AD957" s="1743"/>
      <c r="AE957" s="1083"/>
      <c r="AF957" s="855"/>
      <c r="AG957" s="528"/>
      <c r="AH957" s="521"/>
      <c r="AI957" s="521"/>
      <c r="AJ957" s="521"/>
      <c r="AK957" s="521"/>
      <c r="AL957" s="521"/>
      <c r="AM957" s="521"/>
      <c r="AN957" s="521"/>
      <c r="AO957" s="521"/>
      <c r="AP957" s="521"/>
      <c r="AQ957" s="521"/>
      <c r="AR957" s="521"/>
      <c r="AS957" s="521"/>
      <c r="AT957" s="521"/>
      <c r="AU957" s="521"/>
      <c r="AV957" s="521"/>
      <c r="AW957" s="521"/>
      <c r="AX957" s="521"/>
      <c r="AY957" s="521"/>
      <c r="AZ957" s="521"/>
      <c r="BA957" s="521"/>
      <c r="BB957" s="521"/>
      <c r="BC957" s="521"/>
      <c r="BD957" s="521"/>
      <c r="BE957" s="521"/>
      <c r="BF957" s="521"/>
      <c r="BG957" s="521"/>
      <c r="BH957" s="521"/>
      <c r="BI957" s="521"/>
      <c r="BJ957" s="521"/>
      <c r="BK957" s="521"/>
      <c r="BL957" s="521"/>
      <c r="BM957" s="521"/>
      <c r="BN957" s="521"/>
      <c r="BO957" s="521"/>
      <c r="BP957" s="521"/>
      <c r="BQ957" s="521"/>
      <c r="BR957" s="521"/>
      <c r="BS957" s="521"/>
      <c r="BT957" s="521"/>
      <c r="BU957" s="521"/>
      <c r="BV957" s="521"/>
      <c r="BW957" s="521"/>
      <c r="BX957" s="521"/>
      <c r="BY957" s="521"/>
      <c r="BZ957" s="521"/>
      <c r="CA957" s="521"/>
      <c r="CB957" s="521"/>
      <c r="CC957" s="521"/>
      <c r="CD957" s="521"/>
      <c r="CE957" s="521"/>
      <c r="CF957" s="521"/>
      <c r="CG957" s="521"/>
      <c r="CH957" s="521"/>
      <c r="CI957" s="521"/>
      <c r="CJ957" s="521"/>
      <c r="CK957" s="521"/>
      <c r="CL957" s="521"/>
      <c r="CM957" s="521"/>
      <c r="CN957" s="521"/>
      <c r="CO957" s="521"/>
      <c r="CP957" s="521"/>
      <c r="CQ957" s="521"/>
    </row>
    <row r="958" spans="1:95" s="69" customFormat="1" ht="15" customHeight="1" outlineLevel="1" x14ac:dyDescent="0.2">
      <c r="A958" s="11">
        <v>278</v>
      </c>
      <c r="B958" s="294"/>
      <c r="C958" s="292"/>
      <c r="D958" s="292"/>
      <c r="E958" s="293"/>
      <c r="F958" s="880" t="str">
        <f>'2. CAD NCCF'!F958:L958</f>
        <v>Non-FI issued covered bonds, low or not rated</v>
      </c>
      <c r="G958" s="881"/>
      <c r="H958" s="881"/>
      <c r="I958" s="881"/>
      <c r="J958" s="881"/>
      <c r="K958" s="881"/>
      <c r="L958" s="882"/>
      <c r="M958" s="400">
        <f t="shared" si="275"/>
        <v>0</v>
      </c>
      <c r="N958" s="411">
        <f t="shared" si="275"/>
        <v>0</v>
      </c>
      <c r="O958" s="414">
        <f t="shared" si="275"/>
        <v>0</v>
      </c>
      <c r="P958" s="414">
        <f t="shared" si="275"/>
        <v>0</v>
      </c>
      <c r="Q958" s="415">
        <f t="shared" si="275"/>
        <v>0</v>
      </c>
      <c r="R958" s="411">
        <f t="shared" si="275"/>
        <v>0</v>
      </c>
      <c r="S958" s="414">
        <f t="shared" si="275"/>
        <v>0</v>
      </c>
      <c r="T958" s="414">
        <f t="shared" si="275"/>
        <v>0</v>
      </c>
      <c r="U958" s="414">
        <f t="shared" si="275"/>
        <v>0</v>
      </c>
      <c r="V958" s="414">
        <f t="shared" si="275"/>
        <v>0</v>
      </c>
      <c r="W958" s="414">
        <f t="shared" si="275"/>
        <v>0</v>
      </c>
      <c r="X958" s="414">
        <f t="shared" si="275"/>
        <v>0</v>
      </c>
      <c r="Y958" s="414">
        <f t="shared" si="275"/>
        <v>0</v>
      </c>
      <c r="Z958" s="414">
        <f t="shared" si="275"/>
        <v>0</v>
      </c>
      <c r="AA958" s="414">
        <f t="shared" si="275"/>
        <v>0</v>
      </c>
      <c r="AB958" s="414">
        <f t="shared" si="275"/>
        <v>0</v>
      </c>
      <c r="AC958" s="400">
        <f t="shared" si="276"/>
        <v>0</v>
      </c>
      <c r="AD958" s="1743"/>
      <c r="AE958" s="1083"/>
      <c r="AF958" s="855"/>
      <c r="AG958" s="528"/>
      <c r="AH958" s="521"/>
      <c r="AI958" s="521"/>
      <c r="AJ958" s="521"/>
      <c r="AK958" s="521"/>
      <c r="AL958" s="521"/>
      <c r="AM958" s="521"/>
      <c r="AN958" s="521"/>
      <c r="AO958" s="521"/>
      <c r="AP958" s="521"/>
      <c r="AQ958" s="521"/>
      <c r="AR958" s="521"/>
      <c r="AS958" s="521"/>
      <c r="AT958" s="521"/>
      <c r="AU958" s="521"/>
      <c r="AV958" s="521"/>
      <c r="AW958" s="521"/>
      <c r="AX958" s="521"/>
      <c r="AY958" s="521"/>
      <c r="AZ958" s="521"/>
      <c r="BA958" s="521"/>
      <c r="BB958" s="521"/>
      <c r="BC958" s="521"/>
      <c r="BD958" s="521"/>
      <c r="BE958" s="521"/>
      <c r="BF958" s="521"/>
      <c r="BG958" s="521"/>
      <c r="BH958" s="521"/>
      <c r="BI958" s="521"/>
      <c r="BJ958" s="521"/>
      <c r="BK958" s="521"/>
      <c r="BL958" s="521"/>
      <c r="BM958" s="521"/>
      <c r="BN958" s="521"/>
      <c r="BO958" s="521"/>
      <c r="BP958" s="521"/>
      <c r="BQ958" s="521"/>
      <c r="BR958" s="521"/>
      <c r="BS958" s="521"/>
      <c r="BT958" s="521"/>
      <c r="BU958" s="521"/>
      <c r="BV958" s="521"/>
      <c r="BW958" s="521"/>
      <c r="BX958" s="521"/>
      <c r="BY958" s="521"/>
      <c r="BZ958" s="521"/>
      <c r="CA958" s="521"/>
      <c r="CB958" s="521"/>
      <c r="CC958" s="521"/>
      <c r="CD958" s="521"/>
      <c r="CE958" s="521"/>
      <c r="CF958" s="521"/>
      <c r="CG958" s="521"/>
      <c r="CH958" s="521"/>
      <c r="CI958" s="521"/>
      <c r="CJ958" s="521"/>
      <c r="CK958" s="521"/>
      <c r="CL958" s="521"/>
      <c r="CM958" s="521"/>
      <c r="CN958" s="521"/>
      <c r="CO958" s="521"/>
      <c r="CP958" s="521"/>
      <c r="CQ958" s="521"/>
    </row>
    <row r="959" spans="1:95" s="69" customFormat="1" ht="15" customHeight="1" outlineLevel="1" x14ac:dyDescent="0.2">
      <c r="A959" s="11">
        <v>279</v>
      </c>
      <c r="B959" s="294"/>
      <c r="C959" s="292"/>
      <c r="D959" s="292"/>
      <c r="E959" s="877" t="str">
        <f>'2. CAD NCCF'!E959:L959</f>
        <v>FI issued CBP, low or not rated</v>
      </c>
      <c r="F959" s="878"/>
      <c r="G959" s="878"/>
      <c r="H959" s="878"/>
      <c r="I959" s="878"/>
      <c r="J959" s="878"/>
      <c r="K959" s="878"/>
      <c r="L959" s="879"/>
      <c r="M959" s="399">
        <f>SUBTOTAL(9,M960:M962)</f>
        <v>0</v>
      </c>
      <c r="N959" s="402">
        <f t="shared" ref="N959:AC959" si="277">SUBTOTAL(9,N960:N962)</f>
        <v>0</v>
      </c>
      <c r="O959" s="406">
        <f t="shared" si="277"/>
        <v>0</v>
      </c>
      <c r="P959" s="405">
        <f t="shared" si="277"/>
        <v>0</v>
      </c>
      <c r="Q959" s="407">
        <f t="shared" si="277"/>
        <v>0</v>
      </c>
      <c r="R959" s="402">
        <f t="shared" si="277"/>
        <v>0</v>
      </c>
      <c r="S959" s="405">
        <f t="shared" si="277"/>
        <v>0</v>
      </c>
      <c r="T959" s="406">
        <f t="shared" si="277"/>
        <v>0</v>
      </c>
      <c r="U959" s="405">
        <f t="shared" si="277"/>
        <v>0</v>
      </c>
      <c r="V959" s="406">
        <f t="shared" si="277"/>
        <v>0</v>
      </c>
      <c r="W959" s="405">
        <f t="shared" si="277"/>
        <v>0</v>
      </c>
      <c r="X959" s="406">
        <f t="shared" si="277"/>
        <v>0</v>
      </c>
      <c r="Y959" s="405">
        <f t="shared" si="277"/>
        <v>0</v>
      </c>
      <c r="Z959" s="406">
        <f t="shared" si="277"/>
        <v>0</v>
      </c>
      <c r="AA959" s="405">
        <f t="shared" si="277"/>
        <v>0</v>
      </c>
      <c r="AB959" s="416">
        <f t="shared" si="277"/>
        <v>0</v>
      </c>
      <c r="AC959" s="399">
        <f t="shared" si="277"/>
        <v>0</v>
      </c>
      <c r="AD959" s="1743"/>
      <c r="AE959" s="1083"/>
      <c r="AF959" s="855"/>
      <c r="AG959" s="528"/>
      <c r="AH959" s="521"/>
      <c r="AI959" s="521"/>
      <c r="AJ959" s="521"/>
      <c r="AK959" s="521"/>
      <c r="AL959" s="521"/>
      <c r="AM959" s="521"/>
      <c r="AN959" s="521"/>
      <c r="AO959" s="521"/>
      <c r="AP959" s="521"/>
      <c r="AQ959" s="521"/>
      <c r="AR959" s="521"/>
      <c r="AS959" s="521"/>
      <c r="AT959" s="521"/>
      <c r="AU959" s="521"/>
      <c r="AV959" s="521"/>
      <c r="AW959" s="521"/>
      <c r="AX959" s="521"/>
      <c r="AY959" s="521"/>
      <c r="AZ959" s="521"/>
      <c r="BA959" s="521"/>
      <c r="BB959" s="521"/>
      <c r="BC959" s="521"/>
      <c r="BD959" s="521"/>
      <c r="BE959" s="521"/>
      <c r="BF959" s="521"/>
      <c r="BG959" s="521"/>
      <c r="BH959" s="521"/>
      <c r="BI959" s="521"/>
      <c r="BJ959" s="521"/>
      <c r="BK959" s="521"/>
      <c r="BL959" s="521"/>
      <c r="BM959" s="521"/>
      <c r="BN959" s="521"/>
      <c r="BO959" s="521"/>
      <c r="BP959" s="521"/>
      <c r="BQ959" s="521"/>
      <c r="BR959" s="521"/>
      <c r="BS959" s="521"/>
      <c r="BT959" s="521"/>
      <c r="BU959" s="521"/>
      <c r="BV959" s="521"/>
      <c r="BW959" s="521"/>
      <c r="BX959" s="521"/>
      <c r="BY959" s="521"/>
      <c r="BZ959" s="521"/>
      <c r="CA959" s="521"/>
      <c r="CB959" s="521"/>
      <c r="CC959" s="521"/>
      <c r="CD959" s="521"/>
      <c r="CE959" s="521"/>
      <c r="CF959" s="521"/>
      <c r="CG959" s="521"/>
      <c r="CH959" s="521"/>
      <c r="CI959" s="521"/>
      <c r="CJ959" s="521"/>
      <c r="CK959" s="521"/>
      <c r="CL959" s="521"/>
      <c r="CM959" s="521"/>
      <c r="CN959" s="521"/>
      <c r="CO959" s="521"/>
      <c r="CP959" s="521"/>
      <c r="CQ959" s="521"/>
    </row>
    <row r="960" spans="1:95" s="69" customFormat="1" ht="15" customHeight="1" outlineLevel="1" x14ac:dyDescent="0.2">
      <c r="A960" s="11">
        <v>280</v>
      </c>
      <c r="B960" s="294"/>
      <c r="C960" s="292"/>
      <c r="D960" s="292"/>
      <c r="E960" s="293"/>
      <c r="F960" s="880" t="str">
        <f>'2. CAD NCCF'!F960:L960</f>
        <v>FI issued unsecured bonds and paper, low or not rated</v>
      </c>
      <c r="G960" s="881"/>
      <c r="H960" s="881"/>
      <c r="I960" s="881"/>
      <c r="J960" s="881"/>
      <c r="K960" s="881"/>
      <c r="L960" s="882"/>
      <c r="M960" s="400">
        <f t="shared" ref="M960:AB962" si="278">M184</f>
        <v>0</v>
      </c>
      <c r="N960" s="411">
        <f t="shared" si="278"/>
        <v>0</v>
      </c>
      <c r="O960" s="414">
        <f t="shared" si="278"/>
        <v>0</v>
      </c>
      <c r="P960" s="414">
        <f t="shared" si="278"/>
        <v>0</v>
      </c>
      <c r="Q960" s="415">
        <f t="shared" si="278"/>
        <v>0</v>
      </c>
      <c r="R960" s="411">
        <f t="shared" si="278"/>
        <v>0</v>
      </c>
      <c r="S960" s="414">
        <f t="shared" si="278"/>
        <v>0</v>
      </c>
      <c r="T960" s="414">
        <f t="shared" si="278"/>
        <v>0</v>
      </c>
      <c r="U960" s="414">
        <f t="shared" si="278"/>
        <v>0</v>
      </c>
      <c r="V960" s="414">
        <f t="shared" si="278"/>
        <v>0</v>
      </c>
      <c r="W960" s="414">
        <f t="shared" si="278"/>
        <v>0</v>
      </c>
      <c r="X960" s="414">
        <f t="shared" si="278"/>
        <v>0</v>
      </c>
      <c r="Y960" s="414">
        <f t="shared" si="278"/>
        <v>0</v>
      </c>
      <c r="Z960" s="414">
        <f t="shared" si="278"/>
        <v>0</v>
      </c>
      <c r="AA960" s="414">
        <f t="shared" si="278"/>
        <v>0</v>
      </c>
      <c r="AB960" s="414">
        <f t="shared" si="278"/>
        <v>0</v>
      </c>
      <c r="AC960" s="400">
        <f t="shared" ref="AC960:AC962" si="279">M960-SUM(N960:AB960)</f>
        <v>0</v>
      </c>
      <c r="AD960" s="1743"/>
      <c r="AE960" s="1083"/>
      <c r="AF960" s="855"/>
      <c r="AG960" s="528"/>
      <c r="AH960" s="521"/>
      <c r="AI960" s="521"/>
      <c r="AJ960" s="521"/>
      <c r="AK960" s="521"/>
      <c r="AL960" s="521"/>
      <c r="AM960" s="521"/>
      <c r="AN960" s="521"/>
      <c r="AO960" s="521"/>
      <c r="AP960" s="521"/>
      <c r="AQ960" s="521"/>
      <c r="AR960" s="521"/>
      <c r="AS960" s="521"/>
      <c r="AT960" s="521"/>
      <c r="AU960" s="521"/>
      <c r="AV960" s="521"/>
      <c r="AW960" s="521"/>
      <c r="AX960" s="521"/>
      <c r="AY960" s="521"/>
      <c r="AZ960" s="521"/>
      <c r="BA960" s="521"/>
      <c r="BB960" s="521"/>
      <c r="BC960" s="521"/>
      <c r="BD960" s="521"/>
      <c r="BE960" s="521"/>
      <c r="BF960" s="521"/>
      <c r="BG960" s="521"/>
      <c r="BH960" s="521"/>
      <c r="BI960" s="521"/>
      <c r="BJ960" s="521"/>
      <c r="BK960" s="521"/>
      <c r="BL960" s="521"/>
      <c r="BM960" s="521"/>
      <c r="BN960" s="521"/>
      <c r="BO960" s="521"/>
      <c r="BP960" s="521"/>
      <c r="BQ960" s="521"/>
      <c r="BR960" s="521"/>
      <c r="BS960" s="521"/>
      <c r="BT960" s="521"/>
      <c r="BU960" s="521"/>
      <c r="BV960" s="521"/>
      <c r="BW960" s="521"/>
      <c r="BX960" s="521"/>
      <c r="BY960" s="521"/>
      <c r="BZ960" s="521"/>
      <c r="CA960" s="521"/>
      <c r="CB960" s="521"/>
      <c r="CC960" s="521"/>
      <c r="CD960" s="521"/>
      <c r="CE960" s="521"/>
      <c r="CF960" s="521"/>
      <c r="CG960" s="521"/>
      <c r="CH960" s="521"/>
      <c r="CI960" s="521"/>
      <c r="CJ960" s="521"/>
      <c r="CK960" s="521"/>
      <c r="CL960" s="521"/>
      <c r="CM960" s="521"/>
      <c r="CN960" s="521"/>
      <c r="CO960" s="521"/>
      <c r="CP960" s="521"/>
      <c r="CQ960" s="521"/>
    </row>
    <row r="961" spans="1:95" s="69" customFormat="1" ht="15" customHeight="1" outlineLevel="1" x14ac:dyDescent="0.2">
      <c r="A961" s="11">
        <v>281</v>
      </c>
      <c r="B961" s="294"/>
      <c r="C961" s="289"/>
      <c r="D961" s="289"/>
      <c r="E961" s="289"/>
      <c r="F961" s="880" t="str">
        <f>'2. CAD NCCF'!F961:L961</f>
        <v>FI issued covered bonds, low or not rated</v>
      </c>
      <c r="G961" s="881"/>
      <c r="H961" s="881"/>
      <c r="I961" s="881"/>
      <c r="J961" s="881"/>
      <c r="K961" s="881"/>
      <c r="L961" s="882"/>
      <c r="M961" s="400">
        <f t="shared" si="278"/>
        <v>0</v>
      </c>
      <c r="N961" s="411">
        <f t="shared" si="278"/>
        <v>0</v>
      </c>
      <c r="O961" s="414">
        <f t="shared" si="278"/>
        <v>0</v>
      </c>
      <c r="P961" s="414">
        <f t="shared" si="278"/>
        <v>0</v>
      </c>
      <c r="Q961" s="415">
        <f t="shared" si="278"/>
        <v>0</v>
      </c>
      <c r="R961" s="411">
        <f t="shared" si="278"/>
        <v>0</v>
      </c>
      <c r="S961" s="414">
        <f t="shared" si="278"/>
        <v>0</v>
      </c>
      <c r="T961" s="414">
        <f t="shared" si="278"/>
        <v>0</v>
      </c>
      <c r="U961" s="414">
        <f t="shared" si="278"/>
        <v>0</v>
      </c>
      <c r="V961" s="414">
        <f t="shared" si="278"/>
        <v>0</v>
      </c>
      <c r="W961" s="414">
        <f t="shared" si="278"/>
        <v>0</v>
      </c>
      <c r="X961" s="414">
        <f t="shared" si="278"/>
        <v>0</v>
      </c>
      <c r="Y961" s="414">
        <f t="shared" si="278"/>
        <v>0</v>
      </c>
      <c r="Z961" s="414">
        <f t="shared" si="278"/>
        <v>0</v>
      </c>
      <c r="AA961" s="414">
        <f t="shared" si="278"/>
        <v>0</v>
      </c>
      <c r="AB961" s="414">
        <f t="shared" si="278"/>
        <v>0</v>
      </c>
      <c r="AC961" s="400">
        <f t="shared" si="279"/>
        <v>0</v>
      </c>
      <c r="AD961" s="1743"/>
      <c r="AE961" s="1083"/>
      <c r="AF961" s="855"/>
      <c r="AG961" s="528"/>
      <c r="AH961" s="521"/>
      <c r="AI961" s="521"/>
      <c r="AJ961" s="521"/>
      <c r="AK961" s="521"/>
      <c r="AL961" s="521"/>
      <c r="AM961" s="521"/>
      <c r="AN961" s="521"/>
      <c r="AO961" s="521"/>
      <c r="AP961" s="521"/>
      <c r="AQ961" s="521"/>
      <c r="AR961" s="521"/>
      <c r="AS961" s="521"/>
      <c r="AT961" s="521"/>
      <c r="AU961" s="521"/>
      <c r="AV961" s="521"/>
      <c r="AW961" s="521"/>
      <c r="AX961" s="521"/>
      <c r="AY961" s="521"/>
      <c r="AZ961" s="521"/>
      <c r="BA961" s="521"/>
      <c r="BB961" s="521"/>
      <c r="BC961" s="521"/>
      <c r="BD961" s="521"/>
      <c r="BE961" s="521"/>
      <c r="BF961" s="521"/>
      <c r="BG961" s="521"/>
      <c r="BH961" s="521"/>
      <c r="BI961" s="521"/>
      <c r="BJ961" s="521"/>
      <c r="BK961" s="521"/>
      <c r="BL961" s="521"/>
      <c r="BM961" s="521"/>
      <c r="BN961" s="521"/>
      <c r="BO961" s="521"/>
      <c r="BP961" s="521"/>
      <c r="BQ961" s="521"/>
      <c r="BR961" s="521"/>
      <c r="BS961" s="521"/>
      <c r="BT961" s="521"/>
      <c r="BU961" s="521"/>
      <c r="BV961" s="521"/>
      <c r="BW961" s="521"/>
      <c r="BX961" s="521"/>
      <c r="BY961" s="521"/>
      <c r="BZ961" s="521"/>
      <c r="CA961" s="521"/>
      <c r="CB961" s="521"/>
      <c r="CC961" s="521"/>
      <c r="CD961" s="521"/>
      <c r="CE961" s="521"/>
      <c r="CF961" s="521"/>
      <c r="CG961" s="521"/>
      <c r="CH961" s="521"/>
      <c r="CI961" s="521"/>
      <c r="CJ961" s="521"/>
      <c r="CK961" s="521"/>
      <c r="CL961" s="521"/>
      <c r="CM961" s="521"/>
      <c r="CN961" s="521"/>
      <c r="CO961" s="521"/>
      <c r="CP961" s="521"/>
      <c r="CQ961" s="521"/>
    </row>
    <row r="962" spans="1:95" s="69" customFormat="1" ht="15" customHeight="1" outlineLevel="1" x14ac:dyDescent="0.2">
      <c r="A962" s="11">
        <v>282</v>
      </c>
      <c r="B962" s="294"/>
      <c r="C962" s="289"/>
      <c r="D962" s="289"/>
      <c r="E962" s="289"/>
      <c r="F962" s="880" t="str">
        <f>'2. CAD NCCF'!F962:L962</f>
        <v>FI issued jumbo covered bonds, low or not rated</v>
      </c>
      <c r="G962" s="881"/>
      <c r="H962" s="881"/>
      <c r="I962" s="881"/>
      <c r="J962" s="881"/>
      <c r="K962" s="881"/>
      <c r="L962" s="882"/>
      <c r="M962" s="400">
        <f t="shared" si="278"/>
        <v>0</v>
      </c>
      <c r="N962" s="411">
        <f t="shared" si="278"/>
        <v>0</v>
      </c>
      <c r="O962" s="414">
        <f t="shared" si="278"/>
        <v>0</v>
      </c>
      <c r="P962" s="414">
        <f t="shared" si="278"/>
        <v>0</v>
      </c>
      <c r="Q962" s="415">
        <f t="shared" si="278"/>
        <v>0</v>
      </c>
      <c r="R962" s="411">
        <f t="shared" si="278"/>
        <v>0</v>
      </c>
      <c r="S962" s="414">
        <f t="shared" si="278"/>
        <v>0</v>
      </c>
      <c r="T962" s="414">
        <f t="shared" si="278"/>
        <v>0</v>
      </c>
      <c r="U962" s="414">
        <f t="shared" si="278"/>
        <v>0</v>
      </c>
      <c r="V962" s="414">
        <f t="shared" si="278"/>
        <v>0</v>
      </c>
      <c r="W962" s="414">
        <f t="shared" si="278"/>
        <v>0</v>
      </c>
      <c r="X962" s="414">
        <f t="shared" si="278"/>
        <v>0</v>
      </c>
      <c r="Y962" s="414">
        <f t="shared" si="278"/>
        <v>0</v>
      </c>
      <c r="Z962" s="414">
        <f t="shared" si="278"/>
        <v>0</v>
      </c>
      <c r="AA962" s="414">
        <f t="shared" si="278"/>
        <v>0</v>
      </c>
      <c r="AB962" s="414">
        <f t="shared" si="278"/>
        <v>0</v>
      </c>
      <c r="AC962" s="400">
        <f t="shared" si="279"/>
        <v>0</v>
      </c>
      <c r="AD962" s="1744"/>
      <c r="AE962" s="858"/>
      <c r="AF962" s="858"/>
      <c r="AG962" s="528"/>
      <c r="AH962" s="521"/>
      <c r="AI962" s="521"/>
      <c r="AJ962" s="521"/>
      <c r="AK962" s="521"/>
      <c r="AL962" s="521"/>
      <c r="AM962" s="521"/>
      <c r="AN962" s="521"/>
      <c r="AO962" s="521"/>
      <c r="AP962" s="521"/>
      <c r="AQ962" s="521"/>
      <c r="AR962" s="521"/>
      <c r="AS962" s="521"/>
      <c r="AT962" s="521"/>
      <c r="AU962" s="521"/>
      <c r="AV962" s="521"/>
      <c r="AW962" s="521"/>
      <c r="AX962" s="521"/>
      <c r="AY962" s="521"/>
      <c r="AZ962" s="521"/>
      <c r="BA962" s="521"/>
      <c r="BB962" s="521"/>
      <c r="BC962" s="521"/>
      <c r="BD962" s="521"/>
      <c r="BE962" s="521"/>
      <c r="BF962" s="521"/>
      <c r="BG962" s="521"/>
      <c r="BH962" s="521"/>
      <c r="BI962" s="521"/>
      <c r="BJ962" s="521"/>
      <c r="BK962" s="521"/>
      <c r="BL962" s="521"/>
      <c r="BM962" s="521"/>
      <c r="BN962" s="521"/>
      <c r="BO962" s="521"/>
      <c r="BP962" s="521"/>
      <c r="BQ962" s="521"/>
      <c r="BR962" s="521"/>
      <c r="BS962" s="521"/>
      <c r="BT962" s="521"/>
      <c r="BU962" s="521"/>
      <c r="BV962" s="521"/>
      <c r="BW962" s="521"/>
      <c r="BX962" s="521"/>
      <c r="BY962" s="521"/>
      <c r="BZ962" s="521"/>
      <c r="CA962" s="521"/>
      <c r="CB962" s="521"/>
      <c r="CC962" s="521"/>
      <c r="CD962" s="521"/>
      <c r="CE962" s="521"/>
      <c r="CF962" s="521"/>
      <c r="CG962" s="521"/>
      <c r="CH962" s="521"/>
      <c r="CI962" s="521"/>
      <c r="CJ962" s="521"/>
      <c r="CK962" s="521"/>
      <c r="CL962" s="521"/>
      <c r="CM962" s="521"/>
      <c r="CN962" s="521"/>
      <c r="CO962" s="521"/>
      <c r="CP962" s="521"/>
      <c r="CQ962" s="521"/>
    </row>
    <row r="963" spans="1:95" s="69" customFormat="1" outlineLevel="1" x14ac:dyDescent="0.2">
      <c r="A963" s="11">
        <v>283</v>
      </c>
      <c r="B963" s="294"/>
      <c r="C963" s="289"/>
      <c r="D963" s="868" t="str">
        <f>'2. CAD NCCF'!D963:AF963</f>
        <v>Asset backed securities (ABS) and Asset backed commercial paper (ABCP)</v>
      </c>
      <c r="E963" s="869"/>
      <c r="F963" s="869"/>
      <c r="G963" s="869"/>
      <c r="H963" s="869"/>
      <c r="I963" s="869"/>
      <c r="J963" s="869"/>
      <c r="K963" s="869"/>
      <c r="L963" s="869"/>
      <c r="M963" s="869"/>
      <c r="N963" s="869"/>
      <c r="O963" s="869"/>
      <c r="P963" s="869"/>
      <c r="Q963" s="869"/>
      <c r="R963" s="869"/>
      <c r="S963" s="869"/>
      <c r="T963" s="869"/>
      <c r="U963" s="869"/>
      <c r="V963" s="869"/>
      <c r="W963" s="869"/>
      <c r="X963" s="869"/>
      <c r="Y963" s="869"/>
      <c r="Z963" s="869"/>
      <c r="AA963" s="869"/>
      <c r="AB963" s="869"/>
      <c r="AC963" s="869"/>
      <c r="AD963" s="869"/>
      <c r="AE963" s="869"/>
      <c r="AF963" s="869"/>
      <c r="AG963" s="528"/>
      <c r="AH963" s="521"/>
      <c r="AI963" s="521"/>
      <c r="AJ963" s="521"/>
      <c r="AK963" s="521"/>
      <c r="AL963" s="521"/>
      <c r="AM963" s="521"/>
      <c r="AN963" s="521"/>
      <c r="AO963" s="521"/>
      <c r="AP963" s="521"/>
      <c r="AQ963" s="521"/>
      <c r="AR963" s="521"/>
      <c r="AS963" s="521"/>
      <c r="AT963" s="521"/>
      <c r="AU963" s="521"/>
      <c r="AV963" s="521"/>
      <c r="AW963" s="521"/>
      <c r="AX963" s="521"/>
      <c r="AY963" s="521"/>
      <c r="AZ963" s="521"/>
      <c r="BA963" s="521"/>
      <c r="BB963" s="521"/>
      <c r="BC963" s="521"/>
      <c r="BD963" s="521"/>
      <c r="BE963" s="521"/>
      <c r="BF963" s="521"/>
      <c r="BG963" s="521"/>
      <c r="BH963" s="521"/>
      <c r="BI963" s="521"/>
      <c r="BJ963" s="521"/>
      <c r="BK963" s="521"/>
      <c r="BL963" s="521"/>
      <c r="BM963" s="521"/>
      <c r="BN963" s="521"/>
      <c r="BO963" s="521"/>
      <c r="BP963" s="521"/>
      <c r="BQ963" s="521"/>
      <c r="BR963" s="521"/>
      <c r="BS963" s="521"/>
      <c r="BT963" s="521"/>
      <c r="BU963" s="521"/>
      <c r="BV963" s="521"/>
      <c r="BW963" s="521"/>
      <c r="BX963" s="521"/>
      <c r="BY963" s="521"/>
      <c r="BZ963" s="521"/>
      <c r="CA963" s="521"/>
      <c r="CB963" s="521"/>
      <c r="CC963" s="521"/>
      <c r="CD963" s="521"/>
      <c r="CE963" s="521"/>
      <c r="CF963" s="521"/>
      <c r="CG963" s="521"/>
      <c r="CH963" s="521"/>
      <c r="CI963" s="521"/>
      <c r="CJ963" s="521"/>
      <c r="CK963" s="521"/>
      <c r="CL963" s="521"/>
      <c r="CM963" s="521"/>
      <c r="CN963" s="521"/>
      <c r="CO963" s="521"/>
      <c r="CP963" s="521"/>
      <c r="CQ963" s="521"/>
    </row>
    <row r="964" spans="1:95" s="69" customFormat="1" outlineLevel="1" x14ac:dyDescent="0.2">
      <c r="A964" s="11">
        <v>284</v>
      </c>
      <c r="B964" s="294"/>
      <c r="C964" s="289"/>
      <c r="D964" s="289"/>
      <c r="E964" s="933" t="str">
        <f>'2. CAD NCCF'!E964:L964</f>
        <v>Non-FI issued ABS and ABCP, high rated</v>
      </c>
      <c r="F964" s="934"/>
      <c r="G964" s="934"/>
      <c r="H964" s="934"/>
      <c r="I964" s="934"/>
      <c r="J964" s="934"/>
      <c r="K964" s="934"/>
      <c r="L964" s="935"/>
      <c r="M964" s="399">
        <f>SUBTOTAL(9,M965:M966)</f>
        <v>0</v>
      </c>
      <c r="N964" s="402">
        <f t="shared" ref="N964:AC964" si="280">SUBTOTAL(9,N965:N966)</f>
        <v>0</v>
      </c>
      <c r="O964" s="406">
        <f t="shared" si="280"/>
        <v>0</v>
      </c>
      <c r="P964" s="405">
        <f t="shared" si="280"/>
        <v>0</v>
      </c>
      <c r="Q964" s="407">
        <f t="shared" si="280"/>
        <v>0</v>
      </c>
      <c r="R964" s="402">
        <f t="shared" si="280"/>
        <v>0</v>
      </c>
      <c r="S964" s="405">
        <f t="shared" si="280"/>
        <v>0</v>
      </c>
      <c r="T964" s="406">
        <f t="shared" si="280"/>
        <v>0</v>
      </c>
      <c r="U964" s="405">
        <f t="shared" si="280"/>
        <v>0</v>
      </c>
      <c r="V964" s="406">
        <f t="shared" si="280"/>
        <v>0</v>
      </c>
      <c r="W964" s="405">
        <f t="shared" si="280"/>
        <v>0</v>
      </c>
      <c r="X964" s="406">
        <f t="shared" si="280"/>
        <v>0</v>
      </c>
      <c r="Y964" s="405">
        <f t="shared" si="280"/>
        <v>0</v>
      </c>
      <c r="Z964" s="406">
        <f t="shared" si="280"/>
        <v>0</v>
      </c>
      <c r="AA964" s="405">
        <f t="shared" si="280"/>
        <v>0</v>
      </c>
      <c r="AB964" s="416">
        <f t="shared" si="280"/>
        <v>0</v>
      </c>
      <c r="AC964" s="399">
        <f t="shared" si="280"/>
        <v>0</v>
      </c>
      <c r="AD964" s="1786"/>
      <c r="AE964" s="852"/>
      <c r="AF964" s="852"/>
      <c r="AG964" s="528"/>
      <c r="AH964" s="521"/>
      <c r="AI964" s="521"/>
      <c r="AJ964" s="521"/>
      <c r="AK964" s="521"/>
      <c r="AL964" s="521"/>
      <c r="AM964" s="521"/>
      <c r="AN964" s="521"/>
      <c r="AO964" s="521"/>
      <c r="AP964" s="521"/>
      <c r="AQ964" s="521"/>
      <c r="AR964" s="521"/>
      <c r="AS964" s="521"/>
      <c r="AT964" s="521"/>
      <c r="AU964" s="521"/>
      <c r="AV964" s="521"/>
      <c r="AW964" s="521"/>
      <c r="AX964" s="521"/>
      <c r="AY964" s="521"/>
      <c r="AZ964" s="521"/>
      <c r="BA964" s="521"/>
      <c r="BB964" s="521"/>
      <c r="BC964" s="521"/>
      <c r="BD964" s="521"/>
      <c r="BE964" s="521"/>
      <c r="BF964" s="521"/>
      <c r="BG964" s="521"/>
      <c r="BH964" s="521"/>
      <c r="BI964" s="521"/>
      <c r="BJ964" s="521"/>
      <c r="BK964" s="521"/>
      <c r="BL964" s="521"/>
      <c r="BM964" s="521"/>
      <c r="BN964" s="521"/>
      <c r="BO964" s="521"/>
      <c r="BP964" s="521"/>
      <c r="BQ964" s="521"/>
      <c r="BR964" s="521"/>
      <c r="BS964" s="521"/>
      <c r="BT964" s="521"/>
      <c r="BU964" s="521"/>
      <c r="BV964" s="521"/>
      <c r="BW964" s="521"/>
      <c r="BX964" s="521"/>
      <c r="BY964" s="521"/>
      <c r="BZ964" s="521"/>
      <c r="CA964" s="521"/>
      <c r="CB964" s="521"/>
      <c r="CC964" s="521"/>
      <c r="CD964" s="521"/>
      <c r="CE964" s="521"/>
      <c r="CF964" s="521"/>
      <c r="CG964" s="521"/>
      <c r="CH964" s="521"/>
      <c r="CI964" s="521"/>
      <c r="CJ964" s="521"/>
      <c r="CK964" s="521"/>
      <c r="CL964" s="521"/>
      <c r="CM964" s="521"/>
      <c r="CN964" s="521"/>
      <c r="CO964" s="521"/>
      <c r="CP964" s="521"/>
      <c r="CQ964" s="521"/>
    </row>
    <row r="965" spans="1:95" s="69" customFormat="1" outlineLevel="1" x14ac:dyDescent="0.2">
      <c r="A965" s="11">
        <v>285</v>
      </c>
      <c r="B965" s="294"/>
      <c r="C965" s="289"/>
      <c r="D965" s="289"/>
      <c r="E965" s="289"/>
      <c r="F965" s="880" t="str">
        <f>'2. CAD NCCF'!F965:L965</f>
        <v>Non-FI issued ABS, high rated</v>
      </c>
      <c r="G965" s="881"/>
      <c r="H965" s="881"/>
      <c r="I965" s="881"/>
      <c r="J965" s="881"/>
      <c r="K965" s="881"/>
      <c r="L965" s="882"/>
      <c r="M965" s="400">
        <f t="shared" ref="M965:AB966" si="281">M189</f>
        <v>0</v>
      </c>
      <c r="N965" s="411">
        <f t="shared" si="281"/>
        <v>0</v>
      </c>
      <c r="O965" s="414">
        <f t="shared" si="281"/>
        <v>0</v>
      </c>
      <c r="P965" s="414">
        <f t="shared" si="281"/>
        <v>0</v>
      </c>
      <c r="Q965" s="415">
        <f t="shared" si="281"/>
        <v>0</v>
      </c>
      <c r="R965" s="411">
        <f t="shared" si="281"/>
        <v>0</v>
      </c>
      <c r="S965" s="414">
        <f t="shared" si="281"/>
        <v>0</v>
      </c>
      <c r="T965" s="414">
        <f t="shared" si="281"/>
        <v>0</v>
      </c>
      <c r="U965" s="414">
        <f t="shared" si="281"/>
        <v>0</v>
      </c>
      <c r="V965" s="414">
        <f t="shared" si="281"/>
        <v>0</v>
      </c>
      <c r="W965" s="414">
        <f t="shared" si="281"/>
        <v>0</v>
      </c>
      <c r="X965" s="414">
        <f t="shared" si="281"/>
        <v>0</v>
      </c>
      <c r="Y965" s="414">
        <f t="shared" si="281"/>
        <v>0</v>
      </c>
      <c r="Z965" s="414">
        <f t="shared" si="281"/>
        <v>0</v>
      </c>
      <c r="AA965" s="414">
        <f t="shared" si="281"/>
        <v>0</v>
      </c>
      <c r="AB965" s="414">
        <f t="shared" si="281"/>
        <v>0</v>
      </c>
      <c r="AC965" s="400">
        <f t="shared" ref="AC965:AC966" si="282">M965-SUM(N965:AB965)</f>
        <v>0</v>
      </c>
      <c r="AD965" s="1743"/>
      <c r="AE965" s="1083"/>
      <c r="AF965" s="855"/>
      <c r="AG965" s="528"/>
      <c r="AH965" s="521"/>
      <c r="AI965" s="521"/>
      <c r="AJ965" s="521"/>
      <c r="AK965" s="521"/>
      <c r="AL965" s="521"/>
      <c r="AM965" s="521"/>
      <c r="AN965" s="521"/>
      <c r="AO965" s="521"/>
      <c r="AP965" s="521"/>
      <c r="AQ965" s="521"/>
      <c r="AR965" s="521"/>
      <c r="AS965" s="521"/>
      <c r="AT965" s="521"/>
      <c r="AU965" s="521"/>
      <c r="AV965" s="521"/>
      <c r="AW965" s="521"/>
      <c r="AX965" s="521"/>
      <c r="AY965" s="521"/>
      <c r="AZ965" s="521"/>
      <c r="BA965" s="521"/>
      <c r="BB965" s="521"/>
      <c r="BC965" s="521"/>
      <c r="BD965" s="521"/>
      <c r="BE965" s="521"/>
      <c r="BF965" s="521"/>
      <c r="BG965" s="521"/>
      <c r="BH965" s="521"/>
      <c r="BI965" s="521"/>
      <c r="BJ965" s="521"/>
      <c r="BK965" s="521"/>
      <c r="BL965" s="521"/>
      <c r="BM965" s="521"/>
      <c r="BN965" s="521"/>
      <c r="BO965" s="521"/>
      <c r="BP965" s="521"/>
      <c r="BQ965" s="521"/>
      <c r="BR965" s="521"/>
      <c r="BS965" s="521"/>
      <c r="BT965" s="521"/>
      <c r="BU965" s="521"/>
      <c r="BV965" s="521"/>
      <c r="BW965" s="521"/>
      <c r="BX965" s="521"/>
      <c r="BY965" s="521"/>
      <c r="BZ965" s="521"/>
      <c r="CA965" s="521"/>
      <c r="CB965" s="521"/>
      <c r="CC965" s="521"/>
      <c r="CD965" s="521"/>
      <c r="CE965" s="521"/>
      <c r="CF965" s="521"/>
      <c r="CG965" s="521"/>
      <c r="CH965" s="521"/>
      <c r="CI965" s="521"/>
      <c r="CJ965" s="521"/>
      <c r="CK965" s="521"/>
      <c r="CL965" s="521"/>
      <c r="CM965" s="521"/>
      <c r="CN965" s="521"/>
      <c r="CO965" s="521"/>
      <c r="CP965" s="521"/>
      <c r="CQ965" s="521"/>
    </row>
    <row r="966" spans="1:95" s="69" customFormat="1" ht="15" customHeight="1" outlineLevel="1" x14ac:dyDescent="0.2">
      <c r="A966" s="11">
        <v>286</v>
      </c>
      <c r="B966" s="294"/>
      <c r="C966" s="289"/>
      <c r="D966" s="289"/>
      <c r="E966" s="289"/>
      <c r="F966" s="880" t="str">
        <f>'2. CAD NCCF'!F966:L966</f>
        <v>Non-FI issued ABCP, high rated</v>
      </c>
      <c r="G966" s="881"/>
      <c r="H966" s="881"/>
      <c r="I966" s="881"/>
      <c r="J966" s="881"/>
      <c r="K966" s="881"/>
      <c r="L966" s="882"/>
      <c r="M966" s="400">
        <f t="shared" si="281"/>
        <v>0</v>
      </c>
      <c r="N966" s="411">
        <f t="shared" si="281"/>
        <v>0</v>
      </c>
      <c r="O966" s="414">
        <f t="shared" si="281"/>
        <v>0</v>
      </c>
      <c r="P966" s="414">
        <f t="shared" si="281"/>
        <v>0</v>
      </c>
      <c r="Q966" s="415">
        <f t="shared" si="281"/>
        <v>0</v>
      </c>
      <c r="R966" s="411">
        <f t="shared" si="281"/>
        <v>0</v>
      </c>
      <c r="S966" s="414">
        <f t="shared" si="281"/>
        <v>0</v>
      </c>
      <c r="T966" s="414">
        <f t="shared" si="281"/>
        <v>0</v>
      </c>
      <c r="U966" s="414">
        <f t="shared" si="281"/>
        <v>0</v>
      </c>
      <c r="V966" s="414">
        <f t="shared" si="281"/>
        <v>0</v>
      </c>
      <c r="W966" s="414">
        <f t="shared" si="281"/>
        <v>0</v>
      </c>
      <c r="X966" s="414">
        <f t="shared" si="281"/>
        <v>0</v>
      </c>
      <c r="Y966" s="414">
        <f t="shared" si="281"/>
        <v>0</v>
      </c>
      <c r="Z966" s="414">
        <f t="shared" si="281"/>
        <v>0</v>
      </c>
      <c r="AA966" s="414">
        <f t="shared" si="281"/>
        <v>0</v>
      </c>
      <c r="AB966" s="414">
        <f t="shared" si="281"/>
        <v>0</v>
      </c>
      <c r="AC966" s="400">
        <f t="shared" si="282"/>
        <v>0</v>
      </c>
      <c r="AD966" s="1743"/>
      <c r="AE966" s="1083"/>
      <c r="AF966" s="855"/>
      <c r="AG966" s="528"/>
      <c r="AH966" s="521"/>
      <c r="AI966" s="521"/>
      <c r="AJ966" s="521"/>
      <c r="AK966" s="521"/>
      <c r="AL966" s="521"/>
      <c r="AM966" s="521"/>
      <c r="AN966" s="521"/>
      <c r="AO966" s="521"/>
      <c r="AP966" s="521"/>
      <c r="AQ966" s="521"/>
      <c r="AR966" s="521"/>
      <c r="AS966" s="521"/>
      <c r="AT966" s="521"/>
      <c r="AU966" s="521"/>
      <c r="AV966" s="521"/>
      <c r="AW966" s="521"/>
      <c r="AX966" s="521"/>
      <c r="AY966" s="521"/>
      <c r="AZ966" s="521"/>
      <c r="BA966" s="521"/>
      <c r="BB966" s="521"/>
      <c r="BC966" s="521"/>
      <c r="BD966" s="521"/>
      <c r="BE966" s="521"/>
      <c r="BF966" s="521"/>
      <c r="BG966" s="521"/>
      <c r="BH966" s="521"/>
      <c r="BI966" s="521"/>
      <c r="BJ966" s="521"/>
      <c r="BK966" s="521"/>
      <c r="BL966" s="521"/>
      <c r="BM966" s="521"/>
      <c r="BN966" s="521"/>
      <c r="BO966" s="521"/>
      <c r="BP966" s="521"/>
      <c r="BQ966" s="521"/>
      <c r="BR966" s="521"/>
      <c r="BS966" s="521"/>
      <c r="BT966" s="521"/>
      <c r="BU966" s="521"/>
      <c r="BV966" s="521"/>
      <c r="BW966" s="521"/>
      <c r="BX966" s="521"/>
      <c r="BY966" s="521"/>
      <c r="BZ966" s="521"/>
      <c r="CA966" s="521"/>
      <c r="CB966" s="521"/>
      <c r="CC966" s="521"/>
      <c r="CD966" s="521"/>
      <c r="CE966" s="521"/>
      <c r="CF966" s="521"/>
      <c r="CG966" s="521"/>
      <c r="CH966" s="521"/>
      <c r="CI966" s="521"/>
      <c r="CJ966" s="521"/>
      <c r="CK966" s="521"/>
      <c r="CL966" s="521"/>
      <c r="CM966" s="521"/>
      <c r="CN966" s="521"/>
      <c r="CO966" s="521"/>
      <c r="CP966" s="521"/>
      <c r="CQ966" s="521"/>
    </row>
    <row r="967" spans="1:95" s="69" customFormat="1" outlineLevel="1" x14ac:dyDescent="0.2">
      <c r="A967" s="11">
        <v>287</v>
      </c>
      <c r="B967" s="294"/>
      <c r="C967" s="289"/>
      <c r="D967" s="289"/>
      <c r="E967" s="877" t="str">
        <f>'2. CAD NCCF'!E967:L967</f>
        <v>FI issued ABS and ABCP, high rated</v>
      </c>
      <c r="F967" s="878"/>
      <c r="G967" s="878"/>
      <c r="H967" s="878"/>
      <c r="I967" s="878"/>
      <c r="J967" s="878"/>
      <c r="K967" s="878"/>
      <c r="L967" s="879"/>
      <c r="M967" s="399">
        <f>SUBTOTAL(9,M968:M969)</f>
        <v>0</v>
      </c>
      <c r="N967" s="402">
        <f t="shared" ref="N967:AC967" si="283">SUBTOTAL(9,N968:N969)</f>
        <v>0</v>
      </c>
      <c r="O967" s="406">
        <f t="shared" si="283"/>
        <v>0</v>
      </c>
      <c r="P967" s="405">
        <f t="shared" si="283"/>
        <v>0</v>
      </c>
      <c r="Q967" s="407">
        <f t="shared" si="283"/>
        <v>0</v>
      </c>
      <c r="R967" s="402">
        <f t="shared" si="283"/>
        <v>0</v>
      </c>
      <c r="S967" s="405">
        <f t="shared" si="283"/>
        <v>0</v>
      </c>
      <c r="T967" s="406">
        <f t="shared" si="283"/>
        <v>0</v>
      </c>
      <c r="U967" s="405">
        <f t="shared" si="283"/>
        <v>0</v>
      </c>
      <c r="V967" s="406">
        <f t="shared" si="283"/>
        <v>0</v>
      </c>
      <c r="W967" s="405">
        <f t="shared" si="283"/>
        <v>0</v>
      </c>
      <c r="X967" s="406">
        <f t="shared" si="283"/>
        <v>0</v>
      </c>
      <c r="Y967" s="405">
        <f t="shared" si="283"/>
        <v>0</v>
      </c>
      <c r="Z967" s="406">
        <f t="shared" si="283"/>
        <v>0</v>
      </c>
      <c r="AA967" s="405">
        <f t="shared" si="283"/>
        <v>0</v>
      </c>
      <c r="AB967" s="416">
        <f t="shared" si="283"/>
        <v>0</v>
      </c>
      <c r="AC967" s="399">
        <f t="shared" si="283"/>
        <v>0</v>
      </c>
      <c r="AD967" s="1743"/>
      <c r="AE967" s="1083"/>
      <c r="AF967" s="855"/>
      <c r="AG967" s="528"/>
      <c r="AH967" s="521"/>
      <c r="AI967" s="521"/>
      <c r="AJ967" s="521"/>
      <c r="AK967" s="521"/>
      <c r="AL967" s="521"/>
      <c r="AM967" s="521"/>
      <c r="AN967" s="521"/>
      <c r="AO967" s="521"/>
      <c r="AP967" s="521"/>
      <c r="AQ967" s="521"/>
      <c r="AR967" s="521"/>
      <c r="AS967" s="521"/>
      <c r="AT967" s="521"/>
      <c r="AU967" s="521"/>
      <c r="AV967" s="521"/>
      <c r="AW967" s="521"/>
      <c r="AX967" s="521"/>
      <c r="AY967" s="521"/>
      <c r="AZ967" s="521"/>
      <c r="BA967" s="521"/>
      <c r="BB967" s="521"/>
      <c r="BC967" s="521"/>
      <c r="BD967" s="521"/>
      <c r="BE967" s="521"/>
      <c r="BF967" s="521"/>
      <c r="BG967" s="521"/>
      <c r="BH967" s="521"/>
      <c r="BI967" s="521"/>
      <c r="BJ967" s="521"/>
      <c r="BK967" s="521"/>
      <c r="BL967" s="521"/>
      <c r="BM967" s="521"/>
      <c r="BN967" s="521"/>
      <c r="BO967" s="521"/>
      <c r="BP967" s="521"/>
      <c r="BQ967" s="521"/>
      <c r="BR967" s="521"/>
      <c r="BS967" s="521"/>
      <c r="BT967" s="521"/>
      <c r="BU967" s="521"/>
      <c r="BV967" s="521"/>
      <c r="BW967" s="521"/>
      <c r="BX967" s="521"/>
      <c r="BY967" s="521"/>
      <c r="BZ967" s="521"/>
      <c r="CA967" s="521"/>
      <c r="CB967" s="521"/>
      <c r="CC967" s="521"/>
      <c r="CD967" s="521"/>
      <c r="CE967" s="521"/>
      <c r="CF967" s="521"/>
      <c r="CG967" s="521"/>
      <c r="CH967" s="521"/>
      <c r="CI967" s="521"/>
      <c r="CJ967" s="521"/>
      <c r="CK967" s="521"/>
      <c r="CL967" s="521"/>
      <c r="CM967" s="521"/>
      <c r="CN967" s="521"/>
      <c r="CO967" s="521"/>
      <c r="CP967" s="521"/>
      <c r="CQ967" s="521"/>
    </row>
    <row r="968" spans="1:95" s="69" customFormat="1" ht="15" customHeight="1" outlineLevel="1" x14ac:dyDescent="0.2">
      <c r="A968" s="11">
        <v>288</v>
      </c>
      <c r="B968" s="294"/>
      <c r="C968" s="289"/>
      <c r="D968" s="289"/>
      <c r="E968" s="289"/>
      <c r="F968" s="880" t="str">
        <f>'2. CAD NCCF'!F968:L968</f>
        <v>FI issued ABS, high rated</v>
      </c>
      <c r="G968" s="881"/>
      <c r="H968" s="881"/>
      <c r="I968" s="881"/>
      <c r="J968" s="881"/>
      <c r="K968" s="881"/>
      <c r="L968" s="882"/>
      <c r="M968" s="400">
        <f t="shared" ref="M968:AB969" si="284">M192</f>
        <v>0</v>
      </c>
      <c r="N968" s="411">
        <f t="shared" si="284"/>
        <v>0</v>
      </c>
      <c r="O968" s="414">
        <f t="shared" si="284"/>
        <v>0</v>
      </c>
      <c r="P968" s="414">
        <f t="shared" si="284"/>
        <v>0</v>
      </c>
      <c r="Q968" s="415">
        <f t="shared" si="284"/>
        <v>0</v>
      </c>
      <c r="R968" s="411">
        <f t="shared" si="284"/>
        <v>0</v>
      </c>
      <c r="S968" s="414">
        <f t="shared" si="284"/>
        <v>0</v>
      </c>
      <c r="T968" s="414">
        <f t="shared" si="284"/>
        <v>0</v>
      </c>
      <c r="U968" s="414">
        <f t="shared" si="284"/>
        <v>0</v>
      </c>
      <c r="V968" s="414">
        <f t="shared" si="284"/>
        <v>0</v>
      </c>
      <c r="W968" s="414">
        <f t="shared" si="284"/>
        <v>0</v>
      </c>
      <c r="X968" s="414">
        <f t="shared" si="284"/>
        <v>0</v>
      </c>
      <c r="Y968" s="414">
        <f t="shared" si="284"/>
        <v>0</v>
      </c>
      <c r="Z968" s="414">
        <f t="shared" si="284"/>
        <v>0</v>
      </c>
      <c r="AA968" s="414">
        <f t="shared" si="284"/>
        <v>0</v>
      </c>
      <c r="AB968" s="414">
        <f t="shared" si="284"/>
        <v>0</v>
      </c>
      <c r="AC968" s="400">
        <f t="shared" ref="AC968:AC969" si="285">M968-SUM(N968:AB968)</f>
        <v>0</v>
      </c>
      <c r="AD968" s="1743"/>
      <c r="AE968" s="1083"/>
      <c r="AF968" s="855"/>
      <c r="AG968" s="528"/>
      <c r="AH968" s="521"/>
      <c r="AI968" s="521"/>
      <c r="AJ968" s="521"/>
      <c r="AK968" s="521"/>
      <c r="AL968" s="521"/>
      <c r="AM968" s="521"/>
      <c r="AN968" s="521"/>
      <c r="AO968" s="521"/>
      <c r="AP968" s="521"/>
      <c r="AQ968" s="521"/>
      <c r="AR968" s="521"/>
      <c r="AS968" s="521"/>
      <c r="AT968" s="521"/>
      <c r="AU968" s="521"/>
      <c r="AV968" s="521"/>
      <c r="AW968" s="521"/>
      <c r="AX968" s="521"/>
      <c r="AY968" s="521"/>
      <c r="AZ968" s="521"/>
      <c r="BA968" s="521"/>
      <c r="BB968" s="521"/>
      <c r="BC968" s="521"/>
      <c r="BD968" s="521"/>
      <c r="BE968" s="521"/>
      <c r="BF968" s="521"/>
      <c r="BG968" s="521"/>
      <c r="BH968" s="521"/>
      <c r="BI968" s="521"/>
      <c r="BJ968" s="521"/>
      <c r="BK968" s="521"/>
      <c r="BL968" s="521"/>
      <c r="BM968" s="521"/>
      <c r="BN968" s="521"/>
      <c r="BO968" s="521"/>
      <c r="BP968" s="521"/>
      <c r="BQ968" s="521"/>
      <c r="BR968" s="521"/>
      <c r="BS968" s="521"/>
      <c r="BT968" s="521"/>
      <c r="BU968" s="521"/>
      <c r="BV968" s="521"/>
      <c r="BW968" s="521"/>
      <c r="BX968" s="521"/>
      <c r="BY968" s="521"/>
      <c r="BZ968" s="521"/>
      <c r="CA968" s="521"/>
      <c r="CB968" s="521"/>
      <c r="CC968" s="521"/>
      <c r="CD968" s="521"/>
      <c r="CE968" s="521"/>
      <c r="CF968" s="521"/>
      <c r="CG968" s="521"/>
      <c r="CH968" s="521"/>
      <c r="CI968" s="521"/>
      <c r="CJ968" s="521"/>
      <c r="CK968" s="521"/>
      <c r="CL968" s="521"/>
      <c r="CM968" s="521"/>
      <c r="CN968" s="521"/>
      <c r="CO968" s="521"/>
      <c r="CP968" s="521"/>
      <c r="CQ968" s="521"/>
    </row>
    <row r="969" spans="1:95" s="69" customFormat="1" ht="15" customHeight="1" outlineLevel="1" x14ac:dyDescent="0.2">
      <c r="A969" s="11">
        <v>289</v>
      </c>
      <c r="B969" s="294"/>
      <c r="C969" s="289"/>
      <c r="D969" s="289"/>
      <c r="E969" s="289"/>
      <c r="F969" s="880" t="str">
        <f>'2. CAD NCCF'!F969:L969</f>
        <v>FI issued ABCP, high rated</v>
      </c>
      <c r="G969" s="881"/>
      <c r="H969" s="881"/>
      <c r="I969" s="881"/>
      <c r="J969" s="881"/>
      <c r="K969" s="881"/>
      <c r="L969" s="882"/>
      <c r="M969" s="400">
        <f t="shared" si="284"/>
        <v>0</v>
      </c>
      <c r="N969" s="411">
        <f t="shared" si="284"/>
        <v>0</v>
      </c>
      <c r="O969" s="414">
        <f t="shared" si="284"/>
        <v>0</v>
      </c>
      <c r="P969" s="414">
        <f t="shared" si="284"/>
        <v>0</v>
      </c>
      <c r="Q969" s="415">
        <f t="shared" si="284"/>
        <v>0</v>
      </c>
      <c r="R969" s="411">
        <f t="shared" si="284"/>
        <v>0</v>
      </c>
      <c r="S969" s="414">
        <f t="shared" si="284"/>
        <v>0</v>
      </c>
      <c r="T969" s="414">
        <f t="shared" si="284"/>
        <v>0</v>
      </c>
      <c r="U969" s="414">
        <f t="shared" si="284"/>
        <v>0</v>
      </c>
      <c r="V969" s="414">
        <f t="shared" si="284"/>
        <v>0</v>
      </c>
      <c r="W969" s="414">
        <f t="shared" si="284"/>
        <v>0</v>
      </c>
      <c r="X969" s="414">
        <f t="shared" si="284"/>
        <v>0</v>
      </c>
      <c r="Y969" s="414">
        <f t="shared" si="284"/>
        <v>0</v>
      </c>
      <c r="Z969" s="414">
        <f t="shared" si="284"/>
        <v>0</v>
      </c>
      <c r="AA969" s="414">
        <f t="shared" si="284"/>
        <v>0</v>
      </c>
      <c r="AB969" s="414">
        <f t="shared" si="284"/>
        <v>0</v>
      </c>
      <c r="AC969" s="400">
        <f t="shared" si="285"/>
        <v>0</v>
      </c>
      <c r="AD969" s="1743"/>
      <c r="AE969" s="1083"/>
      <c r="AF969" s="855"/>
      <c r="AG969" s="528"/>
      <c r="AH969" s="521"/>
      <c r="AI969" s="521"/>
      <c r="AJ969" s="521"/>
      <c r="AK969" s="521"/>
      <c r="AL969" s="521"/>
      <c r="AM969" s="521"/>
      <c r="AN969" s="521"/>
      <c r="AO969" s="521"/>
      <c r="AP969" s="521"/>
      <c r="AQ969" s="521"/>
      <c r="AR969" s="521"/>
      <c r="AS969" s="521"/>
      <c r="AT969" s="521"/>
      <c r="AU969" s="521"/>
      <c r="AV969" s="521"/>
      <c r="AW969" s="521"/>
      <c r="AX969" s="521"/>
      <c r="AY969" s="521"/>
      <c r="AZ969" s="521"/>
      <c r="BA969" s="521"/>
      <c r="BB969" s="521"/>
      <c r="BC969" s="521"/>
      <c r="BD969" s="521"/>
      <c r="BE969" s="521"/>
      <c r="BF969" s="521"/>
      <c r="BG969" s="521"/>
      <c r="BH969" s="521"/>
      <c r="BI969" s="521"/>
      <c r="BJ969" s="521"/>
      <c r="BK969" s="521"/>
      <c r="BL969" s="521"/>
      <c r="BM969" s="521"/>
      <c r="BN969" s="521"/>
      <c r="BO969" s="521"/>
      <c r="BP969" s="521"/>
      <c r="BQ969" s="521"/>
      <c r="BR969" s="521"/>
      <c r="BS969" s="521"/>
      <c r="BT969" s="521"/>
      <c r="BU969" s="521"/>
      <c r="BV969" s="521"/>
      <c r="BW969" s="521"/>
      <c r="BX969" s="521"/>
      <c r="BY969" s="521"/>
      <c r="BZ969" s="521"/>
      <c r="CA969" s="521"/>
      <c r="CB969" s="521"/>
      <c r="CC969" s="521"/>
      <c r="CD969" s="521"/>
      <c r="CE969" s="521"/>
      <c r="CF969" s="521"/>
      <c r="CG969" s="521"/>
      <c r="CH969" s="521"/>
      <c r="CI969" s="521"/>
      <c r="CJ969" s="521"/>
      <c r="CK969" s="521"/>
      <c r="CL969" s="521"/>
      <c r="CM969" s="521"/>
      <c r="CN969" s="521"/>
      <c r="CO969" s="521"/>
      <c r="CP969" s="521"/>
      <c r="CQ969" s="521"/>
    </row>
    <row r="970" spans="1:95" s="69" customFormat="1" outlineLevel="1" x14ac:dyDescent="0.2">
      <c r="A970" s="11">
        <v>290</v>
      </c>
      <c r="B970" s="294"/>
      <c r="C970" s="289"/>
      <c r="D970" s="289"/>
      <c r="E970" s="877" t="str">
        <f>'2. CAD NCCF'!E970:L970</f>
        <v>Non-FI issued ABS and ABCP, medium rated</v>
      </c>
      <c r="F970" s="878"/>
      <c r="G970" s="878"/>
      <c r="H970" s="878"/>
      <c r="I970" s="878"/>
      <c r="J970" s="878"/>
      <c r="K970" s="878"/>
      <c r="L970" s="879"/>
      <c r="M970" s="399">
        <f>SUBTOTAL(9,M971:M972)</f>
        <v>0</v>
      </c>
      <c r="N970" s="402">
        <f t="shared" ref="N970:AC970" si="286">SUBTOTAL(9,N971:N972)</f>
        <v>0</v>
      </c>
      <c r="O970" s="406">
        <f t="shared" si="286"/>
        <v>0</v>
      </c>
      <c r="P970" s="405">
        <f t="shared" si="286"/>
        <v>0</v>
      </c>
      <c r="Q970" s="407">
        <f t="shared" si="286"/>
        <v>0</v>
      </c>
      <c r="R970" s="402">
        <f t="shared" si="286"/>
        <v>0</v>
      </c>
      <c r="S970" s="405">
        <f t="shared" si="286"/>
        <v>0</v>
      </c>
      <c r="T970" s="406">
        <f t="shared" si="286"/>
        <v>0</v>
      </c>
      <c r="U970" s="405">
        <f t="shared" si="286"/>
        <v>0</v>
      </c>
      <c r="V970" s="406">
        <f t="shared" si="286"/>
        <v>0</v>
      </c>
      <c r="W970" s="405">
        <f t="shared" si="286"/>
        <v>0</v>
      </c>
      <c r="X970" s="406">
        <f t="shared" si="286"/>
        <v>0</v>
      </c>
      <c r="Y970" s="405">
        <f t="shared" si="286"/>
        <v>0</v>
      </c>
      <c r="Z970" s="406">
        <f t="shared" si="286"/>
        <v>0</v>
      </c>
      <c r="AA970" s="405">
        <f t="shared" si="286"/>
        <v>0</v>
      </c>
      <c r="AB970" s="416">
        <f t="shared" si="286"/>
        <v>0</v>
      </c>
      <c r="AC970" s="399">
        <f t="shared" si="286"/>
        <v>0</v>
      </c>
      <c r="AD970" s="1743"/>
      <c r="AE970" s="1083"/>
      <c r="AF970" s="855"/>
      <c r="AG970" s="528"/>
      <c r="AH970" s="521"/>
      <c r="AI970" s="521"/>
      <c r="AJ970" s="521"/>
      <c r="AK970" s="521"/>
      <c r="AL970" s="521"/>
      <c r="AM970" s="521"/>
      <c r="AN970" s="521"/>
      <c r="AO970" s="521"/>
      <c r="AP970" s="521"/>
      <c r="AQ970" s="521"/>
      <c r="AR970" s="521"/>
      <c r="AS970" s="521"/>
      <c r="AT970" s="521"/>
      <c r="AU970" s="521"/>
      <c r="AV970" s="521"/>
      <c r="AW970" s="521"/>
      <c r="AX970" s="521"/>
      <c r="AY970" s="521"/>
      <c r="AZ970" s="521"/>
      <c r="BA970" s="521"/>
      <c r="BB970" s="521"/>
      <c r="BC970" s="521"/>
      <c r="BD970" s="521"/>
      <c r="BE970" s="521"/>
      <c r="BF970" s="521"/>
      <c r="BG970" s="521"/>
      <c r="BH970" s="521"/>
      <c r="BI970" s="521"/>
      <c r="BJ970" s="521"/>
      <c r="BK970" s="521"/>
      <c r="BL970" s="521"/>
      <c r="BM970" s="521"/>
      <c r="BN970" s="521"/>
      <c r="BO970" s="521"/>
      <c r="BP970" s="521"/>
      <c r="BQ970" s="521"/>
      <c r="BR970" s="521"/>
      <c r="BS970" s="521"/>
      <c r="BT970" s="521"/>
      <c r="BU970" s="521"/>
      <c r="BV970" s="521"/>
      <c r="BW970" s="521"/>
      <c r="BX970" s="521"/>
      <c r="BY970" s="521"/>
      <c r="BZ970" s="521"/>
      <c r="CA970" s="521"/>
      <c r="CB970" s="521"/>
      <c r="CC970" s="521"/>
      <c r="CD970" s="521"/>
      <c r="CE970" s="521"/>
      <c r="CF970" s="521"/>
      <c r="CG970" s="521"/>
      <c r="CH970" s="521"/>
      <c r="CI970" s="521"/>
      <c r="CJ970" s="521"/>
      <c r="CK970" s="521"/>
      <c r="CL970" s="521"/>
      <c r="CM970" s="521"/>
      <c r="CN970" s="521"/>
      <c r="CO970" s="521"/>
      <c r="CP970" s="521"/>
      <c r="CQ970" s="521"/>
    </row>
    <row r="971" spans="1:95" s="69" customFormat="1" ht="15" customHeight="1" outlineLevel="1" x14ac:dyDescent="0.2">
      <c r="A971" s="11">
        <v>291</v>
      </c>
      <c r="B971" s="294"/>
      <c r="C971" s="289"/>
      <c r="D971" s="289"/>
      <c r="E971" s="289"/>
      <c r="F971" s="880" t="str">
        <f>'2. CAD NCCF'!F971:L971</f>
        <v>Non-FI issued ABS, medium rated</v>
      </c>
      <c r="G971" s="881"/>
      <c r="H971" s="881"/>
      <c r="I971" s="881"/>
      <c r="J971" s="881"/>
      <c r="K971" s="881"/>
      <c r="L971" s="882"/>
      <c r="M971" s="400">
        <f t="shared" ref="M971:AB972" si="287">M195</f>
        <v>0</v>
      </c>
      <c r="N971" s="411">
        <f t="shared" si="287"/>
        <v>0</v>
      </c>
      <c r="O971" s="414">
        <f t="shared" si="287"/>
        <v>0</v>
      </c>
      <c r="P971" s="414">
        <f t="shared" si="287"/>
        <v>0</v>
      </c>
      <c r="Q971" s="415">
        <f t="shared" si="287"/>
        <v>0</v>
      </c>
      <c r="R971" s="411">
        <f t="shared" si="287"/>
        <v>0</v>
      </c>
      <c r="S971" s="414">
        <f t="shared" si="287"/>
        <v>0</v>
      </c>
      <c r="T971" s="414">
        <f t="shared" si="287"/>
        <v>0</v>
      </c>
      <c r="U971" s="414">
        <f t="shared" si="287"/>
        <v>0</v>
      </c>
      <c r="V971" s="414">
        <f t="shared" si="287"/>
        <v>0</v>
      </c>
      <c r="W971" s="414">
        <f t="shared" si="287"/>
        <v>0</v>
      </c>
      <c r="X971" s="414">
        <f t="shared" si="287"/>
        <v>0</v>
      </c>
      <c r="Y971" s="414">
        <f t="shared" si="287"/>
        <v>0</v>
      </c>
      <c r="Z971" s="414">
        <f t="shared" si="287"/>
        <v>0</v>
      </c>
      <c r="AA971" s="414">
        <f t="shared" si="287"/>
        <v>0</v>
      </c>
      <c r="AB971" s="414">
        <f t="shared" si="287"/>
        <v>0</v>
      </c>
      <c r="AC971" s="400">
        <f t="shared" ref="AC971:AC972" si="288">M971-SUM(N971:AB971)</f>
        <v>0</v>
      </c>
      <c r="AD971" s="1743"/>
      <c r="AE971" s="1083"/>
      <c r="AF971" s="855"/>
      <c r="AG971" s="528"/>
      <c r="AH971" s="521"/>
      <c r="AI971" s="521"/>
      <c r="AJ971" s="521"/>
      <c r="AK971" s="521"/>
      <c r="AL971" s="521"/>
      <c r="AM971" s="521"/>
      <c r="AN971" s="521"/>
      <c r="AO971" s="521"/>
      <c r="AP971" s="521"/>
      <c r="AQ971" s="521"/>
      <c r="AR971" s="521"/>
      <c r="AS971" s="521"/>
      <c r="AT971" s="521"/>
      <c r="AU971" s="521"/>
      <c r="AV971" s="521"/>
      <c r="AW971" s="521"/>
      <c r="AX971" s="521"/>
      <c r="AY971" s="521"/>
      <c r="AZ971" s="521"/>
      <c r="BA971" s="521"/>
      <c r="BB971" s="521"/>
      <c r="BC971" s="521"/>
      <c r="BD971" s="521"/>
      <c r="BE971" s="521"/>
      <c r="BF971" s="521"/>
      <c r="BG971" s="521"/>
      <c r="BH971" s="521"/>
      <c r="BI971" s="521"/>
      <c r="BJ971" s="521"/>
      <c r="BK971" s="521"/>
      <c r="BL971" s="521"/>
      <c r="BM971" s="521"/>
      <c r="BN971" s="521"/>
      <c r="BO971" s="521"/>
      <c r="BP971" s="521"/>
      <c r="BQ971" s="521"/>
      <c r="BR971" s="521"/>
      <c r="BS971" s="521"/>
      <c r="BT971" s="521"/>
      <c r="BU971" s="521"/>
      <c r="BV971" s="521"/>
      <c r="BW971" s="521"/>
      <c r="BX971" s="521"/>
      <c r="BY971" s="521"/>
      <c r="BZ971" s="521"/>
      <c r="CA971" s="521"/>
      <c r="CB971" s="521"/>
      <c r="CC971" s="521"/>
      <c r="CD971" s="521"/>
      <c r="CE971" s="521"/>
      <c r="CF971" s="521"/>
      <c r="CG971" s="521"/>
      <c r="CH971" s="521"/>
      <c r="CI971" s="521"/>
      <c r="CJ971" s="521"/>
      <c r="CK971" s="521"/>
      <c r="CL971" s="521"/>
      <c r="CM971" s="521"/>
      <c r="CN971" s="521"/>
      <c r="CO971" s="521"/>
      <c r="CP971" s="521"/>
      <c r="CQ971" s="521"/>
    </row>
    <row r="972" spans="1:95" s="69" customFormat="1" ht="15" customHeight="1" outlineLevel="1" x14ac:dyDescent="0.2">
      <c r="A972" s="11">
        <v>292</v>
      </c>
      <c r="B972" s="294"/>
      <c r="C972" s="289"/>
      <c r="D972" s="289"/>
      <c r="E972" s="289"/>
      <c r="F972" s="880" t="str">
        <f>'2. CAD NCCF'!F972:L972</f>
        <v>Non-FI issued ABCP, medium rated</v>
      </c>
      <c r="G972" s="881"/>
      <c r="H972" s="881"/>
      <c r="I972" s="881"/>
      <c r="J972" s="881"/>
      <c r="K972" s="881"/>
      <c r="L972" s="882"/>
      <c r="M972" s="400">
        <f t="shared" si="287"/>
        <v>0</v>
      </c>
      <c r="N972" s="411">
        <f t="shared" si="287"/>
        <v>0</v>
      </c>
      <c r="O972" s="414">
        <f t="shared" si="287"/>
        <v>0</v>
      </c>
      <c r="P972" s="414">
        <f t="shared" si="287"/>
        <v>0</v>
      </c>
      <c r="Q972" s="415">
        <f t="shared" si="287"/>
        <v>0</v>
      </c>
      <c r="R972" s="411">
        <f t="shared" si="287"/>
        <v>0</v>
      </c>
      <c r="S972" s="414">
        <f t="shared" si="287"/>
        <v>0</v>
      </c>
      <c r="T972" s="414">
        <f t="shared" si="287"/>
        <v>0</v>
      </c>
      <c r="U972" s="414">
        <f t="shared" si="287"/>
        <v>0</v>
      </c>
      <c r="V972" s="414">
        <f t="shared" si="287"/>
        <v>0</v>
      </c>
      <c r="W972" s="414">
        <f t="shared" si="287"/>
        <v>0</v>
      </c>
      <c r="X972" s="414">
        <f t="shared" si="287"/>
        <v>0</v>
      </c>
      <c r="Y972" s="414">
        <f t="shared" si="287"/>
        <v>0</v>
      </c>
      <c r="Z972" s="414">
        <f t="shared" si="287"/>
        <v>0</v>
      </c>
      <c r="AA972" s="414">
        <f t="shared" si="287"/>
        <v>0</v>
      </c>
      <c r="AB972" s="414">
        <f t="shared" si="287"/>
        <v>0</v>
      </c>
      <c r="AC972" s="400">
        <f t="shared" si="288"/>
        <v>0</v>
      </c>
      <c r="AD972" s="1743"/>
      <c r="AE972" s="1083"/>
      <c r="AF972" s="855"/>
      <c r="AG972" s="528"/>
      <c r="AH972" s="521"/>
      <c r="AI972" s="521"/>
      <c r="AJ972" s="521"/>
      <c r="AK972" s="521"/>
      <c r="AL972" s="521"/>
      <c r="AM972" s="521"/>
      <c r="AN972" s="521"/>
      <c r="AO972" s="521"/>
      <c r="AP972" s="521"/>
      <c r="AQ972" s="521"/>
      <c r="AR972" s="521"/>
      <c r="AS972" s="521"/>
      <c r="AT972" s="521"/>
      <c r="AU972" s="521"/>
      <c r="AV972" s="521"/>
      <c r="AW972" s="521"/>
      <c r="AX972" s="521"/>
      <c r="AY972" s="521"/>
      <c r="AZ972" s="521"/>
      <c r="BA972" s="521"/>
      <c r="BB972" s="521"/>
      <c r="BC972" s="521"/>
      <c r="BD972" s="521"/>
      <c r="BE972" s="521"/>
      <c r="BF972" s="521"/>
      <c r="BG972" s="521"/>
      <c r="BH972" s="521"/>
      <c r="BI972" s="521"/>
      <c r="BJ972" s="521"/>
      <c r="BK972" s="521"/>
      <c r="BL972" s="521"/>
      <c r="BM972" s="521"/>
      <c r="BN972" s="521"/>
      <c r="BO972" s="521"/>
      <c r="BP972" s="521"/>
      <c r="BQ972" s="521"/>
      <c r="BR972" s="521"/>
      <c r="BS972" s="521"/>
      <c r="BT972" s="521"/>
      <c r="BU972" s="521"/>
      <c r="BV972" s="521"/>
      <c r="BW972" s="521"/>
      <c r="BX972" s="521"/>
      <c r="BY972" s="521"/>
      <c r="BZ972" s="521"/>
      <c r="CA972" s="521"/>
      <c r="CB972" s="521"/>
      <c r="CC972" s="521"/>
      <c r="CD972" s="521"/>
      <c r="CE972" s="521"/>
      <c r="CF972" s="521"/>
      <c r="CG972" s="521"/>
      <c r="CH972" s="521"/>
      <c r="CI972" s="521"/>
      <c r="CJ972" s="521"/>
      <c r="CK972" s="521"/>
      <c r="CL972" s="521"/>
      <c r="CM972" s="521"/>
      <c r="CN972" s="521"/>
      <c r="CO972" s="521"/>
      <c r="CP972" s="521"/>
      <c r="CQ972" s="521"/>
    </row>
    <row r="973" spans="1:95" s="69" customFormat="1" outlineLevel="1" x14ac:dyDescent="0.2">
      <c r="A973" s="11">
        <v>293</v>
      </c>
      <c r="B973" s="294"/>
      <c r="C973" s="289"/>
      <c r="D973" s="289"/>
      <c r="E973" s="877" t="str">
        <f>'2. CAD NCCF'!E973:L973</f>
        <v>FI issued ABS and ABCP, medium rated</v>
      </c>
      <c r="F973" s="878"/>
      <c r="G973" s="878"/>
      <c r="H973" s="878"/>
      <c r="I973" s="878"/>
      <c r="J973" s="878"/>
      <c r="K973" s="878"/>
      <c r="L973" s="879"/>
      <c r="M973" s="399">
        <f>SUBTOTAL(9,M974:M975)</f>
        <v>0</v>
      </c>
      <c r="N973" s="402">
        <f t="shared" ref="N973:AC973" si="289">SUBTOTAL(9,N974:N975)</f>
        <v>0</v>
      </c>
      <c r="O973" s="406">
        <f t="shared" si="289"/>
        <v>0</v>
      </c>
      <c r="P973" s="405">
        <f t="shared" si="289"/>
        <v>0</v>
      </c>
      <c r="Q973" s="407">
        <f t="shared" si="289"/>
        <v>0</v>
      </c>
      <c r="R973" s="402">
        <f t="shared" si="289"/>
        <v>0</v>
      </c>
      <c r="S973" s="405">
        <f t="shared" si="289"/>
        <v>0</v>
      </c>
      <c r="T973" s="406">
        <f t="shared" si="289"/>
        <v>0</v>
      </c>
      <c r="U973" s="405">
        <f t="shared" si="289"/>
        <v>0</v>
      </c>
      <c r="V973" s="406">
        <f t="shared" si="289"/>
        <v>0</v>
      </c>
      <c r="W973" s="405">
        <f t="shared" si="289"/>
        <v>0</v>
      </c>
      <c r="X973" s="406">
        <f t="shared" si="289"/>
        <v>0</v>
      </c>
      <c r="Y973" s="405">
        <f t="shared" si="289"/>
        <v>0</v>
      </c>
      <c r="Z973" s="406">
        <f t="shared" si="289"/>
        <v>0</v>
      </c>
      <c r="AA973" s="405">
        <f t="shared" si="289"/>
        <v>0</v>
      </c>
      <c r="AB973" s="416">
        <f t="shared" si="289"/>
        <v>0</v>
      </c>
      <c r="AC973" s="399">
        <f t="shared" si="289"/>
        <v>0</v>
      </c>
      <c r="AD973" s="1743"/>
      <c r="AE973" s="1083"/>
      <c r="AF973" s="855"/>
      <c r="AG973" s="528"/>
      <c r="AH973" s="521"/>
      <c r="AI973" s="521"/>
      <c r="AJ973" s="521"/>
      <c r="AK973" s="521"/>
      <c r="AL973" s="521"/>
      <c r="AM973" s="521"/>
      <c r="AN973" s="521"/>
      <c r="AO973" s="521"/>
      <c r="AP973" s="521"/>
      <c r="AQ973" s="521"/>
      <c r="AR973" s="521"/>
      <c r="AS973" s="521"/>
      <c r="AT973" s="521"/>
      <c r="AU973" s="521"/>
      <c r="AV973" s="521"/>
      <c r="AW973" s="521"/>
      <c r="AX973" s="521"/>
      <c r="AY973" s="521"/>
      <c r="AZ973" s="521"/>
      <c r="BA973" s="521"/>
      <c r="BB973" s="521"/>
      <c r="BC973" s="521"/>
      <c r="BD973" s="521"/>
      <c r="BE973" s="521"/>
      <c r="BF973" s="521"/>
      <c r="BG973" s="521"/>
      <c r="BH973" s="521"/>
      <c r="BI973" s="521"/>
      <c r="BJ973" s="521"/>
      <c r="BK973" s="521"/>
      <c r="BL973" s="521"/>
      <c r="BM973" s="521"/>
      <c r="BN973" s="521"/>
      <c r="BO973" s="521"/>
      <c r="BP973" s="521"/>
      <c r="BQ973" s="521"/>
      <c r="BR973" s="521"/>
      <c r="BS973" s="521"/>
      <c r="BT973" s="521"/>
      <c r="BU973" s="521"/>
      <c r="BV973" s="521"/>
      <c r="BW973" s="521"/>
      <c r="BX973" s="521"/>
      <c r="BY973" s="521"/>
      <c r="BZ973" s="521"/>
      <c r="CA973" s="521"/>
      <c r="CB973" s="521"/>
      <c r="CC973" s="521"/>
      <c r="CD973" s="521"/>
      <c r="CE973" s="521"/>
      <c r="CF973" s="521"/>
      <c r="CG973" s="521"/>
      <c r="CH973" s="521"/>
      <c r="CI973" s="521"/>
      <c r="CJ973" s="521"/>
      <c r="CK973" s="521"/>
      <c r="CL973" s="521"/>
      <c r="CM973" s="521"/>
      <c r="CN973" s="521"/>
      <c r="CO973" s="521"/>
      <c r="CP973" s="521"/>
      <c r="CQ973" s="521"/>
    </row>
    <row r="974" spans="1:95" s="69" customFormat="1" ht="15" customHeight="1" outlineLevel="1" x14ac:dyDescent="0.2">
      <c r="A974" s="11">
        <v>294</v>
      </c>
      <c r="B974" s="294"/>
      <c r="C974" s="289"/>
      <c r="D974" s="289"/>
      <c r="E974" s="289"/>
      <c r="F974" s="880" t="str">
        <f>'2. CAD NCCF'!F974:L974</f>
        <v>FI issued ABS, medium rated</v>
      </c>
      <c r="G974" s="881"/>
      <c r="H974" s="881"/>
      <c r="I974" s="881"/>
      <c r="J974" s="881"/>
      <c r="K974" s="881"/>
      <c r="L974" s="882"/>
      <c r="M974" s="400">
        <f t="shared" ref="M974:AB975" si="290">M198</f>
        <v>0</v>
      </c>
      <c r="N974" s="411">
        <f t="shared" si="290"/>
        <v>0</v>
      </c>
      <c r="O974" s="414">
        <f t="shared" si="290"/>
        <v>0</v>
      </c>
      <c r="P974" s="414">
        <f t="shared" si="290"/>
        <v>0</v>
      </c>
      <c r="Q974" s="415">
        <f t="shared" si="290"/>
        <v>0</v>
      </c>
      <c r="R974" s="411">
        <f t="shared" si="290"/>
        <v>0</v>
      </c>
      <c r="S974" s="414">
        <f t="shared" si="290"/>
        <v>0</v>
      </c>
      <c r="T974" s="414">
        <f t="shared" si="290"/>
        <v>0</v>
      </c>
      <c r="U974" s="414">
        <f t="shared" si="290"/>
        <v>0</v>
      </c>
      <c r="V974" s="414">
        <f t="shared" si="290"/>
        <v>0</v>
      </c>
      <c r="W974" s="414">
        <f t="shared" si="290"/>
        <v>0</v>
      </c>
      <c r="X974" s="414">
        <f t="shared" si="290"/>
        <v>0</v>
      </c>
      <c r="Y974" s="414">
        <f t="shared" si="290"/>
        <v>0</v>
      </c>
      <c r="Z974" s="414">
        <f t="shared" si="290"/>
        <v>0</v>
      </c>
      <c r="AA974" s="414">
        <f t="shared" si="290"/>
        <v>0</v>
      </c>
      <c r="AB974" s="414">
        <f t="shared" si="290"/>
        <v>0</v>
      </c>
      <c r="AC974" s="400">
        <f t="shared" ref="AC974:AC975" si="291">M974-SUM(N974:AB974)</f>
        <v>0</v>
      </c>
      <c r="AD974" s="1743"/>
      <c r="AE974" s="1083"/>
      <c r="AF974" s="855"/>
      <c r="AG974" s="528"/>
      <c r="AH974" s="521"/>
      <c r="AI974" s="521"/>
      <c r="AJ974" s="521"/>
      <c r="AK974" s="521"/>
      <c r="AL974" s="521"/>
      <c r="AM974" s="521"/>
      <c r="AN974" s="521"/>
      <c r="AO974" s="521"/>
      <c r="AP974" s="521"/>
      <c r="AQ974" s="521"/>
      <c r="AR974" s="521"/>
      <c r="AS974" s="521"/>
      <c r="AT974" s="521"/>
      <c r="AU974" s="521"/>
      <c r="AV974" s="521"/>
      <c r="AW974" s="521"/>
      <c r="AX974" s="521"/>
      <c r="AY974" s="521"/>
      <c r="AZ974" s="521"/>
      <c r="BA974" s="521"/>
      <c r="BB974" s="521"/>
      <c r="BC974" s="521"/>
      <c r="BD974" s="521"/>
      <c r="BE974" s="521"/>
      <c r="BF974" s="521"/>
      <c r="BG974" s="521"/>
      <c r="BH974" s="521"/>
      <c r="BI974" s="521"/>
      <c r="BJ974" s="521"/>
      <c r="BK974" s="521"/>
      <c r="BL974" s="521"/>
      <c r="BM974" s="521"/>
      <c r="BN974" s="521"/>
      <c r="BO974" s="521"/>
      <c r="BP974" s="521"/>
      <c r="BQ974" s="521"/>
      <c r="BR974" s="521"/>
      <c r="BS974" s="521"/>
      <c r="BT974" s="521"/>
      <c r="BU974" s="521"/>
      <c r="BV974" s="521"/>
      <c r="BW974" s="521"/>
      <c r="BX974" s="521"/>
      <c r="BY974" s="521"/>
      <c r="BZ974" s="521"/>
      <c r="CA974" s="521"/>
      <c r="CB974" s="521"/>
      <c r="CC974" s="521"/>
      <c r="CD974" s="521"/>
      <c r="CE974" s="521"/>
      <c r="CF974" s="521"/>
      <c r="CG974" s="521"/>
      <c r="CH974" s="521"/>
      <c r="CI974" s="521"/>
      <c r="CJ974" s="521"/>
      <c r="CK974" s="521"/>
      <c r="CL974" s="521"/>
      <c r="CM974" s="521"/>
      <c r="CN974" s="521"/>
      <c r="CO974" s="521"/>
      <c r="CP974" s="521"/>
      <c r="CQ974" s="521"/>
    </row>
    <row r="975" spans="1:95" s="69" customFormat="1" ht="15" customHeight="1" outlineLevel="1" x14ac:dyDescent="0.2">
      <c r="A975" s="11">
        <v>295</v>
      </c>
      <c r="B975" s="294"/>
      <c r="C975" s="289"/>
      <c r="D975" s="289"/>
      <c r="E975" s="289"/>
      <c r="F975" s="880" t="str">
        <f>'2. CAD NCCF'!F975:L975</f>
        <v>FI issued ABCP, medium rated</v>
      </c>
      <c r="G975" s="881"/>
      <c r="H975" s="881"/>
      <c r="I975" s="881"/>
      <c r="J975" s="881"/>
      <c r="K975" s="881"/>
      <c r="L975" s="882"/>
      <c r="M975" s="400">
        <f t="shared" si="290"/>
        <v>0</v>
      </c>
      <c r="N975" s="411">
        <f t="shared" si="290"/>
        <v>0</v>
      </c>
      <c r="O975" s="414">
        <f t="shared" si="290"/>
        <v>0</v>
      </c>
      <c r="P975" s="414">
        <f t="shared" si="290"/>
        <v>0</v>
      </c>
      <c r="Q975" s="415">
        <f t="shared" si="290"/>
        <v>0</v>
      </c>
      <c r="R975" s="411">
        <f t="shared" si="290"/>
        <v>0</v>
      </c>
      <c r="S975" s="414">
        <f t="shared" si="290"/>
        <v>0</v>
      </c>
      <c r="T975" s="414">
        <f t="shared" si="290"/>
        <v>0</v>
      </c>
      <c r="U975" s="414">
        <f t="shared" si="290"/>
        <v>0</v>
      </c>
      <c r="V975" s="414">
        <f t="shared" si="290"/>
        <v>0</v>
      </c>
      <c r="W975" s="414">
        <f t="shared" si="290"/>
        <v>0</v>
      </c>
      <c r="X975" s="414">
        <f t="shared" si="290"/>
        <v>0</v>
      </c>
      <c r="Y975" s="414">
        <f t="shared" si="290"/>
        <v>0</v>
      </c>
      <c r="Z975" s="414">
        <f t="shared" si="290"/>
        <v>0</v>
      </c>
      <c r="AA975" s="414">
        <f t="shared" si="290"/>
        <v>0</v>
      </c>
      <c r="AB975" s="414">
        <f t="shared" si="290"/>
        <v>0</v>
      </c>
      <c r="AC975" s="400">
        <f t="shared" si="291"/>
        <v>0</v>
      </c>
      <c r="AD975" s="1743"/>
      <c r="AE975" s="1083"/>
      <c r="AF975" s="855"/>
      <c r="AG975" s="528"/>
      <c r="AH975" s="521"/>
      <c r="AI975" s="521"/>
      <c r="AJ975" s="521"/>
      <c r="AK975" s="521"/>
      <c r="AL975" s="521"/>
      <c r="AM975" s="521"/>
      <c r="AN975" s="521"/>
      <c r="AO975" s="521"/>
      <c r="AP975" s="521"/>
      <c r="AQ975" s="521"/>
      <c r="AR975" s="521"/>
      <c r="AS975" s="521"/>
      <c r="AT975" s="521"/>
      <c r="AU975" s="521"/>
      <c r="AV975" s="521"/>
      <c r="AW975" s="521"/>
      <c r="AX975" s="521"/>
      <c r="AY975" s="521"/>
      <c r="AZ975" s="521"/>
      <c r="BA975" s="521"/>
      <c r="BB975" s="521"/>
      <c r="BC975" s="521"/>
      <c r="BD975" s="521"/>
      <c r="BE975" s="521"/>
      <c r="BF975" s="521"/>
      <c r="BG975" s="521"/>
      <c r="BH975" s="521"/>
      <c r="BI975" s="521"/>
      <c r="BJ975" s="521"/>
      <c r="BK975" s="521"/>
      <c r="BL975" s="521"/>
      <c r="BM975" s="521"/>
      <c r="BN975" s="521"/>
      <c r="BO975" s="521"/>
      <c r="BP975" s="521"/>
      <c r="BQ975" s="521"/>
      <c r="BR975" s="521"/>
      <c r="BS975" s="521"/>
      <c r="BT975" s="521"/>
      <c r="BU975" s="521"/>
      <c r="BV975" s="521"/>
      <c r="BW975" s="521"/>
      <c r="BX975" s="521"/>
      <c r="BY975" s="521"/>
      <c r="BZ975" s="521"/>
      <c r="CA975" s="521"/>
      <c r="CB975" s="521"/>
      <c r="CC975" s="521"/>
      <c r="CD975" s="521"/>
      <c r="CE975" s="521"/>
      <c r="CF975" s="521"/>
      <c r="CG975" s="521"/>
      <c r="CH975" s="521"/>
      <c r="CI975" s="521"/>
      <c r="CJ975" s="521"/>
      <c r="CK975" s="521"/>
      <c r="CL975" s="521"/>
      <c r="CM975" s="521"/>
      <c r="CN975" s="521"/>
      <c r="CO975" s="521"/>
      <c r="CP975" s="521"/>
      <c r="CQ975" s="521"/>
    </row>
    <row r="976" spans="1:95" s="69" customFormat="1" outlineLevel="1" x14ac:dyDescent="0.2">
      <c r="A976" s="11">
        <v>296</v>
      </c>
      <c r="B976" s="294"/>
      <c r="C976" s="289"/>
      <c r="D976" s="289"/>
      <c r="E976" s="877" t="str">
        <f>'2. CAD NCCF'!E976:L976</f>
        <v>Non-FI issued ABS and ABCP, low or not rated</v>
      </c>
      <c r="F976" s="878"/>
      <c r="G976" s="878"/>
      <c r="H976" s="878"/>
      <c r="I976" s="878"/>
      <c r="J976" s="878"/>
      <c r="K976" s="878"/>
      <c r="L976" s="879"/>
      <c r="M976" s="399">
        <f>SUBTOTAL(9,M977:M978)</f>
        <v>0</v>
      </c>
      <c r="N976" s="402">
        <f t="shared" ref="N976:AC976" si="292">SUBTOTAL(9,N977:N978)</f>
        <v>0</v>
      </c>
      <c r="O976" s="406">
        <f t="shared" si="292"/>
        <v>0</v>
      </c>
      <c r="P976" s="405">
        <f t="shared" si="292"/>
        <v>0</v>
      </c>
      <c r="Q976" s="407">
        <f t="shared" si="292"/>
        <v>0</v>
      </c>
      <c r="R976" s="402">
        <f t="shared" si="292"/>
        <v>0</v>
      </c>
      <c r="S976" s="405">
        <f t="shared" si="292"/>
        <v>0</v>
      </c>
      <c r="T976" s="406">
        <f t="shared" si="292"/>
        <v>0</v>
      </c>
      <c r="U976" s="405">
        <f t="shared" si="292"/>
        <v>0</v>
      </c>
      <c r="V976" s="406">
        <f t="shared" si="292"/>
        <v>0</v>
      </c>
      <c r="W976" s="405">
        <f t="shared" si="292"/>
        <v>0</v>
      </c>
      <c r="X976" s="406">
        <f t="shared" si="292"/>
        <v>0</v>
      </c>
      <c r="Y976" s="405">
        <f t="shared" si="292"/>
        <v>0</v>
      </c>
      <c r="Z976" s="406">
        <f t="shared" si="292"/>
        <v>0</v>
      </c>
      <c r="AA976" s="405">
        <f t="shared" si="292"/>
        <v>0</v>
      </c>
      <c r="AB976" s="416">
        <f t="shared" si="292"/>
        <v>0</v>
      </c>
      <c r="AC976" s="399">
        <f t="shared" si="292"/>
        <v>0</v>
      </c>
      <c r="AD976" s="1743"/>
      <c r="AE976" s="1083"/>
      <c r="AF976" s="855"/>
      <c r="AG976" s="528"/>
      <c r="AH976" s="521"/>
      <c r="AI976" s="521"/>
      <c r="AJ976" s="521"/>
      <c r="AK976" s="521"/>
      <c r="AL976" s="521"/>
      <c r="AM976" s="521"/>
      <c r="AN976" s="521"/>
      <c r="AO976" s="521"/>
      <c r="AP976" s="521"/>
      <c r="AQ976" s="521"/>
      <c r="AR976" s="521"/>
      <c r="AS976" s="521"/>
      <c r="AT976" s="521"/>
      <c r="AU976" s="521"/>
      <c r="AV976" s="521"/>
      <c r="AW976" s="521"/>
      <c r="AX976" s="521"/>
      <c r="AY976" s="521"/>
      <c r="AZ976" s="521"/>
      <c r="BA976" s="521"/>
      <c r="BB976" s="521"/>
      <c r="BC976" s="521"/>
      <c r="BD976" s="521"/>
      <c r="BE976" s="521"/>
      <c r="BF976" s="521"/>
      <c r="BG976" s="521"/>
      <c r="BH976" s="521"/>
      <c r="BI976" s="521"/>
      <c r="BJ976" s="521"/>
      <c r="BK976" s="521"/>
      <c r="BL976" s="521"/>
      <c r="BM976" s="521"/>
      <c r="BN976" s="521"/>
      <c r="BO976" s="521"/>
      <c r="BP976" s="521"/>
      <c r="BQ976" s="521"/>
      <c r="BR976" s="521"/>
      <c r="BS976" s="521"/>
      <c r="BT976" s="521"/>
      <c r="BU976" s="521"/>
      <c r="BV976" s="521"/>
      <c r="BW976" s="521"/>
      <c r="BX976" s="521"/>
      <c r="BY976" s="521"/>
      <c r="BZ976" s="521"/>
      <c r="CA976" s="521"/>
      <c r="CB976" s="521"/>
      <c r="CC976" s="521"/>
      <c r="CD976" s="521"/>
      <c r="CE976" s="521"/>
      <c r="CF976" s="521"/>
      <c r="CG976" s="521"/>
      <c r="CH976" s="521"/>
      <c r="CI976" s="521"/>
      <c r="CJ976" s="521"/>
      <c r="CK976" s="521"/>
      <c r="CL976" s="521"/>
      <c r="CM976" s="521"/>
      <c r="CN976" s="521"/>
      <c r="CO976" s="521"/>
      <c r="CP976" s="521"/>
      <c r="CQ976" s="521"/>
    </row>
    <row r="977" spans="1:95" s="69" customFormat="1" ht="15" customHeight="1" outlineLevel="1" x14ac:dyDescent="0.2">
      <c r="A977" s="11">
        <v>297</v>
      </c>
      <c r="B977" s="294"/>
      <c r="C977" s="289"/>
      <c r="D977" s="289"/>
      <c r="E977" s="289"/>
      <c r="F977" s="880" t="str">
        <f>'2. CAD NCCF'!F977:L977</f>
        <v>Non-FI issued ABS, low or not rated</v>
      </c>
      <c r="G977" s="881"/>
      <c r="H977" s="881"/>
      <c r="I977" s="881"/>
      <c r="J977" s="881"/>
      <c r="K977" s="881"/>
      <c r="L977" s="882"/>
      <c r="M977" s="400">
        <f t="shared" ref="M977:AB978" si="293">M201</f>
        <v>0</v>
      </c>
      <c r="N977" s="411">
        <f t="shared" si="293"/>
        <v>0</v>
      </c>
      <c r="O977" s="414">
        <f t="shared" si="293"/>
        <v>0</v>
      </c>
      <c r="P977" s="414">
        <f t="shared" si="293"/>
        <v>0</v>
      </c>
      <c r="Q977" s="415">
        <f t="shared" si="293"/>
        <v>0</v>
      </c>
      <c r="R977" s="411">
        <f t="shared" si="293"/>
        <v>0</v>
      </c>
      <c r="S977" s="414">
        <f t="shared" si="293"/>
        <v>0</v>
      </c>
      <c r="T977" s="414">
        <f t="shared" si="293"/>
        <v>0</v>
      </c>
      <c r="U977" s="414">
        <f t="shared" si="293"/>
        <v>0</v>
      </c>
      <c r="V977" s="414">
        <f t="shared" si="293"/>
        <v>0</v>
      </c>
      <c r="W977" s="414">
        <f t="shared" si="293"/>
        <v>0</v>
      </c>
      <c r="X977" s="414">
        <f t="shared" si="293"/>
        <v>0</v>
      </c>
      <c r="Y977" s="414">
        <f t="shared" si="293"/>
        <v>0</v>
      </c>
      <c r="Z977" s="414">
        <f t="shared" si="293"/>
        <v>0</v>
      </c>
      <c r="AA977" s="414">
        <f t="shared" si="293"/>
        <v>0</v>
      </c>
      <c r="AB977" s="414">
        <f t="shared" si="293"/>
        <v>0</v>
      </c>
      <c r="AC977" s="400">
        <f t="shared" ref="AC977:AC978" si="294">M977-SUM(N977:AB977)</f>
        <v>0</v>
      </c>
      <c r="AD977" s="1743"/>
      <c r="AE977" s="1083"/>
      <c r="AF977" s="855"/>
      <c r="AG977" s="528"/>
      <c r="AH977" s="521"/>
      <c r="AI977" s="521"/>
      <c r="AJ977" s="521"/>
      <c r="AK977" s="521"/>
      <c r="AL977" s="521"/>
      <c r="AM977" s="521"/>
      <c r="AN977" s="521"/>
      <c r="AO977" s="521"/>
      <c r="AP977" s="521"/>
      <c r="AQ977" s="521"/>
      <c r="AR977" s="521"/>
      <c r="AS977" s="521"/>
      <c r="AT977" s="521"/>
      <c r="AU977" s="521"/>
      <c r="AV977" s="521"/>
      <c r="AW977" s="521"/>
      <c r="AX977" s="521"/>
      <c r="AY977" s="521"/>
      <c r="AZ977" s="521"/>
      <c r="BA977" s="521"/>
      <c r="BB977" s="521"/>
      <c r="BC977" s="521"/>
      <c r="BD977" s="521"/>
      <c r="BE977" s="521"/>
      <c r="BF977" s="521"/>
      <c r="BG977" s="521"/>
      <c r="BH977" s="521"/>
      <c r="BI977" s="521"/>
      <c r="BJ977" s="521"/>
      <c r="BK977" s="521"/>
      <c r="BL977" s="521"/>
      <c r="BM977" s="521"/>
      <c r="BN977" s="521"/>
      <c r="BO977" s="521"/>
      <c r="BP977" s="521"/>
      <c r="BQ977" s="521"/>
      <c r="BR977" s="521"/>
      <c r="BS977" s="521"/>
      <c r="BT977" s="521"/>
      <c r="BU977" s="521"/>
      <c r="BV977" s="521"/>
      <c r="BW977" s="521"/>
      <c r="BX977" s="521"/>
      <c r="BY977" s="521"/>
      <c r="BZ977" s="521"/>
      <c r="CA977" s="521"/>
      <c r="CB977" s="521"/>
      <c r="CC977" s="521"/>
      <c r="CD977" s="521"/>
      <c r="CE977" s="521"/>
      <c r="CF977" s="521"/>
      <c r="CG977" s="521"/>
      <c r="CH977" s="521"/>
      <c r="CI977" s="521"/>
      <c r="CJ977" s="521"/>
      <c r="CK977" s="521"/>
      <c r="CL977" s="521"/>
      <c r="CM977" s="521"/>
      <c r="CN977" s="521"/>
      <c r="CO977" s="521"/>
      <c r="CP977" s="521"/>
      <c r="CQ977" s="521"/>
    </row>
    <row r="978" spans="1:95" s="69" customFormat="1" ht="15" customHeight="1" outlineLevel="1" x14ac:dyDescent="0.2">
      <c r="A978" s="11">
        <v>298</v>
      </c>
      <c r="B978" s="294"/>
      <c r="C978" s="289"/>
      <c r="D978" s="289"/>
      <c r="E978" s="289"/>
      <c r="F978" s="880" t="str">
        <f>'2. CAD NCCF'!F978:L978</f>
        <v>Non-FI issued ABCP, low or not rated</v>
      </c>
      <c r="G978" s="881"/>
      <c r="H978" s="881"/>
      <c r="I978" s="881"/>
      <c r="J978" s="881"/>
      <c r="K978" s="881"/>
      <c r="L978" s="882"/>
      <c r="M978" s="400">
        <f t="shared" si="293"/>
        <v>0</v>
      </c>
      <c r="N978" s="411">
        <f t="shared" si="293"/>
        <v>0</v>
      </c>
      <c r="O978" s="414">
        <f t="shared" si="293"/>
        <v>0</v>
      </c>
      <c r="P978" s="414">
        <f t="shared" si="293"/>
        <v>0</v>
      </c>
      <c r="Q978" s="415">
        <f t="shared" si="293"/>
        <v>0</v>
      </c>
      <c r="R978" s="411">
        <f t="shared" si="293"/>
        <v>0</v>
      </c>
      <c r="S978" s="414">
        <f t="shared" si="293"/>
        <v>0</v>
      </c>
      <c r="T978" s="414">
        <f t="shared" si="293"/>
        <v>0</v>
      </c>
      <c r="U978" s="414">
        <f t="shared" si="293"/>
        <v>0</v>
      </c>
      <c r="V978" s="414">
        <f t="shared" si="293"/>
        <v>0</v>
      </c>
      <c r="W978" s="414">
        <f t="shared" si="293"/>
        <v>0</v>
      </c>
      <c r="X978" s="414">
        <f t="shared" si="293"/>
        <v>0</v>
      </c>
      <c r="Y978" s="414">
        <f t="shared" si="293"/>
        <v>0</v>
      </c>
      <c r="Z978" s="414">
        <f t="shared" si="293"/>
        <v>0</v>
      </c>
      <c r="AA978" s="414">
        <f t="shared" si="293"/>
        <v>0</v>
      </c>
      <c r="AB978" s="414">
        <f t="shared" si="293"/>
        <v>0</v>
      </c>
      <c r="AC978" s="400">
        <f t="shared" si="294"/>
        <v>0</v>
      </c>
      <c r="AD978" s="1743"/>
      <c r="AE978" s="1083"/>
      <c r="AF978" s="855"/>
      <c r="AG978" s="528"/>
      <c r="AH978" s="521"/>
      <c r="AI978" s="521"/>
      <c r="AJ978" s="521"/>
      <c r="AK978" s="521"/>
      <c r="AL978" s="521"/>
      <c r="AM978" s="521"/>
      <c r="AN978" s="521"/>
      <c r="AO978" s="521"/>
      <c r="AP978" s="521"/>
      <c r="AQ978" s="521"/>
      <c r="AR978" s="521"/>
      <c r="AS978" s="521"/>
      <c r="AT978" s="521"/>
      <c r="AU978" s="521"/>
      <c r="AV978" s="521"/>
      <c r="AW978" s="521"/>
      <c r="AX978" s="521"/>
      <c r="AY978" s="521"/>
      <c r="AZ978" s="521"/>
      <c r="BA978" s="521"/>
      <c r="BB978" s="521"/>
      <c r="BC978" s="521"/>
      <c r="BD978" s="521"/>
      <c r="BE978" s="521"/>
      <c r="BF978" s="521"/>
      <c r="BG978" s="521"/>
      <c r="BH978" s="521"/>
      <c r="BI978" s="521"/>
      <c r="BJ978" s="521"/>
      <c r="BK978" s="521"/>
      <c r="BL978" s="521"/>
      <c r="BM978" s="521"/>
      <c r="BN978" s="521"/>
      <c r="BO978" s="521"/>
      <c r="BP978" s="521"/>
      <c r="BQ978" s="521"/>
      <c r="BR978" s="521"/>
      <c r="BS978" s="521"/>
      <c r="BT978" s="521"/>
      <c r="BU978" s="521"/>
      <c r="BV978" s="521"/>
      <c r="BW978" s="521"/>
      <c r="BX978" s="521"/>
      <c r="BY978" s="521"/>
      <c r="BZ978" s="521"/>
      <c r="CA978" s="521"/>
      <c r="CB978" s="521"/>
      <c r="CC978" s="521"/>
      <c r="CD978" s="521"/>
      <c r="CE978" s="521"/>
      <c r="CF978" s="521"/>
      <c r="CG978" s="521"/>
      <c r="CH978" s="521"/>
      <c r="CI978" s="521"/>
      <c r="CJ978" s="521"/>
      <c r="CK978" s="521"/>
      <c r="CL978" s="521"/>
      <c r="CM978" s="521"/>
      <c r="CN978" s="521"/>
      <c r="CO978" s="521"/>
      <c r="CP978" s="521"/>
      <c r="CQ978" s="521"/>
    </row>
    <row r="979" spans="1:95" s="69" customFormat="1" outlineLevel="1" x14ac:dyDescent="0.2">
      <c r="A979" s="11">
        <v>299</v>
      </c>
      <c r="B979" s="294"/>
      <c r="C979" s="289"/>
      <c r="D979" s="289"/>
      <c r="E979" s="877" t="str">
        <f>'2. CAD NCCF'!E979:L979</f>
        <v>FI issued ABS and ABCP, low or not rated</v>
      </c>
      <c r="F979" s="878"/>
      <c r="G979" s="878"/>
      <c r="H979" s="878"/>
      <c r="I979" s="878"/>
      <c r="J979" s="878"/>
      <c r="K979" s="878"/>
      <c r="L979" s="879"/>
      <c r="M979" s="399">
        <f>SUBTOTAL(9,M980:M981)</f>
        <v>0</v>
      </c>
      <c r="N979" s="402">
        <f t="shared" ref="N979:AC979" si="295">SUBTOTAL(9,N980:N981)</f>
        <v>0</v>
      </c>
      <c r="O979" s="406">
        <f t="shared" si="295"/>
        <v>0</v>
      </c>
      <c r="P979" s="405">
        <f t="shared" si="295"/>
        <v>0</v>
      </c>
      <c r="Q979" s="407">
        <f t="shared" si="295"/>
        <v>0</v>
      </c>
      <c r="R979" s="402">
        <f t="shared" si="295"/>
        <v>0</v>
      </c>
      <c r="S979" s="405">
        <f t="shared" si="295"/>
        <v>0</v>
      </c>
      <c r="T979" s="406">
        <f t="shared" si="295"/>
        <v>0</v>
      </c>
      <c r="U979" s="405">
        <f t="shared" si="295"/>
        <v>0</v>
      </c>
      <c r="V979" s="406">
        <f t="shared" si="295"/>
        <v>0</v>
      </c>
      <c r="W979" s="405">
        <f t="shared" si="295"/>
        <v>0</v>
      </c>
      <c r="X979" s="406">
        <f t="shared" si="295"/>
        <v>0</v>
      </c>
      <c r="Y979" s="405">
        <f t="shared" si="295"/>
        <v>0</v>
      </c>
      <c r="Z979" s="406">
        <f t="shared" si="295"/>
        <v>0</v>
      </c>
      <c r="AA979" s="405">
        <f t="shared" si="295"/>
        <v>0</v>
      </c>
      <c r="AB979" s="416">
        <f t="shared" si="295"/>
        <v>0</v>
      </c>
      <c r="AC979" s="399">
        <f t="shared" si="295"/>
        <v>0</v>
      </c>
      <c r="AD979" s="1743"/>
      <c r="AE979" s="1083"/>
      <c r="AF979" s="855"/>
      <c r="AG979" s="528"/>
      <c r="AH979" s="521"/>
      <c r="AI979" s="521"/>
      <c r="AJ979" s="521"/>
      <c r="AK979" s="521"/>
      <c r="AL979" s="521"/>
      <c r="AM979" s="521"/>
      <c r="AN979" s="521"/>
      <c r="AO979" s="521"/>
      <c r="AP979" s="521"/>
      <c r="AQ979" s="521"/>
      <c r="AR979" s="521"/>
      <c r="AS979" s="521"/>
      <c r="AT979" s="521"/>
      <c r="AU979" s="521"/>
      <c r="AV979" s="521"/>
      <c r="AW979" s="521"/>
      <c r="AX979" s="521"/>
      <c r="AY979" s="521"/>
      <c r="AZ979" s="521"/>
      <c r="BA979" s="521"/>
      <c r="BB979" s="521"/>
      <c r="BC979" s="521"/>
      <c r="BD979" s="521"/>
      <c r="BE979" s="521"/>
      <c r="BF979" s="521"/>
      <c r="BG979" s="521"/>
      <c r="BH979" s="521"/>
      <c r="BI979" s="521"/>
      <c r="BJ979" s="521"/>
      <c r="BK979" s="521"/>
      <c r="BL979" s="521"/>
      <c r="BM979" s="521"/>
      <c r="BN979" s="521"/>
      <c r="BO979" s="521"/>
      <c r="BP979" s="521"/>
      <c r="BQ979" s="521"/>
      <c r="BR979" s="521"/>
      <c r="BS979" s="521"/>
      <c r="BT979" s="521"/>
      <c r="BU979" s="521"/>
      <c r="BV979" s="521"/>
      <c r="BW979" s="521"/>
      <c r="BX979" s="521"/>
      <c r="BY979" s="521"/>
      <c r="BZ979" s="521"/>
      <c r="CA979" s="521"/>
      <c r="CB979" s="521"/>
      <c r="CC979" s="521"/>
      <c r="CD979" s="521"/>
      <c r="CE979" s="521"/>
      <c r="CF979" s="521"/>
      <c r="CG979" s="521"/>
      <c r="CH979" s="521"/>
      <c r="CI979" s="521"/>
      <c r="CJ979" s="521"/>
      <c r="CK979" s="521"/>
      <c r="CL979" s="521"/>
      <c r="CM979" s="521"/>
      <c r="CN979" s="521"/>
      <c r="CO979" s="521"/>
      <c r="CP979" s="521"/>
      <c r="CQ979" s="521"/>
    </row>
    <row r="980" spans="1:95" s="69" customFormat="1" ht="15" customHeight="1" outlineLevel="1" x14ac:dyDescent="0.2">
      <c r="A980" s="11">
        <v>300</v>
      </c>
      <c r="B980" s="294"/>
      <c r="C980" s="289"/>
      <c r="D980" s="289"/>
      <c r="E980" s="289"/>
      <c r="F980" s="880" t="str">
        <f>'2. CAD NCCF'!F980:L980</f>
        <v>FI issued ABS, low or not rated</v>
      </c>
      <c r="G980" s="881"/>
      <c r="H980" s="881"/>
      <c r="I980" s="881"/>
      <c r="J980" s="881"/>
      <c r="K980" s="881"/>
      <c r="L980" s="882"/>
      <c r="M980" s="400">
        <f t="shared" ref="M980:AB981" si="296">M204</f>
        <v>0</v>
      </c>
      <c r="N980" s="411">
        <f t="shared" si="296"/>
        <v>0</v>
      </c>
      <c r="O980" s="414">
        <f t="shared" si="296"/>
        <v>0</v>
      </c>
      <c r="P980" s="414">
        <f t="shared" si="296"/>
        <v>0</v>
      </c>
      <c r="Q980" s="415">
        <f t="shared" si="296"/>
        <v>0</v>
      </c>
      <c r="R980" s="411">
        <f t="shared" si="296"/>
        <v>0</v>
      </c>
      <c r="S980" s="414">
        <f t="shared" si="296"/>
        <v>0</v>
      </c>
      <c r="T980" s="414">
        <f t="shared" si="296"/>
        <v>0</v>
      </c>
      <c r="U980" s="414">
        <f t="shared" si="296"/>
        <v>0</v>
      </c>
      <c r="V980" s="414">
        <f t="shared" si="296"/>
        <v>0</v>
      </c>
      <c r="W980" s="414">
        <f t="shared" si="296"/>
        <v>0</v>
      </c>
      <c r="X980" s="414">
        <f t="shared" si="296"/>
        <v>0</v>
      </c>
      <c r="Y980" s="414">
        <f t="shared" si="296"/>
        <v>0</v>
      </c>
      <c r="Z980" s="414">
        <f t="shared" si="296"/>
        <v>0</v>
      </c>
      <c r="AA980" s="414">
        <f t="shared" si="296"/>
        <v>0</v>
      </c>
      <c r="AB980" s="414">
        <f t="shared" si="296"/>
        <v>0</v>
      </c>
      <c r="AC980" s="400">
        <f t="shared" ref="AC980:AC981" si="297">M980-SUM(N980:AB980)</f>
        <v>0</v>
      </c>
      <c r="AD980" s="1743"/>
      <c r="AE980" s="1083"/>
      <c r="AF980" s="855"/>
      <c r="AG980" s="528"/>
      <c r="AH980" s="521"/>
      <c r="AI980" s="521"/>
      <c r="AJ980" s="521"/>
      <c r="AK980" s="521"/>
      <c r="AL980" s="521"/>
      <c r="AM980" s="521"/>
      <c r="AN980" s="521"/>
      <c r="AO980" s="521"/>
      <c r="AP980" s="521"/>
      <c r="AQ980" s="521"/>
      <c r="AR980" s="521"/>
      <c r="AS980" s="521"/>
      <c r="AT980" s="521"/>
      <c r="AU980" s="521"/>
      <c r="AV980" s="521"/>
      <c r="AW980" s="521"/>
      <c r="AX980" s="521"/>
      <c r="AY980" s="521"/>
      <c r="AZ980" s="521"/>
      <c r="BA980" s="521"/>
      <c r="BB980" s="521"/>
      <c r="BC980" s="521"/>
      <c r="BD980" s="521"/>
      <c r="BE980" s="521"/>
      <c r="BF980" s="521"/>
      <c r="BG980" s="521"/>
      <c r="BH980" s="521"/>
      <c r="BI980" s="521"/>
      <c r="BJ980" s="521"/>
      <c r="BK980" s="521"/>
      <c r="BL980" s="521"/>
      <c r="BM980" s="521"/>
      <c r="BN980" s="521"/>
      <c r="BO980" s="521"/>
      <c r="BP980" s="521"/>
      <c r="BQ980" s="521"/>
      <c r="BR980" s="521"/>
      <c r="BS980" s="521"/>
      <c r="BT980" s="521"/>
      <c r="BU980" s="521"/>
      <c r="BV980" s="521"/>
      <c r="BW980" s="521"/>
      <c r="BX980" s="521"/>
      <c r="BY980" s="521"/>
      <c r="BZ980" s="521"/>
      <c r="CA980" s="521"/>
      <c r="CB980" s="521"/>
      <c r="CC980" s="521"/>
      <c r="CD980" s="521"/>
      <c r="CE980" s="521"/>
      <c r="CF980" s="521"/>
      <c r="CG980" s="521"/>
      <c r="CH980" s="521"/>
      <c r="CI980" s="521"/>
      <c r="CJ980" s="521"/>
      <c r="CK980" s="521"/>
      <c r="CL980" s="521"/>
      <c r="CM980" s="521"/>
      <c r="CN980" s="521"/>
      <c r="CO980" s="521"/>
      <c r="CP980" s="521"/>
      <c r="CQ980" s="521"/>
    </row>
    <row r="981" spans="1:95" s="69" customFormat="1" ht="15" customHeight="1" outlineLevel="1" x14ac:dyDescent="0.2">
      <c r="A981" s="11">
        <v>301</v>
      </c>
      <c r="B981" s="294"/>
      <c r="C981" s="289"/>
      <c r="D981" s="289"/>
      <c r="E981" s="289"/>
      <c r="F981" s="880" t="str">
        <f>'2. CAD NCCF'!F981:L981</f>
        <v>FI issued ABCP, low or not rated</v>
      </c>
      <c r="G981" s="881"/>
      <c r="H981" s="881"/>
      <c r="I981" s="881"/>
      <c r="J981" s="881"/>
      <c r="K981" s="881"/>
      <c r="L981" s="882"/>
      <c r="M981" s="400">
        <f t="shared" si="296"/>
        <v>0</v>
      </c>
      <c r="N981" s="411">
        <f t="shared" si="296"/>
        <v>0</v>
      </c>
      <c r="O981" s="414">
        <f t="shared" si="296"/>
        <v>0</v>
      </c>
      <c r="P981" s="414">
        <f t="shared" si="296"/>
        <v>0</v>
      </c>
      <c r="Q981" s="415">
        <f t="shared" si="296"/>
        <v>0</v>
      </c>
      <c r="R981" s="411">
        <f t="shared" si="296"/>
        <v>0</v>
      </c>
      <c r="S981" s="414">
        <f t="shared" si="296"/>
        <v>0</v>
      </c>
      <c r="T981" s="414">
        <f t="shared" si="296"/>
        <v>0</v>
      </c>
      <c r="U981" s="414">
        <f t="shared" si="296"/>
        <v>0</v>
      </c>
      <c r="V981" s="414">
        <f t="shared" si="296"/>
        <v>0</v>
      </c>
      <c r="W981" s="414">
        <f t="shared" si="296"/>
        <v>0</v>
      </c>
      <c r="X981" s="414">
        <f t="shared" si="296"/>
        <v>0</v>
      </c>
      <c r="Y981" s="414">
        <f t="shared" si="296"/>
        <v>0</v>
      </c>
      <c r="Z981" s="414">
        <f t="shared" si="296"/>
        <v>0</v>
      </c>
      <c r="AA981" s="414">
        <f t="shared" si="296"/>
        <v>0</v>
      </c>
      <c r="AB981" s="414">
        <f t="shared" si="296"/>
        <v>0</v>
      </c>
      <c r="AC981" s="400">
        <f t="shared" si="297"/>
        <v>0</v>
      </c>
      <c r="AD981" s="1744"/>
      <c r="AE981" s="858"/>
      <c r="AF981" s="858"/>
      <c r="AG981" s="528"/>
      <c r="AH981" s="521"/>
      <c r="AI981" s="521"/>
      <c r="AJ981" s="521"/>
      <c r="AK981" s="521"/>
      <c r="AL981" s="521"/>
      <c r="AM981" s="521"/>
      <c r="AN981" s="521"/>
      <c r="AO981" s="521"/>
      <c r="AP981" s="521"/>
      <c r="AQ981" s="521"/>
      <c r="AR981" s="521"/>
      <c r="AS981" s="521"/>
      <c r="AT981" s="521"/>
      <c r="AU981" s="521"/>
      <c r="AV981" s="521"/>
      <c r="AW981" s="521"/>
      <c r="AX981" s="521"/>
      <c r="AY981" s="521"/>
      <c r="AZ981" s="521"/>
      <c r="BA981" s="521"/>
      <c r="BB981" s="521"/>
      <c r="BC981" s="521"/>
      <c r="BD981" s="521"/>
      <c r="BE981" s="521"/>
      <c r="BF981" s="521"/>
      <c r="BG981" s="521"/>
      <c r="BH981" s="521"/>
      <c r="BI981" s="521"/>
      <c r="BJ981" s="521"/>
      <c r="BK981" s="521"/>
      <c r="BL981" s="521"/>
      <c r="BM981" s="521"/>
      <c r="BN981" s="521"/>
      <c r="BO981" s="521"/>
      <c r="BP981" s="521"/>
      <c r="BQ981" s="521"/>
      <c r="BR981" s="521"/>
      <c r="BS981" s="521"/>
      <c r="BT981" s="521"/>
      <c r="BU981" s="521"/>
      <c r="BV981" s="521"/>
      <c r="BW981" s="521"/>
      <c r="BX981" s="521"/>
      <c r="BY981" s="521"/>
      <c r="BZ981" s="521"/>
      <c r="CA981" s="521"/>
      <c r="CB981" s="521"/>
      <c r="CC981" s="521"/>
      <c r="CD981" s="521"/>
      <c r="CE981" s="521"/>
      <c r="CF981" s="521"/>
      <c r="CG981" s="521"/>
      <c r="CH981" s="521"/>
      <c r="CI981" s="521"/>
      <c r="CJ981" s="521"/>
      <c r="CK981" s="521"/>
      <c r="CL981" s="521"/>
      <c r="CM981" s="521"/>
      <c r="CN981" s="521"/>
      <c r="CO981" s="521"/>
      <c r="CP981" s="521"/>
      <c r="CQ981" s="521"/>
    </row>
    <row r="982" spans="1:95" s="69" customFormat="1" outlineLevel="1" x14ac:dyDescent="0.2">
      <c r="A982" s="11">
        <v>302</v>
      </c>
      <c r="B982" s="294"/>
      <c r="C982" s="289"/>
      <c r="D982" s="868" t="str">
        <f>'2. CAD NCCF'!D982:L982</f>
        <v>Equities</v>
      </c>
      <c r="E982" s="869"/>
      <c r="F982" s="869"/>
      <c r="G982" s="869"/>
      <c r="H982" s="869"/>
      <c r="I982" s="869"/>
      <c r="J982" s="869"/>
      <c r="K982" s="869"/>
      <c r="L982" s="870"/>
      <c r="M982" s="399">
        <f>SUBTOTAL(9,M983:M985)</f>
        <v>0</v>
      </c>
      <c r="N982" s="402">
        <f t="shared" ref="N982:AC982" si="298">SUBTOTAL(9,N983:N985)</f>
        <v>0</v>
      </c>
      <c r="O982" s="406">
        <f t="shared" si="298"/>
        <v>0</v>
      </c>
      <c r="P982" s="405">
        <f t="shared" si="298"/>
        <v>0</v>
      </c>
      <c r="Q982" s="407">
        <f t="shared" si="298"/>
        <v>0</v>
      </c>
      <c r="R982" s="402">
        <f t="shared" si="298"/>
        <v>0</v>
      </c>
      <c r="S982" s="405">
        <f t="shared" si="298"/>
        <v>0</v>
      </c>
      <c r="T982" s="406">
        <f t="shared" si="298"/>
        <v>0</v>
      </c>
      <c r="U982" s="405">
        <f t="shared" si="298"/>
        <v>0</v>
      </c>
      <c r="V982" s="406">
        <f t="shared" si="298"/>
        <v>0</v>
      </c>
      <c r="W982" s="405">
        <f t="shared" si="298"/>
        <v>0</v>
      </c>
      <c r="X982" s="406">
        <f t="shared" si="298"/>
        <v>0</v>
      </c>
      <c r="Y982" s="405">
        <f t="shared" si="298"/>
        <v>0</v>
      </c>
      <c r="Z982" s="406">
        <f t="shared" si="298"/>
        <v>0</v>
      </c>
      <c r="AA982" s="405">
        <f t="shared" si="298"/>
        <v>0</v>
      </c>
      <c r="AB982" s="416">
        <f t="shared" si="298"/>
        <v>0</v>
      </c>
      <c r="AC982" s="399">
        <f t="shared" si="298"/>
        <v>0</v>
      </c>
      <c r="AD982" s="1550"/>
      <c r="AE982" s="1551"/>
      <c r="AF982" s="1551"/>
      <c r="AG982" s="528"/>
      <c r="AH982" s="521"/>
      <c r="AI982" s="521"/>
      <c r="AJ982" s="521"/>
      <c r="AK982" s="521"/>
      <c r="AL982" s="521"/>
      <c r="AM982" s="521"/>
      <c r="AN982" s="521"/>
      <c r="AO982" s="521"/>
      <c r="AP982" s="521"/>
      <c r="AQ982" s="521"/>
      <c r="AR982" s="521"/>
      <c r="AS982" s="521"/>
      <c r="AT982" s="521"/>
      <c r="AU982" s="521"/>
      <c r="AV982" s="521"/>
      <c r="AW982" s="521"/>
      <c r="AX982" s="521"/>
      <c r="AY982" s="521"/>
      <c r="AZ982" s="521"/>
      <c r="BA982" s="521"/>
      <c r="BB982" s="521"/>
      <c r="BC982" s="521"/>
      <c r="BD982" s="521"/>
      <c r="BE982" s="521"/>
      <c r="BF982" s="521"/>
      <c r="BG982" s="521"/>
      <c r="BH982" s="521"/>
      <c r="BI982" s="521"/>
      <c r="BJ982" s="521"/>
      <c r="BK982" s="521"/>
      <c r="BL982" s="521"/>
      <c r="BM982" s="521"/>
      <c r="BN982" s="521"/>
      <c r="BO982" s="521"/>
      <c r="BP982" s="521"/>
      <c r="BQ982" s="521"/>
      <c r="BR982" s="521"/>
      <c r="BS982" s="521"/>
      <c r="BT982" s="521"/>
      <c r="BU982" s="521"/>
      <c r="BV982" s="521"/>
      <c r="BW982" s="521"/>
      <c r="BX982" s="521"/>
      <c r="BY982" s="521"/>
      <c r="BZ982" s="521"/>
      <c r="CA982" s="521"/>
      <c r="CB982" s="521"/>
      <c r="CC982" s="521"/>
      <c r="CD982" s="521"/>
      <c r="CE982" s="521"/>
      <c r="CF982" s="521"/>
      <c r="CG982" s="521"/>
      <c r="CH982" s="521"/>
      <c r="CI982" s="521"/>
      <c r="CJ982" s="521"/>
      <c r="CK982" s="521"/>
      <c r="CL982" s="521"/>
      <c r="CM982" s="521"/>
      <c r="CN982" s="521"/>
      <c r="CO982" s="521"/>
      <c r="CP982" s="521"/>
      <c r="CQ982" s="521"/>
    </row>
    <row r="983" spans="1:95" s="69" customFormat="1" outlineLevel="1" x14ac:dyDescent="0.2">
      <c r="A983" s="11">
        <v>303</v>
      </c>
      <c r="B983" s="294"/>
      <c r="C983" s="289"/>
      <c r="D983" s="289"/>
      <c r="E983" s="289"/>
      <c r="F983" s="880" t="str">
        <f>'2. CAD NCCF'!F983:L983</f>
        <v>Eligible non-financial common equity shares</v>
      </c>
      <c r="G983" s="881"/>
      <c r="H983" s="881"/>
      <c r="I983" s="881"/>
      <c r="J983" s="881"/>
      <c r="K983" s="881"/>
      <c r="L983" s="882"/>
      <c r="M983" s="400">
        <f t="shared" ref="M983:AB985" si="299">M207</f>
        <v>0</v>
      </c>
      <c r="N983" s="411">
        <f t="shared" si="299"/>
        <v>0</v>
      </c>
      <c r="O983" s="414">
        <f t="shared" si="299"/>
        <v>0</v>
      </c>
      <c r="P983" s="414">
        <f t="shared" si="299"/>
        <v>0</v>
      </c>
      <c r="Q983" s="415">
        <f t="shared" si="299"/>
        <v>0</v>
      </c>
      <c r="R983" s="411">
        <f t="shared" si="299"/>
        <v>0</v>
      </c>
      <c r="S983" s="414">
        <f t="shared" si="299"/>
        <v>0</v>
      </c>
      <c r="T983" s="414">
        <f t="shared" si="299"/>
        <v>0</v>
      </c>
      <c r="U983" s="414">
        <f t="shared" si="299"/>
        <v>0</v>
      </c>
      <c r="V983" s="414">
        <f t="shared" si="299"/>
        <v>0</v>
      </c>
      <c r="W983" s="414">
        <f t="shared" si="299"/>
        <v>0</v>
      </c>
      <c r="X983" s="414">
        <f t="shared" si="299"/>
        <v>0</v>
      </c>
      <c r="Y983" s="414">
        <f t="shared" si="299"/>
        <v>0</v>
      </c>
      <c r="Z983" s="414">
        <f t="shared" si="299"/>
        <v>0</v>
      </c>
      <c r="AA983" s="414">
        <f t="shared" si="299"/>
        <v>0</v>
      </c>
      <c r="AB983" s="414">
        <f t="shared" si="299"/>
        <v>0</v>
      </c>
      <c r="AC983" s="400">
        <f t="shared" ref="AC983:AC985" si="300">M983-SUM(N983:AB983)</f>
        <v>0</v>
      </c>
      <c r="AD983" s="1786"/>
      <c r="AE983" s="852"/>
      <c r="AF983" s="852"/>
      <c r="AG983" s="528"/>
      <c r="AH983" s="521"/>
      <c r="AI983" s="521"/>
      <c r="AJ983" s="521"/>
      <c r="AK983" s="521"/>
      <c r="AL983" s="521"/>
      <c r="AM983" s="521"/>
      <c r="AN983" s="521"/>
      <c r="AO983" s="521"/>
      <c r="AP983" s="521"/>
      <c r="AQ983" s="521"/>
      <c r="AR983" s="521"/>
      <c r="AS983" s="521"/>
      <c r="AT983" s="521"/>
      <c r="AU983" s="521"/>
      <c r="AV983" s="521"/>
      <c r="AW983" s="521"/>
      <c r="AX983" s="521"/>
      <c r="AY983" s="521"/>
      <c r="AZ983" s="521"/>
      <c r="BA983" s="521"/>
      <c r="BB983" s="521"/>
      <c r="BC983" s="521"/>
      <c r="BD983" s="521"/>
      <c r="BE983" s="521"/>
      <c r="BF983" s="521"/>
      <c r="BG983" s="521"/>
      <c r="BH983" s="521"/>
      <c r="BI983" s="521"/>
      <c r="BJ983" s="521"/>
      <c r="BK983" s="521"/>
      <c r="BL983" s="521"/>
      <c r="BM983" s="521"/>
      <c r="BN983" s="521"/>
      <c r="BO983" s="521"/>
      <c r="BP983" s="521"/>
      <c r="BQ983" s="521"/>
      <c r="BR983" s="521"/>
      <c r="BS983" s="521"/>
      <c r="BT983" s="521"/>
      <c r="BU983" s="521"/>
      <c r="BV983" s="521"/>
      <c r="BW983" s="521"/>
      <c r="BX983" s="521"/>
      <c r="BY983" s="521"/>
      <c r="BZ983" s="521"/>
      <c r="CA983" s="521"/>
      <c r="CB983" s="521"/>
      <c r="CC983" s="521"/>
      <c r="CD983" s="521"/>
      <c r="CE983" s="521"/>
      <c r="CF983" s="521"/>
      <c r="CG983" s="521"/>
      <c r="CH983" s="521"/>
      <c r="CI983" s="521"/>
      <c r="CJ983" s="521"/>
      <c r="CK983" s="521"/>
      <c r="CL983" s="521"/>
      <c r="CM983" s="521"/>
      <c r="CN983" s="521"/>
      <c r="CO983" s="521"/>
      <c r="CP983" s="521"/>
      <c r="CQ983" s="521"/>
    </row>
    <row r="984" spans="1:95" s="69" customFormat="1" ht="15" customHeight="1" outlineLevel="1" x14ac:dyDescent="0.2">
      <c r="A984" s="11">
        <v>304</v>
      </c>
      <c r="B984" s="294"/>
      <c r="C984" s="289"/>
      <c r="D984" s="289"/>
      <c r="E984" s="289"/>
      <c r="F984" s="880" t="str">
        <f>'2. CAD NCCF'!F984:L984</f>
        <v>Eligible financial common equity</v>
      </c>
      <c r="G984" s="881"/>
      <c r="H984" s="881"/>
      <c r="I984" s="881"/>
      <c r="J984" s="881"/>
      <c r="K984" s="881"/>
      <c r="L984" s="882"/>
      <c r="M984" s="400">
        <f t="shared" si="299"/>
        <v>0</v>
      </c>
      <c r="N984" s="411">
        <f t="shared" si="299"/>
        <v>0</v>
      </c>
      <c r="O984" s="414">
        <f t="shared" si="299"/>
        <v>0</v>
      </c>
      <c r="P984" s="414">
        <f t="shared" si="299"/>
        <v>0</v>
      </c>
      <c r="Q984" s="415">
        <f t="shared" si="299"/>
        <v>0</v>
      </c>
      <c r="R984" s="411">
        <f t="shared" si="299"/>
        <v>0</v>
      </c>
      <c r="S984" s="414">
        <f t="shared" si="299"/>
        <v>0</v>
      </c>
      <c r="T984" s="414">
        <f t="shared" si="299"/>
        <v>0</v>
      </c>
      <c r="U984" s="414">
        <f t="shared" si="299"/>
        <v>0</v>
      </c>
      <c r="V984" s="414">
        <f t="shared" si="299"/>
        <v>0</v>
      </c>
      <c r="W984" s="414">
        <f t="shared" si="299"/>
        <v>0</v>
      </c>
      <c r="X984" s="414">
        <f t="shared" si="299"/>
        <v>0</v>
      </c>
      <c r="Y984" s="414">
        <f t="shared" si="299"/>
        <v>0</v>
      </c>
      <c r="Z984" s="414">
        <f t="shared" si="299"/>
        <v>0</v>
      </c>
      <c r="AA984" s="414">
        <f t="shared" si="299"/>
        <v>0</v>
      </c>
      <c r="AB984" s="414">
        <f t="shared" si="299"/>
        <v>0</v>
      </c>
      <c r="AC984" s="400">
        <f t="shared" si="300"/>
        <v>0</v>
      </c>
      <c r="AD984" s="1743"/>
      <c r="AE984" s="1083"/>
      <c r="AF984" s="855"/>
      <c r="AG984" s="528"/>
      <c r="AH984" s="521"/>
      <c r="AI984" s="521"/>
      <c r="AJ984" s="521"/>
      <c r="AK984" s="521"/>
      <c r="AL984" s="521"/>
      <c r="AM984" s="521"/>
      <c r="AN984" s="521"/>
      <c r="AO984" s="521"/>
      <c r="AP984" s="521"/>
      <c r="AQ984" s="521"/>
      <c r="AR984" s="521"/>
      <c r="AS984" s="521"/>
      <c r="AT984" s="521"/>
      <c r="AU984" s="521"/>
      <c r="AV984" s="521"/>
      <c r="AW984" s="521"/>
      <c r="AX984" s="521"/>
      <c r="AY984" s="521"/>
      <c r="AZ984" s="521"/>
      <c r="BA984" s="521"/>
      <c r="BB984" s="521"/>
      <c r="BC984" s="521"/>
      <c r="BD984" s="521"/>
      <c r="BE984" s="521"/>
      <c r="BF984" s="521"/>
      <c r="BG984" s="521"/>
      <c r="BH984" s="521"/>
      <c r="BI984" s="521"/>
      <c r="BJ984" s="521"/>
      <c r="BK984" s="521"/>
      <c r="BL984" s="521"/>
      <c r="BM984" s="521"/>
      <c r="BN984" s="521"/>
      <c r="BO984" s="521"/>
      <c r="BP984" s="521"/>
      <c r="BQ984" s="521"/>
      <c r="BR984" s="521"/>
      <c r="BS984" s="521"/>
      <c r="BT984" s="521"/>
      <c r="BU984" s="521"/>
      <c r="BV984" s="521"/>
      <c r="BW984" s="521"/>
      <c r="BX984" s="521"/>
      <c r="BY984" s="521"/>
      <c r="BZ984" s="521"/>
      <c r="CA984" s="521"/>
      <c r="CB984" s="521"/>
      <c r="CC984" s="521"/>
      <c r="CD984" s="521"/>
      <c r="CE984" s="521"/>
      <c r="CF984" s="521"/>
      <c r="CG984" s="521"/>
      <c r="CH984" s="521"/>
      <c r="CI984" s="521"/>
      <c r="CJ984" s="521"/>
      <c r="CK984" s="521"/>
      <c r="CL984" s="521"/>
      <c r="CM984" s="521"/>
      <c r="CN984" s="521"/>
      <c r="CO984" s="521"/>
      <c r="CP984" s="521"/>
      <c r="CQ984" s="521"/>
    </row>
    <row r="985" spans="1:95" s="69" customFormat="1" ht="15" customHeight="1" outlineLevel="1" x14ac:dyDescent="0.2">
      <c r="A985" s="11">
        <v>305</v>
      </c>
      <c r="B985" s="294"/>
      <c r="C985" s="289"/>
      <c r="D985" s="289"/>
      <c r="E985" s="289"/>
      <c r="F985" s="880" t="str">
        <f>'2. CAD NCCF'!F985:L985</f>
        <v>Other equities</v>
      </c>
      <c r="G985" s="881"/>
      <c r="H985" s="881"/>
      <c r="I985" s="881"/>
      <c r="J985" s="881"/>
      <c r="K985" s="881"/>
      <c r="L985" s="882"/>
      <c r="M985" s="400">
        <f t="shared" si="299"/>
        <v>0</v>
      </c>
      <c r="N985" s="411">
        <f t="shared" si="299"/>
        <v>0</v>
      </c>
      <c r="O985" s="414">
        <f t="shared" si="299"/>
        <v>0</v>
      </c>
      <c r="P985" s="414">
        <f t="shared" si="299"/>
        <v>0</v>
      </c>
      <c r="Q985" s="415">
        <f t="shared" si="299"/>
        <v>0</v>
      </c>
      <c r="R985" s="411">
        <f t="shared" si="299"/>
        <v>0</v>
      </c>
      <c r="S985" s="414">
        <f t="shared" si="299"/>
        <v>0</v>
      </c>
      <c r="T985" s="414">
        <f t="shared" si="299"/>
        <v>0</v>
      </c>
      <c r="U985" s="414">
        <f t="shared" si="299"/>
        <v>0</v>
      </c>
      <c r="V985" s="414">
        <f t="shared" si="299"/>
        <v>0</v>
      </c>
      <c r="W985" s="414">
        <f t="shared" si="299"/>
        <v>0</v>
      </c>
      <c r="X985" s="414">
        <f t="shared" si="299"/>
        <v>0</v>
      </c>
      <c r="Y985" s="414">
        <f t="shared" si="299"/>
        <v>0</v>
      </c>
      <c r="Z985" s="414">
        <f t="shared" si="299"/>
        <v>0</v>
      </c>
      <c r="AA985" s="414">
        <f t="shared" si="299"/>
        <v>0</v>
      </c>
      <c r="AB985" s="414">
        <f t="shared" si="299"/>
        <v>0</v>
      </c>
      <c r="AC985" s="400">
        <f t="shared" si="300"/>
        <v>0</v>
      </c>
      <c r="AD985" s="1744"/>
      <c r="AE985" s="858"/>
      <c r="AF985" s="858"/>
      <c r="AG985" s="528"/>
      <c r="AH985" s="521"/>
      <c r="AI985" s="521"/>
      <c r="AJ985" s="521"/>
      <c r="AK985" s="521"/>
      <c r="AL985" s="521"/>
      <c r="AM985" s="521"/>
      <c r="AN985" s="521"/>
      <c r="AO985" s="521"/>
      <c r="AP985" s="521"/>
      <c r="AQ985" s="521"/>
      <c r="AR985" s="521"/>
      <c r="AS985" s="521"/>
      <c r="AT985" s="521"/>
      <c r="AU985" s="521"/>
      <c r="AV985" s="521"/>
      <c r="AW985" s="521"/>
      <c r="AX985" s="521"/>
      <c r="AY985" s="521"/>
      <c r="AZ985" s="521"/>
      <c r="BA985" s="521"/>
      <c r="BB985" s="521"/>
      <c r="BC985" s="521"/>
      <c r="BD985" s="521"/>
      <c r="BE985" s="521"/>
      <c r="BF985" s="521"/>
      <c r="BG985" s="521"/>
      <c r="BH985" s="521"/>
      <c r="BI985" s="521"/>
      <c r="BJ985" s="521"/>
      <c r="BK985" s="521"/>
      <c r="BL985" s="521"/>
      <c r="BM985" s="521"/>
      <c r="BN985" s="521"/>
      <c r="BO985" s="521"/>
      <c r="BP985" s="521"/>
      <c r="BQ985" s="521"/>
      <c r="BR985" s="521"/>
      <c r="BS985" s="521"/>
      <c r="BT985" s="521"/>
      <c r="BU985" s="521"/>
      <c r="BV985" s="521"/>
      <c r="BW985" s="521"/>
      <c r="BX985" s="521"/>
      <c r="BY985" s="521"/>
      <c r="BZ985" s="521"/>
      <c r="CA985" s="521"/>
      <c r="CB985" s="521"/>
      <c r="CC985" s="521"/>
      <c r="CD985" s="521"/>
      <c r="CE985" s="521"/>
      <c r="CF985" s="521"/>
      <c r="CG985" s="521"/>
      <c r="CH985" s="521"/>
      <c r="CI985" s="521"/>
      <c r="CJ985" s="521"/>
      <c r="CK985" s="521"/>
      <c r="CL985" s="521"/>
      <c r="CM985" s="521"/>
      <c r="CN985" s="521"/>
      <c r="CO985" s="521"/>
      <c r="CP985" s="521"/>
      <c r="CQ985" s="521"/>
    </row>
    <row r="986" spans="1:95" s="69" customFormat="1" outlineLevel="1" x14ac:dyDescent="0.2">
      <c r="A986" s="11">
        <v>306</v>
      </c>
      <c r="B986" s="294"/>
      <c r="C986" s="289"/>
      <c r="D986" s="868" t="str">
        <f>'2. CAD NCCF'!D986:L986</f>
        <v>FI's own securities - Not eliminated</v>
      </c>
      <c r="E986" s="869"/>
      <c r="F986" s="869"/>
      <c r="G986" s="869"/>
      <c r="H986" s="869"/>
      <c r="I986" s="869"/>
      <c r="J986" s="869"/>
      <c r="K986" s="869"/>
      <c r="L986" s="870"/>
      <c r="M986" s="399">
        <f>SUBTOTAL(9,M987:M989)</f>
        <v>0</v>
      </c>
      <c r="N986" s="402">
        <f t="shared" ref="N986:AB986" si="301">SUBTOTAL(9,N987:N989)</f>
        <v>0</v>
      </c>
      <c r="O986" s="406">
        <f t="shared" si="301"/>
        <v>0</v>
      </c>
      <c r="P986" s="405">
        <f t="shared" si="301"/>
        <v>0</v>
      </c>
      <c r="Q986" s="407">
        <f t="shared" si="301"/>
        <v>0</v>
      </c>
      <c r="R986" s="402">
        <f t="shared" si="301"/>
        <v>0</v>
      </c>
      <c r="S986" s="405">
        <f t="shared" si="301"/>
        <v>0</v>
      </c>
      <c r="T986" s="406">
        <f t="shared" si="301"/>
        <v>0</v>
      </c>
      <c r="U986" s="405">
        <f t="shared" si="301"/>
        <v>0</v>
      </c>
      <c r="V986" s="406">
        <f t="shared" si="301"/>
        <v>0</v>
      </c>
      <c r="W986" s="405">
        <f t="shared" si="301"/>
        <v>0</v>
      </c>
      <c r="X986" s="406">
        <f t="shared" si="301"/>
        <v>0</v>
      </c>
      <c r="Y986" s="405">
        <f t="shared" si="301"/>
        <v>0</v>
      </c>
      <c r="Z986" s="406">
        <f t="shared" si="301"/>
        <v>0</v>
      </c>
      <c r="AA986" s="405">
        <f t="shared" si="301"/>
        <v>0</v>
      </c>
      <c r="AB986" s="416">
        <f t="shared" si="301"/>
        <v>0</v>
      </c>
      <c r="AC986" s="399">
        <f t="shared" ref="AC986" si="302">SUBTOTAL(9,AC987:AC988)</f>
        <v>0</v>
      </c>
      <c r="AD986" s="1550"/>
      <c r="AE986" s="1551"/>
      <c r="AF986" s="1551"/>
      <c r="AG986" s="528"/>
      <c r="AH986" s="521"/>
      <c r="AI986" s="521"/>
      <c r="AJ986" s="521"/>
      <c r="AK986" s="521"/>
      <c r="AL986" s="521"/>
      <c r="AM986" s="521"/>
      <c r="AN986" s="521"/>
      <c r="AO986" s="521"/>
      <c r="AP986" s="521"/>
      <c r="AQ986" s="521"/>
      <c r="AR986" s="521"/>
      <c r="AS986" s="521"/>
      <c r="AT986" s="521"/>
      <c r="AU986" s="521"/>
      <c r="AV986" s="521"/>
      <c r="AW986" s="521"/>
      <c r="AX986" s="521"/>
      <c r="AY986" s="521"/>
      <c r="AZ986" s="521"/>
      <c r="BA986" s="521"/>
      <c r="BB986" s="521"/>
      <c r="BC986" s="521"/>
      <c r="BD986" s="521"/>
      <c r="BE986" s="521"/>
      <c r="BF986" s="521"/>
      <c r="BG986" s="521"/>
      <c r="BH986" s="521"/>
      <c r="BI986" s="521"/>
      <c r="BJ986" s="521"/>
      <c r="BK986" s="521"/>
      <c r="BL986" s="521"/>
      <c r="BM986" s="521"/>
      <c r="BN986" s="521"/>
      <c r="BO986" s="521"/>
      <c r="BP986" s="521"/>
      <c r="BQ986" s="521"/>
      <c r="BR986" s="521"/>
      <c r="BS986" s="521"/>
      <c r="BT986" s="521"/>
      <c r="BU986" s="521"/>
      <c r="BV986" s="521"/>
      <c r="BW986" s="521"/>
      <c r="BX986" s="521"/>
      <c r="BY986" s="521"/>
      <c r="BZ986" s="521"/>
      <c r="CA986" s="521"/>
      <c r="CB986" s="521"/>
      <c r="CC986" s="521"/>
      <c r="CD986" s="521"/>
      <c r="CE986" s="521"/>
      <c r="CF986" s="521"/>
      <c r="CG986" s="521"/>
      <c r="CH986" s="521"/>
      <c r="CI986" s="521"/>
      <c r="CJ986" s="521"/>
      <c r="CK986" s="521"/>
      <c r="CL986" s="521"/>
      <c r="CM986" s="521"/>
      <c r="CN986" s="521"/>
      <c r="CO986" s="521"/>
      <c r="CP986" s="521"/>
      <c r="CQ986" s="521"/>
    </row>
    <row r="987" spans="1:95" s="69" customFormat="1" outlineLevel="1" x14ac:dyDescent="0.2">
      <c r="A987" s="11">
        <v>307</v>
      </c>
      <c r="B987" s="294"/>
      <c r="C987" s="267"/>
      <c r="D987" s="267"/>
      <c r="E987" s="267"/>
      <c r="F987" s="880" t="str">
        <f>'2. CAD NCCF'!F987:L987</f>
        <v>FI's own debt not eliminated</v>
      </c>
      <c r="G987" s="881"/>
      <c r="H987" s="881"/>
      <c r="I987" s="881"/>
      <c r="J987" s="881"/>
      <c r="K987" s="881"/>
      <c r="L987" s="882"/>
      <c r="M987" s="400">
        <f t="shared" ref="M987:AB988" si="303">M211</f>
        <v>0</v>
      </c>
      <c r="N987" s="411">
        <f t="shared" si="303"/>
        <v>0</v>
      </c>
      <c r="O987" s="414">
        <f t="shared" si="303"/>
        <v>0</v>
      </c>
      <c r="P987" s="414">
        <f t="shared" si="303"/>
        <v>0</v>
      </c>
      <c r="Q987" s="415">
        <f t="shared" si="303"/>
        <v>0</v>
      </c>
      <c r="R987" s="411">
        <f t="shared" si="303"/>
        <v>0</v>
      </c>
      <c r="S987" s="414">
        <f t="shared" si="303"/>
        <v>0</v>
      </c>
      <c r="T987" s="414">
        <f t="shared" si="303"/>
        <v>0</v>
      </c>
      <c r="U987" s="414">
        <f t="shared" si="303"/>
        <v>0</v>
      </c>
      <c r="V987" s="414">
        <f t="shared" si="303"/>
        <v>0</v>
      </c>
      <c r="W987" s="414">
        <f t="shared" si="303"/>
        <v>0</v>
      </c>
      <c r="X987" s="414">
        <f t="shared" si="303"/>
        <v>0</v>
      </c>
      <c r="Y987" s="414">
        <f t="shared" si="303"/>
        <v>0</v>
      </c>
      <c r="Z987" s="414">
        <f t="shared" si="303"/>
        <v>0</v>
      </c>
      <c r="AA987" s="414">
        <f t="shared" si="303"/>
        <v>0</v>
      </c>
      <c r="AB987" s="414">
        <f t="shared" si="303"/>
        <v>0</v>
      </c>
      <c r="AC987" s="400">
        <f t="shared" ref="AC987:AC988" si="304">M987-SUM(N987:AB987)</f>
        <v>0</v>
      </c>
      <c r="AD987" s="1786"/>
      <c r="AE987" s="852"/>
      <c r="AF987" s="852"/>
      <c r="AG987" s="528"/>
      <c r="AH987" s="521"/>
      <c r="AI987" s="521"/>
      <c r="AJ987" s="521"/>
      <c r="AK987" s="521"/>
      <c r="AL987" s="521"/>
      <c r="AM987" s="521"/>
      <c r="AN987" s="521"/>
      <c r="AO987" s="521"/>
      <c r="AP987" s="521"/>
      <c r="AQ987" s="521"/>
      <c r="AR987" s="521"/>
      <c r="AS987" s="521"/>
      <c r="AT987" s="521"/>
      <c r="AU987" s="521"/>
      <c r="AV987" s="521"/>
      <c r="AW987" s="521"/>
      <c r="AX987" s="521"/>
      <c r="AY987" s="521"/>
      <c r="AZ987" s="521"/>
      <c r="BA987" s="521"/>
      <c r="BB987" s="521"/>
      <c r="BC987" s="521"/>
      <c r="BD987" s="521"/>
      <c r="BE987" s="521"/>
      <c r="BF987" s="521"/>
      <c r="BG987" s="521"/>
      <c r="BH987" s="521"/>
      <c r="BI987" s="521"/>
      <c r="BJ987" s="521"/>
      <c r="BK987" s="521"/>
      <c r="BL987" s="521"/>
      <c r="BM987" s="521"/>
      <c r="BN987" s="521"/>
      <c r="BO987" s="521"/>
      <c r="BP987" s="521"/>
      <c r="BQ987" s="521"/>
      <c r="BR987" s="521"/>
      <c r="BS987" s="521"/>
      <c r="BT987" s="521"/>
      <c r="BU987" s="521"/>
      <c r="BV987" s="521"/>
      <c r="BW987" s="521"/>
      <c r="BX987" s="521"/>
      <c r="BY987" s="521"/>
      <c r="BZ987" s="521"/>
      <c r="CA987" s="521"/>
      <c r="CB987" s="521"/>
      <c r="CC987" s="521"/>
      <c r="CD987" s="521"/>
      <c r="CE987" s="521"/>
      <c r="CF987" s="521"/>
      <c r="CG987" s="521"/>
      <c r="CH987" s="521"/>
      <c r="CI987" s="521"/>
      <c r="CJ987" s="521"/>
      <c r="CK987" s="521"/>
      <c r="CL987" s="521"/>
      <c r="CM987" s="521"/>
      <c r="CN987" s="521"/>
      <c r="CO987" s="521"/>
      <c r="CP987" s="521"/>
      <c r="CQ987" s="521"/>
    </row>
    <row r="988" spans="1:95" s="69" customFormat="1" ht="15" customHeight="1" outlineLevel="1" x14ac:dyDescent="0.2">
      <c r="A988" s="11">
        <v>308</v>
      </c>
      <c r="B988" s="294"/>
      <c r="C988" s="267"/>
      <c r="D988" s="267"/>
      <c r="E988" s="267"/>
      <c r="F988" s="880" t="str">
        <f>'2. CAD NCCF'!F988:L988</f>
        <v>FI's own equity not eliminated</v>
      </c>
      <c r="G988" s="881"/>
      <c r="H988" s="881"/>
      <c r="I988" s="881"/>
      <c r="J988" s="881"/>
      <c r="K988" s="881"/>
      <c r="L988" s="882"/>
      <c r="M988" s="400">
        <f t="shared" si="303"/>
        <v>0</v>
      </c>
      <c r="N988" s="411">
        <f t="shared" si="303"/>
        <v>0</v>
      </c>
      <c r="O988" s="414">
        <f t="shared" si="303"/>
        <v>0</v>
      </c>
      <c r="P988" s="414">
        <f t="shared" si="303"/>
        <v>0</v>
      </c>
      <c r="Q988" s="415">
        <f t="shared" si="303"/>
        <v>0</v>
      </c>
      <c r="R988" s="411">
        <f t="shared" si="303"/>
        <v>0</v>
      </c>
      <c r="S988" s="414">
        <f t="shared" si="303"/>
        <v>0</v>
      </c>
      <c r="T988" s="414">
        <f t="shared" si="303"/>
        <v>0</v>
      </c>
      <c r="U988" s="414">
        <f t="shared" si="303"/>
        <v>0</v>
      </c>
      <c r="V988" s="414">
        <f t="shared" si="303"/>
        <v>0</v>
      </c>
      <c r="W988" s="414">
        <f t="shared" si="303"/>
        <v>0</v>
      </c>
      <c r="X988" s="414">
        <f t="shared" si="303"/>
        <v>0</v>
      </c>
      <c r="Y988" s="414">
        <f t="shared" si="303"/>
        <v>0</v>
      </c>
      <c r="Z988" s="414">
        <f t="shared" si="303"/>
        <v>0</v>
      </c>
      <c r="AA988" s="414">
        <f t="shared" si="303"/>
        <v>0</v>
      </c>
      <c r="AB988" s="414">
        <f t="shared" si="303"/>
        <v>0</v>
      </c>
      <c r="AC988" s="400">
        <f t="shared" si="304"/>
        <v>0</v>
      </c>
      <c r="AD988" s="1744"/>
      <c r="AE988" s="858"/>
      <c r="AF988" s="858"/>
      <c r="AG988" s="528"/>
      <c r="AH988" s="521"/>
      <c r="AI988" s="521"/>
      <c r="AJ988" s="521"/>
      <c r="AK988" s="521"/>
      <c r="AL988" s="521"/>
      <c r="AM988" s="521"/>
      <c r="AN988" s="521"/>
      <c r="AO988" s="521"/>
      <c r="AP988" s="521"/>
      <c r="AQ988" s="521"/>
      <c r="AR988" s="521"/>
      <c r="AS988" s="521"/>
      <c r="AT988" s="521"/>
      <c r="AU988" s="521"/>
      <c r="AV988" s="521"/>
      <c r="AW988" s="521"/>
      <c r="AX988" s="521"/>
      <c r="AY988" s="521"/>
      <c r="AZ988" s="521"/>
      <c r="BA988" s="521"/>
      <c r="BB988" s="521"/>
      <c r="BC988" s="521"/>
      <c r="BD988" s="521"/>
      <c r="BE988" s="521"/>
      <c r="BF988" s="521"/>
      <c r="BG988" s="521"/>
      <c r="BH988" s="521"/>
      <c r="BI988" s="521"/>
      <c r="BJ988" s="521"/>
      <c r="BK988" s="521"/>
      <c r="BL988" s="521"/>
      <c r="BM988" s="521"/>
      <c r="BN988" s="521"/>
      <c r="BO988" s="521"/>
      <c r="BP988" s="521"/>
      <c r="BQ988" s="521"/>
      <c r="BR988" s="521"/>
      <c r="BS988" s="521"/>
      <c r="BT988" s="521"/>
      <c r="BU988" s="521"/>
      <c r="BV988" s="521"/>
      <c r="BW988" s="521"/>
      <c r="BX988" s="521"/>
      <c r="BY988" s="521"/>
      <c r="BZ988" s="521"/>
      <c r="CA988" s="521"/>
      <c r="CB988" s="521"/>
      <c r="CC988" s="521"/>
      <c r="CD988" s="521"/>
      <c r="CE988" s="521"/>
      <c r="CF988" s="521"/>
      <c r="CG988" s="521"/>
      <c r="CH988" s="521"/>
      <c r="CI988" s="521"/>
      <c r="CJ988" s="521"/>
      <c r="CK988" s="521"/>
      <c r="CL988" s="521"/>
      <c r="CM988" s="521"/>
      <c r="CN988" s="521"/>
      <c r="CO988" s="521"/>
      <c r="CP988" s="521"/>
      <c r="CQ988" s="521"/>
    </row>
    <row r="989" spans="1:95" s="69" customFormat="1" outlineLevel="1" x14ac:dyDescent="0.2">
      <c r="A989" s="11">
        <v>231</v>
      </c>
      <c r="B989" s="294"/>
      <c r="C989" s="1048" t="str">
        <f>'2. CAD NCCF'!C989:AF989</f>
        <v>Other assets</v>
      </c>
      <c r="D989" s="1049"/>
      <c r="E989" s="1049"/>
      <c r="F989" s="1049"/>
      <c r="G989" s="1049"/>
      <c r="H989" s="1049"/>
      <c r="I989" s="1049"/>
      <c r="J989" s="1049"/>
      <c r="K989" s="1049"/>
      <c r="L989" s="1049"/>
      <c r="M989" s="1049"/>
      <c r="N989" s="1049"/>
      <c r="O989" s="1049"/>
      <c r="P989" s="1049"/>
      <c r="Q989" s="1049"/>
      <c r="R989" s="1049"/>
      <c r="S989" s="1049"/>
      <c r="T989" s="1049"/>
      <c r="U989" s="1049"/>
      <c r="V989" s="1049"/>
      <c r="W989" s="1049"/>
      <c r="X989" s="1049"/>
      <c r="Y989" s="1049"/>
      <c r="Z989" s="1049"/>
      <c r="AA989" s="1049"/>
      <c r="AB989" s="1049"/>
      <c r="AC989" s="1049"/>
      <c r="AD989" s="1049"/>
      <c r="AE989" s="1049"/>
      <c r="AF989" s="1049"/>
      <c r="AG989" s="528"/>
      <c r="AH989" s="521"/>
      <c r="AI989" s="521"/>
      <c r="AJ989" s="521"/>
      <c r="AK989" s="521"/>
      <c r="AL989" s="521"/>
      <c r="AM989" s="521"/>
      <c r="AN989" s="521"/>
      <c r="AO989" s="521"/>
      <c r="AP989" s="521"/>
      <c r="AQ989" s="521"/>
      <c r="AR989" s="521"/>
      <c r="AS989" s="521"/>
      <c r="AT989" s="521"/>
      <c r="AU989" s="521"/>
      <c r="AV989" s="521"/>
      <c r="AW989" s="521"/>
      <c r="AX989" s="521"/>
      <c r="AY989" s="521"/>
      <c r="AZ989" s="521"/>
      <c r="BA989" s="521"/>
      <c r="BB989" s="521"/>
      <c r="BC989" s="521"/>
      <c r="BD989" s="521"/>
      <c r="BE989" s="521"/>
      <c r="BF989" s="521"/>
      <c r="BG989" s="521"/>
      <c r="BH989" s="521"/>
      <c r="BI989" s="521"/>
      <c r="BJ989" s="521"/>
      <c r="BK989" s="521"/>
      <c r="BL989" s="521"/>
      <c r="BM989" s="521"/>
      <c r="BN989" s="521"/>
      <c r="BO989" s="521"/>
      <c r="BP989" s="521"/>
      <c r="BQ989" s="521"/>
      <c r="BR989" s="521"/>
      <c r="BS989" s="521"/>
      <c r="BT989" s="521"/>
      <c r="BU989" s="521"/>
      <c r="BV989" s="521"/>
      <c r="BW989" s="521"/>
      <c r="BX989" s="521"/>
      <c r="BY989" s="521"/>
      <c r="BZ989" s="521"/>
      <c r="CA989" s="521"/>
      <c r="CB989" s="521"/>
      <c r="CC989" s="521"/>
      <c r="CD989" s="521"/>
      <c r="CE989" s="521"/>
      <c r="CF989" s="521"/>
      <c r="CG989" s="521"/>
      <c r="CH989" s="521"/>
      <c r="CI989" s="521"/>
      <c r="CJ989" s="521"/>
      <c r="CK989" s="521"/>
      <c r="CL989" s="521"/>
      <c r="CM989" s="521"/>
      <c r="CN989" s="521"/>
      <c r="CO989" s="521"/>
      <c r="CP989" s="521"/>
      <c r="CQ989" s="521"/>
    </row>
    <row r="990" spans="1:95" s="69" customFormat="1" outlineLevel="1" x14ac:dyDescent="0.2">
      <c r="A990" s="11">
        <v>310</v>
      </c>
      <c r="B990" s="294"/>
      <c r="C990" s="289"/>
      <c r="D990" s="1080" t="str">
        <f>'2. CAD NCCF'!D990:L990</f>
        <v>Derivative related assets (DRA)</v>
      </c>
      <c r="E990" s="1081"/>
      <c r="F990" s="1081"/>
      <c r="G990" s="1081"/>
      <c r="H990" s="1081"/>
      <c r="I990" s="1081"/>
      <c r="J990" s="1081"/>
      <c r="K990" s="1081"/>
      <c r="L990" s="1092"/>
      <c r="M990" s="399">
        <f>SUBTOTAL(9,M991:M992)</f>
        <v>0</v>
      </c>
      <c r="N990" s="402">
        <f t="shared" ref="N990:AB990" si="305">SUBTOTAL(9,N991:N992)</f>
        <v>0</v>
      </c>
      <c r="O990" s="406">
        <f t="shared" si="305"/>
        <v>0</v>
      </c>
      <c r="P990" s="405">
        <f t="shared" si="305"/>
        <v>0</v>
      </c>
      <c r="Q990" s="407">
        <f t="shared" si="305"/>
        <v>0</v>
      </c>
      <c r="R990" s="402">
        <f t="shared" si="305"/>
        <v>0</v>
      </c>
      <c r="S990" s="405">
        <f t="shared" si="305"/>
        <v>0</v>
      </c>
      <c r="T990" s="406">
        <f t="shared" si="305"/>
        <v>0</v>
      </c>
      <c r="U990" s="405">
        <f t="shared" si="305"/>
        <v>0</v>
      </c>
      <c r="V990" s="406">
        <f t="shared" si="305"/>
        <v>0</v>
      </c>
      <c r="W990" s="405">
        <f t="shared" si="305"/>
        <v>0</v>
      </c>
      <c r="X990" s="406">
        <f t="shared" si="305"/>
        <v>0</v>
      </c>
      <c r="Y990" s="405">
        <f t="shared" si="305"/>
        <v>0</v>
      </c>
      <c r="Z990" s="406">
        <f t="shared" si="305"/>
        <v>0</v>
      </c>
      <c r="AA990" s="405">
        <f t="shared" si="305"/>
        <v>0</v>
      </c>
      <c r="AB990" s="416">
        <f t="shared" si="305"/>
        <v>0</v>
      </c>
      <c r="AC990" s="399">
        <f t="shared" ref="AC990" si="306">SUBTOTAL(9,AC991:AC993)</f>
        <v>0</v>
      </c>
      <c r="AD990" s="1550"/>
      <c r="AE990" s="1551"/>
      <c r="AF990" s="1551"/>
      <c r="AG990" s="528"/>
      <c r="AH990" s="521"/>
      <c r="AI990" s="521"/>
      <c r="AJ990" s="521"/>
      <c r="AK990" s="521"/>
      <c r="AL990" s="521"/>
      <c r="AM990" s="521"/>
      <c r="AN990" s="521"/>
      <c r="AO990" s="521"/>
      <c r="AP990" s="521"/>
      <c r="AQ990" s="521"/>
      <c r="AR990" s="521"/>
      <c r="AS990" s="521"/>
      <c r="AT990" s="521"/>
      <c r="AU990" s="521"/>
      <c r="AV990" s="521"/>
      <c r="AW990" s="521"/>
      <c r="AX990" s="521"/>
      <c r="AY990" s="521"/>
      <c r="AZ990" s="521"/>
      <c r="BA990" s="521"/>
      <c r="BB990" s="521"/>
      <c r="BC990" s="521"/>
      <c r="BD990" s="521"/>
      <c r="BE990" s="521"/>
      <c r="BF990" s="521"/>
      <c r="BG990" s="521"/>
      <c r="BH990" s="521"/>
      <c r="BI990" s="521"/>
      <c r="BJ990" s="521"/>
      <c r="BK990" s="521"/>
      <c r="BL990" s="521"/>
      <c r="BM990" s="521"/>
      <c r="BN990" s="521"/>
      <c r="BO990" s="521"/>
      <c r="BP990" s="521"/>
      <c r="BQ990" s="521"/>
      <c r="BR990" s="521"/>
      <c r="BS990" s="521"/>
      <c r="BT990" s="521"/>
      <c r="BU990" s="521"/>
      <c r="BV990" s="521"/>
      <c r="BW990" s="521"/>
      <c r="BX990" s="521"/>
      <c r="BY990" s="521"/>
      <c r="BZ990" s="521"/>
      <c r="CA990" s="521"/>
      <c r="CB990" s="521"/>
      <c r="CC990" s="521"/>
      <c r="CD990" s="521"/>
      <c r="CE990" s="521"/>
      <c r="CF990" s="521"/>
      <c r="CG990" s="521"/>
      <c r="CH990" s="521"/>
      <c r="CI990" s="521"/>
      <c r="CJ990" s="521"/>
      <c r="CK990" s="521"/>
      <c r="CL990" s="521"/>
      <c r="CM990" s="521"/>
      <c r="CN990" s="521"/>
      <c r="CO990" s="521"/>
      <c r="CP990" s="521"/>
      <c r="CQ990" s="521"/>
    </row>
    <row r="991" spans="1:95" s="69" customFormat="1" outlineLevel="1" x14ac:dyDescent="0.2">
      <c r="A991" s="11">
        <v>311</v>
      </c>
      <c r="B991" s="294"/>
      <c r="C991" s="289"/>
      <c r="D991" s="289"/>
      <c r="E991" s="289"/>
      <c r="F991" s="880" t="str">
        <f>'2. CAD NCCF'!F991:L991</f>
        <v>FX and cross currency swap assets</v>
      </c>
      <c r="G991" s="881"/>
      <c r="H991" s="881"/>
      <c r="I991" s="881"/>
      <c r="J991" s="881"/>
      <c r="K991" s="881"/>
      <c r="L991" s="882"/>
      <c r="M991" s="400">
        <f t="shared" ref="M991:AB992" si="307">M215</f>
        <v>0</v>
      </c>
      <c r="N991" s="1082"/>
      <c r="O991" s="1082"/>
      <c r="P991" s="1082"/>
      <c r="Q991" s="1082"/>
      <c r="R991" s="1082"/>
      <c r="S991" s="1082"/>
      <c r="T991" s="1082"/>
      <c r="U991" s="1082"/>
      <c r="V991" s="1082"/>
      <c r="W991" s="1082"/>
      <c r="X991" s="1082"/>
      <c r="Y991" s="1082"/>
      <c r="Z991" s="1082"/>
      <c r="AA991" s="1082"/>
      <c r="AB991" s="1082"/>
      <c r="AC991" s="400">
        <f t="shared" ref="AC991:AC992" si="308">M991-SUM(N991:AB991)</f>
        <v>0</v>
      </c>
      <c r="AD991" s="1786"/>
      <c r="AE991" s="852"/>
      <c r="AF991" s="852"/>
      <c r="AG991" s="528"/>
      <c r="AH991" s="521"/>
      <c r="AI991" s="521"/>
      <c r="AJ991" s="521"/>
      <c r="AK991" s="521"/>
      <c r="AL991" s="521"/>
      <c r="AM991" s="521"/>
      <c r="AN991" s="521"/>
      <c r="AO991" s="521"/>
      <c r="AP991" s="521"/>
      <c r="AQ991" s="521"/>
      <c r="AR991" s="521"/>
      <c r="AS991" s="521"/>
      <c r="AT991" s="521"/>
      <c r="AU991" s="521"/>
      <c r="AV991" s="521"/>
      <c r="AW991" s="521"/>
      <c r="AX991" s="521"/>
      <c r="AY991" s="521"/>
      <c r="AZ991" s="521"/>
      <c r="BA991" s="521"/>
      <c r="BB991" s="521"/>
      <c r="BC991" s="521"/>
      <c r="BD991" s="521"/>
      <c r="BE991" s="521"/>
      <c r="BF991" s="521"/>
      <c r="BG991" s="521"/>
      <c r="BH991" s="521"/>
      <c r="BI991" s="521"/>
      <c r="BJ991" s="521"/>
      <c r="BK991" s="521"/>
      <c r="BL991" s="521"/>
      <c r="BM991" s="521"/>
      <c r="BN991" s="521"/>
      <c r="BO991" s="521"/>
      <c r="BP991" s="521"/>
      <c r="BQ991" s="521"/>
      <c r="BR991" s="521"/>
      <c r="BS991" s="521"/>
      <c r="BT991" s="521"/>
      <c r="BU991" s="521"/>
      <c r="BV991" s="521"/>
      <c r="BW991" s="521"/>
      <c r="BX991" s="521"/>
      <c r="BY991" s="521"/>
      <c r="BZ991" s="521"/>
      <c r="CA991" s="521"/>
      <c r="CB991" s="521"/>
      <c r="CC991" s="521"/>
      <c r="CD991" s="521"/>
      <c r="CE991" s="521"/>
      <c r="CF991" s="521"/>
      <c r="CG991" s="521"/>
      <c r="CH991" s="521"/>
      <c r="CI991" s="521"/>
      <c r="CJ991" s="521"/>
      <c r="CK991" s="521"/>
      <c r="CL991" s="521"/>
      <c r="CM991" s="521"/>
      <c r="CN991" s="521"/>
      <c r="CO991" s="521"/>
      <c r="CP991" s="521"/>
      <c r="CQ991" s="521"/>
    </row>
    <row r="992" spans="1:95" s="69" customFormat="1" ht="15" customHeight="1" outlineLevel="1" x14ac:dyDescent="0.2">
      <c r="A992" s="11">
        <v>312</v>
      </c>
      <c r="B992" s="294"/>
      <c r="C992" s="289"/>
      <c r="D992" s="289"/>
      <c r="E992" s="289"/>
      <c r="F992" s="880" t="str">
        <f>'2. CAD NCCF'!F992:L992</f>
        <v>Other DRA</v>
      </c>
      <c r="G992" s="881"/>
      <c r="H992" s="881"/>
      <c r="I992" s="881"/>
      <c r="J992" s="881"/>
      <c r="K992" s="881"/>
      <c r="L992" s="882"/>
      <c r="M992" s="400">
        <f t="shared" si="307"/>
        <v>0</v>
      </c>
      <c r="N992" s="411">
        <f t="shared" si="307"/>
        <v>0</v>
      </c>
      <c r="O992" s="414">
        <f t="shared" si="307"/>
        <v>0</v>
      </c>
      <c r="P992" s="414">
        <f t="shared" si="307"/>
        <v>0</v>
      </c>
      <c r="Q992" s="415">
        <f t="shared" si="307"/>
        <v>0</v>
      </c>
      <c r="R992" s="411">
        <f t="shared" si="307"/>
        <v>0</v>
      </c>
      <c r="S992" s="414">
        <f t="shared" si="307"/>
        <v>0</v>
      </c>
      <c r="T992" s="414">
        <f t="shared" si="307"/>
        <v>0</v>
      </c>
      <c r="U992" s="414">
        <f t="shared" si="307"/>
        <v>0</v>
      </c>
      <c r="V992" s="414">
        <f t="shared" si="307"/>
        <v>0</v>
      </c>
      <c r="W992" s="414">
        <f t="shared" si="307"/>
        <v>0</v>
      </c>
      <c r="X992" s="414">
        <f t="shared" si="307"/>
        <v>0</v>
      </c>
      <c r="Y992" s="414">
        <f t="shared" si="307"/>
        <v>0</v>
      </c>
      <c r="Z992" s="414">
        <f t="shared" si="307"/>
        <v>0</v>
      </c>
      <c r="AA992" s="414">
        <f t="shared" si="307"/>
        <v>0</v>
      </c>
      <c r="AB992" s="426">
        <f t="shared" si="307"/>
        <v>0</v>
      </c>
      <c r="AC992" s="400">
        <f t="shared" si="308"/>
        <v>0</v>
      </c>
      <c r="AD992" s="1744"/>
      <c r="AE992" s="858"/>
      <c r="AF992" s="858"/>
      <c r="AG992" s="528"/>
      <c r="AH992" s="605">
        <f>SUM(AC1001,AC982,AC979,AC973,AC967,AC964,AC959,AC956,AC952,AC945,AC942,AC937,AC933,AC929,AC906,AC903,AC892,AC889,AC884,AC872,AC867,AC863,AC826,AC823,AC818,AC810,AC804,AC789,AC860,AC848,AC837,AC833,AC814,AC799,AC794,AC786)</f>
        <v>0</v>
      </c>
      <c r="AI992" s="521"/>
      <c r="AJ992" s="521"/>
      <c r="AK992" s="521"/>
      <c r="AL992" s="521"/>
      <c r="AM992" s="521"/>
      <c r="AN992" s="521"/>
      <c r="AO992" s="521"/>
      <c r="AP992" s="521"/>
      <c r="AQ992" s="521"/>
      <c r="AR992" s="521"/>
      <c r="AS992" s="521"/>
      <c r="AT992" s="521"/>
      <c r="AU992" s="521"/>
      <c r="AV992" s="521"/>
      <c r="AW992" s="521"/>
      <c r="AX992" s="521"/>
      <c r="AY992" s="521"/>
      <c r="AZ992" s="521"/>
      <c r="BA992" s="521"/>
      <c r="BB992" s="521"/>
      <c r="BC992" s="521"/>
      <c r="BD992" s="521"/>
      <c r="BE992" s="521"/>
      <c r="BF992" s="521"/>
      <c r="BG992" s="521"/>
      <c r="BH992" s="521"/>
      <c r="BI992" s="521"/>
      <c r="BJ992" s="521"/>
      <c r="BK992" s="521"/>
      <c r="BL992" s="521"/>
      <c r="BM992" s="521"/>
      <c r="BN992" s="521"/>
      <c r="BO992" s="521"/>
      <c r="BP992" s="521"/>
      <c r="BQ992" s="521"/>
      <c r="BR992" s="521"/>
      <c r="BS992" s="521"/>
      <c r="BT992" s="521"/>
      <c r="BU992" s="521"/>
      <c r="BV992" s="521"/>
      <c r="BW992" s="521"/>
      <c r="BX992" s="521"/>
      <c r="BY992" s="521"/>
      <c r="BZ992" s="521"/>
      <c r="CA992" s="521"/>
      <c r="CB992" s="521"/>
      <c r="CC992" s="521"/>
      <c r="CD992" s="521"/>
      <c r="CE992" s="521"/>
      <c r="CF992" s="521"/>
      <c r="CG992" s="521"/>
      <c r="CH992" s="521"/>
      <c r="CI992" s="521"/>
      <c r="CJ992" s="521"/>
      <c r="CK992" s="521"/>
      <c r="CL992" s="521"/>
      <c r="CM992" s="521"/>
      <c r="CN992" s="521"/>
      <c r="CO992" s="521"/>
      <c r="CP992" s="521"/>
      <c r="CQ992" s="521"/>
    </row>
    <row r="993" spans="1:95" s="69" customFormat="1" outlineLevel="1" x14ac:dyDescent="0.2">
      <c r="A993" s="11">
        <v>313</v>
      </c>
      <c r="B993" s="294"/>
      <c r="C993" s="289"/>
      <c r="D993" s="868" t="str">
        <f>'2. CAD NCCF'!D993:L993</f>
        <v>Cash collateral pledged (CCP)</v>
      </c>
      <c r="E993" s="869"/>
      <c r="F993" s="869"/>
      <c r="G993" s="869"/>
      <c r="H993" s="869"/>
      <c r="I993" s="869"/>
      <c r="J993" s="869"/>
      <c r="K993" s="869"/>
      <c r="L993" s="870"/>
      <c r="M993" s="399">
        <f>SUBTOTAL(9,M994:M996)</f>
        <v>0</v>
      </c>
      <c r="N993" s="402">
        <f t="shared" ref="N993:AC993" si="309">SUBTOTAL(9,N994:N996)</f>
        <v>0</v>
      </c>
      <c r="O993" s="406">
        <f t="shared" si="309"/>
        <v>0</v>
      </c>
      <c r="P993" s="405">
        <f t="shared" si="309"/>
        <v>0</v>
      </c>
      <c r="Q993" s="407">
        <f t="shared" si="309"/>
        <v>0</v>
      </c>
      <c r="R993" s="402">
        <f t="shared" si="309"/>
        <v>0</v>
      </c>
      <c r="S993" s="405">
        <f t="shared" si="309"/>
        <v>0</v>
      </c>
      <c r="T993" s="406">
        <f t="shared" si="309"/>
        <v>0</v>
      </c>
      <c r="U993" s="405">
        <f t="shared" si="309"/>
        <v>0</v>
      </c>
      <c r="V993" s="406">
        <f t="shared" si="309"/>
        <v>0</v>
      </c>
      <c r="W993" s="405">
        <f t="shared" si="309"/>
        <v>0</v>
      </c>
      <c r="X993" s="406">
        <f t="shared" si="309"/>
        <v>0</v>
      </c>
      <c r="Y993" s="405">
        <f t="shared" si="309"/>
        <v>0</v>
      </c>
      <c r="Z993" s="406">
        <f t="shared" si="309"/>
        <v>0</v>
      </c>
      <c r="AA993" s="405">
        <f t="shared" si="309"/>
        <v>0</v>
      </c>
      <c r="AB993" s="416">
        <f t="shared" si="309"/>
        <v>0</v>
      </c>
      <c r="AC993" s="399">
        <f t="shared" si="309"/>
        <v>0</v>
      </c>
      <c r="AD993" s="1550"/>
      <c r="AE993" s="1551"/>
      <c r="AF993" s="1551"/>
      <c r="AG993" s="528"/>
      <c r="AH993" s="521"/>
      <c r="AI993" s="521"/>
      <c r="AJ993" s="521"/>
      <c r="AK993" s="521"/>
      <c r="AL993" s="521"/>
      <c r="AM993" s="521"/>
      <c r="AN993" s="521"/>
      <c r="AO993" s="521"/>
      <c r="AP993" s="521"/>
      <c r="AQ993" s="521"/>
      <c r="AR993" s="521"/>
      <c r="AS993" s="521"/>
      <c r="AT993" s="521"/>
      <c r="AU993" s="521"/>
      <c r="AV993" s="521"/>
      <c r="AW993" s="521"/>
      <c r="AX993" s="521"/>
      <c r="AY993" s="521"/>
      <c r="AZ993" s="521"/>
      <c r="BA993" s="521"/>
      <c r="BB993" s="521"/>
      <c r="BC993" s="521"/>
      <c r="BD993" s="521"/>
      <c r="BE993" s="521"/>
      <c r="BF993" s="521"/>
      <c r="BG993" s="521"/>
      <c r="BH993" s="521"/>
      <c r="BI993" s="521"/>
      <c r="BJ993" s="521"/>
      <c r="BK993" s="521"/>
      <c r="BL993" s="521"/>
      <c r="BM993" s="521"/>
      <c r="BN993" s="521"/>
      <c r="BO993" s="521"/>
      <c r="BP993" s="521"/>
      <c r="BQ993" s="521"/>
      <c r="BR993" s="521"/>
      <c r="BS993" s="521"/>
      <c r="BT993" s="521"/>
      <c r="BU993" s="521"/>
      <c r="BV993" s="521"/>
      <c r="BW993" s="521"/>
      <c r="BX993" s="521"/>
      <c r="BY993" s="521"/>
      <c r="BZ993" s="521"/>
      <c r="CA993" s="521"/>
      <c r="CB993" s="521"/>
      <c r="CC993" s="521"/>
      <c r="CD993" s="521"/>
      <c r="CE993" s="521"/>
      <c r="CF993" s="521"/>
      <c r="CG993" s="521"/>
      <c r="CH993" s="521"/>
      <c r="CI993" s="521"/>
      <c r="CJ993" s="521"/>
      <c r="CK993" s="521"/>
      <c r="CL993" s="521"/>
      <c r="CM993" s="521"/>
      <c r="CN993" s="521"/>
      <c r="CO993" s="521"/>
      <c r="CP993" s="521"/>
      <c r="CQ993" s="521"/>
    </row>
    <row r="994" spans="1:95" s="69" customFormat="1" outlineLevel="1" x14ac:dyDescent="0.2">
      <c r="A994" s="11">
        <v>314</v>
      </c>
      <c r="B994" s="294"/>
      <c r="C994" s="289"/>
      <c r="D994" s="289"/>
      <c r="E994" s="289"/>
      <c r="F994" s="880" t="str">
        <f>'2. CAD NCCF'!F994:L994</f>
        <v>CCP for exchange-traded derivatives</v>
      </c>
      <c r="G994" s="881"/>
      <c r="H994" s="881"/>
      <c r="I994" s="881"/>
      <c r="J994" s="881"/>
      <c r="K994" s="881"/>
      <c r="L994" s="881"/>
      <c r="M994" s="400">
        <f t="shared" ref="M994:AB996" si="310">M218</f>
        <v>0</v>
      </c>
      <c r="N994" s="411">
        <f t="shared" si="310"/>
        <v>0</v>
      </c>
      <c r="O994" s="414">
        <f t="shared" si="310"/>
        <v>0</v>
      </c>
      <c r="P994" s="414">
        <f t="shared" si="310"/>
        <v>0</v>
      </c>
      <c r="Q994" s="415">
        <f t="shared" si="310"/>
        <v>0</v>
      </c>
      <c r="R994" s="411">
        <f t="shared" si="310"/>
        <v>0</v>
      </c>
      <c r="S994" s="414">
        <f t="shared" si="310"/>
        <v>0</v>
      </c>
      <c r="T994" s="414">
        <f t="shared" si="310"/>
        <v>0</v>
      </c>
      <c r="U994" s="414">
        <f t="shared" si="310"/>
        <v>0</v>
      </c>
      <c r="V994" s="414">
        <f t="shared" si="310"/>
        <v>0</v>
      </c>
      <c r="W994" s="414">
        <f t="shared" si="310"/>
        <v>0</v>
      </c>
      <c r="X994" s="414">
        <f t="shared" si="310"/>
        <v>0</v>
      </c>
      <c r="Y994" s="414">
        <f t="shared" si="310"/>
        <v>0</v>
      </c>
      <c r="Z994" s="414">
        <f t="shared" si="310"/>
        <v>0</v>
      </c>
      <c r="AA994" s="414">
        <f t="shared" si="310"/>
        <v>0</v>
      </c>
      <c r="AB994" s="426">
        <f t="shared" si="310"/>
        <v>0</v>
      </c>
      <c r="AC994" s="400">
        <f t="shared" ref="AC994:AC996" si="311">M994-SUM(N994:AB994)</f>
        <v>0</v>
      </c>
      <c r="AD994" s="1786"/>
      <c r="AE994" s="852"/>
      <c r="AF994" s="852"/>
      <c r="AG994" s="528"/>
      <c r="AH994" s="521"/>
      <c r="AI994" s="521"/>
      <c r="AJ994" s="521"/>
      <c r="AK994" s="521"/>
      <c r="AL994" s="521"/>
      <c r="AM994" s="521"/>
      <c r="AN994" s="521"/>
      <c r="AO994" s="521"/>
      <c r="AP994" s="521"/>
      <c r="AQ994" s="521"/>
      <c r="AR994" s="521"/>
      <c r="AS994" s="521"/>
      <c r="AT994" s="521"/>
      <c r="AU994" s="521"/>
      <c r="AV994" s="521"/>
      <c r="AW994" s="521"/>
      <c r="AX994" s="521"/>
      <c r="AY994" s="521"/>
      <c r="AZ994" s="521"/>
      <c r="BA994" s="521"/>
      <c r="BB994" s="521"/>
      <c r="BC994" s="521"/>
      <c r="BD994" s="521"/>
      <c r="BE994" s="521"/>
      <c r="BF994" s="521"/>
      <c r="BG994" s="521"/>
      <c r="BH994" s="521"/>
      <c r="BI994" s="521"/>
      <c r="BJ994" s="521"/>
      <c r="BK994" s="521"/>
      <c r="BL994" s="521"/>
      <c r="BM994" s="521"/>
      <c r="BN994" s="521"/>
      <c r="BO994" s="521"/>
      <c r="BP994" s="521"/>
      <c r="BQ994" s="521"/>
      <c r="BR994" s="521"/>
      <c r="BS994" s="521"/>
      <c r="BT994" s="521"/>
      <c r="BU994" s="521"/>
      <c r="BV994" s="521"/>
      <c r="BW994" s="521"/>
      <c r="BX994" s="521"/>
      <c r="BY994" s="521"/>
      <c r="BZ994" s="521"/>
      <c r="CA994" s="521"/>
      <c r="CB994" s="521"/>
      <c r="CC994" s="521"/>
      <c r="CD994" s="521"/>
      <c r="CE994" s="521"/>
      <c r="CF994" s="521"/>
      <c r="CG994" s="521"/>
      <c r="CH994" s="521"/>
      <c r="CI994" s="521"/>
      <c r="CJ994" s="521"/>
      <c r="CK994" s="521"/>
      <c r="CL994" s="521"/>
      <c r="CM994" s="521"/>
      <c r="CN994" s="521"/>
      <c r="CO994" s="521"/>
      <c r="CP994" s="521"/>
      <c r="CQ994" s="521"/>
    </row>
    <row r="995" spans="1:95" s="69" customFormat="1" ht="15" customHeight="1" outlineLevel="1" x14ac:dyDescent="0.2">
      <c r="A995" s="11">
        <v>315</v>
      </c>
      <c r="B995" s="294"/>
      <c r="C995" s="289"/>
      <c r="D995" s="289"/>
      <c r="E995" s="289"/>
      <c r="F995" s="880" t="str">
        <f>'2. CAD NCCF'!F995:L995</f>
        <v>CCP for OTC derivatives</v>
      </c>
      <c r="G995" s="881"/>
      <c r="H995" s="881"/>
      <c r="I995" s="881"/>
      <c r="J995" s="881"/>
      <c r="K995" s="881"/>
      <c r="L995" s="881"/>
      <c r="M995" s="400">
        <f t="shared" si="310"/>
        <v>0</v>
      </c>
      <c r="N995" s="411">
        <f t="shared" si="310"/>
        <v>0</v>
      </c>
      <c r="O995" s="414">
        <f t="shared" si="310"/>
        <v>0</v>
      </c>
      <c r="P995" s="414">
        <f t="shared" si="310"/>
        <v>0</v>
      </c>
      <c r="Q995" s="415">
        <f t="shared" si="310"/>
        <v>0</v>
      </c>
      <c r="R995" s="411">
        <f t="shared" si="310"/>
        <v>0</v>
      </c>
      <c r="S995" s="414">
        <f t="shared" si="310"/>
        <v>0</v>
      </c>
      <c r="T995" s="414">
        <f t="shared" si="310"/>
        <v>0</v>
      </c>
      <c r="U995" s="414">
        <f t="shared" si="310"/>
        <v>0</v>
      </c>
      <c r="V995" s="414">
        <f t="shared" si="310"/>
        <v>0</v>
      </c>
      <c r="W995" s="414">
        <f t="shared" si="310"/>
        <v>0</v>
      </c>
      <c r="X995" s="414">
        <f t="shared" si="310"/>
        <v>0</v>
      </c>
      <c r="Y995" s="414">
        <f t="shared" si="310"/>
        <v>0</v>
      </c>
      <c r="Z995" s="414">
        <f t="shared" si="310"/>
        <v>0</v>
      </c>
      <c r="AA995" s="414">
        <f t="shared" si="310"/>
        <v>0</v>
      </c>
      <c r="AB995" s="426">
        <f t="shared" si="310"/>
        <v>0</v>
      </c>
      <c r="AC995" s="400">
        <f t="shared" si="311"/>
        <v>0</v>
      </c>
      <c r="AD995" s="1743"/>
      <c r="AE995" s="1083"/>
      <c r="AF995" s="855"/>
      <c r="AG995" s="528"/>
      <c r="AH995" s="521"/>
      <c r="AI995" s="521"/>
      <c r="AJ995" s="521"/>
      <c r="AK995" s="521"/>
      <c r="AL995" s="521"/>
      <c r="AM995" s="521"/>
      <c r="AN995" s="521"/>
      <c r="AO995" s="521"/>
      <c r="AP995" s="521"/>
      <c r="AQ995" s="521"/>
      <c r="AR995" s="521"/>
      <c r="AS995" s="521"/>
      <c r="AT995" s="521"/>
      <c r="AU995" s="521"/>
      <c r="AV995" s="521"/>
      <c r="AW995" s="521"/>
      <c r="AX995" s="521"/>
      <c r="AY995" s="521"/>
      <c r="AZ995" s="521"/>
      <c r="BA995" s="521"/>
      <c r="BB995" s="521"/>
      <c r="BC995" s="521"/>
      <c r="BD995" s="521"/>
      <c r="BE995" s="521"/>
      <c r="BF995" s="521"/>
      <c r="BG995" s="521"/>
      <c r="BH995" s="521"/>
      <c r="BI995" s="521"/>
      <c r="BJ995" s="521"/>
      <c r="BK995" s="521"/>
      <c r="BL995" s="521"/>
      <c r="BM995" s="521"/>
      <c r="BN995" s="521"/>
      <c r="BO995" s="521"/>
      <c r="BP995" s="521"/>
      <c r="BQ995" s="521"/>
      <c r="BR995" s="521"/>
      <c r="BS995" s="521"/>
      <c r="BT995" s="521"/>
      <c r="BU995" s="521"/>
      <c r="BV995" s="521"/>
      <c r="BW995" s="521"/>
      <c r="BX995" s="521"/>
      <c r="BY995" s="521"/>
      <c r="BZ995" s="521"/>
      <c r="CA995" s="521"/>
      <c r="CB995" s="521"/>
      <c r="CC995" s="521"/>
      <c r="CD995" s="521"/>
      <c r="CE995" s="521"/>
      <c r="CF995" s="521"/>
      <c r="CG995" s="521"/>
      <c r="CH995" s="521"/>
      <c r="CI995" s="521"/>
      <c r="CJ995" s="521"/>
      <c r="CK995" s="521"/>
      <c r="CL995" s="521"/>
      <c r="CM995" s="521"/>
      <c r="CN995" s="521"/>
      <c r="CO995" s="521"/>
      <c r="CP995" s="521"/>
      <c r="CQ995" s="521"/>
    </row>
    <row r="996" spans="1:95" s="69" customFormat="1" ht="15" customHeight="1" outlineLevel="1" x14ac:dyDescent="0.2">
      <c r="A996" s="11">
        <v>316</v>
      </c>
      <c r="B996" s="294"/>
      <c r="C996" s="289"/>
      <c r="D996" s="289"/>
      <c r="E996" s="289"/>
      <c r="F996" s="880" t="str">
        <f>'2. CAD NCCF'!F996:L996</f>
        <v>CCP for short sales</v>
      </c>
      <c r="G996" s="881"/>
      <c r="H996" s="881"/>
      <c r="I996" s="881"/>
      <c r="J996" s="881"/>
      <c r="K996" s="881"/>
      <c r="L996" s="881"/>
      <c r="M996" s="400">
        <f t="shared" si="310"/>
        <v>0</v>
      </c>
      <c r="N996" s="1320"/>
      <c r="O996" s="1320"/>
      <c r="P996" s="1320"/>
      <c r="Q996" s="1320"/>
      <c r="R996" s="1320"/>
      <c r="S996" s="1320"/>
      <c r="T996" s="1320"/>
      <c r="U996" s="1320"/>
      <c r="V996" s="1320"/>
      <c r="W996" s="1320"/>
      <c r="X996" s="1320"/>
      <c r="Y996" s="1320"/>
      <c r="Z996" s="1320"/>
      <c r="AA996" s="1320"/>
      <c r="AB996" s="1320"/>
      <c r="AC996" s="400">
        <f t="shared" si="311"/>
        <v>0</v>
      </c>
      <c r="AD996" s="1744"/>
      <c r="AE996" s="858"/>
      <c r="AF996" s="858"/>
      <c r="AG996" s="528"/>
      <c r="AH996" s="521"/>
      <c r="AI996" s="521"/>
      <c r="AJ996" s="521"/>
      <c r="AK996" s="521"/>
      <c r="AL996" s="521"/>
      <c r="AM996" s="521"/>
      <c r="AN996" s="521"/>
      <c r="AO996" s="521"/>
      <c r="AP996" s="521"/>
      <c r="AQ996" s="521"/>
      <c r="AR996" s="521"/>
      <c r="AS996" s="521"/>
      <c r="AT996" s="521"/>
      <c r="AU996" s="521"/>
      <c r="AV996" s="521"/>
      <c r="AW996" s="521"/>
      <c r="AX996" s="521"/>
      <c r="AY996" s="521"/>
      <c r="AZ996" s="521"/>
      <c r="BA996" s="521"/>
      <c r="BB996" s="521"/>
      <c r="BC996" s="521"/>
      <c r="BD996" s="521"/>
      <c r="BE996" s="521"/>
      <c r="BF996" s="521"/>
      <c r="BG996" s="521"/>
      <c r="BH996" s="521"/>
      <c r="BI996" s="521"/>
      <c r="BJ996" s="521"/>
      <c r="BK996" s="521"/>
      <c r="BL996" s="521"/>
      <c r="BM996" s="521"/>
      <c r="BN996" s="521"/>
      <c r="BO996" s="521"/>
      <c r="BP996" s="521"/>
      <c r="BQ996" s="521"/>
      <c r="BR996" s="521"/>
      <c r="BS996" s="521"/>
      <c r="BT996" s="521"/>
      <c r="BU996" s="521"/>
      <c r="BV996" s="521"/>
      <c r="BW996" s="521"/>
      <c r="BX996" s="521"/>
      <c r="BY996" s="521"/>
      <c r="BZ996" s="521"/>
      <c r="CA996" s="521"/>
      <c r="CB996" s="521"/>
      <c r="CC996" s="521"/>
      <c r="CD996" s="521"/>
      <c r="CE996" s="521"/>
      <c r="CF996" s="521"/>
      <c r="CG996" s="521"/>
      <c r="CH996" s="521"/>
      <c r="CI996" s="521"/>
      <c r="CJ996" s="521"/>
      <c r="CK996" s="521"/>
      <c r="CL996" s="521"/>
      <c r="CM996" s="521"/>
      <c r="CN996" s="521"/>
      <c r="CO996" s="521"/>
      <c r="CP996" s="521"/>
      <c r="CQ996" s="521"/>
    </row>
    <row r="997" spans="1:95" s="69" customFormat="1" outlineLevel="1" x14ac:dyDescent="0.2">
      <c r="A997" s="11">
        <v>317</v>
      </c>
      <c r="B997" s="294"/>
      <c r="C997" s="289"/>
      <c r="D997" s="868" t="str">
        <f>'2. CAD NCCF'!D997:L997</f>
        <v>Commodities</v>
      </c>
      <c r="E997" s="869"/>
      <c r="F997" s="869"/>
      <c r="G997" s="869"/>
      <c r="H997" s="869"/>
      <c r="I997" s="869"/>
      <c r="J997" s="869"/>
      <c r="K997" s="869"/>
      <c r="L997" s="870"/>
      <c r="M997" s="399">
        <f>SUBTOTAL(9,M998:M1000)</f>
        <v>0</v>
      </c>
      <c r="N997" s="1208"/>
      <c r="O997" s="1644"/>
      <c r="P997" s="1644"/>
      <c r="Q997" s="1644"/>
      <c r="R997" s="1644"/>
      <c r="S997" s="1644"/>
      <c r="T997" s="1644"/>
      <c r="U997" s="1644"/>
      <c r="V997" s="1644"/>
      <c r="W997" s="1644"/>
      <c r="X997" s="1644"/>
      <c r="Y997" s="1644"/>
      <c r="Z997" s="1644"/>
      <c r="AA997" s="1644"/>
      <c r="AB997" s="1254"/>
      <c r="AC997" s="399">
        <f>SUBTOTAL(9,AC998:AC1000)</f>
        <v>0</v>
      </c>
      <c r="AD997" s="1550"/>
      <c r="AE997" s="1551"/>
      <c r="AF997" s="1551"/>
      <c r="AG997" s="528"/>
      <c r="AH997" s="521"/>
      <c r="AI997" s="521"/>
      <c r="AJ997" s="521"/>
      <c r="AK997" s="521"/>
      <c r="AL997" s="521"/>
      <c r="AM997" s="521"/>
      <c r="AN997" s="521"/>
      <c r="AO997" s="521"/>
      <c r="AP997" s="521"/>
      <c r="AQ997" s="521"/>
      <c r="AR997" s="521"/>
      <c r="AS997" s="521"/>
      <c r="AT997" s="521"/>
      <c r="AU997" s="521"/>
      <c r="AV997" s="521"/>
      <c r="AW997" s="521"/>
      <c r="AX997" s="521"/>
      <c r="AY997" s="521"/>
      <c r="AZ997" s="521"/>
      <c r="BA997" s="521"/>
      <c r="BB997" s="521"/>
      <c r="BC997" s="521"/>
      <c r="BD997" s="521"/>
      <c r="BE997" s="521"/>
      <c r="BF997" s="521"/>
      <c r="BG997" s="521"/>
      <c r="BH997" s="521"/>
      <c r="BI997" s="521"/>
      <c r="BJ997" s="521"/>
      <c r="BK997" s="521"/>
      <c r="BL997" s="521"/>
      <c r="BM997" s="521"/>
      <c r="BN997" s="521"/>
      <c r="BO997" s="521"/>
      <c r="BP997" s="521"/>
      <c r="BQ997" s="521"/>
      <c r="BR997" s="521"/>
      <c r="BS997" s="521"/>
      <c r="BT997" s="521"/>
      <c r="BU997" s="521"/>
      <c r="BV997" s="521"/>
      <c r="BW997" s="521"/>
      <c r="BX997" s="521"/>
      <c r="BY997" s="521"/>
      <c r="BZ997" s="521"/>
      <c r="CA997" s="521"/>
      <c r="CB997" s="521"/>
      <c r="CC997" s="521"/>
      <c r="CD997" s="521"/>
      <c r="CE997" s="521"/>
      <c r="CF997" s="521"/>
      <c r="CG997" s="521"/>
      <c r="CH997" s="521"/>
      <c r="CI997" s="521"/>
      <c r="CJ997" s="521"/>
      <c r="CK997" s="521"/>
      <c r="CL997" s="521"/>
      <c r="CM997" s="521"/>
      <c r="CN997" s="521"/>
      <c r="CO997" s="521"/>
      <c r="CP997" s="521"/>
      <c r="CQ997" s="521"/>
    </row>
    <row r="998" spans="1:95" s="69" customFormat="1" outlineLevel="1" x14ac:dyDescent="0.2">
      <c r="A998" s="11">
        <v>318</v>
      </c>
      <c r="B998" s="294"/>
      <c r="C998" s="289"/>
      <c r="D998" s="289"/>
      <c r="E998" s="289"/>
      <c r="F998" s="880" t="str">
        <f>'2. CAD NCCF'!F998:L998</f>
        <v>Precious metals</v>
      </c>
      <c r="G998" s="881"/>
      <c r="H998" s="881"/>
      <c r="I998" s="881"/>
      <c r="J998" s="881"/>
      <c r="K998" s="881"/>
      <c r="L998" s="882"/>
      <c r="M998" s="400">
        <f t="shared" ref="M998:M1000" si="312">M222</f>
        <v>0</v>
      </c>
      <c r="N998" s="1254"/>
      <c r="O998" s="1644"/>
      <c r="P998" s="1644"/>
      <c r="Q998" s="1644"/>
      <c r="R998" s="1644"/>
      <c r="S998" s="1644"/>
      <c r="T998" s="1644"/>
      <c r="U998" s="1644"/>
      <c r="V998" s="1644"/>
      <c r="W998" s="1644"/>
      <c r="X998" s="1644"/>
      <c r="Y998" s="1644"/>
      <c r="Z998" s="1644"/>
      <c r="AA998" s="1644"/>
      <c r="AB998" s="1254"/>
      <c r="AC998" s="400">
        <f t="shared" ref="AC998:AC1002" si="313">M998-SUM(N998:AB998)</f>
        <v>0</v>
      </c>
      <c r="AD998" s="1786"/>
      <c r="AE998" s="852"/>
      <c r="AF998" s="852"/>
      <c r="AG998" s="528"/>
      <c r="AH998" s="521"/>
      <c r="AI998" s="521"/>
      <c r="AJ998" s="521"/>
      <c r="AK998" s="521"/>
      <c r="AL998" s="521"/>
      <c r="AM998" s="521"/>
      <c r="AN998" s="521"/>
      <c r="AO998" s="521"/>
      <c r="AP998" s="521"/>
      <c r="AQ998" s="521"/>
      <c r="AR998" s="521"/>
      <c r="AS998" s="521"/>
      <c r="AT998" s="521"/>
      <c r="AU998" s="521"/>
      <c r="AV998" s="521"/>
      <c r="AW998" s="521"/>
      <c r="AX998" s="521"/>
      <c r="AY998" s="521"/>
      <c r="AZ998" s="521"/>
      <c r="BA998" s="521"/>
      <c r="BB998" s="521"/>
      <c r="BC998" s="521"/>
      <c r="BD998" s="521"/>
      <c r="BE998" s="521"/>
      <c r="BF998" s="521"/>
      <c r="BG998" s="521"/>
      <c r="BH998" s="521"/>
      <c r="BI998" s="521"/>
      <c r="BJ998" s="521"/>
      <c r="BK998" s="521"/>
      <c r="BL998" s="521"/>
      <c r="BM998" s="521"/>
      <c r="BN998" s="521"/>
      <c r="BO998" s="521"/>
      <c r="BP998" s="521"/>
      <c r="BQ998" s="521"/>
      <c r="BR998" s="521"/>
      <c r="BS998" s="521"/>
      <c r="BT998" s="521"/>
      <c r="BU998" s="521"/>
      <c r="BV998" s="521"/>
      <c r="BW998" s="521"/>
      <c r="BX998" s="521"/>
      <c r="BY998" s="521"/>
      <c r="BZ998" s="521"/>
      <c r="CA998" s="521"/>
      <c r="CB998" s="521"/>
      <c r="CC998" s="521"/>
      <c r="CD998" s="521"/>
      <c r="CE998" s="521"/>
      <c r="CF998" s="521"/>
      <c r="CG998" s="521"/>
      <c r="CH998" s="521"/>
      <c r="CI998" s="521"/>
      <c r="CJ998" s="521"/>
      <c r="CK998" s="521"/>
      <c r="CL998" s="521"/>
      <c r="CM998" s="521"/>
      <c r="CN998" s="521"/>
      <c r="CO998" s="521"/>
      <c r="CP998" s="521"/>
      <c r="CQ998" s="521"/>
    </row>
    <row r="999" spans="1:95" s="69" customFormat="1" ht="15" customHeight="1" outlineLevel="1" x14ac:dyDescent="0.2">
      <c r="A999" s="11">
        <v>319</v>
      </c>
      <c r="B999" s="294"/>
      <c r="C999" s="289"/>
      <c r="D999" s="289"/>
      <c r="E999" s="289"/>
      <c r="F999" s="880" t="str">
        <f>'2. CAD NCCF'!F999:L999</f>
        <v>Precious metal loans</v>
      </c>
      <c r="G999" s="881"/>
      <c r="H999" s="881"/>
      <c r="I999" s="881"/>
      <c r="J999" s="881"/>
      <c r="K999" s="881"/>
      <c r="L999" s="882"/>
      <c r="M999" s="400">
        <f t="shared" si="312"/>
        <v>0</v>
      </c>
      <c r="N999" s="1254"/>
      <c r="O999" s="1644"/>
      <c r="P999" s="1644"/>
      <c r="Q999" s="1644"/>
      <c r="R999" s="1644"/>
      <c r="S999" s="1644"/>
      <c r="T999" s="1644"/>
      <c r="U999" s="1644"/>
      <c r="V999" s="1644"/>
      <c r="W999" s="1644"/>
      <c r="X999" s="1644"/>
      <c r="Y999" s="1644"/>
      <c r="Z999" s="1644"/>
      <c r="AA999" s="1644"/>
      <c r="AB999" s="1254"/>
      <c r="AC999" s="400">
        <f t="shared" si="313"/>
        <v>0</v>
      </c>
      <c r="AD999" s="1743"/>
      <c r="AE999" s="1083"/>
      <c r="AF999" s="855"/>
      <c r="AG999" s="528"/>
      <c r="AH999" s="521"/>
      <c r="AI999" s="521"/>
      <c r="AJ999" s="521"/>
      <c r="AK999" s="521"/>
      <c r="AL999" s="521"/>
      <c r="AM999" s="521"/>
      <c r="AN999" s="521"/>
      <c r="AO999" s="521"/>
      <c r="AP999" s="521"/>
      <c r="AQ999" s="521"/>
      <c r="AR999" s="521"/>
      <c r="AS999" s="521"/>
      <c r="AT999" s="521"/>
      <c r="AU999" s="521"/>
      <c r="AV999" s="521"/>
      <c r="AW999" s="521"/>
      <c r="AX999" s="521"/>
      <c r="AY999" s="521"/>
      <c r="AZ999" s="521"/>
      <c r="BA999" s="521"/>
      <c r="BB999" s="521"/>
      <c r="BC999" s="521"/>
      <c r="BD999" s="521"/>
      <c r="BE999" s="521"/>
      <c r="BF999" s="521"/>
      <c r="BG999" s="521"/>
      <c r="BH999" s="521"/>
      <c r="BI999" s="521"/>
      <c r="BJ999" s="521"/>
      <c r="BK999" s="521"/>
      <c r="BL999" s="521"/>
      <c r="BM999" s="521"/>
      <c r="BN999" s="521"/>
      <c r="BO999" s="521"/>
      <c r="BP999" s="521"/>
      <c r="BQ999" s="521"/>
      <c r="BR999" s="521"/>
      <c r="BS999" s="521"/>
      <c r="BT999" s="521"/>
      <c r="BU999" s="521"/>
      <c r="BV999" s="521"/>
      <c r="BW999" s="521"/>
      <c r="BX999" s="521"/>
      <c r="BY999" s="521"/>
      <c r="BZ999" s="521"/>
      <c r="CA999" s="521"/>
      <c r="CB999" s="521"/>
      <c r="CC999" s="521"/>
      <c r="CD999" s="521"/>
      <c r="CE999" s="521"/>
      <c r="CF999" s="521"/>
      <c r="CG999" s="521"/>
      <c r="CH999" s="521"/>
      <c r="CI999" s="521"/>
      <c r="CJ999" s="521"/>
      <c r="CK999" s="521"/>
      <c r="CL999" s="521"/>
      <c r="CM999" s="521"/>
      <c r="CN999" s="521"/>
      <c r="CO999" s="521"/>
      <c r="CP999" s="521"/>
      <c r="CQ999" s="521"/>
    </row>
    <row r="1000" spans="1:95" s="69" customFormat="1" ht="15" customHeight="1" outlineLevel="1" x14ac:dyDescent="0.2">
      <c r="A1000" s="11">
        <v>320</v>
      </c>
      <c r="B1000" s="294"/>
      <c r="C1000" s="289"/>
      <c r="D1000" s="289"/>
      <c r="E1000" s="289"/>
      <c r="F1000" s="880" t="str">
        <f>'2. CAD NCCF'!F1000:L1000</f>
        <v>Other commodities help</v>
      </c>
      <c r="G1000" s="881"/>
      <c r="H1000" s="881"/>
      <c r="I1000" s="881"/>
      <c r="J1000" s="881"/>
      <c r="K1000" s="881"/>
      <c r="L1000" s="882"/>
      <c r="M1000" s="400">
        <f t="shared" si="312"/>
        <v>0</v>
      </c>
      <c r="N1000" s="1254"/>
      <c r="O1000" s="1644"/>
      <c r="P1000" s="1644"/>
      <c r="Q1000" s="1644"/>
      <c r="R1000" s="1644"/>
      <c r="S1000" s="1644"/>
      <c r="T1000" s="1644"/>
      <c r="U1000" s="1644"/>
      <c r="V1000" s="1644"/>
      <c r="W1000" s="1644"/>
      <c r="X1000" s="1644"/>
      <c r="Y1000" s="1644"/>
      <c r="Z1000" s="1644"/>
      <c r="AA1000" s="1644"/>
      <c r="AB1000" s="1254"/>
      <c r="AC1000" s="400">
        <f t="shared" si="313"/>
        <v>0</v>
      </c>
      <c r="AD1000" s="1744"/>
      <c r="AE1000" s="858"/>
      <c r="AF1000" s="858"/>
      <c r="AG1000" s="528"/>
      <c r="AH1000" s="521"/>
      <c r="AI1000" s="521"/>
      <c r="AJ1000" s="521"/>
      <c r="AK1000" s="521"/>
      <c r="AL1000" s="521"/>
      <c r="AM1000" s="521"/>
      <c r="AN1000" s="521"/>
      <c r="AO1000" s="521"/>
      <c r="AP1000" s="521"/>
      <c r="AQ1000" s="521"/>
      <c r="AR1000" s="521"/>
      <c r="AS1000" s="521"/>
      <c r="AT1000" s="521"/>
      <c r="AU1000" s="521"/>
      <c r="AV1000" s="521"/>
      <c r="AW1000" s="521"/>
      <c r="AX1000" s="521"/>
      <c r="AY1000" s="521"/>
      <c r="AZ1000" s="521"/>
      <c r="BA1000" s="521"/>
      <c r="BB1000" s="521"/>
      <c r="BC1000" s="521"/>
      <c r="BD1000" s="521"/>
      <c r="BE1000" s="521"/>
      <c r="BF1000" s="521"/>
      <c r="BG1000" s="521"/>
      <c r="BH1000" s="521"/>
      <c r="BI1000" s="521"/>
      <c r="BJ1000" s="521"/>
      <c r="BK1000" s="521"/>
      <c r="BL1000" s="521"/>
      <c r="BM1000" s="521"/>
      <c r="BN1000" s="521"/>
      <c r="BO1000" s="521"/>
      <c r="BP1000" s="521"/>
      <c r="BQ1000" s="521"/>
      <c r="BR1000" s="521"/>
      <c r="BS1000" s="521"/>
      <c r="BT1000" s="521"/>
      <c r="BU1000" s="521"/>
      <c r="BV1000" s="521"/>
      <c r="BW1000" s="521"/>
      <c r="BX1000" s="521"/>
      <c r="BY1000" s="521"/>
      <c r="BZ1000" s="521"/>
      <c r="CA1000" s="521"/>
      <c r="CB1000" s="521"/>
      <c r="CC1000" s="521"/>
      <c r="CD1000" s="521"/>
      <c r="CE1000" s="521"/>
      <c r="CF1000" s="521"/>
      <c r="CG1000" s="521"/>
      <c r="CH1000" s="521"/>
      <c r="CI1000" s="521"/>
      <c r="CJ1000" s="521"/>
      <c r="CK1000" s="521"/>
      <c r="CL1000" s="521"/>
      <c r="CM1000" s="521"/>
      <c r="CN1000" s="521"/>
      <c r="CO1000" s="521"/>
      <c r="CP1000" s="521"/>
      <c r="CQ1000" s="521"/>
    </row>
    <row r="1001" spans="1:95" s="69" customFormat="1" outlineLevel="1" x14ac:dyDescent="0.2">
      <c r="A1001" s="11">
        <v>321</v>
      </c>
      <c r="B1001" s="294"/>
      <c r="C1001" s="289"/>
      <c r="D1001" s="868" t="str">
        <f>'2. CAD NCCF'!D1001:L1001</f>
        <v>Other assets</v>
      </c>
      <c r="E1001" s="869"/>
      <c r="F1001" s="869"/>
      <c r="G1001" s="869"/>
      <c r="H1001" s="869"/>
      <c r="I1001" s="869"/>
      <c r="J1001" s="869"/>
      <c r="K1001" s="869"/>
      <c r="L1001" s="870"/>
      <c r="M1001" s="399">
        <f>SUBTOTAL(9,M1002:M1002)</f>
        <v>0</v>
      </c>
      <c r="N1001" s="1208"/>
      <c r="O1001" s="1208"/>
      <c r="P1001" s="1208"/>
      <c r="Q1001" s="1208"/>
      <c r="R1001" s="1208"/>
      <c r="S1001" s="1208"/>
      <c r="T1001" s="1208"/>
      <c r="U1001" s="1208"/>
      <c r="V1001" s="1208"/>
      <c r="W1001" s="1208"/>
      <c r="X1001" s="1208"/>
      <c r="Y1001" s="1208"/>
      <c r="Z1001" s="1208"/>
      <c r="AA1001" s="1208"/>
      <c r="AB1001" s="1208"/>
      <c r="AC1001" s="399">
        <f>SUBTOTAL(9,AC1002)</f>
        <v>0</v>
      </c>
      <c r="AD1001" s="1550"/>
      <c r="AE1001" s="1551"/>
      <c r="AF1001" s="1551"/>
      <c r="AG1001" s="528"/>
      <c r="AH1001" s="521"/>
      <c r="AI1001" s="521"/>
      <c r="AJ1001" s="521"/>
      <c r="AK1001" s="521"/>
      <c r="AL1001" s="521"/>
      <c r="AM1001" s="521"/>
      <c r="AN1001" s="521"/>
      <c r="AO1001" s="521"/>
      <c r="AP1001" s="521"/>
      <c r="AQ1001" s="521"/>
      <c r="AR1001" s="521"/>
      <c r="AS1001" s="521"/>
      <c r="AT1001" s="521"/>
      <c r="AU1001" s="521"/>
      <c r="AV1001" s="521"/>
      <c r="AW1001" s="521"/>
      <c r="AX1001" s="521"/>
      <c r="AY1001" s="521"/>
      <c r="AZ1001" s="521"/>
      <c r="BA1001" s="521"/>
      <c r="BB1001" s="521"/>
      <c r="BC1001" s="521"/>
      <c r="BD1001" s="521"/>
      <c r="BE1001" s="521"/>
      <c r="BF1001" s="521"/>
      <c r="BG1001" s="521"/>
      <c r="BH1001" s="521"/>
      <c r="BI1001" s="521"/>
      <c r="BJ1001" s="521"/>
      <c r="BK1001" s="521"/>
      <c r="BL1001" s="521"/>
      <c r="BM1001" s="521"/>
      <c r="BN1001" s="521"/>
      <c r="BO1001" s="521"/>
      <c r="BP1001" s="521"/>
      <c r="BQ1001" s="521"/>
      <c r="BR1001" s="521"/>
      <c r="BS1001" s="521"/>
      <c r="BT1001" s="521"/>
      <c r="BU1001" s="521"/>
      <c r="BV1001" s="521"/>
      <c r="BW1001" s="521"/>
      <c r="BX1001" s="521"/>
      <c r="BY1001" s="521"/>
      <c r="BZ1001" s="521"/>
      <c r="CA1001" s="521"/>
      <c r="CB1001" s="521"/>
      <c r="CC1001" s="521"/>
      <c r="CD1001" s="521"/>
      <c r="CE1001" s="521"/>
      <c r="CF1001" s="521"/>
      <c r="CG1001" s="521"/>
      <c r="CH1001" s="521"/>
      <c r="CI1001" s="521"/>
      <c r="CJ1001" s="521"/>
      <c r="CK1001" s="521"/>
      <c r="CL1001" s="521"/>
      <c r="CM1001" s="521"/>
      <c r="CN1001" s="521"/>
      <c r="CO1001" s="521"/>
      <c r="CP1001" s="521"/>
      <c r="CQ1001" s="521"/>
    </row>
    <row r="1002" spans="1:95" s="69" customFormat="1" outlineLevel="1" x14ac:dyDescent="0.2">
      <c r="A1002" s="11">
        <v>322</v>
      </c>
      <c r="B1002" s="523"/>
      <c r="C1002" s="515"/>
      <c r="D1002" s="515"/>
      <c r="E1002" s="516"/>
      <c r="F1002" s="1032" t="str">
        <f>'2. CAD NCCF'!F1002:L1002</f>
        <v>Other assets</v>
      </c>
      <c r="G1002" s="1033"/>
      <c r="H1002" s="1033"/>
      <c r="I1002" s="1033"/>
      <c r="J1002" s="1033"/>
      <c r="K1002" s="1033"/>
      <c r="L1002" s="1064"/>
      <c r="M1002" s="400">
        <f t="shared" ref="M1002" si="314">M226</f>
        <v>0</v>
      </c>
      <c r="N1002" s="1389"/>
      <c r="O1002" s="977"/>
      <c r="P1002" s="977"/>
      <c r="Q1002" s="977"/>
      <c r="R1002" s="977"/>
      <c r="S1002" s="977"/>
      <c r="T1002" s="977"/>
      <c r="U1002" s="977"/>
      <c r="V1002" s="977"/>
      <c r="W1002" s="977"/>
      <c r="X1002" s="977"/>
      <c r="Y1002" s="977"/>
      <c r="Z1002" s="977"/>
      <c r="AA1002" s="977"/>
      <c r="AB1002" s="977"/>
      <c r="AC1002" s="400">
        <f t="shared" si="313"/>
        <v>0</v>
      </c>
      <c r="AD1002" s="428"/>
      <c r="AE1002" s="429"/>
      <c r="AF1002" s="429"/>
      <c r="AG1002" s="528"/>
      <c r="AH1002" s="521"/>
      <c r="AI1002" s="521"/>
      <c r="AJ1002" s="521"/>
      <c r="AK1002" s="521"/>
      <c r="AL1002" s="521"/>
      <c r="AM1002" s="521"/>
      <c r="AN1002" s="521"/>
      <c r="AO1002" s="521"/>
      <c r="AP1002" s="521"/>
      <c r="AQ1002" s="521"/>
      <c r="AR1002" s="521"/>
      <c r="AS1002" s="521"/>
      <c r="AT1002" s="521"/>
      <c r="AU1002" s="521"/>
      <c r="AV1002" s="521"/>
      <c r="AW1002" s="521"/>
      <c r="AX1002" s="521"/>
      <c r="AY1002" s="521"/>
      <c r="AZ1002" s="521"/>
      <c r="BA1002" s="521"/>
      <c r="BB1002" s="521"/>
      <c r="BC1002" s="521"/>
      <c r="BD1002" s="521"/>
      <c r="BE1002" s="521"/>
      <c r="BF1002" s="521"/>
      <c r="BG1002" s="521"/>
      <c r="BH1002" s="521"/>
      <c r="BI1002" s="521"/>
      <c r="BJ1002" s="521"/>
      <c r="BK1002" s="521"/>
      <c r="BL1002" s="521"/>
      <c r="BM1002" s="521"/>
      <c r="BN1002" s="521"/>
      <c r="BO1002" s="521"/>
      <c r="BP1002" s="521"/>
      <c r="BQ1002" s="521"/>
      <c r="BR1002" s="521"/>
      <c r="BS1002" s="521"/>
      <c r="BT1002" s="521"/>
      <c r="BU1002" s="521"/>
      <c r="BV1002" s="521"/>
      <c r="BW1002" s="521"/>
      <c r="BX1002" s="521"/>
      <c r="BY1002" s="521"/>
      <c r="BZ1002" s="521"/>
      <c r="CA1002" s="521"/>
      <c r="CB1002" s="521"/>
      <c r="CC1002" s="521"/>
      <c r="CD1002" s="521"/>
      <c r="CE1002" s="521"/>
      <c r="CF1002" s="521"/>
      <c r="CG1002" s="521"/>
      <c r="CH1002" s="521"/>
      <c r="CI1002" s="521"/>
      <c r="CJ1002" s="521"/>
      <c r="CK1002" s="521"/>
      <c r="CL1002" s="521"/>
      <c r="CM1002" s="521"/>
      <c r="CN1002" s="521"/>
      <c r="CO1002" s="521"/>
      <c r="CP1002" s="521"/>
      <c r="CQ1002" s="521"/>
    </row>
    <row r="1003" spans="1:95" s="69" customFormat="1" ht="7.5" hidden="1" customHeight="1" outlineLevel="1" x14ac:dyDescent="0.2">
      <c r="A1003" s="11"/>
      <c r="B1003" s="1580"/>
      <c r="C1003" s="1428"/>
      <c r="D1003" s="1428"/>
      <c r="E1003" s="1428"/>
      <c r="F1003" s="1429"/>
      <c r="G1003" s="1429"/>
      <c r="H1003" s="1429"/>
      <c r="I1003" s="1429"/>
      <c r="J1003" s="1429"/>
      <c r="K1003" s="1429"/>
      <c r="L1003" s="1429"/>
      <c r="M1003" s="1429"/>
      <c r="N1003" s="1429"/>
      <c r="O1003" s="1429"/>
      <c r="P1003" s="1429"/>
      <c r="Q1003" s="1429"/>
      <c r="R1003" s="1429"/>
      <c r="S1003" s="1429"/>
      <c r="T1003" s="1429"/>
      <c r="U1003" s="1429"/>
      <c r="V1003" s="1429"/>
      <c r="W1003" s="1429"/>
      <c r="X1003" s="1429"/>
      <c r="Y1003" s="1429"/>
      <c r="Z1003" s="1429"/>
      <c r="AA1003" s="1429"/>
      <c r="AB1003" s="1429"/>
      <c r="AC1003" s="1429"/>
      <c r="AD1003" s="1429"/>
      <c r="AE1003" s="1429"/>
      <c r="AF1003" s="1429"/>
      <c r="AG1003" s="528"/>
      <c r="AH1003" s="521"/>
      <c r="AI1003" s="521"/>
      <c r="AJ1003" s="521"/>
      <c r="AK1003" s="521"/>
      <c r="AL1003" s="521"/>
      <c r="AM1003" s="521"/>
      <c r="AN1003" s="521"/>
      <c r="AO1003" s="521"/>
      <c r="AP1003" s="521"/>
      <c r="AQ1003" s="521"/>
      <c r="AR1003" s="521"/>
      <c r="AS1003" s="521"/>
      <c r="AT1003" s="521"/>
      <c r="AU1003" s="521"/>
      <c r="AV1003" s="521"/>
      <c r="AW1003" s="521"/>
      <c r="AX1003" s="521"/>
      <c r="AY1003" s="521"/>
      <c r="AZ1003" s="521"/>
      <c r="BA1003" s="521"/>
      <c r="BB1003" s="521"/>
      <c r="BC1003" s="521"/>
      <c r="BD1003" s="521"/>
      <c r="BE1003" s="521"/>
      <c r="BF1003" s="521"/>
      <c r="BG1003" s="521"/>
      <c r="BH1003" s="521"/>
      <c r="BI1003" s="521"/>
      <c r="BJ1003" s="521"/>
      <c r="BK1003" s="521"/>
      <c r="BL1003" s="521"/>
      <c r="BM1003" s="521"/>
      <c r="BN1003" s="521"/>
      <c r="BO1003" s="521"/>
      <c r="BP1003" s="521"/>
      <c r="BQ1003" s="521"/>
      <c r="BR1003" s="521"/>
      <c r="BS1003" s="521"/>
      <c r="BT1003" s="521"/>
      <c r="BU1003" s="521"/>
      <c r="BV1003" s="521"/>
      <c r="BW1003" s="521"/>
      <c r="BX1003" s="521"/>
      <c r="BY1003" s="521"/>
      <c r="BZ1003" s="521"/>
      <c r="CA1003" s="521"/>
      <c r="CB1003" s="521"/>
      <c r="CC1003" s="521"/>
      <c r="CD1003" s="521"/>
      <c r="CE1003" s="521"/>
      <c r="CF1003" s="521"/>
      <c r="CG1003" s="521"/>
      <c r="CH1003" s="521"/>
      <c r="CI1003" s="521"/>
      <c r="CJ1003" s="521"/>
      <c r="CK1003" s="521"/>
      <c r="CL1003" s="521"/>
      <c r="CM1003" s="521"/>
      <c r="CN1003" s="521"/>
      <c r="CO1003" s="521"/>
      <c r="CP1003" s="521"/>
      <c r="CQ1003" s="521"/>
    </row>
    <row r="1004" spans="1:95" s="69" customFormat="1" ht="22.5" customHeight="1" outlineLevel="1" x14ac:dyDescent="0.2">
      <c r="A1004" s="11">
        <v>323</v>
      </c>
      <c r="B1004" s="982" t="str">
        <f>'2. CAD NCCF'!B1004:L1004</f>
        <v>Cash inflows from assets</v>
      </c>
      <c r="C1004" s="983"/>
      <c r="D1004" s="983"/>
      <c r="E1004" s="983"/>
      <c r="F1004" s="983"/>
      <c r="G1004" s="983"/>
      <c r="H1004" s="983"/>
      <c r="I1004" s="983"/>
      <c r="J1004" s="983"/>
      <c r="K1004" s="983"/>
      <c r="L1004" s="983"/>
      <c r="M1004" s="399">
        <f>SUBTOTAL(9,M785:M1001)</f>
        <v>0</v>
      </c>
      <c r="N1004" s="402">
        <f t="shared" ref="N1004:AB1004" si="315">SUBTOTAL(9,N785:N1001)</f>
        <v>0</v>
      </c>
      <c r="O1004" s="406">
        <f t="shared" si="315"/>
        <v>0</v>
      </c>
      <c r="P1004" s="405">
        <f t="shared" si="315"/>
        <v>0</v>
      </c>
      <c r="Q1004" s="407">
        <f t="shared" si="315"/>
        <v>0</v>
      </c>
      <c r="R1004" s="406">
        <f t="shared" si="315"/>
        <v>0</v>
      </c>
      <c r="S1004" s="406">
        <f t="shared" si="315"/>
        <v>0</v>
      </c>
      <c r="T1004" s="406">
        <f t="shared" si="315"/>
        <v>0</v>
      </c>
      <c r="U1004" s="406">
        <f t="shared" si="315"/>
        <v>0</v>
      </c>
      <c r="V1004" s="406">
        <f t="shared" si="315"/>
        <v>0</v>
      </c>
      <c r="W1004" s="406">
        <f t="shared" si="315"/>
        <v>0</v>
      </c>
      <c r="X1004" s="406">
        <f t="shared" si="315"/>
        <v>0</v>
      </c>
      <c r="Y1004" s="406">
        <f t="shared" si="315"/>
        <v>0</v>
      </c>
      <c r="Z1004" s="406">
        <f t="shared" si="315"/>
        <v>0</v>
      </c>
      <c r="AA1004" s="406">
        <f t="shared" si="315"/>
        <v>0</v>
      </c>
      <c r="AB1004" s="416">
        <f t="shared" si="315"/>
        <v>0</v>
      </c>
      <c r="AC1004" s="399">
        <f>SUBTOTAL(9,AC785:AC1002)</f>
        <v>0</v>
      </c>
      <c r="AD1004" s="1575"/>
      <c r="AE1004" s="1591"/>
      <c r="AF1004" s="1591"/>
      <c r="AG1004" s="528"/>
      <c r="AH1004" s="521"/>
      <c r="AI1004" s="521"/>
      <c r="AJ1004" s="521"/>
      <c r="AK1004" s="521"/>
      <c r="AL1004" s="521"/>
      <c r="AM1004" s="521"/>
      <c r="AN1004" s="521"/>
      <c r="AO1004" s="521"/>
      <c r="AP1004" s="521"/>
      <c r="AQ1004" s="521"/>
      <c r="AR1004" s="521"/>
      <c r="AS1004" s="521"/>
      <c r="AT1004" s="521"/>
      <c r="AU1004" s="521"/>
      <c r="AV1004" s="521"/>
      <c r="AW1004" s="521"/>
      <c r="AX1004" s="521"/>
      <c r="AY1004" s="521"/>
      <c r="AZ1004" s="521"/>
      <c r="BA1004" s="521"/>
      <c r="BB1004" s="521"/>
      <c r="BC1004" s="521"/>
      <c r="BD1004" s="521"/>
      <c r="BE1004" s="521"/>
      <c r="BF1004" s="521"/>
      <c r="BG1004" s="521"/>
      <c r="BH1004" s="521"/>
      <c r="BI1004" s="521"/>
      <c r="BJ1004" s="521"/>
      <c r="BK1004" s="521"/>
      <c r="BL1004" s="521"/>
      <c r="BM1004" s="521"/>
      <c r="BN1004" s="521"/>
      <c r="BO1004" s="521"/>
      <c r="BP1004" s="521"/>
      <c r="BQ1004" s="521"/>
      <c r="BR1004" s="521"/>
      <c r="BS1004" s="521"/>
      <c r="BT1004" s="521"/>
      <c r="BU1004" s="521"/>
      <c r="BV1004" s="521"/>
      <c r="BW1004" s="521"/>
      <c r="BX1004" s="521"/>
      <c r="BY1004" s="521"/>
      <c r="BZ1004" s="521"/>
      <c r="CA1004" s="521"/>
      <c r="CB1004" s="521"/>
      <c r="CC1004" s="521"/>
      <c r="CD1004" s="521"/>
      <c r="CE1004" s="521"/>
      <c r="CF1004" s="521"/>
      <c r="CG1004" s="521"/>
      <c r="CH1004" s="521"/>
      <c r="CI1004" s="521"/>
      <c r="CJ1004" s="521"/>
      <c r="CK1004" s="521"/>
      <c r="CL1004" s="521"/>
      <c r="CM1004" s="521"/>
      <c r="CN1004" s="521"/>
      <c r="CO1004" s="521"/>
      <c r="CP1004" s="521"/>
      <c r="CQ1004" s="521"/>
    </row>
    <row r="1005" spans="1:95" s="69" customFormat="1" ht="7.5" customHeight="1" outlineLevel="1" x14ac:dyDescent="0.2">
      <c r="A1005" s="11">
        <v>324</v>
      </c>
      <c r="B1005" s="1587"/>
      <c r="C1005" s="1429"/>
      <c r="D1005" s="1429"/>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29"/>
      <c r="AF1005" s="1429"/>
      <c r="AG1005" s="528"/>
      <c r="AH1005" s="521"/>
      <c r="AI1005" s="521"/>
      <c r="AJ1005" s="521"/>
      <c r="AK1005" s="521"/>
      <c r="AL1005" s="521"/>
      <c r="AM1005" s="521"/>
      <c r="AN1005" s="521"/>
      <c r="AO1005" s="521"/>
      <c r="AP1005" s="521"/>
      <c r="AQ1005" s="521"/>
      <c r="AR1005" s="521"/>
      <c r="AS1005" s="521"/>
      <c r="AT1005" s="521"/>
      <c r="AU1005" s="521"/>
      <c r="AV1005" s="521"/>
      <c r="AW1005" s="521"/>
      <c r="AX1005" s="521"/>
      <c r="AY1005" s="521"/>
      <c r="AZ1005" s="521"/>
      <c r="BA1005" s="521"/>
      <c r="BB1005" s="521"/>
      <c r="BC1005" s="521"/>
      <c r="BD1005" s="521"/>
      <c r="BE1005" s="521"/>
      <c r="BF1005" s="521"/>
      <c r="BG1005" s="521"/>
      <c r="BH1005" s="521"/>
      <c r="BI1005" s="521"/>
      <c r="BJ1005" s="521"/>
      <c r="BK1005" s="521"/>
      <c r="BL1005" s="521"/>
      <c r="BM1005" s="521"/>
      <c r="BN1005" s="521"/>
      <c r="BO1005" s="521"/>
      <c r="BP1005" s="521"/>
      <c r="BQ1005" s="521"/>
      <c r="BR1005" s="521"/>
      <c r="BS1005" s="521"/>
      <c r="BT1005" s="521"/>
      <c r="BU1005" s="521"/>
      <c r="BV1005" s="521"/>
      <c r="BW1005" s="521"/>
      <c r="BX1005" s="521"/>
      <c r="BY1005" s="521"/>
      <c r="BZ1005" s="521"/>
      <c r="CA1005" s="521"/>
      <c r="CB1005" s="521"/>
      <c r="CC1005" s="521"/>
      <c r="CD1005" s="521"/>
      <c r="CE1005" s="521"/>
      <c r="CF1005" s="521"/>
      <c r="CG1005" s="521"/>
      <c r="CH1005" s="521"/>
      <c r="CI1005" s="521"/>
      <c r="CJ1005" s="521"/>
      <c r="CK1005" s="521"/>
      <c r="CL1005" s="521"/>
      <c r="CM1005" s="521"/>
      <c r="CN1005" s="521"/>
      <c r="CO1005" s="521"/>
      <c r="CP1005" s="521"/>
      <c r="CQ1005" s="521"/>
    </row>
    <row r="1006" spans="1:95" s="69" customFormat="1" ht="22.5" customHeight="1" outlineLevel="2" x14ac:dyDescent="0.2">
      <c r="A1006" s="11">
        <v>325</v>
      </c>
      <c r="B1006" s="982" t="str">
        <f>'2. CAD NCCF'!B1006:AF1006</f>
        <v>LIABILITIES</v>
      </c>
      <c r="C1006" s="983"/>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528"/>
      <c r="AH1006" s="521"/>
      <c r="AI1006" s="521"/>
      <c r="AJ1006" s="521"/>
      <c r="AK1006" s="521"/>
      <c r="AL1006" s="521"/>
      <c r="AM1006" s="521"/>
      <c r="AN1006" s="521"/>
      <c r="AO1006" s="521"/>
      <c r="AP1006" s="521"/>
      <c r="AQ1006" s="521"/>
      <c r="AR1006" s="521"/>
      <c r="AS1006" s="521"/>
      <c r="AT1006" s="521"/>
      <c r="AU1006" s="521"/>
      <c r="AV1006" s="521"/>
      <c r="AW1006" s="521"/>
      <c r="AX1006" s="521"/>
      <c r="AY1006" s="521"/>
      <c r="AZ1006" s="521"/>
      <c r="BA1006" s="521"/>
      <c r="BB1006" s="521"/>
      <c r="BC1006" s="521"/>
      <c r="BD1006" s="521"/>
      <c r="BE1006" s="521"/>
      <c r="BF1006" s="521"/>
      <c r="BG1006" s="521"/>
      <c r="BH1006" s="521"/>
      <c r="BI1006" s="521"/>
      <c r="BJ1006" s="521"/>
      <c r="BK1006" s="521"/>
      <c r="BL1006" s="521"/>
      <c r="BM1006" s="521"/>
      <c r="BN1006" s="521"/>
      <c r="BO1006" s="521"/>
      <c r="BP1006" s="521"/>
      <c r="BQ1006" s="521"/>
      <c r="BR1006" s="521"/>
      <c r="BS1006" s="521"/>
      <c r="BT1006" s="521"/>
      <c r="BU1006" s="521"/>
      <c r="BV1006" s="521"/>
      <c r="BW1006" s="521"/>
      <c r="BX1006" s="521"/>
      <c r="BY1006" s="521"/>
      <c r="BZ1006" s="521"/>
      <c r="CA1006" s="521"/>
      <c r="CB1006" s="521"/>
      <c r="CC1006" s="521"/>
      <c r="CD1006" s="521"/>
      <c r="CE1006" s="521"/>
      <c r="CF1006" s="521"/>
      <c r="CG1006" s="521"/>
      <c r="CH1006" s="521"/>
      <c r="CI1006" s="521"/>
      <c r="CJ1006" s="521"/>
      <c r="CK1006" s="521"/>
      <c r="CL1006" s="521"/>
      <c r="CM1006" s="521"/>
      <c r="CN1006" s="521"/>
      <c r="CO1006" s="521"/>
      <c r="CP1006" s="521"/>
      <c r="CQ1006" s="521"/>
    </row>
    <row r="1007" spans="1:95" s="69" customFormat="1" ht="15" customHeight="1" outlineLevel="1" x14ac:dyDescent="0.2">
      <c r="A1007" s="11">
        <v>326</v>
      </c>
      <c r="B1007" s="294"/>
      <c r="C1007" s="1048" t="str">
        <f>'2. CAD NCCF'!C1007:AF1007</f>
        <v>Deposits</v>
      </c>
      <c r="D1007" s="1049"/>
      <c r="E1007" s="1049"/>
      <c r="F1007" s="1049"/>
      <c r="G1007" s="1049"/>
      <c r="H1007" s="1049"/>
      <c r="I1007" s="1049"/>
      <c r="J1007" s="1049"/>
      <c r="K1007" s="1049"/>
      <c r="L1007" s="1049"/>
      <c r="M1007" s="1049"/>
      <c r="N1007" s="1049"/>
      <c r="O1007" s="1049"/>
      <c r="P1007" s="1049"/>
      <c r="Q1007" s="1049"/>
      <c r="R1007" s="1049"/>
      <c r="S1007" s="1049"/>
      <c r="T1007" s="1049"/>
      <c r="U1007" s="1049"/>
      <c r="V1007" s="1049"/>
      <c r="W1007" s="1049"/>
      <c r="X1007" s="1049"/>
      <c r="Y1007" s="1049"/>
      <c r="Z1007" s="1049"/>
      <c r="AA1007" s="1049"/>
      <c r="AB1007" s="1049"/>
      <c r="AC1007" s="1049"/>
      <c r="AD1007" s="1049"/>
      <c r="AE1007" s="1049"/>
      <c r="AF1007" s="1049"/>
      <c r="AG1007" s="528"/>
      <c r="AH1007" s="521"/>
      <c r="AI1007" s="521"/>
      <c r="AJ1007" s="521"/>
      <c r="AK1007" s="521"/>
      <c r="AL1007" s="521"/>
      <c r="AM1007" s="521"/>
      <c r="AN1007" s="521"/>
      <c r="AO1007" s="521"/>
      <c r="AP1007" s="521"/>
      <c r="AQ1007" s="521"/>
      <c r="AR1007" s="521"/>
      <c r="AS1007" s="521"/>
      <c r="AT1007" s="521"/>
      <c r="AU1007" s="521"/>
      <c r="AV1007" s="521"/>
      <c r="AW1007" s="521"/>
      <c r="AX1007" s="521"/>
      <c r="AY1007" s="521"/>
      <c r="AZ1007" s="521"/>
      <c r="BA1007" s="521"/>
      <c r="BB1007" s="521"/>
      <c r="BC1007" s="521"/>
      <c r="BD1007" s="521"/>
      <c r="BE1007" s="521"/>
      <c r="BF1007" s="521"/>
      <c r="BG1007" s="521"/>
      <c r="BH1007" s="521"/>
      <c r="BI1007" s="521"/>
      <c r="BJ1007" s="521"/>
      <c r="BK1007" s="521"/>
      <c r="BL1007" s="521"/>
      <c r="BM1007" s="521"/>
      <c r="BN1007" s="521"/>
      <c r="BO1007" s="521"/>
      <c r="BP1007" s="521"/>
      <c r="BQ1007" s="521"/>
      <c r="BR1007" s="521"/>
      <c r="BS1007" s="521"/>
      <c r="BT1007" s="521"/>
      <c r="BU1007" s="521"/>
      <c r="BV1007" s="521"/>
      <c r="BW1007" s="521"/>
      <c r="BX1007" s="521"/>
      <c r="BY1007" s="521"/>
      <c r="BZ1007" s="521"/>
      <c r="CA1007" s="521"/>
      <c r="CB1007" s="521"/>
      <c r="CC1007" s="521"/>
      <c r="CD1007" s="521"/>
      <c r="CE1007" s="521"/>
      <c r="CF1007" s="521"/>
      <c r="CG1007" s="521"/>
      <c r="CH1007" s="521"/>
      <c r="CI1007" s="521"/>
      <c r="CJ1007" s="521"/>
      <c r="CK1007" s="521"/>
      <c r="CL1007" s="521"/>
      <c r="CM1007" s="521"/>
      <c r="CN1007" s="521"/>
      <c r="CO1007" s="521"/>
      <c r="CP1007" s="521"/>
      <c r="CQ1007" s="521"/>
    </row>
    <row r="1008" spans="1:95" s="69" customFormat="1" ht="15" customHeight="1" outlineLevel="1" x14ac:dyDescent="0.2">
      <c r="A1008" s="11">
        <v>327</v>
      </c>
      <c r="B1008" s="294"/>
      <c r="C1008" s="257"/>
      <c r="D1008" s="1582" t="str">
        <f>'2. CAD NCCF'!D1008:L1008</f>
        <v>Retail and small business (RSB) demand notice deposits</v>
      </c>
      <c r="E1008" s="1583"/>
      <c r="F1008" s="1583"/>
      <c r="G1008" s="1583"/>
      <c r="H1008" s="1583"/>
      <c r="I1008" s="1583"/>
      <c r="J1008" s="1583"/>
      <c r="K1008" s="1583"/>
      <c r="L1008" s="1584"/>
      <c r="M1008" s="399">
        <f>SUBTOTAL(9,M1009:M1013)</f>
        <v>0</v>
      </c>
      <c r="N1008" s="402">
        <f t="shared" ref="N1008:AC1008" si="316">SUBTOTAL(9,N1009:N1013)</f>
        <v>0</v>
      </c>
      <c r="O1008" s="406">
        <f t="shared" si="316"/>
        <v>0</v>
      </c>
      <c r="P1008" s="405">
        <f t="shared" si="316"/>
        <v>0</v>
      </c>
      <c r="Q1008" s="407">
        <f t="shared" si="316"/>
        <v>0</v>
      </c>
      <c r="R1008" s="402">
        <f t="shared" si="316"/>
        <v>0</v>
      </c>
      <c r="S1008" s="406">
        <f t="shared" si="316"/>
        <v>0</v>
      </c>
      <c r="T1008" s="406">
        <f t="shared" si="316"/>
        <v>0</v>
      </c>
      <c r="U1008" s="406">
        <f t="shared" si="316"/>
        <v>0</v>
      </c>
      <c r="V1008" s="406">
        <f t="shared" si="316"/>
        <v>0</v>
      </c>
      <c r="W1008" s="406">
        <f t="shared" si="316"/>
        <v>0</v>
      </c>
      <c r="X1008" s="406">
        <f t="shared" si="316"/>
        <v>0</v>
      </c>
      <c r="Y1008" s="406">
        <f t="shared" si="316"/>
        <v>0</v>
      </c>
      <c r="Z1008" s="406">
        <f t="shared" si="316"/>
        <v>0</v>
      </c>
      <c r="AA1008" s="406">
        <f t="shared" si="316"/>
        <v>0</v>
      </c>
      <c r="AB1008" s="403">
        <f t="shared" si="316"/>
        <v>0</v>
      </c>
      <c r="AC1008" s="407">
        <f t="shared" si="316"/>
        <v>0</v>
      </c>
      <c r="AD1008" s="1550"/>
      <c r="AE1008" s="1551"/>
      <c r="AF1008" s="1551"/>
      <c r="AG1008" s="528"/>
      <c r="AH1008" s="521"/>
      <c r="AI1008" s="521"/>
      <c r="AJ1008" s="521"/>
      <c r="AK1008" s="521"/>
      <c r="AL1008" s="521"/>
      <c r="AM1008" s="521"/>
      <c r="AN1008" s="521"/>
      <c r="AO1008" s="521"/>
      <c r="AP1008" s="521"/>
      <c r="AQ1008" s="521"/>
      <c r="AR1008" s="521"/>
      <c r="AS1008" s="521"/>
      <c r="AT1008" s="521"/>
      <c r="AU1008" s="521"/>
      <c r="AV1008" s="521"/>
      <c r="AW1008" s="521"/>
      <c r="AX1008" s="521"/>
      <c r="AY1008" s="521"/>
      <c r="AZ1008" s="521"/>
      <c r="BA1008" s="521"/>
      <c r="BB1008" s="521"/>
      <c r="BC1008" s="521"/>
      <c r="BD1008" s="521"/>
      <c r="BE1008" s="521"/>
      <c r="BF1008" s="521"/>
      <c r="BG1008" s="521"/>
      <c r="BH1008" s="521"/>
      <c r="BI1008" s="521"/>
      <c r="BJ1008" s="521"/>
      <c r="BK1008" s="521"/>
      <c r="BL1008" s="521"/>
      <c r="BM1008" s="521"/>
      <c r="BN1008" s="521"/>
      <c r="BO1008" s="521"/>
      <c r="BP1008" s="521"/>
      <c r="BQ1008" s="521"/>
      <c r="BR1008" s="521"/>
      <c r="BS1008" s="521"/>
      <c r="BT1008" s="521"/>
      <c r="BU1008" s="521"/>
      <c r="BV1008" s="521"/>
      <c r="BW1008" s="521"/>
      <c r="BX1008" s="521"/>
      <c r="BY1008" s="521"/>
      <c r="BZ1008" s="521"/>
      <c r="CA1008" s="521"/>
      <c r="CB1008" s="521"/>
      <c r="CC1008" s="521"/>
      <c r="CD1008" s="521"/>
      <c r="CE1008" s="521"/>
      <c r="CF1008" s="521"/>
      <c r="CG1008" s="521"/>
      <c r="CH1008" s="521"/>
      <c r="CI1008" s="521"/>
      <c r="CJ1008" s="521"/>
      <c r="CK1008" s="521"/>
      <c r="CL1008" s="521"/>
      <c r="CM1008" s="521"/>
      <c r="CN1008" s="521"/>
      <c r="CO1008" s="521"/>
      <c r="CP1008" s="521"/>
      <c r="CQ1008" s="521"/>
    </row>
    <row r="1009" spans="1:95" s="69" customFormat="1" ht="15" customHeight="1" outlineLevel="1" x14ac:dyDescent="0.2">
      <c r="A1009" s="11">
        <v>328</v>
      </c>
      <c r="B1009" s="294"/>
      <c r="C1009" s="263"/>
      <c r="D1009" s="263"/>
      <c r="E1009" s="264"/>
      <c r="F1009" s="880" t="str">
        <f>'2. CAD NCCF'!F1009:L1009</f>
        <v>RSB type 1 insured, stable demand deposits</v>
      </c>
      <c r="G1009" s="881"/>
      <c r="H1009" s="881"/>
      <c r="I1009" s="881"/>
      <c r="J1009" s="881"/>
      <c r="K1009" s="881"/>
      <c r="L1009" s="882"/>
      <c r="M1009" s="400">
        <f t="shared" ref="M1009:M1013" si="317">M233</f>
        <v>0</v>
      </c>
      <c r="N1009" s="411">
        <f>M1009*'Appx 1. Ref Rates'!$S9</f>
        <v>0</v>
      </c>
      <c r="O1009" s="414">
        <f>($M1009-SUM($N1009:N1009))*'Appx 1. Ref Rates'!$S9</f>
        <v>0</v>
      </c>
      <c r="P1009" s="414">
        <f>($M1009-SUM($N1009:O1009))*'Appx 1. Ref Rates'!$S9</f>
        <v>0</v>
      </c>
      <c r="Q1009" s="415">
        <f>($M1009-SUM($N1009:P1009))*'Appx 1. Ref Rates'!$S9</f>
        <v>0</v>
      </c>
      <c r="R1009" s="411">
        <f>($M1009-SUM($N1009:Q1009))*'Appx 1. Ref Rates'!$U9</f>
        <v>0</v>
      </c>
      <c r="S1009" s="414">
        <f>($M1009-SUM($N1009:R1009))*'Appx 1. Ref Rates'!$U9</f>
        <v>0</v>
      </c>
      <c r="T1009" s="414">
        <f>($M1009-SUM($N1009:S1009))*'Appx 1. Ref Rates'!$U9</f>
        <v>0</v>
      </c>
      <c r="U1009" s="414">
        <f>($M1009-SUM($N1009:T1009))*'Appx 1. Ref Rates'!$U9</f>
        <v>0</v>
      </c>
      <c r="V1009" s="414">
        <f>($M1009-SUM($N1009:U1009))*'Appx 1. Ref Rates'!$U9</f>
        <v>0</v>
      </c>
      <c r="W1009" s="414">
        <f>($M1009-SUM($N1009:V1009))*'Appx 1. Ref Rates'!$U9</f>
        <v>0</v>
      </c>
      <c r="X1009" s="414">
        <f>($M1009-SUM($N1009:W1009))*'Appx 1. Ref Rates'!$U9</f>
        <v>0</v>
      </c>
      <c r="Y1009" s="414">
        <f>($M1009-SUM($N1009:X1009))*'Appx 1. Ref Rates'!$U9</f>
        <v>0</v>
      </c>
      <c r="Z1009" s="414">
        <f>($M1009-SUM($N1009:Y1009))*'Appx 1. Ref Rates'!$U9</f>
        <v>0</v>
      </c>
      <c r="AA1009" s="414">
        <f>($M1009-SUM($N1009:Z1009))*'Appx 1. Ref Rates'!$U9</f>
        <v>0</v>
      </c>
      <c r="AB1009" s="414">
        <f>($M1009-SUM($N1009:AA1009))*'Appx 1. Ref Rates'!$U9</f>
        <v>0</v>
      </c>
      <c r="AC1009" s="400">
        <f t="shared" ref="AC1009:AC1013" si="318">M1009-SUM(N1009:AB1009)</f>
        <v>0</v>
      </c>
      <c r="AD1009" s="1786"/>
      <c r="AE1009" s="852"/>
      <c r="AF1009" s="852"/>
      <c r="AG1009" s="528"/>
      <c r="AH1009" s="521"/>
      <c r="AI1009" s="521"/>
      <c r="AJ1009" s="521"/>
      <c r="AK1009" s="521"/>
      <c r="AL1009" s="521"/>
      <c r="AM1009" s="521"/>
      <c r="AN1009" s="521"/>
      <c r="AO1009" s="521"/>
      <c r="AP1009" s="521"/>
      <c r="AQ1009" s="521"/>
      <c r="AR1009" s="521"/>
      <c r="AS1009" s="521"/>
      <c r="AT1009" s="521"/>
      <c r="AU1009" s="521"/>
      <c r="AV1009" s="521"/>
      <c r="AW1009" s="521"/>
      <c r="AX1009" s="521"/>
      <c r="AY1009" s="521"/>
      <c r="AZ1009" s="521"/>
      <c r="BA1009" s="521"/>
      <c r="BB1009" s="521"/>
      <c r="BC1009" s="521"/>
      <c r="BD1009" s="521"/>
      <c r="BE1009" s="521"/>
      <c r="BF1009" s="521"/>
      <c r="BG1009" s="521"/>
      <c r="BH1009" s="521"/>
      <c r="BI1009" s="521"/>
      <c r="BJ1009" s="521"/>
      <c r="BK1009" s="521"/>
      <c r="BL1009" s="521"/>
      <c r="BM1009" s="521"/>
      <c r="BN1009" s="521"/>
      <c r="BO1009" s="521"/>
      <c r="BP1009" s="521"/>
      <c r="BQ1009" s="521"/>
      <c r="BR1009" s="521"/>
      <c r="BS1009" s="521"/>
      <c r="BT1009" s="521"/>
      <c r="BU1009" s="521"/>
      <c r="BV1009" s="521"/>
      <c r="BW1009" s="521"/>
      <c r="BX1009" s="521"/>
      <c r="BY1009" s="521"/>
      <c r="BZ1009" s="521"/>
      <c r="CA1009" s="521"/>
      <c r="CB1009" s="521"/>
      <c r="CC1009" s="521"/>
      <c r="CD1009" s="521"/>
      <c r="CE1009" s="521"/>
      <c r="CF1009" s="521"/>
      <c r="CG1009" s="521"/>
      <c r="CH1009" s="521"/>
      <c r="CI1009" s="521"/>
      <c r="CJ1009" s="521"/>
      <c r="CK1009" s="521"/>
      <c r="CL1009" s="521"/>
      <c r="CM1009" s="521"/>
      <c r="CN1009" s="521"/>
      <c r="CO1009" s="521"/>
      <c r="CP1009" s="521"/>
      <c r="CQ1009" s="521"/>
    </row>
    <row r="1010" spans="1:95" s="69" customFormat="1" ht="15" customHeight="1" outlineLevel="1" x14ac:dyDescent="0.2">
      <c r="A1010" s="11">
        <v>329</v>
      </c>
      <c r="B1010" s="294"/>
      <c r="C1010" s="263"/>
      <c r="D1010" s="263"/>
      <c r="E1010" s="264"/>
      <c r="F1010" s="880" t="str">
        <f>'2. CAD NCCF'!F1010:L1010</f>
        <v>RSB type 2 insured, stable demand deposits</v>
      </c>
      <c r="G1010" s="881"/>
      <c r="H1010" s="881"/>
      <c r="I1010" s="881"/>
      <c r="J1010" s="881"/>
      <c r="K1010" s="881"/>
      <c r="L1010" s="882"/>
      <c r="M1010" s="400">
        <f t="shared" si="317"/>
        <v>0</v>
      </c>
      <c r="N1010" s="411">
        <f>M1010*'Appx 1. Ref Rates'!$S10</f>
        <v>0</v>
      </c>
      <c r="O1010" s="414">
        <f>($M1010-SUM($N1010:N1010))*'Appx 1. Ref Rates'!$S10</f>
        <v>0</v>
      </c>
      <c r="P1010" s="414">
        <f>($M1010-SUM($N1010:O1010))*'Appx 1. Ref Rates'!$S10</f>
        <v>0</v>
      </c>
      <c r="Q1010" s="415">
        <f>($M1010-SUM($N1010:P1010))*'Appx 1. Ref Rates'!$S10</f>
        <v>0</v>
      </c>
      <c r="R1010" s="411">
        <f>($M1010-SUM($N1010:Q1010))*'Appx 1. Ref Rates'!$U10</f>
        <v>0</v>
      </c>
      <c r="S1010" s="414">
        <f>($M1010-SUM($N1010:R1010))*'Appx 1. Ref Rates'!$U10</f>
        <v>0</v>
      </c>
      <c r="T1010" s="414">
        <f>($M1010-SUM($N1010:S1010))*'Appx 1. Ref Rates'!$U10</f>
        <v>0</v>
      </c>
      <c r="U1010" s="414">
        <f>($M1010-SUM($N1010:T1010))*'Appx 1. Ref Rates'!$U10</f>
        <v>0</v>
      </c>
      <c r="V1010" s="414">
        <f>($M1010-SUM($N1010:U1010))*'Appx 1. Ref Rates'!$U10</f>
        <v>0</v>
      </c>
      <c r="W1010" s="414">
        <f>($M1010-SUM($N1010:V1010))*'Appx 1. Ref Rates'!$U10</f>
        <v>0</v>
      </c>
      <c r="X1010" s="414">
        <f>($M1010-SUM($N1010:W1010))*'Appx 1. Ref Rates'!$U10</f>
        <v>0</v>
      </c>
      <c r="Y1010" s="414">
        <f>($M1010-SUM($N1010:X1010))*'Appx 1. Ref Rates'!$U10</f>
        <v>0</v>
      </c>
      <c r="Z1010" s="414">
        <f>($M1010-SUM($N1010:Y1010))*'Appx 1. Ref Rates'!$U10</f>
        <v>0</v>
      </c>
      <c r="AA1010" s="414">
        <f>($M1010-SUM($N1010:Z1010))*'Appx 1. Ref Rates'!$U10</f>
        <v>0</v>
      </c>
      <c r="AB1010" s="414">
        <f>($M1010-SUM($N1010:AA1010))*'Appx 1. Ref Rates'!$U10</f>
        <v>0</v>
      </c>
      <c r="AC1010" s="400">
        <f t="shared" si="318"/>
        <v>0</v>
      </c>
      <c r="AD1010" s="1743"/>
      <c r="AE1010" s="1083"/>
      <c r="AF1010" s="855"/>
      <c r="AG1010" s="528"/>
      <c r="AH1010" s="521"/>
      <c r="AI1010" s="521"/>
      <c r="AJ1010" s="521"/>
      <c r="AK1010" s="521"/>
      <c r="AL1010" s="521"/>
      <c r="AM1010" s="521"/>
      <c r="AN1010" s="521"/>
      <c r="AO1010" s="521"/>
      <c r="AP1010" s="521"/>
      <c r="AQ1010" s="521"/>
      <c r="AR1010" s="521"/>
      <c r="AS1010" s="521"/>
      <c r="AT1010" s="521"/>
      <c r="AU1010" s="521"/>
      <c r="AV1010" s="521"/>
      <c r="AW1010" s="521"/>
      <c r="AX1010" s="521"/>
      <c r="AY1010" s="521"/>
      <c r="AZ1010" s="521"/>
      <c r="BA1010" s="521"/>
      <c r="BB1010" s="521"/>
      <c r="BC1010" s="521"/>
      <c r="BD1010" s="521"/>
      <c r="BE1010" s="521"/>
      <c r="BF1010" s="521"/>
      <c r="BG1010" s="521"/>
      <c r="BH1010" s="521"/>
      <c r="BI1010" s="521"/>
      <c r="BJ1010" s="521"/>
      <c r="BK1010" s="521"/>
      <c r="BL1010" s="521"/>
      <c r="BM1010" s="521"/>
      <c r="BN1010" s="521"/>
      <c r="BO1010" s="521"/>
      <c r="BP1010" s="521"/>
      <c r="BQ1010" s="521"/>
      <c r="BR1010" s="521"/>
      <c r="BS1010" s="521"/>
      <c r="BT1010" s="521"/>
      <c r="BU1010" s="521"/>
      <c r="BV1010" s="521"/>
      <c r="BW1010" s="521"/>
      <c r="BX1010" s="521"/>
      <c r="BY1010" s="521"/>
      <c r="BZ1010" s="521"/>
      <c r="CA1010" s="521"/>
      <c r="CB1010" s="521"/>
      <c r="CC1010" s="521"/>
      <c r="CD1010" s="521"/>
      <c r="CE1010" s="521"/>
      <c r="CF1010" s="521"/>
      <c r="CG1010" s="521"/>
      <c r="CH1010" s="521"/>
      <c r="CI1010" s="521"/>
      <c r="CJ1010" s="521"/>
      <c r="CK1010" s="521"/>
      <c r="CL1010" s="521"/>
      <c r="CM1010" s="521"/>
      <c r="CN1010" s="521"/>
      <c r="CO1010" s="521"/>
      <c r="CP1010" s="521"/>
      <c r="CQ1010" s="521"/>
    </row>
    <row r="1011" spans="1:95" s="69" customFormat="1" ht="15" customHeight="1" outlineLevel="1" x14ac:dyDescent="0.2">
      <c r="A1011" s="11">
        <v>330</v>
      </c>
      <c r="B1011" s="294"/>
      <c r="C1011" s="263"/>
      <c r="D1011" s="263"/>
      <c r="E1011" s="264"/>
      <c r="F1011" s="880" t="str">
        <f>'2. CAD NCCF'!F1011:L1011</f>
        <v>RSB insured, less stable demand deposits</v>
      </c>
      <c r="G1011" s="881"/>
      <c r="H1011" s="881"/>
      <c r="I1011" s="881"/>
      <c r="J1011" s="881"/>
      <c r="K1011" s="881"/>
      <c r="L1011" s="882"/>
      <c r="M1011" s="400">
        <f t="shared" si="317"/>
        <v>0</v>
      </c>
      <c r="N1011" s="411">
        <f>M1011*'Appx 1. Ref Rates'!$S11</f>
        <v>0</v>
      </c>
      <c r="O1011" s="414">
        <f>($M1011-SUM($N1011:N1011))*'Appx 1. Ref Rates'!$S11</f>
        <v>0</v>
      </c>
      <c r="P1011" s="414">
        <f>($M1011-SUM($N1011:O1011))*'Appx 1. Ref Rates'!$S11</f>
        <v>0</v>
      </c>
      <c r="Q1011" s="415">
        <f>($M1011-SUM($N1011:P1011))*'Appx 1. Ref Rates'!$S11</f>
        <v>0</v>
      </c>
      <c r="R1011" s="411">
        <f>($M1011-SUM($N1011:Q1011))*'Appx 1. Ref Rates'!$U11</f>
        <v>0</v>
      </c>
      <c r="S1011" s="414">
        <f>($M1011-SUM($N1011:R1011))*'Appx 1. Ref Rates'!$U11</f>
        <v>0</v>
      </c>
      <c r="T1011" s="414">
        <f>($M1011-SUM($N1011:S1011))*'Appx 1. Ref Rates'!$U11</f>
        <v>0</v>
      </c>
      <c r="U1011" s="414">
        <f>($M1011-SUM($N1011:T1011))*'Appx 1. Ref Rates'!$U11</f>
        <v>0</v>
      </c>
      <c r="V1011" s="414">
        <f>($M1011-SUM($N1011:U1011))*'Appx 1. Ref Rates'!$U11</f>
        <v>0</v>
      </c>
      <c r="W1011" s="414">
        <f>($M1011-SUM($N1011:V1011))*'Appx 1. Ref Rates'!$U11</f>
        <v>0</v>
      </c>
      <c r="X1011" s="414">
        <f>($M1011-SUM($N1011:W1011))*'Appx 1. Ref Rates'!$U11</f>
        <v>0</v>
      </c>
      <c r="Y1011" s="414">
        <f>($M1011-SUM($N1011:X1011))*'Appx 1. Ref Rates'!$U11</f>
        <v>0</v>
      </c>
      <c r="Z1011" s="414">
        <f>($M1011-SUM($N1011:Y1011))*'Appx 1. Ref Rates'!$U11</f>
        <v>0</v>
      </c>
      <c r="AA1011" s="414">
        <f>($M1011-SUM($N1011:Z1011))*'Appx 1. Ref Rates'!$U11</f>
        <v>0</v>
      </c>
      <c r="AB1011" s="414">
        <f>($M1011-SUM($N1011:AA1011))*'Appx 1. Ref Rates'!$U11</f>
        <v>0</v>
      </c>
      <c r="AC1011" s="400">
        <f t="shared" si="318"/>
        <v>0</v>
      </c>
      <c r="AD1011" s="1743"/>
      <c r="AE1011" s="1083"/>
      <c r="AF1011" s="855"/>
      <c r="AG1011" s="528"/>
      <c r="AH1011" s="521"/>
      <c r="AI1011" s="521"/>
      <c r="AJ1011" s="521"/>
      <c r="AK1011" s="521"/>
      <c r="AL1011" s="521"/>
      <c r="AM1011" s="521"/>
      <c r="AN1011" s="521"/>
      <c r="AO1011" s="521"/>
      <c r="AP1011" s="521"/>
      <c r="AQ1011" s="521"/>
      <c r="AR1011" s="521"/>
      <c r="AS1011" s="521"/>
      <c r="AT1011" s="521"/>
      <c r="AU1011" s="521"/>
      <c r="AV1011" s="521"/>
      <c r="AW1011" s="521"/>
      <c r="AX1011" s="521"/>
      <c r="AY1011" s="521"/>
      <c r="AZ1011" s="521"/>
      <c r="BA1011" s="521"/>
      <c r="BB1011" s="521"/>
      <c r="BC1011" s="521"/>
      <c r="BD1011" s="521"/>
      <c r="BE1011" s="521"/>
      <c r="BF1011" s="521"/>
      <c r="BG1011" s="521"/>
      <c r="BH1011" s="521"/>
      <c r="BI1011" s="521"/>
      <c r="BJ1011" s="521"/>
      <c r="BK1011" s="521"/>
      <c r="BL1011" s="521"/>
      <c r="BM1011" s="521"/>
      <c r="BN1011" s="521"/>
      <c r="BO1011" s="521"/>
      <c r="BP1011" s="521"/>
      <c r="BQ1011" s="521"/>
      <c r="BR1011" s="521"/>
      <c r="BS1011" s="521"/>
      <c r="BT1011" s="521"/>
      <c r="BU1011" s="521"/>
      <c r="BV1011" s="521"/>
      <c r="BW1011" s="521"/>
      <c r="BX1011" s="521"/>
      <c r="BY1011" s="521"/>
      <c r="BZ1011" s="521"/>
      <c r="CA1011" s="521"/>
      <c r="CB1011" s="521"/>
      <c r="CC1011" s="521"/>
      <c r="CD1011" s="521"/>
      <c r="CE1011" s="521"/>
      <c r="CF1011" s="521"/>
      <c r="CG1011" s="521"/>
      <c r="CH1011" s="521"/>
      <c r="CI1011" s="521"/>
      <c r="CJ1011" s="521"/>
      <c r="CK1011" s="521"/>
      <c r="CL1011" s="521"/>
      <c r="CM1011" s="521"/>
      <c r="CN1011" s="521"/>
      <c r="CO1011" s="521"/>
      <c r="CP1011" s="521"/>
      <c r="CQ1011" s="521"/>
    </row>
    <row r="1012" spans="1:95" s="69" customFormat="1" ht="15" customHeight="1" outlineLevel="1" x14ac:dyDescent="0.2">
      <c r="A1012" s="11"/>
      <c r="B1012" s="294"/>
      <c r="C1012" s="263"/>
      <c r="D1012" s="263"/>
      <c r="E1012" s="264"/>
      <c r="F1012" s="880" t="str">
        <f>'2. CAD NCCF'!F1012:L1012</f>
        <v>RSB unaffiliated third-party sourced demand deposits</v>
      </c>
      <c r="G1012" s="881"/>
      <c r="H1012" s="881"/>
      <c r="I1012" s="881"/>
      <c r="J1012" s="881"/>
      <c r="K1012" s="881"/>
      <c r="L1012" s="882"/>
      <c r="M1012" s="400">
        <f t="shared" si="317"/>
        <v>0</v>
      </c>
      <c r="N1012" s="411">
        <f>M1012*'Appx 1. Ref Rates'!$S12</f>
        <v>0</v>
      </c>
      <c r="O1012" s="414">
        <f>($M1012-SUM($N1012:N1012))*'Appx 1. Ref Rates'!$S12</f>
        <v>0</v>
      </c>
      <c r="P1012" s="414">
        <f>($M1012-SUM($N1012:O1012))*'Appx 1. Ref Rates'!$S12</f>
        <v>0</v>
      </c>
      <c r="Q1012" s="415">
        <f>($M1012-SUM($N1012:P1012))*'Appx 1. Ref Rates'!$S12</f>
        <v>0</v>
      </c>
      <c r="R1012" s="411">
        <f>($M1012-SUM($N1012:Q1012))*'Appx 1. Ref Rates'!$U12</f>
        <v>0</v>
      </c>
      <c r="S1012" s="414">
        <f>($M1012-SUM($N1012:R1012))*'Appx 1. Ref Rates'!$U12</f>
        <v>0</v>
      </c>
      <c r="T1012" s="414">
        <f>($M1012-SUM($N1012:S1012))*'Appx 1. Ref Rates'!$U12</f>
        <v>0</v>
      </c>
      <c r="U1012" s="414">
        <f>($M1012-SUM($N1012:T1012))*'Appx 1. Ref Rates'!$U12</f>
        <v>0</v>
      </c>
      <c r="V1012" s="414">
        <f>($M1012-SUM($N1012:U1012))*'Appx 1. Ref Rates'!$U12</f>
        <v>0</v>
      </c>
      <c r="W1012" s="414">
        <f>($M1012-SUM($N1012:V1012))*'Appx 1. Ref Rates'!$U12</f>
        <v>0</v>
      </c>
      <c r="X1012" s="414">
        <f>($M1012-SUM($N1012:W1012))*'Appx 1. Ref Rates'!$U12</f>
        <v>0</v>
      </c>
      <c r="Y1012" s="414">
        <f>($M1012-SUM($N1012:X1012))*'Appx 1. Ref Rates'!$U12</f>
        <v>0</v>
      </c>
      <c r="Z1012" s="414">
        <f>($M1012-SUM($N1012:Y1012))*'Appx 1. Ref Rates'!$U12</f>
        <v>0</v>
      </c>
      <c r="AA1012" s="414">
        <f>($M1012-SUM($N1012:Z1012))*'Appx 1. Ref Rates'!$U12</f>
        <v>0</v>
      </c>
      <c r="AB1012" s="414">
        <f>($M1012-SUM($N1012:AA1012))*'Appx 1. Ref Rates'!$U12</f>
        <v>0</v>
      </c>
      <c r="AC1012" s="400">
        <f t="shared" si="318"/>
        <v>0</v>
      </c>
      <c r="AD1012" s="1743"/>
      <c r="AE1012" s="1083"/>
      <c r="AF1012" s="855"/>
      <c r="AG1012" s="528"/>
      <c r="AH1012" s="521"/>
      <c r="AI1012" s="521"/>
      <c r="AJ1012" s="521"/>
      <c r="AK1012" s="521"/>
      <c r="AL1012" s="521"/>
      <c r="AM1012" s="521"/>
      <c r="AN1012" s="521"/>
      <c r="AO1012" s="521"/>
      <c r="AP1012" s="521"/>
      <c r="AQ1012" s="521"/>
      <c r="AR1012" s="521"/>
      <c r="AS1012" s="521"/>
      <c r="AT1012" s="521"/>
      <c r="AU1012" s="521"/>
      <c r="AV1012" s="521"/>
      <c r="AW1012" s="521"/>
      <c r="AX1012" s="521"/>
      <c r="AY1012" s="521"/>
      <c r="AZ1012" s="521"/>
      <c r="BA1012" s="521"/>
      <c r="BB1012" s="521"/>
      <c r="BC1012" s="521"/>
      <c r="BD1012" s="521"/>
      <c r="BE1012" s="521"/>
      <c r="BF1012" s="521"/>
      <c r="BG1012" s="521"/>
      <c r="BH1012" s="521"/>
      <c r="BI1012" s="521"/>
      <c r="BJ1012" s="521"/>
      <c r="BK1012" s="521"/>
      <c r="BL1012" s="521"/>
      <c r="BM1012" s="521"/>
      <c r="BN1012" s="521"/>
      <c r="BO1012" s="521"/>
      <c r="BP1012" s="521"/>
      <c r="BQ1012" s="521"/>
      <c r="BR1012" s="521"/>
      <c r="BS1012" s="521"/>
      <c r="BT1012" s="521"/>
      <c r="BU1012" s="521"/>
      <c r="BV1012" s="521"/>
      <c r="BW1012" s="521"/>
      <c r="BX1012" s="521"/>
      <c r="BY1012" s="521"/>
      <c r="BZ1012" s="521"/>
      <c r="CA1012" s="521"/>
      <c r="CB1012" s="521"/>
      <c r="CC1012" s="521"/>
      <c r="CD1012" s="521"/>
      <c r="CE1012" s="521"/>
      <c r="CF1012" s="521"/>
      <c r="CG1012" s="521"/>
      <c r="CH1012" s="521"/>
      <c r="CI1012" s="521"/>
      <c r="CJ1012" s="521"/>
      <c r="CK1012" s="521"/>
      <c r="CL1012" s="521"/>
      <c r="CM1012" s="521"/>
      <c r="CN1012" s="521"/>
      <c r="CO1012" s="521"/>
      <c r="CP1012" s="521"/>
      <c r="CQ1012" s="521"/>
    </row>
    <row r="1013" spans="1:95" s="69" customFormat="1" ht="15" customHeight="1" outlineLevel="1" x14ac:dyDescent="0.2">
      <c r="A1013" s="11">
        <v>331</v>
      </c>
      <c r="B1013" s="294"/>
      <c r="C1013" s="263"/>
      <c r="D1013" s="263"/>
      <c r="E1013" s="264"/>
      <c r="F1013" s="880" t="str">
        <f>'2. CAD NCCF'!F1013:L1013</f>
        <v>RSB uninsured demand deposits</v>
      </c>
      <c r="G1013" s="881"/>
      <c r="H1013" s="881"/>
      <c r="I1013" s="881"/>
      <c r="J1013" s="881"/>
      <c r="K1013" s="881"/>
      <c r="L1013" s="882"/>
      <c r="M1013" s="400">
        <f t="shared" si="317"/>
        <v>0</v>
      </c>
      <c r="N1013" s="411">
        <f>M1013*'Appx 1. Ref Rates'!$S13</f>
        <v>0</v>
      </c>
      <c r="O1013" s="414">
        <f>($M1013-SUM($N1013:N1013))*'Appx 1. Ref Rates'!$S13</f>
        <v>0</v>
      </c>
      <c r="P1013" s="414">
        <f>($M1013-SUM($N1013:O1013))*'Appx 1. Ref Rates'!$S13</f>
        <v>0</v>
      </c>
      <c r="Q1013" s="415">
        <f>($M1013-SUM($N1013:P1013))*'Appx 1. Ref Rates'!$S13</f>
        <v>0</v>
      </c>
      <c r="R1013" s="411">
        <f>($M1013-SUM($N1013:Q1013))*'Appx 1. Ref Rates'!$U13</f>
        <v>0</v>
      </c>
      <c r="S1013" s="414">
        <f>($M1013-SUM($N1013:R1013))*'Appx 1. Ref Rates'!$U13</f>
        <v>0</v>
      </c>
      <c r="T1013" s="414">
        <f>($M1013-SUM($N1013:S1013))*'Appx 1. Ref Rates'!$U13</f>
        <v>0</v>
      </c>
      <c r="U1013" s="414">
        <f>($M1013-SUM($N1013:T1013))*'Appx 1. Ref Rates'!$U13</f>
        <v>0</v>
      </c>
      <c r="V1013" s="414">
        <f>($M1013-SUM($N1013:U1013))*'Appx 1. Ref Rates'!$U13</f>
        <v>0</v>
      </c>
      <c r="W1013" s="414">
        <f>($M1013-SUM($N1013:V1013))*'Appx 1. Ref Rates'!$U13</f>
        <v>0</v>
      </c>
      <c r="X1013" s="414">
        <f>($M1013-SUM($N1013:W1013))*'Appx 1. Ref Rates'!$U13</f>
        <v>0</v>
      </c>
      <c r="Y1013" s="414">
        <f>($M1013-SUM($N1013:X1013))*'Appx 1. Ref Rates'!$U13</f>
        <v>0</v>
      </c>
      <c r="Z1013" s="414">
        <f>($M1013-SUM($N1013:Y1013))*'Appx 1. Ref Rates'!$U13</f>
        <v>0</v>
      </c>
      <c r="AA1013" s="414">
        <f>($M1013-SUM($N1013:Z1013))*'Appx 1. Ref Rates'!$U13</f>
        <v>0</v>
      </c>
      <c r="AB1013" s="414">
        <f>($M1013-SUM($N1013:AA1013))*'Appx 1. Ref Rates'!$U13</f>
        <v>0</v>
      </c>
      <c r="AC1013" s="400">
        <f t="shared" si="318"/>
        <v>0</v>
      </c>
      <c r="AD1013" s="1744"/>
      <c r="AE1013" s="858"/>
      <c r="AF1013" s="858"/>
      <c r="AG1013" s="528"/>
      <c r="AH1013" s="521"/>
      <c r="AI1013" s="521"/>
      <c r="AJ1013" s="521"/>
      <c r="AK1013" s="521"/>
      <c r="AL1013" s="521"/>
      <c r="AM1013" s="521"/>
      <c r="AN1013" s="521"/>
      <c r="AO1013" s="521"/>
      <c r="AP1013" s="521"/>
      <c r="AQ1013" s="521"/>
      <c r="AR1013" s="521"/>
      <c r="AS1013" s="521"/>
      <c r="AT1013" s="521"/>
      <c r="AU1013" s="521"/>
      <c r="AV1013" s="521"/>
      <c r="AW1013" s="521"/>
      <c r="AX1013" s="521"/>
      <c r="AY1013" s="521"/>
      <c r="AZ1013" s="521"/>
      <c r="BA1013" s="521"/>
      <c r="BB1013" s="521"/>
      <c r="BC1013" s="521"/>
      <c r="BD1013" s="521"/>
      <c r="BE1013" s="521"/>
      <c r="BF1013" s="521"/>
      <c r="BG1013" s="521"/>
      <c r="BH1013" s="521"/>
      <c r="BI1013" s="521"/>
      <c r="BJ1013" s="521"/>
      <c r="BK1013" s="521"/>
      <c r="BL1013" s="521"/>
      <c r="BM1013" s="521"/>
      <c r="BN1013" s="521"/>
      <c r="BO1013" s="521"/>
      <c r="BP1013" s="521"/>
      <c r="BQ1013" s="521"/>
      <c r="BR1013" s="521"/>
      <c r="BS1013" s="521"/>
      <c r="BT1013" s="521"/>
      <c r="BU1013" s="521"/>
      <c r="BV1013" s="521"/>
      <c r="BW1013" s="521"/>
      <c r="BX1013" s="521"/>
      <c r="BY1013" s="521"/>
      <c r="BZ1013" s="521"/>
      <c r="CA1013" s="521"/>
      <c r="CB1013" s="521"/>
      <c r="CC1013" s="521"/>
      <c r="CD1013" s="521"/>
      <c r="CE1013" s="521"/>
      <c r="CF1013" s="521"/>
      <c r="CG1013" s="521"/>
      <c r="CH1013" s="521"/>
      <c r="CI1013" s="521"/>
      <c r="CJ1013" s="521"/>
      <c r="CK1013" s="521"/>
      <c r="CL1013" s="521"/>
      <c r="CM1013" s="521"/>
      <c r="CN1013" s="521"/>
      <c r="CO1013" s="521"/>
      <c r="CP1013" s="521"/>
      <c r="CQ1013" s="521"/>
    </row>
    <row r="1014" spans="1:95" s="69" customFormat="1" ht="15" customHeight="1" outlineLevel="1" x14ac:dyDescent="0.2">
      <c r="A1014" s="11">
        <v>332</v>
      </c>
      <c r="B1014" s="294"/>
      <c r="C1014" s="257"/>
      <c r="D1014" s="868" t="str">
        <f>'2. CAD NCCF'!D1014:AF1014</f>
        <v>RSB term deposits</v>
      </c>
      <c r="E1014" s="869"/>
      <c r="F1014" s="869"/>
      <c r="G1014" s="869"/>
      <c r="H1014" s="869"/>
      <c r="I1014" s="869"/>
      <c r="J1014" s="869"/>
      <c r="K1014" s="869"/>
      <c r="L1014" s="869"/>
      <c r="M1014" s="869"/>
      <c r="N1014" s="869"/>
      <c r="O1014" s="869"/>
      <c r="P1014" s="869"/>
      <c r="Q1014" s="869"/>
      <c r="R1014" s="869"/>
      <c r="S1014" s="869"/>
      <c r="T1014" s="869"/>
      <c r="U1014" s="869"/>
      <c r="V1014" s="869"/>
      <c r="W1014" s="869"/>
      <c r="X1014" s="869"/>
      <c r="Y1014" s="869"/>
      <c r="Z1014" s="869"/>
      <c r="AA1014" s="869"/>
      <c r="AB1014" s="869"/>
      <c r="AC1014" s="869"/>
      <c r="AD1014" s="869"/>
      <c r="AE1014" s="869"/>
      <c r="AF1014" s="869"/>
      <c r="AG1014" s="528"/>
      <c r="AH1014" s="521"/>
      <c r="AI1014" s="521"/>
      <c r="AJ1014" s="521"/>
      <c r="AK1014" s="521"/>
      <c r="AL1014" s="521"/>
      <c r="AM1014" s="521"/>
      <c r="AN1014" s="521"/>
      <c r="AO1014" s="521"/>
      <c r="AP1014" s="521"/>
      <c r="AQ1014" s="521"/>
      <c r="AR1014" s="521"/>
      <c r="AS1014" s="521"/>
      <c r="AT1014" s="521"/>
      <c r="AU1014" s="521"/>
      <c r="AV1014" s="521"/>
      <c r="AW1014" s="521"/>
      <c r="AX1014" s="521"/>
      <c r="AY1014" s="521"/>
      <c r="AZ1014" s="521"/>
      <c r="BA1014" s="521"/>
      <c r="BB1014" s="521"/>
      <c r="BC1014" s="521"/>
      <c r="BD1014" s="521"/>
      <c r="BE1014" s="521"/>
      <c r="BF1014" s="521"/>
      <c r="BG1014" s="521"/>
      <c r="BH1014" s="521"/>
      <c r="BI1014" s="521"/>
      <c r="BJ1014" s="521"/>
      <c r="BK1014" s="521"/>
      <c r="BL1014" s="521"/>
      <c r="BM1014" s="521"/>
      <c r="BN1014" s="521"/>
      <c r="BO1014" s="521"/>
      <c r="BP1014" s="521"/>
      <c r="BQ1014" s="521"/>
      <c r="BR1014" s="521"/>
      <c r="BS1014" s="521"/>
      <c r="BT1014" s="521"/>
      <c r="BU1014" s="521"/>
      <c r="BV1014" s="521"/>
      <c r="BW1014" s="521"/>
      <c r="BX1014" s="521"/>
      <c r="BY1014" s="521"/>
      <c r="BZ1014" s="521"/>
      <c r="CA1014" s="521"/>
      <c r="CB1014" s="521"/>
      <c r="CC1014" s="521"/>
      <c r="CD1014" s="521"/>
      <c r="CE1014" s="521"/>
      <c r="CF1014" s="521"/>
      <c r="CG1014" s="521"/>
      <c r="CH1014" s="521"/>
      <c r="CI1014" s="521"/>
      <c r="CJ1014" s="521"/>
      <c r="CK1014" s="521"/>
      <c r="CL1014" s="521"/>
      <c r="CM1014" s="521"/>
      <c r="CN1014" s="521"/>
      <c r="CO1014" s="521"/>
      <c r="CP1014" s="521"/>
      <c r="CQ1014" s="521"/>
    </row>
    <row r="1015" spans="1:95" s="69" customFormat="1" ht="15" customHeight="1" outlineLevel="1" x14ac:dyDescent="0.2">
      <c r="A1015" s="11">
        <v>333</v>
      </c>
      <c r="B1015" s="294"/>
      <c r="C1015" s="257"/>
      <c r="D1015" s="265"/>
      <c r="E1015" s="933" t="str">
        <f>'2. CAD NCCF'!E1015:L1015</f>
        <v>RSB cashable term deposits</v>
      </c>
      <c r="F1015" s="934"/>
      <c r="G1015" s="934"/>
      <c r="H1015" s="934"/>
      <c r="I1015" s="934"/>
      <c r="J1015" s="934"/>
      <c r="K1015" s="934"/>
      <c r="L1015" s="935"/>
      <c r="M1015" s="399">
        <f>SUBTOTAL(9,M1016:M1021)</f>
        <v>0</v>
      </c>
      <c r="N1015" s="402">
        <f t="shared" ref="N1015:Q1015" si="319">SUBTOTAL(9,N1016:N1021)</f>
        <v>0</v>
      </c>
      <c r="O1015" s="406">
        <f t="shared" si="319"/>
        <v>0</v>
      </c>
      <c r="P1015" s="405">
        <f t="shared" si="319"/>
        <v>0</v>
      </c>
      <c r="Q1015" s="407">
        <f t="shared" si="319"/>
        <v>0</v>
      </c>
      <c r="R1015" s="402">
        <f t="shared" ref="R1015:AC1015" si="320">SUBTOTAL(9,R1016:R1021)</f>
        <v>0</v>
      </c>
      <c r="S1015" s="406">
        <f t="shared" si="320"/>
        <v>0</v>
      </c>
      <c r="T1015" s="405">
        <f t="shared" si="320"/>
        <v>0</v>
      </c>
      <c r="U1015" s="405">
        <f t="shared" si="320"/>
        <v>0</v>
      </c>
      <c r="V1015" s="405">
        <f t="shared" si="320"/>
        <v>0</v>
      </c>
      <c r="W1015" s="405">
        <f t="shared" si="320"/>
        <v>0</v>
      </c>
      <c r="X1015" s="405">
        <f t="shared" si="320"/>
        <v>0</v>
      </c>
      <c r="Y1015" s="405">
        <f t="shared" si="320"/>
        <v>0</v>
      </c>
      <c r="Z1015" s="405">
        <f t="shared" si="320"/>
        <v>0</v>
      </c>
      <c r="AA1015" s="405">
        <f t="shared" si="320"/>
        <v>0</v>
      </c>
      <c r="AB1015" s="403">
        <f t="shared" si="320"/>
        <v>0</v>
      </c>
      <c r="AC1015" s="407">
        <f t="shared" si="320"/>
        <v>0</v>
      </c>
      <c r="AD1015" s="1786"/>
      <c r="AE1015" s="852"/>
      <c r="AF1015" s="852"/>
      <c r="AG1015" s="528"/>
      <c r="AH1015" s="521"/>
      <c r="AI1015" s="521"/>
      <c r="AJ1015" s="521"/>
      <c r="AK1015" s="521"/>
      <c r="AL1015" s="521"/>
      <c r="AM1015" s="521"/>
      <c r="AN1015" s="521"/>
      <c r="AO1015" s="521"/>
      <c r="AP1015" s="521"/>
      <c r="AQ1015" s="521"/>
      <c r="AR1015" s="521"/>
      <c r="AS1015" s="521"/>
      <c r="AT1015" s="521"/>
      <c r="AU1015" s="521"/>
      <c r="AV1015" s="521"/>
      <c r="AW1015" s="521"/>
      <c r="AX1015" s="521"/>
      <c r="AY1015" s="521"/>
      <c r="AZ1015" s="521"/>
      <c r="BA1015" s="521"/>
      <c r="BB1015" s="521"/>
      <c r="BC1015" s="521"/>
      <c r="BD1015" s="521"/>
      <c r="BE1015" s="521"/>
      <c r="BF1015" s="521"/>
      <c r="BG1015" s="521"/>
      <c r="BH1015" s="521"/>
      <c r="BI1015" s="521"/>
      <c r="BJ1015" s="521"/>
      <c r="BK1015" s="521"/>
      <c r="BL1015" s="521"/>
      <c r="BM1015" s="521"/>
      <c r="BN1015" s="521"/>
      <c r="BO1015" s="521"/>
      <c r="BP1015" s="521"/>
      <c r="BQ1015" s="521"/>
      <c r="BR1015" s="521"/>
      <c r="BS1015" s="521"/>
      <c r="BT1015" s="521"/>
      <c r="BU1015" s="521"/>
      <c r="BV1015" s="521"/>
      <c r="BW1015" s="521"/>
      <c r="BX1015" s="521"/>
      <c r="BY1015" s="521"/>
      <c r="BZ1015" s="521"/>
      <c r="CA1015" s="521"/>
      <c r="CB1015" s="521"/>
      <c r="CC1015" s="521"/>
      <c r="CD1015" s="521"/>
      <c r="CE1015" s="521"/>
      <c r="CF1015" s="521"/>
      <c r="CG1015" s="521"/>
      <c r="CH1015" s="521"/>
      <c r="CI1015" s="521"/>
      <c r="CJ1015" s="521"/>
      <c r="CK1015" s="521"/>
      <c r="CL1015" s="521"/>
      <c r="CM1015" s="521"/>
      <c r="CN1015" s="521"/>
      <c r="CO1015" s="521"/>
      <c r="CP1015" s="521"/>
      <c r="CQ1015" s="521"/>
    </row>
    <row r="1016" spans="1:95" s="69" customFormat="1" ht="15" customHeight="1" outlineLevel="1" x14ac:dyDescent="0.2">
      <c r="A1016" s="11">
        <v>334</v>
      </c>
      <c r="B1016" s="294"/>
      <c r="C1016" s="311"/>
      <c r="D1016" s="311"/>
      <c r="E1016" s="312"/>
      <c r="F1016" s="880" t="str">
        <f>'2. CAD NCCF'!F1016:L1016</f>
        <v>RSB type 1 insured, stable, cashable term deposit</v>
      </c>
      <c r="G1016" s="881"/>
      <c r="H1016" s="881"/>
      <c r="I1016" s="881"/>
      <c r="J1016" s="881"/>
      <c r="K1016" s="881"/>
      <c r="L1016" s="882"/>
      <c r="M1016" s="400">
        <f t="shared" ref="M1016:M1021" si="321">M240</f>
        <v>0</v>
      </c>
      <c r="N1016" s="411">
        <f>IF(SUM($N240:N240)="","",SUM(($N240:N240))*'Appx 1. Ref Rates'!$S16)</f>
        <v>0</v>
      </c>
      <c r="O1016" s="432">
        <f>(SUM($N240:$O240)-SUM($N1016:$N1016))*'Appx 1. Ref Rates'!$S16</f>
        <v>0</v>
      </c>
      <c r="P1016" s="413">
        <f>(SUM($N240:$P240)-SUM($N1016:$O1016))*'Appx 1. Ref Rates'!$S16</f>
        <v>0</v>
      </c>
      <c r="Q1016" s="415">
        <f>(SUM($N240:$Q240)-SUM($N1016:$P1016))*'Appx 1. Ref Rates'!$S16</f>
        <v>0</v>
      </c>
      <c r="R1016" s="411">
        <f>(SUM($N240:$R240)-SUM($N1016:$Q1016))*'Appx 1. Ref Rates'!$U16</f>
        <v>0</v>
      </c>
      <c r="S1016" s="414">
        <f>(SUM($N240:$S240)-SUM($N1016:$R1016))*'Appx 1. Ref Rates'!$U16</f>
        <v>0</v>
      </c>
      <c r="T1016" s="414">
        <f>(SUM($N240:$T240)-SUM($N1016:$S1016))*'Appx 1. Ref Rates'!$U16</f>
        <v>0</v>
      </c>
      <c r="U1016" s="414">
        <f>(SUM($N240:$U240)-SUM($N1016:$T1016))*'Appx 1. Ref Rates'!$U16</f>
        <v>0</v>
      </c>
      <c r="V1016" s="414">
        <f>(SUM($N240:$V240)-SUM($N1016:$U1016))*'Appx 1. Ref Rates'!$U16</f>
        <v>0</v>
      </c>
      <c r="W1016" s="414">
        <f>(SUM($N240:$W240)-SUM($N1016:$V1016))*'Appx 1. Ref Rates'!$U16</f>
        <v>0</v>
      </c>
      <c r="X1016" s="414">
        <f>(SUM($N240:$X240)-SUM($N1016:$W1016))*'Appx 1. Ref Rates'!$U16</f>
        <v>0</v>
      </c>
      <c r="Y1016" s="414">
        <f>(SUM($N240:$Y240)-SUM($N1016:$X1016))*'Appx 1. Ref Rates'!$U16</f>
        <v>0</v>
      </c>
      <c r="Z1016" s="414">
        <f>(SUM($N240:$Z240)-SUM($N1016:$Y1016))*'Appx 1. Ref Rates'!$U16</f>
        <v>0</v>
      </c>
      <c r="AA1016" s="414">
        <f>(SUM($N240:$AA240)-SUM($N1016:$Z1016))*'Appx 1. Ref Rates'!$U16</f>
        <v>0</v>
      </c>
      <c r="AB1016" s="414">
        <f>(SUM($N240:$AB240)-SUM($N1016:$AA1016))*'Appx 1. Ref Rates'!$U16</f>
        <v>0</v>
      </c>
      <c r="AC1016" s="400">
        <f t="shared" ref="AC1016:AC1021" si="322">M1016-SUM(N1016:AB1016)</f>
        <v>0</v>
      </c>
      <c r="AD1016" s="1743"/>
      <c r="AE1016" s="1083"/>
      <c r="AF1016" s="855"/>
      <c r="AG1016" s="528"/>
      <c r="AH1016" s="521"/>
      <c r="AI1016" s="521"/>
      <c r="AJ1016" s="521"/>
      <c r="AK1016" s="521"/>
      <c r="AL1016" s="521"/>
      <c r="AM1016" s="521"/>
      <c r="AN1016" s="521"/>
      <c r="AO1016" s="521"/>
      <c r="AP1016" s="521"/>
      <c r="AQ1016" s="521"/>
      <c r="AR1016" s="521"/>
      <c r="AS1016" s="521"/>
      <c r="AT1016" s="521"/>
      <c r="AU1016" s="521"/>
      <c r="AV1016" s="521"/>
      <c r="AW1016" s="521"/>
      <c r="AX1016" s="521"/>
      <c r="AY1016" s="521"/>
      <c r="AZ1016" s="521"/>
      <c r="BA1016" s="521"/>
      <c r="BB1016" s="521"/>
      <c r="BC1016" s="521"/>
      <c r="BD1016" s="521"/>
      <c r="BE1016" s="521"/>
      <c r="BF1016" s="521"/>
      <c r="BG1016" s="521"/>
      <c r="BH1016" s="521"/>
      <c r="BI1016" s="521"/>
      <c r="BJ1016" s="521"/>
      <c r="BK1016" s="521"/>
      <c r="BL1016" s="521"/>
      <c r="BM1016" s="521"/>
      <c r="BN1016" s="521"/>
      <c r="BO1016" s="521"/>
      <c r="BP1016" s="521"/>
      <c r="BQ1016" s="521"/>
      <c r="BR1016" s="521"/>
      <c r="BS1016" s="521"/>
      <c r="BT1016" s="521"/>
      <c r="BU1016" s="521"/>
      <c r="BV1016" s="521"/>
      <c r="BW1016" s="521"/>
      <c r="BX1016" s="521"/>
      <c r="BY1016" s="521"/>
      <c r="BZ1016" s="521"/>
      <c r="CA1016" s="521"/>
      <c r="CB1016" s="521"/>
      <c r="CC1016" s="521"/>
      <c r="CD1016" s="521"/>
      <c r="CE1016" s="521"/>
      <c r="CF1016" s="521"/>
      <c r="CG1016" s="521"/>
      <c r="CH1016" s="521"/>
      <c r="CI1016" s="521"/>
      <c r="CJ1016" s="521"/>
      <c r="CK1016" s="521"/>
      <c r="CL1016" s="521"/>
      <c r="CM1016" s="521"/>
      <c r="CN1016" s="521"/>
      <c r="CO1016" s="521"/>
      <c r="CP1016" s="521"/>
      <c r="CQ1016" s="521"/>
    </row>
    <row r="1017" spans="1:95" s="69" customFormat="1" ht="15" customHeight="1" outlineLevel="1" x14ac:dyDescent="0.2">
      <c r="A1017" s="11">
        <v>335</v>
      </c>
      <c r="B1017" s="294"/>
      <c r="C1017" s="311"/>
      <c r="D1017" s="311"/>
      <c r="E1017" s="312"/>
      <c r="F1017" s="880" t="str">
        <f>'2. CAD NCCF'!F1017:L1017</f>
        <v>RSB type 1 insured, less stable, cashable term deposit</v>
      </c>
      <c r="G1017" s="881"/>
      <c r="H1017" s="881"/>
      <c r="I1017" s="881"/>
      <c r="J1017" s="881"/>
      <c r="K1017" s="881"/>
      <c r="L1017" s="882"/>
      <c r="M1017" s="400">
        <f t="shared" si="321"/>
        <v>0</v>
      </c>
      <c r="N1017" s="411">
        <f>IF(SUM($N241:N241)="","",SUM(($N241:N241))*'Appx 1. Ref Rates'!$S17)</f>
        <v>0</v>
      </c>
      <c r="O1017" s="432">
        <f>(SUM($N241:$O241)-SUM($N1017:$N1017))*'Appx 1. Ref Rates'!$S17</f>
        <v>0</v>
      </c>
      <c r="P1017" s="772">
        <f>(SUM($N241:$P241)-SUM($N1017:$O1017))*'Appx 1. Ref Rates'!$S17</f>
        <v>0</v>
      </c>
      <c r="Q1017" s="431">
        <f>(SUM($N241:$Q241)-SUM($N1017:$P1017))*'Appx 1. Ref Rates'!$S17</f>
        <v>0</v>
      </c>
      <c r="R1017" s="411">
        <f>(SUM($N241:$R241)-SUM($N1017:$Q1017))*'Appx 1. Ref Rates'!$U17</f>
        <v>0</v>
      </c>
      <c r="S1017" s="414">
        <f>(SUM($N241:$S241)-SUM($N1017:$R1017))*'Appx 1. Ref Rates'!$U17</f>
        <v>0</v>
      </c>
      <c r="T1017" s="414">
        <f>(SUM($N241:$T241)-SUM($N1017:$S1017))*'Appx 1. Ref Rates'!$U17</f>
        <v>0</v>
      </c>
      <c r="U1017" s="414">
        <f>(SUM($N241:$U241)-SUM($N1017:$T1017))*'Appx 1. Ref Rates'!$U17</f>
        <v>0</v>
      </c>
      <c r="V1017" s="414">
        <f>(SUM($N241:$V241)-SUM($N1017:$U1017))*'Appx 1. Ref Rates'!$U17</f>
        <v>0</v>
      </c>
      <c r="W1017" s="414">
        <f>(SUM($N241:$W241)-SUM($N1017:$V1017))*'Appx 1. Ref Rates'!$U17</f>
        <v>0</v>
      </c>
      <c r="X1017" s="414">
        <f>(SUM($N241:$X241)-SUM($N1017:$W1017))*'Appx 1. Ref Rates'!$U17</f>
        <v>0</v>
      </c>
      <c r="Y1017" s="414">
        <f>(SUM($N241:$Y241)-SUM($N1017:$X1017))*'Appx 1. Ref Rates'!$U17</f>
        <v>0</v>
      </c>
      <c r="Z1017" s="414">
        <f>(SUM($N241:$Z241)-SUM($N1017:$Y1017))*'Appx 1. Ref Rates'!$U17</f>
        <v>0</v>
      </c>
      <c r="AA1017" s="414">
        <f>(SUM($N241:$AA241)-SUM($N1017:$Z1017))*'Appx 1. Ref Rates'!$U17</f>
        <v>0</v>
      </c>
      <c r="AB1017" s="414">
        <f>(SUM($N241:$AB241)-SUM($N1017:$AA1017))*'Appx 1. Ref Rates'!$U17</f>
        <v>0</v>
      </c>
      <c r="AC1017" s="400">
        <f t="shared" si="322"/>
        <v>0</v>
      </c>
      <c r="AD1017" s="1743"/>
      <c r="AE1017" s="1083"/>
      <c r="AF1017" s="855"/>
      <c r="AG1017" s="528"/>
      <c r="AH1017" s="521"/>
      <c r="AI1017" s="521"/>
      <c r="AJ1017" s="521"/>
      <c r="AK1017" s="521"/>
      <c r="AL1017" s="521"/>
      <c r="AM1017" s="521"/>
      <c r="AN1017" s="521"/>
      <c r="AO1017" s="521"/>
      <c r="AP1017" s="521"/>
      <c r="AQ1017" s="521"/>
      <c r="AR1017" s="521"/>
      <c r="AS1017" s="521"/>
      <c r="AT1017" s="521"/>
      <c r="AU1017" s="521"/>
      <c r="AV1017" s="521"/>
      <c r="AW1017" s="521"/>
      <c r="AX1017" s="521"/>
      <c r="AY1017" s="521"/>
      <c r="AZ1017" s="521"/>
      <c r="BA1017" s="521"/>
      <c r="BB1017" s="521"/>
      <c r="BC1017" s="521"/>
      <c r="BD1017" s="521"/>
      <c r="BE1017" s="521"/>
      <c r="BF1017" s="521"/>
      <c r="BG1017" s="521"/>
      <c r="BH1017" s="521"/>
      <c r="BI1017" s="521"/>
      <c r="BJ1017" s="521"/>
      <c r="BK1017" s="521"/>
      <c r="BL1017" s="521"/>
      <c r="BM1017" s="521"/>
      <c r="BN1017" s="521"/>
      <c r="BO1017" s="521"/>
      <c r="BP1017" s="521"/>
      <c r="BQ1017" s="521"/>
      <c r="BR1017" s="521"/>
      <c r="BS1017" s="521"/>
      <c r="BT1017" s="521"/>
      <c r="BU1017" s="521"/>
      <c r="BV1017" s="521"/>
      <c r="BW1017" s="521"/>
      <c r="BX1017" s="521"/>
      <c r="BY1017" s="521"/>
      <c r="BZ1017" s="521"/>
      <c r="CA1017" s="521"/>
      <c r="CB1017" s="521"/>
      <c r="CC1017" s="521"/>
      <c r="CD1017" s="521"/>
      <c r="CE1017" s="521"/>
      <c r="CF1017" s="521"/>
      <c r="CG1017" s="521"/>
      <c r="CH1017" s="521"/>
      <c r="CI1017" s="521"/>
      <c r="CJ1017" s="521"/>
      <c r="CK1017" s="521"/>
      <c r="CL1017" s="521"/>
      <c r="CM1017" s="521"/>
      <c r="CN1017" s="521"/>
      <c r="CO1017" s="521"/>
      <c r="CP1017" s="521"/>
      <c r="CQ1017" s="521"/>
    </row>
    <row r="1018" spans="1:95" s="69" customFormat="1" ht="15" customHeight="1" outlineLevel="1" x14ac:dyDescent="0.2">
      <c r="A1018" s="11">
        <v>336</v>
      </c>
      <c r="B1018" s="294"/>
      <c r="C1018" s="311"/>
      <c r="D1018" s="311"/>
      <c r="E1018" s="312"/>
      <c r="F1018" s="880" t="str">
        <f>'2. CAD NCCF'!F1018:L1018</f>
        <v>RSB type 2 insured, stable, cashable term deposit</v>
      </c>
      <c r="G1018" s="881"/>
      <c r="H1018" s="881"/>
      <c r="I1018" s="881"/>
      <c r="J1018" s="881"/>
      <c r="K1018" s="881"/>
      <c r="L1018" s="882"/>
      <c r="M1018" s="400">
        <f t="shared" si="321"/>
        <v>0</v>
      </c>
      <c r="N1018" s="411">
        <f>IF(SUM($N242:N242)="","",SUM(($N242:N242))*'Appx 1. Ref Rates'!$S18)</f>
        <v>0</v>
      </c>
      <c r="O1018" s="432">
        <f>(SUM($N242:$O242)-SUM($N1018:$N1018))*'Appx 1. Ref Rates'!$S18</f>
        <v>0</v>
      </c>
      <c r="P1018" s="772">
        <f>(SUM($N242:$P242)-SUM($N1018:$O1018))*'Appx 1. Ref Rates'!$S18</f>
        <v>0</v>
      </c>
      <c r="Q1018" s="431">
        <f>(SUM($N242:$Q242)-SUM($N1018:$P1018))*'Appx 1. Ref Rates'!$S18</f>
        <v>0</v>
      </c>
      <c r="R1018" s="411">
        <f>(SUM($N242:$R242)-SUM($N1018:$Q1018))*'Appx 1. Ref Rates'!$U18</f>
        <v>0</v>
      </c>
      <c r="S1018" s="414">
        <f>(SUM($N242:$S242)-SUM($N1018:$R1018))*'Appx 1. Ref Rates'!$U18</f>
        <v>0</v>
      </c>
      <c r="T1018" s="414">
        <f>(SUM($N242:$T242)-SUM($N1018:$S1018))*'Appx 1. Ref Rates'!$U18</f>
        <v>0</v>
      </c>
      <c r="U1018" s="414">
        <f>(SUM($N242:$U242)-SUM($N1018:$T1018))*'Appx 1. Ref Rates'!$U18</f>
        <v>0</v>
      </c>
      <c r="V1018" s="414">
        <f>(SUM($N242:$V242)-SUM($N1018:$U1018))*'Appx 1. Ref Rates'!$U18</f>
        <v>0</v>
      </c>
      <c r="W1018" s="414">
        <f>(SUM($N242:$W242)-SUM($N1018:$V1018))*'Appx 1. Ref Rates'!$U18</f>
        <v>0</v>
      </c>
      <c r="X1018" s="414">
        <f>(SUM($N242:$X242)-SUM($N1018:$W1018))*'Appx 1. Ref Rates'!$U18</f>
        <v>0</v>
      </c>
      <c r="Y1018" s="414">
        <f>(SUM($N242:$Y242)-SUM($N1018:$X1018))*'Appx 1. Ref Rates'!$U18</f>
        <v>0</v>
      </c>
      <c r="Z1018" s="414">
        <f>(SUM($N242:$Z242)-SUM($N1018:$Y1018))*'Appx 1. Ref Rates'!$U18</f>
        <v>0</v>
      </c>
      <c r="AA1018" s="414">
        <f>(SUM($N242:$AA242)-SUM($N1018:$Z1018))*'Appx 1. Ref Rates'!$U18</f>
        <v>0</v>
      </c>
      <c r="AB1018" s="414">
        <f>(SUM($N242:$AB242)-SUM($N1018:$AA1018))*'Appx 1. Ref Rates'!$U18</f>
        <v>0</v>
      </c>
      <c r="AC1018" s="400">
        <f t="shared" si="322"/>
        <v>0</v>
      </c>
      <c r="AD1018" s="1743"/>
      <c r="AE1018" s="1083"/>
      <c r="AF1018" s="855"/>
      <c r="AG1018" s="528"/>
      <c r="AH1018" s="521"/>
      <c r="AI1018" s="521"/>
      <c r="AJ1018" s="521"/>
      <c r="AK1018" s="521"/>
      <c r="AL1018" s="521"/>
      <c r="AM1018" s="521"/>
      <c r="AN1018" s="521"/>
      <c r="AO1018" s="521"/>
      <c r="AP1018" s="521"/>
      <c r="AQ1018" s="521"/>
      <c r="AR1018" s="521"/>
      <c r="AS1018" s="521"/>
      <c r="AT1018" s="521"/>
      <c r="AU1018" s="521"/>
      <c r="AV1018" s="521"/>
      <c r="AW1018" s="521"/>
      <c r="AX1018" s="521"/>
      <c r="AY1018" s="521"/>
      <c r="AZ1018" s="521"/>
      <c r="BA1018" s="521"/>
      <c r="BB1018" s="521"/>
      <c r="BC1018" s="521"/>
      <c r="BD1018" s="521"/>
      <c r="BE1018" s="521"/>
      <c r="BF1018" s="521"/>
      <c r="BG1018" s="521"/>
      <c r="BH1018" s="521"/>
      <c r="BI1018" s="521"/>
      <c r="BJ1018" s="521"/>
      <c r="BK1018" s="521"/>
      <c r="BL1018" s="521"/>
      <c r="BM1018" s="521"/>
      <c r="BN1018" s="521"/>
      <c r="BO1018" s="521"/>
      <c r="BP1018" s="521"/>
      <c r="BQ1018" s="521"/>
      <c r="BR1018" s="521"/>
      <c r="BS1018" s="521"/>
      <c r="BT1018" s="521"/>
      <c r="BU1018" s="521"/>
      <c r="BV1018" s="521"/>
      <c r="BW1018" s="521"/>
      <c r="BX1018" s="521"/>
      <c r="BY1018" s="521"/>
      <c r="BZ1018" s="521"/>
      <c r="CA1018" s="521"/>
      <c r="CB1018" s="521"/>
      <c r="CC1018" s="521"/>
      <c r="CD1018" s="521"/>
      <c r="CE1018" s="521"/>
      <c r="CF1018" s="521"/>
      <c r="CG1018" s="521"/>
      <c r="CH1018" s="521"/>
      <c r="CI1018" s="521"/>
      <c r="CJ1018" s="521"/>
      <c r="CK1018" s="521"/>
      <c r="CL1018" s="521"/>
      <c r="CM1018" s="521"/>
      <c r="CN1018" s="521"/>
      <c r="CO1018" s="521"/>
      <c r="CP1018" s="521"/>
      <c r="CQ1018" s="521"/>
    </row>
    <row r="1019" spans="1:95" s="69" customFormat="1" ht="15" customHeight="1" outlineLevel="1" x14ac:dyDescent="0.2">
      <c r="A1019" s="11">
        <v>337</v>
      </c>
      <c r="B1019" s="294"/>
      <c r="C1019" s="311"/>
      <c r="D1019" s="311"/>
      <c r="E1019" s="312"/>
      <c r="F1019" s="880" t="str">
        <f>'2. CAD NCCF'!F1019:L1019</f>
        <v>RSB type 2 insured, less stable, cashable term deposit</v>
      </c>
      <c r="G1019" s="881"/>
      <c r="H1019" s="881"/>
      <c r="I1019" s="881"/>
      <c r="J1019" s="881"/>
      <c r="K1019" s="881"/>
      <c r="L1019" s="882"/>
      <c r="M1019" s="400">
        <f t="shared" si="321"/>
        <v>0</v>
      </c>
      <c r="N1019" s="411">
        <f>IF(SUM($N243:N243)="","",SUM(($N243:N243))*'Appx 1. Ref Rates'!$S19)</f>
        <v>0</v>
      </c>
      <c r="O1019" s="432">
        <f>(SUM($N243:$O243)-SUM($N1019:$N1019))*'Appx 1. Ref Rates'!$S19</f>
        <v>0</v>
      </c>
      <c r="P1019" s="772">
        <f>(SUM($N243:$P243)-SUM($N1019:$O1019))*'Appx 1. Ref Rates'!$S19</f>
        <v>0</v>
      </c>
      <c r="Q1019" s="431">
        <f>(SUM($N243:$Q243)-SUM($N1019:$P1019))*'Appx 1. Ref Rates'!$S19</f>
        <v>0</v>
      </c>
      <c r="R1019" s="411">
        <f>(SUM($N243:$R243)-SUM($N1019:$Q1019))*'Appx 1. Ref Rates'!$U19</f>
        <v>0</v>
      </c>
      <c r="S1019" s="414">
        <f>(SUM($N243:$S243)-SUM($N1019:$R1019))*'Appx 1. Ref Rates'!$U19</f>
        <v>0</v>
      </c>
      <c r="T1019" s="414">
        <f>(SUM($N243:$T243)-SUM($N1019:$S1019))*'Appx 1. Ref Rates'!$U19</f>
        <v>0</v>
      </c>
      <c r="U1019" s="414">
        <f>(SUM($N243:$U243)-SUM($N1019:$T1019))*'Appx 1. Ref Rates'!$U19</f>
        <v>0</v>
      </c>
      <c r="V1019" s="414">
        <f>(SUM($N243:$V243)-SUM($N1019:$U1019))*'Appx 1. Ref Rates'!$U19</f>
        <v>0</v>
      </c>
      <c r="W1019" s="414">
        <f>(SUM($N243:$W243)-SUM($N1019:$V1019))*'Appx 1. Ref Rates'!$U19</f>
        <v>0</v>
      </c>
      <c r="X1019" s="414">
        <f>(SUM($N243:$X243)-SUM($N1019:$W1019))*'Appx 1. Ref Rates'!$U19</f>
        <v>0</v>
      </c>
      <c r="Y1019" s="414">
        <f>(SUM($N243:$Y243)-SUM($N1019:$X1019))*'Appx 1. Ref Rates'!$U19</f>
        <v>0</v>
      </c>
      <c r="Z1019" s="414">
        <f>(SUM($N243:$Z243)-SUM($N1019:$Y1019))*'Appx 1. Ref Rates'!$U19</f>
        <v>0</v>
      </c>
      <c r="AA1019" s="414">
        <f>(SUM($N243:$AA243)-SUM($N1019:$Z1019))*'Appx 1. Ref Rates'!$U19</f>
        <v>0</v>
      </c>
      <c r="AB1019" s="414">
        <f>(SUM($N243:$AB243)-SUM($N1019:$AA1019))*'Appx 1. Ref Rates'!$U19</f>
        <v>0</v>
      </c>
      <c r="AC1019" s="400">
        <f t="shared" si="322"/>
        <v>0</v>
      </c>
      <c r="AD1019" s="1743"/>
      <c r="AE1019" s="1083"/>
      <c r="AF1019" s="855"/>
      <c r="AG1019" s="528"/>
      <c r="AH1019" s="521"/>
      <c r="AI1019" s="521"/>
      <c r="AJ1019" s="521"/>
      <c r="AK1019" s="521"/>
      <c r="AL1019" s="521"/>
      <c r="AM1019" s="521"/>
      <c r="AN1019" s="521"/>
      <c r="AO1019" s="521"/>
      <c r="AP1019" s="521"/>
      <c r="AQ1019" s="521"/>
      <c r="AR1019" s="521"/>
      <c r="AS1019" s="521"/>
      <c r="AT1019" s="521"/>
      <c r="AU1019" s="521"/>
      <c r="AV1019" s="521"/>
      <c r="AW1019" s="521"/>
      <c r="AX1019" s="521"/>
      <c r="AY1019" s="521"/>
      <c r="AZ1019" s="521"/>
      <c r="BA1019" s="521"/>
      <c r="BB1019" s="521"/>
      <c r="BC1019" s="521"/>
      <c r="BD1019" s="521"/>
      <c r="BE1019" s="521"/>
      <c r="BF1019" s="521"/>
      <c r="BG1019" s="521"/>
      <c r="BH1019" s="521"/>
      <c r="BI1019" s="521"/>
      <c r="BJ1019" s="521"/>
      <c r="BK1019" s="521"/>
      <c r="BL1019" s="521"/>
      <c r="BM1019" s="521"/>
      <c r="BN1019" s="521"/>
      <c r="BO1019" s="521"/>
      <c r="BP1019" s="521"/>
      <c r="BQ1019" s="521"/>
      <c r="BR1019" s="521"/>
      <c r="BS1019" s="521"/>
      <c r="BT1019" s="521"/>
      <c r="BU1019" s="521"/>
      <c r="BV1019" s="521"/>
      <c r="BW1019" s="521"/>
      <c r="BX1019" s="521"/>
      <c r="BY1019" s="521"/>
      <c r="BZ1019" s="521"/>
      <c r="CA1019" s="521"/>
      <c r="CB1019" s="521"/>
      <c r="CC1019" s="521"/>
      <c r="CD1019" s="521"/>
      <c r="CE1019" s="521"/>
      <c r="CF1019" s="521"/>
      <c r="CG1019" s="521"/>
      <c r="CH1019" s="521"/>
      <c r="CI1019" s="521"/>
      <c r="CJ1019" s="521"/>
      <c r="CK1019" s="521"/>
      <c r="CL1019" s="521"/>
      <c r="CM1019" s="521"/>
      <c r="CN1019" s="521"/>
      <c r="CO1019" s="521"/>
      <c r="CP1019" s="521"/>
      <c r="CQ1019" s="521"/>
    </row>
    <row r="1020" spans="1:95" s="69" customFormat="1" ht="15" customHeight="1" outlineLevel="1" x14ac:dyDescent="0.2">
      <c r="A1020" s="11">
        <v>338</v>
      </c>
      <c r="B1020" s="294"/>
      <c r="C1020" s="311"/>
      <c r="D1020" s="311"/>
      <c r="E1020" s="312"/>
      <c r="F1020" s="880" t="str">
        <f>'2. CAD NCCF'!F1020:L1020</f>
        <v>RSB uninsured cashable term deposit</v>
      </c>
      <c r="G1020" s="881"/>
      <c r="H1020" s="881"/>
      <c r="I1020" s="881"/>
      <c r="J1020" s="881"/>
      <c r="K1020" s="881"/>
      <c r="L1020" s="882"/>
      <c r="M1020" s="400">
        <f t="shared" si="321"/>
        <v>0</v>
      </c>
      <c r="N1020" s="411">
        <f>IF(SUM($N244:N244)="","",SUM(($N244:N244))*'Appx 1. Ref Rates'!$S20)</f>
        <v>0</v>
      </c>
      <c r="O1020" s="432">
        <f>(SUM($N244:$O244)-SUM($N1020:$N1020))*'Appx 1. Ref Rates'!$S20</f>
        <v>0</v>
      </c>
      <c r="P1020" s="772">
        <f>(SUM($N244:$P244)-SUM($N1020:$O1020))*'Appx 1. Ref Rates'!$S20</f>
        <v>0</v>
      </c>
      <c r="Q1020" s="431">
        <f>(SUM($N244:$Q244)-SUM($N1020:$P1020))*'Appx 1. Ref Rates'!$S20</f>
        <v>0</v>
      </c>
      <c r="R1020" s="411">
        <f>(SUM($N244:$R244)-SUM($N1020:$Q1020))*'Appx 1. Ref Rates'!$U20</f>
        <v>0</v>
      </c>
      <c r="S1020" s="414">
        <f>(SUM($N244:$S244)-SUM($N1020:$R1020))*'Appx 1. Ref Rates'!$U20</f>
        <v>0</v>
      </c>
      <c r="T1020" s="414">
        <f>(SUM($N244:$T244)-SUM($N1020:$S1020))*'Appx 1. Ref Rates'!$U20</f>
        <v>0</v>
      </c>
      <c r="U1020" s="414">
        <f>(SUM($N244:$U244)-SUM($N1020:$T1020))*'Appx 1. Ref Rates'!$U20</f>
        <v>0</v>
      </c>
      <c r="V1020" s="414">
        <f>(SUM($N244:$V244)-SUM($N1020:$U1020))*'Appx 1. Ref Rates'!$U20</f>
        <v>0</v>
      </c>
      <c r="W1020" s="414">
        <f>(SUM($N244:$W244)-SUM($N1020:$V1020))*'Appx 1. Ref Rates'!$U20</f>
        <v>0</v>
      </c>
      <c r="X1020" s="414">
        <f>(SUM($N244:$X244)-SUM($N1020:$W1020))*'Appx 1. Ref Rates'!$U20</f>
        <v>0</v>
      </c>
      <c r="Y1020" s="414">
        <f>(SUM($N244:$Y244)-SUM($N1020:$X1020))*'Appx 1. Ref Rates'!$U20</f>
        <v>0</v>
      </c>
      <c r="Z1020" s="414">
        <f>(SUM($N244:$Z244)-SUM($N1020:$Y1020))*'Appx 1. Ref Rates'!$U20</f>
        <v>0</v>
      </c>
      <c r="AA1020" s="414">
        <f>(SUM($N244:$AA244)-SUM($N1020:$Z1020))*'Appx 1. Ref Rates'!$U20</f>
        <v>0</v>
      </c>
      <c r="AB1020" s="414">
        <f>(SUM($N244:$AB244)-SUM($N1020:$AA1020))*'Appx 1. Ref Rates'!$U20</f>
        <v>0</v>
      </c>
      <c r="AC1020" s="400">
        <f t="shared" si="322"/>
        <v>0</v>
      </c>
      <c r="AD1020" s="1743"/>
      <c r="AE1020" s="1083"/>
      <c r="AF1020" s="855"/>
      <c r="AG1020" s="528"/>
      <c r="AH1020" s="521"/>
      <c r="AI1020" s="521"/>
      <c r="AJ1020" s="521"/>
      <c r="AK1020" s="521"/>
      <c r="AL1020" s="521"/>
      <c r="AM1020" s="521"/>
      <c r="AN1020" s="521"/>
      <c r="AO1020" s="521"/>
      <c r="AP1020" s="521"/>
      <c r="AQ1020" s="521"/>
      <c r="AR1020" s="521"/>
      <c r="AS1020" s="521"/>
      <c r="AT1020" s="521"/>
      <c r="AU1020" s="521"/>
      <c r="AV1020" s="521"/>
      <c r="AW1020" s="521"/>
      <c r="AX1020" s="521"/>
      <c r="AY1020" s="521"/>
      <c r="AZ1020" s="521"/>
      <c r="BA1020" s="521"/>
      <c r="BB1020" s="521"/>
      <c r="BC1020" s="521"/>
      <c r="BD1020" s="521"/>
      <c r="BE1020" s="521"/>
      <c r="BF1020" s="521"/>
      <c r="BG1020" s="521"/>
      <c r="BH1020" s="521"/>
      <c r="BI1020" s="521"/>
      <c r="BJ1020" s="521"/>
      <c r="BK1020" s="521"/>
      <c r="BL1020" s="521"/>
      <c r="BM1020" s="521"/>
      <c r="BN1020" s="521"/>
      <c r="BO1020" s="521"/>
      <c r="BP1020" s="521"/>
      <c r="BQ1020" s="521"/>
      <c r="BR1020" s="521"/>
      <c r="BS1020" s="521"/>
      <c r="BT1020" s="521"/>
      <c r="BU1020" s="521"/>
      <c r="BV1020" s="521"/>
      <c r="BW1020" s="521"/>
      <c r="BX1020" s="521"/>
      <c r="BY1020" s="521"/>
      <c r="BZ1020" s="521"/>
      <c r="CA1020" s="521"/>
      <c r="CB1020" s="521"/>
      <c r="CC1020" s="521"/>
      <c r="CD1020" s="521"/>
      <c r="CE1020" s="521"/>
      <c r="CF1020" s="521"/>
      <c r="CG1020" s="521"/>
      <c r="CH1020" s="521"/>
      <c r="CI1020" s="521"/>
      <c r="CJ1020" s="521"/>
      <c r="CK1020" s="521"/>
      <c r="CL1020" s="521"/>
      <c r="CM1020" s="521"/>
      <c r="CN1020" s="521"/>
      <c r="CO1020" s="521"/>
      <c r="CP1020" s="521"/>
      <c r="CQ1020" s="521"/>
    </row>
    <row r="1021" spans="1:95" s="69" customFormat="1" ht="15" customHeight="1" outlineLevel="1" x14ac:dyDescent="0.2">
      <c r="A1021" s="11">
        <v>339</v>
      </c>
      <c r="B1021" s="294"/>
      <c r="C1021" s="257"/>
      <c r="D1021" s="257"/>
      <c r="E1021" s="258"/>
      <c r="F1021" s="880" t="str">
        <f>'2. CAD NCCF'!F1021:L1021</f>
        <v>RSB unaffiliated third-party sourced cashable term deposit</v>
      </c>
      <c r="G1021" s="881"/>
      <c r="H1021" s="881"/>
      <c r="I1021" s="881"/>
      <c r="J1021" s="881"/>
      <c r="K1021" s="881"/>
      <c r="L1021" s="882"/>
      <c r="M1021" s="400">
        <f t="shared" si="321"/>
        <v>0</v>
      </c>
      <c r="N1021" s="411">
        <f>IF(SUM($N245:N245)="","",SUM(($N245:N245))*'Appx 1. Ref Rates'!$S21)</f>
        <v>0</v>
      </c>
      <c r="O1021" s="432">
        <f>(SUM($N245:$O245)-SUM($N1021:$N1021))*'Appx 1. Ref Rates'!$S21</f>
        <v>0</v>
      </c>
      <c r="P1021" s="772">
        <f>(SUM($N245:$P245)-SUM($N1021:$O1021))*'Appx 1. Ref Rates'!$S21</f>
        <v>0</v>
      </c>
      <c r="Q1021" s="431">
        <f>(SUM($N245:$Q245)-SUM($N1021:$P1021))*'Appx 1. Ref Rates'!$S21</f>
        <v>0</v>
      </c>
      <c r="R1021" s="411">
        <f>(SUM($N245:$R245)-SUM($N1021:$Q1021))*'Appx 1. Ref Rates'!$U21</f>
        <v>0</v>
      </c>
      <c r="S1021" s="414">
        <f>(SUM($N245:$S245)-SUM($N1021:$R1021))*'Appx 1. Ref Rates'!$U21</f>
        <v>0</v>
      </c>
      <c r="T1021" s="414">
        <f>(SUM($N245:$T245)-SUM($N1021:$S1021))*'Appx 1. Ref Rates'!$U21</f>
        <v>0</v>
      </c>
      <c r="U1021" s="414">
        <f>(SUM($N245:$U245)-SUM($N1021:$T1021))*'Appx 1. Ref Rates'!$U21</f>
        <v>0</v>
      </c>
      <c r="V1021" s="414">
        <f>(SUM($N245:$V245)-SUM($N1021:$U1021))*'Appx 1. Ref Rates'!$U21</f>
        <v>0</v>
      </c>
      <c r="W1021" s="414">
        <f>(SUM($N245:$W245)-SUM($N1021:$V1021))*'Appx 1. Ref Rates'!$U21</f>
        <v>0</v>
      </c>
      <c r="X1021" s="414">
        <f>(SUM($N245:$X245)-SUM($N1021:$W1021))*'Appx 1. Ref Rates'!$U21</f>
        <v>0</v>
      </c>
      <c r="Y1021" s="414">
        <f>(SUM($N245:$Y245)-SUM($N1021:$X1021))*'Appx 1. Ref Rates'!$U21</f>
        <v>0</v>
      </c>
      <c r="Z1021" s="414">
        <f>(SUM($N245:$Z245)-SUM($N1021:$Y1021))*'Appx 1. Ref Rates'!$U21</f>
        <v>0</v>
      </c>
      <c r="AA1021" s="414">
        <f>(SUM($N245:$AA245)-SUM($N1021:$Z1021))*'Appx 1. Ref Rates'!$U21</f>
        <v>0</v>
      </c>
      <c r="AB1021" s="414">
        <f>(SUM($N245:$AB245)-SUM($N1021:$AA1021))*'Appx 1. Ref Rates'!$U21</f>
        <v>0</v>
      </c>
      <c r="AC1021" s="400">
        <f t="shared" si="322"/>
        <v>0</v>
      </c>
      <c r="AD1021" s="1743"/>
      <c r="AE1021" s="1083"/>
      <c r="AF1021" s="855"/>
      <c r="AG1021" s="528"/>
      <c r="AH1021" s="521"/>
      <c r="AI1021" s="521"/>
      <c r="AJ1021" s="521"/>
      <c r="AK1021" s="521"/>
      <c r="AL1021" s="521"/>
      <c r="AM1021" s="521"/>
      <c r="AN1021" s="521"/>
      <c r="AO1021" s="521"/>
      <c r="AP1021" s="521"/>
      <c r="AQ1021" s="521"/>
      <c r="AR1021" s="521"/>
      <c r="AS1021" s="521"/>
      <c r="AT1021" s="521"/>
      <c r="AU1021" s="521"/>
      <c r="AV1021" s="521"/>
      <c r="AW1021" s="521"/>
      <c r="AX1021" s="521"/>
      <c r="AY1021" s="521"/>
      <c r="AZ1021" s="521"/>
      <c r="BA1021" s="521"/>
      <c r="BB1021" s="521"/>
      <c r="BC1021" s="521"/>
      <c r="BD1021" s="521"/>
      <c r="BE1021" s="521"/>
      <c r="BF1021" s="521"/>
      <c r="BG1021" s="521"/>
      <c r="BH1021" s="521"/>
      <c r="BI1021" s="521"/>
      <c r="BJ1021" s="521"/>
      <c r="BK1021" s="521"/>
      <c r="BL1021" s="521"/>
      <c r="BM1021" s="521"/>
      <c r="BN1021" s="521"/>
      <c r="BO1021" s="521"/>
      <c r="BP1021" s="521"/>
      <c r="BQ1021" s="521"/>
      <c r="BR1021" s="521"/>
      <c r="BS1021" s="521"/>
      <c r="BT1021" s="521"/>
      <c r="BU1021" s="521"/>
      <c r="BV1021" s="521"/>
      <c r="BW1021" s="521"/>
      <c r="BX1021" s="521"/>
      <c r="BY1021" s="521"/>
      <c r="BZ1021" s="521"/>
      <c r="CA1021" s="521"/>
      <c r="CB1021" s="521"/>
      <c r="CC1021" s="521"/>
      <c r="CD1021" s="521"/>
      <c r="CE1021" s="521"/>
      <c r="CF1021" s="521"/>
      <c r="CG1021" s="521"/>
      <c r="CH1021" s="521"/>
      <c r="CI1021" s="521"/>
      <c r="CJ1021" s="521"/>
      <c r="CK1021" s="521"/>
      <c r="CL1021" s="521"/>
      <c r="CM1021" s="521"/>
      <c r="CN1021" s="521"/>
      <c r="CO1021" s="521"/>
      <c r="CP1021" s="521"/>
      <c r="CQ1021" s="521"/>
    </row>
    <row r="1022" spans="1:95" s="69" customFormat="1" ht="15" customHeight="1" outlineLevel="1" x14ac:dyDescent="0.2">
      <c r="A1022" s="11">
        <v>340</v>
      </c>
      <c r="B1022" s="294"/>
      <c r="C1022" s="257"/>
      <c r="D1022" s="265"/>
      <c r="E1022" s="877" t="str">
        <f>'2. CAD NCCF'!E1022:L1022</f>
        <v>RSB fixed term deposits - Type 1 insured, stable</v>
      </c>
      <c r="F1022" s="878"/>
      <c r="G1022" s="878"/>
      <c r="H1022" s="878"/>
      <c r="I1022" s="878"/>
      <c r="J1022" s="878"/>
      <c r="K1022" s="878"/>
      <c r="L1022" s="879"/>
      <c r="M1022" s="399">
        <f>SUBTOTAL(9,M1023:M1028)</f>
        <v>0</v>
      </c>
      <c r="N1022" s="402">
        <f t="shared" ref="N1022:AC1022" si="323">SUBTOTAL(9,N1023:N1028)</f>
        <v>0</v>
      </c>
      <c r="O1022" s="406">
        <f t="shared" si="323"/>
        <v>0</v>
      </c>
      <c r="P1022" s="405">
        <f t="shared" si="323"/>
        <v>0</v>
      </c>
      <c r="Q1022" s="407">
        <f t="shared" si="323"/>
        <v>0</v>
      </c>
      <c r="R1022" s="402">
        <f t="shared" si="323"/>
        <v>0</v>
      </c>
      <c r="S1022" s="406">
        <f t="shared" si="323"/>
        <v>0</v>
      </c>
      <c r="T1022" s="405">
        <f t="shared" si="323"/>
        <v>0</v>
      </c>
      <c r="U1022" s="405">
        <f t="shared" si="323"/>
        <v>0</v>
      </c>
      <c r="V1022" s="405">
        <f t="shared" si="323"/>
        <v>0</v>
      </c>
      <c r="W1022" s="405">
        <f t="shared" si="323"/>
        <v>0</v>
      </c>
      <c r="X1022" s="405">
        <f t="shared" si="323"/>
        <v>0</v>
      </c>
      <c r="Y1022" s="405">
        <f t="shared" si="323"/>
        <v>0</v>
      </c>
      <c r="Z1022" s="405">
        <f t="shared" si="323"/>
        <v>0</v>
      </c>
      <c r="AA1022" s="405">
        <f t="shared" si="323"/>
        <v>0</v>
      </c>
      <c r="AB1022" s="403">
        <f t="shared" si="323"/>
        <v>0</v>
      </c>
      <c r="AC1022" s="407">
        <f t="shared" si="323"/>
        <v>0</v>
      </c>
      <c r="AD1022" s="1743"/>
      <c r="AE1022" s="1083"/>
      <c r="AF1022" s="855"/>
      <c r="AG1022" s="528"/>
      <c r="AH1022" s="521"/>
      <c r="AI1022" s="521"/>
      <c r="AJ1022" s="521"/>
      <c r="AK1022" s="521"/>
      <c r="AL1022" s="521"/>
      <c r="AM1022" s="521"/>
      <c r="AN1022" s="521"/>
      <c r="AO1022" s="521"/>
      <c r="AP1022" s="521"/>
      <c r="AQ1022" s="521"/>
      <c r="AR1022" s="521"/>
      <c r="AS1022" s="521"/>
      <c r="AT1022" s="521"/>
      <c r="AU1022" s="521"/>
      <c r="AV1022" s="521"/>
      <c r="AW1022" s="521"/>
      <c r="AX1022" s="521"/>
      <c r="AY1022" s="521"/>
      <c r="AZ1022" s="521"/>
      <c r="BA1022" s="521"/>
      <c r="BB1022" s="521"/>
      <c r="BC1022" s="521"/>
      <c r="BD1022" s="521"/>
      <c r="BE1022" s="521"/>
      <c r="BF1022" s="521"/>
      <c r="BG1022" s="521"/>
      <c r="BH1022" s="521"/>
      <c r="BI1022" s="521"/>
      <c r="BJ1022" s="521"/>
      <c r="BK1022" s="521"/>
      <c r="BL1022" s="521"/>
      <c r="BM1022" s="521"/>
      <c r="BN1022" s="521"/>
      <c r="BO1022" s="521"/>
      <c r="BP1022" s="521"/>
      <c r="BQ1022" s="521"/>
      <c r="BR1022" s="521"/>
      <c r="BS1022" s="521"/>
      <c r="BT1022" s="521"/>
      <c r="BU1022" s="521"/>
      <c r="BV1022" s="521"/>
      <c r="BW1022" s="521"/>
      <c r="BX1022" s="521"/>
      <c r="BY1022" s="521"/>
      <c r="BZ1022" s="521"/>
      <c r="CA1022" s="521"/>
      <c r="CB1022" s="521"/>
      <c r="CC1022" s="521"/>
      <c r="CD1022" s="521"/>
      <c r="CE1022" s="521"/>
      <c r="CF1022" s="521"/>
      <c r="CG1022" s="521"/>
      <c r="CH1022" s="521"/>
      <c r="CI1022" s="521"/>
      <c r="CJ1022" s="521"/>
      <c r="CK1022" s="521"/>
      <c r="CL1022" s="521"/>
      <c r="CM1022" s="521"/>
      <c r="CN1022" s="521"/>
      <c r="CO1022" s="521"/>
      <c r="CP1022" s="521"/>
      <c r="CQ1022" s="521"/>
    </row>
    <row r="1023" spans="1:95" s="69" customFormat="1" ht="15" customHeight="1" outlineLevel="1" x14ac:dyDescent="0.2">
      <c r="A1023" s="11">
        <v>341</v>
      </c>
      <c r="B1023" s="294"/>
      <c r="C1023" s="311"/>
      <c r="D1023" s="311"/>
      <c r="E1023" s="312"/>
      <c r="F1023" s="880" t="str">
        <f>'2. CAD NCCF'!F1023:L1023</f>
        <v>RSB type 1 insured, stable, fixed term 30 day deposit</v>
      </c>
      <c r="G1023" s="881"/>
      <c r="H1023" s="881"/>
      <c r="I1023" s="881"/>
      <c r="J1023" s="881"/>
      <c r="K1023" s="881"/>
      <c r="L1023" s="882"/>
      <c r="M1023" s="400">
        <f t="shared" ref="M1023:M1028" si="324">M247</f>
        <v>0</v>
      </c>
      <c r="N1023" s="411">
        <f>IF(N247="",0,N247*'Appx 1. Ref Rates'!$T23)</f>
        <v>0</v>
      </c>
      <c r="O1023" s="414">
        <f>IF(O247="",0,O247*'Appx 1. Ref Rates'!$T23)</f>
        <v>0</v>
      </c>
      <c r="P1023" s="414">
        <f>IF(P247="",0,P247*'Appx 1. Ref Rates'!$T23)</f>
        <v>0</v>
      </c>
      <c r="Q1023" s="415">
        <f>IF(Q247="",0,Q247*'Appx 1. Ref Rates'!$T23)</f>
        <v>0</v>
      </c>
      <c r="R1023" s="411">
        <f>(SUM($N247:$R247)-SUM($N1023:Q1023))*'Appx 1. Ref Rates'!$U23</f>
        <v>0</v>
      </c>
      <c r="S1023" s="414">
        <f>(SUM($N247:$R247)-SUM($N1023:R1023))*'Appx 1. Ref Rates'!$U23</f>
        <v>0</v>
      </c>
      <c r="T1023" s="414">
        <f>(SUM($N247:$R247)-SUM($N1023:S1023))*'Appx 1. Ref Rates'!$U23</f>
        <v>0</v>
      </c>
      <c r="U1023" s="414">
        <f>(SUM($N247:$R247)-SUM($N1023:T1023))*'Appx 1. Ref Rates'!$U23</f>
        <v>0</v>
      </c>
      <c r="V1023" s="414">
        <f>(SUM($N247:$R247)-SUM($N1023:U1023))*'Appx 1. Ref Rates'!$U23</f>
        <v>0</v>
      </c>
      <c r="W1023" s="414">
        <f>(SUM($N247:$R247)-SUM($N1023:V1023))*'Appx 1. Ref Rates'!$U23</f>
        <v>0</v>
      </c>
      <c r="X1023" s="414">
        <f>(SUM($N247:$R247)-SUM($N1023:W1023))*'Appx 1. Ref Rates'!$U23</f>
        <v>0</v>
      </c>
      <c r="Y1023" s="414">
        <f>(SUM($N247:$R247)-SUM($N1023:X1023))*'Appx 1. Ref Rates'!$U23</f>
        <v>0</v>
      </c>
      <c r="Z1023" s="414">
        <f>(SUM($N247:$R247)-SUM($N1023:Y1023))*'Appx 1. Ref Rates'!$U23</f>
        <v>0</v>
      </c>
      <c r="AA1023" s="414">
        <f>(SUM($N247:$R247)-SUM($N1023:Z1023))*'Appx 1. Ref Rates'!$U23</f>
        <v>0</v>
      </c>
      <c r="AB1023" s="414">
        <f>(SUM($N247:$R247)-SUM($N1023:AA1023))*'Appx 1. Ref Rates'!$U23</f>
        <v>0</v>
      </c>
      <c r="AC1023" s="400">
        <f t="shared" ref="AC1023:AC1066" si="325">M1023-SUM(N1023:AB1023)</f>
        <v>0</v>
      </c>
      <c r="AD1023" s="1743"/>
      <c r="AE1023" s="1083"/>
      <c r="AF1023" s="855"/>
      <c r="AG1023" s="528"/>
      <c r="AH1023" s="521"/>
      <c r="AI1023" s="521"/>
      <c r="AJ1023" s="521"/>
      <c r="AK1023" s="521"/>
      <c r="AL1023" s="521"/>
      <c r="AM1023" s="521"/>
      <c r="AN1023" s="521"/>
      <c r="AO1023" s="521"/>
      <c r="AP1023" s="521"/>
      <c r="AQ1023" s="521"/>
      <c r="AR1023" s="521"/>
      <c r="AS1023" s="521"/>
      <c r="AT1023" s="521"/>
      <c r="AU1023" s="521"/>
      <c r="AV1023" s="521"/>
      <c r="AW1023" s="521"/>
      <c r="AX1023" s="521"/>
      <c r="AY1023" s="521"/>
      <c r="AZ1023" s="521"/>
      <c r="BA1023" s="521"/>
      <c r="BB1023" s="521"/>
      <c r="BC1023" s="521"/>
      <c r="BD1023" s="521"/>
      <c r="BE1023" s="521"/>
      <c r="BF1023" s="521"/>
      <c r="BG1023" s="521"/>
      <c r="BH1023" s="521"/>
      <c r="BI1023" s="521"/>
      <c r="BJ1023" s="521"/>
      <c r="BK1023" s="521"/>
      <c r="BL1023" s="521"/>
      <c r="BM1023" s="521"/>
      <c r="BN1023" s="521"/>
      <c r="BO1023" s="521"/>
      <c r="BP1023" s="521"/>
      <c r="BQ1023" s="521"/>
      <c r="BR1023" s="521"/>
      <c r="BS1023" s="521"/>
      <c r="BT1023" s="521"/>
      <c r="BU1023" s="521"/>
      <c r="BV1023" s="521"/>
      <c r="BW1023" s="521"/>
      <c r="BX1023" s="521"/>
      <c r="BY1023" s="521"/>
      <c r="BZ1023" s="521"/>
      <c r="CA1023" s="521"/>
      <c r="CB1023" s="521"/>
      <c r="CC1023" s="521"/>
      <c r="CD1023" s="521"/>
      <c r="CE1023" s="521"/>
      <c r="CF1023" s="521"/>
      <c r="CG1023" s="521"/>
      <c r="CH1023" s="521"/>
      <c r="CI1023" s="521"/>
      <c r="CJ1023" s="521"/>
      <c r="CK1023" s="521"/>
      <c r="CL1023" s="521"/>
      <c r="CM1023" s="521"/>
      <c r="CN1023" s="521"/>
      <c r="CO1023" s="521"/>
      <c r="CP1023" s="521"/>
      <c r="CQ1023" s="521"/>
    </row>
    <row r="1024" spans="1:95" s="69" customFormat="1" ht="15" customHeight="1" outlineLevel="1" x14ac:dyDescent="0.2">
      <c r="A1024" s="11">
        <v>342</v>
      </c>
      <c r="B1024" s="294"/>
      <c r="C1024" s="311"/>
      <c r="D1024" s="311"/>
      <c r="E1024" s="312"/>
      <c r="F1024" s="880" t="str">
        <f>'2. CAD NCCF'!F1024:L1024</f>
        <v>RSB type 1 insured, stable, fixed term 60 day deposit</v>
      </c>
      <c r="G1024" s="881"/>
      <c r="H1024" s="881"/>
      <c r="I1024" s="881"/>
      <c r="J1024" s="881"/>
      <c r="K1024" s="881"/>
      <c r="L1024" s="882"/>
      <c r="M1024" s="400">
        <f t="shared" si="324"/>
        <v>0</v>
      </c>
      <c r="N1024" s="411">
        <f>IF(N248="",0,N248*'Appx 1. Ref Rates'!$T24)</f>
        <v>0</v>
      </c>
      <c r="O1024" s="414">
        <f>IF(O248="",0,O248*'Appx 1. Ref Rates'!$T24)</f>
        <v>0</v>
      </c>
      <c r="P1024" s="414">
        <f>IF(P248="",0,P248*'Appx 1. Ref Rates'!$T24)</f>
        <v>0</v>
      </c>
      <c r="Q1024" s="415">
        <f>IF(Q248="",0,Q248*'Appx 1. Ref Rates'!$T24)</f>
        <v>0</v>
      </c>
      <c r="R1024" s="411">
        <f>IF(R248="",0,R248*'Appx 1. Ref Rates'!$U24)</f>
        <v>0</v>
      </c>
      <c r="S1024" s="414">
        <f>(SUM($N248:$Q248,S248)-SUM($N1024:Q1024))*'Appx 1. Ref Rates'!$U24</f>
        <v>0</v>
      </c>
      <c r="T1024" s="414">
        <f>($R248-$R1024)*'Appx 1. Ref Rates'!$U24</f>
        <v>0</v>
      </c>
      <c r="U1024" s="414">
        <f>(SUM($N248:$Q248,$S248)-SUM($N1024:Q1024)-S1024)*'Appx 1. Ref Rates'!$U24</f>
        <v>0</v>
      </c>
      <c r="V1024" s="414">
        <f>($R248-$R1024-T1024)*'Appx 1. Ref Rates'!$U24</f>
        <v>0</v>
      </c>
      <c r="W1024" s="414">
        <f>(SUM($N248:$Q248,$S248)-SUM($N1024:$Q1024)-$S1024-$U1024)*'Appx 1. Ref Rates'!$U24</f>
        <v>0</v>
      </c>
      <c r="X1024" s="414">
        <f>($R248-$R1024-$T1024-$V1024)*'Appx 1. Ref Rates'!$U24</f>
        <v>0</v>
      </c>
      <c r="Y1024" s="414">
        <f>(SUM($N248:$Q248,$S248)-SUM($N1024:Q1024)-$S1024-$U1024-$W1024)*'Appx 1. Ref Rates'!$U24</f>
        <v>0</v>
      </c>
      <c r="Z1024" s="414">
        <f>($R248-$R1024-$T1024-$V1024-$X1024)*'Appx 1. Ref Rates'!$U24</f>
        <v>0</v>
      </c>
      <c r="AA1024" s="414">
        <f>(SUM($N248:$Q248,$S248)-SUM($N1024:Q1024)-$S1024-$U1024-$W1024-$Y1024)*'Appx 1. Ref Rates'!$U24</f>
        <v>0</v>
      </c>
      <c r="AB1024" s="414">
        <f>($R248-$R1024-$T1024-$V1024-$X1024-$Z1024)*'Appx 1. Ref Rates'!$U24</f>
        <v>0</v>
      </c>
      <c r="AC1024" s="400">
        <f t="shared" si="325"/>
        <v>0</v>
      </c>
      <c r="AD1024" s="1743"/>
      <c r="AE1024" s="1083"/>
      <c r="AF1024" s="855"/>
      <c r="AG1024" s="528"/>
      <c r="AH1024" s="521"/>
      <c r="AI1024" s="521"/>
      <c r="AJ1024" s="521"/>
      <c r="AK1024" s="521"/>
      <c r="AL1024" s="521"/>
      <c r="AM1024" s="521"/>
      <c r="AN1024" s="521"/>
      <c r="AO1024" s="521"/>
      <c r="AP1024" s="521"/>
      <c r="AQ1024" s="521"/>
      <c r="AR1024" s="521"/>
      <c r="AS1024" s="521"/>
      <c r="AT1024" s="521"/>
      <c r="AU1024" s="521"/>
      <c r="AV1024" s="521"/>
      <c r="AW1024" s="521"/>
      <c r="AX1024" s="521"/>
      <c r="AY1024" s="521"/>
      <c r="AZ1024" s="521"/>
      <c r="BA1024" s="521"/>
      <c r="BB1024" s="521"/>
      <c r="BC1024" s="521"/>
      <c r="BD1024" s="521"/>
      <c r="BE1024" s="521"/>
      <c r="BF1024" s="521"/>
      <c r="BG1024" s="521"/>
      <c r="BH1024" s="521"/>
      <c r="BI1024" s="521"/>
      <c r="BJ1024" s="521"/>
      <c r="BK1024" s="521"/>
      <c r="BL1024" s="521"/>
      <c r="BM1024" s="521"/>
      <c r="BN1024" s="521"/>
      <c r="BO1024" s="521"/>
      <c r="BP1024" s="521"/>
      <c r="BQ1024" s="521"/>
      <c r="BR1024" s="521"/>
      <c r="BS1024" s="521"/>
      <c r="BT1024" s="521"/>
      <c r="BU1024" s="521"/>
      <c r="BV1024" s="521"/>
      <c r="BW1024" s="521"/>
      <c r="BX1024" s="521"/>
      <c r="BY1024" s="521"/>
      <c r="BZ1024" s="521"/>
      <c r="CA1024" s="521"/>
      <c r="CB1024" s="521"/>
      <c r="CC1024" s="521"/>
      <c r="CD1024" s="521"/>
      <c r="CE1024" s="521"/>
      <c r="CF1024" s="521"/>
      <c r="CG1024" s="521"/>
      <c r="CH1024" s="521"/>
      <c r="CI1024" s="521"/>
      <c r="CJ1024" s="521"/>
      <c r="CK1024" s="521"/>
      <c r="CL1024" s="521"/>
      <c r="CM1024" s="521"/>
      <c r="CN1024" s="521"/>
      <c r="CO1024" s="521"/>
      <c r="CP1024" s="521"/>
      <c r="CQ1024" s="521"/>
    </row>
    <row r="1025" spans="1:95" s="69" customFormat="1" ht="15" customHeight="1" outlineLevel="1" x14ac:dyDescent="0.2">
      <c r="A1025" s="11">
        <v>343</v>
      </c>
      <c r="B1025" s="294"/>
      <c r="C1025" s="311"/>
      <c r="D1025" s="311"/>
      <c r="E1025" s="312"/>
      <c r="F1025" s="880" t="str">
        <f>'2. CAD NCCF'!F1025:L1025</f>
        <v>RSB type 1 insured, stable, fixed term 90 day deposit</v>
      </c>
      <c r="G1025" s="881"/>
      <c r="H1025" s="881"/>
      <c r="I1025" s="881"/>
      <c r="J1025" s="881"/>
      <c r="K1025" s="881"/>
      <c r="L1025" s="882"/>
      <c r="M1025" s="400">
        <f t="shared" si="324"/>
        <v>0</v>
      </c>
      <c r="N1025" s="411">
        <f>IF(N249="",0,N249*'Appx 1. Ref Rates'!$T25)</f>
        <v>0</v>
      </c>
      <c r="O1025" s="414">
        <f>IF(O249="",0,O249*'Appx 1. Ref Rates'!$T25)</f>
        <v>0</v>
      </c>
      <c r="P1025" s="414">
        <f>IF(P249="",0,P249*'Appx 1. Ref Rates'!$T25)</f>
        <v>0</v>
      </c>
      <c r="Q1025" s="415">
        <f>IF(Q249="",0,Q249*'Appx 1. Ref Rates'!$T25)</f>
        <v>0</v>
      </c>
      <c r="R1025" s="411">
        <f>IF(R249="",0,R249*'Appx 1. Ref Rates'!$U25)</f>
        <v>0</v>
      </c>
      <c r="S1025" s="414">
        <f>IF(S249="",0,S249*'Appx 1. Ref Rates'!$U25)</f>
        <v>0</v>
      </c>
      <c r="T1025" s="414">
        <f>(SUM($N249:$Q249,T249)-SUM($N1025:Q1025))*'Appx 1. Ref Rates'!$U25</f>
        <v>0</v>
      </c>
      <c r="U1025" s="414">
        <f>($R249+$U249-R1025)*'Appx 1. Ref Rates'!$U25</f>
        <v>0</v>
      </c>
      <c r="V1025" s="414">
        <f>($S249-$S1025)*'Appx 1. Ref Rates'!$U25</f>
        <v>0</v>
      </c>
      <c r="W1025" s="414">
        <f>(SUM($N249:$Q249,$T249)-SUM($N1025:$Q1025)-$T1025)*'Appx 1. Ref Rates'!$U25</f>
        <v>0</v>
      </c>
      <c r="X1025" s="414">
        <f>($R249+$U249-$R1025-$U1025)*'Appx 1. Ref Rates'!$U25</f>
        <v>0</v>
      </c>
      <c r="Y1025" s="414">
        <f>($S249-$S1025-V1025)*'Appx 1. Ref Rates'!$U25</f>
        <v>0</v>
      </c>
      <c r="Z1025" s="414">
        <f>(SUM($N249:$Q249,$T249)-SUM($N1025:Q1025)-$T1025-$W1025)*'Appx 1. Ref Rates'!$U25</f>
        <v>0</v>
      </c>
      <c r="AA1025" s="414">
        <f>($R249+$U249-$R1025-$U1025-$X1025)*'Appx 1. Ref Rates'!$U25</f>
        <v>0</v>
      </c>
      <c r="AB1025" s="414">
        <f>($S249-$S1025-V1025-Y1025)*'Appx 1. Ref Rates'!$U25</f>
        <v>0</v>
      </c>
      <c r="AC1025" s="400">
        <f t="shared" si="325"/>
        <v>0</v>
      </c>
      <c r="AD1025" s="1743"/>
      <c r="AE1025" s="1083"/>
      <c r="AF1025" s="855"/>
      <c r="AG1025" s="528"/>
      <c r="AH1025" s="521"/>
      <c r="AI1025" s="521"/>
      <c r="AJ1025" s="521"/>
      <c r="AK1025" s="521"/>
      <c r="AL1025" s="521"/>
      <c r="AM1025" s="521"/>
      <c r="AN1025" s="521"/>
      <c r="AO1025" s="521"/>
      <c r="AP1025" s="521"/>
      <c r="AQ1025" s="521"/>
      <c r="AR1025" s="521"/>
      <c r="AS1025" s="521"/>
      <c r="AT1025" s="521"/>
      <c r="AU1025" s="521"/>
      <c r="AV1025" s="521"/>
      <c r="AW1025" s="521"/>
      <c r="AX1025" s="521"/>
      <c r="AY1025" s="521"/>
      <c r="AZ1025" s="521"/>
      <c r="BA1025" s="521"/>
      <c r="BB1025" s="521"/>
      <c r="BC1025" s="521"/>
      <c r="BD1025" s="521"/>
      <c r="BE1025" s="521"/>
      <c r="BF1025" s="521"/>
      <c r="BG1025" s="521"/>
      <c r="BH1025" s="521"/>
      <c r="BI1025" s="521"/>
      <c r="BJ1025" s="521"/>
      <c r="BK1025" s="521"/>
      <c r="BL1025" s="521"/>
      <c r="BM1025" s="521"/>
      <c r="BN1025" s="521"/>
      <c r="BO1025" s="521"/>
      <c r="BP1025" s="521"/>
      <c r="BQ1025" s="521"/>
      <c r="BR1025" s="521"/>
      <c r="BS1025" s="521"/>
      <c r="BT1025" s="521"/>
      <c r="BU1025" s="521"/>
      <c r="BV1025" s="521"/>
      <c r="BW1025" s="521"/>
      <c r="BX1025" s="521"/>
      <c r="BY1025" s="521"/>
      <c r="BZ1025" s="521"/>
      <c r="CA1025" s="521"/>
      <c r="CB1025" s="521"/>
      <c r="CC1025" s="521"/>
      <c r="CD1025" s="521"/>
      <c r="CE1025" s="521"/>
      <c r="CF1025" s="521"/>
      <c r="CG1025" s="521"/>
      <c r="CH1025" s="521"/>
      <c r="CI1025" s="521"/>
      <c r="CJ1025" s="521"/>
      <c r="CK1025" s="521"/>
      <c r="CL1025" s="521"/>
      <c r="CM1025" s="521"/>
      <c r="CN1025" s="521"/>
      <c r="CO1025" s="521"/>
      <c r="CP1025" s="521"/>
      <c r="CQ1025" s="521"/>
    </row>
    <row r="1026" spans="1:95" s="69" customFormat="1" ht="15" customHeight="1" outlineLevel="1" x14ac:dyDescent="0.2">
      <c r="A1026" s="11">
        <v>344</v>
      </c>
      <c r="B1026" s="294"/>
      <c r="C1026" s="311"/>
      <c r="D1026" s="311"/>
      <c r="E1026" s="312"/>
      <c r="F1026" s="880" t="str">
        <f>'2. CAD NCCF'!F1026:L1026</f>
        <v>RSB type 1 insured, stable, fixed term 180 day deposit</v>
      </c>
      <c r="G1026" s="881"/>
      <c r="H1026" s="881"/>
      <c r="I1026" s="881"/>
      <c r="J1026" s="881"/>
      <c r="K1026" s="881"/>
      <c r="L1026" s="882"/>
      <c r="M1026" s="400">
        <f t="shared" si="324"/>
        <v>0</v>
      </c>
      <c r="N1026" s="411">
        <f>IF(N250="",0,N250*'Appx 1. Ref Rates'!$T26)</f>
        <v>0</v>
      </c>
      <c r="O1026" s="414">
        <f>IF(O250="",0,O250*'Appx 1. Ref Rates'!$T26)</f>
        <v>0</v>
      </c>
      <c r="P1026" s="414">
        <f>IF(P250="",0,P250*'Appx 1. Ref Rates'!$T26)</f>
        <v>0</v>
      </c>
      <c r="Q1026" s="415">
        <f>IF(Q250="",0,Q250*'Appx 1. Ref Rates'!$T26)</f>
        <v>0</v>
      </c>
      <c r="R1026" s="411">
        <f>IF(R250="",0,R250*'Appx 1. Ref Rates'!$U26)</f>
        <v>0</v>
      </c>
      <c r="S1026" s="414">
        <f>IF(S250="",0,S250*'Appx 1. Ref Rates'!$U26)</f>
        <v>0</v>
      </c>
      <c r="T1026" s="414">
        <f>IF(T250="",0,T250*'Appx 1. Ref Rates'!$U26)</f>
        <v>0</v>
      </c>
      <c r="U1026" s="414">
        <f>IF(U250="",0,U250*'Appx 1. Ref Rates'!$U26)</f>
        <v>0</v>
      </c>
      <c r="V1026" s="414">
        <f>IF(V250="",0,V250*'Appx 1. Ref Rates'!$U26)</f>
        <v>0</v>
      </c>
      <c r="W1026" s="414">
        <f>(SUM($N250:$Q250,$W250)-SUM($N1026:$Q1026))*'Appx 1. Ref Rates'!$U26</f>
        <v>0</v>
      </c>
      <c r="X1026" s="414">
        <f>($R250+$X250-R1026)*'Appx 1. Ref Rates'!$U26</f>
        <v>0</v>
      </c>
      <c r="Y1026" s="414">
        <f>($S250+$Y250-S1026)*'Appx 1. Ref Rates'!$U26</f>
        <v>0</v>
      </c>
      <c r="Z1026" s="414">
        <f>($T250-$T1026)*'Appx 1. Ref Rates'!$U26</f>
        <v>0</v>
      </c>
      <c r="AA1026" s="414">
        <f>($U250-$U1026)*'Appx 1. Ref Rates'!$U26</f>
        <v>0</v>
      </c>
      <c r="AB1026" s="414">
        <f>($V250-$V1026)*'Appx 1. Ref Rates'!$U26</f>
        <v>0</v>
      </c>
      <c r="AC1026" s="400">
        <f t="shared" si="325"/>
        <v>0</v>
      </c>
      <c r="AD1026" s="1743"/>
      <c r="AE1026" s="1083"/>
      <c r="AF1026" s="855"/>
      <c r="AG1026" s="528"/>
      <c r="AH1026" s="521"/>
      <c r="AI1026" s="521"/>
      <c r="AJ1026" s="521"/>
      <c r="AK1026" s="521"/>
      <c r="AL1026" s="521"/>
      <c r="AM1026" s="521"/>
      <c r="AN1026" s="521"/>
      <c r="AO1026" s="521"/>
      <c r="AP1026" s="521"/>
      <c r="AQ1026" s="521"/>
      <c r="AR1026" s="521"/>
      <c r="AS1026" s="521"/>
      <c r="AT1026" s="521"/>
      <c r="AU1026" s="521"/>
      <c r="AV1026" s="521"/>
      <c r="AW1026" s="521"/>
      <c r="AX1026" s="521"/>
      <c r="AY1026" s="521"/>
      <c r="AZ1026" s="521"/>
      <c r="BA1026" s="521"/>
      <c r="BB1026" s="521"/>
      <c r="BC1026" s="521"/>
      <c r="BD1026" s="521"/>
      <c r="BE1026" s="521"/>
      <c r="BF1026" s="521"/>
      <c r="BG1026" s="521"/>
      <c r="BH1026" s="521"/>
      <c r="BI1026" s="521"/>
      <c r="BJ1026" s="521"/>
      <c r="BK1026" s="521"/>
      <c r="BL1026" s="521"/>
      <c r="BM1026" s="521"/>
      <c r="BN1026" s="521"/>
      <c r="BO1026" s="521"/>
      <c r="BP1026" s="521"/>
      <c r="BQ1026" s="521"/>
      <c r="BR1026" s="521"/>
      <c r="BS1026" s="521"/>
      <c r="BT1026" s="521"/>
      <c r="BU1026" s="521"/>
      <c r="BV1026" s="521"/>
      <c r="BW1026" s="521"/>
      <c r="BX1026" s="521"/>
      <c r="BY1026" s="521"/>
      <c r="BZ1026" s="521"/>
      <c r="CA1026" s="521"/>
      <c r="CB1026" s="521"/>
      <c r="CC1026" s="521"/>
      <c r="CD1026" s="521"/>
      <c r="CE1026" s="521"/>
      <c r="CF1026" s="521"/>
      <c r="CG1026" s="521"/>
      <c r="CH1026" s="521"/>
      <c r="CI1026" s="521"/>
      <c r="CJ1026" s="521"/>
      <c r="CK1026" s="521"/>
      <c r="CL1026" s="521"/>
      <c r="CM1026" s="521"/>
      <c r="CN1026" s="521"/>
      <c r="CO1026" s="521"/>
      <c r="CP1026" s="521"/>
      <c r="CQ1026" s="521"/>
    </row>
    <row r="1027" spans="1:95" s="69" customFormat="1" ht="15" customHeight="1" outlineLevel="1" x14ac:dyDescent="0.2">
      <c r="A1027" s="11">
        <v>345</v>
      </c>
      <c r="B1027" s="294"/>
      <c r="C1027" s="311"/>
      <c r="D1027" s="311"/>
      <c r="E1027" s="312"/>
      <c r="F1027" s="880" t="str">
        <f>'2. CAD NCCF'!F1027:L1027</f>
        <v>RSB type 1 insured, stable, fixed term 1 year deposit</v>
      </c>
      <c r="G1027" s="881"/>
      <c r="H1027" s="881"/>
      <c r="I1027" s="881"/>
      <c r="J1027" s="881"/>
      <c r="K1027" s="881"/>
      <c r="L1027" s="882"/>
      <c r="M1027" s="400">
        <f t="shared" si="324"/>
        <v>0</v>
      </c>
      <c r="N1027" s="411">
        <f>IF(N251="",0,N251*'Appx 1. Ref Rates'!$T27)</f>
        <v>0</v>
      </c>
      <c r="O1027" s="414">
        <f>IF(O251="",0,O251*'Appx 1. Ref Rates'!$T27)</f>
        <v>0</v>
      </c>
      <c r="P1027" s="414">
        <f>IF(P251="",0,P251*'Appx 1. Ref Rates'!$T27)</f>
        <v>0</v>
      </c>
      <c r="Q1027" s="415">
        <f>IF(Q251="",0,Q251*'Appx 1. Ref Rates'!$T27)</f>
        <v>0</v>
      </c>
      <c r="R1027" s="411">
        <f>IF(R251="",0,R251*'Appx 1. Ref Rates'!$U27)</f>
        <v>0</v>
      </c>
      <c r="S1027" s="414">
        <f>IF(S251="",0,S251*'Appx 1. Ref Rates'!$U27)</f>
        <v>0</v>
      </c>
      <c r="T1027" s="414">
        <f>IF(T251="",0,T251*'Appx 1. Ref Rates'!$U27)</f>
        <v>0</v>
      </c>
      <c r="U1027" s="414">
        <f>IF(U251="",0,U251*'Appx 1. Ref Rates'!$U27)</f>
        <v>0</v>
      </c>
      <c r="V1027" s="414">
        <f>IF(V251="",0,V251*'Appx 1. Ref Rates'!$U27)</f>
        <v>0</v>
      </c>
      <c r="W1027" s="414">
        <f>IF(W251="",0,W251*'Appx 1. Ref Rates'!$U27)</f>
        <v>0</v>
      </c>
      <c r="X1027" s="414">
        <f>IF(X251="",0,X251*'Appx 1. Ref Rates'!$U27)</f>
        <v>0</v>
      </c>
      <c r="Y1027" s="414">
        <f>IF(Y251="",0,Y251*'Appx 1. Ref Rates'!$U27)</f>
        <v>0</v>
      </c>
      <c r="Z1027" s="414">
        <f>IF(Z251="",0,Z251*'Appx 1. Ref Rates'!$U27)</f>
        <v>0</v>
      </c>
      <c r="AA1027" s="414">
        <f>IF(AA251="",0,AA251*'Appx 1. Ref Rates'!$U27)</f>
        <v>0</v>
      </c>
      <c r="AB1027" s="414">
        <f>IF(AB251="",0,AB251*'Appx 1. Ref Rates'!$U27)</f>
        <v>0</v>
      </c>
      <c r="AC1027" s="400">
        <f t="shared" si="325"/>
        <v>0</v>
      </c>
      <c r="AD1027" s="1743"/>
      <c r="AE1027" s="1083"/>
      <c r="AF1027" s="855"/>
      <c r="AG1027" s="528"/>
      <c r="AH1027" s="521"/>
      <c r="AI1027" s="521"/>
      <c r="AJ1027" s="521"/>
      <c r="AK1027" s="521"/>
      <c r="AL1027" s="521"/>
      <c r="AM1027" s="521"/>
      <c r="AN1027" s="521"/>
      <c r="AO1027" s="521"/>
      <c r="AP1027" s="521"/>
      <c r="AQ1027" s="521"/>
      <c r="AR1027" s="521"/>
      <c r="AS1027" s="521"/>
      <c r="AT1027" s="521"/>
      <c r="AU1027" s="521"/>
      <c r="AV1027" s="521"/>
      <c r="AW1027" s="521"/>
      <c r="AX1027" s="521"/>
      <c r="AY1027" s="521"/>
      <c r="AZ1027" s="521"/>
      <c r="BA1027" s="521"/>
      <c r="BB1027" s="521"/>
      <c r="BC1027" s="521"/>
      <c r="BD1027" s="521"/>
      <c r="BE1027" s="521"/>
      <c r="BF1027" s="521"/>
      <c r="BG1027" s="521"/>
      <c r="BH1027" s="521"/>
      <c r="BI1027" s="521"/>
      <c r="BJ1027" s="521"/>
      <c r="BK1027" s="521"/>
      <c r="BL1027" s="521"/>
      <c r="BM1027" s="521"/>
      <c r="BN1027" s="521"/>
      <c r="BO1027" s="521"/>
      <c r="BP1027" s="521"/>
      <c r="BQ1027" s="521"/>
      <c r="BR1027" s="521"/>
      <c r="BS1027" s="521"/>
      <c r="BT1027" s="521"/>
      <c r="BU1027" s="521"/>
      <c r="BV1027" s="521"/>
      <c r="BW1027" s="521"/>
      <c r="BX1027" s="521"/>
      <c r="BY1027" s="521"/>
      <c r="BZ1027" s="521"/>
      <c r="CA1027" s="521"/>
      <c r="CB1027" s="521"/>
      <c r="CC1027" s="521"/>
      <c r="CD1027" s="521"/>
      <c r="CE1027" s="521"/>
      <c r="CF1027" s="521"/>
      <c r="CG1027" s="521"/>
      <c r="CH1027" s="521"/>
      <c r="CI1027" s="521"/>
      <c r="CJ1027" s="521"/>
      <c r="CK1027" s="521"/>
      <c r="CL1027" s="521"/>
      <c r="CM1027" s="521"/>
      <c r="CN1027" s="521"/>
      <c r="CO1027" s="521"/>
      <c r="CP1027" s="521"/>
      <c r="CQ1027" s="521"/>
    </row>
    <row r="1028" spans="1:95" s="69" customFormat="1" ht="15" customHeight="1" outlineLevel="1" x14ac:dyDescent="0.2">
      <c r="A1028" s="11">
        <v>346</v>
      </c>
      <c r="B1028" s="294"/>
      <c r="C1028" s="257"/>
      <c r="D1028" s="257"/>
      <c r="E1028" s="258"/>
      <c r="F1028" s="880" t="str">
        <f>'2. CAD NCCF'!F1028:L1028</f>
        <v>RSB type 1 insured, stable, fixed term &gt; 1 year deposit</v>
      </c>
      <c r="G1028" s="881"/>
      <c r="H1028" s="881"/>
      <c r="I1028" s="881"/>
      <c r="J1028" s="881"/>
      <c r="K1028" s="881"/>
      <c r="L1028" s="882"/>
      <c r="M1028" s="400">
        <f t="shared" si="324"/>
        <v>0</v>
      </c>
      <c r="N1028" s="411">
        <f>IF(N252="",0,N252*'Appx 1. Ref Rates'!$T28)</f>
        <v>0</v>
      </c>
      <c r="O1028" s="414">
        <f>IF(O252="",0,O252*'Appx 1. Ref Rates'!$T28)</f>
        <v>0</v>
      </c>
      <c r="P1028" s="414">
        <f>IF(P252="",0,P252*'Appx 1. Ref Rates'!$T28)</f>
        <v>0</v>
      </c>
      <c r="Q1028" s="415">
        <f>IF(Q252="",0,Q252*'Appx 1. Ref Rates'!$T28)</f>
        <v>0</v>
      </c>
      <c r="R1028" s="411">
        <f>IF(R252="",0,R252*'Appx 1. Ref Rates'!$U28)</f>
        <v>0</v>
      </c>
      <c r="S1028" s="414">
        <f>IF(S252="",0,S252*'Appx 1. Ref Rates'!$U28)</f>
        <v>0</v>
      </c>
      <c r="T1028" s="414">
        <f>IF(T252="",0,T252*'Appx 1. Ref Rates'!$U28)</f>
        <v>0</v>
      </c>
      <c r="U1028" s="414">
        <f>IF(U252="",0,U252*'Appx 1. Ref Rates'!$U28)</f>
        <v>0</v>
      </c>
      <c r="V1028" s="414">
        <f>IF(V252="",0,V252*'Appx 1. Ref Rates'!$U28)</f>
        <v>0</v>
      </c>
      <c r="W1028" s="414">
        <f>IF(W252="",0,W252*'Appx 1. Ref Rates'!$U28)</f>
        <v>0</v>
      </c>
      <c r="X1028" s="414">
        <f>IF(X252="",0,X252*'Appx 1. Ref Rates'!$U28)</f>
        <v>0</v>
      </c>
      <c r="Y1028" s="414">
        <f>IF(Y252="",0,Y252*'Appx 1. Ref Rates'!$U28)</f>
        <v>0</v>
      </c>
      <c r="Z1028" s="414">
        <f>IF(Z252="",0,Z252*'Appx 1. Ref Rates'!$U28)</f>
        <v>0</v>
      </c>
      <c r="AA1028" s="414">
        <f>IF(AA252="",0,AA252*'Appx 1. Ref Rates'!$U28)</f>
        <v>0</v>
      </c>
      <c r="AB1028" s="414">
        <f>IF(AB252="",0,AB252*'Appx 1. Ref Rates'!$U28)</f>
        <v>0</v>
      </c>
      <c r="AC1028" s="400">
        <f t="shared" si="325"/>
        <v>0</v>
      </c>
      <c r="AD1028" s="1743"/>
      <c r="AE1028" s="1083"/>
      <c r="AF1028" s="855"/>
      <c r="AG1028" s="528"/>
      <c r="AH1028" s="521"/>
      <c r="AI1028" s="521"/>
      <c r="AJ1028" s="521"/>
      <c r="AK1028" s="521"/>
      <c r="AL1028" s="521"/>
      <c r="AM1028" s="521"/>
      <c r="AN1028" s="521"/>
      <c r="AO1028" s="521"/>
      <c r="AP1028" s="521"/>
      <c r="AQ1028" s="521"/>
      <c r="AR1028" s="521"/>
      <c r="AS1028" s="521"/>
      <c r="AT1028" s="521"/>
      <c r="AU1028" s="521"/>
      <c r="AV1028" s="521"/>
      <c r="AW1028" s="521"/>
      <c r="AX1028" s="521"/>
      <c r="AY1028" s="521"/>
      <c r="AZ1028" s="521"/>
      <c r="BA1028" s="521"/>
      <c r="BB1028" s="521"/>
      <c r="BC1028" s="521"/>
      <c r="BD1028" s="521"/>
      <c r="BE1028" s="521"/>
      <c r="BF1028" s="521"/>
      <c r="BG1028" s="521"/>
      <c r="BH1028" s="521"/>
      <c r="BI1028" s="521"/>
      <c r="BJ1028" s="521"/>
      <c r="BK1028" s="521"/>
      <c r="BL1028" s="521"/>
      <c r="BM1028" s="521"/>
      <c r="BN1028" s="521"/>
      <c r="BO1028" s="521"/>
      <c r="BP1028" s="521"/>
      <c r="BQ1028" s="521"/>
      <c r="BR1028" s="521"/>
      <c r="BS1028" s="521"/>
      <c r="BT1028" s="521"/>
      <c r="BU1028" s="521"/>
      <c r="BV1028" s="521"/>
      <c r="BW1028" s="521"/>
      <c r="BX1028" s="521"/>
      <c r="BY1028" s="521"/>
      <c r="BZ1028" s="521"/>
      <c r="CA1028" s="521"/>
      <c r="CB1028" s="521"/>
      <c r="CC1028" s="521"/>
      <c r="CD1028" s="521"/>
      <c r="CE1028" s="521"/>
      <c r="CF1028" s="521"/>
      <c r="CG1028" s="521"/>
      <c r="CH1028" s="521"/>
      <c r="CI1028" s="521"/>
      <c r="CJ1028" s="521"/>
      <c r="CK1028" s="521"/>
      <c r="CL1028" s="521"/>
      <c r="CM1028" s="521"/>
      <c r="CN1028" s="521"/>
      <c r="CO1028" s="521"/>
      <c r="CP1028" s="521"/>
      <c r="CQ1028" s="521"/>
    </row>
    <row r="1029" spans="1:95" s="69" customFormat="1" ht="15" customHeight="1" outlineLevel="1" x14ac:dyDescent="0.2">
      <c r="A1029" s="11">
        <v>347</v>
      </c>
      <c r="B1029" s="294"/>
      <c r="C1029" s="257"/>
      <c r="D1029" s="265"/>
      <c r="E1029" s="877" t="str">
        <f>'2. CAD NCCF'!E1029:L1029</f>
        <v>RSB fixed term deposits - Type 1 insured, less stable</v>
      </c>
      <c r="F1029" s="878"/>
      <c r="G1029" s="878"/>
      <c r="H1029" s="878"/>
      <c r="I1029" s="878"/>
      <c r="J1029" s="878"/>
      <c r="K1029" s="878"/>
      <c r="L1029" s="879"/>
      <c r="M1029" s="399">
        <f>SUBTOTAL(9,M1030:M1035)</f>
        <v>0</v>
      </c>
      <c r="N1029" s="402">
        <f t="shared" ref="N1029:AC1029" si="326">SUBTOTAL(9,N1030:N1035)</f>
        <v>0</v>
      </c>
      <c r="O1029" s="406">
        <f t="shared" si="326"/>
        <v>0</v>
      </c>
      <c r="P1029" s="405">
        <f t="shared" si="326"/>
        <v>0</v>
      </c>
      <c r="Q1029" s="407">
        <f t="shared" si="326"/>
        <v>0</v>
      </c>
      <c r="R1029" s="402">
        <f t="shared" si="326"/>
        <v>0</v>
      </c>
      <c r="S1029" s="406">
        <f t="shared" si="326"/>
        <v>0</v>
      </c>
      <c r="T1029" s="405">
        <f t="shared" si="326"/>
        <v>0</v>
      </c>
      <c r="U1029" s="405">
        <f t="shared" si="326"/>
        <v>0</v>
      </c>
      <c r="V1029" s="405">
        <f t="shared" si="326"/>
        <v>0</v>
      </c>
      <c r="W1029" s="405">
        <f t="shared" si="326"/>
        <v>0</v>
      </c>
      <c r="X1029" s="405">
        <f t="shared" si="326"/>
        <v>0</v>
      </c>
      <c r="Y1029" s="405">
        <f t="shared" si="326"/>
        <v>0</v>
      </c>
      <c r="Z1029" s="405">
        <f t="shared" si="326"/>
        <v>0</v>
      </c>
      <c r="AA1029" s="405">
        <f t="shared" si="326"/>
        <v>0</v>
      </c>
      <c r="AB1029" s="403">
        <f t="shared" si="326"/>
        <v>0</v>
      </c>
      <c r="AC1029" s="407">
        <f t="shared" si="326"/>
        <v>0</v>
      </c>
      <c r="AD1029" s="1743"/>
      <c r="AE1029" s="1083"/>
      <c r="AF1029" s="855"/>
      <c r="AG1029" s="528"/>
      <c r="AH1029" s="521"/>
      <c r="AI1029" s="521"/>
      <c r="AJ1029" s="521"/>
      <c r="AK1029" s="521"/>
      <c r="AL1029" s="521"/>
      <c r="AM1029" s="521"/>
      <c r="AN1029" s="521"/>
      <c r="AO1029" s="521"/>
      <c r="AP1029" s="521"/>
      <c r="AQ1029" s="521"/>
      <c r="AR1029" s="521"/>
      <c r="AS1029" s="521"/>
      <c r="AT1029" s="521"/>
      <c r="AU1029" s="521"/>
      <c r="AV1029" s="521"/>
      <c r="AW1029" s="521"/>
      <c r="AX1029" s="521"/>
      <c r="AY1029" s="521"/>
      <c r="AZ1029" s="521"/>
      <c r="BA1029" s="521"/>
      <c r="BB1029" s="521"/>
      <c r="BC1029" s="521"/>
      <c r="BD1029" s="521"/>
      <c r="BE1029" s="521"/>
      <c r="BF1029" s="521"/>
      <c r="BG1029" s="521"/>
      <c r="BH1029" s="521"/>
      <c r="BI1029" s="521"/>
      <c r="BJ1029" s="521"/>
      <c r="BK1029" s="521"/>
      <c r="BL1029" s="521"/>
      <c r="BM1029" s="521"/>
      <c r="BN1029" s="521"/>
      <c r="BO1029" s="521"/>
      <c r="BP1029" s="521"/>
      <c r="BQ1029" s="521"/>
      <c r="BR1029" s="521"/>
      <c r="BS1029" s="521"/>
      <c r="BT1029" s="521"/>
      <c r="BU1029" s="521"/>
      <c r="BV1029" s="521"/>
      <c r="BW1029" s="521"/>
      <c r="BX1029" s="521"/>
      <c r="BY1029" s="521"/>
      <c r="BZ1029" s="521"/>
      <c r="CA1029" s="521"/>
      <c r="CB1029" s="521"/>
      <c r="CC1029" s="521"/>
      <c r="CD1029" s="521"/>
      <c r="CE1029" s="521"/>
      <c r="CF1029" s="521"/>
      <c r="CG1029" s="521"/>
      <c r="CH1029" s="521"/>
      <c r="CI1029" s="521"/>
      <c r="CJ1029" s="521"/>
      <c r="CK1029" s="521"/>
      <c r="CL1029" s="521"/>
      <c r="CM1029" s="521"/>
      <c r="CN1029" s="521"/>
      <c r="CO1029" s="521"/>
      <c r="CP1029" s="521"/>
      <c r="CQ1029" s="521"/>
    </row>
    <row r="1030" spans="1:95" s="69" customFormat="1" ht="15" customHeight="1" outlineLevel="1" x14ac:dyDescent="0.2">
      <c r="A1030" s="11">
        <v>348</v>
      </c>
      <c r="B1030" s="294"/>
      <c r="C1030" s="311"/>
      <c r="D1030" s="311"/>
      <c r="E1030" s="312"/>
      <c r="F1030" s="880" t="str">
        <f>'2. CAD NCCF'!F1030:L1030</f>
        <v>RSB type 1 insured, less stable, fixed term 30 day deposit</v>
      </c>
      <c r="G1030" s="881"/>
      <c r="H1030" s="881"/>
      <c r="I1030" s="881"/>
      <c r="J1030" s="881"/>
      <c r="K1030" s="881"/>
      <c r="L1030" s="882"/>
      <c r="M1030" s="400">
        <f t="shared" ref="M1030:M1035" si="327">M254</f>
        <v>0</v>
      </c>
      <c r="N1030" s="411">
        <f>IF(N254="",0,N254*'Appx 1. Ref Rates'!$T30)</f>
        <v>0</v>
      </c>
      <c r="O1030" s="414">
        <f>IF(O254="",0,O254*'Appx 1. Ref Rates'!$T30)</f>
        <v>0</v>
      </c>
      <c r="P1030" s="414">
        <f>IF(P254="",0,P254*'Appx 1. Ref Rates'!$T30)</f>
        <v>0</v>
      </c>
      <c r="Q1030" s="415">
        <f>IF(Q254="",0,Q254*'Appx 1. Ref Rates'!$T30)</f>
        <v>0</v>
      </c>
      <c r="R1030" s="411">
        <f>(SUM($N254:$R254)-SUM($N1030:Q1030))*'Appx 1. Ref Rates'!$U30</f>
        <v>0</v>
      </c>
      <c r="S1030" s="413">
        <f>(SUM($N254:$R254)-SUM($N1030:R1030))*'Appx 1. Ref Rates'!$U30</f>
        <v>0</v>
      </c>
      <c r="T1030" s="413">
        <f>(SUM($N254:$R254)-SUM($N1030:S1030))*'Appx 1. Ref Rates'!$U30</f>
        <v>0</v>
      </c>
      <c r="U1030" s="413">
        <f>(SUM($N254:$R254)-SUM($N1030:T1030))*'Appx 1. Ref Rates'!$U30</f>
        <v>0</v>
      </c>
      <c r="V1030" s="413">
        <f>(SUM($N254:$R254)-SUM($N1030:U1030))*'Appx 1. Ref Rates'!$U30</f>
        <v>0</v>
      </c>
      <c r="W1030" s="413">
        <f>(SUM($N254:$R254)-SUM($N1030:V1030))*'Appx 1. Ref Rates'!$U30</f>
        <v>0</v>
      </c>
      <c r="X1030" s="414">
        <f>(SUM($N254:$R254)-SUM($N1030:W1030))*'Appx 1. Ref Rates'!$U30</f>
        <v>0</v>
      </c>
      <c r="Y1030" s="413">
        <f>(SUM($N254:$R254)-SUM($N1030:X1030))*'Appx 1. Ref Rates'!$U30</f>
        <v>0</v>
      </c>
      <c r="Z1030" s="413">
        <f>(SUM($N254:$R254)-SUM($N1030:Y1030))*'Appx 1. Ref Rates'!$U30</f>
        <v>0</v>
      </c>
      <c r="AA1030" s="413">
        <f>(SUM($N254:$R254)-SUM($N1030:Z1030))*'Appx 1. Ref Rates'!$U30</f>
        <v>0</v>
      </c>
      <c r="AB1030" s="413">
        <f>(SUM($N254:$R254)-SUM($N1030:AA1030))*'Appx 1. Ref Rates'!$U30</f>
        <v>0</v>
      </c>
      <c r="AC1030" s="400">
        <f t="shared" ref="AC1030:AC1035" si="328">M1030-SUM(N1030:AB1030)</f>
        <v>0</v>
      </c>
      <c r="AD1030" s="1743"/>
      <c r="AE1030" s="1083"/>
      <c r="AF1030" s="855"/>
      <c r="AG1030" s="528"/>
      <c r="AH1030" s="521"/>
      <c r="AI1030" s="521"/>
      <c r="AJ1030" s="521"/>
      <c r="AK1030" s="521"/>
      <c r="AL1030" s="521"/>
      <c r="AM1030" s="521"/>
      <c r="AN1030" s="521"/>
      <c r="AO1030" s="521"/>
      <c r="AP1030" s="521"/>
      <c r="AQ1030" s="521"/>
      <c r="AR1030" s="521"/>
      <c r="AS1030" s="521"/>
      <c r="AT1030" s="521"/>
      <c r="AU1030" s="521"/>
      <c r="AV1030" s="521"/>
      <c r="AW1030" s="521"/>
      <c r="AX1030" s="521"/>
      <c r="AY1030" s="521"/>
      <c r="AZ1030" s="521"/>
      <c r="BA1030" s="521"/>
      <c r="BB1030" s="521"/>
      <c r="BC1030" s="521"/>
      <c r="BD1030" s="521"/>
      <c r="BE1030" s="521"/>
      <c r="BF1030" s="521"/>
      <c r="BG1030" s="521"/>
      <c r="BH1030" s="521"/>
      <c r="BI1030" s="521"/>
      <c r="BJ1030" s="521"/>
      <c r="BK1030" s="521"/>
      <c r="BL1030" s="521"/>
      <c r="BM1030" s="521"/>
      <c r="BN1030" s="521"/>
      <c r="BO1030" s="521"/>
      <c r="BP1030" s="521"/>
      <c r="BQ1030" s="521"/>
      <c r="BR1030" s="521"/>
      <c r="BS1030" s="521"/>
      <c r="BT1030" s="521"/>
      <c r="BU1030" s="521"/>
      <c r="BV1030" s="521"/>
      <c r="BW1030" s="521"/>
      <c r="BX1030" s="521"/>
      <c r="BY1030" s="521"/>
      <c r="BZ1030" s="521"/>
      <c r="CA1030" s="521"/>
      <c r="CB1030" s="521"/>
      <c r="CC1030" s="521"/>
      <c r="CD1030" s="521"/>
      <c r="CE1030" s="521"/>
      <c r="CF1030" s="521"/>
      <c r="CG1030" s="521"/>
      <c r="CH1030" s="521"/>
      <c r="CI1030" s="521"/>
      <c r="CJ1030" s="521"/>
      <c r="CK1030" s="521"/>
      <c r="CL1030" s="521"/>
      <c r="CM1030" s="521"/>
      <c r="CN1030" s="521"/>
      <c r="CO1030" s="521"/>
      <c r="CP1030" s="521"/>
      <c r="CQ1030" s="521"/>
    </row>
    <row r="1031" spans="1:95" s="69" customFormat="1" ht="15" customHeight="1" outlineLevel="1" x14ac:dyDescent="0.2">
      <c r="A1031" s="11">
        <v>349</v>
      </c>
      <c r="B1031" s="294"/>
      <c r="C1031" s="311"/>
      <c r="D1031" s="311"/>
      <c r="E1031" s="312"/>
      <c r="F1031" s="880" t="str">
        <f>'2. CAD NCCF'!F1031:L1031</f>
        <v>RSB type 1 insured, less stable, fixed term 60 day deposit</v>
      </c>
      <c r="G1031" s="881"/>
      <c r="H1031" s="881"/>
      <c r="I1031" s="881"/>
      <c r="J1031" s="881"/>
      <c r="K1031" s="881"/>
      <c r="L1031" s="882"/>
      <c r="M1031" s="400">
        <f t="shared" si="327"/>
        <v>0</v>
      </c>
      <c r="N1031" s="411">
        <f>IF(N255="",0,N255*'Appx 1. Ref Rates'!$T31)</f>
        <v>0</v>
      </c>
      <c r="O1031" s="414">
        <f>IF(O255="",0,O255*'Appx 1. Ref Rates'!$T31)</f>
        <v>0</v>
      </c>
      <c r="P1031" s="414">
        <f>IF(P255="",0,P255*'Appx 1. Ref Rates'!$T31)</f>
        <v>0</v>
      </c>
      <c r="Q1031" s="415">
        <f>IF(Q255="",0,Q255*'Appx 1. Ref Rates'!$T31)</f>
        <v>0</v>
      </c>
      <c r="R1031" s="411">
        <f>IF(R255="",0,R255*'Appx 1. Ref Rates'!$U31)</f>
        <v>0</v>
      </c>
      <c r="S1031" s="414">
        <f>(SUM($N255:$Q255,S255)-SUM($N1031:Q1031))*'Appx 1. Ref Rates'!$U31</f>
        <v>0</v>
      </c>
      <c r="T1031" s="414">
        <f>($R255-$R1031)*'Appx 1. Ref Rates'!$U31</f>
        <v>0</v>
      </c>
      <c r="U1031" s="414">
        <f>(SUM($N255:$Q255,$S255)-SUM($N1031:Q1031)-S1031)*'Appx 1. Ref Rates'!$U31</f>
        <v>0</v>
      </c>
      <c r="V1031" s="414">
        <f>($R255-$R1031-T1031)*'Appx 1. Ref Rates'!$U31</f>
        <v>0</v>
      </c>
      <c r="W1031" s="414">
        <f>(SUM($N255:$Q255,$S255)-SUM($N1031:$Q1031)-$S1031-$U1031)*'Appx 1. Ref Rates'!$U31</f>
        <v>0</v>
      </c>
      <c r="X1031" s="414">
        <f>($R255-$R1031-$T1031-$V1031)*'Appx 1. Ref Rates'!$U31</f>
        <v>0</v>
      </c>
      <c r="Y1031" s="414">
        <f>(SUM($N255:$Q255,$S255)-SUM($N1031:Q1031)-$S1031-$U1031-$W1031)*'Appx 1. Ref Rates'!$U31</f>
        <v>0</v>
      </c>
      <c r="Z1031" s="414">
        <f>($R255-$R1031-$T1031-$V1031-$X1031)*'Appx 1. Ref Rates'!$U31</f>
        <v>0</v>
      </c>
      <c r="AA1031" s="414">
        <f>(SUM($N255:$Q255,$S255)-SUM($N1031:Q1031)-$S1031-$U1031-$W1031-$Y1031)*'Appx 1. Ref Rates'!$U31</f>
        <v>0</v>
      </c>
      <c r="AB1031" s="414">
        <f>($R255-$R1031-$T1031-$V1031-$X1031-$Z1031)*'Appx 1. Ref Rates'!$U31</f>
        <v>0</v>
      </c>
      <c r="AC1031" s="400">
        <f t="shared" si="328"/>
        <v>0</v>
      </c>
      <c r="AD1031" s="1743"/>
      <c r="AE1031" s="1083"/>
      <c r="AF1031" s="855"/>
      <c r="AG1031" s="528"/>
      <c r="AH1031" s="521"/>
      <c r="AI1031" s="521"/>
      <c r="AJ1031" s="521"/>
      <c r="AK1031" s="521"/>
      <c r="AL1031" s="521"/>
      <c r="AM1031" s="521"/>
      <c r="AN1031" s="521"/>
      <c r="AO1031" s="521"/>
      <c r="AP1031" s="521"/>
      <c r="AQ1031" s="521"/>
      <c r="AR1031" s="521"/>
      <c r="AS1031" s="521"/>
      <c r="AT1031" s="521"/>
      <c r="AU1031" s="521"/>
      <c r="AV1031" s="521"/>
      <c r="AW1031" s="521"/>
      <c r="AX1031" s="521"/>
      <c r="AY1031" s="521"/>
      <c r="AZ1031" s="521"/>
      <c r="BA1031" s="521"/>
      <c r="BB1031" s="521"/>
      <c r="BC1031" s="521"/>
      <c r="BD1031" s="521"/>
      <c r="BE1031" s="521"/>
      <c r="BF1031" s="521"/>
      <c r="BG1031" s="521"/>
      <c r="BH1031" s="521"/>
      <c r="BI1031" s="521"/>
      <c r="BJ1031" s="521"/>
      <c r="BK1031" s="521"/>
      <c r="BL1031" s="521"/>
      <c r="BM1031" s="521"/>
      <c r="BN1031" s="521"/>
      <c r="BO1031" s="521"/>
      <c r="BP1031" s="521"/>
      <c r="BQ1031" s="521"/>
      <c r="BR1031" s="521"/>
      <c r="BS1031" s="521"/>
      <c r="BT1031" s="521"/>
      <c r="BU1031" s="521"/>
      <c r="BV1031" s="521"/>
      <c r="BW1031" s="521"/>
      <c r="BX1031" s="521"/>
      <c r="BY1031" s="521"/>
      <c r="BZ1031" s="521"/>
      <c r="CA1031" s="521"/>
      <c r="CB1031" s="521"/>
      <c r="CC1031" s="521"/>
      <c r="CD1031" s="521"/>
      <c r="CE1031" s="521"/>
      <c r="CF1031" s="521"/>
      <c r="CG1031" s="521"/>
      <c r="CH1031" s="521"/>
      <c r="CI1031" s="521"/>
      <c r="CJ1031" s="521"/>
      <c r="CK1031" s="521"/>
      <c r="CL1031" s="521"/>
      <c r="CM1031" s="521"/>
      <c r="CN1031" s="521"/>
      <c r="CO1031" s="521"/>
      <c r="CP1031" s="521"/>
      <c r="CQ1031" s="521"/>
    </row>
    <row r="1032" spans="1:95" s="69" customFormat="1" ht="15" customHeight="1" outlineLevel="1" x14ac:dyDescent="0.2">
      <c r="A1032" s="11">
        <v>350</v>
      </c>
      <c r="B1032" s="294"/>
      <c r="C1032" s="311"/>
      <c r="D1032" s="311"/>
      <c r="E1032" s="312"/>
      <c r="F1032" s="880" t="str">
        <f>'2. CAD NCCF'!F1032:L1032</f>
        <v>RSB type 1 insured, less stable, fixed term 90 day deposit</v>
      </c>
      <c r="G1032" s="881"/>
      <c r="H1032" s="881"/>
      <c r="I1032" s="881"/>
      <c r="J1032" s="881"/>
      <c r="K1032" s="881"/>
      <c r="L1032" s="882"/>
      <c r="M1032" s="400">
        <f t="shared" si="327"/>
        <v>0</v>
      </c>
      <c r="N1032" s="411">
        <f>IF(N256="",0,N256*'Appx 1. Ref Rates'!$T32)</f>
        <v>0</v>
      </c>
      <c r="O1032" s="414">
        <f>IF(O256="",0,O256*'Appx 1. Ref Rates'!$T32)</f>
        <v>0</v>
      </c>
      <c r="P1032" s="414">
        <f>IF(P256="",0,P256*'Appx 1. Ref Rates'!$T32)</f>
        <v>0</v>
      </c>
      <c r="Q1032" s="415">
        <f>IF(Q256="",0,Q256*'Appx 1. Ref Rates'!$T32)</f>
        <v>0</v>
      </c>
      <c r="R1032" s="411">
        <f>IF(R256="",0,R256*'Appx 1. Ref Rates'!$U32)</f>
        <v>0</v>
      </c>
      <c r="S1032" s="414">
        <f>IF(S256="",0,S256*'Appx 1. Ref Rates'!$U32)</f>
        <v>0</v>
      </c>
      <c r="T1032" s="414">
        <f>(SUM($N256:$Q256,T256)-SUM($N1032:Q1032))*'Appx 1. Ref Rates'!$U32</f>
        <v>0</v>
      </c>
      <c r="U1032" s="414">
        <f>($R256+$U256-R1032)*'Appx 1. Ref Rates'!$U32</f>
        <v>0</v>
      </c>
      <c r="V1032" s="414">
        <f>($S256-$S1032)*'Appx 1. Ref Rates'!$U32</f>
        <v>0</v>
      </c>
      <c r="W1032" s="414">
        <f>(SUM($N256:$Q256,$T256)-SUM($N1032:$Q1032)-$T1032)*'Appx 1. Ref Rates'!$U32</f>
        <v>0</v>
      </c>
      <c r="X1032" s="414">
        <f>($R256+$U256-$R1032-$U1032)*'Appx 1. Ref Rates'!$U32</f>
        <v>0</v>
      </c>
      <c r="Y1032" s="414">
        <f>($S256-$S1032-V1032)*'Appx 1. Ref Rates'!$U32</f>
        <v>0</v>
      </c>
      <c r="Z1032" s="414">
        <f>(SUM($N256:$Q256,$T256)-SUM($N1032:Q1032)-$T1032-$W1032)*'Appx 1. Ref Rates'!$U32</f>
        <v>0</v>
      </c>
      <c r="AA1032" s="414">
        <f>($R256+$U256-$R1032-$U1032-$X1032)*'Appx 1. Ref Rates'!$U32</f>
        <v>0</v>
      </c>
      <c r="AB1032" s="414">
        <f>($S256-$S1032-V1032-Y1032)*'Appx 1. Ref Rates'!$U32</f>
        <v>0</v>
      </c>
      <c r="AC1032" s="400">
        <f t="shared" si="328"/>
        <v>0</v>
      </c>
      <c r="AD1032" s="1743"/>
      <c r="AE1032" s="1083"/>
      <c r="AF1032" s="855"/>
      <c r="AG1032" s="528"/>
      <c r="AH1032" s="521"/>
      <c r="AI1032" s="521"/>
      <c r="AJ1032" s="521"/>
      <c r="AK1032" s="521"/>
      <c r="AL1032" s="521"/>
      <c r="AM1032" s="521"/>
      <c r="AN1032" s="521"/>
      <c r="AO1032" s="521"/>
      <c r="AP1032" s="521"/>
      <c r="AQ1032" s="521"/>
      <c r="AR1032" s="521"/>
      <c r="AS1032" s="521"/>
      <c r="AT1032" s="521"/>
      <c r="AU1032" s="521"/>
      <c r="AV1032" s="521"/>
      <c r="AW1032" s="521"/>
      <c r="AX1032" s="521"/>
      <c r="AY1032" s="521"/>
      <c r="AZ1032" s="521"/>
      <c r="BA1032" s="521"/>
      <c r="BB1032" s="521"/>
      <c r="BC1032" s="521"/>
      <c r="BD1032" s="521"/>
      <c r="BE1032" s="521"/>
      <c r="BF1032" s="521"/>
      <c r="BG1032" s="521"/>
      <c r="BH1032" s="521"/>
      <c r="BI1032" s="521"/>
      <c r="BJ1032" s="521"/>
      <c r="BK1032" s="521"/>
      <c r="BL1032" s="521"/>
      <c r="BM1032" s="521"/>
      <c r="BN1032" s="521"/>
      <c r="BO1032" s="521"/>
      <c r="BP1032" s="521"/>
      <c r="BQ1032" s="521"/>
      <c r="BR1032" s="521"/>
      <c r="BS1032" s="521"/>
      <c r="BT1032" s="521"/>
      <c r="BU1032" s="521"/>
      <c r="BV1032" s="521"/>
      <c r="BW1032" s="521"/>
      <c r="BX1032" s="521"/>
      <c r="BY1032" s="521"/>
      <c r="BZ1032" s="521"/>
      <c r="CA1032" s="521"/>
      <c r="CB1032" s="521"/>
      <c r="CC1032" s="521"/>
      <c r="CD1032" s="521"/>
      <c r="CE1032" s="521"/>
      <c r="CF1032" s="521"/>
      <c r="CG1032" s="521"/>
      <c r="CH1032" s="521"/>
      <c r="CI1032" s="521"/>
      <c r="CJ1032" s="521"/>
      <c r="CK1032" s="521"/>
      <c r="CL1032" s="521"/>
      <c r="CM1032" s="521"/>
      <c r="CN1032" s="521"/>
      <c r="CO1032" s="521"/>
      <c r="CP1032" s="521"/>
      <c r="CQ1032" s="521"/>
    </row>
    <row r="1033" spans="1:95" s="69" customFormat="1" ht="15" customHeight="1" outlineLevel="1" x14ac:dyDescent="0.2">
      <c r="A1033" s="11">
        <v>351</v>
      </c>
      <c r="B1033" s="294"/>
      <c r="C1033" s="311"/>
      <c r="D1033" s="311"/>
      <c r="E1033" s="312"/>
      <c r="F1033" s="880" t="str">
        <f>'2. CAD NCCF'!F1033:L1033</f>
        <v>RSB type 1 insured, less stable, fixed term 180 day deposit</v>
      </c>
      <c r="G1033" s="881"/>
      <c r="H1033" s="881"/>
      <c r="I1033" s="881"/>
      <c r="J1033" s="881"/>
      <c r="K1033" s="881"/>
      <c r="L1033" s="882"/>
      <c r="M1033" s="400">
        <f t="shared" si="327"/>
        <v>0</v>
      </c>
      <c r="N1033" s="411">
        <f>IF(N257="",0,N257*'Appx 1. Ref Rates'!$T33)</f>
        <v>0</v>
      </c>
      <c r="O1033" s="414">
        <f>IF(O257="",0,O257*'Appx 1. Ref Rates'!$T33)</f>
        <v>0</v>
      </c>
      <c r="P1033" s="414">
        <f>IF(P257="",0,P257*'Appx 1. Ref Rates'!$T33)</f>
        <v>0</v>
      </c>
      <c r="Q1033" s="415">
        <f>IF(Q257="",0,Q257*'Appx 1. Ref Rates'!$T33)</f>
        <v>0</v>
      </c>
      <c r="R1033" s="411">
        <f>IF(R257="",0,R257*'Appx 1. Ref Rates'!$U33)</f>
        <v>0</v>
      </c>
      <c r="S1033" s="414">
        <f>IF(S257="",0,S257*'Appx 1. Ref Rates'!$U33)</f>
        <v>0</v>
      </c>
      <c r="T1033" s="414">
        <f>IF(T257="",0,T257*'Appx 1. Ref Rates'!$U33)</f>
        <v>0</v>
      </c>
      <c r="U1033" s="414">
        <f>IF(U257="",0,U257*'Appx 1. Ref Rates'!$U33)</f>
        <v>0</v>
      </c>
      <c r="V1033" s="414">
        <f>IF(V257="",0,V257*'Appx 1. Ref Rates'!$U33)</f>
        <v>0</v>
      </c>
      <c r="W1033" s="414">
        <f>(SUM($N257:$Q257,$W257)-SUM($N1033:$Q1033))*'Appx 1. Ref Rates'!$U33</f>
        <v>0</v>
      </c>
      <c r="X1033" s="414">
        <f>($R257+$X257-R1033)*'Appx 1. Ref Rates'!$U33</f>
        <v>0</v>
      </c>
      <c r="Y1033" s="414">
        <f>($S257+$Y257-S1033)*'Appx 1. Ref Rates'!$U33</f>
        <v>0</v>
      </c>
      <c r="Z1033" s="414">
        <f>($T257-$T1033)*'Appx 1. Ref Rates'!$U33</f>
        <v>0</v>
      </c>
      <c r="AA1033" s="414">
        <f>($U257-$U1033)*'Appx 1. Ref Rates'!$U33</f>
        <v>0</v>
      </c>
      <c r="AB1033" s="414">
        <f>($V257-$V1033)*'Appx 1. Ref Rates'!$U33</f>
        <v>0</v>
      </c>
      <c r="AC1033" s="400">
        <f t="shared" si="328"/>
        <v>0</v>
      </c>
      <c r="AD1033" s="1743"/>
      <c r="AE1033" s="1083"/>
      <c r="AF1033" s="855"/>
      <c r="AG1033" s="528"/>
      <c r="AH1033" s="521"/>
      <c r="AI1033" s="521"/>
      <c r="AJ1033" s="521"/>
      <c r="AK1033" s="521"/>
      <c r="AL1033" s="521"/>
      <c r="AM1033" s="521"/>
      <c r="AN1033" s="521"/>
      <c r="AO1033" s="521"/>
      <c r="AP1033" s="521"/>
      <c r="AQ1033" s="521"/>
      <c r="AR1033" s="521"/>
      <c r="AS1033" s="521"/>
      <c r="AT1033" s="521"/>
      <c r="AU1033" s="521"/>
      <c r="AV1033" s="521"/>
      <c r="AW1033" s="521"/>
      <c r="AX1033" s="521"/>
      <c r="AY1033" s="521"/>
      <c r="AZ1033" s="521"/>
      <c r="BA1033" s="521"/>
      <c r="BB1033" s="521"/>
      <c r="BC1033" s="521"/>
      <c r="BD1033" s="521"/>
      <c r="BE1033" s="521"/>
      <c r="BF1033" s="521"/>
      <c r="BG1033" s="521"/>
      <c r="BH1033" s="521"/>
      <c r="BI1033" s="521"/>
      <c r="BJ1033" s="521"/>
      <c r="BK1033" s="521"/>
      <c r="BL1033" s="521"/>
      <c r="BM1033" s="521"/>
      <c r="BN1033" s="521"/>
      <c r="BO1033" s="521"/>
      <c r="BP1033" s="521"/>
      <c r="BQ1033" s="521"/>
      <c r="BR1033" s="521"/>
      <c r="BS1033" s="521"/>
      <c r="BT1033" s="521"/>
      <c r="BU1033" s="521"/>
      <c r="BV1033" s="521"/>
      <c r="BW1033" s="521"/>
      <c r="BX1033" s="521"/>
      <c r="BY1033" s="521"/>
      <c r="BZ1033" s="521"/>
      <c r="CA1033" s="521"/>
      <c r="CB1033" s="521"/>
      <c r="CC1033" s="521"/>
      <c r="CD1033" s="521"/>
      <c r="CE1033" s="521"/>
      <c r="CF1033" s="521"/>
      <c r="CG1033" s="521"/>
      <c r="CH1033" s="521"/>
      <c r="CI1033" s="521"/>
      <c r="CJ1033" s="521"/>
      <c r="CK1033" s="521"/>
      <c r="CL1033" s="521"/>
      <c r="CM1033" s="521"/>
      <c r="CN1033" s="521"/>
      <c r="CO1033" s="521"/>
      <c r="CP1033" s="521"/>
      <c r="CQ1033" s="521"/>
    </row>
    <row r="1034" spans="1:95" s="69" customFormat="1" ht="15" customHeight="1" outlineLevel="1" x14ac:dyDescent="0.2">
      <c r="A1034" s="11">
        <v>352</v>
      </c>
      <c r="B1034" s="294"/>
      <c r="C1034" s="311"/>
      <c r="D1034" s="311"/>
      <c r="E1034" s="312"/>
      <c r="F1034" s="880" t="str">
        <f>'2. CAD NCCF'!F1034:L1034</f>
        <v>RSB type 1 insured, less stable, fixed term 1 year deposit</v>
      </c>
      <c r="G1034" s="881"/>
      <c r="H1034" s="881"/>
      <c r="I1034" s="881"/>
      <c r="J1034" s="881"/>
      <c r="K1034" s="881"/>
      <c r="L1034" s="882"/>
      <c r="M1034" s="400">
        <f t="shared" si="327"/>
        <v>0</v>
      </c>
      <c r="N1034" s="411">
        <f>IF(N258="",0,N258*'Appx 1. Ref Rates'!$T34)</f>
        <v>0</v>
      </c>
      <c r="O1034" s="414">
        <f>IF(O258="",0,O258*'Appx 1. Ref Rates'!$T34)</f>
        <v>0</v>
      </c>
      <c r="P1034" s="414">
        <f>IF(P258="",0,P258*'Appx 1. Ref Rates'!$T34)</f>
        <v>0</v>
      </c>
      <c r="Q1034" s="415">
        <f>IF(Q258="",0,Q258*'Appx 1. Ref Rates'!$T34)</f>
        <v>0</v>
      </c>
      <c r="R1034" s="411">
        <f>IF(R258="",0,R258*'Appx 1. Ref Rates'!$U34)</f>
        <v>0</v>
      </c>
      <c r="S1034" s="414">
        <f>IF(S258="",0,S258*'Appx 1. Ref Rates'!$U34)</f>
        <v>0</v>
      </c>
      <c r="T1034" s="414">
        <f>IF(T258="",0,T258*'Appx 1. Ref Rates'!$U34)</f>
        <v>0</v>
      </c>
      <c r="U1034" s="414">
        <f>IF(U258="",0,U258*'Appx 1. Ref Rates'!$U34)</f>
        <v>0</v>
      </c>
      <c r="V1034" s="414">
        <f>IF(V258="",0,V258*'Appx 1. Ref Rates'!$U34)</f>
        <v>0</v>
      </c>
      <c r="W1034" s="414">
        <f>IF(W258="",0,W258*'Appx 1. Ref Rates'!$U34)</f>
        <v>0</v>
      </c>
      <c r="X1034" s="414">
        <f>IF(X258="",0,X258*'Appx 1. Ref Rates'!$U34)</f>
        <v>0</v>
      </c>
      <c r="Y1034" s="414">
        <f>IF(Y258="",0,Y258*'Appx 1. Ref Rates'!$U34)</f>
        <v>0</v>
      </c>
      <c r="Z1034" s="414">
        <f>IF(Z258="",0,Z258*'Appx 1. Ref Rates'!$U34)</f>
        <v>0</v>
      </c>
      <c r="AA1034" s="414">
        <f>IF(AA258="",0,AA258*'Appx 1. Ref Rates'!$U34)</f>
        <v>0</v>
      </c>
      <c r="AB1034" s="414">
        <f>IF(AB258="",0,AB258*'Appx 1. Ref Rates'!$U34)</f>
        <v>0</v>
      </c>
      <c r="AC1034" s="400">
        <f t="shared" si="328"/>
        <v>0</v>
      </c>
      <c r="AD1034" s="1743"/>
      <c r="AE1034" s="1083"/>
      <c r="AF1034" s="855"/>
      <c r="AG1034" s="528"/>
      <c r="AH1034" s="521"/>
      <c r="AI1034" s="521"/>
      <c r="AJ1034" s="521"/>
      <c r="AK1034" s="521"/>
      <c r="AL1034" s="521"/>
      <c r="AM1034" s="521"/>
      <c r="AN1034" s="521"/>
      <c r="AO1034" s="521"/>
      <c r="AP1034" s="521"/>
      <c r="AQ1034" s="521"/>
      <c r="AR1034" s="521"/>
      <c r="AS1034" s="521"/>
      <c r="AT1034" s="521"/>
      <c r="AU1034" s="521"/>
      <c r="AV1034" s="521"/>
      <c r="AW1034" s="521"/>
      <c r="AX1034" s="521"/>
      <c r="AY1034" s="521"/>
      <c r="AZ1034" s="521"/>
      <c r="BA1034" s="521"/>
      <c r="BB1034" s="521"/>
      <c r="BC1034" s="521"/>
      <c r="BD1034" s="521"/>
      <c r="BE1034" s="521"/>
      <c r="BF1034" s="521"/>
      <c r="BG1034" s="521"/>
      <c r="BH1034" s="521"/>
      <c r="BI1034" s="521"/>
      <c r="BJ1034" s="521"/>
      <c r="BK1034" s="521"/>
      <c r="BL1034" s="521"/>
      <c r="BM1034" s="521"/>
      <c r="BN1034" s="521"/>
      <c r="BO1034" s="521"/>
      <c r="BP1034" s="521"/>
      <c r="BQ1034" s="521"/>
      <c r="BR1034" s="521"/>
      <c r="BS1034" s="521"/>
      <c r="BT1034" s="521"/>
      <c r="BU1034" s="521"/>
      <c r="BV1034" s="521"/>
      <c r="BW1034" s="521"/>
      <c r="BX1034" s="521"/>
      <c r="BY1034" s="521"/>
      <c r="BZ1034" s="521"/>
      <c r="CA1034" s="521"/>
      <c r="CB1034" s="521"/>
      <c r="CC1034" s="521"/>
      <c r="CD1034" s="521"/>
      <c r="CE1034" s="521"/>
      <c r="CF1034" s="521"/>
      <c r="CG1034" s="521"/>
      <c r="CH1034" s="521"/>
      <c r="CI1034" s="521"/>
      <c r="CJ1034" s="521"/>
      <c r="CK1034" s="521"/>
      <c r="CL1034" s="521"/>
      <c r="CM1034" s="521"/>
      <c r="CN1034" s="521"/>
      <c r="CO1034" s="521"/>
      <c r="CP1034" s="521"/>
      <c r="CQ1034" s="521"/>
    </row>
    <row r="1035" spans="1:95" s="69" customFormat="1" ht="15" customHeight="1" outlineLevel="1" x14ac:dyDescent="0.2">
      <c r="A1035" s="11">
        <v>353</v>
      </c>
      <c r="B1035" s="294"/>
      <c r="C1035" s="257"/>
      <c r="D1035" s="257"/>
      <c r="E1035" s="258"/>
      <c r="F1035" s="880" t="str">
        <f>'2. CAD NCCF'!F1035:L1035</f>
        <v>RSB type 1 insured, less stable, fixed term &gt; 1 year deposit</v>
      </c>
      <c r="G1035" s="881"/>
      <c r="H1035" s="881"/>
      <c r="I1035" s="881"/>
      <c r="J1035" s="881"/>
      <c r="K1035" s="881"/>
      <c r="L1035" s="882"/>
      <c r="M1035" s="400">
        <f t="shared" si="327"/>
        <v>0</v>
      </c>
      <c r="N1035" s="411">
        <f>IF(N259="",0,N259*'Appx 1. Ref Rates'!$T35)</f>
        <v>0</v>
      </c>
      <c r="O1035" s="414">
        <f>IF(O259="",0,O259*'Appx 1. Ref Rates'!$T35)</f>
        <v>0</v>
      </c>
      <c r="P1035" s="414">
        <f>IF(P259="",0,P259*'Appx 1. Ref Rates'!$T35)</f>
        <v>0</v>
      </c>
      <c r="Q1035" s="415">
        <f>IF(Q259="",0,Q259*'Appx 1. Ref Rates'!$T35)</f>
        <v>0</v>
      </c>
      <c r="R1035" s="411">
        <f>IF(R259="",0,R259*'Appx 1. Ref Rates'!$U35)</f>
        <v>0</v>
      </c>
      <c r="S1035" s="414">
        <f>IF(S259="",0,S259*'Appx 1. Ref Rates'!$U35)</f>
        <v>0</v>
      </c>
      <c r="T1035" s="414">
        <f>IF(T259="",0,T259*'Appx 1. Ref Rates'!$U35)</f>
        <v>0</v>
      </c>
      <c r="U1035" s="414">
        <f>IF(U259="",0,U259*'Appx 1. Ref Rates'!$U35)</f>
        <v>0</v>
      </c>
      <c r="V1035" s="414">
        <f>IF(V259="",0,V259*'Appx 1. Ref Rates'!$U35)</f>
        <v>0</v>
      </c>
      <c r="W1035" s="414">
        <f>IF(W259="",0,W259*'Appx 1. Ref Rates'!$U35)</f>
        <v>0</v>
      </c>
      <c r="X1035" s="414">
        <f>IF(X259="",0,X259*'Appx 1. Ref Rates'!$U35)</f>
        <v>0</v>
      </c>
      <c r="Y1035" s="414">
        <f>IF(Y259="",0,Y259*'Appx 1. Ref Rates'!$U35)</f>
        <v>0</v>
      </c>
      <c r="Z1035" s="414">
        <f>IF(Z259="",0,Z259*'Appx 1. Ref Rates'!$U35)</f>
        <v>0</v>
      </c>
      <c r="AA1035" s="414">
        <f>IF(AA259="",0,AA259*'Appx 1. Ref Rates'!$U35)</f>
        <v>0</v>
      </c>
      <c r="AB1035" s="414">
        <f>IF(AB259="",0,AB259*'Appx 1. Ref Rates'!$U35)</f>
        <v>0</v>
      </c>
      <c r="AC1035" s="400">
        <f t="shared" si="328"/>
        <v>0</v>
      </c>
      <c r="AD1035" s="1743"/>
      <c r="AE1035" s="1083"/>
      <c r="AF1035" s="855"/>
      <c r="AG1035" s="528"/>
      <c r="AH1035" s="521"/>
      <c r="AI1035" s="521"/>
      <c r="AJ1035" s="521"/>
      <c r="AK1035" s="521"/>
      <c r="AL1035" s="521"/>
      <c r="AM1035" s="521"/>
      <c r="AN1035" s="521"/>
      <c r="AO1035" s="521"/>
      <c r="AP1035" s="521"/>
      <c r="AQ1035" s="521"/>
      <c r="AR1035" s="521"/>
      <c r="AS1035" s="521"/>
      <c r="AT1035" s="521"/>
      <c r="AU1035" s="521"/>
      <c r="AV1035" s="521"/>
      <c r="AW1035" s="521"/>
      <c r="AX1035" s="521"/>
      <c r="AY1035" s="521"/>
      <c r="AZ1035" s="521"/>
      <c r="BA1035" s="521"/>
      <c r="BB1035" s="521"/>
      <c r="BC1035" s="521"/>
      <c r="BD1035" s="521"/>
      <c r="BE1035" s="521"/>
      <c r="BF1035" s="521"/>
      <c r="BG1035" s="521"/>
      <c r="BH1035" s="521"/>
      <c r="BI1035" s="521"/>
      <c r="BJ1035" s="521"/>
      <c r="BK1035" s="521"/>
      <c r="BL1035" s="521"/>
      <c r="BM1035" s="521"/>
      <c r="BN1035" s="521"/>
      <c r="BO1035" s="521"/>
      <c r="BP1035" s="521"/>
      <c r="BQ1035" s="521"/>
      <c r="BR1035" s="521"/>
      <c r="BS1035" s="521"/>
      <c r="BT1035" s="521"/>
      <c r="BU1035" s="521"/>
      <c r="BV1035" s="521"/>
      <c r="BW1035" s="521"/>
      <c r="BX1035" s="521"/>
      <c r="BY1035" s="521"/>
      <c r="BZ1035" s="521"/>
      <c r="CA1035" s="521"/>
      <c r="CB1035" s="521"/>
      <c r="CC1035" s="521"/>
      <c r="CD1035" s="521"/>
      <c r="CE1035" s="521"/>
      <c r="CF1035" s="521"/>
      <c r="CG1035" s="521"/>
      <c r="CH1035" s="521"/>
      <c r="CI1035" s="521"/>
      <c r="CJ1035" s="521"/>
      <c r="CK1035" s="521"/>
      <c r="CL1035" s="521"/>
      <c r="CM1035" s="521"/>
      <c r="CN1035" s="521"/>
      <c r="CO1035" s="521"/>
      <c r="CP1035" s="521"/>
      <c r="CQ1035" s="521"/>
    </row>
    <row r="1036" spans="1:95" s="69" customFormat="1" ht="15" customHeight="1" outlineLevel="1" x14ac:dyDescent="0.2">
      <c r="A1036" s="11">
        <v>354</v>
      </c>
      <c r="B1036" s="294"/>
      <c r="C1036" s="257"/>
      <c r="D1036" s="265"/>
      <c r="E1036" s="877" t="str">
        <f>'2. CAD NCCF'!E1036:L1036</f>
        <v>RSB fixed term deposits - Type 2 insured, stable</v>
      </c>
      <c r="F1036" s="878"/>
      <c r="G1036" s="878"/>
      <c r="H1036" s="878"/>
      <c r="I1036" s="878"/>
      <c r="J1036" s="878"/>
      <c r="K1036" s="878"/>
      <c r="L1036" s="879"/>
      <c r="M1036" s="399">
        <f>SUBTOTAL(9,M1037:M1042)</f>
        <v>0</v>
      </c>
      <c r="N1036" s="402">
        <f t="shared" ref="N1036:AC1036" si="329">SUBTOTAL(9,N1037:N1042)</f>
        <v>0</v>
      </c>
      <c r="O1036" s="406">
        <f t="shared" si="329"/>
        <v>0</v>
      </c>
      <c r="P1036" s="405">
        <f t="shared" si="329"/>
        <v>0</v>
      </c>
      <c r="Q1036" s="407">
        <f t="shared" si="329"/>
        <v>0</v>
      </c>
      <c r="R1036" s="402">
        <f t="shared" si="329"/>
        <v>0</v>
      </c>
      <c r="S1036" s="406">
        <f t="shared" si="329"/>
        <v>0</v>
      </c>
      <c r="T1036" s="405">
        <f t="shared" si="329"/>
        <v>0</v>
      </c>
      <c r="U1036" s="405">
        <f t="shared" si="329"/>
        <v>0</v>
      </c>
      <c r="V1036" s="405">
        <f t="shared" si="329"/>
        <v>0</v>
      </c>
      <c r="W1036" s="405">
        <f t="shared" si="329"/>
        <v>0</v>
      </c>
      <c r="X1036" s="405">
        <f t="shared" si="329"/>
        <v>0</v>
      </c>
      <c r="Y1036" s="405">
        <f t="shared" si="329"/>
        <v>0</v>
      </c>
      <c r="Z1036" s="405">
        <f t="shared" si="329"/>
        <v>0</v>
      </c>
      <c r="AA1036" s="405">
        <f t="shared" si="329"/>
        <v>0</v>
      </c>
      <c r="AB1036" s="403">
        <f t="shared" si="329"/>
        <v>0</v>
      </c>
      <c r="AC1036" s="407">
        <f t="shared" si="329"/>
        <v>0</v>
      </c>
      <c r="AD1036" s="1743"/>
      <c r="AE1036" s="1083"/>
      <c r="AF1036" s="855"/>
      <c r="AG1036" s="528"/>
      <c r="AH1036" s="521"/>
      <c r="AI1036" s="521"/>
      <c r="AJ1036" s="521"/>
      <c r="AK1036" s="521"/>
      <c r="AL1036" s="521"/>
      <c r="AM1036" s="521"/>
      <c r="AN1036" s="521"/>
      <c r="AO1036" s="521"/>
      <c r="AP1036" s="521"/>
      <c r="AQ1036" s="521"/>
      <c r="AR1036" s="521"/>
      <c r="AS1036" s="521"/>
      <c r="AT1036" s="521"/>
      <c r="AU1036" s="521"/>
      <c r="AV1036" s="521"/>
      <c r="AW1036" s="521"/>
      <c r="AX1036" s="521"/>
      <c r="AY1036" s="521"/>
      <c r="AZ1036" s="521"/>
      <c r="BA1036" s="521"/>
      <c r="BB1036" s="521"/>
      <c r="BC1036" s="521"/>
      <c r="BD1036" s="521"/>
      <c r="BE1036" s="521"/>
      <c r="BF1036" s="521"/>
      <c r="BG1036" s="521"/>
      <c r="BH1036" s="521"/>
      <c r="BI1036" s="521"/>
      <c r="BJ1036" s="521"/>
      <c r="BK1036" s="521"/>
      <c r="BL1036" s="521"/>
      <c r="BM1036" s="521"/>
      <c r="BN1036" s="521"/>
      <c r="BO1036" s="521"/>
      <c r="BP1036" s="521"/>
      <c r="BQ1036" s="521"/>
      <c r="BR1036" s="521"/>
      <c r="BS1036" s="521"/>
      <c r="BT1036" s="521"/>
      <c r="BU1036" s="521"/>
      <c r="BV1036" s="521"/>
      <c r="BW1036" s="521"/>
      <c r="BX1036" s="521"/>
      <c r="BY1036" s="521"/>
      <c r="BZ1036" s="521"/>
      <c r="CA1036" s="521"/>
      <c r="CB1036" s="521"/>
      <c r="CC1036" s="521"/>
      <c r="CD1036" s="521"/>
      <c r="CE1036" s="521"/>
      <c r="CF1036" s="521"/>
      <c r="CG1036" s="521"/>
      <c r="CH1036" s="521"/>
      <c r="CI1036" s="521"/>
      <c r="CJ1036" s="521"/>
      <c r="CK1036" s="521"/>
      <c r="CL1036" s="521"/>
      <c r="CM1036" s="521"/>
      <c r="CN1036" s="521"/>
      <c r="CO1036" s="521"/>
      <c r="CP1036" s="521"/>
      <c r="CQ1036" s="521"/>
    </row>
    <row r="1037" spans="1:95" s="69" customFormat="1" ht="15" customHeight="1" outlineLevel="1" x14ac:dyDescent="0.2">
      <c r="A1037" s="11">
        <v>355</v>
      </c>
      <c r="B1037" s="294"/>
      <c r="C1037" s="311"/>
      <c r="D1037" s="311"/>
      <c r="E1037" s="312"/>
      <c r="F1037" s="880" t="str">
        <f>'2. CAD NCCF'!F1037:L1037</f>
        <v>RSB type 2 insured, stable, fixed term 30 day deposit</v>
      </c>
      <c r="G1037" s="881"/>
      <c r="H1037" s="881"/>
      <c r="I1037" s="881"/>
      <c r="J1037" s="881"/>
      <c r="K1037" s="881"/>
      <c r="L1037" s="882"/>
      <c r="M1037" s="400">
        <f t="shared" ref="M1037:M1042" si="330">M261</f>
        <v>0</v>
      </c>
      <c r="N1037" s="411">
        <f>IF(N261="",0,N261*'Appx 1. Ref Rates'!$T37)</f>
        <v>0</v>
      </c>
      <c r="O1037" s="414">
        <f>IF(O261="",0,O261*'Appx 1. Ref Rates'!$T37)</f>
        <v>0</v>
      </c>
      <c r="P1037" s="414">
        <f>IF(P261="",0,P261*'Appx 1. Ref Rates'!$T37)</f>
        <v>0</v>
      </c>
      <c r="Q1037" s="415">
        <f>IF(Q261="",0,Q261*'Appx 1. Ref Rates'!$T37)</f>
        <v>0</v>
      </c>
      <c r="R1037" s="411">
        <f>(SUM($N261:$R261)-SUM($N1037:Q1037))*'Appx 1. Ref Rates'!$U37</f>
        <v>0</v>
      </c>
      <c r="S1037" s="413">
        <f>(SUM($N261:$R261)-SUM($N1037:R1037))*'Appx 1. Ref Rates'!$U37</f>
        <v>0</v>
      </c>
      <c r="T1037" s="413">
        <f>(SUM($N261:$R261)-SUM($N1037:S1037))*'Appx 1. Ref Rates'!$U37</f>
        <v>0</v>
      </c>
      <c r="U1037" s="413">
        <f>(SUM($N261:$R261)-SUM($N1037:T1037))*'Appx 1. Ref Rates'!$U37</f>
        <v>0</v>
      </c>
      <c r="V1037" s="413">
        <f>(SUM($N261:$R261)-SUM($N1037:U1037))*'Appx 1. Ref Rates'!$U37</f>
        <v>0</v>
      </c>
      <c r="W1037" s="413">
        <f>(SUM($N261:$R261)-SUM($N1037:V1037))*'Appx 1. Ref Rates'!$U37</f>
        <v>0</v>
      </c>
      <c r="X1037" s="414">
        <f>(SUM($N261:$R261)-SUM($N1037:W1037))*'Appx 1. Ref Rates'!$U37</f>
        <v>0</v>
      </c>
      <c r="Y1037" s="413">
        <f>(SUM($N261:$R261)-SUM($N1037:X1037))*'Appx 1. Ref Rates'!$U37</f>
        <v>0</v>
      </c>
      <c r="Z1037" s="413">
        <f>(SUM($N261:$R261)-SUM($N1037:Y1037))*'Appx 1. Ref Rates'!$U37</f>
        <v>0</v>
      </c>
      <c r="AA1037" s="413">
        <f>(SUM($N261:$R261)-SUM($N1037:Z1037))*'Appx 1. Ref Rates'!$U37</f>
        <v>0</v>
      </c>
      <c r="AB1037" s="413">
        <f>(SUM($N261:$R261)-SUM($N1037:AA1037))*'Appx 1. Ref Rates'!$U37</f>
        <v>0</v>
      </c>
      <c r="AC1037" s="400">
        <f t="shared" si="325"/>
        <v>0</v>
      </c>
      <c r="AD1037" s="1743"/>
      <c r="AE1037" s="1083"/>
      <c r="AF1037" s="855"/>
      <c r="AG1037" s="528"/>
      <c r="AH1037" s="521"/>
      <c r="AI1037" s="521"/>
      <c r="AJ1037" s="521"/>
      <c r="AK1037" s="521"/>
      <c r="AL1037" s="521"/>
      <c r="AM1037" s="521"/>
      <c r="AN1037" s="521"/>
      <c r="AO1037" s="521"/>
      <c r="AP1037" s="521"/>
      <c r="AQ1037" s="521"/>
      <c r="AR1037" s="521"/>
      <c r="AS1037" s="521"/>
      <c r="AT1037" s="521"/>
      <c r="AU1037" s="521"/>
      <c r="AV1037" s="521"/>
      <c r="AW1037" s="521"/>
      <c r="AX1037" s="521"/>
      <c r="AY1037" s="521"/>
      <c r="AZ1037" s="521"/>
      <c r="BA1037" s="521"/>
      <c r="BB1037" s="521"/>
      <c r="BC1037" s="521"/>
      <c r="BD1037" s="521"/>
      <c r="BE1037" s="521"/>
      <c r="BF1037" s="521"/>
      <c r="BG1037" s="521"/>
      <c r="BH1037" s="521"/>
      <c r="BI1037" s="521"/>
      <c r="BJ1037" s="521"/>
      <c r="BK1037" s="521"/>
      <c r="BL1037" s="521"/>
      <c r="BM1037" s="521"/>
      <c r="BN1037" s="521"/>
      <c r="BO1037" s="521"/>
      <c r="BP1037" s="521"/>
      <c r="BQ1037" s="521"/>
      <c r="BR1037" s="521"/>
      <c r="BS1037" s="521"/>
      <c r="BT1037" s="521"/>
      <c r="BU1037" s="521"/>
      <c r="BV1037" s="521"/>
      <c r="BW1037" s="521"/>
      <c r="BX1037" s="521"/>
      <c r="BY1037" s="521"/>
      <c r="BZ1037" s="521"/>
      <c r="CA1037" s="521"/>
      <c r="CB1037" s="521"/>
      <c r="CC1037" s="521"/>
      <c r="CD1037" s="521"/>
      <c r="CE1037" s="521"/>
      <c r="CF1037" s="521"/>
      <c r="CG1037" s="521"/>
      <c r="CH1037" s="521"/>
      <c r="CI1037" s="521"/>
      <c r="CJ1037" s="521"/>
      <c r="CK1037" s="521"/>
      <c r="CL1037" s="521"/>
      <c r="CM1037" s="521"/>
      <c r="CN1037" s="521"/>
      <c r="CO1037" s="521"/>
      <c r="CP1037" s="521"/>
      <c r="CQ1037" s="521"/>
    </row>
    <row r="1038" spans="1:95" s="69" customFormat="1" ht="15" customHeight="1" outlineLevel="1" x14ac:dyDescent="0.2">
      <c r="A1038" s="11">
        <v>356</v>
      </c>
      <c r="B1038" s="294"/>
      <c r="C1038" s="311"/>
      <c r="D1038" s="311"/>
      <c r="E1038" s="312"/>
      <c r="F1038" s="880" t="str">
        <f>'2. CAD NCCF'!F1038:L1038</f>
        <v>RSB type 2 insured, stable, fixed term 60 day deposit</v>
      </c>
      <c r="G1038" s="881"/>
      <c r="H1038" s="881"/>
      <c r="I1038" s="881"/>
      <c r="J1038" s="881"/>
      <c r="K1038" s="881"/>
      <c r="L1038" s="882"/>
      <c r="M1038" s="400">
        <f t="shared" si="330"/>
        <v>0</v>
      </c>
      <c r="N1038" s="411">
        <f>IF(N262="",0,N262*'Appx 1. Ref Rates'!$T38)</f>
        <v>0</v>
      </c>
      <c r="O1038" s="414">
        <f>IF(O262="",0,O262*'Appx 1. Ref Rates'!$T38)</f>
        <v>0</v>
      </c>
      <c r="P1038" s="414">
        <f>IF(P262="",0,P262*'Appx 1. Ref Rates'!$T38)</f>
        <v>0</v>
      </c>
      <c r="Q1038" s="415">
        <f>IF(Q262="",0,Q262*'Appx 1. Ref Rates'!$T38)</f>
        <v>0</v>
      </c>
      <c r="R1038" s="411">
        <f>IF(R262="",0,R262*'Appx 1. Ref Rates'!$U38)</f>
        <v>0</v>
      </c>
      <c r="S1038" s="414">
        <f>IF(S262="",0,S262*'Appx 1. Ref Rates'!$U38)</f>
        <v>0</v>
      </c>
      <c r="T1038" s="414">
        <f>($R262-$R1038)*'Appx 1. Ref Rates'!$U38</f>
        <v>0</v>
      </c>
      <c r="U1038" s="414">
        <f>(SUM($N262:$Q262,$S262)-SUM($N1038:Q1038)-S1038)*'Appx 1. Ref Rates'!$U38</f>
        <v>0</v>
      </c>
      <c r="V1038" s="414">
        <f>($R262-$R1038-T1038)*'Appx 1. Ref Rates'!$U38</f>
        <v>0</v>
      </c>
      <c r="W1038" s="414">
        <f>(SUM($N262:$Q262,$S262)-SUM($N1038:$Q1038)-$S1038-$U1038)*'Appx 1. Ref Rates'!$U38</f>
        <v>0</v>
      </c>
      <c r="X1038" s="414">
        <f>($R262-$R1038-$T1038-$V1038)*'Appx 1. Ref Rates'!$U38</f>
        <v>0</v>
      </c>
      <c r="Y1038" s="414">
        <f>(SUM($N262:$Q262,$S262)-SUM($N1038:Q1038)-$S1038-$U1038-$W1038)*'Appx 1. Ref Rates'!$U38</f>
        <v>0</v>
      </c>
      <c r="Z1038" s="414">
        <f>($R262-$R1038-$T1038-$V1038-$X1038)*'Appx 1. Ref Rates'!$U38</f>
        <v>0</v>
      </c>
      <c r="AA1038" s="414">
        <f>(SUM($N262:$Q262,$S262)-SUM($N1038:Q1038)-$S1038-$U1038-$W1038-$Y1038)*'Appx 1. Ref Rates'!$U38</f>
        <v>0</v>
      </c>
      <c r="AB1038" s="414">
        <f>($R262-$R1038-$T1038-$V1038-$X1038-$Z1038)*'Appx 1. Ref Rates'!$U38</f>
        <v>0</v>
      </c>
      <c r="AC1038" s="400">
        <f t="shared" si="325"/>
        <v>0</v>
      </c>
      <c r="AD1038" s="1743"/>
      <c r="AE1038" s="1083"/>
      <c r="AF1038" s="855"/>
      <c r="AG1038" s="528"/>
      <c r="AH1038" s="521"/>
      <c r="AI1038" s="521"/>
      <c r="AJ1038" s="521"/>
      <c r="AK1038" s="521"/>
      <c r="AL1038" s="521"/>
      <c r="AM1038" s="521"/>
      <c r="AN1038" s="521"/>
      <c r="AO1038" s="521"/>
      <c r="AP1038" s="521"/>
      <c r="AQ1038" s="521"/>
      <c r="AR1038" s="521"/>
      <c r="AS1038" s="521"/>
      <c r="AT1038" s="521"/>
      <c r="AU1038" s="521"/>
      <c r="AV1038" s="521"/>
      <c r="AW1038" s="521"/>
      <c r="AX1038" s="521"/>
      <c r="AY1038" s="521"/>
      <c r="AZ1038" s="521"/>
      <c r="BA1038" s="521"/>
      <c r="BB1038" s="521"/>
      <c r="BC1038" s="521"/>
      <c r="BD1038" s="521"/>
      <c r="BE1038" s="521"/>
      <c r="BF1038" s="521"/>
      <c r="BG1038" s="521"/>
      <c r="BH1038" s="521"/>
      <c r="BI1038" s="521"/>
      <c r="BJ1038" s="521"/>
      <c r="BK1038" s="521"/>
      <c r="BL1038" s="521"/>
      <c r="BM1038" s="521"/>
      <c r="BN1038" s="521"/>
      <c r="BO1038" s="521"/>
      <c r="BP1038" s="521"/>
      <c r="BQ1038" s="521"/>
      <c r="BR1038" s="521"/>
      <c r="BS1038" s="521"/>
      <c r="BT1038" s="521"/>
      <c r="BU1038" s="521"/>
      <c r="BV1038" s="521"/>
      <c r="BW1038" s="521"/>
      <c r="BX1038" s="521"/>
      <c r="BY1038" s="521"/>
      <c r="BZ1038" s="521"/>
      <c r="CA1038" s="521"/>
      <c r="CB1038" s="521"/>
      <c r="CC1038" s="521"/>
      <c r="CD1038" s="521"/>
      <c r="CE1038" s="521"/>
      <c r="CF1038" s="521"/>
      <c r="CG1038" s="521"/>
      <c r="CH1038" s="521"/>
      <c r="CI1038" s="521"/>
      <c r="CJ1038" s="521"/>
      <c r="CK1038" s="521"/>
      <c r="CL1038" s="521"/>
      <c r="CM1038" s="521"/>
      <c r="CN1038" s="521"/>
      <c r="CO1038" s="521"/>
      <c r="CP1038" s="521"/>
      <c r="CQ1038" s="521"/>
    </row>
    <row r="1039" spans="1:95" s="69" customFormat="1" ht="15" customHeight="1" outlineLevel="1" x14ac:dyDescent="0.2">
      <c r="A1039" s="11">
        <v>357</v>
      </c>
      <c r="B1039" s="294"/>
      <c r="C1039" s="311"/>
      <c r="D1039" s="311"/>
      <c r="E1039" s="312"/>
      <c r="F1039" s="880" t="str">
        <f>'2. CAD NCCF'!F1039:L1039</f>
        <v>RSB type 2 insured, stable, fixed term 90 day deposit</v>
      </c>
      <c r="G1039" s="881"/>
      <c r="H1039" s="881"/>
      <c r="I1039" s="881"/>
      <c r="J1039" s="881"/>
      <c r="K1039" s="881"/>
      <c r="L1039" s="882"/>
      <c r="M1039" s="400">
        <f t="shared" si="330"/>
        <v>0</v>
      </c>
      <c r="N1039" s="411">
        <f>IF(N263="",0,N263*'Appx 1. Ref Rates'!$T39)</f>
        <v>0</v>
      </c>
      <c r="O1039" s="414">
        <f>IF(O263="",0,O263*'Appx 1. Ref Rates'!$T39)</f>
        <v>0</v>
      </c>
      <c r="P1039" s="414">
        <f>IF(P263="",0,P263*'Appx 1. Ref Rates'!$T39)</f>
        <v>0</v>
      </c>
      <c r="Q1039" s="415">
        <f>IF(Q263="",0,Q263*'Appx 1. Ref Rates'!$T39)</f>
        <v>0</v>
      </c>
      <c r="R1039" s="411">
        <f>IF(R263="",0,R263*'Appx 1. Ref Rates'!$U39)</f>
        <v>0</v>
      </c>
      <c r="S1039" s="414">
        <f>IF(S263="",0,S263*'Appx 1. Ref Rates'!$U39)</f>
        <v>0</v>
      </c>
      <c r="T1039" s="414">
        <f>(SUM($N263:$Q263,T263)-SUM($N1039:Q1039))*'Appx 1. Ref Rates'!$U39</f>
        <v>0</v>
      </c>
      <c r="U1039" s="414">
        <f>($R263+$U263-R1039)*'Appx 1. Ref Rates'!$U39</f>
        <v>0</v>
      </c>
      <c r="V1039" s="414">
        <f>($S263-$S1039)*'Appx 1. Ref Rates'!$U39</f>
        <v>0</v>
      </c>
      <c r="W1039" s="414">
        <f>(SUM($N263:$Q263,$T263)-SUM($N1039:$Q1039)-$T1039)*'Appx 1. Ref Rates'!$U39</f>
        <v>0</v>
      </c>
      <c r="X1039" s="414">
        <f>($R263+$U263-$R1039-$U1039)*'Appx 1. Ref Rates'!$U39</f>
        <v>0</v>
      </c>
      <c r="Y1039" s="414">
        <f>($S263-$S1039-V1039)*'Appx 1. Ref Rates'!$U39</f>
        <v>0</v>
      </c>
      <c r="Z1039" s="414">
        <f>(SUM($N263:$Q263,$T263)-SUM($N1039:Q1039)-$T1039-$W1039)*'Appx 1. Ref Rates'!$U39</f>
        <v>0</v>
      </c>
      <c r="AA1039" s="414">
        <f>($R263+$U263-$R1039-$U1039-$X1039)*'Appx 1. Ref Rates'!$U39</f>
        <v>0</v>
      </c>
      <c r="AB1039" s="414">
        <f>($S263-$S1039-V1039-Y1039)*'Appx 1. Ref Rates'!$U39</f>
        <v>0</v>
      </c>
      <c r="AC1039" s="400">
        <f t="shared" si="325"/>
        <v>0</v>
      </c>
      <c r="AD1039" s="1743"/>
      <c r="AE1039" s="1083"/>
      <c r="AF1039" s="855"/>
      <c r="AG1039" s="528"/>
      <c r="AH1039" s="521"/>
      <c r="AI1039" s="521"/>
      <c r="AJ1039" s="521"/>
      <c r="AK1039" s="521"/>
      <c r="AL1039" s="521"/>
      <c r="AM1039" s="521"/>
      <c r="AN1039" s="521"/>
      <c r="AO1039" s="521"/>
      <c r="AP1039" s="521"/>
      <c r="AQ1039" s="521"/>
      <c r="AR1039" s="521"/>
      <c r="AS1039" s="521"/>
      <c r="AT1039" s="521"/>
      <c r="AU1039" s="521"/>
      <c r="AV1039" s="521"/>
      <c r="AW1039" s="521"/>
      <c r="AX1039" s="521"/>
      <c r="AY1039" s="521"/>
      <c r="AZ1039" s="521"/>
      <c r="BA1039" s="521"/>
      <c r="BB1039" s="521"/>
      <c r="BC1039" s="521"/>
      <c r="BD1039" s="521"/>
      <c r="BE1039" s="521"/>
      <c r="BF1039" s="521"/>
      <c r="BG1039" s="521"/>
      <c r="BH1039" s="521"/>
      <c r="BI1039" s="521"/>
      <c r="BJ1039" s="521"/>
      <c r="BK1039" s="521"/>
      <c r="BL1039" s="521"/>
      <c r="BM1039" s="521"/>
      <c r="BN1039" s="521"/>
      <c r="BO1039" s="521"/>
      <c r="BP1039" s="521"/>
      <c r="BQ1039" s="521"/>
      <c r="BR1039" s="521"/>
      <c r="BS1039" s="521"/>
      <c r="BT1039" s="521"/>
      <c r="BU1039" s="521"/>
      <c r="BV1039" s="521"/>
      <c r="BW1039" s="521"/>
      <c r="BX1039" s="521"/>
      <c r="BY1039" s="521"/>
      <c r="BZ1039" s="521"/>
      <c r="CA1039" s="521"/>
      <c r="CB1039" s="521"/>
      <c r="CC1039" s="521"/>
      <c r="CD1039" s="521"/>
      <c r="CE1039" s="521"/>
      <c r="CF1039" s="521"/>
      <c r="CG1039" s="521"/>
      <c r="CH1039" s="521"/>
      <c r="CI1039" s="521"/>
      <c r="CJ1039" s="521"/>
      <c r="CK1039" s="521"/>
      <c r="CL1039" s="521"/>
      <c r="CM1039" s="521"/>
      <c r="CN1039" s="521"/>
      <c r="CO1039" s="521"/>
      <c r="CP1039" s="521"/>
      <c r="CQ1039" s="521"/>
    </row>
    <row r="1040" spans="1:95" s="69" customFormat="1" ht="15" customHeight="1" outlineLevel="1" x14ac:dyDescent="0.2">
      <c r="A1040" s="11">
        <v>358</v>
      </c>
      <c r="B1040" s="294"/>
      <c r="C1040" s="311"/>
      <c r="D1040" s="311"/>
      <c r="E1040" s="312"/>
      <c r="F1040" s="880" t="str">
        <f>'2. CAD NCCF'!F1040:L1040</f>
        <v>RSB type 2 insured, stable, fixed term 180 day deposit</v>
      </c>
      <c r="G1040" s="881"/>
      <c r="H1040" s="881"/>
      <c r="I1040" s="881"/>
      <c r="J1040" s="881"/>
      <c r="K1040" s="881"/>
      <c r="L1040" s="882"/>
      <c r="M1040" s="400">
        <f t="shared" si="330"/>
        <v>0</v>
      </c>
      <c r="N1040" s="411">
        <f>IF(N264="",0,N264*'Appx 1. Ref Rates'!$T40)</f>
        <v>0</v>
      </c>
      <c r="O1040" s="414">
        <f>IF(O264="",0,O264*'Appx 1. Ref Rates'!$T40)</f>
        <v>0</v>
      </c>
      <c r="P1040" s="414">
        <f>IF(P264="",0,P264*'Appx 1. Ref Rates'!$T40)</f>
        <v>0</v>
      </c>
      <c r="Q1040" s="415">
        <f>IF(Q264="",0,Q264*'Appx 1. Ref Rates'!$T40)</f>
        <v>0</v>
      </c>
      <c r="R1040" s="411">
        <f>IF(R264="",0,R264*'Appx 1. Ref Rates'!$U40)</f>
        <v>0</v>
      </c>
      <c r="S1040" s="414">
        <f>IF(S264="",0,S264*'Appx 1. Ref Rates'!$U40)</f>
        <v>0</v>
      </c>
      <c r="T1040" s="414">
        <f>IF(T264="",0,T264*'Appx 1. Ref Rates'!$U40)</f>
        <v>0</v>
      </c>
      <c r="U1040" s="414">
        <f>IF(U264="",0,U264*'Appx 1. Ref Rates'!$U40)</f>
        <v>0</v>
      </c>
      <c r="V1040" s="414">
        <f>IF(V264="",0,V264*'Appx 1. Ref Rates'!$U40)</f>
        <v>0</v>
      </c>
      <c r="W1040" s="414">
        <f>(SUM($N264:$Q264,$W264)-SUM($N1040:$Q1040))*'Appx 1. Ref Rates'!$U40</f>
        <v>0</v>
      </c>
      <c r="X1040" s="414">
        <f>($R264+$X264-R1040)*'Appx 1. Ref Rates'!$U40</f>
        <v>0</v>
      </c>
      <c r="Y1040" s="414">
        <f>($S264+$Y264-S1040)*'Appx 1. Ref Rates'!$U40</f>
        <v>0</v>
      </c>
      <c r="Z1040" s="414">
        <f>($T264-$T1040)*'Appx 1. Ref Rates'!$U40</f>
        <v>0</v>
      </c>
      <c r="AA1040" s="414">
        <f>($U264-$U1040)*'Appx 1. Ref Rates'!$U40</f>
        <v>0</v>
      </c>
      <c r="AB1040" s="414">
        <f>($V264-$V1040)*'Appx 1. Ref Rates'!$U40</f>
        <v>0</v>
      </c>
      <c r="AC1040" s="400">
        <f t="shared" si="325"/>
        <v>0</v>
      </c>
      <c r="AD1040" s="1743"/>
      <c r="AE1040" s="1083"/>
      <c r="AF1040" s="855"/>
      <c r="AG1040" s="528"/>
      <c r="AH1040" s="521"/>
      <c r="AI1040" s="521"/>
      <c r="AJ1040" s="521"/>
      <c r="AK1040" s="521"/>
      <c r="AL1040" s="521"/>
      <c r="AM1040" s="521"/>
      <c r="AN1040" s="521"/>
      <c r="AO1040" s="521"/>
      <c r="AP1040" s="521"/>
      <c r="AQ1040" s="521"/>
      <c r="AR1040" s="521"/>
      <c r="AS1040" s="521"/>
      <c r="AT1040" s="521"/>
      <c r="AU1040" s="521"/>
      <c r="AV1040" s="521"/>
      <c r="AW1040" s="521"/>
      <c r="AX1040" s="521"/>
      <c r="AY1040" s="521"/>
      <c r="AZ1040" s="521"/>
      <c r="BA1040" s="521"/>
      <c r="BB1040" s="521"/>
      <c r="BC1040" s="521"/>
      <c r="BD1040" s="521"/>
      <c r="BE1040" s="521"/>
      <c r="BF1040" s="521"/>
      <c r="BG1040" s="521"/>
      <c r="BH1040" s="521"/>
      <c r="BI1040" s="521"/>
      <c r="BJ1040" s="521"/>
      <c r="BK1040" s="521"/>
      <c r="BL1040" s="521"/>
      <c r="BM1040" s="521"/>
      <c r="BN1040" s="521"/>
      <c r="BO1040" s="521"/>
      <c r="BP1040" s="521"/>
      <c r="BQ1040" s="521"/>
      <c r="BR1040" s="521"/>
      <c r="BS1040" s="521"/>
      <c r="BT1040" s="521"/>
      <c r="BU1040" s="521"/>
      <c r="BV1040" s="521"/>
      <c r="BW1040" s="521"/>
      <c r="BX1040" s="521"/>
      <c r="BY1040" s="521"/>
      <c r="BZ1040" s="521"/>
      <c r="CA1040" s="521"/>
      <c r="CB1040" s="521"/>
      <c r="CC1040" s="521"/>
      <c r="CD1040" s="521"/>
      <c r="CE1040" s="521"/>
      <c r="CF1040" s="521"/>
      <c r="CG1040" s="521"/>
      <c r="CH1040" s="521"/>
      <c r="CI1040" s="521"/>
      <c r="CJ1040" s="521"/>
      <c r="CK1040" s="521"/>
      <c r="CL1040" s="521"/>
      <c r="CM1040" s="521"/>
      <c r="CN1040" s="521"/>
      <c r="CO1040" s="521"/>
      <c r="CP1040" s="521"/>
      <c r="CQ1040" s="521"/>
    </row>
    <row r="1041" spans="1:95" s="69" customFormat="1" ht="15" customHeight="1" outlineLevel="1" x14ac:dyDescent="0.2">
      <c r="A1041" s="11">
        <v>359</v>
      </c>
      <c r="B1041" s="294"/>
      <c r="C1041" s="311"/>
      <c r="D1041" s="311"/>
      <c r="E1041" s="312"/>
      <c r="F1041" s="880" t="str">
        <f>'2. CAD NCCF'!F1041:L1041</f>
        <v>RSB type 2 insured, stable, fixed term 1 year deposit</v>
      </c>
      <c r="G1041" s="881"/>
      <c r="H1041" s="881"/>
      <c r="I1041" s="881"/>
      <c r="J1041" s="881"/>
      <c r="K1041" s="881"/>
      <c r="L1041" s="882"/>
      <c r="M1041" s="400">
        <f t="shared" si="330"/>
        <v>0</v>
      </c>
      <c r="N1041" s="411">
        <f>IF(N265="",0,N265*'Appx 1. Ref Rates'!$T41)</f>
        <v>0</v>
      </c>
      <c r="O1041" s="414">
        <f>IF(O265="",0,O265*'Appx 1. Ref Rates'!$T41)</f>
        <v>0</v>
      </c>
      <c r="P1041" s="414">
        <f>IF(P265="",0,P265*'Appx 1. Ref Rates'!$T41)</f>
        <v>0</v>
      </c>
      <c r="Q1041" s="415">
        <f>IF(Q265="",0,Q265*'Appx 1. Ref Rates'!$T41)</f>
        <v>0</v>
      </c>
      <c r="R1041" s="412">
        <f>IF(R265="",0,R265*'Appx 1. Ref Rates'!$U41)</f>
        <v>0</v>
      </c>
      <c r="S1041" s="414">
        <f>IF(S265="",0,S265*'Appx 1. Ref Rates'!$U41)</f>
        <v>0</v>
      </c>
      <c r="T1041" s="414">
        <f>IF(T265="",0,T265*'Appx 1. Ref Rates'!$U41)</f>
        <v>0</v>
      </c>
      <c r="U1041" s="414">
        <f>IF(U265="",0,U265*'Appx 1. Ref Rates'!$U41)</f>
        <v>0</v>
      </c>
      <c r="V1041" s="414">
        <f>IF(V265="",0,V265*'Appx 1. Ref Rates'!$U41)</f>
        <v>0</v>
      </c>
      <c r="W1041" s="414">
        <f>IF(W265="",0,W265*'Appx 1. Ref Rates'!$U41)</f>
        <v>0</v>
      </c>
      <c r="X1041" s="414">
        <f>IF(X265="",0,X265*'Appx 1. Ref Rates'!$U41)</f>
        <v>0</v>
      </c>
      <c r="Y1041" s="414">
        <f>IF(Y265="",0,Y265*'Appx 1. Ref Rates'!$U41)</f>
        <v>0</v>
      </c>
      <c r="Z1041" s="414">
        <f>IF(Z265="",0,Z265*'Appx 1. Ref Rates'!$U41)</f>
        <v>0</v>
      </c>
      <c r="AA1041" s="414">
        <f>IF(AA265="",0,AA265*'Appx 1. Ref Rates'!$U41)</f>
        <v>0</v>
      </c>
      <c r="AB1041" s="413">
        <f>IF(AB265="",0,AB265*'Appx 1. Ref Rates'!$U41)</f>
        <v>0</v>
      </c>
      <c r="AC1041" s="400">
        <f t="shared" si="325"/>
        <v>0</v>
      </c>
      <c r="AD1041" s="1743"/>
      <c r="AE1041" s="1083"/>
      <c r="AF1041" s="855"/>
      <c r="AG1041" s="528"/>
      <c r="AH1041" s="521"/>
      <c r="AI1041" s="521"/>
      <c r="AJ1041" s="521"/>
      <c r="AK1041" s="521"/>
      <c r="AL1041" s="521"/>
      <c r="AM1041" s="521"/>
      <c r="AN1041" s="521"/>
      <c r="AO1041" s="521"/>
      <c r="AP1041" s="521"/>
      <c r="AQ1041" s="521"/>
      <c r="AR1041" s="521"/>
      <c r="AS1041" s="521"/>
      <c r="AT1041" s="521"/>
      <c r="AU1041" s="521"/>
      <c r="AV1041" s="521"/>
      <c r="AW1041" s="521"/>
      <c r="AX1041" s="521"/>
      <c r="AY1041" s="521"/>
      <c r="AZ1041" s="521"/>
      <c r="BA1041" s="521"/>
      <c r="BB1041" s="521"/>
      <c r="BC1041" s="521"/>
      <c r="BD1041" s="521"/>
      <c r="BE1041" s="521"/>
      <c r="BF1041" s="521"/>
      <c r="BG1041" s="521"/>
      <c r="BH1041" s="521"/>
      <c r="BI1041" s="521"/>
      <c r="BJ1041" s="521"/>
      <c r="BK1041" s="521"/>
      <c r="BL1041" s="521"/>
      <c r="BM1041" s="521"/>
      <c r="BN1041" s="521"/>
      <c r="BO1041" s="521"/>
      <c r="BP1041" s="521"/>
      <c r="BQ1041" s="521"/>
      <c r="BR1041" s="521"/>
      <c r="BS1041" s="521"/>
      <c r="BT1041" s="521"/>
      <c r="BU1041" s="521"/>
      <c r="BV1041" s="521"/>
      <c r="BW1041" s="521"/>
      <c r="BX1041" s="521"/>
      <c r="BY1041" s="521"/>
      <c r="BZ1041" s="521"/>
      <c r="CA1041" s="521"/>
      <c r="CB1041" s="521"/>
      <c r="CC1041" s="521"/>
      <c r="CD1041" s="521"/>
      <c r="CE1041" s="521"/>
      <c r="CF1041" s="521"/>
      <c r="CG1041" s="521"/>
      <c r="CH1041" s="521"/>
      <c r="CI1041" s="521"/>
      <c r="CJ1041" s="521"/>
      <c r="CK1041" s="521"/>
      <c r="CL1041" s="521"/>
      <c r="CM1041" s="521"/>
      <c r="CN1041" s="521"/>
      <c r="CO1041" s="521"/>
      <c r="CP1041" s="521"/>
      <c r="CQ1041" s="521"/>
    </row>
    <row r="1042" spans="1:95" s="69" customFormat="1" ht="15" customHeight="1" outlineLevel="1" x14ac:dyDescent="0.2">
      <c r="A1042" s="11">
        <v>360</v>
      </c>
      <c r="B1042" s="294"/>
      <c r="C1042" s="257"/>
      <c r="D1042" s="257"/>
      <c r="E1042" s="258"/>
      <c r="F1042" s="880" t="str">
        <f>'2. CAD NCCF'!F1042:L1042</f>
        <v>RSB type 2 insured, stable, fixed term &gt; 1 year deposit</v>
      </c>
      <c r="G1042" s="881"/>
      <c r="H1042" s="881"/>
      <c r="I1042" s="881"/>
      <c r="J1042" s="881"/>
      <c r="K1042" s="881"/>
      <c r="L1042" s="882"/>
      <c r="M1042" s="400">
        <f t="shared" si="330"/>
        <v>0</v>
      </c>
      <c r="N1042" s="411">
        <f>IF(N266="",0,N266*'Appx 1. Ref Rates'!$T42)</f>
        <v>0</v>
      </c>
      <c r="O1042" s="414">
        <f>IF(O266="",0,O266*'Appx 1. Ref Rates'!$T42)</f>
        <v>0</v>
      </c>
      <c r="P1042" s="414">
        <f>IF(P266="",0,P266*'Appx 1. Ref Rates'!$T42)</f>
        <v>0</v>
      </c>
      <c r="Q1042" s="415">
        <f>IF(Q266="",0,Q266*'Appx 1. Ref Rates'!$T42)</f>
        <v>0</v>
      </c>
      <c r="R1042" s="412">
        <f>IF(R266="",0,R266*'Appx 1. Ref Rates'!$U42)</f>
        <v>0</v>
      </c>
      <c r="S1042" s="414">
        <f>IF(S266="",0,S266*'Appx 1. Ref Rates'!$U42)</f>
        <v>0</v>
      </c>
      <c r="T1042" s="414">
        <f>IF(T266="",0,T266*'Appx 1. Ref Rates'!$U42)</f>
        <v>0</v>
      </c>
      <c r="U1042" s="414">
        <f>IF(U266="",0,U266*'Appx 1. Ref Rates'!$U42)</f>
        <v>0</v>
      </c>
      <c r="V1042" s="414">
        <f>IF(V266="",0,V266*'Appx 1. Ref Rates'!$U42)</f>
        <v>0</v>
      </c>
      <c r="W1042" s="414">
        <f>IF(W266="",0,W266*'Appx 1. Ref Rates'!$U42)</f>
        <v>0</v>
      </c>
      <c r="X1042" s="414">
        <f>IF(X266="",0,X266*'Appx 1. Ref Rates'!$U42)</f>
        <v>0</v>
      </c>
      <c r="Y1042" s="414">
        <f>IF(Y266="",0,Y266*'Appx 1. Ref Rates'!$U42)</f>
        <v>0</v>
      </c>
      <c r="Z1042" s="414">
        <f>IF(Z266="",0,Z266*'Appx 1. Ref Rates'!$U42)</f>
        <v>0</v>
      </c>
      <c r="AA1042" s="414">
        <f>IF(AA266="",0,AA266*'Appx 1. Ref Rates'!$U42)</f>
        <v>0</v>
      </c>
      <c r="AB1042" s="413">
        <f>IF(AB266="",0,AB266*'Appx 1. Ref Rates'!$U42)</f>
        <v>0</v>
      </c>
      <c r="AC1042" s="400">
        <f t="shared" si="325"/>
        <v>0</v>
      </c>
      <c r="AD1042" s="1743"/>
      <c r="AE1042" s="1083"/>
      <c r="AF1042" s="855"/>
      <c r="AG1042" s="528"/>
      <c r="AH1042" s="521"/>
      <c r="AI1042" s="521"/>
      <c r="AJ1042" s="521"/>
      <c r="AK1042" s="521"/>
      <c r="AL1042" s="521"/>
      <c r="AM1042" s="521"/>
      <c r="AN1042" s="521"/>
      <c r="AO1042" s="521"/>
      <c r="AP1042" s="521"/>
      <c r="AQ1042" s="521"/>
      <c r="AR1042" s="521"/>
      <c r="AS1042" s="521"/>
      <c r="AT1042" s="521"/>
      <c r="AU1042" s="521"/>
      <c r="AV1042" s="521"/>
      <c r="AW1042" s="521"/>
      <c r="AX1042" s="521"/>
      <c r="AY1042" s="521"/>
      <c r="AZ1042" s="521"/>
      <c r="BA1042" s="521"/>
      <c r="BB1042" s="521"/>
      <c r="BC1042" s="521"/>
      <c r="BD1042" s="521"/>
      <c r="BE1042" s="521"/>
      <c r="BF1042" s="521"/>
      <c r="BG1042" s="521"/>
      <c r="BH1042" s="521"/>
      <c r="BI1042" s="521"/>
      <c r="BJ1042" s="521"/>
      <c r="BK1042" s="521"/>
      <c r="BL1042" s="521"/>
      <c r="BM1042" s="521"/>
      <c r="BN1042" s="521"/>
      <c r="BO1042" s="521"/>
      <c r="BP1042" s="521"/>
      <c r="BQ1042" s="521"/>
      <c r="BR1042" s="521"/>
      <c r="BS1042" s="521"/>
      <c r="BT1042" s="521"/>
      <c r="BU1042" s="521"/>
      <c r="BV1042" s="521"/>
      <c r="BW1042" s="521"/>
      <c r="BX1042" s="521"/>
      <c r="BY1042" s="521"/>
      <c r="BZ1042" s="521"/>
      <c r="CA1042" s="521"/>
      <c r="CB1042" s="521"/>
      <c r="CC1042" s="521"/>
      <c r="CD1042" s="521"/>
      <c r="CE1042" s="521"/>
      <c r="CF1042" s="521"/>
      <c r="CG1042" s="521"/>
      <c r="CH1042" s="521"/>
      <c r="CI1042" s="521"/>
      <c r="CJ1042" s="521"/>
      <c r="CK1042" s="521"/>
      <c r="CL1042" s="521"/>
      <c r="CM1042" s="521"/>
      <c r="CN1042" s="521"/>
      <c r="CO1042" s="521"/>
      <c r="CP1042" s="521"/>
      <c r="CQ1042" s="521"/>
    </row>
    <row r="1043" spans="1:95" s="69" customFormat="1" ht="15" customHeight="1" outlineLevel="1" x14ac:dyDescent="0.2">
      <c r="A1043" s="11">
        <v>361</v>
      </c>
      <c r="B1043" s="294"/>
      <c r="C1043" s="257"/>
      <c r="D1043" s="265"/>
      <c r="E1043" s="877" t="str">
        <f>'2. CAD NCCF'!E1043:L1043</f>
        <v>RSB fixed term deposits - Type 2 insured, less stable</v>
      </c>
      <c r="F1043" s="878"/>
      <c r="G1043" s="878"/>
      <c r="H1043" s="878"/>
      <c r="I1043" s="878"/>
      <c r="J1043" s="878"/>
      <c r="K1043" s="878"/>
      <c r="L1043" s="879"/>
      <c r="M1043" s="399">
        <f>SUBTOTAL(9,M1044:M1049)</f>
        <v>0</v>
      </c>
      <c r="N1043" s="402">
        <f t="shared" ref="N1043:AC1043" si="331">SUBTOTAL(9,N1044:N1049)</f>
        <v>0</v>
      </c>
      <c r="O1043" s="406">
        <f t="shared" si="331"/>
        <v>0</v>
      </c>
      <c r="P1043" s="405">
        <f t="shared" si="331"/>
        <v>0</v>
      </c>
      <c r="Q1043" s="407">
        <f t="shared" si="331"/>
        <v>0</v>
      </c>
      <c r="R1043" s="402">
        <f t="shared" si="331"/>
        <v>0</v>
      </c>
      <c r="S1043" s="406">
        <f t="shared" si="331"/>
        <v>0</v>
      </c>
      <c r="T1043" s="405">
        <f t="shared" si="331"/>
        <v>0</v>
      </c>
      <c r="U1043" s="405">
        <f t="shared" si="331"/>
        <v>0</v>
      </c>
      <c r="V1043" s="405">
        <f t="shared" si="331"/>
        <v>0</v>
      </c>
      <c r="W1043" s="405">
        <f t="shared" si="331"/>
        <v>0</v>
      </c>
      <c r="X1043" s="405">
        <f t="shared" si="331"/>
        <v>0</v>
      </c>
      <c r="Y1043" s="405">
        <f t="shared" si="331"/>
        <v>0</v>
      </c>
      <c r="Z1043" s="405">
        <f t="shared" si="331"/>
        <v>0</v>
      </c>
      <c r="AA1043" s="405">
        <f t="shared" si="331"/>
        <v>0</v>
      </c>
      <c r="AB1043" s="403">
        <f t="shared" si="331"/>
        <v>0</v>
      </c>
      <c r="AC1043" s="407">
        <f t="shared" si="331"/>
        <v>0</v>
      </c>
      <c r="AD1043" s="1743"/>
      <c r="AE1043" s="1083"/>
      <c r="AF1043" s="855"/>
      <c r="AG1043" s="528"/>
      <c r="AH1043" s="521"/>
      <c r="AI1043" s="521"/>
      <c r="AJ1043" s="521"/>
      <c r="AK1043" s="521"/>
      <c r="AL1043" s="521"/>
      <c r="AM1043" s="521"/>
      <c r="AN1043" s="521"/>
      <c r="AO1043" s="521"/>
      <c r="AP1043" s="521"/>
      <c r="AQ1043" s="521"/>
      <c r="AR1043" s="521"/>
      <c r="AS1043" s="521"/>
      <c r="AT1043" s="521"/>
      <c r="AU1043" s="521"/>
      <c r="AV1043" s="521"/>
      <c r="AW1043" s="521"/>
      <c r="AX1043" s="521"/>
      <c r="AY1043" s="521"/>
      <c r="AZ1043" s="521"/>
      <c r="BA1043" s="521"/>
      <c r="BB1043" s="521"/>
      <c r="BC1043" s="521"/>
      <c r="BD1043" s="521"/>
      <c r="BE1043" s="521"/>
      <c r="BF1043" s="521"/>
      <c r="BG1043" s="521"/>
      <c r="BH1043" s="521"/>
      <c r="BI1043" s="521"/>
      <c r="BJ1043" s="521"/>
      <c r="BK1043" s="521"/>
      <c r="BL1043" s="521"/>
      <c r="BM1043" s="521"/>
      <c r="BN1043" s="521"/>
      <c r="BO1043" s="521"/>
      <c r="BP1043" s="521"/>
      <c r="BQ1043" s="521"/>
      <c r="BR1043" s="521"/>
      <c r="BS1043" s="521"/>
      <c r="BT1043" s="521"/>
      <c r="BU1043" s="521"/>
      <c r="BV1043" s="521"/>
      <c r="BW1043" s="521"/>
      <c r="BX1043" s="521"/>
      <c r="BY1043" s="521"/>
      <c r="BZ1043" s="521"/>
      <c r="CA1043" s="521"/>
      <c r="CB1043" s="521"/>
      <c r="CC1043" s="521"/>
      <c r="CD1043" s="521"/>
      <c r="CE1043" s="521"/>
      <c r="CF1043" s="521"/>
      <c r="CG1043" s="521"/>
      <c r="CH1043" s="521"/>
      <c r="CI1043" s="521"/>
      <c r="CJ1043" s="521"/>
      <c r="CK1043" s="521"/>
      <c r="CL1043" s="521"/>
      <c r="CM1043" s="521"/>
      <c r="CN1043" s="521"/>
      <c r="CO1043" s="521"/>
      <c r="CP1043" s="521"/>
      <c r="CQ1043" s="521"/>
    </row>
    <row r="1044" spans="1:95" s="69" customFormat="1" ht="15" customHeight="1" outlineLevel="1" x14ac:dyDescent="0.2">
      <c r="A1044" s="11">
        <v>362</v>
      </c>
      <c r="B1044" s="294"/>
      <c r="C1044" s="311"/>
      <c r="D1044" s="311"/>
      <c r="E1044" s="312"/>
      <c r="F1044" s="880" t="str">
        <f>'2. CAD NCCF'!F1044:L1044</f>
        <v>RSB type 2 insured, less stable, fixed term 30 day deposit</v>
      </c>
      <c r="G1044" s="881"/>
      <c r="H1044" s="881"/>
      <c r="I1044" s="881"/>
      <c r="J1044" s="881"/>
      <c r="K1044" s="881"/>
      <c r="L1044" s="882"/>
      <c r="M1044" s="400">
        <f t="shared" ref="M1044:M1049" si="332">M268</f>
        <v>0</v>
      </c>
      <c r="N1044" s="411">
        <f>IF(N268="",0,N268*'Appx 1. Ref Rates'!$T44)</f>
        <v>0</v>
      </c>
      <c r="O1044" s="414">
        <f>IF(O268="",0,O268*'Appx 1. Ref Rates'!$T44)</f>
        <v>0</v>
      </c>
      <c r="P1044" s="414">
        <f>IF(P268="",0,P268*'Appx 1. Ref Rates'!$T44)</f>
        <v>0</v>
      </c>
      <c r="Q1044" s="415">
        <f>IF(Q268="",0,Q268*'Appx 1. Ref Rates'!$T44)</f>
        <v>0</v>
      </c>
      <c r="R1044" s="411">
        <f>(SUM($N268:$R268)-SUM($N1044:Q1044))*'Appx 1. Ref Rates'!$U44</f>
        <v>0</v>
      </c>
      <c r="S1044" s="413">
        <f>(SUM($N268:$R268)-SUM($N1044:R1044))*'Appx 1. Ref Rates'!$U44</f>
        <v>0</v>
      </c>
      <c r="T1044" s="413">
        <f>(SUM($N268:$R268)-SUM($N1044:S1044))*'Appx 1. Ref Rates'!$U44</f>
        <v>0</v>
      </c>
      <c r="U1044" s="413">
        <f>(SUM($N268:$R268)-SUM($N1044:T1044))*'Appx 1. Ref Rates'!$U44</f>
        <v>0</v>
      </c>
      <c r="V1044" s="413">
        <f>(SUM($N268:$R268)-SUM($N1044:U1044))*'Appx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f>
        <v>0</v>
      </c>
      <c r="AA1044" s="413">
        <f>(SUM($N268:$R268)-SUM($N1044:Z1044))*'Appx 1. Ref Rates'!$U44</f>
        <v>0</v>
      </c>
      <c r="AB1044" s="413">
        <f>(SUM($N268:$R268)-SUM($N1044:AA1044))*'Appx 1. Ref Rates'!$U44</f>
        <v>0</v>
      </c>
      <c r="AC1044" s="400">
        <f t="shared" si="325"/>
        <v>0</v>
      </c>
      <c r="AD1044" s="1743"/>
      <c r="AE1044" s="1083"/>
      <c r="AF1044" s="855"/>
      <c r="AG1044" s="528"/>
      <c r="AH1044" s="521"/>
      <c r="AI1044" s="521"/>
      <c r="AJ1044" s="521"/>
      <c r="AK1044" s="521"/>
      <c r="AL1044" s="521"/>
      <c r="AM1044" s="521"/>
      <c r="AN1044" s="521"/>
      <c r="AO1044" s="521"/>
      <c r="AP1044" s="521"/>
      <c r="AQ1044" s="521"/>
      <c r="AR1044" s="521"/>
      <c r="AS1044" s="521"/>
      <c r="AT1044" s="521"/>
      <c r="AU1044" s="521"/>
      <c r="AV1044" s="521"/>
      <c r="AW1044" s="521"/>
      <c r="AX1044" s="521"/>
      <c r="AY1044" s="521"/>
      <c r="AZ1044" s="521"/>
      <c r="BA1044" s="521"/>
      <c r="BB1044" s="521"/>
      <c r="BC1044" s="521"/>
      <c r="BD1044" s="521"/>
      <c r="BE1044" s="521"/>
      <c r="BF1044" s="521"/>
      <c r="BG1044" s="521"/>
      <c r="BH1044" s="521"/>
      <c r="BI1044" s="521"/>
      <c r="BJ1044" s="521"/>
      <c r="BK1044" s="521"/>
      <c r="BL1044" s="521"/>
      <c r="BM1044" s="521"/>
      <c r="BN1044" s="521"/>
      <c r="BO1044" s="521"/>
      <c r="BP1044" s="521"/>
      <c r="BQ1044" s="521"/>
      <c r="BR1044" s="521"/>
      <c r="BS1044" s="521"/>
      <c r="BT1044" s="521"/>
      <c r="BU1044" s="521"/>
      <c r="BV1044" s="521"/>
      <c r="BW1044" s="521"/>
      <c r="BX1044" s="521"/>
      <c r="BY1044" s="521"/>
      <c r="BZ1044" s="521"/>
      <c r="CA1044" s="521"/>
      <c r="CB1044" s="521"/>
      <c r="CC1044" s="521"/>
      <c r="CD1044" s="521"/>
      <c r="CE1044" s="521"/>
      <c r="CF1044" s="521"/>
      <c r="CG1044" s="521"/>
      <c r="CH1044" s="521"/>
      <c r="CI1044" s="521"/>
      <c r="CJ1044" s="521"/>
      <c r="CK1044" s="521"/>
      <c r="CL1044" s="521"/>
      <c r="CM1044" s="521"/>
      <c r="CN1044" s="521"/>
      <c r="CO1044" s="521"/>
      <c r="CP1044" s="521"/>
      <c r="CQ1044" s="521"/>
    </row>
    <row r="1045" spans="1:95" s="69" customFormat="1" ht="15" customHeight="1" outlineLevel="1" x14ac:dyDescent="0.2">
      <c r="A1045" s="11">
        <v>363</v>
      </c>
      <c r="B1045" s="294"/>
      <c r="C1045" s="311"/>
      <c r="D1045" s="311"/>
      <c r="E1045" s="312"/>
      <c r="F1045" s="880" t="str">
        <f>'2. CAD NCCF'!F1045:L1045</f>
        <v>RSB type 2 insured, less stable, fixed term 60 day deposit</v>
      </c>
      <c r="G1045" s="881"/>
      <c r="H1045" s="881"/>
      <c r="I1045" s="881"/>
      <c r="J1045" s="881"/>
      <c r="K1045" s="881"/>
      <c r="L1045" s="882"/>
      <c r="M1045" s="400">
        <f t="shared" si="332"/>
        <v>0</v>
      </c>
      <c r="N1045" s="411">
        <f>IF(N269="",0,N269*'Appx 1. Ref Rates'!$T45)</f>
        <v>0</v>
      </c>
      <c r="O1045" s="414">
        <f>IF(O269="",0,O269*'Appx 1. Ref Rates'!$T45)</f>
        <v>0</v>
      </c>
      <c r="P1045" s="414">
        <f>IF(P269="",0,P269*'Appx 1. Ref Rates'!$T45)</f>
        <v>0</v>
      </c>
      <c r="Q1045" s="415">
        <f>IF(Q269="",0,Q269*'Appx 1. Ref Rates'!$T45)</f>
        <v>0</v>
      </c>
      <c r="R1045" s="411">
        <f>IF(R269="",0,R269*'Appx 1. Ref Rates'!$U45)</f>
        <v>0</v>
      </c>
      <c r="S1045" s="414">
        <f>IF(S269="",0,S269*'Appx 1. Ref Rates'!$U45)</f>
        <v>0</v>
      </c>
      <c r="T1045" s="414">
        <f>($R269-$R1045)*'Appx 1. Ref Rates'!$U45</f>
        <v>0</v>
      </c>
      <c r="U1045" s="414">
        <f>(SUM($N269:$Q269,$S269)-SUM($N1045:Q1045)-S1045)*'Appx 1. Ref Rates'!$U45</f>
        <v>0</v>
      </c>
      <c r="V1045" s="414">
        <f>($R269-$R1045-T1045)*'Appx 1. Ref Rates'!$U45</f>
        <v>0</v>
      </c>
      <c r="W1045" s="414">
        <f>(SUM($N269:$Q269,$S269)-SUM($N1045:$Q1045)-$S1045-$U1045)*'Appx 1. Ref Rates'!$U45</f>
        <v>0</v>
      </c>
      <c r="X1045" s="414">
        <f>($R269-$R1045-$T1045-$V1045)*'Appx 1. Ref Rates'!$U45</f>
        <v>0</v>
      </c>
      <c r="Y1045" s="414">
        <f>(SUM($N269:$Q269,$S269)-SUM($N1045:Q1045)-$S1045-$U1045-$W1045)*'Appx 1. Ref Rates'!$U45</f>
        <v>0</v>
      </c>
      <c r="Z1045" s="414">
        <f>($R269-$R1045-$T1045-$V1045-$X1045)*'Appx 1. Ref Rates'!$U45</f>
        <v>0</v>
      </c>
      <c r="AA1045" s="414">
        <f>(SUM($N269:$Q269,$S269)-SUM($N1045:Q1045)-$S1045-$U1045-$W1045-$Y1045)*'Appx 1. Ref Rates'!$U45</f>
        <v>0</v>
      </c>
      <c r="AB1045" s="414">
        <f>($R269-$R1045-$T1045-$V1045-$X1045-$Z1045)*'Appx 1. Ref Rates'!$U45</f>
        <v>0</v>
      </c>
      <c r="AC1045" s="400">
        <f t="shared" si="325"/>
        <v>0</v>
      </c>
      <c r="AD1045" s="1743"/>
      <c r="AE1045" s="1083"/>
      <c r="AF1045" s="855"/>
      <c r="AG1045" s="528"/>
      <c r="AH1045" s="521"/>
      <c r="AI1045" s="521"/>
      <c r="AJ1045" s="521"/>
      <c r="AK1045" s="521"/>
      <c r="AL1045" s="521"/>
      <c r="AM1045" s="521"/>
      <c r="AN1045" s="521"/>
      <c r="AO1045" s="521"/>
      <c r="AP1045" s="521"/>
      <c r="AQ1045" s="521"/>
      <c r="AR1045" s="521"/>
      <c r="AS1045" s="521"/>
      <c r="AT1045" s="521"/>
      <c r="AU1045" s="521"/>
      <c r="AV1045" s="521"/>
      <c r="AW1045" s="521"/>
      <c r="AX1045" s="521"/>
      <c r="AY1045" s="521"/>
      <c r="AZ1045" s="521"/>
      <c r="BA1045" s="521"/>
      <c r="BB1045" s="521"/>
      <c r="BC1045" s="521"/>
      <c r="BD1045" s="521"/>
      <c r="BE1045" s="521"/>
      <c r="BF1045" s="521"/>
      <c r="BG1045" s="521"/>
      <c r="BH1045" s="521"/>
      <c r="BI1045" s="521"/>
      <c r="BJ1045" s="521"/>
      <c r="BK1045" s="521"/>
      <c r="BL1045" s="521"/>
      <c r="BM1045" s="521"/>
      <c r="BN1045" s="521"/>
      <c r="BO1045" s="521"/>
      <c r="BP1045" s="521"/>
      <c r="BQ1045" s="521"/>
      <c r="BR1045" s="521"/>
      <c r="BS1045" s="521"/>
      <c r="BT1045" s="521"/>
      <c r="BU1045" s="521"/>
      <c r="BV1045" s="521"/>
      <c r="BW1045" s="521"/>
      <c r="BX1045" s="521"/>
      <c r="BY1045" s="521"/>
      <c r="BZ1045" s="521"/>
      <c r="CA1045" s="521"/>
      <c r="CB1045" s="521"/>
      <c r="CC1045" s="521"/>
      <c r="CD1045" s="521"/>
      <c r="CE1045" s="521"/>
      <c r="CF1045" s="521"/>
      <c r="CG1045" s="521"/>
      <c r="CH1045" s="521"/>
      <c r="CI1045" s="521"/>
      <c r="CJ1045" s="521"/>
      <c r="CK1045" s="521"/>
      <c r="CL1045" s="521"/>
      <c r="CM1045" s="521"/>
      <c r="CN1045" s="521"/>
      <c r="CO1045" s="521"/>
      <c r="CP1045" s="521"/>
      <c r="CQ1045" s="521"/>
    </row>
    <row r="1046" spans="1:95" s="69" customFormat="1" ht="15" customHeight="1" outlineLevel="1" x14ac:dyDescent="0.2">
      <c r="A1046" s="11">
        <v>364</v>
      </c>
      <c r="B1046" s="294"/>
      <c r="C1046" s="311"/>
      <c r="D1046" s="311"/>
      <c r="E1046" s="312"/>
      <c r="F1046" s="880" t="str">
        <f>'2. CAD NCCF'!F1046:L1046</f>
        <v>RSB type 2 insured, less stable, fixed term 90 day deposit</v>
      </c>
      <c r="G1046" s="881"/>
      <c r="H1046" s="881"/>
      <c r="I1046" s="881"/>
      <c r="J1046" s="881"/>
      <c r="K1046" s="881"/>
      <c r="L1046" s="882"/>
      <c r="M1046" s="400">
        <f t="shared" si="332"/>
        <v>0</v>
      </c>
      <c r="N1046" s="411">
        <f>IF(N270="",0,N270*'Appx 1. Ref Rates'!$T46)</f>
        <v>0</v>
      </c>
      <c r="O1046" s="414">
        <f>IF(O270="",0,O270*'Appx 1. Ref Rates'!$T46)</f>
        <v>0</v>
      </c>
      <c r="P1046" s="414">
        <f>IF(P270="",0,P270*'Appx 1. Ref Rates'!$T46)</f>
        <v>0</v>
      </c>
      <c r="Q1046" s="415">
        <f>IF(Q270="",0,Q270*'Appx 1. Ref Rates'!$T46)</f>
        <v>0</v>
      </c>
      <c r="R1046" s="411">
        <f>IF(R270="",0,R270*'Appx 1. Ref Rates'!$U46)</f>
        <v>0</v>
      </c>
      <c r="S1046" s="414">
        <f>IF(S270="",0,S270*'Appx 1. Ref Rates'!$U46)</f>
        <v>0</v>
      </c>
      <c r="T1046" s="414">
        <f>(SUM($N270:$Q270,T270)-SUM($N1046:Q1046))*'Appx 1. Ref Rates'!$U46</f>
        <v>0</v>
      </c>
      <c r="U1046" s="414">
        <f>($R270+$U270-R1046)*'Appx 1. Ref Rates'!$U46</f>
        <v>0</v>
      </c>
      <c r="V1046" s="414">
        <f>($S270-$S1046)*'Appx 1. Ref Rates'!$U46</f>
        <v>0</v>
      </c>
      <c r="W1046" s="414">
        <f>(SUM($N270:$Q270,$T270)-SUM($N1046:$Q1046)-$T1046)*'Appx 1. Ref Rates'!$U46</f>
        <v>0</v>
      </c>
      <c r="X1046" s="414">
        <f>($R270+$U270-$R1046-$U1046)*'Appx 1. Ref Rates'!$U46</f>
        <v>0</v>
      </c>
      <c r="Y1046" s="414">
        <f>($S270-$S1046-V1046)*'Appx 1. Ref Rates'!$U46</f>
        <v>0</v>
      </c>
      <c r="Z1046" s="414">
        <f>(SUM($N270:$Q270,$T270)-SUM($N1046:Q1046)-$T1046-$W1046)*'Appx 1. Ref Rates'!$U46</f>
        <v>0</v>
      </c>
      <c r="AA1046" s="414">
        <f>($R270+$U270-$R1046-$U1046-$X1046)*'Appx 1. Ref Rates'!$U46</f>
        <v>0</v>
      </c>
      <c r="AB1046" s="414">
        <f>($S270-$S1046-V1046-Y1046)*'Appx 1. Ref Rates'!$U46</f>
        <v>0</v>
      </c>
      <c r="AC1046" s="400">
        <f t="shared" si="325"/>
        <v>0</v>
      </c>
      <c r="AD1046" s="1743"/>
      <c r="AE1046" s="1083"/>
      <c r="AF1046" s="855"/>
      <c r="AG1046" s="528"/>
      <c r="AH1046" s="521"/>
      <c r="AI1046" s="521"/>
      <c r="AJ1046" s="521"/>
      <c r="AK1046" s="521"/>
      <c r="AL1046" s="521"/>
      <c r="AM1046" s="521"/>
      <c r="AN1046" s="521"/>
      <c r="AO1046" s="521"/>
      <c r="AP1046" s="521"/>
      <c r="AQ1046" s="521"/>
      <c r="AR1046" s="521"/>
      <c r="AS1046" s="521"/>
      <c r="AT1046" s="521"/>
      <c r="AU1046" s="521"/>
      <c r="AV1046" s="521"/>
      <c r="AW1046" s="521"/>
      <c r="AX1046" s="521"/>
      <c r="AY1046" s="521"/>
      <c r="AZ1046" s="521"/>
      <c r="BA1046" s="521"/>
      <c r="BB1046" s="521"/>
      <c r="BC1046" s="521"/>
      <c r="BD1046" s="521"/>
      <c r="BE1046" s="521"/>
      <c r="BF1046" s="521"/>
      <c r="BG1046" s="521"/>
      <c r="BH1046" s="521"/>
      <c r="BI1046" s="521"/>
      <c r="BJ1046" s="521"/>
      <c r="BK1046" s="521"/>
      <c r="BL1046" s="521"/>
      <c r="BM1046" s="521"/>
      <c r="BN1046" s="521"/>
      <c r="BO1046" s="521"/>
      <c r="BP1046" s="521"/>
      <c r="BQ1046" s="521"/>
      <c r="BR1046" s="521"/>
      <c r="BS1046" s="521"/>
      <c r="BT1046" s="521"/>
      <c r="BU1046" s="521"/>
      <c r="BV1046" s="521"/>
      <c r="BW1046" s="521"/>
      <c r="BX1046" s="521"/>
      <c r="BY1046" s="521"/>
      <c r="BZ1046" s="521"/>
      <c r="CA1046" s="521"/>
      <c r="CB1046" s="521"/>
      <c r="CC1046" s="521"/>
      <c r="CD1046" s="521"/>
      <c r="CE1046" s="521"/>
      <c r="CF1046" s="521"/>
      <c r="CG1046" s="521"/>
      <c r="CH1046" s="521"/>
      <c r="CI1046" s="521"/>
      <c r="CJ1046" s="521"/>
      <c r="CK1046" s="521"/>
      <c r="CL1046" s="521"/>
      <c r="CM1046" s="521"/>
      <c r="CN1046" s="521"/>
      <c r="CO1046" s="521"/>
      <c r="CP1046" s="521"/>
      <c r="CQ1046" s="521"/>
    </row>
    <row r="1047" spans="1:95" s="69" customFormat="1" ht="15" customHeight="1" outlineLevel="1" x14ac:dyDescent="0.2">
      <c r="A1047" s="11">
        <v>365</v>
      </c>
      <c r="B1047" s="294"/>
      <c r="C1047" s="311"/>
      <c r="D1047" s="311"/>
      <c r="E1047" s="312"/>
      <c r="F1047" s="880" t="str">
        <f>'2. CAD NCCF'!F1047:L1047</f>
        <v>RSB type 2 insured, less stable, fixed term 180 day deposit</v>
      </c>
      <c r="G1047" s="881"/>
      <c r="H1047" s="881"/>
      <c r="I1047" s="881"/>
      <c r="J1047" s="881"/>
      <c r="K1047" s="881"/>
      <c r="L1047" s="882"/>
      <c r="M1047" s="400">
        <f t="shared" si="332"/>
        <v>0</v>
      </c>
      <c r="N1047" s="411">
        <f>IF(N271="",0,N271*'Appx 1. Ref Rates'!$T47)</f>
        <v>0</v>
      </c>
      <c r="O1047" s="414">
        <f>IF(O271="",0,O271*'Appx 1. Ref Rates'!$T47)</f>
        <v>0</v>
      </c>
      <c r="P1047" s="414">
        <f>IF(P271="",0,P271*'Appx 1. Ref Rates'!$T47)</f>
        <v>0</v>
      </c>
      <c r="Q1047" s="415">
        <f>IF(Q271="",0,Q271*'Appx 1. Ref Rates'!$T47)</f>
        <v>0</v>
      </c>
      <c r="R1047" s="411">
        <f>IF(R271="",0,R271*'Appx 1. Ref Rates'!$U47)</f>
        <v>0</v>
      </c>
      <c r="S1047" s="414">
        <f>IF(S271="",0,S271*'Appx 1. Ref Rates'!$U47)</f>
        <v>0</v>
      </c>
      <c r="T1047" s="414">
        <f>IF(T271="",0,T271*'Appx 1. Ref Rates'!$U47)</f>
        <v>0</v>
      </c>
      <c r="U1047" s="414">
        <f>IF(U271="",0,U271*'Appx 1. Ref Rates'!$U47)</f>
        <v>0</v>
      </c>
      <c r="V1047" s="414">
        <f>IF(V271="",0,V271*'Appx 1. Ref Rates'!$U47)</f>
        <v>0</v>
      </c>
      <c r="W1047" s="414">
        <f>(SUM($N271:$Q271,$W271)-SUM($N1047:$Q1047))*'Appx 1. Ref Rates'!$U47</f>
        <v>0</v>
      </c>
      <c r="X1047" s="414">
        <f>($R271+$X271-R1047)*'Appx 1. Ref Rates'!$U47</f>
        <v>0</v>
      </c>
      <c r="Y1047" s="414">
        <f>($S271+$Y271-S1047)*'Appx 1. Ref Rates'!$U47</f>
        <v>0</v>
      </c>
      <c r="Z1047" s="414">
        <f>($T271-$T1047)*'Appx 1. Ref Rates'!$U47</f>
        <v>0</v>
      </c>
      <c r="AA1047" s="414">
        <f>($U271-$U1047)*'Appx 1. Ref Rates'!$U47</f>
        <v>0</v>
      </c>
      <c r="AB1047" s="414">
        <f>($V271-$V1047)*'Appx 1. Ref Rates'!$U47</f>
        <v>0</v>
      </c>
      <c r="AC1047" s="400">
        <f t="shared" si="325"/>
        <v>0</v>
      </c>
      <c r="AD1047" s="1743"/>
      <c r="AE1047" s="1083"/>
      <c r="AF1047" s="855"/>
      <c r="AG1047" s="528"/>
      <c r="AH1047" s="521"/>
      <c r="AI1047" s="521"/>
      <c r="AJ1047" s="521"/>
      <c r="AK1047" s="521"/>
      <c r="AL1047" s="521"/>
      <c r="AM1047" s="521"/>
      <c r="AN1047" s="521"/>
      <c r="AO1047" s="521"/>
      <c r="AP1047" s="521"/>
      <c r="AQ1047" s="521"/>
      <c r="AR1047" s="521"/>
      <c r="AS1047" s="521"/>
      <c r="AT1047" s="521"/>
      <c r="AU1047" s="521"/>
      <c r="AV1047" s="521"/>
      <c r="AW1047" s="521"/>
      <c r="AX1047" s="521"/>
      <c r="AY1047" s="521"/>
      <c r="AZ1047" s="521"/>
      <c r="BA1047" s="521"/>
      <c r="BB1047" s="521"/>
      <c r="BC1047" s="521"/>
      <c r="BD1047" s="521"/>
      <c r="BE1047" s="521"/>
      <c r="BF1047" s="521"/>
      <c r="BG1047" s="521"/>
      <c r="BH1047" s="521"/>
      <c r="BI1047" s="521"/>
      <c r="BJ1047" s="521"/>
      <c r="BK1047" s="521"/>
      <c r="BL1047" s="521"/>
      <c r="BM1047" s="521"/>
      <c r="BN1047" s="521"/>
      <c r="BO1047" s="521"/>
      <c r="BP1047" s="521"/>
      <c r="BQ1047" s="521"/>
      <c r="BR1047" s="521"/>
      <c r="BS1047" s="521"/>
      <c r="BT1047" s="521"/>
      <c r="BU1047" s="521"/>
      <c r="BV1047" s="521"/>
      <c r="BW1047" s="521"/>
      <c r="BX1047" s="521"/>
      <c r="BY1047" s="521"/>
      <c r="BZ1047" s="521"/>
      <c r="CA1047" s="521"/>
      <c r="CB1047" s="521"/>
      <c r="CC1047" s="521"/>
      <c r="CD1047" s="521"/>
      <c r="CE1047" s="521"/>
      <c r="CF1047" s="521"/>
      <c r="CG1047" s="521"/>
      <c r="CH1047" s="521"/>
      <c r="CI1047" s="521"/>
      <c r="CJ1047" s="521"/>
      <c r="CK1047" s="521"/>
      <c r="CL1047" s="521"/>
      <c r="CM1047" s="521"/>
      <c r="CN1047" s="521"/>
      <c r="CO1047" s="521"/>
      <c r="CP1047" s="521"/>
      <c r="CQ1047" s="521"/>
    </row>
    <row r="1048" spans="1:95" s="69" customFormat="1" ht="15" customHeight="1" outlineLevel="1" x14ac:dyDescent="0.2">
      <c r="A1048" s="11">
        <v>366</v>
      </c>
      <c r="B1048" s="294"/>
      <c r="C1048" s="311"/>
      <c r="D1048" s="311"/>
      <c r="E1048" s="312"/>
      <c r="F1048" s="880" t="str">
        <f>'2. CAD NCCF'!F1048:L1048</f>
        <v>RSB type 2 insured, less stable, fixed term 1 year deposit</v>
      </c>
      <c r="G1048" s="881"/>
      <c r="H1048" s="881"/>
      <c r="I1048" s="881"/>
      <c r="J1048" s="881"/>
      <c r="K1048" s="881"/>
      <c r="L1048" s="882"/>
      <c r="M1048" s="400">
        <f t="shared" si="332"/>
        <v>0</v>
      </c>
      <c r="N1048" s="411">
        <f>IF(N272="",0,N272*'Appx 1. Ref Rates'!$T48)</f>
        <v>0</v>
      </c>
      <c r="O1048" s="414">
        <f>IF(O272="",0,O272*'Appx 1. Ref Rates'!$T48)</f>
        <v>0</v>
      </c>
      <c r="P1048" s="414">
        <f>IF(P272="",0,P272*'Appx 1. Ref Rates'!$T48)</f>
        <v>0</v>
      </c>
      <c r="Q1048" s="415">
        <f>IF(Q272="",0,Q272*'Appx 1. Ref Rates'!$T48)</f>
        <v>0</v>
      </c>
      <c r="R1048" s="411">
        <f>IF(R272="",0,R272*'Appx 1. Ref Rates'!$U48)</f>
        <v>0</v>
      </c>
      <c r="S1048" s="414">
        <f>IF(S272="",0,S272*'Appx 1. Ref Rates'!$U48)</f>
        <v>0</v>
      </c>
      <c r="T1048" s="414">
        <f>IF(T272="",0,T272*'Appx 1. Ref Rates'!$U48)</f>
        <v>0</v>
      </c>
      <c r="U1048" s="414">
        <f>IF(U272="",0,U272*'Appx 1. Ref Rates'!$U48)</f>
        <v>0</v>
      </c>
      <c r="V1048" s="414">
        <f>IF(V272="",0,V272*'Appx 1. Ref Rates'!$U48)</f>
        <v>0</v>
      </c>
      <c r="W1048" s="414">
        <f>(SUM($N272:$Q272,$W272)-SUM($N1048:$Q1048))*'Appx 1. Ref Rates'!$U48</f>
        <v>0</v>
      </c>
      <c r="X1048" s="414">
        <f>($R272+$X272-R1048)*'Appx 1. Ref Rates'!$U48</f>
        <v>0</v>
      </c>
      <c r="Y1048" s="414">
        <f>($S272+$Y272-S1048)*'Appx 1. Ref Rates'!$U48</f>
        <v>0</v>
      </c>
      <c r="Z1048" s="414">
        <f>($T272-$T1048)*'Appx 1. Ref Rates'!$U48</f>
        <v>0</v>
      </c>
      <c r="AA1048" s="414">
        <f>($U272-$U1048)*'Appx 1. Ref Rates'!$U48</f>
        <v>0</v>
      </c>
      <c r="AB1048" s="414">
        <f>($V272-$V1048)*'Appx 1. Ref Rates'!$U48</f>
        <v>0</v>
      </c>
      <c r="AC1048" s="400">
        <f t="shared" si="325"/>
        <v>0</v>
      </c>
      <c r="AD1048" s="1743"/>
      <c r="AE1048" s="1083"/>
      <c r="AF1048" s="855"/>
      <c r="AG1048" s="528"/>
      <c r="AH1048" s="521"/>
      <c r="AI1048" s="521"/>
      <c r="AJ1048" s="521"/>
      <c r="AK1048" s="521"/>
      <c r="AL1048" s="521"/>
      <c r="AM1048" s="521"/>
      <c r="AN1048" s="521"/>
      <c r="AO1048" s="521"/>
      <c r="AP1048" s="521"/>
      <c r="AQ1048" s="521"/>
      <c r="AR1048" s="521"/>
      <c r="AS1048" s="521"/>
      <c r="AT1048" s="521"/>
      <c r="AU1048" s="521"/>
      <c r="AV1048" s="521"/>
      <c r="AW1048" s="521"/>
      <c r="AX1048" s="521"/>
      <c r="AY1048" s="521"/>
      <c r="AZ1048" s="521"/>
      <c r="BA1048" s="521"/>
      <c r="BB1048" s="521"/>
      <c r="BC1048" s="521"/>
      <c r="BD1048" s="521"/>
      <c r="BE1048" s="521"/>
      <c r="BF1048" s="521"/>
      <c r="BG1048" s="521"/>
      <c r="BH1048" s="521"/>
      <c r="BI1048" s="521"/>
      <c r="BJ1048" s="521"/>
      <c r="BK1048" s="521"/>
      <c r="BL1048" s="521"/>
      <c r="BM1048" s="521"/>
      <c r="BN1048" s="521"/>
      <c r="BO1048" s="521"/>
      <c r="BP1048" s="521"/>
      <c r="BQ1048" s="521"/>
      <c r="BR1048" s="521"/>
      <c r="BS1048" s="521"/>
      <c r="BT1048" s="521"/>
      <c r="BU1048" s="521"/>
      <c r="BV1048" s="521"/>
      <c r="BW1048" s="521"/>
      <c r="BX1048" s="521"/>
      <c r="BY1048" s="521"/>
      <c r="BZ1048" s="521"/>
      <c r="CA1048" s="521"/>
      <c r="CB1048" s="521"/>
      <c r="CC1048" s="521"/>
      <c r="CD1048" s="521"/>
      <c r="CE1048" s="521"/>
      <c r="CF1048" s="521"/>
      <c r="CG1048" s="521"/>
      <c r="CH1048" s="521"/>
      <c r="CI1048" s="521"/>
      <c r="CJ1048" s="521"/>
      <c r="CK1048" s="521"/>
      <c r="CL1048" s="521"/>
      <c r="CM1048" s="521"/>
      <c r="CN1048" s="521"/>
      <c r="CO1048" s="521"/>
      <c r="CP1048" s="521"/>
      <c r="CQ1048" s="521"/>
    </row>
    <row r="1049" spans="1:95" s="69" customFormat="1" ht="15" customHeight="1" outlineLevel="1" x14ac:dyDescent="0.2">
      <c r="A1049" s="11">
        <v>367</v>
      </c>
      <c r="B1049" s="294"/>
      <c r="C1049" s="257"/>
      <c r="D1049" s="257"/>
      <c r="E1049" s="258"/>
      <c r="F1049" s="880" t="str">
        <f>'2. CAD NCCF'!F1049:L1049</f>
        <v>RSB type 2 insured, less stable, fixed term &gt; 1 year deposit</v>
      </c>
      <c r="G1049" s="881"/>
      <c r="H1049" s="881"/>
      <c r="I1049" s="881"/>
      <c r="J1049" s="881"/>
      <c r="K1049" s="881"/>
      <c r="L1049" s="882"/>
      <c r="M1049" s="400">
        <f t="shared" si="332"/>
        <v>0</v>
      </c>
      <c r="N1049" s="411">
        <f>IF(N273="",0,N273*'Appx 1. Ref Rates'!$T49)</f>
        <v>0</v>
      </c>
      <c r="O1049" s="414">
        <f>IF(O273="",0,O273*'Appx 1. Ref Rates'!$T49)</f>
        <v>0</v>
      </c>
      <c r="P1049" s="414">
        <f>IF(P273="",0,P273*'Appx 1. Ref Rates'!$T49)</f>
        <v>0</v>
      </c>
      <c r="Q1049" s="415">
        <f>IF(Q273="",0,Q273*'Appx 1. Ref Rates'!$T49)</f>
        <v>0</v>
      </c>
      <c r="R1049" s="411">
        <f>IF(R273="",0,R273*'Appx 1. Ref Rates'!$U49)</f>
        <v>0</v>
      </c>
      <c r="S1049" s="414">
        <f>IF(S273="",0,S273*'Appx 1. Ref Rates'!$U49)</f>
        <v>0</v>
      </c>
      <c r="T1049" s="414">
        <f>IF(T273="",0,T273*'Appx 1. Ref Rates'!$U49)</f>
        <v>0</v>
      </c>
      <c r="U1049" s="414">
        <f>IF(U273="",0,U273*'Appx 1. Ref Rates'!$U49)</f>
        <v>0</v>
      </c>
      <c r="V1049" s="414">
        <f>IF(V273="",0,V273*'Appx 1. Ref Rates'!$U49)</f>
        <v>0</v>
      </c>
      <c r="W1049" s="414">
        <f>(SUM($N273:$Q273,$W273)-SUM($N1049:$Q1049))*'Appx 1. Ref Rates'!$U49</f>
        <v>0</v>
      </c>
      <c r="X1049" s="414">
        <f>($R273+$X273-R1049)*'Appx 1. Ref Rates'!$U49</f>
        <v>0</v>
      </c>
      <c r="Y1049" s="414">
        <f>($S273+$Y273-S1049)*'Appx 1. Ref Rates'!$U49</f>
        <v>0</v>
      </c>
      <c r="Z1049" s="414">
        <f>($T273-$T1049)*'Appx 1. Ref Rates'!$U49</f>
        <v>0</v>
      </c>
      <c r="AA1049" s="414">
        <f>($U273-$U1049)*'Appx 1. Ref Rates'!$U49</f>
        <v>0</v>
      </c>
      <c r="AB1049" s="414">
        <f>($V273-$V1049)*'Appx 1. Ref Rates'!$U49</f>
        <v>0</v>
      </c>
      <c r="AC1049" s="400">
        <f t="shared" si="325"/>
        <v>0</v>
      </c>
      <c r="AD1049" s="1743"/>
      <c r="AE1049" s="1083"/>
      <c r="AF1049" s="855"/>
      <c r="AG1049" s="528"/>
      <c r="AH1049" s="521"/>
      <c r="AI1049" s="521"/>
      <c r="AJ1049" s="521"/>
      <c r="AK1049" s="521"/>
      <c r="AL1049" s="521"/>
      <c r="AM1049" s="521"/>
      <c r="AN1049" s="521"/>
      <c r="AO1049" s="521"/>
      <c r="AP1049" s="521"/>
      <c r="AQ1049" s="521"/>
      <c r="AR1049" s="521"/>
      <c r="AS1049" s="521"/>
      <c r="AT1049" s="521"/>
      <c r="AU1049" s="521"/>
      <c r="AV1049" s="521"/>
      <c r="AW1049" s="521"/>
      <c r="AX1049" s="521"/>
      <c r="AY1049" s="521"/>
      <c r="AZ1049" s="521"/>
      <c r="BA1049" s="521"/>
      <c r="BB1049" s="521"/>
      <c r="BC1049" s="521"/>
      <c r="BD1049" s="521"/>
      <c r="BE1049" s="521"/>
      <c r="BF1049" s="521"/>
      <c r="BG1049" s="521"/>
      <c r="BH1049" s="521"/>
      <c r="BI1049" s="521"/>
      <c r="BJ1049" s="521"/>
      <c r="BK1049" s="521"/>
      <c r="BL1049" s="521"/>
      <c r="BM1049" s="521"/>
      <c r="BN1049" s="521"/>
      <c r="BO1049" s="521"/>
      <c r="BP1049" s="521"/>
      <c r="BQ1049" s="521"/>
      <c r="BR1049" s="521"/>
      <c r="BS1049" s="521"/>
      <c r="BT1049" s="521"/>
      <c r="BU1049" s="521"/>
      <c r="BV1049" s="521"/>
      <c r="BW1049" s="521"/>
      <c r="BX1049" s="521"/>
      <c r="BY1049" s="521"/>
      <c r="BZ1049" s="521"/>
      <c r="CA1049" s="521"/>
      <c r="CB1049" s="521"/>
      <c r="CC1049" s="521"/>
      <c r="CD1049" s="521"/>
      <c r="CE1049" s="521"/>
      <c r="CF1049" s="521"/>
      <c r="CG1049" s="521"/>
      <c r="CH1049" s="521"/>
      <c r="CI1049" s="521"/>
      <c r="CJ1049" s="521"/>
      <c r="CK1049" s="521"/>
      <c r="CL1049" s="521"/>
      <c r="CM1049" s="521"/>
      <c r="CN1049" s="521"/>
      <c r="CO1049" s="521"/>
      <c r="CP1049" s="521"/>
      <c r="CQ1049" s="521"/>
    </row>
    <row r="1050" spans="1:95" s="69" customFormat="1" ht="15" customHeight="1" outlineLevel="1" x14ac:dyDescent="0.2">
      <c r="A1050" s="11">
        <v>368</v>
      </c>
      <c r="B1050" s="294"/>
      <c r="C1050" s="257"/>
      <c r="D1050" s="265"/>
      <c r="E1050" s="877" t="str">
        <f>'2. CAD NCCF'!E1050:L1050</f>
        <v>RSB fixed term deposits - Uninsured</v>
      </c>
      <c r="F1050" s="878"/>
      <c r="G1050" s="878"/>
      <c r="H1050" s="878"/>
      <c r="I1050" s="878"/>
      <c r="J1050" s="878"/>
      <c r="K1050" s="878"/>
      <c r="L1050" s="879"/>
      <c r="M1050" s="399">
        <f>SUBTOTAL(9,M1051:M1056)</f>
        <v>0</v>
      </c>
      <c r="N1050" s="402">
        <f t="shared" ref="N1050:AC1050" si="333">SUBTOTAL(9,N1051:N1056)</f>
        <v>0</v>
      </c>
      <c r="O1050" s="406">
        <f t="shared" si="333"/>
        <v>0</v>
      </c>
      <c r="P1050" s="405">
        <f t="shared" si="333"/>
        <v>0</v>
      </c>
      <c r="Q1050" s="407">
        <f t="shared" si="333"/>
        <v>0</v>
      </c>
      <c r="R1050" s="402">
        <f t="shared" si="333"/>
        <v>0</v>
      </c>
      <c r="S1050" s="406">
        <f t="shared" si="333"/>
        <v>0</v>
      </c>
      <c r="T1050" s="405">
        <f t="shared" si="333"/>
        <v>0</v>
      </c>
      <c r="U1050" s="405">
        <f t="shared" si="333"/>
        <v>0</v>
      </c>
      <c r="V1050" s="405">
        <f t="shared" si="333"/>
        <v>0</v>
      </c>
      <c r="W1050" s="405">
        <f t="shared" si="333"/>
        <v>0</v>
      </c>
      <c r="X1050" s="405">
        <f t="shared" si="333"/>
        <v>0</v>
      </c>
      <c r="Y1050" s="405">
        <f t="shared" si="333"/>
        <v>0</v>
      </c>
      <c r="Z1050" s="405">
        <f t="shared" si="333"/>
        <v>0</v>
      </c>
      <c r="AA1050" s="405">
        <f t="shared" si="333"/>
        <v>0</v>
      </c>
      <c r="AB1050" s="403">
        <f t="shared" si="333"/>
        <v>0</v>
      </c>
      <c r="AC1050" s="407">
        <f t="shared" si="333"/>
        <v>0</v>
      </c>
      <c r="AD1050" s="1743"/>
      <c r="AE1050" s="1083"/>
      <c r="AF1050" s="855"/>
      <c r="AG1050" s="528"/>
      <c r="AH1050" s="521"/>
      <c r="AI1050" s="521"/>
      <c r="AJ1050" s="521"/>
      <c r="AK1050" s="521"/>
      <c r="AL1050" s="521"/>
      <c r="AM1050" s="521"/>
      <c r="AN1050" s="521"/>
      <c r="AO1050" s="521"/>
      <c r="AP1050" s="521"/>
      <c r="AQ1050" s="521"/>
      <c r="AR1050" s="521"/>
      <c r="AS1050" s="521"/>
      <c r="AT1050" s="521"/>
      <c r="AU1050" s="521"/>
      <c r="AV1050" s="521"/>
      <c r="AW1050" s="521"/>
      <c r="AX1050" s="521"/>
      <c r="AY1050" s="521"/>
      <c r="AZ1050" s="521"/>
      <c r="BA1050" s="521"/>
      <c r="BB1050" s="521"/>
      <c r="BC1050" s="521"/>
      <c r="BD1050" s="521"/>
      <c r="BE1050" s="521"/>
      <c r="BF1050" s="521"/>
      <c r="BG1050" s="521"/>
      <c r="BH1050" s="521"/>
      <c r="BI1050" s="521"/>
      <c r="BJ1050" s="521"/>
      <c r="BK1050" s="521"/>
      <c r="BL1050" s="521"/>
      <c r="BM1050" s="521"/>
      <c r="BN1050" s="521"/>
      <c r="BO1050" s="521"/>
      <c r="BP1050" s="521"/>
      <c r="BQ1050" s="521"/>
      <c r="BR1050" s="521"/>
      <c r="BS1050" s="521"/>
      <c r="BT1050" s="521"/>
      <c r="BU1050" s="521"/>
      <c r="BV1050" s="521"/>
      <c r="BW1050" s="521"/>
      <c r="BX1050" s="521"/>
      <c r="BY1050" s="521"/>
      <c r="BZ1050" s="521"/>
      <c r="CA1050" s="521"/>
      <c r="CB1050" s="521"/>
      <c r="CC1050" s="521"/>
      <c r="CD1050" s="521"/>
      <c r="CE1050" s="521"/>
      <c r="CF1050" s="521"/>
      <c r="CG1050" s="521"/>
      <c r="CH1050" s="521"/>
      <c r="CI1050" s="521"/>
      <c r="CJ1050" s="521"/>
      <c r="CK1050" s="521"/>
      <c r="CL1050" s="521"/>
      <c r="CM1050" s="521"/>
      <c r="CN1050" s="521"/>
      <c r="CO1050" s="521"/>
      <c r="CP1050" s="521"/>
      <c r="CQ1050" s="521"/>
    </row>
    <row r="1051" spans="1:95" s="69" customFormat="1" ht="15" customHeight="1" outlineLevel="1" x14ac:dyDescent="0.2">
      <c r="A1051" s="11">
        <v>369</v>
      </c>
      <c r="B1051" s="294"/>
      <c r="C1051" s="311"/>
      <c r="D1051" s="311"/>
      <c r="E1051" s="312"/>
      <c r="F1051" s="880" t="str">
        <f>'2. CAD NCCF'!F1051:L1051</f>
        <v>RSB uninsured, fixed term 30 day deposit</v>
      </c>
      <c r="G1051" s="881"/>
      <c r="H1051" s="881"/>
      <c r="I1051" s="881"/>
      <c r="J1051" s="881"/>
      <c r="K1051" s="881"/>
      <c r="L1051" s="882"/>
      <c r="M1051" s="400">
        <f t="shared" ref="M1051:M1056" si="334">M275</f>
        <v>0</v>
      </c>
      <c r="N1051" s="411">
        <f>IF(N275="",0,N275*'Appx 1. Ref Rates'!$T51)</f>
        <v>0</v>
      </c>
      <c r="O1051" s="414">
        <f>IF(O275="",0,O275*'Appx 1. Ref Rates'!$T51)</f>
        <v>0</v>
      </c>
      <c r="P1051" s="414">
        <f>IF(P275="",0,P275*'Appx 1. Ref Rates'!$T51)</f>
        <v>0</v>
      </c>
      <c r="Q1051" s="415">
        <f>IF(Q275="",0,Q275*'Appx 1. Ref Rates'!$T51)</f>
        <v>0</v>
      </c>
      <c r="R1051" s="411">
        <f>(SUM($N275:$R275)-SUM($N1051:Q1051))*'Appx 1. Ref Rates'!$U51</f>
        <v>0</v>
      </c>
      <c r="S1051" s="413">
        <f>(SUM($N275:$R275)-SUM($N1051:R1051))*'Appx 1. Ref Rates'!$U51</f>
        <v>0</v>
      </c>
      <c r="T1051" s="413">
        <f>(SUM($N275:$R275)-SUM($N1051:S1051))*'Appx 1. Ref Rates'!$U51</f>
        <v>0</v>
      </c>
      <c r="U1051" s="413">
        <f>(SUM($N275:$R275)-SUM($N1051:T1051))*'Appx 1. Ref Rates'!$U51</f>
        <v>0</v>
      </c>
      <c r="V1051" s="413">
        <f>(SUM($N275:$R275)-SUM($N1051:U1051))*'Appx 1. Ref Rates'!$U51</f>
        <v>0</v>
      </c>
      <c r="W1051" s="413">
        <f>(SUM($N275:$R275)-SUM($N1051:V1051))*'Appx 1. Ref Rates'!$U51</f>
        <v>0</v>
      </c>
      <c r="X1051" s="414">
        <f>(SUM($N275:$R275)-SUM($N1051:W1051))*'Appx 1. Ref Rates'!$U51</f>
        <v>0</v>
      </c>
      <c r="Y1051" s="413">
        <f>(SUM($N275:$R275)-SUM($N1051:X1051))*'Appx 1. Ref Rates'!$U51</f>
        <v>0</v>
      </c>
      <c r="Z1051" s="413">
        <f>(SUM($N275:$R275)-SUM($N1051:Y1051))*'Appx 1. Ref Rates'!$U51</f>
        <v>0</v>
      </c>
      <c r="AA1051" s="413">
        <f>(SUM($N275:$R275)-SUM($N1051:Z1051))*'Appx 1. Ref Rates'!$U51</f>
        <v>0</v>
      </c>
      <c r="AB1051" s="413">
        <f>(SUM($N275:$R275)-SUM($N1051:AA1051))*'Appx 1. Ref Rates'!$U51</f>
        <v>0</v>
      </c>
      <c r="AC1051" s="400">
        <f t="shared" si="325"/>
        <v>0</v>
      </c>
      <c r="AD1051" s="1743"/>
      <c r="AE1051" s="1083"/>
      <c r="AF1051" s="855"/>
      <c r="AG1051" s="528"/>
      <c r="AH1051" s="521"/>
      <c r="AI1051" s="521"/>
      <c r="AJ1051" s="521"/>
      <c r="AK1051" s="521"/>
      <c r="AL1051" s="521"/>
      <c r="AM1051" s="521"/>
      <c r="AN1051" s="521"/>
      <c r="AO1051" s="521"/>
      <c r="AP1051" s="521"/>
      <c r="AQ1051" s="521"/>
      <c r="AR1051" s="521"/>
      <c r="AS1051" s="521"/>
      <c r="AT1051" s="521"/>
      <c r="AU1051" s="521"/>
      <c r="AV1051" s="521"/>
      <c r="AW1051" s="521"/>
      <c r="AX1051" s="521"/>
      <c r="AY1051" s="521"/>
      <c r="AZ1051" s="521"/>
      <c r="BA1051" s="521"/>
      <c r="BB1051" s="521"/>
      <c r="BC1051" s="521"/>
      <c r="BD1051" s="521"/>
      <c r="BE1051" s="521"/>
      <c r="BF1051" s="521"/>
      <c r="BG1051" s="521"/>
      <c r="BH1051" s="521"/>
      <c r="BI1051" s="521"/>
      <c r="BJ1051" s="521"/>
      <c r="BK1051" s="521"/>
      <c r="BL1051" s="521"/>
      <c r="BM1051" s="521"/>
      <c r="BN1051" s="521"/>
      <c r="BO1051" s="521"/>
      <c r="BP1051" s="521"/>
      <c r="BQ1051" s="521"/>
      <c r="BR1051" s="521"/>
      <c r="BS1051" s="521"/>
      <c r="BT1051" s="521"/>
      <c r="BU1051" s="521"/>
      <c r="BV1051" s="521"/>
      <c r="BW1051" s="521"/>
      <c r="BX1051" s="521"/>
      <c r="BY1051" s="521"/>
      <c r="BZ1051" s="521"/>
      <c r="CA1051" s="521"/>
      <c r="CB1051" s="521"/>
      <c r="CC1051" s="521"/>
      <c r="CD1051" s="521"/>
      <c r="CE1051" s="521"/>
      <c r="CF1051" s="521"/>
      <c r="CG1051" s="521"/>
      <c r="CH1051" s="521"/>
      <c r="CI1051" s="521"/>
      <c r="CJ1051" s="521"/>
      <c r="CK1051" s="521"/>
      <c r="CL1051" s="521"/>
      <c r="CM1051" s="521"/>
      <c r="CN1051" s="521"/>
      <c r="CO1051" s="521"/>
      <c r="CP1051" s="521"/>
      <c r="CQ1051" s="521"/>
    </row>
    <row r="1052" spans="1:95" s="69" customFormat="1" ht="15" customHeight="1" outlineLevel="1" x14ac:dyDescent="0.2">
      <c r="A1052" s="11">
        <v>370</v>
      </c>
      <c r="B1052" s="294"/>
      <c r="C1052" s="311"/>
      <c r="D1052" s="311"/>
      <c r="E1052" s="312"/>
      <c r="F1052" s="880" t="str">
        <f>'2. CAD NCCF'!F1052:L1052</f>
        <v>RSB uninsured, fixed term 60 day deposit</v>
      </c>
      <c r="G1052" s="881"/>
      <c r="H1052" s="881"/>
      <c r="I1052" s="881"/>
      <c r="J1052" s="881"/>
      <c r="K1052" s="881"/>
      <c r="L1052" s="882"/>
      <c r="M1052" s="400">
        <f t="shared" si="334"/>
        <v>0</v>
      </c>
      <c r="N1052" s="411">
        <f>IF(N276="",0,N276*'Appx 1. Ref Rates'!$T52)</f>
        <v>0</v>
      </c>
      <c r="O1052" s="414">
        <f>IF(O276="",0,O276*'Appx 1. Ref Rates'!$T52)</f>
        <v>0</v>
      </c>
      <c r="P1052" s="414">
        <f>IF(P276="",0,P276*'Appx 1. Ref Rates'!$T52)</f>
        <v>0</v>
      </c>
      <c r="Q1052" s="431">
        <f>IF(Q276="",0,Q276*'Appx 1. Ref Rates'!$T52)</f>
        <v>0</v>
      </c>
      <c r="R1052" s="411">
        <f>IF(R276="",0,R276*'Appx 1. Ref Rates'!$U52)</f>
        <v>0</v>
      </c>
      <c r="S1052" s="432">
        <f>(SUM($N276:$Q276,$S276)-SUM($N1052:O1052))*'Appx 1. Ref Rates'!$U52</f>
        <v>0</v>
      </c>
      <c r="T1052" s="414">
        <f>($R276-$R1052)*'Appx 1. Ref Rates'!$U52</f>
        <v>0</v>
      </c>
      <c r="U1052" s="414">
        <f>(SUM($N276:$Q276,$S276)-SUM($N1052:Q1052)-S1052)*'Appx 1. Ref Rates'!$U52</f>
        <v>0</v>
      </c>
      <c r="V1052" s="414">
        <f>($R276-$R1052-T1052)*'Appx 1. Ref Rates'!$U52</f>
        <v>0</v>
      </c>
      <c r="W1052" s="414">
        <f>(SUM($N276:$Q276,$S276)-SUM($N1052:$Q1052)-$S1052-$U1052)*'Appx 1. Ref Rates'!$U52</f>
        <v>0</v>
      </c>
      <c r="X1052" s="414">
        <f>($R276-$R1052-$T1052-$V1052)*'Appx 1. Ref Rates'!$U52</f>
        <v>0</v>
      </c>
      <c r="Y1052" s="414">
        <f>(SUM($N276:$Q276,$S276)-SUM($N1052:Q1052)-$S1052-$U1052-$W1052)*'Appx 1. Ref Rates'!$U52</f>
        <v>0</v>
      </c>
      <c r="Z1052" s="414">
        <f>($R276-$R1052-$T1052-$V1052-$X1052)*'Appx 1. Ref Rates'!$U52</f>
        <v>0</v>
      </c>
      <c r="AA1052" s="414">
        <f>(SUM($N276:$Q276,$S276)-SUM($N1052:Q1052)-$S1052-$U1052-$W1052-$Y1052)*'Appx 1. Ref Rates'!$U52</f>
        <v>0</v>
      </c>
      <c r="AB1052" s="414">
        <f>($R276-$R1052-$T1052-$V1052-$X1052-$Z1052)*'Appx 1. Ref Rates'!$U52</f>
        <v>0</v>
      </c>
      <c r="AC1052" s="423">
        <f t="shared" si="325"/>
        <v>0</v>
      </c>
      <c r="AD1052" s="1743"/>
      <c r="AE1052" s="1083"/>
      <c r="AF1052" s="855"/>
      <c r="AG1052" s="528"/>
      <c r="AH1052" s="521"/>
      <c r="AI1052" s="521"/>
      <c r="AJ1052" s="521"/>
      <c r="AK1052" s="521"/>
      <c r="AL1052" s="521"/>
      <c r="AM1052" s="521"/>
      <c r="AN1052" s="521"/>
      <c r="AO1052" s="521"/>
      <c r="AP1052" s="521"/>
      <c r="AQ1052" s="521"/>
      <c r="AR1052" s="521"/>
      <c r="AS1052" s="521"/>
      <c r="AT1052" s="521"/>
      <c r="AU1052" s="521"/>
      <c r="AV1052" s="521"/>
      <c r="AW1052" s="521"/>
      <c r="AX1052" s="521"/>
      <c r="AY1052" s="521"/>
      <c r="AZ1052" s="521"/>
      <c r="BA1052" s="521"/>
      <c r="BB1052" s="521"/>
      <c r="BC1052" s="521"/>
      <c r="BD1052" s="521"/>
      <c r="BE1052" s="521"/>
      <c r="BF1052" s="521"/>
      <c r="BG1052" s="521"/>
      <c r="BH1052" s="521"/>
      <c r="BI1052" s="521"/>
      <c r="BJ1052" s="521"/>
      <c r="BK1052" s="521"/>
      <c r="BL1052" s="521"/>
      <c r="BM1052" s="521"/>
      <c r="BN1052" s="521"/>
      <c r="BO1052" s="521"/>
      <c r="BP1052" s="521"/>
      <c r="BQ1052" s="521"/>
      <c r="BR1052" s="521"/>
      <c r="BS1052" s="521"/>
      <c r="BT1052" s="521"/>
      <c r="BU1052" s="521"/>
      <c r="BV1052" s="521"/>
      <c r="BW1052" s="521"/>
      <c r="BX1052" s="521"/>
      <c r="BY1052" s="521"/>
      <c r="BZ1052" s="521"/>
      <c r="CA1052" s="521"/>
      <c r="CB1052" s="521"/>
      <c r="CC1052" s="521"/>
      <c r="CD1052" s="521"/>
      <c r="CE1052" s="521"/>
      <c r="CF1052" s="521"/>
      <c r="CG1052" s="521"/>
      <c r="CH1052" s="521"/>
      <c r="CI1052" s="521"/>
      <c r="CJ1052" s="521"/>
      <c r="CK1052" s="521"/>
      <c r="CL1052" s="521"/>
      <c r="CM1052" s="521"/>
      <c r="CN1052" s="521"/>
      <c r="CO1052" s="521"/>
      <c r="CP1052" s="521"/>
      <c r="CQ1052" s="521"/>
    </row>
    <row r="1053" spans="1:95" s="69" customFormat="1" ht="15" customHeight="1" outlineLevel="1" x14ac:dyDescent="0.2">
      <c r="A1053" s="11">
        <v>371</v>
      </c>
      <c r="B1053" s="294"/>
      <c r="C1053" s="311"/>
      <c r="D1053" s="311"/>
      <c r="E1053" s="312"/>
      <c r="F1053" s="880" t="str">
        <f>'2. CAD NCCF'!F1053:L1053</f>
        <v>RSB uninsured, fixed term 90 day deposit</v>
      </c>
      <c r="G1053" s="881"/>
      <c r="H1053" s="881"/>
      <c r="I1053" s="881"/>
      <c r="J1053" s="881"/>
      <c r="K1053" s="881"/>
      <c r="L1053" s="882"/>
      <c r="M1053" s="400">
        <f t="shared" si="334"/>
        <v>0</v>
      </c>
      <c r="N1053" s="411">
        <f>IF(N277="",0,N277*'Appx 1. Ref Rates'!$T53)</f>
        <v>0</v>
      </c>
      <c r="O1053" s="414">
        <f>IF(O277="",0,O277*'Appx 1. Ref Rates'!$T53)</f>
        <v>0</v>
      </c>
      <c r="P1053" s="414">
        <f>IF(P277="",0,P277*'Appx 1. Ref Rates'!$T53)</f>
        <v>0</v>
      </c>
      <c r="Q1053" s="415">
        <f>IF(Q277="",0,Q277*'Appx 1. Ref Rates'!$T53)</f>
        <v>0</v>
      </c>
      <c r="R1053" s="411">
        <f>IF(R277="",0,R277*'Appx 1. Ref Rates'!$U53)</f>
        <v>0</v>
      </c>
      <c r="S1053" s="414">
        <f>IF(S277="",0,S277*'Appx 1. Ref Rates'!$U53)</f>
        <v>0</v>
      </c>
      <c r="T1053" s="414">
        <f>(SUM($N277:$Q277,T277)-SUM($N1053:Q1053))*'Appx 1. Ref Rates'!$U53</f>
        <v>0</v>
      </c>
      <c r="U1053" s="414">
        <f>($R277+$U277-R1053)*'Appx 1. Ref Rates'!$U53</f>
        <v>0</v>
      </c>
      <c r="V1053" s="414">
        <f>($S277-$S1053)*'Appx 1. Ref Rates'!$U53</f>
        <v>0</v>
      </c>
      <c r="W1053" s="414">
        <f>(SUM($N277:$Q277,$T277)-SUM($N1053:$Q1053)-$T1053)*'Appx 1. Ref Rates'!$U53</f>
        <v>0</v>
      </c>
      <c r="X1053" s="414">
        <f>($R277+$U277-$R1053-$U1053)*'Appx 1. Ref Rates'!$U53</f>
        <v>0</v>
      </c>
      <c r="Y1053" s="414">
        <f>($S277-$S1053-V1053)*'Appx 1. Ref Rates'!$U53</f>
        <v>0</v>
      </c>
      <c r="Z1053" s="414">
        <f>(SUM($N277:$Q277,$T277)-SUM($N1053:Q1053)-$T1053-$W1053)*'Appx 1. Ref Rates'!$U53</f>
        <v>0</v>
      </c>
      <c r="AA1053" s="414">
        <f>($R277+$U277-$R1053-$U1053-$X1053)*'Appx 1. Ref Rates'!$U53</f>
        <v>0</v>
      </c>
      <c r="AB1053" s="414">
        <f>($S277-$S1053-V1053-Y1053)*'Appx 1. Ref Rates'!$U53</f>
        <v>0</v>
      </c>
      <c r="AC1053" s="400">
        <f t="shared" si="325"/>
        <v>0</v>
      </c>
      <c r="AD1053" s="1743"/>
      <c r="AE1053" s="1083"/>
      <c r="AF1053" s="855"/>
      <c r="AG1053" s="528"/>
      <c r="AH1053" s="521"/>
      <c r="AI1053" s="521"/>
      <c r="AJ1053" s="521"/>
      <c r="AK1053" s="521"/>
      <c r="AL1053" s="521"/>
      <c r="AM1053" s="521"/>
      <c r="AN1053" s="521"/>
      <c r="AO1053" s="521"/>
      <c r="AP1053" s="521"/>
      <c r="AQ1053" s="521"/>
      <c r="AR1053" s="521"/>
      <c r="AS1053" s="521"/>
      <c r="AT1053" s="521"/>
      <c r="AU1053" s="521"/>
      <c r="AV1053" s="521"/>
      <c r="AW1053" s="521"/>
      <c r="AX1053" s="521"/>
      <c r="AY1053" s="521"/>
      <c r="AZ1053" s="521"/>
      <c r="BA1053" s="521"/>
      <c r="BB1053" s="521"/>
      <c r="BC1053" s="521"/>
      <c r="BD1053" s="521"/>
      <c r="BE1053" s="521"/>
      <c r="BF1053" s="521"/>
      <c r="BG1053" s="521"/>
      <c r="BH1053" s="521"/>
      <c r="BI1053" s="521"/>
      <c r="BJ1053" s="521"/>
      <c r="BK1053" s="521"/>
      <c r="BL1053" s="521"/>
      <c r="BM1053" s="521"/>
      <c r="BN1053" s="521"/>
      <c r="BO1053" s="521"/>
      <c r="BP1053" s="521"/>
      <c r="BQ1053" s="521"/>
      <c r="BR1053" s="521"/>
      <c r="BS1053" s="521"/>
      <c r="BT1053" s="521"/>
      <c r="BU1053" s="521"/>
      <c r="BV1053" s="521"/>
      <c r="BW1053" s="521"/>
      <c r="BX1053" s="521"/>
      <c r="BY1053" s="521"/>
      <c r="BZ1053" s="521"/>
      <c r="CA1053" s="521"/>
      <c r="CB1053" s="521"/>
      <c r="CC1053" s="521"/>
      <c r="CD1053" s="521"/>
      <c r="CE1053" s="521"/>
      <c r="CF1053" s="521"/>
      <c r="CG1053" s="521"/>
      <c r="CH1053" s="521"/>
      <c r="CI1053" s="521"/>
      <c r="CJ1053" s="521"/>
      <c r="CK1053" s="521"/>
      <c r="CL1053" s="521"/>
      <c r="CM1053" s="521"/>
      <c r="CN1053" s="521"/>
      <c r="CO1053" s="521"/>
      <c r="CP1053" s="521"/>
      <c r="CQ1053" s="521"/>
    </row>
    <row r="1054" spans="1:95" s="69" customFormat="1" ht="15" customHeight="1" outlineLevel="1" x14ac:dyDescent="0.2">
      <c r="A1054" s="11">
        <v>372</v>
      </c>
      <c r="B1054" s="294"/>
      <c r="C1054" s="311"/>
      <c r="D1054" s="311"/>
      <c r="E1054" s="312"/>
      <c r="F1054" s="880" t="str">
        <f>'2. CAD NCCF'!F1054:L1054</f>
        <v>RSB uninsured, fixed term 180 day deposit</v>
      </c>
      <c r="G1054" s="881"/>
      <c r="H1054" s="881"/>
      <c r="I1054" s="881"/>
      <c r="J1054" s="881"/>
      <c r="K1054" s="881"/>
      <c r="L1054" s="882"/>
      <c r="M1054" s="400">
        <f t="shared" si="334"/>
        <v>0</v>
      </c>
      <c r="N1054" s="411">
        <f>IF(N278="",0,N278*'Appx 1. Ref Rates'!$T54)</f>
        <v>0</v>
      </c>
      <c r="O1054" s="414">
        <f>IF(O278="",0,O278*'Appx 1. Ref Rates'!$T54)</f>
        <v>0</v>
      </c>
      <c r="P1054" s="414">
        <f>IF(P278="",0,P278*'Appx 1. Ref Rates'!$T54)</f>
        <v>0</v>
      </c>
      <c r="Q1054" s="415">
        <f>IF(Q278="",0,Q278*'Appx 1. Ref Rates'!$T54)</f>
        <v>0</v>
      </c>
      <c r="R1054" s="411">
        <f>IF(R278="",0,R278*'Appx 1. Ref Rates'!$U54)</f>
        <v>0</v>
      </c>
      <c r="S1054" s="414">
        <f>IF(S278="",0,S278*'Appx 1. Ref Rates'!$U54)</f>
        <v>0</v>
      </c>
      <c r="T1054" s="414">
        <f>IF(T278="",0,T278*'Appx 1. Ref Rates'!$U54)</f>
        <v>0</v>
      </c>
      <c r="U1054" s="414">
        <f>IF(U278="",0,U278*'Appx 1. Ref Rates'!$U54)</f>
        <v>0</v>
      </c>
      <c r="V1054" s="414">
        <f>IF(V278="",0,V278*'Appx 1. Ref Rates'!$U54)</f>
        <v>0</v>
      </c>
      <c r="W1054" s="414">
        <f>(SUM($N278:$Q278,$W278)-SUM($N1054:$Q1054))*'Appx 1. Ref Rates'!$U54</f>
        <v>0</v>
      </c>
      <c r="X1054" s="414">
        <f>($R278+$X278-R1054)*'Appx 1. Ref Rates'!$U54</f>
        <v>0</v>
      </c>
      <c r="Y1054" s="414">
        <f>($S278+$Y278-S1054)*'Appx 1. Ref Rates'!$U54</f>
        <v>0</v>
      </c>
      <c r="Z1054" s="414">
        <f>($T278-$T1054)*'Appx 1. Ref Rates'!$U54</f>
        <v>0</v>
      </c>
      <c r="AA1054" s="414">
        <f>($U278-$U1054)*'Appx 1. Ref Rates'!$U54</f>
        <v>0</v>
      </c>
      <c r="AB1054" s="414">
        <f>($V278-$V1054)*'Appx 1. Ref Rates'!$U54</f>
        <v>0</v>
      </c>
      <c r="AC1054" s="400">
        <f t="shared" si="325"/>
        <v>0</v>
      </c>
      <c r="AD1054" s="1743"/>
      <c r="AE1054" s="1083"/>
      <c r="AF1054" s="855"/>
      <c r="AG1054" s="528"/>
      <c r="AH1054" s="521"/>
      <c r="AI1054" s="521"/>
      <c r="AJ1054" s="521"/>
      <c r="AK1054" s="521"/>
      <c r="AL1054" s="521"/>
      <c r="AM1054" s="521"/>
      <c r="AN1054" s="521"/>
      <c r="AO1054" s="521"/>
      <c r="AP1054" s="521"/>
      <c r="AQ1054" s="521"/>
      <c r="AR1054" s="521"/>
      <c r="AS1054" s="521"/>
      <c r="AT1054" s="521"/>
      <c r="AU1054" s="521"/>
      <c r="AV1054" s="521"/>
      <c r="AW1054" s="521"/>
      <c r="AX1054" s="521"/>
      <c r="AY1054" s="521"/>
      <c r="AZ1054" s="521"/>
      <c r="BA1054" s="521"/>
      <c r="BB1054" s="521"/>
      <c r="BC1054" s="521"/>
      <c r="BD1054" s="521"/>
      <c r="BE1054" s="521"/>
      <c r="BF1054" s="521"/>
      <c r="BG1054" s="521"/>
      <c r="BH1054" s="521"/>
      <c r="BI1054" s="521"/>
      <c r="BJ1054" s="521"/>
      <c r="BK1054" s="521"/>
      <c r="BL1054" s="521"/>
      <c r="BM1054" s="521"/>
      <c r="BN1054" s="521"/>
      <c r="BO1054" s="521"/>
      <c r="BP1054" s="521"/>
      <c r="BQ1054" s="521"/>
      <c r="BR1054" s="521"/>
      <c r="BS1054" s="521"/>
      <c r="BT1054" s="521"/>
      <c r="BU1054" s="521"/>
      <c r="BV1054" s="521"/>
      <c r="BW1054" s="521"/>
      <c r="BX1054" s="521"/>
      <c r="BY1054" s="521"/>
      <c r="BZ1054" s="521"/>
      <c r="CA1054" s="521"/>
      <c r="CB1054" s="521"/>
      <c r="CC1054" s="521"/>
      <c r="CD1054" s="521"/>
      <c r="CE1054" s="521"/>
      <c r="CF1054" s="521"/>
      <c r="CG1054" s="521"/>
      <c r="CH1054" s="521"/>
      <c r="CI1054" s="521"/>
      <c r="CJ1054" s="521"/>
      <c r="CK1054" s="521"/>
      <c r="CL1054" s="521"/>
      <c r="CM1054" s="521"/>
      <c r="CN1054" s="521"/>
      <c r="CO1054" s="521"/>
      <c r="CP1054" s="521"/>
      <c r="CQ1054" s="521"/>
    </row>
    <row r="1055" spans="1:95" s="69" customFormat="1" ht="15" customHeight="1" outlineLevel="1" x14ac:dyDescent="0.2">
      <c r="A1055" s="11">
        <v>373</v>
      </c>
      <c r="B1055" s="294"/>
      <c r="C1055" s="311"/>
      <c r="D1055" s="311"/>
      <c r="E1055" s="312"/>
      <c r="F1055" s="880" t="str">
        <f>'2. CAD NCCF'!F1055:L1055</f>
        <v>RSB uninsured, fixed term 1 year deposit</v>
      </c>
      <c r="G1055" s="881"/>
      <c r="H1055" s="881"/>
      <c r="I1055" s="881"/>
      <c r="J1055" s="881"/>
      <c r="K1055" s="881"/>
      <c r="L1055" s="882"/>
      <c r="M1055" s="400">
        <f t="shared" si="334"/>
        <v>0</v>
      </c>
      <c r="N1055" s="411">
        <f>IF(N279="",0,N279*'Appx 1. Ref Rates'!$T55)</f>
        <v>0</v>
      </c>
      <c r="O1055" s="414">
        <f>IF(O279="",0,O279*'Appx 1. Ref Rates'!$T55)</f>
        <v>0</v>
      </c>
      <c r="P1055" s="414">
        <f>IF(P279="",0,P279*'Appx 1. Ref Rates'!$T55)</f>
        <v>0</v>
      </c>
      <c r="Q1055" s="415">
        <f>IF(Q279="",0,Q279*'Appx 1. Ref Rates'!$T55)</f>
        <v>0</v>
      </c>
      <c r="R1055" s="411">
        <f>IF(R279="",0,R279*'Appx 1. Ref Rates'!$U55)</f>
        <v>0</v>
      </c>
      <c r="S1055" s="414">
        <f>IF(S279="",0,S279*'Appx 1. Ref Rates'!$U55)</f>
        <v>0</v>
      </c>
      <c r="T1055" s="414">
        <f>IF(T279="",0,T279*'Appx 1. Ref Rates'!$U55)</f>
        <v>0</v>
      </c>
      <c r="U1055" s="414">
        <f>IF(U279="",0,U279*'Appx 1. Ref Rates'!$U55)</f>
        <v>0</v>
      </c>
      <c r="V1055" s="414">
        <f>IF(V279="",0,V279*'Appx 1. Ref Rates'!$U55)</f>
        <v>0</v>
      </c>
      <c r="W1055" s="414">
        <f>IF(W279="",0,W279*'Appx 1. Ref Rates'!$U55)</f>
        <v>0</v>
      </c>
      <c r="X1055" s="414">
        <f>IF(X279="",0,X279*'Appx 1. Ref Rates'!$U55)</f>
        <v>0</v>
      </c>
      <c r="Y1055" s="414">
        <f>IF(Y279="",0,Y279*'Appx 1. Ref Rates'!$U55)</f>
        <v>0</v>
      </c>
      <c r="Z1055" s="414">
        <f>IF(Z279="",0,Z279*'Appx 1. Ref Rates'!$U55)</f>
        <v>0</v>
      </c>
      <c r="AA1055" s="414">
        <f>IF(AA279="",0,AA279*'Appx 1. Ref Rates'!$U55)</f>
        <v>0</v>
      </c>
      <c r="AB1055" s="414">
        <f>IF(AB279="",0,AB279*'Appx 1. Ref Rates'!$U55)</f>
        <v>0</v>
      </c>
      <c r="AC1055" s="400">
        <f t="shared" si="325"/>
        <v>0</v>
      </c>
      <c r="AD1055" s="1743"/>
      <c r="AE1055" s="1083"/>
      <c r="AF1055" s="855"/>
      <c r="AG1055" s="528"/>
      <c r="AH1055" s="521"/>
      <c r="AI1055" s="521"/>
      <c r="AJ1055" s="521"/>
      <c r="AK1055" s="521"/>
      <c r="AL1055" s="521"/>
      <c r="AM1055" s="521"/>
      <c r="AN1055" s="521"/>
      <c r="AO1055" s="521"/>
      <c r="AP1055" s="521"/>
      <c r="AQ1055" s="521"/>
      <c r="AR1055" s="521"/>
      <c r="AS1055" s="521"/>
      <c r="AT1055" s="521"/>
      <c r="AU1055" s="521"/>
      <c r="AV1055" s="521"/>
      <c r="AW1055" s="521"/>
      <c r="AX1055" s="521"/>
      <c r="AY1055" s="521"/>
      <c r="AZ1055" s="521"/>
      <c r="BA1055" s="521"/>
      <c r="BB1055" s="521"/>
      <c r="BC1055" s="521"/>
      <c r="BD1055" s="521"/>
      <c r="BE1055" s="521"/>
      <c r="BF1055" s="521"/>
      <c r="BG1055" s="521"/>
      <c r="BH1055" s="521"/>
      <c r="BI1055" s="521"/>
      <c r="BJ1055" s="521"/>
      <c r="BK1055" s="521"/>
      <c r="BL1055" s="521"/>
      <c r="BM1055" s="521"/>
      <c r="BN1055" s="521"/>
      <c r="BO1055" s="521"/>
      <c r="BP1055" s="521"/>
      <c r="BQ1055" s="521"/>
      <c r="BR1055" s="521"/>
      <c r="BS1055" s="521"/>
      <c r="BT1055" s="521"/>
      <c r="BU1055" s="521"/>
      <c r="BV1055" s="521"/>
      <c r="BW1055" s="521"/>
      <c r="BX1055" s="521"/>
      <c r="BY1055" s="521"/>
      <c r="BZ1055" s="521"/>
      <c r="CA1055" s="521"/>
      <c r="CB1055" s="521"/>
      <c r="CC1055" s="521"/>
      <c r="CD1055" s="521"/>
      <c r="CE1055" s="521"/>
      <c r="CF1055" s="521"/>
      <c r="CG1055" s="521"/>
      <c r="CH1055" s="521"/>
      <c r="CI1055" s="521"/>
      <c r="CJ1055" s="521"/>
      <c r="CK1055" s="521"/>
      <c r="CL1055" s="521"/>
      <c r="CM1055" s="521"/>
      <c r="CN1055" s="521"/>
      <c r="CO1055" s="521"/>
      <c r="CP1055" s="521"/>
      <c r="CQ1055" s="521"/>
    </row>
    <row r="1056" spans="1:95" s="69" customFormat="1" ht="15" customHeight="1" outlineLevel="1" x14ac:dyDescent="0.2">
      <c r="A1056" s="11">
        <v>374</v>
      </c>
      <c r="B1056" s="294"/>
      <c r="C1056" s="257"/>
      <c r="D1056" s="257"/>
      <c r="E1056" s="258"/>
      <c r="F1056" s="880" t="str">
        <f>'2. CAD NCCF'!F1056:L1056</f>
        <v>RSB uninsured, fixed term &gt; 1 year deposit</v>
      </c>
      <c r="G1056" s="881"/>
      <c r="H1056" s="881"/>
      <c r="I1056" s="881"/>
      <c r="J1056" s="881"/>
      <c r="K1056" s="881"/>
      <c r="L1056" s="882"/>
      <c r="M1056" s="400">
        <f t="shared" si="334"/>
        <v>0</v>
      </c>
      <c r="N1056" s="411">
        <f>IF(N280="",0,N280*'Appx 1. Ref Rates'!$T56)</f>
        <v>0</v>
      </c>
      <c r="O1056" s="414">
        <f>IF(O280="",0,O280*'Appx 1. Ref Rates'!$T56)</f>
        <v>0</v>
      </c>
      <c r="P1056" s="414">
        <f>IF(P280="",0,P280*'Appx 1. Ref Rates'!$T56)</f>
        <v>0</v>
      </c>
      <c r="Q1056" s="415">
        <f>IF(Q280="",0,Q280*'Appx 1. Ref Rates'!$T56)</f>
        <v>0</v>
      </c>
      <c r="R1056" s="411">
        <f>IF(R280="",0,R280*'Appx 1. Ref Rates'!$U56)</f>
        <v>0</v>
      </c>
      <c r="S1056" s="414">
        <f>IF(S280="",0,S280*'Appx 1. Ref Rates'!$U56)</f>
        <v>0</v>
      </c>
      <c r="T1056" s="414">
        <f>IF(T280="",0,T280*'Appx 1. Ref Rates'!$U56)</f>
        <v>0</v>
      </c>
      <c r="U1056" s="414">
        <f>IF(U280="",0,U280*'Appx 1. Ref Rates'!$U56)</f>
        <v>0</v>
      </c>
      <c r="V1056" s="414">
        <f>IF(V280="",0,V280*'Appx 1. Ref Rates'!$U56)</f>
        <v>0</v>
      </c>
      <c r="W1056" s="414">
        <f>IF(W280="",0,W280*'Appx 1. Ref Rates'!$U56)</f>
        <v>0</v>
      </c>
      <c r="X1056" s="414">
        <f>IF(X280="",0,X280*'Appx 1. Ref Rates'!$U56)</f>
        <v>0</v>
      </c>
      <c r="Y1056" s="414">
        <f>IF(Y280="",0,Y280*'Appx 1. Ref Rates'!$U56)</f>
        <v>0</v>
      </c>
      <c r="Z1056" s="414">
        <f>IF(Z280="",0,Z280*'Appx 1. Ref Rates'!$U56)</f>
        <v>0</v>
      </c>
      <c r="AA1056" s="414">
        <f>IF(AA280="",0,AA280*'Appx 1. Ref Rates'!$U56)</f>
        <v>0</v>
      </c>
      <c r="AB1056" s="414">
        <f>IF(AB280="",0,AB280*'Appx 1. Ref Rates'!$U56)</f>
        <v>0</v>
      </c>
      <c r="AC1056" s="400">
        <f t="shared" si="325"/>
        <v>0</v>
      </c>
      <c r="AD1056" s="1743"/>
      <c r="AE1056" s="1083"/>
      <c r="AF1056" s="855"/>
      <c r="AG1056" s="528"/>
      <c r="AH1056" s="521"/>
      <c r="AI1056" s="521"/>
      <c r="AJ1056" s="521"/>
      <c r="AK1056" s="521"/>
      <c r="AL1056" s="521"/>
      <c r="AM1056" s="521"/>
      <c r="AN1056" s="521"/>
      <c r="AO1056" s="521"/>
      <c r="AP1056" s="521"/>
      <c r="AQ1056" s="521"/>
      <c r="AR1056" s="521"/>
      <c r="AS1056" s="521"/>
      <c r="AT1056" s="521"/>
      <c r="AU1056" s="521"/>
      <c r="AV1056" s="521"/>
      <c r="AW1056" s="521"/>
      <c r="AX1056" s="521"/>
      <c r="AY1056" s="521"/>
      <c r="AZ1056" s="521"/>
      <c r="BA1056" s="521"/>
      <c r="BB1056" s="521"/>
      <c r="BC1056" s="521"/>
      <c r="BD1056" s="521"/>
      <c r="BE1056" s="521"/>
      <c r="BF1056" s="521"/>
      <c r="BG1056" s="521"/>
      <c r="BH1056" s="521"/>
      <c r="BI1056" s="521"/>
      <c r="BJ1056" s="521"/>
      <c r="BK1056" s="521"/>
      <c r="BL1056" s="521"/>
      <c r="BM1056" s="521"/>
      <c r="BN1056" s="521"/>
      <c r="BO1056" s="521"/>
      <c r="BP1056" s="521"/>
      <c r="BQ1056" s="521"/>
      <c r="BR1056" s="521"/>
      <c r="BS1056" s="521"/>
      <c r="BT1056" s="521"/>
      <c r="BU1056" s="521"/>
      <c r="BV1056" s="521"/>
      <c r="BW1056" s="521"/>
      <c r="BX1056" s="521"/>
      <c r="BY1056" s="521"/>
      <c r="BZ1056" s="521"/>
      <c r="CA1056" s="521"/>
      <c r="CB1056" s="521"/>
      <c r="CC1056" s="521"/>
      <c r="CD1056" s="521"/>
      <c r="CE1056" s="521"/>
      <c r="CF1056" s="521"/>
      <c r="CG1056" s="521"/>
      <c r="CH1056" s="521"/>
      <c r="CI1056" s="521"/>
      <c r="CJ1056" s="521"/>
      <c r="CK1056" s="521"/>
      <c r="CL1056" s="521"/>
      <c r="CM1056" s="521"/>
      <c r="CN1056" s="521"/>
      <c r="CO1056" s="521"/>
      <c r="CP1056" s="521"/>
      <c r="CQ1056" s="521"/>
    </row>
    <row r="1057" spans="1:95" s="69" customFormat="1" ht="15" customHeight="1" outlineLevel="1" x14ac:dyDescent="0.2">
      <c r="A1057" s="11">
        <v>375</v>
      </c>
      <c r="B1057" s="294"/>
      <c r="C1057" s="257"/>
      <c r="D1057" s="265"/>
      <c r="E1057" s="877" t="str">
        <f>'2. CAD NCCF'!E1057:L1057</f>
        <v>RSB fixed term deposits - Unaffiliated third-party sourced</v>
      </c>
      <c r="F1057" s="878"/>
      <c r="G1057" s="878"/>
      <c r="H1057" s="878"/>
      <c r="I1057" s="878"/>
      <c r="J1057" s="878"/>
      <c r="K1057" s="878"/>
      <c r="L1057" s="879"/>
      <c r="M1057" s="399">
        <f>SUBTOTAL(9,M1058:M1063)</f>
        <v>0</v>
      </c>
      <c r="N1057" s="402">
        <f t="shared" ref="N1057:AC1057" si="335">SUBTOTAL(9,N1058:N1063)</f>
        <v>0</v>
      </c>
      <c r="O1057" s="406">
        <f t="shared" si="335"/>
        <v>0</v>
      </c>
      <c r="P1057" s="405">
        <f t="shared" si="335"/>
        <v>0</v>
      </c>
      <c r="Q1057" s="407">
        <f t="shared" si="335"/>
        <v>0</v>
      </c>
      <c r="R1057" s="402">
        <f t="shared" si="335"/>
        <v>0</v>
      </c>
      <c r="S1057" s="406">
        <f t="shared" si="335"/>
        <v>0</v>
      </c>
      <c r="T1057" s="405">
        <f t="shared" si="335"/>
        <v>0</v>
      </c>
      <c r="U1057" s="405">
        <f t="shared" si="335"/>
        <v>0</v>
      </c>
      <c r="V1057" s="405">
        <f t="shared" si="335"/>
        <v>0</v>
      </c>
      <c r="W1057" s="405">
        <f t="shared" si="335"/>
        <v>0</v>
      </c>
      <c r="X1057" s="405">
        <f t="shared" si="335"/>
        <v>0</v>
      </c>
      <c r="Y1057" s="405">
        <f t="shared" si="335"/>
        <v>0</v>
      </c>
      <c r="Z1057" s="405">
        <f t="shared" si="335"/>
        <v>0</v>
      </c>
      <c r="AA1057" s="405">
        <f t="shared" si="335"/>
        <v>0</v>
      </c>
      <c r="AB1057" s="403">
        <f t="shared" si="335"/>
        <v>0</v>
      </c>
      <c r="AC1057" s="407">
        <f t="shared" si="335"/>
        <v>0</v>
      </c>
      <c r="AD1057" s="1743"/>
      <c r="AE1057" s="1083"/>
      <c r="AF1057" s="855"/>
      <c r="AG1057" s="528"/>
      <c r="AH1057" s="521"/>
      <c r="AI1057" s="521"/>
      <c r="AJ1057" s="521"/>
      <c r="AK1057" s="521"/>
      <c r="AL1057" s="521"/>
      <c r="AM1057" s="521"/>
      <c r="AN1057" s="521"/>
      <c r="AO1057" s="521"/>
      <c r="AP1057" s="521"/>
      <c r="AQ1057" s="521"/>
      <c r="AR1057" s="521"/>
      <c r="AS1057" s="521"/>
      <c r="AT1057" s="521"/>
      <c r="AU1057" s="521"/>
      <c r="AV1057" s="521"/>
      <c r="AW1057" s="521"/>
      <c r="AX1057" s="521"/>
      <c r="AY1057" s="521"/>
      <c r="AZ1057" s="521"/>
      <c r="BA1057" s="521"/>
      <c r="BB1057" s="521"/>
      <c r="BC1057" s="521"/>
      <c r="BD1057" s="521"/>
      <c r="BE1057" s="521"/>
      <c r="BF1057" s="521"/>
      <c r="BG1057" s="521"/>
      <c r="BH1057" s="521"/>
      <c r="BI1057" s="521"/>
      <c r="BJ1057" s="521"/>
      <c r="BK1057" s="521"/>
      <c r="BL1057" s="521"/>
      <c r="BM1057" s="521"/>
      <c r="BN1057" s="521"/>
      <c r="BO1057" s="521"/>
      <c r="BP1057" s="521"/>
      <c r="BQ1057" s="521"/>
      <c r="BR1057" s="521"/>
      <c r="BS1057" s="521"/>
      <c r="BT1057" s="521"/>
      <c r="BU1057" s="521"/>
      <c r="BV1057" s="521"/>
      <c r="BW1057" s="521"/>
      <c r="BX1057" s="521"/>
      <c r="BY1057" s="521"/>
      <c r="BZ1057" s="521"/>
      <c r="CA1057" s="521"/>
      <c r="CB1057" s="521"/>
      <c r="CC1057" s="521"/>
      <c r="CD1057" s="521"/>
      <c r="CE1057" s="521"/>
      <c r="CF1057" s="521"/>
      <c r="CG1057" s="521"/>
      <c r="CH1057" s="521"/>
      <c r="CI1057" s="521"/>
      <c r="CJ1057" s="521"/>
      <c r="CK1057" s="521"/>
      <c r="CL1057" s="521"/>
      <c r="CM1057" s="521"/>
      <c r="CN1057" s="521"/>
      <c r="CO1057" s="521"/>
      <c r="CP1057" s="521"/>
      <c r="CQ1057" s="521"/>
    </row>
    <row r="1058" spans="1:95" s="69" customFormat="1" ht="15" customHeight="1" outlineLevel="1" x14ac:dyDescent="0.2">
      <c r="A1058" s="11">
        <v>376</v>
      </c>
      <c r="B1058" s="294"/>
      <c r="C1058" s="311"/>
      <c r="D1058" s="311"/>
      <c r="E1058" s="312"/>
      <c r="F1058" s="880" t="str">
        <f>'2. CAD NCCF'!F1058:L1058</f>
        <v>RSB unaffiliated third-party sourced, fixed term 30 days deposit</v>
      </c>
      <c r="G1058" s="881"/>
      <c r="H1058" s="881"/>
      <c r="I1058" s="881"/>
      <c r="J1058" s="881"/>
      <c r="K1058" s="881"/>
      <c r="L1058" s="882"/>
      <c r="M1058" s="400">
        <f t="shared" ref="M1058:AB1066" si="336">M282</f>
        <v>0</v>
      </c>
      <c r="N1058" s="411">
        <f>IF(N282="",0,N282*'Appx 1. Ref Rates'!$T58)</f>
        <v>0</v>
      </c>
      <c r="O1058" s="414">
        <f>IF(O282="",0,O282*'Appx 1. Ref Rates'!$T58)</f>
        <v>0</v>
      </c>
      <c r="P1058" s="414">
        <f>IF(P282="",0,P282*'Appx 1. Ref Rates'!$T58)</f>
        <v>0</v>
      </c>
      <c r="Q1058" s="415">
        <f>IF(Q282="",0,Q282*'Appx 1. Ref Rates'!$T58)</f>
        <v>0</v>
      </c>
      <c r="R1058" s="411">
        <f>(SUM($N282:$R282)-SUM($N1058:Q1058))*'Appx 1. Ref Rates'!$U58</f>
        <v>0</v>
      </c>
      <c r="S1058" s="413">
        <f>(SUM($N282:$R282)-SUM($N1058:R1058))*'Appx 1. Ref Rates'!$U58</f>
        <v>0</v>
      </c>
      <c r="T1058" s="413">
        <f>(SUM($N282:$R282)-SUM($N1058:S1058))*'Appx 1. Ref Rates'!$U58</f>
        <v>0</v>
      </c>
      <c r="U1058" s="413">
        <f>(SUM($N282:$R282)-SUM($N1058:T1058))*'Appx 1. Ref Rates'!$U58</f>
        <v>0</v>
      </c>
      <c r="V1058" s="413">
        <f>(SUM($N282:$R282)-SUM($N1058:U1058))*'Appx 1. Ref Rates'!$U58</f>
        <v>0</v>
      </c>
      <c r="W1058" s="413">
        <f>(SUM($N282:$R282)-SUM($N1058:V1058))*'Appx 1. Ref Rates'!$U58</f>
        <v>0</v>
      </c>
      <c r="X1058" s="414">
        <f>(SUM($N282:$R282)-SUM($N1058:W1058))*'Appx 1. Ref Rates'!$U58</f>
        <v>0</v>
      </c>
      <c r="Y1058" s="413">
        <f>(SUM($N282:$R282)-SUM($N1058:X1058))*'Appx 1. Ref Rates'!$U58</f>
        <v>0</v>
      </c>
      <c r="Z1058" s="413">
        <f>(SUM($N282:$R282)-SUM($N1058:Y1058))*'Appx 1. Ref Rates'!$U58</f>
        <v>0</v>
      </c>
      <c r="AA1058" s="413">
        <f>(SUM($N282:$R282)-SUM($N1058:Z1058))*'Appx 1. Ref Rates'!$U58</f>
        <v>0</v>
      </c>
      <c r="AB1058" s="413">
        <f>(SUM($N282:$R282)-SUM($N1058:AA1058))*'Appx 1. Ref Rates'!$U58</f>
        <v>0</v>
      </c>
      <c r="AC1058" s="400">
        <f t="shared" si="325"/>
        <v>0</v>
      </c>
      <c r="AD1058" s="1743"/>
      <c r="AE1058" s="1083"/>
      <c r="AF1058" s="855"/>
      <c r="AG1058" s="528"/>
      <c r="AH1058" s="521"/>
      <c r="AI1058" s="521"/>
      <c r="AJ1058" s="521"/>
      <c r="AK1058" s="521"/>
      <c r="AL1058" s="521"/>
      <c r="AM1058" s="521"/>
      <c r="AN1058" s="521"/>
      <c r="AO1058" s="521"/>
      <c r="AP1058" s="521"/>
      <c r="AQ1058" s="521"/>
      <c r="AR1058" s="521"/>
      <c r="AS1058" s="521"/>
      <c r="AT1058" s="521"/>
      <c r="AU1058" s="521"/>
      <c r="AV1058" s="521"/>
      <c r="AW1058" s="521"/>
      <c r="AX1058" s="521"/>
      <c r="AY1058" s="521"/>
      <c r="AZ1058" s="521"/>
      <c r="BA1058" s="521"/>
      <c r="BB1058" s="521"/>
      <c r="BC1058" s="521"/>
      <c r="BD1058" s="521"/>
      <c r="BE1058" s="521"/>
      <c r="BF1058" s="521"/>
      <c r="BG1058" s="521"/>
      <c r="BH1058" s="521"/>
      <c r="BI1058" s="521"/>
      <c r="BJ1058" s="521"/>
      <c r="BK1058" s="521"/>
      <c r="BL1058" s="521"/>
      <c r="BM1058" s="521"/>
      <c r="BN1058" s="521"/>
      <c r="BO1058" s="521"/>
      <c r="BP1058" s="521"/>
      <c r="BQ1058" s="521"/>
      <c r="BR1058" s="521"/>
      <c r="BS1058" s="521"/>
      <c r="BT1058" s="521"/>
      <c r="BU1058" s="521"/>
      <c r="BV1058" s="521"/>
      <c r="BW1058" s="521"/>
      <c r="BX1058" s="521"/>
      <c r="BY1058" s="521"/>
      <c r="BZ1058" s="521"/>
      <c r="CA1058" s="521"/>
      <c r="CB1058" s="521"/>
      <c r="CC1058" s="521"/>
      <c r="CD1058" s="521"/>
      <c r="CE1058" s="521"/>
      <c r="CF1058" s="521"/>
      <c r="CG1058" s="521"/>
      <c r="CH1058" s="521"/>
      <c r="CI1058" s="521"/>
      <c r="CJ1058" s="521"/>
      <c r="CK1058" s="521"/>
      <c r="CL1058" s="521"/>
      <c r="CM1058" s="521"/>
      <c r="CN1058" s="521"/>
      <c r="CO1058" s="521"/>
      <c r="CP1058" s="521"/>
      <c r="CQ1058" s="521"/>
    </row>
    <row r="1059" spans="1:95" s="69" customFormat="1" ht="15" customHeight="1" outlineLevel="1" x14ac:dyDescent="0.2">
      <c r="A1059" s="11">
        <v>377</v>
      </c>
      <c r="B1059" s="294"/>
      <c r="C1059" s="311"/>
      <c r="D1059" s="311"/>
      <c r="E1059" s="312"/>
      <c r="F1059" s="880" t="str">
        <f>'2. CAD NCCF'!F1059:L1059</f>
        <v>RSB unaffiliated third-party sourced, fixed term 60 days deposit</v>
      </c>
      <c r="G1059" s="881"/>
      <c r="H1059" s="881"/>
      <c r="I1059" s="881"/>
      <c r="J1059" s="881"/>
      <c r="K1059" s="881"/>
      <c r="L1059" s="882"/>
      <c r="M1059" s="400">
        <f t="shared" si="336"/>
        <v>0</v>
      </c>
      <c r="N1059" s="411">
        <f>IF(N283="",0,N283*'Appx 1. Ref Rates'!$T59)</f>
        <v>0</v>
      </c>
      <c r="O1059" s="414">
        <f>IF(O283="",0,O283*'Appx 1. Ref Rates'!$T59)</f>
        <v>0</v>
      </c>
      <c r="P1059" s="414">
        <f>IF(P283="",0,P283*'Appx 1. Ref Rates'!$T59)</f>
        <v>0</v>
      </c>
      <c r="Q1059" s="415">
        <f>IF(Q283="",0,Q283*'Appx 1. Ref Rates'!$T59)</f>
        <v>0</v>
      </c>
      <c r="R1059" s="411">
        <f>IF(R283="",0,R283*'Appx 1. Ref Rates'!$U59)</f>
        <v>0</v>
      </c>
      <c r="S1059" s="414">
        <f>IF(S283="",0,S283*'Appx 1. Ref Rates'!$U59)</f>
        <v>0</v>
      </c>
      <c r="T1059" s="414">
        <f>($R283-$R1059)*'Appx 1. Ref Rates'!$U59</f>
        <v>0</v>
      </c>
      <c r="U1059" s="414">
        <f>(SUM($N283:$Q283,$S283)-SUM($N1059:Q1059)-S1059)*'Appx 1. Ref Rates'!$U59</f>
        <v>0</v>
      </c>
      <c r="V1059" s="414">
        <f>($R283-$R1059-T1059)*'Appx 1. Ref Rates'!$U59</f>
        <v>0</v>
      </c>
      <c r="W1059" s="414">
        <f>(SUM($N283:$Q283,$S283)-SUM($N1059:$Q1059)-$S1059-$U1059)*'Appx 1. Ref Rates'!$U59</f>
        <v>0</v>
      </c>
      <c r="X1059" s="414">
        <f>($R283-$R1059-$T1059-$V1059)*'Appx 1. Ref Rates'!$U59</f>
        <v>0</v>
      </c>
      <c r="Y1059" s="414">
        <f>(SUM($N283:$Q283,$S283)-SUM($N1059:Q1059)-$S1059-$U1059-$W1059)*'Appx 1. Ref Rates'!$U59</f>
        <v>0</v>
      </c>
      <c r="Z1059" s="414">
        <f>($R283-$R1059-$T1059-$V1059-$X1059)*'Appx 1. Ref Rates'!$U59</f>
        <v>0</v>
      </c>
      <c r="AA1059" s="414">
        <f>(SUM($N283:$Q283,$S283)-SUM($N1059:Q1059)-$S1059-$U1059-$W1059-$Y1059)*'Appx 1. Ref Rates'!$U59</f>
        <v>0</v>
      </c>
      <c r="AB1059" s="414">
        <f>($R283-$R1059-$T1059-$V1059-$X1059-$Z1059)*'Appx 1. Ref Rates'!$U59</f>
        <v>0</v>
      </c>
      <c r="AC1059" s="400">
        <f t="shared" si="325"/>
        <v>0</v>
      </c>
      <c r="AD1059" s="1743"/>
      <c r="AE1059" s="1083"/>
      <c r="AF1059" s="855"/>
      <c r="AG1059" s="528"/>
      <c r="AH1059" s="521"/>
      <c r="AI1059" s="521"/>
      <c r="AJ1059" s="521"/>
      <c r="AK1059" s="521"/>
      <c r="AL1059" s="521"/>
      <c r="AM1059" s="521"/>
      <c r="AN1059" s="521"/>
      <c r="AO1059" s="521"/>
      <c r="AP1059" s="521"/>
      <c r="AQ1059" s="521"/>
      <c r="AR1059" s="521"/>
      <c r="AS1059" s="521"/>
      <c r="AT1059" s="521"/>
      <c r="AU1059" s="521"/>
      <c r="AV1059" s="521"/>
      <c r="AW1059" s="521"/>
      <c r="AX1059" s="521"/>
      <c r="AY1059" s="521"/>
      <c r="AZ1059" s="521"/>
      <c r="BA1059" s="521"/>
      <c r="BB1059" s="521"/>
      <c r="BC1059" s="521"/>
      <c r="BD1059" s="521"/>
      <c r="BE1059" s="521"/>
      <c r="BF1059" s="521"/>
      <c r="BG1059" s="521"/>
      <c r="BH1059" s="521"/>
      <c r="BI1059" s="521"/>
      <c r="BJ1059" s="521"/>
      <c r="BK1059" s="521"/>
      <c r="BL1059" s="521"/>
      <c r="BM1059" s="521"/>
      <c r="BN1059" s="521"/>
      <c r="BO1059" s="521"/>
      <c r="BP1059" s="521"/>
      <c r="BQ1059" s="521"/>
      <c r="BR1059" s="521"/>
      <c r="BS1059" s="521"/>
      <c r="BT1059" s="521"/>
      <c r="BU1059" s="521"/>
      <c r="BV1059" s="521"/>
      <c r="BW1059" s="521"/>
      <c r="BX1059" s="521"/>
      <c r="BY1059" s="521"/>
      <c r="BZ1059" s="521"/>
      <c r="CA1059" s="521"/>
      <c r="CB1059" s="521"/>
      <c r="CC1059" s="521"/>
      <c r="CD1059" s="521"/>
      <c r="CE1059" s="521"/>
      <c r="CF1059" s="521"/>
      <c r="CG1059" s="521"/>
      <c r="CH1059" s="521"/>
      <c r="CI1059" s="521"/>
      <c r="CJ1059" s="521"/>
      <c r="CK1059" s="521"/>
      <c r="CL1059" s="521"/>
      <c r="CM1059" s="521"/>
      <c r="CN1059" s="521"/>
      <c r="CO1059" s="521"/>
      <c r="CP1059" s="521"/>
      <c r="CQ1059" s="521"/>
    </row>
    <row r="1060" spans="1:95" s="69" customFormat="1" ht="15" customHeight="1" outlineLevel="1" x14ac:dyDescent="0.2">
      <c r="A1060" s="11">
        <v>378</v>
      </c>
      <c r="B1060" s="294"/>
      <c r="C1060" s="311"/>
      <c r="D1060" s="311"/>
      <c r="E1060" s="312"/>
      <c r="F1060" s="880" t="str">
        <f>'2. CAD NCCF'!F1060:L1060</f>
        <v>RSB unaffiliated third-party sourced, fixed term 90 days deposit</v>
      </c>
      <c r="G1060" s="881"/>
      <c r="H1060" s="881"/>
      <c r="I1060" s="881"/>
      <c r="J1060" s="881"/>
      <c r="K1060" s="881"/>
      <c r="L1060" s="882"/>
      <c r="M1060" s="400">
        <f t="shared" si="336"/>
        <v>0</v>
      </c>
      <c r="N1060" s="411">
        <f>IF(N284="",0,N284*'Appx 1. Ref Rates'!$T60)</f>
        <v>0</v>
      </c>
      <c r="O1060" s="414">
        <f>IF(O284="",0,O284*'Appx 1. Ref Rates'!$T60)</f>
        <v>0</v>
      </c>
      <c r="P1060" s="414">
        <f>IF(P284="",0,P284*'Appx 1. Ref Rates'!$T60)</f>
        <v>0</v>
      </c>
      <c r="Q1060" s="415">
        <f>IF(Q284="",0,Q284*'Appx 1. Ref Rates'!$T60)</f>
        <v>0</v>
      </c>
      <c r="R1060" s="411">
        <f>IF(R284="",0,R284*'Appx 1. Ref Rates'!$U60)</f>
        <v>0</v>
      </c>
      <c r="S1060" s="414">
        <f>IF(S284="",0,S284*'Appx 1. Ref Rates'!$U60)</f>
        <v>0</v>
      </c>
      <c r="T1060" s="414">
        <f>(SUM($N284:$Q284,T284)-SUM($N1060:Q1060))*'Appx 1. Ref Rates'!$U60</f>
        <v>0</v>
      </c>
      <c r="U1060" s="414">
        <f>($R284+$U284-R1060)*'Appx 1. Ref Rates'!$U60</f>
        <v>0</v>
      </c>
      <c r="V1060" s="414">
        <f>($S284-$S1060)*'Appx 1. Ref Rates'!$U60</f>
        <v>0</v>
      </c>
      <c r="W1060" s="414">
        <f>(SUM($N284:$Q284,$T284)-SUM($N1060:$Q1060)-$T1060)*'Appx 1. Ref Rates'!$U60</f>
        <v>0</v>
      </c>
      <c r="X1060" s="414">
        <f>($R284+$U284-$R1060-$U1060)*'Appx 1. Ref Rates'!$U60</f>
        <v>0</v>
      </c>
      <c r="Y1060" s="414">
        <f>($S284-$S1060-V1060)*'Appx 1. Ref Rates'!$U60</f>
        <v>0</v>
      </c>
      <c r="Z1060" s="414">
        <f>(SUM($N284:$Q284,$T284)-SUM($N1060:Q1060)-$T1060-$W1060)*'Appx 1. Ref Rates'!$U60</f>
        <v>0</v>
      </c>
      <c r="AA1060" s="414">
        <f>($R284+$U284-$R1060-$U1060-$X1060)*'Appx 1. Ref Rates'!$U60</f>
        <v>0</v>
      </c>
      <c r="AB1060" s="414">
        <f>($S284-$S1060-V1060-Y1060)*'Appx 1. Ref Rates'!$U60</f>
        <v>0</v>
      </c>
      <c r="AC1060" s="400">
        <f t="shared" si="325"/>
        <v>0</v>
      </c>
      <c r="AD1060" s="1743"/>
      <c r="AE1060" s="1083"/>
      <c r="AF1060" s="855"/>
      <c r="AG1060" s="528"/>
      <c r="AH1060" s="521"/>
      <c r="AI1060" s="521"/>
      <c r="AJ1060" s="521"/>
      <c r="AK1060" s="521"/>
      <c r="AL1060" s="521"/>
      <c r="AM1060" s="521"/>
      <c r="AN1060" s="521"/>
      <c r="AO1060" s="521"/>
      <c r="AP1060" s="521"/>
      <c r="AQ1060" s="521"/>
      <c r="AR1060" s="521"/>
      <c r="AS1060" s="521"/>
      <c r="AT1060" s="521"/>
      <c r="AU1060" s="521"/>
      <c r="AV1060" s="521"/>
      <c r="AW1060" s="521"/>
      <c r="AX1060" s="521"/>
      <c r="AY1060" s="521"/>
      <c r="AZ1060" s="521"/>
      <c r="BA1060" s="521"/>
      <c r="BB1060" s="521"/>
      <c r="BC1060" s="521"/>
      <c r="BD1060" s="521"/>
      <c r="BE1060" s="521"/>
      <c r="BF1060" s="521"/>
      <c r="BG1060" s="521"/>
      <c r="BH1060" s="521"/>
      <c r="BI1060" s="521"/>
      <c r="BJ1060" s="521"/>
      <c r="BK1060" s="521"/>
      <c r="BL1060" s="521"/>
      <c r="BM1060" s="521"/>
      <c r="BN1060" s="521"/>
      <c r="BO1060" s="521"/>
      <c r="BP1060" s="521"/>
      <c r="BQ1060" s="521"/>
      <c r="BR1060" s="521"/>
      <c r="BS1060" s="521"/>
      <c r="BT1060" s="521"/>
      <c r="BU1060" s="521"/>
      <c r="BV1060" s="521"/>
      <c r="BW1060" s="521"/>
      <c r="BX1060" s="521"/>
      <c r="BY1060" s="521"/>
      <c r="BZ1060" s="521"/>
      <c r="CA1060" s="521"/>
      <c r="CB1060" s="521"/>
      <c r="CC1060" s="521"/>
      <c r="CD1060" s="521"/>
      <c r="CE1060" s="521"/>
      <c r="CF1060" s="521"/>
      <c r="CG1060" s="521"/>
      <c r="CH1060" s="521"/>
      <c r="CI1060" s="521"/>
      <c r="CJ1060" s="521"/>
      <c r="CK1060" s="521"/>
      <c r="CL1060" s="521"/>
      <c r="CM1060" s="521"/>
      <c r="CN1060" s="521"/>
      <c r="CO1060" s="521"/>
      <c r="CP1060" s="521"/>
      <c r="CQ1060" s="521"/>
    </row>
    <row r="1061" spans="1:95" s="69" customFormat="1" ht="15" customHeight="1" outlineLevel="1" x14ac:dyDescent="0.2">
      <c r="A1061" s="11">
        <v>379</v>
      </c>
      <c r="B1061" s="294"/>
      <c r="C1061" s="311"/>
      <c r="D1061" s="311"/>
      <c r="E1061" s="312"/>
      <c r="F1061" s="880" t="str">
        <f>'2. CAD NCCF'!F1061:L1061</f>
        <v>RSB unaffiliated third-party sourced, fixed term 180 days deposit</v>
      </c>
      <c r="G1061" s="881"/>
      <c r="H1061" s="881"/>
      <c r="I1061" s="881"/>
      <c r="J1061" s="881"/>
      <c r="K1061" s="881"/>
      <c r="L1061" s="882"/>
      <c r="M1061" s="400">
        <f t="shared" si="336"/>
        <v>0</v>
      </c>
      <c r="N1061" s="411">
        <f>IF(N285="",0,N285*'Appx 1. Ref Rates'!$T61)</f>
        <v>0</v>
      </c>
      <c r="O1061" s="414">
        <f>IF(O285="",0,O285*'Appx 1. Ref Rates'!$T61)</f>
        <v>0</v>
      </c>
      <c r="P1061" s="414">
        <f>IF(P285="",0,P285*'Appx 1. Ref Rates'!$T61)</f>
        <v>0</v>
      </c>
      <c r="Q1061" s="415">
        <f>IF(Q285="",0,Q285*'Appx 1. Ref Rates'!$T61)</f>
        <v>0</v>
      </c>
      <c r="R1061" s="411">
        <f>IF(R285="",0,R285*'Appx 1. Ref Rates'!$U61)</f>
        <v>0</v>
      </c>
      <c r="S1061" s="414">
        <f>IF(S285="",0,S285*'Appx 1. Ref Rates'!$U61)</f>
        <v>0</v>
      </c>
      <c r="T1061" s="414">
        <f>IF(T285="",0,T285*'Appx 1. Ref Rates'!$U61)</f>
        <v>0</v>
      </c>
      <c r="U1061" s="414">
        <f>IF(U285="",0,U285*'Appx 1. Ref Rates'!$U61)</f>
        <v>0</v>
      </c>
      <c r="V1061" s="414">
        <f>IF(V285="",0,V285*'Appx 1. Ref Rates'!$U61)</f>
        <v>0</v>
      </c>
      <c r="W1061" s="414">
        <f>(SUM($N285:$Q285,$W285)-SUM($N1061:$Q1061))*'Appx 1. Ref Rates'!$U61</f>
        <v>0</v>
      </c>
      <c r="X1061" s="414">
        <f>($R285+$X285-R1061)*'Appx 1. Ref Rates'!$U61</f>
        <v>0</v>
      </c>
      <c r="Y1061" s="414">
        <f>($S285+$Y285-S1061)*'Appx 1. Ref Rates'!$U61</f>
        <v>0</v>
      </c>
      <c r="Z1061" s="414">
        <f>($T285-$T1061)*'Appx 1. Ref Rates'!$U61</f>
        <v>0</v>
      </c>
      <c r="AA1061" s="414">
        <f>($U285-$U1061)*'Appx 1. Ref Rates'!$U61</f>
        <v>0</v>
      </c>
      <c r="AB1061" s="414">
        <f>($V285-$V1061)*'Appx 1. Ref Rates'!$U61</f>
        <v>0</v>
      </c>
      <c r="AC1061" s="400">
        <f t="shared" si="325"/>
        <v>0</v>
      </c>
      <c r="AD1061" s="1743"/>
      <c r="AE1061" s="1083"/>
      <c r="AF1061" s="855"/>
      <c r="AG1061" s="528"/>
      <c r="AH1061" s="521"/>
      <c r="AI1061" s="521"/>
      <c r="AJ1061" s="521"/>
      <c r="AK1061" s="521"/>
      <c r="AL1061" s="521"/>
      <c r="AM1061" s="521"/>
      <c r="AN1061" s="521"/>
      <c r="AO1061" s="521"/>
      <c r="AP1061" s="521"/>
      <c r="AQ1061" s="521"/>
      <c r="AR1061" s="521"/>
      <c r="AS1061" s="521"/>
      <c r="AT1061" s="521"/>
      <c r="AU1061" s="521"/>
      <c r="AV1061" s="521"/>
      <c r="AW1061" s="521"/>
      <c r="AX1061" s="521"/>
      <c r="AY1061" s="521"/>
      <c r="AZ1061" s="521"/>
      <c r="BA1061" s="521"/>
      <c r="BB1061" s="521"/>
      <c r="BC1061" s="521"/>
      <c r="BD1061" s="521"/>
      <c r="BE1061" s="521"/>
      <c r="BF1061" s="521"/>
      <c r="BG1061" s="521"/>
      <c r="BH1061" s="521"/>
      <c r="BI1061" s="521"/>
      <c r="BJ1061" s="521"/>
      <c r="BK1061" s="521"/>
      <c r="BL1061" s="521"/>
      <c r="BM1061" s="521"/>
      <c r="BN1061" s="521"/>
      <c r="BO1061" s="521"/>
      <c r="BP1061" s="521"/>
      <c r="BQ1061" s="521"/>
      <c r="BR1061" s="521"/>
      <c r="BS1061" s="521"/>
      <c r="BT1061" s="521"/>
      <c r="BU1061" s="521"/>
      <c r="BV1061" s="521"/>
      <c r="BW1061" s="521"/>
      <c r="BX1061" s="521"/>
      <c r="BY1061" s="521"/>
      <c r="BZ1061" s="521"/>
      <c r="CA1061" s="521"/>
      <c r="CB1061" s="521"/>
      <c r="CC1061" s="521"/>
      <c r="CD1061" s="521"/>
      <c r="CE1061" s="521"/>
      <c r="CF1061" s="521"/>
      <c r="CG1061" s="521"/>
      <c r="CH1061" s="521"/>
      <c r="CI1061" s="521"/>
      <c r="CJ1061" s="521"/>
      <c r="CK1061" s="521"/>
      <c r="CL1061" s="521"/>
      <c r="CM1061" s="521"/>
      <c r="CN1061" s="521"/>
      <c r="CO1061" s="521"/>
      <c r="CP1061" s="521"/>
      <c r="CQ1061" s="521"/>
    </row>
    <row r="1062" spans="1:95" s="69" customFormat="1" ht="15" customHeight="1" outlineLevel="1" x14ac:dyDescent="0.2">
      <c r="A1062" s="11">
        <v>380</v>
      </c>
      <c r="B1062" s="294"/>
      <c r="C1062" s="311"/>
      <c r="D1062" s="311"/>
      <c r="E1062" s="312"/>
      <c r="F1062" s="880" t="str">
        <f>'2. CAD NCCF'!F1062:L1062</f>
        <v>RSB unaffiliated third-party sourced, fixed term 1 year deposit</v>
      </c>
      <c r="G1062" s="881"/>
      <c r="H1062" s="881"/>
      <c r="I1062" s="881"/>
      <c r="J1062" s="881"/>
      <c r="K1062" s="881"/>
      <c r="L1062" s="882"/>
      <c r="M1062" s="400">
        <f t="shared" si="336"/>
        <v>0</v>
      </c>
      <c r="N1062" s="411">
        <f>IF(N286="",0,N286*'Appx 1. Ref Rates'!$T62)</f>
        <v>0</v>
      </c>
      <c r="O1062" s="414">
        <f>IF(O286="",0,O286*'Appx 1. Ref Rates'!$T62)</f>
        <v>0</v>
      </c>
      <c r="P1062" s="414">
        <f>IF(P286="",0,P286*'Appx 1. Ref Rates'!$T62)</f>
        <v>0</v>
      </c>
      <c r="Q1062" s="415">
        <f>IF(Q286="",0,Q286*'Appx 1. Ref Rates'!$T62)</f>
        <v>0</v>
      </c>
      <c r="R1062" s="411">
        <f>IF(R286="",0,R286*'Appx 1. Ref Rates'!$U62)</f>
        <v>0</v>
      </c>
      <c r="S1062" s="414">
        <f>IF(S286="",0,S286*'Appx 1. Ref Rates'!$U62)</f>
        <v>0</v>
      </c>
      <c r="T1062" s="414">
        <f>IF(T286="",0,T286*'Appx 1. Ref Rates'!$U62)</f>
        <v>0</v>
      </c>
      <c r="U1062" s="414">
        <f>IF(U286="",0,U286*'Appx 1. Ref Rates'!$U62)</f>
        <v>0</v>
      </c>
      <c r="V1062" s="414">
        <f>IF(V286="",0,V286*'Appx 1. Ref Rates'!$U62)</f>
        <v>0</v>
      </c>
      <c r="W1062" s="414">
        <f>(SUM($N286:$Q286,$W286)-SUM($N1062:$Q1062))*'Appx 1. Ref Rates'!$U62</f>
        <v>0</v>
      </c>
      <c r="X1062" s="414">
        <f>($R286+$X286-R1062)*'Appx 1. Ref Rates'!$U62</f>
        <v>0</v>
      </c>
      <c r="Y1062" s="414">
        <f>($S286+$Y286-S1062)*'Appx 1. Ref Rates'!$U62</f>
        <v>0</v>
      </c>
      <c r="Z1062" s="414">
        <f>($T286-$T1062)*'Appx 1. Ref Rates'!$U62</f>
        <v>0</v>
      </c>
      <c r="AA1062" s="414">
        <f>($U286-$U1062)*'Appx 1. Ref Rates'!$U62</f>
        <v>0</v>
      </c>
      <c r="AB1062" s="414">
        <f>($V286-$V1062)*'Appx 1. Ref Rates'!$U62</f>
        <v>0</v>
      </c>
      <c r="AC1062" s="400">
        <f t="shared" si="325"/>
        <v>0</v>
      </c>
      <c r="AD1062" s="1743"/>
      <c r="AE1062" s="1083"/>
      <c r="AF1062" s="855"/>
      <c r="AG1062" s="528"/>
      <c r="AH1062" s="521"/>
      <c r="AI1062" s="521"/>
      <c r="AJ1062" s="521"/>
      <c r="AK1062" s="521"/>
      <c r="AL1062" s="521"/>
      <c r="AM1062" s="521"/>
      <c r="AN1062" s="521"/>
      <c r="AO1062" s="521"/>
      <c r="AP1062" s="521"/>
      <c r="AQ1062" s="521"/>
      <c r="AR1062" s="521"/>
      <c r="AS1062" s="521"/>
      <c r="AT1062" s="521"/>
      <c r="AU1062" s="521"/>
      <c r="AV1062" s="521"/>
      <c r="AW1062" s="521"/>
      <c r="AX1062" s="521"/>
      <c r="AY1062" s="521"/>
      <c r="AZ1062" s="521"/>
      <c r="BA1062" s="521"/>
      <c r="BB1062" s="521"/>
      <c r="BC1062" s="521"/>
      <c r="BD1062" s="521"/>
      <c r="BE1062" s="521"/>
      <c r="BF1062" s="521"/>
      <c r="BG1062" s="521"/>
      <c r="BH1062" s="521"/>
      <c r="BI1062" s="521"/>
      <c r="BJ1062" s="521"/>
      <c r="BK1062" s="521"/>
      <c r="BL1062" s="521"/>
      <c r="BM1062" s="521"/>
      <c r="BN1062" s="521"/>
      <c r="BO1062" s="521"/>
      <c r="BP1062" s="521"/>
      <c r="BQ1062" s="521"/>
      <c r="BR1062" s="521"/>
      <c r="BS1062" s="521"/>
      <c r="BT1062" s="521"/>
      <c r="BU1062" s="521"/>
      <c r="BV1062" s="521"/>
      <c r="BW1062" s="521"/>
      <c r="BX1062" s="521"/>
      <c r="BY1062" s="521"/>
      <c r="BZ1062" s="521"/>
      <c r="CA1062" s="521"/>
      <c r="CB1062" s="521"/>
      <c r="CC1062" s="521"/>
      <c r="CD1062" s="521"/>
      <c r="CE1062" s="521"/>
      <c r="CF1062" s="521"/>
      <c r="CG1062" s="521"/>
      <c r="CH1062" s="521"/>
      <c r="CI1062" s="521"/>
      <c r="CJ1062" s="521"/>
      <c r="CK1062" s="521"/>
      <c r="CL1062" s="521"/>
      <c r="CM1062" s="521"/>
      <c r="CN1062" s="521"/>
      <c r="CO1062" s="521"/>
      <c r="CP1062" s="521"/>
      <c r="CQ1062" s="521"/>
    </row>
    <row r="1063" spans="1:95" s="69" customFormat="1" ht="15" customHeight="1" outlineLevel="1" x14ac:dyDescent="0.2">
      <c r="A1063" s="11">
        <v>381</v>
      </c>
      <c r="B1063" s="294"/>
      <c r="C1063" s="257"/>
      <c r="D1063" s="257"/>
      <c r="E1063" s="258"/>
      <c r="F1063" s="880" t="str">
        <f>'2. CAD NCCF'!F1063:L1063</f>
        <v>RSB unaffiliated third-party sourced, fixed term &gt; 1 year deposit</v>
      </c>
      <c r="G1063" s="881"/>
      <c r="H1063" s="881"/>
      <c r="I1063" s="881"/>
      <c r="J1063" s="881"/>
      <c r="K1063" s="881"/>
      <c r="L1063" s="882"/>
      <c r="M1063" s="400">
        <f t="shared" si="336"/>
        <v>0</v>
      </c>
      <c r="N1063" s="411">
        <f>IF(N287="",0,N287*'Appx 1. Ref Rates'!$T63)</f>
        <v>0</v>
      </c>
      <c r="O1063" s="414">
        <f>IF(O287="",0,O287*'Appx 1. Ref Rates'!$T63)</f>
        <v>0</v>
      </c>
      <c r="P1063" s="414">
        <f>IF(P287="",0,P287*'Appx 1. Ref Rates'!$T63)</f>
        <v>0</v>
      </c>
      <c r="Q1063" s="415">
        <f>IF(Q287="",0,Q287*'Appx 1. Ref Rates'!$T63)</f>
        <v>0</v>
      </c>
      <c r="R1063" s="411">
        <f>IF(R287="",0,R287*'Appx 1. Ref Rates'!$U63)</f>
        <v>0</v>
      </c>
      <c r="S1063" s="414">
        <f>IF(S287="",0,S287*'Appx 1. Ref Rates'!$U63)</f>
        <v>0</v>
      </c>
      <c r="T1063" s="414">
        <f>IF(T287="",0,T287*'Appx 1. Ref Rates'!$U63)</f>
        <v>0</v>
      </c>
      <c r="U1063" s="414">
        <f>IF(U287="",0,U287*'Appx 1. Ref Rates'!$U63)</f>
        <v>0</v>
      </c>
      <c r="V1063" s="414">
        <f>IF(V287="",0,V287*'Appx 1. Ref Rates'!$U63)</f>
        <v>0</v>
      </c>
      <c r="W1063" s="414">
        <f>(SUM($N287:$Q287,$W287)-SUM($N1063:$Q1063))*'Appx 1. Ref Rates'!$U63</f>
        <v>0</v>
      </c>
      <c r="X1063" s="414">
        <f>($R287+$X287-R1063)*'Appx 1. Ref Rates'!$U63</f>
        <v>0</v>
      </c>
      <c r="Y1063" s="414">
        <f>($S287+$Y287-S1063)*'Appx 1. Ref Rates'!$U63</f>
        <v>0</v>
      </c>
      <c r="Z1063" s="414">
        <f>($T287-$T1063)*'Appx 1. Ref Rates'!$U63</f>
        <v>0</v>
      </c>
      <c r="AA1063" s="414">
        <f>($U287-$U1063)*'Appx 1. Ref Rates'!$U63</f>
        <v>0</v>
      </c>
      <c r="AB1063" s="414">
        <f>($V287-$V1063)*'Appx 1. Ref Rates'!$U63</f>
        <v>0</v>
      </c>
      <c r="AC1063" s="400">
        <f t="shared" si="325"/>
        <v>0</v>
      </c>
      <c r="AD1063" s="1743"/>
      <c r="AE1063" s="1083"/>
      <c r="AF1063" s="855"/>
      <c r="AG1063" s="528"/>
      <c r="AH1063" s="521"/>
      <c r="AI1063" s="521"/>
      <c r="AJ1063" s="521"/>
      <c r="AK1063" s="521"/>
      <c r="AL1063" s="521"/>
      <c r="AM1063" s="521"/>
      <c r="AN1063" s="521"/>
      <c r="AO1063" s="521"/>
      <c r="AP1063" s="521"/>
      <c r="AQ1063" s="521"/>
      <c r="AR1063" s="521"/>
      <c r="AS1063" s="521"/>
      <c r="AT1063" s="521"/>
      <c r="AU1063" s="521"/>
      <c r="AV1063" s="521"/>
      <c r="AW1063" s="521"/>
      <c r="AX1063" s="521"/>
      <c r="AY1063" s="521"/>
      <c r="AZ1063" s="521"/>
      <c r="BA1063" s="521"/>
      <c r="BB1063" s="521"/>
      <c r="BC1063" s="521"/>
      <c r="BD1063" s="521"/>
      <c r="BE1063" s="521"/>
      <c r="BF1063" s="521"/>
      <c r="BG1063" s="521"/>
      <c r="BH1063" s="521"/>
      <c r="BI1063" s="521"/>
      <c r="BJ1063" s="521"/>
      <c r="BK1063" s="521"/>
      <c r="BL1063" s="521"/>
      <c r="BM1063" s="521"/>
      <c r="BN1063" s="521"/>
      <c r="BO1063" s="521"/>
      <c r="BP1063" s="521"/>
      <c r="BQ1063" s="521"/>
      <c r="BR1063" s="521"/>
      <c r="BS1063" s="521"/>
      <c r="BT1063" s="521"/>
      <c r="BU1063" s="521"/>
      <c r="BV1063" s="521"/>
      <c r="BW1063" s="521"/>
      <c r="BX1063" s="521"/>
      <c r="BY1063" s="521"/>
      <c r="BZ1063" s="521"/>
      <c r="CA1063" s="521"/>
      <c r="CB1063" s="521"/>
      <c r="CC1063" s="521"/>
      <c r="CD1063" s="521"/>
      <c r="CE1063" s="521"/>
      <c r="CF1063" s="521"/>
      <c r="CG1063" s="521"/>
      <c r="CH1063" s="521"/>
      <c r="CI1063" s="521"/>
      <c r="CJ1063" s="521"/>
      <c r="CK1063" s="521"/>
      <c r="CL1063" s="521"/>
      <c r="CM1063" s="521"/>
      <c r="CN1063" s="521"/>
      <c r="CO1063" s="521"/>
      <c r="CP1063" s="521"/>
      <c r="CQ1063" s="521"/>
    </row>
    <row r="1064" spans="1:95" s="69" customFormat="1" ht="15" customHeight="1" outlineLevel="1" x14ac:dyDescent="0.2">
      <c r="A1064" s="11">
        <v>382</v>
      </c>
      <c r="B1064" s="294"/>
      <c r="C1064" s="257"/>
      <c r="D1064" s="265"/>
      <c r="E1064" s="877" t="str">
        <f>'2. CAD NCCF'!E1064:L1064</f>
        <v>Retail and small business structured notes (RSBSN)</v>
      </c>
      <c r="F1064" s="878"/>
      <c r="G1064" s="878"/>
      <c r="H1064" s="878"/>
      <c r="I1064" s="878"/>
      <c r="J1064" s="878"/>
      <c r="K1064" s="878"/>
      <c r="L1064" s="879"/>
      <c r="M1064" s="399">
        <f>SUBTOTAL(9,M1065:M1066)</f>
        <v>0</v>
      </c>
      <c r="N1064" s="402">
        <f t="shared" ref="N1064:AC1064" si="337">SUBTOTAL(9,N1065:N1066)</f>
        <v>0</v>
      </c>
      <c r="O1064" s="406">
        <f t="shared" si="337"/>
        <v>0</v>
      </c>
      <c r="P1064" s="405">
        <f t="shared" si="337"/>
        <v>0</v>
      </c>
      <c r="Q1064" s="407">
        <f t="shared" si="337"/>
        <v>0</v>
      </c>
      <c r="R1064" s="402">
        <f t="shared" si="337"/>
        <v>0</v>
      </c>
      <c r="S1064" s="406">
        <f t="shared" si="337"/>
        <v>0</v>
      </c>
      <c r="T1064" s="405">
        <f t="shared" si="337"/>
        <v>0</v>
      </c>
      <c r="U1064" s="405">
        <f t="shared" si="337"/>
        <v>0</v>
      </c>
      <c r="V1064" s="405">
        <f t="shared" si="337"/>
        <v>0</v>
      </c>
      <c r="W1064" s="405">
        <f t="shared" si="337"/>
        <v>0</v>
      </c>
      <c r="X1064" s="405">
        <f t="shared" si="337"/>
        <v>0</v>
      </c>
      <c r="Y1064" s="405">
        <f t="shared" si="337"/>
        <v>0</v>
      </c>
      <c r="Z1064" s="405">
        <f t="shared" si="337"/>
        <v>0</v>
      </c>
      <c r="AA1064" s="405">
        <f t="shared" si="337"/>
        <v>0</v>
      </c>
      <c r="AB1064" s="403">
        <f t="shared" si="337"/>
        <v>0</v>
      </c>
      <c r="AC1064" s="407">
        <f t="shared" si="337"/>
        <v>0</v>
      </c>
      <c r="AD1064" s="1743"/>
      <c r="AE1064" s="1083"/>
      <c r="AF1064" s="855"/>
      <c r="AG1064" s="528"/>
      <c r="AH1064" s="521"/>
      <c r="AI1064" s="521"/>
      <c r="AJ1064" s="521"/>
      <c r="AK1064" s="521"/>
      <c r="AL1064" s="521"/>
      <c r="AM1064" s="521"/>
      <c r="AN1064" s="521"/>
      <c r="AO1064" s="521"/>
      <c r="AP1064" s="521"/>
      <c r="AQ1064" s="521"/>
      <c r="AR1064" s="521"/>
      <c r="AS1064" s="521"/>
      <c r="AT1064" s="521"/>
      <c r="AU1064" s="521"/>
      <c r="AV1064" s="521"/>
      <c r="AW1064" s="521"/>
      <c r="AX1064" s="521"/>
      <c r="AY1064" s="521"/>
      <c r="AZ1064" s="521"/>
      <c r="BA1064" s="521"/>
      <c r="BB1064" s="521"/>
      <c r="BC1064" s="521"/>
      <c r="BD1064" s="521"/>
      <c r="BE1064" s="521"/>
      <c r="BF1064" s="521"/>
      <c r="BG1064" s="521"/>
      <c r="BH1064" s="521"/>
      <c r="BI1064" s="521"/>
      <c r="BJ1064" s="521"/>
      <c r="BK1064" s="521"/>
      <c r="BL1064" s="521"/>
      <c r="BM1064" s="521"/>
      <c r="BN1064" s="521"/>
      <c r="BO1064" s="521"/>
      <c r="BP1064" s="521"/>
      <c r="BQ1064" s="521"/>
      <c r="BR1064" s="521"/>
      <c r="BS1064" s="521"/>
      <c r="BT1064" s="521"/>
      <c r="BU1064" s="521"/>
      <c r="BV1064" s="521"/>
      <c r="BW1064" s="521"/>
      <c r="BX1064" s="521"/>
      <c r="BY1064" s="521"/>
      <c r="BZ1064" s="521"/>
      <c r="CA1064" s="521"/>
      <c r="CB1064" s="521"/>
      <c r="CC1064" s="521"/>
      <c r="CD1064" s="521"/>
      <c r="CE1064" s="521"/>
      <c r="CF1064" s="521"/>
      <c r="CG1064" s="521"/>
      <c r="CH1064" s="521"/>
      <c r="CI1064" s="521"/>
      <c r="CJ1064" s="521"/>
      <c r="CK1064" s="521"/>
      <c r="CL1064" s="521"/>
      <c r="CM1064" s="521"/>
      <c r="CN1064" s="521"/>
      <c r="CO1064" s="521"/>
      <c r="CP1064" s="521"/>
      <c r="CQ1064" s="521"/>
    </row>
    <row r="1065" spans="1:95" s="69" customFormat="1" ht="15" customHeight="1" outlineLevel="1" x14ac:dyDescent="0.2">
      <c r="A1065" s="11">
        <v>383</v>
      </c>
      <c r="B1065" s="294"/>
      <c r="C1065" s="311"/>
      <c r="D1065" s="311"/>
      <c r="E1065" s="312"/>
      <c r="F1065" s="880" t="str">
        <f>'2. CAD NCCF'!F1065:L1065</f>
        <v>RSBSN no cust call</v>
      </c>
      <c r="G1065" s="881"/>
      <c r="H1065" s="881"/>
      <c r="I1065" s="881"/>
      <c r="J1065" s="881"/>
      <c r="K1065" s="881"/>
      <c r="L1065" s="882"/>
      <c r="M1065" s="400">
        <f t="shared" si="336"/>
        <v>0</v>
      </c>
      <c r="N1065" s="411">
        <f t="shared" si="336"/>
        <v>0</v>
      </c>
      <c r="O1065" s="414">
        <f t="shared" si="336"/>
        <v>0</v>
      </c>
      <c r="P1065" s="414">
        <f t="shared" si="336"/>
        <v>0</v>
      </c>
      <c r="Q1065" s="415">
        <f t="shared" si="336"/>
        <v>0</v>
      </c>
      <c r="R1065" s="411">
        <f t="shared" si="336"/>
        <v>0</v>
      </c>
      <c r="S1065" s="413">
        <f t="shared" si="336"/>
        <v>0</v>
      </c>
      <c r="T1065" s="413">
        <f t="shared" si="336"/>
        <v>0</v>
      </c>
      <c r="U1065" s="413">
        <f t="shared" si="336"/>
        <v>0</v>
      </c>
      <c r="V1065" s="413">
        <f t="shared" si="336"/>
        <v>0</v>
      </c>
      <c r="W1065" s="413">
        <f t="shared" si="336"/>
        <v>0</v>
      </c>
      <c r="X1065" s="414">
        <f t="shared" si="336"/>
        <v>0</v>
      </c>
      <c r="Y1065" s="413">
        <f t="shared" si="336"/>
        <v>0</v>
      </c>
      <c r="Z1065" s="413">
        <f t="shared" si="336"/>
        <v>0</v>
      </c>
      <c r="AA1065" s="413">
        <f t="shared" si="336"/>
        <v>0</v>
      </c>
      <c r="AB1065" s="413">
        <f t="shared" si="336"/>
        <v>0</v>
      </c>
      <c r="AC1065" s="400">
        <f t="shared" si="325"/>
        <v>0</v>
      </c>
      <c r="AD1065" s="1743"/>
      <c r="AE1065" s="1083"/>
      <c r="AF1065" s="855"/>
      <c r="AG1065" s="528"/>
      <c r="AH1065" s="521"/>
      <c r="AI1065" s="521"/>
      <c r="AJ1065" s="521"/>
      <c r="AK1065" s="521"/>
      <c r="AL1065" s="521"/>
      <c r="AM1065" s="521"/>
      <c r="AN1065" s="521"/>
      <c r="AO1065" s="521"/>
      <c r="AP1065" s="521"/>
      <c r="AQ1065" s="521"/>
      <c r="AR1065" s="521"/>
      <c r="AS1065" s="521"/>
      <c r="AT1065" s="521"/>
      <c r="AU1065" s="521"/>
      <c r="AV1065" s="521"/>
      <c r="AW1065" s="521"/>
      <c r="AX1065" s="521"/>
      <c r="AY1065" s="521"/>
      <c r="AZ1065" s="521"/>
      <c r="BA1065" s="521"/>
      <c r="BB1065" s="521"/>
      <c r="BC1065" s="521"/>
      <c r="BD1065" s="521"/>
      <c r="BE1065" s="521"/>
      <c r="BF1065" s="521"/>
      <c r="BG1065" s="521"/>
      <c r="BH1065" s="521"/>
      <c r="BI1065" s="521"/>
      <c r="BJ1065" s="521"/>
      <c r="BK1065" s="521"/>
      <c r="BL1065" s="521"/>
      <c r="BM1065" s="521"/>
      <c r="BN1065" s="521"/>
      <c r="BO1065" s="521"/>
      <c r="BP1065" s="521"/>
      <c r="BQ1065" s="521"/>
      <c r="BR1065" s="521"/>
      <c r="BS1065" s="521"/>
      <c r="BT1065" s="521"/>
      <c r="BU1065" s="521"/>
      <c r="BV1065" s="521"/>
      <c r="BW1065" s="521"/>
      <c r="BX1065" s="521"/>
      <c r="BY1065" s="521"/>
      <c r="BZ1065" s="521"/>
      <c r="CA1065" s="521"/>
      <c r="CB1065" s="521"/>
      <c r="CC1065" s="521"/>
      <c r="CD1065" s="521"/>
      <c r="CE1065" s="521"/>
      <c r="CF1065" s="521"/>
      <c r="CG1065" s="521"/>
      <c r="CH1065" s="521"/>
      <c r="CI1065" s="521"/>
      <c r="CJ1065" s="521"/>
      <c r="CK1065" s="521"/>
      <c r="CL1065" s="521"/>
      <c r="CM1065" s="521"/>
      <c r="CN1065" s="521"/>
      <c r="CO1065" s="521"/>
      <c r="CP1065" s="521"/>
      <c r="CQ1065" s="521"/>
    </row>
    <row r="1066" spans="1:95" s="69" customFormat="1" ht="15" customHeight="1" outlineLevel="1" x14ac:dyDescent="0.2">
      <c r="A1066" s="11">
        <v>384</v>
      </c>
      <c r="B1066" s="294"/>
      <c r="C1066" s="311"/>
      <c r="D1066" s="311"/>
      <c r="E1066" s="312"/>
      <c r="F1066" s="880" t="str">
        <f>'2. CAD NCCF'!F1066:L1066</f>
        <v>RSBSN cust call</v>
      </c>
      <c r="G1066" s="881"/>
      <c r="H1066" s="881"/>
      <c r="I1066" s="881"/>
      <c r="J1066" s="881"/>
      <c r="K1066" s="881"/>
      <c r="L1066" s="882"/>
      <c r="M1066" s="400">
        <f t="shared" si="336"/>
        <v>0</v>
      </c>
      <c r="N1066" s="411">
        <f t="shared" si="336"/>
        <v>0</v>
      </c>
      <c r="O1066" s="414">
        <f t="shared" si="336"/>
        <v>0</v>
      </c>
      <c r="P1066" s="414">
        <f t="shared" si="336"/>
        <v>0</v>
      </c>
      <c r="Q1066" s="415">
        <f t="shared" si="336"/>
        <v>0</v>
      </c>
      <c r="R1066" s="411">
        <f t="shared" si="336"/>
        <v>0</v>
      </c>
      <c r="S1066" s="414">
        <f t="shared" si="336"/>
        <v>0</v>
      </c>
      <c r="T1066" s="414">
        <f t="shared" si="336"/>
        <v>0</v>
      </c>
      <c r="U1066" s="414">
        <f t="shared" si="336"/>
        <v>0</v>
      </c>
      <c r="V1066" s="414">
        <f t="shared" si="336"/>
        <v>0</v>
      </c>
      <c r="W1066" s="414">
        <f t="shared" si="336"/>
        <v>0</v>
      </c>
      <c r="X1066" s="414">
        <f t="shared" si="336"/>
        <v>0</v>
      </c>
      <c r="Y1066" s="414">
        <f t="shared" si="336"/>
        <v>0</v>
      </c>
      <c r="Z1066" s="414">
        <f t="shared" si="336"/>
        <v>0</v>
      </c>
      <c r="AA1066" s="414">
        <f t="shared" si="336"/>
        <v>0</v>
      </c>
      <c r="AB1066" s="414">
        <f t="shared" si="336"/>
        <v>0</v>
      </c>
      <c r="AC1066" s="400">
        <f t="shared" si="325"/>
        <v>0</v>
      </c>
      <c r="AD1066" s="1744"/>
      <c r="AE1066" s="858"/>
      <c r="AF1066" s="858"/>
      <c r="AG1066" s="528"/>
      <c r="AH1066" s="521"/>
      <c r="AI1066" s="521"/>
      <c r="AJ1066" s="521"/>
      <c r="AK1066" s="521"/>
      <c r="AL1066" s="521"/>
      <c r="AM1066" s="521"/>
      <c r="AN1066" s="521"/>
      <c r="AO1066" s="521"/>
      <c r="AP1066" s="521"/>
      <c r="AQ1066" s="521"/>
      <c r="AR1066" s="521"/>
      <c r="AS1066" s="521"/>
      <c r="AT1066" s="521"/>
      <c r="AU1066" s="521"/>
      <c r="AV1066" s="521"/>
      <c r="AW1066" s="521"/>
      <c r="AX1066" s="521"/>
      <c r="AY1066" s="521"/>
      <c r="AZ1066" s="521"/>
      <c r="BA1066" s="521"/>
      <c r="BB1066" s="521"/>
      <c r="BC1066" s="521"/>
      <c r="BD1066" s="521"/>
      <c r="BE1066" s="521"/>
      <c r="BF1066" s="521"/>
      <c r="BG1066" s="521"/>
      <c r="BH1066" s="521"/>
      <c r="BI1066" s="521"/>
      <c r="BJ1066" s="521"/>
      <c r="BK1066" s="521"/>
      <c r="BL1066" s="521"/>
      <c r="BM1066" s="521"/>
      <c r="BN1066" s="521"/>
      <c r="BO1066" s="521"/>
      <c r="BP1066" s="521"/>
      <c r="BQ1066" s="521"/>
      <c r="BR1066" s="521"/>
      <c r="BS1066" s="521"/>
      <c r="BT1066" s="521"/>
      <c r="BU1066" s="521"/>
      <c r="BV1066" s="521"/>
      <c r="BW1066" s="521"/>
      <c r="BX1066" s="521"/>
      <c r="BY1066" s="521"/>
      <c r="BZ1066" s="521"/>
      <c r="CA1066" s="521"/>
      <c r="CB1066" s="521"/>
      <c r="CC1066" s="521"/>
      <c r="CD1066" s="521"/>
      <c r="CE1066" s="521"/>
      <c r="CF1066" s="521"/>
      <c r="CG1066" s="521"/>
      <c r="CH1066" s="521"/>
      <c r="CI1066" s="521"/>
      <c r="CJ1066" s="521"/>
      <c r="CK1066" s="521"/>
      <c r="CL1066" s="521"/>
      <c r="CM1066" s="521"/>
      <c r="CN1066" s="521"/>
      <c r="CO1066" s="521"/>
      <c r="CP1066" s="521"/>
      <c r="CQ1066" s="521"/>
    </row>
    <row r="1067" spans="1:95" s="69" customFormat="1" ht="15" customHeight="1" outlineLevel="1" x14ac:dyDescent="0.2">
      <c r="A1067" s="11">
        <v>385</v>
      </c>
      <c r="B1067" s="294"/>
      <c r="C1067" s="257"/>
      <c r="D1067" s="868" t="str">
        <f>'2. CAD NCCF'!D1067:AF1067</f>
        <v>Commercial, corporate and wholesale deposits (CCW)</v>
      </c>
      <c r="E1067" s="869"/>
      <c r="F1067" s="869"/>
      <c r="G1067" s="869"/>
      <c r="H1067" s="869"/>
      <c r="I1067" s="869"/>
      <c r="J1067" s="869"/>
      <c r="K1067" s="869"/>
      <c r="L1067" s="869"/>
      <c r="M1067" s="869"/>
      <c r="N1067" s="869"/>
      <c r="O1067" s="869"/>
      <c r="P1067" s="869"/>
      <c r="Q1067" s="869"/>
      <c r="R1067" s="869"/>
      <c r="S1067" s="869"/>
      <c r="T1067" s="869"/>
      <c r="U1067" s="869"/>
      <c r="V1067" s="869"/>
      <c r="W1067" s="869"/>
      <c r="X1067" s="869"/>
      <c r="Y1067" s="869"/>
      <c r="Z1067" s="869"/>
      <c r="AA1067" s="869"/>
      <c r="AB1067" s="869"/>
      <c r="AC1067" s="869"/>
      <c r="AD1067" s="869"/>
      <c r="AE1067" s="869"/>
      <c r="AF1067" s="869"/>
      <c r="AG1067" s="528"/>
      <c r="AH1067" s="521"/>
      <c r="AI1067" s="521"/>
      <c r="AJ1067" s="521"/>
      <c r="AK1067" s="521"/>
      <c r="AL1067" s="521"/>
      <c r="AM1067" s="521"/>
      <c r="AN1067" s="521"/>
      <c r="AO1067" s="521"/>
      <c r="AP1067" s="521"/>
      <c r="AQ1067" s="521"/>
      <c r="AR1067" s="521"/>
      <c r="AS1067" s="521"/>
      <c r="AT1067" s="521"/>
      <c r="AU1067" s="521"/>
      <c r="AV1067" s="521"/>
      <c r="AW1067" s="521"/>
      <c r="AX1067" s="521"/>
      <c r="AY1067" s="521"/>
      <c r="AZ1067" s="521"/>
      <c r="BA1067" s="521"/>
      <c r="BB1067" s="521"/>
      <c r="BC1067" s="521"/>
      <c r="BD1067" s="521"/>
      <c r="BE1067" s="521"/>
      <c r="BF1067" s="521"/>
      <c r="BG1067" s="521"/>
      <c r="BH1067" s="521"/>
      <c r="BI1067" s="521"/>
      <c r="BJ1067" s="521"/>
      <c r="BK1067" s="521"/>
      <c r="BL1067" s="521"/>
      <c r="BM1067" s="521"/>
      <c r="BN1067" s="521"/>
      <c r="BO1067" s="521"/>
      <c r="BP1067" s="521"/>
      <c r="BQ1067" s="521"/>
      <c r="BR1067" s="521"/>
      <c r="BS1067" s="521"/>
      <c r="BT1067" s="521"/>
      <c r="BU1067" s="521"/>
      <c r="BV1067" s="521"/>
      <c r="BW1067" s="521"/>
      <c r="BX1067" s="521"/>
      <c r="BY1067" s="521"/>
      <c r="BZ1067" s="521"/>
      <c r="CA1067" s="521"/>
      <c r="CB1067" s="521"/>
      <c r="CC1067" s="521"/>
      <c r="CD1067" s="521"/>
      <c r="CE1067" s="521"/>
      <c r="CF1067" s="521"/>
      <c r="CG1067" s="521"/>
      <c r="CH1067" s="521"/>
      <c r="CI1067" s="521"/>
      <c r="CJ1067" s="521"/>
      <c r="CK1067" s="521"/>
      <c r="CL1067" s="521"/>
      <c r="CM1067" s="521"/>
      <c r="CN1067" s="521"/>
      <c r="CO1067" s="521"/>
      <c r="CP1067" s="521"/>
      <c r="CQ1067" s="521"/>
    </row>
    <row r="1068" spans="1:95" s="69" customFormat="1" ht="15" customHeight="1" outlineLevel="1" x14ac:dyDescent="0.2">
      <c r="A1068" s="11">
        <v>386</v>
      </c>
      <c r="B1068" s="294"/>
      <c r="C1068" s="257"/>
      <c r="D1068" s="265"/>
      <c r="E1068" s="933" t="str">
        <f>'2. CAD NCCF'!E1068:L1068</f>
        <v>CCW demand - Operational</v>
      </c>
      <c r="F1068" s="934"/>
      <c r="G1068" s="934"/>
      <c r="H1068" s="934"/>
      <c r="I1068" s="934"/>
      <c r="J1068" s="934"/>
      <c r="K1068" s="934"/>
      <c r="L1068" s="935"/>
      <c r="M1068" s="399">
        <f>SUBTOTAL(9,M1069:M1071)</f>
        <v>0</v>
      </c>
      <c r="N1068" s="402">
        <f t="shared" ref="N1068:AC1068" si="338">SUBTOTAL(9,N1069:N1071)</f>
        <v>0</v>
      </c>
      <c r="O1068" s="406">
        <f t="shared" si="338"/>
        <v>0</v>
      </c>
      <c r="P1068" s="405">
        <f t="shared" si="338"/>
        <v>0</v>
      </c>
      <c r="Q1068" s="407">
        <f t="shared" si="338"/>
        <v>0</v>
      </c>
      <c r="R1068" s="402">
        <f t="shared" si="338"/>
        <v>0</v>
      </c>
      <c r="S1068" s="406">
        <f t="shared" si="338"/>
        <v>0</v>
      </c>
      <c r="T1068" s="405">
        <f t="shared" si="338"/>
        <v>0</v>
      </c>
      <c r="U1068" s="405">
        <f t="shared" si="338"/>
        <v>0</v>
      </c>
      <c r="V1068" s="405">
        <f t="shared" si="338"/>
        <v>0</v>
      </c>
      <c r="W1068" s="405">
        <f t="shared" si="338"/>
        <v>0</v>
      </c>
      <c r="X1068" s="405">
        <f t="shared" si="338"/>
        <v>0</v>
      </c>
      <c r="Y1068" s="405">
        <f t="shared" si="338"/>
        <v>0</v>
      </c>
      <c r="Z1068" s="405">
        <f t="shared" si="338"/>
        <v>0</v>
      </c>
      <c r="AA1068" s="405">
        <f t="shared" si="338"/>
        <v>0</v>
      </c>
      <c r="AB1068" s="403">
        <f t="shared" si="338"/>
        <v>0</v>
      </c>
      <c r="AC1068" s="407">
        <f t="shared" si="338"/>
        <v>0</v>
      </c>
      <c r="AD1068" s="1786"/>
      <c r="AE1068" s="852"/>
      <c r="AF1068" s="852"/>
      <c r="AG1068" s="528"/>
      <c r="AH1068" s="521"/>
      <c r="AI1068" s="521"/>
      <c r="AJ1068" s="521"/>
      <c r="AK1068" s="521"/>
      <c r="AL1068" s="521"/>
      <c r="AM1068" s="521"/>
      <c r="AN1068" s="521"/>
      <c r="AO1068" s="521"/>
      <c r="AP1068" s="521"/>
      <c r="AQ1068" s="521"/>
      <c r="AR1068" s="521"/>
      <c r="AS1068" s="521"/>
      <c r="AT1068" s="521"/>
      <c r="AU1068" s="521"/>
      <c r="AV1068" s="521"/>
      <c r="AW1068" s="521"/>
      <c r="AX1068" s="521"/>
      <c r="AY1068" s="521"/>
      <c r="AZ1068" s="521"/>
      <c r="BA1068" s="521"/>
      <c r="BB1068" s="521"/>
      <c r="BC1068" s="521"/>
      <c r="BD1068" s="521"/>
      <c r="BE1068" s="521"/>
      <c r="BF1068" s="521"/>
      <c r="BG1068" s="521"/>
      <c r="BH1068" s="521"/>
      <c r="BI1068" s="521"/>
      <c r="BJ1068" s="521"/>
      <c r="BK1068" s="521"/>
      <c r="BL1068" s="521"/>
      <c r="BM1068" s="521"/>
      <c r="BN1068" s="521"/>
      <c r="BO1068" s="521"/>
      <c r="BP1068" s="521"/>
      <c r="BQ1068" s="521"/>
      <c r="BR1068" s="521"/>
      <c r="BS1068" s="521"/>
      <c r="BT1068" s="521"/>
      <c r="BU1068" s="521"/>
      <c r="BV1068" s="521"/>
      <c r="BW1068" s="521"/>
      <c r="BX1068" s="521"/>
      <c r="BY1068" s="521"/>
      <c r="BZ1068" s="521"/>
      <c r="CA1068" s="521"/>
      <c r="CB1068" s="521"/>
      <c r="CC1068" s="521"/>
      <c r="CD1068" s="521"/>
      <c r="CE1068" s="521"/>
      <c r="CF1068" s="521"/>
      <c r="CG1068" s="521"/>
      <c r="CH1068" s="521"/>
      <c r="CI1068" s="521"/>
      <c r="CJ1068" s="521"/>
      <c r="CK1068" s="521"/>
      <c r="CL1068" s="521"/>
      <c r="CM1068" s="521"/>
      <c r="CN1068" s="521"/>
      <c r="CO1068" s="521"/>
      <c r="CP1068" s="521"/>
      <c r="CQ1068" s="521"/>
    </row>
    <row r="1069" spans="1:95" s="69" customFormat="1" ht="15" customHeight="1" outlineLevel="1" x14ac:dyDescent="0.2">
      <c r="A1069" s="11">
        <v>387</v>
      </c>
      <c r="B1069" s="294"/>
      <c r="C1069" s="311"/>
      <c r="D1069" s="311"/>
      <c r="E1069" s="312"/>
      <c r="F1069" s="880" t="str">
        <f>'2. CAD NCCF'!F1069:L1069</f>
        <v>CCW operational, insured within approved jurisdiction</v>
      </c>
      <c r="G1069" s="881"/>
      <c r="H1069" s="881"/>
      <c r="I1069" s="881"/>
      <c r="J1069" s="881"/>
      <c r="K1069" s="881"/>
      <c r="L1069" s="882"/>
      <c r="M1069" s="400">
        <f t="shared" ref="M1069:AB1082" si="339">M293</f>
        <v>0</v>
      </c>
      <c r="N1069" s="411">
        <f>M1069*'Appx 1. Ref Rates'!S66</f>
        <v>0</v>
      </c>
      <c r="O1069" s="414">
        <f>($M1069-SUM($N1069:$N1069))*'Appx 1. Ref Rates'!$S66</f>
        <v>0</v>
      </c>
      <c r="P1069" s="414">
        <f>($M1069-SUM($N1069:$O1069))*'Appx 1. Ref Rates'!$S66</f>
        <v>0</v>
      </c>
      <c r="Q1069" s="415">
        <f>($M1069-SUM($N1069:P1069))*'Appx 1. Ref Rates'!$S66</f>
        <v>0</v>
      </c>
      <c r="R1069" s="411">
        <f>($M1069-SUM($N1069:Q1069))*'Appx 1. Ref Rates'!$U66</f>
        <v>0</v>
      </c>
      <c r="S1069" s="413">
        <f>($M1069-SUM($N1069:R1069))*'Appx 1. Ref Rates'!$U66</f>
        <v>0</v>
      </c>
      <c r="T1069" s="413">
        <f>($M1069-SUM($N1069:S1069))*'Appx 1. Ref Rates'!$U66</f>
        <v>0</v>
      </c>
      <c r="U1069" s="413">
        <f>($M1069-SUM($N1069:T1069))*'Appx 1. Ref Rates'!$U66</f>
        <v>0</v>
      </c>
      <c r="V1069" s="413">
        <f>($M1069-SUM($N1069:U1069))*'Appx 1. Ref Rates'!$U66</f>
        <v>0</v>
      </c>
      <c r="W1069" s="413">
        <f>($M1069-SUM($N1069:V1069))*'Appx 1. Ref Rates'!$U66</f>
        <v>0</v>
      </c>
      <c r="X1069" s="414">
        <f>($M1069-SUM($N1069:W1069))*'Appx 1. Ref Rates'!$U66</f>
        <v>0</v>
      </c>
      <c r="Y1069" s="413">
        <f>($M1069-SUM($N1069:X1069))*'Appx 1. Ref Rates'!$U66</f>
        <v>0</v>
      </c>
      <c r="Z1069" s="413">
        <f>($M1069-SUM($N1069:Y1069))*'Appx 1. Ref Rates'!$U66</f>
        <v>0</v>
      </c>
      <c r="AA1069" s="413">
        <f>($M1069-SUM($N1069:Z1069))*'Appx 1. Ref Rates'!$U66</f>
        <v>0</v>
      </c>
      <c r="AB1069" s="413">
        <f>($M1069-SUM($N1069:AA1069))*'Appx 1. Ref Rates'!$U66</f>
        <v>0</v>
      </c>
      <c r="AC1069" s="400">
        <f t="shared" ref="AC1069:AC1082" si="340">M1069-SUM(N1069:AB1069)</f>
        <v>0</v>
      </c>
      <c r="AD1069" s="1743"/>
      <c r="AE1069" s="1083"/>
      <c r="AF1069" s="855"/>
      <c r="AG1069" s="528"/>
      <c r="AH1069" s="521"/>
      <c r="AI1069" s="521"/>
      <c r="AJ1069" s="521"/>
      <c r="AK1069" s="521"/>
      <c r="AL1069" s="521"/>
      <c r="AM1069" s="521"/>
      <c r="AN1069" s="521"/>
      <c r="AO1069" s="521"/>
      <c r="AP1069" s="521"/>
      <c r="AQ1069" s="521"/>
      <c r="AR1069" s="521"/>
      <c r="AS1069" s="521"/>
      <c r="AT1069" s="521"/>
      <c r="AU1069" s="521"/>
      <c r="AV1069" s="521"/>
      <c r="AW1069" s="521"/>
      <c r="AX1069" s="521"/>
      <c r="AY1069" s="521"/>
      <c r="AZ1069" s="521"/>
      <c r="BA1069" s="521"/>
      <c r="BB1069" s="521"/>
      <c r="BC1069" s="521"/>
      <c r="BD1069" s="521"/>
      <c r="BE1069" s="521"/>
      <c r="BF1069" s="521"/>
      <c r="BG1069" s="521"/>
      <c r="BH1069" s="521"/>
      <c r="BI1069" s="521"/>
      <c r="BJ1069" s="521"/>
      <c r="BK1069" s="521"/>
      <c r="BL1069" s="521"/>
      <c r="BM1069" s="521"/>
      <c r="BN1069" s="521"/>
      <c r="BO1069" s="521"/>
      <c r="BP1069" s="521"/>
      <c r="BQ1069" s="521"/>
      <c r="BR1069" s="521"/>
      <c r="BS1069" s="521"/>
      <c r="BT1069" s="521"/>
      <c r="BU1069" s="521"/>
      <c r="BV1069" s="521"/>
      <c r="BW1069" s="521"/>
      <c r="BX1069" s="521"/>
      <c r="BY1069" s="521"/>
      <c r="BZ1069" s="521"/>
      <c r="CA1069" s="521"/>
      <c r="CB1069" s="521"/>
      <c r="CC1069" s="521"/>
      <c r="CD1069" s="521"/>
      <c r="CE1069" s="521"/>
      <c r="CF1069" s="521"/>
      <c r="CG1069" s="521"/>
      <c r="CH1069" s="521"/>
      <c r="CI1069" s="521"/>
      <c r="CJ1069" s="521"/>
      <c r="CK1069" s="521"/>
      <c r="CL1069" s="521"/>
      <c r="CM1069" s="521"/>
      <c r="CN1069" s="521"/>
      <c r="CO1069" s="521"/>
      <c r="CP1069" s="521"/>
      <c r="CQ1069" s="521"/>
    </row>
    <row r="1070" spans="1:95" s="69" customFormat="1" ht="15" customHeight="1" outlineLevel="1" x14ac:dyDescent="0.2">
      <c r="A1070" s="11">
        <v>388</v>
      </c>
      <c r="B1070" s="294"/>
      <c r="C1070" s="311"/>
      <c r="D1070" s="311"/>
      <c r="E1070" s="312"/>
      <c r="F1070" s="880" t="str">
        <f>'2. CAD NCCF'!F1070:L1070</f>
        <v>CCW operational, insured outside of approved jurisdiction</v>
      </c>
      <c r="G1070" s="881"/>
      <c r="H1070" s="881"/>
      <c r="I1070" s="881"/>
      <c r="J1070" s="881"/>
      <c r="K1070" s="881"/>
      <c r="L1070" s="882"/>
      <c r="M1070" s="400">
        <f t="shared" si="339"/>
        <v>0</v>
      </c>
      <c r="N1070" s="411">
        <f>M1070*'Appx 1. Ref Rates'!S67</f>
        <v>0</v>
      </c>
      <c r="O1070" s="414">
        <f>($M1070-SUM($N1070:$N1070))*'Appx 1. Ref Rates'!$S67</f>
        <v>0</v>
      </c>
      <c r="P1070" s="414">
        <f>($M1070-SUM($N1070:$O1070))*'Appx 1. Ref Rates'!$S67</f>
        <v>0</v>
      </c>
      <c r="Q1070" s="415">
        <f>($M1070-SUM($N1070:P1070))*'Appx 1. Ref Rates'!$S67</f>
        <v>0</v>
      </c>
      <c r="R1070" s="411">
        <f>($M1070-SUM($N1070:Q1070))*'Appx 1. Ref Rates'!$U67</f>
        <v>0</v>
      </c>
      <c r="S1070" s="414">
        <f>($M1070-SUM($N1070:R1070))*'Appx 1. Ref Rates'!$U67</f>
        <v>0</v>
      </c>
      <c r="T1070" s="414">
        <f>($M1070-SUM($N1070:S1070))*'Appx 1. Ref Rates'!$U67</f>
        <v>0</v>
      </c>
      <c r="U1070" s="414">
        <f>($M1070-SUM($N1070:T1070))*'Appx 1. Ref Rates'!$U67</f>
        <v>0</v>
      </c>
      <c r="V1070" s="414">
        <f>($M1070-SUM($N1070:U1070))*'Appx 1. Ref Rates'!$U67</f>
        <v>0</v>
      </c>
      <c r="W1070" s="414">
        <f>($M1070-SUM($N1070:V1070))*'Appx 1. Ref Rates'!$U67</f>
        <v>0</v>
      </c>
      <c r="X1070" s="414">
        <f>($M1070-SUM($N1070:W1070))*'Appx 1. Ref Rates'!$U67</f>
        <v>0</v>
      </c>
      <c r="Y1070" s="414">
        <f>($M1070-SUM($N1070:X1070))*'Appx 1. Ref Rates'!$U67</f>
        <v>0</v>
      </c>
      <c r="Z1070" s="414">
        <f>($M1070-SUM($N1070:Y1070))*'Appx 1. Ref Rates'!$U67</f>
        <v>0</v>
      </c>
      <c r="AA1070" s="414">
        <f>($M1070-SUM($N1070:Z1070))*'Appx 1. Ref Rates'!$U67</f>
        <v>0</v>
      </c>
      <c r="AB1070" s="414">
        <f>($M1070-SUM($N1070:AA1070))*'Appx 1. Ref Rates'!$U67</f>
        <v>0</v>
      </c>
      <c r="AC1070" s="400">
        <f t="shared" si="340"/>
        <v>0</v>
      </c>
      <c r="AD1070" s="1743"/>
      <c r="AE1070" s="1083"/>
      <c r="AF1070" s="855"/>
      <c r="AG1070" s="528"/>
      <c r="AH1070" s="521"/>
      <c r="AI1070" s="521"/>
      <c r="AJ1070" s="521"/>
      <c r="AK1070" s="521"/>
      <c r="AL1070" s="521"/>
      <c r="AM1070" s="521"/>
      <c r="AN1070" s="521"/>
      <c r="AO1070" s="521"/>
      <c r="AP1070" s="521"/>
      <c r="AQ1070" s="521"/>
      <c r="AR1070" s="521"/>
      <c r="AS1070" s="521"/>
      <c r="AT1070" s="521"/>
      <c r="AU1070" s="521"/>
      <c r="AV1070" s="521"/>
      <c r="AW1070" s="521"/>
      <c r="AX1070" s="521"/>
      <c r="AY1070" s="521"/>
      <c r="AZ1070" s="521"/>
      <c r="BA1070" s="521"/>
      <c r="BB1070" s="521"/>
      <c r="BC1070" s="521"/>
      <c r="BD1070" s="521"/>
      <c r="BE1070" s="521"/>
      <c r="BF1070" s="521"/>
      <c r="BG1070" s="521"/>
      <c r="BH1070" s="521"/>
      <c r="BI1070" s="521"/>
      <c r="BJ1070" s="521"/>
      <c r="BK1070" s="521"/>
      <c r="BL1070" s="521"/>
      <c r="BM1070" s="521"/>
      <c r="BN1070" s="521"/>
      <c r="BO1070" s="521"/>
      <c r="BP1070" s="521"/>
      <c r="BQ1070" s="521"/>
      <c r="BR1070" s="521"/>
      <c r="BS1070" s="521"/>
      <c r="BT1070" s="521"/>
      <c r="BU1070" s="521"/>
      <c r="BV1070" s="521"/>
      <c r="BW1070" s="521"/>
      <c r="BX1070" s="521"/>
      <c r="BY1070" s="521"/>
      <c r="BZ1070" s="521"/>
      <c r="CA1070" s="521"/>
      <c r="CB1070" s="521"/>
      <c r="CC1070" s="521"/>
      <c r="CD1070" s="521"/>
      <c r="CE1070" s="521"/>
      <c r="CF1070" s="521"/>
      <c r="CG1070" s="521"/>
      <c r="CH1070" s="521"/>
      <c r="CI1070" s="521"/>
      <c r="CJ1070" s="521"/>
      <c r="CK1070" s="521"/>
      <c r="CL1070" s="521"/>
      <c r="CM1070" s="521"/>
      <c r="CN1070" s="521"/>
      <c r="CO1070" s="521"/>
      <c r="CP1070" s="521"/>
      <c r="CQ1070" s="521"/>
    </row>
    <row r="1071" spans="1:95" s="69" customFormat="1" ht="15" customHeight="1" outlineLevel="1" x14ac:dyDescent="0.2">
      <c r="A1071" s="11">
        <v>389</v>
      </c>
      <c r="B1071" s="294"/>
      <c r="C1071" s="311"/>
      <c r="D1071" s="311"/>
      <c r="E1071" s="312"/>
      <c r="F1071" s="880" t="str">
        <f>'2. CAD NCCF'!F1071:L1071</f>
        <v>CCW operational, not insured</v>
      </c>
      <c r="G1071" s="881"/>
      <c r="H1071" s="881"/>
      <c r="I1071" s="881"/>
      <c r="J1071" s="881"/>
      <c r="K1071" s="881"/>
      <c r="L1071" s="882"/>
      <c r="M1071" s="400">
        <f t="shared" si="339"/>
        <v>0</v>
      </c>
      <c r="N1071" s="411">
        <f>M1071*'Appx 1. Ref Rates'!S68</f>
        <v>0</v>
      </c>
      <c r="O1071" s="414">
        <f>($M1071-SUM($N1071:$N1071))*'Appx 1. Ref Rates'!$S68</f>
        <v>0</v>
      </c>
      <c r="P1071" s="414">
        <f>($M1071-SUM($N1071:$O1071))*'Appx 1. Ref Rates'!$S68</f>
        <v>0</v>
      </c>
      <c r="Q1071" s="415">
        <f>($M1071-SUM($N1071:P1071))*'Appx 1. Ref Rates'!$S68</f>
        <v>0</v>
      </c>
      <c r="R1071" s="411">
        <f>($M1071-SUM($N1071:Q1071))*'Appx 1. Ref Rates'!$U68</f>
        <v>0</v>
      </c>
      <c r="S1071" s="414">
        <f>($M1071-SUM($N1071:R1071))*'Appx 1. Ref Rates'!$U68</f>
        <v>0</v>
      </c>
      <c r="T1071" s="414">
        <f>($M1071-SUM($N1071:S1071))*'Appx 1. Ref Rates'!$U68</f>
        <v>0</v>
      </c>
      <c r="U1071" s="414">
        <f>($M1071-SUM($N1071:T1071))*'Appx 1. Ref Rates'!$U68</f>
        <v>0</v>
      </c>
      <c r="V1071" s="414">
        <f>($M1071-SUM($N1071:U1071))*'Appx 1. Ref Rates'!$U68</f>
        <v>0</v>
      </c>
      <c r="W1071" s="414">
        <f>($M1071-SUM($N1071:V1071))*'Appx 1. Ref Rates'!$U68</f>
        <v>0</v>
      </c>
      <c r="X1071" s="414">
        <f>($M1071-SUM($N1071:W1071))*'Appx 1. Ref Rates'!$U68</f>
        <v>0</v>
      </c>
      <c r="Y1071" s="414">
        <f>($M1071-SUM($N1071:X1071))*'Appx 1. Ref Rates'!$U68</f>
        <v>0</v>
      </c>
      <c r="Z1071" s="414">
        <f>($M1071-SUM($N1071:Y1071))*'Appx 1. Ref Rates'!$U68</f>
        <v>0</v>
      </c>
      <c r="AA1071" s="414">
        <f>($M1071-SUM($N1071:Z1071))*'Appx 1. Ref Rates'!$U68</f>
        <v>0</v>
      </c>
      <c r="AB1071" s="414">
        <f>($M1071-SUM($N1071:AA1071))*'Appx 1. Ref Rates'!$U68</f>
        <v>0</v>
      </c>
      <c r="AC1071" s="400">
        <f t="shared" si="340"/>
        <v>0</v>
      </c>
      <c r="AD1071" s="1743"/>
      <c r="AE1071" s="1083"/>
      <c r="AF1071" s="855"/>
      <c r="AG1071" s="528"/>
      <c r="AH1071" s="521"/>
      <c r="AI1071" s="521"/>
      <c r="AJ1071" s="521"/>
      <c r="AK1071" s="521"/>
      <c r="AL1071" s="521"/>
      <c r="AM1071" s="521"/>
      <c r="AN1071" s="521"/>
      <c r="AO1071" s="521"/>
      <c r="AP1071" s="521"/>
      <c r="AQ1071" s="521"/>
      <c r="AR1071" s="521"/>
      <c r="AS1071" s="521"/>
      <c r="AT1071" s="521"/>
      <c r="AU1071" s="521"/>
      <c r="AV1071" s="521"/>
      <c r="AW1071" s="521"/>
      <c r="AX1071" s="521"/>
      <c r="AY1071" s="521"/>
      <c r="AZ1071" s="521"/>
      <c r="BA1071" s="521"/>
      <c r="BB1071" s="521"/>
      <c r="BC1071" s="521"/>
      <c r="BD1071" s="521"/>
      <c r="BE1071" s="521"/>
      <c r="BF1071" s="521"/>
      <c r="BG1071" s="521"/>
      <c r="BH1071" s="521"/>
      <c r="BI1071" s="521"/>
      <c r="BJ1071" s="521"/>
      <c r="BK1071" s="521"/>
      <c r="BL1071" s="521"/>
      <c r="BM1071" s="521"/>
      <c r="BN1071" s="521"/>
      <c r="BO1071" s="521"/>
      <c r="BP1071" s="521"/>
      <c r="BQ1071" s="521"/>
      <c r="BR1071" s="521"/>
      <c r="BS1071" s="521"/>
      <c r="BT1071" s="521"/>
      <c r="BU1071" s="521"/>
      <c r="BV1071" s="521"/>
      <c r="BW1071" s="521"/>
      <c r="BX1071" s="521"/>
      <c r="BY1071" s="521"/>
      <c r="BZ1071" s="521"/>
      <c r="CA1071" s="521"/>
      <c r="CB1071" s="521"/>
      <c r="CC1071" s="521"/>
      <c r="CD1071" s="521"/>
      <c r="CE1071" s="521"/>
      <c r="CF1071" s="521"/>
      <c r="CG1071" s="521"/>
      <c r="CH1071" s="521"/>
      <c r="CI1071" s="521"/>
      <c r="CJ1071" s="521"/>
      <c r="CK1071" s="521"/>
      <c r="CL1071" s="521"/>
      <c r="CM1071" s="521"/>
      <c r="CN1071" s="521"/>
      <c r="CO1071" s="521"/>
      <c r="CP1071" s="521"/>
      <c r="CQ1071" s="521"/>
    </row>
    <row r="1072" spans="1:95" s="69" customFormat="1" ht="15" customHeight="1" outlineLevel="1" x14ac:dyDescent="0.2">
      <c r="A1072" s="11">
        <v>390</v>
      </c>
      <c r="B1072" s="294"/>
      <c r="C1072" s="257"/>
      <c r="D1072" s="265"/>
      <c r="E1072" s="877" t="str">
        <f>'2. CAD NCCF'!E1072:L1072</f>
        <v>CCW demand - Non-operational</v>
      </c>
      <c r="F1072" s="878"/>
      <c r="G1072" s="878"/>
      <c r="H1072" s="878"/>
      <c r="I1072" s="878"/>
      <c r="J1072" s="878"/>
      <c r="K1072" s="878"/>
      <c r="L1072" s="879"/>
      <c r="M1072" s="399">
        <f>SUBTOTAL(9,M1073:M1076)</f>
        <v>0</v>
      </c>
      <c r="N1072" s="402">
        <f t="shared" ref="N1072:AC1072" si="341">SUBTOTAL(9,N1073:N1076)</f>
        <v>0</v>
      </c>
      <c r="O1072" s="406">
        <f t="shared" si="341"/>
        <v>0</v>
      </c>
      <c r="P1072" s="405">
        <f t="shared" si="341"/>
        <v>0</v>
      </c>
      <c r="Q1072" s="407">
        <f t="shared" si="341"/>
        <v>0</v>
      </c>
      <c r="R1072" s="402">
        <f t="shared" si="341"/>
        <v>0</v>
      </c>
      <c r="S1072" s="406">
        <f t="shared" si="341"/>
        <v>0</v>
      </c>
      <c r="T1072" s="405">
        <f t="shared" si="341"/>
        <v>0</v>
      </c>
      <c r="U1072" s="405">
        <f t="shared" si="341"/>
        <v>0</v>
      </c>
      <c r="V1072" s="405">
        <f t="shared" si="341"/>
        <v>0</v>
      </c>
      <c r="W1072" s="405">
        <f t="shared" si="341"/>
        <v>0</v>
      </c>
      <c r="X1072" s="405">
        <f t="shared" si="341"/>
        <v>0</v>
      </c>
      <c r="Y1072" s="405">
        <f t="shared" si="341"/>
        <v>0</v>
      </c>
      <c r="Z1072" s="405">
        <f t="shared" si="341"/>
        <v>0</v>
      </c>
      <c r="AA1072" s="405">
        <f t="shared" si="341"/>
        <v>0</v>
      </c>
      <c r="AB1072" s="403">
        <f t="shared" si="341"/>
        <v>0</v>
      </c>
      <c r="AC1072" s="407">
        <f t="shared" si="341"/>
        <v>0</v>
      </c>
      <c r="AD1072" s="1743"/>
      <c r="AE1072" s="1083"/>
      <c r="AF1072" s="855"/>
      <c r="AG1072" s="528"/>
      <c r="AH1072" s="521"/>
      <c r="AI1072" s="521"/>
      <c r="AJ1072" s="521"/>
      <c r="AK1072" s="521"/>
      <c r="AL1072" s="521"/>
      <c r="AM1072" s="521"/>
      <c r="AN1072" s="521"/>
      <c r="AO1072" s="521"/>
      <c r="AP1072" s="521"/>
      <c r="AQ1072" s="521"/>
      <c r="AR1072" s="521"/>
      <c r="AS1072" s="521"/>
      <c r="AT1072" s="521"/>
      <c r="AU1072" s="521"/>
      <c r="AV1072" s="521"/>
      <c r="AW1072" s="521"/>
      <c r="AX1072" s="521"/>
      <c r="AY1072" s="521"/>
      <c r="AZ1072" s="521"/>
      <c r="BA1072" s="521"/>
      <c r="BB1072" s="521"/>
      <c r="BC1072" s="521"/>
      <c r="BD1072" s="521"/>
      <c r="BE1072" s="521"/>
      <c r="BF1072" s="521"/>
      <c r="BG1072" s="521"/>
      <c r="BH1072" s="521"/>
      <c r="BI1072" s="521"/>
      <c r="BJ1072" s="521"/>
      <c r="BK1072" s="521"/>
      <c r="BL1072" s="521"/>
      <c r="BM1072" s="521"/>
      <c r="BN1072" s="521"/>
      <c r="BO1072" s="521"/>
      <c r="BP1072" s="521"/>
      <c r="BQ1072" s="521"/>
      <c r="BR1072" s="521"/>
      <c r="BS1072" s="521"/>
      <c r="BT1072" s="521"/>
      <c r="BU1072" s="521"/>
      <c r="BV1072" s="521"/>
      <c r="BW1072" s="521"/>
      <c r="BX1072" s="521"/>
      <c r="BY1072" s="521"/>
      <c r="BZ1072" s="521"/>
      <c r="CA1072" s="521"/>
      <c r="CB1072" s="521"/>
      <c r="CC1072" s="521"/>
      <c r="CD1072" s="521"/>
      <c r="CE1072" s="521"/>
      <c r="CF1072" s="521"/>
      <c r="CG1072" s="521"/>
      <c r="CH1072" s="521"/>
      <c r="CI1072" s="521"/>
      <c r="CJ1072" s="521"/>
      <c r="CK1072" s="521"/>
      <c r="CL1072" s="521"/>
      <c r="CM1072" s="521"/>
      <c r="CN1072" s="521"/>
      <c r="CO1072" s="521"/>
      <c r="CP1072" s="521"/>
      <c r="CQ1072" s="521"/>
    </row>
    <row r="1073" spans="1:95" s="69" customFormat="1" ht="15" customHeight="1" outlineLevel="1" x14ac:dyDescent="0.2">
      <c r="A1073" s="11">
        <v>391</v>
      </c>
      <c r="B1073" s="294"/>
      <c r="C1073" s="311"/>
      <c r="D1073" s="311"/>
      <c r="E1073" s="312"/>
      <c r="F1073" s="880" t="str">
        <f>'2. CAD NCCF'!F1073:L1073</f>
        <v>CCW non-operational insured FI</v>
      </c>
      <c r="G1073" s="881"/>
      <c r="H1073" s="881"/>
      <c r="I1073" s="881"/>
      <c r="J1073" s="881"/>
      <c r="K1073" s="881"/>
      <c r="L1073" s="882"/>
      <c r="M1073" s="400">
        <f t="shared" si="339"/>
        <v>0</v>
      </c>
      <c r="N1073" s="411">
        <f>$M1073*'Appx 1. Ref Rates'!S70</f>
        <v>0</v>
      </c>
      <c r="O1073" s="414">
        <f>$M1073*'Appx 1. Ref Rates'!S70</f>
        <v>0</v>
      </c>
      <c r="P1073" s="414">
        <f>$M1073*'Appx 1. Ref Rates'!S70</f>
        <v>0</v>
      </c>
      <c r="Q1073" s="415">
        <f>$M1073*'Appx 1. Ref Rates'!S70</f>
        <v>0</v>
      </c>
      <c r="R1073" s="1320"/>
      <c r="S1073" s="1253"/>
      <c r="T1073" s="1253"/>
      <c r="U1073" s="1253"/>
      <c r="V1073" s="1253"/>
      <c r="W1073" s="1253"/>
      <c r="X1073" s="1253"/>
      <c r="Y1073" s="1253"/>
      <c r="Z1073" s="1253"/>
      <c r="AA1073" s="1253"/>
      <c r="AB1073" s="1253"/>
      <c r="AC1073" s="400">
        <f t="shared" si="340"/>
        <v>0</v>
      </c>
      <c r="AD1073" s="1743"/>
      <c r="AE1073" s="1083"/>
      <c r="AF1073" s="855"/>
      <c r="AG1073" s="528"/>
      <c r="AH1073" s="521"/>
      <c r="AI1073" s="521"/>
      <c r="AJ1073" s="521"/>
      <c r="AK1073" s="521"/>
      <c r="AL1073" s="521"/>
      <c r="AM1073" s="521"/>
      <c r="AN1073" s="521"/>
      <c r="AO1073" s="521"/>
      <c r="AP1073" s="521"/>
      <c r="AQ1073" s="521"/>
      <c r="AR1073" s="521"/>
      <c r="AS1073" s="521"/>
      <c r="AT1073" s="521"/>
      <c r="AU1073" s="521"/>
      <c r="AV1073" s="521"/>
      <c r="AW1073" s="521"/>
      <c r="AX1073" s="521"/>
      <c r="AY1073" s="521"/>
      <c r="AZ1073" s="521"/>
      <c r="BA1073" s="521"/>
      <c r="BB1073" s="521"/>
      <c r="BC1073" s="521"/>
      <c r="BD1073" s="521"/>
      <c r="BE1073" s="521"/>
      <c r="BF1073" s="521"/>
      <c r="BG1073" s="521"/>
      <c r="BH1073" s="521"/>
      <c r="BI1073" s="521"/>
      <c r="BJ1073" s="521"/>
      <c r="BK1073" s="521"/>
      <c r="BL1073" s="521"/>
      <c r="BM1073" s="521"/>
      <c r="BN1073" s="521"/>
      <c r="BO1073" s="521"/>
      <c r="BP1073" s="521"/>
      <c r="BQ1073" s="521"/>
      <c r="BR1073" s="521"/>
      <c r="BS1073" s="521"/>
      <c r="BT1073" s="521"/>
      <c r="BU1073" s="521"/>
      <c r="BV1073" s="521"/>
      <c r="BW1073" s="521"/>
      <c r="BX1073" s="521"/>
      <c r="BY1073" s="521"/>
      <c r="BZ1073" s="521"/>
      <c r="CA1073" s="521"/>
      <c r="CB1073" s="521"/>
      <c r="CC1073" s="521"/>
      <c r="CD1073" s="521"/>
      <c r="CE1073" s="521"/>
      <c r="CF1073" s="521"/>
      <c r="CG1073" s="521"/>
      <c r="CH1073" s="521"/>
      <c r="CI1073" s="521"/>
      <c r="CJ1073" s="521"/>
      <c r="CK1073" s="521"/>
      <c r="CL1073" s="521"/>
      <c r="CM1073" s="521"/>
      <c r="CN1073" s="521"/>
      <c r="CO1073" s="521"/>
      <c r="CP1073" s="521"/>
      <c r="CQ1073" s="521"/>
    </row>
    <row r="1074" spans="1:95" s="69" customFormat="1" ht="15" customHeight="1" outlineLevel="1" x14ac:dyDescent="0.2">
      <c r="A1074" s="11">
        <v>392</v>
      </c>
      <c r="B1074" s="294"/>
      <c r="C1074" s="311"/>
      <c r="D1074" s="311"/>
      <c r="E1074" s="312"/>
      <c r="F1074" s="880" t="str">
        <f>'2. CAD NCCF'!F1074:L1074</f>
        <v>CCW non-operational uninsured FI</v>
      </c>
      <c r="G1074" s="881"/>
      <c r="H1074" s="881"/>
      <c r="I1074" s="881"/>
      <c r="J1074" s="881"/>
      <c r="K1074" s="881"/>
      <c r="L1074" s="882"/>
      <c r="M1074" s="400">
        <f t="shared" si="339"/>
        <v>0</v>
      </c>
      <c r="N1074" s="411">
        <f>$M1074*'Appx 1. Ref Rates'!S71</f>
        <v>0</v>
      </c>
      <c r="O1074" s="414">
        <f>$M1074*'Appx 1. Ref Rates'!S71</f>
        <v>0</v>
      </c>
      <c r="P1074" s="414">
        <f>$M1074*'Appx 1. Ref Rates'!S71</f>
        <v>0</v>
      </c>
      <c r="Q1074" s="415">
        <f>$M1074*'Appx 1. Ref Rates'!S71</f>
        <v>0</v>
      </c>
      <c r="R1074" s="977"/>
      <c r="S1074" s="977"/>
      <c r="T1074" s="977"/>
      <c r="U1074" s="977"/>
      <c r="V1074" s="977"/>
      <c r="W1074" s="977"/>
      <c r="X1074" s="977"/>
      <c r="Y1074" s="977"/>
      <c r="Z1074" s="977"/>
      <c r="AA1074" s="977"/>
      <c r="AB1074" s="977"/>
      <c r="AC1074" s="400">
        <f t="shared" si="340"/>
        <v>0</v>
      </c>
      <c r="AD1074" s="1743"/>
      <c r="AE1074" s="1083"/>
      <c r="AF1074" s="855"/>
      <c r="AG1074" s="528"/>
      <c r="AH1074" s="521"/>
      <c r="AI1074" s="521"/>
      <c r="AJ1074" s="521"/>
      <c r="AK1074" s="521"/>
      <c r="AL1074" s="521"/>
      <c r="AM1074" s="521"/>
      <c r="AN1074" s="521"/>
      <c r="AO1074" s="521"/>
      <c r="AP1074" s="521"/>
      <c r="AQ1074" s="521"/>
      <c r="AR1074" s="521"/>
      <c r="AS1074" s="521"/>
      <c r="AT1074" s="521"/>
      <c r="AU1074" s="521"/>
      <c r="AV1074" s="521"/>
      <c r="AW1074" s="521"/>
      <c r="AX1074" s="521"/>
      <c r="AY1074" s="521"/>
      <c r="AZ1074" s="521"/>
      <c r="BA1074" s="521"/>
      <c r="BB1074" s="521"/>
      <c r="BC1074" s="521"/>
      <c r="BD1074" s="521"/>
      <c r="BE1074" s="521"/>
      <c r="BF1074" s="521"/>
      <c r="BG1074" s="521"/>
      <c r="BH1074" s="521"/>
      <c r="BI1074" s="521"/>
      <c r="BJ1074" s="521"/>
      <c r="BK1074" s="521"/>
      <c r="BL1074" s="521"/>
      <c r="BM1074" s="521"/>
      <c r="BN1074" s="521"/>
      <c r="BO1074" s="521"/>
      <c r="BP1074" s="521"/>
      <c r="BQ1074" s="521"/>
      <c r="BR1074" s="521"/>
      <c r="BS1074" s="521"/>
      <c r="BT1074" s="521"/>
      <c r="BU1074" s="521"/>
      <c r="BV1074" s="521"/>
      <c r="BW1074" s="521"/>
      <c r="BX1074" s="521"/>
      <c r="BY1074" s="521"/>
      <c r="BZ1074" s="521"/>
      <c r="CA1074" s="521"/>
      <c r="CB1074" s="521"/>
      <c r="CC1074" s="521"/>
      <c r="CD1074" s="521"/>
      <c r="CE1074" s="521"/>
      <c r="CF1074" s="521"/>
      <c r="CG1074" s="521"/>
      <c r="CH1074" s="521"/>
      <c r="CI1074" s="521"/>
      <c r="CJ1074" s="521"/>
      <c r="CK1074" s="521"/>
      <c r="CL1074" s="521"/>
      <c r="CM1074" s="521"/>
      <c r="CN1074" s="521"/>
      <c r="CO1074" s="521"/>
      <c r="CP1074" s="521"/>
      <c r="CQ1074" s="521"/>
    </row>
    <row r="1075" spans="1:95" s="69" customFormat="1" ht="27.75" customHeight="1" outlineLevel="1" x14ac:dyDescent="0.2">
      <c r="A1075" s="11">
        <v>393</v>
      </c>
      <c r="B1075" s="294"/>
      <c r="C1075" s="311"/>
      <c r="D1075" s="311"/>
      <c r="E1075" s="312" t="s">
        <v>6</v>
      </c>
      <c r="F1075" s="880" t="str">
        <f>'2. CAD NCCF'!F1075:L1075</f>
        <v xml:space="preserve">CCW non-operational insured (corp, sovereigns, central bank, PSE, MDB) </v>
      </c>
      <c r="G1075" s="881"/>
      <c r="H1075" s="881"/>
      <c r="I1075" s="881"/>
      <c r="J1075" s="881"/>
      <c r="K1075" s="881"/>
      <c r="L1075" s="882"/>
      <c r="M1075" s="400">
        <f t="shared" si="339"/>
        <v>0</v>
      </c>
      <c r="N1075" s="411">
        <f>$M1075*'Appx 1. Ref Rates'!S72</f>
        <v>0</v>
      </c>
      <c r="O1075" s="414">
        <f>($M1075-SUM($N1075:$N1075))*'Appx 1. Ref Rates'!$S72</f>
        <v>0</v>
      </c>
      <c r="P1075" s="414">
        <f>($M1075-SUM($N1075:$O1075))*'Appx 1. Ref Rates'!$S72</f>
        <v>0</v>
      </c>
      <c r="Q1075" s="415">
        <f>($M1075-SUM($N1075:P1075))*'Appx 1. Ref Rates'!$S72</f>
        <v>0</v>
      </c>
      <c r="R1075" s="411">
        <f>($M1075-SUM($N1075:Q1075))*'Appx 1. Ref Rates'!$U72</f>
        <v>0</v>
      </c>
      <c r="S1075" s="413">
        <f>($M1075-SUM($N1075:R1075))*'Appx 1. Ref Rates'!$U72</f>
        <v>0</v>
      </c>
      <c r="T1075" s="413">
        <f>($M1075-SUM($N1075:S1075))*'Appx 1. Ref Rates'!$U72</f>
        <v>0</v>
      </c>
      <c r="U1075" s="413">
        <f>($M1075-SUM($N1075:T1075))*'Appx 1. Ref Rates'!$U72</f>
        <v>0</v>
      </c>
      <c r="V1075" s="413">
        <f>($M1075-SUM($N1075:U1075))*'Appx 1. Ref Rates'!$U72</f>
        <v>0</v>
      </c>
      <c r="W1075" s="413">
        <f>($M1075-SUM($N1075:V1075))*'Appx 1. Ref Rates'!$U72</f>
        <v>0</v>
      </c>
      <c r="X1075" s="414">
        <f>($M1075-SUM($N1075:W1075))*'Appx 1. Ref Rates'!$U72</f>
        <v>0</v>
      </c>
      <c r="Y1075" s="413">
        <f>($M1075-SUM($N1075:X1075))*'Appx 1. Ref Rates'!$U72</f>
        <v>0</v>
      </c>
      <c r="Z1075" s="413">
        <f>($M1075-SUM($N1075:Y1075))*'Appx 1. Ref Rates'!$U72</f>
        <v>0</v>
      </c>
      <c r="AA1075" s="413">
        <f>($M1075-SUM($N1075:Z1075))*'Appx 1. Ref Rates'!$U72</f>
        <v>0</v>
      </c>
      <c r="AB1075" s="413">
        <f>($M1075-SUM($N1075:AA1075))*'Appx 1. Ref Rates'!$U72</f>
        <v>0</v>
      </c>
      <c r="AC1075" s="400">
        <f t="shared" si="340"/>
        <v>0</v>
      </c>
      <c r="AD1075" s="1743"/>
      <c r="AE1075" s="1083"/>
      <c r="AF1075" s="855"/>
      <c r="AG1075" s="528"/>
      <c r="AH1075" s="521"/>
      <c r="AI1075" s="521"/>
      <c r="AJ1075" s="521"/>
      <c r="AK1075" s="521"/>
      <c r="AL1075" s="521"/>
      <c r="AM1075" s="521"/>
      <c r="AN1075" s="521"/>
      <c r="AO1075" s="521"/>
      <c r="AP1075" s="521"/>
      <c r="AQ1075" s="521"/>
      <c r="AR1075" s="521"/>
      <c r="AS1075" s="521"/>
      <c r="AT1075" s="521"/>
      <c r="AU1075" s="521"/>
      <c r="AV1075" s="521"/>
      <c r="AW1075" s="521"/>
      <c r="AX1075" s="521"/>
      <c r="AY1075" s="521"/>
      <c r="AZ1075" s="521"/>
      <c r="BA1075" s="521"/>
      <c r="BB1075" s="521"/>
      <c r="BC1075" s="521"/>
      <c r="BD1075" s="521"/>
      <c r="BE1075" s="521"/>
      <c r="BF1075" s="521"/>
      <c r="BG1075" s="521"/>
      <c r="BH1075" s="521"/>
      <c r="BI1075" s="521"/>
      <c r="BJ1075" s="521"/>
      <c r="BK1075" s="521"/>
      <c r="BL1075" s="521"/>
      <c r="BM1075" s="521"/>
      <c r="BN1075" s="521"/>
      <c r="BO1075" s="521"/>
      <c r="BP1075" s="521"/>
      <c r="BQ1075" s="521"/>
      <c r="BR1075" s="521"/>
      <c r="BS1075" s="521"/>
      <c r="BT1075" s="521"/>
      <c r="BU1075" s="521"/>
      <c r="BV1075" s="521"/>
      <c r="BW1075" s="521"/>
      <c r="BX1075" s="521"/>
      <c r="BY1075" s="521"/>
      <c r="BZ1075" s="521"/>
      <c r="CA1075" s="521"/>
      <c r="CB1075" s="521"/>
      <c r="CC1075" s="521"/>
      <c r="CD1075" s="521"/>
      <c r="CE1075" s="521"/>
      <c r="CF1075" s="521"/>
      <c r="CG1075" s="521"/>
      <c r="CH1075" s="521"/>
      <c r="CI1075" s="521"/>
      <c r="CJ1075" s="521"/>
      <c r="CK1075" s="521"/>
      <c r="CL1075" s="521"/>
      <c r="CM1075" s="521"/>
      <c r="CN1075" s="521"/>
      <c r="CO1075" s="521"/>
      <c r="CP1075" s="521"/>
      <c r="CQ1075" s="521"/>
    </row>
    <row r="1076" spans="1:95" s="69" customFormat="1" ht="27.75" customHeight="1" outlineLevel="1" x14ac:dyDescent="0.2">
      <c r="A1076" s="11">
        <v>394</v>
      </c>
      <c r="B1076" s="294"/>
      <c r="C1076" s="289"/>
      <c r="D1076" s="289"/>
      <c r="E1076" s="289"/>
      <c r="F1076" s="880" t="str">
        <f>'2. CAD NCCF'!F1076:L1076</f>
        <v xml:space="preserve">CCW non-operational uninsured (corp, sovereigns, central bank, PSE, MDB) </v>
      </c>
      <c r="G1076" s="881"/>
      <c r="H1076" s="881"/>
      <c r="I1076" s="881"/>
      <c r="J1076" s="881"/>
      <c r="K1076" s="881"/>
      <c r="L1076" s="882"/>
      <c r="M1076" s="400">
        <f t="shared" si="339"/>
        <v>0</v>
      </c>
      <c r="N1076" s="411">
        <f>$M1076*'Appx 1. Ref Rates'!S73</f>
        <v>0</v>
      </c>
      <c r="O1076" s="414">
        <f>($M1076-SUM($N1076:$N1076))*'Appx 1. Ref Rates'!$S73</f>
        <v>0</v>
      </c>
      <c r="P1076" s="414">
        <f>($M1076-SUM($N1076:$O1076))*'Appx 1. Ref Rates'!$S73</f>
        <v>0</v>
      </c>
      <c r="Q1076" s="415">
        <f>($M1076-SUM($N1076:P1076))*'Appx 1. Ref Rates'!$S73</f>
        <v>0</v>
      </c>
      <c r="R1076" s="411">
        <f>($M1076-SUM($N1076:Q1076))*'Appx 1. Ref Rates'!$U73</f>
        <v>0</v>
      </c>
      <c r="S1076" s="414">
        <f>($M1076-SUM($N1076:R1076))*'Appx 1. Ref Rates'!$U73</f>
        <v>0</v>
      </c>
      <c r="T1076" s="414">
        <f>($M1076-SUM($N1076:S1076))*'Appx 1. Ref Rates'!$U73</f>
        <v>0</v>
      </c>
      <c r="U1076" s="414">
        <f>($M1076-SUM($N1076:T1076))*'Appx 1. Ref Rates'!$U73</f>
        <v>0</v>
      </c>
      <c r="V1076" s="414">
        <f>($M1076-SUM($N1076:U1076))*'Appx 1. Ref Rates'!$U73</f>
        <v>0</v>
      </c>
      <c r="W1076" s="414">
        <f>($M1076-SUM($N1076:V1076))*'Appx 1. Ref Rates'!$U73</f>
        <v>0</v>
      </c>
      <c r="X1076" s="414">
        <f>($M1076-SUM($N1076:W1076))*'Appx 1. Ref Rates'!$U73</f>
        <v>0</v>
      </c>
      <c r="Y1076" s="414">
        <f>($M1076-SUM($N1076:X1076))*'Appx 1. Ref Rates'!$U73</f>
        <v>0</v>
      </c>
      <c r="Z1076" s="414">
        <f>($M1076-SUM($N1076:Y1076))*'Appx 1. Ref Rates'!$U73</f>
        <v>0</v>
      </c>
      <c r="AA1076" s="414">
        <f>($M1076-SUM($N1076:Z1076))*'Appx 1. Ref Rates'!$U73</f>
        <v>0</v>
      </c>
      <c r="AB1076" s="414">
        <f>($M1076-SUM($N1076:AA1076))*'Appx 1. Ref Rates'!$U73</f>
        <v>0</v>
      </c>
      <c r="AC1076" s="400">
        <f t="shared" si="340"/>
        <v>0</v>
      </c>
      <c r="AD1076" s="1743"/>
      <c r="AE1076" s="1083"/>
      <c r="AF1076" s="855"/>
      <c r="AG1076" s="528"/>
      <c r="AH1076" s="521"/>
      <c r="AI1076" s="521"/>
      <c r="AJ1076" s="521"/>
      <c r="AK1076" s="521"/>
      <c r="AL1076" s="521"/>
      <c r="AM1076" s="521"/>
      <c r="AN1076" s="521"/>
      <c r="AO1076" s="521"/>
      <c r="AP1076" s="521"/>
      <c r="AQ1076" s="521"/>
      <c r="AR1076" s="521"/>
      <c r="AS1076" s="521"/>
      <c r="AT1076" s="521"/>
      <c r="AU1076" s="521"/>
      <c r="AV1076" s="521"/>
      <c r="AW1076" s="521"/>
      <c r="AX1076" s="521"/>
      <c r="AY1076" s="521"/>
      <c r="AZ1076" s="521"/>
      <c r="BA1076" s="521"/>
      <c r="BB1076" s="521"/>
      <c r="BC1076" s="521"/>
      <c r="BD1076" s="521"/>
      <c r="BE1076" s="521"/>
      <c r="BF1076" s="521"/>
      <c r="BG1076" s="521"/>
      <c r="BH1076" s="521"/>
      <c r="BI1076" s="521"/>
      <c r="BJ1076" s="521"/>
      <c r="BK1076" s="521"/>
      <c r="BL1076" s="521"/>
      <c r="BM1076" s="521"/>
      <c r="BN1076" s="521"/>
      <c r="BO1076" s="521"/>
      <c r="BP1076" s="521"/>
      <c r="BQ1076" s="521"/>
      <c r="BR1076" s="521"/>
      <c r="BS1076" s="521"/>
      <c r="BT1076" s="521"/>
      <c r="BU1076" s="521"/>
      <c r="BV1076" s="521"/>
      <c r="BW1076" s="521"/>
      <c r="BX1076" s="521"/>
      <c r="BY1076" s="521"/>
      <c r="BZ1076" s="521"/>
      <c r="CA1076" s="521"/>
      <c r="CB1076" s="521"/>
      <c r="CC1076" s="521"/>
      <c r="CD1076" s="521"/>
      <c r="CE1076" s="521"/>
      <c r="CF1076" s="521"/>
      <c r="CG1076" s="521"/>
      <c r="CH1076" s="521"/>
      <c r="CI1076" s="521"/>
      <c r="CJ1076" s="521"/>
      <c r="CK1076" s="521"/>
      <c r="CL1076" s="521"/>
      <c r="CM1076" s="521"/>
      <c r="CN1076" s="521"/>
      <c r="CO1076" s="521"/>
      <c r="CP1076" s="521"/>
      <c r="CQ1076" s="521"/>
    </row>
    <row r="1077" spans="1:95" s="69" customFormat="1" outlineLevel="1" x14ac:dyDescent="0.2">
      <c r="A1077" s="11">
        <v>395</v>
      </c>
      <c r="B1077" s="294"/>
      <c r="C1077" s="289"/>
      <c r="D1077" s="289"/>
      <c r="E1077" s="1586" t="str">
        <f>'2. CAD NCCF'!E1077:L1077</f>
        <v xml:space="preserve">CCW demand term deposit </v>
      </c>
      <c r="F1077" s="1007"/>
      <c r="G1077" s="1007"/>
      <c r="H1077" s="1007"/>
      <c r="I1077" s="1007"/>
      <c r="J1077" s="1007"/>
      <c r="K1077" s="1007"/>
      <c r="L1077" s="1008"/>
      <c r="M1077" s="399">
        <f>SUBTOTAL(9,M1078:M1082)</f>
        <v>0</v>
      </c>
      <c r="N1077" s="402">
        <f t="shared" ref="N1077:AC1077" si="342">SUBTOTAL(9,N1078:N1082)</f>
        <v>0</v>
      </c>
      <c r="O1077" s="406">
        <f t="shared" si="342"/>
        <v>0</v>
      </c>
      <c r="P1077" s="405">
        <f t="shared" si="342"/>
        <v>0</v>
      </c>
      <c r="Q1077" s="407">
        <f t="shared" si="342"/>
        <v>0</v>
      </c>
      <c r="R1077" s="402">
        <f t="shared" si="342"/>
        <v>0</v>
      </c>
      <c r="S1077" s="406">
        <f t="shared" si="342"/>
        <v>0</v>
      </c>
      <c r="T1077" s="405">
        <f t="shared" si="342"/>
        <v>0</v>
      </c>
      <c r="U1077" s="405">
        <f t="shared" si="342"/>
        <v>0</v>
      </c>
      <c r="V1077" s="405">
        <f t="shared" si="342"/>
        <v>0</v>
      </c>
      <c r="W1077" s="405">
        <f t="shared" si="342"/>
        <v>0</v>
      </c>
      <c r="X1077" s="405">
        <f t="shared" si="342"/>
        <v>0</v>
      </c>
      <c r="Y1077" s="405">
        <f t="shared" si="342"/>
        <v>0</v>
      </c>
      <c r="Z1077" s="405">
        <f t="shared" si="342"/>
        <v>0</v>
      </c>
      <c r="AA1077" s="405">
        <f t="shared" si="342"/>
        <v>0</v>
      </c>
      <c r="AB1077" s="403">
        <f t="shared" si="342"/>
        <v>0</v>
      </c>
      <c r="AC1077" s="407">
        <f t="shared" si="342"/>
        <v>0</v>
      </c>
      <c r="AD1077" s="1743"/>
      <c r="AE1077" s="1083"/>
      <c r="AF1077" s="855"/>
      <c r="AG1077" s="528"/>
      <c r="AH1077" s="521"/>
      <c r="AI1077" s="521"/>
      <c r="AJ1077" s="521"/>
      <c r="AK1077" s="521"/>
      <c r="AL1077" s="521"/>
      <c r="AM1077" s="521"/>
      <c r="AN1077" s="521"/>
      <c r="AO1077" s="521"/>
      <c r="AP1077" s="521"/>
      <c r="AQ1077" s="521"/>
      <c r="AR1077" s="521"/>
      <c r="AS1077" s="521"/>
      <c r="AT1077" s="521"/>
      <c r="AU1077" s="521"/>
      <c r="AV1077" s="521"/>
      <c r="AW1077" s="521"/>
      <c r="AX1077" s="521"/>
      <c r="AY1077" s="521"/>
      <c r="AZ1077" s="521"/>
      <c r="BA1077" s="521"/>
      <c r="BB1077" s="521"/>
      <c r="BC1077" s="521"/>
      <c r="BD1077" s="521"/>
      <c r="BE1077" s="521"/>
      <c r="BF1077" s="521"/>
      <c r="BG1077" s="521"/>
      <c r="BH1077" s="521"/>
      <c r="BI1077" s="521"/>
      <c r="BJ1077" s="521"/>
      <c r="BK1077" s="521"/>
      <c r="BL1077" s="521"/>
      <c r="BM1077" s="521"/>
      <c r="BN1077" s="521"/>
      <c r="BO1077" s="521"/>
      <c r="BP1077" s="521"/>
      <c r="BQ1077" s="521"/>
      <c r="BR1077" s="521"/>
      <c r="BS1077" s="521"/>
      <c r="BT1077" s="521"/>
      <c r="BU1077" s="521"/>
      <c r="BV1077" s="521"/>
      <c r="BW1077" s="521"/>
      <c r="BX1077" s="521"/>
      <c r="BY1077" s="521"/>
      <c r="BZ1077" s="521"/>
      <c r="CA1077" s="521"/>
      <c r="CB1077" s="521"/>
      <c r="CC1077" s="521"/>
      <c r="CD1077" s="521"/>
      <c r="CE1077" s="521"/>
      <c r="CF1077" s="521"/>
      <c r="CG1077" s="521"/>
      <c r="CH1077" s="521"/>
      <c r="CI1077" s="521"/>
      <c r="CJ1077" s="521"/>
      <c r="CK1077" s="521"/>
      <c r="CL1077" s="521"/>
      <c r="CM1077" s="521"/>
      <c r="CN1077" s="521"/>
      <c r="CO1077" s="521"/>
      <c r="CP1077" s="521"/>
      <c r="CQ1077" s="521"/>
    </row>
    <row r="1078" spans="1:95" s="69" customFormat="1" ht="27.75" customHeight="1" outlineLevel="1" x14ac:dyDescent="0.2">
      <c r="A1078" s="11">
        <v>396</v>
      </c>
      <c r="B1078" s="294"/>
      <c r="C1078" s="311"/>
      <c r="D1078" s="311"/>
      <c r="E1078" s="312"/>
      <c r="F1078" s="880" t="str">
        <f>'2. CAD NCCF'!F1078:L1078</f>
        <v>CCW term, original term &lt;30 days, insured within approved jurisdiction</v>
      </c>
      <c r="G1078" s="881"/>
      <c r="H1078" s="881"/>
      <c r="I1078" s="881"/>
      <c r="J1078" s="881"/>
      <c r="K1078" s="881"/>
      <c r="L1078" s="882"/>
      <c r="M1078" s="400">
        <f t="shared" si="339"/>
        <v>0</v>
      </c>
      <c r="N1078" s="411">
        <f>IF(N302="",0,N302*'Appx 1. Ref Rates'!$T75)</f>
        <v>0</v>
      </c>
      <c r="O1078" s="414">
        <f>IF(O302="",0,O302*'Appx 1. Ref Rates'!$T75)</f>
        <v>0</v>
      </c>
      <c r="P1078" s="414">
        <f>IF(P302="",0,P302*'Appx 1. Ref Rates'!$T75)</f>
        <v>0</v>
      </c>
      <c r="Q1078" s="415">
        <f>IF(Q302="",0,Q302*'Appx 1. Ref Rates'!$T75)</f>
        <v>0</v>
      </c>
      <c r="R1078" s="411">
        <f>(SUM($N302:$Q302)-SUM($N1078:Q1078))*'Appx 1. Ref Rates'!$U75</f>
        <v>0</v>
      </c>
      <c r="S1078" s="413">
        <f>(SUM($N302:$Q302)-SUM($N1078:R1078))*'Appx 1. Ref Rates'!$U75</f>
        <v>0</v>
      </c>
      <c r="T1078" s="413">
        <f>(SUM($N302:$Q302)-SUM($N1078:S1078))*'Appx 1. Ref Rates'!$U75</f>
        <v>0</v>
      </c>
      <c r="U1078" s="413">
        <f>(SUM($N302:$Q302)-SUM($N1078:T1078))*'Appx 1. Ref Rates'!$U75</f>
        <v>0</v>
      </c>
      <c r="V1078" s="413">
        <f>(SUM($N302:$Q302)-SUM($N1078:U1078))*'Appx 1. Ref Rates'!$U75</f>
        <v>0</v>
      </c>
      <c r="W1078" s="413">
        <f>(SUM($N302:$Q302)-SUM($N1078:V1078))*'Appx 1. Ref Rates'!$U75</f>
        <v>0</v>
      </c>
      <c r="X1078" s="414">
        <f>(SUM($N302:$Q302)-SUM($N1078:W1078))*'Appx 1. Ref Rates'!$U75</f>
        <v>0</v>
      </c>
      <c r="Y1078" s="413">
        <f>(SUM($N302:$Q302)-SUM($N1078:X1078))*'Appx 1. Ref Rates'!$U75</f>
        <v>0</v>
      </c>
      <c r="Z1078" s="413">
        <f>(SUM($N302:$Q302)-SUM($N1078:Y1078))*'Appx 1. Ref Rates'!$U75</f>
        <v>0</v>
      </c>
      <c r="AA1078" s="413">
        <f>(SUM($N302:$Q302)-SUM($N1078:Z1078))*'Appx 1. Ref Rates'!$U75</f>
        <v>0</v>
      </c>
      <c r="AB1078" s="413">
        <f>(SUM($N302:$Q302)-SUM($N1078:AA1078))*'Appx 1. Ref Rates'!$U75</f>
        <v>0</v>
      </c>
      <c r="AC1078" s="400">
        <f t="shared" si="340"/>
        <v>0</v>
      </c>
      <c r="AD1078" s="1743"/>
      <c r="AE1078" s="1083"/>
      <c r="AF1078" s="855"/>
      <c r="AG1078" s="528"/>
      <c r="AH1078" s="521"/>
      <c r="AI1078" s="521"/>
      <c r="AJ1078" s="521"/>
      <c r="AK1078" s="521"/>
      <c r="AL1078" s="521"/>
      <c r="AM1078" s="521"/>
      <c r="AN1078" s="521"/>
      <c r="AO1078" s="521"/>
      <c r="AP1078" s="521"/>
      <c r="AQ1078" s="521"/>
      <c r="AR1078" s="521"/>
      <c r="AS1078" s="521"/>
      <c r="AT1078" s="521"/>
      <c r="AU1078" s="521"/>
      <c r="AV1078" s="521"/>
      <c r="AW1078" s="521"/>
      <c r="AX1078" s="521"/>
      <c r="AY1078" s="521"/>
      <c r="AZ1078" s="521"/>
      <c r="BA1078" s="521"/>
      <c r="BB1078" s="521"/>
      <c r="BC1078" s="521"/>
      <c r="BD1078" s="521"/>
      <c r="BE1078" s="521"/>
      <c r="BF1078" s="521"/>
      <c r="BG1078" s="521"/>
      <c r="BH1078" s="521"/>
      <c r="BI1078" s="521"/>
      <c r="BJ1078" s="521"/>
      <c r="BK1078" s="521"/>
      <c r="BL1078" s="521"/>
      <c r="BM1078" s="521"/>
      <c r="BN1078" s="521"/>
      <c r="BO1078" s="521"/>
      <c r="BP1078" s="521"/>
      <c r="BQ1078" s="521"/>
      <c r="BR1078" s="521"/>
      <c r="BS1078" s="521"/>
      <c r="BT1078" s="521"/>
      <c r="BU1078" s="521"/>
      <c r="BV1078" s="521"/>
      <c r="BW1078" s="521"/>
      <c r="BX1078" s="521"/>
      <c r="BY1078" s="521"/>
      <c r="BZ1078" s="521"/>
      <c r="CA1078" s="521"/>
      <c r="CB1078" s="521"/>
      <c r="CC1078" s="521"/>
      <c r="CD1078" s="521"/>
      <c r="CE1078" s="521"/>
      <c r="CF1078" s="521"/>
      <c r="CG1078" s="521"/>
      <c r="CH1078" s="521"/>
      <c r="CI1078" s="521"/>
      <c r="CJ1078" s="521"/>
      <c r="CK1078" s="521"/>
      <c r="CL1078" s="521"/>
      <c r="CM1078" s="521"/>
      <c r="CN1078" s="521"/>
      <c r="CO1078" s="521"/>
      <c r="CP1078" s="521"/>
      <c r="CQ1078" s="521"/>
    </row>
    <row r="1079" spans="1:95" s="69" customFormat="1" ht="27.75" customHeight="1" outlineLevel="1" x14ac:dyDescent="0.2">
      <c r="A1079" s="11">
        <v>397</v>
      </c>
      <c r="B1079" s="294"/>
      <c r="C1079" s="311"/>
      <c r="D1079" s="311"/>
      <c r="E1079" s="312"/>
      <c r="F1079" s="880" t="str">
        <f>'2. CAD NCCF'!F1079:L1079</f>
        <v>CCW term, original term &lt;30 days, insured outside of approved jurisdiction</v>
      </c>
      <c r="G1079" s="881"/>
      <c r="H1079" s="881"/>
      <c r="I1079" s="881"/>
      <c r="J1079" s="881"/>
      <c r="K1079" s="881"/>
      <c r="L1079" s="882"/>
      <c r="M1079" s="400">
        <f t="shared" si="339"/>
        <v>0</v>
      </c>
      <c r="N1079" s="411">
        <f>IF(N303="",0,N303*'Appx 1. Ref Rates'!$T76)</f>
        <v>0</v>
      </c>
      <c r="O1079" s="414">
        <f>IF(O303="",0,O303*'Appx 1. Ref Rates'!$T76)</f>
        <v>0</v>
      </c>
      <c r="P1079" s="414">
        <f>IF(P303="",0,P303*'Appx 1. Ref Rates'!$T76)</f>
        <v>0</v>
      </c>
      <c r="Q1079" s="415">
        <f>IF(Q303="",0,Q303*'Appx 1. Ref Rates'!$T76)</f>
        <v>0</v>
      </c>
      <c r="R1079" s="411">
        <f>(SUM($N303:$Q303)-SUM($N1079:Q1079))*'Appx 1. Ref Rates'!$U76</f>
        <v>0</v>
      </c>
      <c r="S1079" s="414">
        <f>(SUM($N303:$Q303)-SUM($N1079:R1079))*'Appx 1. Ref Rates'!$U76</f>
        <v>0</v>
      </c>
      <c r="T1079" s="414">
        <f>(SUM($N303:$Q303)-SUM($N1079:S1079))*'Appx 1. Ref Rates'!$U76</f>
        <v>0</v>
      </c>
      <c r="U1079" s="414">
        <f>(SUM($N303:$Q303)-SUM($N1079:T1079))*'Appx 1. Ref Rates'!$U76</f>
        <v>0</v>
      </c>
      <c r="V1079" s="414">
        <f>(SUM($N303:$Q303)-SUM($N1079:U1079))*'Appx 1. Ref Rates'!$U76</f>
        <v>0</v>
      </c>
      <c r="W1079" s="414">
        <f>(SUM($N303:$Q303)-SUM($N1079:V1079))*'Appx 1. Ref Rates'!$U76</f>
        <v>0</v>
      </c>
      <c r="X1079" s="414">
        <f>(SUM($N303:$Q303)-SUM($N1079:W1079))*'Appx 1. Ref Rates'!$U76</f>
        <v>0</v>
      </c>
      <c r="Y1079" s="414">
        <f>(SUM($N303:$Q303)-SUM($N1079:X1079))*'Appx 1. Ref Rates'!$U76</f>
        <v>0</v>
      </c>
      <c r="Z1079" s="414">
        <f>(SUM($N303:$Q303)-SUM($N1079:Y1079))*'Appx 1. Ref Rates'!$U76</f>
        <v>0</v>
      </c>
      <c r="AA1079" s="414">
        <f>(SUM($N303:$Q303)-SUM($N1079:Z1079))*'Appx 1. Ref Rates'!$U76</f>
        <v>0</v>
      </c>
      <c r="AB1079" s="414">
        <f>(SUM($N303:$Q303)-SUM($N1079:AA1079))*'Appx 1. Ref Rates'!$U76</f>
        <v>0</v>
      </c>
      <c r="AC1079" s="400">
        <f t="shared" si="340"/>
        <v>0</v>
      </c>
      <c r="AD1079" s="1743"/>
      <c r="AE1079" s="1083"/>
      <c r="AF1079" s="855"/>
      <c r="AG1079" s="528"/>
      <c r="AH1079" s="521"/>
      <c r="AI1079" s="521"/>
      <c r="AJ1079" s="521"/>
      <c r="AK1079" s="521"/>
      <c r="AL1079" s="521"/>
      <c r="AM1079" s="521"/>
      <c r="AN1079" s="521"/>
      <c r="AO1079" s="521"/>
      <c r="AP1079" s="521"/>
      <c r="AQ1079" s="521"/>
      <c r="AR1079" s="521"/>
      <c r="AS1079" s="521"/>
      <c r="AT1079" s="521"/>
      <c r="AU1079" s="521"/>
      <c r="AV1079" s="521"/>
      <c r="AW1079" s="521"/>
      <c r="AX1079" s="521"/>
      <c r="AY1079" s="521"/>
      <c r="AZ1079" s="521"/>
      <c r="BA1079" s="521"/>
      <c r="BB1079" s="521"/>
      <c r="BC1079" s="521"/>
      <c r="BD1079" s="521"/>
      <c r="BE1079" s="521"/>
      <c r="BF1079" s="521"/>
      <c r="BG1079" s="521"/>
      <c r="BH1079" s="521"/>
      <c r="BI1079" s="521"/>
      <c r="BJ1079" s="521"/>
      <c r="BK1079" s="521"/>
      <c r="BL1079" s="521"/>
      <c r="BM1079" s="521"/>
      <c r="BN1079" s="521"/>
      <c r="BO1079" s="521"/>
      <c r="BP1079" s="521"/>
      <c r="BQ1079" s="521"/>
      <c r="BR1079" s="521"/>
      <c r="BS1079" s="521"/>
      <c r="BT1079" s="521"/>
      <c r="BU1079" s="521"/>
      <c r="BV1079" s="521"/>
      <c r="BW1079" s="521"/>
      <c r="BX1079" s="521"/>
      <c r="BY1079" s="521"/>
      <c r="BZ1079" s="521"/>
      <c r="CA1079" s="521"/>
      <c r="CB1079" s="521"/>
      <c r="CC1079" s="521"/>
      <c r="CD1079" s="521"/>
      <c r="CE1079" s="521"/>
      <c r="CF1079" s="521"/>
      <c r="CG1079" s="521"/>
      <c r="CH1079" s="521"/>
      <c r="CI1079" s="521"/>
      <c r="CJ1079" s="521"/>
      <c r="CK1079" s="521"/>
      <c r="CL1079" s="521"/>
      <c r="CM1079" s="521"/>
      <c r="CN1079" s="521"/>
      <c r="CO1079" s="521"/>
      <c r="CP1079" s="521"/>
      <c r="CQ1079" s="521"/>
    </row>
    <row r="1080" spans="1:95" s="69" customFormat="1" ht="15" customHeight="1" outlineLevel="1" x14ac:dyDescent="0.2">
      <c r="A1080" s="11">
        <v>397</v>
      </c>
      <c r="B1080" s="294"/>
      <c r="C1080" s="311"/>
      <c r="D1080" s="311"/>
      <c r="E1080" s="312"/>
      <c r="F1080" s="880" t="str">
        <f>'2. CAD NCCF'!F1080:L1080</f>
        <v>CCW term, original term &lt;30 days, not insured</v>
      </c>
      <c r="G1080" s="881"/>
      <c r="H1080" s="881"/>
      <c r="I1080" s="881"/>
      <c r="J1080" s="881"/>
      <c r="K1080" s="881"/>
      <c r="L1080" s="882"/>
      <c r="M1080" s="400">
        <f t="shared" si="339"/>
        <v>0</v>
      </c>
      <c r="N1080" s="411">
        <f>IF(N304="",0,N304*'Appx 1. Ref Rates'!$T77)</f>
        <v>0</v>
      </c>
      <c r="O1080" s="414">
        <f>IF(O304="",0,O304*'Appx 1. Ref Rates'!$T77)</f>
        <v>0</v>
      </c>
      <c r="P1080" s="414">
        <f>IF(P304="",0,P304*'Appx 1. Ref Rates'!$T77)</f>
        <v>0</v>
      </c>
      <c r="Q1080" s="415">
        <f>IF(Q304="",0,Q304*'Appx 1. Ref Rates'!$T77)</f>
        <v>0</v>
      </c>
      <c r="R1080" s="411">
        <f>(SUM($N304:$Q304)-SUM($N1080:Q1080))*'Appx 1. Ref Rates'!$U77</f>
        <v>0</v>
      </c>
      <c r="S1080" s="414">
        <f>(SUM($N304:$Q304)-SUM($N1080:R1080))*'Appx 1. Ref Rates'!$U77</f>
        <v>0</v>
      </c>
      <c r="T1080" s="414">
        <f>(SUM($N304:$Q304)-SUM($N1080:S1080))*'Appx 1. Ref Rates'!$U77</f>
        <v>0</v>
      </c>
      <c r="U1080" s="414">
        <f>(SUM($N304:$Q304)-SUM($N1080:T1080))*'Appx 1. Ref Rates'!$U77</f>
        <v>0</v>
      </c>
      <c r="V1080" s="414">
        <f>(SUM($N304:$Q304)-SUM($N1080:U1080))*'Appx 1. Ref Rates'!$U77</f>
        <v>0</v>
      </c>
      <c r="W1080" s="414">
        <f>(SUM($N304:$Q304)-SUM($N1080:V1080))*'Appx 1. Ref Rates'!$U77</f>
        <v>0</v>
      </c>
      <c r="X1080" s="414">
        <f>(SUM($N304:$Q304)-SUM($N1080:W1080))*'Appx 1. Ref Rates'!$U77</f>
        <v>0</v>
      </c>
      <c r="Y1080" s="414">
        <f>(SUM($N304:$Q304)-SUM($N1080:X1080))*'Appx 1. Ref Rates'!$U77</f>
        <v>0</v>
      </c>
      <c r="Z1080" s="414">
        <f>(SUM($N304:$Q304)-SUM($N1080:Y1080))*'Appx 1. Ref Rates'!$U77</f>
        <v>0</v>
      </c>
      <c r="AA1080" s="414">
        <f>(SUM($N304:$Q304)-SUM($N1080:Z1080))*'Appx 1. Ref Rates'!$U77</f>
        <v>0</v>
      </c>
      <c r="AB1080" s="414">
        <f>(SUM($N304:$Q304)-SUM($N1080:AA1080))*'Appx 1. Ref Rates'!$U77</f>
        <v>0</v>
      </c>
      <c r="AC1080" s="400">
        <f t="shared" si="340"/>
        <v>0</v>
      </c>
      <c r="AD1080" s="1743"/>
      <c r="AE1080" s="1083"/>
      <c r="AF1080" s="855"/>
      <c r="AG1080" s="528"/>
      <c r="AH1080" s="521"/>
      <c r="AI1080" s="521"/>
      <c r="AJ1080" s="521"/>
      <c r="AK1080" s="521"/>
      <c r="AL1080" s="521"/>
      <c r="AM1080" s="521"/>
      <c r="AN1080" s="521"/>
      <c r="AO1080" s="521"/>
      <c r="AP1080" s="521"/>
      <c r="AQ1080" s="521"/>
      <c r="AR1080" s="521"/>
      <c r="AS1080" s="521"/>
      <c r="AT1080" s="521"/>
      <c r="AU1080" s="521"/>
      <c r="AV1080" s="521"/>
      <c r="AW1080" s="521"/>
      <c r="AX1080" s="521"/>
      <c r="AY1080" s="521"/>
      <c r="AZ1080" s="521"/>
      <c r="BA1080" s="521"/>
      <c r="BB1080" s="521"/>
      <c r="BC1080" s="521"/>
      <c r="BD1080" s="521"/>
      <c r="BE1080" s="521"/>
      <c r="BF1080" s="521"/>
      <c r="BG1080" s="521"/>
      <c r="BH1080" s="521"/>
      <c r="BI1080" s="521"/>
      <c r="BJ1080" s="521"/>
      <c r="BK1080" s="521"/>
      <c r="BL1080" s="521"/>
      <c r="BM1080" s="521"/>
      <c r="BN1080" s="521"/>
      <c r="BO1080" s="521"/>
      <c r="BP1080" s="521"/>
      <c r="BQ1080" s="521"/>
      <c r="BR1080" s="521"/>
      <c r="BS1080" s="521"/>
      <c r="BT1080" s="521"/>
      <c r="BU1080" s="521"/>
      <c r="BV1080" s="521"/>
      <c r="BW1080" s="521"/>
      <c r="BX1080" s="521"/>
      <c r="BY1080" s="521"/>
      <c r="BZ1080" s="521"/>
      <c r="CA1080" s="521"/>
      <c r="CB1080" s="521"/>
      <c r="CC1080" s="521"/>
      <c r="CD1080" s="521"/>
      <c r="CE1080" s="521"/>
      <c r="CF1080" s="521"/>
      <c r="CG1080" s="521"/>
      <c r="CH1080" s="521"/>
      <c r="CI1080" s="521"/>
      <c r="CJ1080" s="521"/>
      <c r="CK1080" s="521"/>
      <c r="CL1080" s="521"/>
      <c r="CM1080" s="521"/>
      <c r="CN1080" s="521"/>
      <c r="CO1080" s="521"/>
      <c r="CP1080" s="521"/>
      <c r="CQ1080" s="521"/>
    </row>
    <row r="1081" spans="1:95" s="69" customFormat="1" ht="15" customHeight="1" outlineLevel="1" x14ac:dyDescent="0.2">
      <c r="A1081" s="11">
        <v>397</v>
      </c>
      <c r="B1081" s="294"/>
      <c r="C1081" s="311"/>
      <c r="D1081" s="311"/>
      <c r="E1081" s="312"/>
      <c r="F1081" s="880" t="str">
        <f>'2. CAD NCCF'!F1081:L1081</f>
        <v>CCW term, original term &gt;30 days and non-operational term</v>
      </c>
      <c r="G1081" s="881"/>
      <c r="H1081" s="881"/>
      <c r="I1081" s="881"/>
      <c r="J1081" s="881"/>
      <c r="K1081" s="881"/>
      <c r="L1081" s="882"/>
      <c r="M1081" s="400">
        <f t="shared" si="339"/>
        <v>0</v>
      </c>
      <c r="N1081" s="411">
        <f t="shared" si="339"/>
        <v>0</v>
      </c>
      <c r="O1081" s="414">
        <f t="shared" si="339"/>
        <v>0</v>
      </c>
      <c r="P1081" s="414">
        <f t="shared" si="339"/>
        <v>0</v>
      </c>
      <c r="Q1081" s="415">
        <f t="shared" si="339"/>
        <v>0</v>
      </c>
      <c r="R1081" s="411">
        <f t="shared" si="339"/>
        <v>0</v>
      </c>
      <c r="S1081" s="414">
        <f t="shared" si="339"/>
        <v>0</v>
      </c>
      <c r="T1081" s="414">
        <f t="shared" si="339"/>
        <v>0</v>
      </c>
      <c r="U1081" s="414">
        <f t="shared" si="339"/>
        <v>0</v>
      </c>
      <c r="V1081" s="414">
        <f t="shared" si="339"/>
        <v>0</v>
      </c>
      <c r="W1081" s="414">
        <f t="shared" si="339"/>
        <v>0</v>
      </c>
      <c r="X1081" s="414">
        <f t="shared" si="339"/>
        <v>0</v>
      </c>
      <c r="Y1081" s="414">
        <f t="shared" si="339"/>
        <v>0</v>
      </c>
      <c r="Z1081" s="414">
        <f t="shared" si="339"/>
        <v>0</v>
      </c>
      <c r="AA1081" s="414">
        <f t="shared" si="339"/>
        <v>0</v>
      </c>
      <c r="AB1081" s="414">
        <f t="shared" si="339"/>
        <v>0</v>
      </c>
      <c r="AC1081" s="400">
        <f t="shared" si="340"/>
        <v>0</v>
      </c>
      <c r="AD1081" s="1743"/>
      <c r="AE1081" s="1083"/>
      <c r="AF1081" s="855"/>
      <c r="AG1081" s="528"/>
      <c r="AH1081" s="521"/>
      <c r="AI1081" s="521"/>
      <c r="AJ1081" s="521"/>
      <c r="AK1081" s="521"/>
      <c r="AL1081" s="521"/>
      <c r="AM1081" s="521"/>
      <c r="AN1081" s="521"/>
      <c r="AO1081" s="521"/>
      <c r="AP1081" s="521"/>
      <c r="AQ1081" s="521"/>
      <c r="AR1081" s="521"/>
      <c r="AS1081" s="521"/>
      <c r="AT1081" s="521"/>
      <c r="AU1081" s="521"/>
      <c r="AV1081" s="521"/>
      <c r="AW1081" s="521"/>
      <c r="AX1081" s="521"/>
      <c r="AY1081" s="521"/>
      <c r="AZ1081" s="521"/>
      <c r="BA1081" s="521"/>
      <c r="BB1081" s="521"/>
      <c r="BC1081" s="521"/>
      <c r="BD1081" s="521"/>
      <c r="BE1081" s="521"/>
      <c r="BF1081" s="521"/>
      <c r="BG1081" s="521"/>
      <c r="BH1081" s="521"/>
      <c r="BI1081" s="521"/>
      <c r="BJ1081" s="521"/>
      <c r="BK1081" s="521"/>
      <c r="BL1081" s="521"/>
      <c r="BM1081" s="521"/>
      <c r="BN1081" s="521"/>
      <c r="BO1081" s="521"/>
      <c r="BP1081" s="521"/>
      <c r="BQ1081" s="521"/>
      <c r="BR1081" s="521"/>
      <c r="BS1081" s="521"/>
      <c r="BT1081" s="521"/>
      <c r="BU1081" s="521"/>
      <c r="BV1081" s="521"/>
      <c r="BW1081" s="521"/>
      <c r="BX1081" s="521"/>
      <c r="BY1081" s="521"/>
      <c r="BZ1081" s="521"/>
      <c r="CA1081" s="521"/>
      <c r="CB1081" s="521"/>
      <c r="CC1081" s="521"/>
      <c r="CD1081" s="521"/>
      <c r="CE1081" s="521"/>
      <c r="CF1081" s="521"/>
      <c r="CG1081" s="521"/>
      <c r="CH1081" s="521"/>
      <c r="CI1081" s="521"/>
      <c r="CJ1081" s="521"/>
      <c r="CK1081" s="521"/>
      <c r="CL1081" s="521"/>
      <c r="CM1081" s="521"/>
      <c r="CN1081" s="521"/>
      <c r="CO1081" s="521"/>
      <c r="CP1081" s="521"/>
      <c r="CQ1081" s="521"/>
    </row>
    <row r="1082" spans="1:95" s="69" customFormat="1" ht="15" customHeight="1" outlineLevel="1" x14ac:dyDescent="0.2">
      <c r="A1082" s="11">
        <v>397</v>
      </c>
      <c r="B1082" s="294"/>
      <c r="C1082" s="311"/>
      <c r="D1082" s="311"/>
      <c r="E1082" s="312"/>
      <c r="F1082" s="880" t="str">
        <f>'2. CAD NCCF'!F1082:L1082</f>
        <v>Wholesale term</v>
      </c>
      <c r="G1082" s="881"/>
      <c r="H1082" s="881"/>
      <c r="I1082" s="881"/>
      <c r="J1082" s="881"/>
      <c r="K1082" s="881"/>
      <c r="L1082" s="882"/>
      <c r="M1082" s="400">
        <f t="shared" si="339"/>
        <v>0</v>
      </c>
      <c r="N1082" s="411">
        <f t="shared" si="339"/>
        <v>0</v>
      </c>
      <c r="O1082" s="414">
        <f t="shared" si="339"/>
        <v>0</v>
      </c>
      <c r="P1082" s="414">
        <f t="shared" si="339"/>
        <v>0</v>
      </c>
      <c r="Q1082" s="415">
        <f t="shared" si="339"/>
        <v>0</v>
      </c>
      <c r="R1082" s="411">
        <f t="shared" si="339"/>
        <v>0</v>
      </c>
      <c r="S1082" s="414">
        <f t="shared" si="339"/>
        <v>0</v>
      </c>
      <c r="T1082" s="414">
        <f t="shared" si="339"/>
        <v>0</v>
      </c>
      <c r="U1082" s="414">
        <f t="shared" si="339"/>
        <v>0</v>
      </c>
      <c r="V1082" s="414">
        <f t="shared" si="339"/>
        <v>0</v>
      </c>
      <c r="W1082" s="414">
        <f t="shared" si="339"/>
        <v>0</v>
      </c>
      <c r="X1082" s="414">
        <f t="shared" si="339"/>
        <v>0</v>
      </c>
      <c r="Y1082" s="414">
        <f t="shared" si="339"/>
        <v>0</v>
      </c>
      <c r="Z1082" s="414">
        <f t="shared" si="339"/>
        <v>0</v>
      </c>
      <c r="AA1082" s="414">
        <f t="shared" si="339"/>
        <v>0</v>
      </c>
      <c r="AB1082" s="414">
        <f t="shared" si="339"/>
        <v>0</v>
      </c>
      <c r="AC1082" s="400">
        <f t="shared" si="340"/>
        <v>0</v>
      </c>
      <c r="AD1082" s="1744"/>
      <c r="AE1082" s="858"/>
      <c r="AF1082" s="858"/>
      <c r="AG1082" s="528"/>
      <c r="AH1082" s="521"/>
      <c r="AI1082" s="521"/>
      <c r="AJ1082" s="521"/>
      <c r="AK1082" s="521"/>
      <c r="AL1082" s="521"/>
      <c r="AM1082" s="521"/>
      <c r="AN1082" s="521"/>
      <c r="AO1082" s="521"/>
      <c r="AP1082" s="521"/>
      <c r="AQ1082" s="521"/>
      <c r="AR1082" s="521"/>
      <c r="AS1082" s="521"/>
      <c r="AT1082" s="521"/>
      <c r="AU1082" s="521"/>
      <c r="AV1082" s="521"/>
      <c r="AW1082" s="521"/>
      <c r="AX1082" s="521"/>
      <c r="AY1082" s="521"/>
      <c r="AZ1082" s="521"/>
      <c r="BA1082" s="521"/>
      <c r="BB1082" s="521"/>
      <c r="BC1082" s="521"/>
      <c r="BD1082" s="521"/>
      <c r="BE1082" s="521"/>
      <c r="BF1082" s="521"/>
      <c r="BG1082" s="521"/>
      <c r="BH1082" s="521"/>
      <c r="BI1082" s="521"/>
      <c r="BJ1082" s="521"/>
      <c r="BK1082" s="521"/>
      <c r="BL1082" s="521"/>
      <c r="BM1082" s="521"/>
      <c r="BN1082" s="521"/>
      <c r="BO1082" s="521"/>
      <c r="BP1082" s="521"/>
      <c r="BQ1082" s="521"/>
      <c r="BR1082" s="521"/>
      <c r="BS1082" s="521"/>
      <c r="BT1082" s="521"/>
      <c r="BU1082" s="521"/>
      <c r="BV1082" s="521"/>
      <c r="BW1082" s="521"/>
      <c r="BX1082" s="521"/>
      <c r="BY1082" s="521"/>
      <c r="BZ1082" s="521"/>
      <c r="CA1082" s="521"/>
      <c r="CB1082" s="521"/>
      <c r="CC1082" s="521"/>
      <c r="CD1082" s="521"/>
      <c r="CE1082" s="521"/>
      <c r="CF1082" s="521"/>
      <c r="CG1082" s="521"/>
      <c r="CH1082" s="521"/>
      <c r="CI1082" s="521"/>
      <c r="CJ1082" s="521"/>
      <c r="CK1082" s="521"/>
      <c r="CL1082" s="521"/>
      <c r="CM1082" s="521"/>
      <c r="CN1082" s="521"/>
      <c r="CO1082" s="521"/>
      <c r="CP1082" s="521"/>
      <c r="CQ1082" s="521"/>
    </row>
    <row r="1083" spans="1:95" s="69" customFormat="1" ht="15" customHeight="1" outlineLevel="1" x14ac:dyDescent="0.2">
      <c r="A1083" s="11">
        <v>385</v>
      </c>
      <c r="B1083" s="294"/>
      <c r="C1083" s="257"/>
      <c r="D1083" s="868" t="str">
        <f>'2. CAD NCCF'!D1083:AF1083</f>
        <v>Other deposits/guarantees</v>
      </c>
      <c r="E1083" s="869"/>
      <c r="F1083" s="869"/>
      <c r="G1083" s="869"/>
      <c r="H1083" s="869"/>
      <c r="I1083" s="869"/>
      <c r="J1083" s="869"/>
      <c r="K1083" s="869"/>
      <c r="L1083" s="869"/>
      <c r="M1083" s="869"/>
      <c r="N1083" s="869"/>
      <c r="O1083" s="869"/>
      <c r="P1083" s="869"/>
      <c r="Q1083" s="869"/>
      <c r="R1083" s="869"/>
      <c r="S1083" s="869"/>
      <c r="T1083" s="869"/>
      <c r="U1083" s="869"/>
      <c r="V1083" s="869"/>
      <c r="W1083" s="869"/>
      <c r="X1083" s="869"/>
      <c r="Y1083" s="869"/>
      <c r="Z1083" s="869"/>
      <c r="AA1083" s="869"/>
      <c r="AB1083" s="869"/>
      <c r="AC1083" s="869"/>
      <c r="AD1083" s="869"/>
      <c r="AE1083" s="869"/>
      <c r="AF1083" s="869"/>
      <c r="AG1083" s="528"/>
      <c r="AH1083" s="521"/>
      <c r="AI1083" s="521"/>
      <c r="AJ1083" s="521"/>
      <c r="AK1083" s="521"/>
      <c r="AL1083" s="521"/>
      <c r="AM1083" s="521"/>
      <c r="AN1083" s="521"/>
      <c r="AO1083" s="521"/>
      <c r="AP1083" s="521"/>
      <c r="AQ1083" s="521"/>
      <c r="AR1083" s="521"/>
      <c r="AS1083" s="521"/>
      <c r="AT1083" s="521"/>
      <c r="AU1083" s="521"/>
      <c r="AV1083" s="521"/>
      <c r="AW1083" s="521"/>
      <c r="AX1083" s="521"/>
      <c r="AY1083" s="521"/>
      <c r="AZ1083" s="521"/>
      <c r="BA1083" s="521"/>
      <c r="BB1083" s="521"/>
      <c r="BC1083" s="521"/>
      <c r="BD1083" s="521"/>
      <c r="BE1083" s="521"/>
      <c r="BF1083" s="521"/>
      <c r="BG1083" s="521"/>
      <c r="BH1083" s="521"/>
      <c r="BI1083" s="521"/>
      <c r="BJ1083" s="521"/>
      <c r="BK1083" s="521"/>
      <c r="BL1083" s="521"/>
      <c r="BM1083" s="521"/>
      <c r="BN1083" s="521"/>
      <c r="BO1083" s="521"/>
      <c r="BP1083" s="521"/>
      <c r="BQ1083" s="521"/>
      <c r="BR1083" s="521"/>
      <c r="BS1083" s="521"/>
      <c r="BT1083" s="521"/>
      <c r="BU1083" s="521"/>
      <c r="BV1083" s="521"/>
      <c r="BW1083" s="521"/>
      <c r="BX1083" s="521"/>
      <c r="BY1083" s="521"/>
      <c r="BZ1083" s="521"/>
      <c r="CA1083" s="521"/>
      <c r="CB1083" s="521"/>
      <c r="CC1083" s="521"/>
      <c r="CD1083" s="521"/>
      <c r="CE1083" s="521"/>
      <c r="CF1083" s="521"/>
      <c r="CG1083" s="521"/>
      <c r="CH1083" s="521"/>
      <c r="CI1083" s="521"/>
      <c r="CJ1083" s="521"/>
      <c r="CK1083" s="521"/>
      <c r="CL1083" s="521"/>
      <c r="CM1083" s="521"/>
      <c r="CN1083" s="521"/>
      <c r="CO1083" s="521"/>
      <c r="CP1083" s="521"/>
      <c r="CQ1083" s="521"/>
    </row>
    <row r="1084" spans="1:95" s="69" customFormat="1" ht="15" customHeight="1" outlineLevel="1" x14ac:dyDescent="0.2">
      <c r="A1084" s="11">
        <v>386</v>
      </c>
      <c r="B1084" s="294"/>
      <c r="C1084" s="257"/>
      <c r="D1084" s="265"/>
      <c r="E1084" s="933" t="str">
        <f>'2. CAD NCCF'!E1084:L1084</f>
        <v>Customers' bank acceptances (BAs) issued</v>
      </c>
      <c r="F1084" s="934"/>
      <c r="G1084" s="934"/>
      <c r="H1084" s="934"/>
      <c r="I1084" s="934"/>
      <c r="J1084" s="934"/>
      <c r="K1084" s="934"/>
      <c r="L1084" s="935"/>
      <c r="M1084" s="399">
        <f>SUBTOTAL(9,M1085:M1087)</f>
        <v>0</v>
      </c>
      <c r="N1084" s="402">
        <f t="shared" ref="N1084:AC1084" si="343">SUBTOTAL(9,N1085:N1087)</f>
        <v>0</v>
      </c>
      <c r="O1084" s="406">
        <f t="shared" si="343"/>
        <v>0</v>
      </c>
      <c r="P1084" s="405">
        <f t="shared" si="343"/>
        <v>0</v>
      </c>
      <c r="Q1084" s="407">
        <f t="shared" si="343"/>
        <v>0</v>
      </c>
      <c r="R1084" s="402">
        <f t="shared" si="343"/>
        <v>0</v>
      </c>
      <c r="S1084" s="406">
        <f t="shared" si="343"/>
        <v>0</v>
      </c>
      <c r="T1084" s="405">
        <f t="shared" si="343"/>
        <v>0</v>
      </c>
      <c r="U1084" s="405">
        <f t="shared" si="343"/>
        <v>0</v>
      </c>
      <c r="V1084" s="405">
        <f t="shared" si="343"/>
        <v>0</v>
      </c>
      <c r="W1084" s="405">
        <f t="shared" si="343"/>
        <v>0</v>
      </c>
      <c r="X1084" s="405">
        <f t="shared" si="343"/>
        <v>0</v>
      </c>
      <c r="Y1084" s="405">
        <f t="shared" si="343"/>
        <v>0</v>
      </c>
      <c r="Z1084" s="405">
        <f t="shared" si="343"/>
        <v>0</v>
      </c>
      <c r="AA1084" s="405">
        <f t="shared" si="343"/>
        <v>0</v>
      </c>
      <c r="AB1084" s="403">
        <f t="shared" si="343"/>
        <v>0</v>
      </c>
      <c r="AC1084" s="407">
        <f t="shared" si="343"/>
        <v>0</v>
      </c>
      <c r="AD1084" s="1786"/>
      <c r="AE1084" s="852"/>
      <c r="AF1084" s="852"/>
      <c r="AG1084" s="528"/>
      <c r="AH1084" s="521"/>
      <c r="AI1084" s="521"/>
      <c r="AJ1084" s="521"/>
      <c r="AK1084" s="521"/>
      <c r="AL1084" s="521"/>
      <c r="AM1084" s="521"/>
      <c r="AN1084" s="521"/>
      <c r="AO1084" s="521"/>
      <c r="AP1084" s="521"/>
      <c r="AQ1084" s="521"/>
      <c r="AR1084" s="521"/>
      <c r="AS1084" s="521"/>
      <c r="AT1084" s="521"/>
      <c r="AU1084" s="521"/>
      <c r="AV1084" s="521"/>
      <c r="AW1084" s="521"/>
      <c r="AX1084" s="521"/>
      <c r="AY1084" s="521"/>
      <c r="AZ1084" s="521"/>
      <c r="BA1084" s="521"/>
      <c r="BB1084" s="521"/>
      <c r="BC1084" s="521"/>
      <c r="BD1084" s="521"/>
      <c r="BE1084" s="521"/>
      <c r="BF1084" s="521"/>
      <c r="BG1084" s="521"/>
      <c r="BH1084" s="521"/>
      <c r="BI1084" s="521"/>
      <c r="BJ1084" s="521"/>
      <c r="BK1084" s="521"/>
      <c r="BL1084" s="521"/>
      <c r="BM1084" s="521"/>
      <c r="BN1084" s="521"/>
      <c r="BO1084" s="521"/>
      <c r="BP1084" s="521"/>
      <c r="BQ1084" s="521"/>
      <c r="BR1084" s="521"/>
      <c r="BS1084" s="521"/>
      <c r="BT1084" s="521"/>
      <c r="BU1084" s="521"/>
      <c r="BV1084" s="521"/>
      <c r="BW1084" s="521"/>
      <c r="BX1084" s="521"/>
      <c r="BY1084" s="521"/>
      <c r="BZ1084" s="521"/>
      <c r="CA1084" s="521"/>
      <c r="CB1084" s="521"/>
      <c r="CC1084" s="521"/>
      <c r="CD1084" s="521"/>
      <c r="CE1084" s="521"/>
      <c r="CF1084" s="521"/>
      <c r="CG1084" s="521"/>
      <c r="CH1084" s="521"/>
      <c r="CI1084" s="521"/>
      <c r="CJ1084" s="521"/>
      <c r="CK1084" s="521"/>
      <c r="CL1084" s="521"/>
      <c r="CM1084" s="521"/>
      <c r="CN1084" s="521"/>
      <c r="CO1084" s="521"/>
      <c r="CP1084" s="521"/>
      <c r="CQ1084" s="521"/>
    </row>
    <row r="1085" spans="1:95" s="69" customFormat="1" ht="15" customHeight="1" outlineLevel="1" x14ac:dyDescent="0.2">
      <c r="A1085" s="11">
        <v>387</v>
      </c>
      <c r="B1085" s="294"/>
      <c r="C1085" s="311"/>
      <c r="D1085" s="311"/>
      <c r="E1085" s="312"/>
      <c r="F1085" s="880" t="str">
        <f>'2. CAD NCCF'!F1085:L1085</f>
        <v>1 month bank acceptance issued</v>
      </c>
      <c r="G1085" s="881"/>
      <c r="H1085" s="881"/>
      <c r="I1085" s="881"/>
      <c r="J1085" s="881"/>
      <c r="K1085" s="881"/>
      <c r="L1085" s="882"/>
      <c r="M1085" s="400">
        <f t="shared" ref="M1085:M1087" si="344">M309</f>
        <v>0</v>
      </c>
      <c r="N1085" s="411">
        <f>IF(N309="",0,N309*'Appx 1. Ref Rates'!$T81)</f>
        <v>0</v>
      </c>
      <c r="O1085" s="414">
        <f>IF(O309="",0,O309*'Appx 1. Ref Rates'!$T81)</f>
        <v>0</v>
      </c>
      <c r="P1085" s="414">
        <f>IF(P309="",0,P309*'Appx 1. Ref Rates'!$T81)</f>
        <v>0</v>
      </c>
      <c r="Q1085" s="415">
        <f>IF(Q309="",0,Q309*'Appx 1. Ref Rates'!$T81)</f>
        <v>0</v>
      </c>
      <c r="R1085" s="411">
        <f>(SUM($N309:$Q309)-SUM($N1085:Q1085))*'Appx 1. Ref Rates'!$U81</f>
        <v>0</v>
      </c>
      <c r="S1085" s="413">
        <f>(SUM($N309:$Q309)-SUM($N1085:R1085))*'Appx 1. Ref Rates'!$U81</f>
        <v>0</v>
      </c>
      <c r="T1085" s="413">
        <f>(SUM($N309:$Q309)-SUM($N1085:S1085))*'Appx 1. Ref Rates'!$U81</f>
        <v>0</v>
      </c>
      <c r="U1085" s="413">
        <f>(SUM($N309:$Q309)-SUM($N1085:T1085))*'Appx 1. Ref Rates'!$U81</f>
        <v>0</v>
      </c>
      <c r="V1085" s="413">
        <f>(SUM($N309:$Q309)-SUM($N1085:U1085))*'Appx 1. Ref Rates'!$U81</f>
        <v>0</v>
      </c>
      <c r="W1085" s="413">
        <f>(SUM($N309:$Q309)-SUM($N1085:V1085))*'Appx 1. Ref Rates'!$U81</f>
        <v>0</v>
      </c>
      <c r="X1085" s="414">
        <f>(SUM($N309:$Q309)-SUM($N1085:W1085))*'Appx 1. Ref Rates'!$U81</f>
        <v>0</v>
      </c>
      <c r="Y1085" s="413">
        <f>(SUM($N309:$Q309)-SUM($N1085:X1085))*'Appx 1. Ref Rates'!$U81</f>
        <v>0</v>
      </c>
      <c r="Z1085" s="413">
        <f>(SUM($N309:$Q309)-SUM($N1085:Y1085))*'Appx 1. Ref Rates'!$U81</f>
        <v>0</v>
      </c>
      <c r="AA1085" s="413">
        <f>(SUM($N309:$Q309)-SUM($N1085:Z1085))*'Appx 1. Ref Rates'!$U81</f>
        <v>0</v>
      </c>
      <c r="AB1085" s="413">
        <f>(SUM($N309:$Q309)-SUM($N1085:AA1085))*'Appx 1. Ref Rates'!$U81</f>
        <v>0</v>
      </c>
      <c r="AC1085" s="400">
        <f t="shared" ref="AC1085:AC1090" si="345">M1085-SUM(N1085:AB1085)</f>
        <v>0</v>
      </c>
      <c r="AD1085" s="1743"/>
      <c r="AE1085" s="1083"/>
      <c r="AF1085" s="855"/>
      <c r="AG1085" s="528"/>
      <c r="AH1085" s="521"/>
      <c r="AI1085" s="521"/>
      <c r="AJ1085" s="521"/>
      <c r="AK1085" s="521"/>
      <c r="AL1085" s="521"/>
      <c r="AM1085" s="521"/>
      <c r="AN1085" s="521"/>
      <c r="AO1085" s="521"/>
      <c r="AP1085" s="521"/>
      <c r="AQ1085" s="521"/>
      <c r="AR1085" s="521"/>
      <c r="AS1085" s="521"/>
      <c r="AT1085" s="521"/>
      <c r="AU1085" s="521"/>
      <c r="AV1085" s="521"/>
      <c r="AW1085" s="521"/>
      <c r="AX1085" s="521"/>
      <c r="AY1085" s="521"/>
      <c r="AZ1085" s="521"/>
      <c r="BA1085" s="521"/>
      <c r="BB1085" s="521"/>
      <c r="BC1085" s="521"/>
      <c r="BD1085" s="521"/>
      <c r="BE1085" s="521"/>
      <c r="BF1085" s="521"/>
      <c r="BG1085" s="521"/>
      <c r="BH1085" s="521"/>
      <c r="BI1085" s="521"/>
      <c r="BJ1085" s="521"/>
      <c r="BK1085" s="521"/>
      <c r="BL1085" s="521"/>
      <c r="BM1085" s="521"/>
      <c r="BN1085" s="521"/>
      <c r="BO1085" s="521"/>
      <c r="BP1085" s="521"/>
      <c r="BQ1085" s="521"/>
      <c r="BR1085" s="521"/>
      <c r="BS1085" s="521"/>
      <c r="BT1085" s="521"/>
      <c r="BU1085" s="521"/>
      <c r="BV1085" s="521"/>
      <c r="BW1085" s="521"/>
      <c r="BX1085" s="521"/>
      <c r="BY1085" s="521"/>
      <c r="BZ1085" s="521"/>
      <c r="CA1085" s="521"/>
      <c r="CB1085" s="521"/>
      <c r="CC1085" s="521"/>
      <c r="CD1085" s="521"/>
      <c r="CE1085" s="521"/>
      <c r="CF1085" s="521"/>
      <c r="CG1085" s="521"/>
      <c r="CH1085" s="521"/>
      <c r="CI1085" s="521"/>
      <c r="CJ1085" s="521"/>
      <c r="CK1085" s="521"/>
      <c r="CL1085" s="521"/>
      <c r="CM1085" s="521"/>
      <c r="CN1085" s="521"/>
      <c r="CO1085" s="521"/>
      <c r="CP1085" s="521"/>
      <c r="CQ1085" s="521"/>
    </row>
    <row r="1086" spans="1:95" s="69" customFormat="1" ht="15" customHeight="1" outlineLevel="1" x14ac:dyDescent="0.2">
      <c r="A1086" s="11">
        <v>388</v>
      </c>
      <c r="B1086" s="294"/>
      <c r="C1086" s="311"/>
      <c r="D1086" s="311"/>
      <c r="E1086" s="312"/>
      <c r="F1086" s="880" t="str">
        <f>'2. CAD NCCF'!F1086:L1086</f>
        <v>2 month bank acceptance issued</v>
      </c>
      <c r="G1086" s="881"/>
      <c r="H1086" s="881"/>
      <c r="I1086" s="881"/>
      <c r="J1086" s="881"/>
      <c r="K1086" s="881"/>
      <c r="L1086" s="882"/>
      <c r="M1086" s="400">
        <f t="shared" si="344"/>
        <v>0</v>
      </c>
      <c r="N1086" s="411">
        <f>IF(N310="",0,N310*'Appx 1. Ref Rates'!$T82)</f>
        <v>0</v>
      </c>
      <c r="O1086" s="414">
        <f>IF(O310="",0,O310*'Appx 1. Ref Rates'!$T82)</f>
        <v>0</v>
      </c>
      <c r="P1086" s="414">
        <f>IF(P310="",0,P310*'Appx 1. Ref Rates'!$T82)</f>
        <v>0</v>
      </c>
      <c r="Q1086" s="415">
        <f>IF(Q310="",0,Q310*'Appx 1. Ref Rates'!$T82)</f>
        <v>0</v>
      </c>
      <c r="R1086" s="411">
        <f>IF(R310="",0,R310*'Appx 1. Ref Rates'!$U82)</f>
        <v>0</v>
      </c>
      <c r="S1086" s="413">
        <f>(SUM($N310:$Q310)-SUM($N1086:Q1086))*'Appx 1. Ref Rates'!$U82</f>
        <v>0</v>
      </c>
      <c r="T1086" s="413">
        <f>(N($R310-$R1086*'Appx 1. Ref Rates'!$U82))</f>
        <v>0</v>
      </c>
      <c r="U1086" s="413">
        <f>(SUM($N310:$Q310)-SUM($N1086:$Q1086)-S1086)*'Appx 1. Ref Rates'!$U82</f>
        <v>0</v>
      </c>
      <c r="V1086" s="413">
        <f>(N($R310)-$R1086-T1086)*'Appx 1. Ref Rates'!$U82</f>
        <v>0</v>
      </c>
      <c r="W1086" s="413">
        <f>(SUM($N310:$Q310)-SUM($N1086:$Q1086)-S1086-U1086)*'Appx 1. Ref Rates'!$U82</f>
        <v>0</v>
      </c>
      <c r="X1086" s="414">
        <f>(N($R310)-$R1086-T1086-V1086)*'Appx 1. Ref Rates'!$U82</f>
        <v>0</v>
      </c>
      <c r="Y1086" s="413">
        <f>(SUM($N310:$Q310)-SUM($N1086:$Q1086)-S1086-U1086-W1086)*'Appx 1. Ref Rates'!$U82</f>
        <v>0</v>
      </c>
      <c r="Z1086" s="413">
        <f>(N($R310)-$R1086-T1086-V1086-X1086)*'Appx 1. Ref Rates'!$U82</f>
        <v>0</v>
      </c>
      <c r="AA1086" s="413">
        <f>(SUM($N310:$Q310)-SUM($N1086:$Q1086)-S1086-U1086-W1086-Y1086)*'Appx 1. Ref Rates'!$U82</f>
        <v>0</v>
      </c>
      <c r="AB1086" s="413">
        <f>(N($R310)-$R1086-T1086-V1086-X1086-Z1086)*'Appx 1. Ref Rates'!$U82</f>
        <v>0</v>
      </c>
      <c r="AC1086" s="400">
        <f t="shared" si="345"/>
        <v>0</v>
      </c>
      <c r="AD1086" s="1743"/>
      <c r="AE1086" s="1083"/>
      <c r="AF1086" s="855"/>
      <c r="AG1086" s="528"/>
      <c r="AH1086" s="521"/>
      <c r="AI1086" s="521"/>
      <c r="AJ1086" s="521"/>
      <c r="AK1086" s="521"/>
      <c r="AL1086" s="521"/>
      <c r="AM1086" s="521"/>
      <c r="AN1086" s="521"/>
      <c r="AO1086" s="521"/>
      <c r="AP1086" s="521"/>
      <c r="AQ1086" s="521"/>
      <c r="AR1086" s="521"/>
      <c r="AS1086" s="521"/>
      <c r="AT1086" s="521"/>
      <c r="AU1086" s="521"/>
      <c r="AV1086" s="521"/>
      <c r="AW1086" s="521"/>
      <c r="AX1086" s="521"/>
      <c r="AY1086" s="521"/>
      <c r="AZ1086" s="521"/>
      <c r="BA1086" s="521"/>
      <c r="BB1086" s="521"/>
      <c r="BC1086" s="521"/>
      <c r="BD1086" s="521"/>
      <c r="BE1086" s="521"/>
      <c r="BF1086" s="521"/>
      <c r="BG1086" s="521"/>
      <c r="BH1086" s="521"/>
      <c r="BI1086" s="521"/>
      <c r="BJ1086" s="521"/>
      <c r="BK1086" s="521"/>
      <c r="BL1086" s="521"/>
      <c r="BM1086" s="521"/>
      <c r="BN1086" s="521"/>
      <c r="BO1086" s="521"/>
      <c r="BP1086" s="521"/>
      <c r="BQ1086" s="521"/>
      <c r="BR1086" s="521"/>
      <c r="BS1086" s="521"/>
      <c r="BT1086" s="521"/>
      <c r="BU1086" s="521"/>
      <c r="BV1086" s="521"/>
      <c r="BW1086" s="521"/>
      <c r="BX1086" s="521"/>
      <c r="BY1086" s="521"/>
      <c r="BZ1086" s="521"/>
      <c r="CA1086" s="521"/>
      <c r="CB1086" s="521"/>
      <c r="CC1086" s="521"/>
      <c r="CD1086" s="521"/>
      <c r="CE1086" s="521"/>
      <c r="CF1086" s="521"/>
      <c r="CG1086" s="521"/>
      <c r="CH1086" s="521"/>
      <c r="CI1086" s="521"/>
      <c r="CJ1086" s="521"/>
      <c r="CK1086" s="521"/>
      <c r="CL1086" s="521"/>
      <c r="CM1086" s="521"/>
      <c r="CN1086" s="521"/>
      <c r="CO1086" s="521"/>
      <c r="CP1086" s="521"/>
      <c r="CQ1086" s="521"/>
    </row>
    <row r="1087" spans="1:95" s="69" customFormat="1" ht="15" customHeight="1" outlineLevel="1" x14ac:dyDescent="0.2">
      <c r="A1087" s="11">
        <v>389</v>
      </c>
      <c r="B1087" s="294"/>
      <c r="C1087" s="311"/>
      <c r="D1087" s="311"/>
      <c r="E1087" s="312"/>
      <c r="F1087" s="880" t="str">
        <f>'2. CAD NCCF'!F1087:L1087</f>
        <v>3 month bank acceptance issued</v>
      </c>
      <c r="G1087" s="881"/>
      <c r="H1087" s="881"/>
      <c r="I1087" s="881"/>
      <c r="J1087" s="881"/>
      <c r="K1087" s="881"/>
      <c r="L1087" s="882"/>
      <c r="M1087" s="400">
        <f t="shared" si="344"/>
        <v>0</v>
      </c>
      <c r="N1087" s="411">
        <f>IF(N311="",0,N311*'Appx 1. Ref Rates'!$T83)</f>
        <v>0</v>
      </c>
      <c r="O1087" s="414">
        <f>IF(O311="",0,O311*'Appx 1. Ref Rates'!$T83)</f>
        <v>0</v>
      </c>
      <c r="P1087" s="414">
        <f>IF(P311="",0,P311*'Appx 1. Ref Rates'!$T83)</f>
        <v>0</v>
      </c>
      <c r="Q1087" s="415">
        <f>IF(Q311="",0,Q311*'Appx 1. Ref Rates'!$T83)</f>
        <v>0</v>
      </c>
      <c r="R1087" s="411">
        <f>IF(R311="",0,R311*'Appx 1. Ref Rates'!$U83)</f>
        <v>0</v>
      </c>
      <c r="S1087" s="413">
        <f>IF(S311="",0,S311*'Appx 1. Ref Rates'!$U83)</f>
        <v>0</v>
      </c>
      <c r="T1087" s="413">
        <f>(SUM($N311:$Q311)-SUM($N1087:Q1087))*'Appx 1. Ref Rates'!$U83</f>
        <v>0</v>
      </c>
      <c r="U1087" s="413">
        <f>($R311-$R1087*'Appx 1. Ref Rates'!$U83)</f>
        <v>0</v>
      </c>
      <c r="V1087" s="413">
        <f>($S311-$S1087*'Appx 1. Ref Rates'!$U83)</f>
        <v>0</v>
      </c>
      <c r="W1087" s="413">
        <f>(SUM($N311:$Q311)-SUM($N1087:$Q1087)-T1087)*'Appx 1. Ref Rates'!$U83</f>
        <v>0</v>
      </c>
      <c r="X1087" s="414">
        <f>($R311-$R1087-U1087*'Appx 1. Ref Rates'!$U83)</f>
        <v>0</v>
      </c>
      <c r="Y1087" s="413">
        <f>($S311-$S1087-V1087*'Appx 1. Ref Rates'!$U83)</f>
        <v>0</v>
      </c>
      <c r="Z1087" s="413">
        <f>(SUM($N311:$Q311)-SUM($N1087:$Q1087)-T1087-W1087)*'Appx 1. Ref Rates'!$U83</f>
        <v>0</v>
      </c>
      <c r="AA1087" s="413">
        <f>($S311-$S1087-U1087-X1087*'Appx 1. Ref Rates'!$U83)</f>
        <v>0</v>
      </c>
      <c r="AB1087" s="413">
        <f>($S311-$S1087-V1087-Y1087*'Appx 1. Ref Rates'!$U83)</f>
        <v>0</v>
      </c>
      <c r="AC1087" s="400">
        <f t="shared" si="345"/>
        <v>0</v>
      </c>
      <c r="AD1087" s="1743"/>
      <c r="AE1087" s="1083"/>
      <c r="AF1087" s="855"/>
      <c r="AG1087" s="528"/>
      <c r="AH1087" s="521"/>
      <c r="AI1087" s="521"/>
      <c r="AJ1087" s="521"/>
      <c r="AK1087" s="521"/>
      <c r="AL1087" s="521"/>
      <c r="AM1087" s="521"/>
      <c r="AN1087" s="521"/>
      <c r="AO1087" s="521"/>
      <c r="AP1087" s="521"/>
      <c r="AQ1087" s="521"/>
      <c r="AR1087" s="521"/>
      <c r="AS1087" s="521"/>
      <c r="AT1087" s="521"/>
      <c r="AU1087" s="521"/>
      <c r="AV1087" s="521"/>
      <c r="AW1087" s="521"/>
      <c r="AX1087" s="521"/>
      <c r="AY1087" s="521"/>
      <c r="AZ1087" s="521"/>
      <c r="BA1087" s="521"/>
      <c r="BB1087" s="521"/>
      <c r="BC1087" s="521"/>
      <c r="BD1087" s="521"/>
      <c r="BE1087" s="521"/>
      <c r="BF1087" s="521"/>
      <c r="BG1087" s="521"/>
      <c r="BH1087" s="521"/>
      <c r="BI1087" s="521"/>
      <c r="BJ1087" s="521"/>
      <c r="BK1087" s="521"/>
      <c r="BL1087" s="521"/>
      <c r="BM1087" s="521"/>
      <c r="BN1087" s="521"/>
      <c r="BO1087" s="521"/>
      <c r="BP1087" s="521"/>
      <c r="BQ1087" s="521"/>
      <c r="BR1087" s="521"/>
      <c r="BS1087" s="521"/>
      <c r="BT1087" s="521"/>
      <c r="BU1087" s="521"/>
      <c r="BV1087" s="521"/>
      <c r="BW1087" s="521"/>
      <c r="BX1087" s="521"/>
      <c r="BY1087" s="521"/>
      <c r="BZ1087" s="521"/>
      <c r="CA1087" s="521"/>
      <c r="CB1087" s="521"/>
      <c r="CC1087" s="521"/>
      <c r="CD1087" s="521"/>
      <c r="CE1087" s="521"/>
      <c r="CF1087" s="521"/>
      <c r="CG1087" s="521"/>
      <c r="CH1087" s="521"/>
      <c r="CI1087" s="521"/>
      <c r="CJ1087" s="521"/>
      <c r="CK1087" s="521"/>
      <c r="CL1087" s="521"/>
      <c r="CM1087" s="521"/>
      <c r="CN1087" s="521"/>
      <c r="CO1087" s="521"/>
      <c r="CP1087" s="521"/>
      <c r="CQ1087" s="521"/>
    </row>
    <row r="1088" spans="1:95" s="69" customFormat="1" ht="15" customHeight="1" outlineLevel="1" x14ac:dyDescent="0.2">
      <c r="A1088" s="11">
        <v>390</v>
      </c>
      <c r="B1088" s="294"/>
      <c r="C1088" s="257"/>
      <c r="D1088" s="265"/>
      <c r="E1088" s="877" t="str">
        <f>'2. CAD NCCF'!E1088:L1088</f>
        <v>Other deposits</v>
      </c>
      <c r="F1088" s="878"/>
      <c r="G1088" s="878"/>
      <c r="H1088" s="878"/>
      <c r="I1088" s="878"/>
      <c r="J1088" s="878"/>
      <c r="K1088" s="878"/>
      <c r="L1088" s="879"/>
      <c r="M1088" s="399">
        <f>SUBTOTAL(9,M1089:M1090)</f>
        <v>0</v>
      </c>
      <c r="N1088" s="402">
        <f t="shared" ref="N1088:AC1088" si="346">SUBTOTAL(9,N1089:N1090)</f>
        <v>0</v>
      </c>
      <c r="O1088" s="406">
        <f t="shared" si="346"/>
        <v>0</v>
      </c>
      <c r="P1088" s="405">
        <f t="shared" si="346"/>
        <v>0</v>
      </c>
      <c r="Q1088" s="407">
        <f t="shared" si="346"/>
        <v>0</v>
      </c>
      <c r="R1088" s="402">
        <f t="shared" si="346"/>
        <v>0</v>
      </c>
      <c r="S1088" s="406">
        <f t="shared" si="346"/>
        <v>0</v>
      </c>
      <c r="T1088" s="405">
        <f t="shared" si="346"/>
        <v>0</v>
      </c>
      <c r="U1088" s="405">
        <f t="shared" si="346"/>
        <v>0</v>
      </c>
      <c r="V1088" s="405">
        <f t="shared" si="346"/>
        <v>0</v>
      </c>
      <c r="W1088" s="405">
        <f t="shared" si="346"/>
        <v>0</v>
      </c>
      <c r="X1088" s="405">
        <f t="shared" si="346"/>
        <v>0</v>
      </c>
      <c r="Y1088" s="405">
        <f t="shared" si="346"/>
        <v>0</v>
      </c>
      <c r="Z1088" s="405">
        <f t="shared" si="346"/>
        <v>0</v>
      </c>
      <c r="AA1088" s="405">
        <f t="shared" si="346"/>
        <v>0</v>
      </c>
      <c r="AB1088" s="403">
        <f t="shared" si="346"/>
        <v>0</v>
      </c>
      <c r="AC1088" s="407">
        <f t="shared" si="346"/>
        <v>0</v>
      </c>
      <c r="AD1088" s="1743"/>
      <c r="AE1088" s="1083"/>
      <c r="AF1088" s="855"/>
      <c r="AG1088" s="528"/>
      <c r="AH1088" s="521"/>
      <c r="AI1088" s="521"/>
      <c r="AJ1088" s="521"/>
      <c r="AK1088" s="521"/>
      <c r="AL1088" s="521"/>
      <c r="AM1088" s="521"/>
      <c r="AN1088" s="521"/>
      <c r="AO1088" s="521"/>
      <c r="AP1088" s="521"/>
      <c r="AQ1088" s="521"/>
      <c r="AR1088" s="521"/>
      <c r="AS1088" s="521"/>
      <c r="AT1088" s="521"/>
      <c r="AU1088" s="521"/>
      <c r="AV1088" s="521"/>
      <c r="AW1088" s="521"/>
      <c r="AX1088" s="521"/>
      <c r="AY1088" s="521"/>
      <c r="AZ1088" s="521"/>
      <c r="BA1088" s="521"/>
      <c r="BB1088" s="521"/>
      <c r="BC1088" s="521"/>
      <c r="BD1088" s="521"/>
      <c r="BE1088" s="521"/>
      <c r="BF1088" s="521"/>
      <c r="BG1088" s="521"/>
      <c r="BH1088" s="521"/>
      <c r="BI1088" s="521"/>
      <c r="BJ1088" s="521"/>
      <c r="BK1088" s="521"/>
      <c r="BL1088" s="521"/>
      <c r="BM1088" s="521"/>
      <c r="BN1088" s="521"/>
      <c r="BO1088" s="521"/>
      <c r="BP1088" s="521"/>
      <c r="BQ1088" s="521"/>
      <c r="BR1088" s="521"/>
      <c r="BS1088" s="521"/>
      <c r="BT1088" s="521"/>
      <c r="BU1088" s="521"/>
      <c r="BV1088" s="521"/>
      <c r="BW1088" s="521"/>
      <c r="BX1088" s="521"/>
      <c r="BY1088" s="521"/>
      <c r="BZ1088" s="521"/>
      <c r="CA1088" s="521"/>
      <c r="CB1088" s="521"/>
      <c r="CC1088" s="521"/>
      <c r="CD1088" s="521"/>
      <c r="CE1088" s="521"/>
      <c r="CF1088" s="521"/>
      <c r="CG1088" s="521"/>
      <c r="CH1088" s="521"/>
      <c r="CI1088" s="521"/>
      <c r="CJ1088" s="521"/>
      <c r="CK1088" s="521"/>
      <c r="CL1088" s="521"/>
      <c r="CM1088" s="521"/>
      <c r="CN1088" s="521"/>
      <c r="CO1088" s="521"/>
      <c r="CP1088" s="521"/>
      <c r="CQ1088" s="521"/>
    </row>
    <row r="1089" spans="1:95" s="69" customFormat="1" ht="15" customHeight="1" outlineLevel="1" x14ac:dyDescent="0.2">
      <c r="A1089" s="11">
        <v>391</v>
      </c>
      <c r="B1089" s="294"/>
      <c r="C1089" s="311"/>
      <c r="D1089" s="311"/>
      <c r="E1089" s="312"/>
      <c r="F1089" s="880" t="str">
        <f>'2. CAD NCCF'!F1089:L1089</f>
        <v>Swapped intrabank deposits</v>
      </c>
      <c r="G1089" s="881"/>
      <c r="H1089" s="881"/>
      <c r="I1089" s="881"/>
      <c r="J1089" s="881"/>
      <c r="K1089" s="881"/>
      <c r="L1089" s="882"/>
      <c r="M1089" s="400">
        <f t="shared" ref="M1089:AB1090" si="347">M313</f>
        <v>0</v>
      </c>
      <c r="N1089" s="411">
        <f t="shared" si="347"/>
        <v>0</v>
      </c>
      <c r="O1089" s="414">
        <f t="shared" si="347"/>
        <v>0</v>
      </c>
      <c r="P1089" s="414">
        <f t="shared" si="347"/>
        <v>0</v>
      </c>
      <c r="Q1089" s="415">
        <f t="shared" si="347"/>
        <v>0</v>
      </c>
      <c r="R1089" s="411">
        <f t="shared" si="347"/>
        <v>0</v>
      </c>
      <c r="S1089" s="413">
        <f t="shared" si="347"/>
        <v>0</v>
      </c>
      <c r="T1089" s="413">
        <f t="shared" si="347"/>
        <v>0</v>
      </c>
      <c r="U1089" s="413">
        <f t="shared" si="347"/>
        <v>0</v>
      </c>
      <c r="V1089" s="413">
        <f t="shared" si="347"/>
        <v>0</v>
      </c>
      <c r="W1089" s="413">
        <f t="shared" si="347"/>
        <v>0</v>
      </c>
      <c r="X1089" s="414">
        <f t="shared" si="347"/>
        <v>0</v>
      </c>
      <c r="Y1089" s="413">
        <f t="shared" si="347"/>
        <v>0</v>
      </c>
      <c r="Z1089" s="413">
        <f t="shared" si="347"/>
        <v>0</v>
      </c>
      <c r="AA1089" s="413">
        <f t="shared" si="347"/>
        <v>0</v>
      </c>
      <c r="AB1089" s="413">
        <f t="shared" si="347"/>
        <v>0</v>
      </c>
      <c r="AC1089" s="400">
        <f t="shared" si="345"/>
        <v>0</v>
      </c>
      <c r="AD1089" s="1743"/>
      <c r="AE1089" s="1083"/>
      <c r="AF1089" s="855"/>
      <c r="AG1089" s="528"/>
      <c r="AH1089" s="521"/>
      <c r="AI1089" s="521"/>
      <c r="AJ1089" s="521"/>
      <c r="AK1089" s="521"/>
      <c r="AL1089" s="521"/>
      <c r="AM1089" s="521"/>
      <c r="AN1089" s="521"/>
      <c r="AO1089" s="521"/>
      <c r="AP1089" s="521"/>
      <c r="AQ1089" s="521"/>
      <c r="AR1089" s="521"/>
      <c r="AS1089" s="521"/>
      <c r="AT1089" s="521"/>
      <c r="AU1089" s="521"/>
      <c r="AV1089" s="521"/>
      <c r="AW1089" s="521"/>
      <c r="AX1089" s="521"/>
      <c r="AY1089" s="521"/>
      <c r="AZ1089" s="521"/>
      <c r="BA1089" s="521"/>
      <c r="BB1089" s="521"/>
      <c r="BC1089" s="521"/>
      <c r="BD1089" s="521"/>
      <c r="BE1089" s="521"/>
      <c r="BF1089" s="521"/>
      <c r="BG1089" s="521"/>
      <c r="BH1089" s="521"/>
      <c r="BI1089" s="521"/>
      <c r="BJ1089" s="521"/>
      <c r="BK1089" s="521"/>
      <c r="BL1089" s="521"/>
      <c r="BM1089" s="521"/>
      <c r="BN1089" s="521"/>
      <c r="BO1089" s="521"/>
      <c r="BP1089" s="521"/>
      <c r="BQ1089" s="521"/>
      <c r="BR1089" s="521"/>
      <c r="BS1089" s="521"/>
      <c r="BT1089" s="521"/>
      <c r="BU1089" s="521"/>
      <c r="BV1089" s="521"/>
      <c r="BW1089" s="521"/>
      <c r="BX1089" s="521"/>
      <c r="BY1089" s="521"/>
      <c r="BZ1089" s="521"/>
      <c r="CA1089" s="521"/>
      <c r="CB1089" s="521"/>
      <c r="CC1089" s="521"/>
      <c r="CD1089" s="521"/>
      <c r="CE1089" s="521"/>
      <c r="CF1089" s="521"/>
      <c r="CG1089" s="521"/>
      <c r="CH1089" s="521"/>
      <c r="CI1089" s="521"/>
      <c r="CJ1089" s="521"/>
      <c r="CK1089" s="521"/>
      <c r="CL1089" s="521"/>
      <c r="CM1089" s="521"/>
      <c r="CN1089" s="521"/>
      <c r="CO1089" s="521"/>
      <c r="CP1089" s="521"/>
      <c r="CQ1089" s="521"/>
    </row>
    <row r="1090" spans="1:95" s="69" customFormat="1" ht="15" customHeight="1" outlineLevel="1" x14ac:dyDescent="0.2">
      <c r="A1090" s="11">
        <v>392</v>
      </c>
      <c r="B1090" s="294"/>
      <c r="C1090" s="311"/>
      <c r="D1090" s="311"/>
      <c r="E1090" s="312"/>
      <c r="F1090" s="880" t="str">
        <f>'2. CAD NCCF'!F1090:L1090</f>
        <v>Deposits from affiliates</v>
      </c>
      <c r="G1090" s="881"/>
      <c r="H1090" s="881"/>
      <c r="I1090" s="881"/>
      <c r="J1090" s="881"/>
      <c r="K1090" s="881"/>
      <c r="L1090" s="882"/>
      <c r="M1090" s="400">
        <f t="shared" si="347"/>
        <v>0</v>
      </c>
      <c r="N1090" s="411">
        <f t="shared" si="347"/>
        <v>0</v>
      </c>
      <c r="O1090" s="414">
        <f t="shared" si="347"/>
        <v>0</v>
      </c>
      <c r="P1090" s="414">
        <f t="shared" si="347"/>
        <v>0</v>
      </c>
      <c r="Q1090" s="415">
        <f t="shared" si="347"/>
        <v>0</v>
      </c>
      <c r="R1090" s="411">
        <f t="shared" si="347"/>
        <v>0</v>
      </c>
      <c r="S1090" s="413">
        <f t="shared" si="347"/>
        <v>0</v>
      </c>
      <c r="T1090" s="413">
        <f t="shared" si="347"/>
        <v>0</v>
      </c>
      <c r="U1090" s="413">
        <f t="shared" si="347"/>
        <v>0</v>
      </c>
      <c r="V1090" s="413">
        <f t="shared" si="347"/>
        <v>0</v>
      </c>
      <c r="W1090" s="413">
        <f t="shared" si="347"/>
        <v>0</v>
      </c>
      <c r="X1090" s="414">
        <f t="shared" si="347"/>
        <v>0</v>
      </c>
      <c r="Y1090" s="413">
        <f t="shared" si="347"/>
        <v>0</v>
      </c>
      <c r="Z1090" s="413">
        <f t="shared" si="347"/>
        <v>0</v>
      </c>
      <c r="AA1090" s="413">
        <f t="shared" si="347"/>
        <v>0</v>
      </c>
      <c r="AB1090" s="413">
        <f t="shared" si="347"/>
        <v>0</v>
      </c>
      <c r="AC1090" s="400">
        <f t="shared" si="345"/>
        <v>0</v>
      </c>
      <c r="AD1090" s="1744"/>
      <c r="AE1090" s="858"/>
      <c r="AF1090" s="858"/>
      <c r="AG1090" s="528"/>
      <c r="AH1090" s="521"/>
      <c r="AI1090" s="521"/>
      <c r="AJ1090" s="521"/>
      <c r="AK1090" s="521"/>
      <c r="AL1090" s="521"/>
      <c r="AM1090" s="521"/>
      <c r="AN1090" s="521"/>
      <c r="AO1090" s="521"/>
      <c r="AP1090" s="521"/>
      <c r="AQ1090" s="521"/>
      <c r="AR1090" s="521"/>
      <c r="AS1090" s="521"/>
      <c r="AT1090" s="521"/>
      <c r="AU1090" s="521"/>
      <c r="AV1090" s="521"/>
      <c r="AW1090" s="521"/>
      <c r="AX1090" s="521"/>
      <c r="AY1090" s="521"/>
      <c r="AZ1090" s="521"/>
      <c r="BA1090" s="521"/>
      <c r="BB1090" s="521"/>
      <c r="BC1090" s="521"/>
      <c r="BD1090" s="521"/>
      <c r="BE1090" s="521"/>
      <c r="BF1090" s="521"/>
      <c r="BG1090" s="521"/>
      <c r="BH1090" s="521"/>
      <c r="BI1090" s="521"/>
      <c r="BJ1090" s="521"/>
      <c r="BK1090" s="521"/>
      <c r="BL1090" s="521"/>
      <c r="BM1090" s="521"/>
      <c r="BN1090" s="521"/>
      <c r="BO1090" s="521"/>
      <c r="BP1090" s="521"/>
      <c r="BQ1090" s="521"/>
      <c r="BR1090" s="521"/>
      <c r="BS1090" s="521"/>
      <c r="BT1090" s="521"/>
      <c r="BU1090" s="521"/>
      <c r="BV1090" s="521"/>
      <c r="BW1090" s="521"/>
      <c r="BX1090" s="521"/>
      <c r="BY1090" s="521"/>
      <c r="BZ1090" s="521"/>
      <c r="CA1090" s="521"/>
      <c r="CB1090" s="521"/>
      <c r="CC1090" s="521"/>
      <c r="CD1090" s="521"/>
      <c r="CE1090" s="521"/>
      <c r="CF1090" s="521"/>
      <c r="CG1090" s="521"/>
      <c r="CH1090" s="521"/>
      <c r="CI1090" s="521"/>
      <c r="CJ1090" s="521"/>
      <c r="CK1090" s="521"/>
      <c r="CL1090" s="521"/>
      <c r="CM1090" s="521"/>
      <c r="CN1090" s="521"/>
      <c r="CO1090" s="521"/>
      <c r="CP1090" s="521"/>
      <c r="CQ1090" s="521"/>
    </row>
    <row r="1091" spans="1:95" s="69" customFormat="1" ht="15" customHeight="1" outlineLevel="1" x14ac:dyDescent="0.2">
      <c r="A1091" s="11">
        <v>326</v>
      </c>
      <c r="B1091" s="294"/>
      <c r="C1091" s="1048" t="str">
        <f>'2. CAD NCCF'!C1091:AF1091</f>
        <v>Wholesale Issuance</v>
      </c>
      <c r="D1091" s="1049"/>
      <c r="E1091" s="1049"/>
      <c r="F1091" s="1049"/>
      <c r="G1091" s="1049"/>
      <c r="H1091" s="1049"/>
      <c r="I1091" s="1049"/>
      <c r="J1091" s="1049"/>
      <c r="K1091" s="1049"/>
      <c r="L1091" s="1049"/>
      <c r="M1091" s="1049"/>
      <c r="N1091" s="1049"/>
      <c r="O1091" s="1049"/>
      <c r="P1091" s="1049"/>
      <c r="Q1091" s="1049"/>
      <c r="R1091" s="1049"/>
      <c r="S1091" s="1049"/>
      <c r="T1091" s="1049"/>
      <c r="U1091" s="1049"/>
      <c r="V1091" s="1049"/>
      <c r="W1091" s="1049"/>
      <c r="X1091" s="1049"/>
      <c r="Y1091" s="1049"/>
      <c r="Z1091" s="1049"/>
      <c r="AA1091" s="1049"/>
      <c r="AB1091" s="1049"/>
      <c r="AC1091" s="1049"/>
      <c r="AD1091" s="1049"/>
      <c r="AE1091" s="1049"/>
      <c r="AF1091" s="1049"/>
      <c r="AG1091" s="528"/>
      <c r="AH1091" s="521"/>
      <c r="AI1091" s="521"/>
      <c r="AJ1091" s="521"/>
      <c r="AK1091" s="521"/>
      <c r="AL1091" s="521"/>
      <c r="AM1091" s="521"/>
      <c r="AN1091" s="521"/>
      <c r="AO1091" s="521"/>
      <c r="AP1091" s="521"/>
      <c r="AQ1091" s="521"/>
      <c r="AR1091" s="521"/>
      <c r="AS1091" s="521"/>
      <c r="AT1091" s="521"/>
      <c r="AU1091" s="521"/>
      <c r="AV1091" s="521"/>
      <c r="AW1091" s="521"/>
      <c r="AX1091" s="521"/>
      <c r="AY1091" s="521"/>
      <c r="AZ1091" s="521"/>
      <c r="BA1091" s="521"/>
      <c r="BB1091" s="521"/>
      <c r="BC1091" s="521"/>
      <c r="BD1091" s="521"/>
      <c r="BE1091" s="521"/>
      <c r="BF1091" s="521"/>
      <c r="BG1091" s="521"/>
      <c r="BH1091" s="521"/>
      <c r="BI1091" s="521"/>
      <c r="BJ1091" s="521"/>
      <c r="BK1091" s="521"/>
      <c r="BL1091" s="521"/>
      <c r="BM1091" s="521"/>
      <c r="BN1091" s="521"/>
      <c r="BO1091" s="521"/>
      <c r="BP1091" s="521"/>
      <c r="BQ1091" s="521"/>
      <c r="BR1091" s="521"/>
      <c r="BS1091" s="521"/>
      <c r="BT1091" s="521"/>
      <c r="BU1091" s="521"/>
      <c r="BV1091" s="521"/>
      <c r="BW1091" s="521"/>
      <c r="BX1091" s="521"/>
      <c r="BY1091" s="521"/>
      <c r="BZ1091" s="521"/>
      <c r="CA1091" s="521"/>
      <c r="CB1091" s="521"/>
      <c r="CC1091" s="521"/>
      <c r="CD1091" s="521"/>
      <c r="CE1091" s="521"/>
      <c r="CF1091" s="521"/>
      <c r="CG1091" s="521"/>
      <c r="CH1091" s="521"/>
      <c r="CI1091" s="521"/>
      <c r="CJ1091" s="521"/>
      <c r="CK1091" s="521"/>
      <c r="CL1091" s="521"/>
      <c r="CM1091" s="521"/>
      <c r="CN1091" s="521"/>
      <c r="CO1091" s="521"/>
      <c r="CP1091" s="521"/>
      <c r="CQ1091" s="521"/>
    </row>
    <row r="1092" spans="1:95" s="69" customFormat="1" ht="15" customHeight="1" outlineLevel="1" x14ac:dyDescent="0.2">
      <c r="A1092" s="11">
        <v>327</v>
      </c>
      <c r="B1092" s="294"/>
      <c r="C1092" s="257"/>
      <c r="D1092" s="1080" t="str">
        <f>'2. CAD NCCF'!D1092:L1092</f>
        <v>Wholesale unsecured debt issuance</v>
      </c>
      <c r="E1092" s="1081"/>
      <c r="F1092" s="1081"/>
      <c r="G1092" s="1081"/>
      <c r="H1092" s="1081"/>
      <c r="I1092" s="1081"/>
      <c r="J1092" s="1081"/>
      <c r="K1092" s="1081"/>
      <c r="L1092" s="1092"/>
      <c r="M1092" s="399">
        <f>SUBTOTAL(9,M1093:M1098)</f>
        <v>0</v>
      </c>
      <c r="N1092" s="402">
        <f t="shared" ref="N1092:AC1092" si="348">SUBTOTAL(9,N1093:N1098)</f>
        <v>0</v>
      </c>
      <c r="O1092" s="406">
        <f t="shared" si="348"/>
        <v>0</v>
      </c>
      <c r="P1092" s="405">
        <f t="shared" si="348"/>
        <v>0</v>
      </c>
      <c r="Q1092" s="407">
        <f t="shared" si="348"/>
        <v>0</v>
      </c>
      <c r="R1092" s="402">
        <f t="shared" si="348"/>
        <v>0</v>
      </c>
      <c r="S1092" s="406">
        <f t="shared" si="348"/>
        <v>0</v>
      </c>
      <c r="T1092" s="405">
        <f t="shared" si="348"/>
        <v>0</v>
      </c>
      <c r="U1092" s="405">
        <f t="shared" si="348"/>
        <v>0</v>
      </c>
      <c r="V1092" s="405">
        <f t="shared" si="348"/>
        <v>0</v>
      </c>
      <c r="W1092" s="405">
        <f t="shared" si="348"/>
        <v>0</v>
      </c>
      <c r="X1092" s="405">
        <f t="shared" si="348"/>
        <v>0</v>
      </c>
      <c r="Y1092" s="405">
        <f t="shared" si="348"/>
        <v>0</v>
      </c>
      <c r="Z1092" s="405">
        <f t="shared" si="348"/>
        <v>0</v>
      </c>
      <c r="AA1092" s="405">
        <f t="shared" si="348"/>
        <v>0</v>
      </c>
      <c r="AB1092" s="403">
        <f t="shared" si="348"/>
        <v>0</v>
      </c>
      <c r="AC1092" s="407">
        <f t="shared" si="348"/>
        <v>0</v>
      </c>
      <c r="AD1092" s="1577"/>
      <c r="AE1092" s="1595"/>
      <c r="AF1092" s="1595"/>
      <c r="AG1092" s="528"/>
      <c r="AH1092" s="521"/>
      <c r="AI1092" s="521"/>
      <c r="AJ1092" s="521"/>
      <c r="AK1092" s="521"/>
      <c r="AL1092" s="521"/>
      <c r="AM1092" s="521"/>
      <c r="AN1092" s="521"/>
      <c r="AO1092" s="521"/>
      <c r="AP1092" s="521"/>
      <c r="AQ1092" s="521"/>
      <c r="AR1092" s="521"/>
      <c r="AS1092" s="521"/>
      <c r="AT1092" s="521"/>
      <c r="AU1092" s="521"/>
      <c r="AV1092" s="521"/>
      <c r="AW1092" s="521"/>
      <c r="AX1092" s="521"/>
      <c r="AY1092" s="521"/>
      <c r="AZ1092" s="521"/>
      <c r="BA1092" s="521"/>
      <c r="BB1092" s="521"/>
      <c r="BC1092" s="521"/>
      <c r="BD1092" s="521"/>
      <c r="BE1092" s="521"/>
      <c r="BF1092" s="521"/>
      <c r="BG1092" s="521"/>
      <c r="BH1092" s="521"/>
      <c r="BI1092" s="521"/>
      <c r="BJ1092" s="521"/>
      <c r="BK1092" s="521"/>
      <c r="BL1092" s="521"/>
      <c r="BM1092" s="521"/>
      <c r="BN1092" s="521"/>
      <c r="BO1092" s="521"/>
      <c r="BP1092" s="521"/>
      <c r="BQ1092" s="521"/>
      <c r="BR1092" s="521"/>
      <c r="BS1092" s="521"/>
      <c r="BT1092" s="521"/>
      <c r="BU1092" s="521"/>
      <c r="BV1092" s="521"/>
      <c r="BW1092" s="521"/>
      <c r="BX1092" s="521"/>
      <c r="BY1092" s="521"/>
      <c r="BZ1092" s="521"/>
      <c r="CA1092" s="521"/>
      <c r="CB1092" s="521"/>
      <c r="CC1092" s="521"/>
      <c r="CD1092" s="521"/>
      <c r="CE1092" s="521"/>
      <c r="CF1092" s="521"/>
      <c r="CG1092" s="521"/>
      <c r="CH1092" s="521"/>
      <c r="CI1092" s="521"/>
      <c r="CJ1092" s="521"/>
      <c r="CK1092" s="521"/>
      <c r="CL1092" s="521"/>
      <c r="CM1092" s="521"/>
      <c r="CN1092" s="521"/>
      <c r="CO1092" s="521"/>
      <c r="CP1092" s="521"/>
      <c r="CQ1092" s="521"/>
    </row>
    <row r="1093" spans="1:95" s="69" customFormat="1" ht="15" customHeight="1" outlineLevel="1" x14ac:dyDescent="0.2">
      <c r="A1093" s="11">
        <v>328</v>
      </c>
      <c r="B1093" s="294"/>
      <c r="C1093" s="263"/>
      <c r="D1093" s="263"/>
      <c r="E1093" s="264"/>
      <c r="F1093" s="880" t="str">
        <f>'2. CAD NCCF'!F1093:L1093</f>
        <v>Bankers' acceptances (BAs)</v>
      </c>
      <c r="G1093" s="881"/>
      <c r="H1093" s="881"/>
      <c r="I1093" s="881"/>
      <c r="J1093" s="881"/>
      <c r="K1093" s="881"/>
      <c r="L1093" s="882"/>
      <c r="M1093" s="400">
        <f t="shared" ref="M1093:AB1098" si="349">M317</f>
        <v>0</v>
      </c>
      <c r="N1093" s="411">
        <f t="shared" si="349"/>
        <v>0</v>
      </c>
      <c r="O1093" s="414">
        <f t="shared" si="349"/>
        <v>0</v>
      </c>
      <c r="P1093" s="414">
        <f t="shared" si="349"/>
        <v>0</v>
      </c>
      <c r="Q1093" s="415">
        <f t="shared" si="349"/>
        <v>0</v>
      </c>
      <c r="R1093" s="411">
        <f t="shared" si="349"/>
        <v>0</v>
      </c>
      <c r="S1093" s="413">
        <f t="shared" si="349"/>
        <v>0</v>
      </c>
      <c r="T1093" s="413">
        <f t="shared" si="349"/>
        <v>0</v>
      </c>
      <c r="U1093" s="413">
        <f t="shared" si="349"/>
        <v>0</v>
      </c>
      <c r="V1093" s="413">
        <f t="shared" si="349"/>
        <v>0</v>
      </c>
      <c r="W1093" s="413">
        <f t="shared" si="349"/>
        <v>0</v>
      </c>
      <c r="X1093" s="414">
        <f t="shared" si="349"/>
        <v>0</v>
      </c>
      <c r="Y1093" s="413">
        <f t="shared" si="349"/>
        <v>0</v>
      </c>
      <c r="Z1093" s="413">
        <f t="shared" si="349"/>
        <v>0</v>
      </c>
      <c r="AA1093" s="413">
        <f t="shared" si="349"/>
        <v>0</v>
      </c>
      <c r="AB1093" s="413">
        <f t="shared" si="349"/>
        <v>0</v>
      </c>
      <c r="AC1093" s="400">
        <f t="shared" ref="AC1093:AC1104" si="350">M1093-SUM(N1093:AB1093)</f>
        <v>0</v>
      </c>
      <c r="AD1093" s="1786"/>
      <c r="AE1093" s="852"/>
      <c r="AF1093" s="852"/>
      <c r="AG1093" s="528"/>
      <c r="AH1093" s="521"/>
      <c r="AI1093" s="521"/>
      <c r="AJ1093" s="521"/>
      <c r="AK1093" s="521"/>
      <c r="AL1093" s="521"/>
      <c r="AM1093" s="521"/>
      <c r="AN1093" s="521"/>
      <c r="AO1093" s="521"/>
      <c r="AP1093" s="521"/>
      <c r="AQ1093" s="521"/>
      <c r="AR1093" s="521"/>
      <c r="AS1093" s="521"/>
      <c r="AT1093" s="521"/>
      <c r="AU1093" s="521"/>
      <c r="AV1093" s="521"/>
      <c r="AW1093" s="521"/>
      <c r="AX1093" s="521"/>
      <c r="AY1093" s="521"/>
      <c r="AZ1093" s="521"/>
      <c r="BA1093" s="521"/>
      <c r="BB1093" s="521"/>
      <c r="BC1093" s="521"/>
      <c r="BD1093" s="521"/>
      <c r="BE1093" s="521"/>
      <c r="BF1093" s="521"/>
      <c r="BG1093" s="521"/>
      <c r="BH1093" s="521"/>
      <c r="BI1093" s="521"/>
      <c r="BJ1093" s="521"/>
      <c r="BK1093" s="521"/>
      <c r="BL1093" s="521"/>
      <c r="BM1093" s="521"/>
      <c r="BN1093" s="521"/>
      <c r="BO1093" s="521"/>
      <c r="BP1093" s="521"/>
      <c r="BQ1093" s="521"/>
      <c r="BR1093" s="521"/>
      <c r="BS1093" s="521"/>
      <c r="BT1093" s="521"/>
      <c r="BU1093" s="521"/>
      <c r="BV1093" s="521"/>
      <c r="BW1093" s="521"/>
      <c r="BX1093" s="521"/>
      <c r="BY1093" s="521"/>
      <c r="BZ1093" s="521"/>
      <c r="CA1093" s="521"/>
      <c r="CB1093" s="521"/>
      <c r="CC1093" s="521"/>
      <c r="CD1093" s="521"/>
      <c r="CE1093" s="521"/>
      <c r="CF1093" s="521"/>
      <c r="CG1093" s="521"/>
      <c r="CH1093" s="521"/>
      <c r="CI1093" s="521"/>
      <c r="CJ1093" s="521"/>
      <c r="CK1093" s="521"/>
      <c r="CL1093" s="521"/>
      <c r="CM1093" s="521"/>
      <c r="CN1093" s="521"/>
      <c r="CO1093" s="521"/>
      <c r="CP1093" s="521"/>
      <c r="CQ1093" s="521"/>
    </row>
    <row r="1094" spans="1:95" s="69" customFormat="1" ht="15" customHeight="1" outlineLevel="1" x14ac:dyDescent="0.2">
      <c r="A1094" s="11">
        <v>329</v>
      </c>
      <c r="B1094" s="294"/>
      <c r="C1094" s="263"/>
      <c r="D1094" s="263"/>
      <c r="E1094" s="264"/>
      <c r="F1094" s="880" t="str">
        <f>'2. CAD NCCF'!F1094:L1094</f>
        <v>Commercial paper issued</v>
      </c>
      <c r="G1094" s="881"/>
      <c r="H1094" s="881"/>
      <c r="I1094" s="881"/>
      <c r="J1094" s="881"/>
      <c r="K1094" s="881"/>
      <c r="L1094" s="882"/>
      <c r="M1094" s="400">
        <f t="shared" si="349"/>
        <v>0</v>
      </c>
      <c r="N1094" s="411">
        <f t="shared" si="349"/>
        <v>0</v>
      </c>
      <c r="O1094" s="414">
        <f t="shared" si="349"/>
        <v>0</v>
      </c>
      <c r="P1094" s="414">
        <f t="shared" si="349"/>
        <v>0</v>
      </c>
      <c r="Q1094" s="415">
        <f t="shared" si="349"/>
        <v>0</v>
      </c>
      <c r="R1094" s="411">
        <f t="shared" si="349"/>
        <v>0</v>
      </c>
      <c r="S1094" s="413">
        <f t="shared" si="349"/>
        <v>0</v>
      </c>
      <c r="T1094" s="413">
        <f t="shared" si="349"/>
        <v>0</v>
      </c>
      <c r="U1094" s="413">
        <f t="shared" si="349"/>
        <v>0</v>
      </c>
      <c r="V1094" s="413">
        <f t="shared" si="349"/>
        <v>0</v>
      </c>
      <c r="W1094" s="413">
        <f t="shared" si="349"/>
        <v>0</v>
      </c>
      <c r="X1094" s="414">
        <f t="shared" si="349"/>
        <v>0</v>
      </c>
      <c r="Y1094" s="413">
        <f t="shared" si="349"/>
        <v>0</v>
      </c>
      <c r="Z1094" s="413">
        <f t="shared" si="349"/>
        <v>0</v>
      </c>
      <c r="AA1094" s="413">
        <f t="shared" si="349"/>
        <v>0</v>
      </c>
      <c r="AB1094" s="413">
        <f t="shared" si="349"/>
        <v>0</v>
      </c>
      <c r="AC1094" s="400">
        <f t="shared" si="350"/>
        <v>0</v>
      </c>
      <c r="AD1094" s="1743"/>
      <c r="AE1094" s="1083"/>
      <c r="AF1094" s="855"/>
      <c r="AG1094" s="528"/>
      <c r="AH1094" s="521"/>
      <c r="AI1094" s="521"/>
      <c r="AJ1094" s="521"/>
      <c r="AK1094" s="521"/>
      <c r="AL1094" s="521"/>
      <c r="AM1094" s="521"/>
      <c r="AN1094" s="521"/>
      <c r="AO1094" s="521"/>
      <c r="AP1094" s="521"/>
      <c r="AQ1094" s="521"/>
      <c r="AR1094" s="521"/>
      <c r="AS1094" s="521"/>
      <c r="AT1094" s="521"/>
      <c r="AU1094" s="521"/>
      <c r="AV1094" s="521"/>
      <c r="AW1094" s="521"/>
      <c r="AX1094" s="521"/>
      <c r="AY1094" s="521"/>
      <c r="AZ1094" s="521"/>
      <c r="BA1094" s="521"/>
      <c r="BB1094" s="521"/>
      <c r="BC1094" s="521"/>
      <c r="BD1094" s="521"/>
      <c r="BE1094" s="521"/>
      <c r="BF1094" s="521"/>
      <c r="BG1094" s="521"/>
      <c r="BH1094" s="521"/>
      <c r="BI1094" s="521"/>
      <c r="BJ1094" s="521"/>
      <c r="BK1094" s="521"/>
      <c r="BL1094" s="521"/>
      <c r="BM1094" s="521"/>
      <c r="BN1094" s="521"/>
      <c r="BO1094" s="521"/>
      <c r="BP1094" s="521"/>
      <c r="BQ1094" s="521"/>
      <c r="BR1094" s="521"/>
      <c r="BS1094" s="521"/>
      <c r="BT1094" s="521"/>
      <c r="BU1094" s="521"/>
      <c r="BV1094" s="521"/>
      <c r="BW1094" s="521"/>
      <c r="BX1094" s="521"/>
      <c r="BY1094" s="521"/>
      <c r="BZ1094" s="521"/>
      <c r="CA1094" s="521"/>
      <c r="CB1094" s="521"/>
      <c r="CC1094" s="521"/>
      <c r="CD1094" s="521"/>
      <c r="CE1094" s="521"/>
      <c r="CF1094" s="521"/>
      <c r="CG1094" s="521"/>
      <c r="CH1094" s="521"/>
      <c r="CI1094" s="521"/>
      <c r="CJ1094" s="521"/>
      <c r="CK1094" s="521"/>
      <c r="CL1094" s="521"/>
      <c r="CM1094" s="521"/>
      <c r="CN1094" s="521"/>
      <c r="CO1094" s="521"/>
      <c r="CP1094" s="521"/>
      <c r="CQ1094" s="521"/>
    </row>
    <row r="1095" spans="1:95" s="69" customFormat="1" ht="15" customHeight="1" outlineLevel="1" x14ac:dyDescent="0.2">
      <c r="A1095" s="11">
        <v>330</v>
      </c>
      <c r="B1095" s="294"/>
      <c r="C1095" s="263"/>
      <c r="D1095" s="263"/>
      <c r="E1095" s="264"/>
      <c r="F1095" s="880" t="str">
        <f>'2. CAD NCCF'!F1095:L1095</f>
        <v>Certificates of deposit and bearer deposit notes issued</v>
      </c>
      <c r="G1095" s="881"/>
      <c r="H1095" s="881"/>
      <c r="I1095" s="881"/>
      <c r="J1095" s="881"/>
      <c r="K1095" s="881"/>
      <c r="L1095" s="882"/>
      <c r="M1095" s="400">
        <f t="shared" si="349"/>
        <v>0</v>
      </c>
      <c r="N1095" s="411">
        <f t="shared" si="349"/>
        <v>0</v>
      </c>
      <c r="O1095" s="414">
        <f t="shared" si="349"/>
        <v>0</v>
      </c>
      <c r="P1095" s="414">
        <f t="shared" si="349"/>
        <v>0</v>
      </c>
      <c r="Q1095" s="415">
        <f t="shared" si="349"/>
        <v>0</v>
      </c>
      <c r="R1095" s="411">
        <f t="shared" si="349"/>
        <v>0</v>
      </c>
      <c r="S1095" s="413">
        <f t="shared" si="349"/>
        <v>0</v>
      </c>
      <c r="T1095" s="413">
        <f t="shared" si="349"/>
        <v>0</v>
      </c>
      <c r="U1095" s="413">
        <f t="shared" si="349"/>
        <v>0</v>
      </c>
      <c r="V1095" s="413">
        <f t="shared" si="349"/>
        <v>0</v>
      </c>
      <c r="W1095" s="413">
        <f t="shared" si="349"/>
        <v>0</v>
      </c>
      <c r="X1095" s="414">
        <f t="shared" si="349"/>
        <v>0</v>
      </c>
      <c r="Y1095" s="413">
        <f t="shared" si="349"/>
        <v>0</v>
      </c>
      <c r="Z1095" s="413">
        <f t="shared" si="349"/>
        <v>0</v>
      </c>
      <c r="AA1095" s="413">
        <f t="shared" si="349"/>
        <v>0</v>
      </c>
      <c r="AB1095" s="413">
        <f t="shared" si="349"/>
        <v>0</v>
      </c>
      <c r="AC1095" s="400">
        <f t="shared" si="350"/>
        <v>0</v>
      </c>
      <c r="AD1095" s="1743"/>
      <c r="AE1095" s="1083"/>
      <c r="AF1095" s="855"/>
      <c r="AG1095" s="528"/>
      <c r="AH1095" s="521"/>
      <c r="AI1095" s="521"/>
      <c r="AJ1095" s="521"/>
      <c r="AK1095" s="521"/>
      <c r="AL1095" s="521"/>
      <c r="AM1095" s="521"/>
      <c r="AN1095" s="521"/>
      <c r="AO1095" s="521"/>
      <c r="AP1095" s="521"/>
      <c r="AQ1095" s="521"/>
      <c r="AR1095" s="521"/>
      <c r="AS1095" s="521"/>
      <c r="AT1095" s="521"/>
      <c r="AU1095" s="521"/>
      <c r="AV1095" s="521"/>
      <c r="AW1095" s="521"/>
      <c r="AX1095" s="521"/>
      <c r="AY1095" s="521"/>
      <c r="AZ1095" s="521"/>
      <c r="BA1095" s="521"/>
      <c r="BB1095" s="521"/>
      <c r="BC1095" s="521"/>
      <c r="BD1095" s="521"/>
      <c r="BE1095" s="521"/>
      <c r="BF1095" s="521"/>
      <c r="BG1095" s="521"/>
      <c r="BH1095" s="521"/>
      <c r="BI1095" s="521"/>
      <c r="BJ1095" s="521"/>
      <c r="BK1095" s="521"/>
      <c r="BL1095" s="521"/>
      <c r="BM1095" s="521"/>
      <c r="BN1095" s="521"/>
      <c r="BO1095" s="521"/>
      <c r="BP1095" s="521"/>
      <c r="BQ1095" s="521"/>
      <c r="BR1095" s="521"/>
      <c r="BS1095" s="521"/>
      <c r="BT1095" s="521"/>
      <c r="BU1095" s="521"/>
      <c r="BV1095" s="521"/>
      <c r="BW1095" s="521"/>
      <c r="BX1095" s="521"/>
      <c r="BY1095" s="521"/>
      <c r="BZ1095" s="521"/>
      <c r="CA1095" s="521"/>
      <c r="CB1095" s="521"/>
      <c r="CC1095" s="521"/>
      <c r="CD1095" s="521"/>
      <c r="CE1095" s="521"/>
      <c r="CF1095" s="521"/>
      <c r="CG1095" s="521"/>
      <c r="CH1095" s="521"/>
      <c r="CI1095" s="521"/>
      <c r="CJ1095" s="521"/>
      <c r="CK1095" s="521"/>
      <c r="CL1095" s="521"/>
      <c r="CM1095" s="521"/>
      <c r="CN1095" s="521"/>
      <c r="CO1095" s="521"/>
      <c r="CP1095" s="521"/>
      <c r="CQ1095" s="521"/>
    </row>
    <row r="1096" spans="1:95" s="69" customFormat="1" ht="15" customHeight="1" outlineLevel="1" x14ac:dyDescent="0.2">
      <c r="A1096" s="11">
        <v>331</v>
      </c>
      <c r="B1096" s="294"/>
      <c r="C1096" s="263"/>
      <c r="D1096" s="263"/>
      <c r="E1096" s="264"/>
      <c r="F1096" s="880" t="str">
        <f>'2. CAD NCCF'!F1096:L1096</f>
        <v>Wholesale/commercial structured notes</v>
      </c>
      <c r="G1096" s="881"/>
      <c r="H1096" s="881"/>
      <c r="I1096" s="881"/>
      <c r="J1096" s="881"/>
      <c r="K1096" s="881"/>
      <c r="L1096" s="882"/>
      <c r="M1096" s="400">
        <f t="shared" si="349"/>
        <v>0</v>
      </c>
      <c r="N1096" s="411">
        <f t="shared" si="349"/>
        <v>0</v>
      </c>
      <c r="O1096" s="414">
        <f t="shared" si="349"/>
        <v>0</v>
      </c>
      <c r="P1096" s="414">
        <f t="shared" si="349"/>
        <v>0</v>
      </c>
      <c r="Q1096" s="415">
        <f t="shared" si="349"/>
        <v>0</v>
      </c>
      <c r="R1096" s="411">
        <f t="shared" si="349"/>
        <v>0</v>
      </c>
      <c r="S1096" s="413">
        <f t="shared" si="349"/>
        <v>0</v>
      </c>
      <c r="T1096" s="413">
        <f t="shared" si="349"/>
        <v>0</v>
      </c>
      <c r="U1096" s="413">
        <f t="shared" si="349"/>
        <v>0</v>
      </c>
      <c r="V1096" s="413">
        <f t="shared" si="349"/>
        <v>0</v>
      </c>
      <c r="W1096" s="413">
        <f t="shared" si="349"/>
        <v>0</v>
      </c>
      <c r="X1096" s="414">
        <f t="shared" si="349"/>
        <v>0</v>
      </c>
      <c r="Y1096" s="413">
        <f t="shared" si="349"/>
        <v>0</v>
      </c>
      <c r="Z1096" s="413">
        <f t="shared" si="349"/>
        <v>0</v>
      </c>
      <c r="AA1096" s="413">
        <f t="shared" si="349"/>
        <v>0</v>
      </c>
      <c r="AB1096" s="413">
        <f t="shared" si="349"/>
        <v>0</v>
      </c>
      <c r="AC1096" s="400">
        <f t="shared" si="350"/>
        <v>0</v>
      </c>
      <c r="AD1096" s="1743"/>
      <c r="AE1096" s="1083"/>
      <c r="AF1096" s="855"/>
      <c r="AG1096" s="528"/>
      <c r="AH1096" s="521"/>
      <c r="AI1096" s="521"/>
      <c r="AJ1096" s="521"/>
      <c r="AK1096" s="521"/>
      <c r="AL1096" s="521"/>
      <c r="AM1096" s="521"/>
      <c r="AN1096" s="521"/>
      <c r="AO1096" s="521"/>
      <c r="AP1096" s="521"/>
      <c r="AQ1096" s="521"/>
      <c r="AR1096" s="521"/>
      <c r="AS1096" s="521"/>
      <c r="AT1096" s="521"/>
      <c r="AU1096" s="521"/>
      <c r="AV1096" s="521"/>
      <c r="AW1096" s="521"/>
      <c r="AX1096" s="521"/>
      <c r="AY1096" s="521"/>
      <c r="AZ1096" s="521"/>
      <c r="BA1096" s="521"/>
      <c r="BB1096" s="521"/>
      <c r="BC1096" s="521"/>
      <c r="BD1096" s="521"/>
      <c r="BE1096" s="521"/>
      <c r="BF1096" s="521"/>
      <c r="BG1096" s="521"/>
      <c r="BH1096" s="521"/>
      <c r="BI1096" s="521"/>
      <c r="BJ1096" s="521"/>
      <c r="BK1096" s="521"/>
      <c r="BL1096" s="521"/>
      <c r="BM1096" s="521"/>
      <c r="BN1096" s="521"/>
      <c r="BO1096" s="521"/>
      <c r="BP1096" s="521"/>
      <c r="BQ1096" s="521"/>
      <c r="BR1096" s="521"/>
      <c r="BS1096" s="521"/>
      <c r="BT1096" s="521"/>
      <c r="BU1096" s="521"/>
      <c r="BV1096" s="521"/>
      <c r="BW1096" s="521"/>
      <c r="BX1096" s="521"/>
      <c r="BY1096" s="521"/>
      <c r="BZ1096" s="521"/>
      <c r="CA1096" s="521"/>
      <c r="CB1096" s="521"/>
      <c r="CC1096" s="521"/>
      <c r="CD1096" s="521"/>
      <c r="CE1096" s="521"/>
      <c r="CF1096" s="521"/>
      <c r="CG1096" s="521"/>
      <c r="CH1096" s="521"/>
      <c r="CI1096" s="521"/>
      <c r="CJ1096" s="521"/>
      <c r="CK1096" s="521"/>
      <c r="CL1096" s="521"/>
      <c r="CM1096" s="521"/>
      <c r="CN1096" s="521"/>
      <c r="CO1096" s="521"/>
      <c r="CP1096" s="521"/>
      <c r="CQ1096" s="521"/>
    </row>
    <row r="1097" spans="1:95" s="69" customFormat="1" ht="15" customHeight="1" outlineLevel="1" x14ac:dyDescent="0.2">
      <c r="A1097" s="11">
        <v>331</v>
      </c>
      <c r="B1097" s="294"/>
      <c r="C1097" s="263"/>
      <c r="D1097" s="263"/>
      <c r="E1097" s="264"/>
      <c r="F1097" s="880" t="str">
        <f>'2. CAD NCCF'!F1097:L1097</f>
        <v>Senior unsecured debt issued</v>
      </c>
      <c r="G1097" s="881"/>
      <c r="H1097" s="881"/>
      <c r="I1097" s="881"/>
      <c r="J1097" s="881"/>
      <c r="K1097" s="881"/>
      <c r="L1097" s="882"/>
      <c r="M1097" s="400">
        <f t="shared" si="349"/>
        <v>0</v>
      </c>
      <c r="N1097" s="411">
        <f t="shared" si="349"/>
        <v>0</v>
      </c>
      <c r="O1097" s="414">
        <f t="shared" si="349"/>
        <v>0</v>
      </c>
      <c r="P1097" s="414">
        <f t="shared" si="349"/>
        <v>0</v>
      </c>
      <c r="Q1097" s="415">
        <f t="shared" si="349"/>
        <v>0</v>
      </c>
      <c r="R1097" s="411">
        <f t="shared" si="349"/>
        <v>0</v>
      </c>
      <c r="S1097" s="413">
        <f t="shared" si="349"/>
        <v>0</v>
      </c>
      <c r="T1097" s="413">
        <f t="shared" si="349"/>
        <v>0</v>
      </c>
      <c r="U1097" s="413">
        <f t="shared" si="349"/>
        <v>0</v>
      </c>
      <c r="V1097" s="413">
        <f t="shared" si="349"/>
        <v>0</v>
      </c>
      <c r="W1097" s="413">
        <f t="shared" si="349"/>
        <v>0</v>
      </c>
      <c r="X1097" s="414">
        <f t="shared" si="349"/>
        <v>0</v>
      </c>
      <c r="Y1097" s="413">
        <f t="shared" si="349"/>
        <v>0</v>
      </c>
      <c r="Z1097" s="413">
        <f t="shared" si="349"/>
        <v>0</v>
      </c>
      <c r="AA1097" s="413">
        <f t="shared" si="349"/>
        <v>0</v>
      </c>
      <c r="AB1097" s="413">
        <f t="shared" si="349"/>
        <v>0</v>
      </c>
      <c r="AC1097" s="400">
        <f t="shared" si="350"/>
        <v>0</v>
      </c>
      <c r="AD1097" s="1743"/>
      <c r="AE1097" s="1083"/>
      <c r="AF1097" s="855"/>
      <c r="AG1097" s="528"/>
      <c r="AH1097" s="521"/>
      <c r="AI1097" s="521"/>
      <c r="AJ1097" s="521"/>
      <c r="AK1097" s="521"/>
      <c r="AL1097" s="521"/>
      <c r="AM1097" s="521"/>
      <c r="AN1097" s="521"/>
      <c r="AO1097" s="521"/>
      <c r="AP1097" s="521"/>
      <c r="AQ1097" s="521"/>
      <c r="AR1097" s="521"/>
      <c r="AS1097" s="521"/>
      <c r="AT1097" s="521"/>
      <c r="AU1097" s="521"/>
      <c r="AV1097" s="521"/>
      <c r="AW1097" s="521"/>
      <c r="AX1097" s="521"/>
      <c r="AY1097" s="521"/>
      <c r="AZ1097" s="521"/>
      <c r="BA1097" s="521"/>
      <c r="BB1097" s="521"/>
      <c r="BC1097" s="521"/>
      <c r="BD1097" s="521"/>
      <c r="BE1097" s="521"/>
      <c r="BF1097" s="521"/>
      <c r="BG1097" s="521"/>
      <c r="BH1097" s="521"/>
      <c r="BI1097" s="521"/>
      <c r="BJ1097" s="521"/>
      <c r="BK1097" s="521"/>
      <c r="BL1097" s="521"/>
      <c r="BM1097" s="521"/>
      <c r="BN1097" s="521"/>
      <c r="BO1097" s="521"/>
      <c r="BP1097" s="521"/>
      <c r="BQ1097" s="521"/>
      <c r="BR1097" s="521"/>
      <c r="BS1097" s="521"/>
      <c r="BT1097" s="521"/>
      <c r="BU1097" s="521"/>
      <c r="BV1097" s="521"/>
      <c r="BW1097" s="521"/>
      <c r="BX1097" s="521"/>
      <c r="BY1097" s="521"/>
      <c r="BZ1097" s="521"/>
      <c r="CA1097" s="521"/>
      <c r="CB1097" s="521"/>
      <c r="CC1097" s="521"/>
      <c r="CD1097" s="521"/>
      <c r="CE1097" s="521"/>
      <c r="CF1097" s="521"/>
      <c r="CG1097" s="521"/>
      <c r="CH1097" s="521"/>
      <c r="CI1097" s="521"/>
      <c r="CJ1097" s="521"/>
      <c r="CK1097" s="521"/>
      <c r="CL1097" s="521"/>
      <c r="CM1097" s="521"/>
      <c r="CN1097" s="521"/>
      <c r="CO1097" s="521"/>
      <c r="CP1097" s="521"/>
      <c r="CQ1097" s="521"/>
    </row>
    <row r="1098" spans="1:95" s="69" customFormat="1" ht="15" customHeight="1" outlineLevel="1" x14ac:dyDescent="0.2">
      <c r="A1098" s="11">
        <v>331</v>
      </c>
      <c r="B1098" s="294"/>
      <c r="C1098" s="263"/>
      <c r="D1098" s="263"/>
      <c r="E1098" s="264"/>
      <c r="F1098" s="880" t="str">
        <f>'2. CAD NCCF'!F1098:L1098</f>
        <v>Subordinated debt issued</v>
      </c>
      <c r="G1098" s="881"/>
      <c r="H1098" s="881"/>
      <c r="I1098" s="881"/>
      <c r="J1098" s="881"/>
      <c r="K1098" s="881"/>
      <c r="L1098" s="882"/>
      <c r="M1098" s="400">
        <f t="shared" si="349"/>
        <v>0</v>
      </c>
      <c r="N1098" s="411">
        <f t="shared" si="349"/>
        <v>0</v>
      </c>
      <c r="O1098" s="414">
        <f t="shared" si="349"/>
        <v>0</v>
      </c>
      <c r="P1098" s="414">
        <f t="shared" si="349"/>
        <v>0</v>
      </c>
      <c r="Q1098" s="415">
        <f t="shared" si="349"/>
        <v>0</v>
      </c>
      <c r="R1098" s="411">
        <f t="shared" si="349"/>
        <v>0</v>
      </c>
      <c r="S1098" s="413">
        <f t="shared" si="349"/>
        <v>0</v>
      </c>
      <c r="T1098" s="413">
        <f t="shared" si="349"/>
        <v>0</v>
      </c>
      <c r="U1098" s="413">
        <f t="shared" si="349"/>
        <v>0</v>
      </c>
      <c r="V1098" s="413">
        <f t="shared" si="349"/>
        <v>0</v>
      </c>
      <c r="W1098" s="413">
        <f t="shared" si="349"/>
        <v>0</v>
      </c>
      <c r="X1098" s="414">
        <f t="shared" si="349"/>
        <v>0</v>
      </c>
      <c r="Y1098" s="413">
        <f t="shared" si="349"/>
        <v>0</v>
      </c>
      <c r="Z1098" s="413">
        <f t="shared" si="349"/>
        <v>0</v>
      </c>
      <c r="AA1098" s="413">
        <f t="shared" si="349"/>
        <v>0</v>
      </c>
      <c r="AB1098" s="413">
        <f t="shared" si="349"/>
        <v>0</v>
      </c>
      <c r="AC1098" s="400">
        <f t="shared" si="350"/>
        <v>0</v>
      </c>
      <c r="AD1098" s="1744"/>
      <c r="AE1098" s="858"/>
      <c r="AF1098" s="858"/>
      <c r="AG1098" s="528"/>
      <c r="AH1098" s="521"/>
      <c r="AI1098" s="521"/>
      <c r="AJ1098" s="521"/>
      <c r="AK1098" s="521"/>
      <c r="AL1098" s="521"/>
      <c r="AM1098" s="521"/>
      <c r="AN1098" s="521"/>
      <c r="AO1098" s="521"/>
      <c r="AP1098" s="521"/>
      <c r="AQ1098" s="521"/>
      <c r="AR1098" s="521"/>
      <c r="AS1098" s="521"/>
      <c r="AT1098" s="521"/>
      <c r="AU1098" s="521"/>
      <c r="AV1098" s="521"/>
      <c r="AW1098" s="521"/>
      <c r="AX1098" s="521"/>
      <c r="AY1098" s="521"/>
      <c r="AZ1098" s="521"/>
      <c r="BA1098" s="521"/>
      <c r="BB1098" s="521"/>
      <c r="BC1098" s="521"/>
      <c r="BD1098" s="521"/>
      <c r="BE1098" s="521"/>
      <c r="BF1098" s="521"/>
      <c r="BG1098" s="521"/>
      <c r="BH1098" s="521"/>
      <c r="BI1098" s="521"/>
      <c r="BJ1098" s="521"/>
      <c r="BK1098" s="521"/>
      <c r="BL1098" s="521"/>
      <c r="BM1098" s="521"/>
      <c r="BN1098" s="521"/>
      <c r="BO1098" s="521"/>
      <c r="BP1098" s="521"/>
      <c r="BQ1098" s="521"/>
      <c r="BR1098" s="521"/>
      <c r="BS1098" s="521"/>
      <c r="BT1098" s="521"/>
      <c r="BU1098" s="521"/>
      <c r="BV1098" s="521"/>
      <c r="BW1098" s="521"/>
      <c r="BX1098" s="521"/>
      <c r="BY1098" s="521"/>
      <c r="BZ1098" s="521"/>
      <c r="CA1098" s="521"/>
      <c r="CB1098" s="521"/>
      <c r="CC1098" s="521"/>
      <c r="CD1098" s="521"/>
      <c r="CE1098" s="521"/>
      <c r="CF1098" s="521"/>
      <c r="CG1098" s="521"/>
      <c r="CH1098" s="521"/>
      <c r="CI1098" s="521"/>
      <c r="CJ1098" s="521"/>
      <c r="CK1098" s="521"/>
      <c r="CL1098" s="521"/>
      <c r="CM1098" s="521"/>
      <c r="CN1098" s="521"/>
      <c r="CO1098" s="521"/>
      <c r="CP1098" s="521"/>
      <c r="CQ1098" s="521"/>
    </row>
    <row r="1099" spans="1:95" s="69" customFormat="1" ht="15" customHeight="1" outlineLevel="1" x14ac:dyDescent="0.2">
      <c r="A1099" s="11">
        <v>327</v>
      </c>
      <c r="B1099" s="294"/>
      <c r="C1099" s="257"/>
      <c r="D1099" s="868" t="str">
        <f>'2. CAD NCCF'!D1099:L1099</f>
        <v>Wholesale secured debt issuance</v>
      </c>
      <c r="E1099" s="869"/>
      <c r="F1099" s="869"/>
      <c r="G1099" s="869"/>
      <c r="H1099" s="869"/>
      <c r="I1099" s="869"/>
      <c r="J1099" s="869"/>
      <c r="K1099" s="869"/>
      <c r="L1099" s="870"/>
      <c r="M1099" s="399">
        <f>SUBTOTAL(9,M1100:M1104)</f>
        <v>0</v>
      </c>
      <c r="N1099" s="402">
        <f t="shared" ref="N1099:AC1099" si="351">SUBTOTAL(9,N1100:N1104)</f>
        <v>0</v>
      </c>
      <c r="O1099" s="406">
        <f t="shared" si="351"/>
        <v>0</v>
      </c>
      <c r="P1099" s="405">
        <f t="shared" si="351"/>
        <v>0</v>
      </c>
      <c r="Q1099" s="407">
        <f t="shared" si="351"/>
        <v>0</v>
      </c>
      <c r="R1099" s="402">
        <f t="shared" si="351"/>
        <v>0</v>
      </c>
      <c r="S1099" s="406">
        <f t="shared" si="351"/>
        <v>0</v>
      </c>
      <c r="T1099" s="405">
        <f t="shared" si="351"/>
        <v>0</v>
      </c>
      <c r="U1099" s="405">
        <f t="shared" si="351"/>
        <v>0</v>
      </c>
      <c r="V1099" s="405">
        <f t="shared" si="351"/>
        <v>0</v>
      </c>
      <c r="W1099" s="405">
        <f t="shared" si="351"/>
        <v>0</v>
      </c>
      <c r="X1099" s="405">
        <f t="shared" si="351"/>
        <v>0</v>
      </c>
      <c r="Y1099" s="405">
        <f t="shared" si="351"/>
        <v>0</v>
      </c>
      <c r="Z1099" s="405">
        <f t="shared" si="351"/>
        <v>0</v>
      </c>
      <c r="AA1099" s="405">
        <f t="shared" si="351"/>
        <v>0</v>
      </c>
      <c r="AB1099" s="403">
        <f t="shared" si="351"/>
        <v>0</v>
      </c>
      <c r="AC1099" s="407">
        <f t="shared" si="351"/>
        <v>0</v>
      </c>
      <c r="AD1099" s="1577"/>
      <c r="AE1099" s="1595"/>
      <c r="AF1099" s="1595"/>
      <c r="AG1099" s="528"/>
      <c r="AH1099" s="521"/>
      <c r="AI1099" s="521"/>
      <c r="AJ1099" s="521"/>
      <c r="AK1099" s="521"/>
      <c r="AL1099" s="521"/>
      <c r="AM1099" s="521"/>
      <c r="AN1099" s="521"/>
      <c r="AO1099" s="521"/>
      <c r="AP1099" s="521"/>
      <c r="AQ1099" s="521"/>
      <c r="AR1099" s="521"/>
      <c r="AS1099" s="521"/>
      <c r="AT1099" s="521"/>
      <c r="AU1099" s="521"/>
      <c r="AV1099" s="521"/>
      <c r="AW1099" s="521"/>
      <c r="AX1099" s="521"/>
      <c r="AY1099" s="521"/>
      <c r="AZ1099" s="521"/>
      <c r="BA1099" s="521"/>
      <c r="BB1099" s="521"/>
      <c r="BC1099" s="521"/>
      <c r="BD1099" s="521"/>
      <c r="BE1099" s="521"/>
      <c r="BF1099" s="521"/>
      <c r="BG1099" s="521"/>
      <c r="BH1099" s="521"/>
      <c r="BI1099" s="521"/>
      <c r="BJ1099" s="521"/>
      <c r="BK1099" s="521"/>
      <c r="BL1099" s="521"/>
      <c r="BM1099" s="521"/>
      <c r="BN1099" s="521"/>
      <c r="BO1099" s="521"/>
      <c r="BP1099" s="521"/>
      <c r="BQ1099" s="521"/>
      <c r="BR1099" s="521"/>
      <c r="BS1099" s="521"/>
      <c r="BT1099" s="521"/>
      <c r="BU1099" s="521"/>
      <c r="BV1099" s="521"/>
      <c r="BW1099" s="521"/>
      <c r="BX1099" s="521"/>
      <c r="BY1099" s="521"/>
      <c r="BZ1099" s="521"/>
      <c r="CA1099" s="521"/>
      <c r="CB1099" s="521"/>
      <c r="CC1099" s="521"/>
      <c r="CD1099" s="521"/>
      <c r="CE1099" s="521"/>
      <c r="CF1099" s="521"/>
      <c r="CG1099" s="521"/>
      <c r="CH1099" s="521"/>
      <c r="CI1099" s="521"/>
      <c r="CJ1099" s="521"/>
      <c r="CK1099" s="521"/>
      <c r="CL1099" s="521"/>
      <c r="CM1099" s="521"/>
      <c r="CN1099" s="521"/>
      <c r="CO1099" s="521"/>
      <c r="CP1099" s="521"/>
      <c r="CQ1099" s="521"/>
    </row>
    <row r="1100" spans="1:95" s="69" customFormat="1" ht="15" customHeight="1" outlineLevel="1" x14ac:dyDescent="0.2">
      <c r="A1100" s="11">
        <v>328</v>
      </c>
      <c r="B1100" s="294"/>
      <c r="C1100" s="263"/>
      <c r="D1100" s="263"/>
      <c r="E1100" s="264"/>
      <c r="F1100" s="880" t="str">
        <f>'2. CAD NCCF'!F1100:L1100</f>
        <v>FI's ABCP</v>
      </c>
      <c r="G1100" s="881"/>
      <c r="H1100" s="881"/>
      <c r="I1100" s="881"/>
      <c r="J1100" s="881"/>
      <c r="K1100" s="881"/>
      <c r="L1100" s="882"/>
      <c r="M1100" s="400">
        <f t="shared" ref="M1100:AB1104" si="352">M324</f>
        <v>0</v>
      </c>
      <c r="N1100" s="411">
        <f t="shared" si="352"/>
        <v>0</v>
      </c>
      <c r="O1100" s="414">
        <f t="shared" si="352"/>
        <v>0</v>
      </c>
      <c r="P1100" s="414">
        <f t="shared" si="352"/>
        <v>0</v>
      </c>
      <c r="Q1100" s="415">
        <f t="shared" si="352"/>
        <v>0</v>
      </c>
      <c r="R1100" s="411">
        <f t="shared" si="352"/>
        <v>0</v>
      </c>
      <c r="S1100" s="413">
        <f t="shared" si="352"/>
        <v>0</v>
      </c>
      <c r="T1100" s="413">
        <f t="shared" si="352"/>
        <v>0</v>
      </c>
      <c r="U1100" s="413">
        <f t="shared" si="352"/>
        <v>0</v>
      </c>
      <c r="V1100" s="413">
        <f t="shared" si="352"/>
        <v>0</v>
      </c>
      <c r="W1100" s="413">
        <f t="shared" si="352"/>
        <v>0</v>
      </c>
      <c r="X1100" s="414">
        <f t="shared" si="352"/>
        <v>0</v>
      </c>
      <c r="Y1100" s="413">
        <f t="shared" si="352"/>
        <v>0</v>
      </c>
      <c r="Z1100" s="413">
        <f t="shared" si="352"/>
        <v>0</v>
      </c>
      <c r="AA1100" s="413">
        <f t="shared" si="352"/>
        <v>0</v>
      </c>
      <c r="AB1100" s="413">
        <f t="shared" si="352"/>
        <v>0</v>
      </c>
      <c r="AC1100" s="400">
        <f t="shared" si="350"/>
        <v>0</v>
      </c>
      <c r="AD1100" s="1786"/>
      <c r="AE1100" s="852"/>
      <c r="AF1100" s="852"/>
      <c r="AG1100" s="528"/>
      <c r="AH1100" s="521"/>
      <c r="AI1100" s="521"/>
      <c r="AJ1100" s="521"/>
      <c r="AK1100" s="521"/>
      <c r="AL1100" s="521"/>
      <c r="AM1100" s="521"/>
      <c r="AN1100" s="521"/>
      <c r="AO1100" s="521"/>
      <c r="AP1100" s="521"/>
      <c r="AQ1100" s="521"/>
      <c r="AR1100" s="521"/>
      <c r="AS1100" s="521"/>
      <c r="AT1100" s="521"/>
      <c r="AU1100" s="521"/>
      <c r="AV1100" s="521"/>
      <c r="AW1100" s="521"/>
      <c r="AX1100" s="521"/>
      <c r="AY1100" s="521"/>
      <c r="AZ1100" s="521"/>
      <c r="BA1100" s="521"/>
      <c r="BB1100" s="521"/>
      <c r="BC1100" s="521"/>
      <c r="BD1100" s="521"/>
      <c r="BE1100" s="521"/>
      <c r="BF1100" s="521"/>
      <c r="BG1100" s="521"/>
      <c r="BH1100" s="521"/>
      <c r="BI1100" s="521"/>
      <c r="BJ1100" s="521"/>
      <c r="BK1100" s="521"/>
      <c r="BL1100" s="521"/>
      <c r="BM1100" s="521"/>
      <c r="BN1100" s="521"/>
      <c r="BO1100" s="521"/>
      <c r="BP1100" s="521"/>
      <c r="BQ1100" s="521"/>
      <c r="BR1100" s="521"/>
      <c r="BS1100" s="521"/>
      <c r="BT1100" s="521"/>
      <c r="BU1100" s="521"/>
      <c r="BV1100" s="521"/>
      <c r="BW1100" s="521"/>
      <c r="BX1100" s="521"/>
      <c r="BY1100" s="521"/>
      <c r="BZ1100" s="521"/>
      <c r="CA1100" s="521"/>
      <c r="CB1100" s="521"/>
      <c r="CC1100" s="521"/>
      <c r="CD1100" s="521"/>
      <c r="CE1100" s="521"/>
      <c r="CF1100" s="521"/>
      <c r="CG1100" s="521"/>
      <c r="CH1100" s="521"/>
      <c r="CI1100" s="521"/>
      <c r="CJ1100" s="521"/>
      <c r="CK1100" s="521"/>
      <c r="CL1100" s="521"/>
      <c r="CM1100" s="521"/>
      <c r="CN1100" s="521"/>
      <c r="CO1100" s="521"/>
      <c r="CP1100" s="521"/>
      <c r="CQ1100" s="521"/>
    </row>
    <row r="1101" spans="1:95" s="69" customFormat="1" ht="15" customHeight="1" outlineLevel="1" x14ac:dyDescent="0.2">
      <c r="A1101" s="11">
        <v>329</v>
      </c>
      <c r="B1101" s="294"/>
      <c r="C1101" s="263"/>
      <c r="D1101" s="263"/>
      <c r="E1101" s="264"/>
      <c r="F1101" s="880" t="str">
        <f>'2. CAD NCCF'!F1101:L1101</f>
        <v>FI's covered bonds</v>
      </c>
      <c r="G1101" s="881"/>
      <c r="H1101" s="881"/>
      <c r="I1101" s="881"/>
      <c r="J1101" s="881"/>
      <c r="K1101" s="881"/>
      <c r="L1101" s="882"/>
      <c r="M1101" s="400">
        <f t="shared" si="352"/>
        <v>0</v>
      </c>
      <c r="N1101" s="411">
        <f t="shared" si="352"/>
        <v>0</v>
      </c>
      <c r="O1101" s="414">
        <f t="shared" si="352"/>
        <v>0</v>
      </c>
      <c r="P1101" s="414">
        <f t="shared" si="352"/>
        <v>0</v>
      </c>
      <c r="Q1101" s="415">
        <f t="shared" si="352"/>
        <v>0</v>
      </c>
      <c r="R1101" s="411">
        <f t="shared" si="352"/>
        <v>0</v>
      </c>
      <c r="S1101" s="413">
        <f t="shared" si="352"/>
        <v>0</v>
      </c>
      <c r="T1101" s="413">
        <f t="shared" si="352"/>
        <v>0</v>
      </c>
      <c r="U1101" s="413">
        <f t="shared" si="352"/>
        <v>0</v>
      </c>
      <c r="V1101" s="413">
        <f t="shared" si="352"/>
        <v>0</v>
      </c>
      <c r="W1101" s="413">
        <f t="shared" si="352"/>
        <v>0</v>
      </c>
      <c r="X1101" s="414">
        <f t="shared" si="352"/>
        <v>0</v>
      </c>
      <c r="Y1101" s="413">
        <f t="shared" si="352"/>
        <v>0</v>
      </c>
      <c r="Z1101" s="413">
        <f t="shared" si="352"/>
        <v>0</v>
      </c>
      <c r="AA1101" s="413">
        <f t="shared" si="352"/>
        <v>0</v>
      </c>
      <c r="AB1101" s="413">
        <f t="shared" si="352"/>
        <v>0</v>
      </c>
      <c r="AC1101" s="400">
        <f t="shared" si="350"/>
        <v>0</v>
      </c>
      <c r="AD1101" s="1743"/>
      <c r="AE1101" s="1083"/>
      <c r="AF1101" s="855"/>
      <c r="AG1101" s="528"/>
      <c r="AH1101" s="521"/>
      <c r="AI1101" s="521"/>
      <c r="AJ1101" s="521"/>
      <c r="AK1101" s="521"/>
      <c r="AL1101" s="521"/>
      <c r="AM1101" s="521"/>
      <c r="AN1101" s="521"/>
      <c r="AO1101" s="521"/>
      <c r="AP1101" s="521"/>
      <c r="AQ1101" s="521"/>
      <c r="AR1101" s="521"/>
      <c r="AS1101" s="521"/>
      <c r="AT1101" s="521"/>
      <c r="AU1101" s="521"/>
      <c r="AV1101" s="521"/>
      <c r="AW1101" s="521"/>
      <c r="AX1101" s="521"/>
      <c r="AY1101" s="521"/>
      <c r="AZ1101" s="521"/>
      <c r="BA1101" s="521"/>
      <c r="BB1101" s="521"/>
      <c r="BC1101" s="521"/>
      <c r="BD1101" s="521"/>
      <c r="BE1101" s="521"/>
      <c r="BF1101" s="521"/>
      <c r="BG1101" s="521"/>
      <c r="BH1101" s="521"/>
      <c r="BI1101" s="521"/>
      <c r="BJ1101" s="521"/>
      <c r="BK1101" s="521"/>
      <c r="BL1101" s="521"/>
      <c r="BM1101" s="521"/>
      <c r="BN1101" s="521"/>
      <c r="BO1101" s="521"/>
      <c r="BP1101" s="521"/>
      <c r="BQ1101" s="521"/>
      <c r="BR1101" s="521"/>
      <c r="BS1101" s="521"/>
      <c r="BT1101" s="521"/>
      <c r="BU1101" s="521"/>
      <c r="BV1101" s="521"/>
      <c r="BW1101" s="521"/>
      <c r="BX1101" s="521"/>
      <c r="BY1101" s="521"/>
      <c r="BZ1101" s="521"/>
      <c r="CA1101" s="521"/>
      <c r="CB1101" s="521"/>
      <c r="CC1101" s="521"/>
      <c r="CD1101" s="521"/>
      <c r="CE1101" s="521"/>
      <c r="CF1101" s="521"/>
      <c r="CG1101" s="521"/>
      <c r="CH1101" s="521"/>
      <c r="CI1101" s="521"/>
      <c r="CJ1101" s="521"/>
      <c r="CK1101" s="521"/>
      <c r="CL1101" s="521"/>
      <c r="CM1101" s="521"/>
      <c r="CN1101" s="521"/>
      <c r="CO1101" s="521"/>
      <c r="CP1101" s="521"/>
      <c r="CQ1101" s="521"/>
    </row>
    <row r="1102" spans="1:95" s="69" customFormat="1" ht="15" customHeight="1" outlineLevel="1" x14ac:dyDescent="0.2">
      <c r="A1102" s="11">
        <v>330</v>
      </c>
      <c r="B1102" s="294"/>
      <c r="C1102" s="263"/>
      <c r="D1102" s="263"/>
      <c r="E1102" s="264"/>
      <c r="F1102" s="880" t="str">
        <f>'2. CAD NCCF'!F1102:L1102</f>
        <v>FI's ABS and MBS</v>
      </c>
      <c r="G1102" s="881"/>
      <c r="H1102" s="881"/>
      <c r="I1102" s="881"/>
      <c r="J1102" s="881"/>
      <c r="K1102" s="881"/>
      <c r="L1102" s="882"/>
      <c r="M1102" s="400">
        <f t="shared" si="352"/>
        <v>0</v>
      </c>
      <c r="N1102" s="411">
        <f t="shared" si="352"/>
        <v>0</v>
      </c>
      <c r="O1102" s="414">
        <f t="shared" si="352"/>
        <v>0</v>
      </c>
      <c r="P1102" s="414">
        <f t="shared" si="352"/>
        <v>0</v>
      </c>
      <c r="Q1102" s="415">
        <f t="shared" si="352"/>
        <v>0</v>
      </c>
      <c r="R1102" s="411">
        <f t="shared" si="352"/>
        <v>0</v>
      </c>
      <c r="S1102" s="413">
        <f t="shared" si="352"/>
        <v>0</v>
      </c>
      <c r="T1102" s="413">
        <f t="shared" si="352"/>
        <v>0</v>
      </c>
      <c r="U1102" s="413">
        <f t="shared" si="352"/>
        <v>0</v>
      </c>
      <c r="V1102" s="413">
        <f t="shared" si="352"/>
        <v>0</v>
      </c>
      <c r="W1102" s="413">
        <f t="shared" si="352"/>
        <v>0</v>
      </c>
      <c r="X1102" s="414">
        <f t="shared" si="352"/>
        <v>0</v>
      </c>
      <c r="Y1102" s="413">
        <f t="shared" si="352"/>
        <v>0</v>
      </c>
      <c r="Z1102" s="413">
        <f t="shared" si="352"/>
        <v>0</v>
      </c>
      <c r="AA1102" s="413">
        <f t="shared" si="352"/>
        <v>0</v>
      </c>
      <c r="AB1102" s="413">
        <f t="shared" si="352"/>
        <v>0</v>
      </c>
      <c r="AC1102" s="400">
        <f t="shared" si="350"/>
        <v>0</v>
      </c>
      <c r="AD1102" s="1743"/>
      <c r="AE1102" s="1083"/>
      <c r="AF1102" s="855"/>
      <c r="AG1102" s="528"/>
      <c r="AH1102" s="521"/>
      <c r="AI1102" s="521"/>
      <c r="AJ1102" s="521"/>
      <c r="AK1102" s="521"/>
      <c r="AL1102" s="521"/>
      <c r="AM1102" s="521"/>
      <c r="AN1102" s="521"/>
      <c r="AO1102" s="521"/>
      <c r="AP1102" s="521"/>
      <c r="AQ1102" s="521"/>
      <c r="AR1102" s="521"/>
      <c r="AS1102" s="521"/>
      <c r="AT1102" s="521"/>
      <c r="AU1102" s="521"/>
      <c r="AV1102" s="521"/>
      <c r="AW1102" s="521"/>
      <c r="AX1102" s="521"/>
      <c r="AY1102" s="521"/>
      <c r="AZ1102" s="521"/>
      <c r="BA1102" s="521"/>
      <c r="BB1102" s="521"/>
      <c r="BC1102" s="521"/>
      <c r="BD1102" s="521"/>
      <c r="BE1102" s="521"/>
      <c r="BF1102" s="521"/>
      <c r="BG1102" s="521"/>
      <c r="BH1102" s="521"/>
      <c r="BI1102" s="521"/>
      <c r="BJ1102" s="521"/>
      <c r="BK1102" s="521"/>
      <c r="BL1102" s="521"/>
      <c r="BM1102" s="521"/>
      <c r="BN1102" s="521"/>
      <c r="BO1102" s="521"/>
      <c r="BP1102" s="521"/>
      <c r="BQ1102" s="521"/>
      <c r="BR1102" s="521"/>
      <c r="BS1102" s="521"/>
      <c r="BT1102" s="521"/>
      <c r="BU1102" s="521"/>
      <c r="BV1102" s="521"/>
      <c r="BW1102" s="521"/>
      <c r="BX1102" s="521"/>
      <c r="BY1102" s="521"/>
      <c r="BZ1102" s="521"/>
      <c r="CA1102" s="521"/>
      <c r="CB1102" s="521"/>
      <c r="CC1102" s="521"/>
      <c r="CD1102" s="521"/>
      <c r="CE1102" s="521"/>
      <c r="CF1102" s="521"/>
      <c r="CG1102" s="521"/>
      <c r="CH1102" s="521"/>
      <c r="CI1102" s="521"/>
      <c r="CJ1102" s="521"/>
      <c r="CK1102" s="521"/>
      <c r="CL1102" s="521"/>
      <c r="CM1102" s="521"/>
      <c r="CN1102" s="521"/>
      <c r="CO1102" s="521"/>
      <c r="CP1102" s="521"/>
      <c r="CQ1102" s="521"/>
    </row>
    <row r="1103" spans="1:95" s="69" customFormat="1" ht="15" customHeight="1" outlineLevel="1" x14ac:dyDescent="0.2">
      <c r="A1103" s="11">
        <v>331</v>
      </c>
      <c r="B1103" s="294"/>
      <c r="C1103" s="263"/>
      <c r="D1103" s="263"/>
      <c r="E1103" s="264"/>
      <c r="F1103" s="880" t="str">
        <f>'2. CAD NCCF'!F1103:L1103</f>
        <v>Agency MBS and bonds</v>
      </c>
      <c r="G1103" s="881"/>
      <c r="H1103" s="881"/>
      <c r="I1103" s="881"/>
      <c r="J1103" s="881"/>
      <c r="K1103" s="881"/>
      <c r="L1103" s="882"/>
      <c r="M1103" s="400">
        <f t="shared" si="352"/>
        <v>0</v>
      </c>
      <c r="N1103" s="411">
        <f t="shared" si="352"/>
        <v>0</v>
      </c>
      <c r="O1103" s="414">
        <f t="shared" si="352"/>
        <v>0</v>
      </c>
      <c r="P1103" s="414">
        <f t="shared" si="352"/>
        <v>0</v>
      </c>
      <c r="Q1103" s="415">
        <f t="shared" si="352"/>
        <v>0</v>
      </c>
      <c r="R1103" s="411">
        <f t="shared" si="352"/>
        <v>0</v>
      </c>
      <c r="S1103" s="413">
        <f t="shared" si="352"/>
        <v>0</v>
      </c>
      <c r="T1103" s="413">
        <f t="shared" si="352"/>
        <v>0</v>
      </c>
      <c r="U1103" s="413">
        <f t="shared" si="352"/>
        <v>0</v>
      </c>
      <c r="V1103" s="413">
        <f t="shared" si="352"/>
        <v>0</v>
      </c>
      <c r="W1103" s="413">
        <f t="shared" si="352"/>
        <v>0</v>
      </c>
      <c r="X1103" s="414">
        <f t="shared" si="352"/>
        <v>0</v>
      </c>
      <c r="Y1103" s="413">
        <f t="shared" si="352"/>
        <v>0</v>
      </c>
      <c r="Z1103" s="413">
        <f t="shared" si="352"/>
        <v>0</v>
      </c>
      <c r="AA1103" s="413">
        <f t="shared" si="352"/>
        <v>0</v>
      </c>
      <c r="AB1103" s="413">
        <f t="shared" si="352"/>
        <v>0</v>
      </c>
      <c r="AC1103" s="400">
        <f t="shared" si="350"/>
        <v>0</v>
      </c>
      <c r="AD1103" s="1743"/>
      <c r="AE1103" s="1083"/>
      <c r="AF1103" s="855"/>
      <c r="AG1103" s="528"/>
      <c r="AH1103" s="521"/>
      <c r="AI1103" s="521"/>
      <c r="AJ1103" s="521"/>
      <c r="AK1103" s="521"/>
      <c r="AL1103" s="521"/>
      <c r="AM1103" s="521"/>
      <c r="AN1103" s="521"/>
      <c r="AO1103" s="521"/>
      <c r="AP1103" s="521"/>
      <c r="AQ1103" s="521"/>
      <c r="AR1103" s="521"/>
      <c r="AS1103" s="521"/>
      <c r="AT1103" s="521"/>
      <c r="AU1103" s="521"/>
      <c r="AV1103" s="521"/>
      <c r="AW1103" s="521"/>
      <c r="AX1103" s="521"/>
      <c r="AY1103" s="521"/>
      <c r="AZ1103" s="521"/>
      <c r="BA1103" s="521"/>
      <c r="BB1103" s="521"/>
      <c r="BC1103" s="521"/>
      <c r="BD1103" s="521"/>
      <c r="BE1103" s="521"/>
      <c r="BF1103" s="521"/>
      <c r="BG1103" s="521"/>
      <c r="BH1103" s="521"/>
      <c r="BI1103" s="521"/>
      <c r="BJ1103" s="521"/>
      <c r="BK1103" s="521"/>
      <c r="BL1103" s="521"/>
      <c r="BM1103" s="521"/>
      <c r="BN1103" s="521"/>
      <c r="BO1103" s="521"/>
      <c r="BP1103" s="521"/>
      <c r="BQ1103" s="521"/>
      <c r="BR1103" s="521"/>
      <c r="BS1103" s="521"/>
      <c r="BT1103" s="521"/>
      <c r="BU1103" s="521"/>
      <c r="BV1103" s="521"/>
      <c r="BW1103" s="521"/>
      <c r="BX1103" s="521"/>
      <c r="BY1103" s="521"/>
      <c r="BZ1103" s="521"/>
      <c r="CA1103" s="521"/>
      <c r="CB1103" s="521"/>
      <c r="CC1103" s="521"/>
      <c r="CD1103" s="521"/>
      <c r="CE1103" s="521"/>
      <c r="CF1103" s="521"/>
      <c r="CG1103" s="521"/>
      <c r="CH1103" s="521"/>
      <c r="CI1103" s="521"/>
      <c r="CJ1103" s="521"/>
      <c r="CK1103" s="521"/>
      <c r="CL1103" s="521"/>
      <c r="CM1103" s="521"/>
      <c r="CN1103" s="521"/>
      <c r="CO1103" s="521"/>
      <c r="CP1103" s="521"/>
      <c r="CQ1103" s="521"/>
    </row>
    <row r="1104" spans="1:95" s="69" customFormat="1" ht="15" customHeight="1" outlineLevel="1" x14ac:dyDescent="0.2">
      <c r="A1104" s="11">
        <v>331</v>
      </c>
      <c r="B1104" s="294"/>
      <c r="C1104" s="263"/>
      <c r="D1104" s="263"/>
      <c r="E1104" s="264"/>
      <c r="F1104" s="880" t="str">
        <f>'2. CAD NCCF'!F1104:L1104</f>
        <v>Other FI-owned securitizations</v>
      </c>
      <c r="G1104" s="881"/>
      <c r="H1104" s="881"/>
      <c r="I1104" s="881"/>
      <c r="J1104" s="881"/>
      <c r="K1104" s="881"/>
      <c r="L1104" s="882"/>
      <c r="M1104" s="400">
        <f t="shared" si="352"/>
        <v>0</v>
      </c>
      <c r="N1104" s="411">
        <f t="shared" si="352"/>
        <v>0</v>
      </c>
      <c r="O1104" s="414">
        <f t="shared" si="352"/>
        <v>0</v>
      </c>
      <c r="P1104" s="414">
        <f t="shared" si="352"/>
        <v>0</v>
      </c>
      <c r="Q1104" s="415">
        <f t="shared" si="352"/>
        <v>0</v>
      </c>
      <c r="R1104" s="411">
        <f t="shared" si="352"/>
        <v>0</v>
      </c>
      <c r="S1104" s="413">
        <f t="shared" si="352"/>
        <v>0</v>
      </c>
      <c r="T1104" s="413">
        <f t="shared" si="352"/>
        <v>0</v>
      </c>
      <c r="U1104" s="413">
        <f t="shared" si="352"/>
        <v>0</v>
      </c>
      <c r="V1104" s="413">
        <f t="shared" si="352"/>
        <v>0</v>
      </c>
      <c r="W1104" s="413">
        <f t="shared" si="352"/>
        <v>0</v>
      </c>
      <c r="X1104" s="414">
        <f t="shared" si="352"/>
        <v>0</v>
      </c>
      <c r="Y1104" s="413">
        <f t="shared" si="352"/>
        <v>0</v>
      </c>
      <c r="Z1104" s="413">
        <f t="shared" si="352"/>
        <v>0</v>
      </c>
      <c r="AA1104" s="413">
        <f t="shared" si="352"/>
        <v>0</v>
      </c>
      <c r="AB1104" s="413">
        <f t="shared" si="352"/>
        <v>0</v>
      </c>
      <c r="AC1104" s="400">
        <f t="shared" si="350"/>
        <v>0</v>
      </c>
      <c r="AD1104" s="1744"/>
      <c r="AE1104" s="858"/>
      <c r="AF1104" s="858"/>
      <c r="AG1104" s="528"/>
      <c r="AH1104" s="521"/>
      <c r="AI1104" s="521"/>
      <c r="AJ1104" s="521"/>
      <c r="AK1104" s="521"/>
      <c r="AL1104" s="521"/>
      <c r="AM1104" s="521"/>
      <c r="AN1104" s="521"/>
      <c r="AO1104" s="521"/>
      <c r="AP1104" s="521"/>
      <c r="AQ1104" s="521"/>
      <c r="AR1104" s="521"/>
      <c r="AS1104" s="521"/>
      <c r="AT1104" s="521"/>
      <c r="AU1104" s="521"/>
      <c r="AV1104" s="521"/>
      <c r="AW1104" s="521"/>
      <c r="AX1104" s="521"/>
      <c r="AY1104" s="521"/>
      <c r="AZ1104" s="521"/>
      <c r="BA1104" s="521"/>
      <c r="BB1104" s="521"/>
      <c r="BC1104" s="521"/>
      <c r="BD1104" s="521"/>
      <c r="BE1104" s="521"/>
      <c r="BF1104" s="521"/>
      <c r="BG1104" s="521"/>
      <c r="BH1104" s="521"/>
      <c r="BI1104" s="521"/>
      <c r="BJ1104" s="521"/>
      <c r="BK1104" s="521"/>
      <c r="BL1104" s="521"/>
      <c r="BM1104" s="521"/>
      <c r="BN1104" s="521"/>
      <c r="BO1104" s="521"/>
      <c r="BP1104" s="521"/>
      <c r="BQ1104" s="521"/>
      <c r="BR1104" s="521"/>
      <c r="BS1104" s="521"/>
      <c r="BT1104" s="521"/>
      <c r="BU1104" s="521"/>
      <c r="BV1104" s="521"/>
      <c r="BW1104" s="521"/>
      <c r="BX1104" s="521"/>
      <c r="BY1104" s="521"/>
      <c r="BZ1104" s="521"/>
      <c r="CA1104" s="521"/>
      <c r="CB1104" s="521"/>
      <c r="CC1104" s="521"/>
      <c r="CD1104" s="521"/>
      <c r="CE1104" s="521"/>
      <c r="CF1104" s="521"/>
      <c r="CG1104" s="521"/>
      <c r="CH1104" s="521"/>
      <c r="CI1104" s="521"/>
      <c r="CJ1104" s="521"/>
      <c r="CK1104" s="521"/>
      <c r="CL1104" s="521"/>
      <c r="CM1104" s="521"/>
      <c r="CN1104" s="521"/>
      <c r="CO1104" s="521"/>
      <c r="CP1104" s="521"/>
      <c r="CQ1104" s="521"/>
    </row>
    <row r="1105" spans="1:95" s="69" customFormat="1" ht="15" customHeight="1" outlineLevel="1" x14ac:dyDescent="0.2">
      <c r="A1105" s="11">
        <v>326</v>
      </c>
      <c r="B1105" s="294"/>
      <c r="C1105" s="1048" t="str">
        <f>'2. CAD NCCF'!C1105:AF1105</f>
        <v xml:space="preserve">Repo and securities lent </v>
      </c>
      <c r="D1105" s="1049"/>
      <c r="E1105" s="1049"/>
      <c r="F1105" s="1049"/>
      <c r="G1105" s="1049"/>
      <c r="H1105" s="1049"/>
      <c r="I1105" s="1049"/>
      <c r="J1105" s="1049"/>
      <c r="K1105" s="1049"/>
      <c r="L1105" s="1049"/>
      <c r="M1105" s="1049"/>
      <c r="N1105" s="1049"/>
      <c r="O1105" s="1049"/>
      <c r="P1105" s="1049"/>
      <c r="Q1105" s="1049"/>
      <c r="R1105" s="1049"/>
      <c r="S1105" s="1049"/>
      <c r="T1105" s="1049"/>
      <c r="U1105" s="1049"/>
      <c r="V1105" s="1049"/>
      <c r="W1105" s="1049"/>
      <c r="X1105" s="1049"/>
      <c r="Y1105" s="1049"/>
      <c r="Z1105" s="1049"/>
      <c r="AA1105" s="1049"/>
      <c r="AB1105" s="1049"/>
      <c r="AC1105" s="1049"/>
      <c r="AD1105" s="1049"/>
      <c r="AE1105" s="1049"/>
      <c r="AF1105" s="1049"/>
      <c r="AG1105" s="528"/>
      <c r="AH1105" s="521"/>
      <c r="AI1105" s="521"/>
      <c r="AJ1105" s="521"/>
      <c r="AK1105" s="521"/>
      <c r="AL1105" s="521"/>
      <c r="AM1105" s="521"/>
      <c r="AN1105" s="521"/>
      <c r="AO1105" s="521"/>
      <c r="AP1105" s="521"/>
      <c r="AQ1105" s="521"/>
      <c r="AR1105" s="521"/>
      <c r="AS1105" s="521"/>
      <c r="AT1105" s="521"/>
      <c r="AU1105" s="521"/>
      <c r="AV1105" s="521"/>
      <c r="AW1105" s="521"/>
      <c r="AX1105" s="521"/>
      <c r="AY1105" s="521"/>
      <c r="AZ1105" s="521"/>
      <c r="BA1105" s="521"/>
      <c r="BB1105" s="521"/>
      <c r="BC1105" s="521"/>
      <c r="BD1105" s="521"/>
      <c r="BE1105" s="521"/>
      <c r="BF1105" s="521"/>
      <c r="BG1105" s="521"/>
      <c r="BH1105" s="521"/>
      <c r="BI1105" s="521"/>
      <c r="BJ1105" s="521"/>
      <c r="BK1105" s="521"/>
      <c r="BL1105" s="521"/>
      <c r="BM1105" s="521"/>
      <c r="BN1105" s="521"/>
      <c r="BO1105" s="521"/>
      <c r="BP1105" s="521"/>
      <c r="BQ1105" s="521"/>
      <c r="BR1105" s="521"/>
      <c r="BS1105" s="521"/>
      <c r="BT1105" s="521"/>
      <c r="BU1105" s="521"/>
      <c r="BV1105" s="521"/>
      <c r="BW1105" s="521"/>
      <c r="BX1105" s="521"/>
      <c r="BY1105" s="521"/>
      <c r="BZ1105" s="521"/>
      <c r="CA1105" s="521"/>
      <c r="CB1105" s="521"/>
      <c r="CC1105" s="521"/>
      <c r="CD1105" s="521"/>
      <c r="CE1105" s="521"/>
      <c r="CF1105" s="521"/>
      <c r="CG1105" s="521"/>
      <c r="CH1105" s="521"/>
      <c r="CI1105" s="521"/>
      <c r="CJ1105" s="521"/>
      <c r="CK1105" s="521"/>
      <c r="CL1105" s="521"/>
      <c r="CM1105" s="521"/>
      <c r="CN1105" s="521"/>
      <c r="CO1105" s="521"/>
      <c r="CP1105" s="521"/>
      <c r="CQ1105" s="521"/>
    </row>
    <row r="1106" spans="1:95" s="69" customFormat="1" outlineLevel="1" x14ac:dyDescent="0.2">
      <c r="A1106" s="11">
        <v>232</v>
      </c>
      <c r="B1106" s="294"/>
      <c r="C1106" s="289"/>
      <c r="D1106" s="868" t="str">
        <f>'2. CAD NCCF'!D1106:AF1106</f>
        <v>Government securities (GS)</v>
      </c>
      <c r="E1106" s="869"/>
      <c r="F1106" s="869"/>
      <c r="G1106" s="869"/>
      <c r="H1106" s="869"/>
      <c r="I1106" s="869"/>
      <c r="J1106" s="869"/>
      <c r="K1106" s="869"/>
      <c r="L1106" s="869"/>
      <c r="M1106" s="869"/>
      <c r="N1106" s="869"/>
      <c r="O1106" s="869"/>
      <c r="P1106" s="869"/>
      <c r="Q1106" s="869"/>
      <c r="R1106" s="869"/>
      <c r="S1106" s="869"/>
      <c r="T1106" s="869"/>
      <c r="U1106" s="869"/>
      <c r="V1106" s="869"/>
      <c r="W1106" s="869"/>
      <c r="X1106" s="869"/>
      <c r="Y1106" s="869"/>
      <c r="Z1106" s="869"/>
      <c r="AA1106" s="869"/>
      <c r="AB1106" s="869"/>
      <c r="AC1106" s="869"/>
      <c r="AD1106" s="869"/>
      <c r="AE1106" s="869"/>
      <c r="AF1106" s="869"/>
      <c r="AG1106" s="528"/>
      <c r="AH1106" s="521"/>
      <c r="AI1106" s="521"/>
      <c r="AJ1106" s="521"/>
      <c r="AK1106" s="521"/>
      <c r="AL1106" s="521"/>
      <c r="AM1106" s="521"/>
      <c r="AN1106" s="521"/>
      <c r="AO1106" s="521"/>
      <c r="AP1106" s="521"/>
      <c r="AQ1106" s="521"/>
      <c r="AR1106" s="521"/>
      <c r="AS1106" s="521"/>
      <c r="AT1106" s="521"/>
      <c r="AU1106" s="521"/>
      <c r="AV1106" s="521"/>
      <c r="AW1106" s="521"/>
      <c r="AX1106" s="521"/>
      <c r="AY1106" s="521"/>
      <c r="AZ1106" s="521"/>
      <c r="BA1106" s="521"/>
      <c r="BB1106" s="521"/>
      <c r="BC1106" s="521"/>
      <c r="BD1106" s="521"/>
      <c r="BE1106" s="521"/>
      <c r="BF1106" s="521"/>
      <c r="BG1106" s="521"/>
      <c r="BH1106" s="521"/>
      <c r="BI1106" s="521"/>
      <c r="BJ1106" s="521"/>
      <c r="BK1106" s="521"/>
      <c r="BL1106" s="521"/>
      <c r="BM1106" s="521"/>
      <c r="BN1106" s="521"/>
      <c r="BO1106" s="521"/>
      <c r="BP1106" s="521"/>
      <c r="BQ1106" s="521"/>
      <c r="BR1106" s="521"/>
      <c r="BS1106" s="521"/>
      <c r="BT1106" s="521"/>
      <c r="BU1106" s="521"/>
      <c r="BV1106" s="521"/>
      <c r="BW1106" s="521"/>
      <c r="BX1106" s="521"/>
      <c r="BY1106" s="521"/>
      <c r="BZ1106" s="521"/>
      <c r="CA1106" s="521"/>
      <c r="CB1106" s="521"/>
      <c r="CC1106" s="521"/>
      <c r="CD1106" s="521"/>
      <c r="CE1106" s="521"/>
      <c r="CF1106" s="521"/>
      <c r="CG1106" s="521"/>
      <c r="CH1106" s="521"/>
      <c r="CI1106" s="521"/>
      <c r="CJ1106" s="521"/>
      <c r="CK1106" s="521"/>
      <c r="CL1106" s="521"/>
      <c r="CM1106" s="521"/>
      <c r="CN1106" s="521"/>
      <c r="CO1106" s="521"/>
      <c r="CP1106" s="521"/>
      <c r="CQ1106" s="521"/>
    </row>
    <row r="1107" spans="1:95" s="69" customFormat="1" outlineLevel="1" x14ac:dyDescent="0.2">
      <c r="A1107" s="11">
        <v>233</v>
      </c>
      <c r="B1107" s="294"/>
      <c r="C1107" s="289"/>
      <c r="D1107" s="289"/>
      <c r="E1107" s="933" t="str">
        <f>'2. CAD NCCF'!E1107:L1107</f>
        <v>High rated GS</v>
      </c>
      <c r="F1107" s="934"/>
      <c r="G1107" s="934"/>
      <c r="H1107" s="934"/>
      <c r="I1107" s="934"/>
      <c r="J1107" s="934"/>
      <c r="K1107" s="934"/>
      <c r="L1107" s="935"/>
      <c r="M1107" s="399">
        <f>SUBTOTAL(9,M1108:M1111)</f>
        <v>0</v>
      </c>
      <c r="N1107" s="402">
        <f t="shared" ref="N1107:AC1107" si="353">SUBTOTAL(9,N1108:N1111)</f>
        <v>0</v>
      </c>
      <c r="O1107" s="406">
        <f t="shared" si="353"/>
        <v>0</v>
      </c>
      <c r="P1107" s="405">
        <f t="shared" si="353"/>
        <v>0</v>
      </c>
      <c r="Q1107" s="407">
        <f t="shared" si="353"/>
        <v>0</v>
      </c>
      <c r="R1107" s="402">
        <f t="shared" si="353"/>
        <v>0</v>
      </c>
      <c r="S1107" s="406">
        <f t="shared" si="353"/>
        <v>0</v>
      </c>
      <c r="T1107" s="405">
        <f t="shared" si="353"/>
        <v>0</v>
      </c>
      <c r="U1107" s="405">
        <f t="shared" si="353"/>
        <v>0</v>
      </c>
      <c r="V1107" s="405">
        <f t="shared" si="353"/>
        <v>0</v>
      </c>
      <c r="W1107" s="405">
        <f t="shared" si="353"/>
        <v>0</v>
      </c>
      <c r="X1107" s="405">
        <f t="shared" si="353"/>
        <v>0</v>
      </c>
      <c r="Y1107" s="405">
        <f t="shared" si="353"/>
        <v>0</v>
      </c>
      <c r="Z1107" s="405">
        <f t="shared" si="353"/>
        <v>0</v>
      </c>
      <c r="AA1107" s="405">
        <f t="shared" si="353"/>
        <v>0</v>
      </c>
      <c r="AB1107" s="403">
        <f t="shared" si="353"/>
        <v>0</v>
      </c>
      <c r="AC1107" s="407">
        <f t="shared" si="353"/>
        <v>0</v>
      </c>
      <c r="AD1107" s="1786"/>
      <c r="AE1107" s="852"/>
      <c r="AF1107" s="852"/>
      <c r="AG1107" s="528"/>
      <c r="AH1107" s="521"/>
      <c r="AI1107" s="521"/>
      <c r="AJ1107" s="521"/>
      <c r="AK1107" s="521"/>
      <c r="AL1107" s="521"/>
      <c r="AM1107" s="521"/>
      <c r="AN1107" s="521"/>
      <c r="AO1107" s="521"/>
      <c r="AP1107" s="521"/>
      <c r="AQ1107" s="521"/>
      <c r="AR1107" s="521"/>
      <c r="AS1107" s="521"/>
      <c r="AT1107" s="521"/>
      <c r="AU1107" s="521"/>
      <c r="AV1107" s="521"/>
      <c r="AW1107" s="521"/>
      <c r="AX1107" s="521"/>
      <c r="AY1107" s="521"/>
      <c r="AZ1107" s="521"/>
      <c r="BA1107" s="521"/>
      <c r="BB1107" s="521"/>
      <c r="BC1107" s="521"/>
      <c r="BD1107" s="521"/>
      <c r="BE1107" s="521"/>
      <c r="BF1107" s="521"/>
      <c r="BG1107" s="521"/>
      <c r="BH1107" s="521"/>
      <c r="BI1107" s="521"/>
      <c r="BJ1107" s="521"/>
      <c r="BK1107" s="521"/>
      <c r="BL1107" s="521"/>
      <c r="BM1107" s="521"/>
      <c r="BN1107" s="521"/>
      <c r="BO1107" s="521"/>
      <c r="BP1107" s="521"/>
      <c r="BQ1107" s="521"/>
      <c r="BR1107" s="521"/>
      <c r="BS1107" s="521"/>
      <c r="BT1107" s="521"/>
      <c r="BU1107" s="521"/>
      <c r="BV1107" s="521"/>
      <c r="BW1107" s="521"/>
      <c r="BX1107" s="521"/>
      <c r="BY1107" s="521"/>
      <c r="BZ1107" s="521"/>
      <c r="CA1107" s="521"/>
      <c r="CB1107" s="521"/>
      <c r="CC1107" s="521"/>
      <c r="CD1107" s="521"/>
      <c r="CE1107" s="521"/>
      <c r="CF1107" s="521"/>
      <c r="CG1107" s="521"/>
      <c r="CH1107" s="521"/>
      <c r="CI1107" s="521"/>
      <c r="CJ1107" s="521"/>
      <c r="CK1107" s="521"/>
      <c r="CL1107" s="521"/>
      <c r="CM1107" s="521"/>
      <c r="CN1107" s="521"/>
      <c r="CO1107" s="521"/>
      <c r="CP1107" s="521"/>
      <c r="CQ1107" s="521"/>
    </row>
    <row r="1108" spans="1:95" s="69" customFormat="1" outlineLevel="1" x14ac:dyDescent="0.2">
      <c r="A1108" s="11">
        <v>234</v>
      </c>
      <c r="B1108" s="294"/>
      <c r="C1108" s="289"/>
      <c r="D1108" s="289"/>
      <c r="E1108" s="314"/>
      <c r="F1108" s="880" t="str">
        <f>'2. CAD NCCF'!F1108:L1108</f>
        <v xml:space="preserve">Sovereigh &amp; central bank GS </v>
      </c>
      <c r="G1108" s="881"/>
      <c r="H1108" s="881"/>
      <c r="I1108" s="881"/>
      <c r="J1108" s="881"/>
      <c r="K1108" s="881"/>
      <c r="L1108" s="882"/>
      <c r="M1108" s="400">
        <f t="shared" ref="M1108:AB1111" si="354">M332</f>
        <v>0</v>
      </c>
      <c r="N1108" s="411">
        <f t="shared" si="354"/>
        <v>0</v>
      </c>
      <c r="O1108" s="414">
        <f t="shared" si="354"/>
        <v>0</v>
      </c>
      <c r="P1108" s="414">
        <f t="shared" si="354"/>
        <v>0</v>
      </c>
      <c r="Q1108" s="415">
        <f t="shared" si="354"/>
        <v>0</v>
      </c>
      <c r="R1108" s="411">
        <f t="shared" si="354"/>
        <v>0</v>
      </c>
      <c r="S1108" s="413">
        <f t="shared" si="354"/>
        <v>0</v>
      </c>
      <c r="T1108" s="413">
        <f t="shared" si="354"/>
        <v>0</v>
      </c>
      <c r="U1108" s="413">
        <f t="shared" si="354"/>
        <v>0</v>
      </c>
      <c r="V1108" s="413">
        <f t="shared" si="354"/>
        <v>0</v>
      </c>
      <c r="W1108" s="413">
        <f t="shared" si="354"/>
        <v>0</v>
      </c>
      <c r="X1108" s="414">
        <f t="shared" si="354"/>
        <v>0</v>
      </c>
      <c r="Y1108" s="413">
        <f t="shared" si="354"/>
        <v>0</v>
      </c>
      <c r="Z1108" s="413">
        <f t="shared" si="354"/>
        <v>0</v>
      </c>
      <c r="AA1108" s="413">
        <f t="shared" si="354"/>
        <v>0</v>
      </c>
      <c r="AB1108" s="413">
        <f t="shared" si="354"/>
        <v>0</v>
      </c>
      <c r="AC1108" s="400">
        <f t="shared" ref="AC1108:AC1111" si="355">M1108-SUM(N1108:AB1108)</f>
        <v>0</v>
      </c>
      <c r="AD1108" s="1743"/>
      <c r="AE1108" s="1083"/>
      <c r="AF1108" s="855"/>
      <c r="AG1108" s="528"/>
      <c r="AH1108" s="521"/>
      <c r="AI1108" s="521"/>
      <c r="AJ1108" s="521"/>
      <c r="AK1108" s="521"/>
      <c r="AL1108" s="521"/>
      <c r="AM1108" s="521"/>
      <c r="AN1108" s="521"/>
      <c r="AO1108" s="521"/>
      <c r="AP1108" s="521"/>
      <c r="AQ1108" s="521"/>
      <c r="AR1108" s="521"/>
      <c r="AS1108" s="521"/>
      <c r="AT1108" s="521"/>
      <c r="AU1108" s="521"/>
      <c r="AV1108" s="521"/>
      <c r="AW1108" s="521"/>
      <c r="AX1108" s="521"/>
      <c r="AY1108" s="521"/>
      <c r="AZ1108" s="521"/>
      <c r="BA1108" s="521"/>
      <c r="BB1108" s="521"/>
      <c r="BC1108" s="521"/>
      <c r="BD1108" s="521"/>
      <c r="BE1108" s="521"/>
      <c r="BF1108" s="521"/>
      <c r="BG1108" s="521"/>
      <c r="BH1108" s="521"/>
      <c r="BI1108" s="521"/>
      <c r="BJ1108" s="521"/>
      <c r="BK1108" s="521"/>
      <c r="BL1108" s="521"/>
      <c r="BM1108" s="521"/>
      <c r="BN1108" s="521"/>
      <c r="BO1108" s="521"/>
      <c r="BP1108" s="521"/>
      <c r="BQ1108" s="521"/>
      <c r="BR1108" s="521"/>
      <c r="BS1108" s="521"/>
      <c r="BT1108" s="521"/>
      <c r="BU1108" s="521"/>
      <c r="BV1108" s="521"/>
      <c r="BW1108" s="521"/>
      <c r="BX1108" s="521"/>
      <c r="BY1108" s="521"/>
      <c r="BZ1108" s="521"/>
      <c r="CA1108" s="521"/>
      <c r="CB1108" s="521"/>
      <c r="CC1108" s="521"/>
      <c r="CD1108" s="521"/>
      <c r="CE1108" s="521"/>
      <c r="CF1108" s="521"/>
      <c r="CG1108" s="521"/>
      <c r="CH1108" s="521"/>
      <c r="CI1108" s="521"/>
      <c r="CJ1108" s="521"/>
      <c r="CK1108" s="521"/>
      <c r="CL1108" s="521"/>
      <c r="CM1108" s="521"/>
      <c r="CN1108" s="521"/>
      <c r="CO1108" s="521"/>
      <c r="CP1108" s="521"/>
      <c r="CQ1108" s="521"/>
    </row>
    <row r="1109" spans="1:95" s="69" customFormat="1" ht="15" customHeight="1" outlineLevel="1" x14ac:dyDescent="0.2">
      <c r="A1109" s="11">
        <v>235</v>
      </c>
      <c r="B1109" s="294"/>
      <c r="C1109" s="289"/>
      <c r="D1109" s="289"/>
      <c r="E1109" s="314"/>
      <c r="F1109" s="880" t="str">
        <f>'2. CAD NCCF'!F1109:L1109</f>
        <v>State, provincial &amp; agency GS</v>
      </c>
      <c r="G1109" s="881"/>
      <c r="H1109" s="881"/>
      <c r="I1109" s="881"/>
      <c r="J1109" s="881"/>
      <c r="K1109" s="881"/>
      <c r="L1109" s="882"/>
      <c r="M1109" s="400">
        <f t="shared" si="354"/>
        <v>0</v>
      </c>
      <c r="N1109" s="411">
        <f t="shared" si="354"/>
        <v>0</v>
      </c>
      <c r="O1109" s="414">
        <f t="shared" si="354"/>
        <v>0</v>
      </c>
      <c r="P1109" s="414">
        <f t="shared" si="354"/>
        <v>0</v>
      </c>
      <c r="Q1109" s="415">
        <f t="shared" si="354"/>
        <v>0</v>
      </c>
      <c r="R1109" s="411">
        <f t="shared" si="354"/>
        <v>0</v>
      </c>
      <c r="S1109" s="413">
        <f t="shared" si="354"/>
        <v>0</v>
      </c>
      <c r="T1109" s="413">
        <f t="shared" si="354"/>
        <v>0</v>
      </c>
      <c r="U1109" s="413">
        <f t="shared" si="354"/>
        <v>0</v>
      </c>
      <c r="V1109" s="413">
        <f t="shared" si="354"/>
        <v>0</v>
      </c>
      <c r="W1109" s="413">
        <f t="shared" si="354"/>
        <v>0</v>
      </c>
      <c r="X1109" s="414">
        <f t="shared" si="354"/>
        <v>0</v>
      </c>
      <c r="Y1109" s="413">
        <f t="shared" si="354"/>
        <v>0</v>
      </c>
      <c r="Z1109" s="413">
        <f t="shared" si="354"/>
        <v>0</v>
      </c>
      <c r="AA1109" s="413">
        <f t="shared" si="354"/>
        <v>0</v>
      </c>
      <c r="AB1109" s="413">
        <f t="shared" si="354"/>
        <v>0</v>
      </c>
      <c r="AC1109" s="400">
        <f t="shared" si="355"/>
        <v>0</v>
      </c>
      <c r="AD1109" s="1743"/>
      <c r="AE1109" s="1083"/>
      <c r="AF1109" s="855"/>
      <c r="AG1109" s="528"/>
      <c r="AH1109" s="521"/>
      <c r="AI1109" s="521"/>
      <c r="AJ1109" s="521"/>
      <c r="AK1109" s="521"/>
      <c r="AL1109" s="521"/>
      <c r="AM1109" s="521"/>
      <c r="AN1109" s="521"/>
      <c r="AO1109" s="521"/>
      <c r="AP1109" s="521"/>
      <c r="AQ1109" s="521"/>
      <c r="AR1109" s="521"/>
      <c r="AS1109" s="521"/>
      <c r="AT1109" s="521"/>
      <c r="AU1109" s="521"/>
      <c r="AV1109" s="521"/>
      <c r="AW1109" s="521"/>
      <c r="AX1109" s="521"/>
      <c r="AY1109" s="521"/>
      <c r="AZ1109" s="521"/>
      <c r="BA1109" s="521"/>
      <c r="BB1109" s="521"/>
      <c r="BC1109" s="521"/>
      <c r="BD1109" s="521"/>
      <c r="BE1109" s="521"/>
      <c r="BF1109" s="521"/>
      <c r="BG1109" s="521"/>
      <c r="BH1109" s="521"/>
      <c r="BI1109" s="521"/>
      <c r="BJ1109" s="521"/>
      <c r="BK1109" s="521"/>
      <c r="BL1109" s="521"/>
      <c r="BM1109" s="521"/>
      <c r="BN1109" s="521"/>
      <c r="BO1109" s="521"/>
      <c r="BP1109" s="521"/>
      <c r="BQ1109" s="521"/>
      <c r="BR1109" s="521"/>
      <c r="BS1109" s="521"/>
      <c r="BT1109" s="521"/>
      <c r="BU1109" s="521"/>
      <c r="BV1109" s="521"/>
      <c r="BW1109" s="521"/>
      <c r="BX1109" s="521"/>
      <c r="BY1109" s="521"/>
      <c r="BZ1109" s="521"/>
      <c r="CA1109" s="521"/>
      <c r="CB1109" s="521"/>
      <c r="CC1109" s="521"/>
      <c r="CD1109" s="521"/>
      <c r="CE1109" s="521"/>
      <c r="CF1109" s="521"/>
      <c r="CG1109" s="521"/>
      <c r="CH1109" s="521"/>
      <c r="CI1109" s="521"/>
      <c r="CJ1109" s="521"/>
      <c r="CK1109" s="521"/>
      <c r="CL1109" s="521"/>
      <c r="CM1109" s="521"/>
      <c r="CN1109" s="521"/>
      <c r="CO1109" s="521"/>
      <c r="CP1109" s="521"/>
      <c r="CQ1109" s="521"/>
    </row>
    <row r="1110" spans="1:95" s="69" customFormat="1" ht="15" customHeight="1" outlineLevel="1" x14ac:dyDescent="0.2">
      <c r="A1110" s="11">
        <v>236</v>
      </c>
      <c r="B1110" s="294"/>
      <c r="C1110" s="289"/>
      <c r="D1110" s="257"/>
      <c r="E1110" s="258"/>
      <c r="F1110" s="880" t="str">
        <f>'2. CAD NCCF'!F1110:L1110</f>
        <v>State municipal GS</v>
      </c>
      <c r="G1110" s="881"/>
      <c r="H1110" s="881"/>
      <c r="I1110" s="881"/>
      <c r="J1110" s="881"/>
      <c r="K1110" s="881"/>
      <c r="L1110" s="882"/>
      <c r="M1110" s="400">
        <f t="shared" si="354"/>
        <v>0</v>
      </c>
      <c r="N1110" s="411">
        <f t="shared" si="354"/>
        <v>0</v>
      </c>
      <c r="O1110" s="414">
        <f t="shared" si="354"/>
        <v>0</v>
      </c>
      <c r="P1110" s="414">
        <f t="shared" si="354"/>
        <v>0</v>
      </c>
      <c r="Q1110" s="415">
        <f t="shared" si="354"/>
        <v>0</v>
      </c>
      <c r="R1110" s="411">
        <f t="shared" si="354"/>
        <v>0</v>
      </c>
      <c r="S1110" s="413">
        <f t="shared" si="354"/>
        <v>0</v>
      </c>
      <c r="T1110" s="413">
        <f t="shared" si="354"/>
        <v>0</v>
      </c>
      <c r="U1110" s="413">
        <f t="shared" si="354"/>
        <v>0</v>
      </c>
      <c r="V1110" s="413">
        <f t="shared" si="354"/>
        <v>0</v>
      </c>
      <c r="W1110" s="413">
        <f t="shared" si="354"/>
        <v>0</v>
      </c>
      <c r="X1110" s="414">
        <f t="shared" si="354"/>
        <v>0</v>
      </c>
      <c r="Y1110" s="413">
        <f t="shared" si="354"/>
        <v>0</v>
      </c>
      <c r="Z1110" s="413">
        <f t="shared" si="354"/>
        <v>0</v>
      </c>
      <c r="AA1110" s="413">
        <f t="shared" si="354"/>
        <v>0</v>
      </c>
      <c r="AB1110" s="413">
        <f t="shared" si="354"/>
        <v>0</v>
      </c>
      <c r="AC1110" s="400">
        <f t="shared" si="355"/>
        <v>0</v>
      </c>
      <c r="AD1110" s="1743"/>
      <c r="AE1110" s="1083"/>
      <c r="AF1110" s="855"/>
      <c r="AG1110" s="528"/>
      <c r="AH1110" s="521"/>
      <c r="AI1110" s="521"/>
      <c r="AJ1110" s="521"/>
      <c r="AK1110" s="521"/>
      <c r="AL1110" s="521"/>
      <c r="AM1110" s="521"/>
      <c r="AN1110" s="521"/>
      <c r="AO1110" s="521"/>
      <c r="AP1110" s="521"/>
      <c r="AQ1110" s="521"/>
      <c r="AR1110" s="521"/>
      <c r="AS1110" s="521"/>
      <c r="AT1110" s="521"/>
      <c r="AU1110" s="521"/>
      <c r="AV1110" s="521"/>
      <c r="AW1110" s="521"/>
      <c r="AX1110" s="521"/>
      <c r="AY1110" s="521"/>
      <c r="AZ1110" s="521"/>
      <c r="BA1110" s="521"/>
      <c r="BB1110" s="521"/>
      <c r="BC1110" s="521"/>
      <c r="BD1110" s="521"/>
      <c r="BE1110" s="521"/>
      <c r="BF1110" s="521"/>
      <c r="BG1110" s="521"/>
      <c r="BH1110" s="521"/>
      <c r="BI1110" s="521"/>
      <c r="BJ1110" s="521"/>
      <c r="BK1110" s="521"/>
      <c r="BL1110" s="521"/>
      <c r="BM1110" s="521"/>
      <c r="BN1110" s="521"/>
      <c r="BO1110" s="521"/>
      <c r="BP1110" s="521"/>
      <c r="BQ1110" s="521"/>
      <c r="BR1110" s="521"/>
      <c r="BS1110" s="521"/>
      <c r="BT1110" s="521"/>
      <c r="BU1110" s="521"/>
      <c r="BV1110" s="521"/>
      <c r="BW1110" s="521"/>
      <c r="BX1110" s="521"/>
      <c r="BY1110" s="521"/>
      <c r="BZ1110" s="521"/>
      <c r="CA1110" s="521"/>
      <c r="CB1110" s="521"/>
      <c r="CC1110" s="521"/>
      <c r="CD1110" s="521"/>
      <c r="CE1110" s="521"/>
      <c r="CF1110" s="521"/>
      <c r="CG1110" s="521"/>
      <c r="CH1110" s="521"/>
      <c r="CI1110" s="521"/>
      <c r="CJ1110" s="521"/>
      <c r="CK1110" s="521"/>
      <c r="CL1110" s="521"/>
      <c r="CM1110" s="521"/>
      <c r="CN1110" s="521"/>
      <c r="CO1110" s="521"/>
      <c r="CP1110" s="521"/>
      <c r="CQ1110" s="521"/>
    </row>
    <row r="1111" spans="1:95" s="69" customFormat="1" ht="15" customHeight="1" outlineLevel="1" x14ac:dyDescent="0.2">
      <c r="A1111" s="11">
        <v>237</v>
      </c>
      <c r="B1111" s="294"/>
      <c r="C1111" s="289"/>
      <c r="D1111" s="289"/>
      <c r="E1111" s="290"/>
      <c r="F1111" s="880" t="str">
        <f>'2. CAD NCCF'!F1111:L1111</f>
        <v>Supranational and multilateral development bank GS</v>
      </c>
      <c r="G1111" s="881"/>
      <c r="H1111" s="881"/>
      <c r="I1111" s="881"/>
      <c r="J1111" s="881"/>
      <c r="K1111" s="881"/>
      <c r="L1111" s="882"/>
      <c r="M1111" s="400">
        <f t="shared" si="354"/>
        <v>0</v>
      </c>
      <c r="N1111" s="411">
        <f t="shared" si="354"/>
        <v>0</v>
      </c>
      <c r="O1111" s="414">
        <f t="shared" si="354"/>
        <v>0</v>
      </c>
      <c r="P1111" s="414">
        <f t="shared" si="354"/>
        <v>0</v>
      </c>
      <c r="Q1111" s="415">
        <f t="shared" si="354"/>
        <v>0</v>
      </c>
      <c r="R1111" s="411">
        <f t="shared" si="354"/>
        <v>0</v>
      </c>
      <c r="S1111" s="413">
        <f t="shared" si="354"/>
        <v>0</v>
      </c>
      <c r="T1111" s="413">
        <f t="shared" si="354"/>
        <v>0</v>
      </c>
      <c r="U1111" s="413">
        <f t="shared" si="354"/>
        <v>0</v>
      </c>
      <c r="V1111" s="413">
        <f t="shared" si="354"/>
        <v>0</v>
      </c>
      <c r="W1111" s="413">
        <f t="shared" si="354"/>
        <v>0</v>
      </c>
      <c r="X1111" s="414">
        <f t="shared" si="354"/>
        <v>0</v>
      </c>
      <c r="Y1111" s="413">
        <f t="shared" si="354"/>
        <v>0</v>
      </c>
      <c r="Z1111" s="413">
        <f t="shared" si="354"/>
        <v>0</v>
      </c>
      <c r="AA1111" s="413">
        <f t="shared" si="354"/>
        <v>0</v>
      </c>
      <c r="AB1111" s="413">
        <f t="shared" si="354"/>
        <v>0</v>
      </c>
      <c r="AC1111" s="400">
        <f t="shared" si="355"/>
        <v>0</v>
      </c>
      <c r="AD1111" s="1743"/>
      <c r="AE1111" s="1083"/>
      <c r="AF1111" s="855"/>
      <c r="AG1111" s="528"/>
      <c r="AH1111" s="521"/>
      <c r="AI1111" s="521"/>
      <c r="AJ1111" s="521"/>
      <c r="AK1111" s="521"/>
      <c r="AL1111" s="521"/>
      <c r="AM1111" s="521"/>
      <c r="AN1111" s="521"/>
      <c r="AO1111" s="521"/>
      <c r="AP1111" s="521"/>
      <c r="AQ1111" s="521"/>
      <c r="AR1111" s="521"/>
      <c r="AS1111" s="521"/>
      <c r="AT1111" s="521"/>
      <c r="AU1111" s="521"/>
      <c r="AV1111" s="521"/>
      <c r="AW1111" s="521"/>
      <c r="AX1111" s="521"/>
      <c r="AY1111" s="521"/>
      <c r="AZ1111" s="521"/>
      <c r="BA1111" s="521"/>
      <c r="BB1111" s="521"/>
      <c r="BC1111" s="521"/>
      <c r="BD1111" s="521"/>
      <c r="BE1111" s="521"/>
      <c r="BF1111" s="521"/>
      <c r="BG1111" s="521"/>
      <c r="BH1111" s="521"/>
      <c r="BI1111" s="521"/>
      <c r="BJ1111" s="521"/>
      <c r="BK1111" s="521"/>
      <c r="BL1111" s="521"/>
      <c r="BM1111" s="521"/>
      <c r="BN1111" s="521"/>
      <c r="BO1111" s="521"/>
      <c r="BP1111" s="521"/>
      <c r="BQ1111" s="521"/>
      <c r="BR1111" s="521"/>
      <c r="BS1111" s="521"/>
      <c r="BT1111" s="521"/>
      <c r="BU1111" s="521"/>
      <c r="BV1111" s="521"/>
      <c r="BW1111" s="521"/>
      <c r="BX1111" s="521"/>
      <c r="BY1111" s="521"/>
      <c r="BZ1111" s="521"/>
      <c r="CA1111" s="521"/>
      <c r="CB1111" s="521"/>
      <c r="CC1111" s="521"/>
      <c r="CD1111" s="521"/>
      <c r="CE1111" s="521"/>
      <c r="CF1111" s="521"/>
      <c r="CG1111" s="521"/>
      <c r="CH1111" s="521"/>
      <c r="CI1111" s="521"/>
      <c r="CJ1111" s="521"/>
      <c r="CK1111" s="521"/>
      <c r="CL1111" s="521"/>
      <c r="CM1111" s="521"/>
      <c r="CN1111" s="521"/>
      <c r="CO1111" s="521"/>
      <c r="CP1111" s="521"/>
      <c r="CQ1111" s="521"/>
    </row>
    <row r="1112" spans="1:95" s="69" customFormat="1" ht="15.75" outlineLevel="1" x14ac:dyDescent="0.2">
      <c r="A1112" s="11">
        <v>238</v>
      </c>
      <c r="B1112" s="294"/>
      <c r="C1112" s="289"/>
      <c r="D1112" s="291"/>
      <c r="E1112" s="877" t="str">
        <f>'2. CAD NCCF'!E1112:L1112</f>
        <v>Medium rated GS</v>
      </c>
      <c r="F1112" s="878"/>
      <c r="G1112" s="878"/>
      <c r="H1112" s="878"/>
      <c r="I1112" s="878"/>
      <c r="J1112" s="878"/>
      <c r="K1112" s="878"/>
      <c r="L1112" s="879"/>
      <c r="M1112" s="399">
        <f>SUBTOTAL(9,M1113:M1116)</f>
        <v>0</v>
      </c>
      <c r="N1112" s="402">
        <f t="shared" ref="N1112:AC1112" si="356">SUBTOTAL(9,N1113:N1116)</f>
        <v>0</v>
      </c>
      <c r="O1112" s="406">
        <f t="shared" si="356"/>
        <v>0</v>
      </c>
      <c r="P1112" s="405">
        <f t="shared" si="356"/>
        <v>0</v>
      </c>
      <c r="Q1112" s="407">
        <f t="shared" si="356"/>
        <v>0</v>
      </c>
      <c r="R1112" s="402">
        <f t="shared" si="356"/>
        <v>0</v>
      </c>
      <c r="S1112" s="406">
        <f t="shared" si="356"/>
        <v>0</v>
      </c>
      <c r="T1112" s="405">
        <f t="shared" si="356"/>
        <v>0</v>
      </c>
      <c r="U1112" s="405">
        <f t="shared" si="356"/>
        <v>0</v>
      </c>
      <c r="V1112" s="405">
        <f t="shared" si="356"/>
        <v>0</v>
      </c>
      <c r="W1112" s="405">
        <f t="shared" si="356"/>
        <v>0</v>
      </c>
      <c r="X1112" s="405">
        <f t="shared" si="356"/>
        <v>0</v>
      </c>
      <c r="Y1112" s="405">
        <f t="shared" si="356"/>
        <v>0</v>
      </c>
      <c r="Z1112" s="405">
        <f t="shared" si="356"/>
        <v>0</v>
      </c>
      <c r="AA1112" s="405">
        <f t="shared" si="356"/>
        <v>0</v>
      </c>
      <c r="AB1112" s="403">
        <f t="shared" si="356"/>
        <v>0</v>
      </c>
      <c r="AC1112" s="407">
        <f t="shared" si="356"/>
        <v>0</v>
      </c>
      <c r="AD1112" s="1743"/>
      <c r="AE1112" s="1083"/>
      <c r="AF1112" s="855"/>
      <c r="AG1112" s="528"/>
      <c r="AH1112" s="521"/>
      <c r="AI1112" s="521"/>
      <c r="AJ1112" s="521"/>
      <c r="AK1112" s="521"/>
      <c r="AL1112" s="521"/>
      <c r="AM1112" s="521"/>
      <c r="AN1112" s="521"/>
      <c r="AO1112" s="521"/>
      <c r="AP1112" s="521"/>
      <c r="AQ1112" s="521"/>
      <c r="AR1112" s="521"/>
      <c r="AS1112" s="521"/>
      <c r="AT1112" s="521"/>
      <c r="AU1112" s="521"/>
      <c r="AV1112" s="521"/>
      <c r="AW1112" s="521"/>
      <c r="AX1112" s="521"/>
      <c r="AY1112" s="521"/>
      <c r="AZ1112" s="521"/>
      <c r="BA1112" s="521"/>
      <c r="BB1112" s="521"/>
      <c r="BC1112" s="521"/>
      <c r="BD1112" s="521"/>
      <c r="BE1112" s="521"/>
      <c r="BF1112" s="521"/>
      <c r="BG1112" s="521"/>
      <c r="BH1112" s="521"/>
      <c r="BI1112" s="521"/>
      <c r="BJ1112" s="521"/>
      <c r="BK1112" s="521"/>
      <c r="BL1112" s="521"/>
      <c r="BM1112" s="521"/>
      <c r="BN1112" s="521"/>
      <c r="BO1112" s="521"/>
      <c r="BP1112" s="521"/>
      <c r="BQ1112" s="521"/>
      <c r="BR1112" s="521"/>
      <c r="BS1112" s="521"/>
      <c r="BT1112" s="521"/>
      <c r="BU1112" s="521"/>
      <c r="BV1112" s="521"/>
      <c r="BW1112" s="521"/>
      <c r="BX1112" s="521"/>
      <c r="BY1112" s="521"/>
      <c r="BZ1112" s="521"/>
      <c r="CA1112" s="521"/>
      <c r="CB1112" s="521"/>
      <c r="CC1112" s="521"/>
      <c r="CD1112" s="521"/>
      <c r="CE1112" s="521"/>
      <c r="CF1112" s="521"/>
      <c r="CG1112" s="521"/>
      <c r="CH1112" s="521"/>
      <c r="CI1112" s="521"/>
      <c r="CJ1112" s="521"/>
      <c r="CK1112" s="521"/>
      <c r="CL1112" s="521"/>
      <c r="CM1112" s="521"/>
      <c r="CN1112" s="521"/>
      <c r="CO1112" s="521"/>
      <c r="CP1112" s="521"/>
      <c r="CQ1112" s="521"/>
    </row>
    <row r="1113" spans="1:95" s="69" customFormat="1" ht="15" customHeight="1" outlineLevel="1" x14ac:dyDescent="0.2">
      <c r="A1113" s="11">
        <v>239</v>
      </c>
      <c r="B1113" s="294"/>
      <c r="C1113" s="289"/>
      <c r="D1113" s="311"/>
      <c r="E1113" s="311"/>
      <c r="F1113" s="880" t="str">
        <f>'2. CAD NCCF'!F1113:L1113</f>
        <v xml:space="preserve">Sovereigh &amp; central bank GS </v>
      </c>
      <c r="G1113" s="881"/>
      <c r="H1113" s="881"/>
      <c r="I1113" s="881"/>
      <c r="J1113" s="881"/>
      <c r="K1113" s="881"/>
      <c r="L1113" s="882"/>
      <c r="M1113" s="400">
        <f t="shared" ref="M1113:AB1116" si="357">M337</f>
        <v>0</v>
      </c>
      <c r="N1113" s="411">
        <f t="shared" si="357"/>
        <v>0</v>
      </c>
      <c r="O1113" s="414">
        <f t="shared" si="357"/>
        <v>0</v>
      </c>
      <c r="P1113" s="414">
        <f t="shared" si="357"/>
        <v>0</v>
      </c>
      <c r="Q1113" s="415">
        <f t="shared" si="357"/>
        <v>0</v>
      </c>
      <c r="R1113" s="411">
        <f t="shared" si="357"/>
        <v>0</v>
      </c>
      <c r="S1113" s="413">
        <f t="shared" si="357"/>
        <v>0</v>
      </c>
      <c r="T1113" s="413">
        <f t="shared" si="357"/>
        <v>0</v>
      </c>
      <c r="U1113" s="413">
        <f t="shared" si="357"/>
        <v>0</v>
      </c>
      <c r="V1113" s="413">
        <f t="shared" si="357"/>
        <v>0</v>
      </c>
      <c r="W1113" s="413">
        <f t="shared" si="357"/>
        <v>0</v>
      </c>
      <c r="X1113" s="414">
        <f t="shared" si="357"/>
        <v>0</v>
      </c>
      <c r="Y1113" s="413">
        <f t="shared" si="357"/>
        <v>0</v>
      </c>
      <c r="Z1113" s="413">
        <f t="shared" si="357"/>
        <v>0</v>
      </c>
      <c r="AA1113" s="413">
        <f t="shared" si="357"/>
        <v>0</v>
      </c>
      <c r="AB1113" s="413">
        <f t="shared" si="357"/>
        <v>0</v>
      </c>
      <c r="AC1113" s="400">
        <f t="shared" ref="AC1113:AC1116" si="358">M1113-SUM(N1113:AB1113)</f>
        <v>0</v>
      </c>
      <c r="AD1113" s="1743"/>
      <c r="AE1113" s="1083"/>
      <c r="AF1113" s="855"/>
      <c r="AG1113" s="528"/>
      <c r="AH1113" s="521"/>
      <c r="AI1113" s="521"/>
      <c r="AJ1113" s="521"/>
      <c r="AK1113" s="521"/>
      <c r="AL1113" s="521"/>
      <c r="AM1113" s="521"/>
      <c r="AN1113" s="521"/>
      <c r="AO1113" s="521"/>
      <c r="AP1113" s="521"/>
      <c r="AQ1113" s="521"/>
      <c r="AR1113" s="521"/>
      <c r="AS1113" s="521"/>
      <c r="AT1113" s="521"/>
      <c r="AU1113" s="521"/>
      <c r="AV1113" s="521"/>
      <c r="AW1113" s="521"/>
      <c r="AX1113" s="521"/>
      <c r="AY1113" s="521"/>
      <c r="AZ1113" s="521"/>
      <c r="BA1113" s="521"/>
      <c r="BB1113" s="521"/>
      <c r="BC1113" s="521"/>
      <c r="BD1113" s="521"/>
      <c r="BE1113" s="521"/>
      <c r="BF1113" s="521"/>
      <c r="BG1113" s="521"/>
      <c r="BH1113" s="521"/>
      <c r="BI1113" s="521"/>
      <c r="BJ1113" s="521"/>
      <c r="BK1113" s="521"/>
      <c r="BL1113" s="521"/>
      <c r="BM1113" s="521"/>
      <c r="BN1113" s="521"/>
      <c r="BO1113" s="521"/>
      <c r="BP1113" s="521"/>
      <c r="BQ1113" s="521"/>
      <c r="BR1113" s="521"/>
      <c r="BS1113" s="521"/>
      <c r="BT1113" s="521"/>
      <c r="BU1113" s="521"/>
      <c r="BV1113" s="521"/>
      <c r="BW1113" s="521"/>
      <c r="BX1113" s="521"/>
      <c r="BY1113" s="521"/>
      <c r="BZ1113" s="521"/>
      <c r="CA1113" s="521"/>
      <c r="CB1113" s="521"/>
      <c r="CC1113" s="521"/>
      <c r="CD1113" s="521"/>
      <c r="CE1113" s="521"/>
      <c r="CF1113" s="521"/>
      <c r="CG1113" s="521"/>
      <c r="CH1113" s="521"/>
      <c r="CI1113" s="521"/>
      <c r="CJ1113" s="521"/>
      <c r="CK1113" s="521"/>
      <c r="CL1113" s="521"/>
      <c r="CM1113" s="521"/>
      <c r="CN1113" s="521"/>
      <c r="CO1113" s="521"/>
      <c r="CP1113" s="521"/>
      <c r="CQ1113" s="521"/>
    </row>
    <row r="1114" spans="1:95" s="69" customFormat="1" ht="15" customHeight="1" outlineLevel="1" x14ac:dyDescent="0.2">
      <c r="A1114" s="11">
        <v>240</v>
      </c>
      <c r="B1114" s="294"/>
      <c r="C1114" s="289"/>
      <c r="D1114" s="311"/>
      <c r="E1114" s="311"/>
      <c r="F1114" s="880" t="str">
        <f>'2. CAD NCCF'!F1114:L1114</f>
        <v>State, provincial &amp; agency GS</v>
      </c>
      <c r="G1114" s="881"/>
      <c r="H1114" s="881"/>
      <c r="I1114" s="881"/>
      <c r="J1114" s="881"/>
      <c r="K1114" s="881"/>
      <c r="L1114" s="882"/>
      <c r="M1114" s="400">
        <f t="shared" si="357"/>
        <v>0</v>
      </c>
      <c r="N1114" s="411">
        <f t="shared" si="357"/>
        <v>0</v>
      </c>
      <c r="O1114" s="414">
        <f t="shared" si="357"/>
        <v>0</v>
      </c>
      <c r="P1114" s="414">
        <f t="shared" si="357"/>
        <v>0</v>
      </c>
      <c r="Q1114" s="415">
        <f t="shared" si="357"/>
        <v>0</v>
      </c>
      <c r="R1114" s="411">
        <f t="shared" si="357"/>
        <v>0</v>
      </c>
      <c r="S1114" s="413">
        <f t="shared" si="357"/>
        <v>0</v>
      </c>
      <c r="T1114" s="413">
        <f t="shared" si="357"/>
        <v>0</v>
      </c>
      <c r="U1114" s="413">
        <f t="shared" si="357"/>
        <v>0</v>
      </c>
      <c r="V1114" s="413">
        <f t="shared" si="357"/>
        <v>0</v>
      </c>
      <c r="W1114" s="413">
        <f t="shared" si="357"/>
        <v>0</v>
      </c>
      <c r="X1114" s="414">
        <f t="shared" si="357"/>
        <v>0</v>
      </c>
      <c r="Y1114" s="413">
        <f t="shared" si="357"/>
        <v>0</v>
      </c>
      <c r="Z1114" s="413">
        <f t="shared" si="357"/>
        <v>0</v>
      </c>
      <c r="AA1114" s="413">
        <f t="shared" si="357"/>
        <v>0</v>
      </c>
      <c r="AB1114" s="413">
        <f t="shared" si="357"/>
        <v>0</v>
      </c>
      <c r="AC1114" s="400">
        <f t="shared" si="358"/>
        <v>0</v>
      </c>
      <c r="AD1114" s="1743"/>
      <c r="AE1114" s="1083"/>
      <c r="AF1114" s="855"/>
      <c r="AG1114" s="528"/>
      <c r="AH1114" s="521"/>
      <c r="AI1114" s="521"/>
      <c r="AJ1114" s="521"/>
      <c r="AK1114" s="521"/>
      <c r="AL1114" s="521"/>
      <c r="AM1114" s="521"/>
      <c r="AN1114" s="521"/>
      <c r="AO1114" s="521"/>
      <c r="AP1114" s="521"/>
      <c r="AQ1114" s="521"/>
      <c r="AR1114" s="521"/>
      <c r="AS1114" s="521"/>
      <c r="AT1114" s="521"/>
      <c r="AU1114" s="521"/>
      <c r="AV1114" s="521"/>
      <c r="AW1114" s="521"/>
      <c r="AX1114" s="521"/>
      <c r="AY1114" s="521"/>
      <c r="AZ1114" s="521"/>
      <c r="BA1114" s="521"/>
      <c r="BB1114" s="521"/>
      <c r="BC1114" s="521"/>
      <c r="BD1114" s="521"/>
      <c r="BE1114" s="521"/>
      <c r="BF1114" s="521"/>
      <c r="BG1114" s="521"/>
      <c r="BH1114" s="521"/>
      <c r="BI1114" s="521"/>
      <c r="BJ1114" s="521"/>
      <c r="BK1114" s="521"/>
      <c r="BL1114" s="521"/>
      <c r="BM1114" s="521"/>
      <c r="BN1114" s="521"/>
      <c r="BO1114" s="521"/>
      <c r="BP1114" s="521"/>
      <c r="BQ1114" s="521"/>
      <c r="BR1114" s="521"/>
      <c r="BS1114" s="521"/>
      <c r="BT1114" s="521"/>
      <c r="BU1114" s="521"/>
      <c r="BV1114" s="521"/>
      <c r="BW1114" s="521"/>
      <c r="BX1114" s="521"/>
      <c r="BY1114" s="521"/>
      <c r="BZ1114" s="521"/>
      <c r="CA1114" s="521"/>
      <c r="CB1114" s="521"/>
      <c r="CC1114" s="521"/>
      <c r="CD1114" s="521"/>
      <c r="CE1114" s="521"/>
      <c r="CF1114" s="521"/>
      <c r="CG1114" s="521"/>
      <c r="CH1114" s="521"/>
      <c r="CI1114" s="521"/>
      <c r="CJ1114" s="521"/>
      <c r="CK1114" s="521"/>
      <c r="CL1114" s="521"/>
      <c r="CM1114" s="521"/>
      <c r="CN1114" s="521"/>
      <c r="CO1114" s="521"/>
      <c r="CP1114" s="521"/>
      <c r="CQ1114" s="521"/>
    </row>
    <row r="1115" spans="1:95" s="69" customFormat="1" ht="15" customHeight="1" outlineLevel="1" x14ac:dyDescent="0.2">
      <c r="A1115" s="11">
        <v>241</v>
      </c>
      <c r="B1115" s="294"/>
      <c r="C1115" s="289"/>
      <c r="D1115" s="259"/>
      <c r="E1115" s="259"/>
      <c r="F1115" s="880" t="str">
        <f>'2. CAD NCCF'!F1115:L1115</f>
        <v>State municipal GS</v>
      </c>
      <c r="G1115" s="881"/>
      <c r="H1115" s="881"/>
      <c r="I1115" s="881"/>
      <c r="J1115" s="881"/>
      <c r="K1115" s="881"/>
      <c r="L1115" s="882"/>
      <c r="M1115" s="400">
        <f t="shared" si="357"/>
        <v>0</v>
      </c>
      <c r="N1115" s="411">
        <f t="shared" si="357"/>
        <v>0</v>
      </c>
      <c r="O1115" s="414">
        <f t="shared" si="357"/>
        <v>0</v>
      </c>
      <c r="P1115" s="414">
        <f t="shared" si="357"/>
        <v>0</v>
      </c>
      <c r="Q1115" s="415">
        <f t="shared" si="357"/>
        <v>0</v>
      </c>
      <c r="R1115" s="411">
        <f t="shared" si="357"/>
        <v>0</v>
      </c>
      <c r="S1115" s="413">
        <f t="shared" si="357"/>
        <v>0</v>
      </c>
      <c r="T1115" s="413">
        <f t="shared" si="357"/>
        <v>0</v>
      </c>
      <c r="U1115" s="413">
        <f t="shared" si="357"/>
        <v>0</v>
      </c>
      <c r="V1115" s="413">
        <f t="shared" si="357"/>
        <v>0</v>
      </c>
      <c r="W1115" s="413">
        <f t="shared" si="357"/>
        <v>0</v>
      </c>
      <c r="X1115" s="414">
        <f t="shared" si="357"/>
        <v>0</v>
      </c>
      <c r="Y1115" s="413">
        <f t="shared" si="357"/>
        <v>0</v>
      </c>
      <c r="Z1115" s="413">
        <f t="shared" si="357"/>
        <v>0</v>
      </c>
      <c r="AA1115" s="413">
        <f t="shared" si="357"/>
        <v>0</v>
      </c>
      <c r="AB1115" s="413">
        <f t="shared" si="357"/>
        <v>0</v>
      </c>
      <c r="AC1115" s="400">
        <f t="shared" si="358"/>
        <v>0</v>
      </c>
      <c r="AD1115" s="1743"/>
      <c r="AE1115" s="1083"/>
      <c r="AF1115" s="855"/>
      <c r="AG1115" s="528"/>
      <c r="AH1115" s="521"/>
      <c r="AI1115" s="521"/>
      <c r="AJ1115" s="521"/>
      <c r="AK1115" s="521"/>
      <c r="AL1115" s="521"/>
      <c r="AM1115" s="521"/>
      <c r="AN1115" s="521"/>
      <c r="AO1115" s="521"/>
      <c r="AP1115" s="521"/>
      <c r="AQ1115" s="521"/>
      <c r="AR1115" s="521"/>
      <c r="AS1115" s="521"/>
      <c r="AT1115" s="521"/>
      <c r="AU1115" s="521"/>
      <c r="AV1115" s="521"/>
      <c r="AW1115" s="521"/>
      <c r="AX1115" s="521"/>
      <c r="AY1115" s="521"/>
      <c r="AZ1115" s="521"/>
      <c r="BA1115" s="521"/>
      <c r="BB1115" s="521"/>
      <c r="BC1115" s="521"/>
      <c r="BD1115" s="521"/>
      <c r="BE1115" s="521"/>
      <c r="BF1115" s="521"/>
      <c r="BG1115" s="521"/>
      <c r="BH1115" s="521"/>
      <c r="BI1115" s="521"/>
      <c r="BJ1115" s="521"/>
      <c r="BK1115" s="521"/>
      <c r="BL1115" s="521"/>
      <c r="BM1115" s="521"/>
      <c r="BN1115" s="521"/>
      <c r="BO1115" s="521"/>
      <c r="BP1115" s="521"/>
      <c r="BQ1115" s="521"/>
      <c r="BR1115" s="521"/>
      <c r="BS1115" s="521"/>
      <c r="BT1115" s="521"/>
      <c r="BU1115" s="521"/>
      <c r="BV1115" s="521"/>
      <c r="BW1115" s="521"/>
      <c r="BX1115" s="521"/>
      <c r="BY1115" s="521"/>
      <c r="BZ1115" s="521"/>
      <c r="CA1115" s="521"/>
      <c r="CB1115" s="521"/>
      <c r="CC1115" s="521"/>
      <c r="CD1115" s="521"/>
      <c r="CE1115" s="521"/>
      <c r="CF1115" s="521"/>
      <c r="CG1115" s="521"/>
      <c r="CH1115" s="521"/>
      <c r="CI1115" s="521"/>
      <c r="CJ1115" s="521"/>
      <c r="CK1115" s="521"/>
      <c r="CL1115" s="521"/>
      <c r="CM1115" s="521"/>
      <c r="CN1115" s="521"/>
      <c r="CO1115" s="521"/>
      <c r="CP1115" s="521"/>
      <c r="CQ1115" s="521"/>
    </row>
    <row r="1116" spans="1:95" s="69" customFormat="1" ht="15" customHeight="1" outlineLevel="1" x14ac:dyDescent="0.2">
      <c r="A1116" s="11">
        <v>242</v>
      </c>
      <c r="B1116" s="294"/>
      <c r="C1116" s="289"/>
      <c r="D1116" s="257"/>
      <c r="E1116" s="257"/>
      <c r="F1116" s="880" t="str">
        <f>'2. CAD NCCF'!F1116:L1116</f>
        <v>Supranational and multilateral development bank GS</v>
      </c>
      <c r="G1116" s="881"/>
      <c r="H1116" s="881"/>
      <c r="I1116" s="881"/>
      <c r="J1116" s="881"/>
      <c r="K1116" s="881"/>
      <c r="L1116" s="882"/>
      <c r="M1116" s="400">
        <f t="shared" si="357"/>
        <v>0</v>
      </c>
      <c r="N1116" s="411">
        <f t="shared" si="357"/>
        <v>0</v>
      </c>
      <c r="O1116" s="414">
        <f t="shared" si="357"/>
        <v>0</v>
      </c>
      <c r="P1116" s="414">
        <f t="shared" si="357"/>
        <v>0</v>
      </c>
      <c r="Q1116" s="415">
        <f t="shared" si="357"/>
        <v>0</v>
      </c>
      <c r="R1116" s="411">
        <f t="shared" si="357"/>
        <v>0</v>
      </c>
      <c r="S1116" s="413">
        <f t="shared" si="357"/>
        <v>0</v>
      </c>
      <c r="T1116" s="413">
        <f t="shared" si="357"/>
        <v>0</v>
      </c>
      <c r="U1116" s="413">
        <f t="shared" si="357"/>
        <v>0</v>
      </c>
      <c r="V1116" s="413">
        <f t="shared" si="357"/>
        <v>0</v>
      </c>
      <c r="W1116" s="413">
        <f t="shared" si="357"/>
        <v>0</v>
      </c>
      <c r="X1116" s="414">
        <f t="shared" si="357"/>
        <v>0</v>
      </c>
      <c r="Y1116" s="413">
        <f t="shared" si="357"/>
        <v>0</v>
      </c>
      <c r="Z1116" s="413">
        <f t="shared" si="357"/>
        <v>0</v>
      </c>
      <c r="AA1116" s="413">
        <f t="shared" si="357"/>
        <v>0</v>
      </c>
      <c r="AB1116" s="413">
        <f t="shared" si="357"/>
        <v>0</v>
      </c>
      <c r="AC1116" s="400">
        <f t="shared" si="358"/>
        <v>0</v>
      </c>
      <c r="AD1116" s="1743"/>
      <c r="AE1116" s="1083"/>
      <c r="AF1116" s="855"/>
      <c r="AG1116" s="528"/>
      <c r="AH1116" s="521"/>
      <c r="AI1116" s="521"/>
      <c r="AJ1116" s="521"/>
      <c r="AK1116" s="521"/>
      <c r="AL1116" s="521"/>
      <c r="AM1116" s="521"/>
      <c r="AN1116" s="521"/>
      <c r="AO1116" s="521"/>
      <c r="AP1116" s="521"/>
      <c r="AQ1116" s="521"/>
      <c r="AR1116" s="521"/>
      <c r="AS1116" s="521"/>
      <c r="AT1116" s="521"/>
      <c r="AU1116" s="521"/>
      <c r="AV1116" s="521"/>
      <c r="AW1116" s="521"/>
      <c r="AX1116" s="521"/>
      <c r="AY1116" s="521"/>
      <c r="AZ1116" s="521"/>
      <c r="BA1116" s="521"/>
      <c r="BB1116" s="521"/>
      <c r="BC1116" s="521"/>
      <c r="BD1116" s="521"/>
      <c r="BE1116" s="521"/>
      <c r="BF1116" s="521"/>
      <c r="BG1116" s="521"/>
      <c r="BH1116" s="521"/>
      <c r="BI1116" s="521"/>
      <c r="BJ1116" s="521"/>
      <c r="BK1116" s="521"/>
      <c r="BL1116" s="521"/>
      <c r="BM1116" s="521"/>
      <c r="BN1116" s="521"/>
      <c r="BO1116" s="521"/>
      <c r="BP1116" s="521"/>
      <c r="BQ1116" s="521"/>
      <c r="BR1116" s="521"/>
      <c r="BS1116" s="521"/>
      <c r="BT1116" s="521"/>
      <c r="BU1116" s="521"/>
      <c r="BV1116" s="521"/>
      <c r="BW1116" s="521"/>
      <c r="BX1116" s="521"/>
      <c r="BY1116" s="521"/>
      <c r="BZ1116" s="521"/>
      <c r="CA1116" s="521"/>
      <c r="CB1116" s="521"/>
      <c r="CC1116" s="521"/>
      <c r="CD1116" s="521"/>
      <c r="CE1116" s="521"/>
      <c r="CF1116" s="521"/>
      <c r="CG1116" s="521"/>
      <c r="CH1116" s="521"/>
      <c r="CI1116" s="521"/>
      <c r="CJ1116" s="521"/>
      <c r="CK1116" s="521"/>
      <c r="CL1116" s="521"/>
      <c r="CM1116" s="521"/>
      <c r="CN1116" s="521"/>
      <c r="CO1116" s="521"/>
      <c r="CP1116" s="521"/>
      <c r="CQ1116" s="521"/>
    </row>
    <row r="1117" spans="1:95" s="69" customFormat="1" ht="15.75" customHeight="1" outlineLevel="1" x14ac:dyDescent="0.2">
      <c r="A1117" s="11">
        <v>243</v>
      </c>
      <c r="B1117" s="294"/>
      <c r="C1117" s="289"/>
      <c r="D1117" s="259"/>
      <c r="E1117" s="877" t="str">
        <f>'2. CAD NCCF'!E1117:L1117</f>
        <v>Low or not rated GS</v>
      </c>
      <c r="F1117" s="878"/>
      <c r="G1117" s="878"/>
      <c r="H1117" s="878"/>
      <c r="I1117" s="878"/>
      <c r="J1117" s="878"/>
      <c r="K1117" s="878"/>
      <c r="L1117" s="879"/>
      <c r="M1117" s="399">
        <f>SUBTOTAL(9,M1118:M1121)</f>
        <v>0</v>
      </c>
      <c r="N1117" s="402">
        <f t="shared" ref="N1117:AC1117" si="359">SUBTOTAL(9,N1118:N1121)</f>
        <v>0</v>
      </c>
      <c r="O1117" s="406">
        <f t="shared" si="359"/>
        <v>0</v>
      </c>
      <c r="P1117" s="405">
        <f t="shared" si="359"/>
        <v>0</v>
      </c>
      <c r="Q1117" s="407">
        <f t="shared" si="359"/>
        <v>0</v>
      </c>
      <c r="R1117" s="402">
        <f t="shared" si="359"/>
        <v>0</v>
      </c>
      <c r="S1117" s="406">
        <f t="shared" si="359"/>
        <v>0</v>
      </c>
      <c r="T1117" s="405">
        <f t="shared" si="359"/>
        <v>0</v>
      </c>
      <c r="U1117" s="405">
        <f t="shared" si="359"/>
        <v>0</v>
      </c>
      <c r="V1117" s="405">
        <f t="shared" si="359"/>
        <v>0</v>
      </c>
      <c r="W1117" s="405">
        <f t="shared" si="359"/>
        <v>0</v>
      </c>
      <c r="X1117" s="405">
        <f t="shared" si="359"/>
        <v>0</v>
      </c>
      <c r="Y1117" s="405">
        <f t="shared" si="359"/>
        <v>0</v>
      </c>
      <c r="Z1117" s="405">
        <f t="shared" si="359"/>
        <v>0</v>
      </c>
      <c r="AA1117" s="405">
        <f t="shared" si="359"/>
        <v>0</v>
      </c>
      <c r="AB1117" s="403">
        <f t="shared" si="359"/>
        <v>0</v>
      </c>
      <c r="AC1117" s="407">
        <f t="shared" si="359"/>
        <v>0</v>
      </c>
      <c r="AD1117" s="1743"/>
      <c r="AE1117" s="1083"/>
      <c r="AF1117" s="855"/>
      <c r="AG1117" s="528"/>
      <c r="AH1117" s="521"/>
      <c r="AI1117" s="521"/>
      <c r="AJ1117" s="521"/>
      <c r="AK1117" s="521"/>
      <c r="AL1117" s="521"/>
      <c r="AM1117" s="521"/>
      <c r="AN1117" s="521"/>
      <c r="AO1117" s="521"/>
      <c r="AP1117" s="521"/>
      <c r="AQ1117" s="521"/>
      <c r="AR1117" s="521"/>
      <c r="AS1117" s="521"/>
      <c r="AT1117" s="521"/>
      <c r="AU1117" s="521"/>
      <c r="AV1117" s="521"/>
      <c r="AW1117" s="521"/>
      <c r="AX1117" s="521"/>
      <c r="AY1117" s="521"/>
      <c r="AZ1117" s="521"/>
      <c r="BA1117" s="521"/>
      <c r="BB1117" s="521"/>
      <c r="BC1117" s="521"/>
      <c r="BD1117" s="521"/>
      <c r="BE1117" s="521"/>
      <c r="BF1117" s="521"/>
      <c r="BG1117" s="521"/>
      <c r="BH1117" s="521"/>
      <c r="BI1117" s="521"/>
      <c r="BJ1117" s="521"/>
      <c r="BK1117" s="521"/>
      <c r="BL1117" s="521"/>
      <c r="BM1117" s="521"/>
      <c r="BN1117" s="521"/>
      <c r="BO1117" s="521"/>
      <c r="BP1117" s="521"/>
      <c r="BQ1117" s="521"/>
      <c r="BR1117" s="521"/>
      <c r="BS1117" s="521"/>
      <c r="BT1117" s="521"/>
      <c r="BU1117" s="521"/>
      <c r="BV1117" s="521"/>
      <c r="BW1117" s="521"/>
      <c r="BX1117" s="521"/>
      <c r="BY1117" s="521"/>
      <c r="BZ1117" s="521"/>
      <c r="CA1117" s="521"/>
      <c r="CB1117" s="521"/>
      <c r="CC1117" s="521"/>
      <c r="CD1117" s="521"/>
      <c r="CE1117" s="521"/>
      <c r="CF1117" s="521"/>
      <c r="CG1117" s="521"/>
      <c r="CH1117" s="521"/>
      <c r="CI1117" s="521"/>
      <c r="CJ1117" s="521"/>
      <c r="CK1117" s="521"/>
      <c r="CL1117" s="521"/>
      <c r="CM1117" s="521"/>
      <c r="CN1117" s="521"/>
      <c r="CO1117" s="521"/>
      <c r="CP1117" s="521"/>
      <c r="CQ1117" s="521"/>
    </row>
    <row r="1118" spans="1:95" s="69" customFormat="1" ht="15" customHeight="1" outlineLevel="1" x14ac:dyDescent="0.2">
      <c r="A1118" s="11">
        <v>244</v>
      </c>
      <c r="B1118" s="294"/>
      <c r="C1118" s="289"/>
      <c r="D1118" s="311"/>
      <c r="E1118" s="311"/>
      <c r="F1118" s="880" t="str">
        <f>'2. CAD NCCF'!F1118:L1118</f>
        <v xml:space="preserve">Sovereigh &amp; central bank GS </v>
      </c>
      <c r="G1118" s="881"/>
      <c r="H1118" s="881"/>
      <c r="I1118" s="881"/>
      <c r="J1118" s="881"/>
      <c r="K1118" s="881"/>
      <c r="L1118" s="882"/>
      <c r="M1118" s="400">
        <f t="shared" ref="M1118:AB1121" si="360">M342</f>
        <v>0</v>
      </c>
      <c r="N1118" s="411">
        <f t="shared" si="360"/>
        <v>0</v>
      </c>
      <c r="O1118" s="414">
        <f t="shared" si="360"/>
        <v>0</v>
      </c>
      <c r="P1118" s="414">
        <f t="shared" si="360"/>
        <v>0</v>
      </c>
      <c r="Q1118" s="415">
        <f t="shared" si="360"/>
        <v>0</v>
      </c>
      <c r="R1118" s="411">
        <f t="shared" si="360"/>
        <v>0</v>
      </c>
      <c r="S1118" s="413">
        <f t="shared" si="360"/>
        <v>0</v>
      </c>
      <c r="T1118" s="413">
        <f t="shared" si="360"/>
        <v>0</v>
      </c>
      <c r="U1118" s="413">
        <f t="shared" si="360"/>
        <v>0</v>
      </c>
      <c r="V1118" s="413">
        <f t="shared" si="360"/>
        <v>0</v>
      </c>
      <c r="W1118" s="413">
        <f t="shared" si="360"/>
        <v>0</v>
      </c>
      <c r="X1118" s="414">
        <f t="shared" si="360"/>
        <v>0</v>
      </c>
      <c r="Y1118" s="413">
        <f t="shared" si="360"/>
        <v>0</v>
      </c>
      <c r="Z1118" s="413">
        <f t="shared" si="360"/>
        <v>0</v>
      </c>
      <c r="AA1118" s="413">
        <f t="shared" si="360"/>
        <v>0</v>
      </c>
      <c r="AB1118" s="413">
        <f t="shared" si="360"/>
        <v>0</v>
      </c>
      <c r="AC1118" s="400">
        <f t="shared" ref="AC1118:AC1121" si="361">M1118-SUM(N1118:AB1118)</f>
        <v>0</v>
      </c>
      <c r="AD1118" s="1743"/>
      <c r="AE1118" s="1083"/>
      <c r="AF1118" s="855"/>
      <c r="AG1118" s="528"/>
      <c r="AH1118" s="521"/>
      <c r="AI1118" s="521"/>
      <c r="AJ1118" s="521"/>
      <c r="AK1118" s="521"/>
      <c r="AL1118" s="521"/>
      <c r="AM1118" s="521"/>
      <c r="AN1118" s="521"/>
      <c r="AO1118" s="521"/>
      <c r="AP1118" s="521"/>
      <c r="AQ1118" s="521"/>
      <c r="AR1118" s="521"/>
      <c r="AS1118" s="521"/>
      <c r="AT1118" s="521"/>
      <c r="AU1118" s="521"/>
      <c r="AV1118" s="521"/>
      <c r="AW1118" s="521"/>
      <c r="AX1118" s="521"/>
      <c r="AY1118" s="521"/>
      <c r="AZ1118" s="521"/>
      <c r="BA1118" s="521"/>
      <c r="BB1118" s="521"/>
      <c r="BC1118" s="521"/>
      <c r="BD1118" s="521"/>
      <c r="BE1118" s="521"/>
      <c r="BF1118" s="521"/>
      <c r="BG1118" s="521"/>
      <c r="BH1118" s="521"/>
      <c r="BI1118" s="521"/>
      <c r="BJ1118" s="521"/>
      <c r="BK1118" s="521"/>
      <c r="BL1118" s="521"/>
      <c r="BM1118" s="521"/>
      <c r="BN1118" s="521"/>
      <c r="BO1118" s="521"/>
      <c r="BP1118" s="521"/>
      <c r="BQ1118" s="521"/>
      <c r="BR1118" s="521"/>
      <c r="BS1118" s="521"/>
      <c r="BT1118" s="521"/>
      <c r="BU1118" s="521"/>
      <c r="BV1118" s="521"/>
      <c r="BW1118" s="521"/>
      <c r="BX1118" s="521"/>
      <c r="BY1118" s="521"/>
      <c r="BZ1118" s="521"/>
      <c r="CA1118" s="521"/>
      <c r="CB1118" s="521"/>
      <c r="CC1118" s="521"/>
      <c r="CD1118" s="521"/>
      <c r="CE1118" s="521"/>
      <c r="CF1118" s="521"/>
      <c r="CG1118" s="521"/>
      <c r="CH1118" s="521"/>
      <c r="CI1118" s="521"/>
      <c r="CJ1118" s="521"/>
      <c r="CK1118" s="521"/>
      <c r="CL1118" s="521"/>
      <c r="CM1118" s="521"/>
      <c r="CN1118" s="521"/>
      <c r="CO1118" s="521"/>
      <c r="CP1118" s="521"/>
      <c r="CQ1118" s="521"/>
    </row>
    <row r="1119" spans="1:95" s="69" customFormat="1" ht="15" customHeight="1" outlineLevel="1" x14ac:dyDescent="0.2">
      <c r="A1119" s="11">
        <v>245</v>
      </c>
      <c r="B1119" s="294"/>
      <c r="C1119" s="289"/>
      <c r="D1119" s="260"/>
      <c r="E1119" s="260"/>
      <c r="F1119" s="880" t="str">
        <f>'2. CAD NCCF'!F1119:L1119</f>
        <v>State, provincial &amp; agency GS</v>
      </c>
      <c r="G1119" s="881"/>
      <c r="H1119" s="881"/>
      <c r="I1119" s="881"/>
      <c r="J1119" s="881"/>
      <c r="K1119" s="881"/>
      <c r="L1119" s="882"/>
      <c r="M1119" s="400">
        <f t="shared" si="360"/>
        <v>0</v>
      </c>
      <c r="N1119" s="411">
        <f t="shared" si="360"/>
        <v>0</v>
      </c>
      <c r="O1119" s="414">
        <f t="shared" si="360"/>
        <v>0</v>
      </c>
      <c r="P1119" s="414">
        <f t="shared" si="360"/>
        <v>0</v>
      </c>
      <c r="Q1119" s="415">
        <f t="shared" si="360"/>
        <v>0</v>
      </c>
      <c r="R1119" s="411">
        <f t="shared" si="360"/>
        <v>0</v>
      </c>
      <c r="S1119" s="413">
        <f t="shared" si="360"/>
        <v>0</v>
      </c>
      <c r="T1119" s="413">
        <f t="shared" si="360"/>
        <v>0</v>
      </c>
      <c r="U1119" s="413">
        <f t="shared" si="360"/>
        <v>0</v>
      </c>
      <c r="V1119" s="413">
        <f t="shared" si="360"/>
        <v>0</v>
      </c>
      <c r="W1119" s="413">
        <f t="shared" si="360"/>
        <v>0</v>
      </c>
      <c r="X1119" s="414">
        <f t="shared" si="360"/>
        <v>0</v>
      </c>
      <c r="Y1119" s="413">
        <f t="shared" si="360"/>
        <v>0</v>
      </c>
      <c r="Z1119" s="413">
        <f t="shared" si="360"/>
        <v>0</v>
      </c>
      <c r="AA1119" s="413">
        <f t="shared" si="360"/>
        <v>0</v>
      </c>
      <c r="AB1119" s="413">
        <f t="shared" si="360"/>
        <v>0</v>
      </c>
      <c r="AC1119" s="400">
        <f t="shared" si="361"/>
        <v>0</v>
      </c>
      <c r="AD1119" s="1743"/>
      <c r="AE1119" s="1083"/>
      <c r="AF1119" s="855"/>
      <c r="AG1119" s="528"/>
      <c r="AH1119" s="521"/>
      <c r="AI1119" s="521"/>
      <c r="AJ1119" s="521"/>
      <c r="AK1119" s="521"/>
      <c r="AL1119" s="521"/>
      <c r="AM1119" s="521"/>
      <c r="AN1119" s="521"/>
      <c r="AO1119" s="521"/>
      <c r="AP1119" s="521"/>
      <c r="AQ1119" s="521"/>
      <c r="AR1119" s="521"/>
      <c r="AS1119" s="521"/>
      <c r="AT1119" s="521"/>
      <c r="AU1119" s="521"/>
      <c r="AV1119" s="521"/>
      <c r="AW1119" s="521"/>
      <c r="AX1119" s="521"/>
      <c r="AY1119" s="521"/>
      <c r="AZ1119" s="521"/>
      <c r="BA1119" s="521"/>
      <c r="BB1119" s="521"/>
      <c r="BC1119" s="521"/>
      <c r="BD1119" s="521"/>
      <c r="BE1119" s="521"/>
      <c r="BF1119" s="521"/>
      <c r="BG1119" s="521"/>
      <c r="BH1119" s="521"/>
      <c r="BI1119" s="521"/>
      <c r="BJ1119" s="521"/>
      <c r="BK1119" s="521"/>
      <c r="BL1119" s="521"/>
      <c r="BM1119" s="521"/>
      <c r="BN1119" s="521"/>
      <c r="BO1119" s="521"/>
      <c r="BP1119" s="521"/>
      <c r="BQ1119" s="521"/>
      <c r="BR1119" s="521"/>
      <c r="BS1119" s="521"/>
      <c r="BT1119" s="521"/>
      <c r="BU1119" s="521"/>
      <c r="BV1119" s="521"/>
      <c r="BW1119" s="521"/>
      <c r="BX1119" s="521"/>
      <c r="BY1119" s="521"/>
      <c r="BZ1119" s="521"/>
      <c r="CA1119" s="521"/>
      <c r="CB1119" s="521"/>
      <c r="CC1119" s="521"/>
      <c r="CD1119" s="521"/>
      <c r="CE1119" s="521"/>
      <c r="CF1119" s="521"/>
      <c r="CG1119" s="521"/>
      <c r="CH1119" s="521"/>
      <c r="CI1119" s="521"/>
      <c r="CJ1119" s="521"/>
      <c r="CK1119" s="521"/>
      <c r="CL1119" s="521"/>
      <c r="CM1119" s="521"/>
      <c r="CN1119" s="521"/>
      <c r="CO1119" s="521"/>
      <c r="CP1119" s="521"/>
      <c r="CQ1119" s="521"/>
    </row>
    <row r="1120" spans="1:95" s="69" customFormat="1" ht="15" customHeight="1" outlineLevel="1" x14ac:dyDescent="0.2">
      <c r="A1120" s="11">
        <v>246</v>
      </c>
      <c r="B1120" s="294"/>
      <c r="C1120" s="289"/>
      <c r="D1120" s="260"/>
      <c r="E1120" s="260"/>
      <c r="F1120" s="880" t="str">
        <f>'2. CAD NCCF'!F1120:L1120</f>
        <v>State municipal GS</v>
      </c>
      <c r="G1120" s="881"/>
      <c r="H1120" s="881"/>
      <c r="I1120" s="881"/>
      <c r="J1120" s="881"/>
      <c r="K1120" s="881"/>
      <c r="L1120" s="882"/>
      <c r="M1120" s="400">
        <f t="shared" si="360"/>
        <v>0</v>
      </c>
      <c r="N1120" s="411">
        <f t="shared" si="360"/>
        <v>0</v>
      </c>
      <c r="O1120" s="414">
        <f t="shared" si="360"/>
        <v>0</v>
      </c>
      <c r="P1120" s="414">
        <f t="shared" si="360"/>
        <v>0</v>
      </c>
      <c r="Q1120" s="415">
        <f t="shared" si="360"/>
        <v>0</v>
      </c>
      <c r="R1120" s="411">
        <f t="shared" si="360"/>
        <v>0</v>
      </c>
      <c r="S1120" s="413">
        <f t="shared" si="360"/>
        <v>0</v>
      </c>
      <c r="T1120" s="413">
        <f t="shared" si="360"/>
        <v>0</v>
      </c>
      <c r="U1120" s="413">
        <f t="shared" si="360"/>
        <v>0</v>
      </c>
      <c r="V1120" s="413">
        <f t="shared" si="360"/>
        <v>0</v>
      </c>
      <c r="W1120" s="413">
        <f t="shared" si="360"/>
        <v>0</v>
      </c>
      <c r="X1120" s="414">
        <f t="shared" si="360"/>
        <v>0</v>
      </c>
      <c r="Y1120" s="413">
        <f t="shared" si="360"/>
        <v>0</v>
      </c>
      <c r="Z1120" s="413">
        <f t="shared" si="360"/>
        <v>0</v>
      </c>
      <c r="AA1120" s="413">
        <f t="shared" si="360"/>
        <v>0</v>
      </c>
      <c r="AB1120" s="413">
        <f t="shared" si="360"/>
        <v>0</v>
      </c>
      <c r="AC1120" s="400">
        <f t="shared" si="361"/>
        <v>0</v>
      </c>
      <c r="AD1120" s="1743"/>
      <c r="AE1120" s="1083"/>
      <c r="AF1120" s="855"/>
      <c r="AG1120" s="528"/>
      <c r="AH1120" s="521"/>
      <c r="AI1120" s="521"/>
      <c r="AJ1120" s="521"/>
      <c r="AK1120" s="521"/>
      <c r="AL1120" s="521"/>
      <c r="AM1120" s="521"/>
      <c r="AN1120" s="521"/>
      <c r="AO1120" s="521"/>
      <c r="AP1120" s="521"/>
      <c r="AQ1120" s="521"/>
      <c r="AR1120" s="521"/>
      <c r="AS1120" s="521"/>
      <c r="AT1120" s="521"/>
      <c r="AU1120" s="521"/>
      <c r="AV1120" s="521"/>
      <c r="AW1120" s="521"/>
      <c r="AX1120" s="521"/>
      <c r="AY1120" s="521"/>
      <c r="AZ1120" s="521"/>
      <c r="BA1120" s="521"/>
      <c r="BB1120" s="521"/>
      <c r="BC1120" s="521"/>
      <c r="BD1120" s="521"/>
      <c r="BE1120" s="521"/>
      <c r="BF1120" s="521"/>
      <c r="BG1120" s="521"/>
      <c r="BH1120" s="521"/>
      <c r="BI1120" s="521"/>
      <c r="BJ1120" s="521"/>
      <c r="BK1120" s="521"/>
      <c r="BL1120" s="521"/>
      <c r="BM1120" s="521"/>
      <c r="BN1120" s="521"/>
      <c r="BO1120" s="521"/>
      <c r="BP1120" s="521"/>
      <c r="BQ1120" s="521"/>
      <c r="BR1120" s="521"/>
      <c r="BS1120" s="521"/>
      <c r="BT1120" s="521"/>
      <c r="BU1120" s="521"/>
      <c r="BV1120" s="521"/>
      <c r="BW1120" s="521"/>
      <c r="BX1120" s="521"/>
      <c r="BY1120" s="521"/>
      <c r="BZ1120" s="521"/>
      <c r="CA1120" s="521"/>
      <c r="CB1120" s="521"/>
      <c r="CC1120" s="521"/>
      <c r="CD1120" s="521"/>
      <c r="CE1120" s="521"/>
      <c r="CF1120" s="521"/>
      <c r="CG1120" s="521"/>
      <c r="CH1120" s="521"/>
      <c r="CI1120" s="521"/>
      <c r="CJ1120" s="521"/>
      <c r="CK1120" s="521"/>
      <c r="CL1120" s="521"/>
      <c r="CM1120" s="521"/>
      <c r="CN1120" s="521"/>
      <c r="CO1120" s="521"/>
      <c r="CP1120" s="521"/>
      <c r="CQ1120" s="521"/>
    </row>
    <row r="1121" spans="1:95" s="69" customFormat="1" ht="15" customHeight="1" outlineLevel="1" x14ac:dyDescent="0.2">
      <c r="A1121" s="11">
        <v>247</v>
      </c>
      <c r="B1121" s="294"/>
      <c r="C1121" s="289"/>
      <c r="D1121" s="292"/>
      <c r="E1121" s="292"/>
      <c r="F1121" s="880" t="str">
        <f>'2. CAD NCCF'!F1121:L1121</f>
        <v>Supranational and multilateral development bank GS</v>
      </c>
      <c r="G1121" s="881"/>
      <c r="H1121" s="881"/>
      <c r="I1121" s="881"/>
      <c r="J1121" s="881"/>
      <c r="K1121" s="881"/>
      <c r="L1121" s="882"/>
      <c r="M1121" s="400">
        <f t="shared" si="360"/>
        <v>0</v>
      </c>
      <c r="N1121" s="411">
        <f t="shared" si="360"/>
        <v>0</v>
      </c>
      <c r="O1121" s="414">
        <f t="shared" si="360"/>
        <v>0</v>
      </c>
      <c r="P1121" s="414">
        <f t="shared" si="360"/>
        <v>0</v>
      </c>
      <c r="Q1121" s="415">
        <f t="shared" si="360"/>
        <v>0</v>
      </c>
      <c r="R1121" s="411">
        <f t="shared" si="360"/>
        <v>0</v>
      </c>
      <c r="S1121" s="413">
        <f t="shared" si="360"/>
        <v>0</v>
      </c>
      <c r="T1121" s="413">
        <f t="shared" si="360"/>
        <v>0</v>
      </c>
      <c r="U1121" s="413">
        <f t="shared" si="360"/>
        <v>0</v>
      </c>
      <c r="V1121" s="413">
        <f t="shared" si="360"/>
        <v>0</v>
      </c>
      <c r="W1121" s="413">
        <f t="shared" si="360"/>
        <v>0</v>
      </c>
      <c r="X1121" s="414">
        <f t="shared" si="360"/>
        <v>0</v>
      </c>
      <c r="Y1121" s="413">
        <f t="shared" si="360"/>
        <v>0</v>
      </c>
      <c r="Z1121" s="413">
        <f t="shared" si="360"/>
        <v>0</v>
      </c>
      <c r="AA1121" s="413">
        <f t="shared" si="360"/>
        <v>0</v>
      </c>
      <c r="AB1121" s="413">
        <f t="shared" si="360"/>
        <v>0</v>
      </c>
      <c r="AC1121" s="400">
        <f t="shared" si="361"/>
        <v>0</v>
      </c>
      <c r="AD1121" s="1744"/>
      <c r="AE1121" s="858"/>
      <c r="AF1121" s="858"/>
      <c r="AG1121" s="528"/>
      <c r="AH1121" s="521"/>
      <c r="AI1121" s="521"/>
      <c r="AJ1121" s="521"/>
      <c r="AK1121" s="521"/>
      <c r="AL1121" s="521"/>
      <c r="AM1121" s="521"/>
      <c r="AN1121" s="521"/>
      <c r="AO1121" s="521"/>
      <c r="AP1121" s="521"/>
      <c r="AQ1121" s="521"/>
      <c r="AR1121" s="521"/>
      <c r="AS1121" s="521"/>
      <c r="AT1121" s="521"/>
      <c r="AU1121" s="521"/>
      <c r="AV1121" s="521"/>
      <c r="AW1121" s="521"/>
      <c r="AX1121" s="521"/>
      <c r="AY1121" s="521"/>
      <c r="AZ1121" s="521"/>
      <c r="BA1121" s="521"/>
      <c r="BB1121" s="521"/>
      <c r="BC1121" s="521"/>
      <c r="BD1121" s="521"/>
      <c r="BE1121" s="521"/>
      <c r="BF1121" s="521"/>
      <c r="BG1121" s="521"/>
      <c r="BH1121" s="521"/>
      <c r="BI1121" s="521"/>
      <c r="BJ1121" s="521"/>
      <c r="BK1121" s="521"/>
      <c r="BL1121" s="521"/>
      <c r="BM1121" s="521"/>
      <c r="BN1121" s="521"/>
      <c r="BO1121" s="521"/>
      <c r="BP1121" s="521"/>
      <c r="BQ1121" s="521"/>
      <c r="BR1121" s="521"/>
      <c r="BS1121" s="521"/>
      <c r="BT1121" s="521"/>
      <c r="BU1121" s="521"/>
      <c r="BV1121" s="521"/>
      <c r="BW1121" s="521"/>
      <c r="BX1121" s="521"/>
      <c r="BY1121" s="521"/>
      <c r="BZ1121" s="521"/>
      <c r="CA1121" s="521"/>
      <c r="CB1121" s="521"/>
      <c r="CC1121" s="521"/>
      <c r="CD1121" s="521"/>
      <c r="CE1121" s="521"/>
      <c r="CF1121" s="521"/>
      <c r="CG1121" s="521"/>
      <c r="CH1121" s="521"/>
      <c r="CI1121" s="521"/>
      <c r="CJ1121" s="521"/>
      <c r="CK1121" s="521"/>
      <c r="CL1121" s="521"/>
      <c r="CM1121" s="521"/>
      <c r="CN1121" s="521"/>
      <c r="CO1121" s="521"/>
      <c r="CP1121" s="521"/>
      <c r="CQ1121" s="521"/>
    </row>
    <row r="1122" spans="1:95" s="69" customFormat="1" ht="15" customHeight="1" outlineLevel="1" x14ac:dyDescent="0.2">
      <c r="A1122" s="11">
        <v>129</v>
      </c>
      <c r="B1122" s="294"/>
      <c r="C1122" s="292"/>
      <c r="D1122" s="868" t="str">
        <f>'2. CAD NCCF'!D1122:AF1122</f>
        <v>Mortgage backed securities (MBS)</v>
      </c>
      <c r="E1122" s="869"/>
      <c r="F1122" s="869"/>
      <c r="G1122" s="869"/>
      <c r="H1122" s="869"/>
      <c r="I1122" s="869"/>
      <c r="J1122" s="869"/>
      <c r="K1122" s="869"/>
      <c r="L1122" s="869"/>
      <c r="M1122" s="869"/>
      <c r="N1122" s="869"/>
      <c r="O1122" s="869"/>
      <c r="P1122" s="869"/>
      <c r="Q1122" s="869"/>
      <c r="R1122" s="869"/>
      <c r="S1122" s="869"/>
      <c r="T1122" s="869"/>
      <c r="U1122" s="869"/>
      <c r="V1122" s="869"/>
      <c r="W1122" s="869"/>
      <c r="X1122" s="869"/>
      <c r="Y1122" s="869"/>
      <c r="Z1122" s="869"/>
      <c r="AA1122" s="869"/>
      <c r="AB1122" s="869"/>
      <c r="AC1122" s="869"/>
      <c r="AD1122" s="869"/>
      <c r="AE1122" s="869"/>
      <c r="AF1122" s="869"/>
      <c r="AG1122" s="528"/>
      <c r="AH1122" s="521"/>
      <c r="AI1122" s="521"/>
      <c r="AJ1122" s="521"/>
      <c r="AK1122" s="521"/>
      <c r="AL1122" s="521"/>
      <c r="AM1122" s="521"/>
      <c r="AN1122" s="521"/>
      <c r="AO1122" s="521"/>
      <c r="AP1122" s="521"/>
      <c r="AQ1122" s="521"/>
      <c r="AR1122" s="521"/>
      <c r="AS1122" s="521"/>
      <c r="AT1122" s="521"/>
      <c r="AU1122" s="521"/>
      <c r="AV1122" s="521"/>
      <c r="AW1122" s="521"/>
      <c r="AX1122" s="521"/>
      <c r="AY1122" s="521"/>
      <c r="AZ1122" s="521"/>
      <c r="BA1122" s="521"/>
      <c r="BB1122" s="521"/>
      <c r="BC1122" s="521"/>
      <c r="BD1122" s="521"/>
      <c r="BE1122" s="521"/>
      <c r="BF1122" s="521"/>
      <c r="BG1122" s="521"/>
      <c r="BH1122" s="521"/>
      <c r="BI1122" s="521"/>
      <c r="BJ1122" s="521"/>
      <c r="BK1122" s="521"/>
      <c r="BL1122" s="521"/>
      <c r="BM1122" s="521"/>
      <c r="BN1122" s="521"/>
      <c r="BO1122" s="521"/>
      <c r="BP1122" s="521"/>
      <c r="BQ1122" s="521"/>
      <c r="BR1122" s="521"/>
      <c r="BS1122" s="521"/>
      <c r="BT1122" s="521"/>
      <c r="BU1122" s="521"/>
      <c r="BV1122" s="521"/>
      <c r="BW1122" s="521"/>
      <c r="BX1122" s="521"/>
      <c r="BY1122" s="521"/>
      <c r="BZ1122" s="521"/>
      <c r="CA1122" s="521"/>
      <c r="CB1122" s="521"/>
      <c r="CC1122" s="521"/>
      <c r="CD1122" s="521"/>
      <c r="CE1122" s="521"/>
      <c r="CF1122" s="521"/>
      <c r="CG1122" s="521"/>
      <c r="CH1122" s="521"/>
      <c r="CI1122" s="521"/>
      <c r="CJ1122" s="521"/>
      <c r="CK1122" s="521"/>
      <c r="CL1122" s="521"/>
      <c r="CM1122" s="521"/>
      <c r="CN1122" s="521"/>
      <c r="CO1122" s="521"/>
      <c r="CP1122" s="521"/>
      <c r="CQ1122" s="521"/>
    </row>
    <row r="1123" spans="1:95" s="69" customFormat="1" ht="15" customHeight="1" outlineLevel="1" x14ac:dyDescent="0.2">
      <c r="A1123" s="11">
        <v>130</v>
      </c>
      <c r="B1123" s="294"/>
      <c r="C1123" s="292"/>
      <c r="D1123" s="292"/>
      <c r="E1123" s="933" t="str">
        <f>'2. CAD NCCF'!E1123:L1123</f>
        <v>Agency MBS</v>
      </c>
      <c r="F1123" s="934"/>
      <c r="G1123" s="934"/>
      <c r="H1123" s="934"/>
      <c r="I1123" s="934"/>
      <c r="J1123" s="934"/>
      <c r="K1123" s="934"/>
      <c r="L1123" s="935"/>
      <c r="M1123" s="399">
        <f>SUBTOTAL(9,M1124:M1126)</f>
        <v>0</v>
      </c>
      <c r="N1123" s="402">
        <f t="shared" ref="N1123:AC1123" si="362">SUBTOTAL(9,N1124:N1126)</f>
        <v>0</v>
      </c>
      <c r="O1123" s="406">
        <f t="shared" si="362"/>
        <v>0</v>
      </c>
      <c r="P1123" s="405">
        <f t="shared" si="362"/>
        <v>0</v>
      </c>
      <c r="Q1123" s="407">
        <f t="shared" si="362"/>
        <v>0</v>
      </c>
      <c r="R1123" s="402">
        <f t="shared" si="362"/>
        <v>0</v>
      </c>
      <c r="S1123" s="406">
        <f t="shared" si="362"/>
        <v>0</v>
      </c>
      <c r="T1123" s="405">
        <f t="shared" si="362"/>
        <v>0</v>
      </c>
      <c r="U1123" s="405">
        <f t="shared" si="362"/>
        <v>0</v>
      </c>
      <c r="V1123" s="405">
        <f t="shared" si="362"/>
        <v>0</v>
      </c>
      <c r="W1123" s="405">
        <f t="shared" si="362"/>
        <v>0</v>
      </c>
      <c r="X1123" s="405">
        <f t="shared" si="362"/>
        <v>0</v>
      </c>
      <c r="Y1123" s="405">
        <f t="shared" si="362"/>
        <v>0</v>
      </c>
      <c r="Z1123" s="405">
        <f t="shared" si="362"/>
        <v>0</v>
      </c>
      <c r="AA1123" s="405">
        <f t="shared" si="362"/>
        <v>0</v>
      </c>
      <c r="AB1123" s="403">
        <f t="shared" si="362"/>
        <v>0</v>
      </c>
      <c r="AC1123" s="407">
        <f t="shared" si="362"/>
        <v>0</v>
      </c>
      <c r="AD1123" s="1786"/>
      <c r="AE1123" s="852"/>
      <c r="AF1123" s="852"/>
      <c r="AG1123" s="528"/>
      <c r="AH1123" s="521"/>
      <c r="AI1123" s="521"/>
      <c r="AJ1123" s="521"/>
      <c r="AK1123" s="521"/>
      <c r="AL1123" s="521"/>
      <c r="AM1123" s="521"/>
      <c r="AN1123" s="521"/>
      <c r="AO1123" s="521"/>
      <c r="AP1123" s="521"/>
      <c r="AQ1123" s="521"/>
      <c r="AR1123" s="521"/>
      <c r="AS1123" s="521"/>
      <c r="AT1123" s="521"/>
      <c r="AU1123" s="521"/>
      <c r="AV1123" s="521"/>
      <c r="AW1123" s="521"/>
      <c r="AX1123" s="521"/>
      <c r="AY1123" s="521"/>
      <c r="AZ1123" s="521"/>
      <c r="BA1123" s="521"/>
      <c r="BB1123" s="521"/>
      <c r="BC1123" s="521"/>
      <c r="BD1123" s="521"/>
      <c r="BE1123" s="521"/>
      <c r="BF1123" s="521"/>
      <c r="BG1123" s="521"/>
      <c r="BH1123" s="521"/>
      <c r="BI1123" s="521"/>
      <c r="BJ1123" s="521"/>
      <c r="BK1123" s="521"/>
      <c r="BL1123" s="521"/>
      <c r="BM1123" s="521"/>
      <c r="BN1123" s="521"/>
      <c r="BO1123" s="521"/>
      <c r="BP1123" s="521"/>
      <c r="BQ1123" s="521"/>
      <c r="BR1123" s="521"/>
      <c r="BS1123" s="521"/>
      <c r="BT1123" s="521"/>
      <c r="BU1123" s="521"/>
      <c r="BV1123" s="521"/>
      <c r="BW1123" s="521"/>
      <c r="BX1123" s="521"/>
      <c r="BY1123" s="521"/>
      <c r="BZ1123" s="521"/>
      <c r="CA1123" s="521"/>
      <c r="CB1123" s="521"/>
      <c r="CC1123" s="521"/>
      <c r="CD1123" s="521"/>
      <c r="CE1123" s="521"/>
      <c r="CF1123" s="521"/>
      <c r="CG1123" s="521"/>
      <c r="CH1123" s="521"/>
      <c r="CI1123" s="521"/>
      <c r="CJ1123" s="521"/>
      <c r="CK1123" s="521"/>
      <c r="CL1123" s="521"/>
      <c r="CM1123" s="521"/>
      <c r="CN1123" s="521"/>
      <c r="CO1123" s="521"/>
      <c r="CP1123" s="521"/>
      <c r="CQ1123" s="521"/>
    </row>
    <row r="1124" spans="1:95" s="69" customFormat="1" ht="15" customHeight="1" outlineLevel="1" x14ac:dyDescent="0.2">
      <c r="A1124" s="11">
        <v>131</v>
      </c>
      <c r="B1124" s="294"/>
      <c r="C1124" s="292"/>
      <c r="D1124" s="292"/>
      <c r="E1124" s="293"/>
      <c r="F1124" s="880" t="str">
        <f>'2. CAD NCCF'!F1124:L1124</f>
        <v>Agency MBS, high rated</v>
      </c>
      <c r="G1124" s="881"/>
      <c r="H1124" s="881"/>
      <c r="I1124" s="881"/>
      <c r="J1124" s="881"/>
      <c r="K1124" s="881"/>
      <c r="L1124" s="882"/>
      <c r="M1124" s="400">
        <f t="shared" ref="M1124:AB1126" si="363">M348</f>
        <v>0</v>
      </c>
      <c r="N1124" s="411">
        <f t="shared" si="363"/>
        <v>0</v>
      </c>
      <c r="O1124" s="414">
        <f t="shared" si="363"/>
        <v>0</v>
      </c>
      <c r="P1124" s="414">
        <f t="shared" si="363"/>
        <v>0</v>
      </c>
      <c r="Q1124" s="415">
        <f t="shared" si="363"/>
        <v>0</v>
      </c>
      <c r="R1124" s="411">
        <f t="shared" si="363"/>
        <v>0</v>
      </c>
      <c r="S1124" s="413">
        <f t="shared" si="363"/>
        <v>0</v>
      </c>
      <c r="T1124" s="413">
        <f t="shared" si="363"/>
        <v>0</v>
      </c>
      <c r="U1124" s="413">
        <f t="shared" si="363"/>
        <v>0</v>
      </c>
      <c r="V1124" s="413">
        <f t="shared" si="363"/>
        <v>0</v>
      </c>
      <c r="W1124" s="413">
        <f t="shared" si="363"/>
        <v>0</v>
      </c>
      <c r="X1124" s="414">
        <f t="shared" si="363"/>
        <v>0</v>
      </c>
      <c r="Y1124" s="413">
        <f t="shared" si="363"/>
        <v>0</v>
      </c>
      <c r="Z1124" s="413">
        <f t="shared" si="363"/>
        <v>0</v>
      </c>
      <c r="AA1124" s="413">
        <f t="shared" si="363"/>
        <v>0</v>
      </c>
      <c r="AB1124" s="413">
        <f t="shared" si="363"/>
        <v>0</v>
      </c>
      <c r="AC1124" s="400">
        <f t="shared" ref="AC1124:AC1126" si="364">M1124-SUM(N1124:AB1124)</f>
        <v>0</v>
      </c>
      <c r="AD1124" s="1743"/>
      <c r="AE1124" s="1083"/>
      <c r="AF1124" s="855"/>
      <c r="AG1124" s="528"/>
      <c r="AH1124" s="521"/>
      <c r="AI1124" s="521"/>
      <c r="AJ1124" s="521"/>
      <c r="AK1124" s="521"/>
      <c r="AL1124" s="521"/>
      <c r="AM1124" s="521"/>
      <c r="AN1124" s="521"/>
      <c r="AO1124" s="521"/>
      <c r="AP1124" s="521"/>
      <c r="AQ1124" s="521"/>
      <c r="AR1124" s="521"/>
      <c r="AS1124" s="521"/>
      <c r="AT1124" s="521"/>
      <c r="AU1124" s="521"/>
      <c r="AV1124" s="521"/>
      <c r="AW1124" s="521"/>
      <c r="AX1124" s="521"/>
      <c r="AY1124" s="521"/>
      <c r="AZ1124" s="521"/>
      <c r="BA1124" s="521"/>
      <c r="BB1124" s="521"/>
      <c r="BC1124" s="521"/>
      <c r="BD1124" s="521"/>
      <c r="BE1124" s="521"/>
      <c r="BF1124" s="521"/>
      <c r="BG1124" s="521"/>
      <c r="BH1124" s="521"/>
      <c r="BI1124" s="521"/>
      <c r="BJ1124" s="521"/>
      <c r="BK1124" s="521"/>
      <c r="BL1124" s="521"/>
      <c r="BM1124" s="521"/>
      <c r="BN1124" s="521"/>
      <c r="BO1124" s="521"/>
      <c r="BP1124" s="521"/>
      <c r="BQ1124" s="521"/>
      <c r="BR1124" s="521"/>
      <c r="BS1124" s="521"/>
      <c r="BT1124" s="521"/>
      <c r="BU1124" s="521"/>
      <c r="BV1124" s="521"/>
      <c r="BW1124" s="521"/>
      <c r="BX1124" s="521"/>
      <c r="BY1124" s="521"/>
      <c r="BZ1124" s="521"/>
      <c r="CA1124" s="521"/>
      <c r="CB1124" s="521"/>
      <c r="CC1124" s="521"/>
      <c r="CD1124" s="521"/>
      <c r="CE1124" s="521"/>
      <c r="CF1124" s="521"/>
      <c r="CG1124" s="521"/>
      <c r="CH1124" s="521"/>
      <c r="CI1124" s="521"/>
      <c r="CJ1124" s="521"/>
      <c r="CK1124" s="521"/>
      <c r="CL1124" s="521"/>
      <c r="CM1124" s="521"/>
      <c r="CN1124" s="521"/>
      <c r="CO1124" s="521"/>
      <c r="CP1124" s="521"/>
      <c r="CQ1124" s="521"/>
    </row>
    <row r="1125" spans="1:95" s="69" customFormat="1" ht="15" customHeight="1" outlineLevel="1" x14ac:dyDescent="0.2">
      <c r="A1125" s="11">
        <v>132</v>
      </c>
      <c r="B1125" s="294"/>
      <c r="C1125" s="292"/>
      <c r="D1125" s="292"/>
      <c r="E1125" s="293"/>
      <c r="F1125" s="880" t="str">
        <f>'2. CAD NCCF'!F1125:L1125</f>
        <v>Agency MBS, medium rated</v>
      </c>
      <c r="G1125" s="881"/>
      <c r="H1125" s="881"/>
      <c r="I1125" s="881"/>
      <c r="J1125" s="881"/>
      <c r="K1125" s="881"/>
      <c r="L1125" s="882"/>
      <c r="M1125" s="400">
        <f t="shared" si="363"/>
        <v>0</v>
      </c>
      <c r="N1125" s="411">
        <f t="shared" si="363"/>
        <v>0</v>
      </c>
      <c r="O1125" s="414">
        <f t="shared" si="363"/>
        <v>0</v>
      </c>
      <c r="P1125" s="414">
        <f t="shared" si="363"/>
        <v>0</v>
      </c>
      <c r="Q1125" s="415">
        <f t="shared" si="363"/>
        <v>0</v>
      </c>
      <c r="R1125" s="411">
        <f t="shared" si="363"/>
        <v>0</v>
      </c>
      <c r="S1125" s="413">
        <f t="shared" si="363"/>
        <v>0</v>
      </c>
      <c r="T1125" s="413">
        <f t="shared" si="363"/>
        <v>0</v>
      </c>
      <c r="U1125" s="413">
        <f t="shared" si="363"/>
        <v>0</v>
      </c>
      <c r="V1125" s="413">
        <f t="shared" si="363"/>
        <v>0</v>
      </c>
      <c r="W1125" s="413">
        <f t="shared" si="363"/>
        <v>0</v>
      </c>
      <c r="X1125" s="414">
        <f t="shared" si="363"/>
        <v>0</v>
      </c>
      <c r="Y1125" s="413">
        <f t="shared" si="363"/>
        <v>0</v>
      </c>
      <c r="Z1125" s="413">
        <f t="shared" si="363"/>
        <v>0</v>
      </c>
      <c r="AA1125" s="413">
        <f t="shared" si="363"/>
        <v>0</v>
      </c>
      <c r="AB1125" s="413">
        <f t="shared" si="363"/>
        <v>0</v>
      </c>
      <c r="AC1125" s="400">
        <f t="shared" si="364"/>
        <v>0</v>
      </c>
      <c r="AD1125" s="1743"/>
      <c r="AE1125" s="1083"/>
      <c r="AF1125" s="855"/>
      <c r="AG1125" s="528"/>
      <c r="AH1125" s="521"/>
      <c r="AI1125" s="521"/>
      <c r="AJ1125" s="521"/>
      <c r="AK1125" s="521"/>
      <c r="AL1125" s="521"/>
      <c r="AM1125" s="521"/>
      <c r="AN1125" s="521"/>
      <c r="AO1125" s="521"/>
      <c r="AP1125" s="521"/>
      <c r="AQ1125" s="521"/>
      <c r="AR1125" s="521"/>
      <c r="AS1125" s="521"/>
      <c r="AT1125" s="521"/>
      <c r="AU1125" s="521"/>
      <c r="AV1125" s="521"/>
      <c r="AW1125" s="521"/>
      <c r="AX1125" s="521"/>
      <c r="AY1125" s="521"/>
      <c r="AZ1125" s="521"/>
      <c r="BA1125" s="521"/>
      <c r="BB1125" s="521"/>
      <c r="BC1125" s="521"/>
      <c r="BD1125" s="521"/>
      <c r="BE1125" s="521"/>
      <c r="BF1125" s="521"/>
      <c r="BG1125" s="521"/>
      <c r="BH1125" s="521"/>
      <c r="BI1125" s="521"/>
      <c r="BJ1125" s="521"/>
      <c r="BK1125" s="521"/>
      <c r="BL1125" s="521"/>
      <c r="BM1125" s="521"/>
      <c r="BN1125" s="521"/>
      <c r="BO1125" s="521"/>
      <c r="BP1125" s="521"/>
      <c r="BQ1125" s="521"/>
      <c r="BR1125" s="521"/>
      <c r="BS1125" s="521"/>
      <c r="BT1125" s="521"/>
      <c r="BU1125" s="521"/>
      <c r="BV1125" s="521"/>
      <c r="BW1125" s="521"/>
      <c r="BX1125" s="521"/>
      <c r="BY1125" s="521"/>
      <c r="BZ1125" s="521"/>
      <c r="CA1125" s="521"/>
      <c r="CB1125" s="521"/>
      <c r="CC1125" s="521"/>
      <c r="CD1125" s="521"/>
      <c r="CE1125" s="521"/>
      <c r="CF1125" s="521"/>
      <c r="CG1125" s="521"/>
      <c r="CH1125" s="521"/>
      <c r="CI1125" s="521"/>
      <c r="CJ1125" s="521"/>
      <c r="CK1125" s="521"/>
      <c r="CL1125" s="521"/>
      <c r="CM1125" s="521"/>
      <c r="CN1125" s="521"/>
      <c r="CO1125" s="521"/>
      <c r="CP1125" s="521"/>
      <c r="CQ1125" s="521"/>
    </row>
    <row r="1126" spans="1:95" s="69" customFormat="1" ht="15" customHeight="1" outlineLevel="1" x14ac:dyDescent="0.2">
      <c r="A1126" s="11">
        <v>133</v>
      </c>
      <c r="B1126" s="294"/>
      <c r="C1126" s="292"/>
      <c r="D1126" s="292"/>
      <c r="E1126" s="293"/>
      <c r="F1126" s="880" t="str">
        <f>'2. CAD NCCF'!F1126:L1126</f>
        <v>Agency MBS, low or not rated</v>
      </c>
      <c r="G1126" s="881"/>
      <c r="H1126" s="881"/>
      <c r="I1126" s="881"/>
      <c r="J1126" s="881"/>
      <c r="K1126" s="881"/>
      <c r="L1126" s="882"/>
      <c r="M1126" s="400">
        <f t="shared" si="363"/>
        <v>0</v>
      </c>
      <c r="N1126" s="411">
        <f t="shared" si="363"/>
        <v>0</v>
      </c>
      <c r="O1126" s="414">
        <f t="shared" si="363"/>
        <v>0</v>
      </c>
      <c r="P1126" s="414">
        <f t="shared" si="363"/>
        <v>0</v>
      </c>
      <c r="Q1126" s="415">
        <f t="shared" si="363"/>
        <v>0</v>
      </c>
      <c r="R1126" s="411">
        <f t="shared" si="363"/>
        <v>0</v>
      </c>
      <c r="S1126" s="413">
        <f t="shared" si="363"/>
        <v>0</v>
      </c>
      <c r="T1126" s="413">
        <f t="shared" si="363"/>
        <v>0</v>
      </c>
      <c r="U1126" s="413">
        <f t="shared" si="363"/>
        <v>0</v>
      </c>
      <c r="V1126" s="413">
        <f t="shared" si="363"/>
        <v>0</v>
      </c>
      <c r="W1126" s="413">
        <f t="shared" si="363"/>
        <v>0</v>
      </c>
      <c r="X1126" s="414">
        <f t="shared" si="363"/>
        <v>0</v>
      </c>
      <c r="Y1126" s="413">
        <f t="shared" si="363"/>
        <v>0</v>
      </c>
      <c r="Z1126" s="413">
        <f t="shared" si="363"/>
        <v>0</v>
      </c>
      <c r="AA1126" s="413">
        <f t="shared" si="363"/>
        <v>0</v>
      </c>
      <c r="AB1126" s="413">
        <f t="shared" si="363"/>
        <v>0</v>
      </c>
      <c r="AC1126" s="400">
        <f t="shared" si="364"/>
        <v>0</v>
      </c>
      <c r="AD1126" s="1743"/>
      <c r="AE1126" s="1083"/>
      <c r="AF1126" s="855"/>
      <c r="AG1126" s="528"/>
      <c r="AH1126" s="521"/>
      <c r="AI1126" s="521"/>
      <c r="AJ1126" s="521"/>
      <c r="AK1126" s="521"/>
      <c r="AL1126" s="521"/>
      <c r="AM1126" s="521"/>
      <c r="AN1126" s="521"/>
      <c r="AO1126" s="521"/>
      <c r="AP1126" s="521"/>
      <c r="AQ1126" s="521"/>
      <c r="AR1126" s="521"/>
      <c r="AS1126" s="521"/>
      <c r="AT1126" s="521"/>
      <c r="AU1126" s="521"/>
      <c r="AV1126" s="521"/>
      <c r="AW1126" s="521"/>
      <c r="AX1126" s="521"/>
      <c r="AY1126" s="521"/>
      <c r="AZ1126" s="521"/>
      <c r="BA1126" s="521"/>
      <c r="BB1126" s="521"/>
      <c r="BC1126" s="521"/>
      <c r="BD1126" s="521"/>
      <c r="BE1126" s="521"/>
      <c r="BF1126" s="521"/>
      <c r="BG1126" s="521"/>
      <c r="BH1126" s="521"/>
      <c r="BI1126" s="521"/>
      <c r="BJ1126" s="521"/>
      <c r="BK1126" s="521"/>
      <c r="BL1126" s="521"/>
      <c r="BM1126" s="521"/>
      <c r="BN1126" s="521"/>
      <c r="BO1126" s="521"/>
      <c r="BP1126" s="521"/>
      <c r="BQ1126" s="521"/>
      <c r="BR1126" s="521"/>
      <c r="BS1126" s="521"/>
      <c r="BT1126" s="521"/>
      <c r="BU1126" s="521"/>
      <c r="BV1126" s="521"/>
      <c r="BW1126" s="521"/>
      <c r="BX1126" s="521"/>
      <c r="BY1126" s="521"/>
      <c r="BZ1126" s="521"/>
      <c r="CA1126" s="521"/>
      <c r="CB1126" s="521"/>
      <c r="CC1126" s="521"/>
      <c r="CD1126" s="521"/>
      <c r="CE1126" s="521"/>
      <c r="CF1126" s="521"/>
      <c r="CG1126" s="521"/>
      <c r="CH1126" s="521"/>
      <c r="CI1126" s="521"/>
      <c r="CJ1126" s="521"/>
      <c r="CK1126" s="521"/>
      <c r="CL1126" s="521"/>
      <c r="CM1126" s="521"/>
      <c r="CN1126" s="521"/>
      <c r="CO1126" s="521"/>
      <c r="CP1126" s="521"/>
      <c r="CQ1126" s="521"/>
    </row>
    <row r="1127" spans="1:95" s="69" customFormat="1" ht="15" customHeight="1" outlineLevel="1" x14ac:dyDescent="0.2">
      <c r="A1127" s="11">
        <v>134</v>
      </c>
      <c r="B1127" s="294"/>
      <c r="C1127" s="292"/>
      <c r="D1127" s="292"/>
      <c r="E1127" s="877" t="str">
        <f>'2. CAD NCCF'!E1127:L1127</f>
        <v>Non-agency commercial MBS (CMBS)</v>
      </c>
      <c r="F1127" s="878"/>
      <c r="G1127" s="878"/>
      <c r="H1127" s="878"/>
      <c r="I1127" s="878"/>
      <c r="J1127" s="878"/>
      <c r="K1127" s="878"/>
      <c r="L1127" s="879"/>
      <c r="M1127" s="399">
        <f>SUBTOTAL(9,M1128:M1130)</f>
        <v>0</v>
      </c>
      <c r="N1127" s="402">
        <f t="shared" ref="N1127:AC1127" si="365">SUBTOTAL(9,N1128:N1130)</f>
        <v>0</v>
      </c>
      <c r="O1127" s="406">
        <f t="shared" si="365"/>
        <v>0</v>
      </c>
      <c r="P1127" s="405">
        <f t="shared" si="365"/>
        <v>0</v>
      </c>
      <c r="Q1127" s="407">
        <f t="shared" si="365"/>
        <v>0</v>
      </c>
      <c r="R1127" s="402">
        <f t="shared" si="365"/>
        <v>0</v>
      </c>
      <c r="S1127" s="406">
        <f t="shared" si="365"/>
        <v>0</v>
      </c>
      <c r="T1127" s="405">
        <f t="shared" si="365"/>
        <v>0</v>
      </c>
      <c r="U1127" s="405">
        <f t="shared" si="365"/>
        <v>0</v>
      </c>
      <c r="V1127" s="405">
        <f t="shared" si="365"/>
        <v>0</v>
      </c>
      <c r="W1127" s="405">
        <f t="shared" si="365"/>
        <v>0</v>
      </c>
      <c r="X1127" s="405">
        <f t="shared" si="365"/>
        <v>0</v>
      </c>
      <c r="Y1127" s="405">
        <f t="shared" si="365"/>
        <v>0</v>
      </c>
      <c r="Z1127" s="405">
        <f t="shared" si="365"/>
        <v>0</v>
      </c>
      <c r="AA1127" s="405">
        <f t="shared" si="365"/>
        <v>0</v>
      </c>
      <c r="AB1127" s="403">
        <f t="shared" si="365"/>
        <v>0</v>
      </c>
      <c r="AC1127" s="407">
        <f t="shared" si="365"/>
        <v>0</v>
      </c>
      <c r="AD1127" s="1743"/>
      <c r="AE1127" s="1083"/>
      <c r="AF1127" s="855"/>
      <c r="AG1127" s="528"/>
      <c r="AH1127" s="521"/>
      <c r="AI1127" s="521"/>
      <c r="AJ1127" s="521"/>
      <c r="AK1127" s="521"/>
      <c r="AL1127" s="521"/>
      <c r="AM1127" s="521"/>
      <c r="AN1127" s="521"/>
      <c r="AO1127" s="521"/>
      <c r="AP1127" s="521"/>
      <c r="AQ1127" s="521"/>
      <c r="AR1127" s="521"/>
      <c r="AS1127" s="521"/>
      <c r="AT1127" s="521"/>
      <c r="AU1127" s="521"/>
      <c r="AV1127" s="521"/>
      <c r="AW1127" s="521"/>
      <c r="AX1127" s="521"/>
      <c r="AY1127" s="521"/>
      <c r="AZ1127" s="521"/>
      <c r="BA1127" s="521"/>
      <c r="BB1127" s="521"/>
      <c r="BC1127" s="521"/>
      <c r="BD1127" s="521"/>
      <c r="BE1127" s="521"/>
      <c r="BF1127" s="521"/>
      <c r="BG1127" s="521"/>
      <c r="BH1127" s="521"/>
      <c r="BI1127" s="521"/>
      <c r="BJ1127" s="521"/>
      <c r="BK1127" s="521"/>
      <c r="BL1127" s="521"/>
      <c r="BM1127" s="521"/>
      <c r="BN1127" s="521"/>
      <c r="BO1127" s="521"/>
      <c r="BP1127" s="521"/>
      <c r="BQ1127" s="521"/>
      <c r="BR1127" s="521"/>
      <c r="BS1127" s="521"/>
      <c r="BT1127" s="521"/>
      <c r="BU1127" s="521"/>
      <c r="BV1127" s="521"/>
      <c r="BW1127" s="521"/>
      <c r="BX1127" s="521"/>
      <c r="BY1127" s="521"/>
      <c r="BZ1127" s="521"/>
      <c r="CA1127" s="521"/>
      <c r="CB1127" s="521"/>
      <c r="CC1127" s="521"/>
      <c r="CD1127" s="521"/>
      <c r="CE1127" s="521"/>
      <c r="CF1127" s="521"/>
      <c r="CG1127" s="521"/>
      <c r="CH1127" s="521"/>
      <c r="CI1127" s="521"/>
      <c r="CJ1127" s="521"/>
      <c r="CK1127" s="521"/>
      <c r="CL1127" s="521"/>
      <c r="CM1127" s="521"/>
      <c r="CN1127" s="521"/>
      <c r="CO1127" s="521"/>
      <c r="CP1127" s="521"/>
      <c r="CQ1127" s="521"/>
    </row>
    <row r="1128" spans="1:95" s="69" customFormat="1" ht="15" customHeight="1" outlineLevel="1" x14ac:dyDescent="0.2">
      <c r="A1128" s="11">
        <v>135</v>
      </c>
      <c r="B1128" s="294"/>
      <c r="C1128" s="292"/>
      <c r="D1128" s="292"/>
      <c r="E1128" s="293"/>
      <c r="F1128" s="880" t="str">
        <f>'2. CAD NCCF'!F1128:L1128</f>
        <v>Non-agency CMBS, high rated</v>
      </c>
      <c r="G1128" s="881"/>
      <c r="H1128" s="881"/>
      <c r="I1128" s="881"/>
      <c r="J1128" s="881"/>
      <c r="K1128" s="881"/>
      <c r="L1128" s="882"/>
      <c r="M1128" s="400">
        <f t="shared" ref="M1128:AB1130" si="366">M352</f>
        <v>0</v>
      </c>
      <c r="N1128" s="411">
        <f t="shared" si="366"/>
        <v>0</v>
      </c>
      <c r="O1128" s="414">
        <f t="shared" si="366"/>
        <v>0</v>
      </c>
      <c r="P1128" s="414">
        <f t="shared" si="366"/>
        <v>0</v>
      </c>
      <c r="Q1128" s="415">
        <f t="shared" si="366"/>
        <v>0</v>
      </c>
      <c r="R1128" s="411">
        <f t="shared" si="366"/>
        <v>0</v>
      </c>
      <c r="S1128" s="413">
        <f t="shared" si="366"/>
        <v>0</v>
      </c>
      <c r="T1128" s="413">
        <f t="shared" si="366"/>
        <v>0</v>
      </c>
      <c r="U1128" s="413">
        <f t="shared" si="366"/>
        <v>0</v>
      </c>
      <c r="V1128" s="413">
        <f t="shared" si="366"/>
        <v>0</v>
      </c>
      <c r="W1128" s="413">
        <f t="shared" si="366"/>
        <v>0</v>
      </c>
      <c r="X1128" s="414">
        <f t="shared" si="366"/>
        <v>0</v>
      </c>
      <c r="Y1128" s="413">
        <f t="shared" si="366"/>
        <v>0</v>
      </c>
      <c r="Z1128" s="413">
        <f t="shared" si="366"/>
        <v>0</v>
      </c>
      <c r="AA1128" s="413">
        <f t="shared" si="366"/>
        <v>0</v>
      </c>
      <c r="AB1128" s="413">
        <f t="shared" si="366"/>
        <v>0</v>
      </c>
      <c r="AC1128" s="400">
        <f t="shared" ref="AC1128:AC1130" si="367">M1128-SUM(N1128:AB1128)</f>
        <v>0</v>
      </c>
      <c r="AD1128" s="1743"/>
      <c r="AE1128" s="1083"/>
      <c r="AF1128" s="855"/>
      <c r="AG1128" s="528"/>
      <c r="AH1128" s="521"/>
      <c r="AI1128" s="521"/>
      <c r="AJ1128" s="521"/>
      <c r="AK1128" s="521"/>
      <c r="AL1128" s="521"/>
      <c r="AM1128" s="521"/>
      <c r="AN1128" s="521"/>
      <c r="AO1128" s="521"/>
      <c r="AP1128" s="521"/>
      <c r="AQ1128" s="521"/>
      <c r="AR1128" s="521"/>
      <c r="AS1128" s="521"/>
      <c r="AT1128" s="521"/>
      <c r="AU1128" s="521"/>
      <c r="AV1128" s="521"/>
      <c r="AW1128" s="521"/>
      <c r="AX1128" s="521"/>
      <c r="AY1128" s="521"/>
      <c r="AZ1128" s="521"/>
      <c r="BA1128" s="521"/>
      <c r="BB1128" s="521"/>
      <c r="BC1128" s="521"/>
      <c r="BD1128" s="521"/>
      <c r="BE1128" s="521"/>
      <c r="BF1128" s="521"/>
      <c r="BG1128" s="521"/>
      <c r="BH1128" s="521"/>
      <c r="BI1128" s="521"/>
      <c r="BJ1128" s="521"/>
      <c r="BK1128" s="521"/>
      <c r="BL1128" s="521"/>
      <c r="BM1128" s="521"/>
      <c r="BN1128" s="521"/>
      <c r="BO1128" s="521"/>
      <c r="BP1128" s="521"/>
      <c r="BQ1128" s="521"/>
      <c r="BR1128" s="521"/>
      <c r="BS1128" s="521"/>
      <c r="BT1128" s="521"/>
      <c r="BU1128" s="521"/>
      <c r="BV1128" s="521"/>
      <c r="BW1128" s="521"/>
      <c r="BX1128" s="521"/>
      <c r="BY1128" s="521"/>
      <c r="BZ1128" s="521"/>
      <c r="CA1128" s="521"/>
      <c r="CB1128" s="521"/>
      <c r="CC1128" s="521"/>
      <c r="CD1128" s="521"/>
      <c r="CE1128" s="521"/>
      <c r="CF1128" s="521"/>
      <c r="CG1128" s="521"/>
      <c r="CH1128" s="521"/>
      <c r="CI1128" s="521"/>
      <c r="CJ1128" s="521"/>
      <c r="CK1128" s="521"/>
      <c r="CL1128" s="521"/>
      <c r="CM1128" s="521"/>
      <c r="CN1128" s="521"/>
      <c r="CO1128" s="521"/>
      <c r="CP1128" s="521"/>
      <c r="CQ1128" s="521"/>
    </row>
    <row r="1129" spans="1:95" s="69" customFormat="1" ht="15" customHeight="1" outlineLevel="1" x14ac:dyDescent="0.2">
      <c r="A1129" s="11">
        <v>136</v>
      </c>
      <c r="B1129" s="294"/>
      <c r="C1129" s="292"/>
      <c r="D1129" s="292"/>
      <c r="E1129" s="293"/>
      <c r="F1129" s="880" t="str">
        <f>'2. CAD NCCF'!F1129:L1129</f>
        <v>Non-agency CMBS, medium rated</v>
      </c>
      <c r="G1129" s="881"/>
      <c r="H1129" s="881"/>
      <c r="I1129" s="881"/>
      <c r="J1129" s="881"/>
      <c r="K1129" s="881"/>
      <c r="L1129" s="882"/>
      <c r="M1129" s="400">
        <f t="shared" si="366"/>
        <v>0</v>
      </c>
      <c r="N1129" s="411">
        <f t="shared" si="366"/>
        <v>0</v>
      </c>
      <c r="O1129" s="414">
        <f t="shared" si="366"/>
        <v>0</v>
      </c>
      <c r="P1129" s="414">
        <f t="shared" si="366"/>
        <v>0</v>
      </c>
      <c r="Q1129" s="415">
        <f t="shared" si="366"/>
        <v>0</v>
      </c>
      <c r="R1129" s="411">
        <f t="shared" si="366"/>
        <v>0</v>
      </c>
      <c r="S1129" s="413">
        <f t="shared" si="366"/>
        <v>0</v>
      </c>
      <c r="T1129" s="413">
        <f t="shared" si="366"/>
        <v>0</v>
      </c>
      <c r="U1129" s="413">
        <f t="shared" si="366"/>
        <v>0</v>
      </c>
      <c r="V1129" s="413">
        <f t="shared" si="366"/>
        <v>0</v>
      </c>
      <c r="W1129" s="413">
        <f t="shared" si="366"/>
        <v>0</v>
      </c>
      <c r="X1129" s="414">
        <f t="shared" si="366"/>
        <v>0</v>
      </c>
      <c r="Y1129" s="413">
        <f t="shared" si="366"/>
        <v>0</v>
      </c>
      <c r="Z1129" s="413">
        <f t="shared" si="366"/>
        <v>0</v>
      </c>
      <c r="AA1129" s="413">
        <f t="shared" si="366"/>
        <v>0</v>
      </c>
      <c r="AB1129" s="413">
        <f t="shared" si="366"/>
        <v>0</v>
      </c>
      <c r="AC1129" s="400">
        <f t="shared" si="367"/>
        <v>0</v>
      </c>
      <c r="AD1129" s="1743"/>
      <c r="AE1129" s="1083"/>
      <c r="AF1129" s="855"/>
      <c r="AG1129" s="528"/>
      <c r="AH1129" s="521"/>
      <c r="AI1129" s="521"/>
      <c r="AJ1129" s="521"/>
      <c r="AK1129" s="521"/>
      <c r="AL1129" s="521"/>
      <c r="AM1129" s="521"/>
      <c r="AN1129" s="521"/>
      <c r="AO1129" s="521"/>
      <c r="AP1129" s="521"/>
      <c r="AQ1129" s="521"/>
      <c r="AR1129" s="521"/>
      <c r="AS1129" s="521"/>
      <c r="AT1129" s="521"/>
      <c r="AU1129" s="521"/>
      <c r="AV1129" s="521"/>
      <c r="AW1129" s="521"/>
      <c r="AX1129" s="521"/>
      <c r="AY1129" s="521"/>
      <c r="AZ1129" s="521"/>
      <c r="BA1129" s="521"/>
      <c r="BB1129" s="521"/>
      <c r="BC1129" s="521"/>
      <c r="BD1129" s="521"/>
      <c r="BE1129" s="521"/>
      <c r="BF1129" s="521"/>
      <c r="BG1129" s="521"/>
      <c r="BH1129" s="521"/>
      <c r="BI1129" s="521"/>
      <c r="BJ1129" s="521"/>
      <c r="BK1129" s="521"/>
      <c r="BL1129" s="521"/>
      <c r="BM1129" s="521"/>
      <c r="BN1129" s="521"/>
      <c r="BO1129" s="521"/>
      <c r="BP1129" s="521"/>
      <c r="BQ1129" s="521"/>
      <c r="BR1129" s="521"/>
      <c r="BS1129" s="521"/>
      <c r="BT1129" s="521"/>
      <c r="BU1129" s="521"/>
      <c r="BV1129" s="521"/>
      <c r="BW1129" s="521"/>
      <c r="BX1129" s="521"/>
      <c r="BY1129" s="521"/>
      <c r="BZ1129" s="521"/>
      <c r="CA1129" s="521"/>
      <c r="CB1129" s="521"/>
      <c r="CC1129" s="521"/>
      <c r="CD1129" s="521"/>
      <c r="CE1129" s="521"/>
      <c r="CF1129" s="521"/>
      <c r="CG1129" s="521"/>
      <c r="CH1129" s="521"/>
      <c r="CI1129" s="521"/>
      <c r="CJ1129" s="521"/>
      <c r="CK1129" s="521"/>
      <c r="CL1129" s="521"/>
      <c r="CM1129" s="521"/>
      <c r="CN1129" s="521"/>
      <c r="CO1129" s="521"/>
      <c r="CP1129" s="521"/>
      <c r="CQ1129" s="521"/>
    </row>
    <row r="1130" spans="1:95" s="69" customFormat="1" ht="15" customHeight="1" outlineLevel="1" x14ac:dyDescent="0.2">
      <c r="A1130" s="11">
        <v>137</v>
      </c>
      <c r="B1130" s="294"/>
      <c r="C1130" s="292"/>
      <c r="D1130" s="292"/>
      <c r="E1130" s="293"/>
      <c r="F1130" s="880" t="str">
        <f>'2. CAD NCCF'!F1130:L1130</f>
        <v>Non-agency CMBS, low or not rated</v>
      </c>
      <c r="G1130" s="881"/>
      <c r="H1130" s="881"/>
      <c r="I1130" s="881"/>
      <c r="J1130" s="881"/>
      <c r="K1130" s="881"/>
      <c r="L1130" s="882"/>
      <c r="M1130" s="400">
        <f t="shared" si="366"/>
        <v>0</v>
      </c>
      <c r="N1130" s="411">
        <f t="shared" si="366"/>
        <v>0</v>
      </c>
      <c r="O1130" s="414">
        <f t="shared" si="366"/>
        <v>0</v>
      </c>
      <c r="P1130" s="414">
        <f t="shared" si="366"/>
        <v>0</v>
      </c>
      <c r="Q1130" s="415">
        <f t="shared" si="366"/>
        <v>0</v>
      </c>
      <c r="R1130" s="411">
        <f t="shared" si="366"/>
        <v>0</v>
      </c>
      <c r="S1130" s="413">
        <f t="shared" si="366"/>
        <v>0</v>
      </c>
      <c r="T1130" s="413">
        <f t="shared" si="366"/>
        <v>0</v>
      </c>
      <c r="U1130" s="413">
        <f t="shared" si="366"/>
        <v>0</v>
      </c>
      <c r="V1130" s="413">
        <f t="shared" si="366"/>
        <v>0</v>
      </c>
      <c r="W1130" s="413">
        <f t="shared" si="366"/>
        <v>0</v>
      </c>
      <c r="X1130" s="414">
        <f t="shared" si="366"/>
        <v>0</v>
      </c>
      <c r="Y1130" s="413">
        <f t="shared" si="366"/>
        <v>0</v>
      </c>
      <c r="Z1130" s="413">
        <f t="shared" si="366"/>
        <v>0</v>
      </c>
      <c r="AA1130" s="413">
        <f t="shared" si="366"/>
        <v>0</v>
      </c>
      <c r="AB1130" s="413">
        <f t="shared" si="366"/>
        <v>0</v>
      </c>
      <c r="AC1130" s="400">
        <f t="shared" si="367"/>
        <v>0</v>
      </c>
      <c r="AD1130" s="1743"/>
      <c r="AE1130" s="1083"/>
      <c r="AF1130" s="855"/>
      <c r="AG1130" s="528"/>
      <c r="AH1130" s="521"/>
      <c r="AI1130" s="521"/>
      <c r="AJ1130" s="521"/>
      <c r="AK1130" s="521"/>
      <c r="AL1130" s="521"/>
      <c r="AM1130" s="521"/>
      <c r="AN1130" s="521"/>
      <c r="AO1130" s="521"/>
      <c r="AP1130" s="521"/>
      <c r="AQ1130" s="521"/>
      <c r="AR1130" s="521"/>
      <c r="AS1130" s="521"/>
      <c r="AT1130" s="521"/>
      <c r="AU1130" s="521"/>
      <c r="AV1130" s="521"/>
      <c r="AW1130" s="521"/>
      <c r="AX1130" s="521"/>
      <c r="AY1130" s="521"/>
      <c r="AZ1130" s="521"/>
      <c r="BA1130" s="521"/>
      <c r="BB1130" s="521"/>
      <c r="BC1130" s="521"/>
      <c r="BD1130" s="521"/>
      <c r="BE1130" s="521"/>
      <c r="BF1130" s="521"/>
      <c r="BG1130" s="521"/>
      <c r="BH1130" s="521"/>
      <c r="BI1130" s="521"/>
      <c r="BJ1130" s="521"/>
      <c r="BK1130" s="521"/>
      <c r="BL1130" s="521"/>
      <c r="BM1130" s="521"/>
      <c r="BN1130" s="521"/>
      <c r="BO1130" s="521"/>
      <c r="BP1130" s="521"/>
      <c r="BQ1130" s="521"/>
      <c r="BR1130" s="521"/>
      <c r="BS1130" s="521"/>
      <c r="BT1130" s="521"/>
      <c r="BU1130" s="521"/>
      <c r="BV1130" s="521"/>
      <c r="BW1130" s="521"/>
      <c r="BX1130" s="521"/>
      <c r="BY1130" s="521"/>
      <c r="BZ1130" s="521"/>
      <c r="CA1130" s="521"/>
      <c r="CB1130" s="521"/>
      <c r="CC1130" s="521"/>
      <c r="CD1130" s="521"/>
      <c r="CE1130" s="521"/>
      <c r="CF1130" s="521"/>
      <c r="CG1130" s="521"/>
      <c r="CH1130" s="521"/>
      <c r="CI1130" s="521"/>
      <c r="CJ1130" s="521"/>
      <c r="CK1130" s="521"/>
      <c r="CL1130" s="521"/>
      <c r="CM1130" s="521"/>
      <c r="CN1130" s="521"/>
      <c r="CO1130" s="521"/>
      <c r="CP1130" s="521"/>
      <c r="CQ1130" s="521"/>
    </row>
    <row r="1131" spans="1:95" s="69" customFormat="1" ht="15" customHeight="1" outlineLevel="1" x14ac:dyDescent="0.2">
      <c r="A1131" s="11">
        <v>138</v>
      </c>
      <c r="B1131" s="294"/>
      <c r="C1131" s="292"/>
      <c r="D1131" s="292"/>
      <c r="E1131" s="877" t="str">
        <f>'2. CAD NCCF'!E1131:L1131</f>
        <v>Non-agency residential MBS (RMBS)</v>
      </c>
      <c r="F1131" s="878"/>
      <c r="G1131" s="878"/>
      <c r="H1131" s="878"/>
      <c r="I1131" s="878"/>
      <c r="J1131" s="878"/>
      <c r="K1131" s="878"/>
      <c r="L1131" s="879"/>
      <c r="M1131" s="399">
        <f>SUBTOTAL(9,M1132:M1134)</f>
        <v>0</v>
      </c>
      <c r="N1131" s="402">
        <f t="shared" ref="N1131:AB1131" si="368">SUBTOTAL(9,N1132:N1135)</f>
        <v>0</v>
      </c>
      <c r="O1131" s="406">
        <f t="shared" si="368"/>
        <v>0</v>
      </c>
      <c r="P1131" s="405">
        <f t="shared" si="368"/>
        <v>0</v>
      </c>
      <c r="Q1131" s="407">
        <f t="shared" si="368"/>
        <v>0</v>
      </c>
      <c r="R1131" s="402">
        <f t="shared" si="368"/>
        <v>0</v>
      </c>
      <c r="S1131" s="406">
        <f t="shared" si="368"/>
        <v>0</v>
      </c>
      <c r="T1131" s="405">
        <f t="shared" si="368"/>
        <v>0</v>
      </c>
      <c r="U1131" s="405">
        <f t="shared" si="368"/>
        <v>0</v>
      </c>
      <c r="V1131" s="405">
        <f t="shared" si="368"/>
        <v>0</v>
      </c>
      <c r="W1131" s="405">
        <f t="shared" si="368"/>
        <v>0</v>
      </c>
      <c r="X1131" s="405">
        <f t="shared" si="368"/>
        <v>0</v>
      </c>
      <c r="Y1131" s="405">
        <f t="shared" si="368"/>
        <v>0</v>
      </c>
      <c r="Z1131" s="405">
        <f t="shared" si="368"/>
        <v>0</v>
      </c>
      <c r="AA1131" s="405">
        <f t="shared" si="368"/>
        <v>0</v>
      </c>
      <c r="AB1131" s="403">
        <f t="shared" si="368"/>
        <v>0</v>
      </c>
      <c r="AC1131" s="407">
        <f t="shared" ref="AC1131" si="369">SUBTOTAL(9,AC1132:AC1134)</f>
        <v>0</v>
      </c>
      <c r="AD1131" s="1743"/>
      <c r="AE1131" s="1083"/>
      <c r="AF1131" s="855"/>
      <c r="AG1131" s="528"/>
      <c r="AH1131" s="521"/>
      <c r="AI1131" s="521"/>
      <c r="AJ1131" s="521"/>
      <c r="AK1131" s="521"/>
      <c r="AL1131" s="521"/>
      <c r="AM1131" s="521"/>
      <c r="AN1131" s="521"/>
      <c r="AO1131" s="521"/>
      <c r="AP1131" s="521"/>
      <c r="AQ1131" s="521"/>
      <c r="AR1131" s="521"/>
      <c r="AS1131" s="521"/>
      <c r="AT1131" s="521"/>
      <c r="AU1131" s="521"/>
      <c r="AV1131" s="521"/>
      <c r="AW1131" s="521"/>
      <c r="AX1131" s="521"/>
      <c r="AY1131" s="521"/>
      <c r="AZ1131" s="521"/>
      <c r="BA1131" s="521"/>
      <c r="BB1131" s="521"/>
      <c r="BC1131" s="521"/>
      <c r="BD1131" s="521"/>
      <c r="BE1131" s="521"/>
      <c r="BF1131" s="521"/>
      <c r="BG1131" s="521"/>
      <c r="BH1131" s="521"/>
      <c r="BI1131" s="521"/>
      <c r="BJ1131" s="521"/>
      <c r="BK1131" s="521"/>
      <c r="BL1131" s="521"/>
      <c r="BM1131" s="521"/>
      <c r="BN1131" s="521"/>
      <c r="BO1131" s="521"/>
      <c r="BP1131" s="521"/>
      <c r="BQ1131" s="521"/>
      <c r="BR1131" s="521"/>
      <c r="BS1131" s="521"/>
      <c r="BT1131" s="521"/>
      <c r="BU1131" s="521"/>
      <c r="BV1131" s="521"/>
      <c r="BW1131" s="521"/>
      <c r="BX1131" s="521"/>
      <c r="BY1131" s="521"/>
      <c r="BZ1131" s="521"/>
      <c r="CA1131" s="521"/>
      <c r="CB1131" s="521"/>
      <c r="CC1131" s="521"/>
      <c r="CD1131" s="521"/>
      <c r="CE1131" s="521"/>
      <c r="CF1131" s="521"/>
      <c r="CG1131" s="521"/>
      <c r="CH1131" s="521"/>
      <c r="CI1131" s="521"/>
      <c r="CJ1131" s="521"/>
      <c r="CK1131" s="521"/>
      <c r="CL1131" s="521"/>
      <c r="CM1131" s="521"/>
      <c r="CN1131" s="521"/>
      <c r="CO1131" s="521"/>
      <c r="CP1131" s="521"/>
      <c r="CQ1131" s="521"/>
    </row>
    <row r="1132" spans="1:95" s="69" customFormat="1" ht="15" customHeight="1" outlineLevel="1" x14ac:dyDescent="0.2">
      <c r="A1132" s="11">
        <v>139</v>
      </c>
      <c r="B1132" s="294"/>
      <c r="C1132" s="292"/>
      <c r="D1132" s="292"/>
      <c r="E1132" s="293"/>
      <c r="F1132" s="880" t="str">
        <f>'2. CAD NCCF'!F1132:L1132</f>
        <v>Non-agency RMBS, high rated</v>
      </c>
      <c r="G1132" s="881"/>
      <c r="H1132" s="881"/>
      <c r="I1132" s="881"/>
      <c r="J1132" s="881"/>
      <c r="K1132" s="881"/>
      <c r="L1132" s="882"/>
      <c r="M1132" s="400">
        <f t="shared" ref="M1132:AB1134" si="370">M356</f>
        <v>0</v>
      </c>
      <c r="N1132" s="411">
        <f t="shared" si="370"/>
        <v>0</v>
      </c>
      <c r="O1132" s="414">
        <f t="shared" si="370"/>
        <v>0</v>
      </c>
      <c r="P1132" s="414">
        <f t="shared" si="370"/>
        <v>0</v>
      </c>
      <c r="Q1132" s="415">
        <f t="shared" si="370"/>
        <v>0</v>
      </c>
      <c r="R1132" s="411">
        <f t="shared" si="370"/>
        <v>0</v>
      </c>
      <c r="S1132" s="413">
        <f t="shared" si="370"/>
        <v>0</v>
      </c>
      <c r="T1132" s="413">
        <f t="shared" si="370"/>
        <v>0</v>
      </c>
      <c r="U1132" s="413">
        <f t="shared" si="370"/>
        <v>0</v>
      </c>
      <c r="V1132" s="413">
        <f t="shared" si="370"/>
        <v>0</v>
      </c>
      <c r="W1132" s="413">
        <f t="shared" si="370"/>
        <v>0</v>
      </c>
      <c r="X1132" s="414">
        <f t="shared" si="370"/>
        <v>0</v>
      </c>
      <c r="Y1132" s="413">
        <f t="shared" si="370"/>
        <v>0</v>
      </c>
      <c r="Z1132" s="413">
        <f t="shared" si="370"/>
        <v>0</v>
      </c>
      <c r="AA1132" s="413">
        <f t="shared" si="370"/>
        <v>0</v>
      </c>
      <c r="AB1132" s="413">
        <f t="shared" si="370"/>
        <v>0</v>
      </c>
      <c r="AC1132" s="400">
        <f t="shared" ref="AC1132:AC1134" si="371">M1132-SUM(N1132:AB1132)</f>
        <v>0</v>
      </c>
      <c r="AD1132" s="1743"/>
      <c r="AE1132" s="1083"/>
      <c r="AF1132" s="855"/>
      <c r="AG1132" s="528"/>
      <c r="AH1132" s="521"/>
      <c r="AI1132" s="521"/>
      <c r="AJ1132" s="521"/>
      <c r="AK1132" s="521"/>
      <c r="AL1132" s="521"/>
      <c r="AM1132" s="521"/>
      <c r="AN1132" s="521"/>
      <c r="AO1132" s="521"/>
      <c r="AP1132" s="521"/>
      <c r="AQ1132" s="521"/>
      <c r="AR1132" s="521"/>
      <c r="AS1132" s="521"/>
      <c r="AT1132" s="521"/>
      <c r="AU1132" s="521"/>
      <c r="AV1132" s="521"/>
      <c r="AW1132" s="521"/>
      <c r="AX1132" s="521"/>
      <c r="AY1132" s="521"/>
      <c r="AZ1132" s="521"/>
      <c r="BA1132" s="521"/>
      <c r="BB1132" s="521"/>
      <c r="BC1132" s="521"/>
      <c r="BD1132" s="521"/>
      <c r="BE1132" s="521"/>
      <c r="BF1132" s="521"/>
      <c r="BG1132" s="521"/>
      <c r="BH1132" s="521"/>
      <c r="BI1132" s="521"/>
      <c r="BJ1132" s="521"/>
      <c r="BK1132" s="521"/>
      <c r="BL1132" s="521"/>
      <c r="BM1132" s="521"/>
      <c r="BN1132" s="521"/>
      <c r="BO1132" s="521"/>
      <c r="BP1132" s="521"/>
      <c r="BQ1132" s="521"/>
      <c r="BR1132" s="521"/>
      <c r="BS1132" s="521"/>
      <c r="BT1132" s="521"/>
      <c r="BU1132" s="521"/>
      <c r="BV1132" s="521"/>
      <c r="BW1132" s="521"/>
      <c r="BX1132" s="521"/>
      <c r="BY1132" s="521"/>
      <c r="BZ1132" s="521"/>
      <c r="CA1132" s="521"/>
      <c r="CB1132" s="521"/>
      <c r="CC1132" s="521"/>
      <c r="CD1132" s="521"/>
      <c r="CE1132" s="521"/>
      <c r="CF1132" s="521"/>
      <c r="CG1132" s="521"/>
      <c r="CH1132" s="521"/>
      <c r="CI1132" s="521"/>
      <c r="CJ1132" s="521"/>
      <c r="CK1132" s="521"/>
      <c r="CL1132" s="521"/>
      <c r="CM1132" s="521"/>
      <c r="CN1132" s="521"/>
      <c r="CO1132" s="521"/>
      <c r="CP1132" s="521"/>
      <c r="CQ1132" s="521"/>
    </row>
    <row r="1133" spans="1:95" s="69" customFormat="1" ht="15" customHeight="1" outlineLevel="1" x14ac:dyDescent="0.2">
      <c r="A1133" s="11">
        <v>140</v>
      </c>
      <c r="B1133" s="294"/>
      <c r="C1133" s="292"/>
      <c r="D1133" s="292"/>
      <c r="E1133" s="293"/>
      <c r="F1133" s="880" t="str">
        <f>'2. CAD NCCF'!F1133:L1133</f>
        <v>Non-agency RMBS, medium rated</v>
      </c>
      <c r="G1133" s="881"/>
      <c r="H1133" s="881"/>
      <c r="I1133" s="881"/>
      <c r="J1133" s="881"/>
      <c r="K1133" s="881"/>
      <c r="L1133" s="882"/>
      <c r="M1133" s="400">
        <f t="shared" si="370"/>
        <v>0</v>
      </c>
      <c r="N1133" s="411">
        <f t="shared" si="370"/>
        <v>0</v>
      </c>
      <c r="O1133" s="414">
        <f t="shared" si="370"/>
        <v>0</v>
      </c>
      <c r="P1133" s="414">
        <f t="shared" si="370"/>
        <v>0</v>
      </c>
      <c r="Q1133" s="415">
        <f t="shared" si="370"/>
        <v>0</v>
      </c>
      <c r="R1133" s="411">
        <f t="shared" si="370"/>
        <v>0</v>
      </c>
      <c r="S1133" s="413">
        <f t="shared" si="370"/>
        <v>0</v>
      </c>
      <c r="T1133" s="413">
        <f t="shared" si="370"/>
        <v>0</v>
      </c>
      <c r="U1133" s="413">
        <f t="shared" si="370"/>
        <v>0</v>
      </c>
      <c r="V1133" s="413">
        <f t="shared" si="370"/>
        <v>0</v>
      </c>
      <c r="W1133" s="413">
        <f t="shared" si="370"/>
        <v>0</v>
      </c>
      <c r="X1133" s="414">
        <f t="shared" si="370"/>
        <v>0</v>
      </c>
      <c r="Y1133" s="413">
        <f t="shared" si="370"/>
        <v>0</v>
      </c>
      <c r="Z1133" s="413">
        <f t="shared" si="370"/>
        <v>0</v>
      </c>
      <c r="AA1133" s="413">
        <f t="shared" si="370"/>
        <v>0</v>
      </c>
      <c r="AB1133" s="413">
        <f t="shared" si="370"/>
        <v>0</v>
      </c>
      <c r="AC1133" s="400">
        <f t="shared" si="371"/>
        <v>0</v>
      </c>
      <c r="AD1133" s="1743"/>
      <c r="AE1133" s="1083"/>
      <c r="AF1133" s="855"/>
      <c r="AG1133" s="528"/>
      <c r="AH1133" s="521"/>
      <c r="AI1133" s="521"/>
      <c r="AJ1133" s="521"/>
      <c r="AK1133" s="521"/>
      <c r="AL1133" s="521"/>
      <c r="AM1133" s="521"/>
      <c r="AN1133" s="521"/>
      <c r="AO1133" s="521"/>
      <c r="AP1133" s="521"/>
      <c r="AQ1133" s="521"/>
      <c r="AR1133" s="521"/>
      <c r="AS1133" s="521"/>
      <c r="AT1133" s="521"/>
      <c r="AU1133" s="521"/>
      <c r="AV1133" s="521"/>
      <c r="AW1133" s="521"/>
      <c r="AX1133" s="521"/>
      <c r="AY1133" s="521"/>
      <c r="AZ1133" s="521"/>
      <c r="BA1133" s="521"/>
      <c r="BB1133" s="521"/>
      <c r="BC1133" s="521"/>
      <c r="BD1133" s="521"/>
      <c r="BE1133" s="521"/>
      <c r="BF1133" s="521"/>
      <c r="BG1133" s="521"/>
      <c r="BH1133" s="521"/>
      <c r="BI1133" s="521"/>
      <c r="BJ1133" s="521"/>
      <c r="BK1133" s="521"/>
      <c r="BL1133" s="521"/>
      <c r="BM1133" s="521"/>
      <c r="BN1133" s="521"/>
      <c r="BO1133" s="521"/>
      <c r="BP1133" s="521"/>
      <c r="BQ1133" s="521"/>
      <c r="BR1133" s="521"/>
      <c r="BS1133" s="521"/>
      <c r="BT1133" s="521"/>
      <c r="BU1133" s="521"/>
      <c r="BV1133" s="521"/>
      <c r="BW1133" s="521"/>
      <c r="BX1133" s="521"/>
      <c r="BY1133" s="521"/>
      <c r="BZ1133" s="521"/>
      <c r="CA1133" s="521"/>
      <c r="CB1133" s="521"/>
      <c r="CC1133" s="521"/>
      <c r="CD1133" s="521"/>
      <c r="CE1133" s="521"/>
      <c r="CF1133" s="521"/>
      <c r="CG1133" s="521"/>
      <c r="CH1133" s="521"/>
      <c r="CI1133" s="521"/>
      <c r="CJ1133" s="521"/>
      <c r="CK1133" s="521"/>
      <c r="CL1133" s="521"/>
      <c r="CM1133" s="521"/>
      <c r="CN1133" s="521"/>
      <c r="CO1133" s="521"/>
      <c r="CP1133" s="521"/>
      <c r="CQ1133" s="521"/>
    </row>
    <row r="1134" spans="1:95" s="69" customFormat="1" ht="15" customHeight="1" outlineLevel="1" x14ac:dyDescent="0.2">
      <c r="A1134" s="11">
        <v>141</v>
      </c>
      <c r="B1134" s="294"/>
      <c r="C1134" s="292"/>
      <c r="D1134" s="292"/>
      <c r="E1134" s="293"/>
      <c r="F1134" s="880" t="str">
        <f>'2. CAD NCCF'!F1134:L1134</f>
        <v>Non-agency RMBS, low or not rated</v>
      </c>
      <c r="G1134" s="881"/>
      <c r="H1134" s="881"/>
      <c r="I1134" s="881"/>
      <c r="J1134" s="881"/>
      <c r="K1134" s="881"/>
      <c r="L1134" s="882"/>
      <c r="M1134" s="400">
        <f t="shared" si="370"/>
        <v>0</v>
      </c>
      <c r="N1134" s="411">
        <f t="shared" si="370"/>
        <v>0</v>
      </c>
      <c r="O1134" s="414">
        <f t="shared" si="370"/>
        <v>0</v>
      </c>
      <c r="P1134" s="414">
        <f t="shared" si="370"/>
        <v>0</v>
      </c>
      <c r="Q1134" s="415">
        <f t="shared" si="370"/>
        <v>0</v>
      </c>
      <c r="R1134" s="411">
        <f t="shared" si="370"/>
        <v>0</v>
      </c>
      <c r="S1134" s="413">
        <f t="shared" si="370"/>
        <v>0</v>
      </c>
      <c r="T1134" s="413">
        <f t="shared" si="370"/>
        <v>0</v>
      </c>
      <c r="U1134" s="413">
        <f t="shared" si="370"/>
        <v>0</v>
      </c>
      <c r="V1134" s="413">
        <f t="shared" si="370"/>
        <v>0</v>
      </c>
      <c r="W1134" s="413">
        <f t="shared" si="370"/>
        <v>0</v>
      </c>
      <c r="X1134" s="414">
        <f t="shared" si="370"/>
        <v>0</v>
      </c>
      <c r="Y1134" s="413">
        <f t="shared" si="370"/>
        <v>0</v>
      </c>
      <c r="Z1134" s="413">
        <f t="shared" si="370"/>
        <v>0</v>
      </c>
      <c r="AA1134" s="413">
        <f t="shared" si="370"/>
        <v>0</v>
      </c>
      <c r="AB1134" s="413">
        <f t="shared" si="370"/>
        <v>0</v>
      </c>
      <c r="AC1134" s="400">
        <f t="shared" si="371"/>
        <v>0</v>
      </c>
      <c r="AD1134" s="1744"/>
      <c r="AE1134" s="858"/>
      <c r="AF1134" s="858"/>
      <c r="AG1134" s="528"/>
      <c r="AH1134" s="521"/>
      <c r="AI1134" s="521"/>
      <c r="AJ1134" s="521"/>
      <c r="AK1134" s="521"/>
      <c r="AL1134" s="521"/>
      <c r="AM1134" s="521"/>
      <c r="AN1134" s="521"/>
      <c r="AO1134" s="521"/>
      <c r="AP1134" s="521"/>
      <c r="AQ1134" s="521"/>
      <c r="AR1134" s="521"/>
      <c r="AS1134" s="521"/>
      <c r="AT1134" s="521"/>
      <c r="AU1134" s="521"/>
      <c r="AV1134" s="521"/>
      <c r="AW1134" s="521"/>
      <c r="AX1134" s="521"/>
      <c r="AY1134" s="521"/>
      <c r="AZ1134" s="521"/>
      <c r="BA1134" s="521"/>
      <c r="BB1134" s="521"/>
      <c r="BC1134" s="521"/>
      <c r="BD1134" s="521"/>
      <c r="BE1134" s="521"/>
      <c r="BF1134" s="521"/>
      <c r="BG1134" s="521"/>
      <c r="BH1134" s="521"/>
      <c r="BI1134" s="521"/>
      <c r="BJ1134" s="521"/>
      <c r="BK1134" s="521"/>
      <c r="BL1134" s="521"/>
      <c r="BM1134" s="521"/>
      <c r="BN1134" s="521"/>
      <c r="BO1134" s="521"/>
      <c r="BP1134" s="521"/>
      <c r="BQ1134" s="521"/>
      <c r="BR1134" s="521"/>
      <c r="BS1134" s="521"/>
      <c r="BT1134" s="521"/>
      <c r="BU1134" s="521"/>
      <c r="BV1134" s="521"/>
      <c r="BW1134" s="521"/>
      <c r="BX1134" s="521"/>
      <c r="BY1134" s="521"/>
      <c r="BZ1134" s="521"/>
      <c r="CA1134" s="521"/>
      <c r="CB1134" s="521"/>
      <c r="CC1134" s="521"/>
      <c r="CD1134" s="521"/>
      <c r="CE1134" s="521"/>
      <c r="CF1134" s="521"/>
      <c r="CG1134" s="521"/>
      <c r="CH1134" s="521"/>
      <c r="CI1134" s="521"/>
      <c r="CJ1134" s="521"/>
      <c r="CK1134" s="521"/>
      <c r="CL1134" s="521"/>
      <c r="CM1134" s="521"/>
      <c r="CN1134" s="521"/>
      <c r="CO1134" s="521"/>
      <c r="CP1134" s="521"/>
      <c r="CQ1134" s="521"/>
    </row>
    <row r="1135" spans="1:95" s="69" customFormat="1" ht="15" customHeight="1" outlineLevel="1" x14ac:dyDescent="0.2">
      <c r="A1135" s="11">
        <v>142</v>
      </c>
      <c r="B1135" s="294"/>
      <c r="C1135" s="292"/>
      <c r="D1135" s="868" t="str">
        <f>'2. CAD NCCF'!D1135:AF1135</f>
        <v>Corporate bonds and paper (CBP)</v>
      </c>
      <c r="E1135" s="869"/>
      <c r="F1135" s="869"/>
      <c r="G1135" s="869"/>
      <c r="H1135" s="869"/>
      <c r="I1135" s="869"/>
      <c r="J1135" s="869"/>
      <c r="K1135" s="869"/>
      <c r="L1135" s="869"/>
      <c r="M1135" s="869"/>
      <c r="N1135" s="869"/>
      <c r="O1135" s="869"/>
      <c r="P1135" s="869"/>
      <c r="Q1135" s="869"/>
      <c r="R1135" s="869"/>
      <c r="S1135" s="869"/>
      <c r="T1135" s="869"/>
      <c r="U1135" s="869"/>
      <c r="V1135" s="869"/>
      <c r="W1135" s="869"/>
      <c r="X1135" s="869"/>
      <c r="Y1135" s="869"/>
      <c r="Z1135" s="869"/>
      <c r="AA1135" s="869"/>
      <c r="AB1135" s="869"/>
      <c r="AC1135" s="869"/>
      <c r="AD1135" s="869"/>
      <c r="AE1135" s="869"/>
      <c r="AF1135" s="869"/>
      <c r="AG1135" s="528"/>
      <c r="AH1135" s="521"/>
      <c r="AI1135" s="521"/>
      <c r="AJ1135" s="521"/>
      <c r="AK1135" s="521"/>
      <c r="AL1135" s="521"/>
      <c r="AM1135" s="521"/>
      <c r="AN1135" s="521"/>
      <c r="AO1135" s="521"/>
      <c r="AP1135" s="521"/>
      <c r="AQ1135" s="521"/>
      <c r="AR1135" s="521"/>
      <c r="AS1135" s="521"/>
      <c r="AT1135" s="521"/>
      <c r="AU1135" s="521"/>
      <c r="AV1135" s="521"/>
      <c r="AW1135" s="521"/>
      <c r="AX1135" s="521"/>
      <c r="AY1135" s="521"/>
      <c r="AZ1135" s="521"/>
      <c r="BA1135" s="521"/>
      <c r="BB1135" s="521"/>
      <c r="BC1135" s="521"/>
      <c r="BD1135" s="521"/>
      <c r="BE1135" s="521"/>
      <c r="BF1135" s="521"/>
      <c r="BG1135" s="521"/>
      <c r="BH1135" s="521"/>
      <c r="BI1135" s="521"/>
      <c r="BJ1135" s="521"/>
      <c r="BK1135" s="521"/>
      <c r="BL1135" s="521"/>
      <c r="BM1135" s="521"/>
      <c r="BN1135" s="521"/>
      <c r="BO1135" s="521"/>
      <c r="BP1135" s="521"/>
      <c r="BQ1135" s="521"/>
      <c r="BR1135" s="521"/>
      <c r="BS1135" s="521"/>
      <c r="BT1135" s="521"/>
      <c r="BU1135" s="521"/>
      <c r="BV1135" s="521"/>
      <c r="BW1135" s="521"/>
      <c r="BX1135" s="521"/>
      <c r="BY1135" s="521"/>
      <c r="BZ1135" s="521"/>
      <c r="CA1135" s="521"/>
      <c r="CB1135" s="521"/>
      <c r="CC1135" s="521"/>
      <c r="CD1135" s="521"/>
      <c r="CE1135" s="521"/>
      <c r="CF1135" s="521"/>
      <c r="CG1135" s="521"/>
      <c r="CH1135" s="521"/>
      <c r="CI1135" s="521"/>
      <c r="CJ1135" s="521"/>
      <c r="CK1135" s="521"/>
      <c r="CL1135" s="521"/>
      <c r="CM1135" s="521"/>
      <c r="CN1135" s="521"/>
      <c r="CO1135" s="521"/>
      <c r="CP1135" s="521"/>
      <c r="CQ1135" s="521"/>
    </row>
    <row r="1136" spans="1:95" s="69" customFormat="1" ht="15" customHeight="1" outlineLevel="1" x14ac:dyDescent="0.2">
      <c r="A1136" s="11">
        <v>143</v>
      </c>
      <c r="B1136" s="294"/>
      <c r="C1136" s="292"/>
      <c r="D1136" s="292"/>
      <c r="E1136" s="933" t="str">
        <f>'2. CAD NCCF'!E1136:L1136</f>
        <v>Non-FI issued CBP, high rated</v>
      </c>
      <c r="F1136" s="934"/>
      <c r="G1136" s="934"/>
      <c r="H1136" s="934"/>
      <c r="I1136" s="934"/>
      <c r="J1136" s="934"/>
      <c r="K1136" s="934"/>
      <c r="L1136" s="935"/>
      <c r="M1136" s="444">
        <f>SUBTOTAL(9,M1137:M1138)</f>
        <v>0</v>
      </c>
      <c r="N1136" s="445">
        <f t="shared" ref="N1136:AC1136" si="372">SUBTOTAL(9,N1137:N1138)</f>
        <v>0</v>
      </c>
      <c r="O1136" s="446">
        <f t="shared" si="372"/>
        <v>0</v>
      </c>
      <c r="P1136" s="447">
        <f t="shared" si="372"/>
        <v>0</v>
      </c>
      <c r="Q1136" s="448">
        <f t="shared" si="372"/>
        <v>0</v>
      </c>
      <c r="R1136" s="445">
        <f t="shared" si="372"/>
        <v>0</v>
      </c>
      <c r="S1136" s="446">
        <f t="shared" si="372"/>
        <v>0</v>
      </c>
      <c r="T1136" s="447">
        <f t="shared" si="372"/>
        <v>0</v>
      </c>
      <c r="U1136" s="447">
        <f t="shared" si="372"/>
        <v>0</v>
      </c>
      <c r="V1136" s="447">
        <f t="shared" si="372"/>
        <v>0</v>
      </c>
      <c r="W1136" s="447">
        <f t="shared" si="372"/>
        <v>0</v>
      </c>
      <c r="X1136" s="447">
        <f t="shared" si="372"/>
        <v>0</v>
      </c>
      <c r="Y1136" s="447">
        <f t="shared" si="372"/>
        <v>0</v>
      </c>
      <c r="Z1136" s="447">
        <f t="shared" si="372"/>
        <v>0</v>
      </c>
      <c r="AA1136" s="447">
        <f t="shared" si="372"/>
        <v>0</v>
      </c>
      <c r="AB1136" s="451">
        <f t="shared" si="372"/>
        <v>0</v>
      </c>
      <c r="AC1136" s="448">
        <f t="shared" si="372"/>
        <v>0</v>
      </c>
      <c r="AD1136" s="1786"/>
      <c r="AE1136" s="852"/>
      <c r="AF1136" s="852"/>
      <c r="AG1136" s="528"/>
      <c r="AH1136" s="521"/>
      <c r="AI1136" s="521"/>
      <c r="AJ1136" s="521"/>
      <c r="AK1136" s="521"/>
      <c r="AL1136" s="521"/>
      <c r="AM1136" s="521"/>
      <c r="AN1136" s="521"/>
      <c r="AO1136" s="521"/>
      <c r="AP1136" s="521"/>
      <c r="AQ1136" s="521"/>
      <c r="AR1136" s="521"/>
      <c r="AS1136" s="521"/>
      <c r="AT1136" s="521"/>
      <c r="AU1136" s="521"/>
      <c r="AV1136" s="521"/>
      <c r="AW1136" s="521"/>
      <c r="AX1136" s="521"/>
      <c r="AY1136" s="521"/>
      <c r="AZ1136" s="521"/>
      <c r="BA1136" s="521"/>
      <c r="BB1136" s="521"/>
      <c r="BC1136" s="521"/>
      <c r="BD1136" s="521"/>
      <c r="BE1136" s="521"/>
      <c r="BF1136" s="521"/>
      <c r="BG1136" s="521"/>
      <c r="BH1136" s="521"/>
      <c r="BI1136" s="521"/>
      <c r="BJ1136" s="521"/>
      <c r="BK1136" s="521"/>
      <c r="BL1136" s="521"/>
      <c r="BM1136" s="521"/>
      <c r="BN1136" s="521"/>
      <c r="BO1136" s="521"/>
      <c r="BP1136" s="521"/>
      <c r="BQ1136" s="521"/>
      <c r="BR1136" s="521"/>
      <c r="BS1136" s="521"/>
      <c r="BT1136" s="521"/>
      <c r="BU1136" s="521"/>
      <c r="BV1136" s="521"/>
      <c r="BW1136" s="521"/>
      <c r="BX1136" s="521"/>
      <c r="BY1136" s="521"/>
      <c r="BZ1136" s="521"/>
      <c r="CA1136" s="521"/>
      <c r="CB1136" s="521"/>
      <c r="CC1136" s="521"/>
      <c r="CD1136" s="521"/>
      <c r="CE1136" s="521"/>
      <c r="CF1136" s="521"/>
      <c r="CG1136" s="521"/>
      <c r="CH1136" s="521"/>
      <c r="CI1136" s="521"/>
      <c r="CJ1136" s="521"/>
      <c r="CK1136" s="521"/>
      <c r="CL1136" s="521"/>
      <c r="CM1136" s="521"/>
      <c r="CN1136" s="521"/>
      <c r="CO1136" s="521"/>
      <c r="CP1136" s="521"/>
      <c r="CQ1136" s="521"/>
    </row>
    <row r="1137" spans="1:95" s="69" customFormat="1" ht="15" customHeight="1" outlineLevel="1" x14ac:dyDescent="0.2">
      <c r="A1137" s="11">
        <v>144</v>
      </c>
      <c r="B1137" s="294"/>
      <c r="C1137" s="292"/>
      <c r="D1137" s="292"/>
      <c r="E1137" s="293"/>
      <c r="F1137" s="880" t="str">
        <f>'2. CAD NCCF'!F1137:L1137</f>
        <v>Non-FI issued unsecured bond and paper, high rated</v>
      </c>
      <c r="G1137" s="881"/>
      <c r="H1137" s="881"/>
      <c r="I1137" s="881"/>
      <c r="J1137" s="881"/>
      <c r="K1137" s="881"/>
      <c r="L1137" s="882"/>
      <c r="M1137" s="400">
        <f t="shared" ref="M1137:AB1138" si="373">M361</f>
        <v>0</v>
      </c>
      <c r="N1137" s="411">
        <f t="shared" si="373"/>
        <v>0</v>
      </c>
      <c r="O1137" s="414">
        <f t="shared" si="373"/>
        <v>0</v>
      </c>
      <c r="P1137" s="414">
        <f t="shared" si="373"/>
        <v>0</v>
      </c>
      <c r="Q1137" s="415">
        <f t="shared" si="373"/>
        <v>0</v>
      </c>
      <c r="R1137" s="411">
        <f t="shared" si="373"/>
        <v>0</v>
      </c>
      <c r="S1137" s="413">
        <f t="shared" si="373"/>
        <v>0</v>
      </c>
      <c r="T1137" s="413">
        <f t="shared" si="373"/>
        <v>0</v>
      </c>
      <c r="U1137" s="413">
        <f t="shared" si="373"/>
        <v>0</v>
      </c>
      <c r="V1137" s="413">
        <f t="shared" si="373"/>
        <v>0</v>
      </c>
      <c r="W1137" s="413">
        <f t="shared" si="373"/>
        <v>0</v>
      </c>
      <c r="X1137" s="414">
        <f t="shared" si="373"/>
        <v>0</v>
      </c>
      <c r="Y1137" s="413">
        <f t="shared" si="373"/>
        <v>0</v>
      </c>
      <c r="Z1137" s="413">
        <f t="shared" si="373"/>
        <v>0</v>
      </c>
      <c r="AA1137" s="413">
        <f t="shared" si="373"/>
        <v>0</v>
      </c>
      <c r="AB1137" s="413">
        <f t="shared" si="373"/>
        <v>0</v>
      </c>
      <c r="AC1137" s="400">
        <f t="shared" ref="AC1137:AC1145" si="374">M1137-SUM(N1137:AB1137)</f>
        <v>0</v>
      </c>
      <c r="AD1137" s="1743"/>
      <c r="AE1137" s="1083"/>
      <c r="AF1137" s="855"/>
      <c r="AG1137" s="528"/>
      <c r="AH1137" s="521"/>
      <c r="AI1137" s="521"/>
      <c r="AJ1137" s="521"/>
      <c r="AK1137" s="521"/>
      <c r="AL1137" s="521"/>
      <c r="AM1137" s="521"/>
      <c r="AN1137" s="521"/>
      <c r="AO1137" s="521"/>
      <c r="AP1137" s="521"/>
      <c r="AQ1137" s="521"/>
      <c r="AR1137" s="521"/>
      <c r="AS1137" s="521"/>
      <c r="AT1137" s="521"/>
      <c r="AU1137" s="521"/>
      <c r="AV1137" s="521"/>
      <c r="AW1137" s="521"/>
      <c r="AX1137" s="521"/>
      <c r="AY1137" s="521"/>
      <c r="AZ1137" s="521"/>
      <c r="BA1137" s="521"/>
      <c r="BB1137" s="521"/>
      <c r="BC1137" s="521"/>
      <c r="BD1137" s="521"/>
      <c r="BE1137" s="521"/>
      <c r="BF1137" s="521"/>
      <c r="BG1137" s="521"/>
      <c r="BH1137" s="521"/>
      <c r="BI1137" s="521"/>
      <c r="BJ1137" s="521"/>
      <c r="BK1137" s="521"/>
      <c r="BL1137" s="521"/>
      <c r="BM1137" s="521"/>
      <c r="BN1137" s="521"/>
      <c r="BO1137" s="521"/>
      <c r="BP1137" s="521"/>
      <c r="BQ1137" s="521"/>
      <c r="BR1137" s="521"/>
      <c r="BS1137" s="521"/>
      <c r="BT1137" s="521"/>
      <c r="BU1137" s="521"/>
      <c r="BV1137" s="521"/>
      <c r="BW1137" s="521"/>
      <c r="BX1137" s="521"/>
      <c r="BY1137" s="521"/>
      <c r="BZ1137" s="521"/>
      <c r="CA1137" s="521"/>
      <c r="CB1137" s="521"/>
      <c r="CC1137" s="521"/>
      <c r="CD1137" s="521"/>
      <c r="CE1137" s="521"/>
      <c r="CF1137" s="521"/>
      <c r="CG1137" s="521"/>
      <c r="CH1137" s="521"/>
      <c r="CI1137" s="521"/>
      <c r="CJ1137" s="521"/>
      <c r="CK1137" s="521"/>
      <c r="CL1137" s="521"/>
      <c r="CM1137" s="521"/>
      <c r="CN1137" s="521"/>
      <c r="CO1137" s="521"/>
      <c r="CP1137" s="521"/>
      <c r="CQ1137" s="521"/>
    </row>
    <row r="1138" spans="1:95" s="69" customFormat="1" ht="15" customHeight="1" outlineLevel="1" x14ac:dyDescent="0.2">
      <c r="A1138" s="11">
        <v>145</v>
      </c>
      <c r="B1138" s="294"/>
      <c r="C1138" s="292"/>
      <c r="D1138" s="292"/>
      <c r="E1138" s="293"/>
      <c r="F1138" s="880" t="str">
        <f>'2. CAD NCCF'!F1138:L1138</f>
        <v>Non-FI issued covered bonds, high rated</v>
      </c>
      <c r="G1138" s="881"/>
      <c r="H1138" s="881"/>
      <c r="I1138" s="881"/>
      <c r="J1138" s="881"/>
      <c r="K1138" s="881"/>
      <c r="L1138" s="882"/>
      <c r="M1138" s="400">
        <f t="shared" si="373"/>
        <v>0</v>
      </c>
      <c r="N1138" s="411">
        <f t="shared" si="373"/>
        <v>0</v>
      </c>
      <c r="O1138" s="414">
        <f t="shared" si="373"/>
        <v>0</v>
      </c>
      <c r="P1138" s="414">
        <f t="shared" si="373"/>
        <v>0</v>
      </c>
      <c r="Q1138" s="415">
        <f t="shared" si="373"/>
        <v>0</v>
      </c>
      <c r="R1138" s="411">
        <f t="shared" si="373"/>
        <v>0</v>
      </c>
      <c r="S1138" s="413">
        <f t="shared" si="373"/>
        <v>0</v>
      </c>
      <c r="T1138" s="413">
        <f t="shared" si="373"/>
        <v>0</v>
      </c>
      <c r="U1138" s="413">
        <f t="shared" si="373"/>
        <v>0</v>
      </c>
      <c r="V1138" s="413">
        <f t="shared" si="373"/>
        <v>0</v>
      </c>
      <c r="W1138" s="413">
        <f t="shared" si="373"/>
        <v>0</v>
      </c>
      <c r="X1138" s="414">
        <f t="shared" si="373"/>
        <v>0</v>
      </c>
      <c r="Y1138" s="413">
        <f t="shared" si="373"/>
        <v>0</v>
      </c>
      <c r="Z1138" s="413">
        <f t="shared" si="373"/>
        <v>0</v>
      </c>
      <c r="AA1138" s="413">
        <f t="shared" si="373"/>
        <v>0</v>
      </c>
      <c r="AB1138" s="413">
        <f t="shared" si="373"/>
        <v>0</v>
      </c>
      <c r="AC1138" s="400">
        <f t="shared" si="374"/>
        <v>0</v>
      </c>
      <c r="AD1138" s="1743"/>
      <c r="AE1138" s="1083"/>
      <c r="AF1138" s="855"/>
      <c r="AG1138" s="528"/>
      <c r="AH1138" s="521"/>
      <c r="AI1138" s="521"/>
      <c r="AJ1138" s="521"/>
      <c r="AK1138" s="521"/>
      <c r="AL1138" s="521"/>
      <c r="AM1138" s="521"/>
      <c r="AN1138" s="521"/>
      <c r="AO1138" s="521"/>
      <c r="AP1138" s="521"/>
      <c r="AQ1138" s="521"/>
      <c r="AR1138" s="521"/>
      <c r="AS1138" s="521"/>
      <c r="AT1138" s="521"/>
      <c r="AU1138" s="521"/>
      <c r="AV1138" s="521"/>
      <c r="AW1138" s="521"/>
      <c r="AX1138" s="521"/>
      <c r="AY1138" s="521"/>
      <c r="AZ1138" s="521"/>
      <c r="BA1138" s="521"/>
      <c r="BB1138" s="521"/>
      <c r="BC1138" s="521"/>
      <c r="BD1138" s="521"/>
      <c r="BE1138" s="521"/>
      <c r="BF1138" s="521"/>
      <c r="BG1138" s="521"/>
      <c r="BH1138" s="521"/>
      <c r="BI1138" s="521"/>
      <c r="BJ1138" s="521"/>
      <c r="BK1138" s="521"/>
      <c r="BL1138" s="521"/>
      <c r="BM1138" s="521"/>
      <c r="BN1138" s="521"/>
      <c r="BO1138" s="521"/>
      <c r="BP1138" s="521"/>
      <c r="BQ1138" s="521"/>
      <c r="BR1138" s="521"/>
      <c r="BS1138" s="521"/>
      <c r="BT1138" s="521"/>
      <c r="BU1138" s="521"/>
      <c r="BV1138" s="521"/>
      <c r="BW1138" s="521"/>
      <c r="BX1138" s="521"/>
      <c r="BY1138" s="521"/>
      <c r="BZ1138" s="521"/>
      <c r="CA1138" s="521"/>
      <c r="CB1138" s="521"/>
      <c r="CC1138" s="521"/>
      <c r="CD1138" s="521"/>
      <c r="CE1138" s="521"/>
      <c r="CF1138" s="521"/>
      <c r="CG1138" s="521"/>
      <c r="CH1138" s="521"/>
      <c r="CI1138" s="521"/>
      <c r="CJ1138" s="521"/>
      <c r="CK1138" s="521"/>
      <c r="CL1138" s="521"/>
      <c r="CM1138" s="521"/>
      <c r="CN1138" s="521"/>
      <c r="CO1138" s="521"/>
      <c r="CP1138" s="521"/>
      <c r="CQ1138" s="521"/>
    </row>
    <row r="1139" spans="1:95" s="69" customFormat="1" ht="15" customHeight="1" outlineLevel="1" x14ac:dyDescent="0.2">
      <c r="A1139" s="11">
        <v>146</v>
      </c>
      <c r="B1139" s="294"/>
      <c r="C1139" s="292"/>
      <c r="D1139" s="292"/>
      <c r="E1139" s="877" t="str">
        <f>'2. CAD NCCF'!E1139:L1139</f>
        <v>FI issued CBP, high rated</v>
      </c>
      <c r="F1139" s="878"/>
      <c r="G1139" s="878"/>
      <c r="H1139" s="878"/>
      <c r="I1139" s="878"/>
      <c r="J1139" s="878"/>
      <c r="K1139" s="878"/>
      <c r="L1139" s="879"/>
      <c r="M1139" s="399">
        <f>SUBTOTAL(9,M1140:M1142)</f>
        <v>0</v>
      </c>
      <c r="N1139" s="402">
        <f t="shared" ref="N1139:AC1139" si="375">SUBTOTAL(9,N1140:N1142)</f>
        <v>0</v>
      </c>
      <c r="O1139" s="406">
        <f t="shared" si="375"/>
        <v>0</v>
      </c>
      <c r="P1139" s="405">
        <f t="shared" si="375"/>
        <v>0</v>
      </c>
      <c r="Q1139" s="407">
        <f t="shared" si="375"/>
        <v>0</v>
      </c>
      <c r="R1139" s="402">
        <f t="shared" si="375"/>
        <v>0</v>
      </c>
      <c r="S1139" s="406">
        <f t="shared" si="375"/>
        <v>0</v>
      </c>
      <c r="T1139" s="405">
        <f t="shared" si="375"/>
        <v>0</v>
      </c>
      <c r="U1139" s="405">
        <f t="shared" si="375"/>
        <v>0</v>
      </c>
      <c r="V1139" s="405">
        <f t="shared" si="375"/>
        <v>0</v>
      </c>
      <c r="W1139" s="405">
        <f t="shared" si="375"/>
        <v>0</v>
      </c>
      <c r="X1139" s="405">
        <f t="shared" si="375"/>
        <v>0</v>
      </c>
      <c r="Y1139" s="405">
        <f t="shared" si="375"/>
        <v>0</v>
      </c>
      <c r="Z1139" s="405">
        <f t="shared" si="375"/>
        <v>0</v>
      </c>
      <c r="AA1139" s="405">
        <f t="shared" si="375"/>
        <v>0</v>
      </c>
      <c r="AB1139" s="403">
        <f t="shared" si="375"/>
        <v>0</v>
      </c>
      <c r="AC1139" s="407">
        <f t="shared" si="375"/>
        <v>0</v>
      </c>
      <c r="AD1139" s="1743"/>
      <c r="AE1139" s="1083"/>
      <c r="AF1139" s="855"/>
      <c r="AG1139" s="528"/>
      <c r="AH1139" s="521"/>
      <c r="AI1139" s="521"/>
      <c r="AJ1139" s="521"/>
      <c r="AK1139" s="521"/>
      <c r="AL1139" s="521"/>
      <c r="AM1139" s="521"/>
      <c r="AN1139" s="521"/>
      <c r="AO1139" s="521"/>
      <c r="AP1139" s="521"/>
      <c r="AQ1139" s="521"/>
      <c r="AR1139" s="521"/>
      <c r="AS1139" s="521"/>
      <c r="AT1139" s="521"/>
      <c r="AU1139" s="521"/>
      <c r="AV1139" s="521"/>
      <c r="AW1139" s="521"/>
      <c r="AX1139" s="521"/>
      <c r="AY1139" s="521"/>
      <c r="AZ1139" s="521"/>
      <c r="BA1139" s="521"/>
      <c r="BB1139" s="521"/>
      <c r="BC1139" s="521"/>
      <c r="BD1139" s="521"/>
      <c r="BE1139" s="521"/>
      <c r="BF1139" s="521"/>
      <c r="BG1139" s="521"/>
      <c r="BH1139" s="521"/>
      <c r="BI1139" s="521"/>
      <c r="BJ1139" s="521"/>
      <c r="BK1139" s="521"/>
      <c r="BL1139" s="521"/>
      <c r="BM1139" s="521"/>
      <c r="BN1139" s="521"/>
      <c r="BO1139" s="521"/>
      <c r="BP1139" s="521"/>
      <c r="BQ1139" s="521"/>
      <c r="BR1139" s="521"/>
      <c r="BS1139" s="521"/>
      <c r="BT1139" s="521"/>
      <c r="BU1139" s="521"/>
      <c r="BV1139" s="521"/>
      <c r="BW1139" s="521"/>
      <c r="BX1139" s="521"/>
      <c r="BY1139" s="521"/>
      <c r="BZ1139" s="521"/>
      <c r="CA1139" s="521"/>
      <c r="CB1139" s="521"/>
      <c r="CC1139" s="521"/>
      <c r="CD1139" s="521"/>
      <c r="CE1139" s="521"/>
      <c r="CF1139" s="521"/>
      <c r="CG1139" s="521"/>
      <c r="CH1139" s="521"/>
      <c r="CI1139" s="521"/>
      <c r="CJ1139" s="521"/>
      <c r="CK1139" s="521"/>
      <c r="CL1139" s="521"/>
      <c r="CM1139" s="521"/>
      <c r="CN1139" s="521"/>
      <c r="CO1139" s="521"/>
      <c r="CP1139" s="521"/>
      <c r="CQ1139" s="521"/>
    </row>
    <row r="1140" spans="1:95" s="69" customFormat="1" ht="15" customHeight="1" outlineLevel="1" x14ac:dyDescent="0.2">
      <c r="A1140" s="11">
        <v>147</v>
      </c>
      <c r="B1140" s="294"/>
      <c r="C1140" s="292"/>
      <c r="D1140" s="292"/>
      <c r="E1140" s="293"/>
      <c r="F1140" s="880" t="str">
        <f>'2. CAD NCCF'!F1140:L1140</f>
        <v>FI issued unsecured bonds and paper, high rated</v>
      </c>
      <c r="G1140" s="881"/>
      <c r="H1140" s="881"/>
      <c r="I1140" s="881"/>
      <c r="J1140" s="881"/>
      <c r="K1140" s="881"/>
      <c r="L1140" s="882"/>
      <c r="M1140" s="400">
        <f t="shared" ref="M1140:AB1142" si="376">M364</f>
        <v>0</v>
      </c>
      <c r="N1140" s="411">
        <f t="shared" si="376"/>
        <v>0</v>
      </c>
      <c r="O1140" s="414">
        <f t="shared" si="376"/>
        <v>0</v>
      </c>
      <c r="P1140" s="414">
        <f t="shared" si="376"/>
        <v>0</v>
      </c>
      <c r="Q1140" s="415">
        <f t="shared" si="376"/>
        <v>0</v>
      </c>
      <c r="R1140" s="411">
        <f t="shared" si="376"/>
        <v>0</v>
      </c>
      <c r="S1140" s="413">
        <f t="shared" si="376"/>
        <v>0</v>
      </c>
      <c r="T1140" s="413">
        <f t="shared" si="376"/>
        <v>0</v>
      </c>
      <c r="U1140" s="413">
        <f t="shared" si="376"/>
        <v>0</v>
      </c>
      <c r="V1140" s="413">
        <f t="shared" si="376"/>
        <v>0</v>
      </c>
      <c r="W1140" s="413">
        <f t="shared" si="376"/>
        <v>0</v>
      </c>
      <c r="X1140" s="414">
        <f t="shared" si="376"/>
        <v>0</v>
      </c>
      <c r="Y1140" s="413">
        <f t="shared" si="376"/>
        <v>0</v>
      </c>
      <c r="Z1140" s="413">
        <f t="shared" si="376"/>
        <v>0</v>
      </c>
      <c r="AA1140" s="413">
        <f t="shared" si="376"/>
        <v>0</v>
      </c>
      <c r="AB1140" s="413">
        <f t="shared" si="376"/>
        <v>0</v>
      </c>
      <c r="AC1140" s="400">
        <f t="shared" si="374"/>
        <v>0</v>
      </c>
      <c r="AD1140" s="1743"/>
      <c r="AE1140" s="1083"/>
      <c r="AF1140" s="855"/>
      <c r="AG1140" s="528"/>
      <c r="AH1140" s="521"/>
      <c r="AI1140" s="521"/>
      <c r="AJ1140" s="521"/>
      <c r="AK1140" s="521"/>
      <c r="AL1140" s="521"/>
      <c r="AM1140" s="521"/>
      <c r="AN1140" s="521"/>
      <c r="AO1140" s="521"/>
      <c r="AP1140" s="521"/>
      <c r="AQ1140" s="521"/>
      <c r="AR1140" s="521"/>
      <c r="AS1140" s="521"/>
      <c r="AT1140" s="521"/>
      <c r="AU1140" s="521"/>
      <c r="AV1140" s="521"/>
      <c r="AW1140" s="521"/>
      <c r="AX1140" s="521"/>
      <c r="AY1140" s="521"/>
      <c r="AZ1140" s="521"/>
      <c r="BA1140" s="521"/>
      <c r="BB1140" s="521"/>
      <c r="BC1140" s="521"/>
      <c r="BD1140" s="521"/>
      <c r="BE1140" s="521"/>
      <c r="BF1140" s="521"/>
      <c r="BG1140" s="521"/>
      <c r="BH1140" s="521"/>
      <c r="BI1140" s="521"/>
      <c r="BJ1140" s="521"/>
      <c r="BK1140" s="521"/>
      <c r="BL1140" s="521"/>
      <c r="BM1140" s="521"/>
      <c r="BN1140" s="521"/>
      <c r="BO1140" s="521"/>
      <c r="BP1140" s="521"/>
      <c r="BQ1140" s="521"/>
      <c r="BR1140" s="521"/>
      <c r="BS1140" s="521"/>
      <c r="BT1140" s="521"/>
      <c r="BU1140" s="521"/>
      <c r="BV1140" s="521"/>
      <c r="BW1140" s="521"/>
      <c r="BX1140" s="521"/>
      <c r="BY1140" s="521"/>
      <c r="BZ1140" s="521"/>
      <c r="CA1140" s="521"/>
      <c r="CB1140" s="521"/>
      <c r="CC1140" s="521"/>
      <c r="CD1140" s="521"/>
      <c r="CE1140" s="521"/>
      <c r="CF1140" s="521"/>
      <c r="CG1140" s="521"/>
      <c r="CH1140" s="521"/>
      <c r="CI1140" s="521"/>
      <c r="CJ1140" s="521"/>
      <c r="CK1140" s="521"/>
      <c r="CL1140" s="521"/>
      <c r="CM1140" s="521"/>
      <c r="CN1140" s="521"/>
      <c r="CO1140" s="521"/>
      <c r="CP1140" s="521"/>
      <c r="CQ1140" s="521"/>
    </row>
    <row r="1141" spans="1:95" s="69" customFormat="1" ht="15" customHeight="1" outlineLevel="1" x14ac:dyDescent="0.2">
      <c r="A1141" s="11">
        <v>148</v>
      </c>
      <c r="B1141" s="294"/>
      <c r="C1141" s="292"/>
      <c r="D1141" s="292"/>
      <c r="E1141" s="293"/>
      <c r="F1141" s="880" t="str">
        <f>'2. CAD NCCF'!F1141:L1141</f>
        <v>FI issued covered bonds, high rated</v>
      </c>
      <c r="G1141" s="881"/>
      <c r="H1141" s="881"/>
      <c r="I1141" s="881"/>
      <c r="J1141" s="881"/>
      <c r="K1141" s="881"/>
      <c r="L1141" s="882"/>
      <c r="M1141" s="400">
        <f t="shared" si="376"/>
        <v>0</v>
      </c>
      <c r="N1141" s="411">
        <f t="shared" si="376"/>
        <v>0</v>
      </c>
      <c r="O1141" s="414">
        <f t="shared" si="376"/>
        <v>0</v>
      </c>
      <c r="P1141" s="414">
        <f t="shared" si="376"/>
        <v>0</v>
      </c>
      <c r="Q1141" s="415">
        <f t="shared" si="376"/>
        <v>0</v>
      </c>
      <c r="R1141" s="411">
        <f t="shared" si="376"/>
        <v>0</v>
      </c>
      <c r="S1141" s="413">
        <f t="shared" si="376"/>
        <v>0</v>
      </c>
      <c r="T1141" s="413">
        <f t="shared" si="376"/>
        <v>0</v>
      </c>
      <c r="U1141" s="413">
        <f t="shared" si="376"/>
        <v>0</v>
      </c>
      <c r="V1141" s="413">
        <f t="shared" si="376"/>
        <v>0</v>
      </c>
      <c r="W1141" s="413">
        <f t="shared" si="376"/>
        <v>0</v>
      </c>
      <c r="X1141" s="414">
        <f t="shared" si="376"/>
        <v>0</v>
      </c>
      <c r="Y1141" s="413">
        <f t="shared" si="376"/>
        <v>0</v>
      </c>
      <c r="Z1141" s="413">
        <f t="shared" si="376"/>
        <v>0</v>
      </c>
      <c r="AA1141" s="413">
        <f t="shared" si="376"/>
        <v>0</v>
      </c>
      <c r="AB1141" s="413">
        <f t="shared" si="376"/>
        <v>0</v>
      </c>
      <c r="AC1141" s="400">
        <f t="shared" si="374"/>
        <v>0</v>
      </c>
      <c r="AD1141" s="1743"/>
      <c r="AE1141" s="1083"/>
      <c r="AF1141" s="855"/>
      <c r="AG1141" s="528"/>
      <c r="AH1141" s="521"/>
      <c r="AI1141" s="521"/>
      <c r="AJ1141" s="521"/>
      <c r="AK1141" s="521"/>
      <c r="AL1141" s="521"/>
      <c r="AM1141" s="521"/>
      <c r="AN1141" s="521"/>
      <c r="AO1141" s="521"/>
      <c r="AP1141" s="521"/>
      <c r="AQ1141" s="521"/>
      <c r="AR1141" s="521"/>
      <c r="AS1141" s="521"/>
      <c r="AT1141" s="521"/>
      <c r="AU1141" s="521"/>
      <c r="AV1141" s="521"/>
      <c r="AW1141" s="521"/>
      <c r="AX1141" s="521"/>
      <c r="AY1141" s="521"/>
      <c r="AZ1141" s="521"/>
      <c r="BA1141" s="521"/>
      <c r="BB1141" s="521"/>
      <c r="BC1141" s="521"/>
      <c r="BD1141" s="521"/>
      <c r="BE1141" s="521"/>
      <c r="BF1141" s="521"/>
      <c r="BG1141" s="521"/>
      <c r="BH1141" s="521"/>
      <c r="BI1141" s="521"/>
      <c r="BJ1141" s="521"/>
      <c r="BK1141" s="521"/>
      <c r="BL1141" s="521"/>
      <c r="BM1141" s="521"/>
      <c r="BN1141" s="521"/>
      <c r="BO1141" s="521"/>
      <c r="BP1141" s="521"/>
      <c r="BQ1141" s="521"/>
      <c r="BR1141" s="521"/>
      <c r="BS1141" s="521"/>
      <c r="BT1141" s="521"/>
      <c r="BU1141" s="521"/>
      <c r="BV1141" s="521"/>
      <c r="BW1141" s="521"/>
      <c r="BX1141" s="521"/>
      <c r="BY1141" s="521"/>
      <c r="BZ1141" s="521"/>
      <c r="CA1141" s="521"/>
      <c r="CB1141" s="521"/>
      <c r="CC1141" s="521"/>
      <c r="CD1141" s="521"/>
      <c r="CE1141" s="521"/>
      <c r="CF1141" s="521"/>
      <c r="CG1141" s="521"/>
      <c r="CH1141" s="521"/>
      <c r="CI1141" s="521"/>
      <c r="CJ1141" s="521"/>
      <c r="CK1141" s="521"/>
      <c r="CL1141" s="521"/>
      <c r="CM1141" s="521"/>
      <c r="CN1141" s="521"/>
      <c r="CO1141" s="521"/>
      <c r="CP1141" s="521"/>
      <c r="CQ1141" s="521"/>
    </row>
    <row r="1142" spans="1:95" s="69" customFormat="1" ht="15" customHeight="1" outlineLevel="1" x14ac:dyDescent="0.2">
      <c r="A1142" s="11">
        <v>149</v>
      </c>
      <c r="B1142" s="294"/>
      <c r="C1142" s="292"/>
      <c r="D1142" s="292"/>
      <c r="E1142" s="293"/>
      <c r="F1142" s="880" t="str">
        <f>'2. CAD NCCF'!F1142:L1142</f>
        <v>FI issued jumbo covered bonds, high rated</v>
      </c>
      <c r="G1142" s="881"/>
      <c r="H1142" s="881"/>
      <c r="I1142" s="881"/>
      <c r="J1142" s="881"/>
      <c r="K1142" s="881"/>
      <c r="L1142" s="882"/>
      <c r="M1142" s="400">
        <f t="shared" si="376"/>
        <v>0</v>
      </c>
      <c r="N1142" s="411">
        <f t="shared" si="376"/>
        <v>0</v>
      </c>
      <c r="O1142" s="414">
        <f t="shared" si="376"/>
        <v>0</v>
      </c>
      <c r="P1142" s="414">
        <f t="shared" si="376"/>
        <v>0</v>
      </c>
      <c r="Q1142" s="415">
        <f t="shared" si="376"/>
        <v>0</v>
      </c>
      <c r="R1142" s="411">
        <f t="shared" si="376"/>
        <v>0</v>
      </c>
      <c r="S1142" s="413">
        <f t="shared" si="376"/>
        <v>0</v>
      </c>
      <c r="T1142" s="413">
        <f t="shared" si="376"/>
        <v>0</v>
      </c>
      <c r="U1142" s="413">
        <f t="shared" si="376"/>
        <v>0</v>
      </c>
      <c r="V1142" s="413">
        <f t="shared" si="376"/>
        <v>0</v>
      </c>
      <c r="W1142" s="413">
        <f t="shared" si="376"/>
        <v>0</v>
      </c>
      <c r="X1142" s="414">
        <f t="shared" si="376"/>
        <v>0</v>
      </c>
      <c r="Y1142" s="413">
        <f t="shared" si="376"/>
        <v>0</v>
      </c>
      <c r="Z1142" s="413">
        <f t="shared" si="376"/>
        <v>0</v>
      </c>
      <c r="AA1142" s="413">
        <f t="shared" si="376"/>
        <v>0</v>
      </c>
      <c r="AB1142" s="413">
        <f t="shared" si="376"/>
        <v>0</v>
      </c>
      <c r="AC1142" s="400">
        <f t="shared" si="374"/>
        <v>0</v>
      </c>
      <c r="AD1142" s="1743"/>
      <c r="AE1142" s="1083"/>
      <c r="AF1142" s="855"/>
      <c r="AG1142" s="528"/>
      <c r="AH1142" s="521"/>
      <c r="AI1142" s="521"/>
      <c r="AJ1142" s="521"/>
      <c r="AK1142" s="521"/>
      <c r="AL1142" s="521"/>
      <c r="AM1142" s="521"/>
      <c r="AN1142" s="521"/>
      <c r="AO1142" s="521"/>
      <c r="AP1142" s="521"/>
      <c r="AQ1142" s="521"/>
      <c r="AR1142" s="521"/>
      <c r="AS1142" s="521"/>
      <c r="AT1142" s="521"/>
      <c r="AU1142" s="521"/>
      <c r="AV1142" s="521"/>
      <c r="AW1142" s="521"/>
      <c r="AX1142" s="521"/>
      <c r="AY1142" s="521"/>
      <c r="AZ1142" s="521"/>
      <c r="BA1142" s="521"/>
      <c r="BB1142" s="521"/>
      <c r="BC1142" s="521"/>
      <c r="BD1142" s="521"/>
      <c r="BE1142" s="521"/>
      <c r="BF1142" s="521"/>
      <c r="BG1142" s="521"/>
      <c r="BH1142" s="521"/>
      <c r="BI1142" s="521"/>
      <c r="BJ1142" s="521"/>
      <c r="BK1142" s="521"/>
      <c r="BL1142" s="521"/>
      <c r="BM1142" s="521"/>
      <c r="BN1142" s="521"/>
      <c r="BO1142" s="521"/>
      <c r="BP1142" s="521"/>
      <c r="BQ1142" s="521"/>
      <c r="BR1142" s="521"/>
      <c r="BS1142" s="521"/>
      <c r="BT1142" s="521"/>
      <c r="BU1142" s="521"/>
      <c r="BV1142" s="521"/>
      <c r="BW1142" s="521"/>
      <c r="BX1142" s="521"/>
      <c r="BY1142" s="521"/>
      <c r="BZ1142" s="521"/>
      <c r="CA1142" s="521"/>
      <c r="CB1142" s="521"/>
      <c r="CC1142" s="521"/>
      <c r="CD1142" s="521"/>
      <c r="CE1142" s="521"/>
      <c r="CF1142" s="521"/>
      <c r="CG1142" s="521"/>
      <c r="CH1142" s="521"/>
      <c r="CI1142" s="521"/>
      <c r="CJ1142" s="521"/>
      <c r="CK1142" s="521"/>
      <c r="CL1142" s="521"/>
      <c r="CM1142" s="521"/>
      <c r="CN1142" s="521"/>
      <c r="CO1142" s="521"/>
      <c r="CP1142" s="521"/>
      <c r="CQ1142" s="521"/>
    </row>
    <row r="1143" spans="1:95" s="69" customFormat="1" ht="15" customHeight="1" outlineLevel="1" x14ac:dyDescent="0.2">
      <c r="A1143" s="11">
        <v>150</v>
      </c>
      <c r="B1143" s="294"/>
      <c r="C1143" s="292"/>
      <c r="D1143" s="292"/>
      <c r="E1143" s="877" t="str">
        <f>'2. CAD NCCF'!E1143:L1143</f>
        <v>Non-FI issued CBP, medium rated</v>
      </c>
      <c r="F1143" s="878"/>
      <c r="G1143" s="878"/>
      <c r="H1143" s="878"/>
      <c r="I1143" s="878"/>
      <c r="J1143" s="878"/>
      <c r="K1143" s="878"/>
      <c r="L1143" s="879"/>
      <c r="M1143" s="399">
        <f>SUBTOTAL(9,M1144:M1145)</f>
        <v>0</v>
      </c>
      <c r="N1143" s="402">
        <f t="shared" ref="N1143:AC1143" si="377">SUBTOTAL(9,N1144:N1145)</f>
        <v>0</v>
      </c>
      <c r="O1143" s="406">
        <f t="shared" si="377"/>
        <v>0</v>
      </c>
      <c r="P1143" s="405">
        <f t="shared" si="377"/>
        <v>0</v>
      </c>
      <c r="Q1143" s="407">
        <f t="shared" si="377"/>
        <v>0</v>
      </c>
      <c r="R1143" s="402">
        <f t="shared" si="377"/>
        <v>0</v>
      </c>
      <c r="S1143" s="406">
        <f t="shared" si="377"/>
        <v>0</v>
      </c>
      <c r="T1143" s="405">
        <f t="shared" si="377"/>
        <v>0</v>
      </c>
      <c r="U1143" s="405">
        <f t="shared" si="377"/>
        <v>0</v>
      </c>
      <c r="V1143" s="405">
        <f t="shared" si="377"/>
        <v>0</v>
      </c>
      <c r="W1143" s="405">
        <f t="shared" si="377"/>
        <v>0</v>
      </c>
      <c r="X1143" s="405">
        <f t="shared" si="377"/>
        <v>0</v>
      </c>
      <c r="Y1143" s="405">
        <f t="shared" si="377"/>
        <v>0</v>
      </c>
      <c r="Z1143" s="405">
        <f t="shared" si="377"/>
        <v>0</v>
      </c>
      <c r="AA1143" s="405">
        <f t="shared" si="377"/>
        <v>0</v>
      </c>
      <c r="AB1143" s="403">
        <f t="shared" si="377"/>
        <v>0</v>
      </c>
      <c r="AC1143" s="407">
        <f t="shared" si="377"/>
        <v>0</v>
      </c>
      <c r="AD1143" s="1743"/>
      <c r="AE1143" s="1083"/>
      <c r="AF1143" s="855"/>
      <c r="AG1143" s="528"/>
      <c r="AH1143" s="521"/>
      <c r="AI1143" s="521"/>
      <c r="AJ1143" s="521"/>
      <c r="AK1143" s="521"/>
      <c r="AL1143" s="521"/>
      <c r="AM1143" s="521"/>
      <c r="AN1143" s="521"/>
      <c r="AO1143" s="521"/>
      <c r="AP1143" s="521"/>
      <c r="AQ1143" s="521"/>
      <c r="AR1143" s="521"/>
      <c r="AS1143" s="521"/>
      <c r="AT1143" s="521"/>
      <c r="AU1143" s="521"/>
      <c r="AV1143" s="521"/>
      <c r="AW1143" s="521"/>
      <c r="AX1143" s="521"/>
      <c r="AY1143" s="521"/>
      <c r="AZ1143" s="521"/>
      <c r="BA1143" s="521"/>
      <c r="BB1143" s="521"/>
      <c r="BC1143" s="521"/>
      <c r="BD1143" s="521"/>
      <c r="BE1143" s="521"/>
      <c r="BF1143" s="521"/>
      <c r="BG1143" s="521"/>
      <c r="BH1143" s="521"/>
      <c r="BI1143" s="521"/>
      <c r="BJ1143" s="521"/>
      <c r="BK1143" s="521"/>
      <c r="BL1143" s="521"/>
      <c r="BM1143" s="521"/>
      <c r="BN1143" s="521"/>
      <c r="BO1143" s="521"/>
      <c r="BP1143" s="521"/>
      <c r="BQ1143" s="521"/>
      <c r="BR1143" s="521"/>
      <c r="BS1143" s="521"/>
      <c r="BT1143" s="521"/>
      <c r="BU1143" s="521"/>
      <c r="BV1143" s="521"/>
      <c r="BW1143" s="521"/>
      <c r="BX1143" s="521"/>
      <c r="BY1143" s="521"/>
      <c r="BZ1143" s="521"/>
      <c r="CA1143" s="521"/>
      <c r="CB1143" s="521"/>
      <c r="CC1143" s="521"/>
      <c r="CD1143" s="521"/>
      <c r="CE1143" s="521"/>
      <c r="CF1143" s="521"/>
      <c r="CG1143" s="521"/>
      <c r="CH1143" s="521"/>
      <c r="CI1143" s="521"/>
      <c r="CJ1143" s="521"/>
      <c r="CK1143" s="521"/>
      <c r="CL1143" s="521"/>
      <c r="CM1143" s="521"/>
      <c r="CN1143" s="521"/>
      <c r="CO1143" s="521"/>
      <c r="CP1143" s="521"/>
      <c r="CQ1143" s="521"/>
    </row>
    <row r="1144" spans="1:95" s="69" customFormat="1" ht="15" customHeight="1" outlineLevel="1" x14ac:dyDescent="0.2">
      <c r="A1144" s="11">
        <v>151</v>
      </c>
      <c r="B1144" s="294"/>
      <c r="C1144" s="292"/>
      <c r="D1144" s="292"/>
      <c r="E1144" s="293"/>
      <c r="F1144" s="880" t="str">
        <f>'2. CAD NCCF'!F1144:L1144</f>
        <v>Non-FI issued unsecured bonds and paper, medium rated</v>
      </c>
      <c r="G1144" s="881"/>
      <c r="H1144" s="881"/>
      <c r="I1144" s="881"/>
      <c r="J1144" s="881"/>
      <c r="K1144" s="881"/>
      <c r="L1144" s="882"/>
      <c r="M1144" s="400">
        <f t="shared" ref="M1144:AB1145" si="378">M368</f>
        <v>0</v>
      </c>
      <c r="N1144" s="411">
        <f t="shared" si="378"/>
        <v>0</v>
      </c>
      <c r="O1144" s="414">
        <f t="shared" si="378"/>
        <v>0</v>
      </c>
      <c r="P1144" s="414">
        <f t="shared" si="378"/>
        <v>0</v>
      </c>
      <c r="Q1144" s="415">
        <f t="shared" si="378"/>
        <v>0</v>
      </c>
      <c r="R1144" s="411">
        <f t="shared" si="378"/>
        <v>0</v>
      </c>
      <c r="S1144" s="413">
        <f t="shared" si="378"/>
        <v>0</v>
      </c>
      <c r="T1144" s="413">
        <f t="shared" si="378"/>
        <v>0</v>
      </c>
      <c r="U1144" s="413">
        <f t="shared" si="378"/>
        <v>0</v>
      </c>
      <c r="V1144" s="413">
        <f t="shared" si="378"/>
        <v>0</v>
      </c>
      <c r="W1144" s="413">
        <f t="shared" si="378"/>
        <v>0</v>
      </c>
      <c r="X1144" s="414">
        <f t="shared" si="378"/>
        <v>0</v>
      </c>
      <c r="Y1144" s="413">
        <f t="shared" si="378"/>
        <v>0</v>
      </c>
      <c r="Z1144" s="413">
        <f t="shared" si="378"/>
        <v>0</v>
      </c>
      <c r="AA1144" s="413">
        <f t="shared" si="378"/>
        <v>0</v>
      </c>
      <c r="AB1144" s="413">
        <f t="shared" si="378"/>
        <v>0</v>
      </c>
      <c r="AC1144" s="400">
        <f t="shared" si="374"/>
        <v>0</v>
      </c>
      <c r="AD1144" s="1743"/>
      <c r="AE1144" s="1083"/>
      <c r="AF1144" s="855"/>
      <c r="AG1144" s="528"/>
      <c r="AH1144" s="521"/>
      <c r="AI1144" s="521"/>
      <c r="AJ1144" s="521"/>
      <c r="AK1144" s="521"/>
      <c r="AL1144" s="521"/>
      <c r="AM1144" s="521"/>
      <c r="AN1144" s="521"/>
      <c r="AO1144" s="521"/>
      <c r="AP1144" s="521"/>
      <c r="AQ1144" s="521"/>
      <c r="AR1144" s="521"/>
      <c r="AS1144" s="521"/>
      <c r="AT1144" s="521"/>
      <c r="AU1144" s="521"/>
      <c r="AV1144" s="521"/>
      <c r="AW1144" s="521"/>
      <c r="AX1144" s="521"/>
      <c r="AY1144" s="521"/>
      <c r="AZ1144" s="521"/>
      <c r="BA1144" s="521"/>
      <c r="BB1144" s="521"/>
      <c r="BC1144" s="521"/>
      <c r="BD1144" s="521"/>
      <c r="BE1144" s="521"/>
      <c r="BF1144" s="521"/>
      <c r="BG1144" s="521"/>
      <c r="BH1144" s="521"/>
      <c r="BI1144" s="521"/>
      <c r="BJ1144" s="521"/>
      <c r="BK1144" s="521"/>
      <c r="BL1144" s="521"/>
      <c r="BM1144" s="521"/>
      <c r="BN1144" s="521"/>
      <c r="BO1144" s="521"/>
      <c r="BP1144" s="521"/>
      <c r="BQ1144" s="521"/>
      <c r="BR1144" s="521"/>
      <c r="BS1144" s="521"/>
      <c r="BT1144" s="521"/>
      <c r="BU1144" s="521"/>
      <c r="BV1144" s="521"/>
      <c r="BW1144" s="521"/>
      <c r="BX1144" s="521"/>
      <c r="BY1144" s="521"/>
      <c r="BZ1144" s="521"/>
      <c r="CA1144" s="521"/>
      <c r="CB1144" s="521"/>
      <c r="CC1144" s="521"/>
      <c r="CD1144" s="521"/>
      <c r="CE1144" s="521"/>
      <c r="CF1144" s="521"/>
      <c r="CG1144" s="521"/>
      <c r="CH1144" s="521"/>
      <c r="CI1144" s="521"/>
      <c r="CJ1144" s="521"/>
      <c r="CK1144" s="521"/>
      <c r="CL1144" s="521"/>
      <c r="CM1144" s="521"/>
      <c r="CN1144" s="521"/>
      <c r="CO1144" s="521"/>
      <c r="CP1144" s="521"/>
      <c r="CQ1144" s="521"/>
    </row>
    <row r="1145" spans="1:95" s="69" customFormat="1" ht="15" customHeight="1" outlineLevel="1" x14ac:dyDescent="0.2">
      <c r="A1145" s="11">
        <v>152</v>
      </c>
      <c r="B1145" s="294"/>
      <c r="C1145" s="292"/>
      <c r="D1145" s="292"/>
      <c r="E1145" s="293"/>
      <c r="F1145" s="880" t="str">
        <f>'2. CAD NCCF'!F1145:L1145</f>
        <v>Non-FI issued covered bonds, medium rated</v>
      </c>
      <c r="G1145" s="881"/>
      <c r="H1145" s="881"/>
      <c r="I1145" s="881"/>
      <c r="J1145" s="881"/>
      <c r="K1145" s="881"/>
      <c r="L1145" s="882"/>
      <c r="M1145" s="400">
        <f t="shared" si="378"/>
        <v>0</v>
      </c>
      <c r="N1145" s="411">
        <f t="shared" si="378"/>
        <v>0</v>
      </c>
      <c r="O1145" s="414">
        <f t="shared" si="378"/>
        <v>0</v>
      </c>
      <c r="P1145" s="414">
        <f t="shared" si="378"/>
        <v>0</v>
      </c>
      <c r="Q1145" s="415">
        <f t="shared" si="378"/>
        <v>0</v>
      </c>
      <c r="R1145" s="411">
        <f t="shared" si="378"/>
        <v>0</v>
      </c>
      <c r="S1145" s="413">
        <f t="shared" si="378"/>
        <v>0</v>
      </c>
      <c r="T1145" s="413">
        <f t="shared" si="378"/>
        <v>0</v>
      </c>
      <c r="U1145" s="413">
        <f t="shared" si="378"/>
        <v>0</v>
      </c>
      <c r="V1145" s="413">
        <f t="shared" si="378"/>
        <v>0</v>
      </c>
      <c r="W1145" s="413">
        <f t="shared" si="378"/>
        <v>0</v>
      </c>
      <c r="X1145" s="414">
        <f t="shared" si="378"/>
        <v>0</v>
      </c>
      <c r="Y1145" s="413">
        <f t="shared" si="378"/>
        <v>0</v>
      </c>
      <c r="Z1145" s="413">
        <f t="shared" si="378"/>
        <v>0</v>
      </c>
      <c r="AA1145" s="413">
        <f t="shared" si="378"/>
        <v>0</v>
      </c>
      <c r="AB1145" s="413">
        <f t="shared" si="378"/>
        <v>0</v>
      </c>
      <c r="AC1145" s="400">
        <f t="shared" si="374"/>
        <v>0</v>
      </c>
      <c r="AD1145" s="1743"/>
      <c r="AE1145" s="1083"/>
      <c r="AF1145" s="855"/>
      <c r="AG1145" s="528"/>
      <c r="AH1145" s="521"/>
      <c r="AI1145" s="521"/>
      <c r="AJ1145" s="521"/>
      <c r="AK1145" s="521"/>
      <c r="AL1145" s="521"/>
      <c r="AM1145" s="521"/>
      <c r="AN1145" s="521"/>
      <c r="AO1145" s="521"/>
      <c r="AP1145" s="521"/>
      <c r="AQ1145" s="521"/>
      <c r="AR1145" s="521"/>
      <c r="AS1145" s="521"/>
      <c r="AT1145" s="521"/>
      <c r="AU1145" s="521"/>
      <c r="AV1145" s="521"/>
      <c r="AW1145" s="521"/>
      <c r="AX1145" s="521"/>
      <c r="AY1145" s="521"/>
      <c r="AZ1145" s="521"/>
      <c r="BA1145" s="521"/>
      <c r="BB1145" s="521"/>
      <c r="BC1145" s="521"/>
      <c r="BD1145" s="521"/>
      <c r="BE1145" s="521"/>
      <c r="BF1145" s="521"/>
      <c r="BG1145" s="521"/>
      <c r="BH1145" s="521"/>
      <c r="BI1145" s="521"/>
      <c r="BJ1145" s="521"/>
      <c r="BK1145" s="521"/>
      <c r="BL1145" s="521"/>
      <c r="BM1145" s="521"/>
      <c r="BN1145" s="521"/>
      <c r="BO1145" s="521"/>
      <c r="BP1145" s="521"/>
      <c r="BQ1145" s="521"/>
      <c r="BR1145" s="521"/>
      <c r="BS1145" s="521"/>
      <c r="BT1145" s="521"/>
      <c r="BU1145" s="521"/>
      <c r="BV1145" s="521"/>
      <c r="BW1145" s="521"/>
      <c r="BX1145" s="521"/>
      <c r="BY1145" s="521"/>
      <c r="BZ1145" s="521"/>
      <c r="CA1145" s="521"/>
      <c r="CB1145" s="521"/>
      <c r="CC1145" s="521"/>
      <c r="CD1145" s="521"/>
      <c r="CE1145" s="521"/>
      <c r="CF1145" s="521"/>
      <c r="CG1145" s="521"/>
      <c r="CH1145" s="521"/>
      <c r="CI1145" s="521"/>
      <c r="CJ1145" s="521"/>
      <c r="CK1145" s="521"/>
      <c r="CL1145" s="521"/>
      <c r="CM1145" s="521"/>
      <c r="CN1145" s="521"/>
      <c r="CO1145" s="521"/>
      <c r="CP1145" s="521"/>
      <c r="CQ1145" s="521"/>
    </row>
    <row r="1146" spans="1:95" s="69" customFormat="1" ht="15" customHeight="1" outlineLevel="1" x14ac:dyDescent="0.2">
      <c r="A1146" s="11">
        <v>153</v>
      </c>
      <c r="B1146" s="294"/>
      <c r="C1146" s="292"/>
      <c r="D1146" s="292"/>
      <c r="E1146" s="877" t="str">
        <f>'2. CAD NCCF'!E1146:L1146</f>
        <v>FI issued CBP, medium rated</v>
      </c>
      <c r="F1146" s="878"/>
      <c r="G1146" s="878"/>
      <c r="H1146" s="878"/>
      <c r="I1146" s="878"/>
      <c r="J1146" s="878"/>
      <c r="K1146" s="878"/>
      <c r="L1146" s="879"/>
      <c r="M1146" s="399">
        <f>SUBTOTAL(9,M1147:M1149)</f>
        <v>0</v>
      </c>
      <c r="N1146" s="402">
        <f t="shared" ref="N1146:AC1146" si="379">SUBTOTAL(9,N1147:N1149)</f>
        <v>0</v>
      </c>
      <c r="O1146" s="406">
        <f t="shared" si="379"/>
        <v>0</v>
      </c>
      <c r="P1146" s="405">
        <f t="shared" si="379"/>
        <v>0</v>
      </c>
      <c r="Q1146" s="407">
        <f t="shared" si="379"/>
        <v>0</v>
      </c>
      <c r="R1146" s="402">
        <f t="shared" si="379"/>
        <v>0</v>
      </c>
      <c r="S1146" s="406">
        <f t="shared" si="379"/>
        <v>0</v>
      </c>
      <c r="T1146" s="405">
        <f t="shared" si="379"/>
        <v>0</v>
      </c>
      <c r="U1146" s="405">
        <f t="shared" si="379"/>
        <v>0</v>
      </c>
      <c r="V1146" s="405">
        <f t="shared" si="379"/>
        <v>0</v>
      </c>
      <c r="W1146" s="405">
        <f t="shared" si="379"/>
        <v>0</v>
      </c>
      <c r="X1146" s="405">
        <f t="shared" si="379"/>
        <v>0</v>
      </c>
      <c r="Y1146" s="405">
        <f t="shared" si="379"/>
        <v>0</v>
      </c>
      <c r="Z1146" s="405">
        <f t="shared" si="379"/>
        <v>0</v>
      </c>
      <c r="AA1146" s="405">
        <f t="shared" si="379"/>
        <v>0</v>
      </c>
      <c r="AB1146" s="403">
        <f t="shared" si="379"/>
        <v>0</v>
      </c>
      <c r="AC1146" s="407">
        <f t="shared" si="379"/>
        <v>0</v>
      </c>
      <c r="AD1146" s="1743"/>
      <c r="AE1146" s="1083"/>
      <c r="AF1146" s="855"/>
      <c r="AG1146" s="528"/>
      <c r="AH1146" s="521"/>
      <c r="AI1146" s="521"/>
      <c r="AJ1146" s="521"/>
      <c r="AK1146" s="521"/>
      <c r="AL1146" s="521"/>
      <c r="AM1146" s="521"/>
      <c r="AN1146" s="521"/>
      <c r="AO1146" s="521"/>
      <c r="AP1146" s="521"/>
      <c r="AQ1146" s="521"/>
      <c r="AR1146" s="521"/>
      <c r="AS1146" s="521"/>
      <c r="AT1146" s="521"/>
      <c r="AU1146" s="521"/>
      <c r="AV1146" s="521"/>
      <c r="AW1146" s="521"/>
      <c r="AX1146" s="521"/>
      <c r="AY1146" s="521"/>
      <c r="AZ1146" s="521"/>
      <c r="BA1146" s="521"/>
      <c r="BB1146" s="521"/>
      <c r="BC1146" s="521"/>
      <c r="BD1146" s="521"/>
      <c r="BE1146" s="521"/>
      <c r="BF1146" s="521"/>
      <c r="BG1146" s="521"/>
      <c r="BH1146" s="521"/>
      <c r="BI1146" s="521"/>
      <c r="BJ1146" s="521"/>
      <c r="BK1146" s="521"/>
      <c r="BL1146" s="521"/>
      <c r="BM1146" s="521"/>
      <c r="BN1146" s="521"/>
      <c r="BO1146" s="521"/>
      <c r="BP1146" s="521"/>
      <c r="BQ1146" s="521"/>
      <c r="BR1146" s="521"/>
      <c r="BS1146" s="521"/>
      <c r="BT1146" s="521"/>
      <c r="BU1146" s="521"/>
      <c r="BV1146" s="521"/>
      <c r="BW1146" s="521"/>
      <c r="BX1146" s="521"/>
      <c r="BY1146" s="521"/>
      <c r="BZ1146" s="521"/>
      <c r="CA1146" s="521"/>
      <c r="CB1146" s="521"/>
      <c r="CC1146" s="521"/>
      <c r="CD1146" s="521"/>
      <c r="CE1146" s="521"/>
      <c r="CF1146" s="521"/>
      <c r="CG1146" s="521"/>
      <c r="CH1146" s="521"/>
      <c r="CI1146" s="521"/>
      <c r="CJ1146" s="521"/>
      <c r="CK1146" s="521"/>
      <c r="CL1146" s="521"/>
      <c r="CM1146" s="521"/>
      <c r="CN1146" s="521"/>
      <c r="CO1146" s="521"/>
      <c r="CP1146" s="521"/>
      <c r="CQ1146" s="521"/>
    </row>
    <row r="1147" spans="1:95" s="69" customFormat="1" ht="15" customHeight="1" outlineLevel="1" x14ac:dyDescent="0.2">
      <c r="A1147" s="11">
        <v>154</v>
      </c>
      <c r="B1147" s="294"/>
      <c r="C1147" s="292"/>
      <c r="D1147" s="292"/>
      <c r="E1147" s="293"/>
      <c r="F1147" s="880" t="str">
        <f>'2. CAD NCCF'!F1147:L1147</f>
        <v>FI issued unsecured bonds and paper, medium rated</v>
      </c>
      <c r="G1147" s="881"/>
      <c r="H1147" s="881"/>
      <c r="I1147" s="881"/>
      <c r="J1147" s="881"/>
      <c r="K1147" s="881"/>
      <c r="L1147" s="882"/>
      <c r="M1147" s="400">
        <f t="shared" ref="M1147:AB1149" si="380">M371</f>
        <v>0</v>
      </c>
      <c r="N1147" s="411">
        <f t="shared" si="380"/>
        <v>0</v>
      </c>
      <c r="O1147" s="414">
        <f t="shared" si="380"/>
        <v>0</v>
      </c>
      <c r="P1147" s="414">
        <f t="shared" si="380"/>
        <v>0</v>
      </c>
      <c r="Q1147" s="415">
        <f t="shared" si="380"/>
        <v>0</v>
      </c>
      <c r="R1147" s="411">
        <f t="shared" si="380"/>
        <v>0</v>
      </c>
      <c r="S1147" s="413">
        <f t="shared" si="380"/>
        <v>0</v>
      </c>
      <c r="T1147" s="413">
        <f t="shared" si="380"/>
        <v>0</v>
      </c>
      <c r="U1147" s="413">
        <f t="shared" si="380"/>
        <v>0</v>
      </c>
      <c r="V1147" s="413">
        <f t="shared" si="380"/>
        <v>0</v>
      </c>
      <c r="W1147" s="413">
        <f t="shared" si="380"/>
        <v>0</v>
      </c>
      <c r="X1147" s="414">
        <f t="shared" si="380"/>
        <v>0</v>
      </c>
      <c r="Y1147" s="413">
        <f t="shared" si="380"/>
        <v>0</v>
      </c>
      <c r="Z1147" s="413">
        <f t="shared" si="380"/>
        <v>0</v>
      </c>
      <c r="AA1147" s="413">
        <f t="shared" si="380"/>
        <v>0</v>
      </c>
      <c r="AB1147" s="413">
        <f t="shared" si="380"/>
        <v>0</v>
      </c>
      <c r="AC1147" s="400">
        <f t="shared" ref="AC1147:AC1149" si="381">M1147-SUM(N1147:AB1147)</f>
        <v>0</v>
      </c>
      <c r="AD1147" s="1743"/>
      <c r="AE1147" s="1083"/>
      <c r="AF1147" s="855"/>
      <c r="AG1147" s="528"/>
      <c r="AH1147" s="521"/>
      <c r="AI1147" s="521"/>
      <c r="AJ1147" s="521"/>
      <c r="AK1147" s="521"/>
      <c r="AL1147" s="521"/>
      <c r="AM1147" s="521"/>
      <c r="AN1147" s="521"/>
      <c r="AO1147" s="521"/>
      <c r="AP1147" s="521"/>
      <c r="AQ1147" s="521"/>
      <c r="AR1147" s="521"/>
      <c r="AS1147" s="521"/>
      <c r="AT1147" s="521"/>
      <c r="AU1147" s="521"/>
      <c r="AV1147" s="521"/>
      <c r="AW1147" s="521"/>
      <c r="AX1147" s="521"/>
      <c r="AY1147" s="521"/>
      <c r="AZ1147" s="521"/>
      <c r="BA1147" s="521"/>
      <c r="BB1147" s="521"/>
      <c r="BC1147" s="521"/>
      <c r="BD1147" s="521"/>
      <c r="BE1147" s="521"/>
      <c r="BF1147" s="521"/>
      <c r="BG1147" s="521"/>
      <c r="BH1147" s="521"/>
      <c r="BI1147" s="521"/>
      <c r="BJ1147" s="521"/>
      <c r="BK1147" s="521"/>
      <c r="BL1147" s="521"/>
      <c r="BM1147" s="521"/>
      <c r="BN1147" s="521"/>
      <c r="BO1147" s="521"/>
      <c r="BP1147" s="521"/>
      <c r="BQ1147" s="521"/>
      <c r="BR1147" s="521"/>
      <c r="BS1147" s="521"/>
      <c r="BT1147" s="521"/>
      <c r="BU1147" s="521"/>
      <c r="BV1147" s="521"/>
      <c r="BW1147" s="521"/>
      <c r="BX1147" s="521"/>
      <c r="BY1147" s="521"/>
      <c r="BZ1147" s="521"/>
      <c r="CA1147" s="521"/>
      <c r="CB1147" s="521"/>
      <c r="CC1147" s="521"/>
      <c r="CD1147" s="521"/>
      <c r="CE1147" s="521"/>
      <c r="CF1147" s="521"/>
      <c r="CG1147" s="521"/>
      <c r="CH1147" s="521"/>
      <c r="CI1147" s="521"/>
      <c r="CJ1147" s="521"/>
      <c r="CK1147" s="521"/>
      <c r="CL1147" s="521"/>
      <c r="CM1147" s="521"/>
      <c r="CN1147" s="521"/>
      <c r="CO1147" s="521"/>
      <c r="CP1147" s="521"/>
      <c r="CQ1147" s="521"/>
    </row>
    <row r="1148" spans="1:95" s="69" customFormat="1" ht="15" customHeight="1" outlineLevel="1" x14ac:dyDescent="0.2">
      <c r="A1148" s="11">
        <v>155</v>
      </c>
      <c r="B1148" s="294"/>
      <c r="C1148" s="292"/>
      <c r="D1148" s="292"/>
      <c r="E1148" s="293"/>
      <c r="F1148" s="880" t="str">
        <f>'2. CAD NCCF'!F1148:L1148</f>
        <v>FI issued covered bonds, medium rated</v>
      </c>
      <c r="G1148" s="881"/>
      <c r="H1148" s="881"/>
      <c r="I1148" s="881"/>
      <c r="J1148" s="881"/>
      <c r="K1148" s="881"/>
      <c r="L1148" s="882"/>
      <c r="M1148" s="400">
        <f t="shared" si="380"/>
        <v>0</v>
      </c>
      <c r="N1148" s="411">
        <f t="shared" si="380"/>
        <v>0</v>
      </c>
      <c r="O1148" s="414">
        <f t="shared" si="380"/>
        <v>0</v>
      </c>
      <c r="P1148" s="414">
        <f t="shared" si="380"/>
        <v>0</v>
      </c>
      <c r="Q1148" s="415">
        <f t="shared" si="380"/>
        <v>0</v>
      </c>
      <c r="R1148" s="411">
        <f t="shared" si="380"/>
        <v>0</v>
      </c>
      <c r="S1148" s="413">
        <f t="shared" si="380"/>
        <v>0</v>
      </c>
      <c r="T1148" s="413">
        <f t="shared" si="380"/>
        <v>0</v>
      </c>
      <c r="U1148" s="413">
        <f t="shared" si="380"/>
        <v>0</v>
      </c>
      <c r="V1148" s="413">
        <f t="shared" si="380"/>
        <v>0</v>
      </c>
      <c r="W1148" s="413">
        <f t="shared" si="380"/>
        <v>0</v>
      </c>
      <c r="X1148" s="414">
        <f t="shared" si="380"/>
        <v>0</v>
      </c>
      <c r="Y1148" s="413">
        <f t="shared" si="380"/>
        <v>0</v>
      </c>
      <c r="Z1148" s="413">
        <f t="shared" si="380"/>
        <v>0</v>
      </c>
      <c r="AA1148" s="413">
        <f t="shared" si="380"/>
        <v>0</v>
      </c>
      <c r="AB1148" s="413">
        <f t="shared" si="380"/>
        <v>0</v>
      </c>
      <c r="AC1148" s="400">
        <f t="shared" si="381"/>
        <v>0</v>
      </c>
      <c r="AD1148" s="1743"/>
      <c r="AE1148" s="1083"/>
      <c r="AF1148" s="855"/>
      <c r="AG1148" s="528"/>
      <c r="AH1148" s="521"/>
      <c r="AI1148" s="521"/>
      <c r="AJ1148" s="521"/>
      <c r="AK1148" s="521"/>
      <c r="AL1148" s="521"/>
      <c r="AM1148" s="521"/>
      <c r="AN1148" s="521"/>
      <c r="AO1148" s="521"/>
      <c r="AP1148" s="521"/>
      <c r="AQ1148" s="521"/>
      <c r="AR1148" s="521"/>
      <c r="AS1148" s="521"/>
      <c r="AT1148" s="521"/>
      <c r="AU1148" s="521"/>
      <c r="AV1148" s="521"/>
      <c r="AW1148" s="521"/>
      <c r="AX1148" s="521"/>
      <c r="AY1148" s="521"/>
      <c r="AZ1148" s="521"/>
      <c r="BA1148" s="521"/>
      <c r="BB1148" s="521"/>
      <c r="BC1148" s="521"/>
      <c r="BD1148" s="521"/>
      <c r="BE1148" s="521"/>
      <c r="BF1148" s="521"/>
      <c r="BG1148" s="521"/>
      <c r="BH1148" s="521"/>
      <c r="BI1148" s="521"/>
      <c r="BJ1148" s="521"/>
      <c r="BK1148" s="521"/>
      <c r="BL1148" s="521"/>
      <c r="BM1148" s="521"/>
      <c r="BN1148" s="521"/>
      <c r="BO1148" s="521"/>
      <c r="BP1148" s="521"/>
      <c r="BQ1148" s="521"/>
      <c r="BR1148" s="521"/>
      <c r="BS1148" s="521"/>
      <c r="BT1148" s="521"/>
      <c r="BU1148" s="521"/>
      <c r="BV1148" s="521"/>
      <c r="BW1148" s="521"/>
      <c r="BX1148" s="521"/>
      <c r="BY1148" s="521"/>
      <c r="BZ1148" s="521"/>
      <c r="CA1148" s="521"/>
      <c r="CB1148" s="521"/>
      <c r="CC1148" s="521"/>
      <c r="CD1148" s="521"/>
      <c r="CE1148" s="521"/>
      <c r="CF1148" s="521"/>
      <c r="CG1148" s="521"/>
      <c r="CH1148" s="521"/>
      <c r="CI1148" s="521"/>
      <c r="CJ1148" s="521"/>
      <c r="CK1148" s="521"/>
      <c r="CL1148" s="521"/>
      <c r="CM1148" s="521"/>
      <c r="CN1148" s="521"/>
      <c r="CO1148" s="521"/>
      <c r="CP1148" s="521"/>
      <c r="CQ1148" s="521"/>
    </row>
    <row r="1149" spans="1:95" s="69" customFormat="1" ht="15" customHeight="1" outlineLevel="1" x14ac:dyDescent="0.2">
      <c r="A1149" s="11">
        <v>156</v>
      </c>
      <c r="B1149" s="294"/>
      <c r="C1149" s="292"/>
      <c r="D1149" s="292"/>
      <c r="E1149" s="293"/>
      <c r="F1149" s="880" t="str">
        <f>'2. CAD NCCF'!F1149:L1149</f>
        <v>FI issued jumbo covered bonds, medium rated</v>
      </c>
      <c r="G1149" s="881"/>
      <c r="H1149" s="881"/>
      <c r="I1149" s="881"/>
      <c r="J1149" s="881"/>
      <c r="K1149" s="881"/>
      <c r="L1149" s="882"/>
      <c r="M1149" s="400">
        <f t="shared" si="380"/>
        <v>0</v>
      </c>
      <c r="N1149" s="411">
        <f t="shared" si="380"/>
        <v>0</v>
      </c>
      <c r="O1149" s="414">
        <f t="shared" si="380"/>
        <v>0</v>
      </c>
      <c r="P1149" s="414">
        <f t="shared" si="380"/>
        <v>0</v>
      </c>
      <c r="Q1149" s="415">
        <f t="shared" si="380"/>
        <v>0</v>
      </c>
      <c r="R1149" s="411">
        <f t="shared" si="380"/>
        <v>0</v>
      </c>
      <c r="S1149" s="413">
        <f t="shared" si="380"/>
        <v>0</v>
      </c>
      <c r="T1149" s="413">
        <f t="shared" si="380"/>
        <v>0</v>
      </c>
      <c r="U1149" s="413">
        <f t="shared" si="380"/>
        <v>0</v>
      </c>
      <c r="V1149" s="413">
        <f t="shared" si="380"/>
        <v>0</v>
      </c>
      <c r="W1149" s="413">
        <f t="shared" si="380"/>
        <v>0</v>
      </c>
      <c r="X1149" s="414">
        <f t="shared" si="380"/>
        <v>0</v>
      </c>
      <c r="Y1149" s="413">
        <f t="shared" si="380"/>
        <v>0</v>
      </c>
      <c r="Z1149" s="413">
        <f t="shared" si="380"/>
        <v>0</v>
      </c>
      <c r="AA1149" s="413">
        <f t="shared" si="380"/>
        <v>0</v>
      </c>
      <c r="AB1149" s="413">
        <f t="shared" si="380"/>
        <v>0</v>
      </c>
      <c r="AC1149" s="400">
        <f t="shared" si="381"/>
        <v>0</v>
      </c>
      <c r="AD1149" s="1743"/>
      <c r="AE1149" s="1083"/>
      <c r="AF1149" s="855"/>
      <c r="AG1149" s="528"/>
      <c r="AH1149" s="521"/>
      <c r="AI1149" s="521"/>
      <c r="AJ1149" s="521"/>
      <c r="AK1149" s="521"/>
      <c r="AL1149" s="521"/>
      <c r="AM1149" s="521"/>
      <c r="AN1149" s="521"/>
      <c r="AO1149" s="521"/>
      <c r="AP1149" s="521"/>
      <c r="AQ1149" s="521"/>
      <c r="AR1149" s="521"/>
      <c r="AS1149" s="521"/>
      <c r="AT1149" s="521"/>
      <c r="AU1149" s="521"/>
      <c r="AV1149" s="521"/>
      <c r="AW1149" s="521"/>
      <c r="AX1149" s="521"/>
      <c r="AY1149" s="521"/>
      <c r="AZ1149" s="521"/>
      <c r="BA1149" s="521"/>
      <c r="BB1149" s="521"/>
      <c r="BC1149" s="521"/>
      <c r="BD1149" s="521"/>
      <c r="BE1149" s="521"/>
      <c r="BF1149" s="521"/>
      <c r="BG1149" s="521"/>
      <c r="BH1149" s="521"/>
      <c r="BI1149" s="521"/>
      <c r="BJ1149" s="521"/>
      <c r="BK1149" s="521"/>
      <c r="BL1149" s="521"/>
      <c r="BM1149" s="521"/>
      <c r="BN1149" s="521"/>
      <c r="BO1149" s="521"/>
      <c r="BP1149" s="521"/>
      <c r="BQ1149" s="521"/>
      <c r="BR1149" s="521"/>
      <c r="BS1149" s="521"/>
      <c r="BT1149" s="521"/>
      <c r="BU1149" s="521"/>
      <c r="BV1149" s="521"/>
      <c r="BW1149" s="521"/>
      <c r="BX1149" s="521"/>
      <c r="BY1149" s="521"/>
      <c r="BZ1149" s="521"/>
      <c r="CA1149" s="521"/>
      <c r="CB1149" s="521"/>
      <c r="CC1149" s="521"/>
      <c r="CD1149" s="521"/>
      <c r="CE1149" s="521"/>
      <c r="CF1149" s="521"/>
      <c r="CG1149" s="521"/>
      <c r="CH1149" s="521"/>
      <c r="CI1149" s="521"/>
      <c r="CJ1149" s="521"/>
      <c r="CK1149" s="521"/>
      <c r="CL1149" s="521"/>
      <c r="CM1149" s="521"/>
      <c r="CN1149" s="521"/>
      <c r="CO1149" s="521"/>
      <c r="CP1149" s="521"/>
      <c r="CQ1149" s="521"/>
    </row>
    <row r="1150" spans="1:95" s="69" customFormat="1" ht="15" customHeight="1" outlineLevel="1" x14ac:dyDescent="0.2">
      <c r="A1150" s="11">
        <v>157</v>
      </c>
      <c r="B1150" s="294"/>
      <c r="C1150" s="292"/>
      <c r="D1150" s="292"/>
      <c r="E1150" s="877" t="str">
        <f>'2. CAD NCCF'!E1150:L1150</f>
        <v>Non-FI issued CBP, low or not rated</v>
      </c>
      <c r="F1150" s="878"/>
      <c r="G1150" s="878"/>
      <c r="H1150" s="878"/>
      <c r="I1150" s="878"/>
      <c r="J1150" s="878"/>
      <c r="K1150" s="878"/>
      <c r="L1150" s="879"/>
      <c r="M1150" s="399">
        <f>SUBTOTAL(9,M1151:M1152)</f>
        <v>0</v>
      </c>
      <c r="N1150" s="402">
        <f t="shared" ref="N1150:AC1150" si="382">SUBTOTAL(9,N1151:N1152)</f>
        <v>0</v>
      </c>
      <c r="O1150" s="406">
        <f t="shared" si="382"/>
        <v>0</v>
      </c>
      <c r="P1150" s="405">
        <f t="shared" si="382"/>
        <v>0</v>
      </c>
      <c r="Q1150" s="407">
        <f t="shared" si="382"/>
        <v>0</v>
      </c>
      <c r="R1150" s="402">
        <f t="shared" si="382"/>
        <v>0</v>
      </c>
      <c r="S1150" s="406">
        <f t="shared" si="382"/>
        <v>0</v>
      </c>
      <c r="T1150" s="405">
        <f t="shared" si="382"/>
        <v>0</v>
      </c>
      <c r="U1150" s="405">
        <f t="shared" si="382"/>
        <v>0</v>
      </c>
      <c r="V1150" s="405">
        <f t="shared" si="382"/>
        <v>0</v>
      </c>
      <c r="W1150" s="405">
        <f t="shared" si="382"/>
        <v>0</v>
      </c>
      <c r="X1150" s="405">
        <f t="shared" si="382"/>
        <v>0</v>
      </c>
      <c r="Y1150" s="405">
        <f t="shared" si="382"/>
        <v>0</v>
      </c>
      <c r="Z1150" s="405">
        <f t="shared" si="382"/>
        <v>0</v>
      </c>
      <c r="AA1150" s="405">
        <f t="shared" si="382"/>
        <v>0</v>
      </c>
      <c r="AB1150" s="403">
        <f t="shared" si="382"/>
        <v>0</v>
      </c>
      <c r="AC1150" s="407">
        <f t="shared" si="382"/>
        <v>0</v>
      </c>
      <c r="AD1150" s="1743"/>
      <c r="AE1150" s="1083"/>
      <c r="AF1150" s="855"/>
      <c r="AG1150" s="528"/>
      <c r="AH1150" s="521"/>
      <c r="AI1150" s="521"/>
      <c r="AJ1150" s="521"/>
      <c r="AK1150" s="521"/>
      <c r="AL1150" s="521"/>
      <c r="AM1150" s="521"/>
      <c r="AN1150" s="521"/>
      <c r="AO1150" s="521"/>
      <c r="AP1150" s="521"/>
      <c r="AQ1150" s="521"/>
      <c r="AR1150" s="521"/>
      <c r="AS1150" s="521"/>
      <c r="AT1150" s="521"/>
      <c r="AU1150" s="521"/>
      <c r="AV1150" s="521"/>
      <c r="AW1150" s="521"/>
      <c r="AX1150" s="521"/>
      <c r="AY1150" s="521"/>
      <c r="AZ1150" s="521"/>
      <c r="BA1150" s="521"/>
      <c r="BB1150" s="521"/>
      <c r="BC1150" s="521"/>
      <c r="BD1150" s="521"/>
      <c r="BE1150" s="521"/>
      <c r="BF1150" s="521"/>
      <c r="BG1150" s="521"/>
      <c r="BH1150" s="521"/>
      <c r="BI1150" s="521"/>
      <c r="BJ1150" s="521"/>
      <c r="BK1150" s="521"/>
      <c r="BL1150" s="521"/>
      <c r="BM1150" s="521"/>
      <c r="BN1150" s="521"/>
      <c r="BO1150" s="521"/>
      <c r="BP1150" s="521"/>
      <c r="BQ1150" s="521"/>
      <c r="BR1150" s="521"/>
      <c r="BS1150" s="521"/>
      <c r="BT1150" s="521"/>
      <c r="BU1150" s="521"/>
      <c r="BV1150" s="521"/>
      <c r="BW1150" s="521"/>
      <c r="BX1150" s="521"/>
      <c r="BY1150" s="521"/>
      <c r="BZ1150" s="521"/>
      <c r="CA1150" s="521"/>
      <c r="CB1150" s="521"/>
      <c r="CC1150" s="521"/>
      <c r="CD1150" s="521"/>
      <c r="CE1150" s="521"/>
      <c r="CF1150" s="521"/>
      <c r="CG1150" s="521"/>
      <c r="CH1150" s="521"/>
      <c r="CI1150" s="521"/>
      <c r="CJ1150" s="521"/>
      <c r="CK1150" s="521"/>
      <c r="CL1150" s="521"/>
      <c r="CM1150" s="521"/>
      <c r="CN1150" s="521"/>
      <c r="CO1150" s="521"/>
      <c r="CP1150" s="521"/>
      <c r="CQ1150" s="521"/>
    </row>
    <row r="1151" spans="1:95" s="69" customFormat="1" ht="15" customHeight="1" outlineLevel="1" x14ac:dyDescent="0.2">
      <c r="A1151" s="11">
        <v>158</v>
      </c>
      <c r="B1151" s="294"/>
      <c r="C1151" s="292"/>
      <c r="D1151" s="292"/>
      <c r="E1151" s="293"/>
      <c r="F1151" s="880" t="str">
        <f>'2. CAD NCCF'!F1151:L1151</f>
        <v>Non-FI issued unsecured bonds and paper, low or not rated</v>
      </c>
      <c r="G1151" s="881"/>
      <c r="H1151" s="881"/>
      <c r="I1151" s="881"/>
      <c r="J1151" s="881"/>
      <c r="K1151" s="881"/>
      <c r="L1151" s="882"/>
      <c r="M1151" s="400">
        <f t="shared" ref="M1151:AB1152" si="383">M375</f>
        <v>0</v>
      </c>
      <c r="N1151" s="411">
        <f t="shared" si="383"/>
        <v>0</v>
      </c>
      <c r="O1151" s="414">
        <f t="shared" si="383"/>
        <v>0</v>
      </c>
      <c r="P1151" s="414">
        <f t="shared" si="383"/>
        <v>0</v>
      </c>
      <c r="Q1151" s="415">
        <f t="shared" si="383"/>
        <v>0</v>
      </c>
      <c r="R1151" s="411">
        <f t="shared" si="383"/>
        <v>0</v>
      </c>
      <c r="S1151" s="413">
        <f t="shared" si="383"/>
        <v>0</v>
      </c>
      <c r="T1151" s="413">
        <f t="shared" si="383"/>
        <v>0</v>
      </c>
      <c r="U1151" s="413">
        <f t="shared" si="383"/>
        <v>0</v>
      </c>
      <c r="V1151" s="413">
        <f t="shared" si="383"/>
        <v>0</v>
      </c>
      <c r="W1151" s="413">
        <f t="shared" si="383"/>
        <v>0</v>
      </c>
      <c r="X1151" s="414">
        <f t="shared" si="383"/>
        <v>0</v>
      </c>
      <c r="Y1151" s="413">
        <f t="shared" si="383"/>
        <v>0</v>
      </c>
      <c r="Z1151" s="413">
        <f t="shared" si="383"/>
        <v>0</v>
      </c>
      <c r="AA1151" s="413">
        <f t="shared" si="383"/>
        <v>0</v>
      </c>
      <c r="AB1151" s="413">
        <f t="shared" si="383"/>
        <v>0</v>
      </c>
      <c r="AC1151" s="400">
        <f t="shared" ref="AC1151:AC1152" si="384">M1151-SUM(N1151:AB1151)</f>
        <v>0</v>
      </c>
      <c r="AD1151" s="1743"/>
      <c r="AE1151" s="1083"/>
      <c r="AF1151" s="855"/>
      <c r="AG1151" s="528"/>
      <c r="AH1151" s="521"/>
      <c r="AI1151" s="521"/>
      <c r="AJ1151" s="521"/>
      <c r="AK1151" s="521"/>
      <c r="AL1151" s="521"/>
      <c r="AM1151" s="521"/>
      <c r="AN1151" s="521"/>
      <c r="AO1151" s="521"/>
      <c r="AP1151" s="521"/>
      <c r="AQ1151" s="521"/>
      <c r="AR1151" s="521"/>
      <c r="AS1151" s="521"/>
      <c r="AT1151" s="521"/>
      <c r="AU1151" s="521"/>
      <c r="AV1151" s="521"/>
      <c r="AW1151" s="521"/>
      <c r="AX1151" s="521"/>
      <c r="AY1151" s="521"/>
      <c r="AZ1151" s="521"/>
      <c r="BA1151" s="521"/>
      <c r="BB1151" s="521"/>
      <c r="BC1151" s="521"/>
      <c r="BD1151" s="521"/>
      <c r="BE1151" s="521"/>
      <c r="BF1151" s="521"/>
      <c r="BG1151" s="521"/>
      <c r="BH1151" s="521"/>
      <c r="BI1151" s="521"/>
      <c r="BJ1151" s="521"/>
      <c r="BK1151" s="521"/>
      <c r="BL1151" s="521"/>
      <c r="BM1151" s="521"/>
      <c r="BN1151" s="521"/>
      <c r="BO1151" s="521"/>
      <c r="BP1151" s="521"/>
      <c r="BQ1151" s="521"/>
      <c r="BR1151" s="521"/>
      <c r="BS1151" s="521"/>
      <c r="BT1151" s="521"/>
      <c r="BU1151" s="521"/>
      <c r="BV1151" s="521"/>
      <c r="BW1151" s="521"/>
      <c r="BX1151" s="521"/>
      <c r="BY1151" s="521"/>
      <c r="BZ1151" s="521"/>
      <c r="CA1151" s="521"/>
      <c r="CB1151" s="521"/>
      <c r="CC1151" s="521"/>
      <c r="CD1151" s="521"/>
      <c r="CE1151" s="521"/>
      <c r="CF1151" s="521"/>
      <c r="CG1151" s="521"/>
      <c r="CH1151" s="521"/>
      <c r="CI1151" s="521"/>
      <c r="CJ1151" s="521"/>
      <c r="CK1151" s="521"/>
      <c r="CL1151" s="521"/>
      <c r="CM1151" s="521"/>
      <c r="CN1151" s="521"/>
      <c r="CO1151" s="521"/>
      <c r="CP1151" s="521"/>
      <c r="CQ1151" s="521"/>
    </row>
    <row r="1152" spans="1:95" s="69" customFormat="1" ht="15" customHeight="1" outlineLevel="1" x14ac:dyDescent="0.2">
      <c r="A1152" s="11">
        <v>159</v>
      </c>
      <c r="B1152" s="294"/>
      <c r="C1152" s="292"/>
      <c r="D1152" s="292"/>
      <c r="E1152" s="293"/>
      <c r="F1152" s="880" t="str">
        <f>'2. CAD NCCF'!F1152:L1152</f>
        <v>Non-FI issued covered bonds, low or not rated</v>
      </c>
      <c r="G1152" s="881"/>
      <c r="H1152" s="881"/>
      <c r="I1152" s="881"/>
      <c r="J1152" s="881"/>
      <c r="K1152" s="881"/>
      <c r="L1152" s="882"/>
      <c r="M1152" s="400">
        <f t="shared" si="383"/>
        <v>0</v>
      </c>
      <c r="N1152" s="411">
        <f t="shared" si="383"/>
        <v>0</v>
      </c>
      <c r="O1152" s="414">
        <f t="shared" si="383"/>
        <v>0</v>
      </c>
      <c r="P1152" s="414">
        <f t="shared" si="383"/>
        <v>0</v>
      </c>
      <c r="Q1152" s="415">
        <f t="shared" si="383"/>
        <v>0</v>
      </c>
      <c r="R1152" s="411">
        <f t="shared" si="383"/>
        <v>0</v>
      </c>
      <c r="S1152" s="413">
        <f t="shared" si="383"/>
        <v>0</v>
      </c>
      <c r="T1152" s="413">
        <f t="shared" si="383"/>
        <v>0</v>
      </c>
      <c r="U1152" s="413">
        <f t="shared" si="383"/>
        <v>0</v>
      </c>
      <c r="V1152" s="413">
        <f t="shared" si="383"/>
        <v>0</v>
      </c>
      <c r="W1152" s="413">
        <f t="shared" si="383"/>
        <v>0</v>
      </c>
      <c r="X1152" s="414">
        <f t="shared" si="383"/>
        <v>0</v>
      </c>
      <c r="Y1152" s="413">
        <f t="shared" si="383"/>
        <v>0</v>
      </c>
      <c r="Z1152" s="413">
        <f t="shared" si="383"/>
        <v>0</v>
      </c>
      <c r="AA1152" s="413">
        <f t="shared" si="383"/>
        <v>0</v>
      </c>
      <c r="AB1152" s="413">
        <f t="shared" si="383"/>
        <v>0</v>
      </c>
      <c r="AC1152" s="400">
        <f t="shared" si="384"/>
        <v>0</v>
      </c>
      <c r="AD1152" s="1743"/>
      <c r="AE1152" s="1083"/>
      <c r="AF1152" s="855"/>
      <c r="AG1152" s="528"/>
      <c r="AH1152" s="521"/>
      <c r="AI1152" s="521"/>
      <c r="AJ1152" s="521"/>
      <c r="AK1152" s="521"/>
      <c r="AL1152" s="521"/>
      <c r="AM1152" s="521"/>
      <c r="AN1152" s="521"/>
      <c r="AO1152" s="521"/>
      <c r="AP1152" s="521"/>
      <c r="AQ1152" s="521"/>
      <c r="AR1152" s="521"/>
      <c r="AS1152" s="521"/>
      <c r="AT1152" s="521"/>
      <c r="AU1152" s="521"/>
      <c r="AV1152" s="521"/>
      <c r="AW1152" s="521"/>
      <c r="AX1152" s="521"/>
      <c r="AY1152" s="521"/>
      <c r="AZ1152" s="521"/>
      <c r="BA1152" s="521"/>
      <c r="BB1152" s="521"/>
      <c r="BC1152" s="521"/>
      <c r="BD1152" s="521"/>
      <c r="BE1152" s="521"/>
      <c r="BF1152" s="521"/>
      <c r="BG1152" s="521"/>
      <c r="BH1152" s="521"/>
      <c r="BI1152" s="521"/>
      <c r="BJ1152" s="521"/>
      <c r="BK1152" s="521"/>
      <c r="BL1152" s="521"/>
      <c r="BM1152" s="521"/>
      <c r="BN1152" s="521"/>
      <c r="BO1152" s="521"/>
      <c r="BP1152" s="521"/>
      <c r="BQ1152" s="521"/>
      <c r="BR1152" s="521"/>
      <c r="BS1152" s="521"/>
      <c r="BT1152" s="521"/>
      <c r="BU1152" s="521"/>
      <c r="BV1152" s="521"/>
      <c r="BW1152" s="521"/>
      <c r="BX1152" s="521"/>
      <c r="BY1152" s="521"/>
      <c r="BZ1152" s="521"/>
      <c r="CA1152" s="521"/>
      <c r="CB1152" s="521"/>
      <c r="CC1152" s="521"/>
      <c r="CD1152" s="521"/>
      <c r="CE1152" s="521"/>
      <c r="CF1152" s="521"/>
      <c r="CG1152" s="521"/>
      <c r="CH1152" s="521"/>
      <c r="CI1152" s="521"/>
      <c r="CJ1152" s="521"/>
      <c r="CK1152" s="521"/>
      <c r="CL1152" s="521"/>
      <c r="CM1152" s="521"/>
      <c r="CN1152" s="521"/>
      <c r="CO1152" s="521"/>
      <c r="CP1152" s="521"/>
      <c r="CQ1152" s="521"/>
    </row>
    <row r="1153" spans="1:95" s="69" customFormat="1" ht="15" customHeight="1" outlineLevel="1" x14ac:dyDescent="0.2">
      <c r="A1153" s="11">
        <v>160</v>
      </c>
      <c r="B1153" s="294"/>
      <c r="C1153" s="292"/>
      <c r="D1153" s="292"/>
      <c r="E1153" s="877" t="str">
        <f>'2. CAD NCCF'!E1153:L1153</f>
        <v>FI issued CBP, low or not rated</v>
      </c>
      <c r="F1153" s="878"/>
      <c r="G1153" s="878"/>
      <c r="H1153" s="878"/>
      <c r="I1153" s="878"/>
      <c r="J1153" s="878"/>
      <c r="K1153" s="878"/>
      <c r="L1153" s="879"/>
      <c r="M1153" s="399">
        <f>SUBTOTAL(9,M1154:M1156)</f>
        <v>0</v>
      </c>
      <c r="N1153" s="402">
        <f t="shared" ref="N1153:AC1153" si="385">SUBTOTAL(9,N1154:N1156)</f>
        <v>0</v>
      </c>
      <c r="O1153" s="406">
        <f t="shared" si="385"/>
        <v>0</v>
      </c>
      <c r="P1153" s="405">
        <f t="shared" si="385"/>
        <v>0</v>
      </c>
      <c r="Q1153" s="407">
        <f t="shared" si="385"/>
        <v>0</v>
      </c>
      <c r="R1153" s="402">
        <f t="shared" si="385"/>
        <v>0</v>
      </c>
      <c r="S1153" s="406">
        <f t="shared" si="385"/>
        <v>0</v>
      </c>
      <c r="T1153" s="405">
        <f t="shared" si="385"/>
        <v>0</v>
      </c>
      <c r="U1153" s="405">
        <f t="shared" si="385"/>
        <v>0</v>
      </c>
      <c r="V1153" s="405">
        <f t="shared" si="385"/>
        <v>0</v>
      </c>
      <c r="W1153" s="405">
        <f t="shared" si="385"/>
        <v>0</v>
      </c>
      <c r="X1153" s="405">
        <f t="shared" si="385"/>
        <v>0</v>
      </c>
      <c r="Y1153" s="405">
        <f t="shared" si="385"/>
        <v>0</v>
      </c>
      <c r="Z1153" s="405">
        <f t="shared" si="385"/>
        <v>0</v>
      </c>
      <c r="AA1153" s="405">
        <f t="shared" si="385"/>
        <v>0</v>
      </c>
      <c r="AB1153" s="403">
        <f t="shared" si="385"/>
        <v>0</v>
      </c>
      <c r="AC1153" s="407">
        <f t="shared" si="385"/>
        <v>0</v>
      </c>
      <c r="AD1153" s="1743"/>
      <c r="AE1153" s="1083"/>
      <c r="AF1153" s="855"/>
      <c r="AG1153" s="528"/>
      <c r="AH1153" s="521"/>
      <c r="AI1153" s="521"/>
      <c r="AJ1153" s="521"/>
      <c r="AK1153" s="521"/>
      <c r="AL1153" s="521"/>
      <c r="AM1153" s="521"/>
      <c r="AN1153" s="521"/>
      <c r="AO1153" s="521"/>
      <c r="AP1153" s="521"/>
      <c r="AQ1153" s="521"/>
      <c r="AR1153" s="521"/>
      <c r="AS1153" s="521"/>
      <c r="AT1153" s="521"/>
      <c r="AU1153" s="521"/>
      <c r="AV1153" s="521"/>
      <c r="AW1153" s="521"/>
      <c r="AX1153" s="521"/>
      <c r="AY1153" s="521"/>
      <c r="AZ1153" s="521"/>
      <c r="BA1153" s="521"/>
      <c r="BB1153" s="521"/>
      <c r="BC1153" s="521"/>
      <c r="BD1153" s="521"/>
      <c r="BE1153" s="521"/>
      <c r="BF1153" s="521"/>
      <c r="BG1153" s="521"/>
      <c r="BH1153" s="521"/>
      <c r="BI1153" s="521"/>
      <c r="BJ1153" s="521"/>
      <c r="BK1153" s="521"/>
      <c r="BL1153" s="521"/>
      <c r="BM1153" s="521"/>
      <c r="BN1153" s="521"/>
      <c r="BO1153" s="521"/>
      <c r="BP1153" s="521"/>
      <c r="BQ1153" s="521"/>
      <c r="BR1153" s="521"/>
      <c r="BS1153" s="521"/>
      <c r="BT1153" s="521"/>
      <c r="BU1153" s="521"/>
      <c r="BV1153" s="521"/>
      <c r="BW1153" s="521"/>
      <c r="BX1153" s="521"/>
      <c r="BY1153" s="521"/>
      <c r="BZ1153" s="521"/>
      <c r="CA1153" s="521"/>
      <c r="CB1153" s="521"/>
      <c r="CC1153" s="521"/>
      <c r="CD1153" s="521"/>
      <c r="CE1153" s="521"/>
      <c r="CF1153" s="521"/>
      <c r="CG1153" s="521"/>
      <c r="CH1153" s="521"/>
      <c r="CI1153" s="521"/>
      <c r="CJ1153" s="521"/>
      <c r="CK1153" s="521"/>
      <c r="CL1153" s="521"/>
      <c r="CM1153" s="521"/>
      <c r="CN1153" s="521"/>
      <c r="CO1153" s="521"/>
      <c r="CP1153" s="521"/>
      <c r="CQ1153" s="521"/>
    </row>
    <row r="1154" spans="1:95" s="69" customFormat="1" ht="15" customHeight="1" outlineLevel="1" x14ac:dyDescent="0.2">
      <c r="A1154" s="11">
        <v>161</v>
      </c>
      <c r="B1154" s="294"/>
      <c r="C1154" s="292"/>
      <c r="D1154" s="292"/>
      <c r="E1154" s="293"/>
      <c r="F1154" s="880" t="str">
        <f>'2. CAD NCCF'!F1154:L1154</f>
        <v>FI issued unsecured bonds and paper, low or not rated</v>
      </c>
      <c r="G1154" s="881"/>
      <c r="H1154" s="881"/>
      <c r="I1154" s="881"/>
      <c r="J1154" s="881"/>
      <c r="K1154" s="881"/>
      <c r="L1154" s="882"/>
      <c r="M1154" s="400">
        <f t="shared" ref="M1154:AB1156" si="386">M378</f>
        <v>0</v>
      </c>
      <c r="N1154" s="411">
        <f t="shared" si="386"/>
        <v>0</v>
      </c>
      <c r="O1154" s="414">
        <f t="shared" si="386"/>
        <v>0</v>
      </c>
      <c r="P1154" s="414">
        <f t="shared" si="386"/>
        <v>0</v>
      </c>
      <c r="Q1154" s="415">
        <f t="shared" si="386"/>
        <v>0</v>
      </c>
      <c r="R1154" s="411">
        <f t="shared" si="386"/>
        <v>0</v>
      </c>
      <c r="S1154" s="413">
        <f t="shared" si="386"/>
        <v>0</v>
      </c>
      <c r="T1154" s="413">
        <f t="shared" si="386"/>
        <v>0</v>
      </c>
      <c r="U1154" s="413">
        <f t="shared" si="386"/>
        <v>0</v>
      </c>
      <c r="V1154" s="413">
        <f t="shared" si="386"/>
        <v>0</v>
      </c>
      <c r="W1154" s="413">
        <f t="shared" si="386"/>
        <v>0</v>
      </c>
      <c r="X1154" s="414">
        <f t="shared" si="386"/>
        <v>0</v>
      </c>
      <c r="Y1154" s="413">
        <f t="shared" si="386"/>
        <v>0</v>
      </c>
      <c r="Z1154" s="413">
        <f t="shared" si="386"/>
        <v>0</v>
      </c>
      <c r="AA1154" s="413">
        <f t="shared" si="386"/>
        <v>0</v>
      </c>
      <c r="AB1154" s="413">
        <f t="shared" si="386"/>
        <v>0</v>
      </c>
      <c r="AC1154" s="400">
        <f t="shared" ref="AC1154:AC1156" si="387">M1154-SUM(N1154:AB1154)</f>
        <v>0</v>
      </c>
      <c r="AD1154" s="1743"/>
      <c r="AE1154" s="1083"/>
      <c r="AF1154" s="855"/>
      <c r="AG1154" s="528"/>
      <c r="AH1154" s="521"/>
      <c r="AI1154" s="521"/>
      <c r="AJ1154" s="521"/>
      <c r="AK1154" s="521"/>
      <c r="AL1154" s="521"/>
      <c r="AM1154" s="521"/>
      <c r="AN1154" s="521"/>
      <c r="AO1154" s="521"/>
      <c r="AP1154" s="521"/>
      <c r="AQ1154" s="521"/>
      <c r="AR1154" s="521"/>
      <c r="AS1154" s="521"/>
      <c r="AT1154" s="521"/>
      <c r="AU1154" s="521"/>
      <c r="AV1154" s="521"/>
      <c r="AW1154" s="521"/>
      <c r="AX1154" s="521"/>
      <c r="AY1154" s="521"/>
      <c r="AZ1154" s="521"/>
      <c r="BA1154" s="521"/>
      <c r="BB1154" s="521"/>
      <c r="BC1154" s="521"/>
      <c r="BD1154" s="521"/>
      <c r="BE1154" s="521"/>
      <c r="BF1154" s="521"/>
      <c r="BG1154" s="521"/>
      <c r="BH1154" s="521"/>
      <c r="BI1154" s="521"/>
      <c r="BJ1154" s="521"/>
      <c r="BK1154" s="521"/>
      <c r="BL1154" s="521"/>
      <c r="BM1154" s="521"/>
      <c r="BN1154" s="521"/>
      <c r="BO1154" s="521"/>
      <c r="BP1154" s="521"/>
      <c r="BQ1154" s="521"/>
      <c r="BR1154" s="521"/>
      <c r="BS1154" s="521"/>
      <c r="BT1154" s="521"/>
      <c r="BU1154" s="521"/>
      <c r="BV1154" s="521"/>
      <c r="BW1154" s="521"/>
      <c r="BX1154" s="521"/>
      <c r="BY1154" s="521"/>
      <c r="BZ1154" s="521"/>
      <c r="CA1154" s="521"/>
      <c r="CB1154" s="521"/>
      <c r="CC1154" s="521"/>
      <c r="CD1154" s="521"/>
      <c r="CE1154" s="521"/>
      <c r="CF1154" s="521"/>
      <c r="CG1154" s="521"/>
      <c r="CH1154" s="521"/>
      <c r="CI1154" s="521"/>
      <c r="CJ1154" s="521"/>
      <c r="CK1154" s="521"/>
      <c r="CL1154" s="521"/>
      <c r="CM1154" s="521"/>
      <c r="CN1154" s="521"/>
      <c r="CO1154" s="521"/>
      <c r="CP1154" s="521"/>
      <c r="CQ1154" s="521"/>
    </row>
    <row r="1155" spans="1:95" s="69" customFormat="1" ht="15" customHeight="1" outlineLevel="1" x14ac:dyDescent="0.2">
      <c r="A1155" s="11">
        <v>162</v>
      </c>
      <c r="B1155" s="294"/>
      <c r="C1155" s="289"/>
      <c r="D1155" s="289"/>
      <c r="E1155" s="289"/>
      <c r="F1155" s="880" t="str">
        <f>'2. CAD NCCF'!F1155:L1155</f>
        <v>FI issued covered bonds, low or not rated</v>
      </c>
      <c r="G1155" s="881"/>
      <c r="H1155" s="881"/>
      <c r="I1155" s="881"/>
      <c r="J1155" s="881"/>
      <c r="K1155" s="881"/>
      <c r="L1155" s="882"/>
      <c r="M1155" s="400">
        <f t="shared" si="386"/>
        <v>0</v>
      </c>
      <c r="N1155" s="411">
        <f t="shared" si="386"/>
        <v>0</v>
      </c>
      <c r="O1155" s="414">
        <f t="shared" si="386"/>
        <v>0</v>
      </c>
      <c r="P1155" s="414">
        <f t="shared" si="386"/>
        <v>0</v>
      </c>
      <c r="Q1155" s="415">
        <f t="shared" si="386"/>
        <v>0</v>
      </c>
      <c r="R1155" s="411">
        <f t="shared" si="386"/>
        <v>0</v>
      </c>
      <c r="S1155" s="413">
        <f t="shared" si="386"/>
        <v>0</v>
      </c>
      <c r="T1155" s="413">
        <f t="shared" si="386"/>
        <v>0</v>
      </c>
      <c r="U1155" s="413">
        <f t="shared" si="386"/>
        <v>0</v>
      </c>
      <c r="V1155" s="413">
        <f t="shared" si="386"/>
        <v>0</v>
      </c>
      <c r="W1155" s="413">
        <f t="shared" si="386"/>
        <v>0</v>
      </c>
      <c r="X1155" s="414">
        <f t="shared" si="386"/>
        <v>0</v>
      </c>
      <c r="Y1155" s="413">
        <f t="shared" si="386"/>
        <v>0</v>
      </c>
      <c r="Z1155" s="413">
        <f t="shared" si="386"/>
        <v>0</v>
      </c>
      <c r="AA1155" s="413">
        <f t="shared" si="386"/>
        <v>0</v>
      </c>
      <c r="AB1155" s="413">
        <f t="shared" si="386"/>
        <v>0</v>
      </c>
      <c r="AC1155" s="400">
        <f t="shared" si="387"/>
        <v>0</v>
      </c>
      <c r="AD1155" s="1743"/>
      <c r="AE1155" s="1083"/>
      <c r="AF1155" s="855"/>
      <c r="AG1155" s="528"/>
      <c r="AH1155" s="521"/>
      <c r="AI1155" s="521"/>
      <c r="AJ1155" s="521"/>
      <c r="AK1155" s="521"/>
      <c r="AL1155" s="521"/>
      <c r="AM1155" s="521"/>
      <c r="AN1155" s="521"/>
      <c r="AO1155" s="521"/>
      <c r="AP1155" s="521"/>
      <c r="AQ1155" s="521"/>
      <c r="AR1155" s="521"/>
      <c r="AS1155" s="521"/>
      <c r="AT1155" s="521"/>
      <c r="AU1155" s="521"/>
      <c r="AV1155" s="521"/>
      <c r="AW1155" s="521"/>
      <c r="AX1155" s="521"/>
      <c r="AY1155" s="521"/>
      <c r="AZ1155" s="521"/>
      <c r="BA1155" s="521"/>
      <c r="BB1155" s="521"/>
      <c r="BC1155" s="521"/>
      <c r="BD1155" s="521"/>
      <c r="BE1155" s="521"/>
      <c r="BF1155" s="521"/>
      <c r="BG1155" s="521"/>
      <c r="BH1155" s="521"/>
      <c r="BI1155" s="521"/>
      <c r="BJ1155" s="521"/>
      <c r="BK1155" s="521"/>
      <c r="BL1155" s="521"/>
      <c r="BM1155" s="521"/>
      <c r="BN1155" s="521"/>
      <c r="BO1155" s="521"/>
      <c r="BP1155" s="521"/>
      <c r="BQ1155" s="521"/>
      <c r="BR1155" s="521"/>
      <c r="BS1155" s="521"/>
      <c r="BT1155" s="521"/>
      <c r="BU1155" s="521"/>
      <c r="BV1155" s="521"/>
      <c r="BW1155" s="521"/>
      <c r="BX1155" s="521"/>
      <c r="BY1155" s="521"/>
      <c r="BZ1155" s="521"/>
      <c r="CA1155" s="521"/>
      <c r="CB1155" s="521"/>
      <c r="CC1155" s="521"/>
      <c r="CD1155" s="521"/>
      <c r="CE1155" s="521"/>
      <c r="CF1155" s="521"/>
      <c r="CG1155" s="521"/>
      <c r="CH1155" s="521"/>
      <c r="CI1155" s="521"/>
      <c r="CJ1155" s="521"/>
      <c r="CK1155" s="521"/>
      <c r="CL1155" s="521"/>
      <c r="CM1155" s="521"/>
      <c r="CN1155" s="521"/>
      <c r="CO1155" s="521"/>
      <c r="CP1155" s="521"/>
      <c r="CQ1155" s="521"/>
    </row>
    <row r="1156" spans="1:95" s="69" customFormat="1" ht="15" customHeight="1" outlineLevel="1" x14ac:dyDescent="0.2">
      <c r="A1156" s="11">
        <v>163</v>
      </c>
      <c r="B1156" s="294"/>
      <c r="C1156" s="289"/>
      <c r="D1156" s="289"/>
      <c r="E1156" s="289"/>
      <c r="F1156" s="880" t="str">
        <f>'2. CAD NCCF'!F1156:L1156</f>
        <v>FI issued jumbo covered bonds, low or not rated</v>
      </c>
      <c r="G1156" s="881"/>
      <c r="H1156" s="881"/>
      <c r="I1156" s="881"/>
      <c r="J1156" s="881"/>
      <c r="K1156" s="881"/>
      <c r="L1156" s="882"/>
      <c r="M1156" s="400">
        <f t="shared" si="386"/>
        <v>0</v>
      </c>
      <c r="N1156" s="411">
        <f t="shared" si="386"/>
        <v>0</v>
      </c>
      <c r="O1156" s="414">
        <f t="shared" si="386"/>
        <v>0</v>
      </c>
      <c r="P1156" s="414">
        <f t="shared" si="386"/>
        <v>0</v>
      </c>
      <c r="Q1156" s="415">
        <f t="shared" si="386"/>
        <v>0</v>
      </c>
      <c r="R1156" s="411">
        <f t="shared" si="386"/>
        <v>0</v>
      </c>
      <c r="S1156" s="413">
        <f t="shared" si="386"/>
        <v>0</v>
      </c>
      <c r="T1156" s="413">
        <f t="shared" si="386"/>
        <v>0</v>
      </c>
      <c r="U1156" s="413">
        <f t="shared" si="386"/>
        <v>0</v>
      </c>
      <c r="V1156" s="413">
        <f t="shared" si="386"/>
        <v>0</v>
      </c>
      <c r="W1156" s="413">
        <f t="shared" si="386"/>
        <v>0</v>
      </c>
      <c r="X1156" s="414">
        <f t="shared" si="386"/>
        <v>0</v>
      </c>
      <c r="Y1156" s="413">
        <f t="shared" si="386"/>
        <v>0</v>
      </c>
      <c r="Z1156" s="413">
        <f t="shared" si="386"/>
        <v>0</v>
      </c>
      <c r="AA1156" s="413">
        <f t="shared" si="386"/>
        <v>0</v>
      </c>
      <c r="AB1156" s="413">
        <f t="shared" si="386"/>
        <v>0</v>
      </c>
      <c r="AC1156" s="400">
        <f t="shared" si="387"/>
        <v>0</v>
      </c>
      <c r="AD1156" s="1744"/>
      <c r="AE1156" s="858"/>
      <c r="AF1156" s="858"/>
      <c r="AG1156" s="528"/>
      <c r="AH1156" s="521"/>
      <c r="AI1156" s="521"/>
      <c r="AJ1156" s="521"/>
      <c r="AK1156" s="521"/>
      <c r="AL1156" s="521"/>
      <c r="AM1156" s="521"/>
      <c r="AN1156" s="521"/>
      <c r="AO1156" s="521"/>
      <c r="AP1156" s="521"/>
      <c r="AQ1156" s="521"/>
      <c r="AR1156" s="521"/>
      <c r="AS1156" s="521"/>
      <c r="AT1156" s="521"/>
      <c r="AU1156" s="521"/>
      <c r="AV1156" s="521"/>
      <c r="AW1156" s="521"/>
      <c r="AX1156" s="521"/>
      <c r="AY1156" s="521"/>
      <c r="AZ1156" s="521"/>
      <c r="BA1156" s="521"/>
      <c r="BB1156" s="521"/>
      <c r="BC1156" s="521"/>
      <c r="BD1156" s="521"/>
      <c r="BE1156" s="521"/>
      <c r="BF1156" s="521"/>
      <c r="BG1156" s="521"/>
      <c r="BH1156" s="521"/>
      <c r="BI1156" s="521"/>
      <c r="BJ1156" s="521"/>
      <c r="BK1156" s="521"/>
      <c r="BL1156" s="521"/>
      <c r="BM1156" s="521"/>
      <c r="BN1156" s="521"/>
      <c r="BO1156" s="521"/>
      <c r="BP1156" s="521"/>
      <c r="BQ1156" s="521"/>
      <c r="BR1156" s="521"/>
      <c r="BS1156" s="521"/>
      <c r="BT1156" s="521"/>
      <c r="BU1156" s="521"/>
      <c r="BV1156" s="521"/>
      <c r="BW1156" s="521"/>
      <c r="BX1156" s="521"/>
      <c r="BY1156" s="521"/>
      <c r="BZ1156" s="521"/>
      <c r="CA1156" s="521"/>
      <c r="CB1156" s="521"/>
      <c r="CC1156" s="521"/>
      <c r="CD1156" s="521"/>
      <c r="CE1156" s="521"/>
      <c r="CF1156" s="521"/>
      <c r="CG1156" s="521"/>
      <c r="CH1156" s="521"/>
      <c r="CI1156" s="521"/>
      <c r="CJ1156" s="521"/>
      <c r="CK1156" s="521"/>
      <c r="CL1156" s="521"/>
      <c r="CM1156" s="521"/>
      <c r="CN1156" s="521"/>
      <c r="CO1156" s="521"/>
      <c r="CP1156" s="521"/>
      <c r="CQ1156" s="521"/>
    </row>
    <row r="1157" spans="1:95" s="69" customFormat="1" outlineLevel="1" x14ac:dyDescent="0.2">
      <c r="A1157" s="11">
        <v>164</v>
      </c>
      <c r="B1157" s="294"/>
      <c r="C1157" s="289"/>
      <c r="D1157" s="868" t="str">
        <f>'2. CAD NCCF'!D1157:AF1157</f>
        <v>Asset backed securities (ABS) and Asset backed commercial paper (ABCP)</v>
      </c>
      <c r="E1157" s="869"/>
      <c r="F1157" s="869"/>
      <c r="G1157" s="869"/>
      <c r="H1157" s="869"/>
      <c r="I1157" s="869"/>
      <c r="J1157" s="869"/>
      <c r="K1157" s="869"/>
      <c r="L1157" s="869"/>
      <c r="M1157" s="869"/>
      <c r="N1157" s="869"/>
      <c r="O1157" s="869"/>
      <c r="P1157" s="869"/>
      <c r="Q1157" s="869"/>
      <c r="R1157" s="869"/>
      <c r="S1157" s="869"/>
      <c r="T1157" s="869"/>
      <c r="U1157" s="869"/>
      <c r="V1157" s="869"/>
      <c r="W1157" s="869"/>
      <c r="X1157" s="869"/>
      <c r="Y1157" s="869"/>
      <c r="Z1157" s="869"/>
      <c r="AA1157" s="869"/>
      <c r="AB1157" s="870"/>
      <c r="AC1157" s="868"/>
      <c r="AD1157" s="869"/>
      <c r="AE1157" s="869"/>
      <c r="AF1157" s="869"/>
      <c r="AG1157" s="528"/>
      <c r="AH1157" s="521"/>
      <c r="AI1157" s="521"/>
      <c r="AJ1157" s="521"/>
      <c r="AK1157" s="521"/>
      <c r="AL1157" s="521"/>
      <c r="AM1157" s="521"/>
      <c r="AN1157" s="521"/>
      <c r="AO1157" s="521"/>
      <c r="AP1157" s="521"/>
      <c r="AQ1157" s="521"/>
      <c r="AR1157" s="521"/>
      <c r="AS1157" s="521"/>
      <c r="AT1157" s="521"/>
      <c r="AU1157" s="521"/>
      <c r="AV1157" s="521"/>
      <c r="AW1157" s="521"/>
      <c r="AX1157" s="521"/>
      <c r="AY1157" s="521"/>
      <c r="AZ1157" s="521"/>
      <c r="BA1157" s="521"/>
      <c r="BB1157" s="521"/>
      <c r="BC1157" s="521"/>
      <c r="BD1157" s="521"/>
      <c r="BE1157" s="521"/>
      <c r="BF1157" s="521"/>
      <c r="BG1157" s="521"/>
      <c r="BH1157" s="521"/>
      <c r="BI1157" s="521"/>
      <c r="BJ1157" s="521"/>
      <c r="BK1157" s="521"/>
      <c r="BL1157" s="521"/>
      <c r="BM1157" s="521"/>
      <c r="BN1157" s="521"/>
      <c r="BO1157" s="521"/>
      <c r="BP1157" s="521"/>
      <c r="BQ1157" s="521"/>
      <c r="BR1157" s="521"/>
      <c r="BS1157" s="521"/>
      <c r="BT1157" s="521"/>
      <c r="BU1157" s="521"/>
      <c r="BV1157" s="521"/>
      <c r="BW1157" s="521"/>
      <c r="BX1157" s="521"/>
      <c r="BY1157" s="521"/>
      <c r="BZ1157" s="521"/>
      <c r="CA1157" s="521"/>
      <c r="CB1157" s="521"/>
      <c r="CC1157" s="521"/>
      <c r="CD1157" s="521"/>
      <c r="CE1157" s="521"/>
      <c r="CF1157" s="521"/>
      <c r="CG1157" s="521"/>
      <c r="CH1157" s="521"/>
      <c r="CI1157" s="521"/>
      <c r="CJ1157" s="521"/>
      <c r="CK1157" s="521"/>
      <c r="CL1157" s="521"/>
      <c r="CM1157" s="521"/>
      <c r="CN1157" s="521"/>
      <c r="CO1157" s="521"/>
      <c r="CP1157" s="521"/>
      <c r="CQ1157" s="521"/>
    </row>
    <row r="1158" spans="1:95" s="69" customFormat="1" outlineLevel="1" x14ac:dyDescent="0.2">
      <c r="A1158" s="11">
        <v>165</v>
      </c>
      <c r="B1158" s="294"/>
      <c r="C1158" s="289"/>
      <c r="D1158" s="289"/>
      <c r="E1158" s="933" t="str">
        <f>'2. CAD NCCF'!E1158:L1158</f>
        <v>Non-FI issued ABS and ABCP, high rated</v>
      </c>
      <c r="F1158" s="934"/>
      <c r="G1158" s="934"/>
      <c r="H1158" s="934"/>
      <c r="I1158" s="934"/>
      <c r="J1158" s="934"/>
      <c r="K1158" s="934"/>
      <c r="L1158" s="935"/>
      <c r="M1158" s="444">
        <f>SUBTOTAL(9,M1159:M1160)</f>
        <v>0</v>
      </c>
      <c r="N1158" s="445">
        <f t="shared" ref="N1158:AC1158" si="388">SUBTOTAL(9,N1159:N1160)</f>
        <v>0</v>
      </c>
      <c r="O1158" s="446">
        <f t="shared" si="388"/>
        <v>0</v>
      </c>
      <c r="P1158" s="447">
        <f t="shared" si="388"/>
        <v>0</v>
      </c>
      <c r="Q1158" s="448">
        <f t="shared" si="388"/>
        <v>0</v>
      </c>
      <c r="R1158" s="445">
        <f t="shared" si="388"/>
        <v>0</v>
      </c>
      <c r="S1158" s="446">
        <f t="shared" si="388"/>
        <v>0</v>
      </c>
      <c r="T1158" s="447">
        <f t="shared" si="388"/>
        <v>0</v>
      </c>
      <c r="U1158" s="447">
        <f t="shared" si="388"/>
        <v>0</v>
      </c>
      <c r="V1158" s="447">
        <f t="shared" si="388"/>
        <v>0</v>
      </c>
      <c r="W1158" s="447">
        <f t="shared" si="388"/>
        <v>0</v>
      </c>
      <c r="X1158" s="447">
        <f t="shared" si="388"/>
        <v>0</v>
      </c>
      <c r="Y1158" s="447">
        <f t="shared" si="388"/>
        <v>0</v>
      </c>
      <c r="Z1158" s="447">
        <f t="shared" si="388"/>
        <v>0</v>
      </c>
      <c r="AA1158" s="447">
        <f t="shared" si="388"/>
        <v>0</v>
      </c>
      <c r="AB1158" s="451">
        <f t="shared" si="388"/>
        <v>0</v>
      </c>
      <c r="AC1158" s="448">
        <f t="shared" si="388"/>
        <v>0</v>
      </c>
      <c r="AD1158" s="1786"/>
      <c r="AE1158" s="852"/>
      <c r="AF1158" s="852"/>
      <c r="AG1158" s="528"/>
      <c r="AH1158" s="521"/>
      <c r="AI1158" s="521"/>
      <c r="AJ1158" s="521"/>
      <c r="AK1158" s="521"/>
      <c r="AL1158" s="521"/>
      <c r="AM1158" s="521"/>
      <c r="AN1158" s="521"/>
      <c r="AO1158" s="521"/>
      <c r="AP1158" s="521"/>
      <c r="AQ1158" s="521"/>
      <c r="AR1158" s="521"/>
      <c r="AS1158" s="521"/>
      <c r="AT1158" s="521"/>
      <c r="AU1158" s="521"/>
      <c r="AV1158" s="521"/>
      <c r="AW1158" s="521"/>
      <c r="AX1158" s="521"/>
      <c r="AY1158" s="521"/>
      <c r="AZ1158" s="521"/>
      <c r="BA1158" s="521"/>
      <c r="BB1158" s="521"/>
      <c r="BC1158" s="521"/>
      <c r="BD1158" s="521"/>
      <c r="BE1158" s="521"/>
      <c r="BF1158" s="521"/>
      <c r="BG1158" s="521"/>
      <c r="BH1158" s="521"/>
      <c r="BI1158" s="521"/>
      <c r="BJ1158" s="521"/>
      <c r="BK1158" s="521"/>
      <c r="BL1158" s="521"/>
      <c r="BM1158" s="521"/>
      <c r="BN1158" s="521"/>
      <c r="BO1158" s="521"/>
      <c r="BP1158" s="521"/>
      <c r="BQ1158" s="521"/>
      <c r="BR1158" s="521"/>
      <c r="BS1158" s="521"/>
      <c r="BT1158" s="521"/>
      <c r="BU1158" s="521"/>
      <c r="BV1158" s="521"/>
      <c r="BW1158" s="521"/>
      <c r="BX1158" s="521"/>
      <c r="BY1158" s="521"/>
      <c r="BZ1158" s="521"/>
      <c r="CA1158" s="521"/>
      <c r="CB1158" s="521"/>
      <c r="CC1158" s="521"/>
      <c r="CD1158" s="521"/>
      <c r="CE1158" s="521"/>
      <c r="CF1158" s="521"/>
      <c r="CG1158" s="521"/>
      <c r="CH1158" s="521"/>
      <c r="CI1158" s="521"/>
      <c r="CJ1158" s="521"/>
      <c r="CK1158" s="521"/>
      <c r="CL1158" s="521"/>
      <c r="CM1158" s="521"/>
      <c r="CN1158" s="521"/>
      <c r="CO1158" s="521"/>
      <c r="CP1158" s="521"/>
      <c r="CQ1158" s="521"/>
    </row>
    <row r="1159" spans="1:95" s="69" customFormat="1" outlineLevel="1" x14ac:dyDescent="0.2">
      <c r="A1159" s="11">
        <v>166</v>
      </c>
      <c r="B1159" s="294"/>
      <c r="C1159" s="289"/>
      <c r="D1159" s="289"/>
      <c r="E1159" s="289"/>
      <c r="F1159" s="880" t="str">
        <f>'2. CAD NCCF'!F1159:L1159</f>
        <v>Non-FI issued ABS, high rated</v>
      </c>
      <c r="G1159" s="881"/>
      <c r="H1159" s="881"/>
      <c r="I1159" s="881"/>
      <c r="J1159" s="881"/>
      <c r="K1159" s="881"/>
      <c r="L1159" s="882"/>
      <c r="M1159" s="400">
        <f t="shared" ref="M1159:AB1160" si="389">M383</f>
        <v>0</v>
      </c>
      <c r="N1159" s="411">
        <f t="shared" si="389"/>
        <v>0</v>
      </c>
      <c r="O1159" s="414">
        <f t="shared" si="389"/>
        <v>0</v>
      </c>
      <c r="P1159" s="414">
        <f t="shared" si="389"/>
        <v>0</v>
      </c>
      <c r="Q1159" s="415">
        <f t="shared" si="389"/>
        <v>0</v>
      </c>
      <c r="R1159" s="411">
        <f t="shared" si="389"/>
        <v>0</v>
      </c>
      <c r="S1159" s="413">
        <f t="shared" si="389"/>
        <v>0</v>
      </c>
      <c r="T1159" s="413">
        <f t="shared" si="389"/>
        <v>0</v>
      </c>
      <c r="U1159" s="413">
        <f t="shared" si="389"/>
        <v>0</v>
      </c>
      <c r="V1159" s="413">
        <f t="shared" si="389"/>
        <v>0</v>
      </c>
      <c r="W1159" s="413">
        <f t="shared" si="389"/>
        <v>0</v>
      </c>
      <c r="X1159" s="414">
        <f t="shared" si="389"/>
        <v>0</v>
      </c>
      <c r="Y1159" s="413">
        <f t="shared" si="389"/>
        <v>0</v>
      </c>
      <c r="Z1159" s="413">
        <f t="shared" si="389"/>
        <v>0</v>
      </c>
      <c r="AA1159" s="413">
        <f t="shared" si="389"/>
        <v>0</v>
      </c>
      <c r="AB1159" s="413">
        <f t="shared" si="389"/>
        <v>0</v>
      </c>
      <c r="AC1159" s="400">
        <f t="shared" ref="AC1159:AC1160" si="390">M1159-SUM(N1159:AB1159)</f>
        <v>0</v>
      </c>
      <c r="AD1159" s="1743"/>
      <c r="AE1159" s="1083"/>
      <c r="AF1159" s="855"/>
      <c r="AG1159" s="528"/>
      <c r="AH1159" s="521"/>
      <c r="AI1159" s="521"/>
      <c r="AJ1159" s="521"/>
      <c r="AK1159" s="521"/>
      <c r="AL1159" s="521"/>
      <c r="AM1159" s="521"/>
      <c r="AN1159" s="521"/>
      <c r="AO1159" s="521"/>
      <c r="AP1159" s="521"/>
      <c r="AQ1159" s="521"/>
      <c r="AR1159" s="521"/>
      <c r="AS1159" s="521"/>
      <c r="AT1159" s="521"/>
      <c r="AU1159" s="521"/>
      <c r="AV1159" s="521"/>
      <c r="AW1159" s="521"/>
      <c r="AX1159" s="521"/>
      <c r="AY1159" s="521"/>
      <c r="AZ1159" s="521"/>
      <c r="BA1159" s="521"/>
      <c r="BB1159" s="521"/>
      <c r="BC1159" s="521"/>
      <c r="BD1159" s="521"/>
      <c r="BE1159" s="521"/>
      <c r="BF1159" s="521"/>
      <c r="BG1159" s="521"/>
      <c r="BH1159" s="521"/>
      <c r="BI1159" s="521"/>
      <c r="BJ1159" s="521"/>
      <c r="BK1159" s="521"/>
      <c r="BL1159" s="521"/>
      <c r="BM1159" s="521"/>
      <c r="BN1159" s="521"/>
      <c r="BO1159" s="521"/>
      <c r="BP1159" s="521"/>
      <c r="BQ1159" s="521"/>
      <c r="BR1159" s="521"/>
      <c r="BS1159" s="521"/>
      <c r="BT1159" s="521"/>
      <c r="BU1159" s="521"/>
      <c r="BV1159" s="521"/>
      <c r="BW1159" s="521"/>
      <c r="BX1159" s="521"/>
      <c r="BY1159" s="521"/>
      <c r="BZ1159" s="521"/>
      <c r="CA1159" s="521"/>
      <c r="CB1159" s="521"/>
      <c r="CC1159" s="521"/>
      <c r="CD1159" s="521"/>
      <c r="CE1159" s="521"/>
      <c r="CF1159" s="521"/>
      <c r="CG1159" s="521"/>
      <c r="CH1159" s="521"/>
      <c r="CI1159" s="521"/>
      <c r="CJ1159" s="521"/>
      <c r="CK1159" s="521"/>
      <c r="CL1159" s="521"/>
      <c r="CM1159" s="521"/>
      <c r="CN1159" s="521"/>
      <c r="CO1159" s="521"/>
      <c r="CP1159" s="521"/>
      <c r="CQ1159" s="521"/>
    </row>
    <row r="1160" spans="1:95" s="69" customFormat="1" ht="15" customHeight="1" outlineLevel="1" x14ac:dyDescent="0.2">
      <c r="A1160" s="11">
        <v>167</v>
      </c>
      <c r="B1160" s="294"/>
      <c r="C1160" s="289"/>
      <c r="D1160" s="289"/>
      <c r="E1160" s="289"/>
      <c r="F1160" s="880" t="str">
        <f>'2. CAD NCCF'!F1160:L1160</f>
        <v>Non-FI issued ABCP, high rated</v>
      </c>
      <c r="G1160" s="881"/>
      <c r="H1160" s="881"/>
      <c r="I1160" s="881"/>
      <c r="J1160" s="881"/>
      <c r="K1160" s="881"/>
      <c r="L1160" s="882"/>
      <c r="M1160" s="400">
        <f t="shared" si="389"/>
        <v>0</v>
      </c>
      <c r="N1160" s="411">
        <f t="shared" si="389"/>
        <v>0</v>
      </c>
      <c r="O1160" s="414">
        <f t="shared" si="389"/>
        <v>0</v>
      </c>
      <c r="P1160" s="414">
        <f t="shared" si="389"/>
        <v>0</v>
      </c>
      <c r="Q1160" s="415">
        <f t="shared" si="389"/>
        <v>0</v>
      </c>
      <c r="R1160" s="411">
        <f t="shared" si="389"/>
        <v>0</v>
      </c>
      <c r="S1160" s="413">
        <f t="shared" si="389"/>
        <v>0</v>
      </c>
      <c r="T1160" s="413">
        <f t="shared" si="389"/>
        <v>0</v>
      </c>
      <c r="U1160" s="413">
        <f t="shared" si="389"/>
        <v>0</v>
      </c>
      <c r="V1160" s="413">
        <f t="shared" si="389"/>
        <v>0</v>
      </c>
      <c r="W1160" s="413">
        <f t="shared" si="389"/>
        <v>0</v>
      </c>
      <c r="X1160" s="414">
        <f t="shared" si="389"/>
        <v>0</v>
      </c>
      <c r="Y1160" s="413">
        <f t="shared" si="389"/>
        <v>0</v>
      </c>
      <c r="Z1160" s="413">
        <f t="shared" si="389"/>
        <v>0</v>
      </c>
      <c r="AA1160" s="413">
        <f t="shared" si="389"/>
        <v>0</v>
      </c>
      <c r="AB1160" s="413">
        <f t="shared" si="389"/>
        <v>0</v>
      </c>
      <c r="AC1160" s="400">
        <f t="shared" si="390"/>
        <v>0</v>
      </c>
      <c r="AD1160" s="1743"/>
      <c r="AE1160" s="1083"/>
      <c r="AF1160" s="855"/>
      <c r="AG1160" s="528"/>
      <c r="AH1160" s="521"/>
      <c r="AI1160" s="521"/>
      <c r="AJ1160" s="521"/>
      <c r="AK1160" s="521"/>
      <c r="AL1160" s="521"/>
      <c r="AM1160" s="521"/>
      <c r="AN1160" s="521"/>
      <c r="AO1160" s="521"/>
      <c r="AP1160" s="521"/>
      <c r="AQ1160" s="521"/>
      <c r="AR1160" s="521"/>
      <c r="AS1160" s="521"/>
      <c r="AT1160" s="521"/>
      <c r="AU1160" s="521"/>
      <c r="AV1160" s="521"/>
      <c r="AW1160" s="521"/>
      <c r="AX1160" s="521"/>
      <c r="AY1160" s="521"/>
      <c r="AZ1160" s="521"/>
      <c r="BA1160" s="521"/>
      <c r="BB1160" s="521"/>
      <c r="BC1160" s="521"/>
      <c r="BD1160" s="521"/>
      <c r="BE1160" s="521"/>
      <c r="BF1160" s="521"/>
      <c r="BG1160" s="521"/>
      <c r="BH1160" s="521"/>
      <c r="BI1160" s="521"/>
      <c r="BJ1160" s="521"/>
      <c r="BK1160" s="521"/>
      <c r="BL1160" s="521"/>
      <c r="BM1160" s="521"/>
      <c r="BN1160" s="521"/>
      <c r="BO1160" s="521"/>
      <c r="BP1160" s="521"/>
      <c r="BQ1160" s="521"/>
      <c r="BR1160" s="521"/>
      <c r="BS1160" s="521"/>
      <c r="BT1160" s="521"/>
      <c r="BU1160" s="521"/>
      <c r="BV1160" s="521"/>
      <c r="BW1160" s="521"/>
      <c r="BX1160" s="521"/>
      <c r="BY1160" s="521"/>
      <c r="BZ1160" s="521"/>
      <c r="CA1160" s="521"/>
      <c r="CB1160" s="521"/>
      <c r="CC1160" s="521"/>
      <c r="CD1160" s="521"/>
      <c r="CE1160" s="521"/>
      <c r="CF1160" s="521"/>
      <c r="CG1160" s="521"/>
      <c r="CH1160" s="521"/>
      <c r="CI1160" s="521"/>
      <c r="CJ1160" s="521"/>
      <c r="CK1160" s="521"/>
      <c r="CL1160" s="521"/>
      <c r="CM1160" s="521"/>
      <c r="CN1160" s="521"/>
      <c r="CO1160" s="521"/>
      <c r="CP1160" s="521"/>
      <c r="CQ1160" s="521"/>
    </row>
    <row r="1161" spans="1:95" s="69" customFormat="1" outlineLevel="1" x14ac:dyDescent="0.2">
      <c r="A1161" s="11">
        <v>168</v>
      </c>
      <c r="B1161" s="294"/>
      <c r="C1161" s="289"/>
      <c r="D1161" s="289"/>
      <c r="E1161" s="877" t="str">
        <f>'2. CAD NCCF'!E1161:L1161</f>
        <v>FI issued ABS and ABCP, high rated</v>
      </c>
      <c r="F1161" s="878"/>
      <c r="G1161" s="878"/>
      <c r="H1161" s="878"/>
      <c r="I1161" s="878"/>
      <c r="J1161" s="878"/>
      <c r="K1161" s="878"/>
      <c r="L1161" s="879"/>
      <c r="M1161" s="399">
        <f>SUBTOTAL(9,M1162:M1163)</f>
        <v>0</v>
      </c>
      <c r="N1161" s="402">
        <f t="shared" ref="N1161:AC1161" si="391">SUBTOTAL(9,N1162:N1163)</f>
        <v>0</v>
      </c>
      <c r="O1161" s="406">
        <f t="shared" si="391"/>
        <v>0</v>
      </c>
      <c r="P1161" s="405">
        <f t="shared" si="391"/>
        <v>0</v>
      </c>
      <c r="Q1161" s="407">
        <f t="shared" si="391"/>
        <v>0</v>
      </c>
      <c r="R1161" s="402">
        <f t="shared" si="391"/>
        <v>0</v>
      </c>
      <c r="S1161" s="406">
        <f t="shared" si="391"/>
        <v>0</v>
      </c>
      <c r="T1161" s="405">
        <f t="shared" si="391"/>
        <v>0</v>
      </c>
      <c r="U1161" s="405">
        <f t="shared" si="391"/>
        <v>0</v>
      </c>
      <c r="V1161" s="405">
        <f t="shared" si="391"/>
        <v>0</v>
      </c>
      <c r="W1161" s="405">
        <f t="shared" si="391"/>
        <v>0</v>
      </c>
      <c r="X1161" s="405">
        <f t="shared" si="391"/>
        <v>0</v>
      </c>
      <c r="Y1161" s="405">
        <f t="shared" si="391"/>
        <v>0</v>
      </c>
      <c r="Z1161" s="405">
        <f t="shared" si="391"/>
        <v>0</v>
      </c>
      <c r="AA1161" s="405">
        <f t="shared" si="391"/>
        <v>0</v>
      </c>
      <c r="AB1161" s="403">
        <f t="shared" si="391"/>
        <v>0</v>
      </c>
      <c r="AC1161" s="407">
        <f t="shared" si="391"/>
        <v>0</v>
      </c>
      <c r="AD1161" s="1743"/>
      <c r="AE1161" s="1083"/>
      <c r="AF1161" s="855"/>
      <c r="AG1161" s="528"/>
      <c r="AH1161" s="521"/>
      <c r="AI1161" s="521"/>
      <c r="AJ1161" s="521"/>
      <c r="AK1161" s="521"/>
      <c r="AL1161" s="521"/>
      <c r="AM1161" s="521"/>
      <c r="AN1161" s="521"/>
      <c r="AO1161" s="521"/>
      <c r="AP1161" s="521"/>
      <c r="AQ1161" s="521"/>
      <c r="AR1161" s="521"/>
      <c r="AS1161" s="521"/>
      <c r="AT1161" s="521"/>
      <c r="AU1161" s="521"/>
      <c r="AV1161" s="521"/>
      <c r="AW1161" s="521"/>
      <c r="AX1161" s="521"/>
      <c r="AY1161" s="521"/>
      <c r="AZ1161" s="521"/>
      <c r="BA1161" s="521"/>
      <c r="BB1161" s="521"/>
      <c r="BC1161" s="521"/>
      <c r="BD1161" s="521"/>
      <c r="BE1161" s="521"/>
      <c r="BF1161" s="521"/>
      <c r="BG1161" s="521"/>
      <c r="BH1161" s="521"/>
      <c r="BI1161" s="521"/>
      <c r="BJ1161" s="521"/>
      <c r="BK1161" s="521"/>
      <c r="BL1161" s="521"/>
      <c r="BM1161" s="521"/>
      <c r="BN1161" s="521"/>
      <c r="BO1161" s="521"/>
      <c r="BP1161" s="521"/>
      <c r="BQ1161" s="521"/>
      <c r="BR1161" s="521"/>
      <c r="BS1161" s="521"/>
      <c r="BT1161" s="521"/>
      <c r="BU1161" s="521"/>
      <c r="BV1161" s="521"/>
      <c r="BW1161" s="521"/>
      <c r="BX1161" s="521"/>
      <c r="BY1161" s="521"/>
      <c r="BZ1161" s="521"/>
      <c r="CA1161" s="521"/>
      <c r="CB1161" s="521"/>
      <c r="CC1161" s="521"/>
      <c r="CD1161" s="521"/>
      <c r="CE1161" s="521"/>
      <c r="CF1161" s="521"/>
      <c r="CG1161" s="521"/>
      <c r="CH1161" s="521"/>
      <c r="CI1161" s="521"/>
      <c r="CJ1161" s="521"/>
      <c r="CK1161" s="521"/>
      <c r="CL1161" s="521"/>
      <c r="CM1161" s="521"/>
      <c r="CN1161" s="521"/>
      <c r="CO1161" s="521"/>
      <c r="CP1161" s="521"/>
      <c r="CQ1161" s="521"/>
    </row>
    <row r="1162" spans="1:95" s="69" customFormat="1" ht="15" customHeight="1" outlineLevel="1" x14ac:dyDescent="0.2">
      <c r="A1162" s="11">
        <v>169</v>
      </c>
      <c r="B1162" s="294"/>
      <c r="C1162" s="289"/>
      <c r="D1162" s="289"/>
      <c r="E1162" s="289"/>
      <c r="F1162" s="880" t="str">
        <f>'2. CAD NCCF'!F1162:L1162</f>
        <v>FI issued ABS, high rated</v>
      </c>
      <c r="G1162" s="881"/>
      <c r="H1162" s="881"/>
      <c r="I1162" s="881"/>
      <c r="J1162" s="881"/>
      <c r="K1162" s="881"/>
      <c r="L1162" s="882"/>
      <c r="M1162" s="400">
        <f t="shared" ref="M1162:AB1163" si="392">M386</f>
        <v>0</v>
      </c>
      <c r="N1162" s="411">
        <f t="shared" si="392"/>
        <v>0</v>
      </c>
      <c r="O1162" s="414">
        <f t="shared" si="392"/>
        <v>0</v>
      </c>
      <c r="P1162" s="414">
        <f t="shared" si="392"/>
        <v>0</v>
      </c>
      <c r="Q1162" s="415">
        <f t="shared" si="392"/>
        <v>0</v>
      </c>
      <c r="R1162" s="411">
        <f t="shared" si="392"/>
        <v>0</v>
      </c>
      <c r="S1162" s="413">
        <f t="shared" si="392"/>
        <v>0</v>
      </c>
      <c r="T1162" s="413">
        <f t="shared" si="392"/>
        <v>0</v>
      </c>
      <c r="U1162" s="413">
        <f t="shared" si="392"/>
        <v>0</v>
      </c>
      <c r="V1162" s="413">
        <f t="shared" si="392"/>
        <v>0</v>
      </c>
      <c r="W1162" s="413">
        <f t="shared" si="392"/>
        <v>0</v>
      </c>
      <c r="X1162" s="414">
        <f t="shared" si="392"/>
        <v>0</v>
      </c>
      <c r="Y1162" s="413">
        <f t="shared" si="392"/>
        <v>0</v>
      </c>
      <c r="Z1162" s="413">
        <f t="shared" si="392"/>
        <v>0</v>
      </c>
      <c r="AA1162" s="413">
        <f t="shared" si="392"/>
        <v>0</v>
      </c>
      <c r="AB1162" s="413">
        <f t="shared" si="392"/>
        <v>0</v>
      </c>
      <c r="AC1162" s="400">
        <f t="shared" ref="AC1162:AC1163" si="393">M1162-SUM(N1162:AB1162)</f>
        <v>0</v>
      </c>
      <c r="AD1162" s="1743"/>
      <c r="AE1162" s="1083"/>
      <c r="AF1162" s="855"/>
      <c r="AG1162" s="528"/>
      <c r="AH1162" s="521"/>
      <c r="AI1162" s="521"/>
      <c r="AJ1162" s="521"/>
      <c r="AK1162" s="521"/>
      <c r="AL1162" s="521"/>
      <c r="AM1162" s="521"/>
      <c r="AN1162" s="521"/>
      <c r="AO1162" s="521"/>
      <c r="AP1162" s="521"/>
      <c r="AQ1162" s="521"/>
      <c r="AR1162" s="521"/>
      <c r="AS1162" s="521"/>
      <c r="AT1162" s="521"/>
      <c r="AU1162" s="521"/>
      <c r="AV1162" s="521"/>
      <c r="AW1162" s="521"/>
      <c r="AX1162" s="521"/>
      <c r="AY1162" s="521"/>
      <c r="AZ1162" s="521"/>
      <c r="BA1162" s="521"/>
      <c r="BB1162" s="521"/>
      <c r="BC1162" s="521"/>
      <c r="BD1162" s="521"/>
      <c r="BE1162" s="521"/>
      <c r="BF1162" s="521"/>
      <c r="BG1162" s="521"/>
      <c r="BH1162" s="521"/>
      <c r="BI1162" s="521"/>
      <c r="BJ1162" s="521"/>
      <c r="BK1162" s="521"/>
      <c r="BL1162" s="521"/>
      <c r="BM1162" s="521"/>
      <c r="BN1162" s="521"/>
      <c r="BO1162" s="521"/>
      <c r="BP1162" s="521"/>
      <c r="BQ1162" s="521"/>
      <c r="BR1162" s="521"/>
      <c r="BS1162" s="521"/>
      <c r="BT1162" s="521"/>
      <c r="BU1162" s="521"/>
      <c r="BV1162" s="521"/>
      <c r="BW1162" s="521"/>
      <c r="BX1162" s="521"/>
      <c r="BY1162" s="521"/>
      <c r="BZ1162" s="521"/>
      <c r="CA1162" s="521"/>
      <c r="CB1162" s="521"/>
      <c r="CC1162" s="521"/>
      <c r="CD1162" s="521"/>
      <c r="CE1162" s="521"/>
      <c r="CF1162" s="521"/>
      <c r="CG1162" s="521"/>
      <c r="CH1162" s="521"/>
      <c r="CI1162" s="521"/>
      <c r="CJ1162" s="521"/>
      <c r="CK1162" s="521"/>
      <c r="CL1162" s="521"/>
      <c r="CM1162" s="521"/>
      <c r="CN1162" s="521"/>
      <c r="CO1162" s="521"/>
      <c r="CP1162" s="521"/>
      <c r="CQ1162" s="521"/>
    </row>
    <row r="1163" spans="1:95" s="69" customFormat="1" ht="15" customHeight="1" outlineLevel="1" x14ac:dyDescent="0.2">
      <c r="A1163" s="11">
        <v>170</v>
      </c>
      <c r="B1163" s="294"/>
      <c r="C1163" s="289"/>
      <c r="D1163" s="289"/>
      <c r="E1163" s="289"/>
      <c r="F1163" s="880" t="str">
        <f>'2. CAD NCCF'!F1163:L1163</f>
        <v>FI issued ABCP, high rated</v>
      </c>
      <c r="G1163" s="881"/>
      <c r="H1163" s="881"/>
      <c r="I1163" s="881"/>
      <c r="J1163" s="881"/>
      <c r="K1163" s="881"/>
      <c r="L1163" s="882"/>
      <c r="M1163" s="400">
        <f t="shared" si="392"/>
        <v>0</v>
      </c>
      <c r="N1163" s="411">
        <f t="shared" si="392"/>
        <v>0</v>
      </c>
      <c r="O1163" s="414">
        <f t="shared" si="392"/>
        <v>0</v>
      </c>
      <c r="P1163" s="414">
        <f t="shared" si="392"/>
        <v>0</v>
      </c>
      <c r="Q1163" s="415">
        <f t="shared" si="392"/>
        <v>0</v>
      </c>
      <c r="R1163" s="411">
        <f t="shared" si="392"/>
        <v>0</v>
      </c>
      <c r="S1163" s="413">
        <f t="shared" si="392"/>
        <v>0</v>
      </c>
      <c r="T1163" s="413">
        <f t="shared" si="392"/>
        <v>0</v>
      </c>
      <c r="U1163" s="413">
        <f t="shared" si="392"/>
        <v>0</v>
      </c>
      <c r="V1163" s="413">
        <f t="shared" si="392"/>
        <v>0</v>
      </c>
      <c r="W1163" s="413">
        <f t="shared" si="392"/>
        <v>0</v>
      </c>
      <c r="X1163" s="414">
        <f t="shared" si="392"/>
        <v>0</v>
      </c>
      <c r="Y1163" s="413">
        <f t="shared" si="392"/>
        <v>0</v>
      </c>
      <c r="Z1163" s="413">
        <f t="shared" si="392"/>
        <v>0</v>
      </c>
      <c r="AA1163" s="413">
        <f t="shared" si="392"/>
        <v>0</v>
      </c>
      <c r="AB1163" s="413">
        <f t="shared" si="392"/>
        <v>0</v>
      </c>
      <c r="AC1163" s="400">
        <f t="shared" si="393"/>
        <v>0</v>
      </c>
      <c r="AD1163" s="1743"/>
      <c r="AE1163" s="1083"/>
      <c r="AF1163" s="855"/>
      <c r="AG1163" s="528"/>
      <c r="AH1163" s="521"/>
      <c r="AI1163" s="521"/>
      <c r="AJ1163" s="521"/>
      <c r="AK1163" s="521"/>
      <c r="AL1163" s="521"/>
      <c r="AM1163" s="521"/>
      <c r="AN1163" s="521"/>
      <c r="AO1163" s="521"/>
      <c r="AP1163" s="521"/>
      <c r="AQ1163" s="521"/>
      <c r="AR1163" s="521"/>
      <c r="AS1163" s="521"/>
      <c r="AT1163" s="521"/>
      <c r="AU1163" s="521"/>
      <c r="AV1163" s="521"/>
      <c r="AW1163" s="521"/>
      <c r="AX1163" s="521"/>
      <c r="AY1163" s="521"/>
      <c r="AZ1163" s="521"/>
      <c r="BA1163" s="521"/>
      <c r="BB1163" s="521"/>
      <c r="BC1163" s="521"/>
      <c r="BD1163" s="521"/>
      <c r="BE1163" s="521"/>
      <c r="BF1163" s="521"/>
      <c r="BG1163" s="521"/>
      <c r="BH1163" s="521"/>
      <c r="BI1163" s="521"/>
      <c r="BJ1163" s="521"/>
      <c r="BK1163" s="521"/>
      <c r="BL1163" s="521"/>
      <c r="BM1163" s="521"/>
      <c r="BN1163" s="521"/>
      <c r="BO1163" s="521"/>
      <c r="BP1163" s="521"/>
      <c r="BQ1163" s="521"/>
      <c r="BR1163" s="521"/>
      <c r="BS1163" s="521"/>
      <c r="BT1163" s="521"/>
      <c r="BU1163" s="521"/>
      <c r="BV1163" s="521"/>
      <c r="BW1163" s="521"/>
      <c r="BX1163" s="521"/>
      <c r="BY1163" s="521"/>
      <c r="BZ1163" s="521"/>
      <c r="CA1163" s="521"/>
      <c r="CB1163" s="521"/>
      <c r="CC1163" s="521"/>
      <c r="CD1163" s="521"/>
      <c r="CE1163" s="521"/>
      <c r="CF1163" s="521"/>
      <c r="CG1163" s="521"/>
      <c r="CH1163" s="521"/>
      <c r="CI1163" s="521"/>
      <c r="CJ1163" s="521"/>
      <c r="CK1163" s="521"/>
      <c r="CL1163" s="521"/>
      <c r="CM1163" s="521"/>
      <c r="CN1163" s="521"/>
      <c r="CO1163" s="521"/>
      <c r="CP1163" s="521"/>
      <c r="CQ1163" s="521"/>
    </row>
    <row r="1164" spans="1:95" s="69" customFormat="1" outlineLevel="1" x14ac:dyDescent="0.2">
      <c r="A1164" s="11">
        <v>171</v>
      </c>
      <c r="B1164" s="294"/>
      <c r="C1164" s="289"/>
      <c r="D1164" s="289"/>
      <c r="E1164" s="877" t="str">
        <f>'2. CAD NCCF'!E1164:L1164</f>
        <v>Non-FI issued ABS and ABCP, medium rated</v>
      </c>
      <c r="F1164" s="878"/>
      <c r="G1164" s="878"/>
      <c r="H1164" s="878"/>
      <c r="I1164" s="878"/>
      <c r="J1164" s="878"/>
      <c r="K1164" s="878"/>
      <c r="L1164" s="879"/>
      <c r="M1164" s="399">
        <f>SUBTOTAL(9,M1165:M1166)</f>
        <v>0</v>
      </c>
      <c r="N1164" s="402">
        <f t="shared" ref="N1164:AC1164" si="394">SUBTOTAL(9,N1165:N1166)</f>
        <v>0</v>
      </c>
      <c r="O1164" s="406">
        <f t="shared" si="394"/>
        <v>0</v>
      </c>
      <c r="P1164" s="405">
        <f t="shared" si="394"/>
        <v>0</v>
      </c>
      <c r="Q1164" s="407">
        <f t="shared" si="394"/>
        <v>0</v>
      </c>
      <c r="R1164" s="402">
        <f t="shared" si="394"/>
        <v>0</v>
      </c>
      <c r="S1164" s="406">
        <f t="shared" si="394"/>
        <v>0</v>
      </c>
      <c r="T1164" s="405">
        <f t="shared" si="394"/>
        <v>0</v>
      </c>
      <c r="U1164" s="405">
        <f t="shared" si="394"/>
        <v>0</v>
      </c>
      <c r="V1164" s="405">
        <f t="shared" si="394"/>
        <v>0</v>
      </c>
      <c r="W1164" s="405">
        <f t="shared" si="394"/>
        <v>0</v>
      </c>
      <c r="X1164" s="405">
        <f t="shared" si="394"/>
        <v>0</v>
      </c>
      <c r="Y1164" s="405">
        <f t="shared" si="394"/>
        <v>0</v>
      </c>
      <c r="Z1164" s="405">
        <f t="shared" si="394"/>
        <v>0</v>
      </c>
      <c r="AA1164" s="405">
        <f t="shared" si="394"/>
        <v>0</v>
      </c>
      <c r="AB1164" s="403">
        <f t="shared" si="394"/>
        <v>0</v>
      </c>
      <c r="AC1164" s="407">
        <f t="shared" si="394"/>
        <v>0</v>
      </c>
      <c r="AD1164" s="1743"/>
      <c r="AE1164" s="1083"/>
      <c r="AF1164" s="855"/>
      <c r="AG1164" s="528"/>
      <c r="AH1164" s="521"/>
      <c r="AI1164" s="521"/>
      <c r="AJ1164" s="521"/>
      <c r="AK1164" s="521"/>
      <c r="AL1164" s="521"/>
      <c r="AM1164" s="521"/>
      <c r="AN1164" s="521"/>
      <c r="AO1164" s="521"/>
      <c r="AP1164" s="521"/>
      <c r="AQ1164" s="521"/>
      <c r="AR1164" s="521"/>
      <c r="AS1164" s="521"/>
      <c r="AT1164" s="521"/>
      <c r="AU1164" s="521"/>
      <c r="AV1164" s="521"/>
      <c r="AW1164" s="521"/>
      <c r="AX1164" s="521"/>
      <c r="AY1164" s="521"/>
      <c r="AZ1164" s="521"/>
      <c r="BA1164" s="521"/>
      <c r="BB1164" s="521"/>
      <c r="BC1164" s="521"/>
      <c r="BD1164" s="521"/>
      <c r="BE1164" s="521"/>
      <c r="BF1164" s="521"/>
      <c r="BG1164" s="521"/>
      <c r="BH1164" s="521"/>
      <c r="BI1164" s="521"/>
      <c r="BJ1164" s="521"/>
      <c r="BK1164" s="521"/>
      <c r="BL1164" s="521"/>
      <c r="BM1164" s="521"/>
      <c r="BN1164" s="521"/>
      <c r="BO1164" s="521"/>
      <c r="BP1164" s="521"/>
      <c r="BQ1164" s="521"/>
      <c r="BR1164" s="521"/>
      <c r="BS1164" s="521"/>
      <c r="BT1164" s="521"/>
      <c r="BU1164" s="521"/>
      <c r="BV1164" s="521"/>
      <c r="BW1164" s="521"/>
      <c r="BX1164" s="521"/>
      <c r="BY1164" s="521"/>
      <c r="BZ1164" s="521"/>
      <c r="CA1164" s="521"/>
      <c r="CB1164" s="521"/>
      <c r="CC1164" s="521"/>
      <c r="CD1164" s="521"/>
      <c r="CE1164" s="521"/>
      <c r="CF1164" s="521"/>
      <c r="CG1164" s="521"/>
      <c r="CH1164" s="521"/>
      <c r="CI1164" s="521"/>
      <c r="CJ1164" s="521"/>
      <c r="CK1164" s="521"/>
      <c r="CL1164" s="521"/>
      <c r="CM1164" s="521"/>
      <c r="CN1164" s="521"/>
      <c r="CO1164" s="521"/>
      <c r="CP1164" s="521"/>
      <c r="CQ1164" s="521"/>
    </row>
    <row r="1165" spans="1:95" s="69" customFormat="1" ht="15" customHeight="1" outlineLevel="1" x14ac:dyDescent="0.2">
      <c r="A1165" s="11">
        <v>172</v>
      </c>
      <c r="B1165" s="294"/>
      <c r="C1165" s="289"/>
      <c r="D1165" s="289"/>
      <c r="E1165" s="289"/>
      <c r="F1165" s="880" t="str">
        <f>'2. CAD NCCF'!F1165:L1165</f>
        <v>Non-FI issued ABS, medium rated</v>
      </c>
      <c r="G1165" s="881"/>
      <c r="H1165" s="881"/>
      <c r="I1165" s="881"/>
      <c r="J1165" s="881"/>
      <c r="K1165" s="881"/>
      <c r="L1165" s="882"/>
      <c r="M1165" s="400">
        <f t="shared" ref="M1165:AB1166" si="395">M389</f>
        <v>0</v>
      </c>
      <c r="N1165" s="411">
        <f t="shared" si="395"/>
        <v>0</v>
      </c>
      <c r="O1165" s="414">
        <f t="shared" si="395"/>
        <v>0</v>
      </c>
      <c r="P1165" s="414">
        <f t="shared" si="395"/>
        <v>0</v>
      </c>
      <c r="Q1165" s="415">
        <f t="shared" si="395"/>
        <v>0</v>
      </c>
      <c r="R1165" s="411">
        <f t="shared" si="395"/>
        <v>0</v>
      </c>
      <c r="S1165" s="413">
        <f t="shared" si="395"/>
        <v>0</v>
      </c>
      <c r="T1165" s="413">
        <f t="shared" si="395"/>
        <v>0</v>
      </c>
      <c r="U1165" s="413">
        <f t="shared" si="395"/>
        <v>0</v>
      </c>
      <c r="V1165" s="413">
        <f t="shared" si="395"/>
        <v>0</v>
      </c>
      <c r="W1165" s="413">
        <f t="shared" si="395"/>
        <v>0</v>
      </c>
      <c r="X1165" s="414">
        <f t="shared" si="395"/>
        <v>0</v>
      </c>
      <c r="Y1165" s="413">
        <f t="shared" si="395"/>
        <v>0</v>
      </c>
      <c r="Z1165" s="413">
        <f t="shared" si="395"/>
        <v>0</v>
      </c>
      <c r="AA1165" s="413">
        <f t="shared" si="395"/>
        <v>0</v>
      </c>
      <c r="AB1165" s="413">
        <f t="shared" si="395"/>
        <v>0</v>
      </c>
      <c r="AC1165" s="400">
        <f t="shared" ref="AC1165:AC1166" si="396">M1165-SUM(N1165:AB1165)</f>
        <v>0</v>
      </c>
      <c r="AD1165" s="1743"/>
      <c r="AE1165" s="1083"/>
      <c r="AF1165" s="855"/>
      <c r="AG1165" s="528"/>
      <c r="AH1165" s="521"/>
      <c r="AI1165" s="521"/>
      <c r="AJ1165" s="521"/>
      <c r="AK1165" s="521"/>
      <c r="AL1165" s="521"/>
      <c r="AM1165" s="521"/>
      <c r="AN1165" s="521"/>
      <c r="AO1165" s="521"/>
      <c r="AP1165" s="521"/>
      <c r="AQ1165" s="521"/>
      <c r="AR1165" s="521"/>
      <c r="AS1165" s="521"/>
      <c r="AT1165" s="521"/>
      <c r="AU1165" s="521"/>
      <c r="AV1165" s="521"/>
      <c r="AW1165" s="521"/>
      <c r="AX1165" s="521"/>
      <c r="AY1165" s="521"/>
      <c r="AZ1165" s="521"/>
      <c r="BA1165" s="521"/>
      <c r="BB1165" s="521"/>
      <c r="BC1165" s="521"/>
      <c r="BD1165" s="521"/>
      <c r="BE1165" s="521"/>
      <c r="BF1165" s="521"/>
      <c r="BG1165" s="521"/>
      <c r="BH1165" s="521"/>
      <c r="BI1165" s="521"/>
      <c r="BJ1165" s="521"/>
      <c r="BK1165" s="521"/>
      <c r="BL1165" s="521"/>
      <c r="BM1165" s="521"/>
      <c r="BN1165" s="521"/>
      <c r="BO1165" s="521"/>
      <c r="BP1165" s="521"/>
      <c r="BQ1165" s="521"/>
      <c r="BR1165" s="521"/>
      <c r="BS1165" s="521"/>
      <c r="BT1165" s="521"/>
      <c r="BU1165" s="521"/>
      <c r="BV1165" s="521"/>
      <c r="BW1165" s="521"/>
      <c r="BX1165" s="521"/>
      <c r="BY1165" s="521"/>
      <c r="BZ1165" s="521"/>
      <c r="CA1165" s="521"/>
      <c r="CB1165" s="521"/>
      <c r="CC1165" s="521"/>
      <c r="CD1165" s="521"/>
      <c r="CE1165" s="521"/>
      <c r="CF1165" s="521"/>
      <c r="CG1165" s="521"/>
      <c r="CH1165" s="521"/>
      <c r="CI1165" s="521"/>
      <c r="CJ1165" s="521"/>
      <c r="CK1165" s="521"/>
      <c r="CL1165" s="521"/>
      <c r="CM1165" s="521"/>
      <c r="CN1165" s="521"/>
      <c r="CO1165" s="521"/>
      <c r="CP1165" s="521"/>
      <c r="CQ1165" s="521"/>
    </row>
    <row r="1166" spans="1:95" s="69" customFormat="1" ht="15" customHeight="1" outlineLevel="1" x14ac:dyDescent="0.2">
      <c r="A1166" s="11">
        <v>173</v>
      </c>
      <c r="B1166" s="294"/>
      <c r="C1166" s="289"/>
      <c r="D1166" s="289"/>
      <c r="E1166" s="289"/>
      <c r="F1166" s="880" t="str">
        <f>'2. CAD NCCF'!F1166:L1166</f>
        <v>Non-FI issued ABCP, medium rated</v>
      </c>
      <c r="G1166" s="881"/>
      <c r="H1166" s="881"/>
      <c r="I1166" s="881"/>
      <c r="J1166" s="881"/>
      <c r="K1166" s="881"/>
      <c r="L1166" s="882"/>
      <c r="M1166" s="400">
        <f t="shared" si="395"/>
        <v>0</v>
      </c>
      <c r="N1166" s="411">
        <f t="shared" si="395"/>
        <v>0</v>
      </c>
      <c r="O1166" s="414">
        <f t="shared" si="395"/>
        <v>0</v>
      </c>
      <c r="P1166" s="414">
        <f t="shared" si="395"/>
        <v>0</v>
      </c>
      <c r="Q1166" s="415">
        <f t="shared" si="395"/>
        <v>0</v>
      </c>
      <c r="R1166" s="411">
        <f t="shared" si="395"/>
        <v>0</v>
      </c>
      <c r="S1166" s="413">
        <f t="shared" si="395"/>
        <v>0</v>
      </c>
      <c r="T1166" s="413">
        <f t="shared" si="395"/>
        <v>0</v>
      </c>
      <c r="U1166" s="413">
        <f t="shared" si="395"/>
        <v>0</v>
      </c>
      <c r="V1166" s="413">
        <f t="shared" si="395"/>
        <v>0</v>
      </c>
      <c r="W1166" s="413">
        <f t="shared" si="395"/>
        <v>0</v>
      </c>
      <c r="X1166" s="414">
        <f t="shared" si="395"/>
        <v>0</v>
      </c>
      <c r="Y1166" s="413">
        <f t="shared" si="395"/>
        <v>0</v>
      </c>
      <c r="Z1166" s="413">
        <f t="shared" si="395"/>
        <v>0</v>
      </c>
      <c r="AA1166" s="413">
        <f t="shared" si="395"/>
        <v>0</v>
      </c>
      <c r="AB1166" s="413">
        <f t="shared" si="395"/>
        <v>0</v>
      </c>
      <c r="AC1166" s="400">
        <f t="shared" si="396"/>
        <v>0</v>
      </c>
      <c r="AD1166" s="1743"/>
      <c r="AE1166" s="1083"/>
      <c r="AF1166" s="855"/>
      <c r="AG1166" s="528"/>
      <c r="AH1166" s="521"/>
      <c r="AI1166" s="521"/>
      <c r="AJ1166" s="521"/>
      <c r="AK1166" s="521"/>
      <c r="AL1166" s="521"/>
      <c r="AM1166" s="521"/>
      <c r="AN1166" s="521"/>
      <c r="AO1166" s="521"/>
      <c r="AP1166" s="521"/>
      <c r="AQ1166" s="521"/>
      <c r="AR1166" s="521"/>
      <c r="AS1166" s="521"/>
      <c r="AT1166" s="521"/>
      <c r="AU1166" s="521"/>
      <c r="AV1166" s="521"/>
      <c r="AW1166" s="521"/>
      <c r="AX1166" s="521"/>
      <c r="AY1166" s="521"/>
      <c r="AZ1166" s="521"/>
      <c r="BA1166" s="521"/>
      <c r="BB1166" s="521"/>
      <c r="BC1166" s="521"/>
      <c r="BD1166" s="521"/>
      <c r="BE1166" s="521"/>
      <c r="BF1166" s="521"/>
      <c r="BG1166" s="521"/>
      <c r="BH1166" s="521"/>
      <c r="BI1166" s="521"/>
      <c r="BJ1166" s="521"/>
      <c r="BK1166" s="521"/>
      <c r="BL1166" s="521"/>
      <c r="BM1166" s="521"/>
      <c r="BN1166" s="521"/>
      <c r="BO1166" s="521"/>
      <c r="BP1166" s="521"/>
      <c r="BQ1166" s="521"/>
      <c r="BR1166" s="521"/>
      <c r="BS1166" s="521"/>
      <c r="BT1166" s="521"/>
      <c r="BU1166" s="521"/>
      <c r="BV1166" s="521"/>
      <c r="BW1166" s="521"/>
      <c r="BX1166" s="521"/>
      <c r="BY1166" s="521"/>
      <c r="BZ1166" s="521"/>
      <c r="CA1166" s="521"/>
      <c r="CB1166" s="521"/>
      <c r="CC1166" s="521"/>
      <c r="CD1166" s="521"/>
      <c r="CE1166" s="521"/>
      <c r="CF1166" s="521"/>
      <c r="CG1166" s="521"/>
      <c r="CH1166" s="521"/>
      <c r="CI1166" s="521"/>
      <c r="CJ1166" s="521"/>
      <c r="CK1166" s="521"/>
      <c r="CL1166" s="521"/>
      <c r="CM1166" s="521"/>
      <c r="CN1166" s="521"/>
      <c r="CO1166" s="521"/>
      <c r="CP1166" s="521"/>
      <c r="CQ1166" s="521"/>
    </row>
    <row r="1167" spans="1:95" s="69" customFormat="1" outlineLevel="1" x14ac:dyDescent="0.2">
      <c r="A1167" s="11">
        <v>174</v>
      </c>
      <c r="B1167" s="294"/>
      <c r="C1167" s="289"/>
      <c r="D1167" s="289"/>
      <c r="E1167" s="877" t="str">
        <f>'2. CAD NCCF'!E1167:L1167</f>
        <v>FI issued ABS and ABCP, medium rated</v>
      </c>
      <c r="F1167" s="878"/>
      <c r="G1167" s="878"/>
      <c r="H1167" s="878"/>
      <c r="I1167" s="878"/>
      <c r="J1167" s="878"/>
      <c r="K1167" s="878"/>
      <c r="L1167" s="879"/>
      <c r="M1167" s="399">
        <f>SUBTOTAL(9,M1168:M1169)</f>
        <v>0</v>
      </c>
      <c r="N1167" s="402">
        <f t="shared" ref="N1167:AC1167" si="397">SUBTOTAL(9,N1168:N1169)</f>
        <v>0</v>
      </c>
      <c r="O1167" s="406">
        <f t="shared" si="397"/>
        <v>0</v>
      </c>
      <c r="P1167" s="405">
        <f t="shared" si="397"/>
        <v>0</v>
      </c>
      <c r="Q1167" s="407">
        <f t="shared" si="397"/>
        <v>0</v>
      </c>
      <c r="R1167" s="402">
        <f t="shared" si="397"/>
        <v>0</v>
      </c>
      <c r="S1167" s="406">
        <f t="shared" si="397"/>
        <v>0</v>
      </c>
      <c r="T1167" s="405">
        <f t="shared" si="397"/>
        <v>0</v>
      </c>
      <c r="U1167" s="405">
        <f t="shared" si="397"/>
        <v>0</v>
      </c>
      <c r="V1167" s="405">
        <f t="shared" si="397"/>
        <v>0</v>
      </c>
      <c r="W1167" s="405">
        <f t="shared" si="397"/>
        <v>0</v>
      </c>
      <c r="X1167" s="405">
        <f t="shared" si="397"/>
        <v>0</v>
      </c>
      <c r="Y1167" s="405">
        <f t="shared" si="397"/>
        <v>0</v>
      </c>
      <c r="Z1167" s="405">
        <f t="shared" si="397"/>
        <v>0</v>
      </c>
      <c r="AA1167" s="405">
        <f t="shared" si="397"/>
        <v>0</v>
      </c>
      <c r="AB1167" s="403">
        <f t="shared" si="397"/>
        <v>0</v>
      </c>
      <c r="AC1167" s="407">
        <f t="shared" si="397"/>
        <v>0</v>
      </c>
      <c r="AD1167" s="1743"/>
      <c r="AE1167" s="1083"/>
      <c r="AF1167" s="855"/>
      <c r="AG1167" s="528"/>
      <c r="AH1167" s="521"/>
      <c r="AI1167" s="521"/>
      <c r="AJ1167" s="521"/>
      <c r="AK1167" s="521"/>
      <c r="AL1167" s="521"/>
      <c r="AM1167" s="521"/>
      <c r="AN1167" s="521"/>
      <c r="AO1167" s="521"/>
      <c r="AP1167" s="521"/>
      <c r="AQ1167" s="521"/>
      <c r="AR1167" s="521"/>
      <c r="AS1167" s="521"/>
      <c r="AT1167" s="521"/>
      <c r="AU1167" s="521"/>
      <c r="AV1167" s="521"/>
      <c r="AW1167" s="521"/>
      <c r="AX1167" s="521"/>
      <c r="AY1167" s="521"/>
      <c r="AZ1167" s="521"/>
      <c r="BA1167" s="521"/>
      <c r="BB1167" s="521"/>
      <c r="BC1167" s="521"/>
      <c r="BD1167" s="521"/>
      <c r="BE1167" s="521"/>
      <c r="BF1167" s="521"/>
      <c r="BG1167" s="521"/>
      <c r="BH1167" s="521"/>
      <c r="BI1167" s="521"/>
      <c r="BJ1167" s="521"/>
      <c r="BK1167" s="521"/>
      <c r="BL1167" s="521"/>
      <c r="BM1167" s="521"/>
      <c r="BN1167" s="521"/>
      <c r="BO1167" s="521"/>
      <c r="BP1167" s="521"/>
      <c r="BQ1167" s="521"/>
      <c r="BR1167" s="521"/>
      <c r="BS1167" s="521"/>
      <c r="BT1167" s="521"/>
      <c r="BU1167" s="521"/>
      <c r="BV1167" s="521"/>
      <c r="BW1167" s="521"/>
      <c r="BX1167" s="521"/>
      <c r="BY1167" s="521"/>
      <c r="BZ1167" s="521"/>
      <c r="CA1167" s="521"/>
      <c r="CB1167" s="521"/>
      <c r="CC1167" s="521"/>
      <c r="CD1167" s="521"/>
      <c r="CE1167" s="521"/>
      <c r="CF1167" s="521"/>
      <c r="CG1167" s="521"/>
      <c r="CH1167" s="521"/>
      <c r="CI1167" s="521"/>
      <c r="CJ1167" s="521"/>
      <c r="CK1167" s="521"/>
      <c r="CL1167" s="521"/>
      <c r="CM1167" s="521"/>
      <c r="CN1167" s="521"/>
      <c r="CO1167" s="521"/>
      <c r="CP1167" s="521"/>
      <c r="CQ1167" s="521"/>
    </row>
    <row r="1168" spans="1:95" s="69" customFormat="1" ht="15" customHeight="1" outlineLevel="1" x14ac:dyDescent="0.2">
      <c r="A1168" s="11">
        <v>175</v>
      </c>
      <c r="B1168" s="294"/>
      <c r="C1168" s="289"/>
      <c r="D1168" s="289"/>
      <c r="E1168" s="289"/>
      <c r="F1168" s="880" t="str">
        <f>'2. CAD NCCF'!F1168:L1168</f>
        <v>FI issued ABS, medium rated</v>
      </c>
      <c r="G1168" s="881"/>
      <c r="H1168" s="881"/>
      <c r="I1168" s="881"/>
      <c r="J1168" s="881"/>
      <c r="K1168" s="881"/>
      <c r="L1168" s="882"/>
      <c r="M1168" s="400">
        <f t="shared" ref="M1168:AB1169" si="398">M392</f>
        <v>0</v>
      </c>
      <c r="N1168" s="411">
        <f t="shared" si="398"/>
        <v>0</v>
      </c>
      <c r="O1168" s="414">
        <f t="shared" si="398"/>
        <v>0</v>
      </c>
      <c r="P1168" s="414">
        <f t="shared" si="398"/>
        <v>0</v>
      </c>
      <c r="Q1168" s="415">
        <f t="shared" si="398"/>
        <v>0</v>
      </c>
      <c r="R1168" s="411">
        <f t="shared" si="398"/>
        <v>0</v>
      </c>
      <c r="S1168" s="413">
        <f t="shared" si="398"/>
        <v>0</v>
      </c>
      <c r="T1168" s="413">
        <f t="shared" si="398"/>
        <v>0</v>
      </c>
      <c r="U1168" s="413">
        <f t="shared" si="398"/>
        <v>0</v>
      </c>
      <c r="V1168" s="413">
        <f t="shared" si="398"/>
        <v>0</v>
      </c>
      <c r="W1168" s="413">
        <f t="shared" si="398"/>
        <v>0</v>
      </c>
      <c r="X1168" s="414">
        <f t="shared" si="398"/>
        <v>0</v>
      </c>
      <c r="Y1168" s="413">
        <f t="shared" si="398"/>
        <v>0</v>
      </c>
      <c r="Z1168" s="413">
        <f t="shared" si="398"/>
        <v>0</v>
      </c>
      <c r="AA1168" s="413">
        <f t="shared" si="398"/>
        <v>0</v>
      </c>
      <c r="AB1168" s="413">
        <f t="shared" si="398"/>
        <v>0</v>
      </c>
      <c r="AC1168" s="400">
        <f t="shared" ref="AC1168:AC1169" si="399">M1168-SUM(N1168:AB1168)</f>
        <v>0</v>
      </c>
      <c r="AD1168" s="1743"/>
      <c r="AE1168" s="1083"/>
      <c r="AF1168" s="855"/>
      <c r="AG1168" s="528"/>
      <c r="AH1168" s="521"/>
      <c r="AI1168" s="521"/>
      <c r="AJ1168" s="521"/>
      <c r="AK1168" s="521"/>
      <c r="AL1168" s="521"/>
      <c r="AM1168" s="521"/>
      <c r="AN1168" s="521"/>
      <c r="AO1168" s="521"/>
      <c r="AP1168" s="521"/>
      <c r="AQ1168" s="521"/>
      <c r="AR1168" s="521"/>
      <c r="AS1168" s="521"/>
      <c r="AT1168" s="521"/>
      <c r="AU1168" s="521"/>
      <c r="AV1168" s="521"/>
      <c r="AW1168" s="521"/>
      <c r="AX1168" s="521"/>
      <c r="AY1168" s="521"/>
      <c r="AZ1168" s="521"/>
      <c r="BA1168" s="521"/>
      <c r="BB1168" s="521"/>
      <c r="BC1168" s="521"/>
      <c r="BD1168" s="521"/>
      <c r="BE1168" s="521"/>
      <c r="BF1168" s="521"/>
      <c r="BG1168" s="521"/>
      <c r="BH1168" s="521"/>
      <c r="BI1168" s="521"/>
      <c r="BJ1168" s="521"/>
      <c r="BK1168" s="521"/>
      <c r="BL1168" s="521"/>
      <c r="BM1168" s="521"/>
      <c r="BN1168" s="521"/>
      <c r="BO1168" s="521"/>
      <c r="BP1168" s="521"/>
      <c r="BQ1168" s="521"/>
      <c r="BR1168" s="521"/>
      <c r="BS1168" s="521"/>
      <c r="BT1168" s="521"/>
      <c r="BU1168" s="521"/>
      <c r="BV1168" s="521"/>
      <c r="BW1168" s="521"/>
      <c r="BX1168" s="521"/>
      <c r="BY1168" s="521"/>
      <c r="BZ1168" s="521"/>
      <c r="CA1168" s="521"/>
      <c r="CB1168" s="521"/>
      <c r="CC1168" s="521"/>
      <c r="CD1168" s="521"/>
      <c r="CE1168" s="521"/>
      <c r="CF1168" s="521"/>
      <c r="CG1168" s="521"/>
      <c r="CH1168" s="521"/>
      <c r="CI1168" s="521"/>
      <c r="CJ1168" s="521"/>
      <c r="CK1168" s="521"/>
      <c r="CL1168" s="521"/>
      <c r="CM1168" s="521"/>
      <c r="CN1168" s="521"/>
      <c r="CO1168" s="521"/>
      <c r="CP1168" s="521"/>
      <c r="CQ1168" s="521"/>
    </row>
    <row r="1169" spans="1:95" s="69" customFormat="1" ht="15" customHeight="1" outlineLevel="1" x14ac:dyDescent="0.2">
      <c r="A1169" s="11">
        <v>176</v>
      </c>
      <c r="B1169" s="294"/>
      <c r="C1169" s="289"/>
      <c r="D1169" s="289"/>
      <c r="E1169" s="289"/>
      <c r="F1169" s="880" t="str">
        <f>'2. CAD NCCF'!F1169:L1169</f>
        <v>FI issued ABCP, medium rated</v>
      </c>
      <c r="G1169" s="881"/>
      <c r="H1169" s="881"/>
      <c r="I1169" s="881"/>
      <c r="J1169" s="881"/>
      <c r="K1169" s="881"/>
      <c r="L1169" s="882"/>
      <c r="M1169" s="400">
        <f t="shared" si="398"/>
        <v>0</v>
      </c>
      <c r="N1169" s="411">
        <f t="shared" si="398"/>
        <v>0</v>
      </c>
      <c r="O1169" s="414">
        <f t="shared" si="398"/>
        <v>0</v>
      </c>
      <c r="P1169" s="414">
        <f t="shared" si="398"/>
        <v>0</v>
      </c>
      <c r="Q1169" s="415">
        <f t="shared" si="398"/>
        <v>0</v>
      </c>
      <c r="R1169" s="411">
        <f t="shared" si="398"/>
        <v>0</v>
      </c>
      <c r="S1169" s="413">
        <f t="shared" si="398"/>
        <v>0</v>
      </c>
      <c r="T1169" s="413">
        <f t="shared" si="398"/>
        <v>0</v>
      </c>
      <c r="U1169" s="413">
        <f t="shared" si="398"/>
        <v>0</v>
      </c>
      <c r="V1169" s="413">
        <f t="shared" si="398"/>
        <v>0</v>
      </c>
      <c r="W1169" s="413">
        <f t="shared" si="398"/>
        <v>0</v>
      </c>
      <c r="X1169" s="414">
        <f t="shared" si="398"/>
        <v>0</v>
      </c>
      <c r="Y1169" s="413">
        <f t="shared" si="398"/>
        <v>0</v>
      </c>
      <c r="Z1169" s="413">
        <f t="shared" si="398"/>
        <v>0</v>
      </c>
      <c r="AA1169" s="413">
        <f t="shared" si="398"/>
        <v>0</v>
      </c>
      <c r="AB1169" s="413">
        <f t="shared" si="398"/>
        <v>0</v>
      </c>
      <c r="AC1169" s="400">
        <f t="shared" si="399"/>
        <v>0</v>
      </c>
      <c r="AD1169" s="1743"/>
      <c r="AE1169" s="1083"/>
      <c r="AF1169" s="855"/>
      <c r="AG1169" s="528"/>
      <c r="AH1169" s="521"/>
      <c r="AI1169" s="521"/>
      <c r="AJ1169" s="521"/>
      <c r="AK1169" s="521"/>
      <c r="AL1169" s="521"/>
      <c r="AM1169" s="521"/>
      <c r="AN1169" s="521"/>
      <c r="AO1169" s="521"/>
      <c r="AP1169" s="521"/>
      <c r="AQ1169" s="521"/>
      <c r="AR1169" s="521"/>
      <c r="AS1169" s="521"/>
      <c r="AT1169" s="521"/>
      <c r="AU1169" s="521"/>
      <c r="AV1169" s="521"/>
      <c r="AW1169" s="521"/>
      <c r="AX1169" s="521"/>
      <c r="AY1169" s="521"/>
      <c r="AZ1169" s="521"/>
      <c r="BA1169" s="521"/>
      <c r="BB1169" s="521"/>
      <c r="BC1169" s="521"/>
      <c r="BD1169" s="521"/>
      <c r="BE1169" s="521"/>
      <c r="BF1169" s="521"/>
      <c r="BG1169" s="521"/>
      <c r="BH1169" s="521"/>
      <c r="BI1169" s="521"/>
      <c r="BJ1169" s="521"/>
      <c r="BK1169" s="521"/>
      <c r="BL1169" s="521"/>
      <c r="BM1169" s="521"/>
      <c r="BN1169" s="521"/>
      <c r="BO1169" s="521"/>
      <c r="BP1169" s="521"/>
      <c r="BQ1169" s="521"/>
      <c r="BR1169" s="521"/>
      <c r="BS1169" s="521"/>
      <c r="BT1169" s="521"/>
      <c r="BU1169" s="521"/>
      <c r="BV1169" s="521"/>
      <c r="BW1169" s="521"/>
      <c r="BX1169" s="521"/>
      <c r="BY1169" s="521"/>
      <c r="BZ1169" s="521"/>
      <c r="CA1169" s="521"/>
      <c r="CB1169" s="521"/>
      <c r="CC1169" s="521"/>
      <c r="CD1169" s="521"/>
      <c r="CE1169" s="521"/>
      <c r="CF1169" s="521"/>
      <c r="CG1169" s="521"/>
      <c r="CH1169" s="521"/>
      <c r="CI1169" s="521"/>
      <c r="CJ1169" s="521"/>
      <c r="CK1169" s="521"/>
      <c r="CL1169" s="521"/>
      <c r="CM1169" s="521"/>
      <c r="CN1169" s="521"/>
      <c r="CO1169" s="521"/>
      <c r="CP1169" s="521"/>
      <c r="CQ1169" s="521"/>
    </row>
    <row r="1170" spans="1:95" s="69" customFormat="1" outlineLevel="1" x14ac:dyDescent="0.2">
      <c r="A1170" s="11">
        <v>177</v>
      </c>
      <c r="B1170" s="294"/>
      <c r="C1170" s="289"/>
      <c r="D1170" s="289"/>
      <c r="E1170" s="877" t="str">
        <f>'2. CAD NCCF'!E1170:L1170</f>
        <v>Non-FI issued ABS and ABCP, low or not rated</v>
      </c>
      <c r="F1170" s="878"/>
      <c r="G1170" s="878"/>
      <c r="H1170" s="878"/>
      <c r="I1170" s="878"/>
      <c r="J1170" s="878"/>
      <c r="K1170" s="878"/>
      <c r="L1170" s="879"/>
      <c r="M1170" s="399">
        <f>SUBTOTAL(9,M1171:M1172)</f>
        <v>0</v>
      </c>
      <c r="N1170" s="402">
        <f t="shared" ref="N1170:AC1170" si="400">SUBTOTAL(9,N1171:N1172)</f>
        <v>0</v>
      </c>
      <c r="O1170" s="406">
        <f t="shared" si="400"/>
        <v>0</v>
      </c>
      <c r="P1170" s="405">
        <f t="shared" si="400"/>
        <v>0</v>
      </c>
      <c r="Q1170" s="407">
        <f t="shared" si="400"/>
        <v>0</v>
      </c>
      <c r="R1170" s="402">
        <f t="shared" si="400"/>
        <v>0</v>
      </c>
      <c r="S1170" s="406">
        <f t="shared" si="400"/>
        <v>0</v>
      </c>
      <c r="T1170" s="405">
        <f t="shared" si="400"/>
        <v>0</v>
      </c>
      <c r="U1170" s="405">
        <f t="shared" si="400"/>
        <v>0</v>
      </c>
      <c r="V1170" s="405">
        <f t="shared" si="400"/>
        <v>0</v>
      </c>
      <c r="W1170" s="405">
        <f t="shared" si="400"/>
        <v>0</v>
      </c>
      <c r="X1170" s="405">
        <f t="shared" si="400"/>
        <v>0</v>
      </c>
      <c r="Y1170" s="405">
        <f t="shared" si="400"/>
        <v>0</v>
      </c>
      <c r="Z1170" s="405">
        <f t="shared" si="400"/>
        <v>0</v>
      </c>
      <c r="AA1170" s="405">
        <f t="shared" si="400"/>
        <v>0</v>
      </c>
      <c r="AB1170" s="403">
        <f t="shared" si="400"/>
        <v>0</v>
      </c>
      <c r="AC1170" s="407">
        <f t="shared" si="400"/>
        <v>0</v>
      </c>
      <c r="AD1170" s="1743"/>
      <c r="AE1170" s="1083"/>
      <c r="AF1170" s="855"/>
      <c r="AG1170" s="528"/>
      <c r="AH1170" s="521"/>
      <c r="AI1170" s="521"/>
      <c r="AJ1170" s="521"/>
      <c r="AK1170" s="521"/>
      <c r="AL1170" s="521"/>
      <c r="AM1170" s="521"/>
      <c r="AN1170" s="521"/>
      <c r="AO1170" s="521"/>
      <c r="AP1170" s="521"/>
      <c r="AQ1170" s="521"/>
      <c r="AR1170" s="521"/>
      <c r="AS1170" s="521"/>
      <c r="AT1170" s="521"/>
      <c r="AU1170" s="521"/>
      <c r="AV1170" s="521"/>
      <c r="AW1170" s="521"/>
      <c r="AX1170" s="521"/>
      <c r="AY1170" s="521"/>
      <c r="AZ1170" s="521"/>
      <c r="BA1170" s="521"/>
      <c r="BB1170" s="521"/>
      <c r="BC1170" s="521"/>
      <c r="BD1170" s="521"/>
      <c r="BE1170" s="521"/>
      <c r="BF1170" s="521"/>
      <c r="BG1170" s="521"/>
      <c r="BH1170" s="521"/>
      <c r="BI1170" s="521"/>
      <c r="BJ1170" s="521"/>
      <c r="BK1170" s="521"/>
      <c r="BL1170" s="521"/>
      <c r="BM1170" s="521"/>
      <c r="BN1170" s="521"/>
      <c r="BO1170" s="521"/>
      <c r="BP1170" s="521"/>
      <c r="BQ1170" s="521"/>
      <c r="BR1170" s="521"/>
      <c r="BS1170" s="521"/>
      <c r="BT1170" s="521"/>
      <c r="BU1170" s="521"/>
      <c r="BV1170" s="521"/>
      <c r="BW1170" s="521"/>
      <c r="BX1170" s="521"/>
      <c r="BY1170" s="521"/>
      <c r="BZ1170" s="521"/>
      <c r="CA1170" s="521"/>
      <c r="CB1170" s="521"/>
      <c r="CC1170" s="521"/>
      <c r="CD1170" s="521"/>
      <c r="CE1170" s="521"/>
      <c r="CF1170" s="521"/>
      <c r="CG1170" s="521"/>
      <c r="CH1170" s="521"/>
      <c r="CI1170" s="521"/>
      <c r="CJ1170" s="521"/>
      <c r="CK1170" s="521"/>
      <c r="CL1170" s="521"/>
      <c r="CM1170" s="521"/>
      <c r="CN1170" s="521"/>
      <c r="CO1170" s="521"/>
      <c r="CP1170" s="521"/>
      <c r="CQ1170" s="521"/>
    </row>
    <row r="1171" spans="1:95" s="69" customFormat="1" ht="15" customHeight="1" outlineLevel="1" x14ac:dyDescent="0.2">
      <c r="A1171" s="11">
        <v>178</v>
      </c>
      <c r="B1171" s="294"/>
      <c r="C1171" s="289"/>
      <c r="D1171" s="289"/>
      <c r="E1171" s="289"/>
      <c r="F1171" s="880" t="str">
        <f>'2. CAD NCCF'!F1171:L1171</f>
        <v>Non-FI issued ABS, low or not rated</v>
      </c>
      <c r="G1171" s="881"/>
      <c r="H1171" s="881"/>
      <c r="I1171" s="881"/>
      <c r="J1171" s="881"/>
      <c r="K1171" s="881"/>
      <c r="L1171" s="882"/>
      <c r="M1171" s="400">
        <f t="shared" ref="M1171:AB1172" si="401">M395</f>
        <v>0</v>
      </c>
      <c r="N1171" s="411">
        <f t="shared" si="401"/>
        <v>0</v>
      </c>
      <c r="O1171" s="414">
        <f t="shared" si="401"/>
        <v>0</v>
      </c>
      <c r="P1171" s="414">
        <f t="shared" si="401"/>
        <v>0</v>
      </c>
      <c r="Q1171" s="415">
        <f t="shared" si="401"/>
        <v>0</v>
      </c>
      <c r="R1171" s="411">
        <f t="shared" si="401"/>
        <v>0</v>
      </c>
      <c r="S1171" s="413">
        <f t="shared" si="401"/>
        <v>0</v>
      </c>
      <c r="T1171" s="413">
        <f t="shared" si="401"/>
        <v>0</v>
      </c>
      <c r="U1171" s="413">
        <f t="shared" si="401"/>
        <v>0</v>
      </c>
      <c r="V1171" s="413">
        <f t="shared" si="401"/>
        <v>0</v>
      </c>
      <c r="W1171" s="413">
        <f t="shared" si="401"/>
        <v>0</v>
      </c>
      <c r="X1171" s="414">
        <f t="shared" si="401"/>
        <v>0</v>
      </c>
      <c r="Y1171" s="413">
        <f t="shared" si="401"/>
        <v>0</v>
      </c>
      <c r="Z1171" s="413">
        <f t="shared" si="401"/>
        <v>0</v>
      </c>
      <c r="AA1171" s="413">
        <f t="shared" si="401"/>
        <v>0</v>
      </c>
      <c r="AB1171" s="413">
        <f t="shared" si="401"/>
        <v>0</v>
      </c>
      <c r="AC1171" s="400">
        <f t="shared" ref="AC1171:AC1172" si="402">M1171-SUM(N1171:AB1171)</f>
        <v>0</v>
      </c>
      <c r="AD1171" s="1743"/>
      <c r="AE1171" s="1083"/>
      <c r="AF1171" s="855"/>
      <c r="AG1171" s="528"/>
      <c r="AH1171" s="521"/>
      <c r="AI1171" s="521"/>
      <c r="AJ1171" s="521"/>
      <c r="AK1171" s="521"/>
      <c r="AL1171" s="521"/>
      <c r="AM1171" s="521"/>
      <c r="AN1171" s="521"/>
      <c r="AO1171" s="521"/>
      <c r="AP1171" s="521"/>
      <c r="AQ1171" s="521"/>
      <c r="AR1171" s="521"/>
      <c r="AS1171" s="521"/>
      <c r="AT1171" s="521"/>
      <c r="AU1171" s="521"/>
      <c r="AV1171" s="521"/>
      <c r="AW1171" s="521"/>
      <c r="AX1171" s="521"/>
      <c r="AY1171" s="521"/>
      <c r="AZ1171" s="521"/>
      <c r="BA1171" s="521"/>
      <c r="BB1171" s="521"/>
      <c r="BC1171" s="521"/>
      <c r="BD1171" s="521"/>
      <c r="BE1171" s="521"/>
      <c r="BF1171" s="521"/>
      <c r="BG1171" s="521"/>
      <c r="BH1171" s="521"/>
      <c r="BI1171" s="521"/>
      <c r="BJ1171" s="521"/>
      <c r="BK1171" s="521"/>
      <c r="BL1171" s="521"/>
      <c r="BM1171" s="521"/>
      <c r="BN1171" s="521"/>
      <c r="BO1171" s="521"/>
      <c r="BP1171" s="521"/>
      <c r="BQ1171" s="521"/>
      <c r="BR1171" s="521"/>
      <c r="BS1171" s="521"/>
      <c r="BT1171" s="521"/>
      <c r="BU1171" s="521"/>
      <c r="BV1171" s="521"/>
      <c r="BW1171" s="521"/>
      <c r="BX1171" s="521"/>
      <c r="BY1171" s="521"/>
      <c r="BZ1171" s="521"/>
      <c r="CA1171" s="521"/>
      <c r="CB1171" s="521"/>
      <c r="CC1171" s="521"/>
      <c r="CD1171" s="521"/>
      <c r="CE1171" s="521"/>
      <c r="CF1171" s="521"/>
      <c r="CG1171" s="521"/>
      <c r="CH1171" s="521"/>
      <c r="CI1171" s="521"/>
      <c r="CJ1171" s="521"/>
      <c r="CK1171" s="521"/>
      <c r="CL1171" s="521"/>
      <c r="CM1171" s="521"/>
      <c r="CN1171" s="521"/>
      <c r="CO1171" s="521"/>
      <c r="CP1171" s="521"/>
      <c r="CQ1171" s="521"/>
    </row>
    <row r="1172" spans="1:95" s="69" customFormat="1" ht="15" customHeight="1" outlineLevel="1" x14ac:dyDescent="0.2">
      <c r="A1172" s="11">
        <v>179</v>
      </c>
      <c r="B1172" s="294"/>
      <c r="C1172" s="289"/>
      <c r="D1172" s="289"/>
      <c r="E1172" s="289"/>
      <c r="F1172" s="880" t="str">
        <f>'2. CAD NCCF'!F1172:L1172</f>
        <v>Non-FI issued ABCP, low or not rated</v>
      </c>
      <c r="G1172" s="881"/>
      <c r="H1172" s="881"/>
      <c r="I1172" s="881"/>
      <c r="J1172" s="881"/>
      <c r="K1172" s="881"/>
      <c r="L1172" s="882"/>
      <c r="M1172" s="400">
        <f t="shared" si="401"/>
        <v>0</v>
      </c>
      <c r="N1172" s="411">
        <f t="shared" si="401"/>
        <v>0</v>
      </c>
      <c r="O1172" s="414">
        <f t="shared" si="401"/>
        <v>0</v>
      </c>
      <c r="P1172" s="414">
        <f t="shared" si="401"/>
        <v>0</v>
      </c>
      <c r="Q1172" s="415">
        <f t="shared" si="401"/>
        <v>0</v>
      </c>
      <c r="R1172" s="411">
        <f t="shared" si="401"/>
        <v>0</v>
      </c>
      <c r="S1172" s="413">
        <f t="shared" si="401"/>
        <v>0</v>
      </c>
      <c r="T1172" s="413">
        <f t="shared" si="401"/>
        <v>0</v>
      </c>
      <c r="U1172" s="413">
        <f t="shared" si="401"/>
        <v>0</v>
      </c>
      <c r="V1172" s="413">
        <f t="shared" si="401"/>
        <v>0</v>
      </c>
      <c r="W1172" s="413">
        <f t="shared" si="401"/>
        <v>0</v>
      </c>
      <c r="X1172" s="414">
        <f t="shared" si="401"/>
        <v>0</v>
      </c>
      <c r="Y1172" s="413">
        <f t="shared" si="401"/>
        <v>0</v>
      </c>
      <c r="Z1172" s="413">
        <f t="shared" si="401"/>
        <v>0</v>
      </c>
      <c r="AA1172" s="413">
        <f t="shared" si="401"/>
        <v>0</v>
      </c>
      <c r="AB1172" s="413">
        <f t="shared" si="401"/>
        <v>0</v>
      </c>
      <c r="AC1172" s="400">
        <f t="shared" si="402"/>
        <v>0</v>
      </c>
      <c r="AD1172" s="1743"/>
      <c r="AE1172" s="1083"/>
      <c r="AF1172" s="855"/>
      <c r="AG1172" s="528"/>
      <c r="AH1172" s="521"/>
      <c r="AI1172" s="521"/>
      <c r="AJ1172" s="521"/>
      <c r="AK1172" s="521"/>
      <c r="AL1172" s="521"/>
      <c r="AM1172" s="521"/>
      <c r="AN1172" s="521"/>
      <c r="AO1172" s="521"/>
      <c r="AP1172" s="521"/>
      <c r="AQ1172" s="521"/>
      <c r="AR1172" s="521"/>
      <c r="AS1172" s="521"/>
      <c r="AT1172" s="521"/>
      <c r="AU1172" s="521"/>
      <c r="AV1172" s="521"/>
      <c r="AW1172" s="521"/>
      <c r="AX1172" s="521"/>
      <c r="AY1172" s="521"/>
      <c r="AZ1172" s="521"/>
      <c r="BA1172" s="521"/>
      <c r="BB1172" s="521"/>
      <c r="BC1172" s="521"/>
      <c r="BD1172" s="521"/>
      <c r="BE1172" s="521"/>
      <c r="BF1172" s="521"/>
      <c r="BG1172" s="521"/>
      <c r="BH1172" s="521"/>
      <c r="BI1172" s="521"/>
      <c r="BJ1172" s="521"/>
      <c r="BK1172" s="521"/>
      <c r="BL1172" s="521"/>
      <c r="BM1172" s="521"/>
      <c r="BN1172" s="521"/>
      <c r="BO1172" s="521"/>
      <c r="BP1172" s="521"/>
      <c r="BQ1172" s="521"/>
      <c r="BR1172" s="521"/>
      <c r="BS1172" s="521"/>
      <c r="BT1172" s="521"/>
      <c r="BU1172" s="521"/>
      <c r="BV1172" s="521"/>
      <c r="BW1172" s="521"/>
      <c r="BX1172" s="521"/>
      <c r="BY1172" s="521"/>
      <c r="BZ1172" s="521"/>
      <c r="CA1172" s="521"/>
      <c r="CB1172" s="521"/>
      <c r="CC1172" s="521"/>
      <c r="CD1172" s="521"/>
      <c r="CE1172" s="521"/>
      <c r="CF1172" s="521"/>
      <c r="CG1172" s="521"/>
      <c r="CH1172" s="521"/>
      <c r="CI1172" s="521"/>
      <c r="CJ1172" s="521"/>
      <c r="CK1172" s="521"/>
      <c r="CL1172" s="521"/>
      <c r="CM1172" s="521"/>
      <c r="CN1172" s="521"/>
      <c r="CO1172" s="521"/>
      <c r="CP1172" s="521"/>
      <c r="CQ1172" s="521"/>
    </row>
    <row r="1173" spans="1:95" s="69" customFormat="1" outlineLevel="1" x14ac:dyDescent="0.2">
      <c r="A1173" s="11">
        <v>180</v>
      </c>
      <c r="B1173" s="294"/>
      <c r="C1173" s="289"/>
      <c r="D1173" s="289"/>
      <c r="E1173" s="877" t="str">
        <f>'2. CAD NCCF'!E1173:L1173</f>
        <v>FI issued ABS and ABCP, low or not rated</v>
      </c>
      <c r="F1173" s="878"/>
      <c r="G1173" s="878"/>
      <c r="H1173" s="878"/>
      <c r="I1173" s="878"/>
      <c r="J1173" s="878"/>
      <c r="K1173" s="878"/>
      <c r="L1173" s="879"/>
      <c r="M1173" s="399">
        <f>SUBTOTAL(9,M1174:M1175)</f>
        <v>0</v>
      </c>
      <c r="N1173" s="402">
        <f t="shared" ref="N1173:AC1173" si="403">SUBTOTAL(9,N1174:N1175)</f>
        <v>0</v>
      </c>
      <c r="O1173" s="406">
        <f t="shared" si="403"/>
        <v>0</v>
      </c>
      <c r="P1173" s="405">
        <f t="shared" si="403"/>
        <v>0</v>
      </c>
      <c r="Q1173" s="407">
        <f t="shared" si="403"/>
        <v>0</v>
      </c>
      <c r="R1173" s="402">
        <f t="shared" si="403"/>
        <v>0</v>
      </c>
      <c r="S1173" s="406">
        <f t="shared" si="403"/>
        <v>0</v>
      </c>
      <c r="T1173" s="405">
        <f t="shared" si="403"/>
        <v>0</v>
      </c>
      <c r="U1173" s="405">
        <f t="shared" si="403"/>
        <v>0</v>
      </c>
      <c r="V1173" s="405">
        <f t="shared" si="403"/>
        <v>0</v>
      </c>
      <c r="W1173" s="405">
        <f t="shared" si="403"/>
        <v>0</v>
      </c>
      <c r="X1173" s="405">
        <f t="shared" si="403"/>
        <v>0</v>
      </c>
      <c r="Y1173" s="405">
        <f t="shared" si="403"/>
        <v>0</v>
      </c>
      <c r="Z1173" s="405">
        <f t="shared" si="403"/>
        <v>0</v>
      </c>
      <c r="AA1173" s="405">
        <f t="shared" si="403"/>
        <v>0</v>
      </c>
      <c r="AB1173" s="403">
        <f t="shared" si="403"/>
        <v>0</v>
      </c>
      <c r="AC1173" s="407">
        <f t="shared" si="403"/>
        <v>0</v>
      </c>
      <c r="AD1173" s="1743"/>
      <c r="AE1173" s="1083"/>
      <c r="AF1173" s="855"/>
      <c r="AG1173" s="528"/>
      <c r="AH1173" s="521"/>
      <c r="AI1173" s="521"/>
      <c r="AJ1173" s="521"/>
      <c r="AK1173" s="521"/>
      <c r="AL1173" s="521"/>
      <c r="AM1173" s="521"/>
      <c r="AN1173" s="521"/>
      <c r="AO1173" s="521"/>
      <c r="AP1173" s="521"/>
      <c r="AQ1173" s="521"/>
      <c r="AR1173" s="521"/>
      <c r="AS1173" s="521"/>
      <c r="AT1173" s="521"/>
      <c r="AU1173" s="521"/>
      <c r="AV1173" s="521"/>
      <c r="AW1173" s="521"/>
      <c r="AX1173" s="521"/>
      <c r="AY1173" s="521"/>
      <c r="AZ1173" s="521"/>
      <c r="BA1173" s="521"/>
      <c r="BB1173" s="521"/>
      <c r="BC1173" s="521"/>
      <c r="BD1173" s="521"/>
      <c r="BE1173" s="521"/>
      <c r="BF1173" s="521"/>
      <c r="BG1173" s="521"/>
      <c r="BH1173" s="521"/>
      <c r="BI1173" s="521"/>
      <c r="BJ1173" s="521"/>
      <c r="BK1173" s="521"/>
      <c r="BL1173" s="521"/>
      <c r="BM1173" s="521"/>
      <c r="BN1173" s="521"/>
      <c r="BO1173" s="521"/>
      <c r="BP1173" s="521"/>
      <c r="BQ1173" s="521"/>
      <c r="BR1173" s="521"/>
      <c r="BS1173" s="521"/>
      <c r="BT1173" s="521"/>
      <c r="BU1173" s="521"/>
      <c r="BV1173" s="521"/>
      <c r="BW1173" s="521"/>
      <c r="BX1173" s="521"/>
      <c r="BY1173" s="521"/>
      <c r="BZ1173" s="521"/>
      <c r="CA1173" s="521"/>
      <c r="CB1173" s="521"/>
      <c r="CC1173" s="521"/>
      <c r="CD1173" s="521"/>
      <c r="CE1173" s="521"/>
      <c r="CF1173" s="521"/>
      <c r="CG1173" s="521"/>
      <c r="CH1173" s="521"/>
      <c r="CI1173" s="521"/>
      <c r="CJ1173" s="521"/>
      <c r="CK1173" s="521"/>
      <c r="CL1173" s="521"/>
      <c r="CM1173" s="521"/>
      <c r="CN1173" s="521"/>
      <c r="CO1173" s="521"/>
      <c r="CP1173" s="521"/>
      <c r="CQ1173" s="521"/>
    </row>
    <row r="1174" spans="1:95" s="69" customFormat="1" ht="15" customHeight="1" outlineLevel="1" x14ac:dyDescent="0.2">
      <c r="A1174" s="11">
        <v>181</v>
      </c>
      <c r="B1174" s="294"/>
      <c r="C1174" s="289"/>
      <c r="D1174" s="289"/>
      <c r="E1174" s="289"/>
      <c r="F1174" s="880" t="str">
        <f>'2. CAD NCCF'!F1174:L1174</f>
        <v>FI issued ABS, low or not rated</v>
      </c>
      <c r="G1174" s="881"/>
      <c r="H1174" s="881"/>
      <c r="I1174" s="881"/>
      <c r="J1174" s="881"/>
      <c r="K1174" s="881"/>
      <c r="L1174" s="882"/>
      <c r="M1174" s="400">
        <f t="shared" ref="M1174:AB1175" si="404">M398</f>
        <v>0</v>
      </c>
      <c r="N1174" s="411">
        <f t="shared" si="404"/>
        <v>0</v>
      </c>
      <c r="O1174" s="414">
        <f t="shared" si="404"/>
        <v>0</v>
      </c>
      <c r="P1174" s="414">
        <f t="shared" si="404"/>
        <v>0</v>
      </c>
      <c r="Q1174" s="415">
        <f t="shared" si="404"/>
        <v>0</v>
      </c>
      <c r="R1174" s="411">
        <f t="shared" si="404"/>
        <v>0</v>
      </c>
      <c r="S1174" s="413">
        <f t="shared" si="404"/>
        <v>0</v>
      </c>
      <c r="T1174" s="413">
        <f t="shared" si="404"/>
        <v>0</v>
      </c>
      <c r="U1174" s="413">
        <f t="shared" si="404"/>
        <v>0</v>
      </c>
      <c r="V1174" s="413">
        <f t="shared" si="404"/>
        <v>0</v>
      </c>
      <c r="W1174" s="413">
        <f t="shared" si="404"/>
        <v>0</v>
      </c>
      <c r="X1174" s="414">
        <f t="shared" si="404"/>
        <v>0</v>
      </c>
      <c r="Y1174" s="413">
        <f t="shared" si="404"/>
        <v>0</v>
      </c>
      <c r="Z1174" s="413">
        <f t="shared" si="404"/>
        <v>0</v>
      </c>
      <c r="AA1174" s="413">
        <f t="shared" si="404"/>
        <v>0</v>
      </c>
      <c r="AB1174" s="413">
        <f t="shared" si="404"/>
        <v>0</v>
      </c>
      <c r="AC1174" s="400">
        <f t="shared" ref="AC1174:AC1175" si="405">M1174-SUM(N1174:AB1174)</f>
        <v>0</v>
      </c>
      <c r="AD1174" s="1743"/>
      <c r="AE1174" s="1083"/>
      <c r="AF1174" s="855"/>
      <c r="AG1174" s="528"/>
      <c r="AH1174" s="521"/>
      <c r="AI1174" s="521"/>
      <c r="AJ1174" s="521"/>
      <c r="AK1174" s="521"/>
      <c r="AL1174" s="521"/>
      <c r="AM1174" s="521"/>
      <c r="AN1174" s="521"/>
      <c r="AO1174" s="521"/>
      <c r="AP1174" s="521"/>
      <c r="AQ1174" s="521"/>
      <c r="AR1174" s="521"/>
      <c r="AS1174" s="521"/>
      <c r="AT1174" s="521"/>
      <c r="AU1174" s="521"/>
      <c r="AV1174" s="521"/>
      <c r="AW1174" s="521"/>
      <c r="AX1174" s="521"/>
      <c r="AY1174" s="521"/>
      <c r="AZ1174" s="521"/>
      <c r="BA1174" s="521"/>
      <c r="BB1174" s="521"/>
      <c r="BC1174" s="521"/>
      <c r="BD1174" s="521"/>
      <c r="BE1174" s="521"/>
      <c r="BF1174" s="521"/>
      <c r="BG1174" s="521"/>
      <c r="BH1174" s="521"/>
      <c r="BI1174" s="521"/>
      <c r="BJ1174" s="521"/>
      <c r="BK1174" s="521"/>
      <c r="BL1174" s="521"/>
      <c r="BM1174" s="521"/>
      <c r="BN1174" s="521"/>
      <c r="BO1174" s="521"/>
      <c r="BP1174" s="521"/>
      <c r="BQ1174" s="521"/>
      <c r="BR1174" s="521"/>
      <c r="BS1174" s="521"/>
      <c r="BT1174" s="521"/>
      <c r="BU1174" s="521"/>
      <c r="BV1174" s="521"/>
      <c r="BW1174" s="521"/>
      <c r="BX1174" s="521"/>
      <c r="BY1174" s="521"/>
      <c r="BZ1174" s="521"/>
      <c r="CA1174" s="521"/>
      <c r="CB1174" s="521"/>
      <c r="CC1174" s="521"/>
      <c r="CD1174" s="521"/>
      <c r="CE1174" s="521"/>
      <c r="CF1174" s="521"/>
      <c r="CG1174" s="521"/>
      <c r="CH1174" s="521"/>
      <c r="CI1174" s="521"/>
      <c r="CJ1174" s="521"/>
      <c r="CK1174" s="521"/>
      <c r="CL1174" s="521"/>
      <c r="CM1174" s="521"/>
      <c r="CN1174" s="521"/>
      <c r="CO1174" s="521"/>
      <c r="CP1174" s="521"/>
      <c r="CQ1174" s="521"/>
    </row>
    <row r="1175" spans="1:95" s="69" customFormat="1" ht="15" customHeight="1" outlineLevel="1" x14ac:dyDescent="0.2">
      <c r="A1175" s="11">
        <v>182</v>
      </c>
      <c r="B1175" s="294"/>
      <c r="C1175" s="289"/>
      <c r="D1175" s="289"/>
      <c r="E1175" s="289"/>
      <c r="F1175" s="880" t="str">
        <f>'2. CAD NCCF'!F1175:L1175</f>
        <v>FI issued ABCP, low or not rated</v>
      </c>
      <c r="G1175" s="881"/>
      <c r="H1175" s="881"/>
      <c r="I1175" s="881"/>
      <c r="J1175" s="881"/>
      <c r="K1175" s="881"/>
      <c r="L1175" s="882"/>
      <c r="M1175" s="400">
        <f t="shared" si="404"/>
        <v>0</v>
      </c>
      <c r="N1175" s="411">
        <f t="shared" si="404"/>
        <v>0</v>
      </c>
      <c r="O1175" s="414">
        <f t="shared" si="404"/>
        <v>0</v>
      </c>
      <c r="P1175" s="414">
        <f t="shared" si="404"/>
        <v>0</v>
      </c>
      <c r="Q1175" s="415">
        <f t="shared" si="404"/>
        <v>0</v>
      </c>
      <c r="R1175" s="411">
        <f t="shared" si="404"/>
        <v>0</v>
      </c>
      <c r="S1175" s="413">
        <f t="shared" si="404"/>
        <v>0</v>
      </c>
      <c r="T1175" s="413">
        <f t="shared" si="404"/>
        <v>0</v>
      </c>
      <c r="U1175" s="413">
        <f t="shared" si="404"/>
        <v>0</v>
      </c>
      <c r="V1175" s="413">
        <f t="shared" si="404"/>
        <v>0</v>
      </c>
      <c r="W1175" s="413">
        <f t="shared" si="404"/>
        <v>0</v>
      </c>
      <c r="X1175" s="414">
        <f t="shared" si="404"/>
        <v>0</v>
      </c>
      <c r="Y1175" s="413">
        <f t="shared" si="404"/>
        <v>0</v>
      </c>
      <c r="Z1175" s="413">
        <f t="shared" si="404"/>
        <v>0</v>
      </c>
      <c r="AA1175" s="413">
        <f t="shared" si="404"/>
        <v>0</v>
      </c>
      <c r="AB1175" s="413">
        <f t="shared" si="404"/>
        <v>0</v>
      </c>
      <c r="AC1175" s="400">
        <f t="shared" si="405"/>
        <v>0</v>
      </c>
      <c r="AD1175" s="1744"/>
      <c r="AE1175" s="858"/>
      <c r="AF1175" s="858"/>
      <c r="AG1175" s="528"/>
      <c r="AH1175" s="521"/>
      <c r="AI1175" s="521"/>
      <c r="AJ1175" s="521"/>
      <c r="AK1175" s="521"/>
      <c r="AL1175" s="521"/>
      <c r="AM1175" s="521"/>
      <c r="AN1175" s="521"/>
      <c r="AO1175" s="521"/>
      <c r="AP1175" s="521"/>
      <c r="AQ1175" s="521"/>
      <c r="AR1175" s="521"/>
      <c r="AS1175" s="521"/>
      <c r="AT1175" s="521"/>
      <c r="AU1175" s="521"/>
      <c r="AV1175" s="521"/>
      <c r="AW1175" s="521"/>
      <c r="AX1175" s="521"/>
      <c r="AY1175" s="521"/>
      <c r="AZ1175" s="521"/>
      <c r="BA1175" s="521"/>
      <c r="BB1175" s="521"/>
      <c r="BC1175" s="521"/>
      <c r="BD1175" s="521"/>
      <c r="BE1175" s="521"/>
      <c r="BF1175" s="521"/>
      <c r="BG1175" s="521"/>
      <c r="BH1175" s="521"/>
      <c r="BI1175" s="521"/>
      <c r="BJ1175" s="521"/>
      <c r="BK1175" s="521"/>
      <c r="BL1175" s="521"/>
      <c r="BM1175" s="521"/>
      <c r="BN1175" s="521"/>
      <c r="BO1175" s="521"/>
      <c r="BP1175" s="521"/>
      <c r="BQ1175" s="521"/>
      <c r="BR1175" s="521"/>
      <c r="BS1175" s="521"/>
      <c r="BT1175" s="521"/>
      <c r="BU1175" s="521"/>
      <c r="BV1175" s="521"/>
      <c r="BW1175" s="521"/>
      <c r="BX1175" s="521"/>
      <c r="BY1175" s="521"/>
      <c r="BZ1175" s="521"/>
      <c r="CA1175" s="521"/>
      <c r="CB1175" s="521"/>
      <c r="CC1175" s="521"/>
      <c r="CD1175" s="521"/>
      <c r="CE1175" s="521"/>
      <c r="CF1175" s="521"/>
      <c r="CG1175" s="521"/>
      <c r="CH1175" s="521"/>
      <c r="CI1175" s="521"/>
      <c r="CJ1175" s="521"/>
      <c r="CK1175" s="521"/>
      <c r="CL1175" s="521"/>
      <c r="CM1175" s="521"/>
      <c r="CN1175" s="521"/>
      <c r="CO1175" s="521"/>
      <c r="CP1175" s="521"/>
      <c r="CQ1175" s="521"/>
    </row>
    <row r="1176" spans="1:95" s="69" customFormat="1" outlineLevel="1" x14ac:dyDescent="0.2">
      <c r="A1176" s="11">
        <v>183</v>
      </c>
      <c r="B1176" s="294"/>
      <c r="C1176" s="289"/>
      <c r="D1176" s="868" t="str">
        <f>'2. CAD NCCF'!D1176:L1176</f>
        <v>Equities</v>
      </c>
      <c r="E1176" s="869"/>
      <c r="F1176" s="869"/>
      <c r="G1176" s="869"/>
      <c r="H1176" s="869"/>
      <c r="I1176" s="869"/>
      <c r="J1176" s="869"/>
      <c r="K1176" s="869"/>
      <c r="L1176" s="870"/>
      <c r="M1176" s="399">
        <f>SUBTOTAL(9,M1177:M1179)</f>
        <v>0</v>
      </c>
      <c r="N1176" s="402">
        <f t="shared" ref="N1176:AC1176" si="406">SUBTOTAL(9,N1177:N1179)</f>
        <v>0</v>
      </c>
      <c r="O1176" s="406">
        <f t="shared" si="406"/>
        <v>0</v>
      </c>
      <c r="P1176" s="405">
        <f t="shared" si="406"/>
        <v>0</v>
      </c>
      <c r="Q1176" s="407">
        <f t="shared" si="406"/>
        <v>0</v>
      </c>
      <c r="R1176" s="402">
        <f t="shared" si="406"/>
        <v>0</v>
      </c>
      <c r="S1176" s="406">
        <f t="shared" si="406"/>
        <v>0</v>
      </c>
      <c r="T1176" s="405">
        <f t="shared" si="406"/>
        <v>0</v>
      </c>
      <c r="U1176" s="405">
        <f t="shared" si="406"/>
        <v>0</v>
      </c>
      <c r="V1176" s="405">
        <f t="shared" si="406"/>
        <v>0</v>
      </c>
      <c r="W1176" s="405">
        <f t="shared" si="406"/>
        <v>0</v>
      </c>
      <c r="X1176" s="405">
        <f t="shared" si="406"/>
        <v>0</v>
      </c>
      <c r="Y1176" s="405">
        <f t="shared" si="406"/>
        <v>0</v>
      </c>
      <c r="Z1176" s="405">
        <f t="shared" si="406"/>
        <v>0</v>
      </c>
      <c r="AA1176" s="405">
        <f t="shared" si="406"/>
        <v>0</v>
      </c>
      <c r="AB1176" s="403">
        <f t="shared" si="406"/>
        <v>0</v>
      </c>
      <c r="AC1176" s="416">
        <f t="shared" si="406"/>
        <v>0</v>
      </c>
      <c r="AD1176" s="1577"/>
      <c r="AE1176" s="1595"/>
      <c r="AF1176" s="1595"/>
      <c r="AG1176" s="528"/>
      <c r="AH1176" s="521"/>
      <c r="AI1176" s="521"/>
      <c r="AJ1176" s="521"/>
      <c r="AK1176" s="521"/>
      <c r="AL1176" s="521"/>
      <c r="AM1176" s="521"/>
      <c r="AN1176" s="521"/>
      <c r="AO1176" s="521"/>
      <c r="AP1176" s="521"/>
      <c r="AQ1176" s="521"/>
      <c r="AR1176" s="521"/>
      <c r="AS1176" s="521"/>
      <c r="AT1176" s="521"/>
      <c r="AU1176" s="521"/>
      <c r="AV1176" s="521"/>
      <c r="AW1176" s="521"/>
      <c r="AX1176" s="521"/>
      <c r="AY1176" s="521"/>
      <c r="AZ1176" s="521"/>
      <c r="BA1176" s="521"/>
      <c r="BB1176" s="521"/>
      <c r="BC1176" s="521"/>
      <c r="BD1176" s="521"/>
      <c r="BE1176" s="521"/>
      <c r="BF1176" s="521"/>
      <c r="BG1176" s="521"/>
      <c r="BH1176" s="521"/>
      <c r="BI1176" s="521"/>
      <c r="BJ1176" s="521"/>
      <c r="BK1176" s="521"/>
      <c r="BL1176" s="521"/>
      <c r="BM1176" s="521"/>
      <c r="BN1176" s="521"/>
      <c r="BO1176" s="521"/>
      <c r="BP1176" s="521"/>
      <c r="BQ1176" s="521"/>
      <c r="BR1176" s="521"/>
      <c r="BS1176" s="521"/>
      <c r="BT1176" s="521"/>
      <c r="BU1176" s="521"/>
      <c r="BV1176" s="521"/>
      <c r="BW1176" s="521"/>
      <c r="BX1176" s="521"/>
      <c r="BY1176" s="521"/>
      <c r="BZ1176" s="521"/>
      <c r="CA1176" s="521"/>
      <c r="CB1176" s="521"/>
      <c r="CC1176" s="521"/>
      <c r="CD1176" s="521"/>
      <c r="CE1176" s="521"/>
      <c r="CF1176" s="521"/>
      <c r="CG1176" s="521"/>
      <c r="CH1176" s="521"/>
      <c r="CI1176" s="521"/>
      <c r="CJ1176" s="521"/>
      <c r="CK1176" s="521"/>
      <c r="CL1176" s="521"/>
      <c r="CM1176" s="521"/>
      <c r="CN1176" s="521"/>
      <c r="CO1176" s="521"/>
      <c r="CP1176" s="521"/>
      <c r="CQ1176" s="521"/>
    </row>
    <row r="1177" spans="1:95" s="69" customFormat="1" outlineLevel="1" x14ac:dyDescent="0.2">
      <c r="A1177" s="11">
        <v>184</v>
      </c>
      <c r="B1177" s="294"/>
      <c r="C1177" s="289"/>
      <c r="D1177" s="289"/>
      <c r="E1177" s="289"/>
      <c r="F1177" s="880" t="str">
        <f>'2. CAD NCCF'!F1177:L1177</f>
        <v>Eligible non-financial common equity shares</v>
      </c>
      <c r="G1177" s="881"/>
      <c r="H1177" s="881"/>
      <c r="I1177" s="881"/>
      <c r="J1177" s="881"/>
      <c r="K1177" s="881"/>
      <c r="L1177" s="882"/>
      <c r="M1177" s="400">
        <f t="shared" ref="M1177:AB1179" si="407">M401</f>
        <v>0</v>
      </c>
      <c r="N1177" s="411">
        <f t="shared" si="407"/>
        <v>0</v>
      </c>
      <c r="O1177" s="414">
        <f t="shared" si="407"/>
        <v>0</v>
      </c>
      <c r="P1177" s="414">
        <f t="shared" si="407"/>
        <v>0</v>
      </c>
      <c r="Q1177" s="415">
        <f t="shared" si="407"/>
        <v>0</v>
      </c>
      <c r="R1177" s="411">
        <f t="shared" si="407"/>
        <v>0</v>
      </c>
      <c r="S1177" s="413">
        <f t="shared" si="407"/>
        <v>0</v>
      </c>
      <c r="T1177" s="413">
        <f t="shared" si="407"/>
        <v>0</v>
      </c>
      <c r="U1177" s="413">
        <f t="shared" si="407"/>
        <v>0</v>
      </c>
      <c r="V1177" s="413">
        <f t="shared" si="407"/>
        <v>0</v>
      </c>
      <c r="W1177" s="413">
        <f t="shared" si="407"/>
        <v>0</v>
      </c>
      <c r="X1177" s="414">
        <f t="shared" si="407"/>
        <v>0</v>
      </c>
      <c r="Y1177" s="413">
        <f t="shared" si="407"/>
        <v>0</v>
      </c>
      <c r="Z1177" s="413">
        <f t="shared" si="407"/>
        <v>0</v>
      </c>
      <c r="AA1177" s="413">
        <f t="shared" si="407"/>
        <v>0</v>
      </c>
      <c r="AB1177" s="413">
        <f t="shared" si="407"/>
        <v>0</v>
      </c>
      <c r="AC1177" s="400">
        <f t="shared" ref="AC1177:AC1179" si="408">M1177-SUM(N1177:AB1177)</f>
        <v>0</v>
      </c>
      <c r="AD1177" s="1786"/>
      <c r="AE1177" s="852"/>
      <c r="AF1177" s="852"/>
      <c r="AG1177" s="528"/>
      <c r="AH1177" s="521"/>
      <c r="AI1177" s="521"/>
      <c r="AJ1177" s="521"/>
      <c r="AK1177" s="521"/>
      <c r="AL1177" s="521"/>
      <c r="AM1177" s="521"/>
      <c r="AN1177" s="521"/>
      <c r="AO1177" s="521"/>
      <c r="AP1177" s="521"/>
      <c r="AQ1177" s="521"/>
      <c r="AR1177" s="521"/>
      <c r="AS1177" s="521"/>
      <c r="AT1177" s="521"/>
      <c r="AU1177" s="521"/>
      <c r="AV1177" s="521"/>
      <c r="AW1177" s="521"/>
      <c r="AX1177" s="521"/>
      <c r="AY1177" s="521"/>
      <c r="AZ1177" s="521"/>
      <c r="BA1177" s="521"/>
      <c r="BB1177" s="521"/>
      <c r="BC1177" s="521"/>
      <c r="BD1177" s="521"/>
      <c r="BE1177" s="521"/>
      <c r="BF1177" s="521"/>
      <c r="BG1177" s="521"/>
      <c r="BH1177" s="521"/>
      <c r="BI1177" s="521"/>
      <c r="BJ1177" s="521"/>
      <c r="BK1177" s="521"/>
      <c r="BL1177" s="521"/>
      <c r="BM1177" s="521"/>
      <c r="BN1177" s="521"/>
      <c r="BO1177" s="521"/>
      <c r="BP1177" s="521"/>
      <c r="BQ1177" s="521"/>
      <c r="BR1177" s="521"/>
      <c r="BS1177" s="521"/>
      <c r="BT1177" s="521"/>
      <c r="BU1177" s="521"/>
      <c r="BV1177" s="521"/>
      <c r="BW1177" s="521"/>
      <c r="BX1177" s="521"/>
      <c r="BY1177" s="521"/>
      <c r="BZ1177" s="521"/>
      <c r="CA1177" s="521"/>
      <c r="CB1177" s="521"/>
      <c r="CC1177" s="521"/>
      <c r="CD1177" s="521"/>
      <c r="CE1177" s="521"/>
      <c r="CF1177" s="521"/>
      <c r="CG1177" s="521"/>
      <c r="CH1177" s="521"/>
      <c r="CI1177" s="521"/>
      <c r="CJ1177" s="521"/>
      <c r="CK1177" s="521"/>
      <c r="CL1177" s="521"/>
      <c r="CM1177" s="521"/>
      <c r="CN1177" s="521"/>
      <c r="CO1177" s="521"/>
      <c r="CP1177" s="521"/>
      <c r="CQ1177" s="521"/>
    </row>
    <row r="1178" spans="1:95" s="69" customFormat="1" ht="15" customHeight="1" outlineLevel="1" x14ac:dyDescent="0.2">
      <c r="A1178" s="11">
        <v>185</v>
      </c>
      <c r="B1178" s="294"/>
      <c r="C1178" s="289"/>
      <c r="D1178" s="289"/>
      <c r="E1178" s="289"/>
      <c r="F1178" s="880" t="str">
        <f>'2. CAD NCCF'!F1178:L1178</f>
        <v>Eligible financial common equity</v>
      </c>
      <c r="G1178" s="881"/>
      <c r="H1178" s="881"/>
      <c r="I1178" s="881"/>
      <c r="J1178" s="881"/>
      <c r="K1178" s="881"/>
      <c r="L1178" s="882"/>
      <c r="M1178" s="400">
        <f t="shared" si="407"/>
        <v>0</v>
      </c>
      <c r="N1178" s="411">
        <f t="shared" si="407"/>
        <v>0</v>
      </c>
      <c r="O1178" s="414">
        <f t="shared" si="407"/>
        <v>0</v>
      </c>
      <c r="P1178" s="414">
        <f t="shared" si="407"/>
        <v>0</v>
      </c>
      <c r="Q1178" s="415">
        <f t="shared" si="407"/>
        <v>0</v>
      </c>
      <c r="R1178" s="411">
        <f t="shared" si="407"/>
        <v>0</v>
      </c>
      <c r="S1178" s="413">
        <f t="shared" si="407"/>
        <v>0</v>
      </c>
      <c r="T1178" s="413">
        <f t="shared" si="407"/>
        <v>0</v>
      </c>
      <c r="U1178" s="413">
        <f t="shared" si="407"/>
        <v>0</v>
      </c>
      <c r="V1178" s="413">
        <f t="shared" si="407"/>
        <v>0</v>
      </c>
      <c r="W1178" s="413">
        <f t="shared" si="407"/>
        <v>0</v>
      </c>
      <c r="X1178" s="414">
        <f t="shared" si="407"/>
        <v>0</v>
      </c>
      <c r="Y1178" s="413">
        <f t="shared" si="407"/>
        <v>0</v>
      </c>
      <c r="Z1178" s="413">
        <f t="shared" si="407"/>
        <v>0</v>
      </c>
      <c r="AA1178" s="413">
        <f t="shared" si="407"/>
        <v>0</v>
      </c>
      <c r="AB1178" s="413">
        <f t="shared" si="407"/>
        <v>0</v>
      </c>
      <c r="AC1178" s="400">
        <f t="shared" si="408"/>
        <v>0</v>
      </c>
      <c r="AD1178" s="1743"/>
      <c r="AE1178" s="1083"/>
      <c r="AF1178" s="855"/>
      <c r="AG1178" s="528"/>
      <c r="AH1178" s="521"/>
      <c r="AI1178" s="521"/>
      <c r="AJ1178" s="521"/>
      <c r="AK1178" s="521"/>
      <c r="AL1178" s="521"/>
      <c r="AM1178" s="521"/>
      <c r="AN1178" s="521"/>
      <c r="AO1178" s="521"/>
      <c r="AP1178" s="521"/>
      <c r="AQ1178" s="521"/>
      <c r="AR1178" s="521"/>
      <c r="AS1178" s="521"/>
      <c r="AT1178" s="521"/>
      <c r="AU1178" s="521"/>
      <c r="AV1178" s="521"/>
      <c r="AW1178" s="521"/>
      <c r="AX1178" s="521"/>
      <c r="AY1178" s="521"/>
      <c r="AZ1178" s="521"/>
      <c r="BA1178" s="521"/>
      <c r="BB1178" s="521"/>
      <c r="BC1178" s="521"/>
      <c r="BD1178" s="521"/>
      <c r="BE1178" s="521"/>
      <c r="BF1178" s="521"/>
      <c r="BG1178" s="521"/>
      <c r="BH1178" s="521"/>
      <c r="BI1178" s="521"/>
      <c r="BJ1178" s="521"/>
      <c r="BK1178" s="521"/>
      <c r="BL1178" s="521"/>
      <c r="BM1178" s="521"/>
      <c r="BN1178" s="521"/>
      <c r="BO1178" s="521"/>
      <c r="BP1178" s="521"/>
      <c r="BQ1178" s="521"/>
      <c r="BR1178" s="521"/>
      <c r="BS1178" s="521"/>
      <c r="BT1178" s="521"/>
      <c r="BU1178" s="521"/>
      <c r="BV1178" s="521"/>
      <c r="BW1178" s="521"/>
      <c r="BX1178" s="521"/>
      <c r="BY1178" s="521"/>
      <c r="BZ1178" s="521"/>
      <c r="CA1178" s="521"/>
      <c r="CB1178" s="521"/>
      <c r="CC1178" s="521"/>
      <c r="CD1178" s="521"/>
      <c r="CE1178" s="521"/>
      <c r="CF1178" s="521"/>
      <c r="CG1178" s="521"/>
      <c r="CH1178" s="521"/>
      <c r="CI1178" s="521"/>
      <c r="CJ1178" s="521"/>
      <c r="CK1178" s="521"/>
      <c r="CL1178" s="521"/>
      <c r="CM1178" s="521"/>
      <c r="CN1178" s="521"/>
      <c r="CO1178" s="521"/>
      <c r="CP1178" s="521"/>
      <c r="CQ1178" s="521"/>
    </row>
    <row r="1179" spans="1:95" s="69" customFormat="1" ht="15" customHeight="1" outlineLevel="1" x14ac:dyDescent="0.2">
      <c r="A1179" s="11">
        <v>186</v>
      </c>
      <c r="B1179" s="294"/>
      <c r="C1179" s="289"/>
      <c r="D1179" s="289"/>
      <c r="E1179" s="289"/>
      <c r="F1179" s="880" t="str">
        <f>'2. CAD NCCF'!F1179:L1179</f>
        <v>Other equities</v>
      </c>
      <c r="G1179" s="881"/>
      <c r="H1179" s="881"/>
      <c r="I1179" s="881"/>
      <c r="J1179" s="881"/>
      <c r="K1179" s="881"/>
      <c r="L1179" s="882"/>
      <c r="M1179" s="400">
        <f t="shared" si="407"/>
        <v>0</v>
      </c>
      <c r="N1179" s="411">
        <f t="shared" si="407"/>
        <v>0</v>
      </c>
      <c r="O1179" s="414">
        <f t="shared" si="407"/>
        <v>0</v>
      </c>
      <c r="P1179" s="414">
        <f t="shared" si="407"/>
        <v>0</v>
      </c>
      <c r="Q1179" s="415">
        <f t="shared" si="407"/>
        <v>0</v>
      </c>
      <c r="R1179" s="411">
        <f t="shared" si="407"/>
        <v>0</v>
      </c>
      <c r="S1179" s="413">
        <f t="shared" si="407"/>
        <v>0</v>
      </c>
      <c r="T1179" s="413">
        <f t="shared" si="407"/>
        <v>0</v>
      </c>
      <c r="U1179" s="413">
        <f t="shared" si="407"/>
        <v>0</v>
      </c>
      <c r="V1179" s="413">
        <f t="shared" si="407"/>
        <v>0</v>
      </c>
      <c r="W1179" s="413">
        <f t="shared" si="407"/>
        <v>0</v>
      </c>
      <c r="X1179" s="414">
        <f t="shared" si="407"/>
        <v>0</v>
      </c>
      <c r="Y1179" s="413">
        <f t="shared" si="407"/>
        <v>0</v>
      </c>
      <c r="Z1179" s="413">
        <f t="shared" si="407"/>
        <v>0</v>
      </c>
      <c r="AA1179" s="413">
        <f t="shared" si="407"/>
        <v>0</v>
      </c>
      <c r="AB1179" s="413">
        <f t="shared" si="407"/>
        <v>0</v>
      </c>
      <c r="AC1179" s="400">
        <f t="shared" si="408"/>
        <v>0</v>
      </c>
      <c r="AD1179" s="1744"/>
      <c r="AE1179" s="858"/>
      <c r="AF1179" s="858"/>
      <c r="AG1179" s="528"/>
      <c r="AH1179" s="521"/>
      <c r="AI1179" s="521"/>
      <c r="AJ1179" s="521"/>
      <c r="AK1179" s="521"/>
      <c r="AL1179" s="521"/>
      <c r="AM1179" s="521"/>
      <c r="AN1179" s="521"/>
      <c r="AO1179" s="521"/>
      <c r="AP1179" s="521"/>
      <c r="AQ1179" s="521"/>
      <c r="AR1179" s="521"/>
      <c r="AS1179" s="521"/>
      <c r="AT1179" s="521"/>
      <c r="AU1179" s="521"/>
      <c r="AV1179" s="521"/>
      <c r="AW1179" s="521"/>
      <c r="AX1179" s="521"/>
      <c r="AY1179" s="521"/>
      <c r="AZ1179" s="521"/>
      <c r="BA1179" s="521"/>
      <c r="BB1179" s="521"/>
      <c r="BC1179" s="521"/>
      <c r="BD1179" s="521"/>
      <c r="BE1179" s="521"/>
      <c r="BF1179" s="521"/>
      <c r="BG1179" s="521"/>
      <c r="BH1179" s="521"/>
      <c r="BI1179" s="521"/>
      <c r="BJ1179" s="521"/>
      <c r="BK1179" s="521"/>
      <c r="BL1179" s="521"/>
      <c r="BM1179" s="521"/>
      <c r="BN1179" s="521"/>
      <c r="BO1179" s="521"/>
      <c r="BP1179" s="521"/>
      <c r="BQ1179" s="521"/>
      <c r="BR1179" s="521"/>
      <c r="BS1179" s="521"/>
      <c r="BT1179" s="521"/>
      <c r="BU1179" s="521"/>
      <c r="BV1179" s="521"/>
      <c r="BW1179" s="521"/>
      <c r="BX1179" s="521"/>
      <c r="BY1179" s="521"/>
      <c r="BZ1179" s="521"/>
      <c r="CA1179" s="521"/>
      <c r="CB1179" s="521"/>
      <c r="CC1179" s="521"/>
      <c r="CD1179" s="521"/>
      <c r="CE1179" s="521"/>
      <c r="CF1179" s="521"/>
      <c r="CG1179" s="521"/>
      <c r="CH1179" s="521"/>
      <c r="CI1179" s="521"/>
      <c r="CJ1179" s="521"/>
      <c r="CK1179" s="521"/>
      <c r="CL1179" s="521"/>
      <c r="CM1179" s="521"/>
      <c r="CN1179" s="521"/>
      <c r="CO1179" s="521"/>
      <c r="CP1179" s="521"/>
      <c r="CQ1179" s="521"/>
    </row>
    <row r="1180" spans="1:95" s="69" customFormat="1" outlineLevel="1" x14ac:dyDescent="0.2">
      <c r="A1180" s="11">
        <v>187</v>
      </c>
      <c r="B1180" s="294"/>
      <c r="C1180" s="289"/>
      <c r="D1180" s="868" t="str">
        <f>'2. CAD NCCF'!D1180:L1180</f>
        <v>FI's own securities - Not eliminated</v>
      </c>
      <c r="E1180" s="869"/>
      <c r="F1180" s="869"/>
      <c r="G1180" s="869"/>
      <c r="H1180" s="869"/>
      <c r="I1180" s="869"/>
      <c r="J1180" s="869"/>
      <c r="K1180" s="869"/>
      <c r="L1180" s="870"/>
      <c r="M1180" s="399">
        <f>SUBTOTAL(9,M1181:M1182)</f>
        <v>0</v>
      </c>
      <c r="N1180" s="402">
        <f t="shared" ref="N1180:AC1180" si="409">SUBTOTAL(9,N1181:N1182)</f>
        <v>0</v>
      </c>
      <c r="O1180" s="406">
        <f t="shared" si="409"/>
        <v>0</v>
      </c>
      <c r="P1180" s="405">
        <f t="shared" si="409"/>
        <v>0</v>
      </c>
      <c r="Q1180" s="407">
        <f t="shared" si="409"/>
        <v>0</v>
      </c>
      <c r="R1180" s="402">
        <f t="shared" si="409"/>
        <v>0</v>
      </c>
      <c r="S1180" s="406">
        <f t="shared" si="409"/>
        <v>0</v>
      </c>
      <c r="T1180" s="405">
        <f t="shared" si="409"/>
        <v>0</v>
      </c>
      <c r="U1180" s="405">
        <f t="shared" si="409"/>
        <v>0</v>
      </c>
      <c r="V1180" s="405">
        <f t="shared" si="409"/>
        <v>0</v>
      </c>
      <c r="W1180" s="405">
        <f t="shared" si="409"/>
        <v>0</v>
      </c>
      <c r="X1180" s="405">
        <f t="shared" si="409"/>
        <v>0</v>
      </c>
      <c r="Y1180" s="405">
        <f t="shared" si="409"/>
        <v>0</v>
      </c>
      <c r="Z1180" s="405">
        <f t="shared" si="409"/>
        <v>0</v>
      </c>
      <c r="AA1180" s="405">
        <f t="shared" si="409"/>
        <v>0</v>
      </c>
      <c r="AB1180" s="403">
        <f t="shared" si="409"/>
        <v>0</v>
      </c>
      <c r="AC1180" s="407">
        <f t="shared" si="409"/>
        <v>0</v>
      </c>
      <c r="AD1180" s="1577"/>
      <c r="AE1180" s="1595"/>
      <c r="AF1180" s="1595"/>
      <c r="AG1180" s="528"/>
      <c r="AH1180" s="521"/>
      <c r="AI1180" s="521"/>
      <c r="AJ1180" s="521"/>
      <c r="AK1180" s="521"/>
      <c r="AL1180" s="521"/>
      <c r="AM1180" s="521"/>
      <c r="AN1180" s="521"/>
      <c r="AO1180" s="521"/>
      <c r="AP1180" s="521"/>
      <c r="AQ1180" s="521"/>
      <c r="AR1180" s="521"/>
      <c r="AS1180" s="521"/>
      <c r="AT1180" s="521"/>
      <c r="AU1180" s="521"/>
      <c r="AV1180" s="521"/>
      <c r="AW1180" s="521"/>
      <c r="AX1180" s="521"/>
      <c r="AY1180" s="521"/>
      <c r="AZ1180" s="521"/>
      <c r="BA1180" s="521"/>
      <c r="BB1180" s="521"/>
      <c r="BC1180" s="521"/>
      <c r="BD1180" s="521"/>
      <c r="BE1180" s="521"/>
      <c r="BF1180" s="521"/>
      <c r="BG1180" s="521"/>
      <c r="BH1180" s="521"/>
      <c r="BI1180" s="521"/>
      <c r="BJ1180" s="521"/>
      <c r="BK1180" s="521"/>
      <c r="BL1180" s="521"/>
      <c r="BM1180" s="521"/>
      <c r="BN1180" s="521"/>
      <c r="BO1180" s="521"/>
      <c r="BP1180" s="521"/>
      <c r="BQ1180" s="521"/>
      <c r="BR1180" s="521"/>
      <c r="BS1180" s="521"/>
      <c r="BT1180" s="521"/>
      <c r="BU1180" s="521"/>
      <c r="BV1180" s="521"/>
      <c r="BW1180" s="521"/>
      <c r="BX1180" s="521"/>
      <c r="BY1180" s="521"/>
      <c r="BZ1180" s="521"/>
      <c r="CA1180" s="521"/>
      <c r="CB1180" s="521"/>
      <c r="CC1180" s="521"/>
      <c r="CD1180" s="521"/>
      <c r="CE1180" s="521"/>
      <c r="CF1180" s="521"/>
      <c r="CG1180" s="521"/>
      <c r="CH1180" s="521"/>
      <c r="CI1180" s="521"/>
      <c r="CJ1180" s="521"/>
      <c r="CK1180" s="521"/>
      <c r="CL1180" s="521"/>
      <c r="CM1180" s="521"/>
      <c r="CN1180" s="521"/>
      <c r="CO1180" s="521"/>
      <c r="CP1180" s="521"/>
      <c r="CQ1180" s="521"/>
    </row>
    <row r="1181" spans="1:95" s="69" customFormat="1" outlineLevel="1" x14ac:dyDescent="0.2">
      <c r="A1181" s="11">
        <v>188</v>
      </c>
      <c r="B1181" s="294"/>
      <c r="C1181" s="289"/>
      <c r="D1181" s="289"/>
      <c r="E1181" s="289"/>
      <c r="F1181" s="880" t="str">
        <f>'2. CAD NCCF'!F1181:L1181</f>
        <v>FI's own debt not eliminated</v>
      </c>
      <c r="G1181" s="881"/>
      <c r="H1181" s="881"/>
      <c r="I1181" s="881"/>
      <c r="J1181" s="881"/>
      <c r="K1181" s="881"/>
      <c r="L1181" s="882"/>
      <c r="M1181" s="400">
        <f t="shared" ref="M1181:AB1182" si="410">M405</f>
        <v>0</v>
      </c>
      <c r="N1181" s="411">
        <f t="shared" si="410"/>
        <v>0</v>
      </c>
      <c r="O1181" s="414">
        <f t="shared" si="410"/>
        <v>0</v>
      </c>
      <c r="P1181" s="414">
        <f t="shared" si="410"/>
        <v>0</v>
      </c>
      <c r="Q1181" s="415">
        <f t="shared" si="410"/>
        <v>0</v>
      </c>
      <c r="R1181" s="411">
        <f t="shared" si="410"/>
        <v>0</v>
      </c>
      <c r="S1181" s="413">
        <f t="shared" si="410"/>
        <v>0</v>
      </c>
      <c r="T1181" s="413">
        <f t="shared" si="410"/>
        <v>0</v>
      </c>
      <c r="U1181" s="413">
        <f t="shared" si="410"/>
        <v>0</v>
      </c>
      <c r="V1181" s="413">
        <f t="shared" si="410"/>
        <v>0</v>
      </c>
      <c r="W1181" s="413">
        <f t="shared" si="410"/>
        <v>0</v>
      </c>
      <c r="X1181" s="414">
        <f t="shared" si="410"/>
        <v>0</v>
      </c>
      <c r="Y1181" s="413">
        <f t="shared" si="410"/>
        <v>0</v>
      </c>
      <c r="Z1181" s="413">
        <f t="shared" si="410"/>
        <v>0</v>
      </c>
      <c r="AA1181" s="413">
        <f t="shared" si="410"/>
        <v>0</v>
      </c>
      <c r="AB1181" s="413">
        <f t="shared" si="410"/>
        <v>0</v>
      </c>
      <c r="AC1181" s="400">
        <f t="shared" ref="AC1181:AC1182" si="411">M1181-SUM(N1181:AB1181)</f>
        <v>0</v>
      </c>
      <c r="AD1181" s="1786"/>
      <c r="AE1181" s="852"/>
      <c r="AF1181" s="852"/>
      <c r="AG1181" s="528"/>
      <c r="AH1181" s="521"/>
      <c r="AI1181" s="521"/>
      <c r="AJ1181" s="521"/>
      <c r="AK1181" s="521"/>
      <c r="AL1181" s="521"/>
      <c r="AM1181" s="521"/>
      <c r="AN1181" s="521"/>
      <c r="AO1181" s="521"/>
      <c r="AP1181" s="521"/>
      <c r="AQ1181" s="521"/>
      <c r="AR1181" s="521"/>
      <c r="AS1181" s="521"/>
      <c r="AT1181" s="521"/>
      <c r="AU1181" s="521"/>
      <c r="AV1181" s="521"/>
      <c r="AW1181" s="521"/>
      <c r="AX1181" s="521"/>
      <c r="AY1181" s="521"/>
      <c r="AZ1181" s="521"/>
      <c r="BA1181" s="521"/>
      <c r="BB1181" s="521"/>
      <c r="BC1181" s="521"/>
      <c r="BD1181" s="521"/>
      <c r="BE1181" s="521"/>
      <c r="BF1181" s="521"/>
      <c r="BG1181" s="521"/>
      <c r="BH1181" s="521"/>
      <c r="BI1181" s="521"/>
      <c r="BJ1181" s="521"/>
      <c r="BK1181" s="521"/>
      <c r="BL1181" s="521"/>
      <c r="BM1181" s="521"/>
      <c r="BN1181" s="521"/>
      <c r="BO1181" s="521"/>
      <c r="BP1181" s="521"/>
      <c r="BQ1181" s="521"/>
      <c r="BR1181" s="521"/>
      <c r="BS1181" s="521"/>
      <c r="BT1181" s="521"/>
      <c r="BU1181" s="521"/>
      <c r="BV1181" s="521"/>
      <c r="BW1181" s="521"/>
      <c r="BX1181" s="521"/>
      <c r="BY1181" s="521"/>
      <c r="BZ1181" s="521"/>
      <c r="CA1181" s="521"/>
      <c r="CB1181" s="521"/>
      <c r="CC1181" s="521"/>
      <c r="CD1181" s="521"/>
      <c r="CE1181" s="521"/>
      <c r="CF1181" s="521"/>
      <c r="CG1181" s="521"/>
      <c r="CH1181" s="521"/>
      <c r="CI1181" s="521"/>
      <c r="CJ1181" s="521"/>
      <c r="CK1181" s="521"/>
      <c r="CL1181" s="521"/>
      <c r="CM1181" s="521"/>
      <c r="CN1181" s="521"/>
      <c r="CO1181" s="521"/>
      <c r="CP1181" s="521"/>
      <c r="CQ1181" s="521"/>
    </row>
    <row r="1182" spans="1:95" s="69" customFormat="1" ht="15" customHeight="1" outlineLevel="1" x14ac:dyDescent="0.2">
      <c r="A1182" s="11">
        <v>189</v>
      </c>
      <c r="B1182" s="294"/>
      <c r="C1182" s="289"/>
      <c r="D1182" s="289"/>
      <c r="E1182" s="289"/>
      <c r="F1182" s="880" t="str">
        <f>'2. CAD NCCF'!F1182:L1182</f>
        <v>FI's own equity not eliminated</v>
      </c>
      <c r="G1182" s="881"/>
      <c r="H1182" s="881"/>
      <c r="I1182" s="881"/>
      <c r="J1182" s="881"/>
      <c r="K1182" s="881"/>
      <c r="L1182" s="882"/>
      <c r="M1182" s="400">
        <f t="shared" si="410"/>
        <v>0</v>
      </c>
      <c r="N1182" s="411">
        <f t="shared" si="410"/>
        <v>0</v>
      </c>
      <c r="O1182" s="414">
        <f t="shared" si="410"/>
        <v>0</v>
      </c>
      <c r="P1182" s="414">
        <f t="shared" si="410"/>
        <v>0</v>
      </c>
      <c r="Q1182" s="415">
        <f t="shared" si="410"/>
        <v>0</v>
      </c>
      <c r="R1182" s="411">
        <f t="shared" si="410"/>
        <v>0</v>
      </c>
      <c r="S1182" s="413">
        <f t="shared" si="410"/>
        <v>0</v>
      </c>
      <c r="T1182" s="413">
        <f t="shared" si="410"/>
        <v>0</v>
      </c>
      <c r="U1182" s="413">
        <f t="shared" si="410"/>
        <v>0</v>
      </c>
      <c r="V1182" s="413">
        <f t="shared" si="410"/>
        <v>0</v>
      </c>
      <c r="W1182" s="413">
        <f t="shared" si="410"/>
        <v>0</v>
      </c>
      <c r="X1182" s="414">
        <f t="shared" si="410"/>
        <v>0</v>
      </c>
      <c r="Y1182" s="413">
        <f t="shared" si="410"/>
        <v>0</v>
      </c>
      <c r="Z1182" s="413">
        <f t="shared" si="410"/>
        <v>0</v>
      </c>
      <c r="AA1182" s="413">
        <f t="shared" si="410"/>
        <v>0</v>
      </c>
      <c r="AB1182" s="413">
        <f t="shared" si="410"/>
        <v>0</v>
      </c>
      <c r="AC1182" s="400">
        <f t="shared" si="411"/>
        <v>0</v>
      </c>
      <c r="AD1182" s="1744"/>
      <c r="AE1182" s="858"/>
      <c r="AF1182" s="858"/>
      <c r="AG1182" s="528"/>
      <c r="AH1182" s="521"/>
      <c r="AI1182" s="521"/>
      <c r="AJ1182" s="521"/>
      <c r="AK1182" s="521"/>
      <c r="AL1182" s="521"/>
      <c r="AM1182" s="521"/>
      <c r="AN1182" s="521"/>
      <c r="AO1182" s="521"/>
      <c r="AP1182" s="521"/>
      <c r="AQ1182" s="521"/>
      <c r="AR1182" s="521"/>
      <c r="AS1182" s="521"/>
      <c r="AT1182" s="521"/>
      <c r="AU1182" s="521"/>
      <c r="AV1182" s="521"/>
      <c r="AW1182" s="521"/>
      <c r="AX1182" s="521"/>
      <c r="AY1182" s="521"/>
      <c r="AZ1182" s="521"/>
      <c r="BA1182" s="521"/>
      <c r="BB1182" s="521"/>
      <c r="BC1182" s="521"/>
      <c r="BD1182" s="521"/>
      <c r="BE1182" s="521"/>
      <c r="BF1182" s="521"/>
      <c r="BG1182" s="521"/>
      <c r="BH1182" s="521"/>
      <c r="BI1182" s="521"/>
      <c r="BJ1182" s="521"/>
      <c r="BK1182" s="521"/>
      <c r="BL1182" s="521"/>
      <c r="BM1182" s="521"/>
      <c r="BN1182" s="521"/>
      <c r="BO1182" s="521"/>
      <c r="BP1182" s="521"/>
      <c r="BQ1182" s="521"/>
      <c r="BR1182" s="521"/>
      <c r="BS1182" s="521"/>
      <c r="BT1182" s="521"/>
      <c r="BU1182" s="521"/>
      <c r="BV1182" s="521"/>
      <c r="BW1182" s="521"/>
      <c r="BX1182" s="521"/>
      <c r="BY1182" s="521"/>
      <c r="BZ1182" s="521"/>
      <c r="CA1182" s="521"/>
      <c r="CB1182" s="521"/>
      <c r="CC1182" s="521"/>
      <c r="CD1182" s="521"/>
      <c r="CE1182" s="521"/>
      <c r="CF1182" s="521"/>
      <c r="CG1182" s="521"/>
      <c r="CH1182" s="521"/>
      <c r="CI1182" s="521"/>
      <c r="CJ1182" s="521"/>
      <c r="CK1182" s="521"/>
      <c r="CL1182" s="521"/>
      <c r="CM1182" s="521"/>
      <c r="CN1182" s="521"/>
      <c r="CO1182" s="521"/>
      <c r="CP1182" s="521"/>
      <c r="CQ1182" s="521"/>
    </row>
    <row r="1183" spans="1:95" s="69" customFormat="1" ht="15" customHeight="1" outlineLevel="1" x14ac:dyDescent="0.2">
      <c r="A1183" s="11">
        <v>326</v>
      </c>
      <c r="B1183" s="294"/>
      <c r="C1183" s="1048" t="str">
        <f>'2. CAD NCCF'!C1183:AF1183</f>
        <v>Securities sold short</v>
      </c>
      <c r="D1183" s="1049"/>
      <c r="E1183" s="1049"/>
      <c r="F1183" s="1049"/>
      <c r="G1183" s="1049"/>
      <c r="H1183" s="1049"/>
      <c r="I1183" s="1049"/>
      <c r="J1183" s="1049"/>
      <c r="K1183" s="1049"/>
      <c r="L1183" s="1049"/>
      <c r="M1183" s="1049"/>
      <c r="N1183" s="1049"/>
      <c r="O1183" s="1049"/>
      <c r="P1183" s="1049"/>
      <c r="Q1183" s="1049"/>
      <c r="R1183" s="1049"/>
      <c r="S1183" s="1049"/>
      <c r="T1183" s="1049"/>
      <c r="U1183" s="1049"/>
      <c r="V1183" s="1049"/>
      <c r="W1183" s="1049"/>
      <c r="X1183" s="1049"/>
      <c r="Y1183" s="1049"/>
      <c r="Z1183" s="1049"/>
      <c r="AA1183" s="1049"/>
      <c r="AB1183" s="1049"/>
      <c r="AC1183" s="1049"/>
      <c r="AD1183" s="1049"/>
      <c r="AE1183" s="1049"/>
      <c r="AF1183" s="1049"/>
      <c r="AG1183" s="528"/>
      <c r="AH1183" s="521"/>
      <c r="AI1183" s="521"/>
      <c r="AJ1183" s="521"/>
      <c r="AK1183" s="521"/>
      <c r="AL1183" s="521"/>
      <c r="AM1183" s="521"/>
      <c r="AN1183" s="521"/>
      <c r="AO1183" s="521"/>
      <c r="AP1183" s="521"/>
      <c r="AQ1183" s="521"/>
      <c r="AR1183" s="521"/>
      <c r="AS1183" s="521"/>
      <c r="AT1183" s="521"/>
      <c r="AU1183" s="521"/>
      <c r="AV1183" s="521"/>
      <c r="AW1183" s="521"/>
      <c r="AX1183" s="521"/>
      <c r="AY1183" s="521"/>
      <c r="AZ1183" s="521"/>
      <c r="BA1183" s="521"/>
      <c r="BB1183" s="521"/>
      <c r="BC1183" s="521"/>
      <c r="BD1183" s="521"/>
      <c r="BE1183" s="521"/>
      <c r="BF1183" s="521"/>
      <c r="BG1183" s="521"/>
      <c r="BH1183" s="521"/>
      <c r="BI1183" s="521"/>
      <c r="BJ1183" s="521"/>
      <c r="BK1183" s="521"/>
      <c r="BL1183" s="521"/>
      <c r="BM1183" s="521"/>
      <c r="BN1183" s="521"/>
      <c r="BO1183" s="521"/>
      <c r="BP1183" s="521"/>
      <c r="BQ1183" s="521"/>
      <c r="BR1183" s="521"/>
      <c r="BS1183" s="521"/>
      <c r="BT1183" s="521"/>
      <c r="BU1183" s="521"/>
      <c r="BV1183" s="521"/>
      <c r="BW1183" s="521"/>
      <c r="BX1183" s="521"/>
      <c r="BY1183" s="521"/>
      <c r="BZ1183" s="521"/>
      <c r="CA1183" s="521"/>
      <c r="CB1183" s="521"/>
      <c r="CC1183" s="521"/>
      <c r="CD1183" s="521"/>
      <c r="CE1183" s="521"/>
      <c r="CF1183" s="521"/>
      <c r="CG1183" s="521"/>
      <c r="CH1183" s="521"/>
      <c r="CI1183" s="521"/>
      <c r="CJ1183" s="521"/>
      <c r="CK1183" s="521"/>
      <c r="CL1183" s="521"/>
      <c r="CM1183" s="521"/>
      <c r="CN1183" s="521"/>
      <c r="CO1183" s="521"/>
      <c r="CP1183" s="521"/>
      <c r="CQ1183" s="521"/>
    </row>
    <row r="1184" spans="1:95" s="69" customFormat="1" outlineLevel="1" x14ac:dyDescent="0.2">
      <c r="A1184" s="11">
        <v>232</v>
      </c>
      <c r="B1184" s="294"/>
      <c r="C1184" s="289"/>
      <c r="D1184" s="868" t="str">
        <f>'2. CAD NCCF'!D1184:AF1184</f>
        <v>Government securities (GS)</v>
      </c>
      <c r="E1184" s="869"/>
      <c r="F1184" s="869"/>
      <c r="G1184" s="869"/>
      <c r="H1184" s="869"/>
      <c r="I1184" s="869"/>
      <c r="J1184" s="869"/>
      <c r="K1184" s="869"/>
      <c r="L1184" s="869"/>
      <c r="M1184" s="869"/>
      <c r="N1184" s="869"/>
      <c r="O1184" s="869"/>
      <c r="P1184" s="869"/>
      <c r="Q1184" s="869"/>
      <c r="R1184" s="869"/>
      <c r="S1184" s="869"/>
      <c r="T1184" s="869"/>
      <c r="U1184" s="869"/>
      <c r="V1184" s="869"/>
      <c r="W1184" s="869"/>
      <c r="X1184" s="869"/>
      <c r="Y1184" s="869"/>
      <c r="Z1184" s="869"/>
      <c r="AA1184" s="869"/>
      <c r="AB1184" s="869"/>
      <c r="AC1184" s="869"/>
      <c r="AD1184" s="869"/>
      <c r="AE1184" s="869"/>
      <c r="AF1184" s="869"/>
      <c r="AG1184" s="528"/>
      <c r="AH1184" s="521"/>
      <c r="AI1184" s="521"/>
      <c r="AJ1184" s="521"/>
      <c r="AK1184" s="521"/>
      <c r="AL1184" s="521"/>
      <c r="AM1184" s="521"/>
      <c r="AN1184" s="521"/>
      <c r="AO1184" s="521"/>
      <c r="AP1184" s="521"/>
      <c r="AQ1184" s="521"/>
      <c r="AR1184" s="521"/>
      <c r="AS1184" s="521"/>
      <c r="AT1184" s="521"/>
      <c r="AU1184" s="521"/>
      <c r="AV1184" s="521"/>
      <c r="AW1184" s="521"/>
      <c r="AX1184" s="521"/>
      <c r="AY1184" s="521"/>
      <c r="AZ1184" s="521"/>
      <c r="BA1184" s="521"/>
      <c r="BB1184" s="521"/>
      <c r="BC1184" s="521"/>
      <c r="BD1184" s="521"/>
      <c r="BE1184" s="521"/>
      <c r="BF1184" s="521"/>
      <c r="BG1184" s="521"/>
      <c r="BH1184" s="521"/>
      <c r="BI1184" s="521"/>
      <c r="BJ1184" s="521"/>
      <c r="BK1184" s="521"/>
      <c r="BL1184" s="521"/>
      <c r="BM1184" s="521"/>
      <c r="BN1184" s="521"/>
      <c r="BO1184" s="521"/>
      <c r="BP1184" s="521"/>
      <c r="BQ1184" s="521"/>
      <c r="BR1184" s="521"/>
      <c r="BS1184" s="521"/>
      <c r="BT1184" s="521"/>
      <c r="BU1184" s="521"/>
      <c r="BV1184" s="521"/>
      <c r="BW1184" s="521"/>
      <c r="BX1184" s="521"/>
      <c r="BY1184" s="521"/>
      <c r="BZ1184" s="521"/>
      <c r="CA1184" s="521"/>
      <c r="CB1184" s="521"/>
      <c r="CC1184" s="521"/>
      <c r="CD1184" s="521"/>
      <c r="CE1184" s="521"/>
      <c r="CF1184" s="521"/>
      <c r="CG1184" s="521"/>
      <c r="CH1184" s="521"/>
      <c r="CI1184" s="521"/>
      <c r="CJ1184" s="521"/>
      <c r="CK1184" s="521"/>
      <c r="CL1184" s="521"/>
      <c r="CM1184" s="521"/>
      <c r="CN1184" s="521"/>
      <c r="CO1184" s="521"/>
      <c r="CP1184" s="521"/>
      <c r="CQ1184" s="521"/>
    </row>
    <row r="1185" spans="1:95" s="69" customFormat="1" outlineLevel="1" x14ac:dyDescent="0.2">
      <c r="A1185" s="11">
        <v>233</v>
      </c>
      <c r="B1185" s="294"/>
      <c r="C1185" s="289"/>
      <c r="D1185" s="289"/>
      <c r="E1185" s="933" t="str">
        <f>'2. CAD NCCF'!E1185:L1185</f>
        <v>High rated GS</v>
      </c>
      <c r="F1185" s="934"/>
      <c r="G1185" s="934"/>
      <c r="H1185" s="934"/>
      <c r="I1185" s="934"/>
      <c r="J1185" s="934"/>
      <c r="K1185" s="934"/>
      <c r="L1185" s="935"/>
      <c r="M1185" s="399">
        <f>SUBTOTAL(9,M1186:M1189)</f>
        <v>0</v>
      </c>
      <c r="N1185" s="402">
        <f t="shared" ref="N1185" si="412">SUBTOTAL(9,N1186:N1189)</f>
        <v>0</v>
      </c>
      <c r="O1185" s="1207"/>
      <c r="P1185" s="1373"/>
      <c r="Q1185" s="1373"/>
      <c r="R1185" s="1373"/>
      <c r="S1185" s="1373"/>
      <c r="T1185" s="1373"/>
      <c r="U1185" s="1373"/>
      <c r="V1185" s="1373"/>
      <c r="W1185" s="1373"/>
      <c r="X1185" s="1373"/>
      <c r="Y1185" s="1373"/>
      <c r="Z1185" s="1373"/>
      <c r="AA1185" s="1373"/>
      <c r="AB1185" s="1373"/>
      <c r="AC1185" s="399">
        <f t="shared" ref="AC1185" si="413">SUBTOTAL(9,AC1186:AC1189)</f>
        <v>0</v>
      </c>
      <c r="AD1185" s="1786"/>
      <c r="AE1185" s="852"/>
      <c r="AF1185" s="852"/>
      <c r="AG1185" s="528"/>
      <c r="AH1185" s="521"/>
      <c r="AI1185" s="521"/>
      <c r="AJ1185" s="521"/>
      <c r="AK1185" s="521"/>
      <c r="AL1185" s="521"/>
      <c r="AM1185" s="521"/>
      <c r="AN1185" s="521"/>
      <c r="AO1185" s="521"/>
      <c r="AP1185" s="521"/>
      <c r="AQ1185" s="521"/>
      <c r="AR1185" s="521"/>
      <c r="AS1185" s="521"/>
      <c r="AT1185" s="521"/>
      <c r="AU1185" s="521"/>
      <c r="AV1185" s="521"/>
      <c r="AW1185" s="521"/>
      <c r="AX1185" s="521"/>
      <c r="AY1185" s="521"/>
      <c r="AZ1185" s="521"/>
      <c r="BA1185" s="521"/>
      <c r="BB1185" s="521"/>
      <c r="BC1185" s="521"/>
      <c r="BD1185" s="521"/>
      <c r="BE1185" s="521"/>
      <c r="BF1185" s="521"/>
      <c r="BG1185" s="521"/>
      <c r="BH1185" s="521"/>
      <c r="BI1185" s="521"/>
      <c r="BJ1185" s="521"/>
      <c r="BK1185" s="521"/>
      <c r="BL1185" s="521"/>
      <c r="BM1185" s="521"/>
      <c r="BN1185" s="521"/>
      <c r="BO1185" s="521"/>
      <c r="BP1185" s="521"/>
      <c r="BQ1185" s="521"/>
      <c r="BR1185" s="521"/>
      <c r="BS1185" s="521"/>
      <c r="BT1185" s="521"/>
      <c r="BU1185" s="521"/>
      <c r="BV1185" s="521"/>
      <c r="BW1185" s="521"/>
      <c r="BX1185" s="521"/>
      <c r="BY1185" s="521"/>
      <c r="BZ1185" s="521"/>
      <c r="CA1185" s="521"/>
      <c r="CB1185" s="521"/>
      <c r="CC1185" s="521"/>
      <c r="CD1185" s="521"/>
      <c r="CE1185" s="521"/>
      <c r="CF1185" s="521"/>
      <c r="CG1185" s="521"/>
      <c r="CH1185" s="521"/>
      <c r="CI1185" s="521"/>
      <c r="CJ1185" s="521"/>
      <c r="CK1185" s="521"/>
      <c r="CL1185" s="521"/>
      <c r="CM1185" s="521"/>
      <c r="CN1185" s="521"/>
      <c r="CO1185" s="521"/>
      <c r="CP1185" s="521"/>
      <c r="CQ1185" s="521"/>
    </row>
    <row r="1186" spans="1:95" s="69" customFormat="1" outlineLevel="1" x14ac:dyDescent="0.2">
      <c r="A1186" s="11">
        <v>234</v>
      </c>
      <c r="B1186" s="294"/>
      <c r="C1186" s="289"/>
      <c r="D1186" s="289"/>
      <c r="E1186" s="314"/>
      <c r="F1186" s="880" t="str">
        <f>'2. CAD NCCF'!F1186:L1186</f>
        <v xml:space="preserve">Sovereigh &amp; central bank GS </v>
      </c>
      <c r="G1186" s="881"/>
      <c r="H1186" s="881"/>
      <c r="I1186" s="881"/>
      <c r="J1186" s="881"/>
      <c r="K1186" s="881"/>
      <c r="L1186" s="882"/>
      <c r="M1186" s="400">
        <f t="shared" ref="M1186:M1199" si="414">M410</f>
        <v>0</v>
      </c>
      <c r="N1186" s="411">
        <f>M1186</f>
        <v>0</v>
      </c>
      <c r="O1186" s="1374"/>
      <c r="P1186" s="1673"/>
      <c r="Q1186" s="1673"/>
      <c r="R1186" s="1673"/>
      <c r="S1186" s="1673"/>
      <c r="T1186" s="1673"/>
      <c r="U1186" s="1673"/>
      <c r="V1186" s="1673"/>
      <c r="W1186" s="1673"/>
      <c r="X1186" s="1673"/>
      <c r="Y1186" s="1673"/>
      <c r="Z1186" s="1673"/>
      <c r="AA1186" s="1673"/>
      <c r="AB1186" s="1373"/>
      <c r="AC1186" s="400">
        <f t="shared" ref="AC1186:AC1199" si="415">M1186-SUM(N1186:AB1186)</f>
        <v>0</v>
      </c>
      <c r="AD1186" s="1743"/>
      <c r="AE1186" s="1083"/>
      <c r="AF1186" s="855"/>
      <c r="AG1186" s="528"/>
      <c r="AH1186" s="521"/>
      <c r="AI1186" s="521"/>
      <c r="AJ1186" s="521"/>
      <c r="AK1186" s="521"/>
      <c r="AL1186" s="521"/>
      <c r="AM1186" s="521"/>
      <c r="AN1186" s="521"/>
      <c r="AO1186" s="521"/>
      <c r="AP1186" s="521"/>
      <c r="AQ1186" s="521"/>
      <c r="AR1186" s="521"/>
      <c r="AS1186" s="521"/>
      <c r="AT1186" s="521"/>
      <c r="AU1186" s="521"/>
      <c r="AV1186" s="521"/>
      <c r="AW1186" s="521"/>
      <c r="AX1186" s="521"/>
      <c r="AY1186" s="521"/>
      <c r="AZ1186" s="521"/>
      <c r="BA1186" s="521"/>
      <c r="BB1186" s="521"/>
      <c r="BC1186" s="521"/>
      <c r="BD1186" s="521"/>
      <c r="BE1186" s="521"/>
      <c r="BF1186" s="521"/>
      <c r="BG1186" s="521"/>
      <c r="BH1186" s="521"/>
      <c r="BI1186" s="521"/>
      <c r="BJ1186" s="521"/>
      <c r="BK1186" s="521"/>
      <c r="BL1186" s="521"/>
      <c r="BM1186" s="521"/>
      <c r="BN1186" s="521"/>
      <c r="BO1186" s="521"/>
      <c r="BP1186" s="521"/>
      <c r="BQ1186" s="521"/>
      <c r="BR1186" s="521"/>
      <c r="BS1186" s="521"/>
      <c r="BT1186" s="521"/>
      <c r="BU1186" s="521"/>
      <c r="BV1186" s="521"/>
      <c r="BW1186" s="521"/>
      <c r="BX1186" s="521"/>
      <c r="BY1186" s="521"/>
      <c r="BZ1186" s="521"/>
      <c r="CA1186" s="521"/>
      <c r="CB1186" s="521"/>
      <c r="CC1186" s="521"/>
      <c r="CD1186" s="521"/>
      <c r="CE1186" s="521"/>
      <c r="CF1186" s="521"/>
      <c r="CG1186" s="521"/>
      <c r="CH1186" s="521"/>
      <c r="CI1186" s="521"/>
      <c r="CJ1186" s="521"/>
      <c r="CK1186" s="521"/>
      <c r="CL1186" s="521"/>
      <c r="CM1186" s="521"/>
      <c r="CN1186" s="521"/>
      <c r="CO1186" s="521"/>
      <c r="CP1186" s="521"/>
      <c r="CQ1186" s="521"/>
    </row>
    <row r="1187" spans="1:95" s="69" customFormat="1" ht="15" customHeight="1" outlineLevel="1" x14ac:dyDescent="0.2">
      <c r="A1187" s="11">
        <v>235</v>
      </c>
      <c r="B1187" s="294"/>
      <c r="C1187" s="289"/>
      <c r="D1187" s="289"/>
      <c r="E1187" s="314"/>
      <c r="F1187" s="880" t="str">
        <f>'2. CAD NCCF'!F1187:L1187</f>
        <v>State, provincial &amp; agency GS</v>
      </c>
      <c r="G1187" s="881"/>
      <c r="H1187" s="881"/>
      <c r="I1187" s="881"/>
      <c r="J1187" s="881"/>
      <c r="K1187" s="881"/>
      <c r="L1187" s="882"/>
      <c r="M1187" s="400">
        <f t="shared" si="414"/>
        <v>0</v>
      </c>
      <c r="N1187" s="411">
        <f t="shared" ref="N1187:N1189" si="416">M1187</f>
        <v>0</v>
      </c>
      <c r="O1187" s="1374"/>
      <c r="P1187" s="1673"/>
      <c r="Q1187" s="1673"/>
      <c r="R1187" s="1673"/>
      <c r="S1187" s="1673"/>
      <c r="T1187" s="1673"/>
      <c r="U1187" s="1673"/>
      <c r="V1187" s="1673"/>
      <c r="W1187" s="1673"/>
      <c r="X1187" s="1673"/>
      <c r="Y1187" s="1673"/>
      <c r="Z1187" s="1673"/>
      <c r="AA1187" s="1673"/>
      <c r="AB1187" s="1373"/>
      <c r="AC1187" s="400">
        <f t="shared" si="415"/>
        <v>0</v>
      </c>
      <c r="AD1187" s="1743"/>
      <c r="AE1187" s="1083"/>
      <c r="AF1187" s="855"/>
      <c r="AG1187" s="528"/>
      <c r="AH1187" s="521"/>
      <c r="AI1187" s="521"/>
      <c r="AJ1187" s="521"/>
      <c r="AK1187" s="521"/>
      <c r="AL1187" s="521"/>
      <c r="AM1187" s="521"/>
      <c r="AN1187" s="521"/>
      <c r="AO1187" s="521"/>
      <c r="AP1187" s="521"/>
      <c r="AQ1187" s="521"/>
      <c r="AR1187" s="521"/>
      <c r="AS1187" s="521"/>
      <c r="AT1187" s="521"/>
      <c r="AU1187" s="521"/>
      <c r="AV1187" s="521"/>
      <c r="AW1187" s="521"/>
      <c r="AX1187" s="521"/>
      <c r="AY1187" s="521"/>
      <c r="AZ1187" s="521"/>
      <c r="BA1187" s="521"/>
      <c r="BB1187" s="521"/>
      <c r="BC1187" s="521"/>
      <c r="BD1187" s="521"/>
      <c r="BE1187" s="521"/>
      <c r="BF1187" s="521"/>
      <c r="BG1187" s="521"/>
      <c r="BH1187" s="521"/>
      <c r="BI1187" s="521"/>
      <c r="BJ1187" s="521"/>
      <c r="BK1187" s="521"/>
      <c r="BL1187" s="521"/>
      <c r="BM1187" s="521"/>
      <c r="BN1187" s="521"/>
      <c r="BO1187" s="521"/>
      <c r="BP1187" s="521"/>
      <c r="BQ1187" s="521"/>
      <c r="BR1187" s="521"/>
      <c r="BS1187" s="521"/>
      <c r="BT1187" s="521"/>
      <c r="BU1187" s="521"/>
      <c r="BV1187" s="521"/>
      <c r="BW1187" s="521"/>
      <c r="BX1187" s="521"/>
      <c r="BY1187" s="521"/>
      <c r="BZ1187" s="521"/>
      <c r="CA1187" s="521"/>
      <c r="CB1187" s="521"/>
      <c r="CC1187" s="521"/>
      <c r="CD1187" s="521"/>
      <c r="CE1187" s="521"/>
      <c r="CF1187" s="521"/>
      <c r="CG1187" s="521"/>
      <c r="CH1187" s="521"/>
      <c r="CI1187" s="521"/>
      <c r="CJ1187" s="521"/>
      <c r="CK1187" s="521"/>
      <c r="CL1187" s="521"/>
      <c r="CM1187" s="521"/>
      <c r="CN1187" s="521"/>
      <c r="CO1187" s="521"/>
      <c r="CP1187" s="521"/>
      <c r="CQ1187" s="521"/>
    </row>
    <row r="1188" spans="1:95" s="69" customFormat="1" ht="15" customHeight="1" outlineLevel="1" x14ac:dyDescent="0.2">
      <c r="A1188" s="11">
        <v>236</v>
      </c>
      <c r="B1188" s="294"/>
      <c r="C1188" s="289"/>
      <c r="D1188" s="257"/>
      <c r="E1188" s="258"/>
      <c r="F1188" s="880" t="str">
        <f>'2. CAD NCCF'!F1188:L1188</f>
        <v>State municipal GS</v>
      </c>
      <c r="G1188" s="881"/>
      <c r="H1188" s="881"/>
      <c r="I1188" s="881"/>
      <c r="J1188" s="881"/>
      <c r="K1188" s="881"/>
      <c r="L1188" s="882"/>
      <c r="M1188" s="400">
        <f t="shared" si="414"/>
        <v>0</v>
      </c>
      <c r="N1188" s="411">
        <f t="shared" si="416"/>
        <v>0</v>
      </c>
      <c r="O1188" s="1374"/>
      <c r="P1188" s="1673"/>
      <c r="Q1188" s="1673"/>
      <c r="R1188" s="1673"/>
      <c r="S1188" s="1673"/>
      <c r="T1188" s="1673"/>
      <c r="U1188" s="1673"/>
      <c r="V1188" s="1673"/>
      <c r="W1188" s="1673"/>
      <c r="X1188" s="1673"/>
      <c r="Y1188" s="1673"/>
      <c r="Z1188" s="1673"/>
      <c r="AA1188" s="1673"/>
      <c r="AB1188" s="1373"/>
      <c r="AC1188" s="400">
        <f t="shared" si="415"/>
        <v>0</v>
      </c>
      <c r="AD1188" s="1743"/>
      <c r="AE1188" s="1083"/>
      <c r="AF1188" s="855"/>
      <c r="AG1188" s="528"/>
      <c r="AH1188" s="521"/>
      <c r="AI1188" s="521"/>
      <c r="AJ1188" s="521"/>
      <c r="AK1188" s="521"/>
      <c r="AL1188" s="521"/>
      <c r="AM1188" s="521"/>
      <c r="AN1188" s="521"/>
      <c r="AO1188" s="521"/>
      <c r="AP1188" s="521"/>
      <c r="AQ1188" s="521"/>
      <c r="AR1188" s="521"/>
      <c r="AS1188" s="521"/>
      <c r="AT1188" s="521"/>
      <c r="AU1188" s="521"/>
      <c r="AV1188" s="521"/>
      <c r="AW1188" s="521"/>
      <c r="AX1188" s="521"/>
      <c r="AY1188" s="521"/>
      <c r="AZ1188" s="521"/>
      <c r="BA1188" s="521"/>
      <c r="BB1188" s="521"/>
      <c r="BC1188" s="521"/>
      <c r="BD1188" s="521"/>
      <c r="BE1188" s="521"/>
      <c r="BF1188" s="521"/>
      <c r="BG1188" s="521"/>
      <c r="BH1188" s="521"/>
      <c r="BI1188" s="521"/>
      <c r="BJ1188" s="521"/>
      <c r="BK1188" s="521"/>
      <c r="BL1188" s="521"/>
      <c r="BM1188" s="521"/>
      <c r="BN1188" s="521"/>
      <c r="BO1188" s="521"/>
      <c r="BP1188" s="521"/>
      <c r="BQ1188" s="521"/>
      <c r="BR1188" s="521"/>
      <c r="BS1188" s="521"/>
      <c r="BT1188" s="521"/>
      <c r="BU1188" s="521"/>
      <c r="BV1188" s="521"/>
      <c r="BW1188" s="521"/>
      <c r="BX1188" s="521"/>
      <c r="BY1188" s="521"/>
      <c r="BZ1188" s="521"/>
      <c r="CA1188" s="521"/>
      <c r="CB1188" s="521"/>
      <c r="CC1188" s="521"/>
      <c r="CD1188" s="521"/>
      <c r="CE1188" s="521"/>
      <c r="CF1188" s="521"/>
      <c r="CG1188" s="521"/>
      <c r="CH1188" s="521"/>
      <c r="CI1188" s="521"/>
      <c r="CJ1188" s="521"/>
      <c r="CK1188" s="521"/>
      <c r="CL1188" s="521"/>
      <c r="CM1188" s="521"/>
      <c r="CN1188" s="521"/>
      <c r="CO1188" s="521"/>
      <c r="CP1188" s="521"/>
      <c r="CQ1188" s="521"/>
    </row>
    <row r="1189" spans="1:95" s="69" customFormat="1" ht="15" customHeight="1" outlineLevel="1" x14ac:dyDescent="0.2">
      <c r="A1189" s="11">
        <v>237</v>
      </c>
      <c r="B1189" s="294"/>
      <c r="C1189" s="289"/>
      <c r="D1189" s="289"/>
      <c r="E1189" s="290"/>
      <c r="F1189" s="880" t="str">
        <f>'2. CAD NCCF'!F1189:L1189</f>
        <v>Supranational and multilateral development bank GS</v>
      </c>
      <c r="G1189" s="881"/>
      <c r="H1189" s="881"/>
      <c r="I1189" s="881"/>
      <c r="J1189" s="881"/>
      <c r="K1189" s="881"/>
      <c r="L1189" s="882"/>
      <c r="M1189" s="400">
        <f t="shared" si="414"/>
        <v>0</v>
      </c>
      <c r="N1189" s="411">
        <f t="shared" si="416"/>
        <v>0</v>
      </c>
      <c r="O1189" s="1374"/>
      <c r="P1189" s="1673"/>
      <c r="Q1189" s="1673"/>
      <c r="R1189" s="1673"/>
      <c r="S1189" s="1673"/>
      <c r="T1189" s="1673"/>
      <c r="U1189" s="1673"/>
      <c r="V1189" s="1673"/>
      <c r="W1189" s="1673"/>
      <c r="X1189" s="1673"/>
      <c r="Y1189" s="1673"/>
      <c r="Z1189" s="1673"/>
      <c r="AA1189" s="1673"/>
      <c r="AB1189" s="1373"/>
      <c r="AC1189" s="400">
        <f t="shared" si="415"/>
        <v>0</v>
      </c>
      <c r="AD1189" s="1743"/>
      <c r="AE1189" s="1083"/>
      <c r="AF1189" s="855"/>
      <c r="AG1189" s="528"/>
      <c r="AH1189" s="521"/>
      <c r="AI1189" s="521"/>
      <c r="AJ1189" s="521"/>
      <c r="AK1189" s="521"/>
      <c r="AL1189" s="521"/>
      <c r="AM1189" s="521"/>
      <c r="AN1189" s="521"/>
      <c r="AO1189" s="521"/>
      <c r="AP1189" s="521"/>
      <c r="AQ1189" s="521"/>
      <c r="AR1189" s="521"/>
      <c r="AS1189" s="521"/>
      <c r="AT1189" s="521"/>
      <c r="AU1189" s="521"/>
      <c r="AV1189" s="521"/>
      <c r="AW1189" s="521"/>
      <c r="AX1189" s="521"/>
      <c r="AY1189" s="521"/>
      <c r="AZ1189" s="521"/>
      <c r="BA1189" s="521"/>
      <c r="BB1189" s="521"/>
      <c r="BC1189" s="521"/>
      <c r="BD1189" s="521"/>
      <c r="BE1189" s="521"/>
      <c r="BF1189" s="521"/>
      <c r="BG1189" s="521"/>
      <c r="BH1189" s="521"/>
      <c r="BI1189" s="521"/>
      <c r="BJ1189" s="521"/>
      <c r="BK1189" s="521"/>
      <c r="BL1189" s="521"/>
      <c r="BM1189" s="521"/>
      <c r="BN1189" s="521"/>
      <c r="BO1189" s="521"/>
      <c r="BP1189" s="521"/>
      <c r="BQ1189" s="521"/>
      <c r="BR1189" s="521"/>
      <c r="BS1189" s="521"/>
      <c r="BT1189" s="521"/>
      <c r="BU1189" s="521"/>
      <c r="BV1189" s="521"/>
      <c r="BW1189" s="521"/>
      <c r="BX1189" s="521"/>
      <c r="BY1189" s="521"/>
      <c r="BZ1189" s="521"/>
      <c r="CA1189" s="521"/>
      <c r="CB1189" s="521"/>
      <c r="CC1189" s="521"/>
      <c r="CD1189" s="521"/>
      <c r="CE1189" s="521"/>
      <c r="CF1189" s="521"/>
      <c r="CG1189" s="521"/>
      <c r="CH1189" s="521"/>
      <c r="CI1189" s="521"/>
      <c r="CJ1189" s="521"/>
      <c r="CK1189" s="521"/>
      <c r="CL1189" s="521"/>
      <c r="CM1189" s="521"/>
      <c r="CN1189" s="521"/>
      <c r="CO1189" s="521"/>
      <c r="CP1189" s="521"/>
      <c r="CQ1189" s="521"/>
    </row>
    <row r="1190" spans="1:95" s="69" customFormat="1" ht="15.75" outlineLevel="1" x14ac:dyDescent="0.2">
      <c r="A1190" s="11">
        <v>238</v>
      </c>
      <c r="B1190" s="294"/>
      <c r="C1190" s="289"/>
      <c r="D1190" s="291"/>
      <c r="E1190" s="877" t="str">
        <f>'2. CAD NCCF'!E1190:L1190</f>
        <v>Medium rated GS</v>
      </c>
      <c r="F1190" s="878"/>
      <c r="G1190" s="878"/>
      <c r="H1190" s="878"/>
      <c r="I1190" s="878"/>
      <c r="J1190" s="878"/>
      <c r="K1190" s="878"/>
      <c r="L1190" s="879"/>
      <c r="M1190" s="399">
        <f>SUBTOTAL(9,M1191:M1194)</f>
        <v>0</v>
      </c>
      <c r="N1190" s="402">
        <f t="shared" ref="N1190" si="417">SUBTOTAL(9,N1191:N1194)</f>
        <v>0</v>
      </c>
      <c r="O1190" s="1374"/>
      <c r="P1190" s="1673"/>
      <c r="Q1190" s="1673"/>
      <c r="R1190" s="1673"/>
      <c r="S1190" s="1673"/>
      <c r="T1190" s="1673"/>
      <c r="U1190" s="1673"/>
      <c r="V1190" s="1673"/>
      <c r="W1190" s="1673"/>
      <c r="X1190" s="1673"/>
      <c r="Y1190" s="1673"/>
      <c r="Z1190" s="1673"/>
      <c r="AA1190" s="1673"/>
      <c r="AB1190" s="1373"/>
      <c r="AC1190" s="399">
        <f t="shared" ref="AC1190" si="418">SUBTOTAL(9,AC1191:AC1194)</f>
        <v>0</v>
      </c>
      <c r="AD1190" s="1743"/>
      <c r="AE1190" s="1083"/>
      <c r="AF1190" s="855"/>
      <c r="AG1190" s="528"/>
      <c r="AH1190" s="521"/>
      <c r="AI1190" s="521"/>
      <c r="AJ1190" s="521"/>
      <c r="AK1190" s="521"/>
      <c r="AL1190" s="521"/>
      <c r="AM1190" s="521"/>
      <c r="AN1190" s="521"/>
      <c r="AO1190" s="521"/>
      <c r="AP1190" s="521"/>
      <c r="AQ1190" s="521"/>
      <c r="AR1190" s="521"/>
      <c r="AS1190" s="521"/>
      <c r="AT1190" s="521"/>
      <c r="AU1190" s="521"/>
      <c r="AV1190" s="521"/>
      <c r="AW1190" s="521"/>
      <c r="AX1190" s="521"/>
      <c r="AY1190" s="521"/>
      <c r="AZ1190" s="521"/>
      <c r="BA1190" s="521"/>
      <c r="BB1190" s="521"/>
      <c r="BC1190" s="521"/>
      <c r="BD1190" s="521"/>
      <c r="BE1190" s="521"/>
      <c r="BF1190" s="521"/>
      <c r="BG1190" s="521"/>
      <c r="BH1190" s="521"/>
      <c r="BI1190" s="521"/>
      <c r="BJ1190" s="521"/>
      <c r="BK1190" s="521"/>
      <c r="BL1190" s="521"/>
      <c r="BM1190" s="521"/>
      <c r="BN1190" s="521"/>
      <c r="BO1190" s="521"/>
      <c r="BP1190" s="521"/>
      <c r="BQ1190" s="521"/>
      <c r="BR1190" s="521"/>
      <c r="BS1190" s="521"/>
      <c r="BT1190" s="521"/>
      <c r="BU1190" s="521"/>
      <c r="BV1190" s="521"/>
      <c r="BW1190" s="521"/>
      <c r="BX1190" s="521"/>
      <c r="BY1190" s="521"/>
      <c r="BZ1190" s="521"/>
      <c r="CA1190" s="521"/>
      <c r="CB1190" s="521"/>
      <c r="CC1190" s="521"/>
      <c r="CD1190" s="521"/>
      <c r="CE1190" s="521"/>
      <c r="CF1190" s="521"/>
      <c r="CG1190" s="521"/>
      <c r="CH1190" s="521"/>
      <c r="CI1190" s="521"/>
      <c r="CJ1190" s="521"/>
      <c r="CK1190" s="521"/>
      <c r="CL1190" s="521"/>
      <c r="CM1190" s="521"/>
      <c r="CN1190" s="521"/>
      <c r="CO1190" s="521"/>
      <c r="CP1190" s="521"/>
      <c r="CQ1190" s="521"/>
    </row>
    <row r="1191" spans="1:95" s="69" customFormat="1" ht="15" customHeight="1" outlineLevel="1" x14ac:dyDescent="0.2">
      <c r="A1191" s="11">
        <v>239</v>
      </c>
      <c r="B1191" s="294"/>
      <c r="C1191" s="289"/>
      <c r="D1191" s="311"/>
      <c r="E1191" s="311"/>
      <c r="F1191" s="880" t="str">
        <f>'2. CAD NCCF'!F1191:L1191</f>
        <v xml:space="preserve">Sovereigh &amp; central bank GS </v>
      </c>
      <c r="G1191" s="881"/>
      <c r="H1191" s="881"/>
      <c r="I1191" s="881"/>
      <c r="J1191" s="881"/>
      <c r="K1191" s="881"/>
      <c r="L1191" s="882"/>
      <c r="M1191" s="400">
        <f t="shared" si="414"/>
        <v>0</v>
      </c>
      <c r="N1191" s="411">
        <f>M1191</f>
        <v>0</v>
      </c>
      <c r="O1191" s="1374"/>
      <c r="P1191" s="1673"/>
      <c r="Q1191" s="1673"/>
      <c r="R1191" s="1673"/>
      <c r="S1191" s="1673"/>
      <c r="T1191" s="1673"/>
      <c r="U1191" s="1673"/>
      <c r="V1191" s="1673"/>
      <c r="W1191" s="1673"/>
      <c r="X1191" s="1673"/>
      <c r="Y1191" s="1673"/>
      <c r="Z1191" s="1673"/>
      <c r="AA1191" s="1673"/>
      <c r="AB1191" s="1373"/>
      <c r="AC1191" s="400">
        <f t="shared" si="415"/>
        <v>0</v>
      </c>
      <c r="AD1191" s="1743"/>
      <c r="AE1191" s="1083"/>
      <c r="AF1191" s="855"/>
      <c r="AG1191" s="528"/>
      <c r="AH1191" s="521"/>
      <c r="AI1191" s="521"/>
      <c r="AJ1191" s="521"/>
      <c r="AK1191" s="521"/>
      <c r="AL1191" s="521"/>
      <c r="AM1191" s="521"/>
      <c r="AN1191" s="521"/>
      <c r="AO1191" s="521"/>
      <c r="AP1191" s="521"/>
      <c r="AQ1191" s="521"/>
      <c r="AR1191" s="521"/>
      <c r="AS1191" s="521"/>
      <c r="AT1191" s="521"/>
      <c r="AU1191" s="521"/>
      <c r="AV1191" s="521"/>
      <c r="AW1191" s="521"/>
      <c r="AX1191" s="521"/>
      <c r="AY1191" s="521"/>
      <c r="AZ1191" s="521"/>
      <c r="BA1191" s="521"/>
      <c r="BB1191" s="521"/>
      <c r="BC1191" s="521"/>
      <c r="BD1191" s="521"/>
      <c r="BE1191" s="521"/>
      <c r="BF1191" s="521"/>
      <c r="BG1191" s="521"/>
      <c r="BH1191" s="521"/>
      <c r="BI1191" s="521"/>
      <c r="BJ1191" s="521"/>
      <c r="BK1191" s="521"/>
      <c r="BL1191" s="521"/>
      <c r="BM1191" s="521"/>
      <c r="BN1191" s="521"/>
      <c r="BO1191" s="521"/>
      <c r="BP1191" s="521"/>
      <c r="BQ1191" s="521"/>
      <c r="BR1191" s="521"/>
      <c r="BS1191" s="521"/>
      <c r="BT1191" s="521"/>
      <c r="BU1191" s="521"/>
      <c r="BV1191" s="521"/>
      <c r="BW1191" s="521"/>
      <c r="BX1191" s="521"/>
      <c r="BY1191" s="521"/>
      <c r="BZ1191" s="521"/>
      <c r="CA1191" s="521"/>
      <c r="CB1191" s="521"/>
      <c r="CC1191" s="521"/>
      <c r="CD1191" s="521"/>
      <c r="CE1191" s="521"/>
      <c r="CF1191" s="521"/>
      <c r="CG1191" s="521"/>
      <c r="CH1191" s="521"/>
      <c r="CI1191" s="521"/>
      <c r="CJ1191" s="521"/>
      <c r="CK1191" s="521"/>
      <c r="CL1191" s="521"/>
      <c r="CM1191" s="521"/>
      <c r="CN1191" s="521"/>
      <c r="CO1191" s="521"/>
      <c r="CP1191" s="521"/>
      <c r="CQ1191" s="521"/>
    </row>
    <row r="1192" spans="1:95" s="69" customFormat="1" ht="15" customHeight="1" outlineLevel="1" x14ac:dyDescent="0.2">
      <c r="A1192" s="11">
        <v>240</v>
      </c>
      <c r="B1192" s="294"/>
      <c r="C1192" s="289"/>
      <c r="D1192" s="311"/>
      <c r="E1192" s="311"/>
      <c r="F1192" s="880" t="str">
        <f>'2. CAD NCCF'!F1192:L1192</f>
        <v>State, provincial &amp; agency GS</v>
      </c>
      <c r="G1192" s="881"/>
      <c r="H1192" s="881"/>
      <c r="I1192" s="881"/>
      <c r="J1192" s="881"/>
      <c r="K1192" s="881"/>
      <c r="L1192" s="882"/>
      <c r="M1192" s="400">
        <f t="shared" si="414"/>
        <v>0</v>
      </c>
      <c r="N1192" s="411">
        <f t="shared" ref="N1192:N1194" si="419">M1192</f>
        <v>0</v>
      </c>
      <c r="O1192" s="1374"/>
      <c r="P1192" s="1673"/>
      <c r="Q1192" s="1673"/>
      <c r="R1192" s="1673"/>
      <c r="S1192" s="1673"/>
      <c r="T1192" s="1673"/>
      <c r="U1192" s="1673"/>
      <c r="V1192" s="1673"/>
      <c r="W1192" s="1673"/>
      <c r="X1192" s="1673"/>
      <c r="Y1192" s="1673"/>
      <c r="Z1192" s="1673"/>
      <c r="AA1192" s="1673"/>
      <c r="AB1192" s="1373"/>
      <c r="AC1192" s="400">
        <f t="shared" si="415"/>
        <v>0</v>
      </c>
      <c r="AD1192" s="1743"/>
      <c r="AE1192" s="1083"/>
      <c r="AF1192" s="855"/>
      <c r="AG1192" s="528"/>
      <c r="AH1192" s="521"/>
      <c r="AI1192" s="521"/>
      <c r="AJ1192" s="521"/>
      <c r="AK1192" s="521"/>
      <c r="AL1192" s="521"/>
      <c r="AM1192" s="521"/>
      <c r="AN1192" s="521"/>
      <c r="AO1192" s="521"/>
      <c r="AP1192" s="521"/>
      <c r="AQ1192" s="521"/>
      <c r="AR1192" s="521"/>
      <c r="AS1192" s="521"/>
      <c r="AT1192" s="521"/>
      <c r="AU1192" s="521"/>
      <c r="AV1192" s="521"/>
      <c r="AW1192" s="521"/>
      <c r="AX1192" s="521"/>
      <c r="AY1192" s="521"/>
      <c r="AZ1192" s="521"/>
      <c r="BA1192" s="521"/>
      <c r="BB1192" s="521"/>
      <c r="BC1192" s="521"/>
      <c r="BD1192" s="521"/>
      <c r="BE1192" s="521"/>
      <c r="BF1192" s="521"/>
      <c r="BG1192" s="521"/>
      <c r="BH1192" s="521"/>
      <c r="BI1192" s="521"/>
      <c r="BJ1192" s="521"/>
      <c r="BK1192" s="521"/>
      <c r="BL1192" s="521"/>
      <c r="BM1192" s="521"/>
      <c r="BN1192" s="521"/>
      <c r="BO1192" s="521"/>
      <c r="BP1192" s="521"/>
      <c r="BQ1192" s="521"/>
      <c r="BR1192" s="521"/>
      <c r="BS1192" s="521"/>
      <c r="BT1192" s="521"/>
      <c r="BU1192" s="521"/>
      <c r="BV1192" s="521"/>
      <c r="BW1192" s="521"/>
      <c r="BX1192" s="521"/>
      <c r="BY1192" s="521"/>
      <c r="BZ1192" s="521"/>
      <c r="CA1192" s="521"/>
      <c r="CB1192" s="521"/>
      <c r="CC1192" s="521"/>
      <c r="CD1192" s="521"/>
      <c r="CE1192" s="521"/>
      <c r="CF1192" s="521"/>
      <c r="CG1192" s="521"/>
      <c r="CH1192" s="521"/>
      <c r="CI1192" s="521"/>
      <c r="CJ1192" s="521"/>
      <c r="CK1192" s="521"/>
      <c r="CL1192" s="521"/>
      <c r="CM1192" s="521"/>
      <c r="CN1192" s="521"/>
      <c r="CO1192" s="521"/>
      <c r="CP1192" s="521"/>
      <c r="CQ1192" s="521"/>
    </row>
    <row r="1193" spans="1:95" s="69" customFormat="1" ht="15" customHeight="1" outlineLevel="1" x14ac:dyDescent="0.2">
      <c r="A1193" s="11">
        <v>241</v>
      </c>
      <c r="B1193" s="294"/>
      <c r="C1193" s="289"/>
      <c r="D1193" s="259"/>
      <c r="E1193" s="259"/>
      <c r="F1193" s="880" t="str">
        <f>'2. CAD NCCF'!F1193:L1193</f>
        <v>State municipal GS</v>
      </c>
      <c r="G1193" s="881"/>
      <c r="H1193" s="881"/>
      <c r="I1193" s="881"/>
      <c r="J1193" s="881"/>
      <c r="K1193" s="881"/>
      <c r="L1193" s="882"/>
      <c r="M1193" s="400">
        <f t="shared" si="414"/>
        <v>0</v>
      </c>
      <c r="N1193" s="411">
        <f t="shared" si="419"/>
        <v>0</v>
      </c>
      <c r="O1193" s="1374"/>
      <c r="P1193" s="1673"/>
      <c r="Q1193" s="1673"/>
      <c r="R1193" s="1673"/>
      <c r="S1193" s="1673"/>
      <c r="T1193" s="1673"/>
      <c r="U1193" s="1673"/>
      <c r="V1193" s="1673"/>
      <c r="W1193" s="1673"/>
      <c r="X1193" s="1673"/>
      <c r="Y1193" s="1673"/>
      <c r="Z1193" s="1673"/>
      <c r="AA1193" s="1673"/>
      <c r="AB1193" s="1373"/>
      <c r="AC1193" s="400">
        <f t="shared" si="415"/>
        <v>0</v>
      </c>
      <c r="AD1193" s="1743"/>
      <c r="AE1193" s="1083"/>
      <c r="AF1193" s="855"/>
      <c r="AG1193" s="528"/>
      <c r="AH1193" s="521"/>
      <c r="AI1193" s="521"/>
      <c r="AJ1193" s="521"/>
      <c r="AK1193" s="521"/>
      <c r="AL1193" s="521"/>
      <c r="AM1193" s="521"/>
      <c r="AN1193" s="521"/>
      <c r="AO1193" s="521"/>
      <c r="AP1193" s="521"/>
      <c r="AQ1193" s="521"/>
      <c r="AR1193" s="521"/>
      <c r="AS1193" s="521"/>
      <c r="AT1193" s="521"/>
      <c r="AU1193" s="521"/>
      <c r="AV1193" s="521"/>
      <c r="AW1193" s="521"/>
      <c r="AX1193" s="521"/>
      <c r="AY1193" s="521"/>
      <c r="AZ1193" s="521"/>
      <c r="BA1193" s="521"/>
      <c r="BB1193" s="521"/>
      <c r="BC1193" s="521"/>
      <c r="BD1193" s="521"/>
      <c r="BE1193" s="521"/>
      <c r="BF1193" s="521"/>
      <c r="BG1193" s="521"/>
      <c r="BH1193" s="521"/>
      <c r="BI1193" s="521"/>
      <c r="BJ1193" s="521"/>
      <c r="BK1193" s="521"/>
      <c r="BL1193" s="521"/>
      <c r="BM1193" s="521"/>
      <c r="BN1193" s="521"/>
      <c r="BO1193" s="521"/>
      <c r="BP1193" s="521"/>
      <c r="BQ1193" s="521"/>
      <c r="BR1193" s="521"/>
      <c r="BS1193" s="521"/>
      <c r="BT1193" s="521"/>
      <c r="BU1193" s="521"/>
      <c r="BV1193" s="521"/>
      <c r="BW1193" s="521"/>
      <c r="BX1193" s="521"/>
      <c r="BY1193" s="521"/>
      <c r="BZ1193" s="521"/>
      <c r="CA1193" s="521"/>
      <c r="CB1193" s="521"/>
      <c r="CC1193" s="521"/>
      <c r="CD1193" s="521"/>
      <c r="CE1193" s="521"/>
      <c r="CF1193" s="521"/>
      <c r="CG1193" s="521"/>
      <c r="CH1193" s="521"/>
      <c r="CI1193" s="521"/>
      <c r="CJ1193" s="521"/>
      <c r="CK1193" s="521"/>
      <c r="CL1193" s="521"/>
      <c r="CM1193" s="521"/>
      <c r="CN1193" s="521"/>
      <c r="CO1193" s="521"/>
      <c r="CP1193" s="521"/>
      <c r="CQ1193" s="521"/>
    </row>
    <row r="1194" spans="1:95" s="69" customFormat="1" ht="15" customHeight="1" outlineLevel="1" x14ac:dyDescent="0.2">
      <c r="A1194" s="11">
        <v>242</v>
      </c>
      <c r="B1194" s="294"/>
      <c r="C1194" s="289"/>
      <c r="D1194" s="257"/>
      <c r="E1194" s="257"/>
      <c r="F1194" s="880" t="str">
        <f>'2. CAD NCCF'!F1194:L1194</f>
        <v>Supranational and multilateral development bank GS</v>
      </c>
      <c r="G1194" s="881"/>
      <c r="H1194" s="881"/>
      <c r="I1194" s="881"/>
      <c r="J1194" s="881"/>
      <c r="K1194" s="881"/>
      <c r="L1194" s="882"/>
      <c r="M1194" s="400">
        <f t="shared" si="414"/>
        <v>0</v>
      </c>
      <c r="N1194" s="411">
        <f t="shared" si="419"/>
        <v>0</v>
      </c>
      <c r="O1194" s="1374"/>
      <c r="P1194" s="1673"/>
      <c r="Q1194" s="1673"/>
      <c r="R1194" s="1673"/>
      <c r="S1194" s="1673"/>
      <c r="T1194" s="1673"/>
      <c r="U1194" s="1673"/>
      <c r="V1194" s="1673"/>
      <c r="W1194" s="1673"/>
      <c r="X1194" s="1673"/>
      <c r="Y1194" s="1673"/>
      <c r="Z1194" s="1673"/>
      <c r="AA1194" s="1673"/>
      <c r="AB1194" s="1373"/>
      <c r="AC1194" s="400">
        <f t="shared" si="415"/>
        <v>0</v>
      </c>
      <c r="AD1194" s="1743"/>
      <c r="AE1194" s="1083"/>
      <c r="AF1194" s="855"/>
      <c r="AG1194" s="528"/>
      <c r="AH1194" s="521"/>
      <c r="AI1194" s="521"/>
      <c r="AJ1194" s="521"/>
      <c r="AK1194" s="521"/>
      <c r="AL1194" s="521"/>
      <c r="AM1194" s="521"/>
      <c r="AN1194" s="521"/>
      <c r="AO1194" s="521"/>
      <c r="AP1194" s="521"/>
      <c r="AQ1194" s="521"/>
      <c r="AR1194" s="521"/>
      <c r="AS1194" s="521"/>
      <c r="AT1194" s="521"/>
      <c r="AU1194" s="521"/>
      <c r="AV1194" s="521"/>
      <c r="AW1194" s="521"/>
      <c r="AX1194" s="521"/>
      <c r="AY1194" s="521"/>
      <c r="AZ1194" s="521"/>
      <c r="BA1194" s="521"/>
      <c r="BB1194" s="521"/>
      <c r="BC1194" s="521"/>
      <c r="BD1194" s="521"/>
      <c r="BE1194" s="521"/>
      <c r="BF1194" s="521"/>
      <c r="BG1194" s="521"/>
      <c r="BH1194" s="521"/>
      <c r="BI1194" s="521"/>
      <c r="BJ1194" s="521"/>
      <c r="BK1194" s="521"/>
      <c r="BL1194" s="521"/>
      <c r="BM1194" s="521"/>
      <c r="BN1194" s="521"/>
      <c r="BO1194" s="521"/>
      <c r="BP1194" s="521"/>
      <c r="BQ1194" s="521"/>
      <c r="BR1194" s="521"/>
      <c r="BS1194" s="521"/>
      <c r="BT1194" s="521"/>
      <c r="BU1194" s="521"/>
      <c r="BV1194" s="521"/>
      <c r="BW1194" s="521"/>
      <c r="BX1194" s="521"/>
      <c r="BY1194" s="521"/>
      <c r="BZ1194" s="521"/>
      <c r="CA1194" s="521"/>
      <c r="CB1194" s="521"/>
      <c r="CC1194" s="521"/>
      <c r="CD1194" s="521"/>
      <c r="CE1194" s="521"/>
      <c r="CF1194" s="521"/>
      <c r="CG1194" s="521"/>
      <c r="CH1194" s="521"/>
      <c r="CI1194" s="521"/>
      <c r="CJ1194" s="521"/>
      <c r="CK1194" s="521"/>
      <c r="CL1194" s="521"/>
      <c r="CM1194" s="521"/>
      <c r="CN1194" s="521"/>
      <c r="CO1194" s="521"/>
      <c r="CP1194" s="521"/>
      <c r="CQ1194" s="521"/>
    </row>
    <row r="1195" spans="1:95" s="69" customFormat="1" ht="15.75" customHeight="1" outlineLevel="1" x14ac:dyDescent="0.2">
      <c r="A1195" s="11">
        <v>243</v>
      </c>
      <c r="B1195" s="294"/>
      <c r="C1195" s="289"/>
      <c r="D1195" s="259"/>
      <c r="E1195" s="877" t="str">
        <f>'2. CAD NCCF'!E1195:L1195</f>
        <v>Low or not rated GS</v>
      </c>
      <c r="F1195" s="878"/>
      <c r="G1195" s="878"/>
      <c r="H1195" s="878"/>
      <c r="I1195" s="878"/>
      <c r="J1195" s="878"/>
      <c r="K1195" s="878"/>
      <c r="L1195" s="879"/>
      <c r="M1195" s="399">
        <f>SUBTOTAL(9,M1196:M1199)</f>
        <v>0</v>
      </c>
      <c r="N1195" s="402">
        <f t="shared" ref="N1195" si="420">SUBTOTAL(9,N1196:N1199)</f>
        <v>0</v>
      </c>
      <c r="O1195" s="1374"/>
      <c r="P1195" s="1673"/>
      <c r="Q1195" s="1673"/>
      <c r="R1195" s="1673"/>
      <c r="S1195" s="1673"/>
      <c r="T1195" s="1673"/>
      <c r="U1195" s="1673"/>
      <c r="V1195" s="1673"/>
      <c r="W1195" s="1673"/>
      <c r="X1195" s="1673"/>
      <c r="Y1195" s="1673"/>
      <c r="Z1195" s="1673"/>
      <c r="AA1195" s="1673"/>
      <c r="AB1195" s="1373"/>
      <c r="AC1195" s="399">
        <f t="shared" ref="AC1195" si="421">SUBTOTAL(9,AC1196:AC1199)</f>
        <v>0</v>
      </c>
      <c r="AD1195" s="1743"/>
      <c r="AE1195" s="1083"/>
      <c r="AF1195" s="855"/>
      <c r="AG1195" s="528"/>
      <c r="AH1195" s="521"/>
      <c r="AI1195" s="521"/>
      <c r="AJ1195" s="521"/>
      <c r="AK1195" s="521"/>
      <c r="AL1195" s="521"/>
      <c r="AM1195" s="521"/>
      <c r="AN1195" s="521"/>
      <c r="AO1195" s="521"/>
      <c r="AP1195" s="521"/>
      <c r="AQ1195" s="521"/>
      <c r="AR1195" s="521"/>
      <c r="AS1195" s="521"/>
      <c r="AT1195" s="521"/>
      <c r="AU1195" s="521"/>
      <c r="AV1195" s="521"/>
      <c r="AW1195" s="521"/>
      <c r="AX1195" s="521"/>
      <c r="AY1195" s="521"/>
      <c r="AZ1195" s="521"/>
      <c r="BA1195" s="521"/>
      <c r="BB1195" s="521"/>
      <c r="BC1195" s="521"/>
      <c r="BD1195" s="521"/>
      <c r="BE1195" s="521"/>
      <c r="BF1195" s="521"/>
      <c r="BG1195" s="521"/>
      <c r="BH1195" s="521"/>
      <c r="BI1195" s="521"/>
      <c r="BJ1195" s="521"/>
      <c r="BK1195" s="521"/>
      <c r="BL1195" s="521"/>
      <c r="BM1195" s="521"/>
      <c r="BN1195" s="521"/>
      <c r="BO1195" s="521"/>
      <c r="BP1195" s="521"/>
      <c r="BQ1195" s="521"/>
      <c r="BR1195" s="521"/>
      <c r="BS1195" s="521"/>
      <c r="BT1195" s="521"/>
      <c r="BU1195" s="521"/>
      <c r="BV1195" s="521"/>
      <c r="BW1195" s="521"/>
      <c r="BX1195" s="521"/>
      <c r="BY1195" s="521"/>
      <c r="BZ1195" s="521"/>
      <c r="CA1195" s="521"/>
      <c r="CB1195" s="521"/>
      <c r="CC1195" s="521"/>
      <c r="CD1195" s="521"/>
      <c r="CE1195" s="521"/>
      <c r="CF1195" s="521"/>
      <c r="CG1195" s="521"/>
      <c r="CH1195" s="521"/>
      <c r="CI1195" s="521"/>
      <c r="CJ1195" s="521"/>
      <c r="CK1195" s="521"/>
      <c r="CL1195" s="521"/>
      <c r="CM1195" s="521"/>
      <c r="CN1195" s="521"/>
      <c r="CO1195" s="521"/>
      <c r="CP1195" s="521"/>
      <c r="CQ1195" s="521"/>
    </row>
    <row r="1196" spans="1:95" s="69" customFormat="1" ht="15" customHeight="1" outlineLevel="1" x14ac:dyDescent="0.2">
      <c r="A1196" s="11">
        <v>244</v>
      </c>
      <c r="B1196" s="294"/>
      <c r="C1196" s="289"/>
      <c r="D1196" s="311"/>
      <c r="E1196" s="311"/>
      <c r="F1196" s="880" t="str">
        <f>'2. CAD NCCF'!F1196:L1196</f>
        <v xml:space="preserve">Sovereigh &amp; central bank GS </v>
      </c>
      <c r="G1196" s="881"/>
      <c r="H1196" s="881"/>
      <c r="I1196" s="881"/>
      <c r="J1196" s="881"/>
      <c r="K1196" s="881"/>
      <c r="L1196" s="882"/>
      <c r="M1196" s="400">
        <f t="shared" si="414"/>
        <v>0</v>
      </c>
      <c r="N1196" s="411">
        <f>M1196</f>
        <v>0</v>
      </c>
      <c r="O1196" s="1374"/>
      <c r="P1196" s="1673"/>
      <c r="Q1196" s="1673"/>
      <c r="R1196" s="1673"/>
      <c r="S1196" s="1673"/>
      <c r="T1196" s="1673"/>
      <c r="U1196" s="1673"/>
      <c r="V1196" s="1673"/>
      <c r="W1196" s="1673"/>
      <c r="X1196" s="1673"/>
      <c r="Y1196" s="1673"/>
      <c r="Z1196" s="1673"/>
      <c r="AA1196" s="1673"/>
      <c r="AB1196" s="1373"/>
      <c r="AC1196" s="400">
        <f t="shared" si="415"/>
        <v>0</v>
      </c>
      <c r="AD1196" s="1743"/>
      <c r="AE1196" s="1083"/>
      <c r="AF1196" s="855"/>
      <c r="AG1196" s="528"/>
      <c r="AH1196" s="521"/>
      <c r="AI1196" s="521"/>
      <c r="AJ1196" s="521"/>
      <c r="AK1196" s="521"/>
      <c r="AL1196" s="521"/>
      <c r="AM1196" s="521"/>
      <c r="AN1196" s="521"/>
      <c r="AO1196" s="521"/>
      <c r="AP1196" s="521"/>
      <c r="AQ1196" s="521"/>
      <c r="AR1196" s="521"/>
      <c r="AS1196" s="521"/>
      <c r="AT1196" s="521"/>
      <c r="AU1196" s="521"/>
      <c r="AV1196" s="521"/>
      <c r="AW1196" s="521"/>
      <c r="AX1196" s="521"/>
      <c r="AY1196" s="521"/>
      <c r="AZ1196" s="521"/>
      <c r="BA1196" s="521"/>
      <c r="BB1196" s="521"/>
      <c r="BC1196" s="521"/>
      <c r="BD1196" s="521"/>
      <c r="BE1196" s="521"/>
      <c r="BF1196" s="521"/>
      <c r="BG1196" s="521"/>
      <c r="BH1196" s="521"/>
      <c r="BI1196" s="521"/>
      <c r="BJ1196" s="521"/>
      <c r="BK1196" s="521"/>
      <c r="BL1196" s="521"/>
      <c r="BM1196" s="521"/>
      <c r="BN1196" s="521"/>
      <c r="BO1196" s="521"/>
      <c r="BP1196" s="521"/>
      <c r="BQ1196" s="521"/>
      <c r="BR1196" s="521"/>
      <c r="BS1196" s="521"/>
      <c r="BT1196" s="521"/>
      <c r="BU1196" s="521"/>
      <c r="BV1196" s="521"/>
      <c r="BW1196" s="521"/>
      <c r="BX1196" s="521"/>
      <c r="BY1196" s="521"/>
      <c r="BZ1196" s="521"/>
      <c r="CA1196" s="521"/>
      <c r="CB1196" s="521"/>
      <c r="CC1196" s="521"/>
      <c r="CD1196" s="521"/>
      <c r="CE1196" s="521"/>
      <c r="CF1196" s="521"/>
      <c r="CG1196" s="521"/>
      <c r="CH1196" s="521"/>
      <c r="CI1196" s="521"/>
      <c r="CJ1196" s="521"/>
      <c r="CK1196" s="521"/>
      <c r="CL1196" s="521"/>
      <c r="CM1196" s="521"/>
      <c r="CN1196" s="521"/>
      <c r="CO1196" s="521"/>
      <c r="CP1196" s="521"/>
      <c r="CQ1196" s="521"/>
    </row>
    <row r="1197" spans="1:95" s="69" customFormat="1" ht="15" customHeight="1" outlineLevel="1" x14ac:dyDescent="0.2">
      <c r="A1197" s="11">
        <v>245</v>
      </c>
      <c r="B1197" s="294"/>
      <c r="C1197" s="289"/>
      <c r="D1197" s="260"/>
      <c r="E1197" s="260"/>
      <c r="F1197" s="880" t="str">
        <f>'2. CAD NCCF'!F1197:L1197</f>
        <v>State, provincial &amp; agency GS</v>
      </c>
      <c r="G1197" s="881"/>
      <c r="H1197" s="881"/>
      <c r="I1197" s="881"/>
      <c r="J1197" s="881"/>
      <c r="K1197" s="881"/>
      <c r="L1197" s="882"/>
      <c r="M1197" s="400">
        <f t="shared" si="414"/>
        <v>0</v>
      </c>
      <c r="N1197" s="411">
        <f t="shared" ref="N1197:N1199" si="422">M1197</f>
        <v>0</v>
      </c>
      <c r="O1197" s="1374"/>
      <c r="P1197" s="1673"/>
      <c r="Q1197" s="1673"/>
      <c r="R1197" s="1673"/>
      <c r="S1197" s="1673"/>
      <c r="T1197" s="1673"/>
      <c r="U1197" s="1673"/>
      <c r="V1197" s="1673"/>
      <c r="W1197" s="1673"/>
      <c r="X1197" s="1673"/>
      <c r="Y1197" s="1673"/>
      <c r="Z1197" s="1673"/>
      <c r="AA1197" s="1673"/>
      <c r="AB1197" s="1373"/>
      <c r="AC1197" s="400">
        <f t="shared" si="415"/>
        <v>0</v>
      </c>
      <c r="AD1197" s="1743"/>
      <c r="AE1197" s="1083"/>
      <c r="AF1197" s="855"/>
      <c r="AG1197" s="528"/>
      <c r="AH1197" s="521"/>
      <c r="AI1197" s="521"/>
      <c r="AJ1197" s="521"/>
      <c r="AK1197" s="521"/>
      <c r="AL1197" s="521"/>
      <c r="AM1197" s="521"/>
      <c r="AN1197" s="521"/>
      <c r="AO1197" s="521"/>
      <c r="AP1197" s="521"/>
      <c r="AQ1197" s="521"/>
      <c r="AR1197" s="521"/>
      <c r="AS1197" s="521"/>
      <c r="AT1197" s="521"/>
      <c r="AU1197" s="521"/>
      <c r="AV1197" s="521"/>
      <c r="AW1197" s="521"/>
      <c r="AX1197" s="521"/>
      <c r="AY1197" s="521"/>
      <c r="AZ1197" s="521"/>
      <c r="BA1197" s="521"/>
      <c r="BB1197" s="521"/>
      <c r="BC1197" s="521"/>
      <c r="BD1197" s="521"/>
      <c r="BE1197" s="521"/>
      <c r="BF1197" s="521"/>
      <c r="BG1197" s="521"/>
      <c r="BH1197" s="521"/>
      <c r="BI1197" s="521"/>
      <c r="BJ1197" s="521"/>
      <c r="BK1197" s="521"/>
      <c r="BL1197" s="521"/>
      <c r="BM1197" s="521"/>
      <c r="BN1197" s="521"/>
      <c r="BO1197" s="521"/>
      <c r="BP1197" s="521"/>
      <c r="BQ1197" s="521"/>
      <c r="BR1197" s="521"/>
      <c r="BS1197" s="521"/>
      <c r="BT1197" s="521"/>
      <c r="BU1197" s="521"/>
      <c r="BV1197" s="521"/>
      <c r="BW1197" s="521"/>
      <c r="BX1197" s="521"/>
      <c r="BY1197" s="521"/>
      <c r="BZ1197" s="521"/>
      <c r="CA1197" s="521"/>
      <c r="CB1197" s="521"/>
      <c r="CC1197" s="521"/>
      <c r="CD1197" s="521"/>
      <c r="CE1197" s="521"/>
      <c r="CF1197" s="521"/>
      <c r="CG1197" s="521"/>
      <c r="CH1197" s="521"/>
      <c r="CI1197" s="521"/>
      <c r="CJ1197" s="521"/>
      <c r="CK1197" s="521"/>
      <c r="CL1197" s="521"/>
      <c r="CM1197" s="521"/>
      <c r="CN1197" s="521"/>
      <c r="CO1197" s="521"/>
      <c r="CP1197" s="521"/>
      <c r="CQ1197" s="521"/>
    </row>
    <row r="1198" spans="1:95" s="69" customFormat="1" ht="15" customHeight="1" outlineLevel="1" x14ac:dyDescent="0.2">
      <c r="A1198" s="11">
        <v>246</v>
      </c>
      <c r="B1198" s="294"/>
      <c r="C1198" s="289"/>
      <c r="D1198" s="260"/>
      <c r="E1198" s="260"/>
      <c r="F1198" s="880" t="str">
        <f>'2. CAD NCCF'!F1198:L1198</f>
        <v>State municipal GS</v>
      </c>
      <c r="G1198" s="881"/>
      <c r="H1198" s="881"/>
      <c r="I1198" s="881"/>
      <c r="J1198" s="881"/>
      <c r="K1198" s="881"/>
      <c r="L1198" s="882"/>
      <c r="M1198" s="400">
        <f t="shared" si="414"/>
        <v>0</v>
      </c>
      <c r="N1198" s="411">
        <f t="shared" si="422"/>
        <v>0</v>
      </c>
      <c r="O1198" s="1374"/>
      <c r="P1198" s="1673"/>
      <c r="Q1198" s="1673"/>
      <c r="R1198" s="1673"/>
      <c r="S1198" s="1673"/>
      <c r="T1198" s="1673"/>
      <c r="U1198" s="1673"/>
      <c r="V1198" s="1673"/>
      <c r="W1198" s="1673"/>
      <c r="X1198" s="1673"/>
      <c r="Y1198" s="1673"/>
      <c r="Z1198" s="1673"/>
      <c r="AA1198" s="1673"/>
      <c r="AB1198" s="1373"/>
      <c r="AC1198" s="400">
        <f t="shared" si="415"/>
        <v>0</v>
      </c>
      <c r="AD1198" s="1743"/>
      <c r="AE1198" s="1083"/>
      <c r="AF1198" s="855"/>
      <c r="AG1198" s="528"/>
      <c r="AH1198" s="521"/>
      <c r="AI1198" s="521"/>
      <c r="AJ1198" s="521"/>
      <c r="AK1198" s="521"/>
      <c r="AL1198" s="521"/>
      <c r="AM1198" s="521"/>
      <c r="AN1198" s="521"/>
      <c r="AO1198" s="521"/>
      <c r="AP1198" s="521"/>
      <c r="AQ1198" s="521"/>
      <c r="AR1198" s="521"/>
      <c r="AS1198" s="521"/>
      <c r="AT1198" s="521"/>
      <c r="AU1198" s="521"/>
      <c r="AV1198" s="521"/>
      <c r="AW1198" s="521"/>
      <c r="AX1198" s="521"/>
      <c r="AY1198" s="521"/>
      <c r="AZ1198" s="521"/>
      <c r="BA1198" s="521"/>
      <c r="BB1198" s="521"/>
      <c r="BC1198" s="521"/>
      <c r="BD1198" s="521"/>
      <c r="BE1198" s="521"/>
      <c r="BF1198" s="521"/>
      <c r="BG1198" s="521"/>
      <c r="BH1198" s="521"/>
      <c r="BI1198" s="521"/>
      <c r="BJ1198" s="521"/>
      <c r="BK1198" s="521"/>
      <c r="BL1198" s="521"/>
      <c r="BM1198" s="521"/>
      <c r="BN1198" s="521"/>
      <c r="BO1198" s="521"/>
      <c r="BP1198" s="521"/>
      <c r="BQ1198" s="521"/>
      <c r="BR1198" s="521"/>
      <c r="BS1198" s="521"/>
      <c r="BT1198" s="521"/>
      <c r="BU1198" s="521"/>
      <c r="BV1198" s="521"/>
      <c r="BW1198" s="521"/>
      <c r="BX1198" s="521"/>
      <c r="BY1198" s="521"/>
      <c r="BZ1198" s="521"/>
      <c r="CA1198" s="521"/>
      <c r="CB1198" s="521"/>
      <c r="CC1198" s="521"/>
      <c r="CD1198" s="521"/>
      <c r="CE1198" s="521"/>
      <c r="CF1198" s="521"/>
      <c r="CG1198" s="521"/>
      <c r="CH1198" s="521"/>
      <c r="CI1198" s="521"/>
      <c r="CJ1198" s="521"/>
      <c r="CK1198" s="521"/>
      <c r="CL1198" s="521"/>
      <c r="CM1198" s="521"/>
      <c r="CN1198" s="521"/>
      <c r="CO1198" s="521"/>
      <c r="CP1198" s="521"/>
      <c r="CQ1198" s="521"/>
    </row>
    <row r="1199" spans="1:95" s="69" customFormat="1" ht="15" customHeight="1" outlineLevel="1" x14ac:dyDescent="0.2">
      <c r="A1199" s="11">
        <v>247</v>
      </c>
      <c r="B1199" s="294"/>
      <c r="C1199" s="289"/>
      <c r="D1199" s="292"/>
      <c r="E1199" s="292"/>
      <c r="F1199" s="880" t="str">
        <f>'2. CAD NCCF'!F1199:L1199</f>
        <v>Supranational and multilateral development bank GS</v>
      </c>
      <c r="G1199" s="881"/>
      <c r="H1199" s="881"/>
      <c r="I1199" s="881"/>
      <c r="J1199" s="881"/>
      <c r="K1199" s="881"/>
      <c r="L1199" s="882"/>
      <c r="M1199" s="400">
        <f t="shared" si="414"/>
        <v>0</v>
      </c>
      <c r="N1199" s="411">
        <f t="shared" si="422"/>
        <v>0</v>
      </c>
      <c r="O1199" s="1375"/>
      <c r="P1199" s="1376"/>
      <c r="Q1199" s="1376"/>
      <c r="R1199" s="1376"/>
      <c r="S1199" s="1376"/>
      <c r="T1199" s="1376"/>
      <c r="U1199" s="1376"/>
      <c r="V1199" s="1376"/>
      <c r="W1199" s="1376"/>
      <c r="X1199" s="1376"/>
      <c r="Y1199" s="1376"/>
      <c r="Z1199" s="1376"/>
      <c r="AA1199" s="1376"/>
      <c r="AB1199" s="1376"/>
      <c r="AC1199" s="400">
        <f t="shared" si="415"/>
        <v>0</v>
      </c>
      <c r="AD1199" s="1744"/>
      <c r="AE1199" s="858"/>
      <c r="AF1199" s="858"/>
      <c r="AG1199" s="528"/>
      <c r="AH1199" s="521"/>
      <c r="AI1199" s="521"/>
      <c r="AJ1199" s="521"/>
      <c r="AK1199" s="521"/>
      <c r="AL1199" s="521"/>
      <c r="AM1199" s="521"/>
      <c r="AN1199" s="521"/>
      <c r="AO1199" s="521"/>
      <c r="AP1199" s="521"/>
      <c r="AQ1199" s="521"/>
      <c r="AR1199" s="521"/>
      <c r="AS1199" s="521"/>
      <c r="AT1199" s="521"/>
      <c r="AU1199" s="521"/>
      <c r="AV1199" s="521"/>
      <c r="AW1199" s="521"/>
      <c r="AX1199" s="521"/>
      <c r="AY1199" s="521"/>
      <c r="AZ1199" s="521"/>
      <c r="BA1199" s="521"/>
      <c r="BB1199" s="521"/>
      <c r="BC1199" s="521"/>
      <c r="BD1199" s="521"/>
      <c r="BE1199" s="521"/>
      <c r="BF1199" s="521"/>
      <c r="BG1199" s="521"/>
      <c r="BH1199" s="521"/>
      <c r="BI1199" s="521"/>
      <c r="BJ1199" s="521"/>
      <c r="BK1199" s="521"/>
      <c r="BL1199" s="521"/>
      <c r="BM1199" s="521"/>
      <c r="BN1199" s="521"/>
      <c r="BO1199" s="521"/>
      <c r="BP1199" s="521"/>
      <c r="BQ1199" s="521"/>
      <c r="BR1199" s="521"/>
      <c r="BS1199" s="521"/>
      <c r="BT1199" s="521"/>
      <c r="BU1199" s="521"/>
      <c r="BV1199" s="521"/>
      <c r="BW1199" s="521"/>
      <c r="BX1199" s="521"/>
      <c r="BY1199" s="521"/>
      <c r="BZ1199" s="521"/>
      <c r="CA1199" s="521"/>
      <c r="CB1199" s="521"/>
      <c r="CC1199" s="521"/>
      <c r="CD1199" s="521"/>
      <c r="CE1199" s="521"/>
      <c r="CF1199" s="521"/>
      <c r="CG1199" s="521"/>
      <c r="CH1199" s="521"/>
      <c r="CI1199" s="521"/>
      <c r="CJ1199" s="521"/>
      <c r="CK1199" s="521"/>
      <c r="CL1199" s="521"/>
      <c r="CM1199" s="521"/>
      <c r="CN1199" s="521"/>
      <c r="CO1199" s="521"/>
      <c r="CP1199" s="521"/>
      <c r="CQ1199" s="521"/>
    </row>
    <row r="1200" spans="1:95" s="69" customFormat="1" ht="15" customHeight="1" outlineLevel="1" x14ac:dyDescent="0.2">
      <c r="A1200" s="11">
        <v>129</v>
      </c>
      <c r="B1200" s="294"/>
      <c r="C1200" s="292"/>
      <c r="D1200" s="868" t="str">
        <f>'2. CAD NCCF'!D1200:AF1200</f>
        <v>Mortgage backed securities (MBS)</v>
      </c>
      <c r="E1200" s="869"/>
      <c r="F1200" s="869"/>
      <c r="G1200" s="869"/>
      <c r="H1200" s="869"/>
      <c r="I1200" s="869"/>
      <c r="J1200" s="869"/>
      <c r="K1200" s="869"/>
      <c r="L1200" s="869"/>
      <c r="M1200" s="869"/>
      <c r="N1200" s="869"/>
      <c r="O1200" s="869"/>
      <c r="P1200" s="869"/>
      <c r="Q1200" s="869"/>
      <c r="R1200" s="869"/>
      <c r="S1200" s="869"/>
      <c r="T1200" s="869"/>
      <c r="U1200" s="869"/>
      <c r="V1200" s="869"/>
      <c r="W1200" s="869"/>
      <c r="X1200" s="869"/>
      <c r="Y1200" s="869"/>
      <c r="Z1200" s="869"/>
      <c r="AA1200" s="869"/>
      <c r="AB1200" s="869"/>
      <c r="AC1200" s="869"/>
      <c r="AD1200" s="869"/>
      <c r="AE1200" s="869"/>
      <c r="AF1200" s="869"/>
      <c r="AG1200" s="528"/>
      <c r="AH1200" s="521"/>
      <c r="AI1200" s="521"/>
      <c r="AJ1200" s="521"/>
      <c r="AK1200" s="521"/>
      <c r="AL1200" s="521"/>
      <c r="AM1200" s="521"/>
      <c r="AN1200" s="521"/>
      <c r="AO1200" s="521"/>
      <c r="AP1200" s="521"/>
      <c r="AQ1200" s="521"/>
      <c r="AR1200" s="521"/>
      <c r="AS1200" s="521"/>
      <c r="AT1200" s="521"/>
      <c r="AU1200" s="521"/>
      <c r="AV1200" s="521"/>
      <c r="AW1200" s="521"/>
      <c r="AX1200" s="521"/>
      <c r="AY1200" s="521"/>
      <c r="AZ1200" s="521"/>
      <c r="BA1200" s="521"/>
      <c r="BB1200" s="521"/>
      <c r="BC1200" s="521"/>
      <c r="BD1200" s="521"/>
      <c r="BE1200" s="521"/>
      <c r="BF1200" s="521"/>
      <c r="BG1200" s="521"/>
      <c r="BH1200" s="521"/>
      <c r="BI1200" s="521"/>
      <c r="BJ1200" s="521"/>
      <c r="BK1200" s="521"/>
      <c r="BL1200" s="521"/>
      <c r="BM1200" s="521"/>
      <c r="BN1200" s="521"/>
      <c r="BO1200" s="521"/>
      <c r="BP1200" s="521"/>
      <c r="BQ1200" s="521"/>
      <c r="BR1200" s="521"/>
      <c r="BS1200" s="521"/>
      <c r="BT1200" s="521"/>
      <c r="BU1200" s="521"/>
      <c r="BV1200" s="521"/>
      <c r="BW1200" s="521"/>
      <c r="BX1200" s="521"/>
      <c r="BY1200" s="521"/>
      <c r="BZ1200" s="521"/>
      <c r="CA1200" s="521"/>
      <c r="CB1200" s="521"/>
      <c r="CC1200" s="521"/>
      <c r="CD1200" s="521"/>
      <c r="CE1200" s="521"/>
      <c r="CF1200" s="521"/>
      <c r="CG1200" s="521"/>
      <c r="CH1200" s="521"/>
      <c r="CI1200" s="521"/>
      <c r="CJ1200" s="521"/>
      <c r="CK1200" s="521"/>
      <c r="CL1200" s="521"/>
      <c r="CM1200" s="521"/>
      <c r="CN1200" s="521"/>
      <c r="CO1200" s="521"/>
      <c r="CP1200" s="521"/>
      <c r="CQ1200" s="521"/>
    </row>
    <row r="1201" spans="1:95" s="69" customFormat="1" ht="15" customHeight="1" outlineLevel="1" x14ac:dyDescent="0.2">
      <c r="A1201" s="11">
        <v>130</v>
      </c>
      <c r="B1201" s="294"/>
      <c r="C1201" s="292"/>
      <c r="D1201" s="292"/>
      <c r="E1201" s="933" t="str">
        <f>'2. CAD NCCF'!E1201:L1201</f>
        <v>Agency MBS</v>
      </c>
      <c r="F1201" s="934"/>
      <c r="G1201" s="934"/>
      <c r="H1201" s="934"/>
      <c r="I1201" s="934"/>
      <c r="J1201" s="934"/>
      <c r="K1201" s="934"/>
      <c r="L1201" s="935"/>
      <c r="M1201" s="399">
        <f>SUBTOTAL(9,M1202:M1204)</f>
        <v>0</v>
      </c>
      <c r="N1201" s="402">
        <f t="shared" ref="N1201" si="423">SUBTOTAL(9,N1202:N1204)</f>
        <v>0</v>
      </c>
      <c r="O1201" s="1207"/>
      <c r="P1201" s="1373"/>
      <c r="Q1201" s="1373"/>
      <c r="R1201" s="1373"/>
      <c r="S1201" s="1373"/>
      <c r="T1201" s="1373"/>
      <c r="U1201" s="1373"/>
      <c r="V1201" s="1373"/>
      <c r="W1201" s="1373"/>
      <c r="X1201" s="1373"/>
      <c r="Y1201" s="1373"/>
      <c r="Z1201" s="1373"/>
      <c r="AA1201" s="1373"/>
      <c r="AB1201" s="1373"/>
      <c r="AC1201" s="399">
        <f t="shared" ref="AC1201" si="424">SUBTOTAL(9,AC1202:AC1204)</f>
        <v>0</v>
      </c>
      <c r="AD1201" s="1786"/>
      <c r="AE1201" s="852"/>
      <c r="AF1201" s="852"/>
      <c r="AG1201" s="528"/>
      <c r="AH1201" s="521"/>
      <c r="AI1201" s="521"/>
      <c r="AJ1201" s="521"/>
      <c r="AK1201" s="521"/>
      <c r="AL1201" s="521"/>
      <c r="AM1201" s="521"/>
      <c r="AN1201" s="521"/>
      <c r="AO1201" s="521"/>
      <c r="AP1201" s="521"/>
      <c r="AQ1201" s="521"/>
      <c r="AR1201" s="521"/>
      <c r="AS1201" s="521"/>
      <c r="AT1201" s="521"/>
      <c r="AU1201" s="521"/>
      <c r="AV1201" s="521"/>
      <c r="AW1201" s="521"/>
      <c r="AX1201" s="521"/>
      <c r="AY1201" s="521"/>
      <c r="AZ1201" s="521"/>
      <c r="BA1201" s="521"/>
      <c r="BB1201" s="521"/>
      <c r="BC1201" s="521"/>
      <c r="BD1201" s="521"/>
      <c r="BE1201" s="521"/>
      <c r="BF1201" s="521"/>
      <c r="BG1201" s="521"/>
      <c r="BH1201" s="521"/>
      <c r="BI1201" s="521"/>
      <c r="BJ1201" s="521"/>
      <c r="BK1201" s="521"/>
      <c r="BL1201" s="521"/>
      <c r="BM1201" s="521"/>
      <c r="BN1201" s="521"/>
      <c r="BO1201" s="521"/>
      <c r="BP1201" s="521"/>
      <c r="BQ1201" s="521"/>
      <c r="BR1201" s="521"/>
      <c r="BS1201" s="521"/>
      <c r="BT1201" s="521"/>
      <c r="BU1201" s="521"/>
      <c r="BV1201" s="521"/>
      <c r="BW1201" s="521"/>
      <c r="BX1201" s="521"/>
      <c r="BY1201" s="521"/>
      <c r="BZ1201" s="521"/>
      <c r="CA1201" s="521"/>
      <c r="CB1201" s="521"/>
      <c r="CC1201" s="521"/>
      <c r="CD1201" s="521"/>
      <c r="CE1201" s="521"/>
      <c r="CF1201" s="521"/>
      <c r="CG1201" s="521"/>
      <c r="CH1201" s="521"/>
      <c r="CI1201" s="521"/>
      <c r="CJ1201" s="521"/>
      <c r="CK1201" s="521"/>
      <c r="CL1201" s="521"/>
      <c r="CM1201" s="521"/>
      <c r="CN1201" s="521"/>
      <c r="CO1201" s="521"/>
      <c r="CP1201" s="521"/>
      <c r="CQ1201" s="521"/>
    </row>
    <row r="1202" spans="1:95" s="69" customFormat="1" ht="15" customHeight="1" outlineLevel="1" x14ac:dyDescent="0.2">
      <c r="A1202" s="11">
        <v>131</v>
      </c>
      <c r="B1202" s="294"/>
      <c r="C1202" s="292"/>
      <c r="D1202" s="292"/>
      <c r="E1202" s="293"/>
      <c r="F1202" s="880" t="str">
        <f>'2. CAD NCCF'!F1202:L1202</f>
        <v>Agency MBS, high rated</v>
      </c>
      <c r="G1202" s="881"/>
      <c r="H1202" s="881"/>
      <c r="I1202" s="881"/>
      <c r="J1202" s="881"/>
      <c r="K1202" s="881"/>
      <c r="L1202" s="882"/>
      <c r="M1202" s="400">
        <f t="shared" ref="M1202:M1204" si="425">M426</f>
        <v>0</v>
      </c>
      <c r="N1202" s="411">
        <f t="shared" ref="N1202:N1212" si="426">M1202</f>
        <v>0</v>
      </c>
      <c r="O1202" s="1374"/>
      <c r="P1202" s="1673"/>
      <c r="Q1202" s="1673"/>
      <c r="R1202" s="1673"/>
      <c r="S1202" s="1673"/>
      <c r="T1202" s="1673"/>
      <c r="U1202" s="1673"/>
      <c r="V1202" s="1673"/>
      <c r="W1202" s="1673"/>
      <c r="X1202" s="1673"/>
      <c r="Y1202" s="1673"/>
      <c r="Z1202" s="1673"/>
      <c r="AA1202" s="1673"/>
      <c r="AB1202" s="1373"/>
      <c r="AC1202" s="400">
        <f t="shared" ref="AC1202:AC1204" si="427">M1202-SUM(N1202:AB1202)</f>
        <v>0</v>
      </c>
      <c r="AD1202" s="1743"/>
      <c r="AE1202" s="1083"/>
      <c r="AF1202" s="855"/>
      <c r="AG1202" s="528"/>
      <c r="AH1202" s="521"/>
      <c r="AI1202" s="521"/>
      <c r="AJ1202" s="521"/>
      <c r="AK1202" s="521"/>
      <c r="AL1202" s="521"/>
      <c r="AM1202" s="521"/>
      <c r="AN1202" s="521"/>
      <c r="AO1202" s="521"/>
      <c r="AP1202" s="521"/>
      <c r="AQ1202" s="521"/>
      <c r="AR1202" s="521"/>
      <c r="AS1202" s="521"/>
      <c r="AT1202" s="521"/>
      <c r="AU1202" s="521"/>
      <c r="AV1202" s="521"/>
      <c r="AW1202" s="521"/>
      <c r="AX1202" s="521"/>
      <c r="AY1202" s="521"/>
      <c r="AZ1202" s="521"/>
      <c r="BA1202" s="521"/>
      <c r="BB1202" s="521"/>
      <c r="BC1202" s="521"/>
      <c r="BD1202" s="521"/>
      <c r="BE1202" s="521"/>
      <c r="BF1202" s="521"/>
      <c r="BG1202" s="521"/>
      <c r="BH1202" s="521"/>
      <c r="BI1202" s="521"/>
      <c r="BJ1202" s="521"/>
      <c r="BK1202" s="521"/>
      <c r="BL1202" s="521"/>
      <c r="BM1202" s="521"/>
      <c r="BN1202" s="521"/>
      <c r="BO1202" s="521"/>
      <c r="BP1202" s="521"/>
      <c r="BQ1202" s="521"/>
      <c r="BR1202" s="521"/>
      <c r="BS1202" s="521"/>
      <c r="BT1202" s="521"/>
      <c r="BU1202" s="521"/>
      <c r="BV1202" s="521"/>
      <c r="BW1202" s="521"/>
      <c r="BX1202" s="521"/>
      <c r="BY1202" s="521"/>
      <c r="BZ1202" s="521"/>
      <c r="CA1202" s="521"/>
      <c r="CB1202" s="521"/>
      <c r="CC1202" s="521"/>
      <c r="CD1202" s="521"/>
      <c r="CE1202" s="521"/>
      <c r="CF1202" s="521"/>
      <c r="CG1202" s="521"/>
      <c r="CH1202" s="521"/>
      <c r="CI1202" s="521"/>
      <c r="CJ1202" s="521"/>
      <c r="CK1202" s="521"/>
      <c r="CL1202" s="521"/>
      <c r="CM1202" s="521"/>
      <c r="CN1202" s="521"/>
      <c r="CO1202" s="521"/>
      <c r="CP1202" s="521"/>
      <c r="CQ1202" s="521"/>
    </row>
    <row r="1203" spans="1:95" s="69" customFormat="1" ht="15" customHeight="1" outlineLevel="1" x14ac:dyDescent="0.2">
      <c r="A1203" s="11">
        <v>132</v>
      </c>
      <c r="B1203" s="294"/>
      <c r="C1203" s="292"/>
      <c r="D1203" s="292"/>
      <c r="E1203" s="293"/>
      <c r="F1203" s="880" t="str">
        <f>'2. CAD NCCF'!F1203:L1203</f>
        <v>Agency MBS, medium rated</v>
      </c>
      <c r="G1203" s="881"/>
      <c r="H1203" s="881"/>
      <c r="I1203" s="881"/>
      <c r="J1203" s="881"/>
      <c r="K1203" s="881"/>
      <c r="L1203" s="882"/>
      <c r="M1203" s="400">
        <f t="shared" si="425"/>
        <v>0</v>
      </c>
      <c r="N1203" s="411">
        <f t="shared" si="426"/>
        <v>0</v>
      </c>
      <c r="O1203" s="1374"/>
      <c r="P1203" s="1673"/>
      <c r="Q1203" s="1673"/>
      <c r="R1203" s="1673"/>
      <c r="S1203" s="1673"/>
      <c r="T1203" s="1673"/>
      <c r="U1203" s="1673"/>
      <c r="V1203" s="1673"/>
      <c r="W1203" s="1673"/>
      <c r="X1203" s="1673"/>
      <c r="Y1203" s="1673"/>
      <c r="Z1203" s="1673"/>
      <c r="AA1203" s="1673"/>
      <c r="AB1203" s="1373"/>
      <c r="AC1203" s="400">
        <f t="shared" si="427"/>
        <v>0</v>
      </c>
      <c r="AD1203" s="1743"/>
      <c r="AE1203" s="1083"/>
      <c r="AF1203" s="855"/>
      <c r="AG1203" s="528"/>
      <c r="AH1203" s="521"/>
      <c r="AI1203" s="521"/>
      <c r="AJ1203" s="521"/>
      <c r="AK1203" s="521"/>
      <c r="AL1203" s="521"/>
      <c r="AM1203" s="521"/>
      <c r="AN1203" s="521"/>
      <c r="AO1203" s="521"/>
      <c r="AP1203" s="521"/>
      <c r="AQ1203" s="521"/>
      <c r="AR1203" s="521"/>
      <c r="AS1203" s="521"/>
      <c r="AT1203" s="521"/>
      <c r="AU1203" s="521"/>
      <c r="AV1203" s="521"/>
      <c r="AW1203" s="521"/>
      <c r="AX1203" s="521"/>
      <c r="AY1203" s="521"/>
      <c r="AZ1203" s="521"/>
      <c r="BA1203" s="521"/>
      <c r="BB1203" s="521"/>
      <c r="BC1203" s="521"/>
      <c r="BD1203" s="521"/>
      <c r="BE1203" s="521"/>
      <c r="BF1203" s="521"/>
      <c r="BG1203" s="521"/>
      <c r="BH1203" s="521"/>
      <c r="BI1203" s="521"/>
      <c r="BJ1203" s="521"/>
      <c r="BK1203" s="521"/>
      <c r="BL1203" s="521"/>
      <c r="BM1203" s="521"/>
      <c r="BN1203" s="521"/>
      <c r="BO1203" s="521"/>
      <c r="BP1203" s="521"/>
      <c r="BQ1203" s="521"/>
      <c r="BR1203" s="521"/>
      <c r="BS1203" s="521"/>
      <c r="BT1203" s="521"/>
      <c r="BU1203" s="521"/>
      <c r="BV1203" s="521"/>
      <c r="BW1203" s="521"/>
      <c r="BX1203" s="521"/>
      <c r="BY1203" s="521"/>
      <c r="BZ1203" s="521"/>
      <c r="CA1203" s="521"/>
      <c r="CB1203" s="521"/>
      <c r="CC1203" s="521"/>
      <c r="CD1203" s="521"/>
      <c r="CE1203" s="521"/>
      <c r="CF1203" s="521"/>
      <c r="CG1203" s="521"/>
      <c r="CH1203" s="521"/>
      <c r="CI1203" s="521"/>
      <c r="CJ1203" s="521"/>
      <c r="CK1203" s="521"/>
      <c r="CL1203" s="521"/>
      <c r="CM1203" s="521"/>
      <c r="CN1203" s="521"/>
      <c r="CO1203" s="521"/>
      <c r="CP1203" s="521"/>
      <c r="CQ1203" s="521"/>
    </row>
    <row r="1204" spans="1:95" s="69" customFormat="1" ht="15" customHeight="1" outlineLevel="1" x14ac:dyDescent="0.2">
      <c r="A1204" s="11">
        <v>133</v>
      </c>
      <c r="B1204" s="294"/>
      <c r="C1204" s="292"/>
      <c r="D1204" s="292"/>
      <c r="E1204" s="293"/>
      <c r="F1204" s="880" t="str">
        <f>'2. CAD NCCF'!F1204:L1204</f>
        <v>Agency MBS, low or not rated</v>
      </c>
      <c r="G1204" s="881"/>
      <c r="H1204" s="881"/>
      <c r="I1204" s="881"/>
      <c r="J1204" s="881"/>
      <c r="K1204" s="881"/>
      <c r="L1204" s="882"/>
      <c r="M1204" s="400">
        <f t="shared" si="425"/>
        <v>0</v>
      </c>
      <c r="N1204" s="411">
        <f t="shared" si="426"/>
        <v>0</v>
      </c>
      <c r="O1204" s="1374"/>
      <c r="P1204" s="1673"/>
      <c r="Q1204" s="1673"/>
      <c r="R1204" s="1673"/>
      <c r="S1204" s="1673"/>
      <c r="T1204" s="1673"/>
      <c r="U1204" s="1673"/>
      <c r="V1204" s="1673"/>
      <c r="W1204" s="1673"/>
      <c r="X1204" s="1673"/>
      <c r="Y1204" s="1673"/>
      <c r="Z1204" s="1673"/>
      <c r="AA1204" s="1673"/>
      <c r="AB1204" s="1373"/>
      <c r="AC1204" s="400">
        <f t="shared" si="427"/>
        <v>0</v>
      </c>
      <c r="AD1204" s="1743"/>
      <c r="AE1204" s="1083"/>
      <c r="AF1204" s="855"/>
      <c r="AG1204" s="528"/>
      <c r="AH1204" s="521"/>
      <c r="AI1204" s="521"/>
      <c r="AJ1204" s="521"/>
      <c r="AK1204" s="521"/>
      <c r="AL1204" s="521"/>
      <c r="AM1204" s="521"/>
      <c r="AN1204" s="521"/>
      <c r="AO1204" s="521"/>
      <c r="AP1204" s="521"/>
      <c r="AQ1204" s="521"/>
      <c r="AR1204" s="521"/>
      <c r="AS1204" s="521"/>
      <c r="AT1204" s="521"/>
      <c r="AU1204" s="521"/>
      <c r="AV1204" s="521"/>
      <c r="AW1204" s="521"/>
      <c r="AX1204" s="521"/>
      <c r="AY1204" s="521"/>
      <c r="AZ1204" s="521"/>
      <c r="BA1204" s="521"/>
      <c r="BB1204" s="521"/>
      <c r="BC1204" s="521"/>
      <c r="BD1204" s="521"/>
      <c r="BE1204" s="521"/>
      <c r="BF1204" s="521"/>
      <c r="BG1204" s="521"/>
      <c r="BH1204" s="521"/>
      <c r="BI1204" s="521"/>
      <c r="BJ1204" s="521"/>
      <c r="BK1204" s="521"/>
      <c r="BL1204" s="521"/>
      <c r="BM1204" s="521"/>
      <c r="BN1204" s="521"/>
      <c r="BO1204" s="521"/>
      <c r="BP1204" s="521"/>
      <c r="BQ1204" s="521"/>
      <c r="BR1204" s="521"/>
      <c r="BS1204" s="521"/>
      <c r="BT1204" s="521"/>
      <c r="BU1204" s="521"/>
      <c r="BV1204" s="521"/>
      <c r="BW1204" s="521"/>
      <c r="BX1204" s="521"/>
      <c r="BY1204" s="521"/>
      <c r="BZ1204" s="521"/>
      <c r="CA1204" s="521"/>
      <c r="CB1204" s="521"/>
      <c r="CC1204" s="521"/>
      <c r="CD1204" s="521"/>
      <c r="CE1204" s="521"/>
      <c r="CF1204" s="521"/>
      <c r="CG1204" s="521"/>
      <c r="CH1204" s="521"/>
      <c r="CI1204" s="521"/>
      <c r="CJ1204" s="521"/>
      <c r="CK1204" s="521"/>
      <c r="CL1204" s="521"/>
      <c r="CM1204" s="521"/>
      <c r="CN1204" s="521"/>
      <c r="CO1204" s="521"/>
      <c r="CP1204" s="521"/>
      <c r="CQ1204" s="521"/>
    </row>
    <row r="1205" spans="1:95" s="69" customFormat="1" ht="15" customHeight="1" outlineLevel="1" x14ac:dyDescent="0.2">
      <c r="A1205" s="11">
        <v>134</v>
      </c>
      <c r="B1205" s="294"/>
      <c r="C1205" s="292"/>
      <c r="D1205" s="292"/>
      <c r="E1205" s="877" t="str">
        <f>'2. CAD NCCF'!E1205:L1205</f>
        <v>Non-agency commercial MBS (CMBS)</v>
      </c>
      <c r="F1205" s="878"/>
      <c r="G1205" s="878"/>
      <c r="H1205" s="878"/>
      <c r="I1205" s="878"/>
      <c r="J1205" s="878"/>
      <c r="K1205" s="878"/>
      <c r="L1205" s="879"/>
      <c r="M1205" s="399">
        <f>SUBTOTAL(9,M1206:M1208)</f>
        <v>0</v>
      </c>
      <c r="N1205" s="402">
        <f t="shared" ref="N1205" si="428">SUBTOTAL(9,N1206:N1208)</f>
        <v>0</v>
      </c>
      <c r="O1205" s="1374"/>
      <c r="P1205" s="1673"/>
      <c r="Q1205" s="1673"/>
      <c r="R1205" s="1673"/>
      <c r="S1205" s="1673"/>
      <c r="T1205" s="1673"/>
      <c r="U1205" s="1673"/>
      <c r="V1205" s="1673"/>
      <c r="W1205" s="1673"/>
      <c r="X1205" s="1673"/>
      <c r="Y1205" s="1673"/>
      <c r="Z1205" s="1673"/>
      <c r="AA1205" s="1673"/>
      <c r="AB1205" s="1373"/>
      <c r="AC1205" s="399">
        <f t="shared" ref="AC1205" si="429">SUBTOTAL(9,AC1206:AC1208)</f>
        <v>0</v>
      </c>
      <c r="AD1205" s="1743"/>
      <c r="AE1205" s="1083"/>
      <c r="AF1205" s="855"/>
      <c r="AG1205" s="528"/>
      <c r="AH1205" s="521"/>
      <c r="AI1205" s="521"/>
      <c r="AJ1205" s="521"/>
      <c r="AK1205" s="521"/>
      <c r="AL1205" s="521"/>
      <c r="AM1205" s="521"/>
      <c r="AN1205" s="521"/>
      <c r="AO1205" s="521"/>
      <c r="AP1205" s="521"/>
      <c r="AQ1205" s="521"/>
      <c r="AR1205" s="521"/>
      <c r="AS1205" s="521"/>
      <c r="AT1205" s="521"/>
      <c r="AU1205" s="521"/>
      <c r="AV1205" s="521"/>
      <c r="AW1205" s="521"/>
      <c r="AX1205" s="521"/>
      <c r="AY1205" s="521"/>
      <c r="AZ1205" s="521"/>
      <c r="BA1205" s="521"/>
      <c r="BB1205" s="521"/>
      <c r="BC1205" s="521"/>
      <c r="BD1205" s="521"/>
      <c r="BE1205" s="521"/>
      <c r="BF1205" s="521"/>
      <c r="BG1205" s="521"/>
      <c r="BH1205" s="521"/>
      <c r="BI1205" s="521"/>
      <c r="BJ1205" s="521"/>
      <c r="BK1205" s="521"/>
      <c r="BL1205" s="521"/>
      <c r="BM1205" s="521"/>
      <c r="BN1205" s="521"/>
      <c r="BO1205" s="521"/>
      <c r="BP1205" s="521"/>
      <c r="BQ1205" s="521"/>
      <c r="BR1205" s="521"/>
      <c r="BS1205" s="521"/>
      <c r="BT1205" s="521"/>
      <c r="BU1205" s="521"/>
      <c r="BV1205" s="521"/>
      <c r="BW1205" s="521"/>
      <c r="BX1205" s="521"/>
      <c r="BY1205" s="521"/>
      <c r="BZ1205" s="521"/>
      <c r="CA1205" s="521"/>
      <c r="CB1205" s="521"/>
      <c r="CC1205" s="521"/>
      <c r="CD1205" s="521"/>
      <c r="CE1205" s="521"/>
      <c r="CF1205" s="521"/>
      <c r="CG1205" s="521"/>
      <c r="CH1205" s="521"/>
      <c r="CI1205" s="521"/>
      <c r="CJ1205" s="521"/>
      <c r="CK1205" s="521"/>
      <c r="CL1205" s="521"/>
      <c r="CM1205" s="521"/>
      <c r="CN1205" s="521"/>
      <c r="CO1205" s="521"/>
      <c r="CP1205" s="521"/>
      <c r="CQ1205" s="521"/>
    </row>
    <row r="1206" spans="1:95" s="69" customFormat="1" ht="15" customHeight="1" outlineLevel="1" x14ac:dyDescent="0.2">
      <c r="A1206" s="11">
        <v>135</v>
      </c>
      <c r="B1206" s="294"/>
      <c r="C1206" s="292"/>
      <c r="D1206" s="292"/>
      <c r="E1206" s="293"/>
      <c r="F1206" s="880" t="str">
        <f>'2. CAD NCCF'!F1206:L1206</f>
        <v>Non-agency CMBS, high rated</v>
      </c>
      <c r="G1206" s="881"/>
      <c r="H1206" s="881"/>
      <c r="I1206" s="881"/>
      <c r="J1206" s="881"/>
      <c r="K1206" s="881"/>
      <c r="L1206" s="882"/>
      <c r="M1206" s="400">
        <f t="shared" ref="M1206:M1208" si="430">M430</f>
        <v>0</v>
      </c>
      <c r="N1206" s="411">
        <f t="shared" si="426"/>
        <v>0</v>
      </c>
      <c r="O1206" s="1374"/>
      <c r="P1206" s="1673"/>
      <c r="Q1206" s="1673"/>
      <c r="R1206" s="1673"/>
      <c r="S1206" s="1673"/>
      <c r="T1206" s="1673"/>
      <c r="U1206" s="1673"/>
      <c r="V1206" s="1673"/>
      <c r="W1206" s="1673"/>
      <c r="X1206" s="1673"/>
      <c r="Y1206" s="1673"/>
      <c r="Z1206" s="1673"/>
      <c r="AA1206" s="1673"/>
      <c r="AB1206" s="1373"/>
      <c r="AC1206" s="400">
        <f t="shared" ref="AC1206:AC1208" si="431">M1206-SUM(N1206:AB1206)</f>
        <v>0</v>
      </c>
      <c r="AD1206" s="1743"/>
      <c r="AE1206" s="1083"/>
      <c r="AF1206" s="855"/>
      <c r="AG1206" s="528"/>
      <c r="AH1206" s="521"/>
      <c r="AI1206" s="521"/>
      <c r="AJ1206" s="521"/>
      <c r="AK1206" s="521"/>
      <c r="AL1206" s="521"/>
      <c r="AM1206" s="521"/>
      <c r="AN1206" s="521"/>
      <c r="AO1206" s="521"/>
      <c r="AP1206" s="521"/>
      <c r="AQ1206" s="521"/>
      <c r="AR1206" s="521"/>
      <c r="AS1206" s="521"/>
      <c r="AT1206" s="521"/>
      <c r="AU1206" s="521"/>
      <c r="AV1206" s="521"/>
      <c r="AW1206" s="521"/>
      <c r="AX1206" s="521"/>
      <c r="AY1206" s="521"/>
      <c r="AZ1206" s="521"/>
      <c r="BA1206" s="521"/>
      <c r="BB1206" s="521"/>
      <c r="BC1206" s="521"/>
      <c r="BD1206" s="521"/>
      <c r="BE1206" s="521"/>
      <c r="BF1206" s="521"/>
      <c r="BG1206" s="521"/>
      <c r="BH1206" s="521"/>
      <c r="BI1206" s="521"/>
      <c r="BJ1206" s="521"/>
      <c r="BK1206" s="521"/>
      <c r="BL1206" s="521"/>
      <c r="BM1206" s="521"/>
      <c r="BN1206" s="521"/>
      <c r="BO1206" s="521"/>
      <c r="BP1206" s="521"/>
      <c r="BQ1206" s="521"/>
      <c r="BR1206" s="521"/>
      <c r="BS1206" s="521"/>
      <c r="BT1206" s="521"/>
      <c r="BU1206" s="521"/>
      <c r="BV1206" s="521"/>
      <c r="BW1206" s="521"/>
      <c r="BX1206" s="521"/>
      <c r="BY1206" s="521"/>
      <c r="BZ1206" s="521"/>
      <c r="CA1206" s="521"/>
      <c r="CB1206" s="521"/>
      <c r="CC1206" s="521"/>
      <c r="CD1206" s="521"/>
      <c r="CE1206" s="521"/>
      <c r="CF1206" s="521"/>
      <c r="CG1206" s="521"/>
      <c r="CH1206" s="521"/>
      <c r="CI1206" s="521"/>
      <c r="CJ1206" s="521"/>
      <c r="CK1206" s="521"/>
      <c r="CL1206" s="521"/>
      <c r="CM1206" s="521"/>
      <c r="CN1206" s="521"/>
      <c r="CO1206" s="521"/>
      <c r="CP1206" s="521"/>
      <c r="CQ1206" s="521"/>
    </row>
    <row r="1207" spans="1:95" s="69" customFormat="1" ht="15" customHeight="1" outlineLevel="1" x14ac:dyDescent="0.2">
      <c r="A1207" s="11">
        <v>136</v>
      </c>
      <c r="B1207" s="294"/>
      <c r="C1207" s="292"/>
      <c r="D1207" s="292"/>
      <c r="E1207" s="293"/>
      <c r="F1207" s="880" t="str">
        <f>'2. CAD NCCF'!F1207:L1207</f>
        <v>Non-agency CMBS, medium rated</v>
      </c>
      <c r="G1207" s="881"/>
      <c r="H1207" s="881"/>
      <c r="I1207" s="881"/>
      <c r="J1207" s="881"/>
      <c r="K1207" s="881"/>
      <c r="L1207" s="882"/>
      <c r="M1207" s="400">
        <f t="shared" si="430"/>
        <v>0</v>
      </c>
      <c r="N1207" s="411">
        <f t="shared" si="426"/>
        <v>0</v>
      </c>
      <c r="O1207" s="1374"/>
      <c r="P1207" s="1673"/>
      <c r="Q1207" s="1673"/>
      <c r="R1207" s="1673"/>
      <c r="S1207" s="1673"/>
      <c r="T1207" s="1673"/>
      <c r="U1207" s="1673"/>
      <c r="V1207" s="1673"/>
      <c r="W1207" s="1673"/>
      <c r="X1207" s="1673"/>
      <c r="Y1207" s="1673"/>
      <c r="Z1207" s="1673"/>
      <c r="AA1207" s="1673"/>
      <c r="AB1207" s="1373"/>
      <c r="AC1207" s="400">
        <f t="shared" si="431"/>
        <v>0</v>
      </c>
      <c r="AD1207" s="1743"/>
      <c r="AE1207" s="1083"/>
      <c r="AF1207" s="855"/>
      <c r="AG1207" s="528"/>
      <c r="AH1207" s="521"/>
      <c r="AI1207" s="521"/>
      <c r="AJ1207" s="521"/>
      <c r="AK1207" s="521"/>
      <c r="AL1207" s="521"/>
      <c r="AM1207" s="521"/>
      <c r="AN1207" s="521"/>
      <c r="AO1207" s="521"/>
      <c r="AP1207" s="521"/>
      <c r="AQ1207" s="521"/>
      <c r="AR1207" s="521"/>
      <c r="AS1207" s="521"/>
      <c r="AT1207" s="521"/>
      <c r="AU1207" s="521"/>
      <c r="AV1207" s="521"/>
      <c r="AW1207" s="521"/>
      <c r="AX1207" s="521"/>
      <c r="AY1207" s="521"/>
      <c r="AZ1207" s="521"/>
      <c r="BA1207" s="521"/>
      <c r="BB1207" s="521"/>
      <c r="BC1207" s="521"/>
      <c r="BD1207" s="521"/>
      <c r="BE1207" s="521"/>
      <c r="BF1207" s="521"/>
      <c r="BG1207" s="521"/>
      <c r="BH1207" s="521"/>
      <c r="BI1207" s="521"/>
      <c r="BJ1207" s="521"/>
      <c r="BK1207" s="521"/>
      <c r="BL1207" s="521"/>
      <c r="BM1207" s="521"/>
      <c r="BN1207" s="521"/>
      <c r="BO1207" s="521"/>
      <c r="BP1207" s="521"/>
      <c r="BQ1207" s="521"/>
      <c r="BR1207" s="521"/>
      <c r="BS1207" s="521"/>
      <c r="BT1207" s="521"/>
      <c r="BU1207" s="521"/>
      <c r="BV1207" s="521"/>
      <c r="BW1207" s="521"/>
      <c r="BX1207" s="521"/>
      <c r="BY1207" s="521"/>
      <c r="BZ1207" s="521"/>
      <c r="CA1207" s="521"/>
      <c r="CB1207" s="521"/>
      <c r="CC1207" s="521"/>
      <c r="CD1207" s="521"/>
      <c r="CE1207" s="521"/>
      <c r="CF1207" s="521"/>
      <c r="CG1207" s="521"/>
      <c r="CH1207" s="521"/>
      <c r="CI1207" s="521"/>
      <c r="CJ1207" s="521"/>
      <c r="CK1207" s="521"/>
      <c r="CL1207" s="521"/>
      <c r="CM1207" s="521"/>
      <c r="CN1207" s="521"/>
      <c r="CO1207" s="521"/>
      <c r="CP1207" s="521"/>
      <c r="CQ1207" s="521"/>
    </row>
    <row r="1208" spans="1:95" s="69" customFormat="1" ht="15" customHeight="1" outlineLevel="1" x14ac:dyDescent="0.2">
      <c r="A1208" s="11">
        <v>137</v>
      </c>
      <c r="B1208" s="294"/>
      <c r="C1208" s="292"/>
      <c r="D1208" s="292"/>
      <c r="E1208" s="293"/>
      <c r="F1208" s="880" t="str">
        <f>'2. CAD NCCF'!F1208:L1208</f>
        <v>Non-agency CMBS, low or not rated</v>
      </c>
      <c r="G1208" s="881"/>
      <c r="H1208" s="881"/>
      <c r="I1208" s="881"/>
      <c r="J1208" s="881"/>
      <c r="K1208" s="881"/>
      <c r="L1208" s="882"/>
      <c r="M1208" s="400">
        <f t="shared" si="430"/>
        <v>0</v>
      </c>
      <c r="N1208" s="411">
        <f t="shared" si="426"/>
        <v>0</v>
      </c>
      <c r="O1208" s="1374"/>
      <c r="P1208" s="1673"/>
      <c r="Q1208" s="1673"/>
      <c r="R1208" s="1673"/>
      <c r="S1208" s="1673"/>
      <c r="T1208" s="1673"/>
      <c r="U1208" s="1673"/>
      <c r="V1208" s="1673"/>
      <c r="W1208" s="1673"/>
      <c r="X1208" s="1673"/>
      <c r="Y1208" s="1673"/>
      <c r="Z1208" s="1673"/>
      <c r="AA1208" s="1673"/>
      <c r="AB1208" s="1373"/>
      <c r="AC1208" s="400">
        <f t="shared" si="431"/>
        <v>0</v>
      </c>
      <c r="AD1208" s="1743"/>
      <c r="AE1208" s="1083"/>
      <c r="AF1208" s="855"/>
      <c r="AG1208" s="528"/>
      <c r="AH1208" s="521"/>
      <c r="AI1208" s="521"/>
      <c r="AJ1208" s="521"/>
      <c r="AK1208" s="521"/>
      <c r="AL1208" s="521"/>
      <c r="AM1208" s="521"/>
      <c r="AN1208" s="521"/>
      <c r="AO1208" s="521"/>
      <c r="AP1208" s="521"/>
      <c r="AQ1208" s="521"/>
      <c r="AR1208" s="521"/>
      <c r="AS1208" s="521"/>
      <c r="AT1208" s="521"/>
      <c r="AU1208" s="521"/>
      <c r="AV1208" s="521"/>
      <c r="AW1208" s="521"/>
      <c r="AX1208" s="521"/>
      <c r="AY1208" s="521"/>
      <c r="AZ1208" s="521"/>
      <c r="BA1208" s="521"/>
      <c r="BB1208" s="521"/>
      <c r="BC1208" s="521"/>
      <c r="BD1208" s="521"/>
      <c r="BE1208" s="521"/>
      <c r="BF1208" s="521"/>
      <c r="BG1208" s="521"/>
      <c r="BH1208" s="521"/>
      <c r="BI1208" s="521"/>
      <c r="BJ1208" s="521"/>
      <c r="BK1208" s="521"/>
      <c r="BL1208" s="521"/>
      <c r="BM1208" s="521"/>
      <c r="BN1208" s="521"/>
      <c r="BO1208" s="521"/>
      <c r="BP1208" s="521"/>
      <c r="BQ1208" s="521"/>
      <c r="BR1208" s="521"/>
      <c r="BS1208" s="521"/>
      <c r="BT1208" s="521"/>
      <c r="BU1208" s="521"/>
      <c r="BV1208" s="521"/>
      <c r="BW1208" s="521"/>
      <c r="BX1208" s="521"/>
      <c r="BY1208" s="521"/>
      <c r="BZ1208" s="521"/>
      <c r="CA1208" s="521"/>
      <c r="CB1208" s="521"/>
      <c r="CC1208" s="521"/>
      <c r="CD1208" s="521"/>
      <c r="CE1208" s="521"/>
      <c r="CF1208" s="521"/>
      <c r="CG1208" s="521"/>
      <c r="CH1208" s="521"/>
      <c r="CI1208" s="521"/>
      <c r="CJ1208" s="521"/>
      <c r="CK1208" s="521"/>
      <c r="CL1208" s="521"/>
      <c r="CM1208" s="521"/>
      <c r="CN1208" s="521"/>
      <c r="CO1208" s="521"/>
      <c r="CP1208" s="521"/>
      <c r="CQ1208" s="521"/>
    </row>
    <row r="1209" spans="1:95" s="69" customFormat="1" ht="15" customHeight="1" outlineLevel="1" x14ac:dyDescent="0.2">
      <c r="A1209" s="11">
        <v>138</v>
      </c>
      <c r="B1209" s="294"/>
      <c r="C1209" s="292"/>
      <c r="D1209" s="292"/>
      <c r="E1209" s="877" t="str">
        <f>'2. CAD NCCF'!E1209:L1209</f>
        <v>Non-agency residential MBS (RMBS)</v>
      </c>
      <c r="F1209" s="878"/>
      <c r="G1209" s="878"/>
      <c r="H1209" s="878"/>
      <c r="I1209" s="878"/>
      <c r="J1209" s="878"/>
      <c r="K1209" s="878"/>
      <c r="L1209" s="879"/>
      <c r="M1209" s="399">
        <f>SUBTOTAL(9,M1210:M1212)</f>
        <v>0</v>
      </c>
      <c r="N1209" s="402">
        <f t="shared" ref="N1209" si="432">SUBTOTAL(9,N1210:N1212)</f>
        <v>0</v>
      </c>
      <c r="O1209" s="1374"/>
      <c r="P1209" s="1673"/>
      <c r="Q1209" s="1673"/>
      <c r="R1209" s="1673"/>
      <c r="S1209" s="1673"/>
      <c r="T1209" s="1673"/>
      <c r="U1209" s="1673"/>
      <c r="V1209" s="1673"/>
      <c r="W1209" s="1673"/>
      <c r="X1209" s="1673"/>
      <c r="Y1209" s="1673"/>
      <c r="Z1209" s="1673"/>
      <c r="AA1209" s="1673"/>
      <c r="AB1209" s="1373"/>
      <c r="AC1209" s="399">
        <f t="shared" ref="AC1209" si="433">SUBTOTAL(9,AC1210:AC1212)</f>
        <v>0</v>
      </c>
      <c r="AD1209" s="1743"/>
      <c r="AE1209" s="1083"/>
      <c r="AF1209" s="855"/>
      <c r="AG1209" s="528"/>
      <c r="AH1209" s="521"/>
      <c r="AI1209" s="521"/>
      <c r="AJ1209" s="521"/>
      <c r="AK1209" s="521"/>
      <c r="AL1209" s="521"/>
      <c r="AM1209" s="521"/>
      <c r="AN1209" s="521"/>
      <c r="AO1209" s="521"/>
      <c r="AP1209" s="521"/>
      <c r="AQ1209" s="521"/>
      <c r="AR1209" s="521"/>
      <c r="AS1209" s="521"/>
      <c r="AT1209" s="521"/>
      <c r="AU1209" s="521"/>
      <c r="AV1209" s="521"/>
      <c r="AW1209" s="521"/>
      <c r="AX1209" s="521"/>
      <c r="AY1209" s="521"/>
      <c r="AZ1209" s="521"/>
      <c r="BA1209" s="521"/>
      <c r="BB1209" s="521"/>
      <c r="BC1209" s="521"/>
      <c r="BD1209" s="521"/>
      <c r="BE1209" s="521"/>
      <c r="BF1209" s="521"/>
      <c r="BG1209" s="521"/>
      <c r="BH1209" s="521"/>
      <c r="BI1209" s="521"/>
      <c r="BJ1209" s="521"/>
      <c r="BK1209" s="521"/>
      <c r="BL1209" s="521"/>
      <c r="BM1209" s="521"/>
      <c r="BN1209" s="521"/>
      <c r="BO1209" s="521"/>
      <c r="BP1209" s="521"/>
      <c r="BQ1209" s="521"/>
      <c r="BR1209" s="521"/>
      <c r="BS1209" s="521"/>
      <c r="BT1209" s="521"/>
      <c r="BU1209" s="521"/>
      <c r="BV1209" s="521"/>
      <c r="BW1209" s="521"/>
      <c r="BX1209" s="521"/>
      <c r="BY1209" s="521"/>
      <c r="BZ1209" s="521"/>
      <c r="CA1209" s="521"/>
      <c r="CB1209" s="521"/>
      <c r="CC1209" s="521"/>
      <c r="CD1209" s="521"/>
      <c r="CE1209" s="521"/>
      <c r="CF1209" s="521"/>
      <c r="CG1209" s="521"/>
      <c r="CH1209" s="521"/>
      <c r="CI1209" s="521"/>
      <c r="CJ1209" s="521"/>
      <c r="CK1209" s="521"/>
      <c r="CL1209" s="521"/>
      <c r="CM1209" s="521"/>
      <c r="CN1209" s="521"/>
      <c r="CO1209" s="521"/>
      <c r="CP1209" s="521"/>
      <c r="CQ1209" s="521"/>
    </row>
    <row r="1210" spans="1:95" s="69" customFormat="1" ht="15" customHeight="1" outlineLevel="1" x14ac:dyDescent="0.2">
      <c r="A1210" s="11">
        <v>139</v>
      </c>
      <c r="B1210" s="294"/>
      <c r="C1210" s="292"/>
      <c r="D1210" s="292"/>
      <c r="E1210" s="293"/>
      <c r="F1210" s="880" t="str">
        <f>'2. CAD NCCF'!F1210:L1210</f>
        <v>Non-agency RMBS, high rated</v>
      </c>
      <c r="G1210" s="881"/>
      <c r="H1210" s="881"/>
      <c r="I1210" s="881"/>
      <c r="J1210" s="881"/>
      <c r="K1210" s="881"/>
      <c r="L1210" s="882"/>
      <c r="M1210" s="400">
        <f t="shared" ref="M1210:M1212" si="434">M434</f>
        <v>0</v>
      </c>
      <c r="N1210" s="411">
        <f t="shared" si="426"/>
        <v>0</v>
      </c>
      <c r="O1210" s="1374"/>
      <c r="P1210" s="1673"/>
      <c r="Q1210" s="1673"/>
      <c r="R1210" s="1673"/>
      <c r="S1210" s="1673"/>
      <c r="T1210" s="1673"/>
      <c r="U1210" s="1673"/>
      <c r="V1210" s="1673"/>
      <c r="W1210" s="1673"/>
      <c r="X1210" s="1673"/>
      <c r="Y1210" s="1673"/>
      <c r="Z1210" s="1673"/>
      <c r="AA1210" s="1673"/>
      <c r="AB1210" s="1373"/>
      <c r="AC1210" s="400">
        <f t="shared" ref="AC1210:AC1212" si="435">M1210-SUM(N1210:AB1210)</f>
        <v>0</v>
      </c>
      <c r="AD1210" s="1743"/>
      <c r="AE1210" s="1083"/>
      <c r="AF1210" s="855"/>
      <c r="AG1210" s="528"/>
      <c r="AH1210" s="521"/>
      <c r="AI1210" s="521"/>
      <c r="AJ1210" s="521"/>
      <c r="AK1210" s="521"/>
      <c r="AL1210" s="521"/>
      <c r="AM1210" s="521"/>
      <c r="AN1210" s="521"/>
      <c r="AO1210" s="521"/>
      <c r="AP1210" s="521"/>
      <c r="AQ1210" s="521"/>
      <c r="AR1210" s="521"/>
      <c r="AS1210" s="521"/>
      <c r="AT1210" s="521"/>
      <c r="AU1210" s="521"/>
      <c r="AV1210" s="521"/>
      <c r="AW1210" s="521"/>
      <c r="AX1210" s="521"/>
      <c r="AY1210" s="521"/>
      <c r="AZ1210" s="521"/>
      <c r="BA1210" s="521"/>
      <c r="BB1210" s="521"/>
      <c r="BC1210" s="521"/>
      <c r="BD1210" s="521"/>
      <c r="BE1210" s="521"/>
      <c r="BF1210" s="521"/>
      <c r="BG1210" s="521"/>
      <c r="BH1210" s="521"/>
      <c r="BI1210" s="521"/>
      <c r="BJ1210" s="521"/>
      <c r="BK1210" s="521"/>
      <c r="BL1210" s="521"/>
      <c r="BM1210" s="521"/>
      <c r="BN1210" s="521"/>
      <c r="BO1210" s="521"/>
      <c r="BP1210" s="521"/>
      <c r="BQ1210" s="521"/>
      <c r="BR1210" s="521"/>
      <c r="BS1210" s="521"/>
      <c r="BT1210" s="521"/>
      <c r="BU1210" s="521"/>
      <c r="BV1210" s="521"/>
      <c r="BW1210" s="521"/>
      <c r="BX1210" s="521"/>
      <c r="BY1210" s="521"/>
      <c r="BZ1210" s="521"/>
      <c r="CA1210" s="521"/>
      <c r="CB1210" s="521"/>
      <c r="CC1210" s="521"/>
      <c r="CD1210" s="521"/>
      <c r="CE1210" s="521"/>
      <c r="CF1210" s="521"/>
      <c r="CG1210" s="521"/>
      <c r="CH1210" s="521"/>
      <c r="CI1210" s="521"/>
      <c r="CJ1210" s="521"/>
      <c r="CK1210" s="521"/>
      <c r="CL1210" s="521"/>
      <c r="CM1210" s="521"/>
      <c r="CN1210" s="521"/>
      <c r="CO1210" s="521"/>
      <c r="CP1210" s="521"/>
      <c r="CQ1210" s="521"/>
    </row>
    <row r="1211" spans="1:95" s="69" customFormat="1" ht="15" customHeight="1" outlineLevel="1" x14ac:dyDescent="0.2">
      <c r="A1211" s="11">
        <v>140</v>
      </c>
      <c r="B1211" s="294"/>
      <c r="C1211" s="292"/>
      <c r="D1211" s="292"/>
      <c r="E1211" s="293"/>
      <c r="F1211" s="880" t="str">
        <f>'2. CAD NCCF'!F1211:L1211</f>
        <v>Non-agency RMBS, medium rated</v>
      </c>
      <c r="G1211" s="881"/>
      <c r="H1211" s="881"/>
      <c r="I1211" s="881"/>
      <c r="J1211" s="881"/>
      <c r="K1211" s="881"/>
      <c r="L1211" s="882"/>
      <c r="M1211" s="400">
        <f t="shared" si="434"/>
        <v>0</v>
      </c>
      <c r="N1211" s="411">
        <f t="shared" si="426"/>
        <v>0</v>
      </c>
      <c r="O1211" s="1374"/>
      <c r="P1211" s="1673"/>
      <c r="Q1211" s="1673"/>
      <c r="R1211" s="1673"/>
      <c r="S1211" s="1673"/>
      <c r="T1211" s="1673"/>
      <c r="U1211" s="1673"/>
      <c r="V1211" s="1673"/>
      <c r="W1211" s="1673"/>
      <c r="X1211" s="1673"/>
      <c r="Y1211" s="1673"/>
      <c r="Z1211" s="1673"/>
      <c r="AA1211" s="1673"/>
      <c r="AB1211" s="1373"/>
      <c r="AC1211" s="400">
        <f t="shared" si="435"/>
        <v>0</v>
      </c>
      <c r="AD1211" s="1743"/>
      <c r="AE1211" s="1083"/>
      <c r="AF1211" s="855"/>
      <c r="AG1211" s="528"/>
      <c r="AH1211" s="521"/>
      <c r="AI1211" s="521"/>
      <c r="AJ1211" s="521"/>
      <c r="AK1211" s="521"/>
      <c r="AL1211" s="521"/>
      <c r="AM1211" s="521"/>
      <c r="AN1211" s="521"/>
      <c r="AO1211" s="521"/>
      <c r="AP1211" s="521"/>
      <c r="AQ1211" s="521"/>
      <c r="AR1211" s="521"/>
      <c r="AS1211" s="521"/>
      <c r="AT1211" s="521"/>
      <c r="AU1211" s="521"/>
      <c r="AV1211" s="521"/>
      <c r="AW1211" s="521"/>
      <c r="AX1211" s="521"/>
      <c r="AY1211" s="521"/>
      <c r="AZ1211" s="521"/>
      <c r="BA1211" s="521"/>
      <c r="BB1211" s="521"/>
      <c r="BC1211" s="521"/>
      <c r="BD1211" s="521"/>
      <c r="BE1211" s="521"/>
      <c r="BF1211" s="521"/>
      <c r="BG1211" s="521"/>
      <c r="BH1211" s="521"/>
      <c r="BI1211" s="521"/>
      <c r="BJ1211" s="521"/>
      <c r="BK1211" s="521"/>
      <c r="BL1211" s="521"/>
      <c r="BM1211" s="521"/>
      <c r="BN1211" s="521"/>
      <c r="BO1211" s="521"/>
      <c r="BP1211" s="521"/>
      <c r="BQ1211" s="521"/>
      <c r="BR1211" s="521"/>
      <c r="BS1211" s="521"/>
      <c r="BT1211" s="521"/>
      <c r="BU1211" s="521"/>
      <c r="BV1211" s="521"/>
      <c r="BW1211" s="521"/>
      <c r="BX1211" s="521"/>
      <c r="BY1211" s="521"/>
      <c r="BZ1211" s="521"/>
      <c r="CA1211" s="521"/>
      <c r="CB1211" s="521"/>
      <c r="CC1211" s="521"/>
      <c r="CD1211" s="521"/>
      <c r="CE1211" s="521"/>
      <c r="CF1211" s="521"/>
      <c r="CG1211" s="521"/>
      <c r="CH1211" s="521"/>
      <c r="CI1211" s="521"/>
      <c r="CJ1211" s="521"/>
      <c r="CK1211" s="521"/>
      <c r="CL1211" s="521"/>
      <c r="CM1211" s="521"/>
      <c r="CN1211" s="521"/>
      <c r="CO1211" s="521"/>
      <c r="CP1211" s="521"/>
      <c r="CQ1211" s="521"/>
    </row>
    <row r="1212" spans="1:95" s="69" customFormat="1" ht="15" customHeight="1" outlineLevel="1" x14ac:dyDescent="0.2">
      <c r="A1212" s="11">
        <v>141</v>
      </c>
      <c r="B1212" s="294"/>
      <c r="C1212" s="292"/>
      <c r="D1212" s="292"/>
      <c r="E1212" s="293"/>
      <c r="F1212" s="880" t="str">
        <f>'2. CAD NCCF'!F1212:L1212</f>
        <v>Non-agency RMBS, low or not rated</v>
      </c>
      <c r="G1212" s="881"/>
      <c r="H1212" s="881"/>
      <c r="I1212" s="881"/>
      <c r="J1212" s="881"/>
      <c r="K1212" s="881"/>
      <c r="L1212" s="882"/>
      <c r="M1212" s="400">
        <f t="shared" si="434"/>
        <v>0</v>
      </c>
      <c r="N1212" s="411">
        <f t="shared" si="426"/>
        <v>0</v>
      </c>
      <c r="O1212" s="1375"/>
      <c r="P1212" s="1376"/>
      <c r="Q1212" s="1376"/>
      <c r="R1212" s="1376"/>
      <c r="S1212" s="1376"/>
      <c r="T1212" s="1376"/>
      <c r="U1212" s="1376"/>
      <c r="V1212" s="1376"/>
      <c r="W1212" s="1376"/>
      <c r="X1212" s="1376"/>
      <c r="Y1212" s="1376"/>
      <c r="Z1212" s="1376"/>
      <c r="AA1212" s="1376"/>
      <c r="AB1212" s="1376"/>
      <c r="AC1212" s="400">
        <f t="shared" si="435"/>
        <v>0</v>
      </c>
      <c r="AD1212" s="1744"/>
      <c r="AE1212" s="858"/>
      <c r="AF1212" s="858"/>
      <c r="AG1212" s="528"/>
      <c r="AH1212" s="521"/>
      <c r="AI1212" s="521"/>
      <c r="AJ1212" s="521"/>
      <c r="AK1212" s="521"/>
      <c r="AL1212" s="521"/>
      <c r="AM1212" s="521"/>
      <c r="AN1212" s="521"/>
      <c r="AO1212" s="521"/>
      <c r="AP1212" s="521"/>
      <c r="AQ1212" s="521"/>
      <c r="AR1212" s="521"/>
      <c r="AS1212" s="521"/>
      <c r="AT1212" s="521"/>
      <c r="AU1212" s="521"/>
      <c r="AV1212" s="521"/>
      <c r="AW1212" s="521"/>
      <c r="AX1212" s="521"/>
      <c r="AY1212" s="521"/>
      <c r="AZ1212" s="521"/>
      <c r="BA1212" s="521"/>
      <c r="BB1212" s="521"/>
      <c r="BC1212" s="521"/>
      <c r="BD1212" s="521"/>
      <c r="BE1212" s="521"/>
      <c r="BF1212" s="521"/>
      <c r="BG1212" s="521"/>
      <c r="BH1212" s="521"/>
      <c r="BI1212" s="521"/>
      <c r="BJ1212" s="521"/>
      <c r="BK1212" s="521"/>
      <c r="BL1212" s="521"/>
      <c r="BM1212" s="521"/>
      <c r="BN1212" s="521"/>
      <c r="BO1212" s="521"/>
      <c r="BP1212" s="521"/>
      <c r="BQ1212" s="521"/>
      <c r="BR1212" s="521"/>
      <c r="BS1212" s="521"/>
      <c r="BT1212" s="521"/>
      <c r="BU1212" s="521"/>
      <c r="BV1212" s="521"/>
      <c r="BW1212" s="521"/>
      <c r="BX1212" s="521"/>
      <c r="BY1212" s="521"/>
      <c r="BZ1212" s="521"/>
      <c r="CA1212" s="521"/>
      <c r="CB1212" s="521"/>
      <c r="CC1212" s="521"/>
      <c r="CD1212" s="521"/>
      <c r="CE1212" s="521"/>
      <c r="CF1212" s="521"/>
      <c r="CG1212" s="521"/>
      <c r="CH1212" s="521"/>
      <c r="CI1212" s="521"/>
      <c r="CJ1212" s="521"/>
      <c r="CK1212" s="521"/>
      <c r="CL1212" s="521"/>
      <c r="CM1212" s="521"/>
      <c r="CN1212" s="521"/>
      <c r="CO1212" s="521"/>
      <c r="CP1212" s="521"/>
      <c r="CQ1212" s="521"/>
    </row>
    <row r="1213" spans="1:95" s="69" customFormat="1" ht="15" customHeight="1" outlineLevel="1" x14ac:dyDescent="0.2">
      <c r="A1213" s="11">
        <v>142</v>
      </c>
      <c r="B1213" s="294"/>
      <c r="C1213" s="292"/>
      <c r="D1213" s="868" t="str">
        <f>'2. CAD NCCF'!D1213:AF1213</f>
        <v>Corporate bonds and paper (CBP)</v>
      </c>
      <c r="E1213" s="869"/>
      <c r="F1213" s="869"/>
      <c r="G1213" s="869"/>
      <c r="H1213" s="869"/>
      <c r="I1213" s="869"/>
      <c r="J1213" s="869"/>
      <c r="K1213" s="869"/>
      <c r="L1213" s="869"/>
      <c r="M1213" s="869"/>
      <c r="N1213" s="869"/>
      <c r="O1213" s="869"/>
      <c r="P1213" s="869"/>
      <c r="Q1213" s="869"/>
      <c r="R1213" s="869"/>
      <c r="S1213" s="869"/>
      <c r="T1213" s="869"/>
      <c r="U1213" s="869"/>
      <c r="V1213" s="869"/>
      <c r="W1213" s="869"/>
      <c r="X1213" s="869"/>
      <c r="Y1213" s="869"/>
      <c r="Z1213" s="869"/>
      <c r="AA1213" s="869"/>
      <c r="AB1213" s="869"/>
      <c r="AC1213" s="869"/>
      <c r="AD1213" s="869"/>
      <c r="AE1213" s="869"/>
      <c r="AF1213" s="869"/>
      <c r="AG1213" s="528"/>
      <c r="AH1213" s="521"/>
      <c r="AI1213" s="521"/>
      <c r="AJ1213" s="521"/>
      <c r="AK1213" s="521"/>
      <c r="AL1213" s="521"/>
      <c r="AM1213" s="521"/>
      <c r="AN1213" s="521"/>
      <c r="AO1213" s="521"/>
      <c r="AP1213" s="521"/>
      <c r="AQ1213" s="521"/>
      <c r="AR1213" s="521"/>
      <c r="AS1213" s="521"/>
      <c r="AT1213" s="521"/>
      <c r="AU1213" s="521"/>
      <c r="AV1213" s="521"/>
      <c r="AW1213" s="521"/>
      <c r="AX1213" s="521"/>
      <c r="AY1213" s="521"/>
      <c r="AZ1213" s="521"/>
      <c r="BA1213" s="521"/>
      <c r="BB1213" s="521"/>
      <c r="BC1213" s="521"/>
      <c r="BD1213" s="521"/>
      <c r="BE1213" s="521"/>
      <c r="BF1213" s="521"/>
      <c r="BG1213" s="521"/>
      <c r="BH1213" s="521"/>
      <c r="BI1213" s="521"/>
      <c r="BJ1213" s="521"/>
      <c r="BK1213" s="521"/>
      <c r="BL1213" s="521"/>
      <c r="BM1213" s="521"/>
      <c r="BN1213" s="521"/>
      <c r="BO1213" s="521"/>
      <c r="BP1213" s="521"/>
      <c r="BQ1213" s="521"/>
      <c r="BR1213" s="521"/>
      <c r="BS1213" s="521"/>
      <c r="BT1213" s="521"/>
      <c r="BU1213" s="521"/>
      <c r="BV1213" s="521"/>
      <c r="BW1213" s="521"/>
      <c r="BX1213" s="521"/>
      <c r="BY1213" s="521"/>
      <c r="BZ1213" s="521"/>
      <c r="CA1213" s="521"/>
      <c r="CB1213" s="521"/>
      <c r="CC1213" s="521"/>
      <c r="CD1213" s="521"/>
      <c r="CE1213" s="521"/>
      <c r="CF1213" s="521"/>
      <c r="CG1213" s="521"/>
      <c r="CH1213" s="521"/>
      <c r="CI1213" s="521"/>
      <c r="CJ1213" s="521"/>
      <c r="CK1213" s="521"/>
      <c r="CL1213" s="521"/>
      <c r="CM1213" s="521"/>
      <c r="CN1213" s="521"/>
      <c r="CO1213" s="521"/>
      <c r="CP1213" s="521"/>
      <c r="CQ1213" s="521"/>
    </row>
    <row r="1214" spans="1:95" s="69" customFormat="1" ht="15" customHeight="1" outlineLevel="1" x14ac:dyDescent="0.2">
      <c r="A1214" s="11">
        <v>143</v>
      </c>
      <c r="B1214" s="294"/>
      <c r="C1214" s="292"/>
      <c r="D1214" s="292"/>
      <c r="E1214" s="933" t="str">
        <f>'2. CAD NCCF'!E1214:L1214</f>
        <v>Non-FI issued CBP, high rated</v>
      </c>
      <c r="F1214" s="934"/>
      <c r="G1214" s="934"/>
      <c r="H1214" s="934"/>
      <c r="I1214" s="934"/>
      <c r="J1214" s="934"/>
      <c r="K1214" s="934"/>
      <c r="L1214" s="935"/>
      <c r="M1214" s="399">
        <f>SUBTOTAL(9,M1215:M1216)</f>
        <v>0</v>
      </c>
      <c r="N1214" s="402">
        <f t="shared" ref="N1214" si="436">SUBTOTAL(9,N1215:N1216)</f>
        <v>0</v>
      </c>
      <c r="O1214" s="1207"/>
      <c r="P1214" s="1254"/>
      <c r="Q1214" s="1254"/>
      <c r="R1214" s="1254"/>
      <c r="S1214" s="1254"/>
      <c r="T1214" s="1254"/>
      <c r="U1214" s="1254"/>
      <c r="V1214" s="1254"/>
      <c r="W1214" s="1254"/>
      <c r="X1214" s="1254"/>
      <c r="Y1214" s="1254"/>
      <c r="Z1214" s="1254"/>
      <c r="AA1214" s="1254"/>
      <c r="AB1214" s="1254"/>
      <c r="AC1214" s="399">
        <f t="shared" ref="AC1214" si="437">SUBTOTAL(9,AC1215:AC1216)</f>
        <v>0</v>
      </c>
      <c r="AD1214" s="1786"/>
      <c r="AE1214" s="852"/>
      <c r="AF1214" s="852"/>
      <c r="AG1214" s="528"/>
      <c r="AH1214" s="521"/>
      <c r="AI1214" s="521"/>
      <c r="AJ1214" s="521"/>
      <c r="AK1214" s="521"/>
      <c r="AL1214" s="521"/>
      <c r="AM1214" s="521"/>
      <c r="AN1214" s="521"/>
      <c r="AO1214" s="521"/>
      <c r="AP1214" s="521"/>
      <c r="AQ1214" s="521"/>
      <c r="AR1214" s="521"/>
      <c r="AS1214" s="521"/>
      <c r="AT1214" s="521"/>
      <c r="AU1214" s="521"/>
      <c r="AV1214" s="521"/>
      <c r="AW1214" s="521"/>
      <c r="AX1214" s="521"/>
      <c r="AY1214" s="521"/>
      <c r="AZ1214" s="521"/>
      <c r="BA1214" s="521"/>
      <c r="BB1214" s="521"/>
      <c r="BC1214" s="521"/>
      <c r="BD1214" s="521"/>
      <c r="BE1214" s="521"/>
      <c r="BF1214" s="521"/>
      <c r="BG1214" s="521"/>
      <c r="BH1214" s="521"/>
      <c r="BI1214" s="521"/>
      <c r="BJ1214" s="521"/>
      <c r="BK1214" s="521"/>
      <c r="BL1214" s="521"/>
      <c r="BM1214" s="521"/>
      <c r="BN1214" s="521"/>
      <c r="BO1214" s="521"/>
      <c r="BP1214" s="521"/>
      <c r="BQ1214" s="521"/>
      <c r="BR1214" s="521"/>
      <c r="BS1214" s="521"/>
      <c r="BT1214" s="521"/>
      <c r="BU1214" s="521"/>
      <c r="BV1214" s="521"/>
      <c r="BW1214" s="521"/>
      <c r="BX1214" s="521"/>
      <c r="BY1214" s="521"/>
      <c r="BZ1214" s="521"/>
      <c r="CA1214" s="521"/>
      <c r="CB1214" s="521"/>
      <c r="CC1214" s="521"/>
      <c r="CD1214" s="521"/>
      <c r="CE1214" s="521"/>
      <c r="CF1214" s="521"/>
      <c r="CG1214" s="521"/>
      <c r="CH1214" s="521"/>
      <c r="CI1214" s="521"/>
      <c r="CJ1214" s="521"/>
      <c r="CK1214" s="521"/>
      <c r="CL1214" s="521"/>
      <c r="CM1214" s="521"/>
      <c r="CN1214" s="521"/>
      <c r="CO1214" s="521"/>
      <c r="CP1214" s="521"/>
      <c r="CQ1214" s="521"/>
    </row>
    <row r="1215" spans="1:95" s="69" customFormat="1" ht="15" customHeight="1" outlineLevel="1" x14ac:dyDescent="0.2">
      <c r="A1215" s="11">
        <v>144</v>
      </c>
      <c r="B1215" s="294"/>
      <c r="C1215" s="292"/>
      <c r="D1215" s="292"/>
      <c r="E1215" s="293"/>
      <c r="F1215" s="880" t="str">
        <f>'2. CAD NCCF'!F1215:L1215</f>
        <v>Non-FI issued unsecured bond and paper, high rated</v>
      </c>
      <c r="G1215" s="881"/>
      <c r="H1215" s="881"/>
      <c r="I1215" s="881"/>
      <c r="J1215" s="881"/>
      <c r="K1215" s="881"/>
      <c r="L1215" s="882"/>
      <c r="M1215" s="400">
        <f t="shared" ref="M1215:M1223" si="438">M439</f>
        <v>0</v>
      </c>
      <c r="N1215" s="411">
        <f t="shared" ref="N1215:N1216" si="439">M1215</f>
        <v>0</v>
      </c>
      <c r="O1215" s="1362"/>
      <c r="P1215" s="1644"/>
      <c r="Q1215" s="1644"/>
      <c r="R1215" s="1644"/>
      <c r="S1215" s="1644"/>
      <c r="T1215" s="1644"/>
      <c r="U1215" s="1644"/>
      <c r="V1215" s="1644"/>
      <c r="W1215" s="1644"/>
      <c r="X1215" s="1644"/>
      <c r="Y1215" s="1644"/>
      <c r="Z1215" s="1644"/>
      <c r="AA1215" s="1644"/>
      <c r="AB1215" s="1254"/>
      <c r="AC1215" s="400">
        <f t="shared" ref="AC1215:AC1216" si="440">M1215-SUM(N1215:AB1215)</f>
        <v>0</v>
      </c>
      <c r="AD1215" s="1743"/>
      <c r="AE1215" s="1083"/>
      <c r="AF1215" s="855"/>
      <c r="AG1215" s="528"/>
      <c r="AH1215" s="521"/>
      <c r="AI1215" s="521"/>
      <c r="AJ1215" s="521"/>
      <c r="AK1215" s="521"/>
      <c r="AL1215" s="521"/>
      <c r="AM1215" s="521"/>
      <c r="AN1215" s="521"/>
      <c r="AO1215" s="521"/>
      <c r="AP1215" s="521"/>
      <c r="AQ1215" s="521"/>
      <c r="AR1215" s="521"/>
      <c r="AS1215" s="521"/>
      <c r="AT1215" s="521"/>
      <c r="AU1215" s="521"/>
      <c r="AV1215" s="521"/>
      <c r="AW1215" s="521"/>
      <c r="AX1215" s="521"/>
      <c r="AY1215" s="521"/>
      <c r="AZ1215" s="521"/>
      <c r="BA1215" s="521"/>
      <c r="BB1215" s="521"/>
      <c r="BC1215" s="521"/>
      <c r="BD1215" s="521"/>
      <c r="BE1215" s="521"/>
      <c r="BF1215" s="521"/>
      <c r="BG1215" s="521"/>
      <c r="BH1215" s="521"/>
      <c r="BI1215" s="521"/>
      <c r="BJ1215" s="521"/>
      <c r="BK1215" s="521"/>
      <c r="BL1215" s="521"/>
      <c r="BM1215" s="521"/>
      <c r="BN1215" s="521"/>
      <c r="BO1215" s="521"/>
      <c r="BP1215" s="521"/>
      <c r="BQ1215" s="521"/>
      <c r="BR1215" s="521"/>
      <c r="BS1215" s="521"/>
      <c r="BT1215" s="521"/>
      <c r="BU1215" s="521"/>
      <c r="BV1215" s="521"/>
      <c r="BW1215" s="521"/>
      <c r="BX1215" s="521"/>
      <c r="BY1215" s="521"/>
      <c r="BZ1215" s="521"/>
      <c r="CA1215" s="521"/>
      <c r="CB1215" s="521"/>
      <c r="CC1215" s="521"/>
      <c r="CD1215" s="521"/>
      <c r="CE1215" s="521"/>
      <c r="CF1215" s="521"/>
      <c r="CG1215" s="521"/>
      <c r="CH1215" s="521"/>
      <c r="CI1215" s="521"/>
      <c r="CJ1215" s="521"/>
      <c r="CK1215" s="521"/>
      <c r="CL1215" s="521"/>
      <c r="CM1215" s="521"/>
      <c r="CN1215" s="521"/>
      <c r="CO1215" s="521"/>
      <c r="CP1215" s="521"/>
      <c r="CQ1215" s="521"/>
    </row>
    <row r="1216" spans="1:95" s="69" customFormat="1" ht="15" customHeight="1" outlineLevel="1" x14ac:dyDescent="0.2">
      <c r="A1216" s="11">
        <v>145</v>
      </c>
      <c r="B1216" s="294"/>
      <c r="C1216" s="292"/>
      <c r="D1216" s="292"/>
      <c r="E1216" s="293"/>
      <c r="F1216" s="880" t="str">
        <f>'2. CAD NCCF'!F1216:L1216</f>
        <v>Non-FI issued covered bonds, high rated</v>
      </c>
      <c r="G1216" s="881"/>
      <c r="H1216" s="881"/>
      <c r="I1216" s="881"/>
      <c r="J1216" s="881"/>
      <c r="K1216" s="881"/>
      <c r="L1216" s="882"/>
      <c r="M1216" s="400">
        <f t="shared" si="438"/>
        <v>0</v>
      </c>
      <c r="N1216" s="411">
        <f t="shared" si="439"/>
        <v>0</v>
      </c>
      <c r="O1216" s="1362"/>
      <c r="P1216" s="1644"/>
      <c r="Q1216" s="1644"/>
      <c r="R1216" s="1644"/>
      <c r="S1216" s="1644"/>
      <c r="T1216" s="1644"/>
      <c r="U1216" s="1644"/>
      <c r="V1216" s="1644"/>
      <c r="W1216" s="1644"/>
      <c r="X1216" s="1644"/>
      <c r="Y1216" s="1644"/>
      <c r="Z1216" s="1644"/>
      <c r="AA1216" s="1644"/>
      <c r="AB1216" s="1254"/>
      <c r="AC1216" s="400">
        <f t="shared" si="440"/>
        <v>0</v>
      </c>
      <c r="AD1216" s="1743"/>
      <c r="AE1216" s="1083"/>
      <c r="AF1216" s="855"/>
      <c r="AG1216" s="528"/>
      <c r="AH1216" s="521"/>
      <c r="AI1216" s="521"/>
      <c r="AJ1216" s="521"/>
      <c r="AK1216" s="521"/>
      <c r="AL1216" s="521"/>
      <c r="AM1216" s="521"/>
      <c r="AN1216" s="521"/>
      <c r="AO1216" s="521"/>
      <c r="AP1216" s="521"/>
      <c r="AQ1216" s="521"/>
      <c r="AR1216" s="521"/>
      <c r="AS1216" s="521"/>
      <c r="AT1216" s="521"/>
      <c r="AU1216" s="521"/>
      <c r="AV1216" s="521"/>
      <c r="AW1216" s="521"/>
      <c r="AX1216" s="521"/>
      <c r="AY1216" s="521"/>
      <c r="AZ1216" s="521"/>
      <c r="BA1216" s="521"/>
      <c r="BB1216" s="521"/>
      <c r="BC1216" s="521"/>
      <c r="BD1216" s="521"/>
      <c r="BE1216" s="521"/>
      <c r="BF1216" s="521"/>
      <c r="BG1216" s="521"/>
      <c r="BH1216" s="521"/>
      <c r="BI1216" s="521"/>
      <c r="BJ1216" s="521"/>
      <c r="BK1216" s="521"/>
      <c r="BL1216" s="521"/>
      <c r="BM1216" s="521"/>
      <c r="BN1216" s="521"/>
      <c r="BO1216" s="521"/>
      <c r="BP1216" s="521"/>
      <c r="BQ1216" s="521"/>
      <c r="BR1216" s="521"/>
      <c r="BS1216" s="521"/>
      <c r="BT1216" s="521"/>
      <c r="BU1216" s="521"/>
      <c r="BV1216" s="521"/>
      <c r="BW1216" s="521"/>
      <c r="BX1216" s="521"/>
      <c r="BY1216" s="521"/>
      <c r="BZ1216" s="521"/>
      <c r="CA1216" s="521"/>
      <c r="CB1216" s="521"/>
      <c r="CC1216" s="521"/>
      <c r="CD1216" s="521"/>
      <c r="CE1216" s="521"/>
      <c r="CF1216" s="521"/>
      <c r="CG1216" s="521"/>
      <c r="CH1216" s="521"/>
      <c r="CI1216" s="521"/>
      <c r="CJ1216" s="521"/>
      <c r="CK1216" s="521"/>
      <c r="CL1216" s="521"/>
      <c r="CM1216" s="521"/>
      <c r="CN1216" s="521"/>
      <c r="CO1216" s="521"/>
      <c r="CP1216" s="521"/>
      <c r="CQ1216" s="521"/>
    </row>
    <row r="1217" spans="1:95" s="69" customFormat="1" ht="15" customHeight="1" outlineLevel="1" x14ac:dyDescent="0.2">
      <c r="A1217" s="11">
        <v>146</v>
      </c>
      <c r="B1217" s="294"/>
      <c r="C1217" s="292"/>
      <c r="D1217" s="292"/>
      <c r="E1217" s="877" t="str">
        <f>'2. CAD NCCF'!E1217:L1217</f>
        <v>FI issued CBP, high rated</v>
      </c>
      <c r="F1217" s="878"/>
      <c r="G1217" s="878"/>
      <c r="H1217" s="878"/>
      <c r="I1217" s="878"/>
      <c r="J1217" s="878"/>
      <c r="K1217" s="878"/>
      <c r="L1217" s="879"/>
      <c r="M1217" s="399">
        <f>SUBTOTAL(9,M1218:M1220)</f>
        <v>0</v>
      </c>
      <c r="N1217" s="402">
        <f t="shared" ref="N1217" si="441">SUBTOTAL(9,N1218:N1220)</f>
        <v>0</v>
      </c>
      <c r="O1217" s="1362"/>
      <c r="P1217" s="1644"/>
      <c r="Q1217" s="1644"/>
      <c r="R1217" s="1644"/>
      <c r="S1217" s="1644"/>
      <c r="T1217" s="1644"/>
      <c r="U1217" s="1644"/>
      <c r="V1217" s="1644"/>
      <c r="W1217" s="1644"/>
      <c r="X1217" s="1644"/>
      <c r="Y1217" s="1644"/>
      <c r="Z1217" s="1644"/>
      <c r="AA1217" s="1644"/>
      <c r="AB1217" s="1254"/>
      <c r="AC1217" s="399">
        <f t="shared" ref="AC1217" si="442">SUBTOTAL(9,AC1218:AC1220)</f>
        <v>0</v>
      </c>
      <c r="AD1217" s="1743"/>
      <c r="AE1217" s="1083"/>
      <c r="AF1217" s="855"/>
      <c r="AG1217" s="528"/>
      <c r="AH1217" s="521"/>
      <c r="AI1217" s="521"/>
      <c r="AJ1217" s="521"/>
      <c r="AK1217" s="521"/>
      <c r="AL1217" s="521"/>
      <c r="AM1217" s="521"/>
      <c r="AN1217" s="521"/>
      <c r="AO1217" s="521"/>
      <c r="AP1217" s="521"/>
      <c r="AQ1217" s="521"/>
      <c r="AR1217" s="521"/>
      <c r="AS1217" s="521"/>
      <c r="AT1217" s="521"/>
      <c r="AU1217" s="521"/>
      <c r="AV1217" s="521"/>
      <c r="AW1217" s="521"/>
      <c r="AX1217" s="521"/>
      <c r="AY1217" s="521"/>
      <c r="AZ1217" s="521"/>
      <c r="BA1217" s="521"/>
      <c r="BB1217" s="521"/>
      <c r="BC1217" s="521"/>
      <c r="BD1217" s="521"/>
      <c r="BE1217" s="521"/>
      <c r="BF1217" s="521"/>
      <c r="BG1217" s="521"/>
      <c r="BH1217" s="521"/>
      <c r="BI1217" s="521"/>
      <c r="BJ1217" s="521"/>
      <c r="BK1217" s="521"/>
      <c r="BL1217" s="521"/>
      <c r="BM1217" s="521"/>
      <c r="BN1217" s="521"/>
      <c r="BO1217" s="521"/>
      <c r="BP1217" s="521"/>
      <c r="BQ1217" s="521"/>
      <c r="BR1217" s="521"/>
      <c r="BS1217" s="521"/>
      <c r="BT1217" s="521"/>
      <c r="BU1217" s="521"/>
      <c r="BV1217" s="521"/>
      <c r="BW1217" s="521"/>
      <c r="BX1217" s="521"/>
      <c r="BY1217" s="521"/>
      <c r="BZ1217" s="521"/>
      <c r="CA1217" s="521"/>
      <c r="CB1217" s="521"/>
      <c r="CC1217" s="521"/>
      <c r="CD1217" s="521"/>
      <c r="CE1217" s="521"/>
      <c r="CF1217" s="521"/>
      <c r="CG1217" s="521"/>
      <c r="CH1217" s="521"/>
      <c r="CI1217" s="521"/>
      <c r="CJ1217" s="521"/>
      <c r="CK1217" s="521"/>
      <c r="CL1217" s="521"/>
      <c r="CM1217" s="521"/>
      <c r="CN1217" s="521"/>
      <c r="CO1217" s="521"/>
      <c r="CP1217" s="521"/>
      <c r="CQ1217" s="521"/>
    </row>
    <row r="1218" spans="1:95" s="69" customFormat="1" ht="15" customHeight="1" outlineLevel="1" x14ac:dyDescent="0.2">
      <c r="A1218" s="11">
        <v>147</v>
      </c>
      <c r="B1218" s="294"/>
      <c r="C1218" s="292"/>
      <c r="D1218" s="292"/>
      <c r="E1218" s="293"/>
      <c r="F1218" s="880" t="str">
        <f>'2. CAD NCCF'!F1218:L1218</f>
        <v>FI issued unsecured bonds and paper, high rated</v>
      </c>
      <c r="G1218" s="881"/>
      <c r="H1218" s="881"/>
      <c r="I1218" s="881"/>
      <c r="J1218" s="881"/>
      <c r="K1218" s="881"/>
      <c r="L1218" s="882"/>
      <c r="M1218" s="400">
        <f t="shared" si="438"/>
        <v>0</v>
      </c>
      <c r="N1218" s="411">
        <f t="shared" ref="N1218:N1220" si="443">M1218</f>
        <v>0</v>
      </c>
      <c r="O1218" s="1362"/>
      <c r="P1218" s="1644"/>
      <c r="Q1218" s="1644"/>
      <c r="R1218" s="1644"/>
      <c r="S1218" s="1644"/>
      <c r="T1218" s="1644"/>
      <c r="U1218" s="1644"/>
      <c r="V1218" s="1644"/>
      <c r="W1218" s="1644"/>
      <c r="X1218" s="1644"/>
      <c r="Y1218" s="1644"/>
      <c r="Z1218" s="1644"/>
      <c r="AA1218" s="1644"/>
      <c r="AB1218" s="1254"/>
      <c r="AC1218" s="400">
        <f t="shared" ref="AC1218:AC1220" si="444">M1218-SUM(N1218:AB1218)</f>
        <v>0</v>
      </c>
      <c r="AD1218" s="1743"/>
      <c r="AE1218" s="1083"/>
      <c r="AF1218" s="855"/>
      <c r="AG1218" s="528"/>
      <c r="AH1218" s="521"/>
      <c r="AI1218" s="521"/>
      <c r="AJ1218" s="521"/>
      <c r="AK1218" s="521"/>
      <c r="AL1218" s="521"/>
      <c r="AM1218" s="521"/>
      <c r="AN1218" s="521"/>
      <c r="AO1218" s="521"/>
      <c r="AP1218" s="521"/>
      <c r="AQ1218" s="521"/>
      <c r="AR1218" s="521"/>
      <c r="AS1218" s="521"/>
      <c r="AT1218" s="521"/>
      <c r="AU1218" s="521"/>
      <c r="AV1218" s="521"/>
      <c r="AW1218" s="521"/>
      <c r="AX1218" s="521"/>
      <c r="AY1218" s="521"/>
      <c r="AZ1218" s="521"/>
      <c r="BA1218" s="521"/>
      <c r="BB1218" s="521"/>
      <c r="BC1218" s="521"/>
      <c r="BD1218" s="521"/>
      <c r="BE1218" s="521"/>
      <c r="BF1218" s="521"/>
      <c r="BG1218" s="521"/>
      <c r="BH1218" s="521"/>
      <c r="BI1218" s="521"/>
      <c r="BJ1218" s="521"/>
      <c r="BK1218" s="521"/>
      <c r="BL1218" s="521"/>
      <c r="BM1218" s="521"/>
      <c r="BN1218" s="521"/>
      <c r="BO1218" s="521"/>
      <c r="BP1218" s="521"/>
      <c r="BQ1218" s="521"/>
      <c r="BR1218" s="521"/>
      <c r="BS1218" s="521"/>
      <c r="BT1218" s="521"/>
      <c r="BU1218" s="521"/>
      <c r="BV1218" s="521"/>
      <c r="BW1218" s="521"/>
      <c r="BX1218" s="521"/>
      <c r="BY1218" s="521"/>
      <c r="BZ1218" s="521"/>
      <c r="CA1218" s="521"/>
      <c r="CB1218" s="521"/>
      <c r="CC1218" s="521"/>
      <c r="CD1218" s="521"/>
      <c r="CE1218" s="521"/>
      <c r="CF1218" s="521"/>
      <c r="CG1218" s="521"/>
      <c r="CH1218" s="521"/>
      <c r="CI1218" s="521"/>
      <c r="CJ1218" s="521"/>
      <c r="CK1218" s="521"/>
      <c r="CL1218" s="521"/>
      <c r="CM1218" s="521"/>
      <c r="CN1218" s="521"/>
      <c r="CO1218" s="521"/>
      <c r="CP1218" s="521"/>
      <c r="CQ1218" s="521"/>
    </row>
    <row r="1219" spans="1:95" s="69" customFormat="1" ht="15" customHeight="1" outlineLevel="1" x14ac:dyDescent="0.2">
      <c r="A1219" s="11">
        <v>148</v>
      </c>
      <c r="B1219" s="294"/>
      <c r="C1219" s="292"/>
      <c r="D1219" s="292"/>
      <c r="E1219" s="293"/>
      <c r="F1219" s="880" t="str">
        <f>'2. CAD NCCF'!F1219:L1219</f>
        <v>FI issued covered bonds, high rated</v>
      </c>
      <c r="G1219" s="881"/>
      <c r="H1219" s="881"/>
      <c r="I1219" s="881"/>
      <c r="J1219" s="881"/>
      <c r="K1219" s="881"/>
      <c r="L1219" s="882"/>
      <c r="M1219" s="400">
        <f t="shared" si="438"/>
        <v>0</v>
      </c>
      <c r="N1219" s="411">
        <f t="shared" si="443"/>
        <v>0</v>
      </c>
      <c r="O1219" s="1362"/>
      <c r="P1219" s="1644"/>
      <c r="Q1219" s="1644"/>
      <c r="R1219" s="1644"/>
      <c r="S1219" s="1644"/>
      <c r="T1219" s="1644"/>
      <c r="U1219" s="1644"/>
      <c r="V1219" s="1644"/>
      <c r="W1219" s="1644"/>
      <c r="X1219" s="1644"/>
      <c r="Y1219" s="1644"/>
      <c r="Z1219" s="1644"/>
      <c r="AA1219" s="1644"/>
      <c r="AB1219" s="1254"/>
      <c r="AC1219" s="400">
        <f t="shared" si="444"/>
        <v>0</v>
      </c>
      <c r="AD1219" s="1743"/>
      <c r="AE1219" s="1083"/>
      <c r="AF1219" s="855"/>
      <c r="AG1219" s="528"/>
      <c r="AH1219" s="521"/>
      <c r="AI1219" s="521"/>
      <c r="AJ1219" s="521"/>
      <c r="AK1219" s="521"/>
      <c r="AL1219" s="521"/>
      <c r="AM1219" s="521"/>
      <c r="AN1219" s="521"/>
      <c r="AO1219" s="521"/>
      <c r="AP1219" s="521"/>
      <c r="AQ1219" s="521"/>
      <c r="AR1219" s="521"/>
      <c r="AS1219" s="521"/>
      <c r="AT1219" s="521"/>
      <c r="AU1219" s="521"/>
      <c r="AV1219" s="521"/>
      <c r="AW1219" s="521"/>
      <c r="AX1219" s="521"/>
      <c r="AY1219" s="521"/>
      <c r="AZ1219" s="521"/>
      <c r="BA1219" s="521"/>
      <c r="BB1219" s="521"/>
      <c r="BC1219" s="521"/>
      <c r="BD1219" s="521"/>
      <c r="BE1219" s="521"/>
      <c r="BF1219" s="521"/>
      <c r="BG1219" s="521"/>
      <c r="BH1219" s="521"/>
      <c r="BI1219" s="521"/>
      <c r="BJ1219" s="521"/>
      <c r="BK1219" s="521"/>
      <c r="BL1219" s="521"/>
      <c r="BM1219" s="521"/>
      <c r="BN1219" s="521"/>
      <c r="BO1219" s="521"/>
      <c r="BP1219" s="521"/>
      <c r="BQ1219" s="521"/>
      <c r="BR1219" s="521"/>
      <c r="BS1219" s="521"/>
      <c r="BT1219" s="521"/>
      <c r="BU1219" s="521"/>
      <c r="BV1219" s="521"/>
      <c r="BW1219" s="521"/>
      <c r="BX1219" s="521"/>
      <c r="BY1219" s="521"/>
      <c r="BZ1219" s="521"/>
      <c r="CA1219" s="521"/>
      <c r="CB1219" s="521"/>
      <c r="CC1219" s="521"/>
      <c r="CD1219" s="521"/>
      <c r="CE1219" s="521"/>
      <c r="CF1219" s="521"/>
      <c r="CG1219" s="521"/>
      <c r="CH1219" s="521"/>
      <c r="CI1219" s="521"/>
      <c r="CJ1219" s="521"/>
      <c r="CK1219" s="521"/>
      <c r="CL1219" s="521"/>
      <c r="CM1219" s="521"/>
      <c r="CN1219" s="521"/>
      <c r="CO1219" s="521"/>
      <c r="CP1219" s="521"/>
      <c r="CQ1219" s="521"/>
    </row>
    <row r="1220" spans="1:95" s="69" customFormat="1" ht="15" customHeight="1" outlineLevel="1" x14ac:dyDescent="0.2">
      <c r="A1220" s="11">
        <v>149</v>
      </c>
      <c r="B1220" s="294"/>
      <c r="C1220" s="292"/>
      <c r="D1220" s="292"/>
      <c r="E1220" s="293"/>
      <c r="F1220" s="880" t="str">
        <f>'2. CAD NCCF'!F1220:L1220</f>
        <v>FI issued jumbo covered bonds, high rated</v>
      </c>
      <c r="G1220" s="881"/>
      <c r="H1220" s="881"/>
      <c r="I1220" s="881"/>
      <c r="J1220" s="881"/>
      <c r="K1220" s="881"/>
      <c r="L1220" s="882"/>
      <c r="M1220" s="400">
        <f t="shared" si="438"/>
        <v>0</v>
      </c>
      <c r="N1220" s="411">
        <f t="shared" si="443"/>
        <v>0</v>
      </c>
      <c r="O1220" s="1362"/>
      <c r="P1220" s="1644"/>
      <c r="Q1220" s="1644"/>
      <c r="R1220" s="1644"/>
      <c r="S1220" s="1644"/>
      <c r="T1220" s="1644"/>
      <c r="U1220" s="1644"/>
      <c r="V1220" s="1644"/>
      <c r="W1220" s="1644"/>
      <c r="X1220" s="1644"/>
      <c r="Y1220" s="1644"/>
      <c r="Z1220" s="1644"/>
      <c r="AA1220" s="1644"/>
      <c r="AB1220" s="1254"/>
      <c r="AC1220" s="400">
        <f t="shared" si="444"/>
        <v>0</v>
      </c>
      <c r="AD1220" s="1743"/>
      <c r="AE1220" s="1083"/>
      <c r="AF1220" s="855"/>
      <c r="AG1220" s="528"/>
      <c r="AH1220" s="521"/>
      <c r="AI1220" s="521"/>
      <c r="AJ1220" s="521"/>
      <c r="AK1220" s="521"/>
      <c r="AL1220" s="521"/>
      <c r="AM1220" s="521"/>
      <c r="AN1220" s="521"/>
      <c r="AO1220" s="521"/>
      <c r="AP1220" s="521"/>
      <c r="AQ1220" s="521"/>
      <c r="AR1220" s="521"/>
      <c r="AS1220" s="521"/>
      <c r="AT1220" s="521"/>
      <c r="AU1220" s="521"/>
      <c r="AV1220" s="521"/>
      <c r="AW1220" s="521"/>
      <c r="AX1220" s="521"/>
      <c r="AY1220" s="521"/>
      <c r="AZ1220" s="521"/>
      <c r="BA1220" s="521"/>
      <c r="BB1220" s="521"/>
      <c r="BC1220" s="521"/>
      <c r="BD1220" s="521"/>
      <c r="BE1220" s="521"/>
      <c r="BF1220" s="521"/>
      <c r="BG1220" s="521"/>
      <c r="BH1220" s="521"/>
      <c r="BI1220" s="521"/>
      <c r="BJ1220" s="521"/>
      <c r="BK1220" s="521"/>
      <c r="BL1220" s="521"/>
      <c r="BM1220" s="521"/>
      <c r="BN1220" s="521"/>
      <c r="BO1220" s="521"/>
      <c r="BP1220" s="521"/>
      <c r="BQ1220" s="521"/>
      <c r="BR1220" s="521"/>
      <c r="BS1220" s="521"/>
      <c r="BT1220" s="521"/>
      <c r="BU1220" s="521"/>
      <c r="BV1220" s="521"/>
      <c r="BW1220" s="521"/>
      <c r="BX1220" s="521"/>
      <c r="BY1220" s="521"/>
      <c r="BZ1220" s="521"/>
      <c r="CA1220" s="521"/>
      <c r="CB1220" s="521"/>
      <c r="CC1220" s="521"/>
      <c r="CD1220" s="521"/>
      <c r="CE1220" s="521"/>
      <c r="CF1220" s="521"/>
      <c r="CG1220" s="521"/>
      <c r="CH1220" s="521"/>
      <c r="CI1220" s="521"/>
      <c r="CJ1220" s="521"/>
      <c r="CK1220" s="521"/>
      <c r="CL1220" s="521"/>
      <c r="CM1220" s="521"/>
      <c r="CN1220" s="521"/>
      <c r="CO1220" s="521"/>
      <c r="CP1220" s="521"/>
      <c r="CQ1220" s="521"/>
    </row>
    <row r="1221" spans="1:95" s="69" customFormat="1" ht="15" customHeight="1" outlineLevel="1" x14ac:dyDescent="0.2">
      <c r="A1221" s="11">
        <v>150</v>
      </c>
      <c r="B1221" s="294"/>
      <c r="C1221" s="292"/>
      <c r="D1221" s="292"/>
      <c r="E1221" s="877" t="str">
        <f>'2. CAD NCCF'!E1221:L1221</f>
        <v>Non-FI issued CBP, medium rated</v>
      </c>
      <c r="F1221" s="878"/>
      <c r="G1221" s="878"/>
      <c r="H1221" s="878"/>
      <c r="I1221" s="878"/>
      <c r="J1221" s="878"/>
      <c r="K1221" s="878"/>
      <c r="L1221" s="879"/>
      <c r="M1221" s="399">
        <f>SUBTOTAL(9,M1222:M1223)</f>
        <v>0</v>
      </c>
      <c r="N1221" s="402">
        <f t="shared" ref="N1221" si="445">SUBTOTAL(9,N1222:N1223)</f>
        <v>0</v>
      </c>
      <c r="O1221" s="1362"/>
      <c r="P1221" s="1644"/>
      <c r="Q1221" s="1644"/>
      <c r="R1221" s="1644"/>
      <c r="S1221" s="1644"/>
      <c r="T1221" s="1644"/>
      <c r="U1221" s="1644"/>
      <c r="V1221" s="1644"/>
      <c r="W1221" s="1644"/>
      <c r="X1221" s="1644"/>
      <c r="Y1221" s="1644"/>
      <c r="Z1221" s="1644"/>
      <c r="AA1221" s="1644"/>
      <c r="AB1221" s="1254"/>
      <c r="AC1221" s="399">
        <f t="shared" ref="AC1221" si="446">SUBTOTAL(9,AC1222:AC1223)</f>
        <v>0</v>
      </c>
      <c r="AD1221" s="1743"/>
      <c r="AE1221" s="1083"/>
      <c r="AF1221" s="855"/>
      <c r="AG1221" s="528"/>
      <c r="AH1221" s="521"/>
      <c r="AI1221" s="521"/>
      <c r="AJ1221" s="521"/>
      <c r="AK1221" s="521"/>
      <c r="AL1221" s="521"/>
      <c r="AM1221" s="521"/>
      <c r="AN1221" s="521"/>
      <c r="AO1221" s="521"/>
      <c r="AP1221" s="521"/>
      <c r="AQ1221" s="521"/>
      <c r="AR1221" s="521"/>
      <c r="AS1221" s="521"/>
      <c r="AT1221" s="521"/>
      <c r="AU1221" s="521"/>
      <c r="AV1221" s="521"/>
      <c r="AW1221" s="521"/>
      <c r="AX1221" s="521"/>
      <c r="AY1221" s="521"/>
      <c r="AZ1221" s="521"/>
      <c r="BA1221" s="521"/>
      <c r="BB1221" s="521"/>
      <c r="BC1221" s="521"/>
      <c r="BD1221" s="521"/>
      <c r="BE1221" s="521"/>
      <c r="BF1221" s="521"/>
      <c r="BG1221" s="521"/>
      <c r="BH1221" s="521"/>
      <c r="BI1221" s="521"/>
      <c r="BJ1221" s="521"/>
      <c r="BK1221" s="521"/>
      <c r="BL1221" s="521"/>
      <c r="BM1221" s="521"/>
      <c r="BN1221" s="521"/>
      <c r="BO1221" s="521"/>
      <c r="BP1221" s="521"/>
      <c r="BQ1221" s="521"/>
      <c r="BR1221" s="521"/>
      <c r="BS1221" s="521"/>
      <c r="BT1221" s="521"/>
      <c r="BU1221" s="521"/>
      <c r="BV1221" s="521"/>
      <c r="BW1221" s="521"/>
      <c r="BX1221" s="521"/>
      <c r="BY1221" s="521"/>
      <c r="BZ1221" s="521"/>
      <c r="CA1221" s="521"/>
      <c r="CB1221" s="521"/>
      <c r="CC1221" s="521"/>
      <c r="CD1221" s="521"/>
      <c r="CE1221" s="521"/>
      <c r="CF1221" s="521"/>
      <c r="CG1221" s="521"/>
      <c r="CH1221" s="521"/>
      <c r="CI1221" s="521"/>
      <c r="CJ1221" s="521"/>
      <c r="CK1221" s="521"/>
      <c r="CL1221" s="521"/>
      <c r="CM1221" s="521"/>
      <c r="CN1221" s="521"/>
      <c r="CO1221" s="521"/>
      <c r="CP1221" s="521"/>
      <c r="CQ1221" s="521"/>
    </row>
    <row r="1222" spans="1:95" s="69" customFormat="1" ht="15" customHeight="1" outlineLevel="1" x14ac:dyDescent="0.2">
      <c r="A1222" s="11">
        <v>151</v>
      </c>
      <c r="B1222" s="294"/>
      <c r="C1222" s="292"/>
      <c r="D1222" s="292"/>
      <c r="E1222" s="293"/>
      <c r="F1222" s="880" t="str">
        <f>'2. CAD NCCF'!F1222:L1222</f>
        <v>Non-FI issued unsecured bonds and paper, medium rated</v>
      </c>
      <c r="G1222" s="881"/>
      <c r="H1222" s="881"/>
      <c r="I1222" s="881"/>
      <c r="J1222" s="881"/>
      <c r="K1222" s="881"/>
      <c r="L1222" s="882"/>
      <c r="M1222" s="400">
        <f t="shared" si="438"/>
        <v>0</v>
      </c>
      <c r="N1222" s="411">
        <f t="shared" ref="N1222:N1223" si="447">M1222</f>
        <v>0</v>
      </c>
      <c r="O1222" s="1362"/>
      <c r="P1222" s="1644"/>
      <c r="Q1222" s="1644"/>
      <c r="R1222" s="1644"/>
      <c r="S1222" s="1644"/>
      <c r="T1222" s="1644"/>
      <c r="U1222" s="1644"/>
      <c r="V1222" s="1644"/>
      <c r="W1222" s="1644"/>
      <c r="X1222" s="1644"/>
      <c r="Y1222" s="1644"/>
      <c r="Z1222" s="1644"/>
      <c r="AA1222" s="1644"/>
      <c r="AB1222" s="1254"/>
      <c r="AC1222" s="400">
        <f t="shared" ref="AC1222:AC1223" si="448">M1222-SUM(N1222:AB1222)</f>
        <v>0</v>
      </c>
      <c r="AD1222" s="1743"/>
      <c r="AE1222" s="1083"/>
      <c r="AF1222" s="855"/>
      <c r="AG1222" s="528"/>
      <c r="AH1222" s="521"/>
      <c r="AI1222" s="521"/>
      <c r="AJ1222" s="521"/>
      <c r="AK1222" s="521"/>
      <c r="AL1222" s="521"/>
      <c r="AM1222" s="521"/>
      <c r="AN1222" s="521"/>
      <c r="AO1222" s="521"/>
      <c r="AP1222" s="521"/>
      <c r="AQ1222" s="521"/>
      <c r="AR1222" s="521"/>
      <c r="AS1222" s="521"/>
      <c r="AT1222" s="521"/>
      <c r="AU1222" s="521"/>
      <c r="AV1222" s="521"/>
      <c r="AW1222" s="521"/>
      <c r="AX1222" s="521"/>
      <c r="AY1222" s="521"/>
      <c r="AZ1222" s="521"/>
      <c r="BA1222" s="521"/>
      <c r="BB1222" s="521"/>
      <c r="BC1222" s="521"/>
      <c r="BD1222" s="521"/>
      <c r="BE1222" s="521"/>
      <c r="BF1222" s="521"/>
      <c r="BG1222" s="521"/>
      <c r="BH1222" s="521"/>
      <c r="BI1222" s="521"/>
      <c r="BJ1222" s="521"/>
      <c r="BK1222" s="521"/>
      <c r="BL1222" s="521"/>
      <c r="BM1222" s="521"/>
      <c r="BN1222" s="521"/>
      <c r="BO1222" s="521"/>
      <c r="BP1222" s="521"/>
      <c r="BQ1222" s="521"/>
      <c r="BR1222" s="521"/>
      <c r="BS1222" s="521"/>
      <c r="BT1222" s="521"/>
      <c r="BU1222" s="521"/>
      <c r="BV1222" s="521"/>
      <c r="BW1222" s="521"/>
      <c r="BX1222" s="521"/>
      <c r="BY1222" s="521"/>
      <c r="BZ1222" s="521"/>
      <c r="CA1222" s="521"/>
      <c r="CB1222" s="521"/>
      <c r="CC1222" s="521"/>
      <c r="CD1222" s="521"/>
      <c r="CE1222" s="521"/>
      <c r="CF1222" s="521"/>
      <c r="CG1222" s="521"/>
      <c r="CH1222" s="521"/>
      <c r="CI1222" s="521"/>
      <c r="CJ1222" s="521"/>
      <c r="CK1222" s="521"/>
      <c r="CL1222" s="521"/>
      <c r="CM1222" s="521"/>
      <c r="CN1222" s="521"/>
      <c r="CO1222" s="521"/>
      <c r="CP1222" s="521"/>
      <c r="CQ1222" s="521"/>
    </row>
    <row r="1223" spans="1:95" s="69" customFormat="1" ht="15" customHeight="1" outlineLevel="1" x14ac:dyDescent="0.2">
      <c r="A1223" s="11">
        <v>152</v>
      </c>
      <c r="B1223" s="294"/>
      <c r="C1223" s="292"/>
      <c r="D1223" s="292"/>
      <c r="E1223" s="293"/>
      <c r="F1223" s="880" t="str">
        <f>'2. CAD NCCF'!F1223:L1223</f>
        <v>Non-FI issued covered bonds, medium rated</v>
      </c>
      <c r="G1223" s="881"/>
      <c r="H1223" s="881"/>
      <c r="I1223" s="881"/>
      <c r="J1223" s="881"/>
      <c r="K1223" s="881"/>
      <c r="L1223" s="882"/>
      <c r="M1223" s="400">
        <f t="shared" si="438"/>
        <v>0</v>
      </c>
      <c r="N1223" s="411">
        <f t="shared" si="447"/>
        <v>0</v>
      </c>
      <c r="O1223" s="1362"/>
      <c r="P1223" s="1644"/>
      <c r="Q1223" s="1644"/>
      <c r="R1223" s="1644"/>
      <c r="S1223" s="1644"/>
      <c r="T1223" s="1644"/>
      <c r="U1223" s="1644"/>
      <c r="V1223" s="1644"/>
      <c r="W1223" s="1644"/>
      <c r="X1223" s="1644"/>
      <c r="Y1223" s="1644"/>
      <c r="Z1223" s="1644"/>
      <c r="AA1223" s="1644"/>
      <c r="AB1223" s="1254"/>
      <c r="AC1223" s="400">
        <f t="shared" si="448"/>
        <v>0</v>
      </c>
      <c r="AD1223" s="1743"/>
      <c r="AE1223" s="1083"/>
      <c r="AF1223" s="855"/>
      <c r="AG1223" s="528"/>
      <c r="AH1223" s="521"/>
      <c r="AI1223" s="521"/>
      <c r="AJ1223" s="521"/>
      <c r="AK1223" s="521"/>
      <c r="AL1223" s="521"/>
      <c r="AM1223" s="521"/>
      <c r="AN1223" s="521"/>
      <c r="AO1223" s="521"/>
      <c r="AP1223" s="521"/>
      <c r="AQ1223" s="521"/>
      <c r="AR1223" s="521"/>
      <c r="AS1223" s="521"/>
      <c r="AT1223" s="521"/>
      <c r="AU1223" s="521"/>
      <c r="AV1223" s="521"/>
      <c r="AW1223" s="521"/>
      <c r="AX1223" s="521"/>
      <c r="AY1223" s="521"/>
      <c r="AZ1223" s="521"/>
      <c r="BA1223" s="521"/>
      <c r="BB1223" s="521"/>
      <c r="BC1223" s="521"/>
      <c r="BD1223" s="521"/>
      <c r="BE1223" s="521"/>
      <c r="BF1223" s="521"/>
      <c r="BG1223" s="521"/>
      <c r="BH1223" s="521"/>
      <c r="BI1223" s="521"/>
      <c r="BJ1223" s="521"/>
      <c r="BK1223" s="521"/>
      <c r="BL1223" s="521"/>
      <c r="BM1223" s="521"/>
      <c r="BN1223" s="521"/>
      <c r="BO1223" s="521"/>
      <c r="BP1223" s="521"/>
      <c r="BQ1223" s="521"/>
      <c r="BR1223" s="521"/>
      <c r="BS1223" s="521"/>
      <c r="BT1223" s="521"/>
      <c r="BU1223" s="521"/>
      <c r="BV1223" s="521"/>
      <c r="BW1223" s="521"/>
      <c r="BX1223" s="521"/>
      <c r="BY1223" s="521"/>
      <c r="BZ1223" s="521"/>
      <c r="CA1223" s="521"/>
      <c r="CB1223" s="521"/>
      <c r="CC1223" s="521"/>
      <c r="CD1223" s="521"/>
      <c r="CE1223" s="521"/>
      <c r="CF1223" s="521"/>
      <c r="CG1223" s="521"/>
      <c r="CH1223" s="521"/>
      <c r="CI1223" s="521"/>
      <c r="CJ1223" s="521"/>
      <c r="CK1223" s="521"/>
      <c r="CL1223" s="521"/>
      <c r="CM1223" s="521"/>
      <c r="CN1223" s="521"/>
      <c r="CO1223" s="521"/>
      <c r="CP1223" s="521"/>
      <c r="CQ1223" s="521"/>
    </row>
    <row r="1224" spans="1:95" s="69" customFormat="1" ht="15" customHeight="1" outlineLevel="1" x14ac:dyDescent="0.2">
      <c r="A1224" s="11">
        <v>153</v>
      </c>
      <c r="B1224" s="294"/>
      <c r="C1224" s="292"/>
      <c r="D1224" s="292"/>
      <c r="E1224" s="877" t="str">
        <f>'2. CAD NCCF'!E1224:L1224</f>
        <v>FI issued CBP, medium rated</v>
      </c>
      <c r="F1224" s="878"/>
      <c r="G1224" s="878"/>
      <c r="H1224" s="878"/>
      <c r="I1224" s="878"/>
      <c r="J1224" s="878"/>
      <c r="K1224" s="878"/>
      <c r="L1224" s="879"/>
      <c r="M1224" s="399">
        <f>SUBTOTAL(9,M1225:M1227)</f>
        <v>0</v>
      </c>
      <c r="N1224" s="402">
        <f t="shared" ref="N1224" si="449">SUBTOTAL(9,N1225:N1227)</f>
        <v>0</v>
      </c>
      <c r="O1224" s="1362"/>
      <c r="P1224" s="1644"/>
      <c r="Q1224" s="1644"/>
      <c r="R1224" s="1644"/>
      <c r="S1224" s="1644"/>
      <c r="T1224" s="1644"/>
      <c r="U1224" s="1644"/>
      <c r="V1224" s="1644"/>
      <c r="W1224" s="1644"/>
      <c r="X1224" s="1644"/>
      <c r="Y1224" s="1644"/>
      <c r="Z1224" s="1644"/>
      <c r="AA1224" s="1644"/>
      <c r="AB1224" s="1254"/>
      <c r="AC1224" s="399">
        <f t="shared" ref="AC1224" si="450">SUBTOTAL(9,AC1225:AC1227)</f>
        <v>0</v>
      </c>
      <c r="AD1224" s="1743"/>
      <c r="AE1224" s="1083"/>
      <c r="AF1224" s="855"/>
      <c r="AG1224" s="528"/>
      <c r="AH1224" s="521"/>
      <c r="AI1224" s="521"/>
      <c r="AJ1224" s="521"/>
      <c r="AK1224" s="521"/>
      <c r="AL1224" s="521"/>
      <c r="AM1224" s="521"/>
      <c r="AN1224" s="521"/>
      <c r="AO1224" s="521"/>
      <c r="AP1224" s="521"/>
      <c r="AQ1224" s="521"/>
      <c r="AR1224" s="521"/>
      <c r="AS1224" s="521"/>
      <c r="AT1224" s="521"/>
      <c r="AU1224" s="521"/>
      <c r="AV1224" s="521"/>
      <c r="AW1224" s="521"/>
      <c r="AX1224" s="521"/>
      <c r="AY1224" s="521"/>
      <c r="AZ1224" s="521"/>
      <c r="BA1224" s="521"/>
      <c r="BB1224" s="521"/>
      <c r="BC1224" s="521"/>
      <c r="BD1224" s="521"/>
      <c r="BE1224" s="521"/>
      <c r="BF1224" s="521"/>
      <c r="BG1224" s="521"/>
      <c r="BH1224" s="521"/>
      <c r="BI1224" s="521"/>
      <c r="BJ1224" s="521"/>
      <c r="BK1224" s="521"/>
      <c r="BL1224" s="521"/>
      <c r="BM1224" s="521"/>
      <c r="BN1224" s="521"/>
      <c r="BO1224" s="521"/>
      <c r="BP1224" s="521"/>
      <c r="BQ1224" s="521"/>
      <c r="BR1224" s="521"/>
      <c r="BS1224" s="521"/>
      <c r="BT1224" s="521"/>
      <c r="BU1224" s="521"/>
      <c r="BV1224" s="521"/>
      <c r="BW1224" s="521"/>
      <c r="BX1224" s="521"/>
      <c r="BY1224" s="521"/>
      <c r="BZ1224" s="521"/>
      <c r="CA1224" s="521"/>
      <c r="CB1224" s="521"/>
      <c r="CC1224" s="521"/>
      <c r="CD1224" s="521"/>
      <c r="CE1224" s="521"/>
      <c r="CF1224" s="521"/>
      <c r="CG1224" s="521"/>
      <c r="CH1224" s="521"/>
      <c r="CI1224" s="521"/>
      <c r="CJ1224" s="521"/>
      <c r="CK1224" s="521"/>
      <c r="CL1224" s="521"/>
      <c r="CM1224" s="521"/>
      <c r="CN1224" s="521"/>
      <c r="CO1224" s="521"/>
      <c r="CP1224" s="521"/>
      <c r="CQ1224" s="521"/>
    </row>
    <row r="1225" spans="1:95" s="69" customFormat="1" ht="15" customHeight="1" outlineLevel="1" x14ac:dyDescent="0.2">
      <c r="A1225" s="11">
        <v>154</v>
      </c>
      <c r="B1225" s="294"/>
      <c r="C1225" s="292"/>
      <c r="D1225" s="292"/>
      <c r="E1225" s="293"/>
      <c r="F1225" s="880" t="str">
        <f>'2. CAD NCCF'!F1225:L1225</f>
        <v>FI issued unsecured bonds and paper, medium rated</v>
      </c>
      <c r="G1225" s="881"/>
      <c r="H1225" s="881"/>
      <c r="I1225" s="881"/>
      <c r="J1225" s="881"/>
      <c r="K1225" s="881"/>
      <c r="L1225" s="882"/>
      <c r="M1225" s="400">
        <f t="shared" ref="M1225:M1227" si="451">M449</f>
        <v>0</v>
      </c>
      <c r="N1225" s="411">
        <f t="shared" ref="N1225:N1227" si="452">M1225</f>
        <v>0</v>
      </c>
      <c r="O1225" s="1362"/>
      <c r="P1225" s="1644"/>
      <c r="Q1225" s="1644"/>
      <c r="R1225" s="1644"/>
      <c r="S1225" s="1644"/>
      <c r="T1225" s="1644"/>
      <c r="U1225" s="1644"/>
      <c r="V1225" s="1644"/>
      <c r="W1225" s="1644"/>
      <c r="X1225" s="1644"/>
      <c r="Y1225" s="1644"/>
      <c r="Z1225" s="1644"/>
      <c r="AA1225" s="1644"/>
      <c r="AB1225" s="1254"/>
      <c r="AC1225" s="400">
        <f t="shared" ref="AC1225:AC1227" si="453">M1225-SUM(N1225:AB1225)</f>
        <v>0</v>
      </c>
      <c r="AD1225" s="1743"/>
      <c r="AE1225" s="1083"/>
      <c r="AF1225" s="855"/>
      <c r="AG1225" s="528"/>
      <c r="AH1225" s="521"/>
      <c r="AI1225" s="521"/>
      <c r="AJ1225" s="521"/>
      <c r="AK1225" s="521"/>
      <c r="AL1225" s="521"/>
      <c r="AM1225" s="521"/>
      <c r="AN1225" s="521"/>
      <c r="AO1225" s="521"/>
      <c r="AP1225" s="521"/>
      <c r="AQ1225" s="521"/>
      <c r="AR1225" s="521"/>
      <c r="AS1225" s="521"/>
      <c r="AT1225" s="521"/>
      <c r="AU1225" s="521"/>
      <c r="AV1225" s="521"/>
      <c r="AW1225" s="521"/>
      <c r="AX1225" s="521"/>
      <c r="AY1225" s="521"/>
      <c r="AZ1225" s="521"/>
      <c r="BA1225" s="521"/>
      <c r="BB1225" s="521"/>
      <c r="BC1225" s="521"/>
      <c r="BD1225" s="521"/>
      <c r="BE1225" s="521"/>
      <c r="BF1225" s="521"/>
      <c r="BG1225" s="521"/>
      <c r="BH1225" s="521"/>
      <c r="BI1225" s="521"/>
      <c r="BJ1225" s="521"/>
      <c r="BK1225" s="521"/>
      <c r="BL1225" s="521"/>
      <c r="BM1225" s="521"/>
      <c r="BN1225" s="521"/>
      <c r="BO1225" s="521"/>
      <c r="BP1225" s="521"/>
      <c r="BQ1225" s="521"/>
      <c r="BR1225" s="521"/>
      <c r="BS1225" s="521"/>
      <c r="BT1225" s="521"/>
      <c r="BU1225" s="521"/>
      <c r="BV1225" s="521"/>
      <c r="BW1225" s="521"/>
      <c r="BX1225" s="521"/>
      <c r="BY1225" s="521"/>
      <c r="BZ1225" s="521"/>
      <c r="CA1225" s="521"/>
      <c r="CB1225" s="521"/>
      <c r="CC1225" s="521"/>
      <c r="CD1225" s="521"/>
      <c r="CE1225" s="521"/>
      <c r="CF1225" s="521"/>
      <c r="CG1225" s="521"/>
      <c r="CH1225" s="521"/>
      <c r="CI1225" s="521"/>
      <c r="CJ1225" s="521"/>
      <c r="CK1225" s="521"/>
      <c r="CL1225" s="521"/>
      <c r="CM1225" s="521"/>
      <c r="CN1225" s="521"/>
      <c r="CO1225" s="521"/>
      <c r="CP1225" s="521"/>
      <c r="CQ1225" s="521"/>
    </row>
    <row r="1226" spans="1:95" s="69" customFormat="1" ht="15" customHeight="1" outlineLevel="1" x14ac:dyDescent="0.2">
      <c r="A1226" s="11">
        <v>155</v>
      </c>
      <c r="B1226" s="294"/>
      <c r="C1226" s="292"/>
      <c r="D1226" s="292"/>
      <c r="E1226" s="293"/>
      <c r="F1226" s="880" t="str">
        <f>'2. CAD NCCF'!F1226:L1226</f>
        <v>FI issued covered bonds, medium rated</v>
      </c>
      <c r="G1226" s="881"/>
      <c r="H1226" s="881"/>
      <c r="I1226" s="881"/>
      <c r="J1226" s="881"/>
      <c r="K1226" s="881"/>
      <c r="L1226" s="882"/>
      <c r="M1226" s="400">
        <f t="shared" si="451"/>
        <v>0</v>
      </c>
      <c r="N1226" s="411">
        <f t="shared" si="452"/>
        <v>0</v>
      </c>
      <c r="O1226" s="1362"/>
      <c r="P1226" s="1644"/>
      <c r="Q1226" s="1644"/>
      <c r="R1226" s="1644"/>
      <c r="S1226" s="1644"/>
      <c r="T1226" s="1644"/>
      <c r="U1226" s="1644"/>
      <c r="V1226" s="1644"/>
      <c r="W1226" s="1644"/>
      <c r="X1226" s="1644"/>
      <c r="Y1226" s="1644"/>
      <c r="Z1226" s="1644"/>
      <c r="AA1226" s="1644"/>
      <c r="AB1226" s="1254"/>
      <c r="AC1226" s="400">
        <f t="shared" si="453"/>
        <v>0</v>
      </c>
      <c r="AD1226" s="1743"/>
      <c r="AE1226" s="1083"/>
      <c r="AF1226" s="855"/>
      <c r="AG1226" s="528"/>
      <c r="AH1226" s="521"/>
      <c r="AI1226" s="521"/>
      <c r="AJ1226" s="521"/>
      <c r="AK1226" s="521"/>
      <c r="AL1226" s="521"/>
      <c r="AM1226" s="521"/>
      <c r="AN1226" s="521"/>
      <c r="AO1226" s="521"/>
      <c r="AP1226" s="521"/>
      <c r="AQ1226" s="521"/>
      <c r="AR1226" s="521"/>
      <c r="AS1226" s="521"/>
      <c r="AT1226" s="521"/>
      <c r="AU1226" s="521"/>
      <c r="AV1226" s="521"/>
      <c r="AW1226" s="521"/>
      <c r="AX1226" s="521"/>
      <c r="AY1226" s="521"/>
      <c r="AZ1226" s="521"/>
      <c r="BA1226" s="521"/>
      <c r="BB1226" s="521"/>
      <c r="BC1226" s="521"/>
      <c r="BD1226" s="521"/>
      <c r="BE1226" s="521"/>
      <c r="BF1226" s="521"/>
      <c r="BG1226" s="521"/>
      <c r="BH1226" s="521"/>
      <c r="BI1226" s="521"/>
      <c r="BJ1226" s="521"/>
      <c r="BK1226" s="521"/>
      <c r="BL1226" s="521"/>
      <c r="BM1226" s="521"/>
      <c r="BN1226" s="521"/>
      <c r="BO1226" s="521"/>
      <c r="BP1226" s="521"/>
      <c r="BQ1226" s="521"/>
      <c r="BR1226" s="521"/>
      <c r="BS1226" s="521"/>
      <c r="BT1226" s="521"/>
      <c r="BU1226" s="521"/>
      <c r="BV1226" s="521"/>
      <c r="BW1226" s="521"/>
      <c r="BX1226" s="521"/>
      <c r="BY1226" s="521"/>
      <c r="BZ1226" s="521"/>
      <c r="CA1226" s="521"/>
      <c r="CB1226" s="521"/>
      <c r="CC1226" s="521"/>
      <c r="CD1226" s="521"/>
      <c r="CE1226" s="521"/>
      <c r="CF1226" s="521"/>
      <c r="CG1226" s="521"/>
      <c r="CH1226" s="521"/>
      <c r="CI1226" s="521"/>
      <c r="CJ1226" s="521"/>
      <c r="CK1226" s="521"/>
      <c r="CL1226" s="521"/>
      <c r="CM1226" s="521"/>
      <c r="CN1226" s="521"/>
      <c r="CO1226" s="521"/>
      <c r="CP1226" s="521"/>
      <c r="CQ1226" s="521"/>
    </row>
    <row r="1227" spans="1:95" s="69" customFormat="1" ht="15" customHeight="1" outlineLevel="1" x14ac:dyDescent="0.2">
      <c r="A1227" s="11">
        <v>156</v>
      </c>
      <c r="B1227" s="294"/>
      <c r="C1227" s="292"/>
      <c r="D1227" s="292"/>
      <c r="E1227" s="293"/>
      <c r="F1227" s="880" t="str">
        <f>'2. CAD NCCF'!F1227:L1227</f>
        <v>FI issued jumbo covered bonds, medium rated</v>
      </c>
      <c r="G1227" s="881"/>
      <c r="H1227" s="881"/>
      <c r="I1227" s="881"/>
      <c r="J1227" s="881"/>
      <c r="K1227" s="881"/>
      <c r="L1227" s="882"/>
      <c r="M1227" s="400">
        <f t="shared" si="451"/>
        <v>0</v>
      </c>
      <c r="N1227" s="411">
        <f t="shared" si="452"/>
        <v>0</v>
      </c>
      <c r="O1227" s="1362"/>
      <c r="P1227" s="1644"/>
      <c r="Q1227" s="1644"/>
      <c r="R1227" s="1644"/>
      <c r="S1227" s="1644"/>
      <c r="T1227" s="1644"/>
      <c r="U1227" s="1644"/>
      <c r="V1227" s="1644"/>
      <c r="W1227" s="1644"/>
      <c r="X1227" s="1644"/>
      <c r="Y1227" s="1644"/>
      <c r="Z1227" s="1644"/>
      <c r="AA1227" s="1644"/>
      <c r="AB1227" s="1254"/>
      <c r="AC1227" s="400">
        <f t="shared" si="453"/>
        <v>0</v>
      </c>
      <c r="AD1227" s="1743"/>
      <c r="AE1227" s="1083"/>
      <c r="AF1227" s="855"/>
      <c r="AG1227" s="528"/>
      <c r="AH1227" s="521"/>
      <c r="AI1227" s="521"/>
      <c r="AJ1227" s="521"/>
      <c r="AK1227" s="521"/>
      <c r="AL1227" s="521"/>
      <c r="AM1227" s="521"/>
      <c r="AN1227" s="521"/>
      <c r="AO1227" s="521"/>
      <c r="AP1227" s="521"/>
      <c r="AQ1227" s="521"/>
      <c r="AR1227" s="521"/>
      <c r="AS1227" s="521"/>
      <c r="AT1227" s="521"/>
      <c r="AU1227" s="521"/>
      <c r="AV1227" s="521"/>
      <c r="AW1227" s="521"/>
      <c r="AX1227" s="521"/>
      <c r="AY1227" s="521"/>
      <c r="AZ1227" s="521"/>
      <c r="BA1227" s="521"/>
      <c r="BB1227" s="521"/>
      <c r="BC1227" s="521"/>
      <c r="BD1227" s="521"/>
      <c r="BE1227" s="521"/>
      <c r="BF1227" s="521"/>
      <c r="BG1227" s="521"/>
      <c r="BH1227" s="521"/>
      <c r="BI1227" s="521"/>
      <c r="BJ1227" s="521"/>
      <c r="BK1227" s="521"/>
      <c r="BL1227" s="521"/>
      <c r="BM1227" s="521"/>
      <c r="BN1227" s="521"/>
      <c r="BO1227" s="521"/>
      <c r="BP1227" s="521"/>
      <c r="BQ1227" s="521"/>
      <c r="BR1227" s="521"/>
      <c r="BS1227" s="521"/>
      <c r="BT1227" s="521"/>
      <c r="BU1227" s="521"/>
      <c r="BV1227" s="521"/>
      <c r="BW1227" s="521"/>
      <c r="BX1227" s="521"/>
      <c r="BY1227" s="521"/>
      <c r="BZ1227" s="521"/>
      <c r="CA1227" s="521"/>
      <c r="CB1227" s="521"/>
      <c r="CC1227" s="521"/>
      <c r="CD1227" s="521"/>
      <c r="CE1227" s="521"/>
      <c r="CF1227" s="521"/>
      <c r="CG1227" s="521"/>
      <c r="CH1227" s="521"/>
      <c r="CI1227" s="521"/>
      <c r="CJ1227" s="521"/>
      <c r="CK1227" s="521"/>
      <c r="CL1227" s="521"/>
      <c r="CM1227" s="521"/>
      <c r="CN1227" s="521"/>
      <c r="CO1227" s="521"/>
      <c r="CP1227" s="521"/>
      <c r="CQ1227" s="521"/>
    </row>
    <row r="1228" spans="1:95" s="69" customFormat="1" ht="15" customHeight="1" outlineLevel="1" x14ac:dyDescent="0.2">
      <c r="A1228" s="11">
        <v>157</v>
      </c>
      <c r="B1228" s="294"/>
      <c r="C1228" s="292"/>
      <c r="D1228" s="292"/>
      <c r="E1228" s="877" t="str">
        <f>'2. CAD NCCF'!E1228:L1228</f>
        <v>Non-FI issued CBP, low or not rated</v>
      </c>
      <c r="F1228" s="878"/>
      <c r="G1228" s="878"/>
      <c r="H1228" s="878"/>
      <c r="I1228" s="878"/>
      <c r="J1228" s="878"/>
      <c r="K1228" s="878"/>
      <c r="L1228" s="879"/>
      <c r="M1228" s="399">
        <f>SUBTOTAL(9,M1229:M1230)</f>
        <v>0</v>
      </c>
      <c r="N1228" s="402">
        <f t="shared" ref="N1228" si="454">SUBTOTAL(9,N1229:N1230)</f>
        <v>0</v>
      </c>
      <c r="O1228" s="1207"/>
      <c r="P1228" s="1644"/>
      <c r="Q1228" s="1644"/>
      <c r="R1228" s="1644"/>
      <c r="S1228" s="1644"/>
      <c r="T1228" s="1644"/>
      <c r="U1228" s="1644"/>
      <c r="V1228" s="1644"/>
      <c r="W1228" s="1644"/>
      <c r="X1228" s="1644"/>
      <c r="Y1228" s="1644"/>
      <c r="Z1228" s="1644"/>
      <c r="AA1228" s="1644"/>
      <c r="AB1228" s="1254"/>
      <c r="AC1228" s="399">
        <f t="shared" ref="AC1228" si="455">SUBTOTAL(9,AC1229:AC1230)</f>
        <v>0</v>
      </c>
      <c r="AD1228" s="1743"/>
      <c r="AE1228" s="1083"/>
      <c r="AF1228" s="855"/>
      <c r="AG1228" s="528"/>
      <c r="AH1228" s="521"/>
      <c r="AI1228" s="521"/>
      <c r="AJ1228" s="521"/>
      <c r="AK1228" s="521"/>
      <c r="AL1228" s="521"/>
      <c r="AM1228" s="521"/>
      <c r="AN1228" s="521"/>
      <c r="AO1228" s="521"/>
      <c r="AP1228" s="521"/>
      <c r="AQ1228" s="521"/>
      <c r="AR1228" s="521"/>
      <c r="AS1228" s="521"/>
      <c r="AT1228" s="521"/>
      <c r="AU1228" s="521"/>
      <c r="AV1228" s="521"/>
      <c r="AW1228" s="521"/>
      <c r="AX1228" s="521"/>
      <c r="AY1228" s="521"/>
      <c r="AZ1228" s="521"/>
      <c r="BA1228" s="521"/>
      <c r="BB1228" s="521"/>
      <c r="BC1228" s="521"/>
      <c r="BD1228" s="521"/>
      <c r="BE1228" s="521"/>
      <c r="BF1228" s="521"/>
      <c r="BG1228" s="521"/>
      <c r="BH1228" s="521"/>
      <c r="BI1228" s="521"/>
      <c r="BJ1228" s="521"/>
      <c r="BK1228" s="521"/>
      <c r="BL1228" s="521"/>
      <c r="BM1228" s="521"/>
      <c r="BN1228" s="521"/>
      <c r="BO1228" s="521"/>
      <c r="BP1228" s="521"/>
      <c r="BQ1228" s="521"/>
      <c r="BR1228" s="521"/>
      <c r="BS1228" s="521"/>
      <c r="BT1228" s="521"/>
      <c r="BU1228" s="521"/>
      <c r="BV1228" s="521"/>
      <c r="BW1228" s="521"/>
      <c r="BX1228" s="521"/>
      <c r="BY1228" s="521"/>
      <c r="BZ1228" s="521"/>
      <c r="CA1228" s="521"/>
      <c r="CB1228" s="521"/>
      <c r="CC1228" s="521"/>
      <c r="CD1228" s="521"/>
      <c r="CE1228" s="521"/>
      <c r="CF1228" s="521"/>
      <c r="CG1228" s="521"/>
      <c r="CH1228" s="521"/>
      <c r="CI1228" s="521"/>
      <c r="CJ1228" s="521"/>
      <c r="CK1228" s="521"/>
      <c r="CL1228" s="521"/>
      <c r="CM1228" s="521"/>
      <c r="CN1228" s="521"/>
      <c r="CO1228" s="521"/>
      <c r="CP1228" s="521"/>
      <c r="CQ1228" s="521"/>
    </row>
    <row r="1229" spans="1:95" s="69" customFormat="1" ht="15" customHeight="1" outlineLevel="1" x14ac:dyDescent="0.2">
      <c r="A1229" s="11">
        <v>158</v>
      </c>
      <c r="B1229" s="294"/>
      <c r="C1229" s="292"/>
      <c r="D1229" s="292"/>
      <c r="E1229" s="293"/>
      <c r="F1229" s="880" t="str">
        <f>'2. CAD NCCF'!F1229:L1229</f>
        <v>Non-FI issued unsecured bonds and paper, low or not rated</v>
      </c>
      <c r="G1229" s="881"/>
      <c r="H1229" s="881"/>
      <c r="I1229" s="881"/>
      <c r="J1229" s="881"/>
      <c r="K1229" s="881"/>
      <c r="L1229" s="882"/>
      <c r="M1229" s="400">
        <f t="shared" ref="M1229:M1230" si="456">M453</f>
        <v>0</v>
      </c>
      <c r="N1229" s="411">
        <f t="shared" ref="N1229:N1230" si="457">M1229</f>
        <v>0</v>
      </c>
      <c r="O1229" s="1362"/>
      <c r="P1229" s="1644"/>
      <c r="Q1229" s="1644"/>
      <c r="R1229" s="1644"/>
      <c r="S1229" s="1644"/>
      <c r="T1229" s="1644"/>
      <c r="U1229" s="1644"/>
      <c r="V1229" s="1644"/>
      <c r="W1229" s="1644"/>
      <c r="X1229" s="1644"/>
      <c r="Y1229" s="1644"/>
      <c r="Z1229" s="1644"/>
      <c r="AA1229" s="1644"/>
      <c r="AB1229" s="1254"/>
      <c r="AC1229" s="400">
        <f t="shared" ref="AC1229:AC1230" si="458">M1229-SUM(N1229:AB1229)</f>
        <v>0</v>
      </c>
      <c r="AD1229" s="1743"/>
      <c r="AE1229" s="1083"/>
      <c r="AF1229" s="855"/>
      <c r="AG1229" s="528"/>
      <c r="AH1229" s="521"/>
      <c r="AI1229" s="521"/>
      <c r="AJ1229" s="521"/>
      <c r="AK1229" s="521"/>
      <c r="AL1229" s="521"/>
      <c r="AM1229" s="521"/>
      <c r="AN1229" s="521"/>
      <c r="AO1229" s="521"/>
      <c r="AP1229" s="521"/>
      <c r="AQ1229" s="521"/>
      <c r="AR1229" s="521"/>
      <c r="AS1229" s="521"/>
      <c r="AT1229" s="521"/>
      <c r="AU1229" s="521"/>
      <c r="AV1229" s="521"/>
      <c r="AW1229" s="521"/>
      <c r="AX1229" s="521"/>
      <c r="AY1229" s="521"/>
      <c r="AZ1229" s="521"/>
      <c r="BA1229" s="521"/>
      <c r="BB1229" s="521"/>
      <c r="BC1229" s="521"/>
      <c r="BD1229" s="521"/>
      <c r="BE1229" s="521"/>
      <c r="BF1229" s="521"/>
      <c r="BG1229" s="521"/>
      <c r="BH1229" s="521"/>
      <c r="BI1229" s="521"/>
      <c r="BJ1229" s="521"/>
      <c r="BK1229" s="521"/>
      <c r="BL1229" s="521"/>
      <c r="BM1229" s="521"/>
      <c r="BN1229" s="521"/>
      <c r="BO1229" s="521"/>
      <c r="BP1229" s="521"/>
      <c r="BQ1229" s="521"/>
      <c r="BR1229" s="521"/>
      <c r="BS1229" s="521"/>
      <c r="BT1229" s="521"/>
      <c r="BU1229" s="521"/>
      <c r="BV1229" s="521"/>
      <c r="BW1229" s="521"/>
      <c r="BX1229" s="521"/>
      <c r="BY1229" s="521"/>
      <c r="BZ1229" s="521"/>
      <c r="CA1229" s="521"/>
      <c r="CB1229" s="521"/>
      <c r="CC1229" s="521"/>
      <c r="CD1229" s="521"/>
      <c r="CE1229" s="521"/>
      <c r="CF1229" s="521"/>
      <c r="CG1229" s="521"/>
      <c r="CH1229" s="521"/>
      <c r="CI1229" s="521"/>
      <c r="CJ1229" s="521"/>
      <c r="CK1229" s="521"/>
      <c r="CL1229" s="521"/>
      <c r="CM1229" s="521"/>
      <c r="CN1229" s="521"/>
      <c r="CO1229" s="521"/>
      <c r="CP1229" s="521"/>
      <c r="CQ1229" s="521"/>
    </row>
    <row r="1230" spans="1:95" s="69" customFormat="1" ht="15" customHeight="1" outlineLevel="1" x14ac:dyDescent="0.2">
      <c r="A1230" s="11">
        <v>159</v>
      </c>
      <c r="B1230" s="294"/>
      <c r="C1230" s="292"/>
      <c r="D1230" s="292"/>
      <c r="E1230" s="293"/>
      <c r="F1230" s="880" t="str">
        <f>'2. CAD NCCF'!F1230:L1230</f>
        <v>Non-FI issued covered bonds, low or not rated</v>
      </c>
      <c r="G1230" s="881"/>
      <c r="H1230" s="881"/>
      <c r="I1230" s="881"/>
      <c r="J1230" s="881"/>
      <c r="K1230" s="881"/>
      <c r="L1230" s="882"/>
      <c r="M1230" s="400">
        <f t="shared" si="456"/>
        <v>0</v>
      </c>
      <c r="N1230" s="411">
        <f t="shared" si="457"/>
        <v>0</v>
      </c>
      <c r="O1230" s="1362"/>
      <c r="P1230" s="1644"/>
      <c r="Q1230" s="1644"/>
      <c r="R1230" s="1644"/>
      <c r="S1230" s="1644"/>
      <c r="T1230" s="1644"/>
      <c r="U1230" s="1644"/>
      <c r="V1230" s="1644"/>
      <c r="W1230" s="1644"/>
      <c r="X1230" s="1644"/>
      <c r="Y1230" s="1644"/>
      <c r="Z1230" s="1644"/>
      <c r="AA1230" s="1644"/>
      <c r="AB1230" s="1254"/>
      <c r="AC1230" s="400">
        <f t="shared" si="458"/>
        <v>0</v>
      </c>
      <c r="AD1230" s="1743"/>
      <c r="AE1230" s="1083"/>
      <c r="AF1230" s="855"/>
      <c r="AG1230" s="528"/>
      <c r="AH1230" s="521"/>
      <c r="AI1230" s="521"/>
      <c r="AJ1230" s="521"/>
      <c r="AK1230" s="521"/>
      <c r="AL1230" s="521"/>
      <c r="AM1230" s="521"/>
      <c r="AN1230" s="521"/>
      <c r="AO1230" s="521"/>
      <c r="AP1230" s="521"/>
      <c r="AQ1230" s="521"/>
      <c r="AR1230" s="521"/>
      <c r="AS1230" s="521"/>
      <c r="AT1230" s="521"/>
      <c r="AU1230" s="521"/>
      <c r="AV1230" s="521"/>
      <c r="AW1230" s="521"/>
      <c r="AX1230" s="521"/>
      <c r="AY1230" s="521"/>
      <c r="AZ1230" s="521"/>
      <c r="BA1230" s="521"/>
      <c r="BB1230" s="521"/>
      <c r="BC1230" s="521"/>
      <c r="BD1230" s="521"/>
      <c r="BE1230" s="521"/>
      <c r="BF1230" s="521"/>
      <c r="BG1230" s="521"/>
      <c r="BH1230" s="521"/>
      <c r="BI1230" s="521"/>
      <c r="BJ1230" s="521"/>
      <c r="BK1230" s="521"/>
      <c r="BL1230" s="521"/>
      <c r="BM1230" s="521"/>
      <c r="BN1230" s="521"/>
      <c r="BO1230" s="521"/>
      <c r="BP1230" s="521"/>
      <c r="BQ1230" s="521"/>
      <c r="BR1230" s="521"/>
      <c r="BS1230" s="521"/>
      <c r="BT1230" s="521"/>
      <c r="BU1230" s="521"/>
      <c r="BV1230" s="521"/>
      <c r="BW1230" s="521"/>
      <c r="BX1230" s="521"/>
      <c r="BY1230" s="521"/>
      <c r="BZ1230" s="521"/>
      <c r="CA1230" s="521"/>
      <c r="CB1230" s="521"/>
      <c r="CC1230" s="521"/>
      <c r="CD1230" s="521"/>
      <c r="CE1230" s="521"/>
      <c r="CF1230" s="521"/>
      <c r="CG1230" s="521"/>
      <c r="CH1230" s="521"/>
      <c r="CI1230" s="521"/>
      <c r="CJ1230" s="521"/>
      <c r="CK1230" s="521"/>
      <c r="CL1230" s="521"/>
      <c r="CM1230" s="521"/>
      <c r="CN1230" s="521"/>
      <c r="CO1230" s="521"/>
      <c r="CP1230" s="521"/>
      <c r="CQ1230" s="521"/>
    </row>
    <row r="1231" spans="1:95" s="69" customFormat="1" ht="15" customHeight="1" outlineLevel="1" x14ac:dyDescent="0.2">
      <c r="A1231" s="11">
        <v>160</v>
      </c>
      <c r="B1231" s="294"/>
      <c r="C1231" s="292"/>
      <c r="D1231" s="292"/>
      <c r="E1231" s="877" t="str">
        <f>'2. CAD NCCF'!E1231:L1231</f>
        <v>FI issued CBP, low or not rated</v>
      </c>
      <c r="F1231" s="878"/>
      <c r="G1231" s="878"/>
      <c r="H1231" s="878"/>
      <c r="I1231" s="878"/>
      <c r="J1231" s="878"/>
      <c r="K1231" s="878"/>
      <c r="L1231" s="879"/>
      <c r="M1231" s="399">
        <f>SUBTOTAL(9,M1232:M1234)</f>
        <v>0</v>
      </c>
      <c r="N1231" s="402">
        <f t="shared" ref="N1231" si="459">SUBTOTAL(9,N1232:N1234)</f>
        <v>0</v>
      </c>
      <c r="O1231" s="1362"/>
      <c r="P1231" s="1644"/>
      <c r="Q1231" s="1644"/>
      <c r="R1231" s="1644"/>
      <c r="S1231" s="1644"/>
      <c r="T1231" s="1644"/>
      <c r="U1231" s="1644"/>
      <c r="V1231" s="1644"/>
      <c r="W1231" s="1644"/>
      <c r="X1231" s="1644"/>
      <c r="Y1231" s="1644"/>
      <c r="Z1231" s="1644"/>
      <c r="AA1231" s="1644"/>
      <c r="AB1231" s="1254"/>
      <c r="AC1231" s="399">
        <f t="shared" ref="AC1231" si="460">SUBTOTAL(9,AC1232:AC1234)</f>
        <v>0</v>
      </c>
      <c r="AD1231" s="1743"/>
      <c r="AE1231" s="1083"/>
      <c r="AF1231" s="855"/>
      <c r="AG1231" s="528"/>
      <c r="AH1231" s="521"/>
      <c r="AI1231" s="521"/>
      <c r="AJ1231" s="521"/>
      <c r="AK1231" s="521"/>
      <c r="AL1231" s="521"/>
      <c r="AM1231" s="521"/>
      <c r="AN1231" s="521"/>
      <c r="AO1231" s="521"/>
      <c r="AP1231" s="521"/>
      <c r="AQ1231" s="521"/>
      <c r="AR1231" s="521"/>
      <c r="AS1231" s="521"/>
      <c r="AT1231" s="521"/>
      <c r="AU1231" s="521"/>
      <c r="AV1231" s="521"/>
      <c r="AW1231" s="521"/>
      <c r="AX1231" s="521"/>
      <c r="AY1231" s="521"/>
      <c r="AZ1231" s="521"/>
      <c r="BA1231" s="521"/>
      <c r="BB1231" s="521"/>
      <c r="BC1231" s="521"/>
      <c r="BD1231" s="521"/>
      <c r="BE1231" s="521"/>
      <c r="BF1231" s="521"/>
      <c r="BG1231" s="521"/>
      <c r="BH1231" s="521"/>
      <c r="BI1231" s="521"/>
      <c r="BJ1231" s="521"/>
      <c r="BK1231" s="521"/>
      <c r="BL1231" s="521"/>
      <c r="BM1231" s="521"/>
      <c r="BN1231" s="521"/>
      <c r="BO1231" s="521"/>
      <c r="BP1231" s="521"/>
      <c r="BQ1231" s="521"/>
      <c r="BR1231" s="521"/>
      <c r="BS1231" s="521"/>
      <c r="BT1231" s="521"/>
      <c r="BU1231" s="521"/>
      <c r="BV1231" s="521"/>
      <c r="BW1231" s="521"/>
      <c r="BX1231" s="521"/>
      <c r="BY1231" s="521"/>
      <c r="BZ1231" s="521"/>
      <c r="CA1231" s="521"/>
      <c r="CB1231" s="521"/>
      <c r="CC1231" s="521"/>
      <c r="CD1231" s="521"/>
      <c r="CE1231" s="521"/>
      <c r="CF1231" s="521"/>
      <c r="CG1231" s="521"/>
      <c r="CH1231" s="521"/>
      <c r="CI1231" s="521"/>
      <c r="CJ1231" s="521"/>
      <c r="CK1231" s="521"/>
      <c r="CL1231" s="521"/>
      <c r="CM1231" s="521"/>
      <c r="CN1231" s="521"/>
      <c r="CO1231" s="521"/>
      <c r="CP1231" s="521"/>
      <c r="CQ1231" s="521"/>
    </row>
    <row r="1232" spans="1:95" s="69" customFormat="1" ht="15" customHeight="1" outlineLevel="1" x14ac:dyDescent="0.2">
      <c r="A1232" s="11">
        <v>161</v>
      </c>
      <c r="B1232" s="294"/>
      <c r="C1232" s="292"/>
      <c r="D1232" s="292"/>
      <c r="E1232" s="293"/>
      <c r="F1232" s="880" t="str">
        <f>'2. CAD NCCF'!F1232:L1232</f>
        <v>FI issued unsecured bonds and paper, low or not rated</v>
      </c>
      <c r="G1232" s="881"/>
      <c r="H1232" s="881"/>
      <c r="I1232" s="881"/>
      <c r="J1232" s="881"/>
      <c r="K1232" s="881"/>
      <c r="L1232" s="882"/>
      <c r="M1232" s="400">
        <f t="shared" ref="M1232:M1234" si="461">M456</f>
        <v>0</v>
      </c>
      <c r="N1232" s="411">
        <f t="shared" ref="N1232:N1234" si="462">M1232</f>
        <v>0</v>
      </c>
      <c r="O1232" s="1362"/>
      <c r="P1232" s="1644"/>
      <c r="Q1232" s="1644"/>
      <c r="R1232" s="1644"/>
      <c r="S1232" s="1644"/>
      <c r="T1232" s="1644"/>
      <c r="U1232" s="1644"/>
      <c r="V1232" s="1644"/>
      <c r="W1232" s="1644"/>
      <c r="X1232" s="1644"/>
      <c r="Y1232" s="1644"/>
      <c r="Z1232" s="1644"/>
      <c r="AA1232" s="1644"/>
      <c r="AB1232" s="1254"/>
      <c r="AC1232" s="400">
        <f t="shared" ref="AC1232:AC1234" si="463">M1232-SUM(N1232:AB1232)</f>
        <v>0</v>
      </c>
      <c r="AD1232" s="1743"/>
      <c r="AE1232" s="1083"/>
      <c r="AF1232" s="855"/>
      <c r="AG1232" s="528"/>
      <c r="AH1232" s="521"/>
      <c r="AI1232" s="521"/>
      <c r="AJ1232" s="521"/>
      <c r="AK1232" s="521"/>
      <c r="AL1232" s="521"/>
      <c r="AM1232" s="521"/>
      <c r="AN1232" s="521"/>
      <c r="AO1232" s="521"/>
      <c r="AP1232" s="521"/>
      <c r="AQ1232" s="521"/>
      <c r="AR1232" s="521"/>
      <c r="AS1232" s="521"/>
      <c r="AT1232" s="521"/>
      <c r="AU1232" s="521"/>
      <c r="AV1232" s="521"/>
      <c r="AW1232" s="521"/>
      <c r="AX1232" s="521"/>
      <c r="AY1232" s="521"/>
      <c r="AZ1232" s="521"/>
      <c r="BA1232" s="521"/>
      <c r="BB1232" s="521"/>
      <c r="BC1232" s="521"/>
      <c r="BD1232" s="521"/>
      <c r="BE1232" s="521"/>
      <c r="BF1232" s="521"/>
      <c r="BG1232" s="521"/>
      <c r="BH1232" s="521"/>
      <c r="BI1232" s="521"/>
      <c r="BJ1232" s="521"/>
      <c r="BK1232" s="521"/>
      <c r="BL1232" s="521"/>
      <c r="BM1232" s="521"/>
      <c r="BN1232" s="521"/>
      <c r="BO1232" s="521"/>
      <c r="BP1232" s="521"/>
      <c r="BQ1232" s="521"/>
      <c r="BR1232" s="521"/>
      <c r="BS1232" s="521"/>
      <c r="BT1232" s="521"/>
      <c r="BU1232" s="521"/>
      <c r="BV1232" s="521"/>
      <c r="BW1232" s="521"/>
      <c r="BX1232" s="521"/>
      <c r="BY1232" s="521"/>
      <c r="BZ1232" s="521"/>
      <c r="CA1232" s="521"/>
      <c r="CB1232" s="521"/>
      <c r="CC1232" s="521"/>
      <c r="CD1232" s="521"/>
      <c r="CE1232" s="521"/>
      <c r="CF1232" s="521"/>
      <c r="CG1232" s="521"/>
      <c r="CH1232" s="521"/>
      <c r="CI1232" s="521"/>
      <c r="CJ1232" s="521"/>
      <c r="CK1232" s="521"/>
      <c r="CL1232" s="521"/>
      <c r="CM1232" s="521"/>
      <c r="CN1232" s="521"/>
      <c r="CO1232" s="521"/>
      <c r="CP1232" s="521"/>
      <c r="CQ1232" s="521"/>
    </row>
    <row r="1233" spans="1:95" s="69" customFormat="1" ht="15" customHeight="1" outlineLevel="1" x14ac:dyDescent="0.2">
      <c r="A1233" s="11">
        <v>162</v>
      </c>
      <c r="B1233" s="294"/>
      <c r="C1233" s="289"/>
      <c r="D1233" s="289"/>
      <c r="E1233" s="289"/>
      <c r="F1233" s="880" t="str">
        <f>'2. CAD NCCF'!F1233:L1233</f>
        <v>FI issued covered bonds, low or not rated</v>
      </c>
      <c r="G1233" s="881"/>
      <c r="H1233" s="881"/>
      <c r="I1233" s="881"/>
      <c r="J1233" s="881"/>
      <c r="K1233" s="881"/>
      <c r="L1233" s="882"/>
      <c r="M1233" s="400">
        <f t="shared" si="461"/>
        <v>0</v>
      </c>
      <c r="N1233" s="411">
        <f t="shared" si="462"/>
        <v>0</v>
      </c>
      <c r="O1233" s="1362"/>
      <c r="P1233" s="1644"/>
      <c r="Q1233" s="1644"/>
      <c r="R1233" s="1644"/>
      <c r="S1233" s="1644"/>
      <c r="T1233" s="1644"/>
      <c r="U1233" s="1644"/>
      <c r="V1233" s="1644"/>
      <c r="W1233" s="1644"/>
      <c r="X1233" s="1644"/>
      <c r="Y1233" s="1644"/>
      <c r="Z1233" s="1644"/>
      <c r="AA1233" s="1644"/>
      <c r="AB1233" s="1254"/>
      <c r="AC1233" s="400">
        <f t="shared" si="463"/>
        <v>0</v>
      </c>
      <c r="AD1233" s="1743"/>
      <c r="AE1233" s="1083"/>
      <c r="AF1233" s="855"/>
      <c r="AG1233" s="528"/>
      <c r="AH1233" s="521"/>
      <c r="AI1233" s="521"/>
      <c r="AJ1233" s="521"/>
      <c r="AK1233" s="521"/>
      <c r="AL1233" s="521"/>
      <c r="AM1233" s="521"/>
      <c r="AN1233" s="521"/>
      <c r="AO1233" s="521"/>
      <c r="AP1233" s="521"/>
      <c r="AQ1233" s="521"/>
      <c r="AR1233" s="521"/>
      <c r="AS1233" s="521"/>
      <c r="AT1233" s="521"/>
      <c r="AU1233" s="521"/>
      <c r="AV1233" s="521"/>
      <c r="AW1233" s="521"/>
      <c r="AX1233" s="521"/>
      <c r="AY1233" s="521"/>
      <c r="AZ1233" s="521"/>
      <c r="BA1233" s="521"/>
      <c r="BB1233" s="521"/>
      <c r="BC1233" s="521"/>
      <c r="BD1233" s="521"/>
      <c r="BE1233" s="521"/>
      <c r="BF1233" s="521"/>
      <c r="BG1233" s="521"/>
      <c r="BH1233" s="521"/>
      <c r="BI1233" s="521"/>
      <c r="BJ1233" s="521"/>
      <c r="BK1233" s="521"/>
      <c r="BL1233" s="521"/>
      <c r="BM1233" s="521"/>
      <c r="BN1233" s="521"/>
      <c r="BO1233" s="521"/>
      <c r="BP1233" s="521"/>
      <c r="BQ1233" s="521"/>
      <c r="BR1233" s="521"/>
      <c r="BS1233" s="521"/>
      <c r="BT1233" s="521"/>
      <c r="BU1233" s="521"/>
      <c r="BV1233" s="521"/>
      <c r="BW1233" s="521"/>
      <c r="BX1233" s="521"/>
      <c r="BY1233" s="521"/>
      <c r="BZ1233" s="521"/>
      <c r="CA1233" s="521"/>
      <c r="CB1233" s="521"/>
      <c r="CC1233" s="521"/>
      <c r="CD1233" s="521"/>
      <c r="CE1233" s="521"/>
      <c r="CF1233" s="521"/>
      <c r="CG1233" s="521"/>
      <c r="CH1233" s="521"/>
      <c r="CI1233" s="521"/>
      <c r="CJ1233" s="521"/>
      <c r="CK1233" s="521"/>
      <c r="CL1233" s="521"/>
      <c r="CM1233" s="521"/>
      <c r="CN1233" s="521"/>
      <c r="CO1233" s="521"/>
      <c r="CP1233" s="521"/>
      <c r="CQ1233" s="521"/>
    </row>
    <row r="1234" spans="1:95" s="69" customFormat="1" ht="15" customHeight="1" outlineLevel="1" x14ac:dyDescent="0.2">
      <c r="A1234" s="11">
        <v>163</v>
      </c>
      <c r="B1234" s="294"/>
      <c r="C1234" s="289"/>
      <c r="D1234" s="289"/>
      <c r="E1234" s="289"/>
      <c r="F1234" s="880" t="str">
        <f>'2. CAD NCCF'!F1234:L1234</f>
        <v>FI issued jumbo covered bonds, low or not rated</v>
      </c>
      <c r="G1234" s="881"/>
      <c r="H1234" s="881"/>
      <c r="I1234" s="881"/>
      <c r="J1234" s="881"/>
      <c r="K1234" s="881"/>
      <c r="L1234" s="882"/>
      <c r="M1234" s="400">
        <f t="shared" si="461"/>
        <v>0</v>
      </c>
      <c r="N1234" s="411">
        <f t="shared" si="462"/>
        <v>0</v>
      </c>
      <c r="O1234" s="1383"/>
      <c r="P1234" s="977"/>
      <c r="Q1234" s="977"/>
      <c r="R1234" s="977"/>
      <c r="S1234" s="977"/>
      <c r="T1234" s="977"/>
      <c r="U1234" s="977"/>
      <c r="V1234" s="977"/>
      <c r="W1234" s="977"/>
      <c r="X1234" s="977"/>
      <c r="Y1234" s="977"/>
      <c r="Z1234" s="977"/>
      <c r="AA1234" s="977"/>
      <c r="AB1234" s="977"/>
      <c r="AC1234" s="400">
        <f t="shared" si="463"/>
        <v>0</v>
      </c>
      <c r="AD1234" s="1744"/>
      <c r="AE1234" s="858"/>
      <c r="AF1234" s="858"/>
      <c r="AG1234" s="528"/>
      <c r="AH1234" s="521"/>
      <c r="AI1234" s="521"/>
      <c r="AJ1234" s="521"/>
      <c r="AK1234" s="521"/>
      <c r="AL1234" s="521"/>
      <c r="AM1234" s="521"/>
      <c r="AN1234" s="521"/>
      <c r="AO1234" s="521"/>
      <c r="AP1234" s="521"/>
      <c r="AQ1234" s="521"/>
      <c r="AR1234" s="521"/>
      <c r="AS1234" s="521"/>
      <c r="AT1234" s="521"/>
      <c r="AU1234" s="521"/>
      <c r="AV1234" s="521"/>
      <c r="AW1234" s="521"/>
      <c r="AX1234" s="521"/>
      <c r="AY1234" s="521"/>
      <c r="AZ1234" s="521"/>
      <c r="BA1234" s="521"/>
      <c r="BB1234" s="521"/>
      <c r="BC1234" s="521"/>
      <c r="BD1234" s="521"/>
      <c r="BE1234" s="521"/>
      <c r="BF1234" s="521"/>
      <c r="BG1234" s="521"/>
      <c r="BH1234" s="521"/>
      <c r="BI1234" s="521"/>
      <c r="BJ1234" s="521"/>
      <c r="BK1234" s="521"/>
      <c r="BL1234" s="521"/>
      <c r="BM1234" s="521"/>
      <c r="BN1234" s="521"/>
      <c r="BO1234" s="521"/>
      <c r="BP1234" s="521"/>
      <c r="BQ1234" s="521"/>
      <c r="BR1234" s="521"/>
      <c r="BS1234" s="521"/>
      <c r="BT1234" s="521"/>
      <c r="BU1234" s="521"/>
      <c r="BV1234" s="521"/>
      <c r="BW1234" s="521"/>
      <c r="BX1234" s="521"/>
      <c r="BY1234" s="521"/>
      <c r="BZ1234" s="521"/>
      <c r="CA1234" s="521"/>
      <c r="CB1234" s="521"/>
      <c r="CC1234" s="521"/>
      <c r="CD1234" s="521"/>
      <c r="CE1234" s="521"/>
      <c r="CF1234" s="521"/>
      <c r="CG1234" s="521"/>
      <c r="CH1234" s="521"/>
      <c r="CI1234" s="521"/>
      <c r="CJ1234" s="521"/>
      <c r="CK1234" s="521"/>
      <c r="CL1234" s="521"/>
      <c r="CM1234" s="521"/>
      <c r="CN1234" s="521"/>
      <c r="CO1234" s="521"/>
      <c r="CP1234" s="521"/>
      <c r="CQ1234" s="521"/>
    </row>
    <row r="1235" spans="1:95" s="69" customFormat="1" outlineLevel="1" x14ac:dyDescent="0.2">
      <c r="A1235" s="11">
        <v>164</v>
      </c>
      <c r="B1235" s="294"/>
      <c r="C1235" s="289"/>
      <c r="D1235" s="868" t="str">
        <f>'2. CAD NCCF'!D1235:AF1235</f>
        <v>Asset backed securities (ABS) and Asset backed commercial paper (ABCP)</v>
      </c>
      <c r="E1235" s="869"/>
      <c r="F1235" s="869"/>
      <c r="G1235" s="869"/>
      <c r="H1235" s="869"/>
      <c r="I1235" s="869"/>
      <c r="J1235" s="869"/>
      <c r="K1235" s="869"/>
      <c r="L1235" s="869"/>
      <c r="M1235" s="869"/>
      <c r="N1235" s="869"/>
      <c r="O1235" s="869"/>
      <c r="P1235" s="869"/>
      <c r="Q1235" s="869"/>
      <c r="R1235" s="869"/>
      <c r="S1235" s="869"/>
      <c r="T1235" s="869"/>
      <c r="U1235" s="869"/>
      <c r="V1235" s="869"/>
      <c r="W1235" s="869"/>
      <c r="X1235" s="869"/>
      <c r="Y1235" s="869"/>
      <c r="Z1235" s="869"/>
      <c r="AA1235" s="869"/>
      <c r="AB1235" s="869"/>
      <c r="AC1235" s="869"/>
      <c r="AD1235" s="869"/>
      <c r="AE1235" s="869"/>
      <c r="AF1235" s="869"/>
      <c r="AG1235" s="528"/>
      <c r="AH1235" s="521"/>
      <c r="AI1235" s="521"/>
      <c r="AJ1235" s="521"/>
      <c r="AK1235" s="521"/>
      <c r="AL1235" s="521"/>
      <c r="AM1235" s="521"/>
      <c r="AN1235" s="521"/>
      <c r="AO1235" s="521"/>
      <c r="AP1235" s="521"/>
      <c r="AQ1235" s="521"/>
      <c r="AR1235" s="521"/>
      <c r="AS1235" s="521"/>
      <c r="AT1235" s="521"/>
      <c r="AU1235" s="521"/>
      <c r="AV1235" s="521"/>
      <c r="AW1235" s="521"/>
      <c r="AX1235" s="521"/>
      <c r="AY1235" s="521"/>
      <c r="AZ1235" s="521"/>
      <c r="BA1235" s="521"/>
      <c r="BB1235" s="521"/>
      <c r="BC1235" s="521"/>
      <c r="BD1235" s="521"/>
      <c r="BE1235" s="521"/>
      <c r="BF1235" s="521"/>
      <c r="BG1235" s="521"/>
      <c r="BH1235" s="521"/>
      <c r="BI1235" s="521"/>
      <c r="BJ1235" s="521"/>
      <c r="BK1235" s="521"/>
      <c r="BL1235" s="521"/>
      <c r="BM1235" s="521"/>
      <c r="BN1235" s="521"/>
      <c r="BO1235" s="521"/>
      <c r="BP1235" s="521"/>
      <c r="BQ1235" s="521"/>
      <c r="BR1235" s="521"/>
      <c r="BS1235" s="521"/>
      <c r="BT1235" s="521"/>
      <c r="BU1235" s="521"/>
      <c r="BV1235" s="521"/>
      <c r="BW1235" s="521"/>
      <c r="BX1235" s="521"/>
      <c r="BY1235" s="521"/>
      <c r="BZ1235" s="521"/>
      <c r="CA1235" s="521"/>
      <c r="CB1235" s="521"/>
      <c r="CC1235" s="521"/>
      <c r="CD1235" s="521"/>
      <c r="CE1235" s="521"/>
      <c r="CF1235" s="521"/>
      <c r="CG1235" s="521"/>
      <c r="CH1235" s="521"/>
      <c r="CI1235" s="521"/>
      <c r="CJ1235" s="521"/>
      <c r="CK1235" s="521"/>
      <c r="CL1235" s="521"/>
      <c r="CM1235" s="521"/>
      <c r="CN1235" s="521"/>
      <c r="CO1235" s="521"/>
      <c r="CP1235" s="521"/>
      <c r="CQ1235" s="521"/>
    </row>
    <row r="1236" spans="1:95" s="69" customFormat="1" outlineLevel="1" x14ac:dyDescent="0.2">
      <c r="A1236" s="11">
        <v>165</v>
      </c>
      <c r="B1236" s="294"/>
      <c r="C1236" s="289"/>
      <c r="D1236" s="289"/>
      <c r="E1236" s="933" t="str">
        <f>'2. CAD NCCF'!E1236:L1236</f>
        <v>Non-FI issued ABS and ABCP, high rated</v>
      </c>
      <c r="F1236" s="934"/>
      <c r="G1236" s="934"/>
      <c r="H1236" s="934"/>
      <c r="I1236" s="934"/>
      <c r="J1236" s="934"/>
      <c r="K1236" s="934"/>
      <c r="L1236" s="935"/>
      <c r="M1236" s="399">
        <f>SUBTOTAL(9,M1237:M1238)</f>
        <v>0</v>
      </c>
      <c r="N1236" s="402">
        <f t="shared" ref="N1236" si="464">SUBTOTAL(9,N1237:N1238)</f>
        <v>0</v>
      </c>
      <c r="O1236" s="1207"/>
      <c r="P1236" s="1254"/>
      <c r="Q1236" s="1254"/>
      <c r="R1236" s="1254"/>
      <c r="S1236" s="1254"/>
      <c r="T1236" s="1254"/>
      <c r="U1236" s="1254"/>
      <c r="V1236" s="1254"/>
      <c r="W1236" s="1254"/>
      <c r="X1236" s="1254"/>
      <c r="Y1236" s="1254"/>
      <c r="Z1236" s="1254"/>
      <c r="AA1236" s="1254"/>
      <c r="AB1236" s="1254"/>
      <c r="AC1236" s="399">
        <f t="shared" ref="AC1236" si="465">SUBTOTAL(9,AC1237:AC1238)</f>
        <v>0</v>
      </c>
      <c r="AD1236" s="1786"/>
      <c r="AE1236" s="852"/>
      <c r="AF1236" s="852"/>
      <c r="AG1236" s="528"/>
      <c r="AH1236" s="521"/>
      <c r="AI1236" s="521"/>
      <c r="AJ1236" s="521"/>
      <c r="AK1236" s="521"/>
      <c r="AL1236" s="521"/>
      <c r="AM1236" s="521"/>
      <c r="AN1236" s="521"/>
      <c r="AO1236" s="521"/>
      <c r="AP1236" s="521"/>
      <c r="AQ1236" s="521"/>
      <c r="AR1236" s="521"/>
      <c r="AS1236" s="521"/>
      <c r="AT1236" s="521"/>
      <c r="AU1236" s="521"/>
      <c r="AV1236" s="521"/>
      <c r="AW1236" s="521"/>
      <c r="AX1236" s="521"/>
      <c r="AY1236" s="521"/>
      <c r="AZ1236" s="521"/>
      <c r="BA1236" s="521"/>
      <c r="BB1236" s="521"/>
      <c r="BC1236" s="521"/>
      <c r="BD1236" s="521"/>
      <c r="BE1236" s="521"/>
      <c r="BF1236" s="521"/>
      <c r="BG1236" s="521"/>
      <c r="BH1236" s="521"/>
      <c r="BI1236" s="521"/>
      <c r="BJ1236" s="521"/>
      <c r="BK1236" s="521"/>
      <c r="BL1236" s="521"/>
      <c r="BM1236" s="521"/>
      <c r="BN1236" s="521"/>
      <c r="BO1236" s="521"/>
      <c r="BP1236" s="521"/>
      <c r="BQ1236" s="521"/>
      <c r="BR1236" s="521"/>
      <c r="BS1236" s="521"/>
      <c r="BT1236" s="521"/>
      <c r="BU1236" s="521"/>
      <c r="BV1236" s="521"/>
      <c r="BW1236" s="521"/>
      <c r="BX1236" s="521"/>
      <c r="BY1236" s="521"/>
      <c r="BZ1236" s="521"/>
      <c r="CA1236" s="521"/>
      <c r="CB1236" s="521"/>
      <c r="CC1236" s="521"/>
      <c r="CD1236" s="521"/>
      <c r="CE1236" s="521"/>
      <c r="CF1236" s="521"/>
      <c r="CG1236" s="521"/>
      <c r="CH1236" s="521"/>
      <c r="CI1236" s="521"/>
      <c r="CJ1236" s="521"/>
      <c r="CK1236" s="521"/>
      <c r="CL1236" s="521"/>
      <c r="CM1236" s="521"/>
      <c r="CN1236" s="521"/>
      <c r="CO1236" s="521"/>
      <c r="CP1236" s="521"/>
      <c r="CQ1236" s="521"/>
    </row>
    <row r="1237" spans="1:95" s="69" customFormat="1" outlineLevel="1" x14ac:dyDescent="0.2">
      <c r="A1237" s="11">
        <v>166</v>
      </c>
      <c r="B1237" s="294"/>
      <c r="C1237" s="289"/>
      <c r="D1237" s="289"/>
      <c r="E1237" s="289"/>
      <c r="F1237" s="880" t="str">
        <f>'2. CAD NCCF'!F1237:L1237</f>
        <v>Non-FI issued ABS, high rated</v>
      </c>
      <c r="G1237" s="881"/>
      <c r="H1237" s="881"/>
      <c r="I1237" s="881"/>
      <c r="J1237" s="881"/>
      <c r="K1237" s="881"/>
      <c r="L1237" s="882"/>
      <c r="M1237" s="400">
        <f t="shared" ref="M1237:M1238" si="466">M461</f>
        <v>0</v>
      </c>
      <c r="N1237" s="411">
        <f t="shared" ref="N1237:N1238" si="467">M1237</f>
        <v>0</v>
      </c>
      <c r="O1237" s="1362"/>
      <c r="P1237" s="1644"/>
      <c r="Q1237" s="1644"/>
      <c r="R1237" s="1644"/>
      <c r="S1237" s="1644"/>
      <c r="T1237" s="1644"/>
      <c r="U1237" s="1644"/>
      <c r="V1237" s="1644"/>
      <c r="W1237" s="1644"/>
      <c r="X1237" s="1644"/>
      <c r="Y1237" s="1644"/>
      <c r="Z1237" s="1644"/>
      <c r="AA1237" s="1644"/>
      <c r="AB1237" s="1254"/>
      <c r="AC1237" s="400">
        <f t="shared" ref="AC1237:AC1238" si="468">M1237-SUM(N1237:AB1237)</f>
        <v>0</v>
      </c>
      <c r="AD1237" s="1743"/>
      <c r="AE1237" s="1083"/>
      <c r="AF1237" s="855"/>
      <c r="AG1237" s="528"/>
      <c r="AH1237" s="521"/>
      <c r="AI1237" s="521"/>
      <c r="AJ1237" s="521"/>
      <c r="AK1237" s="521"/>
      <c r="AL1237" s="521"/>
      <c r="AM1237" s="521"/>
      <c r="AN1237" s="521"/>
      <c r="AO1237" s="521"/>
      <c r="AP1237" s="521"/>
      <c r="AQ1237" s="521"/>
      <c r="AR1237" s="521"/>
      <c r="AS1237" s="521"/>
      <c r="AT1237" s="521"/>
      <c r="AU1237" s="521"/>
      <c r="AV1237" s="521"/>
      <c r="AW1237" s="521"/>
      <c r="AX1237" s="521"/>
      <c r="AY1237" s="521"/>
      <c r="AZ1237" s="521"/>
      <c r="BA1237" s="521"/>
      <c r="BB1237" s="521"/>
      <c r="BC1237" s="521"/>
      <c r="BD1237" s="521"/>
      <c r="BE1237" s="521"/>
      <c r="BF1237" s="521"/>
      <c r="BG1237" s="521"/>
      <c r="BH1237" s="521"/>
      <c r="BI1237" s="521"/>
      <c r="BJ1237" s="521"/>
      <c r="BK1237" s="521"/>
      <c r="BL1237" s="521"/>
      <c r="BM1237" s="521"/>
      <c r="BN1237" s="521"/>
      <c r="BO1237" s="521"/>
      <c r="BP1237" s="521"/>
      <c r="BQ1237" s="521"/>
      <c r="BR1237" s="521"/>
      <c r="BS1237" s="521"/>
      <c r="BT1237" s="521"/>
      <c r="BU1237" s="521"/>
      <c r="BV1237" s="521"/>
      <c r="BW1237" s="521"/>
      <c r="BX1237" s="521"/>
      <c r="BY1237" s="521"/>
      <c r="BZ1237" s="521"/>
      <c r="CA1237" s="521"/>
      <c r="CB1237" s="521"/>
      <c r="CC1237" s="521"/>
      <c r="CD1237" s="521"/>
      <c r="CE1237" s="521"/>
      <c r="CF1237" s="521"/>
      <c r="CG1237" s="521"/>
      <c r="CH1237" s="521"/>
      <c r="CI1237" s="521"/>
      <c r="CJ1237" s="521"/>
      <c r="CK1237" s="521"/>
      <c r="CL1237" s="521"/>
      <c r="CM1237" s="521"/>
      <c r="CN1237" s="521"/>
      <c r="CO1237" s="521"/>
      <c r="CP1237" s="521"/>
      <c r="CQ1237" s="521"/>
    </row>
    <row r="1238" spans="1:95" s="69" customFormat="1" ht="15" customHeight="1" outlineLevel="1" x14ac:dyDescent="0.2">
      <c r="A1238" s="11">
        <v>167</v>
      </c>
      <c r="B1238" s="294"/>
      <c r="C1238" s="289"/>
      <c r="D1238" s="289"/>
      <c r="E1238" s="289"/>
      <c r="F1238" s="880" t="str">
        <f>'2. CAD NCCF'!F1238:L1238</f>
        <v>Non-FI issued ABCP, high rated</v>
      </c>
      <c r="G1238" s="881"/>
      <c r="H1238" s="881"/>
      <c r="I1238" s="881"/>
      <c r="J1238" s="881"/>
      <c r="K1238" s="881"/>
      <c r="L1238" s="882"/>
      <c r="M1238" s="400">
        <f t="shared" si="466"/>
        <v>0</v>
      </c>
      <c r="N1238" s="411">
        <f t="shared" si="467"/>
        <v>0</v>
      </c>
      <c r="O1238" s="1362"/>
      <c r="P1238" s="1644"/>
      <c r="Q1238" s="1644"/>
      <c r="R1238" s="1644"/>
      <c r="S1238" s="1644"/>
      <c r="T1238" s="1644"/>
      <c r="U1238" s="1644"/>
      <c r="V1238" s="1644"/>
      <c r="W1238" s="1644"/>
      <c r="X1238" s="1644"/>
      <c r="Y1238" s="1644"/>
      <c r="Z1238" s="1644"/>
      <c r="AA1238" s="1644"/>
      <c r="AB1238" s="1254"/>
      <c r="AC1238" s="400">
        <f t="shared" si="468"/>
        <v>0</v>
      </c>
      <c r="AD1238" s="1743"/>
      <c r="AE1238" s="1083"/>
      <c r="AF1238" s="855"/>
      <c r="AG1238" s="528"/>
      <c r="AH1238" s="521"/>
      <c r="AI1238" s="521"/>
      <c r="AJ1238" s="521"/>
      <c r="AK1238" s="521"/>
      <c r="AL1238" s="521"/>
      <c r="AM1238" s="521"/>
      <c r="AN1238" s="521"/>
      <c r="AO1238" s="521"/>
      <c r="AP1238" s="521"/>
      <c r="AQ1238" s="521"/>
      <c r="AR1238" s="521"/>
      <c r="AS1238" s="521"/>
      <c r="AT1238" s="521"/>
      <c r="AU1238" s="521"/>
      <c r="AV1238" s="521"/>
      <c r="AW1238" s="521"/>
      <c r="AX1238" s="521"/>
      <c r="AY1238" s="521"/>
      <c r="AZ1238" s="521"/>
      <c r="BA1238" s="521"/>
      <c r="BB1238" s="521"/>
      <c r="BC1238" s="521"/>
      <c r="BD1238" s="521"/>
      <c r="BE1238" s="521"/>
      <c r="BF1238" s="521"/>
      <c r="BG1238" s="521"/>
      <c r="BH1238" s="521"/>
      <c r="BI1238" s="521"/>
      <c r="BJ1238" s="521"/>
      <c r="BK1238" s="521"/>
      <c r="BL1238" s="521"/>
      <c r="BM1238" s="521"/>
      <c r="BN1238" s="521"/>
      <c r="BO1238" s="521"/>
      <c r="BP1238" s="521"/>
      <c r="BQ1238" s="521"/>
      <c r="BR1238" s="521"/>
      <c r="BS1238" s="521"/>
      <c r="BT1238" s="521"/>
      <c r="BU1238" s="521"/>
      <c r="BV1238" s="521"/>
      <c r="BW1238" s="521"/>
      <c r="BX1238" s="521"/>
      <c r="BY1238" s="521"/>
      <c r="BZ1238" s="521"/>
      <c r="CA1238" s="521"/>
      <c r="CB1238" s="521"/>
      <c r="CC1238" s="521"/>
      <c r="CD1238" s="521"/>
      <c r="CE1238" s="521"/>
      <c r="CF1238" s="521"/>
      <c r="CG1238" s="521"/>
      <c r="CH1238" s="521"/>
      <c r="CI1238" s="521"/>
      <c r="CJ1238" s="521"/>
      <c r="CK1238" s="521"/>
      <c r="CL1238" s="521"/>
      <c r="CM1238" s="521"/>
      <c r="CN1238" s="521"/>
      <c r="CO1238" s="521"/>
      <c r="CP1238" s="521"/>
      <c r="CQ1238" s="521"/>
    </row>
    <row r="1239" spans="1:95" s="69" customFormat="1" outlineLevel="1" x14ac:dyDescent="0.2">
      <c r="A1239" s="11">
        <v>168</v>
      </c>
      <c r="B1239" s="294"/>
      <c r="C1239" s="289"/>
      <c r="D1239" s="289"/>
      <c r="E1239" s="877" t="str">
        <f>'2. CAD NCCF'!E1239:L1239</f>
        <v>FI issued ABS and ABCP, high rated</v>
      </c>
      <c r="F1239" s="878"/>
      <c r="G1239" s="878"/>
      <c r="H1239" s="878"/>
      <c r="I1239" s="878"/>
      <c r="J1239" s="878"/>
      <c r="K1239" s="878"/>
      <c r="L1239" s="879"/>
      <c r="M1239" s="399">
        <f>SUBTOTAL(9,M1240:M1241)</f>
        <v>0</v>
      </c>
      <c r="N1239" s="402">
        <f t="shared" ref="N1239" si="469">SUBTOTAL(9,N1240:N1241)</f>
        <v>0</v>
      </c>
      <c r="O1239" s="1362"/>
      <c r="P1239" s="1644"/>
      <c r="Q1239" s="1644"/>
      <c r="R1239" s="1644"/>
      <c r="S1239" s="1644"/>
      <c r="T1239" s="1644"/>
      <c r="U1239" s="1644"/>
      <c r="V1239" s="1644"/>
      <c r="W1239" s="1644"/>
      <c r="X1239" s="1644"/>
      <c r="Y1239" s="1644"/>
      <c r="Z1239" s="1644"/>
      <c r="AA1239" s="1644"/>
      <c r="AB1239" s="1254"/>
      <c r="AC1239" s="399">
        <f t="shared" ref="AC1239" si="470">SUBTOTAL(9,AC1240:AC1241)</f>
        <v>0</v>
      </c>
      <c r="AD1239" s="1743"/>
      <c r="AE1239" s="1083"/>
      <c r="AF1239" s="855"/>
      <c r="AG1239" s="528"/>
      <c r="AH1239" s="521"/>
      <c r="AI1239" s="521"/>
      <c r="AJ1239" s="521"/>
      <c r="AK1239" s="521"/>
      <c r="AL1239" s="521"/>
      <c r="AM1239" s="521"/>
      <c r="AN1239" s="521"/>
      <c r="AO1239" s="521"/>
      <c r="AP1239" s="521"/>
      <c r="AQ1239" s="521"/>
      <c r="AR1239" s="521"/>
      <c r="AS1239" s="521"/>
      <c r="AT1239" s="521"/>
      <c r="AU1239" s="521"/>
      <c r="AV1239" s="521"/>
      <c r="AW1239" s="521"/>
      <c r="AX1239" s="521"/>
      <c r="AY1239" s="521"/>
      <c r="AZ1239" s="521"/>
      <c r="BA1239" s="521"/>
      <c r="BB1239" s="521"/>
      <c r="BC1239" s="521"/>
      <c r="BD1239" s="521"/>
      <c r="BE1239" s="521"/>
      <c r="BF1239" s="521"/>
      <c r="BG1239" s="521"/>
      <c r="BH1239" s="521"/>
      <c r="BI1239" s="521"/>
      <c r="BJ1239" s="521"/>
      <c r="BK1239" s="521"/>
      <c r="BL1239" s="521"/>
      <c r="BM1239" s="521"/>
      <c r="BN1239" s="521"/>
      <c r="BO1239" s="521"/>
      <c r="BP1239" s="521"/>
      <c r="BQ1239" s="521"/>
      <c r="BR1239" s="521"/>
      <c r="BS1239" s="521"/>
      <c r="BT1239" s="521"/>
      <c r="BU1239" s="521"/>
      <c r="BV1239" s="521"/>
      <c r="BW1239" s="521"/>
      <c r="BX1239" s="521"/>
      <c r="BY1239" s="521"/>
      <c r="BZ1239" s="521"/>
      <c r="CA1239" s="521"/>
      <c r="CB1239" s="521"/>
      <c r="CC1239" s="521"/>
      <c r="CD1239" s="521"/>
      <c r="CE1239" s="521"/>
      <c r="CF1239" s="521"/>
      <c r="CG1239" s="521"/>
      <c r="CH1239" s="521"/>
      <c r="CI1239" s="521"/>
      <c r="CJ1239" s="521"/>
      <c r="CK1239" s="521"/>
      <c r="CL1239" s="521"/>
      <c r="CM1239" s="521"/>
      <c r="CN1239" s="521"/>
      <c r="CO1239" s="521"/>
      <c r="CP1239" s="521"/>
      <c r="CQ1239" s="521"/>
    </row>
    <row r="1240" spans="1:95" s="69" customFormat="1" ht="15" customHeight="1" outlineLevel="1" x14ac:dyDescent="0.2">
      <c r="A1240" s="11">
        <v>169</v>
      </c>
      <c r="B1240" s="294"/>
      <c r="C1240" s="289"/>
      <c r="D1240" s="289"/>
      <c r="E1240" s="289"/>
      <c r="F1240" s="880" t="str">
        <f>'2. CAD NCCF'!F1240:L1240</f>
        <v>FI issued ABS, high rated</v>
      </c>
      <c r="G1240" s="881"/>
      <c r="H1240" s="881"/>
      <c r="I1240" s="881"/>
      <c r="J1240" s="881"/>
      <c r="K1240" s="881"/>
      <c r="L1240" s="882"/>
      <c r="M1240" s="400">
        <f t="shared" ref="M1240:M1241" si="471">M464</f>
        <v>0</v>
      </c>
      <c r="N1240" s="411">
        <f t="shared" ref="N1240:N1241" si="472">M1240</f>
        <v>0</v>
      </c>
      <c r="O1240" s="1362"/>
      <c r="P1240" s="1644"/>
      <c r="Q1240" s="1644"/>
      <c r="R1240" s="1644"/>
      <c r="S1240" s="1644"/>
      <c r="T1240" s="1644"/>
      <c r="U1240" s="1644"/>
      <c r="V1240" s="1644"/>
      <c r="W1240" s="1644"/>
      <c r="X1240" s="1644"/>
      <c r="Y1240" s="1644"/>
      <c r="Z1240" s="1644"/>
      <c r="AA1240" s="1644"/>
      <c r="AB1240" s="1254"/>
      <c r="AC1240" s="400">
        <f t="shared" ref="AC1240:AC1241" si="473">M1240-SUM(N1240:AB1240)</f>
        <v>0</v>
      </c>
      <c r="AD1240" s="1743"/>
      <c r="AE1240" s="1083"/>
      <c r="AF1240" s="855"/>
      <c r="AG1240" s="528"/>
      <c r="AH1240" s="521"/>
      <c r="AI1240" s="521"/>
      <c r="AJ1240" s="521"/>
      <c r="AK1240" s="521"/>
      <c r="AL1240" s="521"/>
      <c r="AM1240" s="521"/>
      <c r="AN1240" s="521"/>
      <c r="AO1240" s="521"/>
      <c r="AP1240" s="521"/>
      <c r="AQ1240" s="521"/>
      <c r="AR1240" s="521"/>
      <c r="AS1240" s="521"/>
      <c r="AT1240" s="521"/>
      <c r="AU1240" s="521"/>
      <c r="AV1240" s="521"/>
      <c r="AW1240" s="521"/>
      <c r="AX1240" s="521"/>
      <c r="AY1240" s="521"/>
      <c r="AZ1240" s="521"/>
      <c r="BA1240" s="521"/>
      <c r="BB1240" s="521"/>
      <c r="BC1240" s="521"/>
      <c r="BD1240" s="521"/>
      <c r="BE1240" s="521"/>
      <c r="BF1240" s="521"/>
      <c r="BG1240" s="521"/>
      <c r="BH1240" s="521"/>
      <c r="BI1240" s="521"/>
      <c r="BJ1240" s="521"/>
      <c r="BK1240" s="521"/>
      <c r="BL1240" s="521"/>
      <c r="BM1240" s="521"/>
      <c r="BN1240" s="521"/>
      <c r="BO1240" s="521"/>
      <c r="BP1240" s="521"/>
      <c r="BQ1240" s="521"/>
      <c r="BR1240" s="521"/>
      <c r="BS1240" s="521"/>
      <c r="BT1240" s="521"/>
      <c r="BU1240" s="521"/>
      <c r="BV1240" s="521"/>
      <c r="BW1240" s="521"/>
      <c r="BX1240" s="521"/>
      <c r="BY1240" s="521"/>
      <c r="BZ1240" s="521"/>
      <c r="CA1240" s="521"/>
      <c r="CB1240" s="521"/>
      <c r="CC1240" s="521"/>
      <c r="CD1240" s="521"/>
      <c r="CE1240" s="521"/>
      <c r="CF1240" s="521"/>
      <c r="CG1240" s="521"/>
      <c r="CH1240" s="521"/>
      <c r="CI1240" s="521"/>
      <c r="CJ1240" s="521"/>
      <c r="CK1240" s="521"/>
      <c r="CL1240" s="521"/>
      <c r="CM1240" s="521"/>
      <c r="CN1240" s="521"/>
      <c r="CO1240" s="521"/>
      <c r="CP1240" s="521"/>
      <c r="CQ1240" s="521"/>
    </row>
    <row r="1241" spans="1:95" s="69" customFormat="1" ht="15" customHeight="1" outlineLevel="1" x14ac:dyDescent="0.2">
      <c r="A1241" s="11">
        <v>170</v>
      </c>
      <c r="B1241" s="294"/>
      <c r="C1241" s="289"/>
      <c r="D1241" s="289"/>
      <c r="E1241" s="289"/>
      <c r="F1241" s="880" t="str">
        <f>'2. CAD NCCF'!F1241:L1241</f>
        <v>FI issued ABCP, high rated</v>
      </c>
      <c r="G1241" s="881"/>
      <c r="H1241" s="881"/>
      <c r="I1241" s="881"/>
      <c r="J1241" s="881"/>
      <c r="K1241" s="881"/>
      <c r="L1241" s="882"/>
      <c r="M1241" s="400">
        <f t="shared" si="471"/>
        <v>0</v>
      </c>
      <c r="N1241" s="411">
        <f t="shared" si="472"/>
        <v>0</v>
      </c>
      <c r="O1241" s="1362"/>
      <c r="P1241" s="1644"/>
      <c r="Q1241" s="1644"/>
      <c r="R1241" s="1644"/>
      <c r="S1241" s="1644"/>
      <c r="T1241" s="1644"/>
      <c r="U1241" s="1644"/>
      <c r="V1241" s="1644"/>
      <c r="W1241" s="1644"/>
      <c r="X1241" s="1644"/>
      <c r="Y1241" s="1644"/>
      <c r="Z1241" s="1644"/>
      <c r="AA1241" s="1644"/>
      <c r="AB1241" s="1254"/>
      <c r="AC1241" s="400">
        <f t="shared" si="473"/>
        <v>0</v>
      </c>
      <c r="AD1241" s="1743"/>
      <c r="AE1241" s="1083"/>
      <c r="AF1241" s="855"/>
      <c r="AG1241" s="528"/>
      <c r="AH1241" s="521"/>
      <c r="AI1241" s="521"/>
      <c r="AJ1241" s="521"/>
      <c r="AK1241" s="521"/>
      <c r="AL1241" s="521"/>
      <c r="AM1241" s="521"/>
      <c r="AN1241" s="521"/>
      <c r="AO1241" s="521"/>
      <c r="AP1241" s="521"/>
      <c r="AQ1241" s="521"/>
      <c r="AR1241" s="521"/>
      <c r="AS1241" s="521"/>
      <c r="AT1241" s="521"/>
      <c r="AU1241" s="521"/>
      <c r="AV1241" s="521"/>
      <c r="AW1241" s="521"/>
      <c r="AX1241" s="521"/>
      <c r="AY1241" s="521"/>
      <c r="AZ1241" s="521"/>
      <c r="BA1241" s="521"/>
      <c r="BB1241" s="521"/>
      <c r="BC1241" s="521"/>
      <c r="BD1241" s="521"/>
      <c r="BE1241" s="521"/>
      <c r="BF1241" s="521"/>
      <c r="BG1241" s="521"/>
      <c r="BH1241" s="521"/>
      <c r="BI1241" s="521"/>
      <c r="BJ1241" s="521"/>
      <c r="BK1241" s="521"/>
      <c r="BL1241" s="521"/>
      <c r="BM1241" s="521"/>
      <c r="BN1241" s="521"/>
      <c r="BO1241" s="521"/>
      <c r="BP1241" s="521"/>
      <c r="BQ1241" s="521"/>
      <c r="BR1241" s="521"/>
      <c r="BS1241" s="521"/>
      <c r="BT1241" s="521"/>
      <c r="BU1241" s="521"/>
      <c r="BV1241" s="521"/>
      <c r="BW1241" s="521"/>
      <c r="BX1241" s="521"/>
      <c r="BY1241" s="521"/>
      <c r="BZ1241" s="521"/>
      <c r="CA1241" s="521"/>
      <c r="CB1241" s="521"/>
      <c r="CC1241" s="521"/>
      <c r="CD1241" s="521"/>
      <c r="CE1241" s="521"/>
      <c r="CF1241" s="521"/>
      <c r="CG1241" s="521"/>
      <c r="CH1241" s="521"/>
      <c r="CI1241" s="521"/>
      <c r="CJ1241" s="521"/>
      <c r="CK1241" s="521"/>
      <c r="CL1241" s="521"/>
      <c r="CM1241" s="521"/>
      <c r="CN1241" s="521"/>
      <c r="CO1241" s="521"/>
      <c r="CP1241" s="521"/>
      <c r="CQ1241" s="521"/>
    </row>
    <row r="1242" spans="1:95" s="69" customFormat="1" outlineLevel="1" x14ac:dyDescent="0.2">
      <c r="A1242" s="11">
        <v>171</v>
      </c>
      <c r="B1242" s="294"/>
      <c r="C1242" s="289"/>
      <c r="D1242" s="289"/>
      <c r="E1242" s="877" t="str">
        <f>'2. CAD NCCF'!E1242:L1242</f>
        <v>Non-FI issued ABS and ABCP, medium rated</v>
      </c>
      <c r="F1242" s="878"/>
      <c r="G1242" s="878"/>
      <c r="H1242" s="878"/>
      <c r="I1242" s="878"/>
      <c r="J1242" s="878"/>
      <c r="K1242" s="878"/>
      <c r="L1242" s="879"/>
      <c r="M1242" s="399">
        <f>SUBTOTAL(9,M1243:M1244)</f>
        <v>0</v>
      </c>
      <c r="N1242" s="402">
        <f t="shared" ref="N1242" si="474">SUBTOTAL(9,N1243:N1244)</f>
        <v>0</v>
      </c>
      <c r="O1242" s="1362"/>
      <c r="P1242" s="1644"/>
      <c r="Q1242" s="1644"/>
      <c r="R1242" s="1644"/>
      <c r="S1242" s="1644"/>
      <c r="T1242" s="1644"/>
      <c r="U1242" s="1644"/>
      <c r="V1242" s="1644"/>
      <c r="W1242" s="1644"/>
      <c r="X1242" s="1644"/>
      <c r="Y1242" s="1644"/>
      <c r="Z1242" s="1644"/>
      <c r="AA1242" s="1644"/>
      <c r="AB1242" s="1254"/>
      <c r="AC1242" s="399">
        <f t="shared" ref="AC1242" si="475">SUBTOTAL(9,AC1243:AC1244)</f>
        <v>0</v>
      </c>
      <c r="AD1242" s="1743"/>
      <c r="AE1242" s="1083"/>
      <c r="AF1242" s="855"/>
      <c r="AG1242" s="528"/>
      <c r="AH1242" s="521"/>
      <c r="AI1242" s="521"/>
      <c r="AJ1242" s="521"/>
      <c r="AK1242" s="521"/>
      <c r="AL1242" s="521"/>
      <c r="AM1242" s="521"/>
      <c r="AN1242" s="521"/>
      <c r="AO1242" s="521"/>
      <c r="AP1242" s="521"/>
      <c r="AQ1242" s="521"/>
      <c r="AR1242" s="521"/>
      <c r="AS1242" s="521"/>
      <c r="AT1242" s="521"/>
      <c r="AU1242" s="521"/>
      <c r="AV1242" s="521"/>
      <c r="AW1242" s="521"/>
      <c r="AX1242" s="521"/>
      <c r="AY1242" s="521"/>
      <c r="AZ1242" s="521"/>
      <c r="BA1242" s="521"/>
      <c r="BB1242" s="521"/>
      <c r="BC1242" s="521"/>
      <c r="BD1242" s="521"/>
      <c r="BE1242" s="521"/>
      <c r="BF1242" s="521"/>
      <c r="BG1242" s="521"/>
      <c r="BH1242" s="521"/>
      <c r="BI1242" s="521"/>
      <c r="BJ1242" s="521"/>
      <c r="BK1242" s="521"/>
      <c r="BL1242" s="521"/>
      <c r="BM1242" s="521"/>
      <c r="BN1242" s="521"/>
      <c r="BO1242" s="521"/>
      <c r="BP1242" s="521"/>
      <c r="BQ1242" s="521"/>
      <c r="BR1242" s="521"/>
      <c r="BS1242" s="521"/>
      <c r="BT1242" s="521"/>
      <c r="BU1242" s="521"/>
      <c r="BV1242" s="521"/>
      <c r="BW1242" s="521"/>
      <c r="BX1242" s="521"/>
      <c r="BY1242" s="521"/>
      <c r="BZ1242" s="521"/>
      <c r="CA1242" s="521"/>
      <c r="CB1242" s="521"/>
      <c r="CC1242" s="521"/>
      <c r="CD1242" s="521"/>
      <c r="CE1242" s="521"/>
      <c r="CF1242" s="521"/>
      <c r="CG1242" s="521"/>
      <c r="CH1242" s="521"/>
      <c r="CI1242" s="521"/>
      <c r="CJ1242" s="521"/>
      <c r="CK1242" s="521"/>
      <c r="CL1242" s="521"/>
      <c r="CM1242" s="521"/>
      <c r="CN1242" s="521"/>
      <c r="CO1242" s="521"/>
      <c r="CP1242" s="521"/>
      <c r="CQ1242" s="521"/>
    </row>
    <row r="1243" spans="1:95" s="69" customFormat="1" ht="15" customHeight="1" outlineLevel="1" x14ac:dyDescent="0.2">
      <c r="A1243" s="11">
        <v>172</v>
      </c>
      <c r="B1243" s="294"/>
      <c r="C1243" s="289"/>
      <c r="D1243" s="289"/>
      <c r="E1243" s="289"/>
      <c r="F1243" s="880" t="str">
        <f>'2. CAD NCCF'!F1243:L1243</f>
        <v>Non-FI issued ABS, medium rated</v>
      </c>
      <c r="G1243" s="881"/>
      <c r="H1243" s="881"/>
      <c r="I1243" s="881"/>
      <c r="J1243" s="881"/>
      <c r="K1243" s="881"/>
      <c r="L1243" s="882"/>
      <c r="M1243" s="400">
        <f t="shared" ref="M1243:M1244" si="476">M467</f>
        <v>0</v>
      </c>
      <c r="N1243" s="411">
        <f t="shared" ref="N1243:N1244" si="477">M1243</f>
        <v>0</v>
      </c>
      <c r="O1243" s="1362"/>
      <c r="P1243" s="1644"/>
      <c r="Q1243" s="1644"/>
      <c r="R1243" s="1644"/>
      <c r="S1243" s="1644"/>
      <c r="T1243" s="1644"/>
      <c r="U1243" s="1644"/>
      <c r="V1243" s="1644"/>
      <c r="W1243" s="1644"/>
      <c r="X1243" s="1644"/>
      <c r="Y1243" s="1644"/>
      <c r="Z1243" s="1644"/>
      <c r="AA1243" s="1644"/>
      <c r="AB1243" s="1254"/>
      <c r="AC1243" s="400">
        <f t="shared" ref="AC1243:AC1244" si="478">M1243-SUM(N1243:AB1243)</f>
        <v>0</v>
      </c>
      <c r="AD1243" s="1743"/>
      <c r="AE1243" s="1083"/>
      <c r="AF1243" s="855"/>
      <c r="AG1243" s="528"/>
      <c r="AH1243" s="521"/>
      <c r="AI1243" s="521"/>
      <c r="AJ1243" s="521"/>
      <c r="AK1243" s="521"/>
      <c r="AL1243" s="521"/>
      <c r="AM1243" s="521"/>
      <c r="AN1243" s="521"/>
      <c r="AO1243" s="521"/>
      <c r="AP1243" s="521"/>
      <c r="AQ1243" s="521"/>
      <c r="AR1243" s="521"/>
      <c r="AS1243" s="521"/>
      <c r="AT1243" s="521"/>
      <c r="AU1243" s="521"/>
      <c r="AV1243" s="521"/>
      <c r="AW1243" s="521"/>
      <c r="AX1243" s="521"/>
      <c r="AY1243" s="521"/>
      <c r="AZ1243" s="521"/>
      <c r="BA1243" s="521"/>
      <c r="BB1243" s="521"/>
      <c r="BC1243" s="521"/>
      <c r="BD1243" s="521"/>
      <c r="BE1243" s="521"/>
      <c r="BF1243" s="521"/>
      <c r="BG1243" s="521"/>
      <c r="BH1243" s="521"/>
      <c r="BI1243" s="521"/>
      <c r="BJ1243" s="521"/>
      <c r="BK1243" s="521"/>
      <c r="BL1243" s="521"/>
      <c r="BM1243" s="521"/>
      <c r="BN1243" s="521"/>
      <c r="BO1243" s="521"/>
      <c r="BP1243" s="521"/>
      <c r="BQ1243" s="521"/>
      <c r="BR1243" s="521"/>
      <c r="BS1243" s="521"/>
      <c r="BT1243" s="521"/>
      <c r="BU1243" s="521"/>
      <c r="BV1243" s="521"/>
      <c r="BW1243" s="521"/>
      <c r="BX1243" s="521"/>
      <c r="BY1243" s="521"/>
      <c r="BZ1243" s="521"/>
      <c r="CA1243" s="521"/>
      <c r="CB1243" s="521"/>
      <c r="CC1243" s="521"/>
      <c r="CD1243" s="521"/>
      <c r="CE1243" s="521"/>
      <c r="CF1243" s="521"/>
      <c r="CG1243" s="521"/>
      <c r="CH1243" s="521"/>
      <c r="CI1243" s="521"/>
      <c r="CJ1243" s="521"/>
      <c r="CK1243" s="521"/>
      <c r="CL1243" s="521"/>
      <c r="CM1243" s="521"/>
      <c r="CN1243" s="521"/>
      <c r="CO1243" s="521"/>
      <c r="CP1243" s="521"/>
      <c r="CQ1243" s="521"/>
    </row>
    <row r="1244" spans="1:95" s="69" customFormat="1" ht="15" customHeight="1" outlineLevel="1" x14ac:dyDescent="0.2">
      <c r="A1244" s="11">
        <v>173</v>
      </c>
      <c r="B1244" s="294"/>
      <c r="C1244" s="289"/>
      <c r="D1244" s="289"/>
      <c r="E1244" s="289"/>
      <c r="F1244" s="880" t="str">
        <f>'2. CAD NCCF'!F1244:L1244</f>
        <v>Non-FI issued ABCP, medium rated</v>
      </c>
      <c r="G1244" s="881"/>
      <c r="H1244" s="881"/>
      <c r="I1244" s="881"/>
      <c r="J1244" s="881"/>
      <c r="K1244" s="881"/>
      <c r="L1244" s="882"/>
      <c r="M1244" s="400">
        <f t="shared" si="476"/>
        <v>0</v>
      </c>
      <c r="N1244" s="411">
        <f t="shared" si="477"/>
        <v>0</v>
      </c>
      <c r="O1244" s="1362"/>
      <c r="P1244" s="1644"/>
      <c r="Q1244" s="1644"/>
      <c r="R1244" s="1644"/>
      <c r="S1244" s="1644"/>
      <c r="T1244" s="1644"/>
      <c r="U1244" s="1644"/>
      <c r="V1244" s="1644"/>
      <c r="W1244" s="1644"/>
      <c r="X1244" s="1644"/>
      <c r="Y1244" s="1644"/>
      <c r="Z1244" s="1644"/>
      <c r="AA1244" s="1644"/>
      <c r="AB1244" s="1254"/>
      <c r="AC1244" s="400">
        <f t="shared" si="478"/>
        <v>0</v>
      </c>
      <c r="AD1244" s="1743"/>
      <c r="AE1244" s="1083"/>
      <c r="AF1244" s="855"/>
      <c r="AG1244" s="528"/>
      <c r="AH1244" s="521"/>
      <c r="AI1244" s="521"/>
      <c r="AJ1244" s="521"/>
      <c r="AK1244" s="521"/>
      <c r="AL1244" s="521"/>
      <c r="AM1244" s="521"/>
      <c r="AN1244" s="521"/>
      <c r="AO1244" s="521"/>
      <c r="AP1244" s="521"/>
      <c r="AQ1244" s="521"/>
      <c r="AR1244" s="521"/>
      <c r="AS1244" s="521"/>
      <c r="AT1244" s="521"/>
      <c r="AU1244" s="521"/>
      <c r="AV1244" s="521"/>
      <c r="AW1244" s="521"/>
      <c r="AX1244" s="521"/>
      <c r="AY1244" s="521"/>
      <c r="AZ1244" s="521"/>
      <c r="BA1244" s="521"/>
      <c r="BB1244" s="521"/>
      <c r="BC1244" s="521"/>
      <c r="BD1244" s="521"/>
      <c r="BE1244" s="521"/>
      <c r="BF1244" s="521"/>
      <c r="BG1244" s="521"/>
      <c r="BH1244" s="521"/>
      <c r="BI1244" s="521"/>
      <c r="BJ1244" s="521"/>
      <c r="BK1244" s="521"/>
      <c r="BL1244" s="521"/>
      <c r="BM1244" s="521"/>
      <c r="BN1244" s="521"/>
      <c r="BO1244" s="521"/>
      <c r="BP1244" s="521"/>
      <c r="BQ1244" s="521"/>
      <c r="BR1244" s="521"/>
      <c r="BS1244" s="521"/>
      <c r="BT1244" s="521"/>
      <c r="BU1244" s="521"/>
      <c r="BV1244" s="521"/>
      <c r="BW1244" s="521"/>
      <c r="BX1244" s="521"/>
      <c r="BY1244" s="521"/>
      <c r="BZ1244" s="521"/>
      <c r="CA1244" s="521"/>
      <c r="CB1244" s="521"/>
      <c r="CC1244" s="521"/>
      <c r="CD1244" s="521"/>
      <c r="CE1244" s="521"/>
      <c r="CF1244" s="521"/>
      <c r="CG1244" s="521"/>
      <c r="CH1244" s="521"/>
      <c r="CI1244" s="521"/>
      <c r="CJ1244" s="521"/>
      <c r="CK1244" s="521"/>
      <c r="CL1244" s="521"/>
      <c r="CM1244" s="521"/>
      <c r="CN1244" s="521"/>
      <c r="CO1244" s="521"/>
      <c r="CP1244" s="521"/>
      <c r="CQ1244" s="521"/>
    </row>
    <row r="1245" spans="1:95" s="69" customFormat="1" outlineLevel="1" x14ac:dyDescent="0.2">
      <c r="A1245" s="11">
        <v>174</v>
      </c>
      <c r="B1245" s="294"/>
      <c r="C1245" s="289"/>
      <c r="D1245" s="289"/>
      <c r="E1245" s="877" t="str">
        <f>'2. CAD NCCF'!E1245:L1245</f>
        <v>FI issued ABS and ABCP, medium rated</v>
      </c>
      <c r="F1245" s="878"/>
      <c r="G1245" s="878"/>
      <c r="H1245" s="878"/>
      <c r="I1245" s="878"/>
      <c r="J1245" s="878"/>
      <c r="K1245" s="878"/>
      <c r="L1245" s="879"/>
      <c r="M1245" s="399">
        <f>SUBTOTAL(9,M1246:M1247)</f>
        <v>0</v>
      </c>
      <c r="N1245" s="402">
        <f t="shared" ref="N1245" si="479">SUBTOTAL(9,N1246:N1247)</f>
        <v>0</v>
      </c>
      <c r="O1245" s="1362"/>
      <c r="P1245" s="1644"/>
      <c r="Q1245" s="1644"/>
      <c r="R1245" s="1644"/>
      <c r="S1245" s="1644"/>
      <c r="T1245" s="1644"/>
      <c r="U1245" s="1644"/>
      <c r="V1245" s="1644"/>
      <c r="W1245" s="1644"/>
      <c r="X1245" s="1644"/>
      <c r="Y1245" s="1644"/>
      <c r="Z1245" s="1644"/>
      <c r="AA1245" s="1644"/>
      <c r="AB1245" s="1254"/>
      <c r="AC1245" s="399">
        <f t="shared" ref="AC1245" si="480">SUBTOTAL(9,AC1246:AC1247)</f>
        <v>0</v>
      </c>
      <c r="AD1245" s="1743"/>
      <c r="AE1245" s="1083"/>
      <c r="AF1245" s="855"/>
      <c r="AG1245" s="528"/>
      <c r="AH1245" s="521"/>
      <c r="AI1245" s="521"/>
      <c r="AJ1245" s="521"/>
      <c r="AK1245" s="521"/>
      <c r="AL1245" s="521"/>
      <c r="AM1245" s="521"/>
      <c r="AN1245" s="521"/>
      <c r="AO1245" s="521"/>
      <c r="AP1245" s="521"/>
      <c r="AQ1245" s="521"/>
      <c r="AR1245" s="521"/>
      <c r="AS1245" s="521"/>
      <c r="AT1245" s="521"/>
      <c r="AU1245" s="521"/>
      <c r="AV1245" s="521"/>
      <c r="AW1245" s="521"/>
      <c r="AX1245" s="521"/>
      <c r="AY1245" s="521"/>
      <c r="AZ1245" s="521"/>
      <c r="BA1245" s="521"/>
      <c r="BB1245" s="521"/>
      <c r="BC1245" s="521"/>
      <c r="BD1245" s="521"/>
      <c r="BE1245" s="521"/>
      <c r="BF1245" s="521"/>
      <c r="BG1245" s="521"/>
      <c r="BH1245" s="521"/>
      <c r="BI1245" s="521"/>
      <c r="BJ1245" s="521"/>
      <c r="BK1245" s="521"/>
      <c r="BL1245" s="521"/>
      <c r="BM1245" s="521"/>
      <c r="BN1245" s="521"/>
      <c r="BO1245" s="521"/>
      <c r="BP1245" s="521"/>
      <c r="BQ1245" s="521"/>
      <c r="BR1245" s="521"/>
      <c r="BS1245" s="521"/>
      <c r="BT1245" s="521"/>
      <c r="BU1245" s="521"/>
      <c r="BV1245" s="521"/>
      <c r="BW1245" s="521"/>
      <c r="BX1245" s="521"/>
      <c r="BY1245" s="521"/>
      <c r="BZ1245" s="521"/>
      <c r="CA1245" s="521"/>
      <c r="CB1245" s="521"/>
      <c r="CC1245" s="521"/>
      <c r="CD1245" s="521"/>
      <c r="CE1245" s="521"/>
      <c r="CF1245" s="521"/>
      <c r="CG1245" s="521"/>
      <c r="CH1245" s="521"/>
      <c r="CI1245" s="521"/>
      <c r="CJ1245" s="521"/>
      <c r="CK1245" s="521"/>
      <c r="CL1245" s="521"/>
      <c r="CM1245" s="521"/>
      <c r="CN1245" s="521"/>
      <c r="CO1245" s="521"/>
      <c r="CP1245" s="521"/>
      <c r="CQ1245" s="521"/>
    </row>
    <row r="1246" spans="1:95" s="69" customFormat="1" ht="15" customHeight="1" outlineLevel="1" x14ac:dyDescent="0.2">
      <c r="A1246" s="11">
        <v>175</v>
      </c>
      <c r="B1246" s="294"/>
      <c r="C1246" s="289"/>
      <c r="D1246" s="289"/>
      <c r="E1246" s="289"/>
      <c r="F1246" s="880" t="str">
        <f>'2. CAD NCCF'!F1246:L1246</f>
        <v>FI issued ABS, medium rated</v>
      </c>
      <c r="G1246" s="881"/>
      <c r="H1246" s="881"/>
      <c r="I1246" s="881"/>
      <c r="J1246" s="881"/>
      <c r="K1246" s="881"/>
      <c r="L1246" s="882"/>
      <c r="M1246" s="400">
        <f t="shared" ref="M1246:M1247" si="481">M470</f>
        <v>0</v>
      </c>
      <c r="N1246" s="411">
        <f t="shared" ref="N1246:N1247" si="482">M1246</f>
        <v>0</v>
      </c>
      <c r="O1246" s="1362"/>
      <c r="P1246" s="1644"/>
      <c r="Q1246" s="1644"/>
      <c r="R1246" s="1644"/>
      <c r="S1246" s="1644"/>
      <c r="T1246" s="1644"/>
      <c r="U1246" s="1644"/>
      <c r="V1246" s="1644"/>
      <c r="W1246" s="1644"/>
      <c r="X1246" s="1644"/>
      <c r="Y1246" s="1644"/>
      <c r="Z1246" s="1644"/>
      <c r="AA1246" s="1644"/>
      <c r="AB1246" s="1254"/>
      <c r="AC1246" s="400">
        <f t="shared" ref="AC1246:AC1247" si="483">M1246-SUM(N1246:AB1246)</f>
        <v>0</v>
      </c>
      <c r="AD1246" s="1743"/>
      <c r="AE1246" s="1083"/>
      <c r="AF1246" s="855"/>
      <c r="AG1246" s="528"/>
      <c r="AH1246" s="521"/>
      <c r="AI1246" s="521"/>
      <c r="AJ1246" s="521"/>
      <c r="AK1246" s="521"/>
      <c r="AL1246" s="521"/>
      <c r="AM1246" s="521"/>
      <c r="AN1246" s="521"/>
      <c r="AO1246" s="521"/>
      <c r="AP1246" s="521"/>
      <c r="AQ1246" s="521"/>
      <c r="AR1246" s="521"/>
      <c r="AS1246" s="521"/>
      <c r="AT1246" s="521"/>
      <c r="AU1246" s="521"/>
      <c r="AV1246" s="521"/>
      <c r="AW1246" s="521"/>
      <c r="AX1246" s="521"/>
      <c r="AY1246" s="521"/>
      <c r="AZ1246" s="521"/>
      <c r="BA1246" s="521"/>
      <c r="BB1246" s="521"/>
      <c r="BC1246" s="521"/>
      <c r="BD1246" s="521"/>
      <c r="BE1246" s="521"/>
      <c r="BF1246" s="521"/>
      <c r="BG1246" s="521"/>
      <c r="BH1246" s="521"/>
      <c r="BI1246" s="521"/>
      <c r="BJ1246" s="521"/>
      <c r="BK1246" s="521"/>
      <c r="BL1246" s="521"/>
      <c r="BM1246" s="521"/>
      <c r="BN1246" s="521"/>
      <c r="BO1246" s="521"/>
      <c r="BP1246" s="521"/>
      <c r="BQ1246" s="521"/>
      <c r="BR1246" s="521"/>
      <c r="BS1246" s="521"/>
      <c r="BT1246" s="521"/>
      <c r="BU1246" s="521"/>
      <c r="BV1246" s="521"/>
      <c r="BW1246" s="521"/>
      <c r="BX1246" s="521"/>
      <c r="BY1246" s="521"/>
      <c r="BZ1246" s="521"/>
      <c r="CA1246" s="521"/>
      <c r="CB1246" s="521"/>
      <c r="CC1246" s="521"/>
      <c r="CD1246" s="521"/>
      <c r="CE1246" s="521"/>
      <c r="CF1246" s="521"/>
      <c r="CG1246" s="521"/>
      <c r="CH1246" s="521"/>
      <c r="CI1246" s="521"/>
      <c r="CJ1246" s="521"/>
      <c r="CK1246" s="521"/>
      <c r="CL1246" s="521"/>
      <c r="CM1246" s="521"/>
      <c r="CN1246" s="521"/>
      <c r="CO1246" s="521"/>
      <c r="CP1246" s="521"/>
      <c r="CQ1246" s="521"/>
    </row>
    <row r="1247" spans="1:95" s="69" customFormat="1" ht="15" customHeight="1" outlineLevel="1" x14ac:dyDescent="0.2">
      <c r="A1247" s="11">
        <v>176</v>
      </c>
      <c r="B1247" s="294"/>
      <c r="C1247" s="289"/>
      <c r="D1247" s="289"/>
      <c r="E1247" s="289"/>
      <c r="F1247" s="880" t="str">
        <f>'2. CAD NCCF'!F1247:L1247</f>
        <v>FI issued ABCP, medium rated</v>
      </c>
      <c r="G1247" s="881"/>
      <c r="H1247" s="881"/>
      <c r="I1247" s="881"/>
      <c r="J1247" s="881"/>
      <c r="K1247" s="881"/>
      <c r="L1247" s="882"/>
      <c r="M1247" s="400">
        <f t="shared" si="481"/>
        <v>0</v>
      </c>
      <c r="N1247" s="411">
        <f t="shared" si="482"/>
        <v>0</v>
      </c>
      <c r="O1247" s="1362"/>
      <c r="P1247" s="1644"/>
      <c r="Q1247" s="1644"/>
      <c r="R1247" s="1644"/>
      <c r="S1247" s="1644"/>
      <c r="T1247" s="1644"/>
      <c r="U1247" s="1644"/>
      <c r="V1247" s="1644"/>
      <c r="W1247" s="1644"/>
      <c r="X1247" s="1644"/>
      <c r="Y1247" s="1644"/>
      <c r="Z1247" s="1644"/>
      <c r="AA1247" s="1644"/>
      <c r="AB1247" s="1254"/>
      <c r="AC1247" s="400">
        <f t="shared" si="483"/>
        <v>0</v>
      </c>
      <c r="AD1247" s="1743"/>
      <c r="AE1247" s="1083"/>
      <c r="AF1247" s="855"/>
      <c r="AG1247" s="528"/>
      <c r="AH1247" s="521"/>
      <c r="AI1247" s="521"/>
      <c r="AJ1247" s="521"/>
      <c r="AK1247" s="521"/>
      <c r="AL1247" s="521"/>
      <c r="AM1247" s="521"/>
      <c r="AN1247" s="521"/>
      <c r="AO1247" s="521"/>
      <c r="AP1247" s="521"/>
      <c r="AQ1247" s="521"/>
      <c r="AR1247" s="521"/>
      <c r="AS1247" s="521"/>
      <c r="AT1247" s="521"/>
      <c r="AU1247" s="521"/>
      <c r="AV1247" s="521"/>
      <c r="AW1247" s="521"/>
      <c r="AX1247" s="521"/>
      <c r="AY1247" s="521"/>
      <c r="AZ1247" s="521"/>
      <c r="BA1247" s="521"/>
      <c r="BB1247" s="521"/>
      <c r="BC1247" s="521"/>
      <c r="BD1247" s="521"/>
      <c r="BE1247" s="521"/>
      <c r="BF1247" s="521"/>
      <c r="BG1247" s="521"/>
      <c r="BH1247" s="521"/>
      <c r="BI1247" s="521"/>
      <c r="BJ1247" s="521"/>
      <c r="BK1247" s="521"/>
      <c r="BL1247" s="521"/>
      <c r="BM1247" s="521"/>
      <c r="BN1247" s="521"/>
      <c r="BO1247" s="521"/>
      <c r="BP1247" s="521"/>
      <c r="BQ1247" s="521"/>
      <c r="BR1247" s="521"/>
      <c r="BS1247" s="521"/>
      <c r="BT1247" s="521"/>
      <c r="BU1247" s="521"/>
      <c r="BV1247" s="521"/>
      <c r="BW1247" s="521"/>
      <c r="BX1247" s="521"/>
      <c r="BY1247" s="521"/>
      <c r="BZ1247" s="521"/>
      <c r="CA1247" s="521"/>
      <c r="CB1247" s="521"/>
      <c r="CC1247" s="521"/>
      <c r="CD1247" s="521"/>
      <c r="CE1247" s="521"/>
      <c r="CF1247" s="521"/>
      <c r="CG1247" s="521"/>
      <c r="CH1247" s="521"/>
      <c r="CI1247" s="521"/>
      <c r="CJ1247" s="521"/>
      <c r="CK1247" s="521"/>
      <c r="CL1247" s="521"/>
      <c r="CM1247" s="521"/>
      <c r="CN1247" s="521"/>
      <c r="CO1247" s="521"/>
      <c r="CP1247" s="521"/>
      <c r="CQ1247" s="521"/>
    </row>
    <row r="1248" spans="1:95" s="69" customFormat="1" outlineLevel="1" x14ac:dyDescent="0.2">
      <c r="A1248" s="11">
        <v>177</v>
      </c>
      <c r="B1248" s="294"/>
      <c r="C1248" s="289"/>
      <c r="D1248" s="289"/>
      <c r="E1248" s="877" t="str">
        <f>'2. CAD NCCF'!E1248:L1248</f>
        <v>Non-FI issued ABS and ABCP, low or not rated</v>
      </c>
      <c r="F1248" s="878"/>
      <c r="G1248" s="878"/>
      <c r="H1248" s="878"/>
      <c r="I1248" s="878"/>
      <c r="J1248" s="878"/>
      <c r="K1248" s="878"/>
      <c r="L1248" s="879"/>
      <c r="M1248" s="399">
        <f>SUBTOTAL(9,M1249:M1250)</f>
        <v>0</v>
      </c>
      <c r="N1248" s="402">
        <f t="shared" ref="N1248" si="484">SUBTOTAL(9,N1249:N1250)</f>
        <v>0</v>
      </c>
      <c r="O1248" s="1362"/>
      <c r="P1248" s="1644"/>
      <c r="Q1248" s="1644"/>
      <c r="R1248" s="1644"/>
      <c r="S1248" s="1644"/>
      <c r="T1248" s="1644"/>
      <c r="U1248" s="1644"/>
      <c r="V1248" s="1644"/>
      <c r="W1248" s="1644"/>
      <c r="X1248" s="1644"/>
      <c r="Y1248" s="1644"/>
      <c r="Z1248" s="1644"/>
      <c r="AA1248" s="1644"/>
      <c r="AB1248" s="1254"/>
      <c r="AC1248" s="399">
        <f t="shared" ref="AC1248" si="485">SUBTOTAL(9,AC1249:AC1250)</f>
        <v>0</v>
      </c>
      <c r="AD1248" s="1743"/>
      <c r="AE1248" s="1083"/>
      <c r="AF1248" s="855"/>
      <c r="AG1248" s="528"/>
      <c r="AH1248" s="521"/>
      <c r="AI1248" s="521"/>
      <c r="AJ1248" s="521"/>
      <c r="AK1248" s="521"/>
      <c r="AL1248" s="521"/>
      <c r="AM1248" s="521"/>
      <c r="AN1248" s="521"/>
      <c r="AO1248" s="521"/>
      <c r="AP1248" s="521"/>
      <c r="AQ1248" s="521"/>
      <c r="AR1248" s="521"/>
      <c r="AS1248" s="521"/>
      <c r="AT1248" s="521"/>
      <c r="AU1248" s="521"/>
      <c r="AV1248" s="521"/>
      <c r="AW1248" s="521"/>
      <c r="AX1248" s="521"/>
      <c r="AY1248" s="521"/>
      <c r="AZ1248" s="521"/>
      <c r="BA1248" s="521"/>
      <c r="BB1248" s="521"/>
      <c r="BC1248" s="521"/>
      <c r="BD1248" s="521"/>
      <c r="BE1248" s="521"/>
      <c r="BF1248" s="521"/>
      <c r="BG1248" s="521"/>
      <c r="BH1248" s="521"/>
      <c r="BI1248" s="521"/>
      <c r="BJ1248" s="521"/>
      <c r="BK1248" s="521"/>
      <c r="BL1248" s="521"/>
      <c r="BM1248" s="521"/>
      <c r="BN1248" s="521"/>
      <c r="BO1248" s="521"/>
      <c r="BP1248" s="521"/>
      <c r="BQ1248" s="521"/>
      <c r="BR1248" s="521"/>
      <c r="BS1248" s="521"/>
      <c r="BT1248" s="521"/>
      <c r="BU1248" s="521"/>
      <c r="BV1248" s="521"/>
      <c r="BW1248" s="521"/>
      <c r="BX1248" s="521"/>
      <c r="BY1248" s="521"/>
      <c r="BZ1248" s="521"/>
      <c r="CA1248" s="521"/>
      <c r="CB1248" s="521"/>
      <c r="CC1248" s="521"/>
      <c r="CD1248" s="521"/>
      <c r="CE1248" s="521"/>
      <c r="CF1248" s="521"/>
      <c r="CG1248" s="521"/>
      <c r="CH1248" s="521"/>
      <c r="CI1248" s="521"/>
      <c r="CJ1248" s="521"/>
      <c r="CK1248" s="521"/>
      <c r="CL1248" s="521"/>
      <c r="CM1248" s="521"/>
      <c r="CN1248" s="521"/>
      <c r="CO1248" s="521"/>
      <c r="CP1248" s="521"/>
      <c r="CQ1248" s="521"/>
    </row>
    <row r="1249" spans="1:95" s="69" customFormat="1" ht="15" customHeight="1" outlineLevel="1" x14ac:dyDescent="0.2">
      <c r="A1249" s="11">
        <v>178</v>
      </c>
      <c r="B1249" s="294"/>
      <c r="C1249" s="289"/>
      <c r="D1249" s="289"/>
      <c r="E1249" s="289"/>
      <c r="F1249" s="880" t="str">
        <f>'2. CAD NCCF'!F1249:L1249</f>
        <v>Non-FI issued ABS, low or not rated</v>
      </c>
      <c r="G1249" s="881"/>
      <c r="H1249" s="881"/>
      <c r="I1249" s="881"/>
      <c r="J1249" s="881"/>
      <c r="K1249" s="881"/>
      <c r="L1249" s="882"/>
      <c r="M1249" s="400">
        <f t="shared" ref="M1249:M1250" si="486">M473</f>
        <v>0</v>
      </c>
      <c r="N1249" s="411">
        <f t="shared" ref="N1249:N1250" si="487">M1249</f>
        <v>0</v>
      </c>
      <c r="O1249" s="1362"/>
      <c r="P1249" s="1644"/>
      <c r="Q1249" s="1644"/>
      <c r="R1249" s="1644"/>
      <c r="S1249" s="1644"/>
      <c r="T1249" s="1644"/>
      <c r="U1249" s="1644"/>
      <c r="V1249" s="1644"/>
      <c r="W1249" s="1644"/>
      <c r="X1249" s="1644"/>
      <c r="Y1249" s="1644"/>
      <c r="Z1249" s="1644"/>
      <c r="AA1249" s="1644"/>
      <c r="AB1249" s="1254"/>
      <c r="AC1249" s="400">
        <f t="shared" ref="AC1249:AC1250" si="488">M1249-SUM(N1249:AB1249)</f>
        <v>0</v>
      </c>
      <c r="AD1249" s="1743"/>
      <c r="AE1249" s="1083"/>
      <c r="AF1249" s="855"/>
      <c r="AG1249" s="528"/>
      <c r="AH1249" s="521"/>
      <c r="AI1249" s="521"/>
      <c r="AJ1249" s="521"/>
      <c r="AK1249" s="521"/>
      <c r="AL1249" s="521"/>
      <c r="AM1249" s="521"/>
      <c r="AN1249" s="521"/>
      <c r="AO1249" s="521"/>
      <c r="AP1249" s="521"/>
      <c r="AQ1249" s="521"/>
      <c r="AR1249" s="521"/>
      <c r="AS1249" s="521"/>
      <c r="AT1249" s="521"/>
      <c r="AU1249" s="521"/>
      <c r="AV1249" s="521"/>
      <c r="AW1249" s="521"/>
      <c r="AX1249" s="521"/>
      <c r="AY1249" s="521"/>
      <c r="AZ1249" s="521"/>
      <c r="BA1249" s="521"/>
      <c r="BB1249" s="521"/>
      <c r="BC1249" s="521"/>
      <c r="BD1249" s="521"/>
      <c r="BE1249" s="521"/>
      <c r="BF1249" s="521"/>
      <c r="BG1249" s="521"/>
      <c r="BH1249" s="521"/>
      <c r="BI1249" s="521"/>
      <c r="BJ1249" s="521"/>
      <c r="BK1249" s="521"/>
      <c r="BL1249" s="521"/>
      <c r="BM1249" s="521"/>
      <c r="BN1249" s="521"/>
      <c r="BO1249" s="521"/>
      <c r="BP1249" s="521"/>
      <c r="BQ1249" s="521"/>
      <c r="BR1249" s="521"/>
      <c r="BS1249" s="521"/>
      <c r="BT1249" s="521"/>
      <c r="BU1249" s="521"/>
      <c r="BV1249" s="521"/>
      <c r="BW1249" s="521"/>
      <c r="BX1249" s="521"/>
      <c r="BY1249" s="521"/>
      <c r="BZ1249" s="521"/>
      <c r="CA1249" s="521"/>
      <c r="CB1249" s="521"/>
      <c r="CC1249" s="521"/>
      <c r="CD1249" s="521"/>
      <c r="CE1249" s="521"/>
      <c r="CF1249" s="521"/>
      <c r="CG1249" s="521"/>
      <c r="CH1249" s="521"/>
      <c r="CI1249" s="521"/>
      <c r="CJ1249" s="521"/>
      <c r="CK1249" s="521"/>
      <c r="CL1249" s="521"/>
      <c r="CM1249" s="521"/>
      <c r="CN1249" s="521"/>
      <c r="CO1249" s="521"/>
      <c r="CP1249" s="521"/>
      <c r="CQ1249" s="521"/>
    </row>
    <row r="1250" spans="1:95" s="69" customFormat="1" ht="15" customHeight="1" outlineLevel="1" x14ac:dyDescent="0.2">
      <c r="A1250" s="11">
        <v>179</v>
      </c>
      <c r="B1250" s="294"/>
      <c r="C1250" s="289"/>
      <c r="D1250" s="289"/>
      <c r="E1250" s="289"/>
      <c r="F1250" s="880" t="str">
        <f>'2. CAD NCCF'!F1250:L1250</f>
        <v>Non-FI issued ABCP, low or not rated</v>
      </c>
      <c r="G1250" s="881"/>
      <c r="H1250" s="881"/>
      <c r="I1250" s="881"/>
      <c r="J1250" s="881"/>
      <c r="K1250" s="881"/>
      <c r="L1250" s="882"/>
      <c r="M1250" s="400">
        <f t="shared" si="486"/>
        <v>0</v>
      </c>
      <c r="N1250" s="411">
        <f t="shared" si="487"/>
        <v>0</v>
      </c>
      <c r="O1250" s="1362"/>
      <c r="P1250" s="1644"/>
      <c r="Q1250" s="1644"/>
      <c r="R1250" s="1644"/>
      <c r="S1250" s="1644"/>
      <c r="T1250" s="1644"/>
      <c r="U1250" s="1644"/>
      <c r="V1250" s="1644"/>
      <c r="W1250" s="1644"/>
      <c r="X1250" s="1644"/>
      <c r="Y1250" s="1644"/>
      <c r="Z1250" s="1644"/>
      <c r="AA1250" s="1644"/>
      <c r="AB1250" s="1254"/>
      <c r="AC1250" s="400">
        <f t="shared" si="488"/>
        <v>0</v>
      </c>
      <c r="AD1250" s="1743"/>
      <c r="AE1250" s="1083"/>
      <c r="AF1250" s="855"/>
      <c r="AG1250" s="528"/>
      <c r="AH1250" s="521"/>
      <c r="AI1250" s="521"/>
      <c r="AJ1250" s="521"/>
      <c r="AK1250" s="521"/>
      <c r="AL1250" s="521"/>
      <c r="AM1250" s="521"/>
      <c r="AN1250" s="521"/>
      <c r="AO1250" s="521"/>
      <c r="AP1250" s="521"/>
      <c r="AQ1250" s="521"/>
      <c r="AR1250" s="521"/>
      <c r="AS1250" s="521"/>
      <c r="AT1250" s="521"/>
      <c r="AU1250" s="521"/>
      <c r="AV1250" s="521"/>
      <c r="AW1250" s="521"/>
      <c r="AX1250" s="521"/>
      <c r="AY1250" s="521"/>
      <c r="AZ1250" s="521"/>
      <c r="BA1250" s="521"/>
      <c r="BB1250" s="521"/>
      <c r="BC1250" s="521"/>
      <c r="BD1250" s="521"/>
      <c r="BE1250" s="521"/>
      <c r="BF1250" s="521"/>
      <c r="BG1250" s="521"/>
      <c r="BH1250" s="521"/>
      <c r="BI1250" s="521"/>
      <c r="BJ1250" s="521"/>
      <c r="BK1250" s="521"/>
      <c r="BL1250" s="521"/>
      <c r="BM1250" s="521"/>
      <c r="BN1250" s="521"/>
      <c r="BO1250" s="521"/>
      <c r="BP1250" s="521"/>
      <c r="BQ1250" s="521"/>
      <c r="BR1250" s="521"/>
      <c r="BS1250" s="521"/>
      <c r="BT1250" s="521"/>
      <c r="BU1250" s="521"/>
      <c r="BV1250" s="521"/>
      <c r="BW1250" s="521"/>
      <c r="BX1250" s="521"/>
      <c r="BY1250" s="521"/>
      <c r="BZ1250" s="521"/>
      <c r="CA1250" s="521"/>
      <c r="CB1250" s="521"/>
      <c r="CC1250" s="521"/>
      <c r="CD1250" s="521"/>
      <c r="CE1250" s="521"/>
      <c r="CF1250" s="521"/>
      <c r="CG1250" s="521"/>
      <c r="CH1250" s="521"/>
      <c r="CI1250" s="521"/>
      <c r="CJ1250" s="521"/>
      <c r="CK1250" s="521"/>
      <c r="CL1250" s="521"/>
      <c r="CM1250" s="521"/>
      <c r="CN1250" s="521"/>
      <c r="CO1250" s="521"/>
      <c r="CP1250" s="521"/>
      <c r="CQ1250" s="521"/>
    </row>
    <row r="1251" spans="1:95" s="69" customFormat="1" outlineLevel="1" x14ac:dyDescent="0.2">
      <c r="A1251" s="11">
        <v>180</v>
      </c>
      <c r="B1251" s="294"/>
      <c r="C1251" s="289"/>
      <c r="D1251" s="289"/>
      <c r="E1251" s="877" t="str">
        <f>'2. CAD NCCF'!E1251:L1251</f>
        <v>FI issued ABS and ABCP, low or not rated</v>
      </c>
      <c r="F1251" s="878"/>
      <c r="G1251" s="878"/>
      <c r="H1251" s="878"/>
      <c r="I1251" s="878"/>
      <c r="J1251" s="878"/>
      <c r="K1251" s="878"/>
      <c r="L1251" s="879"/>
      <c r="M1251" s="399">
        <f>SUBTOTAL(9,M1252:M1253)</f>
        <v>0</v>
      </c>
      <c r="N1251" s="402">
        <f t="shared" ref="N1251" si="489">SUBTOTAL(9,N1252:N1253)</f>
        <v>0</v>
      </c>
      <c r="O1251" s="1362"/>
      <c r="P1251" s="1644"/>
      <c r="Q1251" s="1644"/>
      <c r="R1251" s="1644"/>
      <c r="S1251" s="1644"/>
      <c r="T1251" s="1644"/>
      <c r="U1251" s="1644"/>
      <c r="V1251" s="1644"/>
      <c r="W1251" s="1644"/>
      <c r="X1251" s="1644"/>
      <c r="Y1251" s="1644"/>
      <c r="Z1251" s="1644"/>
      <c r="AA1251" s="1644"/>
      <c r="AB1251" s="1254"/>
      <c r="AC1251" s="399">
        <f t="shared" ref="AC1251" si="490">SUBTOTAL(9,AC1252:AC1253)</f>
        <v>0</v>
      </c>
      <c r="AD1251" s="1743"/>
      <c r="AE1251" s="1083"/>
      <c r="AF1251" s="855"/>
      <c r="AG1251" s="528"/>
      <c r="AH1251" s="521"/>
      <c r="AI1251" s="521"/>
      <c r="AJ1251" s="521"/>
      <c r="AK1251" s="521"/>
      <c r="AL1251" s="521"/>
      <c r="AM1251" s="521"/>
      <c r="AN1251" s="521"/>
      <c r="AO1251" s="521"/>
      <c r="AP1251" s="521"/>
      <c r="AQ1251" s="521"/>
      <c r="AR1251" s="521"/>
      <c r="AS1251" s="521"/>
      <c r="AT1251" s="521"/>
      <c r="AU1251" s="521"/>
      <c r="AV1251" s="521"/>
      <c r="AW1251" s="521"/>
      <c r="AX1251" s="521"/>
      <c r="AY1251" s="521"/>
      <c r="AZ1251" s="521"/>
      <c r="BA1251" s="521"/>
      <c r="BB1251" s="521"/>
      <c r="BC1251" s="521"/>
      <c r="BD1251" s="521"/>
      <c r="BE1251" s="521"/>
      <c r="BF1251" s="521"/>
      <c r="BG1251" s="521"/>
      <c r="BH1251" s="521"/>
      <c r="BI1251" s="521"/>
      <c r="BJ1251" s="521"/>
      <c r="BK1251" s="521"/>
      <c r="BL1251" s="521"/>
      <c r="BM1251" s="521"/>
      <c r="BN1251" s="521"/>
      <c r="BO1251" s="521"/>
      <c r="BP1251" s="521"/>
      <c r="BQ1251" s="521"/>
      <c r="BR1251" s="521"/>
      <c r="BS1251" s="521"/>
      <c r="BT1251" s="521"/>
      <c r="BU1251" s="521"/>
      <c r="BV1251" s="521"/>
      <c r="BW1251" s="521"/>
      <c r="BX1251" s="521"/>
      <c r="BY1251" s="521"/>
      <c r="BZ1251" s="521"/>
      <c r="CA1251" s="521"/>
      <c r="CB1251" s="521"/>
      <c r="CC1251" s="521"/>
      <c r="CD1251" s="521"/>
      <c r="CE1251" s="521"/>
      <c r="CF1251" s="521"/>
      <c r="CG1251" s="521"/>
      <c r="CH1251" s="521"/>
      <c r="CI1251" s="521"/>
      <c r="CJ1251" s="521"/>
      <c r="CK1251" s="521"/>
      <c r="CL1251" s="521"/>
      <c r="CM1251" s="521"/>
      <c r="CN1251" s="521"/>
      <c r="CO1251" s="521"/>
      <c r="CP1251" s="521"/>
      <c r="CQ1251" s="521"/>
    </row>
    <row r="1252" spans="1:95" s="69" customFormat="1" ht="15" customHeight="1" outlineLevel="1" x14ac:dyDescent="0.2">
      <c r="A1252" s="11">
        <v>181</v>
      </c>
      <c r="B1252" s="294"/>
      <c r="C1252" s="289"/>
      <c r="D1252" s="289"/>
      <c r="E1252" s="289"/>
      <c r="F1252" s="880" t="str">
        <f>'2. CAD NCCF'!F1252:L1252</f>
        <v>FI issued ABS, low or not rated</v>
      </c>
      <c r="G1252" s="881"/>
      <c r="H1252" s="881"/>
      <c r="I1252" s="881"/>
      <c r="J1252" s="881"/>
      <c r="K1252" s="881"/>
      <c r="L1252" s="882"/>
      <c r="M1252" s="400">
        <f t="shared" ref="M1252:M1253" si="491">M476</f>
        <v>0</v>
      </c>
      <c r="N1252" s="411">
        <f t="shared" ref="N1252:N1253" si="492">M1252</f>
        <v>0</v>
      </c>
      <c r="O1252" s="1362"/>
      <c r="P1252" s="1644"/>
      <c r="Q1252" s="1644"/>
      <c r="R1252" s="1644"/>
      <c r="S1252" s="1644"/>
      <c r="T1252" s="1644"/>
      <c r="U1252" s="1644"/>
      <c r="V1252" s="1644"/>
      <c r="W1252" s="1644"/>
      <c r="X1252" s="1644"/>
      <c r="Y1252" s="1644"/>
      <c r="Z1252" s="1644"/>
      <c r="AA1252" s="1644"/>
      <c r="AB1252" s="1254"/>
      <c r="AC1252" s="400">
        <f t="shared" ref="AC1252:AC1253" si="493">M1252-SUM(N1252:AB1252)</f>
        <v>0</v>
      </c>
      <c r="AD1252" s="1743"/>
      <c r="AE1252" s="1083"/>
      <c r="AF1252" s="855"/>
      <c r="AG1252" s="528"/>
      <c r="AH1252" s="521"/>
      <c r="AI1252" s="521"/>
      <c r="AJ1252" s="521"/>
      <c r="AK1252" s="521"/>
      <c r="AL1252" s="521"/>
      <c r="AM1252" s="521"/>
      <c r="AN1252" s="521"/>
      <c r="AO1252" s="521"/>
      <c r="AP1252" s="521"/>
      <c r="AQ1252" s="521"/>
      <c r="AR1252" s="521"/>
      <c r="AS1252" s="521"/>
      <c r="AT1252" s="521"/>
      <c r="AU1252" s="521"/>
      <c r="AV1252" s="521"/>
      <c r="AW1252" s="521"/>
      <c r="AX1252" s="521"/>
      <c r="AY1252" s="521"/>
      <c r="AZ1252" s="521"/>
      <c r="BA1252" s="521"/>
      <c r="BB1252" s="521"/>
      <c r="BC1252" s="521"/>
      <c r="BD1252" s="521"/>
      <c r="BE1252" s="521"/>
      <c r="BF1252" s="521"/>
      <c r="BG1252" s="521"/>
      <c r="BH1252" s="521"/>
      <c r="BI1252" s="521"/>
      <c r="BJ1252" s="521"/>
      <c r="BK1252" s="521"/>
      <c r="BL1252" s="521"/>
      <c r="BM1252" s="521"/>
      <c r="BN1252" s="521"/>
      <c r="BO1252" s="521"/>
      <c r="BP1252" s="521"/>
      <c r="BQ1252" s="521"/>
      <c r="BR1252" s="521"/>
      <c r="BS1252" s="521"/>
      <c r="BT1252" s="521"/>
      <c r="BU1252" s="521"/>
      <c r="BV1252" s="521"/>
      <c r="BW1252" s="521"/>
      <c r="BX1252" s="521"/>
      <c r="BY1252" s="521"/>
      <c r="BZ1252" s="521"/>
      <c r="CA1252" s="521"/>
      <c r="CB1252" s="521"/>
      <c r="CC1252" s="521"/>
      <c r="CD1252" s="521"/>
      <c r="CE1252" s="521"/>
      <c r="CF1252" s="521"/>
      <c r="CG1252" s="521"/>
      <c r="CH1252" s="521"/>
      <c r="CI1252" s="521"/>
      <c r="CJ1252" s="521"/>
      <c r="CK1252" s="521"/>
      <c r="CL1252" s="521"/>
      <c r="CM1252" s="521"/>
      <c r="CN1252" s="521"/>
      <c r="CO1252" s="521"/>
      <c r="CP1252" s="521"/>
      <c r="CQ1252" s="521"/>
    </row>
    <row r="1253" spans="1:95" s="69" customFormat="1" ht="15" customHeight="1" outlineLevel="1" x14ac:dyDescent="0.2">
      <c r="A1253" s="11">
        <v>182</v>
      </c>
      <c r="B1253" s="294"/>
      <c r="C1253" s="289"/>
      <c r="D1253" s="289"/>
      <c r="E1253" s="289"/>
      <c r="F1253" s="880" t="str">
        <f>'2. CAD NCCF'!F1253:L1253</f>
        <v>FI issued ABCP, low or not rated</v>
      </c>
      <c r="G1253" s="881"/>
      <c r="H1253" s="881"/>
      <c r="I1253" s="881"/>
      <c r="J1253" s="881"/>
      <c r="K1253" s="881"/>
      <c r="L1253" s="882"/>
      <c r="M1253" s="400">
        <f t="shared" si="491"/>
        <v>0</v>
      </c>
      <c r="N1253" s="411">
        <f t="shared" si="492"/>
        <v>0</v>
      </c>
      <c r="O1253" s="1362"/>
      <c r="P1253" s="1644"/>
      <c r="Q1253" s="1644"/>
      <c r="R1253" s="1644"/>
      <c r="S1253" s="1644"/>
      <c r="T1253" s="1644"/>
      <c r="U1253" s="1644"/>
      <c r="V1253" s="1644"/>
      <c r="W1253" s="1644"/>
      <c r="X1253" s="1644"/>
      <c r="Y1253" s="1644"/>
      <c r="Z1253" s="1644"/>
      <c r="AA1253" s="1644"/>
      <c r="AB1253" s="1254"/>
      <c r="AC1253" s="400">
        <f t="shared" si="493"/>
        <v>0</v>
      </c>
      <c r="AD1253" s="1743"/>
      <c r="AE1253" s="1083"/>
      <c r="AF1253" s="855"/>
      <c r="AG1253" s="528"/>
      <c r="AH1253" s="521"/>
      <c r="AI1253" s="521"/>
      <c r="AJ1253" s="521"/>
      <c r="AK1253" s="521"/>
      <c r="AL1253" s="521"/>
      <c r="AM1253" s="521"/>
      <c r="AN1253" s="521"/>
      <c r="AO1253" s="521"/>
      <c r="AP1253" s="521"/>
      <c r="AQ1253" s="521"/>
      <c r="AR1253" s="521"/>
      <c r="AS1253" s="521"/>
      <c r="AT1253" s="521"/>
      <c r="AU1253" s="521"/>
      <c r="AV1253" s="521"/>
      <c r="AW1253" s="521"/>
      <c r="AX1253" s="521"/>
      <c r="AY1253" s="521"/>
      <c r="AZ1253" s="521"/>
      <c r="BA1253" s="521"/>
      <c r="BB1253" s="521"/>
      <c r="BC1253" s="521"/>
      <c r="BD1253" s="521"/>
      <c r="BE1253" s="521"/>
      <c r="BF1253" s="521"/>
      <c r="BG1253" s="521"/>
      <c r="BH1253" s="521"/>
      <c r="BI1253" s="521"/>
      <c r="BJ1253" s="521"/>
      <c r="BK1253" s="521"/>
      <c r="BL1253" s="521"/>
      <c r="BM1253" s="521"/>
      <c r="BN1253" s="521"/>
      <c r="BO1253" s="521"/>
      <c r="BP1253" s="521"/>
      <c r="BQ1253" s="521"/>
      <c r="BR1253" s="521"/>
      <c r="BS1253" s="521"/>
      <c r="BT1253" s="521"/>
      <c r="BU1253" s="521"/>
      <c r="BV1253" s="521"/>
      <c r="BW1253" s="521"/>
      <c r="BX1253" s="521"/>
      <c r="BY1253" s="521"/>
      <c r="BZ1253" s="521"/>
      <c r="CA1253" s="521"/>
      <c r="CB1253" s="521"/>
      <c r="CC1253" s="521"/>
      <c r="CD1253" s="521"/>
      <c r="CE1253" s="521"/>
      <c r="CF1253" s="521"/>
      <c r="CG1253" s="521"/>
      <c r="CH1253" s="521"/>
      <c r="CI1253" s="521"/>
      <c r="CJ1253" s="521"/>
      <c r="CK1253" s="521"/>
      <c r="CL1253" s="521"/>
      <c r="CM1253" s="521"/>
      <c r="CN1253" s="521"/>
      <c r="CO1253" s="521"/>
      <c r="CP1253" s="521"/>
      <c r="CQ1253" s="521"/>
    </row>
    <row r="1254" spans="1:95" s="69" customFormat="1" outlineLevel="1" x14ac:dyDescent="0.2">
      <c r="A1254" s="11">
        <v>183</v>
      </c>
      <c r="B1254" s="294"/>
      <c r="C1254" s="289"/>
      <c r="D1254" s="868" t="str">
        <f>'2. CAD NCCF'!D1254:L1254</f>
        <v>Equities</v>
      </c>
      <c r="E1254" s="869"/>
      <c r="F1254" s="869"/>
      <c r="G1254" s="869"/>
      <c r="H1254" s="869"/>
      <c r="I1254" s="869"/>
      <c r="J1254" s="869"/>
      <c r="K1254" s="869"/>
      <c r="L1254" s="870"/>
      <c r="M1254" s="399">
        <f>SUBTOTAL(9,M1255:M1257)</f>
        <v>0</v>
      </c>
      <c r="N1254" s="402">
        <f t="shared" ref="N1254" si="494">SUBTOTAL(9,N1255:N1257)</f>
        <v>0</v>
      </c>
      <c r="O1254" s="1362"/>
      <c r="P1254" s="1644"/>
      <c r="Q1254" s="1644"/>
      <c r="R1254" s="1644"/>
      <c r="S1254" s="1644"/>
      <c r="T1254" s="1644"/>
      <c r="U1254" s="1644"/>
      <c r="V1254" s="1644"/>
      <c r="W1254" s="1644"/>
      <c r="X1254" s="1644"/>
      <c r="Y1254" s="1644"/>
      <c r="Z1254" s="1644"/>
      <c r="AA1254" s="1644"/>
      <c r="AB1254" s="1254"/>
      <c r="AC1254" s="399">
        <f t="shared" ref="AC1254" si="495">SUBTOTAL(9,AC1255:AC1257)</f>
        <v>0</v>
      </c>
      <c r="AD1254" s="1744"/>
      <c r="AE1254" s="858"/>
      <c r="AF1254" s="858"/>
      <c r="AG1254" s="528"/>
      <c r="AH1254" s="521"/>
      <c r="AI1254" s="521"/>
      <c r="AJ1254" s="521"/>
      <c r="AK1254" s="521"/>
      <c r="AL1254" s="521"/>
      <c r="AM1254" s="521"/>
      <c r="AN1254" s="521"/>
      <c r="AO1254" s="521"/>
      <c r="AP1254" s="521"/>
      <c r="AQ1254" s="521"/>
      <c r="AR1254" s="521"/>
      <c r="AS1254" s="521"/>
      <c r="AT1254" s="521"/>
      <c r="AU1254" s="521"/>
      <c r="AV1254" s="521"/>
      <c r="AW1254" s="521"/>
      <c r="AX1254" s="521"/>
      <c r="AY1254" s="521"/>
      <c r="AZ1254" s="521"/>
      <c r="BA1254" s="521"/>
      <c r="BB1254" s="521"/>
      <c r="BC1254" s="521"/>
      <c r="BD1254" s="521"/>
      <c r="BE1254" s="521"/>
      <c r="BF1254" s="521"/>
      <c r="BG1254" s="521"/>
      <c r="BH1254" s="521"/>
      <c r="BI1254" s="521"/>
      <c r="BJ1254" s="521"/>
      <c r="BK1254" s="521"/>
      <c r="BL1254" s="521"/>
      <c r="BM1254" s="521"/>
      <c r="BN1254" s="521"/>
      <c r="BO1254" s="521"/>
      <c r="BP1254" s="521"/>
      <c r="BQ1254" s="521"/>
      <c r="BR1254" s="521"/>
      <c r="BS1254" s="521"/>
      <c r="BT1254" s="521"/>
      <c r="BU1254" s="521"/>
      <c r="BV1254" s="521"/>
      <c r="BW1254" s="521"/>
      <c r="BX1254" s="521"/>
      <c r="BY1254" s="521"/>
      <c r="BZ1254" s="521"/>
      <c r="CA1254" s="521"/>
      <c r="CB1254" s="521"/>
      <c r="CC1254" s="521"/>
      <c r="CD1254" s="521"/>
      <c r="CE1254" s="521"/>
      <c r="CF1254" s="521"/>
      <c r="CG1254" s="521"/>
      <c r="CH1254" s="521"/>
      <c r="CI1254" s="521"/>
      <c r="CJ1254" s="521"/>
      <c r="CK1254" s="521"/>
      <c r="CL1254" s="521"/>
      <c r="CM1254" s="521"/>
      <c r="CN1254" s="521"/>
      <c r="CO1254" s="521"/>
      <c r="CP1254" s="521"/>
      <c r="CQ1254" s="521"/>
    </row>
    <row r="1255" spans="1:95" s="69" customFormat="1" outlineLevel="1" x14ac:dyDescent="0.2">
      <c r="A1255" s="11">
        <v>184</v>
      </c>
      <c r="B1255" s="294"/>
      <c r="C1255" s="289"/>
      <c r="D1255" s="289"/>
      <c r="E1255" s="289"/>
      <c r="F1255" s="880" t="str">
        <f>'2. CAD NCCF'!F1255:L1255</f>
        <v>Eligible non-financial common equity shares</v>
      </c>
      <c r="G1255" s="881"/>
      <c r="H1255" s="881"/>
      <c r="I1255" s="881"/>
      <c r="J1255" s="881"/>
      <c r="K1255" s="881"/>
      <c r="L1255" s="882"/>
      <c r="M1255" s="400">
        <f t="shared" ref="M1255:M1257" si="496">M479</f>
        <v>0</v>
      </c>
      <c r="N1255" s="411">
        <f t="shared" ref="N1255:N1257" si="497">M1255</f>
        <v>0</v>
      </c>
      <c r="O1255" s="1362"/>
      <c r="P1255" s="1644"/>
      <c r="Q1255" s="1644"/>
      <c r="R1255" s="1644"/>
      <c r="S1255" s="1644"/>
      <c r="T1255" s="1644"/>
      <c r="U1255" s="1644"/>
      <c r="V1255" s="1644"/>
      <c r="W1255" s="1644"/>
      <c r="X1255" s="1644"/>
      <c r="Y1255" s="1644"/>
      <c r="Z1255" s="1644"/>
      <c r="AA1255" s="1644"/>
      <c r="AB1255" s="1254"/>
      <c r="AC1255" s="400">
        <f t="shared" ref="AC1255:AC1257" si="498">M1255-SUM(N1255:AB1255)</f>
        <v>0</v>
      </c>
      <c r="AD1255" s="1577"/>
      <c r="AE1255" s="1595"/>
      <c r="AF1255" s="1595"/>
      <c r="AG1255" s="528"/>
      <c r="AH1255" s="521"/>
      <c r="AI1255" s="521"/>
      <c r="AJ1255" s="521"/>
      <c r="AK1255" s="521"/>
      <c r="AL1255" s="521"/>
      <c r="AM1255" s="521"/>
      <c r="AN1255" s="521"/>
      <c r="AO1255" s="521"/>
      <c r="AP1255" s="521"/>
      <c r="AQ1255" s="521"/>
      <c r="AR1255" s="521"/>
      <c r="AS1255" s="521"/>
      <c r="AT1255" s="521"/>
      <c r="AU1255" s="521"/>
      <c r="AV1255" s="521"/>
      <c r="AW1255" s="521"/>
      <c r="AX1255" s="521"/>
      <c r="AY1255" s="521"/>
      <c r="AZ1255" s="521"/>
      <c r="BA1255" s="521"/>
      <c r="BB1255" s="521"/>
      <c r="BC1255" s="521"/>
      <c r="BD1255" s="521"/>
      <c r="BE1255" s="521"/>
      <c r="BF1255" s="521"/>
      <c r="BG1255" s="521"/>
      <c r="BH1255" s="521"/>
      <c r="BI1255" s="521"/>
      <c r="BJ1255" s="521"/>
      <c r="BK1255" s="521"/>
      <c r="BL1255" s="521"/>
      <c r="BM1255" s="521"/>
      <c r="BN1255" s="521"/>
      <c r="BO1255" s="521"/>
      <c r="BP1255" s="521"/>
      <c r="BQ1255" s="521"/>
      <c r="BR1255" s="521"/>
      <c r="BS1255" s="521"/>
      <c r="BT1255" s="521"/>
      <c r="BU1255" s="521"/>
      <c r="BV1255" s="521"/>
      <c r="BW1255" s="521"/>
      <c r="BX1255" s="521"/>
      <c r="BY1255" s="521"/>
      <c r="BZ1255" s="521"/>
      <c r="CA1255" s="521"/>
      <c r="CB1255" s="521"/>
      <c r="CC1255" s="521"/>
      <c r="CD1255" s="521"/>
      <c r="CE1255" s="521"/>
      <c r="CF1255" s="521"/>
      <c r="CG1255" s="521"/>
      <c r="CH1255" s="521"/>
      <c r="CI1255" s="521"/>
      <c r="CJ1255" s="521"/>
      <c r="CK1255" s="521"/>
      <c r="CL1255" s="521"/>
      <c r="CM1255" s="521"/>
      <c r="CN1255" s="521"/>
      <c r="CO1255" s="521"/>
      <c r="CP1255" s="521"/>
      <c r="CQ1255" s="521"/>
    </row>
    <row r="1256" spans="1:95" s="69" customFormat="1" ht="15" customHeight="1" outlineLevel="1" x14ac:dyDescent="0.2">
      <c r="A1256" s="11">
        <v>185</v>
      </c>
      <c r="B1256" s="294"/>
      <c r="C1256" s="289"/>
      <c r="D1256" s="289"/>
      <c r="E1256" s="289"/>
      <c r="F1256" s="880" t="str">
        <f>'2. CAD NCCF'!F1256:L1256</f>
        <v>Eligible financial common equity</v>
      </c>
      <c r="G1256" s="881"/>
      <c r="H1256" s="881"/>
      <c r="I1256" s="881"/>
      <c r="J1256" s="881"/>
      <c r="K1256" s="881"/>
      <c r="L1256" s="882"/>
      <c r="M1256" s="400">
        <f t="shared" si="496"/>
        <v>0</v>
      </c>
      <c r="N1256" s="411">
        <f t="shared" si="497"/>
        <v>0</v>
      </c>
      <c r="O1256" s="1362"/>
      <c r="P1256" s="1644"/>
      <c r="Q1256" s="1644"/>
      <c r="R1256" s="1644"/>
      <c r="S1256" s="1644"/>
      <c r="T1256" s="1644"/>
      <c r="U1256" s="1644"/>
      <c r="V1256" s="1644"/>
      <c r="W1256" s="1644"/>
      <c r="X1256" s="1644"/>
      <c r="Y1256" s="1644"/>
      <c r="Z1256" s="1644"/>
      <c r="AA1256" s="1644"/>
      <c r="AB1256" s="1254"/>
      <c r="AC1256" s="400">
        <f t="shared" si="498"/>
        <v>0</v>
      </c>
      <c r="AD1256" s="1786"/>
      <c r="AE1256" s="852"/>
      <c r="AF1256" s="852"/>
      <c r="AG1256" s="528"/>
      <c r="AH1256" s="521"/>
      <c r="AI1256" s="521"/>
      <c r="AJ1256" s="521"/>
      <c r="AK1256" s="521"/>
      <c r="AL1256" s="521"/>
      <c r="AM1256" s="521"/>
      <c r="AN1256" s="521"/>
      <c r="AO1256" s="521"/>
      <c r="AP1256" s="521"/>
      <c r="AQ1256" s="521"/>
      <c r="AR1256" s="521"/>
      <c r="AS1256" s="521"/>
      <c r="AT1256" s="521"/>
      <c r="AU1256" s="521"/>
      <c r="AV1256" s="521"/>
      <c r="AW1256" s="521"/>
      <c r="AX1256" s="521"/>
      <c r="AY1256" s="521"/>
      <c r="AZ1256" s="521"/>
      <c r="BA1256" s="521"/>
      <c r="BB1256" s="521"/>
      <c r="BC1256" s="521"/>
      <c r="BD1256" s="521"/>
      <c r="BE1256" s="521"/>
      <c r="BF1256" s="521"/>
      <c r="BG1256" s="521"/>
      <c r="BH1256" s="521"/>
      <c r="BI1256" s="521"/>
      <c r="BJ1256" s="521"/>
      <c r="BK1256" s="521"/>
      <c r="BL1256" s="521"/>
      <c r="BM1256" s="521"/>
      <c r="BN1256" s="521"/>
      <c r="BO1256" s="521"/>
      <c r="BP1256" s="521"/>
      <c r="BQ1256" s="521"/>
      <c r="BR1256" s="521"/>
      <c r="BS1256" s="521"/>
      <c r="BT1256" s="521"/>
      <c r="BU1256" s="521"/>
      <c r="BV1256" s="521"/>
      <c r="BW1256" s="521"/>
      <c r="BX1256" s="521"/>
      <c r="BY1256" s="521"/>
      <c r="BZ1256" s="521"/>
      <c r="CA1256" s="521"/>
      <c r="CB1256" s="521"/>
      <c r="CC1256" s="521"/>
      <c r="CD1256" s="521"/>
      <c r="CE1256" s="521"/>
      <c r="CF1256" s="521"/>
      <c r="CG1256" s="521"/>
      <c r="CH1256" s="521"/>
      <c r="CI1256" s="521"/>
      <c r="CJ1256" s="521"/>
      <c r="CK1256" s="521"/>
      <c r="CL1256" s="521"/>
      <c r="CM1256" s="521"/>
      <c r="CN1256" s="521"/>
      <c r="CO1256" s="521"/>
      <c r="CP1256" s="521"/>
      <c r="CQ1256" s="521"/>
    </row>
    <row r="1257" spans="1:95" s="69" customFormat="1" ht="15" customHeight="1" outlineLevel="1" x14ac:dyDescent="0.2">
      <c r="A1257" s="11">
        <v>186</v>
      </c>
      <c r="B1257" s="294"/>
      <c r="C1257" s="289"/>
      <c r="D1257" s="289"/>
      <c r="E1257" s="289"/>
      <c r="F1257" s="880" t="str">
        <f>'2. CAD NCCF'!F1257:L1257</f>
        <v>Other equities</v>
      </c>
      <c r="G1257" s="881"/>
      <c r="H1257" s="881"/>
      <c r="I1257" s="881"/>
      <c r="J1257" s="881"/>
      <c r="K1257" s="881"/>
      <c r="L1257" s="882"/>
      <c r="M1257" s="400">
        <f t="shared" si="496"/>
        <v>0</v>
      </c>
      <c r="N1257" s="411">
        <f t="shared" si="497"/>
        <v>0</v>
      </c>
      <c r="O1257" s="1362"/>
      <c r="P1257" s="1644"/>
      <c r="Q1257" s="1644"/>
      <c r="R1257" s="1644"/>
      <c r="S1257" s="1644"/>
      <c r="T1257" s="1644"/>
      <c r="U1257" s="1644"/>
      <c r="V1257" s="1644"/>
      <c r="W1257" s="1644"/>
      <c r="X1257" s="1644"/>
      <c r="Y1257" s="1644"/>
      <c r="Z1257" s="1644"/>
      <c r="AA1257" s="1644"/>
      <c r="AB1257" s="1254"/>
      <c r="AC1257" s="400">
        <f t="shared" si="498"/>
        <v>0</v>
      </c>
      <c r="AD1257" s="1744"/>
      <c r="AE1257" s="858"/>
      <c r="AF1257" s="858"/>
      <c r="AG1257" s="528"/>
      <c r="AH1257" s="521"/>
      <c r="AI1257" s="521"/>
      <c r="AJ1257" s="521"/>
      <c r="AK1257" s="521"/>
      <c r="AL1257" s="521"/>
      <c r="AM1257" s="521"/>
      <c r="AN1257" s="521"/>
      <c r="AO1257" s="521"/>
      <c r="AP1257" s="521"/>
      <c r="AQ1257" s="521"/>
      <c r="AR1257" s="521"/>
      <c r="AS1257" s="521"/>
      <c r="AT1257" s="521"/>
      <c r="AU1257" s="521"/>
      <c r="AV1257" s="521"/>
      <c r="AW1257" s="521"/>
      <c r="AX1257" s="521"/>
      <c r="AY1257" s="521"/>
      <c r="AZ1257" s="521"/>
      <c r="BA1257" s="521"/>
      <c r="BB1257" s="521"/>
      <c r="BC1257" s="521"/>
      <c r="BD1257" s="521"/>
      <c r="BE1257" s="521"/>
      <c r="BF1257" s="521"/>
      <c r="BG1257" s="521"/>
      <c r="BH1257" s="521"/>
      <c r="BI1257" s="521"/>
      <c r="BJ1257" s="521"/>
      <c r="BK1257" s="521"/>
      <c r="BL1257" s="521"/>
      <c r="BM1257" s="521"/>
      <c r="BN1257" s="521"/>
      <c r="BO1257" s="521"/>
      <c r="BP1257" s="521"/>
      <c r="BQ1257" s="521"/>
      <c r="BR1257" s="521"/>
      <c r="BS1257" s="521"/>
      <c r="BT1257" s="521"/>
      <c r="BU1257" s="521"/>
      <c r="BV1257" s="521"/>
      <c r="BW1257" s="521"/>
      <c r="BX1257" s="521"/>
      <c r="BY1257" s="521"/>
      <c r="BZ1257" s="521"/>
      <c r="CA1257" s="521"/>
      <c r="CB1257" s="521"/>
      <c r="CC1257" s="521"/>
      <c r="CD1257" s="521"/>
      <c r="CE1257" s="521"/>
      <c r="CF1257" s="521"/>
      <c r="CG1257" s="521"/>
      <c r="CH1257" s="521"/>
      <c r="CI1257" s="521"/>
      <c r="CJ1257" s="521"/>
      <c r="CK1257" s="521"/>
      <c r="CL1257" s="521"/>
      <c r="CM1257" s="521"/>
      <c r="CN1257" s="521"/>
      <c r="CO1257" s="521"/>
      <c r="CP1257" s="521"/>
      <c r="CQ1257" s="521"/>
    </row>
    <row r="1258" spans="1:95" s="69" customFormat="1" outlineLevel="1" x14ac:dyDescent="0.2">
      <c r="A1258" s="11">
        <v>187</v>
      </c>
      <c r="B1258" s="294"/>
      <c r="C1258" s="289"/>
      <c r="D1258" s="868" t="str">
        <f>'2. CAD NCCF'!D1258:L1258</f>
        <v>FI's own securities - Not eliminated</v>
      </c>
      <c r="E1258" s="869"/>
      <c r="F1258" s="869"/>
      <c r="G1258" s="869"/>
      <c r="H1258" s="869"/>
      <c r="I1258" s="869"/>
      <c r="J1258" s="869"/>
      <c r="K1258" s="869"/>
      <c r="L1258" s="870"/>
      <c r="M1258" s="399">
        <f>SUBTOTAL(9,M1259:M1260)</f>
        <v>0</v>
      </c>
      <c r="N1258" s="402">
        <f t="shared" ref="N1258" si="499">SUBTOTAL(9,N1259:N1260)</f>
        <v>0</v>
      </c>
      <c r="O1258" s="1362"/>
      <c r="P1258" s="1644"/>
      <c r="Q1258" s="1644"/>
      <c r="R1258" s="1644"/>
      <c r="S1258" s="1644"/>
      <c r="T1258" s="1644"/>
      <c r="U1258" s="1644"/>
      <c r="V1258" s="1644"/>
      <c r="W1258" s="1644"/>
      <c r="X1258" s="1644"/>
      <c r="Y1258" s="1644"/>
      <c r="Z1258" s="1644"/>
      <c r="AA1258" s="1644"/>
      <c r="AB1258" s="1254"/>
      <c r="AC1258" s="399">
        <f t="shared" ref="AC1258" si="500">SUBTOTAL(9,AC1259:AC1260)</f>
        <v>0</v>
      </c>
      <c r="AD1258" s="1577"/>
      <c r="AE1258" s="1595"/>
      <c r="AF1258" s="1595"/>
      <c r="AG1258" s="528"/>
      <c r="AH1258" s="521"/>
      <c r="AI1258" s="521"/>
      <c r="AJ1258" s="521"/>
      <c r="AK1258" s="521"/>
      <c r="AL1258" s="521"/>
      <c r="AM1258" s="521"/>
      <c r="AN1258" s="521"/>
      <c r="AO1258" s="521"/>
      <c r="AP1258" s="521"/>
      <c r="AQ1258" s="521"/>
      <c r="AR1258" s="521"/>
      <c r="AS1258" s="521"/>
      <c r="AT1258" s="521"/>
      <c r="AU1258" s="521"/>
      <c r="AV1258" s="521"/>
      <c r="AW1258" s="521"/>
      <c r="AX1258" s="521"/>
      <c r="AY1258" s="521"/>
      <c r="AZ1258" s="521"/>
      <c r="BA1258" s="521"/>
      <c r="BB1258" s="521"/>
      <c r="BC1258" s="521"/>
      <c r="BD1258" s="521"/>
      <c r="BE1258" s="521"/>
      <c r="BF1258" s="521"/>
      <c r="BG1258" s="521"/>
      <c r="BH1258" s="521"/>
      <c r="BI1258" s="521"/>
      <c r="BJ1258" s="521"/>
      <c r="BK1258" s="521"/>
      <c r="BL1258" s="521"/>
      <c r="BM1258" s="521"/>
      <c r="BN1258" s="521"/>
      <c r="BO1258" s="521"/>
      <c r="BP1258" s="521"/>
      <c r="BQ1258" s="521"/>
      <c r="BR1258" s="521"/>
      <c r="BS1258" s="521"/>
      <c r="BT1258" s="521"/>
      <c r="BU1258" s="521"/>
      <c r="BV1258" s="521"/>
      <c r="BW1258" s="521"/>
      <c r="BX1258" s="521"/>
      <c r="BY1258" s="521"/>
      <c r="BZ1258" s="521"/>
      <c r="CA1258" s="521"/>
      <c r="CB1258" s="521"/>
      <c r="CC1258" s="521"/>
      <c r="CD1258" s="521"/>
      <c r="CE1258" s="521"/>
      <c r="CF1258" s="521"/>
      <c r="CG1258" s="521"/>
      <c r="CH1258" s="521"/>
      <c r="CI1258" s="521"/>
      <c r="CJ1258" s="521"/>
      <c r="CK1258" s="521"/>
      <c r="CL1258" s="521"/>
      <c r="CM1258" s="521"/>
      <c r="CN1258" s="521"/>
      <c r="CO1258" s="521"/>
      <c r="CP1258" s="521"/>
      <c r="CQ1258" s="521"/>
    </row>
    <row r="1259" spans="1:95" s="69" customFormat="1" outlineLevel="1" x14ac:dyDescent="0.2">
      <c r="A1259" s="11">
        <v>188</v>
      </c>
      <c r="B1259" s="294"/>
      <c r="C1259" s="289"/>
      <c r="D1259" s="289"/>
      <c r="E1259" s="289"/>
      <c r="F1259" s="880" t="str">
        <f>'2. CAD NCCF'!F1259:L1259</f>
        <v>FI's own debt not eliminated</v>
      </c>
      <c r="G1259" s="881"/>
      <c r="H1259" s="881"/>
      <c r="I1259" s="881"/>
      <c r="J1259" s="881"/>
      <c r="K1259" s="881"/>
      <c r="L1259" s="882"/>
      <c r="M1259" s="400">
        <f t="shared" ref="M1259:M1260" si="501">M483</f>
        <v>0</v>
      </c>
      <c r="N1259" s="411">
        <f t="shared" ref="N1259:N1260" si="502">M1259</f>
        <v>0</v>
      </c>
      <c r="O1259" s="1362"/>
      <c r="P1259" s="1644"/>
      <c r="Q1259" s="1644"/>
      <c r="R1259" s="1644"/>
      <c r="S1259" s="1644"/>
      <c r="T1259" s="1644"/>
      <c r="U1259" s="1644"/>
      <c r="V1259" s="1644"/>
      <c r="W1259" s="1644"/>
      <c r="X1259" s="1644"/>
      <c r="Y1259" s="1644"/>
      <c r="Z1259" s="1644"/>
      <c r="AA1259" s="1644"/>
      <c r="AB1259" s="1254"/>
      <c r="AC1259" s="400">
        <f t="shared" ref="AC1259:AC1260" si="503">M1259-SUM(N1259:AB1259)</f>
        <v>0</v>
      </c>
      <c r="AD1259" s="1786"/>
      <c r="AE1259" s="852"/>
      <c r="AF1259" s="852"/>
      <c r="AG1259" s="528"/>
      <c r="AH1259" s="521"/>
      <c r="AI1259" s="521"/>
      <c r="AJ1259" s="521"/>
      <c r="AK1259" s="521"/>
      <c r="AL1259" s="521"/>
      <c r="AM1259" s="521"/>
      <c r="AN1259" s="521"/>
      <c r="AO1259" s="521"/>
      <c r="AP1259" s="521"/>
      <c r="AQ1259" s="521"/>
      <c r="AR1259" s="521"/>
      <c r="AS1259" s="521"/>
      <c r="AT1259" s="521"/>
      <c r="AU1259" s="521"/>
      <c r="AV1259" s="521"/>
      <c r="AW1259" s="521"/>
      <c r="AX1259" s="521"/>
      <c r="AY1259" s="521"/>
      <c r="AZ1259" s="521"/>
      <c r="BA1259" s="521"/>
      <c r="BB1259" s="521"/>
      <c r="BC1259" s="521"/>
      <c r="BD1259" s="521"/>
      <c r="BE1259" s="521"/>
      <c r="BF1259" s="521"/>
      <c r="BG1259" s="521"/>
      <c r="BH1259" s="521"/>
      <c r="BI1259" s="521"/>
      <c r="BJ1259" s="521"/>
      <c r="BK1259" s="521"/>
      <c r="BL1259" s="521"/>
      <c r="BM1259" s="521"/>
      <c r="BN1259" s="521"/>
      <c r="BO1259" s="521"/>
      <c r="BP1259" s="521"/>
      <c r="BQ1259" s="521"/>
      <c r="BR1259" s="521"/>
      <c r="BS1259" s="521"/>
      <c r="BT1259" s="521"/>
      <c r="BU1259" s="521"/>
      <c r="BV1259" s="521"/>
      <c r="BW1259" s="521"/>
      <c r="BX1259" s="521"/>
      <c r="BY1259" s="521"/>
      <c r="BZ1259" s="521"/>
      <c r="CA1259" s="521"/>
      <c r="CB1259" s="521"/>
      <c r="CC1259" s="521"/>
      <c r="CD1259" s="521"/>
      <c r="CE1259" s="521"/>
      <c r="CF1259" s="521"/>
      <c r="CG1259" s="521"/>
      <c r="CH1259" s="521"/>
      <c r="CI1259" s="521"/>
      <c r="CJ1259" s="521"/>
      <c r="CK1259" s="521"/>
      <c r="CL1259" s="521"/>
      <c r="CM1259" s="521"/>
      <c r="CN1259" s="521"/>
      <c r="CO1259" s="521"/>
      <c r="CP1259" s="521"/>
      <c r="CQ1259" s="521"/>
    </row>
    <row r="1260" spans="1:95" s="69" customFormat="1" ht="15" customHeight="1" outlineLevel="1" x14ac:dyDescent="0.2">
      <c r="A1260" s="11">
        <v>189</v>
      </c>
      <c r="B1260" s="294"/>
      <c r="C1260" s="289"/>
      <c r="D1260" s="289"/>
      <c r="E1260" s="289"/>
      <c r="F1260" s="880" t="str">
        <f>'2. CAD NCCF'!F1260:L1260</f>
        <v>FI's own equity not eliminated</v>
      </c>
      <c r="G1260" s="881"/>
      <c r="H1260" s="881"/>
      <c r="I1260" s="881"/>
      <c r="J1260" s="881"/>
      <c r="K1260" s="881"/>
      <c r="L1260" s="882"/>
      <c r="M1260" s="400">
        <f t="shared" si="501"/>
        <v>0</v>
      </c>
      <c r="N1260" s="411">
        <f t="shared" si="502"/>
        <v>0</v>
      </c>
      <c r="O1260" s="1362"/>
      <c r="P1260" s="1254"/>
      <c r="Q1260" s="1254"/>
      <c r="R1260" s="1254"/>
      <c r="S1260" s="1254"/>
      <c r="T1260" s="1254"/>
      <c r="U1260" s="1254"/>
      <c r="V1260" s="1254"/>
      <c r="W1260" s="1254"/>
      <c r="X1260" s="1254"/>
      <c r="Y1260" s="1254"/>
      <c r="Z1260" s="1254"/>
      <c r="AA1260" s="1254"/>
      <c r="AB1260" s="1254"/>
      <c r="AC1260" s="400">
        <f t="shared" si="503"/>
        <v>0</v>
      </c>
      <c r="AD1260" s="1744"/>
      <c r="AE1260" s="858"/>
      <c r="AF1260" s="858"/>
      <c r="AG1260" s="528"/>
      <c r="AH1260" s="521"/>
      <c r="AI1260" s="521"/>
      <c r="AJ1260" s="521"/>
      <c r="AK1260" s="521"/>
      <c r="AL1260" s="521"/>
      <c r="AM1260" s="521"/>
      <c r="AN1260" s="521"/>
      <c r="AO1260" s="521"/>
      <c r="AP1260" s="521"/>
      <c r="AQ1260" s="521"/>
      <c r="AR1260" s="521"/>
      <c r="AS1260" s="521"/>
      <c r="AT1260" s="521"/>
      <c r="AU1260" s="521"/>
      <c r="AV1260" s="521"/>
      <c r="AW1260" s="521"/>
      <c r="AX1260" s="521"/>
      <c r="AY1260" s="521"/>
      <c r="AZ1260" s="521"/>
      <c r="BA1260" s="521"/>
      <c r="BB1260" s="521"/>
      <c r="BC1260" s="521"/>
      <c r="BD1260" s="521"/>
      <c r="BE1260" s="521"/>
      <c r="BF1260" s="521"/>
      <c r="BG1260" s="521"/>
      <c r="BH1260" s="521"/>
      <c r="BI1260" s="521"/>
      <c r="BJ1260" s="521"/>
      <c r="BK1260" s="521"/>
      <c r="BL1260" s="521"/>
      <c r="BM1260" s="521"/>
      <c r="BN1260" s="521"/>
      <c r="BO1260" s="521"/>
      <c r="BP1260" s="521"/>
      <c r="BQ1260" s="521"/>
      <c r="BR1260" s="521"/>
      <c r="BS1260" s="521"/>
      <c r="BT1260" s="521"/>
      <c r="BU1260" s="521"/>
      <c r="BV1260" s="521"/>
      <c r="BW1260" s="521"/>
      <c r="BX1260" s="521"/>
      <c r="BY1260" s="521"/>
      <c r="BZ1260" s="521"/>
      <c r="CA1260" s="521"/>
      <c r="CB1260" s="521"/>
      <c r="CC1260" s="521"/>
      <c r="CD1260" s="521"/>
      <c r="CE1260" s="521"/>
      <c r="CF1260" s="521"/>
      <c r="CG1260" s="521"/>
      <c r="CH1260" s="521"/>
      <c r="CI1260" s="521"/>
      <c r="CJ1260" s="521"/>
      <c r="CK1260" s="521"/>
      <c r="CL1260" s="521"/>
      <c r="CM1260" s="521"/>
      <c r="CN1260" s="521"/>
      <c r="CO1260" s="521"/>
      <c r="CP1260" s="521"/>
      <c r="CQ1260" s="521"/>
    </row>
    <row r="1261" spans="1:95" s="69" customFormat="1" ht="15" customHeight="1" outlineLevel="1" x14ac:dyDescent="0.2">
      <c r="A1261" s="11">
        <v>326</v>
      </c>
      <c r="B1261" s="294"/>
      <c r="C1261" s="1048" t="str">
        <f>'2. CAD NCCF'!C1261:AF1261</f>
        <v>Other liabilities</v>
      </c>
      <c r="D1261" s="1049"/>
      <c r="E1261" s="1049"/>
      <c r="F1261" s="1049"/>
      <c r="G1261" s="1049"/>
      <c r="H1261" s="1049"/>
      <c r="I1261" s="1049"/>
      <c r="J1261" s="1049"/>
      <c r="K1261" s="1049"/>
      <c r="L1261" s="1049"/>
      <c r="M1261" s="1049"/>
      <c r="N1261" s="1049"/>
      <c r="O1261" s="1049"/>
      <c r="P1261" s="1049"/>
      <c r="Q1261" s="1049"/>
      <c r="R1261" s="1049"/>
      <c r="S1261" s="1049"/>
      <c r="T1261" s="1049"/>
      <c r="U1261" s="1049"/>
      <c r="V1261" s="1049"/>
      <c r="W1261" s="1049"/>
      <c r="X1261" s="1049"/>
      <c r="Y1261" s="1049"/>
      <c r="Z1261" s="1049"/>
      <c r="AA1261" s="1049"/>
      <c r="AB1261" s="1049"/>
      <c r="AC1261" s="1049"/>
      <c r="AD1261" s="1049"/>
      <c r="AE1261" s="1049"/>
      <c r="AF1261" s="1049"/>
      <c r="AG1261" s="528"/>
      <c r="AH1261" s="521"/>
      <c r="AI1261" s="521"/>
      <c r="AJ1261" s="521"/>
      <c r="AK1261" s="521"/>
      <c r="AL1261" s="521"/>
      <c r="AM1261" s="521"/>
      <c r="AN1261" s="521"/>
      <c r="AO1261" s="521"/>
      <c r="AP1261" s="521"/>
      <c r="AQ1261" s="521"/>
      <c r="AR1261" s="521"/>
      <c r="AS1261" s="521"/>
      <c r="AT1261" s="521"/>
      <c r="AU1261" s="521"/>
      <c r="AV1261" s="521"/>
      <c r="AW1261" s="521"/>
      <c r="AX1261" s="521"/>
      <c r="AY1261" s="521"/>
      <c r="AZ1261" s="521"/>
      <c r="BA1261" s="521"/>
      <c r="BB1261" s="521"/>
      <c r="BC1261" s="521"/>
      <c r="BD1261" s="521"/>
      <c r="BE1261" s="521"/>
      <c r="BF1261" s="521"/>
      <c r="BG1261" s="521"/>
      <c r="BH1261" s="521"/>
      <c r="BI1261" s="521"/>
      <c r="BJ1261" s="521"/>
      <c r="BK1261" s="521"/>
      <c r="BL1261" s="521"/>
      <c r="BM1261" s="521"/>
      <c r="BN1261" s="521"/>
      <c r="BO1261" s="521"/>
      <c r="BP1261" s="521"/>
      <c r="BQ1261" s="521"/>
      <c r="BR1261" s="521"/>
      <c r="BS1261" s="521"/>
      <c r="BT1261" s="521"/>
      <c r="BU1261" s="521"/>
      <c r="BV1261" s="521"/>
      <c r="BW1261" s="521"/>
      <c r="BX1261" s="521"/>
      <c r="BY1261" s="521"/>
      <c r="BZ1261" s="521"/>
      <c r="CA1261" s="521"/>
      <c r="CB1261" s="521"/>
      <c r="CC1261" s="521"/>
      <c r="CD1261" s="521"/>
      <c r="CE1261" s="521"/>
      <c r="CF1261" s="521"/>
      <c r="CG1261" s="521"/>
      <c r="CH1261" s="521"/>
      <c r="CI1261" s="521"/>
      <c r="CJ1261" s="521"/>
      <c r="CK1261" s="521"/>
      <c r="CL1261" s="521"/>
      <c r="CM1261" s="521"/>
      <c r="CN1261" s="521"/>
      <c r="CO1261" s="521"/>
      <c r="CP1261" s="521"/>
      <c r="CQ1261" s="521"/>
    </row>
    <row r="1262" spans="1:95" s="69" customFormat="1" outlineLevel="1" x14ac:dyDescent="0.2">
      <c r="A1262" s="11">
        <v>232</v>
      </c>
      <c r="B1262" s="294"/>
      <c r="C1262" s="289"/>
      <c r="D1262" s="1080" t="str">
        <f>'2. CAD NCCF'!D1262:L1262</f>
        <v>Derivative related liabilities (DRL)</v>
      </c>
      <c r="E1262" s="1081"/>
      <c r="F1262" s="1081"/>
      <c r="G1262" s="1081"/>
      <c r="H1262" s="1081"/>
      <c r="I1262" s="1081"/>
      <c r="J1262" s="1081"/>
      <c r="K1262" s="1081"/>
      <c r="L1262" s="1092"/>
      <c r="M1262" s="399">
        <f>SUBTOTAL(9,M1263:M1264)</f>
        <v>0</v>
      </c>
      <c r="N1262" s="402">
        <f t="shared" ref="N1262:AC1262" si="504">SUBTOTAL(9,N1263:N1264)</f>
        <v>0</v>
      </c>
      <c r="O1262" s="406">
        <f t="shared" si="504"/>
        <v>0</v>
      </c>
      <c r="P1262" s="406">
        <f t="shared" si="504"/>
        <v>0</v>
      </c>
      <c r="Q1262" s="407">
        <f t="shared" si="504"/>
        <v>0</v>
      </c>
      <c r="R1262" s="402">
        <f t="shared" si="504"/>
        <v>0</v>
      </c>
      <c r="S1262" s="406">
        <f t="shared" si="504"/>
        <v>0</v>
      </c>
      <c r="T1262" s="405">
        <f t="shared" si="504"/>
        <v>0</v>
      </c>
      <c r="U1262" s="405">
        <f t="shared" si="504"/>
        <v>0</v>
      </c>
      <c r="V1262" s="405">
        <f t="shared" si="504"/>
        <v>0</v>
      </c>
      <c r="W1262" s="405">
        <f t="shared" si="504"/>
        <v>0</v>
      </c>
      <c r="X1262" s="405">
        <f t="shared" si="504"/>
        <v>0</v>
      </c>
      <c r="Y1262" s="405">
        <f t="shared" si="504"/>
        <v>0</v>
      </c>
      <c r="Z1262" s="405">
        <f t="shared" si="504"/>
        <v>0</v>
      </c>
      <c r="AA1262" s="405">
        <f t="shared" si="504"/>
        <v>0</v>
      </c>
      <c r="AB1262" s="403">
        <f t="shared" si="504"/>
        <v>0</v>
      </c>
      <c r="AC1262" s="399">
        <f t="shared" si="504"/>
        <v>0</v>
      </c>
      <c r="AD1262" s="1577"/>
      <c r="AE1262" s="1595"/>
      <c r="AF1262" s="1595"/>
      <c r="AG1262" s="528"/>
      <c r="AH1262" s="521"/>
      <c r="AI1262" s="521"/>
      <c r="AJ1262" s="521"/>
      <c r="AK1262" s="521"/>
      <c r="AL1262" s="521"/>
      <c r="AM1262" s="521"/>
      <c r="AN1262" s="521"/>
      <c r="AO1262" s="521"/>
      <c r="AP1262" s="521"/>
      <c r="AQ1262" s="521"/>
      <c r="AR1262" s="521"/>
      <c r="AS1262" s="521"/>
      <c r="AT1262" s="521"/>
      <c r="AU1262" s="521"/>
      <c r="AV1262" s="521"/>
      <c r="AW1262" s="521"/>
      <c r="AX1262" s="521"/>
      <c r="AY1262" s="521"/>
      <c r="AZ1262" s="521"/>
      <c r="BA1262" s="521"/>
      <c r="BB1262" s="521"/>
      <c r="BC1262" s="521"/>
      <c r="BD1262" s="521"/>
      <c r="BE1262" s="521"/>
      <c r="BF1262" s="521"/>
      <c r="BG1262" s="521"/>
      <c r="BH1262" s="521"/>
      <c r="BI1262" s="521"/>
      <c r="BJ1262" s="521"/>
      <c r="BK1262" s="521"/>
      <c r="BL1262" s="521"/>
      <c r="BM1262" s="521"/>
      <c r="BN1262" s="521"/>
      <c r="BO1262" s="521"/>
      <c r="BP1262" s="521"/>
      <c r="BQ1262" s="521"/>
      <c r="BR1262" s="521"/>
      <c r="BS1262" s="521"/>
      <c r="BT1262" s="521"/>
      <c r="BU1262" s="521"/>
      <c r="BV1262" s="521"/>
      <c r="BW1262" s="521"/>
      <c r="BX1262" s="521"/>
      <c r="BY1262" s="521"/>
      <c r="BZ1262" s="521"/>
      <c r="CA1262" s="521"/>
      <c r="CB1262" s="521"/>
      <c r="CC1262" s="521"/>
      <c r="CD1262" s="521"/>
      <c r="CE1262" s="521"/>
      <c r="CF1262" s="521"/>
      <c r="CG1262" s="521"/>
      <c r="CH1262" s="521"/>
      <c r="CI1262" s="521"/>
      <c r="CJ1262" s="521"/>
      <c r="CK1262" s="521"/>
      <c r="CL1262" s="521"/>
      <c r="CM1262" s="521"/>
      <c r="CN1262" s="521"/>
      <c r="CO1262" s="521"/>
      <c r="CP1262" s="521"/>
      <c r="CQ1262" s="521"/>
    </row>
    <row r="1263" spans="1:95" s="69" customFormat="1" outlineLevel="1" x14ac:dyDescent="0.2">
      <c r="A1263" s="11">
        <v>188</v>
      </c>
      <c r="B1263" s="294"/>
      <c r="C1263" s="289"/>
      <c r="D1263" s="289"/>
      <c r="E1263" s="289"/>
      <c r="F1263" s="880" t="str">
        <f>'2. CAD NCCF'!F1263:L1263</f>
        <v>FX and cross currency swap liabilities</v>
      </c>
      <c r="G1263" s="881"/>
      <c r="H1263" s="881"/>
      <c r="I1263" s="881"/>
      <c r="J1263" s="881"/>
      <c r="K1263" s="881"/>
      <c r="L1263" s="882"/>
      <c r="M1263" s="400">
        <f>M487</f>
        <v>0</v>
      </c>
      <c r="N1263" s="1255"/>
      <c r="O1263" s="1377"/>
      <c r="P1263" s="1377"/>
      <c r="Q1263" s="1377"/>
      <c r="R1263" s="1377"/>
      <c r="S1263" s="1377"/>
      <c r="T1263" s="1377"/>
      <c r="U1263" s="1377"/>
      <c r="V1263" s="1377"/>
      <c r="W1263" s="1377"/>
      <c r="X1263" s="1377"/>
      <c r="Y1263" s="1377"/>
      <c r="Z1263" s="1377"/>
      <c r="AA1263" s="1377"/>
      <c r="AB1263" s="1377"/>
      <c r="AC1263" s="401">
        <f t="shared" ref="AC1263:AC1264" si="505">M1263-SUM(N1263:AB1263)</f>
        <v>0</v>
      </c>
      <c r="AD1263" s="1786"/>
      <c r="AE1263" s="852"/>
      <c r="AF1263" s="852"/>
      <c r="AG1263" s="528"/>
      <c r="AH1263" s="521"/>
      <c r="AI1263" s="521"/>
      <c r="AJ1263" s="521"/>
      <c r="AK1263" s="521"/>
      <c r="AL1263" s="521"/>
      <c r="AM1263" s="521"/>
      <c r="AN1263" s="521"/>
      <c r="AO1263" s="521"/>
      <c r="AP1263" s="521"/>
      <c r="AQ1263" s="521"/>
      <c r="AR1263" s="521"/>
      <c r="AS1263" s="521"/>
      <c r="AT1263" s="521"/>
      <c r="AU1263" s="521"/>
      <c r="AV1263" s="521"/>
      <c r="AW1263" s="521"/>
      <c r="AX1263" s="521"/>
      <c r="AY1263" s="521"/>
      <c r="AZ1263" s="521"/>
      <c r="BA1263" s="521"/>
      <c r="BB1263" s="521"/>
      <c r="BC1263" s="521"/>
      <c r="BD1263" s="521"/>
      <c r="BE1263" s="521"/>
      <c r="BF1263" s="521"/>
      <c r="BG1263" s="521"/>
      <c r="BH1263" s="521"/>
      <c r="BI1263" s="521"/>
      <c r="BJ1263" s="521"/>
      <c r="BK1263" s="521"/>
      <c r="BL1263" s="521"/>
      <c r="BM1263" s="521"/>
      <c r="BN1263" s="521"/>
      <c r="BO1263" s="521"/>
      <c r="BP1263" s="521"/>
      <c r="BQ1263" s="521"/>
      <c r="BR1263" s="521"/>
      <c r="BS1263" s="521"/>
      <c r="BT1263" s="521"/>
      <c r="BU1263" s="521"/>
      <c r="BV1263" s="521"/>
      <c r="BW1263" s="521"/>
      <c r="BX1263" s="521"/>
      <c r="BY1263" s="521"/>
      <c r="BZ1263" s="521"/>
      <c r="CA1263" s="521"/>
      <c r="CB1263" s="521"/>
      <c r="CC1263" s="521"/>
      <c r="CD1263" s="521"/>
      <c r="CE1263" s="521"/>
      <c r="CF1263" s="521"/>
      <c r="CG1263" s="521"/>
      <c r="CH1263" s="521"/>
      <c r="CI1263" s="521"/>
      <c r="CJ1263" s="521"/>
      <c r="CK1263" s="521"/>
      <c r="CL1263" s="521"/>
      <c r="CM1263" s="521"/>
      <c r="CN1263" s="521"/>
      <c r="CO1263" s="521"/>
      <c r="CP1263" s="521"/>
      <c r="CQ1263" s="521"/>
    </row>
    <row r="1264" spans="1:95" s="69" customFormat="1" ht="15" customHeight="1" outlineLevel="1" x14ac:dyDescent="0.2">
      <c r="A1264" s="11">
        <v>189</v>
      </c>
      <c r="B1264" s="294"/>
      <c r="C1264" s="289"/>
      <c r="D1264" s="289"/>
      <c r="E1264" s="289"/>
      <c r="F1264" s="880" t="str">
        <f>'2. CAD NCCF'!F1264:L1264</f>
        <v>Other DRL</v>
      </c>
      <c r="G1264" s="881"/>
      <c r="H1264" s="881"/>
      <c r="I1264" s="881"/>
      <c r="J1264" s="881"/>
      <c r="K1264" s="881"/>
      <c r="L1264" s="882"/>
      <c r="M1264" s="400">
        <f>M488</f>
        <v>0</v>
      </c>
      <c r="N1264" s="411">
        <f t="shared" ref="N1264:AB1264" si="506">N488</f>
        <v>0</v>
      </c>
      <c r="O1264" s="414">
        <f t="shared" si="506"/>
        <v>0</v>
      </c>
      <c r="P1264" s="414">
        <f t="shared" si="506"/>
        <v>0</v>
      </c>
      <c r="Q1264" s="415">
        <f t="shared" si="506"/>
        <v>0</v>
      </c>
      <c r="R1264" s="411">
        <f t="shared" si="506"/>
        <v>0</v>
      </c>
      <c r="S1264" s="413">
        <f t="shared" si="506"/>
        <v>0</v>
      </c>
      <c r="T1264" s="413">
        <f t="shared" si="506"/>
        <v>0</v>
      </c>
      <c r="U1264" s="413">
        <f t="shared" si="506"/>
        <v>0</v>
      </c>
      <c r="V1264" s="413">
        <f t="shared" si="506"/>
        <v>0</v>
      </c>
      <c r="W1264" s="413">
        <f t="shared" si="506"/>
        <v>0</v>
      </c>
      <c r="X1264" s="414">
        <f t="shared" si="506"/>
        <v>0</v>
      </c>
      <c r="Y1264" s="413">
        <f t="shared" si="506"/>
        <v>0</v>
      </c>
      <c r="Z1264" s="413">
        <f t="shared" si="506"/>
        <v>0</v>
      </c>
      <c r="AA1264" s="413">
        <f t="shared" si="506"/>
        <v>0</v>
      </c>
      <c r="AB1264" s="413">
        <f t="shared" si="506"/>
        <v>0</v>
      </c>
      <c r="AC1264" s="400">
        <f t="shared" si="505"/>
        <v>0</v>
      </c>
      <c r="AD1264" s="1744"/>
      <c r="AE1264" s="858"/>
      <c r="AF1264" s="858"/>
      <c r="AG1264" s="528"/>
      <c r="AH1264" s="521"/>
      <c r="AI1264" s="521"/>
      <c r="AJ1264" s="521"/>
      <c r="AK1264" s="521"/>
      <c r="AL1264" s="521"/>
      <c r="AM1264" s="521"/>
      <c r="AN1264" s="521"/>
      <c r="AO1264" s="521"/>
      <c r="AP1264" s="521"/>
      <c r="AQ1264" s="521"/>
      <c r="AR1264" s="521"/>
      <c r="AS1264" s="521"/>
      <c r="AT1264" s="521"/>
      <c r="AU1264" s="521"/>
      <c r="AV1264" s="521"/>
      <c r="AW1264" s="521"/>
      <c r="AX1264" s="521"/>
      <c r="AY1264" s="521"/>
      <c r="AZ1264" s="521"/>
      <c r="BA1264" s="521"/>
      <c r="BB1264" s="521"/>
      <c r="BC1264" s="521"/>
      <c r="BD1264" s="521"/>
      <c r="BE1264" s="521"/>
      <c r="BF1264" s="521"/>
      <c r="BG1264" s="521"/>
      <c r="BH1264" s="521"/>
      <c r="BI1264" s="521"/>
      <c r="BJ1264" s="521"/>
      <c r="BK1264" s="521"/>
      <c r="BL1264" s="521"/>
      <c r="BM1264" s="521"/>
      <c r="BN1264" s="521"/>
      <c r="BO1264" s="521"/>
      <c r="BP1264" s="521"/>
      <c r="BQ1264" s="521"/>
      <c r="BR1264" s="521"/>
      <c r="BS1264" s="521"/>
      <c r="BT1264" s="521"/>
      <c r="BU1264" s="521"/>
      <c r="BV1264" s="521"/>
      <c r="BW1264" s="521"/>
      <c r="BX1264" s="521"/>
      <c r="BY1264" s="521"/>
      <c r="BZ1264" s="521"/>
      <c r="CA1264" s="521"/>
      <c r="CB1264" s="521"/>
      <c r="CC1264" s="521"/>
      <c r="CD1264" s="521"/>
      <c r="CE1264" s="521"/>
      <c r="CF1264" s="521"/>
      <c r="CG1264" s="521"/>
      <c r="CH1264" s="521"/>
      <c r="CI1264" s="521"/>
      <c r="CJ1264" s="521"/>
      <c r="CK1264" s="521"/>
      <c r="CL1264" s="521"/>
      <c r="CM1264" s="521"/>
      <c r="CN1264" s="521"/>
      <c r="CO1264" s="521"/>
      <c r="CP1264" s="521"/>
      <c r="CQ1264" s="521"/>
    </row>
    <row r="1265" spans="1:95" s="69" customFormat="1" outlineLevel="1" x14ac:dyDescent="0.2">
      <c r="A1265" s="11">
        <v>232</v>
      </c>
      <c r="B1265" s="294"/>
      <c r="C1265" s="289"/>
      <c r="D1265" s="868" t="str">
        <f>'2. CAD NCCF'!D1265:L1265</f>
        <v>Cash collateral received (CCR)</v>
      </c>
      <c r="E1265" s="869"/>
      <c r="F1265" s="869"/>
      <c r="G1265" s="869"/>
      <c r="H1265" s="869"/>
      <c r="I1265" s="869"/>
      <c r="J1265" s="869"/>
      <c r="K1265" s="869"/>
      <c r="L1265" s="870"/>
      <c r="M1265" s="399">
        <f>SUBTOTAL(9,M1266:M1268)</f>
        <v>0</v>
      </c>
      <c r="N1265" s="402">
        <f>SUBTOTAL(9,N1266:N1268)</f>
        <v>0</v>
      </c>
      <c r="O1265" s="406">
        <f t="shared" ref="O1265:AC1265" si="507">SUBTOTAL(9,O1266:O1268)</f>
        <v>0</v>
      </c>
      <c r="P1265" s="406">
        <f t="shared" si="507"/>
        <v>0</v>
      </c>
      <c r="Q1265" s="407">
        <f t="shared" si="507"/>
        <v>0</v>
      </c>
      <c r="R1265" s="402">
        <f t="shared" si="507"/>
        <v>0</v>
      </c>
      <c r="S1265" s="406">
        <f t="shared" si="507"/>
        <v>0</v>
      </c>
      <c r="T1265" s="405">
        <f t="shared" si="507"/>
        <v>0</v>
      </c>
      <c r="U1265" s="405">
        <f t="shared" si="507"/>
        <v>0</v>
      </c>
      <c r="V1265" s="405">
        <f t="shared" si="507"/>
        <v>0</v>
      </c>
      <c r="W1265" s="405">
        <f t="shared" si="507"/>
        <v>0</v>
      </c>
      <c r="X1265" s="405">
        <f t="shared" si="507"/>
        <v>0</v>
      </c>
      <c r="Y1265" s="405">
        <f t="shared" si="507"/>
        <v>0</v>
      </c>
      <c r="Z1265" s="405">
        <f t="shared" si="507"/>
        <v>0</v>
      </c>
      <c r="AA1265" s="405">
        <f t="shared" si="507"/>
        <v>0</v>
      </c>
      <c r="AB1265" s="403">
        <f t="shared" si="507"/>
        <v>0</v>
      </c>
      <c r="AC1265" s="399">
        <f t="shared" si="507"/>
        <v>0</v>
      </c>
      <c r="AD1265" s="1577"/>
      <c r="AE1265" s="1595"/>
      <c r="AF1265" s="1595"/>
      <c r="AG1265" s="528"/>
      <c r="AH1265" s="605">
        <f>SUM(N1265,N1262,N1258,N1254,N1251,N1248,N1239,N1236,N1231,N1228,N1224,N1221,N1217,N1214,N1209,N1205,N1201,N1195,N1190,N1185,N1180,N1176,N1170,N1158,N1153,N1150,N1146,N1143,N1139,N1136,N1131,N1127,N1123,N1117,N1112,N1107,N1099,N1084,N1092,N1077,N1072,N1068,N1064,N1057,N1050,N1043,N1036,N1029,N1022,N1015,N1008)</f>
        <v>0</v>
      </c>
      <c r="AI1265" s="521"/>
      <c r="AJ1265" s="521"/>
      <c r="AK1265" s="521"/>
      <c r="AL1265" s="521"/>
      <c r="AM1265" s="521"/>
      <c r="AN1265" s="521"/>
      <c r="AO1265" s="521"/>
      <c r="AP1265" s="521"/>
      <c r="AQ1265" s="521"/>
      <c r="AR1265" s="521"/>
      <c r="AS1265" s="521"/>
      <c r="AT1265" s="521"/>
      <c r="AU1265" s="521"/>
      <c r="AV1265" s="521"/>
      <c r="AW1265" s="521"/>
      <c r="AX1265" s="521"/>
      <c r="AY1265" s="521"/>
      <c r="AZ1265" s="521"/>
      <c r="BA1265" s="521"/>
      <c r="BB1265" s="521"/>
      <c r="BC1265" s="521"/>
      <c r="BD1265" s="521"/>
      <c r="BE1265" s="521"/>
      <c r="BF1265" s="521"/>
      <c r="BG1265" s="521"/>
      <c r="BH1265" s="521"/>
      <c r="BI1265" s="521"/>
      <c r="BJ1265" s="521"/>
      <c r="BK1265" s="521"/>
      <c r="BL1265" s="521"/>
      <c r="BM1265" s="521"/>
      <c r="BN1265" s="521"/>
      <c r="BO1265" s="521"/>
      <c r="BP1265" s="521"/>
      <c r="BQ1265" s="521"/>
      <c r="BR1265" s="521"/>
      <c r="BS1265" s="521"/>
      <c r="BT1265" s="521"/>
      <c r="BU1265" s="521"/>
      <c r="BV1265" s="521"/>
      <c r="BW1265" s="521"/>
      <c r="BX1265" s="521"/>
      <c r="BY1265" s="521"/>
      <c r="BZ1265" s="521"/>
      <c r="CA1265" s="521"/>
      <c r="CB1265" s="521"/>
      <c r="CC1265" s="521"/>
      <c r="CD1265" s="521"/>
      <c r="CE1265" s="521"/>
      <c r="CF1265" s="521"/>
      <c r="CG1265" s="521"/>
      <c r="CH1265" s="521"/>
      <c r="CI1265" s="521"/>
      <c r="CJ1265" s="521"/>
      <c r="CK1265" s="521"/>
      <c r="CL1265" s="521"/>
      <c r="CM1265" s="521"/>
      <c r="CN1265" s="521"/>
      <c r="CO1265" s="521"/>
      <c r="CP1265" s="521"/>
      <c r="CQ1265" s="521"/>
    </row>
    <row r="1266" spans="1:95" s="69" customFormat="1" outlineLevel="1" x14ac:dyDescent="0.2">
      <c r="A1266" s="11">
        <v>188</v>
      </c>
      <c r="B1266" s="294"/>
      <c r="C1266" s="289"/>
      <c r="D1266" s="289"/>
      <c r="E1266" s="289"/>
      <c r="F1266" s="880" t="str">
        <f>'2. CAD NCCF'!F1266:L1266</f>
        <v>CCR for exchange-traded derivatives</v>
      </c>
      <c r="G1266" s="881"/>
      <c r="H1266" s="881"/>
      <c r="I1266" s="881"/>
      <c r="J1266" s="881"/>
      <c r="K1266" s="881"/>
      <c r="L1266" s="881"/>
      <c r="M1266" s="400">
        <f>M490</f>
        <v>0</v>
      </c>
      <c r="N1266" s="411">
        <f t="shared" ref="N1266:AB1267" si="508">N490</f>
        <v>0</v>
      </c>
      <c r="O1266" s="414">
        <f t="shared" si="508"/>
        <v>0</v>
      </c>
      <c r="P1266" s="414">
        <f t="shared" si="508"/>
        <v>0</v>
      </c>
      <c r="Q1266" s="415">
        <f t="shared" si="508"/>
        <v>0</v>
      </c>
      <c r="R1266" s="411">
        <f t="shared" si="508"/>
        <v>0</v>
      </c>
      <c r="S1266" s="413">
        <f t="shared" si="508"/>
        <v>0</v>
      </c>
      <c r="T1266" s="413">
        <f t="shared" si="508"/>
        <v>0</v>
      </c>
      <c r="U1266" s="413">
        <f t="shared" si="508"/>
        <v>0</v>
      </c>
      <c r="V1266" s="413">
        <f t="shared" si="508"/>
        <v>0</v>
      </c>
      <c r="W1266" s="413">
        <f t="shared" si="508"/>
        <v>0</v>
      </c>
      <c r="X1266" s="414">
        <f t="shared" si="508"/>
        <v>0</v>
      </c>
      <c r="Y1266" s="413">
        <f t="shared" si="508"/>
        <v>0</v>
      </c>
      <c r="Z1266" s="413">
        <f t="shared" si="508"/>
        <v>0</v>
      </c>
      <c r="AA1266" s="413">
        <f t="shared" si="508"/>
        <v>0</v>
      </c>
      <c r="AB1266" s="413">
        <f t="shared" si="508"/>
        <v>0</v>
      </c>
      <c r="AC1266" s="400">
        <f t="shared" ref="AC1266:AC1274" si="509">M1266-SUM(N1266:AB1266)</f>
        <v>0</v>
      </c>
      <c r="AD1266" s="1786"/>
      <c r="AE1266" s="852"/>
      <c r="AF1266" s="852"/>
      <c r="AG1266" s="528"/>
      <c r="AH1266" s="240">
        <f>SUM(,AA1265,AA1180,AA1176,AA1164,AA1153,AA1150,AA1139,AA1123,AA1112,AA1107,AA1088,AA1084,AA1072,AA1068,AA1077,AA1050,AA1036,AA1022,AA1008)</f>
        <v>0</v>
      </c>
      <c r="AI1266" s="521"/>
      <c r="AJ1266" s="521"/>
      <c r="AK1266" s="521"/>
      <c r="AL1266" s="521"/>
      <c r="AM1266" s="521"/>
      <c r="AN1266" s="521"/>
      <c r="AO1266" s="521"/>
      <c r="AP1266" s="521"/>
      <c r="AQ1266" s="521"/>
      <c r="AR1266" s="521"/>
      <c r="AS1266" s="521"/>
      <c r="AT1266" s="521"/>
      <c r="AU1266" s="521"/>
      <c r="AV1266" s="521"/>
      <c r="AW1266" s="521"/>
      <c r="AX1266" s="521"/>
      <c r="AY1266" s="521"/>
      <c r="AZ1266" s="521"/>
      <c r="BA1266" s="521"/>
      <c r="BB1266" s="521"/>
      <c r="BC1266" s="521"/>
      <c r="BD1266" s="521"/>
      <c r="BE1266" s="521"/>
      <c r="BF1266" s="521"/>
      <c r="BG1266" s="521"/>
      <c r="BH1266" s="521"/>
      <c r="BI1266" s="521"/>
      <c r="BJ1266" s="521"/>
      <c r="BK1266" s="521"/>
      <c r="BL1266" s="521"/>
      <c r="BM1266" s="521"/>
      <c r="BN1266" s="521"/>
      <c r="BO1266" s="521"/>
      <c r="BP1266" s="521"/>
      <c r="BQ1266" s="521"/>
      <c r="BR1266" s="521"/>
      <c r="BS1266" s="521"/>
      <c r="BT1266" s="521"/>
      <c r="BU1266" s="521"/>
      <c r="BV1266" s="521"/>
      <c r="BW1266" s="521"/>
      <c r="BX1266" s="521"/>
      <c r="BY1266" s="521"/>
      <c r="BZ1266" s="521"/>
      <c r="CA1266" s="521"/>
      <c r="CB1266" s="521"/>
      <c r="CC1266" s="521"/>
      <c r="CD1266" s="521"/>
      <c r="CE1266" s="521"/>
      <c r="CF1266" s="521"/>
      <c r="CG1266" s="521"/>
      <c r="CH1266" s="521"/>
      <c r="CI1266" s="521"/>
      <c r="CJ1266" s="521"/>
      <c r="CK1266" s="521"/>
      <c r="CL1266" s="521"/>
      <c r="CM1266" s="521"/>
      <c r="CN1266" s="521"/>
      <c r="CO1266" s="521"/>
      <c r="CP1266" s="521"/>
      <c r="CQ1266" s="521"/>
    </row>
    <row r="1267" spans="1:95" s="69" customFormat="1" ht="15" customHeight="1" outlineLevel="1" x14ac:dyDescent="0.2">
      <c r="A1267" s="11">
        <v>189</v>
      </c>
      <c r="B1267" s="294"/>
      <c r="C1267" s="289"/>
      <c r="D1267" s="289"/>
      <c r="E1267" s="289"/>
      <c r="F1267" s="880" t="str">
        <f>'2. CAD NCCF'!F1267:L1267</f>
        <v>CCR for OTC derivatives</v>
      </c>
      <c r="G1267" s="881"/>
      <c r="H1267" s="881"/>
      <c r="I1267" s="881"/>
      <c r="J1267" s="881"/>
      <c r="K1267" s="881"/>
      <c r="L1267" s="881"/>
      <c r="M1267" s="400">
        <f>M491</f>
        <v>0</v>
      </c>
      <c r="N1267" s="411">
        <f t="shared" si="508"/>
        <v>0</v>
      </c>
      <c r="O1267" s="414">
        <f t="shared" si="508"/>
        <v>0</v>
      </c>
      <c r="P1267" s="414">
        <f t="shared" si="508"/>
        <v>0</v>
      </c>
      <c r="Q1267" s="415">
        <f t="shared" si="508"/>
        <v>0</v>
      </c>
      <c r="R1267" s="411">
        <f t="shared" si="508"/>
        <v>0</v>
      </c>
      <c r="S1267" s="413">
        <f t="shared" si="508"/>
        <v>0</v>
      </c>
      <c r="T1267" s="413">
        <f t="shared" si="508"/>
        <v>0</v>
      </c>
      <c r="U1267" s="413">
        <f t="shared" si="508"/>
        <v>0</v>
      </c>
      <c r="V1267" s="413">
        <f t="shared" si="508"/>
        <v>0</v>
      </c>
      <c r="W1267" s="413">
        <f t="shared" si="508"/>
        <v>0</v>
      </c>
      <c r="X1267" s="414">
        <f t="shared" si="508"/>
        <v>0</v>
      </c>
      <c r="Y1267" s="413">
        <f t="shared" si="508"/>
        <v>0</v>
      </c>
      <c r="Z1267" s="413">
        <f t="shared" si="508"/>
        <v>0</v>
      </c>
      <c r="AA1267" s="413">
        <f t="shared" si="508"/>
        <v>0</v>
      </c>
      <c r="AB1267" s="413">
        <f t="shared" si="508"/>
        <v>0</v>
      </c>
      <c r="AC1267" s="400">
        <f t="shared" si="509"/>
        <v>0</v>
      </c>
      <c r="AD1267" s="1743"/>
      <c r="AE1267" s="1083"/>
      <c r="AF1267" s="855"/>
      <c r="AG1267" s="528"/>
      <c r="AH1267" s="521"/>
      <c r="AI1267" s="521"/>
      <c r="AJ1267" s="521"/>
      <c r="AK1267" s="521"/>
      <c r="AL1267" s="521"/>
      <c r="AM1267" s="521"/>
      <c r="AN1267" s="521"/>
      <c r="AO1267" s="521"/>
      <c r="AP1267" s="521"/>
      <c r="AQ1267" s="521"/>
      <c r="AR1267" s="521"/>
      <c r="AS1267" s="521"/>
      <c r="AT1267" s="521"/>
      <c r="AU1267" s="521"/>
      <c r="AV1267" s="521"/>
      <c r="AW1267" s="521"/>
      <c r="AX1267" s="521"/>
      <c r="AY1267" s="521"/>
      <c r="AZ1267" s="521"/>
      <c r="BA1267" s="521"/>
      <c r="BB1267" s="521"/>
      <c r="BC1267" s="521"/>
      <c r="BD1267" s="521"/>
      <c r="BE1267" s="521"/>
      <c r="BF1267" s="521"/>
      <c r="BG1267" s="521"/>
      <c r="BH1267" s="521"/>
      <c r="BI1267" s="521"/>
      <c r="BJ1267" s="521"/>
      <c r="BK1267" s="521"/>
      <c r="BL1267" s="521"/>
      <c r="BM1267" s="521"/>
      <c r="BN1267" s="521"/>
      <c r="BO1267" s="521"/>
      <c r="BP1267" s="521"/>
      <c r="BQ1267" s="521"/>
      <c r="BR1267" s="521"/>
      <c r="BS1267" s="521"/>
      <c r="BT1267" s="521"/>
      <c r="BU1267" s="521"/>
      <c r="BV1267" s="521"/>
      <c r="BW1267" s="521"/>
      <c r="BX1267" s="521"/>
      <c r="BY1267" s="521"/>
      <c r="BZ1267" s="521"/>
      <c r="CA1267" s="521"/>
      <c r="CB1267" s="521"/>
      <c r="CC1267" s="521"/>
      <c r="CD1267" s="521"/>
      <c r="CE1267" s="521"/>
      <c r="CF1267" s="521"/>
      <c r="CG1267" s="521"/>
      <c r="CH1267" s="521"/>
      <c r="CI1267" s="521"/>
      <c r="CJ1267" s="521"/>
      <c r="CK1267" s="521"/>
      <c r="CL1267" s="521"/>
      <c r="CM1267" s="521"/>
      <c r="CN1267" s="521"/>
      <c r="CO1267" s="521"/>
      <c r="CP1267" s="521"/>
      <c r="CQ1267" s="521"/>
    </row>
    <row r="1268" spans="1:95" s="69" customFormat="1" outlineLevel="1" x14ac:dyDescent="0.2">
      <c r="A1268" s="11">
        <v>189</v>
      </c>
      <c r="B1268" s="294"/>
      <c r="C1268" s="289"/>
      <c r="D1268" s="289"/>
      <c r="E1268" s="289"/>
      <c r="F1268" s="880" t="str">
        <f>'2. CAD NCCF'!F1268:L1268</f>
        <v>CCR</v>
      </c>
      <c r="G1268" s="881"/>
      <c r="H1268" s="881"/>
      <c r="I1268" s="881"/>
      <c r="J1268" s="881"/>
      <c r="K1268" s="881"/>
      <c r="L1268" s="881"/>
      <c r="M1268" s="400">
        <f>M492</f>
        <v>0</v>
      </c>
      <c r="N1268" s="1381"/>
      <c r="O1268" s="1253"/>
      <c r="P1268" s="1253"/>
      <c r="Q1268" s="1253"/>
      <c r="R1268" s="1253"/>
      <c r="S1268" s="1253"/>
      <c r="T1268" s="1253"/>
      <c r="U1268" s="1253"/>
      <c r="V1268" s="1253"/>
      <c r="W1268" s="1253"/>
      <c r="X1268" s="1253"/>
      <c r="Y1268" s="1253"/>
      <c r="Z1268" s="1253"/>
      <c r="AA1268" s="1253"/>
      <c r="AB1268" s="1253"/>
      <c r="AC1268" s="400">
        <f t="shared" si="509"/>
        <v>0</v>
      </c>
      <c r="AD1268" s="1744"/>
      <c r="AE1268" s="858"/>
      <c r="AF1268" s="858"/>
      <c r="AG1268" s="528"/>
      <c r="AH1268" s="521"/>
      <c r="AI1268" s="521"/>
      <c r="AJ1268" s="521"/>
      <c r="AK1268" s="521"/>
      <c r="AL1268" s="521"/>
      <c r="AM1268" s="521"/>
      <c r="AN1268" s="521"/>
      <c r="AO1268" s="521"/>
      <c r="AP1268" s="521"/>
      <c r="AQ1268" s="521"/>
      <c r="AR1268" s="521"/>
      <c r="AS1268" s="521"/>
      <c r="AT1268" s="521"/>
      <c r="AU1268" s="521"/>
      <c r="AV1268" s="521"/>
      <c r="AW1268" s="521"/>
      <c r="AX1268" s="521"/>
      <c r="AY1268" s="521"/>
      <c r="AZ1268" s="521"/>
      <c r="BA1268" s="521"/>
      <c r="BB1268" s="521"/>
      <c r="BC1268" s="521"/>
      <c r="BD1268" s="521"/>
      <c r="BE1268" s="521"/>
      <c r="BF1268" s="521"/>
      <c r="BG1268" s="521"/>
      <c r="BH1268" s="521"/>
      <c r="BI1268" s="521"/>
      <c r="BJ1268" s="521"/>
      <c r="BK1268" s="521"/>
      <c r="BL1268" s="521"/>
      <c r="BM1268" s="521"/>
      <c r="BN1268" s="521"/>
      <c r="BO1268" s="521"/>
      <c r="BP1268" s="521"/>
      <c r="BQ1268" s="521"/>
      <c r="BR1268" s="521"/>
      <c r="BS1268" s="521"/>
      <c r="BT1268" s="521"/>
      <c r="BU1268" s="521"/>
      <c r="BV1268" s="521"/>
      <c r="BW1268" s="521"/>
      <c r="BX1268" s="521"/>
      <c r="BY1268" s="521"/>
      <c r="BZ1268" s="521"/>
      <c r="CA1268" s="521"/>
      <c r="CB1268" s="521"/>
      <c r="CC1268" s="521"/>
      <c r="CD1268" s="521"/>
      <c r="CE1268" s="521"/>
      <c r="CF1268" s="521"/>
      <c r="CG1268" s="521"/>
      <c r="CH1268" s="521"/>
      <c r="CI1268" s="521"/>
      <c r="CJ1268" s="521"/>
      <c r="CK1268" s="521"/>
      <c r="CL1268" s="521"/>
      <c r="CM1268" s="521"/>
      <c r="CN1268" s="521"/>
      <c r="CO1268" s="521"/>
      <c r="CP1268" s="521"/>
      <c r="CQ1268" s="521"/>
    </row>
    <row r="1269" spans="1:95" s="69" customFormat="1" outlineLevel="1" x14ac:dyDescent="0.2">
      <c r="A1269" s="11">
        <v>232</v>
      </c>
      <c r="B1269" s="294"/>
      <c r="C1269" s="289"/>
      <c r="D1269" s="868" t="str">
        <f>'2. CAD NCCF'!D1269:L1269</f>
        <v>Commodities Short</v>
      </c>
      <c r="E1269" s="869"/>
      <c r="F1269" s="869"/>
      <c r="G1269" s="869"/>
      <c r="H1269" s="869"/>
      <c r="I1269" s="869"/>
      <c r="J1269" s="869"/>
      <c r="K1269" s="869"/>
      <c r="L1269" s="870"/>
      <c r="M1269" s="399">
        <f>SUBTOTAL(9,M1270:M1272)</f>
        <v>0</v>
      </c>
      <c r="N1269" s="1254"/>
      <c r="O1269" s="1644"/>
      <c r="P1269" s="1644"/>
      <c r="Q1269" s="1644"/>
      <c r="R1269" s="1644"/>
      <c r="S1269" s="1644"/>
      <c r="T1269" s="1644"/>
      <c r="U1269" s="1644"/>
      <c r="V1269" s="1644"/>
      <c r="W1269" s="1644"/>
      <c r="X1269" s="1644"/>
      <c r="Y1269" s="1644"/>
      <c r="Z1269" s="1644"/>
      <c r="AA1269" s="1644"/>
      <c r="AB1269" s="1254"/>
      <c r="AC1269" s="399">
        <f>SUBTOTAL(9,AC1270:AC1272)</f>
        <v>0</v>
      </c>
      <c r="AD1269" s="1577"/>
      <c r="AE1269" s="1595"/>
      <c r="AF1269" s="1595"/>
      <c r="AG1269" s="528"/>
      <c r="AH1269" s="521"/>
      <c r="AI1269" s="521"/>
      <c r="AJ1269" s="521"/>
      <c r="AK1269" s="521"/>
      <c r="AL1269" s="521"/>
      <c r="AM1269" s="521"/>
      <c r="AN1269" s="521"/>
      <c r="AO1269" s="521"/>
      <c r="AP1269" s="521"/>
      <c r="AQ1269" s="521"/>
      <c r="AR1269" s="521"/>
      <c r="AS1269" s="521"/>
      <c r="AT1269" s="521"/>
      <c r="AU1269" s="521"/>
      <c r="AV1269" s="521"/>
      <c r="AW1269" s="521"/>
      <c r="AX1269" s="521"/>
      <c r="AY1269" s="521"/>
      <c r="AZ1269" s="521"/>
      <c r="BA1269" s="521"/>
      <c r="BB1269" s="521"/>
      <c r="BC1269" s="521"/>
      <c r="BD1269" s="521"/>
      <c r="BE1269" s="521"/>
      <c r="BF1269" s="521"/>
      <c r="BG1269" s="521"/>
      <c r="BH1269" s="521"/>
      <c r="BI1269" s="521"/>
      <c r="BJ1269" s="521"/>
      <c r="BK1269" s="521"/>
      <c r="BL1269" s="521"/>
      <c r="BM1269" s="521"/>
      <c r="BN1269" s="521"/>
      <c r="BO1269" s="521"/>
      <c r="BP1269" s="521"/>
      <c r="BQ1269" s="521"/>
      <c r="BR1269" s="521"/>
      <c r="BS1269" s="521"/>
      <c r="BT1269" s="521"/>
      <c r="BU1269" s="521"/>
      <c r="BV1269" s="521"/>
      <c r="BW1269" s="521"/>
      <c r="BX1269" s="521"/>
      <c r="BY1269" s="521"/>
      <c r="BZ1269" s="521"/>
      <c r="CA1269" s="521"/>
      <c r="CB1269" s="521"/>
      <c r="CC1269" s="521"/>
      <c r="CD1269" s="521"/>
      <c r="CE1269" s="521"/>
      <c r="CF1269" s="521"/>
      <c r="CG1269" s="521"/>
      <c r="CH1269" s="521"/>
      <c r="CI1269" s="521"/>
      <c r="CJ1269" s="521"/>
      <c r="CK1269" s="521"/>
      <c r="CL1269" s="521"/>
      <c r="CM1269" s="521"/>
      <c r="CN1269" s="521"/>
      <c r="CO1269" s="521"/>
      <c r="CP1269" s="521"/>
      <c r="CQ1269" s="521"/>
    </row>
    <row r="1270" spans="1:95" s="69" customFormat="1" outlineLevel="1" x14ac:dyDescent="0.2">
      <c r="A1270" s="11">
        <v>188</v>
      </c>
      <c r="B1270" s="294"/>
      <c r="C1270" s="289"/>
      <c r="D1270" s="289"/>
      <c r="E1270" s="289"/>
      <c r="F1270" s="880" t="str">
        <f>'2. CAD NCCF'!F1270:L1270</f>
        <v>Precious metal short</v>
      </c>
      <c r="G1270" s="881"/>
      <c r="H1270" s="881"/>
      <c r="I1270" s="881"/>
      <c r="J1270" s="881"/>
      <c r="K1270" s="881"/>
      <c r="L1270" s="881"/>
      <c r="M1270" s="400">
        <f>M494</f>
        <v>0</v>
      </c>
      <c r="N1270" s="1254"/>
      <c r="O1270" s="1644"/>
      <c r="P1270" s="1644"/>
      <c r="Q1270" s="1644"/>
      <c r="R1270" s="1644"/>
      <c r="S1270" s="1644"/>
      <c r="T1270" s="1644"/>
      <c r="U1270" s="1644"/>
      <c r="V1270" s="1644"/>
      <c r="W1270" s="1644"/>
      <c r="X1270" s="1644"/>
      <c r="Y1270" s="1644"/>
      <c r="Z1270" s="1644"/>
      <c r="AA1270" s="1644"/>
      <c r="AB1270" s="1254"/>
      <c r="AC1270" s="400">
        <f t="shared" si="509"/>
        <v>0</v>
      </c>
      <c r="AD1270" s="1786"/>
      <c r="AE1270" s="852"/>
      <c r="AF1270" s="852"/>
      <c r="AG1270" s="528"/>
      <c r="AH1270" s="521"/>
      <c r="AI1270" s="521"/>
      <c r="AJ1270" s="521"/>
      <c r="AK1270" s="521"/>
      <c r="AL1270" s="521"/>
      <c r="AM1270" s="521"/>
      <c r="AN1270" s="521"/>
      <c r="AO1270" s="521"/>
      <c r="AP1270" s="521"/>
      <c r="AQ1270" s="521"/>
      <c r="AR1270" s="521"/>
      <c r="AS1270" s="521"/>
      <c r="AT1270" s="521"/>
      <c r="AU1270" s="521"/>
      <c r="AV1270" s="521"/>
      <c r="AW1270" s="521"/>
      <c r="AX1270" s="521"/>
      <c r="AY1270" s="521"/>
      <c r="AZ1270" s="521"/>
      <c r="BA1270" s="521"/>
      <c r="BB1270" s="521"/>
      <c r="BC1270" s="521"/>
      <c r="BD1270" s="521"/>
      <c r="BE1270" s="521"/>
      <c r="BF1270" s="521"/>
      <c r="BG1270" s="521"/>
      <c r="BH1270" s="521"/>
      <c r="BI1270" s="521"/>
      <c r="BJ1270" s="521"/>
      <c r="BK1270" s="521"/>
      <c r="BL1270" s="521"/>
      <c r="BM1270" s="521"/>
      <c r="BN1270" s="521"/>
      <c r="BO1270" s="521"/>
      <c r="BP1270" s="521"/>
      <c r="BQ1270" s="521"/>
      <c r="BR1270" s="521"/>
      <c r="BS1270" s="521"/>
      <c r="BT1270" s="521"/>
      <c r="BU1270" s="521"/>
      <c r="BV1270" s="521"/>
      <c r="BW1270" s="521"/>
      <c r="BX1270" s="521"/>
      <c r="BY1270" s="521"/>
      <c r="BZ1270" s="521"/>
      <c r="CA1270" s="521"/>
      <c r="CB1270" s="521"/>
      <c r="CC1270" s="521"/>
      <c r="CD1270" s="521"/>
      <c r="CE1270" s="521"/>
      <c r="CF1270" s="521"/>
      <c r="CG1270" s="521"/>
      <c r="CH1270" s="521"/>
      <c r="CI1270" s="521"/>
      <c r="CJ1270" s="521"/>
      <c r="CK1270" s="521"/>
      <c r="CL1270" s="521"/>
      <c r="CM1270" s="521"/>
      <c r="CN1270" s="521"/>
      <c r="CO1270" s="521"/>
      <c r="CP1270" s="521"/>
      <c r="CQ1270" s="521"/>
    </row>
    <row r="1271" spans="1:95" s="69" customFormat="1" ht="15" customHeight="1" outlineLevel="1" x14ac:dyDescent="0.2">
      <c r="A1271" s="11">
        <v>189</v>
      </c>
      <c r="B1271" s="294" t="s">
        <v>6</v>
      </c>
      <c r="C1271" s="289"/>
      <c r="D1271" s="289"/>
      <c r="E1271" s="289"/>
      <c r="F1271" s="880" t="str">
        <f>'2. CAD NCCF'!F1271:L1271</f>
        <v>Precious metal deposits</v>
      </c>
      <c r="G1271" s="881"/>
      <c r="H1271" s="881"/>
      <c r="I1271" s="881"/>
      <c r="J1271" s="881"/>
      <c r="K1271" s="881"/>
      <c r="L1271" s="881"/>
      <c r="M1271" s="400">
        <f>M495</f>
        <v>0</v>
      </c>
      <c r="N1271" s="1254"/>
      <c r="O1271" s="1644"/>
      <c r="P1271" s="1644"/>
      <c r="Q1271" s="1644"/>
      <c r="R1271" s="1644"/>
      <c r="S1271" s="1644"/>
      <c r="T1271" s="1644"/>
      <c r="U1271" s="1644"/>
      <c r="V1271" s="1644"/>
      <c r="W1271" s="1644"/>
      <c r="X1271" s="1644"/>
      <c r="Y1271" s="1644"/>
      <c r="Z1271" s="1644"/>
      <c r="AA1271" s="1644"/>
      <c r="AB1271" s="1254"/>
      <c r="AC1271" s="400">
        <f t="shared" si="509"/>
        <v>0</v>
      </c>
      <c r="AD1271" s="1743"/>
      <c r="AE1271" s="1083"/>
      <c r="AF1271" s="855"/>
      <c r="AG1271" s="528"/>
      <c r="AH1271" s="521"/>
      <c r="AI1271" s="521"/>
      <c r="AJ1271" s="521"/>
      <c r="AK1271" s="521"/>
      <c r="AL1271" s="521"/>
      <c r="AM1271" s="521"/>
      <c r="AN1271" s="521"/>
      <c r="AO1271" s="521"/>
      <c r="AP1271" s="521"/>
      <c r="AQ1271" s="521"/>
      <c r="AR1271" s="521"/>
      <c r="AS1271" s="521"/>
      <c r="AT1271" s="521"/>
      <c r="AU1271" s="521"/>
      <c r="AV1271" s="521"/>
      <c r="AW1271" s="521"/>
      <c r="AX1271" s="521"/>
      <c r="AY1271" s="521"/>
      <c r="AZ1271" s="521"/>
      <c r="BA1271" s="521"/>
      <c r="BB1271" s="521"/>
      <c r="BC1271" s="521"/>
      <c r="BD1271" s="521"/>
      <c r="BE1271" s="521"/>
      <c r="BF1271" s="521"/>
      <c r="BG1271" s="521"/>
      <c r="BH1271" s="521"/>
      <c r="BI1271" s="521"/>
      <c r="BJ1271" s="521"/>
      <c r="BK1271" s="521"/>
      <c r="BL1271" s="521"/>
      <c r="BM1271" s="521"/>
      <c r="BN1271" s="521"/>
      <c r="BO1271" s="521"/>
      <c r="BP1271" s="521"/>
      <c r="BQ1271" s="521"/>
      <c r="BR1271" s="521"/>
      <c r="BS1271" s="521"/>
      <c r="BT1271" s="521"/>
      <c r="BU1271" s="521"/>
      <c r="BV1271" s="521"/>
      <c r="BW1271" s="521"/>
      <c r="BX1271" s="521"/>
      <c r="BY1271" s="521"/>
      <c r="BZ1271" s="521"/>
      <c r="CA1271" s="521"/>
      <c r="CB1271" s="521"/>
      <c r="CC1271" s="521"/>
      <c r="CD1271" s="521"/>
      <c r="CE1271" s="521"/>
      <c r="CF1271" s="521"/>
      <c r="CG1271" s="521"/>
      <c r="CH1271" s="521"/>
      <c r="CI1271" s="521"/>
      <c r="CJ1271" s="521"/>
      <c r="CK1271" s="521"/>
      <c r="CL1271" s="521"/>
      <c r="CM1271" s="521"/>
      <c r="CN1271" s="521"/>
      <c r="CO1271" s="521"/>
      <c r="CP1271" s="521"/>
      <c r="CQ1271" s="521"/>
    </row>
    <row r="1272" spans="1:95" s="69" customFormat="1" ht="15" customHeight="1" outlineLevel="1" x14ac:dyDescent="0.2">
      <c r="A1272" s="11">
        <v>189</v>
      </c>
      <c r="B1272" s="294"/>
      <c r="C1272" s="289"/>
      <c r="D1272" s="289"/>
      <c r="E1272" s="289"/>
      <c r="F1272" s="880" t="str">
        <f>'2. CAD NCCF'!F1272:L1272</f>
        <v>Other commodities short</v>
      </c>
      <c r="G1272" s="881"/>
      <c r="H1272" s="881"/>
      <c r="I1272" s="881"/>
      <c r="J1272" s="881"/>
      <c r="K1272" s="881"/>
      <c r="L1272" s="881"/>
      <c r="M1272" s="400">
        <f>M496</f>
        <v>0</v>
      </c>
      <c r="N1272" s="1254"/>
      <c r="O1272" s="1644"/>
      <c r="P1272" s="1644"/>
      <c r="Q1272" s="1644"/>
      <c r="R1272" s="1644"/>
      <c r="S1272" s="1644"/>
      <c r="T1272" s="1644"/>
      <c r="U1272" s="1644"/>
      <c r="V1272" s="1644"/>
      <c r="W1272" s="1644"/>
      <c r="X1272" s="1644"/>
      <c r="Y1272" s="1644"/>
      <c r="Z1272" s="1644"/>
      <c r="AA1272" s="1644"/>
      <c r="AB1272" s="1254"/>
      <c r="AC1272" s="400">
        <f t="shared" si="509"/>
        <v>0</v>
      </c>
      <c r="AD1272" s="1744"/>
      <c r="AE1272" s="858"/>
      <c r="AF1272" s="858"/>
      <c r="AG1272" s="528"/>
      <c r="AH1272" s="521"/>
      <c r="AI1272" s="521"/>
      <c r="AJ1272" s="521"/>
      <c r="AK1272" s="521"/>
      <c r="AL1272" s="521"/>
      <c r="AM1272" s="521"/>
      <c r="AN1272" s="521"/>
      <c r="AO1272" s="521"/>
      <c r="AP1272" s="521"/>
      <c r="AQ1272" s="521"/>
      <c r="AR1272" s="521"/>
      <c r="AS1272" s="521"/>
      <c r="AT1272" s="521"/>
      <c r="AU1272" s="521"/>
      <c r="AV1272" s="521"/>
      <c r="AW1272" s="521"/>
      <c r="AX1272" s="521"/>
      <c r="AY1272" s="521"/>
      <c r="AZ1272" s="521"/>
      <c r="BA1272" s="521"/>
      <c r="BB1272" s="521"/>
      <c r="BC1272" s="521"/>
      <c r="BD1272" s="521"/>
      <c r="BE1272" s="521"/>
      <c r="BF1272" s="521"/>
      <c r="BG1272" s="521"/>
      <c r="BH1272" s="521"/>
      <c r="BI1272" s="521"/>
      <c r="BJ1272" s="521"/>
      <c r="BK1272" s="521"/>
      <c r="BL1272" s="521"/>
      <c r="BM1272" s="521"/>
      <c r="BN1272" s="521"/>
      <c r="BO1272" s="521"/>
      <c r="BP1272" s="521"/>
      <c r="BQ1272" s="521"/>
      <c r="BR1272" s="521"/>
      <c r="BS1272" s="521"/>
      <c r="BT1272" s="521"/>
      <c r="BU1272" s="521"/>
      <c r="BV1272" s="521"/>
      <c r="BW1272" s="521"/>
      <c r="BX1272" s="521"/>
      <c r="BY1272" s="521"/>
      <c r="BZ1272" s="521"/>
      <c r="CA1272" s="521"/>
      <c r="CB1272" s="521"/>
      <c r="CC1272" s="521"/>
      <c r="CD1272" s="521"/>
      <c r="CE1272" s="521"/>
      <c r="CF1272" s="521"/>
      <c r="CG1272" s="521"/>
      <c r="CH1272" s="521"/>
      <c r="CI1272" s="521"/>
      <c r="CJ1272" s="521"/>
      <c r="CK1272" s="521"/>
      <c r="CL1272" s="521"/>
      <c r="CM1272" s="521"/>
      <c r="CN1272" s="521"/>
      <c r="CO1272" s="521"/>
      <c r="CP1272" s="521"/>
      <c r="CQ1272" s="521"/>
    </row>
    <row r="1273" spans="1:95" s="69" customFormat="1" outlineLevel="1" x14ac:dyDescent="0.2">
      <c r="A1273" s="11">
        <v>232</v>
      </c>
      <c r="B1273" s="294"/>
      <c r="C1273" s="289"/>
      <c r="D1273" s="868" t="str">
        <f>'2. CAD NCCF'!D1273:L1273</f>
        <v>Other liabilities</v>
      </c>
      <c r="E1273" s="869"/>
      <c r="F1273" s="869"/>
      <c r="G1273" s="869"/>
      <c r="H1273" s="869"/>
      <c r="I1273" s="869"/>
      <c r="J1273" s="869"/>
      <c r="K1273" s="869"/>
      <c r="L1273" s="870"/>
      <c r="M1273" s="399">
        <f>SUBTOTAL(9,M1274)</f>
        <v>0</v>
      </c>
      <c r="N1273" s="1254"/>
      <c r="O1273" s="1644"/>
      <c r="P1273" s="1644"/>
      <c r="Q1273" s="1644"/>
      <c r="R1273" s="1644"/>
      <c r="S1273" s="1644"/>
      <c r="T1273" s="1644"/>
      <c r="U1273" s="1644"/>
      <c r="V1273" s="1644"/>
      <c r="W1273" s="1644"/>
      <c r="X1273" s="1644"/>
      <c r="Y1273" s="1644"/>
      <c r="Z1273" s="1644"/>
      <c r="AA1273" s="1644"/>
      <c r="AB1273" s="1254"/>
      <c r="AC1273" s="399">
        <f t="shared" ref="AC1273" si="510">SUBTOTAL(9,AC1274)</f>
        <v>0</v>
      </c>
      <c r="AD1273" s="1577"/>
      <c r="AE1273" s="1595"/>
      <c r="AF1273" s="1595"/>
      <c r="AG1273" s="528"/>
      <c r="AH1273" s="521"/>
      <c r="AI1273" s="521"/>
      <c r="AJ1273" s="521"/>
      <c r="AK1273" s="521"/>
      <c r="AL1273" s="521"/>
      <c r="AM1273" s="521"/>
      <c r="AN1273" s="521"/>
      <c r="AO1273" s="521"/>
      <c r="AP1273" s="521"/>
      <c r="AQ1273" s="521"/>
      <c r="AR1273" s="521"/>
      <c r="AS1273" s="521"/>
      <c r="AT1273" s="521"/>
      <c r="AU1273" s="521"/>
      <c r="AV1273" s="521"/>
      <c r="AW1273" s="521"/>
      <c r="AX1273" s="521"/>
      <c r="AY1273" s="521"/>
      <c r="AZ1273" s="521"/>
      <c r="BA1273" s="521"/>
      <c r="BB1273" s="521"/>
      <c r="BC1273" s="521"/>
      <c r="BD1273" s="521"/>
      <c r="BE1273" s="521"/>
      <c r="BF1273" s="521"/>
      <c r="BG1273" s="521"/>
      <c r="BH1273" s="521"/>
      <c r="BI1273" s="521"/>
      <c r="BJ1273" s="521"/>
      <c r="BK1273" s="521"/>
      <c r="BL1273" s="521"/>
      <c r="BM1273" s="521"/>
      <c r="BN1273" s="521"/>
      <c r="BO1273" s="521"/>
      <c r="BP1273" s="521"/>
      <c r="BQ1273" s="521"/>
      <c r="BR1273" s="521"/>
      <c r="BS1273" s="521"/>
      <c r="BT1273" s="521"/>
      <c r="BU1273" s="521"/>
      <c r="BV1273" s="521"/>
      <c r="BW1273" s="521"/>
      <c r="BX1273" s="521"/>
      <c r="BY1273" s="521"/>
      <c r="BZ1273" s="521"/>
      <c r="CA1273" s="521"/>
      <c r="CB1273" s="521"/>
      <c r="CC1273" s="521"/>
      <c r="CD1273" s="521"/>
      <c r="CE1273" s="521"/>
      <c r="CF1273" s="521"/>
      <c r="CG1273" s="521"/>
      <c r="CH1273" s="521"/>
      <c r="CI1273" s="521"/>
      <c r="CJ1273" s="521"/>
      <c r="CK1273" s="521"/>
      <c r="CL1273" s="521"/>
      <c r="CM1273" s="521"/>
      <c r="CN1273" s="521"/>
      <c r="CO1273" s="521"/>
      <c r="CP1273" s="521"/>
      <c r="CQ1273" s="521"/>
    </row>
    <row r="1274" spans="1:95" s="69" customFormat="1" outlineLevel="1" x14ac:dyDescent="0.2">
      <c r="A1274" s="11">
        <v>188</v>
      </c>
      <c r="B1274" s="523"/>
      <c r="C1274" s="515"/>
      <c r="D1274" s="515"/>
      <c r="E1274" s="524"/>
      <c r="F1274" s="880" t="str">
        <f>'2. CAD NCCF'!F1274:L1274</f>
        <v>Other liabilities</v>
      </c>
      <c r="G1274" s="881"/>
      <c r="H1274" s="881"/>
      <c r="I1274" s="881"/>
      <c r="J1274" s="881"/>
      <c r="K1274" s="881"/>
      <c r="L1274" s="882"/>
      <c r="M1274" s="400">
        <f>M498</f>
        <v>0</v>
      </c>
      <c r="N1274" s="977"/>
      <c r="O1274" s="977"/>
      <c r="P1274" s="977"/>
      <c r="Q1274" s="977"/>
      <c r="R1274" s="977"/>
      <c r="S1274" s="977"/>
      <c r="T1274" s="977"/>
      <c r="U1274" s="977"/>
      <c r="V1274" s="977"/>
      <c r="W1274" s="977"/>
      <c r="X1274" s="977"/>
      <c r="Y1274" s="977"/>
      <c r="Z1274" s="977"/>
      <c r="AA1274" s="977"/>
      <c r="AB1274" s="977"/>
      <c r="AC1274" s="400">
        <f t="shared" si="509"/>
        <v>0</v>
      </c>
      <c r="AD1274" s="1789"/>
      <c r="AE1274" s="941"/>
      <c r="AF1274" s="941"/>
      <c r="AG1274" s="528"/>
      <c r="AH1274" s="521"/>
      <c r="AI1274" s="521"/>
      <c r="AJ1274" s="521"/>
      <c r="AK1274" s="521"/>
      <c r="AL1274" s="521"/>
      <c r="AM1274" s="521"/>
      <c r="AN1274" s="521"/>
      <c r="AO1274" s="521"/>
      <c r="AP1274" s="521"/>
      <c r="AQ1274" s="521"/>
      <c r="AR1274" s="521"/>
      <c r="AS1274" s="521"/>
      <c r="AT1274" s="521"/>
      <c r="AU1274" s="521"/>
      <c r="AV1274" s="521"/>
      <c r="AW1274" s="521"/>
      <c r="AX1274" s="521"/>
      <c r="AY1274" s="521"/>
      <c r="AZ1274" s="521"/>
      <c r="BA1274" s="521"/>
      <c r="BB1274" s="521"/>
      <c r="BC1274" s="521"/>
      <c r="BD1274" s="521"/>
      <c r="BE1274" s="521"/>
      <c r="BF1274" s="521"/>
      <c r="BG1274" s="521"/>
      <c r="BH1274" s="521"/>
      <c r="BI1274" s="521"/>
      <c r="BJ1274" s="521"/>
      <c r="BK1274" s="521"/>
      <c r="BL1274" s="521"/>
      <c r="BM1274" s="521"/>
      <c r="BN1274" s="521"/>
      <c r="BO1274" s="521"/>
      <c r="BP1274" s="521"/>
      <c r="BQ1274" s="521"/>
      <c r="BR1274" s="521"/>
      <c r="BS1274" s="521"/>
      <c r="BT1274" s="521"/>
      <c r="BU1274" s="521"/>
      <c r="BV1274" s="521"/>
      <c r="BW1274" s="521"/>
      <c r="BX1274" s="521"/>
      <c r="BY1274" s="521"/>
      <c r="BZ1274" s="521"/>
      <c r="CA1274" s="521"/>
      <c r="CB1274" s="521"/>
      <c r="CC1274" s="521"/>
      <c r="CD1274" s="521"/>
      <c r="CE1274" s="521"/>
      <c r="CF1274" s="521"/>
      <c r="CG1274" s="521"/>
      <c r="CH1274" s="521"/>
      <c r="CI1274" s="521"/>
      <c r="CJ1274" s="521"/>
      <c r="CK1274" s="521"/>
      <c r="CL1274" s="521"/>
      <c r="CM1274" s="521"/>
      <c r="CN1274" s="521"/>
      <c r="CO1274" s="521"/>
      <c r="CP1274" s="521"/>
      <c r="CQ1274" s="521"/>
    </row>
    <row r="1275" spans="1:95" s="69" customFormat="1" ht="7.5" hidden="1" customHeight="1" outlineLevel="1" x14ac:dyDescent="0.2">
      <c r="A1275" s="11"/>
      <c r="B1275" s="1587"/>
      <c r="C1275" s="1429"/>
      <c r="D1275" s="1429"/>
      <c r="E1275" s="1429"/>
      <c r="F1275" s="1429"/>
      <c r="G1275" s="1429"/>
      <c r="H1275" s="1429"/>
      <c r="I1275" s="1429"/>
      <c r="J1275" s="1429"/>
      <c r="K1275" s="1429"/>
      <c r="L1275" s="1429"/>
      <c r="M1275" s="1429"/>
      <c r="N1275" s="1429"/>
      <c r="O1275" s="1429"/>
      <c r="P1275" s="1429"/>
      <c r="Q1275" s="1429"/>
      <c r="R1275" s="1429"/>
      <c r="S1275" s="1429"/>
      <c r="T1275" s="1429"/>
      <c r="U1275" s="1429"/>
      <c r="V1275" s="1429"/>
      <c r="W1275" s="1429"/>
      <c r="X1275" s="1429"/>
      <c r="Y1275" s="1429"/>
      <c r="Z1275" s="1429"/>
      <c r="AA1275" s="1429"/>
      <c r="AB1275" s="1429"/>
      <c r="AC1275" s="1429"/>
      <c r="AD1275" s="1429"/>
      <c r="AE1275" s="1429"/>
      <c r="AF1275" s="1429"/>
      <c r="AG1275" s="528"/>
      <c r="AH1275" s="521"/>
      <c r="AI1275" s="521"/>
      <c r="AJ1275" s="521"/>
      <c r="AK1275" s="521"/>
      <c r="AL1275" s="521"/>
      <c r="AM1275" s="521"/>
      <c r="AN1275" s="521"/>
      <c r="AO1275" s="521"/>
      <c r="AP1275" s="521"/>
      <c r="AQ1275" s="521"/>
      <c r="AR1275" s="521"/>
      <c r="AS1275" s="521"/>
      <c r="AT1275" s="521"/>
      <c r="AU1275" s="521"/>
      <c r="AV1275" s="521"/>
      <c r="AW1275" s="521"/>
      <c r="AX1275" s="521"/>
      <c r="AY1275" s="521"/>
      <c r="AZ1275" s="521"/>
      <c r="BA1275" s="521"/>
      <c r="BB1275" s="521"/>
      <c r="BC1275" s="521"/>
      <c r="BD1275" s="521"/>
      <c r="BE1275" s="521"/>
      <c r="BF1275" s="521"/>
      <c r="BG1275" s="521"/>
      <c r="BH1275" s="521"/>
      <c r="BI1275" s="521"/>
      <c r="BJ1275" s="521"/>
      <c r="BK1275" s="521"/>
      <c r="BL1275" s="521"/>
      <c r="BM1275" s="521"/>
      <c r="BN1275" s="521"/>
      <c r="BO1275" s="521"/>
      <c r="BP1275" s="521"/>
      <c r="BQ1275" s="521"/>
      <c r="BR1275" s="521"/>
      <c r="BS1275" s="521"/>
      <c r="BT1275" s="521"/>
      <c r="BU1275" s="521"/>
      <c r="BV1275" s="521"/>
      <c r="BW1275" s="521"/>
      <c r="BX1275" s="521"/>
      <c r="BY1275" s="521"/>
      <c r="BZ1275" s="521"/>
      <c r="CA1275" s="521"/>
      <c r="CB1275" s="521"/>
      <c r="CC1275" s="521"/>
      <c r="CD1275" s="521"/>
      <c r="CE1275" s="521"/>
      <c r="CF1275" s="521"/>
      <c r="CG1275" s="521"/>
      <c r="CH1275" s="521"/>
      <c r="CI1275" s="521"/>
      <c r="CJ1275" s="521"/>
      <c r="CK1275" s="521"/>
      <c r="CL1275" s="521"/>
      <c r="CM1275" s="521"/>
      <c r="CN1275" s="521"/>
      <c r="CO1275" s="521"/>
      <c r="CP1275" s="521"/>
      <c r="CQ1275" s="521"/>
    </row>
    <row r="1276" spans="1:95" s="69" customFormat="1" ht="21.75" customHeight="1" outlineLevel="1" x14ac:dyDescent="0.2">
      <c r="A1276" s="11">
        <v>323</v>
      </c>
      <c r="B1276" s="982" t="str">
        <f>'2. CAD NCCF'!B1276:L1276</f>
        <v>Cash outflows from liabilities</v>
      </c>
      <c r="C1276" s="983"/>
      <c r="D1276" s="983"/>
      <c r="E1276" s="983"/>
      <c r="F1276" s="983"/>
      <c r="G1276" s="983"/>
      <c r="H1276" s="983"/>
      <c r="I1276" s="983"/>
      <c r="J1276" s="983"/>
      <c r="K1276" s="983"/>
      <c r="L1276" s="983"/>
      <c r="M1276" s="399">
        <f>SUBTOTAL(9,M1008:M1274)</f>
        <v>0</v>
      </c>
      <c r="N1276" s="402">
        <f t="shared" ref="N1276:AC1276" si="511">SUBTOTAL(9,N1008:N1274)</f>
        <v>0</v>
      </c>
      <c r="O1276" s="406">
        <f t="shared" si="511"/>
        <v>0</v>
      </c>
      <c r="P1276" s="406">
        <f t="shared" si="511"/>
        <v>0</v>
      </c>
      <c r="Q1276" s="407">
        <f t="shared" si="511"/>
        <v>0</v>
      </c>
      <c r="R1276" s="402">
        <f t="shared" si="511"/>
        <v>0</v>
      </c>
      <c r="S1276" s="406">
        <f t="shared" si="511"/>
        <v>0</v>
      </c>
      <c r="T1276" s="405">
        <f t="shared" si="511"/>
        <v>0</v>
      </c>
      <c r="U1276" s="405">
        <f t="shared" si="511"/>
        <v>0</v>
      </c>
      <c r="V1276" s="405">
        <f t="shared" si="511"/>
        <v>0</v>
      </c>
      <c r="W1276" s="405">
        <f t="shared" si="511"/>
        <v>0</v>
      </c>
      <c r="X1276" s="405">
        <f t="shared" si="511"/>
        <v>0</v>
      </c>
      <c r="Y1276" s="405">
        <f t="shared" si="511"/>
        <v>0</v>
      </c>
      <c r="Z1276" s="405">
        <f t="shared" si="511"/>
        <v>0</v>
      </c>
      <c r="AA1276" s="405">
        <f t="shared" si="511"/>
        <v>0</v>
      </c>
      <c r="AB1276" s="403">
        <f t="shared" si="511"/>
        <v>0</v>
      </c>
      <c r="AC1276" s="399">
        <f t="shared" si="511"/>
        <v>0</v>
      </c>
      <c r="AD1276" s="982"/>
      <c r="AE1276" s="983"/>
      <c r="AF1276" s="983"/>
      <c r="AG1276" s="528"/>
      <c r="AH1276" s="521"/>
      <c r="AI1276" s="521"/>
      <c r="AJ1276" s="521"/>
      <c r="AK1276" s="521"/>
      <c r="AL1276" s="521"/>
      <c r="AM1276" s="521"/>
      <c r="AN1276" s="521"/>
      <c r="AO1276" s="521"/>
      <c r="AP1276" s="521"/>
      <c r="AQ1276" s="521"/>
      <c r="AR1276" s="521"/>
      <c r="AS1276" s="521"/>
      <c r="AT1276" s="521"/>
      <c r="AU1276" s="521"/>
      <c r="AV1276" s="521"/>
      <c r="AW1276" s="521"/>
      <c r="AX1276" s="521"/>
      <c r="AY1276" s="521"/>
      <c r="AZ1276" s="521"/>
      <c r="BA1276" s="521"/>
      <c r="BB1276" s="521"/>
      <c r="BC1276" s="521"/>
      <c r="BD1276" s="521"/>
      <c r="BE1276" s="521"/>
      <c r="BF1276" s="521"/>
      <c r="BG1276" s="521"/>
      <c r="BH1276" s="521"/>
      <c r="BI1276" s="521"/>
      <c r="BJ1276" s="521"/>
      <c r="BK1276" s="521"/>
      <c r="BL1276" s="521"/>
      <c r="BM1276" s="521"/>
      <c r="BN1276" s="521"/>
      <c r="BO1276" s="521"/>
      <c r="BP1276" s="521"/>
      <c r="BQ1276" s="521"/>
      <c r="BR1276" s="521"/>
      <c r="BS1276" s="521"/>
      <c r="BT1276" s="521"/>
      <c r="BU1276" s="521"/>
      <c r="BV1276" s="521"/>
      <c r="BW1276" s="521"/>
      <c r="BX1276" s="521"/>
      <c r="BY1276" s="521"/>
      <c r="BZ1276" s="521"/>
      <c r="CA1276" s="521"/>
      <c r="CB1276" s="521"/>
      <c r="CC1276" s="521"/>
      <c r="CD1276" s="521"/>
      <c r="CE1276" s="521"/>
      <c r="CF1276" s="521"/>
      <c r="CG1276" s="521"/>
      <c r="CH1276" s="521"/>
      <c r="CI1276" s="521"/>
      <c r="CJ1276" s="521"/>
      <c r="CK1276" s="521"/>
      <c r="CL1276" s="521"/>
      <c r="CM1276" s="521"/>
      <c r="CN1276" s="521"/>
      <c r="CO1276" s="521"/>
      <c r="CP1276" s="521"/>
      <c r="CQ1276" s="521"/>
    </row>
    <row r="1277" spans="1:95" s="69" customFormat="1" ht="6.75" hidden="1" customHeight="1" outlineLevel="1" x14ac:dyDescent="0.2">
      <c r="A1277" s="5"/>
      <c r="B1277" s="1587"/>
      <c r="C1277" s="1429"/>
      <c r="D1277" s="1429"/>
      <c r="E1277" s="1429"/>
      <c r="F1277" s="1429"/>
      <c r="G1277" s="1429"/>
      <c r="H1277" s="1429"/>
      <c r="I1277" s="1429"/>
      <c r="J1277" s="1429"/>
      <c r="K1277" s="1429"/>
      <c r="L1277" s="1429"/>
      <c r="M1277" s="1429"/>
      <c r="N1277" s="1429"/>
      <c r="O1277" s="1429"/>
      <c r="P1277" s="1429"/>
      <c r="Q1277" s="1429"/>
      <c r="R1277" s="1429"/>
      <c r="S1277" s="1429"/>
      <c r="T1277" s="1429"/>
      <c r="U1277" s="1429"/>
      <c r="V1277" s="1429"/>
      <c r="W1277" s="1429"/>
      <c r="X1277" s="1429"/>
      <c r="Y1277" s="1429"/>
      <c r="Z1277" s="1429"/>
      <c r="AA1277" s="1429"/>
      <c r="AB1277" s="1429"/>
      <c r="AC1277" s="1429"/>
      <c r="AD1277" s="1429"/>
      <c r="AE1277" s="1429"/>
      <c r="AF1277" s="1429"/>
      <c r="AG1277" s="528"/>
      <c r="AH1277" s="521"/>
      <c r="AI1277" s="521"/>
      <c r="AJ1277" s="521"/>
      <c r="AK1277" s="521"/>
      <c r="AL1277" s="521"/>
      <c r="AM1277" s="521"/>
      <c r="AN1277" s="521"/>
      <c r="AO1277" s="521"/>
      <c r="AP1277" s="521"/>
      <c r="AQ1277" s="521"/>
      <c r="AR1277" s="521"/>
      <c r="AS1277" s="521"/>
      <c r="AT1277" s="521"/>
      <c r="AU1277" s="521"/>
      <c r="AV1277" s="521"/>
      <c r="AW1277" s="521"/>
      <c r="AX1277" s="521"/>
      <c r="AY1277" s="521"/>
      <c r="AZ1277" s="521"/>
      <c r="BA1277" s="521"/>
      <c r="BB1277" s="521"/>
      <c r="BC1277" s="521"/>
      <c r="BD1277" s="521"/>
      <c r="BE1277" s="521"/>
      <c r="BF1277" s="521"/>
      <c r="BG1277" s="521"/>
      <c r="BH1277" s="521"/>
      <c r="BI1277" s="521"/>
      <c r="BJ1277" s="521"/>
      <c r="BK1277" s="521"/>
      <c r="BL1277" s="521"/>
      <c r="BM1277" s="521"/>
      <c r="BN1277" s="521"/>
      <c r="BO1277" s="521"/>
      <c r="BP1277" s="521"/>
      <c r="BQ1277" s="521"/>
      <c r="BR1277" s="521"/>
      <c r="BS1277" s="521"/>
      <c r="BT1277" s="521"/>
      <c r="BU1277" s="521"/>
      <c r="BV1277" s="521"/>
      <c r="BW1277" s="521"/>
      <c r="BX1277" s="521"/>
      <c r="BY1277" s="521"/>
      <c r="BZ1277" s="521"/>
      <c r="CA1277" s="521"/>
      <c r="CB1277" s="521"/>
      <c r="CC1277" s="521"/>
      <c r="CD1277" s="521"/>
      <c r="CE1277" s="521"/>
      <c r="CF1277" s="521"/>
      <c r="CG1277" s="521"/>
      <c r="CH1277" s="521"/>
      <c r="CI1277" s="521"/>
      <c r="CJ1277" s="521"/>
      <c r="CK1277" s="521"/>
      <c r="CL1277" s="521"/>
      <c r="CM1277" s="521"/>
      <c r="CN1277" s="521"/>
      <c r="CO1277" s="521"/>
      <c r="CP1277" s="521"/>
      <c r="CQ1277" s="521"/>
    </row>
    <row r="1278" spans="1:95" s="69" customFormat="1" ht="21.75" customHeight="1" outlineLevel="1" x14ac:dyDescent="0.2">
      <c r="A1278" s="11">
        <v>323</v>
      </c>
      <c r="B1278" s="982" t="str">
        <f>'2. CAD NCCF'!B1278:L1278</f>
        <v>Total shareholders' equity</v>
      </c>
      <c r="C1278" s="983"/>
      <c r="D1278" s="983"/>
      <c r="E1278" s="983"/>
      <c r="F1278" s="983"/>
      <c r="G1278" s="983"/>
      <c r="H1278" s="983"/>
      <c r="I1278" s="983"/>
      <c r="J1278" s="983"/>
      <c r="K1278" s="983"/>
      <c r="L1278" s="1115"/>
      <c r="M1278" s="401">
        <f>M502</f>
        <v>0</v>
      </c>
      <c r="N1278" s="998"/>
      <c r="O1278" s="1380"/>
      <c r="P1278" s="1380"/>
      <c r="Q1278" s="1380"/>
      <c r="R1278" s="1380"/>
      <c r="S1278" s="1380"/>
      <c r="T1278" s="1380"/>
      <c r="U1278" s="1380"/>
      <c r="V1278" s="1380"/>
      <c r="W1278" s="1380"/>
      <c r="X1278" s="1380"/>
      <c r="Y1278" s="1380"/>
      <c r="Z1278" s="1380"/>
      <c r="AA1278" s="1380"/>
      <c r="AB1278" s="1380"/>
      <c r="AC1278" s="401">
        <f>M1278-SUM(N1278:AB1278)</f>
        <v>0</v>
      </c>
      <c r="AD1278" s="982"/>
      <c r="AE1278" s="983"/>
      <c r="AF1278" s="983"/>
      <c r="AG1278" s="528"/>
      <c r="AH1278" s="521"/>
      <c r="AI1278" s="521"/>
      <c r="AJ1278" s="521"/>
      <c r="AK1278" s="521"/>
      <c r="AL1278" s="521"/>
      <c r="AM1278" s="521"/>
      <c r="AN1278" s="521"/>
      <c r="AO1278" s="521"/>
      <c r="AP1278" s="521"/>
      <c r="AQ1278" s="521"/>
      <c r="AR1278" s="521"/>
      <c r="AS1278" s="521"/>
      <c r="AT1278" s="521"/>
      <c r="AU1278" s="521"/>
      <c r="AV1278" s="521"/>
      <c r="AW1278" s="521"/>
      <c r="AX1278" s="521"/>
      <c r="AY1278" s="521"/>
      <c r="AZ1278" s="521"/>
      <c r="BA1278" s="521"/>
      <c r="BB1278" s="521"/>
      <c r="BC1278" s="521"/>
      <c r="BD1278" s="521"/>
      <c r="BE1278" s="521"/>
      <c r="BF1278" s="521"/>
      <c r="BG1278" s="521"/>
      <c r="BH1278" s="521"/>
      <c r="BI1278" s="521"/>
      <c r="BJ1278" s="521"/>
      <c r="BK1278" s="521"/>
      <c r="BL1278" s="521"/>
      <c r="BM1278" s="521"/>
      <c r="BN1278" s="521"/>
      <c r="BO1278" s="521"/>
      <c r="BP1278" s="521"/>
      <c r="BQ1278" s="521"/>
      <c r="BR1278" s="521"/>
      <c r="BS1278" s="521"/>
      <c r="BT1278" s="521"/>
      <c r="BU1278" s="521"/>
      <c r="BV1278" s="521"/>
      <c r="BW1278" s="521"/>
      <c r="BX1278" s="521"/>
      <c r="BY1278" s="521"/>
      <c r="BZ1278" s="521"/>
      <c r="CA1278" s="521"/>
      <c r="CB1278" s="521"/>
      <c r="CC1278" s="521"/>
      <c r="CD1278" s="521"/>
      <c r="CE1278" s="521"/>
      <c r="CF1278" s="521"/>
      <c r="CG1278" s="521"/>
      <c r="CH1278" s="521"/>
      <c r="CI1278" s="521"/>
      <c r="CJ1278" s="521"/>
      <c r="CK1278" s="521"/>
      <c r="CL1278" s="521"/>
      <c r="CM1278" s="521"/>
      <c r="CN1278" s="521"/>
      <c r="CO1278" s="521"/>
      <c r="CP1278" s="521"/>
      <c r="CQ1278" s="521"/>
    </row>
    <row r="1279" spans="1:95" s="69" customFormat="1" ht="6.75" hidden="1" customHeight="1" outlineLevel="1" x14ac:dyDescent="0.2">
      <c r="A1279" s="5"/>
      <c r="B1279" s="1587"/>
      <c r="C1279" s="1429"/>
      <c r="D1279" s="1429"/>
      <c r="E1279" s="1429"/>
      <c r="F1279" s="1429"/>
      <c r="G1279" s="1429"/>
      <c r="H1279" s="1429"/>
      <c r="I1279" s="1429"/>
      <c r="J1279" s="1429"/>
      <c r="K1279" s="1429"/>
      <c r="L1279" s="1429"/>
      <c r="M1279" s="1429"/>
      <c r="N1279" s="1429"/>
      <c r="O1279" s="1429"/>
      <c r="P1279" s="1429"/>
      <c r="Q1279" s="1429"/>
      <c r="R1279" s="1429"/>
      <c r="S1279" s="1429"/>
      <c r="T1279" s="1429"/>
      <c r="U1279" s="1429"/>
      <c r="V1279" s="1429"/>
      <c r="W1279" s="1429"/>
      <c r="X1279" s="1429"/>
      <c r="Y1279" s="1429"/>
      <c r="Z1279" s="1429"/>
      <c r="AA1279" s="1429"/>
      <c r="AB1279" s="1429"/>
      <c r="AC1279" s="1429"/>
      <c r="AD1279" s="1429"/>
      <c r="AE1279" s="1429"/>
      <c r="AF1279" s="1429"/>
      <c r="AG1279" s="528"/>
      <c r="AH1279" s="521"/>
      <c r="AI1279" s="521"/>
      <c r="AJ1279" s="521"/>
      <c r="AK1279" s="521"/>
      <c r="AL1279" s="521"/>
      <c r="AM1279" s="521"/>
      <c r="AN1279" s="521"/>
      <c r="AO1279" s="521"/>
      <c r="AP1279" s="521"/>
      <c r="AQ1279" s="521"/>
      <c r="AR1279" s="521"/>
      <c r="AS1279" s="521"/>
      <c r="AT1279" s="521"/>
      <c r="AU1279" s="521"/>
      <c r="AV1279" s="521"/>
      <c r="AW1279" s="521"/>
      <c r="AX1279" s="521"/>
      <c r="AY1279" s="521"/>
      <c r="AZ1279" s="521"/>
      <c r="BA1279" s="521"/>
      <c r="BB1279" s="521"/>
      <c r="BC1279" s="521"/>
      <c r="BD1279" s="521"/>
      <c r="BE1279" s="521"/>
      <c r="BF1279" s="521"/>
      <c r="BG1279" s="521"/>
      <c r="BH1279" s="521"/>
      <c r="BI1279" s="521"/>
      <c r="BJ1279" s="521"/>
      <c r="BK1279" s="521"/>
      <c r="BL1279" s="521"/>
      <c r="BM1279" s="521"/>
      <c r="BN1279" s="521"/>
      <c r="BO1279" s="521"/>
      <c r="BP1279" s="521"/>
      <c r="BQ1279" s="521"/>
      <c r="BR1279" s="521"/>
      <c r="BS1279" s="521"/>
      <c r="BT1279" s="521"/>
      <c r="BU1279" s="521"/>
      <c r="BV1279" s="521"/>
      <c r="BW1279" s="521"/>
      <c r="BX1279" s="521"/>
      <c r="BY1279" s="521"/>
      <c r="BZ1279" s="521"/>
      <c r="CA1279" s="521"/>
      <c r="CB1279" s="521"/>
      <c r="CC1279" s="521"/>
      <c r="CD1279" s="521"/>
      <c r="CE1279" s="521"/>
      <c r="CF1279" s="521"/>
      <c r="CG1279" s="521"/>
      <c r="CH1279" s="521"/>
      <c r="CI1279" s="521"/>
      <c r="CJ1279" s="521"/>
      <c r="CK1279" s="521"/>
      <c r="CL1279" s="521"/>
      <c r="CM1279" s="521"/>
      <c r="CN1279" s="521"/>
      <c r="CO1279" s="521"/>
      <c r="CP1279" s="521"/>
      <c r="CQ1279" s="521"/>
    </row>
    <row r="1280" spans="1:95" s="69" customFormat="1" ht="21.75" customHeight="1" outlineLevel="1" x14ac:dyDescent="0.2">
      <c r="A1280" s="11">
        <v>323</v>
      </c>
      <c r="B1280" s="982" t="str">
        <f>'2. CAD NCCF'!B1280:L1280</f>
        <v>CASH OUTFLOWS FROM TOTAL AND SHAREHOLDERS' EQUITY</v>
      </c>
      <c r="C1280" s="983"/>
      <c r="D1280" s="983"/>
      <c r="E1280" s="983"/>
      <c r="F1280" s="983"/>
      <c r="G1280" s="983"/>
      <c r="H1280" s="983"/>
      <c r="I1280" s="983"/>
      <c r="J1280" s="983"/>
      <c r="K1280" s="983"/>
      <c r="L1280" s="1115"/>
      <c r="M1280" s="399">
        <f>SUM(M1276:M1279)</f>
        <v>0</v>
      </c>
      <c r="N1280" s="402">
        <f t="shared" ref="N1280:AC1280" si="512">SUM(N1276:N1279)</f>
        <v>0</v>
      </c>
      <c r="O1280" s="406">
        <f t="shared" si="512"/>
        <v>0</v>
      </c>
      <c r="P1280" s="406">
        <f t="shared" si="512"/>
        <v>0</v>
      </c>
      <c r="Q1280" s="407">
        <f t="shared" si="512"/>
        <v>0</v>
      </c>
      <c r="R1280" s="402">
        <f t="shared" si="512"/>
        <v>0</v>
      </c>
      <c r="S1280" s="406">
        <f t="shared" si="512"/>
        <v>0</v>
      </c>
      <c r="T1280" s="405">
        <f t="shared" si="512"/>
        <v>0</v>
      </c>
      <c r="U1280" s="405">
        <f t="shared" si="512"/>
        <v>0</v>
      </c>
      <c r="V1280" s="405">
        <f t="shared" si="512"/>
        <v>0</v>
      </c>
      <c r="W1280" s="405">
        <f t="shared" si="512"/>
        <v>0</v>
      </c>
      <c r="X1280" s="405">
        <f t="shared" si="512"/>
        <v>0</v>
      </c>
      <c r="Y1280" s="405">
        <f t="shared" si="512"/>
        <v>0</v>
      </c>
      <c r="Z1280" s="405">
        <f t="shared" si="512"/>
        <v>0</v>
      </c>
      <c r="AA1280" s="405">
        <f t="shared" si="512"/>
        <v>0</v>
      </c>
      <c r="AB1280" s="403">
        <f t="shared" si="512"/>
        <v>0</v>
      </c>
      <c r="AC1280" s="399">
        <f t="shared" si="512"/>
        <v>0</v>
      </c>
      <c r="AD1280" s="982"/>
      <c r="AE1280" s="983"/>
      <c r="AF1280" s="983"/>
      <c r="AG1280" s="528"/>
      <c r="AH1280" s="521"/>
      <c r="AI1280" s="521"/>
      <c r="AJ1280" s="521"/>
      <c r="AK1280" s="521"/>
      <c r="AL1280" s="521"/>
      <c r="AM1280" s="521"/>
      <c r="AN1280" s="521"/>
      <c r="AO1280" s="521"/>
      <c r="AP1280" s="521"/>
      <c r="AQ1280" s="521"/>
      <c r="AR1280" s="521"/>
      <c r="AS1280" s="521"/>
      <c r="AT1280" s="521"/>
      <c r="AU1280" s="521"/>
      <c r="AV1280" s="521"/>
      <c r="AW1280" s="521"/>
      <c r="AX1280" s="521"/>
      <c r="AY1280" s="521"/>
      <c r="AZ1280" s="521"/>
      <c r="BA1280" s="521"/>
      <c r="BB1280" s="521"/>
      <c r="BC1280" s="521"/>
      <c r="BD1280" s="521"/>
      <c r="BE1280" s="521"/>
      <c r="BF1280" s="521"/>
      <c r="BG1280" s="521"/>
      <c r="BH1280" s="521"/>
      <c r="BI1280" s="521"/>
      <c r="BJ1280" s="521"/>
      <c r="BK1280" s="521"/>
      <c r="BL1280" s="521"/>
      <c r="BM1280" s="521"/>
      <c r="BN1280" s="521"/>
      <c r="BO1280" s="521"/>
      <c r="BP1280" s="521"/>
      <c r="BQ1280" s="521"/>
      <c r="BR1280" s="521"/>
      <c r="BS1280" s="521"/>
      <c r="BT1280" s="521"/>
      <c r="BU1280" s="521"/>
      <c r="BV1280" s="521"/>
      <c r="BW1280" s="521"/>
      <c r="BX1280" s="521"/>
      <c r="BY1280" s="521"/>
      <c r="BZ1280" s="521"/>
      <c r="CA1280" s="521"/>
      <c r="CB1280" s="521"/>
      <c r="CC1280" s="521"/>
      <c r="CD1280" s="521"/>
      <c r="CE1280" s="521"/>
      <c r="CF1280" s="521"/>
      <c r="CG1280" s="521"/>
      <c r="CH1280" s="521"/>
      <c r="CI1280" s="521"/>
      <c r="CJ1280" s="521"/>
      <c r="CK1280" s="521"/>
      <c r="CL1280" s="521"/>
      <c r="CM1280" s="521"/>
      <c r="CN1280" s="521"/>
      <c r="CO1280" s="521"/>
      <c r="CP1280" s="521"/>
      <c r="CQ1280" s="521"/>
    </row>
    <row r="1281" spans="1:95" s="69" customFormat="1" ht="7.5" customHeight="1" outlineLevel="1" x14ac:dyDescent="0.2">
      <c r="A1281" s="5"/>
      <c r="B1281" s="1587"/>
      <c r="C1281" s="1429"/>
      <c r="D1281" s="1429"/>
      <c r="E1281" s="1429"/>
      <c r="F1281" s="1429"/>
      <c r="G1281" s="1429"/>
      <c r="H1281" s="1429"/>
      <c r="I1281" s="1429"/>
      <c r="J1281" s="1429"/>
      <c r="K1281" s="1429"/>
      <c r="L1281" s="1429"/>
      <c r="M1281" s="1429"/>
      <c r="N1281" s="1429"/>
      <c r="O1281" s="1429"/>
      <c r="P1281" s="1429"/>
      <c r="Q1281" s="1429"/>
      <c r="R1281" s="1429"/>
      <c r="S1281" s="1429"/>
      <c r="T1281" s="1429"/>
      <c r="U1281" s="1429"/>
      <c r="V1281" s="1429"/>
      <c r="W1281" s="1429"/>
      <c r="X1281" s="1429"/>
      <c r="Y1281" s="1429"/>
      <c r="Z1281" s="1429"/>
      <c r="AA1281" s="1429"/>
      <c r="AB1281" s="1429"/>
      <c r="AC1281" s="1429"/>
      <c r="AD1281" s="1429"/>
      <c r="AE1281" s="1429"/>
      <c r="AF1281" s="1429"/>
      <c r="AG1281" s="528"/>
      <c r="AH1281" s="521"/>
      <c r="AI1281" s="521"/>
      <c r="AJ1281" s="521"/>
      <c r="AK1281" s="521"/>
      <c r="AL1281" s="521"/>
      <c r="AM1281" s="521"/>
      <c r="AN1281" s="521"/>
      <c r="AO1281" s="521"/>
      <c r="AP1281" s="521"/>
      <c r="AQ1281" s="521"/>
      <c r="AR1281" s="521"/>
      <c r="AS1281" s="521"/>
      <c r="AT1281" s="521"/>
      <c r="AU1281" s="521"/>
      <c r="AV1281" s="521"/>
      <c r="AW1281" s="521"/>
      <c r="AX1281" s="521"/>
      <c r="AY1281" s="521"/>
      <c r="AZ1281" s="521"/>
      <c r="BA1281" s="521"/>
      <c r="BB1281" s="521"/>
      <c r="BC1281" s="521"/>
      <c r="BD1281" s="521"/>
      <c r="BE1281" s="521"/>
      <c r="BF1281" s="521"/>
      <c r="BG1281" s="521"/>
      <c r="BH1281" s="521"/>
      <c r="BI1281" s="521"/>
      <c r="BJ1281" s="521"/>
      <c r="BK1281" s="521"/>
      <c r="BL1281" s="521"/>
      <c r="BM1281" s="521"/>
      <c r="BN1281" s="521"/>
      <c r="BO1281" s="521"/>
      <c r="BP1281" s="521"/>
      <c r="BQ1281" s="521"/>
      <c r="BR1281" s="521"/>
      <c r="BS1281" s="521"/>
      <c r="BT1281" s="521"/>
      <c r="BU1281" s="521"/>
      <c r="BV1281" s="521"/>
      <c r="BW1281" s="521"/>
      <c r="BX1281" s="521"/>
      <c r="BY1281" s="521"/>
      <c r="BZ1281" s="521"/>
      <c r="CA1281" s="521"/>
      <c r="CB1281" s="521"/>
      <c r="CC1281" s="521"/>
      <c r="CD1281" s="521"/>
      <c r="CE1281" s="521"/>
      <c r="CF1281" s="521"/>
      <c r="CG1281" s="521"/>
      <c r="CH1281" s="521"/>
      <c r="CI1281" s="521"/>
      <c r="CJ1281" s="521"/>
      <c r="CK1281" s="521"/>
      <c r="CL1281" s="521"/>
      <c r="CM1281" s="521"/>
      <c r="CN1281" s="521"/>
      <c r="CO1281" s="521"/>
      <c r="CP1281" s="521"/>
      <c r="CQ1281" s="521"/>
    </row>
    <row r="1282" spans="1:95" s="69" customFormat="1" ht="22.5" customHeight="1" outlineLevel="2" x14ac:dyDescent="0.2">
      <c r="A1282" s="11">
        <v>103</v>
      </c>
      <c r="B1282" s="982" t="str">
        <f>'2. CAD NCCF'!B1282:AF1282</f>
        <v>COLLATERAL</v>
      </c>
      <c r="C1282" s="983"/>
      <c r="D1282" s="983"/>
      <c r="E1282" s="983"/>
      <c r="F1282" s="983"/>
      <c r="G1282" s="983"/>
      <c r="H1282" s="983"/>
      <c r="I1282" s="983"/>
      <c r="J1282" s="983"/>
      <c r="K1282" s="983"/>
      <c r="L1282" s="983"/>
      <c r="M1282" s="983"/>
      <c r="N1282" s="983"/>
      <c r="O1282" s="983"/>
      <c r="P1282" s="983"/>
      <c r="Q1282" s="983"/>
      <c r="R1282" s="983"/>
      <c r="S1282" s="983"/>
      <c r="T1282" s="983"/>
      <c r="U1282" s="983"/>
      <c r="V1282" s="983"/>
      <c r="W1282" s="983"/>
      <c r="X1282" s="983"/>
      <c r="Y1282" s="983"/>
      <c r="Z1282" s="983"/>
      <c r="AA1282" s="983"/>
      <c r="AB1282" s="983"/>
      <c r="AC1282" s="983"/>
      <c r="AD1282" s="983"/>
      <c r="AE1282" s="983"/>
      <c r="AF1282" s="983"/>
      <c r="AG1282" s="528"/>
      <c r="AH1282" s="521"/>
      <c r="AI1282" s="521"/>
      <c r="AJ1282" s="521"/>
      <c r="AK1282" s="521"/>
      <c r="AL1282" s="521"/>
      <c r="AM1282" s="521"/>
      <c r="AN1282" s="521"/>
      <c r="AO1282" s="521"/>
      <c r="AP1282" s="521"/>
      <c r="AQ1282" s="521"/>
      <c r="AR1282" s="521"/>
      <c r="AS1282" s="521"/>
      <c r="AT1282" s="521"/>
      <c r="AU1282" s="521"/>
      <c r="AV1282" s="521"/>
      <c r="AW1282" s="521"/>
      <c r="AX1282" s="521"/>
      <c r="AY1282" s="521"/>
      <c r="AZ1282" s="521"/>
      <c r="BA1282" s="521"/>
      <c r="BB1282" s="521"/>
      <c r="BC1282" s="521"/>
      <c r="BD1282" s="521"/>
      <c r="BE1282" s="521"/>
      <c r="BF1282" s="521"/>
      <c r="BG1282" s="521"/>
      <c r="BH1282" s="521"/>
      <c r="BI1282" s="521"/>
      <c r="BJ1282" s="521"/>
      <c r="BK1282" s="521"/>
      <c r="BL1282" s="521"/>
      <c r="BM1282" s="521"/>
      <c r="BN1282" s="521"/>
      <c r="BO1282" s="521"/>
      <c r="BP1282" s="521"/>
      <c r="BQ1282" s="521"/>
      <c r="BR1282" s="521"/>
      <c r="BS1282" s="521"/>
      <c r="BT1282" s="521"/>
      <c r="BU1282" s="521"/>
      <c r="BV1282" s="521"/>
      <c r="BW1282" s="521"/>
      <c r="BX1282" s="521"/>
      <c r="BY1282" s="521"/>
      <c r="BZ1282" s="521"/>
      <c r="CA1282" s="521"/>
      <c r="CB1282" s="521"/>
      <c r="CC1282" s="521"/>
      <c r="CD1282" s="521"/>
      <c r="CE1282" s="521"/>
      <c r="CF1282" s="521"/>
      <c r="CG1282" s="521"/>
      <c r="CH1282" s="521"/>
      <c r="CI1282" s="521"/>
      <c r="CJ1282" s="521"/>
      <c r="CK1282" s="521"/>
      <c r="CL1282" s="521"/>
      <c r="CM1282" s="521"/>
      <c r="CN1282" s="521"/>
      <c r="CO1282" s="521"/>
      <c r="CP1282" s="521"/>
      <c r="CQ1282" s="521"/>
    </row>
    <row r="1283" spans="1:95" s="69" customFormat="1" ht="15" customHeight="1" outlineLevel="1" x14ac:dyDescent="0.2">
      <c r="A1283" s="11">
        <v>326</v>
      </c>
      <c r="B1283" s="316"/>
      <c r="C1283" s="1065" t="str">
        <f>'2. CAD NCCF'!C1283:AF1283</f>
        <v>Pledging and encumbrances - Derivative and clearing</v>
      </c>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6"/>
      <c r="X1283" s="1066"/>
      <c r="Y1283" s="1066"/>
      <c r="Z1283" s="1066"/>
      <c r="AA1283" s="1066"/>
      <c r="AB1283" s="1066"/>
      <c r="AC1283" s="1066"/>
      <c r="AD1283" s="1066"/>
      <c r="AE1283" s="1066"/>
      <c r="AF1283" s="1066"/>
      <c r="AG1283" s="528"/>
      <c r="AH1283" s="521"/>
      <c r="AI1283" s="521"/>
      <c r="AJ1283" s="521"/>
      <c r="AK1283" s="521"/>
      <c r="AL1283" s="521"/>
      <c r="AM1283" s="521"/>
      <c r="AN1283" s="521"/>
      <c r="AO1283" s="521"/>
      <c r="AP1283" s="521"/>
      <c r="AQ1283" s="521"/>
      <c r="AR1283" s="521"/>
      <c r="AS1283" s="521"/>
      <c r="AT1283" s="521"/>
      <c r="AU1283" s="521"/>
      <c r="AV1283" s="521"/>
      <c r="AW1283" s="521"/>
      <c r="AX1283" s="521"/>
      <c r="AY1283" s="521"/>
      <c r="AZ1283" s="521"/>
      <c r="BA1283" s="521"/>
      <c r="BB1283" s="521"/>
      <c r="BC1283" s="521"/>
      <c r="BD1283" s="521"/>
      <c r="BE1283" s="521"/>
      <c r="BF1283" s="521"/>
      <c r="BG1283" s="521"/>
      <c r="BH1283" s="521"/>
      <c r="BI1283" s="521"/>
      <c r="BJ1283" s="521"/>
      <c r="BK1283" s="521"/>
      <c r="BL1283" s="521"/>
      <c r="BM1283" s="521"/>
      <c r="BN1283" s="521"/>
      <c r="BO1283" s="521"/>
      <c r="BP1283" s="521"/>
      <c r="BQ1283" s="521"/>
      <c r="BR1283" s="521"/>
      <c r="BS1283" s="521"/>
      <c r="BT1283" s="521"/>
      <c r="BU1283" s="521"/>
      <c r="BV1283" s="521"/>
      <c r="BW1283" s="521"/>
      <c r="BX1283" s="521"/>
      <c r="BY1283" s="521"/>
      <c r="BZ1283" s="521"/>
      <c r="CA1283" s="521"/>
      <c r="CB1283" s="521"/>
      <c r="CC1283" s="521"/>
      <c r="CD1283" s="521"/>
      <c r="CE1283" s="521"/>
      <c r="CF1283" s="521"/>
      <c r="CG1283" s="521"/>
      <c r="CH1283" s="521"/>
      <c r="CI1283" s="521"/>
      <c r="CJ1283" s="521"/>
      <c r="CK1283" s="521"/>
      <c r="CL1283" s="521"/>
      <c r="CM1283" s="521"/>
      <c r="CN1283" s="521"/>
      <c r="CO1283" s="521"/>
      <c r="CP1283" s="521"/>
      <c r="CQ1283" s="521"/>
    </row>
    <row r="1284" spans="1:95" s="69" customFormat="1" outlineLevel="1" x14ac:dyDescent="0.2">
      <c r="A1284" s="11">
        <v>232</v>
      </c>
      <c r="B1284" s="294"/>
      <c r="C1284" s="289"/>
      <c r="D1284" s="868" t="str">
        <f>'2. CAD NCCF'!D1284:AF1284</f>
        <v>Government securities (GS)</v>
      </c>
      <c r="E1284" s="869"/>
      <c r="F1284" s="869"/>
      <c r="G1284" s="869"/>
      <c r="H1284" s="869"/>
      <c r="I1284" s="869"/>
      <c r="J1284" s="869"/>
      <c r="K1284" s="869"/>
      <c r="L1284" s="869"/>
      <c r="M1284" s="869"/>
      <c r="N1284" s="869"/>
      <c r="O1284" s="869"/>
      <c r="P1284" s="869"/>
      <c r="Q1284" s="869"/>
      <c r="R1284" s="869"/>
      <c r="S1284" s="869"/>
      <c r="T1284" s="869"/>
      <c r="U1284" s="869"/>
      <c r="V1284" s="869"/>
      <c r="W1284" s="869"/>
      <c r="X1284" s="869"/>
      <c r="Y1284" s="869"/>
      <c r="Z1284" s="869"/>
      <c r="AA1284" s="869"/>
      <c r="AB1284" s="869"/>
      <c r="AC1284" s="869"/>
      <c r="AD1284" s="869"/>
      <c r="AE1284" s="869"/>
      <c r="AF1284" s="869"/>
      <c r="AG1284" s="528"/>
      <c r="AH1284" s="521"/>
      <c r="AI1284" s="521"/>
      <c r="AJ1284" s="521"/>
      <c r="AK1284" s="521"/>
      <c r="AL1284" s="521"/>
      <c r="AM1284" s="521"/>
      <c r="AN1284" s="521"/>
      <c r="AO1284" s="521"/>
      <c r="AP1284" s="521"/>
      <c r="AQ1284" s="521"/>
      <c r="AR1284" s="521"/>
      <c r="AS1284" s="521"/>
      <c r="AT1284" s="521"/>
      <c r="AU1284" s="521"/>
      <c r="AV1284" s="521"/>
      <c r="AW1284" s="521"/>
      <c r="AX1284" s="521"/>
      <c r="AY1284" s="521"/>
      <c r="AZ1284" s="521"/>
      <c r="BA1284" s="521"/>
      <c r="BB1284" s="521"/>
      <c r="BC1284" s="521"/>
      <c r="BD1284" s="521"/>
      <c r="BE1284" s="521"/>
      <c r="BF1284" s="521"/>
      <c r="BG1284" s="521"/>
      <c r="BH1284" s="521"/>
      <c r="BI1284" s="521"/>
      <c r="BJ1284" s="521"/>
      <c r="BK1284" s="521"/>
      <c r="BL1284" s="521"/>
      <c r="BM1284" s="521"/>
      <c r="BN1284" s="521"/>
      <c r="BO1284" s="521"/>
      <c r="BP1284" s="521"/>
      <c r="BQ1284" s="521"/>
      <c r="BR1284" s="521"/>
      <c r="BS1284" s="521"/>
      <c r="BT1284" s="521"/>
      <c r="BU1284" s="521"/>
      <c r="BV1284" s="521"/>
      <c r="BW1284" s="521"/>
      <c r="BX1284" s="521"/>
      <c r="BY1284" s="521"/>
      <c r="BZ1284" s="521"/>
      <c r="CA1284" s="521"/>
      <c r="CB1284" s="521"/>
      <c r="CC1284" s="521"/>
      <c r="CD1284" s="521"/>
      <c r="CE1284" s="521"/>
      <c r="CF1284" s="521"/>
      <c r="CG1284" s="521"/>
      <c r="CH1284" s="521"/>
      <c r="CI1284" s="521"/>
      <c r="CJ1284" s="521"/>
      <c r="CK1284" s="521"/>
      <c r="CL1284" s="521"/>
      <c r="CM1284" s="521"/>
      <c r="CN1284" s="521"/>
      <c r="CO1284" s="521"/>
      <c r="CP1284" s="521"/>
      <c r="CQ1284" s="521"/>
    </row>
    <row r="1285" spans="1:95" s="69" customFormat="1" outlineLevel="1" x14ac:dyDescent="0.2">
      <c r="A1285" s="11">
        <v>233</v>
      </c>
      <c r="B1285" s="294"/>
      <c r="C1285" s="289"/>
      <c r="D1285" s="289"/>
      <c r="E1285" s="933" t="str">
        <f>'2. CAD NCCF'!E1285:L1285</f>
        <v>High rated GS</v>
      </c>
      <c r="F1285" s="934"/>
      <c r="G1285" s="934"/>
      <c r="H1285" s="934"/>
      <c r="I1285" s="934"/>
      <c r="J1285" s="934"/>
      <c r="K1285" s="934"/>
      <c r="L1285" s="935"/>
      <c r="M1285" s="399">
        <f>SUBTOTAL(9,M1286:M1289)</f>
        <v>0</v>
      </c>
      <c r="N1285" s="402">
        <f t="shared" ref="N1285:AC1285" si="513">SUBTOTAL(9,N1286:N1289)</f>
        <v>0</v>
      </c>
      <c r="O1285" s="406">
        <f t="shared" si="513"/>
        <v>0</v>
      </c>
      <c r="P1285" s="406">
        <f t="shared" si="513"/>
        <v>0</v>
      </c>
      <c r="Q1285" s="407">
        <f t="shared" si="513"/>
        <v>0</v>
      </c>
      <c r="R1285" s="402">
        <f t="shared" si="513"/>
        <v>0</v>
      </c>
      <c r="S1285" s="406">
        <f t="shared" si="513"/>
        <v>0</v>
      </c>
      <c r="T1285" s="405">
        <f t="shared" si="513"/>
        <v>0</v>
      </c>
      <c r="U1285" s="405">
        <f t="shared" si="513"/>
        <v>0</v>
      </c>
      <c r="V1285" s="405">
        <f t="shared" si="513"/>
        <v>0</v>
      </c>
      <c r="W1285" s="405">
        <f t="shared" si="513"/>
        <v>0</v>
      </c>
      <c r="X1285" s="405">
        <f t="shared" si="513"/>
        <v>0</v>
      </c>
      <c r="Y1285" s="405">
        <f t="shared" si="513"/>
        <v>0</v>
      </c>
      <c r="Z1285" s="405">
        <f t="shared" si="513"/>
        <v>0</v>
      </c>
      <c r="AA1285" s="405">
        <f t="shared" si="513"/>
        <v>0</v>
      </c>
      <c r="AB1285" s="403">
        <f t="shared" si="513"/>
        <v>0</v>
      </c>
      <c r="AC1285" s="399">
        <f t="shared" si="513"/>
        <v>0</v>
      </c>
      <c r="AD1285" s="1786"/>
      <c r="AE1285" s="852"/>
      <c r="AF1285" s="852"/>
      <c r="AG1285" s="528"/>
      <c r="AH1285" s="521"/>
      <c r="AI1285" s="521"/>
      <c r="AJ1285" s="521"/>
      <c r="AK1285" s="521"/>
      <c r="AL1285" s="521"/>
      <c r="AM1285" s="521"/>
      <c r="AN1285" s="521"/>
      <c r="AO1285" s="521"/>
      <c r="AP1285" s="521"/>
      <c r="AQ1285" s="521"/>
      <c r="AR1285" s="521"/>
      <c r="AS1285" s="521"/>
      <c r="AT1285" s="521"/>
      <c r="AU1285" s="521"/>
      <c r="AV1285" s="521"/>
      <c r="AW1285" s="521"/>
      <c r="AX1285" s="521"/>
      <c r="AY1285" s="521"/>
      <c r="AZ1285" s="521"/>
      <c r="BA1285" s="521"/>
      <c r="BB1285" s="521"/>
      <c r="BC1285" s="521"/>
      <c r="BD1285" s="521"/>
      <c r="BE1285" s="521"/>
      <c r="BF1285" s="521"/>
      <c r="BG1285" s="521"/>
      <c r="BH1285" s="521"/>
      <c r="BI1285" s="521"/>
      <c r="BJ1285" s="521"/>
      <c r="BK1285" s="521"/>
      <c r="BL1285" s="521"/>
      <c r="BM1285" s="521"/>
      <c r="BN1285" s="521"/>
      <c r="BO1285" s="521"/>
      <c r="BP1285" s="521"/>
      <c r="BQ1285" s="521"/>
      <c r="BR1285" s="521"/>
      <c r="BS1285" s="521"/>
      <c r="BT1285" s="521"/>
      <c r="BU1285" s="521"/>
      <c r="BV1285" s="521"/>
      <c r="BW1285" s="521"/>
      <c r="BX1285" s="521"/>
      <c r="BY1285" s="521"/>
      <c r="BZ1285" s="521"/>
      <c r="CA1285" s="521"/>
      <c r="CB1285" s="521"/>
      <c r="CC1285" s="521"/>
      <c r="CD1285" s="521"/>
      <c r="CE1285" s="521"/>
      <c r="CF1285" s="521"/>
      <c r="CG1285" s="521"/>
      <c r="CH1285" s="521"/>
      <c r="CI1285" s="521"/>
      <c r="CJ1285" s="521"/>
      <c r="CK1285" s="521"/>
      <c r="CL1285" s="521"/>
      <c r="CM1285" s="521"/>
      <c r="CN1285" s="521"/>
      <c r="CO1285" s="521"/>
      <c r="CP1285" s="521"/>
      <c r="CQ1285" s="521"/>
    </row>
    <row r="1286" spans="1:95" s="69" customFormat="1" outlineLevel="1" x14ac:dyDescent="0.2">
      <c r="A1286" s="11">
        <v>234</v>
      </c>
      <c r="B1286" s="294"/>
      <c r="C1286" s="289"/>
      <c r="D1286" s="289"/>
      <c r="E1286" s="314"/>
      <c r="F1286" s="880" t="str">
        <f>'2. CAD NCCF'!F1286:L1286</f>
        <v xml:space="preserve">Sovereigh &amp; central bank GS </v>
      </c>
      <c r="G1286" s="881"/>
      <c r="H1286" s="881"/>
      <c r="I1286" s="881"/>
      <c r="J1286" s="881"/>
      <c r="K1286" s="881"/>
      <c r="L1286" s="882"/>
      <c r="M1286" s="400">
        <f t="shared" ref="M1286:M1289" si="514">M510</f>
        <v>0</v>
      </c>
      <c r="N1286" s="411">
        <f>M1286*(1-'Appx 1. Ref Rates'!$E8)+N510*(1-'Appx 1. Ref Rates'!$E8)</f>
        <v>0</v>
      </c>
      <c r="O1286" s="414">
        <f>O510*(1-'Appx 1. Ref Rates'!$E8)</f>
        <v>0</v>
      </c>
      <c r="P1286" s="414">
        <f>P510*(1-'Appx 1. Ref Rates'!$E8)</f>
        <v>0</v>
      </c>
      <c r="Q1286" s="415">
        <f>Q510*(1-'Appx 1. Ref Rates'!$E8)</f>
        <v>0</v>
      </c>
      <c r="R1286" s="411">
        <f>R510*(1-'Appx 1. Ref Rates'!$E8)</f>
        <v>0</v>
      </c>
      <c r="S1286" s="413">
        <f>S510*(1-'Appx 1. Ref Rates'!$E8)</f>
        <v>0</v>
      </c>
      <c r="T1286" s="413">
        <f>T510*(1-'Appx 1. Ref Rates'!$E8)</f>
        <v>0</v>
      </c>
      <c r="U1286" s="413">
        <f>U510*(1-'Appx 1. Ref Rates'!$E8)</f>
        <v>0</v>
      </c>
      <c r="V1286" s="413">
        <f>V510*(1-'Appx 1. Ref Rates'!$E8)</f>
        <v>0</v>
      </c>
      <c r="W1286" s="413">
        <f>W510*(1-'Appx 1. Ref Rates'!$E8)</f>
        <v>0</v>
      </c>
      <c r="X1286" s="414">
        <f>X510*(1-'Appx 1. Ref Rates'!$E8)</f>
        <v>0</v>
      </c>
      <c r="Y1286" s="413">
        <f>Y510*(1-'Appx 1. Ref Rates'!$E8)</f>
        <v>0</v>
      </c>
      <c r="Z1286" s="413">
        <f>Z510*(1-'Appx 1. Ref Rates'!$E8)</f>
        <v>0</v>
      </c>
      <c r="AA1286" s="413">
        <f>AA510*(1-'Appx 1. Ref Rates'!$E8)</f>
        <v>0</v>
      </c>
      <c r="AB1286" s="413">
        <f>AB510*(1-'Appx 1. Ref Rates'!$E8)</f>
        <v>0</v>
      </c>
      <c r="AC1286" s="400">
        <f>AC510</f>
        <v>0</v>
      </c>
      <c r="AD1286" s="1743"/>
      <c r="AE1286" s="1083"/>
      <c r="AF1286" s="855"/>
      <c r="AG1286" s="528"/>
      <c r="AH1286" s="521"/>
      <c r="AI1286" s="521"/>
      <c r="AJ1286" s="521"/>
      <c r="AK1286" s="521"/>
      <c r="AL1286" s="521"/>
      <c r="AM1286" s="521"/>
      <c r="AN1286" s="521"/>
      <c r="AO1286" s="521"/>
      <c r="AP1286" s="521"/>
      <c r="AQ1286" s="521"/>
      <c r="AR1286" s="521"/>
      <c r="AS1286" s="521"/>
      <c r="AT1286" s="521"/>
      <c r="AU1286" s="521"/>
      <c r="AV1286" s="521"/>
      <c r="AW1286" s="521"/>
      <c r="AX1286" s="521"/>
      <c r="AY1286" s="521"/>
      <c r="AZ1286" s="521"/>
      <c r="BA1286" s="521"/>
      <c r="BB1286" s="521"/>
      <c r="BC1286" s="521"/>
      <c r="BD1286" s="521"/>
      <c r="BE1286" s="521"/>
      <c r="BF1286" s="521"/>
      <c r="BG1286" s="521"/>
      <c r="BH1286" s="521"/>
      <c r="BI1286" s="521"/>
      <c r="BJ1286" s="521"/>
      <c r="BK1286" s="521"/>
      <c r="BL1286" s="521"/>
      <c r="BM1286" s="521"/>
      <c r="BN1286" s="521"/>
      <c r="BO1286" s="521"/>
      <c r="BP1286" s="521"/>
      <c r="BQ1286" s="521"/>
      <c r="BR1286" s="521"/>
      <c r="BS1286" s="521"/>
      <c r="BT1286" s="521"/>
      <c r="BU1286" s="521"/>
      <c r="BV1286" s="521"/>
      <c r="BW1286" s="521"/>
      <c r="BX1286" s="521"/>
      <c r="BY1286" s="521"/>
      <c r="BZ1286" s="521"/>
      <c r="CA1286" s="521"/>
      <c r="CB1286" s="521"/>
      <c r="CC1286" s="521"/>
      <c r="CD1286" s="521"/>
      <c r="CE1286" s="521"/>
      <c r="CF1286" s="521"/>
      <c r="CG1286" s="521"/>
      <c r="CH1286" s="521"/>
      <c r="CI1286" s="521"/>
      <c r="CJ1286" s="521"/>
      <c r="CK1286" s="521"/>
      <c r="CL1286" s="521"/>
      <c r="CM1286" s="521"/>
      <c r="CN1286" s="521"/>
      <c r="CO1286" s="521"/>
      <c r="CP1286" s="521"/>
      <c r="CQ1286" s="521"/>
    </row>
    <row r="1287" spans="1:95" s="69" customFormat="1" ht="15" customHeight="1" outlineLevel="1" x14ac:dyDescent="0.2">
      <c r="A1287" s="11">
        <v>235</v>
      </c>
      <c r="B1287" s="294"/>
      <c r="C1287" s="289"/>
      <c r="D1287" s="289"/>
      <c r="E1287" s="314"/>
      <c r="F1287" s="880" t="str">
        <f>'2. CAD NCCF'!F1287:L1287</f>
        <v>State, provincial &amp; agency GS</v>
      </c>
      <c r="G1287" s="881"/>
      <c r="H1287" s="881"/>
      <c r="I1287" s="881"/>
      <c r="J1287" s="881"/>
      <c r="K1287" s="881"/>
      <c r="L1287" s="882"/>
      <c r="M1287" s="400">
        <f t="shared" si="514"/>
        <v>0</v>
      </c>
      <c r="N1287" s="411">
        <f>M1287*(1-'Appx 1. Ref Rates'!$E9)+N511*(1-'Appx 1. Ref Rates'!$E9)</f>
        <v>0</v>
      </c>
      <c r="O1287" s="414">
        <f>O511*(1-'Appx 1. Ref Rates'!$E9)</f>
        <v>0</v>
      </c>
      <c r="P1287" s="414">
        <f>P511*(1-'Appx 1. Ref Rates'!$E9)</f>
        <v>0</v>
      </c>
      <c r="Q1287" s="415">
        <f>Q511*(1-'Appx 1. Ref Rates'!$E9)</f>
        <v>0</v>
      </c>
      <c r="R1287" s="411">
        <f>R511*(1-'Appx 1. Ref Rates'!$E9)</f>
        <v>0</v>
      </c>
      <c r="S1287" s="413">
        <f>S511*(1-'Appx 1. Ref Rates'!$E9)</f>
        <v>0</v>
      </c>
      <c r="T1287" s="413">
        <f>T511*(1-'Appx 1. Ref Rates'!$E9)</f>
        <v>0</v>
      </c>
      <c r="U1287" s="413">
        <f>U511*(1-'Appx 1. Ref Rates'!$E9)</f>
        <v>0</v>
      </c>
      <c r="V1287" s="413">
        <f>V511*(1-'Appx 1. Ref Rates'!$E9)</f>
        <v>0</v>
      </c>
      <c r="W1287" s="413">
        <f>W511*(1-'Appx 1. Ref Rates'!$E9)</f>
        <v>0</v>
      </c>
      <c r="X1287" s="414">
        <f>X511*(1-'Appx 1. Ref Rates'!$E9)</f>
        <v>0</v>
      </c>
      <c r="Y1287" s="413">
        <f>Y511*(1-'Appx 1. Ref Rates'!$E9)</f>
        <v>0</v>
      </c>
      <c r="Z1287" s="413">
        <f>Z511*(1-'Appx 1. Ref Rates'!$E9)</f>
        <v>0</v>
      </c>
      <c r="AA1287" s="413">
        <f>AA511*(1-'Appx 1. Ref Rates'!$E9)</f>
        <v>0</v>
      </c>
      <c r="AB1287" s="413">
        <f>AB511*(1-'Appx 1. Ref Rates'!$E9)</f>
        <v>0</v>
      </c>
      <c r="AC1287" s="400">
        <f t="shared" ref="AC1287:AC1299" si="515">AC511</f>
        <v>0</v>
      </c>
      <c r="AD1287" s="1743"/>
      <c r="AE1287" s="1083"/>
      <c r="AF1287" s="855"/>
      <c r="AG1287" s="528"/>
      <c r="AH1287" s="521"/>
      <c r="AI1287" s="521"/>
      <c r="AJ1287" s="521"/>
      <c r="AK1287" s="521"/>
      <c r="AL1287" s="521"/>
      <c r="AM1287" s="521"/>
      <c r="AN1287" s="521"/>
      <c r="AO1287" s="521"/>
      <c r="AP1287" s="521"/>
      <c r="AQ1287" s="521"/>
      <c r="AR1287" s="521"/>
      <c r="AS1287" s="521"/>
      <c r="AT1287" s="521"/>
      <c r="AU1287" s="521"/>
      <c r="AV1287" s="521"/>
      <c r="AW1287" s="521"/>
      <c r="AX1287" s="521"/>
      <c r="AY1287" s="521"/>
      <c r="AZ1287" s="521"/>
      <c r="BA1287" s="521"/>
      <c r="BB1287" s="521"/>
      <c r="BC1287" s="521"/>
      <c r="BD1287" s="521"/>
      <c r="BE1287" s="521"/>
      <c r="BF1287" s="521"/>
      <c r="BG1287" s="521"/>
      <c r="BH1287" s="521"/>
      <c r="BI1287" s="521"/>
      <c r="BJ1287" s="521"/>
      <c r="BK1287" s="521"/>
      <c r="BL1287" s="521"/>
      <c r="BM1287" s="521"/>
      <c r="BN1287" s="521"/>
      <c r="BO1287" s="521"/>
      <c r="BP1287" s="521"/>
      <c r="BQ1287" s="521"/>
      <c r="BR1287" s="521"/>
      <c r="BS1287" s="521"/>
      <c r="BT1287" s="521"/>
      <c r="BU1287" s="521"/>
      <c r="BV1287" s="521"/>
      <c r="BW1287" s="521"/>
      <c r="BX1287" s="521"/>
      <c r="BY1287" s="521"/>
      <c r="BZ1287" s="521"/>
      <c r="CA1287" s="521"/>
      <c r="CB1287" s="521"/>
      <c r="CC1287" s="521"/>
      <c r="CD1287" s="521"/>
      <c r="CE1287" s="521"/>
      <c r="CF1287" s="521"/>
      <c r="CG1287" s="521"/>
      <c r="CH1287" s="521"/>
      <c r="CI1287" s="521"/>
      <c r="CJ1287" s="521"/>
      <c r="CK1287" s="521"/>
      <c r="CL1287" s="521"/>
      <c r="CM1287" s="521"/>
      <c r="CN1287" s="521"/>
      <c r="CO1287" s="521"/>
      <c r="CP1287" s="521"/>
      <c r="CQ1287" s="521"/>
    </row>
    <row r="1288" spans="1:95" s="69" customFormat="1" ht="15" customHeight="1" outlineLevel="1" x14ac:dyDescent="0.2">
      <c r="A1288" s="11">
        <v>236</v>
      </c>
      <c r="B1288" s="294"/>
      <c r="C1288" s="289"/>
      <c r="D1288" s="257"/>
      <c r="E1288" s="258"/>
      <c r="F1288" s="880" t="str">
        <f>'2. CAD NCCF'!F1288:L1288</f>
        <v>State municipal GS</v>
      </c>
      <c r="G1288" s="881"/>
      <c r="H1288" s="881"/>
      <c r="I1288" s="881"/>
      <c r="J1288" s="881"/>
      <c r="K1288" s="881"/>
      <c r="L1288" s="882"/>
      <c r="M1288" s="400">
        <f t="shared" si="514"/>
        <v>0</v>
      </c>
      <c r="N1288" s="411">
        <f>M1288*(1-'Appx 1. Ref Rates'!$E10)+N512*(1-'Appx 1. Ref Rates'!$E10)</f>
        <v>0</v>
      </c>
      <c r="O1288" s="414">
        <f>O512*(1-'Appx 1. Ref Rates'!$E10)</f>
        <v>0</v>
      </c>
      <c r="P1288" s="414">
        <f>P512*(1-'Appx 1. Ref Rates'!$E10)</f>
        <v>0</v>
      </c>
      <c r="Q1288" s="415">
        <f>Q512*(1-'Appx 1. Ref Rates'!$E10)</f>
        <v>0</v>
      </c>
      <c r="R1288" s="411">
        <f>R512*(1-'Appx 1. Ref Rates'!$E10)</f>
        <v>0</v>
      </c>
      <c r="S1288" s="413">
        <f>S512*(1-'Appx 1. Ref Rates'!$E10)</f>
        <v>0</v>
      </c>
      <c r="T1288" s="413">
        <f>T512*(1-'Appx 1. Ref Rates'!$E10)</f>
        <v>0</v>
      </c>
      <c r="U1288" s="413">
        <f>U512*(1-'Appx 1. Ref Rates'!$E10)</f>
        <v>0</v>
      </c>
      <c r="V1288" s="413">
        <f>V512*(1-'Appx 1. Ref Rates'!$E10)</f>
        <v>0</v>
      </c>
      <c r="W1288" s="413">
        <f>W512*(1-'Appx 1. Ref Rates'!$E10)</f>
        <v>0</v>
      </c>
      <c r="X1288" s="414">
        <f>X512*(1-'Appx 1. Ref Rates'!$E10)</f>
        <v>0</v>
      </c>
      <c r="Y1288" s="413">
        <f>Y512*(1-'Appx 1. Ref Rates'!$E10)</f>
        <v>0</v>
      </c>
      <c r="Z1288" s="413">
        <f>Z512*(1-'Appx 1. Ref Rates'!$E10)</f>
        <v>0</v>
      </c>
      <c r="AA1288" s="413">
        <f>AA512*(1-'Appx 1. Ref Rates'!$E10)</f>
        <v>0</v>
      </c>
      <c r="AB1288" s="413">
        <f>AB512*(1-'Appx 1. Ref Rates'!$E10)</f>
        <v>0</v>
      </c>
      <c r="AC1288" s="400">
        <f t="shared" si="515"/>
        <v>0</v>
      </c>
      <c r="AD1288" s="1743"/>
      <c r="AE1288" s="1083"/>
      <c r="AF1288" s="855"/>
      <c r="AG1288" s="528"/>
      <c r="AH1288" s="521"/>
      <c r="AI1288" s="521"/>
      <c r="AJ1288" s="521"/>
      <c r="AK1288" s="521"/>
      <c r="AL1288" s="521"/>
      <c r="AM1288" s="521"/>
      <c r="AN1288" s="521"/>
      <c r="AO1288" s="521"/>
      <c r="AP1288" s="521"/>
      <c r="AQ1288" s="521"/>
      <c r="AR1288" s="521"/>
      <c r="AS1288" s="521"/>
      <c r="AT1288" s="521"/>
      <c r="AU1288" s="521"/>
      <c r="AV1288" s="521"/>
      <c r="AW1288" s="521"/>
      <c r="AX1288" s="521"/>
      <c r="AY1288" s="521"/>
      <c r="AZ1288" s="521"/>
      <c r="BA1288" s="521"/>
      <c r="BB1288" s="521"/>
      <c r="BC1288" s="521"/>
      <c r="BD1288" s="521"/>
      <c r="BE1288" s="521"/>
      <c r="BF1288" s="521"/>
      <c r="BG1288" s="521"/>
      <c r="BH1288" s="521"/>
      <c r="BI1288" s="521"/>
      <c r="BJ1288" s="521"/>
      <c r="BK1288" s="521"/>
      <c r="BL1288" s="521"/>
      <c r="BM1288" s="521"/>
      <c r="BN1288" s="521"/>
      <c r="BO1288" s="521"/>
      <c r="BP1288" s="521"/>
      <c r="BQ1288" s="521"/>
      <c r="BR1288" s="521"/>
      <c r="BS1288" s="521"/>
      <c r="BT1288" s="521"/>
      <c r="BU1288" s="521"/>
      <c r="BV1288" s="521"/>
      <c r="BW1288" s="521"/>
      <c r="BX1288" s="521"/>
      <c r="BY1288" s="521"/>
      <c r="BZ1288" s="521"/>
      <c r="CA1288" s="521"/>
      <c r="CB1288" s="521"/>
      <c r="CC1288" s="521"/>
      <c r="CD1288" s="521"/>
      <c r="CE1288" s="521"/>
      <c r="CF1288" s="521"/>
      <c r="CG1288" s="521"/>
      <c r="CH1288" s="521"/>
      <c r="CI1288" s="521"/>
      <c r="CJ1288" s="521"/>
      <c r="CK1288" s="521"/>
      <c r="CL1288" s="521"/>
      <c r="CM1288" s="521"/>
      <c r="CN1288" s="521"/>
      <c r="CO1288" s="521"/>
      <c r="CP1288" s="521"/>
      <c r="CQ1288" s="521"/>
    </row>
    <row r="1289" spans="1:95" s="69" customFormat="1" ht="15" customHeight="1" outlineLevel="1" x14ac:dyDescent="0.2">
      <c r="A1289" s="11">
        <v>237</v>
      </c>
      <c r="B1289" s="294"/>
      <c r="C1289" s="289"/>
      <c r="D1289" s="289"/>
      <c r="E1289" s="290"/>
      <c r="F1289" s="880" t="str">
        <f>'2. CAD NCCF'!F1289:L1289</f>
        <v>Supranational and multilateral development bank GS</v>
      </c>
      <c r="G1289" s="881"/>
      <c r="H1289" s="881"/>
      <c r="I1289" s="881"/>
      <c r="J1289" s="881"/>
      <c r="K1289" s="881"/>
      <c r="L1289" s="882"/>
      <c r="M1289" s="400">
        <f t="shared" si="514"/>
        <v>0</v>
      </c>
      <c r="N1289" s="411">
        <f>M1289*(1-'Appx 1. Ref Rates'!$E11)+N513*(1-'Appx 1. Ref Rates'!$E11)</f>
        <v>0</v>
      </c>
      <c r="O1289" s="414">
        <f>O513*(1-'Appx 1. Ref Rates'!$E11)</f>
        <v>0</v>
      </c>
      <c r="P1289" s="414">
        <f>P513*(1-'Appx 1. Ref Rates'!$E11)</f>
        <v>0</v>
      </c>
      <c r="Q1289" s="415">
        <f>Q513*(1-'Appx 1. Ref Rates'!$E11)</f>
        <v>0</v>
      </c>
      <c r="R1289" s="411">
        <f>R513*(1-'Appx 1. Ref Rates'!$E11)</f>
        <v>0</v>
      </c>
      <c r="S1289" s="413">
        <f>S513*(1-'Appx 1. Ref Rates'!$E11)</f>
        <v>0</v>
      </c>
      <c r="T1289" s="413">
        <f>T513*(1-'Appx 1. Ref Rates'!$E11)</f>
        <v>0</v>
      </c>
      <c r="U1289" s="413">
        <f>U513*(1-'Appx 1. Ref Rates'!$E11)</f>
        <v>0</v>
      </c>
      <c r="V1289" s="413">
        <f>V513*(1-'Appx 1. Ref Rates'!$E11)</f>
        <v>0</v>
      </c>
      <c r="W1289" s="413">
        <f>W513*(1-'Appx 1. Ref Rates'!$E11)</f>
        <v>0</v>
      </c>
      <c r="X1289" s="414">
        <f>X513*(1-'Appx 1. Ref Rates'!$E11)</f>
        <v>0</v>
      </c>
      <c r="Y1289" s="413">
        <f>Y513*(1-'Appx 1. Ref Rates'!$E11)</f>
        <v>0</v>
      </c>
      <c r="Z1289" s="413">
        <f>Z513*(1-'Appx 1. Ref Rates'!$E11)</f>
        <v>0</v>
      </c>
      <c r="AA1289" s="413">
        <f>AA513*(1-'Appx 1. Ref Rates'!$E11)</f>
        <v>0</v>
      </c>
      <c r="AB1289" s="413">
        <f>AB513*(1-'Appx 1. Ref Rates'!$E11)</f>
        <v>0</v>
      </c>
      <c r="AC1289" s="400">
        <f t="shared" si="515"/>
        <v>0</v>
      </c>
      <c r="AD1289" s="1743"/>
      <c r="AE1289" s="1083"/>
      <c r="AF1289" s="855"/>
      <c r="AG1289" s="528"/>
      <c r="AH1289" s="521"/>
      <c r="AI1289" s="521"/>
      <c r="AJ1289" s="521"/>
      <c r="AK1289" s="521"/>
      <c r="AL1289" s="521"/>
      <c r="AM1289" s="521"/>
      <c r="AN1289" s="521"/>
      <c r="AO1289" s="521"/>
      <c r="AP1289" s="521"/>
      <c r="AQ1289" s="521"/>
      <c r="AR1289" s="521"/>
      <c r="AS1289" s="521"/>
      <c r="AT1289" s="521"/>
      <c r="AU1289" s="521"/>
      <c r="AV1289" s="521"/>
      <c r="AW1289" s="521"/>
      <c r="AX1289" s="521"/>
      <c r="AY1289" s="521"/>
      <c r="AZ1289" s="521"/>
      <c r="BA1289" s="521"/>
      <c r="BB1289" s="521"/>
      <c r="BC1289" s="521"/>
      <c r="BD1289" s="521"/>
      <c r="BE1289" s="521"/>
      <c r="BF1289" s="521"/>
      <c r="BG1289" s="521"/>
      <c r="BH1289" s="521"/>
      <c r="BI1289" s="521"/>
      <c r="BJ1289" s="521"/>
      <c r="BK1289" s="521"/>
      <c r="BL1289" s="521"/>
      <c r="BM1289" s="521"/>
      <c r="BN1289" s="521"/>
      <c r="BO1289" s="521"/>
      <c r="BP1289" s="521"/>
      <c r="BQ1289" s="521"/>
      <c r="BR1289" s="521"/>
      <c r="BS1289" s="521"/>
      <c r="BT1289" s="521"/>
      <c r="BU1289" s="521"/>
      <c r="BV1289" s="521"/>
      <c r="BW1289" s="521"/>
      <c r="BX1289" s="521"/>
      <c r="BY1289" s="521"/>
      <c r="BZ1289" s="521"/>
      <c r="CA1289" s="521"/>
      <c r="CB1289" s="521"/>
      <c r="CC1289" s="521"/>
      <c r="CD1289" s="521"/>
      <c r="CE1289" s="521"/>
      <c r="CF1289" s="521"/>
      <c r="CG1289" s="521"/>
      <c r="CH1289" s="521"/>
      <c r="CI1289" s="521"/>
      <c r="CJ1289" s="521"/>
      <c r="CK1289" s="521"/>
      <c r="CL1289" s="521"/>
      <c r="CM1289" s="521"/>
      <c r="CN1289" s="521"/>
      <c r="CO1289" s="521"/>
      <c r="CP1289" s="521"/>
      <c r="CQ1289" s="521"/>
    </row>
    <row r="1290" spans="1:95" s="69" customFormat="1" ht="15.75" outlineLevel="1" x14ac:dyDescent="0.2">
      <c r="A1290" s="11">
        <v>238</v>
      </c>
      <c r="B1290" s="294"/>
      <c r="C1290" s="289"/>
      <c r="D1290" s="291"/>
      <c r="E1290" s="877" t="str">
        <f>'2. CAD NCCF'!E1290:L1290</f>
        <v>Medium rated GS</v>
      </c>
      <c r="F1290" s="878"/>
      <c r="G1290" s="878"/>
      <c r="H1290" s="878"/>
      <c r="I1290" s="878"/>
      <c r="J1290" s="878"/>
      <c r="K1290" s="878"/>
      <c r="L1290" s="879"/>
      <c r="M1290" s="399">
        <f>SUBTOTAL(9,M1291:M1294)</f>
        <v>0</v>
      </c>
      <c r="N1290" s="402">
        <f t="shared" ref="N1290:AC1290" si="516">SUBTOTAL(9,N1291:N1294)</f>
        <v>0</v>
      </c>
      <c r="O1290" s="406">
        <f t="shared" si="516"/>
        <v>0</v>
      </c>
      <c r="P1290" s="406">
        <f t="shared" si="516"/>
        <v>0</v>
      </c>
      <c r="Q1290" s="407">
        <f t="shared" si="516"/>
        <v>0</v>
      </c>
      <c r="R1290" s="402">
        <f t="shared" si="516"/>
        <v>0</v>
      </c>
      <c r="S1290" s="406">
        <f t="shared" si="516"/>
        <v>0</v>
      </c>
      <c r="T1290" s="405">
        <f t="shared" si="516"/>
        <v>0</v>
      </c>
      <c r="U1290" s="405">
        <f t="shared" si="516"/>
        <v>0</v>
      </c>
      <c r="V1290" s="405">
        <f t="shared" si="516"/>
        <v>0</v>
      </c>
      <c r="W1290" s="405">
        <f t="shared" si="516"/>
        <v>0</v>
      </c>
      <c r="X1290" s="405">
        <f t="shared" si="516"/>
        <v>0</v>
      </c>
      <c r="Y1290" s="405">
        <f t="shared" si="516"/>
        <v>0</v>
      </c>
      <c r="Z1290" s="405">
        <f t="shared" si="516"/>
        <v>0</v>
      </c>
      <c r="AA1290" s="405">
        <f t="shared" si="516"/>
        <v>0</v>
      </c>
      <c r="AB1290" s="403">
        <f t="shared" si="516"/>
        <v>0</v>
      </c>
      <c r="AC1290" s="399">
        <f t="shared" si="516"/>
        <v>0</v>
      </c>
      <c r="AD1290" s="1743"/>
      <c r="AE1290" s="1083"/>
      <c r="AF1290" s="855"/>
      <c r="AG1290" s="528"/>
      <c r="AH1290" s="521"/>
      <c r="AI1290" s="521"/>
      <c r="AJ1290" s="521"/>
      <c r="AK1290" s="521"/>
      <c r="AL1290" s="521"/>
      <c r="AM1290" s="521"/>
      <c r="AN1290" s="521"/>
      <c r="AO1290" s="521"/>
      <c r="AP1290" s="521"/>
      <c r="AQ1290" s="521"/>
      <c r="AR1290" s="521"/>
      <c r="AS1290" s="521"/>
      <c r="AT1290" s="521"/>
      <c r="AU1290" s="521"/>
      <c r="AV1290" s="521"/>
      <c r="AW1290" s="521"/>
      <c r="AX1290" s="521"/>
      <c r="AY1290" s="521"/>
      <c r="AZ1290" s="521"/>
      <c r="BA1290" s="521"/>
      <c r="BB1290" s="521"/>
      <c r="BC1290" s="521"/>
      <c r="BD1290" s="521"/>
      <c r="BE1290" s="521"/>
      <c r="BF1290" s="521"/>
      <c r="BG1290" s="521"/>
      <c r="BH1290" s="521"/>
      <c r="BI1290" s="521"/>
      <c r="BJ1290" s="521"/>
      <c r="BK1290" s="521"/>
      <c r="BL1290" s="521"/>
      <c r="BM1290" s="521"/>
      <c r="BN1290" s="521"/>
      <c r="BO1290" s="521"/>
      <c r="BP1290" s="521"/>
      <c r="BQ1290" s="521"/>
      <c r="BR1290" s="521"/>
      <c r="BS1290" s="521"/>
      <c r="BT1290" s="521"/>
      <c r="BU1290" s="521"/>
      <c r="BV1290" s="521"/>
      <c r="BW1290" s="521"/>
      <c r="BX1290" s="521"/>
      <c r="BY1290" s="521"/>
      <c r="BZ1290" s="521"/>
      <c r="CA1290" s="521"/>
      <c r="CB1290" s="521"/>
      <c r="CC1290" s="521"/>
      <c r="CD1290" s="521"/>
      <c r="CE1290" s="521"/>
      <c r="CF1290" s="521"/>
      <c r="CG1290" s="521"/>
      <c r="CH1290" s="521"/>
      <c r="CI1290" s="521"/>
      <c r="CJ1290" s="521"/>
      <c r="CK1290" s="521"/>
      <c r="CL1290" s="521"/>
      <c r="CM1290" s="521"/>
      <c r="CN1290" s="521"/>
      <c r="CO1290" s="521"/>
      <c r="CP1290" s="521"/>
      <c r="CQ1290" s="521"/>
    </row>
    <row r="1291" spans="1:95" s="69" customFormat="1" ht="15" customHeight="1" outlineLevel="1" x14ac:dyDescent="0.2">
      <c r="A1291" s="11">
        <v>239</v>
      </c>
      <c r="B1291" s="294"/>
      <c r="C1291" s="289"/>
      <c r="D1291" s="311"/>
      <c r="E1291" s="311"/>
      <c r="F1291" s="880" t="str">
        <f>'2. CAD NCCF'!F1291:L1291</f>
        <v xml:space="preserve">Sovereigh &amp; central bank GS </v>
      </c>
      <c r="G1291" s="881"/>
      <c r="H1291" s="881"/>
      <c r="I1291" s="881"/>
      <c r="J1291" s="881"/>
      <c r="K1291" s="881"/>
      <c r="L1291" s="882"/>
      <c r="M1291" s="400">
        <f t="shared" ref="M1291:M1294" si="517">M515</f>
        <v>0</v>
      </c>
      <c r="N1291" s="411">
        <f>M1291*(1-'Appx 1. Ref Rates'!$E13)+N515*(1-'Appx 1. Ref Rates'!$E13)</f>
        <v>0</v>
      </c>
      <c r="O1291" s="414">
        <f>O515*(1-'Appx 1. Ref Rates'!$E13)</f>
        <v>0</v>
      </c>
      <c r="P1291" s="414">
        <f>P515*(1-'Appx 1. Ref Rates'!$E13)</f>
        <v>0</v>
      </c>
      <c r="Q1291" s="415">
        <f>Q515*(1-'Appx 1. Ref Rates'!$E13)</f>
        <v>0</v>
      </c>
      <c r="R1291" s="411">
        <f>R515*(1-'Appx 1. Ref Rates'!$E13)</f>
        <v>0</v>
      </c>
      <c r="S1291" s="413">
        <f>S515*(1-'Appx 1. Ref Rates'!$E13)</f>
        <v>0</v>
      </c>
      <c r="T1291" s="413">
        <f>T515*(1-'Appx 1. Ref Rates'!$E13)</f>
        <v>0</v>
      </c>
      <c r="U1291" s="413">
        <f>U515*(1-'Appx 1. Ref Rates'!$E13)</f>
        <v>0</v>
      </c>
      <c r="V1291" s="413">
        <f>V515*(1-'Appx 1. Ref Rates'!$E13)</f>
        <v>0</v>
      </c>
      <c r="W1291" s="413">
        <f>W515*(1-'Appx 1. Ref Rates'!$E13)</f>
        <v>0</v>
      </c>
      <c r="X1291" s="414">
        <f>X515*(1-'Appx 1. Ref Rates'!$E13)</f>
        <v>0</v>
      </c>
      <c r="Y1291" s="413">
        <f>Y515*(1-'Appx 1. Ref Rates'!$E13)</f>
        <v>0</v>
      </c>
      <c r="Z1291" s="413">
        <f>Z515*(1-'Appx 1. Ref Rates'!$E13)</f>
        <v>0</v>
      </c>
      <c r="AA1291" s="413">
        <f>AA515*(1-'Appx 1. Ref Rates'!$E13)</f>
        <v>0</v>
      </c>
      <c r="AB1291" s="413">
        <f>AB515*(1-'Appx 1. Ref Rates'!$E13)</f>
        <v>0</v>
      </c>
      <c r="AC1291" s="400">
        <f t="shared" si="515"/>
        <v>0</v>
      </c>
      <c r="AD1291" s="1743"/>
      <c r="AE1291" s="1083"/>
      <c r="AF1291" s="855"/>
      <c r="AG1291" s="528"/>
      <c r="AH1291" s="521"/>
      <c r="AI1291" s="521"/>
      <c r="AJ1291" s="521"/>
      <c r="AK1291" s="521"/>
      <c r="AL1291" s="521"/>
      <c r="AM1291" s="521"/>
      <c r="AN1291" s="521"/>
      <c r="AO1291" s="521"/>
      <c r="AP1291" s="521"/>
      <c r="AQ1291" s="521"/>
      <c r="AR1291" s="521"/>
      <c r="AS1291" s="521"/>
      <c r="AT1291" s="521"/>
      <c r="AU1291" s="521"/>
      <c r="AV1291" s="521"/>
      <c r="AW1291" s="521"/>
      <c r="AX1291" s="521"/>
      <c r="AY1291" s="521"/>
      <c r="AZ1291" s="521"/>
      <c r="BA1291" s="521"/>
      <c r="BB1291" s="521"/>
      <c r="BC1291" s="521"/>
      <c r="BD1291" s="521"/>
      <c r="BE1291" s="521"/>
      <c r="BF1291" s="521"/>
      <c r="BG1291" s="521"/>
      <c r="BH1291" s="521"/>
      <c r="BI1291" s="521"/>
      <c r="BJ1291" s="521"/>
      <c r="BK1291" s="521"/>
      <c r="BL1291" s="521"/>
      <c r="BM1291" s="521"/>
      <c r="BN1291" s="521"/>
      <c r="BO1291" s="521"/>
      <c r="BP1291" s="521"/>
      <c r="BQ1291" s="521"/>
      <c r="BR1291" s="521"/>
      <c r="BS1291" s="521"/>
      <c r="BT1291" s="521"/>
      <c r="BU1291" s="521"/>
      <c r="BV1291" s="521"/>
      <c r="BW1291" s="521"/>
      <c r="BX1291" s="521"/>
      <c r="BY1291" s="521"/>
      <c r="BZ1291" s="521"/>
      <c r="CA1291" s="521"/>
      <c r="CB1291" s="521"/>
      <c r="CC1291" s="521"/>
      <c r="CD1291" s="521"/>
      <c r="CE1291" s="521"/>
      <c r="CF1291" s="521"/>
      <c r="CG1291" s="521"/>
      <c r="CH1291" s="521"/>
      <c r="CI1291" s="521"/>
      <c r="CJ1291" s="521"/>
      <c r="CK1291" s="521"/>
      <c r="CL1291" s="521"/>
      <c r="CM1291" s="521"/>
      <c r="CN1291" s="521"/>
      <c r="CO1291" s="521"/>
      <c r="CP1291" s="521"/>
      <c r="CQ1291" s="521"/>
    </row>
    <row r="1292" spans="1:95" s="69" customFormat="1" ht="15" customHeight="1" outlineLevel="1" x14ac:dyDescent="0.2">
      <c r="A1292" s="11">
        <v>240</v>
      </c>
      <c r="B1292" s="294"/>
      <c r="C1292" s="289"/>
      <c r="D1292" s="311"/>
      <c r="E1292" s="311"/>
      <c r="F1292" s="880" t="str">
        <f>'2. CAD NCCF'!F1292:L1292</f>
        <v>State, provincial &amp; agency GS</v>
      </c>
      <c r="G1292" s="881"/>
      <c r="H1292" s="881"/>
      <c r="I1292" s="881"/>
      <c r="J1292" s="881"/>
      <c r="K1292" s="881"/>
      <c r="L1292" s="882"/>
      <c r="M1292" s="400">
        <f t="shared" si="517"/>
        <v>0</v>
      </c>
      <c r="N1292" s="411">
        <f>M1292*(1-'Appx 1. Ref Rates'!$E14)+N516*(1-'Appx 1. Ref Rates'!$E14)</f>
        <v>0</v>
      </c>
      <c r="O1292" s="414">
        <f>O516*(1-'Appx 1. Ref Rates'!$E14)</f>
        <v>0</v>
      </c>
      <c r="P1292" s="414">
        <f>P516*(1-'Appx 1. Ref Rates'!$E14)</f>
        <v>0</v>
      </c>
      <c r="Q1292" s="415">
        <f>Q516*(1-'Appx 1. Ref Rates'!$E14)</f>
        <v>0</v>
      </c>
      <c r="R1292" s="411">
        <f>R516*(1-'Appx 1. Ref Rates'!$E14)</f>
        <v>0</v>
      </c>
      <c r="S1292" s="413">
        <f>S516*(1-'Appx 1. Ref Rates'!$E14)</f>
        <v>0</v>
      </c>
      <c r="T1292" s="413">
        <f>T516*(1-'Appx 1. Ref Rates'!$E14)</f>
        <v>0</v>
      </c>
      <c r="U1292" s="413">
        <f>U516*(1-'Appx 1. Ref Rates'!$E14)</f>
        <v>0</v>
      </c>
      <c r="V1292" s="413">
        <f>V516*(1-'Appx 1. Ref Rates'!$E14)</f>
        <v>0</v>
      </c>
      <c r="W1292" s="413">
        <f>W516*(1-'Appx 1. Ref Rates'!$E14)</f>
        <v>0</v>
      </c>
      <c r="X1292" s="414">
        <f>X516*(1-'Appx 1. Ref Rates'!$E14)</f>
        <v>0</v>
      </c>
      <c r="Y1292" s="413">
        <f>Y516*(1-'Appx 1. Ref Rates'!$E14)</f>
        <v>0</v>
      </c>
      <c r="Z1292" s="413">
        <f>Z516*(1-'Appx 1. Ref Rates'!$E14)</f>
        <v>0</v>
      </c>
      <c r="AA1292" s="413">
        <f>AA516*(1-'Appx 1. Ref Rates'!$E14)</f>
        <v>0</v>
      </c>
      <c r="AB1292" s="413">
        <f>AB516*(1-'Appx 1. Ref Rates'!$E14)</f>
        <v>0</v>
      </c>
      <c r="AC1292" s="400">
        <f t="shared" si="515"/>
        <v>0</v>
      </c>
      <c r="AD1292" s="1743"/>
      <c r="AE1292" s="1083"/>
      <c r="AF1292" s="855"/>
      <c r="AG1292" s="528"/>
      <c r="AH1292" s="521"/>
      <c r="AI1292" s="521"/>
      <c r="AJ1292" s="521"/>
      <c r="AK1292" s="521"/>
      <c r="AL1292" s="521"/>
      <c r="AM1292" s="521"/>
      <c r="AN1292" s="521"/>
      <c r="AO1292" s="521"/>
      <c r="AP1292" s="521"/>
      <c r="AQ1292" s="521"/>
      <c r="AR1292" s="521"/>
      <c r="AS1292" s="521"/>
      <c r="AT1292" s="521"/>
      <c r="AU1292" s="521"/>
      <c r="AV1292" s="521"/>
      <c r="AW1292" s="521"/>
      <c r="AX1292" s="521"/>
      <c r="AY1292" s="521"/>
      <c r="AZ1292" s="521"/>
      <c r="BA1292" s="521"/>
      <c r="BB1292" s="521"/>
      <c r="BC1292" s="521"/>
      <c r="BD1292" s="521"/>
      <c r="BE1292" s="521"/>
      <c r="BF1292" s="521"/>
      <c r="BG1292" s="521"/>
      <c r="BH1292" s="521"/>
      <c r="BI1292" s="521"/>
      <c r="BJ1292" s="521"/>
      <c r="BK1292" s="521"/>
      <c r="BL1292" s="521"/>
      <c r="BM1292" s="521"/>
      <c r="BN1292" s="521"/>
      <c r="BO1292" s="521"/>
      <c r="BP1292" s="521"/>
      <c r="BQ1292" s="521"/>
      <c r="BR1292" s="521"/>
      <c r="BS1292" s="521"/>
      <c r="BT1292" s="521"/>
      <c r="BU1292" s="521"/>
      <c r="BV1292" s="521"/>
      <c r="BW1292" s="521"/>
      <c r="BX1292" s="521"/>
      <c r="BY1292" s="521"/>
      <c r="BZ1292" s="521"/>
      <c r="CA1292" s="521"/>
      <c r="CB1292" s="521"/>
      <c r="CC1292" s="521"/>
      <c r="CD1292" s="521"/>
      <c r="CE1292" s="521"/>
      <c r="CF1292" s="521"/>
      <c r="CG1292" s="521"/>
      <c r="CH1292" s="521"/>
      <c r="CI1292" s="521"/>
      <c r="CJ1292" s="521"/>
      <c r="CK1292" s="521"/>
      <c r="CL1292" s="521"/>
      <c r="CM1292" s="521"/>
      <c r="CN1292" s="521"/>
      <c r="CO1292" s="521"/>
      <c r="CP1292" s="521"/>
      <c r="CQ1292" s="521"/>
    </row>
    <row r="1293" spans="1:95" s="69" customFormat="1" ht="15" customHeight="1" outlineLevel="1" x14ac:dyDescent="0.2">
      <c r="A1293" s="11">
        <v>241</v>
      </c>
      <c r="B1293" s="294"/>
      <c r="C1293" s="289"/>
      <c r="D1293" s="259"/>
      <c r="E1293" s="259"/>
      <c r="F1293" s="880" t="str">
        <f>'2. CAD NCCF'!F1293:L1293</f>
        <v>State municipal GS</v>
      </c>
      <c r="G1293" s="881"/>
      <c r="H1293" s="881"/>
      <c r="I1293" s="881"/>
      <c r="J1293" s="881"/>
      <c r="K1293" s="881"/>
      <c r="L1293" s="882"/>
      <c r="M1293" s="400">
        <f t="shared" si="517"/>
        <v>0</v>
      </c>
      <c r="N1293" s="411">
        <f>M1293*(1-'Appx 1. Ref Rates'!$E15)+N517*(1-'Appx 1. Ref Rates'!$E15)</f>
        <v>0</v>
      </c>
      <c r="O1293" s="414">
        <f>O517*(1-'Appx 1. Ref Rates'!$E15)</f>
        <v>0</v>
      </c>
      <c r="P1293" s="414">
        <f>P517*(1-'Appx 1. Ref Rates'!$E15)</f>
        <v>0</v>
      </c>
      <c r="Q1293" s="415">
        <f>Q517*(1-'Appx 1. Ref Rates'!$E15)</f>
        <v>0</v>
      </c>
      <c r="R1293" s="411">
        <f>R517*(1-'Appx 1. Ref Rates'!$E15)</f>
        <v>0</v>
      </c>
      <c r="S1293" s="413">
        <f>S517*(1-'Appx 1. Ref Rates'!$E15)</f>
        <v>0</v>
      </c>
      <c r="T1293" s="413">
        <f>T517*(1-'Appx 1. Ref Rates'!$E15)</f>
        <v>0</v>
      </c>
      <c r="U1293" s="413">
        <f>U517*(1-'Appx 1. Ref Rates'!$E15)</f>
        <v>0</v>
      </c>
      <c r="V1293" s="413">
        <f>V517*(1-'Appx 1. Ref Rates'!$E15)</f>
        <v>0</v>
      </c>
      <c r="W1293" s="413">
        <f>W517*(1-'Appx 1. Ref Rates'!$E15)</f>
        <v>0</v>
      </c>
      <c r="X1293" s="414">
        <f>X517*(1-'Appx 1. Ref Rates'!$E15)</f>
        <v>0</v>
      </c>
      <c r="Y1293" s="413">
        <f>Y517*(1-'Appx 1. Ref Rates'!$E15)</f>
        <v>0</v>
      </c>
      <c r="Z1293" s="413">
        <f>Z517*(1-'Appx 1. Ref Rates'!$E15)</f>
        <v>0</v>
      </c>
      <c r="AA1293" s="413">
        <f>AA517*(1-'Appx 1. Ref Rates'!$E15)</f>
        <v>0</v>
      </c>
      <c r="AB1293" s="413">
        <f>AB517*(1-'Appx 1. Ref Rates'!$E15)</f>
        <v>0</v>
      </c>
      <c r="AC1293" s="400">
        <f t="shared" si="515"/>
        <v>0</v>
      </c>
      <c r="AD1293" s="1743"/>
      <c r="AE1293" s="1083"/>
      <c r="AF1293" s="855"/>
      <c r="AG1293" s="528"/>
      <c r="AH1293" s="521"/>
      <c r="AI1293" s="521"/>
      <c r="AJ1293" s="521"/>
      <c r="AK1293" s="521"/>
      <c r="AL1293" s="521"/>
      <c r="AM1293" s="521"/>
      <c r="AN1293" s="521"/>
      <c r="AO1293" s="521"/>
      <c r="AP1293" s="521"/>
      <c r="AQ1293" s="521"/>
      <c r="AR1293" s="521"/>
      <c r="AS1293" s="521"/>
      <c r="AT1293" s="521"/>
      <c r="AU1293" s="521"/>
      <c r="AV1293" s="521"/>
      <c r="AW1293" s="521"/>
      <c r="AX1293" s="521"/>
      <c r="AY1293" s="521"/>
      <c r="AZ1293" s="521"/>
      <c r="BA1293" s="521"/>
      <c r="BB1293" s="521"/>
      <c r="BC1293" s="521"/>
      <c r="BD1293" s="521"/>
      <c r="BE1293" s="521"/>
      <c r="BF1293" s="521"/>
      <c r="BG1293" s="521"/>
      <c r="BH1293" s="521"/>
      <c r="BI1293" s="521"/>
      <c r="BJ1293" s="521"/>
      <c r="BK1293" s="521"/>
      <c r="BL1293" s="521"/>
      <c r="BM1293" s="521"/>
      <c r="BN1293" s="521"/>
      <c r="BO1293" s="521"/>
      <c r="BP1293" s="521"/>
      <c r="BQ1293" s="521"/>
      <c r="BR1293" s="521"/>
      <c r="BS1293" s="521"/>
      <c r="BT1293" s="521"/>
      <c r="BU1293" s="521"/>
      <c r="BV1293" s="521"/>
      <c r="BW1293" s="521"/>
      <c r="BX1293" s="521"/>
      <c r="BY1293" s="521"/>
      <c r="BZ1293" s="521"/>
      <c r="CA1293" s="521"/>
      <c r="CB1293" s="521"/>
      <c r="CC1293" s="521"/>
      <c r="CD1293" s="521"/>
      <c r="CE1293" s="521"/>
      <c r="CF1293" s="521"/>
      <c r="CG1293" s="521"/>
      <c r="CH1293" s="521"/>
      <c r="CI1293" s="521"/>
      <c r="CJ1293" s="521"/>
      <c r="CK1293" s="521"/>
      <c r="CL1293" s="521"/>
      <c r="CM1293" s="521"/>
      <c r="CN1293" s="521"/>
      <c r="CO1293" s="521"/>
      <c r="CP1293" s="521"/>
      <c r="CQ1293" s="521"/>
    </row>
    <row r="1294" spans="1:95" s="69" customFormat="1" ht="15" customHeight="1" outlineLevel="1" x14ac:dyDescent="0.2">
      <c r="A1294" s="11">
        <v>242</v>
      </c>
      <c r="B1294" s="294"/>
      <c r="C1294" s="289"/>
      <c r="D1294" s="257"/>
      <c r="E1294" s="257"/>
      <c r="F1294" s="880" t="str">
        <f>'2. CAD NCCF'!F1294:L1294</f>
        <v>Supranational and multilateral development bank GS</v>
      </c>
      <c r="G1294" s="881"/>
      <c r="H1294" s="881"/>
      <c r="I1294" s="881"/>
      <c r="J1294" s="881"/>
      <c r="K1294" s="881"/>
      <c r="L1294" s="882"/>
      <c r="M1294" s="400">
        <f t="shared" si="517"/>
        <v>0</v>
      </c>
      <c r="N1294" s="411">
        <f>M1294*(1-'Appx 1. Ref Rates'!$E16)+N518*(1-'Appx 1. Ref Rates'!$E16)</f>
        <v>0</v>
      </c>
      <c r="O1294" s="414">
        <f>O518*(1-'Appx 1. Ref Rates'!$E16)</f>
        <v>0</v>
      </c>
      <c r="P1294" s="414">
        <f>P518*(1-'Appx 1. Ref Rates'!$E16)</f>
        <v>0</v>
      </c>
      <c r="Q1294" s="415">
        <f>Q518*(1-'Appx 1. Ref Rates'!$E16)</f>
        <v>0</v>
      </c>
      <c r="R1294" s="411">
        <f>R518*(1-'Appx 1. Ref Rates'!$E16)</f>
        <v>0</v>
      </c>
      <c r="S1294" s="413">
        <f>S518*(1-'Appx 1. Ref Rates'!$E16)</f>
        <v>0</v>
      </c>
      <c r="T1294" s="413">
        <f>T518*(1-'Appx 1. Ref Rates'!$E16)</f>
        <v>0</v>
      </c>
      <c r="U1294" s="413">
        <f>U518*(1-'Appx 1. Ref Rates'!$E16)</f>
        <v>0</v>
      </c>
      <c r="V1294" s="413">
        <f>V518*(1-'Appx 1. Ref Rates'!$E16)</f>
        <v>0</v>
      </c>
      <c r="W1294" s="413">
        <f>W518*(1-'Appx 1. Ref Rates'!$E16)</f>
        <v>0</v>
      </c>
      <c r="X1294" s="414">
        <f>X518*(1-'Appx 1. Ref Rates'!$E16)</f>
        <v>0</v>
      </c>
      <c r="Y1294" s="413">
        <f>Y518*(1-'Appx 1. Ref Rates'!$E16)</f>
        <v>0</v>
      </c>
      <c r="Z1294" s="413">
        <f>Z518*(1-'Appx 1. Ref Rates'!$E16)</f>
        <v>0</v>
      </c>
      <c r="AA1294" s="413">
        <f>AA518*(1-'Appx 1. Ref Rates'!$E16)</f>
        <v>0</v>
      </c>
      <c r="AB1294" s="413">
        <f>AB518*(1-'Appx 1. Ref Rates'!$E16)</f>
        <v>0</v>
      </c>
      <c r="AC1294" s="400">
        <f t="shared" si="515"/>
        <v>0</v>
      </c>
      <c r="AD1294" s="1743"/>
      <c r="AE1294" s="1083"/>
      <c r="AF1294" s="855"/>
      <c r="AG1294" s="528"/>
      <c r="AH1294" s="521"/>
      <c r="AI1294" s="521"/>
      <c r="AJ1294" s="521"/>
      <c r="AK1294" s="521"/>
      <c r="AL1294" s="521"/>
      <c r="AM1294" s="521"/>
      <c r="AN1294" s="521"/>
      <c r="AO1294" s="521"/>
      <c r="AP1294" s="521"/>
      <c r="AQ1294" s="521"/>
      <c r="AR1294" s="521"/>
      <c r="AS1294" s="521"/>
      <c r="AT1294" s="521"/>
      <c r="AU1294" s="521"/>
      <c r="AV1294" s="521"/>
      <c r="AW1294" s="521"/>
      <c r="AX1294" s="521"/>
      <c r="AY1294" s="521"/>
      <c r="AZ1294" s="521"/>
      <c r="BA1294" s="521"/>
      <c r="BB1294" s="521"/>
      <c r="BC1294" s="521"/>
      <c r="BD1294" s="521"/>
      <c r="BE1294" s="521"/>
      <c r="BF1294" s="521"/>
      <c r="BG1294" s="521"/>
      <c r="BH1294" s="521"/>
      <c r="BI1294" s="521"/>
      <c r="BJ1294" s="521"/>
      <c r="BK1294" s="521"/>
      <c r="BL1294" s="521"/>
      <c r="BM1294" s="521"/>
      <c r="BN1294" s="521"/>
      <c r="BO1294" s="521"/>
      <c r="BP1294" s="521"/>
      <c r="BQ1294" s="521"/>
      <c r="BR1294" s="521"/>
      <c r="BS1294" s="521"/>
      <c r="BT1294" s="521"/>
      <c r="BU1294" s="521"/>
      <c r="BV1294" s="521"/>
      <c r="BW1294" s="521"/>
      <c r="BX1294" s="521"/>
      <c r="BY1294" s="521"/>
      <c r="BZ1294" s="521"/>
      <c r="CA1294" s="521"/>
      <c r="CB1294" s="521"/>
      <c r="CC1294" s="521"/>
      <c r="CD1294" s="521"/>
      <c r="CE1294" s="521"/>
      <c r="CF1294" s="521"/>
      <c r="CG1294" s="521"/>
      <c r="CH1294" s="521"/>
      <c r="CI1294" s="521"/>
      <c r="CJ1294" s="521"/>
      <c r="CK1294" s="521"/>
      <c r="CL1294" s="521"/>
      <c r="CM1294" s="521"/>
      <c r="CN1294" s="521"/>
      <c r="CO1294" s="521"/>
      <c r="CP1294" s="521"/>
      <c r="CQ1294" s="521"/>
    </row>
    <row r="1295" spans="1:95" s="69" customFormat="1" ht="15.75" customHeight="1" outlineLevel="1" x14ac:dyDescent="0.2">
      <c r="A1295" s="11">
        <v>243</v>
      </c>
      <c r="B1295" s="294"/>
      <c r="C1295" s="289"/>
      <c r="D1295" s="259"/>
      <c r="E1295" s="877" t="str">
        <f>'2. CAD NCCF'!E1295:L1295</f>
        <v>Low or not rated GS</v>
      </c>
      <c r="F1295" s="878"/>
      <c r="G1295" s="878"/>
      <c r="H1295" s="878"/>
      <c r="I1295" s="878"/>
      <c r="J1295" s="878"/>
      <c r="K1295" s="878"/>
      <c r="L1295" s="879"/>
      <c r="M1295" s="399">
        <f>SUBTOTAL(9,M1296:M1299)</f>
        <v>0</v>
      </c>
      <c r="N1295" s="402">
        <f t="shared" ref="N1295:AC1295" si="518">SUBTOTAL(9,N1296:N1299)</f>
        <v>0</v>
      </c>
      <c r="O1295" s="406">
        <f t="shared" si="518"/>
        <v>0</v>
      </c>
      <c r="P1295" s="406">
        <f t="shared" si="518"/>
        <v>0</v>
      </c>
      <c r="Q1295" s="407">
        <f t="shared" si="518"/>
        <v>0</v>
      </c>
      <c r="R1295" s="402">
        <f t="shared" si="518"/>
        <v>0</v>
      </c>
      <c r="S1295" s="406">
        <f t="shared" si="518"/>
        <v>0</v>
      </c>
      <c r="T1295" s="405">
        <f t="shared" si="518"/>
        <v>0</v>
      </c>
      <c r="U1295" s="405">
        <f t="shared" si="518"/>
        <v>0</v>
      </c>
      <c r="V1295" s="405">
        <f t="shared" si="518"/>
        <v>0</v>
      </c>
      <c r="W1295" s="405">
        <f t="shared" si="518"/>
        <v>0</v>
      </c>
      <c r="X1295" s="405">
        <f t="shared" si="518"/>
        <v>0</v>
      </c>
      <c r="Y1295" s="405">
        <f t="shared" si="518"/>
        <v>0</v>
      </c>
      <c r="Z1295" s="405">
        <f t="shared" si="518"/>
        <v>0</v>
      </c>
      <c r="AA1295" s="405">
        <f t="shared" si="518"/>
        <v>0</v>
      </c>
      <c r="AB1295" s="403">
        <f t="shared" si="518"/>
        <v>0</v>
      </c>
      <c r="AC1295" s="399">
        <f t="shared" si="518"/>
        <v>0</v>
      </c>
      <c r="AD1295" s="1743"/>
      <c r="AE1295" s="1083"/>
      <c r="AF1295" s="855"/>
      <c r="AG1295" s="528"/>
      <c r="AH1295" s="521"/>
      <c r="AI1295" s="521"/>
      <c r="AJ1295" s="521"/>
      <c r="AK1295" s="521"/>
      <c r="AL1295" s="521"/>
      <c r="AM1295" s="521"/>
      <c r="AN1295" s="521"/>
      <c r="AO1295" s="521"/>
      <c r="AP1295" s="521"/>
      <c r="AQ1295" s="521"/>
      <c r="AR1295" s="521"/>
      <c r="AS1295" s="521"/>
      <c r="AT1295" s="521"/>
      <c r="AU1295" s="521"/>
      <c r="AV1295" s="521"/>
      <c r="AW1295" s="521"/>
      <c r="AX1295" s="521"/>
      <c r="AY1295" s="521"/>
      <c r="AZ1295" s="521"/>
      <c r="BA1295" s="521"/>
      <c r="BB1295" s="521"/>
      <c r="BC1295" s="521"/>
      <c r="BD1295" s="521"/>
      <c r="BE1295" s="521"/>
      <c r="BF1295" s="521"/>
      <c r="BG1295" s="521"/>
      <c r="BH1295" s="521"/>
      <c r="BI1295" s="521"/>
      <c r="BJ1295" s="521"/>
      <c r="BK1295" s="521"/>
      <c r="BL1295" s="521"/>
      <c r="BM1295" s="521"/>
      <c r="BN1295" s="521"/>
      <c r="BO1295" s="521"/>
      <c r="BP1295" s="521"/>
      <c r="BQ1295" s="521"/>
      <c r="BR1295" s="521"/>
      <c r="BS1295" s="521"/>
      <c r="BT1295" s="521"/>
      <c r="BU1295" s="521"/>
      <c r="BV1295" s="521"/>
      <c r="BW1295" s="521"/>
      <c r="BX1295" s="521"/>
      <c r="BY1295" s="521"/>
      <c r="BZ1295" s="521"/>
      <c r="CA1295" s="521"/>
      <c r="CB1295" s="521"/>
      <c r="CC1295" s="521"/>
      <c r="CD1295" s="521"/>
      <c r="CE1295" s="521"/>
      <c r="CF1295" s="521"/>
      <c r="CG1295" s="521"/>
      <c r="CH1295" s="521"/>
      <c r="CI1295" s="521"/>
      <c r="CJ1295" s="521"/>
      <c r="CK1295" s="521"/>
      <c r="CL1295" s="521"/>
      <c r="CM1295" s="521"/>
      <c r="CN1295" s="521"/>
      <c r="CO1295" s="521"/>
      <c r="CP1295" s="521"/>
      <c r="CQ1295" s="521"/>
    </row>
    <row r="1296" spans="1:95" s="69" customFormat="1" ht="15" customHeight="1" outlineLevel="1" x14ac:dyDescent="0.2">
      <c r="A1296" s="11">
        <v>244</v>
      </c>
      <c r="B1296" s="294"/>
      <c r="C1296" s="289"/>
      <c r="D1296" s="311"/>
      <c r="E1296" s="311"/>
      <c r="F1296" s="880" t="str">
        <f>'2. CAD NCCF'!F1296:L1296</f>
        <v xml:space="preserve">Sovereigh &amp; central bank GS </v>
      </c>
      <c r="G1296" s="881"/>
      <c r="H1296" s="881"/>
      <c r="I1296" s="881"/>
      <c r="J1296" s="881"/>
      <c r="K1296" s="881"/>
      <c r="L1296" s="882"/>
      <c r="M1296" s="400">
        <f t="shared" ref="M1296:M1299" si="519">M520</f>
        <v>0</v>
      </c>
      <c r="N1296" s="411">
        <f>M1296*(1-'Appx 1. Ref Rates'!$E18)+N520*(1-'Appx 1. Ref Rates'!$E18)</f>
        <v>0</v>
      </c>
      <c r="O1296" s="414">
        <f>O520*(1-'Appx 1. Ref Rates'!$E18)</f>
        <v>0</v>
      </c>
      <c r="P1296" s="414">
        <f>P520*(1-'Appx 1. Ref Rates'!$E18)</f>
        <v>0</v>
      </c>
      <c r="Q1296" s="415">
        <f>Q520*(1-'Appx 1. Ref Rates'!$E18)</f>
        <v>0</v>
      </c>
      <c r="R1296" s="411">
        <f>R520*(1-'Appx 1. Ref Rates'!$E18)</f>
        <v>0</v>
      </c>
      <c r="S1296" s="413">
        <f>S520*(1-'Appx 1. Ref Rates'!$E18)</f>
        <v>0</v>
      </c>
      <c r="T1296" s="413">
        <f>T520*(1-'Appx 1. Ref Rates'!$E18)</f>
        <v>0</v>
      </c>
      <c r="U1296" s="413">
        <f>U520*(1-'Appx 1. Ref Rates'!$E18)</f>
        <v>0</v>
      </c>
      <c r="V1296" s="413">
        <f>V520*(1-'Appx 1. Ref Rates'!$E18)</f>
        <v>0</v>
      </c>
      <c r="W1296" s="413">
        <f>W520*(1-'Appx 1. Ref Rates'!$E18)</f>
        <v>0</v>
      </c>
      <c r="X1296" s="414">
        <f>X520*(1-'Appx 1. Ref Rates'!$E18)</f>
        <v>0</v>
      </c>
      <c r="Y1296" s="413">
        <f>Y520*(1-'Appx 1. Ref Rates'!$E18)</f>
        <v>0</v>
      </c>
      <c r="Z1296" s="413">
        <f>Z520*(1-'Appx 1. Ref Rates'!$E18)</f>
        <v>0</v>
      </c>
      <c r="AA1296" s="413">
        <f>AA520*(1-'Appx 1. Ref Rates'!$E18)</f>
        <v>0</v>
      </c>
      <c r="AB1296" s="413">
        <f>AB520*(1-'Appx 1. Ref Rates'!$E18)</f>
        <v>0</v>
      </c>
      <c r="AC1296" s="400">
        <f t="shared" si="515"/>
        <v>0</v>
      </c>
      <c r="AD1296" s="1743"/>
      <c r="AE1296" s="1083"/>
      <c r="AF1296" s="855"/>
      <c r="AG1296" s="528"/>
      <c r="AH1296" s="521"/>
      <c r="AI1296" s="521"/>
      <c r="AJ1296" s="521"/>
      <c r="AK1296" s="521"/>
      <c r="AL1296" s="521"/>
      <c r="AM1296" s="521"/>
      <c r="AN1296" s="521"/>
      <c r="AO1296" s="521"/>
      <c r="AP1296" s="521"/>
      <c r="AQ1296" s="521"/>
      <c r="AR1296" s="521"/>
      <c r="AS1296" s="521"/>
      <c r="AT1296" s="521"/>
      <c r="AU1296" s="521"/>
      <c r="AV1296" s="521"/>
      <c r="AW1296" s="521"/>
      <c r="AX1296" s="521"/>
      <c r="AY1296" s="521"/>
      <c r="AZ1296" s="521"/>
      <c r="BA1296" s="521"/>
      <c r="BB1296" s="521"/>
      <c r="BC1296" s="521"/>
      <c r="BD1296" s="521"/>
      <c r="BE1296" s="521"/>
      <c r="BF1296" s="521"/>
      <c r="BG1296" s="521"/>
      <c r="BH1296" s="521"/>
      <c r="BI1296" s="521"/>
      <c r="BJ1296" s="521"/>
      <c r="BK1296" s="521"/>
      <c r="BL1296" s="521"/>
      <c r="BM1296" s="521"/>
      <c r="BN1296" s="521"/>
      <c r="BO1296" s="521"/>
      <c r="BP1296" s="521"/>
      <c r="BQ1296" s="521"/>
      <c r="BR1296" s="521"/>
      <c r="BS1296" s="521"/>
      <c r="BT1296" s="521"/>
      <c r="BU1296" s="521"/>
      <c r="BV1296" s="521"/>
      <c r="BW1296" s="521"/>
      <c r="BX1296" s="521"/>
      <c r="BY1296" s="521"/>
      <c r="BZ1296" s="521"/>
      <c r="CA1296" s="521"/>
      <c r="CB1296" s="521"/>
      <c r="CC1296" s="521"/>
      <c r="CD1296" s="521"/>
      <c r="CE1296" s="521"/>
      <c r="CF1296" s="521"/>
      <c r="CG1296" s="521"/>
      <c r="CH1296" s="521"/>
      <c r="CI1296" s="521"/>
      <c r="CJ1296" s="521"/>
      <c r="CK1296" s="521"/>
      <c r="CL1296" s="521"/>
      <c r="CM1296" s="521"/>
      <c r="CN1296" s="521"/>
      <c r="CO1296" s="521"/>
      <c r="CP1296" s="521"/>
      <c r="CQ1296" s="521"/>
    </row>
    <row r="1297" spans="1:95" s="69" customFormat="1" ht="15" customHeight="1" outlineLevel="1" x14ac:dyDescent="0.2">
      <c r="A1297" s="11">
        <v>245</v>
      </c>
      <c r="B1297" s="294"/>
      <c r="C1297" s="289"/>
      <c r="D1297" s="260"/>
      <c r="E1297" s="260"/>
      <c r="F1297" s="880" t="str">
        <f>'2. CAD NCCF'!F1297:L1297</f>
        <v>State, provincial &amp; agency GS</v>
      </c>
      <c r="G1297" s="881"/>
      <c r="H1297" s="881"/>
      <c r="I1297" s="881"/>
      <c r="J1297" s="881"/>
      <c r="K1297" s="881"/>
      <c r="L1297" s="882"/>
      <c r="M1297" s="400">
        <f t="shared" si="519"/>
        <v>0</v>
      </c>
      <c r="N1297" s="411">
        <f>M1297*(1-'Appx 1. Ref Rates'!$E19)+N521*(1-'Appx 1. Ref Rates'!$E19)</f>
        <v>0</v>
      </c>
      <c r="O1297" s="414">
        <f>O521*(1-'Appx 1. Ref Rates'!$E19)</f>
        <v>0</v>
      </c>
      <c r="P1297" s="414">
        <f>P521*(1-'Appx 1. Ref Rates'!$E19)</f>
        <v>0</v>
      </c>
      <c r="Q1297" s="415">
        <f>Q521*(1-'Appx 1. Ref Rates'!$E19)</f>
        <v>0</v>
      </c>
      <c r="R1297" s="411">
        <f>R521*(1-'Appx 1. Ref Rates'!$E19)</f>
        <v>0</v>
      </c>
      <c r="S1297" s="413">
        <f>S521*(1-'Appx 1. Ref Rates'!$E19)</f>
        <v>0</v>
      </c>
      <c r="T1297" s="413">
        <f>T521*(1-'Appx 1. Ref Rates'!$E19)</f>
        <v>0</v>
      </c>
      <c r="U1297" s="413">
        <f>U521*(1-'Appx 1. Ref Rates'!$E19)</f>
        <v>0</v>
      </c>
      <c r="V1297" s="413">
        <f>V521*(1-'Appx 1. Ref Rates'!$E19)</f>
        <v>0</v>
      </c>
      <c r="W1297" s="413">
        <f>W521*(1-'Appx 1. Ref Rates'!$E19)</f>
        <v>0</v>
      </c>
      <c r="X1297" s="414">
        <f>X521*(1-'Appx 1. Ref Rates'!$E19)</f>
        <v>0</v>
      </c>
      <c r="Y1297" s="413">
        <f>Y521*(1-'Appx 1. Ref Rates'!$E19)</f>
        <v>0</v>
      </c>
      <c r="Z1297" s="413">
        <f>Z521*(1-'Appx 1. Ref Rates'!$E19)</f>
        <v>0</v>
      </c>
      <c r="AA1297" s="413">
        <f>AA521*(1-'Appx 1. Ref Rates'!$E19)</f>
        <v>0</v>
      </c>
      <c r="AB1297" s="413">
        <f>AB521*(1-'Appx 1. Ref Rates'!$E19)</f>
        <v>0</v>
      </c>
      <c r="AC1297" s="400">
        <f t="shared" si="515"/>
        <v>0</v>
      </c>
      <c r="AD1297" s="1743"/>
      <c r="AE1297" s="1083"/>
      <c r="AF1297" s="855"/>
      <c r="AG1297" s="528"/>
      <c r="AH1297" s="521"/>
      <c r="AI1297" s="521"/>
      <c r="AJ1297" s="521"/>
      <c r="AK1297" s="521"/>
      <c r="AL1297" s="521"/>
      <c r="AM1297" s="521"/>
      <c r="AN1297" s="521"/>
      <c r="AO1297" s="521"/>
      <c r="AP1297" s="521"/>
      <c r="AQ1297" s="521"/>
      <c r="AR1297" s="521"/>
      <c r="AS1297" s="521"/>
      <c r="AT1297" s="521"/>
      <c r="AU1297" s="521"/>
      <c r="AV1297" s="521"/>
      <c r="AW1297" s="521"/>
      <c r="AX1297" s="521"/>
      <c r="AY1297" s="521"/>
      <c r="AZ1297" s="521"/>
      <c r="BA1297" s="521"/>
      <c r="BB1297" s="521"/>
      <c r="BC1297" s="521"/>
      <c r="BD1297" s="521"/>
      <c r="BE1297" s="521"/>
      <c r="BF1297" s="521"/>
      <c r="BG1297" s="521"/>
      <c r="BH1297" s="521"/>
      <c r="BI1297" s="521"/>
      <c r="BJ1297" s="521"/>
      <c r="BK1297" s="521"/>
      <c r="BL1297" s="521"/>
      <c r="BM1297" s="521"/>
      <c r="BN1297" s="521"/>
      <c r="BO1297" s="521"/>
      <c r="BP1297" s="521"/>
      <c r="BQ1297" s="521"/>
      <c r="BR1297" s="521"/>
      <c r="BS1297" s="521"/>
      <c r="BT1297" s="521"/>
      <c r="BU1297" s="521"/>
      <c r="BV1297" s="521"/>
      <c r="BW1297" s="521"/>
      <c r="BX1297" s="521"/>
      <c r="BY1297" s="521"/>
      <c r="BZ1297" s="521"/>
      <c r="CA1297" s="521"/>
      <c r="CB1297" s="521"/>
      <c r="CC1297" s="521"/>
      <c r="CD1297" s="521"/>
      <c r="CE1297" s="521"/>
      <c r="CF1297" s="521"/>
      <c r="CG1297" s="521"/>
      <c r="CH1297" s="521"/>
      <c r="CI1297" s="521"/>
      <c r="CJ1297" s="521"/>
      <c r="CK1297" s="521"/>
      <c r="CL1297" s="521"/>
      <c r="CM1297" s="521"/>
      <c r="CN1297" s="521"/>
      <c r="CO1297" s="521"/>
      <c r="CP1297" s="521"/>
      <c r="CQ1297" s="521"/>
    </row>
    <row r="1298" spans="1:95" s="69" customFormat="1" ht="15" customHeight="1" outlineLevel="1" x14ac:dyDescent="0.2">
      <c r="A1298" s="11">
        <v>246</v>
      </c>
      <c r="B1298" s="294"/>
      <c r="C1298" s="289"/>
      <c r="D1298" s="260"/>
      <c r="E1298" s="260"/>
      <c r="F1298" s="880" t="str">
        <f>'2. CAD NCCF'!F1298:L1298</f>
        <v>State municipal GS</v>
      </c>
      <c r="G1298" s="881"/>
      <c r="H1298" s="881"/>
      <c r="I1298" s="881"/>
      <c r="J1298" s="881"/>
      <c r="K1298" s="881"/>
      <c r="L1298" s="882"/>
      <c r="M1298" s="400">
        <f t="shared" si="519"/>
        <v>0</v>
      </c>
      <c r="N1298" s="411">
        <f>M1298*(1-'Appx 1. Ref Rates'!$E20)+N522*(1-'Appx 1. Ref Rates'!$E20)</f>
        <v>0</v>
      </c>
      <c r="O1298" s="414">
        <f>O522*(1-'Appx 1. Ref Rates'!$E20)</f>
        <v>0</v>
      </c>
      <c r="P1298" s="414">
        <f>P522*(1-'Appx 1. Ref Rates'!$E20)</f>
        <v>0</v>
      </c>
      <c r="Q1298" s="415">
        <f>Q522*(1-'Appx 1. Ref Rates'!$E20)</f>
        <v>0</v>
      </c>
      <c r="R1298" s="411">
        <f>R522*(1-'Appx 1. Ref Rates'!$E20)</f>
        <v>0</v>
      </c>
      <c r="S1298" s="413">
        <f>S522*(1-'Appx 1. Ref Rates'!$E20)</f>
        <v>0</v>
      </c>
      <c r="T1298" s="413">
        <f>T522*(1-'Appx 1. Ref Rates'!$E20)</f>
        <v>0</v>
      </c>
      <c r="U1298" s="413">
        <f>U522*(1-'Appx 1. Ref Rates'!$E20)</f>
        <v>0</v>
      </c>
      <c r="V1298" s="413">
        <f>V522*(1-'Appx 1. Ref Rates'!$E20)</f>
        <v>0</v>
      </c>
      <c r="W1298" s="413">
        <f>W522*(1-'Appx 1. Ref Rates'!$E20)</f>
        <v>0</v>
      </c>
      <c r="X1298" s="414">
        <f>X522*(1-'Appx 1. Ref Rates'!$E20)</f>
        <v>0</v>
      </c>
      <c r="Y1298" s="413">
        <f>Y522*(1-'Appx 1. Ref Rates'!$E20)</f>
        <v>0</v>
      </c>
      <c r="Z1298" s="413">
        <f>Z522*(1-'Appx 1. Ref Rates'!$E20)</f>
        <v>0</v>
      </c>
      <c r="AA1298" s="413">
        <f>AA522*(1-'Appx 1. Ref Rates'!$E20)</f>
        <v>0</v>
      </c>
      <c r="AB1298" s="413">
        <f>AB522*(1-'Appx 1. Ref Rates'!$E20)</f>
        <v>0</v>
      </c>
      <c r="AC1298" s="400">
        <f t="shared" si="515"/>
        <v>0</v>
      </c>
      <c r="AD1298" s="1743"/>
      <c r="AE1298" s="1083"/>
      <c r="AF1298" s="855"/>
      <c r="AG1298" s="528"/>
      <c r="AH1298" s="521"/>
      <c r="AI1298" s="521"/>
      <c r="AJ1298" s="521"/>
      <c r="AK1298" s="521"/>
      <c r="AL1298" s="521"/>
      <c r="AM1298" s="521"/>
      <c r="AN1298" s="521"/>
      <c r="AO1298" s="521"/>
      <c r="AP1298" s="521"/>
      <c r="AQ1298" s="521"/>
      <c r="AR1298" s="521"/>
      <c r="AS1298" s="521"/>
      <c r="AT1298" s="521"/>
      <c r="AU1298" s="521"/>
      <c r="AV1298" s="521"/>
      <c r="AW1298" s="521"/>
      <c r="AX1298" s="521"/>
      <c r="AY1298" s="521"/>
      <c r="AZ1298" s="521"/>
      <c r="BA1298" s="521"/>
      <c r="BB1298" s="521"/>
      <c r="BC1298" s="521"/>
      <c r="BD1298" s="521"/>
      <c r="BE1298" s="521"/>
      <c r="BF1298" s="521"/>
      <c r="BG1298" s="521"/>
      <c r="BH1298" s="521"/>
      <c r="BI1298" s="521"/>
      <c r="BJ1298" s="521"/>
      <c r="BK1298" s="521"/>
      <c r="BL1298" s="521"/>
      <c r="BM1298" s="521"/>
      <c r="BN1298" s="521"/>
      <c r="BO1298" s="521"/>
      <c r="BP1298" s="521"/>
      <c r="BQ1298" s="521"/>
      <c r="BR1298" s="521"/>
      <c r="BS1298" s="521"/>
      <c r="BT1298" s="521"/>
      <c r="BU1298" s="521"/>
      <c r="BV1298" s="521"/>
      <c r="BW1298" s="521"/>
      <c r="BX1298" s="521"/>
      <c r="BY1298" s="521"/>
      <c r="BZ1298" s="521"/>
      <c r="CA1298" s="521"/>
      <c r="CB1298" s="521"/>
      <c r="CC1298" s="521"/>
      <c r="CD1298" s="521"/>
      <c r="CE1298" s="521"/>
      <c r="CF1298" s="521"/>
      <c r="CG1298" s="521"/>
      <c r="CH1298" s="521"/>
      <c r="CI1298" s="521"/>
      <c r="CJ1298" s="521"/>
      <c r="CK1298" s="521"/>
      <c r="CL1298" s="521"/>
      <c r="CM1298" s="521"/>
      <c r="CN1298" s="521"/>
      <c r="CO1298" s="521"/>
      <c r="CP1298" s="521"/>
      <c r="CQ1298" s="521"/>
    </row>
    <row r="1299" spans="1:95" s="69" customFormat="1" ht="15" customHeight="1" outlineLevel="1" x14ac:dyDescent="0.2">
      <c r="A1299" s="11">
        <v>247</v>
      </c>
      <c r="B1299" s="294"/>
      <c r="C1299" s="289"/>
      <c r="D1299" s="292"/>
      <c r="E1299" s="292"/>
      <c r="F1299" s="880" t="str">
        <f>'2. CAD NCCF'!F1299:L1299</f>
        <v>Supranational and multilateral development bank GS</v>
      </c>
      <c r="G1299" s="881"/>
      <c r="H1299" s="881"/>
      <c r="I1299" s="881"/>
      <c r="J1299" s="881"/>
      <c r="K1299" s="881"/>
      <c r="L1299" s="882"/>
      <c r="M1299" s="400">
        <f t="shared" si="519"/>
        <v>0</v>
      </c>
      <c r="N1299" s="411">
        <f>M1299*(1-'Appx 1. Ref Rates'!$E21)+N523*(1-'Appx 1. Ref Rates'!$E21)</f>
        <v>0</v>
      </c>
      <c r="O1299" s="414">
        <f>O523*(1-'Appx 1. Ref Rates'!$E21)</f>
        <v>0</v>
      </c>
      <c r="P1299" s="414">
        <f>P523*(1-'Appx 1. Ref Rates'!$E21)</f>
        <v>0</v>
      </c>
      <c r="Q1299" s="415">
        <f>Q523*(1-'Appx 1. Ref Rates'!$E21)</f>
        <v>0</v>
      </c>
      <c r="R1299" s="411">
        <f>R523*(1-'Appx 1. Ref Rates'!$E21)</f>
        <v>0</v>
      </c>
      <c r="S1299" s="413">
        <f>S523*(1-'Appx 1. Ref Rates'!$E21)</f>
        <v>0</v>
      </c>
      <c r="T1299" s="413">
        <f>T523*(1-'Appx 1. Ref Rates'!$E21)</f>
        <v>0</v>
      </c>
      <c r="U1299" s="413">
        <f>U523*(1-'Appx 1. Ref Rates'!$E21)</f>
        <v>0</v>
      </c>
      <c r="V1299" s="413">
        <f>V523*(1-'Appx 1. Ref Rates'!$E21)</f>
        <v>0</v>
      </c>
      <c r="W1299" s="413">
        <f>W523*(1-'Appx 1. Ref Rates'!$E21)</f>
        <v>0</v>
      </c>
      <c r="X1299" s="414">
        <f>X523*(1-'Appx 1. Ref Rates'!$E21)</f>
        <v>0</v>
      </c>
      <c r="Y1299" s="413">
        <f>Y523*(1-'Appx 1. Ref Rates'!$E21)</f>
        <v>0</v>
      </c>
      <c r="Z1299" s="413">
        <f>Z523*(1-'Appx 1. Ref Rates'!$E21)</f>
        <v>0</v>
      </c>
      <c r="AA1299" s="413">
        <f>AA523*(1-'Appx 1. Ref Rates'!$E21)</f>
        <v>0</v>
      </c>
      <c r="AB1299" s="413">
        <f>AB523*(1-'Appx 1. Ref Rates'!$E21)</f>
        <v>0</v>
      </c>
      <c r="AC1299" s="400">
        <f t="shared" si="515"/>
        <v>0</v>
      </c>
      <c r="AD1299" s="1744"/>
      <c r="AE1299" s="858"/>
      <c r="AF1299" s="858"/>
      <c r="AG1299" s="528"/>
      <c r="AH1299" s="521"/>
      <c r="AI1299" s="521"/>
      <c r="AJ1299" s="521"/>
      <c r="AK1299" s="521"/>
      <c r="AL1299" s="521"/>
      <c r="AM1299" s="521"/>
      <c r="AN1299" s="521"/>
      <c r="AO1299" s="521"/>
      <c r="AP1299" s="521"/>
      <c r="AQ1299" s="521"/>
      <c r="AR1299" s="521"/>
      <c r="AS1299" s="521"/>
      <c r="AT1299" s="521"/>
      <c r="AU1299" s="521"/>
      <c r="AV1299" s="521"/>
      <c r="AW1299" s="521"/>
      <c r="AX1299" s="521"/>
      <c r="AY1299" s="521"/>
      <c r="AZ1299" s="521"/>
      <c r="BA1299" s="521"/>
      <c r="BB1299" s="521"/>
      <c r="BC1299" s="521"/>
      <c r="BD1299" s="521"/>
      <c r="BE1299" s="521"/>
      <c r="BF1299" s="521"/>
      <c r="BG1299" s="521"/>
      <c r="BH1299" s="521"/>
      <c r="BI1299" s="521"/>
      <c r="BJ1299" s="521"/>
      <c r="BK1299" s="521"/>
      <c r="BL1299" s="521"/>
      <c r="BM1299" s="521"/>
      <c r="BN1299" s="521"/>
      <c r="BO1299" s="521"/>
      <c r="BP1299" s="521"/>
      <c r="BQ1299" s="521"/>
      <c r="BR1299" s="521"/>
      <c r="BS1299" s="521"/>
      <c r="BT1299" s="521"/>
      <c r="BU1299" s="521"/>
      <c r="BV1299" s="521"/>
      <c r="BW1299" s="521"/>
      <c r="BX1299" s="521"/>
      <c r="BY1299" s="521"/>
      <c r="BZ1299" s="521"/>
      <c r="CA1299" s="521"/>
      <c r="CB1299" s="521"/>
      <c r="CC1299" s="521"/>
      <c r="CD1299" s="521"/>
      <c r="CE1299" s="521"/>
      <c r="CF1299" s="521"/>
      <c r="CG1299" s="521"/>
      <c r="CH1299" s="521"/>
      <c r="CI1299" s="521"/>
      <c r="CJ1299" s="521"/>
      <c r="CK1299" s="521"/>
      <c r="CL1299" s="521"/>
      <c r="CM1299" s="521"/>
      <c r="CN1299" s="521"/>
      <c r="CO1299" s="521"/>
      <c r="CP1299" s="521"/>
      <c r="CQ1299" s="521"/>
    </row>
    <row r="1300" spans="1:95" s="69" customFormat="1" ht="15" customHeight="1" outlineLevel="1" x14ac:dyDescent="0.2">
      <c r="A1300" s="11">
        <v>129</v>
      </c>
      <c r="B1300" s="294"/>
      <c r="C1300" s="292"/>
      <c r="D1300" s="868" t="str">
        <f>'2. CAD NCCF'!D1300:AF1300</f>
        <v>Mortgage backed securities (MBS)</v>
      </c>
      <c r="E1300" s="869"/>
      <c r="F1300" s="869"/>
      <c r="G1300" s="869"/>
      <c r="H1300" s="869"/>
      <c r="I1300" s="869"/>
      <c r="J1300" s="869"/>
      <c r="K1300" s="869"/>
      <c r="L1300" s="869"/>
      <c r="M1300" s="869"/>
      <c r="N1300" s="869"/>
      <c r="O1300" s="869"/>
      <c r="P1300" s="869"/>
      <c r="Q1300" s="869"/>
      <c r="R1300" s="869"/>
      <c r="S1300" s="869"/>
      <c r="T1300" s="869"/>
      <c r="U1300" s="869"/>
      <c r="V1300" s="869"/>
      <c r="W1300" s="869"/>
      <c r="X1300" s="869"/>
      <c r="Y1300" s="869"/>
      <c r="Z1300" s="869"/>
      <c r="AA1300" s="869"/>
      <c r="AB1300" s="869"/>
      <c r="AC1300" s="869"/>
      <c r="AD1300" s="869"/>
      <c r="AE1300" s="869"/>
      <c r="AF1300" s="869"/>
      <c r="AG1300" s="528"/>
      <c r="AH1300" s="521"/>
      <c r="AI1300" s="521"/>
      <c r="AJ1300" s="521"/>
      <c r="AK1300" s="521"/>
      <c r="AL1300" s="521"/>
      <c r="AM1300" s="521"/>
      <c r="AN1300" s="521"/>
      <c r="AO1300" s="521"/>
      <c r="AP1300" s="521"/>
      <c r="AQ1300" s="521"/>
      <c r="AR1300" s="521"/>
      <c r="AS1300" s="521"/>
      <c r="AT1300" s="521"/>
      <c r="AU1300" s="521"/>
      <c r="AV1300" s="521"/>
      <c r="AW1300" s="521"/>
      <c r="AX1300" s="521"/>
      <c r="AY1300" s="521"/>
      <c r="AZ1300" s="521"/>
      <c r="BA1300" s="521"/>
      <c r="BB1300" s="521"/>
      <c r="BC1300" s="521"/>
      <c r="BD1300" s="521"/>
      <c r="BE1300" s="521"/>
      <c r="BF1300" s="521"/>
      <c r="BG1300" s="521"/>
      <c r="BH1300" s="521"/>
      <c r="BI1300" s="521"/>
      <c r="BJ1300" s="521"/>
      <c r="BK1300" s="521"/>
      <c r="BL1300" s="521"/>
      <c r="BM1300" s="521"/>
      <c r="BN1300" s="521"/>
      <c r="BO1300" s="521"/>
      <c r="BP1300" s="521"/>
      <c r="BQ1300" s="521"/>
      <c r="BR1300" s="521"/>
      <c r="BS1300" s="521"/>
      <c r="BT1300" s="521"/>
      <c r="BU1300" s="521"/>
      <c r="BV1300" s="521"/>
      <c r="BW1300" s="521"/>
      <c r="BX1300" s="521"/>
      <c r="BY1300" s="521"/>
      <c r="BZ1300" s="521"/>
      <c r="CA1300" s="521"/>
      <c r="CB1300" s="521"/>
      <c r="CC1300" s="521"/>
      <c r="CD1300" s="521"/>
      <c r="CE1300" s="521"/>
      <c r="CF1300" s="521"/>
      <c r="CG1300" s="521"/>
      <c r="CH1300" s="521"/>
      <c r="CI1300" s="521"/>
      <c r="CJ1300" s="521"/>
      <c r="CK1300" s="521"/>
      <c r="CL1300" s="521"/>
      <c r="CM1300" s="521"/>
      <c r="CN1300" s="521"/>
      <c r="CO1300" s="521"/>
      <c r="CP1300" s="521"/>
      <c r="CQ1300" s="521"/>
    </row>
    <row r="1301" spans="1:95" s="69" customFormat="1" ht="15" customHeight="1" outlineLevel="1" x14ac:dyDescent="0.2">
      <c r="A1301" s="11">
        <v>130</v>
      </c>
      <c r="B1301" s="294"/>
      <c r="C1301" s="292"/>
      <c r="D1301" s="292"/>
      <c r="E1301" s="933" t="str">
        <f>'2. CAD NCCF'!E1301:L1301</f>
        <v>Agency MBS</v>
      </c>
      <c r="F1301" s="934"/>
      <c r="G1301" s="934"/>
      <c r="H1301" s="934"/>
      <c r="I1301" s="934"/>
      <c r="J1301" s="934"/>
      <c r="K1301" s="934"/>
      <c r="L1301" s="935"/>
      <c r="M1301" s="399">
        <f>SUBTOTAL(9,M1302:M1304)</f>
        <v>0</v>
      </c>
      <c r="N1301" s="402">
        <f t="shared" ref="N1301:AC1301" si="520">SUBTOTAL(9,N1302:N1304)</f>
        <v>0</v>
      </c>
      <c r="O1301" s="406">
        <f t="shared" si="520"/>
        <v>0</v>
      </c>
      <c r="P1301" s="406">
        <f t="shared" si="520"/>
        <v>0</v>
      </c>
      <c r="Q1301" s="407">
        <f t="shared" si="520"/>
        <v>0</v>
      </c>
      <c r="R1301" s="402">
        <f t="shared" si="520"/>
        <v>0</v>
      </c>
      <c r="S1301" s="406">
        <f t="shared" si="520"/>
        <v>0</v>
      </c>
      <c r="T1301" s="405">
        <f t="shared" si="520"/>
        <v>0</v>
      </c>
      <c r="U1301" s="405">
        <f t="shared" si="520"/>
        <v>0</v>
      </c>
      <c r="V1301" s="405">
        <f t="shared" si="520"/>
        <v>0</v>
      </c>
      <c r="W1301" s="405">
        <f t="shared" si="520"/>
        <v>0</v>
      </c>
      <c r="X1301" s="405">
        <f t="shared" si="520"/>
        <v>0</v>
      </c>
      <c r="Y1301" s="405">
        <f t="shared" si="520"/>
        <v>0</v>
      </c>
      <c r="Z1301" s="405">
        <f t="shared" si="520"/>
        <v>0</v>
      </c>
      <c r="AA1301" s="405">
        <f t="shared" si="520"/>
        <v>0</v>
      </c>
      <c r="AB1301" s="403">
        <f t="shared" si="520"/>
        <v>0</v>
      </c>
      <c r="AC1301" s="399">
        <f t="shared" si="520"/>
        <v>0</v>
      </c>
      <c r="AD1301" s="1786"/>
      <c r="AE1301" s="852"/>
      <c r="AF1301" s="852"/>
      <c r="AG1301" s="528"/>
      <c r="AH1301" s="521"/>
      <c r="AI1301" s="521"/>
      <c r="AJ1301" s="521"/>
      <c r="AK1301" s="521"/>
      <c r="AL1301" s="521"/>
      <c r="AM1301" s="521"/>
      <c r="AN1301" s="521"/>
      <c r="AO1301" s="521"/>
      <c r="AP1301" s="521"/>
      <c r="AQ1301" s="521"/>
      <c r="AR1301" s="521"/>
      <c r="AS1301" s="521"/>
      <c r="AT1301" s="521"/>
      <c r="AU1301" s="521"/>
      <c r="AV1301" s="521"/>
      <c r="AW1301" s="521"/>
      <c r="AX1301" s="521"/>
      <c r="AY1301" s="521"/>
      <c r="AZ1301" s="521"/>
      <c r="BA1301" s="521"/>
      <c r="BB1301" s="521"/>
      <c r="BC1301" s="521"/>
      <c r="BD1301" s="521"/>
      <c r="BE1301" s="521"/>
      <c r="BF1301" s="521"/>
      <c r="BG1301" s="521"/>
      <c r="BH1301" s="521"/>
      <c r="BI1301" s="521"/>
      <c r="BJ1301" s="521"/>
      <c r="BK1301" s="521"/>
      <c r="BL1301" s="521"/>
      <c r="BM1301" s="521"/>
      <c r="BN1301" s="521"/>
      <c r="BO1301" s="521"/>
      <c r="BP1301" s="521"/>
      <c r="BQ1301" s="521"/>
      <c r="BR1301" s="521"/>
      <c r="BS1301" s="521"/>
      <c r="BT1301" s="521"/>
      <c r="BU1301" s="521"/>
      <c r="BV1301" s="521"/>
      <c r="BW1301" s="521"/>
      <c r="BX1301" s="521"/>
      <c r="BY1301" s="521"/>
      <c r="BZ1301" s="521"/>
      <c r="CA1301" s="521"/>
      <c r="CB1301" s="521"/>
      <c r="CC1301" s="521"/>
      <c r="CD1301" s="521"/>
      <c r="CE1301" s="521"/>
      <c r="CF1301" s="521"/>
      <c r="CG1301" s="521"/>
      <c r="CH1301" s="521"/>
      <c r="CI1301" s="521"/>
      <c r="CJ1301" s="521"/>
      <c r="CK1301" s="521"/>
      <c r="CL1301" s="521"/>
      <c r="CM1301" s="521"/>
      <c r="CN1301" s="521"/>
      <c r="CO1301" s="521"/>
      <c r="CP1301" s="521"/>
      <c r="CQ1301" s="521"/>
    </row>
    <row r="1302" spans="1:95" s="69" customFormat="1" ht="15" customHeight="1" outlineLevel="1" x14ac:dyDescent="0.2">
      <c r="A1302" s="11">
        <v>131</v>
      </c>
      <c r="B1302" s="294"/>
      <c r="C1302" s="292"/>
      <c r="D1302" s="292"/>
      <c r="E1302" s="293"/>
      <c r="F1302" s="880" t="str">
        <f>'2. CAD NCCF'!F1302:L1302</f>
        <v>Agency MBS, high rated</v>
      </c>
      <c r="G1302" s="881"/>
      <c r="H1302" s="881"/>
      <c r="I1302" s="881"/>
      <c r="J1302" s="881"/>
      <c r="K1302" s="881"/>
      <c r="L1302" s="882"/>
      <c r="M1302" s="400">
        <f t="shared" ref="M1302:M1304" si="521">M526</f>
        <v>0</v>
      </c>
      <c r="N1302" s="411">
        <f>M1302*(1-'Appx 1. Ref Rates'!$E24)+N526*(1-'Appx 1. Ref Rates'!$E24)</f>
        <v>0</v>
      </c>
      <c r="O1302" s="414">
        <f>O526*(1-'Appx 1. Ref Rates'!$E24)</f>
        <v>0</v>
      </c>
      <c r="P1302" s="414">
        <f>P526*(1-'Appx 1. Ref Rates'!$E24)</f>
        <v>0</v>
      </c>
      <c r="Q1302" s="415">
        <f>Q526*(1-'Appx 1. Ref Rates'!$E24)</f>
        <v>0</v>
      </c>
      <c r="R1302" s="411">
        <f>R526*(1-'Appx 1. Ref Rates'!$E24)</f>
        <v>0</v>
      </c>
      <c r="S1302" s="413">
        <f>S526*(1-'Appx 1. Ref Rates'!$E24)</f>
        <v>0</v>
      </c>
      <c r="T1302" s="413">
        <f>T526*(1-'Appx 1. Ref Rates'!$E24)</f>
        <v>0</v>
      </c>
      <c r="U1302" s="413">
        <f>U526*(1-'Appx 1. Ref Rates'!$E24)</f>
        <v>0</v>
      </c>
      <c r="V1302" s="413">
        <f>V526*(1-'Appx 1. Ref Rates'!$E24)</f>
        <v>0</v>
      </c>
      <c r="W1302" s="413">
        <f>W526*(1-'Appx 1. Ref Rates'!$E24)</f>
        <v>0</v>
      </c>
      <c r="X1302" s="414">
        <f>X526*(1-'Appx 1. Ref Rates'!$E24)</f>
        <v>0</v>
      </c>
      <c r="Y1302" s="413">
        <f>Y526*(1-'Appx 1. Ref Rates'!$E24)</f>
        <v>0</v>
      </c>
      <c r="Z1302" s="413">
        <f>Z526*(1-'Appx 1. Ref Rates'!$E24)</f>
        <v>0</v>
      </c>
      <c r="AA1302" s="413">
        <f>AA526*(1-'Appx 1. Ref Rates'!$E24)</f>
        <v>0</v>
      </c>
      <c r="AB1302" s="413">
        <f>AB526*(1-'Appx 1. Ref Rates'!$E24)</f>
        <v>0</v>
      </c>
      <c r="AC1302" s="400">
        <f t="shared" ref="AC1302:AC1304" si="522">AC526</f>
        <v>0</v>
      </c>
      <c r="AD1302" s="1743"/>
      <c r="AE1302" s="1083"/>
      <c r="AF1302" s="855"/>
      <c r="AG1302" s="528"/>
      <c r="AH1302" s="521"/>
      <c r="AI1302" s="521"/>
      <c r="AJ1302" s="521"/>
      <c r="AK1302" s="521"/>
      <c r="AL1302" s="521"/>
      <c r="AM1302" s="521"/>
      <c r="AN1302" s="521"/>
      <c r="AO1302" s="521"/>
      <c r="AP1302" s="521"/>
      <c r="AQ1302" s="521"/>
      <c r="AR1302" s="521"/>
      <c r="AS1302" s="521"/>
      <c r="AT1302" s="521"/>
      <c r="AU1302" s="521"/>
      <c r="AV1302" s="521"/>
      <c r="AW1302" s="521"/>
      <c r="AX1302" s="521"/>
      <c r="AY1302" s="521"/>
      <c r="AZ1302" s="521"/>
      <c r="BA1302" s="521"/>
      <c r="BB1302" s="521"/>
      <c r="BC1302" s="521"/>
      <c r="BD1302" s="521"/>
      <c r="BE1302" s="521"/>
      <c r="BF1302" s="521"/>
      <c r="BG1302" s="521"/>
      <c r="BH1302" s="521"/>
      <c r="BI1302" s="521"/>
      <c r="BJ1302" s="521"/>
      <c r="BK1302" s="521"/>
      <c r="BL1302" s="521"/>
      <c r="BM1302" s="521"/>
      <c r="BN1302" s="521"/>
      <c r="BO1302" s="521"/>
      <c r="BP1302" s="521"/>
      <c r="BQ1302" s="521"/>
      <c r="BR1302" s="521"/>
      <c r="BS1302" s="521"/>
      <c r="BT1302" s="521"/>
      <c r="BU1302" s="521"/>
      <c r="BV1302" s="521"/>
      <c r="BW1302" s="521"/>
      <c r="BX1302" s="521"/>
      <c r="BY1302" s="521"/>
      <c r="BZ1302" s="521"/>
      <c r="CA1302" s="521"/>
      <c r="CB1302" s="521"/>
      <c r="CC1302" s="521"/>
      <c r="CD1302" s="521"/>
      <c r="CE1302" s="521"/>
      <c r="CF1302" s="521"/>
      <c r="CG1302" s="521"/>
      <c r="CH1302" s="521"/>
      <c r="CI1302" s="521"/>
      <c r="CJ1302" s="521"/>
      <c r="CK1302" s="521"/>
      <c r="CL1302" s="521"/>
      <c r="CM1302" s="521"/>
      <c r="CN1302" s="521"/>
      <c r="CO1302" s="521"/>
      <c r="CP1302" s="521"/>
      <c r="CQ1302" s="521"/>
    </row>
    <row r="1303" spans="1:95" s="69" customFormat="1" ht="15" customHeight="1" outlineLevel="1" x14ac:dyDescent="0.2">
      <c r="A1303" s="11">
        <v>132</v>
      </c>
      <c r="B1303" s="294"/>
      <c r="C1303" s="292"/>
      <c r="D1303" s="292"/>
      <c r="E1303" s="293"/>
      <c r="F1303" s="880" t="str">
        <f>'2. CAD NCCF'!F1303:L1303</f>
        <v>Agency MBS, medium rated</v>
      </c>
      <c r="G1303" s="881"/>
      <c r="H1303" s="881"/>
      <c r="I1303" s="881"/>
      <c r="J1303" s="881"/>
      <c r="K1303" s="881"/>
      <c r="L1303" s="882"/>
      <c r="M1303" s="400">
        <f t="shared" si="521"/>
        <v>0</v>
      </c>
      <c r="N1303" s="411">
        <f>M1303*(1-'Appx 1. Ref Rates'!$E25)+N527*(1-'Appx 1. Ref Rates'!$E25)</f>
        <v>0</v>
      </c>
      <c r="O1303" s="414">
        <f>O527*(1-'Appx 1. Ref Rates'!$E25)</f>
        <v>0</v>
      </c>
      <c r="P1303" s="414">
        <f>P527*(1-'Appx 1. Ref Rates'!$E25)</f>
        <v>0</v>
      </c>
      <c r="Q1303" s="415">
        <f>Q527*(1-'Appx 1. Ref Rates'!$E25)</f>
        <v>0</v>
      </c>
      <c r="R1303" s="411">
        <f>R527*(1-'Appx 1. Ref Rates'!$E25)</f>
        <v>0</v>
      </c>
      <c r="S1303" s="413">
        <f>S527*(1-'Appx 1. Ref Rates'!$E25)</f>
        <v>0</v>
      </c>
      <c r="T1303" s="413">
        <f>T527*(1-'Appx 1. Ref Rates'!$E25)</f>
        <v>0</v>
      </c>
      <c r="U1303" s="413">
        <f>U527*(1-'Appx 1. Ref Rates'!$E25)</f>
        <v>0</v>
      </c>
      <c r="V1303" s="413">
        <f>V527*(1-'Appx 1. Ref Rates'!$E25)</f>
        <v>0</v>
      </c>
      <c r="W1303" s="413">
        <f>W527*(1-'Appx 1. Ref Rates'!$E25)</f>
        <v>0</v>
      </c>
      <c r="X1303" s="414">
        <f>X527*(1-'Appx 1. Ref Rates'!$E25)</f>
        <v>0</v>
      </c>
      <c r="Y1303" s="413">
        <f>Y527*(1-'Appx 1. Ref Rates'!$E25)</f>
        <v>0</v>
      </c>
      <c r="Z1303" s="413">
        <f>Z527*(1-'Appx 1. Ref Rates'!$E25)</f>
        <v>0</v>
      </c>
      <c r="AA1303" s="413">
        <f>AA527*(1-'Appx 1. Ref Rates'!$E25)</f>
        <v>0</v>
      </c>
      <c r="AB1303" s="413">
        <f>AB527*(1-'Appx 1. Ref Rates'!$E25)</f>
        <v>0</v>
      </c>
      <c r="AC1303" s="400">
        <f t="shared" si="522"/>
        <v>0</v>
      </c>
      <c r="AD1303" s="1743"/>
      <c r="AE1303" s="1083"/>
      <c r="AF1303" s="855"/>
      <c r="AG1303" s="528"/>
      <c r="AH1303" s="521"/>
      <c r="AI1303" s="521"/>
      <c r="AJ1303" s="521"/>
      <c r="AK1303" s="521"/>
      <c r="AL1303" s="521"/>
      <c r="AM1303" s="521"/>
      <c r="AN1303" s="521"/>
      <c r="AO1303" s="521"/>
      <c r="AP1303" s="521"/>
      <c r="AQ1303" s="521"/>
      <c r="AR1303" s="521"/>
      <c r="AS1303" s="521"/>
      <c r="AT1303" s="521"/>
      <c r="AU1303" s="521"/>
      <c r="AV1303" s="521"/>
      <c r="AW1303" s="521"/>
      <c r="AX1303" s="521"/>
      <c r="AY1303" s="521"/>
      <c r="AZ1303" s="521"/>
      <c r="BA1303" s="521"/>
      <c r="BB1303" s="521"/>
      <c r="BC1303" s="521"/>
      <c r="BD1303" s="521"/>
      <c r="BE1303" s="521"/>
      <c r="BF1303" s="521"/>
      <c r="BG1303" s="521"/>
      <c r="BH1303" s="521"/>
      <c r="BI1303" s="521"/>
      <c r="BJ1303" s="521"/>
      <c r="BK1303" s="521"/>
      <c r="BL1303" s="521"/>
      <c r="BM1303" s="521"/>
      <c r="BN1303" s="521"/>
      <c r="BO1303" s="521"/>
      <c r="BP1303" s="521"/>
      <c r="BQ1303" s="521"/>
      <c r="BR1303" s="521"/>
      <c r="BS1303" s="521"/>
      <c r="BT1303" s="521"/>
      <c r="BU1303" s="521"/>
      <c r="BV1303" s="521"/>
      <c r="BW1303" s="521"/>
      <c r="BX1303" s="521"/>
      <c r="BY1303" s="521"/>
      <c r="BZ1303" s="521"/>
      <c r="CA1303" s="521"/>
      <c r="CB1303" s="521"/>
      <c r="CC1303" s="521"/>
      <c r="CD1303" s="521"/>
      <c r="CE1303" s="521"/>
      <c r="CF1303" s="521"/>
      <c r="CG1303" s="521"/>
      <c r="CH1303" s="521"/>
      <c r="CI1303" s="521"/>
      <c r="CJ1303" s="521"/>
      <c r="CK1303" s="521"/>
      <c r="CL1303" s="521"/>
      <c r="CM1303" s="521"/>
      <c r="CN1303" s="521"/>
      <c r="CO1303" s="521"/>
      <c r="CP1303" s="521"/>
      <c r="CQ1303" s="521"/>
    </row>
    <row r="1304" spans="1:95" s="69" customFormat="1" ht="15" customHeight="1" outlineLevel="1" x14ac:dyDescent="0.2">
      <c r="A1304" s="11">
        <v>133</v>
      </c>
      <c r="B1304" s="294"/>
      <c r="C1304" s="292"/>
      <c r="D1304" s="292"/>
      <c r="E1304" s="293"/>
      <c r="F1304" s="880" t="str">
        <f>'2. CAD NCCF'!F1304:L1304</f>
        <v>Agency MBS, low or not rated</v>
      </c>
      <c r="G1304" s="881"/>
      <c r="H1304" s="881"/>
      <c r="I1304" s="881"/>
      <c r="J1304" s="881"/>
      <c r="K1304" s="881"/>
      <c r="L1304" s="882"/>
      <c r="M1304" s="400">
        <f t="shared" si="521"/>
        <v>0</v>
      </c>
      <c r="N1304" s="411">
        <f>M1304*(1-'Appx 1. Ref Rates'!$E26)+N528*(1-'Appx 1. Ref Rates'!$E26)</f>
        <v>0</v>
      </c>
      <c r="O1304" s="414">
        <f>O528*(1-'Appx 1. Ref Rates'!$E26)</f>
        <v>0</v>
      </c>
      <c r="P1304" s="414">
        <f>P528*(1-'Appx 1. Ref Rates'!$E26)</f>
        <v>0</v>
      </c>
      <c r="Q1304" s="415">
        <f>Q528*(1-'Appx 1. Ref Rates'!$E26)</f>
        <v>0</v>
      </c>
      <c r="R1304" s="411">
        <f>R528*(1-'Appx 1. Ref Rates'!$E26)</f>
        <v>0</v>
      </c>
      <c r="S1304" s="413">
        <f>S528*(1-'Appx 1. Ref Rates'!$E26)</f>
        <v>0</v>
      </c>
      <c r="T1304" s="413">
        <f>T528*(1-'Appx 1. Ref Rates'!$E26)</f>
        <v>0</v>
      </c>
      <c r="U1304" s="413">
        <f>U528*(1-'Appx 1. Ref Rates'!$E26)</f>
        <v>0</v>
      </c>
      <c r="V1304" s="413">
        <f>V528*(1-'Appx 1. Ref Rates'!$E26)</f>
        <v>0</v>
      </c>
      <c r="W1304" s="413">
        <f>W528*(1-'Appx 1. Ref Rates'!$E26)</f>
        <v>0</v>
      </c>
      <c r="X1304" s="414">
        <f>X528*(1-'Appx 1. Ref Rates'!$E26)</f>
        <v>0</v>
      </c>
      <c r="Y1304" s="413">
        <f>Y528*(1-'Appx 1. Ref Rates'!$E26)</f>
        <v>0</v>
      </c>
      <c r="Z1304" s="413">
        <f>Z528*(1-'Appx 1. Ref Rates'!$E26)</f>
        <v>0</v>
      </c>
      <c r="AA1304" s="413">
        <f>AA528*(1-'Appx 1. Ref Rates'!$E26)</f>
        <v>0</v>
      </c>
      <c r="AB1304" s="413">
        <f>AB528*(1-'Appx 1. Ref Rates'!$E26)</f>
        <v>0</v>
      </c>
      <c r="AC1304" s="400">
        <f t="shared" si="522"/>
        <v>0</v>
      </c>
      <c r="AD1304" s="1743"/>
      <c r="AE1304" s="1083"/>
      <c r="AF1304" s="855"/>
      <c r="AG1304" s="528"/>
      <c r="AH1304" s="521"/>
      <c r="AI1304" s="521"/>
      <c r="AJ1304" s="521"/>
      <c r="AK1304" s="521"/>
      <c r="AL1304" s="521"/>
      <c r="AM1304" s="521"/>
      <c r="AN1304" s="521"/>
      <c r="AO1304" s="521"/>
      <c r="AP1304" s="521"/>
      <c r="AQ1304" s="521"/>
      <c r="AR1304" s="521"/>
      <c r="AS1304" s="521"/>
      <c r="AT1304" s="521"/>
      <c r="AU1304" s="521"/>
      <c r="AV1304" s="521"/>
      <c r="AW1304" s="521"/>
      <c r="AX1304" s="521"/>
      <c r="AY1304" s="521"/>
      <c r="AZ1304" s="521"/>
      <c r="BA1304" s="521"/>
      <c r="BB1304" s="521"/>
      <c r="BC1304" s="521"/>
      <c r="BD1304" s="521"/>
      <c r="BE1304" s="521"/>
      <c r="BF1304" s="521"/>
      <c r="BG1304" s="521"/>
      <c r="BH1304" s="521"/>
      <c r="BI1304" s="521"/>
      <c r="BJ1304" s="521"/>
      <c r="BK1304" s="521"/>
      <c r="BL1304" s="521"/>
      <c r="BM1304" s="521"/>
      <c r="BN1304" s="521"/>
      <c r="BO1304" s="521"/>
      <c r="BP1304" s="521"/>
      <c r="BQ1304" s="521"/>
      <c r="BR1304" s="521"/>
      <c r="BS1304" s="521"/>
      <c r="BT1304" s="521"/>
      <c r="BU1304" s="521"/>
      <c r="BV1304" s="521"/>
      <c r="BW1304" s="521"/>
      <c r="BX1304" s="521"/>
      <c r="BY1304" s="521"/>
      <c r="BZ1304" s="521"/>
      <c r="CA1304" s="521"/>
      <c r="CB1304" s="521"/>
      <c r="CC1304" s="521"/>
      <c r="CD1304" s="521"/>
      <c r="CE1304" s="521"/>
      <c r="CF1304" s="521"/>
      <c r="CG1304" s="521"/>
      <c r="CH1304" s="521"/>
      <c r="CI1304" s="521"/>
      <c r="CJ1304" s="521"/>
      <c r="CK1304" s="521"/>
      <c r="CL1304" s="521"/>
      <c r="CM1304" s="521"/>
      <c r="CN1304" s="521"/>
      <c r="CO1304" s="521"/>
      <c r="CP1304" s="521"/>
      <c r="CQ1304" s="521"/>
    </row>
    <row r="1305" spans="1:95" s="69" customFormat="1" ht="15" customHeight="1" outlineLevel="1" x14ac:dyDescent="0.2">
      <c r="A1305" s="11">
        <v>134</v>
      </c>
      <c r="B1305" s="294"/>
      <c r="C1305" s="292"/>
      <c r="D1305" s="292"/>
      <c r="E1305" s="877" t="str">
        <f>'2. CAD NCCF'!E1305:L1305</f>
        <v>Non-agency commercial MBS (CMBS)</v>
      </c>
      <c r="F1305" s="878"/>
      <c r="G1305" s="878"/>
      <c r="H1305" s="878"/>
      <c r="I1305" s="878"/>
      <c r="J1305" s="878"/>
      <c r="K1305" s="878"/>
      <c r="L1305" s="879"/>
      <c r="M1305" s="399">
        <f>SUBTOTAL(9,M1306:M1308)</f>
        <v>0</v>
      </c>
      <c r="N1305" s="402">
        <f t="shared" ref="N1305:AC1305" si="523">SUBTOTAL(9,N1306:N1308)</f>
        <v>0</v>
      </c>
      <c r="O1305" s="406">
        <f t="shared" si="523"/>
        <v>0</v>
      </c>
      <c r="P1305" s="406">
        <f t="shared" si="523"/>
        <v>0</v>
      </c>
      <c r="Q1305" s="407">
        <f t="shared" si="523"/>
        <v>0</v>
      </c>
      <c r="R1305" s="402">
        <f t="shared" si="523"/>
        <v>0</v>
      </c>
      <c r="S1305" s="406">
        <f t="shared" si="523"/>
        <v>0</v>
      </c>
      <c r="T1305" s="405">
        <f t="shared" si="523"/>
        <v>0</v>
      </c>
      <c r="U1305" s="405">
        <f t="shared" si="523"/>
        <v>0</v>
      </c>
      <c r="V1305" s="405">
        <f t="shared" si="523"/>
        <v>0</v>
      </c>
      <c r="W1305" s="405">
        <f t="shared" si="523"/>
        <v>0</v>
      </c>
      <c r="X1305" s="405">
        <f t="shared" si="523"/>
        <v>0</v>
      </c>
      <c r="Y1305" s="405">
        <f t="shared" si="523"/>
        <v>0</v>
      </c>
      <c r="Z1305" s="405">
        <f t="shared" si="523"/>
        <v>0</v>
      </c>
      <c r="AA1305" s="405">
        <f t="shared" si="523"/>
        <v>0</v>
      </c>
      <c r="AB1305" s="403">
        <f t="shared" si="523"/>
        <v>0</v>
      </c>
      <c r="AC1305" s="399">
        <f t="shared" si="523"/>
        <v>0</v>
      </c>
      <c r="AD1305" s="1743"/>
      <c r="AE1305" s="1083"/>
      <c r="AF1305" s="855"/>
      <c r="AG1305" s="528"/>
      <c r="AH1305" s="521"/>
      <c r="AI1305" s="521"/>
      <c r="AJ1305" s="521"/>
      <c r="AK1305" s="521"/>
      <c r="AL1305" s="521"/>
      <c r="AM1305" s="521"/>
      <c r="AN1305" s="521"/>
      <c r="AO1305" s="521"/>
      <c r="AP1305" s="521"/>
      <c r="AQ1305" s="521"/>
      <c r="AR1305" s="521"/>
      <c r="AS1305" s="521"/>
      <c r="AT1305" s="521"/>
      <c r="AU1305" s="521"/>
      <c r="AV1305" s="521"/>
      <c r="AW1305" s="521"/>
      <c r="AX1305" s="521"/>
      <c r="AY1305" s="521"/>
      <c r="AZ1305" s="521"/>
      <c r="BA1305" s="521"/>
      <c r="BB1305" s="521"/>
      <c r="BC1305" s="521"/>
      <c r="BD1305" s="521"/>
      <c r="BE1305" s="521"/>
      <c r="BF1305" s="521"/>
      <c r="BG1305" s="521"/>
      <c r="BH1305" s="521"/>
      <c r="BI1305" s="521"/>
      <c r="BJ1305" s="521"/>
      <c r="BK1305" s="521"/>
      <c r="BL1305" s="521"/>
      <c r="BM1305" s="521"/>
      <c r="BN1305" s="521"/>
      <c r="BO1305" s="521"/>
      <c r="BP1305" s="521"/>
      <c r="BQ1305" s="521"/>
      <c r="BR1305" s="521"/>
      <c r="BS1305" s="521"/>
      <c r="BT1305" s="521"/>
      <c r="BU1305" s="521"/>
      <c r="BV1305" s="521"/>
      <c r="BW1305" s="521"/>
      <c r="BX1305" s="521"/>
      <c r="BY1305" s="521"/>
      <c r="BZ1305" s="521"/>
      <c r="CA1305" s="521"/>
      <c r="CB1305" s="521"/>
      <c r="CC1305" s="521"/>
      <c r="CD1305" s="521"/>
      <c r="CE1305" s="521"/>
      <c r="CF1305" s="521"/>
      <c r="CG1305" s="521"/>
      <c r="CH1305" s="521"/>
      <c r="CI1305" s="521"/>
      <c r="CJ1305" s="521"/>
      <c r="CK1305" s="521"/>
      <c r="CL1305" s="521"/>
      <c r="CM1305" s="521"/>
      <c r="CN1305" s="521"/>
      <c r="CO1305" s="521"/>
      <c r="CP1305" s="521"/>
      <c r="CQ1305" s="521"/>
    </row>
    <row r="1306" spans="1:95" s="69" customFormat="1" ht="15" customHeight="1" outlineLevel="1" x14ac:dyDescent="0.2">
      <c r="A1306" s="11">
        <v>135</v>
      </c>
      <c r="B1306" s="294"/>
      <c r="C1306" s="292"/>
      <c r="D1306" s="292"/>
      <c r="E1306" s="293"/>
      <c r="F1306" s="880" t="str">
        <f>'2. CAD NCCF'!F1306:L1306</f>
        <v>Non-agency CMBS, high rated</v>
      </c>
      <c r="G1306" s="881"/>
      <c r="H1306" s="881"/>
      <c r="I1306" s="881"/>
      <c r="J1306" s="881"/>
      <c r="K1306" s="881"/>
      <c r="L1306" s="882"/>
      <c r="M1306" s="400">
        <f t="shared" ref="M1306:M1308" si="524">M530</f>
        <v>0</v>
      </c>
      <c r="N1306" s="411">
        <f>M1306*(1-'Appx 1. Ref Rates'!$E28)+N530*(1-'Appx 1. Ref Rates'!$E28)</f>
        <v>0</v>
      </c>
      <c r="O1306" s="414">
        <f>O530*(1-'Appx 1. Ref Rates'!$E28)</f>
        <v>0</v>
      </c>
      <c r="P1306" s="414">
        <f>P530*(1-'Appx 1. Ref Rates'!$E28)</f>
        <v>0</v>
      </c>
      <c r="Q1306" s="415">
        <f>Q530*(1-'Appx 1. Ref Rates'!$E28)</f>
        <v>0</v>
      </c>
      <c r="R1306" s="411">
        <f>R530*(1-'Appx 1. Ref Rates'!$E28)</f>
        <v>0</v>
      </c>
      <c r="S1306" s="413">
        <f>S530*(1-'Appx 1. Ref Rates'!$E28)</f>
        <v>0</v>
      </c>
      <c r="T1306" s="413">
        <f>T530*(1-'Appx 1. Ref Rates'!$E28)</f>
        <v>0</v>
      </c>
      <c r="U1306" s="413">
        <f>U530*(1-'Appx 1. Ref Rates'!$E28)</f>
        <v>0</v>
      </c>
      <c r="V1306" s="413">
        <f>V530*(1-'Appx 1. Ref Rates'!$E28)</f>
        <v>0</v>
      </c>
      <c r="W1306" s="413">
        <f>W530*(1-'Appx 1. Ref Rates'!$E28)</f>
        <v>0</v>
      </c>
      <c r="X1306" s="414">
        <f>X530*(1-'Appx 1. Ref Rates'!$E28)</f>
        <v>0</v>
      </c>
      <c r="Y1306" s="413">
        <f>Y530*(1-'Appx 1. Ref Rates'!$E28)</f>
        <v>0</v>
      </c>
      <c r="Z1306" s="413">
        <f>Z530*(1-'Appx 1. Ref Rates'!$E28)</f>
        <v>0</v>
      </c>
      <c r="AA1306" s="413">
        <f>AA530*(1-'Appx 1. Ref Rates'!$E28)</f>
        <v>0</v>
      </c>
      <c r="AB1306" s="413">
        <f>AB530*(1-'Appx 1. Ref Rates'!$E28)</f>
        <v>0</v>
      </c>
      <c r="AC1306" s="400">
        <f t="shared" ref="AC1306:AC1312" si="525">AC530</f>
        <v>0</v>
      </c>
      <c r="AD1306" s="1743"/>
      <c r="AE1306" s="1083"/>
      <c r="AF1306" s="855"/>
      <c r="AG1306" s="528"/>
      <c r="AH1306" s="521"/>
      <c r="AI1306" s="521"/>
      <c r="AJ1306" s="521"/>
      <c r="AK1306" s="521"/>
      <c r="AL1306" s="521"/>
      <c r="AM1306" s="521"/>
      <c r="AN1306" s="521"/>
      <c r="AO1306" s="521"/>
      <c r="AP1306" s="521"/>
      <c r="AQ1306" s="521"/>
      <c r="AR1306" s="521"/>
      <c r="AS1306" s="521"/>
      <c r="AT1306" s="521"/>
      <c r="AU1306" s="521"/>
      <c r="AV1306" s="521"/>
      <c r="AW1306" s="521"/>
      <c r="AX1306" s="521"/>
      <c r="AY1306" s="521"/>
      <c r="AZ1306" s="521"/>
      <c r="BA1306" s="521"/>
      <c r="BB1306" s="521"/>
      <c r="BC1306" s="521"/>
      <c r="BD1306" s="521"/>
      <c r="BE1306" s="521"/>
      <c r="BF1306" s="521"/>
      <c r="BG1306" s="521"/>
      <c r="BH1306" s="521"/>
      <c r="BI1306" s="521"/>
      <c r="BJ1306" s="521"/>
      <c r="BK1306" s="521"/>
      <c r="BL1306" s="521"/>
      <c r="BM1306" s="521"/>
      <c r="BN1306" s="521"/>
      <c r="BO1306" s="521"/>
      <c r="BP1306" s="521"/>
      <c r="BQ1306" s="521"/>
      <c r="BR1306" s="521"/>
      <c r="BS1306" s="521"/>
      <c r="BT1306" s="521"/>
      <c r="BU1306" s="521"/>
      <c r="BV1306" s="521"/>
      <c r="BW1306" s="521"/>
      <c r="BX1306" s="521"/>
      <c r="BY1306" s="521"/>
      <c r="BZ1306" s="521"/>
      <c r="CA1306" s="521"/>
      <c r="CB1306" s="521"/>
      <c r="CC1306" s="521"/>
      <c r="CD1306" s="521"/>
      <c r="CE1306" s="521"/>
      <c r="CF1306" s="521"/>
      <c r="CG1306" s="521"/>
      <c r="CH1306" s="521"/>
      <c r="CI1306" s="521"/>
      <c r="CJ1306" s="521"/>
      <c r="CK1306" s="521"/>
      <c r="CL1306" s="521"/>
      <c r="CM1306" s="521"/>
      <c r="CN1306" s="521"/>
      <c r="CO1306" s="521"/>
      <c r="CP1306" s="521"/>
      <c r="CQ1306" s="521"/>
    </row>
    <row r="1307" spans="1:95" s="69" customFormat="1" ht="15" customHeight="1" outlineLevel="1" x14ac:dyDescent="0.2">
      <c r="A1307" s="11">
        <v>136</v>
      </c>
      <c r="B1307" s="294"/>
      <c r="C1307" s="292"/>
      <c r="D1307" s="292"/>
      <c r="E1307" s="293"/>
      <c r="F1307" s="880" t="str">
        <f>'2. CAD NCCF'!F1307:L1307</f>
        <v>Non-agency CMBS, medium rated</v>
      </c>
      <c r="G1307" s="881"/>
      <c r="H1307" s="881"/>
      <c r="I1307" s="881"/>
      <c r="J1307" s="881"/>
      <c r="K1307" s="881"/>
      <c r="L1307" s="882"/>
      <c r="M1307" s="400">
        <f t="shared" si="524"/>
        <v>0</v>
      </c>
      <c r="N1307" s="411">
        <f>M1307*(1-'Appx 1. Ref Rates'!$E29)+N531*(1-'Appx 1. Ref Rates'!$E29)</f>
        <v>0</v>
      </c>
      <c r="O1307" s="414">
        <f>O531*(1-'Appx 1. Ref Rates'!$E29)</f>
        <v>0</v>
      </c>
      <c r="P1307" s="414">
        <f>P531*(1-'Appx 1. Ref Rates'!$E29)</f>
        <v>0</v>
      </c>
      <c r="Q1307" s="415">
        <f>Q531*(1-'Appx 1. Ref Rates'!$E29)</f>
        <v>0</v>
      </c>
      <c r="R1307" s="411">
        <f>R531*(1-'Appx 1. Ref Rates'!$E29)</f>
        <v>0</v>
      </c>
      <c r="S1307" s="413">
        <f>S531*(1-'Appx 1. Ref Rates'!$E29)</f>
        <v>0</v>
      </c>
      <c r="T1307" s="413">
        <f>T531*(1-'Appx 1. Ref Rates'!$E29)</f>
        <v>0</v>
      </c>
      <c r="U1307" s="413">
        <f>U531*(1-'Appx 1. Ref Rates'!$E29)</f>
        <v>0</v>
      </c>
      <c r="V1307" s="413">
        <f>V531*(1-'Appx 1. Ref Rates'!$E29)</f>
        <v>0</v>
      </c>
      <c r="W1307" s="413">
        <f>W531*(1-'Appx 1. Ref Rates'!$E29)</f>
        <v>0</v>
      </c>
      <c r="X1307" s="414">
        <f>X531*(1-'Appx 1. Ref Rates'!$E29)</f>
        <v>0</v>
      </c>
      <c r="Y1307" s="413">
        <f>Y531*(1-'Appx 1. Ref Rates'!$E29)</f>
        <v>0</v>
      </c>
      <c r="Z1307" s="413">
        <f>Z531*(1-'Appx 1. Ref Rates'!$E29)</f>
        <v>0</v>
      </c>
      <c r="AA1307" s="413">
        <f>AA531*(1-'Appx 1. Ref Rates'!$E29)</f>
        <v>0</v>
      </c>
      <c r="AB1307" s="413">
        <f>AB531*(1-'Appx 1. Ref Rates'!$E29)</f>
        <v>0</v>
      </c>
      <c r="AC1307" s="400">
        <f t="shared" si="525"/>
        <v>0</v>
      </c>
      <c r="AD1307" s="1743"/>
      <c r="AE1307" s="1083"/>
      <c r="AF1307" s="855"/>
      <c r="AG1307" s="528"/>
      <c r="AH1307" s="521"/>
      <c r="AI1307" s="521"/>
      <c r="AJ1307" s="521"/>
      <c r="AK1307" s="521"/>
      <c r="AL1307" s="521"/>
      <c r="AM1307" s="521"/>
      <c r="AN1307" s="521"/>
      <c r="AO1307" s="521"/>
      <c r="AP1307" s="521"/>
      <c r="AQ1307" s="521"/>
      <c r="AR1307" s="521"/>
      <c r="AS1307" s="521"/>
      <c r="AT1307" s="521"/>
      <c r="AU1307" s="521"/>
      <c r="AV1307" s="521"/>
      <c r="AW1307" s="521"/>
      <c r="AX1307" s="521"/>
      <c r="AY1307" s="521"/>
      <c r="AZ1307" s="521"/>
      <c r="BA1307" s="521"/>
      <c r="BB1307" s="521"/>
      <c r="BC1307" s="521"/>
      <c r="BD1307" s="521"/>
      <c r="BE1307" s="521"/>
      <c r="BF1307" s="521"/>
      <c r="BG1307" s="521"/>
      <c r="BH1307" s="521"/>
      <c r="BI1307" s="521"/>
      <c r="BJ1307" s="521"/>
      <c r="BK1307" s="521"/>
      <c r="BL1307" s="521"/>
      <c r="BM1307" s="521"/>
      <c r="BN1307" s="521"/>
      <c r="BO1307" s="521"/>
      <c r="BP1307" s="521"/>
      <c r="BQ1307" s="521"/>
      <c r="BR1307" s="521"/>
      <c r="BS1307" s="521"/>
      <c r="BT1307" s="521"/>
      <c r="BU1307" s="521"/>
      <c r="BV1307" s="521"/>
      <c r="BW1307" s="521"/>
      <c r="BX1307" s="521"/>
      <c r="BY1307" s="521"/>
      <c r="BZ1307" s="521"/>
      <c r="CA1307" s="521"/>
      <c r="CB1307" s="521"/>
      <c r="CC1307" s="521"/>
      <c r="CD1307" s="521"/>
      <c r="CE1307" s="521"/>
      <c r="CF1307" s="521"/>
      <c r="CG1307" s="521"/>
      <c r="CH1307" s="521"/>
      <c r="CI1307" s="521"/>
      <c r="CJ1307" s="521"/>
      <c r="CK1307" s="521"/>
      <c r="CL1307" s="521"/>
      <c r="CM1307" s="521"/>
      <c r="CN1307" s="521"/>
      <c r="CO1307" s="521"/>
      <c r="CP1307" s="521"/>
      <c r="CQ1307" s="521"/>
    </row>
    <row r="1308" spans="1:95" s="69" customFormat="1" ht="15" customHeight="1" outlineLevel="1" x14ac:dyDescent="0.2">
      <c r="A1308" s="11">
        <v>137</v>
      </c>
      <c r="B1308" s="294"/>
      <c r="C1308" s="292"/>
      <c r="D1308" s="292"/>
      <c r="E1308" s="293"/>
      <c r="F1308" s="880" t="str">
        <f>'2. CAD NCCF'!F1308:L1308</f>
        <v>Non-agency CMBS, low or not rated</v>
      </c>
      <c r="G1308" s="881"/>
      <c r="H1308" s="881"/>
      <c r="I1308" s="881"/>
      <c r="J1308" s="881"/>
      <c r="K1308" s="881"/>
      <c r="L1308" s="882"/>
      <c r="M1308" s="400">
        <f t="shared" si="524"/>
        <v>0</v>
      </c>
      <c r="N1308" s="411">
        <f>M1308*(1-'Appx 1. Ref Rates'!$E30)+N532*(1-'Appx 1. Ref Rates'!$E30)</f>
        <v>0</v>
      </c>
      <c r="O1308" s="414">
        <f>O532*(1-'Appx 1. Ref Rates'!$E30)</f>
        <v>0</v>
      </c>
      <c r="P1308" s="414">
        <f>P532*(1-'Appx 1. Ref Rates'!$E30)</f>
        <v>0</v>
      </c>
      <c r="Q1308" s="415">
        <f>Q532*(1-'Appx 1. Ref Rates'!$E30)</f>
        <v>0</v>
      </c>
      <c r="R1308" s="411">
        <f>R532*(1-'Appx 1. Ref Rates'!$E30)</f>
        <v>0</v>
      </c>
      <c r="S1308" s="413">
        <f>S532*(1-'Appx 1. Ref Rates'!$E30)</f>
        <v>0</v>
      </c>
      <c r="T1308" s="413">
        <f>T532*(1-'Appx 1. Ref Rates'!$E30)</f>
        <v>0</v>
      </c>
      <c r="U1308" s="413">
        <f>U532*(1-'Appx 1. Ref Rates'!$E30)</f>
        <v>0</v>
      </c>
      <c r="V1308" s="413">
        <f>V532*(1-'Appx 1. Ref Rates'!$E30)</f>
        <v>0</v>
      </c>
      <c r="W1308" s="413">
        <f>W532*(1-'Appx 1. Ref Rates'!$E30)</f>
        <v>0</v>
      </c>
      <c r="X1308" s="414">
        <f>X532*(1-'Appx 1. Ref Rates'!$E30)</f>
        <v>0</v>
      </c>
      <c r="Y1308" s="413">
        <f>Y532*(1-'Appx 1. Ref Rates'!$E30)</f>
        <v>0</v>
      </c>
      <c r="Z1308" s="413">
        <f>Z532*(1-'Appx 1. Ref Rates'!$E30)</f>
        <v>0</v>
      </c>
      <c r="AA1308" s="413">
        <f>AA532*(1-'Appx 1. Ref Rates'!$E30)</f>
        <v>0</v>
      </c>
      <c r="AB1308" s="413">
        <f>AB532*(1-'Appx 1. Ref Rates'!$E30)</f>
        <v>0</v>
      </c>
      <c r="AC1308" s="400">
        <f t="shared" si="525"/>
        <v>0</v>
      </c>
      <c r="AD1308" s="1743"/>
      <c r="AE1308" s="1083"/>
      <c r="AF1308" s="855"/>
      <c r="AG1308" s="528"/>
      <c r="AH1308" s="521"/>
      <c r="AI1308" s="521"/>
      <c r="AJ1308" s="521"/>
      <c r="AK1308" s="521"/>
      <c r="AL1308" s="521"/>
      <c r="AM1308" s="521"/>
      <c r="AN1308" s="521"/>
      <c r="AO1308" s="521"/>
      <c r="AP1308" s="521"/>
      <c r="AQ1308" s="521"/>
      <c r="AR1308" s="521"/>
      <c r="AS1308" s="521"/>
      <c r="AT1308" s="521"/>
      <c r="AU1308" s="521"/>
      <c r="AV1308" s="521"/>
      <c r="AW1308" s="521"/>
      <c r="AX1308" s="521"/>
      <c r="AY1308" s="521"/>
      <c r="AZ1308" s="521"/>
      <c r="BA1308" s="521"/>
      <c r="BB1308" s="521"/>
      <c r="BC1308" s="521"/>
      <c r="BD1308" s="521"/>
      <c r="BE1308" s="521"/>
      <c r="BF1308" s="521"/>
      <c r="BG1308" s="521"/>
      <c r="BH1308" s="521"/>
      <c r="BI1308" s="521"/>
      <c r="BJ1308" s="521"/>
      <c r="BK1308" s="521"/>
      <c r="BL1308" s="521"/>
      <c r="BM1308" s="521"/>
      <c r="BN1308" s="521"/>
      <c r="BO1308" s="521"/>
      <c r="BP1308" s="521"/>
      <c r="BQ1308" s="521"/>
      <c r="BR1308" s="521"/>
      <c r="BS1308" s="521"/>
      <c r="BT1308" s="521"/>
      <c r="BU1308" s="521"/>
      <c r="BV1308" s="521"/>
      <c r="BW1308" s="521"/>
      <c r="BX1308" s="521"/>
      <c r="BY1308" s="521"/>
      <c r="BZ1308" s="521"/>
      <c r="CA1308" s="521"/>
      <c r="CB1308" s="521"/>
      <c r="CC1308" s="521"/>
      <c r="CD1308" s="521"/>
      <c r="CE1308" s="521"/>
      <c r="CF1308" s="521"/>
      <c r="CG1308" s="521"/>
      <c r="CH1308" s="521"/>
      <c r="CI1308" s="521"/>
      <c r="CJ1308" s="521"/>
      <c r="CK1308" s="521"/>
      <c r="CL1308" s="521"/>
      <c r="CM1308" s="521"/>
      <c r="CN1308" s="521"/>
      <c r="CO1308" s="521"/>
      <c r="CP1308" s="521"/>
      <c r="CQ1308" s="521"/>
    </row>
    <row r="1309" spans="1:95" s="69" customFormat="1" ht="15" customHeight="1" outlineLevel="1" x14ac:dyDescent="0.2">
      <c r="A1309" s="11">
        <v>138</v>
      </c>
      <c r="B1309" s="294"/>
      <c r="C1309" s="292"/>
      <c r="D1309" s="292"/>
      <c r="E1309" s="877" t="str">
        <f>'2. CAD NCCF'!E1309:L1309</f>
        <v>Non-agency residential MBS (RMBS)</v>
      </c>
      <c r="F1309" s="878"/>
      <c r="G1309" s="878"/>
      <c r="H1309" s="878"/>
      <c r="I1309" s="878"/>
      <c r="J1309" s="878"/>
      <c r="K1309" s="878"/>
      <c r="L1309" s="879"/>
      <c r="M1309" s="399">
        <f>SUBTOTAL(9,M1310:M1312)</f>
        <v>0</v>
      </c>
      <c r="N1309" s="402">
        <f t="shared" ref="N1309:AC1309" si="526">SUBTOTAL(9,N1310:N1312)</f>
        <v>0</v>
      </c>
      <c r="O1309" s="406">
        <f t="shared" si="526"/>
        <v>0</v>
      </c>
      <c r="P1309" s="406">
        <f t="shared" si="526"/>
        <v>0</v>
      </c>
      <c r="Q1309" s="407">
        <f t="shared" si="526"/>
        <v>0</v>
      </c>
      <c r="R1309" s="402">
        <f t="shared" si="526"/>
        <v>0</v>
      </c>
      <c r="S1309" s="406">
        <f t="shared" si="526"/>
        <v>0</v>
      </c>
      <c r="T1309" s="405">
        <f t="shared" si="526"/>
        <v>0</v>
      </c>
      <c r="U1309" s="405">
        <f t="shared" si="526"/>
        <v>0</v>
      </c>
      <c r="V1309" s="405">
        <f t="shared" si="526"/>
        <v>0</v>
      </c>
      <c r="W1309" s="405">
        <f t="shared" si="526"/>
        <v>0</v>
      </c>
      <c r="X1309" s="405">
        <f t="shared" si="526"/>
        <v>0</v>
      </c>
      <c r="Y1309" s="405">
        <f t="shared" si="526"/>
        <v>0</v>
      </c>
      <c r="Z1309" s="405">
        <f t="shared" si="526"/>
        <v>0</v>
      </c>
      <c r="AA1309" s="405">
        <f t="shared" si="526"/>
        <v>0</v>
      </c>
      <c r="AB1309" s="403">
        <f t="shared" si="526"/>
        <v>0</v>
      </c>
      <c r="AC1309" s="399">
        <f t="shared" si="526"/>
        <v>0</v>
      </c>
      <c r="AD1309" s="1743"/>
      <c r="AE1309" s="1083"/>
      <c r="AF1309" s="855"/>
      <c r="AG1309" s="528"/>
      <c r="AH1309" s="521"/>
      <c r="AI1309" s="521"/>
      <c r="AJ1309" s="521"/>
      <c r="AK1309" s="521"/>
      <c r="AL1309" s="521"/>
      <c r="AM1309" s="521"/>
      <c r="AN1309" s="521"/>
      <c r="AO1309" s="521"/>
      <c r="AP1309" s="521"/>
      <c r="AQ1309" s="521"/>
      <c r="AR1309" s="521"/>
      <c r="AS1309" s="521"/>
      <c r="AT1309" s="521"/>
      <c r="AU1309" s="521"/>
      <c r="AV1309" s="521"/>
      <c r="AW1309" s="521"/>
      <c r="AX1309" s="521"/>
      <c r="AY1309" s="521"/>
      <c r="AZ1309" s="521"/>
      <c r="BA1309" s="521"/>
      <c r="BB1309" s="521"/>
      <c r="BC1309" s="521"/>
      <c r="BD1309" s="521"/>
      <c r="BE1309" s="521"/>
      <c r="BF1309" s="521"/>
      <c r="BG1309" s="521"/>
      <c r="BH1309" s="521"/>
      <c r="BI1309" s="521"/>
      <c r="BJ1309" s="521"/>
      <c r="BK1309" s="521"/>
      <c r="BL1309" s="521"/>
      <c r="BM1309" s="521"/>
      <c r="BN1309" s="521"/>
      <c r="BO1309" s="521"/>
      <c r="BP1309" s="521"/>
      <c r="BQ1309" s="521"/>
      <c r="BR1309" s="521"/>
      <c r="BS1309" s="521"/>
      <c r="BT1309" s="521"/>
      <c r="BU1309" s="521"/>
      <c r="BV1309" s="521"/>
      <c r="BW1309" s="521"/>
      <c r="BX1309" s="521"/>
      <c r="BY1309" s="521"/>
      <c r="BZ1309" s="521"/>
      <c r="CA1309" s="521"/>
      <c r="CB1309" s="521"/>
      <c r="CC1309" s="521"/>
      <c r="CD1309" s="521"/>
      <c r="CE1309" s="521"/>
      <c r="CF1309" s="521"/>
      <c r="CG1309" s="521"/>
      <c r="CH1309" s="521"/>
      <c r="CI1309" s="521"/>
      <c r="CJ1309" s="521"/>
      <c r="CK1309" s="521"/>
      <c r="CL1309" s="521"/>
      <c r="CM1309" s="521"/>
      <c r="CN1309" s="521"/>
      <c r="CO1309" s="521"/>
      <c r="CP1309" s="521"/>
      <c r="CQ1309" s="521"/>
    </row>
    <row r="1310" spans="1:95" s="69" customFormat="1" ht="15" customHeight="1" outlineLevel="1" x14ac:dyDescent="0.2">
      <c r="A1310" s="11">
        <v>139</v>
      </c>
      <c r="B1310" s="294"/>
      <c r="C1310" s="292"/>
      <c r="D1310" s="292"/>
      <c r="E1310" s="293"/>
      <c r="F1310" s="880" t="str">
        <f>'2. CAD NCCF'!F1310:L1310</f>
        <v>Non-agency RMBS, high rated</v>
      </c>
      <c r="G1310" s="881"/>
      <c r="H1310" s="881"/>
      <c r="I1310" s="881"/>
      <c r="J1310" s="881"/>
      <c r="K1310" s="881"/>
      <c r="L1310" s="882"/>
      <c r="M1310" s="400">
        <f t="shared" ref="M1310:M1312" si="527">M534</f>
        <v>0</v>
      </c>
      <c r="N1310" s="411">
        <f>M1310*(1-'Appx 1. Ref Rates'!$E32)+N534*(1-'Appx 1. Ref Rates'!$E32)</f>
        <v>0</v>
      </c>
      <c r="O1310" s="414">
        <f>O534*(1-'Appx 1. Ref Rates'!$E32)</f>
        <v>0</v>
      </c>
      <c r="P1310" s="414">
        <f>P534*(1-'Appx 1. Ref Rates'!$E32)</f>
        <v>0</v>
      </c>
      <c r="Q1310" s="415">
        <f>Q534*(1-'Appx 1. Ref Rates'!$E32)</f>
        <v>0</v>
      </c>
      <c r="R1310" s="411">
        <f>R534*(1-'Appx 1. Ref Rates'!$E32)</f>
        <v>0</v>
      </c>
      <c r="S1310" s="413">
        <f>S534*(1-'Appx 1. Ref Rates'!$E32)</f>
        <v>0</v>
      </c>
      <c r="T1310" s="413">
        <f>T534*(1-'Appx 1. Ref Rates'!$E32)</f>
        <v>0</v>
      </c>
      <c r="U1310" s="413">
        <f>U534*(1-'Appx 1. Ref Rates'!$E32)</f>
        <v>0</v>
      </c>
      <c r="V1310" s="413">
        <f>V534*(1-'Appx 1. Ref Rates'!$E32)</f>
        <v>0</v>
      </c>
      <c r="W1310" s="413">
        <f>W534*(1-'Appx 1. Ref Rates'!$E32)</f>
        <v>0</v>
      </c>
      <c r="X1310" s="414">
        <f>X534*(1-'Appx 1. Ref Rates'!$E32)</f>
        <v>0</v>
      </c>
      <c r="Y1310" s="413">
        <f>Y534*(1-'Appx 1. Ref Rates'!$E32)</f>
        <v>0</v>
      </c>
      <c r="Z1310" s="413">
        <f>Z534*(1-'Appx 1. Ref Rates'!$E32)</f>
        <v>0</v>
      </c>
      <c r="AA1310" s="413">
        <f>AA534*(1-'Appx 1. Ref Rates'!$E32)</f>
        <v>0</v>
      </c>
      <c r="AB1310" s="413">
        <f>AB534*(1-'Appx 1. Ref Rates'!$E32)</f>
        <v>0</v>
      </c>
      <c r="AC1310" s="400">
        <f t="shared" si="525"/>
        <v>0</v>
      </c>
      <c r="AD1310" s="1743"/>
      <c r="AE1310" s="1083"/>
      <c r="AF1310" s="855"/>
      <c r="AG1310" s="528"/>
      <c r="AH1310" s="521"/>
      <c r="AI1310" s="521"/>
      <c r="AJ1310" s="521"/>
      <c r="AK1310" s="521"/>
      <c r="AL1310" s="521"/>
      <c r="AM1310" s="521"/>
      <c r="AN1310" s="521"/>
      <c r="AO1310" s="521"/>
      <c r="AP1310" s="521"/>
      <c r="AQ1310" s="521"/>
      <c r="AR1310" s="521"/>
      <c r="AS1310" s="521"/>
      <c r="AT1310" s="521"/>
      <c r="AU1310" s="521"/>
      <c r="AV1310" s="521"/>
      <c r="AW1310" s="521"/>
      <c r="AX1310" s="521"/>
      <c r="AY1310" s="521"/>
      <c r="AZ1310" s="521"/>
      <c r="BA1310" s="521"/>
      <c r="BB1310" s="521"/>
      <c r="BC1310" s="521"/>
      <c r="BD1310" s="521"/>
      <c r="BE1310" s="521"/>
      <c r="BF1310" s="521"/>
      <c r="BG1310" s="521"/>
      <c r="BH1310" s="521"/>
      <c r="BI1310" s="521"/>
      <c r="BJ1310" s="521"/>
      <c r="BK1310" s="521"/>
      <c r="BL1310" s="521"/>
      <c r="BM1310" s="521"/>
      <c r="BN1310" s="521"/>
      <c r="BO1310" s="521"/>
      <c r="BP1310" s="521"/>
      <c r="BQ1310" s="521"/>
      <c r="BR1310" s="521"/>
      <c r="BS1310" s="521"/>
      <c r="BT1310" s="521"/>
      <c r="BU1310" s="521"/>
      <c r="BV1310" s="521"/>
      <c r="BW1310" s="521"/>
      <c r="BX1310" s="521"/>
      <c r="BY1310" s="521"/>
      <c r="BZ1310" s="521"/>
      <c r="CA1310" s="521"/>
      <c r="CB1310" s="521"/>
      <c r="CC1310" s="521"/>
      <c r="CD1310" s="521"/>
      <c r="CE1310" s="521"/>
      <c r="CF1310" s="521"/>
      <c r="CG1310" s="521"/>
      <c r="CH1310" s="521"/>
      <c r="CI1310" s="521"/>
      <c r="CJ1310" s="521"/>
      <c r="CK1310" s="521"/>
      <c r="CL1310" s="521"/>
      <c r="CM1310" s="521"/>
      <c r="CN1310" s="521"/>
      <c r="CO1310" s="521"/>
      <c r="CP1310" s="521"/>
      <c r="CQ1310" s="521"/>
    </row>
    <row r="1311" spans="1:95" s="69" customFormat="1" ht="15" customHeight="1" outlineLevel="1" x14ac:dyDescent="0.2">
      <c r="A1311" s="11">
        <v>140</v>
      </c>
      <c r="B1311" s="294"/>
      <c r="C1311" s="292"/>
      <c r="D1311" s="292"/>
      <c r="E1311" s="293"/>
      <c r="F1311" s="880" t="str">
        <f>'2. CAD NCCF'!F1311:L1311</f>
        <v>Non-agency RMBS, medium rated</v>
      </c>
      <c r="G1311" s="881"/>
      <c r="H1311" s="881"/>
      <c r="I1311" s="881"/>
      <c r="J1311" s="881"/>
      <c r="K1311" s="881"/>
      <c r="L1311" s="882"/>
      <c r="M1311" s="400">
        <f t="shared" si="527"/>
        <v>0</v>
      </c>
      <c r="N1311" s="411">
        <f>M1311*(1-'Appx 1. Ref Rates'!$E33)+N535*(1-'Appx 1. Ref Rates'!$E33)</f>
        <v>0</v>
      </c>
      <c r="O1311" s="414">
        <f>O535*(1-'Appx 1. Ref Rates'!$E33)</f>
        <v>0</v>
      </c>
      <c r="P1311" s="414">
        <f>P535*(1-'Appx 1. Ref Rates'!$E33)</f>
        <v>0</v>
      </c>
      <c r="Q1311" s="415">
        <f>Q535*(1-'Appx 1. Ref Rates'!$E33)</f>
        <v>0</v>
      </c>
      <c r="R1311" s="411">
        <f>R535*(1-'Appx 1. Ref Rates'!$E33)</f>
        <v>0</v>
      </c>
      <c r="S1311" s="413">
        <f>S535*(1-'Appx 1. Ref Rates'!$E33)</f>
        <v>0</v>
      </c>
      <c r="T1311" s="413">
        <f>T535*(1-'Appx 1. Ref Rates'!$E33)</f>
        <v>0</v>
      </c>
      <c r="U1311" s="413">
        <f>U535*(1-'Appx 1. Ref Rates'!$E33)</f>
        <v>0</v>
      </c>
      <c r="V1311" s="413">
        <f>V535*(1-'Appx 1. Ref Rates'!$E33)</f>
        <v>0</v>
      </c>
      <c r="W1311" s="413">
        <f>W535*(1-'Appx 1. Ref Rates'!$E33)</f>
        <v>0</v>
      </c>
      <c r="X1311" s="414">
        <f>X535*(1-'Appx 1. Ref Rates'!$E33)</f>
        <v>0</v>
      </c>
      <c r="Y1311" s="413">
        <f>Y535*(1-'Appx 1. Ref Rates'!$E33)</f>
        <v>0</v>
      </c>
      <c r="Z1311" s="413">
        <f>Z535*(1-'Appx 1. Ref Rates'!$E33)</f>
        <v>0</v>
      </c>
      <c r="AA1311" s="413">
        <f>AA535*(1-'Appx 1. Ref Rates'!$E33)</f>
        <v>0</v>
      </c>
      <c r="AB1311" s="413">
        <f>AB535*(1-'Appx 1. Ref Rates'!$E33)</f>
        <v>0</v>
      </c>
      <c r="AC1311" s="400">
        <f t="shared" si="525"/>
        <v>0</v>
      </c>
      <c r="AD1311" s="1743"/>
      <c r="AE1311" s="1083"/>
      <c r="AF1311" s="855"/>
      <c r="AG1311" s="528"/>
      <c r="AH1311" s="521"/>
      <c r="AI1311" s="521"/>
      <c r="AJ1311" s="521"/>
      <c r="AK1311" s="521"/>
      <c r="AL1311" s="521"/>
      <c r="AM1311" s="521"/>
      <c r="AN1311" s="521"/>
      <c r="AO1311" s="521"/>
      <c r="AP1311" s="521"/>
      <c r="AQ1311" s="521"/>
      <c r="AR1311" s="521"/>
      <c r="AS1311" s="521"/>
      <c r="AT1311" s="521"/>
      <c r="AU1311" s="521"/>
      <c r="AV1311" s="521"/>
      <c r="AW1311" s="521"/>
      <c r="AX1311" s="521"/>
      <c r="AY1311" s="521"/>
      <c r="AZ1311" s="521"/>
      <c r="BA1311" s="521"/>
      <c r="BB1311" s="521"/>
      <c r="BC1311" s="521"/>
      <c r="BD1311" s="521"/>
      <c r="BE1311" s="521"/>
      <c r="BF1311" s="521"/>
      <c r="BG1311" s="521"/>
      <c r="BH1311" s="521"/>
      <c r="BI1311" s="521"/>
      <c r="BJ1311" s="521"/>
      <c r="BK1311" s="521"/>
      <c r="BL1311" s="521"/>
      <c r="BM1311" s="521"/>
      <c r="BN1311" s="521"/>
      <c r="BO1311" s="521"/>
      <c r="BP1311" s="521"/>
      <c r="BQ1311" s="521"/>
      <c r="BR1311" s="521"/>
      <c r="BS1311" s="521"/>
      <c r="BT1311" s="521"/>
      <c r="BU1311" s="521"/>
      <c r="BV1311" s="521"/>
      <c r="BW1311" s="521"/>
      <c r="BX1311" s="521"/>
      <c r="BY1311" s="521"/>
      <c r="BZ1311" s="521"/>
      <c r="CA1311" s="521"/>
      <c r="CB1311" s="521"/>
      <c r="CC1311" s="521"/>
      <c r="CD1311" s="521"/>
      <c r="CE1311" s="521"/>
      <c r="CF1311" s="521"/>
      <c r="CG1311" s="521"/>
      <c r="CH1311" s="521"/>
      <c r="CI1311" s="521"/>
      <c r="CJ1311" s="521"/>
      <c r="CK1311" s="521"/>
      <c r="CL1311" s="521"/>
      <c r="CM1311" s="521"/>
      <c r="CN1311" s="521"/>
      <c r="CO1311" s="521"/>
      <c r="CP1311" s="521"/>
      <c r="CQ1311" s="521"/>
    </row>
    <row r="1312" spans="1:95" s="69" customFormat="1" ht="15" customHeight="1" outlineLevel="1" x14ac:dyDescent="0.2">
      <c r="A1312" s="11">
        <v>141</v>
      </c>
      <c r="B1312" s="294"/>
      <c r="C1312" s="292"/>
      <c r="D1312" s="292"/>
      <c r="E1312" s="293"/>
      <c r="F1312" s="880" t="str">
        <f>'2. CAD NCCF'!F1312:L1312</f>
        <v>Non-agency RMBS, low or not rated</v>
      </c>
      <c r="G1312" s="881"/>
      <c r="H1312" s="881"/>
      <c r="I1312" s="881"/>
      <c r="J1312" s="881"/>
      <c r="K1312" s="881"/>
      <c r="L1312" s="882"/>
      <c r="M1312" s="400">
        <f t="shared" si="527"/>
        <v>0</v>
      </c>
      <c r="N1312" s="411">
        <f>M1312*(1-'Appx 1. Ref Rates'!$E34)+N536*(1-'Appx 1. Ref Rates'!$E34)</f>
        <v>0</v>
      </c>
      <c r="O1312" s="414">
        <f>O536*(1-'Appx 1. Ref Rates'!$E34)</f>
        <v>0</v>
      </c>
      <c r="P1312" s="414">
        <f>P536*(1-'Appx 1. Ref Rates'!$E34)</f>
        <v>0</v>
      </c>
      <c r="Q1312" s="415">
        <f>Q536*(1-'Appx 1. Ref Rates'!$E34)</f>
        <v>0</v>
      </c>
      <c r="R1312" s="411">
        <f>R536*(1-'Appx 1. Ref Rates'!$E34)</f>
        <v>0</v>
      </c>
      <c r="S1312" s="413">
        <f>S536*(1-'Appx 1. Ref Rates'!$E34)</f>
        <v>0</v>
      </c>
      <c r="T1312" s="413">
        <f>T536*(1-'Appx 1. Ref Rates'!$E34)</f>
        <v>0</v>
      </c>
      <c r="U1312" s="413">
        <f>U536*(1-'Appx 1. Ref Rates'!$E34)</f>
        <v>0</v>
      </c>
      <c r="V1312" s="413">
        <f>V536*(1-'Appx 1. Ref Rates'!$E34)</f>
        <v>0</v>
      </c>
      <c r="W1312" s="413">
        <f>W536*(1-'Appx 1. Ref Rates'!$E34)</f>
        <v>0</v>
      </c>
      <c r="X1312" s="414">
        <f>X536*(1-'Appx 1. Ref Rates'!$E34)</f>
        <v>0</v>
      </c>
      <c r="Y1312" s="413">
        <f>Y536*(1-'Appx 1. Ref Rates'!$E34)</f>
        <v>0</v>
      </c>
      <c r="Z1312" s="413">
        <f>Z536*(1-'Appx 1. Ref Rates'!$E34)</f>
        <v>0</v>
      </c>
      <c r="AA1312" s="413">
        <f>AA536*(1-'Appx 1. Ref Rates'!$E34)</f>
        <v>0</v>
      </c>
      <c r="AB1312" s="413">
        <f>AB536*(1-'Appx 1. Ref Rates'!$E34)</f>
        <v>0</v>
      </c>
      <c r="AC1312" s="400">
        <f t="shared" si="525"/>
        <v>0</v>
      </c>
      <c r="AD1312" s="1744"/>
      <c r="AE1312" s="858"/>
      <c r="AF1312" s="858"/>
      <c r="AG1312" s="528"/>
      <c r="AH1312" s="521"/>
      <c r="AI1312" s="521"/>
      <c r="AJ1312" s="521"/>
      <c r="AK1312" s="521"/>
      <c r="AL1312" s="521"/>
      <c r="AM1312" s="521"/>
      <c r="AN1312" s="521"/>
      <c r="AO1312" s="521"/>
      <c r="AP1312" s="521"/>
      <c r="AQ1312" s="521"/>
      <c r="AR1312" s="521"/>
      <c r="AS1312" s="521"/>
      <c r="AT1312" s="521"/>
      <c r="AU1312" s="521"/>
      <c r="AV1312" s="521"/>
      <c r="AW1312" s="521"/>
      <c r="AX1312" s="521"/>
      <c r="AY1312" s="521"/>
      <c r="AZ1312" s="521"/>
      <c r="BA1312" s="521"/>
      <c r="BB1312" s="521"/>
      <c r="BC1312" s="521"/>
      <c r="BD1312" s="521"/>
      <c r="BE1312" s="521"/>
      <c r="BF1312" s="521"/>
      <c r="BG1312" s="521"/>
      <c r="BH1312" s="521"/>
      <c r="BI1312" s="521"/>
      <c r="BJ1312" s="521"/>
      <c r="BK1312" s="521"/>
      <c r="BL1312" s="521"/>
      <c r="BM1312" s="521"/>
      <c r="BN1312" s="521"/>
      <c r="BO1312" s="521"/>
      <c r="BP1312" s="521"/>
      <c r="BQ1312" s="521"/>
      <c r="BR1312" s="521"/>
      <c r="BS1312" s="521"/>
      <c r="BT1312" s="521"/>
      <c r="BU1312" s="521"/>
      <c r="BV1312" s="521"/>
      <c r="BW1312" s="521"/>
      <c r="BX1312" s="521"/>
      <c r="BY1312" s="521"/>
      <c r="BZ1312" s="521"/>
      <c r="CA1312" s="521"/>
      <c r="CB1312" s="521"/>
      <c r="CC1312" s="521"/>
      <c r="CD1312" s="521"/>
      <c r="CE1312" s="521"/>
      <c r="CF1312" s="521"/>
      <c r="CG1312" s="521"/>
      <c r="CH1312" s="521"/>
      <c r="CI1312" s="521"/>
      <c r="CJ1312" s="521"/>
      <c r="CK1312" s="521"/>
      <c r="CL1312" s="521"/>
      <c r="CM1312" s="521"/>
      <c r="CN1312" s="521"/>
      <c r="CO1312" s="521"/>
      <c r="CP1312" s="521"/>
      <c r="CQ1312" s="521"/>
    </row>
    <row r="1313" spans="1:95" s="69" customFormat="1" ht="15" customHeight="1" outlineLevel="1" x14ac:dyDescent="0.2">
      <c r="A1313" s="11">
        <v>142</v>
      </c>
      <c r="B1313" s="294"/>
      <c r="C1313" s="292"/>
      <c r="D1313" s="868" t="str">
        <f>'2. CAD NCCF'!D1313:AF1313</f>
        <v>Corporate bonds and paper (CBP)</v>
      </c>
      <c r="E1313" s="869"/>
      <c r="F1313" s="869"/>
      <c r="G1313" s="869"/>
      <c r="H1313" s="869"/>
      <c r="I1313" s="869"/>
      <c r="J1313" s="869"/>
      <c r="K1313" s="869"/>
      <c r="L1313" s="869"/>
      <c r="M1313" s="869"/>
      <c r="N1313" s="869"/>
      <c r="O1313" s="869"/>
      <c r="P1313" s="869"/>
      <c r="Q1313" s="869"/>
      <c r="R1313" s="869"/>
      <c r="S1313" s="869"/>
      <c r="T1313" s="869"/>
      <c r="U1313" s="869"/>
      <c r="V1313" s="869"/>
      <c r="W1313" s="869"/>
      <c r="X1313" s="869"/>
      <c r="Y1313" s="869"/>
      <c r="Z1313" s="869"/>
      <c r="AA1313" s="869"/>
      <c r="AB1313" s="869"/>
      <c r="AC1313" s="869"/>
      <c r="AD1313" s="1044"/>
      <c r="AE1313" s="1044"/>
      <c r="AF1313" s="1044"/>
      <c r="AG1313" s="528"/>
      <c r="AH1313" s="521"/>
      <c r="AI1313" s="521"/>
      <c r="AJ1313" s="521"/>
      <c r="AK1313" s="521"/>
      <c r="AL1313" s="521"/>
      <c r="AM1313" s="521"/>
      <c r="AN1313" s="521"/>
      <c r="AO1313" s="521"/>
      <c r="AP1313" s="521"/>
      <c r="AQ1313" s="521"/>
      <c r="AR1313" s="521"/>
      <c r="AS1313" s="521"/>
      <c r="AT1313" s="521"/>
      <c r="AU1313" s="521"/>
      <c r="AV1313" s="521"/>
      <c r="AW1313" s="521"/>
      <c r="AX1313" s="521"/>
      <c r="AY1313" s="521"/>
      <c r="AZ1313" s="521"/>
      <c r="BA1313" s="521"/>
      <c r="BB1313" s="521"/>
      <c r="BC1313" s="521"/>
      <c r="BD1313" s="521"/>
      <c r="BE1313" s="521"/>
      <c r="BF1313" s="521"/>
      <c r="BG1313" s="521"/>
      <c r="BH1313" s="521"/>
      <c r="BI1313" s="521"/>
      <c r="BJ1313" s="521"/>
      <c r="BK1313" s="521"/>
      <c r="BL1313" s="521"/>
      <c r="BM1313" s="521"/>
      <c r="BN1313" s="521"/>
      <c r="BO1313" s="521"/>
      <c r="BP1313" s="521"/>
      <c r="BQ1313" s="521"/>
      <c r="BR1313" s="521"/>
      <c r="BS1313" s="521"/>
      <c r="BT1313" s="521"/>
      <c r="BU1313" s="521"/>
      <c r="BV1313" s="521"/>
      <c r="BW1313" s="521"/>
      <c r="BX1313" s="521"/>
      <c r="BY1313" s="521"/>
      <c r="BZ1313" s="521"/>
      <c r="CA1313" s="521"/>
      <c r="CB1313" s="521"/>
      <c r="CC1313" s="521"/>
      <c r="CD1313" s="521"/>
      <c r="CE1313" s="521"/>
      <c r="CF1313" s="521"/>
      <c r="CG1313" s="521"/>
      <c r="CH1313" s="521"/>
      <c r="CI1313" s="521"/>
      <c r="CJ1313" s="521"/>
      <c r="CK1313" s="521"/>
      <c r="CL1313" s="521"/>
      <c r="CM1313" s="521"/>
      <c r="CN1313" s="521"/>
      <c r="CO1313" s="521"/>
      <c r="CP1313" s="521"/>
      <c r="CQ1313" s="521"/>
    </row>
    <row r="1314" spans="1:95" s="69" customFormat="1" ht="15" customHeight="1" outlineLevel="1" x14ac:dyDescent="0.2">
      <c r="A1314" s="11">
        <v>143</v>
      </c>
      <c r="B1314" s="294"/>
      <c r="C1314" s="292"/>
      <c r="D1314" s="292"/>
      <c r="E1314" s="933" t="str">
        <f>'2. CAD NCCF'!E1314:L1314</f>
        <v>Non-FI issued CBP, high rated</v>
      </c>
      <c r="F1314" s="934"/>
      <c r="G1314" s="934"/>
      <c r="H1314" s="934"/>
      <c r="I1314" s="934"/>
      <c r="J1314" s="934"/>
      <c r="K1314" s="934"/>
      <c r="L1314" s="935"/>
      <c r="M1314" s="399">
        <f>SUBTOTAL(9,M1315:M1316)</f>
        <v>0</v>
      </c>
      <c r="N1314" s="402">
        <f t="shared" ref="N1314:AC1314" si="528">SUBTOTAL(9,N1315:N1316)</f>
        <v>0</v>
      </c>
      <c r="O1314" s="406">
        <f t="shared" si="528"/>
        <v>0</v>
      </c>
      <c r="P1314" s="406">
        <f t="shared" si="528"/>
        <v>0</v>
      </c>
      <c r="Q1314" s="407">
        <f t="shared" si="528"/>
        <v>0</v>
      </c>
      <c r="R1314" s="402">
        <f t="shared" si="528"/>
        <v>0</v>
      </c>
      <c r="S1314" s="406">
        <f t="shared" si="528"/>
        <v>0</v>
      </c>
      <c r="T1314" s="405">
        <f t="shared" si="528"/>
        <v>0</v>
      </c>
      <c r="U1314" s="405">
        <f t="shared" si="528"/>
        <v>0</v>
      </c>
      <c r="V1314" s="405">
        <f t="shared" si="528"/>
        <v>0</v>
      </c>
      <c r="W1314" s="405">
        <f t="shared" si="528"/>
        <v>0</v>
      </c>
      <c r="X1314" s="405">
        <f t="shared" si="528"/>
        <v>0</v>
      </c>
      <c r="Y1314" s="405">
        <f t="shared" si="528"/>
        <v>0</v>
      </c>
      <c r="Z1314" s="405">
        <f t="shared" si="528"/>
        <v>0</v>
      </c>
      <c r="AA1314" s="405">
        <f t="shared" si="528"/>
        <v>0</v>
      </c>
      <c r="AB1314" s="403">
        <f t="shared" si="528"/>
        <v>0</v>
      </c>
      <c r="AC1314" s="399">
        <f t="shared" si="528"/>
        <v>0</v>
      </c>
      <c r="AD1314" s="1786"/>
      <c r="AE1314" s="852"/>
      <c r="AF1314" s="852"/>
      <c r="AG1314" s="528"/>
      <c r="AH1314" s="521"/>
      <c r="AI1314" s="521"/>
      <c r="AJ1314" s="521"/>
      <c r="AK1314" s="521"/>
      <c r="AL1314" s="521"/>
      <c r="AM1314" s="521"/>
      <c r="AN1314" s="521"/>
      <c r="AO1314" s="521"/>
      <c r="AP1314" s="521"/>
      <c r="AQ1314" s="521"/>
      <c r="AR1314" s="521"/>
      <c r="AS1314" s="521"/>
      <c r="AT1314" s="521"/>
      <c r="AU1314" s="521"/>
      <c r="AV1314" s="521"/>
      <c r="AW1314" s="521"/>
      <c r="AX1314" s="521"/>
      <c r="AY1314" s="521"/>
      <c r="AZ1314" s="521"/>
      <c r="BA1314" s="521"/>
      <c r="BB1314" s="521"/>
      <c r="BC1314" s="521"/>
      <c r="BD1314" s="521"/>
      <c r="BE1314" s="521"/>
      <c r="BF1314" s="521"/>
      <c r="BG1314" s="521"/>
      <c r="BH1314" s="521"/>
      <c r="BI1314" s="521"/>
      <c r="BJ1314" s="521"/>
      <c r="BK1314" s="521"/>
      <c r="BL1314" s="521"/>
      <c r="BM1314" s="521"/>
      <c r="BN1314" s="521"/>
      <c r="BO1314" s="521"/>
      <c r="BP1314" s="521"/>
      <c r="BQ1314" s="521"/>
      <c r="BR1314" s="521"/>
      <c r="BS1314" s="521"/>
      <c r="BT1314" s="521"/>
      <c r="BU1314" s="521"/>
      <c r="BV1314" s="521"/>
      <c r="BW1314" s="521"/>
      <c r="BX1314" s="521"/>
      <c r="BY1314" s="521"/>
      <c r="BZ1314" s="521"/>
      <c r="CA1314" s="521"/>
      <c r="CB1314" s="521"/>
      <c r="CC1314" s="521"/>
      <c r="CD1314" s="521"/>
      <c r="CE1314" s="521"/>
      <c r="CF1314" s="521"/>
      <c r="CG1314" s="521"/>
      <c r="CH1314" s="521"/>
      <c r="CI1314" s="521"/>
      <c r="CJ1314" s="521"/>
      <c r="CK1314" s="521"/>
      <c r="CL1314" s="521"/>
      <c r="CM1314" s="521"/>
      <c r="CN1314" s="521"/>
      <c r="CO1314" s="521"/>
      <c r="CP1314" s="521"/>
      <c r="CQ1314" s="521"/>
    </row>
    <row r="1315" spans="1:95" s="69" customFormat="1" ht="15" customHeight="1" outlineLevel="1" x14ac:dyDescent="0.2">
      <c r="A1315" s="11">
        <v>144</v>
      </c>
      <c r="B1315" s="294"/>
      <c r="C1315" s="292"/>
      <c r="D1315" s="292"/>
      <c r="E1315" s="293"/>
      <c r="F1315" s="880" t="str">
        <f>'2. CAD NCCF'!F1315:L1315</f>
        <v>Non-FI issued unsecured bond and paper, high rated</v>
      </c>
      <c r="G1315" s="881"/>
      <c r="H1315" s="881"/>
      <c r="I1315" s="881"/>
      <c r="J1315" s="881"/>
      <c r="K1315" s="881"/>
      <c r="L1315" s="882"/>
      <c r="M1315" s="400">
        <f t="shared" ref="M1315:M1316" si="529">M539</f>
        <v>0</v>
      </c>
      <c r="N1315" s="411">
        <f>M1315*(1-'Appx 1. Ref Rates'!$E37)+N539*(1-'Appx 1. Ref Rates'!$E37)</f>
        <v>0</v>
      </c>
      <c r="O1315" s="414">
        <f>O539*(1-'Appx 1. Ref Rates'!$E37)</f>
        <v>0</v>
      </c>
      <c r="P1315" s="414">
        <f>P539*(1-'Appx 1. Ref Rates'!$E37)</f>
        <v>0</v>
      </c>
      <c r="Q1315" s="415">
        <f>Q539*(1-'Appx 1. Ref Rates'!$E37)</f>
        <v>0</v>
      </c>
      <c r="R1315" s="411">
        <f>R539*(1-'Appx 1. Ref Rates'!$E37)</f>
        <v>0</v>
      </c>
      <c r="S1315" s="413">
        <f>S539*(1-'Appx 1. Ref Rates'!$E37)</f>
        <v>0</v>
      </c>
      <c r="T1315" s="413">
        <f>T539*(1-'Appx 1. Ref Rates'!$E37)</f>
        <v>0</v>
      </c>
      <c r="U1315" s="413">
        <f>U539*(1-'Appx 1. Ref Rates'!$E37)</f>
        <v>0</v>
      </c>
      <c r="V1315" s="413">
        <f>V539*(1-'Appx 1. Ref Rates'!$E37)</f>
        <v>0</v>
      </c>
      <c r="W1315" s="413">
        <f>W539*(1-'Appx 1. Ref Rates'!$E37)</f>
        <v>0</v>
      </c>
      <c r="X1315" s="414">
        <f>X539*(1-'Appx 1. Ref Rates'!$E37)</f>
        <v>0</v>
      </c>
      <c r="Y1315" s="413">
        <f>Y539*(1-'Appx 1. Ref Rates'!$E37)</f>
        <v>0</v>
      </c>
      <c r="Z1315" s="413">
        <f>Z539*(1-'Appx 1. Ref Rates'!$E37)</f>
        <v>0</v>
      </c>
      <c r="AA1315" s="413">
        <f>AA539*(1-'Appx 1. Ref Rates'!$E37)</f>
        <v>0</v>
      </c>
      <c r="AB1315" s="413">
        <f>AB539*(1-'Appx 1. Ref Rates'!$E37)</f>
        <v>0</v>
      </c>
      <c r="AC1315" s="400">
        <f t="shared" ref="AC1315:AC1334" si="530">AC539</f>
        <v>0</v>
      </c>
      <c r="AD1315" s="1743"/>
      <c r="AE1315" s="1083"/>
      <c r="AF1315" s="855"/>
      <c r="AG1315" s="528"/>
      <c r="AH1315" s="521"/>
      <c r="AI1315" s="521"/>
      <c r="AJ1315" s="521"/>
      <c r="AK1315" s="521"/>
      <c r="AL1315" s="521"/>
      <c r="AM1315" s="521"/>
      <c r="AN1315" s="521"/>
      <c r="AO1315" s="521"/>
      <c r="AP1315" s="521"/>
      <c r="AQ1315" s="521"/>
      <c r="AR1315" s="521"/>
      <c r="AS1315" s="521"/>
      <c r="AT1315" s="521"/>
      <c r="AU1315" s="521"/>
      <c r="AV1315" s="521"/>
      <c r="AW1315" s="521"/>
      <c r="AX1315" s="521"/>
      <c r="AY1315" s="521"/>
      <c r="AZ1315" s="521"/>
      <c r="BA1315" s="521"/>
      <c r="BB1315" s="521"/>
      <c r="BC1315" s="521"/>
      <c r="BD1315" s="521"/>
      <c r="BE1315" s="521"/>
      <c r="BF1315" s="521"/>
      <c r="BG1315" s="521"/>
      <c r="BH1315" s="521"/>
      <c r="BI1315" s="521"/>
      <c r="BJ1315" s="521"/>
      <c r="BK1315" s="521"/>
      <c r="BL1315" s="521"/>
      <c r="BM1315" s="521"/>
      <c r="BN1315" s="521"/>
      <c r="BO1315" s="521"/>
      <c r="BP1315" s="521"/>
      <c r="BQ1315" s="521"/>
      <c r="BR1315" s="521"/>
      <c r="BS1315" s="521"/>
      <c r="BT1315" s="521"/>
      <c r="BU1315" s="521"/>
      <c r="BV1315" s="521"/>
      <c r="BW1315" s="521"/>
      <c r="BX1315" s="521"/>
      <c r="BY1315" s="521"/>
      <c r="BZ1315" s="521"/>
      <c r="CA1315" s="521"/>
      <c r="CB1315" s="521"/>
      <c r="CC1315" s="521"/>
      <c r="CD1315" s="521"/>
      <c r="CE1315" s="521"/>
      <c r="CF1315" s="521"/>
      <c r="CG1315" s="521"/>
      <c r="CH1315" s="521"/>
      <c r="CI1315" s="521"/>
      <c r="CJ1315" s="521"/>
      <c r="CK1315" s="521"/>
      <c r="CL1315" s="521"/>
      <c r="CM1315" s="521"/>
      <c r="CN1315" s="521"/>
      <c r="CO1315" s="521"/>
      <c r="CP1315" s="521"/>
      <c r="CQ1315" s="521"/>
    </row>
    <row r="1316" spans="1:95" s="69" customFormat="1" ht="15" customHeight="1" outlineLevel="1" x14ac:dyDescent="0.2">
      <c r="A1316" s="11">
        <v>145</v>
      </c>
      <c r="B1316" s="294"/>
      <c r="C1316" s="292"/>
      <c r="D1316" s="292"/>
      <c r="E1316" s="293"/>
      <c r="F1316" s="880" t="str">
        <f>'2. CAD NCCF'!F1316:L1316</f>
        <v>Non-FI issued covered bonds, high rated</v>
      </c>
      <c r="G1316" s="881"/>
      <c r="H1316" s="881"/>
      <c r="I1316" s="881"/>
      <c r="J1316" s="881"/>
      <c r="K1316" s="881"/>
      <c r="L1316" s="882"/>
      <c r="M1316" s="400">
        <f t="shared" si="529"/>
        <v>0</v>
      </c>
      <c r="N1316" s="411">
        <f>M1316*(1-'Appx 1. Ref Rates'!$E38)+N540*(1-'Appx 1. Ref Rates'!$E38)</f>
        <v>0</v>
      </c>
      <c r="O1316" s="414">
        <f>O540*(1-'Appx 1. Ref Rates'!$E38)</f>
        <v>0</v>
      </c>
      <c r="P1316" s="414">
        <f>P540*(1-'Appx 1. Ref Rates'!$E38)</f>
        <v>0</v>
      </c>
      <c r="Q1316" s="415">
        <f>Q540*(1-'Appx 1. Ref Rates'!$E38)</f>
        <v>0</v>
      </c>
      <c r="R1316" s="411">
        <f>R540*(1-'Appx 1. Ref Rates'!$E38)</f>
        <v>0</v>
      </c>
      <c r="S1316" s="413">
        <f>S540*(1-'Appx 1. Ref Rates'!$E38)</f>
        <v>0</v>
      </c>
      <c r="T1316" s="413">
        <f>T540*(1-'Appx 1. Ref Rates'!$E38)</f>
        <v>0</v>
      </c>
      <c r="U1316" s="413">
        <f>U540*(1-'Appx 1. Ref Rates'!$E38)</f>
        <v>0</v>
      </c>
      <c r="V1316" s="413">
        <f>V540*(1-'Appx 1. Ref Rates'!$E38)</f>
        <v>0</v>
      </c>
      <c r="W1316" s="413">
        <f>W540*(1-'Appx 1. Ref Rates'!$E38)</f>
        <v>0</v>
      </c>
      <c r="X1316" s="414">
        <f>X540*(1-'Appx 1. Ref Rates'!$E38)</f>
        <v>0</v>
      </c>
      <c r="Y1316" s="413">
        <f>Y540*(1-'Appx 1. Ref Rates'!$E38)</f>
        <v>0</v>
      </c>
      <c r="Z1316" s="413">
        <f>Z540*(1-'Appx 1. Ref Rates'!$E38)</f>
        <v>0</v>
      </c>
      <c r="AA1316" s="413">
        <f>AA540*(1-'Appx 1. Ref Rates'!$E38)</f>
        <v>0</v>
      </c>
      <c r="AB1316" s="413">
        <f>AB540*(1-'Appx 1. Ref Rates'!$E38)</f>
        <v>0</v>
      </c>
      <c r="AC1316" s="400">
        <f t="shared" si="530"/>
        <v>0</v>
      </c>
      <c r="AD1316" s="1743"/>
      <c r="AE1316" s="1083"/>
      <c r="AF1316" s="855"/>
      <c r="AG1316" s="528"/>
      <c r="AH1316" s="521"/>
      <c r="AI1316" s="521"/>
      <c r="AJ1316" s="521"/>
      <c r="AK1316" s="521"/>
      <c r="AL1316" s="521"/>
      <c r="AM1316" s="521"/>
      <c r="AN1316" s="521"/>
      <c r="AO1316" s="521"/>
      <c r="AP1316" s="521"/>
      <c r="AQ1316" s="521"/>
      <c r="AR1316" s="521"/>
      <c r="AS1316" s="521"/>
      <c r="AT1316" s="521"/>
      <c r="AU1316" s="521"/>
      <c r="AV1316" s="521"/>
      <c r="AW1316" s="521"/>
      <c r="AX1316" s="521"/>
      <c r="AY1316" s="521"/>
      <c r="AZ1316" s="521"/>
      <c r="BA1316" s="521"/>
      <c r="BB1316" s="521"/>
      <c r="BC1316" s="521"/>
      <c r="BD1316" s="521"/>
      <c r="BE1316" s="521"/>
      <c r="BF1316" s="521"/>
      <c r="BG1316" s="521"/>
      <c r="BH1316" s="521"/>
      <c r="BI1316" s="521"/>
      <c r="BJ1316" s="521"/>
      <c r="BK1316" s="521"/>
      <c r="BL1316" s="521"/>
      <c r="BM1316" s="521"/>
      <c r="BN1316" s="521"/>
      <c r="BO1316" s="521"/>
      <c r="BP1316" s="521"/>
      <c r="BQ1316" s="521"/>
      <c r="BR1316" s="521"/>
      <c r="BS1316" s="521"/>
      <c r="BT1316" s="521"/>
      <c r="BU1316" s="521"/>
      <c r="BV1316" s="521"/>
      <c r="BW1316" s="521"/>
      <c r="BX1316" s="521"/>
      <c r="BY1316" s="521"/>
      <c r="BZ1316" s="521"/>
      <c r="CA1316" s="521"/>
      <c r="CB1316" s="521"/>
      <c r="CC1316" s="521"/>
      <c r="CD1316" s="521"/>
      <c r="CE1316" s="521"/>
      <c r="CF1316" s="521"/>
      <c r="CG1316" s="521"/>
      <c r="CH1316" s="521"/>
      <c r="CI1316" s="521"/>
      <c r="CJ1316" s="521"/>
      <c r="CK1316" s="521"/>
      <c r="CL1316" s="521"/>
      <c r="CM1316" s="521"/>
      <c r="CN1316" s="521"/>
      <c r="CO1316" s="521"/>
      <c r="CP1316" s="521"/>
      <c r="CQ1316" s="521"/>
    </row>
    <row r="1317" spans="1:95" s="69" customFormat="1" ht="15" customHeight="1" outlineLevel="1" x14ac:dyDescent="0.2">
      <c r="A1317" s="11">
        <v>146</v>
      </c>
      <c r="B1317" s="294"/>
      <c r="C1317" s="292"/>
      <c r="D1317" s="292"/>
      <c r="E1317" s="877" t="str">
        <f>'2. CAD NCCF'!E1317:L1317</f>
        <v>FI issued CBP, high rated</v>
      </c>
      <c r="F1317" s="878"/>
      <c r="G1317" s="878"/>
      <c r="H1317" s="878"/>
      <c r="I1317" s="878"/>
      <c r="J1317" s="878"/>
      <c r="K1317" s="878"/>
      <c r="L1317" s="879"/>
      <c r="M1317" s="399">
        <f>SUBTOTAL(9,M1318:M1320)</f>
        <v>0</v>
      </c>
      <c r="N1317" s="402">
        <f t="shared" ref="N1317:AC1317" si="531">SUBTOTAL(9,N1318:N1320)</f>
        <v>0</v>
      </c>
      <c r="O1317" s="406">
        <f t="shared" si="531"/>
        <v>0</v>
      </c>
      <c r="P1317" s="406">
        <f t="shared" si="531"/>
        <v>0</v>
      </c>
      <c r="Q1317" s="407">
        <f t="shared" si="531"/>
        <v>0</v>
      </c>
      <c r="R1317" s="402">
        <f t="shared" si="531"/>
        <v>0</v>
      </c>
      <c r="S1317" s="406">
        <f t="shared" si="531"/>
        <v>0</v>
      </c>
      <c r="T1317" s="405">
        <f t="shared" si="531"/>
        <v>0</v>
      </c>
      <c r="U1317" s="405">
        <f t="shared" si="531"/>
        <v>0</v>
      </c>
      <c r="V1317" s="405">
        <f t="shared" si="531"/>
        <v>0</v>
      </c>
      <c r="W1317" s="405">
        <f t="shared" si="531"/>
        <v>0</v>
      </c>
      <c r="X1317" s="405">
        <f t="shared" si="531"/>
        <v>0</v>
      </c>
      <c r="Y1317" s="405">
        <f t="shared" si="531"/>
        <v>0</v>
      </c>
      <c r="Z1317" s="405">
        <f t="shared" si="531"/>
        <v>0</v>
      </c>
      <c r="AA1317" s="405">
        <f t="shared" si="531"/>
        <v>0</v>
      </c>
      <c r="AB1317" s="403">
        <f t="shared" si="531"/>
        <v>0</v>
      </c>
      <c r="AC1317" s="399">
        <f t="shared" si="531"/>
        <v>0</v>
      </c>
      <c r="AD1317" s="1743"/>
      <c r="AE1317" s="1083"/>
      <c r="AF1317" s="855"/>
      <c r="AG1317" s="528"/>
      <c r="AH1317" s="521"/>
      <c r="AI1317" s="521"/>
      <c r="AJ1317" s="521"/>
      <c r="AK1317" s="521"/>
      <c r="AL1317" s="521"/>
      <c r="AM1317" s="521"/>
      <c r="AN1317" s="521"/>
      <c r="AO1317" s="521"/>
      <c r="AP1317" s="521"/>
      <c r="AQ1317" s="521"/>
      <c r="AR1317" s="521"/>
      <c r="AS1317" s="521"/>
      <c r="AT1317" s="521"/>
      <c r="AU1317" s="521"/>
      <c r="AV1317" s="521"/>
      <c r="AW1317" s="521"/>
      <c r="AX1317" s="521"/>
      <c r="AY1317" s="521"/>
      <c r="AZ1317" s="521"/>
      <c r="BA1317" s="521"/>
      <c r="BB1317" s="521"/>
      <c r="BC1317" s="521"/>
      <c r="BD1317" s="521"/>
      <c r="BE1317" s="521"/>
      <c r="BF1317" s="521"/>
      <c r="BG1317" s="521"/>
      <c r="BH1317" s="521"/>
      <c r="BI1317" s="521"/>
      <c r="BJ1317" s="521"/>
      <c r="BK1317" s="521"/>
      <c r="BL1317" s="521"/>
      <c r="BM1317" s="521"/>
      <c r="BN1317" s="521"/>
      <c r="BO1317" s="521"/>
      <c r="BP1317" s="521"/>
      <c r="BQ1317" s="521"/>
      <c r="BR1317" s="521"/>
      <c r="BS1317" s="521"/>
      <c r="BT1317" s="521"/>
      <c r="BU1317" s="521"/>
      <c r="BV1317" s="521"/>
      <c r="BW1317" s="521"/>
      <c r="BX1317" s="521"/>
      <c r="BY1317" s="521"/>
      <c r="BZ1317" s="521"/>
      <c r="CA1317" s="521"/>
      <c r="CB1317" s="521"/>
      <c r="CC1317" s="521"/>
      <c r="CD1317" s="521"/>
      <c r="CE1317" s="521"/>
      <c r="CF1317" s="521"/>
      <c r="CG1317" s="521"/>
      <c r="CH1317" s="521"/>
      <c r="CI1317" s="521"/>
      <c r="CJ1317" s="521"/>
      <c r="CK1317" s="521"/>
      <c r="CL1317" s="521"/>
      <c r="CM1317" s="521"/>
      <c r="CN1317" s="521"/>
      <c r="CO1317" s="521"/>
      <c r="CP1317" s="521"/>
      <c r="CQ1317" s="521"/>
    </row>
    <row r="1318" spans="1:95" s="69" customFormat="1" ht="15" customHeight="1" outlineLevel="1" x14ac:dyDescent="0.2">
      <c r="A1318" s="11">
        <v>147</v>
      </c>
      <c r="B1318" s="294"/>
      <c r="C1318" s="292"/>
      <c r="D1318" s="292"/>
      <c r="E1318" s="293"/>
      <c r="F1318" s="880" t="str">
        <f>'2. CAD NCCF'!F1318:L1318</f>
        <v>FI issued unsecured bonds and paper, high rated</v>
      </c>
      <c r="G1318" s="881"/>
      <c r="H1318" s="881"/>
      <c r="I1318" s="881"/>
      <c r="J1318" s="881"/>
      <c r="K1318" s="881"/>
      <c r="L1318" s="882"/>
      <c r="M1318" s="400">
        <f t="shared" ref="M1318:M1320" si="532">M542</f>
        <v>0</v>
      </c>
      <c r="N1318" s="411">
        <f>M1318*(1-'Appx 1. Ref Rates'!$E40)+N542*(1-'Appx 1. Ref Rates'!$E40)</f>
        <v>0</v>
      </c>
      <c r="O1318" s="414">
        <f>O542*(1-'Appx 1. Ref Rates'!$E40)</f>
        <v>0</v>
      </c>
      <c r="P1318" s="414">
        <f>P542*(1-'Appx 1. Ref Rates'!$E40)</f>
        <v>0</v>
      </c>
      <c r="Q1318" s="415">
        <f>Q542*(1-'Appx 1. Ref Rates'!$E40)</f>
        <v>0</v>
      </c>
      <c r="R1318" s="411">
        <f>R542*(1-'Appx 1. Ref Rates'!$E40)</f>
        <v>0</v>
      </c>
      <c r="S1318" s="413">
        <f>S542*(1-'Appx 1. Ref Rates'!$E40)</f>
        <v>0</v>
      </c>
      <c r="T1318" s="413">
        <f>T542*(1-'Appx 1. Ref Rates'!$E40)</f>
        <v>0</v>
      </c>
      <c r="U1318" s="413">
        <f>U542*(1-'Appx 1. Ref Rates'!$E40)</f>
        <v>0</v>
      </c>
      <c r="V1318" s="413">
        <f>V542*(1-'Appx 1. Ref Rates'!$E40)</f>
        <v>0</v>
      </c>
      <c r="W1318" s="413">
        <f>W542*(1-'Appx 1. Ref Rates'!$E40)</f>
        <v>0</v>
      </c>
      <c r="X1318" s="414">
        <f>X542*(1-'Appx 1. Ref Rates'!$E40)</f>
        <v>0</v>
      </c>
      <c r="Y1318" s="413">
        <f>Y542*(1-'Appx 1. Ref Rates'!$E40)</f>
        <v>0</v>
      </c>
      <c r="Z1318" s="413">
        <f>Z542*(1-'Appx 1. Ref Rates'!$E40)</f>
        <v>0</v>
      </c>
      <c r="AA1318" s="413">
        <f>AA542*(1-'Appx 1. Ref Rates'!$E40)</f>
        <v>0</v>
      </c>
      <c r="AB1318" s="413">
        <f>AB542*(1-'Appx 1. Ref Rates'!$E40)</f>
        <v>0</v>
      </c>
      <c r="AC1318" s="400">
        <f t="shared" si="530"/>
        <v>0</v>
      </c>
      <c r="AD1318" s="1743"/>
      <c r="AE1318" s="1083"/>
      <c r="AF1318" s="855"/>
      <c r="AG1318" s="528"/>
      <c r="AH1318" s="521"/>
      <c r="AI1318" s="521"/>
      <c r="AJ1318" s="521"/>
      <c r="AK1318" s="521"/>
      <c r="AL1318" s="521"/>
      <c r="AM1318" s="521"/>
      <c r="AN1318" s="521"/>
      <c r="AO1318" s="521"/>
      <c r="AP1318" s="521"/>
      <c r="AQ1318" s="521"/>
      <c r="AR1318" s="521"/>
      <c r="AS1318" s="521"/>
      <c r="AT1318" s="521"/>
      <c r="AU1318" s="521"/>
      <c r="AV1318" s="521"/>
      <c r="AW1318" s="521"/>
      <c r="AX1318" s="521"/>
      <c r="AY1318" s="521"/>
      <c r="AZ1318" s="521"/>
      <c r="BA1318" s="521"/>
      <c r="BB1318" s="521"/>
      <c r="BC1318" s="521"/>
      <c r="BD1318" s="521"/>
      <c r="BE1318" s="521"/>
      <c r="BF1318" s="521"/>
      <c r="BG1318" s="521"/>
      <c r="BH1318" s="521"/>
      <c r="BI1318" s="521"/>
      <c r="BJ1318" s="521"/>
      <c r="BK1318" s="521"/>
      <c r="BL1318" s="521"/>
      <c r="BM1318" s="521"/>
      <c r="BN1318" s="521"/>
      <c r="BO1318" s="521"/>
      <c r="BP1318" s="521"/>
      <c r="BQ1318" s="521"/>
      <c r="BR1318" s="521"/>
      <c r="BS1318" s="521"/>
      <c r="BT1318" s="521"/>
      <c r="BU1318" s="521"/>
      <c r="BV1318" s="521"/>
      <c r="BW1318" s="521"/>
      <c r="BX1318" s="521"/>
      <c r="BY1318" s="521"/>
      <c r="BZ1318" s="521"/>
      <c r="CA1318" s="521"/>
      <c r="CB1318" s="521"/>
      <c r="CC1318" s="521"/>
      <c r="CD1318" s="521"/>
      <c r="CE1318" s="521"/>
      <c r="CF1318" s="521"/>
      <c r="CG1318" s="521"/>
      <c r="CH1318" s="521"/>
      <c r="CI1318" s="521"/>
      <c r="CJ1318" s="521"/>
      <c r="CK1318" s="521"/>
      <c r="CL1318" s="521"/>
      <c r="CM1318" s="521"/>
      <c r="CN1318" s="521"/>
      <c r="CO1318" s="521"/>
      <c r="CP1318" s="521"/>
      <c r="CQ1318" s="521"/>
    </row>
    <row r="1319" spans="1:95" s="69" customFormat="1" ht="15" customHeight="1" outlineLevel="1" x14ac:dyDescent="0.2">
      <c r="A1319" s="11">
        <v>148</v>
      </c>
      <c r="B1319" s="294"/>
      <c r="C1319" s="292"/>
      <c r="D1319" s="292"/>
      <c r="E1319" s="293"/>
      <c r="F1319" s="880" t="str">
        <f>'2. CAD NCCF'!F1319:L1319</f>
        <v>FI issued covered bonds, high rated</v>
      </c>
      <c r="G1319" s="881"/>
      <c r="H1319" s="881"/>
      <c r="I1319" s="881"/>
      <c r="J1319" s="881"/>
      <c r="K1319" s="881"/>
      <c r="L1319" s="882"/>
      <c r="M1319" s="400">
        <f t="shared" si="532"/>
        <v>0</v>
      </c>
      <c r="N1319" s="411">
        <f>M1319*(1-'Appx 1. Ref Rates'!$E41)+N543*(1-'Appx 1. Ref Rates'!$E41)</f>
        <v>0</v>
      </c>
      <c r="O1319" s="414">
        <f>O543*(1-'Appx 1. Ref Rates'!$E41)</f>
        <v>0</v>
      </c>
      <c r="P1319" s="414">
        <f>P543*(1-'Appx 1. Ref Rates'!$E41)</f>
        <v>0</v>
      </c>
      <c r="Q1319" s="415">
        <f>Q543*(1-'Appx 1. Ref Rates'!$E41)</f>
        <v>0</v>
      </c>
      <c r="R1319" s="411">
        <f>R543*(1-'Appx 1. Ref Rates'!$E41)</f>
        <v>0</v>
      </c>
      <c r="S1319" s="413">
        <f>S543*(1-'Appx 1. Ref Rates'!$E41)</f>
        <v>0</v>
      </c>
      <c r="T1319" s="413">
        <f>T543*(1-'Appx 1. Ref Rates'!$E41)</f>
        <v>0</v>
      </c>
      <c r="U1319" s="413">
        <f>U543*(1-'Appx 1. Ref Rates'!$E41)</f>
        <v>0</v>
      </c>
      <c r="V1319" s="413">
        <f>V543*(1-'Appx 1. Ref Rates'!$E41)</f>
        <v>0</v>
      </c>
      <c r="W1319" s="413">
        <f>W543*(1-'Appx 1. Ref Rates'!$E41)</f>
        <v>0</v>
      </c>
      <c r="X1319" s="414">
        <f>X543*(1-'Appx 1. Ref Rates'!$E41)</f>
        <v>0</v>
      </c>
      <c r="Y1319" s="413">
        <f>Y543*(1-'Appx 1. Ref Rates'!$E41)</f>
        <v>0</v>
      </c>
      <c r="Z1319" s="413">
        <f>Z543*(1-'Appx 1. Ref Rates'!$E41)</f>
        <v>0</v>
      </c>
      <c r="AA1319" s="413">
        <f>AA543*(1-'Appx 1. Ref Rates'!$E41)</f>
        <v>0</v>
      </c>
      <c r="AB1319" s="413">
        <f>AB543*(1-'Appx 1. Ref Rates'!$E41)</f>
        <v>0</v>
      </c>
      <c r="AC1319" s="400">
        <f t="shared" si="530"/>
        <v>0</v>
      </c>
      <c r="AD1319" s="1743"/>
      <c r="AE1319" s="1083"/>
      <c r="AF1319" s="855"/>
      <c r="AG1319" s="528"/>
      <c r="AH1319" s="521"/>
      <c r="AI1319" s="521"/>
      <c r="AJ1319" s="521"/>
      <c r="AK1319" s="521"/>
      <c r="AL1319" s="521"/>
      <c r="AM1319" s="521"/>
      <c r="AN1319" s="521"/>
      <c r="AO1319" s="521"/>
      <c r="AP1319" s="521"/>
      <c r="AQ1319" s="521"/>
      <c r="AR1319" s="521"/>
      <c r="AS1319" s="521"/>
      <c r="AT1319" s="521"/>
      <c r="AU1319" s="521"/>
      <c r="AV1319" s="521"/>
      <c r="AW1319" s="521"/>
      <c r="AX1319" s="521"/>
      <c r="AY1319" s="521"/>
      <c r="AZ1319" s="521"/>
      <c r="BA1319" s="521"/>
      <c r="BB1319" s="521"/>
      <c r="BC1319" s="521"/>
      <c r="BD1319" s="521"/>
      <c r="BE1319" s="521"/>
      <c r="BF1319" s="521"/>
      <c r="BG1319" s="521"/>
      <c r="BH1319" s="521"/>
      <c r="BI1319" s="521"/>
      <c r="BJ1319" s="521"/>
      <c r="BK1319" s="521"/>
      <c r="BL1319" s="521"/>
      <c r="BM1319" s="521"/>
      <c r="BN1319" s="521"/>
      <c r="BO1319" s="521"/>
      <c r="BP1319" s="521"/>
      <c r="BQ1319" s="521"/>
      <c r="BR1319" s="521"/>
      <c r="BS1319" s="521"/>
      <c r="BT1319" s="521"/>
      <c r="BU1319" s="521"/>
      <c r="BV1319" s="521"/>
      <c r="BW1319" s="521"/>
      <c r="BX1319" s="521"/>
      <c r="BY1319" s="521"/>
      <c r="BZ1319" s="521"/>
      <c r="CA1319" s="521"/>
      <c r="CB1319" s="521"/>
      <c r="CC1319" s="521"/>
      <c r="CD1319" s="521"/>
      <c r="CE1319" s="521"/>
      <c r="CF1319" s="521"/>
      <c r="CG1319" s="521"/>
      <c r="CH1319" s="521"/>
      <c r="CI1319" s="521"/>
      <c r="CJ1319" s="521"/>
      <c r="CK1319" s="521"/>
      <c r="CL1319" s="521"/>
      <c r="CM1319" s="521"/>
      <c r="CN1319" s="521"/>
      <c r="CO1319" s="521"/>
      <c r="CP1319" s="521"/>
      <c r="CQ1319" s="521"/>
    </row>
    <row r="1320" spans="1:95" s="69" customFormat="1" ht="15" customHeight="1" outlineLevel="1" x14ac:dyDescent="0.2">
      <c r="A1320" s="11">
        <v>149</v>
      </c>
      <c r="B1320" s="294"/>
      <c r="C1320" s="292"/>
      <c r="D1320" s="292"/>
      <c r="E1320" s="293"/>
      <c r="F1320" s="880" t="str">
        <f>'2. CAD NCCF'!F1320:L1320</f>
        <v>FI issued jumbo covered bonds, high rated</v>
      </c>
      <c r="G1320" s="881"/>
      <c r="H1320" s="881"/>
      <c r="I1320" s="881"/>
      <c r="J1320" s="881"/>
      <c r="K1320" s="881"/>
      <c r="L1320" s="882"/>
      <c r="M1320" s="400">
        <f t="shared" si="532"/>
        <v>0</v>
      </c>
      <c r="N1320" s="411">
        <f>M1320*(1-'Appx 1. Ref Rates'!$E42)+N544*(1-'Appx 1. Ref Rates'!$E42)</f>
        <v>0</v>
      </c>
      <c r="O1320" s="414">
        <f>O544*(1-'Appx 1. Ref Rates'!$E42)</f>
        <v>0</v>
      </c>
      <c r="P1320" s="414">
        <f>P544*(1-'Appx 1. Ref Rates'!$E42)</f>
        <v>0</v>
      </c>
      <c r="Q1320" s="415">
        <f>Q544*(1-'Appx 1. Ref Rates'!$E42)</f>
        <v>0</v>
      </c>
      <c r="R1320" s="411">
        <f>R544*(1-'Appx 1. Ref Rates'!$E42)</f>
        <v>0</v>
      </c>
      <c r="S1320" s="413">
        <f>S544*(1-'Appx 1. Ref Rates'!$E42)</f>
        <v>0</v>
      </c>
      <c r="T1320" s="413">
        <f>T544*(1-'Appx 1. Ref Rates'!$E42)</f>
        <v>0</v>
      </c>
      <c r="U1320" s="413">
        <f>U544*(1-'Appx 1. Ref Rates'!$E42)</f>
        <v>0</v>
      </c>
      <c r="V1320" s="413">
        <f>V544*(1-'Appx 1. Ref Rates'!$E42)</f>
        <v>0</v>
      </c>
      <c r="W1320" s="413">
        <f>W544*(1-'Appx 1. Ref Rates'!$E42)</f>
        <v>0</v>
      </c>
      <c r="X1320" s="414">
        <f>X544*(1-'Appx 1. Ref Rates'!$E42)</f>
        <v>0</v>
      </c>
      <c r="Y1320" s="413">
        <f>Y544*(1-'Appx 1. Ref Rates'!$E42)</f>
        <v>0</v>
      </c>
      <c r="Z1320" s="413">
        <f>Z544*(1-'Appx 1. Ref Rates'!$E42)</f>
        <v>0</v>
      </c>
      <c r="AA1320" s="413">
        <f>AA544*(1-'Appx 1. Ref Rates'!$E42)</f>
        <v>0</v>
      </c>
      <c r="AB1320" s="413">
        <f>AB544*(1-'Appx 1. Ref Rates'!$E42)</f>
        <v>0</v>
      </c>
      <c r="AC1320" s="400">
        <f t="shared" si="530"/>
        <v>0</v>
      </c>
      <c r="AD1320" s="1743"/>
      <c r="AE1320" s="1083"/>
      <c r="AF1320" s="855"/>
      <c r="AG1320" s="528"/>
      <c r="AH1320" s="521"/>
      <c r="AI1320" s="521"/>
      <c r="AJ1320" s="521"/>
      <c r="AK1320" s="521"/>
      <c r="AL1320" s="521"/>
      <c r="AM1320" s="521"/>
      <c r="AN1320" s="521"/>
      <c r="AO1320" s="521"/>
      <c r="AP1320" s="521"/>
      <c r="AQ1320" s="521"/>
      <c r="AR1320" s="521"/>
      <c r="AS1320" s="521"/>
      <c r="AT1320" s="521"/>
      <c r="AU1320" s="521"/>
      <c r="AV1320" s="521"/>
      <c r="AW1320" s="521"/>
      <c r="AX1320" s="521"/>
      <c r="AY1320" s="521"/>
      <c r="AZ1320" s="521"/>
      <c r="BA1320" s="521"/>
      <c r="BB1320" s="521"/>
      <c r="BC1320" s="521"/>
      <c r="BD1320" s="521"/>
      <c r="BE1320" s="521"/>
      <c r="BF1320" s="521"/>
      <c r="BG1320" s="521"/>
      <c r="BH1320" s="521"/>
      <c r="BI1320" s="521"/>
      <c r="BJ1320" s="521"/>
      <c r="BK1320" s="521"/>
      <c r="BL1320" s="521"/>
      <c r="BM1320" s="521"/>
      <c r="BN1320" s="521"/>
      <c r="BO1320" s="521"/>
      <c r="BP1320" s="521"/>
      <c r="BQ1320" s="521"/>
      <c r="BR1320" s="521"/>
      <c r="BS1320" s="521"/>
      <c r="BT1320" s="521"/>
      <c r="BU1320" s="521"/>
      <c r="BV1320" s="521"/>
      <c r="BW1320" s="521"/>
      <c r="BX1320" s="521"/>
      <c r="BY1320" s="521"/>
      <c r="BZ1320" s="521"/>
      <c r="CA1320" s="521"/>
      <c r="CB1320" s="521"/>
      <c r="CC1320" s="521"/>
      <c r="CD1320" s="521"/>
      <c r="CE1320" s="521"/>
      <c r="CF1320" s="521"/>
      <c r="CG1320" s="521"/>
      <c r="CH1320" s="521"/>
      <c r="CI1320" s="521"/>
      <c r="CJ1320" s="521"/>
      <c r="CK1320" s="521"/>
      <c r="CL1320" s="521"/>
      <c r="CM1320" s="521"/>
      <c r="CN1320" s="521"/>
      <c r="CO1320" s="521"/>
      <c r="CP1320" s="521"/>
      <c r="CQ1320" s="521"/>
    </row>
    <row r="1321" spans="1:95" s="69" customFormat="1" ht="15" customHeight="1" outlineLevel="1" x14ac:dyDescent="0.2">
      <c r="A1321" s="11">
        <v>150</v>
      </c>
      <c r="B1321" s="294"/>
      <c r="C1321" s="292"/>
      <c r="D1321" s="292"/>
      <c r="E1321" s="877" t="str">
        <f>'2. CAD NCCF'!E1321:L1321</f>
        <v>Non-FI issued CBP, medium rated</v>
      </c>
      <c r="F1321" s="878"/>
      <c r="G1321" s="878"/>
      <c r="H1321" s="878"/>
      <c r="I1321" s="878"/>
      <c r="J1321" s="878"/>
      <c r="K1321" s="878"/>
      <c r="L1321" s="879"/>
      <c r="M1321" s="399">
        <f>SUBTOTAL(9,M1322:M1323)</f>
        <v>0</v>
      </c>
      <c r="N1321" s="402">
        <f t="shared" ref="N1321:AC1321" si="533">SUBTOTAL(9,N1322:N1323)</f>
        <v>0</v>
      </c>
      <c r="O1321" s="406">
        <f t="shared" si="533"/>
        <v>0</v>
      </c>
      <c r="P1321" s="406">
        <f t="shared" si="533"/>
        <v>0</v>
      </c>
      <c r="Q1321" s="407">
        <f t="shared" si="533"/>
        <v>0</v>
      </c>
      <c r="R1321" s="402">
        <f t="shared" si="533"/>
        <v>0</v>
      </c>
      <c r="S1321" s="406">
        <f t="shared" si="533"/>
        <v>0</v>
      </c>
      <c r="T1321" s="405">
        <f t="shared" si="533"/>
        <v>0</v>
      </c>
      <c r="U1321" s="405">
        <f t="shared" si="533"/>
        <v>0</v>
      </c>
      <c r="V1321" s="405">
        <f t="shared" si="533"/>
        <v>0</v>
      </c>
      <c r="W1321" s="405">
        <f t="shared" si="533"/>
        <v>0</v>
      </c>
      <c r="X1321" s="405">
        <f t="shared" si="533"/>
        <v>0</v>
      </c>
      <c r="Y1321" s="405">
        <f t="shared" si="533"/>
        <v>0</v>
      </c>
      <c r="Z1321" s="405">
        <f t="shared" si="533"/>
        <v>0</v>
      </c>
      <c r="AA1321" s="405">
        <f t="shared" si="533"/>
        <v>0</v>
      </c>
      <c r="AB1321" s="403">
        <f t="shared" si="533"/>
        <v>0</v>
      </c>
      <c r="AC1321" s="399">
        <f t="shared" si="533"/>
        <v>0</v>
      </c>
      <c r="AD1321" s="1743"/>
      <c r="AE1321" s="1083"/>
      <c r="AF1321" s="855"/>
      <c r="AG1321" s="528"/>
      <c r="AH1321" s="521"/>
      <c r="AI1321" s="521"/>
      <c r="AJ1321" s="521"/>
      <c r="AK1321" s="521"/>
      <c r="AL1321" s="521"/>
      <c r="AM1321" s="521"/>
      <c r="AN1321" s="521"/>
      <c r="AO1321" s="521"/>
      <c r="AP1321" s="521"/>
      <c r="AQ1321" s="521"/>
      <c r="AR1321" s="521"/>
      <c r="AS1321" s="521"/>
      <c r="AT1321" s="521"/>
      <c r="AU1321" s="521"/>
      <c r="AV1321" s="521"/>
      <c r="AW1321" s="521"/>
      <c r="AX1321" s="521"/>
      <c r="AY1321" s="521"/>
      <c r="AZ1321" s="521"/>
      <c r="BA1321" s="521"/>
      <c r="BB1321" s="521"/>
      <c r="BC1321" s="521"/>
      <c r="BD1321" s="521"/>
      <c r="BE1321" s="521"/>
      <c r="BF1321" s="521"/>
      <c r="BG1321" s="521"/>
      <c r="BH1321" s="521"/>
      <c r="BI1321" s="521"/>
      <c r="BJ1321" s="521"/>
      <c r="BK1321" s="521"/>
      <c r="BL1321" s="521"/>
      <c r="BM1321" s="521"/>
      <c r="BN1321" s="521"/>
      <c r="BO1321" s="521"/>
      <c r="BP1321" s="521"/>
      <c r="BQ1321" s="521"/>
      <c r="BR1321" s="521"/>
      <c r="BS1321" s="521"/>
      <c r="BT1321" s="521"/>
      <c r="BU1321" s="521"/>
      <c r="BV1321" s="521"/>
      <c r="BW1321" s="521"/>
      <c r="BX1321" s="521"/>
      <c r="BY1321" s="521"/>
      <c r="BZ1321" s="521"/>
      <c r="CA1321" s="521"/>
      <c r="CB1321" s="521"/>
      <c r="CC1321" s="521"/>
      <c r="CD1321" s="521"/>
      <c r="CE1321" s="521"/>
      <c r="CF1321" s="521"/>
      <c r="CG1321" s="521"/>
      <c r="CH1321" s="521"/>
      <c r="CI1321" s="521"/>
      <c r="CJ1321" s="521"/>
      <c r="CK1321" s="521"/>
      <c r="CL1321" s="521"/>
      <c r="CM1321" s="521"/>
      <c r="CN1321" s="521"/>
      <c r="CO1321" s="521"/>
      <c r="CP1321" s="521"/>
      <c r="CQ1321" s="521"/>
    </row>
    <row r="1322" spans="1:95" s="69" customFormat="1" ht="15" customHeight="1" outlineLevel="1" x14ac:dyDescent="0.2">
      <c r="A1322" s="11">
        <v>151</v>
      </c>
      <c r="B1322" s="294"/>
      <c r="C1322" s="292"/>
      <c r="D1322" s="292"/>
      <c r="E1322" s="293"/>
      <c r="F1322" s="880" t="str">
        <f>'2. CAD NCCF'!F1322:L1322</f>
        <v>Non-FI issued unsecured bonds and paper, medium rated</v>
      </c>
      <c r="G1322" s="881"/>
      <c r="H1322" s="881"/>
      <c r="I1322" s="881"/>
      <c r="J1322" s="881"/>
      <c r="K1322" s="881"/>
      <c r="L1322" s="882"/>
      <c r="M1322" s="400">
        <f t="shared" ref="M1322:M1323" si="534">M546</f>
        <v>0</v>
      </c>
      <c r="N1322" s="411">
        <f>M1322*(1-'Appx 1. Ref Rates'!$E44)+N546*(1-'Appx 1. Ref Rates'!$E44)</f>
        <v>0</v>
      </c>
      <c r="O1322" s="414">
        <f>O546*(1-'Appx 1. Ref Rates'!$E44)</f>
        <v>0</v>
      </c>
      <c r="P1322" s="414">
        <f>P546*(1-'Appx 1. Ref Rates'!$E44)</f>
        <v>0</v>
      </c>
      <c r="Q1322" s="415">
        <f>Q546*(1-'Appx 1. Ref Rates'!$E44)</f>
        <v>0</v>
      </c>
      <c r="R1322" s="411">
        <f>R546*(1-'Appx 1. Ref Rates'!$E44)</f>
        <v>0</v>
      </c>
      <c r="S1322" s="413">
        <f>S546*(1-'Appx 1. Ref Rates'!$E44)</f>
        <v>0</v>
      </c>
      <c r="T1322" s="413">
        <f>T546*(1-'Appx 1. Ref Rates'!$E44)</f>
        <v>0</v>
      </c>
      <c r="U1322" s="413">
        <f>U546*(1-'Appx 1. Ref Rates'!$E44)</f>
        <v>0</v>
      </c>
      <c r="V1322" s="413">
        <f>V546*(1-'Appx 1. Ref Rates'!$E44)</f>
        <v>0</v>
      </c>
      <c r="W1322" s="413">
        <f>W546*(1-'Appx 1. Ref Rates'!$E44)</f>
        <v>0</v>
      </c>
      <c r="X1322" s="414">
        <f>X546*(1-'Appx 1. Ref Rates'!$E44)</f>
        <v>0</v>
      </c>
      <c r="Y1322" s="413">
        <f>Y546*(1-'Appx 1. Ref Rates'!$E44)</f>
        <v>0</v>
      </c>
      <c r="Z1322" s="413">
        <f>Z546*(1-'Appx 1. Ref Rates'!$E44)</f>
        <v>0</v>
      </c>
      <c r="AA1322" s="413">
        <f>AA546*(1-'Appx 1. Ref Rates'!$E44)</f>
        <v>0</v>
      </c>
      <c r="AB1322" s="413">
        <f>AB546*(1-'Appx 1. Ref Rates'!$E44)</f>
        <v>0</v>
      </c>
      <c r="AC1322" s="400">
        <f t="shared" si="530"/>
        <v>0</v>
      </c>
      <c r="AD1322" s="1743"/>
      <c r="AE1322" s="1083"/>
      <c r="AF1322" s="855"/>
      <c r="AG1322" s="528"/>
      <c r="AH1322" s="521"/>
      <c r="AI1322" s="521"/>
      <c r="AJ1322" s="521"/>
      <c r="AK1322" s="521"/>
      <c r="AL1322" s="521"/>
      <c r="AM1322" s="521"/>
      <c r="AN1322" s="521"/>
      <c r="AO1322" s="521"/>
      <c r="AP1322" s="521"/>
      <c r="AQ1322" s="521"/>
      <c r="AR1322" s="521"/>
      <c r="AS1322" s="521"/>
      <c r="AT1322" s="521"/>
      <c r="AU1322" s="521"/>
      <c r="AV1322" s="521"/>
      <c r="AW1322" s="521"/>
      <c r="AX1322" s="521"/>
      <c r="AY1322" s="521"/>
      <c r="AZ1322" s="521"/>
      <c r="BA1322" s="521"/>
      <c r="BB1322" s="521"/>
      <c r="BC1322" s="521"/>
      <c r="BD1322" s="521"/>
      <c r="BE1322" s="521"/>
      <c r="BF1322" s="521"/>
      <c r="BG1322" s="521"/>
      <c r="BH1322" s="521"/>
      <c r="BI1322" s="521"/>
      <c r="BJ1322" s="521"/>
      <c r="BK1322" s="521"/>
      <c r="BL1322" s="521"/>
      <c r="BM1322" s="521"/>
      <c r="BN1322" s="521"/>
      <c r="BO1322" s="521"/>
      <c r="BP1322" s="521"/>
      <c r="BQ1322" s="521"/>
      <c r="BR1322" s="521"/>
      <c r="BS1322" s="521"/>
      <c r="BT1322" s="521"/>
      <c r="BU1322" s="521"/>
      <c r="BV1322" s="521"/>
      <c r="BW1322" s="521"/>
      <c r="BX1322" s="521"/>
      <c r="BY1322" s="521"/>
      <c r="BZ1322" s="521"/>
      <c r="CA1322" s="521"/>
      <c r="CB1322" s="521"/>
      <c r="CC1322" s="521"/>
      <c r="CD1322" s="521"/>
      <c r="CE1322" s="521"/>
      <c r="CF1322" s="521"/>
      <c r="CG1322" s="521"/>
      <c r="CH1322" s="521"/>
      <c r="CI1322" s="521"/>
      <c r="CJ1322" s="521"/>
      <c r="CK1322" s="521"/>
      <c r="CL1322" s="521"/>
      <c r="CM1322" s="521"/>
      <c r="CN1322" s="521"/>
      <c r="CO1322" s="521"/>
      <c r="CP1322" s="521"/>
      <c r="CQ1322" s="521"/>
    </row>
    <row r="1323" spans="1:95" s="69" customFormat="1" ht="15" customHeight="1" outlineLevel="1" x14ac:dyDescent="0.2">
      <c r="A1323" s="11">
        <v>152</v>
      </c>
      <c r="B1323" s="294"/>
      <c r="C1323" s="292"/>
      <c r="D1323" s="292"/>
      <c r="E1323" s="293"/>
      <c r="F1323" s="880" t="str">
        <f>'2. CAD NCCF'!F1323:L1323</f>
        <v>Non-FI issued covered bonds, medium rated</v>
      </c>
      <c r="G1323" s="881"/>
      <c r="H1323" s="881"/>
      <c r="I1323" s="881"/>
      <c r="J1323" s="881"/>
      <c r="K1323" s="881"/>
      <c r="L1323" s="882"/>
      <c r="M1323" s="400">
        <f t="shared" si="534"/>
        <v>0</v>
      </c>
      <c r="N1323" s="411">
        <f>M1323*(1-'Appx 1. Ref Rates'!$E45)+N547*(1-'Appx 1. Ref Rates'!$E45)</f>
        <v>0</v>
      </c>
      <c r="O1323" s="414">
        <f>O547*(1-'Appx 1. Ref Rates'!$E45)</f>
        <v>0</v>
      </c>
      <c r="P1323" s="414">
        <f>P547*(1-'Appx 1. Ref Rates'!$E45)</f>
        <v>0</v>
      </c>
      <c r="Q1323" s="415">
        <f>Q547*(1-'Appx 1. Ref Rates'!$E45)</f>
        <v>0</v>
      </c>
      <c r="R1323" s="411">
        <f>R547*(1-'Appx 1. Ref Rates'!$E45)</f>
        <v>0</v>
      </c>
      <c r="S1323" s="413">
        <f>S547*(1-'Appx 1. Ref Rates'!$E45)</f>
        <v>0</v>
      </c>
      <c r="T1323" s="413">
        <f>T547*(1-'Appx 1. Ref Rates'!$E45)</f>
        <v>0</v>
      </c>
      <c r="U1323" s="413">
        <f>U547*(1-'Appx 1. Ref Rates'!$E45)</f>
        <v>0</v>
      </c>
      <c r="V1323" s="413">
        <f>V547*(1-'Appx 1. Ref Rates'!$E45)</f>
        <v>0</v>
      </c>
      <c r="W1323" s="413">
        <f>W547*(1-'Appx 1. Ref Rates'!$E45)</f>
        <v>0</v>
      </c>
      <c r="X1323" s="414">
        <f>X547*(1-'Appx 1. Ref Rates'!$E45)</f>
        <v>0</v>
      </c>
      <c r="Y1323" s="413">
        <f>Y547*(1-'Appx 1. Ref Rates'!$E45)</f>
        <v>0</v>
      </c>
      <c r="Z1323" s="413">
        <f>Z547*(1-'Appx 1. Ref Rates'!$E45)</f>
        <v>0</v>
      </c>
      <c r="AA1323" s="413">
        <f>AA547*(1-'Appx 1. Ref Rates'!$E45)</f>
        <v>0</v>
      </c>
      <c r="AB1323" s="413">
        <f>AB547*(1-'Appx 1. Ref Rates'!$E45)</f>
        <v>0</v>
      </c>
      <c r="AC1323" s="400">
        <f t="shared" si="530"/>
        <v>0</v>
      </c>
      <c r="AD1323" s="1743"/>
      <c r="AE1323" s="1083"/>
      <c r="AF1323" s="855"/>
      <c r="AG1323" s="528"/>
      <c r="AH1323" s="521"/>
      <c r="AI1323" s="521"/>
      <c r="AJ1323" s="521"/>
      <c r="AK1323" s="521"/>
      <c r="AL1323" s="521"/>
      <c r="AM1323" s="521"/>
      <c r="AN1323" s="521"/>
      <c r="AO1323" s="521"/>
      <c r="AP1323" s="521"/>
      <c r="AQ1323" s="521"/>
      <c r="AR1323" s="521"/>
      <c r="AS1323" s="521"/>
      <c r="AT1323" s="521"/>
      <c r="AU1323" s="521"/>
      <c r="AV1323" s="521"/>
      <c r="AW1323" s="521"/>
      <c r="AX1323" s="521"/>
      <c r="AY1323" s="521"/>
      <c r="AZ1323" s="521"/>
      <c r="BA1323" s="521"/>
      <c r="BB1323" s="521"/>
      <c r="BC1323" s="521"/>
      <c r="BD1323" s="521"/>
      <c r="BE1323" s="521"/>
      <c r="BF1323" s="521"/>
      <c r="BG1323" s="521"/>
      <c r="BH1323" s="521"/>
      <c r="BI1323" s="521"/>
      <c r="BJ1323" s="521"/>
      <c r="BK1323" s="521"/>
      <c r="BL1323" s="521"/>
      <c r="BM1323" s="521"/>
      <c r="BN1323" s="521"/>
      <c r="BO1323" s="521"/>
      <c r="BP1323" s="521"/>
      <c r="BQ1323" s="521"/>
      <c r="BR1323" s="521"/>
      <c r="BS1323" s="521"/>
      <c r="BT1323" s="521"/>
      <c r="BU1323" s="521"/>
      <c r="BV1323" s="521"/>
      <c r="BW1323" s="521"/>
      <c r="BX1323" s="521"/>
      <c r="BY1323" s="521"/>
      <c r="BZ1323" s="521"/>
      <c r="CA1323" s="521"/>
      <c r="CB1323" s="521"/>
      <c r="CC1323" s="521"/>
      <c r="CD1323" s="521"/>
      <c r="CE1323" s="521"/>
      <c r="CF1323" s="521"/>
      <c r="CG1323" s="521"/>
      <c r="CH1323" s="521"/>
      <c r="CI1323" s="521"/>
      <c r="CJ1323" s="521"/>
      <c r="CK1323" s="521"/>
      <c r="CL1323" s="521"/>
      <c r="CM1323" s="521"/>
      <c r="CN1323" s="521"/>
      <c r="CO1323" s="521"/>
      <c r="CP1323" s="521"/>
      <c r="CQ1323" s="521"/>
    </row>
    <row r="1324" spans="1:95" s="69" customFormat="1" ht="15" customHeight="1" outlineLevel="1" x14ac:dyDescent="0.2">
      <c r="A1324" s="11">
        <v>153</v>
      </c>
      <c r="B1324" s="294"/>
      <c r="C1324" s="292"/>
      <c r="D1324" s="292"/>
      <c r="E1324" s="877" t="str">
        <f>'2. CAD NCCF'!E1324:L1324</f>
        <v>FI issued CBP, medium rated</v>
      </c>
      <c r="F1324" s="878"/>
      <c r="G1324" s="878"/>
      <c r="H1324" s="878"/>
      <c r="I1324" s="878"/>
      <c r="J1324" s="878"/>
      <c r="K1324" s="878"/>
      <c r="L1324" s="879"/>
      <c r="M1324" s="399">
        <f>SUBTOTAL(9,M1325:M1327)</f>
        <v>0</v>
      </c>
      <c r="N1324" s="402">
        <f t="shared" ref="N1324:AC1324" si="535">SUBTOTAL(9,N1325:N1327)</f>
        <v>0</v>
      </c>
      <c r="O1324" s="406">
        <f t="shared" si="535"/>
        <v>0</v>
      </c>
      <c r="P1324" s="406">
        <f t="shared" si="535"/>
        <v>0</v>
      </c>
      <c r="Q1324" s="407">
        <f t="shared" si="535"/>
        <v>0</v>
      </c>
      <c r="R1324" s="402">
        <f t="shared" si="535"/>
        <v>0</v>
      </c>
      <c r="S1324" s="406">
        <f t="shared" si="535"/>
        <v>0</v>
      </c>
      <c r="T1324" s="405">
        <f t="shared" si="535"/>
        <v>0</v>
      </c>
      <c r="U1324" s="405">
        <f t="shared" si="535"/>
        <v>0</v>
      </c>
      <c r="V1324" s="405">
        <f t="shared" si="535"/>
        <v>0</v>
      </c>
      <c r="W1324" s="405">
        <f t="shared" si="535"/>
        <v>0</v>
      </c>
      <c r="X1324" s="405">
        <f t="shared" si="535"/>
        <v>0</v>
      </c>
      <c r="Y1324" s="405">
        <f t="shared" si="535"/>
        <v>0</v>
      </c>
      <c r="Z1324" s="405">
        <f t="shared" si="535"/>
        <v>0</v>
      </c>
      <c r="AA1324" s="405">
        <f t="shared" si="535"/>
        <v>0</v>
      </c>
      <c r="AB1324" s="403">
        <f t="shared" si="535"/>
        <v>0</v>
      </c>
      <c r="AC1324" s="399">
        <f t="shared" si="535"/>
        <v>0</v>
      </c>
      <c r="AD1324" s="1743"/>
      <c r="AE1324" s="1083"/>
      <c r="AF1324" s="855"/>
      <c r="AG1324" s="528"/>
      <c r="AH1324" s="521"/>
      <c r="AI1324" s="521"/>
      <c r="AJ1324" s="521"/>
      <c r="AK1324" s="521"/>
      <c r="AL1324" s="521"/>
      <c r="AM1324" s="521"/>
      <c r="AN1324" s="521"/>
      <c r="AO1324" s="521"/>
      <c r="AP1324" s="521"/>
      <c r="AQ1324" s="521"/>
      <c r="AR1324" s="521"/>
      <c r="AS1324" s="521"/>
      <c r="AT1324" s="521"/>
      <c r="AU1324" s="521"/>
      <c r="AV1324" s="521"/>
      <c r="AW1324" s="521"/>
      <c r="AX1324" s="521"/>
      <c r="AY1324" s="521"/>
      <c r="AZ1324" s="521"/>
      <c r="BA1324" s="521"/>
      <c r="BB1324" s="521"/>
      <c r="BC1324" s="521"/>
      <c r="BD1324" s="521"/>
      <c r="BE1324" s="521"/>
      <c r="BF1324" s="521"/>
      <c r="BG1324" s="521"/>
      <c r="BH1324" s="521"/>
      <c r="BI1324" s="521"/>
      <c r="BJ1324" s="521"/>
      <c r="BK1324" s="521"/>
      <c r="BL1324" s="521"/>
      <c r="BM1324" s="521"/>
      <c r="BN1324" s="521"/>
      <c r="BO1324" s="521"/>
      <c r="BP1324" s="521"/>
      <c r="BQ1324" s="521"/>
      <c r="BR1324" s="521"/>
      <c r="BS1324" s="521"/>
      <c r="BT1324" s="521"/>
      <c r="BU1324" s="521"/>
      <c r="BV1324" s="521"/>
      <c r="BW1324" s="521"/>
      <c r="BX1324" s="521"/>
      <c r="BY1324" s="521"/>
      <c r="BZ1324" s="521"/>
      <c r="CA1324" s="521"/>
      <c r="CB1324" s="521"/>
      <c r="CC1324" s="521"/>
      <c r="CD1324" s="521"/>
      <c r="CE1324" s="521"/>
      <c r="CF1324" s="521"/>
      <c r="CG1324" s="521"/>
      <c r="CH1324" s="521"/>
      <c r="CI1324" s="521"/>
      <c r="CJ1324" s="521"/>
      <c r="CK1324" s="521"/>
      <c r="CL1324" s="521"/>
      <c r="CM1324" s="521"/>
      <c r="CN1324" s="521"/>
      <c r="CO1324" s="521"/>
      <c r="CP1324" s="521"/>
      <c r="CQ1324" s="521"/>
    </row>
    <row r="1325" spans="1:95" s="69" customFormat="1" ht="15" customHeight="1" outlineLevel="1" x14ac:dyDescent="0.2">
      <c r="A1325" s="11">
        <v>154</v>
      </c>
      <c r="B1325" s="294"/>
      <c r="C1325" s="292"/>
      <c r="D1325" s="292"/>
      <c r="E1325" s="293"/>
      <c r="F1325" s="880" t="str">
        <f>'2. CAD NCCF'!F1325:L1325</f>
        <v>FI issued unsecured bonds and paper, medium rated</v>
      </c>
      <c r="G1325" s="881"/>
      <c r="H1325" s="881"/>
      <c r="I1325" s="881"/>
      <c r="J1325" s="881"/>
      <c r="K1325" s="881"/>
      <c r="L1325" s="882"/>
      <c r="M1325" s="400">
        <f t="shared" ref="M1325:M1327" si="536">M549</f>
        <v>0</v>
      </c>
      <c r="N1325" s="411">
        <f>M1325*(1-'Appx 1. Ref Rates'!$E47)+N549*(1-'Appx 1. Ref Rates'!$E47)</f>
        <v>0</v>
      </c>
      <c r="O1325" s="414">
        <f>O549*(1-'Appx 1. Ref Rates'!$E47)</f>
        <v>0</v>
      </c>
      <c r="P1325" s="414">
        <f>P549*(1-'Appx 1. Ref Rates'!$E47)</f>
        <v>0</v>
      </c>
      <c r="Q1325" s="415">
        <f>Q549*(1-'Appx 1. Ref Rates'!$E47)</f>
        <v>0</v>
      </c>
      <c r="R1325" s="411">
        <f>R549*(1-'Appx 1. Ref Rates'!$E47)</f>
        <v>0</v>
      </c>
      <c r="S1325" s="413">
        <f>S549*(1-'Appx 1. Ref Rates'!$E47)</f>
        <v>0</v>
      </c>
      <c r="T1325" s="413">
        <f>T549*(1-'Appx 1. Ref Rates'!$E47)</f>
        <v>0</v>
      </c>
      <c r="U1325" s="413">
        <f>U549*(1-'Appx 1. Ref Rates'!$E47)</f>
        <v>0</v>
      </c>
      <c r="V1325" s="413">
        <f>V549*(1-'Appx 1. Ref Rates'!$E47)</f>
        <v>0</v>
      </c>
      <c r="W1325" s="413">
        <f>W549*(1-'Appx 1. Ref Rates'!$E47)</f>
        <v>0</v>
      </c>
      <c r="X1325" s="414">
        <f>X549*(1-'Appx 1. Ref Rates'!$E47)</f>
        <v>0</v>
      </c>
      <c r="Y1325" s="413">
        <f>Y549*(1-'Appx 1. Ref Rates'!$E47)</f>
        <v>0</v>
      </c>
      <c r="Z1325" s="413">
        <f>Z549*(1-'Appx 1. Ref Rates'!$E47)</f>
        <v>0</v>
      </c>
      <c r="AA1325" s="413">
        <f>AA549*(1-'Appx 1. Ref Rates'!$E47)</f>
        <v>0</v>
      </c>
      <c r="AB1325" s="413">
        <f>AB549*(1-'Appx 1. Ref Rates'!$E47)</f>
        <v>0</v>
      </c>
      <c r="AC1325" s="400">
        <f t="shared" si="530"/>
        <v>0</v>
      </c>
      <c r="AD1325" s="1743"/>
      <c r="AE1325" s="1083"/>
      <c r="AF1325" s="855"/>
      <c r="AG1325" s="528"/>
      <c r="AH1325" s="521"/>
      <c r="AI1325" s="521"/>
      <c r="AJ1325" s="521"/>
      <c r="AK1325" s="521"/>
      <c r="AL1325" s="521"/>
      <c r="AM1325" s="521"/>
      <c r="AN1325" s="521"/>
      <c r="AO1325" s="521"/>
      <c r="AP1325" s="521"/>
      <c r="AQ1325" s="521"/>
      <c r="AR1325" s="521"/>
      <c r="AS1325" s="521"/>
      <c r="AT1325" s="521"/>
      <c r="AU1325" s="521"/>
      <c r="AV1325" s="521"/>
      <c r="AW1325" s="521"/>
      <c r="AX1325" s="521"/>
      <c r="AY1325" s="521"/>
      <c r="AZ1325" s="521"/>
      <c r="BA1325" s="521"/>
      <c r="BB1325" s="521"/>
      <c r="BC1325" s="521"/>
      <c r="BD1325" s="521"/>
      <c r="BE1325" s="521"/>
      <c r="BF1325" s="521"/>
      <c r="BG1325" s="521"/>
      <c r="BH1325" s="521"/>
      <c r="BI1325" s="521"/>
      <c r="BJ1325" s="521"/>
      <c r="BK1325" s="521"/>
      <c r="BL1325" s="521"/>
      <c r="BM1325" s="521"/>
      <c r="BN1325" s="521"/>
      <c r="BO1325" s="521"/>
      <c r="BP1325" s="521"/>
      <c r="BQ1325" s="521"/>
      <c r="BR1325" s="521"/>
      <c r="BS1325" s="521"/>
      <c r="BT1325" s="521"/>
      <c r="BU1325" s="521"/>
      <c r="BV1325" s="521"/>
      <c r="BW1325" s="521"/>
      <c r="BX1325" s="521"/>
      <c r="BY1325" s="521"/>
      <c r="BZ1325" s="521"/>
      <c r="CA1325" s="521"/>
      <c r="CB1325" s="521"/>
      <c r="CC1325" s="521"/>
      <c r="CD1325" s="521"/>
      <c r="CE1325" s="521"/>
      <c r="CF1325" s="521"/>
      <c r="CG1325" s="521"/>
      <c r="CH1325" s="521"/>
      <c r="CI1325" s="521"/>
      <c r="CJ1325" s="521"/>
      <c r="CK1325" s="521"/>
      <c r="CL1325" s="521"/>
      <c r="CM1325" s="521"/>
      <c r="CN1325" s="521"/>
      <c r="CO1325" s="521"/>
      <c r="CP1325" s="521"/>
      <c r="CQ1325" s="521"/>
    </row>
    <row r="1326" spans="1:95" s="69" customFormat="1" ht="15" customHeight="1" outlineLevel="1" x14ac:dyDescent="0.2">
      <c r="A1326" s="11">
        <v>155</v>
      </c>
      <c r="B1326" s="294"/>
      <c r="C1326" s="292"/>
      <c r="D1326" s="292"/>
      <c r="E1326" s="293"/>
      <c r="F1326" s="880" t="str">
        <f>'2. CAD NCCF'!F1326:L1326</f>
        <v>FI issued covered bonds, medium rated</v>
      </c>
      <c r="G1326" s="881"/>
      <c r="H1326" s="881"/>
      <c r="I1326" s="881"/>
      <c r="J1326" s="881"/>
      <c r="K1326" s="881"/>
      <c r="L1326" s="882"/>
      <c r="M1326" s="400">
        <f t="shared" si="536"/>
        <v>0</v>
      </c>
      <c r="N1326" s="411">
        <f>M1326*(1-'Appx 1. Ref Rates'!$E48)+N550*(1-'Appx 1. Ref Rates'!$E48)</f>
        <v>0</v>
      </c>
      <c r="O1326" s="414">
        <f>O550*(1-'Appx 1. Ref Rates'!$E48)</f>
        <v>0</v>
      </c>
      <c r="P1326" s="414">
        <f>P550*(1-'Appx 1. Ref Rates'!$E48)</f>
        <v>0</v>
      </c>
      <c r="Q1326" s="415">
        <f>Q550*(1-'Appx 1. Ref Rates'!$E48)</f>
        <v>0</v>
      </c>
      <c r="R1326" s="411">
        <f>R550*(1-'Appx 1. Ref Rates'!$E48)</f>
        <v>0</v>
      </c>
      <c r="S1326" s="413">
        <f>S550*(1-'Appx 1. Ref Rates'!$E48)</f>
        <v>0</v>
      </c>
      <c r="T1326" s="413">
        <f>T550*(1-'Appx 1. Ref Rates'!$E48)</f>
        <v>0</v>
      </c>
      <c r="U1326" s="413">
        <f>U550*(1-'Appx 1. Ref Rates'!$E48)</f>
        <v>0</v>
      </c>
      <c r="V1326" s="413">
        <f>V550*(1-'Appx 1. Ref Rates'!$E48)</f>
        <v>0</v>
      </c>
      <c r="W1326" s="413">
        <f>W550*(1-'Appx 1. Ref Rates'!$E48)</f>
        <v>0</v>
      </c>
      <c r="X1326" s="414">
        <f>X550*(1-'Appx 1. Ref Rates'!$E48)</f>
        <v>0</v>
      </c>
      <c r="Y1326" s="413">
        <f>Y550*(1-'Appx 1. Ref Rates'!$E48)</f>
        <v>0</v>
      </c>
      <c r="Z1326" s="413">
        <f>Z550*(1-'Appx 1. Ref Rates'!$E48)</f>
        <v>0</v>
      </c>
      <c r="AA1326" s="413">
        <f>AA550*(1-'Appx 1. Ref Rates'!$E48)</f>
        <v>0</v>
      </c>
      <c r="AB1326" s="413">
        <f>AB550*(1-'Appx 1. Ref Rates'!$E48)</f>
        <v>0</v>
      </c>
      <c r="AC1326" s="400">
        <f t="shared" si="530"/>
        <v>0</v>
      </c>
      <c r="AD1326" s="1743"/>
      <c r="AE1326" s="1083"/>
      <c r="AF1326" s="855"/>
      <c r="AG1326" s="528"/>
      <c r="AH1326" s="521"/>
      <c r="AI1326" s="521"/>
      <c r="AJ1326" s="521"/>
      <c r="AK1326" s="521"/>
      <c r="AL1326" s="521"/>
      <c r="AM1326" s="521"/>
      <c r="AN1326" s="521"/>
      <c r="AO1326" s="521"/>
      <c r="AP1326" s="521"/>
      <c r="AQ1326" s="521"/>
      <c r="AR1326" s="521"/>
      <c r="AS1326" s="521"/>
      <c r="AT1326" s="521"/>
      <c r="AU1326" s="521"/>
      <c r="AV1326" s="521"/>
      <c r="AW1326" s="521"/>
      <c r="AX1326" s="521"/>
      <c r="AY1326" s="521"/>
      <c r="AZ1326" s="521"/>
      <c r="BA1326" s="521"/>
      <c r="BB1326" s="521"/>
      <c r="BC1326" s="521"/>
      <c r="BD1326" s="521"/>
      <c r="BE1326" s="521"/>
      <c r="BF1326" s="521"/>
      <c r="BG1326" s="521"/>
      <c r="BH1326" s="521"/>
      <c r="BI1326" s="521"/>
      <c r="BJ1326" s="521"/>
      <c r="BK1326" s="521"/>
      <c r="BL1326" s="521"/>
      <c r="BM1326" s="521"/>
      <c r="BN1326" s="521"/>
      <c r="BO1326" s="521"/>
      <c r="BP1326" s="521"/>
      <c r="BQ1326" s="521"/>
      <c r="BR1326" s="521"/>
      <c r="BS1326" s="521"/>
      <c r="BT1326" s="521"/>
      <c r="BU1326" s="521"/>
      <c r="BV1326" s="521"/>
      <c r="BW1326" s="521"/>
      <c r="BX1326" s="521"/>
      <c r="BY1326" s="521"/>
      <c r="BZ1326" s="521"/>
      <c r="CA1326" s="521"/>
      <c r="CB1326" s="521"/>
      <c r="CC1326" s="521"/>
      <c r="CD1326" s="521"/>
      <c r="CE1326" s="521"/>
      <c r="CF1326" s="521"/>
      <c r="CG1326" s="521"/>
      <c r="CH1326" s="521"/>
      <c r="CI1326" s="521"/>
      <c r="CJ1326" s="521"/>
      <c r="CK1326" s="521"/>
      <c r="CL1326" s="521"/>
      <c r="CM1326" s="521"/>
      <c r="CN1326" s="521"/>
      <c r="CO1326" s="521"/>
      <c r="CP1326" s="521"/>
      <c r="CQ1326" s="521"/>
    </row>
    <row r="1327" spans="1:95" s="69" customFormat="1" ht="15" customHeight="1" outlineLevel="1" x14ac:dyDescent="0.2">
      <c r="A1327" s="11">
        <v>156</v>
      </c>
      <c r="B1327" s="294"/>
      <c r="C1327" s="292"/>
      <c r="D1327" s="292"/>
      <c r="E1327" s="293"/>
      <c r="F1327" s="880" t="str">
        <f>'2. CAD NCCF'!F1327:L1327</f>
        <v>FI issued jumbo covered bonds, medium rated</v>
      </c>
      <c r="G1327" s="881"/>
      <c r="H1327" s="881"/>
      <c r="I1327" s="881"/>
      <c r="J1327" s="881"/>
      <c r="K1327" s="881"/>
      <c r="L1327" s="882"/>
      <c r="M1327" s="400">
        <f t="shared" si="536"/>
        <v>0</v>
      </c>
      <c r="N1327" s="411">
        <f>M1327*(1-'Appx 1. Ref Rates'!$E49)+N551*(1-'Appx 1. Ref Rates'!$E49)</f>
        <v>0</v>
      </c>
      <c r="O1327" s="414">
        <f>O551*(1-'Appx 1. Ref Rates'!$E49)</f>
        <v>0</v>
      </c>
      <c r="P1327" s="414">
        <f>P551*(1-'Appx 1. Ref Rates'!$E49)</f>
        <v>0</v>
      </c>
      <c r="Q1327" s="415">
        <f>Q551*(1-'Appx 1. Ref Rates'!$E49)</f>
        <v>0</v>
      </c>
      <c r="R1327" s="411">
        <f>R551*(1-'Appx 1. Ref Rates'!$E49)</f>
        <v>0</v>
      </c>
      <c r="S1327" s="413">
        <f>S551*(1-'Appx 1. Ref Rates'!$E49)</f>
        <v>0</v>
      </c>
      <c r="T1327" s="413">
        <f>T551*(1-'Appx 1. Ref Rates'!$E49)</f>
        <v>0</v>
      </c>
      <c r="U1327" s="413">
        <f>U551*(1-'Appx 1. Ref Rates'!$E49)</f>
        <v>0</v>
      </c>
      <c r="V1327" s="413">
        <f>V551*(1-'Appx 1. Ref Rates'!$E49)</f>
        <v>0</v>
      </c>
      <c r="W1327" s="413">
        <f>W551*(1-'Appx 1. Ref Rates'!$E49)</f>
        <v>0</v>
      </c>
      <c r="X1327" s="414">
        <f>X551*(1-'Appx 1. Ref Rates'!$E49)</f>
        <v>0</v>
      </c>
      <c r="Y1327" s="413">
        <f>Y551*(1-'Appx 1. Ref Rates'!$E49)</f>
        <v>0</v>
      </c>
      <c r="Z1327" s="413">
        <f>Z551*(1-'Appx 1. Ref Rates'!$E49)</f>
        <v>0</v>
      </c>
      <c r="AA1327" s="413">
        <f>AA551*(1-'Appx 1. Ref Rates'!$E49)</f>
        <v>0</v>
      </c>
      <c r="AB1327" s="413">
        <f>AB551*(1-'Appx 1. Ref Rates'!$E49)</f>
        <v>0</v>
      </c>
      <c r="AC1327" s="400">
        <f t="shared" si="530"/>
        <v>0</v>
      </c>
      <c r="AD1327" s="1743"/>
      <c r="AE1327" s="1083"/>
      <c r="AF1327" s="855"/>
      <c r="AG1327" s="528"/>
      <c r="AH1327" s="521"/>
      <c r="AI1327" s="521"/>
      <c r="AJ1327" s="521"/>
      <c r="AK1327" s="521"/>
      <c r="AL1327" s="521"/>
      <c r="AM1327" s="521"/>
      <c r="AN1327" s="521"/>
      <c r="AO1327" s="521"/>
      <c r="AP1327" s="521"/>
      <c r="AQ1327" s="521"/>
      <c r="AR1327" s="521"/>
      <c r="AS1327" s="521"/>
      <c r="AT1327" s="521"/>
      <c r="AU1327" s="521"/>
      <c r="AV1327" s="521"/>
      <c r="AW1327" s="521"/>
      <c r="AX1327" s="521"/>
      <c r="AY1327" s="521"/>
      <c r="AZ1327" s="521"/>
      <c r="BA1327" s="521"/>
      <c r="BB1327" s="521"/>
      <c r="BC1327" s="521"/>
      <c r="BD1327" s="521"/>
      <c r="BE1327" s="521"/>
      <c r="BF1327" s="521"/>
      <c r="BG1327" s="521"/>
      <c r="BH1327" s="521"/>
      <c r="BI1327" s="521"/>
      <c r="BJ1327" s="521"/>
      <c r="BK1327" s="521"/>
      <c r="BL1327" s="521"/>
      <c r="BM1327" s="521"/>
      <c r="BN1327" s="521"/>
      <c r="BO1327" s="521"/>
      <c r="BP1327" s="521"/>
      <c r="BQ1327" s="521"/>
      <c r="BR1327" s="521"/>
      <c r="BS1327" s="521"/>
      <c r="BT1327" s="521"/>
      <c r="BU1327" s="521"/>
      <c r="BV1327" s="521"/>
      <c r="BW1327" s="521"/>
      <c r="BX1327" s="521"/>
      <c r="BY1327" s="521"/>
      <c r="BZ1327" s="521"/>
      <c r="CA1327" s="521"/>
      <c r="CB1327" s="521"/>
      <c r="CC1327" s="521"/>
      <c r="CD1327" s="521"/>
      <c r="CE1327" s="521"/>
      <c r="CF1327" s="521"/>
      <c r="CG1327" s="521"/>
      <c r="CH1327" s="521"/>
      <c r="CI1327" s="521"/>
      <c r="CJ1327" s="521"/>
      <c r="CK1327" s="521"/>
      <c r="CL1327" s="521"/>
      <c r="CM1327" s="521"/>
      <c r="CN1327" s="521"/>
      <c r="CO1327" s="521"/>
      <c r="CP1327" s="521"/>
      <c r="CQ1327" s="521"/>
    </row>
    <row r="1328" spans="1:95" s="69" customFormat="1" ht="15" customHeight="1" outlineLevel="1" x14ac:dyDescent="0.2">
      <c r="A1328" s="11">
        <v>157</v>
      </c>
      <c r="B1328" s="294"/>
      <c r="C1328" s="292"/>
      <c r="D1328" s="292"/>
      <c r="E1328" s="877" t="str">
        <f>'2. CAD NCCF'!E1328:L1328</f>
        <v>Non-FI issued CBP, low or not rated</v>
      </c>
      <c r="F1328" s="878"/>
      <c r="G1328" s="878"/>
      <c r="H1328" s="878"/>
      <c r="I1328" s="878"/>
      <c r="J1328" s="878"/>
      <c r="K1328" s="878"/>
      <c r="L1328" s="879"/>
      <c r="M1328" s="399">
        <f>SUBTOTAL(9,M1329:M1330)</f>
        <v>0</v>
      </c>
      <c r="N1328" s="402">
        <f t="shared" ref="N1328:AC1328" si="537">SUBTOTAL(9,N1329:N1330)</f>
        <v>0</v>
      </c>
      <c r="O1328" s="406">
        <f t="shared" si="537"/>
        <v>0</v>
      </c>
      <c r="P1328" s="406">
        <f t="shared" si="537"/>
        <v>0</v>
      </c>
      <c r="Q1328" s="407">
        <f t="shared" si="537"/>
        <v>0</v>
      </c>
      <c r="R1328" s="402">
        <f t="shared" si="537"/>
        <v>0</v>
      </c>
      <c r="S1328" s="406">
        <f t="shared" si="537"/>
        <v>0</v>
      </c>
      <c r="T1328" s="405">
        <f t="shared" si="537"/>
        <v>0</v>
      </c>
      <c r="U1328" s="405">
        <f t="shared" si="537"/>
        <v>0</v>
      </c>
      <c r="V1328" s="405">
        <f t="shared" si="537"/>
        <v>0</v>
      </c>
      <c r="W1328" s="405">
        <f t="shared" si="537"/>
        <v>0</v>
      </c>
      <c r="X1328" s="405">
        <f t="shared" si="537"/>
        <v>0</v>
      </c>
      <c r="Y1328" s="405">
        <f t="shared" si="537"/>
        <v>0</v>
      </c>
      <c r="Z1328" s="405">
        <f t="shared" si="537"/>
        <v>0</v>
      </c>
      <c r="AA1328" s="405">
        <f t="shared" si="537"/>
        <v>0</v>
      </c>
      <c r="AB1328" s="403">
        <f t="shared" si="537"/>
        <v>0</v>
      </c>
      <c r="AC1328" s="399">
        <f t="shared" si="537"/>
        <v>0</v>
      </c>
      <c r="AD1328" s="1743"/>
      <c r="AE1328" s="1083"/>
      <c r="AF1328" s="855"/>
      <c r="AG1328" s="528"/>
      <c r="AH1328" s="521"/>
      <c r="AI1328" s="521"/>
      <c r="AJ1328" s="521"/>
      <c r="AK1328" s="521"/>
      <c r="AL1328" s="521"/>
      <c r="AM1328" s="521"/>
      <c r="AN1328" s="521"/>
      <c r="AO1328" s="521"/>
      <c r="AP1328" s="521"/>
      <c r="AQ1328" s="521"/>
      <c r="AR1328" s="521"/>
      <c r="AS1328" s="521"/>
      <c r="AT1328" s="521"/>
      <c r="AU1328" s="521"/>
      <c r="AV1328" s="521"/>
      <c r="AW1328" s="521"/>
      <c r="AX1328" s="521"/>
      <c r="AY1328" s="521"/>
      <c r="AZ1328" s="521"/>
      <c r="BA1328" s="521"/>
      <c r="BB1328" s="521"/>
      <c r="BC1328" s="521"/>
      <c r="BD1328" s="521"/>
      <c r="BE1328" s="521"/>
      <c r="BF1328" s="521"/>
      <c r="BG1328" s="521"/>
      <c r="BH1328" s="521"/>
      <c r="BI1328" s="521"/>
      <c r="BJ1328" s="521"/>
      <c r="BK1328" s="521"/>
      <c r="BL1328" s="521"/>
      <c r="BM1328" s="521"/>
      <c r="BN1328" s="521"/>
      <c r="BO1328" s="521"/>
      <c r="BP1328" s="521"/>
      <c r="BQ1328" s="521"/>
      <c r="BR1328" s="521"/>
      <c r="BS1328" s="521"/>
      <c r="BT1328" s="521"/>
      <c r="BU1328" s="521"/>
      <c r="BV1328" s="521"/>
      <c r="BW1328" s="521"/>
      <c r="BX1328" s="521"/>
      <c r="BY1328" s="521"/>
      <c r="BZ1328" s="521"/>
      <c r="CA1328" s="521"/>
      <c r="CB1328" s="521"/>
      <c r="CC1328" s="521"/>
      <c r="CD1328" s="521"/>
      <c r="CE1328" s="521"/>
      <c r="CF1328" s="521"/>
      <c r="CG1328" s="521"/>
      <c r="CH1328" s="521"/>
      <c r="CI1328" s="521"/>
      <c r="CJ1328" s="521"/>
      <c r="CK1328" s="521"/>
      <c r="CL1328" s="521"/>
      <c r="CM1328" s="521"/>
      <c r="CN1328" s="521"/>
      <c r="CO1328" s="521"/>
      <c r="CP1328" s="521"/>
      <c r="CQ1328" s="521"/>
    </row>
    <row r="1329" spans="1:95" s="69" customFormat="1" ht="15" customHeight="1" outlineLevel="1" x14ac:dyDescent="0.2">
      <c r="A1329" s="11">
        <v>158</v>
      </c>
      <c r="B1329" s="294"/>
      <c r="C1329" s="292"/>
      <c r="D1329" s="292"/>
      <c r="E1329" s="293"/>
      <c r="F1329" s="880" t="str">
        <f>'2. CAD NCCF'!F1329:L1329</f>
        <v>Non-FI issued unsecured bonds and paper, low or not rated</v>
      </c>
      <c r="G1329" s="881"/>
      <c r="H1329" s="881"/>
      <c r="I1329" s="881"/>
      <c r="J1329" s="881"/>
      <c r="K1329" s="881"/>
      <c r="L1329" s="882"/>
      <c r="M1329" s="400">
        <f t="shared" ref="M1329:M1330" si="538">M553</f>
        <v>0</v>
      </c>
      <c r="N1329" s="411">
        <f>M1329*(1-'Appx 1. Ref Rates'!$E51)+N553*(1-'Appx 1. Ref Rates'!$E51)</f>
        <v>0</v>
      </c>
      <c r="O1329" s="414">
        <f>O553*(1-'Appx 1. Ref Rates'!$E51)</f>
        <v>0</v>
      </c>
      <c r="P1329" s="414">
        <f>P553*(1-'Appx 1. Ref Rates'!$E51)</f>
        <v>0</v>
      </c>
      <c r="Q1329" s="415">
        <f>Q553*(1-'Appx 1. Ref Rates'!$E51)</f>
        <v>0</v>
      </c>
      <c r="R1329" s="411">
        <f>R553*(1-'Appx 1. Ref Rates'!$E51)</f>
        <v>0</v>
      </c>
      <c r="S1329" s="413">
        <f>S553*(1-'Appx 1. Ref Rates'!$E51)</f>
        <v>0</v>
      </c>
      <c r="T1329" s="413">
        <f>T553*(1-'Appx 1. Ref Rates'!$E51)</f>
        <v>0</v>
      </c>
      <c r="U1329" s="413">
        <f>U553*(1-'Appx 1. Ref Rates'!$E51)</f>
        <v>0</v>
      </c>
      <c r="V1329" s="413">
        <f>V553*(1-'Appx 1. Ref Rates'!$E51)</f>
        <v>0</v>
      </c>
      <c r="W1329" s="413">
        <f>W553*(1-'Appx 1. Ref Rates'!$E51)</f>
        <v>0</v>
      </c>
      <c r="X1329" s="414">
        <f>X553*(1-'Appx 1. Ref Rates'!$E51)</f>
        <v>0</v>
      </c>
      <c r="Y1329" s="413">
        <f>Y553*(1-'Appx 1. Ref Rates'!$E51)</f>
        <v>0</v>
      </c>
      <c r="Z1329" s="413">
        <f>Z553*(1-'Appx 1. Ref Rates'!$E51)</f>
        <v>0</v>
      </c>
      <c r="AA1329" s="413">
        <f>AA553*(1-'Appx 1. Ref Rates'!$E51)</f>
        <v>0</v>
      </c>
      <c r="AB1329" s="413">
        <f>AB553*(1-'Appx 1. Ref Rates'!$E51)</f>
        <v>0</v>
      </c>
      <c r="AC1329" s="400">
        <f t="shared" si="530"/>
        <v>0</v>
      </c>
      <c r="AD1329" s="1743"/>
      <c r="AE1329" s="1083"/>
      <c r="AF1329" s="855"/>
      <c r="AG1329" s="528"/>
      <c r="AH1329" s="521"/>
      <c r="AI1329" s="521"/>
      <c r="AJ1329" s="521"/>
      <c r="AK1329" s="521"/>
      <c r="AL1329" s="521"/>
      <c r="AM1329" s="521"/>
      <c r="AN1329" s="521"/>
      <c r="AO1329" s="521"/>
      <c r="AP1329" s="521"/>
      <c r="AQ1329" s="521"/>
      <c r="AR1329" s="521"/>
      <c r="AS1329" s="521"/>
      <c r="AT1329" s="521"/>
      <c r="AU1329" s="521"/>
      <c r="AV1329" s="521"/>
      <c r="AW1329" s="521"/>
      <c r="AX1329" s="521"/>
      <c r="AY1329" s="521"/>
      <c r="AZ1329" s="521"/>
      <c r="BA1329" s="521"/>
      <c r="BB1329" s="521"/>
      <c r="BC1329" s="521"/>
      <c r="BD1329" s="521"/>
      <c r="BE1329" s="521"/>
      <c r="BF1329" s="521"/>
      <c r="BG1329" s="521"/>
      <c r="BH1329" s="521"/>
      <c r="BI1329" s="521"/>
      <c r="BJ1329" s="521"/>
      <c r="BK1329" s="521"/>
      <c r="BL1329" s="521"/>
      <c r="BM1329" s="521"/>
      <c r="BN1329" s="521"/>
      <c r="BO1329" s="521"/>
      <c r="BP1329" s="521"/>
      <c r="BQ1329" s="521"/>
      <c r="BR1329" s="521"/>
      <c r="BS1329" s="521"/>
      <c r="BT1329" s="521"/>
      <c r="BU1329" s="521"/>
      <c r="BV1329" s="521"/>
      <c r="BW1329" s="521"/>
      <c r="BX1329" s="521"/>
      <c r="BY1329" s="521"/>
      <c r="BZ1329" s="521"/>
      <c r="CA1329" s="521"/>
      <c r="CB1329" s="521"/>
      <c r="CC1329" s="521"/>
      <c r="CD1329" s="521"/>
      <c r="CE1329" s="521"/>
      <c r="CF1329" s="521"/>
      <c r="CG1329" s="521"/>
      <c r="CH1329" s="521"/>
      <c r="CI1329" s="521"/>
      <c r="CJ1329" s="521"/>
      <c r="CK1329" s="521"/>
      <c r="CL1329" s="521"/>
      <c r="CM1329" s="521"/>
      <c r="CN1329" s="521"/>
      <c r="CO1329" s="521"/>
      <c r="CP1329" s="521"/>
      <c r="CQ1329" s="521"/>
    </row>
    <row r="1330" spans="1:95" s="69" customFormat="1" ht="15" customHeight="1" outlineLevel="1" x14ac:dyDescent="0.2">
      <c r="A1330" s="11">
        <v>159</v>
      </c>
      <c r="B1330" s="294"/>
      <c r="C1330" s="292"/>
      <c r="D1330" s="292"/>
      <c r="E1330" s="293"/>
      <c r="F1330" s="880" t="str">
        <f>'2. CAD NCCF'!F1330:L1330</f>
        <v>Non-FI issued covered bonds, low or not rated</v>
      </c>
      <c r="G1330" s="881"/>
      <c r="H1330" s="881"/>
      <c r="I1330" s="881"/>
      <c r="J1330" s="881"/>
      <c r="K1330" s="881"/>
      <c r="L1330" s="882"/>
      <c r="M1330" s="400">
        <f t="shared" si="538"/>
        <v>0</v>
      </c>
      <c r="N1330" s="411">
        <f>M1330*(1-'Appx 1. Ref Rates'!$E52)+N554*(1-'Appx 1. Ref Rates'!$E52)</f>
        <v>0</v>
      </c>
      <c r="O1330" s="414">
        <f>O554*(1-'Appx 1. Ref Rates'!$E52)</f>
        <v>0</v>
      </c>
      <c r="P1330" s="414">
        <f>P554*(1-'Appx 1. Ref Rates'!$E52)</f>
        <v>0</v>
      </c>
      <c r="Q1330" s="415">
        <f>Q554*(1-'Appx 1. Ref Rates'!$E52)</f>
        <v>0</v>
      </c>
      <c r="R1330" s="411">
        <f>R554*(1-'Appx 1. Ref Rates'!$E52)</f>
        <v>0</v>
      </c>
      <c r="S1330" s="413">
        <f>S554*(1-'Appx 1. Ref Rates'!$E52)</f>
        <v>0</v>
      </c>
      <c r="T1330" s="413">
        <f>T554*(1-'Appx 1. Ref Rates'!$E52)</f>
        <v>0</v>
      </c>
      <c r="U1330" s="413">
        <f>U554*(1-'Appx 1. Ref Rates'!$E52)</f>
        <v>0</v>
      </c>
      <c r="V1330" s="413">
        <f>V554*(1-'Appx 1. Ref Rates'!$E52)</f>
        <v>0</v>
      </c>
      <c r="W1330" s="413">
        <f>W554*(1-'Appx 1. Ref Rates'!$E52)</f>
        <v>0</v>
      </c>
      <c r="X1330" s="414">
        <f>X554*(1-'Appx 1. Ref Rates'!$E52)</f>
        <v>0</v>
      </c>
      <c r="Y1330" s="413">
        <f>Y554*(1-'Appx 1. Ref Rates'!$E52)</f>
        <v>0</v>
      </c>
      <c r="Z1330" s="413">
        <f>Z554*(1-'Appx 1. Ref Rates'!$E52)</f>
        <v>0</v>
      </c>
      <c r="AA1330" s="413">
        <f>AA554*(1-'Appx 1. Ref Rates'!$E52)</f>
        <v>0</v>
      </c>
      <c r="AB1330" s="413">
        <f>AB554*(1-'Appx 1. Ref Rates'!$E52)</f>
        <v>0</v>
      </c>
      <c r="AC1330" s="400">
        <f t="shared" si="530"/>
        <v>0</v>
      </c>
      <c r="AD1330" s="1743"/>
      <c r="AE1330" s="1083"/>
      <c r="AF1330" s="855"/>
      <c r="AG1330" s="528"/>
      <c r="AH1330" s="521"/>
      <c r="AI1330" s="521"/>
      <c r="AJ1330" s="521"/>
      <c r="AK1330" s="521"/>
      <c r="AL1330" s="521"/>
      <c r="AM1330" s="521"/>
      <c r="AN1330" s="521"/>
      <c r="AO1330" s="521"/>
      <c r="AP1330" s="521"/>
      <c r="AQ1330" s="521"/>
      <c r="AR1330" s="521"/>
      <c r="AS1330" s="521"/>
      <c r="AT1330" s="521"/>
      <c r="AU1330" s="521"/>
      <c r="AV1330" s="521"/>
      <c r="AW1330" s="521"/>
      <c r="AX1330" s="521"/>
      <c r="AY1330" s="521"/>
      <c r="AZ1330" s="521"/>
      <c r="BA1330" s="521"/>
      <c r="BB1330" s="521"/>
      <c r="BC1330" s="521"/>
      <c r="BD1330" s="521"/>
      <c r="BE1330" s="521"/>
      <c r="BF1330" s="521"/>
      <c r="BG1330" s="521"/>
      <c r="BH1330" s="521"/>
      <c r="BI1330" s="521"/>
      <c r="BJ1330" s="521"/>
      <c r="BK1330" s="521"/>
      <c r="BL1330" s="521"/>
      <c r="BM1330" s="521"/>
      <c r="BN1330" s="521"/>
      <c r="BO1330" s="521"/>
      <c r="BP1330" s="521"/>
      <c r="BQ1330" s="521"/>
      <c r="BR1330" s="521"/>
      <c r="BS1330" s="521"/>
      <c r="BT1330" s="521"/>
      <c r="BU1330" s="521"/>
      <c r="BV1330" s="521"/>
      <c r="BW1330" s="521"/>
      <c r="BX1330" s="521"/>
      <c r="BY1330" s="521"/>
      <c r="BZ1330" s="521"/>
      <c r="CA1330" s="521"/>
      <c r="CB1330" s="521"/>
      <c r="CC1330" s="521"/>
      <c r="CD1330" s="521"/>
      <c r="CE1330" s="521"/>
      <c r="CF1330" s="521"/>
      <c r="CG1330" s="521"/>
      <c r="CH1330" s="521"/>
      <c r="CI1330" s="521"/>
      <c r="CJ1330" s="521"/>
      <c r="CK1330" s="521"/>
      <c r="CL1330" s="521"/>
      <c r="CM1330" s="521"/>
      <c r="CN1330" s="521"/>
      <c r="CO1330" s="521"/>
      <c r="CP1330" s="521"/>
      <c r="CQ1330" s="521"/>
    </row>
    <row r="1331" spans="1:95" s="69" customFormat="1" ht="15" customHeight="1" outlineLevel="1" x14ac:dyDescent="0.2">
      <c r="A1331" s="11">
        <v>160</v>
      </c>
      <c r="B1331" s="294"/>
      <c r="C1331" s="292"/>
      <c r="D1331" s="292"/>
      <c r="E1331" s="877" t="str">
        <f>'2. CAD NCCF'!E1331:L1331</f>
        <v>FI issued CBP, low or not rated</v>
      </c>
      <c r="F1331" s="878"/>
      <c r="G1331" s="878"/>
      <c r="H1331" s="878"/>
      <c r="I1331" s="878"/>
      <c r="J1331" s="878"/>
      <c r="K1331" s="878"/>
      <c r="L1331" s="879"/>
      <c r="M1331" s="399">
        <f>SUBTOTAL(9,M1332:M1334)</f>
        <v>0</v>
      </c>
      <c r="N1331" s="402">
        <f t="shared" ref="N1331:AC1331" si="539">SUBTOTAL(9,N1332:N1334)</f>
        <v>0</v>
      </c>
      <c r="O1331" s="406">
        <f t="shared" si="539"/>
        <v>0</v>
      </c>
      <c r="P1331" s="406">
        <f t="shared" si="539"/>
        <v>0</v>
      </c>
      <c r="Q1331" s="407">
        <f t="shared" si="539"/>
        <v>0</v>
      </c>
      <c r="R1331" s="402">
        <f t="shared" si="539"/>
        <v>0</v>
      </c>
      <c r="S1331" s="406">
        <f t="shared" si="539"/>
        <v>0</v>
      </c>
      <c r="T1331" s="405">
        <f t="shared" si="539"/>
        <v>0</v>
      </c>
      <c r="U1331" s="405">
        <f t="shared" si="539"/>
        <v>0</v>
      </c>
      <c r="V1331" s="405">
        <f t="shared" si="539"/>
        <v>0</v>
      </c>
      <c r="W1331" s="405">
        <f t="shared" si="539"/>
        <v>0</v>
      </c>
      <c r="X1331" s="405">
        <f t="shared" si="539"/>
        <v>0</v>
      </c>
      <c r="Y1331" s="405">
        <f t="shared" si="539"/>
        <v>0</v>
      </c>
      <c r="Z1331" s="405">
        <f t="shared" si="539"/>
        <v>0</v>
      </c>
      <c r="AA1331" s="405">
        <f t="shared" si="539"/>
        <v>0</v>
      </c>
      <c r="AB1331" s="403">
        <f t="shared" si="539"/>
        <v>0</v>
      </c>
      <c r="AC1331" s="399">
        <f t="shared" si="539"/>
        <v>0</v>
      </c>
      <c r="AD1331" s="1743"/>
      <c r="AE1331" s="1083"/>
      <c r="AF1331" s="855"/>
      <c r="AG1331" s="528"/>
      <c r="AH1331" s="521"/>
      <c r="AI1331" s="521"/>
      <c r="AJ1331" s="521"/>
      <c r="AK1331" s="521"/>
      <c r="AL1331" s="521"/>
      <c r="AM1331" s="521"/>
      <c r="AN1331" s="521"/>
      <c r="AO1331" s="521"/>
      <c r="AP1331" s="521"/>
      <c r="AQ1331" s="521"/>
      <c r="AR1331" s="521"/>
      <c r="AS1331" s="521"/>
      <c r="AT1331" s="521"/>
      <c r="AU1331" s="521"/>
      <c r="AV1331" s="521"/>
      <c r="AW1331" s="521"/>
      <c r="AX1331" s="521"/>
      <c r="AY1331" s="521"/>
      <c r="AZ1331" s="521"/>
      <c r="BA1331" s="521"/>
      <c r="BB1331" s="521"/>
      <c r="BC1331" s="521"/>
      <c r="BD1331" s="521"/>
      <c r="BE1331" s="521"/>
      <c r="BF1331" s="521"/>
      <c r="BG1331" s="521"/>
      <c r="BH1331" s="521"/>
      <c r="BI1331" s="521"/>
      <c r="BJ1331" s="521"/>
      <c r="BK1331" s="521"/>
      <c r="BL1331" s="521"/>
      <c r="BM1331" s="521"/>
      <c r="BN1331" s="521"/>
      <c r="BO1331" s="521"/>
      <c r="BP1331" s="521"/>
      <c r="BQ1331" s="521"/>
      <c r="BR1331" s="521"/>
      <c r="BS1331" s="521"/>
      <c r="BT1331" s="521"/>
      <c r="BU1331" s="521"/>
      <c r="BV1331" s="521"/>
      <c r="BW1331" s="521"/>
      <c r="BX1331" s="521"/>
      <c r="BY1331" s="521"/>
      <c r="BZ1331" s="521"/>
      <c r="CA1331" s="521"/>
      <c r="CB1331" s="521"/>
      <c r="CC1331" s="521"/>
      <c r="CD1331" s="521"/>
      <c r="CE1331" s="521"/>
      <c r="CF1331" s="521"/>
      <c r="CG1331" s="521"/>
      <c r="CH1331" s="521"/>
      <c r="CI1331" s="521"/>
      <c r="CJ1331" s="521"/>
      <c r="CK1331" s="521"/>
      <c r="CL1331" s="521"/>
      <c r="CM1331" s="521"/>
      <c r="CN1331" s="521"/>
      <c r="CO1331" s="521"/>
      <c r="CP1331" s="521"/>
      <c r="CQ1331" s="521"/>
    </row>
    <row r="1332" spans="1:95" s="69" customFormat="1" ht="15" customHeight="1" outlineLevel="1" x14ac:dyDescent="0.2">
      <c r="A1332" s="11">
        <v>161</v>
      </c>
      <c r="B1332" s="294"/>
      <c r="C1332" s="292"/>
      <c r="D1332" s="292"/>
      <c r="E1332" s="293"/>
      <c r="F1332" s="880" t="str">
        <f>'2. CAD NCCF'!F1332:L1332</f>
        <v>FI issued unsecured bonds and paper, low or not rated</v>
      </c>
      <c r="G1332" s="881"/>
      <c r="H1332" s="881"/>
      <c r="I1332" s="881"/>
      <c r="J1332" s="881"/>
      <c r="K1332" s="881"/>
      <c r="L1332" s="882"/>
      <c r="M1332" s="400">
        <f t="shared" ref="M1332:M1334" si="540">M556</f>
        <v>0</v>
      </c>
      <c r="N1332" s="411">
        <f>M1332*(1-'Appx 1. Ref Rates'!$E54)+N556*(1-'Appx 1. Ref Rates'!$E54)</f>
        <v>0</v>
      </c>
      <c r="O1332" s="414">
        <f>O556*(1-'Appx 1. Ref Rates'!$E54)</f>
        <v>0</v>
      </c>
      <c r="P1332" s="414">
        <f>P556*(1-'Appx 1. Ref Rates'!$E54)</f>
        <v>0</v>
      </c>
      <c r="Q1332" s="415">
        <f>Q556*(1-'Appx 1. Ref Rates'!$E54)</f>
        <v>0</v>
      </c>
      <c r="R1332" s="411">
        <f>R556*(1-'Appx 1. Ref Rates'!$E54)</f>
        <v>0</v>
      </c>
      <c r="S1332" s="413">
        <f>S556*(1-'Appx 1. Ref Rates'!$E54)</f>
        <v>0</v>
      </c>
      <c r="T1332" s="413">
        <f>T556*(1-'Appx 1. Ref Rates'!$E54)</f>
        <v>0</v>
      </c>
      <c r="U1332" s="413">
        <f>U556*(1-'Appx 1. Ref Rates'!$E54)</f>
        <v>0</v>
      </c>
      <c r="V1332" s="413">
        <f>V556*(1-'Appx 1. Ref Rates'!$E54)</f>
        <v>0</v>
      </c>
      <c r="W1332" s="413">
        <f>W556*(1-'Appx 1. Ref Rates'!$E54)</f>
        <v>0</v>
      </c>
      <c r="X1332" s="414">
        <f>X556*(1-'Appx 1. Ref Rates'!$E54)</f>
        <v>0</v>
      </c>
      <c r="Y1332" s="413">
        <f>Y556*(1-'Appx 1. Ref Rates'!$E54)</f>
        <v>0</v>
      </c>
      <c r="Z1332" s="413">
        <f>Z556*(1-'Appx 1. Ref Rates'!$E54)</f>
        <v>0</v>
      </c>
      <c r="AA1332" s="413">
        <f>AA556*(1-'Appx 1. Ref Rates'!$E54)</f>
        <v>0</v>
      </c>
      <c r="AB1332" s="413">
        <f>AB556*(1-'Appx 1. Ref Rates'!$E54)</f>
        <v>0</v>
      </c>
      <c r="AC1332" s="400">
        <f t="shared" si="530"/>
        <v>0</v>
      </c>
      <c r="AD1332" s="1743"/>
      <c r="AE1332" s="1083"/>
      <c r="AF1332" s="855"/>
      <c r="AG1332" s="528"/>
      <c r="AH1332" s="521"/>
      <c r="AI1332" s="521"/>
      <c r="AJ1332" s="521"/>
      <c r="AK1332" s="521"/>
      <c r="AL1332" s="521"/>
      <c r="AM1332" s="521"/>
      <c r="AN1332" s="521"/>
      <c r="AO1332" s="521"/>
      <c r="AP1332" s="521"/>
      <c r="AQ1332" s="521"/>
      <c r="AR1332" s="521"/>
      <c r="AS1332" s="521"/>
      <c r="AT1332" s="521"/>
      <c r="AU1332" s="521"/>
      <c r="AV1332" s="521"/>
      <c r="AW1332" s="521"/>
      <c r="AX1332" s="521"/>
      <c r="AY1332" s="521"/>
      <c r="AZ1332" s="521"/>
      <c r="BA1332" s="521"/>
      <c r="BB1332" s="521"/>
      <c r="BC1332" s="521"/>
      <c r="BD1332" s="521"/>
      <c r="BE1332" s="521"/>
      <c r="BF1332" s="521"/>
      <c r="BG1332" s="521"/>
      <c r="BH1332" s="521"/>
      <c r="BI1332" s="521"/>
      <c r="BJ1332" s="521"/>
      <c r="BK1332" s="521"/>
      <c r="BL1332" s="521"/>
      <c r="BM1332" s="521"/>
      <c r="BN1332" s="521"/>
      <c r="BO1332" s="521"/>
      <c r="BP1332" s="521"/>
      <c r="BQ1332" s="521"/>
      <c r="BR1332" s="521"/>
      <c r="BS1332" s="521"/>
      <c r="BT1332" s="521"/>
      <c r="BU1332" s="521"/>
      <c r="BV1332" s="521"/>
      <c r="BW1332" s="521"/>
      <c r="BX1332" s="521"/>
      <c r="BY1332" s="521"/>
      <c r="BZ1332" s="521"/>
      <c r="CA1332" s="521"/>
      <c r="CB1332" s="521"/>
      <c r="CC1332" s="521"/>
      <c r="CD1332" s="521"/>
      <c r="CE1332" s="521"/>
      <c r="CF1332" s="521"/>
      <c r="CG1332" s="521"/>
      <c r="CH1332" s="521"/>
      <c r="CI1332" s="521"/>
      <c r="CJ1332" s="521"/>
      <c r="CK1332" s="521"/>
      <c r="CL1332" s="521"/>
      <c r="CM1332" s="521"/>
      <c r="CN1332" s="521"/>
      <c r="CO1332" s="521"/>
      <c r="CP1332" s="521"/>
      <c r="CQ1332" s="521"/>
    </row>
    <row r="1333" spans="1:95" s="69" customFormat="1" ht="15" customHeight="1" outlineLevel="1" x14ac:dyDescent="0.2">
      <c r="A1333" s="11">
        <v>162</v>
      </c>
      <c r="B1333" s="294"/>
      <c r="C1333" s="289"/>
      <c r="D1333" s="289"/>
      <c r="E1333" s="289"/>
      <c r="F1333" s="880" t="str">
        <f>'2. CAD NCCF'!F1333:L1333</f>
        <v>FI issued covered bonds, low or not rated</v>
      </c>
      <c r="G1333" s="881"/>
      <c r="H1333" s="881"/>
      <c r="I1333" s="881"/>
      <c r="J1333" s="881"/>
      <c r="K1333" s="881"/>
      <c r="L1333" s="882"/>
      <c r="M1333" s="400">
        <f t="shared" si="540"/>
        <v>0</v>
      </c>
      <c r="N1333" s="411">
        <f>M1333*(1-'Appx 1. Ref Rates'!$E55)+N557*(1-'Appx 1. Ref Rates'!$E55)</f>
        <v>0</v>
      </c>
      <c r="O1333" s="414">
        <f>O557*(1-'Appx 1. Ref Rates'!$E55)</f>
        <v>0</v>
      </c>
      <c r="P1333" s="414">
        <f>P557*(1-'Appx 1. Ref Rates'!$E55)</f>
        <v>0</v>
      </c>
      <c r="Q1333" s="415">
        <f>Q557*(1-'Appx 1. Ref Rates'!$E55)</f>
        <v>0</v>
      </c>
      <c r="R1333" s="411">
        <f>R557*(1-'Appx 1. Ref Rates'!$E55)</f>
        <v>0</v>
      </c>
      <c r="S1333" s="413">
        <f>S557*(1-'Appx 1. Ref Rates'!$E55)</f>
        <v>0</v>
      </c>
      <c r="T1333" s="413">
        <f>T557*(1-'Appx 1. Ref Rates'!$E55)</f>
        <v>0</v>
      </c>
      <c r="U1333" s="413">
        <f>U557*(1-'Appx 1. Ref Rates'!$E55)</f>
        <v>0</v>
      </c>
      <c r="V1333" s="413">
        <f>V557*(1-'Appx 1. Ref Rates'!$E55)</f>
        <v>0</v>
      </c>
      <c r="W1333" s="413">
        <f>W557*(1-'Appx 1. Ref Rates'!$E55)</f>
        <v>0</v>
      </c>
      <c r="X1333" s="414">
        <f>X557*(1-'Appx 1. Ref Rates'!$E55)</f>
        <v>0</v>
      </c>
      <c r="Y1333" s="413">
        <f>Y557*(1-'Appx 1. Ref Rates'!$E55)</f>
        <v>0</v>
      </c>
      <c r="Z1333" s="413">
        <f>Z557*(1-'Appx 1. Ref Rates'!$E55)</f>
        <v>0</v>
      </c>
      <c r="AA1333" s="413">
        <f>AA557*(1-'Appx 1. Ref Rates'!$E55)</f>
        <v>0</v>
      </c>
      <c r="AB1333" s="413">
        <f>AB557*(1-'Appx 1. Ref Rates'!$E55)</f>
        <v>0</v>
      </c>
      <c r="AC1333" s="400">
        <f t="shared" si="530"/>
        <v>0</v>
      </c>
      <c r="AD1333" s="1743"/>
      <c r="AE1333" s="1083"/>
      <c r="AF1333" s="855"/>
      <c r="AG1333" s="528"/>
      <c r="AH1333" s="521"/>
      <c r="AI1333" s="521"/>
      <c r="AJ1333" s="521"/>
      <c r="AK1333" s="521"/>
      <c r="AL1333" s="521"/>
      <c r="AM1333" s="521"/>
      <c r="AN1333" s="521"/>
      <c r="AO1333" s="521"/>
      <c r="AP1333" s="521"/>
      <c r="AQ1333" s="521"/>
      <c r="AR1333" s="521"/>
      <c r="AS1333" s="521"/>
      <c r="AT1333" s="521"/>
      <c r="AU1333" s="521"/>
      <c r="AV1333" s="521"/>
      <c r="AW1333" s="521"/>
      <c r="AX1333" s="521"/>
      <c r="AY1333" s="521"/>
      <c r="AZ1333" s="521"/>
      <c r="BA1333" s="521"/>
      <c r="BB1333" s="521"/>
      <c r="BC1333" s="521"/>
      <c r="BD1333" s="521"/>
      <c r="BE1333" s="521"/>
      <c r="BF1333" s="521"/>
      <c r="BG1333" s="521"/>
      <c r="BH1333" s="521"/>
      <c r="BI1333" s="521"/>
      <c r="BJ1333" s="521"/>
      <c r="BK1333" s="521"/>
      <c r="BL1333" s="521"/>
      <c r="BM1333" s="521"/>
      <c r="BN1333" s="521"/>
      <c r="BO1333" s="521"/>
      <c r="BP1333" s="521"/>
      <c r="BQ1333" s="521"/>
      <c r="BR1333" s="521"/>
      <c r="BS1333" s="521"/>
      <c r="BT1333" s="521"/>
      <c r="BU1333" s="521"/>
      <c r="BV1333" s="521"/>
      <c r="BW1333" s="521"/>
      <c r="BX1333" s="521"/>
      <c r="BY1333" s="521"/>
      <c r="BZ1333" s="521"/>
      <c r="CA1333" s="521"/>
      <c r="CB1333" s="521"/>
      <c r="CC1333" s="521"/>
      <c r="CD1333" s="521"/>
      <c r="CE1333" s="521"/>
      <c r="CF1333" s="521"/>
      <c r="CG1333" s="521"/>
      <c r="CH1333" s="521"/>
      <c r="CI1333" s="521"/>
      <c r="CJ1333" s="521"/>
      <c r="CK1333" s="521"/>
      <c r="CL1333" s="521"/>
      <c r="CM1333" s="521"/>
      <c r="CN1333" s="521"/>
      <c r="CO1333" s="521"/>
      <c r="CP1333" s="521"/>
      <c r="CQ1333" s="521"/>
    </row>
    <row r="1334" spans="1:95" s="69" customFormat="1" ht="15" customHeight="1" outlineLevel="1" x14ac:dyDescent="0.2">
      <c r="A1334" s="11">
        <v>163</v>
      </c>
      <c r="B1334" s="294"/>
      <c r="C1334" s="289"/>
      <c r="D1334" s="289"/>
      <c r="E1334" s="289"/>
      <c r="F1334" s="880" t="str">
        <f>'2. CAD NCCF'!F1334:L1334</f>
        <v>FI issued jumbo covered bonds, low or not rated</v>
      </c>
      <c r="G1334" s="881"/>
      <c r="H1334" s="881"/>
      <c r="I1334" s="881"/>
      <c r="J1334" s="881"/>
      <c r="K1334" s="881"/>
      <c r="L1334" s="882"/>
      <c r="M1334" s="400">
        <f t="shared" si="540"/>
        <v>0</v>
      </c>
      <c r="N1334" s="411">
        <f>M1334*(1-'Appx 1. Ref Rates'!$E56)+N558*(1-'Appx 1. Ref Rates'!$E56)</f>
        <v>0</v>
      </c>
      <c r="O1334" s="414">
        <f>O558*(1-'Appx 1. Ref Rates'!$E56)</f>
        <v>0</v>
      </c>
      <c r="P1334" s="414">
        <f>P558*(1-'Appx 1. Ref Rates'!$E56)</f>
        <v>0</v>
      </c>
      <c r="Q1334" s="415">
        <f>Q558*(1-'Appx 1. Ref Rates'!$E56)</f>
        <v>0</v>
      </c>
      <c r="R1334" s="411">
        <f>R558*(1-'Appx 1. Ref Rates'!$E56)</f>
        <v>0</v>
      </c>
      <c r="S1334" s="413">
        <f>S558*(1-'Appx 1. Ref Rates'!$E56)</f>
        <v>0</v>
      </c>
      <c r="T1334" s="413">
        <f>T558*(1-'Appx 1. Ref Rates'!$E56)</f>
        <v>0</v>
      </c>
      <c r="U1334" s="413">
        <f>U558*(1-'Appx 1. Ref Rates'!$E56)</f>
        <v>0</v>
      </c>
      <c r="V1334" s="413">
        <f>V558*(1-'Appx 1. Ref Rates'!$E56)</f>
        <v>0</v>
      </c>
      <c r="W1334" s="413">
        <f>W558*(1-'Appx 1. Ref Rates'!$E56)</f>
        <v>0</v>
      </c>
      <c r="X1334" s="414">
        <f>X558*(1-'Appx 1. Ref Rates'!$E56)</f>
        <v>0</v>
      </c>
      <c r="Y1334" s="413">
        <f>Y558*(1-'Appx 1. Ref Rates'!$E56)</f>
        <v>0</v>
      </c>
      <c r="Z1334" s="413">
        <f>Z558*(1-'Appx 1. Ref Rates'!$E56)</f>
        <v>0</v>
      </c>
      <c r="AA1334" s="413">
        <f>AA558*(1-'Appx 1. Ref Rates'!$E56)</f>
        <v>0</v>
      </c>
      <c r="AB1334" s="413">
        <f>AB558*(1-'Appx 1. Ref Rates'!$E56)</f>
        <v>0</v>
      </c>
      <c r="AC1334" s="400">
        <f t="shared" si="530"/>
        <v>0</v>
      </c>
      <c r="AD1334" s="1744"/>
      <c r="AE1334" s="858"/>
      <c r="AF1334" s="858"/>
      <c r="AG1334" s="528"/>
      <c r="AH1334" s="521"/>
      <c r="AI1334" s="521"/>
      <c r="AJ1334" s="521"/>
      <c r="AK1334" s="521"/>
      <c r="AL1334" s="521"/>
      <c r="AM1334" s="521"/>
      <c r="AN1334" s="521"/>
      <c r="AO1334" s="521"/>
      <c r="AP1334" s="521"/>
      <c r="AQ1334" s="521"/>
      <c r="AR1334" s="521"/>
      <c r="AS1334" s="521"/>
      <c r="AT1334" s="521"/>
      <c r="AU1334" s="521"/>
      <c r="AV1334" s="521"/>
      <c r="AW1334" s="521"/>
      <c r="AX1334" s="521"/>
      <c r="AY1334" s="521"/>
      <c r="AZ1334" s="521"/>
      <c r="BA1334" s="521"/>
      <c r="BB1334" s="521"/>
      <c r="BC1334" s="521"/>
      <c r="BD1334" s="521"/>
      <c r="BE1334" s="521"/>
      <c r="BF1334" s="521"/>
      <c r="BG1334" s="521"/>
      <c r="BH1334" s="521"/>
      <c r="BI1334" s="521"/>
      <c r="BJ1334" s="521"/>
      <c r="BK1334" s="521"/>
      <c r="BL1334" s="521"/>
      <c r="BM1334" s="521"/>
      <c r="BN1334" s="521"/>
      <c r="BO1334" s="521"/>
      <c r="BP1334" s="521"/>
      <c r="BQ1334" s="521"/>
      <c r="BR1334" s="521"/>
      <c r="BS1334" s="521"/>
      <c r="BT1334" s="521"/>
      <c r="BU1334" s="521"/>
      <c r="BV1334" s="521"/>
      <c r="BW1334" s="521"/>
      <c r="BX1334" s="521"/>
      <c r="BY1334" s="521"/>
      <c r="BZ1334" s="521"/>
      <c r="CA1334" s="521"/>
      <c r="CB1334" s="521"/>
      <c r="CC1334" s="521"/>
      <c r="CD1334" s="521"/>
      <c r="CE1334" s="521"/>
      <c r="CF1334" s="521"/>
      <c r="CG1334" s="521"/>
      <c r="CH1334" s="521"/>
      <c r="CI1334" s="521"/>
      <c r="CJ1334" s="521"/>
      <c r="CK1334" s="521"/>
      <c r="CL1334" s="521"/>
      <c r="CM1334" s="521"/>
      <c r="CN1334" s="521"/>
      <c r="CO1334" s="521"/>
      <c r="CP1334" s="521"/>
      <c r="CQ1334" s="521"/>
    </row>
    <row r="1335" spans="1:95" s="69" customFormat="1" outlineLevel="1" x14ac:dyDescent="0.2">
      <c r="A1335" s="11">
        <v>164</v>
      </c>
      <c r="B1335" s="294"/>
      <c r="C1335" s="289"/>
      <c r="D1335" s="868" t="str">
        <f>'2. CAD NCCF'!D1335:AF1335</f>
        <v>Asset backed securities (ABS) and Asset backed commercial paper (ABCP)</v>
      </c>
      <c r="E1335" s="869"/>
      <c r="F1335" s="869"/>
      <c r="G1335" s="869"/>
      <c r="H1335" s="869"/>
      <c r="I1335" s="869"/>
      <c r="J1335" s="869"/>
      <c r="K1335" s="869"/>
      <c r="L1335" s="869"/>
      <c r="M1335" s="869"/>
      <c r="N1335" s="869"/>
      <c r="O1335" s="869"/>
      <c r="P1335" s="869"/>
      <c r="Q1335" s="869"/>
      <c r="R1335" s="869"/>
      <c r="S1335" s="869"/>
      <c r="T1335" s="869"/>
      <c r="U1335" s="869"/>
      <c r="V1335" s="869"/>
      <c r="W1335" s="869"/>
      <c r="X1335" s="869"/>
      <c r="Y1335" s="869"/>
      <c r="Z1335" s="869"/>
      <c r="AA1335" s="869"/>
      <c r="AB1335" s="869"/>
      <c r="AC1335" s="869"/>
      <c r="AD1335" s="1044"/>
      <c r="AE1335" s="1044"/>
      <c r="AF1335" s="1044"/>
      <c r="AG1335" s="528"/>
      <c r="AH1335" s="521"/>
      <c r="AI1335" s="521"/>
      <c r="AJ1335" s="521"/>
      <c r="AK1335" s="521"/>
      <c r="AL1335" s="521"/>
      <c r="AM1335" s="521"/>
      <c r="AN1335" s="521"/>
      <c r="AO1335" s="521"/>
      <c r="AP1335" s="521"/>
      <c r="AQ1335" s="521"/>
      <c r="AR1335" s="521"/>
      <c r="AS1335" s="521"/>
      <c r="AT1335" s="521"/>
      <c r="AU1335" s="521"/>
      <c r="AV1335" s="521"/>
      <c r="AW1335" s="521"/>
      <c r="AX1335" s="521"/>
      <c r="AY1335" s="521"/>
      <c r="AZ1335" s="521"/>
      <c r="BA1335" s="521"/>
      <c r="BB1335" s="521"/>
      <c r="BC1335" s="521"/>
      <c r="BD1335" s="521"/>
      <c r="BE1335" s="521"/>
      <c r="BF1335" s="521"/>
      <c r="BG1335" s="521"/>
      <c r="BH1335" s="521"/>
      <c r="BI1335" s="521"/>
      <c r="BJ1335" s="521"/>
      <c r="BK1335" s="521"/>
      <c r="BL1335" s="521"/>
      <c r="BM1335" s="521"/>
      <c r="BN1335" s="521"/>
      <c r="BO1335" s="521"/>
      <c r="BP1335" s="521"/>
      <c r="BQ1335" s="521"/>
      <c r="BR1335" s="521"/>
      <c r="BS1335" s="521"/>
      <c r="BT1335" s="521"/>
      <c r="BU1335" s="521"/>
      <c r="BV1335" s="521"/>
      <c r="BW1335" s="521"/>
      <c r="BX1335" s="521"/>
      <c r="BY1335" s="521"/>
      <c r="BZ1335" s="521"/>
      <c r="CA1335" s="521"/>
      <c r="CB1335" s="521"/>
      <c r="CC1335" s="521"/>
      <c r="CD1335" s="521"/>
      <c r="CE1335" s="521"/>
      <c r="CF1335" s="521"/>
      <c r="CG1335" s="521"/>
      <c r="CH1335" s="521"/>
      <c r="CI1335" s="521"/>
      <c r="CJ1335" s="521"/>
      <c r="CK1335" s="521"/>
      <c r="CL1335" s="521"/>
      <c r="CM1335" s="521"/>
      <c r="CN1335" s="521"/>
      <c r="CO1335" s="521"/>
      <c r="CP1335" s="521"/>
      <c r="CQ1335" s="521"/>
    </row>
    <row r="1336" spans="1:95" s="69" customFormat="1" outlineLevel="1" x14ac:dyDescent="0.2">
      <c r="A1336" s="11">
        <v>165</v>
      </c>
      <c r="B1336" s="294"/>
      <c r="C1336" s="289"/>
      <c r="D1336" s="289"/>
      <c r="E1336" s="933" t="str">
        <f>'2. CAD NCCF'!E1336:L1336</f>
        <v>Non-FI issued ABS and ABCP, high rated</v>
      </c>
      <c r="F1336" s="934"/>
      <c r="G1336" s="934"/>
      <c r="H1336" s="934"/>
      <c r="I1336" s="934"/>
      <c r="J1336" s="934"/>
      <c r="K1336" s="934"/>
      <c r="L1336" s="935"/>
      <c r="M1336" s="399">
        <f>SUBTOTAL(9,M1337:M1338)</f>
        <v>0</v>
      </c>
      <c r="N1336" s="402">
        <f t="shared" ref="N1336:AC1336" si="541">SUBTOTAL(9,N1337:N1338)</f>
        <v>0</v>
      </c>
      <c r="O1336" s="406">
        <f t="shared" si="541"/>
        <v>0</v>
      </c>
      <c r="P1336" s="406">
        <f t="shared" si="541"/>
        <v>0</v>
      </c>
      <c r="Q1336" s="407">
        <f t="shared" si="541"/>
        <v>0</v>
      </c>
      <c r="R1336" s="402">
        <f t="shared" si="541"/>
        <v>0</v>
      </c>
      <c r="S1336" s="406">
        <f t="shared" si="541"/>
        <v>0</v>
      </c>
      <c r="T1336" s="405">
        <f t="shared" si="541"/>
        <v>0</v>
      </c>
      <c r="U1336" s="405">
        <f t="shared" si="541"/>
        <v>0</v>
      </c>
      <c r="V1336" s="405">
        <f t="shared" si="541"/>
        <v>0</v>
      </c>
      <c r="W1336" s="405">
        <f t="shared" si="541"/>
        <v>0</v>
      </c>
      <c r="X1336" s="405">
        <f t="shared" si="541"/>
        <v>0</v>
      </c>
      <c r="Y1336" s="405">
        <f t="shared" si="541"/>
        <v>0</v>
      </c>
      <c r="Z1336" s="405">
        <f t="shared" si="541"/>
        <v>0</v>
      </c>
      <c r="AA1336" s="405">
        <f t="shared" si="541"/>
        <v>0</v>
      </c>
      <c r="AB1336" s="403">
        <f t="shared" si="541"/>
        <v>0</v>
      </c>
      <c r="AC1336" s="399">
        <f t="shared" si="541"/>
        <v>0</v>
      </c>
      <c r="AD1336" s="1786"/>
      <c r="AE1336" s="852"/>
      <c r="AF1336" s="852"/>
      <c r="AG1336" s="528"/>
      <c r="AH1336" s="521"/>
      <c r="AI1336" s="521"/>
      <c r="AJ1336" s="521"/>
      <c r="AK1336" s="521"/>
      <c r="AL1336" s="521"/>
      <c r="AM1336" s="521"/>
      <c r="AN1336" s="521"/>
      <c r="AO1336" s="521"/>
      <c r="AP1336" s="521"/>
      <c r="AQ1336" s="521"/>
      <c r="AR1336" s="521"/>
      <c r="AS1336" s="521"/>
      <c r="AT1336" s="521"/>
      <c r="AU1336" s="521"/>
      <c r="AV1336" s="521"/>
      <c r="AW1336" s="521"/>
      <c r="AX1336" s="521"/>
      <c r="AY1336" s="521"/>
      <c r="AZ1336" s="521"/>
      <c r="BA1336" s="521"/>
      <c r="BB1336" s="521"/>
      <c r="BC1336" s="521"/>
      <c r="BD1336" s="521"/>
      <c r="BE1336" s="521"/>
      <c r="BF1336" s="521"/>
      <c r="BG1336" s="521"/>
      <c r="BH1336" s="521"/>
      <c r="BI1336" s="521"/>
      <c r="BJ1336" s="521"/>
      <c r="BK1336" s="521"/>
      <c r="BL1336" s="521"/>
      <c r="BM1336" s="521"/>
      <c r="BN1336" s="521"/>
      <c r="BO1336" s="521"/>
      <c r="BP1336" s="521"/>
      <c r="BQ1336" s="521"/>
      <c r="BR1336" s="521"/>
      <c r="BS1336" s="521"/>
      <c r="BT1336" s="521"/>
      <c r="BU1336" s="521"/>
      <c r="BV1336" s="521"/>
      <c r="BW1336" s="521"/>
      <c r="BX1336" s="521"/>
      <c r="BY1336" s="521"/>
      <c r="BZ1336" s="521"/>
      <c r="CA1336" s="521"/>
      <c r="CB1336" s="521"/>
      <c r="CC1336" s="521"/>
      <c r="CD1336" s="521"/>
      <c r="CE1336" s="521"/>
      <c r="CF1336" s="521"/>
      <c r="CG1336" s="521"/>
      <c r="CH1336" s="521"/>
      <c r="CI1336" s="521"/>
      <c r="CJ1336" s="521"/>
      <c r="CK1336" s="521"/>
      <c r="CL1336" s="521"/>
      <c r="CM1336" s="521"/>
      <c r="CN1336" s="521"/>
      <c r="CO1336" s="521"/>
      <c r="CP1336" s="521"/>
      <c r="CQ1336" s="521"/>
    </row>
    <row r="1337" spans="1:95" s="69" customFormat="1" outlineLevel="1" x14ac:dyDescent="0.2">
      <c r="A1337" s="11">
        <v>166</v>
      </c>
      <c r="B1337" s="294"/>
      <c r="C1337" s="289"/>
      <c r="D1337" s="289"/>
      <c r="E1337" s="289"/>
      <c r="F1337" s="880" t="str">
        <f>'2. CAD NCCF'!F1337:L1337</f>
        <v>Non-FI issued ABS, high rated</v>
      </c>
      <c r="G1337" s="881"/>
      <c r="H1337" s="881"/>
      <c r="I1337" s="881"/>
      <c r="J1337" s="881"/>
      <c r="K1337" s="881"/>
      <c r="L1337" s="882"/>
      <c r="M1337" s="400">
        <f t="shared" ref="M1337:M1338" si="542">M561</f>
        <v>0</v>
      </c>
      <c r="N1337" s="411">
        <f>M1337*(1-'Appx 1. Ref Rates'!$E59)+N561*(1-'Appx 1. Ref Rates'!$E59)</f>
        <v>0</v>
      </c>
      <c r="O1337" s="414">
        <f>O561*(1-'Appx 1. Ref Rates'!$E59)</f>
        <v>0</v>
      </c>
      <c r="P1337" s="414">
        <f>P561*(1-'Appx 1. Ref Rates'!$E59)</f>
        <v>0</v>
      </c>
      <c r="Q1337" s="415">
        <f>Q561*(1-'Appx 1. Ref Rates'!$E59)</f>
        <v>0</v>
      </c>
      <c r="R1337" s="411">
        <f>R561*(1-'Appx 1. Ref Rates'!$E59)</f>
        <v>0</v>
      </c>
      <c r="S1337" s="413">
        <f>S561*(1-'Appx 1. Ref Rates'!$E59)</f>
        <v>0</v>
      </c>
      <c r="T1337" s="413">
        <f>T561*(1-'Appx 1. Ref Rates'!$E59)</f>
        <v>0</v>
      </c>
      <c r="U1337" s="413">
        <f>U561*(1-'Appx 1. Ref Rates'!$E59)</f>
        <v>0</v>
      </c>
      <c r="V1337" s="413">
        <f>V561*(1-'Appx 1. Ref Rates'!$E59)</f>
        <v>0</v>
      </c>
      <c r="W1337" s="413">
        <f>W561*(1-'Appx 1. Ref Rates'!$E59)</f>
        <v>0</v>
      </c>
      <c r="X1337" s="414">
        <f>X561*(1-'Appx 1. Ref Rates'!$E59)</f>
        <v>0</v>
      </c>
      <c r="Y1337" s="413">
        <f>Y561*(1-'Appx 1. Ref Rates'!$E59)</f>
        <v>0</v>
      </c>
      <c r="Z1337" s="413">
        <f>Z561*(1-'Appx 1. Ref Rates'!$E59)</f>
        <v>0</v>
      </c>
      <c r="AA1337" s="413">
        <f>AA561*(1-'Appx 1. Ref Rates'!$E59)</f>
        <v>0</v>
      </c>
      <c r="AB1337" s="413">
        <f>AB561*(1-'Appx 1. Ref Rates'!$E59)</f>
        <v>0</v>
      </c>
      <c r="AC1337" s="400">
        <f t="shared" ref="AC1337:AC1338" si="543">AC561</f>
        <v>0</v>
      </c>
      <c r="AD1337" s="1743"/>
      <c r="AE1337" s="1083"/>
      <c r="AF1337" s="855"/>
      <c r="AG1337" s="528"/>
      <c r="AH1337" s="521"/>
      <c r="AI1337" s="521"/>
      <c r="AJ1337" s="521"/>
      <c r="AK1337" s="521"/>
      <c r="AL1337" s="521"/>
      <c r="AM1337" s="521"/>
      <c r="AN1337" s="521"/>
      <c r="AO1337" s="521"/>
      <c r="AP1337" s="521"/>
      <c r="AQ1337" s="521"/>
      <c r="AR1337" s="521"/>
      <c r="AS1337" s="521"/>
      <c r="AT1337" s="521"/>
      <c r="AU1337" s="521"/>
      <c r="AV1337" s="521"/>
      <c r="AW1337" s="521"/>
      <c r="AX1337" s="521"/>
      <c r="AY1337" s="521"/>
      <c r="AZ1337" s="521"/>
      <c r="BA1337" s="521"/>
      <c r="BB1337" s="521"/>
      <c r="BC1337" s="521"/>
      <c r="BD1337" s="521"/>
      <c r="BE1337" s="521"/>
      <c r="BF1337" s="521"/>
      <c r="BG1337" s="521"/>
      <c r="BH1337" s="521"/>
      <c r="BI1337" s="521"/>
      <c r="BJ1337" s="521"/>
      <c r="BK1337" s="521"/>
      <c r="BL1337" s="521"/>
      <c r="BM1337" s="521"/>
      <c r="BN1337" s="521"/>
      <c r="BO1337" s="521"/>
      <c r="BP1337" s="521"/>
      <c r="BQ1337" s="521"/>
      <c r="BR1337" s="521"/>
      <c r="BS1337" s="521"/>
      <c r="BT1337" s="521"/>
      <c r="BU1337" s="521"/>
      <c r="BV1337" s="521"/>
      <c r="BW1337" s="521"/>
      <c r="BX1337" s="521"/>
      <c r="BY1337" s="521"/>
      <c r="BZ1337" s="521"/>
      <c r="CA1337" s="521"/>
      <c r="CB1337" s="521"/>
      <c r="CC1337" s="521"/>
      <c r="CD1337" s="521"/>
      <c r="CE1337" s="521"/>
      <c r="CF1337" s="521"/>
      <c r="CG1337" s="521"/>
      <c r="CH1337" s="521"/>
      <c r="CI1337" s="521"/>
      <c r="CJ1337" s="521"/>
      <c r="CK1337" s="521"/>
      <c r="CL1337" s="521"/>
      <c r="CM1337" s="521"/>
      <c r="CN1337" s="521"/>
      <c r="CO1337" s="521"/>
      <c r="CP1337" s="521"/>
      <c r="CQ1337" s="521"/>
    </row>
    <row r="1338" spans="1:95" s="69" customFormat="1" ht="15" customHeight="1" outlineLevel="1" x14ac:dyDescent="0.2">
      <c r="A1338" s="11">
        <v>167</v>
      </c>
      <c r="B1338" s="294"/>
      <c r="C1338" s="289"/>
      <c r="D1338" s="289"/>
      <c r="E1338" s="289"/>
      <c r="F1338" s="880" t="str">
        <f>'2. CAD NCCF'!F1338:L1338</f>
        <v>Non-FI issued ABCP, high rated</v>
      </c>
      <c r="G1338" s="881"/>
      <c r="H1338" s="881"/>
      <c r="I1338" s="881"/>
      <c r="J1338" s="881"/>
      <c r="K1338" s="881"/>
      <c r="L1338" s="882"/>
      <c r="M1338" s="400">
        <f t="shared" si="542"/>
        <v>0</v>
      </c>
      <c r="N1338" s="411">
        <f>M1338*(1-'Appx 1. Ref Rates'!$E60)+N562*(1-'Appx 1. Ref Rates'!$E60)</f>
        <v>0</v>
      </c>
      <c r="O1338" s="414">
        <f>O562*(1-'Appx 1. Ref Rates'!$E60)</f>
        <v>0</v>
      </c>
      <c r="P1338" s="414">
        <f>P562*(1-'Appx 1. Ref Rates'!$E60)</f>
        <v>0</v>
      </c>
      <c r="Q1338" s="415">
        <f>Q562*(1-'Appx 1. Ref Rates'!$E60)</f>
        <v>0</v>
      </c>
      <c r="R1338" s="411">
        <f>R562*(1-'Appx 1. Ref Rates'!$E60)</f>
        <v>0</v>
      </c>
      <c r="S1338" s="413">
        <f>S562*(1-'Appx 1. Ref Rates'!$E60)</f>
        <v>0</v>
      </c>
      <c r="T1338" s="413">
        <f>T562*(1-'Appx 1. Ref Rates'!$E60)</f>
        <v>0</v>
      </c>
      <c r="U1338" s="413">
        <f>U562*(1-'Appx 1. Ref Rates'!$E60)</f>
        <v>0</v>
      </c>
      <c r="V1338" s="413">
        <f>V562*(1-'Appx 1. Ref Rates'!$E60)</f>
        <v>0</v>
      </c>
      <c r="W1338" s="413">
        <f>W562*(1-'Appx 1. Ref Rates'!$E60)</f>
        <v>0</v>
      </c>
      <c r="X1338" s="414">
        <f>X562*(1-'Appx 1. Ref Rates'!$E60)</f>
        <v>0</v>
      </c>
      <c r="Y1338" s="413">
        <f>Y562*(1-'Appx 1. Ref Rates'!$E60)</f>
        <v>0</v>
      </c>
      <c r="Z1338" s="413">
        <f>Z562*(1-'Appx 1. Ref Rates'!$E60)</f>
        <v>0</v>
      </c>
      <c r="AA1338" s="413">
        <f>AA562*(1-'Appx 1. Ref Rates'!$E60)</f>
        <v>0</v>
      </c>
      <c r="AB1338" s="413">
        <f>AB562*(1-'Appx 1. Ref Rates'!$E60)</f>
        <v>0</v>
      </c>
      <c r="AC1338" s="400">
        <f t="shared" si="543"/>
        <v>0</v>
      </c>
      <c r="AD1338" s="1743"/>
      <c r="AE1338" s="1083"/>
      <c r="AF1338" s="855"/>
      <c r="AG1338" s="528"/>
      <c r="AH1338" s="521"/>
      <c r="AI1338" s="521"/>
      <c r="AJ1338" s="521"/>
      <c r="AK1338" s="521"/>
      <c r="AL1338" s="521"/>
      <c r="AM1338" s="521"/>
      <c r="AN1338" s="521"/>
      <c r="AO1338" s="521"/>
      <c r="AP1338" s="521"/>
      <c r="AQ1338" s="521"/>
      <c r="AR1338" s="521"/>
      <c r="AS1338" s="521"/>
      <c r="AT1338" s="521"/>
      <c r="AU1338" s="521"/>
      <c r="AV1338" s="521"/>
      <c r="AW1338" s="521"/>
      <c r="AX1338" s="521"/>
      <c r="AY1338" s="521"/>
      <c r="AZ1338" s="521"/>
      <c r="BA1338" s="521"/>
      <c r="BB1338" s="521"/>
      <c r="BC1338" s="521"/>
      <c r="BD1338" s="521"/>
      <c r="BE1338" s="521"/>
      <c r="BF1338" s="521"/>
      <c r="BG1338" s="521"/>
      <c r="BH1338" s="521"/>
      <c r="BI1338" s="521"/>
      <c r="BJ1338" s="521"/>
      <c r="BK1338" s="521"/>
      <c r="BL1338" s="521"/>
      <c r="BM1338" s="521"/>
      <c r="BN1338" s="521"/>
      <c r="BO1338" s="521"/>
      <c r="BP1338" s="521"/>
      <c r="BQ1338" s="521"/>
      <c r="BR1338" s="521"/>
      <c r="BS1338" s="521"/>
      <c r="BT1338" s="521"/>
      <c r="BU1338" s="521"/>
      <c r="BV1338" s="521"/>
      <c r="BW1338" s="521"/>
      <c r="BX1338" s="521"/>
      <c r="BY1338" s="521"/>
      <c r="BZ1338" s="521"/>
      <c r="CA1338" s="521"/>
      <c r="CB1338" s="521"/>
      <c r="CC1338" s="521"/>
      <c r="CD1338" s="521"/>
      <c r="CE1338" s="521"/>
      <c r="CF1338" s="521"/>
      <c r="CG1338" s="521"/>
      <c r="CH1338" s="521"/>
      <c r="CI1338" s="521"/>
      <c r="CJ1338" s="521"/>
      <c r="CK1338" s="521"/>
      <c r="CL1338" s="521"/>
      <c r="CM1338" s="521"/>
      <c r="CN1338" s="521"/>
      <c r="CO1338" s="521"/>
      <c r="CP1338" s="521"/>
      <c r="CQ1338" s="521"/>
    </row>
    <row r="1339" spans="1:95" s="69" customFormat="1" outlineLevel="1" x14ac:dyDescent="0.2">
      <c r="A1339" s="11">
        <v>168</v>
      </c>
      <c r="B1339" s="294"/>
      <c r="C1339" s="289"/>
      <c r="D1339" s="289"/>
      <c r="E1339" s="877" t="str">
        <f>'2. CAD NCCF'!E1339:L1339</f>
        <v>FI issued ABS and ABCP, high rated</v>
      </c>
      <c r="F1339" s="878"/>
      <c r="G1339" s="878"/>
      <c r="H1339" s="878"/>
      <c r="I1339" s="878"/>
      <c r="J1339" s="878"/>
      <c r="K1339" s="878"/>
      <c r="L1339" s="879"/>
      <c r="M1339" s="399">
        <f>SUBTOTAL(9,M1340:M1341)</f>
        <v>0</v>
      </c>
      <c r="N1339" s="402">
        <f t="shared" ref="N1339:AC1339" si="544">SUBTOTAL(9,N1340:N1341)</f>
        <v>0</v>
      </c>
      <c r="O1339" s="406">
        <f t="shared" si="544"/>
        <v>0</v>
      </c>
      <c r="P1339" s="406">
        <f t="shared" si="544"/>
        <v>0</v>
      </c>
      <c r="Q1339" s="407">
        <f t="shared" si="544"/>
        <v>0</v>
      </c>
      <c r="R1339" s="402">
        <f t="shared" si="544"/>
        <v>0</v>
      </c>
      <c r="S1339" s="406">
        <f t="shared" si="544"/>
        <v>0</v>
      </c>
      <c r="T1339" s="405">
        <f t="shared" si="544"/>
        <v>0</v>
      </c>
      <c r="U1339" s="405">
        <f t="shared" si="544"/>
        <v>0</v>
      </c>
      <c r="V1339" s="405">
        <f t="shared" si="544"/>
        <v>0</v>
      </c>
      <c r="W1339" s="405">
        <f t="shared" si="544"/>
        <v>0</v>
      </c>
      <c r="X1339" s="405">
        <f t="shared" si="544"/>
        <v>0</v>
      </c>
      <c r="Y1339" s="405">
        <f t="shared" si="544"/>
        <v>0</v>
      </c>
      <c r="Z1339" s="405">
        <f t="shared" si="544"/>
        <v>0</v>
      </c>
      <c r="AA1339" s="405">
        <f t="shared" si="544"/>
        <v>0</v>
      </c>
      <c r="AB1339" s="403">
        <f t="shared" si="544"/>
        <v>0</v>
      </c>
      <c r="AC1339" s="399">
        <f t="shared" si="544"/>
        <v>0</v>
      </c>
      <c r="AD1339" s="1743"/>
      <c r="AE1339" s="1083"/>
      <c r="AF1339" s="855"/>
      <c r="AG1339" s="528"/>
      <c r="AH1339" s="521"/>
      <c r="AI1339" s="521"/>
      <c r="AJ1339" s="521"/>
      <c r="AK1339" s="521"/>
      <c r="AL1339" s="521"/>
      <c r="AM1339" s="521"/>
      <c r="AN1339" s="521"/>
      <c r="AO1339" s="521"/>
      <c r="AP1339" s="521"/>
      <c r="AQ1339" s="521"/>
      <c r="AR1339" s="521"/>
      <c r="AS1339" s="521"/>
      <c r="AT1339" s="521"/>
      <c r="AU1339" s="521"/>
      <c r="AV1339" s="521"/>
      <c r="AW1339" s="521"/>
      <c r="AX1339" s="521"/>
      <c r="AY1339" s="521"/>
      <c r="AZ1339" s="521"/>
      <c r="BA1339" s="521"/>
      <c r="BB1339" s="521"/>
      <c r="BC1339" s="521"/>
      <c r="BD1339" s="521"/>
      <c r="BE1339" s="521"/>
      <c r="BF1339" s="521"/>
      <c r="BG1339" s="521"/>
      <c r="BH1339" s="521"/>
      <c r="BI1339" s="521"/>
      <c r="BJ1339" s="521"/>
      <c r="BK1339" s="521"/>
      <c r="BL1339" s="521"/>
      <c r="BM1339" s="521"/>
      <c r="BN1339" s="521"/>
      <c r="BO1339" s="521"/>
      <c r="BP1339" s="521"/>
      <c r="BQ1339" s="521"/>
      <c r="BR1339" s="521"/>
      <c r="BS1339" s="521"/>
      <c r="BT1339" s="521"/>
      <c r="BU1339" s="521"/>
      <c r="BV1339" s="521"/>
      <c r="BW1339" s="521"/>
      <c r="BX1339" s="521"/>
      <c r="BY1339" s="521"/>
      <c r="BZ1339" s="521"/>
      <c r="CA1339" s="521"/>
      <c r="CB1339" s="521"/>
      <c r="CC1339" s="521"/>
      <c r="CD1339" s="521"/>
      <c r="CE1339" s="521"/>
      <c r="CF1339" s="521"/>
      <c r="CG1339" s="521"/>
      <c r="CH1339" s="521"/>
      <c r="CI1339" s="521"/>
      <c r="CJ1339" s="521"/>
      <c r="CK1339" s="521"/>
      <c r="CL1339" s="521"/>
      <c r="CM1339" s="521"/>
      <c r="CN1339" s="521"/>
      <c r="CO1339" s="521"/>
      <c r="CP1339" s="521"/>
      <c r="CQ1339" s="521"/>
    </row>
    <row r="1340" spans="1:95" s="69" customFormat="1" ht="15" customHeight="1" outlineLevel="1" x14ac:dyDescent="0.2">
      <c r="A1340" s="11">
        <v>169</v>
      </c>
      <c r="B1340" s="294"/>
      <c r="C1340" s="289"/>
      <c r="D1340" s="289"/>
      <c r="E1340" s="289"/>
      <c r="F1340" s="880" t="str">
        <f>'2. CAD NCCF'!F1340:L1340</f>
        <v>FI issued ABS, high rated</v>
      </c>
      <c r="G1340" s="881"/>
      <c r="H1340" s="881"/>
      <c r="I1340" s="881"/>
      <c r="J1340" s="881"/>
      <c r="K1340" s="881"/>
      <c r="L1340" s="882"/>
      <c r="M1340" s="400">
        <f t="shared" ref="M1340:M1341" si="545">M564</f>
        <v>0</v>
      </c>
      <c r="N1340" s="411">
        <f>M1340*(1-'Appx 1. Ref Rates'!$E62)+N564*(1-'Appx 1. Ref Rates'!$E62)</f>
        <v>0</v>
      </c>
      <c r="O1340" s="414">
        <f>O564*(1-'Appx 1. Ref Rates'!$E62)</f>
        <v>0</v>
      </c>
      <c r="P1340" s="414">
        <f>P564*(1-'Appx 1. Ref Rates'!$E62)</f>
        <v>0</v>
      </c>
      <c r="Q1340" s="415">
        <f>Q564*(1-'Appx 1. Ref Rates'!$E62)</f>
        <v>0</v>
      </c>
      <c r="R1340" s="411">
        <f>R564*(1-'Appx 1. Ref Rates'!$E62)</f>
        <v>0</v>
      </c>
      <c r="S1340" s="413">
        <f>S564*(1-'Appx 1. Ref Rates'!$E62)</f>
        <v>0</v>
      </c>
      <c r="T1340" s="413">
        <f>T564*(1-'Appx 1. Ref Rates'!$E62)</f>
        <v>0</v>
      </c>
      <c r="U1340" s="413">
        <f>U564*(1-'Appx 1. Ref Rates'!$E62)</f>
        <v>0</v>
      </c>
      <c r="V1340" s="413">
        <f>V564*(1-'Appx 1. Ref Rates'!$E62)</f>
        <v>0</v>
      </c>
      <c r="W1340" s="413">
        <f>W564*(1-'Appx 1. Ref Rates'!$E62)</f>
        <v>0</v>
      </c>
      <c r="X1340" s="414">
        <f>X564*(1-'Appx 1. Ref Rates'!$E62)</f>
        <v>0</v>
      </c>
      <c r="Y1340" s="413">
        <f>Y564*(1-'Appx 1. Ref Rates'!$E62)</f>
        <v>0</v>
      </c>
      <c r="Z1340" s="413">
        <f>Z564*(1-'Appx 1. Ref Rates'!$E62)</f>
        <v>0</v>
      </c>
      <c r="AA1340" s="413">
        <f>AA564*(1-'Appx 1. Ref Rates'!$E62)</f>
        <v>0</v>
      </c>
      <c r="AB1340" s="413">
        <f>AB564*(1-'Appx 1. Ref Rates'!$E62)</f>
        <v>0</v>
      </c>
      <c r="AC1340" s="400">
        <f t="shared" ref="AC1340:AC1357" si="546">AC564</f>
        <v>0</v>
      </c>
      <c r="AD1340" s="1743"/>
      <c r="AE1340" s="1083"/>
      <c r="AF1340" s="855"/>
      <c r="AG1340" s="528"/>
      <c r="AH1340" s="521"/>
      <c r="AI1340" s="521"/>
      <c r="AJ1340" s="521"/>
      <c r="AK1340" s="521"/>
      <c r="AL1340" s="521"/>
      <c r="AM1340" s="521"/>
      <c r="AN1340" s="521"/>
      <c r="AO1340" s="521"/>
      <c r="AP1340" s="521"/>
      <c r="AQ1340" s="521"/>
      <c r="AR1340" s="521"/>
      <c r="AS1340" s="521"/>
      <c r="AT1340" s="521"/>
      <c r="AU1340" s="521"/>
      <c r="AV1340" s="521"/>
      <c r="AW1340" s="521"/>
      <c r="AX1340" s="521"/>
      <c r="AY1340" s="521"/>
      <c r="AZ1340" s="521"/>
      <c r="BA1340" s="521"/>
      <c r="BB1340" s="521"/>
      <c r="BC1340" s="521"/>
      <c r="BD1340" s="521"/>
      <c r="BE1340" s="521"/>
      <c r="BF1340" s="521"/>
      <c r="BG1340" s="521"/>
      <c r="BH1340" s="521"/>
      <c r="BI1340" s="521"/>
      <c r="BJ1340" s="521"/>
      <c r="BK1340" s="521"/>
      <c r="BL1340" s="521"/>
      <c r="BM1340" s="521"/>
      <c r="BN1340" s="521"/>
      <c r="BO1340" s="521"/>
      <c r="BP1340" s="521"/>
      <c r="BQ1340" s="521"/>
      <c r="BR1340" s="521"/>
      <c r="BS1340" s="521"/>
      <c r="BT1340" s="521"/>
      <c r="BU1340" s="521"/>
      <c r="BV1340" s="521"/>
      <c r="BW1340" s="521"/>
      <c r="BX1340" s="521"/>
      <c r="BY1340" s="521"/>
      <c r="BZ1340" s="521"/>
      <c r="CA1340" s="521"/>
      <c r="CB1340" s="521"/>
      <c r="CC1340" s="521"/>
      <c r="CD1340" s="521"/>
      <c r="CE1340" s="521"/>
      <c r="CF1340" s="521"/>
      <c r="CG1340" s="521"/>
      <c r="CH1340" s="521"/>
      <c r="CI1340" s="521"/>
      <c r="CJ1340" s="521"/>
      <c r="CK1340" s="521"/>
      <c r="CL1340" s="521"/>
      <c r="CM1340" s="521"/>
      <c r="CN1340" s="521"/>
      <c r="CO1340" s="521"/>
      <c r="CP1340" s="521"/>
      <c r="CQ1340" s="521"/>
    </row>
    <row r="1341" spans="1:95" s="69" customFormat="1" ht="15" customHeight="1" outlineLevel="1" x14ac:dyDescent="0.2">
      <c r="A1341" s="11">
        <v>170</v>
      </c>
      <c r="B1341" s="294"/>
      <c r="C1341" s="289"/>
      <c r="D1341" s="289"/>
      <c r="E1341" s="289"/>
      <c r="F1341" s="880" t="str">
        <f>'2. CAD NCCF'!F1341:L1341</f>
        <v>FI issued ABCP, high rated</v>
      </c>
      <c r="G1341" s="881"/>
      <c r="H1341" s="881"/>
      <c r="I1341" s="881"/>
      <c r="J1341" s="881"/>
      <c r="K1341" s="881"/>
      <c r="L1341" s="882"/>
      <c r="M1341" s="400">
        <f t="shared" si="545"/>
        <v>0</v>
      </c>
      <c r="N1341" s="411">
        <f>M1341*(1-'Appx 1. Ref Rates'!$E63)+N565*(1-'Appx 1. Ref Rates'!$E63)</f>
        <v>0</v>
      </c>
      <c r="O1341" s="414">
        <f>O565*(1-'Appx 1. Ref Rates'!$E63)</f>
        <v>0</v>
      </c>
      <c r="P1341" s="414">
        <f>P565*(1-'Appx 1. Ref Rates'!$E63)</f>
        <v>0</v>
      </c>
      <c r="Q1341" s="415">
        <f>Q565*(1-'Appx 1. Ref Rates'!$E63)</f>
        <v>0</v>
      </c>
      <c r="R1341" s="411">
        <f>R565*(1-'Appx 1. Ref Rates'!$E63)</f>
        <v>0</v>
      </c>
      <c r="S1341" s="413">
        <f>S565*(1-'Appx 1. Ref Rates'!$E63)</f>
        <v>0</v>
      </c>
      <c r="T1341" s="413">
        <f>T565*(1-'Appx 1. Ref Rates'!$E63)</f>
        <v>0</v>
      </c>
      <c r="U1341" s="413">
        <f>U565*(1-'Appx 1. Ref Rates'!$E63)</f>
        <v>0</v>
      </c>
      <c r="V1341" s="413">
        <f>V565*(1-'Appx 1. Ref Rates'!$E63)</f>
        <v>0</v>
      </c>
      <c r="W1341" s="413">
        <f>W565*(1-'Appx 1. Ref Rates'!$E63)</f>
        <v>0</v>
      </c>
      <c r="X1341" s="414">
        <f>X565*(1-'Appx 1. Ref Rates'!$E63)</f>
        <v>0</v>
      </c>
      <c r="Y1341" s="413">
        <f>Y565*(1-'Appx 1. Ref Rates'!$E63)</f>
        <v>0</v>
      </c>
      <c r="Z1341" s="413">
        <f>Z565*(1-'Appx 1. Ref Rates'!$E63)</f>
        <v>0</v>
      </c>
      <c r="AA1341" s="413">
        <f>AA565*(1-'Appx 1. Ref Rates'!$E63)</f>
        <v>0</v>
      </c>
      <c r="AB1341" s="413">
        <f>AB565*(1-'Appx 1. Ref Rates'!$E63)</f>
        <v>0</v>
      </c>
      <c r="AC1341" s="400">
        <f t="shared" si="546"/>
        <v>0</v>
      </c>
      <c r="AD1341" s="1743"/>
      <c r="AE1341" s="1083"/>
      <c r="AF1341" s="855"/>
      <c r="AG1341" s="528"/>
      <c r="AH1341" s="521"/>
      <c r="AI1341" s="521"/>
      <c r="AJ1341" s="521"/>
      <c r="AK1341" s="521"/>
      <c r="AL1341" s="521"/>
      <c r="AM1341" s="521"/>
      <c r="AN1341" s="521"/>
      <c r="AO1341" s="521"/>
      <c r="AP1341" s="521"/>
      <c r="AQ1341" s="521"/>
      <c r="AR1341" s="521"/>
      <c r="AS1341" s="521"/>
      <c r="AT1341" s="521"/>
      <c r="AU1341" s="521"/>
      <c r="AV1341" s="521"/>
      <c r="AW1341" s="521"/>
      <c r="AX1341" s="521"/>
      <c r="AY1341" s="521"/>
      <c r="AZ1341" s="521"/>
      <c r="BA1341" s="521"/>
      <c r="BB1341" s="521"/>
      <c r="BC1341" s="521"/>
      <c r="BD1341" s="521"/>
      <c r="BE1341" s="521"/>
      <c r="BF1341" s="521"/>
      <c r="BG1341" s="521"/>
      <c r="BH1341" s="521"/>
      <c r="BI1341" s="521"/>
      <c r="BJ1341" s="521"/>
      <c r="BK1341" s="521"/>
      <c r="BL1341" s="521"/>
      <c r="BM1341" s="521"/>
      <c r="BN1341" s="521"/>
      <c r="BO1341" s="521"/>
      <c r="BP1341" s="521"/>
      <c r="BQ1341" s="521"/>
      <c r="BR1341" s="521"/>
      <c r="BS1341" s="521"/>
      <c r="BT1341" s="521"/>
      <c r="BU1341" s="521"/>
      <c r="BV1341" s="521"/>
      <c r="BW1341" s="521"/>
      <c r="BX1341" s="521"/>
      <c r="BY1341" s="521"/>
      <c r="BZ1341" s="521"/>
      <c r="CA1341" s="521"/>
      <c r="CB1341" s="521"/>
      <c r="CC1341" s="521"/>
      <c r="CD1341" s="521"/>
      <c r="CE1341" s="521"/>
      <c r="CF1341" s="521"/>
      <c r="CG1341" s="521"/>
      <c r="CH1341" s="521"/>
      <c r="CI1341" s="521"/>
      <c r="CJ1341" s="521"/>
      <c r="CK1341" s="521"/>
      <c r="CL1341" s="521"/>
      <c r="CM1341" s="521"/>
      <c r="CN1341" s="521"/>
      <c r="CO1341" s="521"/>
      <c r="CP1341" s="521"/>
      <c r="CQ1341" s="521"/>
    </row>
    <row r="1342" spans="1:95" s="69" customFormat="1" outlineLevel="1" x14ac:dyDescent="0.2">
      <c r="A1342" s="11">
        <v>171</v>
      </c>
      <c r="B1342" s="294"/>
      <c r="C1342" s="289"/>
      <c r="D1342" s="289"/>
      <c r="E1342" s="877" t="str">
        <f>'2. CAD NCCF'!E1342:L1342</f>
        <v>Non-FI issued ABS and ABCP, medium rated</v>
      </c>
      <c r="F1342" s="878"/>
      <c r="G1342" s="878"/>
      <c r="H1342" s="878"/>
      <c r="I1342" s="878"/>
      <c r="J1342" s="878"/>
      <c r="K1342" s="878"/>
      <c r="L1342" s="879"/>
      <c r="M1342" s="399">
        <f>SUBTOTAL(9,M1343:M1344)</f>
        <v>0</v>
      </c>
      <c r="N1342" s="402">
        <f t="shared" ref="N1342:AC1342" si="547">SUBTOTAL(9,N1343:N1344)</f>
        <v>0</v>
      </c>
      <c r="O1342" s="406">
        <f t="shared" si="547"/>
        <v>0</v>
      </c>
      <c r="P1342" s="406">
        <f t="shared" si="547"/>
        <v>0</v>
      </c>
      <c r="Q1342" s="407">
        <f t="shared" si="547"/>
        <v>0</v>
      </c>
      <c r="R1342" s="402">
        <f t="shared" si="547"/>
        <v>0</v>
      </c>
      <c r="S1342" s="406">
        <f t="shared" si="547"/>
        <v>0</v>
      </c>
      <c r="T1342" s="405">
        <f t="shared" si="547"/>
        <v>0</v>
      </c>
      <c r="U1342" s="405">
        <f t="shared" si="547"/>
        <v>0</v>
      </c>
      <c r="V1342" s="405">
        <f t="shared" si="547"/>
        <v>0</v>
      </c>
      <c r="W1342" s="405">
        <f t="shared" si="547"/>
        <v>0</v>
      </c>
      <c r="X1342" s="405">
        <f t="shared" si="547"/>
        <v>0</v>
      </c>
      <c r="Y1342" s="405">
        <f t="shared" si="547"/>
        <v>0</v>
      </c>
      <c r="Z1342" s="405">
        <f t="shared" si="547"/>
        <v>0</v>
      </c>
      <c r="AA1342" s="405">
        <f t="shared" si="547"/>
        <v>0</v>
      </c>
      <c r="AB1342" s="403">
        <f t="shared" si="547"/>
        <v>0</v>
      </c>
      <c r="AC1342" s="399">
        <f t="shared" si="547"/>
        <v>0</v>
      </c>
      <c r="AD1342" s="1743"/>
      <c r="AE1342" s="1083"/>
      <c r="AF1342" s="855"/>
      <c r="AG1342" s="528"/>
      <c r="AH1342" s="521"/>
      <c r="AI1342" s="521"/>
      <c r="AJ1342" s="521"/>
      <c r="AK1342" s="521"/>
      <c r="AL1342" s="521"/>
      <c r="AM1342" s="521"/>
      <c r="AN1342" s="521"/>
      <c r="AO1342" s="521"/>
      <c r="AP1342" s="521"/>
      <c r="AQ1342" s="521"/>
      <c r="AR1342" s="521"/>
      <c r="AS1342" s="521"/>
      <c r="AT1342" s="521"/>
      <c r="AU1342" s="521"/>
      <c r="AV1342" s="521"/>
      <c r="AW1342" s="521"/>
      <c r="AX1342" s="521"/>
      <c r="AY1342" s="521"/>
      <c r="AZ1342" s="521"/>
      <c r="BA1342" s="521"/>
      <c r="BB1342" s="521"/>
      <c r="BC1342" s="521"/>
      <c r="BD1342" s="521"/>
      <c r="BE1342" s="521"/>
      <c r="BF1342" s="521"/>
      <c r="BG1342" s="521"/>
      <c r="BH1342" s="521"/>
      <c r="BI1342" s="521"/>
      <c r="BJ1342" s="521"/>
      <c r="BK1342" s="521"/>
      <c r="BL1342" s="521"/>
      <c r="BM1342" s="521"/>
      <c r="BN1342" s="521"/>
      <c r="BO1342" s="521"/>
      <c r="BP1342" s="521"/>
      <c r="BQ1342" s="521"/>
      <c r="BR1342" s="521"/>
      <c r="BS1342" s="521"/>
      <c r="BT1342" s="521"/>
      <c r="BU1342" s="521"/>
      <c r="BV1342" s="521"/>
      <c r="BW1342" s="521"/>
      <c r="BX1342" s="521"/>
      <c r="BY1342" s="521"/>
      <c r="BZ1342" s="521"/>
      <c r="CA1342" s="521"/>
      <c r="CB1342" s="521"/>
      <c r="CC1342" s="521"/>
      <c r="CD1342" s="521"/>
      <c r="CE1342" s="521"/>
      <c r="CF1342" s="521"/>
      <c r="CG1342" s="521"/>
      <c r="CH1342" s="521"/>
      <c r="CI1342" s="521"/>
      <c r="CJ1342" s="521"/>
      <c r="CK1342" s="521"/>
      <c r="CL1342" s="521"/>
      <c r="CM1342" s="521"/>
      <c r="CN1342" s="521"/>
      <c r="CO1342" s="521"/>
      <c r="CP1342" s="521"/>
      <c r="CQ1342" s="521"/>
    </row>
    <row r="1343" spans="1:95" s="69" customFormat="1" ht="15" customHeight="1" outlineLevel="1" x14ac:dyDescent="0.2">
      <c r="A1343" s="11">
        <v>172</v>
      </c>
      <c r="B1343" s="294"/>
      <c r="C1343" s="289"/>
      <c r="D1343" s="289"/>
      <c r="E1343" s="289"/>
      <c r="F1343" s="880" t="str">
        <f>'2. CAD NCCF'!F1343:L1343</f>
        <v>Non-FI issued ABS, medium rated</v>
      </c>
      <c r="G1343" s="881"/>
      <c r="H1343" s="881"/>
      <c r="I1343" s="881"/>
      <c r="J1343" s="881"/>
      <c r="K1343" s="881"/>
      <c r="L1343" s="882"/>
      <c r="M1343" s="400">
        <f t="shared" ref="M1343:M1344" si="548">M567</f>
        <v>0</v>
      </c>
      <c r="N1343" s="411">
        <f>M1343*(1-'Appx 1. Ref Rates'!$E65)+N567*(1-'Appx 1. Ref Rates'!$E65)</f>
        <v>0</v>
      </c>
      <c r="O1343" s="414">
        <f>O567*(1-'Appx 1. Ref Rates'!$E65)</f>
        <v>0</v>
      </c>
      <c r="P1343" s="414">
        <f>P567*(1-'Appx 1. Ref Rates'!$E65)</f>
        <v>0</v>
      </c>
      <c r="Q1343" s="415">
        <f>Q567*(1-'Appx 1. Ref Rates'!$E65)</f>
        <v>0</v>
      </c>
      <c r="R1343" s="411">
        <f>R567*(1-'Appx 1. Ref Rates'!$E65)</f>
        <v>0</v>
      </c>
      <c r="S1343" s="413">
        <f>S567*(1-'Appx 1. Ref Rates'!$E65)</f>
        <v>0</v>
      </c>
      <c r="T1343" s="413">
        <f>T567*(1-'Appx 1. Ref Rates'!$E65)</f>
        <v>0</v>
      </c>
      <c r="U1343" s="413">
        <f>U567*(1-'Appx 1. Ref Rates'!$E65)</f>
        <v>0</v>
      </c>
      <c r="V1343" s="413">
        <f>V567*(1-'Appx 1. Ref Rates'!$E65)</f>
        <v>0</v>
      </c>
      <c r="W1343" s="413">
        <f>W567*(1-'Appx 1. Ref Rates'!$E65)</f>
        <v>0</v>
      </c>
      <c r="X1343" s="414">
        <f>X567*(1-'Appx 1. Ref Rates'!$E65)</f>
        <v>0</v>
      </c>
      <c r="Y1343" s="413">
        <f>Y567*(1-'Appx 1. Ref Rates'!$E65)</f>
        <v>0</v>
      </c>
      <c r="Z1343" s="413">
        <f>Z567*(1-'Appx 1. Ref Rates'!$E65)</f>
        <v>0</v>
      </c>
      <c r="AA1343" s="413">
        <f>AA567*(1-'Appx 1. Ref Rates'!$E65)</f>
        <v>0</v>
      </c>
      <c r="AB1343" s="413">
        <f>AB567*(1-'Appx 1. Ref Rates'!$E65)</f>
        <v>0</v>
      </c>
      <c r="AC1343" s="400">
        <f t="shared" si="546"/>
        <v>0</v>
      </c>
      <c r="AD1343" s="1743"/>
      <c r="AE1343" s="1083"/>
      <c r="AF1343" s="855"/>
      <c r="AG1343" s="528"/>
      <c r="AH1343" s="521"/>
      <c r="AI1343" s="521"/>
      <c r="AJ1343" s="521"/>
      <c r="AK1343" s="521"/>
      <c r="AL1343" s="521"/>
      <c r="AM1343" s="521"/>
      <c r="AN1343" s="521"/>
      <c r="AO1343" s="521"/>
      <c r="AP1343" s="521"/>
      <c r="AQ1343" s="521"/>
      <c r="AR1343" s="521"/>
      <c r="AS1343" s="521"/>
      <c r="AT1343" s="521"/>
      <c r="AU1343" s="521"/>
      <c r="AV1343" s="521"/>
      <c r="AW1343" s="521"/>
      <c r="AX1343" s="521"/>
      <c r="AY1343" s="521"/>
      <c r="AZ1343" s="521"/>
      <c r="BA1343" s="521"/>
      <c r="BB1343" s="521"/>
      <c r="BC1343" s="521"/>
      <c r="BD1343" s="521"/>
      <c r="BE1343" s="521"/>
      <c r="BF1343" s="521"/>
      <c r="BG1343" s="521"/>
      <c r="BH1343" s="521"/>
      <c r="BI1343" s="521"/>
      <c r="BJ1343" s="521"/>
      <c r="BK1343" s="521"/>
      <c r="BL1343" s="521"/>
      <c r="BM1343" s="521"/>
      <c r="BN1343" s="521"/>
      <c r="BO1343" s="521"/>
      <c r="BP1343" s="521"/>
      <c r="BQ1343" s="521"/>
      <c r="BR1343" s="521"/>
      <c r="BS1343" s="521"/>
      <c r="BT1343" s="521"/>
      <c r="BU1343" s="521"/>
      <c r="BV1343" s="521"/>
      <c r="BW1343" s="521"/>
      <c r="BX1343" s="521"/>
      <c r="BY1343" s="521"/>
      <c r="BZ1343" s="521"/>
      <c r="CA1343" s="521"/>
      <c r="CB1343" s="521"/>
      <c r="CC1343" s="521"/>
      <c r="CD1343" s="521"/>
      <c r="CE1343" s="521"/>
      <c r="CF1343" s="521"/>
      <c r="CG1343" s="521"/>
      <c r="CH1343" s="521"/>
      <c r="CI1343" s="521"/>
      <c r="CJ1343" s="521"/>
      <c r="CK1343" s="521"/>
      <c r="CL1343" s="521"/>
      <c r="CM1343" s="521"/>
      <c r="CN1343" s="521"/>
      <c r="CO1343" s="521"/>
      <c r="CP1343" s="521"/>
      <c r="CQ1343" s="521"/>
    </row>
    <row r="1344" spans="1:95" s="69" customFormat="1" ht="15" customHeight="1" outlineLevel="1" x14ac:dyDescent="0.2">
      <c r="A1344" s="11">
        <v>173</v>
      </c>
      <c r="B1344" s="294"/>
      <c r="C1344" s="289"/>
      <c r="D1344" s="289"/>
      <c r="E1344" s="289"/>
      <c r="F1344" s="880" t="str">
        <f>'2. CAD NCCF'!F1344:L1344</f>
        <v>Non-FI issued ABCP, medium rated</v>
      </c>
      <c r="G1344" s="881"/>
      <c r="H1344" s="881"/>
      <c r="I1344" s="881"/>
      <c r="J1344" s="881"/>
      <c r="K1344" s="881"/>
      <c r="L1344" s="882"/>
      <c r="M1344" s="400">
        <f t="shared" si="548"/>
        <v>0</v>
      </c>
      <c r="N1344" s="411">
        <f>M1344*(1-'Appx 1. Ref Rates'!$E66)+N568*(1-'Appx 1. Ref Rates'!$E66)</f>
        <v>0</v>
      </c>
      <c r="O1344" s="414">
        <f>O568*(1-'Appx 1. Ref Rates'!$E66)</f>
        <v>0</v>
      </c>
      <c r="P1344" s="414">
        <f>P568*(1-'Appx 1. Ref Rates'!$E66)</f>
        <v>0</v>
      </c>
      <c r="Q1344" s="415">
        <f>Q568*(1-'Appx 1. Ref Rates'!$E66)</f>
        <v>0</v>
      </c>
      <c r="R1344" s="411">
        <f>R568*(1-'Appx 1. Ref Rates'!$E66)</f>
        <v>0</v>
      </c>
      <c r="S1344" s="413">
        <f>S568*(1-'Appx 1. Ref Rates'!$E66)</f>
        <v>0</v>
      </c>
      <c r="T1344" s="413">
        <f>T568*(1-'Appx 1. Ref Rates'!$E66)</f>
        <v>0</v>
      </c>
      <c r="U1344" s="413">
        <f>U568*(1-'Appx 1. Ref Rates'!$E66)</f>
        <v>0</v>
      </c>
      <c r="V1344" s="413">
        <f>V568*(1-'Appx 1. Ref Rates'!$E66)</f>
        <v>0</v>
      </c>
      <c r="W1344" s="413">
        <f>W568*(1-'Appx 1. Ref Rates'!$E66)</f>
        <v>0</v>
      </c>
      <c r="X1344" s="414">
        <f>X568*(1-'Appx 1. Ref Rates'!$E66)</f>
        <v>0</v>
      </c>
      <c r="Y1344" s="413">
        <f>Y568*(1-'Appx 1. Ref Rates'!$E66)</f>
        <v>0</v>
      </c>
      <c r="Z1344" s="413">
        <f>Z568*(1-'Appx 1. Ref Rates'!$E66)</f>
        <v>0</v>
      </c>
      <c r="AA1344" s="413">
        <f>AA568*(1-'Appx 1. Ref Rates'!$E66)</f>
        <v>0</v>
      </c>
      <c r="AB1344" s="413">
        <f>AB568*(1-'Appx 1. Ref Rates'!$E66)</f>
        <v>0</v>
      </c>
      <c r="AC1344" s="400">
        <f t="shared" si="546"/>
        <v>0</v>
      </c>
      <c r="AD1344" s="1743"/>
      <c r="AE1344" s="1083"/>
      <c r="AF1344" s="855"/>
      <c r="AG1344" s="528"/>
      <c r="AH1344" s="521"/>
      <c r="AI1344" s="521"/>
      <c r="AJ1344" s="521"/>
      <c r="AK1344" s="521"/>
      <c r="AL1344" s="521"/>
      <c r="AM1344" s="521"/>
      <c r="AN1344" s="521"/>
      <c r="AO1344" s="521"/>
      <c r="AP1344" s="521"/>
      <c r="AQ1344" s="521"/>
      <c r="AR1344" s="521"/>
      <c r="AS1344" s="521"/>
      <c r="AT1344" s="521"/>
      <c r="AU1344" s="521"/>
      <c r="AV1344" s="521"/>
      <c r="AW1344" s="521"/>
      <c r="AX1344" s="521"/>
      <c r="AY1344" s="521"/>
      <c r="AZ1344" s="521"/>
      <c r="BA1344" s="521"/>
      <c r="BB1344" s="521"/>
      <c r="BC1344" s="521"/>
      <c r="BD1344" s="521"/>
      <c r="BE1344" s="521"/>
      <c r="BF1344" s="521"/>
      <c r="BG1344" s="521"/>
      <c r="BH1344" s="521"/>
      <c r="BI1344" s="521"/>
      <c r="BJ1344" s="521"/>
      <c r="BK1344" s="521"/>
      <c r="BL1344" s="521"/>
      <c r="BM1344" s="521"/>
      <c r="BN1344" s="521"/>
      <c r="BO1344" s="521"/>
      <c r="BP1344" s="521"/>
      <c r="BQ1344" s="521"/>
      <c r="BR1344" s="521"/>
      <c r="BS1344" s="521"/>
      <c r="BT1344" s="521"/>
      <c r="BU1344" s="521"/>
      <c r="BV1344" s="521"/>
      <c r="BW1344" s="521"/>
      <c r="BX1344" s="521"/>
      <c r="BY1344" s="521"/>
      <c r="BZ1344" s="521"/>
      <c r="CA1344" s="521"/>
      <c r="CB1344" s="521"/>
      <c r="CC1344" s="521"/>
      <c r="CD1344" s="521"/>
      <c r="CE1344" s="521"/>
      <c r="CF1344" s="521"/>
      <c r="CG1344" s="521"/>
      <c r="CH1344" s="521"/>
      <c r="CI1344" s="521"/>
      <c r="CJ1344" s="521"/>
      <c r="CK1344" s="521"/>
      <c r="CL1344" s="521"/>
      <c r="CM1344" s="521"/>
      <c r="CN1344" s="521"/>
      <c r="CO1344" s="521"/>
      <c r="CP1344" s="521"/>
      <c r="CQ1344" s="521"/>
    </row>
    <row r="1345" spans="1:95" s="69" customFormat="1" outlineLevel="1" x14ac:dyDescent="0.2">
      <c r="A1345" s="11">
        <v>174</v>
      </c>
      <c r="B1345" s="294"/>
      <c r="C1345" s="289"/>
      <c r="D1345" s="289"/>
      <c r="E1345" s="877" t="str">
        <f>'2. CAD NCCF'!E1345:L1345</f>
        <v>FI issued ABS and ABCP, medium rated</v>
      </c>
      <c r="F1345" s="878"/>
      <c r="G1345" s="878"/>
      <c r="H1345" s="878"/>
      <c r="I1345" s="878"/>
      <c r="J1345" s="878"/>
      <c r="K1345" s="878"/>
      <c r="L1345" s="879"/>
      <c r="M1345" s="399">
        <f>SUBTOTAL(9,M1346:M1347)</f>
        <v>0</v>
      </c>
      <c r="N1345" s="402">
        <f t="shared" ref="N1345:AC1345" si="549">SUBTOTAL(9,N1346:N1347)</f>
        <v>0</v>
      </c>
      <c r="O1345" s="406">
        <f t="shared" si="549"/>
        <v>0</v>
      </c>
      <c r="P1345" s="406">
        <f t="shared" si="549"/>
        <v>0</v>
      </c>
      <c r="Q1345" s="407">
        <f t="shared" si="549"/>
        <v>0</v>
      </c>
      <c r="R1345" s="402">
        <f t="shared" si="549"/>
        <v>0</v>
      </c>
      <c r="S1345" s="406">
        <f t="shared" si="549"/>
        <v>0</v>
      </c>
      <c r="T1345" s="405">
        <f t="shared" si="549"/>
        <v>0</v>
      </c>
      <c r="U1345" s="405">
        <f t="shared" si="549"/>
        <v>0</v>
      </c>
      <c r="V1345" s="405">
        <f t="shared" si="549"/>
        <v>0</v>
      </c>
      <c r="W1345" s="405">
        <f t="shared" si="549"/>
        <v>0</v>
      </c>
      <c r="X1345" s="405">
        <f t="shared" si="549"/>
        <v>0</v>
      </c>
      <c r="Y1345" s="405">
        <f t="shared" si="549"/>
        <v>0</v>
      </c>
      <c r="Z1345" s="405">
        <f t="shared" si="549"/>
        <v>0</v>
      </c>
      <c r="AA1345" s="405">
        <f t="shared" si="549"/>
        <v>0</v>
      </c>
      <c r="AB1345" s="403">
        <f t="shared" si="549"/>
        <v>0</v>
      </c>
      <c r="AC1345" s="399">
        <f t="shared" si="549"/>
        <v>0</v>
      </c>
      <c r="AD1345" s="1743"/>
      <c r="AE1345" s="1083"/>
      <c r="AF1345" s="855"/>
      <c r="AG1345" s="528"/>
      <c r="AH1345" s="521"/>
      <c r="AI1345" s="521"/>
      <c r="AJ1345" s="521"/>
      <c r="AK1345" s="521"/>
      <c r="AL1345" s="521"/>
      <c r="AM1345" s="521"/>
      <c r="AN1345" s="521"/>
      <c r="AO1345" s="521"/>
      <c r="AP1345" s="521"/>
      <c r="AQ1345" s="521"/>
      <c r="AR1345" s="521"/>
      <c r="AS1345" s="521"/>
      <c r="AT1345" s="521"/>
      <c r="AU1345" s="521"/>
      <c r="AV1345" s="521"/>
      <c r="AW1345" s="521"/>
      <c r="AX1345" s="521"/>
      <c r="AY1345" s="521"/>
      <c r="AZ1345" s="521"/>
      <c r="BA1345" s="521"/>
      <c r="BB1345" s="521"/>
      <c r="BC1345" s="521"/>
      <c r="BD1345" s="521"/>
      <c r="BE1345" s="521"/>
      <c r="BF1345" s="521"/>
      <c r="BG1345" s="521"/>
      <c r="BH1345" s="521"/>
      <c r="BI1345" s="521"/>
      <c r="BJ1345" s="521"/>
      <c r="BK1345" s="521"/>
      <c r="BL1345" s="521"/>
      <c r="BM1345" s="521"/>
      <c r="BN1345" s="521"/>
      <c r="BO1345" s="521"/>
      <c r="BP1345" s="521"/>
      <c r="BQ1345" s="521"/>
      <c r="BR1345" s="521"/>
      <c r="BS1345" s="521"/>
      <c r="BT1345" s="521"/>
      <c r="BU1345" s="521"/>
      <c r="BV1345" s="521"/>
      <c r="BW1345" s="521"/>
      <c r="BX1345" s="521"/>
      <c r="BY1345" s="521"/>
      <c r="BZ1345" s="521"/>
      <c r="CA1345" s="521"/>
      <c r="CB1345" s="521"/>
      <c r="CC1345" s="521"/>
      <c r="CD1345" s="521"/>
      <c r="CE1345" s="521"/>
      <c r="CF1345" s="521"/>
      <c r="CG1345" s="521"/>
      <c r="CH1345" s="521"/>
      <c r="CI1345" s="521"/>
      <c r="CJ1345" s="521"/>
      <c r="CK1345" s="521"/>
      <c r="CL1345" s="521"/>
      <c r="CM1345" s="521"/>
      <c r="CN1345" s="521"/>
      <c r="CO1345" s="521"/>
      <c r="CP1345" s="521"/>
      <c r="CQ1345" s="521"/>
    </row>
    <row r="1346" spans="1:95" s="69" customFormat="1" ht="15" customHeight="1" outlineLevel="1" x14ac:dyDescent="0.2">
      <c r="A1346" s="11">
        <v>175</v>
      </c>
      <c r="B1346" s="294"/>
      <c r="C1346" s="289"/>
      <c r="D1346" s="289"/>
      <c r="E1346" s="289"/>
      <c r="F1346" s="880" t="str">
        <f>'2. CAD NCCF'!F1346:L1346</f>
        <v>FI issued ABS, medium rated</v>
      </c>
      <c r="G1346" s="881"/>
      <c r="H1346" s="881"/>
      <c r="I1346" s="881"/>
      <c r="J1346" s="881"/>
      <c r="K1346" s="881"/>
      <c r="L1346" s="882"/>
      <c r="M1346" s="400">
        <f t="shared" ref="M1346:M1347" si="550">M570</f>
        <v>0</v>
      </c>
      <c r="N1346" s="411">
        <f>M1346*(1-'Appx 1. Ref Rates'!$E68)+N570*(1-'Appx 1. Ref Rates'!$E68)</f>
        <v>0</v>
      </c>
      <c r="O1346" s="414">
        <f>O570*(1-'Appx 1. Ref Rates'!$E68)</f>
        <v>0</v>
      </c>
      <c r="P1346" s="414">
        <f>P570*(1-'Appx 1. Ref Rates'!$E68)</f>
        <v>0</v>
      </c>
      <c r="Q1346" s="415">
        <f>Q570*(1-'Appx 1. Ref Rates'!$E68)</f>
        <v>0</v>
      </c>
      <c r="R1346" s="411">
        <f>R570*(1-'Appx 1. Ref Rates'!$E68)</f>
        <v>0</v>
      </c>
      <c r="S1346" s="413">
        <f>S570*(1-'Appx 1. Ref Rates'!$E68)</f>
        <v>0</v>
      </c>
      <c r="T1346" s="413">
        <f>T570*(1-'Appx 1. Ref Rates'!$E68)</f>
        <v>0</v>
      </c>
      <c r="U1346" s="413">
        <f>U570*(1-'Appx 1. Ref Rates'!$E68)</f>
        <v>0</v>
      </c>
      <c r="V1346" s="413">
        <f>V570*(1-'Appx 1. Ref Rates'!$E68)</f>
        <v>0</v>
      </c>
      <c r="W1346" s="413">
        <f>W570*(1-'Appx 1. Ref Rates'!$E68)</f>
        <v>0</v>
      </c>
      <c r="X1346" s="414">
        <f>X570*(1-'Appx 1. Ref Rates'!$E68)</f>
        <v>0</v>
      </c>
      <c r="Y1346" s="413">
        <f>Y570*(1-'Appx 1. Ref Rates'!$E68)</f>
        <v>0</v>
      </c>
      <c r="Z1346" s="413">
        <f>Z570*(1-'Appx 1. Ref Rates'!$E68)</f>
        <v>0</v>
      </c>
      <c r="AA1346" s="413">
        <f>AA570*(1-'Appx 1. Ref Rates'!$E68)</f>
        <v>0</v>
      </c>
      <c r="AB1346" s="413">
        <f>AB570*(1-'Appx 1. Ref Rates'!$E68)</f>
        <v>0</v>
      </c>
      <c r="AC1346" s="400">
        <f t="shared" si="546"/>
        <v>0</v>
      </c>
      <c r="AD1346" s="1743"/>
      <c r="AE1346" s="1083"/>
      <c r="AF1346" s="855"/>
      <c r="AG1346" s="528"/>
      <c r="AH1346" s="521"/>
      <c r="AI1346" s="521"/>
      <c r="AJ1346" s="521"/>
      <c r="AK1346" s="521"/>
      <c r="AL1346" s="521"/>
      <c r="AM1346" s="521"/>
      <c r="AN1346" s="521"/>
      <c r="AO1346" s="521"/>
      <c r="AP1346" s="521"/>
      <c r="AQ1346" s="521"/>
      <c r="AR1346" s="521"/>
      <c r="AS1346" s="521"/>
      <c r="AT1346" s="521"/>
      <c r="AU1346" s="521"/>
      <c r="AV1346" s="521"/>
      <c r="AW1346" s="521"/>
      <c r="AX1346" s="521"/>
      <c r="AY1346" s="521"/>
      <c r="AZ1346" s="521"/>
      <c r="BA1346" s="521"/>
      <c r="BB1346" s="521"/>
      <c r="BC1346" s="521"/>
      <c r="BD1346" s="521"/>
      <c r="BE1346" s="521"/>
      <c r="BF1346" s="521"/>
      <c r="BG1346" s="521"/>
      <c r="BH1346" s="521"/>
      <c r="BI1346" s="521"/>
      <c r="BJ1346" s="521"/>
      <c r="BK1346" s="521"/>
      <c r="BL1346" s="521"/>
      <c r="BM1346" s="521"/>
      <c r="BN1346" s="521"/>
      <c r="BO1346" s="521"/>
      <c r="BP1346" s="521"/>
      <c r="BQ1346" s="521"/>
      <c r="BR1346" s="521"/>
      <c r="BS1346" s="521"/>
      <c r="BT1346" s="521"/>
      <c r="BU1346" s="521"/>
      <c r="BV1346" s="521"/>
      <c r="BW1346" s="521"/>
      <c r="BX1346" s="521"/>
      <c r="BY1346" s="521"/>
      <c r="BZ1346" s="521"/>
      <c r="CA1346" s="521"/>
      <c r="CB1346" s="521"/>
      <c r="CC1346" s="521"/>
      <c r="CD1346" s="521"/>
      <c r="CE1346" s="521"/>
      <c r="CF1346" s="521"/>
      <c r="CG1346" s="521"/>
      <c r="CH1346" s="521"/>
      <c r="CI1346" s="521"/>
      <c r="CJ1346" s="521"/>
      <c r="CK1346" s="521"/>
      <c r="CL1346" s="521"/>
      <c r="CM1346" s="521"/>
      <c r="CN1346" s="521"/>
      <c r="CO1346" s="521"/>
      <c r="CP1346" s="521"/>
      <c r="CQ1346" s="521"/>
    </row>
    <row r="1347" spans="1:95" s="69" customFormat="1" ht="15" customHeight="1" outlineLevel="1" x14ac:dyDescent="0.2">
      <c r="A1347" s="11">
        <v>176</v>
      </c>
      <c r="B1347" s="294"/>
      <c r="C1347" s="289"/>
      <c r="D1347" s="289"/>
      <c r="E1347" s="289"/>
      <c r="F1347" s="880" t="str">
        <f>'2. CAD NCCF'!F1347:L1347</f>
        <v>FI issued ABCP, medium rated</v>
      </c>
      <c r="G1347" s="881"/>
      <c r="H1347" s="881"/>
      <c r="I1347" s="881"/>
      <c r="J1347" s="881"/>
      <c r="K1347" s="881"/>
      <c r="L1347" s="882"/>
      <c r="M1347" s="400">
        <f t="shared" si="550"/>
        <v>0</v>
      </c>
      <c r="N1347" s="411">
        <f>M1347*(1-'Appx 1. Ref Rates'!$E69)+N571*(1-'Appx 1. Ref Rates'!$E69)</f>
        <v>0</v>
      </c>
      <c r="O1347" s="414">
        <f>O571*(1-'Appx 1. Ref Rates'!$E69)</f>
        <v>0</v>
      </c>
      <c r="P1347" s="414">
        <f>P571*(1-'Appx 1. Ref Rates'!$E69)</f>
        <v>0</v>
      </c>
      <c r="Q1347" s="415">
        <f>Q571*(1-'Appx 1. Ref Rates'!$E69)</f>
        <v>0</v>
      </c>
      <c r="R1347" s="411">
        <f>R571*(1-'Appx 1. Ref Rates'!$E69)</f>
        <v>0</v>
      </c>
      <c r="S1347" s="413">
        <f>S571*(1-'Appx 1. Ref Rates'!$E69)</f>
        <v>0</v>
      </c>
      <c r="T1347" s="413">
        <f>T571*(1-'Appx 1. Ref Rates'!$E69)</f>
        <v>0</v>
      </c>
      <c r="U1347" s="413">
        <f>U571*(1-'Appx 1. Ref Rates'!$E69)</f>
        <v>0</v>
      </c>
      <c r="V1347" s="413">
        <f>V571*(1-'Appx 1. Ref Rates'!$E69)</f>
        <v>0</v>
      </c>
      <c r="W1347" s="413">
        <f>W571*(1-'Appx 1. Ref Rates'!$E69)</f>
        <v>0</v>
      </c>
      <c r="X1347" s="414">
        <f>X571*(1-'Appx 1. Ref Rates'!$E69)</f>
        <v>0</v>
      </c>
      <c r="Y1347" s="413">
        <f>Y571*(1-'Appx 1. Ref Rates'!$E69)</f>
        <v>0</v>
      </c>
      <c r="Z1347" s="413">
        <f>Z571*(1-'Appx 1. Ref Rates'!$E69)</f>
        <v>0</v>
      </c>
      <c r="AA1347" s="413">
        <f>AA571*(1-'Appx 1. Ref Rates'!$E69)</f>
        <v>0</v>
      </c>
      <c r="AB1347" s="413">
        <f>AB571*(1-'Appx 1. Ref Rates'!$E69)</f>
        <v>0</v>
      </c>
      <c r="AC1347" s="400">
        <f t="shared" si="546"/>
        <v>0</v>
      </c>
      <c r="AD1347" s="1743"/>
      <c r="AE1347" s="1083"/>
      <c r="AF1347" s="855"/>
      <c r="AG1347" s="528"/>
      <c r="AH1347" s="521"/>
      <c r="AI1347" s="521"/>
      <c r="AJ1347" s="521"/>
      <c r="AK1347" s="521"/>
      <c r="AL1347" s="521"/>
      <c r="AM1347" s="521"/>
      <c r="AN1347" s="521"/>
      <c r="AO1347" s="521"/>
      <c r="AP1347" s="521"/>
      <c r="AQ1347" s="521"/>
      <c r="AR1347" s="521"/>
      <c r="AS1347" s="521"/>
      <c r="AT1347" s="521"/>
      <c r="AU1347" s="521"/>
      <c r="AV1347" s="521"/>
      <c r="AW1347" s="521"/>
      <c r="AX1347" s="521"/>
      <c r="AY1347" s="521"/>
      <c r="AZ1347" s="521"/>
      <c r="BA1347" s="521"/>
      <c r="BB1347" s="521"/>
      <c r="BC1347" s="521"/>
      <c r="BD1347" s="521"/>
      <c r="BE1347" s="521"/>
      <c r="BF1347" s="521"/>
      <c r="BG1347" s="521"/>
      <c r="BH1347" s="521"/>
      <c r="BI1347" s="521"/>
      <c r="BJ1347" s="521"/>
      <c r="BK1347" s="521"/>
      <c r="BL1347" s="521"/>
      <c r="BM1347" s="521"/>
      <c r="BN1347" s="521"/>
      <c r="BO1347" s="521"/>
      <c r="BP1347" s="521"/>
      <c r="BQ1347" s="521"/>
      <c r="BR1347" s="521"/>
      <c r="BS1347" s="521"/>
      <c r="BT1347" s="521"/>
      <c r="BU1347" s="521"/>
      <c r="BV1347" s="521"/>
      <c r="BW1347" s="521"/>
      <c r="BX1347" s="521"/>
      <c r="BY1347" s="521"/>
      <c r="BZ1347" s="521"/>
      <c r="CA1347" s="521"/>
      <c r="CB1347" s="521"/>
      <c r="CC1347" s="521"/>
      <c r="CD1347" s="521"/>
      <c r="CE1347" s="521"/>
      <c r="CF1347" s="521"/>
      <c r="CG1347" s="521"/>
      <c r="CH1347" s="521"/>
      <c r="CI1347" s="521"/>
      <c r="CJ1347" s="521"/>
      <c r="CK1347" s="521"/>
      <c r="CL1347" s="521"/>
      <c r="CM1347" s="521"/>
      <c r="CN1347" s="521"/>
      <c r="CO1347" s="521"/>
      <c r="CP1347" s="521"/>
      <c r="CQ1347" s="521"/>
    </row>
    <row r="1348" spans="1:95" s="69" customFormat="1" outlineLevel="1" x14ac:dyDescent="0.2">
      <c r="A1348" s="11">
        <v>177</v>
      </c>
      <c r="B1348" s="294"/>
      <c r="C1348" s="289"/>
      <c r="D1348" s="289"/>
      <c r="E1348" s="877" t="str">
        <f>'2. CAD NCCF'!E1348:L1348</f>
        <v>Non-FI issued ABS and ABCP, low or not rated</v>
      </c>
      <c r="F1348" s="878"/>
      <c r="G1348" s="878"/>
      <c r="H1348" s="878"/>
      <c r="I1348" s="878"/>
      <c r="J1348" s="878"/>
      <c r="K1348" s="878"/>
      <c r="L1348" s="879"/>
      <c r="M1348" s="399">
        <f>SUBTOTAL(9,M1349:M1350)</f>
        <v>0</v>
      </c>
      <c r="N1348" s="402">
        <f t="shared" ref="N1348:AC1348" si="551">SUBTOTAL(9,N1349:N1350)</f>
        <v>0</v>
      </c>
      <c r="O1348" s="406">
        <f t="shared" si="551"/>
        <v>0</v>
      </c>
      <c r="P1348" s="406">
        <f t="shared" si="551"/>
        <v>0</v>
      </c>
      <c r="Q1348" s="407">
        <f t="shared" si="551"/>
        <v>0</v>
      </c>
      <c r="R1348" s="402">
        <f t="shared" si="551"/>
        <v>0</v>
      </c>
      <c r="S1348" s="406">
        <f t="shared" si="551"/>
        <v>0</v>
      </c>
      <c r="T1348" s="405">
        <f t="shared" si="551"/>
        <v>0</v>
      </c>
      <c r="U1348" s="405">
        <f t="shared" si="551"/>
        <v>0</v>
      </c>
      <c r="V1348" s="405">
        <f t="shared" si="551"/>
        <v>0</v>
      </c>
      <c r="W1348" s="405">
        <f t="shared" si="551"/>
        <v>0</v>
      </c>
      <c r="X1348" s="405">
        <f t="shared" si="551"/>
        <v>0</v>
      </c>
      <c r="Y1348" s="405">
        <f t="shared" si="551"/>
        <v>0</v>
      </c>
      <c r="Z1348" s="405">
        <f t="shared" si="551"/>
        <v>0</v>
      </c>
      <c r="AA1348" s="405">
        <f t="shared" si="551"/>
        <v>0</v>
      </c>
      <c r="AB1348" s="403">
        <f t="shared" si="551"/>
        <v>0</v>
      </c>
      <c r="AC1348" s="399">
        <f t="shared" si="551"/>
        <v>0</v>
      </c>
      <c r="AD1348" s="1743"/>
      <c r="AE1348" s="1083"/>
      <c r="AF1348" s="855"/>
      <c r="AG1348" s="528"/>
      <c r="AH1348" s="521"/>
      <c r="AI1348" s="521"/>
      <c r="AJ1348" s="521"/>
      <c r="AK1348" s="521"/>
      <c r="AL1348" s="521"/>
      <c r="AM1348" s="521"/>
      <c r="AN1348" s="521"/>
      <c r="AO1348" s="521"/>
      <c r="AP1348" s="521"/>
      <c r="AQ1348" s="521"/>
      <c r="AR1348" s="521"/>
      <c r="AS1348" s="521"/>
      <c r="AT1348" s="521"/>
      <c r="AU1348" s="521"/>
      <c r="AV1348" s="521"/>
      <c r="AW1348" s="521"/>
      <c r="AX1348" s="521"/>
      <c r="AY1348" s="521"/>
      <c r="AZ1348" s="521"/>
      <c r="BA1348" s="521"/>
      <c r="BB1348" s="521"/>
      <c r="BC1348" s="521"/>
      <c r="BD1348" s="521"/>
      <c r="BE1348" s="521"/>
      <c r="BF1348" s="521"/>
      <c r="BG1348" s="521"/>
      <c r="BH1348" s="521"/>
      <c r="BI1348" s="521"/>
      <c r="BJ1348" s="521"/>
      <c r="BK1348" s="521"/>
      <c r="BL1348" s="521"/>
      <c r="BM1348" s="521"/>
      <c r="BN1348" s="521"/>
      <c r="BO1348" s="521"/>
      <c r="BP1348" s="521"/>
      <c r="BQ1348" s="521"/>
      <c r="BR1348" s="521"/>
      <c r="BS1348" s="521"/>
      <c r="BT1348" s="521"/>
      <c r="BU1348" s="521"/>
      <c r="BV1348" s="521"/>
      <c r="BW1348" s="521"/>
      <c r="BX1348" s="521"/>
      <c r="BY1348" s="521"/>
      <c r="BZ1348" s="521"/>
      <c r="CA1348" s="521"/>
      <c r="CB1348" s="521"/>
      <c r="CC1348" s="521"/>
      <c r="CD1348" s="521"/>
      <c r="CE1348" s="521"/>
      <c r="CF1348" s="521"/>
      <c r="CG1348" s="521"/>
      <c r="CH1348" s="521"/>
      <c r="CI1348" s="521"/>
      <c r="CJ1348" s="521"/>
      <c r="CK1348" s="521"/>
      <c r="CL1348" s="521"/>
      <c r="CM1348" s="521"/>
      <c r="CN1348" s="521"/>
      <c r="CO1348" s="521"/>
      <c r="CP1348" s="521"/>
      <c r="CQ1348" s="521"/>
    </row>
    <row r="1349" spans="1:95" s="69" customFormat="1" ht="15" customHeight="1" outlineLevel="1" x14ac:dyDescent="0.2">
      <c r="A1349" s="11">
        <v>178</v>
      </c>
      <c r="B1349" s="294"/>
      <c r="C1349" s="289"/>
      <c r="D1349" s="289"/>
      <c r="E1349" s="289"/>
      <c r="F1349" s="880" t="str">
        <f>'2. CAD NCCF'!F1349:L1349</f>
        <v>Non-FI issued ABS, low or not rated</v>
      </c>
      <c r="G1349" s="881"/>
      <c r="H1349" s="881"/>
      <c r="I1349" s="881"/>
      <c r="J1349" s="881"/>
      <c r="K1349" s="881"/>
      <c r="L1349" s="882"/>
      <c r="M1349" s="400">
        <f t="shared" ref="M1349:M1350" si="552">M573</f>
        <v>0</v>
      </c>
      <c r="N1349" s="411">
        <f>M1349*(1-'Appx 1. Ref Rates'!$E71)+N573*(1-'Appx 1. Ref Rates'!$E71)</f>
        <v>0</v>
      </c>
      <c r="O1349" s="414">
        <f>O573*(1-'Appx 1. Ref Rates'!$E71)</f>
        <v>0</v>
      </c>
      <c r="P1349" s="414">
        <f>P573*(1-'Appx 1. Ref Rates'!$E71)</f>
        <v>0</v>
      </c>
      <c r="Q1349" s="415">
        <f>Q573*(1-'Appx 1. Ref Rates'!$E71)</f>
        <v>0</v>
      </c>
      <c r="R1349" s="411">
        <f>R573*(1-'Appx 1. Ref Rates'!$E71)</f>
        <v>0</v>
      </c>
      <c r="S1349" s="413">
        <f>S573*(1-'Appx 1. Ref Rates'!$E71)</f>
        <v>0</v>
      </c>
      <c r="T1349" s="413">
        <f>T573*(1-'Appx 1. Ref Rates'!$E71)</f>
        <v>0</v>
      </c>
      <c r="U1349" s="413">
        <f>U573*(1-'Appx 1. Ref Rates'!$E71)</f>
        <v>0</v>
      </c>
      <c r="V1349" s="413">
        <f>V573*(1-'Appx 1. Ref Rates'!$E71)</f>
        <v>0</v>
      </c>
      <c r="W1349" s="413">
        <f>W573*(1-'Appx 1. Ref Rates'!$E71)</f>
        <v>0</v>
      </c>
      <c r="X1349" s="414">
        <f>X573*(1-'Appx 1. Ref Rates'!$E71)</f>
        <v>0</v>
      </c>
      <c r="Y1349" s="413">
        <f>Y573*(1-'Appx 1. Ref Rates'!$E71)</f>
        <v>0</v>
      </c>
      <c r="Z1349" s="413">
        <f>Z573*(1-'Appx 1. Ref Rates'!$E71)</f>
        <v>0</v>
      </c>
      <c r="AA1349" s="413">
        <f>AA573*(1-'Appx 1. Ref Rates'!$E71)</f>
        <v>0</v>
      </c>
      <c r="AB1349" s="413">
        <f>AB573*(1-'Appx 1. Ref Rates'!$E71)</f>
        <v>0</v>
      </c>
      <c r="AC1349" s="400">
        <f t="shared" si="546"/>
        <v>0</v>
      </c>
      <c r="AD1349" s="1743"/>
      <c r="AE1349" s="1083"/>
      <c r="AF1349" s="855"/>
      <c r="AG1349" s="528"/>
      <c r="AH1349" s="521"/>
      <c r="AI1349" s="521"/>
      <c r="AJ1349" s="521"/>
      <c r="AK1349" s="521"/>
      <c r="AL1349" s="521"/>
      <c r="AM1349" s="521"/>
      <c r="AN1349" s="521"/>
      <c r="AO1349" s="521"/>
      <c r="AP1349" s="521"/>
      <c r="AQ1349" s="521"/>
      <c r="AR1349" s="521"/>
      <c r="AS1349" s="521"/>
      <c r="AT1349" s="521"/>
      <c r="AU1349" s="521"/>
      <c r="AV1349" s="521"/>
      <c r="AW1349" s="521"/>
      <c r="AX1349" s="521"/>
      <c r="AY1349" s="521"/>
      <c r="AZ1349" s="521"/>
      <c r="BA1349" s="521"/>
      <c r="BB1349" s="521"/>
      <c r="BC1349" s="521"/>
      <c r="BD1349" s="521"/>
      <c r="BE1349" s="521"/>
      <c r="BF1349" s="521"/>
      <c r="BG1349" s="521"/>
      <c r="BH1349" s="521"/>
      <c r="BI1349" s="521"/>
      <c r="BJ1349" s="521"/>
      <c r="BK1349" s="521"/>
      <c r="BL1349" s="521"/>
      <c r="BM1349" s="521"/>
      <c r="BN1349" s="521"/>
      <c r="BO1349" s="521"/>
      <c r="BP1349" s="521"/>
      <c r="BQ1349" s="521"/>
      <c r="BR1349" s="521"/>
      <c r="BS1349" s="521"/>
      <c r="BT1349" s="521"/>
      <c r="BU1349" s="521"/>
      <c r="BV1349" s="521"/>
      <c r="BW1349" s="521"/>
      <c r="BX1349" s="521"/>
      <c r="BY1349" s="521"/>
      <c r="BZ1349" s="521"/>
      <c r="CA1349" s="521"/>
      <c r="CB1349" s="521"/>
      <c r="CC1349" s="521"/>
      <c r="CD1349" s="521"/>
      <c r="CE1349" s="521"/>
      <c r="CF1349" s="521"/>
      <c r="CG1349" s="521"/>
      <c r="CH1349" s="521"/>
      <c r="CI1349" s="521"/>
      <c r="CJ1349" s="521"/>
      <c r="CK1349" s="521"/>
      <c r="CL1349" s="521"/>
      <c r="CM1349" s="521"/>
      <c r="CN1349" s="521"/>
      <c r="CO1349" s="521"/>
      <c r="CP1349" s="521"/>
      <c r="CQ1349" s="521"/>
    </row>
    <row r="1350" spans="1:95" s="69" customFormat="1" ht="15" customHeight="1" outlineLevel="1" x14ac:dyDescent="0.2">
      <c r="A1350" s="11">
        <v>179</v>
      </c>
      <c r="B1350" s="294"/>
      <c r="C1350" s="289"/>
      <c r="D1350" s="289"/>
      <c r="E1350" s="289"/>
      <c r="F1350" s="880" t="str">
        <f>'2. CAD NCCF'!F1350:L1350</f>
        <v>Non-FI issued ABCP, low or not rated</v>
      </c>
      <c r="G1350" s="881"/>
      <c r="H1350" s="881"/>
      <c r="I1350" s="881"/>
      <c r="J1350" s="881"/>
      <c r="K1350" s="881"/>
      <c r="L1350" s="882"/>
      <c r="M1350" s="400">
        <f t="shared" si="552"/>
        <v>0</v>
      </c>
      <c r="N1350" s="411">
        <f>M1350*(1-'Appx 1. Ref Rates'!$E72)+N574*(1-'Appx 1. Ref Rates'!$E72)</f>
        <v>0</v>
      </c>
      <c r="O1350" s="414">
        <f>O574*(1-'Appx 1. Ref Rates'!$E72)</f>
        <v>0</v>
      </c>
      <c r="P1350" s="414">
        <f>P574*(1-'Appx 1. Ref Rates'!$E72)</f>
        <v>0</v>
      </c>
      <c r="Q1350" s="415">
        <f>Q574*(1-'Appx 1. Ref Rates'!$E72)</f>
        <v>0</v>
      </c>
      <c r="R1350" s="411">
        <f>R574*(1-'Appx 1. Ref Rates'!$E72)</f>
        <v>0</v>
      </c>
      <c r="S1350" s="413">
        <f>S574*(1-'Appx 1. Ref Rates'!$E72)</f>
        <v>0</v>
      </c>
      <c r="T1350" s="413">
        <f>T574*(1-'Appx 1. Ref Rates'!$E72)</f>
        <v>0</v>
      </c>
      <c r="U1350" s="413">
        <f>U574*(1-'Appx 1. Ref Rates'!$E72)</f>
        <v>0</v>
      </c>
      <c r="V1350" s="413">
        <f>V574*(1-'Appx 1. Ref Rates'!$E72)</f>
        <v>0</v>
      </c>
      <c r="W1350" s="413">
        <f>W574*(1-'Appx 1. Ref Rates'!$E72)</f>
        <v>0</v>
      </c>
      <c r="X1350" s="414">
        <f>X574*(1-'Appx 1. Ref Rates'!$E72)</f>
        <v>0</v>
      </c>
      <c r="Y1350" s="413">
        <f>Y574*(1-'Appx 1. Ref Rates'!$E72)</f>
        <v>0</v>
      </c>
      <c r="Z1350" s="413">
        <f>Z574*(1-'Appx 1. Ref Rates'!$E72)</f>
        <v>0</v>
      </c>
      <c r="AA1350" s="413">
        <f>AA574*(1-'Appx 1. Ref Rates'!$E72)</f>
        <v>0</v>
      </c>
      <c r="AB1350" s="413">
        <f>AB574*(1-'Appx 1. Ref Rates'!$E72)</f>
        <v>0</v>
      </c>
      <c r="AC1350" s="400">
        <f t="shared" si="546"/>
        <v>0</v>
      </c>
      <c r="AD1350" s="1743"/>
      <c r="AE1350" s="1083"/>
      <c r="AF1350" s="855"/>
      <c r="AG1350" s="528"/>
      <c r="AH1350" s="521"/>
      <c r="AI1350" s="521"/>
      <c r="AJ1350" s="521"/>
      <c r="AK1350" s="521"/>
      <c r="AL1350" s="521"/>
      <c r="AM1350" s="521"/>
      <c r="AN1350" s="521"/>
      <c r="AO1350" s="521"/>
      <c r="AP1350" s="521"/>
      <c r="AQ1350" s="521"/>
      <c r="AR1350" s="521"/>
      <c r="AS1350" s="521"/>
      <c r="AT1350" s="521"/>
      <c r="AU1350" s="521"/>
      <c r="AV1350" s="521"/>
      <c r="AW1350" s="521"/>
      <c r="AX1350" s="521"/>
      <c r="AY1350" s="521"/>
      <c r="AZ1350" s="521"/>
      <c r="BA1350" s="521"/>
      <c r="BB1350" s="521"/>
      <c r="BC1350" s="521"/>
      <c r="BD1350" s="521"/>
      <c r="BE1350" s="521"/>
      <c r="BF1350" s="521"/>
      <c r="BG1350" s="521"/>
      <c r="BH1350" s="521"/>
      <c r="BI1350" s="521"/>
      <c r="BJ1350" s="521"/>
      <c r="BK1350" s="521"/>
      <c r="BL1350" s="521"/>
      <c r="BM1350" s="521"/>
      <c r="BN1350" s="521"/>
      <c r="BO1350" s="521"/>
      <c r="BP1350" s="521"/>
      <c r="BQ1350" s="521"/>
      <c r="BR1350" s="521"/>
      <c r="BS1350" s="521"/>
      <c r="BT1350" s="521"/>
      <c r="BU1350" s="521"/>
      <c r="BV1350" s="521"/>
      <c r="BW1350" s="521"/>
      <c r="BX1350" s="521"/>
      <c r="BY1350" s="521"/>
      <c r="BZ1350" s="521"/>
      <c r="CA1350" s="521"/>
      <c r="CB1350" s="521"/>
      <c r="CC1350" s="521"/>
      <c r="CD1350" s="521"/>
      <c r="CE1350" s="521"/>
      <c r="CF1350" s="521"/>
      <c r="CG1350" s="521"/>
      <c r="CH1350" s="521"/>
      <c r="CI1350" s="521"/>
      <c r="CJ1350" s="521"/>
      <c r="CK1350" s="521"/>
      <c r="CL1350" s="521"/>
      <c r="CM1350" s="521"/>
      <c r="CN1350" s="521"/>
      <c r="CO1350" s="521"/>
      <c r="CP1350" s="521"/>
      <c r="CQ1350" s="521"/>
    </row>
    <row r="1351" spans="1:95" s="69" customFormat="1" outlineLevel="1" x14ac:dyDescent="0.2">
      <c r="A1351" s="11">
        <v>180</v>
      </c>
      <c r="B1351" s="294"/>
      <c r="C1351" s="289"/>
      <c r="D1351" s="289"/>
      <c r="E1351" s="877" t="str">
        <f>'2. CAD NCCF'!E1351:L1351</f>
        <v>FI issued ABS and ABCP, low or not rated</v>
      </c>
      <c r="F1351" s="878"/>
      <c r="G1351" s="878"/>
      <c r="H1351" s="878"/>
      <c r="I1351" s="878"/>
      <c r="J1351" s="878"/>
      <c r="K1351" s="878"/>
      <c r="L1351" s="879"/>
      <c r="M1351" s="399">
        <f>SUBTOTAL(9,M1352:M1353)</f>
        <v>0</v>
      </c>
      <c r="N1351" s="402">
        <f t="shared" ref="N1351:AC1351" si="553">SUBTOTAL(9,N1352:N1353)</f>
        <v>0</v>
      </c>
      <c r="O1351" s="406">
        <f t="shared" si="553"/>
        <v>0</v>
      </c>
      <c r="P1351" s="406">
        <f t="shared" si="553"/>
        <v>0</v>
      </c>
      <c r="Q1351" s="407">
        <f t="shared" si="553"/>
        <v>0</v>
      </c>
      <c r="R1351" s="402">
        <f t="shared" si="553"/>
        <v>0</v>
      </c>
      <c r="S1351" s="406">
        <f t="shared" si="553"/>
        <v>0</v>
      </c>
      <c r="T1351" s="405">
        <f t="shared" si="553"/>
        <v>0</v>
      </c>
      <c r="U1351" s="405">
        <f t="shared" si="553"/>
        <v>0</v>
      </c>
      <c r="V1351" s="405">
        <f t="shared" si="553"/>
        <v>0</v>
      </c>
      <c r="W1351" s="405">
        <f t="shared" si="553"/>
        <v>0</v>
      </c>
      <c r="X1351" s="405">
        <f t="shared" si="553"/>
        <v>0</v>
      </c>
      <c r="Y1351" s="405">
        <f t="shared" si="553"/>
        <v>0</v>
      </c>
      <c r="Z1351" s="405">
        <f t="shared" si="553"/>
        <v>0</v>
      </c>
      <c r="AA1351" s="405">
        <f t="shared" si="553"/>
        <v>0</v>
      </c>
      <c r="AB1351" s="403">
        <f t="shared" si="553"/>
        <v>0</v>
      </c>
      <c r="AC1351" s="399">
        <f t="shared" si="553"/>
        <v>0</v>
      </c>
      <c r="AD1351" s="1743"/>
      <c r="AE1351" s="1083"/>
      <c r="AF1351" s="855"/>
      <c r="AG1351" s="528"/>
      <c r="AH1351" s="521"/>
      <c r="AI1351" s="521"/>
      <c r="AJ1351" s="521"/>
      <c r="AK1351" s="521"/>
      <c r="AL1351" s="521"/>
      <c r="AM1351" s="521"/>
      <c r="AN1351" s="521"/>
      <c r="AO1351" s="521"/>
      <c r="AP1351" s="521"/>
      <c r="AQ1351" s="521"/>
      <c r="AR1351" s="521"/>
      <c r="AS1351" s="521"/>
      <c r="AT1351" s="521"/>
      <c r="AU1351" s="521"/>
      <c r="AV1351" s="521"/>
      <c r="AW1351" s="521"/>
      <c r="AX1351" s="521"/>
      <c r="AY1351" s="521"/>
      <c r="AZ1351" s="521"/>
      <c r="BA1351" s="521"/>
      <c r="BB1351" s="521"/>
      <c r="BC1351" s="521"/>
      <c r="BD1351" s="521"/>
      <c r="BE1351" s="521"/>
      <c r="BF1351" s="521"/>
      <c r="BG1351" s="521"/>
      <c r="BH1351" s="521"/>
      <c r="BI1351" s="521"/>
      <c r="BJ1351" s="521"/>
      <c r="BK1351" s="521"/>
      <c r="BL1351" s="521"/>
      <c r="BM1351" s="521"/>
      <c r="BN1351" s="521"/>
      <c r="BO1351" s="521"/>
      <c r="BP1351" s="521"/>
      <c r="BQ1351" s="521"/>
      <c r="BR1351" s="521"/>
      <c r="BS1351" s="521"/>
      <c r="BT1351" s="521"/>
      <c r="BU1351" s="521"/>
      <c r="BV1351" s="521"/>
      <c r="BW1351" s="521"/>
      <c r="BX1351" s="521"/>
      <c r="BY1351" s="521"/>
      <c r="BZ1351" s="521"/>
      <c r="CA1351" s="521"/>
      <c r="CB1351" s="521"/>
      <c r="CC1351" s="521"/>
      <c r="CD1351" s="521"/>
      <c r="CE1351" s="521"/>
      <c r="CF1351" s="521"/>
      <c r="CG1351" s="521"/>
      <c r="CH1351" s="521"/>
      <c r="CI1351" s="521"/>
      <c r="CJ1351" s="521"/>
      <c r="CK1351" s="521"/>
      <c r="CL1351" s="521"/>
      <c r="CM1351" s="521"/>
      <c r="CN1351" s="521"/>
      <c r="CO1351" s="521"/>
      <c r="CP1351" s="521"/>
      <c r="CQ1351" s="521"/>
    </row>
    <row r="1352" spans="1:95" s="69" customFormat="1" ht="15" customHeight="1" outlineLevel="1" x14ac:dyDescent="0.2">
      <c r="A1352" s="11">
        <v>181</v>
      </c>
      <c r="B1352" s="294"/>
      <c r="C1352" s="289"/>
      <c r="D1352" s="289"/>
      <c r="E1352" s="289"/>
      <c r="F1352" s="880" t="str">
        <f>'2. CAD NCCF'!F1352:L1352</f>
        <v>FI issued ABS, low or not rated</v>
      </c>
      <c r="G1352" s="881"/>
      <c r="H1352" s="881"/>
      <c r="I1352" s="881"/>
      <c r="J1352" s="881"/>
      <c r="K1352" s="881"/>
      <c r="L1352" s="882"/>
      <c r="M1352" s="400">
        <f t="shared" ref="M1352:M1353" si="554">M576</f>
        <v>0</v>
      </c>
      <c r="N1352" s="411">
        <f>M1352*(1-'Appx 1. Ref Rates'!$E74)+N576*(1-'Appx 1. Ref Rates'!$E74)</f>
        <v>0</v>
      </c>
      <c r="O1352" s="414">
        <f>O576*(1-'Appx 1. Ref Rates'!$E74)</f>
        <v>0</v>
      </c>
      <c r="P1352" s="414">
        <f>P576*(1-'Appx 1. Ref Rates'!$E74)</f>
        <v>0</v>
      </c>
      <c r="Q1352" s="415">
        <f>Q576*(1-'Appx 1. Ref Rates'!$E74)</f>
        <v>0</v>
      </c>
      <c r="R1352" s="411">
        <f>R576*(1-'Appx 1. Ref Rates'!$E74)</f>
        <v>0</v>
      </c>
      <c r="S1352" s="413">
        <f>S576*(1-'Appx 1. Ref Rates'!$E74)</f>
        <v>0</v>
      </c>
      <c r="T1352" s="413">
        <f>T576*(1-'Appx 1. Ref Rates'!$E74)</f>
        <v>0</v>
      </c>
      <c r="U1352" s="413">
        <f>U576*(1-'Appx 1. Ref Rates'!$E74)</f>
        <v>0</v>
      </c>
      <c r="V1352" s="413">
        <f>V576*(1-'Appx 1. Ref Rates'!$E74)</f>
        <v>0</v>
      </c>
      <c r="W1352" s="413">
        <f>W576*(1-'Appx 1. Ref Rates'!$E74)</f>
        <v>0</v>
      </c>
      <c r="X1352" s="414">
        <f>X576*(1-'Appx 1. Ref Rates'!$E74)</f>
        <v>0</v>
      </c>
      <c r="Y1352" s="413">
        <f>Y576*(1-'Appx 1. Ref Rates'!$E74)</f>
        <v>0</v>
      </c>
      <c r="Z1352" s="413">
        <f>Z576*(1-'Appx 1. Ref Rates'!$E74)</f>
        <v>0</v>
      </c>
      <c r="AA1352" s="413">
        <f>AA576*(1-'Appx 1. Ref Rates'!$E74)</f>
        <v>0</v>
      </c>
      <c r="AB1352" s="413">
        <f>AB576*(1-'Appx 1. Ref Rates'!$E74)</f>
        <v>0</v>
      </c>
      <c r="AC1352" s="400">
        <f t="shared" si="546"/>
        <v>0</v>
      </c>
      <c r="AD1352" s="1743"/>
      <c r="AE1352" s="1083"/>
      <c r="AF1352" s="855"/>
      <c r="AG1352" s="528"/>
      <c r="AH1352" s="521"/>
      <c r="AI1352" s="521"/>
      <c r="AJ1352" s="521"/>
      <c r="AK1352" s="521"/>
      <c r="AL1352" s="521"/>
      <c r="AM1352" s="521"/>
      <c r="AN1352" s="521"/>
      <c r="AO1352" s="521"/>
      <c r="AP1352" s="521"/>
      <c r="AQ1352" s="521"/>
      <c r="AR1352" s="521"/>
      <c r="AS1352" s="521"/>
      <c r="AT1352" s="521"/>
      <c r="AU1352" s="521"/>
      <c r="AV1352" s="521"/>
      <c r="AW1352" s="521"/>
      <c r="AX1352" s="521"/>
      <c r="AY1352" s="521"/>
      <c r="AZ1352" s="521"/>
      <c r="BA1352" s="521"/>
      <c r="BB1352" s="521"/>
      <c r="BC1352" s="521"/>
      <c r="BD1352" s="521"/>
      <c r="BE1352" s="521"/>
      <c r="BF1352" s="521"/>
      <c r="BG1352" s="521"/>
      <c r="BH1352" s="521"/>
      <c r="BI1352" s="521"/>
      <c r="BJ1352" s="521"/>
      <c r="BK1352" s="521"/>
      <c r="BL1352" s="521"/>
      <c r="BM1352" s="521"/>
      <c r="BN1352" s="521"/>
      <c r="BO1352" s="521"/>
      <c r="BP1352" s="521"/>
      <c r="BQ1352" s="521"/>
      <c r="BR1352" s="521"/>
      <c r="BS1352" s="521"/>
      <c r="BT1352" s="521"/>
      <c r="BU1352" s="521"/>
      <c r="BV1352" s="521"/>
      <c r="BW1352" s="521"/>
      <c r="BX1352" s="521"/>
      <c r="BY1352" s="521"/>
      <c r="BZ1352" s="521"/>
      <c r="CA1352" s="521"/>
      <c r="CB1352" s="521"/>
      <c r="CC1352" s="521"/>
      <c r="CD1352" s="521"/>
      <c r="CE1352" s="521"/>
      <c r="CF1352" s="521"/>
      <c r="CG1352" s="521"/>
      <c r="CH1352" s="521"/>
      <c r="CI1352" s="521"/>
      <c r="CJ1352" s="521"/>
      <c r="CK1352" s="521"/>
      <c r="CL1352" s="521"/>
      <c r="CM1352" s="521"/>
      <c r="CN1352" s="521"/>
      <c r="CO1352" s="521"/>
      <c r="CP1352" s="521"/>
      <c r="CQ1352" s="521"/>
    </row>
    <row r="1353" spans="1:95" s="69" customFormat="1" ht="15" customHeight="1" outlineLevel="1" x14ac:dyDescent="0.2">
      <c r="A1353" s="11">
        <v>182</v>
      </c>
      <c r="B1353" s="294"/>
      <c r="C1353" s="289"/>
      <c r="D1353" s="289"/>
      <c r="E1353" s="289"/>
      <c r="F1353" s="880" t="str">
        <f>'2. CAD NCCF'!F1353:L1353</f>
        <v>FI issued ABCP, low or not rated</v>
      </c>
      <c r="G1353" s="881"/>
      <c r="H1353" s="881"/>
      <c r="I1353" s="881"/>
      <c r="J1353" s="881"/>
      <c r="K1353" s="881"/>
      <c r="L1353" s="882"/>
      <c r="M1353" s="400">
        <f t="shared" si="554"/>
        <v>0</v>
      </c>
      <c r="N1353" s="411">
        <f>M1353*(1-'Appx 1. Ref Rates'!$E75)+N577*(1-'Appx 1. Ref Rates'!$E75)</f>
        <v>0</v>
      </c>
      <c r="O1353" s="414">
        <f>O577*(1-'Appx 1. Ref Rates'!$E75)</f>
        <v>0</v>
      </c>
      <c r="P1353" s="414">
        <f>P577*(1-'Appx 1. Ref Rates'!$E75)</f>
        <v>0</v>
      </c>
      <c r="Q1353" s="415">
        <f>Q577*(1-'Appx 1. Ref Rates'!$E75)</f>
        <v>0</v>
      </c>
      <c r="R1353" s="411">
        <f>R577*(1-'Appx 1. Ref Rates'!$E75)</f>
        <v>0</v>
      </c>
      <c r="S1353" s="413">
        <f>S577*(1-'Appx 1. Ref Rates'!$E75)</f>
        <v>0</v>
      </c>
      <c r="T1353" s="413">
        <f>T577*(1-'Appx 1. Ref Rates'!$E75)</f>
        <v>0</v>
      </c>
      <c r="U1353" s="413">
        <f>U577*(1-'Appx 1. Ref Rates'!$E75)</f>
        <v>0</v>
      </c>
      <c r="V1353" s="413">
        <f>V577*(1-'Appx 1. Ref Rates'!$E75)</f>
        <v>0</v>
      </c>
      <c r="W1353" s="413">
        <f>W577*(1-'Appx 1. Ref Rates'!$E75)</f>
        <v>0</v>
      </c>
      <c r="X1353" s="414">
        <f>X577*(1-'Appx 1. Ref Rates'!$E75)</f>
        <v>0</v>
      </c>
      <c r="Y1353" s="413">
        <f>Y577*(1-'Appx 1. Ref Rates'!$E75)</f>
        <v>0</v>
      </c>
      <c r="Z1353" s="413">
        <f>Z577*(1-'Appx 1. Ref Rates'!$E75)</f>
        <v>0</v>
      </c>
      <c r="AA1353" s="413">
        <f>AA577*(1-'Appx 1. Ref Rates'!$E75)</f>
        <v>0</v>
      </c>
      <c r="AB1353" s="413">
        <f>AB577*(1-'Appx 1. Ref Rates'!$E75)</f>
        <v>0</v>
      </c>
      <c r="AC1353" s="400">
        <f t="shared" si="546"/>
        <v>0</v>
      </c>
      <c r="AD1353" s="1744"/>
      <c r="AE1353" s="858"/>
      <c r="AF1353" s="858"/>
      <c r="AG1353" s="528"/>
      <c r="AH1353" s="521"/>
      <c r="AI1353" s="521"/>
      <c r="AJ1353" s="521"/>
      <c r="AK1353" s="521"/>
      <c r="AL1353" s="521"/>
      <c r="AM1353" s="521"/>
      <c r="AN1353" s="521"/>
      <c r="AO1353" s="521"/>
      <c r="AP1353" s="521"/>
      <c r="AQ1353" s="521"/>
      <c r="AR1353" s="521"/>
      <c r="AS1353" s="521"/>
      <c r="AT1353" s="521"/>
      <c r="AU1353" s="521"/>
      <c r="AV1353" s="521"/>
      <c r="AW1353" s="521"/>
      <c r="AX1353" s="521"/>
      <c r="AY1353" s="521"/>
      <c r="AZ1353" s="521"/>
      <c r="BA1353" s="521"/>
      <c r="BB1353" s="521"/>
      <c r="BC1353" s="521"/>
      <c r="BD1353" s="521"/>
      <c r="BE1353" s="521"/>
      <c r="BF1353" s="521"/>
      <c r="BG1353" s="521"/>
      <c r="BH1353" s="521"/>
      <c r="BI1353" s="521"/>
      <c r="BJ1353" s="521"/>
      <c r="BK1353" s="521"/>
      <c r="BL1353" s="521"/>
      <c r="BM1353" s="521"/>
      <c r="BN1353" s="521"/>
      <c r="BO1353" s="521"/>
      <c r="BP1353" s="521"/>
      <c r="BQ1353" s="521"/>
      <c r="BR1353" s="521"/>
      <c r="BS1353" s="521"/>
      <c r="BT1353" s="521"/>
      <c r="BU1353" s="521"/>
      <c r="BV1353" s="521"/>
      <c r="BW1353" s="521"/>
      <c r="BX1353" s="521"/>
      <c r="BY1353" s="521"/>
      <c r="BZ1353" s="521"/>
      <c r="CA1353" s="521"/>
      <c r="CB1353" s="521"/>
      <c r="CC1353" s="521"/>
      <c r="CD1353" s="521"/>
      <c r="CE1353" s="521"/>
      <c r="CF1353" s="521"/>
      <c r="CG1353" s="521"/>
      <c r="CH1353" s="521"/>
      <c r="CI1353" s="521"/>
      <c r="CJ1353" s="521"/>
      <c r="CK1353" s="521"/>
      <c r="CL1353" s="521"/>
      <c r="CM1353" s="521"/>
      <c r="CN1353" s="521"/>
      <c r="CO1353" s="521"/>
      <c r="CP1353" s="521"/>
      <c r="CQ1353" s="521"/>
    </row>
    <row r="1354" spans="1:95" s="69" customFormat="1" outlineLevel="1" x14ac:dyDescent="0.2">
      <c r="A1354" s="11">
        <v>183</v>
      </c>
      <c r="B1354" s="294"/>
      <c r="C1354" s="289"/>
      <c r="D1354" s="868" t="str">
        <f>'2. CAD NCCF'!D1354:L1354</f>
        <v>Equities</v>
      </c>
      <c r="E1354" s="869"/>
      <c r="F1354" s="869"/>
      <c r="G1354" s="869"/>
      <c r="H1354" s="869"/>
      <c r="I1354" s="869"/>
      <c r="J1354" s="869"/>
      <c r="K1354" s="869"/>
      <c r="L1354" s="870"/>
      <c r="M1354" s="399">
        <f>SUBTOTAL(9,M1355:M1357)</f>
        <v>0</v>
      </c>
      <c r="N1354" s="1363"/>
      <c r="O1354" s="1363"/>
      <c r="P1354" s="1364"/>
      <c r="Q1354" s="407">
        <f t="shared" ref="Q1354:AC1354" si="555">SUBTOTAL(9,Q1355:Q1357)</f>
        <v>0</v>
      </c>
      <c r="R1354" s="402">
        <f t="shared" si="555"/>
        <v>0</v>
      </c>
      <c r="S1354" s="406">
        <f t="shared" si="555"/>
        <v>0</v>
      </c>
      <c r="T1354" s="405">
        <f t="shared" si="555"/>
        <v>0</v>
      </c>
      <c r="U1354" s="405">
        <f t="shared" si="555"/>
        <v>0</v>
      </c>
      <c r="V1354" s="405">
        <f t="shared" si="555"/>
        <v>0</v>
      </c>
      <c r="W1354" s="405">
        <f t="shared" si="555"/>
        <v>0</v>
      </c>
      <c r="X1354" s="405">
        <f t="shared" si="555"/>
        <v>0</v>
      </c>
      <c r="Y1354" s="405">
        <f t="shared" si="555"/>
        <v>0</v>
      </c>
      <c r="Z1354" s="405">
        <f t="shared" si="555"/>
        <v>0</v>
      </c>
      <c r="AA1354" s="405">
        <f t="shared" si="555"/>
        <v>0</v>
      </c>
      <c r="AB1354" s="403">
        <f t="shared" si="555"/>
        <v>0</v>
      </c>
      <c r="AC1354" s="399">
        <f t="shared" si="555"/>
        <v>0</v>
      </c>
      <c r="AD1354" s="1577"/>
      <c r="AE1354" s="1595"/>
      <c r="AF1354" s="1595"/>
      <c r="AG1354" s="528"/>
      <c r="AH1354" s="521"/>
      <c r="AI1354" s="521"/>
      <c r="AJ1354" s="521"/>
      <c r="AK1354" s="521"/>
      <c r="AL1354" s="521"/>
      <c r="AM1354" s="521"/>
      <c r="AN1354" s="521"/>
      <c r="AO1354" s="521"/>
      <c r="AP1354" s="521"/>
      <c r="AQ1354" s="521"/>
      <c r="AR1354" s="521"/>
      <c r="AS1354" s="521"/>
      <c r="AT1354" s="521"/>
      <c r="AU1354" s="521"/>
      <c r="AV1354" s="521"/>
      <c r="AW1354" s="521"/>
      <c r="AX1354" s="521"/>
      <c r="AY1354" s="521"/>
      <c r="AZ1354" s="521"/>
      <c r="BA1354" s="521"/>
      <c r="BB1354" s="521"/>
      <c r="BC1354" s="521"/>
      <c r="BD1354" s="521"/>
      <c r="BE1354" s="521"/>
      <c r="BF1354" s="521"/>
      <c r="BG1354" s="521"/>
      <c r="BH1354" s="521"/>
      <c r="BI1354" s="521"/>
      <c r="BJ1354" s="521"/>
      <c r="BK1354" s="521"/>
      <c r="BL1354" s="521"/>
      <c r="BM1354" s="521"/>
      <c r="BN1354" s="521"/>
      <c r="BO1354" s="521"/>
      <c r="BP1354" s="521"/>
      <c r="BQ1354" s="521"/>
      <c r="BR1354" s="521"/>
      <c r="BS1354" s="521"/>
      <c r="BT1354" s="521"/>
      <c r="BU1354" s="521"/>
      <c r="BV1354" s="521"/>
      <c r="BW1354" s="521"/>
      <c r="BX1354" s="521"/>
      <c r="BY1354" s="521"/>
      <c r="BZ1354" s="521"/>
      <c r="CA1354" s="521"/>
      <c r="CB1354" s="521"/>
      <c r="CC1354" s="521"/>
      <c r="CD1354" s="521"/>
      <c r="CE1354" s="521"/>
      <c r="CF1354" s="521"/>
      <c r="CG1354" s="521"/>
      <c r="CH1354" s="521"/>
      <c r="CI1354" s="521"/>
      <c r="CJ1354" s="521"/>
      <c r="CK1354" s="521"/>
      <c r="CL1354" s="521"/>
      <c r="CM1354" s="521"/>
      <c r="CN1354" s="521"/>
      <c r="CO1354" s="521"/>
      <c r="CP1354" s="521"/>
      <c r="CQ1354" s="521"/>
    </row>
    <row r="1355" spans="1:95" s="69" customFormat="1" outlineLevel="1" x14ac:dyDescent="0.2">
      <c r="A1355" s="11">
        <v>184</v>
      </c>
      <c r="B1355" s="294"/>
      <c r="C1355" s="289"/>
      <c r="D1355" s="289"/>
      <c r="E1355" s="289"/>
      <c r="F1355" s="880" t="str">
        <f>'2. CAD NCCF'!F1355:L1355</f>
        <v>Eligible non-financial common equity shares</v>
      </c>
      <c r="G1355" s="881"/>
      <c r="H1355" s="881"/>
      <c r="I1355" s="881"/>
      <c r="J1355" s="881"/>
      <c r="K1355" s="881"/>
      <c r="L1355" s="882"/>
      <c r="M1355" s="400">
        <f t="shared" ref="M1355:M1357" si="556">M579</f>
        <v>0</v>
      </c>
      <c r="N1355" s="1365"/>
      <c r="O1355" s="1365"/>
      <c r="P1355" s="1366"/>
      <c r="Q1355" s="415">
        <f>($M1355+SUM($N579:$Q579))*'Appx 1. Ref Rates'!$R$97</f>
        <v>0</v>
      </c>
      <c r="R1355" s="411">
        <f>R579*'Appx 1. Ref Rates'!$R$97</f>
        <v>0</v>
      </c>
      <c r="S1355" s="413">
        <f>S579*'Appx 1. Ref Rates'!$R$97</f>
        <v>0</v>
      </c>
      <c r="T1355" s="413">
        <f>T579*'Appx 1. Ref Rates'!$R$97</f>
        <v>0</v>
      </c>
      <c r="U1355" s="413">
        <f>U579*'Appx 1. Ref Rates'!$R$97</f>
        <v>0</v>
      </c>
      <c r="V1355" s="413">
        <f>V579*'Appx 1. Ref Rates'!$R$97</f>
        <v>0</v>
      </c>
      <c r="W1355" s="413">
        <f>W579*'Appx 1. Ref Rates'!$R$97</f>
        <v>0</v>
      </c>
      <c r="X1355" s="414">
        <f>X579*'Appx 1. Ref Rates'!$R$97</f>
        <v>0</v>
      </c>
      <c r="Y1355" s="413">
        <f>Y579*'Appx 1. Ref Rates'!$R$97</f>
        <v>0</v>
      </c>
      <c r="Z1355" s="413">
        <f>Z579*'Appx 1. Ref Rates'!$R$97</f>
        <v>0</v>
      </c>
      <c r="AA1355" s="413">
        <f>AA579*'Appx 1. Ref Rates'!$R$97</f>
        <v>0</v>
      </c>
      <c r="AB1355" s="413">
        <f>AB579*'Appx 1. Ref Rates'!$R$97</f>
        <v>0</v>
      </c>
      <c r="AC1355" s="400">
        <f t="shared" si="546"/>
        <v>0</v>
      </c>
      <c r="AD1355" s="1671"/>
      <c r="AE1355" s="852"/>
      <c r="AF1355" s="852"/>
      <c r="AG1355" s="528"/>
      <c r="AH1355" s="521"/>
      <c r="AI1355" s="521"/>
      <c r="AJ1355" s="521"/>
      <c r="AK1355" s="521"/>
      <c r="AL1355" s="521"/>
      <c r="AM1355" s="521"/>
      <c r="AN1355" s="521"/>
      <c r="AO1355" s="521"/>
      <c r="AP1355" s="521"/>
      <c r="AQ1355" s="521"/>
      <c r="AR1355" s="521"/>
      <c r="AS1355" s="521"/>
      <c r="AT1355" s="521"/>
      <c r="AU1355" s="521"/>
      <c r="AV1355" s="521"/>
      <c r="AW1355" s="521"/>
      <c r="AX1355" s="521"/>
      <c r="AY1355" s="521"/>
      <c r="AZ1355" s="521"/>
      <c r="BA1355" s="521"/>
      <c r="BB1355" s="521"/>
      <c r="BC1355" s="521"/>
      <c r="BD1355" s="521"/>
      <c r="BE1355" s="521"/>
      <c r="BF1355" s="521"/>
      <c r="BG1355" s="521"/>
      <c r="BH1355" s="521"/>
      <c r="BI1355" s="521"/>
      <c r="BJ1355" s="521"/>
      <c r="BK1355" s="521"/>
      <c r="BL1355" s="521"/>
      <c r="BM1355" s="521"/>
      <c r="BN1355" s="521"/>
      <c r="BO1355" s="521"/>
      <c r="BP1355" s="521"/>
      <c r="BQ1355" s="521"/>
      <c r="BR1355" s="521"/>
      <c r="BS1355" s="521"/>
      <c r="BT1355" s="521"/>
      <c r="BU1355" s="521"/>
      <c r="BV1355" s="521"/>
      <c r="BW1355" s="521"/>
      <c r="BX1355" s="521"/>
      <c r="BY1355" s="521"/>
      <c r="BZ1355" s="521"/>
      <c r="CA1355" s="521"/>
      <c r="CB1355" s="521"/>
      <c r="CC1355" s="521"/>
      <c r="CD1355" s="521"/>
      <c r="CE1355" s="521"/>
      <c r="CF1355" s="521"/>
      <c r="CG1355" s="521"/>
      <c r="CH1355" s="521"/>
      <c r="CI1355" s="521"/>
      <c r="CJ1355" s="521"/>
      <c r="CK1355" s="521"/>
      <c r="CL1355" s="521"/>
      <c r="CM1355" s="521"/>
      <c r="CN1355" s="521"/>
      <c r="CO1355" s="521"/>
      <c r="CP1355" s="521"/>
      <c r="CQ1355" s="521"/>
    </row>
    <row r="1356" spans="1:95" s="69" customFormat="1" ht="15" customHeight="1" outlineLevel="1" x14ac:dyDescent="0.2">
      <c r="A1356" s="11">
        <v>185</v>
      </c>
      <c r="B1356" s="294"/>
      <c r="C1356" s="289"/>
      <c r="D1356" s="289"/>
      <c r="E1356" s="289"/>
      <c r="F1356" s="880" t="str">
        <f>'2. CAD NCCF'!F1356:L1356</f>
        <v>Eligible financial common equity</v>
      </c>
      <c r="G1356" s="881"/>
      <c r="H1356" s="881"/>
      <c r="I1356" s="881"/>
      <c r="J1356" s="881"/>
      <c r="K1356" s="881"/>
      <c r="L1356" s="882"/>
      <c r="M1356" s="400">
        <f t="shared" si="556"/>
        <v>0</v>
      </c>
      <c r="N1356" s="1365"/>
      <c r="O1356" s="1365"/>
      <c r="P1356" s="1365"/>
      <c r="Q1356" s="398"/>
      <c r="R1356" s="411">
        <f>($M1356+SUM($N580:$R580))*'Appx 1. Ref Rates'!$S$98</f>
        <v>0</v>
      </c>
      <c r="S1356" s="413">
        <f>(M1356+SUM($N580:$R580))*'Appx 1. Ref Rates'!$T$98+S580*('Appx 1. Ref Rates'!$S$98+'Appx 1. Ref Rates'!$T$98)</f>
        <v>0</v>
      </c>
      <c r="T1356" s="413">
        <f>($M1356+SUM($N580:$S580))*'Appx 1. Ref Rates'!$U$98+$T580*('Appx 1. Ref Rates'!$S$98+'Appx 1. Ref Rates'!$T$98+'Appx 1. Ref Rates'!$U$98)</f>
        <v>0</v>
      </c>
      <c r="U1356" s="413">
        <f>U580*('Appx 1. Ref Rates'!$S$98+'Appx 1. Ref Rates'!$T$98+'Appx 1. Ref Rates'!$U$98)</f>
        <v>0</v>
      </c>
      <c r="V1356" s="413">
        <f>V580*('Appx 1. Ref Rates'!$S$98+'Appx 1. Ref Rates'!$T$98+'Appx 1. Ref Rates'!$U$98)</f>
        <v>0</v>
      </c>
      <c r="W1356" s="413">
        <f>W580*('Appx 1. Ref Rates'!$S$98+'Appx 1. Ref Rates'!$T$98+'Appx 1. Ref Rates'!$U$98)</f>
        <v>0</v>
      </c>
      <c r="X1356" s="414">
        <f>X580*('Appx 1. Ref Rates'!$S$98+'Appx 1. Ref Rates'!$T$98+'Appx 1. Ref Rates'!$U$98)</f>
        <v>0</v>
      </c>
      <c r="Y1356" s="413">
        <f>Y580*('Appx 1. Ref Rates'!$S$98+'Appx 1. Ref Rates'!$T$98+'Appx 1. Ref Rates'!$U$98)</f>
        <v>0</v>
      </c>
      <c r="Z1356" s="413">
        <f>Z580*('Appx 1. Ref Rates'!$S$98+'Appx 1. Ref Rates'!$T$98+'Appx 1. Ref Rates'!$U$98)</f>
        <v>0</v>
      </c>
      <c r="AA1356" s="413">
        <f>AA580*('Appx 1. Ref Rates'!$S$98+'Appx 1. Ref Rates'!$T$98+'Appx 1. Ref Rates'!$U$98)</f>
        <v>0</v>
      </c>
      <c r="AB1356" s="413">
        <f>AB580*('Appx 1. Ref Rates'!$S$98+'Appx 1. Ref Rates'!$T$98+'Appx 1. Ref Rates'!$U$98)</f>
        <v>0</v>
      </c>
      <c r="AC1356" s="400">
        <f t="shared" si="546"/>
        <v>0</v>
      </c>
      <c r="AD1356" s="1743"/>
      <c r="AE1356" s="1083"/>
      <c r="AF1356" s="855"/>
      <c r="AG1356" s="528"/>
      <c r="AH1356" s="521"/>
      <c r="AI1356" s="521"/>
      <c r="AJ1356" s="521"/>
      <c r="AK1356" s="521"/>
      <c r="AL1356" s="521"/>
      <c r="AM1356" s="521"/>
      <c r="AN1356" s="521"/>
      <c r="AO1356" s="521"/>
      <c r="AP1356" s="521"/>
      <c r="AQ1356" s="521"/>
      <c r="AR1356" s="521"/>
      <c r="AS1356" s="521"/>
      <c r="AT1356" s="521"/>
      <c r="AU1356" s="521"/>
      <c r="AV1356" s="521"/>
      <c r="AW1356" s="521"/>
      <c r="AX1356" s="521"/>
      <c r="AY1356" s="521"/>
      <c r="AZ1356" s="521"/>
      <c r="BA1356" s="521"/>
      <c r="BB1356" s="521"/>
      <c r="BC1356" s="521"/>
      <c r="BD1356" s="521"/>
      <c r="BE1356" s="521"/>
      <c r="BF1356" s="521"/>
      <c r="BG1356" s="521"/>
      <c r="BH1356" s="521"/>
      <c r="BI1356" s="521"/>
      <c r="BJ1356" s="521"/>
      <c r="BK1356" s="521"/>
      <c r="BL1356" s="521"/>
      <c r="BM1356" s="521"/>
      <c r="BN1356" s="521"/>
      <c r="BO1356" s="521"/>
      <c r="BP1356" s="521"/>
      <c r="BQ1356" s="521"/>
      <c r="BR1356" s="521"/>
      <c r="BS1356" s="521"/>
      <c r="BT1356" s="521"/>
      <c r="BU1356" s="521"/>
      <c r="BV1356" s="521"/>
      <c r="BW1356" s="521"/>
      <c r="BX1356" s="521"/>
      <c r="BY1356" s="521"/>
      <c r="BZ1356" s="521"/>
      <c r="CA1356" s="521"/>
      <c r="CB1356" s="521"/>
      <c r="CC1356" s="521"/>
      <c r="CD1356" s="521"/>
      <c r="CE1356" s="521"/>
      <c r="CF1356" s="521"/>
      <c r="CG1356" s="521"/>
      <c r="CH1356" s="521"/>
      <c r="CI1356" s="521"/>
      <c r="CJ1356" s="521"/>
      <c r="CK1356" s="521"/>
      <c r="CL1356" s="521"/>
      <c r="CM1356" s="521"/>
      <c r="CN1356" s="521"/>
      <c r="CO1356" s="521"/>
      <c r="CP1356" s="521"/>
      <c r="CQ1356" s="521"/>
    </row>
    <row r="1357" spans="1:95" s="69" customFormat="1" ht="15" customHeight="1" outlineLevel="1" x14ac:dyDescent="0.2">
      <c r="A1357" s="11">
        <v>186</v>
      </c>
      <c r="B1357" s="294"/>
      <c r="C1357" s="289"/>
      <c r="D1357" s="289"/>
      <c r="E1357" s="289"/>
      <c r="F1357" s="880" t="str">
        <f>'2. CAD NCCF'!F1357:L1357</f>
        <v>Other equities</v>
      </c>
      <c r="G1357" s="881"/>
      <c r="H1357" s="881"/>
      <c r="I1357" s="881"/>
      <c r="J1357" s="881"/>
      <c r="K1357" s="881"/>
      <c r="L1357" s="882"/>
      <c r="M1357" s="400">
        <f t="shared" si="556"/>
        <v>0</v>
      </c>
      <c r="N1357" s="1365"/>
      <c r="O1357" s="1365"/>
      <c r="P1357" s="1365"/>
      <c r="Q1357" s="1365"/>
      <c r="R1357" s="1365"/>
      <c r="S1357" s="1365"/>
      <c r="T1357" s="1365"/>
      <c r="U1357" s="1365"/>
      <c r="V1357" s="1365"/>
      <c r="W1357" s="1365"/>
      <c r="X1357" s="1365"/>
      <c r="Y1357" s="1365"/>
      <c r="Z1357" s="1365"/>
      <c r="AA1357" s="1365"/>
      <c r="AB1357" s="1365"/>
      <c r="AC1357" s="400">
        <f t="shared" si="546"/>
        <v>0</v>
      </c>
      <c r="AD1357" s="1744"/>
      <c r="AE1357" s="858"/>
      <c r="AF1357" s="858"/>
      <c r="AG1357" s="528"/>
      <c r="AH1357" s="521"/>
      <c r="AI1357" s="521"/>
      <c r="AJ1357" s="521"/>
      <c r="AK1357" s="521"/>
      <c r="AL1357" s="521"/>
      <c r="AM1357" s="521"/>
      <c r="AN1357" s="521"/>
      <c r="AO1357" s="521"/>
      <c r="AP1357" s="521"/>
      <c r="AQ1357" s="521"/>
      <c r="AR1357" s="521"/>
      <c r="AS1357" s="521"/>
      <c r="AT1357" s="521"/>
      <c r="AU1357" s="521"/>
      <c r="AV1357" s="521"/>
      <c r="AW1357" s="521"/>
      <c r="AX1357" s="521"/>
      <c r="AY1357" s="521"/>
      <c r="AZ1357" s="521"/>
      <c r="BA1357" s="521"/>
      <c r="BB1357" s="521"/>
      <c r="BC1357" s="521"/>
      <c r="BD1357" s="521"/>
      <c r="BE1357" s="521"/>
      <c r="BF1357" s="521"/>
      <c r="BG1357" s="521"/>
      <c r="BH1357" s="521"/>
      <c r="BI1357" s="521"/>
      <c r="BJ1357" s="521"/>
      <c r="BK1357" s="521"/>
      <c r="BL1357" s="521"/>
      <c r="BM1357" s="521"/>
      <c r="BN1357" s="521"/>
      <c r="BO1357" s="521"/>
      <c r="BP1357" s="521"/>
      <c r="BQ1357" s="521"/>
      <c r="BR1357" s="521"/>
      <c r="BS1357" s="521"/>
      <c r="BT1357" s="521"/>
      <c r="BU1357" s="521"/>
      <c r="BV1357" s="521"/>
      <c r="BW1357" s="521"/>
      <c r="BX1357" s="521"/>
      <c r="BY1357" s="521"/>
      <c r="BZ1357" s="521"/>
      <c r="CA1357" s="521"/>
      <c r="CB1357" s="521"/>
      <c r="CC1357" s="521"/>
      <c r="CD1357" s="521"/>
      <c r="CE1357" s="521"/>
      <c r="CF1357" s="521"/>
      <c r="CG1357" s="521"/>
      <c r="CH1357" s="521"/>
      <c r="CI1357" s="521"/>
      <c r="CJ1357" s="521"/>
      <c r="CK1357" s="521"/>
      <c r="CL1357" s="521"/>
      <c r="CM1357" s="521"/>
      <c r="CN1357" s="521"/>
      <c r="CO1357" s="521"/>
      <c r="CP1357" s="521"/>
      <c r="CQ1357" s="521"/>
    </row>
    <row r="1358" spans="1:95" s="69" customFormat="1" outlineLevel="1" x14ac:dyDescent="0.2">
      <c r="A1358" s="11">
        <v>187</v>
      </c>
      <c r="B1358" s="294"/>
      <c r="C1358" s="289"/>
      <c r="D1358" s="868" t="str">
        <f>'2. CAD NCCF'!D1358:L1358</f>
        <v>FI's own securities - Not eliminated</v>
      </c>
      <c r="E1358" s="869"/>
      <c r="F1358" s="869"/>
      <c r="G1358" s="869"/>
      <c r="H1358" s="869"/>
      <c r="I1358" s="869"/>
      <c r="J1358" s="869"/>
      <c r="K1358" s="869"/>
      <c r="L1358" s="870"/>
      <c r="M1358" s="399">
        <f>SUBTOTAL(9,M1359:M1360)</f>
        <v>0</v>
      </c>
      <c r="N1358" s="868"/>
      <c r="O1358" s="869"/>
      <c r="P1358" s="869"/>
      <c r="Q1358" s="869"/>
      <c r="R1358" s="869"/>
      <c r="S1358" s="869"/>
      <c r="T1358" s="869"/>
      <c r="U1358" s="869"/>
      <c r="V1358" s="869"/>
      <c r="W1358" s="869"/>
      <c r="X1358" s="869"/>
      <c r="Y1358" s="869"/>
      <c r="Z1358" s="869"/>
      <c r="AA1358" s="869"/>
      <c r="AB1358" s="869"/>
      <c r="AC1358" s="869"/>
      <c r="AD1358" s="869"/>
      <c r="AE1358" s="869"/>
      <c r="AF1358" s="869"/>
      <c r="AG1358" s="528"/>
      <c r="AH1358" s="521"/>
      <c r="AI1358" s="521"/>
      <c r="AJ1358" s="521"/>
      <c r="AK1358" s="521"/>
      <c r="AL1358" s="521"/>
      <c r="AM1358" s="521"/>
      <c r="AN1358" s="521"/>
      <c r="AO1358" s="521"/>
      <c r="AP1358" s="521"/>
      <c r="AQ1358" s="521"/>
      <c r="AR1358" s="521"/>
      <c r="AS1358" s="521"/>
      <c r="AT1358" s="521"/>
      <c r="AU1358" s="521"/>
      <c r="AV1358" s="521"/>
      <c r="AW1358" s="521"/>
      <c r="AX1358" s="521"/>
      <c r="AY1358" s="521"/>
      <c r="AZ1358" s="521"/>
      <c r="BA1358" s="521"/>
      <c r="BB1358" s="521"/>
      <c r="BC1358" s="521"/>
      <c r="BD1358" s="521"/>
      <c r="BE1358" s="521"/>
      <c r="BF1358" s="521"/>
      <c r="BG1358" s="521"/>
      <c r="BH1358" s="521"/>
      <c r="BI1358" s="521"/>
      <c r="BJ1358" s="521"/>
      <c r="BK1358" s="521"/>
      <c r="BL1358" s="521"/>
      <c r="BM1358" s="521"/>
      <c r="BN1358" s="521"/>
      <c r="BO1358" s="521"/>
      <c r="BP1358" s="521"/>
      <c r="BQ1358" s="521"/>
      <c r="BR1358" s="521"/>
      <c r="BS1358" s="521"/>
      <c r="BT1358" s="521"/>
      <c r="BU1358" s="521"/>
      <c r="BV1358" s="521"/>
      <c r="BW1358" s="521"/>
      <c r="BX1358" s="521"/>
      <c r="BY1358" s="521"/>
      <c r="BZ1358" s="521"/>
      <c r="CA1358" s="521"/>
      <c r="CB1358" s="521"/>
      <c r="CC1358" s="521"/>
      <c r="CD1358" s="521"/>
      <c r="CE1358" s="521"/>
      <c r="CF1358" s="521"/>
      <c r="CG1358" s="521"/>
      <c r="CH1358" s="521"/>
      <c r="CI1358" s="521"/>
      <c r="CJ1358" s="521"/>
      <c r="CK1358" s="521"/>
      <c r="CL1358" s="521"/>
      <c r="CM1358" s="521"/>
      <c r="CN1358" s="521"/>
      <c r="CO1358" s="521"/>
      <c r="CP1358" s="521"/>
      <c r="CQ1358" s="521"/>
    </row>
    <row r="1359" spans="1:95" s="69" customFormat="1" outlineLevel="1" x14ac:dyDescent="0.2">
      <c r="A1359" s="11">
        <v>188</v>
      </c>
      <c r="B1359" s="294"/>
      <c r="C1359" s="289"/>
      <c r="D1359" s="289"/>
      <c r="E1359" s="289"/>
      <c r="F1359" s="880" t="str">
        <f>'2. CAD NCCF'!F1359:L1359</f>
        <v>FI's own debt not eliminated</v>
      </c>
      <c r="G1359" s="881"/>
      <c r="H1359" s="881"/>
      <c r="I1359" s="881"/>
      <c r="J1359" s="881"/>
      <c r="K1359" s="881"/>
      <c r="L1359" s="882"/>
      <c r="M1359" s="400">
        <f t="shared" ref="M1359:M1360" si="557">M583</f>
        <v>0</v>
      </c>
      <c r="N1359" s="1009"/>
      <c r="O1359" s="852"/>
      <c r="P1359" s="852"/>
      <c r="Q1359" s="852"/>
      <c r="R1359" s="852"/>
      <c r="S1359" s="852"/>
      <c r="T1359" s="852"/>
      <c r="U1359" s="852"/>
      <c r="V1359" s="852"/>
      <c r="W1359" s="852"/>
      <c r="X1359" s="852"/>
      <c r="Y1359" s="852"/>
      <c r="Z1359" s="852"/>
      <c r="AA1359" s="852"/>
      <c r="AB1359" s="852"/>
      <c r="AC1359" s="852"/>
      <c r="AD1359" s="852"/>
      <c r="AE1359" s="852"/>
      <c r="AF1359" s="852"/>
      <c r="AG1359" s="528"/>
      <c r="AH1359" s="521"/>
      <c r="AI1359" s="521"/>
      <c r="AJ1359" s="521"/>
      <c r="AK1359" s="521"/>
      <c r="AL1359" s="521"/>
      <c r="AM1359" s="521"/>
      <c r="AN1359" s="521"/>
      <c r="AO1359" s="521"/>
      <c r="AP1359" s="521"/>
      <c r="AQ1359" s="521"/>
      <c r="AR1359" s="521"/>
      <c r="AS1359" s="521"/>
      <c r="AT1359" s="521"/>
      <c r="AU1359" s="521"/>
      <c r="AV1359" s="521"/>
      <c r="AW1359" s="521"/>
      <c r="AX1359" s="521"/>
      <c r="AY1359" s="521"/>
      <c r="AZ1359" s="521"/>
      <c r="BA1359" s="521"/>
      <c r="BB1359" s="521"/>
      <c r="BC1359" s="521"/>
      <c r="BD1359" s="521"/>
      <c r="BE1359" s="521"/>
      <c r="BF1359" s="521"/>
      <c r="BG1359" s="521"/>
      <c r="BH1359" s="521"/>
      <c r="BI1359" s="521"/>
      <c r="BJ1359" s="521"/>
      <c r="BK1359" s="521"/>
      <c r="BL1359" s="521"/>
      <c r="BM1359" s="521"/>
      <c r="BN1359" s="521"/>
      <c r="BO1359" s="521"/>
      <c r="BP1359" s="521"/>
      <c r="BQ1359" s="521"/>
      <c r="BR1359" s="521"/>
      <c r="BS1359" s="521"/>
      <c r="BT1359" s="521"/>
      <c r="BU1359" s="521"/>
      <c r="BV1359" s="521"/>
      <c r="BW1359" s="521"/>
      <c r="BX1359" s="521"/>
      <c r="BY1359" s="521"/>
      <c r="BZ1359" s="521"/>
      <c r="CA1359" s="521"/>
      <c r="CB1359" s="521"/>
      <c r="CC1359" s="521"/>
      <c r="CD1359" s="521"/>
      <c r="CE1359" s="521"/>
      <c r="CF1359" s="521"/>
      <c r="CG1359" s="521"/>
      <c r="CH1359" s="521"/>
      <c r="CI1359" s="521"/>
      <c r="CJ1359" s="521"/>
      <c r="CK1359" s="521"/>
      <c r="CL1359" s="521"/>
      <c r="CM1359" s="521"/>
      <c r="CN1359" s="521"/>
      <c r="CO1359" s="521"/>
      <c r="CP1359" s="521"/>
      <c r="CQ1359" s="521"/>
    </row>
    <row r="1360" spans="1:95" s="69" customFormat="1" ht="15" customHeight="1" outlineLevel="1" x14ac:dyDescent="0.2">
      <c r="A1360" s="11">
        <v>189</v>
      </c>
      <c r="B1360" s="294"/>
      <c r="C1360" s="289"/>
      <c r="D1360" s="289"/>
      <c r="E1360" s="289"/>
      <c r="F1360" s="880" t="str">
        <f>'2. CAD NCCF'!F1360:L1360</f>
        <v>FI's own equity not eliminated</v>
      </c>
      <c r="G1360" s="881"/>
      <c r="H1360" s="881"/>
      <c r="I1360" s="881"/>
      <c r="J1360" s="881"/>
      <c r="K1360" s="881"/>
      <c r="L1360" s="882"/>
      <c r="M1360" s="400">
        <f t="shared" si="557"/>
        <v>0</v>
      </c>
      <c r="N1360" s="1744"/>
      <c r="O1360" s="858"/>
      <c r="P1360" s="858"/>
      <c r="Q1360" s="858"/>
      <c r="R1360" s="858"/>
      <c r="S1360" s="858"/>
      <c r="T1360" s="858"/>
      <c r="U1360" s="858"/>
      <c r="V1360" s="858"/>
      <c r="W1360" s="858"/>
      <c r="X1360" s="858"/>
      <c r="Y1360" s="858"/>
      <c r="Z1360" s="858"/>
      <c r="AA1360" s="858"/>
      <c r="AB1360" s="858"/>
      <c r="AC1360" s="858"/>
      <c r="AD1360" s="858"/>
      <c r="AE1360" s="858"/>
      <c r="AF1360" s="858"/>
      <c r="AG1360" s="528"/>
      <c r="AH1360" s="521"/>
      <c r="AI1360" s="521"/>
      <c r="AJ1360" s="521"/>
      <c r="AK1360" s="521"/>
      <c r="AL1360" s="521"/>
      <c r="AM1360" s="521"/>
      <c r="AN1360" s="521"/>
      <c r="AO1360" s="521"/>
      <c r="AP1360" s="521"/>
      <c r="AQ1360" s="521"/>
      <c r="AR1360" s="521"/>
      <c r="AS1360" s="521"/>
      <c r="AT1360" s="521"/>
      <c r="AU1360" s="521"/>
      <c r="AV1360" s="521"/>
      <c r="AW1360" s="521"/>
      <c r="AX1360" s="521"/>
      <c r="AY1360" s="521"/>
      <c r="AZ1360" s="521"/>
      <c r="BA1360" s="521"/>
      <c r="BB1360" s="521"/>
      <c r="BC1360" s="521"/>
      <c r="BD1360" s="521"/>
      <c r="BE1360" s="521"/>
      <c r="BF1360" s="521"/>
      <c r="BG1360" s="521"/>
      <c r="BH1360" s="521"/>
      <c r="BI1360" s="521"/>
      <c r="BJ1360" s="521"/>
      <c r="BK1360" s="521"/>
      <c r="BL1360" s="521"/>
      <c r="BM1360" s="521"/>
      <c r="BN1360" s="521"/>
      <c r="BO1360" s="521"/>
      <c r="BP1360" s="521"/>
      <c r="BQ1360" s="521"/>
      <c r="BR1360" s="521"/>
      <c r="BS1360" s="521"/>
      <c r="BT1360" s="521"/>
      <c r="BU1360" s="521"/>
      <c r="BV1360" s="521"/>
      <c r="BW1360" s="521"/>
      <c r="BX1360" s="521"/>
      <c r="BY1360" s="521"/>
      <c r="BZ1360" s="521"/>
      <c r="CA1360" s="521"/>
      <c r="CB1360" s="521"/>
      <c r="CC1360" s="521"/>
      <c r="CD1360" s="521"/>
      <c r="CE1360" s="521"/>
      <c r="CF1360" s="521"/>
      <c r="CG1360" s="521"/>
      <c r="CH1360" s="521"/>
      <c r="CI1360" s="521"/>
      <c r="CJ1360" s="521"/>
      <c r="CK1360" s="521"/>
      <c r="CL1360" s="521"/>
      <c r="CM1360" s="521"/>
      <c r="CN1360" s="521"/>
      <c r="CO1360" s="521"/>
      <c r="CP1360" s="521"/>
      <c r="CQ1360" s="521"/>
    </row>
    <row r="1361" spans="1:95" s="69" customFormat="1" ht="15" customHeight="1" outlineLevel="1" x14ac:dyDescent="0.2">
      <c r="A1361" s="11">
        <v>326</v>
      </c>
      <c r="B1361" s="294"/>
      <c r="C1361" s="1048" t="str">
        <f>'2. CAD NCCF'!C1361:AF1361</f>
        <v>Reverse repo collateral in</v>
      </c>
      <c r="D1361" s="1049"/>
      <c r="E1361" s="1049"/>
      <c r="F1361" s="1049"/>
      <c r="G1361" s="1049"/>
      <c r="H1361" s="1049"/>
      <c r="I1361" s="1049"/>
      <c r="J1361" s="1049"/>
      <c r="K1361" s="1049"/>
      <c r="L1361" s="1049"/>
      <c r="M1361" s="1049"/>
      <c r="N1361" s="1049"/>
      <c r="O1361" s="1049"/>
      <c r="P1361" s="1049"/>
      <c r="Q1361" s="1049"/>
      <c r="R1361" s="1049"/>
      <c r="S1361" s="1049"/>
      <c r="T1361" s="1049"/>
      <c r="U1361" s="1049"/>
      <c r="V1361" s="1049"/>
      <c r="W1361" s="1049"/>
      <c r="X1361" s="1049"/>
      <c r="Y1361" s="1049"/>
      <c r="Z1361" s="1049"/>
      <c r="AA1361" s="1049"/>
      <c r="AB1361" s="1049"/>
      <c r="AC1361" s="1049"/>
      <c r="AD1361" s="1049"/>
      <c r="AE1361" s="1049"/>
      <c r="AF1361" s="1049"/>
      <c r="AG1361" s="528"/>
      <c r="AH1361" s="521"/>
      <c r="AI1361" s="521"/>
      <c r="AJ1361" s="521"/>
      <c r="AK1361" s="521"/>
      <c r="AL1361" s="521"/>
      <c r="AM1361" s="521"/>
      <c r="AN1361" s="521"/>
      <c r="AO1361" s="521"/>
      <c r="AP1361" s="521"/>
      <c r="AQ1361" s="521"/>
      <c r="AR1361" s="521"/>
      <c r="AS1361" s="521"/>
      <c r="AT1361" s="521"/>
      <c r="AU1361" s="521"/>
      <c r="AV1361" s="521"/>
      <c r="AW1361" s="521"/>
      <c r="AX1361" s="521"/>
      <c r="AY1361" s="521"/>
      <c r="AZ1361" s="521"/>
      <c r="BA1361" s="521"/>
      <c r="BB1361" s="521"/>
      <c r="BC1361" s="521"/>
      <c r="BD1361" s="521"/>
      <c r="BE1361" s="521"/>
      <c r="BF1361" s="521"/>
      <c r="BG1361" s="521"/>
      <c r="BH1361" s="521"/>
      <c r="BI1361" s="521"/>
      <c r="BJ1361" s="521"/>
      <c r="BK1361" s="521"/>
      <c r="BL1361" s="521"/>
      <c r="BM1361" s="521"/>
      <c r="BN1361" s="521"/>
      <c r="BO1361" s="521"/>
      <c r="BP1361" s="521"/>
      <c r="BQ1361" s="521"/>
      <c r="BR1361" s="521"/>
      <c r="BS1361" s="521"/>
      <c r="BT1361" s="521"/>
      <c r="BU1361" s="521"/>
      <c r="BV1361" s="521"/>
      <c r="BW1361" s="521"/>
      <c r="BX1361" s="521"/>
      <c r="BY1361" s="521"/>
      <c r="BZ1361" s="521"/>
      <c r="CA1361" s="521"/>
      <c r="CB1361" s="521"/>
      <c r="CC1361" s="521"/>
      <c r="CD1361" s="521"/>
      <c r="CE1361" s="521"/>
      <c r="CF1361" s="521"/>
      <c r="CG1361" s="521"/>
      <c r="CH1361" s="521"/>
      <c r="CI1361" s="521"/>
      <c r="CJ1361" s="521"/>
      <c r="CK1361" s="521"/>
      <c r="CL1361" s="521"/>
      <c r="CM1361" s="521"/>
      <c r="CN1361" s="521"/>
      <c r="CO1361" s="521"/>
      <c r="CP1361" s="521"/>
      <c r="CQ1361" s="521"/>
    </row>
    <row r="1362" spans="1:95" s="69" customFormat="1" outlineLevel="1" x14ac:dyDescent="0.2">
      <c r="A1362" s="11">
        <v>232</v>
      </c>
      <c r="B1362" s="294"/>
      <c r="C1362" s="289"/>
      <c r="D1362" s="868" t="str">
        <f>'2. CAD NCCF'!D1362:AF1362</f>
        <v>Government securities (GS)</v>
      </c>
      <c r="E1362" s="869"/>
      <c r="F1362" s="869"/>
      <c r="G1362" s="869"/>
      <c r="H1362" s="869"/>
      <c r="I1362" s="869"/>
      <c r="J1362" s="869"/>
      <c r="K1362" s="869"/>
      <c r="L1362" s="869"/>
      <c r="M1362" s="869"/>
      <c r="N1362" s="869"/>
      <c r="O1362" s="869"/>
      <c r="P1362" s="869"/>
      <c r="Q1362" s="869"/>
      <c r="R1362" s="869"/>
      <c r="S1362" s="869"/>
      <c r="T1362" s="869"/>
      <c r="U1362" s="869"/>
      <c r="V1362" s="869"/>
      <c r="W1362" s="869"/>
      <c r="X1362" s="869"/>
      <c r="Y1362" s="869"/>
      <c r="Z1362" s="869"/>
      <c r="AA1362" s="869"/>
      <c r="AB1362" s="869"/>
      <c r="AC1362" s="869"/>
      <c r="AD1362" s="869"/>
      <c r="AE1362" s="869"/>
      <c r="AF1362" s="869"/>
      <c r="AG1362" s="528"/>
      <c r="AH1362" s="521"/>
      <c r="AI1362" s="521"/>
      <c r="AJ1362" s="521"/>
      <c r="AK1362" s="521"/>
      <c r="AL1362" s="521"/>
      <c r="AM1362" s="521"/>
      <c r="AN1362" s="521"/>
      <c r="AO1362" s="521"/>
      <c r="AP1362" s="521"/>
      <c r="AQ1362" s="521"/>
      <c r="AR1362" s="521"/>
      <c r="AS1362" s="521"/>
      <c r="AT1362" s="521"/>
      <c r="AU1362" s="521"/>
      <c r="AV1362" s="521"/>
      <c r="AW1362" s="521"/>
      <c r="AX1362" s="521"/>
      <c r="AY1362" s="521"/>
      <c r="AZ1362" s="521"/>
      <c r="BA1362" s="521"/>
      <c r="BB1362" s="521"/>
      <c r="BC1362" s="521"/>
      <c r="BD1362" s="521"/>
      <c r="BE1362" s="521"/>
      <c r="BF1362" s="521"/>
      <c r="BG1362" s="521"/>
      <c r="BH1362" s="521"/>
      <c r="BI1362" s="521"/>
      <c r="BJ1362" s="521"/>
      <c r="BK1362" s="521"/>
      <c r="BL1362" s="521"/>
      <c r="BM1362" s="521"/>
      <c r="BN1362" s="521"/>
      <c r="BO1362" s="521"/>
      <c r="BP1362" s="521"/>
      <c r="BQ1362" s="521"/>
      <c r="BR1362" s="521"/>
      <c r="BS1362" s="521"/>
      <c r="BT1362" s="521"/>
      <c r="BU1362" s="521"/>
      <c r="BV1362" s="521"/>
      <c r="BW1362" s="521"/>
      <c r="BX1362" s="521"/>
      <c r="BY1362" s="521"/>
      <c r="BZ1362" s="521"/>
      <c r="CA1362" s="521"/>
      <c r="CB1362" s="521"/>
      <c r="CC1362" s="521"/>
      <c r="CD1362" s="521"/>
      <c r="CE1362" s="521"/>
      <c r="CF1362" s="521"/>
      <c r="CG1362" s="521"/>
      <c r="CH1362" s="521"/>
      <c r="CI1362" s="521"/>
      <c r="CJ1362" s="521"/>
      <c r="CK1362" s="521"/>
      <c r="CL1362" s="521"/>
      <c r="CM1362" s="521"/>
      <c r="CN1362" s="521"/>
      <c r="CO1362" s="521"/>
      <c r="CP1362" s="521"/>
      <c r="CQ1362" s="521"/>
    </row>
    <row r="1363" spans="1:95" s="69" customFormat="1" outlineLevel="1" x14ac:dyDescent="0.2">
      <c r="A1363" s="11">
        <v>233</v>
      </c>
      <c r="B1363" s="294"/>
      <c r="C1363" s="289"/>
      <c r="D1363" s="513"/>
      <c r="E1363" s="877" t="str">
        <f>'2. CAD NCCF'!E1363:L1363</f>
        <v>High rated GS</v>
      </c>
      <c r="F1363" s="878"/>
      <c r="G1363" s="878"/>
      <c r="H1363" s="878"/>
      <c r="I1363" s="878"/>
      <c r="J1363" s="878"/>
      <c r="K1363" s="878"/>
      <c r="L1363" s="1787"/>
      <c r="M1363" s="399">
        <f>SUBTOTAL(9,M1364:M1367)</f>
        <v>0</v>
      </c>
      <c r="N1363" s="402">
        <f t="shared" ref="N1363:AC1363" si="558">SUBTOTAL(9,N1364:N1367)</f>
        <v>0</v>
      </c>
      <c r="O1363" s="406">
        <f t="shared" si="558"/>
        <v>0</v>
      </c>
      <c r="P1363" s="406">
        <f t="shared" si="558"/>
        <v>0</v>
      </c>
      <c r="Q1363" s="407">
        <f t="shared" si="558"/>
        <v>0</v>
      </c>
      <c r="R1363" s="402">
        <f t="shared" si="558"/>
        <v>0</v>
      </c>
      <c r="S1363" s="406">
        <f t="shared" si="558"/>
        <v>0</v>
      </c>
      <c r="T1363" s="405">
        <f t="shared" si="558"/>
        <v>0</v>
      </c>
      <c r="U1363" s="405">
        <f t="shared" si="558"/>
        <v>0</v>
      </c>
      <c r="V1363" s="405">
        <f t="shared" si="558"/>
        <v>0</v>
      </c>
      <c r="W1363" s="405">
        <f t="shared" si="558"/>
        <v>0</v>
      </c>
      <c r="X1363" s="405">
        <f t="shared" si="558"/>
        <v>0</v>
      </c>
      <c r="Y1363" s="405">
        <f t="shared" si="558"/>
        <v>0</v>
      </c>
      <c r="Z1363" s="405">
        <f t="shared" si="558"/>
        <v>0</v>
      </c>
      <c r="AA1363" s="405">
        <f t="shared" si="558"/>
        <v>0</v>
      </c>
      <c r="AB1363" s="403">
        <f t="shared" si="558"/>
        <v>0</v>
      </c>
      <c r="AC1363" s="399">
        <f t="shared" si="558"/>
        <v>0</v>
      </c>
      <c r="AD1363" s="1448"/>
      <c r="AE1363" s="1449"/>
      <c r="AF1363" s="1449"/>
      <c r="AG1363" s="528"/>
      <c r="AH1363" s="521"/>
      <c r="AI1363" s="521"/>
      <c r="AJ1363" s="521"/>
      <c r="AK1363" s="521"/>
      <c r="AL1363" s="521"/>
      <c r="AM1363" s="521"/>
      <c r="AN1363" s="521"/>
      <c r="AO1363" s="521"/>
      <c r="AP1363" s="521"/>
      <c r="AQ1363" s="521"/>
      <c r="AR1363" s="521"/>
      <c r="AS1363" s="521"/>
      <c r="AT1363" s="521"/>
      <c r="AU1363" s="521"/>
      <c r="AV1363" s="521"/>
      <c r="AW1363" s="521"/>
      <c r="AX1363" s="521"/>
      <c r="AY1363" s="521"/>
      <c r="AZ1363" s="521"/>
      <c r="BA1363" s="521"/>
      <c r="BB1363" s="521"/>
      <c r="BC1363" s="521"/>
      <c r="BD1363" s="521"/>
      <c r="BE1363" s="521"/>
      <c r="BF1363" s="521"/>
      <c r="BG1363" s="521"/>
      <c r="BH1363" s="521"/>
      <c r="BI1363" s="521"/>
      <c r="BJ1363" s="521"/>
      <c r="BK1363" s="521"/>
      <c r="BL1363" s="521"/>
      <c r="BM1363" s="521"/>
      <c r="BN1363" s="521"/>
      <c r="BO1363" s="521"/>
      <c r="BP1363" s="521"/>
      <c r="BQ1363" s="521"/>
      <c r="BR1363" s="521"/>
      <c r="BS1363" s="521"/>
      <c r="BT1363" s="521"/>
      <c r="BU1363" s="521"/>
      <c r="BV1363" s="521"/>
      <c r="BW1363" s="521"/>
      <c r="BX1363" s="521"/>
      <c r="BY1363" s="521"/>
      <c r="BZ1363" s="521"/>
      <c r="CA1363" s="521"/>
      <c r="CB1363" s="521"/>
      <c r="CC1363" s="521"/>
      <c r="CD1363" s="521"/>
      <c r="CE1363" s="521"/>
      <c r="CF1363" s="521"/>
      <c r="CG1363" s="521"/>
      <c r="CH1363" s="521"/>
      <c r="CI1363" s="521"/>
      <c r="CJ1363" s="521"/>
      <c r="CK1363" s="521"/>
      <c r="CL1363" s="521"/>
      <c r="CM1363" s="521"/>
      <c r="CN1363" s="521"/>
      <c r="CO1363" s="521"/>
      <c r="CP1363" s="521"/>
      <c r="CQ1363" s="521"/>
    </row>
    <row r="1364" spans="1:95" s="69" customFormat="1" ht="15" customHeight="1" outlineLevel="1" x14ac:dyDescent="0.2">
      <c r="A1364" s="11">
        <v>234</v>
      </c>
      <c r="B1364" s="294"/>
      <c r="C1364" s="289"/>
      <c r="D1364" s="513"/>
      <c r="E1364" s="476"/>
      <c r="F1364" s="880" t="str">
        <f>'2. CAD NCCF'!F1364:L1364</f>
        <v xml:space="preserve">Sovereigh &amp; central bank GS </v>
      </c>
      <c r="G1364" s="881"/>
      <c r="H1364" s="881"/>
      <c r="I1364" s="881"/>
      <c r="J1364" s="881"/>
      <c r="K1364" s="881"/>
      <c r="L1364" s="882"/>
      <c r="M1364" s="400">
        <f t="shared" ref="M1364:M1367" si="559">M588</f>
        <v>0</v>
      </c>
      <c r="N1364" s="411">
        <f>M1364*(1-'Appx 1. Ref Rates'!$E8)+N588*(1-'Appx 1. Ref Rates'!$E8)</f>
        <v>0</v>
      </c>
      <c r="O1364" s="414">
        <f>O588*(1-'Appx 1. Ref Rates'!$E8)</f>
        <v>0</v>
      </c>
      <c r="P1364" s="414">
        <f>P588*(1-'Appx 1. Ref Rates'!$E8)</f>
        <v>0</v>
      </c>
      <c r="Q1364" s="415">
        <f>Q588*(1-'Appx 1. Ref Rates'!$E8)</f>
        <v>0</v>
      </c>
      <c r="R1364" s="411">
        <f>R588*(1-'Appx 1. Ref Rates'!$E8)</f>
        <v>0</v>
      </c>
      <c r="S1364" s="413">
        <f>S588*(1-'Appx 1. Ref Rates'!$E8)</f>
        <v>0</v>
      </c>
      <c r="T1364" s="413">
        <f>T588*(1-'Appx 1. Ref Rates'!$E8)</f>
        <v>0</v>
      </c>
      <c r="U1364" s="413">
        <f>U588*(1-'Appx 1. Ref Rates'!$E8)</f>
        <v>0</v>
      </c>
      <c r="V1364" s="413">
        <f>V588*(1-'Appx 1. Ref Rates'!$E8)</f>
        <v>0</v>
      </c>
      <c r="W1364" s="413">
        <f>W588*(1-'Appx 1. Ref Rates'!$E8)</f>
        <v>0</v>
      </c>
      <c r="X1364" s="414">
        <f>X588*(1-'Appx 1. Ref Rates'!$E8)</f>
        <v>0</v>
      </c>
      <c r="Y1364" s="413">
        <f>Y588*(1-'Appx 1. Ref Rates'!$E8)</f>
        <v>0</v>
      </c>
      <c r="Z1364" s="413">
        <f>Z588*(1-'Appx 1. Ref Rates'!$E8)</f>
        <v>0</v>
      </c>
      <c r="AA1364" s="413">
        <f>AA588*(1-'Appx 1. Ref Rates'!$E8)</f>
        <v>0</v>
      </c>
      <c r="AB1364" s="413">
        <f>AB588*(1-'Appx 1. Ref Rates'!$E8)</f>
        <v>0</v>
      </c>
      <c r="AC1364" s="400">
        <f t="shared" ref="AC1364:AC1377" si="560">AC588</f>
        <v>0</v>
      </c>
      <c r="AD1364" s="1451"/>
      <c r="AE1364" s="1452"/>
      <c r="AF1364" s="1452"/>
      <c r="AG1364" s="528"/>
      <c r="AH1364" s="521"/>
      <c r="AI1364" s="521"/>
      <c r="AJ1364" s="521"/>
      <c r="AK1364" s="521"/>
      <c r="AL1364" s="521"/>
      <c r="AM1364" s="521"/>
      <c r="AN1364" s="521"/>
      <c r="AO1364" s="521"/>
      <c r="AP1364" s="521"/>
      <c r="AQ1364" s="521"/>
      <c r="AR1364" s="521"/>
      <c r="AS1364" s="521"/>
      <c r="AT1364" s="521"/>
      <c r="AU1364" s="521"/>
      <c r="AV1364" s="521"/>
      <c r="AW1364" s="521"/>
      <c r="AX1364" s="521"/>
      <c r="AY1364" s="521"/>
      <c r="AZ1364" s="521"/>
      <c r="BA1364" s="521"/>
      <c r="BB1364" s="521"/>
      <c r="BC1364" s="521"/>
      <c r="BD1364" s="521"/>
      <c r="BE1364" s="521"/>
      <c r="BF1364" s="521"/>
      <c r="BG1364" s="521"/>
      <c r="BH1364" s="521"/>
      <c r="BI1364" s="521"/>
      <c r="BJ1364" s="521"/>
      <c r="BK1364" s="521"/>
      <c r="BL1364" s="521"/>
      <c r="BM1364" s="521"/>
      <c r="BN1364" s="521"/>
      <c r="BO1364" s="521"/>
      <c r="BP1364" s="521"/>
      <c r="BQ1364" s="521"/>
      <c r="BR1364" s="521"/>
      <c r="BS1364" s="521"/>
      <c r="BT1364" s="521"/>
      <c r="BU1364" s="521"/>
      <c r="BV1364" s="521"/>
      <c r="BW1364" s="521"/>
      <c r="BX1364" s="521"/>
      <c r="BY1364" s="521"/>
      <c r="BZ1364" s="521"/>
      <c r="CA1364" s="521"/>
      <c r="CB1364" s="521"/>
      <c r="CC1364" s="521"/>
      <c r="CD1364" s="521"/>
      <c r="CE1364" s="521"/>
      <c r="CF1364" s="521"/>
      <c r="CG1364" s="521"/>
      <c r="CH1364" s="521"/>
      <c r="CI1364" s="521"/>
      <c r="CJ1364" s="521"/>
      <c r="CK1364" s="521"/>
      <c r="CL1364" s="521"/>
      <c r="CM1364" s="521"/>
      <c r="CN1364" s="521"/>
      <c r="CO1364" s="521"/>
      <c r="CP1364" s="521"/>
      <c r="CQ1364" s="521"/>
    </row>
    <row r="1365" spans="1:95" s="69" customFormat="1" ht="15" customHeight="1" outlineLevel="1" x14ac:dyDescent="0.2">
      <c r="A1365" s="11">
        <v>235</v>
      </c>
      <c r="B1365" s="294"/>
      <c r="C1365" s="289"/>
      <c r="D1365" s="513"/>
      <c r="E1365" s="476"/>
      <c r="F1365" s="880" t="str">
        <f>'2. CAD NCCF'!F1365:L1365</f>
        <v>State, provincial &amp; agency GS</v>
      </c>
      <c r="G1365" s="881"/>
      <c r="H1365" s="881"/>
      <c r="I1365" s="881"/>
      <c r="J1365" s="881"/>
      <c r="K1365" s="881"/>
      <c r="L1365" s="882"/>
      <c r="M1365" s="400">
        <f t="shared" si="559"/>
        <v>0</v>
      </c>
      <c r="N1365" s="411">
        <f>M1365*(1-'Appx 1. Ref Rates'!$E9)+N589*(1-'Appx 1. Ref Rates'!$E9)</f>
        <v>0</v>
      </c>
      <c r="O1365" s="414">
        <f>O589*(1-'Appx 1. Ref Rates'!$E9)</f>
        <v>0</v>
      </c>
      <c r="P1365" s="414">
        <f>P589*(1-'Appx 1. Ref Rates'!$E9)</f>
        <v>0</v>
      </c>
      <c r="Q1365" s="415">
        <f>Q589*(1-'Appx 1. Ref Rates'!$E9)</f>
        <v>0</v>
      </c>
      <c r="R1365" s="411">
        <f>R589*(1-'Appx 1. Ref Rates'!$E9)</f>
        <v>0</v>
      </c>
      <c r="S1365" s="413">
        <f>S589*(1-'Appx 1. Ref Rates'!$E9)</f>
        <v>0</v>
      </c>
      <c r="T1365" s="413">
        <f>T589*(1-'Appx 1. Ref Rates'!$E9)</f>
        <v>0</v>
      </c>
      <c r="U1365" s="413">
        <f>U589*(1-'Appx 1. Ref Rates'!$E9)</f>
        <v>0</v>
      </c>
      <c r="V1365" s="413">
        <f>V589*(1-'Appx 1. Ref Rates'!$E9)</f>
        <v>0</v>
      </c>
      <c r="W1365" s="413">
        <f>W589*(1-'Appx 1. Ref Rates'!$E9)</f>
        <v>0</v>
      </c>
      <c r="X1365" s="414">
        <f>X589*(1-'Appx 1. Ref Rates'!$E9)</f>
        <v>0</v>
      </c>
      <c r="Y1365" s="413">
        <f>Y589*(1-'Appx 1. Ref Rates'!$E9)</f>
        <v>0</v>
      </c>
      <c r="Z1365" s="413">
        <f>Z589*(1-'Appx 1. Ref Rates'!$E9)</f>
        <v>0</v>
      </c>
      <c r="AA1365" s="413">
        <f>AA589*(1-'Appx 1. Ref Rates'!$E9)</f>
        <v>0</v>
      </c>
      <c r="AB1365" s="413">
        <f>AB589*(1-'Appx 1. Ref Rates'!$E9)</f>
        <v>0</v>
      </c>
      <c r="AC1365" s="400">
        <f t="shared" si="560"/>
        <v>0</v>
      </c>
      <c r="AD1365" s="1451"/>
      <c r="AE1365" s="1452"/>
      <c r="AF1365" s="1452"/>
      <c r="AG1365" s="528"/>
      <c r="AH1365" s="521"/>
      <c r="AI1365" s="521"/>
      <c r="AJ1365" s="521"/>
      <c r="AK1365" s="521"/>
      <c r="AL1365" s="521"/>
      <c r="AM1365" s="521"/>
      <c r="AN1365" s="521"/>
      <c r="AO1365" s="521"/>
      <c r="AP1365" s="521"/>
      <c r="AQ1365" s="521"/>
      <c r="AR1365" s="521"/>
      <c r="AS1365" s="521"/>
      <c r="AT1365" s="521"/>
      <c r="AU1365" s="521"/>
      <c r="AV1365" s="521"/>
      <c r="AW1365" s="521"/>
      <c r="AX1365" s="521"/>
      <c r="AY1365" s="521"/>
      <c r="AZ1365" s="521"/>
      <c r="BA1365" s="521"/>
      <c r="BB1365" s="521"/>
      <c r="BC1365" s="521"/>
      <c r="BD1365" s="521"/>
      <c r="BE1365" s="521"/>
      <c r="BF1365" s="521"/>
      <c r="BG1365" s="521"/>
      <c r="BH1365" s="521"/>
      <c r="BI1365" s="521"/>
      <c r="BJ1365" s="521"/>
      <c r="BK1365" s="521"/>
      <c r="BL1365" s="521"/>
      <c r="BM1365" s="521"/>
      <c r="BN1365" s="521"/>
      <c r="BO1365" s="521"/>
      <c r="BP1365" s="521"/>
      <c r="BQ1365" s="521"/>
      <c r="BR1365" s="521"/>
      <c r="BS1365" s="521"/>
      <c r="BT1365" s="521"/>
      <c r="BU1365" s="521"/>
      <c r="BV1365" s="521"/>
      <c r="BW1365" s="521"/>
      <c r="BX1365" s="521"/>
      <c r="BY1365" s="521"/>
      <c r="BZ1365" s="521"/>
      <c r="CA1365" s="521"/>
      <c r="CB1365" s="521"/>
      <c r="CC1365" s="521"/>
      <c r="CD1365" s="521"/>
      <c r="CE1365" s="521"/>
      <c r="CF1365" s="521"/>
      <c r="CG1365" s="521"/>
      <c r="CH1365" s="521"/>
      <c r="CI1365" s="521"/>
      <c r="CJ1365" s="521"/>
      <c r="CK1365" s="521"/>
      <c r="CL1365" s="521"/>
      <c r="CM1365" s="521"/>
      <c r="CN1365" s="521"/>
      <c r="CO1365" s="521"/>
      <c r="CP1365" s="521"/>
      <c r="CQ1365" s="521"/>
    </row>
    <row r="1366" spans="1:95" s="69" customFormat="1" ht="15" customHeight="1" outlineLevel="1" x14ac:dyDescent="0.2">
      <c r="A1366" s="11">
        <v>236</v>
      </c>
      <c r="B1366" s="294"/>
      <c r="C1366" s="289"/>
      <c r="D1366" s="257"/>
      <c r="E1366" s="258"/>
      <c r="F1366" s="880" t="str">
        <f>'2. CAD NCCF'!F1366:L1366</f>
        <v>State municipal GS</v>
      </c>
      <c r="G1366" s="881"/>
      <c r="H1366" s="881"/>
      <c r="I1366" s="881"/>
      <c r="J1366" s="881"/>
      <c r="K1366" s="881"/>
      <c r="L1366" s="882"/>
      <c r="M1366" s="400">
        <f t="shared" si="559"/>
        <v>0</v>
      </c>
      <c r="N1366" s="411">
        <f>M1366*(1-'Appx 1. Ref Rates'!$E10)+N590*(1-'Appx 1. Ref Rates'!$E10)</f>
        <v>0</v>
      </c>
      <c r="O1366" s="414">
        <f>O590*(1-'Appx 1. Ref Rates'!$E10)</f>
        <v>0</v>
      </c>
      <c r="P1366" s="414">
        <f>P590*(1-'Appx 1. Ref Rates'!$E10)</f>
        <v>0</v>
      </c>
      <c r="Q1366" s="415">
        <f>Q590*(1-'Appx 1. Ref Rates'!$E10)</f>
        <v>0</v>
      </c>
      <c r="R1366" s="411">
        <f>R590*(1-'Appx 1. Ref Rates'!$E10)</f>
        <v>0</v>
      </c>
      <c r="S1366" s="413">
        <f>S590*(1-'Appx 1. Ref Rates'!$E10)</f>
        <v>0</v>
      </c>
      <c r="T1366" s="413">
        <f>T590*(1-'Appx 1. Ref Rates'!$E10)</f>
        <v>0</v>
      </c>
      <c r="U1366" s="413">
        <f>U590*(1-'Appx 1. Ref Rates'!$E10)</f>
        <v>0</v>
      </c>
      <c r="V1366" s="413">
        <f>V590*(1-'Appx 1. Ref Rates'!$E10)</f>
        <v>0</v>
      </c>
      <c r="W1366" s="413">
        <f>W590*(1-'Appx 1. Ref Rates'!$E10)</f>
        <v>0</v>
      </c>
      <c r="X1366" s="414">
        <f>X590*(1-'Appx 1. Ref Rates'!$E10)</f>
        <v>0</v>
      </c>
      <c r="Y1366" s="413">
        <f>Y590*(1-'Appx 1. Ref Rates'!$E10)</f>
        <v>0</v>
      </c>
      <c r="Z1366" s="413">
        <f>Z590*(1-'Appx 1. Ref Rates'!$E10)</f>
        <v>0</v>
      </c>
      <c r="AA1366" s="413">
        <f>AA590*(1-'Appx 1. Ref Rates'!$E10)</f>
        <v>0</v>
      </c>
      <c r="AB1366" s="413">
        <f>AB590*(1-'Appx 1. Ref Rates'!$E10)</f>
        <v>0</v>
      </c>
      <c r="AC1366" s="400">
        <f t="shared" si="560"/>
        <v>0</v>
      </c>
      <c r="AD1366" s="1451"/>
      <c r="AE1366" s="1452"/>
      <c r="AF1366" s="1452"/>
      <c r="AG1366" s="528"/>
      <c r="AH1366" s="521"/>
      <c r="AI1366" s="521"/>
      <c r="AJ1366" s="521"/>
      <c r="AK1366" s="521"/>
      <c r="AL1366" s="521"/>
      <c r="AM1366" s="521"/>
      <c r="AN1366" s="521"/>
      <c r="AO1366" s="521"/>
      <c r="AP1366" s="521"/>
      <c r="AQ1366" s="521"/>
      <c r="AR1366" s="521"/>
      <c r="AS1366" s="521"/>
      <c r="AT1366" s="521"/>
      <c r="AU1366" s="521"/>
      <c r="AV1366" s="521"/>
      <c r="AW1366" s="521"/>
      <c r="AX1366" s="521"/>
      <c r="AY1366" s="521"/>
      <c r="AZ1366" s="521"/>
      <c r="BA1366" s="521"/>
      <c r="BB1366" s="521"/>
      <c r="BC1366" s="521"/>
      <c r="BD1366" s="521"/>
      <c r="BE1366" s="521"/>
      <c r="BF1366" s="521"/>
      <c r="BG1366" s="521"/>
      <c r="BH1366" s="521"/>
      <c r="BI1366" s="521"/>
      <c r="BJ1366" s="521"/>
      <c r="BK1366" s="521"/>
      <c r="BL1366" s="521"/>
      <c r="BM1366" s="521"/>
      <c r="BN1366" s="521"/>
      <c r="BO1366" s="521"/>
      <c r="BP1366" s="521"/>
      <c r="BQ1366" s="521"/>
      <c r="BR1366" s="521"/>
      <c r="BS1366" s="521"/>
      <c r="BT1366" s="521"/>
      <c r="BU1366" s="521"/>
      <c r="BV1366" s="521"/>
      <c r="BW1366" s="521"/>
      <c r="BX1366" s="521"/>
      <c r="BY1366" s="521"/>
      <c r="BZ1366" s="521"/>
      <c r="CA1366" s="521"/>
      <c r="CB1366" s="521"/>
      <c r="CC1366" s="521"/>
      <c r="CD1366" s="521"/>
      <c r="CE1366" s="521"/>
      <c r="CF1366" s="521"/>
      <c r="CG1366" s="521"/>
      <c r="CH1366" s="521"/>
      <c r="CI1366" s="521"/>
      <c r="CJ1366" s="521"/>
      <c r="CK1366" s="521"/>
      <c r="CL1366" s="521"/>
      <c r="CM1366" s="521"/>
      <c r="CN1366" s="521"/>
      <c r="CO1366" s="521"/>
      <c r="CP1366" s="521"/>
      <c r="CQ1366" s="521"/>
    </row>
    <row r="1367" spans="1:95" s="69" customFormat="1" ht="15" customHeight="1" outlineLevel="1" x14ac:dyDescent="0.2">
      <c r="A1367" s="11">
        <v>237</v>
      </c>
      <c r="B1367" s="294"/>
      <c r="C1367" s="289"/>
      <c r="D1367" s="513"/>
      <c r="E1367" s="514"/>
      <c r="F1367" s="880" t="str">
        <f>'2. CAD NCCF'!F1367:L1367</f>
        <v>Supranational and multilateral development bank GS</v>
      </c>
      <c r="G1367" s="881"/>
      <c r="H1367" s="881"/>
      <c r="I1367" s="881"/>
      <c r="J1367" s="881"/>
      <c r="K1367" s="881"/>
      <c r="L1367" s="882"/>
      <c r="M1367" s="400">
        <f t="shared" si="559"/>
        <v>0</v>
      </c>
      <c r="N1367" s="411">
        <f>M1367*(1-'Appx 1. Ref Rates'!$E11)+N591*(1-'Appx 1. Ref Rates'!$E11)</f>
        <v>0</v>
      </c>
      <c r="O1367" s="414">
        <f>O591*(1-'Appx 1. Ref Rates'!$E11)</f>
        <v>0</v>
      </c>
      <c r="P1367" s="414">
        <f>P591*(1-'Appx 1. Ref Rates'!$E11)</f>
        <v>0</v>
      </c>
      <c r="Q1367" s="415">
        <f>Q591*(1-'Appx 1. Ref Rates'!$E11)</f>
        <v>0</v>
      </c>
      <c r="R1367" s="411">
        <f>R591*(1-'Appx 1. Ref Rates'!$E11)</f>
        <v>0</v>
      </c>
      <c r="S1367" s="413">
        <f>S591*(1-'Appx 1. Ref Rates'!$E11)</f>
        <v>0</v>
      </c>
      <c r="T1367" s="413">
        <f>T591*(1-'Appx 1. Ref Rates'!$E11)</f>
        <v>0</v>
      </c>
      <c r="U1367" s="413">
        <f>U591*(1-'Appx 1. Ref Rates'!$E11)</f>
        <v>0</v>
      </c>
      <c r="V1367" s="413">
        <f>V591*(1-'Appx 1. Ref Rates'!$E11)</f>
        <v>0</v>
      </c>
      <c r="W1367" s="413">
        <f>W591*(1-'Appx 1. Ref Rates'!$E11)</f>
        <v>0</v>
      </c>
      <c r="X1367" s="414">
        <f>X591*(1-'Appx 1. Ref Rates'!$E11)</f>
        <v>0</v>
      </c>
      <c r="Y1367" s="413">
        <f>Y591*(1-'Appx 1. Ref Rates'!$E11)</f>
        <v>0</v>
      </c>
      <c r="Z1367" s="413">
        <f>Z591*(1-'Appx 1. Ref Rates'!$E11)</f>
        <v>0</v>
      </c>
      <c r="AA1367" s="413">
        <f>AA591*(1-'Appx 1. Ref Rates'!$E11)</f>
        <v>0</v>
      </c>
      <c r="AB1367" s="413">
        <f>AB591*(1-'Appx 1. Ref Rates'!$E11)</f>
        <v>0</v>
      </c>
      <c r="AC1367" s="400">
        <f t="shared" si="560"/>
        <v>0</v>
      </c>
      <c r="AD1367" s="1451"/>
      <c r="AE1367" s="1452"/>
      <c r="AF1367" s="1452"/>
      <c r="AG1367" s="528"/>
      <c r="AH1367" s="521"/>
      <c r="AI1367" s="521"/>
      <c r="AJ1367" s="521"/>
      <c r="AK1367" s="521"/>
      <c r="AL1367" s="521"/>
      <c r="AM1367" s="521"/>
      <c r="AN1367" s="521"/>
      <c r="AO1367" s="521"/>
      <c r="AP1367" s="521"/>
      <c r="AQ1367" s="521"/>
      <c r="AR1367" s="521"/>
      <c r="AS1367" s="521"/>
      <c r="AT1367" s="521"/>
      <c r="AU1367" s="521"/>
      <c r="AV1367" s="521"/>
      <c r="AW1367" s="521"/>
      <c r="AX1367" s="521"/>
      <c r="AY1367" s="521"/>
      <c r="AZ1367" s="521"/>
      <c r="BA1367" s="521"/>
      <c r="BB1367" s="521"/>
      <c r="BC1367" s="521"/>
      <c r="BD1367" s="521"/>
      <c r="BE1367" s="521"/>
      <c r="BF1367" s="521"/>
      <c r="BG1367" s="521"/>
      <c r="BH1367" s="521"/>
      <c r="BI1367" s="521"/>
      <c r="BJ1367" s="521"/>
      <c r="BK1367" s="521"/>
      <c r="BL1367" s="521"/>
      <c r="BM1367" s="521"/>
      <c r="BN1367" s="521"/>
      <c r="BO1367" s="521"/>
      <c r="BP1367" s="521"/>
      <c r="BQ1367" s="521"/>
      <c r="BR1367" s="521"/>
      <c r="BS1367" s="521"/>
      <c r="BT1367" s="521"/>
      <c r="BU1367" s="521"/>
      <c r="BV1367" s="521"/>
      <c r="BW1367" s="521"/>
      <c r="BX1367" s="521"/>
      <c r="BY1367" s="521"/>
      <c r="BZ1367" s="521"/>
      <c r="CA1367" s="521"/>
      <c r="CB1367" s="521"/>
      <c r="CC1367" s="521"/>
      <c r="CD1367" s="521"/>
      <c r="CE1367" s="521"/>
      <c r="CF1367" s="521"/>
      <c r="CG1367" s="521"/>
      <c r="CH1367" s="521"/>
      <c r="CI1367" s="521"/>
      <c r="CJ1367" s="521"/>
      <c r="CK1367" s="521"/>
      <c r="CL1367" s="521"/>
      <c r="CM1367" s="521"/>
      <c r="CN1367" s="521"/>
      <c r="CO1367" s="521"/>
      <c r="CP1367" s="521"/>
      <c r="CQ1367" s="521"/>
    </row>
    <row r="1368" spans="1:95" s="69" customFormat="1" ht="15.75" outlineLevel="1" x14ac:dyDescent="0.2">
      <c r="A1368" s="11">
        <v>238</v>
      </c>
      <c r="B1368" s="294"/>
      <c r="C1368" s="289"/>
      <c r="D1368" s="601"/>
      <c r="E1368" s="877" t="str">
        <f>'2. CAD NCCF'!E1368:L1368</f>
        <v>Medium rated GS</v>
      </c>
      <c r="F1368" s="878"/>
      <c r="G1368" s="878"/>
      <c r="H1368" s="878"/>
      <c r="I1368" s="878"/>
      <c r="J1368" s="878"/>
      <c r="K1368" s="878"/>
      <c r="L1368" s="1787"/>
      <c r="M1368" s="399">
        <f>SUBTOTAL(9,M1369:M1372)</f>
        <v>0</v>
      </c>
      <c r="N1368" s="402">
        <f t="shared" ref="N1368:AC1368" si="561">SUBTOTAL(9,N1369:N1372)</f>
        <v>0</v>
      </c>
      <c r="O1368" s="406">
        <f t="shared" si="561"/>
        <v>0</v>
      </c>
      <c r="P1368" s="406">
        <f t="shared" si="561"/>
        <v>0</v>
      </c>
      <c r="Q1368" s="407">
        <f t="shared" si="561"/>
        <v>0</v>
      </c>
      <c r="R1368" s="402">
        <f t="shared" si="561"/>
        <v>0</v>
      </c>
      <c r="S1368" s="406">
        <f t="shared" si="561"/>
        <v>0</v>
      </c>
      <c r="T1368" s="405">
        <f t="shared" si="561"/>
        <v>0</v>
      </c>
      <c r="U1368" s="405">
        <f t="shared" si="561"/>
        <v>0</v>
      </c>
      <c r="V1368" s="405">
        <f t="shared" si="561"/>
        <v>0</v>
      </c>
      <c r="W1368" s="405">
        <f t="shared" si="561"/>
        <v>0</v>
      </c>
      <c r="X1368" s="405">
        <f t="shared" si="561"/>
        <v>0</v>
      </c>
      <c r="Y1368" s="405">
        <f t="shared" si="561"/>
        <v>0</v>
      </c>
      <c r="Z1368" s="405">
        <f t="shared" si="561"/>
        <v>0</v>
      </c>
      <c r="AA1368" s="405">
        <f t="shared" si="561"/>
        <v>0</v>
      </c>
      <c r="AB1368" s="403">
        <f t="shared" si="561"/>
        <v>0</v>
      </c>
      <c r="AC1368" s="399">
        <f t="shared" si="561"/>
        <v>0</v>
      </c>
      <c r="AD1368" s="1451"/>
      <c r="AE1368" s="1452"/>
      <c r="AF1368" s="1452"/>
      <c r="AG1368" s="528"/>
      <c r="AH1368" s="521"/>
      <c r="AI1368" s="521"/>
      <c r="AJ1368" s="521"/>
      <c r="AK1368" s="521"/>
      <c r="AL1368" s="521"/>
      <c r="AM1368" s="521"/>
      <c r="AN1368" s="521"/>
      <c r="AO1368" s="521"/>
      <c r="AP1368" s="521"/>
      <c r="AQ1368" s="521"/>
      <c r="AR1368" s="521"/>
      <c r="AS1368" s="521"/>
      <c r="AT1368" s="521"/>
      <c r="AU1368" s="521"/>
      <c r="AV1368" s="521"/>
      <c r="AW1368" s="521"/>
      <c r="AX1368" s="521"/>
      <c r="AY1368" s="521"/>
      <c r="AZ1368" s="521"/>
      <c r="BA1368" s="521"/>
      <c r="BB1368" s="521"/>
      <c r="BC1368" s="521"/>
      <c r="BD1368" s="521"/>
      <c r="BE1368" s="521"/>
      <c r="BF1368" s="521"/>
      <c r="BG1368" s="521"/>
      <c r="BH1368" s="521"/>
      <c r="BI1368" s="521"/>
      <c r="BJ1368" s="521"/>
      <c r="BK1368" s="521"/>
      <c r="BL1368" s="521"/>
      <c r="BM1368" s="521"/>
      <c r="BN1368" s="521"/>
      <c r="BO1368" s="521"/>
      <c r="BP1368" s="521"/>
      <c r="BQ1368" s="521"/>
      <c r="BR1368" s="521"/>
      <c r="BS1368" s="521"/>
      <c r="BT1368" s="521"/>
      <c r="BU1368" s="521"/>
      <c r="BV1368" s="521"/>
      <c r="BW1368" s="521"/>
      <c r="BX1368" s="521"/>
      <c r="BY1368" s="521"/>
      <c r="BZ1368" s="521"/>
      <c r="CA1368" s="521"/>
      <c r="CB1368" s="521"/>
      <c r="CC1368" s="521"/>
      <c r="CD1368" s="521"/>
      <c r="CE1368" s="521"/>
      <c r="CF1368" s="521"/>
      <c r="CG1368" s="521"/>
      <c r="CH1368" s="521"/>
      <c r="CI1368" s="521"/>
      <c r="CJ1368" s="521"/>
      <c r="CK1368" s="521"/>
      <c r="CL1368" s="521"/>
      <c r="CM1368" s="521"/>
      <c r="CN1368" s="521"/>
      <c r="CO1368" s="521"/>
      <c r="CP1368" s="521"/>
      <c r="CQ1368" s="521"/>
    </row>
    <row r="1369" spans="1:95" s="69" customFormat="1" ht="15" customHeight="1" outlineLevel="1" x14ac:dyDescent="0.2">
      <c r="A1369" s="11">
        <v>239</v>
      </c>
      <c r="B1369" s="294"/>
      <c r="C1369" s="289"/>
      <c r="D1369" s="483"/>
      <c r="E1369" s="483"/>
      <c r="F1369" s="880" t="str">
        <f>'2. CAD NCCF'!F1369:L1369</f>
        <v xml:space="preserve">Sovereigh &amp; central bank GS </v>
      </c>
      <c r="G1369" s="881"/>
      <c r="H1369" s="881"/>
      <c r="I1369" s="881"/>
      <c r="J1369" s="881"/>
      <c r="K1369" s="881"/>
      <c r="L1369" s="882"/>
      <c r="M1369" s="400">
        <f t="shared" ref="M1369:M1372" si="562">M593</f>
        <v>0</v>
      </c>
      <c r="N1369" s="411">
        <f>M1369*(1-'Appx 1. Ref Rates'!$E13)+N593*(1-'Appx 1. Ref Rates'!$E13)</f>
        <v>0</v>
      </c>
      <c r="O1369" s="414">
        <f>O593*(1-'Appx 1. Ref Rates'!$E13)</f>
        <v>0</v>
      </c>
      <c r="P1369" s="414">
        <f>P593*(1-'Appx 1. Ref Rates'!$E13)</f>
        <v>0</v>
      </c>
      <c r="Q1369" s="415">
        <f>Q593*(1-'Appx 1. Ref Rates'!$E13)</f>
        <v>0</v>
      </c>
      <c r="R1369" s="411">
        <f>R593*(1-'Appx 1. Ref Rates'!$E13)</f>
        <v>0</v>
      </c>
      <c r="S1369" s="413">
        <f>S593*(1-'Appx 1. Ref Rates'!$E13)</f>
        <v>0</v>
      </c>
      <c r="T1369" s="413">
        <f>T593*(1-'Appx 1. Ref Rates'!$E13)</f>
        <v>0</v>
      </c>
      <c r="U1369" s="413">
        <f>U593*(1-'Appx 1. Ref Rates'!$E13)</f>
        <v>0</v>
      </c>
      <c r="V1369" s="413">
        <f>V593*(1-'Appx 1. Ref Rates'!$E13)</f>
        <v>0</v>
      </c>
      <c r="W1369" s="413">
        <f>W593*(1-'Appx 1. Ref Rates'!$E13)</f>
        <v>0</v>
      </c>
      <c r="X1369" s="414">
        <f>X593*(1-'Appx 1. Ref Rates'!$E13)</f>
        <v>0</v>
      </c>
      <c r="Y1369" s="413">
        <f>Y593*(1-'Appx 1. Ref Rates'!$E13)</f>
        <v>0</v>
      </c>
      <c r="Z1369" s="413">
        <f>Z593*(1-'Appx 1. Ref Rates'!$E13)</f>
        <v>0</v>
      </c>
      <c r="AA1369" s="413">
        <f>AA593*(1-'Appx 1. Ref Rates'!$E13)</f>
        <v>0</v>
      </c>
      <c r="AB1369" s="413">
        <f>AB593*(1-'Appx 1. Ref Rates'!$E13)</f>
        <v>0</v>
      </c>
      <c r="AC1369" s="400">
        <f t="shared" si="560"/>
        <v>0</v>
      </c>
      <c r="AD1369" s="1451"/>
      <c r="AE1369" s="1452"/>
      <c r="AF1369" s="1452"/>
      <c r="AG1369" s="528"/>
      <c r="AH1369" s="521"/>
      <c r="AI1369" s="521"/>
      <c r="AJ1369" s="521"/>
      <c r="AK1369" s="521"/>
      <c r="AL1369" s="521"/>
      <c r="AM1369" s="521"/>
      <c r="AN1369" s="521"/>
      <c r="AO1369" s="521"/>
      <c r="AP1369" s="521"/>
      <c r="AQ1369" s="521"/>
      <c r="AR1369" s="521"/>
      <c r="AS1369" s="521"/>
      <c r="AT1369" s="521"/>
      <c r="AU1369" s="521"/>
      <c r="AV1369" s="521"/>
      <c r="AW1369" s="521"/>
      <c r="AX1369" s="521"/>
      <c r="AY1369" s="521"/>
      <c r="AZ1369" s="521"/>
      <c r="BA1369" s="521"/>
      <c r="BB1369" s="521"/>
      <c r="BC1369" s="521"/>
      <c r="BD1369" s="521"/>
      <c r="BE1369" s="521"/>
      <c r="BF1369" s="521"/>
      <c r="BG1369" s="521"/>
      <c r="BH1369" s="521"/>
      <c r="BI1369" s="521"/>
      <c r="BJ1369" s="521"/>
      <c r="BK1369" s="521"/>
      <c r="BL1369" s="521"/>
      <c r="BM1369" s="521"/>
      <c r="BN1369" s="521"/>
      <c r="BO1369" s="521"/>
      <c r="BP1369" s="521"/>
      <c r="BQ1369" s="521"/>
      <c r="BR1369" s="521"/>
      <c r="BS1369" s="521"/>
      <c r="BT1369" s="521"/>
      <c r="BU1369" s="521"/>
      <c r="BV1369" s="521"/>
      <c r="BW1369" s="521"/>
      <c r="BX1369" s="521"/>
      <c r="BY1369" s="521"/>
      <c r="BZ1369" s="521"/>
      <c r="CA1369" s="521"/>
      <c r="CB1369" s="521"/>
      <c r="CC1369" s="521"/>
      <c r="CD1369" s="521"/>
      <c r="CE1369" s="521"/>
      <c r="CF1369" s="521"/>
      <c r="CG1369" s="521"/>
      <c r="CH1369" s="521"/>
      <c r="CI1369" s="521"/>
      <c r="CJ1369" s="521"/>
      <c r="CK1369" s="521"/>
      <c r="CL1369" s="521"/>
      <c r="CM1369" s="521"/>
      <c r="CN1369" s="521"/>
      <c r="CO1369" s="521"/>
      <c r="CP1369" s="521"/>
      <c r="CQ1369" s="521"/>
    </row>
    <row r="1370" spans="1:95" s="69" customFormat="1" ht="15" customHeight="1" outlineLevel="1" x14ac:dyDescent="0.2">
      <c r="A1370" s="11">
        <v>240</v>
      </c>
      <c r="B1370" s="294"/>
      <c r="C1370" s="289"/>
      <c r="D1370" s="483"/>
      <c r="E1370" s="483"/>
      <c r="F1370" s="880" t="str">
        <f>'2. CAD NCCF'!F1370:L1370</f>
        <v>State, provincial &amp; agency GS</v>
      </c>
      <c r="G1370" s="881"/>
      <c r="H1370" s="881"/>
      <c r="I1370" s="881"/>
      <c r="J1370" s="881"/>
      <c r="K1370" s="881"/>
      <c r="L1370" s="882"/>
      <c r="M1370" s="400">
        <f t="shared" si="562"/>
        <v>0</v>
      </c>
      <c r="N1370" s="411">
        <f>M1370*(1-'Appx 1. Ref Rates'!$E14)+N594*(1-'Appx 1. Ref Rates'!$E14)</f>
        <v>0</v>
      </c>
      <c r="O1370" s="414">
        <f>O594*(1-'Appx 1. Ref Rates'!$E14)</f>
        <v>0</v>
      </c>
      <c r="P1370" s="414">
        <f>P594*(1-'Appx 1. Ref Rates'!$E14)</f>
        <v>0</v>
      </c>
      <c r="Q1370" s="415">
        <f>Q594*(1-'Appx 1. Ref Rates'!$E14)</f>
        <v>0</v>
      </c>
      <c r="R1370" s="411">
        <f>R594*(1-'Appx 1. Ref Rates'!$E14)</f>
        <v>0</v>
      </c>
      <c r="S1370" s="413">
        <f>S594*(1-'Appx 1. Ref Rates'!$E14)</f>
        <v>0</v>
      </c>
      <c r="T1370" s="413">
        <f>T594*(1-'Appx 1. Ref Rates'!$E14)</f>
        <v>0</v>
      </c>
      <c r="U1370" s="413">
        <f>U594*(1-'Appx 1. Ref Rates'!$E14)</f>
        <v>0</v>
      </c>
      <c r="V1370" s="413">
        <f>V594*(1-'Appx 1. Ref Rates'!$E14)</f>
        <v>0</v>
      </c>
      <c r="W1370" s="413">
        <f>W594*(1-'Appx 1. Ref Rates'!$E14)</f>
        <v>0</v>
      </c>
      <c r="X1370" s="414">
        <f>X594*(1-'Appx 1. Ref Rates'!$E14)</f>
        <v>0</v>
      </c>
      <c r="Y1370" s="413">
        <f>Y594*(1-'Appx 1. Ref Rates'!$E14)</f>
        <v>0</v>
      </c>
      <c r="Z1370" s="413">
        <f>Z594*(1-'Appx 1. Ref Rates'!$E14)</f>
        <v>0</v>
      </c>
      <c r="AA1370" s="413">
        <f>AA594*(1-'Appx 1. Ref Rates'!$E14)</f>
        <v>0</v>
      </c>
      <c r="AB1370" s="413">
        <f>AB594*(1-'Appx 1. Ref Rates'!$E14)</f>
        <v>0</v>
      </c>
      <c r="AC1370" s="400">
        <f t="shared" si="560"/>
        <v>0</v>
      </c>
      <c r="AD1370" s="1451"/>
      <c r="AE1370" s="1452"/>
      <c r="AF1370" s="1452"/>
      <c r="AG1370" s="528"/>
      <c r="AH1370" s="521"/>
      <c r="AI1370" s="521"/>
      <c r="AJ1370" s="521"/>
      <c r="AK1370" s="521"/>
      <c r="AL1370" s="521"/>
      <c r="AM1370" s="521"/>
      <c r="AN1370" s="521"/>
      <c r="AO1370" s="521"/>
      <c r="AP1370" s="521"/>
      <c r="AQ1370" s="521"/>
      <c r="AR1370" s="521"/>
      <c r="AS1370" s="521"/>
      <c r="AT1370" s="521"/>
      <c r="AU1370" s="521"/>
      <c r="AV1370" s="521"/>
      <c r="AW1370" s="521"/>
      <c r="AX1370" s="521"/>
      <c r="AY1370" s="521"/>
      <c r="AZ1370" s="521"/>
      <c r="BA1370" s="521"/>
      <c r="BB1370" s="521"/>
      <c r="BC1370" s="521"/>
      <c r="BD1370" s="521"/>
      <c r="BE1370" s="521"/>
      <c r="BF1370" s="521"/>
      <c r="BG1370" s="521"/>
      <c r="BH1370" s="521"/>
      <c r="BI1370" s="521"/>
      <c r="BJ1370" s="521"/>
      <c r="BK1370" s="521"/>
      <c r="BL1370" s="521"/>
      <c r="BM1370" s="521"/>
      <c r="BN1370" s="521"/>
      <c r="BO1370" s="521"/>
      <c r="BP1370" s="521"/>
      <c r="BQ1370" s="521"/>
      <c r="BR1370" s="521"/>
      <c r="BS1370" s="521"/>
      <c r="BT1370" s="521"/>
      <c r="BU1370" s="521"/>
      <c r="BV1370" s="521"/>
      <c r="BW1370" s="521"/>
      <c r="BX1370" s="521"/>
      <c r="BY1370" s="521"/>
      <c r="BZ1370" s="521"/>
      <c r="CA1370" s="521"/>
      <c r="CB1370" s="521"/>
      <c r="CC1370" s="521"/>
      <c r="CD1370" s="521"/>
      <c r="CE1370" s="521"/>
      <c r="CF1370" s="521"/>
      <c r="CG1370" s="521"/>
      <c r="CH1370" s="521"/>
      <c r="CI1370" s="521"/>
      <c r="CJ1370" s="521"/>
      <c r="CK1370" s="521"/>
      <c r="CL1370" s="521"/>
      <c r="CM1370" s="521"/>
      <c r="CN1370" s="521"/>
      <c r="CO1370" s="521"/>
      <c r="CP1370" s="521"/>
      <c r="CQ1370" s="521"/>
    </row>
    <row r="1371" spans="1:95" s="69" customFormat="1" ht="15" customHeight="1" outlineLevel="1" x14ac:dyDescent="0.2">
      <c r="A1371" s="11">
        <v>241</v>
      </c>
      <c r="B1371" s="294"/>
      <c r="C1371" s="289"/>
      <c r="D1371" s="259"/>
      <c r="E1371" s="259"/>
      <c r="F1371" s="880" t="str">
        <f>'2. CAD NCCF'!F1371:L1371</f>
        <v>State municipal GS</v>
      </c>
      <c r="G1371" s="881"/>
      <c r="H1371" s="881"/>
      <c r="I1371" s="881"/>
      <c r="J1371" s="881"/>
      <c r="K1371" s="881"/>
      <c r="L1371" s="882"/>
      <c r="M1371" s="400">
        <f t="shared" si="562"/>
        <v>0</v>
      </c>
      <c r="N1371" s="411">
        <f>M1371*(1-'Appx 1. Ref Rates'!$E15)+N595*(1-'Appx 1. Ref Rates'!$E15)</f>
        <v>0</v>
      </c>
      <c r="O1371" s="414">
        <f>O595*(1-'Appx 1. Ref Rates'!$E15)</f>
        <v>0</v>
      </c>
      <c r="P1371" s="414">
        <f>P595*(1-'Appx 1. Ref Rates'!$E15)</f>
        <v>0</v>
      </c>
      <c r="Q1371" s="415">
        <f>Q595*(1-'Appx 1. Ref Rates'!$E15)</f>
        <v>0</v>
      </c>
      <c r="R1371" s="411">
        <f>R595*(1-'Appx 1. Ref Rates'!$E15)</f>
        <v>0</v>
      </c>
      <c r="S1371" s="413">
        <f>S595*(1-'Appx 1. Ref Rates'!$E15)</f>
        <v>0</v>
      </c>
      <c r="T1371" s="413">
        <f>T595*(1-'Appx 1. Ref Rates'!$E15)</f>
        <v>0</v>
      </c>
      <c r="U1371" s="413">
        <f>U595*(1-'Appx 1. Ref Rates'!$E15)</f>
        <v>0</v>
      </c>
      <c r="V1371" s="413">
        <f>V595*(1-'Appx 1. Ref Rates'!$E15)</f>
        <v>0</v>
      </c>
      <c r="W1371" s="413">
        <f>W595*(1-'Appx 1. Ref Rates'!$E15)</f>
        <v>0</v>
      </c>
      <c r="X1371" s="414">
        <f>X595*(1-'Appx 1. Ref Rates'!$E15)</f>
        <v>0</v>
      </c>
      <c r="Y1371" s="413">
        <f>Y595*(1-'Appx 1. Ref Rates'!$E15)</f>
        <v>0</v>
      </c>
      <c r="Z1371" s="413">
        <f>Z595*(1-'Appx 1. Ref Rates'!$E15)</f>
        <v>0</v>
      </c>
      <c r="AA1371" s="413">
        <f>AA595*(1-'Appx 1. Ref Rates'!$E15)</f>
        <v>0</v>
      </c>
      <c r="AB1371" s="413">
        <f>AB595*(1-'Appx 1. Ref Rates'!$E15)</f>
        <v>0</v>
      </c>
      <c r="AC1371" s="400">
        <f t="shared" si="560"/>
        <v>0</v>
      </c>
      <c r="AD1371" s="1451"/>
      <c r="AE1371" s="1452"/>
      <c r="AF1371" s="1452"/>
      <c r="AG1371" s="528"/>
      <c r="AH1371" s="521"/>
      <c r="AI1371" s="521"/>
      <c r="AJ1371" s="521"/>
      <c r="AK1371" s="521"/>
      <c r="AL1371" s="521"/>
      <c r="AM1371" s="521"/>
      <c r="AN1371" s="521"/>
      <c r="AO1371" s="521"/>
      <c r="AP1371" s="521"/>
      <c r="AQ1371" s="521"/>
      <c r="AR1371" s="521"/>
      <c r="AS1371" s="521"/>
      <c r="AT1371" s="521"/>
      <c r="AU1371" s="521"/>
      <c r="AV1371" s="521"/>
      <c r="AW1371" s="521"/>
      <c r="AX1371" s="521"/>
      <c r="AY1371" s="521"/>
      <c r="AZ1371" s="521"/>
      <c r="BA1371" s="521"/>
      <c r="BB1371" s="521"/>
      <c r="BC1371" s="521"/>
      <c r="BD1371" s="521"/>
      <c r="BE1371" s="521"/>
      <c r="BF1371" s="521"/>
      <c r="BG1371" s="521"/>
      <c r="BH1371" s="521"/>
      <c r="BI1371" s="521"/>
      <c r="BJ1371" s="521"/>
      <c r="BK1371" s="521"/>
      <c r="BL1371" s="521"/>
      <c r="BM1371" s="521"/>
      <c r="BN1371" s="521"/>
      <c r="BO1371" s="521"/>
      <c r="BP1371" s="521"/>
      <c r="BQ1371" s="521"/>
      <c r="BR1371" s="521"/>
      <c r="BS1371" s="521"/>
      <c r="BT1371" s="521"/>
      <c r="BU1371" s="521"/>
      <c r="BV1371" s="521"/>
      <c r="BW1371" s="521"/>
      <c r="BX1371" s="521"/>
      <c r="BY1371" s="521"/>
      <c r="BZ1371" s="521"/>
      <c r="CA1371" s="521"/>
      <c r="CB1371" s="521"/>
      <c r="CC1371" s="521"/>
      <c r="CD1371" s="521"/>
      <c r="CE1371" s="521"/>
      <c r="CF1371" s="521"/>
      <c r="CG1371" s="521"/>
      <c r="CH1371" s="521"/>
      <c r="CI1371" s="521"/>
      <c r="CJ1371" s="521"/>
      <c r="CK1371" s="521"/>
      <c r="CL1371" s="521"/>
      <c r="CM1371" s="521"/>
      <c r="CN1371" s="521"/>
      <c r="CO1371" s="521"/>
      <c r="CP1371" s="521"/>
      <c r="CQ1371" s="521"/>
    </row>
    <row r="1372" spans="1:95" s="69" customFormat="1" ht="15" customHeight="1" outlineLevel="1" x14ac:dyDescent="0.2">
      <c r="A1372" s="11">
        <v>242</v>
      </c>
      <c r="B1372" s="294"/>
      <c r="C1372" s="289"/>
      <c r="D1372" s="257"/>
      <c r="E1372" s="257"/>
      <c r="F1372" s="880" t="str">
        <f>'2. CAD NCCF'!F1372:L1372</f>
        <v>Supranational and multilateral development bank GS</v>
      </c>
      <c r="G1372" s="881"/>
      <c r="H1372" s="881"/>
      <c r="I1372" s="881"/>
      <c r="J1372" s="881"/>
      <c r="K1372" s="881"/>
      <c r="L1372" s="882"/>
      <c r="M1372" s="400">
        <f t="shared" si="562"/>
        <v>0</v>
      </c>
      <c r="N1372" s="411">
        <f>M1372*(1-'Appx 1. Ref Rates'!$E16)+N596*(1-'Appx 1. Ref Rates'!$E16)</f>
        <v>0</v>
      </c>
      <c r="O1372" s="414">
        <f>O596*(1-'Appx 1. Ref Rates'!$E16)</f>
        <v>0</v>
      </c>
      <c r="P1372" s="414">
        <f>P596*(1-'Appx 1. Ref Rates'!$E16)</f>
        <v>0</v>
      </c>
      <c r="Q1372" s="415">
        <f>Q596*(1-'Appx 1. Ref Rates'!$E16)</f>
        <v>0</v>
      </c>
      <c r="R1372" s="411">
        <f>R596*(1-'Appx 1. Ref Rates'!$E16)</f>
        <v>0</v>
      </c>
      <c r="S1372" s="413">
        <f>S596*(1-'Appx 1. Ref Rates'!$E16)</f>
        <v>0</v>
      </c>
      <c r="T1372" s="413">
        <f>T596*(1-'Appx 1. Ref Rates'!$E16)</f>
        <v>0</v>
      </c>
      <c r="U1372" s="413">
        <f>U596*(1-'Appx 1. Ref Rates'!$E16)</f>
        <v>0</v>
      </c>
      <c r="V1372" s="413">
        <f>V596*(1-'Appx 1. Ref Rates'!$E16)</f>
        <v>0</v>
      </c>
      <c r="W1372" s="413">
        <f>W596*(1-'Appx 1. Ref Rates'!$E16)</f>
        <v>0</v>
      </c>
      <c r="X1372" s="414">
        <f>X596*(1-'Appx 1. Ref Rates'!$E16)</f>
        <v>0</v>
      </c>
      <c r="Y1372" s="413">
        <f>Y596*(1-'Appx 1. Ref Rates'!$E16)</f>
        <v>0</v>
      </c>
      <c r="Z1372" s="413">
        <f>Z596*(1-'Appx 1. Ref Rates'!$E16)</f>
        <v>0</v>
      </c>
      <c r="AA1372" s="413">
        <f>AA596*(1-'Appx 1. Ref Rates'!$E16)</f>
        <v>0</v>
      </c>
      <c r="AB1372" s="413">
        <f>AB596*(1-'Appx 1. Ref Rates'!$E16)</f>
        <v>0</v>
      </c>
      <c r="AC1372" s="400">
        <f t="shared" si="560"/>
        <v>0</v>
      </c>
      <c r="AD1372" s="1451"/>
      <c r="AE1372" s="1452"/>
      <c r="AF1372" s="1452"/>
      <c r="AG1372" s="528"/>
      <c r="AH1372" s="521"/>
      <c r="AI1372" s="521"/>
      <c r="AJ1372" s="521"/>
      <c r="AK1372" s="521"/>
      <c r="AL1372" s="521"/>
      <c r="AM1372" s="521"/>
      <c r="AN1372" s="521"/>
      <c r="AO1372" s="521"/>
      <c r="AP1372" s="521"/>
      <c r="AQ1372" s="521"/>
      <c r="AR1372" s="521"/>
      <c r="AS1372" s="521"/>
      <c r="AT1372" s="521"/>
      <c r="AU1372" s="521"/>
      <c r="AV1372" s="521"/>
      <c r="AW1372" s="521"/>
      <c r="AX1372" s="521"/>
      <c r="AY1372" s="521"/>
      <c r="AZ1372" s="521"/>
      <c r="BA1372" s="521"/>
      <c r="BB1372" s="521"/>
      <c r="BC1372" s="521"/>
      <c r="BD1372" s="521"/>
      <c r="BE1372" s="521"/>
      <c r="BF1372" s="521"/>
      <c r="BG1372" s="521"/>
      <c r="BH1372" s="521"/>
      <c r="BI1372" s="521"/>
      <c r="BJ1372" s="521"/>
      <c r="BK1372" s="521"/>
      <c r="BL1372" s="521"/>
      <c r="BM1372" s="521"/>
      <c r="BN1372" s="521"/>
      <c r="BO1372" s="521"/>
      <c r="BP1372" s="521"/>
      <c r="BQ1372" s="521"/>
      <c r="BR1372" s="521"/>
      <c r="BS1372" s="521"/>
      <c r="BT1372" s="521"/>
      <c r="BU1372" s="521"/>
      <c r="BV1372" s="521"/>
      <c r="BW1372" s="521"/>
      <c r="BX1372" s="521"/>
      <c r="BY1372" s="521"/>
      <c r="BZ1372" s="521"/>
      <c r="CA1372" s="521"/>
      <c r="CB1372" s="521"/>
      <c r="CC1372" s="521"/>
      <c r="CD1372" s="521"/>
      <c r="CE1372" s="521"/>
      <c r="CF1372" s="521"/>
      <c r="CG1372" s="521"/>
      <c r="CH1372" s="521"/>
      <c r="CI1372" s="521"/>
      <c r="CJ1372" s="521"/>
      <c r="CK1372" s="521"/>
      <c r="CL1372" s="521"/>
      <c r="CM1372" s="521"/>
      <c r="CN1372" s="521"/>
      <c r="CO1372" s="521"/>
      <c r="CP1372" s="521"/>
      <c r="CQ1372" s="521"/>
    </row>
    <row r="1373" spans="1:95" s="69" customFormat="1" ht="15.75" customHeight="1" outlineLevel="1" x14ac:dyDescent="0.2">
      <c r="A1373" s="11">
        <v>243</v>
      </c>
      <c r="B1373" s="294"/>
      <c r="C1373" s="289"/>
      <c r="D1373" s="259"/>
      <c r="E1373" s="877" t="str">
        <f>'2. CAD NCCF'!E1373:L1373</f>
        <v>Low or not rated GS</v>
      </c>
      <c r="F1373" s="878"/>
      <c r="G1373" s="878"/>
      <c r="H1373" s="878"/>
      <c r="I1373" s="878"/>
      <c r="J1373" s="878"/>
      <c r="K1373" s="878"/>
      <c r="L1373" s="1787"/>
      <c r="M1373" s="399">
        <f>SUBTOTAL(9,M1374:M1377)</f>
        <v>0</v>
      </c>
      <c r="N1373" s="402">
        <f t="shared" ref="N1373:AC1373" si="563">SUBTOTAL(9,N1374:N1377)</f>
        <v>0</v>
      </c>
      <c r="O1373" s="406">
        <f t="shared" si="563"/>
        <v>0</v>
      </c>
      <c r="P1373" s="406">
        <f t="shared" si="563"/>
        <v>0</v>
      </c>
      <c r="Q1373" s="407">
        <f t="shared" si="563"/>
        <v>0</v>
      </c>
      <c r="R1373" s="402">
        <f t="shared" si="563"/>
        <v>0</v>
      </c>
      <c r="S1373" s="406">
        <f t="shared" si="563"/>
        <v>0</v>
      </c>
      <c r="T1373" s="405">
        <f t="shared" si="563"/>
        <v>0</v>
      </c>
      <c r="U1373" s="405">
        <f t="shared" si="563"/>
        <v>0</v>
      </c>
      <c r="V1373" s="405">
        <f t="shared" si="563"/>
        <v>0</v>
      </c>
      <c r="W1373" s="405">
        <f t="shared" si="563"/>
        <v>0</v>
      </c>
      <c r="X1373" s="405">
        <f t="shared" si="563"/>
        <v>0</v>
      </c>
      <c r="Y1373" s="405">
        <f t="shared" si="563"/>
        <v>0</v>
      </c>
      <c r="Z1373" s="405">
        <f t="shared" si="563"/>
        <v>0</v>
      </c>
      <c r="AA1373" s="405">
        <f t="shared" si="563"/>
        <v>0</v>
      </c>
      <c r="AB1373" s="403">
        <f t="shared" si="563"/>
        <v>0</v>
      </c>
      <c r="AC1373" s="399">
        <f t="shared" si="563"/>
        <v>0</v>
      </c>
      <c r="AD1373" s="1451"/>
      <c r="AE1373" s="1452"/>
      <c r="AF1373" s="1452"/>
      <c r="AG1373" s="528"/>
      <c r="AH1373" s="521"/>
      <c r="AI1373" s="521"/>
      <c r="AJ1373" s="521"/>
      <c r="AK1373" s="521"/>
      <c r="AL1373" s="521"/>
      <c r="AM1373" s="521"/>
      <c r="AN1373" s="521"/>
      <c r="AO1373" s="521"/>
      <c r="AP1373" s="521"/>
      <c r="AQ1373" s="521"/>
      <c r="AR1373" s="521"/>
      <c r="AS1373" s="521"/>
      <c r="AT1373" s="521"/>
      <c r="AU1373" s="521"/>
      <c r="AV1373" s="521"/>
      <c r="AW1373" s="521"/>
      <c r="AX1373" s="521"/>
      <c r="AY1373" s="521"/>
      <c r="AZ1373" s="521"/>
      <c r="BA1373" s="521"/>
      <c r="BB1373" s="521"/>
      <c r="BC1373" s="521"/>
      <c r="BD1373" s="521"/>
      <c r="BE1373" s="521"/>
      <c r="BF1373" s="521"/>
      <c r="BG1373" s="521"/>
      <c r="BH1373" s="521"/>
      <c r="BI1373" s="521"/>
      <c r="BJ1373" s="521"/>
      <c r="BK1373" s="521"/>
      <c r="BL1373" s="521"/>
      <c r="BM1373" s="521"/>
      <c r="BN1373" s="521"/>
      <c r="BO1373" s="521"/>
      <c r="BP1373" s="521"/>
      <c r="BQ1373" s="521"/>
      <c r="BR1373" s="521"/>
      <c r="BS1373" s="521"/>
      <c r="BT1373" s="521"/>
      <c r="BU1373" s="521"/>
      <c r="BV1373" s="521"/>
      <c r="BW1373" s="521"/>
      <c r="BX1373" s="521"/>
      <c r="BY1373" s="521"/>
      <c r="BZ1373" s="521"/>
      <c r="CA1373" s="521"/>
      <c r="CB1373" s="521"/>
      <c r="CC1373" s="521"/>
      <c r="CD1373" s="521"/>
      <c r="CE1373" s="521"/>
      <c r="CF1373" s="521"/>
      <c r="CG1373" s="521"/>
      <c r="CH1373" s="521"/>
      <c r="CI1373" s="521"/>
      <c r="CJ1373" s="521"/>
      <c r="CK1373" s="521"/>
      <c r="CL1373" s="521"/>
      <c r="CM1373" s="521"/>
      <c r="CN1373" s="521"/>
      <c r="CO1373" s="521"/>
      <c r="CP1373" s="521"/>
      <c r="CQ1373" s="521"/>
    </row>
    <row r="1374" spans="1:95" s="69" customFormat="1" ht="15" customHeight="1" outlineLevel="1" x14ac:dyDescent="0.2">
      <c r="A1374" s="11">
        <v>244</v>
      </c>
      <c r="B1374" s="294"/>
      <c r="C1374" s="289"/>
      <c r="D1374" s="483"/>
      <c r="E1374" s="483"/>
      <c r="F1374" s="880" t="str">
        <f>'2. CAD NCCF'!F1374:L1374</f>
        <v xml:space="preserve">Sovereigh &amp; central bank GS </v>
      </c>
      <c r="G1374" s="881"/>
      <c r="H1374" s="881"/>
      <c r="I1374" s="881"/>
      <c r="J1374" s="881"/>
      <c r="K1374" s="881"/>
      <c r="L1374" s="882"/>
      <c r="M1374" s="400">
        <f t="shared" ref="M1374:M1377" si="564">M598</f>
        <v>0</v>
      </c>
      <c r="N1374" s="411">
        <f>M1374*(1-'Appx 1. Ref Rates'!$E18)+N598*(1-'Appx 1. Ref Rates'!$E18)</f>
        <v>0</v>
      </c>
      <c r="O1374" s="414">
        <f>O598*(1-'Appx 1. Ref Rates'!$E18)</f>
        <v>0</v>
      </c>
      <c r="P1374" s="414">
        <f>P598*(1-'Appx 1. Ref Rates'!$E18)</f>
        <v>0</v>
      </c>
      <c r="Q1374" s="415">
        <f>Q598*(1-'Appx 1. Ref Rates'!$E18)</f>
        <v>0</v>
      </c>
      <c r="R1374" s="411">
        <f>R598*(1-'Appx 1. Ref Rates'!$E18)</f>
        <v>0</v>
      </c>
      <c r="S1374" s="413">
        <f>S598*(1-'Appx 1. Ref Rates'!$E18)</f>
        <v>0</v>
      </c>
      <c r="T1374" s="413">
        <f>T598*(1-'Appx 1. Ref Rates'!$E18)</f>
        <v>0</v>
      </c>
      <c r="U1374" s="413">
        <f>U598*(1-'Appx 1. Ref Rates'!$E18)</f>
        <v>0</v>
      </c>
      <c r="V1374" s="413">
        <f>V598*(1-'Appx 1. Ref Rates'!$E18)</f>
        <v>0</v>
      </c>
      <c r="W1374" s="413">
        <f>W598*(1-'Appx 1. Ref Rates'!$E18)</f>
        <v>0</v>
      </c>
      <c r="X1374" s="414">
        <f>X598*(1-'Appx 1. Ref Rates'!$E18)</f>
        <v>0</v>
      </c>
      <c r="Y1374" s="413">
        <f>Y598*(1-'Appx 1. Ref Rates'!$E18)</f>
        <v>0</v>
      </c>
      <c r="Z1374" s="413">
        <f>Z598*(1-'Appx 1. Ref Rates'!$E18)</f>
        <v>0</v>
      </c>
      <c r="AA1374" s="413">
        <f>AA598*(1-'Appx 1. Ref Rates'!$E18)</f>
        <v>0</v>
      </c>
      <c r="AB1374" s="413">
        <f>AB598*(1-'Appx 1. Ref Rates'!$E18)</f>
        <v>0</v>
      </c>
      <c r="AC1374" s="400">
        <f t="shared" si="560"/>
        <v>0</v>
      </c>
      <c r="AD1374" s="1451"/>
      <c r="AE1374" s="1452"/>
      <c r="AF1374" s="1452"/>
      <c r="AG1374" s="528"/>
      <c r="AH1374" s="521"/>
      <c r="AI1374" s="521"/>
      <c r="AJ1374" s="521"/>
      <c r="AK1374" s="521"/>
      <c r="AL1374" s="521"/>
      <c r="AM1374" s="521"/>
      <c r="AN1374" s="521"/>
      <c r="AO1374" s="521"/>
      <c r="AP1374" s="521"/>
      <c r="AQ1374" s="521"/>
      <c r="AR1374" s="521"/>
      <c r="AS1374" s="521"/>
      <c r="AT1374" s="521"/>
      <c r="AU1374" s="521"/>
      <c r="AV1374" s="521"/>
      <c r="AW1374" s="521"/>
      <c r="AX1374" s="521"/>
      <c r="AY1374" s="521"/>
      <c r="AZ1374" s="521"/>
      <c r="BA1374" s="521"/>
      <c r="BB1374" s="521"/>
      <c r="BC1374" s="521"/>
      <c r="BD1374" s="521"/>
      <c r="BE1374" s="521"/>
      <c r="BF1374" s="521"/>
      <c r="BG1374" s="521"/>
      <c r="BH1374" s="521"/>
      <c r="BI1374" s="521"/>
      <c r="BJ1374" s="521"/>
      <c r="BK1374" s="521"/>
      <c r="BL1374" s="521"/>
      <c r="BM1374" s="521"/>
      <c r="BN1374" s="521"/>
      <c r="BO1374" s="521"/>
      <c r="BP1374" s="521"/>
      <c r="BQ1374" s="521"/>
      <c r="BR1374" s="521"/>
      <c r="BS1374" s="521"/>
      <c r="BT1374" s="521"/>
      <c r="BU1374" s="521"/>
      <c r="BV1374" s="521"/>
      <c r="BW1374" s="521"/>
      <c r="BX1374" s="521"/>
      <c r="BY1374" s="521"/>
      <c r="BZ1374" s="521"/>
      <c r="CA1374" s="521"/>
      <c r="CB1374" s="521"/>
      <c r="CC1374" s="521"/>
      <c r="CD1374" s="521"/>
      <c r="CE1374" s="521"/>
      <c r="CF1374" s="521"/>
      <c r="CG1374" s="521"/>
      <c r="CH1374" s="521"/>
      <c r="CI1374" s="521"/>
      <c r="CJ1374" s="521"/>
      <c r="CK1374" s="521"/>
      <c r="CL1374" s="521"/>
      <c r="CM1374" s="521"/>
      <c r="CN1374" s="521"/>
      <c r="CO1374" s="521"/>
      <c r="CP1374" s="521"/>
      <c r="CQ1374" s="521"/>
    </row>
    <row r="1375" spans="1:95" s="69" customFormat="1" ht="15" customHeight="1" outlineLevel="1" x14ac:dyDescent="0.2">
      <c r="A1375" s="11">
        <v>245</v>
      </c>
      <c r="B1375" s="294"/>
      <c r="C1375" s="289"/>
      <c r="D1375" s="260"/>
      <c r="E1375" s="260"/>
      <c r="F1375" s="880" t="str">
        <f>'2. CAD NCCF'!F1375:L1375</f>
        <v>State, provincial &amp; agency GS</v>
      </c>
      <c r="G1375" s="881"/>
      <c r="H1375" s="881"/>
      <c r="I1375" s="881"/>
      <c r="J1375" s="881"/>
      <c r="K1375" s="881"/>
      <c r="L1375" s="882"/>
      <c r="M1375" s="400">
        <f t="shared" si="564"/>
        <v>0</v>
      </c>
      <c r="N1375" s="411">
        <f>M1375*(1-'Appx 1. Ref Rates'!$E19)+N599*(1-'Appx 1. Ref Rates'!$E19)</f>
        <v>0</v>
      </c>
      <c r="O1375" s="414">
        <f>O599*(1-'Appx 1. Ref Rates'!$E19)</f>
        <v>0</v>
      </c>
      <c r="P1375" s="414">
        <f>P599*(1-'Appx 1. Ref Rates'!$E19)</f>
        <v>0</v>
      </c>
      <c r="Q1375" s="415">
        <f>Q599*(1-'Appx 1. Ref Rates'!$E19)</f>
        <v>0</v>
      </c>
      <c r="R1375" s="411">
        <f>R599*(1-'Appx 1. Ref Rates'!$E19)</f>
        <v>0</v>
      </c>
      <c r="S1375" s="413">
        <f>S599*(1-'Appx 1. Ref Rates'!$E19)</f>
        <v>0</v>
      </c>
      <c r="T1375" s="413">
        <f>T599*(1-'Appx 1. Ref Rates'!$E19)</f>
        <v>0</v>
      </c>
      <c r="U1375" s="413">
        <f>U599*(1-'Appx 1. Ref Rates'!$E19)</f>
        <v>0</v>
      </c>
      <c r="V1375" s="413">
        <f>V599*(1-'Appx 1. Ref Rates'!$E19)</f>
        <v>0</v>
      </c>
      <c r="W1375" s="413">
        <f>W599*(1-'Appx 1. Ref Rates'!$E19)</f>
        <v>0</v>
      </c>
      <c r="X1375" s="414">
        <f>X599*(1-'Appx 1. Ref Rates'!$E19)</f>
        <v>0</v>
      </c>
      <c r="Y1375" s="413">
        <f>Y599*(1-'Appx 1. Ref Rates'!$E19)</f>
        <v>0</v>
      </c>
      <c r="Z1375" s="413">
        <f>Z599*(1-'Appx 1. Ref Rates'!$E19)</f>
        <v>0</v>
      </c>
      <c r="AA1375" s="413">
        <f>AA599*(1-'Appx 1. Ref Rates'!$E19)</f>
        <v>0</v>
      </c>
      <c r="AB1375" s="413">
        <f>AB599*(1-'Appx 1. Ref Rates'!$E19)</f>
        <v>0</v>
      </c>
      <c r="AC1375" s="400">
        <f t="shared" si="560"/>
        <v>0</v>
      </c>
      <c r="AD1375" s="1451"/>
      <c r="AE1375" s="1452"/>
      <c r="AF1375" s="1452"/>
      <c r="AG1375" s="528"/>
      <c r="AH1375" s="521"/>
      <c r="AI1375" s="521"/>
      <c r="AJ1375" s="521"/>
      <c r="AK1375" s="521"/>
      <c r="AL1375" s="521"/>
      <c r="AM1375" s="521"/>
      <c r="AN1375" s="521"/>
      <c r="AO1375" s="521"/>
      <c r="AP1375" s="521"/>
      <c r="AQ1375" s="521"/>
      <c r="AR1375" s="521"/>
      <c r="AS1375" s="521"/>
      <c r="AT1375" s="521"/>
      <c r="AU1375" s="521"/>
      <c r="AV1375" s="521"/>
      <c r="AW1375" s="521"/>
      <c r="AX1375" s="521"/>
      <c r="AY1375" s="521"/>
      <c r="AZ1375" s="521"/>
      <c r="BA1375" s="521"/>
      <c r="BB1375" s="521"/>
      <c r="BC1375" s="521"/>
      <c r="BD1375" s="521"/>
      <c r="BE1375" s="521"/>
      <c r="BF1375" s="521"/>
      <c r="BG1375" s="521"/>
      <c r="BH1375" s="521"/>
      <c r="BI1375" s="521"/>
      <c r="BJ1375" s="521"/>
      <c r="BK1375" s="521"/>
      <c r="BL1375" s="521"/>
      <c r="BM1375" s="521"/>
      <c r="BN1375" s="521"/>
      <c r="BO1375" s="521"/>
      <c r="BP1375" s="521"/>
      <c r="BQ1375" s="521"/>
      <c r="BR1375" s="521"/>
      <c r="BS1375" s="521"/>
      <c r="BT1375" s="521"/>
      <c r="BU1375" s="521"/>
      <c r="BV1375" s="521"/>
      <c r="BW1375" s="521"/>
      <c r="BX1375" s="521"/>
      <c r="BY1375" s="521"/>
      <c r="BZ1375" s="521"/>
      <c r="CA1375" s="521"/>
      <c r="CB1375" s="521"/>
      <c r="CC1375" s="521"/>
      <c r="CD1375" s="521"/>
      <c r="CE1375" s="521"/>
      <c r="CF1375" s="521"/>
      <c r="CG1375" s="521"/>
      <c r="CH1375" s="521"/>
      <c r="CI1375" s="521"/>
      <c r="CJ1375" s="521"/>
      <c r="CK1375" s="521"/>
      <c r="CL1375" s="521"/>
      <c r="CM1375" s="521"/>
      <c r="CN1375" s="521"/>
      <c r="CO1375" s="521"/>
      <c r="CP1375" s="521"/>
      <c r="CQ1375" s="521"/>
    </row>
    <row r="1376" spans="1:95" s="69" customFormat="1" ht="15" customHeight="1" outlineLevel="1" x14ac:dyDescent="0.2">
      <c r="A1376" s="11">
        <v>246</v>
      </c>
      <c r="B1376" s="294"/>
      <c r="C1376" s="289"/>
      <c r="D1376" s="260"/>
      <c r="E1376" s="260"/>
      <c r="F1376" s="880" t="str">
        <f>'2. CAD NCCF'!F1376:L1376</f>
        <v>State municipal GS</v>
      </c>
      <c r="G1376" s="881"/>
      <c r="H1376" s="881"/>
      <c r="I1376" s="881"/>
      <c r="J1376" s="881"/>
      <c r="K1376" s="881"/>
      <c r="L1376" s="882"/>
      <c r="M1376" s="400">
        <f t="shared" si="564"/>
        <v>0</v>
      </c>
      <c r="N1376" s="411">
        <f>M1376*(1-'Appx 1. Ref Rates'!$E20)+N600*(1-'Appx 1. Ref Rates'!$E20)</f>
        <v>0</v>
      </c>
      <c r="O1376" s="414">
        <f>O600*(1-'Appx 1. Ref Rates'!$E20)</f>
        <v>0</v>
      </c>
      <c r="P1376" s="414">
        <f>P600*(1-'Appx 1. Ref Rates'!$E20)</f>
        <v>0</v>
      </c>
      <c r="Q1376" s="415">
        <f>Q600*(1-'Appx 1. Ref Rates'!$E20)</f>
        <v>0</v>
      </c>
      <c r="R1376" s="411">
        <f>R600*(1-'Appx 1. Ref Rates'!$E20)</f>
        <v>0</v>
      </c>
      <c r="S1376" s="413">
        <f>S600*(1-'Appx 1. Ref Rates'!$E20)</f>
        <v>0</v>
      </c>
      <c r="T1376" s="413">
        <f>T600*(1-'Appx 1. Ref Rates'!$E20)</f>
        <v>0</v>
      </c>
      <c r="U1376" s="413">
        <f>U600*(1-'Appx 1. Ref Rates'!$E20)</f>
        <v>0</v>
      </c>
      <c r="V1376" s="413">
        <f>V600*(1-'Appx 1. Ref Rates'!$E20)</f>
        <v>0</v>
      </c>
      <c r="W1376" s="413">
        <f>W600*(1-'Appx 1. Ref Rates'!$E20)</f>
        <v>0</v>
      </c>
      <c r="X1376" s="414">
        <f>X600*(1-'Appx 1. Ref Rates'!$E20)</f>
        <v>0</v>
      </c>
      <c r="Y1376" s="413">
        <f>Y600*(1-'Appx 1. Ref Rates'!$E20)</f>
        <v>0</v>
      </c>
      <c r="Z1376" s="413">
        <f>Z600*(1-'Appx 1. Ref Rates'!$E20)</f>
        <v>0</v>
      </c>
      <c r="AA1376" s="413">
        <f>AA600*(1-'Appx 1. Ref Rates'!$E20)</f>
        <v>0</v>
      </c>
      <c r="AB1376" s="413">
        <f>AB600*(1-'Appx 1. Ref Rates'!$E20)</f>
        <v>0</v>
      </c>
      <c r="AC1376" s="400">
        <f t="shared" si="560"/>
        <v>0</v>
      </c>
      <c r="AD1376" s="1451"/>
      <c r="AE1376" s="1452"/>
      <c r="AF1376" s="1452"/>
      <c r="AG1376" s="528"/>
      <c r="AH1376" s="521"/>
      <c r="AI1376" s="521"/>
      <c r="AJ1376" s="521"/>
      <c r="AK1376" s="521"/>
      <c r="AL1376" s="521"/>
      <c r="AM1376" s="521"/>
      <c r="AN1376" s="521"/>
      <c r="AO1376" s="521"/>
      <c r="AP1376" s="521"/>
      <c r="AQ1376" s="521"/>
      <c r="AR1376" s="521"/>
      <c r="AS1376" s="521"/>
      <c r="AT1376" s="521"/>
      <c r="AU1376" s="521"/>
      <c r="AV1376" s="521"/>
      <c r="AW1376" s="521"/>
      <c r="AX1376" s="521"/>
      <c r="AY1376" s="521"/>
      <c r="AZ1376" s="521"/>
      <c r="BA1376" s="521"/>
      <c r="BB1376" s="521"/>
      <c r="BC1376" s="521"/>
      <c r="BD1376" s="521"/>
      <c r="BE1376" s="521"/>
      <c r="BF1376" s="521"/>
      <c r="BG1376" s="521"/>
      <c r="BH1376" s="521"/>
      <c r="BI1376" s="521"/>
      <c r="BJ1376" s="521"/>
      <c r="BK1376" s="521"/>
      <c r="BL1376" s="521"/>
      <c r="BM1376" s="521"/>
      <c r="BN1376" s="521"/>
      <c r="BO1376" s="521"/>
      <c r="BP1376" s="521"/>
      <c r="BQ1376" s="521"/>
      <c r="BR1376" s="521"/>
      <c r="BS1376" s="521"/>
      <c r="BT1376" s="521"/>
      <c r="BU1376" s="521"/>
      <c r="BV1376" s="521"/>
      <c r="BW1376" s="521"/>
      <c r="BX1376" s="521"/>
      <c r="BY1376" s="521"/>
      <c r="BZ1376" s="521"/>
      <c r="CA1376" s="521"/>
      <c r="CB1376" s="521"/>
      <c r="CC1376" s="521"/>
      <c r="CD1376" s="521"/>
      <c r="CE1376" s="521"/>
      <c r="CF1376" s="521"/>
      <c r="CG1376" s="521"/>
      <c r="CH1376" s="521"/>
      <c r="CI1376" s="521"/>
      <c r="CJ1376" s="521"/>
      <c r="CK1376" s="521"/>
      <c r="CL1376" s="521"/>
      <c r="CM1376" s="521"/>
      <c r="CN1376" s="521"/>
      <c r="CO1376" s="521"/>
      <c r="CP1376" s="521"/>
      <c r="CQ1376" s="521"/>
    </row>
    <row r="1377" spans="1:95" s="69" customFormat="1" ht="15" customHeight="1" outlineLevel="1" x14ac:dyDescent="0.2">
      <c r="A1377" s="11">
        <v>247</v>
      </c>
      <c r="B1377" s="294"/>
      <c r="C1377" s="289"/>
      <c r="D1377" s="292"/>
      <c r="E1377" s="292"/>
      <c r="F1377" s="880" t="str">
        <f>'2. CAD NCCF'!F1377:L1377</f>
        <v>Supranational and multilateral development bank GS</v>
      </c>
      <c r="G1377" s="881"/>
      <c r="H1377" s="881"/>
      <c r="I1377" s="881"/>
      <c r="J1377" s="881"/>
      <c r="K1377" s="881"/>
      <c r="L1377" s="882"/>
      <c r="M1377" s="400">
        <f t="shared" si="564"/>
        <v>0</v>
      </c>
      <c r="N1377" s="411">
        <f>M1377*(1-'Appx 1. Ref Rates'!$E21)+N601*(1-'Appx 1. Ref Rates'!$E21)</f>
        <v>0</v>
      </c>
      <c r="O1377" s="414">
        <f>O601*(1-'Appx 1. Ref Rates'!$E21)</f>
        <v>0</v>
      </c>
      <c r="P1377" s="414">
        <f>P601*(1-'Appx 1. Ref Rates'!$E21)</f>
        <v>0</v>
      </c>
      <c r="Q1377" s="415">
        <f>Q601*(1-'Appx 1. Ref Rates'!$E21)</f>
        <v>0</v>
      </c>
      <c r="R1377" s="411">
        <f>R601*(1-'Appx 1. Ref Rates'!$E21)</f>
        <v>0</v>
      </c>
      <c r="S1377" s="413">
        <f>S601*(1-'Appx 1. Ref Rates'!$E21)</f>
        <v>0</v>
      </c>
      <c r="T1377" s="413">
        <f>T601*(1-'Appx 1. Ref Rates'!$E21)</f>
        <v>0</v>
      </c>
      <c r="U1377" s="413">
        <f>U601*(1-'Appx 1. Ref Rates'!$E21)</f>
        <v>0</v>
      </c>
      <c r="V1377" s="413">
        <f>V601*(1-'Appx 1. Ref Rates'!$E21)</f>
        <v>0</v>
      </c>
      <c r="W1377" s="413">
        <f>W601*(1-'Appx 1. Ref Rates'!$E21)</f>
        <v>0</v>
      </c>
      <c r="X1377" s="414">
        <f>X601*(1-'Appx 1. Ref Rates'!$E21)</f>
        <v>0</v>
      </c>
      <c r="Y1377" s="413">
        <f>Y601*(1-'Appx 1. Ref Rates'!$E21)</f>
        <v>0</v>
      </c>
      <c r="Z1377" s="413">
        <f>Z601*(1-'Appx 1. Ref Rates'!$E21)</f>
        <v>0</v>
      </c>
      <c r="AA1377" s="413">
        <f>AA601*(1-'Appx 1. Ref Rates'!$E21)</f>
        <v>0</v>
      </c>
      <c r="AB1377" s="413">
        <f>AB601*(1-'Appx 1. Ref Rates'!$E21)</f>
        <v>0</v>
      </c>
      <c r="AC1377" s="400">
        <f t="shared" si="560"/>
        <v>0</v>
      </c>
      <c r="AD1377" s="1454"/>
      <c r="AE1377" s="1455"/>
      <c r="AF1377" s="1455"/>
      <c r="AG1377" s="528"/>
      <c r="AH1377" s="521"/>
      <c r="AI1377" s="521"/>
      <c r="AJ1377" s="521"/>
      <c r="AK1377" s="521"/>
      <c r="AL1377" s="521"/>
      <c r="AM1377" s="521"/>
      <c r="AN1377" s="521"/>
      <c r="AO1377" s="521"/>
      <c r="AP1377" s="521"/>
      <c r="AQ1377" s="521"/>
      <c r="AR1377" s="521"/>
      <c r="AS1377" s="521"/>
      <c r="AT1377" s="521"/>
      <c r="AU1377" s="521"/>
      <c r="AV1377" s="521"/>
      <c r="AW1377" s="521"/>
      <c r="AX1377" s="521"/>
      <c r="AY1377" s="521"/>
      <c r="AZ1377" s="521"/>
      <c r="BA1377" s="521"/>
      <c r="BB1377" s="521"/>
      <c r="BC1377" s="521"/>
      <c r="BD1377" s="521"/>
      <c r="BE1377" s="521"/>
      <c r="BF1377" s="521"/>
      <c r="BG1377" s="521"/>
      <c r="BH1377" s="521"/>
      <c r="BI1377" s="521"/>
      <c r="BJ1377" s="521"/>
      <c r="BK1377" s="521"/>
      <c r="BL1377" s="521"/>
      <c r="BM1377" s="521"/>
      <c r="BN1377" s="521"/>
      <c r="BO1377" s="521"/>
      <c r="BP1377" s="521"/>
      <c r="BQ1377" s="521"/>
      <c r="BR1377" s="521"/>
      <c r="BS1377" s="521"/>
      <c r="BT1377" s="521"/>
      <c r="BU1377" s="521"/>
      <c r="BV1377" s="521"/>
      <c r="BW1377" s="521"/>
      <c r="BX1377" s="521"/>
      <c r="BY1377" s="521"/>
      <c r="BZ1377" s="521"/>
      <c r="CA1377" s="521"/>
      <c r="CB1377" s="521"/>
      <c r="CC1377" s="521"/>
      <c r="CD1377" s="521"/>
      <c r="CE1377" s="521"/>
      <c r="CF1377" s="521"/>
      <c r="CG1377" s="521"/>
      <c r="CH1377" s="521"/>
      <c r="CI1377" s="521"/>
      <c r="CJ1377" s="521"/>
      <c r="CK1377" s="521"/>
      <c r="CL1377" s="521"/>
      <c r="CM1377" s="521"/>
      <c r="CN1377" s="521"/>
      <c r="CO1377" s="521"/>
      <c r="CP1377" s="521"/>
      <c r="CQ1377" s="521"/>
    </row>
    <row r="1378" spans="1:95" s="69" customFormat="1" ht="15" customHeight="1" outlineLevel="1" x14ac:dyDescent="0.2">
      <c r="A1378" s="11">
        <v>129</v>
      </c>
      <c r="B1378" s="294"/>
      <c r="C1378" s="292"/>
      <c r="D1378" s="868" t="str">
        <f>'2. CAD NCCF'!D1378:AF1378</f>
        <v>Mortgage backed securities (MBS)</v>
      </c>
      <c r="E1378" s="869"/>
      <c r="F1378" s="869"/>
      <c r="G1378" s="869"/>
      <c r="H1378" s="869"/>
      <c r="I1378" s="869"/>
      <c r="J1378" s="869"/>
      <c r="K1378" s="869"/>
      <c r="L1378" s="869"/>
      <c r="M1378" s="869"/>
      <c r="N1378" s="869"/>
      <c r="O1378" s="869"/>
      <c r="P1378" s="869"/>
      <c r="Q1378" s="869"/>
      <c r="R1378" s="869"/>
      <c r="S1378" s="869"/>
      <c r="T1378" s="869"/>
      <c r="U1378" s="869"/>
      <c r="V1378" s="869"/>
      <c r="W1378" s="869"/>
      <c r="X1378" s="869"/>
      <c r="Y1378" s="869"/>
      <c r="Z1378" s="869"/>
      <c r="AA1378" s="869"/>
      <c r="AB1378" s="869"/>
      <c r="AC1378" s="869"/>
      <c r="AD1378" s="869"/>
      <c r="AE1378" s="869"/>
      <c r="AF1378" s="869"/>
      <c r="AG1378" s="528"/>
      <c r="AH1378" s="521"/>
      <c r="AI1378" s="521"/>
      <c r="AJ1378" s="521"/>
      <c r="AK1378" s="521"/>
      <c r="AL1378" s="521"/>
      <c r="AM1378" s="521"/>
      <c r="AN1378" s="521"/>
      <c r="AO1378" s="521"/>
      <c r="AP1378" s="521"/>
      <c r="AQ1378" s="521"/>
      <c r="AR1378" s="521"/>
      <c r="AS1378" s="521"/>
      <c r="AT1378" s="521"/>
      <c r="AU1378" s="521"/>
      <c r="AV1378" s="521"/>
      <c r="AW1378" s="521"/>
      <c r="AX1378" s="521"/>
      <c r="AY1378" s="521"/>
      <c r="AZ1378" s="521"/>
      <c r="BA1378" s="521"/>
      <c r="BB1378" s="521"/>
      <c r="BC1378" s="521"/>
      <c r="BD1378" s="521"/>
      <c r="BE1378" s="521"/>
      <c r="BF1378" s="521"/>
      <c r="BG1378" s="521"/>
      <c r="BH1378" s="521"/>
      <c r="BI1378" s="521"/>
      <c r="BJ1378" s="521"/>
      <c r="BK1378" s="521"/>
      <c r="BL1378" s="521"/>
      <c r="BM1378" s="521"/>
      <c r="BN1378" s="521"/>
      <c r="BO1378" s="521"/>
      <c r="BP1378" s="521"/>
      <c r="BQ1378" s="521"/>
      <c r="BR1378" s="521"/>
      <c r="BS1378" s="521"/>
      <c r="BT1378" s="521"/>
      <c r="BU1378" s="521"/>
      <c r="BV1378" s="521"/>
      <c r="BW1378" s="521"/>
      <c r="BX1378" s="521"/>
      <c r="BY1378" s="521"/>
      <c r="BZ1378" s="521"/>
      <c r="CA1378" s="521"/>
      <c r="CB1378" s="521"/>
      <c r="CC1378" s="521"/>
      <c r="CD1378" s="521"/>
      <c r="CE1378" s="521"/>
      <c r="CF1378" s="521"/>
      <c r="CG1378" s="521"/>
      <c r="CH1378" s="521"/>
      <c r="CI1378" s="521"/>
      <c r="CJ1378" s="521"/>
      <c r="CK1378" s="521"/>
      <c r="CL1378" s="521"/>
      <c r="CM1378" s="521"/>
      <c r="CN1378" s="521"/>
      <c r="CO1378" s="521"/>
      <c r="CP1378" s="521"/>
      <c r="CQ1378" s="521"/>
    </row>
    <row r="1379" spans="1:95" s="69" customFormat="1" ht="15" customHeight="1" outlineLevel="1" x14ac:dyDescent="0.2">
      <c r="A1379" s="11">
        <v>130</v>
      </c>
      <c r="B1379" s="294"/>
      <c r="C1379" s="292"/>
      <c r="D1379" s="292"/>
      <c r="E1379" s="877" t="str">
        <f>'2. CAD NCCF'!E1379:L1379</f>
        <v>Agency MBS</v>
      </c>
      <c r="F1379" s="878"/>
      <c r="G1379" s="878"/>
      <c r="H1379" s="878"/>
      <c r="I1379" s="878"/>
      <c r="J1379" s="878"/>
      <c r="K1379" s="878"/>
      <c r="L1379" s="1787"/>
      <c r="M1379" s="399">
        <f>SUBTOTAL(9,M1380:M1382)</f>
        <v>0</v>
      </c>
      <c r="N1379" s="402">
        <f t="shared" ref="N1379:AC1379" si="565">SUBTOTAL(9,N1380:N1382)</f>
        <v>0</v>
      </c>
      <c r="O1379" s="406">
        <f t="shared" si="565"/>
        <v>0</v>
      </c>
      <c r="P1379" s="406">
        <f t="shared" si="565"/>
        <v>0</v>
      </c>
      <c r="Q1379" s="407">
        <f t="shared" si="565"/>
        <v>0</v>
      </c>
      <c r="R1379" s="402">
        <f t="shared" si="565"/>
        <v>0</v>
      </c>
      <c r="S1379" s="406">
        <f t="shared" si="565"/>
        <v>0</v>
      </c>
      <c r="T1379" s="405">
        <f t="shared" si="565"/>
        <v>0</v>
      </c>
      <c r="U1379" s="405">
        <f t="shared" si="565"/>
        <v>0</v>
      </c>
      <c r="V1379" s="405">
        <f t="shared" si="565"/>
        <v>0</v>
      </c>
      <c r="W1379" s="405">
        <f t="shared" si="565"/>
        <v>0</v>
      </c>
      <c r="X1379" s="405">
        <f t="shared" si="565"/>
        <v>0</v>
      </c>
      <c r="Y1379" s="405">
        <f t="shared" si="565"/>
        <v>0</v>
      </c>
      <c r="Z1379" s="405">
        <f t="shared" si="565"/>
        <v>0</v>
      </c>
      <c r="AA1379" s="405">
        <f t="shared" si="565"/>
        <v>0</v>
      </c>
      <c r="AB1379" s="403">
        <f t="shared" si="565"/>
        <v>0</v>
      </c>
      <c r="AC1379" s="399">
        <f t="shared" si="565"/>
        <v>0</v>
      </c>
      <c r="AD1379" s="1448"/>
      <c r="AE1379" s="1449"/>
      <c r="AF1379" s="1449"/>
      <c r="AG1379" s="528"/>
      <c r="AH1379" s="521"/>
      <c r="AI1379" s="521"/>
      <c r="AJ1379" s="521"/>
      <c r="AK1379" s="521"/>
      <c r="AL1379" s="521"/>
      <c r="AM1379" s="521"/>
      <c r="AN1379" s="521"/>
      <c r="AO1379" s="521"/>
      <c r="AP1379" s="521"/>
      <c r="AQ1379" s="521"/>
      <c r="AR1379" s="521"/>
      <c r="AS1379" s="521"/>
      <c r="AT1379" s="521"/>
      <c r="AU1379" s="521"/>
      <c r="AV1379" s="521"/>
      <c r="AW1379" s="521"/>
      <c r="AX1379" s="521"/>
      <c r="AY1379" s="521"/>
      <c r="AZ1379" s="521"/>
      <c r="BA1379" s="521"/>
      <c r="BB1379" s="521"/>
      <c r="BC1379" s="521"/>
      <c r="BD1379" s="521"/>
      <c r="BE1379" s="521"/>
      <c r="BF1379" s="521"/>
      <c r="BG1379" s="521"/>
      <c r="BH1379" s="521"/>
      <c r="BI1379" s="521"/>
      <c r="BJ1379" s="521"/>
      <c r="BK1379" s="521"/>
      <c r="BL1379" s="521"/>
      <c r="BM1379" s="521"/>
      <c r="BN1379" s="521"/>
      <c r="BO1379" s="521"/>
      <c r="BP1379" s="521"/>
      <c r="BQ1379" s="521"/>
      <c r="BR1379" s="521"/>
      <c r="BS1379" s="521"/>
      <c r="BT1379" s="521"/>
      <c r="BU1379" s="521"/>
      <c r="BV1379" s="521"/>
      <c r="BW1379" s="521"/>
      <c r="BX1379" s="521"/>
      <c r="BY1379" s="521"/>
      <c r="BZ1379" s="521"/>
      <c r="CA1379" s="521"/>
      <c r="CB1379" s="521"/>
      <c r="CC1379" s="521"/>
      <c r="CD1379" s="521"/>
      <c r="CE1379" s="521"/>
      <c r="CF1379" s="521"/>
      <c r="CG1379" s="521"/>
      <c r="CH1379" s="521"/>
      <c r="CI1379" s="521"/>
      <c r="CJ1379" s="521"/>
      <c r="CK1379" s="521"/>
      <c r="CL1379" s="521"/>
      <c r="CM1379" s="521"/>
      <c r="CN1379" s="521"/>
      <c r="CO1379" s="521"/>
      <c r="CP1379" s="521"/>
      <c r="CQ1379" s="521"/>
    </row>
    <row r="1380" spans="1:95" s="69" customFormat="1" ht="15" customHeight="1" outlineLevel="1" x14ac:dyDescent="0.2">
      <c r="A1380" s="11">
        <v>131</v>
      </c>
      <c r="B1380" s="294"/>
      <c r="C1380" s="292"/>
      <c r="D1380" s="292"/>
      <c r="E1380" s="293"/>
      <c r="F1380" s="880" t="str">
        <f>'2. CAD NCCF'!F1380:L1380</f>
        <v>Agency MBS, high rated</v>
      </c>
      <c r="G1380" s="881"/>
      <c r="H1380" s="881"/>
      <c r="I1380" s="881"/>
      <c r="J1380" s="881"/>
      <c r="K1380" s="881"/>
      <c r="L1380" s="882"/>
      <c r="M1380" s="400">
        <f t="shared" ref="M1380:M1382" si="566">M604</f>
        <v>0</v>
      </c>
      <c r="N1380" s="411">
        <f>M1380*(1-'Appx 1. Ref Rates'!$E24)+N604*(1-'Appx 1. Ref Rates'!$E24)</f>
        <v>0</v>
      </c>
      <c r="O1380" s="414">
        <f>O604*(1-'Appx 1. Ref Rates'!$E24)</f>
        <v>0</v>
      </c>
      <c r="P1380" s="414">
        <f>P604*(1-'Appx 1. Ref Rates'!$E24)</f>
        <v>0</v>
      </c>
      <c r="Q1380" s="415">
        <f>Q604*(1-'Appx 1. Ref Rates'!$E24)</f>
        <v>0</v>
      </c>
      <c r="R1380" s="411">
        <f>R604*(1-'Appx 1. Ref Rates'!$E24)</f>
        <v>0</v>
      </c>
      <c r="S1380" s="413">
        <f>S604*(1-'Appx 1. Ref Rates'!$E24)</f>
        <v>0</v>
      </c>
      <c r="T1380" s="413">
        <f>T604*(1-'Appx 1. Ref Rates'!$E24)</f>
        <v>0</v>
      </c>
      <c r="U1380" s="413">
        <f>U604*(1-'Appx 1. Ref Rates'!$E24)</f>
        <v>0</v>
      </c>
      <c r="V1380" s="413">
        <f>V604*(1-'Appx 1. Ref Rates'!$E24)</f>
        <v>0</v>
      </c>
      <c r="W1380" s="413">
        <f>W604*(1-'Appx 1. Ref Rates'!$E24)</f>
        <v>0</v>
      </c>
      <c r="X1380" s="414">
        <f>X604*(1-'Appx 1. Ref Rates'!$E24)</f>
        <v>0</v>
      </c>
      <c r="Y1380" s="413">
        <f>Y604*(1-'Appx 1. Ref Rates'!$E24)</f>
        <v>0</v>
      </c>
      <c r="Z1380" s="413">
        <f>Z604*(1-'Appx 1. Ref Rates'!$E24)</f>
        <v>0</v>
      </c>
      <c r="AA1380" s="413">
        <f>AA604*(1-'Appx 1. Ref Rates'!$E24)</f>
        <v>0</v>
      </c>
      <c r="AB1380" s="413">
        <f>AB604*(1-'Appx 1. Ref Rates'!$E24)</f>
        <v>0</v>
      </c>
      <c r="AC1380" s="400">
        <f t="shared" ref="AC1380:AC1390" si="567">AC604</f>
        <v>0</v>
      </c>
      <c r="AD1380" s="1451"/>
      <c r="AE1380" s="1452"/>
      <c r="AF1380" s="1452"/>
      <c r="AG1380" s="528"/>
      <c r="AH1380" s="521"/>
      <c r="AI1380" s="521"/>
      <c r="AJ1380" s="521"/>
      <c r="AK1380" s="521"/>
      <c r="AL1380" s="521"/>
      <c r="AM1380" s="521"/>
      <c r="AN1380" s="521"/>
      <c r="AO1380" s="521"/>
      <c r="AP1380" s="521"/>
      <c r="AQ1380" s="521"/>
      <c r="AR1380" s="521"/>
      <c r="AS1380" s="521"/>
      <c r="AT1380" s="521"/>
      <c r="AU1380" s="521"/>
      <c r="AV1380" s="521"/>
      <c r="AW1380" s="521"/>
      <c r="AX1380" s="521"/>
      <c r="AY1380" s="521"/>
      <c r="AZ1380" s="521"/>
      <c r="BA1380" s="521"/>
      <c r="BB1380" s="521"/>
      <c r="BC1380" s="521"/>
      <c r="BD1380" s="521"/>
      <c r="BE1380" s="521"/>
      <c r="BF1380" s="521"/>
      <c r="BG1380" s="521"/>
      <c r="BH1380" s="521"/>
      <c r="BI1380" s="521"/>
      <c r="BJ1380" s="521"/>
      <c r="BK1380" s="521"/>
      <c r="BL1380" s="521"/>
      <c r="BM1380" s="521"/>
      <c r="BN1380" s="521"/>
      <c r="BO1380" s="521"/>
      <c r="BP1380" s="521"/>
      <c r="BQ1380" s="521"/>
      <c r="BR1380" s="521"/>
      <c r="BS1380" s="521"/>
      <c r="BT1380" s="521"/>
      <c r="BU1380" s="521"/>
      <c r="BV1380" s="521"/>
      <c r="BW1380" s="521"/>
      <c r="BX1380" s="521"/>
      <c r="BY1380" s="521"/>
      <c r="BZ1380" s="521"/>
      <c r="CA1380" s="521"/>
      <c r="CB1380" s="521"/>
      <c r="CC1380" s="521"/>
      <c r="CD1380" s="521"/>
      <c r="CE1380" s="521"/>
      <c r="CF1380" s="521"/>
      <c r="CG1380" s="521"/>
      <c r="CH1380" s="521"/>
      <c r="CI1380" s="521"/>
      <c r="CJ1380" s="521"/>
      <c r="CK1380" s="521"/>
      <c r="CL1380" s="521"/>
      <c r="CM1380" s="521"/>
      <c r="CN1380" s="521"/>
      <c r="CO1380" s="521"/>
      <c r="CP1380" s="521"/>
      <c r="CQ1380" s="521"/>
    </row>
    <row r="1381" spans="1:95" s="69" customFormat="1" ht="15" customHeight="1" outlineLevel="1" x14ac:dyDescent="0.2">
      <c r="A1381" s="11">
        <v>132</v>
      </c>
      <c r="B1381" s="294"/>
      <c r="C1381" s="292"/>
      <c r="D1381" s="292"/>
      <c r="E1381" s="293"/>
      <c r="F1381" s="880" t="str">
        <f>'2. CAD NCCF'!F1381:L1381</f>
        <v>Agency MBS, medium rated</v>
      </c>
      <c r="G1381" s="881"/>
      <c r="H1381" s="881"/>
      <c r="I1381" s="881"/>
      <c r="J1381" s="881"/>
      <c r="K1381" s="881"/>
      <c r="L1381" s="882"/>
      <c r="M1381" s="400">
        <f t="shared" si="566"/>
        <v>0</v>
      </c>
      <c r="N1381" s="411">
        <f>M1381*(1-'Appx 1. Ref Rates'!$E25)+N605*(1-'Appx 1. Ref Rates'!$E25)</f>
        <v>0</v>
      </c>
      <c r="O1381" s="414">
        <f>O605*(1-'Appx 1. Ref Rates'!$E25)</f>
        <v>0</v>
      </c>
      <c r="P1381" s="414">
        <f>P605*(1-'Appx 1. Ref Rates'!$E25)</f>
        <v>0</v>
      </c>
      <c r="Q1381" s="415">
        <f>Q605*(1-'Appx 1. Ref Rates'!$E25)</f>
        <v>0</v>
      </c>
      <c r="R1381" s="411">
        <f>R605*(1-'Appx 1. Ref Rates'!$E25)</f>
        <v>0</v>
      </c>
      <c r="S1381" s="413">
        <f>S605*(1-'Appx 1. Ref Rates'!$E25)</f>
        <v>0</v>
      </c>
      <c r="T1381" s="413">
        <f>T605*(1-'Appx 1. Ref Rates'!$E25)</f>
        <v>0</v>
      </c>
      <c r="U1381" s="413">
        <f>U605*(1-'Appx 1. Ref Rates'!$E25)</f>
        <v>0</v>
      </c>
      <c r="V1381" s="413">
        <f>V605*(1-'Appx 1. Ref Rates'!$E25)</f>
        <v>0</v>
      </c>
      <c r="W1381" s="413">
        <f>W605*(1-'Appx 1. Ref Rates'!$E25)</f>
        <v>0</v>
      </c>
      <c r="X1381" s="414">
        <f>X605*(1-'Appx 1. Ref Rates'!$E25)</f>
        <v>0</v>
      </c>
      <c r="Y1381" s="413">
        <f>Y605*(1-'Appx 1. Ref Rates'!$E25)</f>
        <v>0</v>
      </c>
      <c r="Z1381" s="413">
        <f>Z605*(1-'Appx 1. Ref Rates'!$E25)</f>
        <v>0</v>
      </c>
      <c r="AA1381" s="413">
        <f>AA605*(1-'Appx 1. Ref Rates'!$E25)</f>
        <v>0</v>
      </c>
      <c r="AB1381" s="413">
        <f>AB605*(1-'Appx 1. Ref Rates'!$E25)</f>
        <v>0</v>
      </c>
      <c r="AC1381" s="400">
        <f t="shared" si="567"/>
        <v>0</v>
      </c>
      <c r="AD1381" s="1451"/>
      <c r="AE1381" s="1452"/>
      <c r="AF1381" s="1452"/>
      <c r="AG1381" s="528"/>
      <c r="AH1381" s="521"/>
      <c r="AI1381" s="521"/>
      <c r="AJ1381" s="521"/>
      <c r="AK1381" s="521"/>
      <c r="AL1381" s="521"/>
      <c r="AM1381" s="521"/>
      <c r="AN1381" s="521"/>
      <c r="AO1381" s="521"/>
      <c r="AP1381" s="521"/>
      <c r="AQ1381" s="521"/>
      <c r="AR1381" s="521"/>
      <c r="AS1381" s="521"/>
      <c r="AT1381" s="521"/>
      <c r="AU1381" s="521"/>
      <c r="AV1381" s="521"/>
      <c r="AW1381" s="521"/>
      <c r="AX1381" s="521"/>
      <c r="AY1381" s="521"/>
      <c r="AZ1381" s="521"/>
      <c r="BA1381" s="521"/>
      <c r="BB1381" s="521"/>
      <c r="BC1381" s="521"/>
      <c r="BD1381" s="521"/>
      <c r="BE1381" s="521"/>
      <c r="BF1381" s="521"/>
      <c r="BG1381" s="521"/>
      <c r="BH1381" s="521"/>
      <c r="BI1381" s="521"/>
      <c r="BJ1381" s="521"/>
      <c r="BK1381" s="521"/>
      <c r="BL1381" s="521"/>
      <c r="BM1381" s="521"/>
      <c r="BN1381" s="521"/>
      <c r="BO1381" s="521"/>
      <c r="BP1381" s="521"/>
      <c r="BQ1381" s="521"/>
      <c r="BR1381" s="521"/>
      <c r="BS1381" s="521"/>
      <c r="BT1381" s="521"/>
      <c r="BU1381" s="521"/>
      <c r="BV1381" s="521"/>
      <c r="BW1381" s="521"/>
      <c r="BX1381" s="521"/>
      <c r="BY1381" s="521"/>
      <c r="BZ1381" s="521"/>
      <c r="CA1381" s="521"/>
      <c r="CB1381" s="521"/>
      <c r="CC1381" s="521"/>
      <c r="CD1381" s="521"/>
      <c r="CE1381" s="521"/>
      <c r="CF1381" s="521"/>
      <c r="CG1381" s="521"/>
      <c r="CH1381" s="521"/>
      <c r="CI1381" s="521"/>
      <c r="CJ1381" s="521"/>
      <c r="CK1381" s="521"/>
      <c r="CL1381" s="521"/>
      <c r="CM1381" s="521"/>
      <c r="CN1381" s="521"/>
      <c r="CO1381" s="521"/>
      <c r="CP1381" s="521"/>
      <c r="CQ1381" s="521"/>
    </row>
    <row r="1382" spans="1:95" s="69" customFormat="1" ht="15" customHeight="1" outlineLevel="1" x14ac:dyDescent="0.2">
      <c r="A1382" s="11">
        <v>133</v>
      </c>
      <c r="B1382" s="294"/>
      <c r="C1382" s="292"/>
      <c r="D1382" s="292"/>
      <c r="E1382" s="293"/>
      <c r="F1382" s="880" t="str">
        <f>'2. CAD NCCF'!F1382:L1382</f>
        <v>Agency MBS, low or not rated</v>
      </c>
      <c r="G1382" s="881"/>
      <c r="H1382" s="881"/>
      <c r="I1382" s="881"/>
      <c r="J1382" s="881"/>
      <c r="K1382" s="881"/>
      <c r="L1382" s="882"/>
      <c r="M1382" s="400">
        <f t="shared" si="566"/>
        <v>0</v>
      </c>
      <c r="N1382" s="411">
        <f>M1382*(1-'Appx 1. Ref Rates'!$E26)+N606*(1-'Appx 1. Ref Rates'!$E26)</f>
        <v>0</v>
      </c>
      <c r="O1382" s="414">
        <f>O606*(1-'Appx 1. Ref Rates'!$E26)</f>
        <v>0</v>
      </c>
      <c r="P1382" s="414">
        <f>P606*(1-'Appx 1. Ref Rates'!$E26)</f>
        <v>0</v>
      </c>
      <c r="Q1382" s="415">
        <f>Q606*(1-'Appx 1. Ref Rates'!$E26)</f>
        <v>0</v>
      </c>
      <c r="R1382" s="411">
        <f>R606*(1-'Appx 1. Ref Rates'!$E26)</f>
        <v>0</v>
      </c>
      <c r="S1382" s="413">
        <f>S606*(1-'Appx 1. Ref Rates'!$E26)</f>
        <v>0</v>
      </c>
      <c r="T1382" s="413">
        <f>T606*(1-'Appx 1. Ref Rates'!$E26)</f>
        <v>0</v>
      </c>
      <c r="U1382" s="413">
        <f>U606*(1-'Appx 1. Ref Rates'!$E26)</f>
        <v>0</v>
      </c>
      <c r="V1382" s="413">
        <f>V606*(1-'Appx 1. Ref Rates'!$E26)</f>
        <v>0</v>
      </c>
      <c r="W1382" s="413">
        <f>W606*(1-'Appx 1. Ref Rates'!$E26)</f>
        <v>0</v>
      </c>
      <c r="X1382" s="414">
        <f>X606*(1-'Appx 1. Ref Rates'!$E26)</f>
        <v>0</v>
      </c>
      <c r="Y1382" s="413">
        <f>Y606*(1-'Appx 1. Ref Rates'!$E26)</f>
        <v>0</v>
      </c>
      <c r="Z1382" s="413">
        <f>Z606*(1-'Appx 1. Ref Rates'!$E26)</f>
        <v>0</v>
      </c>
      <c r="AA1382" s="413">
        <f>AA606*(1-'Appx 1. Ref Rates'!$E26)</f>
        <v>0</v>
      </c>
      <c r="AB1382" s="413">
        <f>AB606*(1-'Appx 1. Ref Rates'!$E26)</f>
        <v>0</v>
      </c>
      <c r="AC1382" s="400">
        <f t="shared" si="567"/>
        <v>0</v>
      </c>
      <c r="AD1382" s="1451"/>
      <c r="AE1382" s="1452"/>
      <c r="AF1382" s="1452"/>
      <c r="AG1382" s="528"/>
      <c r="AH1382" s="521"/>
      <c r="AI1382" s="521"/>
      <c r="AJ1382" s="521"/>
      <c r="AK1382" s="521"/>
      <c r="AL1382" s="521"/>
      <c r="AM1382" s="521"/>
      <c r="AN1382" s="521"/>
      <c r="AO1382" s="521"/>
      <c r="AP1382" s="521"/>
      <c r="AQ1382" s="521"/>
      <c r="AR1382" s="521"/>
      <c r="AS1382" s="521"/>
      <c r="AT1382" s="521"/>
      <c r="AU1382" s="521"/>
      <c r="AV1382" s="521"/>
      <c r="AW1382" s="521"/>
      <c r="AX1382" s="521"/>
      <c r="AY1382" s="521"/>
      <c r="AZ1382" s="521"/>
      <c r="BA1382" s="521"/>
      <c r="BB1382" s="521"/>
      <c r="BC1382" s="521"/>
      <c r="BD1382" s="521"/>
      <c r="BE1382" s="521"/>
      <c r="BF1382" s="521"/>
      <c r="BG1382" s="521"/>
      <c r="BH1382" s="521"/>
      <c r="BI1382" s="521"/>
      <c r="BJ1382" s="521"/>
      <c r="BK1382" s="521"/>
      <c r="BL1382" s="521"/>
      <c r="BM1382" s="521"/>
      <c r="BN1382" s="521"/>
      <c r="BO1382" s="521"/>
      <c r="BP1382" s="521"/>
      <c r="BQ1382" s="521"/>
      <c r="BR1382" s="521"/>
      <c r="BS1382" s="521"/>
      <c r="BT1382" s="521"/>
      <c r="BU1382" s="521"/>
      <c r="BV1382" s="521"/>
      <c r="BW1382" s="521"/>
      <c r="BX1382" s="521"/>
      <c r="BY1382" s="521"/>
      <c r="BZ1382" s="521"/>
      <c r="CA1382" s="521"/>
      <c r="CB1382" s="521"/>
      <c r="CC1382" s="521"/>
      <c r="CD1382" s="521"/>
      <c r="CE1382" s="521"/>
      <c r="CF1382" s="521"/>
      <c r="CG1382" s="521"/>
      <c r="CH1382" s="521"/>
      <c r="CI1382" s="521"/>
      <c r="CJ1382" s="521"/>
      <c r="CK1382" s="521"/>
      <c r="CL1382" s="521"/>
      <c r="CM1382" s="521"/>
      <c r="CN1382" s="521"/>
      <c r="CO1382" s="521"/>
      <c r="CP1382" s="521"/>
      <c r="CQ1382" s="521"/>
    </row>
    <row r="1383" spans="1:95" s="69" customFormat="1" ht="15" customHeight="1" outlineLevel="1" x14ac:dyDescent="0.2">
      <c r="A1383" s="11">
        <v>134</v>
      </c>
      <c r="B1383" s="294"/>
      <c r="C1383" s="292"/>
      <c r="D1383" s="292"/>
      <c r="E1383" s="877" t="str">
        <f>'2. CAD NCCF'!E1383:L1383</f>
        <v>Non-agency commercial MBS (CMBS)</v>
      </c>
      <c r="F1383" s="878"/>
      <c r="G1383" s="878"/>
      <c r="H1383" s="878"/>
      <c r="I1383" s="878"/>
      <c r="J1383" s="878"/>
      <c r="K1383" s="878"/>
      <c r="L1383" s="1787"/>
      <c r="M1383" s="399">
        <f>SUBTOTAL(9,M1384:M1386)</f>
        <v>0</v>
      </c>
      <c r="N1383" s="402">
        <f t="shared" ref="N1383:AC1383" si="568">SUBTOTAL(9,N1384:N1386)</f>
        <v>0</v>
      </c>
      <c r="O1383" s="406">
        <f t="shared" si="568"/>
        <v>0</v>
      </c>
      <c r="P1383" s="406">
        <f t="shared" si="568"/>
        <v>0</v>
      </c>
      <c r="Q1383" s="407">
        <f t="shared" si="568"/>
        <v>0</v>
      </c>
      <c r="R1383" s="402">
        <f t="shared" si="568"/>
        <v>0</v>
      </c>
      <c r="S1383" s="406">
        <f t="shared" si="568"/>
        <v>0</v>
      </c>
      <c r="T1383" s="405">
        <f t="shared" si="568"/>
        <v>0</v>
      </c>
      <c r="U1383" s="405">
        <f t="shared" si="568"/>
        <v>0</v>
      </c>
      <c r="V1383" s="405">
        <f t="shared" si="568"/>
        <v>0</v>
      </c>
      <c r="W1383" s="405">
        <f t="shared" si="568"/>
        <v>0</v>
      </c>
      <c r="X1383" s="405">
        <f t="shared" si="568"/>
        <v>0</v>
      </c>
      <c r="Y1383" s="405">
        <f t="shared" si="568"/>
        <v>0</v>
      </c>
      <c r="Z1383" s="405">
        <f t="shared" si="568"/>
        <v>0</v>
      </c>
      <c r="AA1383" s="405">
        <f t="shared" si="568"/>
        <v>0</v>
      </c>
      <c r="AB1383" s="403">
        <f t="shared" si="568"/>
        <v>0</v>
      </c>
      <c r="AC1383" s="399">
        <f t="shared" si="568"/>
        <v>0</v>
      </c>
      <c r="AD1383" s="1451"/>
      <c r="AE1383" s="1452"/>
      <c r="AF1383" s="1452"/>
      <c r="AG1383" s="528"/>
      <c r="AH1383" s="521"/>
      <c r="AI1383" s="521"/>
      <c r="AJ1383" s="521"/>
      <c r="AK1383" s="521"/>
      <c r="AL1383" s="521"/>
      <c r="AM1383" s="521"/>
      <c r="AN1383" s="521"/>
      <c r="AO1383" s="521"/>
      <c r="AP1383" s="521"/>
      <c r="AQ1383" s="521"/>
      <c r="AR1383" s="521"/>
      <c r="AS1383" s="521"/>
      <c r="AT1383" s="521"/>
      <c r="AU1383" s="521"/>
      <c r="AV1383" s="521"/>
      <c r="AW1383" s="521"/>
      <c r="AX1383" s="521"/>
      <c r="AY1383" s="521"/>
      <c r="AZ1383" s="521"/>
      <c r="BA1383" s="521"/>
      <c r="BB1383" s="521"/>
      <c r="BC1383" s="521"/>
      <c r="BD1383" s="521"/>
      <c r="BE1383" s="521"/>
      <c r="BF1383" s="521"/>
      <c r="BG1383" s="521"/>
      <c r="BH1383" s="521"/>
      <c r="BI1383" s="521"/>
      <c r="BJ1383" s="521"/>
      <c r="BK1383" s="521"/>
      <c r="BL1383" s="521"/>
      <c r="BM1383" s="521"/>
      <c r="BN1383" s="521"/>
      <c r="BO1383" s="521"/>
      <c r="BP1383" s="521"/>
      <c r="BQ1383" s="521"/>
      <c r="BR1383" s="521"/>
      <c r="BS1383" s="521"/>
      <c r="BT1383" s="521"/>
      <c r="BU1383" s="521"/>
      <c r="BV1383" s="521"/>
      <c r="BW1383" s="521"/>
      <c r="BX1383" s="521"/>
      <c r="BY1383" s="521"/>
      <c r="BZ1383" s="521"/>
      <c r="CA1383" s="521"/>
      <c r="CB1383" s="521"/>
      <c r="CC1383" s="521"/>
      <c r="CD1383" s="521"/>
      <c r="CE1383" s="521"/>
      <c r="CF1383" s="521"/>
      <c r="CG1383" s="521"/>
      <c r="CH1383" s="521"/>
      <c r="CI1383" s="521"/>
      <c r="CJ1383" s="521"/>
      <c r="CK1383" s="521"/>
      <c r="CL1383" s="521"/>
      <c r="CM1383" s="521"/>
      <c r="CN1383" s="521"/>
      <c r="CO1383" s="521"/>
      <c r="CP1383" s="521"/>
      <c r="CQ1383" s="521"/>
    </row>
    <row r="1384" spans="1:95" s="69" customFormat="1" ht="15" customHeight="1" outlineLevel="1" x14ac:dyDescent="0.2">
      <c r="A1384" s="11">
        <v>135</v>
      </c>
      <c r="B1384" s="294"/>
      <c r="C1384" s="292"/>
      <c r="D1384" s="292"/>
      <c r="E1384" s="293"/>
      <c r="F1384" s="880" t="str">
        <f>'2. CAD NCCF'!F1384:L1384</f>
        <v>Non-agency CMBS, high rated</v>
      </c>
      <c r="G1384" s="881"/>
      <c r="H1384" s="881"/>
      <c r="I1384" s="881"/>
      <c r="J1384" s="881"/>
      <c r="K1384" s="881"/>
      <c r="L1384" s="882"/>
      <c r="M1384" s="400">
        <f t="shared" ref="M1384:M1386" si="569">M608</f>
        <v>0</v>
      </c>
      <c r="N1384" s="411">
        <f>M1384*(1-'Appx 1. Ref Rates'!$E28)+N608*(1-'Appx 1. Ref Rates'!$E28)</f>
        <v>0</v>
      </c>
      <c r="O1384" s="414">
        <f>O608*(1-'Appx 1. Ref Rates'!$E28)</f>
        <v>0</v>
      </c>
      <c r="P1384" s="414">
        <f>P608*(1-'Appx 1. Ref Rates'!$E28)</f>
        <v>0</v>
      </c>
      <c r="Q1384" s="415">
        <f>Q608*(1-'Appx 1. Ref Rates'!$E28)</f>
        <v>0</v>
      </c>
      <c r="R1384" s="411">
        <f>R608*(1-'Appx 1. Ref Rates'!$E28)</f>
        <v>0</v>
      </c>
      <c r="S1384" s="413">
        <f>S608*(1-'Appx 1. Ref Rates'!$E28)</f>
        <v>0</v>
      </c>
      <c r="T1384" s="413">
        <f>T608*(1-'Appx 1. Ref Rates'!$E28)</f>
        <v>0</v>
      </c>
      <c r="U1384" s="413">
        <f>U608*(1-'Appx 1. Ref Rates'!$E28)</f>
        <v>0</v>
      </c>
      <c r="V1384" s="413">
        <f>V608*(1-'Appx 1. Ref Rates'!$E28)</f>
        <v>0</v>
      </c>
      <c r="W1384" s="413">
        <f>W608*(1-'Appx 1. Ref Rates'!$E28)</f>
        <v>0</v>
      </c>
      <c r="X1384" s="414">
        <f>X608*(1-'Appx 1. Ref Rates'!$E28)</f>
        <v>0</v>
      </c>
      <c r="Y1384" s="413">
        <f>Y608*(1-'Appx 1. Ref Rates'!$E28)</f>
        <v>0</v>
      </c>
      <c r="Z1384" s="413">
        <f>Z608*(1-'Appx 1. Ref Rates'!$E28)</f>
        <v>0</v>
      </c>
      <c r="AA1384" s="413">
        <f>AA608*(1-'Appx 1. Ref Rates'!$E28)</f>
        <v>0</v>
      </c>
      <c r="AB1384" s="413">
        <f>AB608*(1-'Appx 1. Ref Rates'!$E28)</f>
        <v>0</v>
      </c>
      <c r="AC1384" s="400">
        <f t="shared" si="567"/>
        <v>0</v>
      </c>
      <c r="AD1384" s="1451"/>
      <c r="AE1384" s="1452"/>
      <c r="AF1384" s="1452"/>
      <c r="AG1384" s="528"/>
      <c r="AH1384" s="521"/>
      <c r="AI1384" s="521"/>
      <c r="AJ1384" s="521"/>
      <c r="AK1384" s="521"/>
      <c r="AL1384" s="521"/>
      <c r="AM1384" s="521"/>
      <c r="AN1384" s="521"/>
      <c r="AO1384" s="521"/>
      <c r="AP1384" s="521"/>
      <c r="AQ1384" s="521"/>
      <c r="AR1384" s="521"/>
      <c r="AS1384" s="521"/>
      <c r="AT1384" s="521"/>
      <c r="AU1384" s="521"/>
      <c r="AV1384" s="521"/>
      <c r="AW1384" s="521"/>
      <c r="AX1384" s="521"/>
      <c r="AY1384" s="521"/>
      <c r="AZ1384" s="521"/>
      <c r="BA1384" s="521"/>
      <c r="BB1384" s="521"/>
      <c r="BC1384" s="521"/>
      <c r="BD1384" s="521"/>
      <c r="BE1384" s="521"/>
      <c r="BF1384" s="521"/>
      <c r="BG1384" s="521"/>
      <c r="BH1384" s="521"/>
      <c r="BI1384" s="521"/>
      <c r="BJ1384" s="521"/>
      <c r="BK1384" s="521"/>
      <c r="BL1384" s="521"/>
      <c r="BM1384" s="521"/>
      <c r="BN1384" s="521"/>
      <c r="BO1384" s="521"/>
      <c r="BP1384" s="521"/>
      <c r="BQ1384" s="521"/>
      <c r="BR1384" s="521"/>
      <c r="BS1384" s="521"/>
      <c r="BT1384" s="521"/>
      <c r="BU1384" s="521"/>
      <c r="BV1384" s="521"/>
      <c r="BW1384" s="521"/>
      <c r="BX1384" s="521"/>
      <c r="BY1384" s="521"/>
      <c r="BZ1384" s="521"/>
      <c r="CA1384" s="521"/>
      <c r="CB1384" s="521"/>
      <c r="CC1384" s="521"/>
      <c r="CD1384" s="521"/>
      <c r="CE1384" s="521"/>
      <c r="CF1384" s="521"/>
      <c r="CG1384" s="521"/>
      <c r="CH1384" s="521"/>
      <c r="CI1384" s="521"/>
      <c r="CJ1384" s="521"/>
      <c r="CK1384" s="521"/>
      <c r="CL1384" s="521"/>
      <c r="CM1384" s="521"/>
      <c r="CN1384" s="521"/>
      <c r="CO1384" s="521"/>
      <c r="CP1384" s="521"/>
      <c r="CQ1384" s="521"/>
    </row>
    <row r="1385" spans="1:95" s="69" customFormat="1" ht="15" customHeight="1" outlineLevel="1" x14ac:dyDescent="0.2">
      <c r="A1385" s="11">
        <v>136</v>
      </c>
      <c r="B1385" s="294"/>
      <c r="C1385" s="292"/>
      <c r="D1385" s="292"/>
      <c r="E1385" s="293"/>
      <c r="F1385" s="880" t="str">
        <f>'2. CAD NCCF'!F1385:L1385</f>
        <v>Non-agency CMBS, medium rated</v>
      </c>
      <c r="G1385" s="881"/>
      <c r="H1385" s="881"/>
      <c r="I1385" s="881"/>
      <c r="J1385" s="881"/>
      <c r="K1385" s="881"/>
      <c r="L1385" s="882"/>
      <c r="M1385" s="400">
        <f t="shared" si="569"/>
        <v>0</v>
      </c>
      <c r="N1385" s="411">
        <f>M1385*(1-'Appx 1. Ref Rates'!$E29)+N609*(1-'Appx 1. Ref Rates'!$E29)</f>
        <v>0</v>
      </c>
      <c r="O1385" s="414">
        <f>O609*(1-'Appx 1. Ref Rates'!$E29)</f>
        <v>0</v>
      </c>
      <c r="P1385" s="414">
        <f>P609*(1-'Appx 1. Ref Rates'!$E29)</f>
        <v>0</v>
      </c>
      <c r="Q1385" s="415">
        <f>Q609*(1-'Appx 1. Ref Rates'!$E29)</f>
        <v>0</v>
      </c>
      <c r="R1385" s="411">
        <f>R609*(1-'Appx 1. Ref Rates'!$E29)</f>
        <v>0</v>
      </c>
      <c r="S1385" s="413">
        <f>S609*(1-'Appx 1. Ref Rates'!$E29)</f>
        <v>0</v>
      </c>
      <c r="T1385" s="413">
        <f>T609*(1-'Appx 1. Ref Rates'!$E29)</f>
        <v>0</v>
      </c>
      <c r="U1385" s="413">
        <f>U609*(1-'Appx 1. Ref Rates'!$E29)</f>
        <v>0</v>
      </c>
      <c r="V1385" s="413">
        <f>V609*(1-'Appx 1. Ref Rates'!$E29)</f>
        <v>0</v>
      </c>
      <c r="W1385" s="413">
        <f>W609*(1-'Appx 1. Ref Rates'!$E29)</f>
        <v>0</v>
      </c>
      <c r="X1385" s="414">
        <f>X609*(1-'Appx 1. Ref Rates'!$E29)</f>
        <v>0</v>
      </c>
      <c r="Y1385" s="413">
        <f>Y609*(1-'Appx 1. Ref Rates'!$E29)</f>
        <v>0</v>
      </c>
      <c r="Z1385" s="413">
        <f>Z609*(1-'Appx 1. Ref Rates'!$E29)</f>
        <v>0</v>
      </c>
      <c r="AA1385" s="413">
        <f>AA609*(1-'Appx 1. Ref Rates'!$E29)</f>
        <v>0</v>
      </c>
      <c r="AB1385" s="413">
        <f>AB609*(1-'Appx 1. Ref Rates'!$E29)</f>
        <v>0</v>
      </c>
      <c r="AC1385" s="400">
        <f t="shared" si="567"/>
        <v>0</v>
      </c>
      <c r="AD1385" s="1451"/>
      <c r="AE1385" s="1452"/>
      <c r="AF1385" s="1452"/>
      <c r="AG1385" s="528"/>
      <c r="AH1385" s="521"/>
      <c r="AI1385" s="521"/>
      <c r="AJ1385" s="521"/>
      <c r="AK1385" s="521"/>
      <c r="AL1385" s="521"/>
      <c r="AM1385" s="521"/>
      <c r="AN1385" s="521"/>
      <c r="AO1385" s="521"/>
      <c r="AP1385" s="521"/>
      <c r="AQ1385" s="521"/>
      <c r="AR1385" s="521"/>
      <c r="AS1385" s="521"/>
      <c r="AT1385" s="521"/>
      <c r="AU1385" s="521"/>
      <c r="AV1385" s="521"/>
      <c r="AW1385" s="521"/>
      <c r="AX1385" s="521"/>
      <c r="AY1385" s="521"/>
      <c r="AZ1385" s="521"/>
      <c r="BA1385" s="521"/>
      <c r="BB1385" s="521"/>
      <c r="BC1385" s="521"/>
      <c r="BD1385" s="521"/>
      <c r="BE1385" s="521"/>
      <c r="BF1385" s="521"/>
      <c r="BG1385" s="521"/>
      <c r="BH1385" s="521"/>
      <c r="BI1385" s="521"/>
      <c r="BJ1385" s="521"/>
      <c r="BK1385" s="521"/>
      <c r="BL1385" s="521"/>
      <c r="BM1385" s="521"/>
      <c r="BN1385" s="521"/>
      <c r="BO1385" s="521"/>
      <c r="BP1385" s="521"/>
      <c r="BQ1385" s="521"/>
      <c r="BR1385" s="521"/>
      <c r="BS1385" s="521"/>
      <c r="BT1385" s="521"/>
      <c r="BU1385" s="521"/>
      <c r="BV1385" s="521"/>
      <c r="BW1385" s="521"/>
      <c r="BX1385" s="521"/>
      <c r="BY1385" s="521"/>
      <c r="BZ1385" s="521"/>
      <c r="CA1385" s="521"/>
      <c r="CB1385" s="521"/>
      <c r="CC1385" s="521"/>
      <c r="CD1385" s="521"/>
      <c r="CE1385" s="521"/>
      <c r="CF1385" s="521"/>
      <c r="CG1385" s="521"/>
      <c r="CH1385" s="521"/>
      <c r="CI1385" s="521"/>
      <c r="CJ1385" s="521"/>
      <c r="CK1385" s="521"/>
      <c r="CL1385" s="521"/>
      <c r="CM1385" s="521"/>
      <c r="CN1385" s="521"/>
      <c r="CO1385" s="521"/>
      <c r="CP1385" s="521"/>
      <c r="CQ1385" s="521"/>
    </row>
    <row r="1386" spans="1:95" s="69" customFormat="1" ht="15" customHeight="1" outlineLevel="1" x14ac:dyDescent="0.2">
      <c r="A1386" s="11">
        <v>137</v>
      </c>
      <c r="B1386" s="294"/>
      <c r="C1386" s="292"/>
      <c r="D1386" s="292"/>
      <c r="E1386" s="293"/>
      <c r="F1386" s="880" t="str">
        <f>'2. CAD NCCF'!F1386:L1386</f>
        <v>Non-agency CMBS, low or not rated</v>
      </c>
      <c r="G1386" s="881"/>
      <c r="H1386" s="881"/>
      <c r="I1386" s="881"/>
      <c r="J1386" s="881"/>
      <c r="K1386" s="881"/>
      <c r="L1386" s="882"/>
      <c r="M1386" s="400">
        <f t="shared" si="569"/>
        <v>0</v>
      </c>
      <c r="N1386" s="411">
        <f>M1386*(1-'Appx 1. Ref Rates'!$E30)+N610*(1-'Appx 1. Ref Rates'!$E30)</f>
        <v>0</v>
      </c>
      <c r="O1386" s="414">
        <f>O610*(1-'Appx 1. Ref Rates'!$E30)</f>
        <v>0</v>
      </c>
      <c r="P1386" s="414">
        <f>P610*(1-'Appx 1. Ref Rates'!$E30)</f>
        <v>0</v>
      </c>
      <c r="Q1386" s="415">
        <f>Q610*(1-'Appx 1. Ref Rates'!$E30)</f>
        <v>0</v>
      </c>
      <c r="R1386" s="411">
        <f>R610*(1-'Appx 1. Ref Rates'!$E30)</f>
        <v>0</v>
      </c>
      <c r="S1386" s="413">
        <f>S610*(1-'Appx 1. Ref Rates'!$E30)</f>
        <v>0</v>
      </c>
      <c r="T1386" s="413">
        <f>T610*(1-'Appx 1. Ref Rates'!$E30)</f>
        <v>0</v>
      </c>
      <c r="U1386" s="413">
        <f>U610*(1-'Appx 1. Ref Rates'!$E30)</f>
        <v>0</v>
      </c>
      <c r="V1386" s="413">
        <f>V610*(1-'Appx 1. Ref Rates'!$E30)</f>
        <v>0</v>
      </c>
      <c r="W1386" s="413">
        <f>W610*(1-'Appx 1. Ref Rates'!$E30)</f>
        <v>0</v>
      </c>
      <c r="X1386" s="414">
        <f>X610*(1-'Appx 1. Ref Rates'!$E30)</f>
        <v>0</v>
      </c>
      <c r="Y1386" s="413">
        <f>Y610*(1-'Appx 1. Ref Rates'!$E30)</f>
        <v>0</v>
      </c>
      <c r="Z1386" s="413">
        <f>Z610*(1-'Appx 1. Ref Rates'!$E30)</f>
        <v>0</v>
      </c>
      <c r="AA1386" s="413">
        <f>AA610*(1-'Appx 1. Ref Rates'!$E30)</f>
        <v>0</v>
      </c>
      <c r="AB1386" s="413">
        <f>AB610*(1-'Appx 1. Ref Rates'!$E30)</f>
        <v>0</v>
      </c>
      <c r="AC1386" s="400">
        <f t="shared" si="567"/>
        <v>0</v>
      </c>
      <c r="AD1386" s="1451"/>
      <c r="AE1386" s="1452"/>
      <c r="AF1386" s="1452"/>
      <c r="AG1386" s="528"/>
      <c r="AH1386" s="521"/>
      <c r="AI1386" s="521"/>
      <c r="AJ1386" s="521"/>
      <c r="AK1386" s="521"/>
      <c r="AL1386" s="521"/>
      <c r="AM1386" s="521"/>
      <c r="AN1386" s="521"/>
      <c r="AO1386" s="521"/>
      <c r="AP1386" s="521"/>
      <c r="AQ1386" s="521"/>
      <c r="AR1386" s="521"/>
      <c r="AS1386" s="521"/>
      <c r="AT1386" s="521"/>
      <c r="AU1386" s="521"/>
      <c r="AV1386" s="521"/>
      <c r="AW1386" s="521"/>
      <c r="AX1386" s="521"/>
      <c r="AY1386" s="521"/>
      <c r="AZ1386" s="521"/>
      <c r="BA1386" s="521"/>
      <c r="BB1386" s="521"/>
      <c r="BC1386" s="521"/>
      <c r="BD1386" s="521"/>
      <c r="BE1386" s="521"/>
      <c r="BF1386" s="521"/>
      <c r="BG1386" s="521"/>
      <c r="BH1386" s="521"/>
      <c r="BI1386" s="521"/>
      <c r="BJ1386" s="521"/>
      <c r="BK1386" s="521"/>
      <c r="BL1386" s="521"/>
      <c r="BM1386" s="521"/>
      <c r="BN1386" s="521"/>
      <c r="BO1386" s="521"/>
      <c r="BP1386" s="521"/>
      <c r="BQ1386" s="521"/>
      <c r="BR1386" s="521"/>
      <c r="BS1386" s="521"/>
      <c r="BT1386" s="521"/>
      <c r="BU1386" s="521"/>
      <c r="BV1386" s="521"/>
      <c r="BW1386" s="521"/>
      <c r="BX1386" s="521"/>
      <c r="BY1386" s="521"/>
      <c r="BZ1386" s="521"/>
      <c r="CA1386" s="521"/>
      <c r="CB1386" s="521"/>
      <c r="CC1386" s="521"/>
      <c r="CD1386" s="521"/>
      <c r="CE1386" s="521"/>
      <c r="CF1386" s="521"/>
      <c r="CG1386" s="521"/>
      <c r="CH1386" s="521"/>
      <c r="CI1386" s="521"/>
      <c r="CJ1386" s="521"/>
      <c r="CK1386" s="521"/>
      <c r="CL1386" s="521"/>
      <c r="CM1386" s="521"/>
      <c r="CN1386" s="521"/>
      <c r="CO1386" s="521"/>
      <c r="CP1386" s="521"/>
      <c r="CQ1386" s="521"/>
    </row>
    <row r="1387" spans="1:95" s="69" customFormat="1" ht="15" customHeight="1" outlineLevel="1" x14ac:dyDescent="0.2">
      <c r="A1387" s="11">
        <v>138</v>
      </c>
      <c r="B1387" s="294"/>
      <c r="C1387" s="292"/>
      <c r="D1387" s="292"/>
      <c r="E1387" s="877" t="str">
        <f>'2. CAD NCCF'!E1387:L1387</f>
        <v>Non-agency residential MBS (RMBS)</v>
      </c>
      <c r="F1387" s="878"/>
      <c r="G1387" s="878"/>
      <c r="H1387" s="878"/>
      <c r="I1387" s="878"/>
      <c r="J1387" s="878"/>
      <c r="K1387" s="878"/>
      <c r="L1387" s="1787"/>
      <c r="M1387" s="399">
        <f>SUBTOTAL(9,M1388:M1390)</f>
        <v>0</v>
      </c>
      <c r="N1387" s="402">
        <f t="shared" ref="N1387:AC1387" si="570">SUBTOTAL(9,N1388:N1390)</f>
        <v>0</v>
      </c>
      <c r="O1387" s="406">
        <f t="shared" si="570"/>
        <v>0</v>
      </c>
      <c r="P1387" s="406">
        <f t="shared" si="570"/>
        <v>0</v>
      </c>
      <c r="Q1387" s="407">
        <f t="shared" si="570"/>
        <v>0</v>
      </c>
      <c r="R1387" s="402">
        <f t="shared" si="570"/>
        <v>0</v>
      </c>
      <c r="S1387" s="406">
        <f t="shared" si="570"/>
        <v>0</v>
      </c>
      <c r="T1387" s="405">
        <f t="shared" si="570"/>
        <v>0</v>
      </c>
      <c r="U1387" s="405">
        <f t="shared" si="570"/>
        <v>0</v>
      </c>
      <c r="V1387" s="405">
        <f t="shared" si="570"/>
        <v>0</v>
      </c>
      <c r="W1387" s="405">
        <f t="shared" si="570"/>
        <v>0</v>
      </c>
      <c r="X1387" s="405">
        <f t="shared" si="570"/>
        <v>0</v>
      </c>
      <c r="Y1387" s="405">
        <f t="shared" si="570"/>
        <v>0</v>
      </c>
      <c r="Z1387" s="405">
        <f t="shared" si="570"/>
        <v>0</v>
      </c>
      <c r="AA1387" s="405">
        <f t="shared" si="570"/>
        <v>0</v>
      </c>
      <c r="AB1387" s="403">
        <f t="shared" si="570"/>
        <v>0</v>
      </c>
      <c r="AC1387" s="399">
        <f t="shared" si="570"/>
        <v>0</v>
      </c>
      <c r="AD1387" s="1451"/>
      <c r="AE1387" s="1452"/>
      <c r="AF1387" s="1452"/>
      <c r="AG1387" s="528"/>
      <c r="AH1387" s="521"/>
      <c r="AI1387" s="521"/>
      <c r="AJ1387" s="521"/>
      <c r="AK1387" s="521"/>
      <c r="AL1387" s="521"/>
      <c r="AM1387" s="521"/>
      <c r="AN1387" s="521"/>
      <c r="AO1387" s="521"/>
      <c r="AP1387" s="521"/>
      <c r="AQ1387" s="521"/>
      <c r="AR1387" s="521"/>
      <c r="AS1387" s="521"/>
      <c r="AT1387" s="521"/>
      <c r="AU1387" s="521"/>
      <c r="AV1387" s="521"/>
      <c r="AW1387" s="521"/>
      <c r="AX1387" s="521"/>
      <c r="AY1387" s="521"/>
      <c r="AZ1387" s="521"/>
      <c r="BA1387" s="521"/>
      <c r="BB1387" s="521"/>
      <c r="BC1387" s="521"/>
      <c r="BD1387" s="521"/>
      <c r="BE1387" s="521"/>
      <c r="BF1387" s="521"/>
      <c r="BG1387" s="521"/>
      <c r="BH1387" s="521"/>
      <c r="BI1387" s="521"/>
      <c r="BJ1387" s="521"/>
      <c r="BK1387" s="521"/>
      <c r="BL1387" s="521"/>
      <c r="BM1387" s="521"/>
      <c r="BN1387" s="521"/>
      <c r="BO1387" s="521"/>
      <c r="BP1387" s="521"/>
      <c r="BQ1387" s="521"/>
      <c r="BR1387" s="521"/>
      <c r="BS1387" s="521"/>
      <c r="BT1387" s="521"/>
      <c r="BU1387" s="521"/>
      <c r="BV1387" s="521"/>
      <c r="BW1387" s="521"/>
      <c r="BX1387" s="521"/>
      <c r="BY1387" s="521"/>
      <c r="BZ1387" s="521"/>
      <c r="CA1387" s="521"/>
      <c r="CB1387" s="521"/>
      <c r="CC1387" s="521"/>
      <c r="CD1387" s="521"/>
      <c r="CE1387" s="521"/>
      <c r="CF1387" s="521"/>
      <c r="CG1387" s="521"/>
      <c r="CH1387" s="521"/>
      <c r="CI1387" s="521"/>
      <c r="CJ1387" s="521"/>
      <c r="CK1387" s="521"/>
      <c r="CL1387" s="521"/>
      <c r="CM1387" s="521"/>
      <c r="CN1387" s="521"/>
      <c r="CO1387" s="521"/>
      <c r="CP1387" s="521"/>
      <c r="CQ1387" s="521"/>
    </row>
    <row r="1388" spans="1:95" s="69" customFormat="1" ht="15" customHeight="1" outlineLevel="1" x14ac:dyDescent="0.2">
      <c r="A1388" s="11">
        <v>139</v>
      </c>
      <c r="B1388" s="294"/>
      <c r="C1388" s="292"/>
      <c r="D1388" s="292"/>
      <c r="E1388" s="293"/>
      <c r="F1388" s="880" t="str">
        <f>'2. CAD NCCF'!F1388:L1388</f>
        <v>Non-agency RMBS, high rated</v>
      </c>
      <c r="G1388" s="881"/>
      <c r="H1388" s="881"/>
      <c r="I1388" s="881"/>
      <c r="J1388" s="881"/>
      <c r="K1388" s="881"/>
      <c r="L1388" s="882"/>
      <c r="M1388" s="400">
        <f t="shared" ref="M1388:M1390" si="571">M612</f>
        <v>0</v>
      </c>
      <c r="N1388" s="411">
        <f>M1388*(1-'Appx 1. Ref Rates'!$E32)+N612*(1-'Appx 1. Ref Rates'!$E32)</f>
        <v>0</v>
      </c>
      <c r="O1388" s="414">
        <f>O612*(1-'Appx 1. Ref Rates'!$E32)</f>
        <v>0</v>
      </c>
      <c r="P1388" s="414">
        <f>P612*(1-'Appx 1. Ref Rates'!$E32)</f>
        <v>0</v>
      </c>
      <c r="Q1388" s="415">
        <f>Q612*(1-'Appx 1. Ref Rates'!$E32)</f>
        <v>0</v>
      </c>
      <c r="R1388" s="411">
        <f>R612*(1-'Appx 1. Ref Rates'!$E32)</f>
        <v>0</v>
      </c>
      <c r="S1388" s="413">
        <f>S612*(1-'Appx 1. Ref Rates'!$E32)</f>
        <v>0</v>
      </c>
      <c r="T1388" s="413">
        <f>T612*(1-'Appx 1. Ref Rates'!$E32)</f>
        <v>0</v>
      </c>
      <c r="U1388" s="413">
        <f>U612*(1-'Appx 1. Ref Rates'!$E32)</f>
        <v>0</v>
      </c>
      <c r="V1388" s="413">
        <f>V612*(1-'Appx 1. Ref Rates'!$E32)</f>
        <v>0</v>
      </c>
      <c r="W1388" s="413">
        <f>W612*(1-'Appx 1. Ref Rates'!$E32)</f>
        <v>0</v>
      </c>
      <c r="X1388" s="414">
        <f>X612*(1-'Appx 1. Ref Rates'!$E32)</f>
        <v>0</v>
      </c>
      <c r="Y1388" s="413">
        <f>Y612*(1-'Appx 1. Ref Rates'!$E32)</f>
        <v>0</v>
      </c>
      <c r="Z1388" s="413">
        <f>Z612*(1-'Appx 1. Ref Rates'!$E32)</f>
        <v>0</v>
      </c>
      <c r="AA1388" s="413">
        <f>AA612*(1-'Appx 1. Ref Rates'!$E32)</f>
        <v>0</v>
      </c>
      <c r="AB1388" s="413">
        <f>AB612*(1-'Appx 1. Ref Rates'!$E32)</f>
        <v>0</v>
      </c>
      <c r="AC1388" s="400">
        <f t="shared" si="567"/>
        <v>0</v>
      </c>
      <c r="AD1388" s="1451"/>
      <c r="AE1388" s="1452"/>
      <c r="AF1388" s="1452"/>
      <c r="AG1388" s="528"/>
      <c r="AH1388" s="521"/>
      <c r="AI1388" s="521"/>
      <c r="AJ1388" s="521"/>
      <c r="AK1388" s="521"/>
      <c r="AL1388" s="521"/>
      <c r="AM1388" s="521"/>
      <c r="AN1388" s="521"/>
      <c r="AO1388" s="521"/>
      <c r="AP1388" s="521"/>
      <c r="AQ1388" s="521"/>
      <c r="AR1388" s="521"/>
      <c r="AS1388" s="521"/>
      <c r="AT1388" s="521"/>
      <c r="AU1388" s="521"/>
      <c r="AV1388" s="521"/>
      <c r="AW1388" s="521"/>
      <c r="AX1388" s="521"/>
      <c r="AY1388" s="521"/>
      <c r="AZ1388" s="521"/>
      <c r="BA1388" s="521"/>
      <c r="BB1388" s="521"/>
      <c r="BC1388" s="521"/>
      <c r="BD1388" s="521"/>
      <c r="BE1388" s="521"/>
      <c r="BF1388" s="521"/>
      <c r="BG1388" s="521"/>
      <c r="BH1388" s="521"/>
      <c r="BI1388" s="521"/>
      <c r="BJ1388" s="521"/>
      <c r="BK1388" s="521"/>
      <c r="BL1388" s="521"/>
      <c r="BM1388" s="521"/>
      <c r="BN1388" s="521"/>
      <c r="BO1388" s="521"/>
      <c r="BP1388" s="521"/>
      <c r="BQ1388" s="521"/>
      <c r="BR1388" s="521"/>
      <c r="BS1388" s="521"/>
      <c r="BT1388" s="521"/>
      <c r="BU1388" s="521"/>
      <c r="BV1388" s="521"/>
      <c r="BW1388" s="521"/>
      <c r="BX1388" s="521"/>
      <c r="BY1388" s="521"/>
      <c r="BZ1388" s="521"/>
      <c r="CA1388" s="521"/>
      <c r="CB1388" s="521"/>
      <c r="CC1388" s="521"/>
      <c r="CD1388" s="521"/>
      <c r="CE1388" s="521"/>
      <c r="CF1388" s="521"/>
      <c r="CG1388" s="521"/>
      <c r="CH1388" s="521"/>
      <c r="CI1388" s="521"/>
      <c r="CJ1388" s="521"/>
      <c r="CK1388" s="521"/>
      <c r="CL1388" s="521"/>
      <c r="CM1388" s="521"/>
      <c r="CN1388" s="521"/>
      <c r="CO1388" s="521"/>
      <c r="CP1388" s="521"/>
      <c r="CQ1388" s="521"/>
    </row>
    <row r="1389" spans="1:95" s="69" customFormat="1" ht="15" customHeight="1" outlineLevel="1" x14ac:dyDescent="0.2">
      <c r="A1389" s="11">
        <v>140</v>
      </c>
      <c r="B1389" s="294"/>
      <c r="C1389" s="292"/>
      <c r="D1389" s="292"/>
      <c r="E1389" s="293"/>
      <c r="F1389" s="880" t="str">
        <f>'2. CAD NCCF'!F1389:L1389</f>
        <v>Non-agency RMBS, medium rated</v>
      </c>
      <c r="G1389" s="881"/>
      <c r="H1389" s="881"/>
      <c r="I1389" s="881"/>
      <c r="J1389" s="881"/>
      <c r="K1389" s="881"/>
      <c r="L1389" s="882"/>
      <c r="M1389" s="400">
        <f t="shared" si="571"/>
        <v>0</v>
      </c>
      <c r="N1389" s="411">
        <f>M1389*(1-'Appx 1. Ref Rates'!$E33)+N613*(1-'Appx 1. Ref Rates'!$E33)</f>
        <v>0</v>
      </c>
      <c r="O1389" s="414">
        <f>O613*(1-'Appx 1. Ref Rates'!$E33)</f>
        <v>0</v>
      </c>
      <c r="P1389" s="414">
        <f>P613*(1-'Appx 1. Ref Rates'!$E33)</f>
        <v>0</v>
      </c>
      <c r="Q1389" s="415">
        <f>Q613*(1-'Appx 1. Ref Rates'!$E33)</f>
        <v>0</v>
      </c>
      <c r="R1389" s="411">
        <f>R613*(1-'Appx 1. Ref Rates'!$E33)</f>
        <v>0</v>
      </c>
      <c r="S1389" s="413">
        <f>S613*(1-'Appx 1. Ref Rates'!$E33)</f>
        <v>0</v>
      </c>
      <c r="T1389" s="413">
        <f>T613*(1-'Appx 1. Ref Rates'!$E33)</f>
        <v>0</v>
      </c>
      <c r="U1389" s="413">
        <f>U613*(1-'Appx 1. Ref Rates'!$E33)</f>
        <v>0</v>
      </c>
      <c r="V1389" s="413">
        <f>V613*(1-'Appx 1. Ref Rates'!$E33)</f>
        <v>0</v>
      </c>
      <c r="W1389" s="413">
        <f>W613*(1-'Appx 1. Ref Rates'!$E33)</f>
        <v>0</v>
      </c>
      <c r="X1389" s="414">
        <f>X613*(1-'Appx 1. Ref Rates'!$E33)</f>
        <v>0</v>
      </c>
      <c r="Y1389" s="413">
        <f>Y613*(1-'Appx 1. Ref Rates'!$E33)</f>
        <v>0</v>
      </c>
      <c r="Z1389" s="413">
        <f>Z613*(1-'Appx 1. Ref Rates'!$E33)</f>
        <v>0</v>
      </c>
      <c r="AA1389" s="413">
        <f>AA613*(1-'Appx 1. Ref Rates'!$E33)</f>
        <v>0</v>
      </c>
      <c r="AB1389" s="413">
        <f>AB613*(1-'Appx 1. Ref Rates'!$E33)</f>
        <v>0</v>
      </c>
      <c r="AC1389" s="400">
        <f t="shared" si="567"/>
        <v>0</v>
      </c>
      <c r="AD1389" s="1451"/>
      <c r="AE1389" s="1452"/>
      <c r="AF1389" s="1452"/>
      <c r="AG1389" s="528"/>
      <c r="AH1389" s="521"/>
      <c r="AI1389" s="521"/>
      <c r="AJ1389" s="521"/>
      <c r="AK1389" s="521"/>
      <c r="AL1389" s="521"/>
      <c r="AM1389" s="521"/>
      <c r="AN1389" s="521"/>
      <c r="AO1389" s="521"/>
      <c r="AP1389" s="521"/>
      <c r="AQ1389" s="521"/>
      <c r="AR1389" s="521"/>
      <c r="AS1389" s="521"/>
      <c r="AT1389" s="521"/>
      <c r="AU1389" s="521"/>
      <c r="AV1389" s="521"/>
      <c r="AW1389" s="521"/>
      <c r="AX1389" s="521"/>
      <c r="AY1389" s="521"/>
      <c r="AZ1389" s="521"/>
      <c r="BA1389" s="521"/>
      <c r="BB1389" s="521"/>
      <c r="BC1389" s="521"/>
      <c r="BD1389" s="521"/>
      <c r="BE1389" s="521"/>
      <c r="BF1389" s="521"/>
      <c r="BG1389" s="521"/>
      <c r="BH1389" s="521"/>
      <c r="BI1389" s="521"/>
      <c r="BJ1389" s="521"/>
      <c r="BK1389" s="521"/>
      <c r="BL1389" s="521"/>
      <c r="BM1389" s="521"/>
      <c r="BN1389" s="521"/>
      <c r="BO1389" s="521"/>
      <c r="BP1389" s="521"/>
      <c r="BQ1389" s="521"/>
      <c r="BR1389" s="521"/>
      <c r="BS1389" s="521"/>
      <c r="BT1389" s="521"/>
      <c r="BU1389" s="521"/>
      <c r="BV1389" s="521"/>
      <c r="BW1389" s="521"/>
      <c r="BX1389" s="521"/>
      <c r="BY1389" s="521"/>
      <c r="BZ1389" s="521"/>
      <c r="CA1389" s="521"/>
      <c r="CB1389" s="521"/>
      <c r="CC1389" s="521"/>
      <c r="CD1389" s="521"/>
      <c r="CE1389" s="521"/>
      <c r="CF1389" s="521"/>
      <c r="CG1389" s="521"/>
      <c r="CH1389" s="521"/>
      <c r="CI1389" s="521"/>
      <c r="CJ1389" s="521"/>
      <c r="CK1389" s="521"/>
      <c r="CL1389" s="521"/>
      <c r="CM1389" s="521"/>
      <c r="CN1389" s="521"/>
      <c r="CO1389" s="521"/>
      <c r="CP1389" s="521"/>
      <c r="CQ1389" s="521"/>
    </row>
    <row r="1390" spans="1:95" s="69" customFormat="1" ht="15" customHeight="1" outlineLevel="1" x14ac:dyDescent="0.2">
      <c r="A1390" s="11">
        <v>141</v>
      </c>
      <c r="B1390" s="294"/>
      <c r="C1390" s="292"/>
      <c r="D1390" s="600"/>
      <c r="E1390" s="527"/>
      <c r="F1390" s="880" t="str">
        <f>'2. CAD NCCF'!F1390:L1390</f>
        <v>Non-agency RMBS, low or not rated</v>
      </c>
      <c r="G1390" s="881"/>
      <c r="H1390" s="881"/>
      <c r="I1390" s="881"/>
      <c r="J1390" s="881"/>
      <c r="K1390" s="881"/>
      <c r="L1390" s="882"/>
      <c r="M1390" s="400">
        <f t="shared" si="571"/>
        <v>0</v>
      </c>
      <c r="N1390" s="411">
        <f>M1390*(1-'Appx 1. Ref Rates'!$E34)+N614*(1-'Appx 1. Ref Rates'!$E34)</f>
        <v>0</v>
      </c>
      <c r="O1390" s="414">
        <f>O614*(1-'Appx 1. Ref Rates'!$E34)</f>
        <v>0</v>
      </c>
      <c r="P1390" s="414">
        <f>P614*(1-'Appx 1. Ref Rates'!$E34)</f>
        <v>0</v>
      </c>
      <c r="Q1390" s="415">
        <f>Q614*(1-'Appx 1. Ref Rates'!$E34)</f>
        <v>0</v>
      </c>
      <c r="R1390" s="411">
        <f>R614*(1-'Appx 1. Ref Rates'!$E34)</f>
        <v>0</v>
      </c>
      <c r="S1390" s="413">
        <f>S614*(1-'Appx 1. Ref Rates'!$E34)</f>
        <v>0</v>
      </c>
      <c r="T1390" s="413">
        <f>T614*(1-'Appx 1. Ref Rates'!$E34)</f>
        <v>0</v>
      </c>
      <c r="U1390" s="413">
        <f>U614*(1-'Appx 1. Ref Rates'!$E34)</f>
        <v>0</v>
      </c>
      <c r="V1390" s="413">
        <f>V614*(1-'Appx 1. Ref Rates'!$E34)</f>
        <v>0</v>
      </c>
      <c r="W1390" s="413">
        <f>W614*(1-'Appx 1. Ref Rates'!$E34)</f>
        <v>0</v>
      </c>
      <c r="X1390" s="414">
        <f>X614*(1-'Appx 1. Ref Rates'!$E34)</f>
        <v>0</v>
      </c>
      <c r="Y1390" s="413">
        <f>Y614*(1-'Appx 1. Ref Rates'!$E34)</f>
        <v>0</v>
      </c>
      <c r="Z1390" s="413">
        <f>Z614*(1-'Appx 1. Ref Rates'!$E34)</f>
        <v>0</v>
      </c>
      <c r="AA1390" s="413">
        <f>AA614*(1-'Appx 1. Ref Rates'!$E34)</f>
        <v>0</v>
      </c>
      <c r="AB1390" s="413">
        <f>AB614*(1-'Appx 1. Ref Rates'!$E34)</f>
        <v>0</v>
      </c>
      <c r="AC1390" s="400">
        <f t="shared" si="567"/>
        <v>0</v>
      </c>
      <c r="AD1390" s="1454"/>
      <c r="AE1390" s="1455"/>
      <c r="AF1390" s="1455"/>
      <c r="AG1390" s="528"/>
      <c r="AH1390" s="521"/>
      <c r="AI1390" s="521"/>
      <c r="AJ1390" s="521"/>
      <c r="AK1390" s="521"/>
      <c r="AL1390" s="521"/>
      <c r="AM1390" s="521"/>
      <c r="AN1390" s="521"/>
      <c r="AO1390" s="521"/>
      <c r="AP1390" s="521"/>
      <c r="AQ1390" s="521"/>
      <c r="AR1390" s="521"/>
      <c r="AS1390" s="521"/>
      <c r="AT1390" s="521"/>
      <c r="AU1390" s="521"/>
      <c r="AV1390" s="521"/>
      <c r="AW1390" s="521"/>
      <c r="AX1390" s="521"/>
      <c r="AY1390" s="521"/>
      <c r="AZ1390" s="521"/>
      <c r="BA1390" s="521"/>
      <c r="BB1390" s="521"/>
      <c r="BC1390" s="521"/>
      <c r="BD1390" s="521"/>
      <c r="BE1390" s="521"/>
      <c r="BF1390" s="521"/>
      <c r="BG1390" s="521"/>
      <c r="BH1390" s="521"/>
      <c r="BI1390" s="521"/>
      <c r="BJ1390" s="521"/>
      <c r="BK1390" s="521"/>
      <c r="BL1390" s="521"/>
      <c r="BM1390" s="521"/>
      <c r="BN1390" s="521"/>
      <c r="BO1390" s="521"/>
      <c r="BP1390" s="521"/>
      <c r="BQ1390" s="521"/>
      <c r="BR1390" s="521"/>
      <c r="BS1390" s="521"/>
      <c r="BT1390" s="521"/>
      <c r="BU1390" s="521"/>
      <c r="BV1390" s="521"/>
      <c r="BW1390" s="521"/>
      <c r="BX1390" s="521"/>
      <c r="BY1390" s="521"/>
      <c r="BZ1390" s="521"/>
      <c r="CA1390" s="521"/>
      <c r="CB1390" s="521"/>
      <c r="CC1390" s="521"/>
      <c r="CD1390" s="521"/>
      <c r="CE1390" s="521"/>
      <c r="CF1390" s="521"/>
      <c r="CG1390" s="521"/>
      <c r="CH1390" s="521"/>
      <c r="CI1390" s="521"/>
      <c r="CJ1390" s="521"/>
      <c r="CK1390" s="521"/>
      <c r="CL1390" s="521"/>
      <c r="CM1390" s="521"/>
      <c r="CN1390" s="521"/>
      <c r="CO1390" s="521"/>
      <c r="CP1390" s="521"/>
      <c r="CQ1390" s="521"/>
    </row>
    <row r="1391" spans="1:95" s="69" customFormat="1" ht="15" customHeight="1" outlineLevel="1" x14ac:dyDescent="0.2">
      <c r="A1391" s="11">
        <v>142</v>
      </c>
      <c r="B1391" s="294"/>
      <c r="C1391" s="292"/>
      <c r="D1391" s="1080" t="str">
        <f>'2. CAD NCCF'!D1391:AF1391</f>
        <v>Corporate bonds and paper (CBP)</v>
      </c>
      <c r="E1391" s="1081"/>
      <c r="F1391" s="1081"/>
      <c r="G1391" s="1081"/>
      <c r="H1391" s="1081"/>
      <c r="I1391" s="1081"/>
      <c r="J1391" s="1081"/>
      <c r="K1391" s="1081"/>
      <c r="L1391" s="1081"/>
      <c r="M1391" s="1081"/>
      <c r="N1391" s="1081"/>
      <c r="O1391" s="1081"/>
      <c r="P1391" s="1081"/>
      <c r="Q1391" s="1081"/>
      <c r="R1391" s="1081"/>
      <c r="S1391" s="1081"/>
      <c r="T1391" s="1081"/>
      <c r="U1391" s="1081"/>
      <c r="V1391" s="1081"/>
      <c r="W1391" s="1081"/>
      <c r="X1391" s="1081"/>
      <c r="Y1391" s="1081"/>
      <c r="Z1391" s="1081"/>
      <c r="AA1391" s="1081"/>
      <c r="AB1391" s="1081"/>
      <c r="AC1391" s="1081"/>
      <c r="AD1391" s="1790"/>
      <c r="AE1391" s="1790"/>
      <c r="AF1391" s="1790"/>
      <c r="AG1391" s="528"/>
      <c r="AH1391" s="521"/>
      <c r="AI1391" s="521"/>
      <c r="AJ1391" s="521"/>
      <c r="AK1391" s="521"/>
      <c r="AL1391" s="521"/>
      <c r="AM1391" s="521"/>
      <c r="AN1391" s="521"/>
      <c r="AO1391" s="521"/>
      <c r="AP1391" s="521"/>
      <c r="AQ1391" s="521"/>
      <c r="AR1391" s="521"/>
      <c r="AS1391" s="521"/>
      <c r="AT1391" s="521"/>
      <c r="AU1391" s="521"/>
      <c r="AV1391" s="521"/>
      <c r="AW1391" s="521"/>
      <c r="AX1391" s="521"/>
      <c r="AY1391" s="521"/>
      <c r="AZ1391" s="521"/>
      <c r="BA1391" s="521"/>
      <c r="BB1391" s="521"/>
      <c r="BC1391" s="521"/>
      <c r="BD1391" s="521"/>
      <c r="BE1391" s="521"/>
      <c r="BF1391" s="521"/>
      <c r="BG1391" s="521"/>
      <c r="BH1391" s="521"/>
      <c r="BI1391" s="521"/>
      <c r="BJ1391" s="521"/>
      <c r="BK1391" s="521"/>
      <c r="BL1391" s="521"/>
      <c r="BM1391" s="521"/>
      <c r="BN1391" s="521"/>
      <c r="BO1391" s="521"/>
      <c r="BP1391" s="521"/>
      <c r="BQ1391" s="521"/>
      <c r="BR1391" s="521"/>
      <c r="BS1391" s="521"/>
      <c r="BT1391" s="521"/>
      <c r="BU1391" s="521"/>
      <c r="BV1391" s="521"/>
      <c r="BW1391" s="521"/>
      <c r="BX1391" s="521"/>
      <c r="BY1391" s="521"/>
      <c r="BZ1391" s="521"/>
      <c r="CA1391" s="521"/>
      <c r="CB1391" s="521"/>
      <c r="CC1391" s="521"/>
      <c r="CD1391" s="521"/>
      <c r="CE1391" s="521"/>
      <c r="CF1391" s="521"/>
      <c r="CG1391" s="521"/>
      <c r="CH1391" s="521"/>
      <c r="CI1391" s="521"/>
      <c r="CJ1391" s="521"/>
      <c r="CK1391" s="521"/>
      <c r="CL1391" s="521"/>
      <c r="CM1391" s="521"/>
      <c r="CN1391" s="521"/>
      <c r="CO1391" s="521"/>
      <c r="CP1391" s="521"/>
      <c r="CQ1391" s="521"/>
    </row>
    <row r="1392" spans="1:95" s="69" customFormat="1" ht="15" customHeight="1" outlineLevel="1" x14ac:dyDescent="0.2">
      <c r="A1392" s="11">
        <v>143</v>
      </c>
      <c r="B1392" s="294"/>
      <c r="C1392" s="292"/>
      <c r="D1392" s="292"/>
      <c r="E1392" s="933" t="str">
        <f>'2. CAD NCCF'!E1392:L1392</f>
        <v>Non-FI issued CBP, high rated</v>
      </c>
      <c r="F1392" s="934"/>
      <c r="G1392" s="934"/>
      <c r="H1392" s="934"/>
      <c r="I1392" s="934"/>
      <c r="J1392" s="934"/>
      <c r="K1392" s="934"/>
      <c r="L1392" s="935"/>
      <c r="M1392" s="399">
        <f>SUBTOTAL(9,M1393:M1394)</f>
        <v>0</v>
      </c>
      <c r="N1392" s="402">
        <f t="shared" ref="N1392:AC1392" si="572">SUBTOTAL(9,N1393:N1394)</f>
        <v>0</v>
      </c>
      <c r="O1392" s="406">
        <f t="shared" si="572"/>
        <v>0</v>
      </c>
      <c r="P1392" s="406">
        <f t="shared" si="572"/>
        <v>0</v>
      </c>
      <c r="Q1392" s="407">
        <f t="shared" si="572"/>
        <v>0</v>
      </c>
      <c r="R1392" s="402">
        <f t="shared" si="572"/>
        <v>0</v>
      </c>
      <c r="S1392" s="406">
        <f t="shared" si="572"/>
        <v>0</v>
      </c>
      <c r="T1392" s="405">
        <f t="shared" si="572"/>
        <v>0</v>
      </c>
      <c r="U1392" s="405">
        <f t="shared" si="572"/>
        <v>0</v>
      </c>
      <c r="V1392" s="405">
        <f t="shared" si="572"/>
        <v>0</v>
      </c>
      <c r="W1392" s="405">
        <f t="shared" si="572"/>
        <v>0</v>
      </c>
      <c r="X1392" s="405">
        <f t="shared" si="572"/>
        <v>0</v>
      </c>
      <c r="Y1392" s="405">
        <f t="shared" si="572"/>
        <v>0</v>
      </c>
      <c r="Z1392" s="405">
        <f t="shared" si="572"/>
        <v>0</v>
      </c>
      <c r="AA1392" s="405">
        <f t="shared" si="572"/>
        <v>0</v>
      </c>
      <c r="AB1392" s="403">
        <f t="shared" si="572"/>
        <v>0</v>
      </c>
      <c r="AC1392" s="399">
        <f t="shared" si="572"/>
        <v>0</v>
      </c>
      <c r="AD1392" s="1671"/>
      <c r="AE1392" s="852"/>
      <c r="AF1392" s="852"/>
      <c r="AG1392" s="528"/>
      <c r="AH1392" s="521"/>
      <c r="AI1392" s="521"/>
      <c r="AJ1392" s="521"/>
      <c r="AK1392" s="521"/>
      <c r="AL1392" s="521"/>
      <c r="AM1392" s="521"/>
      <c r="AN1392" s="521"/>
      <c r="AO1392" s="521"/>
      <c r="AP1392" s="521"/>
      <c r="AQ1392" s="521"/>
      <c r="AR1392" s="521"/>
      <c r="AS1392" s="521"/>
      <c r="AT1392" s="521"/>
      <c r="AU1392" s="521"/>
      <c r="AV1392" s="521"/>
      <c r="AW1392" s="521"/>
      <c r="AX1392" s="521"/>
      <c r="AY1392" s="521"/>
      <c r="AZ1392" s="521"/>
      <c r="BA1392" s="521"/>
      <c r="BB1392" s="521"/>
      <c r="BC1392" s="521"/>
      <c r="BD1392" s="521"/>
      <c r="BE1392" s="521"/>
      <c r="BF1392" s="521"/>
      <c r="BG1392" s="521"/>
      <c r="BH1392" s="521"/>
      <c r="BI1392" s="521"/>
      <c r="BJ1392" s="521"/>
      <c r="BK1392" s="521"/>
      <c r="BL1392" s="521"/>
      <c r="BM1392" s="521"/>
      <c r="BN1392" s="521"/>
      <c r="BO1392" s="521"/>
      <c r="BP1392" s="521"/>
      <c r="BQ1392" s="521"/>
      <c r="BR1392" s="521"/>
      <c r="BS1392" s="521"/>
      <c r="BT1392" s="521"/>
      <c r="BU1392" s="521"/>
      <c r="BV1392" s="521"/>
      <c r="BW1392" s="521"/>
      <c r="BX1392" s="521"/>
      <c r="BY1392" s="521"/>
      <c r="BZ1392" s="521"/>
      <c r="CA1392" s="521"/>
      <c r="CB1392" s="521"/>
      <c r="CC1392" s="521"/>
      <c r="CD1392" s="521"/>
      <c r="CE1392" s="521"/>
      <c r="CF1392" s="521"/>
      <c r="CG1392" s="521"/>
      <c r="CH1392" s="521"/>
      <c r="CI1392" s="521"/>
      <c r="CJ1392" s="521"/>
      <c r="CK1392" s="521"/>
      <c r="CL1392" s="521"/>
      <c r="CM1392" s="521"/>
      <c r="CN1392" s="521"/>
      <c r="CO1392" s="521"/>
      <c r="CP1392" s="521"/>
      <c r="CQ1392" s="521"/>
    </row>
    <row r="1393" spans="1:95" s="69" customFormat="1" ht="15" customHeight="1" outlineLevel="1" x14ac:dyDescent="0.2">
      <c r="A1393" s="11">
        <v>144</v>
      </c>
      <c r="B1393" s="294"/>
      <c r="C1393" s="292"/>
      <c r="D1393" s="292"/>
      <c r="E1393" s="293"/>
      <c r="F1393" s="880" t="str">
        <f>'2. CAD NCCF'!F1393:L1393</f>
        <v>Non-FI issued unsecured bond and paper, high rated</v>
      </c>
      <c r="G1393" s="881"/>
      <c r="H1393" s="881"/>
      <c r="I1393" s="881"/>
      <c r="J1393" s="881"/>
      <c r="K1393" s="881"/>
      <c r="L1393" s="882"/>
      <c r="M1393" s="400">
        <f t="shared" ref="M1393:M1394" si="573">M617</f>
        <v>0</v>
      </c>
      <c r="N1393" s="411">
        <f>M1393*(1-'Appx 1. Ref Rates'!$E37)+N617*(1-'Appx 1. Ref Rates'!$E37)</f>
        <v>0</v>
      </c>
      <c r="O1393" s="414">
        <f>O617*(1-'Appx 1. Ref Rates'!$E37)</f>
        <v>0</v>
      </c>
      <c r="P1393" s="414">
        <f>P617*(1-'Appx 1. Ref Rates'!$E37)</f>
        <v>0</v>
      </c>
      <c r="Q1393" s="415">
        <f>Q617*(1-'Appx 1. Ref Rates'!$E37)</f>
        <v>0</v>
      </c>
      <c r="R1393" s="411">
        <f>R617*(1-'Appx 1. Ref Rates'!$E37)</f>
        <v>0</v>
      </c>
      <c r="S1393" s="413">
        <f>S617*(1-'Appx 1. Ref Rates'!$E37)</f>
        <v>0</v>
      </c>
      <c r="T1393" s="413">
        <f>T617*(1-'Appx 1. Ref Rates'!$E37)</f>
        <v>0</v>
      </c>
      <c r="U1393" s="413">
        <f>U617*(1-'Appx 1. Ref Rates'!$E37)</f>
        <v>0</v>
      </c>
      <c r="V1393" s="413">
        <f>V617*(1-'Appx 1. Ref Rates'!$E37)</f>
        <v>0</v>
      </c>
      <c r="W1393" s="413">
        <f>W617*(1-'Appx 1. Ref Rates'!$E37)</f>
        <v>0</v>
      </c>
      <c r="X1393" s="414">
        <f>X617*(1-'Appx 1. Ref Rates'!$E37)</f>
        <v>0</v>
      </c>
      <c r="Y1393" s="413">
        <f>Y617*(1-'Appx 1. Ref Rates'!$E37)</f>
        <v>0</v>
      </c>
      <c r="Z1393" s="413">
        <f>Z617*(1-'Appx 1. Ref Rates'!$E37)</f>
        <v>0</v>
      </c>
      <c r="AA1393" s="413">
        <f>AA617*(1-'Appx 1. Ref Rates'!$E37)</f>
        <v>0</v>
      </c>
      <c r="AB1393" s="413">
        <f>AB617*(1-'Appx 1. Ref Rates'!$E37)</f>
        <v>0</v>
      </c>
      <c r="AC1393" s="400">
        <f t="shared" ref="AC1393:AC1412" si="574">AC617</f>
        <v>0</v>
      </c>
      <c r="AD1393" s="1743"/>
      <c r="AE1393" s="1083"/>
      <c r="AF1393" s="855"/>
      <c r="AG1393" s="528"/>
      <c r="AH1393" s="521"/>
      <c r="AI1393" s="521"/>
      <c r="AJ1393" s="521"/>
      <c r="AK1393" s="521"/>
      <c r="AL1393" s="521"/>
      <c r="AM1393" s="521"/>
      <c r="AN1393" s="521"/>
      <c r="AO1393" s="521"/>
      <c r="AP1393" s="521"/>
      <c r="AQ1393" s="521"/>
      <c r="AR1393" s="521"/>
      <c r="AS1393" s="521"/>
      <c r="AT1393" s="521"/>
      <c r="AU1393" s="521"/>
      <c r="AV1393" s="521"/>
      <c r="AW1393" s="521"/>
      <c r="AX1393" s="521"/>
      <c r="AY1393" s="521"/>
      <c r="AZ1393" s="521"/>
      <c r="BA1393" s="521"/>
      <c r="BB1393" s="521"/>
      <c r="BC1393" s="521"/>
      <c r="BD1393" s="521"/>
      <c r="BE1393" s="521"/>
      <c r="BF1393" s="521"/>
      <c r="BG1393" s="521"/>
      <c r="BH1393" s="521"/>
      <c r="BI1393" s="521"/>
      <c r="BJ1393" s="521"/>
      <c r="BK1393" s="521"/>
      <c r="BL1393" s="521"/>
      <c r="BM1393" s="521"/>
      <c r="BN1393" s="521"/>
      <c r="BO1393" s="521"/>
      <c r="BP1393" s="521"/>
      <c r="BQ1393" s="521"/>
      <c r="BR1393" s="521"/>
      <c r="BS1393" s="521"/>
      <c r="BT1393" s="521"/>
      <c r="BU1393" s="521"/>
      <c r="BV1393" s="521"/>
      <c r="BW1393" s="521"/>
      <c r="BX1393" s="521"/>
      <c r="BY1393" s="521"/>
      <c r="BZ1393" s="521"/>
      <c r="CA1393" s="521"/>
      <c r="CB1393" s="521"/>
      <c r="CC1393" s="521"/>
      <c r="CD1393" s="521"/>
      <c r="CE1393" s="521"/>
      <c r="CF1393" s="521"/>
      <c r="CG1393" s="521"/>
      <c r="CH1393" s="521"/>
      <c r="CI1393" s="521"/>
      <c r="CJ1393" s="521"/>
      <c r="CK1393" s="521"/>
      <c r="CL1393" s="521"/>
      <c r="CM1393" s="521"/>
      <c r="CN1393" s="521"/>
      <c r="CO1393" s="521"/>
      <c r="CP1393" s="521"/>
      <c r="CQ1393" s="521"/>
    </row>
    <row r="1394" spans="1:95" s="69" customFormat="1" ht="15" customHeight="1" outlineLevel="1" x14ac:dyDescent="0.2">
      <c r="A1394" s="11">
        <v>145</v>
      </c>
      <c r="B1394" s="294"/>
      <c r="C1394" s="292"/>
      <c r="D1394" s="292"/>
      <c r="E1394" s="293"/>
      <c r="F1394" s="880" t="str">
        <f>'2. CAD NCCF'!F1394:L1394</f>
        <v>Non-FI issued covered bonds, high rated</v>
      </c>
      <c r="G1394" s="881"/>
      <c r="H1394" s="881"/>
      <c r="I1394" s="881"/>
      <c r="J1394" s="881"/>
      <c r="K1394" s="881"/>
      <c r="L1394" s="882"/>
      <c r="M1394" s="400">
        <f t="shared" si="573"/>
        <v>0</v>
      </c>
      <c r="N1394" s="411">
        <f>M1394*(1-'Appx 1. Ref Rates'!$E38)+N618*(1-'Appx 1. Ref Rates'!$E38)</f>
        <v>0</v>
      </c>
      <c r="O1394" s="414">
        <f>O618*(1-'Appx 1. Ref Rates'!$E38)</f>
        <v>0</v>
      </c>
      <c r="P1394" s="414">
        <f>P618*(1-'Appx 1. Ref Rates'!$E38)</f>
        <v>0</v>
      </c>
      <c r="Q1394" s="415">
        <f>Q618*(1-'Appx 1. Ref Rates'!$E38)</f>
        <v>0</v>
      </c>
      <c r="R1394" s="411">
        <f>R618*(1-'Appx 1. Ref Rates'!$E38)</f>
        <v>0</v>
      </c>
      <c r="S1394" s="413">
        <f>S618*(1-'Appx 1. Ref Rates'!$E38)</f>
        <v>0</v>
      </c>
      <c r="T1394" s="413">
        <f>T618*(1-'Appx 1. Ref Rates'!$E38)</f>
        <v>0</v>
      </c>
      <c r="U1394" s="413">
        <f>U618*(1-'Appx 1. Ref Rates'!$E38)</f>
        <v>0</v>
      </c>
      <c r="V1394" s="413">
        <f>V618*(1-'Appx 1. Ref Rates'!$E38)</f>
        <v>0</v>
      </c>
      <c r="W1394" s="413">
        <f>W618*(1-'Appx 1. Ref Rates'!$E38)</f>
        <v>0</v>
      </c>
      <c r="X1394" s="414">
        <f>X618*(1-'Appx 1. Ref Rates'!$E38)</f>
        <v>0</v>
      </c>
      <c r="Y1394" s="413">
        <f>Y618*(1-'Appx 1. Ref Rates'!$E38)</f>
        <v>0</v>
      </c>
      <c r="Z1394" s="413">
        <f>Z618*(1-'Appx 1. Ref Rates'!$E38)</f>
        <v>0</v>
      </c>
      <c r="AA1394" s="413">
        <f>AA618*(1-'Appx 1. Ref Rates'!$E38)</f>
        <v>0</v>
      </c>
      <c r="AB1394" s="413">
        <f>AB618*(1-'Appx 1. Ref Rates'!$E38)</f>
        <v>0</v>
      </c>
      <c r="AC1394" s="400">
        <f t="shared" si="574"/>
        <v>0</v>
      </c>
      <c r="AD1394" s="1743"/>
      <c r="AE1394" s="1083"/>
      <c r="AF1394" s="855"/>
      <c r="AG1394" s="528"/>
      <c r="AH1394" s="521"/>
      <c r="AI1394" s="521"/>
      <c r="AJ1394" s="521"/>
      <c r="AK1394" s="521"/>
      <c r="AL1394" s="521"/>
      <c r="AM1394" s="521"/>
      <c r="AN1394" s="521"/>
      <c r="AO1394" s="521"/>
      <c r="AP1394" s="521"/>
      <c r="AQ1394" s="521"/>
      <c r="AR1394" s="521"/>
      <c r="AS1394" s="521"/>
      <c r="AT1394" s="521"/>
      <c r="AU1394" s="521"/>
      <c r="AV1394" s="521"/>
      <c r="AW1394" s="521"/>
      <c r="AX1394" s="521"/>
      <c r="AY1394" s="521"/>
      <c r="AZ1394" s="521"/>
      <c r="BA1394" s="521"/>
      <c r="BB1394" s="521"/>
      <c r="BC1394" s="521"/>
      <c r="BD1394" s="521"/>
      <c r="BE1394" s="521"/>
      <c r="BF1394" s="521"/>
      <c r="BG1394" s="521"/>
      <c r="BH1394" s="521"/>
      <c r="BI1394" s="521"/>
      <c r="BJ1394" s="521"/>
      <c r="BK1394" s="521"/>
      <c r="BL1394" s="521"/>
      <c r="BM1394" s="521"/>
      <c r="BN1394" s="521"/>
      <c r="BO1394" s="521"/>
      <c r="BP1394" s="521"/>
      <c r="BQ1394" s="521"/>
      <c r="BR1394" s="521"/>
      <c r="BS1394" s="521"/>
      <c r="BT1394" s="521"/>
      <c r="BU1394" s="521"/>
      <c r="BV1394" s="521"/>
      <c r="BW1394" s="521"/>
      <c r="BX1394" s="521"/>
      <c r="BY1394" s="521"/>
      <c r="BZ1394" s="521"/>
      <c r="CA1394" s="521"/>
      <c r="CB1394" s="521"/>
      <c r="CC1394" s="521"/>
      <c r="CD1394" s="521"/>
      <c r="CE1394" s="521"/>
      <c r="CF1394" s="521"/>
      <c r="CG1394" s="521"/>
      <c r="CH1394" s="521"/>
      <c r="CI1394" s="521"/>
      <c r="CJ1394" s="521"/>
      <c r="CK1394" s="521"/>
      <c r="CL1394" s="521"/>
      <c r="CM1394" s="521"/>
      <c r="CN1394" s="521"/>
      <c r="CO1394" s="521"/>
      <c r="CP1394" s="521"/>
      <c r="CQ1394" s="521"/>
    </row>
    <row r="1395" spans="1:95" s="69" customFormat="1" ht="15" customHeight="1" outlineLevel="1" x14ac:dyDescent="0.2">
      <c r="A1395" s="11">
        <v>146</v>
      </c>
      <c r="B1395" s="294"/>
      <c r="C1395" s="292"/>
      <c r="D1395" s="292"/>
      <c r="E1395" s="877" t="str">
        <f>'2. CAD NCCF'!E1395:L1395</f>
        <v>FI issued CBP, high rated</v>
      </c>
      <c r="F1395" s="878"/>
      <c r="G1395" s="878"/>
      <c r="H1395" s="878"/>
      <c r="I1395" s="878"/>
      <c r="J1395" s="878"/>
      <c r="K1395" s="878"/>
      <c r="L1395" s="879"/>
      <c r="M1395" s="399">
        <f>SUBTOTAL(9,M1396:M1398)</f>
        <v>0</v>
      </c>
      <c r="N1395" s="402">
        <f t="shared" ref="N1395:AC1395" si="575">SUBTOTAL(9,N1396:N1398)</f>
        <v>0</v>
      </c>
      <c r="O1395" s="406">
        <f t="shared" si="575"/>
        <v>0</v>
      </c>
      <c r="P1395" s="406">
        <f t="shared" si="575"/>
        <v>0</v>
      </c>
      <c r="Q1395" s="407">
        <f t="shared" si="575"/>
        <v>0</v>
      </c>
      <c r="R1395" s="402">
        <f t="shared" si="575"/>
        <v>0</v>
      </c>
      <c r="S1395" s="406">
        <f t="shared" si="575"/>
        <v>0</v>
      </c>
      <c r="T1395" s="405">
        <f t="shared" si="575"/>
        <v>0</v>
      </c>
      <c r="U1395" s="405">
        <f t="shared" si="575"/>
        <v>0</v>
      </c>
      <c r="V1395" s="405">
        <f t="shared" si="575"/>
        <v>0</v>
      </c>
      <c r="W1395" s="405">
        <f t="shared" si="575"/>
        <v>0</v>
      </c>
      <c r="X1395" s="405">
        <f t="shared" si="575"/>
        <v>0</v>
      </c>
      <c r="Y1395" s="405">
        <f t="shared" si="575"/>
        <v>0</v>
      </c>
      <c r="Z1395" s="405">
        <f t="shared" si="575"/>
        <v>0</v>
      </c>
      <c r="AA1395" s="405">
        <f t="shared" si="575"/>
        <v>0</v>
      </c>
      <c r="AB1395" s="403">
        <f t="shared" si="575"/>
        <v>0</v>
      </c>
      <c r="AC1395" s="399">
        <f t="shared" si="575"/>
        <v>0</v>
      </c>
      <c r="AD1395" s="1743"/>
      <c r="AE1395" s="1083"/>
      <c r="AF1395" s="855"/>
      <c r="AG1395" s="528"/>
      <c r="AH1395" s="521"/>
      <c r="AI1395" s="521"/>
      <c r="AJ1395" s="521"/>
      <c r="AK1395" s="521"/>
      <c r="AL1395" s="521"/>
      <c r="AM1395" s="521"/>
      <c r="AN1395" s="521"/>
      <c r="AO1395" s="521"/>
      <c r="AP1395" s="521"/>
      <c r="AQ1395" s="521"/>
      <c r="AR1395" s="521"/>
      <c r="AS1395" s="521"/>
      <c r="AT1395" s="521"/>
      <c r="AU1395" s="521"/>
      <c r="AV1395" s="521"/>
      <c r="AW1395" s="521"/>
      <c r="AX1395" s="521"/>
      <c r="AY1395" s="521"/>
      <c r="AZ1395" s="521"/>
      <c r="BA1395" s="521"/>
      <c r="BB1395" s="521"/>
      <c r="BC1395" s="521"/>
      <c r="BD1395" s="521"/>
      <c r="BE1395" s="521"/>
      <c r="BF1395" s="521"/>
      <c r="BG1395" s="521"/>
      <c r="BH1395" s="521"/>
      <c r="BI1395" s="521"/>
      <c r="BJ1395" s="521"/>
      <c r="BK1395" s="521"/>
      <c r="BL1395" s="521"/>
      <c r="BM1395" s="521"/>
      <c r="BN1395" s="521"/>
      <c r="BO1395" s="521"/>
      <c r="BP1395" s="521"/>
      <c r="BQ1395" s="521"/>
      <c r="BR1395" s="521"/>
      <c r="BS1395" s="521"/>
      <c r="BT1395" s="521"/>
      <c r="BU1395" s="521"/>
      <c r="BV1395" s="521"/>
      <c r="BW1395" s="521"/>
      <c r="BX1395" s="521"/>
      <c r="BY1395" s="521"/>
      <c r="BZ1395" s="521"/>
      <c r="CA1395" s="521"/>
      <c r="CB1395" s="521"/>
      <c r="CC1395" s="521"/>
      <c r="CD1395" s="521"/>
      <c r="CE1395" s="521"/>
      <c r="CF1395" s="521"/>
      <c r="CG1395" s="521"/>
      <c r="CH1395" s="521"/>
      <c r="CI1395" s="521"/>
      <c r="CJ1395" s="521"/>
      <c r="CK1395" s="521"/>
      <c r="CL1395" s="521"/>
      <c r="CM1395" s="521"/>
      <c r="CN1395" s="521"/>
      <c r="CO1395" s="521"/>
      <c r="CP1395" s="521"/>
      <c r="CQ1395" s="521"/>
    </row>
    <row r="1396" spans="1:95" s="69" customFormat="1" ht="15" customHeight="1" outlineLevel="1" x14ac:dyDescent="0.2">
      <c r="A1396" s="11">
        <v>147</v>
      </c>
      <c r="B1396" s="294"/>
      <c r="C1396" s="292"/>
      <c r="D1396" s="292"/>
      <c r="E1396" s="293"/>
      <c r="F1396" s="880" t="str">
        <f>'2. CAD NCCF'!F1396:L1396</f>
        <v>FI issued unsecured bonds and paper, high rated</v>
      </c>
      <c r="G1396" s="881"/>
      <c r="H1396" s="881"/>
      <c r="I1396" s="881"/>
      <c r="J1396" s="881"/>
      <c r="K1396" s="881"/>
      <c r="L1396" s="882"/>
      <c r="M1396" s="400">
        <f t="shared" ref="M1396:M1398" si="576">M620</f>
        <v>0</v>
      </c>
      <c r="N1396" s="411">
        <f>M1396*(1-'Appx 1. Ref Rates'!$E40)+N620*(1-'Appx 1. Ref Rates'!$E40)</f>
        <v>0</v>
      </c>
      <c r="O1396" s="414">
        <f>O620*(1-'Appx 1. Ref Rates'!$E40)</f>
        <v>0</v>
      </c>
      <c r="P1396" s="414">
        <f>P620*(1-'Appx 1. Ref Rates'!$E40)</f>
        <v>0</v>
      </c>
      <c r="Q1396" s="415">
        <f>Q620*(1-'Appx 1. Ref Rates'!$E40)</f>
        <v>0</v>
      </c>
      <c r="R1396" s="411">
        <f>R620*(1-'Appx 1. Ref Rates'!$E40)</f>
        <v>0</v>
      </c>
      <c r="S1396" s="413">
        <f>S620*(1-'Appx 1. Ref Rates'!$E40)</f>
        <v>0</v>
      </c>
      <c r="T1396" s="413">
        <f>T620*(1-'Appx 1. Ref Rates'!$E40)</f>
        <v>0</v>
      </c>
      <c r="U1396" s="413">
        <f>U620*(1-'Appx 1. Ref Rates'!$E40)</f>
        <v>0</v>
      </c>
      <c r="V1396" s="413">
        <f>V620*(1-'Appx 1. Ref Rates'!$E40)</f>
        <v>0</v>
      </c>
      <c r="W1396" s="413">
        <f>W620*(1-'Appx 1. Ref Rates'!$E40)</f>
        <v>0</v>
      </c>
      <c r="X1396" s="414">
        <f>X620*(1-'Appx 1. Ref Rates'!$E40)</f>
        <v>0</v>
      </c>
      <c r="Y1396" s="413">
        <f>Y620*(1-'Appx 1. Ref Rates'!$E40)</f>
        <v>0</v>
      </c>
      <c r="Z1396" s="413">
        <f>Z620*(1-'Appx 1. Ref Rates'!$E40)</f>
        <v>0</v>
      </c>
      <c r="AA1396" s="413">
        <f>AA620*(1-'Appx 1. Ref Rates'!$E40)</f>
        <v>0</v>
      </c>
      <c r="AB1396" s="413">
        <f>AB620*(1-'Appx 1. Ref Rates'!$E40)</f>
        <v>0</v>
      </c>
      <c r="AC1396" s="400">
        <f t="shared" si="574"/>
        <v>0</v>
      </c>
      <c r="AD1396" s="1743"/>
      <c r="AE1396" s="1083"/>
      <c r="AF1396" s="855"/>
      <c r="AG1396" s="528"/>
      <c r="AH1396" s="521"/>
      <c r="AI1396" s="521"/>
      <c r="AJ1396" s="521"/>
      <c r="AK1396" s="521"/>
      <c r="AL1396" s="521"/>
      <c r="AM1396" s="521"/>
      <c r="AN1396" s="521"/>
      <c r="AO1396" s="521"/>
      <c r="AP1396" s="521"/>
      <c r="AQ1396" s="521"/>
      <c r="AR1396" s="521"/>
      <c r="AS1396" s="521"/>
      <c r="AT1396" s="521"/>
      <c r="AU1396" s="521"/>
      <c r="AV1396" s="521"/>
      <c r="AW1396" s="521"/>
      <c r="AX1396" s="521"/>
      <c r="AY1396" s="521"/>
      <c r="AZ1396" s="521"/>
      <c r="BA1396" s="521"/>
      <c r="BB1396" s="521"/>
      <c r="BC1396" s="521"/>
      <c r="BD1396" s="521"/>
      <c r="BE1396" s="521"/>
      <c r="BF1396" s="521"/>
      <c r="BG1396" s="521"/>
      <c r="BH1396" s="521"/>
      <c r="BI1396" s="521"/>
      <c r="BJ1396" s="521"/>
      <c r="BK1396" s="521"/>
      <c r="BL1396" s="521"/>
      <c r="BM1396" s="521"/>
      <c r="BN1396" s="521"/>
      <c r="BO1396" s="521"/>
      <c r="BP1396" s="521"/>
      <c r="BQ1396" s="521"/>
      <c r="BR1396" s="521"/>
      <c r="BS1396" s="521"/>
      <c r="BT1396" s="521"/>
      <c r="BU1396" s="521"/>
      <c r="BV1396" s="521"/>
      <c r="BW1396" s="521"/>
      <c r="BX1396" s="521"/>
      <c r="BY1396" s="521"/>
      <c r="BZ1396" s="521"/>
      <c r="CA1396" s="521"/>
      <c r="CB1396" s="521"/>
      <c r="CC1396" s="521"/>
      <c r="CD1396" s="521"/>
      <c r="CE1396" s="521"/>
      <c r="CF1396" s="521"/>
      <c r="CG1396" s="521"/>
      <c r="CH1396" s="521"/>
      <c r="CI1396" s="521"/>
      <c r="CJ1396" s="521"/>
      <c r="CK1396" s="521"/>
      <c r="CL1396" s="521"/>
      <c r="CM1396" s="521"/>
      <c r="CN1396" s="521"/>
      <c r="CO1396" s="521"/>
      <c r="CP1396" s="521"/>
      <c r="CQ1396" s="521"/>
    </row>
    <row r="1397" spans="1:95" s="69" customFormat="1" ht="15" customHeight="1" outlineLevel="1" x14ac:dyDescent="0.2">
      <c r="A1397" s="11">
        <v>148</v>
      </c>
      <c r="B1397" s="294"/>
      <c r="C1397" s="292"/>
      <c r="D1397" s="292"/>
      <c r="E1397" s="293"/>
      <c r="F1397" s="880" t="str">
        <f>'2. CAD NCCF'!F1397:L1397</f>
        <v>FI issued covered bonds, high rated</v>
      </c>
      <c r="G1397" s="881"/>
      <c r="H1397" s="881"/>
      <c r="I1397" s="881"/>
      <c r="J1397" s="881"/>
      <c r="K1397" s="881"/>
      <c r="L1397" s="882"/>
      <c r="M1397" s="400">
        <f t="shared" si="576"/>
        <v>0</v>
      </c>
      <c r="N1397" s="411">
        <f>M1397*(1-'Appx 1. Ref Rates'!$E41)+N621*(1-'Appx 1. Ref Rates'!$E41)</f>
        <v>0</v>
      </c>
      <c r="O1397" s="414">
        <f>O621*(1-'Appx 1. Ref Rates'!$E41)</f>
        <v>0</v>
      </c>
      <c r="P1397" s="414">
        <f>P621*(1-'Appx 1. Ref Rates'!$E41)</f>
        <v>0</v>
      </c>
      <c r="Q1397" s="415">
        <f>Q621*(1-'Appx 1. Ref Rates'!$E41)</f>
        <v>0</v>
      </c>
      <c r="R1397" s="411">
        <f>R621*(1-'Appx 1. Ref Rates'!$E41)</f>
        <v>0</v>
      </c>
      <c r="S1397" s="413">
        <f>S621*(1-'Appx 1. Ref Rates'!$E41)</f>
        <v>0</v>
      </c>
      <c r="T1397" s="413">
        <f>T621*(1-'Appx 1. Ref Rates'!$E41)</f>
        <v>0</v>
      </c>
      <c r="U1397" s="413">
        <f>U621*(1-'Appx 1. Ref Rates'!$E41)</f>
        <v>0</v>
      </c>
      <c r="V1397" s="413">
        <f>V621*(1-'Appx 1. Ref Rates'!$E41)</f>
        <v>0</v>
      </c>
      <c r="W1397" s="413">
        <f>W621*(1-'Appx 1. Ref Rates'!$E41)</f>
        <v>0</v>
      </c>
      <c r="X1397" s="414">
        <f>X621*(1-'Appx 1. Ref Rates'!$E41)</f>
        <v>0</v>
      </c>
      <c r="Y1397" s="413">
        <f>Y621*(1-'Appx 1. Ref Rates'!$E41)</f>
        <v>0</v>
      </c>
      <c r="Z1397" s="413">
        <f>Z621*(1-'Appx 1. Ref Rates'!$E41)</f>
        <v>0</v>
      </c>
      <c r="AA1397" s="413">
        <f>AA621*(1-'Appx 1. Ref Rates'!$E41)</f>
        <v>0</v>
      </c>
      <c r="AB1397" s="413">
        <f>AB621*(1-'Appx 1. Ref Rates'!$E41)</f>
        <v>0</v>
      </c>
      <c r="AC1397" s="400">
        <f t="shared" si="574"/>
        <v>0</v>
      </c>
      <c r="AD1397" s="1743"/>
      <c r="AE1397" s="1083"/>
      <c r="AF1397" s="855"/>
      <c r="AG1397" s="528"/>
      <c r="AH1397" s="521"/>
      <c r="AI1397" s="521"/>
      <c r="AJ1397" s="521"/>
      <c r="AK1397" s="521"/>
      <c r="AL1397" s="521"/>
      <c r="AM1397" s="521"/>
      <c r="AN1397" s="521"/>
      <c r="AO1397" s="521"/>
      <c r="AP1397" s="521"/>
      <c r="AQ1397" s="521"/>
      <c r="AR1397" s="521"/>
      <c r="AS1397" s="521"/>
      <c r="AT1397" s="521"/>
      <c r="AU1397" s="521"/>
      <c r="AV1397" s="521"/>
      <c r="AW1397" s="521"/>
      <c r="AX1397" s="521"/>
      <c r="AY1397" s="521"/>
      <c r="AZ1397" s="521"/>
      <c r="BA1397" s="521"/>
      <c r="BB1397" s="521"/>
      <c r="BC1397" s="521"/>
      <c r="BD1397" s="521"/>
      <c r="BE1397" s="521"/>
      <c r="BF1397" s="521"/>
      <c r="BG1397" s="521"/>
      <c r="BH1397" s="521"/>
      <c r="BI1397" s="521"/>
      <c r="BJ1397" s="521"/>
      <c r="BK1397" s="521"/>
      <c r="BL1397" s="521"/>
      <c r="BM1397" s="521"/>
      <c r="BN1397" s="521"/>
      <c r="BO1397" s="521"/>
      <c r="BP1397" s="521"/>
      <c r="BQ1397" s="521"/>
      <c r="BR1397" s="521"/>
      <c r="BS1397" s="521"/>
      <c r="BT1397" s="521"/>
      <c r="BU1397" s="521"/>
      <c r="BV1397" s="521"/>
      <c r="BW1397" s="521"/>
      <c r="BX1397" s="521"/>
      <c r="BY1397" s="521"/>
      <c r="BZ1397" s="521"/>
      <c r="CA1397" s="521"/>
      <c r="CB1397" s="521"/>
      <c r="CC1397" s="521"/>
      <c r="CD1397" s="521"/>
      <c r="CE1397" s="521"/>
      <c r="CF1397" s="521"/>
      <c r="CG1397" s="521"/>
      <c r="CH1397" s="521"/>
      <c r="CI1397" s="521"/>
      <c r="CJ1397" s="521"/>
      <c r="CK1397" s="521"/>
      <c r="CL1397" s="521"/>
      <c r="CM1397" s="521"/>
      <c r="CN1397" s="521"/>
      <c r="CO1397" s="521"/>
      <c r="CP1397" s="521"/>
      <c r="CQ1397" s="521"/>
    </row>
    <row r="1398" spans="1:95" s="69" customFormat="1" ht="15" customHeight="1" outlineLevel="1" x14ac:dyDescent="0.2">
      <c r="A1398" s="11">
        <v>149</v>
      </c>
      <c r="B1398" s="294"/>
      <c r="C1398" s="292"/>
      <c r="D1398" s="292"/>
      <c r="E1398" s="293"/>
      <c r="F1398" s="880" t="str">
        <f>'2. CAD NCCF'!F1398:L1398</f>
        <v>FI issued jumbo covered bonds, high rated</v>
      </c>
      <c r="G1398" s="881"/>
      <c r="H1398" s="881"/>
      <c r="I1398" s="881"/>
      <c r="J1398" s="881"/>
      <c r="K1398" s="881"/>
      <c r="L1398" s="882"/>
      <c r="M1398" s="400">
        <f t="shared" si="576"/>
        <v>0</v>
      </c>
      <c r="N1398" s="411">
        <f>M1398*(1-'Appx 1. Ref Rates'!$E42)+N622*(1-'Appx 1. Ref Rates'!$E42)</f>
        <v>0</v>
      </c>
      <c r="O1398" s="414">
        <f>O622*(1-'Appx 1. Ref Rates'!$E42)</f>
        <v>0</v>
      </c>
      <c r="P1398" s="414">
        <f>P622*(1-'Appx 1. Ref Rates'!$E42)</f>
        <v>0</v>
      </c>
      <c r="Q1398" s="415">
        <f>Q622*(1-'Appx 1. Ref Rates'!$E42)</f>
        <v>0</v>
      </c>
      <c r="R1398" s="411">
        <f>R622*(1-'Appx 1. Ref Rates'!$E42)</f>
        <v>0</v>
      </c>
      <c r="S1398" s="413">
        <f>S622*(1-'Appx 1. Ref Rates'!$E42)</f>
        <v>0</v>
      </c>
      <c r="T1398" s="413">
        <f>T622*(1-'Appx 1. Ref Rates'!$E42)</f>
        <v>0</v>
      </c>
      <c r="U1398" s="413">
        <f>U622*(1-'Appx 1. Ref Rates'!$E42)</f>
        <v>0</v>
      </c>
      <c r="V1398" s="413">
        <f>V622*(1-'Appx 1. Ref Rates'!$E42)</f>
        <v>0</v>
      </c>
      <c r="W1398" s="413">
        <f>W622*(1-'Appx 1. Ref Rates'!$E42)</f>
        <v>0</v>
      </c>
      <c r="X1398" s="414">
        <f>X622*(1-'Appx 1. Ref Rates'!$E42)</f>
        <v>0</v>
      </c>
      <c r="Y1398" s="413">
        <f>Y622*(1-'Appx 1. Ref Rates'!$E42)</f>
        <v>0</v>
      </c>
      <c r="Z1398" s="413">
        <f>Z622*(1-'Appx 1. Ref Rates'!$E42)</f>
        <v>0</v>
      </c>
      <c r="AA1398" s="413">
        <f>AA622*(1-'Appx 1. Ref Rates'!$E42)</f>
        <v>0</v>
      </c>
      <c r="AB1398" s="413">
        <f>AB622*(1-'Appx 1. Ref Rates'!$E42)</f>
        <v>0</v>
      </c>
      <c r="AC1398" s="400">
        <f t="shared" si="574"/>
        <v>0</v>
      </c>
      <c r="AD1398" s="1743"/>
      <c r="AE1398" s="1083"/>
      <c r="AF1398" s="855"/>
      <c r="AG1398" s="528"/>
      <c r="AH1398" s="521"/>
      <c r="AI1398" s="521"/>
      <c r="AJ1398" s="521"/>
      <c r="AK1398" s="521"/>
      <c r="AL1398" s="521"/>
      <c r="AM1398" s="521"/>
      <c r="AN1398" s="521"/>
      <c r="AO1398" s="521"/>
      <c r="AP1398" s="521"/>
      <c r="AQ1398" s="521"/>
      <c r="AR1398" s="521"/>
      <c r="AS1398" s="521"/>
      <c r="AT1398" s="521"/>
      <c r="AU1398" s="521"/>
      <c r="AV1398" s="521"/>
      <c r="AW1398" s="521"/>
      <c r="AX1398" s="521"/>
      <c r="AY1398" s="521"/>
      <c r="AZ1398" s="521"/>
      <c r="BA1398" s="521"/>
      <c r="BB1398" s="521"/>
      <c r="BC1398" s="521"/>
      <c r="BD1398" s="521"/>
      <c r="BE1398" s="521"/>
      <c r="BF1398" s="521"/>
      <c r="BG1398" s="521"/>
      <c r="BH1398" s="521"/>
      <c r="BI1398" s="521"/>
      <c r="BJ1398" s="521"/>
      <c r="BK1398" s="521"/>
      <c r="BL1398" s="521"/>
      <c r="BM1398" s="521"/>
      <c r="BN1398" s="521"/>
      <c r="BO1398" s="521"/>
      <c r="BP1398" s="521"/>
      <c r="BQ1398" s="521"/>
      <c r="BR1398" s="521"/>
      <c r="BS1398" s="521"/>
      <c r="BT1398" s="521"/>
      <c r="BU1398" s="521"/>
      <c r="BV1398" s="521"/>
      <c r="BW1398" s="521"/>
      <c r="BX1398" s="521"/>
      <c r="BY1398" s="521"/>
      <c r="BZ1398" s="521"/>
      <c r="CA1398" s="521"/>
      <c r="CB1398" s="521"/>
      <c r="CC1398" s="521"/>
      <c r="CD1398" s="521"/>
      <c r="CE1398" s="521"/>
      <c r="CF1398" s="521"/>
      <c r="CG1398" s="521"/>
      <c r="CH1398" s="521"/>
      <c r="CI1398" s="521"/>
      <c r="CJ1398" s="521"/>
      <c r="CK1398" s="521"/>
      <c r="CL1398" s="521"/>
      <c r="CM1398" s="521"/>
      <c r="CN1398" s="521"/>
      <c r="CO1398" s="521"/>
      <c r="CP1398" s="521"/>
      <c r="CQ1398" s="521"/>
    </row>
    <row r="1399" spans="1:95" s="69" customFormat="1" ht="15" customHeight="1" outlineLevel="1" x14ac:dyDescent="0.2">
      <c r="A1399" s="11">
        <v>150</v>
      </c>
      <c r="B1399" s="294"/>
      <c r="C1399" s="292"/>
      <c r="D1399" s="292"/>
      <c r="E1399" s="877" t="str">
        <f>'2. CAD NCCF'!E1399:L1399</f>
        <v>Non-FI issued CBP, medium rated</v>
      </c>
      <c r="F1399" s="878"/>
      <c r="G1399" s="878"/>
      <c r="H1399" s="878"/>
      <c r="I1399" s="878"/>
      <c r="J1399" s="878"/>
      <c r="K1399" s="878"/>
      <c r="L1399" s="879"/>
      <c r="M1399" s="399">
        <f>SUBTOTAL(9,M1400:M1401)</f>
        <v>0</v>
      </c>
      <c r="N1399" s="402">
        <f t="shared" ref="N1399:AC1399" si="577">SUBTOTAL(9,N1400:N1401)</f>
        <v>0</v>
      </c>
      <c r="O1399" s="406">
        <f t="shared" si="577"/>
        <v>0</v>
      </c>
      <c r="P1399" s="406">
        <f t="shared" si="577"/>
        <v>0</v>
      </c>
      <c r="Q1399" s="407">
        <f t="shared" si="577"/>
        <v>0</v>
      </c>
      <c r="R1399" s="402">
        <f t="shared" si="577"/>
        <v>0</v>
      </c>
      <c r="S1399" s="406">
        <f t="shared" si="577"/>
        <v>0</v>
      </c>
      <c r="T1399" s="405">
        <f t="shared" si="577"/>
        <v>0</v>
      </c>
      <c r="U1399" s="405">
        <f t="shared" si="577"/>
        <v>0</v>
      </c>
      <c r="V1399" s="405">
        <f t="shared" si="577"/>
        <v>0</v>
      </c>
      <c r="W1399" s="405">
        <f t="shared" si="577"/>
        <v>0</v>
      </c>
      <c r="X1399" s="405">
        <f t="shared" si="577"/>
        <v>0</v>
      </c>
      <c r="Y1399" s="405">
        <f t="shared" si="577"/>
        <v>0</v>
      </c>
      <c r="Z1399" s="405">
        <f t="shared" si="577"/>
        <v>0</v>
      </c>
      <c r="AA1399" s="405">
        <f t="shared" si="577"/>
        <v>0</v>
      </c>
      <c r="AB1399" s="403">
        <f t="shared" si="577"/>
        <v>0</v>
      </c>
      <c r="AC1399" s="399">
        <f t="shared" si="577"/>
        <v>0</v>
      </c>
      <c r="AD1399" s="1743"/>
      <c r="AE1399" s="1083"/>
      <c r="AF1399" s="855"/>
      <c r="AG1399" s="528"/>
      <c r="AH1399" s="521"/>
      <c r="AI1399" s="521"/>
      <c r="AJ1399" s="521"/>
      <c r="AK1399" s="521"/>
      <c r="AL1399" s="521"/>
      <c r="AM1399" s="521"/>
      <c r="AN1399" s="521"/>
      <c r="AO1399" s="521"/>
      <c r="AP1399" s="521"/>
      <c r="AQ1399" s="521"/>
      <c r="AR1399" s="521"/>
      <c r="AS1399" s="521"/>
      <c r="AT1399" s="521"/>
      <c r="AU1399" s="521"/>
      <c r="AV1399" s="521"/>
      <c r="AW1399" s="521"/>
      <c r="AX1399" s="521"/>
      <c r="AY1399" s="521"/>
      <c r="AZ1399" s="521"/>
      <c r="BA1399" s="521"/>
      <c r="BB1399" s="521"/>
      <c r="BC1399" s="521"/>
      <c r="BD1399" s="521"/>
      <c r="BE1399" s="521"/>
      <c r="BF1399" s="521"/>
      <c r="BG1399" s="521"/>
      <c r="BH1399" s="521"/>
      <c r="BI1399" s="521"/>
      <c r="BJ1399" s="521"/>
      <c r="BK1399" s="521"/>
      <c r="BL1399" s="521"/>
      <c r="BM1399" s="521"/>
      <c r="BN1399" s="521"/>
      <c r="BO1399" s="521"/>
      <c r="BP1399" s="521"/>
      <c r="BQ1399" s="521"/>
      <c r="BR1399" s="521"/>
      <c r="BS1399" s="521"/>
      <c r="BT1399" s="521"/>
      <c r="BU1399" s="521"/>
      <c r="BV1399" s="521"/>
      <c r="BW1399" s="521"/>
      <c r="BX1399" s="521"/>
      <c r="BY1399" s="521"/>
      <c r="BZ1399" s="521"/>
      <c r="CA1399" s="521"/>
      <c r="CB1399" s="521"/>
      <c r="CC1399" s="521"/>
      <c r="CD1399" s="521"/>
      <c r="CE1399" s="521"/>
      <c r="CF1399" s="521"/>
      <c r="CG1399" s="521"/>
      <c r="CH1399" s="521"/>
      <c r="CI1399" s="521"/>
      <c r="CJ1399" s="521"/>
      <c r="CK1399" s="521"/>
      <c r="CL1399" s="521"/>
      <c r="CM1399" s="521"/>
      <c r="CN1399" s="521"/>
      <c r="CO1399" s="521"/>
      <c r="CP1399" s="521"/>
      <c r="CQ1399" s="521"/>
    </row>
    <row r="1400" spans="1:95" s="69" customFormat="1" ht="15" customHeight="1" outlineLevel="1" x14ac:dyDescent="0.2">
      <c r="A1400" s="11">
        <v>151</v>
      </c>
      <c r="B1400" s="294"/>
      <c r="C1400" s="292"/>
      <c r="D1400" s="292"/>
      <c r="E1400" s="293"/>
      <c r="F1400" s="880" t="str">
        <f>'2. CAD NCCF'!F1400:L1400</f>
        <v>Non-FI issued unsecured bonds and paper, medium rated</v>
      </c>
      <c r="G1400" s="881"/>
      <c r="H1400" s="881"/>
      <c r="I1400" s="881"/>
      <c r="J1400" s="881"/>
      <c r="K1400" s="881"/>
      <c r="L1400" s="882"/>
      <c r="M1400" s="400">
        <f t="shared" ref="M1400:M1401" si="578">M624</f>
        <v>0</v>
      </c>
      <c r="N1400" s="411">
        <f>M1400*(1-'Appx 1. Ref Rates'!$E44)+N624*(1-'Appx 1. Ref Rates'!$E44)</f>
        <v>0</v>
      </c>
      <c r="O1400" s="414">
        <f>O624*(1-'Appx 1. Ref Rates'!$E44)</f>
        <v>0</v>
      </c>
      <c r="P1400" s="414">
        <f>P624*(1-'Appx 1. Ref Rates'!$E44)</f>
        <v>0</v>
      </c>
      <c r="Q1400" s="415">
        <f>Q624*(1-'Appx 1. Ref Rates'!$E44)</f>
        <v>0</v>
      </c>
      <c r="R1400" s="411">
        <f>R624*(1-'Appx 1. Ref Rates'!$E44)</f>
        <v>0</v>
      </c>
      <c r="S1400" s="413">
        <f>S624*(1-'Appx 1. Ref Rates'!$E44)</f>
        <v>0</v>
      </c>
      <c r="T1400" s="413">
        <f>T624*(1-'Appx 1. Ref Rates'!$E44)</f>
        <v>0</v>
      </c>
      <c r="U1400" s="413">
        <f>U624*(1-'Appx 1. Ref Rates'!$E44)</f>
        <v>0</v>
      </c>
      <c r="V1400" s="413">
        <f>V624*(1-'Appx 1. Ref Rates'!$E44)</f>
        <v>0</v>
      </c>
      <c r="W1400" s="413">
        <f>W624*(1-'Appx 1. Ref Rates'!$E44)</f>
        <v>0</v>
      </c>
      <c r="X1400" s="414">
        <f>X624*(1-'Appx 1. Ref Rates'!$E44)</f>
        <v>0</v>
      </c>
      <c r="Y1400" s="413">
        <f>Y624*(1-'Appx 1. Ref Rates'!$E44)</f>
        <v>0</v>
      </c>
      <c r="Z1400" s="413">
        <f>Z624*(1-'Appx 1. Ref Rates'!$E44)</f>
        <v>0</v>
      </c>
      <c r="AA1400" s="413">
        <f>AA624*(1-'Appx 1. Ref Rates'!$E44)</f>
        <v>0</v>
      </c>
      <c r="AB1400" s="413">
        <f>AB624*(1-'Appx 1. Ref Rates'!$E44)</f>
        <v>0</v>
      </c>
      <c r="AC1400" s="400">
        <f t="shared" si="574"/>
        <v>0</v>
      </c>
      <c r="AD1400" s="1743"/>
      <c r="AE1400" s="1083"/>
      <c r="AF1400" s="855"/>
      <c r="AG1400" s="528"/>
      <c r="AH1400" s="521"/>
      <c r="AI1400" s="521"/>
      <c r="AJ1400" s="521"/>
      <c r="AK1400" s="521"/>
      <c r="AL1400" s="521"/>
      <c r="AM1400" s="521"/>
      <c r="AN1400" s="521"/>
      <c r="AO1400" s="521"/>
      <c r="AP1400" s="521"/>
      <c r="AQ1400" s="521"/>
      <c r="AR1400" s="521"/>
      <c r="AS1400" s="521"/>
      <c r="AT1400" s="521"/>
      <c r="AU1400" s="521"/>
      <c r="AV1400" s="521"/>
      <c r="AW1400" s="521"/>
      <c r="AX1400" s="521"/>
      <c r="AY1400" s="521"/>
      <c r="AZ1400" s="521"/>
      <c r="BA1400" s="521"/>
      <c r="BB1400" s="521"/>
      <c r="BC1400" s="521"/>
      <c r="BD1400" s="521"/>
      <c r="BE1400" s="521"/>
      <c r="BF1400" s="521"/>
      <c r="BG1400" s="521"/>
      <c r="BH1400" s="521"/>
      <c r="BI1400" s="521"/>
      <c r="BJ1400" s="521"/>
      <c r="BK1400" s="521"/>
      <c r="BL1400" s="521"/>
      <c r="BM1400" s="521"/>
      <c r="BN1400" s="521"/>
      <c r="BO1400" s="521"/>
      <c r="BP1400" s="521"/>
      <c r="BQ1400" s="521"/>
      <c r="BR1400" s="521"/>
      <c r="BS1400" s="521"/>
      <c r="BT1400" s="521"/>
      <c r="BU1400" s="521"/>
      <c r="BV1400" s="521"/>
      <c r="BW1400" s="521"/>
      <c r="BX1400" s="521"/>
      <c r="BY1400" s="521"/>
      <c r="BZ1400" s="521"/>
      <c r="CA1400" s="521"/>
      <c r="CB1400" s="521"/>
      <c r="CC1400" s="521"/>
      <c r="CD1400" s="521"/>
      <c r="CE1400" s="521"/>
      <c r="CF1400" s="521"/>
      <c r="CG1400" s="521"/>
      <c r="CH1400" s="521"/>
      <c r="CI1400" s="521"/>
      <c r="CJ1400" s="521"/>
      <c r="CK1400" s="521"/>
      <c r="CL1400" s="521"/>
      <c r="CM1400" s="521"/>
      <c r="CN1400" s="521"/>
      <c r="CO1400" s="521"/>
      <c r="CP1400" s="521"/>
      <c r="CQ1400" s="521"/>
    </row>
    <row r="1401" spans="1:95" s="69" customFormat="1" ht="15" customHeight="1" outlineLevel="1" x14ac:dyDescent="0.2">
      <c r="A1401" s="11">
        <v>152</v>
      </c>
      <c r="B1401" s="294"/>
      <c r="C1401" s="292"/>
      <c r="D1401" s="292"/>
      <c r="E1401" s="293"/>
      <c r="F1401" s="880" t="str">
        <f>'2. CAD NCCF'!F1401:L1401</f>
        <v>Non-FI issued covered bonds, medium rated</v>
      </c>
      <c r="G1401" s="881"/>
      <c r="H1401" s="881"/>
      <c r="I1401" s="881"/>
      <c r="J1401" s="881"/>
      <c r="K1401" s="881"/>
      <c r="L1401" s="882"/>
      <c r="M1401" s="400">
        <f t="shared" si="578"/>
        <v>0</v>
      </c>
      <c r="N1401" s="411">
        <f>M1401*(1-'Appx 1. Ref Rates'!$E45)+N625*(1-'Appx 1. Ref Rates'!$E45)</f>
        <v>0</v>
      </c>
      <c r="O1401" s="414">
        <f>O625*(1-'Appx 1. Ref Rates'!$E45)</f>
        <v>0</v>
      </c>
      <c r="P1401" s="414">
        <f>P625*(1-'Appx 1. Ref Rates'!$E45)</f>
        <v>0</v>
      </c>
      <c r="Q1401" s="415">
        <f>Q625*(1-'Appx 1. Ref Rates'!$E45)</f>
        <v>0</v>
      </c>
      <c r="R1401" s="411">
        <f>R625*(1-'Appx 1. Ref Rates'!$E45)</f>
        <v>0</v>
      </c>
      <c r="S1401" s="413">
        <f>S625*(1-'Appx 1. Ref Rates'!$E45)</f>
        <v>0</v>
      </c>
      <c r="T1401" s="413">
        <f>T625*(1-'Appx 1. Ref Rates'!$E45)</f>
        <v>0</v>
      </c>
      <c r="U1401" s="413">
        <f>U625*(1-'Appx 1. Ref Rates'!$E45)</f>
        <v>0</v>
      </c>
      <c r="V1401" s="413">
        <f>V625*(1-'Appx 1. Ref Rates'!$E45)</f>
        <v>0</v>
      </c>
      <c r="W1401" s="413">
        <f>W625*(1-'Appx 1. Ref Rates'!$E45)</f>
        <v>0</v>
      </c>
      <c r="X1401" s="414">
        <f>X625*(1-'Appx 1. Ref Rates'!$E45)</f>
        <v>0</v>
      </c>
      <c r="Y1401" s="413">
        <f>Y625*(1-'Appx 1. Ref Rates'!$E45)</f>
        <v>0</v>
      </c>
      <c r="Z1401" s="413">
        <f>Z625*(1-'Appx 1. Ref Rates'!$E45)</f>
        <v>0</v>
      </c>
      <c r="AA1401" s="413">
        <f>AA625*(1-'Appx 1. Ref Rates'!$E45)</f>
        <v>0</v>
      </c>
      <c r="AB1401" s="413">
        <f>AB625*(1-'Appx 1. Ref Rates'!$E45)</f>
        <v>0</v>
      </c>
      <c r="AC1401" s="400">
        <f t="shared" si="574"/>
        <v>0</v>
      </c>
      <c r="AD1401" s="1743"/>
      <c r="AE1401" s="1083"/>
      <c r="AF1401" s="855"/>
      <c r="AG1401" s="528"/>
      <c r="AH1401" s="521"/>
      <c r="AI1401" s="521"/>
      <c r="AJ1401" s="521"/>
      <c r="AK1401" s="521"/>
      <c r="AL1401" s="521"/>
      <c r="AM1401" s="521"/>
      <c r="AN1401" s="521"/>
      <c r="AO1401" s="521"/>
      <c r="AP1401" s="521"/>
      <c r="AQ1401" s="521"/>
      <c r="AR1401" s="521"/>
      <c r="AS1401" s="521"/>
      <c r="AT1401" s="521"/>
      <c r="AU1401" s="521"/>
      <c r="AV1401" s="521"/>
      <c r="AW1401" s="521"/>
      <c r="AX1401" s="521"/>
      <c r="AY1401" s="521"/>
      <c r="AZ1401" s="521"/>
      <c r="BA1401" s="521"/>
      <c r="BB1401" s="521"/>
      <c r="BC1401" s="521"/>
      <c r="BD1401" s="521"/>
      <c r="BE1401" s="521"/>
      <c r="BF1401" s="521"/>
      <c r="BG1401" s="521"/>
      <c r="BH1401" s="521"/>
      <c r="BI1401" s="521"/>
      <c r="BJ1401" s="521"/>
      <c r="BK1401" s="521"/>
      <c r="BL1401" s="521"/>
      <c r="BM1401" s="521"/>
      <c r="BN1401" s="521"/>
      <c r="BO1401" s="521"/>
      <c r="BP1401" s="521"/>
      <c r="BQ1401" s="521"/>
      <c r="BR1401" s="521"/>
      <c r="BS1401" s="521"/>
      <c r="BT1401" s="521"/>
      <c r="BU1401" s="521"/>
      <c r="BV1401" s="521"/>
      <c r="BW1401" s="521"/>
      <c r="BX1401" s="521"/>
      <c r="BY1401" s="521"/>
      <c r="BZ1401" s="521"/>
      <c r="CA1401" s="521"/>
      <c r="CB1401" s="521"/>
      <c r="CC1401" s="521"/>
      <c r="CD1401" s="521"/>
      <c r="CE1401" s="521"/>
      <c r="CF1401" s="521"/>
      <c r="CG1401" s="521"/>
      <c r="CH1401" s="521"/>
      <c r="CI1401" s="521"/>
      <c r="CJ1401" s="521"/>
      <c r="CK1401" s="521"/>
      <c r="CL1401" s="521"/>
      <c r="CM1401" s="521"/>
      <c r="CN1401" s="521"/>
      <c r="CO1401" s="521"/>
      <c r="CP1401" s="521"/>
      <c r="CQ1401" s="521"/>
    </row>
    <row r="1402" spans="1:95" s="69" customFormat="1" ht="15" customHeight="1" outlineLevel="1" x14ac:dyDescent="0.2">
      <c r="A1402" s="11">
        <v>153</v>
      </c>
      <c r="B1402" s="294"/>
      <c r="C1402" s="292"/>
      <c r="D1402" s="292"/>
      <c r="E1402" s="877" t="str">
        <f>'2. CAD NCCF'!E1402:L1402</f>
        <v>FI issued CBP, medium rated</v>
      </c>
      <c r="F1402" s="878"/>
      <c r="G1402" s="878"/>
      <c r="H1402" s="878"/>
      <c r="I1402" s="878"/>
      <c r="J1402" s="878"/>
      <c r="K1402" s="878"/>
      <c r="L1402" s="879"/>
      <c r="M1402" s="399">
        <f>SUBTOTAL(9,M1403:M1405)</f>
        <v>0</v>
      </c>
      <c r="N1402" s="402">
        <f t="shared" ref="N1402:AC1402" si="579">SUBTOTAL(9,N1403:N1405)</f>
        <v>0</v>
      </c>
      <c r="O1402" s="406">
        <f t="shared" si="579"/>
        <v>0</v>
      </c>
      <c r="P1402" s="406">
        <f t="shared" si="579"/>
        <v>0</v>
      </c>
      <c r="Q1402" s="407">
        <f t="shared" si="579"/>
        <v>0</v>
      </c>
      <c r="R1402" s="402">
        <f t="shared" si="579"/>
        <v>0</v>
      </c>
      <c r="S1402" s="406">
        <f t="shared" si="579"/>
        <v>0</v>
      </c>
      <c r="T1402" s="405">
        <f t="shared" si="579"/>
        <v>0</v>
      </c>
      <c r="U1402" s="405">
        <f t="shared" si="579"/>
        <v>0</v>
      </c>
      <c r="V1402" s="405">
        <f t="shared" si="579"/>
        <v>0</v>
      </c>
      <c r="W1402" s="405">
        <f t="shared" si="579"/>
        <v>0</v>
      </c>
      <c r="X1402" s="405">
        <f t="shared" si="579"/>
        <v>0</v>
      </c>
      <c r="Y1402" s="405">
        <f t="shared" si="579"/>
        <v>0</v>
      </c>
      <c r="Z1402" s="405">
        <f t="shared" si="579"/>
        <v>0</v>
      </c>
      <c r="AA1402" s="405">
        <f t="shared" si="579"/>
        <v>0</v>
      </c>
      <c r="AB1402" s="403">
        <f t="shared" si="579"/>
        <v>0</v>
      </c>
      <c r="AC1402" s="399">
        <f t="shared" si="579"/>
        <v>0</v>
      </c>
      <c r="AD1402" s="1743"/>
      <c r="AE1402" s="1083"/>
      <c r="AF1402" s="855"/>
      <c r="AG1402" s="528"/>
      <c r="AH1402" s="521"/>
      <c r="AI1402" s="521"/>
      <c r="AJ1402" s="521"/>
      <c r="AK1402" s="521"/>
      <c r="AL1402" s="521"/>
      <c r="AM1402" s="521"/>
      <c r="AN1402" s="521"/>
      <c r="AO1402" s="521"/>
      <c r="AP1402" s="521"/>
      <c r="AQ1402" s="521"/>
      <c r="AR1402" s="521"/>
      <c r="AS1402" s="521"/>
      <c r="AT1402" s="521"/>
      <c r="AU1402" s="521"/>
      <c r="AV1402" s="521"/>
      <c r="AW1402" s="521"/>
      <c r="AX1402" s="521"/>
      <c r="AY1402" s="521"/>
      <c r="AZ1402" s="521"/>
      <c r="BA1402" s="521"/>
      <c r="BB1402" s="521"/>
      <c r="BC1402" s="521"/>
      <c r="BD1402" s="521"/>
      <c r="BE1402" s="521"/>
      <c r="BF1402" s="521"/>
      <c r="BG1402" s="521"/>
      <c r="BH1402" s="521"/>
      <c r="BI1402" s="521"/>
      <c r="BJ1402" s="521"/>
      <c r="BK1402" s="521"/>
      <c r="BL1402" s="521"/>
      <c r="BM1402" s="521"/>
      <c r="BN1402" s="521"/>
      <c r="BO1402" s="521"/>
      <c r="BP1402" s="521"/>
      <c r="BQ1402" s="521"/>
      <c r="BR1402" s="521"/>
      <c r="BS1402" s="521"/>
      <c r="BT1402" s="521"/>
      <c r="BU1402" s="521"/>
      <c r="BV1402" s="521"/>
      <c r="BW1402" s="521"/>
      <c r="BX1402" s="521"/>
      <c r="BY1402" s="521"/>
      <c r="BZ1402" s="521"/>
      <c r="CA1402" s="521"/>
      <c r="CB1402" s="521"/>
      <c r="CC1402" s="521"/>
      <c r="CD1402" s="521"/>
      <c r="CE1402" s="521"/>
      <c r="CF1402" s="521"/>
      <c r="CG1402" s="521"/>
      <c r="CH1402" s="521"/>
      <c r="CI1402" s="521"/>
      <c r="CJ1402" s="521"/>
      <c r="CK1402" s="521"/>
      <c r="CL1402" s="521"/>
      <c r="CM1402" s="521"/>
      <c r="CN1402" s="521"/>
      <c r="CO1402" s="521"/>
      <c r="CP1402" s="521"/>
      <c r="CQ1402" s="521"/>
    </row>
    <row r="1403" spans="1:95" s="69" customFormat="1" ht="15" customHeight="1" outlineLevel="1" x14ac:dyDescent="0.2">
      <c r="A1403" s="11">
        <v>154</v>
      </c>
      <c r="B1403" s="294"/>
      <c r="C1403" s="292"/>
      <c r="D1403" s="292"/>
      <c r="E1403" s="293"/>
      <c r="F1403" s="880" t="str">
        <f>'2. CAD NCCF'!F1403:L1403</f>
        <v>FI issued unsecured bonds and paper, medium rated</v>
      </c>
      <c r="G1403" s="881"/>
      <c r="H1403" s="881"/>
      <c r="I1403" s="881"/>
      <c r="J1403" s="881"/>
      <c r="K1403" s="881"/>
      <c r="L1403" s="882"/>
      <c r="M1403" s="400">
        <f t="shared" ref="M1403:M1405" si="580">M627</f>
        <v>0</v>
      </c>
      <c r="N1403" s="411">
        <f>M1403*(1-'Appx 1. Ref Rates'!$E47)+N627*(1-'Appx 1. Ref Rates'!$E47)</f>
        <v>0</v>
      </c>
      <c r="O1403" s="414">
        <f>O627*(1-'Appx 1. Ref Rates'!$E47)</f>
        <v>0</v>
      </c>
      <c r="P1403" s="414">
        <f>P627*(1-'Appx 1. Ref Rates'!$E47)</f>
        <v>0</v>
      </c>
      <c r="Q1403" s="415">
        <f>Q627*(1-'Appx 1. Ref Rates'!$E47)</f>
        <v>0</v>
      </c>
      <c r="R1403" s="411">
        <f>R627*(1-'Appx 1. Ref Rates'!$E47)</f>
        <v>0</v>
      </c>
      <c r="S1403" s="413">
        <f>S627*(1-'Appx 1. Ref Rates'!$E47)</f>
        <v>0</v>
      </c>
      <c r="T1403" s="413">
        <f>T627*(1-'Appx 1. Ref Rates'!$E47)</f>
        <v>0</v>
      </c>
      <c r="U1403" s="413">
        <f>U627*(1-'Appx 1. Ref Rates'!$E47)</f>
        <v>0</v>
      </c>
      <c r="V1403" s="413">
        <f>V627*(1-'Appx 1. Ref Rates'!$E47)</f>
        <v>0</v>
      </c>
      <c r="W1403" s="413">
        <f>W627*(1-'Appx 1. Ref Rates'!$E47)</f>
        <v>0</v>
      </c>
      <c r="X1403" s="414">
        <f>X627*(1-'Appx 1. Ref Rates'!$E47)</f>
        <v>0</v>
      </c>
      <c r="Y1403" s="413">
        <f>Y627*(1-'Appx 1. Ref Rates'!$E47)</f>
        <v>0</v>
      </c>
      <c r="Z1403" s="413">
        <f>Z627*(1-'Appx 1. Ref Rates'!$E47)</f>
        <v>0</v>
      </c>
      <c r="AA1403" s="413">
        <f>AA627*(1-'Appx 1. Ref Rates'!$E47)</f>
        <v>0</v>
      </c>
      <c r="AB1403" s="413">
        <f>AB627*(1-'Appx 1. Ref Rates'!$E47)</f>
        <v>0</v>
      </c>
      <c r="AC1403" s="400">
        <f t="shared" si="574"/>
        <v>0</v>
      </c>
      <c r="AD1403" s="1743"/>
      <c r="AE1403" s="1083"/>
      <c r="AF1403" s="855"/>
      <c r="AG1403" s="528"/>
      <c r="AH1403" s="521"/>
      <c r="AI1403" s="521"/>
      <c r="AJ1403" s="521"/>
      <c r="AK1403" s="521"/>
      <c r="AL1403" s="521"/>
      <c r="AM1403" s="521"/>
      <c r="AN1403" s="521"/>
      <c r="AO1403" s="521"/>
      <c r="AP1403" s="521"/>
      <c r="AQ1403" s="521"/>
      <c r="AR1403" s="521"/>
      <c r="AS1403" s="521"/>
      <c r="AT1403" s="521"/>
      <c r="AU1403" s="521"/>
      <c r="AV1403" s="521"/>
      <c r="AW1403" s="521"/>
      <c r="AX1403" s="521"/>
      <c r="AY1403" s="521"/>
      <c r="AZ1403" s="521"/>
      <c r="BA1403" s="521"/>
      <c r="BB1403" s="521"/>
      <c r="BC1403" s="521"/>
      <c r="BD1403" s="521"/>
      <c r="BE1403" s="521"/>
      <c r="BF1403" s="521"/>
      <c r="BG1403" s="521"/>
      <c r="BH1403" s="521"/>
      <c r="BI1403" s="521"/>
      <c r="BJ1403" s="521"/>
      <c r="BK1403" s="521"/>
      <c r="BL1403" s="521"/>
      <c r="BM1403" s="521"/>
      <c r="BN1403" s="521"/>
      <c r="BO1403" s="521"/>
      <c r="BP1403" s="521"/>
      <c r="BQ1403" s="521"/>
      <c r="BR1403" s="521"/>
      <c r="BS1403" s="521"/>
      <c r="BT1403" s="521"/>
      <c r="BU1403" s="521"/>
      <c r="BV1403" s="521"/>
      <c r="BW1403" s="521"/>
      <c r="BX1403" s="521"/>
      <c r="BY1403" s="521"/>
      <c r="BZ1403" s="521"/>
      <c r="CA1403" s="521"/>
      <c r="CB1403" s="521"/>
      <c r="CC1403" s="521"/>
      <c r="CD1403" s="521"/>
      <c r="CE1403" s="521"/>
      <c r="CF1403" s="521"/>
      <c r="CG1403" s="521"/>
      <c r="CH1403" s="521"/>
      <c r="CI1403" s="521"/>
      <c r="CJ1403" s="521"/>
      <c r="CK1403" s="521"/>
      <c r="CL1403" s="521"/>
      <c r="CM1403" s="521"/>
      <c r="CN1403" s="521"/>
      <c r="CO1403" s="521"/>
      <c r="CP1403" s="521"/>
      <c r="CQ1403" s="521"/>
    </row>
    <row r="1404" spans="1:95" s="69" customFormat="1" ht="15" customHeight="1" outlineLevel="1" x14ac:dyDescent="0.2">
      <c r="A1404" s="11">
        <v>155</v>
      </c>
      <c r="B1404" s="294"/>
      <c r="C1404" s="292"/>
      <c r="D1404" s="292"/>
      <c r="E1404" s="293"/>
      <c r="F1404" s="880" t="str">
        <f>'2. CAD NCCF'!F1404:L1404</f>
        <v>FI issued covered bonds, medium rated</v>
      </c>
      <c r="G1404" s="881"/>
      <c r="H1404" s="881"/>
      <c r="I1404" s="881"/>
      <c r="J1404" s="881"/>
      <c r="K1404" s="881"/>
      <c r="L1404" s="882"/>
      <c r="M1404" s="400">
        <f t="shared" si="580"/>
        <v>0</v>
      </c>
      <c r="N1404" s="411">
        <f>M1404*(1-'Appx 1. Ref Rates'!$E48)+N628*(1-'Appx 1. Ref Rates'!$E48)</f>
        <v>0</v>
      </c>
      <c r="O1404" s="414">
        <f>O628*(1-'Appx 1. Ref Rates'!$E48)</f>
        <v>0</v>
      </c>
      <c r="P1404" s="414">
        <f>P628*(1-'Appx 1. Ref Rates'!$E48)</f>
        <v>0</v>
      </c>
      <c r="Q1404" s="415">
        <f>Q628*(1-'Appx 1. Ref Rates'!$E48)</f>
        <v>0</v>
      </c>
      <c r="R1404" s="411">
        <f>R628*(1-'Appx 1. Ref Rates'!$E48)</f>
        <v>0</v>
      </c>
      <c r="S1404" s="413">
        <f>S628*(1-'Appx 1. Ref Rates'!$E48)</f>
        <v>0</v>
      </c>
      <c r="T1404" s="413">
        <f>T628*(1-'Appx 1. Ref Rates'!$E48)</f>
        <v>0</v>
      </c>
      <c r="U1404" s="413">
        <f>U628*(1-'Appx 1. Ref Rates'!$E48)</f>
        <v>0</v>
      </c>
      <c r="V1404" s="413">
        <f>V628*(1-'Appx 1. Ref Rates'!$E48)</f>
        <v>0</v>
      </c>
      <c r="W1404" s="413">
        <f>W628*(1-'Appx 1. Ref Rates'!$E48)</f>
        <v>0</v>
      </c>
      <c r="X1404" s="414">
        <f>X628*(1-'Appx 1. Ref Rates'!$E48)</f>
        <v>0</v>
      </c>
      <c r="Y1404" s="413">
        <f>Y628*(1-'Appx 1. Ref Rates'!$E48)</f>
        <v>0</v>
      </c>
      <c r="Z1404" s="413">
        <f>Z628*(1-'Appx 1. Ref Rates'!$E48)</f>
        <v>0</v>
      </c>
      <c r="AA1404" s="413">
        <f>AA628*(1-'Appx 1. Ref Rates'!$E48)</f>
        <v>0</v>
      </c>
      <c r="AB1404" s="413">
        <f>AB628*(1-'Appx 1. Ref Rates'!$E48)</f>
        <v>0</v>
      </c>
      <c r="AC1404" s="400">
        <f t="shared" si="574"/>
        <v>0</v>
      </c>
      <c r="AD1404" s="1743"/>
      <c r="AE1404" s="1083"/>
      <c r="AF1404" s="855"/>
      <c r="AG1404" s="528"/>
      <c r="AH1404" s="521"/>
      <c r="AI1404" s="521"/>
      <c r="AJ1404" s="521"/>
      <c r="AK1404" s="521"/>
      <c r="AL1404" s="521"/>
      <c r="AM1404" s="521"/>
      <c r="AN1404" s="521"/>
      <c r="AO1404" s="521"/>
      <c r="AP1404" s="521"/>
      <c r="AQ1404" s="521"/>
      <c r="AR1404" s="521"/>
      <c r="AS1404" s="521"/>
      <c r="AT1404" s="521"/>
      <c r="AU1404" s="521"/>
      <c r="AV1404" s="521"/>
      <c r="AW1404" s="521"/>
      <c r="AX1404" s="521"/>
      <c r="AY1404" s="521"/>
      <c r="AZ1404" s="521"/>
      <c r="BA1404" s="521"/>
      <c r="BB1404" s="521"/>
      <c r="BC1404" s="521"/>
      <c r="BD1404" s="521"/>
      <c r="BE1404" s="521"/>
      <c r="BF1404" s="521"/>
      <c r="BG1404" s="521"/>
      <c r="BH1404" s="521"/>
      <c r="BI1404" s="521"/>
      <c r="BJ1404" s="521"/>
      <c r="BK1404" s="521"/>
      <c r="BL1404" s="521"/>
      <c r="BM1404" s="521"/>
      <c r="BN1404" s="521"/>
      <c r="BO1404" s="521"/>
      <c r="BP1404" s="521"/>
      <c r="BQ1404" s="521"/>
      <c r="BR1404" s="521"/>
      <c r="BS1404" s="521"/>
      <c r="BT1404" s="521"/>
      <c r="BU1404" s="521"/>
      <c r="BV1404" s="521"/>
      <c r="BW1404" s="521"/>
      <c r="BX1404" s="521"/>
      <c r="BY1404" s="521"/>
      <c r="BZ1404" s="521"/>
      <c r="CA1404" s="521"/>
      <c r="CB1404" s="521"/>
      <c r="CC1404" s="521"/>
      <c r="CD1404" s="521"/>
      <c r="CE1404" s="521"/>
      <c r="CF1404" s="521"/>
      <c r="CG1404" s="521"/>
      <c r="CH1404" s="521"/>
      <c r="CI1404" s="521"/>
      <c r="CJ1404" s="521"/>
      <c r="CK1404" s="521"/>
      <c r="CL1404" s="521"/>
      <c r="CM1404" s="521"/>
      <c r="CN1404" s="521"/>
      <c r="CO1404" s="521"/>
      <c r="CP1404" s="521"/>
      <c r="CQ1404" s="521"/>
    </row>
    <row r="1405" spans="1:95" s="69" customFormat="1" ht="15" customHeight="1" outlineLevel="1" x14ac:dyDescent="0.2">
      <c r="A1405" s="11">
        <v>156</v>
      </c>
      <c r="B1405" s="294"/>
      <c r="C1405" s="292"/>
      <c r="D1405" s="292"/>
      <c r="E1405" s="293"/>
      <c r="F1405" s="880" t="str">
        <f>'2. CAD NCCF'!F1405:L1405</f>
        <v>FI issued jumbo covered bonds, medium rated</v>
      </c>
      <c r="G1405" s="881"/>
      <c r="H1405" s="881"/>
      <c r="I1405" s="881"/>
      <c r="J1405" s="881"/>
      <c r="K1405" s="881"/>
      <c r="L1405" s="882"/>
      <c r="M1405" s="400">
        <f t="shared" si="580"/>
        <v>0</v>
      </c>
      <c r="N1405" s="411">
        <f>M1405*(1-'Appx 1. Ref Rates'!$E49)+N629*(1-'Appx 1. Ref Rates'!$E49)</f>
        <v>0</v>
      </c>
      <c r="O1405" s="414">
        <f>O629*(1-'Appx 1. Ref Rates'!$E49)</f>
        <v>0</v>
      </c>
      <c r="P1405" s="414">
        <f>P629*(1-'Appx 1. Ref Rates'!$E49)</f>
        <v>0</v>
      </c>
      <c r="Q1405" s="415">
        <f>Q629*(1-'Appx 1. Ref Rates'!$E49)</f>
        <v>0</v>
      </c>
      <c r="R1405" s="411">
        <f>R629*(1-'Appx 1. Ref Rates'!$E49)</f>
        <v>0</v>
      </c>
      <c r="S1405" s="413">
        <f>S629*(1-'Appx 1. Ref Rates'!$E49)</f>
        <v>0</v>
      </c>
      <c r="T1405" s="413">
        <f>T629*(1-'Appx 1. Ref Rates'!$E49)</f>
        <v>0</v>
      </c>
      <c r="U1405" s="413">
        <f>U629*(1-'Appx 1. Ref Rates'!$E49)</f>
        <v>0</v>
      </c>
      <c r="V1405" s="413">
        <f>V629*(1-'Appx 1. Ref Rates'!$E49)</f>
        <v>0</v>
      </c>
      <c r="W1405" s="413">
        <f>W629*(1-'Appx 1. Ref Rates'!$E49)</f>
        <v>0</v>
      </c>
      <c r="X1405" s="414">
        <f>X629*(1-'Appx 1. Ref Rates'!$E49)</f>
        <v>0</v>
      </c>
      <c r="Y1405" s="413">
        <f>Y629*(1-'Appx 1. Ref Rates'!$E49)</f>
        <v>0</v>
      </c>
      <c r="Z1405" s="413">
        <f>Z629*(1-'Appx 1. Ref Rates'!$E49)</f>
        <v>0</v>
      </c>
      <c r="AA1405" s="413">
        <f>AA629*(1-'Appx 1. Ref Rates'!$E49)</f>
        <v>0</v>
      </c>
      <c r="AB1405" s="413">
        <f>AB629*(1-'Appx 1. Ref Rates'!$E49)</f>
        <v>0</v>
      </c>
      <c r="AC1405" s="400">
        <f t="shared" si="574"/>
        <v>0</v>
      </c>
      <c r="AD1405" s="1743"/>
      <c r="AE1405" s="1083"/>
      <c r="AF1405" s="855"/>
      <c r="AG1405" s="528"/>
      <c r="AH1405" s="521"/>
      <c r="AI1405" s="521"/>
      <c r="AJ1405" s="521"/>
      <c r="AK1405" s="521"/>
      <c r="AL1405" s="521"/>
      <c r="AM1405" s="521"/>
      <c r="AN1405" s="521"/>
      <c r="AO1405" s="521"/>
      <c r="AP1405" s="521"/>
      <c r="AQ1405" s="521"/>
      <c r="AR1405" s="521"/>
      <c r="AS1405" s="521"/>
      <c r="AT1405" s="521"/>
      <c r="AU1405" s="521"/>
      <c r="AV1405" s="521"/>
      <c r="AW1405" s="521"/>
      <c r="AX1405" s="521"/>
      <c r="AY1405" s="521"/>
      <c r="AZ1405" s="521"/>
      <c r="BA1405" s="521"/>
      <c r="BB1405" s="521"/>
      <c r="BC1405" s="521"/>
      <c r="BD1405" s="521"/>
      <c r="BE1405" s="521"/>
      <c r="BF1405" s="521"/>
      <c r="BG1405" s="521"/>
      <c r="BH1405" s="521"/>
      <c r="BI1405" s="521"/>
      <c r="BJ1405" s="521"/>
      <c r="BK1405" s="521"/>
      <c r="BL1405" s="521"/>
      <c r="BM1405" s="521"/>
      <c r="BN1405" s="521"/>
      <c r="BO1405" s="521"/>
      <c r="BP1405" s="521"/>
      <c r="BQ1405" s="521"/>
      <c r="BR1405" s="521"/>
      <c r="BS1405" s="521"/>
      <c r="BT1405" s="521"/>
      <c r="BU1405" s="521"/>
      <c r="BV1405" s="521"/>
      <c r="BW1405" s="521"/>
      <c r="BX1405" s="521"/>
      <c r="BY1405" s="521"/>
      <c r="BZ1405" s="521"/>
      <c r="CA1405" s="521"/>
      <c r="CB1405" s="521"/>
      <c r="CC1405" s="521"/>
      <c r="CD1405" s="521"/>
      <c r="CE1405" s="521"/>
      <c r="CF1405" s="521"/>
      <c r="CG1405" s="521"/>
      <c r="CH1405" s="521"/>
      <c r="CI1405" s="521"/>
      <c r="CJ1405" s="521"/>
      <c r="CK1405" s="521"/>
      <c r="CL1405" s="521"/>
      <c r="CM1405" s="521"/>
      <c r="CN1405" s="521"/>
      <c r="CO1405" s="521"/>
      <c r="CP1405" s="521"/>
      <c r="CQ1405" s="521"/>
    </row>
    <row r="1406" spans="1:95" s="69" customFormat="1" ht="15" customHeight="1" outlineLevel="1" x14ac:dyDescent="0.2">
      <c r="A1406" s="11">
        <v>157</v>
      </c>
      <c r="B1406" s="294"/>
      <c r="C1406" s="292"/>
      <c r="D1406" s="292"/>
      <c r="E1406" s="877" t="str">
        <f>'2. CAD NCCF'!E1406:L1406</f>
        <v>Non-FI issued CBP, low or not rated</v>
      </c>
      <c r="F1406" s="878"/>
      <c r="G1406" s="878"/>
      <c r="H1406" s="878"/>
      <c r="I1406" s="878"/>
      <c r="J1406" s="878"/>
      <c r="K1406" s="878"/>
      <c r="L1406" s="879"/>
      <c r="M1406" s="399">
        <f>SUBTOTAL(9,M1407:M1408)</f>
        <v>0</v>
      </c>
      <c r="N1406" s="402">
        <f t="shared" ref="N1406:AC1406" si="581">SUBTOTAL(9,N1407:N1408)</f>
        <v>0</v>
      </c>
      <c r="O1406" s="406">
        <f t="shared" si="581"/>
        <v>0</v>
      </c>
      <c r="P1406" s="406">
        <f t="shared" si="581"/>
        <v>0</v>
      </c>
      <c r="Q1406" s="407">
        <f t="shared" si="581"/>
        <v>0</v>
      </c>
      <c r="R1406" s="402">
        <f t="shared" si="581"/>
        <v>0</v>
      </c>
      <c r="S1406" s="406">
        <f t="shared" si="581"/>
        <v>0</v>
      </c>
      <c r="T1406" s="405">
        <f t="shared" si="581"/>
        <v>0</v>
      </c>
      <c r="U1406" s="405">
        <f t="shared" si="581"/>
        <v>0</v>
      </c>
      <c r="V1406" s="405">
        <f t="shared" si="581"/>
        <v>0</v>
      </c>
      <c r="W1406" s="405">
        <f t="shared" si="581"/>
        <v>0</v>
      </c>
      <c r="X1406" s="405">
        <f t="shared" si="581"/>
        <v>0</v>
      </c>
      <c r="Y1406" s="405">
        <f t="shared" si="581"/>
        <v>0</v>
      </c>
      <c r="Z1406" s="405">
        <f t="shared" si="581"/>
        <v>0</v>
      </c>
      <c r="AA1406" s="405">
        <f t="shared" si="581"/>
        <v>0</v>
      </c>
      <c r="AB1406" s="403">
        <f t="shared" si="581"/>
        <v>0</v>
      </c>
      <c r="AC1406" s="399">
        <f t="shared" si="581"/>
        <v>0</v>
      </c>
      <c r="AD1406" s="1743"/>
      <c r="AE1406" s="1083"/>
      <c r="AF1406" s="855"/>
      <c r="AG1406" s="528"/>
      <c r="AH1406" s="521"/>
      <c r="AI1406" s="521"/>
      <c r="AJ1406" s="521"/>
      <c r="AK1406" s="521"/>
      <c r="AL1406" s="521"/>
      <c r="AM1406" s="521"/>
      <c r="AN1406" s="521"/>
      <c r="AO1406" s="521"/>
      <c r="AP1406" s="521"/>
      <c r="AQ1406" s="521"/>
      <c r="AR1406" s="521"/>
      <c r="AS1406" s="521"/>
      <c r="AT1406" s="521"/>
      <c r="AU1406" s="521"/>
      <c r="AV1406" s="521"/>
      <c r="AW1406" s="521"/>
      <c r="AX1406" s="521"/>
      <c r="AY1406" s="521"/>
      <c r="AZ1406" s="521"/>
      <c r="BA1406" s="521"/>
      <c r="BB1406" s="521"/>
      <c r="BC1406" s="521"/>
      <c r="BD1406" s="521"/>
      <c r="BE1406" s="521"/>
      <c r="BF1406" s="521"/>
      <c r="BG1406" s="521"/>
      <c r="BH1406" s="521"/>
      <c r="BI1406" s="521"/>
      <c r="BJ1406" s="521"/>
      <c r="BK1406" s="521"/>
      <c r="BL1406" s="521"/>
      <c r="BM1406" s="521"/>
      <c r="BN1406" s="521"/>
      <c r="BO1406" s="521"/>
      <c r="BP1406" s="521"/>
      <c r="BQ1406" s="521"/>
      <c r="BR1406" s="521"/>
      <c r="BS1406" s="521"/>
      <c r="BT1406" s="521"/>
      <c r="BU1406" s="521"/>
      <c r="BV1406" s="521"/>
      <c r="BW1406" s="521"/>
      <c r="BX1406" s="521"/>
      <c r="BY1406" s="521"/>
      <c r="BZ1406" s="521"/>
      <c r="CA1406" s="521"/>
      <c r="CB1406" s="521"/>
      <c r="CC1406" s="521"/>
      <c r="CD1406" s="521"/>
      <c r="CE1406" s="521"/>
      <c r="CF1406" s="521"/>
      <c r="CG1406" s="521"/>
      <c r="CH1406" s="521"/>
      <c r="CI1406" s="521"/>
      <c r="CJ1406" s="521"/>
      <c r="CK1406" s="521"/>
      <c r="CL1406" s="521"/>
      <c r="CM1406" s="521"/>
      <c r="CN1406" s="521"/>
      <c r="CO1406" s="521"/>
      <c r="CP1406" s="521"/>
      <c r="CQ1406" s="521"/>
    </row>
    <row r="1407" spans="1:95" s="69" customFormat="1" ht="15" customHeight="1" outlineLevel="1" x14ac:dyDescent="0.2">
      <c r="A1407" s="11">
        <v>158</v>
      </c>
      <c r="B1407" s="294"/>
      <c r="C1407" s="292"/>
      <c r="D1407" s="292"/>
      <c r="E1407" s="293"/>
      <c r="F1407" s="880" t="str">
        <f>'2. CAD NCCF'!F1407:L1407</f>
        <v>Non-FI issued unsecured bonds and paper, low or not rated</v>
      </c>
      <c r="G1407" s="881"/>
      <c r="H1407" s="881"/>
      <c r="I1407" s="881"/>
      <c r="J1407" s="881"/>
      <c r="K1407" s="881"/>
      <c r="L1407" s="882"/>
      <c r="M1407" s="400">
        <f t="shared" ref="M1407:M1408" si="582">M631</f>
        <v>0</v>
      </c>
      <c r="N1407" s="411">
        <f>M1407*(1-'Appx 1. Ref Rates'!$E51)+N631*(1-'Appx 1. Ref Rates'!$E51)</f>
        <v>0</v>
      </c>
      <c r="O1407" s="414">
        <f>O631*(1-'Appx 1. Ref Rates'!$E51)</f>
        <v>0</v>
      </c>
      <c r="P1407" s="414">
        <f>P631*(1-'Appx 1. Ref Rates'!$E51)</f>
        <v>0</v>
      </c>
      <c r="Q1407" s="415">
        <f>Q631*(1-'Appx 1. Ref Rates'!$E51)</f>
        <v>0</v>
      </c>
      <c r="R1407" s="411">
        <f>R631*(1-'Appx 1. Ref Rates'!$E51)</f>
        <v>0</v>
      </c>
      <c r="S1407" s="413">
        <f>S631*(1-'Appx 1. Ref Rates'!$E51)</f>
        <v>0</v>
      </c>
      <c r="T1407" s="413">
        <f>T631*(1-'Appx 1. Ref Rates'!$E51)</f>
        <v>0</v>
      </c>
      <c r="U1407" s="413">
        <f>U631*(1-'Appx 1. Ref Rates'!$E51)</f>
        <v>0</v>
      </c>
      <c r="V1407" s="413">
        <f>V631*(1-'Appx 1. Ref Rates'!$E51)</f>
        <v>0</v>
      </c>
      <c r="W1407" s="413">
        <f>W631*(1-'Appx 1. Ref Rates'!$E51)</f>
        <v>0</v>
      </c>
      <c r="X1407" s="414">
        <f>X631*(1-'Appx 1. Ref Rates'!$E51)</f>
        <v>0</v>
      </c>
      <c r="Y1407" s="413">
        <f>Y631*(1-'Appx 1. Ref Rates'!$E51)</f>
        <v>0</v>
      </c>
      <c r="Z1407" s="413">
        <f>Z631*(1-'Appx 1. Ref Rates'!$E51)</f>
        <v>0</v>
      </c>
      <c r="AA1407" s="413">
        <f>AA631*(1-'Appx 1. Ref Rates'!$E51)</f>
        <v>0</v>
      </c>
      <c r="AB1407" s="413">
        <f>AB631*(1-'Appx 1. Ref Rates'!$E51)</f>
        <v>0</v>
      </c>
      <c r="AC1407" s="400">
        <f t="shared" si="574"/>
        <v>0</v>
      </c>
      <c r="AD1407" s="1743"/>
      <c r="AE1407" s="1083"/>
      <c r="AF1407" s="855"/>
      <c r="AG1407" s="528"/>
      <c r="AH1407" s="521"/>
      <c r="AI1407" s="521"/>
      <c r="AJ1407" s="521"/>
      <c r="AK1407" s="521"/>
      <c r="AL1407" s="521"/>
      <c r="AM1407" s="521"/>
      <c r="AN1407" s="521"/>
      <c r="AO1407" s="521"/>
      <c r="AP1407" s="521"/>
      <c r="AQ1407" s="521"/>
      <c r="AR1407" s="521"/>
      <c r="AS1407" s="521"/>
      <c r="AT1407" s="521"/>
      <c r="AU1407" s="521"/>
      <c r="AV1407" s="521"/>
      <c r="AW1407" s="521"/>
      <c r="AX1407" s="521"/>
      <c r="AY1407" s="521"/>
      <c r="AZ1407" s="521"/>
      <c r="BA1407" s="521"/>
      <c r="BB1407" s="521"/>
      <c r="BC1407" s="521"/>
      <c r="BD1407" s="521"/>
      <c r="BE1407" s="521"/>
      <c r="BF1407" s="521"/>
      <c r="BG1407" s="521"/>
      <c r="BH1407" s="521"/>
      <c r="BI1407" s="521"/>
      <c r="BJ1407" s="521"/>
      <c r="BK1407" s="521"/>
      <c r="BL1407" s="521"/>
      <c r="BM1407" s="521"/>
      <c r="BN1407" s="521"/>
      <c r="BO1407" s="521"/>
      <c r="BP1407" s="521"/>
      <c r="BQ1407" s="521"/>
      <c r="BR1407" s="521"/>
      <c r="BS1407" s="521"/>
      <c r="BT1407" s="521"/>
      <c r="BU1407" s="521"/>
      <c r="BV1407" s="521"/>
      <c r="BW1407" s="521"/>
      <c r="BX1407" s="521"/>
      <c r="BY1407" s="521"/>
      <c r="BZ1407" s="521"/>
      <c r="CA1407" s="521"/>
      <c r="CB1407" s="521"/>
      <c r="CC1407" s="521"/>
      <c r="CD1407" s="521"/>
      <c r="CE1407" s="521"/>
      <c r="CF1407" s="521"/>
      <c r="CG1407" s="521"/>
      <c r="CH1407" s="521"/>
      <c r="CI1407" s="521"/>
      <c r="CJ1407" s="521"/>
      <c r="CK1407" s="521"/>
      <c r="CL1407" s="521"/>
      <c r="CM1407" s="521"/>
      <c r="CN1407" s="521"/>
      <c r="CO1407" s="521"/>
      <c r="CP1407" s="521"/>
      <c r="CQ1407" s="521"/>
    </row>
    <row r="1408" spans="1:95" s="69" customFormat="1" ht="15" customHeight="1" outlineLevel="1" x14ac:dyDescent="0.2">
      <c r="A1408" s="11">
        <v>159</v>
      </c>
      <c r="B1408" s="294"/>
      <c r="C1408" s="292"/>
      <c r="D1408" s="292"/>
      <c r="E1408" s="293"/>
      <c r="F1408" s="880" t="str">
        <f>'2. CAD NCCF'!F1408:L1408</f>
        <v>Non-FI issued covered bonds, low or not rated</v>
      </c>
      <c r="G1408" s="881"/>
      <c r="H1408" s="881"/>
      <c r="I1408" s="881"/>
      <c r="J1408" s="881"/>
      <c r="K1408" s="881"/>
      <c r="L1408" s="882"/>
      <c r="M1408" s="400">
        <f t="shared" si="582"/>
        <v>0</v>
      </c>
      <c r="N1408" s="411">
        <f>M1408*(1-'Appx 1. Ref Rates'!$E52)+N632*(1-'Appx 1. Ref Rates'!$E52)</f>
        <v>0</v>
      </c>
      <c r="O1408" s="414">
        <f>O632*(1-'Appx 1. Ref Rates'!$E52)</f>
        <v>0</v>
      </c>
      <c r="P1408" s="414">
        <f>P632*(1-'Appx 1. Ref Rates'!$E52)</f>
        <v>0</v>
      </c>
      <c r="Q1408" s="415">
        <f>Q632*(1-'Appx 1. Ref Rates'!$E52)</f>
        <v>0</v>
      </c>
      <c r="R1408" s="411">
        <f>R632*(1-'Appx 1. Ref Rates'!$E52)</f>
        <v>0</v>
      </c>
      <c r="S1408" s="413">
        <f>S632*(1-'Appx 1. Ref Rates'!$E52)</f>
        <v>0</v>
      </c>
      <c r="T1408" s="413">
        <f>T632*(1-'Appx 1. Ref Rates'!$E52)</f>
        <v>0</v>
      </c>
      <c r="U1408" s="413">
        <f>U632*(1-'Appx 1. Ref Rates'!$E52)</f>
        <v>0</v>
      </c>
      <c r="V1408" s="413">
        <f>V632*(1-'Appx 1. Ref Rates'!$E52)</f>
        <v>0</v>
      </c>
      <c r="W1408" s="413">
        <f>W632*(1-'Appx 1. Ref Rates'!$E52)</f>
        <v>0</v>
      </c>
      <c r="X1408" s="414">
        <f>X632*(1-'Appx 1. Ref Rates'!$E52)</f>
        <v>0</v>
      </c>
      <c r="Y1408" s="413">
        <f>Y632*(1-'Appx 1. Ref Rates'!$E52)</f>
        <v>0</v>
      </c>
      <c r="Z1408" s="413">
        <f>Z632*(1-'Appx 1. Ref Rates'!$E52)</f>
        <v>0</v>
      </c>
      <c r="AA1408" s="413">
        <f>AA632*(1-'Appx 1. Ref Rates'!$E52)</f>
        <v>0</v>
      </c>
      <c r="AB1408" s="413">
        <f>AB632*(1-'Appx 1. Ref Rates'!$E52)</f>
        <v>0</v>
      </c>
      <c r="AC1408" s="400">
        <f t="shared" si="574"/>
        <v>0</v>
      </c>
      <c r="AD1408" s="1743"/>
      <c r="AE1408" s="1083"/>
      <c r="AF1408" s="855"/>
      <c r="AG1408" s="528"/>
      <c r="AH1408" s="521"/>
      <c r="AI1408" s="521"/>
      <c r="AJ1408" s="521"/>
      <c r="AK1408" s="521"/>
      <c r="AL1408" s="521"/>
      <c r="AM1408" s="521"/>
      <c r="AN1408" s="521"/>
      <c r="AO1408" s="521"/>
      <c r="AP1408" s="521"/>
      <c r="AQ1408" s="521"/>
      <c r="AR1408" s="521"/>
      <c r="AS1408" s="521"/>
      <c r="AT1408" s="521"/>
      <c r="AU1408" s="521"/>
      <c r="AV1408" s="521"/>
      <c r="AW1408" s="521"/>
      <c r="AX1408" s="521"/>
      <c r="AY1408" s="521"/>
      <c r="AZ1408" s="521"/>
      <c r="BA1408" s="521"/>
      <c r="BB1408" s="521"/>
      <c r="BC1408" s="521"/>
      <c r="BD1408" s="521"/>
      <c r="BE1408" s="521"/>
      <c r="BF1408" s="521"/>
      <c r="BG1408" s="521"/>
      <c r="BH1408" s="521"/>
      <c r="BI1408" s="521"/>
      <c r="BJ1408" s="521"/>
      <c r="BK1408" s="521"/>
      <c r="BL1408" s="521"/>
      <c r="BM1408" s="521"/>
      <c r="BN1408" s="521"/>
      <c r="BO1408" s="521"/>
      <c r="BP1408" s="521"/>
      <c r="BQ1408" s="521"/>
      <c r="BR1408" s="521"/>
      <c r="BS1408" s="521"/>
      <c r="BT1408" s="521"/>
      <c r="BU1408" s="521"/>
      <c r="BV1408" s="521"/>
      <c r="BW1408" s="521"/>
      <c r="BX1408" s="521"/>
      <c r="BY1408" s="521"/>
      <c r="BZ1408" s="521"/>
      <c r="CA1408" s="521"/>
      <c r="CB1408" s="521"/>
      <c r="CC1408" s="521"/>
      <c r="CD1408" s="521"/>
      <c r="CE1408" s="521"/>
      <c r="CF1408" s="521"/>
      <c r="CG1408" s="521"/>
      <c r="CH1408" s="521"/>
      <c r="CI1408" s="521"/>
      <c r="CJ1408" s="521"/>
      <c r="CK1408" s="521"/>
      <c r="CL1408" s="521"/>
      <c r="CM1408" s="521"/>
      <c r="CN1408" s="521"/>
      <c r="CO1408" s="521"/>
      <c r="CP1408" s="521"/>
      <c r="CQ1408" s="521"/>
    </row>
    <row r="1409" spans="1:95" s="69" customFormat="1" ht="15" customHeight="1" outlineLevel="1" x14ac:dyDescent="0.2">
      <c r="A1409" s="11">
        <v>160</v>
      </c>
      <c r="B1409" s="294"/>
      <c r="C1409" s="292"/>
      <c r="D1409" s="292"/>
      <c r="E1409" s="877" t="str">
        <f>'2. CAD NCCF'!E1409:L1409</f>
        <v>FI issued CBP, low or not rated</v>
      </c>
      <c r="F1409" s="878"/>
      <c r="G1409" s="878"/>
      <c r="H1409" s="878"/>
      <c r="I1409" s="878"/>
      <c r="J1409" s="878"/>
      <c r="K1409" s="878"/>
      <c r="L1409" s="879"/>
      <c r="M1409" s="399">
        <f>SUBTOTAL(9,M1410:M1412)</f>
        <v>0</v>
      </c>
      <c r="N1409" s="402">
        <f t="shared" ref="N1409:AC1409" si="583">SUBTOTAL(9,N1410:N1412)</f>
        <v>0</v>
      </c>
      <c r="O1409" s="406">
        <f t="shared" si="583"/>
        <v>0</v>
      </c>
      <c r="P1409" s="406">
        <f t="shared" si="583"/>
        <v>0</v>
      </c>
      <c r="Q1409" s="407">
        <f t="shared" si="583"/>
        <v>0</v>
      </c>
      <c r="R1409" s="402">
        <f t="shared" si="583"/>
        <v>0</v>
      </c>
      <c r="S1409" s="406">
        <f t="shared" si="583"/>
        <v>0</v>
      </c>
      <c r="T1409" s="405">
        <f t="shared" si="583"/>
        <v>0</v>
      </c>
      <c r="U1409" s="405">
        <f t="shared" si="583"/>
        <v>0</v>
      </c>
      <c r="V1409" s="405">
        <f t="shared" si="583"/>
        <v>0</v>
      </c>
      <c r="W1409" s="405">
        <f t="shared" si="583"/>
        <v>0</v>
      </c>
      <c r="X1409" s="405">
        <f t="shared" si="583"/>
        <v>0</v>
      </c>
      <c r="Y1409" s="405">
        <f t="shared" si="583"/>
        <v>0</v>
      </c>
      <c r="Z1409" s="405">
        <f t="shared" si="583"/>
        <v>0</v>
      </c>
      <c r="AA1409" s="405">
        <f t="shared" si="583"/>
        <v>0</v>
      </c>
      <c r="AB1409" s="403">
        <f t="shared" si="583"/>
        <v>0</v>
      </c>
      <c r="AC1409" s="399">
        <f t="shared" si="583"/>
        <v>0</v>
      </c>
      <c r="AD1409" s="1743"/>
      <c r="AE1409" s="1083"/>
      <c r="AF1409" s="855"/>
      <c r="AG1409" s="528"/>
      <c r="AH1409" s="521"/>
      <c r="AI1409" s="521"/>
      <c r="AJ1409" s="521"/>
      <c r="AK1409" s="521"/>
      <c r="AL1409" s="521"/>
      <c r="AM1409" s="521"/>
      <c r="AN1409" s="521"/>
      <c r="AO1409" s="521"/>
      <c r="AP1409" s="521"/>
      <c r="AQ1409" s="521"/>
      <c r="AR1409" s="521"/>
      <c r="AS1409" s="521"/>
      <c r="AT1409" s="521"/>
      <c r="AU1409" s="521"/>
      <c r="AV1409" s="521"/>
      <c r="AW1409" s="521"/>
      <c r="AX1409" s="521"/>
      <c r="AY1409" s="521"/>
      <c r="AZ1409" s="521"/>
      <c r="BA1409" s="521"/>
      <c r="BB1409" s="521"/>
      <c r="BC1409" s="521"/>
      <c r="BD1409" s="521"/>
      <c r="BE1409" s="521"/>
      <c r="BF1409" s="521"/>
      <c r="BG1409" s="521"/>
      <c r="BH1409" s="521"/>
      <c r="BI1409" s="521"/>
      <c r="BJ1409" s="521"/>
      <c r="BK1409" s="521"/>
      <c r="BL1409" s="521"/>
      <c r="BM1409" s="521"/>
      <c r="BN1409" s="521"/>
      <c r="BO1409" s="521"/>
      <c r="BP1409" s="521"/>
      <c r="BQ1409" s="521"/>
      <c r="BR1409" s="521"/>
      <c r="BS1409" s="521"/>
      <c r="BT1409" s="521"/>
      <c r="BU1409" s="521"/>
      <c r="BV1409" s="521"/>
      <c r="BW1409" s="521"/>
      <c r="BX1409" s="521"/>
      <c r="BY1409" s="521"/>
      <c r="BZ1409" s="521"/>
      <c r="CA1409" s="521"/>
      <c r="CB1409" s="521"/>
      <c r="CC1409" s="521"/>
      <c r="CD1409" s="521"/>
      <c r="CE1409" s="521"/>
      <c r="CF1409" s="521"/>
      <c r="CG1409" s="521"/>
      <c r="CH1409" s="521"/>
      <c r="CI1409" s="521"/>
      <c r="CJ1409" s="521"/>
      <c r="CK1409" s="521"/>
      <c r="CL1409" s="521"/>
      <c r="CM1409" s="521"/>
      <c r="CN1409" s="521"/>
      <c r="CO1409" s="521"/>
      <c r="CP1409" s="521"/>
      <c r="CQ1409" s="521"/>
    </row>
    <row r="1410" spans="1:95" s="69" customFormat="1" ht="15" customHeight="1" outlineLevel="1" x14ac:dyDescent="0.2">
      <c r="A1410" s="11">
        <v>161</v>
      </c>
      <c r="B1410" s="294"/>
      <c r="C1410" s="292"/>
      <c r="D1410" s="292"/>
      <c r="E1410" s="293"/>
      <c r="F1410" s="880" t="str">
        <f>'2. CAD NCCF'!F1410:L1410</f>
        <v>FI issued unsecured bonds and paper, low or not rated</v>
      </c>
      <c r="G1410" s="881"/>
      <c r="H1410" s="881"/>
      <c r="I1410" s="881"/>
      <c r="J1410" s="881"/>
      <c r="K1410" s="881"/>
      <c r="L1410" s="882"/>
      <c r="M1410" s="400">
        <f t="shared" ref="M1410:M1412" si="584">M634</f>
        <v>0</v>
      </c>
      <c r="N1410" s="411">
        <f>M1410*(1-'Appx 1. Ref Rates'!$E54)+N634*(1-'Appx 1. Ref Rates'!$E54)</f>
        <v>0</v>
      </c>
      <c r="O1410" s="414">
        <f>O634*(1-'Appx 1. Ref Rates'!$E54)</f>
        <v>0</v>
      </c>
      <c r="P1410" s="414">
        <f>P634*(1-'Appx 1. Ref Rates'!$E54)</f>
        <v>0</v>
      </c>
      <c r="Q1410" s="415">
        <f>Q634*(1-'Appx 1. Ref Rates'!$E54)</f>
        <v>0</v>
      </c>
      <c r="R1410" s="411">
        <f>R634*(1-'Appx 1. Ref Rates'!$E54)</f>
        <v>0</v>
      </c>
      <c r="S1410" s="413">
        <f>S634*(1-'Appx 1. Ref Rates'!$E54)</f>
        <v>0</v>
      </c>
      <c r="T1410" s="413">
        <f>T634*(1-'Appx 1. Ref Rates'!$E54)</f>
        <v>0</v>
      </c>
      <c r="U1410" s="413">
        <f>U634*(1-'Appx 1. Ref Rates'!$E54)</f>
        <v>0</v>
      </c>
      <c r="V1410" s="413">
        <f>V634*(1-'Appx 1. Ref Rates'!$E54)</f>
        <v>0</v>
      </c>
      <c r="W1410" s="413">
        <f>W634*(1-'Appx 1. Ref Rates'!$E54)</f>
        <v>0</v>
      </c>
      <c r="X1410" s="414">
        <f>X634*(1-'Appx 1. Ref Rates'!$E54)</f>
        <v>0</v>
      </c>
      <c r="Y1410" s="413">
        <f>Y634*(1-'Appx 1. Ref Rates'!$E54)</f>
        <v>0</v>
      </c>
      <c r="Z1410" s="413">
        <f>Z634*(1-'Appx 1. Ref Rates'!$E54)</f>
        <v>0</v>
      </c>
      <c r="AA1410" s="413">
        <f>AA634*(1-'Appx 1. Ref Rates'!$E54)</f>
        <v>0</v>
      </c>
      <c r="AB1410" s="413">
        <f>AB634*(1-'Appx 1. Ref Rates'!$E54)</f>
        <v>0</v>
      </c>
      <c r="AC1410" s="400">
        <f t="shared" si="574"/>
        <v>0</v>
      </c>
      <c r="AD1410" s="1743"/>
      <c r="AE1410" s="1083"/>
      <c r="AF1410" s="855"/>
      <c r="AG1410" s="528"/>
      <c r="AH1410" s="521"/>
      <c r="AI1410" s="521"/>
      <c r="AJ1410" s="521"/>
      <c r="AK1410" s="521"/>
      <c r="AL1410" s="521"/>
      <c r="AM1410" s="521"/>
      <c r="AN1410" s="521"/>
      <c r="AO1410" s="521"/>
      <c r="AP1410" s="521"/>
      <c r="AQ1410" s="521"/>
      <c r="AR1410" s="521"/>
      <c r="AS1410" s="521"/>
      <c r="AT1410" s="521"/>
      <c r="AU1410" s="521"/>
      <c r="AV1410" s="521"/>
      <c r="AW1410" s="521"/>
      <c r="AX1410" s="521"/>
      <c r="AY1410" s="521"/>
      <c r="AZ1410" s="521"/>
      <c r="BA1410" s="521"/>
      <c r="BB1410" s="521"/>
      <c r="BC1410" s="521"/>
      <c r="BD1410" s="521"/>
      <c r="BE1410" s="521"/>
      <c r="BF1410" s="521"/>
      <c r="BG1410" s="521"/>
      <c r="BH1410" s="521"/>
      <c r="BI1410" s="521"/>
      <c r="BJ1410" s="521"/>
      <c r="BK1410" s="521"/>
      <c r="BL1410" s="521"/>
      <c r="BM1410" s="521"/>
      <c r="BN1410" s="521"/>
      <c r="BO1410" s="521"/>
      <c r="BP1410" s="521"/>
      <c r="BQ1410" s="521"/>
      <c r="BR1410" s="521"/>
      <c r="BS1410" s="521"/>
      <c r="BT1410" s="521"/>
      <c r="BU1410" s="521"/>
      <c r="BV1410" s="521"/>
      <c r="BW1410" s="521"/>
      <c r="BX1410" s="521"/>
      <c r="BY1410" s="521"/>
      <c r="BZ1410" s="521"/>
      <c r="CA1410" s="521"/>
      <c r="CB1410" s="521"/>
      <c r="CC1410" s="521"/>
      <c r="CD1410" s="521"/>
      <c r="CE1410" s="521"/>
      <c r="CF1410" s="521"/>
      <c r="CG1410" s="521"/>
      <c r="CH1410" s="521"/>
      <c r="CI1410" s="521"/>
      <c r="CJ1410" s="521"/>
      <c r="CK1410" s="521"/>
      <c r="CL1410" s="521"/>
      <c r="CM1410" s="521"/>
      <c r="CN1410" s="521"/>
      <c r="CO1410" s="521"/>
      <c r="CP1410" s="521"/>
      <c r="CQ1410" s="521"/>
    </row>
    <row r="1411" spans="1:95" s="69" customFormat="1" ht="15" customHeight="1" outlineLevel="1" x14ac:dyDescent="0.2">
      <c r="A1411" s="11">
        <v>162</v>
      </c>
      <c r="B1411" s="294"/>
      <c r="C1411" s="289"/>
      <c r="D1411" s="289"/>
      <c r="E1411" s="289"/>
      <c r="F1411" s="880" t="str">
        <f>'2. CAD NCCF'!F1411:L1411</f>
        <v>FI issued covered bonds, low or not rated</v>
      </c>
      <c r="G1411" s="881"/>
      <c r="H1411" s="881"/>
      <c r="I1411" s="881"/>
      <c r="J1411" s="881"/>
      <c r="K1411" s="881"/>
      <c r="L1411" s="882"/>
      <c r="M1411" s="400">
        <f t="shared" si="584"/>
        <v>0</v>
      </c>
      <c r="N1411" s="411">
        <f>M1411*(1-'Appx 1. Ref Rates'!$E55)+N635*(1-'Appx 1. Ref Rates'!$E55)</f>
        <v>0</v>
      </c>
      <c r="O1411" s="414">
        <f>O635*(1-'Appx 1. Ref Rates'!$E55)</f>
        <v>0</v>
      </c>
      <c r="P1411" s="414">
        <f>P635*(1-'Appx 1. Ref Rates'!$E55)</f>
        <v>0</v>
      </c>
      <c r="Q1411" s="415">
        <f>Q635*(1-'Appx 1. Ref Rates'!$E55)</f>
        <v>0</v>
      </c>
      <c r="R1411" s="411">
        <f>R635*(1-'Appx 1. Ref Rates'!$E55)</f>
        <v>0</v>
      </c>
      <c r="S1411" s="413">
        <f>S635*(1-'Appx 1. Ref Rates'!$E55)</f>
        <v>0</v>
      </c>
      <c r="T1411" s="413">
        <f>T635*(1-'Appx 1. Ref Rates'!$E55)</f>
        <v>0</v>
      </c>
      <c r="U1411" s="413">
        <f>U635*(1-'Appx 1. Ref Rates'!$E55)</f>
        <v>0</v>
      </c>
      <c r="V1411" s="413">
        <f>V635*(1-'Appx 1. Ref Rates'!$E55)</f>
        <v>0</v>
      </c>
      <c r="W1411" s="413">
        <f>W635*(1-'Appx 1. Ref Rates'!$E55)</f>
        <v>0</v>
      </c>
      <c r="X1411" s="414">
        <f>X635*(1-'Appx 1. Ref Rates'!$E55)</f>
        <v>0</v>
      </c>
      <c r="Y1411" s="413">
        <f>Y635*(1-'Appx 1. Ref Rates'!$E55)</f>
        <v>0</v>
      </c>
      <c r="Z1411" s="413">
        <f>Z635*(1-'Appx 1. Ref Rates'!$E55)</f>
        <v>0</v>
      </c>
      <c r="AA1411" s="413">
        <f>AA635*(1-'Appx 1. Ref Rates'!$E55)</f>
        <v>0</v>
      </c>
      <c r="AB1411" s="413">
        <f>AB635*(1-'Appx 1. Ref Rates'!$E55)</f>
        <v>0</v>
      </c>
      <c r="AC1411" s="400">
        <f t="shared" si="574"/>
        <v>0</v>
      </c>
      <c r="AD1411" s="1743"/>
      <c r="AE1411" s="1083"/>
      <c r="AF1411" s="855"/>
      <c r="AG1411" s="528"/>
      <c r="AH1411" s="521"/>
      <c r="AI1411" s="521"/>
      <c r="AJ1411" s="521"/>
      <c r="AK1411" s="521"/>
      <c r="AL1411" s="521"/>
      <c r="AM1411" s="521"/>
      <c r="AN1411" s="521"/>
      <c r="AO1411" s="521"/>
      <c r="AP1411" s="521"/>
      <c r="AQ1411" s="521"/>
      <c r="AR1411" s="521"/>
      <c r="AS1411" s="521"/>
      <c r="AT1411" s="521"/>
      <c r="AU1411" s="521"/>
      <c r="AV1411" s="521"/>
      <c r="AW1411" s="521"/>
      <c r="AX1411" s="521"/>
      <c r="AY1411" s="521"/>
      <c r="AZ1411" s="521"/>
      <c r="BA1411" s="521"/>
      <c r="BB1411" s="521"/>
      <c r="BC1411" s="521"/>
      <c r="BD1411" s="521"/>
      <c r="BE1411" s="521"/>
      <c r="BF1411" s="521"/>
      <c r="BG1411" s="521"/>
      <c r="BH1411" s="521"/>
      <c r="BI1411" s="521"/>
      <c r="BJ1411" s="521"/>
      <c r="BK1411" s="521"/>
      <c r="BL1411" s="521"/>
      <c r="BM1411" s="521"/>
      <c r="BN1411" s="521"/>
      <c r="BO1411" s="521"/>
      <c r="BP1411" s="521"/>
      <c r="BQ1411" s="521"/>
      <c r="BR1411" s="521"/>
      <c r="BS1411" s="521"/>
      <c r="BT1411" s="521"/>
      <c r="BU1411" s="521"/>
      <c r="BV1411" s="521"/>
      <c r="BW1411" s="521"/>
      <c r="BX1411" s="521"/>
      <c r="BY1411" s="521"/>
      <c r="BZ1411" s="521"/>
      <c r="CA1411" s="521"/>
      <c r="CB1411" s="521"/>
      <c r="CC1411" s="521"/>
      <c r="CD1411" s="521"/>
      <c r="CE1411" s="521"/>
      <c r="CF1411" s="521"/>
      <c r="CG1411" s="521"/>
      <c r="CH1411" s="521"/>
      <c r="CI1411" s="521"/>
      <c r="CJ1411" s="521"/>
      <c r="CK1411" s="521"/>
      <c r="CL1411" s="521"/>
      <c r="CM1411" s="521"/>
      <c r="CN1411" s="521"/>
      <c r="CO1411" s="521"/>
      <c r="CP1411" s="521"/>
      <c r="CQ1411" s="521"/>
    </row>
    <row r="1412" spans="1:95" s="69" customFormat="1" ht="15" customHeight="1" outlineLevel="1" x14ac:dyDescent="0.2">
      <c r="A1412" s="11">
        <v>163</v>
      </c>
      <c r="B1412" s="294"/>
      <c r="C1412" s="289"/>
      <c r="D1412" s="289"/>
      <c r="E1412" s="289"/>
      <c r="F1412" s="880" t="str">
        <f>'2. CAD NCCF'!F1412:L1412</f>
        <v>FI issued jumbo covered bonds, low or not rated</v>
      </c>
      <c r="G1412" s="881"/>
      <c r="H1412" s="881"/>
      <c r="I1412" s="881"/>
      <c r="J1412" s="881"/>
      <c r="K1412" s="881"/>
      <c r="L1412" s="882"/>
      <c r="M1412" s="400">
        <f t="shared" si="584"/>
        <v>0</v>
      </c>
      <c r="N1412" s="411">
        <f>M1412*(1-'Appx 1. Ref Rates'!$E56)+N636*(1-'Appx 1. Ref Rates'!$E56)</f>
        <v>0</v>
      </c>
      <c r="O1412" s="414">
        <f>O636*(1-'Appx 1. Ref Rates'!$E56)</f>
        <v>0</v>
      </c>
      <c r="P1412" s="414">
        <f>P636*(1-'Appx 1. Ref Rates'!$E56)</f>
        <v>0</v>
      </c>
      <c r="Q1412" s="415">
        <f>Q636*(1-'Appx 1. Ref Rates'!$E56)</f>
        <v>0</v>
      </c>
      <c r="R1412" s="411">
        <f>R636*(1-'Appx 1. Ref Rates'!$E56)</f>
        <v>0</v>
      </c>
      <c r="S1412" s="413">
        <f>S636*(1-'Appx 1. Ref Rates'!$E56)</f>
        <v>0</v>
      </c>
      <c r="T1412" s="413">
        <f>T636*(1-'Appx 1. Ref Rates'!$E56)</f>
        <v>0</v>
      </c>
      <c r="U1412" s="413">
        <f>U636*(1-'Appx 1. Ref Rates'!$E56)</f>
        <v>0</v>
      </c>
      <c r="V1412" s="413">
        <f>V636*(1-'Appx 1. Ref Rates'!$E56)</f>
        <v>0</v>
      </c>
      <c r="W1412" s="413">
        <f>W636*(1-'Appx 1. Ref Rates'!$E56)</f>
        <v>0</v>
      </c>
      <c r="X1412" s="414">
        <f>X636*(1-'Appx 1. Ref Rates'!$E56)</f>
        <v>0</v>
      </c>
      <c r="Y1412" s="413">
        <f>Y636*(1-'Appx 1. Ref Rates'!$E56)</f>
        <v>0</v>
      </c>
      <c r="Z1412" s="413">
        <f>Z636*(1-'Appx 1. Ref Rates'!$E56)</f>
        <v>0</v>
      </c>
      <c r="AA1412" s="413">
        <f>AA636*(1-'Appx 1. Ref Rates'!$E56)</f>
        <v>0</v>
      </c>
      <c r="AB1412" s="413">
        <f>AB636*(1-'Appx 1. Ref Rates'!$E56)</f>
        <v>0</v>
      </c>
      <c r="AC1412" s="400">
        <f t="shared" si="574"/>
        <v>0</v>
      </c>
      <c r="AD1412" s="1744"/>
      <c r="AE1412" s="858"/>
      <c r="AF1412" s="858"/>
      <c r="AG1412" s="528"/>
      <c r="AH1412" s="521"/>
      <c r="AI1412" s="521"/>
      <c r="AJ1412" s="521"/>
      <c r="AK1412" s="521"/>
      <c r="AL1412" s="521"/>
      <c r="AM1412" s="521"/>
      <c r="AN1412" s="521"/>
      <c r="AO1412" s="521"/>
      <c r="AP1412" s="521"/>
      <c r="AQ1412" s="521"/>
      <c r="AR1412" s="521"/>
      <c r="AS1412" s="521"/>
      <c r="AT1412" s="521"/>
      <c r="AU1412" s="521"/>
      <c r="AV1412" s="521"/>
      <c r="AW1412" s="521"/>
      <c r="AX1412" s="521"/>
      <c r="AY1412" s="521"/>
      <c r="AZ1412" s="521"/>
      <c r="BA1412" s="521"/>
      <c r="BB1412" s="521"/>
      <c r="BC1412" s="521"/>
      <c r="BD1412" s="521"/>
      <c r="BE1412" s="521"/>
      <c r="BF1412" s="521"/>
      <c r="BG1412" s="521"/>
      <c r="BH1412" s="521"/>
      <c r="BI1412" s="521"/>
      <c r="BJ1412" s="521"/>
      <c r="BK1412" s="521"/>
      <c r="BL1412" s="521"/>
      <c r="BM1412" s="521"/>
      <c r="BN1412" s="521"/>
      <c r="BO1412" s="521"/>
      <c r="BP1412" s="521"/>
      <c r="BQ1412" s="521"/>
      <c r="BR1412" s="521"/>
      <c r="BS1412" s="521"/>
      <c r="BT1412" s="521"/>
      <c r="BU1412" s="521"/>
      <c r="BV1412" s="521"/>
      <c r="BW1412" s="521"/>
      <c r="BX1412" s="521"/>
      <c r="BY1412" s="521"/>
      <c r="BZ1412" s="521"/>
      <c r="CA1412" s="521"/>
      <c r="CB1412" s="521"/>
      <c r="CC1412" s="521"/>
      <c r="CD1412" s="521"/>
      <c r="CE1412" s="521"/>
      <c r="CF1412" s="521"/>
      <c r="CG1412" s="521"/>
      <c r="CH1412" s="521"/>
      <c r="CI1412" s="521"/>
      <c r="CJ1412" s="521"/>
      <c r="CK1412" s="521"/>
      <c r="CL1412" s="521"/>
      <c r="CM1412" s="521"/>
      <c r="CN1412" s="521"/>
      <c r="CO1412" s="521"/>
      <c r="CP1412" s="521"/>
      <c r="CQ1412" s="521"/>
    </row>
    <row r="1413" spans="1:95" s="69" customFormat="1" outlineLevel="1" x14ac:dyDescent="0.2">
      <c r="A1413" s="11">
        <v>164</v>
      </c>
      <c r="B1413" s="294"/>
      <c r="C1413" s="289"/>
      <c r="D1413" s="868" t="str">
        <f>'2. CAD NCCF'!D1413:AF1413</f>
        <v>Asset backed securities (ABS) and asset backed commercial paper (ABCP)</v>
      </c>
      <c r="E1413" s="869"/>
      <c r="F1413" s="869"/>
      <c r="G1413" s="869"/>
      <c r="H1413" s="869"/>
      <c r="I1413" s="869"/>
      <c r="J1413" s="869"/>
      <c r="K1413" s="869"/>
      <c r="L1413" s="869"/>
      <c r="M1413" s="869"/>
      <c r="N1413" s="869"/>
      <c r="O1413" s="869"/>
      <c r="P1413" s="869"/>
      <c r="Q1413" s="869"/>
      <c r="R1413" s="869"/>
      <c r="S1413" s="869"/>
      <c r="T1413" s="869"/>
      <c r="U1413" s="869"/>
      <c r="V1413" s="869"/>
      <c r="W1413" s="869"/>
      <c r="X1413" s="869"/>
      <c r="Y1413" s="869"/>
      <c r="Z1413" s="869"/>
      <c r="AA1413" s="869"/>
      <c r="AB1413" s="869"/>
      <c r="AC1413" s="869"/>
      <c r="AD1413" s="1790"/>
      <c r="AE1413" s="1790"/>
      <c r="AF1413" s="1790"/>
      <c r="AG1413" s="528"/>
      <c r="AH1413" s="521"/>
      <c r="AI1413" s="521"/>
      <c r="AJ1413" s="521"/>
      <c r="AK1413" s="521"/>
      <c r="AL1413" s="521"/>
      <c r="AM1413" s="521"/>
      <c r="AN1413" s="521"/>
      <c r="AO1413" s="521"/>
      <c r="AP1413" s="521"/>
      <c r="AQ1413" s="521"/>
      <c r="AR1413" s="521"/>
      <c r="AS1413" s="521"/>
      <c r="AT1413" s="521"/>
      <c r="AU1413" s="521"/>
      <c r="AV1413" s="521"/>
      <c r="AW1413" s="521"/>
      <c r="AX1413" s="521"/>
      <c r="AY1413" s="521"/>
      <c r="AZ1413" s="521"/>
      <c r="BA1413" s="521"/>
      <c r="BB1413" s="521"/>
      <c r="BC1413" s="521"/>
      <c r="BD1413" s="521"/>
      <c r="BE1413" s="521"/>
      <c r="BF1413" s="521"/>
      <c r="BG1413" s="521"/>
      <c r="BH1413" s="521"/>
      <c r="BI1413" s="521"/>
      <c r="BJ1413" s="521"/>
      <c r="BK1413" s="521"/>
      <c r="BL1413" s="521"/>
      <c r="BM1413" s="521"/>
      <c r="BN1413" s="521"/>
      <c r="BO1413" s="521"/>
      <c r="BP1413" s="521"/>
      <c r="BQ1413" s="521"/>
      <c r="BR1413" s="521"/>
      <c r="BS1413" s="521"/>
      <c r="BT1413" s="521"/>
      <c r="BU1413" s="521"/>
      <c r="BV1413" s="521"/>
      <c r="BW1413" s="521"/>
      <c r="BX1413" s="521"/>
      <c r="BY1413" s="521"/>
      <c r="BZ1413" s="521"/>
      <c r="CA1413" s="521"/>
      <c r="CB1413" s="521"/>
      <c r="CC1413" s="521"/>
      <c r="CD1413" s="521"/>
      <c r="CE1413" s="521"/>
      <c r="CF1413" s="521"/>
      <c r="CG1413" s="521"/>
      <c r="CH1413" s="521"/>
      <c r="CI1413" s="521"/>
      <c r="CJ1413" s="521"/>
      <c r="CK1413" s="521"/>
      <c r="CL1413" s="521"/>
      <c r="CM1413" s="521"/>
      <c r="CN1413" s="521"/>
      <c r="CO1413" s="521"/>
      <c r="CP1413" s="521"/>
      <c r="CQ1413" s="521"/>
    </row>
    <row r="1414" spans="1:95" s="69" customFormat="1" outlineLevel="1" x14ac:dyDescent="0.2">
      <c r="A1414" s="11">
        <v>165</v>
      </c>
      <c r="B1414" s="294"/>
      <c r="C1414" s="289"/>
      <c r="D1414" s="289"/>
      <c r="E1414" s="933" t="str">
        <f>'2. CAD NCCF'!E1414:L1414</f>
        <v>Non-FI issued ABS and ABCP, high rated</v>
      </c>
      <c r="F1414" s="934"/>
      <c r="G1414" s="934"/>
      <c r="H1414" s="934"/>
      <c r="I1414" s="934"/>
      <c r="J1414" s="934"/>
      <c r="K1414" s="934"/>
      <c r="L1414" s="935"/>
      <c r="M1414" s="399">
        <f>SUBTOTAL(9,M1415:M1416)</f>
        <v>0</v>
      </c>
      <c r="N1414" s="402">
        <f t="shared" ref="N1414:AC1414" si="585">SUBTOTAL(9,N1415:N1416)</f>
        <v>0</v>
      </c>
      <c r="O1414" s="406">
        <f t="shared" si="585"/>
        <v>0</v>
      </c>
      <c r="P1414" s="406">
        <f t="shared" si="585"/>
        <v>0</v>
      </c>
      <c r="Q1414" s="407">
        <f t="shared" si="585"/>
        <v>0</v>
      </c>
      <c r="R1414" s="402">
        <f t="shared" si="585"/>
        <v>0</v>
      </c>
      <c r="S1414" s="406">
        <f t="shared" si="585"/>
        <v>0</v>
      </c>
      <c r="T1414" s="405">
        <f t="shared" si="585"/>
        <v>0</v>
      </c>
      <c r="U1414" s="405">
        <f t="shared" si="585"/>
        <v>0</v>
      </c>
      <c r="V1414" s="405">
        <f t="shared" si="585"/>
        <v>0</v>
      </c>
      <c r="W1414" s="405">
        <f t="shared" si="585"/>
        <v>0</v>
      </c>
      <c r="X1414" s="405">
        <f t="shared" si="585"/>
        <v>0</v>
      </c>
      <c r="Y1414" s="405">
        <f t="shared" si="585"/>
        <v>0</v>
      </c>
      <c r="Z1414" s="405">
        <f t="shared" si="585"/>
        <v>0</v>
      </c>
      <c r="AA1414" s="405">
        <f t="shared" si="585"/>
        <v>0</v>
      </c>
      <c r="AB1414" s="403">
        <f t="shared" si="585"/>
        <v>0</v>
      </c>
      <c r="AC1414" s="399">
        <f t="shared" si="585"/>
        <v>0</v>
      </c>
      <c r="AD1414" s="1671"/>
      <c r="AE1414" s="852"/>
      <c r="AF1414" s="852"/>
      <c r="AG1414" s="528"/>
      <c r="AH1414" s="521"/>
      <c r="AI1414" s="521"/>
      <c r="AJ1414" s="521"/>
      <c r="AK1414" s="521"/>
      <c r="AL1414" s="521"/>
      <c r="AM1414" s="521"/>
      <c r="AN1414" s="521"/>
      <c r="AO1414" s="521"/>
      <c r="AP1414" s="521"/>
      <c r="AQ1414" s="521"/>
      <c r="AR1414" s="521"/>
      <c r="AS1414" s="521"/>
      <c r="AT1414" s="521"/>
      <c r="AU1414" s="521"/>
      <c r="AV1414" s="521"/>
      <c r="AW1414" s="521"/>
      <c r="AX1414" s="521"/>
      <c r="AY1414" s="521"/>
      <c r="AZ1414" s="521"/>
      <c r="BA1414" s="521"/>
      <c r="BB1414" s="521"/>
      <c r="BC1414" s="521"/>
      <c r="BD1414" s="521"/>
      <c r="BE1414" s="521"/>
      <c r="BF1414" s="521"/>
      <c r="BG1414" s="521"/>
      <c r="BH1414" s="521"/>
      <c r="BI1414" s="521"/>
      <c r="BJ1414" s="521"/>
      <c r="BK1414" s="521"/>
      <c r="BL1414" s="521"/>
      <c r="BM1414" s="521"/>
      <c r="BN1414" s="521"/>
      <c r="BO1414" s="521"/>
      <c r="BP1414" s="521"/>
      <c r="BQ1414" s="521"/>
      <c r="BR1414" s="521"/>
      <c r="BS1414" s="521"/>
      <c r="BT1414" s="521"/>
      <c r="BU1414" s="521"/>
      <c r="BV1414" s="521"/>
      <c r="BW1414" s="521"/>
      <c r="BX1414" s="521"/>
      <c r="BY1414" s="521"/>
      <c r="BZ1414" s="521"/>
      <c r="CA1414" s="521"/>
      <c r="CB1414" s="521"/>
      <c r="CC1414" s="521"/>
      <c r="CD1414" s="521"/>
      <c r="CE1414" s="521"/>
      <c r="CF1414" s="521"/>
      <c r="CG1414" s="521"/>
      <c r="CH1414" s="521"/>
      <c r="CI1414" s="521"/>
      <c r="CJ1414" s="521"/>
      <c r="CK1414" s="521"/>
      <c r="CL1414" s="521"/>
      <c r="CM1414" s="521"/>
      <c r="CN1414" s="521"/>
      <c r="CO1414" s="521"/>
      <c r="CP1414" s="521"/>
      <c r="CQ1414" s="521"/>
    </row>
    <row r="1415" spans="1:95" s="69" customFormat="1" outlineLevel="1" x14ac:dyDescent="0.2">
      <c r="A1415" s="11">
        <v>166</v>
      </c>
      <c r="B1415" s="294"/>
      <c r="C1415" s="289"/>
      <c r="D1415" s="289"/>
      <c r="E1415" s="289"/>
      <c r="F1415" s="880" t="str">
        <f>'2. CAD NCCF'!F1415:L1415</f>
        <v>Non-FI issued ABS, high rated</v>
      </c>
      <c r="G1415" s="881"/>
      <c r="H1415" s="881"/>
      <c r="I1415" s="881"/>
      <c r="J1415" s="881"/>
      <c r="K1415" s="881"/>
      <c r="L1415" s="882"/>
      <c r="M1415" s="400">
        <f t="shared" ref="M1415:M1416" si="586">M639</f>
        <v>0</v>
      </c>
      <c r="N1415" s="411">
        <f>M1415*(1-'Appx 1. Ref Rates'!$E59)+N639*(1-'Appx 1. Ref Rates'!$E59)</f>
        <v>0</v>
      </c>
      <c r="O1415" s="414">
        <f>O639*(1-'Appx 1. Ref Rates'!$E59)</f>
        <v>0</v>
      </c>
      <c r="P1415" s="414">
        <f>P639*(1-'Appx 1. Ref Rates'!$E59)</f>
        <v>0</v>
      </c>
      <c r="Q1415" s="415">
        <f>Q639*(1-'Appx 1. Ref Rates'!$E59)</f>
        <v>0</v>
      </c>
      <c r="R1415" s="411">
        <f>R639*(1-'Appx 1. Ref Rates'!$E59)</f>
        <v>0</v>
      </c>
      <c r="S1415" s="413">
        <f>S639*(1-'Appx 1. Ref Rates'!$E59)</f>
        <v>0</v>
      </c>
      <c r="T1415" s="413">
        <f>T639*(1-'Appx 1. Ref Rates'!$E59)</f>
        <v>0</v>
      </c>
      <c r="U1415" s="413">
        <f>U639*(1-'Appx 1. Ref Rates'!$E59)</f>
        <v>0</v>
      </c>
      <c r="V1415" s="413">
        <f>V639*(1-'Appx 1. Ref Rates'!$E59)</f>
        <v>0</v>
      </c>
      <c r="W1415" s="413">
        <f>W639*(1-'Appx 1. Ref Rates'!$E59)</f>
        <v>0</v>
      </c>
      <c r="X1415" s="414">
        <f>X639*(1-'Appx 1. Ref Rates'!$E59)</f>
        <v>0</v>
      </c>
      <c r="Y1415" s="413">
        <f>Y639*(1-'Appx 1. Ref Rates'!$E59)</f>
        <v>0</v>
      </c>
      <c r="Z1415" s="413">
        <f>Z639*(1-'Appx 1. Ref Rates'!$E59)</f>
        <v>0</v>
      </c>
      <c r="AA1415" s="413">
        <f>AA639*(1-'Appx 1. Ref Rates'!$E59)</f>
        <v>0</v>
      </c>
      <c r="AB1415" s="413">
        <f>AB639*(1-'Appx 1. Ref Rates'!$E59)</f>
        <v>0</v>
      </c>
      <c r="AC1415" s="400">
        <f t="shared" ref="AC1415:AC1416" si="587">AC639</f>
        <v>0</v>
      </c>
      <c r="AD1415" s="1743"/>
      <c r="AE1415" s="1083"/>
      <c r="AF1415" s="855"/>
      <c r="AG1415" s="528"/>
      <c r="AH1415" s="521"/>
      <c r="AI1415" s="521"/>
      <c r="AJ1415" s="521"/>
      <c r="AK1415" s="521"/>
      <c r="AL1415" s="521"/>
      <c r="AM1415" s="521"/>
      <c r="AN1415" s="521"/>
      <c r="AO1415" s="521"/>
      <c r="AP1415" s="521"/>
      <c r="AQ1415" s="521"/>
      <c r="AR1415" s="521"/>
      <c r="AS1415" s="521"/>
      <c r="AT1415" s="521"/>
      <c r="AU1415" s="521"/>
      <c r="AV1415" s="521"/>
      <c r="AW1415" s="521"/>
      <c r="AX1415" s="521"/>
      <c r="AY1415" s="521"/>
      <c r="AZ1415" s="521"/>
      <c r="BA1415" s="521"/>
      <c r="BB1415" s="521"/>
      <c r="BC1415" s="521"/>
      <c r="BD1415" s="521"/>
      <c r="BE1415" s="521"/>
      <c r="BF1415" s="521"/>
      <c r="BG1415" s="521"/>
      <c r="BH1415" s="521"/>
      <c r="BI1415" s="521"/>
      <c r="BJ1415" s="521"/>
      <c r="BK1415" s="521"/>
      <c r="BL1415" s="521"/>
      <c r="BM1415" s="521"/>
      <c r="BN1415" s="521"/>
      <c r="BO1415" s="521"/>
      <c r="BP1415" s="521"/>
      <c r="BQ1415" s="521"/>
      <c r="BR1415" s="521"/>
      <c r="BS1415" s="521"/>
      <c r="BT1415" s="521"/>
      <c r="BU1415" s="521"/>
      <c r="BV1415" s="521"/>
      <c r="BW1415" s="521"/>
      <c r="BX1415" s="521"/>
      <c r="BY1415" s="521"/>
      <c r="BZ1415" s="521"/>
      <c r="CA1415" s="521"/>
      <c r="CB1415" s="521"/>
      <c r="CC1415" s="521"/>
      <c r="CD1415" s="521"/>
      <c r="CE1415" s="521"/>
      <c r="CF1415" s="521"/>
      <c r="CG1415" s="521"/>
      <c r="CH1415" s="521"/>
      <c r="CI1415" s="521"/>
      <c r="CJ1415" s="521"/>
      <c r="CK1415" s="521"/>
      <c r="CL1415" s="521"/>
      <c r="CM1415" s="521"/>
      <c r="CN1415" s="521"/>
      <c r="CO1415" s="521"/>
      <c r="CP1415" s="521"/>
      <c r="CQ1415" s="521"/>
    </row>
    <row r="1416" spans="1:95" s="69" customFormat="1" ht="15" customHeight="1" outlineLevel="1" x14ac:dyDescent="0.2">
      <c r="A1416" s="11">
        <v>167</v>
      </c>
      <c r="B1416" s="294"/>
      <c r="C1416" s="289"/>
      <c r="D1416" s="289"/>
      <c r="E1416" s="289"/>
      <c r="F1416" s="880" t="str">
        <f>'2. CAD NCCF'!F1416:L1416</f>
        <v>Non-FI issued ABCP, high rated</v>
      </c>
      <c r="G1416" s="881"/>
      <c r="H1416" s="881"/>
      <c r="I1416" s="881"/>
      <c r="J1416" s="881"/>
      <c r="K1416" s="881"/>
      <c r="L1416" s="882"/>
      <c r="M1416" s="400">
        <f t="shared" si="586"/>
        <v>0</v>
      </c>
      <c r="N1416" s="411">
        <f>M1416*(1-'Appx 1. Ref Rates'!$E60)+N640*(1-'Appx 1. Ref Rates'!$E60)</f>
        <v>0</v>
      </c>
      <c r="O1416" s="414">
        <f>O640*(1-'Appx 1. Ref Rates'!$E60)</f>
        <v>0</v>
      </c>
      <c r="P1416" s="414">
        <f>P640*(1-'Appx 1. Ref Rates'!$E60)</f>
        <v>0</v>
      </c>
      <c r="Q1416" s="415">
        <f>Q640*(1-'Appx 1. Ref Rates'!$E60)</f>
        <v>0</v>
      </c>
      <c r="R1416" s="411">
        <f>R640*(1-'Appx 1. Ref Rates'!$E60)</f>
        <v>0</v>
      </c>
      <c r="S1416" s="413">
        <f>S640*(1-'Appx 1. Ref Rates'!$E60)</f>
        <v>0</v>
      </c>
      <c r="T1416" s="413">
        <f>T640*(1-'Appx 1. Ref Rates'!$E60)</f>
        <v>0</v>
      </c>
      <c r="U1416" s="413">
        <f>U640*(1-'Appx 1. Ref Rates'!$E60)</f>
        <v>0</v>
      </c>
      <c r="V1416" s="413">
        <f>V640*(1-'Appx 1. Ref Rates'!$E60)</f>
        <v>0</v>
      </c>
      <c r="W1416" s="413">
        <f>W640*(1-'Appx 1. Ref Rates'!$E60)</f>
        <v>0</v>
      </c>
      <c r="X1416" s="414">
        <f>X640*(1-'Appx 1. Ref Rates'!$E60)</f>
        <v>0</v>
      </c>
      <c r="Y1416" s="413">
        <f>Y640*(1-'Appx 1. Ref Rates'!$E60)</f>
        <v>0</v>
      </c>
      <c r="Z1416" s="413">
        <f>Z640*(1-'Appx 1. Ref Rates'!$E60)</f>
        <v>0</v>
      </c>
      <c r="AA1416" s="413">
        <f>AA640*(1-'Appx 1. Ref Rates'!$E60)</f>
        <v>0</v>
      </c>
      <c r="AB1416" s="413">
        <f>AB640*(1-'Appx 1. Ref Rates'!$E60)</f>
        <v>0</v>
      </c>
      <c r="AC1416" s="400">
        <f t="shared" si="587"/>
        <v>0</v>
      </c>
      <c r="AD1416" s="1743"/>
      <c r="AE1416" s="1083"/>
      <c r="AF1416" s="855"/>
      <c r="AG1416" s="528"/>
      <c r="AH1416" s="521"/>
      <c r="AI1416" s="521"/>
      <c r="AJ1416" s="521"/>
      <c r="AK1416" s="521"/>
      <c r="AL1416" s="521"/>
      <c r="AM1416" s="521"/>
      <c r="AN1416" s="521"/>
      <c r="AO1416" s="521"/>
      <c r="AP1416" s="521"/>
      <c r="AQ1416" s="521"/>
      <c r="AR1416" s="521"/>
      <c r="AS1416" s="521"/>
      <c r="AT1416" s="521"/>
      <c r="AU1416" s="521"/>
      <c r="AV1416" s="521"/>
      <c r="AW1416" s="521"/>
      <c r="AX1416" s="521"/>
      <c r="AY1416" s="521"/>
      <c r="AZ1416" s="521"/>
      <c r="BA1416" s="521"/>
      <c r="BB1416" s="521"/>
      <c r="BC1416" s="521"/>
      <c r="BD1416" s="521"/>
      <c r="BE1416" s="521"/>
      <c r="BF1416" s="521"/>
      <c r="BG1416" s="521"/>
      <c r="BH1416" s="521"/>
      <c r="BI1416" s="521"/>
      <c r="BJ1416" s="521"/>
      <c r="BK1416" s="521"/>
      <c r="BL1416" s="521"/>
      <c r="BM1416" s="521"/>
      <c r="BN1416" s="521"/>
      <c r="BO1416" s="521"/>
      <c r="BP1416" s="521"/>
      <c r="BQ1416" s="521"/>
      <c r="BR1416" s="521"/>
      <c r="BS1416" s="521"/>
      <c r="BT1416" s="521"/>
      <c r="BU1416" s="521"/>
      <c r="BV1416" s="521"/>
      <c r="BW1416" s="521"/>
      <c r="BX1416" s="521"/>
      <c r="BY1416" s="521"/>
      <c r="BZ1416" s="521"/>
      <c r="CA1416" s="521"/>
      <c r="CB1416" s="521"/>
      <c r="CC1416" s="521"/>
      <c r="CD1416" s="521"/>
      <c r="CE1416" s="521"/>
      <c r="CF1416" s="521"/>
      <c r="CG1416" s="521"/>
      <c r="CH1416" s="521"/>
      <c r="CI1416" s="521"/>
      <c r="CJ1416" s="521"/>
      <c r="CK1416" s="521"/>
      <c r="CL1416" s="521"/>
      <c r="CM1416" s="521"/>
      <c r="CN1416" s="521"/>
      <c r="CO1416" s="521"/>
      <c r="CP1416" s="521"/>
      <c r="CQ1416" s="521"/>
    </row>
    <row r="1417" spans="1:95" s="69" customFormat="1" outlineLevel="1" x14ac:dyDescent="0.2">
      <c r="A1417" s="11">
        <v>168</v>
      </c>
      <c r="B1417" s="294"/>
      <c r="C1417" s="289"/>
      <c r="D1417" s="289"/>
      <c r="E1417" s="877" t="str">
        <f>'2. CAD NCCF'!E1417:L1417</f>
        <v>FI issued ABS and ABCP, high rated</v>
      </c>
      <c r="F1417" s="878"/>
      <c r="G1417" s="878"/>
      <c r="H1417" s="878"/>
      <c r="I1417" s="878"/>
      <c r="J1417" s="878"/>
      <c r="K1417" s="878"/>
      <c r="L1417" s="879"/>
      <c r="M1417" s="399">
        <f>SUBTOTAL(9,M1418:M1419)</f>
        <v>0</v>
      </c>
      <c r="N1417" s="402">
        <f t="shared" ref="N1417:AC1417" si="588">SUBTOTAL(9,N1418:N1419)</f>
        <v>0</v>
      </c>
      <c r="O1417" s="406">
        <f t="shared" si="588"/>
        <v>0</v>
      </c>
      <c r="P1417" s="406">
        <f t="shared" si="588"/>
        <v>0</v>
      </c>
      <c r="Q1417" s="407">
        <f t="shared" si="588"/>
        <v>0</v>
      </c>
      <c r="R1417" s="402">
        <f t="shared" si="588"/>
        <v>0</v>
      </c>
      <c r="S1417" s="406">
        <f t="shared" si="588"/>
        <v>0</v>
      </c>
      <c r="T1417" s="405">
        <f t="shared" si="588"/>
        <v>0</v>
      </c>
      <c r="U1417" s="405">
        <f t="shared" si="588"/>
        <v>0</v>
      </c>
      <c r="V1417" s="405">
        <f t="shared" si="588"/>
        <v>0</v>
      </c>
      <c r="W1417" s="405">
        <f t="shared" si="588"/>
        <v>0</v>
      </c>
      <c r="X1417" s="405">
        <f t="shared" si="588"/>
        <v>0</v>
      </c>
      <c r="Y1417" s="405">
        <f t="shared" si="588"/>
        <v>0</v>
      </c>
      <c r="Z1417" s="405">
        <f t="shared" si="588"/>
        <v>0</v>
      </c>
      <c r="AA1417" s="405">
        <f t="shared" si="588"/>
        <v>0</v>
      </c>
      <c r="AB1417" s="403">
        <f t="shared" si="588"/>
        <v>0</v>
      </c>
      <c r="AC1417" s="399">
        <f t="shared" si="588"/>
        <v>0</v>
      </c>
      <c r="AD1417" s="1743"/>
      <c r="AE1417" s="1083"/>
      <c r="AF1417" s="855"/>
      <c r="AG1417" s="528"/>
      <c r="AH1417" s="521"/>
      <c r="AI1417" s="521"/>
      <c r="AJ1417" s="521"/>
      <c r="AK1417" s="521"/>
      <c r="AL1417" s="521"/>
      <c r="AM1417" s="521"/>
      <c r="AN1417" s="521"/>
      <c r="AO1417" s="521"/>
      <c r="AP1417" s="521"/>
      <c r="AQ1417" s="521"/>
      <c r="AR1417" s="521"/>
      <c r="AS1417" s="521"/>
      <c r="AT1417" s="521"/>
      <c r="AU1417" s="521"/>
      <c r="AV1417" s="521"/>
      <c r="AW1417" s="521"/>
      <c r="AX1417" s="521"/>
      <c r="AY1417" s="521"/>
      <c r="AZ1417" s="521"/>
      <c r="BA1417" s="521"/>
      <c r="BB1417" s="521"/>
      <c r="BC1417" s="521"/>
      <c r="BD1417" s="521"/>
      <c r="BE1417" s="521"/>
      <c r="BF1417" s="521"/>
      <c r="BG1417" s="521"/>
      <c r="BH1417" s="521"/>
      <c r="BI1417" s="521"/>
      <c r="BJ1417" s="521"/>
      <c r="BK1417" s="521"/>
      <c r="BL1417" s="521"/>
      <c r="BM1417" s="521"/>
      <c r="BN1417" s="521"/>
      <c r="BO1417" s="521"/>
      <c r="BP1417" s="521"/>
      <c r="BQ1417" s="521"/>
      <c r="BR1417" s="521"/>
      <c r="BS1417" s="521"/>
      <c r="BT1417" s="521"/>
      <c r="BU1417" s="521"/>
      <c r="BV1417" s="521"/>
      <c r="BW1417" s="521"/>
      <c r="BX1417" s="521"/>
      <c r="BY1417" s="521"/>
      <c r="BZ1417" s="521"/>
      <c r="CA1417" s="521"/>
      <c r="CB1417" s="521"/>
      <c r="CC1417" s="521"/>
      <c r="CD1417" s="521"/>
      <c r="CE1417" s="521"/>
      <c r="CF1417" s="521"/>
      <c r="CG1417" s="521"/>
      <c r="CH1417" s="521"/>
      <c r="CI1417" s="521"/>
      <c r="CJ1417" s="521"/>
      <c r="CK1417" s="521"/>
      <c r="CL1417" s="521"/>
      <c r="CM1417" s="521"/>
      <c r="CN1417" s="521"/>
      <c r="CO1417" s="521"/>
      <c r="CP1417" s="521"/>
      <c r="CQ1417" s="521"/>
    </row>
    <row r="1418" spans="1:95" s="69" customFormat="1" ht="15" customHeight="1" outlineLevel="1" x14ac:dyDescent="0.2">
      <c r="A1418" s="11">
        <v>169</v>
      </c>
      <c r="B1418" s="294"/>
      <c r="C1418" s="289"/>
      <c r="D1418" s="289"/>
      <c r="E1418" s="289"/>
      <c r="F1418" s="880" t="str">
        <f>'2. CAD NCCF'!F1418:L1418</f>
        <v>FI issued ABS, high rated</v>
      </c>
      <c r="G1418" s="881"/>
      <c r="H1418" s="881"/>
      <c r="I1418" s="881"/>
      <c r="J1418" s="881"/>
      <c r="K1418" s="881"/>
      <c r="L1418" s="882"/>
      <c r="M1418" s="400">
        <f t="shared" ref="M1418:M1419" si="589">M642</f>
        <v>0</v>
      </c>
      <c r="N1418" s="411">
        <f>M1418*(1-'Appx 1. Ref Rates'!$E62)+N642*(1-'Appx 1. Ref Rates'!$E62)</f>
        <v>0</v>
      </c>
      <c r="O1418" s="414">
        <f>O642*(1-'Appx 1. Ref Rates'!$E62)</f>
        <v>0</v>
      </c>
      <c r="P1418" s="414">
        <f>P642*(1-'Appx 1. Ref Rates'!$E62)</f>
        <v>0</v>
      </c>
      <c r="Q1418" s="415">
        <f>Q642*(1-'Appx 1. Ref Rates'!$E62)</f>
        <v>0</v>
      </c>
      <c r="R1418" s="411">
        <f>R642*(1-'Appx 1. Ref Rates'!$E62)</f>
        <v>0</v>
      </c>
      <c r="S1418" s="413">
        <f>S642*(1-'Appx 1. Ref Rates'!$E62)</f>
        <v>0</v>
      </c>
      <c r="T1418" s="413">
        <f>T642*(1-'Appx 1. Ref Rates'!$E62)</f>
        <v>0</v>
      </c>
      <c r="U1418" s="413">
        <f>U642*(1-'Appx 1. Ref Rates'!$E62)</f>
        <v>0</v>
      </c>
      <c r="V1418" s="413">
        <f>V642*(1-'Appx 1. Ref Rates'!$E62)</f>
        <v>0</v>
      </c>
      <c r="W1418" s="413">
        <f>W642*(1-'Appx 1. Ref Rates'!$E62)</f>
        <v>0</v>
      </c>
      <c r="X1418" s="414">
        <f>X642*(1-'Appx 1. Ref Rates'!$E62)</f>
        <v>0</v>
      </c>
      <c r="Y1418" s="413">
        <f>Y642*(1-'Appx 1. Ref Rates'!$E62)</f>
        <v>0</v>
      </c>
      <c r="Z1418" s="413">
        <f>Z642*(1-'Appx 1. Ref Rates'!$E62)</f>
        <v>0</v>
      </c>
      <c r="AA1418" s="413">
        <f>AA642*(1-'Appx 1. Ref Rates'!$E62)</f>
        <v>0</v>
      </c>
      <c r="AB1418" s="413">
        <f>AB642*(1-'Appx 1. Ref Rates'!$E62)</f>
        <v>0</v>
      </c>
      <c r="AC1418" s="400">
        <f t="shared" ref="AC1418:AC1419" si="590">AC642</f>
        <v>0</v>
      </c>
      <c r="AD1418" s="1743"/>
      <c r="AE1418" s="1083"/>
      <c r="AF1418" s="855"/>
      <c r="AG1418" s="528"/>
      <c r="AH1418" s="521"/>
      <c r="AI1418" s="521"/>
      <c r="AJ1418" s="521"/>
      <c r="AK1418" s="521"/>
      <c r="AL1418" s="521"/>
      <c r="AM1418" s="521"/>
      <c r="AN1418" s="521"/>
      <c r="AO1418" s="521"/>
      <c r="AP1418" s="521"/>
      <c r="AQ1418" s="521"/>
      <c r="AR1418" s="521"/>
      <c r="AS1418" s="521"/>
      <c r="AT1418" s="521"/>
      <c r="AU1418" s="521"/>
      <c r="AV1418" s="521"/>
      <c r="AW1418" s="521"/>
      <c r="AX1418" s="521"/>
      <c r="AY1418" s="521"/>
      <c r="AZ1418" s="521"/>
      <c r="BA1418" s="521"/>
      <c r="BB1418" s="521"/>
      <c r="BC1418" s="521"/>
      <c r="BD1418" s="521"/>
      <c r="BE1418" s="521"/>
      <c r="BF1418" s="521"/>
      <c r="BG1418" s="521"/>
      <c r="BH1418" s="521"/>
      <c r="BI1418" s="521"/>
      <c r="BJ1418" s="521"/>
      <c r="BK1418" s="521"/>
      <c r="BL1418" s="521"/>
      <c r="BM1418" s="521"/>
      <c r="BN1418" s="521"/>
      <c r="BO1418" s="521"/>
      <c r="BP1418" s="521"/>
      <c r="BQ1418" s="521"/>
      <c r="BR1418" s="521"/>
      <c r="BS1418" s="521"/>
      <c r="BT1418" s="521"/>
      <c r="BU1418" s="521"/>
      <c r="BV1418" s="521"/>
      <c r="BW1418" s="521"/>
      <c r="BX1418" s="521"/>
      <c r="BY1418" s="521"/>
      <c r="BZ1418" s="521"/>
      <c r="CA1418" s="521"/>
      <c r="CB1418" s="521"/>
      <c r="CC1418" s="521"/>
      <c r="CD1418" s="521"/>
      <c r="CE1418" s="521"/>
      <c r="CF1418" s="521"/>
      <c r="CG1418" s="521"/>
      <c r="CH1418" s="521"/>
      <c r="CI1418" s="521"/>
      <c r="CJ1418" s="521"/>
      <c r="CK1418" s="521"/>
      <c r="CL1418" s="521"/>
      <c r="CM1418" s="521"/>
      <c r="CN1418" s="521"/>
      <c r="CO1418" s="521"/>
      <c r="CP1418" s="521"/>
      <c r="CQ1418" s="521"/>
    </row>
    <row r="1419" spans="1:95" s="69" customFormat="1" ht="15" customHeight="1" outlineLevel="1" x14ac:dyDescent="0.2">
      <c r="A1419" s="11">
        <v>170</v>
      </c>
      <c r="B1419" s="294"/>
      <c r="C1419" s="289"/>
      <c r="D1419" s="289"/>
      <c r="E1419" s="289"/>
      <c r="F1419" s="880" t="str">
        <f>'2. CAD NCCF'!F1419:L1419</f>
        <v>FI issued ABCP, high rated</v>
      </c>
      <c r="G1419" s="881"/>
      <c r="H1419" s="881"/>
      <c r="I1419" s="881"/>
      <c r="J1419" s="881"/>
      <c r="K1419" s="881"/>
      <c r="L1419" s="882"/>
      <c r="M1419" s="400">
        <f t="shared" si="589"/>
        <v>0</v>
      </c>
      <c r="N1419" s="411">
        <f>M1419*(1-'Appx 1. Ref Rates'!$E63)+N643*(1-'Appx 1. Ref Rates'!$E63)</f>
        <v>0</v>
      </c>
      <c r="O1419" s="414">
        <f>O643*(1-'Appx 1. Ref Rates'!$E63)</f>
        <v>0</v>
      </c>
      <c r="P1419" s="414">
        <f>P643*(1-'Appx 1. Ref Rates'!$E63)</f>
        <v>0</v>
      </c>
      <c r="Q1419" s="415">
        <f>Q643*(1-'Appx 1. Ref Rates'!$E63)</f>
        <v>0</v>
      </c>
      <c r="R1419" s="411">
        <f>R643*(1-'Appx 1. Ref Rates'!$E63)</f>
        <v>0</v>
      </c>
      <c r="S1419" s="413">
        <f>S643*(1-'Appx 1. Ref Rates'!$E63)</f>
        <v>0</v>
      </c>
      <c r="T1419" s="413">
        <f>T643*(1-'Appx 1. Ref Rates'!$E63)</f>
        <v>0</v>
      </c>
      <c r="U1419" s="413">
        <f>U643*(1-'Appx 1. Ref Rates'!$E63)</f>
        <v>0</v>
      </c>
      <c r="V1419" s="413">
        <f>V643*(1-'Appx 1. Ref Rates'!$E63)</f>
        <v>0</v>
      </c>
      <c r="W1419" s="413">
        <f>W643*(1-'Appx 1. Ref Rates'!$E63)</f>
        <v>0</v>
      </c>
      <c r="X1419" s="414">
        <f>X643*(1-'Appx 1. Ref Rates'!$E63)</f>
        <v>0</v>
      </c>
      <c r="Y1419" s="413">
        <f>Y643*(1-'Appx 1. Ref Rates'!$E63)</f>
        <v>0</v>
      </c>
      <c r="Z1419" s="413">
        <f>Z643*(1-'Appx 1. Ref Rates'!$E63)</f>
        <v>0</v>
      </c>
      <c r="AA1419" s="413">
        <f>AA643*(1-'Appx 1. Ref Rates'!$E63)</f>
        <v>0</v>
      </c>
      <c r="AB1419" s="413">
        <f>AB643*(1-'Appx 1. Ref Rates'!$E63)</f>
        <v>0</v>
      </c>
      <c r="AC1419" s="400">
        <f t="shared" si="590"/>
        <v>0</v>
      </c>
      <c r="AD1419" s="1743"/>
      <c r="AE1419" s="1083"/>
      <c r="AF1419" s="855"/>
      <c r="AG1419" s="528"/>
      <c r="AH1419" s="521"/>
      <c r="AI1419" s="521"/>
      <c r="AJ1419" s="521"/>
      <c r="AK1419" s="521"/>
      <c r="AL1419" s="521"/>
      <c r="AM1419" s="521"/>
      <c r="AN1419" s="521"/>
      <c r="AO1419" s="521"/>
      <c r="AP1419" s="521"/>
      <c r="AQ1419" s="521"/>
      <c r="AR1419" s="521"/>
      <c r="AS1419" s="521"/>
      <c r="AT1419" s="521"/>
      <c r="AU1419" s="521"/>
      <c r="AV1419" s="521"/>
      <c r="AW1419" s="521"/>
      <c r="AX1419" s="521"/>
      <c r="AY1419" s="521"/>
      <c r="AZ1419" s="521"/>
      <c r="BA1419" s="521"/>
      <c r="BB1419" s="521"/>
      <c r="BC1419" s="521"/>
      <c r="BD1419" s="521"/>
      <c r="BE1419" s="521"/>
      <c r="BF1419" s="521"/>
      <c r="BG1419" s="521"/>
      <c r="BH1419" s="521"/>
      <c r="BI1419" s="521"/>
      <c r="BJ1419" s="521"/>
      <c r="BK1419" s="521"/>
      <c r="BL1419" s="521"/>
      <c r="BM1419" s="521"/>
      <c r="BN1419" s="521"/>
      <c r="BO1419" s="521"/>
      <c r="BP1419" s="521"/>
      <c r="BQ1419" s="521"/>
      <c r="BR1419" s="521"/>
      <c r="BS1419" s="521"/>
      <c r="BT1419" s="521"/>
      <c r="BU1419" s="521"/>
      <c r="BV1419" s="521"/>
      <c r="BW1419" s="521"/>
      <c r="BX1419" s="521"/>
      <c r="BY1419" s="521"/>
      <c r="BZ1419" s="521"/>
      <c r="CA1419" s="521"/>
      <c r="CB1419" s="521"/>
      <c r="CC1419" s="521"/>
      <c r="CD1419" s="521"/>
      <c r="CE1419" s="521"/>
      <c r="CF1419" s="521"/>
      <c r="CG1419" s="521"/>
      <c r="CH1419" s="521"/>
      <c r="CI1419" s="521"/>
      <c r="CJ1419" s="521"/>
      <c r="CK1419" s="521"/>
      <c r="CL1419" s="521"/>
      <c r="CM1419" s="521"/>
      <c r="CN1419" s="521"/>
      <c r="CO1419" s="521"/>
      <c r="CP1419" s="521"/>
      <c r="CQ1419" s="521"/>
    </row>
    <row r="1420" spans="1:95" s="69" customFormat="1" outlineLevel="1" x14ac:dyDescent="0.2">
      <c r="A1420" s="11">
        <v>171</v>
      </c>
      <c r="B1420" s="294"/>
      <c r="C1420" s="289"/>
      <c r="D1420" s="289"/>
      <c r="E1420" s="877" t="str">
        <f>'2. CAD NCCF'!E1420:L1420</f>
        <v>Non-FI issued ABS and ABCP, medium rated</v>
      </c>
      <c r="F1420" s="878"/>
      <c r="G1420" s="878"/>
      <c r="H1420" s="878"/>
      <c r="I1420" s="878"/>
      <c r="J1420" s="878"/>
      <c r="K1420" s="878"/>
      <c r="L1420" s="879"/>
      <c r="M1420" s="399">
        <f>SUBTOTAL(9,M1421:M1422)</f>
        <v>0</v>
      </c>
      <c r="N1420" s="402">
        <f t="shared" ref="N1420:AC1420" si="591">SUBTOTAL(9,N1421:N1422)</f>
        <v>0</v>
      </c>
      <c r="O1420" s="406">
        <f t="shared" si="591"/>
        <v>0</v>
      </c>
      <c r="P1420" s="406">
        <f t="shared" si="591"/>
        <v>0</v>
      </c>
      <c r="Q1420" s="407">
        <f t="shared" si="591"/>
        <v>0</v>
      </c>
      <c r="R1420" s="402">
        <f t="shared" si="591"/>
        <v>0</v>
      </c>
      <c r="S1420" s="406">
        <f t="shared" si="591"/>
        <v>0</v>
      </c>
      <c r="T1420" s="405">
        <f t="shared" si="591"/>
        <v>0</v>
      </c>
      <c r="U1420" s="405">
        <f t="shared" si="591"/>
        <v>0</v>
      </c>
      <c r="V1420" s="405">
        <f t="shared" si="591"/>
        <v>0</v>
      </c>
      <c r="W1420" s="405">
        <f t="shared" si="591"/>
        <v>0</v>
      </c>
      <c r="X1420" s="405">
        <f t="shared" si="591"/>
        <v>0</v>
      </c>
      <c r="Y1420" s="405">
        <f t="shared" si="591"/>
        <v>0</v>
      </c>
      <c r="Z1420" s="405">
        <f t="shared" si="591"/>
        <v>0</v>
      </c>
      <c r="AA1420" s="405">
        <f t="shared" si="591"/>
        <v>0</v>
      </c>
      <c r="AB1420" s="403">
        <f t="shared" si="591"/>
        <v>0</v>
      </c>
      <c r="AC1420" s="399">
        <f t="shared" si="591"/>
        <v>0</v>
      </c>
      <c r="AD1420" s="1743"/>
      <c r="AE1420" s="1083"/>
      <c r="AF1420" s="855"/>
      <c r="AG1420" s="528"/>
      <c r="AH1420" s="521"/>
      <c r="AI1420" s="521"/>
      <c r="AJ1420" s="521"/>
      <c r="AK1420" s="521"/>
      <c r="AL1420" s="521"/>
      <c r="AM1420" s="521"/>
      <c r="AN1420" s="521"/>
      <c r="AO1420" s="521"/>
      <c r="AP1420" s="521"/>
      <c r="AQ1420" s="521"/>
      <c r="AR1420" s="521"/>
      <c r="AS1420" s="521"/>
      <c r="AT1420" s="521"/>
      <c r="AU1420" s="521"/>
      <c r="AV1420" s="521"/>
      <c r="AW1420" s="521"/>
      <c r="AX1420" s="521"/>
      <c r="AY1420" s="521"/>
      <c r="AZ1420" s="521"/>
      <c r="BA1420" s="521"/>
      <c r="BB1420" s="521"/>
      <c r="BC1420" s="521"/>
      <c r="BD1420" s="521"/>
      <c r="BE1420" s="521"/>
      <c r="BF1420" s="521"/>
      <c r="BG1420" s="521"/>
      <c r="BH1420" s="521"/>
      <c r="BI1420" s="521"/>
      <c r="BJ1420" s="521"/>
      <c r="BK1420" s="521"/>
      <c r="BL1420" s="521"/>
      <c r="BM1420" s="521"/>
      <c r="BN1420" s="521"/>
      <c r="BO1420" s="521"/>
      <c r="BP1420" s="521"/>
      <c r="BQ1420" s="521"/>
      <c r="BR1420" s="521"/>
      <c r="BS1420" s="521"/>
      <c r="BT1420" s="521"/>
      <c r="BU1420" s="521"/>
      <c r="BV1420" s="521"/>
      <c r="BW1420" s="521"/>
      <c r="BX1420" s="521"/>
      <c r="BY1420" s="521"/>
      <c r="BZ1420" s="521"/>
      <c r="CA1420" s="521"/>
      <c r="CB1420" s="521"/>
      <c r="CC1420" s="521"/>
      <c r="CD1420" s="521"/>
      <c r="CE1420" s="521"/>
      <c r="CF1420" s="521"/>
      <c r="CG1420" s="521"/>
      <c r="CH1420" s="521"/>
      <c r="CI1420" s="521"/>
      <c r="CJ1420" s="521"/>
      <c r="CK1420" s="521"/>
      <c r="CL1420" s="521"/>
      <c r="CM1420" s="521"/>
      <c r="CN1420" s="521"/>
      <c r="CO1420" s="521"/>
      <c r="CP1420" s="521"/>
      <c r="CQ1420" s="521"/>
    </row>
    <row r="1421" spans="1:95" s="69" customFormat="1" ht="15" customHeight="1" outlineLevel="1" x14ac:dyDescent="0.2">
      <c r="A1421" s="11">
        <v>172</v>
      </c>
      <c r="B1421" s="294"/>
      <c r="C1421" s="289"/>
      <c r="D1421" s="289"/>
      <c r="E1421" s="289"/>
      <c r="F1421" s="880" t="str">
        <f>'2. CAD NCCF'!F1421:L1421</f>
        <v>Non-FI issued ABS, medium rated</v>
      </c>
      <c r="G1421" s="881"/>
      <c r="H1421" s="881"/>
      <c r="I1421" s="881"/>
      <c r="J1421" s="881"/>
      <c r="K1421" s="881"/>
      <c r="L1421" s="882"/>
      <c r="M1421" s="400">
        <f t="shared" ref="M1421:M1422" si="592">M645</f>
        <v>0</v>
      </c>
      <c r="N1421" s="411">
        <f>M1421*(1-'Appx 1. Ref Rates'!$E65)+N645*(1-'Appx 1. Ref Rates'!$E65)</f>
        <v>0</v>
      </c>
      <c r="O1421" s="414">
        <f>O645*(1-'Appx 1. Ref Rates'!$E65)</f>
        <v>0</v>
      </c>
      <c r="P1421" s="414">
        <f>P645*(1-'Appx 1. Ref Rates'!$E65)</f>
        <v>0</v>
      </c>
      <c r="Q1421" s="415">
        <f>Q645*(1-'Appx 1. Ref Rates'!$E65)</f>
        <v>0</v>
      </c>
      <c r="R1421" s="411">
        <f>R645*(1-'Appx 1. Ref Rates'!$E65)</f>
        <v>0</v>
      </c>
      <c r="S1421" s="413">
        <f>S645*(1-'Appx 1. Ref Rates'!$E65)</f>
        <v>0</v>
      </c>
      <c r="T1421" s="413">
        <f>T645*(1-'Appx 1. Ref Rates'!$E65)</f>
        <v>0</v>
      </c>
      <c r="U1421" s="413">
        <f>U645*(1-'Appx 1. Ref Rates'!$E65)</f>
        <v>0</v>
      </c>
      <c r="V1421" s="413">
        <f>V645*(1-'Appx 1. Ref Rates'!$E65)</f>
        <v>0</v>
      </c>
      <c r="W1421" s="413">
        <f>W645*(1-'Appx 1. Ref Rates'!$E65)</f>
        <v>0</v>
      </c>
      <c r="X1421" s="414">
        <f>X645*(1-'Appx 1. Ref Rates'!$E65)</f>
        <v>0</v>
      </c>
      <c r="Y1421" s="413">
        <f>Y645*(1-'Appx 1. Ref Rates'!$E65)</f>
        <v>0</v>
      </c>
      <c r="Z1421" s="413">
        <f>Z645*(1-'Appx 1. Ref Rates'!$E65)</f>
        <v>0</v>
      </c>
      <c r="AA1421" s="413">
        <f>AA645*(1-'Appx 1. Ref Rates'!$E65)</f>
        <v>0</v>
      </c>
      <c r="AB1421" s="413">
        <f>AB645*(1-'Appx 1. Ref Rates'!$E65)</f>
        <v>0</v>
      </c>
      <c r="AC1421" s="400">
        <f t="shared" ref="AC1421:AC1422" si="593">AC645</f>
        <v>0</v>
      </c>
      <c r="AD1421" s="1743"/>
      <c r="AE1421" s="1083"/>
      <c r="AF1421" s="855"/>
      <c r="AG1421" s="528"/>
      <c r="AH1421" s="521"/>
      <c r="AI1421" s="521"/>
      <c r="AJ1421" s="521"/>
      <c r="AK1421" s="521"/>
      <c r="AL1421" s="521"/>
      <c r="AM1421" s="521"/>
      <c r="AN1421" s="521"/>
      <c r="AO1421" s="521"/>
      <c r="AP1421" s="521"/>
      <c r="AQ1421" s="521"/>
      <c r="AR1421" s="521"/>
      <c r="AS1421" s="521"/>
      <c r="AT1421" s="521"/>
      <c r="AU1421" s="521"/>
      <c r="AV1421" s="521"/>
      <c r="AW1421" s="521"/>
      <c r="AX1421" s="521"/>
      <c r="AY1421" s="521"/>
      <c r="AZ1421" s="521"/>
      <c r="BA1421" s="521"/>
      <c r="BB1421" s="521"/>
      <c r="BC1421" s="521"/>
      <c r="BD1421" s="521"/>
      <c r="BE1421" s="521"/>
      <c r="BF1421" s="521"/>
      <c r="BG1421" s="521"/>
      <c r="BH1421" s="521"/>
      <c r="BI1421" s="521"/>
      <c r="BJ1421" s="521"/>
      <c r="BK1421" s="521"/>
      <c r="BL1421" s="521"/>
      <c r="BM1421" s="521"/>
      <c r="BN1421" s="521"/>
      <c r="BO1421" s="521"/>
      <c r="BP1421" s="521"/>
      <c r="BQ1421" s="521"/>
      <c r="BR1421" s="521"/>
      <c r="BS1421" s="521"/>
      <c r="BT1421" s="521"/>
      <c r="BU1421" s="521"/>
      <c r="BV1421" s="521"/>
      <c r="BW1421" s="521"/>
      <c r="BX1421" s="521"/>
      <c r="BY1421" s="521"/>
      <c r="BZ1421" s="521"/>
      <c r="CA1421" s="521"/>
      <c r="CB1421" s="521"/>
      <c r="CC1421" s="521"/>
      <c r="CD1421" s="521"/>
      <c r="CE1421" s="521"/>
      <c r="CF1421" s="521"/>
      <c r="CG1421" s="521"/>
      <c r="CH1421" s="521"/>
      <c r="CI1421" s="521"/>
      <c r="CJ1421" s="521"/>
      <c r="CK1421" s="521"/>
      <c r="CL1421" s="521"/>
      <c r="CM1421" s="521"/>
      <c r="CN1421" s="521"/>
      <c r="CO1421" s="521"/>
      <c r="CP1421" s="521"/>
      <c r="CQ1421" s="521"/>
    </row>
    <row r="1422" spans="1:95" s="69" customFormat="1" ht="15" customHeight="1" outlineLevel="1" x14ac:dyDescent="0.2">
      <c r="A1422" s="11">
        <v>173</v>
      </c>
      <c r="B1422" s="294"/>
      <c r="C1422" s="289"/>
      <c r="D1422" s="289"/>
      <c r="E1422" s="289"/>
      <c r="F1422" s="880" t="str">
        <f>'2. CAD NCCF'!F1422:L1422</f>
        <v>Non-FI issued ABCP, medium rated</v>
      </c>
      <c r="G1422" s="881"/>
      <c r="H1422" s="881"/>
      <c r="I1422" s="881"/>
      <c r="J1422" s="881"/>
      <c r="K1422" s="881"/>
      <c r="L1422" s="882"/>
      <c r="M1422" s="400">
        <f t="shared" si="592"/>
        <v>0</v>
      </c>
      <c r="N1422" s="411">
        <f>M1422*(1-'Appx 1. Ref Rates'!$E66)+N646*(1-'Appx 1. Ref Rates'!$E66)</f>
        <v>0</v>
      </c>
      <c r="O1422" s="414">
        <f>O646*(1-'Appx 1. Ref Rates'!$E66)</f>
        <v>0</v>
      </c>
      <c r="P1422" s="414">
        <f>P646*(1-'Appx 1. Ref Rates'!$E66)</f>
        <v>0</v>
      </c>
      <c r="Q1422" s="415">
        <f>Q646*(1-'Appx 1. Ref Rates'!$E66)</f>
        <v>0</v>
      </c>
      <c r="R1422" s="411">
        <f>R646*(1-'Appx 1. Ref Rates'!$E66)</f>
        <v>0</v>
      </c>
      <c r="S1422" s="413">
        <f>S646*(1-'Appx 1. Ref Rates'!$E66)</f>
        <v>0</v>
      </c>
      <c r="T1422" s="413">
        <f>T646*(1-'Appx 1. Ref Rates'!$E66)</f>
        <v>0</v>
      </c>
      <c r="U1422" s="413">
        <f>U646*(1-'Appx 1. Ref Rates'!$E66)</f>
        <v>0</v>
      </c>
      <c r="V1422" s="413">
        <f>V646*(1-'Appx 1. Ref Rates'!$E66)</f>
        <v>0</v>
      </c>
      <c r="W1422" s="413">
        <f>W646*(1-'Appx 1. Ref Rates'!$E66)</f>
        <v>0</v>
      </c>
      <c r="X1422" s="414">
        <f>X646*(1-'Appx 1. Ref Rates'!$E66)</f>
        <v>0</v>
      </c>
      <c r="Y1422" s="413">
        <f>Y646*(1-'Appx 1. Ref Rates'!$E66)</f>
        <v>0</v>
      </c>
      <c r="Z1422" s="413">
        <f>Z646*(1-'Appx 1. Ref Rates'!$E66)</f>
        <v>0</v>
      </c>
      <c r="AA1422" s="413">
        <f>AA646*(1-'Appx 1. Ref Rates'!$E66)</f>
        <v>0</v>
      </c>
      <c r="AB1422" s="413">
        <f>AB646*(1-'Appx 1. Ref Rates'!$E66)</f>
        <v>0</v>
      </c>
      <c r="AC1422" s="400">
        <f t="shared" si="593"/>
        <v>0</v>
      </c>
      <c r="AD1422" s="1743"/>
      <c r="AE1422" s="1083"/>
      <c r="AF1422" s="855"/>
      <c r="AG1422" s="528"/>
      <c r="AH1422" s="521"/>
      <c r="AI1422" s="521"/>
      <c r="AJ1422" s="521"/>
      <c r="AK1422" s="521"/>
      <c r="AL1422" s="521"/>
      <c r="AM1422" s="521"/>
      <c r="AN1422" s="521"/>
      <c r="AO1422" s="521"/>
      <c r="AP1422" s="521"/>
      <c r="AQ1422" s="521"/>
      <c r="AR1422" s="521"/>
      <c r="AS1422" s="521"/>
      <c r="AT1422" s="521"/>
      <c r="AU1422" s="521"/>
      <c r="AV1422" s="521"/>
      <c r="AW1422" s="521"/>
      <c r="AX1422" s="521"/>
      <c r="AY1422" s="521"/>
      <c r="AZ1422" s="521"/>
      <c r="BA1422" s="521"/>
      <c r="BB1422" s="521"/>
      <c r="BC1422" s="521"/>
      <c r="BD1422" s="521"/>
      <c r="BE1422" s="521"/>
      <c r="BF1422" s="521"/>
      <c r="BG1422" s="521"/>
      <c r="BH1422" s="521"/>
      <c r="BI1422" s="521"/>
      <c r="BJ1422" s="521"/>
      <c r="BK1422" s="521"/>
      <c r="BL1422" s="521"/>
      <c r="BM1422" s="521"/>
      <c r="BN1422" s="521"/>
      <c r="BO1422" s="521"/>
      <c r="BP1422" s="521"/>
      <c r="BQ1422" s="521"/>
      <c r="BR1422" s="521"/>
      <c r="BS1422" s="521"/>
      <c r="BT1422" s="521"/>
      <c r="BU1422" s="521"/>
      <c r="BV1422" s="521"/>
      <c r="BW1422" s="521"/>
      <c r="BX1422" s="521"/>
      <c r="BY1422" s="521"/>
      <c r="BZ1422" s="521"/>
      <c r="CA1422" s="521"/>
      <c r="CB1422" s="521"/>
      <c r="CC1422" s="521"/>
      <c r="CD1422" s="521"/>
      <c r="CE1422" s="521"/>
      <c r="CF1422" s="521"/>
      <c r="CG1422" s="521"/>
      <c r="CH1422" s="521"/>
      <c r="CI1422" s="521"/>
      <c r="CJ1422" s="521"/>
      <c r="CK1422" s="521"/>
      <c r="CL1422" s="521"/>
      <c r="CM1422" s="521"/>
      <c r="CN1422" s="521"/>
      <c r="CO1422" s="521"/>
      <c r="CP1422" s="521"/>
      <c r="CQ1422" s="521"/>
    </row>
    <row r="1423" spans="1:95" s="69" customFormat="1" outlineLevel="1" x14ac:dyDescent="0.2">
      <c r="A1423" s="11">
        <v>174</v>
      </c>
      <c r="B1423" s="294"/>
      <c r="C1423" s="289"/>
      <c r="D1423" s="289"/>
      <c r="E1423" s="877" t="str">
        <f>'2. CAD NCCF'!E1423:L1423</f>
        <v>FI issued ABS and ABCP, medium rated</v>
      </c>
      <c r="F1423" s="878"/>
      <c r="G1423" s="878"/>
      <c r="H1423" s="878"/>
      <c r="I1423" s="878"/>
      <c r="J1423" s="878"/>
      <c r="K1423" s="878"/>
      <c r="L1423" s="879"/>
      <c r="M1423" s="399">
        <f>SUBTOTAL(9,M1424:M1425)</f>
        <v>0</v>
      </c>
      <c r="N1423" s="402">
        <f t="shared" ref="N1423:AC1423" si="594">SUBTOTAL(9,N1424:N1425)</f>
        <v>0</v>
      </c>
      <c r="O1423" s="406">
        <f t="shared" si="594"/>
        <v>0</v>
      </c>
      <c r="P1423" s="406">
        <f t="shared" si="594"/>
        <v>0</v>
      </c>
      <c r="Q1423" s="407">
        <f t="shared" si="594"/>
        <v>0</v>
      </c>
      <c r="R1423" s="402">
        <f t="shared" si="594"/>
        <v>0</v>
      </c>
      <c r="S1423" s="406">
        <f t="shared" si="594"/>
        <v>0</v>
      </c>
      <c r="T1423" s="405">
        <f t="shared" si="594"/>
        <v>0</v>
      </c>
      <c r="U1423" s="405">
        <f t="shared" si="594"/>
        <v>0</v>
      </c>
      <c r="V1423" s="405">
        <f t="shared" si="594"/>
        <v>0</v>
      </c>
      <c r="W1423" s="405">
        <f t="shared" si="594"/>
        <v>0</v>
      </c>
      <c r="X1423" s="405">
        <f t="shared" si="594"/>
        <v>0</v>
      </c>
      <c r="Y1423" s="405">
        <f t="shared" si="594"/>
        <v>0</v>
      </c>
      <c r="Z1423" s="405">
        <f t="shared" si="594"/>
        <v>0</v>
      </c>
      <c r="AA1423" s="405">
        <f t="shared" si="594"/>
        <v>0</v>
      </c>
      <c r="AB1423" s="403">
        <f t="shared" si="594"/>
        <v>0</v>
      </c>
      <c r="AC1423" s="399">
        <f t="shared" si="594"/>
        <v>0</v>
      </c>
      <c r="AD1423" s="1743"/>
      <c r="AE1423" s="1083"/>
      <c r="AF1423" s="855"/>
      <c r="AG1423" s="528"/>
      <c r="AH1423" s="521"/>
      <c r="AI1423" s="521"/>
      <c r="AJ1423" s="521"/>
      <c r="AK1423" s="521"/>
      <c r="AL1423" s="521"/>
      <c r="AM1423" s="521"/>
      <c r="AN1423" s="521"/>
      <c r="AO1423" s="521"/>
      <c r="AP1423" s="521"/>
      <c r="AQ1423" s="521"/>
      <c r="AR1423" s="521"/>
      <c r="AS1423" s="521"/>
      <c r="AT1423" s="521"/>
      <c r="AU1423" s="521"/>
      <c r="AV1423" s="521"/>
      <c r="AW1423" s="521"/>
      <c r="AX1423" s="521"/>
      <c r="AY1423" s="521"/>
      <c r="AZ1423" s="521"/>
      <c r="BA1423" s="521"/>
      <c r="BB1423" s="521"/>
      <c r="BC1423" s="521"/>
      <c r="BD1423" s="521"/>
      <c r="BE1423" s="521"/>
      <c r="BF1423" s="521"/>
      <c r="BG1423" s="521"/>
      <c r="BH1423" s="521"/>
      <c r="BI1423" s="521"/>
      <c r="BJ1423" s="521"/>
      <c r="BK1423" s="521"/>
      <c r="BL1423" s="521"/>
      <c r="BM1423" s="521"/>
      <c r="BN1423" s="521"/>
      <c r="BO1423" s="521"/>
      <c r="BP1423" s="521"/>
      <c r="BQ1423" s="521"/>
      <c r="BR1423" s="521"/>
      <c r="BS1423" s="521"/>
      <c r="BT1423" s="521"/>
      <c r="BU1423" s="521"/>
      <c r="BV1423" s="521"/>
      <c r="BW1423" s="521"/>
      <c r="BX1423" s="521"/>
      <c r="BY1423" s="521"/>
      <c r="BZ1423" s="521"/>
      <c r="CA1423" s="521"/>
      <c r="CB1423" s="521"/>
      <c r="CC1423" s="521"/>
      <c r="CD1423" s="521"/>
      <c r="CE1423" s="521"/>
      <c r="CF1423" s="521"/>
      <c r="CG1423" s="521"/>
      <c r="CH1423" s="521"/>
      <c r="CI1423" s="521"/>
      <c r="CJ1423" s="521"/>
      <c r="CK1423" s="521"/>
      <c r="CL1423" s="521"/>
      <c r="CM1423" s="521"/>
      <c r="CN1423" s="521"/>
      <c r="CO1423" s="521"/>
      <c r="CP1423" s="521"/>
      <c r="CQ1423" s="521"/>
    </row>
    <row r="1424" spans="1:95" s="69" customFormat="1" ht="15" customHeight="1" outlineLevel="1" x14ac:dyDescent="0.2">
      <c r="A1424" s="11">
        <v>175</v>
      </c>
      <c r="B1424" s="294"/>
      <c r="C1424" s="289"/>
      <c r="D1424" s="289"/>
      <c r="E1424" s="289"/>
      <c r="F1424" s="880" t="str">
        <f>'2. CAD NCCF'!F1424:L1424</f>
        <v>FI issued ABS, medium rated</v>
      </c>
      <c r="G1424" s="881"/>
      <c r="H1424" s="881"/>
      <c r="I1424" s="881"/>
      <c r="J1424" s="881"/>
      <c r="K1424" s="881"/>
      <c r="L1424" s="882"/>
      <c r="M1424" s="400">
        <f t="shared" ref="M1424:M1425" si="595">M648</f>
        <v>0</v>
      </c>
      <c r="N1424" s="411">
        <f>M1424*(1-'Appx 1. Ref Rates'!$E68)+N648*(1-'Appx 1. Ref Rates'!$E68)</f>
        <v>0</v>
      </c>
      <c r="O1424" s="414">
        <f>O648*(1-'Appx 1. Ref Rates'!$E68)</f>
        <v>0</v>
      </c>
      <c r="P1424" s="414">
        <f>P648*(1-'Appx 1. Ref Rates'!$E68)</f>
        <v>0</v>
      </c>
      <c r="Q1424" s="415">
        <f>Q648*(1-'Appx 1. Ref Rates'!$E68)</f>
        <v>0</v>
      </c>
      <c r="R1424" s="411">
        <f>R648*(1-'Appx 1. Ref Rates'!$E68)</f>
        <v>0</v>
      </c>
      <c r="S1424" s="413">
        <f>S648*(1-'Appx 1. Ref Rates'!$E68)</f>
        <v>0</v>
      </c>
      <c r="T1424" s="413">
        <f>T648*(1-'Appx 1. Ref Rates'!$E68)</f>
        <v>0</v>
      </c>
      <c r="U1424" s="413">
        <f>U648*(1-'Appx 1. Ref Rates'!$E68)</f>
        <v>0</v>
      </c>
      <c r="V1424" s="413">
        <f>V648*(1-'Appx 1. Ref Rates'!$E68)</f>
        <v>0</v>
      </c>
      <c r="W1424" s="413">
        <f>W648*(1-'Appx 1. Ref Rates'!$E68)</f>
        <v>0</v>
      </c>
      <c r="X1424" s="414">
        <f>X648*(1-'Appx 1. Ref Rates'!$E68)</f>
        <v>0</v>
      </c>
      <c r="Y1424" s="413">
        <f>Y648*(1-'Appx 1. Ref Rates'!$E68)</f>
        <v>0</v>
      </c>
      <c r="Z1424" s="413">
        <f>Z648*(1-'Appx 1. Ref Rates'!$E68)</f>
        <v>0</v>
      </c>
      <c r="AA1424" s="413">
        <f>AA648*(1-'Appx 1. Ref Rates'!$E68)</f>
        <v>0</v>
      </c>
      <c r="AB1424" s="413">
        <f>AB648*(1-'Appx 1. Ref Rates'!$E68)</f>
        <v>0</v>
      </c>
      <c r="AC1424" s="400">
        <f t="shared" ref="AC1424:AC1425" si="596">AC648</f>
        <v>0</v>
      </c>
      <c r="AD1424" s="1743"/>
      <c r="AE1424" s="1083"/>
      <c r="AF1424" s="855"/>
      <c r="AG1424" s="528"/>
      <c r="AH1424" s="521"/>
      <c r="AI1424" s="521"/>
      <c r="AJ1424" s="521"/>
      <c r="AK1424" s="521"/>
      <c r="AL1424" s="521"/>
      <c r="AM1424" s="521"/>
      <c r="AN1424" s="521"/>
      <c r="AO1424" s="521"/>
      <c r="AP1424" s="521"/>
      <c r="AQ1424" s="521"/>
      <c r="AR1424" s="521"/>
      <c r="AS1424" s="521"/>
      <c r="AT1424" s="521"/>
      <c r="AU1424" s="521"/>
      <c r="AV1424" s="521"/>
      <c r="AW1424" s="521"/>
      <c r="AX1424" s="521"/>
      <c r="AY1424" s="521"/>
      <c r="AZ1424" s="521"/>
      <c r="BA1424" s="521"/>
      <c r="BB1424" s="521"/>
      <c r="BC1424" s="521"/>
      <c r="BD1424" s="521"/>
      <c r="BE1424" s="521"/>
      <c r="BF1424" s="521"/>
      <c r="BG1424" s="521"/>
      <c r="BH1424" s="521"/>
      <c r="BI1424" s="521"/>
      <c r="BJ1424" s="521"/>
      <c r="BK1424" s="521"/>
      <c r="BL1424" s="521"/>
      <c r="BM1424" s="521"/>
      <c r="BN1424" s="521"/>
      <c r="BO1424" s="521"/>
      <c r="BP1424" s="521"/>
      <c r="BQ1424" s="521"/>
      <c r="BR1424" s="521"/>
      <c r="BS1424" s="521"/>
      <c r="BT1424" s="521"/>
      <c r="BU1424" s="521"/>
      <c r="BV1424" s="521"/>
      <c r="BW1424" s="521"/>
      <c r="BX1424" s="521"/>
      <c r="BY1424" s="521"/>
      <c r="BZ1424" s="521"/>
      <c r="CA1424" s="521"/>
      <c r="CB1424" s="521"/>
      <c r="CC1424" s="521"/>
      <c r="CD1424" s="521"/>
      <c r="CE1424" s="521"/>
      <c r="CF1424" s="521"/>
      <c r="CG1424" s="521"/>
      <c r="CH1424" s="521"/>
      <c r="CI1424" s="521"/>
      <c r="CJ1424" s="521"/>
      <c r="CK1424" s="521"/>
      <c r="CL1424" s="521"/>
      <c r="CM1424" s="521"/>
      <c r="CN1424" s="521"/>
      <c r="CO1424" s="521"/>
      <c r="CP1424" s="521"/>
      <c r="CQ1424" s="521"/>
    </row>
    <row r="1425" spans="1:95" s="69" customFormat="1" ht="15" customHeight="1" outlineLevel="1" x14ac:dyDescent="0.2">
      <c r="A1425" s="11">
        <v>176</v>
      </c>
      <c r="B1425" s="294"/>
      <c r="C1425" s="289"/>
      <c r="D1425" s="289"/>
      <c r="E1425" s="289"/>
      <c r="F1425" s="880" t="str">
        <f>'2. CAD NCCF'!F1425:L1425</f>
        <v>FI issued ABCP, medium rated</v>
      </c>
      <c r="G1425" s="881"/>
      <c r="H1425" s="881"/>
      <c r="I1425" s="881"/>
      <c r="J1425" s="881"/>
      <c r="K1425" s="881"/>
      <c r="L1425" s="882"/>
      <c r="M1425" s="400">
        <f t="shared" si="595"/>
        <v>0</v>
      </c>
      <c r="N1425" s="411">
        <f>M1425*(1-'Appx 1. Ref Rates'!$E69)+N649*(1-'Appx 1. Ref Rates'!$E69)</f>
        <v>0</v>
      </c>
      <c r="O1425" s="414">
        <f>O649*(1-'Appx 1. Ref Rates'!$E69)</f>
        <v>0</v>
      </c>
      <c r="P1425" s="414">
        <f>P649*(1-'Appx 1. Ref Rates'!$E69)</f>
        <v>0</v>
      </c>
      <c r="Q1425" s="415">
        <f>Q649*(1-'Appx 1. Ref Rates'!$E69)</f>
        <v>0</v>
      </c>
      <c r="R1425" s="411">
        <f>R649*(1-'Appx 1. Ref Rates'!$E69)</f>
        <v>0</v>
      </c>
      <c r="S1425" s="413">
        <f>S649*(1-'Appx 1. Ref Rates'!$E69)</f>
        <v>0</v>
      </c>
      <c r="T1425" s="413">
        <f>T649*(1-'Appx 1. Ref Rates'!$E69)</f>
        <v>0</v>
      </c>
      <c r="U1425" s="413">
        <f>U649*(1-'Appx 1. Ref Rates'!$E69)</f>
        <v>0</v>
      </c>
      <c r="V1425" s="413">
        <f>V649*(1-'Appx 1. Ref Rates'!$E69)</f>
        <v>0</v>
      </c>
      <c r="W1425" s="413">
        <f>W649*(1-'Appx 1. Ref Rates'!$E69)</f>
        <v>0</v>
      </c>
      <c r="X1425" s="414">
        <f>X649*(1-'Appx 1. Ref Rates'!$E69)</f>
        <v>0</v>
      </c>
      <c r="Y1425" s="413">
        <f>Y649*(1-'Appx 1. Ref Rates'!$E69)</f>
        <v>0</v>
      </c>
      <c r="Z1425" s="413">
        <f>Z649*(1-'Appx 1. Ref Rates'!$E69)</f>
        <v>0</v>
      </c>
      <c r="AA1425" s="413">
        <f>AA649*(1-'Appx 1. Ref Rates'!$E69)</f>
        <v>0</v>
      </c>
      <c r="AB1425" s="413">
        <f>AB649*(1-'Appx 1. Ref Rates'!$E69)</f>
        <v>0</v>
      </c>
      <c r="AC1425" s="400">
        <f t="shared" si="596"/>
        <v>0</v>
      </c>
      <c r="AD1425" s="1743"/>
      <c r="AE1425" s="1083"/>
      <c r="AF1425" s="855"/>
      <c r="AG1425" s="528"/>
      <c r="AH1425" s="521"/>
      <c r="AI1425" s="521"/>
      <c r="AJ1425" s="521"/>
      <c r="AK1425" s="521"/>
      <c r="AL1425" s="521"/>
      <c r="AM1425" s="521"/>
      <c r="AN1425" s="521"/>
      <c r="AO1425" s="521"/>
      <c r="AP1425" s="521"/>
      <c r="AQ1425" s="521"/>
      <c r="AR1425" s="521"/>
      <c r="AS1425" s="521"/>
      <c r="AT1425" s="521"/>
      <c r="AU1425" s="521"/>
      <c r="AV1425" s="521"/>
      <c r="AW1425" s="521"/>
      <c r="AX1425" s="521"/>
      <c r="AY1425" s="521"/>
      <c r="AZ1425" s="521"/>
      <c r="BA1425" s="521"/>
      <c r="BB1425" s="521"/>
      <c r="BC1425" s="521"/>
      <c r="BD1425" s="521"/>
      <c r="BE1425" s="521"/>
      <c r="BF1425" s="521"/>
      <c r="BG1425" s="521"/>
      <c r="BH1425" s="521"/>
      <c r="BI1425" s="521"/>
      <c r="BJ1425" s="521"/>
      <c r="BK1425" s="521"/>
      <c r="BL1425" s="521"/>
      <c r="BM1425" s="521"/>
      <c r="BN1425" s="521"/>
      <c r="BO1425" s="521"/>
      <c r="BP1425" s="521"/>
      <c r="BQ1425" s="521"/>
      <c r="BR1425" s="521"/>
      <c r="BS1425" s="521"/>
      <c r="BT1425" s="521"/>
      <c r="BU1425" s="521"/>
      <c r="BV1425" s="521"/>
      <c r="BW1425" s="521"/>
      <c r="BX1425" s="521"/>
      <c r="BY1425" s="521"/>
      <c r="BZ1425" s="521"/>
      <c r="CA1425" s="521"/>
      <c r="CB1425" s="521"/>
      <c r="CC1425" s="521"/>
      <c r="CD1425" s="521"/>
      <c r="CE1425" s="521"/>
      <c r="CF1425" s="521"/>
      <c r="CG1425" s="521"/>
      <c r="CH1425" s="521"/>
      <c r="CI1425" s="521"/>
      <c r="CJ1425" s="521"/>
      <c r="CK1425" s="521"/>
      <c r="CL1425" s="521"/>
      <c r="CM1425" s="521"/>
      <c r="CN1425" s="521"/>
      <c r="CO1425" s="521"/>
      <c r="CP1425" s="521"/>
      <c r="CQ1425" s="521"/>
    </row>
    <row r="1426" spans="1:95" s="69" customFormat="1" outlineLevel="1" x14ac:dyDescent="0.2">
      <c r="A1426" s="11">
        <v>177</v>
      </c>
      <c r="B1426" s="294"/>
      <c r="C1426" s="289"/>
      <c r="D1426" s="289"/>
      <c r="E1426" s="877" t="str">
        <f>'2. CAD NCCF'!E1426:L1426</f>
        <v>Non-FI issued ABS and ABCP, low or not rated</v>
      </c>
      <c r="F1426" s="878"/>
      <c r="G1426" s="878"/>
      <c r="H1426" s="878"/>
      <c r="I1426" s="878"/>
      <c r="J1426" s="878"/>
      <c r="K1426" s="878"/>
      <c r="L1426" s="879"/>
      <c r="M1426" s="399">
        <f>SUBTOTAL(9,M1427:M1428)</f>
        <v>0</v>
      </c>
      <c r="N1426" s="402">
        <f t="shared" ref="N1426:AC1426" si="597">SUBTOTAL(9,N1427:N1428)</f>
        <v>0</v>
      </c>
      <c r="O1426" s="406">
        <f t="shared" si="597"/>
        <v>0</v>
      </c>
      <c r="P1426" s="406">
        <f t="shared" si="597"/>
        <v>0</v>
      </c>
      <c r="Q1426" s="407">
        <f t="shared" si="597"/>
        <v>0</v>
      </c>
      <c r="R1426" s="402">
        <f t="shared" si="597"/>
        <v>0</v>
      </c>
      <c r="S1426" s="406">
        <f t="shared" si="597"/>
        <v>0</v>
      </c>
      <c r="T1426" s="405">
        <f t="shared" si="597"/>
        <v>0</v>
      </c>
      <c r="U1426" s="405">
        <f t="shared" si="597"/>
        <v>0</v>
      </c>
      <c r="V1426" s="405">
        <f t="shared" si="597"/>
        <v>0</v>
      </c>
      <c r="W1426" s="405">
        <f t="shared" si="597"/>
        <v>0</v>
      </c>
      <c r="X1426" s="405">
        <f t="shared" si="597"/>
        <v>0</v>
      </c>
      <c r="Y1426" s="405">
        <f t="shared" si="597"/>
        <v>0</v>
      </c>
      <c r="Z1426" s="405">
        <f t="shared" si="597"/>
        <v>0</v>
      </c>
      <c r="AA1426" s="405">
        <f t="shared" si="597"/>
        <v>0</v>
      </c>
      <c r="AB1426" s="403">
        <f t="shared" si="597"/>
        <v>0</v>
      </c>
      <c r="AC1426" s="399">
        <f t="shared" si="597"/>
        <v>0</v>
      </c>
      <c r="AD1426" s="1743"/>
      <c r="AE1426" s="1083"/>
      <c r="AF1426" s="855"/>
      <c r="AG1426" s="528"/>
      <c r="AH1426" s="521"/>
      <c r="AI1426" s="521"/>
      <c r="AJ1426" s="521"/>
      <c r="AK1426" s="521"/>
      <c r="AL1426" s="521"/>
      <c r="AM1426" s="521"/>
      <c r="AN1426" s="521"/>
      <c r="AO1426" s="521"/>
      <c r="AP1426" s="521"/>
      <c r="AQ1426" s="521"/>
      <c r="AR1426" s="521"/>
      <c r="AS1426" s="521"/>
      <c r="AT1426" s="521"/>
      <c r="AU1426" s="521"/>
      <c r="AV1426" s="521"/>
      <c r="AW1426" s="521"/>
      <c r="AX1426" s="521"/>
      <c r="AY1426" s="521"/>
      <c r="AZ1426" s="521"/>
      <c r="BA1426" s="521"/>
      <c r="BB1426" s="521"/>
      <c r="BC1426" s="521"/>
      <c r="BD1426" s="521"/>
      <c r="BE1426" s="521"/>
      <c r="BF1426" s="521"/>
      <c r="BG1426" s="521"/>
      <c r="BH1426" s="521"/>
      <c r="BI1426" s="521"/>
      <c r="BJ1426" s="521"/>
      <c r="BK1426" s="521"/>
      <c r="BL1426" s="521"/>
      <c r="BM1426" s="521"/>
      <c r="BN1426" s="521"/>
      <c r="BO1426" s="521"/>
      <c r="BP1426" s="521"/>
      <c r="BQ1426" s="521"/>
      <c r="BR1426" s="521"/>
      <c r="BS1426" s="521"/>
      <c r="BT1426" s="521"/>
      <c r="BU1426" s="521"/>
      <c r="BV1426" s="521"/>
      <c r="BW1426" s="521"/>
      <c r="BX1426" s="521"/>
      <c r="BY1426" s="521"/>
      <c r="BZ1426" s="521"/>
      <c r="CA1426" s="521"/>
      <c r="CB1426" s="521"/>
      <c r="CC1426" s="521"/>
      <c r="CD1426" s="521"/>
      <c r="CE1426" s="521"/>
      <c r="CF1426" s="521"/>
      <c r="CG1426" s="521"/>
      <c r="CH1426" s="521"/>
      <c r="CI1426" s="521"/>
      <c r="CJ1426" s="521"/>
      <c r="CK1426" s="521"/>
      <c r="CL1426" s="521"/>
      <c r="CM1426" s="521"/>
      <c r="CN1426" s="521"/>
      <c r="CO1426" s="521"/>
      <c r="CP1426" s="521"/>
      <c r="CQ1426" s="521"/>
    </row>
    <row r="1427" spans="1:95" s="69" customFormat="1" ht="15" customHeight="1" outlineLevel="1" x14ac:dyDescent="0.2">
      <c r="A1427" s="11">
        <v>178</v>
      </c>
      <c r="B1427" s="294"/>
      <c r="C1427" s="289"/>
      <c r="D1427" s="289"/>
      <c r="E1427" s="289"/>
      <c r="F1427" s="880" t="str">
        <f>'2. CAD NCCF'!F1427:L1427</f>
        <v>Non-FI issued ABS, low or not rated</v>
      </c>
      <c r="G1427" s="881"/>
      <c r="H1427" s="881"/>
      <c r="I1427" s="881"/>
      <c r="J1427" s="881"/>
      <c r="K1427" s="881"/>
      <c r="L1427" s="882"/>
      <c r="M1427" s="400">
        <f t="shared" ref="M1427:M1428" si="598">M651</f>
        <v>0</v>
      </c>
      <c r="N1427" s="411">
        <f>M1427*(1-'Appx 1. Ref Rates'!$E71)+N651*(1-'Appx 1. Ref Rates'!$E71)</f>
        <v>0</v>
      </c>
      <c r="O1427" s="414">
        <f>O651*(1-'Appx 1. Ref Rates'!$E71)</f>
        <v>0</v>
      </c>
      <c r="P1427" s="414">
        <f>P651*(1-'Appx 1. Ref Rates'!$E71)</f>
        <v>0</v>
      </c>
      <c r="Q1427" s="415">
        <f>Q651*(1-'Appx 1. Ref Rates'!$E71)</f>
        <v>0</v>
      </c>
      <c r="R1427" s="411">
        <f>R651*(1-'Appx 1. Ref Rates'!$E71)</f>
        <v>0</v>
      </c>
      <c r="S1427" s="413">
        <f>S651*(1-'Appx 1. Ref Rates'!$E71)</f>
        <v>0</v>
      </c>
      <c r="T1427" s="413">
        <f>T651*(1-'Appx 1. Ref Rates'!$E71)</f>
        <v>0</v>
      </c>
      <c r="U1427" s="413">
        <f>U651*(1-'Appx 1. Ref Rates'!$E71)</f>
        <v>0</v>
      </c>
      <c r="V1427" s="413">
        <f>V651*(1-'Appx 1. Ref Rates'!$E71)</f>
        <v>0</v>
      </c>
      <c r="W1427" s="413">
        <f>W651*(1-'Appx 1. Ref Rates'!$E71)</f>
        <v>0</v>
      </c>
      <c r="X1427" s="414">
        <f>X651*(1-'Appx 1. Ref Rates'!$E71)</f>
        <v>0</v>
      </c>
      <c r="Y1427" s="413">
        <f>Y651*(1-'Appx 1. Ref Rates'!$E71)</f>
        <v>0</v>
      </c>
      <c r="Z1427" s="413">
        <f>Z651*(1-'Appx 1. Ref Rates'!$E71)</f>
        <v>0</v>
      </c>
      <c r="AA1427" s="413">
        <f>AA651*(1-'Appx 1. Ref Rates'!$E71)</f>
        <v>0</v>
      </c>
      <c r="AB1427" s="413">
        <f>AB651*(1-'Appx 1. Ref Rates'!$E71)</f>
        <v>0</v>
      </c>
      <c r="AC1427" s="400">
        <f t="shared" ref="AC1427:AC1428" si="599">AC651</f>
        <v>0</v>
      </c>
      <c r="AD1427" s="1743"/>
      <c r="AE1427" s="1083"/>
      <c r="AF1427" s="855"/>
      <c r="AG1427" s="528"/>
      <c r="AH1427" s="521"/>
      <c r="AI1427" s="521"/>
      <c r="AJ1427" s="521"/>
      <c r="AK1427" s="521"/>
      <c r="AL1427" s="521"/>
      <c r="AM1427" s="521"/>
      <c r="AN1427" s="521"/>
      <c r="AO1427" s="521"/>
      <c r="AP1427" s="521"/>
      <c r="AQ1427" s="521"/>
      <c r="AR1427" s="521"/>
      <c r="AS1427" s="521"/>
      <c r="AT1427" s="521"/>
      <c r="AU1427" s="521"/>
      <c r="AV1427" s="521"/>
      <c r="AW1427" s="521"/>
      <c r="AX1427" s="521"/>
      <c r="AY1427" s="521"/>
      <c r="AZ1427" s="521"/>
      <c r="BA1427" s="521"/>
      <c r="BB1427" s="521"/>
      <c r="BC1427" s="521"/>
      <c r="BD1427" s="521"/>
      <c r="BE1427" s="521"/>
      <c r="BF1427" s="521"/>
      <c r="BG1427" s="521"/>
      <c r="BH1427" s="521"/>
      <c r="BI1427" s="521"/>
      <c r="BJ1427" s="521"/>
      <c r="BK1427" s="521"/>
      <c r="BL1427" s="521"/>
      <c r="BM1427" s="521"/>
      <c r="BN1427" s="521"/>
      <c r="BO1427" s="521"/>
      <c r="BP1427" s="521"/>
      <c r="BQ1427" s="521"/>
      <c r="BR1427" s="521"/>
      <c r="BS1427" s="521"/>
      <c r="BT1427" s="521"/>
      <c r="BU1427" s="521"/>
      <c r="BV1427" s="521"/>
      <c r="BW1427" s="521"/>
      <c r="BX1427" s="521"/>
      <c r="BY1427" s="521"/>
      <c r="BZ1427" s="521"/>
      <c r="CA1427" s="521"/>
      <c r="CB1427" s="521"/>
      <c r="CC1427" s="521"/>
      <c r="CD1427" s="521"/>
      <c r="CE1427" s="521"/>
      <c r="CF1427" s="521"/>
      <c r="CG1427" s="521"/>
      <c r="CH1427" s="521"/>
      <c r="CI1427" s="521"/>
      <c r="CJ1427" s="521"/>
      <c r="CK1427" s="521"/>
      <c r="CL1427" s="521"/>
      <c r="CM1427" s="521"/>
      <c r="CN1427" s="521"/>
      <c r="CO1427" s="521"/>
      <c r="CP1427" s="521"/>
      <c r="CQ1427" s="521"/>
    </row>
    <row r="1428" spans="1:95" s="69" customFormat="1" ht="15" customHeight="1" outlineLevel="1" x14ac:dyDescent="0.2">
      <c r="A1428" s="11">
        <v>179</v>
      </c>
      <c r="B1428" s="294"/>
      <c r="C1428" s="289"/>
      <c r="D1428" s="289"/>
      <c r="E1428" s="289"/>
      <c r="F1428" s="880" t="str">
        <f>'2. CAD NCCF'!F1428:L1428</f>
        <v>Non-FI issued ABCP, low or not rated</v>
      </c>
      <c r="G1428" s="881"/>
      <c r="H1428" s="881"/>
      <c r="I1428" s="881"/>
      <c r="J1428" s="881"/>
      <c r="K1428" s="881"/>
      <c r="L1428" s="882"/>
      <c r="M1428" s="400">
        <f t="shared" si="598"/>
        <v>0</v>
      </c>
      <c r="N1428" s="411">
        <f>M1428*(1-'Appx 1. Ref Rates'!$E72)+N652*(1-'Appx 1. Ref Rates'!$E72)</f>
        <v>0</v>
      </c>
      <c r="O1428" s="414">
        <f>O652*(1-'Appx 1. Ref Rates'!$E72)</f>
        <v>0</v>
      </c>
      <c r="P1428" s="414">
        <f>P652*(1-'Appx 1. Ref Rates'!$E72)</f>
        <v>0</v>
      </c>
      <c r="Q1428" s="415">
        <f>Q652*(1-'Appx 1. Ref Rates'!$E72)</f>
        <v>0</v>
      </c>
      <c r="R1428" s="411">
        <f>R652*(1-'Appx 1. Ref Rates'!$E72)</f>
        <v>0</v>
      </c>
      <c r="S1428" s="413">
        <f>S652*(1-'Appx 1. Ref Rates'!$E72)</f>
        <v>0</v>
      </c>
      <c r="T1428" s="413">
        <f>T652*(1-'Appx 1. Ref Rates'!$E72)</f>
        <v>0</v>
      </c>
      <c r="U1428" s="413">
        <f>U652*(1-'Appx 1. Ref Rates'!$E72)</f>
        <v>0</v>
      </c>
      <c r="V1428" s="413">
        <f>V652*(1-'Appx 1. Ref Rates'!$E72)</f>
        <v>0</v>
      </c>
      <c r="W1428" s="413">
        <f>W652*(1-'Appx 1. Ref Rates'!$E72)</f>
        <v>0</v>
      </c>
      <c r="X1428" s="414">
        <f>X652*(1-'Appx 1. Ref Rates'!$E72)</f>
        <v>0</v>
      </c>
      <c r="Y1428" s="413">
        <f>Y652*(1-'Appx 1. Ref Rates'!$E72)</f>
        <v>0</v>
      </c>
      <c r="Z1428" s="413">
        <f>Z652*(1-'Appx 1. Ref Rates'!$E72)</f>
        <v>0</v>
      </c>
      <c r="AA1428" s="413">
        <f>AA652*(1-'Appx 1. Ref Rates'!$E72)</f>
        <v>0</v>
      </c>
      <c r="AB1428" s="413">
        <f>AB652*(1-'Appx 1. Ref Rates'!$E72)</f>
        <v>0</v>
      </c>
      <c r="AC1428" s="400">
        <f t="shared" si="599"/>
        <v>0</v>
      </c>
      <c r="AD1428" s="1743"/>
      <c r="AE1428" s="1083"/>
      <c r="AF1428" s="855"/>
      <c r="AG1428" s="528"/>
      <c r="AH1428" s="521"/>
      <c r="AI1428" s="521"/>
      <c r="AJ1428" s="521"/>
      <c r="AK1428" s="521"/>
      <c r="AL1428" s="521"/>
      <c r="AM1428" s="521"/>
      <c r="AN1428" s="521"/>
      <c r="AO1428" s="521"/>
      <c r="AP1428" s="521"/>
      <c r="AQ1428" s="521"/>
      <c r="AR1428" s="521"/>
      <c r="AS1428" s="521"/>
      <c r="AT1428" s="521"/>
      <c r="AU1428" s="521"/>
      <c r="AV1428" s="521"/>
      <c r="AW1428" s="521"/>
      <c r="AX1428" s="521"/>
      <c r="AY1428" s="521"/>
      <c r="AZ1428" s="521"/>
      <c r="BA1428" s="521"/>
      <c r="BB1428" s="521"/>
      <c r="BC1428" s="521"/>
      <c r="BD1428" s="521"/>
      <c r="BE1428" s="521"/>
      <c r="BF1428" s="521"/>
      <c r="BG1428" s="521"/>
      <c r="BH1428" s="521"/>
      <c r="BI1428" s="521"/>
      <c r="BJ1428" s="521"/>
      <c r="BK1428" s="521"/>
      <c r="BL1428" s="521"/>
      <c r="BM1428" s="521"/>
      <c r="BN1428" s="521"/>
      <c r="BO1428" s="521"/>
      <c r="BP1428" s="521"/>
      <c r="BQ1428" s="521"/>
      <c r="BR1428" s="521"/>
      <c r="BS1428" s="521"/>
      <c r="BT1428" s="521"/>
      <c r="BU1428" s="521"/>
      <c r="BV1428" s="521"/>
      <c r="BW1428" s="521"/>
      <c r="BX1428" s="521"/>
      <c r="BY1428" s="521"/>
      <c r="BZ1428" s="521"/>
      <c r="CA1428" s="521"/>
      <c r="CB1428" s="521"/>
      <c r="CC1428" s="521"/>
      <c r="CD1428" s="521"/>
      <c r="CE1428" s="521"/>
      <c r="CF1428" s="521"/>
      <c r="CG1428" s="521"/>
      <c r="CH1428" s="521"/>
      <c r="CI1428" s="521"/>
      <c r="CJ1428" s="521"/>
      <c r="CK1428" s="521"/>
      <c r="CL1428" s="521"/>
      <c r="CM1428" s="521"/>
      <c r="CN1428" s="521"/>
      <c r="CO1428" s="521"/>
      <c r="CP1428" s="521"/>
      <c r="CQ1428" s="521"/>
    </row>
    <row r="1429" spans="1:95" s="69" customFormat="1" outlineLevel="1" x14ac:dyDescent="0.2">
      <c r="A1429" s="11">
        <v>180</v>
      </c>
      <c r="B1429" s="294"/>
      <c r="C1429" s="289"/>
      <c r="D1429" s="289"/>
      <c r="E1429" s="877" t="str">
        <f>'2. CAD NCCF'!E1429:L1429</f>
        <v>FI issued ABS and ABCP, low or not rated</v>
      </c>
      <c r="F1429" s="878"/>
      <c r="G1429" s="878"/>
      <c r="H1429" s="878"/>
      <c r="I1429" s="878"/>
      <c r="J1429" s="878"/>
      <c r="K1429" s="878"/>
      <c r="L1429" s="879"/>
      <c r="M1429" s="399">
        <f>SUBTOTAL(9,M1430:M1431)</f>
        <v>0</v>
      </c>
      <c r="N1429" s="402">
        <f t="shared" ref="N1429:AC1429" si="600">SUBTOTAL(9,N1430:N1431)</f>
        <v>0</v>
      </c>
      <c r="O1429" s="406">
        <f t="shared" si="600"/>
        <v>0</v>
      </c>
      <c r="P1429" s="406">
        <f t="shared" si="600"/>
        <v>0</v>
      </c>
      <c r="Q1429" s="407">
        <f t="shared" si="600"/>
        <v>0</v>
      </c>
      <c r="R1429" s="402">
        <f t="shared" si="600"/>
        <v>0</v>
      </c>
      <c r="S1429" s="406">
        <f t="shared" si="600"/>
        <v>0</v>
      </c>
      <c r="T1429" s="405">
        <f t="shared" si="600"/>
        <v>0</v>
      </c>
      <c r="U1429" s="405">
        <f t="shared" si="600"/>
        <v>0</v>
      </c>
      <c r="V1429" s="405">
        <f t="shared" si="600"/>
        <v>0</v>
      </c>
      <c r="W1429" s="405">
        <f t="shared" si="600"/>
        <v>0</v>
      </c>
      <c r="X1429" s="405">
        <f t="shared" si="600"/>
        <v>0</v>
      </c>
      <c r="Y1429" s="405">
        <f t="shared" si="600"/>
        <v>0</v>
      </c>
      <c r="Z1429" s="405">
        <f t="shared" si="600"/>
        <v>0</v>
      </c>
      <c r="AA1429" s="405">
        <f t="shared" si="600"/>
        <v>0</v>
      </c>
      <c r="AB1429" s="403">
        <f t="shared" si="600"/>
        <v>0</v>
      </c>
      <c r="AC1429" s="399">
        <f t="shared" si="600"/>
        <v>0</v>
      </c>
      <c r="AD1429" s="1743"/>
      <c r="AE1429" s="1083"/>
      <c r="AF1429" s="855"/>
      <c r="AG1429" s="528"/>
      <c r="AH1429" s="521"/>
      <c r="AI1429" s="521"/>
      <c r="AJ1429" s="521"/>
      <c r="AK1429" s="521"/>
      <c r="AL1429" s="521"/>
      <c r="AM1429" s="521"/>
      <c r="AN1429" s="521"/>
      <c r="AO1429" s="521"/>
      <c r="AP1429" s="521"/>
      <c r="AQ1429" s="521"/>
      <c r="AR1429" s="521"/>
      <c r="AS1429" s="521"/>
      <c r="AT1429" s="521"/>
      <c r="AU1429" s="521"/>
      <c r="AV1429" s="521"/>
      <c r="AW1429" s="521"/>
      <c r="AX1429" s="521"/>
      <c r="AY1429" s="521"/>
      <c r="AZ1429" s="521"/>
      <c r="BA1429" s="521"/>
      <c r="BB1429" s="521"/>
      <c r="BC1429" s="521"/>
      <c r="BD1429" s="521"/>
      <c r="BE1429" s="521"/>
      <c r="BF1429" s="521"/>
      <c r="BG1429" s="521"/>
      <c r="BH1429" s="521"/>
      <c r="BI1429" s="521"/>
      <c r="BJ1429" s="521"/>
      <c r="BK1429" s="521"/>
      <c r="BL1429" s="521"/>
      <c r="BM1429" s="521"/>
      <c r="BN1429" s="521"/>
      <c r="BO1429" s="521"/>
      <c r="BP1429" s="521"/>
      <c r="BQ1429" s="521"/>
      <c r="BR1429" s="521"/>
      <c r="BS1429" s="521"/>
      <c r="BT1429" s="521"/>
      <c r="BU1429" s="521"/>
      <c r="BV1429" s="521"/>
      <c r="BW1429" s="521"/>
      <c r="BX1429" s="521"/>
      <c r="BY1429" s="521"/>
      <c r="BZ1429" s="521"/>
      <c r="CA1429" s="521"/>
      <c r="CB1429" s="521"/>
      <c r="CC1429" s="521"/>
      <c r="CD1429" s="521"/>
      <c r="CE1429" s="521"/>
      <c r="CF1429" s="521"/>
      <c r="CG1429" s="521"/>
      <c r="CH1429" s="521"/>
      <c r="CI1429" s="521"/>
      <c r="CJ1429" s="521"/>
      <c r="CK1429" s="521"/>
      <c r="CL1429" s="521"/>
      <c r="CM1429" s="521"/>
      <c r="CN1429" s="521"/>
      <c r="CO1429" s="521"/>
      <c r="CP1429" s="521"/>
      <c r="CQ1429" s="521"/>
    </row>
    <row r="1430" spans="1:95" s="69" customFormat="1" ht="15" customHeight="1" outlineLevel="1" x14ac:dyDescent="0.2">
      <c r="A1430" s="11">
        <v>181</v>
      </c>
      <c r="B1430" s="294"/>
      <c r="C1430" s="289"/>
      <c r="D1430" s="289"/>
      <c r="E1430" s="289"/>
      <c r="F1430" s="880" t="str">
        <f>'2. CAD NCCF'!F1430:L1430</f>
        <v>FI issued ABS, low or not rated</v>
      </c>
      <c r="G1430" s="881"/>
      <c r="H1430" s="881"/>
      <c r="I1430" s="881"/>
      <c r="J1430" s="881"/>
      <c r="K1430" s="881"/>
      <c r="L1430" s="882"/>
      <c r="M1430" s="400">
        <f t="shared" ref="M1430:M1431" si="601">M654</f>
        <v>0</v>
      </c>
      <c r="N1430" s="411">
        <f>M1430*(1-'Appx 1. Ref Rates'!$E74)+N654*(1-'Appx 1. Ref Rates'!$E74)</f>
        <v>0</v>
      </c>
      <c r="O1430" s="414">
        <f>O654*(1-'Appx 1. Ref Rates'!$E74)</f>
        <v>0</v>
      </c>
      <c r="P1430" s="414">
        <f>P654*(1-'Appx 1. Ref Rates'!$E74)</f>
        <v>0</v>
      </c>
      <c r="Q1430" s="415">
        <f>Q654*(1-'Appx 1. Ref Rates'!$E74)</f>
        <v>0</v>
      </c>
      <c r="R1430" s="411">
        <f>R654*(1-'Appx 1. Ref Rates'!$E74)</f>
        <v>0</v>
      </c>
      <c r="S1430" s="413">
        <f>S654*(1-'Appx 1. Ref Rates'!$E74)</f>
        <v>0</v>
      </c>
      <c r="T1430" s="413">
        <f>T654*(1-'Appx 1. Ref Rates'!$E74)</f>
        <v>0</v>
      </c>
      <c r="U1430" s="413">
        <f>U654*(1-'Appx 1. Ref Rates'!$E74)</f>
        <v>0</v>
      </c>
      <c r="V1430" s="413">
        <f>V654*(1-'Appx 1. Ref Rates'!$E74)</f>
        <v>0</v>
      </c>
      <c r="W1430" s="413">
        <f>W654*(1-'Appx 1. Ref Rates'!$E74)</f>
        <v>0</v>
      </c>
      <c r="X1430" s="414">
        <f>X654*(1-'Appx 1. Ref Rates'!$E74)</f>
        <v>0</v>
      </c>
      <c r="Y1430" s="413">
        <f>Y654*(1-'Appx 1. Ref Rates'!$E74)</f>
        <v>0</v>
      </c>
      <c r="Z1430" s="413">
        <f>Z654*(1-'Appx 1. Ref Rates'!$E74)</f>
        <v>0</v>
      </c>
      <c r="AA1430" s="413">
        <f>AA654*(1-'Appx 1. Ref Rates'!$E74)</f>
        <v>0</v>
      </c>
      <c r="AB1430" s="413">
        <f>AB654*(1-'Appx 1. Ref Rates'!$E74)</f>
        <v>0</v>
      </c>
      <c r="AC1430" s="400">
        <f t="shared" ref="AC1430:AC1431" si="602">AC654</f>
        <v>0</v>
      </c>
      <c r="AD1430" s="1743"/>
      <c r="AE1430" s="1083"/>
      <c r="AF1430" s="855"/>
      <c r="AG1430" s="528"/>
      <c r="AH1430" s="521"/>
      <c r="AI1430" s="521"/>
      <c r="AJ1430" s="521"/>
      <c r="AK1430" s="521"/>
      <c r="AL1430" s="521"/>
      <c r="AM1430" s="521"/>
      <c r="AN1430" s="521"/>
      <c r="AO1430" s="521"/>
      <c r="AP1430" s="521"/>
      <c r="AQ1430" s="521"/>
      <c r="AR1430" s="521"/>
      <c r="AS1430" s="521"/>
      <c r="AT1430" s="521"/>
      <c r="AU1430" s="521"/>
      <c r="AV1430" s="521"/>
      <c r="AW1430" s="521"/>
      <c r="AX1430" s="521"/>
      <c r="AY1430" s="521"/>
      <c r="AZ1430" s="521"/>
      <c r="BA1430" s="521"/>
      <c r="BB1430" s="521"/>
      <c r="BC1430" s="521"/>
      <c r="BD1430" s="521"/>
      <c r="BE1430" s="521"/>
      <c r="BF1430" s="521"/>
      <c r="BG1430" s="521"/>
      <c r="BH1430" s="521"/>
      <c r="BI1430" s="521"/>
      <c r="BJ1430" s="521"/>
      <c r="BK1430" s="521"/>
      <c r="BL1430" s="521"/>
      <c r="BM1430" s="521"/>
      <c r="BN1430" s="521"/>
      <c r="BO1430" s="521"/>
      <c r="BP1430" s="521"/>
      <c r="BQ1430" s="521"/>
      <c r="BR1430" s="521"/>
      <c r="BS1430" s="521"/>
      <c r="BT1430" s="521"/>
      <c r="BU1430" s="521"/>
      <c r="BV1430" s="521"/>
      <c r="BW1430" s="521"/>
      <c r="BX1430" s="521"/>
      <c r="BY1430" s="521"/>
      <c r="BZ1430" s="521"/>
      <c r="CA1430" s="521"/>
      <c r="CB1430" s="521"/>
      <c r="CC1430" s="521"/>
      <c r="CD1430" s="521"/>
      <c r="CE1430" s="521"/>
      <c r="CF1430" s="521"/>
      <c r="CG1430" s="521"/>
      <c r="CH1430" s="521"/>
      <c r="CI1430" s="521"/>
      <c r="CJ1430" s="521"/>
      <c r="CK1430" s="521"/>
      <c r="CL1430" s="521"/>
      <c r="CM1430" s="521"/>
      <c r="CN1430" s="521"/>
      <c r="CO1430" s="521"/>
      <c r="CP1430" s="521"/>
      <c r="CQ1430" s="521"/>
    </row>
    <row r="1431" spans="1:95" s="69" customFormat="1" ht="15" customHeight="1" outlineLevel="1" x14ac:dyDescent="0.2">
      <c r="A1431" s="11">
        <v>182</v>
      </c>
      <c r="B1431" s="294"/>
      <c r="C1431" s="289"/>
      <c r="D1431" s="289"/>
      <c r="E1431" s="289"/>
      <c r="F1431" s="880" t="str">
        <f>'2. CAD NCCF'!F1431:L1431</f>
        <v>FI issued ABCP, low or not rated</v>
      </c>
      <c r="G1431" s="881"/>
      <c r="H1431" s="881"/>
      <c r="I1431" s="881"/>
      <c r="J1431" s="881"/>
      <c r="K1431" s="881"/>
      <c r="L1431" s="882"/>
      <c r="M1431" s="400">
        <f t="shared" si="601"/>
        <v>0</v>
      </c>
      <c r="N1431" s="411">
        <f>M1431*(1-'Appx 1. Ref Rates'!$E75)+N655*(1-'Appx 1. Ref Rates'!$E75)</f>
        <v>0</v>
      </c>
      <c r="O1431" s="414">
        <f>O655*(1-'Appx 1. Ref Rates'!$E75)</f>
        <v>0</v>
      </c>
      <c r="P1431" s="414">
        <f>P655*(1-'Appx 1. Ref Rates'!$E75)</f>
        <v>0</v>
      </c>
      <c r="Q1431" s="415">
        <f>Q655*(1-'Appx 1. Ref Rates'!$E75)</f>
        <v>0</v>
      </c>
      <c r="R1431" s="411">
        <f>R655*(1-'Appx 1. Ref Rates'!$E75)</f>
        <v>0</v>
      </c>
      <c r="S1431" s="413">
        <f>S655*(1-'Appx 1. Ref Rates'!$E75)</f>
        <v>0</v>
      </c>
      <c r="T1431" s="413">
        <f>T655*(1-'Appx 1. Ref Rates'!$E75)</f>
        <v>0</v>
      </c>
      <c r="U1431" s="413">
        <f>U655*(1-'Appx 1. Ref Rates'!$E75)</f>
        <v>0</v>
      </c>
      <c r="V1431" s="413">
        <f>V655*(1-'Appx 1. Ref Rates'!$E75)</f>
        <v>0</v>
      </c>
      <c r="W1431" s="413">
        <f>W655*(1-'Appx 1. Ref Rates'!$E75)</f>
        <v>0</v>
      </c>
      <c r="X1431" s="414">
        <f>X655*(1-'Appx 1. Ref Rates'!$E75)</f>
        <v>0</v>
      </c>
      <c r="Y1431" s="413">
        <f>Y655*(1-'Appx 1. Ref Rates'!$E75)</f>
        <v>0</v>
      </c>
      <c r="Z1431" s="413">
        <f>Z655*(1-'Appx 1. Ref Rates'!$E75)</f>
        <v>0</v>
      </c>
      <c r="AA1431" s="413">
        <f>AA655*(1-'Appx 1. Ref Rates'!$E75)</f>
        <v>0</v>
      </c>
      <c r="AB1431" s="413">
        <f>AB655*(1-'Appx 1. Ref Rates'!$E75)</f>
        <v>0</v>
      </c>
      <c r="AC1431" s="400">
        <f t="shared" si="602"/>
        <v>0</v>
      </c>
      <c r="AD1431" s="1743"/>
      <c r="AE1431" s="1083"/>
      <c r="AF1431" s="855"/>
      <c r="AG1431" s="528"/>
      <c r="AH1431" s="521"/>
      <c r="AI1431" s="521"/>
      <c r="AJ1431" s="521"/>
      <c r="AK1431" s="521"/>
      <c r="AL1431" s="521"/>
      <c r="AM1431" s="521"/>
      <c r="AN1431" s="521"/>
      <c r="AO1431" s="521"/>
      <c r="AP1431" s="521"/>
      <c r="AQ1431" s="521"/>
      <c r="AR1431" s="521"/>
      <c r="AS1431" s="521"/>
      <c r="AT1431" s="521"/>
      <c r="AU1431" s="521"/>
      <c r="AV1431" s="521"/>
      <c r="AW1431" s="521"/>
      <c r="AX1431" s="521"/>
      <c r="AY1431" s="521"/>
      <c r="AZ1431" s="521"/>
      <c r="BA1431" s="521"/>
      <c r="BB1431" s="521"/>
      <c r="BC1431" s="521"/>
      <c r="BD1431" s="521"/>
      <c r="BE1431" s="521"/>
      <c r="BF1431" s="521"/>
      <c r="BG1431" s="521"/>
      <c r="BH1431" s="521"/>
      <c r="BI1431" s="521"/>
      <c r="BJ1431" s="521"/>
      <c r="BK1431" s="521"/>
      <c r="BL1431" s="521"/>
      <c r="BM1431" s="521"/>
      <c r="BN1431" s="521"/>
      <c r="BO1431" s="521"/>
      <c r="BP1431" s="521"/>
      <c r="BQ1431" s="521"/>
      <c r="BR1431" s="521"/>
      <c r="BS1431" s="521"/>
      <c r="BT1431" s="521"/>
      <c r="BU1431" s="521"/>
      <c r="BV1431" s="521"/>
      <c r="BW1431" s="521"/>
      <c r="BX1431" s="521"/>
      <c r="BY1431" s="521"/>
      <c r="BZ1431" s="521"/>
      <c r="CA1431" s="521"/>
      <c r="CB1431" s="521"/>
      <c r="CC1431" s="521"/>
      <c r="CD1431" s="521"/>
      <c r="CE1431" s="521"/>
      <c r="CF1431" s="521"/>
      <c r="CG1431" s="521"/>
      <c r="CH1431" s="521"/>
      <c r="CI1431" s="521"/>
      <c r="CJ1431" s="521"/>
      <c r="CK1431" s="521"/>
      <c r="CL1431" s="521"/>
      <c r="CM1431" s="521"/>
      <c r="CN1431" s="521"/>
      <c r="CO1431" s="521"/>
      <c r="CP1431" s="521"/>
      <c r="CQ1431" s="521"/>
    </row>
    <row r="1432" spans="1:95" s="69" customFormat="1" outlineLevel="1" x14ac:dyDescent="0.2">
      <c r="A1432" s="11">
        <v>183</v>
      </c>
      <c r="B1432" s="294"/>
      <c r="C1432" s="289"/>
      <c r="D1432" s="868" t="str">
        <f>'2. CAD NCCF'!D1432:L1432</f>
        <v>Equities</v>
      </c>
      <c r="E1432" s="869"/>
      <c r="F1432" s="869"/>
      <c r="G1432" s="869"/>
      <c r="H1432" s="869"/>
      <c r="I1432" s="869"/>
      <c r="J1432" s="869"/>
      <c r="K1432" s="869"/>
      <c r="L1432" s="870"/>
      <c r="M1432" s="399">
        <f>SUBTOTAL(9,M1433:M1435)</f>
        <v>0</v>
      </c>
      <c r="N1432" s="1205"/>
      <c r="O1432" s="1253"/>
      <c r="P1432" s="1397"/>
      <c r="Q1432" s="407">
        <f t="shared" ref="Q1432:AC1432" si="603">SUBTOTAL(9,Q1433:Q1435)</f>
        <v>0</v>
      </c>
      <c r="R1432" s="402">
        <f t="shared" si="603"/>
        <v>0</v>
      </c>
      <c r="S1432" s="406">
        <f t="shared" si="603"/>
        <v>0</v>
      </c>
      <c r="T1432" s="405">
        <f t="shared" si="603"/>
        <v>0</v>
      </c>
      <c r="U1432" s="405">
        <f t="shared" si="603"/>
        <v>0</v>
      </c>
      <c r="V1432" s="405">
        <f t="shared" si="603"/>
        <v>0</v>
      </c>
      <c r="W1432" s="405">
        <f t="shared" si="603"/>
        <v>0</v>
      </c>
      <c r="X1432" s="405">
        <f t="shared" si="603"/>
        <v>0</v>
      </c>
      <c r="Y1432" s="405">
        <f t="shared" si="603"/>
        <v>0</v>
      </c>
      <c r="Z1432" s="405">
        <f t="shared" si="603"/>
        <v>0</v>
      </c>
      <c r="AA1432" s="405">
        <f t="shared" si="603"/>
        <v>0</v>
      </c>
      <c r="AB1432" s="403">
        <f t="shared" si="603"/>
        <v>0</v>
      </c>
      <c r="AC1432" s="399">
        <f t="shared" si="603"/>
        <v>0</v>
      </c>
      <c r="AD1432" s="1743"/>
      <c r="AE1432" s="1083"/>
      <c r="AF1432" s="855"/>
      <c r="AG1432" s="528"/>
      <c r="AH1432" s="521"/>
      <c r="AI1432" s="521"/>
      <c r="AJ1432" s="521"/>
      <c r="AK1432" s="521"/>
      <c r="AL1432" s="521"/>
      <c r="AM1432" s="521"/>
      <c r="AN1432" s="521"/>
      <c r="AO1432" s="521"/>
      <c r="AP1432" s="521"/>
      <c r="AQ1432" s="521"/>
      <c r="AR1432" s="521"/>
      <c r="AS1432" s="521"/>
      <c r="AT1432" s="521"/>
      <c r="AU1432" s="521"/>
      <c r="AV1432" s="521"/>
      <c r="AW1432" s="521"/>
      <c r="AX1432" s="521"/>
      <c r="AY1432" s="521"/>
      <c r="AZ1432" s="521"/>
      <c r="BA1432" s="521"/>
      <c r="BB1432" s="521"/>
      <c r="BC1432" s="521"/>
      <c r="BD1432" s="521"/>
      <c r="BE1432" s="521"/>
      <c r="BF1432" s="521"/>
      <c r="BG1432" s="521"/>
      <c r="BH1432" s="521"/>
      <c r="BI1432" s="521"/>
      <c r="BJ1432" s="521"/>
      <c r="BK1432" s="521"/>
      <c r="BL1432" s="521"/>
      <c r="BM1432" s="521"/>
      <c r="BN1432" s="521"/>
      <c r="BO1432" s="521"/>
      <c r="BP1432" s="521"/>
      <c r="BQ1432" s="521"/>
      <c r="BR1432" s="521"/>
      <c r="BS1432" s="521"/>
      <c r="BT1432" s="521"/>
      <c r="BU1432" s="521"/>
      <c r="BV1432" s="521"/>
      <c r="BW1432" s="521"/>
      <c r="BX1432" s="521"/>
      <c r="BY1432" s="521"/>
      <c r="BZ1432" s="521"/>
      <c r="CA1432" s="521"/>
      <c r="CB1432" s="521"/>
      <c r="CC1432" s="521"/>
      <c r="CD1432" s="521"/>
      <c r="CE1432" s="521"/>
      <c r="CF1432" s="521"/>
      <c r="CG1432" s="521"/>
      <c r="CH1432" s="521"/>
      <c r="CI1432" s="521"/>
      <c r="CJ1432" s="521"/>
      <c r="CK1432" s="521"/>
      <c r="CL1432" s="521"/>
      <c r="CM1432" s="521"/>
      <c r="CN1432" s="521"/>
      <c r="CO1432" s="521"/>
      <c r="CP1432" s="521"/>
      <c r="CQ1432" s="521"/>
    </row>
    <row r="1433" spans="1:95" s="69" customFormat="1" outlineLevel="1" x14ac:dyDescent="0.2">
      <c r="A1433" s="11">
        <v>184</v>
      </c>
      <c r="B1433" s="294"/>
      <c r="C1433" s="289"/>
      <c r="D1433" s="289"/>
      <c r="E1433" s="289"/>
      <c r="F1433" s="880" t="str">
        <f>'2. CAD NCCF'!F1433:L1433</f>
        <v>Eligible non-financial common equity shares</v>
      </c>
      <c r="G1433" s="881"/>
      <c r="H1433" s="881"/>
      <c r="I1433" s="881"/>
      <c r="J1433" s="881"/>
      <c r="K1433" s="881"/>
      <c r="L1433" s="882"/>
      <c r="M1433" s="400">
        <f t="shared" ref="M1433:M1435" si="604">M657</f>
        <v>0</v>
      </c>
      <c r="N1433" s="1254"/>
      <c r="O1433" s="1644"/>
      <c r="P1433" s="1398"/>
      <c r="Q1433" s="415">
        <f>($M1433+SUM($N657:$Q657))*'Appx 1. Ref Rates'!$R$97</f>
        <v>0</v>
      </c>
      <c r="R1433" s="411">
        <f>R657*'Appx 1. Ref Rates'!$R$97</f>
        <v>0</v>
      </c>
      <c r="S1433" s="413">
        <f>S657*'Appx 1. Ref Rates'!$R$97</f>
        <v>0</v>
      </c>
      <c r="T1433" s="413">
        <f>T657*'Appx 1. Ref Rates'!$R$97</f>
        <v>0</v>
      </c>
      <c r="U1433" s="413">
        <f>U657*'Appx 1. Ref Rates'!$R$97</f>
        <v>0</v>
      </c>
      <c r="V1433" s="413">
        <f>V657*'Appx 1. Ref Rates'!$R$97</f>
        <v>0</v>
      </c>
      <c r="W1433" s="413">
        <f>W657*'Appx 1. Ref Rates'!$R$97</f>
        <v>0</v>
      </c>
      <c r="X1433" s="414">
        <f>X657*'Appx 1. Ref Rates'!$R$97</f>
        <v>0</v>
      </c>
      <c r="Y1433" s="413">
        <f>Y657*'Appx 1. Ref Rates'!$R$97</f>
        <v>0</v>
      </c>
      <c r="Z1433" s="413">
        <f>Z657*'Appx 1. Ref Rates'!$R$97</f>
        <v>0</v>
      </c>
      <c r="AA1433" s="413">
        <f>AA657*'Appx 1. Ref Rates'!$R$97</f>
        <v>0</v>
      </c>
      <c r="AB1433" s="413">
        <f>AB657*'Appx 1. Ref Rates'!$R$97</f>
        <v>0</v>
      </c>
      <c r="AC1433" s="400">
        <f t="shared" ref="AC1433:AC1435" si="605">AC657</f>
        <v>0</v>
      </c>
      <c r="AD1433" s="1743"/>
      <c r="AE1433" s="1083"/>
      <c r="AF1433" s="855"/>
      <c r="AG1433" s="528"/>
      <c r="AH1433" s="521"/>
      <c r="AI1433" s="521"/>
      <c r="AJ1433" s="521"/>
      <c r="AK1433" s="521"/>
      <c r="AL1433" s="521"/>
      <c r="AM1433" s="521"/>
      <c r="AN1433" s="521"/>
      <c r="AO1433" s="521"/>
      <c r="AP1433" s="521"/>
      <c r="AQ1433" s="521"/>
      <c r="AR1433" s="521"/>
      <c r="AS1433" s="521"/>
      <c r="AT1433" s="521"/>
      <c r="AU1433" s="521"/>
      <c r="AV1433" s="521"/>
      <c r="AW1433" s="521"/>
      <c r="AX1433" s="521"/>
      <c r="AY1433" s="521"/>
      <c r="AZ1433" s="521"/>
      <c r="BA1433" s="521"/>
      <c r="BB1433" s="521"/>
      <c r="BC1433" s="521"/>
      <c r="BD1433" s="521"/>
      <c r="BE1433" s="521"/>
      <c r="BF1433" s="521"/>
      <c r="BG1433" s="521"/>
      <c r="BH1433" s="521"/>
      <c r="BI1433" s="521"/>
      <c r="BJ1433" s="521"/>
      <c r="BK1433" s="521"/>
      <c r="BL1433" s="521"/>
      <c r="BM1433" s="521"/>
      <c r="BN1433" s="521"/>
      <c r="BO1433" s="521"/>
      <c r="BP1433" s="521"/>
      <c r="BQ1433" s="521"/>
      <c r="BR1433" s="521"/>
      <c r="BS1433" s="521"/>
      <c r="BT1433" s="521"/>
      <c r="BU1433" s="521"/>
      <c r="BV1433" s="521"/>
      <c r="BW1433" s="521"/>
      <c r="BX1433" s="521"/>
      <c r="BY1433" s="521"/>
      <c r="BZ1433" s="521"/>
      <c r="CA1433" s="521"/>
      <c r="CB1433" s="521"/>
      <c r="CC1433" s="521"/>
      <c r="CD1433" s="521"/>
      <c r="CE1433" s="521"/>
      <c r="CF1433" s="521"/>
      <c r="CG1433" s="521"/>
      <c r="CH1433" s="521"/>
      <c r="CI1433" s="521"/>
      <c r="CJ1433" s="521"/>
      <c r="CK1433" s="521"/>
      <c r="CL1433" s="521"/>
      <c r="CM1433" s="521"/>
      <c r="CN1433" s="521"/>
      <c r="CO1433" s="521"/>
      <c r="CP1433" s="521"/>
      <c r="CQ1433" s="521"/>
    </row>
    <row r="1434" spans="1:95" s="69" customFormat="1" ht="15" customHeight="1" outlineLevel="1" x14ac:dyDescent="0.2">
      <c r="A1434" s="11">
        <v>185</v>
      </c>
      <c r="B1434" s="294"/>
      <c r="C1434" s="289"/>
      <c r="D1434" s="289"/>
      <c r="E1434" s="289"/>
      <c r="F1434" s="880" t="str">
        <f>'2. CAD NCCF'!F1434:L1434</f>
        <v>Eligible financial common equity</v>
      </c>
      <c r="G1434" s="881"/>
      <c r="H1434" s="881"/>
      <c r="I1434" s="881"/>
      <c r="J1434" s="881"/>
      <c r="K1434" s="881"/>
      <c r="L1434" s="882"/>
      <c r="M1434" s="400">
        <f t="shared" si="604"/>
        <v>0</v>
      </c>
      <c r="N1434" s="1236"/>
      <c r="O1434" s="1644"/>
      <c r="P1434" s="1644"/>
      <c r="Q1434" s="1254"/>
      <c r="R1434" s="411">
        <f>($M1434+SUM($N658:$R658))*'Appx 1. Ref Rates'!$S$98</f>
        <v>0</v>
      </c>
      <c r="S1434" s="413">
        <f>(M1434+SUM($N658:$R658))*'Appx 1. Ref Rates'!$T$98+S658*('Appx 1. Ref Rates'!$S$98+'Appx 1. Ref Rates'!$T$98)</f>
        <v>0</v>
      </c>
      <c r="T1434" s="413">
        <f>($M1434+SUM($N658:$S658))*'Appx 1. Ref Rates'!$U$98+$T658*('Appx 1. Ref Rates'!$S$98+'Appx 1. Ref Rates'!$T$98+'Appx 1. Ref Rates'!$U$98)</f>
        <v>0</v>
      </c>
      <c r="U1434" s="413">
        <f>U658*('Appx 1. Ref Rates'!$S$98+'Appx 1. Ref Rates'!$T$98+'Appx 1. Ref Rates'!$U$98)</f>
        <v>0</v>
      </c>
      <c r="V1434" s="413">
        <f>V658*('Appx 1. Ref Rates'!$S$98+'Appx 1. Ref Rates'!$T$98+'Appx 1. Ref Rates'!$U$98)</f>
        <v>0</v>
      </c>
      <c r="W1434" s="413">
        <f>W658*('Appx 1. Ref Rates'!$S$98+'Appx 1. Ref Rates'!$T$98+'Appx 1. Ref Rates'!$U$98)</f>
        <v>0</v>
      </c>
      <c r="X1434" s="414">
        <f>X658*('Appx 1. Ref Rates'!$S$98+'Appx 1. Ref Rates'!$T$98+'Appx 1. Ref Rates'!$U$98)</f>
        <v>0</v>
      </c>
      <c r="Y1434" s="413">
        <f>Y658*('Appx 1. Ref Rates'!$S$98+'Appx 1. Ref Rates'!$T$98+'Appx 1. Ref Rates'!$U$98)</f>
        <v>0</v>
      </c>
      <c r="Z1434" s="413">
        <f>Z658*('Appx 1. Ref Rates'!$S$98+'Appx 1. Ref Rates'!$T$98+'Appx 1. Ref Rates'!$U$98)</f>
        <v>0</v>
      </c>
      <c r="AA1434" s="413">
        <f>AA658*('Appx 1. Ref Rates'!$S$98+'Appx 1. Ref Rates'!$T$98+'Appx 1. Ref Rates'!$U$98)</f>
        <v>0</v>
      </c>
      <c r="AB1434" s="413">
        <f>AB658*('Appx 1. Ref Rates'!$S$98+'Appx 1. Ref Rates'!$T$98+'Appx 1. Ref Rates'!$U$98)</f>
        <v>0</v>
      </c>
      <c r="AC1434" s="400">
        <f t="shared" si="605"/>
        <v>0</v>
      </c>
      <c r="AD1434" s="1743"/>
      <c r="AE1434" s="1083"/>
      <c r="AF1434" s="855"/>
      <c r="AG1434" s="528"/>
      <c r="AH1434" s="521"/>
      <c r="AI1434" s="521"/>
      <c r="AJ1434" s="521"/>
      <c r="AK1434" s="521"/>
      <c r="AL1434" s="521"/>
      <c r="AM1434" s="521"/>
      <c r="AN1434" s="521"/>
      <c r="AO1434" s="521"/>
      <c r="AP1434" s="521"/>
      <c r="AQ1434" s="521"/>
      <c r="AR1434" s="521"/>
      <c r="AS1434" s="521"/>
      <c r="AT1434" s="521"/>
      <c r="AU1434" s="521"/>
      <c r="AV1434" s="521"/>
      <c r="AW1434" s="521"/>
      <c r="AX1434" s="521"/>
      <c r="AY1434" s="521"/>
      <c r="AZ1434" s="521"/>
      <c r="BA1434" s="521"/>
      <c r="BB1434" s="521"/>
      <c r="BC1434" s="521"/>
      <c r="BD1434" s="521"/>
      <c r="BE1434" s="521"/>
      <c r="BF1434" s="521"/>
      <c r="BG1434" s="521"/>
      <c r="BH1434" s="521"/>
      <c r="BI1434" s="521"/>
      <c r="BJ1434" s="521"/>
      <c r="BK1434" s="521"/>
      <c r="BL1434" s="521"/>
      <c r="BM1434" s="521"/>
      <c r="BN1434" s="521"/>
      <c r="BO1434" s="521"/>
      <c r="BP1434" s="521"/>
      <c r="BQ1434" s="521"/>
      <c r="BR1434" s="521"/>
      <c r="BS1434" s="521"/>
      <c r="BT1434" s="521"/>
      <c r="BU1434" s="521"/>
      <c r="BV1434" s="521"/>
      <c r="BW1434" s="521"/>
      <c r="BX1434" s="521"/>
      <c r="BY1434" s="521"/>
      <c r="BZ1434" s="521"/>
      <c r="CA1434" s="521"/>
      <c r="CB1434" s="521"/>
      <c r="CC1434" s="521"/>
      <c r="CD1434" s="521"/>
      <c r="CE1434" s="521"/>
      <c r="CF1434" s="521"/>
      <c r="CG1434" s="521"/>
      <c r="CH1434" s="521"/>
      <c r="CI1434" s="521"/>
      <c r="CJ1434" s="521"/>
      <c r="CK1434" s="521"/>
      <c r="CL1434" s="521"/>
      <c r="CM1434" s="521"/>
      <c r="CN1434" s="521"/>
      <c r="CO1434" s="521"/>
      <c r="CP1434" s="521"/>
      <c r="CQ1434" s="521"/>
    </row>
    <row r="1435" spans="1:95" s="69" customFormat="1" ht="15" customHeight="1" outlineLevel="1" x14ac:dyDescent="0.2">
      <c r="A1435" s="11">
        <v>186</v>
      </c>
      <c r="B1435" s="294"/>
      <c r="C1435" s="289"/>
      <c r="D1435" s="289"/>
      <c r="E1435" s="289"/>
      <c r="F1435" s="880" t="str">
        <f>'2. CAD NCCF'!F1435:L1435</f>
        <v>Other equities</v>
      </c>
      <c r="G1435" s="881"/>
      <c r="H1435" s="881"/>
      <c r="I1435" s="881"/>
      <c r="J1435" s="881"/>
      <c r="K1435" s="881"/>
      <c r="L1435" s="882"/>
      <c r="M1435" s="400">
        <f t="shared" si="604"/>
        <v>0</v>
      </c>
      <c r="N1435" s="1224"/>
      <c r="O1435" s="976"/>
      <c r="P1435" s="976"/>
      <c r="Q1435" s="976"/>
      <c r="R1435" s="976"/>
      <c r="S1435" s="976"/>
      <c r="T1435" s="976"/>
      <c r="U1435" s="976"/>
      <c r="V1435" s="976"/>
      <c r="W1435" s="976"/>
      <c r="X1435" s="976"/>
      <c r="Y1435" s="976"/>
      <c r="Z1435" s="976"/>
      <c r="AA1435" s="976"/>
      <c r="AB1435" s="1432"/>
      <c r="AC1435" s="400">
        <f t="shared" si="605"/>
        <v>0</v>
      </c>
      <c r="AD1435" s="1744"/>
      <c r="AE1435" s="858"/>
      <c r="AF1435" s="858"/>
      <c r="AG1435" s="528"/>
      <c r="AH1435" s="521"/>
      <c r="AI1435" s="521"/>
      <c r="AJ1435" s="521"/>
      <c r="AK1435" s="521"/>
      <c r="AL1435" s="521"/>
      <c r="AM1435" s="521"/>
      <c r="AN1435" s="521"/>
      <c r="AO1435" s="521"/>
      <c r="AP1435" s="521"/>
      <c r="AQ1435" s="521"/>
      <c r="AR1435" s="521"/>
      <c r="AS1435" s="521"/>
      <c r="AT1435" s="521"/>
      <c r="AU1435" s="521"/>
      <c r="AV1435" s="521"/>
      <c r="AW1435" s="521"/>
      <c r="AX1435" s="521"/>
      <c r="AY1435" s="521"/>
      <c r="AZ1435" s="521"/>
      <c r="BA1435" s="521"/>
      <c r="BB1435" s="521"/>
      <c r="BC1435" s="521"/>
      <c r="BD1435" s="521"/>
      <c r="BE1435" s="521"/>
      <c r="BF1435" s="521"/>
      <c r="BG1435" s="521"/>
      <c r="BH1435" s="521"/>
      <c r="BI1435" s="521"/>
      <c r="BJ1435" s="521"/>
      <c r="BK1435" s="521"/>
      <c r="BL1435" s="521"/>
      <c r="BM1435" s="521"/>
      <c r="BN1435" s="521"/>
      <c r="BO1435" s="521"/>
      <c r="BP1435" s="521"/>
      <c r="BQ1435" s="521"/>
      <c r="BR1435" s="521"/>
      <c r="BS1435" s="521"/>
      <c r="BT1435" s="521"/>
      <c r="BU1435" s="521"/>
      <c r="BV1435" s="521"/>
      <c r="BW1435" s="521"/>
      <c r="BX1435" s="521"/>
      <c r="BY1435" s="521"/>
      <c r="BZ1435" s="521"/>
      <c r="CA1435" s="521"/>
      <c r="CB1435" s="521"/>
      <c r="CC1435" s="521"/>
      <c r="CD1435" s="521"/>
      <c r="CE1435" s="521"/>
      <c r="CF1435" s="521"/>
      <c r="CG1435" s="521"/>
      <c r="CH1435" s="521"/>
      <c r="CI1435" s="521"/>
      <c r="CJ1435" s="521"/>
      <c r="CK1435" s="521"/>
      <c r="CL1435" s="521"/>
      <c r="CM1435" s="521"/>
      <c r="CN1435" s="521"/>
      <c r="CO1435" s="521"/>
      <c r="CP1435" s="521"/>
      <c r="CQ1435" s="521"/>
    </row>
    <row r="1436" spans="1:95" s="69" customFormat="1" outlineLevel="1" x14ac:dyDescent="0.2">
      <c r="A1436" s="11">
        <v>187</v>
      </c>
      <c r="B1436" s="294"/>
      <c r="C1436" s="289"/>
      <c r="D1436" s="868" t="str">
        <f>'2. CAD NCCF'!D1436:L1436</f>
        <v>FI's own securities - Not eliminated</v>
      </c>
      <c r="E1436" s="869"/>
      <c r="F1436" s="869"/>
      <c r="G1436" s="869"/>
      <c r="H1436" s="869"/>
      <c r="I1436" s="869"/>
      <c r="J1436" s="869"/>
      <c r="K1436" s="869"/>
      <c r="L1436" s="870"/>
      <c r="M1436" s="399">
        <f>SUBTOTAL(9,M1437:M1438)</f>
        <v>0</v>
      </c>
      <c r="N1436" s="868"/>
      <c r="O1436" s="869"/>
      <c r="P1436" s="869"/>
      <c r="Q1436" s="869"/>
      <c r="R1436" s="869"/>
      <c r="S1436" s="869"/>
      <c r="T1436" s="869"/>
      <c r="U1436" s="869"/>
      <c r="V1436" s="869"/>
      <c r="W1436" s="869"/>
      <c r="X1436" s="869"/>
      <c r="Y1436" s="869"/>
      <c r="Z1436" s="869"/>
      <c r="AA1436" s="869"/>
      <c r="AB1436" s="869"/>
      <c r="AC1436" s="869"/>
      <c r="AD1436" s="1081"/>
      <c r="AE1436" s="1081"/>
      <c r="AF1436" s="1081"/>
      <c r="AG1436" s="528"/>
      <c r="AH1436" s="521"/>
      <c r="AI1436" s="521"/>
      <c r="AJ1436" s="521"/>
      <c r="AK1436" s="521"/>
      <c r="AL1436" s="521"/>
      <c r="AM1436" s="521"/>
      <c r="AN1436" s="521"/>
      <c r="AO1436" s="521"/>
      <c r="AP1436" s="521"/>
      <c r="AQ1436" s="521"/>
      <c r="AR1436" s="521"/>
      <c r="AS1436" s="521"/>
      <c r="AT1436" s="521"/>
      <c r="AU1436" s="521"/>
      <c r="AV1436" s="521"/>
      <c r="AW1436" s="521"/>
      <c r="AX1436" s="521"/>
      <c r="AY1436" s="521"/>
      <c r="AZ1436" s="521"/>
      <c r="BA1436" s="521"/>
      <c r="BB1436" s="521"/>
      <c r="BC1436" s="521"/>
      <c r="BD1436" s="521"/>
      <c r="BE1436" s="521"/>
      <c r="BF1436" s="521"/>
      <c r="BG1436" s="521"/>
      <c r="BH1436" s="521"/>
      <c r="BI1436" s="521"/>
      <c r="BJ1436" s="521"/>
      <c r="BK1436" s="521"/>
      <c r="BL1436" s="521"/>
      <c r="BM1436" s="521"/>
      <c r="BN1436" s="521"/>
      <c r="BO1436" s="521"/>
      <c r="BP1436" s="521"/>
      <c r="BQ1436" s="521"/>
      <c r="BR1436" s="521"/>
      <c r="BS1436" s="521"/>
      <c r="BT1436" s="521"/>
      <c r="BU1436" s="521"/>
      <c r="BV1436" s="521"/>
      <c r="BW1436" s="521"/>
      <c r="BX1436" s="521"/>
      <c r="BY1436" s="521"/>
      <c r="BZ1436" s="521"/>
      <c r="CA1436" s="521"/>
      <c r="CB1436" s="521"/>
      <c r="CC1436" s="521"/>
      <c r="CD1436" s="521"/>
      <c r="CE1436" s="521"/>
      <c r="CF1436" s="521"/>
      <c r="CG1436" s="521"/>
      <c r="CH1436" s="521"/>
      <c r="CI1436" s="521"/>
      <c r="CJ1436" s="521"/>
      <c r="CK1436" s="521"/>
      <c r="CL1436" s="521"/>
      <c r="CM1436" s="521"/>
      <c r="CN1436" s="521"/>
      <c r="CO1436" s="521"/>
      <c r="CP1436" s="521"/>
      <c r="CQ1436" s="521"/>
    </row>
    <row r="1437" spans="1:95" s="69" customFormat="1" outlineLevel="1" x14ac:dyDescent="0.2">
      <c r="A1437" s="11">
        <v>188</v>
      </c>
      <c r="B1437" s="294"/>
      <c r="C1437" s="289"/>
      <c r="D1437" s="289"/>
      <c r="E1437" s="289"/>
      <c r="F1437" s="880" t="str">
        <f>'2. CAD NCCF'!F1437:L1437</f>
        <v>FI's own debt not eliminated</v>
      </c>
      <c r="G1437" s="881"/>
      <c r="H1437" s="881"/>
      <c r="I1437" s="881"/>
      <c r="J1437" s="881"/>
      <c r="K1437" s="881"/>
      <c r="L1437" s="882"/>
      <c r="M1437" s="400">
        <f t="shared" ref="M1437:M1438" si="606">M661</f>
        <v>0</v>
      </c>
      <c r="N1437" s="1449"/>
      <c r="O1437" s="852"/>
      <c r="P1437" s="852"/>
      <c r="Q1437" s="852"/>
      <c r="R1437" s="852"/>
      <c r="S1437" s="852"/>
      <c r="T1437" s="852"/>
      <c r="U1437" s="852"/>
      <c r="V1437" s="852"/>
      <c r="W1437" s="852"/>
      <c r="X1437" s="852"/>
      <c r="Y1437" s="852"/>
      <c r="Z1437" s="852"/>
      <c r="AA1437" s="852"/>
      <c r="AB1437" s="852"/>
      <c r="AC1437" s="852"/>
      <c r="AD1437" s="852"/>
      <c r="AE1437" s="852"/>
      <c r="AF1437" s="852"/>
      <c r="AG1437" s="528"/>
      <c r="AH1437" s="521"/>
      <c r="AI1437" s="521"/>
      <c r="AJ1437" s="521"/>
      <c r="AK1437" s="521"/>
      <c r="AL1437" s="521"/>
      <c r="AM1437" s="521"/>
      <c r="AN1437" s="521"/>
      <c r="AO1437" s="521"/>
      <c r="AP1437" s="521"/>
      <c r="AQ1437" s="521"/>
      <c r="AR1437" s="521"/>
      <c r="AS1437" s="521"/>
      <c r="AT1437" s="521"/>
      <c r="AU1437" s="521"/>
      <c r="AV1437" s="521"/>
      <c r="AW1437" s="521"/>
      <c r="AX1437" s="521"/>
      <c r="AY1437" s="521"/>
      <c r="AZ1437" s="521"/>
      <c r="BA1437" s="521"/>
      <c r="BB1437" s="521"/>
      <c r="BC1437" s="521"/>
      <c r="BD1437" s="521"/>
      <c r="BE1437" s="521"/>
      <c r="BF1437" s="521"/>
      <c r="BG1437" s="521"/>
      <c r="BH1437" s="521"/>
      <c r="BI1437" s="521"/>
      <c r="BJ1437" s="521"/>
      <c r="BK1437" s="521"/>
      <c r="BL1437" s="521"/>
      <c r="BM1437" s="521"/>
      <c r="BN1437" s="521"/>
      <c r="BO1437" s="521"/>
      <c r="BP1437" s="521"/>
      <c r="BQ1437" s="521"/>
      <c r="BR1437" s="521"/>
      <c r="BS1437" s="521"/>
      <c r="BT1437" s="521"/>
      <c r="BU1437" s="521"/>
      <c r="BV1437" s="521"/>
      <c r="BW1437" s="521"/>
      <c r="BX1437" s="521"/>
      <c r="BY1437" s="521"/>
      <c r="BZ1437" s="521"/>
      <c r="CA1437" s="521"/>
      <c r="CB1437" s="521"/>
      <c r="CC1437" s="521"/>
      <c r="CD1437" s="521"/>
      <c r="CE1437" s="521"/>
      <c r="CF1437" s="521"/>
      <c r="CG1437" s="521"/>
      <c r="CH1437" s="521"/>
      <c r="CI1437" s="521"/>
      <c r="CJ1437" s="521"/>
      <c r="CK1437" s="521"/>
      <c r="CL1437" s="521"/>
      <c r="CM1437" s="521"/>
      <c r="CN1437" s="521"/>
      <c r="CO1437" s="521"/>
      <c r="CP1437" s="521"/>
      <c r="CQ1437" s="521"/>
    </row>
    <row r="1438" spans="1:95" s="69" customFormat="1" ht="15" customHeight="1" outlineLevel="1" x14ac:dyDescent="0.2">
      <c r="A1438" s="11">
        <v>189</v>
      </c>
      <c r="B1438" s="294"/>
      <c r="C1438" s="289"/>
      <c r="D1438" s="289"/>
      <c r="E1438" s="289"/>
      <c r="F1438" s="880" t="str">
        <f>'2. CAD NCCF'!F1438:L1438</f>
        <v>FI's own equity not eliminated</v>
      </c>
      <c r="G1438" s="881"/>
      <c r="H1438" s="881"/>
      <c r="I1438" s="881"/>
      <c r="J1438" s="881"/>
      <c r="K1438" s="881"/>
      <c r="L1438" s="882"/>
      <c r="M1438" s="400">
        <f t="shared" si="606"/>
        <v>0</v>
      </c>
      <c r="N1438" s="858"/>
      <c r="O1438" s="858"/>
      <c r="P1438" s="858"/>
      <c r="Q1438" s="858"/>
      <c r="R1438" s="858"/>
      <c r="S1438" s="858"/>
      <c r="T1438" s="858"/>
      <c r="U1438" s="858"/>
      <c r="V1438" s="858"/>
      <c r="W1438" s="858"/>
      <c r="X1438" s="858"/>
      <c r="Y1438" s="858"/>
      <c r="Z1438" s="858"/>
      <c r="AA1438" s="858"/>
      <c r="AB1438" s="858"/>
      <c r="AC1438" s="858"/>
      <c r="AD1438" s="858"/>
      <c r="AE1438" s="858"/>
      <c r="AF1438" s="858"/>
      <c r="AG1438" s="528"/>
      <c r="AH1438" s="521"/>
      <c r="AI1438" s="521"/>
      <c r="AJ1438" s="521"/>
      <c r="AK1438" s="521"/>
      <c r="AL1438" s="521"/>
      <c r="AM1438" s="521"/>
      <c r="AN1438" s="521"/>
      <c r="AO1438" s="521"/>
      <c r="AP1438" s="521"/>
      <c r="AQ1438" s="521"/>
      <c r="AR1438" s="521"/>
      <c r="AS1438" s="521"/>
      <c r="AT1438" s="521"/>
      <c r="AU1438" s="521"/>
      <c r="AV1438" s="521"/>
      <c r="AW1438" s="521"/>
      <c r="AX1438" s="521"/>
      <c r="AY1438" s="521"/>
      <c r="AZ1438" s="521"/>
      <c r="BA1438" s="521"/>
      <c r="BB1438" s="521"/>
      <c r="BC1438" s="521"/>
      <c r="BD1438" s="521"/>
      <c r="BE1438" s="521"/>
      <c r="BF1438" s="521"/>
      <c r="BG1438" s="521"/>
      <c r="BH1438" s="521"/>
      <c r="BI1438" s="521"/>
      <c r="BJ1438" s="521"/>
      <c r="BK1438" s="521"/>
      <c r="BL1438" s="521"/>
      <c r="BM1438" s="521"/>
      <c r="BN1438" s="521"/>
      <c r="BO1438" s="521"/>
      <c r="BP1438" s="521"/>
      <c r="BQ1438" s="521"/>
      <c r="BR1438" s="521"/>
      <c r="BS1438" s="521"/>
      <c r="BT1438" s="521"/>
      <c r="BU1438" s="521"/>
      <c r="BV1438" s="521"/>
      <c r="BW1438" s="521"/>
      <c r="BX1438" s="521"/>
      <c r="BY1438" s="521"/>
      <c r="BZ1438" s="521"/>
      <c r="CA1438" s="521"/>
      <c r="CB1438" s="521"/>
      <c r="CC1438" s="521"/>
      <c r="CD1438" s="521"/>
      <c r="CE1438" s="521"/>
      <c r="CF1438" s="521"/>
      <c r="CG1438" s="521"/>
      <c r="CH1438" s="521"/>
      <c r="CI1438" s="521"/>
      <c r="CJ1438" s="521"/>
      <c r="CK1438" s="521"/>
      <c r="CL1438" s="521"/>
      <c r="CM1438" s="521"/>
      <c r="CN1438" s="521"/>
      <c r="CO1438" s="521"/>
      <c r="CP1438" s="521"/>
      <c r="CQ1438" s="521"/>
    </row>
    <row r="1439" spans="1:95" s="69" customFormat="1" ht="15" customHeight="1" outlineLevel="1" x14ac:dyDescent="0.2">
      <c r="A1439" s="11">
        <v>326</v>
      </c>
      <c r="B1439" s="294"/>
      <c r="C1439" s="1048" t="str">
        <f>'2. CAD NCCF'!C1439:AF1439</f>
        <v>Repo collateral out</v>
      </c>
      <c r="D1439" s="1049"/>
      <c r="E1439" s="1049"/>
      <c r="F1439" s="1049"/>
      <c r="G1439" s="1049"/>
      <c r="H1439" s="1049"/>
      <c r="I1439" s="1049"/>
      <c r="J1439" s="1049"/>
      <c r="K1439" s="1049"/>
      <c r="L1439" s="1049"/>
      <c r="M1439" s="1049"/>
      <c r="N1439" s="1049"/>
      <c r="O1439" s="1049"/>
      <c r="P1439" s="1049"/>
      <c r="Q1439" s="1049"/>
      <c r="R1439" s="1049"/>
      <c r="S1439" s="1049"/>
      <c r="T1439" s="1049"/>
      <c r="U1439" s="1049"/>
      <c r="V1439" s="1049"/>
      <c r="W1439" s="1049"/>
      <c r="X1439" s="1049"/>
      <c r="Y1439" s="1049"/>
      <c r="Z1439" s="1049"/>
      <c r="AA1439" s="1049"/>
      <c r="AB1439" s="1049"/>
      <c r="AC1439" s="1049"/>
      <c r="AD1439" s="1049"/>
      <c r="AE1439" s="1049"/>
      <c r="AF1439" s="1049"/>
      <c r="AG1439" s="528"/>
      <c r="AH1439" s="521"/>
      <c r="AI1439" s="521"/>
      <c r="AJ1439" s="521"/>
      <c r="AK1439" s="521"/>
      <c r="AL1439" s="521"/>
      <c r="AM1439" s="521"/>
      <c r="AN1439" s="521"/>
      <c r="AO1439" s="521"/>
      <c r="AP1439" s="521"/>
      <c r="AQ1439" s="521"/>
      <c r="AR1439" s="521"/>
      <c r="AS1439" s="521"/>
      <c r="AT1439" s="521"/>
      <c r="AU1439" s="521"/>
      <c r="AV1439" s="521"/>
      <c r="AW1439" s="521"/>
      <c r="AX1439" s="521"/>
      <c r="AY1439" s="521"/>
      <c r="AZ1439" s="521"/>
      <c r="BA1439" s="521"/>
      <c r="BB1439" s="521"/>
      <c r="BC1439" s="521"/>
      <c r="BD1439" s="521"/>
      <c r="BE1439" s="521"/>
      <c r="BF1439" s="521"/>
      <c r="BG1439" s="521"/>
      <c r="BH1439" s="521"/>
      <c r="BI1439" s="521"/>
      <c r="BJ1439" s="521"/>
      <c r="BK1439" s="521"/>
      <c r="BL1439" s="521"/>
      <c r="BM1439" s="521"/>
      <c r="BN1439" s="521"/>
      <c r="BO1439" s="521"/>
      <c r="BP1439" s="521"/>
      <c r="BQ1439" s="521"/>
      <c r="BR1439" s="521"/>
      <c r="BS1439" s="521"/>
      <c r="BT1439" s="521"/>
      <c r="BU1439" s="521"/>
      <c r="BV1439" s="521"/>
      <c r="BW1439" s="521"/>
      <c r="BX1439" s="521"/>
      <c r="BY1439" s="521"/>
      <c r="BZ1439" s="521"/>
      <c r="CA1439" s="521"/>
      <c r="CB1439" s="521"/>
      <c r="CC1439" s="521"/>
      <c r="CD1439" s="521"/>
      <c r="CE1439" s="521"/>
      <c r="CF1439" s="521"/>
      <c r="CG1439" s="521"/>
      <c r="CH1439" s="521"/>
      <c r="CI1439" s="521"/>
      <c r="CJ1439" s="521"/>
      <c r="CK1439" s="521"/>
      <c r="CL1439" s="521"/>
      <c r="CM1439" s="521"/>
      <c r="CN1439" s="521"/>
      <c r="CO1439" s="521"/>
      <c r="CP1439" s="521"/>
      <c r="CQ1439" s="521"/>
    </row>
    <row r="1440" spans="1:95" s="69" customFormat="1" outlineLevel="1" x14ac:dyDescent="0.2">
      <c r="A1440" s="11">
        <v>232</v>
      </c>
      <c r="B1440" s="294"/>
      <c r="C1440" s="289"/>
      <c r="D1440" s="868" t="str">
        <f>'2. CAD NCCF'!D1440:AF1440</f>
        <v>Government securities (GS)</v>
      </c>
      <c r="E1440" s="869"/>
      <c r="F1440" s="869"/>
      <c r="G1440" s="869"/>
      <c r="H1440" s="869"/>
      <c r="I1440" s="869"/>
      <c r="J1440" s="869"/>
      <c r="K1440" s="869"/>
      <c r="L1440" s="869"/>
      <c r="M1440" s="869"/>
      <c r="N1440" s="869"/>
      <c r="O1440" s="869"/>
      <c r="P1440" s="869"/>
      <c r="Q1440" s="869"/>
      <c r="R1440" s="869"/>
      <c r="S1440" s="869"/>
      <c r="T1440" s="869"/>
      <c r="U1440" s="869"/>
      <c r="V1440" s="869"/>
      <c r="W1440" s="869"/>
      <c r="X1440" s="869"/>
      <c r="Y1440" s="869"/>
      <c r="Z1440" s="869"/>
      <c r="AA1440" s="869"/>
      <c r="AB1440" s="869"/>
      <c r="AC1440" s="869"/>
      <c r="AD1440" s="869"/>
      <c r="AE1440" s="869"/>
      <c r="AF1440" s="869"/>
      <c r="AG1440" s="528"/>
      <c r="AH1440" s="521"/>
      <c r="AI1440" s="521"/>
      <c r="AJ1440" s="521"/>
      <c r="AK1440" s="521"/>
      <c r="AL1440" s="521"/>
      <c r="AM1440" s="521"/>
      <c r="AN1440" s="521"/>
      <c r="AO1440" s="521"/>
      <c r="AP1440" s="521"/>
      <c r="AQ1440" s="521"/>
      <c r="AR1440" s="521"/>
      <c r="AS1440" s="521"/>
      <c r="AT1440" s="521"/>
      <c r="AU1440" s="521"/>
      <c r="AV1440" s="521"/>
      <c r="AW1440" s="521"/>
      <c r="AX1440" s="521"/>
      <c r="AY1440" s="521"/>
      <c r="AZ1440" s="521"/>
      <c r="BA1440" s="521"/>
      <c r="BB1440" s="521"/>
      <c r="BC1440" s="521"/>
      <c r="BD1440" s="521"/>
      <c r="BE1440" s="521"/>
      <c r="BF1440" s="521"/>
      <c r="BG1440" s="521"/>
      <c r="BH1440" s="521"/>
      <c r="BI1440" s="521"/>
      <c r="BJ1440" s="521"/>
      <c r="BK1440" s="521"/>
      <c r="BL1440" s="521"/>
      <c r="BM1440" s="521"/>
      <c r="BN1440" s="521"/>
      <c r="BO1440" s="521"/>
      <c r="BP1440" s="521"/>
      <c r="BQ1440" s="521"/>
      <c r="BR1440" s="521"/>
      <c r="BS1440" s="521"/>
      <c r="BT1440" s="521"/>
      <c r="BU1440" s="521"/>
      <c r="BV1440" s="521"/>
      <c r="BW1440" s="521"/>
      <c r="BX1440" s="521"/>
      <c r="BY1440" s="521"/>
      <c r="BZ1440" s="521"/>
      <c r="CA1440" s="521"/>
      <c r="CB1440" s="521"/>
      <c r="CC1440" s="521"/>
      <c r="CD1440" s="521"/>
      <c r="CE1440" s="521"/>
      <c r="CF1440" s="521"/>
      <c r="CG1440" s="521"/>
      <c r="CH1440" s="521"/>
      <c r="CI1440" s="521"/>
      <c r="CJ1440" s="521"/>
      <c r="CK1440" s="521"/>
      <c r="CL1440" s="521"/>
      <c r="CM1440" s="521"/>
      <c r="CN1440" s="521"/>
      <c r="CO1440" s="521"/>
      <c r="CP1440" s="521"/>
      <c r="CQ1440" s="521"/>
    </row>
    <row r="1441" spans="1:95" s="69" customFormat="1" outlineLevel="1" x14ac:dyDescent="0.2">
      <c r="A1441" s="11">
        <v>233</v>
      </c>
      <c r="B1441" s="294"/>
      <c r="C1441" s="289"/>
      <c r="D1441" s="289"/>
      <c r="E1441" s="933" t="str">
        <f>'2. CAD NCCF'!E1441:L1441</f>
        <v>High rated GS</v>
      </c>
      <c r="F1441" s="934"/>
      <c r="G1441" s="934"/>
      <c r="H1441" s="934"/>
      <c r="I1441" s="934"/>
      <c r="J1441" s="934"/>
      <c r="K1441" s="934"/>
      <c r="L1441" s="935"/>
      <c r="M1441" s="399">
        <f>SUBTOTAL(9,M1442:M1445)</f>
        <v>0</v>
      </c>
      <c r="N1441" s="402">
        <f t="shared" ref="N1441:AC1441" si="607">SUBTOTAL(9,N1442:N1445)</f>
        <v>0</v>
      </c>
      <c r="O1441" s="406">
        <f t="shared" si="607"/>
        <v>0</v>
      </c>
      <c r="P1441" s="406">
        <f t="shared" si="607"/>
        <v>0</v>
      </c>
      <c r="Q1441" s="407">
        <f t="shared" si="607"/>
        <v>0</v>
      </c>
      <c r="R1441" s="402">
        <f t="shared" si="607"/>
        <v>0</v>
      </c>
      <c r="S1441" s="406">
        <f t="shared" si="607"/>
        <v>0</v>
      </c>
      <c r="T1441" s="405">
        <f t="shared" si="607"/>
        <v>0</v>
      </c>
      <c r="U1441" s="405">
        <f t="shared" si="607"/>
        <v>0</v>
      </c>
      <c r="V1441" s="405">
        <f t="shared" si="607"/>
        <v>0</v>
      </c>
      <c r="W1441" s="405">
        <f t="shared" si="607"/>
        <v>0</v>
      </c>
      <c r="X1441" s="405">
        <f t="shared" si="607"/>
        <v>0</v>
      </c>
      <c r="Y1441" s="405">
        <f t="shared" si="607"/>
        <v>0</v>
      </c>
      <c r="Z1441" s="405">
        <f t="shared" si="607"/>
        <v>0</v>
      </c>
      <c r="AA1441" s="405">
        <f t="shared" si="607"/>
        <v>0</v>
      </c>
      <c r="AB1441" s="403">
        <f t="shared" si="607"/>
        <v>0</v>
      </c>
      <c r="AC1441" s="399">
        <f t="shared" si="607"/>
        <v>0</v>
      </c>
      <c r="AD1441" s="1448"/>
      <c r="AE1441" s="852"/>
      <c r="AF1441" s="852"/>
      <c r="AG1441" s="528"/>
      <c r="AH1441" s="521"/>
      <c r="AI1441" s="521"/>
      <c r="AJ1441" s="521"/>
      <c r="AK1441" s="521"/>
      <c r="AL1441" s="521"/>
      <c r="AM1441" s="521"/>
      <c r="AN1441" s="521"/>
      <c r="AO1441" s="521"/>
      <c r="AP1441" s="521"/>
      <c r="AQ1441" s="521"/>
      <c r="AR1441" s="521"/>
      <c r="AS1441" s="521"/>
      <c r="AT1441" s="521"/>
      <c r="AU1441" s="521"/>
      <c r="AV1441" s="521"/>
      <c r="AW1441" s="521"/>
      <c r="AX1441" s="521"/>
      <c r="AY1441" s="521"/>
      <c r="AZ1441" s="521"/>
      <c r="BA1441" s="521"/>
      <c r="BB1441" s="521"/>
      <c r="BC1441" s="521"/>
      <c r="BD1441" s="521"/>
      <c r="BE1441" s="521"/>
      <c r="BF1441" s="521"/>
      <c r="BG1441" s="521"/>
      <c r="BH1441" s="521"/>
      <c r="BI1441" s="521"/>
      <c r="BJ1441" s="521"/>
      <c r="BK1441" s="521"/>
      <c r="BL1441" s="521"/>
      <c r="BM1441" s="521"/>
      <c r="BN1441" s="521"/>
      <c r="BO1441" s="521"/>
      <c r="BP1441" s="521"/>
      <c r="BQ1441" s="521"/>
      <c r="BR1441" s="521"/>
      <c r="BS1441" s="521"/>
      <c r="BT1441" s="521"/>
      <c r="BU1441" s="521"/>
      <c r="BV1441" s="521"/>
      <c r="BW1441" s="521"/>
      <c r="BX1441" s="521"/>
      <c r="BY1441" s="521"/>
      <c r="BZ1441" s="521"/>
      <c r="CA1441" s="521"/>
      <c r="CB1441" s="521"/>
      <c r="CC1441" s="521"/>
      <c r="CD1441" s="521"/>
      <c r="CE1441" s="521"/>
      <c r="CF1441" s="521"/>
      <c r="CG1441" s="521"/>
      <c r="CH1441" s="521"/>
      <c r="CI1441" s="521"/>
      <c r="CJ1441" s="521"/>
      <c r="CK1441" s="521"/>
      <c r="CL1441" s="521"/>
      <c r="CM1441" s="521"/>
      <c r="CN1441" s="521"/>
      <c r="CO1441" s="521"/>
      <c r="CP1441" s="521"/>
      <c r="CQ1441" s="521"/>
    </row>
    <row r="1442" spans="1:95" s="69" customFormat="1" outlineLevel="1" x14ac:dyDescent="0.2">
      <c r="A1442" s="11">
        <v>234</v>
      </c>
      <c r="B1442" s="294"/>
      <c r="C1442" s="289"/>
      <c r="D1442" s="289"/>
      <c r="E1442" s="314"/>
      <c r="F1442" s="880" t="str">
        <f>'2. CAD NCCF'!F1442:L1442</f>
        <v xml:space="preserve">Sovereigh &amp; central bank GS </v>
      </c>
      <c r="G1442" s="881"/>
      <c r="H1442" s="881"/>
      <c r="I1442" s="881"/>
      <c r="J1442" s="881"/>
      <c r="K1442" s="881"/>
      <c r="L1442" s="882"/>
      <c r="M1442" s="400">
        <f t="shared" ref="M1442:M1445" si="608">M666</f>
        <v>0</v>
      </c>
      <c r="N1442" s="411">
        <f>M1442*(1-'Appx 1. Ref Rates'!$E8)+N666*(1-'Appx 1. Ref Rates'!$E8)</f>
        <v>0</v>
      </c>
      <c r="O1442" s="414">
        <f>O666*(1-'Appx 1. Ref Rates'!$E8)</f>
        <v>0</v>
      </c>
      <c r="P1442" s="414">
        <f>P666*(1-'Appx 1. Ref Rates'!$E8)</f>
        <v>0</v>
      </c>
      <c r="Q1442" s="415">
        <f>Q666*(1-'Appx 1. Ref Rates'!$E8)</f>
        <v>0</v>
      </c>
      <c r="R1442" s="411">
        <f>R666*(1-'Appx 1. Ref Rates'!$E8)</f>
        <v>0</v>
      </c>
      <c r="S1442" s="413">
        <f>S666*(1-'Appx 1. Ref Rates'!$E8)</f>
        <v>0</v>
      </c>
      <c r="T1442" s="413">
        <f>T666*(1-'Appx 1. Ref Rates'!$E8)</f>
        <v>0</v>
      </c>
      <c r="U1442" s="413">
        <f>U666*(1-'Appx 1. Ref Rates'!$E8)</f>
        <v>0</v>
      </c>
      <c r="V1442" s="413">
        <f>V666*(1-'Appx 1. Ref Rates'!$E8)</f>
        <v>0</v>
      </c>
      <c r="W1442" s="413">
        <f>W666*(1-'Appx 1. Ref Rates'!$E8)</f>
        <v>0</v>
      </c>
      <c r="X1442" s="414">
        <f>X666*(1-'Appx 1. Ref Rates'!$E8)</f>
        <v>0</v>
      </c>
      <c r="Y1442" s="413">
        <f>Y666*(1-'Appx 1. Ref Rates'!$E8)</f>
        <v>0</v>
      </c>
      <c r="Z1442" s="413">
        <f>Z666*(1-'Appx 1. Ref Rates'!$E8)</f>
        <v>0</v>
      </c>
      <c r="AA1442" s="413">
        <f>AA666*(1-'Appx 1. Ref Rates'!$E8)</f>
        <v>0</v>
      </c>
      <c r="AB1442" s="413">
        <f>AB666*(1-'Appx 1. Ref Rates'!$E8)</f>
        <v>0</v>
      </c>
      <c r="AC1442" s="400">
        <f t="shared" ref="AC1442:AC1455" si="609">AC666</f>
        <v>0</v>
      </c>
      <c r="AD1442" s="854"/>
      <c r="AE1442" s="1083"/>
      <c r="AF1442" s="855"/>
      <c r="AG1442" s="528"/>
      <c r="AH1442" s="521"/>
      <c r="AI1442" s="521"/>
      <c r="AJ1442" s="521"/>
      <c r="AK1442" s="521"/>
      <c r="AL1442" s="521"/>
      <c r="AM1442" s="521"/>
      <c r="AN1442" s="521"/>
      <c r="AO1442" s="521"/>
      <c r="AP1442" s="521"/>
      <c r="AQ1442" s="521"/>
      <c r="AR1442" s="521"/>
      <c r="AS1442" s="521"/>
      <c r="AT1442" s="521"/>
      <c r="AU1442" s="521"/>
      <c r="AV1442" s="521"/>
      <c r="AW1442" s="521"/>
      <c r="AX1442" s="521"/>
      <c r="AY1442" s="521"/>
      <c r="AZ1442" s="521"/>
      <c r="BA1442" s="521"/>
      <c r="BB1442" s="521"/>
      <c r="BC1442" s="521"/>
      <c r="BD1442" s="521"/>
      <c r="BE1442" s="521"/>
      <c r="BF1442" s="521"/>
      <c r="BG1442" s="521"/>
      <c r="BH1442" s="521"/>
      <c r="BI1442" s="521"/>
      <c r="BJ1442" s="521"/>
      <c r="BK1442" s="521"/>
      <c r="BL1442" s="521"/>
      <c r="BM1442" s="521"/>
      <c r="BN1442" s="521"/>
      <c r="BO1442" s="521"/>
      <c r="BP1442" s="521"/>
      <c r="BQ1442" s="521"/>
      <c r="BR1442" s="521"/>
      <c r="BS1442" s="521"/>
      <c r="BT1442" s="521"/>
      <c r="BU1442" s="521"/>
      <c r="BV1442" s="521"/>
      <c r="BW1442" s="521"/>
      <c r="BX1442" s="521"/>
      <c r="BY1442" s="521"/>
      <c r="BZ1442" s="521"/>
      <c r="CA1442" s="521"/>
      <c r="CB1442" s="521"/>
      <c r="CC1442" s="521"/>
      <c r="CD1442" s="521"/>
      <c r="CE1442" s="521"/>
      <c r="CF1442" s="521"/>
      <c r="CG1442" s="521"/>
      <c r="CH1442" s="521"/>
      <c r="CI1442" s="521"/>
      <c r="CJ1442" s="521"/>
      <c r="CK1442" s="521"/>
      <c r="CL1442" s="521"/>
      <c r="CM1442" s="521"/>
      <c r="CN1442" s="521"/>
      <c r="CO1442" s="521"/>
      <c r="CP1442" s="521"/>
      <c r="CQ1442" s="521"/>
    </row>
    <row r="1443" spans="1:95" s="69" customFormat="1" ht="15" customHeight="1" outlineLevel="1" x14ac:dyDescent="0.2">
      <c r="A1443" s="11">
        <v>235</v>
      </c>
      <c r="B1443" s="294"/>
      <c r="C1443" s="289"/>
      <c r="D1443" s="289"/>
      <c r="E1443" s="314"/>
      <c r="F1443" s="880" t="str">
        <f>'2. CAD NCCF'!F1443:L1443</f>
        <v>State, provincial &amp; agency GS</v>
      </c>
      <c r="G1443" s="881"/>
      <c r="H1443" s="881"/>
      <c r="I1443" s="881"/>
      <c r="J1443" s="881"/>
      <c r="K1443" s="881"/>
      <c r="L1443" s="882"/>
      <c r="M1443" s="400">
        <f t="shared" si="608"/>
        <v>0</v>
      </c>
      <c r="N1443" s="411">
        <f>M1443*(1-'Appx 1. Ref Rates'!$E9)+N667*(1-'Appx 1. Ref Rates'!$E9)</f>
        <v>0</v>
      </c>
      <c r="O1443" s="414">
        <f>O667*(1-'Appx 1. Ref Rates'!$E9)</f>
        <v>0</v>
      </c>
      <c r="P1443" s="414">
        <f>P667*(1-'Appx 1. Ref Rates'!$E9)</f>
        <v>0</v>
      </c>
      <c r="Q1443" s="415">
        <f>Q667*(1-'Appx 1. Ref Rates'!$E9)</f>
        <v>0</v>
      </c>
      <c r="R1443" s="411">
        <f>R667*(1-'Appx 1. Ref Rates'!$E9)</f>
        <v>0</v>
      </c>
      <c r="S1443" s="413">
        <f>S667*(1-'Appx 1. Ref Rates'!$E9)</f>
        <v>0</v>
      </c>
      <c r="T1443" s="413">
        <f>T667*(1-'Appx 1. Ref Rates'!$E9)</f>
        <v>0</v>
      </c>
      <c r="U1443" s="413">
        <f>U667*(1-'Appx 1. Ref Rates'!$E9)</f>
        <v>0</v>
      </c>
      <c r="V1443" s="413">
        <f>V667*(1-'Appx 1. Ref Rates'!$E9)</f>
        <v>0</v>
      </c>
      <c r="W1443" s="413">
        <f>W667*(1-'Appx 1. Ref Rates'!$E9)</f>
        <v>0</v>
      </c>
      <c r="X1443" s="414">
        <f>X667*(1-'Appx 1. Ref Rates'!$E9)</f>
        <v>0</v>
      </c>
      <c r="Y1443" s="413">
        <f>Y667*(1-'Appx 1. Ref Rates'!$E9)</f>
        <v>0</v>
      </c>
      <c r="Z1443" s="413">
        <f>Z667*(1-'Appx 1. Ref Rates'!$E9)</f>
        <v>0</v>
      </c>
      <c r="AA1443" s="413">
        <f>AA667*(1-'Appx 1. Ref Rates'!$E9)</f>
        <v>0</v>
      </c>
      <c r="AB1443" s="413">
        <f>AB667*(1-'Appx 1. Ref Rates'!$E9)</f>
        <v>0</v>
      </c>
      <c r="AC1443" s="400">
        <f t="shared" si="609"/>
        <v>0</v>
      </c>
      <c r="AD1443" s="854"/>
      <c r="AE1443" s="1083"/>
      <c r="AF1443" s="855"/>
      <c r="AG1443" s="528"/>
      <c r="AH1443" s="521"/>
      <c r="AI1443" s="521"/>
      <c r="AJ1443" s="521"/>
      <c r="AK1443" s="521"/>
      <c r="AL1443" s="521"/>
      <c r="AM1443" s="521"/>
      <c r="AN1443" s="521"/>
      <c r="AO1443" s="521"/>
      <c r="AP1443" s="521"/>
      <c r="AQ1443" s="521"/>
      <c r="AR1443" s="521"/>
      <c r="AS1443" s="521"/>
      <c r="AT1443" s="521"/>
      <c r="AU1443" s="521"/>
      <c r="AV1443" s="521"/>
      <c r="AW1443" s="521"/>
      <c r="AX1443" s="521"/>
      <c r="AY1443" s="521"/>
      <c r="AZ1443" s="521"/>
      <c r="BA1443" s="521"/>
      <c r="BB1443" s="521"/>
      <c r="BC1443" s="521"/>
      <c r="BD1443" s="521"/>
      <c r="BE1443" s="521"/>
      <c r="BF1443" s="521"/>
      <c r="BG1443" s="521"/>
      <c r="BH1443" s="521"/>
      <c r="BI1443" s="521"/>
      <c r="BJ1443" s="521"/>
      <c r="BK1443" s="521"/>
      <c r="BL1443" s="521"/>
      <c r="BM1443" s="521"/>
      <c r="BN1443" s="521"/>
      <c r="BO1443" s="521"/>
      <c r="BP1443" s="521"/>
      <c r="BQ1443" s="521"/>
      <c r="BR1443" s="521"/>
      <c r="BS1443" s="521"/>
      <c r="BT1443" s="521"/>
      <c r="BU1443" s="521"/>
      <c r="BV1443" s="521"/>
      <c r="BW1443" s="521"/>
      <c r="BX1443" s="521"/>
      <c r="BY1443" s="521"/>
      <c r="BZ1443" s="521"/>
      <c r="CA1443" s="521"/>
      <c r="CB1443" s="521"/>
      <c r="CC1443" s="521"/>
      <c r="CD1443" s="521"/>
      <c r="CE1443" s="521"/>
      <c r="CF1443" s="521"/>
      <c r="CG1443" s="521"/>
      <c r="CH1443" s="521"/>
      <c r="CI1443" s="521"/>
      <c r="CJ1443" s="521"/>
      <c r="CK1443" s="521"/>
      <c r="CL1443" s="521"/>
      <c r="CM1443" s="521"/>
      <c r="CN1443" s="521"/>
      <c r="CO1443" s="521"/>
      <c r="CP1443" s="521"/>
      <c r="CQ1443" s="521"/>
    </row>
    <row r="1444" spans="1:95" s="69" customFormat="1" ht="15" customHeight="1" outlineLevel="1" x14ac:dyDescent="0.2">
      <c r="A1444" s="11">
        <v>236</v>
      </c>
      <c r="B1444" s="294"/>
      <c r="C1444" s="289"/>
      <c r="D1444" s="257"/>
      <c r="E1444" s="258"/>
      <c r="F1444" s="880" t="str">
        <f>'2. CAD NCCF'!F1444:L1444</f>
        <v>State municipal GS</v>
      </c>
      <c r="G1444" s="881"/>
      <c r="H1444" s="881"/>
      <c r="I1444" s="881"/>
      <c r="J1444" s="881"/>
      <c r="K1444" s="881"/>
      <c r="L1444" s="882"/>
      <c r="M1444" s="400">
        <f t="shared" si="608"/>
        <v>0</v>
      </c>
      <c r="N1444" s="411">
        <f>M1444*(1-'Appx 1. Ref Rates'!$E10)+N668*(1-'Appx 1. Ref Rates'!$E10)</f>
        <v>0</v>
      </c>
      <c r="O1444" s="414">
        <f>O668*(1-'Appx 1. Ref Rates'!$E10)</f>
        <v>0</v>
      </c>
      <c r="P1444" s="414">
        <f>P668*(1-'Appx 1. Ref Rates'!$E10)</f>
        <v>0</v>
      </c>
      <c r="Q1444" s="415">
        <f>Q668*(1-'Appx 1. Ref Rates'!$E10)</f>
        <v>0</v>
      </c>
      <c r="R1444" s="411">
        <f>R668*(1-'Appx 1. Ref Rates'!$E10)</f>
        <v>0</v>
      </c>
      <c r="S1444" s="413">
        <f>S668*(1-'Appx 1. Ref Rates'!$E10)</f>
        <v>0</v>
      </c>
      <c r="T1444" s="413">
        <f>T668*(1-'Appx 1. Ref Rates'!$E10)</f>
        <v>0</v>
      </c>
      <c r="U1444" s="413">
        <f>U668*(1-'Appx 1. Ref Rates'!$E10)</f>
        <v>0</v>
      </c>
      <c r="V1444" s="413">
        <f>V668*(1-'Appx 1. Ref Rates'!$E10)</f>
        <v>0</v>
      </c>
      <c r="W1444" s="413">
        <f>W668*(1-'Appx 1. Ref Rates'!$E10)</f>
        <v>0</v>
      </c>
      <c r="X1444" s="414">
        <f>X668*(1-'Appx 1. Ref Rates'!$E10)</f>
        <v>0</v>
      </c>
      <c r="Y1444" s="413">
        <f>Y668*(1-'Appx 1. Ref Rates'!$E10)</f>
        <v>0</v>
      </c>
      <c r="Z1444" s="413">
        <f>Z668*(1-'Appx 1. Ref Rates'!$E10)</f>
        <v>0</v>
      </c>
      <c r="AA1444" s="413">
        <f>AA668*(1-'Appx 1. Ref Rates'!$E10)</f>
        <v>0</v>
      </c>
      <c r="AB1444" s="413">
        <f>AB668*(1-'Appx 1. Ref Rates'!$E10)</f>
        <v>0</v>
      </c>
      <c r="AC1444" s="400">
        <f t="shared" si="609"/>
        <v>0</v>
      </c>
      <c r="AD1444" s="854"/>
      <c r="AE1444" s="1083"/>
      <c r="AF1444" s="855"/>
      <c r="AG1444" s="528"/>
      <c r="AH1444" s="521"/>
      <c r="AI1444" s="521"/>
      <c r="AJ1444" s="521"/>
      <c r="AK1444" s="521"/>
      <c r="AL1444" s="521"/>
      <c r="AM1444" s="521"/>
      <c r="AN1444" s="521"/>
      <c r="AO1444" s="521"/>
      <c r="AP1444" s="521"/>
      <c r="AQ1444" s="521"/>
      <c r="AR1444" s="521"/>
      <c r="AS1444" s="521"/>
      <c r="AT1444" s="521"/>
      <c r="AU1444" s="521"/>
      <c r="AV1444" s="521"/>
      <c r="AW1444" s="521"/>
      <c r="AX1444" s="521"/>
      <c r="AY1444" s="521"/>
      <c r="AZ1444" s="521"/>
      <c r="BA1444" s="521"/>
      <c r="BB1444" s="521"/>
      <c r="BC1444" s="521"/>
      <c r="BD1444" s="521"/>
      <c r="BE1444" s="521"/>
      <c r="BF1444" s="521"/>
      <c r="BG1444" s="521"/>
      <c r="BH1444" s="521"/>
      <c r="BI1444" s="521"/>
      <c r="BJ1444" s="521"/>
      <c r="BK1444" s="521"/>
      <c r="BL1444" s="521"/>
      <c r="BM1444" s="521"/>
      <c r="BN1444" s="521"/>
      <c r="BO1444" s="521"/>
      <c r="BP1444" s="521"/>
      <c r="BQ1444" s="521"/>
      <c r="BR1444" s="521"/>
      <c r="BS1444" s="521"/>
      <c r="BT1444" s="521"/>
      <c r="BU1444" s="521"/>
      <c r="BV1444" s="521"/>
      <c r="BW1444" s="521"/>
      <c r="BX1444" s="521"/>
      <c r="BY1444" s="521"/>
      <c r="BZ1444" s="521"/>
      <c r="CA1444" s="521"/>
      <c r="CB1444" s="521"/>
      <c r="CC1444" s="521"/>
      <c r="CD1444" s="521"/>
      <c r="CE1444" s="521"/>
      <c r="CF1444" s="521"/>
      <c r="CG1444" s="521"/>
      <c r="CH1444" s="521"/>
      <c r="CI1444" s="521"/>
      <c r="CJ1444" s="521"/>
      <c r="CK1444" s="521"/>
      <c r="CL1444" s="521"/>
      <c r="CM1444" s="521"/>
      <c r="CN1444" s="521"/>
      <c r="CO1444" s="521"/>
      <c r="CP1444" s="521"/>
      <c r="CQ1444" s="521"/>
    </row>
    <row r="1445" spans="1:95" s="69" customFormat="1" ht="15" customHeight="1" outlineLevel="1" x14ac:dyDescent="0.2">
      <c r="A1445" s="11">
        <v>237</v>
      </c>
      <c r="B1445" s="294"/>
      <c r="C1445" s="289"/>
      <c r="D1445" s="289"/>
      <c r="E1445" s="290"/>
      <c r="F1445" s="880" t="str">
        <f>'2. CAD NCCF'!F1445:L1445</f>
        <v>Supranational and multilateral development bank GS</v>
      </c>
      <c r="G1445" s="881"/>
      <c r="H1445" s="881"/>
      <c r="I1445" s="881"/>
      <c r="J1445" s="881"/>
      <c r="K1445" s="881"/>
      <c r="L1445" s="882"/>
      <c r="M1445" s="400">
        <f t="shared" si="608"/>
        <v>0</v>
      </c>
      <c r="N1445" s="411">
        <f>M1445*(1-'Appx 1. Ref Rates'!$E11)+N669*(1-'Appx 1. Ref Rates'!$E11)</f>
        <v>0</v>
      </c>
      <c r="O1445" s="414">
        <f>O669*(1-'Appx 1. Ref Rates'!$E11)</f>
        <v>0</v>
      </c>
      <c r="P1445" s="414">
        <f>P669*(1-'Appx 1. Ref Rates'!$E11)</f>
        <v>0</v>
      </c>
      <c r="Q1445" s="415">
        <f>Q669*(1-'Appx 1. Ref Rates'!$E11)</f>
        <v>0</v>
      </c>
      <c r="R1445" s="411">
        <f>R669*(1-'Appx 1. Ref Rates'!$E11)</f>
        <v>0</v>
      </c>
      <c r="S1445" s="413">
        <f>S669*(1-'Appx 1. Ref Rates'!$E11)</f>
        <v>0</v>
      </c>
      <c r="T1445" s="413">
        <f>T669*(1-'Appx 1. Ref Rates'!$E11)</f>
        <v>0</v>
      </c>
      <c r="U1445" s="413">
        <f>U669*(1-'Appx 1. Ref Rates'!$E11)</f>
        <v>0</v>
      </c>
      <c r="V1445" s="413">
        <f>V669*(1-'Appx 1. Ref Rates'!$E11)</f>
        <v>0</v>
      </c>
      <c r="W1445" s="413">
        <f>W669*(1-'Appx 1. Ref Rates'!$E11)</f>
        <v>0</v>
      </c>
      <c r="X1445" s="414">
        <f>X669*(1-'Appx 1. Ref Rates'!$E11)</f>
        <v>0</v>
      </c>
      <c r="Y1445" s="413">
        <f>Y669*(1-'Appx 1. Ref Rates'!$E11)</f>
        <v>0</v>
      </c>
      <c r="Z1445" s="413">
        <f>Z669*(1-'Appx 1. Ref Rates'!$E11)</f>
        <v>0</v>
      </c>
      <c r="AA1445" s="413">
        <f>AA669*(1-'Appx 1. Ref Rates'!$E11)</f>
        <v>0</v>
      </c>
      <c r="AB1445" s="413">
        <f>AB669*(1-'Appx 1. Ref Rates'!$E11)</f>
        <v>0</v>
      </c>
      <c r="AC1445" s="400">
        <f t="shared" si="609"/>
        <v>0</v>
      </c>
      <c r="AD1445" s="854"/>
      <c r="AE1445" s="1083"/>
      <c r="AF1445" s="855"/>
      <c r="AG1445" s="528"/>
      <c r="AH1445" s="521"/>
      <c r="AI1445" s="521"/>
      <c r="AJ1445" s="521"/>
      <c r="AK1445" s="521"/>
      <c r="AL1445" s="521"/>
      <c r="AM1445" s="521"/>
      <c r="AN1445" s="521"/>
      <c r="AO1445" s="521"/>
      <c r="AP1445" s="521"/>
      <c r="AQ1445" s="521"/>
      <c r="AR1445" s="521"/>
      <c r="AS1445" s="521"/>
      <c r="AT1445" s="521"/>
      <c r="AU1445" s="521"/>
      <c r="AV1445" s="521"/>
      <c r="AW1445" s="521"/>
      <c r="AX1445" s="521"/>
      <c r="AY1445" s="521"/>
      <c r="AZ1445" s="521"/>
      <c r="BA1445" s="521"/>
      <c r="BB1445" s="521"/>
      <c r="BC1445" s="521"/>
      <c r="BD1445" s="521"/>
      <c r="BE1445" s="521"/>
      <c r="BF1445" s="521"/>
      <c r="BG1445" s="521"/>
      <c r="BH1445" s="521"/>
      <c r="BI1445" s="521"/>
      <c r="BJ1445" s="521"/>
      <c r="BK1445" s="521"/>
      <c r="BL1445" s="521"/>
      <c r="BM1445" s="521"/>
      <c r="BN1445" s="521"/>
      <c r="BO1445" s="521"/>
      <c r="BP1445" s="521"/>
      <c r="BQ1445" s="521"/>
      <c r="BR1445" s="521"/>
      <c r="BS1445" s="521"/>
      <c r="BT1445" s="521"/>
      <c r="BU1445" s="521"/>
      <c r="BV1445" s="521"/>
      <c r="BW1445" s="521"/>
      <c r="BX1445" s="521"/>
      <c r="BY1445" s="521"/>
      <c r="BZ1445" s="521"/>
      <c r="CA1445" s="521"/>
      <c r="CB1445" s="521"/>
      <c r="CC1445" s="521"/>
      <c r="CD1445" s="521"/>
      <c r="CE1445" s="521"/>
      <c r="CF1445" s="521"/>
      <c r="CG1445" s="521"/>
      <c r="CH1445" s="521"/>
      <c r="CI1445" s="521"/>
      <c r="CJ1445" s="521"/>
      <c r="CK1445" s="521"/>
      <c r="CL1445" s="521"/>
      <c r="CM1445" s="521"/>
      <c r="CN1445" s="521"/>
      <c r="CO1445" s="521"/>
      <c r="CP1445" s="521"/>
      <c r="CQ1445" s="521"/>
    </row>
    <row r="1446" spans="1:95" s="69" customFormat="1" ht="15.75" outlineLevel="1" x14ac:dyDescent="0.2">
      <c r="A1446" s="11">
        <v>238</v>
      </c>
      <c r="B1446" s="294"/>
      <c r="C1446" s="289"/>
      <c r="D1446" s="291"/>
      <c r="E1446" s="877" t="str">
        <f>'2. CAD NCCF'!E1446:L1446</f>
        <v>Medium rated GS</v>
      </c>
      <c r="F1446" s="878"/>
      <c r="G1446" s="878"/>
      <c r="H1446" s="878"/>
      <c r="I1446" s="878"/>
      <c r="J1446" s="878"/>
      <c r="K1446" s="878"/>
      <c r="L1446" s="879"/>
      <c r="M1446" s="399">
        <f>SUBTOTAL(9,M1447:M1450)</f>
        <v>0</v>
      </c>
      <c r="N1446" s="402">
        <f t="shared" ref="N1446:AC1446" si="610">SUBTOTAL(9,N1447:N1450)</f>
        <v>0</v>
      </c>
      <c r="O1446" s="406">
        <f t="shared" si="610"/>
        <v>0</v>
      </c>
      <c r="P1446" s="406">
        <f t="shared" si="610"/>
        <v>0</v>
      </c>
      <c r="Q1446" s="407">
        <f t="shared" si="610"/>
        <v>0</v>
      </c>
      <c r="R1446" s="402">
        <f t="shared" si="610"/>
        <v>0</v>
      </c>
      <c r="S1446" s="406">
        <f t="shared" si="610"/>
        <v>0</v>
      </c>
      <c r="T1446" s="405">
        <f t="shared" si="610"/>
        <v>0</v>
      </c>
      <c r="U1446" s="405">
        <f t="shared" si="610"/>
        <v>0</v>
      </c>
      <c r="V1446" s="405">
        <f t="shared" si="610"/>
        <v>0</v>
      </c>
      <c r="W1446" s="405">
        <f t="shared" si="610"/>
        <v>0</v>
      </c>
      <c r="X1446" s="405">
        <f t="shared" si="610"/>
        <v>0</v>
      </c>
      <c r="Y1446" s="405">
        <f t="shared" si="610"/>
        <v>0</v>
      </c>
      <c r="Z1446" s="405">
        <f t="shared" si="610"/>
        <v>0</v>
      </c>
      <c r="AA1446" s="405">
        <f t="shared" si="610"/>
        <v>0</v>
      </c>
      <c r="AB1446" s="403">
        <f t="shared" si="610"/>
        <v>0</v>
      </c>
      <c r="AC1446" s="399">
        <f t="shared" si="610"/>
        <v>0</v>
      </c>
      <c r="AD1446" s="854"/>
      <c r="AE1446" s="1083"/>
      <c r="AF1446" s="855"/>
      <c r="AG1446" s="528"/>
      <c r="AH1446" s="521"/>
      <c r="AI1446" s="521"/>
      <c r="AJ1446" s="521"/>
      <c r="AK1446" s="521"/>
      <c r="AL1446" s="521"/>
      <c r="AM1446" s="521"/>
      <c r="AN1446" s="521"/>
      <c r="AO1446" s="521"/>
      <c r="AP1446" s="521"/>
      <c r="AQ1446" s="521"/>
      <c r="AR1446" s="521"/>
      <c r="AS1446" s="521"/>
      <c r="AT1446" s="521"/>
      <c r="AU1446" s="521"/>
      <c r="AV1446" s="521"/>
      <c r="AW1446" s="521"/>
      <c r="AX1446" s="521"/>
      <c r="AY1446" s="521"/>
      <c r="AZ1446" s="521"/>
      <c r="BA1446" s="521"/>
      <c r="BB1446" s="521"/>
      <c r="BC1446" s="521"/>
      <c r="BD1446" s="521"/>
      <c r="BE1446" s="521"/>
      <c r="BF1446" s="521"/>
      <c r="BG1446" s="521"/>
      <c r="BH1446" s="521"/>
      <c r="BI1446" s="521"/>
      <c r="BJ1446" s="521"/>
      <c r="BK1446" s="521"/>
      <c r="BL1446" s="521"/>
      <c r="BM1446" s="521"/>
      <c r="BN1446" s="521"/>
      <c r="BO1446" s="521"/>
      <c r="BP1446" s="521"/>
      <c r="BQ1446" s="521"/>
      <c r="BR1446" s="521"/>
      <c r="BS1446" s="521"/>
      <c r="BT1446" s="521"/>
      <c r="BU1446" s="521"/>
      <c r="BV1446" s="521"/>
      <c r="BW1446" s="521"/>
      <c r="BX1446" s="521"/>
      <c r="BY1446" s="521"/>
      <c r="BZ1446" s="521"/>
      <c r="CA1446" s="521"/>
      <c r="CB1446" s="521"/>
      <c r="CC1446" s="521"/>
      <c r="CD1446" s="521"/>
      <c r="CE1446" s="521"/>
      <c r="CF1446" s="521"/>
      <c r="CG1446" s="521"/>
      <c r="CH1446" s="521"/>
      <c r="CI1446" s="521"/>
      <c r="CJ1446" s="521"/>
      <c r="CK1446" s="521"/>
      <c r="CL1446" s="521"/>
      <c r="CM1446" s="521"/>
      <c r="CN1446" s="521"/>
      <c r="CO1446" s="521"/>
      <c r="CP1446" s="521"/>
      <c r="CQ1446" s="521"/>
    </row>
    <row r="1447" spans="1:95" s="69" customFormat="1" ht="15" customHeight="1" outlineLevel="1" x14ac:dyDescent="0.2">
      <c r="A1447" s="11">
        <v>239</v>
      </c>
      <c r="B1447" s="294"/>
      <c r="C1447" s="289"/>
      <c r="D1447" s="311"/>
      <c r="E1447" s="311"/>
      <c r="F1447" s="880" t="str">
        <f>'2. CAD NCCF'!F1447:L1447</f>
        <v xml:space="preserve">Sovereigh &amp; central bank GS </v>
      </c>
      <c r="G1447" s="881"/>
      <c r="H1447" s="881"/>
      <c r="I1447" s="881"/>
      <c r="J1447" s="881"/>
      <c r="K1447" s="881"/>
      <c r="L1447" s="882"/>
      <c r="M1447" s="400">
        <f t="shared" ref="M1447:M1450" si="611">M671</f>
        <v>0</v>
      </c>
      <c r="N1447" s="411">
        <f>M1447*(1-'Appx 1. Ref Rates'!$E13)+N671*(1-'Appx 1. Ref Rates'!$E13)</f>
        <v>0</v>
      </c>
      <c r="O1447" s="414">
        <f>O671*(1-'Appx 1. Ref Rates'!$E13)</f>
        <v>0</v>
      </c>
      <c r="P1447" s="414">
        <f>P671*(1-'Appx 1. Ref Rates'!$E13)</f>
        <v>0</v>
      </c>
      <c r="Q1447" s="415">
        <f>Q671*(1-'Appx 1. Ref Rates'!$E13)</f>
        <v>0</v>
      </c>
      <c r="R1447" s="411">
        <f>R671*(1-'Appx 1. Ref Rates'!$E13)</f>
        <v>0</v>
      </c>
      <c r="S1447" s="413">
        <f>S671*(1-'Appx 1. Ref Rates'!$E13)</f>
        <v>0</v>
      </c>
      <c r="T1447" s="413">
        <f>T671*(1-'Appx 1. Ref Rates'!$E13)</f>
        <v>0</v>
      </c>
      <c r="U1447" s="413">
        <f>U671*(1-'Appx 1. Ref Rates'!$E13)</f>
        <v>0</v>
      </c>
      <c r="V1447" s="413">
        <f>V671*(1-'Appx 1. Ref Rates'!$E13)</f>
        <v>0</v>
      </c>
      <c r="W1447" s="413">
        <f>W671*(1-'Appx 1. Ref Rates'!$E13)</f>
        <v>0</v>
      </c>
      <c r="X1447" s="414">
        <f>X671*(1-'Appx 1. Ref Rates'!$E13)</f>
        <v>0</v>
      </c>
      <c r="Y1447" s="413">
        <f>Y671*(1-'Appx 1. Ref Rates'!$E13)</f>
        <v>0</v>
      </c>
      <c r="Z1447" s="413">
        <f>Z671*(1-'Appx 1. Ref Rates'!$E13)</f>
        <v>0</v>
      </c>
      <c r="AA1447" s="413">
        <f>AA671*(1-'Appx 1. Ref Rates'!$E13)</f>
        <v>0</v>
      </c>
      <c r="AB1447" s="413">
        <f>AB671*(1-'Appx 1. Ref Rates'!$E13)</f>
        <v>0</v>
      </c>
      <c r="AC1447" s="400">
        <f t="shared" si="609"/>
        <v>0</v>
      </c>
      <c r="AD1447" s="854"/>
      <c r="AE1447" s="1083"/>
      <c r="AF1447" s="855"/>
      <c r="AG1447" s="528"/>
      <c r="AH1447" s="521"/>
      <c r="AI1447" s="521"/>
      <c r="AJ1447" s="521"/>
      <c r="AK1447" s="521"/>
      <c r="AL1447" s="521"/>
      <c r="AM1447" s="521"/>
      <c r="AN1447" s="521"/>
      <c r="AO1447" s="521"/>
      <c r="AP1447" s="521"/>
      <c r="AQ1447" s="521"/>
      <c r="AR1447" s="521"/>
      <c r="AS1447" s="521"/>
      <c r="AT1447" s="521"/>
      <c r="AU1447" s="521"/>
      <c r="AV1447" s="521"/>
      <c r="AW1447" s="521"/>
      <c r="AX1447" s="521"/>
      <c r="AY1447" s="521"/>
      <c r="AZ1447" s="521"/>
      <c r="BA1447" s="521"/>
      <c r="BB1447" s="521"/>
      <c r="BC1447" s="521"/>
      <c r="BD1447" s="521"/>
      <c r="BE1447" s="521"/>
      <c r="BF1447" s="521"/>
      <c r="BG1447" s="521"/>
      <c r="BH1447" s="521"/>
      <c r="BI1447" s="521"/>
      <c r="BJ1447" s="521"/>
      <c r="BK1447" s="521"/>
      <c r="BL1447" s="521"/>
      <c r="BM1447" s="521"/>
      <c r="BN1447" s="521"/>
      <c r="BO1447" s="521"/>
      <c r="BP1447" s="521"/>
      <c r="BQ1447" s="521"/>
      <c r="BR1447" s="521"/>
      <c r="BS1447" s="521"/>
      <c r="BT1447" s="521"/>
      <c r="BU1447" s="521"/>
      <c r="BV1447" s="521"/>
      <c r="BW1447" s="521"/>
      <c r="BX1447" s="521"/>
      <c r="BY1447" s="521"/>
      <c r="BZ1447" s="521"/>
      <c r="CA1447" s="521"/>
      <c r="CB1447" s="521"/>
      <c r="CC1447" s="521"/>
      <c r="CD1447" s="521"/>
      <c r="CE1447" s="521"/>
      <c r="CF1447" s="521"/>
      <c r="CG1447" s="521"/>
      <c r="CH1447" s="521"/>
      <c r="CI1447" s="521"/>
      <c r="CJ1447" s="521"/>
      <c r="CK1447" s="521"/>
      <c r="CL1447" s="521"/>
      <c r="CM1447" s="521"/>
      <c r="CN1447" s="521"/>
      <c r="CO1447" s="521"/>
      <c r="CP1447" s="521"/>
      <c r="CQ1447" s="521"/>
    </row>
    <row r="1448" spans="1:95" s="69" customFormat="1" ht="15" customHeight="1" outlineLevel="1" x14ac:dyDescent="0.2">
      <c r="A1448" s="11">
        <v>240</v>
      </c>
      <c r="B1448" s="294"/>
      <c r="C1448" s="289"/>
      <c r="D1448" s="311"/>
      <c r="E1448" s="311"/>
      <c r="F1448" s="880" t="str">
        <f>'2. CAD NCCF'!F1448:L1448</f>
        <v>State, provincial &amp; agency GS</v>
      </c>
      <c r="G1448" s="881"/>
      <c r="H1448" s="881"/>
      <c r="I1448" s="881"/>
      <c r="J1448" s="881"/>
      <c r="K1448" s="881"/>
      <c r="L1448" s="882"/>
      <c r="M1448" s="400">
        <f t="shared" si="611"/>
        <v>0</v>
      </c>
      <c r="N1448" s="411">
        <f>M1448*(1-'Appx 1. Ref Rates'!$E14)+N672*(1-'Appx 1. Ref Rates'!$E14)</f>
        <v>0</v>
      </c>
      <c r="O1448" s="414">
        <f>O672*(1-'Appx 1. Ref Rates'!$E14)</f>
        <v>0</v>
      </c>
      <c r="P1448" s="414">
        <f>P672*(1-'Appx 1. Ref Rates'!$E14)</f>
        <v>0</v>
      </c>
      <c r="Q1448" s="415">
        <f>Q672*(1-'Appx 1. Ref Rates'!$E14)</f>
        <v>0</v>
      </c>
      <c r="R1448" s="411">
        <f>R672*(1-'Appx 1. Ref Rates'!$E14)</f>
        <v>0</v>
      </c>
      <c r="S1448" s="413">
        <f>S672*(1-'Appx 1. Ref Rates'!$E14)</f>
        <v>0</v>
      </c>
      <c r="T1448" s="413">
        <f>T672*(1-'Appx 1. Ref Rates'!$E14)</f>
        <v>0</v>
      </c>
      <c r="U1448" s="413">
        <f>U672*(1-'Appx 1. Ref Rates'!$E14)</f>
        <v>0</v>
      </c>
      <c r="V1448" s="413">
        <f>V672*(1-'Appx 1. Ref Rates'!$E14)</f>
        <v>0</v>
      </c>
      <c r="W1448" s="413">
        <f>W672*(1-'Appx 1. Ref Rates'!$E14)</f>
        <v>0</v>
      </c>
      <c r="X1448" s="414">
        <f>X672*(1-'Appx 1. Ref Rates'!$E14)</f>
        <v>0</v>
      </c>
      <c r="Y1448" s="413">
        <f>Y672*(1-'Appx 1. Ref Rates'!$E14)</f>
        <v>0</v>
      </c>
      <c r="Z1448" s="413">
        <f>Z672*(1-'Appx 1. Ref Rates'!$E14)</f>
        <v>0</v>
      </c>
      <c r="AA1448" s="413">
        <f>AA672*(1-'Appx 1. Ref Rates'!$E14)</f>
        <v>0</v>
      </c>
      <c r="AB1448" s="413">
        <f>AB672*(1-'Appx 1. Ref Rates'!$E14)</f>
        <v>0</v>
      </c>
      <c r="AC1448" s="400">
        <f t="shared" si="609"/>
        <v>0</v>
      </c>
      <c r="AD1448" s="854"/>
      <c r="AE1448" s="1083"/>
      <c r="AF1448" s="855"/>
      <c r="AG1448" s="528"/>
      <c r="AH1448" s="521"/>
      <c r="AI1448" s="521"/>
      <c r="AJ1448" s="521"/>
      <c r="AK1448" s="521"/>
      <c r="AL1448" s="521"/>
      <c r="AM1448" s="521"/>
      <c r="AN1448" s="521"/>
      <c r="AO1448" s="521"/>
      <c r="AP1448" s="521"/>
      <c r="AQ1448" s="521"/>
      <c r="AR1448" s="521"/>
      <c r="AS1448" s="521"/>
      <c r="AT1448" s="521"/>
      <c r="AU1448" s="521"/>
      <c r="AV1448" s="521"/>
      <c r="AW1448" s="521"/>
      <c r="AX1448" s="521"/>
      <c r="AY1448" s="521"/>
      <c r="AZ1448" s="521"/>
      <c r="BA1448" s="521"/>
      <c r="BB1448" s="521"/>
      <c r="BC1448" s="521"/>
      <c r="BD1448" s="521"/>
      <c r="BE1448" s="521"/>
      <c r="BF1448" s="521"/>
      <c r="BG1448" s="521"/>
      <c r="BH1448" s="521"/>
      <c r="BI1448" s="521"/>
      <c r="BJ1448" s="521"/>
      <c r="BK1448" s="521"/>
      <c r="BL1448" s="521"/>
      <c r="BM1448" s="521"/>
      <c r="BN1448" s="521"/>
      <c r="BO1448" s="521"/>
      <c r="BP1448" s="521"/>
      <c r="BQ1448" s="521"/>
      <c r="BR1448" s="521"/>
      <c r="BS1448" s="521"/>
      <c r="BT1448" s="521"/>
      <c r="BU1448" s="521"/>
      <c r="BV1448" s="521"/>
      <c r="BW1448" s="521"/>
      <c r="BX1448" s="521"/>
      <c r="BY1448" s="521"/>
      <c r="BZ1448" s="521"/>
      <c r="CA1448" s="521"/>
      <c r="CB1448" s="521"/>
      <c r="CC1448" s="521"/>
      <c r="CD1448" s="521"/>
      <c r="CE1448" s="521"/>
      <c r="CF1448" s="521"/>
      <c r="CG1448" s="521"/>
      <c r="CH1448" s="521"/>
      <c r="CI1448" s="521"/>
      <c r="CJ1448" s="521"/>
      <c r="CK1448" s="521"/>
      <c r="CL1448" s="521"/>
      <c r="CM1448" s="521"/>
      <c r="CN1448" s="521"/>
      <c r="CO1448" s="521"/>
      <c r="CP1448" s="521"/>
      <c r="CQ1448" s="521"/>
    </row>
    <row r="1449" spans="1:95" s="69" customFormat="1" ht="15" customHeight="1" outlineLevel="1" x14ac:dyDescent="0.2">
      <c r="A1449" s="11">
        <v>241</v>
      </c>
      <c r="B1449" s="294"/>
      <c r="C1449" s="289"/>
      <c r="D1449" s="259"/>
      <c r="E1449" s="259"/>
      <c r="F1449" s="880" t="str">
        <f>'2. CAD NCCF'!F1449:L1449</f>
        <v>State municipal GS</v>
      </c>
      <c r="G1449" s="881"/>
      <c r="H1449" s="881"/>
      <c r="I1449" s="881"/>
      <c r="J1449" s="881"/>
      <c r="K1449" s="881"/>
      <c r="L1449" s="882"/>
      <c r="M1449" s="400">
        <f t="shared" si="611"/>
        <v>0</v>
      </c>
      <c r="N1449" s="411">
        <f>M1449*(1-'Appx 1. Ref Rates'!$E15)+N673*(1-'Appx 1. Ref Rates'!$E15)</f>
        <v>0</v>
      </c>
      <c r="O1449" s="414">
        <f>O673*(1-'Appx 1. Ref Rates'!$E15)</f>
        <v>0</v>
      </c>
      <c r="P1449" s="414">
        <f>P673*(1-'Appx 1. Ref Rates'!$E15)</f>
        <v>0</v>
      </c>
      <c r="Q1449" s="415">
        <f>Q673*(1-'Appx 1. Ref Rates'!$E15)</f>
        <v>0</v>
      </c>
      <c r="R1449" s="411">
        <f>R673*(1-'Appx 1. Ref Rates'!$E15)</f>
        <v>0</v>
      </c>
      <c r="S1449" s="413">
        <f>S673*(1-'Appx 1. Ref Rates'!$E15)</f>
        <v>0</v>
      </c>
      <c r="T1449" s="413">
        <f>T673*(1-'Appx 1. Ref Rates'!$E15)</f>
        <v>0</v>
      </c>
      <c r="U1449" s="413">
        <f>U673*(1-'Appx 1. Ref Rates'!$E15)</f>
        <v>0</v>
      </c>
      <c r="V1449" s="413">
        <f>V673*(1-'Appx 1. Ref Rates'!$E15)</f>
        <v>0</v>
      </c>
      <c r="W1449" s="413">
        <f>W673*(1-'Appx 1. Ref Rates'!$E15)</f>
        <v>0</v>
      </c>
      <c r="X1449" s="414">
        <f>X673*(1-'Appx 1. Ref Rates'!$E15)</f>
        <v>0</v>
      </c>
      <c r="Y1449" s="413">
        <f>Y673*(1-'Appx 1. Ref Rates'!$E15)</f>
        <v>0</v>
      </c>
      <c r="Z1449" s="413">
        <f>Z673*(1-'Appx 1. Ref Rates'!$E15)</f>
        <v>0</v>
      </c>
      <c r="AA1449" s="413">
        <f>AA673*(1-'Appx 1. Ref Rates'!$E15)</f>
        <v>0</v>
      </c>
      <c r="AB1449" s="413">
        <f>AB673*(1-'Appx 1. Ref Rates'!$E15)</f>
        <v>0</v>
      </c>
      <c r="AC1449" s="400">
        <f t="shared" si="609"/>
        <v>0</v>
      </c>
      <c r="AD1449" s="854"/>
      <c r="AE1449" s="1083"/>
      <c r="AF1449" s="855"/>
      <c r="AG1449" s="528"/>
      <c r="AH1449" s="521"/>
      <c r="AI1449" s="521"/>
      <c r="AJ1449" s="521"/>
      <c r="AK1449" s="521"/>
      <c r="AL1449" s="521"/>
      <c r="AM1449" s="521"/>
      <c r="AN1449" s="521"/>
      <c r="AO1449" s="521"/>
      <c r="AP1449" s="521"/>
      <c r="AQ1449" s="521"/>
      <c r="AR1449" s="521"/>
      <c r="AS1449" s="521"/>
      <c r="AT1449" s="521"/>
      <c r="AU1449" s="521"/>
      <c r="AV1449" s="521"/>
      <c r="AW1449" s="521"/>
      <c r="AX1449" s="521"/>
      <c r="AY1449" s="521"/>
      <c r="AZ1449" s="521"/>
      <c r="BA1449" s="521"/>
      <c r="BB1449" s="521"/>
      <c r="BC1449" s="521"/>
      <c r="BD1449" s="521"/>
      <c r="BE1449" s="521"/>
      <c r="BF1449" s="521"/>
      <c r="BG1449" s="521"/>
      <c r="BH1449" s="521"/>
      <c r="BI1449" s="521"/>
      <c r="BJ1449" s="521"/>
      <c r="BK1449" s="521"/>
      <c r="BL1449" s="521"/>
      <c r="BM1449" s="521"/>
      <c r="BN1449" s="521"/>
      <c r="BO1449" s="521"/>
      <c r="BP1449" s="521"/>
      <c r="BQ1449" s="521"/>
      <c r="BR1449" s="521"/>
      <c r="BS1449" s="521"/>
      <c r="BT1449" s="521"/>
      <c r="BU1449" s="521"/>
      <c r="BV1449" s="521"/>
      <c r="BW1449" s="521"/>
      <c r="BX1449" s="521"/>
      <c r="BY1449" s="521"/>
      <c r="BZ1449" s="521"/>
      <c r="CA1449" s="521"/>
      <c r="CB1449" s="521"/>
      <c r="CC1449" s="521"/>
      <c r="CD1449" s="521"/>
      <c r="CE1449" s="521"/>
      <c r="CF1449" s="521"/>
      <c r="CG1449" s="521"/>
      <c r="CH1449" s="521"/>
      <c r="CI1449" s="521"/>
      <c r="CJ1449" s="521"/>
      <c r="CK1449" s="521"/>
      <c r="CL1449" s="521"/>
      <c r="CM1449" s="521"/>
      <c r="CN1449" s="521"/>
      <c r="CO1449" s="521"/>
      <c r="CP1449" s="521"/>
      <c r="CQ1449" s="521"/>
    </row>
    <row r="1450" spans="1:95" s="69" customFormat="1" ht="15" customHeight="1" outlineLevel="1" x14ac:dyDescent="0.2">
      <c r="A1450" s="11">
        <v>242</v>
      </c>
      <c r="B1450" s="294"/>
      <c r="C1450" s="289"/>
      <c r="D1450" s="257"/>
      <c r="E1450" s="257"/>
      <c r="F1450" s="880" t="str">
        <f>'2. CAD NCCF'!F1450:L1450</f>
        <v>Supranational and multilateral development bank GS</v>
      </c>
      <c r="G1450" s="881"/>
      <c r="H1450" s="881"/>
      <c r="I1450" s="881"/>
      <c r="J1450" s="881"/>
      <c r="K1450" s="881"/>
      <c r="L1450" s="882"/>
      <c r="M1450" s="400">
        <f t="shared" si="611"/>
        <v>0</v>
      </c>
      <c r="N1450" s="411">
        <f>M1450*(1-'Appx 1. Ref Rates'!$E16)+N674*(1-'Appx 1. Ref Rates'!$E16)</f>
        <v>0</v>
      </c>
      <c r="O1450" s="414">
        <f>O674*(1-'Appx 1. Ref Rates'!$E16)</f>
        <v>0</v>
      </c>
      <c r="P1450" s="414">
        <f>P674*(1-'Appx 1. Ref Rates'!$E16)</f>
        <v>0</v>
      </c>
      <c r="Q1450" s="415">
        <f>Q674*(1-'Appx 1. Ref Rates'!$E16)</f>
        <v>0</v>
      </c>
      <c r="R1450" s="411">
        <f>R674*(1-'Appx 1. Ref Rates'!$E16)</f>
        <v>0</v>
      </c>
      <c r="S1450" s="413">
        <f>S674*(1-'Appx 1. Ref Rates'!$E16)</f>
        <v>0</v>
      </c>
      <c r="T1450" s="413">
        <f>T674*(1-'Appx 1. Ref Rates'!$E16)</f>
        <v>0</v>
      </c>
      <c r="U1450" s="413">
        <f>U674*(1-'Appx 1. Ref Rates'!$E16)</f>
        <v>0</v>
      </c>
      <c r="V1450" s="413">
        <f>V674*(1-'Appx 1. Ref Rates'!$E16)</f>
        <v>0</v>
      </c>
      <c r="W1450" s="413">
        <f>W674*(1-'Appx 1. Ref Rates'!$E16)</f>
        <v>0</v>
      </c>
      <c r="X1450" s="414">
        <f>X674*(1-'Appx 1. Ref Rates'!$E16)</f>
        <v>0</v>
      </c>
      <c r="Y1450" s="413">
        <f>Y674*(1-'Appx 1. Ref Rates'!$E16)</f>
        <v>0</v>
      </c>
      <c r="Z1450" s="413">
        <f>Z674*(1-'Appx 1. Ref Rates'!$E16)</f>
        <v>0</v>
      </c>
      <c r="AA1450" s="413">
        <f>AA674*(1-'Appx 1. Ref Rates'!$E16)</f>
        <v>0</v>
      </c>
      <c r="AB1450" s="413">
        <f>AB674*(1-'Appx 1. Ref Rates'!$E16)</f>
        <v>0</v>
      </c>
      <c r="AC1450" s="400">
        <f t="shared" si="609"/>
        <v>0</v>
      </c>
      <c r="AD1450" s="854"/>
      <c r="AE1450" s="1083"/>
      <c r="AF1450" s="855"/>
      <c r="AG1450" s="528"/>
      <c r="AH1450" s="521"/>
      <c r="AI1450" s="521"/>
      <c r="AJ1450" s="521"/>
      <c r="AK1450" s="521"/>
      <c r="AL1450" s="521"/>
      <c r="AM1450" s="521"/>
      <c r="AN1450" s="521"/>
      <c r="AO1450" s="521"/>
      <c r="AP1450" s="521"/>
      <c r="AQ1450" s="521"/>
      <c r="AR1450" s="521"/>
      <c r="AS1450" s="521"/>
      <c r="AT1450" s="521"/>
      <c r="AU1450" s="521"/>
      <c r="AV1450" s="521"/>
      <c r="AW1450" s="521"/>
      <c r="AX1450" s="521"/>
      <c r="AY1450" s="521"/>
      <c r="AZ1450" s="521"/>
      <c r="BA1450" s="521"/>
      <c r="BB1450" s="521"/>
      <c r="BC1450" s="521"/>
      <c r="BD1450" s="521"/>
      <c r="BE1450" s="521"/>
      <c r="BF1450" s="521"/>
      <c r="BG1450" s="521"/>
      <c r="BH1450" s="521"/>
      <c r="BI1450" s="521"/>
      <c r="BJ1450" s="521"/>
      <c r="BK1450" s="521"/>
      <c r="BL1450" s="521"/>
      <c r="BM1450" s="521"/>
      <c r="BN1450" s="521"/>
      <c r="BO1450" s="521"/>
      <c r="BP1450" s="521"/>
      <c r="BQ1450" s="521"/>
      <c r="BR1450" s="521"/>
      <c r="BS1450" s="521"/>
      <c r="BT1450" s="521"/>
      <c r="BU1450" s="521"/>
      <c r="BV1450" s="521"/>
      <c r="BW1450" s="521"/>
      <c r="BX1450" s="521"/>
      <c r="BY1450" s="521"/>
      <c r="BZ1450" s="521"/>
      <c r="CA1450" s="521"/>
      <c r="CB1450" s="521"/>
      <c r="CC1450" s="521"/>
      <c r="CD1450" s="521"/>
      <c r="CE1450" s="521"/>
      <c r="CF1450" s="521"/>
      <c r="CG1450" s="521"/>
      <c r="CH1450" s="521"/>
      <c r="CI1450" s="521"/>
      <c r="CJ1450" s="521"/>
      <c r="CK1450" s="521"/>
      <c r="CL1450" s="521"/>
      <c r="CM1450" s="521"/>
      <c r="CN1450" s="521"/>
      <c r="CO1450" s="521"/>
      <c r="CP1450" s="521"/>
      <c r="CQ1450" s="521"/>
    </row>
    <row r="1451" spans="1:95" s="69" customFormat="1" ht="15.75" customHeight="1" outlineLevel="1" x14ac:dyDescent="0.2">
      <c r="A1451" s="11">
        <v>243</v>
      </c>
      <c r="B1451" s="294"/>
      <c r="C1451" s="289"/>
      <c r="D1451" s="259"/>
      <c r="E1451" s="877" t="str">
        <f>'2. CAD NCCF'!E1451:L1451</f>
        <v>Low or not rated GS</v>
      </c>
      <c r="F1451" s="878"/>
      <c r="G1451" s="878"/>
      <c r="H1451" s="878"/>
      <c r="I1451" s="878"/>
      <c r="J1451" s="878"/>
      <c r="K1451" s="878"/>
      <c r="L1451" s="879"/>
      <c r="M1451" s="399">
        <f>SUBTOTAL(9,M1452:M1455)</f>
        <v>0</v>
      </c>
      <c r="N1451" s="402">
        <f t="shared" ref="N1451:AC1451" si="612">SUBTOTAL(9,N1452:N1455)</f>
        <v>0</v>
      </c>
      <c r="O1451" s="406">
        <f t="shared" si="612"/>
        <v>0</v>
      </c>
      <c r="P1451" s="406">
        <f t="shared" si="612"/>
        <v>0</v>
      </c>
      <c r="Q1451" s="407">
        <f t="shared" si="612"/>
        <v>0</v>
      </c>
      <c r="R1451" s="402">
        <f t="shared" si="612"/>
        <v>0</v>
      </c>
      <c r="S1451" s="406">
        <f t="shared" si="612"/>
        <v>0</v>
      </c>
      <c r="T1451" s="405">
        <f t="shared" si="612"/>
        <v>0</v>
      </c>
      <c r="U1451" s="405">
        <f t="shared" si="612"/>
        <v>0</v>
      </c>
      <c r="V1451" s="405">
        <f t="shared" si="612"/>
        <v>0</v>
      </c>
      <c r="W1451" s="405">
        <f t="shared" si="612"/>
        <v>0</v>
      </c>
      <c r="X1451" s="405">
        <f t="shared" si="612"/>
        <v>0</v>
      </c>
      <c r="Y1451" s="405">
        <f t="shared" si="612"/>
        <v>0</v>
      </c>
      <c r="Z1451" s="405">
        <f t="shared" si="612"/>
        <v>0</v>
      </c>
      <c r="AA1451" s="405">
        <f t="shared" si="612"/>
        <v>0</v>
      </c>
      <c r="AB1451" s="403">
        <f t="shared" si="612"/>
        <v>0</v>
      </c>
      <c r="AC1451" s="399">
        <f t="shared" si="612"/>
        <v>0</v>
      </c>
      <c r="AD1451" s="854"/>
      <c r="AE1451" s="1083"/>
      <c r="AF1451" s="855"/>
      <c r="AG1451" s="528"/>
      <c r="AH1451" s="521"/>
      <c r="AI1451" s="521"/>
      <c r="AJ1451" s="521"/>
      <c r="AK1451" s="521"/>
      <c r="AL1451" s="521"/>
      <c r="AM1451" s="521"/>
      <c r="AN1451" s="521"/>
      <c r="AO1451" s="521"/>
      <c r="AP1451" s="521"/>
      <c r="AQ1451" s="521"/>
      <c r="AR1451" s="521"/>
      <c r="AS1451" s="521"/>
      <c r="AT1451" s="521"/>
      <c r="AU1451" s="521"/>
      <c r="AV1451" s="521"/>
      <c r="AW1451" s="521"/>
      <c r="AX1451" s="521"/>
      <c r="AY1451" s="521"/>
      <c r="AZ1451" s="521"/>
      <c r="BA1451" s="521"/>
      <c r="BB1451" s="521"/>
      <c r="BC1451" s="521"/>
      <c r="BD1451" s="521"/>
      <c r="BE1451" s="521"/>
      <c r="BF1451" s="521"/>
      <c r="BG1451" s="521"/>
      <c r="BH1451" s="521"/>
      <c r="BI1451" s="521"/>
      <c r="BJ1451" s="521"/>
      <c r="BK1451" s="521"/>
      <c r="BL1451" s="521"/>
      <c r="BM1451" s="521"/>
      <c r="BN1451" s="521"/>
      <c r="BO1451" s="521"/>
      <c r="BP1451" s="521"/>
      <c r="BQ1451" s="521"/>
      <c r="BR1451" s="521"/>
      <c r="BS1451" s="521"/>
      <c r="BT1451" s="521"/>
      <c r="BU1451" s="521"/>
      <c r="BV1451" s="521"/>
      <c r="BW1451" s="521"/>
      <c r="BX1451" s="521"/>
      <c r="BY1451" s="521"/>
      <c r="BZ1451" s="521"/>
      <c r="CA1451" s="521"/>
      <c r="CB1451" s="521"/>
      <c r="CC1451" s="521"/>
      <c r="CD1451" s="521"/>
      <c r="CE1451" s="521"/>
      <c r="CF1451" s="521"/>
      <c r="CG1451" s="521"/>
      <c r="CH1451" s="521"/>
      <c r="CI1451" s="521"/>
      <c r="CJ1451" s="521"/>
      <c r="CK1451" s="521"/>
      <c r="CL1451" s="521"/>
      <c r="CM1451" s="521"/>
      <c r="CN1451" s="521"/>
      <c r="CO1451" s="521"/>
      <c r="CP1451" s="521"/>
      <c r="CQ1451" s="521"/>
    </row>
    <row r="1452" spans="1:95" s="69" customFormat="1" ht="15" customHeight="1" outlineLevel="1" x14ac:dyDescent="0.2">
      <c r="A1452" s="11">
        <v>244</v>
      </c>
      <c r="B1452" s="294"/>
      <c r="C1452" s="289"/>
      <c r="D1452" s="311"/>
      <c r="E1452" s="311"/>
      <c r="F1452" s="880" t="str">
        <f>'2. CAD NCCF'!F1452:L1452</f>
        <v xml:space="preserve">Sovereigh &amp; central bank GS </v>
      </c>
      <c r="G1452" s="881"/>
      <c r="H1452" s="881"/>
      <c r="I1452" s="881"/>
      <c r="J1452" s="881"/>
      <c r="K1452" s="881"/>
      <c r="L1452" s="882"/>
      <c r="M1452" s="400">
        <f t="shared" ref="M1452:M1455" si="613">M676</f>
        <v>0</v>
      </c>
      <c r="N1452" s="411">
        <f>M1452*(1-'Appx 1. Ref Rates'!$E18)+N676*(1-'Appx 1. Ref Rates'!$E18)</f>
        <v>0</v>
      </c>
      <c r="O1452" s="414">
        <f>O676*(1-'Appx 1. Ref Rates'!$E18)</f>
        <v>0</v>
      </c>
      <c r="P1452" s="414">
        <f>P676*(1-'Appx 1. Ref Rates'!$E18)</f>
        <v>0</v>
      </c>
      <c r="Q1452" s="415">
        <f>Q676*(1-'Appx 1. Ref Rates'!$E18)</f>
        <v>0</v>
      </c>
      <c r="R1452" s="411">
        <f>R676*(1-'Appx 1. Ref Rates'!$E18)</f>
        <v>0</v>
      </c>
      <c r="S1452" s="413">
        <f>S676*(1-'Appx 1. Ref Rates'!$E18)</f>
        <v>0</v>
      </c>
      <c r="T1452" s="413">
        <f>T676*(1-'Appx 1. Ref Rates'!$E18)</f>
        <v>0</v>
      </c>
      <c r="U1452" s="413">
        <f>U676*(1-'Appx 1. Ref Rates'!$E18)</f>
        <v>0</v>
      </c>
      <c r="V1452" s="413">
        <f>V676*(1-'Appx 1. Ref Rates'!$E18)</f>
        <v>0</v>
      </c>
      <c r="W1452" s="413">
        <f>W676*(1-'Appx 1. Ref Rates'!$E18)</f>
        <v>0</v>
      </c>
      <c r="X1452" s="414">
        <f>X676*(1-'Appx 1. Ref Rates'!$E18)</f>
        <v>0</v>
      </c>
      <c r="Y1452" s="413">
        <f>Y676*(1-'Appx 1. Ref Rates'!$E18)</f>
        <v>0</v>
      </c>
      <c r="Z1452" s="413">
        <f>Z676*(1-'Appx 1. Ref Rates'!$E18)</f>
        <v>0</v>
      </c>
      <c r="AA1452" s="413">
        <f>AA676*(1-'Appx 1. Ref Rates'!$E18)</f>
        <v>0</v>
      </c>
      <c r="AB1452" s="413">
        <f>AB676*(1-'Appx 1. Ref Rates'!$E18)</f>
        <v>0</v>
      </c>
      <c r="AC1452" s="400">
        <f t="shared" si="609"/>
        <v>0</v>
      </c>
      <c r="AD1452" s="854"/>
      <c r="AE1452" s="1083"/>
      <c r="AF1452" s="855"/>
      <c r="AG1452" s="528"/>
      <c r="AH1452" s="521"/>
      <c r="AI1452" s="521"/>
      <c r="AJ1452" s="521"/>
      <c r="AK1452" s="521"/>
      <c r="AL1452" s="521"/>
      <c r="AM1452" s="521"/>
      <c r="AN1452" s="521"/>
      <c r="AO1452" s="521"/>
      <c r="AP1452" s="521"/>
      <c r="AQ1452" s="521"/>
      <c r="AR1452" s="521"/>
      <c r="AS1452" s="521"/>
      <c r="AT1452" s="521"/>
      <c r="AU1452" s="521"/>
      <c r="AV1452" s="521"/>
      <c r="AW1452" s="521"/>
      <c r="AX1452" s="521"/>
      <c r="AY1452" s="521"/>
      <c r="AZ1452" s="521"/>
      <c r="BA1452" s="521"/>
      <c r="BB1452" s="521"/>
      <c r="BC1452" s="521"/>
      <c r="BD1452" s="521"/>
      <c r="BE1452" s="521"/>
      <c r="BF1452" s="521"/>
      <c r="BG1452" s="521"/>
      <c r="BH1452" s="521"/>
      <c r="BI1452" s="521"/>
      <c r="BJ1452" s="521"/>
      <c r="BK1452" s="521"/>
      <c r="BL1452" s="521"/>
      <c r="BM1452" s="521"/>
      <c r="BN1452" s="521"/>
      <c r="BO1452" s="521"/>
      <c r="BP1452" s="521"/>
      <c r="BQ1452" s="521"/>
      <c r="BR1452" s="521"/>
      <c r="BS1452" s="521"/>
      <c r="BT1452" s="521"/>
      <c r="BU1452" s="521"/>
      <c r="BV1452" s="521"/>
      <c r="BW1452" s="521"/>
      <c r="BX1452" s="521"/>
      <c r="BY1452" s="521"/>
      <c r="BZ1452" s="521"/>
      <c r="CA1452" s="521"/>
      <c r="CB1452" s="521"/>
      <c r="CC1452" s="521"/>
      <c r="CD1452" s="521"/>
      <c r="CE1452" s="521"/>
      <c r="CF1452" s="521"/>
      <c r="CG1452" s="521"/>
      <c r="CH1452" s="521"/>
      <c r="CI1452" s="521"/>
      <c r="CJ1452" s="521"/>
      <c r="CK1452" s="521"/>
      <c r="CL1452" s="521"/>
      <c r="CM1452" s="521"/>
      <c r="CN1452" s="521"/>
      <c r="CO1452" s="521"/>
      <c r="CP1452" s="521"/>
      <c r="CQ1452" s="521"/>
    </row>
    <row r="1453" spans="1:95" s="69" customFormat="1" ht="15" customHeight="1" outlineLevel="1" x14ac:dyDescent="0.2">
      <c r="A1453" s="11">
        <v>245</v>
      </c>
      <c r="B1453" s="294"/>
      <c r="C1453" s="289"/>
      <c r="D1453" s="260"/>
      <c r="E1453" s="260"/>
      <c r="F1453" s="880" t="str">
        <f>'2. CAD NCCF'!F1453:L1453</f>
        <v>State, provincial &amp; agency GS</v>
      </c>
      <c r="G1453" s="881"/>
      <c r="H1453" s="881"/>
      <c r="I1453" s="881"/>
      <c r="J1453" s="881"/>
      <c r="K1453" s="881"/>
      <c r="L1453" s="882"/>
      <c r="M1453" s="400">
        <f t="shared" si="613"/>
        <v>0</v>
      </c>
      <c r="N1453" s="411">
        <f>M1453*(1-'Appx 1. Ref Rates'!$E19)+N677*(1-'Appx 1. Ref Rates'!$E19)</f>
        <v>0</v>
      </c>
      <c r="O1453" s="414">
        <f>O677*(1-'Appx 1. Ref Rates'!$E19)</f>
        <v>0</v>
      </c>
      <c r="P1453" s="414">
        <f>P677*(1-'Appx 1. Ref Rates'!$E19)</f>
        <v>0</v>
      </c>
      <c r="Q1453" s="415">
        <f>Q677*(1-'Appx 1. Ref Rates'!$E19)</f>
        <v>0</v>
      </c>
      <c r="R1453" s="411">
        <f>R677*(1-'Appx 1. Ref Rates'!$E19)</f>
        <v>0</v>
      </c>
      <c r="S1453" s="413">
        <f>S677*(1-'Appx 1. Ref Rates'!$E19)</f>
        <v>0</v>
      </c>
      <c r="T1453" s="413">
        <f>T677*(1-'Appx 1. Ref Rates'!$E19)</f>
        <v>0</v>
      </c>
      <c r="U1453" s="413">
        <f>U677*(1-'Appx 1. Ref Rates'!$E19)</f>
        <v>0</v>
      </c>
      <c r="V1453" s="413">
        <f>V677*(1-'Appx 1. Ref Rates'!$E19)</f>
        <v>0</v>
      </c>
      <c r="W1453" s="413">
        <f>W677*(1-'Appx 1. Ref Rates'!$E19)</f>
        <v>0</v>
      </c>
      <c r="X1453" s="414">
        <f>X677*(1-'Appx 1. Ref Rates'!$E19)</f>
        <v>0</v>
      </c>
      <c r="Y1453" s="413">
        <f>Y677*(1-'Appx 1. Ref Rates'!$E19)</f>
        <v>0</v>
      </c>
      <c r="Z1453" s="413">
        <f>Z677*(1-'Appx 1. Ref Rates'!$E19)</f>
        <v>0</v>
      </c>
      <c r="AA1453" s="413">
        <f>AA677*(1-'Appx 1. Ref Rates'!$E19)</f>
        <v>0</v>
      </c>
      <c r="AB1453" s="413">
        <f>AB677*(1-'Appx 1. Ref Rates'!$E19)</f>
        <v>0</v>
      </c>
      <c r="AC1453" s="400">
        <f t="shared" si="609"/>
        <v>0</v>
      </c>
      <c r="AD1453" s="854"/>
      <c r="AE1453" s="1083"/>
      <c r="AF1453" s="855"/>
      <c r="AG1453" s="528"/>
      <c r="AH1453" s="521"/>
      <c r="AI1453" s="521"/>
      <c r="AJ1453" s="521"/>
      <c r="AK1453" s="521"/>
      <c r="AL1453" s="521"/>
      <c r="AM1453" s="521"/>
      <c r="AN1453" s="521"/>
      <c r="AO1453" s="521"/>
      <c r="AP1453" s="521"/>
      <c r="AQ1453" s="521"/>
      <c r="AR1453" s="521"/>
      <c r="AS1453" s="521"/>
      <c r="AT1453" s="521"/>
      <c r="AU1453" s="521"/>
      <c r="AV1453" s="521"/>
      <c r="AW1453" s="521"/>
      <c r="AX1453" s="521"/>
      <c r="AY1453" s="521"/>
      <c r="AZ1453" s="521"/>
      <c r="BA1453" s="521"/>
      <c r="BB1453" s="521"/>
      <c r="BC1453" s="521"/>
      <c r="BD1453" s="521"/>
      <c r="BE1453" s="521"/>
      <c r="BF1453" s="521"/>
      <c r="BG1453" s="521"/>
      <c r="BH1453" s="521"/>
      <c r="BI1453" s="521"/>
      <c r="BJ1453" s="521"/>
      <c r="BK1453" s="521"/>
      <c r="BL1453" s="521"/>
      <c r="BM1453" s="521"/>
      <c r="BN1453" s="521"/>
      <c r="BO1453" s="521"/>
      <c r="BP1453" s="521"/>
      <c r="BQ1453" s="521"/>
      <c r="BR1453" s="521"/>
      <c r="BS1453" s="521"/>
      <c r="BT1453" s="521"/>
      <c r="BU1453" s="521"/>
      <c r="BV1453" s="521"/>
      <c r="BW1453" s="521"/>
      <c r="BX1453" s="521"/>
      <c r="BY1453" s="521"/>
      <c r="BZ1453" s="521"/>
      <c r="CA1453" s="521"/>
      <c r="CB1453" s="521"/>
      <c r="CC1453" s="521"/>
      <c r="CD1453" s="521"/>
      <c r="CE1453" s="521"/>
      <c r="CF1453" s="521"/>
      <c r="CG1453" s="521"/>
      <c r="CH1453" s="521"/>
      <c r="CI1453" s="521"/>
      <c r="CJ1453" s="521"/>
      <c r="CK1453" s="521"/>
      <c r="CL1453" s="521"/>
      <c r="CM1453" s="521"/>
      <c r="CN1453" s="521"/>
      <c r="CO1453" s="521"/>
      <c r="CP1453" s="521"/>
      <c r="CQ1453" s="521"/>
    </row>
    <row r="1454" spans="1:95" s="69" customFormat="1" ht="15" customHeight="1" outlineLevel="1" x14ac:dyDescent="0.2">
      <c r="A1454" s="11">
        <v>246</v>
      </c>
      <c r="B1454" s="294"/>
      <c r="C1454" s="289"/>
      <c r="D1454" s="260"/>
      <c r="E1454" s="260"/>
      <c r="F1454" s="880" t="str">
        <f>'2. CAD NCCF'!F1454:L1454</f>
        <v>State municipal GS</v>
      </c>
      <c r="G1454" s="881"/>
      <c r="H1454" s="881"/>
      <c r="I1454" s="881"/>
      <c r="J1454" s="881"/>
      <c r="K1454" s="881"/>
      <c r="L1454" s="882"/>
      <c r="M1454" s="400">
        <f t="shared" si="613"/>
        <v>0</v>
      </c>
      <c r="N1454" s="411">
        <f>M1454*(1-'Appx 1. Ref Rates'!$E20)+N678*(1-'Appx 1. Ref Rates'!$E20)</f>
        <v>0</v>
      </c>
      <c r="O1454" s="414">
        <f>O678*(1-'Appx 1. Ref Rates'!$E20)</f>
        <v>0</v>
      </c>
      <c r="P1454" s="414">
        <f>P678*(1-'Appx 1. Ref Rates'!$E20)</f>
        <v>0</v>
      </c>
      <c r="Q1454" s="415">
        <f>Q678*(1-'Appx 1. Ref Rates'!$E20)</f>
        <v>0</v>
      </c>
      <c r="R1454" s="411">
        <f>R678*(1-'Appx 1. Ref Rates'!$E20)</f>
        <v>0</v>
      </c>
      <c r="S1454" s="413">
        <f>S678*(1-'Appx 1. Ref Rates'!$E20)</f>
        <v>0</v>
      </c>
      <c r="T1454" s="413">
        <f>T678*(1-'Appx 1. Ref Rates'!$E20)</f>
        <v>0</v>
      </c>
      <c r="U1454" s="413">
        <f>U678*(1-'Appx 1. Ref Rates'!$E20)</f>
        <v>0</v>
      </c>
      <c r="V1454" s="413">
        <f>V678*(1-'Appx 1. Ref Rates'!$E20)</f>
        <v>0</v>
      </c>
      <c r="W1454" s="413">
        <f>W678*(1-'Appx 1. Ref Rates'!$E20)</f>
        <v>0</v>
      </c>
      <c r="X1454" s="414">
        <f>X678*(1-'Appx 1. Ref Rates'!$E20)</f>
        <v>0</v>
      </c>
      <c r="Y1454" s="413">
        <f>Y678*(1-'Appx 1. Ref Rates'!$E20)</f>
        <v>0</v>
      </c>
      <c r="Z1454" s="413">
        <f>Z678*(1-'Appx 1. Ref Rates'!$E20)</f>
        <v>0</v>
      </c>
      <c r="AA1454" s="413">
        <f>AA678*(1-'Appx 1. Ref Rates'!$E20)</f>
        <v>0</v>
      </c>
      <c r="AB1454" s="413">
        <f>AB678*(1-'Appx 1. Ref Rates'!$E20)</f>
        <v>0</v>
      </c>
      <c r="AC1454" s="400">
        <f t="shared" si="609"/>
        <v>0</v>
      </c>
      <c r="AD1454" s="854"/>
      <c r="AE1454" s="1083"/>
      <c r="AF1454" s="855"/>
      <c r="AG1454" s="528"/>
      <c r="AH1454" s="521"/>
      <c r="AI1454" s="521"/>
      <c r="AJ1454" s="521"/>
      <c r="AK1454" s="521"/>
      <c r="AL1454" s="521"/>
      <c r="AM1454" s="521"/>
      <c r="AN1454" s="521"/>
      <c r="AO1454" s="521"/>
      <c r="AP1454" s="521"/>
      <c r="AQ1454" s="521"/>
      <c r="AR1454" s="521"/>
      <c r="AS1454" s="521"/>
      <c r="AT1454" s="521"/>
      <c r="AU1454" s="521"/>
      <c r="AV1454" s="521"/>
      <c r="AW1454" s="521"/>
      <c r="AX1454" s="521"/>
      <c r="AY1454" s="521"/>
      <c r="AZ1454" s="521"/>
      <c r="BA1454" s="521"/>
      <c r="BB1454" s="521"/>
      <c r="BC1454" s="521"/>
      <c r="BD1454" s="521"/>
      <c r="BE1454" s="521"/>
      <c r="BF1454" s="521"/>
      <c r="BG1454" s="521"/>
      <c r="BH1454" s="521"/>
      <c r="BI1454" s="521"/>
      <c r="BJ1454" s="521"/>
      <c r="BK1454" s="521"/>
      <c r="BL1454" s="521"/>
      <c r="BM1454" s="521"/>
      <c r="BN1454" s="521"/>
      <c r="BO1454" s="521"/>
      <c r="BP1454" s="521"/>
      <c r="BQ1454" s="521"/>
      <c r="BR1454" s="521"/>
      <c r="BS1454" s="521"/>
      <c r="BT1454" s="521"/>
      <c r="BU1454" s="521"/>
      <c r="BV1454" s="521"/>
      <c r="BW1454" s="521"/>
      <c r="BX1454" s="521"/>
      <c r="BY1454" s="521"/>
      <c r="BZ1454" s="521"/>
      <c r="CA1454" s="521"/>
      <c r="CB1454" s="521"/>
      <c r="CC1454" s="521"/>
      <c r="CD1454" s="521"/>
      <c r="CE1454" s="521"/>
      <c r="CF1454" s="521"/>
      <c r="CG1454" s="521"/>
      <c r="CH1454" s="521"/>
      <c r="CI1454" s="521"/>
      <c r="CJ1454" s="521"/>
      <c r="CK1454" s="521"/>
      <c r="CL1454" s="521"/>
      <c r="CM1454" s="521"/>
      <c r="CN1454" s="521"/>
      <c r="CO1454" s="521"/>
      <c r="CP1454" s="521"/>
      <c r="CQ1454" s="521"/>
    </row>
    <row r="1455" spans="1:95" s="69" customFormat="1" ht="15" customHeight="1" outlineLevel="1" x14ac:dyDescent="0.2">
      <c r="A1455" s="11">
        <v>247</v>
      </c>
      <c r="B1455" s="294"/>
      <c r="C1455" s="289"/>
      <c r="D1455" s="292"/>
      <c r="E1455" s="292"/>
      <c r="F1455" s="880" t="str">
        <f>'2. CAD NCCF'!F1455:L1455</f>
        <v>Supranational and multilateral development bank GS</v>
      </c>
      <c r="G1455" s="881"/>
      <c r="H1455" s="881"/>
      <c r="I1455" s="881"/>
      <c r="J1455" s="881"/>
      <c r="K1455" s="881"/>
      <c r="L1455" s="882"/>
      <c r="M1455" s="400">
        <f t="shared" si="613"/>
        <v>0</v>
      </c>
      <c r="N1455" s="411">
        <f>M1455*(1-'Appx 1. Ref Rates'!$E21)+N679*(1-'Appx 1. Ref Rates'!$E21)</f>
        <v>0</v>
      </c>
      <c r="O1455" s="414">
        <f>O679*(1-'Appx 1. Ref Rates'!$E21)</f>
        <v>0</v>
      </c>
      <c r="P1455" s="414">
        <f>P679*(1-'Appx 1. Ref Rates'!$E21)</f>
        <v>0</v>
      </c>
      <c r="Q1455" s="415">
        <f>Q679*(1-'Appx 1. Ref Rates'!$E21)</f>
        <v>0</v>
      </c>
      <c r="R1455" s="411">
        <f>R679*(1-'Appx 1. Ref Rates'!$E21)</f>
        <v>0</v>
      </c>
      <c r="S1455" s="413">
        <f>S679*(1-'Appx 1. Ref Rates'!$E21)</f>
        <v>0</v>
      </c>
      <c r="T1455" s="413">
        <f>T679*(1-'Appx 1. Ref Rates'!$E21)</f>
        <v>0</v>
      </c>
      <c r="U1455" s="413">
        <f>U679*(1-'Appx 1. Ref Rates'!$E21)</f>
        <v>0</v>
      </c>
      <c r="V1455" s="413">
        <f>V679*(1-'Appx 1. Ref Rates'!$E21)</f>
        <v>0</v>
      </c>
      <c r="W1455" s="413">
        <f>W679*(1-'Appx 1. Ref Rates'!$E21)</f>
        <v>0</v>
      </c>
      <c r="X1455" s="414">
        <f>X679*(1-'Appx 1. Ref Rates'!$E21)</f>
        <v>0</v>
      </c>
      <c r="Y1455" s="413">
        <f>Y679*(1-'Appx 1. Ref Rates'!$E21)</f>
        <v>0</v>
      </c>
      <c r="Z1455" s="413">
        <f>Z679*(1-'Appx 1. Ref Rates'!$E21)</f>
        <v>0</v>
      </c>
      <c r="AA1455" s="413">
        <f>AA679*(1-'Appx 1. Ref Rates'!$E21)</f>
        <v>0</v>
      </c>
      <c r="AB1455" s="413">
        <f>AB679*(1-'Appx 1. Ref Rates'!$E21)</f>
        <v>0</v>
      </c>
      <c r="AC1455" s="400">
        <f t="shared" si="609"/>
        <v>0</v>
      </c>
      <c r="AD1455" s="857"/>
      <c r="AE1455" s="858"/>
      <c r="AF1455" s="858"/>
      <c r="AG1455" s="528"/>
      <c r="AH1455" s="521"/>
      <c r="AI1455" s="521"/>
      <c r="AJ1455" s="521"/>
      <c r="AK1455" s="521"/>
      <c r="AL1455" s="521"/>
      <c r="AM1455" s="521"/>
      <c r="AN1455" s="521"/>
      <c r="AO1455" s="521"/>
      <c r="AP1455" s="521"/>
      <c r="AQ1455" s="521"/>
      <c r="AR1455" s="521"/>
      <c r="AS1455" s="521"/>
      <c r="AT1455" s="521"/>
      <c r="AU1455" s="521"/>
      <c r="AV1455" s="521"/>
      <c r="AW1455" s="521"/>
      <c r="AX1455" s="521"/>
      <c r="AY1455" s="521"/>
      <c r="AZ1455" s="521"/>
      <c r="BA1455" s="521"/>
      <c r="BB1455" s="521"/>
      <c r="BC1455" s="521"/>
      <c r="BD1455" s="521"/>
      <c r="BE1455" s="521"/>
      <c r="BF1455" s="521"/>
      <c r="BG1455" s="521"/>
      <c r="BH1455" s="521"/>
      <c r="BI1455" s="521"/>
      <c r="BJ1455" s="521"/>
      <c r="BK1455" s="521"/>
      <c r="BL1455" s="521"/>
      <c r="BM1455" s="521"/>
      <c r="BN1455" s="521"/>
      <c r="BO1455" s="521"/>
      <c r="BP1455" s="521"/>
      <c r="BQ1455" s="521"/>
      <c r="BR1455" s="521"/>
      <c r="BS1455" s="521"/>
      <c r="BT1455" s="521"/>
      <c r="BU1455" s="521"/>
      <c r="BV1455" s="521"/>
      <c r="BW1455" s="521"/>
      <c r="BX1455" s="521"/>
      <c r="BY1455" s="521"/>
      <c r="BZ1455" s="521"/>
      <c r="CA1455" s="521"/>
      <c r="CB1455" s="521"/>
      <c r="CC1455" s="521"/>
      <c r="CD1455" s="521"/>
      <c r="CE1455" s="521"/>
      <c r="CF1455" s="521"/>
      <c r="CG1455" s="521"/>
      <c r="CH1455" s="521"/>
      <c r="CI1455" s="521"/>
      <c r="CJ1455" s="521"/>
      <c r="CK1455" s="521"/>
      <c r="CL1455" s="521"/>
      <c r="CM1455" s="521"/>
      <c r="CN1455" s="521"/>
      <c r="CO1455" s="521"/>
      <c r="CP1455" s="521"/>
      <c r="CQ1455" s="521"/>
    </row>
    <row r="1456" spans="1:95" s="69" customFormat="1" ht="15" customHeight="1" outlineLevel="1" x14ac:dyDescent="0.2">
      <c r="A1456" s="11">
        <v>129</v>
      </c>
      <c r="B1456" s="294"/>
      <c r="C1456" s="292"/>
      <c r="D1456" s="868" t="str">
        <f>'2. CAD NCCF'!D1456:AF1456</f>
        <v>Mortgage backed securities (MBS)</v>
      </c>
      <c r="E1456" s="869"/>
      <c r="F1456" s="869"/>
      <c r="G1456" s="869"/>
      <c r="H1456" s="869"/>
      <c r="I1456" s="869"/>
      <c r="J1456" s="869"/>
      <c r="K1456" s="869"/>
      <c r="L1456" s="869"/>
      <c r="M1456" s="869"/>
      <c r="N1456" s="869"/>
      <c r="O1456" s="869"/>
      <c r="P1456" s="869"/>
      <c r="Q1456" s="869"/>
      <c r="R1456" s="869"/>
      <c r="S1456" s="869"/>
      <c r="T1456" s="869"/>
      <c r="U1456" s="869"/>
      <c r="V1456" s="869"/>
      <c r="W1456" s="869"/>
      <c r="X1456" s="869"/>
      <c r="Y1456" s="869"/>
      <c r="Z1456" s="869"/>
      <c r="AA1456" s="869"/>
      <c r="AB1456" s="869"/>
      <c r="AC1456" s="869"/>
      <c r="AD1456" s="869"/>
      <c r="AE1456" s="869"/>
      <c r="AF1456" s="869"/>
      <c r="AG1456" s="528"/>
      <c r="AH1456" s="521"/>
      <c r="AI1456" s="521"/>
      <c r="AJ1456" s="521"/>
      <c r="AK1456" s="521"/>
      <c r="AL1456" s="521"/>
      <c r="AM1456" s="521"/>
      <c r="AN1456" s="521"/>
      <c r="AO1456" s="521"/>
      <c r="AP1456" s="521"/>
      <c r="AQ1456" s="521"/>
      <c r="AR1456" s="521"/>
      <c r="AS1456" s="521"/>
      <c r="AT1456" s="521"/>
      <c r="AU1456" s="521"/>
      <c r="AV1456" s="521"/>
      <c r="AW1456" s="521"/>
      <c r="AX1456" s="521"/>
      <c r="AY1456" s="521"/>
      <c r="AZ1456" s="521"/>
      <c r="BA1456" s="521"/>
      <c r="BB1456" s="521"/>
      <c r="BC1456" s="521"/>
      <c r="BD1456" s="521"/>
      <c r="BE1456" s="521"/>
      <c r="BF1456" s="521"/>
      <c r="BG1456" s="521"/>
      <c r="BH1456" s="521"/>
      <c r="BI1456" s="521"/>
      <c r="BJ1456" s="521"/>
      <c r="BK1456" s="521"/>
      <c r="BL1456" s="521"/>
      <c r="BM1456" s="521"/>
      <c r="BN1456" s="521"/>
      <c r="BO1456" s="521"/>
      <c r="BP1456" s="521"/>
      <c r="BQ1456" s="521"/>
      <c r="BR1456" s="521"/>
      <c r="BS1456" s="521"/>
      <c r="BT1456" s="521"/>
      <c r="BU1456" s="521"/>
      <c r="BV1456" s="521"/>
      <c r="BW1456" s="521"/>
      <c r="BX1456" s="521"/>
      <c r="BY1456" s="521"/>
      <c r="BZ1456" s="521"/>
      <c r="CA1456" s="521"/>
      <c r="CB1456" s="521"/>
      <c r="CC1456" s="521"/>
      <c r="CD1456" s="521"/>
      <c r="CE1456" s="521"/>
      <c r="CF1456" s="521"/>
      <c r="CG1456" s="521"/>
      <c r="CH1456" s="521"/>
      <c r="CI1456" s="521"/>
      <c r="CJ1456" s="521"/>
      <c r="CK1456" s="521"/>
      <c r="CL1456" s="521"/>
      <c r="CM1456" s="521"/>
      <c r="CN1456" s="521"/>
      <c r="CO1456" s="521"/>
      <c r="CP1456" s="521"/>
      <c r="CQ1456" s="521"/>
    </row>
    <row r="1457" spans="1:95" s="69" customFormat="1" ht="15" customHeight="1" outlineLevel="1" x14ac:dyDescent="0.2">
      <c r="A1457" s="11">
        <v>130</v>
      </c>
      <c r="B1457" s="294"/>
      <c r="C1457" s="292"/>
      <c r="D1457" s="292"/>
      <c r="E1457" s="933" t="str">
        <f>'2. CAD NCCF'!E1457:L1457</f>
        <v>Agency MBS</v>
      </c>
      <c r="F1457" s="934"/>
      <c r="G1457" s="934"/>
      <c r="H1457" s="934"/>
      <c r="I1457" s="934"/>
      <c r="J1457" s="934"/>
      <c r="K1457" s="934"/>
      <c r="L1457" s="935"/>
      <c r="M1457" s="399">
        <f>SUBTOTAL(9,M1458:M1460)</f>
        <v>0</v>
      </c>
      <c r="N1457" s="402">
        <f t="shared" ref="N1457:AC1457" si="614">SUBTOTAL(9,N1458:N1460)</f>
        <v>0</v>
      </c>
      <c r="O1457" s="406">
        <f t="shared" si="614"/>
        <v>0</v>
      </c>
      <c r="P1457" s="406">
        <f t="shared" si="614"/>
        <v>0</v>
      </c>
      <c r="Q1457" s="407">
        <f t="shared" si="614"/>
        <v>0</v>
      </c>
      <c r="R1457" s="402">
        <f t="shared" si="614"/>
        <v>0</v>
      </c>
      <c r="S1457" s="406">
        <f t="shared" si="614"/>
        <v>0</v>
      </c>
      <c r="T1457" s="405">
        <f t="shared" si="614"/>
        <v>0</v>
      </c>
      <c r="U1457" s="405">
        <f t="shared" si="614"/>
        <v>0</v>
      </c>
      <c r="V1457" s="405">
        <f t="shared" si="614"/>
        <v>0</v>
      </c>
      <c r="W1457" s="405">
        <f t="shared" si="614"/>
        <v>0</v>
      </c>
      <c r="X1457" s="405">
        <f t="shared" si="614"/>
        <v>0</v>
      </c>
      <c r="Y1457" s="405">
        <f t="shared" si="614"/>
        <v>0</v>
      </c>
      <c r="Z1457" s="405">
        <f t="shared" si="614"/>
        <v>0</v>
      </c>
      <c r="AA1457" s="405">
        <f t="shared" si="614"/>
        <v>0</v>
      </c>
      <c r="AB1457" s="403">
        <f t="shared" si="614"/>
        <v>0</v>
      </c>
      <c r="AC1457" s="399">
        <f t="shared" si="614"/>
        <v>0</v>
      </c>
      <c r="AD1457" s="1448"/>
      <c r="AE1457" s="852"/>
      <c r="AF1457" s="852"/>
      <c r="AG1457" s="528"/>
      <c r="AH1457" s="521"/>
      <c r="AI1457" s="521"/>
      <c r="AJ1457" s="521"/>
      <c r="AK1457" s="521"/>
      <c r="AL1457" s="521"/>
      <c r="AM1457" s="521"/>
      <c r="AN1457" s="521"/>
      <c r="AO1457" s="521"/>
      <c r="AP1457" s="521"/>
      <c r="AQ1457" s="521"/>
      <c r="AR1457" s="521"/>
      <c r="AS1457" s="521"/>
      <c r="AT1457" s="521"/>
      <c r="AU1457" s="521"/>
      <c r="AV1457" s="521"/>
      <c r="AW1457" s="521"/>
      <c r="AX1457" s="521"/>
      <c r="AY1457" s="521"/>
      <c r="AZ1457" s="521"/>
      <c r="BA1457" s="521"/>
      <c r="BB1457" s="521"/>
      <c r="BC1457" s="521"/>
      <c r="BD1457" s="521"/>
      <c r="BE1457" s="521"/>
      <c r="BF1457" s="521"/>
      <c r="BG1457" s="521"/>
      <c r="BH1457" s="521"/>
      <c r="BI1457" s="521"/>
      <c r="BJ1457" s="521"/>
      <c r="BK1457" s="521"/>
      <c r="BL1457" s="521"/>
      <c r="BM1457" s="521"/>
      <c r="BN1457" s="521"/>
      <c r="BO1457" s="521"/>
      <c r="BP1457" s="521"/>
      <c r="BQ1457" s="521"/>
      <c r="BR1457" s="521"/>
      <c r="BS1457" s="521"/>
      <c r="BT1457" s="521"/>
      <c r="BU1457" s="521"/>
      <c r="BV1457" s="521"/>
      <c r="BW1457" s="521"/>
      <c r="BX1457" s="521"/>
      <c r="BY1457" s="521"/>
      <c r="BZ1457" s="521"/>
      <c r="CA1457" s="521"/>
      <c r="CB1457" s="521"/>
      <c r="CC1457" s="521"/>
      <c r="CD1457" s="521"/>
      <c r="CE1457" s="521"/>
      <c r="CF1457" s="521"/>
      <c r="CG1457" s="521"/>
      <c r="CH1457" s="521"/>
      <c r="CI1457" s="521"/>
      <c r="CJ1457" s="521"/>
      <c r="CK1457" s="521"/>
      <c r="CL1457" s="521"/>
      <c r="CM1457" s="521"/>
      <c r="CN1457" s="521"/>
      <c r="CO1457" s="521"/>
      <c r="CP1457" s="521"/>
      <c r="CQ1457" s="521"/>
    </row>
    <row r="1458" spans="1:95" s="69" customFormat="1" ht="15" customHeight="1" outlineLevel="1" x14ac:dyDescent="0.2">
      <c r="A1458" s="11">
        <v>131</v>
      </c>
      <c r="B1458" s="294"/>
      <c r="C1458" s="292"/>
      <c r="D1458" s="292"/>
      <c r="E1458" s="293"/>
      <c r="F1458" s="880" t="str">
        <f>'2. CAD NCCF'!F1458:L1458</f>
        <v>Agency MBS, high rated</v>
      </c>
      <c r="G1458" s="881"/>
      <c r="H1458" s="881"/>
      <c r="I1458" s="881"/>
      <c r="J1458" s="881"/>
      <c r="K1458" s="881"/>
      <c r="L1458" s="882"/>
      <c r="M1458" s="400">
        <f t="shared" ref="M1458:M1460" si="615">M682</f>
        <v>0</v>
      </c>
      <c r="N1458" s="411">
        <f>M1458*(1-'Appx 1. Ref Rates'!$E24)+N682*(1-'Appx 1. Ref Rates'!$E24)</f>
        <v>0</v>
      </c>
      <c r="O1458" s="414">
        <f>O682*(1-'Appx 1. Ref Rates'!$E24)</f>
        <v>0</v>
      </c>
      <c r="P1458" s="414">
        <f>P682*(1-'Appx 1. Ref Rates'!$E24)</f>
        <v>0</v>
      </c>
      <c r="Q1458" s="415">
        <f>Q682*(1-'Appx 1. Ref Rates'!$E24)</f>
        <v>0</v>
      </c>
      <c r="R1458" s="411">
        <f>R682*(1-'Appx 1. Ref Rates'!$E24)</f>
        <v>0</v>
      </c>
      <c r="S1458" s="413">
        <f>S682*(1-'Appx 1. Ref Rates'!$E24)</f>
        <v>0</v>
      </c>
      <c r="T1458" s="413">
        <f>T682*(1-'Appx 1. Ref Rates'!$E24)</f>
        <v>0</v>
      </c>
      <c r="U1458" s="413">
        <f>U682*(1-'Appx 1. Ref Rates'!$E24)</f>
        <v>0</v>
      </c>
      <c r="V1458" s="413">
        <f>V682*(1-'Appx 1. Ref Rates'!$E24)</f>
        <v>0</v>
      </c>
      <c r="W1458" s="413">
        <f>W682*(1-'Appx 1. Ref Rates'!$E24)</f>
        <v>0</v>
      </c>
      <c r="X1458" s="414">
        <f>X682*(1-'Appx 1. Ref Rates'!$E24)</f>
        <v>0</v>
      </c>
      <c r="Y1458" s="413">
        <f>Y682*(1-'Appx 1. Ref Rates'!$E24)</f>
        <v>0</v>
      </c>
      <c r="Z1458" s="413">
        <f>Z682*(1-'Appx 1. Ref Rates'!$E24)</f>
        <v>0</v>
      </c>
      <c r="AA1458" s="413">
        <f>AA682*(1-'Appx 1. Ref Rates'!$E24)</f>
        <v>0</v>
      </c>
      <c r="AB1458" s="413">
        <f>AB682*(1-'Appx 1. Ref Rates'!$E24)</f>
        <v>0</v>
      </c>
      <c r="AC1458" s="400">
        <f t="shared" ref="AC1458:AC1460" si="616">AC682</f>
        <v>0</v>
      </c>
      <c r="AD1458" s="854"/>
      <c r="AE1458" s="1083"/>
      <c r="AF1458" s="855"/>
      <c r="AG1458" s="528"/>
      <c r="AH1458" s="521"/>
      <c r="AI1458" s="521"/>
      <c r="AJ1458" s="521"/>
      <c r="AK1458" s="521"/>
      <c r="AL1458" s="521"/>
      <c r="AM1458" s="521"/>
      <c r="AN1458" s="521"/>
      <c r="AO1458" s="521"/>
      <c r="AP1458" s="521"/>
      <c r="AQ1458" s="521"/>
      <c r="AR1458" s="521"/>
      <c r="AS1458" s="521"/>
      <c r="AT1458" s="521"/>
      <c r="AU1458" s="521"/>
      <c r="AV1458" s="521"/>
      <c r="AW1458" s="521"/>
      <c r="AX1458" s="521"/>
      <c r="AY1458" s="521"/>
      <c r="AZ1458" s="521"/>
      <c r="BA1458" s="521"/>
      <c r="BB1458" s="521"/>
      <c r="BC1458" s="521"/>
      <c r="BD1458" s="521"/>
      <c r="BE1458" s="521"/>
      <c r="BF1458" s="521"/>
      <c r="BG1458" s="521"/>
      <c r="BH1458" s="521"/>
      <c r="BI1458" s="521"/>
      <c r="BJ1458" s="521"/>
      <c r="BK1458" s="521"/>
      <c r="BL1458" s="521"/>
      <c r="BM1458" s="521"/>
      <c r="BN1458" s="521"/>
      <c r="BO1458" s="521"/>
      <c r="BP1458" s="521"/>
      <c r="BQ1458" s="521"/>
      <c r="BR1458" s="521"/>
      <c r="BS1458" s="521"/>
      <c r="BT1458" s="521"/>
      <c r="BU1458" s="521"/>
      <c r="BV1458" s="521"/>
      <c r="BW1458" s="521"/>
      <c r="BX1458" s="521"/>
      <c r="BY1458" s="521"/>
      <c r="BZ1458" s="521"/>
      <c r="CA1458" s="521"/>
      <c r="CB1458" s="521"/>
      <c r="CC1458" s="521"/>
      <c r="CD1458" s="521"/>
      <c r="CE1458" s="521"/>
      <c r="CF1458" s="521"/>
      <c r="CG1458" s="521"/>
      <c r="CH1458" s="521"/>
      <c r="CI1458" s="521"/>
      <c r="CJ1458" s="521"/>
      <c r="CK1458" s="521"/>
      <c r="CL1458" s="521"/>
      <c r="CM1458" s="521"/>
      <c r="CN1458" s="521"/>
      <c r="CO1458" s="521"/>
      <c r="CP1458" s="521"/>
      <c r="CQ1458" s="521"/>
    </row>
    <row r="1459" spans="1:95" s="69" customFormat="1" ht="15" customHeight="1" outlineLevel="1" x14ac:dyDescent="0.2">
      <c r="A1459" s="11">
        <v>132</v>
      </c>
      <c r="B1459" s="294"/>
      <c r="C1459" s="292"/>
      <c r="D1459" s="292"/>
      <c r="E1459" s="293"/>
      <c r="F1459" s="880" t="str">
        <f>'2. CAD NCCF'!F1459:L1459</f>
        <v>Agency MBS, medium rated</v>
      </c>
      <c r="G1459" s="881"/>
      <c r="H1459" s="881"/>
      <c r="I1459" s="881"/>
      <c r="J1459" s="881"/>
      <c r="K1459" s="881"/>
      <c r="L1459" s="882"/>
      <c r="M1459" s="400">
        <f t="shared" si="615"/>
        <v>0</v>
      </c>
      <c r="N1459" s="411">
        <f>M1459*(1-'Appx 1. Ref Rates'!$E25)+N683*(1-'Appx 1. Ref Rates'!$E25)</f>
        <v>0</v>
      </c>
      <c r="O1459" s="414">
        <f>O683*(1-'Appx 1. Ref Rates'!$E25)</f>
        <v>0</v>
      </c>
      <c r="P1459" s="414">
        <f>P683*(1-'Appx 1. Ref Rates'!$E25)</f>
        <v>0</v>
      </c>
      <c r="Q1459" s="415">
        <f>Q683*(1-'Appx 1. Ref Rates'!$E25)</f>
        <v>0</v>
      </c>
      <c r="R1459" s="411">
        <f>R683*(1-'Appx 1. Ref Rates'!$E25)</f>
        <v>0</v>
      </c>
      <c r="S1459" s="413">
        <f>S683*(1-'Appx 1. Ref Rates'!$E25)</f>
        <v>0</v>
      </c>
      <c r="T1459" s="413">
        <f>T683*(1-'Appx 1. Ref Rates'!$E25)</f>
        <v>0</v>
      </c>
      <c r="U1459" s="413">
        <f>U683*(1-'Appx 1. Ref Rates'!$E25)</f>
        <v>0</v>
      </c>
      <c r="V1459" s="413">
        <f>V683*(1-'Appx 1. Ref Rates'!$E25)</f>
        <v>0</v>
      </c>
      <c r="W1459" s="413">
        <f>W683*(1-'Appx 1. Ref Rates'!$E25)</f>
        <v>0</v>
      </c>
      <c r="X1459" s="414">
        <f>X683*(1-'Appx 1. Ref Rates'!$E25)</f>
        <v>0</v>
      </c>
      <c r="Y1459" s="413">
        <f>Y683*(1-'Appx 1. Ref Rates'!$E25)</f>
        <v>0</v>
      </c>
      <c r="Z1459" s="413">
        <f>Z683*(1-'Appx 1. Ref Rates'!$E25)</f>
        <v>0</v>
      </c>
      <c r="AA1459" s="413">
        <f>AA683*(1-'Appx 1. Ref Rates'!$E25)</f>
        <v>0</v>
      </c>
      <c r="AB1459" s="413">
        <f>AB683*(1-'Appx 1. Ref Rates'!$E25)</f>
        <v>0</v>
      </c>
      <c r="AC1459" s="400">
        <f t="shared" si="616"/>
        <v>0</v>
      </c>
      <c r="AD1459" s="854"/>
      <c r="AE1459" s="1083"/>
      <c r="AF1459" s="855"/>
      <c r="AG1459" s="528"/>
      <c r="AH1459" s="521"/>
      <c r="AI1459" s="521"/>
      <c r="AJ1459" s="521"/>
      <c r="AK1459" s="521"/>
      <c r="AL1459" s="521"/>
      <c r="AM1459" s="521"/>
      <c r="AN1459" s="521"/>
      <c r="AO1459" s="521"/>
      <c r="AP1459" s="521"/>
      <c r="AQ1459" s="521"/>
      <c r="AR1459" s="521"/>
      <c r="AS1459" s="521"/>
      <c r="AT1459" s="521"/>
      <c r="AU1459" s="521"/>
      <c r="AV1459" s="521"/>
      <c r="AW1459" s="521"/>
      <c r="AX1459" s="521"/>
      <c r="AY1459" s="521"/>
      <c r="AZ1459" s="521"/>
      <c r="BA1459" s="521"/>
      <c r="BB1459" s="521"/>
      <c r="BC1459" s="521"/>
      <c r="BD1459" s="521"/>
      <c r="BE1459" s="521"/>
      <c r="BF1459" s="521"/>
      <c r="BG1459" s="521"/>
      <c r="BH1459" s="521"/>
      <c r="BI1459" s="521"/>
      <c r="BJ1459" s="521"/>
      <c r="BK1459" s="521"/>
      <c r="BL1459" s="521"/>
      <c r="BM1459" s="521"/>
      <c r="BN1459" s="521"/>
      <c r="BO1459" s="521"/>
      <c r="BP1459" s="521"/>
      <c r="BQ1459" s="521"/>
      <c r="BR1459" s="521"/>
      <c r="BS1459" s="521"/>
      <c r="BT1459" s="521"/>
      <c r="BU1459" s="521"/>
      <c r="BV1459" s="521"/>
      <c r="BW1459" s="521"/>
      <c r="BX1459" s="521"/>
      <c r="BY1459" s="521"/>
      <c r="BZ1459" s="521"/>
      <c r="CA1459" s="521"/>
      <c r="CB1459" s="521"/>
      <c r="CC1459" s="521"/>
      <c r="CD1459" s="521"/>
      <c r="CE1459" s="521"/>
      <c r="CF1459" s="521"/>
      <c r="CG1459" s="521"/>
      <c r="CH1459" s="521"/>
      <c r="CI1459" s="521"/>
      <c r="CJ1459" s="521"/>
      <c r="CK1459" s="521"/>
      <c r="CL1459" s="521"/>
      <c r="CM1459" s="521"/>
      <c r="CN1459" s="521"/>
      <c r="CO1459" s="521"/>
      <c r="CP1459" s="521"/>
      <c r="CQ1459" s="521"/>
    </row>
    <row r="1460" spans="1:95" s="69" customFormat="1" ht="15" customHeight="1" outlineLevel="1" x14ac:dyDescent="0.2">
      <c r="A1460" s="11">
        <v>133</v>
      </c>
      <c r="B1460" s="294"/>
      <c r="C1460" s="292"/>
      <c r="D1460" s="292"/>
      <c r="E1460" s="293"/>
      <c r="F1460" s="880" t="str">
        <f>'2. CAD NCCF'!F1460:L1460</f>
        <v>Agency MBS, low or not rated</v>
      </c>
      <c r="G1460" s="881"/>
      <c r="H1460" s="881"/>
      <c r="I1460" s="881"/>
      <c r="J1460" s="881"/>
      <c r="K1460" s="881"/>
      <c r="L1460" s="882"/>
      <c r="M1460" s="400">
        <f t="shared" si="615"/>
        <v>0</v>
      </c>
      <c r="N1460" s="411">
        <f>M1460*(1-'Appx 1. Ref Rates'!$E26)+N684*(1-'Appx 1. Ref Rates'!$E26)</f>
        <v>0</v>
      </c>
      <c r="O1460" s="414">
        <f>O684*(1-'Appx 1. Ref Rates'!$E26)</f>
        <v>0</v>
      </c>
      <c r="P1460" s="414">
        <f>P684*(1-'Appx 1. Ref Rates'!$E26)</f>
        <v>0</v>
      </c>
      <c r="Q1460" s="415">
        <f>Q684*(1-'Appx 1. Ref Rates'!$E26)</f>
        <v>0</v>
      </c>
      <c r="R1460" s="411">
        <f>R684*(1-'Appx 1. Ref Rates'!$E26)</f>
        <v>0</v>
      </c>
      <c r="S1460" s="413">
        <f>S684*(1-'Appx 1. Ref Rates'!$E26)</f>
        <v>0</v>
      </c>
      <c r="T1460" s="413">
        <f>T684*(1-'Appx 1. Ref Rates'!$E26)</f>
        <v>0</v>
      </c>
      <c r="U1460" s="413">
        <f>U684*(1-'Appx 1. Ref Rates'!$E26)</f>
        <v>0</v>
      </c>
      <c r="V1460" s="413">
        <f>V684*(1-'Appx 1. Ref Rates'!$E26)</f>
        <v>0</v>
      </c>
      <c r="W1460" s="413">
        <f>W684*(1-'Appx 1. Ref Rates'!$E26)</f>
        <v>0</v>
      </c>
      <c r="X1460" s="414">
        <f>X684*(1-'Appx 1. Ref Rates'!$E26)</f>
        <v>0</v>
      </c>
      <c r="Y1460" s="413">
        <f>Y684*(1-'Appx 1. Ref Rates'!$E26)</f>
        <v>0</v>
      </c>
      <c r="Z1460" s="413">
        <f>Z684*(1-'Appx 1. Ref Rates'!$E26)</f>
        <v>0</v>
      </c>
      <c r="AA1460" s="413">
        <f>AA684*(1-'Appx 1. Ref Rates'!$E26)</f>
        <v>0</v>
      </c>
      <c r="AB1460" s="413">
        <f>AB684*(1-'Appx 1. Ref Rates'!$E26)</f>
        <v>0</v>
      </c>
      <c r="AC1460" s="400">
        <f t="shared" si="616"/>
        <v>0</v>
      </c>
      <c r="AD1460" s="854"/>
      <c r="AE1460" s="1083"/>
      <c r="AF1460" s="855"/>
      <c r="AG1460" s="528"/>
      <c r="AH1460" s="521"/>
      <c r="AI1460" s="521"/>
      <c r="AJ1460" s="521"/>
      <c r="AK1460" s="521"/>
      <c r="AL1460" s="521"/>
      <c r="AM1460" s="521"/>
      <c r="AN1460" s="521"/>
      <c r="AO1460" s="521"/>
      <c r="AP1460" s="521"/>
      <c r="AQ1460" s="521"/>
      <c r="AR1460" s="521"/>
      <c r="AS1460" s="521"/>
      <c r="AT1460" s="521"/>
      <c r="AU1460" s="521"/>
      <c r="AV1460" s="521"/>
      <c r="AW1460" s="521"/>
      <c r="AX1460" s="521"/>
      <c r="AY1460" s="521"/>
      <c r="AZ1460" s="521"/>
      <c r="BA1460" s="521"/>
      <c r="BB1460" s="521"/>
      <c r="BC1460" s="521"/>
      <c r="BD1460" s="521"/>
      <c r="BE1460" s="521"/>
      <c r="BF1460" s="521"/>
      <c r="BG1460" s="521"/>
      <c r="BH1460" s="521"/>
      <c r="BI1460" s="521"/>
      <c r="BJ1460" s="521"/>
      <c r="BK1460" s="521"/>
      <c r="BL1460" s="521"/>
      <c r="BM1460" s="521"/>
      <c r="BN1460" s="521"/>
      <c r="BO1460" s="521"/>
      <c r="BP1460" s="521"/>
      <c r="BQ1460" s="521"/>
      <c r="BR1460" s="521"/>
      <c r="BS1460" s="521"/>
      <c r="BT1460" s="521"/>
      <c r="BU1460" s="521"/>
      <c r="BV1460" s="521"/>
      <c r="BW1460" s="521"/>
      <c r="BX1460" s="521"/>
      <c r="BY1460" s="521"/>
      <c r="BZ1460" s="521"/>
      <c r="CA1460" s="521"/>
      <c r="CB1460" s="521"/>
      <c r="CC1460" s="521"/>
      <c r="CD1460" s="521"/>
      <c r="CE1460" s="521"/>
      <c r="CF1460" s="521"/>
      <c r="CG1460" s="521"/>
      <c r="CH1460" s="521"/>
      <c r="CI1460" s="521"/>
      <c r="CJ1460" s="521"/>
      <c r="CK1460" s="521"/>
      <c r="CL1460" s="521"/>
      <c r="CM1460" s="521"/>
      <c r="CN1460" s="521"/>
      <c r="CO1460" s="521"/>
      <c r="CP1460" s="521"/>
      <c r="CQ1460" s="521"/>
    </row>
    <row r="1461" spans="1:95" s="69" customFormat="1" ht="15" customHeight="1" outlineLevel="1" x14ac:dyDescent="0.2">
      <c r="A1461" s="11">
        <v>134</v>
      </c>
      <c r="B1461" s="294"/>
      <c r="C1461" s="292"/>
      <c r="D1461" s="292"/>
      <c r="E1461" s="877" t="str">
        <f>'2. CAD NCCF'!E1461:L1461</f>
        <v>Non-agency commercial MBS (CMBS)</v>
      </c>
      <c r="F1461" s="878"/>
      <c r="G1461" s="878"/>
      <c r="H1461" s="878"/>
      <c r="I1461" s="878"/>
      <c r="J1461" s="878"/>
      <c r="K1461" s="878"/>
      <c r="L1461" s="879"/>
      <c r="M1461" s="399">
        <f>SUBTOTAL(9,M1462:M1464)</f>
        <v>0</v>
      </c>
      <c r="N1461" s="402">
        <f t="shared" ref="N1461:AC1461" si="617">SUBTOTAL(9,N1462:N1464)</f>
        <v>0</v>
      </c>
      <c r="O1461" s="406">
        <f t="shared" si="617"/>
        <v>0</v>
      </c>
      <c r="P1461" s="406">
        <f t="shared" si="617"/>
        <v>0</v>
      </c>
      <c r="Q1461" s="407">
        <f t="shared" si="617"/>
        <v>0</v>
      </c>
      <c r="R1461" s="402">
        <f t="shared" si="617"/>
        <v>0</v>
      </c>
      <c r="S1461" s="406">
        <f t="shared" si="617"/>
        <v>0</v>
      </c>
      <c r="T1461" s="405">
        <f t="shared" si="617"/>
        <v>0</v>
      </c>
      <c r="U1461" s="405">
        <f t="shared" si="617"/>
        <v>0</v>
      </c>
      <c r="V1461" s="405">
        <f t="shared" si="617"/>
        <v>0</v>
      </c>
      <c r="W1461" s="405">
        <f t="shared" si="617"/>
        <v>0</v>
      </c>
      <c r="X1461" s="405">
        <f t="shared" si="617"/>
        <v>0</v>
      </c>
      <c r="Y1461" s="405">
        <f t="shared" si="617"/>
        <v>0</v>
      </c>
      <c r="Z1461" s="405">
        <f t="shared" si="617"/>
        <v>0</v>
      </c>
      <c r="AA1461" s="405">
        <f t="shared" si="617"/>
        <v>0</v>
      </c>
      <c r="AB1461" s="403">
        <f t="shared" si="617"/>
        <v>0</v>
      </c>
      <c r="AC1461" s="399">
        <f t="shared" si="617"/>
        <v>0</v>
      </c>
      <c r="AD1461" s="854"/>
      <c r="AE1461" s="1083"/>
      <c r="AF1461" s="855"/>
      <c r="AG1461" s="528"/>
      <c r="AH1461" s="521"/>
      <c r="AI1461" s="521"/>
      <c r="AJ1461" s="521"/>
      <c r="AK1461" s="521"/>
      <c r="AL1461" s="521"/>
      <c r="AM1461" s="521"/>
      <c r="AN1461" s="521"/>
      <c r="AO1461" s="521"/>
      <c r="AP1461" s="521"/>
      <c r="AQ1461" s="521"/>
      <c r="AR1461" s="521"/>
      <c r="AS1461" s="521"/>
      <c r="AT1461" s="521"/>
      <c r="AU1461" s="521"/>
      <c r="AV1461" s="521"/>
      <c r="AW1461" s="521"/>
      <c r="AX1461" s="521"/>
      <c r="AY1461" s="521"/>
      <c r="AZ1461" s="521"/>
      <c r="BA1461" s="521"/>
      <c r="BB1461" s="521"/>
      <c r="BC1461" s="521"/>
      <c r="BD1461" s="521"/>
      <c r="BE1461" s="521"/>
      <c r="BF1461" s="521"/>
      <c r="BG1461" s="521"/>
      <c r="BH1461" s="521"/>
      <c r="BI1461" s="521"/>
      <c r="BJ1461" s="521"/>
      <c r="BK1461" s="521"/>
      <c r="BL1461" s="521"/>
      <c r="BM1461" s="521"/>
      <c r="BN1461" s="521"/>
      <c r="BO1461" s="521"/>
      <c r="BP1461" s="521"/>
      <c r="BQ1461" s="521"/>
      <c r="BR1461" s="521"/>
      <c r="BS1461" s="521"/>
      <c r="BT1461" s="521"/>
      <c r="BU1461" s="521"/>
      <c r="BV1461" s="521"/>
      <c r="BW1461" s="521"/>
      <c r="BX1461" s="521"/>
      <c r="BY1461" s="521"/>
      <c r="BZ1461" s="521"/>
      <c r="CA1461" s="521"/>
      <c r="CB1461" s="521"/>
      <c r="CC1461" s="521"/>
      <c r="CD1461" s="521"/>
      <c r="CE1461" s="521"/>
      <c r="CF1461" s="521"/>
      <c r="CG1461" s="521"/>
      <c r="CH1461" s="521"/>
      <c r="CI1461" s="521"/>
      <c r="CJ1461" s="521"/>
      <c r="CK1461" s="521"/>
      <c r="CL1461" s="521"/>
      <c r="CM1461" s="521"/>
      <c r="CN1461" s="521"/>
      <c r="CO1461" s="521"/>
      <c r="CP1461" s="521"/>
      <c r="CQ1461" s="521"/>
    </row>
    <row r="1462" spans="1:95" s="69" customFormat="1" ht="15" customHeight="1" outlineLevel="1" x14ac:dyDescent="0.2">
      <c r="A1462" s="11">
        <v>135</v>
      </c>
      <c r="B1462" s="294"/>
      <c r="C1462" s="292"/>
      <c r="D1462" s="292"/>
      <c r="E1462" s="293"/>
      <c r="F1462" s="880" t="str">
        <f>'2. CAD NCCF'!F1462:L1462</f>
        <v>Non-agency CMBS, high rated</v>
      </c>
      <c r="G1462" s="881"/>
      <c r="H1462" s="881"/>
      <c r="I1462" s="881"/>
      <c r="J1462" s="881"/>
      <c r="K1462" s="881"/>
      <c r="L1462" s="882"/>
      <c r="M1462" s="400">
        <f t="shared" ref="M1462:M1464" si="618">M686</f>
        <v>0</v>
      </c>
      <c r="N1462" s="411">
        <f>M1462*(1-'Appx 1. Ref Rates'!$E28)+N686*(1-'Appx 1. Ref Rates'!$E28)</f>
        <v>0</v>
      </c>
      <c r="O1462" s="414">
        <f>O686*(1-'Appx 1. Ref Rates'!$E28)</f>
        <v>0</v>
      </c>
      <c r="P1462" s="414">
        <f>P686*(1-'Appx 1. Ref Rates'!$E28)</f>
        <v>0</v>
      </c>
      <c r="Q1462" s="415">
        <f>Q686*(1-'Appx 1. Ref Rates'!$E28)</f>
        <v>0</v>
      </c>
      <c r="R1462" s="411">
        <f>R686*(1-'Appx 1. Ref Rates'!$E28)</f>
        <v>0</v>
      </c>
      <c r="S1462" s="413">
        <f>S686*(1-'Appx 1. Ref Rates'!$E28)</f>
        <v>0</v>
      </c>
      <c r="T1462" s="413">
        <f>T686*(1-'Appx 1. Ref Rates'!$E28)</f>
        <v>0</v>
      </c>
      <c r="U1462" s="413">
        <f>U686*(1-'Appx 1. Ref Rates'!$E28)</f>
        <v>0</v>
      </c>
      <c r="V1462" s="413">
        <f>V686*(1-'Appx 1. Ref Rates'!$E28)</f>
        <v>0</v>
      </c>
      <c r="W1462" s="413">
        <f>W686*(1-'Appx 1. Ref Rates'!$E28)</f>
        <v>0</v>
      </c>
      <c r="X1462" s="414">
        <f>X686*(1-'Appx 1. Ref Rates'!$E28)</f>
        <v>0</v>
      </c>
      <c r="Y1462" s="413">
        <f>Y686*(1-'Appx 1. Ref Rates'!$E28)</f>
        <v>0</v>
      </c>
      <c r="Z1462" s="413">
        <f>Z686*(1-'Appx 1. Ref Rates'!$E28)</f>
        <v>0</v>
      </c>
      <c r="AA1462" s="413">
        <f>AA686*(1-'Appx 1. Ref Rates'!$E28)</f>
        <v>0</v>
      </c>
      <c r="AB1462" s="413">
        <f>AB686*(1-'Appx 1. Ref Rates'!$E28)</f>
        <v>0</v>
      </c>
      <c r="AC1462" s="400">
        <f t="shared" ref="AC1462:AC1464" si="619">AC686</f>
        <v>0</v>
      </c>
      <c r="AD1462" s="854"/>
      <c r="AE1462" s="1083"/>
      <c r="AF1462" s="855"/>
      <c r="AG1462" s="528"/>
      <c r="AH1462" s="521"/>
      <c r="AI1462" s="521"/>
      <c r="AJ1462" s="521"/>
      <c r="AK1462" s="521"/>
      <c r="AL1462" s="521"/>
      <c r="AM1462" s="521"/>
      <c r="AN1462" s="521"/>
      <c r="AO1462" s="521"/>
      <c r="AP1462" s="521"/>
      <c r="AQ1462" s="521"/>
      <c r="AR1462" s="521"/>
      <c r="AS1462" s="521"/>
      <c r="AT1462" s="521"/>
      <c r="AU1462" s="521"/>
      <c r="AV1462" s="521"/>
      <c r="AW1462" s="521"/>
      <c r="AX1462" s="521"/>
      <c r="AY1462" s="521"/>
      <c r="AZ1462" s="521"/>
      <c r="BA1462" s="521"/>
      <c r="BB1462" s="521"/>
      <c r="BC1462" s="521"/>
      <c r="BD1462" s="521"/>
      <c r="BE1462" s="521"/>
      <c r="BF1462" s="521"/>
      <c r="BG1462" s="521"/>
      <c r="BH1462" s="521"/>
      <c r="BI1462" s="521"/>
      <c r="BJ1462" s="521"/>
      <c r="BK1462" s="521"/>
      <c r="BL1462" s="521"/>
      <c r="BM1462" s="521"/>
      <c r="BN1462" s="521"/>
      <c r="BO1462" s="521"/>
      <c r="BP1462" s="521"/>
      <c r="BQ1462" s="521"/>
      <c r="BR1462" s="521"/>
      <c r="BS1462" s="521"/>
      <c r="BT1462" s="521"/>
      <c r="BU1462" s="521"/>
      <c r="BV1462" s="521"/>
      <c r="BW1462" s="521"/>
      <c r="BX1462" s="521"/>
      <c r="BY1462" s="521"/>
      <c r="BZ1462" s="521"/>
      <c r="CA1462" s="521"/>
      <c r="CB1462" s="521"/>
      <c r="CC1462" s="521"/>
      <c r="CD1462" s="521"/>
      <c r="CE1462" s="521"/>
      <c r="CF1462" s="521"/>
      <c r="CG1462" s="521"/>
      <c r="CH1462" s="521"/>
      <c r="CI1462" s="521"/>
      <c r="CJ1462" s="521"/>
      <c r="CK1462" s="521"/>
      <c r="CL1462" s="521"/>
      <c r="CM1462" s="521"/>
      <c r="CN1462" s="521"/>
      <c r="CO1462" s="521"/>
      <c r="CP1462" s="521"/>
      <c r="CQ1462" s="521"/>
    </row>
    <row r="1463" spans="1:95" s="69" customFormat="1" ht="15" customHeight="1" outlineLevel="1" x14ac:dyDescent="0.2">
      <c r="A1463" s="11">
        <v>136</v>
      </c>
      <c r="B1463" s="294"/>
      <c r="C1463" s="292"/>
      <c r="D1463" s="292"/>
      <c r="E1463" s="293"/>
      <c r="F1463" s="880" t="str">
        <f>'2. CAD NCCF'!F1463:L1463</f>
        <v>Non-agency CMBS, medium rated</v>
      </c>
      <c r="G1463" s="881"/>
      <c r="H1463" s="881"/>
      <c r="I1463" s="881"/>
      <c r="J1463" s="881"/>
      <c r="K1463" s="881"/>
      <c r="L1463" s="882"/>
      <c r="M1463" s="400">
        <f t="shared" si="618"/>
        <v>0</v>
      </c>
      <c r="N1463" s="411">
        <f>M1463*(1-'Appx 1. Ref Rates'!$E29)+N687*(1-'Appx 1. Ref Rates'!$E29)</f>
        <v>0</v>
      </c>
      <c r="O1463" s="414">
        <f>O687*(1-'Appx 1. Ref Rates'!$E29)</f>
        <v>0</v>
      </c>
      <c r="P1463" s="414">
        <f>P687*(1-'Appx 1. Ref Rates'!$E29)</f>
        <v>0</v>
      </c>
      <c r="Q1463" s="415">
        <f>Q687*(1-'Appx 1. Ref Rates'!$E29)</f>
        <v>0</v>
      </c>
      <c r="R1463" s="411">
        <f>R687*(1-'Appx 1. Ref Rates'!$E29)</f>
        <v>0</v>
      </c>
      <c r="S1463" s="413">
        <f>S687*(1-'Appx 1. Ref Rates'!$E29)</f>
        <v>0</v>
      </c>
      <c r="T1463" s="413">
        <f>T687*(1-'Appx 1. Ref Rates'!$E29)</f>
        <v>0</v>
      </c>
      <c r="U1463" s="413">
        <f>U687*(1-'Appx 1. Ref Rates'!$E29)</f>
        <v>0</v>
      </c>
      <c r="V1463" s="413">
        <f>V687*(1-'Appx 1. Ref Rates'!$E29)</f>
        <v>0</v>
      </c>
      <c r="W1463" s="413">
        <f>W687*(1-'Appx 1. Ref Rates'!$E29)</f>
        <v>0</v>
      </c>
      <c r="X1463" s="414">
        <f>X687*(1-'Appx 1. Ref Rates'!$E29)</f>
        <v>0</v>
      </c>
      <c r="Y1463" s="413">
        <f>Y687*(1-'Appx 1. Ref Rates'!$E29)</f>
        <v>0</v>
      </c>
      <c r="Z1463" s="413">
        <f>Z687*(1-'Appx 1. Ref Rates'!$E29)</f>
        <v>0</v>
      </c>
      <c r="AA1463" s="413">
        <f>AA687*(1-'Appx 1. Ref Rates'!$E29)</f>
        <v>0</v>
      </c>
      <c r="AB1463" s="413">
        <f>AB687*(1-'Appx 1. Ref Rates'!$E29)</f>
        <v>0</v>
      </c>
      <c r="AC1463" s="400">
        <f t="shared" si="619"/>
        <v>0</v>
      </c>
      <c r="AD1463" s="854"/>
      <c r="AE1463" s="1083"/>
      <c r="AF1463" s="855"/>
      <c r="AG1463" s="528"/>
      <c r="AH1463" s="521"/>
      <c r="AI1463" s="521"/>
      <c r="AJ1463" s="521"/>
      <c r="AK1463" s="521"/>
      <c r="AL1463" s="521"/>
      <c r="AM1463" s="521"/>
      <c r="AN1463" s="521"/>
      <c r="AO1463" s="521"/>
      <c r="AP1463" s="521"/>
      <c r="AQ1463" s="521"/>
      <c r="AR1463" s="521"/>
      <c r="AS1463" s="521"/>
      <c r="AT1463" s="521"/>
      <c r="AU1463" s="521"/>
      <c r="AV1463" s="521"/>
      <c r="AW1463" s="521"/>
      <c r="AX1463" s="521"/>
      <c r="AY1463" s="521"/>
      <c r="AZ1463" s="521"/>
      <c r="BA1463" s="521"/>
      <c r="BB1463" s="521"/>
      <c r="BC1463" s="521"/>
      <c r="BD1463" s="521"/>
      <c r="BE1463" s="521"/>
      <c r="BF1463" s="521"/>
      <c r="BG1463" s="521"/>
      <c r="BH1463" s="521"/>
      <c r="BI1463" s="521"/>
      <c r="BJ1463" s="521"/>
      <c r="BK1463" s="521"/>
      <c r="BL1463" s="521"/>
      <c r="BM1463" s="521"/>
      <c r="BN1463" s="521"/>
      <c r="BO1463" s="521"/>
      <c r="BP1463" s="521"/>
      <c r="BQ1463" s="521"/>
      <c r="BR1463" s="521"/>
      <c r="BS1463" s="521"/>
      <c r="BT1463" s="521"/>
      <c r="BU1463" s="521"/>
      <c r="BV1463" s="521"/>
      <c r="BW1463" s="521"/>
      <c r="BX1463" s="521"/>
      <c r="BY1463" s="521"/>
      <c r="BZ1463" s="521"/>
      <c r="CA1463" s="521"/>
      <c r="CB1463" s="521"/>
      <c r="CC1463" s="521"/>
      <c r="CD1463" s="521"/>
      <c r="CE1463" s="521"/>
      <c r="CF1463" s="521"/>
      <c r="CG1463" s="521"/>
      <c r="CH1463" s="521"/>
      <c r="CI1463" s="521"/>
      <c r="CJ1463" s="521"/>
      <c r="CK1463" s="521"/>
      <c r="CL1463" s="521"/>
      <c r="CM1463" s="521"/>
      <c r="CN1463" s="521"/>
      <c r="CO1463" s="521"/>
      <c r="CP1463" s="521"/>
      <c r="CQ1463" s="521"/>
    </row>
    <row r="1464" spans="1:95" s="69" customFormat="1" ht="15" customHeight="1" outlineLevel="1" x14ac:dyDescent="0.2">
      <c r="A1464" s="11">
        <v>137</v>
      </c>
      <c r="B1464" s="294"/>
      <c r="C1464" s="292"/>
      <c r="D1464" s="292"/>
      <c r="E1464" s="293"/>
      <c r="F1464" s="880" t="str">
        <f>'2. CAD NCCF'!F1464:L1464</f>
        <v>Non-agency CMBS, low or not rated</v>
      </c>
      <c r="G1464" s="881"/>
      <c r="H1464" s="881"/>
      <c r="I1464" s="881"/>
      <c r="J1464" s="881"/>
      <c r="K1464" s="881"/>
      <c r="L1464" s="882"/>
      <c r="M1464" s="400">
        <f t="shared" si="618"/>
        <v>0</v>
      </c>
      <c r="N1464" s="411">
        <f>M1464*(1-'Appx 1. Ref Rates'!$E30)+N688*(1-'Appx 1. Ref Rates'!$E30)</f>
        <v>0</v>
      </c>
      <c r="O1464" s="414">
        <f>O688*(1-'Appx 1. Ref Rates'!$E30)</f>
        <v>0</v>
      </c>
      <c r="P1464" s="414">
        <f>P688*(1-'Appx 1. Ref Rates'!$E30)</f>
        <v>0</v>
      </c>
      <c r="Q1464" s="415">
        <f>Q688*(1-'Appx 1. Ref Rates'!$E30)</f>
        <v>0</v>
      </c>
      <c r="R1464" s="411">
        <f>R688*(1-'Appx 1. Ref Rates'!$E30)</f>
        <v>0</v>
      </c>
      <c r="S1464" s="413">
        <f>S688*(1-'Appx 1. Ref Rates'!$E30)</f>
        <v>0</v>
      </c>
      <c r="T1464" s="413">
        <f>T688*(1-'Appx 1. Ref Rates'!$E30)</f>
        <v>0</v>
      </c>
      <c r="U1464" s="413">
        <f>U688*(1-'Appx 1. Ref Rates'!$E30)</f>
        <v>0</v>
      </c>
      <c r="V1464" s="413">
        <f>V688*(1-'Appx 1. Ref Rates'!$E30)</f>
        <v>0</v>
      </c>
      <c r="W1464" s="413">
        <f>W688*(1-'Appx 1. Ref Rates'!$E30)</f>
        <v>0</v>
      </c>
      <c r="X1464" s="414">
        <f>X688*(1-'Appx 1. Ref Rates'!$E30)</f>
        <v>0</v>
      </c>
      <c r="Y1464" s="413">
        <f>Y688*(1-'Appx 1. Ref Rates'!$E30)</f>
        <v>0</v>
      </c>
      <c r="Z1464" s="413">
        <f>Z688*(1-'Appx 1. Ref Rates'!$E30)</f>
        <v>0</v>
      </c>
      <c r="AA1464" s="413">
        <f>AA688*(1-'Appx 1. Ref Rates'!$E30)</f>
        <v>0</v>
      </c>
      <c r="AB1464" s="413">
        <f>AB688*(1-'Appx 1. Ref Rates'!$E30)</f>
        <v>0</v>
      </c>
      <c r="AC1464" s="400">
        <f t="shared" si="619"/>
        <v>0</v>
      </c>
      <c r="AD1464" s="854"/>
      <c r="AE1464" s="1083"/>
      <c r="AF1464" s="855"/>
      <c r="AG1464" s="528"/>
      <c r="AH1464" s="521"/>
      <c r="AI1464" s="521"/>
      <c r="AJ1464" s="521"/>
      <c r="AK1464" s="521"/>
      <c r="AL1464" s="521"/>
      <c r="AM1464" s="521"/>
      <c r="AN1464" s="521"/>
      <c r="AO1464" s="521"/>
      <c r="AP1464" s="521"/>
      <c r="AQ1464" s="521"/>
      <c r="AR1464" s="521"/>
      <c r="AS1464" s="521"/>
      <c r="AT1464" s="521"/>
      <c r="AU1464" s="521"/>
      <c r="AV1464" s="521"/>
      <c r="AW1464" s="521"/>
      <c r="AX1464" s="521"/>
      <c r="AY1464" s="521"/>
      <c r="AZ1464" s="521"/>
      <c r="BA1464" s="521"/>
      <c r="BB1464" s="521"/>
      <c r="BC1464" s="521"/>
      <c r="BD1464" s="521"/>
      <c r="BE1464" s="521"/>
      <c r="BF1464" s="521"/>
      <c r="BG1464" s="521"/>
      <c r="BH1464" s="521"/>
      <c r="BI1464" s="521"/>
      <c r="BJ1464" s="521"/>
      <c r="BK1464" s="521"/>
      <c r="BL1464" s="521"/>
      <c r="BM1464" s="521"/>
      <c r="BN1464" s="521"/>
      <c r="BO1464" s="521"/>
      <c r="BP1464" s="521"/>
      <c r="BQ1464" s="521"/>
      <c r="BR1464" s="521"/>
      <c r="BS1464" s="521"/>
      <c r="BT1464" s="521"/>
      <c r="BU1464" s="521"/>
      <c r="BV1464" s="521"/>
      <c r="BW1464" s="521"/>
      <c r="BX1464" s="521"/>
      <c r="BY1464" s="521"/>
      <c r="BZ1464" s="521"/>
      <c r="CA1464" s="521"/>
      <c r="CB1464" s="521"/>
      <c r="CC1464" s="521"/>
      <c r="CD1464" s="521"/>
      <c r="CE1464" s="521"/>
      <c r="CF1464" s="521"/>
      <c r="CG1464" s="521"/>
      <c r="CH1464" s="521"/>
      <c r="CI1464" s="521"/>
      <c r="CJ1464" s="521"/>
      <c r="CK1464" s="521"/>
      <c r="CL1464" s="521"/>
      <c r="CM1464" s="521"/>
      <c r="CN1464" s="521"/>
      <c r="CO1464" s="521"/>
      <c r="CP1464" s="521"/>
      <c r="CQ1464" s="521"/>
    </row>
    <row r="1465" spans="1:95" s="69" customFormat="1" ht="15" customHeight="1" outlineLevel="1" x14ac:dyDescent="0.2">
      <c r="A1465" s="11">
        <v>138</v>
      </c>
      <c r="B1465" s="294"/>
      <c r="C1465" s="292"/>
      <c r="D1465" s="292"/>
      <c r="E1465" s="877" t="str">
        <f>'2. CAD NCCF'!E1465:L1465</f>
        <v>Non-agency residential MBS (RMBS)</v>
      </c>
      <c r="F1465" s="878"/>
      <c r="G1465" s="878"/>
      <c r="H1465" s="878"/>
      <c r="I1465" s="878"/>
      <c r="J1465" s="878"/>
      <c r="K1465" s="878"/>
      <c r="L1465" s="879"/>
      <c r="M1465" s="399">
        <f>SUBTOTAL(9,M1466:M1468)</f>
        <v>0</v>
      </c>
      <c r="N1465" s="402">
        <f t="shared" ref="N1465:AC1465" si="620">SUBTOTAL(9,N1466:N1468)</f>
        <v>0</v>
      </c>
      <c r="O1465" s="406">
        <f t="shared" si="620"/>
        <v>0</v>
      </c>
      <c r="P1465" s="406">
        <f t="shared" si="620"/>
        <v>0</v>
      </c>
      <c r="Q1465" s="407">
        <f t="shared" si="620"/>
        <v>0</v>
      </c>
      <c r="R1465" s="402">
        <f t="shared" si="620"/>
        <v>0</v>
      </c>
      <c r="S1465" s="406">
        <f t="shared" si="620"/>
        <v>0</v>
      </c>
      <c r="T1465" s="405">
        <f t="shared" si="620"/>
        <v>0</v>
      </c>
      <c r="U1465" s="405">
        <f t="shared" si="620"/>
        <v>0</v>
      </c>
      <c r="V1465" s="405">
        <f t="shared" si="620"/>
        <v>0</v>
      </c>
      <c r="W1465" s="405">
        <f t="shared" si="620"/>
        <v>0</v>
      </c>
      <c r="X1465" s="405">
        <f t="shared" si="620"/>
        <v>0</v>
      </c>
      <c r="Y1465" s="405">
        <f t="shared" si="620"/>
        <v>0</v>
      </c>
      <c r="Z1465" s="405">
        <f t="shared" si="620"/>
        <v>0</v>
      </c>
      <c r="AA1465" s="405">
        <f t="shared" si="620"/>
        <v>0</v>
      </c>
      <c r="AB1465" s="403">
        <f t="shared" si="620"/>
        <v>0</v>
      </c>
      <c r="AC1465" s="399">
        <f t="shared" si="620"/>
        <v>0</v>
      </c>
      <c r="AD1465" s="854"/>
      <c r="AE1465" s="1083"/>
      <c r="AF1465" s="855"/>
      <c r="AG1465" s="528"/>
      <c r="AH1465" s="521"/>
      <c r="AI1465" s="521"/>
      <c r="AJ1465" s="521"/>
      <c r="AK1465" s="521"/>
      <c r="AL1465" s="521"/>
      <c r="AM1465" s="521"/>
      <c r="AN1465" s="521"/>
      <c r="AO1465" s="521"/>
      <c r="AP1465" s="521"/>
      <c r="AQ1465" s="521"/>
      <c r="AR1465" s="521"/>
      <c r="AS1465" s="521"/>
      <c r="AT1465" s="521"/>
      <c r="AU1465" s="521"/>
      <c r="AV1465" s="521"/>
      <c r="AW1465" s="521"/>
      <c r="AX1465" s="521"/>
      <c r="AY1465" s="521"/>
      <c r="AZ1465" s="521"/>
      <c r="BA1465" s="521"/>
      <c r="BB1465" s="521"/>
      <c r="BC1465" s="521"/>
      <c r="BD1465" s="521"/>
      <c r="BE1465" s="521"/>
      <c r="BF1465" s="521"/>
      <c r="BG1465" s="521"/>
      <c r="BH1465" s="521"/>
      <c r="BI1465" s="521"/>
      <c r="BJ1465" s="521"/>
      <c r="BK1465" s="521"/>
      <c r="BL1465" s="521"/>
      <c r="BM1465" s="521"/>
      <c r="BN1465" s="521"/>
      <c r="BO1465" s="521"/>
      <c r="BP1465" s="521"/>
      <c r="BQ1465" s="521"/>
      <c r="BR1465" s="521"/>
      <c r="BS1465" s="521"/>
      <c r="BT1465" s="521"/>
      <c r="BU1465" s="521"/>
      <c r="BV1465" s="521"/>
      <c r="BW1465" s="521"/>
      <c r="BX1465" s="521"/>
      <c r="BY1465" s="521"/>
      <c r="BZ1465" s="521"/>
      <c r="CA1465" s="521"/>
      <c r="CB1465" s="521"/>
      <c r="CC1465" s="521"/>
      <c r="CD1465" s="521"/>
      <c r="CE1465" s="521"/>
      <c r="CF1465" s="521"/>
      <c r="CG1465" s="521"/>
      <c r="CH1465" s="521"/>
      <c r="CI1465" s="521"/>
      <c r="CJ1465" s="521"/>
      <c r="CK1465" s="521"/>
      <c r="CL1465" s="521"/>
      <c r="CM1465" s="521"/>
      <c r="CN1465" s="521"/>
      <c r="CO1465" s="521"/>
      <c r="CP1465" s="521"/>
      <c r="CQ1465" s="521"/>
    </row>
    <row r="1466" spans="1:95" s="69" customFormat="1" ht="15" customHeight="1" outlineLevel="1" x14ac:dyDescent="0.2">
      <c r="A1466" s="11">
        <v>139</v>
      </c>
      <c r="B1466" s="294"/>
      <c r="C1466" s="292"/>
      <c r="D1466" s="292"/>
      <c r="E1466" s="293"/>
      <c r="F1466" s="880" t="str">
        <f>'2. CAD NCCF'!F1466:L1466</f>
        <v>Non-agency RMBS, high rated</v>
      </c>
      <c r="G1466" s="881"/>
      <c r="H1466" s="881"/>
      <c r="I1466" s="881"/>
      <c r="J1466" s="881"/>
      <c r="K1466" s="881"/>
      <c r="L1466" s="882"/>
      <c r="M1466" s="400">
        <f t="shared" ref="M1466:M1468" si="621">M690</f>
        <v>0</v>
      </c>
      <c r="N1466" s="411">
        <f>M1466*(1-'Appx 1. Ref Rates'!$E32)+N690*(1-'Appx 1. Ref Rates'!$E32)</f>
        <v>0</v>
      </c>
      <c r="O1466" s="414">
        <f>O690*(1-'Appx 1. Ref Rates'!$E32)</f>
        <v>0</v>
      </c>
      <c r="P1466" s="414">
        <f>P690*(1-'Appx 1. Ref Rates'!$E32)</f>
        <v>0</v>
      </c>
      <c r="Q1466" s="415">
        <f>Q690*(1-'Appx 1. Ref Rates'!$E32)</f>
        <v>0</v>
      </c>
      <c r="R1466" s="411">
        <f>R690*(1-'Appx 1. Ref Rates'!$E32)</f>
        <v>0</v>
      </c>
      <c r="S1466" s="413">
        <f>S690*(1-'Appx 1. Ref Rates'!$E32)</f>
        <v>0</v>
      </c>
      <c r="T1466" s="413">
        <f>T690*(1-'Appx 1. Ref Rates'!$E32)</f>
        <v>0</v>
      </c>
      <c r="U1466" s="413">
        <f>U690*(1-'Appx 1. Ref Rates'!$E32)</f>
        <v>0</v>
      </c>
      <c r="V1466" s="413">
        <f>V690*(1-'Appx 1. Ref Rates'!$E32)</f>
        <v>0</v>
      </c>
      <c r="W1466" s="413">
        <f>W690*(1-'Appx 1. Ref Rates'!$E32)</f>
        <v>0</v>
      </c>
      <c r="X1466" s="414">
        <f>X690*(1-'Appx 1. Ref Rates'!$E32)</f>
        <v>0</v>
      </c>
      <c r="Y1466" s="413">
        <f>Y690*(1-'Appx 1. Ref Rates'!$E32)</f>
        <v>0</v>
      </c>
      <c r="Z1466" s="413">
        <f>Z690*(1-'Appx 1. Ref Rates'!$E32)</f>
        <v>0</v>
      </c>
      <c r="AA1466" s="413">
        <f>AA690*(1-'Appx 1. Ref Rates'!$E32)</f>
        <v>0</v>
      </c>
      <c r="AB1466" s="413">
        <f>AB690*(1-'Appx 1. Ref Rates'!$E32)</f>
        <v>0</v>
      </c>
      <c r="AC1466" s="400">
        <f t="shared" ref="AC1466:AC1468" si="622">AC690</f>
        <v>0</v>
      </c>
      <c r="AD1466" s="854"/>
      <c r="AE1466" s="1083"/>
      <c r="AF1466" s="855"/>
      <c r="AG1466" s="528"/>
      <c r="AH1466" s="521"/>
      <c r="AI1466" s="521"/>
      <c r="AJ1466" s="521"/>
      <c r="AK1466" s="521"/>
      <c r="AL1466" s="521"/>
      <c r="AM1466" s="521"/>
      <c r="AN1466" s="521"/>
      <c r="AO1466" s="521"/>
      <c r="AP1466" s="521"/>
      <c r="AQ1466" s="521"/>
      <c r="AR1466" s="521"/>
      <c r="AS1466" s="521"/>
      <c r="AT1466" s="521"/>
      <c r="AU1466" s="521"/>
      <c r="AV1466" s="521"/>
      <c r="AW1466" s="521"/>
      <c r="AX1466" s="521"/>
      <c r="AY1466" s="521"/>
      <c r="AZ1466" s="521"/>
      <c r="BA1466" s="521"/>
      <c r="BB1466" s="521"/>
      <c r="BC1466" s="521"/>
      <c r="BD1466" s="521"/>
      <c r="BE1466" s="521"/>
      <c r="BF1466" s="521"/>
      <c r="BG1466" s="521"/>
      <c r="BH1466" s="521"/>
      <c r="BI1466" s="521"/>
      <c r="BJ1466" s="521"/>
      <c r="BK1466" s="521"/>
      <c r="BL1466" s="521"/>
      <c r="BM1466" s="521"/>
      <c r="BN1466" s="521"/>
      <c r="BO1466" s="521"/>
      <c r="BP1466" s="521"/>
      <c r="BQ1466" s="521"/>
      <c r="BR1466" s="521"/>
      <c r="BS1466" s="521"/>
      <c r="BT1466" s="521"/>
      <c r="BU1466" s="521"/>
      <c r="BV1466" s="521"/>
      <c r="BW1466" s="521"/>
      <c r="BX1466" s="521"/>
      <c r="BY1466" s="521"/>
      <c r="BZ1466" s="521"/>
      <c r="CA1466" s="521"/>
      <c r="CB1466" s="521"/>
      <c r="CC1466" s="521"/>
      <c r="CD1466" s="521"/>
      <c r="CE1466" s="521"/>
      <c r="CF1466" s="521"/>
      <c r="CG1466" s="521"/>
      <c r="CH1466" s="521"/>
      <c r="CI1466" s="521"/>
      <c r="CJ1466" s="521"/>
      <c r="CK1466" s="521"/>
      <c r="CL1466" s="521"/>
      <c r="CM1466" s="521"/>
      <c r="CN1466" s="521"/>
      <c r="CO1466" s="521"/>
      <c r="CP1466" s="521"/>
      <c r="CQ1466" s="521"/>
    </row>
    <row r="1467" spans="1:95" s="69" customFormat="1" ht="15" customHeight="1" outlineLevel="1" x14ac:dyDescent="0.2">
      <c r="A1467" s="11">
        <v>140</v>
      </c>
      <c r="B1467" s="294"/>
      <c r="C1467" s="292"/>
      <c r="D1467" s="292"/>
      <c r="E1467" s="293"/>
      <c r="F1467" s="880" t="str">
        <f>'2. CAD NCCF'!F1467:L1467</f>
        <v>Non-agency RMBS, medium rated</v>
      </c>
      <c r="G1467" s="881"/>
      <c r="H1467" s="881"/>
      <c r="I1467" s="881"/>
      <c r="J1467" s="881"/>
      <c r="K1467" s="881"/>
      <c r="L1467" s="882"/>
      <c r="M1467" s="400">
        <f t="shared" si="621"/>
        <v>0</v>
      </c>
      <c r="N1467" s="411">
        <f>M1467*(1-'Appx 1. Ref Rates'!$E33)+N691*(1-'Appx 1. Ref Rates'!$E33)</f>
        <v>0</v>
      </c>
      <c r="O1467" s="414">
        <f>O691*(1-'Appx 1. Ref Rates'!$E33)</f>
        <v>0</v>
      </c>
      <c r="P1467" s="414">
        <f>P691*(1-'Appx 1. Ref Rates'!$E33)</f>
        <v>0</v>
      </c>
      <c r="Q1467" s="415">
        <f>Q691*(1-'Appx 1. Ref Rates'!$E33)</f>
        <v>0</v>
      </c>
      <c r="R1467" s="411">
        <f>R691*(1-'Appx 1. Ref Rates'!$E33)</f>
        <v>0</v>
      </c>
      <c r="S1467" s="413">
        <f>S691*(1-'Appx 1. Ref Rates'!$E33)</f>
        <v>0</v>
      </c>
      <c r="T1467" s="413">
        <f>T691*(1-'Appx 1. Ref Rates'!$E33)</f>
        <v>0</v>
      </c>
      <c r="U1467" s="413">
        <f>U691*(1-'Appx 1. Ref Rates'!$E33)</f>
        <v>0</v>
      </c>
      <c r="V1467" s="413">
        <f>V691*(1-'Appx 1. Ref Rates'!$E33)</f>
        <v>0</v>
      </c>
      <c r="W1467" s="413">
        <f>W691*(1-'Appx 1. Ref Rates'!$E33)</f>
        <v>0</v>
      </c>
      <c r="X1467" s="414">
        <f>X691*(1-'Appx 1. Ref Rates'!$E33)</f>
        <v>0</v>
      </c>
      <c r="Y1467" s="413">
        <f>Y691*(1-'Appx 1. Ref Rates'!$E33)</f>
        <v>0</v>
      </c>
      <c r="Z1467" s="413">
        <f>Z691*(1-'Appx 1. Ref Rates'!$E33)</f>
        <v>0</v>
      </c>
      <c r="AA1467" s="413">
        <f>AA691*(1-'Appx 1. Ref Rates'!$E33)</f>
        <v>0</v>
      </c>
      <c r="AB1467" s="413">
        <f>AB691*(1-'Appx 1. Ref Rates'!$E33)</f>
        <v>0</v>
      </c>
      <c r="AC1467" s="400">
        <f t="shared" si="622"/>
        <v>0</v>
      </c>
      <c r="AD1467" s="854"/>
      <c r="AE1467" s="1083"/>
      <c r="AF1467" s="855"/>
      <c r="AG1467" s="528"/>
      <c r="AH1467" s="521"/>
      <c r="AI1467" s="521"/>
      <c r="AJ1467" s="521"/>
      <c r="AK1467" s="521"/>
      <c r="AL1467" s="521"/>
      <c r="AM1467" s="521"/>
      <c r="AN1467" s="521"/>
      <c r="AO1467" s="521"/>
      <c r="AP1467" s="521"/>
      <c r="AQ1467" s="521"/>
      <c r="AR1467" s="521"/>
      <c r="AS1467" s="521"/>
      <c r="AT1467" s="521"/>
      <c r="AU1467" s="521"/>
      <c r="AV1467" s="521"/>
      <c r="AW1467" s="521"/>
      <c r="AX1467" s="521"/>
      <c r="AY1467" s="521"/>
      <c r="AZ1467" s="521"/>
      <c r="BA1467" s="521"/>
      <c r="BB1467" s="521"/>
      <c r="BC1467" s="521"/>
      <c r="BD1467" s="521"/>
      <c r="BE1467" s="521"/>
      <c r="BF1467" s="521"/>
      <c r="BG1467" s="521"/>
      <c r="BH1467" s="521"/>
      <c r="BI1467" s="521"/>
      <c r="BJ1467" s="521"/>
      <c r="BK1467" s="521"/>
      <c r="BL1467" s="521"/>
      <c r="BM1467" s="521"/>
      <c r="BN1467" s="521"/>
      <c r="BO1467" s="521"/>
      <c r="BP1467" s="521"/>
      <c r="BQ1467" s="521"/>
      <c r="BR1467" s="521"/>
      <c r="BS1467" s="521"/>
      <c r="BT1467" s="521"/>
      <c r="BU1467" s="521"/>
      <c r="BV1467" s="521"/>
      <c r="BW1467" s="521"/>
      <c r="BX1467" s="521"/>
      <c r="BY1467" s="521"/>
      <c r="BZ1467" s="521"/>
      <c r="CA1467" s="521"/>
      <c r="CB1467" s="521"/>
      <c r="CC1467" s="521"/>
      <c r="CD1467" s="521"/>
      <c r="CE1467" s="521"/>
      <c r="CF1467" s="521"/>
      <c r="CG1467" s="521"/>
      <c r="CH1467" s="521"/>
      <c r="CI1467" s="521"/>
      <c r="CJ1467" s="521"/>
      <c r="CK1467" s="521"/>
      <c r="CL1467" s="521"/>
      <c r="CM1467" s="521"/>
      <c r="CN1467" s="521"/>
      <c r="CO1467" s="521"/>
      <c r="CP1467" s="521"/>
      <c r="CQ1467" s="521"/>
    </row>
    <row r="1468" spans="1:95" s="69" customFormat="1" ht="15" customHeight="1" outlineLevel="1" x14ac:dyDescent="0.2">
      <c r="A1468" s="11">
        <v>141</v>
      </c>
      <c r="B1468" s="294"/>
      <c r="C1468" s="292"/>
      <c r="D1468" s="292"/>
      <c r="E1468" s="293"/>
      <c r="F1468" s="880" t="str">
        <f>'2. CAD NCCF'!F1468:L1468</f>
        <v>Non-agency RMBS, low or not rated</v>
      </c>
      <c r="G1468" s="881"/>
      <c r="H1468" s="881"/>
      <c r="I1468" s="881"/>
      <c r="J1468" s="881"/>
      <c r="K1468" s="881"/>
      <c r="L1468" s="882"/>
      <c r="M1468" s="400">
        <f t="shared" si="621"/>
        <v>0</v>
      </c>
      <c r="N1468" s="411">
        <f>M1468*(1-'Appx 1. Ref Rates'!$E34)+N692*(1-'Appx 1. Ref Rates'!$E34)</f>
        <v>0</v>
      </c>
      <c r="O1468" s="414">
        <f>O692*(1-'Appx 1. Ref Rates'!$E34)</f>
        <v>0</v>
      </c>
      <c r="P1468" s="414">
        <f>P692*(1-'Appx 1. Ref Rates'!$E34)</f>
        <v>0</v>
      </c>
      <c r="Q1468" s="415">
        <f>Q692*(1-'Appx 1. Ref Rates'!$E34)</f>
        <v>0</v>
      </c>
      <c r="R1468" s="411">
        <f>R692*(1-'Appx 1. Ref Rates'!$E34)</f>
        <v>0</v>
      </c>
      <c r="S1468" s="413">
        <f>S692*(1-'Appx 1. Ref Rates'!$E34)</f>
        <v>0</v>
      </c>
      <c r="T1468" s="413">
        <f>T692*(1-'Appx 1. Ref Rates'!$E34)</f>
        <v>0</v>
      </c>
      <c r="U1468" s="413">
        <f>U692*(1-'Appx 1. Ref Rates'!$E34)</f>
        <v>0</v>
      </c>
      <c r="V1468" s="413">
        <f>V692*(1-'Appx 1. Ref Rates'!$E34)</f>
        <v>0</v>
      </c>
      <c r="W1468" s="413">
        <f>W692*(1-'Appx 1. Ref Rates'!$E34)</f>
        <v>0</v>
      </c>
      <c r="X1468" s="414">
        <f>X692*(1-'Appx 1. Ref Rates'!$E34)</f>
        <v>0</v>
      </c>
      <c r="Y1468" s="413">
        <f>Y692*(1-'Appx 1. Ref Rates'!$E34)</f>
        <v>0</v>
      </c>
      <c r="Z1468" s="413">
        <f>Z692*(1-'Appx 1. Ref Rates'!$E34)</f>
        <v>0</v>
      </c>
      <c r="AA1468" s="413">
        <f>AA692*(1-'Appx 1. Ref Rates'!$E34)</f>
        <v>0</v>
      </c>
      <c r="AB1468" s="413">
        <f>AB692*(1-'Appx 1. Ref Rates'!$E34)</f>
        <v>0</v>
      </c>
      <c r="AC1468" s="400">
        <f t="shared" si="622"/>
        <v>0</v>
      </c>
      <c r="AD1468" s="857"/>
      <c r="AE1468" s="858"/>
      <c r="AF1468" s="858"/>
      <c r="AG1468" s="528"/>
      <c r="AH1468" s="521"/>
      <c r="AI1468" s="521"/>
      <c r="AJ1468" s="521"/>
      <c r="AK1468" s="521"/>
      <c r="AL1468" s="521"/>
      <c r="AM1468" s="521"/>
      <c r="AN1468" s="521"/>
      <c r="AO1468" s="521"/>
      <c r="AP1468" s="521"/>
      <c r="AQ1468" s="521"/>
      <c r="AR1468" s="521"/>
      <c r="AS1468" s="521"/>
      <c r="AT1468" s="521"/>
      <c r="AU1468" s="521"/>
      <c r="AV1468" s="521"/>
      <c r="AW1468" s="521"/>
      <c r="AX1468" s="521"/>
      <c r="AY1468" s="521"/>
      <c r="AZ1468" s="521"/>
      <c r="BA1468" s="521"/>
      <c r="BB1468" s="521"/>
      <c r="BC1468" s="521"/>
      <c r="BD1468" s="521"/>
      <c r="BE1468" s="521"/>
      <c r="BF1468" s="521"/>
      <c r="BG1468" s="521"/>
      <c r="BH1468" s="521"/>
      <c r="BI1468" s="521"/>
      <c r="BJ1468" s="521"/>
      <c r="BK1468" s="521"/>
      <c r="BL1468" s="521"/>
      <c r="BM1468" s="521"/>
      <c r="BN1468" s="521"/>
      <c r="BO1468" s="521"/>
      <c r="BP1468" s="521"/>
      <c r="BQ1468" s="521"/>
      <c r="BR1468" s="521"/>
      <c r="BS1468" s="521"/>
      <c r="BT1468" s="521"/>
      <c r="BU1468" s="521"/>
      <c r="BV1468" s="521"/>
      <c r="BW1468" s="521"/>
      <c r="BX1468" s="521"/>
      <c r="BY1468" s="521"/>
      <c r="BZ1468" s="521"/>
      <c r="CA1468" s="521"/>
      <c r="CB1468" s="521"/>
      <c r="CC1468" s="521"/>
      <c r="CD1468" s="521"/>
      <c r="CE1468" s="521"/>
      <c r="CF1468" s="521"/>
      <c r="CG1468" s="521"/>
      <c r="CH1468" s="521"/>
      <c r="CI1468" s="521"/>
      <c r="CJ1468" s="521"/>
      <c r="CK1468" s="521"/>
      <c r="CL1468" s="521"/>
      <c r="CM1468" s="521"/>
      <c r="CN1468" s="521"/>
      <c r="CO1468" s="521"/>
      <c r="CP1468" s="521"/>
      <c r="CQ1468" s="521"/>
    </row>
    <row r="1469" spans="1:95" s="69" customFormat="1" ht="15" customHeight="1" outlineLevel="1" x14ac:dyDescent="0.2">
      <c r="A1469" s="11">
        <v>142</v>
      </c>
      <c r="B1469" s="294"/>
      <c r="C1469" s="292"/>
      <c r="D1469" s="868" t="str">
        <f>'2. CAD NCCF'!D1469:AF1469</f>
        <v>Corporate bonds and paper (CBP)</v>
      </c>
      <c r="E1469" s="869"/>
      <c r="F1469" s="869"/>
      <c r="G1469" s="869"/>
      <c r="H1469" s="869"/>
      <c r="I1469" s="869"/>
      <c r="J1469" s="869"/>
      <c r="K1469" s="869"/>
      <c r="L1469" s="869"/>
      <c r="M1469" s="869"/>
      <c r="N1469" s="869"/>
      <c r="O1469" s="869"/>
      <c r="P1469" s="869"/>
      <c r="Q1469" s="869"/>
      <c r="R1469" s="869"/>
      <c r="S1469" s="869"/>
      <c r="T1469" s="869"/>
      <c r="U1469" s="869"/>
      <c r="V1469" s="869"/>
      <c r="W1469" s="869"/>
      <c r="X1469" s="869"/>
      <c r="Y1469" s="869"/>
      <c r="Z1469" s="869"/>
      <c r="AA1469" s="869"/>
      <c r="AB1469" s="869"/>
      <c r="AC1469" s="869"/>
      <c r="AD1469" s="869"/>
      <c r="AE1469" s="869"/>
      <c r="AF1469" s="869"/>
      <c r="AG1469" s="528"/>
      <c r="AH1469" s="521"/>
      <c r="AI1469" s="521"/>
      <c r="AJ1469" s="521"/>
      <c r="AK1469" s="521"/>
      <c r="AL1469" s="521"/>
      <c r="AM1469" s="521"/>
      <c r="AN1469" s="521"/>
      <c r="AO1469" s="521"/>
      <c r="AP1469" s="521"/>
      <c r="AQ1469" s="521"/>
      <c r="AR1469" s="521"/>
      <c r="AS1469" s="521"/>
      <c r="AT1469" s="521"/>
      <c r="AU1469" s="521"/>
      <c r="AV1469" s="521"/>
      <c r="AW1469" s="521"/>
      <c r="AX1469" s="521"/>
      <c r="AY1469" s="521"/>
      <c r="AZ1469" s="521"/>
      <c r="BA1469" s="521"/>
      <c r="BB1469" s="521"/>
      <c r="BC1469" s="521"/>
      <c r="BD1469" s="521"/>
      <c r="BE1469" s="521"/>
      <c r="BF1469" s="521"/>
      <c r="BG1469" s="521"/>
      <c r="BH1469" s="521"/>
      <c r="BI1469" s="521"/>
      <c r="BJ1469" s="521"/>
      <c r="BK1469" s="521"/>
      <c r="BL1469" s="521"/>
      <c r="BM1469" s="521"/>
      <c r="BN1469" s="521"/>
      <c r="BO1469" s="521"/>
      <c r="BP1469" s="521"/>
      <c r="BQ1469" s="521"/>
      <c r="BR1469" s="521"/>
      <c r="BS1469" s="521"/>
      <c r="BT1469" s="521"/>
      <c r="BU1469" s="521"/>
      <c r="BV1469" s="521"/>
      <c r="BW1469" s="521"/>
      <c r="BX1469" s="521"/>
      <c r="BY1469" s="521"/>
      <c r="BZ1469" s="521"/>
      <c r="CA1469" s="521"/>
      <c r="CB1469" s="521"/>
      <c r="CC1469" s="521"/>
      <c r="CD1469" s="521"/>
      <c r="CE1469" s="521"/>
      <c r="CF1469" s="521"/>
      <c r="CG1469" s="521"/>
      <c r="CH1469" s="521"/>
      <c r="CI1469" s="521"/>
      <c r="CJ1469" s="521"/>
      <c r="CK1469" s="521"/>
      <c r="CL1469" s="521"/>
      <c r="CM1469" s="521"/>
      <c r="CN1469" s="521"/>
      <c r="CO1469" s="521"/>
      <c r="CP1469" s="521"/>
      <c r="CQ1469" s="521"/>
    </row>
    <row r="1470" spans="1:95" s="69" customFormat="1" ht="15" customHeight="1" outlineLevel="1" x14ac:dyDescent="0.2">
      <c r="A1470" s="11">
        <v>143</v>
      </c>
      <c r="B1470" s="294"/>
      <c r="C1470" s="292"/>
      <c r="D1470" s="292"/>
      <c r="E1470" s="933" t="str">
        <f>'2. CAD NCCF'!E1470:L1470</f>
        <v>Non-FI issued CBP, high rated</v>
      </c>
      <c r="F1470" s="934"/>
      <c r="G1470" s="934"/>
      <c r="H1470" s="934"/>
      <c r="I1470" s="934"/>
      <c r="J1470" s="934"/>
      <c r="K1470" s="934"/>
      <c r="L1470" s="935"/>
      <c r="M1470" s="399">
        <f>SUBTOTAL(9,M1471:M1472)</f>
        <v>0</v>
      </c>
      <c r="N1470" s="402">
        <f t="shared" ref="N1470:AC1470" si="623">SUBTOTAL(9,N1471:N1472)</f>
        <v>0</v>
      </c>
      <c r="O1470" s="406">
        <f t="shared" si="623"/>
        <v>0</v>
      </c>
      <c r="P1470" s="406">
        <f t="shared" si="623"/>
        <v>0</v>
      </c>
      <c r="Q1470" s="407">
        <f t="shared" si="623"/>
        <v>0</v>
      </c>
      <c r="R1470" s="402">
        <f t="shared" si="623"/>
        <v>0</v>
      </c>
      <c r="S1470" s="406">
        <f t="shared" si="623"/>
        <v>0</v>
      </c>
      <c r="T1470" s="405">
        <f t="shared" si="623"/>
        <v>0</v>
      </c>
      <c r="U1470" s="405">
        <f t="shared" si="623"/>
        <v>0</v>
      </c>
      <c r="V1470" s="405">
        <f t="shared" si="623"/>
        <v>0</v>
      </c>
      <c r="W1470" s="405">
        <f t="shared" si="623"/>
        <v>0</v>
      </c>
      <c r="X1470" s="405">
        <f t="shared" si="623"/>
        <v>0</v>
      </c>
      <c r="Y1470" s="405">
        <f t="shared" si="623"/>
        <v>0</v>
      </c>
      <c r="Z1470" s="405">
        <f t="shared" si="623"/>
        <v>0</v>
      </c>
      <c r="AA1470" s="405">
        <f t="shared" si="623"/>
        <v>0</v>
      </c>
      <c r="AB1470" s="403">
        <f t="shared" si="623"/>
        <v>0</v>
      </c>
      <c r="AC1470" s="399">
        <f t="shared" si="623"/>
        <v>0</v>
      </c>
      <c r="AD1470" s="1448"/>
      <c r="AE1470" s="852"/>
      <c r="AF1470" s="852"/>
      <c r="AG1470" s="528"/>
      <c r="AH1470" s="521"/>
      <c r="AI1470" s="521"/>
      <c r="AJ1470" s="521"/>
      <c r="AK1470" s="521"/>
      <c r="AL1470" s="521"/>
      <c r="AM1470" s="521"/>
      <c r="AN1470" s="521"/>
      <c r="AO1470" s="521"/>
      <c r="AP1470" s="521"/>
      <c r="AQ1470" s="521"/>
      <c r="AR1470" s="521"/>
      <c r="AS1470" s="521"/>
      <c r="AT1470" s="521"/>
      <c r="AU1470" s="521"/>
      <c r="AV1470" s="521"/>
      <c r="AW1470" s="521"/>
      <c r="AX1470" s="521"/>
      <c r="AY1470" s="521"/>
      <c r="AZ1470" s="521"/>
      <c r="BA1470" s="521"/>
      <c r="BB1470" s="521"/>
      <c r="BC1470" s="521"/>
      <c r="BD1470" s="521"/>
      <c r="BE1470" s="521"/>
      <c r="BF1470" s="521"/>
      <c r="BG1470" s="521"/>
      <c r="BH1470" s="521"/>
      <c r="BI1470" s="521"/>
      <c r="BJ1470" s="521"/>
      <c r="BK1470" s="521"/>
      <c r="BL1470" s="521"/>
      <c r="BM1470" s="521"/>
      <c r="BN1470" s="521"/>
      <c r="BO1470" s="521"/>
      <c r="BP1470" s="521"/>
      <c r="BQ1470" s="521"/>
      <c r="BR1470" s="521"/>
      <c r="BS1470" s="521"/>
      <c r="BT1470" s="521"/>
      <c r="BU1470" s="521"/>
      <c r="BV1470" s="521"/>
      <c r="BW1470" s="521"/>
      <c r="BX1470" s="521"/>
      <c r="BY1470" s="521"/>
      <c r="BZ1470" s="521"/>
      <c r="CA1470" s="521"/>
      <c r="CB1470" s="521"/>
      <c r="CC1470" s="521"/>
      <c r="CD1470" s="521"/>
      <c r="CE1470" s="521"/>
      <c r="CF1470" s="521"/>
      <c r="CG1470" s="521"/>
      <c r="CH1470" s="521"/>
      <c r="CI1470" s="521"/>
      <c r="CJ1470" s="521"/>
      <c r="CK1470" s="521"/>
      <c r="CL1470" s="521"/>
      <c r="CM1470" s="521"/>
      <c r="CN1470" s="521"/>
      <c r="CO1470" s="521"/>
      <c r="CP1470" s="521"/>
      <c r="CQ1470" s="521"/>
    </row>
    <row r="1471" spans="1:95" s="69" customFormat="1" ht="15" customHeight="1" outlineLevel="1" x14ac:dyDescent="0.2">
      <c r="A1471" s="11">
        <v>144</v>
      </c>
      <c r="B1471" s="294"/>
      <c r="C1471" s="292"/>
      <c r="D1471" s="292"/>
      <c r="E1471" s="293"/>
      <c r="F1471" s="880" t="str">
        <f>'2. CAD NCCF'!F1471:L1471</f>
        <v>Non-FI issued unsecured bond and paper, high rated</v>
      </c>
      <c r="G1471" s="881"/>
      <c r="H1471" s="881"/>
      <c r="I1471" s="881"/>
      <c r="J1471" s="881"/>
      <c r="K1471" s="881"/>
      <c r="L1471" s="882"/>
      <c r="M1471" s="400">
        <f t="shared" ref="M1471:M1472" si="624">M695</f>
        <v>0</v>
      </c>
      <c r="N1471" s="411">
        <f>M1471*(1-'Appx 1. Ref Rates'!$E37)+N695*(1-'Appx 1. Ref Rates'!$E37)</f>
        <v>0</v>
      </c>
      <c r="O1471" s="414">
        <f>O695*(1-'Appx 1. Ref Rates'!$E37)</f>
        <v>0</v>
      </c>
      <c r="P1471" s="414">
        <f>P695*(1-'Appx 1. Ref Rates'!$E37)</f>
        <v>0</v>
      </c>
      <c r="Q1471" s="415">
        <f>Q695*(1-'Appx 1. Ref Rates'!$E37)</f>
        <v>0</v>
      </c>
      <c r="R1471" s="411">
        <f>R695*(1-'Appx 1. Ref Rates'!$E37)</f>
        <v>0</v>
      </c>
      <c r="S1471" s="413">
        <f>S695*(1-'Appx 1. Ref Rates'!$E37)</f>
        <v>0</v>
      </c>
      <c r="T1471" s="413">
        <f>T695*(1-'Appx 1. Ref Rates'!$E37)</f>
        <v>0</v>
      </c>
      <c r="U1471" s="413">
        <f>U695*(1-'Appx 1. Ref Rates'!$E37)</f>
        <v>0</v>
      </c>
      <c r="V1471" s="413">
        <f>V695*(1-'Appx 1. Ref Rates'!$E37)</f>
        <v>0</v>
      </c>
      <c r="W1471" s="413">
        <f>W695*(1-'Appx 1. Ref Rates'!$E37)</f>
        <v>0</v>
      </c>
      <c r="X1471" s="414">
        <f>X695*(1-'Appx 1. Ref Rates'!$E37)</f>
        <v>0</v>
      </c>
      <c r="Y1471" s="413">
        <f>Y695*(1-'Appx 1. Ref Rates'!$E37)</f>
        <v>0</v>
      </c>
      <c r="Z1471" s="413">
        <f>Z695*(1-'Appx 1. Ref Rates'!$E37)</f>
        <v>0</v>
      </c>
      <c r="AA1471" s="413">
        <f>AA695*(1-'Appx 1. Ref Rates'!$E37)</f>
        <v>0</v>
      </c>
      <c r="AB1471" s="413">
        <f>AB695*(1-'Appx 1. Ref Rates'!$E37)</f>
        <v>0</v>
      </c>
      <c r="AC1471" s="400">
        <f t="shared" ref="AC1471:AC1472" si="625">AC695</f>
        <v>0</v>
      </c>
      <c r="AD1471" s="854"/>
      <c r="AE1471" s="1083"/>
      <c r="AF1471" s="855"/>
      <c r="AG1471" s="528"/>
      <c r="AH1471" s="521"/>
      <c r="AI1471" s="521"/>
      <c r="AJ1471" s="521"/>
      <c r="AK1471" s="521"/>
      <c r="AL1471" s="521"/>
      <c r="AM1471" s="521"/>
      <c r="AN1471" s="521"/>
      <c r="AO1471" s="521"/>
      <c r="AP1471" s="521"/>
      <c r="AQ1471" s="521"/>
      <c r="AR1471" s="521"/>
      <c r="AS1471" s="521"/>
      <c r="AT1471" s="521"/>
      <c r="AU1471" s="521"/>
      <c r="AV1471" s="521"/>
      <c r="AW1471" s="521"/>
      <c r="AX1471" s="521"/>
      <c r="AY1471" s="521"/>
      <c r="AZ1471" s="521"/>
      <c r="BA1471" s="521"/>
      <c r="BB1471" s="521"/>
      <c r="BC1471" s="521"/>
      <c r="BD1471" s="521"/>
      <c r="BE1471" s="521"/>
      <c r="BF1471" s="521"/>
      <c r="BG1471" s="521"/>
      <c r="BH1471" s="521"/>
      <c r="BI1471" s="521"/>
      <c r="BJ1471" s="521"/>
      <c r="BK1471" s="521"/>
      <c r="BL1471" s="521"/>
      <c r="BM1471" s="521"/>
      <c r="BN1471" s="521"/>
      <c r="BO1471" s="521"/>
      <c r="BP1471" s="521"/>
      <c r="BQ1471" s="521"/>
      <c r="BR1471" s="521"/>
      <c r="BS1471" s="521"/>
      <c r="BT1471" s="521"/>
      <c r="BU1471" s="521"/>
      <c r="BV1471" s="521"/>
      <c r="BW1471" s="521"/>
      <c r="BX1471" s="521"/>
      <c r="BY1471" s="521"/>
      <c r="BZ1471" s="521"/>
      <c r="CA1471" s="521"/>
      <c r="CB1471" s="521"/>
      <c r="CC1471" s="521"/>
      <c r="CD1471" s="521"/>
      <c r="CE1471" s="521"/>
      <c r="CF1471" s="521"/>
      <c r="CG1471" s="521"/>
      <c r="CH1471" s="521"/>
      <c r="CI1471" s="521"/>
      <c r="CJ1471" s="521"/>
      <c r="CK1471" s="521"/>
      <c r="CL1471" s="521"/>
      <c r="CM1471" s="521"/>
      <c r="CN1471" s="521"/>
      <c r="CO1471" s="521"/>
      <c r="CP1471" s="521"/>
      <c r="CQ1471" s="521"/>
    </row>
    <row r="1472" spans="1:95" s="69" customFormat="1" ht="15" customHeight="1" outlineLevel="1" x14ac:dyDescent="0.2">
      <c r="A1472" s="11">
        <v>145</v>
      </c>
      <c r="B1472" s="294"/>
      <c r="C1472" s="292"/>
      <c r="D1472" s="292"/>
      <c r="E1472" s="293"/>
      <c r="F1472" s="880" t="str">
        <f>'2. CAD NCCF'!F1472:L1472</f>
        <v>Non-FI issued covered bonds, high rated</v>
      </c>
      <c r="G1472" s="881"/>
      <c r="H1472" s="881"/>
      <c r="I1472" s="881"/>
      <c r="J1472" s="881"/>
      <c r="K1472" s="881"/>
      <c r="L1472" s="882"/>
      <c r="M1472" s="400">
        <f t="shared" si="624"/>
        <v>0</v>
      </c>
      <c r="N1472" s="411">
        <f>M1472*(1-'Appx 1. Ref Rates'!$E38)+N696*(1-'Appx 1. Ref Rates'!$E38)</f>
        <v>0</v>
      </c>
      <c r="O1472" s="414">
        <f>O696*(1-'Appx 1. Ref Rates'!$E38)</f>
        <v>0</v>
      </c>
      <c r="P1472" s="414">
        <f>P696*(1-'Appx 1. Ref Rates'!$E38)</f>
        <v>0</v>
      </c>
      <c r="Q1472" s="415">
        <f>Q696*(1-'Appx 1. Ref Rates'!$E38)</f>
        <v>0</v>
      </c>
      <c r="R1472" s="411">
        <f>R696*(1-'Appx 1. Ref Rates'!$E38)</f>
        <v>0</v>
      </c>
      <c r="S1472" s="413">
        <f>S696*(1-'Appx 1. Ref Rates'!$E38)</f>
        <v>0</v>
      </c>
      <c r="T1472" s="413">
        <f>T696*(1-'Appx 1. Ref Rates'!$E38)</f>
        <v>0</v>
      </c>
      <c r="U1472" s="413">
        <f>U696*(1-'Appx 1. Ref Rates'!$E38)</f>
        <v>0</v>
      </c>
      <c r="V1472" s="413">
        <f>V696*(1-'Appx 1. Ref Rates'!$E38)</f>
        <v>0</v>
      </c>
      <c r="W1472" s="413">
        <f>W696*(1-'Appx 1. Ref Rates'!$E38)</f>
        <v>0</v>
      </c>
      <c r="X1472" s="414">
        <f>X696*(1-'Appx 1. Ref Rates'!$E38)</f>
        <v>0</v>
      </c>
      <c r="Y1472" s="413">
        <f>Y696*(1-'Appx 1. Ref Rates'!$E38)</f>
        <v>0</v>
      </c>
      <c r="Z1472" s="413">
        <f>Z696*(1-'Appx 1. Ref Rates'!$E38)</f>
        <v>0</v>
      </c>
      <c r="AA1472" s="413">
        <f>AA696*(1-'Appx 1. Ref Rates'!$E38)</f>
        <v>0</v>
      </c>
      <c r="AB1472" s="413">
        <f>AB696*(1-'Appx 1. Ref Rates'!$E38)</f>
        <v>0</v>
      </c>
      <c r="AC1472" s="400">
        <f t="shared" si="625"/>
        <v>0</v>
      </c>
      <c r="AD1472" s="854"/>
      <c r="AE1472" s="1083"/>
      <c r="AF1472" s="855"/>
      <c r="AG1472" s="528"/>
      <c r="AH1472" s="521"/>
      <c r="AI1472" s="521"/>
      <c r="AJ1472" s="521"/>
      <c r="AK1472" s="521"/>
      <c r="AL1472" s="521"/>
      <c r="AM1472" s="521"/>
      <c r="AN1472" s="521"/>
      <c r="AO1472" s="521"/>
      <c r="AP1472" s="521"/>
      <c r="AQ1472" s="521"/>
      <c r="AR1472" s="521"/>
      <c r="AS1472" s="521"/>
      <c r="AT1472" s="521"/>
      <c r="AU1472" s="521"/>
      <c r="AV1472" s="521"/>
      <c r="AW1472" s="521"/>
      <c r="AX1472" s="521"/>
      <c r="AY1472" s="521"/>
      <c r="AZ1472" s="521"/>
      <c r="BA1472" s="521"/>
      <c r="BB1472" s="521"/>
      <c r="BC1472" s="521"/>
      <c r="BD1472" s="521"/>
      <c r="BE1472" s="521"/>
      <c r="BF1472" s="521"/>
      <c r="BG1472" s="521"/>
      <c r="BH1472" s="521"/>
      <c r="BI1472" s="521"/>
      <c r="BJ1472" s="521"/>
      <c r="BK1472" s="521"/>
      <c r="BL1472" s="521"/>
      <c r="BM1472" s="521"/>
      <c r="BN1472" s="521"/>
      <c r="BO1472" s="521"/>
      <c r="BP1472" s="521"/>
      <c r="BQ1472" s="521"/>
      <c r="BR1472" s="521"/>
      <c r="BS1472" s="521"/>
      <c r="BT1472" s="521"/>
      <c r="BU1472" s="521"/>
      <c r="BV1472" s="521"/>
      <c r="BW1472" s="521"/>
      <c r="BX1472" s="521"/>
      <c r="BY1472" s="521"/>
      <c r="BZ1472" s="521"/>
      <c r="CA1472" s="521"/>
      <c r="CB1472" s="521"/>
      <c r="CC1472" s="521"/>
      <c r="CD1472" s="521"/>
      <c r="CE1472" s="521"/>
      <c r="CF1472" s="521"/>
      <c r="CG1472" s="521"/>
      <c r="CH1472" s="521"/>
      <c r="CI1472" s="521"/>
      <c r="CJ1472" s="521"/>
      <c r="CK1472" s="521"/>
      <c r="CL1472" s="521"/>
      <c r="CM1472" s="521"/>
      <c r="CN1472" s="521"/>
      <c r="CO1472" s="521"/>
      <c r="CP1472" s="521"/>
      <c r="CQ1472" s="521"/>
    </row>
    <row r="1473" spans="1:95" s="69" customFormat="1" ht="15" customHeight="1" outlineLevel="1" x14ac:dyDescent="0.2">
      <c r="A1473" s="11">
        <v>146</v>
      </c>
      <c r="B1473" s="294"/>
      <c r="C1473" s="292"/>
      <c r="D1473" s="292"/>
      <c r="E1473" s="877" t="str">
        <f>'2. CAD NCCF'!E1473:L1473</f>
        <v>FI issued CBP, high rated</v>
      </c>
      <c r="F1473" s="878"/>
      <c r="G1473" s="878"/>
      <c r="H1473" s="878"/>
      <c r="I1473" s="878"/>
      <c r="J1473" s="878"/>
      <c r="K1473" s="878"/>
      <c r="L1473" s="879"/>
      <c r="M1473" s="399">
        <f>SUBTOTAL(9,M1474:M1476)</f>
        <v>0</v>
      </c>
      <c r="N1473" s="402">
        <f t="shared" ref="N1473:AC1473" si="626">SUBTOTAL(9,N1474:N1476)</f>
        <v>0</v>
      </c>
      <c r="O1473" s="406">
        <f t="shared" si="626"/>
        <v>0</v>
      </c>
      <c r="P1473" s="406">
        <f t="shared" si="626"/>
        <v>0</v>
      </c>
      <c r="Q1473" s="407">
        <f t="shared" si="626"/>
        <v>0</v>
      </c>
      <c r="R1473" s="402">
        <f t="shared" si="626"/>
        <v>0</v>
      </c>
      <c r="S1473" s="406">
        <f t="shared" si="626"/>
        <v>0</v>
      </c>
      <c r="T1473" s="405">
        <f t="shared" si="626"/>
        <v>0</v>
      </c>
      <c r="U1473" s="405">
        <f t="shared" si="626"/>
        <v>0</v>
      </c>
      <c r="V1473" s="405">
        <f t="shared" si="626"/>
        <v>0</v>
      </c>
      <c r="W1473" s="405">
        <f t="shared" si="626"/>
        <v>0</v>
      </c>
      <c r="X1473" s="405">
        <f t="shared" si="626"/>
        <v>0</v>
      </c>
      <c r="Y1473" s="405">
        <f t="shared" si="626"/>
        <v>0</v>
      </c>
      <c r="Z1473" s="405">
        <f t="shared" si="626"/>
        <v>0</v>
      </c>
      <c r="AA1473" s="405">
        <f t="shared" si="626"/>
        <v>0</v>
      </c>
      <c r="AB1473" s="403">
        <f t="shared" si="626"/>
        <v>0</v>
      </c>
      <c r="AC1473" s="399">
        <f t="shared" si="626"/>
        <v>0</v>
      </c>
      <c r="AD1473" s="854"/>
      <c r="AE1473" s="1083"/>
      <c r="AF1473" s="855"/>
      <c r="AG1473" s="528"/>
      <c r="AH1473" s="521"/>
      <c r="AI1473" s="521"/>
      <c r="AJ1473" s="521"/>
      <c r="AK1473" s="521"/>
      <c r="AL1473" s="521"/>
      <c r="AM1473" s="521"/>
      <c r="AN1473" s="521"/>
      <c r="AO1473" s="521"/>
      <c r="AP1473" s="521"/>
      <c r="AQ1473" s="521"/>
      <c r="AR1473" s="521"/>
      <c r="AS1473" s="521"/>
      <c r="AT1473" s="521"/>
      <c r="AU1473" s="521"/>
      <c r="AV1473" s="521"/>
      <c r="AW1473" s="521"/>
      <c r="AX1473" s="521"/>
      <c r="AY1473" s="521"/>
      <c r="AZ1473" s="521"/>
      <c r="BA1473" s="521"/>
      <c r="BB1473" s="521"/>
      <c r="BC1473" s="521"/>
      <c r="BD1473" s="521"/>
      <c r="BE1473" s="521"/>
      <c r="BF1473" s="521"/>
      <c r="BG1473" s="521"/>
      <c r="BH1473" s="521"/>
      <c r="BI1473" s="521"/>
      <c r="BJ1473" s="521"/>
      <c r="BK1473" s="521"/>
      <c r="BL1473" s="521"/>
      <c r="BM1473" s="521"/>
      <c r="BN1473" s="521"/>
      <c r="BO1473" s="521"/>
      <c r="BP1473" s="521"/>
      <c r="BQ1473" s="521"/>
      <c r="BR1473" s="521"/>
      <c r="BS1473" s="521"/>
      <c r="BT1473" s="521"/>
      <c r="BU1473" s="521"/>
      <c r="BV1473" s="521"/>
      <c r="BW1473" s="521"/>
      <c r="BX1473" s="521"/>
      <c r="BY1473" s="521"/>
      <c r="BZ1473" s="521"/>
      <c r="CA1473" s="521"/>
      <c r="CB1473" s="521"/>
      <c r="CC1473" s="521"/>
      <c r="CD1473" s="521"/>
      <c r="CE1473" s="521"/>
      <c r="CF1473" s="521"/>
      <c r="CG1473" s="521"/>
      <c r="CH1473" s="521"/>
      <c r="CI1473" s="521"/>
      <c r="CJ1473" s="521"/>
      <c r="CK1473" s="521"/>
      <c r="CL1473" s="521"/>
      <c r="CM1473" s="521"/>
      <c r="CN1473" s="521"/>
      <c r="CO1473" s="521"/>
      <c r="CP1473" s="521"/>
      <c r="CQ1473" s="521"/>
    </row>
    <row r="1474" spans="1:95" s="69" customFormat="1" ht="15" customHeight="1" outlineLevel="1" x14ac:dyDescent="0.2">
      <c r="A1474" s="11">
        <v>147</v>
      </c>
      <c r="B1474" s="294"/>
      <c r="C1474" s="292"/>
      <c r="D1474" s="292"/>
      <c r="E1474" s="293"/>
      <c r="F1474" s="880" t="str">
        <f>'2. CAD NCCF'!F1474:L1474</f>
        <v>FI issued unsecured bonds and paper, high rated</v>
      </c>
      <c r="G1474" s="881"/>
      <c r="H1474" s="881"/>
      <c r="I1474" s="881"/>
      <c r="J1474" s="881"/>
      <c r="K1474" s="881"/>
      <c r="L1474" s="882"/>
      <c r="M1474" s="400">
        <f t="shared" ref="M1474:M1476" si="627">M698</f>
        <v>0</v>
      </c>
      <c r="N1474" s="411">
        <f>M1474*(1-'Appx 1. Ref Rates'!$E40)+N698*(1-'Appx 1. Ref Rates'!$E40)</f>
        <v>0</v>
      </c>
      <c r="O1474" s="414">
        <f>O698*(1-'Appx 1. Ref Rates'!$E40)</f>
        <v>0</v>
      </c>
      <c r="P1474" s="414">
        <f>P698*(1-'Appx 1. Ref Rates'!$E40)</f>
        <v>0</v>
      </c>
      <c r="Q1474" s="415">
        <f>Q698*(1-'Appx 1. Ref Rates'!$E40)</f>
        <v>0</v>
      </c>
      <c r="R1474" s="411">
        <f>R698*(1-'Appx 1. Ref Rates'!$E40)</f>
        <v>0</v>
      </c>
      <c r="S1474" s="413">
        <f>S698*(1-'Appx 1. Ref Rates'!$E40)</f>
        <v>0</v>
      </c>
      <c r="T1474" s="413">
        <f>T698*(1-'Appx 1. Ref Rates'!$E40)</f>
        <v>0</v>
      </c>
      <c r="U1474" s="413">
        <f>U698*(1-'Appx 1. Ref Rates'!$E40)</f>
        <v>0</v>
      </c>
      <c r="V1474" s="413">
        <f>V698*(1-'Appx 1. Ref Rates'!$E40)</f>
        <v>0</v>
      </c>
      <c r="W1474" s="413">
        <f>W698*(1-'Appx 1. Ref Rates'!$E40)</f>
        <v>0</v>
      </c>
      <c r="X1474" s="414">
        <f>X698*(1-'Appx 1. Ref Rates'!$E40)</f>
        <v>0</v>
      </c>
      <c r="Y1474" s="413">
        <f>Y698*(1-'Appx 1. Ref Rates'!$E40)</f>
        <v>0</v>
      </c>
      <c r="Z1474" s="413">
        <f>Z698*(1-'Appx 1. Ref Rates'!$E40)</f>
        <v>0</v>
      </c>
      <c r="AA1474" s="413">
        <f>AA698*(1-'Appx 1. Ref Rates'!$E40)</f>
        <v>0</v>
      </c>
      <c r="AB1474" s="413">
        <f>AB698*(1-'Appx 1. Ref Rates'!$E40)</f>
        <v>0</v>
      </c>
      <c r="AC1474" s="400">
        <f t="shared" ref="AC1474:AC1476" si="628">AC698</f>
        <v>0</v>
      </c>
      <c r="AD1474" s="854"/>
      <c r="AE1474" s="1083"/>
      <c r="AF1474" s="855"/>
      <c r="AG1474" s="528"/>
      <c r="AH1474" s="521"/>
      <c r="AI1474" s="521"/>
      <c r="AJ1474" s="521"/>
      <c r="AK1474" s="521"/>
      <c r="AL1474" s="521"/>
      <c r="AM1474" s="521"/>
      <c r="AN1474" s="521"/>
      <c r="AO1474" s="521"/>
      <c r="AP1474" s="521"/>
      <c r="AQ1474" s="521"/>
      <c r="AR1474" s="521"/>
      <c r="AS1474" s="521"/>
      <c r="AT1474" s="521"/>
      <c r="AU1474" s="521"/>
      <c r="AV1474" s="521"/>
      <c r="AW1474" s="521"/>
      <c r="AX1474" s="521"/>
      <c r="AY1474" s="521"/>
      <c r="AZ1474" s="521"/>
      <c r="BA1474" s="521"/>
      <c r="BB1474" s="521"/>
      <c r="BC1474" s="521"/>
      <c r="BD1474" s="521"/>
      <c r="BE1474" s="521"/>
      <c r="BF1474" s="521"/>
      <c r="BG1474" s="521"/>
      <c r="BH1474" s="521"/>
      <c r="BI1474" s="521"/>
      <c r="BJ1474" s="521"/>
      <c r="BK1474" s="521"/>
      <c r="BL1474" s="521"/>
      <c r="BM1474" s="521"/>
      <c r="BN1474" s="521"/>
      <c r="BO1474" s="521"/>
      <c r="BP1474" s="521"/>
      <c r="BQ1474" s="521"/>
      <c r="BR1474" s="521"/>
      <c r="BS1474" s="521"/>
      <c r="BT1474" s="521"/>
      <c r="BU1474" s="521"/>
      <c r="BV1474" s="521"/>
      <c r="BW1474" s="521"/>
      <c r="BX1474" s="521"/>
      <c r="BY1474" s="521"/>
      <c r="BZ1474" s="521"/>
      <c r="CA1474" s="521"/>
      <c r="CB1474" s="521"/>
      <c r="CC1474" s="521"/>
      <c r="CD1474" s="521"/>
      <c r="CE1474" s="521"/>
      <c r="CF1474" s="521"/>
      <c r="CG1474" s="521"/>
      <c r="CH1474" s="521"/>
      <c r="CI1474" s="521"/>
      <c r="CJ1474" s="521"/>
      <c r="CK1474" s="521"/>
      <c r="CL1474" s="521"/>
      <c r="CM1474" s="521"/>
      <c r="CN1474" s="521"/>
      <c r="CO1474" s="521"/>
      <c r="CP1474" s="521"/>
      <c r="CQ1474" s="521"/>
    </row>
    <row r="1475" spans="1:95" s="69" customFormat="1" ht="15" customHeight="1" outlineLevel="1" x14ac:dyDescent="0.2">
      <c r="A1475" s="11">
        <v>148</v>
      </c>
      <c r="B1475" s="294"/>
      <c r="C1475" s="292"/>
      <c r="D1475" s="292"/>
      <c r="E1475" s="293"/>
      <c r="F1475" s="880" t="str">
        <f>'2. CAD NCCF'!F1475:L1475</f>
        <v>FI issued covered bonds, high rated</v>
      </c>
      <c r="G1475" s="881"/>
      <c r="H1475" s="881"/>
      <c r="I1475" s="881"/>
      <c r="J1475" s="881"/>
      <c r="K1475" s="881"/>
      <c r="L1475" s="882"/>
      <c r="M1475" s="400">
        <f t="shared" si="627"/>
        <v>0</v>
      </c>
      <c r="N1475" s="411">
        <f>M1475*(1-'Appx 1. Ref Rates'!$E41)+N699*(1-'Appx 1. Ref Rates'!$E41)</f>
        <v>0</v>
      </c>
      <c r="O1475" s="414">
        <f>O699*(1-'Appx 1. Ref Rates'!$E41)</f>
        <v>0</v>
      </c>
      <c r="P1475" s="414">
        <f>P699*(1-'Appx 1. Ref Rates'!$E41)</f>
        <v>0</v>
      </c>
      <c r="Q1475" s="415">
        <f>Q699*(1-'Appx 1. Ref Rates'!$E41)</f>
        <v>0</v>
      </c>
      <c r="R1475" s="411">
        <f>R699*(1-'Appx 1. Ref Rates'!$E41)</f>
        <v>0</v>
      </c>
      <c r="S1475" s="413">
        <f>S699*(1-'Appx 1. Ref Rates'!$E41)</f>
        <v>0</v>
      </c>
      <c r="T1475" s="413">
        <f>T699*(1-'Appx 1. Ref Rates'!$E41)</f>
        <v>0</v>
      </c>
      <c r="U1475" s="413">
        <f>U699*(1-'Appx 1. Ref Rates'!$E41)</f>
        <v>0</v>
      </c>
      <c r="V1475" s="413">
        <f>V699*(1-'Appx 1. Ref Rates'!$E41)</f>
        <v>0</v>
      </c>
      <c r="W1475" s="413">
        <f>W699*(1-'Appx 1. Ref Rates'!$E41)</f>
        <v>0</v>
      </c>
      <c r="X1475" s="414">
        <f>X699*(1-'Appx 1. Ref Rates'!$E41)</f>
        <v>0</v>
      </c>
      <c r="Y1475" s="413">
        <f>Y699*(1-'Appx 1. Ref Rates'!$E41)</f>
        <v>0</v>
      </c>
      <c r="Z1475" s="413">
        <f>Z699*(1-'Appx 1. Ref Rates'!$E41)</f>
        <v>0</v>
      </c>
      <c r="AA1475" s="413">
        <f>AA699*(1-'Appx 1. Ref Rates'!$E41)</f>
        <v>0</v>
      </c>
      <c r="AB1475" s="413">
        <f>AB699*(1-'Appx 1. Ref Rates'!$E41)</f>
        <v>0</v>
      </c>
      <c r="AC1475" s="400">
        <f t="shared" si="628"/>
        <v>0</v>
      </c>
      <c r="AD1475" s="854"/>
      <c r="AE1475" s="1083"/>
      <c r="AF1475" s="855"/>
      <c r="AG1475" s="528"/>
      <c r="AH1475" s="521"/>
      <c r="AI1475" s="521"/>
      <c r="AJ1475" s="521"/>
      <c r="AK1475" s="521"/>
      <c r="AL1475" s="521"/>
      <c r="AM1475" s="521"/>
      <c r="AN1475" s="521"/>
      <c r="AO1475" s="521"/>
      <c r="AP1475" s="521"/>
      <c r="AQ1475" s="521"/>
      <c r="AR1475" s="521"/>
      <c r="AS1475" s="521"/>
      <c r="AT1475" s="521"/>
      <c r="AU1475" s="521"/>
      <c r="AV1475" s="521"/>
      <c r="AW1475" s="521"/>
      <c r="AX1475" s="521"/>
      <c r="AY1475" s="521"/>
      <c r="AZ1475" s="521"/>
      <c r="BA1475" s="521"/>
      <c r="BB1475" s="521"/>
      <c r="BC1475" s="521"/>
      <c r="BD1475" s="521"/>
      <c r="BE1475" s="521"/>
      <c r="BF1475" s="521"/>
      <c r="BG1475" s="521"/>
      <c r="BH1475" s="521"/>
      <c r="BI1475" s="521"/>
      <c r="BJ1475" s="521"/>
      <c r="BK1475" s="521"/>
      <c r="BL1475" s="521"/>
      <c r="BM1475" s="521"/>
      <c r="BN1475" s="521"/>
      <c r="BO1475" s="521"/>
      <c r="BP1475" s="521"/>
      <c r="BQ1475" s="521"/>
      <c r="BR1475" s="521"/>
      <c r="BS1475" s="521"/>
      <c r="BT1475" s="521"/>
      <c r="BU1475" s="521"/>
      <c r="BV1475" s="521"/>
      <c r="BW1475" s="521"/>
      <c r="BX1475" s="521"/>
      <c r="BY1475" s="521"/>
      <c r="BZ1475" s="521"/>
      <c r="CA1475" s="521"/>
      <c r="CB1475" s="521"/>
      <c r="CC1475" s="521"/>
      <c r="CD1475" s="521"/>
      <c r="CE1475" s="521"/>
      <c r="CF1475" s="521"/>
      <c r="CG1475" s="521"/>
      <c r="CH1475" s="521"/>
      <c r="CI1475" s="521"/>
      <c r="CJ1475" s="521"/>
      <c r="CK1475" s="521"/>
      <c r="CL1475" s="521"/>
      <c r="CM1475" s="521"/>
      <c r="CN1475" s="521"/>
      <c r="CO1475" s="521"/>
      <c r="CP1475" s="521"/>
      <c r="CQ1475" s="521"/>
    </row>
    <row r="1476" spans="1:95" s="69" customFormat="1" ht="15" customHeight="1" outlineLevel="1" x14ac:dyDescent="0.2">
      <c r="A1476" s="11">
        <v>149</v>
      </c>
      <c r="B1476" s="294"/>
      <c r="C1476" s="292"/>
      <c r="D1476" s="292"/>
      <c r="E1476" s="293"/>
      <c r="F1476" s="880" t="str">
        <f>'2. CAD NCCF'!F1476:L1476</f>
        <v>FI issued jumbo covered bonds, high rated</v>
      </c>
      <c r="G1476" s="881"/>
      <c r="H1476" s="881"/>
      <c r="I1476" s="881"/>
      <c r="J1476" s="881"/>
      <c r="K1476" s="881"/>
      <c r="L1476" s="882"/>
      <c r="M1476" s="400">
        <f t="shared" si="627"/>
        <v>0</v>
      </c>
      <c r="N1476" s="411">
        <f>M1476*(1-'Appx 1. Ref Rates'!$E42)+N700*(1-'Appx 1. Ref Rates'!$E42)</f>
        <v>0</v>
      </c>
      <c r="O1476" s="414">
        <f>O700*(1-'Appx 1. Ref Rates'!$E42)</f>
        <v>0</v>
      </c>
      <c r="P1476" s="414">
        <f>P700*(1-'Appx 1. Ref Rates'!$E42)</f>
        <v>0</v>
      </c>
      <c r="Q1476" s="415">
        <f>Q700*(1-'Appx 1. Ref Rates'!$E42)</f>
        <v>0</v>
      </c>
      <c r="R1476" s="411">
        <f>R700*(1-'Appx 1. Ref Rates'!$E42)</f>
        <v>0</v>
      </c>
      <c r="S1476" s="413">
        <f>S700*(1-'Appx 1. Ref Rates'!$E42)</f>
        <v>0</v>
      </c>
      <c r="T1476" s="413">
        <f>T700*(1-'Appx 1. Ref Rates'!$E42)</f>
        <v>0</v>
      </c>
      <c r="U1476" s="413">
        <f>U700*(1-'Appx 1. Ref Rates'!$E42)</f>
        <v>0</v>
      </c>
      <c r="V1476" s="413">
        <f>V700*(1-'Appx 1. Ref Rates'!$E42)</f>
        <v>0</v>
      </c>
      <c r="W1476" s="413">
        <f>W700*(1-'Appx 1. Ref Rates'!$E42)</f>
        <v>0</v>
      </c>
      <c r="X1476" s="414">
        <f>X700*(1-'Appx 1. Ref Rates'!$E42)</f>
        <v>0</v>
      </c>
      <c r="Y1476" s="413">
        <f>Y700*(1-'Appx 1. Ref Rates'!$E42)</f>
        <v>0</v>
      </c>
      <c r="Z1476" s="413">
        <f>Z700*(1-'Appx 1. Ref Rates'!$E42)</f>
        <v>0</v>
      </c>
      <c r="AA1476" s="413">
        <f>AA700*(1-'Appx 1. Ref Rates'!$E42)</f>
        <v>0</v>
      </c>
      <c r="AB1476" s="413">
        <f>AB700*(1-'Appx 1. Ref Rates'!$E42)</f>
        <v>0</v>
      </c>
      <c r="AC1476" s="400">
        <f t="shared" si="628"/>
        <v>0</v>
      </c>
      <c r="AD1476" s="854"/>
      <c r="AE1476" s="1083"/>
      <c r="AF1476" s="855"/>
      <c r="AG1476" s="528"/>
      <c r="AH1476" s="521"/>
      <c r="AI1476" s="521"/>
      <c r="AJ1476" s="521"/>
      <c r="AK1476" s="521"/>
      <c r="AL1476" s="521"/>
      <c r="AM1476" s="521"/>
      <c r="AN1476" s="521"/>
      <c r="AO1476" s="521"/>
      <c r="AP1476" s="521"/>
      <c r="AQ1476" s="521"/>
      <c r="AR1476" s="521"/>
      <c r="AS1476" s="521"/>
      <c r="AT1476" s="521"/>
      <c r="AU1476" s="521"/>
      <c r="AV1476" s="521"/>
      <c r="AW1476" s="521"/>
      <c r="AX1476" s="521"/>
      <c r="AY1476" s="521"/>
      <c r="AZ1476" s="521"/>
      <c r="BA1476" s="521"/>
      <c r="BB1476" s="521"/>
      <c r="BC1476" s="521"/>
      <c r="BD1476" s="521"/>
      <c r="BE1476" s="521"/>
      <c r="BF1476" s="521"/>
      <c r="BG1476" s="521"/>
      <c r="BH1476" s="521"/>
      <c r="BI1476" s="521"/>
      <c r="BJ1476" s="521"/>
      <c r="BK1476" s="521"/>
      <c r="BL1476" s="521"/>
      <c r="BM1476" s="521"/>
      <c r="BN1476" s="521"/>
      <c r="BO1476" s="521"/>
      <c r="BP1476" s="521"/>
      <c r="BQ1476" s="521"/>
      <c r="BR1476" s="521"/>
      <c r="BS1476" s="521"/>
      <c r="BT1476" s="521"/>
      <c r="BU1476" s="521"/>
      <c r="BV1476" s="521"/>
      <c r="BW1476" s="521"/>
      <c r="BX1476" s="521"/>
      <c r="BY1476" s="521"/>
      <c r="BZ1476" s="521"/>
      <c r="CA1476" s="521"/>
      <c r="CB1476" s="521"/>
      <c r="CC1476" s="521"/>
      <c r="CD1476" s="521"/>
      <c r="CE1476" s="521"/>
      <c r="CF1476" s="521"/>
      <c r="CG1476" s="521"/>
      <c r="CH1476" s="521"/>
      <c r="CI1476" s="521"/>
      <c r="CJ1476" s="521"/>
      <c r="CK1476" s="521"/>
      <c r="CL1476" s="521"/>
      <c r="CM1476" s="521"/>
      <c r="CN1476" s="521"/>
      <c r="CO1476" s="521"/>
      <c r="CP1476" s="521"/>
      <c r="CQ1476" s="521"/>
    </row>
    <row r="1477" spans="1:95" s="69" customFormat="1" ht="15" customHeight="1" outlineLevel="1" x14ac:dyDescent="0.2">
      <c r="A1477" s="11">
        <v>150</v>
      </c>
      <c r="B1477" s="294"/>
      <c r="C1477" s="292"/>
      <c r="D1477" s="292"/>
      <c r="E1477" s="877" t="str">
        <f>'2. CAD NCCF'!E1477:L1477</f>
        <v>Non-FI issued CBP, medium rated</v>
      </c>
      <c r="F1477" s="878"/>
      <c r="G1477" s="878"/>
      <c r="H1477" s="878"/>
      <c r="I1477" s="878"/>
      <c r="J1477" s="878"/>
      <c r="K1477" s="878"/>
      <c r="L1477" s="879"/>
      <c r="M1477" s="399">
        <f>SUBTOTAL(9,M1478:M1479)</f>
        <v>0</v>
      </c>
      <c r="N1477" s="402">
        <f t="shared" ref="N1477:AC1477" si="629">SUBTOTAL(9,N1478:N1479)</f>
        <v>0</v>
      </c>
      <c r="O1477" s="406">
        <f t="shared" si="629"/>
        <v>0</v>
      </c>
      <c r="P1477" s="406">
        <f t="shared" si="629"/>
        <v>0</v>
      </c>
      <c r="Q1477" s="407">
        <f t="shared" si="629"/>
        <v>0</v>
      </c>
      <c r="R1477" s="402">
        <f t="shared" si="629"/>
        <v>0</v>
      </c>
      <c r="S1477" s="406">
        <f t="shared" si="629"/>
        <v>0</v>
      </c>
      <c r="T1477" s="405">
        <f t="shared" si="629"/>
        <v>0</v>
      </c>
      <c r="U1477" s="405">
        <f t="shared" si="629"/>
        <v>0</v>
      </c>
      <c r="V1477" s="405">
        <f t="shared" si="629"/>
        <v>0</v>
      </c>
      <c r="W1477" s="405">
        <f t="shared" si="629"/>
        <v>0</v>
      </c>
      <c r="X1477" s="405">
        <f t="shared" si="629"/>
        <v>0</v>
      </c>
      <c r="Y1477" s="405">
        <f t="shared" si="629"/>
        <v>0</v>
      </c>
      <c r="Z1477" s="405">
        <f t="shared" si="629"/>
        <v>0</v>
      </c>
      <c r="AA1477" s="405">
        <f t="shared" si="629"/>
        <v>0</v>
      </c>
      <c r="AB1477" s="403">
        <f t="shared" si="629"/>
        <v>0</v>
      </c>
      <c r="AC1477" s="399">
        <f t="shared" si="629"/>
        <v>0</v>
      </c>
      <c r="AD1477" s="854"/>
      <c r="AE1477" s="1083"/>
      <c r="AF1477" s="855"/>
      <c r="AG1477" s="528"/>
      <c r="AH1477" s="521"/>
      <c r="AI1477" s="521"/>
      <c r="AJ1477" s="521"/>
      <c r="AK1477" s="521"/>
      <c r="AL1477" s="521"/>
      <c r="AM1477" s="521"/>
      <c r="AN1477" s="521"/>
      <c r="AO1477" s="521"/>
      <c r="AP1477" s="521"/>
      <c r="AQ1477" s="521"/>
      <c r="AR1477" s="521"/>
      <c r="AS1477" s="521"/>
      <c r="AT1477" s="521"/>
      <c r="AU1477" s="521"/>
      <c r="AV1477" s="521"/>
      <c r="AW1477" s="521"/>
      <c r="AX1477" s="521"/>
      <c r="AY1477" s="521"/>
      <c r="AZ1477" s="521"/>
      <c r="BA1477" s="521"/>
      <c r="BB1477" s="521"/>
      <c r="BC1477" s="521"/>
      <c r="BD1477" s="521"/>
      <c r="BE1477" s="521"/>
      <c r="BF1477" s="521"/>
      <c r="BG1477" s="521"/>
      <c r="BH1477" s="521"/>
      <c r="BI1477" s="521"/>
      <c r="BJ1477" s="521"/>
      <c r="BK1477" s="521"/>
      <c r="BL1477" s="521"/>
      <c r="BM1477" s="521"/>
      <c r="BN1477" s="521"/>
      <c r="BO1477" s="521"/>
      <c r="BP1477" s="521"/>
      <c r="BQ1477" s="521"/>
      <c r="BR1477" s="521"/>
      <c r="BS1477" s="521"/>
      <c r="BT1477" s="521"/>
      <c r="BU1477" s="521"/>
      <c r="BV1477" s="521"/>
      <c r="BW1477" s="521"/>
      <c r="BX1477" s="521"/>
      <c r="BY1477" s="521"/>
      <c r="BZ1477" s="521"/>
      <c r="CA1477" s="521"/>
      <c r="CB1477" s="521"/>
      <c r="CC1477" s="521"/>
      <c r="CD1477" s="521"/>
      <c r="CE1477" s="521"/>
      <c r="CF1477" s="521"/>
      <c r="CG1477" s="521"/>
      <c r="CH1477" s="521"/>
      <c r="CI1477" s="521"/>
      <c r="CJ1477" s="521"/>
      <c r="CK1477" s="521"/>
      <c r="CL1477" s="521"/>
      <c r="CM1477" s="521"/>
      <c r="CN1477" s="521"/>
      <c r="CO1477" s="521"/>
      <c r="CP1477" s="521"/>
      <c r="CQ1477" s="521"/>
    </row>
    <row r="1478" spans="1:95" s="69" customFormat="1" ht="15" customHeight="1" outlineLevel="1" x14ac:dyDescent="0.2">
      <c r="A1478" s="11">
        <v>151</v>
      </c>
      <c r="B1478" s="294"/>
      <c r="C1478" s="292"/>
      <c r="D1478" s="292"/>
      <c r="E1478" s="293"/>
      <c r="F1478" s="880" t="str">
        <f>'2. CAD NCCF'!F1478:L1478</f>
        <v>Non-FI issued unsecured bonds and paper, medium rated</v>
      </c>
      <c r="G1478" s="881"/>
      <c r="H1478" s="881"/>
      <c r="I1478" s="881"/>
      <c r="J1478" s="881"/>
      <c r="K1478" s="881"/>
      <c r="L1478" s="882"/>
      <c r="M1478" s="400">
        <f t="shared" ref="M1478:M1479" si="630">M702</f>
        <v>0</v>
      </c>
      <c r="N1478" s="411">
        <f>M1478*(1-'Appx 1. Ref Rates'!$E44)+N702*(1-'Appx 1. Ref Rates'!$E44)</f>
        <v>0</v>
      </c>
      <c r="O1478" s="414">
        <f>O702*(1-'Appx 1. Ref Rates'!$E44)</f>
        <v>0</v>
      </c>
      <c r="P1478" s="414">
        <f>P702*(1-'Appx 1. Ref Rates'!$E44)</f>
        <v>0</v>
      </c>
      <c r="Q1478" s="415">
        <f>Q702*(1-'Appx 1. Ref Rates'!$E44)</f>
        <v>0</v>
      </c>
      <c r="R1478" s="411">
        <f>R702*(1-'Appx 1. Ref Rates'!$E44)</f>
        <v>0</v>
      </c>
      <c r="S1478" s="413">
        <f>S702*(1-'Appx 1. Ref Rates'!$E44)</f>
        <v>0</v>
      </c>
      <c r="T1478" s="413">
        <f>T702*(1-'Appx 1. Ref Rates'!$E44)</f>
        <v>0</v>
      </c>
      <c r="U1478" s="413">
        <f>U702*(1-'Appx 1. Ref Rates'!$E44)</f>
        <v>0</v>
      </c>
      <c r="V1478" s="413">
        <f>V702*(1-'Appx 1. Ref Rates'!$E44)</f>
        <v>0</v>
      </c>
      <c r="W1478" s="413">
        <f>W702*(1-'Appx 1. Ref Rates'!$E44)</f>
        <v>0</v>
      </c>
      <c r="X1478" s="414">
        <f>X702*(1-'Appx 1. Ref Rates'!$E44)</f>
        <v>0</v>
      </c>
      <c r="Y1478" s="413">
        <f>Y702*(1-'Appx 1. Ref Rates'!$E44)</f>
        <v>0</v>
      </c>
      <c r="Z1478" s="413">
        <f>Z702*(1-'Appx 1. Ref Rates'!$E44)</f>
        <v>0</v>
      </c>
      <c r="AA1478" s="413">
        <f>AA702*(1-'Appx 1. Ref Rates'!$E44)</f>
        <v>0</v>
      </c>
      <c r="AB1478" s="413">
        <f>AB702*(1-'Appx 1. Ref Rates'!$E44)</f>
        <v>0</v>
      </c>
      <c r="AC1478" s="400">
        <f t="shared" ref="AC1478:AC1479" si="631">AC702</f>
        <v>0</v>
      </c>
      <c r="AD1478" s="854"/>
      <c r="AE1478" s="1083"/>
      <c r="AF1478" s="855"/>
      <c r="AG1478" s="528"/>
      <c r="AH1478" s="521"/>
      <c r="AI1478" s="521"/>
      <c r="AJ1478" s="521"/>
      <c r="AK1478" s="521"/>
      <c r="AL1478" s="521"/>
      <c r="AM1478" s="521"/>
      <c r="AN1478" s="521"/>
      <c r="AO1478" s="521"/>
      <c r="AP1478" s="521"/>
      <c r="AQ1478" s="521"/>
      <c r="AR1478" s="521"/>
      <c r="AS1478" s="521"/>
      <c r="AT1478" s="521"/>
      <c r="AU1478" s="521"/>
      <c r="AV1478" s="521"/>
      <c r="AW1478" s="521"/>
      <c r="AX1478" s="521"/>
      <c r="AY1478" s="521"/>
      <c r="AZ1478" s="521"/>
      <c r="BA1478" s="521"/>
      <c r="BB1478" s="521"/>
      <c r="BC1478" s="521"/>
      <c r="BD1478" s="521"/>
      <c r="BE1478" s="521"/>
      <c r="BF1478" s="521"/>
      <c r="BG1478" s="521"/>
      <c r="BH1478" s="521"/>
      <c r="BI1478" s="521"/>
      <c r="BJ1478" s="521"/>
      <c r="BK1478" s="521"/>
      <c r="BL1478" s="521"/>
      <c r="BM1478" s="521"/>
      <c r="BN1478" s="521"/>
      <c r="BO1478" s="521"/>
      <c r="BP1478" s="521"/>
      <c r="BQ1478" s="521"/>
      <c r="BR1478" s="521"/>
      <c r="BS1478" s="521"/>
      <c r="BT1478" s="521"/>
      <c r="BU1478" s="521"/>
      <c r="BV1478" s="521"/>
      <c r="BW1478" s="521"/>
      <c r="BX1478" s="521"/>
      <c r="BY1478" s="521"/>
      <c r="BZ1478" s="521"/>
      <c r="CA1478" s="521"/>
      <c r="CB1478" s="521"/>
      <c r="CC1478" s="521"/>
      <c r="CD1478" s="521"/>
      <c r="CE1478" s="521"/>
      <c r="CF1478" s="521"/>
      <c r="CG1478" s="521"/>
      <c r="CH1478" s="521"/>
      <c r="CI1478" s="521"/>
      <c r="CJ1478" s="521"/>
      <c r="CK1478" s="521"/>
      <c r="CL1478" s="521"/>
      <c r="CM1478" s="521"/>
      <c r="CN1478" s="521"/>
      <c r="CO1478" s="521"/>
      <c r="CP1478" s="521"/>
      <c r="CQ1478" s="521"/>
    </row>
    <row r="1479" spans="1:95" s="69" customFormat="1" ht="15" customHeight="1" outlineLevel="1" x14ac:dyDescent="0.2">
      <c r="A1479" s="11">
        <v>152</v>
      </c>
      <c r="B1479" s="294"/>
      <c r="C1479" s="292"/>
      <c r="D1479" s="292"/>
      <c r="E1479" s="293"/>
      <c r="F1479" s="880" t="str">
        <f>'2. CAD NCCF'!F1479:L1479</f>
        <v>Non-FI issued covered bonds, medium rated</v>
      </c>
      <c r="G1479" s="881"/>
      <c r="H1479" s="881"/>
      <c r="I1479" s="881"/>
      <c r="J1479" s="881"/>
      <c r="K1479" s="881"/>
      <c r="L1479" s="882"/>
      <c r="M1479" s="400">
        <f t="shared" si="630"/>
        <v>0</v>
      </c>
      <c r="N1479" s="411">
        <f>M1479*(1-'Appx 1. Ref Rates'!$E45)+N703*(1-'Appx 1. Ref Rates'!$E45)</f>
        <v>0</v>
      </c>
      <c r="O1479" s="414">
        <f>O703*(1-'Appx 1. Ref Rates'!$E45)</f>
        <v>0</v>
      </c>
      <c r="P1479" s="414">
        <f>P703*(1-'Appx 1. Ref Rates'!$E45)</f>
        <v>0</v>
      </c>
      <c r="Q1479" s="415">
        <f>Q703*(1-'Appx 1. Ref Rates'!$E45)</f>
        <v>0</v>
      </c>
      <c r="R1479" s="411">
        <f>R703*(1-'Appx 1. Ref Rates'!$E45)</f>
        <v>0</v>
      </c>
      <c r="S1479" s="413">
        <f>S703*(1-'Appx 1. Ref Rates'!$E45)</f>
        <v>0</v>
      </c>
      <c r="T1479" s="413">
        <f>T703*(1-'Appx 1. Ref Rates'!$E45)</f>
        <v>0</v>
      </c>
      <c r="U1479" s="413">
        <f>U703*(1-'Appx 1. Ref Rates'!$E45)</f>
        <v>0</v>
      </c>
      <c r="V1479" s="413">
        <f>V703*(1-'Appx 1. Ref Rates'!$E45)</f>
        <v>0</v>
      </c>
      <c r="W1479" s="413">
        <f>W703*(1-'Appx 1. Ref Rates'!$E45)</f>
        <v>0</v>
      </c>
      <c r="X1479" s="414">
        <f>X703*(1-'Appx 1. Ref Rates'!$E45)</f>
        <v>0</v>
      </c>
      <c r="Y1479" s="413">
        <f>Y703*(1-'Appx 1. Ref Rates'!$E45)</f>
        <v>0</v>
      </c>
      <c r="Z1479" s="413">
        <f>Z703*(1-'Appx 1. Ref Rates'!$E45)</f>
        <v>0</v>
      </c>
      <c r="AA1479" s="413">
        <f>AA703*(1-'Appx 1. Ref Rates'!$E45)</f>
        <v>0</v>
      </c>
      <c r="AB1479" s="413">
        <f>AB703*(1-'Appx 1. Ref Rates'!$E45)</f>
        <v>0</v>
      </c>
      <c r="AC1479" s="400">
        <f t="shared" si="631"/>
        <v>0</v>
      </c>
      <c r="AD1479" s="854"/>
      <c r="AE1479" s="1083"/>
      <c r="AF1479" s="855"/>
      <c r="AG1479" s="528"/>
      <c r="AH1479" s="521"/>
      <c r="AI1479" s="521"/>
      <c r="AJ1479" s="521"/>
      <c r="AK1479" s="521"/>
      <c r="AL1479" s="521"/>
      <c r="AM1479" s="521"/>
      <c r="AN1479" s="521"/>
      <c r="AO1479" s="521"/>
      <c r="AP1479" s="521"/>
      <c r="AQ1479" s="521"/>
      <c r="AR1479" s="521"/>
      <c r="AS1479" s="521"/>
      <c r="AT1479" s="521"/>
      <c r="AU1479" s="521"/>
      <c r="AV1479" s="521"/>
      <c r="AW1479" s="521"/>
      <c r="AX1479" s="521"/>
      <c r="AY1479" s="521"/>
      <c r="AZ1479" s="521"/>
      <c r="BA1479" s="521"/>
      <c r="BB1479" s="521"/>
      <c r="BC1479" s="521"/>
      <c r="BD1479" s="521"/>
      <c r="BE1479" s="521"/>
      <c r="BF1479" s="521"/>
      <c r="BG1479" s="521"/>
      <c r="BH1479" s="521"/>
      <c r="BI1479" s="521"/>
      <c r="BJ1479" s="521"/>
      <c r="BK1479" s="521"/>
      <c r="BL1479" s="521"/>
      <c r="BM1479" s="521"/>
      <c r="BN1479" s="521"/>
      <c r="BO1479" s="521"/>
      <c r="BP1479" s="521"/>
      <c r="BQ1479" s="521"/>
      <c r="BR1479" s="521"/>
      <c r="BS1479" s="521"/>
      <c r="BT1479" s="521"/>
      <c r="BU1479" s="521"/>
      <c r="BV1479" s="521"/>
      <c r="BW1479" s="521"/>
      <c r="BX1479" s="521"/>
      <c r="BY1479" s="521"/>
      <c r="BZ1479" s="521"/>
      <c r="CA1479" s="521"/>
      <c r="CB1479" s="521"/>
      <c r="CC1479" s="521"/>
      <c r="CD1479" s="521"/>
      <c r="CE1479" s="521"/>
      <c r="CF1479" s="521"/>
      <c r="CG1479" s="521"/>
      <c r="CH1479" s="521"/>
      <c r="CI1479" s="521"/>
      <c r="CJ1479" s="521"/>
      <c r="CK1479" s="521"/>
      <c r="CL1479" s="521"/>
      <c r="CM1479" s="521"/>
      <c r="CN1479" s="521"/>
      <c r="CO1479" s="521"/>
      <c r="CP1479" s="521"/>
      <c r="CQ1479" s="521"/>
    </row>
    <row r="1480" spans="1:95" s="69" customFormat="1" ht="15" customHeight="1" outlineLevel="1" x14ac:dyDescent="0.2">
      <c r="A1480" s="11">
        <v>153</v>
      </c>
      <c r="B1480" s="294"/>
      <c r="C1480" s="292"/>
      <c r="D1480" s="292"/>
      <c r="E1480" s="877" t="str">
        <f>'2. CAD NCCF'!E1480:L1480</f>
        <v>FI issued CBP, medium rated</v>
      </c>
      <c r="F1480" s="878"/>
      <c r="G1480" s="878"/>
      <c r="H1480" s="878"/>
      <c r="I1480" s="878"/>
      <c r="J1480" s="878"/>
      <c r="K1480" s="878"/>
      <c r="L1480" s="879"/>
      <c r="M1480" s="399">
        <f>SUBTOTAL(9,M1481:M1483)</f>
        <v>0</v>
      </c>
      <c r="N1480" s="402">
        <f t="shared" ref="N1480:AC1480" si="632">SUBTOTAL(9,N1481:N1483)</f>
        <v>0</v>
      </c>
      <c r="O1480" s="406">
        <f t="shared" si="632"/>
        <v>0</v>
      </c>
      <c r="P1480" s="406">
        <f t="shared" si="632"/>
        <v>0</v>
      </c>
      <c r="Q1480" s="407">
        <f t="shared" si="632"/>
        <v>0</v>
      </c>
      <c r="R1480" s="402">
        <f t="shared" si="632"/>
        <v>0</v>
      </c>
      <c r="S1480" s="406">
        <f t="shared" si="632"/>
        <v>0</v>
      </c>
      <c r="T1480" s="405">
        <f t="shared" si="632"/>
        <v>0</v>
      </c>
      <c r="U1480" s="405">
        <f t="shared" si="632"/>
        <v>0</v>
      </c>
      <c r="V1480" s="405">
        <f t="shared" si="632"/>
        <v>0</v>
      </c>
      <c r="W1480" s="405">
        <f t="shared" si="632"/>
        <v>0</v>
      </c>
      <c r="X1480" s="405">
        <f t="shared" si="632"/>
        <v>0</v>
      </c>
      <c r="Y1480" s="405">
        <f t="shared" si="632"/>
        <v>0</v>
      </c>
      <c r="Z1480" s="405">
        <f t="shared" si="632"/>
        <v>0</v>
      </c>
      <c r="AA1480" s="405">
        <f t="shared" si="632"/>
        <v>0</v>
      </c>
      <c r="AB1480" s="403">
        <f t="shared" si="632"/>
        <v>0</v>
      </c>
      <c r="AC1480" s="399">
        <f t="shared" si="632"/>
        <v>0</v>
      </c>
      <c r="AD1480" s="854"/>
      <c r="AE1480" s="1083"/>
      <c r="AF1480" s="855"/>
      <c r="AG1480" s="528"/>
      <c r="AH1480" s="521"/>
      <c r="AI1480" s="521"/>
      <c r="AJ1480" s="521"/>
      <c r="AK1480" s="521"/>
      <c r="AL1480" s="521"/>
      <c r="AM1480" s="521"/>
      <c r="AN1480" s="521"/>
      <c r="AO1480" s="521"/>
      <c r="AP1480" s="521"/>
      <c r="AQ1480" s="521"/>
      <c r="AR1480" s="521"/>
      <c r="AS1480" s="521"/>
      <c r="AT1480" s="521"/>
      <c r="AU1480" s="521"/>
      <c r="AV1480" s="521"/>
      <c r="AW1480" s="521"/>
      <c r="AX1480" s="521"/>
      <c r="AY1480" s="521"/>
      <c r="AZ1480" s="521"/>
      <c r="BA1480" s="521"/>
      <c r="BB1480" s="521"/>
      <c r="BC1480" s="521"/>
      <c r="BD1480" s="521"/>
      <c r="BE1480" s="521"/>
      <c r="BF1480" s="521"/>
      <c r="BG1480" s="521"/>
      <c r="BH1480" s="521"/>
      <c r="BI1480" s="521"/>
      <c r="BJ1480" s="521"/>
      <c r="BK1480" s="521"/>
      <c r="BL1480" s="521"/>
      <c r="BM1480" s="521"/>
      <c r="BN1480" s="521"/>
      <c r="BO1480" s="521"/>
      <c r="BP1480" s="521"/>
      <c r="BQ1480" s="521"/>
      <c r="BR1480" s="521"/>
      <c r="BS1480" s="521"/>
      <c r="BT1480" s="521"/>
      <c r="BU1480" s="521"/>
      <c r="BV1480" s="521"/>
      <c r="BW1480" s="521"/>
      <c r="BX1480" s="521"/>
      <c r="BY1480" s="521"/>
      <c r="BZ1480" s="521"/>
      <c r="CA1480" s="521"/>
      <c r="CB1480" s="521"/>
      <c r="CC1480" s="521"/>
      <c r="CD1480" s="521"/>
      <c r="CE1480" s="521"/>
      <c r="CF1480" s="521"/>
      <c r="CG1480" s="521"/>
      <c r="CH1480" s="521"/>
      <c r="CI1480" s="521"/>
      <c r="CJ1480" s="521"/>
      <c r="CK1480" s="521"/>
      <c r="CL1480" s="521"/>
      <c r="CM1480" s="521"/>
      <c r="CN1480" s="521"/>
      <c r="CO1480" s="521"/>
      <c r="CP1480" s="521"/>
      <c r="CQ1480" s="521"/>
    </row>
    <row r="1481" spans="1:95" s="69" customFormat="1" ht="15" customHeight="1" outlineLevel="1" x14ac:dyDescent="0.2">
      <c r="A1481" s="11">
        <v>154</v>
      </c>
      <c r="B1481" s="294"/>
      <c r="C1481" s="292"/>
      <c r="D1481" s="292"/>
      <c r="E1481" s="293"/>
      <c r="F1481" s="880" t="str">
        <f>'2. CAD NCCF'!F1481:L1481</f>
        <v>FI issued unsecured bonds and paper, medium rated</v>
      </c>
      <c r="G1481" s="881"/>
      <c r="H1481" s="881"/>
      <c r="I1481" s="881"/>
      <c r="J1481" s="881"/>
      <c r="K1481" s="881"/>
      <c r="L1481" s="882"/>
      <c r="M1481" s="400">
        <f t="shared" ref="M1481:M1483" si="633">M705</f>
        <v>0</v>
      </c>
      <c r="N1481" s="411">
        <f>M1481*(1-'Appx 1. Ref Rates'!$E47)+N705*(1-'Appx 1. Ref Rates'!$E47)</f>
        <v>0</v>
      </c>
      <c r="O1481" s="414">
        <f>O705*(1-'Appx 1. Ref Rates'!$E47)</f>
        <v>0</v>
      </c>
      <c r="P1481" s="414">
        <f>P705*(1-'Appx 1. Ref Rates'!$E47)</f>
        <v>0</v>
      </c>
      <c r="Q1481" s="415">
        <f>Q705*(1-'Appx 1. Ref Rates'!$E47)</f>
        <v>0</v>
      </c>
      <c r="R1481" s="411">
        <f>R705*(1-'Appx 1. Ref Rates'!$E47)</f>
        <v>0</v>
      </c>
      <c r="S1481" s="413">
        <f>S705*(1-'Appx 1. Ref Rates'!$E47)</f>
        <v>0</v>
      </c>
      <c r="T1481" s="413">
        <f>T705*(1-'Appx 1. Ref Rates'!$E47)</f>
        <v>0</v>
      </c>
      <c r="U1481" s="413">
        <f>U705*(1-'Appx 1. Ref Rates'!$E47)</f>
        <v>0</v>
      </c>
      <c r="V1481" s="413">
        <f>V705*(1-'Appx 1. Ref Rates'!$E47)</f>
        <v>0</v>
      </c>
      <c r="W1481" s="413">
        <f>W705*(1-'Appx 1. Ref Rates'!$E47)</f>
        <v>0</v>
      </c>
      <c r="X1481" s="414">
        <f>X705*(1-'Appx 1. Ref Rates'!$E47)</f>
        <v>0</v>
      </c>
      <c r="Y1481" s="413">
        <f>Y705*(1-'Appx 1. Ref Rates'!$E47)</f>
        <v>0</v>
      </c>
      <c r="Z1481" s="413">
        <f>Z705*(1-'Appx 1. Ref Rates'!$E47)</f>
        <v>0</v>
      </c>
      <c r="AA1481" s="413">
        <f>AA705*(1-'Appx 1. Ref Rates'!$E47)</f>
        <v>0</v>
      </c>
      <c r="AB1481" s="413">
        <f>AB705*(1-'Appx 1. Ref Rates'!$E47)</f>
        <v>0</v>
      </c>
      <c r="AC1481" s="400">
        <f t="shared" ref="AC1481:AC1483" si="634">AC705</f>
        <v>0</v>
      </c>
      <c r="AD1481" s="854"/>
      <c r="AE1481" s="1083"/>
      <c r="AF1481" s="855"/>
      <c r="AG1481" s="528"/>
      <c r="AH1481" s="521"/>
      <c r="AI1481" s="521"/>
      <c r="AJ1481" s="521"/>
      <c r="AK1481" s="521"/>
      <c r="AL1481" s="521"/>
      <c r="AM1481" s="521"/>
      <c r="AN1481" s="521"/>
      <c r="AO1481" s="521"/>
      <c r="AP1481" s="521"/>
      <c r="AQ1481" s="521"/>
      <c r="AR1481" s="521"/>
      <c r="AS1481" s="521"/>
      <c r="AT1481" s="521"/>
      <c r="AU1481" s="521"/>
      <c r="AV1481" s="521"/>
      <c r="AW1481" s="521"/>
      <c r="AX1481" s="521"/>
      <c r="AY1481" s="521"/>
      <c r="AZ1481" s="521"/>
      <c r="BA1481" s="521"/>
      <c r="BB1481" s="521"/>
      <c r="BC1481" s="521"/>
      <c r="BD1481" s="521"/>
      <c r="BE1481" s="521"/>
      <c r="BF1481" s="521"/>
      <c r="BG1481" s="521"/>
      <c r="BH1481" s="521"/>
      <c r="BI1481" s="521"/>
      <c r="BJ1481" s="521"/>
      <c r="BK1481" s="521"/>
      <c r="BL1481" s="521"/>
      <c r="BM1481" s="521"/>
      <c r="BN1481" s="521"/>
      <c r="BO1481" s="521"/>
      <c r="BP1481" s="521"/>
      <c r="BQ1481" s="521"/>
      <c r="BR1481" s="521"/>
      <c r="BS1481" s="521"/>
      <c r="BT1481" s="521"/>
      <c r="BU1481" s="521"/>
      <c r="BV1481" s="521"/>
      <c r="BW1481" s="521"/>
      <c r="BX1481" s="521"/>
      <c r="BY1481" s="521"/>
      <c r="BZ1481" s="521"/>
      <c r="CA1481" s="521"/>
      <c r="CB1481" s="521"/>
      <c r="CC1481" s="521"/>
      <c r="CD1481" s="521"/>
      <c r="CE1481" s="521"/>
      <c r="CF1481" s="521"/>
      <c r="CG1481" s="521"/>
      <c r="CH1481" s="521"/>
      <c r="CI1481" s="521"/>
      <c r="CJ1481" s="521"/>
      <c r="CK1481" s="521"/>
      <c r="CL1481" s="521"/>
      <c r="CM1481" s="521"/>
      <c r="CN1481" s="521"/>
      <c r="CO1481" s="521"/>
      <c r="CP1481" s="521"/>
      <c r="CQ1481" s="521"/>
    </row>
    <row r="1482" spans="1:95" s="69" customFormat="1" ht="15" customHeight="1" outlineLevel="1" x14ac:dyDescent="0.2">
      <c r="A1482" s="11">
        <v>155</v>
      </c>
      <c r="B1482" s="294"/>
      <c r="C1482" s="292"/>
      <c r="D1482" s="292"/>
      <c r="E1482" s="293"/>
      <c r="F1482" s="880" t="str">
        <f>'2. CAD NCCF'!F1482:L1482</f>
        <v>FI issued covered bonds, medium rated</v>
      </c>
      <c r="G1482" s="881"/>
      <c r="H1482" s="881"/>
      <c r="I1482" s="881"/>
      <c r="J1482" s="881"/>
      <c r="K1482" s="881"/>
      <c r="L1482" s="882"/>
      <c r="M1482" s="400">
        <f t="shared" si="633"/>
        <v>0</v>
      </c>
      <c r="N1482" s="411">
        <f>M1482*(1-'Appx 1. Ref Rates'!$E48)+N706*(1-'Appx 1. Ref Rates'!$E48)</f>
        <v>0</v>
      </c>
      <c r="O1482" s="414">
        <f>O706*(1-'Appx 1. Ref Rates'!$E48)</f>
        <v>0</v>
      </c>
      <c r="P1482" s="414">
        <f>P706*(1-'Appx 1. Ref Rates'!$E48)</f>
        <v>0</v>
      </c>
      <c r="Q1482" s="415">
        <f>Q706*(1-'Appx 1. Ref Rates'!$E48)</f>
        <v>0</v>
      </c>
      <c r="R1482" s="411">
        <f>R706*(1-'Appx 1. Ref Rates'!$E48)</f>
        <v>0</v>
      </c>
      <c r="S1482" s="413">
        <f>S706*(1-'Appx 1. Ref Rates'!$E48)</f>
        <v>0</v>
      </c>
      <c r="T1482" s="413">
        <f>T706*(1-'Appx 1. Ref Rates'!$E48)</f>
        <v>0</v>
      </c>
      <c r="U1482" s="413">
        <f>U706*(1-'Appx 1. Ref Rates'!$E48)</f>
        <v>0</v>
      </c>
      <c r="V1482" s="413">
        <f>V706*(1-'Appx 1. Ref Rates'!$E48)</f>
        <v>0</v>
      </c>
      <c r="W1482" s="413">
        <f>W706*(1-'Appx 1. Ref Rates'!$E48)</f>
        <v>0</v>
      </c>
      <c r="X1482" s="414">
        <f>X706*(1-'Appx 1. Ref Rates'!$E48)</f>
        <v>0</v>
      </c>
      <c r="Y1482" s="413">
        <f>Y706*(1-'Appx 1. Ref Rates'!$E48)</f>
        <v>0</v>
      </c>
      <c r="Z1482" s="413">
        <f>Z706*(1-'Appx 1. Ref Rates'!$E48)</f>
        <v>0</v>
      </c>
      <c r="AA1482" s="413">
        <f>AA706*(1-'Appx 1. Ref Rates'!$E48)</f>
        <v>0</v>
      </c>
      <c r="AB1482" s="413">
        <f>AB706*(1-'Appx 1. Ref Rates'!$E48)</f>
        <v>0</v>
      </c>
      <c r="AC1482" s="400">
        <f t="shared" si="634"/>
        <v>0</v>
      </c>
      <c r="AD1482" s="854"/>
      <c r="AE1482" s="1083"/>
      <c r="AF1482" s="855"/>
      <c r="AG1482" s="528"/>
      <c r="AH1482" s="521"/>
      <c r="AI1482" s="521"/>
      <c r="AJ1482" s="521"/>
      <c r="AK1482" s="521"/>
      <c r="AL1482" s="521"/>
      <c r="AM1482" s="521"/>
      <c r="AN1482" s="521"/>
      <c r="AO1482" s="521"/>
      <c r="AP1482" s="521"/>
      <c r="AQ1482" s="521"/>
      <c r="AR1482" s="521"/>
      <c r="AS1482" s="521"/>
      <c r="AT1482" s="521"/>
      <c r="AU1482" s="521"/>
      <c r="AV1482" s="521"/>
      <c r="AW1482" s="521"/>
      <c r="AX1482" s="521"/>
      <c r="AY1482" s="521"/>
      <c r="AZ1482" s="521"/>
      <c r="BA1482" s="521"/>
      <c r="BB1482" s="521"/>
      <c r="BC1482" s="521"/>
      <c r="BD1482" s="521"/>
      <c r="BE1482" s="521"/>
      <c r="BF1482" s="521"/>
      <c r="BG1482" s="521"/>
      <c r="BH1482" s="521"/>
      <c r="BI1482" s="521"/>
      <c r="BJ1482" s="521"/>
      <c r="BK1482" s="521"/>
      <c r="BL1482" s="521"/>
      <c r="BM1482" s="521"/>
      <c r="BN1482" s="521"/>
      <c r="BO1482" s="521"/>
      <c r="BP1482" s="521"/>
      <c r="BQ1482" s="521"/>
      <c r="BR1482" s="521"/>
      <c r="BS1482" s="521"/>
      <c r="BT1482" s="521"/>
      <c r="BU1482" s="521"/>
      <c r="BV1482" s="521"/>
      <c r="BW1482" s="521"/>
      <c r="BX1482" s="521"/>
      <c r="BY1482" s="521"/>
      <c r="BZ1482" s="521"/>
      <c r="CA1482" s="521"/>
      <c r="CB1482" s="521"/>
      <c r="CC1482" s="521"/>
      <c r="CD1482" s="521"/>
      <c r="CE1482" s="521"/>
      <c r="CF1482" s="521"/>
      <c r="CG1482" s="521"/>
      <c r="CH1482" s="521"/>
      <c r="CI1482" s="521"/>
      <c r="CJ1482" s="521"/>
      <c r="CK1482" s="521"/>
      <c r="CL1482" s="521"/>
      <c r="CM1482" s="521"/>
      <c r="CN1482" s="521"/>
      <c r="CO1482" s="521"/>
      <c r="CP1482" s="521"/>
      <c r="CQ1482" s="521"/>
    </row>
    <row r="1483" spans="1:95" s="69" customFormat="1" ht="15" customHeight="1" outlineLevel="1" x14ac:dyDescent="0.2">
      <c r="A1483" s="11">
        <v>156</v>
      </c>
      <c r="B1483" s="294"/>
      <c r="C1483" s="292"/>
      <c r="D1483" s="292"/>
      <c r="E1483" s="293"/>
      <c r="F1483" s="880" t="str">
        <f>'2. CAD NCCF'!F1483:L1483</f>
        <v>FI issued jumbo covered bonds, medium rated</v>
      </c>
      <c r="G1483" s="881"/>
      <c r="H1483" s="881"/>
      <c r="I1483" s="881"/>
      <c r="J1483" s="881"/>
      <c r="K1483" s="881"/>
      <c r="L1483" s="882"/>
      <c r="M1483" s="400">
        <f t="shared" si="633"/>
        <v>0</v>
      </c>
      <c r="N1483" s="411">
        <f>M1483*(1-'Appx 1. Ref Rates'!$E49)+N707*(1-'Appx 1. Ref Rates'!$E49)</f>
        <v>0</v>
      </c>
      <c r="O1483" s="414">
        <f>O707*(1-'Appx 1. Ref Rates'!$E49)</f>
        <v>0</v>
      </c>
      <c r="P1483" s="414">
        <f>P707*(1-'Appx 1. Ref Rates'!$E49)</f>
        <v>0</v>
      </c>
      <c r="Q1483" s="415">
        <f>Q707*(1-'Appx 1. Ref Rates'!$E49)</f>
        <v>0</v>
      </c>
      <c r="R1483" s="411">
        <f>R707*(1-'Appx 1. Ref Rates'!$E49)</f>
        <v>0</v>
      </c>
      <c r="S1483" s="413">
        <f>S707*(1-'Appx 1. Ref Rates'!$E49)</f>
        <v>0</v>
      </c>
      <c r="T1483" s="413">
        <f>T707*(1-'Appx 1. Ref Rates'!$E49)</f>
        <v>0</v>
      </c>
      <c r="U1483" s="413">
        <f>U707*(1-'Appx 1. Ref Rates'!$E49)</f>
        <v>0</v>
      </c>
      <c r="V1483" s="413">
        <f>V707*(1-'Appx 1. Ref Rates'!$E49)</f>
        <v>0</v>
      </c>
      <c r="W1483" s="413">
        <f>W707*(1-'Appx 1. Ref Rates'!$E49)</f>
        <v>0</v>
      </c>
      <c r="X1483" s="414">
        <f>X707*(1-'Appx 1. Ref Rates'!$E49)</f>
        <v>0</v>
      </c>
      <c r="Y1483" s="413">
        <f>Y707*(1-'Appx 1. Ref Rates'!$E49)</f>
        <v>0</v>
      </c>
      <c r="Z1483" s="413">
        <f>Z707*(1-'Appx 1. Ref Rates'!$E49)</f>
        <v>0</v>
      </c>
      <c r="AA1483" s="413">
        <f>AA707*(1-'Appx 1. Ref Rates'!$E49)</f>
        <v>0</v>
      </c>
      <c r="AB1483" s="413">
        <f>AB707*(1-'Appx 1. Ref Rates'!$E49)</f>
        <v>0</v>
      </c>
      <c r="AC1483" s="400">
        <f t="shared" si="634"/>
        <v>0</v>
      </c>
      <c r="AD1483" s="854"/>
      <c r="AE1483" s="1083"/>
      <c r="AF1483" s="855"/>
      <c r="AG1483" s="528"/>
      <c r="AH1483" s="521"/>
      <c r="AI1483" s="521"/>
      <c r="AJ1483" s="521"/>
      <c r="AK1483" s="521"/>
      <c r="AL1483" s="521"/>
      <c r="AM1483" s="521"/>
      <c r="AN1483" s="521"/>
      <c r="AO1483" s="521"/>
      <c r="AP1483" s="521"/>
      <c r="AQ1483" s="521"/>
      <c r="AR1483" s="521"/>
      <c r="AS1483" s="521"/>
      <c r="AT1483" s="521"/>
      <c r="AU1483" s="521"/>
      <c r="AV1483" s="521"/>
      <c r="AW1483" s="521"/>
      <c r="AX1483" s="521"/>
      <c r="AY1483" s="521"/>
      <c r="AZ1483" s="521"/>
      <c r="BA1483" s="521"/>
      <c r="BB1483" s="521"/>
      <c r="BC1483" s="521"/>
      <c r="BD1483" s="521"/>
      <c r="BE1483" s="521"/>
      <c r="BF1483" s="521"/>
      <c r="BG1483" s="521"/>
      <c r="BH1483" s="521"/>
      <c r="BI1483" s="521"/>
      <c r="BJ1483" s="521"/>
      <c r="BK1483" s="521"/>
      <c r="BL1483" s="521"/>
      <c r="BM1483" s="521"/>
      <c r="BN1483" s="521"/>
      <c r="BO1483" s="521"/>
      <c r="BP1483" s="521"/>
      <c r="BQ1483" s="521"/>
      <c r="BR1483" s="521"/>
      <c r="BS1483" s="521"/>
      <c r="BT1483" s="521"/>
      <c r="BU1483" s="521"/>
      <c r="BV1483" s="521"/>
      <c r="BW1483" s="521"/>
      <c r="BX1483" s="521"/>
      <c r="BY1483" s="521"/>
      <c r="BZ1483" s="521"/>
      <c r="CA1483" s="521"/>
      <c r="CB1483" s="521"/>
      <c r="CC1483" s="521"/>
      <c r="CD1483" s="521"/>
      <c r="CE1483" s="521"/>
      <c r="CF1483" s="521"/>
      <c r="CG1483" s="521"/>
      <c r="CH1483" s="521"/>
      <c r="CI1483" s="521"/>
      <c r="CJ1483" s="521"/>
      <c r="CK1483" s="521"/>
      <c r="CL1483" s="521"/>
      <c r="CM1483" s="521"/>
      <c r="CN1483" s="521"/>
      <c r="CO1483" s="521"/>
      <c r="CP1483" s="521"/>
      <c r="CQ1483" s="521"/>
    </row>
    <row r="1484" spans="1:95" s="69" customFormat="1" ht="15" customHeight="1" outlineLevel="1" x14ac:dyDescent="0.2">
      <c r="A1484" s="11">
        <v>157</v>
      </c>
      <c r="B1484" s="294"/>
      <c r="C1484" s="292"/>
      <c r="D1484" s="292"/>
      <c r="E1484" s="877" t="str">
        <f>'2. CAD NCCF'!E1484:L1484</f>
        <v>Non-FI issued CBP, low or not rated</v>
      </c>
      <c r="F1484" s="878"/>
      <c r="G1484" s="878"/>
      <c r="H1484" s="878"/>
      <c r="I1484" s="878"/>
      <c r="J1484" s="878"/>
      <c r="K1484" s="878"/>
      <c r="L1484" s="879"/>
      <c r="M1484" s="399">
        <f>SUBTOTAL(9,M1485:M1486)</f>
        <v>0</v>
      </c>
      <c r="N1484" s="402">
        <f t="shared" ref="N1484:AC1484" si="635">SUBTOTAL(9,N1485:N1486)</f>
        <v>0</v>
      </c>
      <c r="O1484" s="406">
        <f t="shared" si="635"/>
        <v>0</v>
      </c>
      <c r="P1484" s="406">
        <f t="shared" si="635"/>
        <v>0</v>
      </c>
      <c r="Q1484" s="407">
        <f t="shared" si="635"/>
        <v>0</v>
      </c>
      <c r="R1484" s="402">
        <f t="shared" si="635"/>
        <v>0</v>
      </c>
      <c r="S1484" s="406">
        <f t="shared" si="635"/>
        <v>0</v>
      </c>
      <c r="T1484" s="405">
        <f t="shared" si="635"/>
        <v>0</v>
      </c>
      <c r="U1484" s="405">
        <f t="shared" si="635"/>
        <v>0</v>
      </c>
      <c r="V1484" s="405">
        <f t="shared" si="635"/>
        <v>0</v>
      </c>
      <c r="W1484" s="405">
        <f t="shared" si="635"/>
        <v>0</v>
      </c>
      <c r="X1484" s="405">
        <f t="shared" si="635"/>
        <v>0</v>
      </c>
      <c r="Y1484" s="405">
        <f t="shared" si="635"/>
        <v>0</v>
      </c>
      <c r="Z1484" s="405">
        <f t="shared" si="635"/>
        <v>0</v>
      </c>
      <c r="AA1484" s="405">
        <f t="shared" si="635"/>
        <v>0</v>
      </c>
      <c r="AB1484" s="403">
        <f t="shared" si="635"/>
        <v>0</v>
      </c>
      <c r="AC1484" s="399">
        <f t="shared" si="635"/>
        <v>0</v>
      </c>
      <c r="AD1484" s="854"/>
      <c r="AE1484" s="1083"/>
      <c r="AF1484" s="855"/>
      <c r="AG1484" s="528"/>
      <c r="AH1484" s="521"/>
      <c r="AI1484" s="521"/>
      <c r="AJ1484" s="521"/>
      <c r="AK1484" s="521"/>
      <c r="AL1484" s="521"/>
      <c r="AM1484" s="521"/>
      <c r="AN1484" s="521"/>
      <c r="AO1484" s="521"/>
      <c r="AP1484" s="521"/>
      <c r="AQ1484" s="521"/>
      <c r="AR1484" s="521"/>
      <c r="AS1484" s="521"/>
      <c r="AT1484" s="521"/>
      <c r="AU1484" s="521"/>
      <c r="AV1484" s="521"/>
      <c r="AW1484" s="521"/>
      <c r="AX1484" s="521"/>
      <c r="AY1484" s="521"/>
      <c r="AZ1484" s="521"/>
      <c r="BA1484" s="521"/>
      <c r="BB1484" s="521"/>
      <c r="BC1484" s="521"/>
      <c r="BD1484" s="521"/>
      <c r="BE1484" s="521"/>
      <c r="BF1484" s="521"/>
      <c r="BG1484" s="521"/>
      <c r="BH1484" s="521"/>
      <c r="BI1484" s="521"/>
      <c r="BJ1484" s="521"/>
      <c r="BK1484" s="521"/>
      <c r="BL1484" s="521"/>
      <c r="BM1484" s="521"/>
      <c r="BN1484" s="521"/>
      <c r="BO1484" s="521"/>
      <c r="BP1484" s="521"/>
      <c r="BQ1484" s="521"/>
      <c r="BR1484" s="521"/>
      <c r="BS1484" s="521"/>
      <c r="BT1484" s="521"/>
      <c r="BU1484" s="521"/>
      <c r="BV1484" s="521"/>
      <c r="BW1484" s="521"/>
      <c r="BX1484" s="521"/>
      <c r="BY1484" s="521"/>
      <c r="BZ1484" s="521"/>
      <c r="CA1484" s="521"/>
      <c r="CB1484" s="521"/>
      <c r="CC1484" s="521"/>
      <c r="CD1484" s="521"/>
      <c r="CE1484" s="521"/>
      <c r="CF1484" s="521"/>
      <c r="CG1484" s="521"/>
      <c r="CH1484" s="521"/>
      <c r="CI1484" s="521"/>
      <c r="CJ1484" s="521"/>
      <c r="CK1484" s="521"/>
      <c r="CL1484" s="521"/>
      <c r="CM1484" s="521"/>
      <c r="CN1484" s="521"/>
      <c r="CO1484" s="521"/>
      <c r="CP1484" s="521"/>
      <c r="CQ1484" s="521"/>
    </row>
    <row r="1485" spans="1:95" s="69" customFormat="1" ht="15" customHeight="1" outlineLevel="1" x14ac:dyDescent="0.2">
      <c r="A1485" s="11">
        <v>158</v>
      </c>
      <c r="B1485" s="294"/>
      <c r="C1485" s="292"/>
      <c r="D1485" s="292"/>
      <c r="E1485" s="293"/>
      <c r="F1485" s="880" t="str">
        <f>'2. CAD NCCF'!F1485:L1485</f>
        <v>Non-FI issued unsecured bonds and paper, low or not rated</v>
      </c>
      <c r="G1485" s="881"/>
      <c r="H1485" s="881"/>
      <c r="I1485" s="881"/>
      <c r="J1485" s="881"/>
      <c r="K1485" s="881"/>
      <c r="L1485" s="882"/>
      <c r="M1485" s="400">
        <f t="shared" ref="M1485:M1486" si="636">M709</f>
        <v>0</v>
      </c>
      <c r="N1485" s="411">
        <f>M1485*(1-'Appx 1. Ref Rates'!$E51)+N709*(1-'Appx 1. Ref Rates'!$E51)</f>
        <v>0</v>
      </c>
      <c r="O1485" s="414">
        <f>O709*(1-'Appx 1. Ref Rates'!$E51)</f>
        <v>0</v>
      </c>
      <c r="P1485" s="414">
        <f>P709*(1-'Appx 1. Ref Rates'!$E51)</f>
        <v>0</v>
      </c>
      <c r="Q1485" s="415">
        <f>Q709*(1-'Appx 1. Ref Rates'!$E51)</f>
        <v>0</v>
      </c>
      <c r="R1485" s="411">
        <f>R709*(1-'Appx 1. Ref Rates'!$E51)</f>
        <v>0</v>
      </c>
      <c r="S1485" s="413">
        <f>S709*(1-'Appx 1. Ref Rates'!$E51)</f>
        <v>0</v>
      </c>
      <c r="T1485" s="413">
        <f>T709*(1-'Appx 1. Ref Rates'!$E51)</f>
        <v>0</v>
      </c>
      <c r="U1485" s="413">
        <f>U709*(1-'Appx 1. Ref Rates'!$E51)</f>
        <v>0</v>
      </c>
      <c r="V1485" s="413">
        <f>V709*(1-'Appx 1. Ref Rates'!$E51)</f>
        <v>0</v>
      </c>
      <c r="W1485" s="413">
        <f>W709*(1-'Appx 1. Ref Rates'!$E51)</f>
        <v>0</v>
      </c>
      <c r="X1485" s="414">
        <f>X709*(1-'Appx 1. Ref Rates'!$E51)</f>
        <v>0</v>
      </c>
      <c r="Y1485" s="413">
        <f>Y709*(1-'Appx 1. Ref Rates'!$E51)</f>
        <v>0</v>
      </c>
      <c r="Z1485" s="413">
        <f>Z709*(1-'Appx 1. Ref Rates'!$E51)</f>
        <v>0</v>
      </c>
      <c r="AA1485" s="413">
        <f>AA709*(1-'Appx 1. Ref Rates'!$E51)</f>
        <v>0</v>
      </c>
      <c r="AB1485" s="413">
        <f>AB709*(1-'Appx 1. Ref Rates'!$E51)</f>
        <v>0</v>
      </c>
      <c r="AC1485" s="400">
        <f t="shared" ref="AC1485:AC1486" si="637">AC709</f>
        <v>0</v>
      </c>
      <c r="AD1485" s="854"/>
      <c r="AE1485" s="1083"/>
      <c r="AF1485" s="855"/>
      <c r="AG1485" s="528"/>
      <c r="AH1485" s="521"/>
      <c r="AI1485" s="521"/>
      <c r="AJ1485" s="521"/>
      <c r="AK1485" s="521"/>
      <c r="AL1485" s="521"/>
      <c r="AM1485" s="521"/>
      <c r="AN1485" s="521"/>
      <c r="AO1485" s="521"/>
      <c r="AP1485" s="521"/>
      <c r="AQ1485" s="521"/>
      <c r="AR1485" s="521"/>
      <c r="AS1485" s="521"/>
      <c r="AT1485" s="521"/>
      <c r="AU1485" s="521"/>
      <c r="AV1485" s="521"/>
      <c r="AW1485" s="521"/>
      <c r="AX1485" s="521"/>
      <c r="AY1485" s="521"/>
      <c r="AZ1485" s="521"/>
      <c r="BA1485" s="521"/>
      <c r="BB1485" s="521"/>
      <c r="BC1485" s="521"/>
      <c r="BD1485" s="521"/>
      <c r="BE1485" s="521"/>
      <c r="BF1485" s="521"/>
      <c r="BG1485" s="521"/>
      <c r="BH1485" s="521"/>
      <c r="BI1485" s="521"/>
      <c r="BJ1485" s="521"/>
      <c r="BK1485" s="521"/>
      <c r="BL1485" s="521"/>
      <c r="BM1485" s="521"/>
      <c r="BN1485" s="521"/>
      <c r="BO1485" s="521"/>
      <c r="BP1485" s="521"/>
      <c r="BQ1485" s="521"/>
      <c r="BR1485" s="521"/>
      <c r="BS1485" s="521"/>
      <c r="BT1485" s="521"/>
      <c r="BU1485" s="521"/>
      <c r="BV1485" s="521"/>
      <c r="BW1485" s="521"/>
      <c r="BX1485" s="521"/>
      <c r="BY1485" s="521"/>
      <c r="BZ1485" s="521"/>
      <c r="CA1485" s="521"/>
      <c r="CB1485" s="521"/>
      <c r="CC1485" s="521"/>
      <c r="CD1485" s="521"/>
      <c r="CE1485" s="521"/>
      <c r="CF1485" s="521"/>
      <c r="CG1485" s="521"/>
      <c r="CH1485" s="521"/>
      <c r="CI1485" s="521"/>
      <c r="CJ1485" s="521"/>
      <c r="CK1485" s="521"/>
      <c r="CL1485" s="521"/>
      <c r="CM1485" s="521"/>
      <c r="CN1485" s="521"/>
      <c r="CO1485" s="521"/>
      <c r="CP1485" s="521"/>
      <c r="CQ1485" s="521"/>
    </row>
    <row r="1486" spans="1:95" s="69" customFormat="1" ht="15" customHeight="1" outlineLevel="1" x14ac:dyDescent="0.2">
      <c r="A1486" s="11">
        <v>159</v>
      </c>
      <c r="B1486" s="294"/>
      <c r="C1486" s="292"/>
      <c r="D1486" s="292"/>
      <c r="E1486" s="293"/>
      <c r="F1486" s="880" t="str">
        <f>'2. CAD NCCF'!F1486:L1486</f>
        <v>Non-FI issued covered bonds, low or not rated</v>
      </c>
      <c r="G1486" s="881"/>
      <c r="H1486" s="881"/>
      <c r="I1486" s="881"/>
      <c r="J1486" s="881"/>
      <c r="K1486" s="881"/>
      <c r="L1486" s="882"/>
      <c r="M1486" s="400">
        <f t="shared" si="636"/>
        <v>0</v>
      </c>
      <c r="N1486" s="411">
        <f>M1486*(1-'Appx 1. Ref Rates'!$E52)+N710*(1-'Appx 1. Ref Rates'!$E52)</f>
        <v>0</v>
      </c>
      <c r="O1486" s="414">
        <f>O710*(1-'Appx 1. Ref Rates'!$E52)</f>
        <v>0</v>
      </c>
      <c r="P1486" s="414">
        <f>P710*(1-'Appx 1. Ref Rates'!$E52)</f>
        <v>0</v>
      </c>
      <c r="Q1486" s="415">
        <f>Q710*(1-'Appx 1. Ref Rates'!$E52)</f>
        <v>0</v>
      </c>
      <c r="R1486" s="411">
        <f>R710*(1-'Appx 1. Ref Rates'!$E52)</f>
        <v>0</v>
      </c>
      <c r="S1486" s="413">
        <f>S710*(1-'Appx 1. Ref Rates'!$E52)</f>
        <v>0</v>
      </c>
      <c r="T1486" s="413">
        <f>T710*(1-'Appx 1. Ref Rates'!$E52)</f>
        <v>0</v>
      </c>
      <c r="U1486" s="413">
        <f>U710*(1-'Appx 1. Ref Rates'!$E52)</f>
        <v>0</v>
      </c>
      <c r="V1486" s="413">
        <f>V710*(1-'Appx 1. Ref Rates'!$E52)</f>
        <v>0</v>
      </c>
      <c r="W1486" s="413">
        <f>W710*(1-'Appx 1. Ref Rates'!$E52)</f>
        <v>0</v>
      </c>
      <c r="X1486" s="414">
        <f>X710*(1-'Appx 1. Ref Rates'!$E52)</f>
        <v>0</v>
      </c>
      <c r="Y1486" s="413">
        <f>Y710*(1-'Appx 1. Ref Rates'!$E52)</f>
        <v>0</v>
      </c>
      <c r="Z1486" s="413">
        <f>Z710*(1-'Appx 1. Ref Rates'!$E52)</f>
        <v>0</v>
      </c>
      <c r="AA1486" s="413">
        <f>AA710*(1-'Appx 1. Ref Rates'!$E52)</f>
        <v>0</v>
      </c>
      <c r="AB1486" s="413">
        <f>AB710*(1-'Appx 1. Ref Rates'!$E52)</f>
        <v>0</v>
      </c>
      <c r="AC1486" s="400">
        <f t="shared" si="637"/>
        <v>0</v>
      </c>
      <c r="AD1486" s="854"/>
      <c r="AE1486" s="1083"/>
      <c r="AF1486" s="855"/>
      <c r="AG1486" s="528"/>
      <c r="AH1486" s="521"/>
      <c r="AI1486" s="521"/>
      <c r="AJ1486" s="521"/>
      <c r="AK1486" s="521"/>
      <c r="AL1486" s="521"/>
      <c r="AM1486" s="521"/>
      <c r="AN1486" s="521"/>
      <c r="AO1486" s="521"/>
      <c r="AP1486" s="521"/>
      <c r="AQ1486" s="521"/>
      <c r="AR1486" s="521"/>
      <c r="AS1486" s="521"/>
      <c r="AT1486" s="521"/>
      <c r="AU1486" s="521"/>
      <c r="AV1486" s="521"/>
      <c r="AW1486" s="521"/>
      <c r="AX1486" s="521"/>
      <c r="AY1486" s="521"/>
      <c r="AZ1486" s="521"/>
      <c r="BA1486" s="521"/>
      <c r="BB1486" s="521"/>
      <c r="BC1486" s="521"/>
      <c r="BD1486" s="521"/>
      <c r="BE1486" s="521"/>
      <c r="BF1486" s="521"/>
      <c r="BG1486" s="521"/>
      <c r="BH1486" s="521"/>
      <c r="BI1486" s="521"/>
      <c r="BJ1486" s="521"/>
      <c r="BK1486" s="521"/>
      <c r="BL1486" s="521"/>
      <c r="BM1486" s="521"/>
      <c r="BN1486" s="521"/>
      <c r="BO1486" s="521"/>
      <c r="BP1486" s="521"/>
      <c r="BQ1486" s="521"/>
      <c r="BR1486" s="521"/>
      <c r="BS1486" s="521"/>
      <c r="BT1486" s="521"/>
      <c r="BU1486" s="521"/>
      <c r="BV1486" s="521"/>
      <c r="BW1486" s="521"/>
      <c r="BX1486" s="521"/>
      <c r="BY1486" s="521"/>
      <c r="BZ1486" s="521"/>
      <c r="CA1486" s="521"/>
      <c r="CB1486" s="521"/>
      <c r="CC1486" s="521"/>
      <c r="CD1486" s="521"/>
      <c r="CE1486" s="521"/>
      <c r="CF1486" s="521"/>
      <c r="CG1486" s="521"/>
      <c r="CH1486" s="521"/>
      <c r="CI1486" s="521"/>
      <c r="CJ1486" s="521"/>
      <c r="CK1486" s="521"/>
      <c r="CL1486" s="521"/>
      <c r="CM1486" s="521"/>
      <c r="CN1486" s="521"/>
      <c r="CO1486" s="521"/>
      <c r="CP1486" s="521"/>
      <c r="CQ1486" s="521"/>
    </row>
    <row r="1487" spans="1:95" s="69" customFormat="1" ht="15" customHeight="1" outlineLevel="1" x14ac:dyDescent="0.2">
      <c r="A1487" s="11">
        <v>160</v>
      </c>
      <c r="B1487" s="294"/>
      <c r="C1487" s="292"/>
      <c r="D1487" s="292"/>
      <c r="E1487" s="877" t="str">
        <f>'2. CAD NCCF'!E1487:L1487</f>
        <v>FI issued CBP, low or not rated</v>
      </c>
      <c r="F1487" s="878"/>
      <c r="G1487" s="878"/>
      <c r="H1487" s="878"/>
      <c r="I1487" s="878"/>
      <c r="J1487" s="878"/>
      <c r="K1487" s="878"/>
      <c r="L1487" s="879"/>
      <c r="M1487" s="399">
        <f>SUBTOTAL(9,M1488:M1490)</f>
        <v>0</v>
      </c>
      <c r="N1487" s="402">
        <f t="shared" ref="N1487:AC1487" si="638">SUBTOTAL(9,N1488:N1490)</f>
        <v>0</v>
      </c>
      <c r="O1487" s="406">
        <f t="shared" si="638"/>
        <v>0</v>
      </c>
      <c r="P1487" s="406">
        <f t="shared" si="638"/>
        <v>0</v>
      </c>
      <c r="Q1487" s="407">
        <f t="shared" si="638"/>
        <v>0</v>
      </c>
      <c r="R1487" s="402">
        <f t="shared" si="638"/>
        <v>0</v>
      </c>
      <c r="S1487" s="406">
        <f t="shared" si="638"/>
        <v>0</v>
      </c>
      <c r="T1487" s="405">
        <f t="shared" si="638"/>
        <v>0</v>
      </c>
      <c r="U1487" s="405">
        <f t="shared" si="638"/>
        <v>0</v>
      </c>
      <c r="V1487" s="405">
        <f t="shared" si="638"/>
        <v>0</v>
      </c>
      <c r="W1487" s="405">
        <f t="shared" si="638"/>
        <v>0</v>
      </c>
      <c r="X1487" s="405">
        <f t="shared" si="638"/>
        <v>0</v>
      </c>
      <c r="Y1487" s="405">
        <f t="shared" si="638"/>
        <v>0</v>
      </c>
      <c r="Z1487" s="405">
        <f t="shared" si="638"/>
        <v>0</v>
      </c>
      <c r="AA1487" s="405">
        <f t="shared" si="638"/>
        <v>0</v>
      </c>
      <c r="AB1487" s="403">
        <f t="shared" si="638"/>
        <v>0</v>
      </c>
      <c r="AC1487" s="399">
        <f t="shared" si="638"/>
        <v>0</v>
      </c>
      <c r="AD1487" s="854"/>
      <c r="AE1487" s="1083"/>
      <c r="AF1487" s="855"/>
      <c r="AG1487" s="528"/>
      <c r="AH1487" s="521"/>
      <c r="AI1487" s="521"/>
      <c r="AJ1487" s="521"/>
      <c r="AK1487" s="521"/>
      <c r="AL1487" s="521"/>
      <c r="AM1487" s="521"/>
      <c r="AN1487" s="521"/>
      <c r="AO1487" s="521"/>
      <c r="AP1487" s="521"/>
      <c r="AQ1487" s="521"/>
      <c r="AR1487" s="521"/>
      <c r="AS1487" s="521"/>
      <c r="AT1487" s="521"/>
      <c r="AU1487" s="521"/>
      <c r="AV1487" s="521"/>
      <c r="AW1487" s="521"/>
      <c r="AX1487" s="521"/>
      <c r="AY1487" s="521"/>
      <c r="AZ1487" s="521"/>
      <c r="BA1487" s="521"/>
      <c r="BB1487" s="521"/>
      <c r="BC1487" s="521"/>
      <c r="BD1487" s="521"/>
      <c r="BE1487" s="521"/>
      <c r="BF1487" s="521"/>
      <c r="BG1487" s="521"/>
      <c r="BH1487" s="521"/>
      <c r="BI1487" s="521"/>
      <c r="BJ1487" s="521"/>
      <c r="BK1487" s="521"/>
      <c r="BL1487" s="521"/>
      <c r="BM1487" s="521"/>
      <c r="BN1487" s="521"/>
      <c r="BO1487" s="521"/>
      <c r="BP1487" s="521"/>
      <c r="BQ1487" s="521"/>
      <c r="BR1487" s="521"/>
      <c r="BS1487" s="521"/>
      <c r="BT1487" s="521"/>
      <c r="BU1487" s="521"/>
      <c r="BV1487" s="521"/>
      <c r="BW1487" s="521"/>
      <c r="BX1487" s="521"/>
      <c r="BY1487" s="521"/>
      <c r="BZ1487" s="521"/>
      <c r="CA1487" s="521"/>
      <c r="CB1487" s="521"/>
      <c r="CC1487" s="521"/>
      <c r="CD1487" s="521"/>
      <c r="CE1487" s="521"/>
      <c r="CF1487" s="521"/>
      <c r="CG1487" s="521"/>
      <c r="CH1487" s="521"/>
      <c r="CI1487" s="521"/>
      <c r="CJ1487" s="521"/>
      <c r="CK1487" s="521"/>
      <c r="CL1487" s="521"/>
      <c r="CM1487" s="521"/>
      <c r="CN1487" s="521"/>
      <c r="CO1487" s="521"/>
      <c r="CP1487" s="521"/>
      <c r="CQ1487" s="521"/>
    </row>
    <row r="1488" spans="1:95" s="69" customFormat="1" ht="15" customHeight="1" outlineLevel="1" x14ac:dyDescent="0.2">
      <c r="A1488" s="11">
        <v>161</v>
      </c>
      <c r="B1488" s="294"/>
      <c r="C1488" s="292"/>
      <c r="D1488" s="292"/>
      <c r="E1488" s="293"/>
      <c r="F1488" s="880" t="str">
        <f>'2. CAD NCCF'!F1488:L1488</f>
        <v>FI issued unsecured bonds and paper, low or not rated</v>
      </c>
      <c r="G1488" s="881"/>
      <c r="H1488" s="881"/>
      <c r="I1488" s="881"/>
      <c r="J1488" s="881"/>
      <c r="K1488" s="881"/>
      <c r="L1488" s="882"/>
      <c r="M1488" s="400">
        <f t="shared" ref="M1488:M1490" si="639">M712</f>
        <v>0</v>
      </c>
      <c r="N1488" s="411">
        <f>M1488*(1-'Appx 1. Ref Rates'!$E54)+N712*(1-'Appx 1. Ref Rates'!$E54)</f>
        <v>0</v>
      </c>
      <c r="O1488" s="414">
        <f>O712*(1-'Appx 1. Ref Rates'!$E54)</f>
        <v>0</v>
      </c>
      <c r="P1488" s="414">
        <f>P712*(1-'Appx 1. Ref Rates'!$E54)</f>
        <v>0</v>
      </c>
      <c r="Q1488" s="415">
        <f>Q712*(1-'Appx 1. Ref Rates'!$E54)</f>
        <v>0</v>
      </c>
      <c r="R1488" s="411">
        <f>R712*(1-'Appx 1. Ref Rates'!$E54)</f>
        <v>0</v>
      </c>
      <c r="S1488" s="413">
        <f>S712*(1-'Appx 1. Ref Rates'!$E54)</f>
        <v>0</v>
      </c>
      <c r="T1488" s="413">
        <f>T712*(1-'Appx 1. Ref Rates'!$E54)</f>
        <v>0</v>
      </c>
      <c r="U1488" s="413">
        <f>U712*(1-'Appx 1. Ref Rates'!$E54)</f>
        <v>0</v>
      </c>
      <c r="V1488" s="413">
        <f>V712*(1-'Appx 1. Ref Rates'!$E54)</f>
        <v>0</v>
      </c>
      <c r="W1488" s="413">
        <f>W712*(1-'Appx 1. Ref Rates'!$E54)</f>
        <v>0</v>
      </c>
      <c r="X1488" s="414">
        <f>X712*(1-'Appx 1. Ref Rates'!$E54)</f>
        <v>0</v>
      </c>
      <c r="Y1488" s="413">
        <f>Y712*(1-'Appx 1. Ref Rates'!$E54)</f>
        <v>0</v>
      </c>
      <c r="Z1488" s="413">
        <f>Z712*(1-'Appx 1. Ref Rates'!$E54)</f>
        <v>0</v>
      </c>
      <c r="AA1488" s="413">
        <f>AA712*(1-'Appx 1. Ref Rates'!$E54)</f>
        <v>0</v>
      </c>
      <c r="AB1488" s="413">
        <f>AB712*(1-'Appx 1. Ref Rates'!$E54)</f>
        <v>0</v>
      </c>
      <c r="AC1488" s="400">
        <f t="shared" ref="AC1488:AC1490" si="640">AC712</f>
        <v>0</v>
      </c>
      <c r="AD1488" s="854"/>
      <c r="AE1488" s="1083"/>
      <c r="AF1488" s="855"/>
      <c r="AG1488" s="528"/>
      <c r="AH1488" s="521"/>
      <c r="AI1488" s="521"/>
      <c r="AJ1488" s="521"/>
      <c r="AK1488" s="521"/>
      <c r="AL1488" s="521"/>
      <c r="AM1488" s="521"/>
      <c r="AN1488" s="521"/>
      <c r="AO1488" s="521"/>
      <c r="AP1488" s="521"/>
      <c r="AQ1488" s="521"/>
      <c r="AR1488" s="521"/>
      <c r="AS1488" s="521"/>
      <c r="AT1488" s="521"/>
      <c r="AU1488" s="521"/>
      <c r="AV1488" s="521"/>
      <c r="AW1488" s="521"/>
      <c r="AX1488" s="521"/>
      <c r="AY1488" s="521"/>
      <c r="AZ1488" s="521"/>
      <c r="BA1488" s="521"/>
      <c r="BB1488" s="521"/>
      <c r="BC1488" s="521"/>
      <c r="BD1488" s="521"/>
      <c r="BE1488" s="521"/>
      <c r="BF1488" s="521"/>
      <c r="BG1488" s="521"/>
      <c r="BH1488" s="521"/>
      <c r="BI1488" s="521"/>
      <c r="BJ1488" s="521"/>
      <c r="BK1488" s="521"/>
      <c r="BL1488" s="521"/>
      <c r="BM1488" s="521"/>
      <c r="BN1488" s="521"/>
      <c r="BO1488" s="521"/>
      <c r="BP1488" s="521"/>
      <c r="BQ1488" s="521"/>
      <c r="BR1488" s="521"/>
      <c r="BS1488" s="521"/>
      <c r="BT1488" s="521"/>
      <c r="BU1488" s="521"/>
      <c r="BV1488" s="521"/>
      <c r="BW1488" s="521"/>
      <c r="BX1488" s="521"/>
      <c r="BY1488" s="521"/>
      <c r="BZ1488" s="521"/>
      <c r="CA1488" s="521"/>
      <c r="CB1488" s="521"/>
      <c r="CC1488" s="521"/>
      <c r="CD1488" s="521"/>
      <c r="CE1488" s="521"/>
      <c r="CF1488" s="521"/>
      <c r="CG1488" s="521"/>
      <c r="CH1488" s="521"/>
      <c r="CI1488" s="521"/>
      <c r="CJ1488" s="521"/>
      <c r="CK1488" s="521"/>
      <c r="CL1488" s="521"/>
      <c r="CM1488" s="521"/>
      <c r="CN1488" s="521"/>
      <c r="CO1488" s="521"/>
      <c r="CP1488" s="521"/>
      <c r="CQ1488" s="521"/>
    </row>
    <row r="1489" spans="1:95" s="69" customFormat="1" ht="15" customHeight="1" outlineLevel="1" x14ac:dyDescent="0.2">
      <c r="A1489" s="11">
        <v>162</v>
      </c>
      <c r="B1489" s="294"/>
      <c r="C1489" s="289"/>
      <c r="D1489" s="289"/>
      <c r="E1489" s="289"/>
      <c r="F1489" s="880" t="str">
        <f>'2. CAD NCCF'!F1489:L1489</f>
        <v>FI issued covered bonds, low or not rated</v>
      </c>
      <c r="G1489" s="881"/>
      <c r="H1489" s="881"/>
      <c r="I1489" s="881"/>
      <c r="J1489" s="881"/>
      <c r="K1489" s="881"/>
      <c r="L1489" s="882"/>
      <c r="M1489" s="400">
        <f t="shared" si="639"/>
        <v>0</v>
      </c>
      <c r="N1489" s="411">
        <f>M1489*(1-'Appx 1. Ref Rates'!$E55)+N713*(1-'Appx 1. Ref Rates'!$E55)</f>
        <v>0</v>
      </c>
      <c r="O1489" s="414">
        <f>O713*(1-'Appx 1. Ref Rates'!$E55)</f>
        <v>0</v>
      </c>
      <c r="P1489" s="414">
        <f>P713*(1-'Appx 1. Ref Rates'!$E55)</f>
        <v>0</v>
      </c>
      <c r="Q1489" s="415">
        <f>Q713*(1-'Appx 1. Ref Rates'!$E55)</f>
        <v>0</v>
      </c>
      <c r="R1489" s="411">
        <f>R713*(1-'Appx 1. Ref Rates'!$E55)</f>
        <v>0</v>
      </c>
      <c r="S1489" s="413">
        <f>S713*(1-'Appx 1. Ref Rates'!$E55)</f>
        <v>0</v>
      </c>
      <c r="T1489" s="413">
        <f>T713*(1-'Appx 1. Ref Rates'!$E55)</f>
        <v>0</v>
      </c>
      <c r="U1489" s="413">
        <f>U713*(1-'Appx 1. Ref Rates'!$E55)</f>
        <v>0</v>
      </c>
      <c r="V1489" s="413">
        <f>V713*(1-'Appx 1. Ref Rates'!$E55)</f>
        <v>0</v>
      </c>
      <c r="W1489" s="413">
        <f>W713*(1-'Appx 1. Ref Rates'!$E55)</f>
        <v>0</v>
      </c>
      <c r="X1489" s="414">
        <f>X713*(1-'Appx 1. Ref Rates'!$E55)</f>
        <v>0</v>
      </c>
      <c r="Y1489" s="413">
        <f>Y713*(1-'Appx 1. Ref Rates'!$E55)</f>
        <v>0</v>
      </c>
      <c r="Z1489" s="413">
        <f>Z713*(1-'Appx 1. Ref Rates'!$E55)</f>
        <v>0</v>
      </c>
      <c r="AA1489" s="413">
        <f>AA713*(1-'Appx 1. Ref Rates'!$E55)</f>
        <v>0</v>
      </c>
      <c r="AB1489" s="413">
        <f>AB713*(1-'Appx 1. Ref Rates'!$E55)</f>
        <v>0</v>
      </c>
      <c r="AC1489" s="400">
        <f t="shared" si="640"/>
        <v>0</v>
      </c>
      <c r="AD1489" s="854"/>
      <c r="AE1489" s="1083"/>
      <c r="AF1489" s="855"/>
      <c r="AG1489" s="528"/>
      <c r="AH1489" s="521"/>
      <c r="AI1489" s="521"/>
      <c r="AJ1489" s="521"/>
      <c r="AK1489" s="521"/>
      <c r="AL1489" s="521"/>
      <c r="AM1489" s="521"/>
      <c r="AN1489" s="521"/>
      <c r="AO1489" s="521"/>
      <c r="AP1489" s="521"/>
      <c r="AQ1489" s="521"/>
      <c r="AR1489" s="521"/>
      <c r="AS1489" s="521"/>
      <c r="AT1489" s="521"/>
      <c r="AU1489" s="521"/>
      <c r="AV1489" s="521"/>
      <c r="AW1489" s="521"/>
      <c r="AX1489" s="521"/>
      <c r="AY1489" s="521"/>
      <c r="AZ1489" s="521"/>
      <c r="BA1489" s="521"/>
      <c r="BB1489" s="521"/>
      <c r="BC1489" s="521"/>
      <c r="BD1489" s="521"/>
      <c r="BE1489" s="521"/>
      <c r="BF1489" s="521"/>
      <c r="BG1489" s="521"/>
      <c r="BH1489" s="521"/>
      <c r="BI1489" s="521"/>
      <c r="BJ1489" s="521"/>
      <c r="BK1489" s="521"/>
      <c r="BL1489" s="521"/>
      <c r="BM1489" s="521"/>
      <c r="BN1489" s="521"/>
      <c r="BO1489" s="521"/>
      <c r="BP1489" s="521"/>
      <c r="BQ1489" s="521"/>
      <c r="BR1489" s="521"/>
      <c r="BS1489" s="521"/>
      <c r="BT1489" s="521"/>
      <c r="BU1489" s="521"/>
      <c r="BV1489" s="521"/>
      <c r="BW1489" s="521"/>
      <c r="BX1489" s="521"/>
      <c r="BY1489" s="521"/>
      <c r="BZ1489" s="521"/>
      <c r="CA1489" s="521"/>
      <c r="CB1489" s="521"/>
      <c r="CC1489" s="521"/>
      <c r="CD1489" s="521"/>
      <c r="CE1489" s="521"/>
      <c r="CF1489" s="521"/>
      <c r="CG1489" s="521"/>
      <c r="CH1489" s="521"/>
      <c r="CI1489" s="521"/>
      <c r="CJ1489" s="521"/>
      <c r="CK1489" s="521"/>
      <c r="CL1489" s="521"/>
      <c r="CM1489" s="521"/>
      <c r="CN1489" s="521"/>
      <c r="CO1489" s="521"/>
      <c r="CP1489" s="521"/>
      <c r="CQ1489" s="521"/>
    </row>
    <row r="1490" spans="1:95" s="69" customFormat="1" ht="15" customHeight="1" outlineLevel="1" x14ac:dyDescent="0.2">
      <c r="A1490" s="11">
        <v>163</v>
      </c>
      <c r="B1490" s="294"/>
      <c r="C1490" s="289"/>
      <c r="D1490" s="289"/>
      <c r="E1490" s="289"/>
      <c r="F1490" s="880" t="str">
        <f>'2. CAD NCCF'!F1490:L1490</f>
        <v>FI issued jumbo covered bonds, low or not rated</v>
      </c>
      <c r="G1490" s="881"/>
      <c r="H1490" s="881"/>
      <c r="I1490" s="881"/>
      <c r="J1490" s="881"/>
      <c r="K1490" s="881"/>
      <c r="L1490" s="882"/>
      <c r="M1490" s="400">
        <f t="shared" si="639"/>
        <v>0</v>
      </c>
      <c r="N1490" s="411">
        <f>M1490*(1-'Appx 1. Ref Rates'!$E56)+N714*(1-'Appx 1. Ref Rates'!$E56)</f>
        <v>0</v>
      </c>
      <c r="O1490" s="414">
        <f>O714*(1-'Appx 1. Ref Rates'!$E56)</f>
        <v>0</v>
      </c>
      <c r="P1490" s="414">
        <f>P714*(1-'Appx 1. Ref Rates'!$E56)</f>
        <v>0</v>
      </c>
      <c r="Q1490" s="415">
        <f>Q714*(1-'Appx 1. Ref Rates'!$E56)</f>
        <v>0</v>
      </c>
      <c r="R1490" s="411">
        <f>R714*(1-'Appx 1. Ref Rates'!$E56)</f>
        <v>0</v>
      </c>
      <c r="S1490" s="413">
        <f>S714*(1-'Appx 1. Ref Rates'!$E56)</f>
        <v>0</v>
      </c>
      <c r="T1490" s="413">
        <f>T714*(1-'Appx 1. Ref Rates'!$E56)</f>
        <v>0</v>
      </c>
      <c r="U1490" s="413">
        <f>U714*(1-'Appx 1. Ref Rates'!$E56)</f>
        <v>0</v>
      </c>
      <c r="V1490" s="413">
        <f>V714*(1-'Appx 1. Ref Rates'!$E56)</f>
        <v>0</v>
      </c>
      <c r="W1490" s="413">
        <f>W714*(1-'Appx 1. Ref Rates'!$E56)</f>
        <v>0</v>
      </c>
      <c r="X1490" s="414">
        <f>X714*(1-'Appx 1. Ref Rates'!$E56)</f>
        <v>0</v>
      </c>
      <c r="Y1490" s="413">
        <f>Y714*(1-'Appx 1. Ref Rates'!$E56)</f>
        <v>0</v>
      </c>
      <c r="Z1490" s="413">
        <f>Z714*(1-'Appx 1. Ref Rates'!$E56)</f>
        <v>0</v>
      </c>
      <c r="AA1490" s="413">
        <f>AA714*(1-'Appx 1. Ref Rates'!$E56)</f>
        <v>0</v>
      </c>
      <c r="AB1490" s="413">
        <f>AB714*(1-'Appx 1. Ref Rates'!$E56)</f>
        <v>0</v>
      </c>
      <c r="AC1490" s="400">
        <f t="shared" si="640"/>
        <v>0</v>
      </c>
      <c r="AD1490" s="857"/>
      <c r="AE1490" s="858"/>
      <c r="AF1490" s="858"/>
      <c r="AG1490" s="528"/>
      <c r="AH1490" s="521"/>
      <c r="AI1490" s="521"/>
      <c r="AJ1490" s="521"/>
      <c r="AK1490" s="521"/>
      <c r="AL1490" s="521"/>
      <c r="AM1490" s="521"/>
      <c r="AN1490" s="521"/>
      <c r="AO1490" s="521"/>
      <c r="AP1490" s="521"/>
      <c r="AQ1490" s="521"/>
      <c r="AR1490" s="521"/>
      <c r="AS1490" s="521"/>
      <c r="AT1490" s="521"/>
      <c r="AU1490" s="521"/>
      <c r="AV1490" s="521"/>
      <c r="AW1490" s="521"/>
      <c r="AX1490" s="521"/>
      <c r="AY1490" s="521"/>
      <c r="AZ1490" s="521"/>
      <c r="BA1490" s="521"/>
      <c r="BB1490" s="521"/>
      <c r="BC1490" s="521"/>
      <c r="BD1490" s="521"/>
      <c r="BE1490" s="521"/>
      <c r="BF1490" s="521"/>
      <c r="BG1490" s="521"/>
      <c r="BH1490" s="521"/>
      <c r="BI1490" s="521"/>
      <c r="BJ1490" s="521"/>
      <c r="BK1490" s="521"/>
      <c r="BL1490" s="521"/>
      <c r="BM1490" s="521"/>
      <c r="BN1490" s="521"/>
      <c r="BO1490" s="521"/>
      <c r="BP1490" s="521"/>
      <c r="BQ1490" s="521"/>
      <c r="BR1490" s="521"/>
      <c r="BS1490" s="521"/>
      <c r="BT1490" s="521"/>
      <c r="BU1490" s="521"/>
      <c r="BV1490" s="521"/>
      <c r="BW1490" s="521"/>
      <c r="BX1490" s="521"/>
      <c r="BY1490" s="521"/>
      <c r="BZ1490" s="521"/>
      <c r="CA1490" s="521"/>
      <c r="CB1490" s="521"/>
      <c r="CC1490" s="521"/>
      <c r="CD1490" s="521"/>
      <c r="CE1490" s="521"/>
      <c r="CF1490" s="521"/>
      <c r="CG1490" s="521"/>
      <c r="CH1490" s="521"/>
      <c r="CI1490" s="521"/>
      <c r="CJ1490" s="521"/>
      <c r="CK1490" s="521"/>
      <c r="CL1490" s="521"/>
      <c r="CM1490" s="521"/>
      <c r="CN1490" s="521"/>
      <c r="CO1490" s="521"/>
      <c r="CP1490" s="521"/>
      <c r="CQ1490" s="521"/>
    </row>
    <row r="1491" spans="1:95" s="69" customFormat="1" outlineLevel="1" x14ac:dyDescent="0.2">
      <c r="A1491" s="11">
        <v>164</v>
      </c>
      <c r="B1491" s="294"/>
      <c r="C1491" s="289"/>
      <c r="D1491" s="868" t="str">
        <f>'2. CAD NCCF'!D1491:AF1491</f>
        <v>Asset backed securities (ABS) and asset backed commercial paper (ABCP)</v>
      </c>
      <c r="E1491" s="869"/>
      <c r="F1491" s="869"/>
      <c r="G1491" s="869"/>
      <c r="H1491" s="869"/>
      <c r="I1491" s="869"/>
      <c r="J1491" s="869"/>
      <c r="K1491" s="869"/>
      <c r="L1491" s="869"/>
      <c r="M1491" s="869"/>
      <c r="N1491" s="869"/>
      <c r="O1491" s="869"/>
      <c r="P1491" s="869"/>
      <c r="Q1491" s="869"/>
      <c r="R1491" s="869"/>
      <c r="S1491" s="869"/>
      <c r="T1491" s="869"/>
      <c r="U1491" s="869"/>
      <c r="V1491" s="869"/>
      <c r="W1491" s="869"/>
      <c r="X1491" s="869"/>
      <c r="Y1491" s="869"/>
      <c r="Z1491" s="869"/>
      <c r="AA1491" s="869"/>
      <c r="AB1491" s="869"/>
      <c r="AC1491" s="869"/>
      <c r="AD1491" s="869"/>
      <c r="AE1491" s="869"/>
      <c r="AF1491" s="869"/>
      <c r="AG1491" s="528"/>
      <c r="AH1491" s="521"/>
      <c r="AI1491" s="521"/>
      <c r="AJ1491" s="521"/>
      <c r="AK1491" s="521"/>
      <c r="AL1491" s="521"/>
      <c r="AM1491" s="521"/>
      <c r="AN1491" s="521"/>
      <c r="AO1491" s="521"/>
      <c r="AP1491" s="521"/>
      <c r="AQ1491" s="521"/>
      <c r="AR1491" s="521"/>
      <c r="AS1491" s="521"/>
      <c r="AT1491" s="521"/>
      <c r="AU1491" s="521"/>
      <c r="AV1491" s="521"/>
      <c r="AW1491" s="521"/>
      <c r="AX1491" s="521"/>
      <c r="AY1491" s="521"/>
      <c r="AZ1491" s="521"/>
      <c r="BA1491" s="521"/>
      <c r="BB1491" s="521"/>
      <c r="BC1491" s="521"/>
      <c r="BD1491" s="521"/>
      <c r="BE1491" s="521"/>
      <c r="BF1491" s="521"/>
      <c r="BG1491" s="521"/>
      <c r="BH1491" s="521"/>
      <c r="BI1491" s="521"/>
      <c r="BJ1491" s="521"/>
      <c r="BK1491" s="521"/>
      <c r="BL1491" s="521"/>
      <c r="BM1491" s="521"/>
      <c r="BN1491" s="521"/>
      <c r="BO1491" s="521"/>
      <c r="BP1491" s="521"/>
      <c r="BQ1491" s="521"/>
      <c r="BR1491" s="521"/>
      <c r="BS1491" s="521"/>
      <c r="BT1491" s="521"/>
      <c r="BU1491" s="521"/>
      <c r="BV1491" s="521"/>
      <c r="BW1491" s="521"/>
      <c r="BX1491" s="521"/>
      <c r="BY1491" s="521"/>
      <c r="BZ1491" s="521"/>
      <c r="CA1491" s="521"/>
      <c r="CB1491" s="521"/>
      <c r="CC1491" s="521"/>
      <c r="CD1491" s="521"/>
      <c r="CE1491" s="521"/>
      <c r="CF1491" s="521"/>
      <c r="CG1491" s="521"/>
      <c r="CH1491" s="521"/>
      <c r="CI1491" s="521"/>
      <c r="CJ1491" s="521"/>
      <c r="CK1491" s="521"/>
      <c r="CL1491" s="521"/>
      <c r="CM1491" s="521"/>
      <c r="CN1491" s="521"/>
      <c r="CO1491" s="521"/>
      <c r="CP1491" s="521"/>
      <c r="CQ1491" s="521"/>
    </row>
    <row r="1492" spans="1:95" s="69" customFormat="1" outlineLevel="1" x14ac:dyDescent="0.2">
      <c r="A1492" s="11">
        <v>165</v>
      </c>
      <c r="B1492" s="294"/>
      <c r="C1492" s="289"/>
      <c r="D1492" s="289"/>
      <c r="E1492" s="933" t="str">
        <f>'2. CAD NCCF'!E1492:L1492</f>
        <v>Non-FI issued ABS and ABCP, high rated</v>
      </c>
      <c r="F1492" s="934"/>
      <c r="G1492" s="934"/>
      <c r="H1492" s="934"/>
      <c r="I1492" s="934"/>
      <c r="J1492" s="934"/>
      <c r="K1492" s="934"/>
      <c r="L1492" s="935"/>
      <c r="M1492" s="444">
        <f>SUBTOTAL(9,M1493:M1494)</f>
        <v>0</v>
      </c>
      <c r="N1492" s="445">
        <f t="shared" ref="N1492:AC1492" si="641">SUBTOTAL(9,N1493:N1494)</f>
        <v>0</v>
      </c>
      <c r="O1492" s="446">
        <f t="shared" si="641"/>
        <v>0</v>
      </c>
      <c r="P1492" s="446">
        <f t="shared" si="641"/>
        <v>0</v>
      </c>
      <c r="Q1492" s="448">
        <f t="shared" si="641"/>
        <v>0</v>
      </c>
      <c r="R1492" s="445">
        <f t="shared" si="641"/>
        <v>0</v>
      </c>
      <c r="S1492" s="446">
        <f t="shared" si="641"/>
        <v>0</v>
      </c>
      <c r="T1492" s="447">
        <f t="shared" si="641"/>
        <v>0</v>
      </c>
      <c r="U1492" s="447">
        <f t="shared" si="641"/>
        <v>0</v>
      </c>
      <c r="V1492" s="447">
        <f t="shared" si="641"/>
        <v>0</v>
      </c>
      <c r="W1492" s="447">
        <f t="shared" si="641"/>
        <v>0</v>
      </c>
      <c r="X1492" s="447">
        <f t="shared" si="641"/>
        <v>0</v>
      </c>
      <c r="Y1492" s="447">
        <f t="shared" si="641"/>
        <v>0</v>
      </c>
      <c r="Z1492" s="447">
        <f t="shared" si="641"/>
        <v>0</v>
      </c>
      <c r="AA1492" s="447">
        <f t="shared" si="641"/>
        <v>0</v>
      </c>
      <c r="AB1492" s="451">
        <f t="shared" si="641"/>
        <v>0</v>
      </c>
      <c r="AC1492" s="444">
        <f t="shared" si="641"/>
        <v>0</v>
      </c>
      <c r="AD1492" s="1448"/>
      <c r="AE1492" s="852"/>
      <c r="AF1492" s="852"/>
      <c r="AG1492" s="528"/>
      <c r="AH1492" s="521"/>
      <c r="AI1492" s="521"/>
      <c r="AJ1492" s="521"/>
      <c r="AK1492" s="521"/>
      <c r="AL1492" s="521"/>
      <c r="AM1492" s="521"/>
      <c r="AN1492" s="521"/>
      <c r="AO1492" s="521"/>
      <c r="AP1492" s="521"/>
      <c r="AQ1492" s="521"/>
      <c r="AR1492" s="521"/>
      <c r="AS1492" s="521"/>
      <c r="AT1492" s="521"/>
      <c r="AU1492" s="521"/>
      <c r="AV1492" s="521"/>
      <c r="AW1492" s="521"/>
      <c r="AX1492" s="521"/>
      <c r="AY1492" s="521"/>
      <c r="AZ1492" s="521"/>
      <c r="BA1492" s="521"/>
      <c r="BB1492" s="521"/>
      <c r="BC1492" s="521"/>
      <c r="BD1492" s="521"/>
      <c r="BE1492" s="521"/>
      <c r="BF1492" s="521"/>
      <c r="BG1492" s="521"/>
      <c r="BH1492" s="521"/>
      <c r="BI1492" s="521"/>
      <c r="BJ1492" s="521"/>
      <c r="BK1492" s="521"/>
      <c r="BL1492" s="521"/>
      <c r="BM1492" s="521"/>
      <c r="BN1492" s="521"/>
      <c r="BO1492" s="521"/>
      <c r="BP1492" s="521"/>
      <c r="BQ1492" s="521"/>
      <c r="BR1492" s="521"/>
      <c r="BS1492" s="521"/>
      <c r="BT1492" s="521"/>
      <c r="BU1492" s="521"/>
      <c r="BV1492" s="521"/>
      <c r="BW1492" s="521"/>
      <c r="BX1492" s="521"/>
      <c r="BY1492" s="521"/>
      <c r="BZ1492" s="521"/>
      <c r="CA1492" s="521"/>
      <c r="CB1492" s="521"/>
      <c r="CC1492" s="521"/>
      <c r="CD1492" s="521"/>
      <c r="CE1492" s="521"/>
      <c r="CF1492" s="521"/>
      <c r="CG1492" s="521"/>
      <c r="CH1492" s="521"/>
      <c r="CI1492" s="521"/>
      <c r="CJ1492" s="521"/>
      <c r="CK1492" s="521"/>
      <c r="CL1492" s="521"/>
      <c r="CM1492" s="521"/>
      <c r="CN1492" s="521"/>
      <c r="CO1492" s="521"/>
      <c r="CP1492" s="521"/>
      <c r="CQ1492" s="521"/>
    </row>
    <row r="1493" spans="1:95" s="69" customFormat="1" outlineLevel="1" x14ac:dyDescent="0.2">
      <c r="A1493" s="11">
        <v>166</v>
      </c>
      <c r="B1493" s="294"/>
      <c r="C1493" s="289"/>
      <c r="D1493" s="289"/>
      <c r="E1493" s="289"/>
      <c r="F1493" s="880" t="str">
        <f>'2. CAD NCCF'!F1493:L1493</f>
        <v>Non-FI issued ABS, high rated</v>
      </c>
      <c r="G1493" s="881"/>
      <c r="H1493" s="881"/>
      <c r="I1493" s="881"/>
      <c r="J1493" s="881"/>
      <c r="K1493" s="881"/>
      <c r="L1493" s="882"/>
      <c r="M1493" s="400">
        <f t="shared" ref="M1493:M1494" si="642">M717</f>
        <v>0</v>
      </c>
      <c r="N1493" s="411">
        <f>M1493*(1-'Appx 1. Ref Rates'!$E59)+N717*(1-'Appx 1. Ref Rates'!$E59)</f>
        <v>0</v>
      </c>
      <c r="O1493" s="414">
        <f>O717*(1-'Appx 1. Ref Rates'!$E59)</f>
        <v>0</v>
      </c>
      <c r="P1493" s="414">
        <f>P717*(1-'Appx 1. Ref Rates'!$E59)</f>
        <v>0</v>
      </c>
      <c r="Q1493" s="415">
        <f>Q717*(1-'Appx 1. Ref Rates'!$E59)</f>
        <v>0</v>
      </c>
      <c r="R1493" s="411">
        <f>R717*(1-'Appx 1. Ref Rates'!$E59)</f>
        <v>0</v>
      </c>
      <c r="S1493" s="413">
        <f>S717*(1-'Appx 1. Ref Rates'!$E59)</f>
        <v>0</v>
      </c>
      <c r="T1493" s="413">
        <f>T717*(1-'Appx 1. Ref Rates'!$E59)</f>
        <v>0</v>
      </c>
      <c r="U1493" s="413">
        <f>U717*(1-'Appx 1. Ref Rates'!$E59)</f>
        <v>0</v>
      </c>
      <c r="V1493" s="413">
        <f>V717*(1-'Appx 1. Ref Rates'!$E59)</f>
        <v>0</v>
      </c>
      <c r="W1493" s="413">
        <f>W717*(1-'Appx 1. Ref Rates'!$E59)</f>
        <v>0</v>
      </c>
      <c r="X1493" s="414">
        <f>X717*(1-'Appx 1. Ref Rates'!$E59)</f>
        <v>0</v>
      </c>
      <c r="Y1493" s="413">
        <f>Y717*(1-'Appx 1. Ref Rates'!$E59)</f>
        <v>0</v>
      </c>
      <c r="Z1493" s="413">
        <f>Z717*(1-'Appx 1. Ref Rates'!$E59)</f>
        <v>0</v>
      </c>
      <c r="AA1493" s="413">
        <f>AA717*(1-'Appx 1. Ref Rates'!$E59)</f>
        <v>0</v>
      </c>
      <c r="AB1493" s="413">
        <f>AB717*(1-'Appx 1. Ref Rates'!$E59)</f>
        <v>0</v>
      </c>
      <c r="AC1493" s="400">
        <f t="shared" ref="AC1493:AC1494" si="643">AC717</f>
        <v>0</v>
      </c>
      <c r="AD1493" s="854"/>
      <c r="AE1493" s="1083"/>
      <c r="AF1493" s="855"/>
      <c r="AG1493" s="528"/>
      <c r="AH1493" s="521"/>
      <c r="AI1493" s="521"/>
      <c r="AJ1493" s="521"/>
      <c r="AK1493" s="521"/>
      <c r="AL1493" s="521"/>
      <c r="AM1493" s="521"/>
      <c r="AN1493" s="521"/>
      <c r="AO1493" s="521"/>
      <c r="AP1493" s="521"/>
      <c r="AQ1493" s="521"/>
      <c r="AR1493" s="521"/>
      <c r="AS1493" s="521"/>
      <c r="AT1493" s="521"/>
      <c r="AU1493" s="521"/>
      <c r="AV1493" s="521"/>
      <c r="AW1493" s="521"/>
      <c r="AX1493" s="521"/>
      <c r="AY1493" s="521"/>
      <c r="AZ1493" s="521"/>
      <c r="BA1493" s="521"/>
      <c r="BB1493" s="521"/>
      <c r="BC1493" s="521"/>
      <c r="BD1493" s="521"/>
      <c r="BE1493" s="521"/>
      <c r="BF1493" s="521"/>
      <c r="BG1493" s="521"/>
      <c r="BH1493" s="521"/>
      <c r="BI1493" s="521"/>
      <c r="BJ1493" s="521"/>
      <c r="BK1493" s="521"/>
      <c r="BL1493" s="521"/>
      <c r="BM1493" s="521"/>
      <c r="BN1493" s="521"/>
      <c r="BO1493" s="521"/>
      <c r="BP1493" s="521"/>
      <c r="BQ1493" s="521"/>
      <c r="BR1493" s="521"/>
      <c r="BS1493" s="521"/>
      <c r="BT1493" s="521"/>
      <c r="BU1493" s="521"/>
      <c r="BV1493" s="521"/>
      <c r="BW1493" s="521"/>
      <c r="BX1493" s="521"/>
      <c r="BY1493" s="521"/>
      <c r="BZ1493" s="521"/>
      <c r="CA1493" s="521"/>
      <c r="CB1493" s="521"/>
      <c r="CC1493" s="521"/>
      <c r="CD1493" s="521"/>
      <c r="CE1493" s="521"/>
      <c r="CF1493" s="521"/>
      <c r="CG1493" s="521"/>
      <c r="CH1493" s="521"/>
      <c r="CI1493" s="521"/>
      <c r="CJ1493" s="521"/>
      <c r="CK1493" s="521"/>
      <c r="CL1493" s="521"/>
      <c r="CM1493" s="521"/>
      <c r="CN1493" s="521"/>
      <c r="CO1493" s="521"/>
      <c r="CP1493" s="521"/>
      <c r="CQ1493" s="521"/>
    </row>
    <row r="1494" spans="1:95" s="69" customFormat="1" ht="15" customHeight="1" outlineLevel="1" x14ac:dyDescent="0.2">
      <c r="A1494" s="11">
        <v>167</v>
      </c>
      <c r="B1494" s="294"/>
      <c r="C1494" s="289"/>
      <c r="D1494" s="289"/>
      <c r="E1494" s="289"/>
      <c r="F1494" s="880" t="str">
        <f>'2. CAD NCCF'!F1494:L1494</f>
        <v>Non-FI issued ABCP, high rated</v>
      </c>
      <c r="G1494" s="881"/>
      <c r="H1494" s="881"/>
      <c r="I1494" s="881"/>
      <c r="J1494" s="881"/>
      <c r="K1494" s="881"/>
      <c r="L1494" s="882"/>
      <c r="M1494" s="400">
        <f t="shared" si="642"/>
        <v>0</v>
      </c>
      <c r="N1494" s="411">
        <f>M1494*(1-'Appx 1. Ref Rates'!$E60)+N718*(1-'Appx 1. Ref Rates'!$E60)</f>
        <v>0</v>
      </c>
      <c r="O1494" s="414">
        <f>O718*(1-'Appx 1. Ref Rates'!$E60)</f>
        <v>0</v>
      </c>
      <c r="P1494" s="414">
        <f>P718*(1-'Appx 1. Ref Rates'!$E60)</f>
        <v>0</v>
      </c>
      <c r="Q1494" s="415">
        <f>Q718*(1-'Appx 1. Ref Rates'!$E60)</f>
        <v>0</v>
      </c>
      <c r="R1494" s="411">
        <f>R718*(1-'Appx 1. Ref Rates'!$E60)</f>
        <v>0</v>
      </c>
      <c r="S1494" s="413">
        <f>S718*(1-'Appx 1. Ref Rates'!$E60)</f>
        <v>0</v>
      </c>
      <c r="T1494" s="413">
        <f>T718*(1-'Appx 1. Ref Rates'!$E60)</f>
        <v>0</v>
      </c>
      <c r="U1494" s="413">
        <f>U718*(1-'Appx 1. Ref Rates'!$E60)</f>
        <v>0</v>
      </c>
      <c r="V1494" s="413">
        <f>V718*(1-'Appx 1. Ref Rates'!$E60)</f>
        <v>0</v>
      </c>
      <c r="W1494" s="413">
        <f>W718*(1-'Appx 1. Ref Rates'!$E60)</f>
        <v>0</v>
      </c>
      <c r="X1494" s="414">
        <f>X718*(1-'Appx 1. Ref Rates'!$E60)</f>
        <v>0</v>
      </c>
      <c r="Y1494" s="413">
        <f>Y718*(1-'Appx 1. Ref Rates'!$E60)</f>
        <v>0</v>
      </c>
      <c r="Z1494" s="413">
        <f>Z718*(1-'Appx 1. Ref Rates'!$E60)</f>
        <v>0</v>
      </c>
      <c r="AA1494" s="413">
        <f>AA718*(1-'Appx 1. Ref Rates'!$E60)</f>
        <v>0</v>
      </c>
      <c r="AB1494" s="413">
        <f>AB718*(1-'Appx 1. Ref Rates'!$E60)</f>
        <v>0</v>
      </c>
      <c r="AC1494" s="400">
        <f t="shared" si="643"/>
        <v>0</v>
      </c>
      <c r="AD1494" s="854"/>
      <c r="AE1494" s="1083"/>
      <c r="AF1494" s="855"/>
      <c r="AG1494" s="528"/>
      <c r="AH1494" s="521"/>
      <c r="AI1494" s="521"/>
      <c r="AJ1494" s="521"/>
      <c r="AK1494" s="521"/>
      <c r="AL1494" s="521"/>
      <c r="AM1494" s="521"/>
      <c r="AN1494" s="521"/>
      <c r="AO1494" s="521"/>
      <c r="AP1494" s="521"/>
      <c r="AQ1494" s="521"/>
      <c r="AR1494" s="521"/>
      <c r="AS1494" s="521"/>
      <c r="AT1494" s="521"/>
      <c r="AU1494" s="521"/>
      <c r="AV1494" s="521"/>
      <c r="AW1494" s="521"/>
      <c r="AX1494" s="521"/>
      <c r="AY1494" s="521"/>
      <c r="AZ1494" s="521"/>
      <c r="BA1494" s="521"/>
      <c r="BB1494" s="521"/>
      <c r="BC1494" s="521"/>
      <c r="BD1494" s="521"/>
      <c r="BE1494" s="521"/>
      <c r="BF1494" s="521"/>
      <c r="BG1494" s="521"/>
      <c r="BH1494" s="521"/>
      <c r="BI1494" s="521"/>
      <c r="BJ1494" s="521"/>
      <c r="BK1494" s="521"/>
      <c r="BL1494" s="521"/>
      <c r="BM1494" s="521"/>
      <c r="BN1494" s="521"/>
      <c r="BO1494" s="521"/>
      <c r="BP1494" s="521"/>
      <c r="BQ1494" s="521"/>
      <c r="BR1494" s="521"/>
      <c r="BS1494" s="521"/>
      <c r="BT1494" s="521"/>
      <c r="BU1494" s="521"/>
      <c r="BV1494" s="521"/>
      <c r="BW1494" s="521"/>
      <c r="BX1494" s="521"/>
      <c r="BY1494" s="521"/>
      <c r="BZ1494" s="521"/>
      <c r="CA1494" s="521"/>
      <c r="CB1494" s="521"/>
      <c r="CC1494" s="521"/>
      <c r="CD1494" s="521"/>
      <c r="CE1494" s="521"/>
      <c r="CF1494" s="521"/>
      <c r="CG1494" s="521"/>
      <c r="CH1494" s="521"/>
      <c r="CI1494" s="521"/>
      <c r="CJ1494" s="521"/>
      <c r="CK1494" s="521"/>
      <c r="CL1494" s="521"/>
      <c r="CM1494" s="521"/>
      <c r="CN1494" s="521"/>
      <c r="CO1494" s="521"/>
      <c r="CP1494" s="521"/>
      <c r="CQ1494" s="521"/>
    </row>
    <row r="1495" spans="1:95" s="69" customFormat="1" outlineLevel="1" x14ac:dyDescent="0.2">
      <c r="A1495" s="11">
        <v>168</v>
      </c>
      <c r="B1495" s="294"/>
      <c r="C1495" s="289"/>
      <c r="D1495" s="289"/>
      <c r="E1495" s="877" t="str">
        <f>'2. CAD NCCF'!E1495:L1495</f>
        <v>FI issued ABS and ABCP, high rated</v>
      </c>
      <c r="F1495" s="878"/>
      <c r="G1495" s="878"/>
      <c r="H1495" s="878"/>
      <c r="I1495" s="878"/>
      <c r="J1495" s="878"/>
      <c r="K1495" s="878"/>
      <c r="L1495" s="879"/>
      <c r="M1495" s="399">
        <f>SUBTOTAL(9,M1496:M1497)</f>
        <v>0</v>
      </c>
      <c r="N1495" s="402">
        <f t="shared" ref="N1495:AC1495" si="644">SUBTOTAL(9,N1496:N1497)</f>
        <v>0</v>
      </c>
      <c r="O1495" s="406">
        <f t="shared" si="644"/>
        <v>0</v>
      </c>
      <c r="P1495" s="406">
        <f t="shared" si="644"/>
        <v>0</v>
      </c>
      <c r="Q1495" s="407">
        <f t="shared" si="644"/>
        <v>0</v>
      </c>
      <c r="R1495" s="402">
        <f t="shared" si="644"/>
        <v>0</v>
      </c>
      <c r="S1495" s="406">
        <f t="shared" si="644"/>
        <v>0</v>
      </c>
      <c r="T1495" s="405">
        <f t="shared" si="644"/>
        <v>0</v>
      </c>
      <c r="U1495" s="405">
        <f t="shared" si="644"/>
        <v>0</v>
      </c>
      <c r="V1495" s="405">
        <f t="shared" si="644"/>
        <v>0</v>
      </c>
      <c r="W1495" s="405">
        <f t="shared" si="644"/>
        <v>0</v>
      </c>
      <c r="X1495" s="405">
        <f t="shared" si="644"/>
        <v>0</v>
      </c>
      <c r="Y1495" s="405">
        <f t="shared" si="644"/>
        <v>0</v>
      </c>
      <c r="Z1495" s="405">
        <f t="shared" si="644"/>
        <v>0</v>
      </c>
      <c r="AA1495" s="405">
        <f t="shared" si="644"/>
        <v>0</v>
      </c>
      <c r="AB1495" s="403">
        <f t="shared" si="644"/>
        <v>0</v>
      </c>
      <c r="AC1495" s="399">
        <f t="shared" si="644"/>
        <v>0</v>
      </c>
      <c r="AD1495" s="854"/>
      <c r="AE1495" s="1083"/>
      <c r="AF1495" s="855"/>
      <c r="AG1495" s="528"/>
      <c r="AH1495" s="521"/>
      <c r="AI1495" s="521"/>
      <c r="AJ1495" s="521"/>
      <c r="AK1495" s="521"/>
      <c r="AL1495" s="521"/>
      <c r="AM1495" s="521"/>
      <c r="AN1495" s="521"/>
      <c r="AO1495" s="521"/>
      <c r="AP1495" s="521"/>
      <c r="AQ1495" s="521"/>
      <c r="AR1495" s="521"/>
      <c r="AS1495" s="521"/>
      <c r="AT1495" s="521"/>
      <c r="AU1495" s="521"/>
      <c r="AV1495" s="521"/>
      <c r="AW1495" s="521"/>
      <c r="AX1495" s="521"/>
      <c r="AY1495" s="521"/>
      <c r="AZ1495" s="521"/>
      <c r="BA1495" s="521"/>
      <c r="BB1495" s="521"/>
      <c r="BC1495" s="521"/>
      <c r="BD1495" s="521"/>
      <c r="BE1495" s="521"/>
      <c r="BF1495" s="521"/>
      <c r="BG1495" s="521"/>
      <c r="BH1495" s="521"/>
      <c r="BI1495" s="521"/>
      <c r="BJ1495" s="521"/>
      <c r="BK1495" s="521"/>
      <c r="BL1495" s="521"/>
      <c r="BM1495" s="521"/>
      <c r="BN1495" s="521"/>
      <c r="BO1495" s="521"/>
      <c r="BP1495" s="521"/>
      <c r="BQ1495" s="521"/>
      <c r="BR1495" s="521"/>
      <c r="BS1495" s="521"/>
      <c r="BT1495" s="521"/>
      <c r="BU1495" s="521"/>
      <c r="BV1495" s="521"/>
      <c r="BW1495" s="521"/>
      <c r="BX1495" s="521"/>
      <c r="BY1495" s="521"/>
      <c r="BZ1495" s="521"/>
      <c r="CA1495" s="521"/>
      <c r="CB1495" s="521"/>
      <c r="CC1495" s="521"/>
      <c r="CD1495" s="521"/>
      <c r="CE1495" s="521"/>
      <c r="CF1495" s="521"/>
      <c r="CG1495" s="521"/>
      <c r="CH1495" s="521"/>
      <c r="CI1495" s="521"/>
      <c r="CJ1495" s="521"/>
      <c r="CK1495" s="521"/>
      <c r="CL1495" s="521"/>
      <c r="CM1495" s="521"/>
      <c r="CN1495" s="521"/>
      <c r="CO1495" s="521"/>
      <c r="CP1495" s="521"/>
      <c r="CQ1495" s="521"/>
    </row>
    <row r="1496" spans="1:95" s="69" customFormat="1" ht="15" customHeight="1" outlineLevel="1" x14ac:dyDescent="0.2">
      <c r="A1496" s="11">
        <v>169</v>
      </c>
      <c r="B1496" s="294"/>
      <c r="C1496" s="289"/>
      <c r="D1496" s="289"/>
      <c r="E1496" s="289"/>
      <c r="F1496" s="880" t="str">
        <f>'2. CAD NCCF'!F1496:L1496</f>
        <v>FI issued ABS, high rated</v>
      </c>
      <c r="G1496" s="881"/>
      <c r="H1496" s="881"/>
      <c r="I1496" s="881"/>
      <c r="J1496" s="881"/>
      <c r="K1496" s="881"/>
      <c r="L1496" s="882"/>
      <c r="M1496" s="400">
        <f t="shared" ref="M1496:M1497" si="645">M720</f>
        <v>0</v>
      </c>
      <c r="N1496" s="411">
        <f>M1496*(1-'Appx 1. Ref Rates'!$E62)+N720*(1-'Appx 1. Ref Rates'!$E62)</f>
        <v>0</v>
      </c>
      <c r="O1496" s="414">
        <f>O720*(1-'Appx 1. Ref Rates'!$E62)</f>
        <v>0</v>
      </c>
      <c r="P1496" s="414">
        <f>P720*(1-'Appx 1. Ref Rates'!$E62)</f>
        <v>0</v>
      </c>
      <c r="Q1496" s="415">
        <f>Q720*(1-'Appx 1. Ref Rates'!$E62)</f>
        <v>0</v>
      </c>
      <c r="R1496" s="411">
        <f>R720*(1-'Appx 1. Ref Rates'!$E62)</f>
        <v>0</v>
      </c>
      <c r="S1496" s="413">
        <f>S720*(1-'Appx 1. Ref Rates'!$E62)</f>
        <v>0</v>
      </c>
      <c r="T1496" s="413">
        <f>T720*(1-'Appx 1. Ref Rates'!$E62)</f>
        <v>0</v>
      </c>
      <c r="U1496" s="413">
        <f>U720*(1-'Appx 1. Ref Rates'!$E62)</f>
        <v>0</v>
      </c>
      <c r="V1496" s="413">
        <f>V720*(1-'Appx 1. Ref Rates'!$E62)</f>
        <v>0</v>
      </c>
      <c r="W1496" s="413">
        <f>W720*(1-'Appx 1. Ref Rates'!$E62)</f>
        <v>0</v>
      </c>
      <c r="X1496" s="414">
        <f>X720*(1-'Appx 1. Ref Rates'!$E62)</f>
        <v>0</v>
      </c>
      <c r="Y1496" s="413">
        <f>Y720*(1-'Appx 1. Ref Rates'!$E62)</f>
        <v>0</v>
      </c>
      <c r="Z1496" s="413">
        <f>Z720*(1-'Appx 1. Ref Rates'!$E62)</f>
        <v>0</v>
      </c>
      <c r="AA1496" s="413">
        <f>AA720*(1-'Appx 1. Ref Rates'!$E62)</f>
        <v>0</v>
      </c>
      <c r="AB1496" s="413">
        <f>AB720*(1-'Appx 1. Ref Rates'!$E62)</f>
        <v>0</v>
      </c>
      <c r="AC1496" s="400">
        <f t="shared" ref="AC1496:AC1497" si="646">AC720</f>
        <v>0</v>
      </c>
      <c r="AD1496" s="854"/>
      <c r="AE1496" s="1083"/>
      <c r="AF1496" s="855"/>
      <c r="AG1496" s="528"/>
      <c r="AH1496" s="521"/>
      <c r="AI1496" s="521"/>
      <c r="AJ1496" s="521"/>
      <c r="AK1496" s="521"/>
      <c r="AL1496" s="521"/>
      <c r="AM1496" s="521"/>
      <c r="AN1496" s="521"/>
      <c r="AO1496" s="521"/>
      <c r="AP1496" s="521"/>
      <c r="AQ1496" s="521"/>
      <c r="AR1496" s="521"/>
      <c r="AS1496" s="521"/>
      <c r="AT1496" s="521"/>
      <c r="AU1496" s="521"/>
      <c r="AV1496" s="521"/>
      <c r="AW1496" s="521"/>
      <c r="AX1496" s="521"/>
      <c r="AY1496" s="521"/>
      <c r="AZ1496" s="521"/>
      <c r="BA1496" s="521"/>
      <c r="BB1496" s="521"/>
      <c r="BC1496" s="521"/>
      <c r="BD1496" s="521"/>
      <c r="BE1496" s="521"/>
      <c r="BF1496" s="521"/>
      <c r="BG1496" s="521"/>
      <c r="BH1496" s="521"/>
      <c r="BI1496" s="521"/>
      <c r="BJ1496" s="521"/>
      <c r="BK1496" s="521"/>
      <c r="BL1496" s="521"/>
      <c r="BM1496" s="521"/>
      <c r="BN1496" s="521"/>
      <c r="BO1496" s="521"/>
      <c r="BP1496" s="521"/>
      <c r="BQ1496" s="521"/>
      <c r="BR1496" s="521"/>
      <c r="BS1496" s="521"/>
      <c r="BT1496" s="521"/>
      <c r="BU1496" s="521"/>
      <c r="BV1496" s="521"/>
      <c r="BW1496" s="521"/>
      <c r="BX1496" s="521"/>
      <c r="BY1496" s="521"/>
      <c r="BZ1496" s="521"/>
      <c r="CA1496" s="521"/>
      <c r="CB1496" s="521"/>
      <c r="CC1496" s="521"/>
      <c r="CD1496" s="521"/>
      <c r="CE1496" s="521"/>
      <c r="CF1496" s="521"/>
      <c r="CG1496" s="521"/>
      <c r="CH1496" s="521"/>
      <c r="CI1496" s="521"/>
      <c r="CJ1496" s="521"/>
      <c r="CK1496" s="521"/>
      <c r="CL1496" s="521"/>
      <c r="CM1496" s="521"/>
      <c r="CN1496" s="521"/>
      <c r="CO1496" s="521"/>
      <c r="CP1496" s="521"/>
      <c r="CQ1496" s="521"/>
    </row>
    <row r="1497" spans="1:95" s="69" customFormat="1" ht="15" customHeight="1" outlineLevel="1" x14ac:dyDescent="0.2">
      <c r="A1497" s="11">
        <v>170</v>
      </c>
      <c r="B1497" s="294"/>
      <c r="C1497" s="289"/>
      <c r="D1497" s="289"/>
      <c r="E1497" s="289"/>
      <c r="F1497" s="880" t="str">
        <f>'2. CAD NCCF'!F1497:L1497</f>
        <v>FI issued ABCP, high rated</v>
      </c>
      <c r="G1497" s="881"/>
      <c r="H1497" s="881"/>
      <c r="I1497" s="881"/>
      <c r="J1497" s="881"/>
      <c r="K1497" s="881"/>
      <c r="L1497" s="882"/>
      <c r="M1497" s="400">
        <f t="shared" si="645"/>
        <v>0</v>
      </c>
      <c r="N1497" s="411">
        <f>M1497*(1-'Appx 1. Ref Rates'!$E63)+N721*(1-'Appx 1. Ref Rates'!$E63)</f>
        <v>0</v>
      </c>
      <c r="O1497" s="414">
        <f>O721*(1-'Appx 1. Ref Rates'!$E63)</f>
        <v>0</v>
      </c>
      <c r="P1497" s="414">
        <f>P721*(1-'Appx 1. Ref Rates'!$E63)</f>
        <v>0</v>
      </c>
      <c r="Q1497" s="415">
        <f>Q721*(1-'Appx 1. Ref Rates'!$E63)</f>
        <v>0</v>
      </c>
      <c r="R1497" s="411">
        <f>R721*(1-'Appx 1. Ref Rates'!$E63)</f>
        <v>0</v>
      </c>
      <c r="S1497" s="413">
        <f>S721*(1-'Appx 1. Ref Rates'!$E63)</f>
        <v>0</v>
      </c>
      <c r="T1497" s="413">
        <f>T721*(1-'Appx 1. Ref Rates'!$E63)</f>
        <v>0</v>
      </c>
      <c r="U1497" s="413">
        <f>U721*(1-'Appx 1. Ref Rates'!$E63)</f>
        <v>0</v>
      </c>
      <c r="V1497" s="413">
        <f>V721*(1-'Appx 1. Ref Rates'!$E63)</f>
        <v>0</v>
      </c>
      <c r="W1497" s="413">
        <f>W721*(1-'Appx 1. Ref Rates'!$E63)</f>
        <v>0</v>
      </c>
      <c r="X1497" s="414">
        <f>X721*(1-'Appx 1. Ref Rates'!$E63)</f>
        <v>0</v>
      </c>
      <c r="Y1497" s="413">
        <f>Y721*(1-'Appx 1. Ref Rates'!$E63)</f>
        <v>0</v>
      </c>
      <c r="Z1497" s="413">
        <f>Z721*(1-'Appx 1. Ref Rates'!$E63)</f>
        <v>0</v>
      </c>
      <c r="AA1497" s="413">
        <f>AA721*(1-'Appx 1. Ref Rates'!$E63)</f>
        <v>0</v>
      </c>
      <c r="AB1497" s="413">
        <f>AB721*(1-'Appx 1. Ref Rates'!$E63)</f>
        <v>0</v>
      </c>
      <c r="AC1497" s="400">
        <f t="shared" si="646"/>
        <v>0</v>
      </c>
      <c r="AD1497" s="854"/>
      <c r="AE1497" s="1083"/>
      <c r="AF1497" s="855"/>
      <c r="AG1497" s="528"/>
      <c r="AH1497" s="521"/>
      <c r="AI1497" s="521"/>
      <c r="AJ1497" s="521"/>
      <c r="AK1497" s="521"/>
      <c r="AL1497" s="521"/>
      <c r="AM1497" s="521"/>
      <c r="AN1497" s="521"/>
      <c r="AO1497" s="521"/>
      <c r="AP1497" s="521"/>
      <c r="AQ1497" s="521"/>
      <c r="AR1497" s="521"/>
      <c r="AS1497" s="521"/>
      <c r="AT1497" s="521"/>
      <c r="AU1497" s="521"/>
      <c r="AV1497" s="521"/>
      <c r="AW1497" s="521"/>
      <c r="AX1497" s="521"/>
      <c r="AY1497" s="521"/>
      <c r="AZ1497" s="521"/>
      <c r="BA1497" s="521"/>
      <c r="BB1497" s="521"/>
      <c r="BC1497" s="521"/>
      <c r="BD1497" s="521"/>
      <c r="BE1497" s="521"/>
      <c r="BF1497" s="521"/>
      <c r="BG1497" s="521"/>
      <c r="BH1497" s="521"/>
      <c r="BI1497" s="521"/>
      <c r="BJ1497" s="521"/>
      <c r="BK1497" s="521"/>
      <c r="BL1497" s="521"/>
      <c r="BM1497" s="521"/>
      <c r="BN1497" s="521"/>
      <c r="BO1497" s="521"/>
      <c r="BP1497" s="521"/>
      <c r="BQ1497" s="521"/>
      <c r="BR1497" s="521"/>
      <c r="BS1497" s="521"/>
      <c r="BT1497" s="521"/>
      <c r="BU1497" s="521"/>
      <c r="BV1497" s="521"/>
      <c r="BW1497" s="521"/>
      <c r="BX1497" s="521"/>
      <c r="BY1497" s="521"/>
      <c r="BZ1497" s="521"/>
      <c r="CA1497" s="521"/>
      <c r="CB1497" s="521"/>
      <c r="CC1497" s="521"/>
      <c r="CD1497" s="521"/>
      <c r="CE1497" s="521"/>
      <c r="CF1497" s="521"/>
      <c r="CG1497" s="521"/>
      <c r="CH1497" s="521"/>
      <c r="CI1497" s="521"/>
      <c r="CJ1497" s="521"/>
      <c r="CK1497" s="521"/>
      <c r="CL1497" s="521"/>
      <c r="CM1497" s="521"/>
      <c r="CN1497" s="521"/>
      <c r="CO1497" s="521"/>
      <c r="CP1497" s="521"/>
      <c r="CQ1497" s="521"/>
    </row>
    <row r="1498" spans="1:95" s="69" customFormat="1" outlineLevel="1" x14ac:dyDescent="0.2">
      <c r="A1498" s="11">
        <v>171</v>
      </c>
      <c r="B1498" s="294"/>
      <c r="C1498" s="289"/>
      <c r="D1498" s="289"/>
      <c r="E1498" s="877" t="str">
        <f>'2. CAD NCCF'!E1498:L1498</f>
        <v>Non-FI issued ABS and ABCP, medium rated</v>
      </c>
      <c r="F1498" s="878"/>
      <c r="G1498" s="878"/>
      <c r="H1498" s="878"/>
      <c r="I1498" s="878"/>
      <c r="J1498" s="878"/>
      <c r="K1498" s="878"/>
      <c r="L1498" s="879"/>
      <c r="M1498" s="399">
        <f>SUBTOTAL(9,M1499:M1500)</f>
        <v>0</v>
      </c>
      <c r="N1498" s="402">
        <f t="shared" ref="N1498:AC1498" si="647">SUBTOTAL(9,N1499:N1500)</f>
        <v>0</v>
      </c>
      <c r="O1498" s="406">
        <f t="shared" si="647"/>
        <v>0</v>
      </c>
      <c r="P1498" s="406">
        <f t="shared" si="647"/>
        <v>0</v>
      </c>
      <c r="Q1498" s="407">
        <f t="shared" si="647"/>
        <v>0</v>
      </c>
      <c r="R1498" s="402">
        <f t="shared" si="647"/>
        <v>0</v>
      </c>
      <c r="S1498" s="406">
        <f t="shared" si="647"/>
        <v>0</v>
      </c>
      <c r="T1498" s="405">
        <f t="shared" si="647"/>
        <v>0</v>
      </c>
      <c r="U1498" s="405">
        <f t="shared" si="647"/>
        <v>0</v>
      </c>
      <c r="V1498" s="405">
        <f t="shared" si="647"/>
        <v>0</v>
      </c>
      <c r="W1498" s="405">
        <f t="shared" si="647"/>
        <v>0</v>
      </c>
      <c r="X1498" s="405">
        <f t="shared" si="647"/>
        <v>0</v>
      </c>
      <c r="Y1498" s="405">
        <f t="shared" si="647"/>
        <v>0</v>
      </c>
      <c r="Z1498" s="405">
        <f t="shared" si="647"/>
        <v>0</v>
      </c>
      <c r="AA1498" s="405">
        <f t="shared" si="647"/>
        <v>0</v>
      </c>
      <c r="AB1498" s="403">
        <f t="shared" si="647"/>
        <v>0</v>
      </c>
      <c r="AC1498" s="399">
        <f t="shared" si="647"/>
        <v>0</v>
      </c>
      <c r="AD1498" s="854"/>
      <c r="AE1498" s="1083"/>
      <c r="AF1498" s="855"/>
      <c r="AG1498" s="528"/>
      <c r="AH1498" s="521"/>
      <c r="AI1498" s="521"/>
      <c r="AJ1498" s="521"/>
      <c r="AK1498" s="521"/>
      <c r="AL1498" s="521"/>
      <c r="AM1498" s="521"/>
      <c r="AN1498" s="521"/>
      <c r="AO1498" s="521"/>
      <c r="AP1498" s="521"/>
      <c r="AQ1498" s="521"/>
      <c r="AR1498" s="521"/>
      <c r="AS1498" s="521"/>
      <c r="AT1498" s="521"/>
      <c r="AU1498" s="521"/>
      <c r="AV1498" s="521"/>
      <c r="AW1498" s="521"/>
      <c r="AX1498" s="521"/>
      <c r="AY1498" s="521"/>
      <c r="AZ1498" s="521"/>
      <c r="BA1498" s="521"/>
      <c r="BB1498" s="521"/>
      <c r="BC1498" s="521"/>
      <c r="BD1498" s="521"/>
      <c r="BE1498" s="521"/>
      <c r="BF1498" s="521"/>
      <c r="BG1498" s="521"/>
      <c r="BH1498" s="521"/>
      <c r="BI1498" s="521"/>
      <c r="BJ1498" s="521"/>
      <c r="BK1498" s="521"/>
      <c r="BL1498" s="521"/>
      <c r="BM1498" s="521"/>
      <c r="BN1498" s="521"/>
      <c r="BO1498" s="521"/>
      <c r="BP1498" s="521"/>
      <c r="BQ1498" s="521"/>
      <c r="BR1498" s="521"/>
      <c r="BS1498" s="521"/>
      <c r="BT1498" s="521"/>
      <c r="BU1498" s="521"/>
      <c r="BV1498" s="521"/>
      <c r="BW1498" s="521"/>
      <c r="BX1498" s="521"/>
      <c r="BY1498" s="521"/>
      <c r="BZ1498" s="521"/>
      <c r="CA1498" s="521"/>
      <c r="CB1498" s="521"/>
      <c r="CC1498" s="521"/>
      <c r="CD1498" s="521"/>
      <c r="CE1498" s="521"/>
      <c r="CF1498" s="521"/>
      <c r="CG1498" s="521"/>
      <c r="CH1498" s="521"/>
      <c r="CI1498" s="521"/>
      <c r="CJ1498" s="521"/>
      <c r="CK1498" s="521"/>
      <c r="CL1498" s="521"/>
      <c r="CM1498" s="521"/>
      <c r="CN1498" s="521"/>
      <c r="CO1498" s="521"/>
      <c r="CP1498" s="521"/>
      <c r="CQ1498" s="521"/>
    </row>
    <row r="1499" spans="1:95" s="69" customFormat="1" ht="15" customHeight="1" outlineLevel="1" x14ac:dyDescent="0.2">
      <c r="A1499" s="11">
        <v>172</v>
      </c>
      <c r="B1499" s="294"/>
      <c r="C1499" s="289"/>
      <c r="D1499" s="289"/>
      <c r="E1499" s="289"/>
      <c r="F1499" s="880" t="str">
        <f>'2. CAD NCCF'!F1499:L1499</f>
        <v>Non-FI issued ABS, medium rated</v>
      </c>
      <c r="G1499" s="881"/>
      <c r="H1499" s="881"/>
      <c r="I1499" s="881"/>
      <c r="J1499" s="881"/>
      <c r="K1499" s="881"/>
      <c r="L1499" s="882"/>
      <c r="M1499" s="400">
        <f t="shared" ref="M1499:M1500" si="648">M723</f>
        <v>0</v>
      </c>
      <c r="N1499" s="411">
        <f>M1499*(1-'Appx 1. Ref Rates'!$E65)+N723*(1-'Appx 1. Ref Rates'!$E65)</f>
        <v>0</v>
      </c>
      <c r="O1499" s="414">
        <f>O723*(1-'Appx 1. Ref Rates'!$E65)</f>
        <v>0</v>
      </c>
      <c r="P1499" s="414">
        <f>P723*(1-'Appx 1. Ref Rates'!$E65)</f>
        <v>0</v>
      </c>
      <c r="Q1499" s="415">
        <f>Q723*(1-'Appx 1. Ref Rates'!$E65)</f>
        <v>0</v>
      </c>
      <c r="R1499" s="411">
        <f>R723*(1-'Appx 1. Ref Rates'!$E65)</f>
        <v>0</v>
      </c>
      <c r="S1499" s="413">
        <f>S723*(1-'Appx 1. Ref Rates'!$E65)</f>
        <v>0</v>
      </c>
      <c r="T1499" s="413">
        <f>T723*(1-'Appx 1. Ref Rates'!$E65)</f>
        <v>0</v>
      </c>
      <c r="U1499" s="413">
        <f>U723*(1-'Appx 1. Ref Rates'!$E65)</f>
        <v>0</v>
      </c>
      <c r="V1499" s="413">
        <f>V723*(1-'Appx 1. Ref Rates'!$E65)</f>
        <v>0</v>
      </c>
      <c r="W1499" s="413">
        <f>W723*(1-'Appx 1. Ref Rates'!$E65)</f>
        <v>0</v>
      </c>
      <c r="X1499" s="414">
        <f>X723*(1-'Appx 1. Ref Rates'!$E65)</f>
        <v>0</v>
      </c>
      <c r="Y1499" s="413">
        <f>Y723*(1-'Appx 1. Ref Rates'!$E65)</f>
        <v>0</v>
      </c>
      <c r="Z1499" s="413">
        <f>Z723*(1-'Appx 1. Ref Rates'!$E65)</f>
        <v>0</v>
      </c>
      <c r="AA1499" s="413">
        <f>AA723*(1-'Appx 1. Ref Rates'!$E65)</f>
        <v>0</v>
      </c>
      <c r="AB1499" s="413">
        <f>AB723*(1-'Appx 1. Ref Rates'!$E65)</f>
        <v>0</v>
      </c>
      <c r="AC1499" s="400">
        <f t="shared" ref="AC1499:AC1500" si="649">AC723</f>
        <v>0</v>
      </c>
      <c r="AD1499" s="854"/>
      <c r="AE1499" s="1083"/>
      <c r="AF1499" s="855"/>
      <c r="AG1499" s="528"/>
      <c r="AH1499" s="521"/>
      <c r="AI1499" s="521"/>
      <c r="AJ1499" s="521"/>
      <c r="AK1499" s="521"/>
      <c r="AL1499" s="521"/>
      <c r="AM1499" s="521"/>
      <c r="AN1499" s="521"/>
      <c r="AO1499" s="521"/>
      <c r="AP1499" s="521"/>
      <c r="AQ1499" s="521"/>
      <c r="AR1499" s="521"/>
      <c r="AS1499" s="521"/>
      <c r="AT1499" s="521"/>
      <c r="AU1499" s="521"/>
      <c r="AV1499" s="521"/>
      <c r="AW1499" s="521"/>
      <c r="AX1499" s="521"/>
      <c r="AY1499" s="521"/>
      <c r="AZ1499" s="521"/>
      <c r="BA1499" s="521"/>
      <c r="BB1499" s="521"/>
      <c r="BC1499" s="521"/>
      <c r="BD1499" s="521"/>
      <c r="BE1499" s="521"/>
      <c r="BF1499" s="521"/>
      <c r="BG1499" s="521"/>
      <c r="BH1499" s="521"/>
      <c r="BI1499" s="521"/>
      <c r="BJ1499" s="521"/>
      <c r="BK1499" s="521"/>
      <c r="BL1499" s="521"/>
      <c r="BM1499" s="521"/>
      <c r="BN1499" s="521"/>
      <c r="BO1499" s="521"/>
      <c r="BP1499" s="521"/>
      <c r="BQ1499" s="521"/>
      <c r="BR1499" s="521"/>
      <c r="BS1499" s="521"/>
      <c r="BT1499" s="521"/>
      <c r="BU1499" s="521"/>
      <c r="BV1499" s="521"/>
      <c r="BW1499" s="521"/>
      <c r="BX1499" s="521"/>
      <c r="BY1499" s="521"/>
      <c r="BZ1499" s="521"/>
      <c r="CA1499" s="521"/>
      <c r="CB1499" s="521"/>
      <c r="CC1499" s="521"/>
      <c r="CD1499" s="521"/>
      <c r="CE1499" s="521"/>
      <c r="CF1499" s="521"/>
      <c r="CG1499" s="521"/>
      <c r="CH1499" s="521"/>
      <c r="CI1499" s="521"/>
      <c r="CJ1499" s="521"/>
      <c r="CK1499" s="521"/>
      <c r="CL1499" s="521"/>
      <c r="CM1499" s="521"/>
      <c r="CN1499" s="521"/>
      <c r="CO1499" s="521"/>
      <c r="CP1499" s="521"/>
      <c r="CQ1499" s="521"/>
    </row>
    <row r="1500" spans="1:95" s="69" customFormat="1" ht="15" customHeight="1" outlineLevel="1" x14ac:dyDescent="0.2">
      <c r="A1500" s="11">
        <v>173</v>
      </c>
      <c r="B1500" s="294"/>
      <c r="C1500" s="289"/>
      <c r="D1500" s="289"/>
      <c r="E1500" s="289"/>
      <c r="F1500" s="880" t="str">
        <f>'2. CAD NCCF'!F1500:L1500</f>
        <v>Non-FI issued ABCP, medium rated</v>
      </c>
      <c r="G1500" s="881"/>
      <c r="H1500" s="881"/>
      <c r="I1500" s="881"/>
      <c r="J1500" s="881"/>
      <c r="K1500" s="881"/>
      <c r="L1500" s="882"/>
      <c r="M1500" s="400">
        <f t="shared" si="648"/>
        <v>0</v>
      </c>
      <c r="N1500" s="411">
        <f>M1500*(1-'Appx 1. Ref Rates'!$E66)+N724*(1-'Appx 1. Ref Rates'!$E66)</f>
        <v>0</v>
      </c>
      <c r="O1500" s="414">
        <f>O724*(1-'Appx 1. Ref Rates'!$E66)</f>
        <v>0</v>
      </c>
      <c r="P1500" s="414">
        <f>P724*(1-'Appx 1. Ref Rates'!$E66)</f>
        <v>0</v>
      </c>
      <c r="Q1500" s="415">
        <f>Q724*(1-'Appx 1. Ref Rates'!$E66)</f>
        <v>0</v>
      </c>
      <c r="R1500" s="411">
        <f>R724*(1-'Appx 1. Ref Rates'!$E66)</f>
        <v>0</v>
      </c>
      <c r="S1500" s="413">
        <f>S724*(1-'Appx 1. Ref Rates'!$E66)</f>
        <v>0</v>
      </c>
      <c r="T1500" s="413">
        <f>T724*(1-'Appx 1. Ref Rates'!$E66)</f>
        <v>0</v>
      </c>
      <c r="U1500" s="413">
        <f>U724*(1-'Appx 1. Ref Rates'!$E66)</f>
        <v>0</v>
      </c>
      <c r="V1500" s="413">
        <f>V724*(1-'Appx 1. Ref Rates'!$E66)</f>
        <v>0</v>
      </c>
      <c r="W1500" s="413">
        <f>W724*(1-'Appx 1. Ref Rates'!$E66)</f>
        <v>0</v>
      </c>
      <c r="X1500" s="414">
        <f>X724*(1-'Appx 1. Ref Rates'!$E66)</f>
        <v>0</v>
      </c>
      <c r="Y1500" s="413">
        <f>Y724*(1-'Appx 1. Ref Rates'!$E66)</f>
        <v>0</v>
      </c>
      <c r="Z1500" s="413">
        <f>Z724*(1-'Appx 1. Ref Rates'!$E66)</f>
        <v>0</v>
      </c>
      <c r="AA1500" s="413">
        <f>AA724*(1-'Appx 1. Ref Rates'!$E66)</f>
        <v>0</v>
      </c>
      <c r="AB1500" s="413">
        <f>AB724*(1-'Appx 1. Ref Rates'!$E66)</f>
        <v>0</v>
      </c>
      <c r="AC1500" s="400">
        <f t="shared" si="649"/>
        <v>0</v>
      </c>
      <c r="AD1500" s="854"/>
      <c r="AE1500" s="1083"/>
      <c r="AF1500" s="855"/>
      <c r="AG1500" s="528"/>
      <c r="AH1500" s="521"/>
      <c r="AI1500" s="521"/>
      <c r="AJ1500" s="521"/>
      <c r="AK1500" s="521"/>
      <c r="AL1500" s="521"/>
      <c r="AM1500" s="521"/>
      <c r="AN1500" s="521"/>
      <c r="AO1500" s="521"/>
      <c r="AP1500" s="521"/>
      <c r="AQ1500" s="521"/>
      <c r="AR1500" s="521"/>
      <c r="AS1500" s="521"/>
      <c r="AT1500" s="521"/>
      <c r="AU1500" s="521"/>
      <c r="AV1500" s="521"/>
      <c r="AW1500" s="521"/>
      <c r="AX1500" s="521"/>
      <c r="AY1500" s="521"/>
      <c r="AZ1500" s="521"/>
      <c r="BA1500" s="521"/>
      <c r="BB1500" s="521"/>
      <c r="BC1500" s="521"/>
      <c r="BD1500" s="521"/>
      <c r="BE1500" s="521"/>
      <c r="BF1500" s="521"/>
      <c r="BG1500" s="521"/>
      <c r="BH1500" s="521"/>
      <c r="BI1500" s="521"/>
      <c r="BJ1500" s="521"/>
      <c r="BK1500" s="521"/>
      <c r="BL1500" s="521"/>
      <c r="BM1500" s="521"/>
      <c r="BN1500" s="521"/>
      <c r="BO1500" s="521"/>
      <c r="BP1500" s="521"/>
      <c r="BQ1500" s="521"/>
      <c r="BR1500" s="521"/>
      <c r="BS1500" s="521"/>
      <c r="BT1500" s="521"/>
      <c r="BU1500" s="521"/>
      <c r="BV1500" s="521"/>
      <c r="BW1500" s="521"/>
      <c r="BX1500" s="521"/>
      <c r="BY1500" s="521"/>
      <c r="BZ1500" s="521"/>
      <c r="CA1500" s="521"/>
      <c r="CB1500" s="521"/>
      <c r="CC1500" s="521"/>
      <c r="CD1500" s="521"/>
      <c r="CE1500" s="521"/>
      <c r="CF1500" s="521"/>
      <c r="CG1500" s="521"/>
      <c r="CH1500" s="521"/>
      <c r="CI1500" s="521"/>
      <c r="CJ1500" s="521"/>
      <c r="CK1500" s="521"/>
      <c r="CL1500" s="521"/>
      <c r="CM1500" s="521"/>
      <c r="CN1500" s="521"/>
      <c r="CO1500" s="521"/>
      <c r="CP1500" s="521"/>
      <c r="CQ1500" s="521"/>
    </row>
    <row r="1501" spans="1:95" s="69" customFormat="1" outlineLevel="1" x14ac:dyDescent="0.2">
      <c r="A1501" s="11">
        <v>174</v>
      </c>
      <c r="B1501" s="294"/>
      <c r="C1501" s="289"/>
      <c r="D1501" s="289"/>
      <c r="E1501" s="877" t="str">
        <f>'2. CAD NCCF'!E1501:L1501</f>
        <v>FI issued ABS and ABCP, medium rated</v>
      </c>
      <c r="F1501" s="878"/>
      <c r="G1501" s="878"/>
      <c r="H1501" s="878"/>
      <c r="I1501" s="878"/>
      <c r="J1501" s="878"/>
      <c r="K1501" s="878"/>
      <c r="L1501" s="879"/>
      <c r="M1501" s="399">
        <f>SUBTOTAL(9,M1502:M1503)</f>
        <v>0</v>
      </c>
      <c r="N1501" s="402">
        <f t="shared" ref="N1501:AC1501" si="650">SUBTOTAL(9,N1502:N1503)</f>
        <v>0</v>
      </c>
      <c r="O1501" s="406">
        <f t="shared" si="650"/>
        <v>0</v>
      </c>
      <c r="P1501" s="406">
        <f t="shared" si="650"/>
        <v>0</v>
      </c>
      <c r="Q1501" s="407">
        <f t="shared" si="650"/>
        <v>0</v>
      </c>
      <c r="R1501" s="402">
        <f t="shared" si="650"/>
        <v>0</v>
      </c>
      <c r="S1501" s="406">
        <f t="shared" si="650"/>
        <v>0</v>
      </c>
      <c r="T1501" s="405">
        <f t="shared" si="650"/>
        <v>0</v>
      </c>
      <c r="U1501" s="405">
        <f t="shared" si="650"/>
        <v>0</v>
      </c>
      <c r="V1501" s="405">
        <f t="shared" si="650"/>
        <v>0</v>
      </c>
      <c r="W1501" s="405">
        <f t="shared" si="650"/>
        <v>0</v>
      </c>
      <c r="X1501" s="405">
        <f t="shared" si="650"/>
        <v>0</v>
      </c>
      <c r="Y1501" s="405">
        <f t="shared" si="650"/>
        <v>0</v>
      </c>
      <c r="Z1501" s="405">
        <f t="shared" si="650"/>
        <v>0</v>
      </c>
      <c r="AA1501" s="405">
        <f t="shared" si="650"/>
        <v>0</v>
      </c>
      <c r="AB1501" s="403">
        <f t="shared" si="650"/>
        <v>0</v>
      </c>
      <c r="AC1501" s="399">
        <f t="shared" si="650"/>
        <v>0</v>
      </c>
      <c r="AD1501" s="854"/>
      <c r="AE1501" s="1083"/>
      <c r="AF1501" s="855"/>
      <c r="AG1501" s="528"/>
      <c r="AH1501" s="521"/>
      <c r="AI1501" s="521"/>
      <c r="AJ1501" s="521"/>
      <c r="AK1501" s="521"/>
      <c r="AL1501" s="521"/>
      <c r="AM1501" s="521"/>
      <c r="AN1501" s="521"/>
      <c r="AO1501" s="521"/>
      <c r="AP1501" s="521"/>
      <c r="AQ1501" s="521"/>
      <c r="AR1501" s="521"/>
      <c r="AS1501" s="521"/>
      <c r="AT1501" s="521"/>
      <c r="AU1501" s="521"/>
      <c r="AV1501" s="521"/>
      <c r="AW1501" s="521"/>
      <c r="AX1501" s="521"/>
      <c r="AY1501" s="521"/>
      <c r="AZ1501" s="521"/>
      <c r="BA1501" s="521"/>
      <c r="BB1501" s="521"/>
      <c r="BC1501" s="521"/>
      <c r="BD1501" s="521"/>
      <c r="BE1501" s="521"/>
      <c r="BF1501" s="521"/>
      <c r="BG1501" s="521"/>
      <c r="BH1501" s="521"/>
      <c r="BI1501" s="521"/>
      <c r="BJ1501" s="521"/>
      <c r="BK1501" s="521"/>
      <c r="BL1501" s="521"/>
      <c r="BM1501" s="521"/>
      <c r="BN1501" s="521"/>
      <c r="BO1501" s="521"/>
      <c r="BP1501" s="521"/>
      <c r="BQ1501" s="521"/>
      <c r="BR1501" s="521"/>
      <c r="BS1501" s="521"/>
      <c r="BT1501" s="521"/>
      <c r="BU1501" s="521"/>
      <c r="BV1501" s="521"/>
      <c r="BW1501" s="521"/>
      <c r="BX1501" s="521"/>
      <c r="BY1501" s="521"/>
      <c r="BZ1501" s="521"/>
      <c r="CA1501" s="521"/>
      <c r="CB1501" s="521"/>
      <c r="CC1501" s="521"/>
      <c r="CD1501" s="521"/>
      <c r="CE1501" s="521"/>
      <c r="CF1501" s="521"/>
      <c r="CG1501" s="521"/>
      <c r="CH1501" s="521"/>
      <c r="CI1501" s="521"/>
      <c r="CJ1501" s="521"/>
      <c r="CK1501" s="521"/>
      <c r="CL1501" s="521"/>
      <c r="CM1501" s="521"/>
      <c r="CN1501" s="521"/>
      <c r="CO1501" s="521"/>
      <c r="CP1501" s="521"/>
      <c r="CQ1501" s="521"/>
    </row>
    <row r="1502" spans="1:95" s="69" customFormat="1" ht="15" customHeight="1" outlineLevel="1" x14ac:dyDescent="0.2">
      <c r="A1502" s="11">
        <v>175</v>
      </c>
      <c r="B1502" s="294"/>
      <c r="C1502" s="289"/>
      <c r="D1502" s="289"/>
      <c r="E1502" s="289"/>
      <c r="F1502" s="880" t="str">
        <f>'2. CAD NCCF'!F1502:L1502</f>
        <v>FI issued ABS, medium rated</v>
      </c>
      <c r="G1502" s="881"/>
      <c r="H1502" s="881"/>
      <c r="I1502" s="881"/>
      <c r="J1502" s="881"/>
      <c r="K1502" s="881"/>
      <c r="L1502" s="882"/>
      <c r="M1502" s="400">
        <f t="shared" ref="M1502:M1503" si="651">M726</f>
        <v>0</v>
      </c>
      <c r="N1502" s="411">
        <f>M1502*(1-'Appx 1. Ref Rates'!$E68)+N726*(1-'Appx 1. Ref Rates'!$E68)</f>
        <v>0</v>
      </c>
      <c r="O1502" s="414">
        <f>O726*(1-'Appx 1. Ref Rates'!$E68)</f>
        <v>0</v>
      </c>
      <c r="P1502" s="414">
        <f>P726*(1-'Appx 1. Ref Rates'!$E68)</f>
        <v>0</v>
      </c>
      <c r="Q1502" s="415">
        <f>Q726*(1-'Appx 1. Ref Rates'!$E68)</f>
        <v>0</v>
      </c>
      <c r="R1502" s="411">
        <f>R726*(1-'Appx 1. Ref Rates'!$E68)</f>
        <v>0</v>
      </c>
      <c r="S1502" s="413">
        <f>S726*(1-'Appx 1. Ref Rates'!$E68)</f>
        <v>0</v>
      </c>
      <c r="T1502" s="413">
        <f>T726*(1-'Appx 1. Ref Rates'!$E68)</f>
        <v>0</v>
      </c>
      <c r="U1502" s="413">
        <f>U726*(1-'Appx 1. Ref Rates'!$E68)</f>
        <v>0</v>
      </c>
      <c r="V1502" s="413">
        <f>V726*(1-'Appx 1. Ref Rates'!$E68)</f>
        <v>0</v>
      </c>
      <c r="W1502" s="413">
        <f>W726*(1-'Appx 1. Ref Rates'!$E68)</f>
        <v>0</v>
      </c>
      <c r="X1502" s="414">
        <f>X726*(1-'Appx 1. Ref Rates'!$E68)</f>
        <v>0</v>
      </c>
      <c r="Y1502" s="413">
        <f>Y726*(1-'Appx 1. Ref Rates'!$E68)</f>
        <v>0</v>
      </c>
      <c r="Z1502" s="413">
        <f>Z726*(1-'Appx 1. Ref Rates'!$E68)</f>
        <v>0</v>
      </c>
      <c r="AA1502" s="413">
        <f>AA726*(1-'Appx 1. Ref Rates'!$E68)</f>
        <v>0</v>
      </c>
      <c r="AB1502" s="413">
        <f>AB726*(1-'Appx 1. Ref Rates'!$E68)</f>
        <v>0</v>
      </c>
      <c r="AC1502" s="400">
        <f t="shared" ref="AC1502:AC1503" si="652">AC726</f>
        <v>0</v>
      </c>
      <c r="AD1502" s="854"/>
      <c r="AE1502" s="1083"/>
      <c r="AF1502" s="855"/>
      <c r="AG1502" s="528"/>
      <c r="AH1502" s="521"/>
      <c r="AI1502" s="521"/>
      <c r="AJ1502" s="521"/>
      <c r="AK1502" s="521"/>
      <c r="AL1502" s="521"/>
      <c r="AM1502" s="521"/>
      <c r="AN1502" s="521"/>
      <c r="AO1502" s="521"/>
      <c r="AP1502" s="521"/>
      <c r="AQ1502" s="521"/>
      <c r="AR1502" s="521"/>
      <c r="AS1502" s="521"/>
      <c r="AT1502" s="521"/>
      <c r="AU1502" s="521"/>
      <c r="AV1502" s="521"/>
      <c r="AW1502" s="521"/>
      <c r="AX1502" s="521"/>
      <c r="AY1502" s="521"/>
      <c r="AZ1502" s="521"/>
      <c r="BA1502" s="521"/>
      <c r="BB1502" s="521"/>
      <c r="BC1502" s="521"/>
      <c r="BD1502" s="521"/>
      <c r="BE1502" s="521"/>
      <c r="BF1502" s="521"/>
      <c r="BG1502" s="521"/>
      <c r="BH1502" s="521"/>
      <c r="BI1502" s="521"/>
      <c r="BJ1502" s="521"/>
      <c r="BK1502" s="521"/>
      <c r="BL1502" s="521"/>
      <c r="BM1502" s="521"/>
      <c r="BN1502" s="521"/>
      <c r="BO1502" s="521"/>
      <c r="BP1502" s="521"/>
      <c r="BQ1502" s="521"/>
      <c r="BR1502" s="521"/>
      <c r="BS1502" s="521"/>
      <c r="BT1502" s="521"/>
      <c r="BU1502" s="521"/>
      <c r="BV1502" s="521"/>
      <c r="BW1502" s="521"/>
      <c r="BX1502" s="521"/>
      <c r="BY1502" s="521"/>
      <c r="BZ1502" s="521"/>
      <c r="CA1502" s="521"/>
      <c r="CB1502" s="521"/>
      <c r="CC1502" s="521"/>
      <c r="CD1502" s="521"/>
      <c r="CE1502" s="521"/>
      <c r="CF1502" s="521"/>
      <c r="CG1502" s="521"/>
      <c r="CH1502" s="521"/>
      <c r="CI1502" s="521"/>
      <c r="CJ1502" s="521"/>
      <c r="CK1502" s="521"/>
      <c r="CL1502" s="521"/>
      <c r="CM1502" s="521"/>
      <c r="CN1502" s="521"/>
      <c r="CO1502" s="521"/>
      <c r="CP1502" s="521"/>
      <c r="CQ1502" s="521"/>
    </row>
    <row r="1503" spans="1:95" s="69" customFormat="1" ht="15" customHeight="1" outlineLevel="1" x14ac:dyDescent="0.2">
      <c r="A1503" s="11">
        <v>176</v>
      </c>
      <c r="B1503" s="294"/>
      <c r="C1503" s="289"/>
      <c r="D1503" s="289"/>
      <c r="E1503" s="289"/>
      <c r="F1503" s="880" t="str">
        <f>'2. CAD NCCF'!F1503:L1503</f>
        <v>FI issued ABCP, medium rated</v>
      </c>
      <c r="G1503" s="881"/>
      <c r="H1503" s="881"/>
      <c r="I1503" s="881"/>
      <c r="J1503" s="881"/>
      <c r="K1503" s="881"/>
      <c r="L1503" s="882"/>
      <c r="M1503" s="400">
        <f t="shared" si="651"/>
        <v>0</v>
      </c>
      <c r="N1503" s="411">
        <f>M1503*(1-'Appx 1. Ref Rates'!$E69)+N727*(1-'Appx 1. Ref Rates'!$E69)</f>
        <v>0</v>
      </c>
      <c r="O1503" s="414">
        <f>O727*(1-'Appx 1. Ref Rates'!$E69)</f>
        <v>0</v>
      </c>
      <c r="P1503" s="414">
        <f>P727*(1-'Appx 1. Ref Rates'!$E69)</f>
        <v>0</v>
      </c>
      <c r="Q1503" s="415">
        <f>Q727*(1-'Appx 1. Ref Rates'!$E69)</f>
        <v>0</v>
      </c>
      <c r="R1503" s="411">
        <f>R727*(1-'Appx 1. Ref Rates'!$E69)</f>
        <v>0</v>
      </c>
      <c r="S1503" s="413">
        <f>S727*(1-'Appx 1. Ref Rates'!$E69)</f>
        <v>0</v>
      </c>
      <c r="T1503" s="413">
        <f>T727*(1-'Appx 1. Ref Rates'!$E69)</f>
        <v>0</v>
      </c>
      <c r="U1503" s="413">
        <f>U727*(1-'Appx 1. Ref Rates'!$E69)</f>
        <v>0</v>
      </c>
      <c r="V1503" s="413">
        <f>V727*(1-'Appx 1. Ref Rates'!$E69)</f>
        <v>0</v>
      </c>
      <c r="W1503" s="413">
        <f>W727*(1-'Appx 1. Ref Rates'!$E69)</f>
        <v>0</v>
      </c>
      <c r="X1503" s="414">
        <f>X727*(1-'Appx 1. Ref Rates'!$E69)</f>
        <v>0</v>
      </c>
      <c r="Y1503" s="413">
        <f>Y727*(1-'Appx 1. Ref Rates'!$E69)</f>
        <v>0</v>
      </c>
      <c r="Z1503" s="413">
        <f>Z727*(1-'Appx 1. Ref Rates'!$E69)</f>
        <v>0</v>
      </c>
      <c r="AA1503" s="413">
        <f>AA727*(1-'Appx 1. Ref Rates'!$E69)</f>
        <v>0</v>
      </c>
      <c r="AB1503" s="413">
        <f>AB727*(1-'Appx 1. Ref Rates'!$E69)</f>
        <v>0</v>
      </c>
      <c r="AC1503" s="400">
        <f t="shared" si="652"/>
        <v>0</v>
      </c>
      <c r="AD1503" s="854"/>
      <c r="AE1503" s="1083"/>
      <c r="AF1503" s="855"/>
      <c r="AG1503" s="528"/>
      <c r="AH1503" s="521"/>
      <c r="AI1503" s="521"/>
      <c r="AJ1503" s="521"/>
      <c r="AK1503" s="521"/>
      <c r="AL1503" s="521"/>
      <c r="AM1503" s="521"/>
      <c r="AN1503" s="521"/>
      <c r="AO1503" s="521"/>
      <c r="AP1503" s="521"/>
      <c r="AQ1503" s="521"/>
      <c r="AR1503" s="521"/>
      <c r="AS1503" s="521"/>
      <c r="AT1503" s="521"/>
      <c r="AU1503" s="521"/>
      <c r="AV1503" s="521"/>
      <c r="AW1503" s="521"/>
      <c r="AX1503" s="521"/>
      <c r="AY1503" s="521"/>
      <c r="AZ1503" s="521"/>
      <c r="BA1503" s="521"/>
      <c r="BB1503" s="521"/>
      <c r="BC1503" s="521"/>
      <c r="BD1503" s="521"/>
      <c r="BE1503" s="521"/>
      <c r="BF1503" s="521"/>
      <c r="BG1503" s="521"/>
      <c r="BH1503" s="521"/>
      <c r="BI1503" s="521"/>
      <c r="BJ1503" s="521"/>
      <c r="BK1503" s="521"/>
      <c r="BL1503" s="521"/>
      <c r="BM1503" s="521"/>
      <c r="BN1503" s="521"/>
      <c r="BO1503" s="521"/>
      <c r="BP1503" s="521"/>
      <c r="BQ1503" s="521"/>
      <c r="BR1503" s="521"/>
      <c r="BS1503" s="521"/>
      <c r="BT1503" s="521"/>
      <c r="BU1503" s="521"/>
      <c r="BV1503" s="521"/>
      <c r="BW1503" s="521"/>
      <c r="BX1503" s="521"/>
      <c r="BY1503" s="521"/>
      <c r="BZ1503" s="521"/>
      <c r="CA1503" s="521"/>
      <c r="CB1503" s="521"/>
      <c r="CC1503" s="521"/>
      <c r="CD1503" s="521"/>
      <c r="CE1503" s="521"/>
      <c r="CF1503" s="521"/>
      <c r="CG1503" s="521"/>
      <c r="CH1503" s="521"/>
      <c r="CI1503" s="521"/>
      <c r="CJ1503" s="521"/>
      <c r="CK1503" s="521"/>
      <c r="CL1503" s="521"/>
      <c r="CM1503" s="521"/>
      <c r="CN1503" s="521"/>
      <c r="CO1503" s="521"/>
      <c r="CP1503" s="521"/>
      <c r="CQ1503" s="521"/>
    </row>
    <row r="1504" spans="1:95" s="69" customFormat="1" outlineLevel="1" x14ac:dyDescent="0.2">
      <c r="A1504" s="11">
        <v>177</v>
      </c>
      <c r="B1504" s="294"/>
      <c r="C1504" s="289"/>
      <c r="D1504" s="289"/>
      <c r="E1504" s="877" t="str">
        <f>'2. CAD NCCF'!E1504:L1504</f>
        <v>Non-FI issued ABS and ABCP, low or not rated</v>
      </c>
      <c r="F1504" s="878"/>
      <c r="G1504" s="878"/>
      <c r="H1504" s="878"/>
      <c r="I1504" s="878"/>
      <c r="J1504" s="878"/>
      <c r="K1504" s="878"/>
      <c r="L1504" s="879"/>
      <c r="M1504" s="399">
        <f>SUBTOTAL(9,M1505:M1506)</f>
        <v>0</v>
      </c>
      <c r="N1504" s="402">
        <f t="shared" ref="N1504:AC1504" si="653">SUBTOTAL(9,N1505:N1506)</f>
        <v>0</v>
      </c>
      <c r="O1504" s="406">
        <f t="shared" si="653"/>
        <v>0</v>
      </c>
      <c r="P1504" s="406">
        <f t="shared" si="653"/>
        <v>0</v>
      </c>
      <c r="Q1504" s="407">
        <f t="shared" si="653"/>
        <v>0</v>
      </c>
      <c r="R1504" s="402">
        <f t="shared" si="653"/>
        <v>0</v>
      </c>
      <c r="S1504" s="406">
        <f t="shared" si="653"/>
        <v>0</v>
      </c>
      <c r="T1504" s="405">
        <f t="shared" si="653"/>
        <v>0</v>
      </c>
      <c r="U1504" s="405">
        <f t="shared" si="653"/>
        <v>0</v>
      </c>
      <c r="V1504" s="405">
        <f t="shared" si="653"/>
        <v>0</v>
      </c>
      <c r="W1504" s="405">
        <f t="shared" si="653"/>
        <v>0</v>
      </c>
      <c r="X1504" s="405">
        <f t="shared" si="653"/>
        <v>0</v>
      </c>
      <c r="Y1504" s="405">
        <f t="shared" si="653"/>
        <v>0</v>
      </c>
      <c r="Z1504" s="405">
        <f t="shared" si="653"/>
        <v>0</v>
      </c>
      <c r="AA1504" s="405">
        <f t="shared" si="653"/>
        <v>0</v>
      </c>
      <c r="AB1504" s="403">
        <f t="shared" si="653"/>
        <v>0</v>
      </c>
      <c r="AC1504" s="399">
        <f t="shared" si="653"/>
        <v>0</v>
      </c>
      <c r="AD1504" s="854"/>
      <c r="AE1504" s="1083"/>
      <c r="AF1504" s="855"/>
      <c r="AG1504" s="528"/>
      <c r="AH1504" s="521"/>
      <c r="AI1504" s="521"/>
      <c r="AJ1504" s="521"/>
      <c r="AK1504" s="521"/>
      <c r="AL1504" s="521"/>
      <c r="AM1504" s="521"/>
      <c r="AN1504" s="521"/>
      <c r="AO1504" s="521"/>
      <c r="AP1504" s="521"/>
      <c r="AQ1504" s="521"/>
      <c r="AR1504" s="521"/>
      <c r="AS1504" s="521"/>
      <c r="AT1504" s="521"/>
      <c r="AU1504" s="521"/>
      <c r="AV1504" s="521"/>
      <c r="AW1504" s="521"/>
      <c r="AX1504" s="521"/>
      <c r="AY1504" s="521"/>
      <c r="AZ1504" s="521"/>
      <c r="BA1504" s="521"/>
      <c r="BB1504" s="521"/>
      <c r="BC1504" s="521"/>
      <c r="BD1504" s="521"/>
      <c r="BE1504" s="521"/>
      <c r="BF1504" s="521"/>
      <c r="BG1504" s="521"/>
      <c r="BH1504" s="521"/>
      <c r="BI1504" s="521"/>
      <c r="BJ1504" s="521"/>
      <c r="BK1504" s="521"/>
      <c r="BL1504" s="521"/>
      <c r="BM1504" s="521"/>
      <c r="BN1504" s="521"/>
      <c r="BO1504" s="521"/>
      <c r="BP1504" s="521"/>
      <c r="BQ1504" s="521"/>
      <c r="BR1504" s="521"/>
      <c r="BS1504" s="521"/>
      <c r="BT1504" s="521"/>
      <c r="BU1504" s="521"/>
      <c r="BV1504" s="521"/>
      <c r="BW1504" s="521"/>
      <c r="BX1504" s="521"/>
      <c r="BY1504" s="521"/>
      <c r="BZ1504" s="521"/>
      <c r="CA1504" s="521"/>
      <c r="CB1504" s="521"/>
      <c r="CC1504" s="521"/>
      <c r="CD1504" s="521"/>
      <c r="CE1504" s="521"/>
      <c r="CF1504" s="521"/>
      <c r="CG1504" s="521"/>
      <c r="CH1504" s="521"/>
      <c r="CI1504" s="521"/>
      <c r="CJ1504" s="521"/>
      <c r="CK1504" s="521"/>
      <c r="CL1504" s="521"/>
      <c r="CM1504" s="521"/>
      <c r="CN1504" s="521"/>
      <c r="CO1504" s="521"/>
      <c r="CP1504" s="521"/>
      <c r="CQ1504" s="521"/>
    </row>
    <row r="1505" spans="1:95" s="69" customFormat="1" ht="15" customHeight="1" outlineLevel="1" x14ac:dyDescent="0.2">
      <c r="A1505" s="11">
        <v>178</v>
      </c>
      <c r="B1505" s="294"/>
      <c r="C1505" s="289"/>
      <c r="D1505" s="289"/>
      <c r="E1505" s="289"/>
      <c r="F1505" s="880" t="str">
        <f>'2. CAD NCCF'!F1505:L1505</f>
        <v>Non-FI issued ABS, low or not rated</v>
      </c>
      <c r="G1505" s="881"/>
      <c r="H1505" s="881"/>
      <c r="I1505" s="881"/>
      <c r="J1505" s="881"/>
      <c r="K1505" s="881"/>
      <c r="L1505" s="882"/>
      <c r="M1505" s="400">
        <f t="shared" ref="M1505:M1506" si="654">M729</f>
        <v>0</v>
      </c>
      <c r="N1505" s="411">
        <f>M1505*(1-'Appx 1. Ref Rates'!$E71)+N729*(1-'Appx 1. Ref Rates'!$E71)</f>
        <v>0</v>
      </c>
      <c r="O1505" s="414">
        <f>O729*(1-'Appx 1. Ref Rates'!$E71)</f>
        <v>0</v>
      </c>
      <c r="P1505" s="414">
        <f>P729*(1-'Appx 1. Ref Rates'!$E71)</f>
        <v>0</v>
      </c>
      <c r="Q1505" s="415">
        <f>Q729*(1-'Appx 1. Ref Rates'!$E71)</f>
        <v>0</v>
      </c>
      <c r="R1505" s="411">
        <f>R729*(1-'Appx 1. Ref Rates'!$E71)</f>
        <v>0</v>
      </c>
      <c r="S1505" s="413">
        <f>S729*(1-'Appx 1. Ref Rates'!$E71)</f>
        <v>0</v>
      </c>
      <c r="T1505" s="413">
        <f>T729*(1-'Appx 1. Ref Rates'!$E71)</f>
        <v>0</v>
      </c>
      <c r="U1505" s="413">
        <f>U729*(1-'Appx 1. Ref Rates'!$E71)</f>
        <v>0</v>
      </c>
      <c r="V1505" s="413">
        <f>V729*(1-'Appx 1. Ref Rates'!$E71)</f>
        <v>0</v>
      </c>
      <c r="W1505" s="413">
        <f>W729*(1-'Appx 1. Ref Rates'!$E71)</f>
        <v>0</v>
      </c>
      <c r="X1505" s="414">
        <f>X729*(1-'Appx 1. Ref Rates'!$E71)</f>
        <v>0</v>
      </c>
      <c r="Y1505" s="413">
        <f>Y729*(1-'Appx 1. Ref Rates'!$E71)</f>
        <v>0</v>
      </c>
      <c r="Z1505" s="413">
        <f>Z729*(1-'Appx 1. Ref Rates'!$E71)</f>
        <v>0</v>
      </c>
      <c r="AA1505" s="413">
        <f>AA729*(1-'Appx 1. Ref Rates'!$E71)</f>
        <v>0</v>
      </c>
      <c r="AB1505" s="413">
        <f>AB729*(1-'Appx 1. Ref Rates'!$E71)</f>
        <v>0</v>
      </c>
      <c r="AC1505" s="400">
        <f t="shared" ref="AC1505:AC1506" si="655">AC729</f>
        <v>0</v>
      </c>
      <c r="AD1505" s="854"/>
      <c r="AE1505" s="1083"/>
      <c r="AF1505" s="855"/>
      <c r="AG1505" s="528"/>
      <c r="AH1505" s="521"/>
      <c r="AI1505" s="521"/>
      <c r="AJ1505" s="521"/>
      <c r="AK1505" s="521"/>
      <c r="AL1505" s="521"/>
      <c r="AM1505" s="521"/>
      <c r="AN1505" s="521"/>
      <c r="AO1505" s="521"/>
      <c r="AP1505" s="521"/>
      <c r="AQ1505" s="521"/>
      <c r="AR1505" s="521"/>
      <c r="AS1505" s="521"/>
      <c r="AT1505" s="521"/>
      <c r="AU1505" s="521"/>
      <c r="AV1505" s="521"/>
      <c r="AW1505" s="521"/>
      <c r="AX1505" s="521"/>
      <c r="AY1505" s="521"/>
      <c r="AZ1505" s="521"/>
      <c r="BA1505" s="521"/>
      <c r="BB1505" s="521"/>
      <c r="BC1505" s="521"/>
      <c r="BD1505" s="521"/>
      <c r="BE1505" s="521"/>
      <c r="BF1505" s="521"/>
      <c r="BG1505" s="521"/>
      <c r="BH1505" s="521"/>
      <c r="BI1505" s="521"/>
      <c r="BJ1505" s="521"/>
      <c r="BK1505" s="521"/>
      <c r="BL1505" s="521"/>
      <c r="BM1505" s="521"/>
      <c r="BN1505" s="521"/>
      <c r="BO1505" s="521"/>
      <c r="BP1505" s="521"/>
      <c r="BQ1505" s="521"/>
      <c r="BR1505" s="521"/>
      <c r="BS1505" s="521"/>
      <c r="BT1505" s="521"/>
      <c r="BU1505" s="521"/>
      <c r="BV1505" s="521"/>
      <c r="BW1505" s="521"/>
      <c r="BX1505" s="521"/>
      <c r="BY1505" s="521"/>
      <c r="BZ1505" s="521"/>
      <c r="CA1505" s="521"/>
      <c r="CB1505" s="521"/>
      <c r="CC1505" s="521"/>
      <c r="CD1505" s="521"/>
      <c r="CE1505" s="521"/>
      <c r="CF1505" s="521"/>
      <c r="CG1505" s="521"/>
      <c r="CH1505" s="521"/>
      <c r="CI1505" s="521"/>
      <c r="CJ1505" s="521"/>
      <c r="CK1505" s="521"/>
      <c r="CL1505" s="521"/>
      <c r="CM1505" s="521"/>
      <c r="CN1505" s="521"/>
      <c r="CO1505" s="521"/>
      <c r="CP1505" s="521"/>
      <c r="CQ1505" s="521"/>
    </row>
    <row r="1506" spans="1:95" s="69" customFormat="1" ht="15" customHeight="1" outlineLevel="1" x14ac:dyDescent="0.2">
      <c r="A1506" s="11">
        <v>179</v>
      </c>
      <c r="B1506" s="294"/>
      <c r="C1506" s="289"/>
      <c r="D1506" s="289"/>
      <c r="E1506" s="289"/>
      <c r="F1506" s="880" t="str">
        <f>'2. CAD NCCF'!F1506:L1506</f>
        <v>Non-FI issued ABCP, low or not rated</v>
      </c>
      <c r="G1506" s="881"/>
      <c r="H1506" s="881"/>
      <c r="I1506" s="881"/>
      <c r="J1506" s="881"/>
      <c r="K1506" s="881"/>
      <c r="L1506" s="882"/>
      <c r="M1506" s="400">
        <f t="shared" si="654"/>
        <v>0</v>
      </c>
      <c r="N1506" s="411">
        <f>M1506*(1-'Appx 1. Ref Rates'!$E72)+N730*(1-'Appx 1. Ref Rates'!$E72)</f>
        <v>0</v>
      </c>
      <c r="O1506" s="414">
        <f>O730*(1-'Appx 1. Ref Rates'!$E72)</f>
        <v>0</v>
      </c>
      <c r="P1506" s="414">
        <f>P730*(1-'Appx 1. Ref Rates'!$E72)</f>
        <v>0</v>
      </c>
      <c r="Q1506" s="415">
        <f>Q730*(1-'Appx 1. Ref Rates'!$E72)</f>
        <v>0</v>
      </c>
      <c r="R1506" s="411">
        <f>R730*(1-'Appx 1. Ref Rates'!$E72)</f>
        <v>0</v>
      </c>
      <c r="S1506" s="413">
        <f>S730*(1-'Appx 1. Ref Rates'!$E72)</f>
        <v>0</v>
      </c>
      <c r="T1506" s="413">
        <f>T730*(1-'Appx 1. Ref Rates'!$E72)</f>
        <v>0</v>
      </c>
      <c r="U1506" s="413">
        <f>U730*(1-'Appx 1. Ref Rates'!$E72)</f>
        <v>0</v>
      </c>
      <c r="V1506" s="413">
        <f>V730*(1-'Appx 1. Ref Rates'!$E72)</f>
        <v>0</v>
      </c>
      <c r="W1506" s="413">
        <f>W730*(1-'Appx 1. Ref Rates'!$E72)</f>
        <v>0</v>
      </c>
      <c r="X1506" s="414">
        <f>X730*(1-'Appx 1. Ref Rates'!$E72)</f>
        <v>0</v>
      </c>
      <c r="Y1506" s="413">
        <f>Y730*(1-'Appx 1. Ref Rates'!$E72)</f>
        <v>0</v>
      </c>
      <c r="Z1506" s="413">
        <f>Z730*(1-'Appx 1. Ref Rates'!$E72)</f>
        <v>0</v>
      </c>
      <c r="AA1506" s="413">
        <f>AA730*(1-'Appx 1. Ref Rates'!$E72)</f>
        <v>0</v>
      </c>
      <c r="AB1506" s="413">
        <f>AB730*(1-'Appx 1. Ref Rates'!$E72)</f>
        <v>0</v>
      </c>
      <c r="AC1506" s="400">
        <f t="shared" si="655"/>
        <v>0</v>
      </c>
      <c r="AD1506" s="854"/>
      <c r="AE1506" s="1083"/>
      <c r="AF1506" s="855"/>
      <c r="AG1506" s="528"/>
      <c r="AH1506" s="521"/>
      <c r="AI1506" s="521"/>
      <c r="AJ1506" s="521"/>
      <c r="AK1506" s="521"/>
      <c r="AL1506" s="521"/>
      <c r="AM1506" s="521"/>
      <c r="AN1506" s="521"/>
      <c r="AO1506" s="521"/>
      <c r="AP1506" s="521"/>
      <c r="AQ1506" s="521"/>
      <c r="AR1506" s="521"/>
      <c r="AS1506" s="521"/>
      <c r="AT1506" s="521"/>
      <c r="AU1506" s="521"/>
      <c r="AV1506" s="521"/>
      <c r="AW1506" s="521"/>
      <c r="AX1506" s="521"/>
      <c r="AY1506" s="521"/>
      <c r="AZ1506" s="521"/>
      <c r="BA1506" s="521"/>
      <c r="BB1506" s="521"/>
      <c r="BC1506" s="521"/>
      <c r="BD1506" s="521"/>
      <c r="BE1506" s="521"/>
      <c r="BF1506" s="521"/>
      <c r="BG1506" s="521"/>
      <c r="BH1506" s="521"/>
      <c r="BI1506" s="521"/>
      <c r="BJ1506" s="521"/>
      <c r="BK1506" s="521"/>
      <c r="BL1506" s="521"/>
      <c r="BM1506" s="521"/>
      <c r="BN1506" s="521"/>
      <c r="BO1506" s="521"/>
      <c r="BP1506" s="521"/>
      <c r="BQ1506" s="521"/>
      <c r="BR1506" s="521"/>
      <c r="BS1506" s="521"/>
      <c r="BT1506" s="521"/>
      <c r="BU1506" s="521"/>
      <c r="BV1506" s="521"/>
      <c r="BW1506" s="521"/>
      <c r="BX1506" s="521"/>
      <c r="BY1506" s="521"/>
      <c r="BZ1506" s="521"/>
      <c r="CA1506" s="521"/>
      <c r="CB1506" s="521"/>
      <c r="CC1506" s="521"/>
      <c r="CD1506" s="521"/>
      <c r="CE1506" s="521"/>
      <c r="CF1506" s="521"/>
      <c r="CG1506" s="521"/>
      <c r="CH1506" s="521"/>
      <c r="CI1506" s="521"/>
      <c r="CJ1506" s="521"/>
      <c r="CK1506" s="521"/>
      <c r="CL1506" s="521"/>
      <c r="CM1506" s="521"/>
      <c r="CN1506" s="521"/>
      <c r="CO1506" s="521"/>
      <c r="CP1506" s="521"/>
      <c r="CQ1506" s="521"/>
    </row>
    <row r="1507" spans="1:95" s="69" customFormat="1" outlineLevel="1" x14ac:dyDescent="0.2">
      <c r="A1507" s="11">
        <v>180</v>
      </c>
      <c r="B1507" s="294"/>
      <c r="C1507" s="289"/>
      <c r="D1507" s="289"/>
      <c r="E1507" s="877" t="str">
        <f>'2. CAD NCCF'!E1507:L1507</f>
        <v>FI issued ABS and ABCP, low or not rated</v>
      </c>
      <c r="F1507" s="878"/>
      <c r="G1507" s="878"/>
      <c r="H1507" s="878"/>
      <c r="I1507" s="878"/>
      <c r="J1507" s="878"/>
      <c r="K1507" s="878"/>
      <c r="L1507" s="879"/>
      <c r="M1507" s="399">
        <f>SUBTOTAL(9,M1508:M1509)</f>
        <v>0</v>
      </c>
      <c r="N1507" s="402">
        <f t="shared" ref="N1507:AC1507" si="656">SUBTOTAL(9,N1508:N1509)</f>
        <v>0</v>
      </c>
      <c r="O1507" s="406">
        <f t="shared" si="656"/>
        <v>0</v>
      </c>
      <c r="P1507" s="406">
        <f t="shared" si="656"/>
        <v>0</v>
      </c>
      <c r="Q1507" s="407">
        <f t="shared" si="656"/>
        <v>0</v>
      </c>
      <c r="R1507" s="402">
        <f t="shared" si="656"/>
        <v>0</v>
      </c>
      <c r="S1507" s="406">
        <f t="shared" si="656"/>
        <v>0</v>
      </c>
      <c r="T1507" s="405">
        <f t="shared" si="656"/>
        <v>0</v>
      </c>
      <c r="U1507" s="405">
        <f t="shared" si="656"/>
        <v>0</v>
      </c>
      <c r="V1507" s="405">
        <f t="shared" si="656"/>
        <v>0</v>
      </c>
      <c r="W1507" s="405">
        <f t="shared" si="656"/>
        <v>0</v>
      </c>
      <c r="X1507" s="405">
        <f t="shared" si="656"/>
        <v>0</v>
      </c>
      <c r="Y1507" s="405">
        <f t="shared" si="656"/>
        <v>0</v>
      </c>
      <c r="Z1507" s="405">
        <f t="shared" si="656"/>
        <v>0</v>
      </c>
      <c r="AA1507" s="405">
        <f t="shared" si="656"/>
        <v>0</v>
      </c>
      <c r="AB1507" s="403">
        <f t="shared" si="656"/>
        <v>0</v>
      </c>
      <c r="AC1507" s="399">
        <f t="shared" si="656"/>
        <v>0</v>
      </c>
      <c r="AD1507" s="854"/>
      <c r="AE1507" s="1083"/>
      <c r="AF1507" s="855"/>
      <c r="AG1507" s="528"/>
      <c r="AH1507" s="521"/>
      <c r="AI1507" s="521"/>
      <c r="AJ1507" s="521"/>
      <c r="AK1507" s="521"/>
      <c r="AL1507" s="521"/>
      <c r="AM1507" s="521"/>
      <c r="AN1507" s="521"/>
      <c r="AO1507" s="521"/>
      <c r="AP1507" s="521"/>
      <c r="AQ1507" s="521"/>
      <c r="AR1507" s="521"/>
      <c r="AS1507" s="521"/>
      <c r="AT1507" s="521"/>
      <c r="AU1507" s="521"/>
      <c r="AV1507" s="521"/>
      <c r="AW1507" s="521"/>
      <c r="AX1507" s="521"/>
      <c r="AY1507" s="521"/>
      <c r="AZ1507" s="521"/>
      <c r="BA1507" s="521"/>
      <c r="BB1507" s="521"/>
      <c r="BC1507" s="521"/>
      <c r="BD1507" s="521"/>
      <c r="BE1507" s="521"/>
      <c r="BF1507" s="521"/>
      <c r="BG1507" s="521"/>
      <c r="BH1507" s="521"/>
      <c r="BI1507" s="521"/>
      <c r="BJ1507" s="521"/>
      <c r="BK1507" s="521"/>
      <c r="BL1507" s="521"/>
      <c r="BM1507" s="521"/>
      <c r="BN1507" s="521"/>
      <c r="BO1507" s="521"/>
      <c r="BP1507" s="521"/>
      <c r="BQ1507" s="521"/>
      <c r="BR1507" s="521"/>
      <c r="BS1507" s="521"/>
      <c r="BT1507" s="521"/>
      <c r="BU1507" s="521"/>
      <c r="BV1507" s="521"/>
      <c r="BW1507" s="521"/>
      <c r="BX1507" s="521"/>
      <c r="BY1507" s="521"/>
      <c r="BZ1507" s="521"/>
      <c r="CA1507" s="521"/>
      <c r="CB1507" s="521"/>
      <c r="CC1507" s="521"/>
      <c r="CD1507" s="521"/>
      <c r="CE1507" s="521"/>
      <c r="CF1507" s="521"/>
      <c r="CG1507" s="521"/>
      <c r="CH1507" s="521"/>
      <c r="CI1507" s="521"/>
      <c r="CJ1507" s="521"/>
      <c r="CK1507" s="521"/>
      <c r="CL1507" s="521"/>
      <c r="CM1507" s="521"/>
      <c r="CN1507" s="521"/>
      <c r="CO1507" s="521"/>
      <c r="CP1507" s="521"/>
      <c r="CQ1507" s="521"/>
    </row>
    <row r="1508" spans="1:95" s="69" customFormat="1" ht="15" customHeight="1" outlineLevel="1" x14ac:dyDescent="0.2">
      <c r="A1508" s="11">
        <v>181</v>
      </c>
      <c r="B1508" s="294"/>
      <c r="C1508" s="289"/>
      <c r="D1508" s="289"/>
      <c r="E1508" s="289"/>
      <c r="F1508" s="880" t="str">
        <f>'2. CAD NCCF'!F1508:L1508</f>
        <v>FI issued ABS, low or not rated</v>
      </c>
      <c r="G1508" s="881"/>
      <c r="H1508" s="881"/>
      <c r="I1508" s="881"/>
      <c r="J1508" s="881"/>
      <c r="K1508" s="881"/>
      <c r="L1508" s="882"/>
      <c r="M1508" s="400">
        <f t="shared" ref="M1508:M1509" si="657">M732</f>
        <v>0</v>
      </c>
      <c r="N1508" s="411">
        <f>M1508*(1-'Appx 1. Ref Rates'!$E74)+N732*(1-'Appx 1. Ref Rates'!$E74)</f>
        <v>0</v>
      </c>
      <c r="O1508" s="414">
        <f>O732*(1-'Appx 1. Ref Rates'!$E74)</f>
        <v>0</v>
      </c>
      <c r="P1508" s="414">
        <f>P732*(1-'Appx 1. Ref Rates'!$E74)</f>
        <v>0</v>
      </c>
      <c r="Q1508" s="415">
        <f>Q732*(1-'Appx 1. Ref Rates'!$E74)</f>
        <v>0</v>
      </c>
      <c r="R1508" s="411">
        <f>R732*(1-'Appx 1. Ref Rates'!$E74)</f>
        <v>0</v>
      </c>
      <c r="S1508" s="413">
        <f>S732*(1-'Appx 1. Ref Rates'!$E74)</f>
        <v>0</v>
      </c>
      <c r="T1508" s="413">
        <f>T732*(1-'Appx 1. Ref Rates'!$E74)</f>
        <v>0</v>
      </c>
      <c r="U1508" s="413">
        <f>U732*(1-'Appx 1. Ref Rates'!$E74)</f>
        <v>0</v>
      </c>
      <c r="V1508" s="413">
        <f>V732*(1-'Appx 1. Ref Rates'!$E74)</f>
        <v>0</v>
      </c>
      <c r="W1508" s="413">
        <f>W732*(1-'Appx 1. Ref Rates'!$E74)</f>
        <v>0</v>
      </c>
      <c r="X1508" s="414">
        <f>X732*(1-'Appx 1. Ref Rates'!$E74)</f>
        <v>0</v>
      </c>
      <c r="Y1508" s="413">
        <f>Y732*(1-'Appx 1. Ref Rates'!$E74)</f>
        <v>0</v>
      </c>
      <c r="Z1508" s="413">
        <f>Z732*(1-'Appx 1. Ref Rates'!$E74)</f>
        <v>0</v>
      </c>
      <c r="AA1508" s="413">
        <f>AA732*(1-'Appx 1. Ref Rates'!$E74)</f>
        <v>0</v>
      </c>
      <c r="AB1508" s="413">
        <f>AB732*(1-'Appx 1. Ref Rates'!$E74)</f>
        <v>0</v>
      </c>
      <c r="AC1508" s="400">
        <f t="shared" ref="AC1508:AC1509" si="658">AC732</f>
        <v>0</v>
      </c>
      <c r="AD1508" s="854"/>
      <c r="AE1508" s="1083"/>
      <c r="AF1508" s="855"/>
      <c r="AG1508" s="528"/>
      <c r="AH1508" s="521"/>
      <c r="AI1508" s="521"/>
      <c r="AJ1508" s="521"/>
      <c r="AK1508" s="521"/>
      <c r="AL1508" s="521"/>
      <c r="AM1508" s="521"/>
      <c r="AN1508" s="521"/>
      <c r="AO1508" s="521"/>
      <c r="AP1508" s="521"/>
      <c r="AQ1508" s="521"/>
      <c r="AR1508" s="521"/>
      <c r="AS1508" s="521"/>
      <c r="AT1508" s="521"/>
      <c r="AU1508" s="521"/>
      <c r="AV1508" s="521"/>
      <c r="AW1508" s="521"/>
      <c r="AX1508" s="521"/>
      <c r="AY1508" s="521"/>
      <c r="AZ1508" s="521"/>
      <c r="BA1508" s="521"/>
      <c r="BB1508" s="521"/>
      <c r="BC1508" s="521"/>
      <c r="BD1508" s="521"/>
      <c r="BE1508" s="521"/>
      <c r="BF1508" s="521"/>
      <c r="BG1508" s="521"/>
      <c r="BH1508" s="521"/>
      <c r="BI1508" s="521"/>
      <c r="BJ1508" s="521"/>
      <c r="BK1508" s="521"/>
      <c r="BL1508" s="521"/>
      <c r="BM1508" s="521"/>
      <c r="BN1508" s="521"/>
      <c r="BO1508" s="521"/>
      <c r="BP1508" s="521"/>
      <c r="BQ1508" s="521"/>
      <c r="BR1508" s="521"/>
      <c r="BS1508" s="521"/>
      <c r="BT1508" s="521"/>
      <c r="BU1508" s="521"/>
      <c r="BV1508" s="521"/>
      <c r="BW1508" s="521"/>
      <c r="BX1508" s="521"/>
      <c r="BY1508" s="521"/>
      <c r="BZ1508" s="521"/>
      <c r="CA1508" s="521"/>
      <c r="CB1508" s="521"/>
      <c r="CC1508" s="521"/>
      <c r="CD1508" s="521"/>
      <c r="CE1508" s="521"/>
      <c r="CF1508" s="521"/>
      <c r="CG1508" s="521"/>
      <c r="CH1508" s="521"/>
      <c r="CI1508" s="521"/>
      <c r="CJ1508" s="521"/>
      <c r="CK1508" s="521"/>
      <c r="CL1508" s="521"/>
      <c r="CM1508" s="521"/>
      <c r="CN1508" s="521"/>
      <c r="CO1508" s="521"/>
      <c r="CP1508" s="521"/>
      <c r="CQ1508" s="521"/>
    </row>
    <row r="1509" spans="1:95" s="69" customFormat="1" ht="15" customHeight="1" outlineLevel="1" x14ac:dyDescent="0.2">
      <c r="A1509" s="11">
        <v>182</v>
      </c>
      <c r="B1509" s="294"/>
      <c r="C1509" s="289"/>
      <c r="D1509" s="289"/>
      <c r="E1509" s="289"/>
      <c r="F1509" s="880" t="str">
        <f>'2. CAD NCCF'!F1509:L1509</f>
        <v>FI issued ABCP, low or not rated</v>
      </c>
      <c r="G1509" s="881"/>
      <c r="H1509" s="881"/>
      <c r="I1509" s="881"/>
      <c r="J1509" s="881"/>
      <c r="K1509" s="881"/>
      <c r="L1509" s="882"/>
      <c r="M1509" s="400">
        <f t="shared" si="657"/>
        <v>0</v>
      </c>
      <c r="N1509" s="411">
        <f>M1509*(1-'Appx 1. Ref Rates'!$E75)+N733*(1-'Appx 1. Ref Rates'!$E75)</f>
        <v>0</v>
      </c>
      <c r="O1509" s="414">
        <f>O733*(1-'Appx 1. Ref Rates'!$E75)</f>
        <v>0</v>
      </c>
      <c r="P1509" s="414">
        <f>P733*(1-'Appx 1. Ref Rates'!$E75)</f>
        <v>0</v>
      </c>
      <c r="Q1509" s="415">
        <f>Q733*(1-'Appx 1. Ref Rates'!$E75)</f>
        <v>0</v>
      </c>
      <c r="R1509" s="411">
        <f>R733*(1-'Appx 1. Ref Rates'!$E75)</f>
        <v>0</v>
      </c>
      <c r="S1509" s="413">
        <f>S733*(1-'Appx 1. Ref Rates'!$E75)</f>
        <v>0</v>
      </c>
      <c r="T1509" s="413">
        <f>T733*(1-'Appx 1. Ref Rates'!$E75)</f>
        <v>0</v>
      </c>
      <c r="U1509" s="413">
        <f>U733*(1-'Appx 1. Ref Rates'!$E75)</f>
        <v>0</v>
      </c>
      <c r="V1509" s="413">
        <f>V733*(1-'Appx 1. Ref Rates'!$E75)</f>
        <v>0</v>
      </c>
      <c r="W1509" s="413">
        <f>W733*(1-'Appx 1. Ref Rates'!$E75)</f>
        <v>0</v>
      </c>
      <c r="X1509" s="414">
        <f>X733*(1-'Appx 1. Ref Rates'!$E75)</f>
        <v>0</v>
      </c>
      <c r="Y1509" s="413">
        <f>Y733*(1-'Appx 1. Ref Rates'!$E75)</f>
        <v>0</v>
      </c>
      <c r="Z1509" s="413">
        <f>Z733*(1-'Appx 1. Ref Rates'!$E75)</f>
        <v>0</v>
      </c>
      <c r="AA1509" s="413">
        <f>AA733*(1-'Appx 1. Ref Rates'!$E75)</f>
        <v>0</v>
      </c>
      <c r="AB1509" s="413">
        <f>AB733*(1-'Appx 1. Ref Rates'!$E75)</f>
        <v>0</v>
      </c>
      <c r="AC1509" s="400">
        <f t="shared" si="658"/>
        <v>0</v>
      </c>
      <c r="AD1509" s="854"/>
      <c r="AE1509" s="1083"/>
      <c r="AF1509" s="855"/>
      <c r="AG1509" s="528"/>
      <c r="AH1509" s="521"/>
      <c r="AI1509" s="521"/>
      <c r="AJ1509" s="521"/>
      <c r="AK1509" s="521"/>
      <c r="AL1509" s="521"/>
      <c r="AM1509" s="521"/>
      <c r="AN1509" s="521"/>
      <c r="AO1509" s="521"/>
      <c r="AP1509" s="521"/>
      <c r="AQ1509" s="521"/>
      <c r="AR1509" s="521"/>
      <c r="AS1509" s="521"/>
      <c r="AT1509" s="521"/>
      <c r="AU1509" s="521"/>
      <c r="AV1509" s="521"/>
      <c r="AW1509" s="521"/>
      <c r="AX1509" s="521"/>
      <c r="AY1509" s="521"/>
      <c r="AZ1509" s="521"/>
      <c r="BA1509" s="521"/>
      <c r="BB1509" s="521"/>
      <c r="BC1509" s="521"/>
      <c r="BD1509" s="521"/>
      <c r="BE1509" s="521"/>
      <c r="BF1509" s="521"/>
      <c r="BG1509" s="521"/>
      <c r="BH1509" s="521"/>
      <c r="BI1509" s="521"/>
      <c r="BJ1509" s="521"/>
      <c r="BK1509" s="521"/>
      <c r="BL1509" s="521"/>
      <c r="BM1509" s="521"/>
      <c r="BN1509" s="521"/>
      <c r="BO1509" s="521"/>
      <c r="BP1509" s="521"/>
      <c r="BQ1509" s="521"/>
      <c r="BR1509" s="521"/>
      <c r="BS1509" s="521"/>
      <c r="BT1509" s="521"/>
      <c r="BU1509" s="521"/>
      <c r="BV1509" s="521"/>
      <c r="BW1509" s="521"/>
      <c r="BX1509" s="521"/>
      <c r="BY1509" s="521"/>
      <c r="BZ1509" s="521"/>
      <c r="CA1509" s="521"/>
      <c r="CB1509" s="521"/>
      <c r="CC1509" s="521"/>
      <c r="CD1509" s="521"/>
      <c r="CE1509" s="521"/>
      <c r="CF1509" s="521"/>
      <c r="CG1509" s="521"/>
      <c r="CH1509" s="521"/>
      <c r="CI1509" s="521"/>
      <c r="CJ1509" s="521"/>
      <c r="CK1509" s="521"/>
      <c r="CL1509" s="521"/>
      <c r="CM1509" s="521"/>
      <c r="CN1509" s="521"/>
      <c r="CO1509" s="521"/>
      <c r="CP1509" s="521"/>
      <c r="CQ1509" s="521"/>
    </row>
    <row r="1510" spans="1:95" s="69" customFormat="1" outlineLevel="1" x14ac:dyDescent="0.2">
      <c r="A1510" s="11">
        <v>183</v>
      </c>
      <c r="B1510" s="294"/>
      <c r="C1510" s="289"/>
      <c r="D1510" s="868" t="str">
        <f>'2. CAD NCCF'!D1510:L1510</f>
        <v>Equities</v>
      </c>
      <c r="E1510" s="869"/>
      <c r="F1510" s="869"/>
      <c r="G1510" s="869"/>
      <c r="H1510" s="869"/>
      <c r="I1510" s="869"/>
      <c r="J1510" s="869"/>
      <c r="K1510" s="869"/>
      <c r="L1510" s="870"/>
      <c r="M1510" s="399">
        <f>SUBTOTAL(9,M1511:M1513)</f>
        <v>0</v>
      </c>
      <c r="N1510" s="1205"/>
      <c r="O1510" s="1253"/>
      <c r="P1510" s="1397"/>
      <c r="Q1510" s="407">
        <f t="shared" ref="Q1510:AC1510" si="659">SUBTOTAL(9,Q1511:Q1513)</f>
        <v>0</v>
      </c>
      <c r="R1510" s="402">
        <f t="shared" si="659"/>
        <v>0</v>
      </c>
      <c r="S1510" s="406">
        <f t="shared" si="659"/>
        <v>0</v>
      </c>
      <c r="T1510" s="405">
        <f t="shared" si="659"/>
        <v>0</v>
      </c>
      <c r="U1510" s="405">
        <f t="shared" si="659"/>
        <v>0</v>
      </c>
      <c r="V1510" s="405">
        <f t="shared" si="659"/>
        <v>0</v>
      </c>
      <c r="W1510" s="405">
        <f t="shared" si="659"/>
        <v>0</v>
      </c>
      <c r="X1510" s="405">
        <f t="shared" si="659"/>
        <v>0</v>
      </c>
      <c r="Y1510" s="405">
        <f t="shared" si="659"/>
        <v>0</v>
      </c>
      <c r="Z1510" s="405">
        <f t="shared" si="659"/>
        <v>0</v>
      </c>
      <c r="AA1510" s="405">
        <f t="shared" si="659"/>
        <v>0</v>
      </c>
      <c r="AB1510" s="403">
        <f t="shared" si="659"/>
        <v>0</v>
      </c>
      <c r="AC1510" s="399">
        <f t="shared" si="659"/>
        <v>0</v>
      </c>
      <c r="AD1510" s="854"/>
      <c r="AE1510" s="1083"/>
      <c r="AF1510" s="855"/>
      <c r="AG1510" s="528"/>
      <c r="AH1510" s="521"/>
      <c r="AI1510" s="521"/>
      <c r="AJ1510" s="521"/>
      <c r="AK1510" s="521"/>
      <c r="AL1510" s="521"/>
      <c r="AM1510" s="521"/>
      <c r="AN1510" s="521"/>
      <c r="AO1510" s="521"/>
      <c r="AP1510" s="521"/>
      <c r="AQ1510" s="521"/>
      <c r="AR1510" s="521"/>
      <c r="AS1510" s="521"/>
      <c r="AT1510" s="521"/>
      <c r="AU1510" s="521"/>
      <c r="AV1510" s="521"/>
      <c r="AW1510" s="521"/>
      <c r="AX1510" s="521"/>
      <c r="AY1510" s="521"/>
      <c r="AZ1510" s="521"/>
      <c r="BA1510" s="521"/>
      <c r="BB1510" s="521"/>
      <c r="BC1510" s="521"/>
      <c r="BD1510" s="521"/>
      <c r="BE1510" s="521"/>
      <c r="BF1510" s="521"/>
      <c r="BG1510" s="521"/>
      <c r="BH1510" s="521"/>
      <c r="BI1510" s="521"/>
      <c r="BJ1510" s="521"/>
      <c r="BK1510" s="521"/>
      <c r="BL1510" s="521"/>
      <c r="BM1510" s="521"/>
      <c r="BN1510" s="521"/>
      <c r="BO1510" s="521"/>
      <c r="BP1510" s="521"/>
      <c r="BQ1510" s="521"/>
      <c r="BR1510" s="521"/>
      <c r="BS1510" s="521"/>
      <c r="BT1510" s="521"/>
      <c r="BU1510" s="521"/>
      <c r="BV1510" s="521"/>
      <c r="BW1510" s="521"/>
      <c r="BX1510" s="521"/>
      <c r="BY1510" s="521"/>
      <c r="BZ1510" s="521"/>
      <c r="CA1510" s="521"/>
      <c r="CB1510" s="521"/>
      <c r="CC1510" s="521"/>
      <c r="CD1510" s="521"/>
      <c r="CE1510" s="521"/>
      <c r="CF1510" s="521"/>
      <c r="CG1510" s="521"/>
      <c r="CH1510" s="521"/>
      <c r="CI1510" s="521"/>
      <c r="CJ1510" s="521"/>
      <c r="CK1510" s="521"/>
      <c r="CL1510" s="521"/>
      <c r="CM1510" s="521"/>
      <c r="CN1510" s="521"/>
      <c r="CO1510" s="521"/>
      <c r="CP1510" s="521"/>
      <c r="CQ1510" s="521"/>
    </row>
    <row r="1511" spans="1:95" s="69" customFormat="1" outlineLevel="1" x14ac:dyDescent="0.2">
      <c r="A1511" s="11">
        <v>184</v>
      </c>
      <c r="B1511" s="294"/>
      <c r="C1511" s="289"/>
      <c r="D1511" s="289"/>
      <c r="E1511" s="289"/>
      <c r="F1511" s="1045" t="str">
        <f>'2. CAD NCCF'!F1511:L1511</f>
        <v>Eligible non-financial common equity shares</v>
      </c>
      <c r="G1511" s="1046"/>
      <c r="H1511" s="1046"/>
      <c r="I1511" s="1046"/>
      <c r="J1511" s="1046"/>
      <c r="K1511" s="1046"/>
      <c r="L1511" s="1047"/>
      <c r="M1511" s="400">
        <f t="shared" ref="M1511:M1513" si="660">M735</f>
        <v>0</v>
      </c>
      <c r="N1511" s="1254"/>
      <c r="O1511" s="1644"/>
      <c r="P1511" s="1398"/>
      <c r="Q1511" s="415">
        <f>($M1511+SUM($N735:$Q735))*'Appx 1. Ref Rates'!$R$97</f>
        <v>0</v>
      </c>
      <c r="R1511" s="411">
        <f>R735*'Appx 1. Ref Rates'!$R$97</f>
        <v>0</v>
      </c>
      <c r="S1511" s="413">
        <f>S735*'Appx 1. Ref Rates'!$R$97</f>
        <v>0</v>
      </c>
      <c r="T1511" s="413">
        <f>T735*'Appx 1. Ref Rates'!$R$97</f>
        <v>0</v>
      </c>
      <c r="U1511" s="413">
        <f>U735*'Appx 1. Ref Rates'!$R$97</f>
        <v>0</v>
      </c>
      <c r="V1511" s="413">
        <f>V735*'Appx 1. Ref Rates'!$R$97</f>
        <v>0</v>
      </c>
      <c r="W1511" s="413">
        <f>W735*'Appx 1. Ref Rates'!$R$97</f>
        <v>0</v>
      </c>
      <c r="X1511" s="414">
        <f>X735*'Appx 1. Ref Rates'!$R$97</f>
        <v>0</v>
      </c>
      <c r="Y1511" s="413">
        <f>Y735*'Appx 1. Ref Rates'!$R$97</f>
        <v>0</v>
      </c>
      <c r="Z1511" s="413">
        <f>Z735*'Appx 1. Ref Rates'!$R$97</f>
        <v>0</v>
      </c>
      <c r="AA1511" s="413">
        <f>AA735*'Appx 1. Ref Rates'!$R$97</f>
        <v>0</v>
      </c>
      <c r="AB1511" s="413">
        <f>AB735*'Appx 1. Ref Rates'!$R$97</f>
        <v>0</v>
      </c>
      <c r="AC1511" s="400">
        <f t="shared" ref="AC1511:AC1513" si="661">AC735</f>
        <v>0</v>
      </c>
      <c r="AD1511" s="854"/>
      <c r="AE1511" s="1083"/>
      <c r="AF1511" s="855"/>
      <c r="AG1511" s="528"/>
      <c r="AH1511" s="521"/>
      <c r="AI1511" s="521"/>
      <c r="AJ1511" s="521"/>
      <c r="AK1511" s="521"/>
      <c r="AL1511" s="521"/>
      <c r="AM1511" s="521"/>
      <c r="AN1511" s="521"/>
      <c r="AO1511" s="521"/>
      <c r="AP1511" s="521"/>
      <c r="AQ1511" s="521"/>
      <c r="AR1511" s="521"/>
      <c r="AS1511" s="521"/>
      <c r="AT1511" s="521"/>
      <c r="AU1511" s="521"/>
      <c r="AV1511" s="521"/>
      <c r="AW1511" s="521"/>
      <c r="AX1511" s="521"/>
      <c r="AY1511" s="521"/>
      <c r="AZ1511" s="521"/>
      <c r="BA1511" s="521"/>
      <c r="BB1511" s="521"/>
      <c r="BC1511" s="521"/>
      <c r="BD1511" s="521"/>
      <c r="BE1511" s="521"/>
      <c r="BF1511" s="521"/>
      <c r="BG1511" s="521"/>
      <c r="BH1511" s="521"/>
      <c r="BI1511" s="521"/>
      <c r="BJ1511" s="521"/>
      <c r="BK1511" s="521"/>
      <c r="BL1511" s="521"/>
      <c r="BM1511" s="521"/>
      <c r="BN1511" s="521"/>
      <c r="BO1511" s="521"/>
      <c r="BP1511" s="521"/>
      <c r="BQ1511" s="521"/>
      <c r="BR1511" s="521"/>
      <c r="BS1511" s="521"/>
      <c r="BT1511" s="521"/>
      <c r="BU1511" s="521"/>
      <c r="BV1511" s="521"/>
      <c r="BW1511" s="521"/>
      <c r="BX1511" s="521"/>
      <c r="BY1511" s="521"/>
      <c r="BZ1511" s="521"/>
      <c r="CA1511" s="521"/>
      <c r="CB1511" s="521"/>
      <c r="CC1511" s="521"/>
      <c r="CD1511" s="521"/>
      <c r="CE1511" s="521"/>
      <c r="CF1511" s="521"/>
      <c r="CG1511" s="521"/>
      <c r="CH1511" s="521"/>
      <c r="CI1511" s="521"/>
      <c r="CJ1511" s="521"/>
      <c r="CK1511" s="521"/>
      <c r="CL1511" s="521"/>
      <c r="CM1511" s="521"/>
      <c r="CN1511" s="521"/>
      <c r="CO1511" s="521"/>
      <c r="CP1511" s="521"/>
      <c r="CQ1511" s="521"/>
    </row>
    <row r="1512" spans="1:95" s="69" customFormat="1" ht="15" customHeight="1" outlineLevel="1" x14ac:dyDescent="0.2">
      <c r="A1512" s="11">
        <v>185</v>
      </c>
      <c r="B1512" s="294"/>
      <c r="C1512" s="289"/>
      <c r="D1512" s="289"/>
      <c r="E1512" s="289"/>
      <c r="F1512" s="1045" t="str">
        <f>'2. CAD NCCF'!F1512:L1512</f>
        <v>Eligible financial common equity</v>
      </c>
      <c r="G1512" s="1046"/>
      <c r="H1512" s="1046"/>
      <c r="I1512" s="1046"/>
      <c r="J1512" s="1046"/>
      <c r="K1512" s="1046"/>
      <c r="L1512" s="1047"/>
      <c r="M1512" s="400">
        <f t="shared" si="660"/>
        <v>0</v>
      </c>
      <c r="N1512" s="1236"/>
      <c r="O1512" s="1644"/>
      <c r="P1512" s="1644"/>
      <c r="Q1512" s="1254"/>
      <c r="R1512" s="411">
        <f>($M1512+SUM($N736:$R736))*'Appx 1. Ref Rates'!$S$98</f>
        <v>0</v>
      </c>
      <c r="S1512" s="413">
        <f>(M1512+SUM($N736:$R736))*'Appx 1. Ref Rates'!$T$98+S736*('Appx 1. Ref Rates'!$S$98+'Appx 1. Ref Rates'!$T$98)</f>
        <v>0</v>
      </c>
      <c r="T1512" s="413">
        <f>($M1512+SUM($N736:$S736))*'Appx 1. Ref Rates'!$U$98+$T736*('Appx 1. Ref Rates'!$S$98+'Appx 1. Ref Rates'!$T$98+'Appx 1. Ref Rates'!$U$98)</f>
        <v>0</v>
      </c>
      <c r="U1512" s="413">
        <f>U736*('Appx 1. Ref Rates'!$S$98+'Appx 1. Ref Rates'!$T$98+'Appx 1. Ref Rates'!$U$98)</f>
        <v>0</v>
      </c>
      <c r="V1512" s="413">
        <f>V736*('Appx 1. Ref Rates'!$S$98+'Appx 1. Ref Rates'!$T$98+'Appx 1. Ref Rates'!$U$98)</f>
        <v>0</v>
      </c>
      <c r="W1512" s="413">
        <f>W736*('Appx 1. Ref Rates'!$S$98+'Appx 1. Ref Rates'!$T$98+'Appx 1. Ref Rates'!$U$98)</f>
        <v>0</v>
      </c>
      <c r="X1512" s="414">
        <f>X736*('Appx 1. Ref Rates'!$S$98+'Appx 1. Ref Rates'!$T$98+'Appx 1. Ref Rates'!$U$98)</f>
        <v>0</v>
      </c>
      <c r="Y1512" s="413">
        <f>Y736*('Appx 1. Ref Rates'!$S$98+'Appx 1. Ref Rates'!$T$98+'Appx 1. Ref Rates'!$U$98)</f>
        <v>0</v>
      </c>
      <c r="Z1512" s="413">
        <f>Z736*('Appx 1. Ref Rates'!$S$98+'Appx 1. Ref Rates'!$T$98+'Appx 1. Ref Rates'!$U$98)</f>
        <v>0</v>
      </c>
      <c r="AA1512" s="413">
        <f>AA736*('Appx 1. Ref Rates'!$S$98+'Appx 1. Ref Rates'!$T$98+'Appx 1. Ref Rates'!$U$98)</f>
        <v>0</v>
      </c>
      <c r="AB1512" s="413">
        <f>AB736*('Appx 1. Ref Rates'!$S$98+'Appx 1. Ref Rates'!$T$98+'Appx 1. Ref Rates'!$U$98)</f>
        <v>0</v>
      </c>
      <c r="AC1512" s="400">
        <f t="shared" si="661"/>
        <v>0</v>
      </c>
      <c r="AD1512" s="854"/>
      <c r="AE1512" s="1083"/>
      <c r="AF1512" s="855"/>
      <c r="AG1512" s="528"/>
      <c r="AH1512" s="521"/>
      <c r="AI1512" s="521"/>
      <c r="AJ1512" s="521"/>
      <c r="AK1512" s="521"/>
      <c r="AL1512" s="521"/>
      <c r="AM1512" s="521"/>
      <c r="AN1512" s="521"/>
      <c r="AO1512" s="521"/>
      <c r="AP1512" s="521"/>
      <c r="AQ1512" s="521"/>
      <c r="AR1512" s="521"/>
      <c r="AS1512" s="521"/>
      <c r="AT1512" s="521"/>
      <c r="AU1512" s="521"/>
      <c r="AV1512" s="521"/>
      <c r="AW1512" s="521"/>
      <c r="AX1512" s="521"/>
      <c r="AY1512" s="521"/>
      <c r="AZ1512" s="521"/>
      <c r="BA1512" s="521"/>
      <c r="BB1512" s="521"/>
      <c r="BC1512" s="521"/>
      <c r="BD1512" s="521"/>
      <c r="BE1512" s="521"/>
      <c r="BF1512" s="521"/>
      <c r="BG1512" s="521"/>
      <c r="BH1512" s="521"/>
      <c r="BI1512" s="521"/>
      <c r="BJ1512" s="521"/>
      <c r="BK1512" s="521"/>
      <c r="BL1512" s="521"/>
      <c r="BM1512" s="521"/>
      <c r="BN1512" s="521"/>
      <c r="BO1512" s="521"/>
      <c r="BP1512" s="521"/>
      <c r="BQ1512" s="521"/>
      <c r="BR1512" s="521"/>
      <c r="BS1512" s="521"/>
      <c r="BT1512" s="521"/>
      <c r="BU1512" s="521"/>
      <c r="BV1512" s="521"/>
      <c r="BW1512" s="521"/>
      <c r="BX1512" s="521"/>
      <c r="BY1512" s="521"/>
      <c r="BZ1512" s="521"/>
      <c r="CA1512" s="521"/>
      <c r="CB1512" s="521"/>
      <c r="CC1512" s="521"/>
      <c r="CD1512" s="521"/>
      <c r="CE1512" s="521"/>
      <c r="CF1512" s="521"/>
      <c r="CG1512" s="521"/>
      <c r="CH1512" s="521"/>
      <c r="CI1512" s="521"/>
      <c r="CJ1512" s="521"/>
      <c r="CK1512" s="521"/>
      <c r="CL1512" s="521"/>
      <c r="CM1512" s="521"/>
      <c r="CN1512" s="521"/>
      <c r="CO1512" s="521"/>
      <c r="CP1512" s="521"/>
      <c r="CQ1512" s="521"/>
    </row>
    <row r="1513" spans="1:95" s="69" customFormat="1" ht="15" customHeight="1" outlineLevel="1" x14ac:dyDescent="0.2">
      <c r="A1513" s="11">
        <v>186</v>
      </c>
      <c r="B1513" s="294"/>
      <c r="C1513" s="289"/>
      <c r="D1513" s="289"/>
      <c r="E1513" s="289"/>
      <c r="F1513" s="1045" t="str">
        <f>'2. CAD NCCF'!F1513:L1513</f>
        <v>Other equities</v>
      </c>
      <c r="G1513" s="1046"/>
      <c r="H1513" s="1046"/>
      <c r="I1513" s="1046"/>
      <c r="J1513" s="1046"/>
      <c r="K1513" s="1046"/>
      <c r="L1513" s="1047"/>
      <c r="M1513" s="400">
        <f t="shared" si="660"/>
        <v>0</v>
      </c>
      <c r="N1513" s="1224"/>
      <c r="O1513" s="976"/>
      <c r="P1513" s="976"/>
      <c r="Q1513" s="976"/>
      <c r="R1513" s="976"/>
      <c r="S1513" s="976"/>
      <c r="T1513" s="976"/>
      <c r="U1513" s="976"/>
      <c r="V1513" s="976"/>
      <c r="W1513" s="976"/>
      <c r="X1513" s="976"/>
      <c r="Y1513" s="976"/>
      <c r="Z1513" s="976"/>
      <c r="AA1513" s="976"/>
      <c r="AB1513" s="1432"/>
      <c r="AC1513" s="400">
        <f t="shared" si="661"/>
        <v>0</v>
      </c>
      <c r="AD1513" s="857"/>
      <c r="AE1513" s="858"/>
      <c r="AF1513" s="858"/>
      <c r="AG1513" s="528"/>
      <c r="AH1513" s="521"/>
      <c r="AI1513" s="521"/>
      <c r="AJ1513" s="521"/>
      <c r="AK1513" s="521"/>
      <c r="AL1513" s="521"/>
      <c r="AM1513" s="521"/>
      <c r="AN1513" s="521"/>
      <c r="AO1513" s="521"/>
      <c r="AP1513" s="521"/>
      <c r="AQ1513" s="521"/>
      <c r="AR1513" s="521"/>
      <c r="AS1513" s="521"/>
      <c r="AT1513" s="521"/>
      <c r="AU1513" s="521"/>
      <c r="AV1513" s="521"/>
      <c r="AW1513" s="521"/>
      <c r="AX1513" s="521"/>
      <c r="AY1513" s="521"/>
      <c r="AZ1513" s="521"/>
      <c r="BA1513" s="521"/>
      <c r="BB1513" s="521"/>
      <c r="BC1513" s="521"/>
      <c r="BD1513" s="521"/>
      <c r="BE1513" s="521"/>
      <c r="BF1513" s="521"/>
      <c r="BG1513" s="521"/>
      <c r="BH1513" s="521"/>
      <c r="BI1513" s="521"/>
      <c r="BJ1513" s="521"/>
      <c r="BK1513" s="521"/>
      <c r="BL1513" s="521"/>
      <c r="BM1513" s="521"/>
      <c r="BN1513" s="521"/>
      <c r="BO1513" s="521"/>
      <c r="BP1513" s="521"/>
      <c r="BQ1513" s="521"/>
      <c r="BR1513" s="521"/>
      <c r="BS1513" s="521"/>
      <c r="BT1513" s="521"/>
      <c r="BU1513" s="521"/>
      <c r="BV1513" s="521"/>
      <c r="BW1513" s="521"/>
      <c r="BX1513" s="521"/>
      <c r="BY1513" s="521"/>
      <c r="BZ1513" s="521"/>
      <c r="CA1513" s="521"/>
      <c r="CB1513" s="521"/>
      <c r="CC1513" s="521"/>
      <c r="CD1513" s="521"/>
      <c r="CE1513" s="521"/>
      <c r="CF1513" s="521"/>
      <c r="CG1513" s="521"/>
      <c r="CH1513" s="521"/>
      <c r="CI1513" s="521"/>
      <c r="CJ1513" s="521"/>
      <c r="CK1513" s="521"/>
      <c r="CL1513" s="521"/>
      <c r="CM1513" s="521"/>
      <c r="CN1513" s="521"/>
      <c r="CO1513" s="521"/>
      <c r="CP1513" s="521"/>
      <c r="CQ1513" s="521"/>
    </row>
    <row r="1514" spans="1:95" s="69" customFormat="1" outlineLevel="1" x14ac:dyDescent="0.2">
      <c r="A1514" s="11">
        <v>187</v>
      </c>
      <c r="B1514" s="294"/>
      <c r="C1514" s="289"/>
      <c r="D1514" s="868" t="str">
        <f>'2. CAD NCCF'!D1514:L1514</f>
        <v>FI's own securities - Not eliminated</v>
      </c>
      <c r="E1514" s="869"/>
      <c r="F1514" s="869"/>
      <c r="G1514" s="869"/>
      <c r="H1514" s="869"/>
      <c r="I1514" s="869"/>
      <c r="J1514" s="869"/>
      <c r="K1514" s="869"/>
      <c r="L1514" s="870"/>
      <c r="M1514" s="399">
        <f>SUBTOTAL(9,M1515:M1516)</f>
        <v>0</v>
      </c>
      <c r="N1514" s="1606"/>
      <c r="O1514" s="1607"/>
      <c r="P1514" s="1607"/>
      <c r="Q1514" s="1607"/>
      <c r="R1514" s="1607"/>
      <c r="S1514" s="1607"/>
      <c r="T1514" s="1607"/>
      <c r="U1514" s="1607"/>
      <c r="V1514" s="1607"/>
      <c r="W1514" s="1607"/>
      <c r="X1514" s="1607"/>
      <c r="Y1514" s="1607"/>
      <c r="Z1514" s="1607"/>
      <c r="AA1514" s="1607"/>
      <c r="AB1514" s="1607"/>
      <c r="AC1514" s="1607"/>
      <c r="AD1514" s="1607"/>
      <c r="AE1514" s="1607"/>
      <c r="AF1514" s="1607"/>
      <c r="AG1514" s="528"/>
      <c r="AH1514" s="521"/>
      <c r="AI1514" s="521"/>
      <c r="AJ1514" s="521"/>
      <c r="AK1514" s="521"/>
      <c r="AL1514" s="521"/>
      <c r="AM1514" s="521"/>
      <c r="AN1514" s="521"/>
      <c r="AO1514" s="521"/>
      <c r="AP1514" s="521"/>
      <c r="AQ1514" s="521"/>
      <c r="AR1514" s="521"/>
      <c r="AS1514" s="521"/>
      <c r="AT1514" s="521"/>
      <c r="AU1514" s="521"/>
      <c r="AV1514" s="521"/>
      <c r="AW1514" s="521"/>
      <c r="AX1514" s="521"/>
      <c r="AY1514" s="521"/>
      <c r="AZ1514" s="521"/>
      <c r="BA1514" s="521"/>
      <c r="BB1514" s="521"/>
      <c r="BC1514" s="521"/>
      <c r="BD1514" s="521"/>
      <c r="BE1514" s="521"/>
      <c r="BF1514" s="521"/>
      <c r="BG1514" s="521"/>
      <c r="BH1514" s="521"/>
      <c r="BI1514" s="521"/>
      <c r="BJ1514" s="521"/>
      <c r="BK1514" s="521"/>
      <c r="BL1514" s="521"/>
      <c r="BM1514" s="521"/>
      <c r="BN1514" s="521"/>
      <c r="BO1514" s="521"/>
      <c r="BP1514" s="521"/>
      <c r="BQ1514" s="521"/>
      <c r="BR1514" s="521"/>
      <c r="BS1514" s="521"/>
      <c r="BT1514" s="521"/>
      <c r="BU1514" s="521"/>
      <c r="BV1514" s="521"/>
      <c r="BW1514" s="521"/>
      <c r="BX1514" s="521"/>
      <c r="BY1514" s="521"/>
      <c r="BZ1514" s="521"/>
      <c r="CA1514" s="521"/>
      <c r="CB1514" s="521"/>
      <c r="CC1514" s="521"/>
      <c r="CD1514" s="521"/>
      <c r="CE1514" s="521"/>
      <c r="CF1514" s="521"/>
      <c r="CG1514" s="521"/>
      <c r="CH1514" s="521"/>
      <c r="CI1514" s="521"/>
      <c r="CJ1514" s="521"/>
      <c r="CK1514" s="521"/>
      <c r="CL1514" s="521"/>
      <c r="CM1514" s="521"/>
      <c r="CN1514" s="521"/>
      <c r="CO1514" s="521"/>
      <c r="CP1514" s="521"/>
      <c r="CQ1514" s="521"/>
    </row>
    <row r="1515" spans="1:95" s="69" customFormat="1" outlineLevel="1" x14ac:dyDescent="0.2">
      <c r="A1515" s="11">
        <v>188</v>
      </c>
      <c r="B1515" s="294"/>
      <c r="C1515" s="289"/>
      <c r="D1515" s="289"/>
      <c r="E1515" s="289"/>
      <c r="F1515" s="1045" t="str">
        <f>'2. CAD NCCF'!F1515:L1515</f>
        <v>FI's own debt not eliminated</v>
      </c>
      <c r="G1515" s="1046"/>
      <c r="H1515" s="1046"/>
      <c r="I1515" s="1046"/>
      <c r="J1515" s="1046"/>
      <c r="K1515" s="1046"/>
      <c r="L1515" s="1047"/>
      <c r="M1515" s="400">
        <f t="shared" ref="M1515:M1516" si="662">M739</f>
        <v>0</v>
      </c>
      <c r="N1515" s="951"/>
      <c r="O1515" s="952"/>
      <c r="P1515" s="952"/>
      <c r="Q1515" s="952"/>
      <c r="R1515" s="952"/>
      <c r="S1515" s="952"/>
      <c r="T1515" s="952"/>
      <c r="U1515" s="952"/>
      <c r="V1515" s="952"/>
      <c r="W1515" s="952"/>
      <c r="X1515" s="952"/>
      <c r="Y1515" s="952"/>
      <c r="Z1515" s="952"/>
      <c r="AA1515" s="952"/>
      <c r="AB1515" s="952"/>
      <c r="AC1515" s="952"/>
      <c r="AD1515" s="952"/>
      <c r="AE1515" s="952"/>
      <c r="AF1515" s="952"/>
      <c r="AG1515" s="528"/>
      <c r="AH1515" s="521"/>
      <c r="AI1515" s="521"/>
      <c r="AJ1515" s="521"/>
      <c r="AK1515" s="521"/>
      <c r="AL1515" s="521"/>
      <c r="AM1515" s="521"/>
      <c r="AN1515" s="521"/>
      <c r="AO1515" s="521"/>
      <c r="AP1515" s="521"/>
      <c r="AQ1515" s="521"/>
      <c r="AR1515" s="521"/>
      <c r="AS1515" s="521"/>
      <c r="AT1515" s="521"/>
      <c r="AU1515" s="521"/>
      <c r="AV1515" s="521"/>
      <c r="AW1515" s="521"/>
      <c r="AX1515" s="521"/>
      <c r="AY1515" s="521"/>
      <c r="AZ1515" s="521"/>
      <c r="BA1515" s="521"/>
      <c r="BB1515" s="521"/>
      <c r="BC1515" s="521"/>
      <c r="BD1515" s="521"/>
      <c r="BE1515" s="521"/>
      <c r="BF1515" s="521"/>
      <c r="BG1515" s="521"/>
      <c r="BH1515" s="521"/>
      <c r="BI1515" s="521"/>
      <c r="BJ1515" s="521"/>
      <c r="BK1515" s="521"/>
      <c r="BL1515" s="521"/>
      <c r="BM1515" s="521"/>
      <c r="BN1515" s="521"/>
      <c r="BO1515" s="521"/>
      <c r="BP1515" s="521"/>
      <c r="BQ1515" s="521"/>
      <c r="BR1515" s="521"/>
      <c r="BS1515" s="521"/>
      <c r="BT1515" s="521"/>
      <c r="BU1515" s="521"/>
      <c r="BV1515" s="521"/>
      <c r="BW1515" s="521"/>
      <c r="BX1515" s="521"/>
      <c r="BY1515" s="521"/>
      <c r="BZ1515" s="521"/>
      <c r="CA1515" s="521"/>
      <c r="CB1515" s="521"/>
      <c r="CC1515" s="521"/>
      <c r="CD1515" s="521"/>
      <c r="CE1515" s="521"/>
      <c r="CF1515" s="521"/>
      <c r="CG1515" s="521"/>
      <c r="CH1515" s="521"/>
      <c r="CI1515" s="521"/>
      <c r="CJ1515" s="521"/>
      <c r="CK1515" s="521"/>
      <c r="CL1515" s="521"/>
      <c r="CM1515" s="521"/>
      <c r="CN1515" s="521"/>
      <c r="CO1515" s="521"/>
      <c r="CP1515" s="521"/>
      <c r="CQ1515" s="521"/>
    </row>
    <row r="1516" spans="1:95" s="69" customFormat="1" ht="15" customHeight="1" outlineLevel="1" x14ac:dyDescent="0.2">
      <c r="A1516" s="11">
        <v>189</v>
      </c>
      <c r="B1516" s="523"/>
      <c r="C1516" s="515"/>
      <c r="D1516" s="515"/>
      <c r="E1516" s="524"/>
      <c r="F1516" s="1045" t="str">
        <f>'2. CAD NCCF'!F1516:L1516</f>
        <v>FI's own equity not eliminated</v>
      </c>
      <c r="G1516" s="1046"/>
      <c r="H1516" s="1046"/>
      <c r="I1516" s="1046"/>
      <c r="J1516" s="1046"/>
      <c r="K1516" s="1046"/>
      <c r="L1516" s="1047"/>
      <c r="M1516" s="400">
        <f t="shared" si="662"/>
        <v>0</v>
      </c>
      <c r="N1516" s="904"/>
      <c r="O1516" s="905"/>
      <c r="P1516" s="905"/>
      <c r="Q1516" s="905"/>
      <c r="R1516" s="905"/>
      <c r="S1516" s="905"/>
      <c r="T1516" s="905"/>
      <c r="U1516" s="905"/>
      <c r="V1516" s="905"/>
      <c r="W1516" s="905"/>
      <c r="X1516" s="905"/>
      <c r="Y1516" s="905"/>
      <c r="Z1516" s="905"/>
      <c r="AA1516" s="905"/>
      <c r="AB1516" s="905"/>
      <c r="AC1516" s="905"/>
      <c r="AD1516" s="905"/>
      <c r="AE1516" s="905"/>
      <c r="AF1516" s="905"/>
      <c r="AG1516" s="528"/>
      <c r="AH1516" s="521"/>
      <c r="AI1516" s="521"/>
      <c r="AJ1516" s="521"/>
      <c r="AK1516" s="521"/>
      <c r="AL1516" s="521"/>
      <c r="AM1516" s="521"/>
      <c r="AN1516" s="521"/>
      <c r="AO1516" s="521"/>
      <c r="AP1516" s="521"/>
      <c r="AQ1516" s="521"/>
      <c r="AR1516" s="521"/>
      <c r="AS1516" s="521"/>
      <c r="AT1516" s="521"/>
      <c r="AU1516" s="521"/>
      <c r="AV1516" s="521"/>
      <c r="AW1516" s="521"/>
      <c r="AX1516" s="521"/>
      <c r="AY1516" s="521"/>
      <c r="AZ1516" s="521"/>
      <c r="BA1516" s="521"/>
      <c r="BB1516" s="521"/>
      <c r="BC1516" s="521"/>
      <c r="BD1516" s="521"/>
      <c r="BE1516" s="521"/>
      <c r="BF1516" s="521"/>
      <c r="BG1516" s="521"/>
      <c r="BH1516" s="521"/>
      <c r="BI1516" s="521"/>
      <c r="BJ1516" s="521"/>
      <c r="BK1516" s="521"/>
      <c r="BL1516" s="521"/>
      <c r="BM1516" s="521"/>
      <c r="BN1516" s="521"/>
      <c r="BO1516" s="521"/>
      <c r="BP1516" s="521"/>
      <c r="BQ1516" s="521"/>
      <c r="BR1516" s="521"/>
      <c r="BS1516" s="521"/>
      <c r="BT1516" s="521"/>
      <c r="BU1516" s="521"/>
      <c r="BV1516" s="521"/>
      <c r="BW1516" s="521"/>
      <c r="BX1516" s="521"/>
      <c r="BY1516" s="521"/>
      <c r="BZ1516" s="521"/>
      <c r="CA1516" s="521"/>
      <c r="CB1516" s="521"/>
      <c r="CC1516" s="521"/>
      <c r="CD1516" s="521"/>
      <c r="CE1516" s="521"/>
      <c r="CF1516" s="521"/>
      <c r="CG1516" s="521"/>
      <c r="CH1516" s="521"/>
      <c r="CI1516" s="521"/>
      <c r="CJ1516" s="521"/>
      <c r="CK1516" s="521"/>
      <c r="CL1516" s="521"/>
      <c r="CM1516" s="521"/>
      <c r="CN1516" s="521"/>
      <c r="CO1516" s="521"/>
      <c r="CP1516" s="521"/>
      <c r="CQ1516" s="521"/>
    </row>
    <row r="1517" spans="1:95" s="69" customFormat="1" ht="7.5" hidden="1" customHeight="1" outlineLevel="1" x14ac:dyDescent="0.2">
      <c r="A1517" s="11"/>
      <c r="B1517" s="1580"/>
      <c r="C1517" s="1428"/>
      <c r="D1517" s="1428"/>
      <c r="E1517" s="1428"/>
      <c r="F1517" s="1428"/>
      <c r="G1517" s="1428"/>
      <c r="H1517" s="1428"/>
      <c r="I1517" s="1428"/>
      <c r="J1517" s="1428"/>
      <c r="K1517" s="1428"/>
      <c r="L1517" s="1428"/>
      <c r="M1517" s="1428"/>
      <c r="N1517" s="1428"/>
      <c r="O1517" s="1428"/>
      <c r="P1517" s="1428"/>
      <c r="Q1517" s="1428"/>
      <c r="R1517" s="1428"/>
      <c r="S1517" s="1428"/>
      <c r="T1517" s="1428"/>
      <c r="U1517" s="1428"/>
      <c r="V1517" s="1428"/>
      <c r="W1517" s="1428"/>
      <c r="X1517" s="1428"/>
      <c r="Y1517" s="1428"/>
      <c r="Z1517" s="1428"/>
      <c r="AA1517" s="1428"/>
      <c r="AB1517" s="1428"/>
      <c r="AC1517" s="1428"/>
      <c r="AD1517" s="1428"/>
      <c r="AE1517" s="1428"/>
      <c r="AF1517" s="1428"/>
      <c r="AG1517" s="528"/>
      <c r="AH1517" s="521"/>
      <c r="AI1517" s="521"/>
      <c r="AJ1517" s="521"/>
      <c r="AK1517" s="521"/>
      <c r="AL1517" s="521"/>
      <c r="AM1517" s="521"/>
      <c r="AN1517" s="521"/>
      <c r="AO1517" s="521"/>
      <c r="AP1517" s="521"/>
      <c r="AQ1517" s="521"/>
      <c r="AR1517" s="521"/>
      <c r="AS1517" s="521"/>
      <c r="AT1517" s="521"/>
      <c r="AU1517" s="521"/>
      <c r="AV1517" s="521"/>
      <c r="AW1517" s="521"/>
      <c r="AX1517" s="521"/>
      <c r="AY1517" s="521"/>
      <c r="AZ1517" s="521"/>
      <c r="BA1517" s="521"/>
      <c r="BB1517" s="521"/>
      <c r="BC1517" s="521"/>
      <c r="BD1517" s="521"/>
      <c r="BE1517" s="521"/>
      <c r="BF1517" s="521"/>
      <c r="BG1517" s="521"/>
      <c r="BH1517" s="521"/>
      <c r="BI1517" s="521"/>
      <c r="BJ1517" s="521"/>
      <c r="BK1517" s="521"/>
      <c r="BL1517" s="521"/>
      <c r="BM1517" s="521"/>
      <c r="BN1517" s="521"/>
      <c r="BO1517" s="521"/>
      <c r="BP1517" s="521"/>
      <c r="BQ1517" s="521"/>
      <c r="BR1517" s="521"/>
      <c r="BS1517" s="521"/>
      <c r="BT1517" s="521"/>
      <c r="BU1517" s="521"/>
      <c r="BV1517" s="521"/>
      <c r="BW1517" s="521"/>
      <c r="BX1517" s="521"/>
      <c r="BY1517" s="521"/>
      <c r="BZ1517" s="521"/>
      <c r="CA1517" s="521"/>
      <c r="CB1517" s="521"/>
      <c r="CC1517" s="521"/>
      <c r="CD1517" s="521"/>
      <c r="CE1517" s="521"/>
      <c r="CF1517" s="521"/>
      <c r="CG1517" s="521"/>
      <c r="CH1517" s="521"/>
      <c r="CI1517" s="521"/>
      <c r="CJ1517" s="521"/>
      <c r="CK1517" s="521"/>
      <c r="CL1517" s="521"/>
      <c r="CM1517" s="521"/>
      <c r="CN1517" s="521"/>
      <c r="CO1517" s="521"/>
      <c r="CP1517" s="521"/>
      <c r="CQ1517" s="521"/>
    </row>
    <row r="1518" spans="1:95" s="69" customFormat="1" ht="22.5" customHeight="1" outlineLevel="1" x14ac:dyDescent="0.2">
      <c r="A1518" s="11">
        <v>323</v>
      </c>
      <c r="B1518" s="982" t="str">
        <f>'2. CAD NCCF'!B1518:L1518</f>
        <v>Cash flows/Outflows from collateral</v>
      </c>
      <c r="C1518" s="983"/>
      <c r="D1518" s="983"/>
      <c r="E1518" s="983"/>
      <c r="F1518" s="983"/>
      <c r="G1518" s="983"/>
      <c r="H1518" s="983"/>
      <c r="I1518" s="983"/>
      <c r="J1518" s="983"/>
      <c r="K1518" s="983"/>
      <c r="L1518" s="983"/>
      <c r="M1518" s="399">
        <f>SUBTOTAL(9,M1283:M1517)</f>
        <v>0</v>
      </c>
      <c r="N1518" s="402">
        <f t="shared" ref="N1518:AC1518" si="663">SUBTOTAL(9,N1283:N1517)</f>
        <v>0</v>
      </c>
      <c r="O1518" s="406">
        <f t="shared" si="663"/>
        <v>0</v>
      </c>
      <c r="P1518" s="406">
        <f t="shared" si="663"/>
        <v>0</v>
      </c>
      <c r="Q1518" s="407">
        <f t="shared" si="663"/>
        <v>0</v>
      </c>
      <c r="R1518" s="402">
        <f t="shared" si="663"/>
        <v>0</v>
      </c>
      <c r="S1518" s="406">
        <f>SUBTOTAL(9,S1283:S1513)</f>
        <v>0</v>
      </c>
      <c r="T1518" s="405">
        <f t="shared" si="663"/>
        <v>0</v>
      </c>
      <c r="U1518" s="405">
        <f t="shared" si="663"/>
        <v>0</v>
      </c>
      <c r="V1518" s="405">
        <f t="shared" si="663"/>
        <v>0</v>
      </c>
      <c r="W1518" s="405">
        <f t="shared" si="663"/>
        <v>0</v>
      </c>
      <c r="X1518" s="405">
        <f t="shared" si="663"/>
        <v>0</v>
      </c>
      <c r="Y1518" s="405">
        <f t="shared" si="663"/>
        <v>0</v>
      </c>
      <c r="Z1518" s="405">
        <f t="shared" si="663"/>
        <v>0</v>
      </c>
      <c r="AA1518" s="405">
        <f t="shared" si="663"/>
        <v>0</v>
      </c>
      <c r="AB1518" s="403">
        <f t="shared" si="663"/>
        <v>0</v>
      </c>
      <c r="AC1518" s="399">
        <f t="shared" si="663"/>
        <v>0</v>
      </c>
      <c r="AD1518" s="307"/>
      <c r="AE1518" s="308"/>
      <c r="AF1518" s="487"/>
      <c r="AG1518" s="528"/>
      <c r="AH1518" s="521"/>
      <c r="AI1518" s="521"/>
      <c r="AJ1518" s="521"/>
      <c r="AK1518" s="521"/>
      <c r="AL1518" s="521"/>
      <c r="AM1518" s="521"/>
      <c r="AN1518" s="521"/>
      <c r="AO1518" s="521"/>
      <c r="AP1518" s="521"/>
      <c r="AQ1518" s="521"/>
      <c r="AR1518" s="521"/>
      <c r="AS1518" s="521"/>
      <c r="AT1518" s="521"/>
      <c r="AU1518" s="521"/>
      <c r="AV1518" s="521"/>
      <c r="AW1518" s="521"/>
      <c r="AX1518" s="521"/>
      <c r="AY1518" s="521"/>
      <c r="AZ1518" s="521"/>
      <c r="BA1518" s="521"/>
      <c r="BB1518" s="521"/>
      <c r="BC1518" s="521"/>
      <c r="BD1518" s="521"/>
      <c r="BE1518" s="521"/>
      <c r="BF1518" s="521"/>
      <c r="BG1518" s="521"/>
      <c r="BH1518" s="521"/>
      <c r="BI1518" s="521"/>
      <c r="BJ1518" s="521"/>
      <c r="BK1518" s="521"/>
      <c r="BL1518" s="521"/>
      <c r="BM1518" s="521"/>
      <c r="BN1518" s="521"/>
      <c r="BO1518" s="521"/>
      <c r="BP1518" s="521"/>
      <c r="BQ1518" s="521"/>
      <c r="BR1518" s="521"/>
      <c r="BS1518" s="521"/>
      <c r="BT1518" s="521"/>
      <c r="BU1518" s="521"/>
      <c r="BV1518" s="521"/>
      <c r="BW1518" s="521"/>
      <c r="BX1518" s="521"/>
      <c r="BY1518" s="521"/>
      <c r="BZ1518" s="521"/>
      <c r="CA1518" s="521"/>
      <c r="CB1518" s="521"/>
      <c r="CC1518" s="521"/>
      <c r="CD1518" s="521"/>
      <c r="CE1518" s="521"/>
      <c r="CF1518" s="521"/>
      <c r="CG1518" s="521"/>
      <c r="CH1518" s="521"/>
      <c r="CI1518" s="521"/>
      <c r="CJ1518" s="521"/>
      <c r="CK1518" s="521"/>
      <c r="CL1518" s="521"/>
      <c r="CM1518" s="521"/>
      <c r="CN1518" s="521"/>
      <c r="CO1518" s="521"/>
      <c r="CP1518" s="521"/>
      <c r="CQ1518" s="521"/>
    </row>
    <row r="1519" spans="1:95" s="69" customFormat="1" ht="7.5" customHeight="1" outlineLevel="1" x14ac:dyDescent="0.2">
      <c r="A1519" s="5"/>
      <c r="B1519" s="1587"/>
      <c r="C1519" s="1429"/>
      <c r="D1519" s="1429"/>
      <c r="E1519" s="1429"/>
      <c r="F1519" s="1429"/>
      <c r="G1519" s="1429"/>
      <c r="H1519" s="1429"/>
      <c r="I1519" s="1429"/>
      <c r="J1519" s="1429"/>
      <c r="K1519" s="1429"/>
      <c r="L1519" s="1429"/>
      <c r="M1519" s="1429"/>
      <c r="N1519" s="1429"/>
      <c r="O1519" s="1429"/>
      <c r="P1519" s="1429"/>
      <c r="Q1519" s="1429"/>
      <c r="R1519" s="1429"/>
      <c r="S1519" s="1429"/>
      <c r="T1519" s="1429"/>
      <c r="U1519" s="1429"/>
      <c r="V1519" s="1429"/>
      <c r="W1519" s="1429"/>
      <c r="X1519" s="1429"/>
      <c r="Y1519" s="1429"/>
      <c r="Z1519" s="1429"/>
      <c r="AA1519" s="1429"/>
      <c r="AB1519" s="1429"/>
      <c r="AC1519" s="1429"/>
      <c r="AD1519" s="1429"/>
      <c r="AE1519" s="1429"/>
      <c r="AF1519" s="1429"/>
      <c r="AG1519" s="528"/>
      <c r="AH1519" s="521"/>
      <c r="AI1519" s="521"/>
      <c r="AJ1519" s="521"/>
      <c r="AK1519" s="521"/>
      <c r="AL1519" s="521"/>
      <c r="AM1519" s="521"/>
      <c r="AN1519" s="521"/>
      <c r="AO1519" s="521"/>
      <c r="AP1519" s="521"/>
      <c r="AQ1519" s="521"/>
      <c r="AR1519" s="521"/>
      <c r="AS1519" s="521"/>
      <c r="AT1519" s="521"/>
      <c r="AU1519" s="521"/>
      <c r="AV1519" s="521"/>
      <c r="AW1519" s="521"/>
      <c r="AX1519" s="521"/>
      <c r="AY1519" s="521"/>
      <c r="AZ1519" s="521"/>
      <c r="BA1519" s="521"/>
      <c r="BB1519" s="521"/>
      <c r="BC1519" s="521"/>
      <c r="BD1519" s="521"/>
      <c r="BE1519" s="521"/>
      <c r="BF1519" s="521"/>
      <c r="BG1519" s="521"/>
      <c r="BH1519" s="521"/>
      <c r="BI1519" s="521"/>
      <c r="BJ1519" s="521"/>
      <c r="BK1519" s="521"/>
      <c r="BL1519" s="521"/>
      <c r="BM1519" s="521"/>
      <c r="BN1519" s="521"/>
      <c r="BO1519" s="521"/>
      <c r="BP1519" s="521"/>
      <c r="BQ1519" s="521"/>
      <c r="BR1519" s="521"/>
      <c r="BS1519" s="521"/>
      <c r="BT1519" s="521"/>
      <c r="BU1519" s="521"/>
      <c r="BV1519" s="521"/>
      <c r="BW1519" s="521"/>
      <c r="BX1519" s="521"/>
      <c r="BY1519" s="521"/>
      <c r="BZ1519" s="521"/>
      <c r="CA1519" s="521"/>
      <c r="CB1519" s="521"/>
      <c r="CC1519" s="521"/>
      <c r="CD1519" s="521"/>
      <c r="CE1519" s="521"/>
      <c r="CF1519" s="521"/>
      <c r="CG1519" s="521"/>
      <c r="CH1519" s="521"/>
      <c r="CI1519" s="521"/>
      <c r="CJ1519" s="521"/>
      <c r="CK1519" s="521"/>
      <c r="CL1519" s="521"/>
      <c r="CM1519" s="521"/>
      <c r="CN1519" s="521"/>
      <c r="CO1519" s="521"/>
      <c r="CP1519" s="521"/>
      <c r="CQ1519" s="521"/>
    </row>
    <row r="1520" spans="1:95" s="69" customFormat="1" ht="22.5" customHeight="1" outlineLevel="2" x14ac:dyDescent="0.2">
      <c r="A1520" s="11">
        <v>325</v>
      </c>
      <c r="B1520" s="982" t="str">
        <f>'2. CAD NCCF'!B1520:AF1520</f>
        <v>OFF BALANCE SHEET COMMITMENTS</v>
      </c>
      <c r="C1520" s="983"/>
      <c r="D1520" s="983"/>
      <c r="E1520" s="983"/>
      <c r="F1520" s="983"/>
      <c r="G1520" s="983"/>
      <c r="H1520" s="983"/>
      <c r="I1520" s="983"/>
      <c r="J1520" s="983"/>
      <c r="K1520" s="983"/>
      <c r="L1520" s="983"/>
      <c r="M1520" s="983"/>
      <c r="N1520" s="983"/>
      <c r="O1520" s="983"/>
      <c r="P1520" s="983"/>
      <c r="Q1520" s="983"/>
      <c r="R1520" s="983"/>
      <c r="S1520" s="983"/>
      <c r="T1520" s="983"/>
      <c r="U1520" s="983"/>
      <c r="V1520" s="983"/>
      <c r="W1520" s="983"/>
      <c r="X1520" s="983"/>
      <c r="Y1520" s="983"/>
      <c r="Z1520" s="983"/>
      <c r="AA1520" s="983"/>
      <c r="AB1520" s="983"/>
      <c r="AC1520" s="983"/>
      <c r="AD1520" s="983"/>
      <c r="AE1520" s="983"/>
      <c r="AF1520" s="983"/>
      <c r="AG1520" s="528"/>
      <c r="AH1520" s="521"/>
      <c r="AI1520" s="521"/>
      <c r="AJ1520" s="521"/>
      <c r="AK1520" s="521"/>
      <c r="AL1520" s="521"/>
      <c r="AM1520" s="521"/>
      <c r="AN1520" s="521"/>
      <c r="AO1520" s="521"/>
      <c r="AP1520" s="521"/>
      <c r="AQ1520" s="521"/>
      <c r="AR1520" s="521"/>
      <c r="AS1520" s="521"/>
      <c r="AT1520" s="521"/>
      <c r="AU1520" s="521"/>
      <c r="AV1520" s="521"/>
      <c r="AW1520" s="521"/>
      <c r="AX1520" s="521"/>
      <c r="AY1520" s="521"/>
      <c r="AZ1520" s="521"/>
      <c r="BA1520" s="521"/>
      <c r="BB1520" s="521"/>
      <c r="BC1520" s="521"/>
      <c r="BD1520" s="521"/>
      <c r="BE1520" s="521"/>
      <c r="BF1520" s="521"/>
      <c r="BG1520" s="521"/>
      <c r="BH1520" s="521"/>
      <c r="BI1520" s="521"/>
      <c r="BJ1520" s="521"/>
      <c r="BK1520" s="521"/>
      <c r="BL1520" s="521"/>
      <c r="BM1520" s="521"/>
      <c r="BN1520" s="521"/>
      <c r="BO1520" s="521"/>
      <c r="BP1520" s="521"/>
      <c r="BQ1520" s="521"/>
      <c r="BR1520" s="521"/>
      <c r="BS1520" s="521"/>
      <c r="BT1520" s="521"/>
      <c r="BU1520" s="521"/>
      <c r="BV1520" s="521"/>
      <c r="BW1520" s="521"/>
      <c r="BX1520" s="521"/>
      <c r="BY1520" s="521"/>
      <c r="BZ1520" s="521"/>
      <c r="CA1520" s="521"/>
      <c r="CB1520" s="521"/>
      <c r="CC1520" s="521"/>
      <c r="CD1520" s="521"/>
      <c r="CE1520" s="521"/>
      <c r="CF1520" s="521"/>
      <c r="CG1520" s="521"/>
      <c r="CH1520" s="521"/>
      <c r="CI1520" s="521"/>
      <c r="CJ1520" s="521"/>
      <c r="CK1520" s="521"/>
      <c r="CL1520" s="521"/>
      <c r="CM1520" s="521"/>
      <c r="CN1520" s="521"/>
      <c r="CO1520" s="521"/>
      <c r="CP1520" s="521"/>
      <c r="CQ1520" s="521"/>
    </row>
    <row r="1521" spans="1:95" s="69" customFormat="1" outlineLevel="1" x14ac:dyDescent="0.2">
      <c r="A1521" s="11">
        <v>188</v>
      </c>
      <c r="B1521" s="294"/>
      <c r="C1521" s="289"/>
      <c r="D1521" s="289"/>
      <c r="E1521" s="290"/>
      <c r="F1521" s="880" t="str">
        <f>'2. CAD NCCF'!F1521:L1521</f>
        <v>Funding guarantee to subs</v>
      </c>
      <c r="G1521" s="881"/>
      <c r="H1521" s="881"/>
      <c r="I1521" s="881"/>
      <c r="J1521" s="881"/>
      <c r="K1521" s="881"/>
      <c r="L1521" s="882"/>
      <c r="M1521" s="400">
        <f t="shared" ref="M1521" si="664">M745</f>
        <v>0</v>
      </c>
      <c r="N1521" s="411">
        <f>M1521</f>
        <v>0</v>
      </c>
      <c r="O1521" s="1378"/>
      <c r="P1521" s="1379"/>
      <c r="Q1521" s="1379"/>
      <c r="R1521" s="1379"/>
      <c r="S1521" s="1379"/>
      <c r="T1521" s="1379"/>
      <c r="U1521" s="1379"/>
      <c r="V1521" s="1379"/>
      <c r="W1521" s="1379"/>
      <c r="X1521" s="1379"/>
      <c r="Y1521" s="1379"/>
      <c r="Z1521" s="1379"/>
      <c r="AA1521" s="1379"/>
      <c r="AB1521" s="1379"/>
      <c r="AC1521" s="400">
        <f t="shared" ref="AC1521" si="665">M1521-SUM(N1521:AB1521)</f>
        <v>0</v>
      </c>
      <c r="AD1521" s="1184"/>
      <c r="AE1521" s="1035"/>
      <c r="AF1521" s="1035"/>
      <c r="AG1521" s="528"/>
      <c r="AH1521" s="521"/>
      <c r="AI1521" s="521"/>
      <c r="AJ1521" s="521"/>
      <c r="AK1521" s="521"/>
      <c r="AL1521" s="521"/>
      <c r="AM1521" s="521"/>
      <c r="AN1521" s="521"/>
      <c r="AO1521" s="521"/>
      <c r="AP1521" s="521"/>
      <c r="AQ1521" s="521"/>
      <c r="AR1521" s="521"/>
      <c r="AS1521" s="521"/>
      <c r="AT1521" s="521"/>
      <c r="AU1521" s="521"/>
      <c r="AV1521" s="521"/>
      <c r="AW1521" s="521"/>
      <c r="AX1521" s="521"/>
      <c r="AY1521" s="521"/>
      <c r="AZ1521" s="521"/>
      <c r="BA1521" s="521"/>
      <c r="BB1521" s="521"/>
      <c r="BC1521" s="521"/>
      <c r="BD1521" s="521"/>
      <c r="BE1521" s="521"/>
      <c r="BF1521" s="521"/>
      <c r="BG1521" s="521"/>
      <c r="BH1521" s="521"/>
      <c r="BI1521" s="521"/>
      <c r="BJ1521" s="521"/>
      <c r="BK1521" s="521"/>
      <c r="BL1521" s="521"/>
      <c r="BM1521" s="521"/>
      <c r="BN1521" s="521"/>
      <c r="BO1521" s="521"/>
      <c r="BP1521" s="521"/>
      <c r="BQ1521" s="521"/>
      <c r="BR1521" s="521"/>
      <c r="BS1521" s="521"/>
      <c r="BT1521" s="521"/>
      <c r="BU1521" s="521"/>
      <c r="BV1521" s="521"/>
      <c r="BW1521" s="521"/>
      <c r="BX1521" s="521"/>
      <c r="BY1521" s="521"/>
      <c r="BZ1521" s="521"/>
      <c r="CA1521" s="521"/>
      <c r="CB1521" s="521"/>
      <c r="CC1521" s="521"/>
      <c r="CD1521" s="521"/>
      <c r="CE1521" s="521"/>
      <c r="CF1521" s="521"/>
      <c r="CG1521" s="521"/>
      <c r="CH1521" s="521"/>
      <c r="CI1521" s="521"/>
      <c r="CJ1521" s="521"/>
      <c r="CK1521" s="521"/>
      <c r="CL1521" s="521"/>
      <c r="CM1521" s="521"/>
      <c r="CN1521" s="521"/>
      <c r="CO1521" s="521"/>
      <c r="CP1521" s="521"/>
      <c r="CQ1521" s="521"/>
    </row>
    <row r="1522" spans="1:95" s="69" customFormat="1" ht="7.5" hidden="1" customHeight="1" outlineLevel="1" x14ac:dyDescent="0.2">
      <c r="A1522" s="11"/>
      <c r="B1522" s="1424"/>
      <c r="C1522" s="1425"/>
      <c r="D1522" s="1428"/>
      <c r="E1522" s="1428"/>
      <c r="F1522" s="1429"/>
      <c r="G1522" s="1429"/>
      <c r="H1522" s="1429"/>
      <c r="I1522" s="1429"/>
      <c r="J1522" s="1429"/>
      <c r="K1522" s="1429"/>
      <c r="L1522" s="1429"/>
      <c r="M1522" s="1429"/>
      <c r="N1522" s="1429"/>
      <c r="O1522" s="1429"/>
      <c r="P1522" s="1429"/>
      <c r="Q1522" s="1429"/>
      <c r="R1522" s="1429"/>
      <c r="S1522" s="1429"/>
      <c r="T1522" s="1429"/>
      <c r="U1522" s="1429"/>
      <c r="V1522" s="1429"/>
      <c r="W1522" s="1429"/>
      <c r="X1522" s="1429"/>
      <c r="Y1522" s="1429"/>
      <c r="Z1522" s="1429"/>
      <c r="AA1522" s="1429"/>
      <c r="AB1522" s="1429"/>
      <c r="AC1522" s="1429"/>
      <c r="AD1522" s="1429"/>
      <c r="AE1522" s="1429"/>
      <c r="AF1522" s="1429"/>
      <c r="AG1522" s="528"/>
      <c r="AH1522" s="521"/>
      <c r="AI1522" s="521"/>
      <c r="AJ1522" s="521"/>
      <c r="AK1522" s="521"/>
      <c r="AL1522" s="521"/>
      <c r="AM1522" s="521"/>
      <c r="AN1522" s="521"/>
      <c r="AO1522" s="521"/>
      <c r="AP1522" s="521"/>
      <c r="AQ1522" s="521"/>
      <c r="AR1522" s="521"/>
      <c r="AS1522" s="521"/>
      <c r="AT1522" s="521"/>
      <c r="AU1522" s="521"/>
      <c r="AV1522" s="521"/>
      <c r="AW1522" s="521"/>
      <c r="AX1522" s="521"/>
      <c r="AY1522" s="521"/>
      <c r="AZ1522" s="521"/>
      <c r="BA1522" s="521"/>
      <c r="BB1522" s="521"/>
      <c r="BC1522" s="521"/>
      <c r="BD1522" s="521"/>
      <c r="BE1522" s="521"/>
      <c r="BF1522" s="521"/>
      <c r="BG1522" s="521"/>
      <c r="BH1522" s="521"/>
      <c r="BI1522" s="521"/>
      <c r="BJ1522" s="521"/>
      <c r="BK1522" s="521"/>
      <c r="BL1522" s="521"/>
      <c r="BM1522" s="521"/>
      <c r="BN1522" s="521"/>
      <c r="BO1522" s="521"/>
      <c r="BP1522" s="521"/>
      <c r="BQ1522" s="521"/>
      <c r="BR1522" s="521"/>
      <c r="BS1522" s="521"/>
      <c r="BT1522" s="521"/>
      <c r="BU1522" s="521"/>
      <c r="BV1522" s="521"/>
      <c r="BW1522" s="521"/>
      <c r="BX1522" s="521"/>
      <c r="BY1522" s="521"/>
      <c r="BZ1522" s="521"/>
      <c r="CA1522" s="521"/>
      <c r="CB1522" s="521"/>
      <c r="CC1522" s="521"/>
      <c r="CD1522" s="521"/>
      <c r="CE1522" s="521"/>
      <c r="CF1522" s="521"/>
      <c r="CG1522" s="521"/>
      <c r="CH1522" s="521"/>
      <c r="CI1522" s="521"/>
      <c r="CJ1522" s="521"/>
      <c r="CK1522" s="521"/>
      <c r="CL1522" s="521"/>
      <c r="CM1522" s="521"/>
      <c r="CN1522" s="521"/>
      <c r="CO1522" s="521"/>
      <c r="CP1522" s="521"/>
      <c r="CQ1522" s="521"/>
    </row>
    <row r="1523" spans="1:95" s="69" customFormat="1" outlineLevel="1" x14ac:dyDescent="0.2">
      <c r="A1523" s="11">
        <v>187</v>
      </c>
      <c r="B1523" s="294"/>
      <c r="C1523" s="290"/>
      <c r="D1523" s="868" t="str">
        <f>'2. CAD NCCF'!D1523:L1523</f>
        <v>Credit facilities</v>
      </c>
      <c r="E1523" s="869"/>
      <c r="F1523" s="869"/>
      <c r="G1523" s="869"/>
      <c r="H1523" s="869"/>
      <c r="I1523" s="869"/>
      <c r="J1523" s="869"/>
      <c r="K1523" s="869"/>
      <c r="L1523" s="870"/>
      <c r="M1523" s="399">
        <f>SUBTOTAL(9,M1524:M1530)</f>
        <v>0</v>
      </c>
      <c r="N1523" s="1205"/>
      <c r="O1523" s="1253"/>
      <c r="P1523" s="1253"/>
      <c r="Q1523" s="1253"/>
      <c r="R1523" s="1253"/>
      <c r="S1523" s="1253"/>
      <c r="T1523" s="1253"/>
      <c r="U1523" s="1253"/>
      <c r="V1523" s="1253"/>
      <c r="W1523" s="1253"/>
      <c r="X1523" s="1253"/>
      <c r="Y1523" s="1253"/>
      <c r="Z1523" s="1253"/>
      <c r="AA1523" s="1253"/>
      <c r="AB1523" s="1253"/>
      <c r="AC1523" s="399">
        <f t="shared" ref="AC1523" si="666">SUBTOTAL(9,AC1524:AC1530)</f>
        <v>0</v>
      </c>
      <c r="AD1523" s="1577"/>
      <c r="AE1523" s="1595"/>
      <c r="AF1523" s="1595"/>
      <c r="AG1523" s="528"/>
      <c r="AH1523" s="521"/>
      <c r="AI1523" s="521"/>
      <c r="AJ1523" s="521"/>
      <c r="AK1523" s="521"/>
      <c r="AL1523" s="521"/>
      <c r="AM1523" s="521"/>
      <c r="AN1523" s="521"/>
      <c r="AO1523" s="521"/>
      <c r="AP1523" s="521"/>
      <c r="AQ1523" s="521"/>
      <c r="AR1523" s="521"/>
      <c r="AS1523" s="521"/>
      <c r="AT1523" s="521"/>
      <c r="AU1523" s="521"/>
      <c r="AV1523" s="521"/>
      <c r="AW1523" s="521"/>
      <c r="AX1523" s="521"/>
      <c r="AY1523" s="521"/>
      <c r="AZ1523" s="521"/>
      <c r="BA1523" s="521"/>
      <c r="BB1523" s="521"/>
      <c r="BC1523" s="521"/>
      <c r="BD1523" s="521"/>
      <c r="BE1523" s="521"/>
      <c r="BF1523" s="521"/>
      <c r="BG1523" s="521"/>
      <c r="BH1523" s="521"/>
      <c r="BI1523" s="521"/>
      <c r="BJ1523" s="521"/>
      <c r="BK1523" s="521"/>
      <c r="BL1523" s="521"/>
      <c r="BM1523" s="521"/>
      <c r="BN1523" s="521"/>
      <c r="BO1523" s="521"/>
      <c r="BP1523" s="521"/>
      <c r="BQ1523" s="521"/>
      <c r="BR1523" s="521"/>
      <c r="BS1523" s="521"/>
      <c r="BT1523" s="521"/>
      <c r="BU1523" s="521"/>
      <c r="BV1523" s="521"/>
      <c r="BW1523" s="521"/>
      <c r="BX1523" s="521"/>
      <c r="BY1523" s="521"/>
      <c r="BZ1523" s="521"/>
      <c r="CA1523" s="521"/>
      <c r="CB1523" s="521"/>
      <c r="CC1523" s="521"/>
      <c r="CD1523" s="521"/>
      <c r="CE1523" s="521"/>
      <c r="CF1523" s="521"/>
      <c r="CG1523" s="521"/>
      <c r="CH1523" s="521"/>
      <c r="CI1523" s="521"/>
      <c r="CJ1523" s="521"/>
      <c r="CK1523" s="521"/>
      <c r="CL1523" s="521"/>
      <c r="CM1523" s="521"/>
      <c r="CN1523" s="521"/>
      <c r="CO1523" s="521"/>
      <c r="CP1523" s="521"/>
      <c r="CQ1523" s="521"/>
    </row>
    <row r="1524" spans="1:95" s="69" customFormat="1" outlineLevel="1" x14ac:dyDescent="0.2">
      <c r="A1524" s="11">
        <v>188</v>
      </c>
      <c r="B1524" s="294"/>
      <c r="C1524" s="289"/>
      <c r="D1524" s="289"/>
      <c r="E1524" s="289"/>
      <c r="F1524" s="1045" t="str">
        <f>'2. CAD NCCF'!F1524:L1524</f>
        <v>Uncommitted credit facility - Undrawn portion</v>
      </c>
      <c r="G1524" s="1046"/>
      <c r="H1524" s="1046"/>
      <c r="I1524" s="1046"/>
      <c r="J1524" s="1046"/>
      <c r="K1524" s="1046"/>
      <c r="L1524" s="1047"/>
      <c r="M1524" s="400">
        <f t="shared" ref="M1524:M1530" si="667">M748</f>
        <v>0</v>
      </c>
      <c r="N1524" s="1254"/>
      <c r="O1524" s="1644"/>
      <c r="P1524" s="1644"/>
      <c r="Q1524" s="1644"/>
      <c r="R1524" s="1644"/>
      <c r="S1524" s="1644"/>
      <c r="T1524" s="1644"/>
      <c r="U1524" s="1644"/>
      <c r="V1524" s="1644"/>
      <c r="W1524" s="1644"/>
      <c r="X1524" s="1644"/>
      <c r="Y1524" s="1644"/>
      <c r="Z1524" s="1644"/>
      <c r="AA1524" s="1644"/>
      <c r="AB1524" s="1254"/>
      <c r="AC1524" s="400">
        <f t="shared" ref="AC1524:AC1546" si="668">M1524-SUM(N1524:AB1524)</f>
        <v>0</v>
      </c>
      <c r="AD1524" s="951"/>
      <c r="AE1524" s="952"/>
      <c r="AF1524" s="952"/>
      <c r="AG1524" s="528"/>
      <c r="AH1524" s="521"/>
      <c r="AI1524" s="521"/>
      <c r="AJ1524" s="521"/>
      <c r="AK1524" s="521"/>
      <c r="AL1524" s="521"/>
      <c r="AM1524" s="521"/>
      <c r="AN1524" s="521"/>
      <c r="AO1524" s="521"/>
      <c r="AP1524" s="521"/>
      <c r="AQ1524" s="521"/>
      <c r="AR1524" s="521"/>
      <c r="AS1524" s="521"/>
      <c r="AT1524" s="521"/>
      <c r="AU1524" s="521"/>
      <c r="AV1524" s="521"/>
      <c r="AW1524" s="521"/>
      <c r="AX1524" s="521"/>
      <c r="AY1524" s="521"/>
      <c r="AZ1524" s="521"/>
      <c r="BA1524" s="521"/>
      <c r="BB1524" s="521"/>
      <c r="BC1524" s="521"/>
      <c r="BD1524" s="521"/>
      <c r="BE1524" s="521"/>
      <c r="BF1524" s="521"/>
      <c r="BG1524" s="521"/>
      <c r="BH1524" s="521"/>
      <c r="BI1524" s="521"/>
      <c r="BJ1524" s="521"/>
      <c r="BK1524" s="521"/>
      <c r="BL1524" s="521"/>
      <c r="BM1524" s="521"/>
      <c r="BN1524" s="521"/>
      <c r="BO1524" s="521"/>
      <c r="BP1524" s="521"/>
      <c r="BQ1524" s="521"/>
      <c r="BR1524" s="521"/>
      <c r="BS1524" s="521"/>
      <c r="BT1524" s="521"/>
      <c r="BU1524" s="521"/>
      <c r="BV1524" s="521"/>
      <c r="BW1524" s="521"/>
      <c r="BX1524" s="521"/>
      <c r="BY1524" s="521"/>
      <c r="BZ1524" s="521"/>
      <c r="CA1524" s="521"/>
      <c r="CB1524" s="521"/>
      <c r="CC1524" s="521"/>
      <c r="CD1524" s="521"/>
      <c r="CE1524" s="521"/>
      <c r="CF1524" s="521"/>
      <c r="CG1524" s="521"/>
      <c r="CH1524" s="521"/>
      <c r="CI1524" s="521"/>
      <c r="CJ1524" s="521"/>
      <c r="CK1524" s="521"/>
      <c r="CL1524" s="521"/>
      <c r="CM1524" s="521"/>
      <c r="CN1524" s="521"/>
      <c r="CO1524" s="521"/>
      <c r="CP1524" s="521"/>
      <c r="CQ1524" s="521"/>
    </row>
    <row r="1525" spans="1:95" s="69" customFormat="1" ht="27.75" customHeight="1" outlineLevel="1" x14ac:dyDescent="0.2">
      <c r="A1525" s="11">
        <v>189</v>
      </c>
      <c r="B1525" s="294"/>
      <c r="C1525" s="289"/>
      <c r="D1525" s="289"/>
      <c r="E1525" s="289"/>
      <c r="F1525" s="1045" t="str">
        <f>'2. CAD NCCF'!F1525:L1525</f>
        <v>Committed credit facility - Undrawn portion ; retail &amp; small business</v>
      </c>
      <c r="G1525" s="1046"/>
      <c r="H1525" s="1046"/>
      <c r="I1525" s="1046"/>
      <c r="J1525" s="1046"/>
      <c r="K1525" s="1046"/>
      <c r="L1525" s="1047"/>
      <c r="M1525" s="400">
        <f t="shared" si="667"/>
        <v>0</v>
      </c>
      <c r="N1525" s="1254"/>
      <c r="O1525" s="1644"/>
      <c r="P1525" s="1644"/>
      <c r="Q1525" s="1644"/>
      <c r="R1525" s="1644"/>
      <c r="S1525" s="1644"/>
      <c r="T1525" s="1644"/>
      <c r="U1525" s="1644"/>
      <c r="V1525" s="1644"/>
      <c r="W1525" s="1644"/>
      <c r="X1525" s="1644"/>
      <c r="Y1525" s="1644"/>
      <c r="Z1525" s="1644"/>
      <c r="AA1525" s="1644"/>
      <c r="AB1525" s="1254"/>
      <c r="AC1525" s="400">
        <f t="shared" si="668"/>
        <v>0</v>
      </c>
      <c r="AD1525" s="954"/>
      <c r="AE1525" s="955"/>
      <c r="AF1525" s="955"/>
      <c r="AG1525" s="528"/>
      <c r="AH1525" s="521"/>
      <c r="AI1525" s="521"/>
      <c r="AJ1525" s="521"/>
      <c r="AK1525" s="521"/>
      <c r="AL1525" s="521"/>
      <c r="AM1525" s="521"/>
      <c r="AN1525" s="521"/>
      <c r="AO1525" s="521"/>
      <c r="AP1525" s="521"/>
      <c r="AQ1525" s="521"/>
      <c r="AR1525" s="521"/>
      <c r="AS1525" s="521"/>
      <c r="AT1525" s="521"/>
      <c r="AU1525" s="521"/>
      <c r="AV1525" s="521"/>
      <c r="AW1525" s="521"/>
      <c r="AX1525" s="521"/>
      <c r="AY1525" s="521"/>
      <c r="AZ1525" s="521"/>
      <c r="BA1525" s="521"/>
      <c r="BB1525" s="521"/>
      <c r="BC1525" s="521"/>
      <c r="BD1525" s="521"/>
      <c r="BE1525" s="521"/>
      <c r="BF1525" s="521"/>
      <c r="BG1525" s="521"/>
      <c r="BH1525" s="521"/>
      <c r="BI1525" s="521"/>
      <c r="BJ1525" s="521"/>
      <c r="BK1525" s="521"/>
      <c r="BL1525" s="521"/>
      <c r="BM1525" s="521"/>
      <c r="BN1525" s="521"/>
      <c r="BO1525" s="521"/>
      <c r="BP1525" s="521"/>
      <c r="BQ1525" s="521"/>
      <c r="BR1525" s="521"/>
      <c r="BS1525" s="521"/>
      <c r="BT1525" s="521"/>
      <c r="BU1525" s="521"/>
      <c r="BV1525" s="521"/>
      <c r="BW1525" s="521"/>
      <c r="BX1525" s="521"/>
      <c r="BY1525" s="521"/>
      <c r="BZ1525" s="521"/>
      <c r="CA1525" s="521"/>
      <c r="CB1525" s="521"/>
      <c r="CC1525" s="521"/>
      <c r="CD1525" s="521"/>
      <c r="CE1525" s="521"/>
      <c r="CF1525" s="521"/>
      <c r="CG1525" s="521"/>
      <c r="CH1525" s="521"/>
      <c r="CI1525" s="521"/>
      <c r="CJ1525" s="521"/>
      <c r="CK1525" s="521"/>
      <c r="CL1525" s="521"/>
      <c r="CM1525" s="521"/>
      <c r="CN1525" s="521"/>
      <c r="CO1525" s="521"/>
      <c r="CP1525" s="521"/>
      <c r="CQ1525" s="521"/>
    </row>
    <row r="1526" spans="1:95" s="69" customFormat="1" ht="27.75" customHeight="1" outlineLevel="1" x14ac:dyDescent="0.2">
      <c r="A1526" s="11">
        <v>189</v>
      </c>
      <c r="B1526" s="294"/>
      <c r="C1526" s="289"/>
      <c r="D1526" s="289"/>
      <c r="E1526" s="289"/>
      <c r="F1526" s="1045" t="str">
        <f>'2. CAD NCCF'!F1526:L1526</f>
        <v>Committed credit facility - Undrawn portion ; heloc &amp; credit card</v>
      </c>
      <c r="G1526" s="1046"/>
      <c r="H1526" s="1046"/>
      <c r="I1526" s="1046"/>
      <c r="J1526" s="1046"/>
      <c r="K1526" s="1046"/>
      <c r="L1526" s="1047"/>
      <c r="M1526" s="400">
        <f t="shared" si="667"/>
        <v>0</v>
      </c>
      <c r="N1526" s="1254"/>
      <c r="O1526" s="1644"/>
      <c r="P1526" s="1644"/>
      <c r="Q1526" s="1644"/>
      <c r="R1526" s="1644"/>
      <c r="S1526" s="1644"/>
      <c r="T1526" s="1644"/>
      <c r="U1526" s="1644"/>
      <c r="V1526" s="1644"/>
      <c r="W1526" s="1644"/>
      <c r="X1526" s="1644"/>
      <c r="Y1526" s="1644"/>
      <c r="Z1526" s="1644"/>
      <c r="AA1526" s="1644"/>
      <c r="AB1526" s="1254"/>
      <c r="AC1526" s="400">
        <f t="shared" si="668"/>
        <v>0</v>
      </c>
      <c r="AD1526" s="954"/>
      <c r="AE1526" s="955"/>
      <c r="AF1526" s="955"/>
      <c r="AG1526" s="528"/>
      <c r="AH1526" s="521"/>
      <c r="AI1526" s="521"/>
      <c r="AJ1526" s="521"/>
      <c r="AK1526" s="521"/>
      <c r="AL1526" s="521"/>
      <c r="AM1526" s="521"/>
      <c r="AN1526" s="521"/>
      <c r="AO1526" s="521"/>
      <c r="AP1526" s="521"/>
      <c r="AQ1526" s="521"/>
      <c r="AR1526" s="521"/>
      <c r="AS1526" s="521"/>
      <c r="AT1526" s="521"/>
      <c r="AU1526" s="521"/>
      <c r="AV1526" s="521"/>
      <c r="AW1526" s="521"/>
      <c r="AX1526" s="521"/>
      <c r="AY1526" s="521"/>
      <c r="AZ1526" s="521"/>
      <c r="BA1526" s="521"/>
      <c r="BB1526" s="521"/>
      <c r="BC1526" s="521"/>
      <c r="BD1526" s="521"/>
      <c r="BE1526" s="521"/>
      <c r="BF1526" s="521"/>
      <c r="BG1526" s="521"/>
      <c r="BH1526" s="521"/>
      <c r="BI1526" s="521"/>
      <c r="BJ1526" s="521"/>
      <c r="BK1526" s="521"/>
      <c r="BL1526" s="521"/>
      <c r="BM1526" s="521"/>
      <c r="BN1526" s="521"/>
      <c r="BO1526" s="521"/>
      <c r="BP1526" s="521"/>
      <c r="BQ1526" s="521"/>
      <c r="BR1526" s="521"/>
      <c r="BS1526" s="521"/>
      <c r="BT1526" s="521"/>
      <c r="BU1526" s="521"/>
      <c r="BV1526" s="521"/>
      <c r="BW1526" s="521"/>
      <c r="BX1526" s="521"/>
      <c r="BY1526" s="521"/>
      <c r="BZ1526" s="521"/>
      <c r="CA1526" s="521"/>
      <c r="CB1526" s="521"/>
      <c r="CC1526" s="521"/>
      <c r="CD1526" s="521"/>
      <c r="CE1526" s="521"/>
      <c r="CF1526" s="521"/>
      <c r="CG1526" s="521"/>
      <c r="CH1526" s="521"/>
      <c r="CI1526" s="521"/>
      <c r="CJ1526" s="521"/>
      <c r="CK1526" s="521"/>
      <c r="CL1526" s="521"/>
      <c r="CM1526" s="521"/>
      <c r="CN1526" s="521"/>
      <c r="CO1526" s="521"/>
      <c r="CP1526" s="521"/>
      <c r="CQ1526" s="521"/>
    </row>
    <row r="1527" spans="1:95" s="69" customFormat="1" ht="15" customHeight="1" outlineLevel="1" x14ac:dyDescent="0.2">
      <c r="A1527" s="11">
        <v>189</v>
      </c>
      <c r="B1527" s="294"/>
      <c r="C1527" s="289"/>
      <c r="D1527" s="289"/>
      <c r="E1527" s="289"/>
      <c r="F1527" s="1045" t="str">
        <f>'2. CAD NCCF'!F1527:L1527</f>
        <v>Committed credit facility - Undrawn portion ; FI</v>
      </c>
      <c r="G1527" s="1046"/>
      <c r="H1527" s="1046"/>
      <c r="I1527" s="1046"/>
      <c r="J1527" s="1046"/>
      <c r="K1527" s="1046"/>
      <c r="L1527" s="1047"/>
      <c r="M1527" s="400">
        <f t="shared" si="667"/>
        <v>0</v>
      </c>
      <c r="N1527" s="1254"/>
      <c r="O1527" s="1644"/>
      <c r="P1527" s="1644"/>
      <c r="Q1527" s="1644"/>
      <c r="R1527" s="1644"/>
      <c r="S1527" s="1644"/>
      <c r="T1527" s="1644"/>
      <c r="U1527" s="1644"/>
      <c r="V1527" s="1644"/>
      <c r="W1527" s="1644"/>
      <c r="X1527" s="1644"/>
      <c r="Y1527" s="1644"/>
      <c r="Z1527" s="1644"/>
      <c r="AA1527" s="1644"/>
      <c r="AB1527" s="1254"/>
      <c r="AC1527" s="400">
        <f t="shared" si="668"/>
        <v>0</v>
      </c>
      <c r="AD1527" s="954"/>
      <c r="AE1527" s="955"/>
      <c r="AF1527" s="955"/>
      <c r="AG1527" s="528"/>
      <c r="AH1527" s="521"/>
      <c r="AI1527" s="521"/>
      <c r="AJ1527" s="521"/>
      <c r="AK1527" s="521"/>
      <c r="AL1527" s="521"/>
      <c r="AM1527" s="521"/>
      <c r="AN1527" s="521"/>
      <c r="AO1527" s="521"/>
      <c r="AP1527" s="521"/>
      <c r="AQ1527" s="521"/>
      <c r="AR1527" s="521"/>
      <c r="AS1527" s="521"/>
      <c r="AT1527" s="521"/>
      <c r="AU1527" s="521"/>
      <c r="AV1527" s="521"/>
      <c r="AW1527" s="521"/>
      <c r="AX1527" s="521"/>
      <c r="AY1527" s="521"/>
      <c r="AZ1527" s="521"/>
      <c r="BA1527" s="521"/>
      <c r="BB1527" s="521"/>
      <c r="BC1527" s="521"/>
      <c r="BD1527" s="521"/>
      <c r="BE1527" s="521"/>
      <c r="BF1527" s="521"/>
      <c r="BG1527" s="521"/>
      <c r="BH1527" s="521"/>
      <c r="BI1527" s="521"/>
      <c r="BJ1527" s="521"/>
      <c r="BK1527" s="521"/>
      <c r="BL1527" s="521"/>
      <c r="BM1527" s="521"/>
      <c r="BN1527" s="521"/>
      <c r="BO1527" s="521"/>
      <c r="BP1527" s="521"/>
      <c r="BQ1527" s="521"/>
      <c r="BR1527" s="521"/>
      <c r="BS1527" s="521"/>
      <c r="BT1527" s="521"/>
      <c r="BU1527" s="521"/>
      <c r="BV1527" s="521"/>
      <c r="BW1527" s="521"/>
      <c r="BX1527" s="521"/>
      <c r="BY1527" s="521"/>
      <c r="BZ1527" s="521"/>
      <c r="CA1527" s="521"/>
      <c r="CB1527" s="521"/>
      <c r="CC1527" s="521"/>
      <c r="CD1527" s="521"/>
      <c r="CE1527" s="521"/>
      <c r="CF1527" s="521"/>
      <c r="CG1527" s="521"/>
      <c r="CH1527" s="521"/>
      <c r="CI1527" s="521"/>
      <c r="CJ1527" s="521"/>
      <c r="CK1527" s="521"/>
      <c r="CL1527" s="521"/>
      <c r="CM1527" s="521"/>
      <c r="CN1527" s="521"/>
      <c r="CO1527" s="521"/>
      <c r="CP1527" s="521"/>
      <c r="CQ1527" s="521"/>
    </row>
    <row r="1528" spans="1:95" s="69" customFormat="1" ht="27.75" customHeight="1" outlineLevel="1" x14ac:dyDescent="0.2">
      <c r="A1528" s="11">
        <v>189</v>
      </c>
      <c r="B1528" s="294"/>
      <c r="C1528" s="289"/>
      <c r="D1528" s="289"/>
      <c r="E1528" s="289"/>
      <c r="F1528" s="1045" t="str">
        <f>'2. CAD NCCF'!F1528:L1528</f>
        <v>Committed credit facility - Undrawn portion ; non-FI corp, govt, PSE</v>
      </c>
      <c r="G1528" s="1046"/>
      <c r="H1528" s="1046"/>
      <c r="I1528" s="1046"/>
      <c r="J1528" s="1046"/>
      <c r="K1528" s="1046"/>
      <c r="L1528" s="1047"/>
      <c r="M1528" s="400">
        <f t="shared" si="667"/>
        <v>0</v>
      </c>
      <c r="N1528" s="1254"/>
      <c r="O1528" s="1644"/>
      <c r="P1528" s="1644"/>
      <c r="Q1528" s="1644"/>
      <c r="R1528" s="1644"/>
      <c r="S1528" s="1644"/>
      <c r="T1528" s="1644"/>
      <c r="U1528" s="1644"/>
      <c r="V1528" s="1644"/>
      <c r="W1528" s="1644"/>
      <c r="X1528" s="1644"/>
      <c r="Y1528" s="1644"/>
      <c r="Z1528" s="1644"/>
      <c r="AA1528" s="1644"/>
      <c r="AB1528" s="1254"/>
      <c r="AC1528" s="400">
        <f t="shared" si="668"/>
        <v>0</v>
      </c>
      <c r="AD1528" s="954"/>
      <c r="AE1528" s="955"/>
      <c r="AF1528" s="955"/>
      <c r="AG1528" s="528"/>
      <c r="AH1528" s="521"/>
      <c r="AI1528" s="521"/>
      <c r="AJ1528" s="521"/>
      <c r="AK1528" s="521"/>
      <c r="AL1528" s="521"/>
      <c r="AM1528" s="521"/>
      <c r="AN1528" s="521"/>
      <c r="AO1528" s="521"/>
      <c r="AP1528" s="521"/>
      <c r="AQ1528" s="521"/>
      <c r="AR1528" s="521"/>
      <c r="AS1528" s="521"/>
      <c r="AT1528" s="521"/>
      <c r="AU1528" s="521"/>
      <c r="AV1528" s="521"/>
      <c r="AW1528" s="521"/>
      <c r="AX1528" s="521"/>
      <c r="AY1528" s="521"/>
      <c r="AZ1528" s="521"/>
      <c r="BA1528" s="521"/>
      <c r="BB1528" s="521"/>
      <c r="BC1528" s="521"/>
      <c r="BD1528" s="521"/>
      <c r="BE1528" s="521"/>
      <c r="BF1528" s="521"/>
      <c r="BG1528" s="521"/>
      <c r="BH1528" s="521"/>
      <c r="BI1528" s="521"/>
      <c r="BJ1528" s="521"/>
      <c r="BK1528" s="521"/>
      <c r="BL1528" s="521"/>
      <c r="BM1528" s="521"/>
      <c r="BN1528" s="521"/>
      <c r="BO1528" s="521"/>
      <c r="BP1528" s="521"/>
      <c r="BQ1528" s="521"/>
      <c r="BR1528" s="521"/>
      <c r="BS1528" s="521"/>
      <c r="BT1528" s="521"/>
      <c r="BU1528" s="521"/>
      <c r="BV1528" s="521"/>
      <c r="BW1528" s="521"/>
      <c r="BX1528" s="521"/>
      <c r="BY1528" s="521"/>
      <c r="BZ1528" s="521"/>
      <c r="CA1528" s="521"/>
      <c r="CB1528" s="521"/>
      <c r="CC1528" s="521"/>
      <c r="CD1528" s="521"/>
      <c r="CE1528" s="521"/>
      <c r="CF1528" s="521"/>
      <c r="CG1528" s="521"/>
      <c r="CH1528" s="521"/>
      <c r="CI1528" s="521"/>
      <c r="CJ1528" s="521"/>
      <c r="CK1528" s="521"/>
      <c r="CL1528" s="521"/>
      <c r="CM1528" s="521"/>
      <c r="CN1528" s="521"/>
      <c r="CO1528" s="521"/>
      <c r="CP1528" s="521"/>
      <c r="CQ1528" s="521"/>
    </row>
    <row r="1529" spans="1:95" s="69" customFormat="1" ht="15" customHeight="1" outlineLevel="1" x14ac:dyDescent="0.2">
      <c r="A1529" s="11">
        <v>189</v>
      </c>
      <c r="B1529" s="294"/>
      <c r="C1529" s="289"/>
      <c r="D1529" s="289"/>
      <c r="E1529" s="289"/>
      <c r="F1529" s="1045" t="str">
        <f>'2. CAD NCCF'!F1529:L1529</f>
        <v>Committed credit facility - Undrawn portion ; ABCP and VIEs</v>
      </c>
      <c r="G1529" s="1046"/>
      <c r="H1529" s="1046"/>
      <c r="I1529" s="1046"/>
      <c r="J1529" s="1046"/>
      <c r="K1529" s="1046"/>
      <c r="L1529" s="1047"/>
      <c r="M1529" s="400">
        <f t="shared" si="667"/>
        <v>0</v>
      </c>
      <c r="N1529" s="1254"/>
      <c r="O1529" s="1644"/>
      <c r="P1529" s="1644"/>
      <c r="Q1529" s="1644"/>
      <c r="R1529" s="1644"/>
      <c r="S1529" s="1644"/>
      <c r="T1529" s="1644"/>
      <c r="U1529" s="1644"/>
      <c r="V1529" s="1644"/>
      <c r="W1529" s="1644"/>
      <c r="X1529" s="1644"/>
      <c r="Y1529" s="1644"/>
      <c r="Z1529" s="1644"/>
      <c r="AA1529" s="1644"/>
      <c r="AB1529" s="1254"/>
      <c r="AC1529" s="400">
        <f t="shared" si="668"/>
        <v>0</v>
      </c>
      <c r="AD1529" s="954"/>
      <c r="AE1529" s="955"/>
      <c r="AF1529" s="955"/>
      <c r="AG1529" s="528"/>
      <c r="AH1529" s="521"/>
      <c r="AI1529" s="521"/>
      <c r="AJ1529" s="521"/>
      <c r="AK1529" s="521"/>
      <c r="AL1529" s="521"/>
      <c r="AM1529" s="521"/>
      <c r="AN1529" s="521"/>
      <c r="AO1529" s="521"/>
      <c r="AP1529" s="521"/>
      <c r="AQ1529" s="521"/>
      <c r="AR1529" s="521"/>
      <c r="AS1529" s="521"/>
      <c r="AT1529" s="521"/>
      <c r="AU1529" s="521"/>
      <c r="AV1529" s="521"/>
      <c r="AW1529" s="521"/>
      <c r="AX1529" s="521"/>
      <c r="AY1529" s="521"/>
      <c r="AZ1529" s="521"/>
      <c r="BA1529" s="521"/>
      <c r="BB1529" s="521"/>
      <c r="BC1529" s="521"/>
      <c r="BD1529" s="521"/>
      <c r="BE1529" s="521"/>
      <c r="BF1529" s="521"/>
      <c r="BG1529" s="521"/>
      <c r="BH1529" s="521"/>
      <c r="BI1529" s="521"/>
      <c r="BJ1529" s="521"/>
      <c r="BK1529" s="521"/>
      <c r="BL1529" s="521"/>
      <c r="BM1529" s="521"/>
      <c r="BN1529" s="521"/>
      <c r="BO1529" s="521"/>
      <c r="BP1529" s="521"/>
      <c r="BQ1529" s="521"/>
      <c r="BR1529" s="521"/>
      <c r="BS1529" s="521"/>
      <c r="BT1529" s="521"/>
      <c r="BU1529" s="521"/>
      <c r="BV1529" s="521"/>
      <c r="BW1529" s="521"/>
      <c r="BX1529" s="521"/>
      <c r="BY1529" s="521"/>
      <c r="BZ1529" s="521"/>
      <c r="CA1529" s="521"/>
      <c r="CB1529" s="521"/>
      <c r="CC1529" s="521"/>
      <c r="CD1529" s="521"/>
      <c r="CE1529" s="521"/>
      <c r="CF1529" s="521"/>
      <c r="CG1529" s="521"/>
      <c r="CH1529" s="521"/>
      <c r="CI1529" s="521"/>
      <c r="CJ1529" s="521"/>
      <c r="CK1529" s="521"/>
      <c r="CL1529" s="521"/>
      <c r="CM1529" s="521"/>
      <c r="CN1529" s="521"/>
      <c r="CO1529" s="521"/>
      <c r="CP1529" s="521"/>
      <c r="CQ1529" s="521"/>
    </row>
    <row r="1530" spans="1:95" s="69" customFormat="1" ht="15" customHeight="1" outlineLevel="1" x14ac:dyDescent="0.2">
      <c r="A1530" s="11">
        <v>189</v>
      </c>
      <c r="B1530" s="294"/>
      <c r="C1530" s="289"/>
      <c r="D1530" s="289"/>
      <c r="E1530" s="289"/>
      <c r="F1530" s="1045" t="str">
        <f>'2. CAD NCCF'!F1530:L1530</f>
        <v>Committed credit facility - Undrawn portion ; other</v>
      </c>
      <c r="G1530" s="1046"/>
      <c r="H1530" s="1046"/>
      <c r="I1530" s="1046"/>
      <c r="J1530" s="1046"/>
      <c r="K1530" s="1046"/>
      <c r="L1530" s="1047"/>
      <c r="M1530" s="400">
        <f t="shared" si="667"/>
        <v>0</v>
      </c>
      <c r="N1530" s="1254"/>
      <c r="O1530" s="1644"/>
      <c r="P1530" s="1644"/>
      <c r="Q1530" s="1644"/>
      <c r="R1530" s="1644"/>
      <c r="S1530" s="1644"/>
      <c r="T1530" s="1644"/>
      <c r="U1530" s="1644"/>
      <c r="V1530" s="1644"/>
      <c r="W1530" s="1644"/>
      <c r="X1530" s="1644"/>
      <c r="Y1530" s="1644"/>
      <c r="Z1530" s="1644"/>
      <c r="AA1530" s="1644"/>
      <c r="AB1530" s="1254"/>
      <c r="AC1530" s="400">
        <f t="shared" si="668"/>
        <v>0</v>
      </c>
      <c r="AD1530" s="904"/>
      <c r="AE1530" s="905"/>
      <c r="AF1530" s="905"/>
      <c r="AG1530" s="528"/>
      <c r="AH1530" s="521"/>
      <c r="AI1530" s="521"/>
      <c r="AJ1530" s="521"/>
      <c r="AK1530" s="521"/>
      <c r="AL1530" s="521"/>
      <c r="AM1530" s="521"/>
      <c r="AN1530" s="521"/>
      <c r="AO1530" s="521"/>
      <c r="AP1530" s="521"/>
      <c r="AQ1530" s="521"/>
      <c r="AR1530" s="521"/>
      <c r="AS1530" s="521"/>
      <c r="AT1530" s="521"/>
      <c r="AU1530" s="521"/>
      <c r="AV1530" s="521"/>
      <c r="AW1530" s="521"/>
      <c r="AX1530" s="521"/>
      <c r="AY1530" s="521"/>
      <c r="AZ1530" s="521"/>
      <c r="BA1530" s="521"/>
      <c r="BB1530" s="521"/>
      <c r="BC1530" s="521"/>
      <c r="BD1530" s="521"/>
      <c r="BE1530" s="521"/>
      <c r="BF1530" s="521"/>
      <c r="BG1530" s="521"/>
      <c r="BH1530" s="521"/>
      <c r="BI1530" s="521"/>
      <c r="BJ1530" s="521"/>
      <c r="BK1530" s="521"/>
      <c r="BL1530" s="521"/>
      <c r="BM1530" s="521"/>
      <c r="BN1530" s="521"/>
      <c r="BO1530" s="521"/>
      <c r="BP1530" s="521"/>
      <c r="BQ1530" s="521"/>
      <c r="BR1530" s="521"/>
      <c r="BS1530" s="521"/>
      <c r="BT1530" s="521"/>
      <c r="BU1530" s="521"/>
      <c r="BV1530" s="521"/>
      <c r="BW1530" s="521"/>
      <c r="BX1530" s="521"/>
      <c r="BY1530" s="521"/>
      <c r="BZ1530" s="521"/>
      <c r="CA1530" s="521"/>
      <c r="CB1530" s="521"/>
      <c r="CC1530" s="521"/>
      <c r="CD1530" s="521"/>
      <c r="CE1530" s="521"/>
      <c r="CF1530" s="521"/>
      <c r="CG1530" s="521"/>
      <c r="CH1530" s="521"/>
      <c r="CI1530" s="521"/>
      <c r="CJ1530" s="521"/>
      <c r="CK1530" s="521"/>
      <c r="CL1530" s="521"/>
      <c r="CM1530" s="521"/>
      <c r="CN1530" s="521"/>
      <c r="CO1530" s="521"/>
      <c r="CP1530" s="521"/>
      <c r="CQ1530" s="521"/>
    </row>
    <row r="1531" spans="1:95" s="69" customFormat="1" outlineLevel="1" x14ac:dyDescent="0.2">
      <c r="A1531" s="11">
        <v>187</v>
      </c>
      <c r="B1531" s="294"/>
      <c r="C1531" s="289"/>
      <c r="D1531" s="868" t="str">
        <f>'2. CAD NCCF'!D1531:L1531</f>
        <v>Liquidity facilities undrawn</v>
      </c>
      <c r="E1531" s="869"/>
      <c r="F1531" s="869"/>
      <c r="G1531" s="869"/>
      <c r="H1531" s="869"/>
      <c r="I1531" s="869"/>
      <c r="J1531" s="869"/>
      <c r="K1531" s="869"/>
      <c r="L1531" s="870"/>
      <c r="M1531" s="399">
        <f>SUBTOTAL(9,M1532:M1538)</f>
        <v>0</v>
      </c>
      <c r="N1531" s="1254"/>
      <c r="O1531" s="1644"/>
      <c r="P1531" s="1644"/>
      <c r="Q1531" s="1644"/>
      <c r="R1531" s="1644"/>
      <c r="S1531" s="1644"/>
      <c r="T1531" s="1644"/>
      <c r="U1531" s="1644"/>
      <c r="V1531" s="1644"/>
      <c r="W1531" s="1644"/>
      <c r="X1531" s="1644"/>
      <c r="Y1531" s="1644"/>
      <c r="Z1531" s="1644"/>
      <c r="AA1531" s="1644"/>
      <c r="AB1531" s="1254"/>
      <c r="AC1531" s="399">
        <f t="shared" ref="AC1531" si="669">SUBTOTAL(9,AC1532:AC1538)</f>
        <v>0</v>
      </c>
      <c r="AD1531" s="1577"/>
      <c r="AE1531" s="1595"/>
      <c r="AF1531" s="1595"/>
      <c r="AG1531" s="528"/>
      <c r="AH1531" s="521"/>
      <c r="AI1531" s="521"/>
      <c r="AJ1531" s="521"/>
      <c r="AK1531" s="521"/>
      <c r="AL1531" s="521"/>
      <c r="AM1531" s="521"/>
      <c r="AN1531" s="521"/>
      <c r="AO1531" s="521"/>
      <c r="AP1531" s="521"/>
      <c r="AQ1531" s="521"/>
      <c r="AR1531" s="521"/>
      <c r="AS1531" s="521"/>
      <c r="AT1531" s="521"/>
      <c r="AU1531" s="521"/>
      <c r="AV1531" s="521"/>
      <c r="AW1531" s="521"/>
      <c r="AX1531" s="521"/>
      <c r="AY1531" s="521"/>
      <c r="AZ1531" s="521"/>
      <c r="BA1531" s="521"/>
      <c r="BB1531" s="521"/>
      <c r="BC1531" s="521"/>
      <c r="BD1531" s="521"/>
      <c r="BE1531" s="521"/>
      <c r="BF1531" s="521"/>
      <c r="BG1531" s="521"/>
      <c r="BH1531" s="521"/>
      <c r="BI1531" s="521"/>
      <c r="BJ1531" s="521"/>
      <c r="BK1531" s="521"/>
      <c r="BL1531" s="521"/>
      <c r="BM1531" s="521"/>
      <c r="BN1531" s="521"/>
      <c r="BO1531" s="521"/>
      <c r="BP1531" s="521"/>
      <c r="BQ1531" s="521"/>
      <c r="BR1531" s="521"/>
      <c r="BS1531" s="521"/>
      <c r="BT1531" s="521"/>
      <c r="BU1531" s="521"/>
      <c r="BV1531" s="521"/>
      <c r="BW1531" s="521"/>
      <c r="BX1531" s="521"/>
      <c r="BY1531" s="521"/>
      <c r="BZ1531" s="521"/>
      <c r="CA1531" s="521"/>
      <c r="CB1531" s="521"/>
      <c r="CC1531" s="521"/>
      <c r="CD1531" s="521"/>
      <c r="CE1531" s="521"/>
      <c r="CF1531" s="521"/>
      <c r="CG1531" s="521"/>
      <c r="CH1531" s="521"/>
      <c r="CI1531" s="521"/>
      <c r="CJ1531" s="521"/>
      <c r="CK1531" s="521"/>
      <c r="CL1531" s="521"/>
      <c r="CM1531" s="521"/>
      <c r="CN1531" s="521"/>
      <c r="CO1531" s="521"/>
      <c r="CP1531" s="521"/>
      <c r="CQ1531" s="521"/>
    </row>
    <row r="1532" spans="1:95" s="69" customFormat="1" outlineLevel="1" x14ac:dyDescent="0.2">
      <c r="A1532" s="11">
        <v>188</v>
      </c>
      <c r="B1532" s="294"/>
      <c r="C1532" s="289"/>
      <c r="D1532" s="289"/>
      <c r="E1532" s="289"/>
      <c r="F1532" s="1045" t="str">
        <f>'2. CAD NCCF'!F1532:L1532</f>
        <v>Uncommitted credit facility - Undrawn portion</v>
      </c>
      <c r="G1532" s="1046"/>
      <c r="H1532" s="1046"/>
      <c r="I1532" s="1046"/>
      <c r="J1532" s="1046"/>
      <c r="K1532" s="1046"/>
      <c r="L1532" s="1047"/>
      <c r="M1532" s="400">
        <f t="shared" ref="M1532:M1538" si="670">M756</f>
        <v>0</v>
      </c>
      <c r="N1532" s="1254"/>
      <c r="O1532" s="1644"/>
      <c r="P1532" s="1644"/>
      <c r="Q1532" s="1644"/>
      <c r="R1532" s="1644"/>
      <c r="S1532" s="1644"/>
      <c r="T1532" s="1644"/>
      <c r="U1532" s="1644"/>
      <c r="V1532" s="1644"/>
      <c r="W1532" s="1644"/>
      <c r="X1532" s="1644"/>
      <c r="Y1532" s="1644"/>
      <c r="Z1532" s="1644"/>
      <c r="AA1532" s="1644"/>
      <c r="AB1532" s="1254"/>
      <c r="AC1532" s="400">
        <f t="shared" si="668"/>
        <v>0</v>
      </c>
      <c r="AD1532" s="951"/>
      <c r="AE1532" s="952"/>
      <c r="AF1532" s="952"/>
      <c r="AG1532" s="528"/>
      <c r="AH1532" s="521"/>
      <c r="AI1532" s="521"/>
      <c r="AJ1532" s="521"/>
      <c r="AK1532" s="521"/>
      <c r="AL1532" s="521"/>
      <c r="AM1532" s="521"/>
      <c r="AN1532" s="521"/>
      <c r="AO1532" s="521"/>
      <c r="AP1532" s="521"/>
      <c r="AQ1532" s="521"/>
      <c r="AR1532" s="521"/>
      <c r="AS1532" s="521"/>
      <c r="AT1532" s="521"/>
      <c r="AU1532" s="521"/>
      <c r="AV1532" s="521"/>
      <c r="AW1532" s="521"/>
      <c r="AX1532" s="521"/>
      <c r="AY1532" s="521"/>
      <c r="AZ1532" s="521"/>
      <c r="BA1532" s="521"/>
      <c r="BB1532" s="521"/>
      <c r="BC1532" s="521"/>
      <c r="BD1532" s="521"/>
      <c r="BE1532" s="521"/>
      <c r="BF1532" s="521"/>
      <c r="BG1532" s="521"/>
      <c r="BH1532" s="521"/>
      <c r="BI1532" s="521"/>
      <c r="BJ1532" s="521"/>
      <c r="BK1532" s="521"/>
      <c r="BL1532" s="521"/>
      <c r="BM1532" s="521"/>
      <c r="BN1532" s="521"/>
      <c r="BO1532" s="521"/>
      <c r="BP1532" s="521"/>
      <c r="BQ1532" s="521"/>
      <c r="BR1532" s="521"/>
      <c r="BS1532" s="521"/>
      <c r="BT1532" s="521"/>
      <c r="BU1532" s="521"/>
      <c r="BV1532" s="521"/>
      <c r="BW1532" s="521"/>
      <c r="BX1532" s="521"/>
      <c r="BY1532" s="521"/>
      <c r="BZ1532" s="521"/>
      <c r="CA1532" s="521"/>
      <c r="CB1532" s="521"/>
      <c r="CC1532" s="521"/>
      <c r="CD1532" s="521"/>
      <c r="CE1532" s="521"/>
      <c r="CF1532" s="521"/>
      <c r="CG1532" s="521"/>
      <c r="CH1532" s="521"/>
      <c r="CI1532" s="521"/>
      <c r="CJ1532" s="521"/>
      <c r="CK1532" s="521"/>
      <c r="CL1532" s="521"/>
      <c r="CM1532" s="521"/>
      <c r="CN1532" s="521"/>
      <c r="CO1532" s="521"/>
      <c r="CP1532" s="521"/>
      <c r="CQ1532" s="521"/>
    </row>
    <row r="1533" spans="1:95" s="69" customFormat="1" ht="27.75" customHeight="1" outlineLevel="1" x14ac:dyDescent="0.2">
      <c r="A1533" s="11">
        <v>189</v>
      </c>
      <c r="B1533" s="294"/>
      <c r="C1533" s="289"/>
      <c r="D1533" s="289"/>
      <c r="E1533" s="289"/>
      <c r="F1533" s="1045" t="str">
        <f>'2. CAD NCCF'!F1533:L1533</f>
        <v>Committed credit facility - Undrawn portion ; retail &amp; small business</v>
      </c>
      <c r="G1533" s="1046"/>
      <c r="H1533" s="1046"/>
      <c r="I1533" s="1046"/>
      <c r="J1533" s="1046"/>
      <c r="K1533" s="1046"/>
      <c r="L1533" s="1047"/>
      <c r="M1533" s="400">
        <f t="shared" si="670"/>
        <v>0</v>
      </c>
      <c r="N1533" s="1254"/>
      <c r="O1533" s="1644"/>
      <c r="P1533" s="1644"/>
      <c r="Q1533" s="1644"/>
      <c r="R1533" s="1644"/>
      <c r="S1533" s="1644"/>
      <c r="T1533" s="1644"/>
      <c r="U1533" s="1644"/>
      <c r="V1533" s="1644"/>
      <c r="W1533" s="1644"/>
      <c r="X1533" s="1644"/>
      <c r="Y1533" s="1644"/>
      <c r="Z1533" s="1644"/>
      <c r="AA1533" s="1644"/>
      <c r="AB1533" s="1254"/>
      <c r="AC1533" s="400">
        <f t="shared" si="668"/>
        <v>0</v>
      </c>
      <c r="AD1533" s="954"/>
      <c r="AE1533" s="955"/>
      <c r="AF1533" s="955"/>
      <c r="AG1533" s="528"/>
      <c r="AH1533" s="521"/>
      <c r="AI1533" s="521"/>
      <c r="AJ1533" s="521"/>
      <c r="AK1533" s="521"/>
      <c r="AL1533" s="521"/>
      <c r="AM1533" s="521"/>
      <c r="AN1533" s="521"/>
      <c r="AO1533" s="521"/>
      <c r="AP1533" s="521"/>
      <c r="AQ1533" s="521"/>
      <c r="AR1533" s="521"/>
      <c r="AS1533" s="521"/>
      <c r="AT1533" s="521"/>
      <c r="AU1533" s="521"/>
      <c r="AV1533" s="521"/>
      <c r="AW1533" s="521"/>
      <c r="AX1533" s="521"/>
      <c r="AY1533" s="521"/>
      <c r="AZ1533" s="521"/>
      <c r="BA1533" s="521"/>
      <c r="BB1533" s="521"/>
      <c r="BC1533" s="521"/>
      <c r="BD1533" s="521"/>
      <c r="BE1533" s="521"/>
      <c r="BF1533" s="521"/>
      <c r="BG1533" s="521"/>
      <c r="BH1533" s="521"/>
      <c r="BI1533" s="521"/>
      <c r="BJ1533" s="521"/>
      <c r="BK1533" s="521"/>
      <c r="BL1533" s="521"/>
      <c r="BM1533" s="521"/>
      <c r="BN1533" s="521"/>
      <c r="BO1533" s="521"/>
      <c r="BP1533" s="521"/>
      <c r="BQ1533" s="521"/>
      <c r="BR1533" s="521"/>
      <c r="BS1533" s="521"/>
      <c r="BT1533" s="521"/>
      <c r="BU1533" s="521"/>
      <c r="BV1533" s="521"/>
      <c r="BW1533" s="521"/>
      <c r="BX1533" s="521"/>
      <c r="BY1533" s="521"/>
      <c r="BZ1533" s="521"/>
      <c r="CA1533" s="521"/>
      <c r="CB1533" s="521"/>
      <c r="CC1533" s="521"/>
      <c r="CD1533" s="521"/>
      <c r="CE1533" s="521"/>
      <c r="CF1533" s="521"/>
      <c r="CG1533" s="521"/>
      <c r="CH1533" s="521"/>
      <c r="CI1533" s="521"/>
      <c r="CJ1533" s="521"/>
      <c r="CK1533" s="521"/>
      <c r="CL1533" s="521"/>
      <c r="CM1533" s="521"/>
      <c r="CN1533" s="521"/>
      <c r="CO1533" s="521"/>
      <c r="CP1533" s="521"/>
      <c r="CQ1533" s="521"/>
    </row>
    <row r="1534" spans="1:95" s="69" customFormat="1" ht="27.75" customHeight="1" outlineLevel="1" x14ac:dyDescent="0.2">
      <c r="A1534" s="11">
        <v>189</v>
      </c>
      <c r="B1534" s="294"/>
      <c r="C1534" s="289"/>
      <c r="D1534" s="289"/>
      <c r="E1534" s="289"/>
      <c r="F1534" s="1045" t="str">
        <f>'2. CAD NCCF'!F1534:L1534</f>
        <v>Committed credit facility - Undrawn portion ; heloc &amp; credit card</v>
      </c>
      <c r="G1534" s="1046"/>
      <c r="H1534" s="1046"/>
      <c r="I1534" s="1046"/>
      <c r="J1534" s="1046"/>
      <c r="K1534" s="1046"/>
      <c r="L1534" s="1047"/>
      <c r="M1534" s="400">
        <f t="shared" si="670"/>
        <v>0</v>
      </c>
      <c r="N1534" s="1254"/>
      <c r="O1534" s="1644"/>
      <c r="P1534" s="1644"/>
      <c r="Q1534" s="1644"/>
      <c r="R1534" s="1644"/>
      <c r="S1534" s="1644"/>
      <c r="T1534" s="1644"/>
      <c r="U1534" s="1644"/>
      <c r="V1534" s="1644"/>
      <c r="W1534" s="1644"/>
      <c r="X1534" s="1644"/>
      <c r="Y1534" s="1644"/>
      <c r="Z1534" s="1644"/>
      <c r="AA1534" s="1644"/>
      <c r="AB1534" s="1254"/>
      <c r="AC1534" s="400">
        <f t="shared" si="668"/>
        <v>0</v>
      </c>
      <c r="AD1534" s="954"/>
      <c r="AE1534" s="955"/>
      <c r="AF1534" s="955"/>
      <c r="AG1534" s="528"/>
      <c r="AH1534" s="521"/>
      <c r="AI1534" s="521"/>
      <c r="AJ1534" s="521"/>
      <c r="AK1534" s="521"/>
      <c r="AL1534" s="521"/>
      <c r="AM1534" s="521"/>
      <c r="AN1534" s="521"/>
      <c r="AO1534" s="521"/>
      <c r="AP1534" s="521"/>
      <c r="AQ1534" s="521"/>
      <c r="AR1534" s="521"/>
      <c r="AS1534" s="521"/>
      <c r="AT1534" s="521"/>
      <c r="AU1534" s="521"/>
      <c r="AV1534" s="521"/>
      <c r="AW1534" s="521"/>
      <c r="AX1534" s="521"/>
      <c r="AY1534" s="521"/>
      <c r="AZ1534" s="521"/>
      <c r="BA1534" s="521"/>
      <c r="BB1534" s="521"/>
      <c r="BC1534" s="521"/>
      <c r="BD1534" s="521"/>
      <c r="BE1534" s="521"/>
      <c r="BF1534" s="521"/>
      <c r="BG1534" s="521"/>
      <c r="BH1534" s="521"/>
      <c r="BI1534" s="521"/>
      <c r="BJ1534" s="521"/>
      <c r="BK1534" s="521"/>
      <c r="BL1534" s="521"/>
      <c r="BM1534" s="521"/>
      <c r="BN1534" s="521"/>
      <c r="BO1534" s="521"/>
      <c r="BP1534" s="521"/>
      <c r="BQ1534" s="521"/>
      <c r="BR1534" s="521"/>
      <c r="BS1534" s="521"/>
      <c r="BT1534" s="521"/>
      <c r="BU1534" s="521"/>
      <c r="BV1534" s="521"/>
      <c r="BW1534" s="521"/>
      <c r="BX1534" s="521"/>
      <c r="BY1534" s="521"/>
      <c r="BZ1534" s="521"/>
      <c r="CA1534" s="521"/>
      <c r="CB1534" s="521"/>
      <c r="CC1534" s="521"/>
      <c r="CD1534" s="521"/>
      <c r="CE1534" s="521"/>
      <c r="CF1534" s="521"/>
      <c r="CG1534" s="521"/>
      <c r="CH1534" s="521"/>
      <c r="CI1534" s="521"/>
      <c r="CJ1534" s="521"/>
      <c r="CK1534" s="521"/>
      <c r="CL1534" s="521"/>
      <c r="CM1534" s="521"/>
      <c r="CN1534" s="521"/>
      <c r="CO1534" s="521"/>
      <c r="CP1534" s="521"/>
      <c r="CQ1534" s="521"/>
    </row>
    <row r="1535" spans="1:95" s="69" customFormat="1" ht="15" customHeight="1" outlineLevel="1" x14ac:dyDescent="0.2">
      <c r="A1535" s="11">
        <v>189</v>
      </c>
      <c r="B1535" s="294"/>
      <c r="C1535" s="289"/>
      <c r="D1535" s="289"/>
      <c r="E1535" s="289"/>
      <c r="F1535" s="1045" t="str">
        <f>'2. CAD NCCF'!F1535:L1535</f>
        <v>Committed credit facility - Undrawn portion ; FI</v>
      </c>
      <c r="G1535" s="1046"/>
      <c r="H1535" s="1046"/>
      <c r="I1535" s="1046"/>
      <c r="J1535" s="1046"/>
      <c r="K1535" s="1046"/>
      <c r="L1535" s="1047"/>
      <c r="M1535" s="400">
        <f t="shared" si="670"/>
        <v>0</v>
      </c>
      <c r="N1535" s="1254"/>
      <c r="O1535" s="1644"/>
      <c r="P1535" s="1644"/>
      <c r="Q1535" s="1644"/>
      <c r="R1535" s="1644"/>
      <c r="S1535" s="1644"/>
      <c r="T1535" s="1644"/>
      <c r="U1535" s="1644"/>
      <c r="V1535" s="1644"/>
      <c r="W1535" s="1644"/>
      <c r="X1535" s="1644"/>
      <c r="Y1535" s="1644"/>
      <c r="Z1535" s="1644"/>
      <c r="AA1535" s="1644"/>
      <c r="AB1535" s="1254"/>
      <c r="AC1535" s="400">
        <f t="shared" si="668"/>
        <v>0</v>
      </c>
      <c r="AD1535" s="954"/>
      <c r="AE1535" s="955"/>
      <c r="AF1535" s="955"/>
      <c r="AG1535" s="528"/>
      <c r="AH1535" s="521"/>
      <c r="AI1535" s="521"/>
      <c r="AJ1535" s="521"/>
      <c r="AK1535" s="521"/>
      <c r="AL1535" s="521"/>
      <c r="AM1535" s="521"/>
      <c r="AN1535" s="521"/>
      <c r="AO1535" s="521"/>
      <c r="AP1535" s="521"/>
      <c r="AQ1535" s="521"/>
      <c r="AR1535" s="521"/>
      <c r="AS1535" s="521"/>
      <c r="AT1535" s="521"/>
      <c r="AU1535" s="521"/>
      <c r="AV1535" s="521"/>
      <c r="AW1535" s="521"/>
      <c r="AX1535" s="521"/>
      <c r="AY1535" s="521"/>
      <c r="AZ1535" s="521"/>
      <c r="BA1535" s="521"/>
      <c r="BB1535" s="521"/>
      <c r="BC1535" s="521"/>
      <c r="BD1535" s="521"/>
      <c r="BE1535" s="521"/>
      <c r="BF1535" s="521"/>
      <c r="BG1535" s="521"/>
      <c r="BH1535" s="521"/>
      <c r="BI1535" s="521"/>
      <c r="BJ1535" s="521"/>
      <c r="BK1535" s="521"/>
      <c r="BL1535" s="521"/>
      <c r="BM1535" s="521"/>
      <c r="BN1535" s="521"/>
      <c r="BO1535" s="521"/>
      <c r="BP1535" s="521"/>
      <c r="BQ1535" s="521"/>
      <c r="BR1535" s="521"/>
      <c r="BS1535" s="521"/>
      <c r="BT1535" s="521"/>
      <c r="BU1535" s="521"/>
      <c r="BV1535" s="521"/>
      <c r="BW1535" s="521"/>
      <c r="BX1535" s="521"/>
      <c r="BY1535" s="521"/>
      <c r="BZ1535" s="521"/>
      <c r="CA1535" s="521"/>
      <c r="CB1535" s="521"/>
      <c r="CC1535" s="521"/>
      <c r="CD1535" s="521"/>
      <c r="CE1535" s="521"/>
      <c r="CF1535" s="521"/>
      <c r="CG1535" s="521"/>
      <c r="CH1535" s="521"/>
      <c r="CI1535" s="521"/>
      <c r="CJ1535" s="521"/>
      <c r="CK1535" s="521"/>
      <c r="CL1535" s="521"/>
      <c r="CM1535" s="521"/>
      <c r="CN1535" s="521"/>
      <c r="CO1535" s="521"/>
      <c r="CP1535" s="521"/>
      <c r="CQ1535" s="521"/>
    </row>
    <row r="1536" spans="1:95" s="69" customFormat="1" ht="27.75" customHeight="1" outlineLevel="1" x14ac:dyDescent="0.2">
      <c r="A1536" s="11">
        <v>189</v>
      </c>
      <c r="B1536" s="294"/>
      <c r="C1536" s="289"/>
      <c r="D1536" s="289"/>
      <c r="E1536" s="289"/>
      <c r="F1536" s="1045" t="str">
        <f>'2. CAD NCCF'!F1536:L1536</f>
        <v>Committed credit facility - Undrawn portion ; non-FI corp, govt, PSE</v>
      </c>
      <c r="G1536" s="1046"/>
      <c r="H1536" s="1046"/>
      <c r="I1536" s="1046"/>
      <c r="J1536" s="1046"/>
      <c r="K1536" s="1046"/>
      <c r="L1536" s="1047"/>
      <c r="M1536" s="400">
        <f t="shared" si="670"/>
        <v>0</v>
      </c>
      <c r="N1536" s="1254"/>
      <c r="O1536" s="1644"/>
      <c r="P1536" s="1644"/>
      <c r="Q1536" s="1644"/>
      <c r="R1536" s="1644"/>
      <c r="S1536" s="1644"/>
      <c r="T1536" s="1644"/>
      <c r="U1536" s="1644"/>
      <c r="V1536" s="1644"/>
      <c r="W1536" s="1644"/>
      <c r="X1536" s="1644"/>
      <c r="Y1536" s="1644"/>
      <c r="Z1536" s="1644"/>
      <c r="AA1536" s="1644"/>
      <c r="AB1536" s="1254"/>
      <c r="AC1536" s="400">
        <f t="shared" si="668"/>
        <v>0</v>
      </c>
      <c r="AD1536" s="954"/>
      <c r="AE1536" s="955"/>
      <c r="AF1536" s="955"/>
      <c r="AG1536" s="528"/>
      <c r="AH1536" s="521"/>
      <c r="AI1536" s="521"/>
      <c r="AJ1536" s="521"/>
      <c r="AK1536" s="521"/>
      <c r="AL1536" s="521"/>
      <c r="AM1536" s="521"/>
      <c r="AN1536" s="521"/>
      <c r="AO1536" s="521"/>
      <c r="AP1536" s="521"/>
      <c r="AQ1536" s="521"/>
      <c r="AR1536" s="521"/>
      <c r="AS1536" s="521"/>
      <c r="AT1536" s="521"/>
      <c r="AU1536" s="521"/>
      <c r="AV1536" s="521"/>
      <c r="AW1536" s="521"/>
      <c r="AX1536" s="521"/>
      <c r="AY1536" s="521"/>
      <c r="AZ1536" s="521"/>
      <c r="BA1536" s="521"/>
      <c r="BB1536" s="521"/>
      <c r="BC1536" s="521"/>
      <c r="BD1536" s="521"/>
      <c r="BE1536" s="521"/>
      <c r="BF1536" s="521"/>
      <c r="BG1536" s="521"/>
      <c r="BH1536" s="521"/>
      <c r="BI1536" s="521"/>
      <c r="BJ1536" s="521"/>
      <c r="BK1536" s="521"/>
      <c r="BL1536" s="521"/>
      <c r="BM1536" s="521"/>
      <c r="BN1536" s="521"/>
      <c r="BO1536" s="521"/>
      <c r="BP1536" s="521"/>
      <c r="BQ1536" s="521"/>
      <c r="BR1536" s="521"/>
      <c r="BS1536" s="521"/>
      <c r="BT1536" s="521"/>
      <c r="BU1536" s="521"/>
      <c r="BV1536" s="521"/>
      <c r="BW1536" s="521"/>
      <c r="BX1536" s="521"/>
      <c r="BY1536" s="521"/>
      <c r="BZ1536" s="521"/>
      <c r="CA1536" s="521"/>
      <c r="CB1536" s="521"/>
      <c r="CC1536" s="521"/>
      <c r="CD1536" s="521"/>
      <c r="CE1536" s="521"/>
      <c r="CF1536" s="521"/>
      <c r="CG1536" s="521"/>
      <c r="CH1536" s="521"/>
      <c r="CI1536" s="521"/>
      <c r="CJ1536" s="521"/>
      <c r="CK1536" s="521"/>
      <c r="CL1536" s="521"/>
      <c r="CM1536" s="521"/>
      <c r="CN1536" s="521"/>
      <c r="CO1536" s="521"/>
      <c r="CP1536" s="521"/>
      <c r="CQ1536" s="521"/>
    </row>
    <row r="1537" spans="1:95" s="69" customFormat="1" ht="15" customHeight="1" outlineLevel="1" x14ac:dyDescent="0.2">
      <c r="A1537" s="11">
        <v>189</v>
      </c>
      <c r="B1537" s="294"/>
      <c r="C1537" s="289"/>
      <c r="D1537" s="289"/>
      <c r="E1537" s="289"/>
      <c r="F1537" s="1045" t="str">
        <f>'2. CAD NCCF'!F1537:L1537</f>
        <v>Committed credit facility - Undrawn portion ; ABCP and VIEs</v>
      </c>
      <c r="G1537" s="1046"/>
      <c r="H1537" s="1046"/>
      <c r="I1537" s="1046"/>
      <c r="J1537" s="1046"/>
      <c r="K1537" s="1046"/>
      <c r="L1537" s="1047"/>
      <c r="M1537" s="400">
        <f t="shared" si="670"/>
        <v>0</v>
      </c>
      <c r="N1537" s="1254"/>
      <c r="O1537" s="1644"/>
      <c r="P1537" s="1644"/>
      <c r="Q1537" s="1644"/>
      <c r="R1537" s="1644"/>
      <c r="S1537" s="1644"/>
      <c r="T1537" s="1644"/>
      <c r="U1537" s="1644"/>
      <c r="V1537" s="1644"/>
      <c r="W1537" s="1644"/>
      <c r="X1537" s="1644"/>
      <c r="Y1537" s="1644"/>
      <c r="Z1537" s="1644"/>
      <c r="AA1537" s="1644"/>
      <c r="AB1537" s="1254"/>
      <c r="AC1537" s="400">
        <f t="shared" si="668"/>
        <v>0</v>
      </c>
      <c r="AD1537" s="954"/>
      <c r="AE1537" s="955"/>
      <c r="AF1537" s="955"/>
      <c r="AG1537" s="528"/>
      <c r="AH1537" s="521"/>
      <c r="AI1537" s="521"/>
      <c r="AJ1537" s="521"/>
      <c r="AK1537" s="521"/>
      <c r="AL1537" s="521"/>
      <c r="AM1537" s="521"/>
      <c r="AN1537" s="521"/>
      <c r="AO1537" s="521"/>
      <c r="AP1537" s="521"/>
      <c r="AQ1537" s="521"/>
      <c r="AR1537" s="521"/>
      <c r="AS1537" s="521"/>
      <c r="AT1537" s="521"/>
      <c r="AU1537" s="521"/>
      <c r="AV1537" s="521"/>
      <c r="AW1537" s="521"/>
      <c r="AX1537" s="521"/>
      <c r="AY1537" s="521"/>
      <c r="AZ1537" s="521"/>
      <c r="BA1537" s="521"/>
      <c r="BB1537" s="521"/>
      <c r="BC1537" s="521"/>
      <c r="BD1537" s="521"/>
      <c r="BE1537" s="521"/>
      <c r="BF1537" s="521"/>
      <c r="BG1537" s="521"/>
      <c r="BH1537" s="521"/>
      <c r="BI1537" s="521"/>
      <c r="BJ1537" s="521"/>
      <c r="BK1537" s="521"/>
      <c r="BL1537" s="521"/>
      <c r="BM1537" s="521"/>
      <c r="BN1537" s="521"/>
      <c r="BO1537" s="521"/>
      <c r="BP1537" s="521"/>
      <c r="BQ1537" s="521"/>
      <c r="BR1537" s="521"/>
      <c r="BS1537" s="521"/>
      <c r="BT1537" s="521"/>
      <c r="BU1537" s="521"/>
      <c r="BV1537" s="521"/>
      <c r="BW1537" s="521"/>
      <c r="BX1537" s="521"/>
      <c r="BY1537" s="521"/>
      <c r="BZ1537" s="521"/>
      <c r="CA1537" s="521"/>
      <c r="CB1537" s="521"/>
      <c r="CC1537" s="521"/>
      <c r="CD1537" s="521"/>
      <c r="CE1537" s="521"/>
      <c r="CF1537" s="521"/>
      <c r="CG1537" s="521"/>
      <c r="CH1537" s="521"/>
      <c r="CI1537" s="521"/>
      <c r="CJ1537" s="521"/>
      <c r="CK1537" s="521"/>
      <c r="CL1537" s="521"/>
      <c r="CM1537" s="521"/>
      <c r="CN1537" s="521"/>
      <c r="CO1537" s="521"/>
      <c r="CP1537" s="521"/>
      <c r="CQ1537" s="521"/>
    </row>
    <row r="1538" spans="1:95" s="69" customFormat="1" ht="15" customHeight="1" outlineLevel="1" x14ac:dyDescent="0.2">
      <c r="A1538" s="11">
        <v>189</v>
      </c>
      <c r="B1538" s="294"/>
      <c r="C1538" s="289"/>
      <c r="D1538" s="289"/>
      <c r="E1538" s="289"/>
      <c r="F1538" s="1045" t="str">
        <f>'2. CAD NCCF'!F1538:L1538</f>
        <v>Committed credit facility - Undrawn portion ; other</v>
      </c>
      <c r="G1538" s="1046"/>
      <c r="H1538" s="1046"/>
      <c r="I1538" s="1046"/>
      <c r="J1538" s="1046"/>
      <c r="K1538" s="1046"/>
      <c r="L1538" s="1047"/>
      <c r="M1538" s="400">
        <f t="shared" si="670"/>
        <v>0</v>
      </c>
      <c r="N1538" s="1254"/>
      <c r="O1538" s="1644"/>
      <c r="P1538" s="1644"/>
      <c r="Q1538" s="1644"/>
      <c r="R1538" s="1644"/>
      <c r="S1538" s="1644"/>
      <c r="T1538" s="1644"/>
      <c r="U1538" s="1644"/>
      <c r="V1538" s="1644"/>
      <c r="W1538" s="1644"/>
      <c r="X1538" s="1644"/>
      <c r="Y1538" s="1644"/>
      <c r="Z1538" s="1644"/>
      <c r="AA1538" s="1644"/>
      <c r="AB1538" s="1254"/>
      <c r="AC1538" s="400">
        <f t="shared" si="668"/>
        <v>0</v>
      </c>
      <c r="AD1538" s="904"/>
      <c r="AE1538" s="905"/>
      <c r="AF1538" s="905"/>
      <c r="AG1538" s="528"/>
      <c r="AH1538" s="521"/>
      <c r="AI1538" s="521"/>
      <c r="AJ1538" s="521"/>
      <c r="AK1538" s="521"/>
      <c r="AL1538" s="521"/>
      <c r="AM1538" s="521"/>
      <c r="AN1538" s="521"/>
      <c r="AO1538" s="521"/>
      <c r="AP1538" s="521"/>
      <c r="AQ1538" s="521"/>
      <c r="AR1538" s="521"/>
      <c r="AS1538" s="521"/>
      <c r="AT1538" s="521"/>
      <c r="AU1538" s="521"/>
      <c r="AV1538" s="521"/>
      <c r="AW1538" s="521"/>
      <c r="AX1538" s="521"/>
      <c r="AY1538" s="521"/>
      <c r="AZ1538" s="521"/>
      <c r="BA1538" s="521"/>
      <c r="BB1538" s="521"/>
      <c r="BC1538" s="521"/>
      <c r="BD1538" s="521"/>
      <c r="BE1538" s="521"/>
      <c r="BF1538" s="521"/>
      <c r="BG1538" s="521"/>
      <c r="BH1538" s="521"/>
      <c r="BI1538" s="521"/>
      <c r="BJ1538" s="521"/>
      <c r="BK1538" s="521"/>
      <c r="BL1538" s="521"/>
      <c r="BM1538" s="521"/>
      <c r="BN1538" s="521"/>
      <c r="BO1538" s="521"/>
      <c r="BP1538" s="521"/>
      <c r="BQ1538" s="521"/>
      <c r="BR1538" s="521"/>
      <c r="BS1538" s="521"/>
      <c r="BT1538" s="521"/>
      <c r="BU1538" s="521"/>
      <c r="BV1538" s="521"/>
      <c r="BW1538" s="521"/>
      <c r="BX1538" s="521"/>
      <c r="BY1538" s="521"/>
      <c r="BZ1538" s="521"/>
      <c r="CA1538" s="521"/>
      <c r="CB1538" s="521"/>
      <c r="CC1538" s="521"/>
      <c r="CD1538" s="521"/>
      <c r="CE1538" s="521"/>
      <c r="CF1538" s="521"/>
      <c r="CG1538" s="521"/>
      <c r="CH1538" s="521"/>
      <c r="CI1538" s="521"/>
      <c r="CJ1538" s="521"/>
      <c r="CK1538" s="521"/>
      <c r="CL1538" s="521"/>
      <c r="CM1538" s="521"/>
      <c r="CN1538" s="521"/>
      <c r="CO1538" s="521"/>
      <c r="CP1538" s="521"/>
      <c r="CQ1538" s="521"/>
    </row>
    <row r="1539" spans="1:95" s="69" customFormat="1" outlineLevel="1" x14ac:dyDescent="0.2">
      <c r="A1539" s="11">
        <v>187</v>
      </c>
      <c r="B1539" s="294"/>
      <c r="C1539" s="289"/>
      <c r="D1539" s="868" t="str">
        <f>'2. CAD NCCF'!D1539:L1539</f>
        <v>Liquidity facilities drawn</v>
      </c>
      <c r="E1539" s="869"/>
      <c r="F1539" s="869"/>
      <c r="G1539" s="869"/>
      <c r="H1539" s="869"/>
      <c r="I1539" s="869"/>
      <c r="J1539" s="869"/>
      <c r="K1539" s="869"/>
      <c r="L1539" s="870"/>
      <c r="M1539" s="399">
        <f>SUBTOTAL(9,M1540:M1546)</f>
        <v>0</v>
      </c>
      <c r="N1539" s="1254"/>
      <c r="O1539" s="1644"/>
      <c r="P1539" s="1644"/>
      <c r="Q1539" s="1644"/>
      <c r="R1539" s="1644"/>
      <c r="S1539" s="1644"/>
      <c r="T1539" s="1644"/>
      <c r="U1539" s="1644"/>
      <c r="V1539" s="1644"/>
      <c r="W1539" s="1644"/>
      <c r="X1539" s="1644"/>
      <c r="Y1539" s="1644"/>
      <c r="Z1539" s="1644"/>
      <c r="AA1539" s="1644"/>
      <c r="AB1539" s="1254"/>
      <c r="AC1539" s="399">
        <f t="shared" ref="AC1539" si="671">SUBTOTAL(9,AC1540:AC1546)</f>
        <v>0</v>
      </c>
      <c r="AD1539" s="1577"/>
      <c r="AE1539" s="1595"/>
      <c r="AF1539" s="1595"/>
      <c r="AG1539" s="528"/>
      <c r="AH1539" s="521"/>
      <c r="AI1539" s="521"/>
      <c r="AJ1539" s="521"/>
      <c r="AK1539" s="521"/>
      <c r="AL1539" s="521"/>
      <c r="AM1539" s="521"/>
      <c r="AN1539" s="521"/>
      <c r="AO1539" s="521"/>
      <c r="AP1539" s="521"/>
      <c r="AQ1539" s="521"/>
      <c r="AR1539" s="521"/>
      <c r="AS1539" s="521"/>
      <c r="AT1539" s="521"/>
      <c r="AU1539" s="521"/>
      <c r="AV1539" s="521"/>
      <c r="AW1539" s="521"/>
      <c r="AX1539" s="521"/>
      <c r="AY1539" s="521"/>
      <c r="AZ1539" s="521"/>
      <c r="BA1539" s="521"/>
      <c r="BB1539" s="521"/>
      <c r="BC1539" s="521"/>
      <c r="BD1539" s="521"/>
      <c r="BE1539" s="521"/>
      <c r="BF1539" s="521"/>
      <c r="BG1539" s="521"/>
      <c r="BH1539" s="521"/>
      <c r="BI1539" s="521"/>
      <c r="BJ1539" s="521"/>
      <c r="BK1539" s="521"/>
      <c r="BL1539" s="521"/>
      <c r="BM1539" s="521"/>
      <c r="BN1539" s="521"/>
      <c r="BO1539" s="521"/>
      <c r="BP1539" s="521"/>
      <c r="BQ1539" s="521"/>
      <c r="BR1539" s="521"/>
      <c r="BS1539" s="521"/>
      <c r="BT1539" s="521"/>
      <c r="BU1539" s="521"/>
      <c r="BV1539" s="521"/>
      <c r="BW1539" s="521"/>
      <c r="BX1539" s="521"/>
      <c r="BY1539" s="521"/>
      <c r="BZ1539" s="521"/>
      <c r="CA1539" s="521"/>
      <c r="CB1539" s="521"/>
      <c r="CC1539" s="521"/>
      <c r="CD1539" s="521"/>
      <c r="CE1539" s="521"/>
      <c r="CF1539" s="521"/>
      <c r="CG1539" s="521"/>
      <c r="CH1539" s="521"/>
      <c r="CI1539" s="521"/>
      <c r="CJ1539" s="521"/>
      <c r="CK1539" s="521"/>
      <c r="CL1539" s="521"/>
      <c r="CM1539" s="521"/>
      <c r="CN1539" s="521"/>
      <c r="CO1539" s="521"/>
      <c r="CP1539" s="521"/>
      <c r="CQ1539" s="521"/>
    </row>
    <row r="1540" spans="1:95" s="69" customFormat="1" outlineLevel="1" x14ac:dyDescent="0.2">
      <c r="A1540" s="11">
        <v>188</v>
      </c>
      <c r="B1540" s="294"/>
      <c r="C1540" s="289"/>
      <c r="D1540" s="289"/>
      <c r="E1540" s="289"/>
      <c r="F1540" s="1045" t="str">
        <f>'2. CAD NCCF'!F1540:L1540</f>
        <v>Uncommitted credit facility - drawn portion</v>
      </c>
      <c r="G1540" s="1046"/>
      <c r="H1540" s="1046"/>
      <c r="I1540" s="1046"/>
      <c r="J1540" s="1046"/>
      <c r="K1540" s="1046"/>
      <c r="L1540" s="1047"/>
      <c r="M1540" s="400">
        <f t="shared" ref="M1540:M1546" si="672">M764</f>
        <v>0</v>
      </c>
      <c r="N1540" s="1254"/>
      <c r="O1540" s="1644"/>
      <c r="P1540" s="1644"/>
      <c r="Q1540" s="1644"/>
      <c r="R1540" s="1644"/>
      <c r="S1540" s="1644"/>
      <c r="T1540" s="1644"/>
      <c r="U1540" s="1644"/>
      <c r="V1540" s="1644"/>
      <c r="W1540" s="1644"/>
      <c r="X1540" s="1644"/>
      <c r="Y1540" s="1644"/>
      <c r="Z1540" s="1644"/>
      <c r="AA1540" s="1644"/>
      <c r="AB1540" s="1254"/>
      <c r="AC1540" s="400">
        <f t="shared" si="668"/>
        <v>0</v>
      </c>
      <c r="AD1540" s="951"/>
      <c r="AE1540" s="952"/>
      <c r="AF1540" s="952"/>
      <c r="AG1540" s="528"/>
      <c r="AH1540" s="521"/>
      <c r="AI1540" s="521"/>
      <c r="AJ1540" s="521"/>
      <c r="AK1540" s="521"/>
      <c r="AL1540" s="521"/>
      <c r="AM1540" s="521"/>
      <c r="AN1540" s="521"/>
      <c r="AO1540" s="521"/>
      <c r="AP1540" s="521"/>
      <c r="AQ1540" s="521"/>
      <c r="AR1540" s="521"/>
      <c r="AS1540" s="521"/>
      <c r="AT1540" s="521"/>
      <c r="AU1540" s="521"/>
      <c r="AV1540" s="521"/>
      <c r="AW1540" s="521"/>
      <c r="AX1540" s="521"/>
      <c r="AY1540" s="521"/>
      <c r="AZ1540" s="521"/>
      <c r="BA1540" s="521"/>
      <c r="BB1540" s="521"/>
      <c r="BC1540" s="521"/>
      <c r="BD1540" s="521"/>
      <c r="BE1540" s="521"/>
      <c r="BF1540" s="521"/>
      <c r="BG1540" s="521"/>
      <c r="BH1540" s="521"/>
      <c r="BI1540" s="521"/>
      <c r="BJ1540" s="521"/>
      <c r="BK1540" s="521"/>
      <c r="BL1540" s="521"/>
      <c r="BM1540" s="521"/>
      <c r="BN1540" s="521"/>
      <c r="BO1540" s="521"/>
      <c r="BP1540" s="521"/>
      <c r="BQ1540" s="521"/>
      <c r="BR1540" s="521"/>
      <c r="BS1540" s="521"/>
      <c r="BT1540" s="521"/>
      <c r="BU1540" s="521"/>
      <c r="BV1540" s="521"/>
      <c r="BW1540" s="521"/>
      <c r="BX1540" s="521"/>
      <c r="BY1540" s="521"/>
      <c r="BZ1540" s="521"/>
      <c r="CA1540" s="521"/>
      <c r="CB1540" s="521"/>
      <c r="CC1540" s="521"/>
      <c r="CD1540" s="521"/>
      <c r="CE1540" s="521"/>
      <c r="CF1540" s="521"/>
      <c r="CG1540" s="521"/>
      <c r="CH1540" s="521"/>
      <c r="CI1540" s="521"/>
      <c r="CJ1540" s="521"/>
      <c r="CK1540" s="521"/>
      <c r="CL1540" s="521"/>
      <c r="CM1540" s="521"/>
      <c r="CN1540" s="521"/>
      <c r="CO1540" s="521"/>
      <c r="CP1540" s="521"/>
      <c r="CQ1540" s="521"/>
    </row>
    <row r="1541" spans="1:95" s="69" customFormat="1" ht="27.75" customHeight="1" outlineLevel="1" x14ac:dyDescent="0.2">
      <c r="A1541" s="11">
        <v>189</v>
      </c>
      <c r="B1541" s="294"/>
      <c r="C1541" s="289"/>
      <c r="D1541" s="289"/>
      <c r="E1541" s="289"/>
      <c r="F1541" s="1045" t="str">
        <f>'2. CAD NCCF'!F1541:L1541</f>
        <v>Committed credit facility - drawn portion ; retail &amp; small business</v>
      </c>
      <c r="G1541" s="1046"/>
      <c r="H1541" s="1046"/>
      <c r="I1541" s="1046"/>
      <c r="J1541" s="1046"/>
      <c r="K1541" s="1046"/>
      <c r="L1541" s="1047"/>
      <c r="M1541" s="400">
        <f t="shared" si="672"/>
        <v>0</v>
      </c>
      <c r="N1541" s="1254"/>
      <c r="O1541" s="1644"/>
      <c r="P1541" s="1644"/>
      <c r="Q1541" s="1644"/>
      <c r="R1541" s="1644"/>
      <c r="S1541" s="1644"/>
      <c r="T1541" s="1644"/>
      <c r="U1541" s="1644"/>
      <c r="V1541" s="1644"/>
      <c r="W1541" s="1644"/>
      <c r="X1541" s="1644"/>
      <c r="Y1541" s="1644"/>
      <c r="Z1541" s="1644"/>
      <c r="AA1541" s="1644"/>
      <c r="AB1541" s="1254"/>
      <c r="AC1541" s="400">
        <f t="shared" si="668"/>
        <v>0</v>
      </c>
      <c r="AD1541" s="954"/>
      <c r="AE1541" s="955"/>
      <c r="AF1541" s="955"/>
      <c r="AG1541" s="528"/>
      <c r="AH1541" s="521"/>
      <c r="AI1541" s="521"/>
      <c r="AJ1541" s="521"/>
      <c r="AK1541" s="521"/>
      <c r="AL1541" s="521"/>
      <c r="AM1541" s="521"/>
      <c r="AN1541" s="521"/>
      <c r="AO1541" s="521"/>
      <c r="AP1541" s="521"/>
      <c r="AQ1541" s="521"/>
      <c r="AR1541" s="521"/>
      <c r="AS1541" s="521"/>
      <c r="AT1541" s="521"/>
      <c r="AU1541" s="521"/>
      <c r="AV1541" s="521"/>
      <c r="AW1541" s="521"/>
      <c r="AX1541" s="521"/>
      <c r="AY1541" s="521"/>
      <c r="AZ1541" s="521"/>
      <c r="BA1541" s="521"/>
      <c r="BB1541" s="521"/>
      <c r="BC1541" s="521"/>
      <c r="BD1541" s="521"/>
      <c r="BE1541" s="521"/>
      <c r="BF1541" s="521"/>
      <c r="BG1541" s="521"/>
      <c r="BH1541" s="521"/>
      <c r="BI1541" s="521"/>
      <c r="BJ1541" s="521"/>
      <c r="BK1541" s="521"/>
      <c r="BL1541" s="521"/>
      <c r="BM1541" s="521"/>
      <c r="BN1541" s="521"/>
      <c r="BO1541" s="521"/>
      <c r="BP1541" s="521"/>
      <c r="BQ1541" s="521"/>
      <c r="BR1541" s="521"/>
      <c r="BS1541" s="521"/>
      <c r="BT1541" s="521"/>
      <c r="BU1541" s="521"/>
      <c r="BV1541" s="521"/>
      <c r="BW1541" s="521"/>
      <c r="BX1541" s="521"/>
      <c r="BY1541" s="521"/>
      <c r="BZ1541" s="521"/>
      <c r="CA1541" s="521"/>
      <c r="CB1541" s="521"/>
      <c r="CC1541" s="521"/>
      <c r="CD1541" s="521"/>
      <c r="CE1541" s="521"/>
      <c r="CF1541" s="521"/>
      <c r="CG1541" s="521"/>
      <c r="CH1541" s="521"/>
      <c r="CI1541" s="521"/>
      <c r="CJ1541" s="521"/>
      <c r="CK1541" s="521"/>
      <c r="CL1541" s="521"/>
      <c r="CM1541" s="521"/>
      <c r="CN1541" s="521"/>
      <c r="CO1541" s="521"/>
      <c r="CP1541" s="521"/>
      <c r="CQ1541" s="521"/>
    </row>
    <row r="1542" spans="1:95" s="69" customFormat="1" ht="14.25" customHeight="1" outlineLevel="1" x14ac:dyDescent="0.2">
      <c r="A1542" s="11">
        <v>189</v>
      </c>
      <c r="B1542" s="294"/>
      <c r="C1542" s="289"/>
      <c r="D1542" s="289"/>
      <c r="E1542" s="289"/>
      <c r="F1542" s="1045" t="str">
        <f>'2. CAD NCCF'!F1542:L1542</f>
        <v>Committed credit facility - drawn portion ; heloc &amp; credit card</v>
      </c>
      <c r="G1542" s="1046"/>
      <c r="H1542" s="1046"/>
      <c r="I1542" s="1046"/>
      <c r="J1542" s="1046"/>
      <c r="K1542" s="1046"/>
      <c r="L1542" s="1047"/>
      <c r="M1542" s="400">
        <f t="shared" si="672"/>
        <v>0</v>
      </c>
      <c r="N1542" s="1254"/>
      <c r="O1542" s="1644"/>
      <c r="P1542" s="1644"/>
      <c r="Q1542" s="1644"/>
      <c r="R1542" s="1644"/>
      <c r="S1542" s="1644"/>
      <c r="T1542" s="1644"/>
      <c r="U1542" s="1644"/>
      <c r="V1542" s="1644"/>
      <c r="W1542" s="1644"/>
      <c r="X1542" s="1644"/>
      <c r="Y1542" s="1644"/>
      <c r="Z1542" s="1644"/>
      <c r="AA1542" s="1644"/>
      <c r="AB1542" s="1254"/>
      <c r="AC1542" s="400">
        <f t="shared" si="668"/>
        <v>0</v>
      </c>
      <c r="AD1542" s="954"/>
      <c r="AE1542" s="955"/>
      <c r="AF1542" s="955"/>
      <c r="AG1542" s="528"/>
      <c r="AH1542" s="521"/>
      <c r="AI1542" s="521"/>
      <c r="AJ1542" s="521"/>
      <c r="AK1542" s="521"/>
      <c r="AL1542" s="521"/>
      <c r="AM1542" s="521"/>
      <c r="AN1542" s="521"/>
      <c r="AO1542" s="521"/>
      <c r="AP1542" s="521"/>
      <c r="AQ1542" s="521"/>
      <c r="AR1542" s="521"/>
      <c r="AS1542" s="521"/>
      <c r="AT1542" s="521"/>
      <c r="AU1542" s="521"/>
      <c r="AV1542" s="521"/>
      <c r="AW1542" s="521"/>
      <c r="AX1542" s="521"/>
      <c r="AY1542" s="521"/>
      <c r="AZ1542" s="521"/>
      <c r="BA1542" s="521"/>
      <c r="BB1542" s="521"/>
      <c r="BC1542" s="521"/>
      <c r="BD1542" s="521"/>
      <c r="BE1542" s="521"/>
      <c r="BF1542" s="521"/>
      <c r="BG1542" s="521"/>
      <c r="BH1542" s="521"/>
      <c r="BI1542" s="521"/>
      <c r="BJ1542" s="521"/>
      <c r="BK1542" s="521"/>
      <c r="BL1542" s="521"/>
      <c r="BM1542" s="521"/>
      <c r="BN1542" s="521"/>
      <c r="BO1542" s="521"/>
      <c r="BP1542" s="521"/>
      <c r="BQ1542" s="521"/>
      <c r="BR1542" s="521"/>
      <c r="BS1542" s="521"/>
      <c r="BT1542" s="521"/>
      <c r="BU1542" s="521"/>
      <c r="BV1542" s="521"/>
      <c r="BW1542" s="521"/>
      <c r="BX1542" s="521"/>
      <c r="BY1542" s="521"/>
      <c r="BZ1542" s="521"/>
      <c r="CA1542" s="521"/>
      <c r="CB1542" s="521"/>
      <c r="CC1542" s="521"/>
      <c r="CD1542" s="521"/>
      <c r="CE1542" s="521"/>
      <c r="CF1542" s="521"/>
      <c r="CG1542" s="521"/>
      <c r="CH1542" s="521"/>
      <c r="CI1542" s="521"/>
      <c r="CJ1542" s="521"/>
      <c r="CK1542" s="521"/>
      <c r="CL1542" s="521"/>
      <c r="CM1542" s="521"/>
      <c r="CN1542" s="521"/>
      <c r="CO1542" s="521"/>
      <c r="CP1542" s="521"/>
      <c r="CQ1542" s="521"/>
    </row>
    <row r="1543" spans="1:95" s="69" customFormat="1" ht="14.25" customHeight="1" outlineLevel="1" x14ac:dyDescent="0.2">
      <c r="A1543" s="11">
        <v>189</v>
      </c>
      <c r="B1543" s="294"/>
      <c r="C1543" s="289"/>
      <c r="D1543" s="289"/>
      <c r="E1543" s="289"/>
      <c r="F1543" s="1045" t="str">
        <f>'2. CAD NCCF'!F1543:L1543</f>
        <v>Committed credit facility - drawn portion ; FI</v>
      </c>
      <c r="G1543" s="1046"/>
      <c r="H1543" s="1046"/>
      <c r="I1543" s="1046"/>
      <c r="J1543" s="1046"/>
      <c r="K1543" s="1046"/>
      <c r="L1543" s="1047"/>
      <c r="M1543" s="400">
        <f t="shared" si="672"/>
        <v>0</v>
      </c>
      <c r="N1543" s="1254"/>
      <c r="O1543" s="1644"/>
      <c r="P1543" s="1644"/>
      <c r="Q1543" s="1644"/>
      <c r="R1543" s="1644"/>
      <c r="S1543" s="1644"/>
      <c r="T1543" s="1644"/>
      <c r="U1543" s="1644"/>
      <c r="V1543" s="1644"/>
      <c r="W1543" s="1644"/>
      <c r="X1543" s="1644"/>
      <c r="Y1543" s="1644"/>
      <c r="Z1543" s="1644"/>
      <c r="AA1543" s="1644"/>
      <c r="AB1543" s="1254"/>
      <c r="AC1543" s="400">
        <f t="shared" si="668"/>
        <v>0</v>
      </c>
      <c r="AD1543" s="954"/>
      <c r="AE1543" s="955"/>
      <c r="AF1543" s="955"/>
      <c r="AG1543" s="528"/>
      <c r="AH1543" s="521"/>
      <c r="AI1543" s="521"/>
      <c r="AJ1543" s="521"/>
      <c r="AK1543" s="521"/>
      <c r="AL1543" s="521"/>
      <c r="AM1543" s="521"/>
      <c r="AN1543" s="521"/>
      <c r="AO1543" s="521"/>
      <c r="AP1543" s="521"/>
      <c r="AQ1543" s="521"/>
      <c r="AR1543" s="521"/>
      <c r="AS1543" s="521"/>
      <c r="AT1543" s="521"/>
      <c r="AU1543" s="521"/>
      <c r="AV1543" s="521"/>
      <c r="AW1543" s="521"/>
      <c r="AX1543" s="521"/>
      <c r="AY1543" s="521"/>
      <c r="AZ1543" s="521"/>
      <c r="BA1543" s="521"/>
      <c r="BB1543" s="521"/>
      <c r="BC1543" s="521"/>
      <c r="BD1543" s="521"/>
      <c r="BE1543" s="521"/>
      <c r="BF1543" s="521"/>
      <c r="BG1543" s="521"/>
      <c r="BH1543" s="521"/>
      <c r="BI1543" s="521"/>
      <c r="BJ1543" s="521"/>
      <c r="BK1543" s="521"/>
      <c r="BL1543" s="521"/>
      <c r="BM1543" s="521"/>
      <c r="BN1543" s="521"/>
      <c r="BO1543" s="521"/>
      <c r="BP1543" s="521"/>
      <c r="BQ1543" s="521"/>
      <c r="BR1543" s="521"/>
      <c r="BS1543" s="521"/>
      <c r="BT1543" s="521"/>
      <c r="BU1543" s="521"/>
      <c r="BV1543" s="521"/>
      <c r="BW1543" s="521"/>
      <c r="BX1543" s="521"/>
      <c r="BY1543" s="521"/>
      <c r="BZ1543" s="521"/>
      <c r="CA1543" s="521"/>
      <c r="CB1543" s="521"/>
      <c r="CC1543" s="521"/>
      <c r="CD1543" s="521"/>
      <c r="CE1543" s="521"/>
      <c r="CF1543" s="521"/>
      <c r="CG1543" s="521"/>
      <c r="CH1543" s="521"/>
      <c r="CI1543" s="521"/>
      <c r="CJ1543" s="521"/>
      <c r="CK1543" s="521"/>
      <c r="CL1543" s="521"/>
      <c r="CM1543" s="521"/>
      <c r="CN1543" s="521"/>
      <c r="CO1543" s="521"/>
      <c r="CP1543" s="521"/>
      <c r="CQ1543" s="521"/>
    </row>
    <row r="1544" spans="1:95" s="69" customFormat="1" ht="27.75" customHeight="1" outlineLevel="1" x14ac:dyDescent="0.2">
      <c r="A1544" s="11">
        <v>189</v>
      </c>
      <c r="B1544" s="294"/>
      <c r="C1544" s="289"/>
      <c r="D1544" s="289"/>
      <c r="E1544" s="289"/>
      <c r="F1544" s="1045" t="str">
        <f>'2. CAD NCCF'!F1544:L1544</f>
        <v>Committed credit facility - drawn portion ; non-FI corp, govt, PSE</v>
      </c>
      <c r="G1544" s="1046"/>
      <c r="H1544" s="1046"/>
      <c r="I1544" s="1046"/>
      <c r="J1544" s="1046"/>
      <c r="K1544" s="1046"/>
      <c r="L1544" s="1047"/>
      <c r="M1544" s="400">
        <f t="shared" si="672"/>
        <v>0</v>
      </c>
      <c r="N1544" s="1254"/>
      <c r="O1544" s="1644"/>
      <c r="P1544" s="1644"/>
      <c r="Q1544" s="1644"/>
      <c r="R1544" s="1644"/>
      <c r="S1544" s="1644"/>
      <c r="T1544" s="1644"/>
      <c r="U1544" s="1644"/>
      <c r="V1544" s="1644"/>
      <c r="W1544" s="1644"/>
      <c r="X1544" s="1644"/>
      <c r="Y1544" s="1644"/>
      <c r="Z1544" s="1644"/>
      <c r="AA1544" s="1644"/>
      <c r="AB1544" s="1254"/>
      <c r="AC1544" s="400">
        <f t="shared" si="668"/>
        <v>0</v>
      </c>
      <c r="AD1544" s="954"/>
      <c r="AE1544" s="955"/>
      <c r="AF1544" s="955"/>
      <c r="AG1544" s="528"/>
      <c r="AH1544" s="521"/>
      <c r="AI1544" s="521"/>
      <c r="AJ1544" s="521"/>
      <c r="AK1544" s="521"/>
      <c r="AL1544" s="521"/>
      <c r="AM1544" s="521"/>
      <c r="AN1544" s="521"/>
      <c r="AO1544" s="521"/>
      <c r="AP1544" s="521"/>
      <c r="AQ1544" s="521"/>
      <c r="AR1544" s="521"/>
      <c r="AS1544" s="521"/>
      <c r="AT1544" s="521"/>
      <c r="AU1544" s="521"/>
      <c r="AV1544" s="521"/>
      <c r="AW1544" s="521"/>
      <c r="AX1544" s="521"/>
      <c r="AY1544" s="521"/>
      <c r="AZ1544" s="521"/>
      <c r="BA1544" s="521"/>
      <c r="BB1544" s="521"/>
      <c r="BC1544" s="521"/>
      <c r="BD1544" s="521"/>
      <c r="BE1544" s="521"/>
      <c r="BF1544" s="521"/>
      <c r="BG1544" s="521"/>
      <c r="BH1544" s="521"/>
      <c r="BI1544" s="521"/>
      <c r="BJ1544" s="521"/>
      <c r="BK1544" s="521"/>
      <c r="BL1544" s="521"/>
      <c r="BM1544" s="521"/>
      <c r="BN1544" s="521"/>
      <c r="BO1544" s="521"/>
      <c r="BP1544" s="521"/>
      <c r="BQ1544" s="521"/>
      <c r="BR1544" s="521"/>
      <c r="BS1544" s="521"/>
      <c r="BT1544" s="521"/>
      <c r="BU1544" s="521"/>
      <c r="BV1544" s="521"/>
      <c r="BW1544" s="521"/>
      <c r="BX1544" s="521"/>
      <c r="BY1544" s="521"/>
      <c r="BZ1544" s="521"/>
      <c r="CA1544" s="521"/>
      <c r="CB1544" s="521"/>
      <c r="CC1544" s="521"/>
      <c r="CD1544" s="521"/>
      <c r="CE1544" s="521"/>
      <c r="CF1544" s="521"/>
      <c r="CG1544" s="521"/>
      <c r="CH1544" s="521"/>
      <c r="CI1544" s="521"/>
      <c r="CJ1544" s="521"/>
      <c r="CK1544" s="521"/>
      <c r="CL1544" s="521"/>
      <c r="CM1544" s="521"/>
      <c r="CN1544" s="521"/>
      <c r="CO1544" s="521"/>
      <c r="CP1544" s="521"/>
      <c r="CQ1544" s="521"/>
    </row>
    <row r="1545" spans="1:95" s="69" customFormat="1" ht="14.25" customHeight="1" outlineLevel="1" x14ac:dyDescent="0.2">
      <c r="A1545" s="11">
        <v>189</v>
      </c>
      <c r="B1545" s="294"/>
      <c r="C1545" s="289"/>
      <c r="D1545" s="289"/>
      <c r="E1545" s="289"/>
      <c r="F1545" s="1045" t="str">
        <f>'2. CAD NCCF'!F1545:L1545</f>
        <v>Committed credit facility - drawn portion ; ABCP and VIEs</v>
      </c>
      <c r="G1545" s="1046"/>
      <c r="H1545" s="1046"/>
      <c r="I1545" s="1046"/>
      <c r="J1545" s="1046"/>
      <c r="K1545" s="1046"/>
      <c r="L1545" s="1047"/>
      <c r="M1545" s="400">
        <f t="shared" si="672"/>
        <v>0</v>
      </c>
      <c r="N1545" s="1254"/>
      <c r="O1545" s="1644"/>
      <c r="P1545" s="1644"/>
      <c r="Q1545" s="1644"/>
      <c r="R1545" s="1644"/>
      <c r="S1545" s="1644"/>
      <c r="T1545" s="1644"/>
      <c r="U1545" s="1644"/>
      <c r="V1545" s="1644"/>
      <c r="W1545" s="1644"/>
      <c r="X1545" s="1644"/>
      <c r="Y1545" s="1644"/>
      <c r="Z1545" s="1644"/>
      <c r="AA1545" s="1644"/>
      <c r="AB1545" s="1254"/>
      <c r="AC1545" s="400">
        <f t="shared" si="668"/>
        <v>0</v>
      </c>
      <c r="AD1545" s="954"/>
      <c r="AE1545" s="955"/>
      <c r="AF1545" s="955"/>
      <c r="AG1545" s="528"/>
      <c r="AH1545" s="521"/>
      <c r="AI1545" s="521"/>
      <c r="AJ1545" s="521"/>
      <c r="AK1545" s="521"/>
      <c r="AL1545" s="521"/>
      <c r="AM1545" s="521"/>
      <c r="AN1545" s="521"/>
      <c r="AO1545" s="521"/>
      <c r="AP1545" s="521"/>
      <c r="AQ1545" s="521"/>
      <c r="AR1545" s="521"/>
      <c r="AS1545" s="521"/>
      <c r="AT1545" s="521"/>
      <c r="AU1545" s="521"/>
      <c r="AV1545" s="521"/>
      <c r="AW1545" s="521"/>
      <c r="AX1545" s="521"/>
      <c r="AY1545" s="521"/>
      <c r="AZ1545" s="521"/>
      <c r="BA1545" s="521"/>
      <c r="BB1545" s="521"/>
      <c r="BC1545" s="521"/>
      <c r="BD1545" s="521"/>
      <c r="BE1545" s="521"/>
      <c r="BF1545" s="521"/>
      <c r="BG1545" s="521"/>
      <c r="BH1545" s="521"/>
      <c r="BI1545" s="521"/>
      <c r="BJ1545" s="521"/>
      <c r="BK1545" s="521"/>
      <c r="BL1545" s="521"/>
      <c r="BM1545" s="521"/>
      <c r="BN1545" s="521"/>
      <c r="BO1545" s="521"/>
      <c r="BP1545" s="521"/>
      <c r="BQ1545" s="521"/>
      <c r="BR1545" s="521"/>
      <c r="BS1545" s="521"/>
      <c r="BT1545" s="521"/>
      <c r="BU1545" s="521"/>
      <c r="BV1545" s="521"/>
      <c r="BW1545" s="521"/>
      <c r="BX1545" s="521"/>
      <c r="BY1545" s="521"/>
      <c r="BZ1545" s="521"/>
      <c r="CA1545" s="521"/>
      <c r="CB1545" s="521"/>
      <c r="CC1545" s="521"/>
      <c r="CD1545" s="521"/>
      <c r="CE1545" s="521"/>
      <c r="CF1545" s="521"/>
      <c r="CG1545" s="521"/>
      <c r="CH1545" s="521"/>
      <c r="CI1545" s="521"/>
      <c r="CJ1545" s="521"/>
      <c r="CK1545" s="521"/>
      <c r="CL1545" s="521"/>
      <c r="CM1545" s="521"/>
      <c r="CN1545" s="521"/>
      <c r="CO1545" s="521"/>
      <c r="CP1545" s="521"/>
      <c r="CQ1545" s="521"/>
    </row>
    <row r="1546" spans="1:95" s="69" customFormat="1" ht="15" customHeight="1" outlineLevel="1" x14ac:dyDescent="0.2">
      <c r="A1546" s="11">
        <v>189</v>
      </c>
      <c r="B1546" s="523"/>
      <c r="C1546" s="515"/>
      <c r="D1546" s="515"/>
      <c r="E1546" s="524"/>
      <c r="F1546" s="1045" t="str">
        <f>'2. CAD NCCF'!F1546:L1546</f>
        <v>Committed credit facility - drawn portion ; other</v>
      </c>
      <c r="G1546" s="1046"/>
      <c r="H1546" s="1046"/>
      <c r="I1546" s="1046"/>
      <c r="J1546" s="1046"/>
      <c r="K1546" s="1046"/>
      <c r="L1546" s="1047"/>
      <c r="M1546" s="400">
        <f t="shared" si="672"/>
        <v>0</v>
      </c>
      <c r="N1546" s="977"/>
      <c r="O1546" s="977"/>
      <c r="P1546" s="977"/>
      <c r="Q1546" s="977"/>
      <c r="R1546" s="977"/>
      <c r="S1546" s="977"/>
      <c r="T1546" s="977"/>
      <c r="U1546" s="977"/>
      <c r="V1546" s="977"/>
      <c r="W1546" s="977"/>
      <c r="X1546" s="977"/>
      <c r="Y1546" s="977"/>
      <c r="Z1546" s="977"/>
      <c r="AA1546" s="977"/>
      <c r="AB1546" s="977"/>
      <c r="AC1546" s="400">
        <f t="shared" si="668"/>
        <v>0</v>
      </c>
      <c r="AD1546" s="904"/>
      <c r="AE1546" s="905"/>
      <c r="AF1546" s="905"/>
      <c r="AG1546" s="528"/>
      <c r="AH1546" s="521"/>
      <c r="AI1546" s="521"/>
      <c r="AJ1546" s="521"/>
      <c r="AK1546" s="521"/>
      <c r="AL1546" s="521"/>
      <c r="AM1546" s="521"/>
      <c r="AN1546" s="521"/>
      <c r="AO1546" s="521"/>
      <c r="AP1546" s="521"/>
      <c r="AQ1546" s="521"/>
      <c r="AR1546" s="521"/>
      <c r="AS1546" s="521"/>
      <c r="AT1546" s="521"/>
      <c r="AU1546" s="521"/>
      <c r="AV1546" s="521"/>
      <c r="AW1546" s="521"/>
      <c r="AX1546" s="521"/>
      <c r="AY1546" s="521"/>
      <c r="AZ1546" s="521"/>
      <c r="BA1546" s="521"/>
      <c r="BB1546" s="521"/>
      <c r="BC1546" s="521"/>
      <c r="BD1546" s="521"/>
      <c r="BE1546" s="521"/>
      <c r="BF1546" s="521"/>
      <c r="BG1546" s="521"/>
      <c r="BH1546" s="521"/>
      <c r="BI1546" s="521"/>
      <c r="BJ1546" s="521"/>
      <c r="BK1546" s="521"/>
      <c r="BL1546" s="521"/>
      <c r="BM1546" s="521"/>
      <c r="BN1546" s="521"/>
      <c r="BO1546" s="521"/>
      <c r="BP1546" s="521"/>
      <c r="BQ1546" s="521"/>
      <c r="BR1546" s="521"/>
      <c r="BS1546" s="521"/>
      <c r="BT1546" s="521"/>
      <c r="BU1546" s="521"/>
      <c r="BV1546" s="521"/>
      <c r="BW1546" s="521"/>
      <c r="BX1546" s="521"/>
      <c r="BY1546" s="521"/>
      <c r="BZ1546" s="521"/>
      <c r="CA1546" s="521"/>
      <c r="CB1546" s="521"/>
      <c r="CC1546" s="521"/>
      <c r="CD1546" s="521"/>
      <c r="CE1546" s="521"/>
      <c r="CF1546" s="521"/>
      <c r="CG1546" s="521"/>
      <c r="CH1546" s="521"/>
      <c r="CI1546" s="521"/>
      <c r="CJ1546" s="521"/>
      <c r="CK1546" s="521"/>
      <c r="CL1546" s="521"/>
      <c r="CM1546" s="521"/>
      <c r="CN1546" s="521"/>
      <c r="CO1546" s="521"/>
      <c r="CP1546" s="521"/>
      <c r="CQ1546" s="521"/>
    </row>
    <row r="1547" spans="1:95" s="69" customFormat="1" ht="7.5" hidden="1" customHeight="1" outlineLevel="1" x14ac:dyDescent="0.2">
      <c r="A1547" s="11"/>
      <c r="B1547" s="1580"/>
      <c r="C1547" s="1428"/>
      <c r="D1547" s="1428"/>
      <c r="E1547" s="1428"/>
      <c r="F1547" s="1428"/>
      <c r="G1547" s="1428"/>
      <c r="H1547" s="1428"/>
      <c r="I1547" s="1428"/>
      <c r="J1547" s="1428"/>
      <c r="K1547" s="1428"/>
      <c r="L1547" s="1428"/>
      <c r="M1547" s="1428"/>
      <c r="N1547" s="1428"/>
      <c r="O1547" s="1428"/>
      <c r="P1547" s="1428"/>
      <c r="Q1547" s="1428"/>
      <c r="R1547" s="1428"/>
      <c r="S1547" s="1428"/>
      <c r="T1547" s="1428"/>
      <c r="U1547" s="1428"/>
      <c r="V1547" s="1428"/>
      <c r="W1547" s="1428"/>
      <c r="X1547" s="1428"/>
      <c r="Y1547" s="1428"/>
      <c r="Z1547" s="1428"/>
      <c r="AA1547" s="1428"/>
      <c r="AB1547" s="1428"/>
      <c r="AC1547" s="1428"/>
      <c r="AD1547" s="1428"/>
      <c r="AE1547" s="1428"/>
      <c r="AF1547" s="1428"/>
      <c r="AG1547" s="528"/>
      <c r="AH1547" s="521"/>
      <c r="AI1547" s="521"/>
      <c r="AJ1547" s="521"/>
      <c r="AK1547" s="521"/>
      <c r="AL1547" s="521"/>
      <c r="AM1547" s="521"/>
      <c r="AN1547" s="521"/>
      <c r="AO1547" s="521"/>
      <c r="AP1547" s="521"/>
      <c r="AQ1547" s="521"/>
      <c r="AR1547" s="521"/>
      <c r="AS1547" s="521"/>
      <c r="AT1547" s="521"/>
      <c r="AU1547" s="521"/>
      <c r="AV1547" s="521"/>
      <c r="AW1547" s="521"/>
      <c r="AX1547" s="521"/>
      <c r="AY1547" s="521"/>
      <c r="AZ1547" s="521"/>
      <c r="BA1547" s="521"/>
      <c r="BB1547" s="521"/>
      <c r="BC1547" s="521"/>
      <c r="BD1547" s="521"/>
      <c r="BE1547" s="521"/>
      <c r="BF1547" s="521"/>
      <c r="BG1547" s="521"/>
      <c r="BH1547" s="521"/>
      <c r="BI1547" s="521"/>
      <c r="BJ1547" s="521"/>
      <c r="BK1547" s="521"/>
      <c r="BL1547" s="521"/>
      <c r="BM1547" s="521"/>
      <c r="BN1547" s="521"/>
      <c r="BO1547" s="521"/>
      <c r="BP1547" s="521"/>
      <c r="BQ1547" s="521"/>
      <c r="BR1547" s="521"/>
      <c r="BS1547" s="521"/>
      <c r="BT1547" s="521"/>
      <c r="BU1547" s="521"/>
      <c r="BV1547" s="521"/>
      <c r="BW1547" s="521"/>
      <c r="BX1547" s="521"/>
      <c r="BY1547" s="521"/>
      <c r="BZ1547" s="521"/>
      <c r="CA1547" s="521"/>
      <c r="CB1547" s="521"/>
      <c r="CC1547" s="521"/>
      <c r="CD1547" s="521"/>
      <c r="CE1547" s="521"/>
      <c r="CF1547" s="521"/>
      <c r="CG1547" s="521"/>
      <c r="CH1547" s="521"/>
      <c r="CI1547" s="521"/>
      <c r="CJ1547" s="521"/>
      <c r="CK1547" s="521"/>
      <c r="CL1547" s="521"/>
      <c r="CM1547" s="521"/>
      <c r="CN1547" s="521"/>
      <c r="CO1547" s="521"/>
      <c r="CP1547" s="521"/>
      <c r="CQ1547" s="521"/>
    </row>
    <row r="1548" spans="1:95" s="69" customFormat="1" ht="22.5" customHeight="1" outlineLevel="1" x14ac:dyDescent="0.2">
      <c r="A1548" s="11">
        <v>323</v>
      </c>
      <c r="B1548" s="982" t="str">
        <f>'2. CAD NCCF'!B1548:L1548</f>
        <v>Cash inflows/Outflows from off balance sheet commitments</v>
      </c>
      <c r="C1548" s="983"/>
      <c r="D1548" s="983"/>
      <c r="E1548" s="983"/>
      <c r="F1548" s="983"/>
      <c r="G1548" s="983"/>
      <c r="H1548" s="983"/>
      <c r="I1548" s="983"/>
      <c r="J1548" s="983"/>
      <c r="K1548" s="983"/>
      <c r="L1548" s="983"/>
      <c r="M1548" s="399">
        <f>SUBTOTAL(9,M1521:M1547)</f>
        <v>0</v>
      </c>
      <c r="N1548" s="402">
        <f t="shared" ref="N1548:AC1548" si="673">SUBTOTAL(9,N1521:N1547)</f>
        <v>0</v>
      </c>
      <c r="O1548" s="406">
        <f t="shared" si="673"/>
        <v>0</v>
      </c>
      <c r="P1548" s="406">
        <f t="shared" si="673"/>
        <v>0</v>
      </c>
      <c r="Q1548" s="407">
        <f t="shared" si="673"/>
        <v>0</v>
      </c>
      <c r="R1548" s="402">
        <f t="shared" si="673"/>
        <v>0</v>
      </c>
      <c r="S1548" s="406">
        <f t="shared" si="673"/>
        <v>0</v>
      </c>
      <c r="T1548" s="405">
        <f t="shared" si="673"/>
        <v>0</v>
      </c>
      <c r="U1548" s="405">
        <f t="shared" si="673"/>
        <v>0</v>
      </c>
      <c r="V1548" s="405">
        <f t="shared" si="673"/>
        <v>0</v>
      </c>
      <c r="W1548" s="405">
        <f t="shared" si="673"/>
        <v>0</v>
      </c>
      <c r="X1548" s="405">
        <f t="shared" si="673"/>
        <v>0</v>
      </c>
      <c r="Y1548" s="405">
        <f t="shared" si="673"/>
        <v>0</v>
      </c>
      <c r="Z1548" s="405">
        <f t="shared" si="673"/>
        <v>0</v>
      </c>
      <c r="AA1548" s="405">
        <f t="shared" si="673"/>
        <v>0</v>
      </c>
      <c r="AB1548" s="403">
        <f t="shared" si="673"/>
        <v>0</v>
      </c>
      <c r="AC1548" s="399">
        <f t="shared" si="673"/>
        <v>0</v>
      </c>
      <c r="AD1548" s="982"/>
      <c r="AE1548" s="983"/>
      <c r="AF1548" s="983"/>
      <c r="AG1548" s="528"/>
      <c r="AH1548" s="521"/>
      <c r="AI1548" s="521"/>
      <c r="AJ1548" s="521"/>
      <c r="AK1548" s="521"/>
      <c r="AL1548" s="521"/>
      <c r="AM1548" s="521"/>
      <c r="AN1548" s="521"/>
      <c r="AO1548" s="521"/>
      <c r="AP1548" s="521"/>
      <c r="AQ1548" s="521"/>
      <c r="AR1548" s="521"/>
      <c r="AS1548" s="521"/>
      <c r="AT1548" s="521"/>
      <c r="AU1548" s="521"/>
      <c r="AV1548" s="521"/>
      <c r="AW1548" s="521"/>
      <c r="AX1548" s="521"/>
      <c r="AY1548" s="521"/>
      <c r="AZ1548" s="521"/>
      <c r="BA1548" s="521"/>
      <c r="BB1548" s="521"/>
      <c r="BC1548" s="521"/>
      <c r="BD1548" s="521"/>
      <c r="BE1548" s="521"/>
      <c r="BF1548" s="521"/>
      <c r="BG1548" s="521"/>
      <c r="BH1548" s="521"/>
      <c r="BI1548" s="521"/>
      <c r="BJ1548" s="521"/>
      <c r="BK1548" s="521"/>
      <c r="BL1548" s="521"/>
      <c r="BM1548" s="521"/>
      <c r="BN1548" s="521"/>
      <c r="BO1548" s="521"/>
      <c r="BP1548" s="521"/>
      <c r="BQ1548" s="521"/>
      <c r="BR1548" s="521"/>
      <c r="BS1548" s="521"/>
      <c r="BT1548" s="521"/>
      <c r="BU1548" s="521"/>
      <c r="BV1548" s="521"/>
      <c r="BW1548" s="521"/>
      <c r="BX1548" s="521"/>
      <c r="BY1548" s="521"/>
      <c r="BZ1548" s="521"/>
      <c r="CA1548" s="521"/>
      <c r="CB1548" s="521"/>
      <c r="CC1548" s="521"/>
      <c r="CD1548" s="521"/>
      <c r="CE1548" s="521"/>
      <c r="CF1548" s="521"/>
      <c r="CG1548" s="521"/>
      <c r="CH1548" s="521"/>
      <c r="CI1548" s="521"/>
      <c r="CJ1548" s="521"/>
      <c r="CK1548" s="521"/>
      <c r="CL1548" s="521"/>
      <c r="CM1548" s="521"/>
      <c r="CN1548" s="521"/>
      <c r="CO1548" s="521"/>
      <c r="CP1548" s="521"/>
      <c r="CQ1548" s="521"/>
    </row>
    <row r="1549" spans="1:95" s="69" customFormat="1" ht="7.5" customHeight="1" x14ac:dyDescent="0.2">
      <c r="A1549" s="5"/>
      <c r="B1549" s="1587"/>
      <c r="C1549" s="1429"/>
      <c r="D1549" s="1429"/>
      <c r="E1549" s="1429"/>
      <c r="F1549" s="1429"/>
      <c r="G1549" s="1429"/>
      <c r="H1549" s="1429"/>
      <c r="I1549" s="1429"/>
      <c r="J1549" s="1429"/>
      <c r="K1549" s="1429"/>
      <c r="L1549" s="1429"/>
      <c r="M1549" s="1429"/>
      <c r="N1549" s="1429"/>
      <c r="O1549" s="1429"/>
      <c r="P1549" s="1429"/>
      <c r="Q1549" s="1429"/>
      <c r="R1549" s="1429"/>
      <c r="S1549" s="1429"/>
      <c r="T1549" s="1429"/>
      <c r="U1549" s="1429"/>
      <c r="V1549" s="1429"/>
      <c r="W1549" s="1429"/>
      <c r="X1549" s="1429"/>
      <c r="Y1549" s="1429"/>
      <c r="Z1549" s="1429"/>
      <c r="AA1549" s="1429"/>
      <c r="AB1549" s="1429"/>
      <c r="AC1549" s="1429"/>
      <c r="AD1549" s="1429"/>
      <c r="AE1549" s="1429"/>
      <c r="AF1549" s="1429"/>
      <c r="AG1549" s="528"/>
      <c r="AH1549" s="521"/>
      <c r="AI1549" s="521"/>
      <c r="AJ1549" s="521"/>
      <c r="AK1549" s="521"/>
      <c r="AL1549" s="521"/>
      <c r="AM1549" s="521"/>
      <c r="AN1549" s="521"/>
      <c r="AO1549" s="521"/>
      <c r="AP1549" s="521"/>
      <c r="AQ1549" s="521"/>
      <c r="AR1549" s="521"/>
      <c r="AS1549" s="521"/>
      <c r="AT1549" s="521"/>
      <c r="AU1549" s="521"/>
      <c r="AV1549" s="521"/>
      <c r="AW1549" s="521"/>
      <c r="AX1549" s="521"/>
      <c r="AY1549" s="521"/>
      <c r="AZ1549" s="521"/>
      <c r="BA1549" s="521"/>
      <c r="BB1549" s="521"/>
      <c r="BC1549" s="521"/>
      <c r="BD1549" s="521"/>
      <c r="BE1549" s="521"/>
      <c r="BF1549" s="521"/>
      <c r="BG1549" s="521"/>
      <c r="BH1549" s="521"/>
      <c r="BI1549" s="521"/>
      <c r="BJ1549" s="521"/>
      <c r="BK1549" s="521"/>
      <c r="BL1549" s="521"/>
      <c r="BM1549" s="521"/>
      <c r="BN1549" s="521"/>
      <c r="BO1549" s="521"/>
      <c r="BP1549" s="521"/>
      <c r="BQ1549" s="521"/>
      <c r="BR1549" s="521"/>
      <c r="BS1549" s="521"/>
      <c r="BT1549" s="521"/>
      <c r="BU1549" s="521"/>
      <c r="BV1549" s="521"/>
      <c r="BW1549" s="521"/>
      <c r="BX1549" s="521"/>
      <c r="BY1549" s="521"/>
      <c r="BZ1549" s="521"/>
      <c r="CA1549" s="521"/>
      <c r="CB1549" s="521"/>
      <c r="CC1549" s="521"/>
      <c r="CD1549" s="521"/>
      <c r="CE1549" s="521"/>
      <c r="CF1549" s="521"/>
      <c r="CG1549" s="521"/>
      <c r="CH1549" s="521"/>
      <c r="CI1549" s="521"/>
      <c r="CJ1549" s="521"/>
      <c r="CK1549" s="521"/>
      <c r="CL1549" s="521"/>
      <c r="CM1549" s="521"/>
      <c r="CN1549" s="521"/>
      <c r="CO1549" s="521"/>
      <c r="CP1549" s="521"/>
      <c r="CQ1549" s="521"/>
    </row>
    <row r="1550" spans="1:95" s="238" customFormat="1" ht="7.5" hidden="1" customHeight="1" x14ac:dyDescent="0.2">
      <c r="A1550" s="239"/>
      <c r="B1550" s="1587"/>
      <c r="C1550" s="1429"/>
      <c r="D1550" s="1429"/>
      <c r="E1550" s="1429"/>
      <c r="F1550" s="1429"/>
      <c r="G1550" s="1429"/>
      <c r="H1550" s="1429"/>
      <c r="I1550" s="1429"/>
      <c r="J1550" s="1429"/>
      <c r="K1550" s="1429"/>
      <c r="L1550" s="1429"/>
      <c r="M1550" s="1429"/>
      <c r="N1550" s="1429"/>
      <c r="O1550" s="1429"/>
      <c r="P1550" s="1429"/>
      <c r="Q1550" s="1429"/>
      <c r="R1550" s="1429"/>
      <c r="S1550" s="1429"/>
      <c r="T1550" s="1429"/>
      <c r="U1550" s="1429"/>
      <c r="V1550" s="1429"/>
      <c r="W1550" s="1429"/>
      <c r="X1550" s="1429"/>
      <c r="Y1550" s="1429"/>
      <c r="Z1550" s="1429"/>
      <c r="AA1550" s="1429"/>
      <c r="AB1550" s="1429"/>
      <c r="AC1550" s="1429"/>
      <c r="AD1550" s="1429"/>
      <c r="AE1550" s="1429"/>
      <c r="AF1550" s="1429"/>
      <c r="AG1550" s="528"/>
      <c r="AH1550" s="521"/>
      <c r="AI1550" s="521"/>
      <c r="AJ1550" s="521"/>
      <c r="AK1550" s="521"/>
      <c r="AL1550" s="521"/>
      <c r="AM1550" s="521"/>
      <c r="AN1550" s="521"/>
      <c r="AO1550" s="521"/>
      <c r="AP1550" s="521"/>
      <c r="AQ1550" s="521"/>
      <c r="AR1550" s="521"/>
      <c r="AS1550" s="521"/>
      <c r="AT1550" s="521"/>
      <c r="AU1550" s="521"/>
      <c r="AV1550" s="521"/>
      <c r="AW1550" s="521"/>
      <c r="AX1550" s="521"/>
      <c r="AY1550" s="521"/>
      <c r="AZ1550" s="521"/>
      <c r="BA1550" s="521"/>
      <c r="BB1550" s="521"/>
      <c r="BC1550" s="521"/>
      <c r="BD1550" s="521"/>
      <c r="BE1550" s="521"/>
      <c r="BF1550" s="521"/>
      <c r="BG1550" s="521"/>
      <c r="BH1550" s="521"/>
      <c r="BI1550" s="521"/>
      <c r="BJ1550" s="521"/>
      <c r="BK1550" s="521"/>
      <c r="BL1550" s="521"/>
      <c r="BM1550" s="521"/>
      <c r="BN1550" s="521"/>
      <c r="BO1550" s="521"/>
      <c r="BP1550" s="521"/>
      <c r="BQ1550" s="521"/>
      <c r="BR1550" s="521"/>
      <c r="BS1550" s="521"/>
      <c r="BT1550" s="521"/>
      <c r="BU1550" s="521"/>
      <c r="BV1550" s="521"/>
      <c r="BW1550" s="521"/>
      <c r="BX1550" s="521"/>
      <c r="BY1550" s="521"/>
      <c r="BZ1550" s="521"/>
      <c r="CA1550" s="521"/>
      <c r="CB1550" s="521"/>
      <c r="CC1550" s="521"/>
      <c r="CD1550" s="521"/>
      <c r="CE1550" s="521"/>
      <c r="CF1550" s="521"/>
      <c r="CG1550" s="521"/>
      <c r="CH1550" s="521"/>
      <c r="CI1550" s="521"/>
      <c r="CJ1550" s="521"/>
      <c r="CK1550" s="521"/>
      <c r="CL1550" s="521"/>
      <c r="CM1550" s="521"/>
      <c r="CN1550" s="521"/>
      <c r="CO1550" s="521"/>
      <c r="CP1550" s="521"/>
      <c r="CQ1550" s="521"/>
    </row>
    <row r="1551" spans="1:95" s="69" customFormat="1" ht="22.5" customHeight="1" x14ac:dyDescent="0.2">
      <c r="A1551" s="11">
        <v>900</v>
      </c>
      <c r="B1551" s="982" t="str">
        <f>'2. CAD NCCF'!B1551:M1551</f>
        <v>NET CASH FLOWS (EULA)</v>
      </c>
      <c r="C1551" s="983"/>
      <c r="D1551" s="983"/>
      <c r="E1551" s="983"/>
      <c r="F1551" s="983"/>
      <c r="G1551" s="983"/>
      <c r="H1551" s="983"/>
      <c r="I1551" s="983"/>
      <c r="J1551" s="983"/>
      <c r="K1551" s="983"/>
      <c r="L1551" s="983"/>
      <c r="M1551" s="983"/>
      <c r="N1551" s="402">
        <f>SUM(SUBTOTAL(9,N785:N791),SUBTOTAL(9,N795:N802,N811,N824:N828,N831:N835,N847,N850),N873:N874,N885,N886,SUBTOTAL(9,N1286:N1293,N1302,N1315:N1319,N1322:N1326,N1338,N1341),SUBTOTAL(9,N1364:N1371,N1380,N1393:N1397,N1400:N1404,N1416,N1419),SUBTOTAL(9,N1442:N1449,N1458,N1471:N1475,N1478:N1482,N1494,N1497))</f>
        <v>0</v>
      </c>
      <c r="O1551" s="406">
        <f t="shared" ref="O1551:AB1551" si="674">SUM(SUBTOTAL(9,O785:O791),SUBTOTAL(9,O795:O802,O811,O824:O828,O831:O835,O847,O850),O873:O874,O885,O886,SUBTOTAL(9,O1286:O1293,O1302,O1315:O1319,O1322:O1326,O1338,O1341),SUBTOTAL(9,O1364:O1371,O1380,O1393:O1397,O1400:O1404,O1416,O1419),SUBTOTAL(9,O1442:O1449,O1458,O1471:O1475,O1478:O1482,O1494,O1497))</f>
        <v>0</v>
      </c>
      <c r="P1551" s="406">
        <f t="shared" si="674"/>
        <v>0</v>
      </c>
      <c r="Q1551" s="407">
        <f t="shared" si="674"/>
        <v>0</v>
      </c>
      <c r="R1551" s="402">
        <f t="shared" si="674"/>
        <v>0</v>
      </c>
      <c r="S1551" s="406">
        <f t="shared" si="674"/>
        <v>0</v>
      </c>
      <c r="T1551" s="405">
        <f t="shared" si="674"/>
        <v>0</v>
      </c>
      <c r="U1551" s="405">
        <f t="shared" si="674"/>
        <v>0</v>
      </c>
      <c r="V1551" s="405">
        <f t="shared" si="674"/>
        <v>0</v>
      </c>
      <c r="W1551" s="405">
        <f t="shared" si="674"/>
        <v>0</v>
      </c>
      <c r="X1551" s="405">
        <f t="shared" si="674"/>
        <v>0</v>
      </c>
      <c r="Y1551" s="405">
        <f t="shared" si="674"/>
        <v>0</v>
      </c>
      <c r="Z1551" s="405">
        <f t="shared" si="674"/>
        <v>0</v>
      </c>
      <c r="AA1551" s="405">
        <f t="shared" si="674"/>
        <v>0</v>
      </c>
      <c r="AB1551" s="403">
        <f t="shared" si="674"/>
        <v>0</v>
      </c>
      <c r="AC1551" s="399">
        <f>SUM(SUBTOTAL(9,AC785:AC791),SUBTOTAL(9,AC795:AC802,AC811,AC824:AC828,AC831:AC835,AC847,AC850),AC873:AC874,AC885:AC886,SUBTOTAL(9,AC1286:AC1293,AC1302,AC1315:AC1319,AC1322:AC1326,AC1338,AC1341),SUBTOTAL(9,AC1364:AC1371,AC1380,AC1393:AC1397,AC1400:AC1404,AC1416,AC1419),SUBTOTAL(9,AC1442:AC1449,AC1458,AC1471:AC1475,AC1478:AC1482,AC1494,AC1497))</f>
        <v>0</v>
      </c>
      <c r="AD1551" s="982"/>
      <c r="AE1551" s="983"/>
      <c r="AF1551" s="983"/>
      <c r="AG1551" s="528"/>
      <c r="AH1551" s="521"/>
      <c r="AI1551" s="521"/>
      <c r="AJ1551" s="521"/>
      <c r="AK1551" s="521"/>
      <c r="AL1551" s="521"/>
      <c r="AM1551" s="521"/>
      <c r="AN1551" s="521"/>
      <c r="AO1551" s="521"/>
      <c r="AP1551" s="521"/>
      <c r="AQ1551" s="521"/>
      <c r="AR1551" s="521"/>
      <c r="AS1551" s="521"/>
      <c r="AT1551" s="521"/>
      <c r="AU1551" s="521"/>
      <c r="AV1551" s="521"/>
      <c r="AW1551" s="521"/>
      <c r="AX1551" s="521"/>
      <c r="AY1551" s="521"/>
      <c r="AZ1551" s="521"/>
      <c r="BA1551" s="521"/>
      <c r="BB1551" s="521"/>
      <c r="BC1551" s="521"/>
      <c r="BD1551" s="521"/>
      <c r="BE1551" s="521"/>
      <c r="BF1551" s="521"/>
      <c r="BG1551" s="521"/>
      <c r="BH1551" s="521"/>
      <c r="BI1551" s="521"/>
      <c r="BJ1551" s="521"/>
      <c r="BK1551" s="521"/>
      <c r="BL1551" s="521"/>
      <c r="BM1551" s="521"/>
      <c r="BN1551" s="521"/>
      <c r="BO1551" s="521"/>
      <c r="BP1551" s="521"/>
      <c r="BQ1551" s="521"/>
      <c r="BR1551" s="521"/>
      <c r="BS1551" s="521"/>
      <c r="BT1551" s="521"/>
      <c r="BU1551" s="521"/>
      <c r="BV1551" s="521"/>
      <c r="BW1551" s="521"/>
      <c r="BX1551" s="521"/>
      <c r="BY1551" s="521"/>
      <c r="BZ1551" s="521"/>
      <c r="CA1551" s="521"/>
      <c r="CB1551" s="521"/>
      <c r="CC1551" s="521"/>
      <c r="CD1551" s="521"/>
      <c r="CE1551" s="521"/>
      <c r="CF1551" s="521"/>
      <c r="CG1551" s="521"/>
      <c r="CH1551" s="521"/>
      <c r="CI1551" s="521"/>
      <c r="CJ1551" s="521"/>
      <c r="CK1551" s="521"/>
      <c r="CL1551" s="521"/>
      <c r="CM1551" s="521"/>
      <c r="CN1551" s="521"/>
      <c r="CO1551" s="521"/>
      <c r="CP1551" s="521"/>
      <c r="CQ1551" s="521"/>
    </row>
    <row r="1552" spans="1:95" s="69" customFormat="1" ht="22.5" customHeight="1" x14ac:dyDescent="0.2">
      <c r="A1552" s="11">
        <v>901</v>
      </c>
      <c r="B1552" s="982" t="str">
        <f>'2. CAD NCCF'!B1552:M1552</f>
        <v>NET CASH FLOWS (EXCLUDING EULA)</v>
      </c>
      <c r="C1552" s="983"/>
      <c r="D1552" s="983"/>
      <c r="E1552" s="983"/>
      <c r="F1552" s="983"/>
      <c r="G1552" s="983"/>
      <c r="H1552" s="983"/>
      <c r="I1552" s="983"/>
      <c r="J1552" s="983"/>
      <c r="K1552" s="983"/>
      <c r="L1552" s="983"/>
      <c r="M1552" s="983"/>
      <c r="N1552" s="402">
        <f>SUM(N1004,N1280,N1518,N1521)-N1551</f>
        <v>0</v>
      </c>
      <c r="O1552" s="406">
        <f t="shared" ref="O1552:AC1552" si="675">SUM(O1004,O1280,O1518,O1521)-O1551</f>
        <v>0</v>
      </c>
      <c r="P1552" s="406">
        <f t="shared" si="675"/>
        <v>0</v>
      </c>
      <c r="Q1552" s="407">
        <f t="shared" si="675"/>
        <v>0</v>
      </c>
      <c r="R1552" s="402">
        <f t="shared" si="675"/>
        <v>0</v>
      </c>
      <c r="S1552" s="406">
        <f>SUM(S1004,S1280,S1518,S1521)-S1551</f>
        <v>0</v>
      </c>
      <c r="T1552" s="405">
        <f t="shared" si="675"/>
        <v>0</v>
      </c>
      <c r="U1552" s="405">
        <f t="shared" si="675"/>
        <v>0</v>
      </c>
      <c r="V1552" s="405">
        <f t="shared" si="675"/>
        <v>0</v>
      </c>
      <c r="W1552" s="405">
        <f t="shared" si="675"/>
        <v>0</v>
      </c>
      <c r="X1552" s="405">
        <f t="shared" si="675"/>
        <v>0</v>
      </c>
      <c r="Y1552" s="405">
        <f t="shared" si="675"/>
        <v>0</v>
      </c>
      <c r="Z1552" s="405">
        <f t="shared" si="675"/>
        <v>0</v>
      </c>
      <c r="AA1552" s="405">
        <f t="shared" si="675"/>
        <v>0</v>
      </c>
      <c r="AB1552" s="403">
        <f t="shared" si="675"/>
        <v>0</v>
      </c>
      <c r="AC1552" s="399">
        <f t="shared" si="675"/>
        <v>0</v>
      </c>
      <c r="AD1552" s="982"/>
      <c r="AE1552" s="983"/>
      <c r="AF1552" s="1115"/>
      <c r="AG1552" s="521"/>
      <c r="AH1552" s="521"/>
      <c r="AI1552" s="521"/>
      <c r="AJ1552" s="521"/>
      <c r="AK1552" s="521"/>
      <c r="AL1552" s="521"/>
      <c r="AM1552" s="521"/>
      <c r="AN1552" s="521"/>
      <c r="AO1552" s="521"/>
      <c r="AP1552" s="521"/>
      <c r="AQ1552" s="521"/>
      <c r="AR1552" s="521"/>
      <c r="AS1552" s="521"/>
      <c r="AT1552" s="521"/>
      <c r="AU1552" s="521"/>
      <c r="AV1552" s="521"/>
      <c r="AW1552" s="521"/>
      <c r="AX1552" s="521"/>
      <c r="AY1552" s="521"/>
      <c r="AZ1552" s="521"/>
      <c r="BA1552" s="521"/>
      <c r="BB1552" s="521"/>
      <c r="BC1552" s="521"/>
      <c r="BD1552" s="521"/>
      <c r="BE1552" s="521"/>
      <c r="BF1552" s="521"/>
      <c r="BG1552" s="521"/>
      <c r="BH1552" s="521"/>
      <c r="BI1552" s="521"/>
      <c r="BJ1552" s="521"/>
      <c r="BK1552" s="521"/>
      <c r="BL1552" s="521"/>
      <c r="BM1552" s="521"/>
      <c r="BN1552" s="521"/>
      <c r="BO1552" s="521"/>
      <c r="BP1552" s="521"/>
      <c r="BQ1552" s="521"/>
      <c r="BR1552" s="521"/>
      <c r="BS1552" s="521"/>
      <c r="BT1552" s="521"/>
      <c r="BU1552" s="521"/>
      <c r="BV1552" s="521"/>
      <c r="BW1552" s="521"/>
      <c r="BX1552" s="521"/>
      <c r="BY1552" s="521"/>
      <c r="BZ1552" s="521"/>
      <c r="CA1552" s="521"/>
      <c r="CB1552" s="521"/>
      <c r="CC1552" s="521"/>
      <c r="CD1552" s="521"/>
      <c r="CE1552" s="521"/>
      <c r="CF1552" s="521"/>
      <c r="CG1552" s="521"/>
      <c r="CH1552" s="521"/>
      <c r="CI1552" s="521"/>
      <c r="CJ1552" s="521"/>
      <c r="CK1552" s="521"/>
      <c r="CL1552" s="521"/>
      <c r="CM1552" s="521"/>
      <c r="CN1552" s="521"/>
      <c r="CO1552" s="521"/>
      <c r="CP1552" s="521"/>
      <c r="CQ1552" s="521"/>
    </row>
    <row r="1553" spans="1:95" s="69" customFormat="1" ht="22.5" customHeight="1" x14ac:dyDescent="0.2">
      <c r="A1553" s="11">
        <v>902</v>
      </c>
      <c r="B1553" s="982" t="str">
        <f>'2. CAD NCCF'!B1553:M1553</f>
        <v>NET CASH FLOWS (TOTAL)</v>
      </c>
      <c r="C1553" s="983"/>
      <c r="D1553" s="983"/>
      <c r="E1553" s="983"/>
      <c r="F1553" s="983"/>
      <c r="G1553" s="983"/>
      <c r="H1553" s="983"/>
      <c r="I1553" s="983"/>
      <c r="J1553" s="983"/>
      <c r="K1553" s="983"/>
      <c r="L1553" s="983"/>
      <c r="M1553" s="983"/>
      <c r="N1553" s="402">
        <f>SUM(N1551:N1552)</f>
        <v>0</v>
      </c>
      <c r="O1553" s="406">
        <f t="shared" ref="O1553:AC1553" si="676">SUM(O1551:O1552)</f>
        <v>0</v>
      </c>
      <c r="P1553" s="406">
        <f t="shared" si="676"/>
        <v>0</v>
      </c>
      <c r="Q1553" s="407">
        <f t="shared" si="676"/>
        <v>0</v>
      </c>
      <c r="R1553" s="402">
        <f t="shared" si="676"/>
        <v>0</v>
      </c>
      <c r="S1553" s="406">
        <f t="shared" si="676"/>
        <v>0</v>
      </c>
      <c r="T1553" s="405">
        <f t="shared" si="676"/>
        <v>0</v>
      </c>
      <c r="U1553" s="405">
        <f t="shared" si="676"/>
        <v>0</v>
      </c>
      <c r="V1553" s="405">
        <f t="shared" si="676"/>
        <v>0</v>
      </c>
      <c r="W1553" s="405">
        <f t="shared" si="676"/>
        <v>0</v>
      </c>
      <c r="X1553" s="405">
        <f t="shared" si="676"/>
        <v>0</v>
      </c>
      <c r="Y1553" s="405">
        <f t="shared" si="676"/>
        <v>0</v>
      </c>
      <c r="Z1553" s="405">
        <f t="shared" si="676"/>
        <v>0</v>
      </c>
      <c r="AA1553" s="405">
        <f t="shared" si="676"/>
        <v>0</v>
      </c>
      <c r="AB1553" s="403">
        <f t="shared" si="676"/>
        <v>0</v>
      </c>
      <c r="AC1553" s="399">
        <f t="shared" si="676"/>
        <v>0</v>
      </c>
      <c r="AD1553" s="982"/>
      <c r="AE1553" s="983"/>
      <c r="AF1553" s="1115"/>
      <c r="AG1553" s="521"/>
      <c r="AH1553" s="521"/>
      <c r="AI1553" s="521"/>
      <c r="AJ1553" s="521"/>
      <c r="AK1553" s="521"/>
      <c r="AL1553" s="521"/>
      <c r="AM1553" s="521"/>
      <c r="AN1553" s="521"/>
      <c r="AO1553" s="521"/>
      <c r="AP1553" s="521"/>
      <c r="AQ1553" s="521"/>
      <c r="AR1553" s="521"/>
      <c r="AS1553" s="521"/>
      <c r="AT1553" s="521"/>
      <c r="AU1553" s="521"/>
      <c r="AV1553" s="521"/>
      <c r="AW1553" s="521"/>
      <c r="AX1553" s="521"/>
      <c r="AY1553" s="521"/>
      <c r="AZ1553" s="521"/>
      <c r="BA1553" s="521"/>
      <c r="BB1553" s="521"/>
      <c r="BC1553" s="521"/>
      <c r="BD1553" s="521"/>
      <c r="BE1553" s="521"/>
      <c r="BF1553" s="521"/>
      <c r="BG1553" s="521"/>
      <c r="BH1553" s="521"/>
      <c r="BI1553" s="521"/>
      <c r="BJ1553" s="521"/>
      <c r="BK1553" s="521"/>
      <c r="BL1553" s="521"/>
      <c r="BM1553" s="521"/>
      <c r="BN1553" s="521"/>
      <c r="BO1553" s="521"/>
      <c r="BP1553" s="521"/>
      <c r="BQ1553" s="521"/>
      <c r="BR1553" s="521"/>
      <c r="BS1553" s="521"/>
      <c r="BT1553" s="521"/>
      <c r="BU1553" s="521"/>
      <c r="BV1553" s="521"/>
      <c r="BW1553" s="521"/>
      <c r="BX1553" s="521"/>
      <c r="BY1553" s="521"/>
      <c r="BZ1553" s="521"/>
      <c r="CA1553" s="521"/>
      <c r="CB1553" s="521"/>
      <c r="CC1553" s="521"/>
      <c r="CD1553" s="521"/>
      <c r="CE1553" s="521"/>
      <c r="CF1553" s="521"/>
      <c r="CG1553" s="521"/>
      <c r="CH1553" s="521"/>
      <c r="CI1553" s="521"/>
      <c r="CJ1553" s="521"/>
      <c r="CK1553" s="521"/>
      <c r="CL1553" s="521"/>
      <c r="CM1553" s="521"/>
      <c r="CN1553" s="521"/>
      <c r="CO1553" s="521"/>
      <c r="CP1553" s="521"/>
      <c r="CQ1553" s="521"/>
    </row>
    <row r="1554" spans="1:95" s="69" customFormat="1" ht="7.5" hidden="1" customHeight="1" x14ac:dyDescent="0.2">
      <c r="A1554" s="5"/>
      <c r="B1554" s="1587"/>
      <c r="C1554" s="1429"/>
      <c r="D1554" s="1429"/>
      <c r="E1554" s="1429"/>
      <c r="F1554" s="1429"/>
      <c r="G1554" s="1429"/>
      <c r="H1554" s="1429"/>
      <c r="I1554" s="1429"/>
      <c r="J1554" s="1429"/>
      <c r="K1554" s="1429"/>
      <c r="L1554" s="1429"/>
      <c r="M1554" s="1429"/>
      <c r="N1554" s="1429"/>
      <c r="O1554" s="1429"/>
      <c r="P1554" s="1429"/>
      <c r="Q1554" s="1429"/>
      <c r="R1554" s="1429"/>
      <c r="S1554" s="1429"/>
      <c r="T1554" s="1429"/>
      <c r="U1554" s="1429"/>
      <c r="V1554" s="1429"/>
      <c r="W1554" s="1429"/>
      <c r="X1554" s="1429"/>
      <c r="Y1554" s="1429"/>
      <c r="Z1554" s="1429"/>
      <c r="AA1554" s="1429"/>
      <c r="AB1554" s="1429"/>
      <c r="AC1554" s="1429"/>
      <c r="AD1554" s="1429"/>
      <c r="AE1554" s="1429"/>
      <c r="AF1554" s="1430"/>
      <c r="AG1554" s="521"/>
      <c r="AH1554" s="521"/>
      <c r="AI1554" s="521"/>
      <c r="AJ1554" s="521"/>
      <c r="AK1554" s="521"/>
      <c r="AL1554" s="521"/>
      <c r="AM1554" s="521"/>
      <c r="AN1554" s="521"/>
      <c r="AO1554" s="521"/>
      <c r="AP1554" s="521"/>
      <c r="AQ1554" s="521"/>
      <c r="AR1554" s="521"/>
      <c r="AS1554" s="521"/>
      <c r="AT1554" s="521"/>
      <c r="AU1554" s="521"/>
      <c r="AV1554" s="521"/>
      <c r="AW1554" s="521"/>
      <c r="AX1554" s="521"/>
      <c r="AY1554" s="521"/>
      <c r="AZ1554" s="521"/>
      <c r="BA1554" s="521"/>
      <c r="BB1554" s="521"/>
      <c r="BC1554" s="521"/>
      <c r="BD1554" s="521"/>
      <c r="BE1554" s="521"/>
      <c r="BF1554" s="521"/>
      <c r="BG1554" s="521"/>
      <c r="BH1554" s="521"/>
      <c r="BI1554" s="521"/>
      <c r="BJ1554" s="521"/>
      <c r="BK1554" s="521"/>
      <c r="BL1554" s="521"/>
      <c r="BM1554" s="521"/>
      <c r="BN1554" s="521"/>
      <c r="BO1554" s="521"/>
      <c r="BP1554" s="521"/>
      <c r="BQ1554" s="521"/>
      <c r="BR1554" s="521"/>
      <c r="BS1554" s="521"/>
      <c r="BT1554" s="521"/>
      <c r="BU1554" s="521"/>
      <c r="BV1554" s="521"/>
      <c r="BW1554" s="521"/>
      <c r="BX1554" s="521"/>
      <c r="BY1554" s="521"/>
      <c r="BZ1554" s="521"/>
      <c r="CA1554" s="521"/>
      <c r="CB1554" s="521"/>
      <c r="CC1554" s="521"/>
      <c r="CD1554" s="521"/>
      <c r="CE1554" s="521"/>
      <c r="CF1554" s="521"/>
      <c r="CG1554" s="521"/>
      <c r="CH1554" s="521"/>
      <c r="CI1554" s="521"/>
      <c r="CJ1554" s="521"/>
      <c r="CK1554" s="521"/>
      <c r="CL1554" s="521"/>
      <c r="CM1554" s="521"/>
      <c r="CN1554" s="521"/>
      <c r="CO1554" s="521"/>
      <c r="CP1554" s="521"/>
      <c r="CQ1554" s="521"/>
    </row>
    <row r="1555" spans="1:95" s="70" customFormat="1" ht="22.5" customHeight="1" x14ac:dyDescent="0.2">
      <c r="A1555" s="11">
        <v>903</v>
      </c>
      <c r="B1555" s="982" t="str">
        <f>'2. CAD NCCF'!B1555:M1555</f>
        <v>NET CUMULATIVE CASH FLOW (NCCF)</v>
      </c>
      <c r="C1555" s="983"/>
      <c r="D1555" s="983"/>
      <c r="E1555" s="983"/>
      <c r="F1555" s="983"/>
      <c r="G1555" s="983"/>
      <c r="H1555" s="983"/>
      <c r="I1555" s="983"/>
      <c r="J1555" s="983"/>
      <c r="K1555" s="983"/>
      <c r="L1555" s="983"/>
      <c r="M1555" s="983"/>
      <c r="N1555" s="402">
        <f>SUM($N1553:N1553)</f>
        <v>0</v>
      </c>
      <c r="O1555" s="406">
        <f>SUM($N1553:O1553)</f>
        <v>0</v>
      </c>
      <c r="P1555" s="406">
        <f>SUM($N1553:P1553)</f>
        <v>0</v>
      </c>
      <c r="Q1555" s="407">
        <f>SUM($N1553:Q1553)</f>
        <v>0</v>
      </c>
      <c r="R1555" s="402">
        <f>SUM($N1553:R1553)</f>
        <v>0</v>
      </c>
      <c r="S1555" s="406">
        <f>SUM($N1553:S1553)</f>
        <v>0</v>
      </c>
      <c r="T1555" s="405">
        <f>SUM($N1553:T1553)</f>
        <v>0</v>
      </c>
      <c r="U1555" s="405">
        <f>SUM($N1553:U1553)</f>
        <v>0</v>
      </c>
      <c r="V1555" s="405">
        <f>SUM($N1553:V1553)</f>
        <v>0</v>
      </c>
      <c r="W1555" s="405">
        <f>SUM($N1553:W1553)</f>
        <v>0</v>
      </c>
      <c r="X1555" s="405">
        <f>SUM($N1553:X1553)</f>
        <v>0</v>
      </c>
      <c r="Y1555" s="405">
        <f>SUM($N1553:Y1553)</f>
        <v>0</v>
      </c>
      <c r="Z1555" s="405">
        <f>SUM($N1553:Z1553)</f>
        <v>0</v>
      </c>
      <c r="AA1555" s="405">
        <f>SUM($N1553:AA1553)</f>
        <v>0</v>
      </c>
      <c r="AB1555" s="403">
        <f>SUM($N1553:AB1553)</f>
        <v>0</v>
      </c>
      <c r="AC1555" s="399">
        <f>SUM($N1553:AC1553)</f>
        <v>0</v>
      </c>
      <c r="AD1555" s="982"/>
      <c r="AE1555" s="983"/>
      <c r="AF1555" s="1115"/>
      <c r="AG1555" s="521"/>
      <c r="AH1555" s="521"/>
      <c r="AI1555" s="521"/>
      <c r="AJ1555" s="521"/>
      <c r="AK1555" s="521"/>
      <c r="AL1555" s="521"/>
      <c r="AM1555" s="521"/>
      <c r="AN1555" s="521"/>
      <c r="AO1555" s="521"/>
      <c r="AP1555" s="521"/>
      <c r="AQ1555" s="521"/>
      <c r="AR1555" s="521"/>
      <c r="AS1555" s="521"/>
      <c r="AT1555" s="521"/>
      <c r="AU1555" s="521"/>
      <c r="AV1555" s="521"/>
      <c r="AW1555" s="521"/>
      <c r="AX1555" s="521"/>
      <c r="AY1555" s="521"/>
      <c r="AZ1555" s="521"/>
      <c r="BA1555" s="521"/>
      <c r="BB1555" s="521"/>
      <c r="BC1555" s="521"/>
      <c r="BD1555" s="521"/>
      <c r="BE1555" s="521"/>
      <c r="BF1555" s="521"/>
      <c r="BG1555" s="521"/>
      <c r="BH1555" s="521"/>
      <c r="BI1555" s="521"/>
      <c r="BJ1555" s="521"/>
      <c r="BK1555" s="521"/>
      <c r="BL1555" s="521"/>
      <c r="BM1555" s="521"/>
      <c r="BN1555" s="521"/>
      <c r="BO1555" s="521"/>
      <c r="BP1555" s="521"/>
      <c r="BQ1555" s="521"/>
      <c r="BR1555" s="521"/>
      <c r="BS1555" s="521"/>
      <c r="BT1555" s="521"/>
      <c r="BU1555" s="521"/>
      <c r="BV1555" s="521"/>
      <c r="BW1555" s="521"/>
      <c r="BX1555" s="521"/>
      <c r="BY1555" s="521"/>
      <c r="BZ1555" s="521"/>
      <c r="CA1555" s="521"/>
      <c r="CB1555" s="521"/>
      <c r="CC1555" s="521"/>
      <c r="CD1555" s="521"/>
      <c r="CE1555" s="521"/>
      <c r="CF1555" s="521"/>
      <c r="CG1555" s="521"/>
      <c r="CH1555" s="521"/>
      <c r="CI1555" s="521"/>
      <c r="CJ1555" s="521"/>
      <c r="CK1555" s="521"/>
      <c r="CL1555" s="521"/>
      <c r="CM1555" s="521"/>
      <c r="CN1555" s="521"/>
      <c r="CO1555" s="521"/>
      <c r="CP1555" s="521"/>
      <c r="CQ1555" s="521"/>
    </row>
    <row r="1556" spans="1:95" x14ac:dyDescent="0.2">
      <c r="AD1556" s="73"/>
      <c r="AE1556" s="73"/>
      <c r="AF1556" s="73"/>
    </row>
    <row r="1557" spans="1:95" x14ac:dyDescent="0.2">
      <c r="AD1557" s="73"/>
      <c r="AE1557" s="73"/>
      <c r="AF1557" s="73"/>
    </row>
    <row r="1559" spans="1:95" x14ac:dyDescent="0.2">
      <c r="AD1559" s="73"/>
      <c r="AE1559" s="73"/>
      <c r="AF1559" s="73"/>
      <c r="CQ1559" s="521"/>
    </row>
    <row r="1560" spans="1:95" x14ac:dyDescent="0.2">
      <c r="AD1560" s="73"/>
      <c r="AE1560" s="73"/>
      <c r="AF1560" s="73"/>
    </row>
    <row r="1561" spans="1:95" x14ac:dyDescent="0.2">
      <c r="AD1561" s="73"/>
      <c r="AE1561" s="73"/>
      <c r="AF1561" s="73"/>
    </row>
    <row r="1562" spans="1:95" x14ac:dyDescent="0.2">
      <c r="AD1562" s="73"/>
      <c r="AE1562" s="73"/>
      <c r="AF1562" s="73"/>
    </row>
    <row r="1563" spans="1:95" x14ac:dyDescent="0.2">
      <c r="AD1563" s="73"/>
      <c r="AE1563" s="73"/>
      <c r="AF1563" s="73"/>
    </row>
    <row r="1564" spans="1:95" x14ac:dyDescent="0.2">
      <c r="AD1564" s="73"/>
      <c r="AE1564" s="73"/>
      <c r="AF1564" s="73"/>
    </row>
    <row r="1565" spans="1:95" x14ac:dyDescent="0.2">
      <c r="AD1565" s="73"/>
      <c r="AE1565" s="73"/>
      <c r="AF1565" s="73"/>
    </row>
    <row r="1566" spans="1:95" x14ac:dyDescent="0.2">
      <c r="AD1566" s="73"/>
      <c r="AE1566" s="73"/>
      <c r="AF1566" s="73"/>
    </row>
    <row r="1567" spans="1:95" x14ac:dyDescent="0.2">
      <c r="AD1567" s="73"/>
      <c r="AE1567" s="73"/>
      <c r="AF1567" s="73"/>
    </row>
    <row r="1568" spans="1:95" x14ac:dyDescent="0.2">
      <c r="AD1568" s="73"/>
      <c r="AE1568" s="73"/>
      <c r="AF1568" s="73"/>
    </row>
    <row r="1569" spans="30:32" x14ac:dyDescent="0.2">
      <c r="AD1569" s="73"/>
      <c r="AE1569" s="73"/>
      <c r="AF1569" s="73"/>
    </row>
    <row r="1570" spans="30:32" x14ac:dyDescent="0.2">
      <c r="AD1570" s="73"/>
      <c r="AE1570" s="73"/>
      <c r="AF1570" s="73"/>
    </row>
    <row r="1571" spans="30:32" x14ac:dyDescent="0.2">
      <c r="AD1571" s="73"/>
      <c r="AE1571" s="73"/>
      <c r="AF1571" s="73"/>
    </row>
    <row r="1572" spans="30:32" x14ac:dyDescent="0.2">
      <c r="AD1572" s="73"/>
      <c r="AE1572" s="73"/>
      <c r="AF1572" s="73"/>
    </row>
    <row r="1573" spans="30:32" x14ac:dyDescent="0.2">
      <c r="AD1573" s="73"/>
      <c r="AE1573" s="73"/>
      <c r="AF1573" s="73"/>
    </row>
    <row r="1574" spans="30:32" x14ac:dyDescent="0.2">
      <c r="AD1574" s="73"/>
      <c r="AE1574" s="73"/>
      <c r="AF1574" s="73"/>
    </row>
    <row r="1575" spans="30:32" x14ac:dyDescent="0.2">
      <c r="AD1575" s="73"/>
      <c r="AE1575" s="73"/>
      <c r="AF1575" s="73"/>
    </row>
    <row r="1576" spans="30:32" x14ac:dyDescent="0.2">
      <c r="AD1576" s="73"/>
      <c r="AE1576" s="73"/>
      <c r="AF1576" s="73"/>
    </row>
    <row r="1577" spans="30:32" x14ac:dyDescent="0.2">
      <c r="AD1577" s="73"/>
      <c r="AE1577" s="73"/>
      <c r="AF1577" s="73"/>
    </row>
  </sheetData>
  <sheetProtection password="CF06" sheet="1" objects="1" scenarios="1" selectLockedCells="1"/>
  <mergeCells count="2472">
    <mergeCell ref="V249:AB249"/>
    <mergeCell ref="Z250:AB250"/>
    <mergeCell ref="R302:AB304"/>
    <mergeCell ref="AC302:AC304"/>
    <mergeCell ref="Z264:AB264"/>
    <mergeCell ref="V263:AB263"/>
    <mergeCell ref="T262:AB262"/>
    <mergeCell ref="S261:AB261"/>
    <mergeCell ref="S268:AB268"/>
    <mergeCell ref="S275:AB275"/>
    <mergeCell ref="S282:AB282"/>
    <mergeCell ref="T269:AB269"/>
    <mergeCell ref="T276:AB276"/>
    <mergeCell ref="T283:AB283"/>
    <mergeCell ref="T255:AB255"/>
    <mergeCell ref="S254:AB254"/>
    <mergeCell ref="V256:AB256"/>
    <mergeCell ref="V270:AB270"/>
    <mergeCell ref="V277:AB277"/>
    <mergeCell ref="V284:AB284"/>
    <mergeCell ref="N1512:Q1512"/>
    <mergeCell ref="N1523:AB1546"/>
    <mergeCell ref="AD810:AF821"/>
    <mergeCell ref="AD794:AF808"/>
    <mergeCell ref="AD790:AF791"/>
    <mergeCell ref="AD787:AF788"/>
    <mergeCell ref="O785:AF785"/>
    <mergeCell ref="AD1214:AF1234"/>
    <mergeCell ref="AD1201:AF1212"/>
    <mergeCell ref="AD1185:AF1199"/>
    <mergeCell ref="AD1181:AF1182"/>
    <mergeCell ref="AD1177:AF1179"/>
    <mergeCell ref="AD1158:AF1175"/>
    <mergeCell ref="AD1136:AF1156"/>
    <mergeCell ref="AD1123:AF1134"/>
    <mergeCell ref="AD1107:AF1121"/>
    <mergeCell ref="AD1100:AF1104"/>
    <mergeCell ref="AD1093:AF1098"/>
    <mergeCell ref="AD1084:AF1090"/>
    <mergeCell ref="AD1068:AF1082"/>
    <mergeCell ref="AD1015:AF1066"/>
    <mergeCell ref="AD1009:AF1013"/>
    <mergeCell ref="N1435:AB1435"/>
    <mergeCell ref="AD904:AF905"/>
    <mergeCell ref="AD1092:AF1092"/>
    <mergeCell ref="AD997:AF997"/>
    <mergeCell ref="AD1001:AF1001"/>
    <mergeCell ref="B1006:AF1006"/>
    <mergeCell ref="C1007:AF1007"/>
    <mergeCell ref="AD1008:AF1008"/>
    <mergeCell ref="D1014:AF1014"/>
    <mergeCell ref="D1067:AF1067"/>
    <mergeCell ref="F1080:L1080"/>
    <mergeCell ref="F1053:L1053"/>
    <mergeCell ref="F1054:L1054"/>
    <mergeCell ref="F1055:L1055"/>
    <mergeCell ref="D1284:AF1284"/>
    <mergeCell ref="N493:AC498"/>
    <mergeCell ref="B773:AF774"/>
    <mergeCell ref="M780:AF780"/>
    <mergeCell ref="F780:L780"/>
    <mergeCell ref="B775:AF777"/>
    <mergeCell ref="N863:P864"/>
    <mergeCell ref="U863:AB866"/>
    <mergeCell ref="R864:T864"/>
    <mergeCell ref="N865:Q865"/>
    <mergeCell ref="N866:T866"/>
    <mergeCell ref="O873:AB874"/>
    <mergeCell ref="AD991:AF992"/>
    <mergeCell ref="AD987:AF988"/>
    <mergeCell ref="AD983:AF985"/>
    <mergeCell ref="AD964:AF981"/>
    <mergeCell ref="AD942:AF962"/>
    <mergeCell ref="AD929:AF940"/>
    <mergeCell ref="AD913:AF927"/>
    <mergeCell ref="AD907:AF910"/>
    <mergeCell ref="AD993:AF993"/>
    <mergeCell ref="AD896:AF898"/>
    <mergeCell ref="AD884:AF894"/>
    <mergeCell ref="AD872:AF882"/>
    <mergeCell ref="AD868:AF869"/>
    <mergeCell ref="AD982:AF982"/>
    <mergeCell ref="AD986:AF986"/>
    <mergeCell ref="C989:AF989"/>
    <mergeCell ref="AD990:AF990"/>
    <mergeCell ref="N898:AB898"/>
    <mergeCell ref="N902:AB902"/>
    <mergeCell ref="F1486:L1486"/>
    <mergeCell ref="E1487:L1487"/>
    <mergeCell ref="F1474:L1474"/>
    <mergeCell ref="F1475:L1475"/>
    <mergeCell ref="F1476:L1476"/>
    <mergeCell ref="E1477:L1477"/>
    <mergeCell ref="F1467:L1467"/>
    <mergeCell ref="F1468:L1468"/>
    <mergeCell ref="E1470:L1470"/>
    <mergeCell ref="F1471:L1471"/>
    <mergeCell ref="E1461:L1461"/>
    <mergeCell ref="F1462:L1462"/>
    <mergeCell ref="F1463:L1463"/>
    <mergeCell ref="F1464:L1464"/>
    <mergeCell ref="E1465:L1465"/>
    <mergeCell ref="F1466:L1466"/>
    <mergeCell ref="F1485:L1485"/>
    <mergeCell ref="D1456:AF1456"/>
    <mergeCell ref="N1354:P1354"/>
    <mergeCell ref="N1434:Q1434"/>
    <mergeCell ref="N1432:P1433"/>
    <mergeCell ref="E1457:L1457"/>
    <mergeCell ref="F1458:L1458"/>
    <mergeCell ref="F1459:L1459"/>
    <mergeCell ref="F1460:L1460"/>
    <mergeCell ref="D941:AF941"/>
    <mergeCell ref="F1450:L1450"/>
    <mergeCell ref="E1451:L1451"/>
    <mergeCell ref="F1452:L1452"/>
    <mergeCell ref="F1490:L1490"/>
    <mergeCell ref="AD998:AF1000"/>
    <mergeCell ref="AD994:AF996"/>
    <mergeCell ref="N1437:AF1438"/>
    <mergeCell ref="AD1414:AF1435"/>
    <mergeCell ref="AD1392:AF1412"/>
    <mergeCell ref="AD1379:AF1390"/>
    <mergeCell ref="AD1363:AF1377"/>
    <mergeCell ref="N1359:AF1360"/>
    <mergeCell ref="AD1355:AF1357"/>
    <mergeCell ref="AD1336:AF1353"/>
    <mergeCell ref="AD1314:AF1334"/>
    <mergeCell ref="AD1301:AF1312"/>
    <mergeCell ref="AD1285:AF1299"/>
    <mergeCell ref="AD1274:AF1274"/>
    <mergeCell ref="AD1270:AF1272"/>
    <mergeCell ref="AD1266:AF1268"/>
    <mergeCell ref="AD1263:AF1264"/>
    <mergeCell ref="AD1259:AF1260"/>
    <mergeCell ref="AD1099:AF1099"/>
    <mergeCell ref="E1484:L1484"/>
    <mergeCell ref="E1473:L1473"/>
    <mergeCell ref="D1083:AF1083"/>
    <mergeCell ref="C1091:AF1091"/>
    <mergeCell ref="D1362:AF1362"/>
    <mergeCell ref="D1378:AF1378"/>
    <mergeCell ref="D1391:AF1391"/>
    <mergeCell ref="D1413:AF1413"/>
    <mergeCell ref="N1436:AF1436"/>
    <mergeCell ref="C1439:AF1439"/>
    <mergeCell ref="D1440:AF1440"/>
    <mergeCell ref="D1469:AF1469"/>
    <mergeCell ref="F1453:L1453"/>
    <mergeCell ref="F1454:L1454"/>
    <mergeCell ref="F1455:L1455"/>
    <mergeCell ref="F1408:L1408"/>
    <mergeCell ref="E1409:L1409"/>
    <mergeCell ref="F1410:L1410"/>
    <mergeCell ref="F1411:L1411"/>
    <mergeCell ref="N1356:P1356"/>
    <mergeCell ref="F1444:L1444"/>
    <mergeCell ref="F1445:L1445"/>
    <mergeCell ref="E1446:L1446"/>
    <mergeCell ref="F1447:L1447"/>
    <mergeCell ref="F1448:L1448"/>
    <mergeCell ref="F1286:L1286"/>
    <mergeCell ref="F1287:L1287"/>
    <mergeCell ref="F1288:L1288"/>
    <mergeCell ref="F1390:L1390"/>
    <mergeCell ref="F1403:L1403"/>
    <mergeCell ref="F1404:L1404"/>
    <mergeCell ref="E1368:L1368"/>
    <mergeCell ref="F1369:L1369"/>
    <mergeCell ref="F1370:L1370"/>
    <mergeCell ref="F1371:L1371"/>
    <mergeCell ref="F1372:L1372"/>
    <mergeCell ref="E1373:L1373"/>
    <mergeCell ref="E1379:L1379"/>
    <mergeCell ref="F1380:L1380"/>
    <mergeCell ref="F1381:L1381"/>
    <mergeCell ref="F1382:L1382"/>
    <mergeCell ref="E1383:L1383"/>
    <mergeCell ref="F1384:L1384"/>
    <mergeCell ref="E1420:L1420"/>
    <mergeCell ref="AD1354:AF1354"/>
    <mergeCell ref="N1358:AF1358"/>
    <mergeCell ref="N1357:AB1357"/>
    <mergeCell ref="C1361:AF1361"/>
    <mergeCell ref="D1358:L1358"/>
    <mergeCell ref="F1359:L1359"/>
    <mergeCell ref="F1360:L1360"/>
    <mergeCell ref="F1338:L1338"/>
    <mergeCell ref="E1339:L1339"/>
    <mergeCell ref="F1340:L1340"/>
    <mergeCell ref="F1341:L1341"/>
    <mergeCell ref="E1342:L1342"/>
    <mergeCell ref="F1343:L1343"/>
    <mergeCell ref="E1336:L1336"/>
    <mergeCell ref="F1337:L1337"/>
    <mergeCell ref="F1326:L1326"/>
    <mergeCell ref="F1327:L1327"/>
    <mergeCell ref="E1328:L1328"/>
    <mergeCell ref="F1329:L1329"/>
    <mergeCell ref="F1330:L1330"/>
    <mergeCell ref="E1331:L1331"/>
    <mergeCell ref="F1353:L1353"/>
    <mergeCell ref="D1354:L1354"/>
    <mergeCell ref="F1355:L1355"/>
    <mergeCell ref="F1344:L1344"/>
    <mergeCell ref="E1345:L1345"/>
    <mergeCell ref="F1346:L1346"/>
    <mergeCell ref="F1347:L1347"/>
    <mergeCell ref="E1348:L1348"/>
    <mergeCell ref="F1349:L1349"/>
    <mergeCell ref="F1356:L1356"/>
    <mergeCell ref="F1357:L1357"/>
    <mergeCell ref="E1139:L1139"/>
    <mergeCell ref="F1140:L1140"/>
    <mergeCell ref="F1130:L1130"/>
    <mergeCell ref="E1131:L1131"/>
    <mergeCell ref="F1132:L1132"/>
    <mergeCell ref="F1133:L1133"/>
    <mergeCell ref="F1134:L1134"/>
    <mergeCell ref="F1124:L1124"/>
    <mergeCell ref="F1125:L1125"/>
    <mergeCell ref="F1128:L1128"/>
    <mergeCell ref="F1129:L1129"/>
    <mergeCell ref="F1126:L1126"/>
    <mergeCell ref="E1127:L1127"/>
    <mergeCell ref="D1300:AF1300"/>
    <mergeCell ref="D1335:AF1335"/>
    <mergeCell ref="D1313:AF1313"/>
    <mergeCell ref="AD1278:AF1278"/>
    <mergeCell ref="AD1280:AF1280"/>
    <mergeCell ref="N1278:AB1278"/>
    <mergeCell ref="F1316:L1316"/>
    <mergeCell ref="E1317:L1317"/>
    <mergeCell ref="F1318:L1318"/>
    <mergeCell ref="F1319:L1319"/>
    <mergeCell ref="E1309:L1309"/>
    <mergeCell ref="F1310:L1310"/>
    <mergeCell ref="F1311:L1311"/>
    <mergeCell ref="F1312:L1312"/>
    <mergeCell ref="F1303:L1303"/>
    <mergeCell ref="F1304:L1304"/>
    <mergeCell ref="E1305:L1305"/>
    <mergeCell ref="F1306:L1306"/>
    <mergeCell ref="F1307:L1307"/>
    <mergeCell ref="F943:L943"/>
    <mergeCell ref="F932:L932"/>
    <mergeCell ref="E933:L933"/>
    <mergeCell ref="F934:L934"/>
    <mergeCell ref="F935:L935"/>
    <mergeCell ref="F936:L936"/>
    <mergeCell ref="E937:L937"/>
    <mergeCell ref="F925:L925"/>
    <mergeCell ref="E913:L913"/>
    <mergeCell ref="F914:L914"/>
    <mergeCell ref="F915:L915"/>
    <mergeCell ref="C1105:AF1105"/>
    <mergeCell ref="D1106:AF1106"/>
    <mergeCell ref="AC1157:AF1157"/>
    <mergeCell ref="D1135:AF1135"/>
    <mergeCell ref="D1122:AF1122"/>
    <mergeCell ref="D1008:L1008"/>
    <mergeCell ref="F1089:L1089"/>
    <mergeCell ref="F1090:L1090"/>
    <mergeCell ref="D1092:L1092"/>
    <mergeCell ref="F1093:L1093"/>
    <mergeCell ref="F1094:L1094"/>
    <mergeCell ref="E1084:L1084"/>
    <mergeCell ref="F1085:L1085"/>
    <mergeCell ref="F1086:L1086"/>
    <mergeCell ref="F1087:L1087"/>
    <mergeCell ref="E1088:L1088"/>
    <mergeCell ref="E1077:L1077"/>
    <mergeCell ref="F1078:L1078"/>
    <mergeCell ref="E1136:L1136"/>
    <mergeCell ref="F1137:L1137"/>
    <mergeCell ref="F1138:L1138"/>
    <mergeCell ref="AD1004:AF1004"/>
    <mergeCell ref="O1185:AB1199"/>
    <mergeCell ref="O1201:AB1212"/>
    <mergeCell ref="O1236:AB1260"/>
    <mergeCell ref="AD721:AF721"/>
    <mergeCell ref="AD722:AF722"/>
    <mergeCell ref="AD723:AF723"/>
    <mergeCell ref="AD724:AF724"/>
    <mergeCell ref="AD725:AF725"/>
    <mergeCell ref="AD726:AF726"/>
    <mergeCell ref="AD727:AF727"/>
    <mergeCell ref="AD728:AF728"/>
    <mergeCell ref="AD729:AF729"/>
    <mergeCell ref="AD730:AF730"/>
    <mergeCell ref="D809:AF809"/>
    <mergeCell ref="D844:AF844"/>
    <mergeCell ref="D822:AF822"/>
    <mergeCell ref="AD863:AF863"/>
    <mergeCell ref="AD867:AF867"/>
    <mergeCell ref="C870:AF870"/>
    <mergeCell ref="F811:L811"/>
    <mergeCell ref="F817:L817"/>
    <mergeCell ref="E818:L818"/>
    <mergeCell ref="F819:L819"/>
    <mergeCell ref="F820:L820"/>
    <mergeCell ref="F821:L821"/>
    <mergeCell ref="F950:L950"/>
    <mergeCell ref="F951:L951"/>
    <mergeCell ref="E952:L952"/>
    <mergeCell ref="F953:L953"/>
    <mergeCell ref="F954:L954"/>
    <mergeCell ref="F955:L955"/>
    <mergeCell ref="N745:AC745"/>
    <mergeCell ref="N747:AC770"/>
    <mergeCell ref="N1002:AB1002"/>
    <mergeCell ref="AD737:AF737"/>
    <mergeCell ref="AD738:AF738"/>
    <mergeCell ref="AD739:AF739"/>
    <mergeCell ref="AD720:AF720"/>
    <mergeCell ref="AD731:AF731"/>
    <mergeCell ref="AD732:AF732"/>
    <mergeCell ref="N502:AC502"/>
    <mergeCell ref="AD698:AF698"/>
    <mergeCell ref="AD699:AF699"/>
    <mergeCell ref="AD701:AF701"/>
    <mergeCell ref="AD702:AF702"/>
    <mergeCell ref="AD703:AF703"/>
    <mergeCell ref="AD704:AF704"/>
    <mergeCell ref="AD609:AF609"/>
    <mergeCell ref="AD625:AF625"/>
    <mergeCell ref="AD626:AF626"/>
    <mergeCell ref="AD627:AF627"/>
    <mergeCell ref="AD634:AF634"/>
    <mergeCell ref="AD635:AF635"/>
    <mergeCell ref="AD733:AF733"/>
    <mergeCell ref="AD734:AF734"/>
    <mergeCell ref="AD735:AF735"/>
    <mergeCell ref="AD736:AF736"/>
    <mergeCell ref="AD666:AF666"/>
    <mergeCell ref="AD667:AF667"/>
    <mergeCell ref="AD668:AF668"/>
    <mergeCell ref="AD669:AF669"/>
    <mergeCell ref="AD670:AF670"/>
    <mergeCell ref="N991:AB991"/>
    <mergeCell ref="F662:L662"/>
    <mergeCell ref="E665:L665"/>
    <mergeCell ref="E641:L641"/>
    <mergeCell ref="F642:L642"/>
    <mergeCell ref="F643:L643"/>
    <mergeCell ref="E644:L644"/>
    <mergeCell ref="F645:L645"/>
    <mergeCell ref="F646:L646"/>
    <mergeCell ref="N129:AC129"/>
    <mergeCell ref="N126:AC126"/>
    <mergeCell ref="N122:AC122"/>
    <mergeCell ref="C213:AF213"/>
    <mergeCell ref="N220:AC226"/>
    <mergeCell ref="N232:AC237"/>
    <mergeCell ref="N292:AC300"/>
    <mergeCell ref="N660:AC662"/>
    <mergeCell ref="Z257:AB257"/>
    <mergeCell ref="Z271:AB271"/>
    <mergeCell ref="Z278:AB278"/>
    <mergeCell ref="R309:AB309"/>
    <mergeCell ref="S310:AB310"/>
    <mergeCell ref="T311:AB311"/>
    <mergeCell ref="AC309:AC311"/>
    <mergeCell ref="AC261:AC264"/>
    <mergeCell ref="AC268:AC271"/>
    <mergeCell ref="AC275:AC278"/>
    <mergeCell ref="AC254:AC257"/>
    <mergeCell ref="AC247:AC250"/>
    <mergeCell ref="AC282:AC285"/>
    <mergeCell ref="S247:AB247"/>
    <mergeCell ref="T248:AB248"/>
    <mergeCell ref="AD550:AF550"/>
    <mergeCell ref="AD551:AF551"/>
    <mergeCell ref="AD552:AF552"/>
    <mergeCell ref="AD553:AF553"/>
    <mergeCell ref="AD554:AF554"/>
    <mergeCell ref="AD555:AF555"/>
    <mergeCell ref="AD556:AF556"/>
    <mergeCell ref="AD557:AF557"/>
    <mergeCell ref="AD665:AF665"/>
    <mergeCell ref="AD558:AF558"/>
    <mergeCell ref="AD560:AF560"/>
    <mergeCell ref="AD561:AF561"/>
    <mergeCell ref="AD562:AF562"/>
    <mergeCell ref="AD563:AF563"/>
    <mergeCell ref="AD564:AF564"/>
    <mergeCell ref="AD565:AF565"/>
    <mergeCell ref="AD566:AF566"/>
    <mergeCell ref="AD567:AF567"/>
    <mergeCell ref="AD568:AF568"/>
    <mergeCell ref="AD569:AF569"/>
    <mergeCell ref="AD570:AF570"/>
    <mergeCell ref="AD571:AF571"/>
    <mergeCell ref="AD572:AF572"/>
    <mergeCell ref="AD573:AF573"/>
    <mergeCell ref="AD574:AF574"/>
    <mergeCell ref="AD575:AF575"/>
    <mergeCell ref="D559:AF559"/>
    <mergeCell ref="F561:L561"/>
    <mergeCell ref="F562:L562"/>
    <mergeCell ref="E563:L563"/>
    <mergeCell ref="F564:L564"/>
    <mergeCell ref="F661:L661"/>
    <mergeCell ref="F635:L635"/>
    <mergeCell ref="AD479:AF479"/>
    <mergeCell ref="AD480:AF480"/>
    <mergeCell ref="AD481:AF481"/>
    <mergeCell ref="AD482:AF482"/>
    <mergeCell ref="AD483:AF483"/>
    <mergeCell ref="AD484:AF484"/>
    <mergeCell ref="AD486:AF486"/>
    <mergeCell ref="AD487:AF487"/>
    <mergeCell ref="AD488:AF488"/>
    <mergeCell ref="AD489:AF489"/>
    <mergeCell ref="AD490:AF490"/>
    <mergeCell ref="AD491:AF491"/>
    <mergeCell ref="AD492:AF492"/>
    <mergeCell ref="AD493:AF493"/>
    <mergeCell ref="AD494:AF494"/>
    <mergeCell ref="AD495:AF495"/>
    <mergeCell ref="AD496:AF496"/>
    <mergeCell ref="C485:AF485"/>
    <mergeCell ref="F495:L495"/>
    <mergeCell ref="F496:L496"/>
    <mergeCell ref="AD462:AF462"/>
    <mergeCell ref="AD463:AF463"/>
    <mergeCell ref="AD464:AF464"/>
    <mergeCell ref="AD465:AF465"/>
    <mergeCell ref="AD466:AF466"/>
    <mergeCell ref="AD467:AF467"/>
    <mergeCell ref="AD468:AF468"/>
    <mergeCell ref="AD469:AF469"/>
    <mergeCell ref="AD470:AF470"/>
    <mergeCell ref="AD471:AF471"/>
    <mergeCell ref="AD472:AF472"/>
    <mergeCell ref="AD473:AF473"/>
    <mergeCell ref="AD474:AF474"/>
    <mergeCell ref="AD475:AF475"/>
    <mergeCell ref="AD476:AF476"/>
    <mergeCell ref="AD477:AF477"/>
    <mergeCell ref="AD478:AF478"/>
    <mergeCell ref="AD402:AF402"/>
    <mergeCell ref="AD403:AF403"/>
    <mergeCell ref="AD404:AF404"/>
    <mergeCell ref="AD405:AF405"/>
    <mergeCell ref="AD406:AF406"/>
    <mergeCell ref="AD440:AF440"/>
    <mergeCell ref="AD441:AF441"/>
    <mergeCell ref="AD442:AF442"/>
    <mergeCell ref="AD443:AF443"/>
    <mergeCell ref="AD444:AF444"/>
    <mergeCell ref="AD445:AF445"/>
    <mergeCell ref="AD446:AF446"/>
    <mergeCell ref="AD447:AF447"/>
    <mergeCell ref="AD448:AF448"/>
    <mergeCell ref="AD449:AF449"/>
    <mergeCell ref="AD450:AF450"/>
    <mergeCell ref="AD451:AF451"/>
    <mergeCell ref="AD385:AF385"/>
    <mergeCell ref="AD386:AF386"/>
    <mergeCell ref="AD387:AF387"/>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401:AF401"/>
    <mergeCell ref="AD279:AF279"/>
    <mergeCell ref="AD280:AF280"/>
    <mergeCell ref="AD281:AF281"/>
    <mergeCell ref="AD282:AF282"/>
    <mergeCell ref="AD283:AF283"/>
    <mergeCell ref="AD284:AF284"/>
    <mergeCell ref="AD347:AF347"/>
    <mergeCell ref="AD348:AF348"/>
    <mergeCell ref="AD349:AF349"/>
    <mergeCell ref="AD350:AF350"/>
    <mergeCell ref="AD351:AF351"/>
    <mergeCell ref="AD352:AF352"/>
    <mergeCell ref="AD353:AF353"/>
    <mergeCell ref="AD354:AF354"/>
    <mergeCell ref="AD355:AF355"/>
    <mergeCell ref="AD356:AF356"/>
    <mergeCell ref="AD357:AF357"/>
    <mergeCell ref="AD262:AF262"/>
    <mergeCell ref="AD263:AF263"/>
    <mergeCell ref="AD264:AF264"/>
    <mergeCell ref="AD265:AF265"/>
    <mergeCell ref="AD266:AF266"/>
    <mergeCell ref="AD267:AF267"/>
    <mergeCell ref="AD268:AF268"/>
    <mergeCell ref="AD269:AF269"/>
    <mergeCell ref="AD270:AF270"/>
    <mergeCell ref="AD271:AF271"/>
    <mergeCell ref="AD272:AF272"/>
    <mergeCell ref="AD273:AF273"/>
    <mergeCell ref="AD274:AF274"/>
    <mergeCell ref="AD275:AF275"/>
    <mergeCell ref="AD276:AF276"/>
    <mergeCell ref="AD277:AF277"/>
    <mergeCell ref="AD278:AF278"/>
    <mergeCell ref="AD245:AF245"/>
    <mergeCell ref="AD246:AF246"/>
    <mergeCell ref="AD247:AF247"/>
    <mergeCell ref="AD248:AF248"/>
    <mergeCell ref="AD249:AF249"/>
    <mergeCell ref="AD250:AF250"/>
    <mergeCell ref="AD251:AF251"/>
    <mergeCell ref="AD252:AF252"/>
    <mergeCell ref="AD253:AF253"/>
    <mergeCell ref="AD254:AF254"/>
    <mergeCell ref="AD255:AF255"/>
    <mergeCell ref="AD256:AF256"/>
    <mergeCell ref="AD257:AF257"/>
    <mergeCell ref="AD258:AF258"/>
    <mergeCell ref="AD259:AF259"/>
    <mergeCell ref="AD260:AF260"/>
    <mergeCell ref="AD261:AF261"/>
    <mergeCell ref="AD211:AF211"/>
    <mergeCell ref="AD212:AF212"/>
    <mergeCell ref="AD214:AF214"/>
    <mergeCell ref="AD215:AF215"/>
    <mergeCell ref="AD216:AF216"/>
    <mergeCell ref="AD217:AF217"/>
    <mergeCell ref="AD218:AF218"/>
    <mergeCell ref="AD219:AF219"/>
    <mergeCell ref="AD220:AF220"/>
    <mergeCell ref="AD221:AF221"/>
    <mergeCell ref="AD222:AF222"/>
    <mergeCell ref="AD223:AF223"/>
    <mergeCell ref="AD224:AF224"/>
    <mergeCell ref="AD225:AF225"/>
    <mergeCell ref="AD226:AF226"/>
    <mergeCell ref="AD243:AF243"/>
    <mergeCell ref="AD244:AF244"/>
    <mergeCell ref="AD179:AF179"/>
    <mergeCell ref="AD180:AF180"/>
    <mergeCell ref="AD181:AF181"/>
    <mergeCell ref="AD182:AF182"/>
    <mergeCell ref="AD183:AF183"/>
    <mergeCell ref="AD184:AF184"/>
    <mergeCell ref="AD185:AF185"/>
    <mergeCell ref="AD186:AF186"/>
    <mergeCell ref="AD202:AF202"/>
    <mergeCell ref="AD203:AF203"/>
    <mergeCell ref="AD204:AF204"/>
    <mergeCell ref="AD205:AF205"/>
    <mergeCell ref="AD206:AF206"/>
    <mergeCell ref="AD207:AF207"/>
    <mergeCell ref="AD208:AF208"/>
    <mergeCell ref="AD209:AF209"/>
    <mergeCell ref="AD210:AF210"/>
    <mergeCell ref="AD131:AF131"/>
    <mergeCell ref="AD132:AF132"/>
    <mergeCell ref="AD151:AF151"/>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64:AF164"/>
    <mergeCell ref="AD166:AF166"/>
    <mergeCell ref="AD167:AF167"/>
    <mergeCell ref="AD148:AF148"/>
    <mergeCell ref="AD149:AF149"/>
    <mergeCell ref="AD150:AF150"/>
    <mergeCell ref="AD121:AF121"/>
    <mergeCell ref="AD122:AF122"/>
    <mergeCell ref="AD123:AF123"/>
    <mergeCell ref="AD124:AF124"/>
    <mergeCell ref="AD125:AF125"/>
    <mergeCell ref="AD126:AF126"/>
    <mergeCell ref="AD127:AF127"/>
    <mergeCell ref="AD128:AF128"/>
    <mergeCell ref="AD129:AF129"/>
    <mergeCell ref="AD101:AF101"/>
    <mergeCell ref="AD102:AF102"/>
    <mergeCell ref="AD103:AF103"/>
    <mergeCell ref="AD104:AF104"/>
    <mergeCell ref="AD105:AF105"/>
    <mergeCell ref="AD106:AF106"/>
    <mergeCell ref="AD108:AF108"/>
    <mergeCell ref="AD109:AF109"/>
    <mergeCell ref="AD110:AF110"/>
    <mergeCell ref="AD111:AF111"/>
    <mergeCell ref="AD112:AF112"/>
    <mergeCell ref="AD80:AF80"/>
    <mergeCell ref="AD81:AF81"/>
    <mergeCell ref="AD82:AF82"/>
    <mergeCell ref="AD83:AF83"/>
    <mergeCell ref="AD84:AF84"/>
    <mergeCell ref="AD85:AF85"/>
    <mergeCell ref="AD86:AF86"/>
    <mergeCell ref="AD87:AF87"/>
    <mergeCell ref="AD88:AF88"/>
    <mergeCell ref="AD89:AF89"/>
    <mergeCell ref="AD90:AF90"/>
    <mergeCell ref="AD91:AF91"/>
    <mergeCell ref="AD116:AF116"/>
    <mergeCell ref="AD117:AF117"/>
    <mergeCell ref="AD118:AF118"/>
    <mergeCell ref="AD119:AF119"/>
    <mergeCell ref="AD120:AF120"/>
    <mergeCell ref="AD34:AF34"/>
    <mergeCell ref="AD35:AF35"/>
    <mergeCell ref="AD36:AF36"/>
    <mergeCell ref="AD37:AF37"/>
    <mergeCell ref="AD38:AF38"/>
    <mergeCell ref="AD39:AF39"/>
    <mergeCell ref="AD40:AF40"/>
    <mergeCell ref="AD41:AF41"/>
    <mergeCell ref="AD42:AF42"/>
    <mergeCell ref="AD43:AF43"/>
    <mergeCell ref="AD44:AF44"/>
    <mergeCell ref="AD57:AF57"/>
    <mergeCell ref="AD58:AF58"/>
    <mergeCell ref="AD59:AF59"/>
    <mergeCell ref="AD60:AF60"/>
    <mergeCell ref="AD61:AF61"/>
    <mergeCell ref="AD62:AF62"/>
    <mergeCell ref="AD54:AF54"/>
    <mergeCell ref="AD55:AF55"/>
    <mergeCell ref="AD56:AF56"/>
    <mergeCell ref="AD14:AF14"/>
    <mergeCell ref="AD15:AF15"/>
    <mergeCell ref="AD18:AF18"/>
    <mergeCell ref="AD19:AF19"/>
    <mergeCell ref="AD20:AF20"/>
    <mergeCell ref="AD21:AF21"/>
    <mergeCell ref="AD22:AF22"/>
    <mergeCell ref="AD23:AF23"/>
    <mergeCell ref="AD24:AF24"/>
    <mergeCell ref="AD25:AF25"/>
    <mergeCell ref="AD26:AF26"/>
    <mergeCell ref="AD27:AF27"/>
    <mergeCell ref="AD28:AF28"/>
    <mergeCell ref="AD29:AF29"/>
    <mergeCell ref="AD30:AF30"/>
    <mergeCell ref="AD31:AF31"/>
    <mergeCell ref="AD32:AF32"/>
    <mergeCell ref="C135:AB135"/>
    <mergeCell ref="AC135:AF135"/>
    <mergeCell ref="C315:AF315"/>
    <mergeCell ref="C329:AF329"/>
    <mergeCell ref="C407:AF407"/>
    <mergeCell ref="C585:AF585"/>
    <mergeCell ref="C663:AF663"/>
    <mergeCell ref="B1549:AF1549"/>
    <mergeCell ref="B1554:AF1554"/>
    <mergeCell ref="D1539:L1539"/>
    <mergeCell ref="D1531:L1531"/>
    <mergeCell ref="D1523:L1523"/>
    <mergeCell ref="B1519:AF1519"/>
    <mergeCell ref="B1522:AF1522"/>
    <mergeCell ref="B1281:AF1281"/>
    <mergeCell ref="B1277:AF1277"/>
    <mergeCell ref="B1005:AF1005"/>
    <mergeCell ref="B1003:AF1003"/>
    <mergeCell ref="D993:L993"/>
    <mergeCell ref="D986:L986"/>
    <mergeCell ref="D982:L982"/>
    <mergeCell ref="D863:L863"/>
    <mergeCell ref="O788:AC788"/>
    <mergeCell ref="F1509:L1509"/>
    <mergeCell ref="D1510:L1510"/>
    <mergeCell ref="F1511:L1511"/>
    <mergeCell ref="F1512:L1512"/>
    <mergeCell ref="F1513:L1513"/>
    <mergeCell ref="F1502:L1502"/>
    <mergeCell ref="F1503:L1503"/>
    <mergeCell ref="E1504:L1504"/>
    <mergeCell ref="B1553:M1553"/>
    <mergeCell ref="O1521:AB1521"/>
    <mergeCell ref="D1491:AF1491"/>
    <mergeCell ref="N1514:AF1514"/>
    <mergeCell ref="B1520:AF1520"/>
    <mergeCell ref="AD1548:AF1548"/>
    <mergeCell ref="AD1551:AF1551"/>
    <mergeCell ref="AD1552:AF1552"/>
    <mergeCell ref="AD1553:AF1553"/>
    <mergeCell ref="B1555:M1555"/>
    <mergeCell ref="F1546:L1546"/>
    <mergeCell ref="B1548:L1548"/>
    <mergeCell ref="B1551:M1551"/>
    <mergeCell ref="B1552:M1552"/>
    <mergeCell ref="F1540:L1540"/>
    <mergeCell ref="F1541:L1541"/>
    <mergeCell ref="F1542:L1542"/>
    <mergeCell ref="F1543:L1543"/>
    <mergeCell ref="F1544:L1544"/>
    <mergeCell ref="F1497:L1497"/>
    <mergeCell ref="E1498:L1498"/>
    <mergeCell ref="F1499:L1499"/>
    <mergeCell ref="AD1555:AF1555"/>
    <mergeCell ref="AD1539:AF1539"/>
    <mergeCell ref="AD1531:AF1531"/>
    <mergeCell ref="AD1523:AF1523"/>
    <mergeCell ref="F1508:L1508"/>
    <mergeCell ref="B1518:L1518"/>
    <mergeCell ref="E1492:L1492"/>
    <mergeCell ref="B1547:AF1547"/>
    <mergeCell ref="B1517:AF1517"/>
    <mergeCell ref="N1510:P1511"/>
    <mergeCell ref="F1505:L1505"/>
    <mergeCell ref="F498:L498"/>
    <mergeCell ref="B744:AF744"/>
    <mergeCell ref="F816:L816"/>
    <mergeCell ref="F808:L808"/>
    <mergeCell ref="E799:L799"/>
    <mergeCell ref="F800:L800"/>
    <mergeCell ref="F801:L801"/>
    <mergeCell ref="F802:L802"/>
    <mergeCell ref="F803:L803"/>
    <mergeCell ref="E804:L804"/>
    <mergeCell ref="E794:L794"/>
    <mergeCell ref="F795:L795"/>
    <mergeCell ref="F796:L796"/>
    <mergeCell ref="F797:L797"/>
    <mergeCell ref="F787:L787"/>
    <mergeCell ref="F788:L788"/>
    <mergeCell ref="D789:L789"/>
    <mergeCell ref="E810:L810"/>
    <mergeCell ref="AD510:AF510"/>
    <mergeCell ref="AD511:AF511"/>
    <mergeCell ref="AD512:AF512"/>
    <mergeCell ref="AD513:AF513"/>
    <mergeCell ref="AD514:AF514"/>
    <mergeCell ref="AD515:AF515"/>
    <mergeCell ref="AD516:AF516"/>
    <mergeCell ref="AD517:AF517"/>
    <mergeCell ref="AD518:AF518"/>
    <mergeCell ref="AD519:AF519"/>
    <mergeCell ref="AD520:AF520"/>
    <mergeCell ref="AD521:AF521"/>
    <mergeCell ref="F769:L769"/>
    <mergeCell ref="F770:L770"/>
    <mergeCell ref="F1079:L1079"/>
    <mergeCell ref="E1480:L1480"/>
    <mergeCell ref="F1481:L1481"/>
    <mergeCell ref="F1482:L1482"/>
    <mergeCell ref="F1483:L1483"/>
    <mergeCell ref="F1472:L1472"/>
    <mergeCell ref="C507:AF507"/>
    <mergeCell ref="D508:AF508"/>
    <mergeCell ref="F511:L511"/>
    <mergeCell ref="F512:L512"/>
    <mergeCell ref="F513:L513"/>
    <mergeCell ref="F515:L515"/>
    <mergeCell ref="F516:L516"/>
    <mergeCell ref="F517:L517"/>
    <mergeCell ref="B502:L502"/>
    <mergeCell ref="B504:L504"/>
    <mergeCell ref="B506:AF506"/>
    <mergeCell ref="F510:L510"/>
    <mergeCell ref="AD522:AF522"/>
    <mergeCell ref="AD523:AF523"/>
    <mergeCell ref="AD525:AF525"/>
    <mergeCell ref="AD526:AF526"/>
    <mergeCell ref="AD527:AF527"/>
    <mergeCell ref="AD541:AF541"/>
    <mergeCell ref="AD542:AF542"/>
    <mergeCell ref="AD543:AF543"/>
    <mergeCell ref="AD544:AF544"/>
    <mergeCell ref="AD545:AF545"/>
    <mergeCell ref="AD546:AF546"/>
    <mergeCell ref="AD547:AF547"/>
    <mergeCell ref="AD548:AF548"/>
    <mergeCell ref="AD549:AF549"/>
    <mergeCell ref="F1545:L1545"/>
    <mergeCell ref="F1533:L1533"/>
    <mergeCell ref="F1534:L1534"/>
    <mergeCell ref="F1535:L1535"/>
    <mergeCell ref="F1536:L1536"/>
    <mergeCell ref="F1537:L1537"/>
    <mergeCell ref="F1538:L1538"/>
    <mergeCell ref="F1526:L1526"/>
    <mergeCell ref="F1527:L1527"/>
    <mergeCell ref="F1528:L1528"/>
    <mergeCell ref="F1529:L1529"/>
    <mergeCell ref="F1530:L1530"/>
    <mergeCell ref="F1532:L1532"/>
    <mergeCell ref="F1521:L1521"/>
    <mergeCell ref="F1524:L1524"/>
    <mergeCell ref="F1525:L1525"/>
    <mergeCell ref="D1514:L1514"/>
    <mergeCell ref="F1515:L1515"/>
    <mergeCell ref="F1516:L1516"/>
    <mergeCell ref="F1478:L1478"/>
    <mergeCell ref="F1479:L1479"/>
    <mergeCell ref="F1496:L1496"/>
    <mergeCell ref="F1488:L1488"/>
    <mergeCell ref="F1489:L1489"/>
    <mergeCell ref="F1506:L1506"/>
    <mergeCell ref="E1507:L1507"/>
    <mergeCell ref="F1500:L1500"/>
    <mergeCell ref="E1501:L1501"/>
    <mergeCell ref="F1493:L1493"/>
    <mergeCell ref="F1494:L1494"/>
    <mergeCell ref="E1495:L1495"/>
    <mergeCell ref="F1401:L1401"/>
    <mergeCell ref="F1396:L1396"/>
    <mergeCell ref="F1397:L1397"/>
    <mergeCell ref="F1449:L1449"/>
    <mergeCell ref="F1438:L1438"/>
    <mergeCell ref="E1441:L1441"/>
    <mergeCell ref="F1442:L1442"/>
    <mergeCell ref="F1443:L1443"/>
    <mergeCell ref="D1432:L1432"/>
    <mergeCell ref="F1433:L1433"/>
    <mergeCell ref="F1434:L1434"/>
    <mergeCell ref="F1435:L1435"/>
    <mergeCell ref="D1436:L1436"/>
    <mergeCell ref="F1437:L1437"/>
    <mergeCell ref="F1430:L1430"/>
    <mergeCell ref="F1431:L1431"/>
    <mergeCell ref="F1427:L1427"/>
    <mergeCell ref="F1428:L1428"/>
    <mergeCell ref="E1429:L1429"/>
    <mergeCell ref="E1426:L1426"/>
    <mergeCell ref="F1421:L1421"/>
    <mergeCell ref="F1422:L1422"/>
    <mergeCell ref="E1423:L1423"/>
    <mergeCell ref="F1424:L1424"/>
    <mergeCell ref="F1425:L1425"/>
    <mergeCell ref="E1414:L1414"/>
    <mergeCell ref="F1415:L1415"/>
    <mergeCell ref="F1416:L1416"/>
    <mergeCell ref="E1417:L1417"/>
    <mergeCell ref="F1418:L1418"/>
    <mergeCell ref="F1419:L1419"/>
    <mergeCell ref="F1412:L1412"/>
    <mergeCell ref="E1402:L1402"/>
    <mergeCell ref="F1405:L1405"/>
    <mergeCell ref="E1406:L1406"/>
    <mergeCell ref="F1407:L1407"/>
    <mergeCell ref="E1363:L1363"/>
    <mergeCell ref="F1364:L1364"/>
    <mergeCell ref="F1365:L1365"/>
    <mergeCell ref="F1366:L1366"/>
    <mergeCell ref="F1367:L1367"/>
    <mergeCell ref="E1399:L1399"/>
    <mergeCell ref="F1400:L1400"/>
    <mergeCell ref="E1387:L1387"/>
    <mergeCell ref="F1374:L1374"/>
    <mergeCell ref="F1375:L1375"/>
    <mergeCell ref="F1376:L1376"/>
    <mergeCell ref="F1377:L1377"/>
    <mergeCell ref="E1392:L1392"/>
    <mergeCell ref="F1393:L1393"/>
    <mergeCell ref="F1394:L1394"/>
    <mergeCell ref="E1395:L1395"/>
    <mergeCell ref="F1385:L1385"/>
    <mergeCell ref="F1386:L1386"/>
    <mergeCell ref="F1398:L1398"/>
    <mergeCell ref="F1388:L1388"/>
    <mergeCell ref="F1389:L1389"/>
    <mergeCell ref="F1320:L1320"/>
    <mergeCell ref="E1321:L1321"/>
    <mergeCell ref="F1322:L1322"/>
    <mergeCell ref="F1323:L1323"/>
    <mergeCell ref="E1324:L1324"/>
    <mergeCell ref="F1325:L1325"/>
    <mergeCell ref="F1350:L1350"/>
    <mergeCell ref="E1351:L1351"/>
    <mergeCell ref="F1352:L1352"/>
    <mergeCell ref="F1332:L1332"/>
    <mergeCell ref="F1333:L1333"/>
    <mergeCell ref="F1334:L1334"/>
    <mergeCell ref="F1289:L1289"/>
    <mergeCell ref="E1290:L1290"/>
    <mergeCell ref="F1291:L1291"/>
    <mergeCell ref="E1314:L1314"/>
    <mergeCell ref="F1315:L1315"/>
    <mergeCell ref="F1298:L1298"/>
    <mergeCell ref="F1308:L1308"/>
    <mergeCell ref="F1299:L1299"/>
    <mergeCell ref="E1301:L1301"/>
    <mergeCell ref="F1302:L1302"/>
    <mergeCell ref="F1292:L1292"/>
    <mergeCell ref="F1293:L1293"/>
    <mergeCell ref="F1294:L1294"/>
    <mergeCell ref="E1295:L1295"/>
    <mergeCell ref="F1296:L1296"/>
    <mergeCell ref="F1297:L1297"/>
    <mergeCell ref="R1073:AB1074"/>
    <mergeCell ref="F1260:L1260"/>
    <mergeCell ref="D1262:L1262"/>
    <mergeCell ref="F1263:L1263"/>
    <mergeCell ref="F1264:L1264"/>
    <mergeCell ref="F1253:L1253"/>
    <mergeCell ref="D1254:L1254"/>
    <mergeCell ref="F1255:L1255"/>
    <mergeCell ref="F1256:L1256"/>
    <mergeCell ref="F1257:L1257"/>
    <mergeCell ref="D1258:L1258"/>
    <mergeCell ref="F1247:L1247"/>
    <mergeCell ref="E1248:L1248"/>
    <mergeCell ref="F1249:L1249"/>
    <mergeCell ref="F1250:L1250"/>
    <mergeCell ref="E1251:L1251"/>
    <mergeCell ref="E1285:L1285"/>
    <mergeCell ref="F1271:L1271"/>
    <mergeCell ref="F1272:L1272"/>
    <mergeCell ref="D1273:L1273"/>
    <mergeCell ref="F1274:L1274"/>
    <mergeCell ref="D1265:L1265"/>
    <mergeCell ref="F1266:L1266"/>
    <mergeCell ref="F1267:L1267"/>
    <mergeCell ref="F1268:L1268"/>
    <mergeCell ref="D1269:L1269"/>
    <mergeCell ref="F1270:L1270"/>
    <mergeCell ref="B1279:AF1279"/>
    <mergeCell ref="F1252:L1252"/>
    <mergeCell ref="B1276:L1276"/>
    <mergeCell ref="AD1236:AF1254"/>
    <mergeCell ref="F1232:L1232"/>
    <mergeCell ref="F1233:L1233"/>
    <mergeCell ref="F1234:L1234"/>
    <mergeCell ref="F1259:L1259"/>
    <mergeCell ref="C1261:AF1261"/>
    <mergeCell ref="AD1276:AF1276"/>
    <mergeCell ref="D1235:AF1235"/>
    <mergeCell ref="AD1256:AF1257"/>
    <mergeCell ref="AD1255:AF1255"/>
    <mergeCell ref="N1263:AB1263"/>
    <mergeCell ref="AD1258:AF1258"/>
    <mergeCell ref="AD1262:AF1262"/>
    <mergeCell ref="AD1265:AF1265"/>
    <mergeCell ref="AD1273:AF1273"/>
    <mergeCell ref="B1282:AF1282"/>
    <mergeCell ref="C1283:AF1283"/>
    <mergeCell ref="F1237:L1237"/>
    <mergeCell ref="F1238:L1238"/>
    <mergeCell ref="E1239:L1239"/>
    <mergeCell ref="F1240:L1240"/>
    <mergeCell ref="F1241:L1241"/>
    <mergeCell ref="E1242:L1242"/>
    <mergeCell ref="F1243:L1243"/>
    <mergeCell ref="F1244:L1244"/>
    <mergeCell ref="E1245:L1245"/>
    <mergeCell ref="F1246:L1246"/>
    <mergeCell ref="E1236:L1236"/>
    <mergeCell ref="F1230:L1230"/>
    <mergeCell ref="E1231:L1231"/>
    <mergeCell ref="B1278:L1278"/>
    <mergeCell ref="B1280:L1280"/>
    <mergeCell ref="O1228:AB1234"/>
    <mergeCell ref="N1268:AB1274"/>
    <mergeCell ref="E1190:L1190"/>
    <mergeCell ref="F1191:L1191"/>
    <mergeCell ref="D1180:L1180"/>
    <mergeCell ref="F1181:L1181"/>
    <mergeCell ref="F1182:L1182"/>
    <mergeCell ref="C1183:AF1183"/>
    <mergeCell ref="D1184:AF1184"/>
    <mergeCell ref="AD1176:AF1176"/>
    <mergeCell ref="AD1180:AF1180"/>
    <mergeCell ref="F1229:L1229"/>
    <mergeCell ref="E1195:L1195"/>
    <mergeCell ref="F1196:L1196"/>
    <mergeCell ref="F1197:L1197"/>
    <mergeCell ref="F1198:L1198"/>
    <mergeCell ref="F1199:L1199"/>
    <mergeCell ref="F1223:L1223"/>
    <mergeCell ref="E1224:L1224"/>
    <mergeCell ref="F1225:L1225"/>
    <mergeCell ref="F1226:L1226"/>
    <mergeCell ref="F1227:L1227"/>
    <mergeCell ref="E1228:L1228"/>
    <mergeCell ref="E1217:L1217"/>
    <mergeCell ref="F1218:L1218"/>
    <mergeCell ref="F1219:L1219"/>
    <mergeCell ref="F1220:L1220"/>
    <mergeCell ref="E1221:L1221"/>
    <mergeCell ref="F1222:L1222"/>
    <mergeCell ref="F1212:L1212"/>
    <mergeCell ref="E1214:L1214"/>
    <mergeCell ref="F1203:L1203"/>
    <mergeCell ref="F1204:L1204"/>
    <mergeCell ref="AD1269:AF1269"/>
    <mergeCell ref="F1215:L1215"/>
    <mergeCell ref="F1216:L1216"/>
    <mergeCell ref="D1213:AF1213"/>
    <mergeCell ref="E1205:L1205"/>
    <mergeCell ref="F1206:L1206"/>
    <mergeCell ref="D1200:AF1200"/>
    <mergeCell ref="F1163:L1163"/>
    <mergeCell ref="E1164:L1164"/>
    <mergeCell ref="F1177:L1177"/>
    <mergeCell ref="F1178:L1178"/>
    <mergeCell ref="F1179:L1179"/>
    <mergeCell ref="E1153:L1153"/>
    <mergeCell ref="F1154:L1154"/>
    <mergeCell ref="F1155:L1155"/>
    <mergeCell ref="F1156:L1156"/>
    <mergeCell ref="E1158:L1158"/>
    <mergeCell ref="F1175:L1175"/>
    <mergeCell ref="D1176:L1176"/>
    <mergeCell ref="F1165:L1165"/>
    <mergeCell ref="F1166:L1166"/>
    <mergeCell ref="E1167:L1167"/>
    <mergeCell ref="F1168:L1168"/>
    <mergeCell ref="F1169:L1169"/>
    <mergeCell ref="F1207:L1207"/>
    <mergeCell ref="F1208:L1208"/>
    <mergeCell ref="E1209:L1209"/>
    <mergeCell ref="F1210:L1210"/>
    <mergeCell ref="F1211:L1211"/>
    <mergeCell ref="O1214:AB1227"/>
    <mergeCell ref="E1201:L1201"/>
    <mergeCell ref="F1202:L1202"/>
    <mergeCell ref="F1147:L1147"/>
    <mergeCell ref="F1148:L1148"/>
    <mergeCell ref="F1149:L1149"/>
    <mergeCell ref="E1150:L1150"/>
    <mergeCell ref="F1151:L1151"/>
    <mergeCell ref="F1152:L1152"/>
    <mergeCell ref="F1189:L1189"/>
    <mergeCell ref="F1081:L1081"/>
    <mergeCell ref="F1082:L1082"/>
    <mergeCell ref="F1192:L1192"/>
    <mergeCell ref="F1193:L1193"/>
    <mergeCell ref="F1194:L1194"/>
    <mergeCell ref="E1185:L1185"/>
    <mergeCell ref="F1186:L1186"/>
    <mergeCell ref="F1187:L1187"/>
    <mergeCell ref="F1188:L1188"/>
    <mergeCell ref="E1170:L1170"/>
    <mergeCell ref="F1159:L1159"/>
    <mergeCell ref="F1160:L1160"/>
    <mergeCell ref="E1161:L1161"/>
    <mergeCell ref="F1162:L1162"/>
    <mergeCell ref="F1141:L1141"/>
    <mergeCell ref="F1142:L1142"/>
    <mergeCell ref="E1143:L1143"/>
    <mergeCell ref="F1144:L1144"/>
    <mergeCell ref="F1145:L1145"/>
    <mergeCell ref="E1146:L1146"/>
    <mergeCell ref="D1157:AB1157"/>
    <mergeCell ref="F1171:L1171"/>
    <mergeCell ref="F1172:L1172"/>
    <mergeCell ref="E1173:L1173"/>
    <mergeCell ref="F1174:L1174"/>
    <mergeCell ref="F1071:L1071"/>
    <mergeCell ref="E1072:L1072"/>
    <mergeCell ref="F1119:L1119"/>
    <mergeCell ref="F1120:L1120"/>
    <mergeCell ref="F1121:L1121"/>
    <mergeCell ref="E1123:L1123"/>
    <mergeCell ref="F1113:L1113"/>
    <mergeCell ref="F1114:L1114"/>
    <mergeCell ref="F1115:L1115"/>
    <mergeCell ref="F1116:L1116"/>
    <mergeCell ref="E1117:L1117"/>
    <mergeCell ref="F1118:L1118"/>
    <mergeCell ref="F1061:L1061"/>
    <mergeCell ref="F1062:L1062"/>
    <mergeCell ref="F1063:L1063"/>
    <mergeCell ref="E1064:L1064"/>
    <mergeCell ref="E1107:L1107"/>
    <mergeCell ref="F1108:L1108"/>
    <mergeCell ref="F1109:L1109"/>
    <mergeCell ref="F1110:L1110"/>
    <mergeCell ref="F1111:L1111"/>
    <mergeCell ref="E1112:L1112"/>
    <mergeCell ref="F1101:L1101"/>
    <mergeCell ref="F1102:L1102"/>
    <mergeCell ref="F1103:L1103"/>
    <mergeCell ref="F1104:L1104"/>
    <mergeCell ref="F1095:L1095"/>
    <mergeCell ref="F1096:L1096"/>
    <mergeCell ref="F1097:L1097"/>
    <mergeCell ref="F1098:L1098"/>
    <mergeCell ref="D1099:L1099"/>
    <mergeCell ref="F1100:L1100"/>
    <mergeCell ref="F1073:L1073"/>
    <mergeCell ref="F1074:L1074"/>
    <mergeCell ref="F1075:L1075"/>
    <mergeCell ref="F1076:L1076"/>
    <mergeCell ref="F1065:L1065"/>
    <mergeCell ref="F1066:L1066"/>
    <mergeCell ref="E1068:L1068"/>
    <mergeCell ref="F1069:L1069"/>
    <mergeCell ref="F1070:L1070"/>
    <mergeCell ref="F1059:L1059"/>
    <mergeCell ref="F1060:L1060"/>
    <mergeCell ref="F1035:L1035"/>
    <mergeCell ref="E1036:L1036"/>
    <mergeCell ref="F1037:L1037"/>
    <mergeCell ref="F1038:L1038"/>
    <mergeCell ref="F1039:L1039"/>
    <mergeCell ref="F1040:L1040"/>
    <mergeCell ref="F1056:L1056"/>
    <mergeCell ref="E1057:L1057"/>
    <mergeCell ref="F1058:L1058"/>
    <mergeCell ref="F1047:L1047"/>
    <mergeCell ref="F1048:L1048"/>
    <mergeCell ref="F1049:L1049"/>
    <mergeCell ref="E1050:L1050"/>
    <mergeCell ref="F1051:L1051"/>
    <mergeCell ref="F1052:L1052"/>
    <mergeCell ref="F1041:L1041"/>
    <mergeCell ref="F1042:L1042"/>
    <mergeCell ref="E1043:L1043"/>
    <mergeCell ref="F1044:L1044"/>
    <mergeCell ref="F1045:L1045"/>
    <mergeCell ref="F1046:L1046"/>
    <mergeCell ref="E1029:L1029"/>
    <mergeCell ref="F1030:L1030"/>
    <mergeCell ref="F1031:L1031"/>
    <mergeCell ref="F1032:L1032"/>
    <mergeCell ref="F1033:L1033"/>
    <mergeCell ref="F1034:L1034"/>
    <mergeCell ref="F1023:L1023"/>
    <mergeCell ref="F1024:L1024"/>
    <mergeCell ref="F1025:L1025"/>
    <mergeCell ref="F1026:L1026"/>
    <mergeCell ref="F1027:L1027"/>
    <mergeCell ref="F1028:L1028"/>
    <mergeCell ref="F1017:L1017"/>
    <mergeCell ref="F1018:L1018"/>
    <mergeCell ref="F1019:L1019"/>
    <mergeCell ref="F1020:L1020"/>
    <mergeCell ref="F1021:L1021"/>
    <mergeCell ref="E1022:L1022"/>
    <mergeCell ref="F1010:L1010"/>
    <mergeCell ref="F1011:L1011"/>
    <mergeCell ref="F1012:L1012"/>
    <mergeCell ref="F1013:L1013"/>
    <mergeCell ref="E1015:L1015"/>
    <mergeCell ref="F1016:L1016"/>
    <mergeCell ref="D1001:L1001"/>
    <mergeCell ref="F1002:L1002"/>
    <mergeCell ref="B1004:L1004"/>
    <mergeCell ref="F1009:L1009"/>
    <mergeCell ref="F995:L995"/>
    <mergeCell ref="F996:L996"/>
    <mergeCell ref="D997:L997"/>
    <mergeCell ref="F998:L998"/>
    <mergeCell ref="F999:L999"/>
    <mergeCell ref="F1000:L1000"/>
    <mergeCell ref="F988:L988"/>
    <mergeCell ref="D990:L990"/>
    <mergeCell ref="F991:L991"/>
    <mergeCell ref="F992:L992"/>
    <mergeCell ref="F994:L994"/>
    <mergeCell ref="F980:L980"/>
    <mergeCell ref="F981:L981"/>
    <mergeCell ref="F983:L983"/>
    <mergeCell ref="F984:L984"/>
    <mergeCell ref="F985:L985"/>
    <mergeCell ref="F987:L987"/>
    <mergeCell ref="N1001:AB1001"/>
    <mergeCell ref="F974:L974"/>
    <mergeCell ref="F975:L975"/>
    <mergeCell ref="E976:L976"/>
    <mergeCell ref="F977:L977"/>
    <mergeCell ref="F978:L978"/>
    <mergeCell ref="E979:L979"/>
    <mergeCell ref="N997:AB1000"/>
    <mergeCell ref="F968:L968"/>
    <mergeCell ref="F969:L969"/>
    <mergeCell ref="E970:L970"/>
    <mergeCell ref="F971:L971"/>
    <mergeCell ref="F972:L972"/>
    <mergeCell ref="E973:L973"/>
    <mergeCell ref="N996:AB996"/>
    <mergeCell ref="F962:L962"/>
    <mergeCell ref="E964:L964"/>
    <mergeCell ref="F965:L965"/>
    <mergeCell ref="F966:L966"/>
    <mergeCell ref="E967:L967"/>
    <mergeCell ref="E956:L956"/>
    <mergeCell ref="F957:L957"/>
    <mergeCell ref="F958:L958"/>
    <mergeCell ref="E959:L959"/>
    <mergeCell ref="F960:L960"/>
    <mergeCell ref="F961:L961"/>
    <mergeCell ref="D963:AF963"/>
    <mergeCell ref="F927:L927"/>
    <mergeCell ref="E929:L929"/>
    <mergeCell ref="F930:L930"/>
    <mergeCell ref="F931:L931"/>
    <mergeCell ref="F919:L919"/>
    <mergeCell ref="F920:L920"/>
    <mergeCell ref="F921:L921"/>
    <mergeCell ref="F922:L922"/>
    <mergeCell ref="E923:L923"/>
    <mergeCell ref="F924:L924"/>
    <mergeCell ref="F944:L944"/>
    <mergeCell ref="E945:L945"/>
    <mergeCell ref="F946:L946"/>
    <mergeCell ref="F947:L947"/>
    <mergeCell ref="F948:L948"/>
    <mergeCell ref="E949:L949"/>
    <mergeCell ref="F938:L938"/>
    <mergeCell ref="F939:L939"/>
    <mergeCell ref="F940:L940"/>
    <mergeCell ref="E942:L942"/>
    <mergeCell ref="F916:L916"/>
    <mergeCell ref="F917:L917"/>
    <mergeCell ref="E918:L918"/>
    <mergeCell ref="D928:AF928"/>
    <mergeCell ref="F907:L907"/>
    <mergeCell ref="F908:L908"/>
    <mergeCell ref="F909:L909"/>
    <mergeCell ref="F910:L910"/>
    <mergeCell ref="F901:L901"/>
    <mergeCell ref="F902:L902"/>
    <mergeCell ref="D903:L903"/>
    <mergeCell ref="F904:L904"/>
    <mergeCell ref="F905:L905"/>
    <mergeCell ref="D906:L906"/>
    <mergeCell ref="D895:L895"/>
    <mergeCell ref="F896:L896"/>
    <mergeCell ref="F897:L897"/>
    <mergeCell ref="F898:L898"/>
    <mergeCell ref="D899:L899"/>
    <mergeCell ref="F900:L900"/>
    <mergeCell ref="N905:AB905"/>
    <mergeCell ref="AD895:AF895"/>
    <mergeCell ref="AD899:AF899"/>
    <mergeCell ref="AD903:AF903"/>
    <mergeCell ref="AD906:AF906"/>
    <mergeCell ref="C911:AF911"/>
    <mergeCell ref="D912:AF912"/>
    <mergeCell ref="AD900:AF902"/>
    <mergeCell ref="F926:L926"/>
    <mergeCell ref="AD823:AF843"/>
    <mergeCell ref="E840:L840"/>
    <mergeCell ref="F841:L841"/>
    <mergeCell ref="F842:L842"/>
    <mergeCell ref="E848:L848"/>
    <mergeCell ref="F849:L849"/>
    <mergeCell ref="F850:L850"/>
    <mergeCell ref="E851:L851"/>
    <mergeCell ref="E845:L845"/>
    <mergeCell ref="E889:L889"/>
    <mergeCell ref="F890:L890"/>
    <mergeCell ref="F891:L891"/>
    <mergeCell ref="E892:L892"/>
    <mergeCell ref="F893:L893"/>
    <mergeCell ref="F894:L894"/>
    <mergeCell ref="E884:L884"/>
    <mergeCell ref="F885:L885"/>
    <mergeCell ref="F886:L886"/>
    <mergeCell ref="F887:L887"/>
    <mergeCell ref="F888:L888"/>
    <mergeCell ref="E877:L877"/>
    <mergeCell ref="F878:L878"/>
    <mergeCell ref="F879:L879"/>
    <mergeCell ref="E880:L880"/>
    <mergeCell ref="F881:L881"/>
    <mergeCell ref="F882:L882"/>
    <mergeCell ref="D883:AF883"/>
    <mergeCell ref="N878:AB878"/>
    <mergeCell ref="N881:AB881"/>
    <mergeCell ref="O885:AB886"/>
    <mergeCell ref="N890:AB890"/>
    <mergeCell ref="N893:AB893"/>
    <mergeCell ref="F876:L876"/>
    <mergeCell ref="F865:L865"/>
    <mergeCell ref="F866:L866"/>
    <mergeCell ref="D867:L867"/>
    <mergeCell ref="F868:L868"/>
    <mergeCell ref="F869:L869"/>
    <mergeCell ref="F858:L858"/>
    <mergeCell ref="F859:L859"/>
    <mergeCell ref="E860:L860"/>
    <mergeCell ref="F861:L861"/>
    <mergeCell ref="F862:L862"/>
    <mergeCell ref="F864:L864"/>
    <mergeCell ref="D871:AF871"/>
    <mergeCell ref="AD864:AF866"/>
    <mergeCell ref="AD845:AF862"/>
    <mergeCell ref="F852:L852"/>
    <mergeCell ref="F853:L853"/>
    <mergeCell ref="E854:L854"/>
    <mergeCell ref="F855:L855"/>
    <mergeCell ref="F856:L856"/>
    <mergeCell ref="E857:L857"/>
    <mergeCell ref="F846:L846"/>
    <mergeCell ref="F847:L847"/>
    <mergeCell ref="E872:L872"/>
    <mergeCell ref="F873:L873"/>
    <mergeCell ref="F874:L874"/>
    <mergeCell ref="F875:L875"/>
    <mergeCell ref="F805:L805"/>
    <mergeCell ref="F834:L834"/>
    <mergeCell ref="F835:L835"/>
    <mergeCell ref="F836:L836"/>
    <mergeCell ref="E837:L837"/>
    <mergeCell ref="F838:L838"/>
    <mergeCell ref="F839:L839"/>
    <mergeCell ref="F828:L828"/>
    <mergeCell ref="F829:L829"/>
    <mergeCell ref="E830:L830"/>
    <mergeCell ref="F831:L831"/>
    <mergeCell ref="F832:L832"/>
    <mergeCell ref="E833:L833"/>
    <mergeCell ref="E823:L823"/>
    <mergeCell ref="F824:L824"/>
    <mergeCell ref="F825:L825"/>
    <mergeCell ref="E826:L826"/>
    <mergeCell ref="F827:L827"/>
    <mergeCell ref="F843:L843"/>
    <mergeCell ref="B772:L772"/>
    <mergeCell ref="B779:AF779"/>
    <mergeCell ref="AD769:AF769"/>
    <mergeCell ref="AD770:AF770"/>
    <mergeCell ref="AD772:AF772"/>
    <mergeCell ref="B771:AF771"/>
    <mergeCell ref="O790:AB790"/>
    <mergeCell ref="B783:AF783"/>
    <mergeCell ref="C784:AF784"/>
    <mergeCell ref="AD786:AF786"/>
    <mergeCell ref="AD789:AF789"/>
    <mergeCell ref="C792:AF792"/>
    <mergeCell ref="D793:AF793"/>
    <mergeCell ref="F798:L798"/>
    <mergeCell ref="F790:L790"/>
    <mergeCell ref="F791:L791"/>
    <mergeCell ref="F806:L806"/>
    <mergeCell ref="F807:L807"/>
    <mergeCell ref="AD781:AF782"/>
    <mergeCell ref="B782:L782"/>
    <mergeCell ref="F785:L785"/>
    <mergeCell ref="D786:L786"/>
    <mergeCell ref="B780:E780"/>
    <mergeCell ref="B781:E781"/>
    <mergeCell ref="F781:L781"/>
    <mergeCell ref="M781:M782"/>
    <mergeCell ref="AC781:AC782"/>
    <mergeCell ref="F812:L812"/>
    <mergeCell ref="F813:L813"/>
    <mergeCell ref="E814:L814"/>
    <mergeCell ref="F815:L815"/>
    <mergeCell ref="D763:L763"/>
    <mergeCell ref="F764:L764"/>
    <mergeCell ref="F765:L765"/>
    <mergeCell ref="F766:L766"/>
    <mergeCell ref="F767:L767"/>
    <mergeCell ref="F768:L768"/>
    <mergeCell ref="F757:L757"/>
    <mergeCell ref="F758:L758"/>
    <mergeCell ref="F759:L759"/>
    <mergeCell ref="F760:L760"/>
    <mergeCell ref="F761:L761"/>
    <mergeCell ref="F762:L762"/>
    <mergeCell ref="AD758:AF758"/>
    <mergeCell ref="AD759:AF759"/>
    <mergeCell ref="AD760:AF760"/>
    <mergeCell ref="AD761:AF761"/>
    <mergeCell ref="AD762:AF762"/>
    <mergeCell ref="AD763:AF763"/>
    <mergeCell ref="AD764:AF764"/>
    <mergeCell ref="AD765:AF765"/>
    <mergeCell ref="AD766:AF766"/>
    <mergeCell ref="AD767:AF767"/>
    <mergeCell ref="AD768:AF768"/>
    <mergeCell ref="AD757:AF757"/>
    <mergeCell ref="F751:L751"/>
    <mergeCell ref="F752:L752"/>
    <mergeCell ref="F753:L753"/>
    <mergeCell ref="F754:L754"/>
    <mergeCell ref="D755:L755"/>
    <mergeCell ref="F756:L756"/>
    <mergeCell ref="D747:L747"/>
    <mergeCell ref="F748:L748"/>
    <mergeCell ref="F749:L749"/>
    <mergeCell ref="F750:L750"/>
    <mergeCell ref="D738:L738"/>
    <mergeCell ref="F739:L739"/>
    <mergeCell ref="F740:L740"/>
    <mergeCell ref="B742:L742"/>
    <mergeCell ref="F745:L745"/>
    <mergeCell ref="B746:AF746"/>
    <mergeCell ref="B743:AF743"/>
    <mergeCell ref="B741:AF741"/>
    <mergeCell ref="AD740:AF740"/>
    <mergeCell ref="AD742:AF742"/>
    <mergeCell ref="AD745:AF745"/>
    <mergeCell ref="AD747:AF747"/>
    <mergeCell ref="AD748:AF748"/>
    <mergeCell ref="AD749:AF749"/>
    <mergeCell ref="AD750:AF750"/>
    <mergeCell ref="AD751:AF751"/>
    <mergeCell ref="AD752:AF752"/>
    <mergeCell ref="AD753:AF753"/>
    <mergeCell ref="AD754:AF754"/>
    <mergeCell ref="AD755:AF755"/>
    <mergeCell ref="AD756:AF756"/>
    <mergeCell ref="N738:AC740"/>
    <mergeCell ref="F732:L732"/>
    <mergeCell ref="F733:L733"/>
    <mergeCell ref="D734:L734"/>
    <mergeCell ref="F735:L735"/>
    <mergeCell ref="F736:L736"/>
    <mergeCell ref="F737:L737"/>
    <mergeCell ref="F726:L726"/>
    <mergeCell ref="F727:L727"/>
    <mergeCell ref="E728:L728"/>
    <mergeCell ref="F729:L729"/>
    <mergeCell ref="F730:L730"/>
    <mergeCell ref="E731:L731"/>
    <mergeCell ref="F720:L720"/>
    <mergeCell ref="F721:L721"/>
    <mergeCell ref="E722:L722"/>
    <mergeCell ref="F723:L723"/>
    <mergeCell ref="F724:L724"/>
    <mergeCell ref="E725:L725"/>
    <mergeCell ref="F714:L714"/>
    <mergeCell ref="E716:L716"/>
    <mergeCell ref="F717:L717"/>
    <mergeCell ref="F718:L718"/>
    <mergeCell ref="E719:L719"/>
    <mergeCell ref="E708:L708"/>
    <mergeCell ref="F709:L709"/>
    <mergeCell ref="F710:L710"/>
    <mergeCell ref="E711:L711"/>
    <mergeCell ref="F712:L712"/>
    <mergeCell ref="F713:L713"/>
    <mergeCell ref="F702:L702"/>
    <mergeCell ref="F703:L703"/>
    <mergeCell ref="E704:L704"/>
    <mergeCell ref="F705:L705"/>
    <mergeCell ref="F706:L706"/>
    <mergeCell ref="F707:L707"/>
    <mergeCell ref="D715:AF715"/>
    <mergeCell ref="AD716:AF716"/>
    <mergeCell ref="AD717:AF717"/>
    <mergeCell ref="AD718:AF718"/>
    <mergeCell ref="AD719:AF719"/>
    <mergeCell ref="AD705:AF705"/>
    <mergeCell ref="AD706:AF706"/>
    <mergeCell ref="AD707:AF707"/>
    <mergeCell ref="AD708:AF708"/>
    <mergeCell ref="AD709:AF709"/>
    <mergeCell ref="AD710:AF710"/>
    <mergeCell ref="AD711:AF711"/>
    <mergeCell ref="AD712:AF712"/>
    <mergeCell ref="AD713:AF713"/>
    <mergeCell ref="AD714:AF714"/>
    <mergeCell ref="F696:L696"/>
    <mergeCell ref="E697:L697"/>
    <mergeCell ref="F698:L698"/>
    <mergeCell ref="F699:L699"/>
    <mergeCell ref="F700:L700"/>
    <mergeCell ref="E701:L701"/>
    <mergeCell ref="F690:L690"/>
    <mergeCell ref="F691:L691"/>
    <mergeCell ref="F692:L692"/>
    <mergeCell ref="E694:L694"/>
    <mergeCell ref="F695:L695"/>
    <mergeCell ref="F684:L684"/>
    <mergeCell ref="E685:L685"/>
    <mergeCell ref="F686:L686"/>
    <mergeCell ref="F687:L687"/>
    <mergeCell ref="F688:L688"/>
    <mergeCell ref="E689:L689"/>
    <mergeCell ref="D693:AF693"/>
    <mergeCell ref="AD684:AF684"/>
    <mergeCell ref="AD685:AF685"/>
    <mergeCell ref="AD686:AF686"/>
    <mergeCell ref="AD687:AF687"/>
    <mergeCell ref="AD688:AF688"/>
    <mergeCell ref="AD689:AF689"/>
    <mergeCell ref="AD690:AF690"/>
    <mergeCell ref="AD691:AF691"/>
    <mergeCell ref="AD692:AF692"/>
    <mergeCell ref="AD694:AF694"/>
    <mergeCell ref="AD695:AF695"/>
    <mergeCell ref="AD696:AF696"/>
    <mergeCell ref="AD697:AF697"/>
    <mergeCell ref="AD700:AF700"/>
    <mergeCell ref="F679:L679"/>
    <mergeCell ref="E681:L681"/>
    <mergeCell ref="F682:L682"/>
    <mergeCell ref="F683:L683"/>
    <mergeCell ref="F673:L673"/>
    <mergeCell ref="F674:L674"/>
    <mergeCell ref="E675:L675"/>
    <mergeCell ref="F676:L676"/>
    <mergeCell ref="F677:L677"/>
    <mergeCell ref="F678:L678"/>
    <mergeCell ref="F667:L667"/>
    <mergeCell ref="F668:L668"/>
    <mergeCell ref="F669:L669"/>
    <mergeCell ref="E670:L670"/>
    <mergeCell ref="F671:L671"/>
    <mergeCell ref="F672:L672"/>
    <mergeCell ref="D680:AF680"/>
    <mergeCell ref="AD677:AF677"/>
    <mergeCell ref="AD678:AF678"/>
    <mergeCell ref="AD679:AF679"/>
    <mergeCell ref="AD681:AF681"/>
    <mergeCell ref="AD682:AF682"/>
    <mergeCell ref="AD683:AF683"/>
    <mergeCell ref="AD671:AF671"/>
    <mergeCell ref="AD672:AF672"/>
    <mergeCell ref="AD673:AF673"/>
    <mergeCell ref="AD674:AF674"/>
    <mergeCell ref="AD675:AF675"/>
    <mergeCell ref="AD676:AF676"/>
    <mergeCell ref="F666:L666"/>
    <mergeCell ref="E653:L653"/>
    <mergeCell ref="F654:L654"/>
    <mergeCell ref="F655:L655"/>
    <mergeCell ref="F657:L657"/>
    <mergeCell ref="F658:L658"/>
    <mergeCell ref="F659:L659"/>
    <mergeCell ref="E647:L647"/>
    <mergeCell ref="F648:L648"/>
    <mergeCell ref="F649:L649"/>
    <mergeCell ref="E650:L650"/>
    <mergeCell ref="F651:L651"/>
    <mergeCell ref="F652:L652"/>
    <mergeCell ref="D664:AF664"/>
    <mergeCell ref="D660:L660"/>
    <mergeCell ref="D656:L656"/>
    <mergeCell ref="AD647:AF647"/>
    <mergeCell ref="AD648:AF648"/>
    <mergeCell ref="AD649:AF649"/>
    <mergeCell ref="AD650:AF650"/>
    <mergeCell ref="AD651:AF651"/>
    <mergeCell ref="AD652:AF652"/>
    <mergeCell ref="AD653:AF653"/>
    <mergeCell ref="AD654:AF654"/>
    <mergeCell ref="AD655:AF655"/>
    <mergeCell ref="AD656:AF656"/>
    <mergeCell ref="AD657:AF657"/>
    <mergeCell ref="AD658:AF658"/>
    <mergeCell ref="AD659:AF659"/>
    <mergeCell ref="AD660:AF660"/>
    <mergeCell ref="AD661:AF661"/>
    <mergeCell ref="AD662:AF662"/>
    <mergeCell ref="F636:L636"/>
    <mergeCell ref="E638:L638"/>
    <mergeCell ref="F639:L639"/>
    <mergeCell ref="F640:L640"/>
    <mergeCell ref="F629:L629"/>
    <mergeCell ref="E630:L630"/>
    <mergeCell ref="F631:L631"/>
    <mergeCell ref="F632:L632"/>
    <mergeCell ref="E633:L633"/>
    <mergeCell ref="F634:L634"/>
    <mergeCell ref="D637:AF637"/>
    <mergeCell ref="AD643:AF643"/>
    <mergeCell ref="AD644:AF644"/>
    <mergeCell ref="AD645:AF645"/>
    <mergeCell ref="AD646:AF646"/>
    <mergeCell ref="AD638:AF638"/>
    <mergeCell ref="AD639:AF639"/>
    <mergeCell ref="AD640:AF640"/>
    <mergeCell ref="AD641:AF641"/>
    <mergeCell ref="AD642:AF642"/>
    <mergeCell ref="AD629:AF629"/>
    <mergeCell ref="AD630:AF630"/>
    <mergeCell ref="AD631:AF631"/>
    <mergeCell ref="AD632:AF632"/>
    <mergeCell ref="AD633:AF633"/>
    <mergeCell ref="AD636:AF636"/>
    <mergeCell ref="E623:L623"/>
    <mergeCell ref="F624:L624"/>
    <mergeCell ref="F625:L625"/>
    <mergeCell ref="E626:L626"/>
    <mergeCell ref="F627:L627"/>
    <mergeCell ref="F628:L628"/>
    <mergeCell ref="F617:L617"/>
    <mergeCell ref="F618:L618"/>
    <mergeCell ref="E619:L619"/>
    <mergeCell ref="F620:L620"/>
    <mergeCell ref="F621:L621"/>
    <mergeCell ref="F622:L622"/>
    <mergeCell ref="E611:L611"/>
    <mergeCell ref="F612:L612"/>
    <mergeCell ref="F613:L613"/>
    <mergeCell ref="F614:L614"/>
    <mergeCell ref="E616:L616"/>
    <mergeCell ref="D615:AF615"/>
    <mergeCell ref="AD611:AF611"/>
    <mergeCell ref="AD612:AF612"/>
    <mergeCell ref="AD613:AF613"/>
    <mergeCell ref="AD614:AF614"/>
    <mergeCell ref="AD616:AF616"/>
    <mergeCell ref="AD617:AF617"/>
    <mergeCell ref="AD618:AF618"/>
    <mergeCell ref="AD619:AF619"/>
    <mergeCell ref="AD620:AF620"/>
    <mergeCell ref="AD621:AF621"/>
    <mergeCell ref="AD622:AF622"/>
    <mergeCell ref="AD623:AF623"/>
    <mergeCell ref="AD624:AF624"/>
    <mergeCell ref="AD628:AF628"/>
    <mergeCell ref="F605:L605"/>
    <mergeCell ref="F606:L606"/>
    <mergeCell ref="E607:L607"/>
    <mergeCell ref="F608:L608"/>
    <mergeCell ref="F609:L609"/>
    <mergeCell ref="F610:L610"/>
    <mergeCell ref="F600:L600"/>
    <mergeCell ref="F601:L601"/>
    <mergeCell ref="E603:L603"/>
    <mergeCell ref="F604:L604"/>
    <mergeCell ref="F594:L594"/>
    <mergeCell ref="F595:L595"/>
    <mergeCell ref="F596:L596"/>
    <mergeCell ref="E597:L597"/>
    <mergeCell ref="F598:L598"/>
    <mergeCell ref="F599:L599"/>
    <mergeCell ref="D602:AF602"/>
    <mergeCell ref="AD610:AF610"/>
    <mergeCell ref="AD594:AF594"/>
    <mergeCell ref="AD595:AF595"/>
    <mergeCell ref="AD596:AF596"/>
    <mergeCell ref="AD597:AF597"/>
    <mergeCell ref="AD598:AF598"/>
    <mergeCell ref="AD599:AF599"/>
    <mergeCell ref="AD600:AF600"/>
    <mergeCell ref="AD601:AF601"/>
    <mergeCell ref="AD603:AF603"/>
    <mergeCell ref="AD604:AF604"/>
    <mergeCell ref="AD605:AF605"/>
    <mergeCell ref="AD606:AF606"/>
    <mergeCell ref="AD607:AF607"/>
    <mergeCell ref="AD608:AF608"/>
    <mergeCell ref="F588:L588"/>
    <mergeCell ref="F589:L589"/>
    <mergeCell ref="F590:L590"/>
    <mergeCell ref="F591:L591"/>
    <mergeCell ref="E592:L592"/>
    <mergeCell ref="F593:L593"/>
    <mergeCell ref="N582:AC584"/>
    <mergeCell ref="F583:L583"/>
    <mergeCell ref="F584:L584"/>
    <mergeCell ref="E587:L587"/>
    <mergeCell ref="F577:L577"/>
    <mergeCell ref="D578:L578"/>
    <mergeCell ref="F579:L579"/>
    <mergeCell ref="F580:L580"/>
    <mergeCell ref="F581:L581"/>
    <mergeCell ref="D582:L582"/>
    <mergeCell ref="D586:AF586"/>
    <mergeCell ref="AD577:AF577"/>
    <mergeCell ref="AD578:AF578"/>
    <mergeCell ref="AD579:AF579"/>
    <mergeCell ref="AD580:AF580"/>
    <mergeCell ref="AD581:AF581"/>
    <mergeCell ref="AD582:AF582"/>
    <mergeCell ref="AD583:AF583"/>
    <mergeCell ref="AD584:AF584"/>
    <mergeCell ref="AD587:AF587"/>
    <mergeCell ref="AD588:AF588"/>
    <mergeCell ref="AD589:AF589"/>
    <mergeCell ref="AD590:AF590"/>
    <mergeCell ref="AD591:AF591"/>
    <mergeCell ref="AD592:AF592"/>
    <mergeCell ref="AD593:AF593"/>
    <mergeCell ref="AD576:AF576"/>
    <mergeCell ref="F553:L553"/>
    <mergeCell ref="F554:L554"/>
    <mergeCell ref="E555:L555"/>
    <mergeCell ref="F556:L556"/>
    <mergeCell ref="F557:L557"/>
    <mergeCell ref="F558:L558"/>
    <mergeCell ref="F547:L547"/>
    <mergeCell ref="E548:L548"/>
    <mergeCell ref="F549:L549"/>
    <mergeCell ref="F550:L550"/>
    <mergeCell ref="F551:L551"/>
    <mergeCell ref="E552:L552"/>
    <mergeCell ref="E541:L541"/>
    <mergeCell ref="F542:L542"/>
    <mergeCell ref="F543:L543"/>
    <mergeCell ref="F544:L544"/>
    <mergeCell ref="E545:L545"/>
    <mergeCell ref="F546:L546"/>
    <mergeCell ref="F571:L571"/>
    <mergeCell ref="E572:L572"/>
    <mergeCell ref="F573:L573"/>
    <mergeCell ref="F574:L574"/>
    <mergeCell ref="E575:L575"/>
    <mergeCell ref="F576:L576"/>
    <mergeCell ref="F565:L565"/>
    <mergeCell ref="E566:L566"/>
    <mergeCell ref="F567:L567"/>
    <mergeCell ref="F568:L568"/>
    <mergeCell ref="E569:L569"/>
    <mergeCell ref="F570:L570"/>
    <mergeCell ref="E560:L560"/>
    <mergeCell ref="F535:L535"/>
    <mergeCell ref="F536:L536"/>
    <mergeCell ref="E538:L538"/>
    <mergeCell ref="F539:L539"/>
    <mergeCell ref="F540:L540"/>
    <mergeCell ref="E529:L529"/>
    <mergeCell ref="F530:L530"/>
    <mergeCell ref="F531:L531"/>
    <mergeCell ref="F532:L532"/>
    <mergeCell ref="E533:L533"/>
    <mergeCell ref="F534:L534"/>
    <mergeCell ref="E525:L525"/>
    <mergeCell ref="F526:L526"/>
    <mergeCell ref="F527:L527"/>
    <mergeCell ref="F528:L528"/>
    <mergeCell ref="D537:AF537"/>
    <mergeCell ref="D524:AF524"/>
    <mergeCell ref="AD528:AF528"/>
    <mergeCell ref="AD529:AF529"/>
    <mergeCell ref="AD530:AF530"/>
    <mergeCell ref="AD531:AF531"/>
    <mergeCell ref="AD532:AF532"/>
    <mergeCell ref="AD533:AF533"/>
    <mergeCell ref="AD534:AF534"/>
    <mergeCell ref="AD535:AF535"/>
    <mergeCell ref="AD536:AF536"/>
    <mergeCell ref="AD538:AF538"/>
    <mergeCell ref="AD539:AF539"/>
    <mergeCell ref="AD540:AF540"/>
    <mergeCell ref="F518:L518"/>
    <mergeCell ref="E519:L519"/>
    <mergeCell ref="F520:L520"/>
    <mergeCell ref="F521:L521"/>
    <mergeCell ref="F522:L522"/>
    <mergeCell ref="F523:L523"/>
    <mergeCell ref="B500:L500"/>
    <mergeCell ref="F487:L487"/>
    <mergeCell ref="F488:L488"/>
    <mergeCell ref="F490:L490"/>
    <mergeCell ref="F491:L491"/>
    <mergeCell ref="F492:L492"/>
    <mergeCell ref="F494:L494"/>
    <mergeCell ref="F480:L480"/>
    <mergeCell ref="F481:L481"/>
    <mergeCell ref="D482:L482"/>
    <mergeCell ref="F483:L483"/>
    <mergeCell ref="F484:L484"/>
    <mergeCell ref="B499:AF499"/>
    <mergeCell ref="B505:AF505"/>
    <mergeCell ref="B503:AF503"/>
    <mergeCell ref="B501:AF501"/>
    <mergeCell ref="D497:L497"/>
    <mergeCell ref="D493:L493"/>
    <mergeCell ref="D489:L489"/>
    <mergeCell ref="D486:L486"/>
    <mergeCell ref="AD497:AF497"/>
    <mergeCell ref="AD498:AF498"/>
    <mergeCell ref="AD500:AF500"/>
    <mergeCell ref="AD502:AF502"/>
    <mergeCell ref="AD504:AF504"/>
    <mergeCell ref="AD509:AF509"/>
    <mergeCell ref="F474:L474"/>
    <mergeCell ref="E475:L475"/>
    <mergeCell ref="F476:L476"/>
    <mergeCell ref="F477:L477"/>
    <mergeCell ref="D478:L478"/>
    <mergeCell ref="F479:L479"/>
    <mergeCell ref="F468:L468"/>
    <mergeCell ref="E469:L469"/>
    <mergeCell ref="F470:L470"/>
    <mergeCell ref="F471:L471"/>
    <mergeCell ref="E472:L472"/>
    <mergeCell ref="F473:L473"/>
    <mergeCell ref="F462:L462"/>
    <mergeCell ref="E463:L463"/>
    <mergeCell ref="F464:L464"/>
    <mergeCell ref="F465:L465"/>
    <mergeCell ref="E466:L466"/>
    <mergeCell ref="F467:L467"/>
    <mergeCell ref="F456:L456"/>
    <mergeCell ref="F457:L457"/>
    <mergeCell ref="F458:L458"/>
    <mergeCell ref="E460:L460"/>
    <mergeCell ref="F461:L461"/>
    <mergeCell ref="F449:L449"/>
    <mergeCell ref="F450:L450"/>
    <mergeCell ref="F451:L451"/>
    <mergeCell ref="E452:L452"/>
    <mergeCell ref="F453:L453"/>
    <mergeCell ref="F454:L454"/>
    <mergeCell ref="F443:L443"/>
    <mergeCell ref="F444:L444"/>
    <mergeCell ref="E445:L445"/>
    <mergeCell ref="F446:L446"/>
    <mergeCell ref="F447:L447"/>
    <mergeCell ref="E448:L448"/>
    <mergeCell ref="D459:AF459"/>
    <mergeCell ref="AD456:AF456"/>
    <mergeCell ref="AD457:AF457"/>
    <mergeCell ref="AD458:AF458"/>
    <mergeCell ref="AD460:AF460"/>
    <mergeCell ref="AD461:AF461"/>
    <mergeCell ref="AD452:AF452"/>
    <mergeCell ref="AD453:AF453"/>
    <mergeCell ref="AD454:AF454"/>
    <mergeCell ref="AD455:AF455"/>
    <mergeCell ref="E438:L438"/>
    <mergeCell ref="F439:L439"/>
    <mergeCell ref="F440:L440"/>
    <mergeCell ref="E441:L441"/>
    <mergeCell ref="F442:L442"/>
    <mergeCell ref="F431:L431"/>
    <mergeCell ref="F432:L432"/>
    <mergeCell ref="E433:L433"/>
    <mergeCell ref="F434:L434"/>
    <mergeCell ref="F435:L435"/>
    <mergeCell ref="F436:L436"/>
    <mergeCell ref="E425:L425"/>
    <mergeCell ref="F426:L426"/>
    <mergeCell ref="F427:L427"/>
    <mergeCell ref="F428:L428"/>
    <mergeCell ref="E429:L429"/>
    <mergeCell ref="F430:L430"/>
    <mergeCell ref="D437:AF437"/>
    <mergeCell ref="AD425:AF425"/>
    <mergeCell ref="AD426:AF426"/>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F420:L420"/>
    <mergeCell ref="F421:L421"/>
    <mergeCell ref="F422:L422"/>
    <mergeCell ref="F423:L423"/>
    <mergeCell ref="E414:L414"/>
    <mergeCell ref="F415:L415"/>
    <mergeCell ref="F416:L416"/>
    <mergeCell ref="F417:L417"/>
    <mergeCell ref="F418:L418"/>
    <mergeCell ref="E419:L419"/>
    <mergeCell ref="E409:L409"/>
    <mergeCell ref="F410:L410"/>
    <mergeCell ref="F411:L411"/>
    <mergeCell ref="F412:L412"/>
    <mergeCell ref="F413:L413"/>
    <mergeCell ref="D408:AF408"/>
    <mergeCell ref="D424:AF424"/>
    <mergeCell ref="AD422:AF422"/>
    <mergeCell ref="AD423:AF423"/>
    <mergeCell ref="AD418:AF418"/>
    <mergeCell ref="AD419:AF419"/>
    <mergeCell ref="AD420:AF420"/>
    <mergeCell ref="AD421:AF421"/>
    <mergeCell ref="AD409:AF409"/>
    <mergeCell ref="AD410:AF410"/>
    <mergeCell ref="AD411:AF411"/>
    <mergeCell ref="AD412:AF412"/>
    <mergeCell ref="AD413:AF413"/>
    <mergeCell ref="AD414:AF414"/>
    <mergeCell ref="AD415:AF415"/>
    <mergeCell ref="AD416:AF416"/>
    <mergeCell ref="AD417:AF417"/>
    <mergeCell ref="F401:L401"/>
    <mergeCell ref="F402:L402"/>
    <mergeCell ref="F403:L403"/>
    <mergeCell ref="F405:L405"/>
    <mergeCell ref="F406:L406"/>
    <mergeCell ref="E394:L394"/>
    <mergeCell ref="F395:L395"/>
    <mergeCell ref="F396:L396"/>
    <mergeCell ref="E397:L397"/>
    <mergeCell ref="F398:L398"/>
    <mergeCell ref="F399:L399"/>
    <mergeCell ref="E388:L388"/>
    <mergeCell ref="F389:L389"/>
    <mergeCell ref="F390:L390"/>
    <mergeCell ref="E391:L391"/>
    <mergeCell ref="F392:L392"/>
    <mergeCell ref="F393:L393"/>
    <mergeCell ref="D400:L400"/>
    <mergeCell ref="D404:L404"/>
    <mergeCell ref="E382:L382"/>
    <mergeCell ref="F383:L383"/>
    <mergeCell ref="F384:L384"/>
    <mergeCell ref="E385:L385"/>
    <mergeCell ref="F386:L386"/>
    <mergeCell ref="F387:L387"/>
    <mergeCell ref="F376:L376"/>
    <mergeCell ref="E377:L377"/>
    <mergeCell ref="F378:L378"/>
    <mergeCell ref="F379:L379"/>
    <mergeCell ref="F380:L380"/>
    <mergeCell ref="E370:L370"/>
    <mergeCell ref="F371:L371"/>
    <mergeCell ref="F372:L372"/>
    <mergeCell ref="F373:L373"/>
    <mergeCell ref="E374:L374"/>
    <mergeCell ref="F375:L375"/>
    <mergeCell ref="D381:AF381"/>
    <mergeCell ref="AD370:AF370"/>
    <mergeCell ref="AD371:AF371"/>
    <mergeCell ref="AD372:AF372"/>
    <mergeCell ref="AD373:AF373"/>
    <mergeCell ref="AD374:AF374"/>
    <mergeCell ref="AD375:AF375"/>
    <mergeCell ref="AD376:AF376"/>
    <mergeCell ref="AD377:AF377"/>
    <mergeCell ref="AD378:AF378"/>
    <mergeCell ref="AD379:AF379"/>
    <mergeCell ref="AD380:AF380"/>
    <mergeCell ref="AD382:AF382"/>
    <mergeCell ref="AD383:AF383"/>
    <mergeCell ref="AD384:AF384"/>
    <mergeCell ref="F364:L364"/>
    <mergeCell ref="F365:L365"/>
    <mergeCell ref="F366:L366"/>
    <mergeCell ref="E367:L367"/>
    <mergeCell ref="F368:L368"/>
    <mergeCell ref="F369:L369"/>
    <mergeCell ref="F358:L358"/>
    <mergeCell ref="E360:L360"/>
    <mergeCell ref="F361:L361"/>
    <mergeCell ref="F362:L362"/>
    <mergeCell ref="E363:L363"/>
    <mergeCell ref="F352:L352"/>
    <mergeCell ref="F353:L353"/>
    <mergeCell ref="F354:L354"/>
    <mergeCell ref="E355:L355"/>
    <mergeCell ref="F356:L356"/>
    <mergeCell ref="F357:L357"/>
    <mergeCell ref="D359:AF359"/>
    <mergeCell ref="AD365:AF365"/>
    <mergeCell ref="AD366:AF366"/>
    <mergeCell ref="AD367:AF367"/>
    <mergeCell ref="AD368:AF368"/>
    <mergeCell ref="AD369:AF369"/>
    <mergeCell ref="AD358:AF358"/>
    <mergeCell ref="AD360:AF360"/>
    <mergeCell ref="AD361:AF361"/>
    <mergeCell ref="AD362:AF362"/>
    <mergeCell ref="AD363:AF363"/>
    <mergeCell ref="AD364:AF364"/>
    <mergeCell ref="F350:L350"/>
    <mergeCell ref="E351:L351"/>
    <mergeCell ref="E341:L341"/>
    <mergeCell ref="F342:L342"/>
    <mergeCell ref="F343:L343"/>
    <mergeCell ref="F344:L344"/>
    <mergeCell ref="F345:L345"/>
    <mergeCell ref="F335:L335"/>
    <mergeCell ref="E336:L336"/>
    <mergeCell ref="F337:L337"/>
    <mergeCell ref="F338:L338"/>
    <mergeCell ref="F339:L339"/>
    <mergeCell ref="F340:L340"/>
    <mergeCell ref="E331:L331"/>
    <mergeCell ref="F332:L332"/>
    <mergeCell ref="F333:L333"/>
    <mergeCell ref="F334:L334"/>
    <mergeCell ref="D346:AF346"/>
    <mergeCell ref="AD331:AF331"/>
    <mergeCell ref="AD332:AF332"/>
    <mergeCell ref="AD333:AF333"/>
    <mergeCell ref="AD334:AF334"/>
    <mergeCell ref="AD335:AF335"/>
    <mergeCell ref="AD336:AF336"/>
    <mergeCell ref="AD337:AF337"/>
    <mergeCell ref="AD338:AF338"/>
    <mergeCell ref="AD339:AF339"/>
    <mergeCell ref="AD340:AF340"/>
    <mergeCell ref="AD341:AF341"/>
    <mergeCell ref="AD342:AF342"/>
    <mergeCell ref="AD343:AF343"/>
    <mergeCell ref="AD344:AF344"/>
    <mergeCell ref="F326:L326"/>
    <mergeCell ref="F327:L327"/>
    <mergeCell ref="F328:L328"/>
    <mergeCell ref="F317:L317"/>
    <mergeCell ref="F318:L318"/>
    <mergeCell ref="F319:L319"/>
    <mergeCell ref="F320:L320"/>
    <mergeCell ref="F321:L321"/>
    <mergeCell ref="F322:L322"/>
    <mergeCell ref="F310:L310"/>
    <mergeCell ref="F311:L311"/>
    <mergeCell ref="E312:L312"/>
    <mergeCell ref="F313:L313"/>
    <mergeCell ref="F314:L314"/>
    <mergeCell ref="E347:L347"/>
    <mergeCell ref="F348:L348"/>
    <mergeCell ref="F349:L349"/>
    <mergeCell ref="D316:L316"/>
    <mergeCell ref="D330:AF330"/>
    <mergeCell ref="AD313:AF313"/>
    <mergeCell ref="AD314:AF314"/>
    <mergeCell ref="AD316:AF316"/>
    <mergeCell ref="AD317:AF317"/>
    <mergeCell ref="AD318:AF318"/>
    <mergeCell ref="AD319:AF319"/>
    <mergeCell ref="AD320:AF320"/>
    <mergeCell ref="AD321:AF321"/>
    <mergeCell ref="AD322:AF322"/>
    <mergeCell ref="AD326:AF326"/>
    <mergeCell ref="AD327:AF327"/>
    <mergeCell ref="AD328:AF328"/>
    <mergeCell ref="AD345:AF345"/>
    <mergeCell ref="F302:L302"/>
    <mergeCell ref="F303:L303"/>
    <mergeCell ref="D307:AF307"/>
    <mergeCell ref="AD298:AF298"/>
    <mergeCell ref="AD299:AF299"/>
    <mergeCell ref="AD300:AF300"/>
    <mergeCell ref="AD301:AF301"/>
    <mergeCell ref="AD302:AF302"/>
    <mergeCell ref="AD303:AF303"/>
    <mergeCell ref="AD304:AF304"/>
    <mergeCell ref="AD305:AF305"/>
    <mergeCell ref="AD306:AF306"/>
    <mergeCell ref="AD308:AF308"/>
    <mergeCell ref="AD309:AF309"/>
    <mergeCell ref="D323:L323"/>
    <mergeCell ref="F324:L324"/>
    <mergeCell ref="F325:L325"/>
    <mergeCell ref="AD323:AF323"/>
    <mergeCell ref="AD324:AF324"/>
    <mergeCell ref="AD325:AF325"/>
    <mergeCell ref="AD310:AF310"/>
    <mergeCell ref="AD311:AF311"/>
    <mergeCell ref="F304:L304"/>
    <mergeCell ref="F305:L305"/>
    <mergeCell ref="F306:L306"/>
    <mergeCell ref="E308:L308"/>
    <mergeCell ref="F309:L309"/>
    <mergeCell ref="F298:L298"/>
    <mergeCell ref="F299:L299"/>
    <mergeCell ref="F300:L300"/>
    <mergeCell ref="E301:L301"/>
    <mergeCell ref="AD312:AF312"/>
    <mergeCell ref="E292:L292"/>
    <mergeCell ref="F293:L293"/>
    <mergeCell ref="F294:L294"/>
    <mergeCell ref="F295:L295"/>
    <mergeCell ref="E296:L296"/>
    <mergeCell ref="F297:L297"/>
    <mergeCell ref="F286:L286"/>
    <mergeCell ref="F287:L287"/>
    <mergeCell ref="E288:L288"/>
    <mergeCell ref="F289:L289"/>
    <mergeCell ref="F290:L290"/>
    <mergeCell ref="F280:L280"/>
    <mergeCell ref="E281:L281"/>
    <mergeCell ref="F282:L282"/>
    <mergeCell ref="F283:L283"/>
    <mergeCell ref="F284:L284"/>
    <mergeCell ref="F285:L285"/>
    <mergeCell ref="D291:AF291"/>
    <mergeCell ref="AD295:AF295"/>
    <mergeCell ref="AD296:AF296"/>
    <mergeCell ref="AD297:AF297"/>
    <mergeCell ref="AD287:AF287"/>
    <mergeCell ref="AD288:AF288"/>
    <mergeCell ref="AD289:AF289"/>
    <mergeCell ref="AD290:AF290"/>
    <mergeCell ref="AD292:AF292"/>
    <mergeCell ref="AD293:AF293"/>
    <mergeCell ref="AD294:AF294"/>
    <mergeCell ref="AD285:AF285"/>
    <mergeCell ref="AD286:AF286"/>
    <mergeCell ref="Z285:AB285"/>
    <mergeCell ref="E274:L274"/>
    <mergeCell ref="F275:L275"/>
    <mergeCell ref="F276:L276"/>
    <mergeCell ref="F277:L277"/>
    <mergeCell ref="F278:L278"/>
    <mergeCell ref="F279:L279"/>
    <mergeCell ref="F268:L268"/>
    <mergeCell ref="F269:L269"/>
    <mergeCell ref="F270:L270"/>
    <mergeCell ref="F271:L271"/>
    <mergeCell ref="F272:L272"/>
    <mergeCell ref="F273:L273"/>
    <mergeCell ref="F262:L262"/>
    <mergeCell ref="F263:L263"/>
    <mergeCell ref="F264:L264"/>
    <mergeCell ref="F265:L265"/>
    <mergeCell ref="F266:L266"/>
    <mergeCell ref="E267:L267"/>
    <mergeCell ref="F256:L256"/>
    <mergeCell ref="F257:L257"/>
    <mergeCell ref="F258:L258"/>
    <mergeCell ref="F259:L259"/>
    <mergeCell ref="E260:L260"/>
    <mergeCell ref="F261:L261"/>
    <mergeCell ref="F250:L250"/>
    <mergeCell ref="F251:L251"/>
    <mergeCell ref="F252:L252"/>
    <mergeCell ref="E253:L253"/>
    <mergeCell ref="F254:L254"/>
    <mergeCell ref="F255:L255"/>
    <mergeCell ref="F244:L244"/>
    <mergeCell ref="F245:L245"/>
    <mergeCell ref="E246:L246"/>
    <mergeCell ref="F247:L247"/>
    <mergeCell ref="F248:L248"/>
    <mergeCell ref="F249:L249"/>
    <mergeCell ref="E239:L239"/>
    <mergeCell ref="F240:L240"/>
    <mergeCell ref="F241:L241"/>
    <mergeCell ref="F242:L242"/>
    <mergeCell ref="F243:L243"/>
    <mergeCell ref="D232:L232"/>
    <mergeCell ref="F233:L233"/>
    <mergeCell ref="F234:L234"/>
    <mergeCell ref="F235:L235"/>
    <mergeCell ref="F236:L236"/>
    <mergeCell ref="F237:L237"/>
    <mergeCell ref="F224:L224"/>
    <mergeCell ref="D225:L225"/>
    <mergeCell ref="F226:L226"/>
    <mergeCell ref="B228:L228"/>
    <mergeCell ref="B229:AF229"/>
    <mergeCell ref="B227:AF227"/>
    <mergeCell ref="D238:AF238"/>
    <mergeCell ref="AD228:AF228"/>
    <mergeCell ref="AD232:AF232"/>
    <mergeCell ref="AD233:AF233"/>
    <mergeCell ref="AD234:AF234"/>
    <mergeCell ref="AD235:AF235"/>
    <mergeCell ref="AD236:AF236"/>
    <mergeCell ref="AD237:AF237"/>
    <mergeCell ref="AD239:AF239"/>
    <mergeCell ref="AD240:AF240"/>
    <mergeCell ref="AD241:AF241"/>
    <mergeCell ref="AD242:AF242"/>
    <mergeCell ref="C231:AF231"/>
    <mergeCell ref="B230:AF230"/>
    <mergeCell ref="F218:L218"/>
    <mergeCell ref="F219:L219"/>
    <mergeCell ref="F220:L220"/>
    <mergeCell ref="D221:L221"/>
    <mergeCell ref="F222:L222"/>
    <mergeCell ref="F223:L223"/>
    <mergeCell ref="F211:L211"/>
    <mergeCell ref="F212:L212"/>
    <mergeCell ref="D214:L214"/>
    <mergeCell ref="F215:L215"/>
    <mergeCell ref="F216:L216"/>
    <mergeCell ref="E203:L203"/>
    <mergeCell ref="F204:L204"/>
    <mergeCell ref="F205:L205"/>
    <mergeCell ref="F207:L207"/>
    <mergeCell ref="F208:L208"/>
    <mergeCell ref="F209:L209"/>
    <mergeCell ref="D217:L217"/>
    <mergeCell ref="D210:L210"/>
    <mergeCell ref="D206:L206"/>
    <mergeCell ref="E197:L197"/>
    <mergeCell ref="F198:L198"/>
    <mergeCell ref="F199:L199"/>
    <mergeCell ref="E200:L200"/>
    <mergeCell ref="F201:L201"/>
    <mergeCell ref="F202:L202"/>
    <mergeCell ref="E191:L191"/>
    <mergeCell ref="F192:L192"/>
    <mergeCell ref="F193:L193"/>
    <mergeCell ref="E194:L194"/>
    <mergeCell ref="F195:L195"/>
    <mergeCell ref="F196:L196"/>
    <mergeCell ref="F185:L185"/>
    <mergeCell ref="F186:L186"/>
    <mergeCell ref="E188:L188"/>
    <mergeCell ref="F189:L189"/>
    <mergeCell ref="F190:L190"/>
    <mergeCell ref="D187:AF187"/>
    <mergeCell ref="AD188:AF188"/>
    <mergeCell ref="AD189:AF189"/>
    <mergeCell ref="AD190:AF190"/>
    <mergeCell ref="AD191:AF191"/>
    <mergeCell ref="AD192:AF192"/>
    <mergeCell ref="AD193:AF193"/>
    <mergeCell ref="AD194:AF194"/>
    <mergeCell ref="AD195:AF195"/>
    <mergeCell ref="AD196:AF196"/>
    <mergeCell ref="AD197:AF197"/>
    <mergeCell ref="AD198:AF198"/>
    <mergeCell ref="AD199:AF199"/>
    <mergeCell ref="AD200:AF200"/>
    <mergeCell ref="AD201:AF201"/>
    <mergeCell ref="F179:L179"/>
    <mergeCell ref="E180:L180"/>
    <mergeCell ref="F181:L181"/>
    <mergeCell ref="F182:L182"/>
    <mergeCell ref="E183:L183"/>
    <mergeCell ref="F184:L184"/>
    <mergeCell ref="E173:L173"/>
    <mergeCell ref="F174:L174"/>
    <mergeCell ref="F175:L175"/>
    <mergeCell ref="E176:L176"/>
    <mergeCell ref="F177:L177"/>
    <mergeCell ref="F178:L178"/>
    <mergeCell ref="F167:L167"/>
    <mergeCell ref="F168:L168"/>
    <mergeCell ref="E169:L169"/>
    <mergeCell ref="F170:L170"/>
    <mergeCell ref="F171:L171"/>
    <mergeCell ref="F172:L172"/>
    <mergeCell ref="AD168:AF168"/>
    <mergeCell ref="AD169:AF169"/>
    <mergeCell ref="AD170:AF170"/>
    <mergeCell ref="AD171:AF171"/>
    <mergeCell ref="AD172:AF172"/>
    <mergeCell ref="AD173:AF173"/>
    <mergeCell ref="AD174:AF174"/>
    <mergeCell ref="AD175:AF175"/>
    <mergeCell ref="AD176:AF176"/>
    <mergeCell ref="AD177:AF177"/>
    <mergeCell ref="AD178:AF178"/>
    <mergeCell ref="AD141:AF141"/>
    <mergeCell ref="AD142:AF142"/>
    <mergeCell ref="AD130:AF130"/>
    <mergeCell ref="E161:L161"/>
    <mergeCell ref="F162:L162"/>
    <mergeCell ref="F163:L163"/>
    <mergeCell ref="F164:L164"/>
    <mergeCell ref="E166:L166"/>
    <mergeCell ref="F155:L155"/>
    <mergeCell ref="F156:L156"/>
    <mergeCell ref="E157:L157"/>
    <mergeCell ref="F158:L158"/>
    <mergeCell ref="F159:L159"/>
    <mergeCell ref="F160:L160"/>
    <mergeCell ref="F149:L149"/>
    <mergeCell ref="F150:L150"/>
    <mergeCell ref="F151:L151"/>
    <mergeCell ref="E153:L153"/>
    <mergeCell ref="F154:L154"/>
    <mergeCell ref="F143:L143"/>
    <mergeCell ref="F144:L144"/>
    <mergeCell ref="F145:L145"/>
    <mergeCell ref="F146:L146"/>
    <mergeCell ref="E147:L147"/>
    <mergeCell ref="F148:L148"/>
    <mergeCell ref="D152:AF152"/>
    <mergeCell ref="D165:AF165"/>
    <mergeCell ref="AD143:AF143"/>
    <mergeCell ref="AD144:AF144"/>
    <mergeCell ref="AD145:AF145"/>
    <mergeCell ref="AD146:AF146"/>
    <mergeCell ref="AD147:AF147"/>
    <mergeCell ref="AD113:AF113"/>
    <mergeCell ref="AD114:AF114"/>
    <mergeCell ref="AD115:AF115"/>
    <mergeCell ref="E137:L137"/>
    <mergeCell ref="F138:L138"/>
    <mergeCell ref="F139:L139"/>
    <mergeCell ref="F140:L140"/>
    <mergeCell ref="F141:L141"/>
    <mergeCell ref="E142:L142"/>
    <mergeCell ref="F131:L131"/>
    <mergeCell ref="F132:L132"/>
    <mergeCell ref="F133:L133"/>
    <mergeCell ref="F134:L134"/>
    <mergeCell ref="F125:L125"/>
    <mergeCell ref="F126:L126"/>
    <mergeCell ref="D127:L127"/>
    <mergeCell ref="F128:L128"/>
    <mergeCell ref="F129:L129"/>
    <mergeCell ref="D130:L130"/>
    <mergeCell ref="D119:L119"/>
    <mergeCell ref="F120:L120"/>
    <mergeCell ref="F121:L121"/>
    <mergeCell ref="F122:L122"/>
    <mergeCell ref="D123:L123"/>
    <mergeCell ref="F124:L124"/>
    <mergeCell ref="D136:AF136"/>
    <mergeCell ref="AD133:AF133"/>
    <mergeCell ref="AD134:AF134"/>
    <mergeCell ref="AD137:AF137"/>
    <mergeCell ref="AD138:AF138"/>
    <mergeCell ref="AD139:AF139"/>
    <mergeCell ref="AD140:AF140"/>
    <mergeCell ref="AD99:AF99"/>
    <mergeCell ref="AD100:AF100"/>
    <mergeCell ref="AC94:AF94"/>
    <mergeCell ref="E113:L113"/>
    <mergeCell ref="F114:L114"/>
    <mergeCell ref="F115:L115"/>
    <mergeCell ref="E116:L116"/>
    <mergeCell ref="F117:L117"/>
    <mergeCell ref="F118:L118"/>
    <mergeCell ref="E108:L108"/>
    <mergeCell ref="F109:L109"/>
    <mergeCell ref="F110:L110"/>
    <mergeCell ref="F111:L111"/>
    <mergeCell ref="F112:L112"/>
    <mergeCell ref="E101:L101"/>
    <mergeCell ref="F102:L102"/>
    <mergeCell ref="F103:L103"/>
    <mergeCell ref="E104:L104"/>
    <mergeCell ref="F105:L105"/>
    <mergeCell ref="F106:L106"/>
    <mergeCell ref="D107:AF107"/>
    <mergeCell ref="E96:L96"/>
    <mergeCell ref="F97:L97"/>
    <mergeCell ref="F98:L98"/>
    <mergeCell ref="F99:L99"/>
    <mergeCell ref="F100:L100"/>
    <mergeCell ref="F89:L89"/>
    <mergeCell ref="F90:L90"/>
    <mergeCell ref="D91:L91"/>
    <mergeCell ref="F92:L92"/>
    <mergeCell ref="F93:L93"/>
    <mergeCell ref="F83:L83"/>
    <mergeCell ref="E84:L84"/>
    <mergeCell ref="F85:L85"/>
    <mergeCell ref="F86:L86"/>
    <mergeCell ref="D87:L87"/>
    <mergeCell ref="F88:L88"/>
    <mergeCell ref="F77:L77"/>
    <mergeCell ref="E78:L78"/>
    <mergeCell ref="F79:L79"/>
    <mergeCell ref="F80:L80"/>
    <mergeCell ref="E81:L81"/>
    <mergeCell ref="F82:L82"/>
    <mergeCell ref="C94:AB94"/>
    <mergeCell ref="D95:AF95"/>
    <mergeCell ref="AD92:AF92"/>
    <mergeCell ref="AD93:AF93"/>
    <mergeCell ref="AD96:AF96"/>
    <mergeCell ref="AD97:AF97"/>
    <mergeCell ref="AD98:AF98"/>
    <mergeCell ref="AD77:AF77"/>
    <mergeCell ref="AD78:AF78"/>
    <mergeCell ref="AD79:AF79"/>
    <mergeCell ref="E72:L72"/>
    <mergeCell ref="F73:L73"/>
    <mergeCell ref="F74:L74"/>
    <mergeCell ref="E75:L75"/>
    <mergeCell ref="F76:L76"/>
    <mergeCell ref="F65:L65"/>
    <mergeCell ref="F66:L66"/>
    <mergeCell ref="F67:L67"/>
    <mergeCell ref="E69:L69"/>
    <mergeCell ref="F70:L70"/>
    <mergeCell ref="F59:L59"/>
    <mergeCell ref="F60:L60"/>
    <mergeCell ref="E61:L61"/>
    <mergeCell ref="F62:L62"/>
    <mergeCell ref="F63:L63"/>
    <mergeCell ref="E64:L64"/>
    <mergeCell ref="D68:AF68"/>
    <mergeCell ref="AD72:AF72"/>
    <mergeCell ref="AD73:AF73"/>
    <mergeCell ref="AD74:AF74"/>
    <mergeCell ref="AD63:AF63"/>
    <mergeCell ref="AD64:AF64"/>
    <mergeCell ref="AD65:AF65"/>
    <mergeCell ref="AD66:AF66"/>
    <mergeCell ref="AD67:AF67"/>
    <mergeCell ref="AD69:AF69"/>
    <mergeCell ref="AD70:AF70"/>
    <mergeCell ref="AD71:AF71"/>
    <mergeCell ref="AD75:AF75"/>
    <mergeCell ref="AD76:AF76"/>
    <mergeCell ref="B7:AF7"/>
    <mergeCell ref="C8:AF8"/>
    <mergeCell ref="F9:L9"/>
    <mergeCell ref="D10:L10"/>
    <mergeCell ref="F4:L4"/>
    <mergeCell ref="F11:L11"/>
    <mergeCell ref="F12:L12"/>
    <mergeCell ref="C16:AF16"/>
    <mergeCell ref="D17:AF17"/>
    <mergeCell ref="M4:AF4"/>
    <mergeCell ref="N9:AC9"/>
    <mergeCell ref="N12:AC12"/>
    <mergeCell ref="N14:AC14"/>
    <mergeCell ref="F43:L43"/>
    <mergeCell ref="F44:L44"/>
    <mergeCell ref="F45:L45"/>
    <mergeCell ref="F71:L71"/>
    <mergeCell ref="AD45:AF45"/>
    <mergeCell ref="AD47:AF47"/>
    <mergeCell ref="AD48:AF48"/>
    <mergeCell ref="AD49:AF49"/>
    <mergeCell ref="AD50:AF50"/>
    <mergeCell ref="AD51:AF51"/>
    <mergeCell ref="AD52:AF52"/>
    <mergeCell ref="AD53:AF53"/>
    <mergeCell ref="D33:AF33"/>
    <mergeCell ref="D46:AF46"/>
    <mergeCell ref="AD9:AF9"/>
    <mergeCell ref="AD10:AF10"/>
    <mergeCell ref="AD11:AF11"/>
    <mergeCell ref="AD12:AF12"/>
    <mergeCell ref="AD13:AF13"/>
    <mergeCell ref="E54:L54"/>
    <mergeCell ref="F55:L55"/>
    <mergeCell ref="F56:L56"/>
    <mergeCell ref="E57:L57"/>
    <mergeCell ref="F58:L58"/>
    <mergeCell ref="E47:L47"/>
    <mergeCell ref="F48:L48"/>
    <mergeCell ref="F49:L49"/>
    <mergeCell ref="E50:L50"/>
    <mergeCell ref="B1275:AF1275"/>
    <mergeCell ref="F51:L51"/>
    <mergeCell ref="F52:L52"/>
    <mergeCell ref="E42:L42"/>
    <mergeCell ref="B2:AF2"/>
    <mergeCell ref="B3:AF3"/>
    <mergeCell ref="B4:E4"/>
    <mergeCell ref="B5:E5"/>
    <mergeCell ref="F5:L5"/>
    <mergeCell ref="M5:M6"/>
    <mergeCell ref="AC5:AC6"/>
    <mergeCell ref="AD5:AF6"/>
    <mergeCell ref="B6:L6"/>
    <mergeCell ref="F19:L19"/>
    <mergeCell ref="F20:L20"/>
    <mergeCell ref="F21:L21"/>
    <mergeCell ref="F22:L22"/>
    <mergeCell ref="E23:L23"/>
    <mergeCell ref="F24:L24"/>
    <mergeCell ref="D13:L13"/>
    <mergeCell ref="F14:L14"/>
    <mergeCell ref="F15:L15"/>
    <mergeCell ref="E18:L18"/>
    <mergeCell ref="AD1441:AF1455"/>
    <mergeCell ref="AD1457:AF1468"/>
    <mergeCell ref="AD1470:AF1490"/>
    <mergeCell ref="AD1492:AF1513"/>
    <mergeCell ref="N1515:AF1516"/>
    <mergeCell ref="N1513:AB1513"/>
    <mergeCell ref="AD1521:AF1521"/>
    <mergeCell ref="AD1540:AF1546"/>
    <mergeCell ref="AD1532:AF1538"/>
    <mergeCell ref="AD1524:AF1530"/>
    <mergeCell ref="N1355:P1355"/>
    <mergeCell ref="B1550:AF1550"/>
    <mergeCell ref="E514:L514"/>
    <mergeCell ref="E509:L509"/>
    <mergeCell ref="F25:L25"/>
    <mergeCell ref="F26:L26"/>
    <mergeCell ref="F27:L27"/>
    <mergeCell ref="E28:L28"/>
    <mergeCell ref="F29:L29"/>
    <mergeCell ref="F30:L30"/>
    <mergeCell ref="E455:L455"/>
    <mergeCell ref="F36:L36"/>
    <mergeCell ref="F37:L37"/>
    <mergeCell ref="E38:L38"/>
    <mergeCell ref="F39:L39"/>
    <mergeCell ref="F40:L40"/>
    <mergeCell ref="F41:L41"/>
    <mergeCell ref="F31:L31"/>
    <mergeCell ref="F32:L32"/>
    <mergeCell ref="E34:L34"/>
    <mergeCell ref="F35:L35"/>
    <mergeCell ref="F53:L53"/>
  </mergeCells>
  <conditionalFormatting sqref="F4:L5">
    <cfRule type="cellIs" dxfId="0" priority="1" operator="equal">
      <formula>0</formula>
    </cfRule>
  </conditionalFormatting>
  <pageMargins left="0" right="0" top="0" bottom="0" header="0" footer="0"/>
  <pageSetup paperSize="5" scale="66" orientation="landscape" r:id="rId1"/>
  <headerFooter alignWithMargins="0">
    <oddHeader>&amp;R
&amp;G</oddHeader>
  </headerFooter>
  <rowBreaks count="34" manualBreakCount="34">
    <brk id="53" min="1" max="31" man="1"/>
    <brk id="93" min="1" max="31" man="1"/>
    <brk id="134" min="1" max="31" man="1"/>
    <brk id="179" min="1" max="31" man="1"/>
    <brk id="229" min="1" max="31" man="1"/>
    <brk id="280" min="1" max="31" man="1"/>
    <brk id="314" min="1" max="31" man="1"/>
    <brk id="358" min="1" max="31" man="1"/>
    <brk id="406" min="1" max="31" man="1"/>
    <brk id="454" min="1" max="31" man="1"/>
    <brk id="505" min="1" max="31" man="1"/>
    <brk id="551" min="1" max="31" man="1"/>
    <brk id="596" min="1" max="31" man="1"/>
    <brk id="636" min="1" max="31" man="1"/>
    <brk id="679" min="1" max="31" man="1"/>
    <brk id="727" min="1" max="31" man="1"/>
    <brk id="743" min="1" max="31" man="1"/>
    <brk id="772" min="1" max="31" man="1"/>
    <brk id="825" min="1" max="31" man="1"/>
    <brk id="869" min="1" max="31" man="1"/>
    <brk id="910" min="1" max="31" man="1"/>
    <brk id="955" min="1" max="31" man="1"/>
    <brk id="1005" min="1" max="31" man="1"/>
    <brk id="1056" min="1" max="31" man="1"/>
    <brk id="1098" min="1" max="31" man="1"/>
    <brk id="1145" min="1" max="31" man="1"/>
    <brk id="1189" min="1" max="31" man="1"/>
    <brk id="1234" min="1" max="31" man="1"/>
    <brk id="1281" min="1" max="31" man="1"/>
    <brk id="1329" min="1" max="31" man="1"/>
    <brk id="1377" min="1" max="31" man="1"/>
    <brk id="1425" min="1" max="31" man="1"/>
    <brk id="1472" min="1" max="31" man="1"/>
    <brk id="1519" min="1" max="31"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4"/>
  <sheetViews>
    <sheetView view="pageBreakPreview" zoomScaleNormal="80" zoomScaleSheetLayoutView="100" workbookViewId="0">
      <pane xSplit="5" ySplit="7" topLeftCell="F8" activePane="bottomRight" state="frozen"/>
      <selection activeCell="M9" sqref="M9"/>
      <selection pane="topRight" activeCell="M9" sqref="M9"/>
      <selection pane="bottomLeft" activeCell="M9" sqref="M9"/>
      <selection pane="bottomRight" activeCell="M9" sqref="M9"/>
    </sheetView>
  </sheetViews>
  <sheetFormatPr baseColWidth="10" defaultRowHeight="11.25" x14ac:dyDescent="0.2"/>
  <cols>
    <col min="1" max="1" width="14.83203125" customWidth="1"/>
    <col min="3" max="3" width="70.6640625" customWidth="1"/>
    <col min="5" max="5" width="46.33203125" style="95" customWidth="1"/>
  </cols>
  <sheetData>
    <row r="1" spans="1:46" ht="15" customHeight="1" x14ac:dyDescent="0.2">
      <c r="A1" s="120"/>
      <c r="B1" s="787"/>
      <c r="C1" s="1792"/>
      <c r="D1" s="1792"/>
      <c r="E1" s="1793"/>
    </row>
    <row r="2" spans="1:46" ht="15" customHeight="1" x14ac:dyDescent="0.2">
      <c r="A2" s="122"/>
      <c r="B2" s="123"/>
      <c r="C2" s="1794" t="s">
        <v>67</v>
      </c>
      <c r="D2" s="1794"/>
      <c r="E2" s="1795"/>
    </row>
    <row r="3" spans="1:46" ht="15" customHeight="1" x14ac:dyDescent="0.2">
      <c r="A3" s="122"/>
      <c r="B3" s="123"/>
      <c r="C3" s="1794" t="s">
        <v>114</v>
      </c>
      <c r="D3" s="1794"/>
      <c r="E3" s="1795"/>
    </row>
    <row r="4" spans="1:46" ht="15" customHeight="1" x14ac:dyDescent="0.2">
      <c r="A4" s="122"/>
      <c r="B4" s="123"/>
      <c r="C4" s="1796"/>
      <c r="D4" s="1796"/>
      <c r="E4" s="1797"/>
    </row>
    <row r="5" spans="1:46" ht="15" customHeight="1" x14ac:dyDescent="0.2">
      <c r="A5" s="1798" t="s">
        <v>115</v>
      </c>
      <c r="B5" s="1800" t="s">
        <v>116</v>
      </c>
      <c r="C5" s="1801"/>
      <c r="D5" s="1801"/>
      <c r="E5" s="1802"/>
    </row>
    <row r="6" spans="1:46" ht="15" customHeight="1" x14ac:dyDescent="0.2">
      <c r="A6" s="1799"/>
      <c r="B6" s="1803"/>
      <c r="C6" s="1804"/>
      <c r="D6" s="1804"/>
      <c r="E6" s="1805"/>
    </row>
    <row r="7" spans="1:46" s="68" customFormat="1" ht="22.5" customHeight="1" x14ac:dyDescent="0.2">
      <c r="A7" s="1806" t="s">
        <v>75</v>
      </c>
      <c r="B7" s="1504"/>
      <c r="C7" s="1504"/>
      <c r="D7" s="1504"/>
      <c r="E7" s="1505"/>
      <c r="F7" s="141"/>
      <c r="G7" s="141"/>
      <c r="H7" s="141"/>
      <c r="I7" s="141"/>
      <c r="J7" s="141"/>
      <c r="K7" s="141"/>
      <c r="L7" s="141"/>
      <c r="M7" s="141"/>
      <c r="N7" s="141"/>
      <c r="O7" s="141"/>
      <c r="P7" s="141"/>
      <c r="Q7" s="141"/>
      <c r="R7" s="141"/>
      <c r="S7" s="141"/>
      <c r="T7" s="141"/>
      <c r="U7" s="141"/>
      <c r="V7" s="141"/>
      <c r="W7" s="141"/>
      <c r="X7" s="141"/>
      <c r="Y7" s="141"/>
      <c r="Z7" s="141"/>
      <c r="AA7" s="141"/>
      <c r="AB7" s="174"/>
      <c r="AC7" s="174"/>
      <c r="AD7" s="174"/>
      <c r="AE7" s="174"/>
      <c r="AF7" s="174"/>
      <c r="AG7" s="174"/>
      <c r="AH7" s="174"/>
      <c r="AI7" s="166"/>
      <c r="AJ7" s="166"/>
      <c r="AK7" s="166"/>
      <c r="AL7" s="166"/>
      <c r="AM7" s="166"/>
      <c r="AN7" s="166"/>
      <c r="AO7" s="166"/>
      <c r="AP7" s="166"/>
      <c r="AQ7" s="166"/>
      <c r="AR7" s="166"/>
      <c r="AS7" s="166"/>
      <c r="AT7" s="166"/>
    </row>
    <row r="8" spans="1:46" s="68" customFormat="1" ht="15" customHeight="1" x14ac:dyDescent="0.2">
      <c r="A8" s="769" t="s">
        <v>66</v>
      </c>
      <c r="B8" s="786"/>
      <c r="C8" s="1807" t="s">
        <v>65</v>
      </c>
      <c r="D8" s="1545"/>
      <c r="E8" s="1546"/>
      <c r="F8" s="141"/>
      <c r="G8" s="141"/>
      <c r="H8" s="141"/>
      <c r="I8" s="141"/>
      <c r="J8" s="141"/>
      <c r="K8" s="141"/>
      <c r="L8" s="141"/>
      <c r="M8" s="141"/>
      <c r="N8" s="141"/>
      <c r="O8" s="141"/>
      <c r="P8" s="141"/>
      <c r="Q8" s="141"/>
      <c r="R8" s="141"/>
      <c r="S8" s="141"/>
      <c r="T8" s="141"/>
      <c r="U8" s="141"/>
      <c r="V8" s="141"/>
      <c r="W8" s="141"/>
      <c r="X8" s="141"/>
      <c r="Y8" s="141"/>
      <c r="Z8" s="141"/>
      <c r="AA8" s="141"/>
      <c r="AB8" s="174"/>
      <c r="AC8" s="174"/>
      <c r="AD8" s="174"/>
      <c r="AE8" s="174"/>
      <c r="AF8" s="174"/>
      <c r="AG8" s="174"/>
      <c r="AH8" s="174"/>
      <c r="AI8" s="166"/>
      <c r="AJ8" s="166"/>
      <c r="AK8" s="166"/>
      <c r="AL8" s="166"/>
      <c r="AM8" s="166"/>
      <c r="AN8" s="166"/>
      <c r="AO8" s="166"/>
      <c r="AP8" s="166"/>
      <c r="AQ8" s="166"/>
      <c r="AR8" s="166"/>
      <c r="AS8" s="166"/>
      <c r="AT8" s="166"/>
    </row>
    <row r="9" spans="1:46" ht="15" x14ac:dyDescent="0.2">
      <c r="A9" s="769" t="s">
        <v>390</v>
      </c>
      <c r="B9" s="786"/>
      <c r="C9" s="1807" t="s">
        <v>391</v>
      </c>
      <c r="D9" s="1545"/>
      <c r="E9" s="1546"/>
      <c r="F9" s="736"/>
      <c r="G9" s="736"/>
      <c r="H9" s="736"/>
      <c r="I9" s="736"/>
      <c r="J9" s="736"/>
      <c r="K9" s="736"/>
      <c r="L9" s="736"/>
      <c r="M9" s="736"/>
      <c r="N9" s="736"/>
      <c r="O9" s="736"/>
      <c r="P9" s="736"/>
      <c r="Q9" s="736"/>
      <c r="R9" s="736"/>
      <c r="S9" s="736"/>
      <c r="T9" s="736"/>
      <c r="U9" s="736"/>
      <c r="V9" s="736"/>
      <c r="W9" s="736"/>
      <c r="X9" s="736"/>
      <c r="Y9" s="736"/>
      <c r="Z9" s="736"/>
      <c r="AA9" s="736"/>
      <c r="AB9" s="174"/>
    </row>
    <row r="10" spans="1:46" ht="15" x14ac:dyDescent="0.2">
      <c r="A10" s="769"/>
      <c r="B10" s="1808" t="s">
        <v>363</v>
      </c>
      <c r="C10" s="1506"/>
      <c r="D10" s="1506"/>
      <c r="E10" s="1507"/>
      <c r="F10" s="737"/>
      <c r="G10" s="737"/>
      <c r="H10" s="737"/>
      <c r="I10" s="737"/>
      <c r="J10" s="737"/>
      <c r="K10" s="737"/>
      <c r="L10" s="737"/>
      <c r="M10" s="737"/>
      <c r="N10" s="737"/>
      <c r="O10" s="737"/>
      <c r="P10" s="737"/>
      <c r="Q10" s="737"/>
      <c r="R10" s="737"/>
      <c r="S10" s="737"/>
      <c r="T10" s="737"/>
      <c r="U10" s="737"/>
      <c r="V10" s="737"/>
      <c r="W10" s="737"/>
      <c r="X10" s="737"/>
      <c r="Y10" s="737"/>
      <c r="Z10" s="737"/>
      <c r="AA10" s="737"/>
      <c r="AB10" s="174"/>
    </row>
    <row r="11" spans="1:46" ht="15" x14ac:dyDescent="0.2">
      <c r="A11" s="769" t="s">
        <v>393</v>
      </c>
      <c r="B11" s="145"/>
      <c r="C11" s="1807" t="s">
        <v>392</v>
      </c>
      <c r="D11" s="1545"/>
      <c r="E11" s="1546"/>
      <c r="F11" s="736"/>
      <c r="G11" s="736"/>
      <c r="H11" s="736"/>
      <c r="I11" s="736"/>
      <c r="J11" s="736"/>
      <c r="K11" s="736"/>
      <c r="L11" s="736"/>
      <c r="M11" s="736"/>
      <c r="N11" s="736"/>
      <c r="O11" s="736"/>
      <c r="P11" s="736"/>
      <c r="Q11" s="736"/>
      <c r="R11" s="736"/>
      <c r="S11" s="736"/>
      <c r="T11" s="736"/>
      <c r="U11" s="736"/>
      <c r="V11" s="736"/>
      <c r="W11" s="736"/>
      <c r="X11" s="736"/>
      <c r="Y11" s="736"/>
      <c r="Z11" s="736"/>
      <c r="AA11" s="736"/>
      <c r="AB11" s="174"/>
    </row>
    <row r="12" spans="1:46" ht="15" x14ac:dyDescent="0.2">
      <c r="A12" s="769" t="s">
        <v>395</v>
      </c>
      <c r="B12" s="145"/>
      <c r="C12" s="1807" t="s">
        <v>394</v>
      </c>
      <c r="D12" s="1545"/>
      <c r="E12" s="1546"/>
      <c r="F12" s="736"/>
      <c r="G12" s="736"/>
      <c r="H12" s="736"/>
      <c r="I12" s="736"/>
      <c r="J12" s="736"/>
      <c r="K12" s="736"/>
      <c r="L12" s="736"/>
      <c r="M12" s="736"/>
      <c r="N12" s="736"/>
      <c r="O12" s="736"/>
      <c r="P12" s="736"/>
      <c r="Q12" s="736"/>
      <c r="R12" s="736"/>
      <c r="S12" s="736"/>
      <c r="T12" s="736"/>
      <c r="U12" s="736"/>
      <c r="V12" s="736"/>
      <c r="W12" s="736"/>
      <c r="X12" s="736"/>
      <c r="Y12" s="736"/>
      <c r="Z12" s="736"/>
      <c r="AA12" s="736"/>
      <c r="AB12" s="174"/>
    </row>
    <row r="13" spans="1:46" ht="15" x14ac:dyDescent="0.2">
      <c r="A13" s="769" t="s">
        <v>397</v>
      </c>
      <c r="B13" s="145"/>
      <c r="C13" s="1813" t="s">
        <v>398</v>
      </c>
      <c r="D13" s="1814"/>
      <c r="E13" s="1815"/>
      <c r="F13" s="174"/>
      <c r="G13" s="174"/>
      <c r="H13" s="174"/>
      <c r="I13" s="174"/>
      <c r="J13" s="174"/>
      <c r="K13" s="174"/>
      <c r="L13" s="174"/>
      <c r="M13" s="174"/>
      <c r="N13" s="174"/>
      <c r="O13" s="174"/>
      <c r="P13" s="174"/>
      <c r="Q13" s="174"/>
      <c r="R13" s="174"/>
      <c r="S13" s="174"/>
      <c r="T13" s="174"/>
      <c r="U13" s="174"/>
      <c r="V13" s="174"/>
      <c r="W13" s="174"/>
      <c r="X13" s="174"/>
      <c r="Y13" s="174"/>
      <c r="Z13" s="174"/>
      <c r="AA13" s="174"/>
      <c r="AB13" s="174"/>
    </row>
    <row r="14" spans="1:46" ht="15" x14ac:dyDescent="0.2">
      <c r="A14" s="769" t="s">
        <v>399</v>
      </c>
      <c r="B14" s="145"/>
      <c r="C14" s="1813" t="s">
        <v>400</v>
      </c>
      <c r="D14" s="1814"/>
      <c r="E14" s="1815"/>
      <c r="F14" s="174"/>
      <c r="G14" s="174"/>
      <c r="H14" s="174"/>
      <c r="I14" s="174"/>
      <c r="J14" s="174"/>
      <c r="K14" s="174"/>
      <c r="L14" s="174"/>
      <c r="M14" s="174"/>
      <c r="N14" s="174"/>
      <c r="O14" s="174"/>
      <c r="P14" s="174"/>
      <c r="Q14" s="174"/>
      <c r="R14" s="174"/>
      <c r="S14" s="174"/>
      <c r="T14" s="174"/>
      <c r="U14" s="174"/>
      <c r="V14" s="174"/>
      <c r="W14" s="174"/>
      <c r="X14" s="174"/>
      <c r="Y14" s="174"/>
      <c r="Z14" s="174"/>
      <c r="AA14" s="174"/>
      <c r="AB14" s="174"/>
    </row>
    <row r="15" spans="1:46" ht="15" x14ac:dyDescent="0.2">
      <c r="A15" s="769" t="s">
        <v>401</v>
      </c>
      <c r="B15" s="145"/>
      <c r="C15" s="1807" t="s">
        <v>402</v>
      </c>
      <c r="D15" s="1545"/>
      <c r="E15" s="1546"/>
      <c r="F15" s="736"/>
      <c r="G15" s="736"/>
      <c r="H15" s="736"/>
      <c r="I15" s="736"/>
      <c r="J15" s="736"/>
      <c r="K15" s="736"/>
      <c r="L15" s="736"/>
      <c r="M15" s="736"/>
      <c r="N15" s="736"/>
      <c r="O15" s="736"/>
      <c r="P15" s="736"/>
      <c r="Q15" s="736"/>
      <c r="R15" s="736"/>
      <c r="S15" s="736"/>
      <c r="T15" s="736"/>
      <c r="U15" s="736"/>
      <c r="V15" s="736"/>
      <c r="W15" s="736"/>
      <c r="X15" s="736"/>
      <c r="Y15" s="736"/>
      <c r="Z15" s="736"/>
      <c r="AA15" s="736"/>
      <c r="AB15" s="174"/>
    </row>
    <row r="16" spans="1:46" ht="15" x14ac:dyDescent="0.2">
      <c r="A16" s="769" t="s">
        <v>403</v>
      </c>
      <c r="B16" s="145"/>
      <c r="C16" s="1807" t="s">
        <v>404</v>
      </c>
      <c r="D16" s="1545"/>
      <c r="E16" s="1546"/>
      <c r="F16" s="736"/>
      <c r="G16" s="736"/>
      <c r="H16" s="736"/>
      <c r="I16" s="736"/>
      <c r="J16" s="736"/>
      <c r="K16" s="736"/>
      <c r="L16" s="736"/>
      <c r="M16" s="736"/>
      <c r="N16" s="736"/>
      <c r="O16" s="736"/>
      <c r="P16" s="736"/>
      <c r="Q16" s="736"/>
      <c r="R16" s="736"/>
      <c r="S16" s="736"/>
      <c r="T16" s="736"/>
      <c r="U16" s="736"/>
      <c r="V16" s="736"/>
      <c r="W16" s="736"/>
      <c r="X16" s="736"/>
      <c r="Y16" s="736"/>
      <c r="Z16" s="736"/>
      <c r="AA16" s="736"/>
      <c r="AB16" s="174"/>
    </row>
    <row r="17" spans="1:30" ht="15" x14ac:dyDescent="0.2">
      <c r="A17" s="769" t="s">
        <v>405</v>
      </c>
      <c r="B17" s="145"/>
      <c r="C17" s="1807" t="s">
        <v>443</v>
      </c>
      <c r="D17" s="1545" t="s">
        <v>17</v>
      </c>
      <c r="E17" s="1546"/>
      <c r="F17" s="174"/>
      <c r="G17" s="174"/>
      <c r="H17" s="174"/>
      <c r="I17" s="174"/>
      <c r="J17" s="174"/>
      <c r="K17" s="174"/>
      <c r="L17" s="174"/>
      <c r="M17" s="174"/>
      <c r="N17" s="174"/>
      <c r="O17" s="174"/>
      <c r="P17" s="174"/>
      <c r="Q17" s="174"/>
      <c r="R17" s="174"/>
      <c r="S17" s="174"/>
      <c r="T17" s="174"/>
      <c r="U17" s="174"/>
      <c r="V17" s="174"/>
      <c r="W17" s="174"/>
      <c r="X17" s="174"/>
      <c r="Y17" s="174"/>
      <c r="Z17" s="174"/>
      <c r="AA17" s="174"/>
      <c r="AB17" s="174"/>
    </row>
    <row r="18" spans="1:30" ht="15" x14ac:dyDescent="0.2">
      <c r="A18" s="769"/>
      <c r="B18" s="1808" t="s">
        <v>136</v>
      </c>
      <c r="C18" s="1506"/>
      <c r="D18" s="1506"/>
      <c r="E18" s="1507"/>
      <c r="F18" s="737"/>
      <c r="G18" s="737"/>
      <c r="H18" s="737"/>
      <c r="I18" s="737"/>
      <c r="J18" s="737"/>
      <c r="K18" s="737"/>
      <c r="L18" s="737"/>
      <c r="M18" s="737"/>
      <c r="N18" s="737"/>
      <c r="O18" s="737"/>
      <c r="P18" s="737"/>
      <c r="Q18" s="737"/>
      <c r="R18" s="737"/>
      <c r="S18" s="737"/>
      <c r="T18" s="737"/>
      <c r="U18" s="737"/>
      <c r="V18" s="737"/>
      <c r="W18" s="737"/>
      <c r="X18" s="737"/>
      <c r="Y18" s="737"/>
      <c r="Z18" s="737"/>
      <c r="AA18" s="737"/>
      <c r="AB18" s="174"/>
    </row>
    <row r="19" spans="1:30" ht="15" x14ac:dyDescent="0.2">
      <c r="A19" s="769" t="s">
        <v>325</v>
      </c>
      <c r="B19" s="145"/>
      <c r="C19" s="1810" t="s">
        <v>326</v>
      </c>
      <c r="D19" s="1811"/>
      <c r="E19" s="1812"/>
      <c r="F19" s="780"/>
      <c r="G19" s="780"/>
      <c r="H19" s="780"/>
      <c r="I19" s="780"/>
      <c r="J19" s="780"/>
      <c r="K19" s="780"/>
      <c r="L19" s="780"/>
      <c r="M19" s="780"/>
      <c r="N19" s="780"/>
      <c r="O19" s="780"/>
      <c r="P19" s="780"/>
      <c r="Q19" s="780"/>
      <c r="R19" s="780"/>
      <c r="S19" s="780"/>
      <c r="T19" s="780"/>
      <c r="U19" s="780"/>
      <c r="V19" s="780"/>
      <c r="W19" s="780"/>
      <c r="X19" s="780"/>
      <c r="Y19" s="780"/>
      <c r="Z19" s="780"/>
      <c r="AA19" s="780"/>
      <c r="AB19" s="174"/>
    </row>
    <row r="20" spans="1:30" ht="15" x14ac:dyDescent="0.2">
      <c r="A20" s="769" t="s">
        <v>406</v>
      </c>
      <c r="B20" s="145"/>
      <c r="C20" s="1807" t="s">
        <v>407</v>
      </c>
      <c r="D20" s="1545"/>
      <c r="E20" s="1546"/>
      <c r="F20" s="736"/>
      <c r="G20" s="736"/>
      <c r="H20" s="736"/>
      <c r="I20" s="736"/>
      <c r="J20" s="736"/>
      <c r="K20" s="736"/>
      <c r="L20" s="736"/>
      <c r="M20" s="736"/>
      <c r="N20" s="736"/>
      <c r="O20" s="736"/>
      <c r="P20" s="736"/>
      <c r="Q20" s="736"/>
      <c r="R20" s="736"/>
      <c r="S20" s="736"/>
      <c r="T20" s="736"/>
      <c r="U20" s="736"/>
      <c r="V20" s="736"/>
      <c r="W20" s="736"/>
      <c r="X20" s="736"/>
      <c r="Y20" s="736"/>
      <c r="Z20" s="736"/>
      <c r="AA20" s="736"/>
      <c r="AB20" s="174"/>
    </row>
    <row r="21" spans="1:30" ht="15" x14ac:dyDescent="0.2">
      <c r="A21" s="769" t="s">
        <v>408</v>
      </c>
      <c r="B21" s="145"/>
      <c r="C21" s="1809" t="s">
        <v>138</v>
      </c>
      <c r="D21" s="1809"/>
      <c r="E21" s="1809"/>
      <c r="F21" s="785"/>
      <c r="G21" s="785"/>
      <c r="H21" s="785"/>
      <c r="I21" s="785"/>
      <c r="J21" s="785"/>
      <c r="K21" s="785"/>
      <c r="L21" s="785"/>
      <c r="M21" s="785"/>
      <c r="N21" s="785"/>
      <c r="O21" s="785"/>
      <c r="P21" s="785"/>
      <c r="Q21" s="785"/>
      <c r="R21" s="785"/>
      <c r="S21" s="785"/>
      <c r="T21" s="785"/>
      <c r="U21" s="785"/>
      <c r="V21" s="785"/>
      <c r="W21" s="785"/>
      <c r="X21" s="785"/>
      <c r="Y21" s="785"/>
      <c r="Z21" s="785"/>
      <c r="AA21" s="785"/>
      <c r="AB21" s="174"/>
    </row>
    <row r="22" spans="1:30" ht="15" x14ac:dyDescent="0.2">
      <c r="A22" s="769" t="s">
        <v>409</v>
      </c>
      <c r="B22" s="786"/>
      <c r="C22" s="1809" t="s">
        <v>410</v>
      </c>
      <c r="D22" s="1809"/>
      <c r="E22" s="1809"/>
      <c r="F22" s="174"/>
      <c r="G22" s="174"/>
      <c r="H22" s="174"/>
      <c r="I22" s="174"/>
      <c r="J22" s="174"/>
      <c r="K22" s="174"/>
      <c r="L22" s="174"/>
      <c r="M22" s="174"/>
      <c r="N22" s="174"/>
      <c r="O22" s="174"/>
      <c r="P22" s="174"/>
      <c r="Q22" s="174"/>
      <c r="R22" s="174"/>
      <c r="S22" s="174"/>
      <c r="T22" s="174"/>
      <c r="U22" s="174"/>
      <c r="V22" s="174"/>
      <c r="W22" s="174"/>
      <c r="X22" s="174"/>
      <c r="Y22" s="174"/>
      <c r="Z22" s="174"/>
      <c r="AA22" s="174"/>
      <c r="AB22" s="174"/>
    </row>
    <row r="23" spans="1:30" ht="15" x14ac:dyDescent="0.2">
      <c r="A23" s="769" t="s">
        <v>411</v>
      </c>
      <c r="B23" s="786"/>
      <c r="C23" s="1809" t="s">
        <v>412</v>
      </c>
      <c r="D23" s="1809"/>
      <c r="E23" s="1809"/>
      <c r="F23" s="174"/>
      <c r="G23" s="174"/>
      <c r="H23" s="174"/>
      <c r="I23" s="174"/>
      <c r="J23" s="174"/>
      <c r="K23" s="174"/>
      <c r="L23" s="174"/>
      <c r="M23" s="174"/>
      <c r="N23" s="174"/>
      <c r="O23" s="174"/>
      <c r="P23" s="174"/>
      <c r="Q23" s="174"/>
      <c r="R23" s="174"/>
      <c r="S23" s="174"/>
      <c r="T23" s="174"/>
      <c r="U23" s="174"/>
      <c r="V23" s="174"/>
      <c r="W23" s="174"/>
      <c r="X23" s="174"/>
      <c r="Y23" s="174"/>
      <c r="Z23" s="174"/>
      <c r="AA23" s="174"/>
      <c r="AB23" s="174"/>
    </row>
    <row r="24" spans="1:30" ht="15" x14ac:dyDescent="0.2">
      <c r="A24" s="769" t="s">
        <v>413</v>
      </c>
      <c r="B24" s="145"/>
      <c r="C24" s="1807" t="s">
        <v>414</v>
      </c>
      <c r="D24" s="1545"/>
      <c r="E24" s="1546"/>
      <c r="F24" s="736"/>
      <c r="G24" s="736"/>
      <c r="H24" s="736"/>
      <c r="I24" s="736"/>
      <c r="J24" s="736"/>
      <c r="K24" s="736"/>
      <c r="L24" s="736"/>
      <c r="M24" s="736"/>
      <c r="N24" s="736"/>
      <c r="O24" s="736"/>
      <c r="P24" s="736"/>
      <c r="Q24" s="736"/>
      <c r="R24" s="736"/>
      <c r="S24" s="736"/>
      <c r="T24" s="736"/>
      <c r="U24" s="736"/>
      <c r="V24" s="736"/>
      <c r="W24" s="736"/>
      <c r="X24" s="736"/>
      <c r="Y24" s="736"/>
      <c r="Z24" s="736"/>
      <c r="AA24" s="736"/>
      <c r="AB24" s="174"/>
      <c r="AC24" s="174"/>
      <c r="AD24" s="174"/>
    </row>
    <row r="25" spans="1:30" ht="15" x14ac:dyDescent="0.2">
      <c r="A25" s="769" t="s">
        <v>415</v>
      </c>
      <c r="B25" s="145"/>
      <c r="C25" s="1809" t="s">
        <v>416</v>
      </c>
      <c r="D25" s="1809"/>
      <c r="E25" s="1809"/>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row>
    <row r="26" spans="1:30" ht="15" x14ac:dyDescent="0.2">
      <c r="A26" s="769" t="s">
        <v>417</v>
      </c>
      <c r="B26" s="786"/>
      <c r="C26" s="1809" t="s">
        <v>418</v>
      </c>
      <c r="D26" s="1809"/>
      <c r="E26" s="1809"/>
      <c r="F26" s="174"/>
      <c r="G26" s="174"/>
      <c r="H26" s="174"/>
      <c r="I26" s="174"/>
      <c r="J26" s="174"/>
      <c r="K26" s="174"/>
      <c r="L26" s="174"/>
      <c r="M26" s="174"/>
      <c r="N26" s="174"/>
      <c r="O26" s="174"/>
      <c r="P26" s="174"/>
      <c r="Q26" s="174"/>
      <c r="R26" s="174"/>
      <c r="S26" s="174"/>
      <c r="T26" s="174"/>
      <c r="U26" s="174"/>
      <c r="V26" s="174"/>
      <c r="W26" s="174"/>
      <c r="X26" s="174"/>
      <c r="Y26" s="174"/>
      <c r="Z26" s="174"/>
      <c r="AA26" s="174"/>
      <c r="AB26" s="174"/>
    </row>
    <row r="27" spans="1:30" ht="15" x14ac:dyDescent="0.2">
      <c r="A27" s="769" t="s">
        <v>419</v>
      </c>
      <c r="B27" s="786"/>
      <c r="C27" s="1809" t="s">
        <v>420</v>
      </c>
      <c r="D27" s="1809"/>
      <c r="E27" s="1809"/>
      <c r="F27" s="174"/>
      <c r="G27" s="174"/>
      <c r="H27" s="174"/>
      <c r="I27" s="174"/>
      <c r="J27" s="174"/>
      <c r="K27" s="174"/>
      <c r="L27" s="174"/>
      <c r="M27" s="174"/>
      <c r="N27" s="174"/>
      <c r="O27" s="174"/>
      <c r="P27" s="174"/>
      <c r="Q27" s="174"/>
      <c r="R27" s="174"/>
      <c r="S27" s="174"/>
      <c r="T27" s="174"/>
      <c r="U27" s="174"/>
      <c r="V27" s="174"/>
      <c r="W27" s="174"/>
      <c r="X27" s="174"/>
      <c r="Y27" s="174"/>
      <c r="Z27" s="174"/>
      <c r="AA27" s="174"/>
      <c r="AB27" s="174"/>
    </row>
    <row r="28" spans="1:30" ht="15" x14ac:dyDescent="0.2">
      <c r="A28" s="769" t="s">
        <v>421</v>
      </c>
      <c r="B28" s="786"/>
      <c r="C28" s="1807" t="s">
        <v>422</v>
      </c>
      <c r="D28" s="1545"/>
      <c r="E28" s="1546"/>
      <c r="F28" s="736"/>
      <c r="G28" s="736"/>
      <c r="H28" s="736"/>
      <c r="I28" s="736"/>
      <c r="J28" s="736"/>
      <c r="K28" s="736"/>
      <c r="L28" s="736"/>
      <c r="M28" s="736"/>
      <c r="N28" s="736"/>
      <c r="O28" s="736"/>
      <c r="P28" s="736"/>
      <c r="Q28" s="736"/>
      <c r="R28" s="736"/>
      <c r="S28" s="736"/>
      <c r="T28" s="736"/>
      <c r="U28" s="736"/>
      <c r="V28" s="736"/>
      <c r="W28" s="736"/>
      <c r="X28" s="736"/>
      <c r="Y28" s="736"/>
      <c r="Z28" s="736"/>
      <c r="AA28" s="736"/>
      <c r="AB28" s="174"/>
    </row>
    <row r="29" spans="1:30" ht="15" x14ac:dyDescent="0.2">
      <c r="A29" s="769" t="s">
        <v>424</v>
      </c>
      <c r="B29" s="786"/>
      <c r="C29" s="1807" t="s">
        <v>423</v>
      </c>
      <c r="D29" s="1545"/>
      <c r="E29" s="1546"/>
      <c r="F29" s="736"/>
      <c r="G29" s="736"/>
      <c r="H29" s="736"/>
      <c r="I29" s="736"/>
      <c r="J29" s="736"/>
      <c r="K29" s="736"/>
      <c r="L29" s="736"/>
      <c r="M29" s="736"/>
      <c r="N29" s="736"/>
      <c r="O29" s="736"/>
      <c r="P29" s="736"/>
      <c r="Q29" s="736"/>
      <c r="R29" s="736"/>
      <c r="S29" s="736"/>
      <c r="T29" s="736"/>
      <c r="U29" s="736"/>
      <c r="V29" s="736"/>
      <c r="W29" s="736"/>
      <c r="X29" s="736"/>
      <c r="Y29" s="736"/>
      <c r="Z29" s="736"/>
      <c r="AA29" s="736"/>
      <c r="AB29" s="174"/>
    </row>
    <row r="30" spans="1:30" ht="15" x14ac:dyDescent="0.2">
      <c r="A30" s="769" t="s">
        <v>426</v>
      </c>
      <c r="B30" s="786"/>
      <c r="C30" s="1807" t="s">
        <v>425</v>
      </c>
      <c r="D30" s="1545"/>
      <c r="E30" s="1546"/>
      <c r="F30" s="736"/>
      <c r="G30" s="736"/>
      <c r="H30" s="736"/>
      <c r="I30" s="736"/>
      <c r="J30" s="736"/>
      <c r="K30" s="736"/>
      <c r="L30" s="736"/>
      <c r="M30" s="736"/>
      <c r="N30" s="736"/>
      <c r="O30" s="736"/>
      <c r="P30" s="736"/>
      <c r="Q30" s="736"/>
      <c r="R30" s="736"/>
      <c r="S30" s="736"/>
      <c r="T30" s="736"/>
      <c r="U30" s="736"/>
      <c r="V30" s="736"/>
      <c r="W30" s="736"/>
      <c r="X30" s="736"/>
      <c r="Y30" s="736"/>
      <c r="Z30" s="736"/>
      <c r="AA30" s="736"/>
      <c r="AB30" s="174"/>
    </row>
    <row r="31" spans="1:30" ht="15" x14ac:dyDescent="0.2">
      <c r="A31" s="769"/>
      <c r="B31" s="1808" t="s">
        <v>175</v>
      </c>
      <c r="C31" s="1506"/>
      <c r="D31" s="1506"/>
      <c r="E31" s="1507"/>
      <c r="F31" s="737"/>
      <c r="G31" s="737"/>
      <c r="H31" s="737"/>
      <c r="I31" s="737"/>
      <c r="J31" s="737"/>
      <c r="K31" s="737"/>
      <c r="L31" s="737"/>
      <c r="M31" s="737"/>
      <c r="N31" s="737"/>
      <c r="O31" s="737"/>
      <c r="P31" s="737"/>
      <c r="Q31" s="737"/>
      <c r="R31" s="737"/>
      <c r="S31" s="737"/>
      <c r="T31" s="737"/>
      <c r="U31" s="737"/>
      <c r="V31" s="737"/>
      <c r="W31" s="737"/>
      <c r="X31" s="737"/>
      <c r="Y31" s="737"/>
      <c r="Z31" s="737"/>
      <c r="AA31" s="737"/>
      <c r="AB31" s="174"/>
    </row>
    <row r="32" spans="1:30" ht="15" x14ac:dyDescent="0.2">
      <c r="A32" s="769" t="s">
        <v>428</v>
      </c>
      <c r="B32" s="145"/>
      <c r="C32" s="1807" t="s">
        <v>427</v>
      </c>
      <c r="D32" s="1545"/>
      <c r="E32" s="1546"/>
      <c r="F32" s="736"/>
      <c r="G32" s="736"/>
      <c r="H32" s="736"/>
      <c r="I32" s="736"/>
      <c r="J32" s="736"/>
      <c r="K32" s="736"/>
      <c r="L32" s="736"/>
      <c r="M32" s="736"/>
      <c r="N32" s="736"/>
      <c r="O32" s="736"/>
      <c r="P32" s="736"/>
      <c r="Q32" s="736"/>
      <c r="R32" s="736"/>
      <c r="S32" s="736"/>
      <c r="T32" s="736"/>
      <c r="U32" s="736"/>
      <c r="V32" s="736"/>
      <c r="W32" s="736"/>
      <c r="X32" s="736"/>
      <c r="Y32" s="736"/>
      <c r="Z32" s="736"/>
      <c r="AA32" s="736"/>
      <c r="AB32" s="174"/>
    </row>
    <row r="33" spans="1:28" ht="15" x14ac:dyDescent="0.2">
      <c r="A33" s="769" t="s">
        <v>430</v>
      </c>
      <c r="B33" s="786"/>
      <c r="C33" s="1807" t="s">
        <v>429</v>
      </c>
      <c r="D33" s="1545"/>
      <c r="E33" s="1546"/>
      <c r="F33" s="736"/>
      <c r="G33" s="736"/>
      <c r="H33" s="736"/>
      <c r="I33" s="736"/>
      <c r="J33" s="736"/>
      <c r="K33" s="736"/>
      <c r="L33" s="736"/>
      <c r="M33" s="736"/>
      <c r="N33" s="736"/>
      <c r="O33" s="736"/>
      <c r="P33" s="736"/>
      <c r="Q33" s="736"/>
      <c r="R33" s="736"/>
      <c r="S33" s="736"/>
      <c r="T33" s="736"/>
      <c r="U33" s="736"/>
      <c r="V33" s="736"/>
      <c r="W33" s="736"/>
      <c r="X33" s="736"/>
      <c r="Y33" s="736"/>
      <c r="Z33" s="736"/>
      <c r="AA33" s="736"/>
      <c r="AB33" s="174"/>
    </row>
    <row r="34" spans="1:28" ht="7.5" customHeight="1" x14ac:dyDescent="0.2">
      <c r="A34" s="1817"/>
      <c r="B34" s="1818"/>
      <c r="C34" s="1818"/>
      <c r="D34" s="1818"/>
      <c r="E34" s="1819"/>
      <c r="F34" s="174"/>
      <c r="G34" s="174"/>
      <c r="H34" s="174"/>
      <c r="I34" s="174"/>
      <c r="J34" s="174"/>
      <c r="K34" s="174"/>
      <c r="L34" s="174"/>
      <c r="M34" s="174"/>
      <c r="N34" s="174"/>
      <c r="O34" s="174"/>
      <c r="P34" s="174"/>
      <c r="Q34" s="174"/>
      <c r="R34" s="174"/>
      <c r="S34" s="174"/>
      <c r="T34" s="174"/>
      <c r="U34" s="174"/>
      <c r="V34" s="174"/>
      <c r="W34" s="174"/>
      <c r="X34" s="174"/>
      <c r="Y34" s="174"/>
      <c r="Z34" s="174"/>
      <c r="AA34" s="174"/>
      <c r="AB34" s="174"/>
    </row>
    <row r="35" spans="1:28" ht="22.5" customHeight="1" x14ac:dyDescent="0.2">
      <c r="A35" s="1806" t="s">
        <v>188</v>
      </c>
      <c r="B35" s="1504"/>
      <c r="C35" s="1504"/>
      <c r="D35" s="1504"/>
      <c r="E35" s="1505"/>
      <c r="F35" s="141"/>
      <c r="G35" s="141"/>
      <c r="H35" s="141"/>
      <c r="I35" s="141"/>
      <c r="J35" s="141"/>
      <c r="K35" s="141"/>
      <c r="L35" s="141"/>
      <c r="M35" s="141"/>
      <c r="N35" s="141"/>
      <c r="O35" s="141"/>
      <c r="P35" s="141"/>
      <c r="Q35" s="141"/>
      <c r="R35" s="141"/>
      <c r="S35" s="141"/>
      <c r="T35" s="141"/>
      <c r="U35" s="141"/>
      <c r="V35" s="141"/>
      <c r="W35" s="141"/>
      <c r="X35" s="141"/>
      <c r="Y35" s="141"/>
      <c r="Z35" s="141"/>
      <c r="AA35" s="141"/>
      <c r="AB35" s="174"/>
    </row>
    <row r="36" spans="1:28" ht="15" x14ac:dyDescent="0.2">
      <c r="A36" s="61"/>
      <c r="B36" s="1808" t="s">
        <v>189</v>
      </c>
      <c r="C36" s="1506"/>
      <c r="D36" s="1506"/>
      <c r="E36" s="1507"/>
      <c r="F36" s="737"/>
      <c r="G36" s="737"/>
      <c r="H36" s="737"/>
      <c r="I36" s="737"/>
      <c r="J36" s="737"/>
      <c r="K36" s="737"/>
      <c r="L36" s="737"/>
      <c r="M36" s="737"/>
      <c r="N36" s="737"/>
      <c r="O36" s="737"/>
      <c r="P36" s="737"/>
      <c r="Q36" s="737"/>
      <c r="R36" s="737"/>
      <c r="S36" s="737"/>
      <c r="T36" s="737"/>
      <c r="U36" s="737"/>
      <c r="V36" s="737"/>
      <c r="W36" s="737"/>
      <c r="X36" s="737"/>
      <c r="Y36" s="737"/>
      <c r="Z36" s="737"/>
      <c r="AA36" s="737"/>
      <c r="AB36" s="174"/>
    </row>
    <row r="37" spans="1:28" ht="15" x14ac:dyDescent="0.2">
      <c r="A37" s="769" t="s">
        <v>432</v>
      </c>
      <c r="B37" s="786"/>
      <c r="C37" s="1807" t="s">
        <v>431</v>
      </c>
      <c r="D37" s="1545"/>
      <c r="E37" s="1546"/>
      <c r="F37" s="736"/>
      <c r="G37" s="736"/>
      <c r="H37" s="736"/>
      <c r="I37" s="736"/>
      <c r="J37" s="736"/>
      <c r="K37" s="736"/>
      <c r="L37" s="736"/>
      <c r="M37" s="736"/>
      <c r="N37" s="736"/>
      <c r="O37" s="736"/>
      <c r="P37" s="736"/>
      <c r="Q37" s="736"/>
      <c r="R37" s="736"/>
      <c r="S37" s="736"/>
      <c r="T37" s="736"/>
      <c r="U37" s="736"/>
      <c r="V37" s="736"/>
      <c r="W37" s="736"/>
      <c r="X37" s="736"/>
      <c r="Y37" s="736"/>
      <c r="Z37" s="736"/>
      <c r="AA37" s="736"/>
      <c r="AB37" s="174"/>
    </row>
    <row r="38" spans="1:28" ht="15" x14ac:dyDescent="0.2">
      <c r="A38" s="769" t="s">
        <v>435</v>
      </c>
      <c r="B38" s="786"/>
      <c r="C38" s="1807" t="s">
        <v>434</v>
      </c>
      <c r="D38" s="1545"/>
      <c r="E38" s="1546"/>
      <c r="F38" s="736"/>
      <c r="G38" s="736"/>
      <c r="H38" s="736"/>
      <c r="I38" s="736"/>
      <c r="J38" s="736"/>
      <c r="K38" s="736"/>
      <c r="L38" s="736"/>
      <c r="M38" s="736"/>
      <c r="N38" s="736"/>
      <c r="O38" s="736"/>
      <c r="P38" s="736"/>
      <c r="Q38" s="736"/>
      <c r="R38" s="736"/>
      <c r="S38" s="736"/>
      <c r="T38" s="736"/>
      <c r="U38" s="736"/>
      <c r="V38" s="736"/>
      <c r="W38" s="736"/>
      <c r="X38" s="736"/>
      <c r="Y38" s="736"/>
      <c r="Z38" s="736"/>
      <c r="AA38" s="736"/>
    </row>
    <row r="39" spans="1:28" ht="15" x14ac:dyDescent="0.2">
      <c r="A39" s="770" t="s">
        <v>433</v>
      </c>
      <c r="B39" s="44"/>
      <c r="C39" s="1807" t="s">
        <v>436</v>
      </c>
      <c r="D39" s="1545"/>
      <c r="E39" s="1546"/>
      <c r="F39" s="736"/>
      <c r="G39" s="736"/>
      <c r="H39" s="736"/>
      <c r="I39" s="736"/>
      <c r="J39" s="736"/>
      <c r="K39" s="736"/>
      <c r="L39" s="736"/>
      <c r="M39" s="736"/>
      <c r="N39" s="736"/>
      <c r="O39" s="736"/>
      <c r="P39" s="736"/>
      <c r="Q39" s="736"/>
      <c r="R39" s="736"/>
      <c r="S39" s="736"/>
      <c r="T39" s="736"/>
      <c r="U39" s="736"/>
      <c r="V39" s="736"/>
      <c r="W39" s="736"/>
      <c r="X39" s="736"/>
      <c r="Y39" s="736"/>
      <c r="Z39" s="736"/>
      <c r="AA39" s="736"/>
    </row>
    <row r="40" spans="1:28" ht="15" x14ac:dyDescent="0.2">
      <c r="A40" s="769" t="s">
        <v>437</v>
      </c>
      <c r="B40" s="786"/>
      <c r="C40" s="1809" t="s">
        <v>442</v>
      </c>
      <c r="D40" s="1809"/>
      <c r="E40" s="1809"/>
    </row>
    <row r="41" spans="1:28" ht="15" x14ac:dyDescent="0.2">
      <c r="A41" s="769"/>
      <c r="B41" s="1808" t="s">
        <v>275</v>
      </c>
      <c r="C41" s="1506"/>
      <c r="D41" s="1506"/>
      <c r="E41" s="1507"/>
      <c r="F41" s="737"/>
      <c r="G41" s="737"/>
      <c r="H41" s="737"/>
      <c r="I41" s="737"/>
      <c r="J41" s="737"/>
      <c r="K41" s="737"/>
      <c r="L41" s="737"/>
      <c r="M41" s="737"/>
      <c r="N41" s="737"/>
      <c r="O41" s="737"/>
      <c r="P41" s="737"/>
      <c r="Q41" s="737"/>
      <c r="R41" s="737"/>
      <c r="S41" s="737"/>
      <c r="T41" s="737"/>
      <c r="U41" s="737"/>
      <c r="V41" s="737"/>
      <c r="W41" s="737"/>
      <c r="X41" s="737"/>
      <c r="Y41" s="737"/>
      <c r="Z41" s="737"/>
      <c r="AA41" s="737"/>
      <c r="AB41" s="174"/>
    </row>
    <row r="42" spans="1:28" ht="15" x14ac:dyDescent="0.2">
      <c r="A42" s="769" t="s">
        <v>439</v>
      </c>
      <c r="B42" s="145"/>
      <c r="C42" s="1807" t="s">
        <v>438</v>
      </c>
      <c r="D42" s="1545"/>
      <c r="E42" s="1546"/>
      <c r="F42" s="736"/>
      <c r="G42" s="736"/>
      <c r="H42" s="736"/>
      <c r="I42" s="736"/>
      <c r="J42" s="736"/>
      <c r="K42" s="736"/>
      <c r="L42" s="736"/>
      <c r="M42" s="736"/>
      <c r="N42" s="736"/>
      <c r="O42" s="736"/>
      <c r="P42" s="736"/>
      <c r="Q42" s="736"/>
      <c r="R42" s="736"/>
      <c r="S42" s="736"/>
      <c r="T42" s="736"/>
      <c r="U42" s="736"/>
      <c r="V42" s="736"/>
      <c r="W42" s="736"/>
      <c r="X42" s="736"/>
      <c r="Y42" s="736"/>
      <c r="Z42" s="736"/>
      <c r="AA42" s="736"/>
      <c r="AB42" s="174"/>
    </row>
    <row r="43" spans="1:28" ht="15" x14ac:dyDescent="0.2">
      <c r="A43" s="769" t="s">
        <v>282</v>
      </c>
      <c r="B43" s="786"/>
      <c r="C43" s="1816" t="s">
        <v>440</v>
      </c>
      <c r="D43" s="1816"/>
      <c r="E43" s="1816"/>
      <c r="F43" s="736"/>
      <c r="G43" s="736"/>
      <c r="H43" s="736"/>
      <c r="I43" s="736"/>
      <c r="J43" s="736"/>
      <c r="K43" s="736"/>
      <c r="L43" s="736"/>
      <c r="M43" s="736"/>
      <c r="N43" s="736"/>
      <c r="O43" s="736"/>
      <c r="P43" s="736"/>
      <c r="Q43" s="736"/>
      <c r="R43" s="736"/>
      <c r="S43" s="736"/>
      <c r="T43" s="736"/>
      <c r="U43" s="736"/>
      <c r="V43" s="736"/>
      <c r="W43" s="736"/>
      <c r="X43" s="736"/>
      <c r="Y43" s="736"/>
      <c r="Z43" s="736"/>
      <c r="AA43" s="736"/>
      <c r="AB43" s="174"/>
    </row>
    <row r="44" spans="1:28" s="123" customFormat="1" ht="15" x14ac:dyDescent="0.2">
      <c r="A44" s="802" t="s">
        <v>356</v>
      </c>
      <c r="B44" s="788"/>
      <c r="C44" s="1045" t="s">
        <v>357</v>
      </c>
      <c r="D44" s="1046"/>
      <c r="E44" s="1047"/>
      <c r="F44" s="781"/>
      <c r="G44" s="781"/>
      <c r="H44" s="781"/>
      <c r="I44" s="781"/>
    </row>
    <row r="45" spans="1:28" s="123" customFormat="1" x14ac:dyDescent="0.2">
      <c r="E45" s="735"/>
    </row>
    <row r="46" spans="1:28" s="123" customFormat="1" x14ac:dyDescent="0.2">
      <c r="E46" s="735"/>
    </row>
    <row r="47" spans="1:28" s="123" customFormat="1" x14ac:dyDescent="0.2">
      <c r="E47" s="735"/>
    </row>
    <row r="48" spans="1:28" s="123" customFormat="1" x14ac:dyDescent="0.2">
      <c r="E48" s="735"/>
    </row>
    <row r="49" spans="5:5" s="123" customFormat="1" x14ac:dyDescent="0.2">
      <c r="E49" s="735"/>
    </row>
    <row r="50" spans="5:5" s="123" customFormat="1" x14ac:dyDescent="0.2">
      <c r="E50" s="735"/>
    </row>
    <row r="51" spans="5:5" s="123" customFormat="1" x14ac:dyDescent="0.2">
      <c r="E51" s="735"/>
    </row>
    <row r="52" spans="5:5" s="123" customFormat="1" x14ac:dyDescent="0.2">
      <c r="E52" s="735"/>
    </row>
    <row r="53" spans="5:5" s="123" customFormat="1" x14ac:dyDescent="0.2">
      <c r="E53" s="735"/>
    </row>
    <row r="54" spans="5:5" s="123" customFormat="1" x14ac:dyDescent="0.2">
      <c r="E54" s="735"/>
    </row>
    <row r="55" spans="5:5" s="123" customFormat="1" x14ac:dyDescent="0.2">
      <c r="E55" s="735"/>
    </row>
    <row r="56" spans="5:5" s="123" customFormat="1" x14ac:dyDescent="0.2">
      <c r="E56" s="735"/>
    </row>
    <row r="57" spans="5:5" s="123" customFormat="1" x14ac:dyDescent="0.2">
      <c r="E57" s="735"/>
    </row>
    <row r="58" spans="5:5" s="123" customFormat="1" x14ac:dyDescent="0.2">
      <c r="E58" s="735"/>
    </row>
    <row r="59" spans="5:5" s="123" customFormat="1" x14ac:dyDescent="0.2">
      <c r="E59" s="735"/>
    </row>
    <row r="60" spans="5:5" s="123" customFormat="1" x14ac:dyDescent="0.2">
      <c r="E60" s="735"/>
    </row>
    <row r="61" spans="5:5" s="123" customFormat="1" x14ac:dyDescent="0.2">
      <c r="E61" s="735"/>
    </row>
    <row r="62" spans="5:5" s="123" customFormat="1" x14ac:dyDescent="0.2">
      <c r="E62" s="735"/>
    </row>
    <row r="63" spans="5:5" s="123" customFormat="1" x14ac:dyDescent="0.2">
      <c r="E63" s="735"/>
    </row>
    <row r="64" spans="5:5" s="123" customFormat="1" x14ac:dyDescent="0.2">
      <c r="E64" s="735"/>
    </row>
    <row r="65" spans="5:5" s="123" customFormat="1" x14ac:dyDescent="0.2">
      <c r="E65" s="735"/>
    </row>
    <row r="66" spans="5:5" s="123" customFormat="1" x14ac:dyDescent="0.2">
      <c r="E66" s="735"/>
    </row>
    <row r="67" spans="5:5" s="123" customFormat="1" x14ac:dyDescent="0.2">
      <c r="E67" s="735"/>
    </row>
    <row r="68" spans="5:5" s="123" customFormat="1" x14ac:dyDescent="0.2">
      <c r="E68" s="735"/>
    </row>
    <row r="69" spans="5:5" s="123" customFormat="1" x14ac:dyDescent="0.2">
      <c r="E69" s="735"/>
    </row>
    <row r="70" spans="5:5" s="123" customFormat="1" x14ac:dyDescent="0.2">
      <c r="E70" s="735"/>
    </row>
    <row r="71" spans="5:5" s="123" customFormat="1" x14ac:dyDescent="0.2">
      <c r="E71" s="735"/>
    </row>
    <row r="72" spans="5:5" s="123" customFormat="1" x14ac:dyDescent="0.2">
      <c r="E72" s="735"/>
    </row>
    <row r="73" spans="5:5" s="123" customFormat="1" x14ac:dyDescent="0.2">
      <c r="E73" s="735"/>
    </row>
    <row r="74" spans="5:5" s="123" customFormat="1" x14ac:dyDescent="0.2">
      <c r="E74" s="735"/>
    </row>
    <row r="75" spans="5:5" s="123" customFormat="1" x14ac:dyDescent="0.2">
      <c r="E75" s="735"/>
    </row>
    <row r="76" spans="5:5" s="123" customFormat="1" x14ac:dyDescent="0.2">
      <c r="E76" s="735"/>
    </row>
    <row r="77" spans="5:5" s="123" customFormat="1" x14ac:dyDescent="0.2">
      <c r="E77" s="735"/>
    </row>
    <row r="78" spans="5:5" s="123" customFormat="1" x14ac:dyDescent="0.2">
      <c r="E78" s="735"/>
    </row>
    <row r="79" spans="5:5" s="123" customFormat="1" x14ac:dyDescent="0.2">
      <c r="E79" s="735"/>
    </row>
    <row r="80" spans="5:5" s="123" customFormat="1" x14ac:dyDescent="0.2">
      <c r="E80" s="735"/>
    </row>
    <row r="81" spans="5:5" s="123" customFormat="1" x14ac:dyDescent="0.2">
      <c r="E81" s="735"/>
    </row>
    <row r="82" spans="5:5" s="123" customFormat="1" x14ac:dyDescent="0.2">
      <c r="E82" s="735"/>
    </row>
    <row r="83" spans="5:5" s="123" customFormat="1" x14ac:dyDescent="0.2">
      <c r="E83" s="735"/>
    </row>
    <row r="84" spans="5:5" s="123" customFormat="1" x14ac:dyDescent="0.2">
      <c r="E84" s="735"/>
    </row>
    <row r="85" spans="5:5" s="123" customFormat="1" x14ac:dyDescent="0.2">
      <c r="E85" s="735"/>
    </row>
    <row r="86" spans="5:5" s="123" customFormat="1" x14ac:dyDescent="0.2">
      <c r="E86" s="735"/>
    </row>
    <row r="87" spans="5:5" s="123" customFormat="1" x14ac:dyDescent="0.2">
      <c r="E87" s="735"/>
    </row>
    <row r="88" spans="5:5" s="123" customFormat="1" x14ac:dyDescent="0.2">
      <c r="E88" s="735"/>
    </row>
    <row r="89" spans="5:5" s="123" customFormat="1" x14ac:dyDescent="0.2">
      <c r="E89" s="735"/>
    </row>
    <row r="90" spans="5:5" s="123" customFormat="1" x14ac:dyDescent="0.2">
      <c r="E90" s="735"/>
    </row>
    <row r="91" spans="5:5" s="123" customFormat="1" x14ac:dyDescent="0.2">
      <c r="E91" s="735"/>
    </row>
    <row r="92" spans="5:5" s="123" customFormat="1" x14ac:dyDescent="0.2">
      <c r="E92" s="735"/>
    </row>
    <row r="93" spans="5:5" s="123" customFormat="1" x14ac:dyDescent="0.2">
      <c r="E93" s="735"/>
    </row>
    <row r="94" spans="5:5" s="123" customFormat="1" x14ac:dyDescent="0.2">
      <c r="E94" s="735"/>
    </row>
    <row r="95" spans="5:5" s="123" customFormat="1" x14ac:dyDescent="0.2">
      <c r="E95" s="735"/>
    </row>
    <row r="96" spans="5:5" s="123" customFormat="1" x14ac:dyDescent="0.2">
      <c r="E96" s="735"/>
    </row>
    <row r="97" spans="5:5" s="123" customFormat="1" x14ac:dyDescent="0.2">
      <c r="E97" s="735"/>
    </row>
    <row r="98" spans="5:5" s="123" customFormat="1" x14ac:dyDescent="0.2">
      <c r="E98" s="735"/>
    </row>
    <row r="99" spans="5:5" s="123" customFormat="1" x14ac:dyDescent="0.2">
      <c r="E99" s="735"/>
    </row>
    <row r="100" spans="5:5" s="123" customFormat="1" x14ac:dyDescent="0.2">
      <c r="E100" s="735"/>
    </row>
    <row r="101" spans="5:5" s="123" customFormat="1" x14ac:dyDescent="0.2">
      <c r="E101" s="735"/>
    </row>
    <row r="102" spans="5:5" s="123" customFormat="1" x14ac:dyDescent="0.2">
      <c r="E102" s="735"/>
    </row>
    <row r="103" spans="5:5" s="123" customFormat="1" x14ac:dyDescent="0.2">
      <c r="E103" s="735"/>
    </row>
    <row r="104" spans="5:5" s="123" customFormat="1" x14ac:dyDescent="0.2">
      <c r="E104" s="735"/>
    </row>
    <row r="105" spans="5:5" s="123" customFormat="1" x14ac:dyDescent="0.2">
      <c r="E105" s="735"/>
    </row>
    <row r="106" spans="5:5" s="123" customFormat="1" x14ac:dyDescent="0.2">
      <c r="E106" s="735"/>
    </row>
    <row r="107" spans="5:5" s="123" customFormat="1" x14ac:dyDescent="0.2">
      <c r="E107" s="735"/>
    </row>
    <row r="108" spans="5:5" s="123" customFormat="1" x14ac:dyDescent="0.2">
      <c r="E108" s="735"/>
    </row>
    <row r="109" spans="5:5" s="123" customFormat="1" x14ac:dyDescent="0.2">
      <c r="E109" s="735"/>
    </row>
    <row r="110" spans="5:5" s="123" customFormat="1" x14ac:dyDescent="0.2">
      <c r="E110" s="735"/>
    </row>
    <row r="111" spans="5:5" s="123" customFormat="1" x14ac:dyDescent="0.2">
      <c r="E111" s="735"/>
    </row>
    <row r="112" spans="5:5" s="123" customFormat="1" x14ac:dyDescent="0.2">
      <c r="E112" s="735"/>
    </row>
    <row r="113" spans="5:5" s="123" customFormat="1" x14ac:dyDescent="0.2">
      <c r="E113" s="735"/>
    </row>
    <row r="114" spans="5:5" s="123" customFormat="1" x14ac:dyDescent="0.2">
      <c r="E114" s="735"/>
    </row>
    <row r="115" spans="5:5" s="123" customFormat="1" x14ac:dyDescent="0.2">
      <c r="E115" s="735"/>
    </row>
    <row r="116" spans="5:5" s="123" customFormat="1" x14ac:dyDescent="0.2">
      <c r="E116" s="735"/>
    </row>
    <row r="117" spans="5:5" s="123" customFormat="1" x14ac:dyDescent="0.2">
      <c r="E117" s="735"/>
    </row>
    <row r="118" spans="5:5" s="123" customFormat="1" x14ac:dyDescent="0.2">
      <c r="E118" s="735"/>
    </row>
    <row r="119" spans="5:5" s="123" customFormat="1" x14ac:dyDescent="0.2">
      <c r="E119" s="735"/>
    </row>
    <row r="120" spans="5:5" s="123" customFormat="1" x14ac:dyDescent="0.2">
      <c r="E120" s="735"/>
    </row>
    <row r="121" spans="5:5" s="123" customFormat="1" x14ac:dyDescent="0.2">
      <c r="E121" s="735"/>
    </row>
    <row r="122" spans="5:5" s="123" customFormat="1" x14ac:dyDescent="0.2">
      <c r="E122" s="735"/>
    </row>
    <row r="123" spans="5:5" s="123" customFormat="1" x14ac:dyDescent="0.2">
      <c r="E123" s="735"/>
    </row>
    <row r="124" spans="5:5" s="123" customFormat="1" x14ac:dyDescent="0.2">
      <c r="E124" s="735"/>
    </row>
    <row r="125" spans="5:5" s="123" customFormat="1" x14ac:dyDescent="0.2">
      <c r="E125" s="735"/>
    </row>
    <row r="126" spans="5:5" s="123" customFormat="1" x14ac:dyDescent="0.2">
      <c r="E126" s="735"/>
    </row>
    <row r="127" spans="5:5" s="123" customFormat="1" x14ac:dyDescent="0.2">
      <c r="E127" s="735"/>
    </row>
    <row r="128" spans="5:5" s="123" customFormat="1" x14ac:dyDescent="0.2">
      <c r="E128" s="735"/>
    </row>
    <row r="129" spans="5:5" s="123" customFormat="1" x14ac:dyDescent="0.2">
      <c r="E129" s="735"/>
    </row>
    <row r="130" spans="5:5" s="123" customFormat="1" x14ac:dyDescent="0.2">
      <c r="E130" s="735"/>
    </row>
    <row r="131" spans="5:5" s="123" customFormat="1" x14ac:dyDescent="0.2">
      <c r="E131" s="735"/>
    </row>
    <row r="132" spans="5:5" s="123" customFormat="1" x14ac:dyDescent="0.2">
      <c r="E132" s="735"/>
    </row>
    <row r="133" spans="5:5" s="123" customFormat="1" x14ac:dyDescent="0.2">
      <c r="E133" s="735"/>
    </row>
    <row r="134" spans="5:5" s="123" customFormat="1" x14ac:dyDescent="0.2">
      <c r="E134" s="735"/>
    </row>
    <row r="135" spans="5:5" s="123" customFormat="1" x14ac:dyDescent="0.2">
      <c r="E135" s="735"/>
    </row>
    <row r="136" spans="5:5" s="123" customFormat="1" x14ac:dyDescent="0.2">
      <c r="E136" s="735"/>
    </row>
    <row r="137" spans="5:5" s="123" customFormat="1" x14ac:dyDescent="0.2">
      <c r="E137" s="735"/>
    </row>
    <row r="138" spans="5:5" s="123" customFormat="1" x14ac:dyDescent="0.2">
      <c r="E138" s="735"/>
    </row>
    <row r="139" spans="5:5" s="123" customFormat="1" x14ac:dyDescent="0.2">
      <c r="E139" s="735"/>
    </row>
    <row r="140" spans="5:5" s="123" customFormat="1" x14ac:dyDescent="0.2">
      <c r="E140" s="735"/>
    </row>
    <row r="141" spans="5:5" s="123" customFormat="1" x14ac:dyDescent="0.2">
      <c r="E141" s="735"/>
    </row>
    <row r="142" spans="5:5" s="123" customFormat="1" x14ac:dyDescent="0.2">
      <c r="E142" s="735"/>
    </row>
    <row r="143" spans="5:5" s="123" customFormat="1" x14ac:dyDescent="0.2">
      <c r="E143" s="735"/>
    </row>
    <row r="144" spans="5:5" s="123" customFormat="1" x14ac:dyDescent="0.2">
      <c r="E144" s="735"/>
    </row>
    <row r="145" spans="5:5" s="123" customFormat="1" x14ac:dyDescent="0.2">
      <c r="E145" s="735"/>
    </row>
    <row r="146" spans="5:5" s="123" customFormat="1" x14ac:dyDescent="0.2">
      <c r="E146" s="735"/>
    </row>
    <row r="147" spans="5:5" s="123" customFormat="1" x14ac:dyDescent="0.2">
      <c r="E147" s="735"/>
    </row>
    <row r="148" spans="5:5" s="123" customFormat="1" x14ac:dyDescent="0.2">
      <c r="E148" s="735"/>
    </row>
    <row r="149" spans="5:5" s="123" customFormat="1" x14ac:dyDescent="0.2">
      <c r="E149" s="735"/>
    </row>
    <row r="150" spans="5:5" s="123" customFormat="1" x14ac:dyDescent="0.2">
      <c r="E150" s="735"/>
    </row>
    <row r="151" spans="5:5" s="123" customFormat="1" x14ac:dyDescent="0.2">
      <c r="E151" s="735"/>
    </row>
    <row r="152" spans="5:5" s="123" customFormat="1" x14ac:dyDescent="0.2">
      <c r="E152" s="735"/>
    </row>
    <row r="153" spans="5:5" s="123" customFormat="1" x14ac:dyDescent="0.2">
      <c r="E153" s="735"/>
    </row>
    <row r="154" spans="5:5" s="123" customFormat="1" x14ac:dyDescent="0.2">
      <c r="E154" s="735"/>
    </row>
    <row r="155" spans="5:5" s="123" customFormat="1" x14ac:dyDescent="0.2">
      <c r="E155" s="735"/>
    </row>
    <row r="156" spans="5:5" s="123" customFormat="1" x14ac:dyDescent="0.2">
      <c r="E156" s="735"/>
    </row>
    <row r="157" spans="5:5" s="123" customFormat="1" x14ac:dyDescent="0.2">
      <c r="E157" s="735"/>
    </row>
    <row r="158" spans="5:5" s="123" customFormat="1" x14ac:dyDescent="0.2">
      <c r="E158" s="735"/>
    </row>
    <row r="159" spans="5:5" s="123" customFormat="1" x14ac:dyDescent="0.2">
      <c r="E159" s="735"/>
    </row>
    <row r="160" spans="5:5" s="123" customFormat="1" x14ac:dyDescent="0.2">
      <c r="E160" s="735"/>
    </row>
    <row r="161" spans="5:5" s="123" customFormat="1" x14ac:dyDescent="0.2">
      <c r="E161" s="735"/>
    </row>
    <row r="162" spans="5:5" s="123" customFormat="1" x14ac:dyDescent="0.2">
      <c r="E162" s="735"/>
    </row>
    <row r="163" spans="5:5" s="123" customFormat="1" x14ac:dyDescent="0.2">
      <c r="E163" s="735"/>
    </row>
    <row r="164" spans="5:5" s="123" customFormat="1" x14ac:dyDescent="0.2">
      <c r="E164" s="735"/>
    </row>
    <row r="165" spans="5:5" s="123" customFormat="1" x14ac:dyDescent="0.2">
      <c r="E165" s="735"/>
    </row>
    <row r="166" spans="5:5" s="123" customFormat="1" x14ac:dyDescent="0.2">
      <c r="E166" s="735"/>
    </row>
    <row r="167" spans="5:5" s="123" customFormat="1" x14ac:dyDescent="0.2">
      <c r="E167" s="735"/>
    </row>
    <row r="168" spans="5:5" s="123" customFormat="1" x14ac:dyDescent="0.2">
      <c r="E168" s="735"/>
    </row>
    <row r="169" spans="5:5" s="123" customFormat="1" x14ac:dyDescent="0.2">
      <c r="E169" s="735"/>
    </row>
    <row r="170" spans="5:5" s="123" customFormat="1" x14ac:dyDescent="0.2">
      <c r="E170" s="735"/>
    </row>
    <row r="171" spans="5:5" s="123" customFormat="1" x14ac:dyDescent="0.2">
      <c r="E171" s="735"/>
    </row>
    <row r="172" spans="5:5" s="123" customFormat="1" x14ac:dyDescent="0.2">
      <c r="E172" s="735"/>
    </row>
    <row r="173" spans="5:5" s="123" customFormat="1" x14ac:dyDescent="0.2">
      <c r="E173" s="735"/>
    </row>
    <row r="174" spans="5:5" s="123" customFormat="1" x14ac:dyDescent="0.2">
      <c r="E174" s="735"/>
    </row>
    <row r="175" spans="5:5" s="123" customFormat="1" x14ac:dyDescent="0.2">
      <c r="E175" s="735"/>
    </row>
    <row r="176" spans="5:5" s="123" customFormat="1" x14ac:dyDescent="0.2">
      <c r="E176" s="735"/>
    </row>
    <row r="177" spans="5:5" s="123" customFormat="1" x14ac:dyDescent="0.2">
      <c r="E177" s="735"/>
    </row>
    <row r="178" spans="5:5" s="123" customFormat="1" x14ac:dyDescent="0.2">
      <c r="E178" s="735"/>
    </row>
    <row r="179" spans="5:5" s="123" customFormat="1" x14ac:dyDescent="0.2">
      <c r="E179" s="735"/>
    </row>
    <row r="180" spans="5:5" s="123" customFormat="1" x14ac:dyDescent="0.2">
      <c r="E180" s="735"/>
    </row>
    <row r="181" spans="5:5" s="123" customFormat="1" x14ac:dyDescent="0.2">
      <c r="E181" s="735"/>
    </row>
    <row r="182" spans="5:5" s="123" customFormat="1" x14ac:dyDescent="0.2">
      <c r="E182" s="735"/>
    </row>
    <row r="183" spans="5:5" s="123" customFormat="1" x14ac:dyDescent="0.2">
      <c r="E183" s="735"/>
    </row>
    <row r="184" spans="5:5" x14ac:dyDescent="0.2">
      <c r="E184" s="771"/>
    </row>
  </sheetData>
  <sheetProtection password="CF06" sheet="1" objects="1" scenarios="1" selectLockedCells="1" selectUnlockedCells="1"/>
  <mergeCells count="44">
    <mergeCell ref="C33:E33"/>
    <mergeCell ref="B36:E36"/>
    <mergeCell ref="C44:E44"/>
    <mergeCell ref="C21:E21"/>
    <mergeCell ref="C22:E22"/>
    <mergeCell ref="C23:E23"/>
    <mergeCell ref="B41:E41"/>
    <mergeCell ref="C42:E42"/>
    <mergeCell ref="C43:E43"/>
    <mergeCell ref="A34:E34"/>
    <mergeCell ref="A35:E35"/>
    <mergeCell ref="C37:E37"/>
    <mergeCell ref="C38:E38"/>
    <mergeCell ref="C39:E39"/>
    <mergeCell ref="C40:E40"/>
    <mergeCell ref="C32:E32"/>
    <mergeCell ref="C13:E13"/>
    <mergeCell ref="C14:E14"/>
    <mergeCell ref="C15:E15"/>
    <mergeCell ref="C16:E16"/>
    <mergeCell ref="C17:E17"/>
    <mergeCell ref="C20:E20"/>
    <mergeCell ref="C30:E30"/>
    <mergeCell ref="B31:E31"/>
    <mergeCell ref="B18:E18"/>
    <mergeCell ref="C24:E24"/>
    <mergeCell ref="C25:E25"/>
    <mergeCell ref="C26:E26"/>
    <mergeCell ref="C27:E27"/>
    <mergeCell ref="C29:E29"/>
    <mergeCell ref="C19:E19"/>
    <mergeCell ref="C28:E28"/>
    <mergeCell ref="A7:E7"/>
    <mergeCell ref="C8:E8"/>
    <mergeCell ref="B10:E10"/>
    <mergeCell ref="C11:E11"/>
    <mergeCell ref="C12:E12"/>
    <mergeCell ref="C9:E9"/>
    <mergeCell ref="C1:E1"/>
    <mergeCell ref="C2:E2"/>
    <mergeCell ref="C3:E3"/>
    <mergeCell ref="C4:E4"/>
    <mergeCell ref="A5:A6"/>
    <mergeCell ref="B5:E6"/>
  </mergeCells>
  <pageMargins left="0" right="0" top="0.19685039370078741" bottom="0.39370078740157483" header="0" footer="0.11811023622047245"/>
  <pageSetup paperSize="5"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TD106"/>
  <sheetViews>
    <sheetView view="pageBreakPreview" topLeftCell="B1" zoomScale="85" zoomScaleNormal="100" zoomScaleSheetLayoutView="85" workbookViewId="0">
      <selection activeCell="B1" sqref="B1"/>
    </sheetView>
  </sheetViews>
  <sheetFormatPr baseColWidth="10" defaultRowHeight="11.25" outlineLevelCol="1" x14ac:dyDescent="0.2"/>
  <cols>
    <col min="1" max="1" width="1.33203125" style="39" hidden="1" customWidth="1" outlineLevel="1"/>
    <col min="2" max="2" width="12" customWidth="1" collapsed="1"/>
    <col min="3" max="3" width="12" customWidth="1"/>
    <col min="4" max="4" width="122.5" customWidth="1"/>
    <col min="9" max="9" width="12" style="39" hidden="1" customWidth="1"/>
    <col min="10" max="10" width="1.33203125" style="39" customWidth="1"/>
    <col min="17" max="17" width="56.83203125" customWidth="1"/>
    <col min="18" max="18" width="14" customWidth="1"/>
    <col min="19" max="21" width="11" customWidth="1"/>
    <col min="22" max="22" width="1.33203125" style="39" customWidth="1"/>
    <col min="26" max="26" width="52.33203125" customWidth="1"/>
    <col min="31" max="31" width="1.33203125" style="39" customWidth="1"/>
    <col min="33" max="86" width="12" style="166"/>
  </cols>
  <sheetData>
    <row r="1" spans="1:16072" ht="18.75" x14ac:dyDescent="0.2">
      <c r="A1" s="48"/>
      <c r="B1" s="120"/>
      <c r="C1" s="121"/>
      <c r="D1" s="1838"/>
      <c r="E1" s="1838"/>
      <c r="F1" s="1838"/>
      <c r="G1" s="1838"/>
      <c r="H1" s="1838"/>
      <c r="I1" s="1839"/>
      <c r="J1" s="134"/>
      <c r="K1" s="121"/>
      <c r="L1" s="121"/>
      <c r="M1" s="121"/>
      <c r="N1" s="121"/>
      <c r="O1" s="121"/>
      <c r="P1" s="121"/>
      <c r="Q1" s="121"/>
      <c r="R1" s="121"/>
      <c r="S1" s="121"/>
      <c r="T1" s="121"/>
      <c r="U1" s="124"/>
      <c r="V1" s="201"/>
      <c r="W1" s="173"/>
      <c r="X1" s="174"/>
      <c r="Y1" s="174"/>
      <c r="Z1" s="174"/>
      <c r="AA1" s="174"/>
      <c r="AB1" s="174"/>
      <c r="AC1" s="174"/>
      <c r="AD1" s="174"/>
      <c r="AE1" s="204"/>
      <c r="AF1" s="174"/>
    </row>
    <row r="2" spans="1:16072" ht="18.75" x14ac:dyDescent="0.2">
      <c r="A2" s="86"/>
      <c r="B2" s="122"/>
      <c r="C2" s="123"/>
      <c r="D2" s="1794"/>
      <c r="E2" s="1794"/>
      <c r="F2" s="1794"/>
      <c r="G2" s="1794"/>
      <c r="H2" s="1794"/>
      <c r="I2" s="1795"/>
      <c r="J2" s="135"/>
      <c r="K2" s="123"/>
      <c r="L2" s="123"/>
      <c r="M2" s="123"/>
      <c r="N2" s="123"/>
      <c r="O2" s="123"/>
      <c r="P2" s="123"/>
      <c r="Q2" s="123"/>
      <c r="R2" s="123"/>
      <c r="S2" s="123"/>
      <c r="T2" s="123"/>
      <c r="U2" s="125"/>
      <c r="V2" s="202"/>
      <c r="W2" s="173"/>
      <c r="X2" s="174"/>
      <c r="Y2" s="174"/>
      <c r="Z2" s="174"/>
      <c r="AA2" s="174"/>
      <c r="AB2" s="174"/>
      <c r="AC2" s="174"/>
      <c r="AD2" s="174"/>
      <c r="AE2" s="204"/>
      <c r="AF2" s="174"/>
    </row>
    <row r="3" spans="1:16072" ht="18.75" x14ac:dyDescent="0.2">
      <c r="A3" s="86"/>
      <c r="B3" s="122"/>
      <c r="C3" s="123"/>
      <c r="D3" s="1882" t="s">
        <v>67</v>
      </c>
      <c r="E3" s="1794"/>
      <c r="F3" s="1794"/>
      <c r="G3" s="1794"/>
      <c r="H3" s="1794"/>
      <c r="I3" s="1795"/>
      <c r="J3" s="135"/>
      <c r="K3" s="123"/>
      <c r="L3" s="123"/>
      <c r="M3" s="1794" t="s">
        <v>67</v>
      </c>
      <c r="N3" s="1794"/>
      <c r="O3" s="1794"/>
      <c r="P3" s="1794"/>
      <c r="Q3" s="1794"/>
      <c r="R3" s="1794"/>
      <c r="S3" s="1794"/>
      <c r="T3" s="1794"/>
      <c r="U3" s="1795"/>
      <c r="V3" s="202"/>
      <c r="W3" s="173"/>
      <c r="X3" s="174"/>
      <c r="Y3" s="1878"/>
      <c r="Z3" s="1878"/>
      <c r="AA3" s="1878"/>
      <c r="AB3" s="1878"/>
      <c r="AC3" s="1878"/>
      <c r="AD3" s="1878"/>
      <c r="AE3" s="204"/>
      <c r="AF3" s="174"/>
    </row>
    <row r="4" spans="1:16072" ht="18.75" x14ac:dyDescent="0.2">
      <c r="A4" s="86"/>
      <c r="B4" s="122"/>
      <c r="C4" s="123"/>
      <c r="D4" s="1794"/>
      <c r="E4" s="1794"/>
      <c r="F4" s="1794"/>
      <c r="G4" s="1794"/>
      <c r="H4" s="1794"/>
      <c r="I4" s="1795"/>
      <c r="J4" s="135"/>
      <c r="K4" s="123"/>
      <c r="L4" s="123"/>
      <c r="M4" s="123"/>
      <c r="N4" s="123"/>
      <c r="O4" s="123"/>
      <c r="P4" s="123"/>
      <c r="Q4" s="123"/>
      <c r="R4" s="123"/>
      <c r="S4" s="123"/>
      <c r="T4" s="123"/>
      <c r="U4" s="125"/>
      <c r="V4" s="202"/>
      <c r="W4" s="173"/>
      <c r="X4" s="174"/>
      <c r="Y4" s="174"/>
      <c r="Z4" s="174"/>
      <c r="AA4" s="174"/>
      <c r="AB4" s="174"/>
      <c r="AC4" s="174"/>
      <c r="AD4" s="174"/>
      <c r="AE4" s="204"/>
      <c r="AF4" s="174"/>
    </row>
    <row r="5" spans="1:16072" s="25" customFormat="1" ht="60" customHeight="1" x14ac:dyDescent="0.2">
      <c r="A5" s="48"/>
      <c r="B5" s="1846" t="s">
        <v>362</v>
      </c>
      <c r="C5" s="1847"/>
      <c r="D5" s="1848"/>
      <c r="E5" s="1879" t="s">
        <v>377</v>
      </c>
      <c r="F5" s="1880"/>
      <c r="G5" s="1880"/>
      <c r="H5" s="1880"/>
      <c r="I5" s="1881"/>
      <c r="J5" s="134"/>
      <c r="K5" s="1847" t="s">
        <v>378</v>
      </c>
      <c r="L5" s="1847"/>
      <c r="M5" s="1847"/>
      <c r="N5" s="1847"/>
      <c r="O5" s="1847"/>
      <c r="P5" s="1847"/>
      <c r="Q5" s="1847"/>
      <c r="R5" s="1848"/>
      <c r="S5" s="198" t="s">
        <v>387</v>
      </c>
      <c r="T5" s="789" t="s">
        <v>386</v>
      </c>
      <c r="U5" s="198" t="s">
        <v>388</v>
      </c>
      <c r="V5" s="201"/>
      <c r="W5" s="205"/>
      <c r="X5" s="841" t="s">
        <v>574</v>
      </c>
      <c r="Y5" s="842"/>
      <c r="Z5" s="843"/>
      <c r="AA5" s="198" t="s">
        <v>577</v>
      </c>
      <c r="AB5" s="198" t="s">
        <v>383</v>
      </c>
      <c r="AC5" s="198" t="s">
        <v>384</v>
      </c>
      <c r="AD5" s="198" t="s">
        <v>385</v>
      </c>
      <c r="AE5" s="204"/>
      <c r="AF5" s="167"/>
      <c r="AG5" s="167"/>
      <c r="AH5" s="167"/>
      <c r="AI5" s="167"/>
      <c r="AJ5" s="167"/>
      <c r="AK5" s="1877"/>
      <c r="AL5" s="1877"/>
      <c r="AM5" s="1877"/>
      <c r="AN5" s="1877"/>
      <c r="AO5" s="167"/>
      <c r="AP5" s="167"/>
      <c r="AQ5" s="167"/>
      <c r="AR5" s="167"/>
      <c r="AS5" s="167"/>
      <c r="AT5" s="167"/>
      <c r="AU5" s="167"/>
      <c r="AV5" s="167"/>
      <c r="AW5" s="167"/>
      <c r="AX5" s="167"/>
      <c r="AY5" s="167"/>
      <c r="AZ5" s="167"/>
      <c r="BA5" s="1877"/>
      <c r="BB5" s="1877"/>
      <c r="BC5" s="1877"/>
      <c r="BD5" s="1877"/>
      <c r="BE5" s="167"/>
      <c r="BF5" s="167"/>
      <c r="BG5" s="167"/>
      <c r="BH5" s="167"/>
      <c r="BI5" s="167"/>
      <c r="BJ5" s="167"/>
      <c r="BK5" s="167"/>
      <c r="BL5" s="167"/>
      <c r="BM5" s="167"/>
      <c r="BN5" s="167"/>
      <c r="BO5" s="167"/>
      <c r="BP5" s="167"/>
      <c r="BQ5" s="1877"/>
      <c r="BR5" s="1877"/>
      <c r="BS5" s="1877"/>
      <c r="BT5" s="1877"/>
      <c r="BU5" s="167"/>
      <c r="BV5" s="167"/>
      <c r="BW5" s="167"/>
      <c r="BX5" s="167"/>
      <c r="BY5" s="167"/>
      <c r="BZ5" s="167"/>
      <c r="CA5" s="167"/>
      <c r="CB5" s="167"/>
      <c r="CC5" s="167"/>
      <c r="CD5" s="167"/>
      <c r="CE5" s="167"/>
      <c r="CF5" s="167"/>
      <c r="CG5" s="1859"/>
      <c r="CH5" s="1859"/>
      <c r="CI5" s="1859"/>
      <c r="CJ5" s="1859"/>
      <c r="CK5" s="144"/>
      <c r="CL5" s="144"/>
      <c r="CM5" s="144"/>
      <c r="CN5" s="144"/>
      <c r="CO5" s="144"/>
      <c r="CP5" s="144"/>
      <c r="CQ5" s="144"/>
      <c r="CR5" s="144"/>
      <c r="CS5" s="144"/>
      <c r="CT5" s="144"/>
      <c r="CU5" s="144"/>
      <c r="CV5" s="144"/>
      <c r="CW5" s="1859"/>
      <c r="CX5" s="1859"/>
      <c r="CY5" s="1859"/>
      <c r="CZ5" s="1859"/>
      <c r="DA5" s="144"/>
      <c r="DB5" s="144"/>
      <c r="DC5" s="144"/>
      <c r="DD5" s="144"/>
      <c r="DE5" s="144"/>
      <c r="DF5" s="144"/>
      <c r="DG5" s="144"/>
      <c r="DH5" s="144"/>
      <c r="DI5" s="144"/>
      <c r="DJ5" s="144"/>
      <c r="DK5" s="144"/>
      <c r="DL5" s="144"/>
      <c r="DM5" s="1859"/>
      <c r="DN5" s="1859"/>
      <c r="DO5" s="1859"/>
      <c r="DP5" s="1859"/>
      <c r="DQ5" s="144"/>
      <c r="DR5" s="144"/>
      <c r="DS5" s="144"/>
      <c r="DT5" s="144"/>
      <c r="DU5" s="144"/>
      <c r="DV5" s="144"/>
      <c r="DW5" s="144"/>
      <c r="DX5" s="144"/>
      <c r="DY5" s="144"/>
      <c r="DZ5" s="144"/>
      <c r="EA5" s="144"/>
      <c r="EB5" s="144"/>
      <c r="EC5" s="1859"/>
      <c r="ED5" s="1859"/>
      <c r="EE5" s="1859"/>
      <c r="EF5" s="1859"/>
      <c r="EG5" s="144"/>
      <c r="EH5" s="144"/>
      <c r="EI5" s="144"/>
      <c r="EJ5" s="144"/>
      <c r="EK5" s="144"/>
      <c r="EL5" s="144"/>
      <c r="EM5" s="144"/>
      <c r="EN5" s="144"/>
      <c r="EO5" s="144"/>
      <c r="EP5" s="144"/>
      <c r="EQ5" s="144"/>
      <c r="ER5" s="144"/>
      <c r="ES5" s="1859"/>
      <c r="ET5" s="1859"/>
      <c r="EU5" s="1859"/>
      <c r="EV5" s="1859"/>
      <c r="EW5" s="144"/>
      <c r="EX5" s="144"/>
      <c r="EY5" s="144"/>
      <c r="EZ5" s="144"/>
      <c r="FA5" s="144"/>
      <c r="FB5" s="144"/>
      <c r="FC5" s="144"/>
      <c r="FD5" s="144"/>
      <c r="FE5" s="144"/>
      <c r="FF5" s="144"/>
      <c r="FG5" s="144"/>
      <c r="FH5" s="144"/>
      <c r="FI5" s="1859"/>
      <c r="FJ5" s="1859"/>
      <c r="FK5" s="1859"/>
      <c r="FL5" s="1859"/>
      <c r="FM5" s="144"/>
      <c r="FN5" s="144"/>
      <c r="FO5" s="144"/>
      <c r="FP5" s="144"/>
      <c r="FQ5" s="144"/>
      <c r="FR5" s="144"/>
      <c r="FS5" s="144"/>
      <c r="FT5" s="144"/>
      <c r="FU5" s="144"/>
      <c r="FV5" s="144"/>
      <c r="FW5" s="144"/>
      <c r="FX5" s="144"/>
      <c r="FY5" s="1859"/>
      <c r="FZ5" s="1859"/>
      <c r="GA5" s="1859"/>
      <c r="GB5" s="1859"/>
      <c r="GC5" s="144"/>
      <c r="GD5" s="144"/>
      <c r="GE5" s="144"/>
      <c r="GF5" s="144"/>
      <c r="GG5" s="144"/>
      <c r="GH5" s="144"/>
      <c r="GI5" s="144"/>
      <c r="GJ5" s="144"/>
      <c r="GK5" s="144"/>
      <c r="GL5" s="144"/>
      <c r="GM5" s="144"/>
      <c r="GN5" s="144"/>
      <c r="GO5" s="1859"/>
      <c r="GP5" s="1859"/>
      <c r="GQ5" s="1859"/>
      <c r="GR5" s="1859"/>
      <c r="GS5" s="144"/>
      <c r="GT5" s="144"/>
      <c r="GU5" s="144"/>
      <c r="GV5" s="144"/>
      <c r="GW5" s="144"/>
      <c r="GX5" s="144"/>
      <c r="GY5" s="144"/>
      <c r="GZ5" s="144"/>
      <c r="HA5" s="144"/>
      <c r="HB5" s="144"/>
      <c r="HC5" s="144"/>
      <c r="HD5" s="144"/>
      <c r="HE5" s="1859"/>
      <c r="HF5" s="1859"/>
      <c r="HG5" s="1859"/>
      <c r="HH5" s="1859"/>
      <c r="HI5" s="144"/>
      <c r="HJ5" s="144"/>
      <c r="HK5" s="144"/>
      <c r="HL5" s="144"/>
      <c r="HM5" s="144"/>
      <c r="HN5" s="144"/>
      <c r="HO5" s="144"/>
      <c r="HP5" s="144"/>
      <c r="HQ5" s="144"/>
      <c r="HR5" s="144"/>
      <c r="HS5" s="144"/>
      <c r="HT5" s="144"/>
      <c r="HU5" s="1859"/>
      <c r="HV5" s="1859"/>
      <c r="HW5" s="1859"/>
      <c r="HX5" s="1859"/>
      <c r="HY5" s="144"/>
      <c r="HZ5" s="144"/>
      <c r="IA5" s="144"/>
      <c r="IB5" s="144"/>
      <c r="IC5" s="144"/>
      <c r="ID5" s="144"/>
      <c r="IE5" s="144"/>
      <c r="IF5" s="144"/>
      <c r="IG5" s="144"/>
      <c r="IH5" s="144"/>
      <c r="II5" s="144"/>
      <c r="IJ5" s="144"/>
      <c r="IK5" s="1859"/>
      <c r="IL5" s="1859"/>
      <c r="IM5" s="1859"/>
      <c r="IN5" s="1859"/>
      <c r="IO5" s="144"/>
      <c r="IP5" s="144"/>
      <c r="IQ5" s="144"/>
      <c r="IR5" s="144"/>
      <c r="IS5" s="144"/>
      <c r="IT5" s="144"/>
      <c r="IU5" s="144"/>
      <c r="IV5" s="144"/>
      <c r="IW5" s="144"/>
      <c r="IX5" s="144"/>
      <c r="IY5" s="144"/>
      <c r="IZ5" s="144"/>
      <c r="JA5" s="1859"/>
      <c r="JB5" s="1859"/>
      <c r="JC5" s="1859"/>
      <c r="JD5" s="1859"/>
      <c r="JE5" s="144"/>
      <c r="JF5" s="144"/>
      <c r="JG5" s="144"/>
      <c r="JH5" s="144"/>
      <c r="JI5" s="144"/>
      <c r="JJ5" s="144"/>
      <c r="JK5" s="144"/>
      <c r="JL5" s="144"/>
      <c r="JM5" s="144"/>
      <c r="JN5" s="144"/>
      <c r="JO5" s="144"/>
      <c r="JP5" s="144"/>
      <c r="JQ5" s="1859"/>
      <c r="JR5" s="1859"/>
      <c r="JS5" s="1859"/>
      <c r="JT5" s="1859"/>
      <c r="JU5" s="144"/>
      <c r="JV5" s="144"/>
      <c r="JW5" s="144"/>
      <c r="JX5" s="144"/>
      <c r="JY5" s="144"/>
      <c r="JZ5" s="144"/>
      <c r="KA5" s="144"/>
      <c r="KB5" s="144"/>
      <c r="KC5" s="144"/>
      <c r="KD5" s="144"/>
      <c r="KE5" s="144"/>
      <c r="KF5" s="144"/>
      <c r="KG5" s="1859"/>
      <c r="KH5" s="1859"/>
      <c r="KI5" s="1859"/>
      <c r="KJ5" s="1859"/>
      <c r="KK5" s="144"/>
      <c r="KL5" s="144"/>
      <c r="KM5" s="144"/>
      <c r="KN5" s="144"/>
      <c r="KO5" s="144"/>
      <c r="KP5" s="144"/>
      <c r="KQ5" s="144"/>
      <c r="KR5" s="144"/>
      <c r="KS5" s="144"/>
      <c r="KT5" s="144"/>
      <c r="KU5" s="144"/>
      <c r="KV5" s="144"/>
      <c r="KW5" s="1859"/>
      <c r="KX5" s="1859"/>
      <c r="KY5" s="1859"/>
      <c r="KZ5" s="1859"/>
      <c r="LA5" s="144"/>
      <c r="LB5" s="144"/>
      <c r="LC5" s="144"/>
      <c r="LD5" s="144"/>
      <c r="LE5" s="144"/>
      <c r="LF5" s="144"/>
      <c r="LG5" s="144"/>
      <c r="LH5" s="144"/>
      <c r="LI5" s="144"/>
      <c r="LJ5" s="144"/>
      <c r="LK5" s="144"/>
      <c r="LL5" s="144"/>
      <c r="LM5" s="1859"/>
      <c r="LN5" s="1859"/>
      <c r="LO5" s="1859"/>
      <c r="LP5" s="1859"/>
      <c r="LQ5" s="144"/>
      <c r="LR5" s="144"/>
      <c r="LS5" s="144"/>
      <c r="LT5" s="144"/>
      <c r="LU5" s="144"/>
      <c r="LV5" s="144"/>
      <c r="LW5" s="144"/>
      <c r="LX5" s="144"/>
      <c r="LY5" s="144"/>
      <c r="LZ5" s="144"/>
      <c r="MA5" s="144"/>
      <c r="MB5" s="144"/>
      <c r="MC5" s="1859"/>
      <c r="MD5" s="1859"/>
      <c r="ME5" s="1859"/>
      <c r="MF5" s="1859"/>
      <c r="MG5" s="144"/>
      <c r="MH5" s="144"/>
      <c r="MI5" s="144"/>
      <c r="MJ5" s="144"/>
      <c r="MK5" s="144"/>
      <c r="ML5" s="144"/>
      <c r="MM5" s="144"/>
      <c r="MN5" s="144"/>
      <c r="MO5" s="144"/>
      <c r="MP5" s="144"/>
      <c r="MQ5" s="144"/>
      <c r="MR5" s="144"/>
      <c r="MS5" s="1859"/>
      <c r="MT5" s="1859"/>
      <c r="MU5" s="1859"/>
      <c r="MV5" s="1859"/>
      <c r="MW5" s="144"/>
      <c r="MX5" s="144"/>
      <c r="MY5" s="144"/>
      <c r="MZ5" s="144"/>
      <c r="NA5" s="144"/>
      <c r="NB5" s="144"/>
      <c r="NC5" s="144"/>
      <c r="ND5" s="144"/>
      <c r="NE5" s="144"/>
      <c r="NF5" s="144"/>
      <c r="NG5" s="144"/>
      <c r="NH5" s="144"/>
      <c r="NI5" s="1859"/>
      <c r="NJ5" s="1859"/>
      <c r="NK5" s="1859"/>
      <c r="NL5" s="1859"/>
      <c r="NM5" s="144"/>
      <c r="NN5" s="144"/>
      <c r="NO5" s="144"/>
      <c r="NP5" s="144"/>
      <c r="NQ5" s="144"/>
      <c r="NR5" s="144"/>
      <c r="NS5" s="144"/>
      <c r="NT5" s="144"/>
      <c r="NU5" s="144"/>
      <c r="NV5" s="144"/>
      <c r="NW5" s="144"/>
      <c r="NX5" s="144"/>
      <c r="NY5" s="1859"/>
      <c r="NZ5" s="1859"/>
      <c r="OA5" s="1859"/>
      <c r="OB5" s="1859"/>
      <c r="OC5" s="144"/>
      <c r="OD5" s="144"/>
      <c r="OE5" s="144"/>
      <c r="OF5" s="144"/>
      <c r="OG5" s="144"/>
      <c r="OH5" s="144"/>
      <c r="OI5" s="144"/>
      <c r="OJ5" s="144"/>
      <c r="OK5" s="144"/>
      <c r="OL5" s="144"/>
      <c r="OM5" s="144"/>
      <c r="ON5" s="144"/>
      <c r="OO5" s="1859"/>
      <c r="OP5" s="1859"/>
      <c r="OQ5" s="1859"/>
      <c r="OR5" s="1859"/>
      <c r="OS5" s="144"/>
      <c r="OT5" s="144"/>
      <c r="OU5" s="144"/>
      <c r="OV5" s="144"/>
      <c r="OW5" s="144"/>
      <c r="OX5" s="144"/>
      <c r="OY5" s="144"/>
      <c r="OZ5" s="144"/>
      <c r="PA5" s="144"/>
      <c r="PB5" s="144"/>
      <c r="PC5" s="144"/>
      <c r="PD5" s="144"/>
      <c r="PE5" s="1859"/>
      <c r="PF5" s="1859"/>
      <c r="PG5" s="1859"/>
      <c r="PH5" s="1859"/>
      <c r="PI5" s="144"/>
      <c r="PJ5" s="144"/>
      <c r="PK5" s="144"/>
      <c r="PL5" s="144"/>
      <c r="PM5" s="144"/>
      <c r="PN5" s="144"/>
      <c r="PO5" s="144"/>
      <c r="PP5" s="144"/>
      <c r="PQ5" s="144"/>
      <c r="PR5" s="144"/>
      <c r="PS5" s="144"/>
      <c r="PT5" s="144"/>
      <c r="PU5" s="1859"/>
      <c r="PV5" s="1859"/>
      <c r="PW5" s="1859"/>
      <c r="PX5" s="1859"/>
      <c r="PY5" s="144"/>
      <c r="PZ5" s="144"/>
      <c r="QA5" s="144"/>
      <c r="QB5" s="144"/>
      <c r="QC5" s="144"/>
      <c r="QD5" s="144"/>
      <c r="QE5" s="144"/>
      <c r="QF5" s="144"/>
      <c r="QG5" s="144"/>
      <c r="QH5" s="144"/>
      <c r="QI5" s="144"/>
      <c r="QJ5" s="144"/>
      <c r="QK5" s="1859"/>
      <c r="QL5" s="1859"/>
      <c r="QM5" s="1859"/>
      <c r="QN5" s="1859"/>
      <c r="QO5" s="144"/>
      <c r="QP5" s="144"/>
      <c r="QQ5" s="144"/>
      <c r="QR5" s="144"/>
      <c r="QS5" s="144"/>
      <c r="QT5" s="144"/>
      <c r="QU5" s="144"/>
      <c r="QV5" s="144"/>
      <c r="QW5" s="144"/>
      <c r="QX5" s="144"/>
      <c r="QY5" s="144"/>
      <c r="QZ5" s="144"/>
      <c r="RA5" s="1859"/>
      <c r="RB5" s="1859"/>
      <c r="RC5" s="1859"/>
      <c r="RD5" s="1859"/>
      <c r="RE5" s="144"/>
      <c r="RF5" s="144"/>
      <c r="RG5" s="144"/>
      <c r="RH5" s="144"/>
      <c r="RI5" s="144"/>
      <c r="RJ5" s="144"/>
      <c r="RK5" s="144"/>
      <c r="RL5" s="144"/>
      <c r="RM5" s="144"/>
      <c r="RN5" s="144"/>
      <c r="RO5" s="144"/>
      <c r="RP5" s="144"/>
      <c r="RQ5" s="1859"/>
      <c r="RR5" s="1859"/>
      <c r="RS5" s="1859"/>
      <c r="RT5" s="1859"/>
      <c r="RU5" s="144"/>
      <c r="RV5" s="144"/>
      <c r="RW5" s="144"/>
      <c r="RX5" s="144"/>
      <c r="RY5" s="144"/>
      <c r="RZ5" s="144"/>
      <c r="SA5" s="144"/>
      <c r="SB5" s="144"/>
      <c r="SC5" s="144"/>
      <c r="SD5" s="144"/>
      <c r="SG5" s="1858" t="s">
        <v>29</v>
      </c>
      <c r="SH5" s="1858"/>
      <c r="SI5" s="1858"/>
      <c r="SJ5" s="1858"/>
      <c r="SK5" s="25" t="s">
        <v>28</v>
      </c>
      <c r="SW5" s="1858" t="s">
        <v>29</v>
      </c>
      <c r="SX5" s="1858"/>
      <c r="SY5" s="1858"/>
      <c r="SZ5" s="1858"/>
      <c r="TA5" s="25" t="s">
        <v>28</v>
      </c>
      <c r="TM5" s="1858" t="s">
        <v>29</v>
      </c>
      <c r="TN5" s="1858"/>
      <c r="TO5" s="1858"/>
      <c r="TP5" s="1858"/>
      <c r="TQ5" s="25" t="s">
        <v>28</v>
      </c>
      <c r="UC5" s="1858" t="s">
        <v>29</v>
      </c>
      <c r="UD5" s="1858"/>
      <c r="UE5" s="1858"/>
      <c r="UF5" s="1858"/>
      <c r="UG5" s="25" t="s">
        <v>28</v>
      </c>
      <c r="US5" s="1858" t="s">
        <v>29</v>
      </c>
      <c r="UT5" s="1858"/>
      <c r="UU5" s="1858"/>
      <c r="UV5" s="1858"/>
      <c r="UW5" s="25" t="s">
        <v>28</v>
      </c>
      <c r="VI5" s="1858" t="s">
        <v>29</v>
      </c>
      <c r="VJ5" s="1858"/>
      <c r="VK5" s="1858"/>
      <c r="VL5" s="1858"/>
      <c r="VM5" s="25" t="s">
        <v>28</v>
      </c>
      <c r="VY5" s="1858" t="s">
        <v>29</v>
      </c>
      <c r="VZ5" s="1858"/>
      <c r="WA5" s="1858"/>
      <c r="WB5" s="1858"/>
      <c r="WC5" s="25" t="s">
        <v>28</v>
      </c>
      <c r="WO5" s="1858" t="s">
        <v>29</v>
      </c>
      <c r="WP5" s="1858"/>
      <c r="WQ5" s="1858"/>
      <c r="WR5" s="1858"/>
      <c r="WS5" s="25" t="s">
        <v>28</v>
      </c>
      <c r="XE5" s="1858" t="s">
        <v>29</v>
      </c>
      <c r="XF5" s="1858"/>
      <c r="XG5" s="1858"/>
      <c r="XH5" s="1858"/>
      <c r="XI5" s="25" t="s">
        <v>28</v>
      </c>
      <c r="XU5" s="1858" t="s">
        <v>29</v>
      </c>
      <c r="XV5" s="1858"/>
      <c r="XW5" s="1858"/>
      <c r="XX5" s="1858"/>
      <c r="XY5" s="25" t="s">
        <v>28</v>
      </c>
      <c r="YK5" s="1858" t="s">
        <v>29</v>
      </c>
      <c r="YL5" s="1858"/>
      <c r="YM5" s="1858"/>
      <c r="YN5" s="1858"/>
      <c r="YO5" s="25" t="s">
        <v>28</v>
      </c>
      <c r="ZA5" s="1858" t="s">
        <v>29</v>
      </c>
      <c r="ZB5" s="1858"/>
      <c r="ZC5" s="1858"/>
      <c r="ZD5" s="1858"/>
      <c r="ZE5" s="25" t="s">
        <v>28</v>
      </c>
      <c r="ZQ5" s="1858" t="s">
        <v>29</v>
      </c>
      <c r="ZR5" s="1858"/>
      <c r="ZS5" s="1858"/>
      <c r="ZT5" s="1858"/>
      <c r="ZU5" s="25" t="s">
        <v>28</v>
      </c>
      <c r="AAG5" s="1858" t="s">
        <v>29</v>
      </c>
      <c r="AAH5" s="1858"/>
      <c r="AAI5" s="1858"/>
      <c r="AAJ5" s="1858"/>
      <c r="AAK5" s="25" t="s">
        <v>28</v>
      </c>
      <c r="AAW5" s="1858" t="s">
        <v>29</v>
      </c>
      <c r="AAX5" s="1858"/>
      <c r="AAY5" s="1858"/>
      <c r="AAZ5" s="1858"/>
      <c r="ABA5" s="25" t="s">
        <v>28</v>
      </c>
      <c r="ABM5" s="1858" t="s">
        <v>29</v>
      </c>
      <c r="ABN5" s="1858"/>
      <c r="ABO5" s="1858"/>
      <c r="ABP5" s="1858"/>
      <c r="ABQ5" s="25" t="s">
        <v>28</v>
      </c>
      <c r="ACC5" s="1858" t="s">
        <v>29</v>
      </c>
      <c r="ACD5" s="1858"/>
      <c r="ACE5" s="1858"/>
      <c r="ACF5" s="1858"/>
      <c r="ACG5" s="25" t="s">
        <v>28</v>
      </c>
      <c r="ACS5" s="1858" t="s">
        <v>29</v>
      </c>
      <c r="ACT5" s="1858"/>
      <c r="ACU5" s="1858"/>
      <c r="ACV5" s="1858"/>
      <c r="ACW5" s="25" t="s">
        <v>28</v>
      </c>
      <c r="ADI5" s="1858" t="s">
        <v>29</v>
      </c>
      <c r="ADJ5" s="1858"/>
      <c r="ADK5" s="1858"/>
      <c r="ADL5" s="1858"/>
      <c r="ADM5" s="25" t="s">
        <v>28</v>
      </c>
      <c r="ADY5" s="1858" t="s">
        <v>29</v>
      </c>
      <c r="ADZ5" s="1858"/>
      <c r="AEA5" s="1858"/>
      <c r="AEB5" s="1858"/>
      <c r="AEC5" s="25" t="s">
        <v>28</v>
      </c>
      <c r="AEO5" s="1858" t="s">
        <v>29</v>
      </c>
      <c r="AEP5" s="1858"/>
      <c r="AEQ5" s="1858"/>
      <c r="AER5" s="1858"/>
      <c r="AES5" s="25" t="s">
        <v>28</v>
      </c>
      <c r="AFE5" s="1858" t="s">
        <v>29</v>
      </c>
      <c r="AFF5" s="1858"/>
      <c r="AFG5" s="1858"/>
      <c r="AFH5" s="1858"/>
      <c r="AFI5" s="25" t="s">
        <v>28</v>
      </c>
      <c r="AFU5" s="1858" t="s">
        <v>29</v>
      </c>
      <c r="AFV5" s="1858"/>
      <c r="AFW5" s="1858"/>
      <c r="AFX5" s="1858"/>
      <c r="AFY5" s="25" t="s">
        <v>28</v>
      </c>
      <c r="AGK5" s="1858" t="s">
        <v>29</v>
      </c>
      <c r="AGL5" s="1858"/>
      <c r="AGM5" s="1858"/>
      <c r="AGN5" s="1858"/>
      <c r="AGO5" s="25" t="s">
        <v>28</v>
      </c>
      <c r="AHA5" s="1858" t="s">
        <v>29</v>
      </c>
      <c r="AHB5" s="1858"/>
      <c r="AHC5" s="1858"/>
      <c r="AHD5" s="1858"/>
      <c r="AHE5" s="25" t="s">
        <v>28</v>
      </c>
      <c r="AHQ5" s="1858" t="s">
        <v>29</v>
      </c>
      <c r="AHR5" s="1858"/>
      <c r="AHS5" s="1858"/>
      <c r="AHT5" s="1858"/>
      <c r="AHU5" s="25" t="s">
        <v>28</v>
      </c>
      <c r="AIG5" s="1858" t="s">
        <v>29</v>
      </c>
      <c r="AIH5" s="1858"/>
      <c r="AII5" s="1858"/>
      <c r="AIJ5" s="1858"/>
      <c r="AIK5" s="25" t="s">
        <v>28</v>
      </c>
      <c r="AIW5" s="1858" t="s">
        <v>29</v>
      </c>
      <c r="AIX5" s="1858"/>
      <c r="AIY5" s="1858"/>
      <c r="AIZ5" s="1858"/>
      <c r="AJA5" s="25" t="s">
        <v>28</v>
      </c>
      <c r="AJM5" s="1858" t="s">
        <v>29</v>
      </c>
      <c r="AJN5" s="1858"/>
      <c r="AJO5" s="1858"/>
      <c r="AJP5" s="1858"/>
      <c r="AJQ5" s="25" t="s">
        <v>28</v>
      </c>
      <c r="AKC5" s="1858" t="s">
        <v>29</v>
      </c>
      <c r="AKD5" s="1858"/>
      <c r="AKE5" s="1858"/>
      <c r="AKF5" s="1858"/>
      <c r="AKG5" s="25" t="s">
        <v>28</v>
      </c>
      <c r="AKS5" s="1858" t="s">
        <v>29</v>
      </c>
      <c r="AKT5" s="1858"/>
      <c r="AKU5" s="1858"/>
      <c r="AKV5" s="1858"/>
      <c r="AKW5" s="25" t="s">
        <v>28</v>
      </c>
      <c r="ALI5" s="1858" t="s">
        <v>29</v>
      </c>
      <c r="ALJ5" s="1858"/>
      <c r="ALK5" s="1858"/>
      <c r="ALL5" s="1858"/>
      <c r="ALM5" s="25" t="s">
        <v>28</v>
      </c>
      <c r="ALY5" s="1858" t="s">
        <v>29</v>
      </c>
      <c r="ALZ5" s="1858"/>
      <c r="AMA5" s="1858"/>
      <c r="AMB5" s="1858"/>
      <c r="AMC5" s="25" t="s">
        <v>28</v>
      </c>
      <c r="AMO5" s="1858" t="s">
        <v>29</v>
      </c>
      <c r="AMP5" s="1858"/>
      <c r="AMQ5" s="1858"/>
      <c r="AMR5" s="1858"/>
      <c r="AMS5" s="25" t="s">
        <v>28</v>
      </c>
      <c r="ANE5" s="1858" t="s">
        <v>29</v>
      </c>
      <c r="ANF5" s="1858"/>
      <c r="ANG5" s="1858"/>
      <c r="ANH5" s="1858"/>
      <c r="ANI5" s="25" t="s">
        <v>28</v>
      </c>
      <c r="ANU5" s="1858" t="s">
        <v>29</v>
      </c>
      <c r="ANV5" s="1858"/>
      <c r="ANW5" s="1858"/>
      <c r="ANX5" s="1858"/>
      <c r="ANY5" s="25" t="s">
        <v>28</v>
      </c>
      <c r="AOK5" s="1858" t="s">
        <v>29</v>
      </c>
      <c r="AOL5" s="1858"/>
      <c r="AOM5" s="1858"/>
      <c r="AON5" s="1858"/>
      <c r="AOO5" s="25" t="s">
        <v>28</v>
      </c>
      <c r="APA5" s="1858" t="s">
        <v>29</v>
      </c>
      <c r="APB5" s="1858"/>
      <c r="APC5" s="1858"/>
      <c r="APD5" s="1858"/>
      <c r="APE5" s="25" t="s">
        <v>28</v>
      </c>
      <c r="APQ5" s="1858" t="s">
        <v>29</v>
      </c>
      <c r="APR5" s="1858"/>
      <c r="APS5" s="1858"/>
      <c r="APT5" s="1858"/>
      <c r="APU5" s="25" t="s">
        <v>28</v>
      </c>
      <c r="AQG5" s="1858" t="s">
        <v>29</v>
      </c>
      <c r="AQH5" s="1858"/>
      <c r="AQI5" s="1858"/>
      <c r="AQJ5" s="1858"/>
      <c r="AQK5" s="25" t="s">
        <v>28</v>
      </c>
      <c r="AQW5" s="1858" t="s">
        <v>29</v>
      </c>
      <c r="AQX5" s="1858"/>
      <c r="AQY5" s="1858"/>
      <c r="AQZ5" s="1858"/>
      <c r="ARA5" s="25" t="s">
        <v>28</v>
      </c>
      <c r="ARM5" s="1858" t="s">
        <v>29</v>
      </c>
      <c r="ARN5" s="1858"/>
      <c r="ARO5" s="1858"/>
      <c r="ARP5" s="1858"/>
      <c r="ARQ5" s="25" t="s">
        <v>28</v>
      </c>
      <c r="ASC5" s="1858" t="s">
        <v>29</v>
      </c>
      <c r="ASD5" s="1858"/>
      <c r="ASE5" s="1858"/>
      <c r="ASF5" s="1858"/>
      <c r="ASG5" s="25" t="s">
        <v>28</v>
      </c>
      <c r="ASS5" s="1858" t="s">
        <v>29</v>
      </c>
      <c r="AST5" s="1858"/>
      <c r="ASU5" s="1858"/>
      <c r="ASV5" s="1858"/>
      <c r="ASW5" s="25" t="s">
        <v>28</v>
      </c>
      <c r="ATI5" s="1858" t="s">
        <v>29</v>
      </c>
      <c r="ATJ5" s="1858"/>
      <c r="ATK5" s="1858"/>
      <c r="ATL5" s="1858"/>
      <c r="ATM5" s="25" t="s">
        <v>28</v>
      </c>
      <c r="ATY5" s="1858" t="s">
        <v>29</v>
      </c>
      <c r="ATZ5" s="1858"/>
      <c r="AUA5" s="1858"/>
      <c r="AUB5" s="1858"/>
      <c r="AUC5" s="25" t="s">
        <v>28</v>
      </c>
      <c r="AUO5" s="1858" t="s">
        <v>29</v>
      </c>
      <c r="AUP5" s="1858"/>
      <c r="AUQ5" s="1858"/>
      <c r="AUR5" s="1858"/>
      <c r="AUS5" s="25" t="s">
        <v>28</v>
      </c>
      <c r="AVE5" s="1858" t="s">
        <v>29</v>
      </c>
      <c r="AVF5" s="1858"/>
      <c r="AVG5" s="1858"/>
      <c r="AVH5" s="1858"/>
      <c r="AVI5" s="25" t="s">
        <v>28</v>
      </c>
      <c r="AVU5" s="1858" t="s">
        <v>29</v>
      </c>
      <c r="AVV5" s="1858"/>
      <c r="AVW5" s="1858"/>
      <c r="AVX5" s="1858"/>
      <c r="AVY5" s="25" t="s">
        <v>28</v>
      </c>
      <c r="AWK5" s="1858" t="s">
        <v>29</v>
      </c>
      <c r="AWL5" s="1858"/>
      <c r="AWM5" s="1858"/>
      <c r="AWN5" s="1858"/>
      <c r="AWO5" s="25" t="s">
        <v>28</v>
      </c>
      <c r="AXA5" s="1858" t="s">
        <v>29</v>
      </c>
      <c r="AXB5" s="1858"/>
      <c r="AXC5" s="1858"/>
      <c r="AXD5" s="1858"/>
      <c r="AXE5" s="25" t="s">
        <v>28</v>
      </c>
      <c r="AXQ5" s="1858" t="s">
        <v>29</v>
      </c>
      <c r="AXR5" s="1858"/>
      <c r="AXS5" s="1858"/>
      <c r="AXT5" s="1858"/>
      <c r="AXU5" s="25" t="s">
        <v>28</v>
      </c>
      <c r="AYG5" s="1858" t="s">
        <v>29</v>
      </c>
      <c r="AYH5" s="1858"/>
      <c r="AYI5" s="1858"/>
      <c r="AYJ5" s="1858"/>
      <c r="AYK5" s="25" t="s">
        <v>28</v>
      </c>
      <c r="AYW5" s="1858" t="s">
        <v>29</v>
      </c>
      <c r="AYX5" s="1858"/>
      <c r="AYY5" s="1858"/>
      <c r="AYZ5" s="1858"/>
      <c r="AZA5" s="25" t="s">
        <v>28</v>
      </c>
      <c r="AZM5" s="1858" t="s">
        <v>29</v>
      </c>
      <c r="AZN5" s="1858"/>
      <c r="AZO5" s="1858"/>
      <c r="AZP5" s="1858"/>
      <c r="AZQ5" s="25" t="s">
        <v>28</v>
      </c>
      <c r="BAC5" s="1858" t="s">
        <v>29</v>
      </c>
      <c r="BAD5" s="1858"/>
      <c r="BAE5" s="1858"/>
      <c r="BAF5" s="1858"/>
      <c r="BAG5" s="25" t="s">
        <v>28</v>
      </c>
      <c r="BAS5" s="1858" t="s">
        <v>29</v>
      </c>
      <c r="BAT5" s="1858"/>
      <c r="BAU5" s="1858"/>
      <c r="BAV5" s="1858"/>
      <c r="BAW5" s="25" t="s">
        <v>28</v>
      </c>
      <c r="BBI5" s="1858" t="s">
        <v>29</v>
      </c>
      <c r="BBJ5" s="1858"/>
      <c r="BBK5" s="1858"/>
      <c r="BBL5" s="1858"/>
      <c r="BBM5" s="25" t="s">
        <v>28</v>
      </c>
      <c r="BBY5" s="1858" t="s">
        <v>29</v>
      </c>
      <c r="BBZ5" s="1858"/>
      <c r="BCA5" s="1858"/>
      <c r="BCB5" s="1858"/>
      <c r="BCC5" s="25" t="s">
        <v>28</v>
      </c>
      <c r="BCO5" s="1858" t="s">
        <v>29</v>
      </c>
      <c r="BCP5" s="1858"/>
      <c r="BCQ5" s="1858"/>
      <c r="BCR5" s="1858"/>
      <c r="BCS5" s="25" t="s">
        <v>28</v>
      </c>
      <c r="BDE5" s="1858" t="s">
        <v>29</v>
      </c>
      <c r="BDF5" s="1858"/>
      <c r="BDG5" s="1858"/>
      <c r="BDH5" s="1858"/>
      <c r="BDI5" s="25" t="s">
        <v>28</v>
      </c>
      <c r="BDU5" s="1858" t="s">
        <v>29</v>
      </c>
      <c r="BDV5" s="1858"/>
      <c r="BDW5" s="1858"/>
      <c r="BDX5" s="1858"/>
      <c r="BDY5" s="25" t="s">
        <v>28</v>
      </c>
      <c r="BEK5" s="1858" t="s">
        <v>29</v>
      </c>
      <c r="BEL5" s="1858"/>
      <c r="BEM5" s="1858"/>
      <c r="BEN5" s="1858"/>
      <c r="BEO5" s="25" t="s">
        <v>28</v>
      </c>
      <c r="BFA5" s="1858" t="s">
        <v>29</v>
      </c>
      <c r="BFB5" s="1858"/>
      <c r="BFC5" s="1858"/>
      <c r="BFD5" s="1858"/>
      <c r="BFE5" s="25" t="s">
        <v>28</v>
      </c>
      <c r="BFQ5" s="1858" t="s">
        <v>29</v>
      </c>
      <c r="BFR5" s="1858"/>
      <c r="BFS5" s="1858"/>
      <c r="BFT5" s="1858"/>
      <c r="BFU5" s="25" t="s">
        <v>28</v>
      </c>
      <c r="BGG5" s="1858" t="s">
        <v>29</v>
      </c>
      <c r="BGH5" s="1858"/>
      <c r="BGI5" s="1858"/>
      <c r="BGJ5" s="1858"/>
      <c r="BGK5" s="25" t="s">
        <v>28</v>
      </c>
      <c r="BGW5" s="1858" t="s">
        <v>29</v>
      </c>
      <c r="BGX5" s="1858"/>
      <c r="BGY5" s="1858"/>
      <c r="BGZ5" s="1858"/>
      <c r="BHA5" s="25" t="s">
        <v>28</v>
      </c>
      <c r="BHM5" s="1858" t="s">
        <v>29</v>
      </c>
      <c r="BHN5" s="1858"/>
      <c r="BHO5" s="1858"/>
      <c r="BHP5" s="1858"/>
      <c r="BHQ5" s="25" t="s">
        <v>28</v>
      </c>
      <c r="BIC5" s="1858" t="s">
        <v>29</v>
      </c>
      <c r="BID5" s="1858"/>
      <c r="BIE5" s="1858"/>
      <c r="BIF5" s="1858"/>
      <c r="BIG5" s="25" t="s">
        <v>28</v>
      </c>
      <c r="BIS5" s="1858" t="s">
        <v>29</v>
      </c>
      <c r="BIT5" s="1858"/>
      <c r="BIU5" s="1858"/>
      <c r="BIV5" s="1858"/>
      <c r="BIW5" s="25" t="s">
        <v>28</v>
      </c>
      <c r="BJI5" s="1858" t="s">
        <v>29</v>
      </c>
      <c r="BJJ5" s="1858"/>
      <c r="BJK5" s="1858"/>
      <c r="BJL5" s="1858"/>
      <c r="BJM5" s="25" t="s">
        <v>28</v>
      </c>
      <c r="BJY5" s="1858" t="s">
        <v>29</v>
      </c>
      <c r="BJZ5" s="1858"/>
      <c r="BKA5" s="1858"/>
      <c r="BKB5" s="1858"/>
      <c r="BKC5" s="25" t="s">
        <v>28</v>
      </c>
      <c r="BKO5" s="1858" t="s">
        <v>29</v>
      </c>
      <c r="BKP5" s="1858"/>
      <c r="BKQ5" s="1858"/>
      <c r="BKR5" s="1858"/>
      <c r="BKS5" s="25" t="s">
        <v>28</v>
      </c>
      <c r="BLE5" s="1858" t="s">
        <v>29</v>
      </c>
      <c r="BLF5" s="1858"/>
      <c r="BLG5" s="1858"/>
      <c r="BLH5" s="1858"/>
      <c r="BLI5" s="25" t="s">
        <v>28</v>
      </c>
      <c r="BLU5" s="1858" t="s">
        <v>29</v>
      </c>
      <c r="BLV5" s="1858"/>
      <c r="BLW5" s="1858"/>
      <c r="BLX5" s="1858"/>
      <c r="BLY5" s="25" t="s">
        <v>28</v>
      </c>
      <c r="BMK5" s="1858" t="s">
        <v>29</v>
      </c>
      <c r="BML5" s="1858"/>
      <c r="BMM5" s="1858"/>
      <c r="BMN5" s="1858"/>
      <c r="BMO5" s="25" t="s">
        <v>28</v>
      </c>
      <c r="BNA5" s="1858" t="s">
        <v>29</v>
      </c>
      <c r="BNB5" s="1858"/>
      <c r="BNC5" s="1858"/>
      <c r="BND5" s="1858"/>
      <c r="BNE5" s="25" t="s">
        <v>28</v>
      </c>
      <c r="BNQ5" s="1858" t="s">
        <v>29</v>
      </c>
      <c r="BNR5" s="1858"/>
      <c r="BNS5" s="1858"/>
      <c r="BNT5" s="1858"/>
      <c r="BNU5" s="25" t="s">
        <v>28</v>
      </c>
      <c r="BOG5" s="1858" t="s">
        <v>29</v>
      </c>
      <c r="BOH5" s="1858"/>
      <c r="BOI5" s="1858"/>
      <c r="BOJ5" s="1858"/>
      <c r="BOK5" s="25" t="s">
        <v>28</v>
      </c>
      <c r="BOW5" s="1858" t="s">
        <v>29</v>
      </c>
      <c r="BOX5" s="1858"/>
      <c r="BOY5" s="1858"/>
      <c r="BOZ5" s="1858"/>
      <c r="BPA5" s="25" t="s">
        <v>28</v>
      </c>
      <c r="BPM5" s="1858" t="s">
        <v>29</v>
      </c>
      <c r="BPN5" s="1858"/>
      <c r="BPO5" s="1858"/>
      <c r="BPP5" s="1858"/>
      <c r="BPQ5" s="25" t="s">
        <v>28</v>
      </c>
      <c r="BQC5" s="1858" t="s">
        <v>29</v>
      </c>
      <c r="BQD5" s="1858"/>
      <c r="BQE5" s="1858"/>
      <c r="BQF5" s="1858"/>
      <c r="BQG5" s="25" t="s">
        <v>28</v>
      </c>
      <c r="BQS5" s="1858" t="s">
        <v>29</v>
      </c>
      <c r="BQT5" s="1858"/>
      <c r="BQU5" s="1858"/>
      <c r="BQV5" s="1858"/>
      <c r="BQW5" s="25" t="s">
        <v>28</v>
      </c>
      <c r="BRI5" s="1858" t="s">
        <v>29</v>
      </c>
      <c r="BRJ5" s="1858"/>
      <c r="BRK5" s="1858"/>
      <c r="BRL5" s="1858"/>
      <c r="BRM5" s="25" t="s">
        <v>28</v>
      </c>
      <c r="BRY5" s="1858" t="s">
        <v>29</v>
      </c>
      <c r="BRZ5" s="1858"/>
      <c r="BSA5" s="1858"/>
      <c r="BSB5" s="1858"/>
      <c r="BSC5" s="25" t="s">
        <v>28</v>
      </c>
      <c r="BSO5" s="1858" t="s">
        <v>29</v>
      </c>
      <c r="BSP5" s="1858"/>
      <c r="BSQ5" s="1858"/>
      <c r="BSR5" s="1858"/>
      <c r="BSS5" s="25" t="s">
        <v>28</v>
      </c>
      <c r="BTE5" s="1858" t="s">
        <v>29</v>
      </c>
      <c r="BTF5" s="1858"/>
      <c r="BTG5" s="1858"/>
      <c r="BTH5" s="1858"/>
      <c r="BTI5" s="25" t="s">
        <v>28</v>
      </c>
      <c r="BTU5" s="1858" t="s">
        <v>29</v>
      </c>
      <c r="BTV5" s="1858"/>
      <c r="BTW5" s="1858"/>
      <c r="BTX5" s="1858"/>
      <c r="BTY5" s="25" t="s">
        <v>28</v>
      </c>
      <c r="BUK5" s="1858" t="s">
        <v>29</v>
      </c>
      <c r="BUL5" s="1858"/>
      <c r="BUM5" s="1858"/>
      <c r="BUN5" s="1858"/>
      <c r="BUO5" s="25" t="s">
        <v>28</v>
      </c>
      <c r="BVA5" s="1858" t="s">
        <v>29</v>
      </c>
      <c r="BVB5" s="1858"/>
      <c r="BVC5" s="1858"/>
      <c r="BVD5" s="1858"/>
      <c r="BVE5" s="25" t="s">
        <v>28</v>
      </c>
      <c r="BVQ5" s="1858" t="s">
        <v>29</v>
      </c>
      <c r="BVR5" s="1858"/>
      <c r="BVS5" s="1858"/>
      <c r="BVT5" s="1858"/>
      <c r="BVU5" s="25" t="s">
        <v>28</v>
      </c>
      <c r="BWG5" s="1858" t="s">
        <v>29</v>
      </c>
      <c r="BWH5" s="1858"/>
      <c r="BWI5" s="1858"/>
      <c r="BWJ5" s="1858"/>
      <c r="BWK5" s="25" t="s">
        <v>28</v>
      </c>
      <c r="BWW5" s="1858" t="s">
        <v>29</v>
      </c>
      <c r="BWX5" s="1858"/>
      <c r="BWY5" s="1858"/>
      <c r="BWZ5" s="1858"/>
      <c r="BXA5" s="25" t="s">
        <v>28</v>
      </c>
      <c r="BXM5" s="1858" t="s">
        <v>29</v>
      </c>
      <c r="BXN5" s="1858"/>
      <c r="BXO5" s="1858"/>
      <c r="BXP5" s="1858"/>
      <c r="BXQ5" s="25" t="s">
        <v>28</v>
      </c>
      <c r="BYC5" s="1858" t="s">
        <v>29</v>
      </c>
      <c r="BYD5" s="1858"/>
      <c r="BYE5" s="1858"/>
      <c r="BYF5" s="1858"/>
      <c r="BYG5" s="25" t="s">
        <v>28</v>
      </c>
      <c r="BYS5" s="1858" t="s">
        <v>29</v>
      </c>
      <c r="BYT5" s="1858"/>
      <c r="BYU5" s="1858"/>
      <c r="BYV5" s="1858"/>
      <c r="BYW5" s="25" t="s">
        <v>28</v>
      </c>
      <c r="BZI5" s="1858" t="s">
        <v>29</v>
      </c>
      <c r="BZJ5" s="1858"/>
      <c r="BZK5" s="1858"/>
      <c r="BZL5" s="1858"/>
      <c r="BZM5" s="25" t="s">
        <v>28</v>
      </c>
      <c r="BZY5" s="1858" t="s">
        <v>29</v>
      </c>
      <c r="BZZ5" s="1858"/>
      <c r="CAA5" s="1858"/>
      <c r="CAB5" s="1858"/>
      <c r="CAC5" s="25" t="s">
        <v>28</v>
      </c>
      <c r="CAO5" s="1858" t="s">
        <v>29</v>
      </c>
      <c r="CAP5" s="1858"/>
      <c r="CAQ5" s="1858"/>
      <c r="CAR5" s="1858"/>
      <c r="CAS5" s="25" t="s">
        <v>28</v>
      </c>
      <c r="CBE5" s="1858" t="s">
        <v>29</v>
      </c>
      <c r="CBF5" s="1858"/>
      <c r="CBG5" s="1858"/>
      <c r="CBH5" s="1858"/>
      <c r="CBI5" s="25" t="s">
        <v>28</v>
      </c>
      <c r="CBU5" s="1858" t="s">
        <v>29</v>
      </c>
      <c r="CBV5" s="1858"/>
      <c r="CBW5" s="1858"/>
      <c r="CBX5" s="1858"/>
      <c r="CBY5" s="25" t="s">
        <v>28</v>
      </c>
      <c r="CCK5" s="1858" t="s">
        <v>29</v>
      </c>
      <c r="CCL5" s="1858"/>
      <c r="CCM5" s="1858"/>
      <c r="CCN5" s="1858"/>
      <c r="CCO5" s="25" t="s">
        <v>28</v>
      </c>
      <c r="CDA5" s="1858" t="s">
        <v>29</v>
      </c>
      <c r="CDB5" s="1858"/>
      <c r="CDC5" s="1858"/>
      <c r="CDD5" s="1858"/>
      <c r="CDE5" s="25" t="s">
        <v>28</v>
      </c>
      <c r="CDQ5" s="1858" t="s">
        <v>29</v>
      </c>
      <c r="CDR5" s="1858"/>
      <c r="CDS5" s="1858"/>
      <c r="CDT5" s="1858"/>
      <c r="CDU5" s="25" t="s">
        <v>28</v>
      </c>
      <c r="CEG5" s="1858" t="s">
        <v>29</v>
      </c>
      <c r="CEH5" s="1858"/>
      <c r="CEI5" s="1858"/>
      <c r="CEJ5" s="1858"/>
      <c r="CEK5" s="25" t="s">
        <v>28</v>
      </c>
      <c r="CEW5" s="1858" t="s">
        <v>29</v>
      </c>
      <c r="CEX5" s="1858"/>
      <c r="CEY5" s="1858"/>
      <c r="CEZ5" s="1858"/>
      <c r="CFA5" s="25" t="s">
        <v>28</v>
      </c>
      <c r="CFM5" s="1858" t="s">
        <v>29</v>
      </c>
      <c r="CFN5" s="1858"/>
      <c r="CFO5" s="1858"/>
      <c r="CFP5" s="1858"/>
      <c r="CFQ5" s="25" t="s">
        <v>28</v>
      </c>
      <c r="CGC5" s="1858" t="s">
        <v>29</v>
      </c>
      <c r="CGD5" s="1858"/>
      <c r="CGE5" s="1858"/>
      <c r="CGF5" s="1858"/>
      <c r="CGG5" s="25" t="s">
        <v>28</v>
      </c>
      <c r="CGS5" s="1858" t="s">
        <v>29</v>
      </c>
      <c r="CGT5" s="1858"/>
      <c r="CGU5" s="1858"/>
      <c r="CGV5" s="1858"/>
      <c r="CGW5" s="25" t="s">
        <v>28</v>
      </c>
      <c r="CHI5" s="1858" t="s">
        <v>29</v>
      </c>
      <c r="CHJ5" s="1858"/>
      <c r="CHK5" s="1858"/>
      <c r="CHL5" s="1858"/>
      <c r="CHM5" s="25" t="s">
        <v>28</v>
      </c>
      <c r="CHY5" s="1858" t="s">
        <v>29</v>
      </c>
      <c r="CHZ5" s="1858"/>
      <c r="CIA5" s="1858"/>
      <c r="CIB5" s="1858"/>
      <c r="CIC5" s="25" t="s">
        <v>28</v>
      </c>
      <c r="CIO5" s="1858" t="s">
        <v>29</v>
      </c>
      <c r="CIP5" s="1858"/>
      <c r="CIQ5" s="1858"/>
      <c r="CIR5" s="1858"/>
      <c r="CIS5" s="25" t="s">
        <v>28</v>
      </c>
      <c r="CJE5" s="1858" t="s">
        <v>29</v>
      </c>
      <c r="CJF5" s="1858"/>
      <c r="CJG5" s="1858"/>
      <c r="CJH5" s="1858"/>
      <c r="CJI5" s="25" t="s">
        <v>28</v>
      </c>
      <c r="CJU5" s="1858" t="s">
        <v>29</v>
      </c>
      <c r="CJV5" s="1858"/>
      <c r="CJW5" s="1858"/>
      <c r="CJX5" s="1858"/>
      <c r="CJY5" s="25" t="s">
        <v>28</v>
      </c>
      <c r="CKK5" s="1858" t="s">
        <v>29</v>
      </c>
      <c r="CKL5" s="1858"/>
      <c r="CKM5" s="1858"/>
      <c r="CKN5" s="1858"/>
      <c r="CKO5" s="25" t="s">
        <v>28</v>
      </c>
      <c r="CLA5" s="1858" t="s">
        <v>29</v>
      </c>
      <c r="CLB5" s="1858"/>
      <c r="CLC5" s="1858"/>
      <c r="CLD5" s="1858"/>
      <c r="CLE5" s="25" t="s">
        <v>28</v>
      </c>
      <c r="CLQ5" s="1858" t="s">
        <v>29</v>
      </c>
      <c r="CLR5" s="1858"/>
      <c r="CLS5" s="1858"/>
      <c r="CLT5" s="1858"/>
      <c r="CLU5" s="25" t="s">
        <v>28</v>
      </c>
      <c r="CMG5" s="1858" t="s">
        <v>29</v>
      </c>
      <c r="CMH5" s="1858"/>
      <c r="CMI5" s="1858"/>
      <c r="CMJ5" s="1858"/>
      <c r="CMK5" s="25" t="s">
        <v>28</v>
      </c>
      <c r="CMW5" s="1858" t="s">
        <v>29</v>
      </c>
      <c r="CMX5" s="1858"/>
      <c r="CMY5" s="1858"/>
      <c r="CMZ5" s="1858"/>
      <c r="CNA5" s="25" t="s">
        <v>28</v>
      </c>
      <c r="CNM5" s="1858" t="s">
        <v>29</v>
      </c>
      <c r="CNN5" s="1858"/>
      <c r="CNO5" s="1858"/>
      <c r="CNP5" s="1858"/>
      <c r="CNQ5" s="25" t="s">
        <v>28</v>
      </c>
      <c r="COC5" s="1858" t="s">
        <v>29</v>
      </c>
      <c r="COD5" s="1858"/>
      <c r="COE5" s="1858"/>
      <c r="COF5" s="1858"/>
      <c r="COG5" s="25" t="s">
        <v>28</v>
      </c>
      <c r="COS5" s="1858" t="s">
        <v>29</v>
      </c>
      <c r="COT5" s="1858"/>
      <c r="COU5" s="1858"/>
      <c r="COV5" s="1858"/>
      <c r="COW5" s="25" t="s">
        <v>28</v>
      </c>
      <c r="CPI5" s="1858" t="s">
        <v>29</v>
      </c>
      <c r="CPJ5" s="1858"/>
      <c r="CPK5" s="1858"/>
      <c r="CPL5" s="1858"/>
      <c r="CPM5" s="25" t="s">
        <v>28</v>
      </c>
      <c r="CPY5" s="1858" t="s">
        <v>29</v>
      </c>
      <c r="CPZ5" s="1858"/>
      <c r="CQA5" s="1858"/>
      <c r="CQB5" s="1858"/>
      <c r="CQC5" s="25" t="s">
        <v>28</v>
      </c>
      <c r="CQO5" s="1858" t="s">
        <v>29</v>
      </c>
      <c r="CQP5" s="1858"/>
      <c r="CQQ5" s="1858"/>
      <c r="CQR5" s="1858"/>
      <c r="CQS5" s="25" t="s">
        <v>28</v>
      </c>
      <c r="CRE5" s="1858" t="s">
        <v>29</v>
      </c>
      <c r="CRF5" s="1858"/>
      <c r="CRG5" s="1858"/>
      <c r="CRH5" s="1858"/>
      <c r="CRI5" s="25" t="s">
        <v>28</v>
      </c>
      <c r="CRU5" s="1858" t="s">
        <v>29</v>
      </c>
      <c r="CRV5" s="1858"/>
      <c r="CRW5" s="1858"/>
      <c r="CRX5" s="1858"/>
      <c r="CRY5" s="25" t="s">
        <v>28</v>
      </c>
      <c r="CSK5" s="1858" t="s">
        <v>29</v>
      </c>
      <c r="CSL5" s="1858"/>
      <c r="CSM5" s="1858"/>
      <c r="CSN5" s="1858"/>
      <c r="CSO5" s="25" t="s">
        <v>28</v>
      </c>
      <c r="CTA5" s="1858" t="s">
        <v>29</v>
      </c>
      <c r="CTB5" s="1858"/>
      <c r="CTC5" s="1858"/>
      <c r="CTD5" s="1858"/>
      <c r="CTE5" s="25" t="s">
        <v>28</v>
      </c>
      <c r="CTQ5" s="1858" t="s">
        <v>29</v>
      </c>
      <c r="CTR5" s="1858"/>
      <c r="CTS5" s="1858"/>
      <c r="CTT5" s="1858"/>
      <c r="CTU5" s="25" t="s">
        <v>28</v>
      </c>
      <c r="CUG5" s="1858" t="s">
        <v>29</v>
      </c>
      <c r="CUH5" s="1858"/>
      <c r="CUI5" s="1858"/>
      <c r="CUJ5" s="1858"/>
      <c r="CUK5" s="25" t="s">
        <v>28</v>
      </c>
      <c r="CUW5" s="1858" t="s">
        <v>29</v>
      </c>
      <c r="CUX5" s="1858"/>
      <c r="CUY5" s="1858"/>
      <c r="CUZ5" s="1858"/>
      <c r="CVA5" s="25" t="s">
        <v>28</v>
      </c>
      <c r="CVM5" s="1858" t="s">
        <v>29</v>
      </c>
      <c r="CVN5" s="1858"/>
      <c r="CVO5" s="1858"/>
      <c r="CVP5" s="1858"/>
      <c r="CVQ5" s="25" t="s">
        <v>28</v>
      </c>
      <c r="CWC5" s="1858" t="s">
        <v>29</v>
      </c>
      <c r="CWD5" s="1858"/>
      <c r="CWE5" s="1858"/>
      <c r="CWF5" s="1858"/>
      <c r="CWG5" s="25" t="s">
        <v>28</v>
      </c>
      <c r="CWS5" s="1858" t="s">
        <v>29</v>
      </c>
      <c r="CWT5" s="1858"/>
      <c r="CWU5" s="1858"/>
      <c r="CWV5" s="1858"/>
      <c r="CWW5" s="25" t="s">
        <v>28</v>
      </c>
      <c r="CXI5" s="1858" t="s">
        <v>29</v>
      </c>
      <c r="CXJ5" s="1858"/>
      <c r="CXK5" s="1858"/>
      <c r="CXL5" s="1858"/>
      <c r="CXM5" s="25" t="s">
        <v>28</v>
      </c>
      <c r="CXY5" s="1858" t="s">
        <v>29</v>
      </c>
      <c r="CXZ5" s="1858"/>
      <c r="CYA5" s="1858"/>
      <c r="CYB5" s="1858"/>
      <c r="CYC5" s="25" t="s">
        <v>28</v>
      </c>
      <c r="CYO5" s="1858" t="s">
        <v>29</v>
      </c>
      <c r="CYP5" s="1858"/>
      <c r="CYQ5" s="1858"/>
      <c r="CYR5" s="1858"/>
      <c r="CYS5" s="25" t="s">
        <v>28</v>
      </c>
      <c r="CZE5" s="1858" t="s">
        <v>29</v>
      </c>
      <c r="CZF5" s="1858"/>
      <c r="CZG5" s="1858"/>
      <c r="CZH5" s="1858"/>
      <c r="CZI5" s="25" t="s">
        <v>28</v>
      </c>
      <c r="CZU5" s="1858" t="s">
        <v>29</v>
      </c>
      <c r="CZV5" s="1858"/>
      <c r="CZW5" s="1858"/>
      <c r="CZX5" s="1858"/>
      <c r="CZY5" s="25" t="s">
        <v>28</v>
      </c>
      <c r="DAK5" s="1858" t="s">
        <v>29</v>
      </c>
      <c r="DAL5" s="1858"/>
      <c r="DAM5" s="1858"/>
      <c r="DAN5" s="1858"/>
      <c r="DAO5" s="25" t="s">
        <v>28</v>
      </c>
      <c r="DBA5" s="1858" t="s">
        <v>29</v>
      </c>
      <c r="DBB5" s="1858"/>
      <c r="DBC5" s="1858"/>
      <c r="DBD5" s="1858"/>
      <c r="DBE5" s="25" t="s">
        <v>28</v>
      </c>
      <c r="DBQ5" s="1858" t="s">
        <v>29</v>
      </c>
      <c r="DBR5" s="1858"/>
      <c r="DBS5" s="1858"/>
      <c r="DBT5" s="1858"/>
      <c r="DBU5" s="25" t="s">
        <v>28</v>
      </c>
      <c r="DCG5" s="1858" t="s">
        <v>29</v>
      </c>
      <c r="DCH5" s="1858"/>
      <c r="DCI5" s="1858"/>
      <c r="DCJ5" s="1858"/>
      <c r="DCK5" s="25" t="s">
        <v>28</v>
      </c>
      <c r="DCW5" s="1858" t="s">
        <v>29</v>
      </c>
      <c r="DCX5" s="1858"/>
      <c r="DCY5" s="1858"/>
      <c r="DCZ5" s="1858"/>
      <c r="DDA5" s="25" t="s">
        <v>28</v>
      </c>
      <c r="DDM5" s="1858" t="s">
        <v>29</v>
      </c>
      <c r="DDN5" s="1858"/>
      <c r="DDO5" s="1858"/>
      <c r="DDP5" s="1858"/>
      <c r="DDQ5" s="25" t="s">
        <v>28</v>
      </c>
      <c r="DEC5" s="1858" t="s">
        <v>29</v>
      </c>
      <c r="DED5" s="1858"/>
      <c r="DEE5" s="1858"/>
      <c r="DEF5" s="1858"/>
      <c r="DEG5" s="25" t="s">
        <v>28</v>
      </c>
      <c r="DES5" s="1858" t="s">
        <v>29</v>
      </c>
      <c r="DET5" s="1858"/>
      <c r="DEU5" s="1858"/>
      <c r="DEV5" s="1858"/>
      <c r="DEW5" s="25" t="s">
        <v>28</v>
      </c>
      <c r="DFI5" s="1858" t="s">
        <v>29</v>
      </c>
      <c r="DFJ5" s="1858"/>
      <c r="DFK5" s="1858"/>
      <c r="DFL5" s="1858"/>
      <c r="DFM5" s="25" t="s">
        <v>28</v>
      </c>
      <c r="DFY5" s="1858" t="s">
        <v>29</v>
      </c>
      <c r="DFZ5" s="1858"/>
      <c r="DGA5" s="1858"/>
      <c r="DGB5" s="1858"/>
      <c r="DGC5" s="25" t="s">
        <v>28</v>
      </c>
      <c r="DGO5" s="1858" t="s">
        <v>29</v>
      </c>
      <c r="DGP5" s="1858"/>
      <c r="DGQ5" s="1858"/>
      <c r="DGR5" s="1858"/>
      <c r="DGS5" s="25" t="s">
        <v>28</v>
      </c>
      <c r="DHE5" s="1858" t="s">
        <v>29</v>
      </c>
      <c r="DHF5" s="1858"/>
      <c r="DHG5" s="1858"/>
      <c r="DHH5" s="1858"/>
      <c r="DHI5" s="25" t="s">
        <v>28</v>
      </c>
      <c r="DHU5" s="1858" t="s">
        <v>29</v>
      </c>
      <c r="DHV5" s="1858"/>
      <c r="DHW5" s="1858"/>
      <c r="DHX5" s="1858"/>
      <c r="DHY5" s="25" t="s">
        <v>28</v>
      </c>
      <c r="DIK5" s="1858" t="s">
        <v>29</v>
      </c>
      <c r="DIL5" s="1858"/>
      <c r="DIM5" s="1858"/>
      <c r="DIN5" s="1858"/>
      <c r="DIO5" s="25" t="s">
        <v>28</v>
      </c>
      <c r="DJA5" s="1858" t="s">
        <v>29</v>
      </c>
      <c r="DJB5" s="1858"/>
      <c r="DJC5" s="1858"/>
      <c r="DJD5" s="1858"/>
      <c r="DJE5" s="25" t="s">
        <v>28</v>
      </c>
      <c r="DJQ5" s="1858" t="s">
        <v>29</v>
      </c>
      <c r="DJR5" s="1858"/>
      <c r="DJS5" s="1858"/>
      <c r="DJT5" s="1858"/>
      <c r="DJU5" s="25" t="s">
        <v>28</v>
      </c>
      <c r="DKG5" s="1858" t="s">
        <v>29</v>
      </c>
      <c r="DKH5" s="1858"/>
      <c r="DKI5" s="1858"/>
      <c r="DKJ5" s="1858"/>
      <c r="DKK5" s="25" t="s">
        <v>28</v>
      </c>
      <c r="DKW5" s="1858" t="s">
        <v>29</v>
      </c>
      <c r="DKX5" s="1858"/>
      <c r="DKY5" s="1858"/>
      <c r="DKZ5" s="1858"/>
      <c r="DLA5" s="25" t="s">
        <v>28</v>
      </c>
      <c r="DLM5" s="1858" t="s">
        <v>29</v>
      </c>
      <c r="DLN5" s="1858"/>
      <c r="DLO5" s="1858"/>
      <c r="DLP5" s="1858"/>
      <c r="DLQ5" s="25" t="s">
        <v>28</v>
      </c>
      <c r="DMC5" s="1858" t="s">
        <v>29</v>
      </c>
      <c r="DMD5" s="1858"/>
      <c r="DME5" s="1858"/>
      <c r="DMF5" s="1858"/>
      <c r="DMG5" s="25" t="s">
        <v>28</v>
      </c>
      <c r="DMS5" s="1858" t="s">
        <v>29</v>
      </c>
      <c r="DMT5" s="1858"/>
      <c r="DMU5" s="1858"/>
      <c r="DMV5" s="1858"/>
      <c r="DMW5" s="25" t="s">
        <v>28</v>
      </c>
      <c r="DNI5" s="1858" t="s">
        <v>29</v>
      </c>
      <c r="DNJ5" s="1858"/>
      <c r="DNK5" s="1858"/>
      <c r="DNL5" s="1858"/>
      <c r="DNM5" s="25" t="s">
        <v>28</v>
      </c>
      <c r="DNY5" s="1858" t="s">
        <v>29</v>
      </c>
      <c r="DNZ5" s="1858"/>
      <c r="DOA5" s="1858"/>
      <c r="DOB5" s="1858"/>
      <c r="DOC5" s="25" t="s">
        <v>28</v>
      </c>
      <c r="DOO5" s="1858" t="s">
        <v>29</v>
      </c>
      <c r="DOP5" s="1858"/>
      <c r="DOQ5" s="1858"/>
      <c r="DOR5" s="1858"/>
      <c r="DOS5" s="25" t="s">
        <v>28</v>
      </c>
      <c r="DPE5" s="1858" t="s">
        <v>29</v>
      </c>
      <c r="DPF5" s="1858"/>
      <c r="DPG5" s="1858"/>
      <c r="DPH5" s="1858"/>
      <c r="DPI5" s="25" t="s">
        <v>28</v>
      </c>
      <c r="DPU5" s="1858" t="s">
        <v>29</v>
      </c>
      <c r="DPV5" s="1858"/>
      <c r="DPW5" s="1858"/>
      <c r="DPX5" s="1858"/>
      <c r="DPY5" s="25" t="s">
        <v>28</v>
      </c>
      <c r="DQK5" s="1858" t="s">
        <v>29</v>
      </c>
      <c r="DQL5" s="1858"/>
      <c r="DQM5" s="1858"/>
      <c r="DQN5" s="1858"/>
      <c r="DQO5" s="25" t="s">
        <v>28</v>
      </c>
      <c r="DRA5" s="1858" t="s">
        <v>29</v>
      </c>
      <c r="DRB5" s="1858"/>
      <c r="DRC5" s="1858"/>
      <c r="DRD5" s="1858"/>
      <c r="DRE5" s="25" t="s">
        <v>28</v>
      </c>
      <c r="DRQ5" s="1858" t="s">
        <v>29</v>
      </c>
      <c r="DRR5" s="1858"/>
      <c r="DRS5" s="1858"/>
      <c r="DRT5" s="1858"/>
      <c r="DRU5" s="25" t="s">
        <v>28</v>
      </c>
      <c r="DSG5" s="1858" t="s">
        <v>29</v>
      </c>
      <c r="DSH5" s="1858"/>
      <c r="DSI5" s="1858"/>
      <c r="DSJ5" s="1858"/>
      <c r="DSK5" s="25" t="s">
        <v>28</v>
      </c>
      <c r="DSW5" s="1858" t="s">
        <v>29</v>
      </c>
      <c r="DSX5" s="1858"/>
      <c r="DSY5" s="1858"/>
      <c r="DSZ5" s="1858"/>
      <c r="DTA5" s="25" t="s">
        <v>28</v>
      </c>
      <c r="DTM5" s="1858" t="s">
        <v>29</v>
      </c>
      <c r="DTN5" s="1858"/>
      <c r="DTO5" s="1858"/>
      <c r="DTP5" s="1858"/>
      <c r="DTQ5" s="25" t="s">
        <v>28</v>
      </c>
      <c r="DUC5" s="1858" t="s">
        <v>29</v>
      </c>
      <c r="DUD5" s="1858"/>
      <c r="DUE5" s="1858"/>
      <c r="DUF5" s="1858"/>
      <c r="DUG5" s="25" t="s">
        <v>28</v>
      </c>
      <c r="DUS5" s="1858" t="s">
        <v>29</v>
      </c>
      <c r="DUT5" s="1858"/>
      <c r="DUU5" s="1858"/>
      <c r="DUV5" s="1858"/>
      <c r="DUW5" s="25" t="s">
        <v>28</v>
      </c>
      <c r="DVI5" s="1858" t="s">
        <v>29</v>
      </c>
      <c r="DVJ5" s="1858"/>
      <c r="DVK5" s="1858"/>
      <c r="DVL5" s="1858"/>
      <c r="DVM5" s="25" t="s">
        <v>28</v>
      </c>
      <c r="DVY5" s="1858" t="s">
        <v>29</v>
      </c>
      <c r="DVZ5" s="1858"/>
      <c r="DWA5" s="1858"/>
      <c r="DWB5" s="1858"/>
      <c r="DWC5" s="25" t="s">
        <v>28</v>
      </c>
      <c r="DWO5" s="1858" t="s">
        <v>29</v>
      </c>
      <c r="DWP5" s="1858"/>
      <c r="DWQ5" s="1858"/>
      <c r="DWR5" s="1858"/>
      <c r="DWS5" s="25" t="s">
        <v>28</v>
      </c>
      <c r="DXE5" s="1858" t="s">
        <v>29</v>
      </c>
      <c r="DXF5" s="1858"/>
      <c r="DXG5" s="1858"/>
      <c r="DXH5" s="1858"/>
      <c r="DXI5" s="25" t="s">
        <v>28</v>
      </c>
      <c r="DXU5" s="1858" t="s">
        <v>29</v>
      </c>
      <c r="DXV5" s="1858"/>
      <c r="DXW5" s="1858"/>
      <c r="DXX5" s="1858"/>
      <c r="DXY5" s="25" t="s">
        <v>28</v>
      </c>
      <c r="DYK5" s="1858" t="s">
        <v>29</v>
      </c>
      <c r="DYL5" s="1858"/>
      <c r="DYM5" s="1858"/>
      <c r="DYN5" s="1858"/>
      <c r="DYO5" s="25" t="s">
        <v>28</v>
      </c>
      <c r="DZA5" s="1858" t="s">
        <v>29</v>
      </c>
      <c r="DZB5" s="1858"/>
      <c r="DZC5" s="1858"/>
      <c r="DZD5" s="1858"/>
      <c r="DZE5" s="25" t="s">
        <v>28</v>
      </c>
      <c r="DZQ5" s="1858" t="s">
        <v>29</v>
      </c>
      <c r="DZR5" s="1858"/>
      <c r="DZS5" s="1858"/>
      <c r="DZT5" s="1858"/>
      <c r="DZU5" s="25" t="s">
        <v>28</v>
      </c>
      <c r="EAG5" s="1858" t="s">
        <v>29</v>
      </c>
      <c r="EAH5" s="1858"/>
      <c r="EAI5" s="1858"/>
      <c r="EAJ5" s="1858"/>
      <c r="EAK5" s="25" t="s">
        <v>28</v>
      </c>
      <c r="EAW5" s="1858" t="s">
        <v>29</v>
      </c>
      <c r="EAX5" s="1858"/>
      <c r="EAY5" s="1858"/>
      <c r="EAZ5" s="1858"/>
      <c r="EBA5" s="25" t="s">
        <v>28</v>
      </c>
      <c r="EBM5" s="1858" t="s">
        <v>29</v>
      </c>
      <c r="EBN5" s="1858"/>
      <c r="EBO5" s="1858"/>
      <c r="EBP5" s="1858"/>
      <c r="EBQ5" s="25" t="s">
        <v>28</v>
      </c>
      <c r="ECC5" s="1858" t="s">
        <v>29</v>
      </c>
      <c r="ECD5" s="1858"/>
      <c r="ECE5" s="1858"/>
      <c r="ECF5" s="1858"/>
      <c r="ECG5" s="25" t="s">
        <v>28</v>
      </c>
      <c r="ECS5" s="1858" t="s">
        <v>29</v>
      </c>
      <c r="ECT5" s="1858"/>
      <c r="ECU5" s="1858"/>
      <c r="ECV5" s="1858"/>
      <c r="ECW5" s="25" t="s">
        <v>28</v>
      </c>
      <c r="EDI5" s="1858" t="s">
        <v>29</v>
      </c>
      <c r="EDJ5" s="1858"/>
      <c r="EDK5" s="1858"/>
      <c r="EDL5" s="1858"/>
      <c r="EDM5" s="25" t="s">
        <v>28</v>
      </c>
      <c r="EDY5" s="1858" t="s">
        <v>29</v>
      </c>
      <c r="EDZ5" s="1858"/>
      <c r="EEA5" s="1858"/>
      <c r="EEB5" s="1858"/>
      <c r="EEC5" s="25" t="s">
        <v>28</v>
      </c>
      <c r="EEO5" s="1858" t="s">
        <v>29</v>
      </c>
      <c r="EEP5" s="1858"/>
      <c r="EEQ5" s="1858"/>
      <c r="EER5" s="1858"/>
      <c r="EES5" s="25" t="s">
        <v>28</v>
      </c>
      <c r="EFE5" s="1858" t="s">
        <v>29</v>
      </c>
      <c r="EFF5" s="1858"/>
      <c r="EFG5" s="1858"/>
      <c r="EFH5" s="1858"/>
      <c r="EFI5" s="25" t="s">
        <v>28</v>
      </c>
      <c r="EFU5" s="1858" t="s">
        <v>29</v>
      </c>
      <c r="EFV5" s="1858"/>
      <c r="EFW5" s="1858"/>
      <c r="EFX5" s="1858"/>
      <c r="EFY5" s="25" t="s">
        <v>28</v>
      </c>
      <c r="EGK5" s="1858" t="s">
        <v>29</v>
      </c>
      <c r="EGL5" s="1858"/>
      <c r="EGM5" s="1858"/>
      <c r="EGN5" s="1858"/>
      <c r="EGO5" s="25" t="s">
        <v>28</v>
      </c>
      <c r="EHA5" s="1858" t="s">
        <v>29</v>
      </c>
      <c r="EHB5" s="1858"/>
      <c r="EHC5" s="1858"/>
      <c r="EHD5" s="1858"/>
      <c r="EHE5" s="25" t="s">
        <v>28</v>
      </c>
      <c r="EHQ5" s="1858" t="s">
        <v>29</v>
      </c>
      <c r="EHR5" s="1858"/>
      <c r="EHS5" s="1858"/>
      <c r="EHT5" s="1858"/>
      <c r="EHU5" s="25" t="s">
        <v>28</v>
      </c>
      <c r="EIG5" s="1858" t="s">
        <v>29</v>
      </c>
      <c r="EIH5" s="1858"/>
      <c r="EII5" s="1858"/>
      <c r="EIJ5" s="1858"/>
      <c r="EIK5" s="25" t="s">
        <v>28</v>
      </c>
      <c r="EIW5" s="1858" t="s">
        <v>29</v>
      </c>
      <c r="EIX5" s="1858"/>
      <c r="EIY5" s="1858"/>
      <c r="EIZ5" s="1858"/>
      <c r="EJA5" s="25" t="s">
        <v>28</v>
      </c>
      <c r="EJM5" s="1858" t="s">
        <v>29</v>
      </c>
      <c r="EJN5" s="1858"/>
      <c r="EJO5" s="1858"/>
      <c r="EJP5" s="1858"/>
      <c r="EJQ5" s="25" t="s">
        <v>28</v>
      </c>
      <c r="EKC5" s="1858" t="s">
        <v>29</v>
      </c>
      <c r="EKD5" s="1858"/>
      <c r="EKE5" s="1858"/>
      <c r="EKF5" s="1858"/>
      <c r="EKG5" s="25" t="s">
        <v>28</v>
      </c>
      <c r="EKS5" s="1858" t="s">
        <v>29</v>
      </c>
      <c r="EKT5" s="1858"/>
      <c r="EKU5" s="1858"/>
      <c r="EKV5" s="1858"/>
      <c r="EKW5" s="25" t="s">
        <v>28</v>
      </c>
      <c r="ELI5" s="1858" t="s">
        <v>29</v>
      </c>
      <c r="ELJ5" s="1858"/>
      <c r="ELK5" s="1858"/>
      <c r="ELL5" s="1858"/>
      <c r="ELM5" s="25" t="s">
        <v>28</v>
      </c>
      <c r="ELY5" s="1858" t="s">
        <v>29</v>
      </c>
      <c r="ELZ5" s="1858"/>
      <c r="EMA5" s="1858"/>
      <c r="EMB5" s="1858"/>
      <c r="EMC5" s="25" t="s">
        <v>28</v>
      </c>
      <c r="EMO5" s="1858" t="s">
        <v>29</v>
      </c>
      <c r="EMP5" s="1858"/>
      <c r="EMQ5" s="1858"/>
      <c r="EMR5" s="1858"/>
      <c r="EMS5" s="25" t="s">
        <v>28</v>
      </c>
      <c r="ENE5" s="1858" t="s">
        <v>29</v>
      </c>
      <c r="ENF5" s="1858"/>
      <c r="ENG5" s="1858"/>
      <c r="ENH5" s="1858"/>
      <c r="ENI5" s="25" t="s">
        <v>28</v>
      </c>
      <c r="ENU5" s="1858" t="s">
        <v>29</v>
      </c>
      <c r="ENV5" s="1858"/>
      <c r="ENW5" s="1858"/>
      <c r="ENX5" s="1858"/>
      <c r="ENY5" s="25" t="s">
        <v>28</v>
      </c>
      <c r="EOK5" s="1858" t="s">
        <v>29</v>
      </c>
      <c r="EOL5" s="1858"/>
      <c r="EOM5" s="1858"/>
      <c r="EON5" s="1858"/>
      <c r="EOO5" s="25" t="s">
        <v>28</v>
      </c>
      <c r="EPA5" s="1858" t="s">
        <v>29</v>
      </c>
      <c r="EPB5" s="1858"/>
      <c r="EPC5" s="1858"/>
      <c r="EPD5" s="1858"/>
      <c r="EPE5" s="25" t="s">
        <v>28</v>
      </c>
      <c r="EPQ5" s="1858" t="s">
        <v>29</v>
      </c>
      <c r="EPR5" s="1858"/>
      <c r="EPS5" s="1858"/>
      <c r="EPT5" s="1858"/>
      <c r="EPU5" s="25" t="s">
        <v>28</v>
      </c>
      <c r="EQG5" s="1858" t="s">
        <v>29</v>
      </c>
      <c r="EQH5" s="1858"/>
      <c r="EQI5" s="1858"/>
      <c r="EQJ5" s="1858"/>
      <c r="EQK5" s="25" t="s">
        <v>28</v>
      </c>
      <c r="EQW5" s="1858" t="s">
        <v>29</v>
      </c>
      <c r="EQX5" s="1858"/>
      <c r="EQY5" s="1858"/>
      <c r="EQZ5" s="1858"/>
      <c r="ERA5" s="25" t="s">
        <v>28</v>
      </c>
      <c r="ERM5" s="1858" t="s">
        <v>29</v>
      </c>
      <c r="ERN5" s="1858"/>
      <c r="ERO5" s="1858"/>
      <c r="ERP5" s="1858"/>
      <c r="ERQ5" s="25" t="s">
        <v>28</v>
      </c>
      <c r="ESC5" s="1858" t="s">
        <v>29</v>
      </c>
      <c r="ESD5" s="1858"/>
      <c r="ESE5" s="1858"/>
      <c r="ESF5" s="1858"/>
      <c r="ESG5" s="25" t="s">
        <v>28</v>
      </c>
      <c r="ESS5" s="1858" t="s">
        <v>29</v>
      </c>
      <c r="EST5" s="1858"/>
      <c r="ESU5" s="1858"/>
      <c r="ESV5" s="1858"/>
      <c r="ESW5" s="25" t="s">
        <v>28</v>
      </c>
      <c r="ETI5" s="1858" t="s">
        <v>29</v>
      </c>
      <c r="ETJ5" s="1858"/>
      <c r="ETK5" s="1858"/>
      <c r="ETL5" s="1858"/>
      <c r="ETM5" s="25" t="s">
        <v>28</v>
      </c>
      <c r="ETY5" s="1858" t="s">
        <v>29</v>
      </c>
      <c r="ETZ5" s="1858"/>
      <c r="EUA5" s="1858"/>
      <c r="EUB5" s="1858"/>
      <c r="EUC5" s="25" t="s">
        <v>28</v>
      </c>
      <c r="EUO5" s="1858" t="s">
        <v>29</v>
      </c>
      <c r="EUP5" s="1858"/>
      <c r="EUQ5" s="1858"/>
      <c r="EUR5" s="1858"/>
      <c r="EUS5" s="25" t="s">
        <v>28</v>
      </c>
      <c r="EVE5" s="1858" t="s">
        <v>29</v>
      </c>
      <c r="EVF5" s="1858"/>
      <c r="EVG5" s="1858"/>
      <c r="EVH5" s="1858"/>
      <c r="EVI5" s="25" t="s">
        <v>28</v>
      </c>
      <c r="EVU5" s="1858" t="s">
        <v>29</v>
      </c>
      <c r="EVV5" s="1858"/>
      <c r="EVW5" s="1858"/>
      <c r="EVX5" s="1858"/>
      <c r="EVY5" s="25" t="s">
        <v>28</v>
      </c>
      <c r="EWK5" s="1858" t="s">
        <v>29</v>
      </c>
      <c r="EWL5" s="1858"/>
      <c r="EWM5" s="1858"/>
      <c r="EWN5" s="1858"/>
      <c r="EWO5" s="25" t="s">
        <v>28</v>
      </c>
      <c r="EXA5" s="1858" t="s">
        <v>29</v>
      </c>
      <c r="EXB5" s="1858"/>
      <c r="EXC5" s="1858"/>
      <c r="EXD5" s="1858"/>
      <c r="EXE5" s="25" t="s">
        <v>28</v>
      </c>
      <c r="EXQ5" s="1858" t="s">
        <v>29</v>
      </c>
      <c r="EXR5" s="1858"/>
      <c r="EXS5" s="1858"/>
      <c r="EXT5" s="1858"/>
      <c r="EXU5" s="25" t="s">
        <v>28</v>
      </c>
      <c r="EYG5" s="1858" t="s">
        <v>29</v>
      </c>
      <c r="EYH5" s="1858"/>
      <c r="EYI5" s="1858"/>
      <c r="EYJ5" s="1858"/>
      <c r="EYK5" s="25" t="s">
        <v>28</v>
      </c>
      <c r="EYW5" s="1858" t="s">
        <v>29</v>
      </c>
      <c r="EYX5" s="1858"/>
      <c r="EYY5" s="1858"/>
      <c r="EYZ5" s="1858"/>
      <c r="EZA5" s="25" t="s">
        <v>28</v>
      </c>
      <c r="EZM5" s="1858" t="s">
        <v>29</v>
      </c>
      <c r="EZN5" s="1858"/>
      <c r="EZO5" s="1858"/>
      <c r="EZP5" s="1858"/>
      <c r="EZQ5" s="25" t="s">
        <v>28</v>
      </c>
      <c r="FAC5" s="1858" t="s">
        <v>29</v>
      </c>
      <c r="FAD5" s="1858"/>
      <c r="FAE5" s="1858"/>
      <c r="FAF5" s="1858"/>
      <c r="FAG5" s="25" t="s">
        <v>28</v>
      </c>
      <c r="FAS5" s="1858" t="s">
        <v>29</v>
      </c>
      <c r="FAT5" s="1858"/>
      <c r="FAU5" s="1858"/>
      <c r="FAV5" s="1858"/>
      <c r="FAW5" s="25" t="s">
        <v>28</v>
      </c>
      <c r="FBI5" s="1858" t="s">
        <v>29</v>
      </c>
      <c r="FBJ5" s="1858"/>
      <c r="FBK5" s="1858"/>
      <c r="FBL5" s="1858"/>
      <c r="FBM5" s="25" t="s">
        <v>28</v>
      </c>
      <c r="FBY5" s="1858" t="s">
        <v>29</v>
      </c>
      <c r="FBZ5" s="1858"/>
      <c r="FCA5" s="1858"/>
      <c r="FCB5" s="1858"/>
      <c r="FCC5" s="25" t="s">
        <v>28</v>
      </c>
      <c r="FCO5" s="1858" t="s">
        <v>29</v>
      </c>
      <c r="FCP5" s="1858"/>
      <c r="FCQ5" s="1858"/>
      <c r="FCR5" s="1858"/>
      <c r="FCS5" s="25" t="s">
        <v>28</v>
      </c>
      <c r="FDE5" s="1858" t="s">
        <v>29</v>
      </c>
      <c r="FDF5" s="1858"/>
      <c r="FDG5" s="1858"/>
      <c r="FDH5" s="1858"/>
      <c r="FDI5" s="25" t="s">
        <v>28</v>
      </c>
      <c r="FDU5" s="1858" t="s">
        <v>29</v>
      </c>
      <c r="FDV5" s="1858"/>
      <c r="FDW5" s="1858"/>
      <c r="FDX5" s="1858"/>
      <c r="FDY5" s="25" t="s">
        <v>28</v>
      </c>
      <c r="FEK5" s="1858" t="s">
        <v>29</v>
      </c>
      <c r="FEL5" s="1858"/>
      <c r="FEM5" s="1858"/>
      <c r="FEN5" s="1858"/>
      <c r="FEO5" s="25" t="s">
        <v>28</v>
      </c>
      <c r="FFA5" s="1858" t="s">
        <v>29</v>
      </c>
      <c r="FFB5" s="1858"/>
      <c r="FFC5" s="1858"/>
      <c r="FFD5" s="1858"/>
      <c r="FFE5" s="25" t="s">
        <v>28</v>
      </c>
      <c r="FFQ5" s="1858" t="s">
        <v>29</v>
      </c>
      <c r="FFR5" s="1858"/>
      <c r="FFS5" s="1858"/>
      <c r="FFT5" s="1858"/>
      <c r="FFU5" s="25" t="s">
        <v>28</v>
      </c>
      <c r="FGG5" s="1858" t="s">
        <v>29</v>
      </c>
      <c r="FGH5" s="1858"/>
      <c r="FGI5" s="1858"/>
      <c r="FGJ5" s="1858"/>
      <c r="FGK5" s="25" t="s">
        <v>28</v>
      </c>
      <c r="FGW5" s="1858" t="s">
        <v>29</v>
      </c>
      <c r="FGX5" s="1858"/>
      <c r="FGY5" s="1858"/>
      <c r="FGZ5" s="1858"/>
      <c r="FHA5" s="25" t="s">
        <v>28</v>
      </c>
      <c r="FHM5" s="1858" t="s">
        <v>29</v>
      </c>
      <c r="FHN5" s="1858"/>
      <c r="FHO5" s="1858"/>
      <c r="FHP5" s="1858"/>
      <c r="FHQ5" s="25" t="s">
        <v>28</v>
      </c>
      <c r="FIC5" s="1858" t="s">
        <v>29</v>
      </c>
      <c r="FID5" s="1858"/>
      <c r="FIE5" s="1858"/>
      <c r="FIF5" s="1858"/>
      <c r="FIG5" s="25" t="s">
        <v>28</v>
      </c>
      <c r="FIS5" s="1858" t="s">
        <v>29</v>
      </c>
      <c r="FIT5" s="1858"/>
      <c r="FIU5" s="1858"/>
      <c r="FIV5" s="1858"/>
      <c r="FIW5" s="25" t="s">
        <v>28</v>
      </c>
      <c r="FJI5" s="1858" t="s">
        <v>29</v>
      </c>
      <c r="FJJ5" s="1858"/>
      <c r="FJK5" s="1858"/>
      <c r="FJL5" s="1858"/>
      <c r="FJM5" s="25" t="s">
        <v>28</v>
      </c>
      <c r="FJY5" s="1858" t="s">
        <v>29</v>
      </c>
      <c r="FJZ5" s="1858"/>
      <c r="FKA5" s="1858"/>
      <c r="FKB5" s="1858"/>
      <c r="FKC5" s="25" t="s">
        <v>28</v>
      </c>
      <c r="FKO5" s="1858" t="s">
        <v>29</v>
      </c>
      <c r="FKP5" s="1858"/>
      <c r="FKQ5" s="1858"/>
      <c r="FKR5" s="1858"/>
      <c r="FKS5" s="25" t="s">
        <v>28</v>
      </c>
      <c r="FLE5" s="1858" t="s">
        <v>29</v>
      </c>
      <c r="FLF5" s="1858"/>
      <c r="FLG5" s="1858"/>
      <c r="FLH5" s="1858"/>
      <c r="FLI5" s="25" t="s">
        <v>28</v>
      </c>
      <c r="FLU5" s="1858" t="s">
        <v>29</v>
      </c>
      <c r="FLV5" s="1858"/>
      <c r="FLW5" s="1858"/>
      <c r="FLX5" s="1858"/>
      <c r="FLY5" s="25" t="s">
        <v>28</v>
      </c>
      <c r="FMK5" s="1858" t="s">
        <v>29</v>
      </c>
      <c r="FML5" s="1858"/>
      <c r="FMM5" s="1858"/>
      <c r="FMN5" s="1858"/>
      <c r="FMO5" s="25" t="s">
        <v>28</v>
      </c>
      <c r="FNA5" s="1858" t="s">
        <v>29</v>
      </c>
      <c r="FNB5" s="1858"/>
      <c r="FNC5" s="1858"/>
      <c r="FND5" s="1858"/>
      <c r="FNE5" s="25" t="s">
        <v>28</v>
      </c>
      <c r="FNQ5" s="1858" t="s">
        <v>29</v>
      </c>
      <c r="FNR5" s="1858"/>
      <c r="FNS5" s="1858"/>
      <c r="FNT5" s="1858"/>
      <c r="FNU5" s="25" t="s">
        <v>28</v>
      </c>
      <c r="FOG5" s="1858" t="s">
        <v>29</v>
      </c>
      <c r="FOH5" s="1858"/>
      <c r="FOI5" s="1858"/>
      <c r="FOJ5" s="1858"/>
      <c r="FOK5" s="25" t="s">
        <v>28</v>
      </c>
      <c r="FOW5" s="1858" t="s">
        <v>29</v>
      </c>
      <c r="FOX5" s="1858"/>
      <c r="FOY5" s="1858"/>
      <c r="FOZ5" s="1858"/>
      <c r="FPA5" s="25" t="s">
        <v>28</v>
      </c>
      <c r="FPM5" s="1858" t="s">
        <v>29</v>
      </c>
      <c r="FPN5" s="1858"/>
      <c r="FPO5" s="1858"/>
      <c r="FPP5" s="1858"/>
      <c r="FPQ5" s="25" t="s">
        <v>28</v>
      </c>
      <c r="FQC5" s="1858" t="s">
        <v>29</v>
      </c>
      <c r="FQD5" s="1858"/>
      <c r="FQE5" s="1858"/>
      <c r="FQF5" s="1858"/>
      <c r="FQG5" s="25" t="s">
        <v>28</v>
      </c>
      <c r="FQS5" s="1858" t="s">
        <v>29</v>
      </c>
      <c r="FQT5" s="1858"/>
      <c r="FQU5" s="1858"/>
      <c r="FQV5" s="1858"/>
      <c r="FQW5" s="25" t="s">
        <v>28</v>
      </c>
      <c r="FRI5" s="1858" t="s">
        <v>29</v>
      </c>
      <c r="FRJ5" s="1858"/>
      <c r="FRK5" s="1858"/>
      <c r="FRL5" s="1858"/>
      <c r="FRM5" s="25" t="s">
        <v>28</v>
      </c>
      <c r="FRY5" s="1858" t="s">
        <v>29</v>
      </c>
      <c r="FRZ5" s="1858"/>
      <c r="FSA5" s="1858"/>
      <c r="FSB5" s="1858"/>
      <c r="FSC5" s="25" t="s">
        <v>28</v>
      </c>
      <c r="FSO5" s="1858" t="s">
        <v>29</v>
      </c>
      <c r="FSP5" s="1858"/>
      <c r="FSQ5" s="1858"/>
      <c r="FSR5" s="1858"/>
      <c r="FSS5" s="25" t="s">
        <v>28</v>
      </c>
      <c r="FTE5" s="1858" t="s">
        <v>29</v>
      </c>
      <c r="FTF5" s="1858"/>
      <c r="FTG5" s="1858"/>
      <c r="FTH5" s="1858"/>
      <c r="FTI5" s="25" t="s">
        <v>28</v>
      </c>
      <c r="FTU5" s="1858" t="s">
        <v>29</v>
      </c>
      <c r="FTV5" s="1858"/>
      <c r="FTW5" s="1858"/>
      <c r="FTX5" s="1858"/>
      <c r="FTY5" s="25" t="s">
        <v>28</v>
      </c>
      <c r="FUK5" s="1858" t="s">
        <v>29</v>
      </c>
      <c r="FUL5" s="1858"/>
      <c r="FUM5" s="1858"/>
      <c r="FUN5" s="1858"/>
      <c r="FUO5" s="25" t="s">
        <v>28</v>
      </c>
      <c r="FVA5" s="1858" t="s">
        <v>29</v>
      </c>
      <c r="FVB5" s="1858"/>
      <c r="FVC5" s="1858"/>
      <c r="FVD5" s="1858"/>
      <c r="FVE5" s="25" t="s">
        <v>28</v>
      </c>
      <c r="FVQ5" s="1858" t="s">
        <v>29</v>
      </c>
      <c r="FVR5" s="1858"/>
      <c r="FVS5" s="1858"/>
      <c r="FVT5" s="1858"/>
      <c r="FVU5" s="25" t="s">
        <v>28</v>
      </c>
      <c r="FWG5" s="1858" t="s">
        <v>29</v>
      </c>
      <c r="FWH5" s="1858"/>
      <c r="FWI5" s="1858"/>
      <c r="FWJ5" s="1858"/>
      <c r="FWK5" s="25" t="s">
        <v>28</v>
      </c>
      <c r="FWW5" s="1858" t="s">
        <v>29</v>
      </c>
      <c r="FWX5" s="1858"/>
      <c r="FWY5" s="1858"/>
      <c r="FWZ5" s="1858"/>
      <c r="FXA5" s="25" t="s">
        <v>28</v>
      </c>
      <c r="FXM5" s="1858" t="s">
        <v>29</v>
      </c>
      <c r="FXN5" s="1858"/>
      <c r="FXO5" s="1858"/>
      <c r="FXP5" s="1858"/>
      <c r="FXQ5" s="25" t="s">
        <v>28</v>
      </c>
      <c r="FYC5" s="1858" t="s">
        <v>29</v>
      </c>
      <c r="FYD5" s="1858"/>
      <c r="FYE5" s="1858"/>
      <c r="FYF5" s="1858"/>
      <c r="FYG5" s="25" t="s">
        <v>28</v>
      </c>
      <c r="FYS5" s="1858" t="s">
        <v>29</v>
      </c>
      <c r="FYT5" s="1858"/>
      <c r="FYU5" s="1858"/>
      <c r="FYV5" s="1858"/>
      <c r="FYW5" s="25" t="s">
        <v>28</v>
      </c>
      <c r="FZI5" s="1858" t="s">
        <v>29</v>
      </c>
      <c r="FZJ5" s="1858"/>
      <c r="FZK5" s="1858"/>
      <c r="FZL5" s="1858"/>
      <c r="FZM5" s="25" t="s">
        <v>28</v>
      </c>
      <c r="FZY5" s="1858" t="s">
        <v>29</v>
      </c>
      <c r="FZZ5" s="1858"/>
      <c r="GAA5" s="1858"/>
      <c r="GAB5" s="1858"/>
      <c r="GAC5" s="25" t="s">
        <v>28</v>
      </c>
      <c r="GAO5" s="1858" t="s">
        <v>29</v>
      </c>
      <c r="GAP5" s="1858"/>
      <c r="GAQ5" s="1858"/>
      <c r="GAR5" s="1858"/>
      <c r="GAS5" s="25" t="s">
        <v>28</v>
      </c>
      <c r="GBE5" s="1858" t="s">
        <v>29</v>
      </c>
      <c r="GBF5" s="1858"/>
      <c r="GBG5" s="1858"/>
      <c r="GBH5" s="1858"/>
      <c r="GBI5" s="25" t="s">
        <v>28</v>
      </c>
      <c r="GBU5" s="1858" t="s">
        <v>29</v>
      </c>
      <c r="GBV5" s="1858"/>
      <c r="GBW5" s="1858"/>
      <c r="GBX5" s="1858"/>
      <c r="GBY5" s="25" t="s">
        <v>28</v>
      </c>
      <c r="GCK5" s="1858" t="s">
        <v>29</v>
      </c>
      <c r="GCL5" s="1858"/>
      <c r="GCM5" s="1858"/>
      <c r="GCN5" s="1858"/>
      <c r="GCO5" s="25" t="s">
        <v>28</v>
      </c>
      <c r="GDA5" s="1858" t="s">
        <v>29</v>
      </c>
      <c r="GDB5" s="1858"/>
      <c r="GDC5" s="1858"/>
      <c r="GDD5" s="1858"/>
      <c r="GDE5" s="25" t="s">
        <v>28</v>
      </c>
      <c r="GDQ5" s="1858" t="s">
        <v>29</v>
      </c>
      <c r="GDR5" s="1858"/>
      <c r="GDS5" s="1858"/>
      <c r="GDT5" s="1858"/>
      <c r="GDU5" s="25" t="s">
        <v>28</v>
      </c>
      <c r="GEG5" s="1858" t="s">
        <v>29</v>
      </c>
      <c r="GEH5" s="1858"/>
      <c r="GEI5" s="1858"/>
      <c r="GEJ5" s="1858"/>
      <c r="GEK5" s="25" t="s">
        <v>28</v>
      </c>
      <c r="GEW5" s="1858" t="s">
        <v>29</v>
      </c>
      <c r="GEX5" s="1858"/>
      <c r="GEY5" s="1858"/>
      <c r="GEZ5" s="1858"/>
      <c r="GFA5" s="25" t="s">
        <v>28</v>
      </c>
      <c r="GFM5" s="1858" t="s">
        <v>29</v>
      </c>
      <c r="GFN5" s="1858"/>
      <c r="GFO5" s="1858"/>
      <c r="GFP5" s="1858"/>
      <c r="GFQ5" s="25" t="s">
        <v>28</v>
      </c>
      <c r="GGC5" s="1858" t="s">
        <v>29</v>
      </c>
      <c r="GGD5" s="1858"/>
      <c r="GGE5" s="1858"/>
      <c r="GGF5" s="1858"/>
      <c r="GGG5" s="25" t="s">
        <v>28</v>
      </c>
      <c r="GGS5" s="1858" t="s">
        <v>29</v>
      </c>
      <c r="GGT5" s="1858"/>
      <c r="GGU5" s="1858"/>
      <c r="GGV5" s="1858"/>
      <c r="GGW5" s="25" t="s">
        <v>28</v>
      </c>
      <c r="GHI5" s="1858" t="s">
        <v>29</v>
      </c>
      <c r="GHJ5" s="1858"/>
      <c r="GHK5" s="1858"/>
      <c r="GHL5" s="1858"/>
      <c r="GHM5" s="25" t="s">
        <v>28</v>
      </c>
      <c r="GHY5" s="1858" t="s">
        <v>29</v>
      </c>
      <c r="GHZ5" s="1858"/>
      <c r="GIA5" s="1858"/>
      <c r="GIB5" s="1858"/>
      <c r="GIC5" s="25" t="s">
        <v>28</v>
      </c>
      <c r="GIO5" s="1858" t="s">
        <v>29</v>
      </c>
      <c r="GIP5" s="1858"/>
      <c r="GIQ5" s="1858"/>
      <c r="GIR5" s="1858"/>
      <c r="GIS5" s="25" t="s">
        <v>28</v>
      </c>
      <c r="GJE5" s="1858" t="s">
        <v>29</v>
      </c>
      <c r="GJF5" s="1858"/>
      <c r="GJG5" s="1858"/>
      <c r="GJH5" s="1858"/>
      <c r="GJI5" s="25" t="s">
        <v>28</v>
      </c>
      <c r="GJU5" s="1858" t="s">
        <v>29</v>
      </c>
      <c r="GJV5" s="1858"/>
      <c r="GJW5" s="1858"/>
      <c r="GJX5" s="1858"/>
      <c r="GJY5" s="25" t="s">
        <v>28</v>
      </c>
      <c r="GKK5" s="1858" t="s">
        <v>29</v>
      </c>
      <c r="GKL5" s="1858"/>
      <c r="GKM5" s="1858"/>
      <c r="GKN5" s="1858"/>
      <c r="GKO5" s="25" t="s">
        <v>28</v>
      </c>
      <c r="GLA5" s="1858" t="s">
        <v>29</v>
      </c>
      <c r="GLB5" s="1858"/>
      <c r="GLC5" s="1858"/>
      <c r="GLD5" s="1858"/>
      <c r="GLE5" s="25" t="s">
        <v>28</v>
      </c>
      <c r="GLQ5" s="1858" t="s">
        <v>29</v>
      </c>
      <c r="GLR5" s="1858"/>
      <c r="GLS5" s="1858"/>
      <c r="GLT5" s="1858"/>
      <c r="GLU5" s="25" t="s">
        <v>28</v>
      </c>
      <c r="GMG5" s="1858" t="s">
        <v>29</v>
      </c>
      <c r="GMH5" s="1858"/>
      <c r="GMI5" s="1858"/>
      <c r="GMJ5" s="1858"/>
      <c r="GMK5" s="25" t="s">
        <v>28</v>
      </c>
      <c r="GMW5" s="1858" t="s">
        <v>29</v>
      </c>
      <c r="GMX5" s="1858"/>
      <c r="GMY5" s="1858"/>
      <c r="GMZ5" s="1858"/>
      <c r="GNA5" s="25" t="s">
        <v>28</v>
      </c>
      <c r="GNM5" s="1858" t="s">
        <v>29</v>
      </c>
      <c r="GNN5" s="1858"/>
      <c r="GNO5" s="1858"/>
      <c r="GNP5" s="1858"/>
      <c r="GNQ5" s="25" t="s">
        <v>28</v>
      </c>
      <c r="GOC5" s="1858" t="s">
        <v>29</v>
      </c>
      <c r="GOD5" s="1858"/>
      <c r="GOE5" s="1858"/>
      <c r="GOF5" s="1858"/>
      <c r="GOG5" s="25" t="s">
        <v>28</v>
      </c>
      <c r="GOS5" s="1858" t="s">
        <v>29</v>
      </c>
      <c r="GOT5" s="1858"/>
      <c r="GOU5" s="1858"/>
      <c r="GOV5" s="1858"/>
      <c r="GOW5" s="25" t="s">
        <v>28</v>
      </c>
      <c r="GPI5" s="1858" t="s">
        <v>29</v>
      </c>
      <c r="GPJ5" s="1858"/>
      <c r="GPK5" s="1858"/>
      <c r="GPL5" s="1858"/>
      <c r="GPM5" s="25" t="s">
        <v>28</v>
      </c>
      <c r="GPY5" s="1858" t="s">
        <v>29</v>
      </c>
      <c r="GPZ5" s="1858"/>
      <c r="GQA5" s="1858"/>
      <c r="GQB5" s="1858"/>
      <c r="GQC5" s="25" t="s">
        <v>28</v>
      </c>
      <c r="GQO5" s="1858" t="s">
        <v>29</v>
      </c>
      <c r="GQP5" s="1858"/>
      <c r="GQQ5" s="1858"/>
      <c r="GQR5" s="1858"/>
      <c r="GQS5" s="25" t="s">
        <v>28</v>
      </c>
      <c r="GRE5" s="1858" t="s">
        <v>29</v>
      </c>
      <c r="GRF5" s="1858"/>
      <c r="GRG5" s="1858"/>
      <c r="GRH5" s="1858"/>
      <c r="GRI5" s="25" t="s">
        <v>28</v>
      </c>
      <c r="GRU5" s="1858" t="s">
        <v>29</v>
      </c>
      <c r="GRV5" s="1858"/>
      <c r="GRW5" s="1858"/>
      <c r="GRX5" s="1858"/>
      <c r="GRY5" s="25" t="s">
        <v>28</v>
      </c>
      <c r="GSK5" s="1858" t="s">
        <v>29</v>
      </c>
      <c r="GSL5" s="1858"/>
      <c r="GSM5" s="1858"/>
      <c r="GSN5" s="1858"/>
      <c r="GSO5" s="25" t="s">
        <v>28</v>
      </c>
      <c r="GTA5" s="1858" t="s">
        <v>29</v>
      </c>
      <c r="GTB5" s="1858"/>
      <c r="GTC5" s="1858"/>
      <c r="GTD5" s="1858"/>
      <c r="GTE5" s="25" t="s">
        <v>28</v>
      </c>
      <c r="GTQ5" s="1858" t="s">
        <v>29</v>
      </c>
      <c r="GTR5" s="1858"/>
      <c r="GTS5" s="1858"/>
      <c r="GTT5" s="1858"/>
      <c r="GTU5" s="25" t="s">
        <v>28</v>
      </c>
      <c r="GUG5" s="1858" t="s">
        <v>29</v>
      </c>
      <c r="GUH5" s="1858"/>
      <c r="GUI5" s="1858"/>
      <c r="GUJ5" s="1858"/>
      <c r="GUK5" s="25" t="s">
        <v>28</v>
      </c>
      <c r="GUW5" s="1858" t="s">
        <v>29</v>
      </c>
      <c r="GUX5" s="1858"/>
      <c r="GUY5" s="1858"/>
      <c r="GUZ5" s="1858"/>
      <c r="GVA5" s="25" t="s">
        <v>28</v>
      </c>
      <c r="GVM5" s="1858" t="s">
        <v>29</v>
      </c>
      <c r="GVN5" s="1858"/>
      <c r="GVO5" s="1858"/>
      <c r="GVP5" s="1858"/>
      <c r="GVQ5" s="25" t="s">
        <v>28</v>
      </c>
      <c r="GWC5" s="1858" t="s">
        <v>29</v>
      </c>
      <c r="GWD5" s="1858"/>
      <c r="GWE5" s="1858"/>
      <c r="GWF5" s="1858"/>
      <c r="GWG5" s="25" t="s">
        <v>28</v>
      </c>
      <c r="GWS5" s="1858" t="s">
        <v>29</v>
      </c>
      <c r="GWT5" s="1858"/>
      <c r="GWU5" s="1858"/>
      <c r="GWV5" s="1858"/>
      <c r="GWW5" s="25" t="s">
        <v>28</v>
      </c>
      <c r="GXI5" s="1858" t="s">
        <v>29</v>
      </c>
      <c r="GXJ5" s="1858"/>
      <c r="GXK5" s="1858"/>
      <c r="GXL5" s="1858"/>
      <c r="GXM5" s="25" t="s">
        <v>28</v>
      </c>
      <c r="GXY5" s="1858" t="s">
        <v>29</v>
      </c>
      <c r="GXZ5" s="1858"/>
      <c r="GYA5" s="1858"/>
      <c r="GYB5" s="1858"/>
      <c r="GYC5" s="25" t="s">
        <v>28</v>
      </c>
      <c r="GYO5" s="1858" t="s">
        <v>29</v>
      </c>
      <c r="GYP5" s="1858"/>
      <c r="GYQ5" s="1858"/>
      <c r="GYR5" s="1858"/>
      <c r="GYS5" s="25" t="s">
        <v>28</v>
      </c>
      <c r="GZE5" s="1858" t="s">
        <v>29</v>
      </c>
      <c r="GZF5" s="1858"/>
      <c r="GZG5" s="1858"/>
      <c r="GZH5" s="1858"/>
      <c r="GZI5" s="25" t="s">
        <v>28</v>
      </c>
      <c r="GZU5" s="1858" t="s">
        <v>29</v>
      </c>
      <c r="GZV5" s="1858"/>
      <c r="GZW5" s="1858"/>
      <c r="GZX5" s="1858"/>
      <c r="GZY5" s="25" t="s">
        <v>28</v>
      </c>
      <c r="HAK5" s="1858" t="s">
        <v>29</v>
      </c>
      <c r="HAL5" s="1858"/>
      <c r="HAM5" s="1858"/>
      <c r="HAN5" s="1858"/>
      <c r="HAO5" s="25" t="s">
        <v>28</v>
      </c>
      <c r="HBA5" s="1858" t="s">
        <v>29</v>
      </c>
      <c r="HBB5" s="1858"/>
      <c r="HBC5" s="1858"/>
      <c r="HBD5" s="1858"/>
      <c r="HBE5" s="25" t="s">
        <v>28</v>
      </c>
      <c r="HBQ5" s="1858" t="s">
        <v>29</v>
      </c>
      <c r="HBR5" s="1858"/>
      <c r="HBS5" s="1858"/>
      <c r="HBT5" s="1858"/>
      <c r="HBU5" s="25" t="s">
        <v>28</v>
      </c>
      <c r="HCG5" s="1858" t="s">
        <v>29</v>
      </c>
      <c r="HCH5" s="1858"/>
      <c r="HCI5" s="1858"/>
      <c r="HCJ5" s="1858"/>
      <c r="HCK5" s="25" t="s">
        <v>28</v>
      </c>
      <c r="HCW5" s="1858" t="s">
        <v>29</v>
      </c>
      <c r="HCX5" s="1858"/>
      <c r="HCY5" s="1858"/>
      <c r="HCZ5" s="1858"/>
      <c r="HDA5" s="25" t="s">
        <v>28</v>
      </c>
      <c r="HDM5" s="1858" t="s">
        <v>29</v>
      </c>
      <c r="HDN5" s="1858"/>
      <c r="HDO5" s="1858"/>
      <c r="HDP5" s="1858"/>
      <c r="HDQ5" s="25" t="s">
        <v>28</v>
      </c>
      <c r="HEC5" s="1858" t="s">
        <v>29</v>
      </c>
      <c r="HED5" s="1858"/>
      <c r="HEE5" s="1858"/>
      <c r="HEF5" s="1858"/>
      <c r="HEG5" s="25" t="s">
        <v>28</v>
      </c>
      <c r="HES5" s="1858" t="s">
        <v>29</v>
      </c>
      <c r="HET5" s="1858"/>
      <c r="HEU5" s="1858"/>
      <c r="HEV5" s="1858"/>
      <c r="HEW5" s="25" t="s">
        <v>28</v>
      </c>
      <c r="HFI5" s="1858" t="s">
        <v>29</v>
      </c>
      <c r="HFJ5" s="1858"/>
      <c r="HFK5" s="1858"/>
      <c r="HFL5" s="1858"/>
      <c r="HFM5" s="25" t="s">
        <v>28</v>
      </c>
      <c r="HFY5" s="1858" t="s">
        <v>29</v>
      </c>
      <c r="HFZ5" s="1858"/>
      <c r="HGA5" s="1858"/>
      <c r="HGB5" s="1858"/>
      <c r="HGC5" s="25" t="s">
        <v>28</v>
      </c>
      <c r="HGO5" s="1858" t="s">
        <v>29</v>
      </c>
      <c r="HGP5" s="1858"/>
      <c r="HGQ5" s="1858"/>
      <c r="HGR5" s="1858"/>
      <c r="HGS5" s="25" t="s">
        <v>28</v>
      </c>
      <c r="HHE5" s="1858" t="s">
        <v>29</v>
      </c>
      <c r="HHF5" s="1858"/>
      <c r="HHG5" s="1858"/>
      <c r="HHH5" s="1858"/>
      <c r="HHI5" s="25" t="s">
        <v>28</v>
      </c>
      <c r="HHU5" s="1858" t="s">
        <v>29</v>
      </c>
      <c r="HHV5" s="1858"/>
      <c r="HHW5" s="1858"/>
      <c r="HHX5" s="1858"/>
      <c r="HHY5" s="25" t="s">
        <v>28</v>
      </c>
      <c r="HIK5" s="1858" t="s">
        <v>29</v>
      </c>
      <c r="HIL5" s="1858"/>
      <c r="HIM5" s="1858"/>
      <c r="HIN5" s="1858"/>
      <c r="HIO5" s="25" t="s">
        <v>28</v>
      </c>
      <c r="HJA5" s="1858" t="s">
        <v>29</v>
      </c>
      <c r="HJB5" s="1858"/>
      <c r="HJC5" s="1858"/>
      <c r="HJD5" s="1858"/>
      <c r="HJE5" s="25" t="s">
        <v>28</v>
      </c>
      <c r="HJQ5" s="1858" t="s">
        <v>29</v>
      </c>
      <c r="HJR5" s="1858"/>
      <c r="HJS5" s="1858"/>
      <c r="HJT5" s="1858"/>
      <c r="HJU5" s="25" t="s">
        <v>28</v>
      </c>
      <c r="HKG5" s="1858" t="s">
        <v>29</v>
      </c>
      <c r="HKH5" s="1858"/>
      <c r="HKI5" s="1858"/>
      <c r="HKJ5" s="1858"/>
      <c r="HKK5" s="25" t="s">
        <v>28</v>
      </c>
      <c r="HKW5" s="1858" t="s">
        <v>29</v>
      </c>
      <c r="HKX5" s="1858"/>
      <c r="HKY5" s="1858"/>
      <c r="HKZ5" s="1858"/>
      <c r="HLA5" s="25" t="s">
        <v>28</v>
      </c>
      <c r="HLM5" s="1858" t="s">
        <v>29</v>
      </c>
      <c r="HLN5" s="1858"/>
      <c r="HLO5" s="1858"/>
      <c r="HLP5" s="1858"/>
      <c r="HLQ5" s="25" t="s">
        <v>28</v>
      </c>
      <c r="HMC5" s="1858" t="s">
        <v>29</v>
      </c>
      <c r="HMD5" s="1858"/>
      <c r="HME5" s="1858"/>
      <c r="HMF5" s="1858"/>
      <c r="HMG5" s="25" t="s">
        <v>28</v>
      </c>
      <c r="HMS5" s="1858" t="s">
        <v>29</v>
      </c>
      <c r="HMT5" s="1858"/>
      <c r="HMU5" s="1858"/>
      <c r="HMV5" s="1858"/>
      <c r="HMW5" s="25" t="s">
        <v>28</v>
      </c>
      <c r="HNI5" s="1858" t="s">
        <v>29</v>
      </c>
      <c r="HNJ5" s="1858"/>
      <c r="HNK5" s="1858"/>
      <c r="HNL5" s="1858"/>
      <c r="HNM5" s="25" t="s">
        <v>28</v>
      </c>
      <c r="HNY5" s="1858" t="s">
        <v>29</v>
      </c>
      <c r="HNZ5" s="1858"/>
      <c r="HOA5" s="1858"/>
      <c r="HOB5" s="1858"/>
      <c r="HOC5" s="25" t="s">
        <v>28</v>
      </c>
      <c r="HOO5" s="1858" t="s">
        <v>29</v>
      </c>
      <c r="HOP5" s="1858"/>
      <c r="HOQ5" s="1858"/>
      <c r="HOR5" s="1858"/>
      <c r="HOS5" s="25" t="s">
        <v>28</v>
      </c>
      <c r="HPE5" s="1858" t="s">
        <v>29</v>
      </c>
      <c r="HPF5" s="1858"/>
      <c r="HPG5" s="1858"/>
      <c r="HPH5" s="1858"/>
      <c r="HPI5" s="25" t="s">
        <v>28</v>
      </c>
      <c r="HPU5" s="1858" t="s">
        <v>29</v>
      </c>
      <c r="HPV5" s="1858"/>
      <c r="HPW5" s="1858"/>
      <c r="HPX5" s="1858"/>
      <c r="HPY5" s="25" t="s">
        <v>28</v>
      </c>
      <c r="HQK5" s="1858" t="s">
        <v>29</v>
      </c>
      <c r="HQL5" s="1858"/>
      <c r="HQM5" s="1858"/>
      <c r="HQN5" s="1858"/>
      <c r="HQO5" s="25" t="s">
        <v>28</v>
      </c>
      <c r="HRA5" s="1858" t="s">
        <v>29</v>
      </c>
      <c r="HRB5" s="1858"/>
      <c r="HRC5" s="1858"/>
      <c r="HRD5" s="1858"/>
      <c r="HRE5" s="25" t="s">
        <v>28</v>
      </c>
      <c r="HRQ5" s="1858" t="s">
        <v>29</v>
      </c>
      <c r="HRR5" s="1858"/>
      <c r="HRS5" s="1858"/>
      <c r="HRT5" s="1858"/>
      <c r="HRU5" s="25" t="s">
        <v>28</v>
      </c>
      <c r="HSG5" s="1858" t="s">
        <v>29</v>
      </c>
      <c r="HSH5" s="1858"/>
      <c r="HSI5" s="1858"/>
      <c r="HSJ5" s="1858"/>
      <c r="HSK5" s="25" t="s">
        <v>28</v>
      </c>
      <c r="HSW5" s="1858" t="s">
        <v>29</v>
      </c>
      <c r="HSX5" s="1858"/>
      <c r="HSY5" s="1858"/>
      <c r="HSZ5" s="1858"/>
      <c r="HTA5" s="25" t="s">
        <v>28</v>
      </c>
      <c r="HTM5" s="1858" t="s">
        <v>29</v>
      </c>
      <c r="HTN5" s="1858"/>
      <c r="HTO5" s="1858"/>
      <c r="HTP5" s="1858"/>
      <c r="HTQ5" s="25" t="s">
        <v>28</v>
      </c>
      <c r="HUC5" s="1858" t="s">
        <v>29</v>
      </c>
      <c r="HUD5" s="1858"/>
      <c r="HUE5" s="1858"/>
      <c r="HUF5" s="1858"/>
      <c r="HUG5" s="25" t="s">
        <v>28</v>
      </c>
      <c r="HUS5" s="1858" t="s">
        <v>29</v>
      </c>
      <c r="HUT5" s="1858"/>
      <c r="HUU5" s="1858"/>
      <c r="HUV5" s="1858"/>
      <c r="HUW5" s="25" t="s">
        <v>28</v>
      </c>
      <c r="HVI5" s="1858" t="s">
        <v>29</v>
      </c>
      <c r="HVJ5" s="1858"/>
      <c r="HVK5" s="1858"/>
      <c r="HVL5" s="1858"/>
      <c r="HVM5" s="25" t="s">
        <v>28</v>
      </c>
      <c r="HVY5" s="1858" t="s">
        <v>29</v>
      </c>
      <c r="HVZ5" s="1858"/>
      <c r="HWA5" s="1858"/>
      <c r="HWB5" s="1858"/>
      <c r="HWC5" s="25" t="s">
        <v>28</v>
      </c>
      <c r="HWO5" s="1858" t="s">
        <v>29</v>
      </c>
      <c r="HWP5" s="1858"/>
      <c r="HWQ5" s="1858"/>
      <c r="HWR5" s="1858"/>
      <c r="HWS5" s="25" t="s">
        <v>28</v>
      </c>
      <c r="HXE5" s="1858" t="s">
        <v>29</v>
      </c>
      <c r="HXF5" s="1858"/>
      <c r="HXG5" s="1858"/>
      <c r="HXH5" s="1858"/>
      <c r="HXI5" s="25" t="s">
        <v>28</v>
      </c>
      <c r="HXU5" s="1858" t="s">
        <v>29</v>
      </c>
      <c r="HXV5" s="1858"/>
      <c r="HXW5" s="1858"/>
      <c r="HXX5" s="1858"/>
      <c r="HXY5" s="25" t="s">
        <v>28</v>
      </c>
      <c r="HYK5" s="1858" t="s">
        <v>29</v>
      </c>
      <c r="HYL5" s="1858"/>
      <c r="HYM5" s="1858"/>
      <c r="HYN5" s="1858"/>
      <c r="HYO5" s="25" t="s">
        <v>28</v>
      </c>
      <c r="HZA5" s="1858" t="s">
        <v>29</v>
      </c>
      <c r="HZB5" s="1858"/>
      <c r="HZC5" s="1858"/>
      <c r="HZD5" s="1858"/>
      <c r="HZE5" s="25" t="s">
        <v>28</v>
      </c>
      <c r="HZQ5" s="1858" t="s">
        <v>29</v>
      </c>
      <c r="HZR5" s="1858"/>
      <c r="HZS5" s="1858"/>
      <c r="HZT5" s="1858"/>
      <c r="HZU5" s="25" t="s">
        <v>28</v>
      </c>
      <c r="IAG5" s="1858" t="s">
        <v>29</v>
      </c>
      <c r="IAH5" s="1858"/>
      <c r="IAI5" s="1858"/>
      <c r="IAJ5" s="1858"/>
      <c r="IAK5" s="25" t="s">
        <v>28</v>
      </c>
      <c r="IAW5" s="1858" t="s">
        <v>29</v>
      </c>
      <c r="IAX5" s="1858"/>
      <c r="IAY5" s="1858"/>
      <c r="IAZ5" s="1858"/>
      <c r="IBA5" s="25" t="s">
        <v>28</v>
      </c>
      <c r="IBM5" s="1858" t="s">
        <v>29</v>
      </c>
      <c r="IBN5" s="1858"/>
      <c r="IBO5" s="1858"/>
      <c r="IBP5" s="1858"/>
      <c r="IBQ5" s="25" t="s">
        <v>28</v>
      </c>
      <c r="ICC5" s="1858" t="s">
        <v>29</v>
      </c>
      <c r="ICD5" s="1858"/>
      <c r="ICE5" s="1858"/>
      <c r="ICF5" s="1858"/>
      <c r="ICG5" s="25" t="s">
        <v>28</v>
      </c>
      <c r="ICS5" s="1858" t="s">
        <v>29</v>
      </c>
      <c r="ICT5" s="1858"/>
      <c r="ICU5" s="1858"/>
      <c r="ICV5" s="1858"/>
      <c r="ICW5" s="25" t="s">
        <v>28</v>
      </c>
      <c r="IDI5" s="1858" t="s">
        <v>29</v>
      </c>
      <c r="IDJ5" s="1858"/>
      <c r="IDK5" s="1858"/>
      <c r="IDL5" s="1858"/>
      <c r="IDM5" s="25" t="s">
        <v>28</v>
      </c>
      <c r="IDY5" s="1858" t="s">
        <v>29</v>
      </c>
      <c r="IDZ5" s="1858"/>
      <c r="IEA5" s="1858"/>
      <c r="IEB5" s="1858"/>
      <c r="IEC5" s="25" t="s">
        <v>28</v>
      </c>
      <c r="IEO5" s="1858" t="s">
        <v>29</v>
      </c>
      <c r="IEP5" s="1858"/>
      <c r="IEQ5" s="1858"/>
      <c r="IER5" s="1858"/>
      <c r="IES5" s="25" t="s">
        <v>28</v>
      </c>
      <c r="IFE5" s="1858" t="s">
        <v>29</v>
      </c>
      <c r="IFF5" s="1858"/>
      <c r="IFG5" s="1858"/>
      <c r="IFH5" s="1858"/>
      <c r="IFI5" s="25" t="s">
        <v>28</v>
      </c>
      <c r="IFU5" s="1858" t="s">
        <v>29</v>
      </c>
      <c r="IFV5" s="1858"/>
      <c r="IFW5" s="1858"/>
      <c r="IFX5" s="1858"/>
      <c r="IFY5" s="25" t="s">
        <v>28</v>
      </c>
      <c r="IGK5" s="1858" t="s">
        <v>29</v>
      </c>
      <c r="IGL5" s="1858"/>
      <c r="IGM5" s="1858"/>
      <c r="IGN5" s="1858"/>
      <c r="IGO5" s="25" t="s">
        <v>28</v>
      </c>
      <c r="IHA5" s="1858" t="s">
        <v>29</v>
      </c>
      <c r="IHB5" s="1858"/>
      <c r="IHC5" s="1858"/>
      <c r="IHD5" s="1858"/>
      <c r="IHE5" s="25" t="s">
        <v>28</v>
      </c>
      <c r="IHQ5" s="1858" t="s">
        <v>29</v>
      </c>
      <c r="IHR5" s="1858"/>
      <c r="IHS5" s="1858"/>
      <c r="IHT5" s="1858"/>
      <c r="IHU5" s="25" t="s">
        <v>28</v>
      </c>
      <c r="IIG5" s="1858" t="s">
        <v>29</v>
      </c>
      <c r="IIH5" s="1858"/>
      <c r="III5" s="1858"/>
      <c r="IIJ5" s="1858"/>
      <c r="IIK5" s="25" t="s">
        <v>28</v>
      </c>
      <c r="IIW5" s="1858" t="s">
        <v>29</v>
      </c>
      <c r="IIX5" s="1858"/>
      <c r="IIY5" s="1858"/>
      <c r="IIZ5" s="1858"/>
      <c r="IJA5" s="25" t="s">
        <v>28</v>
      </c>
      <c r="IJM5" s="1858" t="s">
        <v>29</v>
      </c>
      <c r="IJN5" s="1858"/>
      <c r="IJO5" s="1858"/>
      <c r="IJP5" s="1858"/>
      <c r="IJQ5" s="25" t="s">
        <v>28</v>
      </c>
      <c r="IKC5" s="1858" t="s">
        <v>29</v>
      </c>
      <c r="IKD5" s="1858"/>
      <c r="IKE5" s="1858"/>
      <c r="IKF5" s="1858"/>
      <c r="IKG5" s="25" t="s">
        <v>28</v>
      </c>
      <c r="IKS5" s="1858" t="s">
        <v>29</v>
      </c>
      <c r="IKT5" s="1858"/>
      <c r="IKU5" s="1858"/>
      <c r="IKV5" s="1858"/>
      <c r="IKW5" s="25" t="s">
        <v>28</v>
      </c>
      <c r="ILI5" s="1858" t="s">
        <v>29</v>
      </c>
      <c r="ILJ5" s="1858"/>
      <c r="ILK5" s="1858"/>
      <c r="ILL5" s="1858"/>
      <c r="ILM5" s="25" t="s">
        <v>28</v>
      </c>
      <c r="ILY5" s="1858" t="s">
        <v>29</v>
      </c>
      <c r="ILZ5" s="1858"/>
      <c r="IMA5" s="1858"/>
      <c r="IMB5" s="1858"/>
      <c r="IMC5" s="25" t="s">
        <v>28</v>
      </c>
      <c r="IMO5" s="1858" t="s">
        <v>29</v>
      </c>
      <c r="IMP5" s="1858"/>
      <c r="IMQ5" s="1858"/>
      <c r="IMR5" s="1858"/>
      <c r="IMS5" s="25" t="s">
        <v>28</v>
      </c>
      <c r="INE5" s="1858" t="s">
        <v>29</v>
      </c>
      <c r="INF5" s="1858"/>
      <c r="ING5" s="1858"/>
      <c r="INH5" s="1858"/>
      <c r="INI5" s="25" t="s">
        <v>28</v>
      </c>
      <c r="INU5" s="1858" t="s">
        <v>29</v>
      </c>
      <c r="INV5" s="1858"/>
      <c r="INW5" s="1858"/>
      <c r="INX5" s="1858"/>
      <c r="INY5" s="25" t="s">
        <v>28</v>
      </c>
      <c r="IOK5" s="1858" t="s">
        <v>29</v>
      </c>
      <c r="IOL5" s="1858"/>
      <c r="IOM5" s="1858"/>
      <c r="ION5" s="1858"/>
      <c r="IOO5" s="25" t="s">
        <v>28</v>
      </c>
      <c r="IPA5" s="1858" t="s">
        <v>29</v>
      </c>
      <c r="IPB5" s="1858"/>
      <c r="IPC5" s="1858"/>
      <c r="IPD5" s="1858"/>
      <c r="IPE5" s="25" t="s">
        <v>28</v>
      </c>
      <c r="IPQ5" s="1858" t="s">
        <v>29</v>
      </c>
      <c r="IPR5" s="1858"/>
      <c r="IPS5" s="1858"/>
      <c r="IPT5" s="1858"/>
      <c r="IPU5" s="25" t="s">
        <v>28</v>
      </c>
      <c r="IQG5" s="1858" t="s">
        <v>29</v>
      </c>
      <c r="IQH5" s="1858"/>
      <c r="IQI5" s="1858"/>
      <c r="IQJ5" s="1858"/>
      <c r="IQK5" s="25" t="s">
        <v>28</v>
      </c>
      <c r="IQW5" s="1858" t="s">
        <v>29</v>
      </c>
      <c r="IQX5" s="1858"/>
      <c r="IQY5" s="1858"/>
      <c r="IQZ5" s="1858"/>
      <c r="IRA5" s="25" t="s">
        <v>28</v>
      </c>
      <c r="IRM5" s="1858" t="s">
        <v>29</v>
      </c>
      <c r="IRN5" s="1858"/>
      <c r="IRO5" s="1858"/>
      <c r="IRP5" s="1858"/>
      <c r="IRQ5" s="25" t="s">
        <v>28</v>
      </c>
      <c r="ISC5" s="1858" t="s">
        <v>29</v>
      </c>
      <c r="ISD5" s="1858"/>
      <c r="ISE5" s="1858"/>
      <c r="ISF5" s="1858"/>
      <c r="ISG5" s="25" t="s">
        <v>28</v>
      </c>
      <c r="ISS5" s="1858" t="s">
        <v>29</v>
      </c>
      <c r="IST5" s="1858"/>
      <c r="ISU5" s="1858"/>
      <c r="ISV5" s="1858"/>
      <c r="ISW5" s="25" t="s">
        <v>28</v>
      </c>
      <c r="ITI5" s="1858" t="s">
        <v>29</v>
      </c>
      <c r="ITJ5" s="1858"/>
      <c r="ITK5" s="1858"/>
      <c r="ITL5" s="1858"/>
      <c r="ITM5" s="25" t="s">
        <v>28</v>
      </c>
      <c r="ITY5" s="1858" t="s">
        <v>29</v>
      </c>
      <c r="ITZ5" s="1858"/>
      <c r="IUA5" s="1858"/>
      <c r="IUB5" s="1858"/>
      <c r="IUC5" s="25" t="s">
        <v>28</v>
      </c>
      <c r="IUO5" s="1858" t="s">
        <v>29</v>
      </c>
      <c r="IUP5" s="1858"/>
      <c r="IUQ5" s="1858"/>
      <c r="IUR5" s="1858"/>
      <c r="IUS5" s="25" t="s">
        <v>28</v>
      </c>
      <c r="IVE5" s="1858" t="s">
        <v>29</v>
      </c>
      <c r="IVF5" s="1858"/>
      <c r="IVG5" s="1858"/>
      <c r="IVH5" s="1858"/>
      <c r="IVI5" s="25" t="s">
        <v>28</v>
      </c>
      <c r="IVU5" s="1858" t="s">
        <v>29</v>
      </c>
      <c r="IVV5" s="1858"/>
      <c r="IVW5" s="1858"/>
      <c r="IVX5" s="1858"/>
      <c r="IVY5" s="25" t="s">
        <v>28</v>
      </c>
      <c r="IWK5" s="1858" t="s">
        <v>29</v>
      </c>
      <c r="IWL5" s="1858"/>
      <c r="IWM5" s="1858"/>
      <c r="IWN5" s="1858"/>
      <c r="IWO5" s="25" t="s">
        <v>28</v>
      </c>
      <c r="IXA5" s="1858" t="s">
        <v>29</v>
      </c>
      <c r="IXB5" s="1858"/>
      <c r="IXC5" s="1858"/>
      <c r="IXD5" s="1858"/>
      <c r="IXE5" s="25" t="s">
        <v>28</v>
      </c>
      <c r="IXQ5" s="1858" t="s">
        <v>29</v>
      </c>
      <c r="IXR5" s="1858"/>
      <c r="IXS5" s="1858"/>
      <c r="IXT5" s="1858"/>
      <c r="IXU5" s="25" t="s">
        <v>28</v>
      </c>
      <c r="IYG5" s="1858" t="s">
        <v>29</v>
      </c>
      <c r="IYH5" s="1858"/>
      <c r="IYI5" s="1858"/>
      <c r="IYJ5" s="1858"/>
      <c r="IYK5" s="25" t="s">
        <v>28</v>
      </c>
      <c r="IYW5" s="1858" t="s">
        <v>29</v>
      </c>
      <c r="IYX5" s="1858"/>
      <c r="IYY5" s="1858"/>
      <c r="IYZ5" s="1858"/>
      <c r="IZA5" s="25" t="s">
        <v>28</v>
      </c>
      <c r="IZM5" s="1858" t="s">
        <v>29</v>
      </c>
      <c r="IZN5" s="1858"/>
      <c r="IZO5" s="1858"/>
      <c r="IZP5" s="1858"/>
      <c r="IZQ5" s="25" t="s">
        <v>28</v>
      </c>
      <c r="JAC5" s="1858" t="s">
        <v>29</v>
      </c>
      <c r="JAD5" s="1858"/>
      <c r="JAE5" s="1858"/>
      <c r="JAF5" s="1858"/>
      <c r="JAG5" s="25" t="s">
        <v>28</v>
      </c>
      <c r="JAS5" s="1858" t="s">
        <v>29</v>
      </c>
      <c r="JAT5" s="1858"/>
      <c r="JAU5" s="1858"/>
      <c r="JAV5" s="1858"/>
      <c r="JAW5" s="25" t="s">
        <v>28</v>
      </c>
      <c r="JBI5" s="1858" t="s">
        <v>29</v>
      </c>
      <c r="JBJ5" s="1858"/>
      <c r="JBK5" s="1858"/>
      <c r="JBL5" s="1858"/>
      <c r="JBM5" s="25" t="s">
        <v>28</v>
      </c>
      <c r="JBY5" s="1858" t="s">
        <v>29</v>
      </c>
      <c r="JBZ5" s="1858"/>
      <c r="JCA5" s="1858"/>
      <c r="JCB5" s="1858"/>
      <c r="JCC5" s="25" t="s">
        <v>28</v>
      </c>
      <c r="JCO5" s="1858" t="s">
        <v>29</v>
      </c>
      <c r="JCP5" s="1858"/>
      <c r="JCQ5" s="1858"/>
      <c r="JCR5" s="1858"/>
      <c r="JCS5" s="25" t="s">
        <v>28</v>
      </c>
      <c r="JDE5" s="1858" t="s">
        <v>29</v>
      </c>
      <c r="JDF5" s="1858"/>
      <c r="JDG5" s="1858"/>
      <c r="JDH5" s="1858"/>
      <c r="JDI5" s="25" t="s">
        <v>28</v>
      </c>
      <c r="JDU5" s="1858" t="s">
        <v>29</v>
      </c>
      <c r="JDV5" s="1858"/>
      <c r="JDW5" s="1858"/>
      <c r="JDX5" s="1858"/>
      <c r="JDY5" s="25" t="s">
        <v>28</v>
      </c>
      <c r="JEK5" s="1858" t="s">
        <v>29</v>
      </c>
      <c r="JEL5" s="1858"/>
      <c r="JEM5" s="1858"/>
      <c r="JEN5" s="1858"/>
      <c r="JEO5" s="25" t="s">
        <v>28</v>
      </c>
      <c r="JFA5" s="1858" t="s">
        <v>29</v>
      </c>
      <c r="JFB5" s="1858"/>
      <c r="JFC5" s="1858"/>
      <c r="JFD5" s="1858"/>
      <c r="JFE5" s="25" t="s">
        <v>28</v>
      </c>
      <c r="JFQ5" s="1858" t="s">
        <v>29</v>
      </c>
      <c r="JFR5" s="1858"/>
      <c r="JFS5" s="1858"/>
      <c r="JFT5" s="1858"/>
      <c r="JFU5" s="25" t="s">
        <v>28</v>
      </c>
      <c r="JGG5" s="1858" t="s">
        <v>29</v>
      </c>
      <c r="JGH5" s="1858"/>
      <c r="JGI5" s="1858"/>
      <c r="JGJ5" s="1858"/>
      <c r="JGK5" s="25" t="s">
        <v>28</v>
      </c>
      <c r="JGW5" s="1858" t="s">
        <v>29</v>
      </c>
      <c r="JGX5" s="1858"/>
      <c r="JGY5" s="1858"/>
      <c r="JGZ5" s="1858"/>
      <c r="JHA5" s="25" t="s">
        <v>28</v>
      </c>
      <c r="JHM5" s="1858" t="s">
        <v>29</v>
      </c>
      <c r="JHN5" s="1858"/>
      <c r="JHO5" s="1858"/>
      <c r="JHP5" s="1858"/>
      <c r="JHQ5" s="25" t="s">
        <v>28</v>
      </c>
      <c r="JIC5" s="1858" t="s">
        <v>29</v>
      </c>
      <c r="JID5" s="1858"/>
      <c r="JIE5" s="1858"/>
      <c r="JIF5" s="1858"/>
      <c r="JIG5" s="25" t="s">
        <v>28</v>
      </c>
      <c r="JIS5" s="1858" t="s">
        <v>29</v>
      </c>
      <c r="JIT5" s="1858"/>
      <c r="JIU5" s="1858"/>
      <c r="JIV5" s="1858"/>
      <c r="JIW5" s="25" t="s">
        <v>28</v>
      </c>
      <c r="JJI5" s="1858" t="s">
        <v>29</v>
      </c>
      <c r="JJJ5" s="1858"/>
      <c r="JJK5" s="1858"/>
      <c r="JJL5" s="1858"/>
      <c r="JJM5" s="25" t="s">
        <v>28</v>
      </c>
      <c r="JJY5" s="1858" t="s">
        <v>29</v>
      </c>
      <c r="JJZ5" s="1858"/>
      <c r="JKA5" s="1858"/>
      <c r="JKB5" s="1858"/>
      <c r="JKC5" s="25" t="s">
        <v>28</v>
      </c>
      <c r="JKO5" s="1858" t="s">
        <v>29</v>
      </c>
      <c r="JKP5" s="1858"/>
      <c r="JKQ5" s="1858"/>
      <c r="JKR5" s="1858"/>
      <c r="JKS5" s="25" t="s">
        <v>28</v>
      </c>
      <c r="JLE5" s="1858" t="s">
        <v>29</v>
      </c>
      <c r="JLF5" s="1858"/>
      <c r="JLG5" s="1858"/>
      <c r="JLH5" s="1858"/>
      <c r="JLI5" s="25" t="s">
        <v>28</v>
      </c>
      <c r="JLU5" s="1858" t="s">
        <v>29</v>
      </c>
      <c r="JLV5" s="1858"/>
      <c r="JLW5" s="1858"/>
      <c r="JLX5" s="1858"/>
      <c r="JLY5" s="25" t="s">
        <v>28</v>
      </c>
      <c r="JMK5" s="1858" t="s">
        <v>29</v>
      </c>
      <c r="JML5" s="1858"/>
      <c r="JMM5" s="1858"/>
      <c r="JMN5" s="1858"/>
      <c r="JMO5" s="25" t="s">
        <v>28</v>
      </c>
      <c r="JNA5" s="1858" t="s">
        <v>29</v>
      </c>
      <c r="JNB5" s="1858"/>
      <c r="JNC5" s="1858"/>
      <c r="JND5" s="1858"/>
      <c r="JNE5" s="25" t="s">
        <v>28</v>
      </c>
      <c r="JNQ5" s="1858" t="s">
        <v>29</v>
      </c>
      <c r="JNR5" s="1858"/>
      <c r="JNS5" s="1858"/>
      <c r="JNT5" s="1858"/>
      <c r="JNU5" s="25" t="s">
        <v>28</v>
      </c>
      <c r="JOG5" s="1858" t="s">
        <v>29</v>
      </c>
      <c r="JOH5" s="1858"/>
      <c r="JOI5" s="1858"/>
      <c r="JOJ5" s="1858"/>
      <c r="JOK5" s="25" t="s">
        <v>28</v>
      </c>
      <c r="JOW5" s="1858" t="s">
        <v>29</v>
      </c>
      <c r="JOX5" s="1858"/>
      <c r="JOY5" s="1858"/>
      <c r="JOZ5" s="1858"/>
      <c r="JPA5" s="25" t="s">
        <v>28</v>
      </c>
      <c r="JPM5" s="1858" t="s">
        <v>29</v>
      </c>
      <c r="JPN5" s="1858"/>
      <c r="JPO5" s="1858"/>
      <c r="JPP5" s="1858"/>
      <c r="JPQ5" s="25" t="s">
        <v>28</v>
      </c>
      <c r="JQC5" s="1858" t="s">
        <v>29</v>
      </c>
      <c r="JQD5" s="1858"/>
      <c r="JQE5" s="1858"/>
      <c r="JQF5" s="1858"/>
      <c r="JQG5" s="25" t="s">
        <v>28</v>
      </c>
      <c r="JQS5" s="1858" t="s">
        <v>29</v>
      </c>
      <c r="JQT5" s="1858"/>
      <c r="JQU5" s="1858"/>
      <c r="JQV5" s="1858"/>
      <c r="JQW5" s="25" t="s">
        <v>28</v>
      </c>
      <c r="JRI5" s="1858" t="s">
        <v>29</v>
      </c>
      <c r="JRJ5" s="1858"/>
      <c r="JRK5" s="1858"/>
      <c r="JRL5" s="1858"/>
      <c r="JRM5" s="25" t="s">
        <v>28</v>
      </c>
      <c r="JRY5" s="1858" t="s">
        <v>29</v>
      </c>
      <c r="JRZ5" s="1858"/>
      <c r="JSA5" s="1858"/>
      <c r="JSB5" s="1858"/>
      <c r="JSC5" s="25" t="s">
        <v>28</v>
      </c>
      <c r="JSO5" s="1858" t="s">
        <v>29</v>
      </c>
      <c r="JSP5" s="1858"/>
      <c r="JSQ5" s="1858"/>
      <c r="JSR5" s="1858"/>
      <c r="JSS5" s="25" t="s">
        <v>28</v>
      </c>
      <c r="JTE5" s="1858" t="s">
        <v>29</v>
      </c>
      <c r="JTF5" s="1858"/>
      <c r="JTG5" s="1858"/>
      <c r="JTH5" s="1858"/>
      <c r="JTI5" s="25" t="s">
        <v>28</v>
      </c>
      <c r="JTU5" s="1858" t="s">
        <v>29</v>
      </c>
      <c r="JTV5" s="1858"/>
      <c r="JTW5" s="1858"/>
      <c r="JTX5" s="1858"/>
      <c r="JTY5" s="25" t="s">
        <v>28</v>
      </c>
      <c r="JUK5" s="1858" t="s">
        <v>29</v>
      </c>
      <c r="JUL5" s="1858"/>
      <c r="JUM5" s="1858"/>
      <c r="JUN5" s="1858"/>
      <c r="JUO5" s="25" t="s">
        <v>28</v>
      </c>
      <c r="JVA5" s="1858" t="s">
        <v>29</v>
      </c>
      <c r="JVB5" s="1858"/>
      <c r="JVC5" s="1858"/>
      <c r="JVD5" s="1858"/>
      <c r="JVE5" s="25" t="s">
        <v>28</v>
      </c>
      <c r="JVQ5" s="1858" t="s">
        <v>29</v>
      </c>
      <c r="JVR5" s="1858"/>
      <c r="JVS5" s="1858"/>
      <c r="JVT5" s="1858"/>
      <c r="JVU5" s="25" t="s">
        <v>28</v>
      </c>
      <c r="JWG5" s="1858" t="s">
        <v>29</v>
      </c>
      <c r="JWH5" s="1858"/>
      <c r="JWI5" s="1858"/>
      <c r="JWJ5" s="1858"/>
      <c r="JWK5" s="25" t="s">
        <v>28</v>
      </c>
      <c r="JWW5" s="1858" t="s">
        <v>29</v>
      </c>
      <c r="JWX5" s="1858"/>
      <c r="JWY5" s="1858"/>
      <c r="JWZ5" s="1858"/>
      <c r="JXA5" s="25" t="s">
        <v>28</v>
      </c>
      <c r="JXM5" s="1858" t="s">
        <v>29</v>
      </c>
      <c r="JXN5" s="1858"/>
      <c r="JXO5" s="1858"/>
      <c r="JXP5" s="1858"/>
      <c r="JXQ5" s="25" t="s">
        <v>28</v>
      </c>
      <c r="JYC5" s="1858" t="s">
        <v>29</v>
      </c>
      <c r="JYD5" s="1858"/>
      <c r="JYE5" s="1858"/>
      <c r="JYF5" s="1858"/>
      <c r="JYG5" s="25" t="s">
        <v>28</v>
      </c>
      <c r="JYS5" s="1858" t="s">
        <v>29</v>
      </c>
      <c r="JYT5" s="1858"/>
      <c r="JYU5" s="1858"/>
      <c r="JYV5" s="1858"/>
      <c r="JYW5" s="25" t="s">
        <v>28</v>
      </c>
      <c r="JZI5" s="1858" t="s">
        <v>29</v>
      </c>
      <c r="JZJ5" s="1858"/>
      <c r="JZK5" s="1858"/>
      <c r="JZL5" s="1858"/>
      <c r="JZM5" s="25" t="s">
        <v>28</v>
      </c>
      <c r="JZY5" s="1858" t="s">
        <v>29</v>
      </c>
      <c r="JZZ5" s="1858"/>
      <c r="KAA5" s="1858"/>
      <c r="KAB5" s="1858"/>
      <c r="KAC5" s="25" t="s">
        <v>28</v>
      </c>
      <c r="KAO5" s="1858" t="s">
        <v>29</v>
      </c>
      <c r="KAP5" s="1858"/>
      <c r="KAQ5" s="1858"/>
      <c r="KAR5" s="1858"/>
      <c r="KAS5" s="25" t="s">
        <v>28</v>
      </c>
      <c r="KBE5" s="1858" t="s">
        <v>29</v>
      </c>
      <c r="KBF5" s="1858"/>
      <c r="KBG5" s="1858"/>
      <c r="KBH5" s="1858"/>
      <c r="KBI5" s="25" t="s">
        <v>28</v>
      </c>
      <c r="KBU5" s="1858" t="s">
        <v>29</v>
      </c>
      <c r="KBV5" s="1858"/>
      <c r="KBW5" s="1858"/>
      <c r="KBX5" s="1858"/>
      <c r="KBY5" s="25" t="s">
        <v>28</v>
      </c>
      <c r="KCK5" s="1858" t="s">
        <v>29</v>
      </c>
      <c r="KCL5" s="1858"/>
      <c r="KCM5" s="1858"/>
      <c r="KCN5" s="1858"/>
      <c r="KCO5" s="25" t="s">
        <v>28</v>
      </c>
      <c r="KDA5" s="1858" t="s">
        <v>29</v>
      </c>
      <c r="KDB5" s="1858"/>
      <c r="KDC5" s="1858"/>
      <c r="KDD5" s="1858"/>
      <c r="KDE5" s="25" t="s">
        <v>28</v>
      </c>
      <c r="KDQ5" s="1858" t="s">
        <v>29</v>
      </c>
      <c r="KDR5" s="1858"/>
      <c r="KDS5" s="1858"/>
      <c r="KDT5" s="1858"/>
      <c r="KDU5" s="25" t="s">
        <v>28</v>
      </c>
      <c r="KEG5" s="1858" t="s">
        <v>29</v>
      </c>
      <c r="KEH5" s="1858"/>
      <c r="KEI5" s="1858"/>
      <c r="KEJ5" s="1858"/>
      <c r="KEK5" s="25" t="s">
        <v>28</v>
      </c>
      <c r="KEW5" s="1858" t="s">
        <v>29</v>
      </c>
      <c r="KEX5" s="1858"/>
      <c r="KEY5" s="1858"/>
      <c r="KEZ5" s="1858"/>
      <c r="KFA5" s="25" t="s">
        <v>28</v>
      </c>
      <c r="KFM5" s="1858" t="s">
        <v>29</v>
      </c>
      <c r="KFN5" s="1858"/>
      <c r="KFO5" s="1858"/>
      <c r="KFP5" s="1858"/>
      <c r="KFQ5" s="25" t="s">
        <v>28</v>
      </c>
      <c r="KGC5" s="1858" t="s">
        <v>29</v>
      </c>
      <c r="KGD5" s="1858"/>
      <c r="KGE5" s="1858"/>
      <c r="KGF5" s="1858"/>
      <c r="KGG5" s="25" t="s">
        <v>28</v>
      </c>
      <c r="KGS5" s="1858" t="s">
        <v>29</v>
      </c>
      <c r="KGT5" s="1858"/>
      <c r="KGU5" s="1858"/>
      <c r="KGV5" s="1858"/>
      <c r="KGW5" s="25" t="s">
        <v>28</v>
      </c>
      <c r="KHI5" s="1858" t="s">
        <v>29</v>
      </c>
      <c r="KHJ5" s="1858"/>
      <c r="KHK5" s="1858"/>
      <c r="KHL5" s="1858"/>
      <c r="KHM5" s="25" t="s">
        <v>28</v>
      </c>
      <c r="KHY5" s="1858" t="s">
        <v>29</v>
      </c>
      <c r="KHZ5" s="1858"/>
      <c r="KIA5" s="1858"/>
      <c r="KIB5" s="1858"/>
      <c r="KIC5" s="25" t="s">
        <v>28</v>
      </c>
      <c r="KIO5" s="1858" t="s">
        <v>29</v>
      </c>
      <c r="KIP5" s="1858"/>
      <c r="KIQ5" s="1858"/>
      <c r="KIR5" s="1858"/>
      <c r="KIS5" s="25" t="s">
        <v>28</v>
      </c>
      <c r="KJE5" s="1858" t="s">
        <v>29</v>
      </c>
      <c r="KJF5" s="1858"/>
      <c r="KJG5" s="1858"/>
      <c r="KJH5" s="1858"/>
      <c r="KJI5" s="25" t="s">
        <v>28</v>
      </c>
      <c r="KJU5" s="1858" t="s">
        <v>29</v>
      </c>
      <c r="KJV5" s="1858"/>
      <c r="KJW5" s="1858"/>
      <c r="KJX5" s="1858"/>
      <c r="KJY5" s="25" t="s">
        <v>28</v>
      </c>
      <c r="KKK5" s="1858" t="s">
        <v>29</v>
      </c>
      <c r="KKL5" s="1858"/>
      <c r="KKM5" s="1858"/>
      <c r="KKN5" s="1858"/>
      <c r="KKO5" s="25" t="s">
        <v>28</v>
      </c>
      <c r="KLA5" s="1858" t="s">
        <v>29</v>
      </c>
      <c r="KLB5" s="1858"/>
      <c r="KLC5" s="1858"/>
      <c r="KLD5" s="1858"/>
      <c r="KLE5" s="25" t="s">
        <v>28</v>
      </c>
      <c r="KLQ5" s="1858" t="s">
        <v>29</v>
      </c>
      <c r="KLR5" s="1858"/>
      <c r="KLS5" s="1858"/>
      <c r="KLT5" s="1858"/>
      <c r="KLU5" s="25" t="s">
        <v>28</v>
      </c>
      <c r="KMG5" s="1858" t="s">
        <v>29</v>
      </c>
      <c r="KMH5" s="1858"/>
      <c r="KMI5" s="1858"/>
      <c r="KMJ5" s="1858"/>
      <c r="KMK5" s="25" t="s">
        <v>28</v>
      </c>
      <c r="KMW5" s="1858" t="s">
        <v>29</v>
      </c>
      <c r="KMX5" s="1858"/>
      <c r="KMY5" s="1858"/>
      <c r="KMZ5" s="1858"/>
      <c r="KNA5" s="25" t="s">
        <v>28</v>
      </c>
      <c r="KNM5" s="1858" t="s">
        <v>29</v>
      </c>
      <c r="KNN5" s="1858"/>
      <c r="KNO5" s="1858"/>
      <c r="KNP5" s="1858"/>
      <c r="KNQ5" s="25" t="s">
        <v>28</v>
      </c>
      <c r="KOC5" s="1858" t="s">
        <v>29</v>
      </c>
      <c r="KOD5" s="1858"/>
      <c r="KOE5" s="1858"/>
      <c r="KOF5" s="1858"/>
      <c r="KOG5" s="25" t="s">
        <v>28</v>
      </c>
      <c r="KOS5" s="1858" t="s">
        <v>29</v>
      </c>
      <c r="KOT5" s="1858"/>
      <c r="KOU5" s="1858"/>
      <c r="KOV5" s="1858"/>
      <c r="KOW5" s="25" t="s">
        <v>28</v>
      </c>
      <c r="KPI5" s="1858" t="s">
        <v>29</v>
      </c>
      <c r="KPJ5" s="1858"/>
      <c r="KPK5" s="1858"/>
      <c r="KPL5" s="1858"/>
      <c r="KPM5" s="25" t="s">
        <v>28</v>
      </c>
      <c r="KPY5" s="1858" t="s">
        <v>29</v>
      </c>
      <c r="KPZ5" s="1858"/>
      <c r="KQA5" s="1858"/>
      <c r="KQB5" s="1858"/>
      <c r="KQC5" s="25" t="s">
        <v>28</v>
      </c>
      <c r="KQO5" s="1858" t="s">
        <v>29</v>
      </c>
      <c r="KQP5" s="1858"/>
      <c r="KQQ5" s="1858"/>
      <c r="KQR5" s="1858"/>
      <c r="KQS5" s="25" t="s">
        <v>28</v>
      </c>
      <c r="KRE5" s="1858" t="s">
        <v>29</v>
      </c>
      <c r="KRF5" s="1858"/>
      <c r="KRG5" s="1858"/>
      <c r="KRH5" s="1858"/>
      <c r="KRI5" s="25" t="s">
        <v>28</v>
      </c>
      <c r="KRU5" s="1858" t="s">
        <v>29</v>
      </c>
      <c r="KRV5" s="1858"/>
      <c r="KRW5" s="1858"/>
      <c r="KRX5" s="1858"/>
      <c r="KRY5" s="25" t="s">
        <v>28</v>
      </c>
      <c r="KSK5" s="1858" t="s">
        <v>29</v>
      </c>
      <c r="KSL5" s="1858"/>
      <c r="KSM5" s="1858"/>
      <c r="KSN5" s="1858"/>
      <c r="KSO5" s="25" t="s">
        <v>28</v>
      </c>
      <c r="KTA5" s="1858" t="s">
        <v>29</v>
      </c>
      <c r="KTB5" s="1858"/>
      <c r="KTC5" s="1858"/>
      <c r="KTD5" s="1858"/>
      <c r="KTE5" s="25" t="s">
        <v>28</v>
      </c>
      <c r="KTQ5" s="1858" t="s">
        <v>29</v>
      </c>
      <c r="KTR5" s="1858"/>
      <c r="KTS5" s="1858"/>
      <c r="KTT5" s="1858"/>
      <c r="KTU5" s="25" t="s">
        <v>28</v>
      </c>
      <c r="KUG5" s="1858" t="s">
        <v>29</v>
      </c>
      <c r="KUH5" s="1858"/>
      <c r="KUI5" s="1858"/>
      <c r="KUJ5" s="1858"/>
      <c r="KUK5" s="25" t="s">
        <v>28</v>
      </c>
      <c r="KUW5" s="1858" t="s">
        <v>29</v>
      </c>
      <c r="KUX5" s="1858"/>
      <c r="KUY5" s="1858"/>
      <c r="KUZ5" s="1858"/>
      <c r="KVA5" s="25" t="s">
        <v>28</v>
      </c>
      <c r="KVM5" s="1858" t="s">
        <v>29</v>
      </c>
      <c r="KVN5" s="1858"/>
      <c r="KVO5" s="1858"/>
      <c r="KVP5" s="1858"/>
      <c r="KVQ5" s="25" t="s">
        <v>28</v>
      </c>
      <c r="KWC5" s="1858" t="s">
        <v>29</v>
      </c>
      <c r="KWD5" s="1858"/>
      <c r="KWE5" s="1858"/>
      <c r="KWF5" s="1858"/>
      <c r="KWG5" s="25" t="s">
        <v>28</v>
      </c>
      <c r="KWS5" s="1858" t="s">
        <v>29</v>
      </c>
      <c r="KWT5" s="1858"/>
      <c r="KWU5" s="1858"/>
      <c r="KWV5" s="1858"/>
      <c r="KWW5" s="25" t="s">
        <v>28</v>
      </c>
      <c r="KXI5" s="1858" t="s">
        <v>29</v>
      </c>
      <c r="KXJ5" s="1858"/>
      <c r="KXK5" s="1858"/>
      <c r="KXL5" s="1858"/>
      <c r="KXM5" s="25" t="s">
        <v>28</v>
      </c>
      <c r="KXY5" s="1858" t="s">
        <v>29</v>
      </c>
      <c r="KXZ5" s="1858"/>
      <c r="KYA5" s="1858"/>
      <c r="KYB5" s="1858"/>
      <c r="KYC5" s="25" t="s">
        <v>28</v>
      </c>
      <c r="KYO5" s="1858" t="s">
        <v>29</v>
      </c>
      <c r="KYP5" s="1858"/>
      <c r="KYQ5" s="1858"/>
      <c r="KYR5" s="1858"/>
      <c r="KYS5" s="25" t="s">
        <v>28</v>
      </c>
      <c r="KZE5" s="1858" t="s">
        <v>29</v>
      </c>
      <c r="KZF5" s="1858"/>
      <c r="KZG5" s="1858"/>
      <c r="KZH5" s="1858"/>
      <c r="KZI5" s="25" t="s">
        <v>28</v>
      </c>
      <c r="KZU5" s="1858" t="s">
        <v>29</v>
      </c>
      <c r="KZV5" s="1858"/>
      <c r="KZW5" s="1858"/>
      <c r="KZX5" s="1858"/>
      <c r="KZY5" s="25" t="s">
        <v>28</v>
      </c>
      <c r="LAK5" s="1858" t="s">
        <v>29</v>
      </c>
      <c r="LAL5" s="1858"/>
      <c r="LAM5" s="1858"/>
      <c r="LAN5" s="1858"/>
      <c r="LAO5" s="25" t="s">
        <v>28</v>
      </c>
      <c r="LBA5" s="1858" t="s">
        <v>29</v>
      </c>
      <c r="LBB5" s="1858"/>
      <c r="LBC5" s="1858"/>
      <c r="LBD5" s="1858"/>
      <c r="LBE5" s="25" t="s">
        <v>28</v>
      </c>
      <c r="LBQ5" s="1858" t="s">
        <v>29</v>
      </c>
      <c r="LBR5" s="1858"/>
      <c r="LBS5" s="1858"/>
      <c r="LBT5" s="1858"/>
      <c r="LBU5" s="25" t="s">
        <v>28</v>
      </c>
      <c r="LCG5" s="1858" t="s">
        <v>29</v>
      </c>
      <c r="LCH5" s="1858"/>
      <c r="LCI5" s="1858"/>
      <c r="LCJ5" s="1858"/>
      <c r="LCK5" s="25" t="s">
        <v>28</v>
      </c>
      <c r="LCW5" s="1858" t="s">
        <v>29</v>
      </c>
      <c r="LCX5" s="1858"/>
      <c r="LCY5" s="1858"/>
      <c r="LCZ5" s="1858"/>
      <c r="LDA5" s="25" t="s">
        <v>28</v>
      </c>
      <c r="LDM5" s="1858" t="s">
        <v>29</v>
      </c>
      <c r="LDN5" s="1858"/>
      <c r="LDO5" s="1858"/>
      <c r="LDP5" s="1858"/>
      <c r="LDQ5" s="25" t="s">
        <v>28</v>
      </c>
      <c r="LEC5" s="1858" t="s">
        <v>29</v>
      </c>
      <c r="LED5" s="1858"/>
      <c r="LEE5" s="1858"/>
      <c r="LEF5" s="1858"/>
      <c r="LEG5" s="25" t="s">
        <v>28</v>
      </c>
      <c r="LES5" s="1858" t="s">
        <v>29</v>
      </c>
      <c r="LET5" s="1858"/>
      <c r="LEU5" s="1858"/>
      <c r="LEV5" s="1858"/>
      <c r="LEW5" s="25" t="s">
        <v>28</v>
      </c>
      <c r="LFI5" s="1858" t="s">
        <v>29</v>
      </c>
      <c r="LFJ5" s="1858"/>
      <c r="LFK5" s="1858"/>
      <c r="LFL5" s="1858"/>
      <c r="LFM5" s="25" t="s">
        <v>28</v>
      </c>
      <c r="LFY5" s="1858" t="s">
        <v>29</v>
      </c>
      <c r="LFZ5" s="1858"/>
      <c r="LGA5" s="1858"/>
      <c r="LGB5" s="1858"/>
      <c r="LGC5" s="25" t="s">
        <v>28</v>
      </c>
      <c r="LGO5" s="1858" t="s">
        <v>29</v>
      </c>
      <c r="LGP5" s="1858"/>
      <c r="LGQ5" s="1858"/>
      <c r="LGR5" s="1858"/>
      <c r="LGS5" s="25" t="s">
        <v>28</v>
      </c>
      <c r="LHE5" s="1858" t="s">
        <v>29</v>
      </c>
      <c r="LHF5" s="1858"/>
      <c r="LHG5" s="1858"/>
      <c r="LHH5" s="1858"/>
      <c r="LHI5" s="25" t="s">
        <v>28</v>
      </c>
      <c r="LHU5" s="1858" t="s">
        <v>29</v>
      </c>
      <c r="LHV5" s="1858"/>
      <c r="LHW5" s="1858"/>
      <c r="LHX5" s="1858"/>
      <c r="LHY5" s="25" t="s">
        <v>28</v>
      </c>
      <c r="LIK5" s="1858" t="s">
        <v>29</v>
      </c>
      <c r="LIL5" s="1858"/>
      <c r="LIM5" s="1858"/>
      <c r="LIN5" s="1858"/>
      <c r="LIO5" s="25" t="s">
        <v>28</v>
      </c>
      <c r="LJA5" s="1858" t="s">
        <v>29</v>
      </c>
      <c r="LJB5" s="1858"/>
      <c r="LJC5" s="1858"/>
      <c r="LJD5" s="1858"/>
      <c r="LJE5" s="25" t="s">
        <v>28</v>
      </c>
      <c r="LJQ5" s="1858" t="s">
        <v>29</v>
      </c>
      <c r="LJR5" s="1858"/>
      <c r="LJS5" s="1858"/>
      <c r="LJT5" s="1858"/>
      <c r="LJU5" s="25" t="s">
        <v>28</v>
      </c>
      <c r="LKG5" s="1858" t="s">
        <v>29</v>
      </c>
      <c r="LKH5" s="1858"/>
      <c r="LKI5" s="1858"/>
      <c r="LKJ5" s="1858"/>
      <c r="LKK5" s="25" t="s">
        <v>28</v>
      </c>
      <c r="LKW5" s="1858" t="s">
        <v>29</v>
      </c>
      <c r="LKX5" s="1858"/>
      <c r="LKY5" s="1858"/>
      <c r="LKZ5" s="1858"/>
      <c r="LLA5" s="25" t="s">
        <v>28</v>
      </c>
      <c r="LLM5" s="1858" t="s">
        <v>29</v>
      </c>
      <c r="LLN5" s="1858"/>
      <c r="LLO5" s="1858"/>
      <c r="LLP5" s="1858"/>
      <c r="LLQ5" s="25" t="s">
        <v>28</v>
      </c>
      <c r="LMC5" s="1858" t="s">
        <v>29</v>
      </c>
      <c r="LMD5" s="1858"/>
      <c r="LME5" s="1858"/>
      <c r="LMF5" s="1858"/>
      <c r="LMG5" s="25" t="s">
        <v>28</v>
      </c>
      <c r="LMS5" s="1858" t="s">
        <v>29</v>
      </c>
      <c r="LMT5" s="1858"/>
      <c r="LMU5" s="1858"/>
      <c r="LMV5" s="1858"/>
      <c r="LMW5" s="25" t="s">
        <v>28</v>
      </c>
      <c r="LNI5" s="1858" t="s">
        <v>29</v>
      </c>
      <c r="LNJ5" s="1858"/>
      <c r="LNK5" s="1858"/>
      <c r="LNL5" s="1858"/>
      <c r="LNM5" s="25" t="s">
        <v>28</v>
      </c>
      <c r="LNY5" s="1858" t="s">
        <v>29</v>
      </c>
      <c r="LNZ5" s="1858"/>
      <c r="LOA5" s="1858"/>
      <c r="LOB5" s="1858"/>
      <c r="LOC5" s="25" t="s">
        <v>28</v>
      </c>
      <c r="LOO5" s="1858" t="s">
        <v>29</v>
      </c>
      <c r="LOP5" s="1858"/>
      <c r="LOQ5" s="1858"/>
      <c r="LOR5" s="1858"/>
      <c r="LOS5" s="25" t="s">
        <v>28</v>
      </c>
      <c r="LPE5" s="1858" t="s">
        <v>29</v>
      </c>
      <c r="LPF5" s="1858"/>
      <c r="LPG5" s="1858"/>
      <c r="LPH5" s="1858"/>
      <c r="LPI5" s="25" t="s">
        <v>28</v>
      </c>
      <c r="LPU5" s="1858" t="s">
        <v>29</v>
      </c>
      <c r="LPV5" s="1858"/>
      <c r="LPW5" s="1858"/>
      <c r="LPX5" s="1858"/>
      <c r="LPY5" s="25" t="s">
        <v>28</v>
      </c>
      <c r="LQK5" s="1858" t="s">
        <v>29</v>
      </c>
      <c r="LQL5" s="1858"/>
      <c r="LQM5" s="1858"/>
      <c r="LQN5" s="1858"/>
      <c r="LQO5" s="25" t="s">
        <v>28</v>
      </c>
      <c r="LRA5" s="1858" t="s">
        <v>29</v>
      </c>
      <c r="LRB5" s="1858"/>
      <c r="LRC5" s="1858"/>
      <c r="LRD5" s="1858"/>
      <c r="LRE5" s="25" t="s">
        <v>28</v>
      </c>
      <c r="LRQ5" s="1858" t="s">
        <v>29</v>
      </c>
      <c r="LRR5" s="1858"/>
      <c r="LRS5" s="1858"/>
      <c r="LRT5" s="1858"/>
      <c r="LRU5" s="25" t="s">
        <v>28</v>
      </c>
      <c r="LSG5" s="1858" t="s">
        <v>29</v>
      </c>
      <c r="LSH5" s="1858"/>
      <c r="LSI5" s="1858"/>
      <c r="LSJ5" s="1858"/>
      <c r="LSK5" s="25" t="s">
        <v>28</v>
      </c>
      <c r="LSW5" s="1858" t="s">
        <v>29</v>
      </c>
      <c r="LSX5" s="1858"/>
      <c r="LSY5" s="1858"/>
      <c r="LSZ5" s="1858"/>
      <c r="LTA5" s="25" t="s">
        <v>28</v>
      </c>
      <c r="LTM5" s="1858" t="s">
        <v>29</v>
      </c>
      <c r="LTN5" s="1858"/>
      <c r="LTO5" s="1858"/>
      <c r="LTP5" s="1858"/>
      <c r="LTQ5" s="25" t="s">
        <v>28</v>
      </c>
      <c r="LUC5" s="1858" t="s">
        <v>29</v>
      </c>
      <c r="LUD5" s="1858"/>
      <c r="LUE5" s="1858"/>
      <c r="LUF5" s="1858"/>
      <c r="LUG5" s="25" t="s">
        <v>28</v>
      </c>
      <c r="LUS5" s="1858" t="s">
        <v>29</v>
      </c>
      <c r="LUT5" s="1858"/>
      <c r="LUU5" s="1858"/>
      <c r="LUV5" s="1858"/>
      <c r="LUW5" s="25" t="s">
        <v>28</v>
      </c>
      <c r="LVI5" s="1858" t="s">
        <v>29</v>
      </c>
      <c r="LVJ5" s="1858"/>
      <c r="LVK5" s="1858"/>
      <c r="LVL5" s="1858"/>
      <c r="LVM5" s="25" t="s">
        <v>28</v>
      </c>
      <c r="LVY5" s="1858" t="s">
        <v>29</v>
      </c>
      <c r="LVZ5" s="1858"/>
      <c r="LWA5" s="1858"/>
      <c r="LWB5" s="1858"/>
      <c r="LWC5" s="25" t="s">
        <v>28</v>
      </c>
      <c r="LWO5" s="1858" t="s">
        <v>29</v>
      </c>
      <c r="LWP5" s="1858"/>
      <c r="LWQ5" s="1858"/>
      <c r="LWR5" s="1858"/>
      <c r="LWS5" s="25" t="s">
        <v>28</v>
      </c>
      <c r="LXE5" s="1858" t="s">
        <v>29</v>
      </c>
      <c r="LXF5" s="1858"/>
      <c r="LXG5" s="1858"/>
      <c r="LXH5" s="1858"/>
      <c r="LXI5" s="25" t="s">
        <v>28</v>
      </c>
      <c r="LXU5" s="1858" t="s">
        <v>29</v>
      </c>
      <c r="LXV5" s="1858"/>
      <c r="LXW5" s="1858"/>
      <c r="LXX5" s="1858"/>
      <c r="LXY5" s="25" t="s">
        <v>28</v>
      </c>
      <c r="LYK5" s="1858" t="s">
        <v>29</v>
      </c>
      <c r="LYL5" s="1858"/>
      <c r="LYM5" s="1858"/>
      <c r="LYN5" s="1858"/>
      <c r="LYO5" s="25" t="s">
        <v>28</v>
      </c>
      <c r="LZA5" s="1858" t="s">
        <v>29</v>
      </c>
      <c r="LZB5" s="1858"/>
      <c r="LZC5" s="1858"/>
      <c r="LZD5" s="1858"/>
      <c r="LZE5" s="25" t="s">
        <v>28</v>
      </c>
      <c r="LZQ5" s="1858" t="s">
        <v>29</v>
      </c>
      <c r="LZR5" s="1858"/>
      <c r="LZS5" s="1858"/>
      <c r="LZT5" s="1858"/>
      <c r="LZU5" s="25" t="s">
        <v>28</v>
      </c>
      <c r="MAG5" s="1858" t="s">
        <v>29</v>
      </c>
      <c r="MAH5" s="1858"/>
      <c r="MAI5" s="1858"/>
      <c r="MAJ5" s="1858"/>
      <c r="MAK5" s="25" t="s">
        <v>28</v>
      </c>
      <c r="MAW5" s="1858" t="s">
        <v>29</v>
      </c>
      <c r="MAX5" s="1858"/>
      <c r="MAY5" s="1858"/>
      <c r="MAZ5" s="1858"/>
      <c r="MBA5" s="25" t="s">
        <v>28</v>
      </c>
      <c r="MBM5" s="1858" t="s">
        <v>29</v>
      </c>
      <c r="MBN5" s="1858"/>
      <c r="MBO5" s="1858"/>
      <c r="MBP5" s="1858"/>
      <c r="MBQ5" s="25" t="s">
        <v>28</v>
      </c>
      <c r="MCC5" s="1858" t="s">
        <v>29</v>
      </c>
      <c r="MCD5" s="1858"/>
      <c r="MCE5" s="1858"/>
      <c r="MCF5" s="1858"/>
      <c r="MCG5" s="25" t="s">
        <v>28</v>
      </c>
      <c r="MCS5" s="1858" t="s">
        <v>29</v>
      </c>
      <c r="MCT5" s="1858"/>
      <c r="MCU5" s="1858"/>
      <c r="MCV5" s="1858"/>
      <c r="MCW5" s="25" t="s">
        <v>28</v>
      </c>
      <c r="MDI5" s="1858" t="s">
        <v>29</v>
      </c>
      <c r="MDJ5" s="1858"/>
      <c r="MDK5" s="1858"/>
      <c r="MDL5" s="1858"/>
      <c r="MDM5" s="25" t="s">
        <v>28</v>
      </c>
      <c r="MDY5" s="1858" t="s">
        <v>29</v>
      </c>
      <c r="MDZ5" s="1858"/>
      <c r="MEA5" s="1858"/>
      <c r="MEB5" s="1858"/>
      <c r="MEC5" s="25" t="s">
        <v>28</v>
      </c>
      <c r="MEO5" s="1858" t="s">
        <v>29</v>
      </c>
      <c r="MEP5" s="1858"/>
      <c r="MEQ5" s="1858"/>
      <c r="MER5" s="1858"/>
      <c r="MES5" s="25" t="s">
        <v>28</v>
      </c>
      <c r="MFE5" s="1858" t="s">
        <v>29</v>
      </c>
      <c r="MFF5" s="1858"/>
      <c r="MFG5" s="1858"/>
      <c r="MFH5" s="1858"/>
      <c r="MFI5" s="25" t="s">
        <v>28</v>
      </c>
      <c r="MFU5" s="1858" t="s">
        <v>29</v>
      </c>
      <c r="MFV5" s="1858"/>
      <c r="MFW5" s="1858"/>
      <c r="MFX5" s="1858"/>
      <c r="MFY5" s="25" t="s">
        <v>28</v>
      </c>
      <c r="MGK5" s="1858" t="s">
        <v>29</v>
      </c>
      <c r="MGL5" s="1858"/>
      <c r="MGM5" s="1858"/>
      <c r="MGN5" s="1858"/>
      <c r="MGO5" s="25" t="s">
        <v>28</v>
      </c>
      <c r="MHA5" s="1858" t="s">
        <v>29</v>
      </c>
      <c r="MHB5" s="1858"/>
      <c r="MHC5" s="1858"/>
      <c r="MHD5" s="1858"/>
      <c r="MHE5" s="25" t="s">
        <v>28</v>
      </c>
      <c r="MHQ5" s="1858" t="s">
        <v>29</v>
      </c>
      <c r="MHR5" s="1858"/>
      <c r="MHS5" s="1858"/>
      <c r="MHT5" s="1858"/>
      <c r="MHU5" s="25" t="s">
        <v>28</v>
      </c>
      <c r="MIG5" s="1858" t="s">
        <v>29</v>
      </c>
      <c r="MIH5" s="1858"/>
      <c r="MII5" s="1858"/>
      <c r="MIJ5" s="1858"/>
      <c r="MIK5" s="25" t="s">
        <v>28</v>
      </c>
      <c r="MIW5" s="1858" t="s">
        <v>29</v>
      </c>
      <c r="MIX5" s="1858"/>
      <c r="MIY5" s="1858"/>
      <c r="MIZ5" s="1858"/>
      <c r="MJA5" s="25" t="s">
        <v>28</v>
      </c>
      <c r="MJM5" s="1858" t="s">
        <v>29</v>
      </c>
      <c r="MJN5" s="1858"/>
      <c r="MJO5" s="1858"/>
      <c r="MJP5" s="1858"/>
      <c r="MJQ5" s="25" t="s">
        <v>28</v>
      </c>
      <c r="MKC5" s="1858" t="s">
        <v>29</v>
      </c>
      <c r="MKD5" s="1858"/>
      <c r="MKE5" s="1858"/>
      <c r="MKF5" s="1858"/>
      <c r="MKG5" s="25" t="s">
        <v>28</v>
      </c>
      <c r="MKS5" s="1858" t="s">
        <v>29</v>
      </c>
      <c r="MKT5" s="1858"/>
      <c r="MKU5" s="1858"/>
      <c r="MKV5" s="1858"/>
      <c r="MKW5" s="25" t="s">
        <v>28</v>
      </c>
      <c r="MLI5" s="1858" t="s">
        <v>29</v>
      </c>
      <c r="MLJ5" s="1858"/>
      <c r="MLK5" s="1858"/>
      <c r="MLL5" s="1858"/>
      <c r="MLM5" s="25" t="s">
        <v>28</v>
      </c>
      <c r="MLY5" s="1858" t="s">
        <v>29</v>
      </c>
      <c r="MLZ5" s="1858"/>
      <c r="MMA5" s="1858"/>
      <c r="MMB5" s="1858"/>
      <c r="MMC5" s="25" t="s">
        <v>28</v>
      </c>
      <c r="MMO5" s="1858" t="s">
        <v>29</v>
      </c>
      <c r="MMP5" s="1858"/>
      <c r="MMQ5" s="1858"/>
      <c r="MMR5" s="1858"/>
      <c r="MMS5" s="25" t="s">
        <v>28</v>
      </c>
      <c r="MNE5" s="1858" t="s">
        <v>29</v>
      </c>
      <c r="MNF5" s="1858"/>
      <c r="MNG5" s="1858"/>
      <c r="MNH5" s="1858"/>
      <c r="MNI5" s="25" t="s">
        <v>28</v>
      </c>
      <c r="MNU5" s="1858" t="s">
        <v>29</v>
      </c>
      <c r="MNV5" s="1858"/>
      <c r="MNW5" s="1858"/>
      <c r="MNX5" s="1858"/>
      <c r="MNY5" s="25" t="s">
        <v>28</v>
      </c>
      <c r="MOK5" s="1858" t="s">
        <v>29</v>
      </c>
      <c r="MOL5" s="1858"/>
      <c r="MOM5" s="1858"/>
      <c r="MON5" s="1858"/>
      <c r="MOO5" s="25" t="s">
        <v>28</v>
      </c>
      <c r="MPA5" s="1858" t="s">
        <v>29</v>
      </c>
      <c r="MPB5" s="1858"/>
      <c r="MPC5" s="1858"/>
      <c r="MPD5" s="1858"/>
      <c r="MPE5" s="25" t="s">
        <v>28</v>
      </c>
      <c r="MPQ5" s="1858" t="s">
        <v>29</v>
      </c>
      <c r="MPR5" s="1858"/>
      <c r="MPS5" s="1858"/>
      <c r="MPT5" s="1858"/>
      <c r="MPU5" s="25" t="s">
        <v>28</v>
      </c>
      <c r="MQG5" s="1858" t="s">
        <v>29</v>
      </c>
      <c r="MQH5" s="1858"/>
      <c r="MQI5" s="1858"/>
      <c r="MQJ5" s="1858"/>
      <c r="MQK5" s="25" t="s">
        <v>28</v>
      </c>
      <c r="MQW5" s="1858" t="s">
        <v>29</v>
      </c>
      <c r="MQX5" s="1858"/>
      <c r="MQY5" s="1858"/>
      <c r="MQZ5" s="1858"/>
      <c r="MRA5" s="25" t="s">
        <v>28</v>
      </c>
      <c r="MRM5" s="1858" t="s">
        <v>29</v>
      </c>
      <c r="MRN5" s="1858"/>
      <c r="MRO5" s="1858"/>
      <c r="MRP5" s="1858"/>
      <c r="MRQ5" s="25" t="s">
        <v>28</v>
      </c>
      <c r="MSC5" s="1858" t="s">
        <v>29</v>
      </c>
      <c r="MSD5" s="1858"/>
      <c r="MSE5" s="1858"/>
      <c r="MSF5" s="1858"/>
      <c r="MSG5" s="25" t="s">
        <v>28</v>
      </c>
      <c r="MSS5" s="1858" t="s">
        <v>29</v>
      </c>
      <c r="MST5" s="1858"/>
      <c r="MSU5" s="1858"/>
      <c r="MSV5" s="1858"/>
      <c r="MSW5" s="25" t="s">
        <v>28</v>
      </c>
      <c r="MTI5" s="1858" t="s">
        <v>29</v>
      </c>
      <c r="MTJ5" s="1858"/>
      <c r="MTK5" s="1858"/>
      <c r="MTL5" s="1858"/>
      <c r="MTM5" s="25" t="s">
        <v>28</v>
      </c>
      <c r="MTY5" s="1858" t="s">
        <v>29</v>
      </c>
      <c r="MTZ5" s="1858"/>
      <c r="MUA5" s="1858"/>
      <c r="MUB5" s="1858"/>
      <c r="MUC5" s="25" t="s">
        <v>28</v>
      </c>
      <c r="MUO5" s="1858" t="s">
        <v>29</v>
      </c>
      <c r="MUP5" s="1858"/>
      <c r="MUQ5" s="1858"/>
      <c r="MUR5" s="1858"/>
      <c r="MUS5" s="25" t="s">
        <v>28</v>
      </c>
      <c r="MVE5" s="1858" t="s">
        <v>29</v>
      </c>
      <c r="MVF5" s="1858"/>
      <c r="MVG5" s="1858"/>
      <c r="MVH5" s="1858"/>
      <c r="MVI5" s="25" t="s">
        <v>28</v>
      </c>
      <c r="MVU5" s="1858" t="s">
        <v>29</v>
      </c>
      <c r="MVV5" s="1858"/>
      <c r="MVW5" s="1858"/>
      <c r="MVX5" s="1858"/>
      <c r="MVY5" s="25" t="s">
        <v>28</v>
      </c>
      <c r="MWK5" s="1858" t="s">
        <v>29</v>
      </c>
      <c r="MWL5" s="1858"/>
      <c r="MWM5" s="1858"/>
      <c r="MWN5" s="1858"/>
      <c r="MWO5" s="25" t="s">
        <v>28</v>
      </c>
      <c r="MXA5" s="1858" t="s">
        <v>29</v>
      </c>
      <c r="MXB5" s="1858"/>
      <c r="MXC5" s="1858"/>
      <c r="MXD5" s="1858"/>
      <c r="MXE5" s="25" t="s">
        <v>28</v>
      </c>
      <c r="MXQ5" s="1858" t="s">
        <v>29</v>
      </c>
      <c r="MXR5" s="1858"/>
      <c r="MXS5" s="1858"/>
      <c r="MXT5" s="1858"/>
      <c r="MXU5" s="25" t="s">
        <v>28</v>
      </c>
      <c r="MYG5" s="1858" t="s">
        <v>29</v>
      </c>
      <c r="MYH5" s="1858"/>
      <c r="MYI5" s="1858"/>
      <c r="MYJ5" s="1858"/>
      <c r="MYK5" s="25" t="s">
        <v>28</v>
      </c>
      <c r="MYW5" s="1858" t="s">
        <v>29</v>
      </c>
      <c r="MYX5" s="1858"/>
      <c r="MYY5" s="1858"/>
      <c r="MYZ5" s="1858"/>
      <c r="MZA5" s="25" t="s">
        <v>28</v>
      </c>
      <c r="MZM5" s="1858" t="s">
        <v>29</v>
      </c>
      <c r="MZN5" s="1858"/>
      <c r="MZO5" s="1858"/>
      <c r="MZP5" s="1858"/>
      <c r="MZQ5" s="25" t="s">
        <v>28</v>
      </c>
      <c r="NAC5" s="1858" t="s">
        <v>29</v>
      </c>
      <c r="NAD5" s="1858"/>
      <c r="NAE5" s="1858"/>
      <c r="NAF5" s="1858"/>
      <c r="NAG5" s="25" t="s">
        <v>28</v>
      </c>
      <c r="NAS5" s="1858" t="s">
        <v>29</v>
      </c>
      <c r="NAT5" s="1858"/>
      <c r="NAU5" s="1858"/>
      <c r="NAV5" s="1858"/>
      <c r="NAW5" s="25" t="s">
        <v>28</v>
      </c>
      <c r="NBI5" s="1858" t="s">
        <v>29</v>
      </c>
      <c r="NBJ5" s="1858"/>
      <c r="NBK5" s="1858"/>
      <c r="NBL5" s="1858"/>
      <c r="NBM5" s="25" t="s">
        <v>28</v>
      </c>
      <c r="NBY5" s="1858" t="s">
        <v>29</v>
      </c>
      <c r="NBZ5" s="1858"/>
      <c r="NCA5" s="1858"/>
      <c r="NCB5" s="1858"/>
      <c r="NCC5" s="25" t="s">
        <v>28</v>
      </c>
      <c r="NCO5" s="1858" t="s">
        <v>29</v>
      </c>
      <c r="NCP5" s="1858"/>
      <c r="NCQ5" s="1858"/>
      <c r="NCR5" s="1858"/>
      <c r="NCS5" s="25" t="s">
        <v>28</v>
      </c>
      <c r="NDE5" s="1858" t="s">
        <v>29</v>
      </c>
      <c r="NDF5" s="1858"/>
      <c r="NDG5" s="1858"/>
      <c r="NDH5" s="1858"/>
      <c r="NDI5" s="25" t="s">
        <v>28</v>
      </c>
      <c r="NDU5" s="1858" t="s">
        <v>29</v>
      </c>
      <c r="NDV5" s="1858"/>
      <c r="NDW5" s="1858"/>
      <c r="NDX5" s="1858"/>
      <c r="NDY5" s="25" t="s">
        <v>28</v>
      </c>
      <c r="NEK5" s="1858" t="s">
        <v>29</v>
      </c>
      <c r="NEL5" s="1858"/>
      <c r="NEM5" s="1858"/>
      <c r="NEN5" s="1858"/>
      <c r="NEO5" s="25" t="s">
        <v>28</v>
      </c>
      <c r="NFA5" s="1858" t="s">
        <v>29</v>
      </c>
      <c r="NFB5" s="1858"/>
      <c r="NFC5" s="1858"/>
      <c r="NFD5" s="1858"/>
      <c r="NFE5" s="25" t="s">
        <v>28</v>
      </c>
      <c r="NFQ5" s="1858" t="s">
        <v>29</v>
      </c>
      <c r="NFR5" s="1858"/>
      <c r="NFS5" s="1858"/>
      <c r="NFT5" s="1858"/>
      <c r="NFU5" s="25" t="s">
        <v>28</v>
      </c>
      <c r="NGG5" s="1858" t="s">
        <v>29</v>
      </c>
      <c r="NGH5" s="1858"/>
      <c r="NGI5" s="1858"/>
      <c r="NGJ5" s="1858"/>
      <c r="NGK5" s="25" t="s">
        <v>28</v>
      </c>
      <c r="NGW5" s="1858" t="s">
        <v>29</v>
      </c>
      <c r="NGX5" s="1858"/>
      <c r="NGY5" s="1858"/>
      <c r="NGZ5" s="1858"/>
      <c r="NHA5" s="25" t="s">
        <v>28</v>
      </c>
      <c r="NHM5" s="1858" t="s">
        <v>29</v>
      </c>
      <c r="NHN5" s="1858"/>
      <c r="NHO5" s="1858"/>
      <c r="NHP5" s="1858"/>
      <c r="NHQ5" s="25" t="s">
        <v>28</v>
      </c>
      <c r="NIC5" s="1858" t="s">
        <v>29</v>
      </c>
      <c r="NID5" s="1858"/>
      <c r="NIE5" s="1858"/>
      <c r="NIF5" s="1858"/>
      <c r="NIG5" s="25" t="s">
        <v>28</v>
      </c>
      <c r="NIS5" s="1858" t="s">
        <v>29</v>
      </c>
      <c r="NIT5" s="1858"/>
      <c r="NIU5" s="1858"/>
      <c r="NIV5" s="1858"/>
      <c r="NIW5" s="25" t="s">
        <v>28</v>
      </c>
      <c r="NJI5" s="1858" t="s">
        <v>29</v>
      </c>
      <c r="NJJ5" s="1858"/>
      <c r="NJK5" s="1858"/>
      <c r="NJL5" s="1858"/>
      <c r="NJM5" s="25" t="s">
        <v>28</v>
      </c>
      <c r="NJY5" s="1858" t="s">
        <v>29</v>
      </c>
      <c r="NJZ5" s="1858"/>
      <c r="NKA5" s="1858"/>
      <c r="NKB5" s="1858"/>
      <c r="NKC5" s="25" t="s">
        <v>28</v>
      </c>
      <c r="NKO5" s="1858" t="s">
        <v>29</v>
      </c>
      <c r="NKP5" s="1858"/>
      <c r="NKQ5" s="1858"/>
      <c r="NKR5" s="1858"/>
      <c r="NKS5" s="25" t="s">
        <v>28</v>
      </c>
      <c r="NLE5" s="1858" t="s">
        <v>29</v>
      </c>
      <c r="NLF5" s="1858"/>
      <c r="NLG5" s="1858"/>
      <c r="NLH5" s="1858"/>
      <c r="NLI5" s="25" t="s">
        <v>28</v>
      </c>
      <c r="NLU5" s="1858" t="s">
        <v>29</v>
      </c>
      <c r="NLV5" s="1858"/>
      <c r="NLW5" s="1858"/>
      <c r="NLX5" s="1858"/>
      <c r="NLY5" s="25" t="s">
        <v>28</v>
      </c>
      <c r="NMK5" s="1858" t="s">
        <v>29</v>
      </c>
      <c r="NML5" s="1858"/>
      <c r="NMM5" s="1858"/>
      <c r="NMN5" s="1858"/>
      <c r="NMO5" s="25" t="s">
        <v>28</v>
      </c>
      <c r="NNA5" s="1858" t="s">
        <v>29</v>
      </c>
      <c r="NNB5" s="1858"/>
      <c r="NNC5" s="1858"/>
      <c r="NND5" s="1858"/>
      <c r="NNE5" s="25" t="s">
        <v>28</v>
      </c>
      <c r="NNQ5" s="1858" t="s">
        <v>29</v>
      </c>
      <c r="NNR5" s="1858"/>
      <c r="NNS5" s="1858"/>
      <c r="NNT5" s="1858"/>
      <c r="NNU5" s="25" t="s">
        <v>28</v>
      </c>
      <c r="NOG5" s="1858" t="s">
        <v>29</v>
      </c>
      <c r="NOH5" s="1858"/>
      <c r="NOI5" s="1858"/>
      <c r="NOJ5" s="1858"/>
      <c r="NOK5" s="25" t="s">
        <v>28</v>
      </c>
      <c r="NOW5" s="1858" t="s">
        <v>29</v>
      </c>
      <c r="NOX5" s="1858"/>
      <c r="NOY5" s="1858"/>
      <c r="NOZ5" s="1858"/>
      <c r="NPA5" s="25" t="s">
        <v>28</v>
      </c>
      <c r="NPM5" s="1858" t="s">
        <v>29</v>
      </c>
      <c r="NPN5" s="1858"/>
      <c r="NPO5" s="1858"/>
      <c r="NPP5" s="1858"/>
      <c r="NPQ5" s="25" t="s">
        <v>28</v>
      </c>
      <c r="NQC5" s="1858" t="s">
        <v>29</v>
      </c>
      <c r="NQD5" s="1858"/>
      <c r="NQE5" s="1858"/>
      <c r="NQF5" s="1858"/>
      <c r="NQG5" s="25" t="s">
        <v>28</v>
      </c>
      <c r="NQS5" s="1858" t="s">
        <v>29</v>
      </c>
      <c r="NQT5" s="1858"/>
      <c r="NQU5" s="1858"/>
      <c r="NQV5" s="1858"/>
      <c r="NQW5" s="25" t="s">
        <v>28</v>
      </c>
      <c r="NRI5" s="1858" t="s">
        <v>29</v>
      </c>
      <c r="NRJ5" s="1858"/>
      <c r="NRK5" s="1858"/>
      <c r="NRL5" s="1858"/>
      <c r="NRM5" s="25" t="s">
        <v>28</v>
      </c>
      <c r="NRY5" s="1858" t="s">
        <v>29</v>
      </c>
      <c r="NRZ5" s="1858"/>
      <c r="NSA5" s="1858"/>
      <c r="NSB5" s="1858"/>
      <c r="NSC5" s="25" t="s">
        <v>28</v>
      </c>
      <c r="NSO5" s="1858" t="s">
        <v>29</v>
      </c>
      <c r="NSP5" s="1858"/>
      <c r="NSQ5" s="1858"/>
      <c r="NSR5" s="1858"/>
      <c r="NSS5" s="25" t="s">
        <v>28</v>
      </c>
      <c r="NTE5" s="1858" t="s">
        <v>29</v>
      </c>
      <c r="NTF5" s="1858"/>
      <c r="NTG5" s="1858"/>
      <c r="NTH5" s="1858"/>
      <c r="NTI5" s="25" t="s">
        <v>28</v>
      </c>
      <c r="NTU5" s="1858" t="s">
        <v>29</v>
      </c>
      <c r="NTV5" s="1858"/>
      <c r="NTW5" s="1858"/>
      <c r="NTX5" s="1858"/>
      <c r="NTY5" s="25" t="s">
        <v>28</v>
      </c>
      <c r="NUK5" s="1858" t="s">
        <v>29</v>
      </c>
      <c r="NUL5" s="1858"/>
      <c r="NUM5" s="1858"/>
      <c r="NUN5" s="1858"/>
      <c r="NUO5" s="25" t="s">
        <v>28</v>
      </c>
      <c r="NVA5" s="1858" t="s">
        <v>29</v>
      </c>
      <c r="NVB5" s="1858"/>
      <c r="NVC5" s="1858"/>
      <c r="NVD5" s="1858"/>
      <c r="NVE5" s="25" t="s">
        <v>28</v>
      </c>
      <c r="NVQ5" s="1858" t="s">
        <v>29</v>
      </c>
      <c r="NVR5" s="1858"/>
      <c r="NVS5" s="1858"/>
      <c r="NVT5" s="1858"/>
      <c r="NVU5" s="25" t="s">
        <v>28</v>
      </c>
      <c r="NWG5" s="1858" t="s">
        <v>29</v>
      </c>
      <c r="NWH5" s="1858"/>
      <c r="NWI5" s="1858"/>
      <c r="NWJ5" s="1858"/>
      <c r="NWK5" s="25" t="s">
        <v>28</v>
      </c>
      <c r="NWW5" s="1858" t="s">
        <v>29</v>
      </c>
      <c r="NWX5" s="1858"/>
      <c r="NWY5" s="1858"/>
      <c r="NWZ5" s="1858"/>
      <c r="NXA5" s="25" t="s">
        <v>28</v>
      </c>
      <c r="NXM5" s="1858" t="s">
        <v>29</v>
      </c>
      <c r="NXN5" s="1858"/>
      <c r="NXO5" s="1858"/>
      <c r="NXP5" s="1858"/>
      <c r="NXQ5" s="25" t="s">
        <v>28</v>
      </c>
      <c r="NYC5" s="1858" t="s">
        <v>29</v>
      </c>
      <c r="NYD5" s="1858"/>
      <c r="NYE5" s="1858"/>
      <c r="NYF5" s="1858"/>
      <c r="NYG5" s="25" t="s">
        <v>28</v>
      </c>
      <c r="NYS5" s="1858" t="s">
        <v>29</v>
      </c>
      <c r="NYT5" s="1858"/>
      <c r="NYU5" s="1858"/>
      <c r="NYV5" s="1858"/>
      <c r="NYW5" s="25" t="s">
        <v>28</v>
      </c>
      <c r="NZI5" s="1858" t="s">
        <v>29</v>
      </c>
      <c r="NZJ5" s="1858"/>
      <c r="NZK5" s="1858"/>
      <c r="NZL5" s="1858"/>
      <c r="NZM5" s="25" t="s">
        <v>28</v>
      </c>
      <c r="NZY5" s="1858" t="s">
        <v>29</v>
      </c>
      <c r="NZZ5" s="1858"/>
      <c r="OAA5" s="1858"/>
      <c r="OAB5" s="1858"/>
      <c r="OAC5" s="25" t="s">
        <v>28</v>
      </c>
      <c r="OAO5" s="1858" t="s">
        <v>29</v>
      </c>
      <c r="OAP5" s="1858"/>
      <c r="OAQ5" s="1858"/>
      <c r="OAR5" s="1858"/>
      <c r="OAS5" s="25" t="s">
        <v>28</v>
      </c>
      <c r="OBE5" s="1858" t="s">
        <v>29</v>
      </c>
      <c r="OBF5" s="1858"/>
      <c r="OBG5" s="1858"/>
      <c r="OBH5" s="1858"/>
      <c r="OBI5" s="25" t="s">
        <v>28</v>
      </c>
      <c r="OBU5" s="1858" t="s">
        <v>29</v>
      </c>
      <c r="OBV5" s="1858"/>
      <c r="OBW5" s="1858"/>
      <c r="OBX5" s="1858"/>
      <c r="OBY5" s="25" t="s">
        <v>28</v>
      </c>
      <c r="OCK5" s="1858" t="s">
        <v>29</v>
      </c>
      <c r="OCL5" s="1858"/>
      <c r="OCM5" s="1858"/>
      <c r="OCN5" s="1858"/>
      <c r="OCO5" s="25" t="s">
        <v>28</v>
      </c>
      <c r="ODA5" s="1858" t="s">
        <v>29</v>
      </c>
      <c r="ODB5" s="1858"/>
      <c r="ODC5" s="1858"/>
      <c r="ODD5" s="1858"/>
      <c r="ODE5" s="25" t="s">
        <v>28</v>
      </c>
      <c r="ODQ5" s="1858" t="s">
        <v>29</v>
      </c>
      <c r="ODR5" s="1858"/>
      <c r="ODS5" s="1858"/>
      <c r="ODT5" s="1858"/>
      <c r="ODU5" s="25" t="s">
        <v>28</v>
      </c>
      <c r="OEG5" s="1858" t="s">
        <v>29</v>
      </c>
      <c r="OEH5" s="1858"/>
      <c r="OEI5" s="1858"/>
      <c r="OEJ5" s="1858"/>
      <c r="OEK5" s="25" t="s">
        <v>28</v>
      </c>
      <c r="OEW5" s="1858" t="s">
        <v>29</v>
      </c>
      <c r="OEX5" s="1858"/>
      <c r="OEY5" s="1858"/>
      <c r="OEZ5" s="1858"/>
      <c r="OFA5" s="25" t="s">
        <v>28</v>
      </c>
      <c r="OFM5" s="1858" t="s">
        <v>29</v>
      </c>
      <c r="OFN5" s="1858"/>
      <c r="OFO5" s="1858"/>
      <c r="OFP5" s="1858"/>
      <c r="OFQ5" s="25" t="s">
        <v>28</v>
      </c>
      <c r="OGC5" s="1858" t="s">
        <v>29</v>
      </c>
      <c r="OGD5" s="1858"/>
      <c r="OGE5" s="1858"/>
      <c r="OGF5" s="1858"/>
      <c r="OGG5" s="25" t="s">
        <v>28</v>
      </c>
      <c r="OGS5" s="1858" t="s">
        <v>29</v>
      </c>
      <c r="OGT5" s="1858"/>
      <c r="OGU5" s="1858"/>
      <c r="OGV5" s="1858"/>
      <c r="OGW5" s="25" t="s">
        <v>28</v>
      </c>
      <c r="OHI5" s="1858" t="s">
        <v>29</v>
      </c>
      <c r="OHJ5" s="1858"/>
      <c r="OHK5" s="1858"/>
      <c r="OHL5" s="1858"/>
      <c r="OHM5" s="25" t="s">
        <v>28</v>
      </c>
      <c r="OHY5" s="1858" t="s">
        <v>29</v>
      </c>
      <c r="OHZ5" s="1858"/>
      <c r="OIA5" s="1858"/>
      <c r="OIB5" s="1858"/>
      <c r="OIC5" s="25" t="s">
        <v>28</v>
      </c>
      <c r="OIO5" s="1858" t="s">
        <v>29</v>
      </c>
      <c r="OIP5" s="1858"/>
      <c r="OIQ5" s="1858"/>
      <c r="OIR5" s="1858"/>
      <c r="OIS5" s="25" t="s">
        <v>28</v>
      </c>
      <c r="OJE5" s="1858" t="s">
        <v>29</v>
      </c>
      <c r="OJF5" s="1858"/>
      <c r="OJG5" s="1858"/>
      <c r="OJH5" s="1858"/>
      <c r="OJI5" s="25" t="s">
        <v>28</v>
      </c>
      <c r="OJU5" s="1858" t="s">
        <v>29</v>
      </c>
      <c r="OJV5" s="1858"/>
      <c r="OJW5" s="1858"/>
      <c r="OJX5" s="1858"/>
      <c r="OJY5" s="25" t="s">
        <v>28</v>
      </c>
      <c r="OKK5" s="1858" t="s">
        <v>29</v>
      </c>
      <c r="OKL5" s="1858"/>
      <c r="OKM5" s="1858"/>
      <c r="OKN5" s="1858"/>
      <c r="OKO5" s="25" t="s">
        <v>28</v>
      </c>
      <c r="OLA5" s="1858" t="s">
        <v>29</v>
      </c>
      <c r="OLB5" s="1858"/>
      <c r="OLC5" s="1858"/>
      <c r="OLD5" s="1858"/>
      <c r="OLE5" s="25" t="s">
        <v>28</v>
      </c>
      <c r="OLQ5" s="1858" t="s">
        <v>29</v>
      </c>
      <c r="OLR5" s="1858"/>
      <c r="OLS5" s="1858"/>
      <c r="OLT5" s="1858"/>
      <c r="OLU5" s="25" t="s">
        <v>28</v>
      </c>
      <c r="OMG5" s="1858" t="s">
        <v>29</v>
      </c>
      <c r="OMH5" s="1858"/>
      <c r="OMI5" s="1858"/>
      <c r="OMJ5" s="1858"/>
      <c r="OMK5" s="25" t="s">
        <v>28</v>
      </c>
      <c r="OMW5" s="1858" t="s">
        <v>29</v>
      </c>
      <c r="OMX5" s="1858"/>
      <c r="OMY5" s="1858"/>
      <c r="OMZ5" s="1858"/>
      <c r="ONA5" s="25" t="s">
        <v>28</v>
      </c>
      <c r="ONM5" s="1858" t="s">
        <v>29</v>
      </c>
      <c r="ONN5" s="1858"/>
      <c r="ONO5" s="1858"/>
      <c r="ONP5" s="1858"/>
      <c r="ONQ5" s="25" t="s">
        <v>28</v>
      </c>
      <c r="OOC5" s="1858" t="s">
        <v>29</v>
      </c>
      <c r="OOD5" s="1858"/>
      <c r="OOE5" s="1858"/>
      <c r="OOF5" s="1858"/>
      <c r="OOG5" s="25" t="s">
        <v>28</v>
      </c>
      <c r="OOS5" s="1858" t="s">
        <v>29</v>
      </c>
      <c r="OOT5" s="1858"/>
      <c r="OOU5" s="1858"/>
      <c r="OOV5" s="1858"/>
      <c r="OOW5" s="25" t="s">
        <v>28</v>
      </c>
      <c r="OPI5" s="1858" t="s">
        <v>29</v>
      </c>
      <c r="OPJ5" s="1858"/>
      <c r="OPK5" s="1858"/>
      <c r="OPL5" s="1858"/>
      <c r="OPM5" s="25" t="s">
        <v>28</v>
      </c>
      <c r="OPY5" s="1858" t="s">
        <v>29</v>
      </c>
      <c r="OPZ5" s="1858"/>
      <c r="OQA5" s="1858"/>
      <c r="OQB5" s="1858"/>
      <c r="OQC5" s="25" t="s">
        <v>28</v>
      </c>
      <c r="OQO5" s="1858" t="s">
        <v>29</v>
      </c>
      <c r="OQP5" s="1858"/>
      <c r="OQQ5" s="1858"/>
      <c r="OQR5" s="1858"/>
      <c r="OQS5" s="25" t="s">
        <v>28</v>
      </c>
      <c r="ORE5" s="1858" t="s">
        <v>29</v>
      </c>
      <c r="ORF5" s="1858"/>
      <c r="ORG5" s="1858"/>
      <c r="ORH5" s="1858"/>
      <c r="ORI5" s="25" t="s">
        <v>28</v>
      </c>
      <c r="ORU5" s="1858" t="s">
        <v>29</v>
      </c>
      <c r="ORV5" s="1858"/>
      <c r="ORW5" s="1858"/>
      <c r="ORX5" s="1858"/>
      <c r="ORY5" s="25" t="s">
        <v>28</v>
      </c>
      <c r="OSK5" s="1858" t="s">
        <v>29</v>
      </c>
      <c r="OSL5" s="1858"/>
      <c r="OSM5" s="1858"/>
      <c r="OSN5" s="1858"/>
      <c r="OSO5" s="25" t="s">
        <v>28</v>
      </c>
      <c r="OTA5" s="1858" t="s">
        <v>29</v>
      </c>
      <c r="OTB5" s="1858"/>
      <c r="OTC5" s="1858"/>
      <c r="OTD5" s="1858"/>
      <c r="OTE5" s="25" t="s">
        <v>28</v>
      </c>
      <c r="OTQ5" s="1858" t="s">
        <v>29</v>
      </c>
      <c r="OTR5" s="1858"/>
      <c r="OTS5" s="1858"/>
      <c r="OTT5" s="1858"/>
      <c r="OTU5" s="25" t="s">
        <v>28</v>
      </c>
      <c r="OUG5" s="1858" t="s">
        <v>29</v>
      </c>
      <c r="OUH5" s="1858"/>
      <c r="OUI5" s="1858"/>
      <c r="OUJ5" s="1858"/>
      <c r="OUK5" s="25" t="s">
        <v>28</v>
      </c>
      <c r="OUW5" s="1858" t="s">
        <v>29</v>
      </c>
      <c r="OUX5" s="1858"/>
      <c r="OUY5" s="1858"/>
      <c r="OUZ5" s="1858"/>
      <c r="OVA5" s="25" t="s">
        <v>28</v>
      </c>
      <c r="OVM5" s="1858" t="s">
        <v>29</v>
      </c>
      <c r="OVN5" s="1858"/>
      <c r="OVO5" s="1858"/>
      <c r="OVP5" s="1858"/>
      <c r="OVQ5" s="25" t="s">
        <v>28</v>
      </c>
      <c r="OWC5" s="1858" t="s">
        <v>29</v>
      </c>
      <c r="OWD5" s="1858"/>
      <c r="OWE5" s="1858"/>
      <c r="OWF5" s="1858"/>
      <c r="OWG5" s="25" t="s">
        <v>28</v>
      </c>
      <c r="OWS5" s="1858" t="s">
        <v>29</v>
      </c>
      <c r="OWT5" s="1858"/>
      <c r="OWU5" s="1858"/>
      <c r="OWV5" s="1858"/>
      <c r="OWW5" s="25" t="s">
        <v>28</v>
      </c>
      <c r="OXI5" s="1858" t="s">
        <v>29</v>
      </c>
      <c r="OXJ5" s="1858"/>
      <c r="OXK5" s="1858"/>
      <c r="OXL5" s="1858"/>
      <c r="OXM5" s="25" t="s">
        <v>28</v>
      </c>
      <c r="OXY5" s="1858" t="s">
        <v>29</v>
      </c>
      <c r="OXZ5" s="1858"/>
      <c r="OYA5" s="1858"/>
      <c r="OYB5" s="1858"/>
      <c r="OYC5" s="25" t="s">
        <v>28</v>
      </c>
      <c r="OYO5" s="1858" t="s">
        <v>29</v>
      </c>
      <c r="OYP5" s="1858"/>
      <c r="OYQ5" s="1858"/>
      <c r="OYR5" s="1858"/>
      <c r="OYS5" s="25" t="s">
        <v>28</v>
      </c>
      <c r="OZE5" s="1858" t="s">
        <v>29</v>
      </c>
      <c r="OZF5" s="1858"/>
      <c r="OZG5" s="1858"/>
      <c r="OZH5" s="1858"/>
      <c r="OZI5" s="25" t="s">
        <v>28</v>
      </c>
      <c r="OZU5" s="1858" t="s">
        <v>29</v>
      </c>
      <c r="OZV5" s="1858"/>
      <c r="OZW5" s="1858"/>
      <c r="OZX5" s="1858"/>
      <c r="OZY5" s="25" t="s">
        <v>28</v>
      </c>
      <c r="PAK5" s="1858" t="s">
        <v>29</v>
      </c>
      <c r="PAL5" s="1858"/>
      <c r="PAM5" s="1858"/>
      <c r="PAN5" s="1858"/>
      <c r="PAO5" s="25" t="s">
        <v>28</v>
      </c>
      <c r="PBA5" s="1858" t="s">
        <v>29</v>
      </c>
      <c r="PBB5" s="1858"/>
      <c r="PBC5" s="1858"/>
      <c r="PBD5" s="1858"/>
      <c r="PBE5" s="25" t="s">
        <v>28</v>
      </c>
      <c r="PBQ5" s="1858" t="s">
        <v>29</v>
      </c>
      <c r="PBR5" s="1858"/>
      <c r="PBS5" s="1858"/>
      <c r="PBT5" s="1858"/>
      <c r="PBU5" s="25" t="s">
        <v>28</v>
      </c>
      <c r="PCG5" s="1858" t="s">
        <v>29</v>
      </c>
      <c r="PCH5" s="1858"/>
      <c r="PCI5" s="1858"/>
      <c r="PCJ5" s="1858"/>
      <c r="PCK5" s="25" t="s">
        <v>28</v>
      </c>
      <c r="PCW5" s="1858" t="s">
        <v>29</v>
      </c>
      <c r="PCX5" s="1858"/>
      <c r="PCY5" s="1858"/>
      <c r="PCZ5" s="1858"/>
      <c r="PDA5" s="25" t="s">
        <v>28</v>
      </c>
      <c r="PDM5" s="1858" t="s">
        <v>29</v>
      </c>
      <c r="PDN5" s="1858"/>
      <c r="PDO5" s="1858"/>
      <c r="PDP5" s="1858"/>
      <c r="PDQ5" s="25" t="s">
        <v>28</v>
      </c>
      <c r="PEC5" s="1858" t="s">
        <v>29</v>
      </c>
      <c r="PED5" s="1858"/>
      <c r="PEE5" s="1858"/>
      <c r="PEF5" s="1858"/>
      <c r="PEG5" s="25" t="s">
        <v>28</v>
      </c>
      <c r="PES5" s="1858" t="s">
        <v>29</v>
      </c>
      <c r="PET5" s="1858"/>
      <c r="PEU5" s="1858"/>
      <c r="PEV5" s="1858"/>
      <c r="PEW5" s="25" t="s">
        <v>28</v>
      </c>
      <c r="PFI5" s="1858" t="s">
        <v>29</v>
      </c>
      <c r="PFJ5" s="1858"/>
      <c r="PFK5" s="1858"/>
      <c r="PFL5" s="1858"/>
      <c r="PFM5" s="25" t="s">
        <v>28</v>
      </c>
      <c r="PFY5" s="1858" t="s">
        <v>29</v>
      </c>
      <c r="PFZ5" s="1858"/>
      <c r="PGA5" s="1858"/>
      <c r="PGB5" s="1858"/>
      <c r="PGC5" s="25" t="s">
        <v>28</v>
      </c>
      <c r="PGO5" s="1858" t="s">
        <v>29</v>
      </c>
      <c r="PGP5" s="1858"/>
      <c r="PGQ5" s="1858"/>
      <c r="PGR5" s="1858"/>
      <c r="PGS5" s="25" t="s">
        <v>28</v>
      </c>
      <c r="PHE5" s="1858" t="s">
        <v>29</v>
      </c>
      <c r="PHF5" s="1858"/>
      <c r="PHG5" s="1858"/>
      <c r="PHH5" s="1858"/>
      <c r="PHI5" s="25" t="s">
        <v>28</v>
      </c>
      <c r="PHU5" s="1858" t="s">
        <v>29</v>
      </c>
      <c r="PHV5" s="1858"/>
      <c r="PHW5" s="1858"/>
      <c r="PHX5" s="1858"/>
      <c r="PHY5" s="25" t="s">
        <v>28</v>
      </c>
      <c r="PIK5" s="1858" t="s">
        <v>29</v>
      </c>
      <c r="PIL5" s="1858"/>
      <c r="PIM5" s="1858"/>
      <c r="PIN5" s="1858"/>
      <c r="PIO5" s="25" t="s">
        <v>28</v>
      </c>
      <c r="PJA5" s="1858" t="s">
        <v>29</v>
      </c>
      <c r="PJB5" s="1858"/>
      <c r="PJC5" s="1858"/>
      <c r="PJD5" s="1858"/>
      <c r="PJE5" s="25" t="s">
        <v>28</v>
      </c>
      <c r="PJQ5" s="1858" t="s">
        <v>29</v>
      </c>
      <c r="PJR5" s="1858"/>
      <c r="PJS5" s="1858"/>
      <c r="PJT5" s="1858"/>
      <c r="PJU5" s="25" t="s">
        <v>28</v>
      </c>
      <c r="PKG5" s="1858" t="s">
        <v>29</v>
      </c>
      <c r="PKH5" s="1858"/>
      <c r="PKI5" s="1858"/>
      <c r="PKJ5" s="1858"/>
      <c r="PKK5" s="25" t="s">
        <v>28</v>
      </c>
      <c r="PKW5" s="1858" t="s">
        <v>29</v>
      </c>
      <c r="PKX5" s="1858"/>
      <c r="PKY5" s="1858"/>
      <c r="PKZ5" s="1858"/>
      <c r="PLA5" s="25" t="s">
        <v>28</v>
      </c>
      <c r="PLM5" s="1858" t="s">
        <v>29</v>
      </c>
      <c r="PLN5" s="1858"/>
      <c r="PLO5" s="1858"/>
      <c r="PLP5" s="1858"/>
      <c r="PLQ5" s="25" t="s">
        <v>28</v>
      </c>
      <c r="PMC5" s="1858" t="s">
        <v>29</v>
      </c>
      <c r="PMD5" s="1858"/>
      <c r="PME5" s="1858"/>
      <c r="PMF5" s="1858"/>
      <c r="PMG5" s="25" t="s">
        <v>28</v>
      </c>
      <c r="PMS5" s="1858" t="s">
        <v>29</v>
      </c>
      <c r="PMT5" s="1858"/>
      <c r="PMU5" s="1858"/>
      <c r="PMV5" s="1858"/>
      <c r="PMW5" s="25" t="s">
        <v>28</v>
      </c>
      <c r="PNI5" s="1858" t="s">
        <v>29</v>
      </c>
      <c r="PNJ5" s="1858"/>
      <c r="PNK5" s="1858"/>
      <c r="PNL5" s="1858"/>
      <c r="PNM5" s="25" t="s">
        <v>28</v>
      </c>
      <c r="PNY5" s="1858" t="s">
        <v>29</v>
      </c>
      <c r="PNZ5" s="1858"/>
      <c r="POA5" s="1858"/>
      <c r="POB5" s="1858"/>
      <c r="POC5" s="25" t="s">
        <v>28</v>
      </c>
      <c r="POO5" s="1858" t="s">
        <v>29</v>
      </c>
      <c r="POP5" s="1858"/>
      <c r="POQ5" s="1858"/>
      <c r="POR5" s="1858"/>
      <c r="POS5" s="25" t="s">
        <v>28</v>
      </c>
      <c r="PPE5" s="1858" t="s">
        <v>29</v>
      </c>
      <c r="PPF5" s="1858"/>
      <c r="PPG5" s="1858"/>
      <c r="PPH5" s="1858"/>
      <c r="PPI5" s="25" t="s">
        <v>28</v>
      </c>
      <c r="PPU5" s="1858" t="s">
        <v>29</v>
      </c>
      <c r="PPV5" s="1858"/>
      <c r="PPW5" s="1858"/>
      <c r="PPX5" s="1858"/>
      <c r="PPY5" s="25" t="s">
        <v>28</v>
      </c>
      <c r="PQK5" s="1858" t="s">
        <v>29</v>
      </c>
      <c r="PQL5" s="1858"/>
      <c r="PQM5" s="1858"/>
      <c r="PQN5" s="1858"/>
      <c r="PQO5" s="25" t="s">
        <v>28</v>
      </c>
      <c r="PRA5" s="1858" t="s">
        <v>29</v>
      </c>
      <c r="PRB5" s="1858"/>
      <c r="PRC5" s="1858"/>
      <c r="PRD5" s="1858"/>
      <c r="PRE5" s="25" t="s">
        <v>28</v>
      </c>
      <c r="PRQ5" s="1858" t="s">
        <v>29</v>
      </c>
      <c r="PRR5" s="1858"/>
      <c r="PRS5" s="1858"/>
      <c r="PRT5" s="1858"/>
      <c r="PRU5" s="25" t="s">
        <v>28</v>
      </c>
      <c r="PSG5" s="1858" t="s">
        <v>29</v>
      </c>
      <c r="PSH5" s="1858"/>
      <c r="PSI5" s="1858"/>
      <c r="PSJ5" s="1858"/>
      <c r="PSK5" s="25" t="s">
        <v>28</v>
      </c>
      <c r="PSW5" s="1858" t="s">
        <v>29</v>
      </c>
      <c r="PSX5" s="1858"/>
      <c r="PSY5" s="1858"/>
      <c r="PSZ5" s="1858"/>
      <c r="PTA5" s="25" t="s">
        <v>28</v>
      </c>
      <c r="PTM5" s="1858" t="s">
        <v>29</v>
      </c>
      <c r="PTN5" s="1858"/>
      <c r="PTO5" s="1858"/>
      <c r="PTP5" s="1858"/>
      <c r="PTQ5" s="25" t="s">
        <v>28</v>
      </c>
      <c r="PUC5" s="1858" t="s">
        <v>29</v>
      </c>
      <c r="PUD5" s="1858"/>
      <c r="PUE5" s="1858"/>
      <c r="PUF5" s="1858"/>
      <c r="PUG5" s="25" t="s">
        <v>28</v>
      </c>
      <c r="PUS5" s="1858" t="s">
        <v>29</v>
      </c>
      <c r="PUT5" s="1858"/>
      <c r="PUU5" s="1858"/>
      <c r="PUV5" s="1858"/>
      <c r="PUW5" s="25" t="s">
        <v>28</v>
      </c>
      <c r="PVI5" s="1858" t="s">
        <v>29</v>
      </c>
      <c r="PVJ5" s="1858"/>
      <c r="PVK5" s="1858"/>
      <c r="PVL5" s="1858"/>
      <c r="PVM5" s="25" t="s">
        <v>28</v>
      </c>
      <c r="PVY5" s="1858" t="s">
        <v>29</v>
      </c>
      <c r="PVZ5" s="1858"/>
      <c r="PWA5" s="1858"/>
      <c r="PWB5" s="1858"/>
      <c r="PWC5" s="25" t="s">
        <v>28</v>
      </c>
      <c r="PWO5" s="1858" t="s">
        <v>29</v>
      </c>
      <c r="PWP5" s="1858"/>
      <c r="PWQ5" s="1858"/>
      <c r="PWR5" s="1858"/>
      <c r="PWS5" s="25" t="s">
        <v>28</v>
      </c>
      <c r="PXE5" s="1858" t="s">
        <v>29</v>
      </c>
      <c r="PXF5" s="1858"/>
      <c r="PXG5" s="1858"/>
      <c r="PXH5" s="1858"/>
      <c r="PXI5" s="25" t="s">
        <v>28</v>
      </c>
      <c r="PXU5" s="1858" t="s">
        <v>29</v>
      </c>
      <c r="PXV5" s="1858"/>
      <c r="PXW5" s="1858"/>
      <c r="PXX5" s="1858"/>
      <c r="PXY5" s="25" t="s">
        <v>28</v>
      </c>
      <c r="PYK5" s="1858" t="s">
        <v>29</v>
      </c>
      <c r="PYL5" s="1858"/>
      <c r="PYM5" s="1858"/>
      <c r="PYN5" s="1858"/>
      <c r="PYO5" s="25" t="s">
        <v>28</v>
      </c>
      <c r="PZA5" s="1858" t="s">
        <v>29</v>
      </c>
      <c r="PZB5" s="1858"/>
      <c r="PZC5" s="1858"/>
      <c r="PZD5" s="1858"/>
      <c r="PZE5" s="25" t="s">
        <v>28</v>
      </c>
      <c r="PZQ5" s="1858" t="s">
        <v>29</v>
      </c>
      <c r="PZR5" s="1858"/>
      <c r="PZS5" s="1858"/>
      <c r="PZT5" s="1858"/>
      <c r="PZU5" s="25" t="s">
        <v>28</v>
      </c>
      <c r="QAG5" s="1858" t="s">
        <v>29</v>
      </c>
      <c r="QAH5" s="1858"/>
      <c r="QAI5" s="1858"/>
      <c r="QAJ5" s="1858"/>
      <c r="QAK5" s="25" t="s">
        <v>28</v>
      </c>
      <c r="QAW5" s="1858" t="s">
        <v>29</v>
      </c>
      <c r="QAX5" s="1858"/>
      <c r="QAY5" s="1858"/>
      <c r="QAZ5" s="1858"/>
      <c r="QBA5" s="25" t="s">
        <v>28</v>
      </c>
      <c r="QBM5" s="1858" t="s">
        <v>29</v>
      </c>
      <c r="QBN5" s="1858"/>
      <c r="QBO5" s="1858"/>
      <c r="QBP5" s="1858"/>
      <c r="QBQ5" s="25" t="s">
        <v>28</v>
      </c>
      <c r="QCC5" s="1858" t="s">
        <v>29</v>
      </c>
      <c r="QCD5" s="1858"/>
      <c r="QCE5" s="1858"/>
      <c r="QCF5" s="1858"/>
      <c r="QCG5" s="25" t="s">
        <v>28</v>
      </c>
      <c r="QCS5" s="1858" t="s">
        <v>29</v>
      </c>
      <c r="QCT5" s="1858"/>
      <c r="QCU5" s="1858"/>
      <c r="QCV5" s="1858"/>
      <c r="QCW5" s="25" t="s">
        <v>28</v>
      </c>
      <c r="QDI5" s="1858" t="s">
        <v>29</v>
      </c>
      <c r="QDJ5" s="1858"/>
      <c r="QDK5" s="1858"/>
      <c r="QDL5" s="1858"/>
      <c r="QDM5" s="25" t="s">
        <v>28</v>
      </c>
      <c r="QDY5" s="1858" t="s">
        <v>29</v>
      </c>
      <c r="QDZ5" s="1858"/>
      <c r="QEA5" s="1858"/>
      <c r="QEB5" s="1858"/>
      <c r="QEC5" s="25" t="s">
        <v>28</v>
      </c>
      <c r="QEO5" s="1858" t="s">
        <v>29</v>
      </c>
      <c r="QEP5" s="1858"/>
      <c r="QEQ5" s="1858"/>
      <c r="QER5" s="1858"/>
      <c r="QES5" s="25" t="s">
        <v>28</v>
      </c>
      <c r="QFE5" s="1858" t="s">
        <v>29</v>
      </c>
      <c r="QFF5" s="1858"/>
      <c r="QFG5" s="1858"/>
      <c r="QFH5" s="1858"/>
      <c r="QFI5" s="25" t="s">
        <v>28</v>
      </c>
      <c r="QFU5" s="1858" t="s">
        <v>29</v>
      </c>
      <c r="QFV5" s="1858"/>
      <c r="QFW5" s="1858"/>
      <c r="QFX5" s="1858"/>
      <c r="QFY5" s="25" t="s">
        <v>28</v>
      </c>
      <c r="QGK5" s="1858" t="s">
        <v>29</v>
      </c>
      <c r="QGL5" s="1858"/>
      <c r="QGM5" s="1858"/>
      <c r="QGN5" s="1858"/>
      <c r="QGO5" s="25" t="s">
        <v>28</v>
      </c>
      <c r="QHA5" s="1858" t="s">
        <v>29</v>
      </c>
      <c r="QHB5" s="1858"/>
      <c r="QHC5" s="1858"/>
      <c r="QHD5" s="1858"/>
      <c r="QHE5" s="25" t="s">
        <v>28</v>
      </c>
      <c r="QHQ5" s="1858" t="s">
        <v>29</v>
      </c>
      <c r="QHR5" s="1858"/>
      <c r="QHS5" s="1858"/>
      <c r="QHT5" s="1858"/>
      <c r="QHU5" s="25" t="s">
        <v>28</v>
      </c>
      <c r="QIG5" s="1858" t="s">
        <v>29</v>
      </c>
      <c r="QIH5" s="1858"/>
      <c r="QII5" s="1858"/>
      <c r="QIJ5" s="1858"/>
      <c r="QIK5" s="25" t="s">
        <v>28</v>
      </c>
      <c r="QIW5" s="1858" t="s">
        <v>29</v>
      </c>
      <c r="QIX5" s="1858"/>
      <c r="QIY5" s="1858"/>
      <c r="QIZ5" s="1858"/>
      <c r="QJA5" s="25" t="s">
        <v>28</v>
      </c>
      <c r="QJM5" s="1858" t="s">
        <v>29</v>
      </c>
      <c r="QJN5" s="1858"/>
      <c r="QJO5" s="1858"/>
      <c r="QJP5" s="1858"/>
      <c r="QJQ5" s="25" t="s">
        <v>28</v>
      </c>
      <c r="QKC5" s="1858" t="s">
        <v>29</v>
      </c>
      <c r="QKD5" s="1858"/>
      <c r="QKE5" s="1858"/>
      <c r="QKF5" s="1858"/>
      <c r="QKG5" s="25" t="s">
        <v>28</v>
      </c>
      <c r="QKS5" s="1858" t="s">
        <v>29</v>
      </c>
      <c r="QKT5" s="1858"/>
      <c r="QKU5" s="1858"/>
      <c r="QKV5" s="1858"/>
      <c r="QKW5" s="25" t="s">
        <v>28</v>
      </c>
      <c r="QLI5" s="1858" t="s">
        <v>29</v>
      </c>
      <c r="QLJ5" s="1858"/>
      <c r="QLK5" s="1858"/>
      <c r="QLL5" s="1858"/>
      <c r="QLM5" s="25" t="s">
        <v>28</v>
      </c>
      <c r="QLY5" s="1858" t="s">
        <v>29</v>
      </c>
      <c r="QLZ5" s="1858"/>
      <c r="QMA5" s="1858"/>
      <c r="QMB5" s="1858"/>
      <c r="QMC5" s="25" t="s">
        <v>28</v>
      </c>
      <c r="QMO5" s="1858" t="s">
        <v>29</v>
      </c>
      <c r="QMP5" s="1858"/>
      <c r="QMQ5" s="1858"/>
      <c r="QMR5" s="1858"/>
      <c r="QMS5" s="25" t="s">
        <v>28</v>
      </c>
      <c r="QNE5" s="1858" t="s">
        <v>29</v>
      </c>
      <c r="QNF5" s="1858"/>
      <c r="QNG5" s="1858"/>
      <c r="QNH5" s="1858"/>
      <c r="QNI5" s="25" t="s">
        <v>28</v>
      </c>
      <c r="QNU5" s="1858" t="s">
        <v>29</v>
      </c>
      <c r="QNV5" s="1858"/>
      <c r="QNW5" s="1858"/>
      <c r="QNX5" s="1858"/>
      <c r="QNY5" s="25" t="s">
        <v>28</v>
      </c>
      <c r="QOK5" s="1858" t="s">
        <v>29</v>
      </c>
      <c r="QOL5" s="1858"/>
      <c r="QOM5" s="1858"/>
      <c r="QON5" s="1858"/>
      <c r="QOO5" s="25" t="s">
        <v>28</v>
      </c>
      <c r="QPA5" s="1858" t="s">
        <v>29</v>
      </c>
      <c r="QPB5" s="1858"/>
      <c r="QPC5" s="1858"/>
      <c r="QPD5" s="1858"/>
      <c r="QPE5" s="25" t="s">
        <v>28</v>
      </c>
      <c r="QPQ5" s="1858" t="s">
        <v>29</v>
      </c>
      <c r="QPR5" s="1858"/>
      <c r="QPS5" s="1858"/>
      <c r="QPT5" s="1858"/>
      <c r="QPU5" s="25" t="s">
        <v>28</v>
      </c>
      <c r="QQG5" s="1858" t="s">
        <v>29</v>
      </c>
      <c r="QQH5" s="1858"/>
      <c r="QQI5" s="1858"/>
      <c r="QQJ5" s="1858"/>
      <c r="QQK5" s="25" t="s">
        <v>28</v>
      </c>
      <c r="QQW5" s="1858" t="s">
        <v>29</v>
      </c>
      <c r="QQX5" s="1858"/>
      <c r="QQY5" s="1858"/>
      <c r="QQZ5" s="1858"/>
      <c r="QRA5" s="25" t="s">
        <v>28</v>
      </c>
      <c r="QRM5" s="1858" t="s">
        <v>29</v>
      </c>
      <c r="QRN5" s="1858"/>
      <c r="QRO5" s="1858"/>
      <c r="QRP5" s="1858"/>
      <c r="QRQ5" s="25" t="s">
        <v>28</v>
      </c>
      <c r="QSC5" s="1858" t="s">
        <v>29</v>
      </c>
      <c r="QSD5" s="1858"/>
      <c r="QSE5" s="1858"/>
      <c r="QSF5" s="1858"/>
      <c r="QSG5" s="25" t="s">
        <v>28</v>
      </c>
      <c r="QSS5" s="1858" t="s">
        <v>29</v>
      </c>
      <c r="QST5" s="1858"/>
      <c r="QSU5" s="1858"/>
      <c r="QSV5" s="1858"/>
      <c r="QSW5" s="25" t="s">
        <v>28</v>
      </c>
      <c r="QTI5" s="1858" t="s">
        <v>29</v>
      </c>
      <c r="QTJ5" s="1858"/>
      <c r="QTK5" s="1858"/>
      <c r="QTL5" s="1858"/>
      <c r="QTM5" s="25" t="s">
        <v>28</v>
      </c>
      <c r="QTY5" s="1858" t="s">
        <v>29</v>
      </c>
      <c r="QTZ5" s="1858"/>
      <c r="QUA5" s="1858"/>
      <c r="QUB5" s="1858"/>
      <c r="QUC5" s="25" t="s">
        <v>28</v>
      </c>
      <c r="QUO5" s="1858" t="s">
        <v>29</v>
      </c>
      <c r="QUP5" s="1858"/>
      <c r="QUQ5" s="1858"/>
      <c r="QUR5" s="1858"/>
      <c r="QUS5" s="25" t="s">
        <v>28</v>
      </c>
      <c r="QVE5" s="1858" t="s">
        <v>29</v>
      </c>
      <c r="QVF5" s="1858"/>
      <c r="QVG5" s="1858"/>
      <c r="QVH5" s="1858"/>
      <c r="QVI5" s="25" t="s">
        <v>28</v>
      </c>
      <c r="QVU5" s="1858" t="s">
        <v>29</v>
      </c>
      <c r="QVV5" s="1858"/>
      <c r="QVW5" s="1858"/>
      <c r="QVX5" s="1858"/>
      <c r="QVY5" s="25" t="s">
        <v>28</v>
      </c>
      <c r="QWK5" s="1858" t="s">
        <v>29</v>
      </c>
      <c r="QWL5" s="1858"/>
      <c r="QWM5" s="1858"/>
      <c r="QWN5" s="1858"/>
      <c r="QWO5" s="25" t="s">
        <v>28</v>
      </c>
      <c r="QXA5" s="1858" t="s">
        <v>29</v>
      </c>
      <c r="QXB5" s="1858"/>
      <c r="QXC5" s="1858"/>
      <c r="QXD5" s="1858"/>
      <c r="QXE5" s="25" t="s">
        <v>28</v>
      </c>
      <c r="QXQ5" s="1858" t="s">
        <v>29</v>
      </c>
      <c r="QXR5" s="1858"/>
      <c r="QXS5" s="1858"/>
      <c r="QXT5" s="1858"/>
      <c r="QXU5" s="25" t="s">
        <v>28</v>
      </c>
      <c r="QYG5" s="1858" t="s">
        <v>29</v>
      </c>
      <c r="QYH5" s="1858"/>
      <c r="QYI5" s="1858"/>
      <c r="QYJ5" s="1858"/>
      <c r="QYK5" s="25" t="s">
        <v>28</v>
      </c>
      <c r="QYW5" s="1858" t="s">
        <v>29</v>
      </c>
      <c r="QYX5" s="1858"/>
      <c r="QYY5" s="1858"/>
      <c r="QYZ5" s="1858"/>
      <c r="QZA5" s="25" t="s">
        <v>28</v>
      </c>
      <c r="QZM5" s="1858" t="s">
        <v>29</v>
      </c>
      <c r="QZN5" s="1858"/>
      <c r="QZO5" s="1858"/>
      <c r="QZP5" s="1858"/>
      <c r="QZQ5" s="25" t="s">
        <v>28</v>
      </c>
      <c r="RAC5" s="1858" t="s">
        <v>29</v>
      </c>
      <c r="RAD5" s="1858"/>
      <c r="RAE5" s="1858"/>
      <c r="RAF5" s="1858"/>
      <c r="RAG5" s="25" t="s">
        <v>28</v>
      </c>
      <c r="RAS5" s="1858" t="s">
        <v>29</v>
      </c>
      <c r="RAT5" s="1858"/>
      <c r="RAU5" s="1858"/>
      <c r="RAV5" s="1858"/>
      <c r="RAW5" s="25" t="s">
        <v>28</v>
      </c>
      <c r="RBI5" s="1858" t="s">
        <v>29</v>
      </c>
      <c r="RBJ5" s="1858"/>
      <c r="RBK5" s="1858"/>
      <c r="RBL5" s="1858"/>
      <c r="RBM5" s="25" t="s">
        <v>28</v>
      </c>
      <c r="RBY5" s="1858" t="s">
        <v>29</v>
      </c>
      <c r="RBZ5" s="1858"/>
      <c r="RCA5" s="1858"/>
      <c r="RCB5" s="1858"/>
      <c r="RCC5" s="25" t="s">
        <v>28</v>
      </c>
      <c r="RCO5" s="1858" t="s">
        <v>29</v>
      </c>
      <c r="RCP5" s="1858"/>
      <c r="RCQ5" s="1858"/>
      <c r="RCR5" s="1858"/>
      <c r="RCS5" s="25" t="s">
        <v>28</v>
      </c>
      <c r="RDE5" s="1858" t="s">
        <v>29</v>
      </c>
      <c r="RDF5" s="1858"/>
      <c r="RDG5" s="1858"/>
      <c r="RDH5" s="1858"/>
      <c r="RDI5" s="25" t="s">
        <v>28</v>
      </c>
      <c r="RDU5" s="1858" t="s">
        <v>29</v>
      </c>
      <c r="RDV5" s="1858"/>
      <c r="RDW5" s="1858"/>
      <c r="RDX5" s="1858"/>
      <c r="RDY5" s="25" t="s">
        <v>28</v>
      </c>
      <c r="REK5" s="1858" t="s">
        <v>29</v>
      </c>
      <c r="REL5" s="1858"/>
      <c r="REM5" s="1858"/>
      <c r="REN5" s="1858"/>
      <c r="REO5" s="25" t="s">
        <v>28</v>
      </c>
      <c r="RFA5" s="1858" t="s">
        <v>29</v>
      </c>
      <c r="RFB5" s="1858"/>
      <c r="RFC5" s="1858"/>
      <c r="RFD5" s="1858"/>
      <c r="RFE5" s="25" t="s">
        <v>28</v>
      </c>
      <c r="RFQ5" s="1858" t="s">
        <v>29</v>
      </c>
      <c r="RFR5" s="1858"/>
      <c r="RFS5" s="1858"/>
      <c r="RFT5" s="1858"/>
      <c r="RFU5" s="25" t="s">
        <v>28</v>
      </c>
      <c r="RGG5" s="1858" t="s">
        <v>29</v>
      </c>
      <c r="RGH5" s="1858"/>
      <c r="RGI5" s="1858"/>
      <c r="RGJ5" s="1858"/>
      <c r="RGK5" s="25" t="s">
        <v>28</v>
      </c>
      <c r="RGW5" s="1858" t="s">
        <v>29</v>
      </c>
      <c r="RGX5" s="1858"/>
      <c r="RGY5" s="1858"/>
      <c r="RGZ5" s="1858"/>
      <c r="RHA5" s="25" t="s">
        <v>28</v>
      </c>
      <c r="RHM5" s="1858" t="s">
        <v>29</v>
      </c>
      <c r="RHN5" s="1858"/>
      <c r="RHO5" s="1858"/>
      <c r="RHP5" s="1858"/>
      <c r="RHQ5" s="25" t="s">
        <v>28</v>
      </c>
      <c r="RIC5" s="1858" t="s">
        <v>29</v>
      </c>
      <c r="RID5" s="1858"/>
      <c r="RIE5" s="1858"/>
      <c r="RIF5" s="1858"/>
      <c r="RIG5" s="25" t="s">
        <v>28</v>
      </c>
      <c r="RIS5" s="1858" t="s">
        <v>29</v>
      </c>
      <c r="RIT5" s="1858"/>
      <c r="RIU5" s="1858"/>
      <c r="RIV5" s="1858"/>
      <c r="RIW5" s="25" t="s">
        <v>28</v>
      </c>
      <c r="RJI5" s="1858" t="s">
        <v>29</v>
      </c>
      <c r="RJJ5" s="1858"/>
      <c r="RJK5" s="1858"/>
      <c r="RJL5" s="1858"/>
      <c r="RJM5" s="25" t="s">
        <v>28</v>
      </c>
      <c r="RJY5" s="1858" t="s">
        <v>29</v>
      </c>
      <c r="RJZ5" s="1858"/>
      <c r="RKA5" s="1858"/>
      <c r="RKB5" s="1858"/>
      <c r="RKC5" s="25" t="s">
        <v>28</v>
      </c>
      <c r="RKO5" s="1858" t="s">
        <v>29</v>
      </c>
      <c r="RKP5" s="1858"/>
      <c r="RKQ5" s="1858"/>
      <c r="RKR5" s="1858"/>
      <c r="RKS5" s="25" t="s">
        <v>28</v>
      </c>
      <c r="RLE5" s="1858" t="s">
        <v>29</v>
      </c>
      <c r="RLF5" s="1858"/>
      <c r="RLG5" s="1858"/>
      <c r="RLH5" s="1858"/>
      <c r="RLI5" s="25" t="s">
        <v>28</v>
      </c>
      <c r="RLU5" s="1858" t="s">
        <v>29</v>
      </c>
      <c r="RLV5" s="1858"/>
      <c r="RLW5" s="1858"/>
      <c r="RLX5" s="1858"/>
      <c r="RLY5" s="25" t="s">
        <v>28</v>
      </c>
      <c r="RMK5" s="1858" t="s">
        <v>29</v>
      </c>
      <c r="RML5" s="1858"/>
      <c r="RMM5" s="1858"/>
      <c r="RMN5" s="1858"/>
      <c r="RMO5" s="25" t="s">
        <v>28</v>
      </c>
      <c r="RNA5" s="1858" t="s">
        <v>29</v>
      </c>
      <c r="RNB5" s="1858"/>
      <c r="RNC5" s="1858"/>
      <c r="RND5" s="1858"/>
      <c r="RNE5" s="25" t="s">
        <v>28</v>
      </c>
      <c r="RNQ5" s="1858" t="s">
        <v>29</v>
      </c>
      <c r="RNR5" s="1858"/>
      <c r="RNS5" s="1858"/>
      <c r="RNT5" s="1858"/>
      <c r="RNU5" s="25" t="s">
        <v>28</v>
      </c>
      <c r="ROG5" s="1858" t="s">
        <v>29</v>
      </c>
      <c r="ROH5" s="1858"/>
      <c r="ROI5" s="1858"/>
      <c r="ROJ5" s="1858"/>
      <c r="ROK5" s="25" t="s">
        <v>28</v>
      </c>
      <c r="ROW5" s="1858" t="s">
        <v>29</v>
      </c>
      <c r="ROX5" s="1858"/>
      <c r="ROY5" s="1858"/>
      <c r="ROZ5" s="1858"/>
      <c r="RPA5" s="25" t="s">
        <v>28</v>
      </c>
      <c r="RPM5" s="1858" t="s">
        <v>29</v>
      </c>
      <c r="RPN5" s="1858"/>
      <c r="RPO5" s="1858"/>
      <c r="RPP5" s="1858"/>
      <c r="RPQ5" s="25" t="s">
        <v>28</v>
      </c>
      <c r="RQC5" s="1858" t="s">
        <v>29</v>
      </c>
      <c r="RQD5" s="1858"/>
      <c r="RQE5" s="1858"/>
      <c r="RQF5" s="1858"/>
      <c r="RQG5" s="25" t="s">
        <v>28</v>
      </c>
      <c r="RQS5" s="1858" t="s">
        <v>29</v>
      </c>
      <c r="RQT5" s="1858"/>
      <c r="RQU5" s="1858"/>
      <c r="RQV5" s="1858"/>
      <c r="RQW5" s="25" t="s">
        <v>28</v>
      </c>
      <c r="RRI5" s="1858" t="s">
        <v>29</v>
      </c>
      <c r="RRJ5" s="1858"/>
      <c r="RRK5" s="1858"/>
      <c r="RRL5" s="1858"/>
      <c r="RRM5" s="25" t="s">
        <v>28</v>
      </c>
      <c r="RRY5" s="1858" t="s">
        <v>29</v>
      </c>
      <c r="RRZ5" s="1858"/>
      <c r="RSA5" s="1858"/>
      <c r="RSB5" s="1858"/>
      <c r="RSC5" s="25" t="s">
        <v>28</v>
      </c>
      <c r="RSO5" s="1858" t="s">
        <v>29</v>
      </c>
      <c r="RSP5" s="1858"/>
      <c r="RSQ5" s="1858"/>
      <c r="RSR5" s="1858"/>
      <c r="RSS5" s="25" t="s">
        <v>28</v>
      </c>
      <c r="RTE5" s="1858" t="s">
        <v>29</v>
      </c>
      <c r="RTF5" s="1858"/>
      <c r="RTG5" s="1858"/>
      <c r="RTH5" s="1858"/>
      <c r="RTI5" s="25" t="s">
        <v>28</v>
      </c>
      <c r="RTU5" s="1858" t="s">
        <v>29</v>
      </c>
      <c r="RTV5" s="1858"/>
      <c r="RTW5" s="1858"/>
      <c r="RTX5" s="1858"/>
      <c r="RTY5" s="25" t="s">
        <v>28</v>
      </c>
      <c r="RUK5" s="1858" t="s">
        <v>29</v>
      </c>
      <c r="RUL5" s="1858"/>
      <c r="RUM5" s="1858"/>
      <c r="RUN5" s="1858"/>
      <c r="RUO5" s="25" t="s">
        <v>28</v>
      </c>
      <c r="RVA5" s="1858" t="s">
        <v>29</v>
      </c>
      <c r="RVB5" s="1858"/>
      <c r="RVC5" s="1858"/>
      <c r="RVD5" s="1858"/>
      <c r="RVE5" s="25" t="s">
        <v>28</v>
      </c>
      <c r="RVQ5" s="1858" t="s">
        <v>29</v>
      </c>
      <c r="RVR5" s="1858"/>
      <c r="RVS5" s="1858"/>
      <c r="RVT5" s="1858"/>
      <c r="RVU5" s="25" t="s">
        <v>28</v>
      </c>
      <c r="RWG5" s="1858" t="s">
        <v>29</v>
      </c>
      <c r="RWH5" s="1858"/>
      <c r="RWI5" s="1858"/>
      <c r="RWJ5" s="1858"/>
      <c r="RWK5" s="25" t="s">
        <v>28</v>
      </c>
      <c r="RWW5" s="1858" t="s">
        <v>29</v>
      </c>
      <c r="RWX5" s="1858"/>
      <c r="RWY5" s="1858"/>
      <c r="RWZ5" s="1858"/>
      <c r="RXA5" s="25" t="s">
        <v>28</v>
      </c>
      <c r="RXM5" s="1858" t="s">
        <v>29</v>
      </c>
      <c r="RXN5" s="1858"/>
      <c r="RXO5" s="1858"/>
      <c r="RXP5" s="1858"/>
      <c r="RXQ5" s="25" t="s">
        <v>28</v>
      </c>
      <c r="RYC5" s="1858" t="s">
        <v>29</v>
      </c>
      <c r="RYD5" s="1858"/>
      <c r="RYE5" s="1858"/>
      <c r="RYF5" s="1858"/>
      <c r="RYG5" s="25" t="s">
        <v>28</v>
      </c>
      <c r="RYS5" s="1858" t="s">
        <v>29</v>
      </c>
      <c r="RYT5" s="1858"/>
      <c r="RYU5" s="1858"/>
      <c r="RYV5" s="1858"/>
      <c r="RYW5" s="25" t="s">
        <v>28</v>
      </c>
      <c r="RZI5" s="1858" t="s">
        <v>29</v>
      </c>
      <c r="RZJ5" s="1858"/>
      <c r="RZK5" s="1858"/>
      <c r="RZL5" s="1858"/>
      <c r="RZM5" s="25" t="s">
        <v>28</v>
      </c>
      <c r="RZY5" s="1858" t="s">
        <v>29</v>
      </c>
      <c r="RZZ5" s="1858"/>
      <c r="SAA5" s="1858"/>
      <c r="SAB5" s="1858"/>
      <c r="SAC5" s="25" t="s">
        <v>28</v>
      </c>
      <c r="SAO5" s="1858" t="s">
        <v>29</v>
      </c>
      <c r="SAP5" s="1858"/>
      <c r="SAQ5" s="1858"/>
      <c r="SAR5" s="1858"/>
      <c r="SAS5" s="25" t="s">
        <v>28</v>
      </c>
      <c r="SBE5" s="1858" t="s">
        <v>29</v>
      </c>
      <c r="SBF5" s="1858"/>
      <c r="SBG5" s="1858"/>
      <c r="SBH5" s="1858"/>
      <c r="SBI5" s="25" t="s">
        <v>28</v>
      </c>
      <c r="SBU5" s="1858" t="s">
        <v>29</v>
      </c>
      <c r="SBV5" s="1858"/>
      <c r="SBW5" s="1858"/>
      <c r="SBX5" s="1858"/>
      <c r="SBY5" s="25" t="s">
        <v>28</v>
      </c>
      <c r="SCK5" s="1858" t="s">
        <v>29</v>
      </c>
      <c r="SCL5" s="1858"/>
      <c r="SCM5" s="1858"/>
      <c r="SCN5" s="1858"/>
      <c r="SCO5" s="25" t="s">
        <v>28</v>
      </c>
      <c r="SDA5" s="1858" t="s">
        <v>29</v>
      </c>
      <c r="SDB5" s="1858"/>
      <c r="SDC5" s="1858"/>
      <c r="SDD5" s="1858"/>
      <c r="SDE5" s="25" t="s">
        <v>28</v>
      </c>
      <c r="SDQ5" s="1858" t="s">
        <v>29</v>
      </c>
      <c r="SDR5" s="1858"/>
      <c r="SDS5" s="1858"/>
      <c r="SDT5" s="1858"/>
      <c r="SDU5" s="25" t="s">
        <v>28</v>
      </c>
      <c r="SEG5" s="1858" t="s">
        <v>29</v>
      </c>
      <c r="SEH5" s="1858"/>
      <c r="SEI5" s="1858"/>
      <c r="SEJ5" s="1858"/>
      <c r="SEK5" s="25" t="s">
        <v>28</v>
      </c>
      <c r="SEW5" s="1858" t="s">
        <v>29</v>
      </c>
      <c r="SEX5" s="1858"/>
      <c r="SEY5" s="1858"/>
      <c r="SEZ5" s="1858"/>
      <c r="SFA5" s="25" t="s">
        <v>28</v>
      </c>
      <c r="SFM5" s="1858" t="s">
        <v>29</v>
      </c>
      <c r="SFN5" s="1858"/>
      <c r="SFO5" s="1858"/>
      <c r="SFP5" s="1858"/>
      <c r="SFQ5" s="25" t="s">
        <v>28</v>
      </c>
      <c r="SGC5" s="1858" t="s">
        <v>29</v>
      </c>
      <c r="SGD5" s="1858"/>
      <c r="SGE5" s="1858"/>
      <c r="SGF5" s="1858"/>
      <c r="SGG5" s="25" t="s">
        <v>28</v>
      </c>
      <c r="SGS5" s="1858" t="s">
        <v>29</v>
      </c>
      <c r="SGT5" s="1858"/>
      <c r="SGU5" s="1858"/>
      <c r="SGV5" s="1858"/>
      <c r="SGW5" s="25" t="s">
        <v>28</v>
      </c>
      <c r="SHI5" s="1858" t="s">
        <v>29</v>
      </c>
      <c r="SHJ5" s="1858"/>
      <c r="SHK5" s="1858"/>
      <c r="SHL5" s="1858"/>
      <c r="SHM5" s="25" t="s">
        <v>28</v>
      </c>
      <c r="SHY5" s="1858" t="s">
        <v>29</v>
      </c>
      <c r="SHZ5" s="1858"/>
      <c r="SIA5" s="1858"/>
      <c r="SIB5" s="1858"/>
      <c r="SIC5" s="25" t="s">
        <v>28</v>
      </c>
      <c r="SIO5" s="1858" t="s">
        <v>29</v>
      </c>
      <c r="SIP5" s="1858"/>
      <c r="SIQ5" s="1858"/>
      <c r="SIR5" s="1858"/>
      <c r="SIS5" s="25" t="s">
        <v>28</v>
      </c>
      <c r="SJE5" s="1858" t="s">
        <v>29</v>
      </c>
      <c r="SJF5" s="1858"/>
      <c r="SJG5" s="1858"/>
      <c r="SJH5" s="1858"/>
      <c r="SJI5" s="25" t="s">
        <v>28</v>
      </c>
      <c r="SJU5" s="1858" t="s">
        <v>29</v>
      </c>
      <c r="SJV5" s="1858"/>
      <c r="SJW5" s="1858"/>
      <c r="SJX5" s="1858"/>
      <c r="SJY5" s="25" t="s">
        <v>28</v>
      </c>
      <c r="SKK5" s="1858" t="s">
        <v>29</v>
      </c>
      <c r="SKL5" s="1858"/>
      <c r="SKM5" s="1858"/>
      <c r="SKN5" s="1858"/>
      <c r="SKO5" s="25" t="s">
        <v>28</v>
      </c>
      <c r="SLA5" s="1858" t="s">
        <v>29</v>
      </c>
      <c r="SLB5" s="1858"/>
      <c r="SLC5" s="1858"/>
      <c r="SLD5" s="1858"/>
      <c r="SLE5" s="25" t="s">
        <v>28</v>
      </c>
      <c r="SLQ5" s="1858" t="s">
        <v>29</v>
      </c>
      <c r="SLR5" s="1858"/>
      <c r="SLS5" s="1858"/>
      <c r="SLT5" s="1858"/>
      <c r="SLU5" s="25" t="s">
        <v>28</v>
      </c>
      <c r="SMG5" s="1858" t="s">
        <v>29</v>
      </c>
      <c r="SMH5" s="1858"/>
      <c r="SMI5" s="1858"/>
      <c r="SMJ5" s="1858"/>
      <c r="SMK5" s="25" t="s">
        <v>28</v>
      </c>
      <c r="SMW5" s="1858" t="s">
        <v>29</v>
      </c>
      <c r="SMX5" s="1858"/>
      <c r="SMY5" s="1858"/>
      <c r="SMZ5" s="1858"/>
      <c r="SNA5" s="25" t="s">
        <v>28</v>
      </c>
      <c r="SNM5" s="1858" t="s">
        <v>29</v>
      </c>
      <c r="SNN5" s="1858"/>
      <c r="SNO5" s="1858"/>
      <c r="SNP5" s="1858"/>
      <c r="SNQ5" s="25" t="s">
        <v>28</v>
      </c>
      <c r="SOC5" s="1858" t="s">
        <v>29</v>
      </c>
      <c r="SOD5" s="1858"/>
      <c r="SOE5" s="1858"/>
      <c r="SOF5" s="1858"/>
      <c r="SOG5" s="25" t="s">
        <v>28</v>
      </c>
      <c r="SOS5" s="1858" t="s">
        <v>29</v>
      </c>
      <c r="SOT5" s="1858"/>
      <c r="SOU5" s="1858"/>
      <c r="SOV5" s="1858"/>
      <c r="SOW5" s="25" t="s">
        <v>28</v>
      </c>
      <c r="SPI5" s="1858" t="s">
        <v>29</v>
      </c>
      <c r="SPJ5" s="1858"/>
      <c r="SPK5" s="1858"/>
      <c r="SPL5" s="1858"/>
      <c r="SPM5" s="25" t="s">
        <v>28</v>
      </c>
      <c r="SPY5" s="1858" t="s">
        <v>29</v>
      </c>
      <c r="SPZ5" s="1858"/>
      <c r="SQA5" s="1858"/>
      <c r="SQB5" s="1858"/>
      <c r="SQC5" s="25" t="s">
        <v>28</v>
      </c>
      <c r="SQO5" s="1858" t="s">
        <v>29</v>
      </c>
      <c r="SQP5" s="1858"/>
      <c r="SQQ5" s="1858"/>
      <c r="SQR5" s="1858"/>
      <c r="SQS5" s="25" t="s">
        <v>28</v>
      </c>
      <c r="SRE5" s="1858" t="s">
        <v>29</v>
      </c>
      <c r="SRF5" s="1858"/>
      <c r="SRG5" s="1858"/>
      <c r="SRH5" s="1858"/>
      <c r="SRI5" s="25" t="s">
        <v>28</v>
      </c>
      <c r="SRU5" s="1858" t="s">
        <v>29</v>
      </c>
      <c r="SRV5" s="1858"/>
      <c r="SRW5" s="1858"/>
      <c r="SRX5" s="1858"/>
      <c r="SRY5" s="25" t="s">
        <v>28</v>
      </c>
      <c r="SSK5" s="1858" t="s">
        <v>29</v>
      </c>
      <c r="SSL5" s="1858"/>
      <c r="SSM5" s="1858"/>
      <c r="SSN5" s="1858"/>
      <c r="SSO5" s="25" t="s">
        <v>28</v>
      </c>
      <c r="STA5" s="1858" t="s">
        <v>29</v>
      </c>
      <c r="STB5" s="1858"/>
      <c r="STC5" s="1858"/>
      <c r="STD5" s="1858"/>
      <c r="STE5" s="25" t="s">
        <v>28</v>
      </c>
      <c r="STQ5" s="1858" t="s">
        <v>29</v>
      </c>
      <c r="STR5" s="1858"/>
      <c r="STS5" s="1858"/>
      <c r="STT5" s="1858"/>
      <c r="STU5" s="25" t="s">
        <v>28</v>
      </c>
      <c r="SUG5" s="1858" t="s">
        <v>29</v>
      </c>
      <c r="SUH5" s="1858"/>
      <c r="SUI5" s="1858"/>
      <c r="SUJ5" s="1858"/>
      <c r="SUK5" s="25" t="s">
        <v>28</v>
      </c>
      <c r="SUW5" s="1858" t="s">
        <v>29</v>
      </c>
      <c r="SUX5" s="1858"/>
      <c r="SUY5" s="1858"/>
      <c r="SUZ5" s="1858"/>
      <c r="SVA5" s="25" t="s">
        <v>28</v>
      </c>
      <c r="SVM5" s="1858" t="s">
        <v>29</v>
      </c>
      <c r="SVN5" s="1858"/>
      <c r="SVO5" s="1858"/>
      <c r="SVP5" s="1858"/>
      <c r="SVQ5" s="25" t="s">
        <v>28</v>
      </c>
      <c r="SWC5" s="1858" t="s">
        <v>29</v>
      </c>
      <c r="SWD5" s="1858"/>
      <c r="SWE5" s="1858"/>
      <c r="SWF5" s="1858"/>
      <c r="SWG5" s="25" t="s">
        <v>28</v>
      </c>
      <c r="SWS5" s="1858" t="s">
        <v>29</v>
      </c>
      <c r="SWT5" s="1858"/>
      <c r="SWU5" s="1858"/>
      <c r="SWV5" s="1858"/>
      <c r="SWW5" s="25" t="s">
        <v>28</v>
      </c>
      <c r="SXI5" s="1858" t="s">
        <v>29</v>
      </c>
      <c r="SXJ5" s="1858"/>
      <c r="SXK5" s="1858"/>
      <c r="SXL5" s="1858"/>
      <c r="SXM5" s="25" t="s">
        <v>28</v>
      </c>
      <c r="SXY5" s="1858" t="s">
        <v>29</v>
      </c>
      <c r="SXZ5" s="1858"/>
      <c r="SYA5" s="1858"/>
      <c r="SYB5" s="1858"/>
      <c r="SYC5" s="25" t="s">
        <v>28</v>
      </c>
      <c r="SYO5" s="1858" t="s">
        <v>29</v>
      </c>
      <c r="SYP5" s="1858"/>
      <c r="SYQ5" s="1858"/>
      <c r="SYR5" s="1858"/>
      <c r="SYS5" s="25" t="s">
        <v>28</v>
      </c>
      <c r="SZE5" s="1858" t="s">
        <v>29</v>
      </c>
      <c r="SZF5" s="1858"/>
      <c r="SZG5" s="1858"/>
      <c r="SZH5" s="1858"/>
      <c r="SZI5" s="25" t="s">
        <v>28</v>
      </c>
      <c r="SZU5" s="1858" t="s">
        <v>29</v>
      </c>
      <c r="SZV5" s="1858"/>
      <c r="SZW5" s="1858"/>
      <c r="SZX5" s="1858"/>
      <c r="SZY5" s="25" t="s">
        <v>28</v>
      </c>
      <c r="TAK5" s="1858" t="s">
        <v>29</v>
      </c>
      <c r="TAL5" s="1858"/>
      <c r="TAM5" s="1858"/>
      <c r="TAN5" s="1858"/>
      <c r="TAO5" s="25" t="s">
        <v>28</v>
      </c>
      <c r="TBA5" s="1858" t="s">
        <v>29</v>
      </c>
      <c r="TBB5" s="1858"/>
      <c r="TBC5" s="1858"/>
      <c r="TBD5" s="1858"/>
      <c r="TBE5" s="25" t="s">
        <v>28</v>
      </c>
      <c r="TBQ5" s="1858" t="s">
        <v>29</v>
      </c>
      <c r="TBR5" s="1858"/>
      <c r="TBS5" s="1858"/>
      <c r="TBT5" s="1858"/>
      <c r="TBU5" s="25" t="s">
        <v>28</v>
      </c>
      <c r="TCG5" s="1858" t="s">
        <v>29</v>
      </c>
      <c r="TCH5" s="1858"/>
      <c r="TCI5" s="1858"/>
      <c r="TCJ5" s="1858"/>
      <c r="TCK5" s="25" t="s">
        <v>28</v>
      </c>
      <c r="TCW5" s="1858" t="s">
        <v>29</v>
      </c>
      <c r="TCX5" s="1858"/>
      <c r="TCY5" s="1858"/>
      <c r="TCZ5" s="1858"/>
      <c r="TDA5" s="25" t="s">
        <v>28</v>
      </c>
      <c r="TDM5" s="1858" t="s">
        <v>29</v>
      </c>
      <c r="TDN5" s="1858"/>
      <c r="TDO5" s="1858"/>
      <c r="TDP5" s="1858"/>
      <c r="TDQ5" s="25" t="s">
        <v>28</v>
      </c>
      <c r="TEC5" s="1858" t="s">
        <v>29</v>
      </c>
      <c r="TED5" s="1858"/>
      <c r="TEE5" s="1858"/>
      <c r="TEF5" s="1858"/>
      <c r="TEG5" s="25" t="s">
        <v>28</v>
      </c>
      <c r="TES5" s="1858" t="s">
        <v>29</v>
      </c>
      <c r="TET5" s="1858"/>
      <c r="TEU5" s="1858"/>
      <c r="TEV5" s="1858"/>
      <c r="TEW5" s="25" t="s">
        <v>28</v>
      </c>
      <c r="TFI5" s="1858" t="s">
        <v>29</v>
      </c>
      <c r="TFJ5" s="1858"/>
      <c r="TFK5" s="1858"/>
      <c r="TFL5" s="1858"/>
      <c r="TFM5" s="25" t="s">
        <v>28</v>
      </c>
      <c r="TFY5" s="1858" t="s">
        <v>29</v>
      </c>
      <c r="TFZ5" s="1858"/>
      <c r="TGA5" s="1858"/>
      <c r="TGB5" s="1858"/>
      <c r="TGC5" s="25" t="s">
        <v>28</v>
      </c>
      <c r="TGO5" s="1858" t="s">
        <v>29</v>
      </c>
      <c r="TGP5" s="1858"/>
      <c r="TGQ5" s="1858"/>
      <c r="TGR5" s="1858"/>
      <c r="TGS5" s="25" t="s">
        <v>28</v>
      </c>
      <c r="THE5" s="1858" t="s">
        <v>29</v>
      </c>
      <c r="THF5" s="1858"/>
      <c r="THG5" s="1858"/>
      <c r="THH5" s="1858"/>
      <c r="THI5" s="25" t="s">
        <v>28</v>
      </c>
      <c r="THU5" s="1858" t="s">
        <v>29</v>
      </c>
      <c r="THV5" s="1858"/>
      <c r="THW5" s="1858"/>
      <c r="THX5" s="1858"/>
      <c r="THY5" s="25" t="s">
        <v>28</v>
      </c>
      <c r="TIK5" s="1858" t="s">
        <v>29</v>
      </c>
      <c r="TIL5" s="1858"/>
      <c r="TIM5" s="1858"/>
      <c r="TIN5" s="1858"/>
      <c r="TIO5" s="25" t="s">
        <v>28</v>
      </c>
      <c r="TJA5" s="1858" t="s">
        <v>29</v>
      </c>
      <c r="TJB5" s="1858"/>
      <c r="TJC5" s="1858"/>
      <c r="TJD5" s="1858"/>
      <c r="TJE5" s="25" t="s">
        <v>28</v>
      </c>
      <c r="TJQ5" s="1858" t="s">
        <v>29</v>
      </c>
      <c r="TJR5" s="1858"/>
      <c r="TJS5" s="1858"/>
      <c r="TJT5" s="1858"/>
      <c r="TJU5" s="25" t="s">
        <v>28</v>
      </c>
      <c r="TKG5" s="1858" t="s">
        <v>29</v>
      </c>
      <c r="TKH5" s="1858"/>
      <c r="TKI5" s="1858"/>
      <c r="TKJ5" s="1858"/>
      <c r="TKK5" s="25" t="s">
        <v>28</v>
      </c>
      <c r="TKW5" s="1858" t="s">
        <v>29</v>
      </c>
      <c r="TKX5" s="1858"/>
      <c r="TKY5" s="1858"/>
      <c r="TKZ5" s="1858"/>
      <c r="TLA5" s="25" t="s">
        <v>28</v>
      </c>
      <c r="TLM5" s="1858" t="s">
        <v>29</v>
      </c>
      <c r="TLN5" s="1858"/>
      <c r="TLO5" s="1858"/>
      <c r="TLP5" s="1858"/>
      <c r="TLQ5" s="25" t="s">
        <v>28</v>
      </c>
      <c r="TMC5" s="1858" t="s">
        <v>29</v>
      </c>
      <c r="TMD5" s="1858"/>
      <c r="TME5" s="1858"/>
      <c r="TMF5" s="1858"/>
      <c r="TMG5" s="25" t="s">
        <v>28</v>
      </c>
      <c r="TMS5" s="1858" t="s">
        <v>29</v>
      </c>
      <c r="TMT5" s="1858"/>
      <c r="TMU5" s="1858"/>
      <c r="TMV5" s="1858"/>
      <c r="TMW5" s="25" t="s">
        <v>28</v>
      </c>
      <c r="TNI5" s="1858" t="s">
        <v>29</v>
      </c>
      <c r="TNJ5" s="1858"/>
      <c r="TNK5" s="1858"/>
      <c r="TNL5" s="1858"/>
      <c r="TNM5" s="25" t="s">
        <v>28</v>
      </c>
      <c r="TNY5" s="1858" t="s">
        <v>29</v>
      </c>
      <c r="TNZ5" s="1858"/>
      <c r="TOA5" s="1858"/>
      <c r="TOB5" s="1858"/>
      <c r="TOC5" s="25" t="s">
        <v>28</v>
      </c>
      <c r="TOO5" s="1858" t="s">
        <v>29</v>
      </c>
      <c r="TOP5" s="1858"/>
      <c r="TOQ5" s="1858"/>
      <c r="TOR5" s="1858"/>
      <c r="TOS5" s="25" t="s">
        <v>28</v>
      </c>
      <c r="TPE5" s="1858" t="s">
        <v>29</v>
      </c>
      <c r="TPF5" s="1858"/>
      <c r="TPG5" s="1858"/>
      <c r="TPH5" s="1858"/>
      <c r="TPI5" s="25" t="s">
        <v>28</v>
      </c>
      <c r="TPU5" s="1858" t="s">
        <v>29</v>
      </c>
      <c r="TPV5" s="1858"/>
      <c r="TPW5" s="1858"/>
      <c r="TPX5" s="1858"/>
      <c r="TPY5" s="25" t="s">
        <v>28</v>
      </c>
      <c r="TQK5" s="1858" t="s">
        <v>29</v>
      </c>
      <c r="TQL5" s="1858"/>
      <c r="TQM5" s="1858"/>
      <c r="TQN5" s="1858"/>
      <c r="TQO5" s="25" t="s">
        <v>28</v>
      </c>
      <c r="TRA5" s="1858" t="s">
        <v>29</v>
      </c>
      <c r="TRB5" s="1858"/>
      <c r="TRC5" s="1858"/>
      <c r="TRD5" s="1858"/>
      <c r="TRE5" s="25" t="s">
        <v>28</v>
      </c>
      <c r="TRQ5" s="1858" t="s">
        <v>29</v>
      </c>
      <c r="TRR5" s="1858"/>
      <c r="TRS5" s="1858"/>
      <c r="TRT5" s="1858"/>
      <c r="TRU5" s="25" t="s">
        <v>28</v>
      </c>
      <c r="TSG5" s="1858" t="s">
        <v>29</v>
      </c>
      <c r="TSH5" s="1858"/>
      <c r="TSI5" s="1858"/>
      <c r="TSJ5" s="1858"/>
      <c r="TSK5" s="25" t="s">
        <v>28</v>
      </c>
      <c r="TSW5" s="1858" t="s">
        <v>29</v>
      </c>
      <c r="TSX5" s="1858"/>
      <c r="TSY5" s="1858"/>
      <c r="TSZ5" s="1858"/>
      <c r="TTA5" s="25" t="s">
        <v>28</v>
      </c>
      <c r="TTM5" s="1858" t="s">
        <v>29</v>
      </c>
      <c r="TTN5" s="1858"/>
      <c r="TTO5" s="1858"/>
      <c r="TTP5" s="1858"/>
      <c r="TTQ5" s="25" t="s">
        <v>28</v>
      </c>
      <c r="TUC5" s="1858" t="s">
        <v>29</v>
      </c>
      <c r="TUD5" s="1858"/>
      <c r="TUE5" s="1858"/>
      <c r="TUF5" s="1858"/>
      <c r="TUG5" s="25" t="s">
        <v>28</v>
      </c>
      <c r="TUS5" s="1858" t="s">
        <v>29</v>
      </c>
      <c r="TUT5" s="1858"/>
      <c r="TUU5" s="1858"/>
      <c r="TUV5" s="1858"/>
      <c r="TUW5" s="25" t="s">
        <v>28</v>
      </c>
      <c r="TVI5" s="1858" t="s">
        <v>29</v>
      </c>
      <c r="TVJ5" s="1858"/>
      <c r="TVK5" s="1858"/>
      <c r="TVL5" s="1858"/>
      <c r="TVM5" s="25" t="s">
        <v>28</v>
      </c>
      <c r="TVY5" s="1858" t="s">
        <v>29</v>
      </c>
      <c r="TVZ5" s="1858"/>
      <c r="TWA5" s="1858"/>
      <c r="TWB5" s="1858"/>
      <c r="TWC5" s="25" t="s">
        <v>28</v>
      </c>
      <c r="TWO5" s="1858" t="s">
        <v>29</v>
      </c>
      <c r="TWP5" s="1858"/>
      <c r="TWQ5" s="1858"/>
      <c r="TWR5" s="1858"/>
      <c r="TWS5" s="25" t="s">
        <v>28</v>
      </c>
      <c r="TXE5" s="1858" t="s">
        <v>29</v>
      </c>
      <c r="TXF5" s="1858"/>
      <c r="TXG5" s="1858"/>
      <c r="TXH5" s="1858"/>
      <c r="TXI5" s="25" t="s">
        <v>28</v>
      </c>
      <c r="TXU5" s="1858" t="s">
        <v>29</v>
      </c>
      <c r="TXV5" s="1858"/>
      <c r="TXW5" s="1858"/>
      <c r="TXX5" s="1858"/>
      <c r="TXY5" s="25" t="s">
        <v>28</v>
      </c>
      <c r="TYK5" s="1858" t="s">
        <v>29</v>
      </c>
      <c r="TYL5" s="1858"/>
      <c r="TYM5" s="1858"/>
      <c r="TYN5" s="1858"/>
      <c r="TYO5" s="25" t="s">
        <v>28</v>
      </c>
      <c r="TZA5" s="1858" t="s">
        <v>29</v>
      </c>
      <c r="TZB5" s="1858"/>
      <c r="TZC5" s="1858"/>
      <c r="TZD5" s="1858"/>
      <c r="TZE5" s="25" t="s">
        <v>28</v>
      </c>
      <c r="TZQ5" s="1858" t="s">
        <v>29</v>
      </c>
      <c r="TZR5" s="1858"/>
      <c r="TZS5" s="1858"/>
      <c r="TZT5" s="1858"/>
      <c r="TZU5" s="25" t="s">
        <v>28</v>
      </c>
      <c r="UAG5" s="1858" t="s">
        <v>29</v>
      </c>
      <c r="UAH5" s="1858"/>
      <c r="UAI5" s="1858"/>
      <c r="UAJ5" s="1858"/>
      <c r="UAK5" s="25" t="s">
        <v>28</v>
      </c>
      <c r="UAW5" s="1858" t="s">
        <v>29</v>
      </c>
      <c r="UAX5" s="1858"/>
      <c r="UAY5" s="1858"/>
      <c r="UAZ5" s="1858"/>
      <c r="UBA5" s="25" t="s">
        <v>28</v>
      </c>
      <c r="UBM5" s="1858" t="s">
        <v>29</v>
      </c>
      <c r="UBN5" s="1858"/>
      <c r="UBO5" s="1858"/>
      <c r="UBP5" s="1858"/>
      <c r="UBQ5" s="25" t="s">
        <v>28</v>
      </c>
      <c r="UCC5" s="1858" t="s">
        <v>29</v>
      </c>
      <c r="UCD5" s="1858"/>
      <c r="UCE5" s="1858"/>
      <c r="UCF5" s="1858"/>
      <c r="UCG5" s="25" t="s">
        <v>28</v>
      </c>
      <c r="UCS5" s="1858" t="s">
        <v>29</v>
      </c>
      <c r="UCT5" s="1858"/>
      <c r="UCU5" s="1858"/>
      <c r="UCV5" s="1858"/>
      <c r="UCW5" s="25" t="s">
        <v>28</v>
      </c>
      <c r="UDI5" s="1858" t="s">
        <v>29</v>
      </c>
      <c r="UDJ5" s="1858"/>
      <c r="UDK5" s="1858"/>
      <c r="UDL5" s="1858"/>
      <c r="UDM5" s="25" t="s">
        <v>28</v>
      </c>
      <c r="UDY5" s="1858" t="s">
        <v>29</v>
      </c>
      <c r="UDZ5" s="1858"/>
      <c r="UEA5" s="1858"/>
      <c r="UEB5" s="1858"/>
      <c r="UEC5" s="25" t="s">
        <v>28</v>
      </c>
      <c r="UEO5" s="1858" t="s">
        <v>29</v>
      </c>
      <c r="UEP5" s="1858"/>
      <c r="UEQ5" s="1858"/>
      <c r="UER5" s="1858"/>
      <c r="UES5" s="25" t="s">
        <v>28</v>
      </c>
      <c r="UFE5" s="1858" t="s">
        <v>29</v>
      </c>
      <c r="UFF5" s="1858"/>
      <c r="UFG5" s="1858"/>
      <c r="UFH5" s="1858"/>
      <c r="UFI5" s="25" t="s">
        <v>28</v>
      </c>
      <c r="UFU5" s="1858" t="s">
        <v>29</v>
      </c>
      <c r="UFV5" s="1858"/>
      <c r="UFW5" s="1858"/>
      <c r="UFX5" s="1858"/>
      <c r="UFY5" s="25" t="s">
        <v>28</v>
      </c>
      <c r="UGK5" s="1858" t="s">
        <v>29</v>
      </c>
      <c r="UGL5" s="1858"/>
      <c r="UGM5" s="1858"/>
      <c r="UGN5" s="1858"/>
      <c r="UGO5" s="25" t="s">
        <v>28</v>
      </c>
      <c r="UHA5" s="1858" t="s">
        <v>29</v>
      </c>
      <c r="UHB5" s="1858"/>
      <c r="UHC5" s="1858"/>
      <c r="UHD5" s="1858"/>
      <c r="UHE5" s="25" t="s">
        <v>28</v>
      </c>
      <c r="UHQ5" s="1858" t="s">
        <v>29</v>
      </c>
      <c r="UHR5" s="1858"/>
      <c r="UHS5" s="1858"/>
      <c r="UHT5" s="1858"/>
      <c r="UHU5" s="25" t="s">
        <v>28</v>
      </c>
      <c r="UIG5" s="1858" t="s">
        <v>29</v>
      </c>
      <c r="UIH5" s="1858"/>
      <c r="UII5" s="1858"/>
      <c r="UIJ5" s="1858"/>
      <c r="UIK5" s="25" t="s">
        <v>28</v>
      </c>
      <c r="UIW5" s="1858" t="s">
        <v>29</v>
      </c>
      <c r="UIX5" s="1858"/>
      <c r="UIY5" s="1858"/>
      <c r="UIZ5" s="1858"/>
      <c r="UJA5" s="25" t="s">
        <v>28</v>
      </c>
      <c r="UJM5" s="1858" t="s">
        <v>29</v>
      </c>
      <c r="UJN5" s="1858"/>
      <c r="UJO5" s="1858"/>
      <c r="UJP5" s="1858"/>
      <c r="UJQ5" s="25" t="s">
        <v>28</v>
      </c>
      <c r="UKC5" s="1858" t="s">
        <v>29</v>
      </c>
      <c r="UKD5" s="1858"/>
      <c r="UKE5" s="1858"/>
      <c r="UKF5" s="1858"/>
      <c r="UKG5" s="25" t="s">
        <v>28</v>
      </c>
      <c r="UKS5" s="1858" t="s">
        <v>29</v>
      </c>
      <c r="UKT5" s="1858"/>
      <c r="UKU5" s="1858"/>
      <c r="UKV5" s="1858"/>
      <c r="UKW5" s="25" t="s">
        <v>28</v>
      </c>
      <c r="ULI5" s="1858" t="s">
        <v>29</v>
      </c>
      <c r="ULJ5" s="1858"/>
      <c r="ULK5" s="1858"/>
      <c r="ULL5" s="1858"/>
      <c r="ULM5" s="25" t="s">
        <v>28</v>
      </c>
      <c r="ULY5" s="1858" t="s">
        <v>29</v>
      </c>
      <c r="ULZ5" s="1858"/>
      <c r="UMA5" s="1858"/>
      <c r="UMB5" s="1858"/>
      <c r="UMC5" s="25" t="s">
        <v>28</v>
      </c>
      <c r="UMO5" s="1858" t="s">
        <v>29</v>
      </c>
      <c r="UMP5" s="1858"/>
      <c r="UMQ5" s="1858"/>
      <c r="UMR5" s="1858"/>
      <c r="UMS5" s="25" t="s">
        <v>28</v>
      </c>
      <c r="UNE5" s="1858" t="s">
        <v>29</v>
      </c>
      <c r="UNF5" s="1858"/>
      <c r="UNG5" s="1858"/>
      <c r="UNH5" s="1858"/>
      <c r="UNI5" s="25" t="s">
        <v>28</v>
      </c>
      <c r="UNU5" s="1858" t="s">
        <v>29</v>
      </c>
      <c r="UNV5" s="1858"/>
      <c r="UNW5" s="1858"/>
      <c r="UNX5" s="1858"/>
      <c r="UNY5" s="25" t="s">
        <v>28</v>
      </c>
      <c r="UOK5" s="1858" t="s">
        <v>29</v>
      </c>
      <c r="UOL5" s="1858"/>
      <c r="UOM5" s="1858"/>
      <c r="UON5" s="1858"/>
      <c r="UOO5" s="25" t="s">
        <v>28</v>
      </c>
      <c r="UPA5" s="1858" t="s">
        <v>29</v>
      </c>
      <c r="UPB5" s="1858"/>
      <c r="UPC5" s="1858"/>
      <c r="UPD5" s="1858"/>
      <c r="UPE5" s="25" t="s">
        <v>28</v>
      </c>
      <c r="UPQ5" s="1858" t="s">
        <v>29</v>
      </c>
      <c r="UPR5" s="1858"/>
      <c r="UPS5" s="1858"/>
      <c r="UPT5" s="1858"/>
      <c r="UPU5" s="25" t="s">
        <v>28</v>
      </c>
      <c r="UQG5" s="1858" t="s">
        <v>29</v>
      </c>
      <c r="UQH5" s="1858"/>
      <c r="UQI5" s="1858"/>
      <c r="UQJ5" s="1858"/>
      <c r="UQK5" s="25" t="s">
        <v>28</v>
      </c>
      <c r="UQW5" s="1858" t="s">
        <v>29</v>
      </c>
      <c r="UQX5" s="1858"/>
      <c r="UQY5" s="1858"/>
      <c r="UQZ5" s="1858"/>
      <c r="URA5" s="25" t="s">
        <v>28</v>
      </c>
      <c r="URM5" s="1858" t="s">
        <v>29</v>
      </c>
      <c r="URN5" s="1858"/>
      <c r="URO5" s="1858"/>
      <c r="URP5" s="1858"/>
      <c r="URQ5" s="25" t="s">
        <v>28</v>
      </c>
      <c r="USC5" s="1858" t="s">
        <v>29</v>
      </c>
      <c r="USD5" s="1858"/>
      <c r="USE5" s="1858"/>
      <c r="USF5" s="1858"/>
      <c r="USG5" s="25" t="s">
        <v>28</v>
      </c>
      <c r="USS5" s="1858" t="s">
        <v>29</v>
      </c>
      <c r="UST5" s="1858"/>
      <c r="USU5" s="1858"/>
      <c r="USV5" s="1858"/>
      <c r="USW5" s="25" t="s">
        <v>28</v>
      </c>
      <c r="UTI5" s="1858" t="s">
        <v>29</v>
      </c>
      <c r="UTJ5" s="1858"/>
      <c r="UTK5" s="1858"/>
      <c r="UTL5" s="1858"/>
      <c r="UTM5" s="25" t="s">
        <v>28</v>
      </c>
      <c r="UTY5" s="1858" t="s">
        <v>29</v>
      </c>
      <c r="UTZ5" s="1858"/>
      <c r="UUA5" s="1858"/>
      <c r="UUB5" s="1858"/>
      <c r="UUC5" s="25" t="s">
        <v>28</v>
      </c>
      <c r="UUO5" s="1858" t="s">
        <v>29</v>
      </c>
      <c r="UUP5" s="1858"/>
      <c r="UUQ5" s="1858"/>
      <c r="UUR5" s="1858"/>
      <c r="UUS5" s="25" t="s">
        <v>28</v>
      </c>
      <c r="UVE5" s="1858" t="s">
        <v>29</v>
      </c>
      <c r="UVF5" s="1858"/>
      <c r="UVG5" s="1858"/>
      <c r="UVH5" s="1858"/>
      <c r="UVI5" s="25" t="s">
        <v>28</v>
      </c>
      <c r="UVU5" s="1858" t="s">
        <v>29</v>
      </c>
      <c r="UVV5" s="1858"/>
      <c r="UVW5" s="1858"/>
      <c r="UVX5" s="1858"/>
      <c r="UVY5" s="25" t="s">
        <v>28</v>
      </c>
      <c r="UWK5" s="1858" t="s">
        <v>29</v>
      </c>
      <c r="UWL5" s="1858"/>
      <c r="UWM5" s="1858"/>
      <c r="UWN5" s="1858"/>
      <c r="UWO5" s="25" t="s">
        <v>28</v>
      </c>
      <c r="UXA5" s="1858" t="s">
        <v>29</v>
      </c>
      <c r="UXB5" s="1858"/>
      <c r="UXC5" s="1858"/>
      <c r="UXD5" s="1858"/>
      <c r="UXE5" s="25" t="s">
        <v>28</v>
      </c>
      <c r="UXQ5" s="1858" t="s">
        <v>29</v>
      </c>
      <c r="UXR5" s="1858"/>
      <c r="UXS5" s="1858"/>
      <c r="UXT5" s="1858"/>
      <c r="UXU5" s="25" t="s">
        <v>28</v>
      </c>
      <c r="UYG5" s="1858" t="s">
        <v>29</v>
      </c>
      <c r="UYH5" s="1858"/>
      <c r="UYI5" s="1858"/>
      <c r="UYJ5" s="1858"/>
      <c r="UYK5" s="25" t="s">
        <v>28</v>
      </c>
      <c r="UYW5" s="1858" t="s">
        <v>29</v>
      </c>
      <c r="UYX5" s="1858"/>
      <c r="UYY5" s="1858"/>
      <c r="UYZ5" s="1858"/>
      <c r="UZA5" s="25" t="s">
        <v>28</v>
      </c>
      <c r="UZM5" s="1858" t="s">
        <v>29</v>
      </c>
      <c r="UZN5" s="1858"/>
      <c r="UZO5" s="1858"/>
      <c r="UZP5" s="1858"/>
      <c r="UZQ5" s="25" t="s">
        <v>28</v>
      </c>
      <c r="VAC5" s="1858" t="s">
        <v>29</v>
      </c>
      <c r="VAD5" s="1858"/>
      <c r="VAE5" s="1858"/>
      <c r="VAF5" s="1858"/>
      <c r="VAG5" s="25" t="s">
        <v>28</v>
      </c>
      <c r="VAS5" s="1858" t="s">
        <v>29</v>
      </c>
      <c r="VAT5" s="1858"/>
      <c r="VAU5" s="1858"/>
      <c r="VAV5" s="1858"/>
      <c r="VAW5" s="25" t="s">
        <v>28</v>
      </c>
      <c r="VBI5" s="1858" t="s">
        <v>29</v>
      </c>
      <c r="VBJ5" s="1858"/>
      <c r="VBK5" s="1858"/>
      <c r="VBL5" s="1858"/>
      <c r="VBM5" s="25" t="s">
        <v>28</v>
      </c>
      <c r="VBY5" s="1858" t="s">
        <v>29</v>
      </c>
      <c r="VBZ5" s="1858"/>
      <c r="VCA5" s="1858"/>
      <c r="VCB5" s="1858"/>
      <c r="VCC5" s="25" t="s">
        <v>28</v>
      </c>
      <c r="VCO5" s="1858" t="s">
        <v>29</v>
      </c>
      <c r="VCP5" s="1858"/>
      <c r="VCQ5" s="1858"/>
      <c r="VCR5" s="1858"/>
      <c r="VCS5" s="25" t="s">
        <v>28</v>
      </c>
      <c r="VDE5" s="1858" t="s">
        <v>29</v>
      </c>
      <c r="VDF5" s="1858"/>
      <c r="VDG5" s="1858"/>
      <c r="VDH5" s="1858"/>
      <c r="VDI5" s="25" t="s">
        <v>28</v>
      </c>
      <c r="VDU5" s="1858" t="s">
        <v>29</v>
      </c>
      <c r="VDV5" s="1858"/>
      <c r="VDW5" s="1858"/>
      <c r="VDX5" s="1858"/>
      <c r="VDY5" s="25" t="s">
        <v>28</v>
      </c>
      <c r="VEK5" s="1858" t="s">
        <v>29</v>
      </c>
      <c r="VEL5" s="1858"/>
      <c r="VEM5" s="1858"/>
      <c r="VEN5" s="1858"/>
      <c r="VEO5" s="25" t="s">
        <v>28</v>
      </c>
      <c r="VFA5" s="1858" t="s">
        <v>29</v>
      </c>
      <c r="VFB5" s="1858"/>
      <c r="VFC5" s="1858"/>
      <c r="VFD5" s="1858"/>
      <c r="VFE5" s="25" t="s">
        <v>28</v>
      </c>
      <c r="VFQ5" s="1858" t="s">
        <v>29</v>
      </c>
      <c r="VFR5" s="1858"/>
      <c r="VFS5" s="1858"/>
      <c r="VFT5" s="1858"/>
      <c r="VFU5" s="25" t="s">
        <v>28</v>
      </c>
      <c r="VGG5" s="1858" t="s">
        <v>29</v>
      </c>
      <c r="VGH5" s="1858"/>
      <c r="VGI5" s="1858"/>
      <c r="VGJ5" s="1858"/>
      <c r="VGK5" s="25" t="s">
        <v>28</v>
      </c>
      <c r="VGW5" s="1858" t="s">
        <v>29</v>
      </c>
      <c r="VGX5" s="1858"/>
      <c r="VGY5" s="1858"/>
      <c r="VGZ5" s="1858"/>
      <c r="VHA5" s="25" t="s">
        <v>28</v>
      </c>
      <c r="VHM5" s="1858" t="s">
        <v>29</v>
      </c>
      <c r="VHN5" s="1858"/>
      <c r="VHO5" s="1858"/>
      <c r="VHP5" s="1858"/>
      <c r="VHQ5" s="25" t="s">
        <v>28</v>
      </c>
      <c r="VIC5" s="1858" t="s">
        <v>29</v>
      </c>
      <c r="VID5" s="1858"/>
      <c r="VIE5" s="1858"/>
      <c r="VIF5" s="1858"/>
      <c r="VIG5" s="25" t="s">
        <v>28</v>
      </c>
      <c r="VIS5" s="1858" t="s">
        <v>29</v>
      </c>
      <c r="VIT5" s="1858"/>
      <c r="VIU5" s="1858"/>
      <c r="VIV5" s="1858"/>
      <c r="VIW5" s="25" t="s">
        <v>28</v>
      </c>
      <c r="VJI5" s="1858" t="s">
        <v>29</v>
      </c>
      <c r="VJJ5" s="1858"/>
      <c r="VJK5" s="1858"/>
      <c r="VJL5" s="1858"/>
      <c r="VJM5" s="25" t="s">
        <v>28</v>
      </c>
      <c r="VJY5" s="1858" t="s">
        <v>29</v>
      </c>
      <c r="VJZ5" s="1858"/>
      <c r="VKA5" s="1858"/>
      <c r="VKB5" s="1858"/>
      <c r="VKC5" s="25" t="s">
        <v>28</v>
      </c>
      <c r="VKO5" s="1858" t="s">
        <v>29</v>
      </c>
      <c r="VKP5" s="1858"/>
      <c r="VKQ5" s="1858"/>
      <c r="VKR5" s="1858"/>
      <c r="VKS5" s="25" t="s">
        <v>28</v>
      </c>
      <c r="VLE5" s="1858" t="s">
        <v>29</v>
      </c>
      <c r="VLF5" s="1858"/>
      <c r="VLG5" s="1858"/>
      <c r="VLH5" s="1858"/>
      <c r="VLI5" s="25" t="s">
        <v>28</v>
      </c>
      <c r="VLU5" s="1858" t="s">
        <v>29</v>
      </c>
      <c r="VLV5" s="1858"/>
      <c r="VLW5" s="1858"/>
      <c r="VLX5" s="1858"/>
      <c r="VLY5" s="25" t="s">
        <v>28</v>
      </c>
      <c r="VMK5" s="1858" t="s">
        <v>29</v>
      </c>
      <c r="VML5" s="1858"/>
      <c r="VMM5" s="1858"/>
      <c r="VMN5" s="1858"/>
      <c r="VMO5" s="25" t="s">
        <v>28</v>
      </c>
      <c r="VNA5" s="1858" t="s">
        <v>29</v>
      </c>
      <c r="VNB5" s="1858"/>
      <c r="VNC5" s="1858"/>
      <c r="VND5" s="1858"/>
      <c r="VNE5" s="25" t="s">
        <v>28</v>
      </c>
      <c r="VNQ5" s="1858" t="s">
        <v>29</v>
      </c>
      <c r="VNR5" s="1858"/>
      <c r="VNS5" s="1858"/>
      <c r="VNT5" s="1858"/>
      <c r="VNU5" s="25" t="s">
        <v>28</v>
      </c>
      <c r="VOG5" s="1858" t="s">
        <v>29</v>
      </c>
      <c r="VOH5" s="1858"/>
      <c r="VOI5" s="1858"/>
      <c r="VOJ5" s="1858"/>
      <c r="VOK5" s="25" t="s">
        <v>28</v>
      </c>
      <c r="VOW5" s="1858" t="s">
        <v>29</v>
      </c>
      <c r="VOX5" s="1858"/>
      <c r="VOY5" s="1858"/>
      <c r="VOZ5" s="1858"/>
      <c r="VPA5" s="25" t="s">
        <v>28</v>
      </c>
      <c r="VPM5" s="1858" t="s">
        <v>29</v>
      </c>
      <c r="VPN5" s="1858"/>
      <c r="VPO5" s="1858"/>
      <c r="VPP5" s="1858"/>
      <c r="VPQ5" s="25" t="s">
        <v>28</v>
      </c>
      <c r="VQC5" s="1858" t="s">
        <v>29</v>
      </c>
      <c r="VQD5" s="1858"/>
      <c r="VQE5" s="1858"/>
      <c r="VQF5" s="1858"/>
      <c r="VQG5" s="25" t="s">
        <v>28</v>
      </c>
      <c r="VQS5" s="1858" t="s">
        <v>29</v>
      </c>
      <c r="VQT5" s="1858"/>
      <c r="VQU5" s="1858"/>
      <c r="VQV5" s="1858"/>
      <c r="VQW5" s="25" t="s">
        <v>28</v>
      </c>
      <c r="VRI5" s="1858" t="s">
        <v>29</v>
      </c>
      <c r="VRJ5" s="1858"/>
      <c r="VRK5" s="1858"/>
      <c r="VRL5" s="1858"/>
      <c r="VRM5" s="25" t="s">
        <v>28</v>
      </c>
      <c r="VRY5" s="1858" t="s">
        <v>29</v>
      </c>
      <c r="VRZ5" s="1858"/>
      <c r="VSA5" s="1858"/>
      <c r="VSB5" s="1858"/>
      <c r="VSC5" s="25" t="s">
        <v>28</v>
      </c>
      <c r="VSO5" s="1858" t="s">
        <v>29</v>
      </c>
      <c r="VSP5" s="1858"/>
      <c r="VSQ5" s="1858"/>
      <c r="VSR5" s="1858"/>
      <c r="VSS5" s="25" t="s">
        <v>28</v>
      </c>
      <c r="VTE5" s="1858" t="s">
        <v>29</v>
      </c>
      <c r="VTF5" s="1858"/>
      <c r="VTG5" s="1858"/>
      <c r="VTH5" s="1858"/>
      <c r="VTI5" s="25" t="s">
        <v>28</v>
      </c>
      <c r="VTU5" s="1858" t="s">
        <v>29</v>
      </c>
      <c r="VTV5" s="1858"/>
      <c r="VTW5" s="1858"/>
      <c r="VTX5" s="1858"/>
      <c r="VTY5" s="25" t="s">
        <v>28</v>
      </c>
      <c r="VUK5" s="1858" t="s">
        <v>29</v>
      </c>
      <c r="VUL5" s="1858"/>
      <c r="VUM5" s="1858"/>
      <c r="VUN5" s="1858"/>
      <c r="VUO5" s="25" t="s">
        <v>28</v>
      </c>
      <c r="VVA5" s="1858" t="s">
        <v>29</v>
      </c>
      <c r="VVB5" s="1858"/>
      <c r="VVC5" s="1858"/>
      <c r="VVD5" s="1858"/>
      <c r="VVE5" s="25" t="s">
        <v>28</v>
      </c>
      <c r="VVQ5" s="1858" t="s">
        <v>29</v>
      </c>
      <c r="VVR5" s="1858"/>
      <c r="VVS5" s="1858"/>
      <c r="VVT5" s="1858"/>
      <c r="VVU5" s="25" t="s">
        <v>28</v>
      </c>
      <c r="VWG5" s="1858" t="s">
        <v>29</v>
      </c>
      <c r="VWH5" s="1858"/>
      <c r="VWI5" s="1858"/>
      <c r="VWJ5" s="1858"/>
      <c r="VWK5" s="25" t="s">
        <v>28</v>
      </c>
      <c r="VWW5" s="1858" t="s">
        <v>29</v>
      </c>
      <c r="VWX5" s="1858"/>
      <c r="VWY5" s="1858"/>
      <c r="VWZ5" s="1858"/>
      <c r="VXA5" s="25" t="s">
        <v>28</v>
      </c>
      <c r="VXM5" s="1858" t="s">
        <v>29</v>
      </c>
      <c r="VXN5" s="1858"/>
      <c r="VXO5" s="1858"/>
      <c r="VXP5" s="1858"/>
      <c r="VXQ5" s="25" t="s">
        <v>28</v>
      </c>
      <c r="VYC5" s="1858" t="s">
        <v>29</v>
      </c>
      <c r="VYD5" s="1858"/>
      <c r="VYE5" s="1858"/>
      <c r="VYF5" s="1858"/>
      <c r="VYG5" s="25" t="s">
        <v>28</v>
      </c>
      <c r="VYS5" s="1858" t="s">
        <v>29</v>
      </c>
      <c r="VYT5" s="1858"/>
      <c r="VYU5" s="1858"/>
      <c r="VYV5" s="1858"/>
      <c r="VYW5" s="25" t="s">
        <v>28</v>
      </c>
      <c r="VZI5" s="1858" t="s">
        <v>29</v>
      </c>
      <c r="VZJ5" s="1858"/>
      <c r="VZK5" s="1858"/>
      <c r="VZL5" s="1858"/>
      <c r="VZM5" s="25" t="s">
        <v>28</v>
      </c>
      <c r="VZY5" s="1858" t="s">
        <v>29</v>
      </c>
      <c r="VZZ5" s="1858"/>
      <c r="WAA5" s="1858"/>
      <c r="WAB5" s="1858"/>
      <c r="WAC5" s="25" t="s">
        <v>28</v>
      </c>
      <c r="WAO5" s="1858" t="s">
        <v>29</v>
      </c>
      <c r="WAP5" s="1858"/>
      <c r="WAQ5" s="1858"/>
      <c r="WAR5" s="1858"/>
      <c r="WAS5" s="25" t="s">
        <v>28</v>
      </c>
      <c r="WBE5" s="1858" t="s">
        <v>29</v>
      </c>
      <c r="WBF5" s="1858"/>
      <c r="WBG5" s="1858"/>
      <c r="WBH5" s="1858"/>
      <c r="WBI5" s="25" t="s">
        <v>28</v>
      </c>
      <c r="WBU5" s="1858" t="s">
        <v>29</v>
      </c>
      <c r="WBV5" s="1858"/>
      <c r="WBW5" s="1858"/>
      <c r="WBX5" s="1858"/>
      <c r="WBY5" s="25" t="s">
        <v>28</v>
      </c>
      <c r="WCK5" s="1858" t="s">
        <v>29</v>
      </c>
      <c r="WCL5" s="1858"/>
      <c r="WCM5" s="1858"/>
      <c r="WCN5" s="1858"/>
      <c r="WCO5" s="25" t="s">
        <v>28</v>
      </c>
      <c r="WDA5" s="1858" t="s">
        <v>29</v>
      </c>
      <c r="WDB5" s="1858"/>
      <c r="WDC5" s="1858"/>
      <c r="WDD5" s="1858"/>
      <c r="WDE5" s="25" t="s">
        <v>28</v>
      </c>
      <c r="WDQ5" s="1858" t="s">
        <v>29</v>
      </c>
      <c r="WDR5" s="1858"/>
      <c r="WDS5" s="1858"/>
      <c r="WDT5" s="1858"/>
      <c r="WDU5" s="25" t="s">
        <v>28</v>
      </c>
      <c r="WEG5" s="1858" t="s">
        <v>29</v>
      </c>
      <c r="WEH5" s="1858"/>
      <c r="WEI5" s="1858"/>
      <c r="WEJ5" s="1858"/>
      <c r="WEK5" s="25" t="s">
        <v>28</v>
      </c>
      <c r="WEW5" s="1858" t="s">
        <v>29</v>
      </c>
      <c r="WEX5" s="1858"/>
      <c r="WEY5" s="1858"/>
      <c r="WEZ5" s="1858"/>
      <c r="WFA5" s="25" t="s">
        <v>28</v>
      </c>
      <c r="WFM5" s="1858" t="s">
        <v>29</v>
      </c>
      <c r="WFN5" s="1858"/>
      <c r="WFO5" s="1858"/>
      <c r="WFP5" s="1858"/>
      <c r="WFQ5" s="25" t="s">
        <v>28</v>
      </c>
      <c r="WGC5" s="1858" t="s">
        <v>29</v>
      </c>
      <c r="WGD5" s="1858"/>
      <c r="WGE5" s="1858"/>
      <c r="WGF5" s="1858"/>
      <c r="WGG5" s="25" t="s">
        <v>28</v>
      </c>
      <c r="WGS5" s="1858" t="s">
        <v>29</v>
      </c>
      <c r="WGT5" s="1858"/>
      <c r="WGU5" s="1858"/>
      <c r="WGV5" s="1858"/>
      <c r="WGW5" s="25" t="s">
        <v>28</v>
      </c>
      <c r="WHI5" s="1858" t="s">
        <v>29</v>
      </c>
      <c r="WHJ5" s="1858"/>
      <c r="WHK5" s="1858"/>
      <c r="WHL5" s="1858"/>
      <c r="WHM5" s="25" t="s">
        <v>28</v>
      </c>
      <c r="WHY5" s="1858" t="s">
        <v>29</v>
      </c>
      <c r="WHZ5" s="1858"/>
      <c r="WIA5" s="1858"/>
      <c r="WIB5" s="1858"/>
      <c r="WIC5" s="25" t="s">
        <v>28</v>
      </c>
      <c r="WIO5" s="1858" t="s">
        <v>29</v>
      </c>
      <c r="WIP5" s="1858"/>
      <c r="WIQ5" s="1858"/>
      <c r="WIR5" s="1858"/>
      <c r="WIS5" s="25" t="s">
        <v>28</v>
      </c>
      <c r="WJE5" s="1858" t="s">
        <v>29</v>
      </c>
      <c r="WJF5" s="1858"/>
      <c r="WJG5" s="1858"/>
      <c r="WJH5" s="1858"/>
      <c r="WJI5" s="25" t="s">
        <v>28</v>
      </c>
      <c r="WJU5" s="1858" t="s">
        <v>29</v>
      </c>
      <c r="WJV5" s="1858"/>
      <c r="WJW5" s="1858"/>
      <c r="WJX5" s="1858"/>
      <c r="WJY5" s="25" t="s">
        <v>28</v>
      </c>
      <c r="WKK5" s="1858" t="s">
        <v>29</v>
      </c>
      <c r="WKL5" s="1858"/>
      <c r="WKM5" s="1858"/>
      <c r="WKN5" s="1858"/>
      <c r="WKO5" s="25" t="s">
        <v>28</v>
      </c>
      <c r="WLA5" s="1858" t="s">
        <v>29</v>
      </c>
      <c r="WLB5" s="1858"/>
      <c r="WLC5" s="1858"/>
      <c r="WLD5" s="1858"/>
      <c r="WLE5" s="25" t="s">
        <v>28</v>
      </c>
      <c r="WLQ5" s="1858" t="s">
        <v>29</v>
      </c>
      <c r="WLR5" s="1858"/>
      <c r="WLS5" s="1858"/>
      <c r="WLT5" s="1858"/>
      <c r="WLU5" s="25" t="s">
        <v>28</v>
      </c>
      <c r="WMG5" s="1858" t="s">
        <v>29</v>
      </c>
      <c r="WMH5" s="1858"/>
      <c r="WMI5" s="1858"/>
      <c r="WMJ5" s="1858"/>
      <c r="WMK5" s="25" t="s">
        <v>28</v>
      </c>
      <c r="WMW5" s="1858" t="s">
        <v>29</v>
      </c>
      <c r="WMX5" s="1858"/>
      <c r="WMY5" s="1858"/>
      <c r="WMZ5" s="1858"/>
      <c r="WNA5" s="25" t="s">
        <v>28</v>
      </c>
      <c r="WNM5" s="1858" t="s">
        <v>29</v>
      </c>
      <c r="WNN5" s="1858"/>
      <c r="WNO5" s="1858"/>
      <c r="WNP5" s="1858"/>
      <c r="WNQ5" s="25" t="s">
        <v>28</v>
      </c>
      <c r="WOC5" s="1858" t="s">
        <v>29</v>
      </c>
      <c r="WOD5" s="1858"/>
      <c r="WOE5" s="1858"/>
      <c r="WOF5" s="1858"/>
      <c r="WOG5" s="25" t="s">
        <v>28</v>
      </c>
      <c r="WOS5" s="1858" t="s">
        <v>29</v>
      </c>
      <c r="WOT5" s="1858"/>
      <c r="WOU5" s="1858"/>
      <c r="WOV5" s="1858"/>
      <c r="WOW5" s="25" t="s">
        <v>28</v>
      </c>
      <c r="WPI5" s="1858" t="s">
        <v>29</v>
      </c>
      <c r="WPJ5" s="1858"/>
      <c r="WPK5" s="1858"/>
      <c r="WPL5" s="1858"/>
      <c r="WPM5" s="25" t="s">
        <v>28</v>
      </c>
      <c r="WPY5" s="1858" t="s">
        <v>29</v>
      </c>
      <c r="WPZ5" s="1858"/>
      <c r="WQA5" s="1858"/>
      <c r="WQB5" s="1858"/>
      <c r="WQC5" s="25" t="s">
        <v>28</v>
      </c>
      <c r="WQO5" s="1858" t="s">
        <v>29</v>
      </c>
      <c r="WQP5" s="1858"/>
      <c r="WQQ5" s="1858"/>
      <c r="WQR5" s="1858"/>
      <c r="WQS5" s="25" t="s">
        <v>28</v>
      </c>
      <c r="WRE5" s="1858" t="s">
        <v>29</v>
      </c>
      <c r="WRF5" s="1858"/>
      <c r="WRG5" s="1858"/>
      <c r="WRH5" s="1858"/>
      <c r="WRI5" s="25" t="s">
        <v>28</v>
      </c>
      <c r="WRU5" s="1858" t="s">
        <v>29</v>
      </c>
      <c r="WRV5" s="1858"/>
      <c r="WRW5" s="1858"/>
      <c r="WRX5" s="1858"/>
      <c r="WRY5" s="25" t="s">
        <v>28</v>
      </c>
      <c r="WSK5" s="1858" t="s">
        <v>29</v>
      </c>
      <c r="WSL5" s="1858"/>
      <c r="WSM5" s="1858"/>
      <c r="WSN5" s="1858"/>
      <c r="WSO5" s="25" t="s">
        <v>28</v>
      </c>
      <c r="WTA5" s="1858" t="s">
        <v>29</v>
      </c>
      <c r="WTB5" s="1858"/>
      <c r="WTC5" s="1858"/>
      <c r="WTD5" s="1858"/>
    </row>
    <row r="6" spans="1:16072" s="25" customFormat="1" ht="19.5" customHeight="1" x14ac:dyDescent="0.2">
      <c r="A6" s="49"/>
      <c r="B6" s="1269" t="s">
        <v>363</v>
      </c>
      <c r="C6" s="1506"/>
      <c r="D6" s="1506"/>
      <c r="E6" s="56" t="s">
        <v>30</v>
      </c>
      <c r="F6" s="56" t="s">
        <v>8</v>
      </c>
      <c r="G6" s="56" t="s">
        <v>9</v>
      </c>
      <c r="H6" s="57" t="s">
        <v>10</v>
      </c>
      <c r="I6" s="56" t="s">
        <v>364</v>
      </c>
      <c r="J6" s="136"/>
      <c r="K6" s="1806" t="s">
        <v>188</v>
      </c>
      <c r="L6" s="1504"/>
      <c r="M6" s="1504"/>
      <c r="N6" s="1504"/>
      <c r="O6" s="1504"/>
      <c r="P6" s="1504"/>
      <c r="Q6" s="1504"/>
      <c r="R6" s="1504"/>
      <c r="S6" s="1504"/>
      <c r="T6" s="1504"/>
      <c r="U6" s="1504"/>
      <c r="V6" s="203"/>
      <c r="W6" s="205"/>
      <c r="X6" s="1808" t="s">
        <v>132</v>
      </c>
      <c r="Y6" s="1506"/>
      <c r="Z6" s="1506"/>
      <c r="AA6" s="1506"/>
      <c r="AB6" s="1589"/>
      <c r="AC6" s="1589"/>
      <c r="AD6" s="1589"/>
      <c r="AE6" s="206"/>
      <c r="AF6" s="167"/>
      <c r="AG6" s="7"/>
      <c r="AH6" s="7"/>
      <c r="AI6" s="7"/>
      <c r="AJ6" s="7"/>
      <c r="AK6" s="143"/>
      <c r="AL6" s="143"/>
      <c r="AM6" s="143"/>
      <c r="AN6" s="143"/>
      <c r="AO6" s="142"/>
      <c r="AP6" s="167"/>
      <c r="AQ6" s="7"/>
      <c r="AR6" s="7"/>
      <c r="AS6" s="7"/>
      <c r="AT6" s="7"/>
      <c r="AU6" s="7"/>
      <c r="AV6" s="7"/>
      <c r="AW6" s="7"/>
      <c r="AX6" s="7"/>
      <c r="AY6" s="7"/>
      <c r="AZ6" s="7"/>
      <c r="BA6" s="143"/>
      <c r="BB6" s="143"/>
      <c r="BC6" s="143"/>
      <c r="BD6" s="143"/>
      <c r="BE6" s="142"/>
      <c r="BF6" s="167"/>
      <c r="BG6" s="7"/>
      <c r="BH6" s="7"/>
      <c r="BI6" s="7"/>
      <c r="BJ6" s="7"/>
      <c r="BK6" s="7"/>
      <c r="BL6" s="7"/>
      <c r="BM6" s="7"/>
      <c r="BN6" s="7"/>
      <c r="BO6" s="7"/>
      <c r="BP6" s="7"/>
      <c r="BQ6" s="143"/>
      <c r="BR6" s="143"/>
      <c r="BS6" s="143"/>
      <c r="BT6" s="143"/>
      <c r="BU6" s="142"/>
      <c r="BV6" s="167"/>
      <c r="BW6" s="7"/>
      <c r="BX6" s="7"/>
      <c r="BY6" s="7"/>
      <c r="BZ6" s="7"/>
      <c r="CA6" s="7"/>
      <c r="CB6" s="7"/>
      <c r="CC6" s="7"/>
      <c r="CD6" s="7"/>
      <c r="CE6" s="7"/>
      <c r="CF6" s="7"/>
      <c r="CG6" s="143"/>
      <c r="CH6" s="143"/>
      <c r="CI6" s="152"/>
      <c r="CJ6" s="152"/>
      <c r="CK6" s="153"/>
      <c r="CL6" s="144"/>
      <c r="CM6" s="151"/>
      <c r="CN6" s="151"/>
      <c r="CO6" s="151"/>
      <c r="CP6" s="151"/>
      <c r="CQ6" s="151"/>
      <c r="CR6" s="151"/>
      <c r="CS6" s="151"/>
      <c r="CT6" s="151"/>
      <c r="CU6" s="151"/>
      <c r="CV6" s="151"/>
      <c r="CW6" s="152"/>
      <c r="CX6" s="152"/>
      <c r="CY6" s="152"/>
      <c r="CZ6" s="152"/>
      <c r="DA6" s="153"/>
      <c r="DB6" s="144"/>
      <c r="DC6" s="151"/>
      <c r="DD6" s="151"/>
      <c r="DE6" s="151"/>
      <c r="DF6" s="151"/>
      <c r="DG6" s="151"/>
      <c r="DH6" s="151"/>
      <c r="DI6" s="151"/>
      <c r="DJ6" s="151"/>
      <c r="DK6" s="151"/>
      <c r="DL6" s="151"/>
      <c r="DM6" s="152"/>
      <c r="DN6" s="152"/>
      <c r="DO6" s="152"/>
      <c r="DP6" s="152"/>
      <c r="DQ6" s="153"/>
      <c r="DR6" s="144"/>
      <c r="DS6" s="151"/>
      <c r="DT6" s="151"/>
      <c r="DU6" s="151"/>
      <c r="DV6" s="151"/>
      <c r="DW6" s="151"/>
      <c r="DX6" s="151"/>
      <c r="DY6" s="151"/>
      <c r="DZ6" s="151"/>
      <c r="EA6" s="151"/>
      <c r="EB6" s="151"/>
      <c r="EC6" s="152"/>
      <c r="ED6" s="152"/>
      <c r="EE6" s="152"/>
      <c r="EF6" s="152"/>
      <c r="EG6" s="153"/>
      <c r="EH6" s="144"/>
      <c r="EI6" s="151"/>
      <c r="EJ6" s="151"/>
      <c r="EK6" s="151"/>
      <c r="EL6" s="151"/>
      <c r="EM6" s="151"/>
      <c r="EN6" s="151"/>
      <c r="EO6" s="151"/>
      <c r="EP6" s="151"/>
      <c r="EQ6" s="151"/>
      <c r="ER6" s="151"/>
      <c r="ES6" s="152"/>
      <c r="ET6" s="152"/>
      <c r="EU6" s="152"/>
      <c r="EV6" s="152"/>
      <c r="EW6" s="153"/>
      <c r="EX6" s="144"/>
      <c r="EY6" s="151"/>
      <c r="EZ6" s="151"/>
      <c r="FA6" s="151"/>
      <c r="FB6" s="151"/>
      <c r="FC6" s="151"/>
      <c r="FD6" s="151"/>
      <c r="FE6" s="151"/>
      <c r="FF6" s="151"/>
      <c r="FG6" s="151"/>
      <c r="FH6" s="151"/>
      <c r="FI6" s="152"/>
      <c r="FJ6" s="152"/>
      <c r="FK6" s="152"/>
      <c r="FL6" s="152"/>
      <c r="FM6" s="153"/>
      <c r="FN6" s="144"/>
      <c r="FO6" s="151"/>
      <c r="FP6" s="151"/>
      <c r="FQ6" s="151"/>
      <c r="FR6" s="151"/>
      <c r="FS6" s="151"/>
      <c r="FT6" s="151"/>
      <c r="FU6" s="151"/>
      <c r="FV6" s="151"/>
      <c r="FW6" s="151"/>
      <c r="FX6" s="151"/>
      <c r="FY6" s="152"/>
      <c r="FZ6" s="152"/>
      <c r="GA6" s="152"/>
      <c r="GB6" s="152"/>
      <c r="GC6" s="153"/>
      <c r="GD6" s="144"/>
      <c r="GE6" s="151"/>
      <c r="GF6" s="151"/>
      <c r="GG6" s="151"/>
      <c r="GH6" s="151"/>
      <c r="GI6" s="151"/>
      <c r="GJ6" s="151"/>
      <c r="GK6" s="151"/>
      <c r="GL6" s="151"/>
      <c r="GM6" s="151"/>
      <c r="GN6" s="151"/>
      <c r="GO6" s="152"/>
      <c r="GP6" s="152"/>
      <c r="GQ6" s="152"/>
      <c r="GR6" s="152"/>
      <c r="GS6" s="153"/>
      <c r="GT6" s="144"/>
      <c r="GU6" s="151"/>
      <c r="GV6" s="151"/>
      <c r="GW6" s="151"/>
      <c r="GX6" s="151"/>
      <c r="GY6" s="151"/>
      <c r="GZ6" s="151"/>
      <c r="HA6" s="151"/>
      <c r="HB6" s="151"/>
      <c r="HC6" s="151"/>
      <c r="HD6" s="151"/>
      <c r="HE6" s="152"/>
      <c r="HF6" s="152"/>
      <c r="HG6" s="152"/>
      <c r="HH6" s="152"/>
      <c r="HI6" s="153"/>
      <c r="HJ6" s="144"/>
      <c r="HK6" s="151"/>
      <c r="HL6" s="151"/>
      <c r="HM6" s="151"/>
      <c r="HN6" s="151"/>
      <c r="HO6" s="151"/>
      <c r="HP6" s="151"/>
      <c r="HQ6" s="151"/>
      <c r="HR6" s="151"/>
      <c r="HS6" s="151"/>
      <c r="HT6" s="151"/>
      <c r="HU6" s="152"/>
      <c r="HV6" s="152"/>
      <c r="HW6" s="152"/>
      <c r="HX6" s="152"/>
      <c r="HY6" s="153"/>
      <c r="HZ6" s="144"/>
      <c r="IA6" s="151"/>
      <c r="IB6" s="151"/>
      <c r="IC6" s="151"/>
      <c r="ID6" s="151"/>
      <c r="IE6" s="151"/>
      <c r="IF6" s="151"/>
      <c r="IG6" s="151"/>
      <c r="IH6" s="151"/>
      <c r="II6" s="151"/>
      <c r="IJ6" s="151"/>
      <c r="IK6" s="152"/>
      <c r="IL6" s="152"/>
      <c r="IM6" s="152"/>
      <c r="IN6" s="152"/>
      <c r="IO6" s="153"/>
      <c r="IP6" s="144"/>
      <c r="IQ6" s="151"/>
      <c r="IR6" s="151"/>
      <c r="IS6" s="151"/>
      <c r="IT6" s="151"/>
      <c r="IU6" s="151"/>
      <c r="IV6" s="151"/>
      <c r="IW6" s="151"/>
      <c r="IX6" s="151"/>
      <c r="IY6" s="151"/>
      <c r="IZ6" s="151"/>
      <c r="JA6" s="152"/>
      <c r="JB6" s="152"/>
      <c r="JC6" s="152"/>
      <c r="JD6" s="152"/>
      <c r="JE6" s="153"/>
      <c r="JF6" s="144"/>
      <c r="JG6" s="151"/>
      <c r="JH6" s="151"/>
      <c r="JI6" s="151"/>
      <c r="JJ6" s="151"/>
      <c r="JK6" s="151"/>
      <c r="JL6" s="151"/>
      <c r="JM6" s="151"/>
      <c r="JN6" s="151"/>
      <c r="JO6" s="151"/>
      <c r="JP6" s="151"/>
      <c r="JQ6" s="152"/>
      <c r="JR6" s="152"/>
      <c r="JS6" s="152"/>
      <c r="JT6" s="152"/>
      <c r="JU6" s="153"/>
      <c r="JV6" s="144"/>
      <c r="JW6" s="151"/>
      <c r="JX6" s="151"/>
      <c r="JY6" s="151"/>
      <c r="JZ6" s="151"/>
      <c r="KA6" s="151"/>
      <c r="KB6" s="151"/>
      <c r="KC6" s="151"/>
      <c r="KD6" s="151"/>
      <c r="KE6" s="151"/>
      <c r="KF6" s="151"/>
      <c r="KG6" s="152"/>
      <c r="KH6" s="152"/>
      <c r="KI6" s="152"/>
      <c r="KJ6" s="152"/>
      <c r="KK6" s="153"/>
      <c r="KL6" s="144"/>
      <c r="KM6" s="151"/>
      <c r="KN6" s="151"/>
      <c r="KO6" s="151"/>
      <c r="KP6" s="151"/>
      <c r="KQ6" s="151"/>
      <c r="KR6" s="151"/>
      <c r="KS6" s="151"/>
      <c r="KT6" s="151"/>
      <c r="KU6" s="151"/>
      <c r="KV6" s="151"/>
      <c r="KW6" s="152"/>
      <c r="KX6" s="152"/>
      <c r="KY6" s="152"/>
      <c r="KZ6" s="152"/>
      <c r="LA6" s="153"/>
      <c r="LB6" s="144"/>
      <c r="LC6" s="151"/>
      <c r="LD6" s="151"/>
      <c r="LE6" s="151"/>
      <c r="LF6" s="151"/>
      <c r="LG6" s="151"/>
      <c r="LH6" s="151"/>
      <c r="LI6" s="151"/>
      <c r="LJ6" s="151"/>
      <c r="LK6" s="151"/>
      <c r="LL6" s="151"/>
      <c r="LM6" s="152"/>
      <c r="LN6" s="152"/>
      <c r="LO6" s="152"/>
      <c r="LP6" s="152"/>
      <c r="LQ6" s="153"/>
      <c r="LR6" s="144"/>
      <c r="LS6" s="151"/>
      <c r="LT6" s="151"/>
      <c r="LU6" s="151"/>
      <c r="LV6" s="151"/>
      <c r="LW6" s="151"/>
      <c r="LX6" s="151"/>
      <c r="LY6" s="151"/>
      <c r="LZ6" s="151"/>
      <c r="MA6" s="151"/>
      <c r="MB6" s="151"/>
      <c r="MC6" s="152"/>
      <c r="MD6" s="152"/>
      <c r="ME6" s="152"/>
      <c r="MF6" s="152"/>
      <c r="MG6" s="153"/>
      <c r="MH6" s="144"/>
      <c r="MI6" s="151"/>
      <c r="MJ6" s="151"/>
      <c r="MK6" s="151"/>
      <c r="ML6" s="151"/>
      <c r="MM6" s="151"/>
      <c r="MN6" s="151"/>
      <c r="MO6" s="151"/>
      <c r="MP6" s="151"/>
      <c r="MQ6" s="151"/>
      <c r="MR6" s="151"/>
      <c r="MS6" s="152"/>
      <c r="MT6" s="152"/>
      <c r="MU6" s="152"/>
      <c r="MV6" s="152"/>
      <c r="MW6" s="153"/>
      <c r="MX6" s="144"/>
      <c r="MY6" s="151"/>
      <c r="MZ6" s="151"/>
      <c r="NA6" s="151"/>
      <c r="NB6" s="151"/>
      <c r="NC6" s="151"/>
      <c r="ND6" s="151"/>
      <c r="NE6" s="151"/>
      <c r="NF6" s="151"/>
      <c r="NG6" s="151"/>
      <c r="NH6" s="151"/>
      <c r="NI6" s="152"/>
      <c r="NJ6" s="152"/>
      <c r="NK6" s="152"/>
      <c r="NL6" s="152"/>
      <c r="NM6" s="153"/>
      <c r="NN6" s="144"/>
      <c r="NO6" s="151"/>
      <c r="NP6" s="151"/>
      <c r="NQ6" s="151"/>
      <c r="NR6" s="151"/>
      <c r="NS6" s="151"/>
      <c r="NT6" s="151"/>
      <c r="NU6" s="151"/>
      <c r="NV6" s="151"/>
      <c r="NW6" s="151"/>
      <c r="NX6" s="151"/>
      <c r="NY6" s="152"/>
      <c r="NZ6" s="152"/>
      <c r="OA6" s="152"/>
      <c r="OB6" s="152"/>
      <c r="OC6" s="153"/>
      <c r="OD6" s="144"/>
      <c r="OE6" s="151"/>
      <c r="OF6" s="151"/>
      <c r="OG6" s="151"/>
      <c r="OH6" s="151"/>
      <c r="OI6" s="151"/>
      <c r="OJ6" s="151"/>
      <c r="OK6" s="151"/>
      <c r="OL6" s="151"/>
      <c r="OM6" s="151"/>
      <c r="ON6" s="151"/>
      <c r="OO6" s="152"/>
      <c r="OP6" s="152"/>
      <c r="OQ6" s="152"/>
      <c r="OR6" s="152"/>
      <c r="OS6" s="153"/>
      <c r="OT6" s="144"/>
      <c r="OU6" s="151"/>
      <c r="OV6" s="151"/>
      <c r="OW6" s="151"/>
      <c r="OX6" s="151"/>
      <c r="OY6" s="151"/>
      <c r="OZ6" s="151"/>
      <c r="PA6" s="151"/>
      <c r="PB6" s="151"/>
      <c r="PC6" s="151"/>
      <c r="PD6" s="151"/>
      <c r="PE6" s="152"/>
      <c r="PF6" s="152"/>
      <c r="PG6" s="152"/>
      <c r="PH6" s="152"/>
      <c r="PI6" s="153"/>
      <c r="PJ6" s="144"/>
      <c r="PK6" s="151"/>
      <c r="PL6" s="151"/>
      <c r="PM6" s="151"/>
      <c r="PN6" s="151"/>
      <c r="PO6" s="151"/>
      <c r="PP6" s="151"/>
      <c r="PQ6" s="151"/>
      <c r="PR6" s="151"/>
      <c r="PS6" s="151"/>
      <c r="PT6" s="151"/>
      <c r="PU6" s="152"/>
      <c r="PV6" s="152"/>
      <c r="PW6" s="152"/>
      <c r="PX6" s="152"/>
      <c r="PY6" s="153"/>
      <c r="PZ6" s="144"/>
      <c r="QA6" s="151"/>
      <c r="QB6" s="151"/>
      <c r="QC6" s="151"/>
      <c r="QD6" s="151"/>
      <c r="QE6" s="151"/>
      <c r="QF6" s="151"/>
      <c r="QG6" s="151"/>
      <c r="QH6" s="151"/>
      <c r="QI6" s="151"/>
      <c r="QJ6" s="151"/>
      <c r="QK6" s="152"/>
      <c r="QL6" s="152"/>
      <c r="QM6" s="152"/>
      <c r="QN6" s="152"/>
      <c r="QO6" s="153"/>
      <c r="QP6" s="144"/>
      <c r="QQ6" s="151"/>
      <c r="QR6" s="151"/>
      <c r="QS6" s="151"/>
      <c r="QT6" s="151"/>
      <c r="QU6" s="151"/>
      <c r="QV6" s="151"/>
      <c r="QW6" s="151"/>
      <c r="QX6" s="151"/>
      <c r="QY6" s="151"/>
      <c r="QZ6" s="151"/>
      <c r="RA6" s="152"/>
      <c r="RB6" s="152"/>
      <c r="RC6" s="152"/>
      <c r="RD6" s="152"/>
      <c r="RE6" s="153"/>
      <c r="RF6" s="144"/>
      <c r="RG6" s="151"/>
      <c r="RH6" s="151"/>
      <c r="RI6" s="151"/>
      <c r="RJ6" s="151"/>
      <c r="RK6" s="151"/>
      <c r="RL6" s="151"/>
      <c r="RM6" s="151"/>
      <c r="RN6" s="151"/>
      <c r="RO6" s="151"/>
      <c r="RP6" s="151"/>
      <c r="RQ6" s="152"/>
      <c r="RR6" s="152"/>
      <c r="RS6" s="152"/>
      <c r="RT6" s="152"/>
      <c r="RU6" s="153"/>
      <c r="RV6" s="144"/>
      <c r="RW6" s="151"/>
      <c r="RX6" s="151"/>
      <c r="RY6" s="151"/>
      <c r="RZ6" s="151"/>
      <c r="SA6" s="151"/>
      <c r="SB6" s="151"/>
      <c r="SC6" s="151"/>
      <c r="SD6" s="151"/>
      <c r="SE6" s="24"/>
      <c r="SF6" s="24"/>
      <c r="SG6" s="22" t="s">
        <v>30</v>
      </c>
      <c r="SH6" s="22" t="s">
        <v>8</v>
      </c>
      <c r="SI6" s="22" t="s">
        <v>9</v>
      </c>
      <c r="SJ6" s="22" t="s">
        <v>10</v>
      </c>
      <c r="SK6" s="2">
        <v>112</v>
      </c>
      <c r="SL6" s="26"/>
      <c r="SM6" s="23" t="s">
        <v>4</v>
      </c>
      <c r="SN6" s="24"/>
      <c r="SO6" s="24"/>
      <c r="SP6" s="24"/>
      <c r="SQ6" s="24"/>
      <c r="SR6" s="24"/>
      <c r="SS6" s="24"/>
      <c r="ST6" s="24"/>
      <c r="SU6" s="24"/>
      <c r="SV6" s="24"/>
      <c r="SW6" s="22" t="s">
        <v>30</v>
      </c>
      <c r="SX6" s="22" t="s">
        <v>8</v>
      </c>
      <c r="SY6" s="22" t="s">
        <v>9</v>
      </c>
      <c r="SZ6" s="22" t="s">
        <v>10</v>
      </c>
      <c r="TA6" s="2">
        <v>112</v>
      </c>
      <c r="TB6" s="26"/>
      <c r="TC6" s="23" t="s">
        <v>4</v>
      </c>
      <c r="TD6" s="24"/>
      <c r="TE6" s="24"/>
      <c r="TF6" s="24"/>
      <c r="TG6" s="24"/>
      <c r="TH6" s="24"/>
      <c r="TI6" s="24"/>
      <c r="TJ6" s="24"/>
      <c r="TK6" s="24"/>
      <c r="TL6" s="24"/>
      <c r="TM6" s="22" t="s">
        <v>30</v>
      </c>
      <c r="TN6" s="22" t="s">
        <v>8</v>
      </c>
      <c r="TO6" s="22" t="s">
        <v>9</v>
      </c>
      <c r="TP6" s="22" t="s">
        <v>10</v>
      </c>
      <c r="TQ6" s="2">
        <v>112</v>
      </c>
      <c r="TR6" s="26"/>
      <c r="TS6" s="23" t="s">
        <v>4</v>
      </c>
      <c r="TT6" s="24"/>
      <c r="TU6" s="24"/>
      <c r="TV6" s="24"/>
      <c r="TW6" s="24"/>
      <c r="TX6" s="24"/>
      <c r="TY6" s="24"/>
      <c r="TZ6" s="24"/>
      <c r="UA6" s="24"/>
      <c r="UB6" s="24"/>
      <c r="UC6" s="22" t="s">
        <v>30</v>
      </c>
      <c r="UD6" s="22" t="s">
        <v>8</v>
      </c>
      <c r="UE6" s="22" t="s">
        <v>9</v>
      </c>
      <c r="UF6" s="22" t="s">
        <v>10</v>
      </c>
      <c r="UG6" s="2">
        <v>112</v>
      </c>
      <c r="UH6" s="26"/>
      <c r="UI6" s="23" t="s">
        <v>4</v>
      </c>
      <c r="UJ6" s="24"/>
      <c r="UK6" s="24"/>
      <c r="UL6" s="24"/>
      <c r="UM6" s="24"/>
      <c r="UN6" s="24"/>
      <c r="UO6" s="24"/>
      <c r="UP6" s="24"/>
      <c r="UQ6" s="24"/>
      <c r="UR6" s="24"/>
      <c r="US6" s="22" t="s">
        <v>30</v>
      </c>
      <c r="UT6" s="22" t="s">
        <v>8</v>
      </c>
      <c r="UU6" s="22" t="s">
        <v>9</v>
      </c>
      <c r="UV6" s="22" t="s">
        <v>10</v>
      </c>
      <c r="UW6" s="2">
        <v>112</v>
      </c>
      <c r="UX6" s="26"/>
      <c r="UY6" s="23" t="s">
        <v>4</v>
      </c>
      <c r="UZ6" s="24"/>
      <c r="VA6" s="24"/>
      <c r="VB6" s="24"/>
      <c r="VC6" s="24"/>
      <c r="VD6" s="24"/>
      <c r="VE6" s="24"/>
      <c r="VF6" s="24"/>
      <c r="VG6" s="24"/>
      <c r="VH6" s="24"/>
      <c r="VI6" s="22" t="s">
        <v>30</v>
      </c>
      <c r="VJ6" s="22" t="s">
        <v>8</v>
      </c>
      <c r="VK6" s="22" t="s">
        <v>9</v>
      </c>
      <c r="VL6" s="22" t="s">
        <v>10</v>
      </c>
      <c r="VM6" s="2">
        <v>112</v>
      </c>
      <c r="VN6" s="26"/>
      <c r="VO6" s="23" t="s">
        <v>4</v>
      </c>
      <c r="VP6" s="24"/>
      <c r="VQ6" s="24"/>
      <c r="VR6" s="24"/>
      <c r="VS6" s="24"/>
      <c r="VT6" s="24"/>
      <c r="VU6" s="24"/>
      <c r="VV6" s="24"/>
      <c r="VW6" s="24"/>
      <c r="VX6" s="24"/>
      <c r="VY6" s="22" t="s">
        <v>30</v>
      </c>
      <c r="VZ6" s="22" t="s">
        <v>8</v>
      </c>
      <c r="WA6" s="22" t="s">
        <v>9</v>
      </c>
      <c r="WB6" s="22" t="s">
        <v>10</v>
      </c>
      <c r="WC6" s="2">
        <v>112</v>
      </c>
      <c r="WD6" s="26"/>
      <c r="WE6" s="23" t="s">
        <v>4</v>
      </c>
      <c r="WF6" s="24"/>
      <c r="WG6" s="24"/>
      <c r="WH6" s="24"/>
      <c r="WI6" s="24"/>
      <c r="WJ6" s="24"/>
      <c r="WK6" s="24"/>
      <c r="WL6" s="24"/>
      <c r="WM6" s="24"/>
      <c r="WN6" s="24"/>
      <c r="WO6" s="22" t="s">
        <v>30</v>
      </c>
      <c r="WP6" s="22" t="s">
        <v>8</v>
      </c>
      <c r="WQ6" s="22" t="s">
        <v>9</v>
      </c>
      <c r="WR6" s="22" t="s">
        <v>10</v>
      </c>
      <c r="WS6" s="2">
        <v>112</v>
      </c>
      <c r="WT6" s="26"/>
      <c r="WU6" s="23" t="s">
        <v>4</v>
      </c>
      <c r="WV6" s="24"/>
      <c r="WW6" s="24"/>
      <c r="WX6" s="24"/>
      <c r="WY6" s="24"/>
      <c r="WZ6" s="24"/>
      <c r="XA6" s="24"/>
      <c r="XB6" s="24"/>
      <c r="XC6" s="24"/>
      <c r="XD6" s="24"/>
      <c r="XE6" s="22" t="s">
        <v>30</v>
      </c>
      <c r="XF6" s="22" t="s">
        <v>8</v>
      </c>
      <c r="XG6" s="22" t="s">
        <v>9</v>
      </c>
      <c r="XH6" s="22" t="s">
        <v>10</v>
      </c>
      <c r="XI6" s="2">
        <v>112</v>
      </c>
      <c r="XJ6" s="26"/>
      <c r="XK6" s="23" t="s">
        <v>4</v>
      </c>
      <c r="XL6" s="24"/>
      <c r="XM6" s="24"/>
      <c r="XN6" s="24"/>
      <c r="XO6" s="24"/>
      <c r="XP6" s="24"/>
      <c r="XQ6" s="24"/>
      <c r="XR6" s="24"/>
      <c r="XS6" s="24"/>
      <c r="XT6" s="24"/>
      <c r="XU6" s="22" t="s">
        <v>30</v>
      </c>
      <c r="XV6" s="22" t="s">
        <v>8</v>
      </c>
      <c r="XW6" s="22" t="s">
        <v>9</v>
      </c>
      <c r="XX6" s="22" t="s">
        <v>10</v>
      </c>
      <c r="XY6" s="2">
        <v>112</v>
      </c>
      <c r="XZ6" s="26"/>
      <c r="YA6" s="23" t="s">
        <v>4</v>
      </c>
      <c r="YB6" s="24"/>
      <c r="YC6" s="24"/>
      <c r="YD6" s="24"/>
      <c r="YE6" s="24"/>
      <c r="YF6" s="24"/>
      <c r="YG6" s="24"/>
      <c r="YH6" s="24"/>
      <c r="YI6" s="24"/>
      <c r="YJ6" s="24"/>
      <c r="YK6" s="22" t="s">
        <v>30</v>
      </c>
      <c r="YL6" s="22" t="s">
        <v>8</v>
      </c>
      <c r="YM6" s="22" t="s">
        <v>9</v>
      </c>
      <c r="YN6" s="22" t="s">
        <v>10</v>
      </c>
      <c r="YO6" s="2">
        <v>112</v>
      </c>
      <c r="YP6" s="26"/>
      <c r="YQ6" s="23" t="s">
        <v>4</v>
      </c>
      <c r="YR6" s="24"/>
      <c r="YS6" s="24"/>
      <c r="YT6" s="24"/>
      <c r="YU6" s="24"/>
      <c r="YV6" s="24"/>
      <c r="YW6" s="24"/>
      <c r="YX6" s="24"/>
      <c r="YY6" s="24"/>
      <c r="YZ6" s="24"/>
      <c r="ZA6" s="22" t="s">
        <v>30</v>
      </c>
      <c r="ZB6" s="22" t="s">
        <v>8</v>
      </c>
      <c r="ZC6" s="22" t="s">
        <v>9</v>
      </c>
      <c r="ZD6" s="22" t="s">
        <v>10</v>
      </c>
      <c r="ZE6" s="2">
        <v>112</v>
      </c>
      <c r="ZF6" s="26"/>
      <c r="ZG6" s="23" t="s">
        <v>4</v>
      </c>
      <c r="ZH6" s="24"/>
      <c r="ZI6" s="24"/>
      <c r="ZJ6" s="24"/>
      <c r="ZK6" s="24"/>
      <c r="ZL6" s="24"/>
      <c r="ZM6" s="24"/>
      <c r="ZN6" s="24"/>
      <c r="ZO6" s="24"/>
      <c r="ZP6" s="24"/>
      <c r="ZQ6" s="22" t="s">
        <v>30</v>
      </c>
      <c r="ZR6" s="22" t="s">
        <v>8</v>
      </c>
      <c r="ZS6" s="22" t="s">
        <v>9</v>
      </c>
      <c r="ZT6" s="22" t="s">
        <v>10</v>
      </c>
      <c r="ZU6" s="2">
        <v>112</v>
      </c>
      <c r="ZV6" s="26"/>
      <c r="ZW6" s="23" t="s">
        <v>4</v>
      </c>
      <c r="ZX6" s="24"/>
      <c r="ZY6" s="24"/>
      <c r="ZZ6" s="24"/>
      <c r="AAA6" s="24"/>
      <c r="AAB6" s="24"/>
      <c r="AAC6" s="24"/>
      <c r="AAD6" s="24"/>
      <c r="AAE6" s="24"/>
      <c r="AAF6" s="24"/>
      <c r="AAG6" s="22" t="s">
        <v>30</v>
      </c>
      <c r="AAH6" s="22" t="s">
        <v>8</v>
      </c>
      <c r="AAI6" s="22" t="s">
        <v>9</v>
      </c>
      <c r="AAJ6" s="22" t="s">
        <v>10</v>
      </c>
      <c r="AAK6" s="2">
        <v>112</v>
      </c>
      <c r="AAL6" s="26"/>
      <c r="AAM6" s="23" t="s">
        <v>4</v>
      </c>
      <c r="AAN6" s="24"/>
      <c r="AAO6" s="24"/>
      <c r="AAP6" s="24"/>
      <c r="AAQ6" s="24"/>
      <c r="AAR6" s="24"/>
      <c r="AAS6" s="24"/>
      <c r="AAT6" s="24"/>
      <c r="AAU6" s="24"/>
      <c r="AAV6" s="24"/>
      <c r="AAW6" s="22" t="s">
        <v>30</v>
      </c>
      <c r="AAX6" s="22" t="s">
        <v>8</v>
      </c>
      <c r="AAY6" s="22" t="s">
        <v>9</v>
      </c>
      <c r="AAZ6" s="22" t="s">
        <v>10</v>
      </c>
      <c r="ABA6" s="2">
        <v>112</v>
      </c>
      <c r="ABB6" s="26"/>
      <c r="ABC6" s="23" t="s">
        <v>4</v>
      </c>
      <c r="ABD6" s="24"/>
      <c r="ABE6" s="24"/>
      <c r="ABF6" s="24"/>
      <c r="ABG6" s="24"/>
      <c r="ABH6" s="24"/>
      <c r="ABI6" s="24"/>
      <c r="ABJ6" s="24"/>
      <c r="ABK6" s="24"/>
      <c r="ABL6" s="24"/>
      <c r="ABM6" s="22" t="s">
        <v>30</v>
      </c>
      <c r="ABN6" s="22" t="s">
        <v>8</v>
      </c>
      <c r="ABO6" s="22" t="s">
        <v>9</v>
      </c>
      <c r="ABP6" s="22" t="s">
        <v>10</v>
      </c>
      <c r="ABQ6" s="2">
        <v>112</v>
      </c>
      <c r="ABR6" s="26"/>
      <c r="ABS6" s="23" t="s">
        <v>4</v>
      </c>
      <c r="ABT6" s="24"/>
      <c r="ABU6" s="24"/>
      <c r="ABV6" s="24"/>
      <c r="ABW6" s="24"/>
      <c r="ABX6" s="24"/>
      <c r="ABY6" s="24"/>
      <c r="ABZ6" s="24"/>
      <c r="ACA6" s="24"/>
      <c r="ACB6" s="24"/>
      <c r="ACC6" s="22" t="s">
        <v>30</v>
      </c>
      <c r="ACD6" s="22" t="s">
        <v>8</v>
      </c>
      <c r="ACE6" s="22" t="s">
        <v>9</v>
      </c>
      <c r="ACF6" s="22" t="s">
        <v>10</v>
      </c>
      <c r="ACG6" s="2">
        <v>112</v>
      </c>
      <c r="ACH6" s="26"/>
      <c r="ACI6" s="23" t="s">
        <v>4</v>
      </c>
      <c r="ACJ6" s="24"/>
      <c r="ACK6" s="24"/>
      <c r="ACL6" s="24"/>
      <c r="ACM6" s="24"/>
      <c r="ACN6" s="24"/>
      <c r="ACO6" s="24"/>
      <c r="ACP6" s="24"/>
      <c r="ACQ6" s="24"/>
      <c r="ACR6" s="24"/>
      <c r="ACS6" s="22" t="s">
        <v>30</v>
      </c>
      <c r="ACT6" s="22" t="s">
        <v>8</v>
      </c>
      <c r="ACU6" s="22" t="s">
        <v>9</v>
      </c>
      <c r="ACV6" s="22" t="s">
        <v>10</v>
      </c>
      <c r="ACW6" s="2">
        <v>112</v>
      </c>
      <c r="ACX6" s="26"/>
      <c r="ACY6" s="23" t="s">
        <v>4</v>
      </c>
      <c r="ACZ6" s="24"/>
      <c r="ADA6" s="24"/>
      <c r="ADB6" s="24"/>
      <c r="ADC6" s="24"/>
      <c r="ADD6" s="24"/>
      <c r="ADE6" s="24"/>
      <c r="ADF6" s="24"/>
      <c r="ADG6" s="24"/>
      <c r="ADH6" s="24"/>
      <c r="ADI6" s="22" t="s">
        <v>30</v>
      </c>
      <c r="ADJ6" s="22" t="s">
        <v>8</v>
      </c>
      <c r="ADK6" s="22" t="s">
        <v>9</v>
      </c>
      <c r="ADL6" s="22" t="s">
        <v>10</v>
      </c>
      <c r="ADM6" s="2">
        <v>112</v>
      </c>
      <c r="ADN6" s="26"/>
      <c r="ADO6" s="23" t="s">
        <v>4</v>
      </c>
      <c r="ADP6" s="24"/>
      <c r="ADQ6" s="24"/>
      <c r="ADR6" s="24"/>
      <c r="ADS6" s="24"/>
      <c r="ADT6" s="24"/>
      <c r="ADU6" s="24"/>
      <c r="ADV6" s="24"/>
      <c r="ADW6" s="24"/>
      <c r="ADX6" s="24"/>
      <c r="ADY6" s="22" t="s">
        <v>30</v>
      </c>
      <c r="ADZ6" s="22" t="s">
        <v>8</v>
      </c>
      <c r="AEA6" s="22" t="s">
        <v>9</v>
      </c>
      <c r="AEB6" s="22" t="s">
        <v>10</v>
      </c>
      <c r="AEC6" s="2">
        <v>112</v>
      </c>
      <c r="AED6" s="26"/>
      <c r="AEE6" s="23" t="s">
        <v>4</v>
      </c>
      <c r="AEF6" s="24"/>
      <c r="AEG6" s="24"/>
      <c r="AEH6" s="24"/>
      <c r="AEI6" s="24"/>
      <c r="AEJ6" s="24"/>
      <c r="AEK6" s="24"/>
      <c r="AEL6" s="24"/>
      <c r="AEM6" s="24"/>
      <c r="AEN6" s="24"/>
      <c r="AEO6" s="22" t="s">
        <v>30</v>
      </c>
      <c r="AEP6" s="22" t="s">
        <v>8</v>
      </c>
      <c r="AEQ6" s="22" t="s">
        <v>9</v>
      </c>
      <c r="AER6" s="22" t="s">
        <v>10</v>
      </c>
      <c r="AES6" s="2">
        <v>112</v>
      </c>
      <c r="AET6" s="26"/>
      <c r="AEU6" s="23" t="s">
        <v>4</v>
      </c>
      <c r="AEV6" s="24"/>
      <c r="AEW6" s="24"/>
      <c r="AEX6" s="24"/>
      <c r="AEY6" s="24"/>
      <c r="AEZ6" s="24"/>
      <c r="AFA6" s="24"/>
      <c r="AFB6" s="24"/>
      <c r="AFC6" s="24"/>
      <c r="AFD6" s="24"/>
      <c r="AFE6" s="22" t="s">
        <v>30</v>
      </c>
      <c r="AFF6" s="22" t="s">
        <v>8</v>
      </c>
      <c r="AFG6" s="22" t="s">
        <v>9</v>
      </c>
      <c r="AFH6" s="22" t="s">
        <v>10</v>
      </c>
      <c r="AFI6" s="2">
        <v>112</v>
      </c>
      <c r="AFJ6" s="26"/>
      <c r="AFK6" s="23" t="s">
        <v>4</v>
      </c>
      <c r="AFL6" s="24"/>
      <c r="AFM6" s="24"/>
      <c r="AFN6" s="24"/>
      <c r="AFO6" s="24"/>
      <c r="AFP6" s="24"/>
      <c r="AFQ6" s="24"/>
      <c r="AFR6" s="24"/>
      <c r="AFS6" s="24"/>
      <c r="AFT6" s="24"/>
      <c r="AFU6" s="22" t="s">
        <v>30</v>
      </c>
      <c r="AFV6" s="22" t="s">
        <v>8</v>
      </c>
      <c r="AFW6" s="22" t="s">
        <v>9</v>
      </c>
      <c r="AFX6" s="22" t="s">
        <v>10</v>
      </c>
      <c r="AFY6" s="2">
        <v>112</v>
      </c>
      <c r="AFZ6" s="26"/>
      <c r="AGA6" s="23" t="s">
        <v>4</v>
      </c>
      <c r="AGB6" s="24"/>
      <c r="AGC6" s="24"/>
      <c r="AGD6" s="24"/>
      <c r="AGE6" s="24"/>
      <c r="AGF6" s="24"/>
      <c r="AGG6" s="24"/>
      <c r="AGH6" s="24"/>
      <c r="AGI6" s="24"/>
      <c r="AGJ6" s="24"/>
      <c r="AGK6" s="22" t="s">
        <v>30</v>
      </c>
      <c r="AGL6" s="22" t="s">
        <v>8</v>
      </c>
      <c r="AGM6" s="22" t="s">
        <v>9</v>
      </c>
      <c r="AGN6" s="22" t="s">
        <v>10</v>
      </c>
      <c r="AGO6" s="2">
        <v>112</v>
      </c>
      <c r="AGP6" s="26"/>
      <c r="AGQ6" s="23" t="s">
        <v>4</v>
      </c>
      <c r="AGR6" s="24"/>
      <c r="AGS6" s="24"/>
      <c r="AGT6" s="24"/>
      <c r="AGU6" s="24"/>
      <c r="AGV6" s="24"/>
      <c r="AGW6" s="24"/>
      <c r="AGX6" s="24"/>
      <c r="AGY6" s="24"/>
      <c r="AGZ6" s="24"/>
      <c r="AHA6" s="22" t="s">
        <v>30</v>
      </c>
      <c r="AHB6" s="22" t="s">
        <v>8</v>
      </c>
      <c r="AHC6" s="22" t="s">
        <v>9</v>
      </c>
      <c r="AHD6" s="22" t="s">
        <v>10</v>
      </c>
      <c r="AHE6" s="2">
        <v>112</v>
      </c>
      <c r="AHF6" s="26"/>
      <c r="AHG6" s="23" t="s">
        <v>4</v>
      </c>
      <c r="AHH6" s="24"/>
      <c r="AHI6" s="24"/>
      <c r="AHJ6" s="24"/>
      <c r="AHK6" s="24"/>
      <c r="AHL6" s="24"/>
      <c r="AHM6" s="24"/>
      <c r="AHN6" s="24"/>
      <c r="AHO6" s="24"/>
      <c r="AHP6" s="24"/>
      <c r="AHQ6" s="22" t="s">
        <v>30</v>
      </c>
      <c r="AHR6" s="22" t="s">
        <v>8</v>
      </c>
      <c r="AHS6" s="22" t="s">
        <v>9</v>
      </c>
      <c r="AHT6" s="22" t="s">
        <v>10</v>
      </c>
      <c r="AHU6" s="2">
        <v>112</v>
      </c>
      <c r="AHV6" s="26"/>
      <c r="AHW6" s="23" t="s">
        <v>4</v>
      </c>
      <c r="AHX6" s="24"/>
      <c r="AHY6" s="24"/>
      <c r="AHZ6" s="24"/>
      <c r="AIA6" s="24"/>
      <c r="AIB6" s="24"/>
      <c r="AIC6" s="24"/>
      <c r="AID6" s="24"/>
      <c r="AIE6" s="24"/>
      <c r="AIF6" s="24"/>
      <c r="AIG6" s="22" t="s">
        <v>30</v>
      </c>
      <c r="AIH6" s="22" t="s">
        <v>8</v>
      </c>
      <c r="AII6" s="22" t="s">
        <v>9</v>
      </c>
      <c r="AIJ6" s="22" t="s">
        <v>10</v>
      </c>
      <c r="AIK6" s="2">
        <v>112</v>
      </c>
      <c r="AIL6" s="26"/>
      <c r="AIM6" s="23" t="s">
        <v>4</v>
      </c>
      <c r="AIN6" s="24"/>
      <c r="AIO6" s="24"/>
      <c r="AIP6" s="24"/>
      <c r="AIQ6" s="24"/>
      <c r="AIR6" s="24"/>
      <c r="AIS6" s="24"/>
      <c r="AIT6" s="24"/>
      <c r="AIU6" s="24"/>
      <c r="AIV6" s="24"/>
      <c r="AIW6" s="22" t="s">
        <v>30</v>
      </c>
      <c r="AIX6" s="22" t="s">
        <v>8</v>
      </c>
      <c r="AIY6" s="22" t="s">
        <v>9</v>
      </c>
      <c r="AIZ6" s="22" t="s">
        <v>10</v>
      </c>
      <c r="AJA6" s="2">
        <v>112</v>
      </c>
      <c r="AJB6" s="26"/>
      <c r="AJC6" s="23" t="s">
        <v>4</v>
      </c>
      <c r="AJD6" s="24"/>
      <c r="AJE6" s="24"/>
      <c r="AJF6" s="24"/>
      <c r="AJG6" s="24"/>
      <c r="AJH6" s="24"/>
      <c r="AJI6" s="24"/>
      <c r="AJJ6" s="24"/>
      <c r="AJK6" s="24"/>
      <c r="AJL6" s="24"/>
      <c r="AJM6" s="22" t="s">
        <v>30</v>
      </c>
      <c r="AJN6" s="22" t="s">
        <v>8</v>
      </c>
      <c r="AJO6" s="22" t="s">
        <v>9</v>
      </c>
      <c r="AJP6" s="22" t="s">
        <v>10</v>
      </c>
      <c r="AJQ6" s="2">
        <v>112</v>
      </c>
      <c r="AJR6" s="26"/>
      <c r="AJS6" s="23" t="s">
        <v>4</v>
      </c>
      <c r="AJT6" s="24"/>
      <c r="AJU6" s="24"/>
      <c r="AJV6" s="24"/>
      <c r="AJW6" s="24"/>
      <c r="AJX6" s="24"/>
      <c r="AJY6" s="24"/>
      <c r="AJZ6" s="24"/>
      <c r="AKA6" s="24"/>
      <c r="AKB6" s="24"/>
      <c r="AKC6" s="22" t="s">
        <v>30</v>
      </c>
      <c r="AKD6" s="22" t="s">
        <v>8</v>
      </c>
      <c r="AKE6" s="22" t="s">
        <v>9</v>
      </c>
      <c r="AKF6" s="22" t="s">
        <v>10</v>
      </c>
      <c r="AKG6" s="2">
        <v>112</v>
      </c>
      <c r="AKH6" s="26"/>
      <c r="AKI6" s="23" t="s">
        <v>4</v>
      </c>
      <c r="AKJ6" s="24"/>
      <c r="AKK6" s="24"/>
      <c r="AKL6" s="24"/>
      <c r="AKM6" s="24"/>
      <c r="AKN6" s="24"/>
      <c r="AKO6" s="24"/>
      <c r="AKP6" s="24"/>
      <c r="AKQ6" s="24"/>
      <c r="AKR6" s="24"/>
      <c r="AKS6" s="22" t="s">
        <v>30</v>
      </c>
      <c r="AKT6" s="22" t="s">
        <v>8</v>
      </c>
      <c r="AKU6" s="22" t="s">
        <v>9</v>
      </c>
      <c r="AKV6" s="22" t="s">
        <v>10</v>
      </c>
      <c r="AKW6" s="2">
        <v>112</v>
      </c>
      <c r="AKX6" s="26"/>
      <c r="AKY6" s="23" t="s">
        <v>4</v>
      </c>
      <c r="AKZ6" s="24"/>
      <c r="ALA6" s="24"/>
      <c r="ALB6" s="24"/>
      <c r="ALC6" s="24"/>
      <c r="ALD6" s="24"/>
      <c r="ALE6" s="24"/>
      <c r="ALF6" s="24"/>
      <c r="ALG6" s="24"/>
      <c r="ALH6" s="24"/>
      <c r="ALI6" s="22" t="s">
        <v>30</v>
      </c>
      <c r="ALJ6" s="22" t="s">
        <v>8</v>
      </c>
      <c r="ALK6" s="22" t="s">
        <v>9</v>
      </c>
      <c r="ALL6" s="22" t="s">
        <v>10</v>
      </c>
      <c r="ALM6" s="2">
        <v>112</v>
      </c>
      <c r="ALN6" s="26"/>
      <c r="ALO6" s="23" t="s">
        <v>4</v>
      </c>
      <c r="ALP6" s="24"/>
      <c r="ALQ6" s="24"/>
      <c r="ALR6" s="24"/>
      <c r="ALS6" s="24"/>
      <c r="ALT6" s="24"/>
      <c r="ALU6" s="24"/>
      <c r="ALV6" s="24"/>
      <c r="ALW6" s="24"/>
      <c r="ALX6" s="24"/>
      <c r="ALY6" s="22" t="s">
        <v>30</v>
      </c>
      <c r="ALZ6" s="22" t="s">
        <v>8</v>
      </c>
      <c r="AMA6" s="22" t="s">
        <v>9</v>
      </c>
      <c r="AMB6" s="22" t="s">
        <v>10</v>
      </c>
      <c r="AMC6" s="2">
        <v>112</v>
      </c>
      <c r="AMD6" s="26"/>
      <c r="AME6" s="23" t="s">
        <v>4</v>
      </c>
      <c r="AMF6" s="24"/>
      <c r="AMG6" s="24"/>
      <c r="AMH6" s="24"/>
      <c r="AMI6" s="24"/>
      <c r="AMJ6" s="24"/>
      <c r="AMK6" s="24"/>
      <c r="AML6" s="24"/>
      <c r="AMM6" s="24"/>
      <c r="AMN6" s="24"/>
      <c r="AMO6" s="22" t="s">
        <v>30</v>
      </c>
      <c r="AMP6" s="22" t="s">
        <v>8</v>
      </c>
      <c r="AMQ6" s="22" t="s">
        <v>9</v>
      </c>
      <c r="AMR6" s="22" t="s">
        <v>10</v>
      </c>
      <c r="AMS6" s="2">
        <v>112</v>
      </c>
      <c r="AMT6" s="26"/>
      <c r="AMU6" s="23" t="s">
        <v>4</v>
      </c>
      <c r="AMV6" s="24"/>
      <c r="AMW6" s="24"/>
      <c r="AMX6" s="24"/>
      <c r="AMY6" s="24"/>
      <c r="AMZ6" s="24"/>
      <c r="ANA6" s="24"/>
      <c r="ANB6" s="24"/>
      <c r="ANC6" s="24"/>
      <c r="AND6" s="24"/>
      <c r="ANE6" s="22" t="s">
        <v>30</v>
      </c>
      <c r="ANF6" s="22" t="s">
        <v>8</v>
      </c>
      <c r="ANG6" s="22" t="s">
        <v>9</v>
      </c>
      <c r="ANH6" s="22" t="s">
        <v>10</v>
      </c>
      <c r="ANI6" s="2">
        <v>112</v>
      </c>
      <c r="ANJ6" s="26"/>
      <c r="ANK6" s="23" t="s">
        <v>4</v>
      </c>
      <c r="ANL6" s="24"/>
      <c r="ANM6" s="24"/>
      <c r="ANN6" s="24"/>
      <c r="ANO6" s="24"/>
      <c r="ANP6" s="24"/>
      <c r="ANQ6" s="24"/>
      <c r="ANR6" s="24"/>
      <c r="ANS6" s="24"/>
      <c r="ANT6" s="24"/>
      <c r="ANU6" s="22" t="s">
        <v>30</v>
      </c>
      <c r="ANV6" s="22" t="s">
        <v>8</v>
      </c>
      <c r="ANW6" s="22" t="s">
        <v>9</v>
      </c>
      <c r="ANX6" s="22" t="s">
        <v>10</v>
      </c>
      <c r="ANY6" s="2">
        <v>112</v>
      </c>
      <c r="ANZ6" s="26"/>
      <c r="AOA6" s="23" t="s">
        <v>4</v>
      </c>
      <c r="AOB6" s="24"/>
      <c r="AOC6" s="24"/>
      <c r="AOD6" s="24"/>
      <c r="AOE6" s="24"/>
      <c r="AOF6" s="24"/>
      <c r="AOG6" s="24"/>
      <c r="AOH6" s="24"/>
      <c r="AOI6" s="24"/>
      <c r="AOJ6" s="24"/>
      <c r="AOK6" s="22" t="s">
        <v>30</v>
      </c>
      <c r="AOL6" s="22" t="s">
        <v>8</v>
      </c>
      <c r="AOM6" s="22" t="s">
        <v>9</v>
      </c>
      <c r="AON6" s="22" t="s">
        <v>10</v>
      </c>
      <c r="AOO6" s="2">
        <v>112</v>
      </c>
      <c r="AOP6" s="26"/>
      <c r="AOQ6" s="23" t="s">
        <v>4</v>
      </c>
      <c r="AOR6" s="24"/>
      <c r="AOS6" s="24"/>
      <c r="AOT6" s="24"/>
      <c r="AOU6" s="24"/>
      <c r="AOV6" s="24"/>
      <c r="AOW6" s="24"/>
      <c r="AOX6" s="24"/>
      <c r="AOY6" s="24"/>
      <c r="AOZ6" s="24"/>
      <c r="APA6" s="22" t="s">
        <v>30</v>
      </c>
      <c r="APB6" s="22" t="s">
        <v>8</v>
      </c>
      <c r="APC6" s="22" t="s">
        <v>9</v>
      </c>
      <c r="APD6" s="22" t="s">
        <v>10</v>
      </c>
      <c r="APE6" s="2">
        <v>112</v>
      </c>
      <c r="APF6" s="26"/>
      <c r="APG6" s="23" t="s">
        <v>4</v>
      </c>
      <c r="APH6" s="24"/>
      <c r="API6" s="24"/>
      <c r="APJ6" s="24"/>
      <c r="APK6" s="24"/>
      <c r="APL6" s="24"/>
      <c r="APM6" s="24"/>
      <c r="APN6" s="24"/>
      <c r="APO6" s="24"/>
      <c r="APP6" s="24"/>
      <c r="APQ6" s="22" t="s">
        <v>30</v>
      </c>
      <c r="APR6" s="22" t="s">
        <v>8</v>
      </c>
      <c r="APS6" s="22" t="s">
        <v>9</v>
      </c>
      <c r="APT6" s="22" t="s">
        <v>10</v>
      </c>
      <c r="APU6" s="2">
        <v>112</v>
      </c>
      <c r="APV6" s="26"/>
      <c r="APW6" s="23" t="s">
        <v>4</v>
      </c>
      <c r="APX6" s="24"/>
      <c r="APY6" s="24"/>
      <c r="APZ6" s="24"/>
      <c r="AQA6" s="24"/>
      <c r="AQB6" s="24"/>
      <c r="AQC6" s="24"/>
      <c r="AQD6" s="24"/>
      <c r="AQE6" s="24"/>
      <c r="AQF6" s="24"/>
      <c r="AQG6" s="22" t="s">
        <v>30</v>
      </c>
      <c r="AQH6" s="22" t="s">
        <v>8</v>
      </c>
      <c r="AQI6" s="22" t="s">
        <v>9</v>
      </c>
      <c r="AQJ6" s="22" t="s">
        <v>10</v>
      </c>
      <c r="AQK6" s="2">
        <v>112</v>
      </c>
      <c r="AQL6" s="26"/>
      <c r="AQM6" s="23" t="s">
        <v>4</v>
      </c>
      <c r="AQN6" s="24"/>
      <c r="AQO6" s="24"/>
      <c r="AQP6" s="24"/>
      <c r="AQQ6" s="24"/>
      <c r="AQR6" s="24"/>
      <c r="AQS6" s="24"/>
      <c r="AQT6" s="24"/>
      <c r="AQU6" s="24"/>
      <c r="AQV6" s="24"/>
      <c r="AQW6" s="22" t="s">
        <v>30</v>
      </c>
      <c r="AQX6" s="22" t="s">
        <v>8</v>
      </c>
      <c r="AQY6" s="22" t="s">
        <v>9</v>
      </c>
      <c r="AQZ6" s="22" t="s">
        <v>10</v>
      </c>
      <c r="ARA6" s="2">
        <v>112</v>
      </c>
      <c r="ARB6" s="26"/>
      <c r="ARC6" s="23" t="s">
        <v>4</v>
      </c>
      <c r="ARD6" s="24"/>
      <c r="ARE6" s="24"/>
      <c r="ARF6" s="24"/>
      <c r="ARG6" s="24"/>
      <c r="ARH6" s="24"/>
      <c r="ARI6" s="24"/>
      <c r="ARJ6" s="24"/>
      <c r="ARK6" s="24"/>
      <c r="ARL6" s="24"/>
      <c r="ARM6" s="22" t="s">
        <v>30</v>
      </c>
      <c r="ARN6" s="22" t="s">
        <v>8</v>
      </c>
      <c r="ARO6" s="22" t="s">
        <v>9</v>
      </c>
      <c r="ARP6" s="22" t="s">
        <v>10</v>
      </c>
      <c r="ARQ6" s="2">
        <v>112</v>
      </c>
      <c r="ARR6" s="26"/>
      <c r="ARS6" s="23" t="s">
        <v>4</v>
      </c>
      <c r="ART6" s="24"/>
      <c r="ARU6" s="24"/>
      <c r="ARV6" s="24"/>
      <c r="ARW6" s="24"/>
      <c r="ARX6" s="24"/>
      <c r="ARY6" s="24"/>
      <c r="ARZ6" s="24"/>
      <c r="ASA6" s="24"/>
      <c r="ASB6" s="24"/>
      <c r="ASC6" s="22" t="s">
        <v>30</v>
      </c>
      <c r="ASD6" s="22" t="s">
        <v>8</v>
      </c>
      <c r="ASE6" s="22" t="s">
        <v>9</v>
      </c>
      <c r="ASF6" s="22" t="s">
        <v>10</v>
      </c>
      <c r="ASG6" s="2">
        <v>112</v>
      </c>
      <c r="ASH6" s="26"/>
      <c r="ASI6" s="23" t="s">
        <v>4</v>
      </c>
      <c r="ASJ6" s="24"/>
      <c r="ASK6" s="24"/>
      <c r="ASL6" s="24"/>
      <c r="ASM6" s="24"/>
      <c r="ASN6" s="24"/>
      <c r="ASO6" s="24"/>
      <c r="ASP6" s="24"/>
      <c r="ASQ6" s="24"/>
      <c r="ASR6" s="24"/>
      <c r="ASS6" s="22" t="s">
        <v>30</v>
      </c>
      <c r="AST6" s="22" t="s">
        <v>8</v>
      </c>
      <c r="ASU6" s="22" t="s">
        <v>9</v>
      </c>
      <c r="ASV6" s="22" t="s">
        <v>10</v>
      </c>
      <c r="ASW6" s="2">
        <v>112</v>
      </c>
      <c r="ASX6" s="26"/>
      <c r="ASY6" s="23" t="s">
        <v>4</v>
      </c>
      <c r="ASZ6" s="24"/>
      <c r="ATA6" s="24"/>
      <c r="ATB6" s="24"/>
      <c r="ATC6" s="24"/>
      <c r="ATD6" s="24"/>
      <c r="ATE6" s="24"/>
      <c r="ATF6" s="24"/>
      <c r="ATG6" s="24"/>
      <c r="ATH6" s="24"/>
      <c r="ATI6" s="22" t="s">
        <v>30</v>
      </c>
      <c r="ATJ6" s="22" t="s">
        <v>8</v>
      </c>
      <c r="ATK6" s="22" t="s">
        <v>9</v>
      </c>
      <c r="ATL6" s="22" t="s">
        <v>10</v>
      </c>
      <c r="ATM6" s="2">
        <v>112</v>
      </c>
      <c r="ATN6" s="26"/>
      <c r="ATO6" s="23" t="s">
        <v>4</v>
      </c>
      <c r="ATP6" s="24"/>
      <c r="ATQ6" s="24"/>
      <c r="ATR6" s="24"/>
      <c r="ATS6" s="24"/>
      <c r="ATT6" s="24"/>
      <c r="ATU6" s="24"/>
      <c r="ATV6" s="24"/>
      <c r="ATW6" s="24"/>
      <c r="ATX6" s="24"/>
      <c r="ATY6" s="22" t="s">
        <v>30</v>
      </c>
      <c r="ATZ6" s="22" t="s">
        <v>8</v>
      </c>
      <c r="AUA6" s="22" t="s">
        <v>9</v>
      </c>
      <c r="AUB6" s="22" t="s">
        <v>10</v>
      </c>
      <c r="AUC6" s="2">
        <v>112</v>
      </c>
      <c r="AUD6" s="26"/>
      <c r="AUE6" s="23" t="s">
        <v>4</v>
      </c>
      <c r="AUF6" s="24"/>
      <c r="AUG6" s="24"/>
      <c r="AUH6" s="24"/>
      <c r="AUI6" s="24"/>
      <c r="AUJ6" s="24"/>
      <c r="AUK6" s="24"/>
      <c r="AUL6" s="24"/>
      <c r="AUM6" s="24"/>
      <c r="AUN6" s="24"/>
      <c r="AUO6" s="22" t="s">
        <v>30</v>
      </c>
      <c r="AUP6" s="22" t="s">
        <v>8</v>
      </c>
      <c r="AUQ6" s="22" t="s">
        <v>9</v>
      </c>
      <c r="AUR6" s="22" t="s">
        <v>10</v>
      </c>
      <c r="AUS6" s="2">
        <v>112</v>
      </c>
      <c r="AUT6" s="26"/>
      <c r="AUU6" s="23" t="s">
        <v>4</v>
      </c>
      <c r="AUV6" s="24"/>
      <c r="AUW6" s="24"/>
      <c r="AUX6" s="24"/>
      <c r="AUY6" s="24"/>
      <c r="AUZ6" s="24"/>
      <c r="AVA6" s="24"/>
      <c r="AVB6" s="24"/>
      <c r="AVC6" s="24"/>
      <c r="AVD6" s="24"/>
      <c r="AVE6" s="22" t="s">
        <v>30</v>
      </c>
      <c r="AVF6" s="22" t="s">
        <v>8</v>
      </c>
      <c r="AVG6" s="22" t="s">
        <v>9</v>
      </c>
      <c r="AVH6" s="22" t="s">
        <v>10</v>
      </c>
      <c r="AVI6" s="2">
        <v>112</v>
      </c>
      <c r="AVJ6" s="26"/>
      <c r="AVK6" s="23" t="s">
        <v>4</v>
      </c>
      <c r="AVL6" s="24"/>
      <c r="AVM6" s="24"/>
      <c r="AVN6" s="24"/>
      <c r="AVO6" s="24"/>
      <c r="AVP6" s="24"/>
      <c r="AVQ6" s="24"/>
      <c r="AVR6" s="24"/>
      <c r="AVS6" s="24"/>
      <c r="AVT6" s="24"/>
      <c r="AVU6" s="22" t="s">
        <v>30</v>
      </c>
      <c r="AVV6" s="22" t="s">
        <v>8</v>
      </c>
      <c r="AVW6" s="22" t="s">
        <v>9</v>
      </c>
      <c r="AVX6" s="22" t="s">
        <v>10</v>
      </c>
      <c r="AVY6" s="2">
        <v>112</v>
      </c>
      <c r="AVZ6" s="26"/>
      <c r="AWA6" s="23" t="s">
        <v>4</v>
      </c>
      <c r="AWB6" s="24"/>
      <c r="AWC6" s="24"/>
      <c r="AWD6" s="24"/>
      <c r="AWE6" s="24"/>
      <c r="AWF6" s="24"/>
      <c r="AWG6" s="24"/>
      <c r="AWH6" s="24"/>
      <c r="AWI6" s="24"/>
      <c r="AWJ6" s="24"/>
      <c r="AWK6" s="22" t="s">
        <v>30</v>
      </c>
      <c r="AWL6" s="22" t="s">
        <v>8</v>
      </c>
      <c r="AWM6" s="22" t="s">
        <v>9</v>
      </c>
      <c r="AWN6" s="22" t="s">
        <v>10</v>
      </c>
      <c r="AWO6" s="2">
        <v>112</v>
      </c>
      <c r="AWP6" s="26"/>
      <c r="AWQ6" s="23" t="s">
        <v>4</v>
      </c>
      <c r="AWR6" s="24"/>
      <c r="AWS6" s="24"/>
      <c r="AWT6" s="24"/>
      <c r="AWU6" s="24"/>
      <c r="AWV6" s="24"/>
      <c r="AWW6" s="24"/>
      <c r="AWX6" s="24"/>
      <c r="AWY6" s="24"/>
      <c r="AWZ6" s="24"/>
      <c r="AXA6" s="22" t="s">
        <v>30</v>
      </c>
      <c r="AXB6" s="22" t="s">
        <v>8</v>
      </c>
      <c r="AXC6" s="22" t="s">
        <v>9</v>
      </c>
      <c r="AXD6" s="22" t="s">
        <v>10</v>
      </c>
      <c r="AXE6" s="2">
        <v>112</v>
      </c>
      <c r="AXF6" s="26"/>
      <c r="AXG6" s="23" t="s">
        <v>4</v>
      </c>
      <c r="AXH6" s="24"/>
      <c r="AXI6" s="24"/>
      <c r="AXJ6" s="24"/>
      <c r="AXK6" s="24"/>
      <c r="AXL6" s="24"/>
      <c r="AXM6" s="24"/>
      <c r="AXN6" s="24"/>
      <c r="AXO6" s="24"/>
      <c r="AXP6" s="24"/>
      <c r="AXQ6" s="22" t="s">
        <v>30</v>
      </c>
      <c r="AXR6" s="22" t="s">
        <v>8</v>
      </c>
      <c r="AXS6" s="22" t="s">
        <v>9</v>
      </c>
      <c r="AXT6" s="22" t="s">
        <v>10</v>
      </c>
      <c r="AXU6" s="2">
        <v>112</v>
      </c>
      <c r="AXV6" s="26"/>
      <c r="AXW6" s="23" t="s">
        <v>4</v>
      </c>
      <c r="AXX6" s="24"/>
      <c r="AXY6" s="24"/>
      <c r="AXZ6" s="24"/>
      <c r="AYA6" s="24"/>
      <c r="AYB6" s="24"/>
      <c r="AYC6" s="24"/>
      <c r="AYD6" s="24"/>
      <c r="AYE6" s="24"/>
      <c r="AYF6" s="24"/>
      <c r="AYG6" s="22" t="s">
        <v>30</v>
      </c>
      <c r="AYH6" s="22" t="s">
        <v>8</v>
      </c>
      <c r="AYI6" s="22" t="s">
        <v>9</v>
      </c>
      <c r="AYJ6" s="22" t="s">
        <v>10</v>
      </c>
      <c r="AYK6" s="2">
        <v>112</v>
      </c>
      <c r="AYL6" s="26"/>
      <c r="AYM6" s="23" t="s">
        <v>4</v>
      </c>
      <c r="AYN6" s="24"/>
      <c r="AYO6" s="24"/>
      <c r="AYP6" s="24"/>
      <c r="AYQ6" s="24"/>
      <c r="AYR6" s="24"/>
      <c r="AYS6" s="24"/>
      <c r="AYT6" s="24"/>
      <c r="AYU6" s="24"/>
      <c r="AYV6" s="24"/>
      <c r="AYW6" s="22" t="s">
        <v>30</v>
      </c>
      <c r="AYX6" s="22" t="s">
        <v>8</v>
      </c>
      <c r="AYY6" s="22" t="s">
        <v>9</v>
      </c>
      <c r="AYZ6" s="22" t="s">
        <v>10</v>
      </c>
      <c r="AZA6" s="2">
        <v>112</v>
      </c>
      <c r="AZB6" s="26"/>
      <c r="AZC6" s="23" t="s">
        <v>4</v>
      </c>
      <c r="AZD6" s="24"/>
      <c r="AZE6" s="24"/>
      <c r="AZF6" s="24"/>
      <c r="AZG6" s="24"/>
      <c r="AZH6" s="24"/>
      <c r="AZI6" s="24"/>
      <c r="AZJ6" s="24"/>
      <c r="AZK6" s="24"/>
      <c r="AZL6" s="24"/>
      <c r="AZM6" s="22" t="s">
        <v>30</v>
      </c>
      <c r="AZN6" s="22" t="s">
        <v>8</v>
      </c>
      <c r="AZO6" s="22" t="s">
        <v>9</v>
      </c>
      <c r="AZP6" s="22" t="s">
        <v>10</v>
      </c>
      <c r="AZQ6" s="2">
        <v>112</v>
      </c>
      <c r="AZR6" s="26"/>
      <c r="AZS6" s="23" t="s">
        <v>4</v>
      </c>
      <c r="AZT6" s="24"/>
      <c r="AZU6" s="24"/>
      <c r="AZV6" s="24"/>
      <c r="AZW6" s="24"/>
      <c r="AZX6" s="24"/>
      <c r="AZY6" s="24"/>
      <c r="AZZ6" s="24"/>
      <c r="BAA6" s="24"/>
      <c r="BAB6" s="24"/>
      <c r="BAC6" s="22" t="s">
        <v>30</v>
      </c>
      <c r="BAD6" s="22" t="s">
        <v>8</v>
      </c>
      <c r="BAE6" s="22" t="s">
        <v>9</v>
      </c>
      <c r="BAF6" s="22" t="s">
        <v>10</v>
      </c>
      <c r="BAG6" s="2">
        <v>112</v>
      </c>
      <c r="BAH6" s="26"/>
      <c r="BAI6" s="23" t="s">
        <v>4</v>
      </c>
      <c r="BAJ6" s="24"/>
      <c r="BAK6" s="24"/>
      <c r="BAL6" s="24"/>
      <c r="BAM6" s="24"/>
      <c r="BAN6" s="24"/>
      <c r="BAO6" s="24"/>
      <c r="BAP6" s="24"/>
      <c r="BAQ6" s="24"/>
      <c r="BAR6" s="24"/>
      <c r="BAS6" s="22" t="s">
        <v>30</v>
      </c>
      <c r="BAT6" s="22" t="s">
        <v>8</v>
      </c>
      <c r="BAU6" s="22" t="s">
        <v>9</v>
      </c>
      <c r="BAV6" s="22" t="s">
        <v>10</v>
      </c>
      <c r="BAW6" s="2">
        <v>112</v>
      </c>
      <c r="BAX6" s="26"/>
      <c r="BAY6" s="23" t="s">
        <v>4</v>
      </c>
      <c r="BAZ6" s="24"/>
      <c r="BBA6" s="24"/>
      <c r="BBB6" s="24"/>
      <c r="BBC6" s="24"/>
      <c r="BBD6" s="24"/>
      <c r="BBE6" s="24"/>
      <c r="BBF6" s="24"/>
      <c r="BBG6" s="24"/>
      <c r="BBH6" s="24"/>
      <c r="BBI6" s="22" t="s">
        <v>30</v>
      </c>
      <c r="BBJ6" s="22" t="s">
        <v>8</v>
      </c>
      <c r="BBK6" s="22" t="s">
        <v>9</v>
      </c>
      <c r="BBL6" s="22" t="s">
        <v>10</v>
      </c>
      <c r="BBM6" s="2">
        <v>112</v>
      </c>
      <c r="BBN6" s="26"/>
      <c r="BBO6" s="23" t="s">
        <v>4</v>
      </c>
      <c r="BBP6" s="24"/>
      <c r="BBQ6" s="24"/>
      <c r="BBR6" s="24"/>
      <c r="BBS6" s="24"/>
      <c r="BBT6" s="24"/>
      <c r="BBU6" s="24"/>
      <c r="BBV6" s="24"/>
      <c r="BBW6" s="24"/>
      <c r="BBX6" s="24"/>
      <c r="BBY6" s="22" t="s">
        <v>30</v>
      </c>
      <c r="BBZ6" s="22" t="s">
        <v>8</v>
      </c>
      <c r="BCA6" s="22" t="s">
        <v>9</v>
      </c>
      <c r="BCB6" s="22" t="s">
        <v>10</v>
      </c>
      <c r="BCC6" s="2">
        <v>112</v>
      </c>
      <c r="BCD6" s="26"/>
      <c r="BCE6" s="23" t="s">
        <v>4</v>
      </c>
      <c r="BCF6" s="24"/>
      <c r="BCG6" s="24"/>
      <c r="BCH6" s="24"/>
      <c r="BCI6" s="24"/>
      <c r="BCJ6" s="24"/>
      <c r="BCK6" s="24"/>
      <c r="BCL6" s="24"/>
      <c r="BCM6" s="24"/>
      <c r="BCN6" s="24"/>
      <c r="BCO6" s="22" t="s">
        <v>30</v>
      </c>
      <c r="BCP6" s="22" t="s">
        <v>8</v>
      </c>
      <c r="BCQ6" s="22" t="s">
        <v>9</v>
      </c>
      <c r="BCR6" s="22" t="s">
        <v>10</v>
      </c>
      <c r="BCS6" s="2">
        <v>112</v>
      </c>
      <c r="BCT6" s="26"/>
      <c r="BCU6" s="23" t="s">
        <v>4</v>
      </c>
      <c r="BCV6" s="24"/>
      <c r="BCW6" s="24"/>
      <c r="BCX6" s="24"/>
      <c r="BCY6" s="24"/>
      <c r="BCZ6" s="24"/>
      <c r="BDA6" s="24"/>
      <c r="BDB6" s="24"/>
      <c r="BDC6" s="24"/>
      <c r="BDD6" s="24"/>
      <c r="BDE6" s="22" t="s">
        <v>30</v>
      </c>
      <c r="BDF6" s="22" t="s">
        <v>8</v>
      </c>
      <c r="BDG6" s="22" t="s">
        <v>9</v>
      </c>
      <c r="BDH6" s="22" t="s">
        <v>10</v>
      </c>
      <c r="BDI6" s="2">
        <v>112</v>
      </c>
      <c r="BDJ6" s="26"/>
      <c r="BDK6" s="23" t="s">
        <v>4</v>
      </c>
      <c r="BDL6" s="24"/>
      <c r="BDM6" s="24"/>
      <c r="BDN6" s="24"/>
      <c r="BDO6" s="24"/>
      <c r="BDP6" s="24"/>
      <c r="BDQ6" s="24"/>
      <c r="BDR6" s="24"/>
      <c r="BDS6" s="24"/>
      <c r="BDT6" s="24"/>
      <c r="BDU6" s="22" t="s">
        <v>30</v>
      </c>
      <c r="BDV6" s="22" t="s">
        <v>8</v>
      </c>
      <c r="BDW6" s="22" t="s">
        <v>9</v>
      </c>
      <c r="BDX6" s="22" t="s">
        <v>10</v>
      </c>
      <c r="BDY6" s="2">
        <v>112</v>
      </c>
      <c r="BDZ6" s="26"/>
      <c r="BEA6" s="23" t="s">
        <v>4</v>
      </c>
      <c r="BEB6" s="24"/>
      <c r="BEC6" s="24"/>
      <c r="BED6" s="24"/>
      <c r="BEE6" s="24"/>
      <c r="BEF6" s="24"/>
      <c r="BEG6" s="24"/>
      <c r="BEH6" s="24"/>
      <c r="BEI6" s="24"/>
      <c r="BEJ6" s="24"/>
      <c r="BEK6" s="22" t="s">
        <v>30</v>
      </c>
      <c r="BEL6" s="22" t="s">
        <v>8</v>
      </c>
      <c r="BEM6" s="22" t="s">
        <v>9</v>
      </c>
      <c r="BEN6" s="22" t="s">
        <v>10</v>
      </c>
      <c r="BEO6" s="2">
        <v>112</v>
      </c>
      <c r="BEP6" s="26"/>
      <c r="BEQ6" s="23" t="s">
        <v>4</v>
      </c>
      <c r="BER6" s="24"/>
      <c r="BES6" s="24"/>
      <c r="BET6" s="24"/>
      <c r="BEU6" s="24"/>
      <c r="BEV6" s="24"/>
      <c r="BEW6" s="24"/>
      <c r="BEX6" s="24"/>
      <c r="BEY6" s="24"/>
      <c r="BEZ6" s="24"/>
      <c r="BFA6" s="22" t="s">
        <v>30</v>
      </c>
      <c r="BFB6" s="22" t="s">
        <v>8</v>
      </c>
      <c r="BFC6" s="22" t="s">
        <v>9</v>
      </c>
      <c r="BFD6" s="22" t="s">
        <v>10</v>
      </c>
      <c r="BFE6" s="2">
        <v>112</v>
      </c>
      <c r="BFF6" s="26"/>
      <c r="BFG6" s="23" t="s">
        <v>4</v>
      </c>
      <c r="BFH6" s="24"/>
      <c r="BFI6" s="24"/>
      <c r="BFJ6" s="24"/>
      <c r="BFK6" s="24"/>
      <c r="BFL6" s="24"/>
      <c r="BFM6" s="24"/>
      <c r="BFN6" s="24"/>
      <c r="BFO6" s="24"/>
      <c r="BFP6" s="24"/>
      <c r="BFQ6" s="22" t="s">
        <v>30</v>
      </c>
      <c r="BFR6" s="22" t="s">
        <v>8</v>
      </c>
      <c r="BFS6" s="22" t="s">
        <v>9</v>
      </c>
      <c r="BFT6" s="22" t="s">
        <v>10</v>
      </c>
      <c r="BFU6" s="2">
        <v>112</v>
      </c>
      <c r="BFV6" s="26"/>
      <c r="BFW6" s="23" t="s">
        <v>4</v>
      </c>
      <c r="BFX6" s="24"/>
      <c r="BFY6" s="24"/>
      <c r="BFZ6" s="24"/>
      <c r="BGA6" s="24"/>
      <c r="BGB6" s="24"/>
      <c r="BGC6" s="24"/>
      <c r="BGD6" s="24"/>
      <c r="BGE6" s="24"/>
      <c r="BGF6" s="24"/>
      <c r="BGG6" s="22" t="s">
        <v>30</v>
      </c>
      <c r="BGH6" s="22" t="s">
        <v>8</v>
      </c>
      <c r="BGI6" s="22" t="s">
        <v>9</v>
      </c>
      <c r="BGJ6" s="22" t="s">
        <v>10</v>
      </c>
      <c r="BGK6" s="2">
        <v>112</v>
      </c>
      <c r="BGL6" s="26"/>
      <c r="BGM6" s="23" t="s">
        <v>4</v>
      </c>
      <c r="BGN6" s="24"/>
      <c r="BGO6" s="24"/>
      <c r="BGP6" s="24"/>
      <c r="BGQ6" s="24"/>
      <c r="BGR6" s="24"/>
      <c r="BGS6" s="24"/>
      <c r="BGT6" s="24"/>
      <c r="BGU6" s="24"/>
      <c r="BGV6" s="24"/>
      <c r="BGW6" s="22" t="s">
        <v>30</v>
      </c>
      <c r="BGX6" s="22" t="s">
        <v>8</v>
      </c>
      <c r="BGY6" s="22" t="s">
        <v>9</v>
      </c>
      <c r="BGZ6" s="22" t="s">
        <v>10</v>
      </c>
      <c r="BHA6" s="2">
        <v>112</v>
      </c>
      <c r="BHB6" s="26"/>
      <c r="BHC6" s="23" t="s">
        <v>4</v>
      </c>
      <c r="BHD6" s="24"/>
      <c r="BHE6" s="24"/>
      <c r="BHF6" s="24"/>
      <c r="BHG6" s="24"/>
      <c r="BHH6" s="24"/>
      <c r="BHI6" s="24"/>
      <c r="BHJ6" s="24"/>
      <c r="BHK6" s="24"/>
      <c r="BHL6" s="24"/>
      <c r="BHM6" s="22" t="s">
        <v>30</v>
      </c>
      <c r="BHN6" s="22" t="s">
        <v>8</v>
      </c>
      <c r="BHO6" s="22" t="s">
        <v>9</v>
      </c>
      <c r="BHP6" s="22" t="s">
        <v>10</v>
      </c>
      <c r="BHQ6" s="2">
        <v>112</v>
      </c>
      <c r="BHR6" s="26"/>
      <c r="BHS6" s="23" t="s">
        <v>4</v>
      </c>
      <c r="BHT6" s="24"/>
      <c r="BHU6" s="24"/>
      <c r="BHV6" s="24"/>
      <c r="BHW6" s="24"/>
      <c r="BHX6" s="24"/>
      <c r="BHY6" s="24"/>
      <c r="BHZ6" s="24"/>
      <c r="BIA6" s="24"/>
      <c r="BIB6" s="24"/>
      <c r="BIC6" s="22" t="s">
        <v>30</v>
      </c>
      <c r="BID6" s="22" t="s">
        <v>8</v>
      </c>
      <c r="BIE6" s="22" t="s">
        <v>9</v>
      </c>
      <c r="BIF6" s="22" t="s">
        <v>10</v>
      </c>
      <c r="BIG6" s="2">
        <v>112</v>
      </c>
      <c r="BIH6" s="26"/>
      <c r="BII6" s="23" t="s">
        <v>4</v>
      </c>
      <c r="BIJ6" s="24"/>
      <c r="BIK6" s="24"/>
      <c r="BIL6" s="24"/>
      <c r="BIM6" s="24"/>
      <c r="BIN6" s="24"/>
      <c r="BIO6" s="24"/>
      <c r="BIP6" s="24"/>
      <c r="BIQ6" s="24"/>
      <c r="BIR6" s="24"/>
      <c r="BIS6" s="22" t="s">
        <v>30</v>
      </c>
      <c r="BIT6" s="22" t="s">
        <v>8</v>
      </c>
      <c r="BIU6" s="22" t="s">
        <v>9</v>
      </c>
      <c r="BIV6" s="22" t="s">
        <v>10</v>
      </c>
      <c r="BIW6" s="2">
        <v>112</v>
      </c>
      <c r="BIX6" s="26"/>
      <c r="BIY6" s="23" t="s">
        <v>4</v>
      </c>
      <c r="BIZ6" s="24"/>
      <c r="BJA6" s="24"/>
      <c r="BJB6" s="24"/>
      <c r="BJC6" s="24"/>
      <c r="BJD6" s="24"/>
      <c r="BJE6" s="24"/>
      <c r="BJF6" s="24"/>
      <c r="BJG6" s="24"/>
      <c r="BJH6" s="24"/>
      <c r="BJI6" s="22" t="s">
        <v>30</v>
      </c>
      <c r="BJJ6" s="22" t="s">
        <v>8</v>
      </c>
      <c r="BJK6" s="22" t="s">
        <v>9</v>
      </c>
      <c r="BJL6" s="22" t="s">
        <v>10</v>
      </c>
      <c r="BJM6" s="2">
        <v>112</v>
      </c>
      <c r="BJN6" s="26"/>
      <c r="BJO6" s="23" t="s">
        <v>4</v>
      </c>
      <c r="BJP6" s="24"/>
      <c r="BJQ6" s="24"/>
      <c r="BJR6" s="24"/>
      <c r="BJS6" s="24"/>
      <c r="BJT6" s="24"/>
      <c r="BJU6" s="24"/>
      <c r="BJV6" s="24"/>
      <c r="BJW6" s="24"/>
      <c r="BJX6" s="24"/>
      <c r="BJY6" s="22" t="s">
        <v>30</v>
      </c>
      <c r="BJZ6" s="22" t="s">
        <v>8</v>
      </c>
      <c r="BKA6" s="22" t="s">
        <v>9</v>
      </c>
      <c r="BKB6" s="22" t="s">
        <v>10</v>
      </c>
      <c r="BKC6" s="2">
        <v>112</v>
      </c>
      <c r="BKD6" s="26"/>
      <c r="BKE6" s="23" t="s">
        <v>4</v>
      </c>
      <c r="BKF6" s="24"/>
      <c r="BKG6" s="24"/>
      <c r="BKH6" s="24"/>
      <c r="BKI6" s="24"/>
      <c r="BKJ6" s="24"/>
      <c r="BKK6" s="24"/>
      <c r="BKL6" s="24"/>
      <c r="BKM6" s="24"/>
      <c r="BKN6" s="24"/>
      <c r="BKO6" s="22" t="s">
        <v>30</v>
      </c>
      <c r="BKP6" s="22" t="s">
        <v>8</v>
      </c>
      <c r="BKQ6" s="22" t="s">
        <v>9</v>
      </c>
      <c r="BKR6" s="22" t="s">
        <v>10</v>
      </c>
      <c r="BKS6" s="2">
        <v>112</v>
      </c>
      <c r="BKT6" s="26"/>
      <c r="BKU6" s="23" t="s">
        <v>4</v>
      </c>
      <c r="BKV6" s="24"/>
      <c r="BKW6" s="24"/>
      <c r="BKX6" s="24"/>
      <c r="BKY6" s="24"/>
      <c r="BKZ6" s="24"/>
      <c r="BLA6" s="24"/>
      <c r="BLB6" s="24"/>
      <c r="BLC6" s="24"/>
      <c r="BLD6" s="24"/>
      <c r="BLE6" s="22" t="s">
        <v>30</v>
      </c>
      <c r="BLF6" s="22" t="s">
        <v>8</v>
      </c>
      <c r="BLG6" s="22" t="s">
        <v>9</v>
      </c>
      <c r="BLH6" s="22" t="s">
        <v>10</v>
      </c>
      <c r="BLI6" s="2">
        <v>112</v>
      </c>
      <c r="BLJ6" s="26"/>
      <c r="BLK6" s="23" t="s">
        <v>4</v>
      </c>
      <c r="BLL6" s="24"/>
      <c r="BLM6" s="24"/>
      <c r="BLN6" s="24"/>
      <c r="BLO6" s="24"/>
      <c r="BLP6" s="24"/>
      <c r="BLQ6" s="24"/>
      <c r="BLR6" s="24"/>
      <c r="BLS6" s="24"/>
      <c r="BLT6" s="24"/>
      <c r="BLU6" s="22" t="s">
        <v>30</v>
      </c>
      <c r="BLV6" s="22" t="s">
        <v>8</v>
      </c>
      <c r="BLW6" s="22" t="s">
        <v>9</v>
      </c>
      <c r="BLX6" s="22" t="s">
        <v>10</v>
      </c>
      <c r="BLY6" s="2">
        <v>112</v>
      </c>
      <c r="BLZ6" s="26"/>
      <c r="BMA6" s="23" t="s">
        <v>4</v>
      </c>
      <c r="BMB6" s="24"/>
      <c r="BMC6" s="24"/>
      <c r="BMD6" s="24"/>
      <c r="BME6" s="24"/>
      <c r="BMF6" s="24"/>
      <c r="BMG6" s="24"/>
      <c r="BMH6" s="24"/>
      <c r="BMI6" s="24"/>
      <c r="BMJ6" s="24"/>
      <c r="BMK6" s="22" t="s">
        <v>30</v>
      </c>
      <c r="BML6" s="22" t="s">
        <v>8</v>
      </c>
      <c r="BMM6" s="22" t="s">
        <v>9</v>
      </c>
      <c r="BMN6" s="22" t="s">
        <v>10</v>
      </c>
      <c r="BMO6" s="2">
        <v>112</v>
      </c>
      <c r="BMP6" s="26"/>
      <c r="BMQ6" s="23" t="s">
        <v>4</v>
      </c>
      <c r="BMR6" s="24"/>
      <c r="BMS6" s="24"/>
      <c r="BMT6" s="24"/>
      <c r="BMU6" s="24"/>
      <c r="BMV6" s="24"/>
      <c r="BMW6" s="24"/>
      <c r="BMX6" s="24"/>
      <c r="BMY6" s="24"/>
      <c r="BMZ6" s="24"/>
      <c r="BNA6" s="22" t="s">
        <v>30</v>
      </c>
      <c r="BNB6" s="22" t="s">
        <v>8</v>
      </c>
      <c r="BNC6" s="22" t="s">
        <v>9</v>
      </c>
      <c r="BND6" s="22" t="s">
        <v>10</v>
      </c>
      <c r="BNE6" s="2">
        <v>112</v>
      </c>
      <c r="BNF6" s="26"/>
      <c r="BNG6" s="23" t="s">
        <v>4</v>
      </c>
      <c r="BNH6" s="24"/>
      <c r="BNI6" s="24"/>
      <c r="BNJ6" s="24"/>
      <c r="BNK6" s="24"/>
      <c r="BNL6" s="24"/>
      <c r="BNM6" s="24"/>
      <c r="BNN6" s="24"/>
      <c r="BNO6" s="24"/>
      <c r="BNP6" s="24"/>
      <c r="BNQ6" s="22" t="s">
        <v>30</v>
      </c>
      <c r="BNR6" s="22" t="s">
        <v>8</v>
      </c>
      <c r="BNS6" s="22" t="s">
        <v>9</v>
      </c>
      <c r="BNT6" s="22" t="s">
        <v>10</v>
      </c>
      <c r="BNU6" s="2">
        <v>112</v>
      </c>
      <c r="BNV6" s="26"/>
      <c r="BNW6" s="23" t="s">
        <v>4</v>
      </c>
      <c r="BNX6" s="24"/>
      <c r="BNY6" s="24"/>
      <c r="BNZ6" s="24"/>
      <c r="BOA6" s="24"/>
      <c r="BOB6" s="24"/>
      <c r="BOC6" s="24"/>
      <c r="BOD6" s="24"/>
      <c r="BOE6" s="24"/>
      <c r="BOF6" s="24"/>
      <c r="BOG6" s="22" t="s">
        <v>30</v>
      </c>
      <c r="BOH6" s="22" t="s">
        <v>8</v>
      </c>
      <c r="BOI6" s="22" t="s">
        <v>9</v>
      </c>
      <c r="BOJ6" s="22" t="s">
        <v>10</v>
      </c>
      <c r="BOK6" s="2">
        <v>112</v>
      </c>
      <c r="BOL6" s="26"/>
      <c r="BOM6" s="23" t="s">
        <v>4</v>
      </c>
      <c r="BON6" s="24"/>
      <c r="BOO6" s="24"/>
      <c r="BOP6" s="24"/>
      <c r="BOQ6" s="24"/>
      <c r="BOR6" s="24"/>
      <c r="BOS6" s="24"/>
      <c r="BOT6" s="24"/>
      <c r="BOU6" s="24"/>
      <c r="BOV6" s="24"/>
      <c r="BOW6" s="22" t="s">
        <v>30</v>
      </c>
      <c r="BOX6" s="22" t="s">
        <v>8</v>
      </c>
      <c r="BOY6" s="22" t="s">
        <v>9</v>
      </c>
      <c r="BOZ6" s="22" t="s">
        <v>10</v>
      </c>
      <c r="BPA6" s="2">
        <v>112</v>
      </c>
      <c r="BPB6" s="26"/>
      <c r="BPC6" s="23" t="s">
        <v>4</v>
      </c>
      <c r="BPD6" s="24"/>
      <c r="BPE6" s="24"/>
      <c r="BPF6" s="24"/>
      <c r="BPG6" s="24"/>
      <c r="BPH6" s="24"/>
      <c r="BPI6" s="24"/>
      <c r="BPJ6" s="24"/>
      <c r="BPK6" s="24"/>
      <c r="BPL6" s="24"/>
      <c r="BPM6" s="22" t="s">
        <v>30</v>
      </c>
      <c r="BPN6" s="22" t="s">
        <v>8</v>
      </c>
      <c r="BPO6" s="22" t="s">
        <v>9</v>
      </c>
      <c r="BPP6" s="22" t="s">
        <v>10</v>
      </c>
      <c r="BPQ6" s="2">
        <v>112</v>
      </c>
      <c r="BPR6" s="26"/>
      <c r="BPS6" s="23" t="s">
        <v>4</v>
      </c>
      <c r="BPT6" s="24"/>
      <c r="BPU6" s="24"/>
      <c r="BPV6" s="24"/>
      <c r="BPW6" s="24"/>
      <c r="BPX6" s="24"/>
      <c r="BPY6" s="24"/>
      <c r="BPZ6" s="24"/>
      <c r="BQA6" s="24"/>
      <c r="BQB6" s="24"/>
      <c r="BQC6" s="22" t="s">
        <v>30</v>
      </c>
      <c r="BQD6" s="22" t="s">
        <v>8</v>
      </c>
      <c r="BQE6" s="22" t="s">
        <v>9</v>
      </c>
      <c r="BQF6" s="22" t="s">
        <v>10</v>
      </c>
      <c r="BQG6" s="2">
        <v>112</v>
      </c>
      <c r="BQH6" s="26"/>
      <c r="BQI6" s="23" t="s">
        <v>4</v>
      </c>
      <c r="BQJ6" s="24"/>
      <c r="BQK6" s="24"/>
      <c r="BQL6" s="24"/>
      <c r="BQM6" s="24"/>
      <c r="BQN6" s="24"/>
      <c r="BQO6" s="24"/>
      <c r="BQP6" s="24"/>
      <c r="BQQ6" s="24"/>
      <c r="BQR6" s="24"/>
      <c r="BQS6" s="22" t="s">
        <v>30</v>
      </c>
      <c r="BQT6" s="22" t="s">
        <v>8</v>
      </c>
      <c r="BQU6" s="22" t="s">
        <v>9</v>
      </c>
      <c r="BQV6" s="22" t="s">
        <v>10</v>
      </c>
      <c r="BQW6" s="2">
        <v>112</v>
      </c>
      <c r="BQX6" s="26"/>
      <c r="BQY6" s="23" t="s">
        <v>4</v>
      </c>
      <c r="BQZ6" s="24"/>
      <c r="BRA6" s="24"/>
      <c r="BRB6" s="24"/>
      <c r="BRC6" s="24"/>
      <c r="BRD6" s="24"/>
      <c r="BRE6" s="24"/>
      <c r="BRF6" s="24"/>
      <c r="BRG6" s="24"/>
      <c r="BRH6" s="24"/>
      <c r="BRI6" s="22" t="s">
        <v>30</v>
      </c>
      <c r="BRJ6" s="22" t="s">
        <v>8</v>
      </c>
      <c r="BRK6" s="22" t="s">
        <v>9</v>
      </c>
      <c r="BRL6" s="22" t="s">
        <v>10</v>
      </c>
      <c r="BRM6" s="2">
        <v>112</v>
      </c>
      <c r="BRN6" s="26"/>
      <c r="BRO6" s="23" t="s">
        <v>4</v>
      </c>
      <c r="BRP6" s="24"/>
      <c r="BRQ6" s="24"/>
      <c r="BRR6" s="24"/>
      <c r="BRS6" s="24"/>
      <c r="BRT6" s="24"/>
      <c r="BRU6" s="24"/>
      <c r="BRV6" s="24"/>
      <c r="BRW6" s="24"/>
      <c r="BRX6" s="24"/>
      <c r="BRY6" s="22" t="s">
        <v>30</v>
      </c>
      <c r="BRZ6" s="22" t="s">
        <v>8</v>
      </c>
      <c r="BSA6" s="22" t="s">
        <v>9</v>
      </c>
      <c r="BSB6" s="22" t="s">
        <v>10</v>
      </c>
      <c r="BSC6" s="2">
        <v>112</v>
      </c>
      <c r="BSD6" s="26"/>
      <c r="BSE6" s="23" t="s">
        <v>4</v>
      </c>
      <c r="BSF6" s="24"/>
      <c r="BSG6" s="24"/>
      <c r="BSH6" s="24"/>
      <c r="BSI6" s="24"/>
      <c r="BSJ6" s="24"/>
      <c r="BSK6" s="24"/>
      <c r="BSL6" s="24"/>
      <c r="BSM6" s="24"/>
      <c r="BSN6" s="24"/>
      <c r="BSO6" s="22" t="s">
        <v>30</v>
      </c>
      <c r="BSP6" s="22" t="s">
        <v>8</v>
      </c>
      <c r="BSQ6" s="22" t="s">
        <v>9</v>
      </c>
      <c r="BSR6" s="22" t="s">
        <v>10</v>
      </c>
      <c r="BSS6" s="2">
        <v>112</v>
      </c>
      <c r="BST6" s="26"/>
      <c r="BSU6" s="23" t="s">
        <v>4</v>
      </c>
      <c r="BSV6" s="24"/>
      <c r="BSW6" s="24"/>
      <c r="BSX6" s="24"/>
      <c r="BSY6" s="24"/>
      <c r="BSZ6" s="24"/>
      <c r="BTA6" s="24"/>
      <c r="BTB6" s="24"/>
      <c r="BTC6" s="24"/>
      <c r="BTD6" s="24"/>
      <c r="BTE6" s="22" t="s">
        <v>30</v>
      </c>
      <c r="BTF6" s="22" t="s">
        <v>8</v>
      </c>
      <c r="BTG6" s="22" t="s">
        <v>9</v>
      </c>
      <c r="BTH6" s="22" t="s">
        <v>10</v>
      </c>
      <c r="BTI6" s="2">
        <v>112</v>
      </c>
      <c r="BTJ6" s="26"/>
      <c r="BTK6" s="23" t="s">
        <v>4</v>
      </c>
      <c r="BTL6" s="24"/>
      <c r="BTM6" s="24"/>
      <c r="BTN6" s="24"/>
      <c r="BTO6" s="24"/>
      <c r="BTP6" s="24"/>
      <c r="BTQ6" s="24"/>
      <c r="BTR6" s="24"/>
      <c r="BTS6" s="24"/>
      <c r="BTT6" s="24"/>
      <c r="BTU6" s="22" t="s">
        <v>30</v>
      </c>
      <c r="BTV6" s="22" t="s">
        <v>8</v>
      </c>
      <c r="BTW6" s="22" t="s">
        <v>9</v>
      </c>
      <c r="BTX6" s="22" t="s">
        <v>10</v>
      </c>
      <c r="BTY6" s="2">
        <v>112</v>
      </c>
      <c r="BTZ6" s="26"/>
      <c r="BUA6" s="23" t="s">
        <v>4</v>
      </c>
      <c r="BUB6" s="24"/>
      <c r="BUC6" s="24"/>
      <c r="BUD6" s="24"/>
      <c r="BUE6" s="24"/>
      <c r="BUF6" s="24"/>
      <c r="BUG6" s="24"/>
      <c r="BUH6" s="24"/>
      <c r="BUI6" s="24"/>
      <c r="BUJ6" s="24"/>
      <c r="BUK6" s="22" t="s">
        <v>30</v>
      </c>
      <c r="BUL6" s="22" t="s">
        <v>8</v>
      </c>
      <c r="BUM6" s="22" t="s">
        <v>9</v>
      </c>
      <c r="BUN6" s="22" t="s">
        <v>10</v>
      </c>
      <c r="BUO6" s="2">
        <v>112</v>
      </c>
      <c r="BUP6" s="26"/>
      <c r="BUQ6" s="23" t="s">
        <v>4</v>
      </c>
      <c r="BUR6" s="24"/>
      <c r="BUS6" s="24"/>
      <c r="BUT6" s="24"/>
      <c r="BUU6" s="24"/>
      <c r="BUV6" s="24"/>
      <c r="BUW6" s="24"/>
      <c r="BUX6" s="24"/>
      <c r="BUY6" s="24"/>
      <c r="BUZ6" s="24"/>
      <c r="BVA6" s="22" t="s">
        <v>30</v>
      </c>
      <c r="BVB6" s="22" t="s">
        <v>8</v>
      </c>
      <c r="BVC6" s="22" t="s">
        <v>9</v>
      </c>
      <c r="BVD6" s="22" t="s">
        <v>10</v>
      </c>
      <c r="BVE6" s="2">
        <v>112</v>
      </c>
      <c r="BVF6" s="26"/>
      <c r="BVG6" s="23" t="s">
        <v>4</v>
      </c>
      <c r="BVH6" s="24"/>
      <c r="BVI6" s="24"/>
      <c r="BVJ6" s="24"/>
      <c r="BVK6" s="24"/>
      <c r="BVL6" s="24"/>
      <c r="BVM6" s="24"/>
      <c r="BVN6" s="24"/>
      <c r="BVO6" s="24"/>
      <c r="BVP6" s="24"/>
      <c r="BVQ6" s="22" t="s">
        <v>30</v>
      </c>
      <c r="BVR6" s="22" t="s">
        <v>8</v>
      </c>
      <c r="BVS6" s="22" t="s">
        <v>9</v>
      </c>
      <c r="BVT6" s="22" t="s">
        <v>10</v>
      </c>
      <c r="BVU6" s="2">
        <v>112</v>
      </c>
      <c r="BVV6" s="26"/>
      <c r="BVW6" s="23" t="s">
        <v>4</v>
      </c>
      <c r="BVX6" s="24"/>
      <c r="BVY6" s="24"/>
      <c r="BVZ6" s="24"/>
      <c r="BWA6" s="24"/>
      <c r="BWB6" s="24"/>
      <c r="BWC6" s="24"/>
      <c r="BWD6" s="24"/>
      <c r="BWE6" s="24"/>
      <c r="BWF6" s="24"/>
      <c r="BWG6" s="22" t="s">
        <v>30</v>
      </c>
      <c r="BWH6" s="22" t="s">
        <v>8</v>
      </c>
      <c r="BWI6" s="22" t="s">
        <v>9</v>
      </c>
      <c r="BWJ6" s="22" t="s">
        <v>10</v>
      </c>
      <c r="BWK6" s="2">
        <v>112</v>
      </c>
      <c r="BWL6" s="26"/>
      <c r="BWM6" s="23" t="s">
        <v>4</v>
      </c>
      <c r="BWN6" s="24"/>
      <c r="BWO6" s="24"/>
      <c r="BWP6" s="24"/>
      <c r="BWQ6" s="24"/>
      <c r="BWR6" s="24"/>
      <c r="BWS6" s="24"/>
      <c r="BWT6" s="24"/>
      <c r="BWU6" s="24"/>
      <c r="BWV6" s="24"/>
      <c r="BWW6" s="22" t="s">
        <v>30</v>
      </c>
      <c r="BWX6" s="22" t="s">
        <v>8</v>
      </c>
      <c r="BWY6" s="22" t="s">
        <v>9</v>
      </c>
      <c r="BWZ6" s="22" t="s">
        <v>10</v>
      </c>
      <c r="BXA6" s="2">
        <v>112</v>
      </c>
      <c r="BXB6" s="26"/>
      <c r="BXC6" s="23" t="s">
        <v>4</v>
      </c>
      <c r="BXD6" s="24"/>
      <c r="BXE6" s="24"/>
      <c r="BXF6" s="24"/>
      <c r="BXG6" s="24"/>
      <c r="BXH6" s="24"/>
      <c r="BXI6" s="24"/>
      <c r="BXJ6" s="24"/>
      <c r="BXK6" s="24"/>
      <c r="BXL6" s="24"/>
      <c r="BXM6" s="22" t="s">
        <v>30</v>
      </c>
      <c r="BXN6" s="22" t="s">
        <v>8</v>
      </c>
      <c r="BXO6" s="22" t="s">
        <v>9</v>
      </c>
      <c r="BXP6" s="22" t="s">
        <v>10</v>
      </c>
      <c r="BXQ6" s="2">
        <v>112</v>
      </c>
      <c r="BXR6" s="26"/>
      <c r="BXS6" s="23" t="s">
        <v>4</v>
      </c>
      <c r="BXT6" s="24"/>
      <c r="BXU6" s="24"/>
      <c r="BXV6" s="24"/>
      <c r="BXW6" s="24"/>
      <c r="BXX6" s="24"/>
      <c r="BXY6" s="24"/>
      <c r="BXZ6" s="24"/>
      <c r="BYA6" s="24"/>
      <c r="BYB6" s="24"/>
      <c r="BYC6" s="22" t="s">
        <v>30</v>
      </c>
      <c r="BYD6" s="22" t="s">
        <v>8</v>
      </c>
      <c r="BYE6" s="22" t="s">
        <v>9</v>
      </c>
      <c r="BYF6" s="22" t="s">
        <v>10</v>
      </c>
      <c r="BYG6" s="2">
        <v>112</v>
      </c>
      <c r="BYH6" s="26"/>
      <c r="BYI6" s="23" t="s">
        <v>4</v>
      </c>
      <c r="BYJ6" s="24"/>
      <c r="BYK6" s="24"/>
      <c r="BYL6" s="24"/>
      <c r="BYM6" s="24"/>
      <c r="BYN6" s="24"/>
      <c r="BYO6" s="24"/>
      <c r="BYP6" s="24"/>
      <c r="BYQ6" s="24"/>
      <c r="BYR6" s="24"/>
      <c r="BYS6" s="22" t="s">
        <v>30</v>
      </c>
      <c r="BYT6" s="22" t="s">
        <v>8</v>
      </c>
      <c r="BYU6" s="22" t="s">
        <v>9</v>
      </c>
      <c r="BYV6" s="22" t="s">
        <v>10</v>
      </c>
      <c r="BYW6" s="2">
        <v>112</v>
      </c>
      <c r="BYX6" s="26"/>
      <c r="BYY6" s="23" t="s">
        <v>4</v>
      </c>
      <c r="BYZ6" s="24"/>
      <c r="BZA6" s="24"/>
      <c r="BZB6" s="24"/>
      <c r="BZC6" s="24"/>
      <c r="BZD6" s="24"/>
      <c r="BZE6" s="24"/>
      <c r="BZF6" s="24"/>
      <c r="BZG6" s="24"/>
      <c r="BZH6" s="24"/>
      <c r="BZI6" s="22" t="s">
        <v>30</v>
      </c>
      <c r="BZJ6" s="22" t="s">
        <v>8</v>
      </c>
      <c r="BZK6" s="22" t="s">
        <v>9</v>
      </c>
      <c r="BZL6" s="22" t="s">
        <v>10</v>
      </c>
      <c r="BZM6" s="2">
        <v>112</v>
      </c>
      <c r="BZN6" s="26"/>
      <c r="BZO6" s="23" t="s">
        <v>4</v>
      </c>
      <c r="BZP6" s="24"/>
      <c r="BZQ6" s="24"/>
      <c r="BZR6" s="24"/>
      <c r="BZS6" s="24"/>
      <c r="BZT6" s="24"/>
      <c r="BZU6" s="24"/>
      <c r="BZV6" s="24"/>
      <c r="BZW6" s="24"/>
      <c r="BZX6" s="24"/>
      <c r="BZY6" s="22" t="s">
        <v>30</v>
      </c>
      <c r="BZZ6" s="22" t="s">
        <v>8</v>
      </c>
      <c r="CAA6" s="22" t="s">
        <v>9</v>
      </c>
      <c r="CAB6" s="22" t="s">
        <v>10</v>
      </c>
      <c r="CAC6" s="2">
        <v>112</v>
      </c>
      <c r="CAD6" s="26"/>
      <c r="CAE6" s="23" t="s">
        <v>4</v>
      </c>
      <c r="CAF6" s="24"/>
      <c r="CAG6" s="24"/>
      <c r="CAH6" s="24"/>
      <c r="CAI6" s="24"/>
      <c r="CAJ6" s="24"/>
      <c r="CAK6" s="24"/>
      <c r="CAL6" s="24"/>
      <c r="CAM6" s="24"/>
      <c r="CAN6" s="24"/>
      <c r="CAO6" s="22" t="s">
        <v>30</v>
      </c>
      <c r="CAP6" s="22" t="s">
        <v>8</v>
      </c>
      <c r="CAQ6" s="22" t="s">
        <v>9</v>
      </c>
      <c r="CAR6" s="22" t="s">
        <v>10</v>
      </c>
      <c r="CAS6" s="2">
        <v>112</v>
      </c>
      <c r="CAT6" s="26"/>
      <c r="CAU6" s="23" t="s">
        <v>4</v>
      </c>
      <c r="CAV6" s="24"/>
      <c r="CAW6" s="24"/>
      <c r="CAX6" s="24"/>
      <c r="CAY6" s="24"/>
      <c r="CAZ6" s="24"/>
      <c r="CBA6" s="24"/>
      <c r="CBB6" s="24"/>
      <c r="CBC6" s="24"/>
      <c r="CBD6" s="24"/>
      <c r="CBE6" s="22" t="s">
        <v>30</v>
      </c>
      <c r="CBF6" s="22" t="s">
        <v>8</v>
      </c>
      <c r="CBG6" s="22" t="s">
        <v>9</v>
      </c>
      <c r="CBH6" s="22" t="s">
        <v>10</v>
      </c>
      <c r="CBI6" s="2">
        <v>112</v>
      </c>
      <c r="CBJ6" s="26"/>
      <c r="CBK6" s="23" t="s">
        <v>4</v>
      </c>
      <c r="CBL6" s="24"/>
      <c r="CBM6" s="24"/>
      <c r="CBN6" s="24"/>
      <c r="CBO6" s="24"/>
      <c r="CBP6" s="24"/>
      <c r="CBQ6" s="24"/>
      <c r="CBR6" s="24"/>
      <c r="CBS6" s="24"/>
      <c r="CBT6" s="24"/>
      <c r="CBU6" s="22" t="s">
        <v>30</v>
      </c>
      <c r="CBV6" s="22" t="s">
        <v>8</v>
      </c>
      <c r="CBW6" s="22" t="s">
        <v>9</v>
      </c>
      <c r="CBX6" s="22" t="s">
        <v>10</v>
      </c>
      <c r="CBY6" s="2">
        <v>112</v>
      </c>
      <c r="CBZ6" s="26"/>
      <c r="CCA6" s="23" t="s">
        <v>4</v>
      </c>
      <c r="CCB6" s="24"/>
      <c r="CCC6" s="24"/>
      <c r="CCD6" s="24"/>
      <c r="CCE6" s="24"/>
      <c r="CCF6" s="24"/>
      <c r="CCG6" s="24"/>
      <c r="CCH6" s="24"/>
      <c r="CCI6" s="24"/>
      <c r="CCJ6" s="24"/>
      <c r="CCK6" s="22" t="s">
        <v>30</v>
      </c>
      <c r="CCL6" s="22" t="s">
        <v>8</v>
      </c>
      <c r="CCM6" s="22" t="s">
        <v>9</v>
      </c>
      <c r="CCN6" s="22" t="s">
        <v>10</v>
      </c>
      <c r="CCO6" s="2">
        <v>112</v>
      </c>
      <c r="CCP6" s="26"/>
      <c r="CCQ6" s="23" t="s">
        <v>4</v>
      </c>
      <c r="CCR6" s="24"/>
      <c r="CCS6" s="24"/>
      <c r="CCT6" s="24"/>
      <c r="CCU6" s="24"/>
      <c r="CCV6" s="24"/>
      <c r="CCW6" s="24"/>
      <c r="CCX6" s="24"/>
      <c r="CCY6" s="24"/>
      <c r="CCZ6" s="24"/>
      <c r="CDA6" s="22" t="s">
        <v>30</v>
      </c>
      <c r="CDB6" s="22" t="s">
        <v>8</v>
      </c>
      <c r="CDC6" s="22" t="s">
        <v>9</v>
      </c>
      <c r="CDD6" s="22" t="s">
        <v>10</v>
      </c>
      <c r="CDE6" s="2">
        <v>112</v>
      </c>
      <c r="CDF6" s="26"/>
      <c r="CDG6" s="23" t="s">
        <v>4</v>
      </c>
      <c r="CDH6" s="24"/>
      <c r="CDI6" s="24"/>
      <c r="CDJ6" s="24"/>
      <c r="CDK6" s="24"/>
      <c r="CDL6" s="24"/>
      <c r="CDM6" s="24"/>
      <c r="CDN6" s="24"/>
      <c r="CDO6" s="24"/>
      <c r="CDP6" s="24"/>
      <c r="CDQ6" s="22" t="s">
        <v>30</v>
      </c>
      <c r="CDR6" s="22" t="s">
        <v>8</v>
      </c>
      <c r="CDS6" s="22" t="s">
        <v>9</v>
      </c>
      <c r="CDT6" s="22" t="s">
        <v>10</v>
      </c>
      <c r="CDU6" s="2">
        <v>112</v>
      </c>
      <c r="CDV6" s="26"/>
      <c r="CDW6" s="23" t="s">
        <v>4</v>
      </c>
      <c r="CDX6" s="24"/>
      <c r="CDY6" s="24"/>
      <c r="CDZ6" s="24"/>
      <c r="CEA6" s="24"/>
      <c r="CEB6" s="24"/>
      <c r="CEC6" s="24"/>
      <c r="CED6" s="24"/>
      <c r="CEE6" s="24"/>
      <c r="CEF6" s="24"/>
      <c r="CEG6" s="22" t="s">
        <v>30</v>
      </c>
      <c r="CEH6" s="22" t="s">
        <v>8</v>
      </c>
      <c r="CEI6" s="22" t="s">
        <v>9</v>
      </c>
      <c r="CEJ6" s="22" t="s">
        <v>10</v>
      </c>
      <c r="CEK6" s="2">
        <v>112</v>
      </c>
      <c r="CEL6" s="26"/>
      <c r="CEM6" s="23" t="s">
        <v>4</v>
      </c>
      <c r="CEN6" s="24"/>
      <c r="CEO6" s="24"/>
      <c r="CEP6" s="24"/>
      <c r="CEQ6" s="24"/>
      <c r="CER6" s="24"/>
      <c r="CES6" s="24"/>
      <c r="CET6" s="24"/>
      <c r="CEU6" s="24"/>
      <c r="CEV6" s="24"/>
      <c r="CEW6" s="22" t="s">
        <v>30</v>
      </c>
      <c r="CEX6" s="22" t="s">
        <v>8</v>
      </c>
      <c r="CEY6" s="22" t="s">
        <v>9</v>
      </c>
      <c r="CEZ6" s="22" t="s">
        <v>10</v>
      </c>
      <c r="CFA6" s="2">
        <v>112</v>
      </c>
      <c r="CFB6" s="26"/>
      <c r="CFC6" s="23" t="s">
        <v>4</v>
      </c>
      <c r="CFD6" s="24"/>
      <c r="CFE6" s="24"/>
      <c r="CFF6" s="24"/>
      <c r="CFG6" s="24"/>
      <c r="CFH6" s="24"/>
      <c r="CFI6" s="24"/>
      <c r="CFJ6" s="24"/>
      <c r="CFK6" s="24"/>
      <c r="CFL6" s="24"/>
      <c r="CFM6" s="22" t="s">
        <v>30</v>
      </c>
      <c r="CFN6" s="22" t="s">
        <v>8</v>
      </c>
      <c r="CFO6" s="22" t="s">
        <v>9</v>
      </c>
      <c r="CFP6" s="22" t="s">
        <v>10</v>
      </c>
      <c r="CFQ6" s="2">
        <v>112</v>
      </c>
      <c r="CFR6" s="26"/>
      <c r="CFS6" s="23" t="s">
        <v>4</v>
      </c>
      <c r="CFT6" s="24"/>
      <c r="CFU6" s="24"/>
      <c r="CFV6" s="24"/>
      <c r="CFW6" s="24"/>
      <c r="CFX6" s="24"/>
      <c r="CFY6" s="24"/>
      <c r="CFZ6" s="24"/>
      <c r="CGA6" s="24"/>
      <c r="CGB6" s="24"/>
      <c r="CGC6" s="22" t="s">
        <v>30</v>
      </c>
      <c r="CGD6" s="22" t="s">
        <v>8</v>
      </c>
      <c r="CGE6" s="22" t="s">
        <v>9</v>
      </c>
      <c r="CGF6" s="22" t="s">
        <v>10</v>
      </c>
      <c r="CGG6" s="2">
        <v>112</v>
      </c>
      <c r="CGH6" s="26"/>
      <c r="CGI6" s="23" t="s">
        <v>4</v>
      </c>
      <c r="CGJ6" s="24"/>
      <c r="CGK6" s="24"/>
      <c r="CGL6" s="24"/>
      <c r="CGM6" s="24"/>
      <c r="CGN6" s="24"/>
      <c r="CGO6" s="24"/>
      <c r="CGP6" s="24"/>
      <c r="CGQ6" s="24"/>
      <c r="CGR6" s="24"/>
      <c r="CGS6" s="22" t="s">
        <v>30</v>
      </c>
      <c r="CGT6" s="22" t="s">
        <v>8</v>
      </c>
      <c r="CGU6" s="22" t="s">
        <v>9</v>
      </c>
      <c r="CGV6" s="22" t="s">
        <v>10</v>
      </c>
      <c r="CGW6" s="2">
        <v>112</v>
      </c>
      <c r="CGX6" s="26"/>
      <c r="CGY6" s="23" t="s">
        <v>4</v>
      </c>
      <c r="CGZ6" s="24"/>
      <c r="CHA6" s="24"/>
      <c r="CHB6" s="24"/>
      <c r="CHC6" s="24"/>
      <c r="CHD6" s="24"/>
      <c r="CHE6" s="24"/>
      <c r="CHF6" s="24"/>
      <c r="CHG6" s="24"/>
      <c r="CHH6" s="24"/>
      <c r="CHI6" s="22" t="s">
        <v>30</v>
      </c>
      <c r="CHJ6" s="22" t="s">
        <v>8</v>
      </c>
      <c r="CHK6" s="22" t="s">
        <v>9</v>
      </c>
      <c r="CHL6" s="22" t="s">
        <v>10</v>
      </c>
      <c r="CHM6" s="2">
        <v>112</v>
      </c>
      <c r="CHN6" s="26"/>
      <c r="CHO6" s="23" t="s">
        <v>4</v>
      </c>
      <c r="CHP6" s="24"/>
      <c r="CHQ6" s="24"/>
      <c r="CHR6" s="24"/>
      <c r="CHS6" s="24"/>
      <c r="CHT6" s="24"/>
      <c r="CHU6" s="24"/>
      <c r="CHV6" s="24"/>
      <c r="CHW6" s="24"/>
      <c r="CHX6" s="24"/>
      <c r="CHY6" s="22" t="s">
        <v>30</v>
      </c>
      <c r="CHZ6" s="22" t="s">
        <v>8</v>
      </c>
      <c r="CIA6" s="22" t="s">
        <v>9</v>
      </c>
      <c r="CIB6" s="22" t="s">
        <v>10</v>
      </c>
      <c r="CIC6" s="2">
        <v>112</v>
      </c>
      <c r="CID6" s="26"/>
      <c r="CIE6" s="23" t="s">
        <v>4</v>
      </c>
      <c r="CIF6" s="24"/>
      <c r="CIG6" s="24"/>
      <c r="CIH6" s="24"/>
      <c r="CII6" s="24"/>
      <c r="CIJ6" s="24"/>
      <c r="CIK6" s="24"/>
      <c r="CIL6" s="24"/>
      <c r="CIM6" s="24"/>
      <c r="CIN6" s="24"/>
      <c r="CIO6" s="22" t="s">
        <v>30</v>
      </c>
      <c r="CIP6" s="22" t="s">
        <v>8</v>
      </c>
      <c r="CIQ6" s="22" t="s">
        <v>9</v>
      </c>
      <c r="CIR6" s="22" t="s">
        <v>10</v>
      </c>
      <c r="CIS6" s="2">
        <v>112</v>
      </c>
      <c r="CIT6" s="26"/>
      <c r="CIU6" s="23" t="s">
        <v>4</v>
      </c>
      <c r="CIV6" s="24"/>
      <c r="CIW6" s="24"/>
      <c r="CIX6" s="24"/>
      <c r="CIY6" s="24"/>
      <c r="CIZ6" s="24"/>
      <c r="CJA6" s="24"/>
      <c r="CJB6" s="24"/>
      <c r="CJC6" s="24"/>
      <c r="CJD6" s="24"/>
      <c r="CJE6" s="22" t="s">
        <v>30</v>
      </c>
      <c r="CJF6" s="22" t="s">
        <v>8</v>
      </c>
      <c r="CJG6" s="22" t="s">
        <v>9</v>
      </c>
      <c r="CJH6" s="22" t="s">
        <v>10</v>
      </c>
      <c r="CJI6" s="2">
        <v>112</v>
      </c>
      <c r="CJJ6" s="26"/>
      <c r="CJK6" s="23" t="s">
        <v>4</v>
      </c>
      <c r="CJL6" s="24"/>
      <c r="CJM6" s="24"/>
      <c r="CJN6" s="24"/>
      <c r="CJO6" s="24"/>
      <c r="CJP6" s="24"/>
      <c r="CJQ6" s="24"/>
      <c r="CJR6" s="24"/>
      <c r="CJS6" s="24"/>
      <c r="CJT6" s="24"/>
      <c r="CJU6" s="22" t="s">
        <v>30</v>
      </c>
      <c r="CJV6" s="22" t="s">
        <v>8</v>
      </c>
      <c r="CJW6" s="22" t="s">
        <v>9</v>
      </c>
      <c r="CJX6" s="22" t="s">
        <v>10</v>
      </c>
      <c r="CJY6" s="2">
        <v>112</v>
      </c>
      <c r="CJZ6" s="26"/>
      <c r="CKA6" s="23" t="s">
        <v>4</v>
      </c>
      <c r="CKB6" s="24"/>
      <c r="CKC6" s="24"/>
      <c r="CKD6" s="24"/>
      <c r="CKE6" s="24"/>
      <c r="CKF6" s="24"/>
      <c r="CKG6" s="24"/>
      <c r="CKH6" s="24"/>
      <c r="CKI6" s="24"/>
      <c r="CKJ6" s="24"/>
      <c r="CKK6" s="22" t="s">
        <v>30</v>
      </c>
      <c r="CKL6" s="22" t="s">
        <v>8</v>
      </c>
      <c r="CKM6" s="22" t="s">
        <v>9</v>
      </c>
      <c r="CKN6" s="22" t="s">
        <v>10</v>
      </c>
      <c r="CKO6" s="2">
        <v>112</v>
      </c>
      <c r="CKP6" s="26"/>
      <c r="CKQ6" s="23" t="s">
        <v>4</v>
      </c>
      <c r="CKR6" s="24"/>
      <c r="CKS6" s="24"/>
      <c r="CKT6" s="24"/>
      <c r="CKU6" s="24"/>
      <c r="CKV6" s="24"/>
      <c r="CKW6" s="24"/>
      <c r="CKX6" s="24"/>
      <c r="CKY6" s="24"/>
      <c r="CKZ6" s="24"/>
      <c r="CLA6" s="22" t="s">
        <v>30</v>
      </c>
      <c r="CLB6" s="22" t="s">
        <v>8</v>
      </c>
      <c r="CLC6" s="22" t="s">
        <v>9</v>
      </c>
      <c r="CLD6" s="22" t="s">
        <v>10</v>
      </c>
      <c r="CLE6" s="2">
        <v>112</v>
      </c>
      <c r="CLF6" s="26"/>
      <c r="CLG6" s="23" t="s">
        <v>4</v>
      </c>
      <c r="CLH6" s="24"/>
      <c r="CLI6" s="24"/>
      <c r="CLJ6" s="24"/>
      <c r="CLK6" s="24"/>
      <c r="CLL6" s="24"/>
      <c r="CLM6" s="24"/>
      <c r="CLN6" s="24"/>
      <c r="CLO6" s="24"/>
      <c r="CLP6" s="24"/>
      <c r="CLQ6" s="22" t="s">
        <v>30</v>
      </c>
      <c r="CLR6" s="22" t="s">
        <v>8</v>
      </c>
      <c r="CLS6" s="22" t="s">
        <v>9</v>
      </c>
      <c r="CLT6" s="22" t="s">
        <v>10</v>
      </c>
      <c r="CLU6" s="2">
        <v>112</v>
      </c>
      <c r="CLV6" s="26"/>
      <c r="CLW6" s="23" t="s">
        <v>4</v>
      </c>
      <c r="CLX6" s="24"/>
      <c r="CLY6" s="24"/>
      <c r="CLZ6" s="24"/>
      <c r="CMA6" s="24"/>
      <c r="CMB6" s="24"/>
      <c r="CMC6" s="24"/>
      <c r="CMD6" s="24"/>
      <c r="CME6" s="24"/>
      <c r="CMF6" s="24"/>
      <c r="CMG6" s="22" t="s">
        <v>30</v>
      </c>
      <c r="CMH6" s="22" t="s">
        <v>8</v>
      </c>
      <c r="CMI6" s="22" t="s">
        <v>9</v>
      </c>
      <c r="CMJ6" s="22" t="s">
        <v>10</v>
      </c>
      <c r="CMK6" s="2">
        <v>112</v>
      </c>
      <c r="CML6" s="26"/>
      <c r="CMM6" s="23" t="s">
        <v>4</v>
      </c>
      <c r="CMN6" s="24"/>
      <c r="CMO6" s="24"/>
      <c r="CMP6" s="24"/>
      <c r="CMQ6" s="24"/>
      <c r="CMR6" s="24"/>
      <c r="CMS6" s="24"/>
      <c r="CMT6" s="24"/>
      <c r="CMU6" s="24"/>
      <c r="CMV6" s="24"/>
      <c r="CMW6" s="22" t="s">
        <v>30</v>
      </c>
      <c r="CMX6" s="22" t="s">
        <v>8</v>
      </c>
      <c r="CMY6" s="22" t="s">
        <v>9</v>
      </c>
      <c r="CMZ6" s="22" t="s">
        <v>10</v>
      </c>
      <c r="CNA6" s="2">
        <v>112</v>
      </c>
      <c r="CNB6" s="26"/>
      <c r="CNC6" s="23" t="s">
        <v>4</v>
      </c>
      <c r="CND6" s="24"/>
      <c r="CNE6" s="24"/>
      <c r="CNF6" s="24"/>
      <c r="CNG6" s="24"/>
      <c r="CNH6" s="24"/>
      <c r="CNI6" s="24"/>
      <c r="CNJ6" s="24"/>
      <c r="CNK6" s="24"/>
      <c r="CNL6" s="24"/>
      <c r="CNM6" s="22" t="s">
        <v>30</v>
      </c>
      <c r="CNN6" s="22" t="s">
        <v>8</v>
      </c>
      <c r="CNO6" s="22" t="s">
        <v>9</v>
      </c>
      <c r="CNP6" s="22" t="s">
        <v>10</v>
      </c>
      <c r="CNQ6" s="2">
        <v>112</v>
      </c>
      <c r="CNR6" s="26"/>
      <c r="CNS6" s="23" t="s">
        <v>4</v>
      </c>
      <c r="CNT6" s="24"/>
      <c r="CNU6" s="24"/>
      <c r="CNV6" s="24"/>
      <c r="CNW6" s="24"/>
      <c r="CNX6" s="24"/>
      <c r="CNY6" s="24"/>
      <c r="CNZ6" s="24"/>
      <c r="COA6" s="24"/>
      <c r="COB6" s="24"/>
      <c r="COC6" s="22" t="s">
        <v>30</v>
      </c>
      <c r="COD6" s="22" t="s">
        <v>8</v>
      </c>
      <c r="COE6" s="22" t="s">
        <v>9</v>
      </c>
      <c r="COF6" s="22" t="s">
        <v>10</v>
      </c>
      <c r="COG6" s="2">
        <v>112</v>
      </c>
      <c r="COH6" s="26"/>
      <c r="COI6" s="23" t="s">
        <v>4</v>
      </c>
      <c r="COJ6" s="24"/>
      <c r="COK6" s="24"/>
      <c r="COL6" s="24"/>
      <c r="COM6" s="24"/>
      <c r="CON6" s="24"/>
      <c r="COO6" s="24"/>
      <c r="COP6" s="24"/>
      <c r="COQ6" s="24"/>
      <c r="COR6" s="24"/>
      <c r="COS6" s="22" t="s">
        <v>30</v>
      </c>
      <c r="COT6" s="22" t="s">
        <v>8</v>
      </c>
      <c r="COU6" s="22" t="s">
        <v>9</v>
      </c>
      <c r="COV6" s="22" t="s">
        <v>10</v>
      </c>
      <c r="COW6" s="2">
        <v>112</v>
      </c>
      <c r="COX6" s="26"/>
      <c r="COY6" s="23" t="s">
        <v>4</v>
      </c>
      <c r="COZ6" s="24"/>
      <c r="CPA6" s="24"/>
      <c r="CPB6" s="24"/>
      <c r="CPC6" s="24"/>
      <c r="CPD6" s="24"/>
      <c r="CPE6" s="24"/>
      <c r="CPF6" s="24"/>
      <c r="CPG6" s="24"/>
      <c r="CPH6" s="24"/>
      <c r="CPI6" s="22" t="s">
        <v>30</v>
      </c>
      <c r="CPJ6" s="22" t="s">
        <v>8</v>
      </c>
      <c r="CPK6" s="22" t="s">
        <v>9</v>
      </c>
      <c r="CPL6" s="22" t="s">
        <v>10</v>
      </c>
      <c r="CPM6" s="2">
        <v>112</v>
      </c>
      <c r="CPN6" s="26"/>
      <c r="CPO6" s="23" t="s">
        <v>4</v>
      </c>
      <c r="CPP6" s="24"/>
      <c r="CPQ6" s="24"/>
      <c r="CPR6" s="24"/>
      <c r="CPS6" s="24"/>
      <c r="CPT6" s="24"/>
      <c r="CPU6" s="24"/>
      <c r="CPV6" s="24"/>
      <c r="CPW6" s="24"/>
      <c r="CPX6" s="24"/>
      <c r="CPY6" s="22" t="s">
        <v>30</v>
      </c>
      <c r="CPZ6" s="22" t="s">
        <v>8</v>
      </c>
      <c r="CQA6" s="22" t="s">
        <v>9</v>
      </c>
      <c r="CQB6" s="22" t="s">
        <v>10</v>
      </c>
      <c r="CQC6" s="2">
        <v>112</v>
      </c>
      <c r="CQD6" s="26"/>
      <c r="CQE6" s="23" t="s">
        <v>4</v>
      </c>
      <c r="CQF6" s="24"/>
      <c r="CQG6" s="24"/>
      <c r="CQH6" s="24"/>
      <c r="CQI6" s="24"/>
      <c r="CQJ6" s="24"/>
      <c r="CQK6" s="24"/>
      <c r="CQL6" s="24"/>
      <c r="CQM6" s="24"/>
      <c r="CQN6" s="24"/>
      <c r="CQO6" s="22" t="s">
        <v>30</v>
      </c>
      <c r="CQP6" s="22" t="s">
        <v>8</v>
      </c>
      <c r="CQQ6" s="22" t="s">
        <v>9</v>
      </c>
      <c r="CQR6" s="22" t="s">
        <v>10</v>
      </c>
      <c r="CQS6" s="2">
        <v>112</v>
      </c>
      <c r="CQT6" s="26"/>
      <c r="CQU6" s="23" t="s">
        <v>4</v>
      </c>
      <c r="CQV6" s="24"/>
      <c r="CQW6" s="24"/>
      <c r="CQX6" s="24"/>
      <c r="CQY6" s="24"/>
      <c r="CQZ6" s="24"/>
      <c r="CRA6" s="24"/>
      <c r="CRB6" s="24"/>
      <c r="CRC6" s="24"/>
      <c r="CRD6" s="24"/>
      <c r="CRE6" s="22" t="s">
        <v>30</v>
      </c>
      <c r="CRF6" s="22" t="s">
        <v>8</v>
      </c>
      <c r="CRG6" s="22" t="s">
        <v>9</v>
      </c>
      <c r="CRH6" s="22" t="s">
        <v>10</v>
      </c>
      <c r="CRI6" s="2">
        <v>112</v>
      </c>
      <c r="CRJ6" s="26"/>
      <c r="CRK6" s="23" t="s">
        <v>4</v>
      </c>
      <c r="CRL6" s="24"/>
      <c r="CRM6" s="24"/>
      <c r="CRN6" s="24"/>
      <c r="CRO6" s="24"/>
      <c r="CRP6" s="24"/>
      <c r="CRQ6" s="24"/>
      <c r="CRR6" s="24"/>
      <c r="CRS6" s="24"/>
      <c r="CRT6" s="24"/>
      <c r="CRU6" s="22" t="s">
        <v>30</v>
      </c>
      <c r="CRV6" s="22" t="s">
        <v>8</v>
      </c>
      <c r="CRW6" s="22" t="s">
        <v>9</v>
      </c>
      <c r="CRX6" s="22" t="s">
        <v>10</v>
      </c>
      <c r="CRY6" s="2">
        <v>112</v>
      </c>
      <c r="CRZ6" s="26"/>
      <c r="CSA6" s="23" t="s">
        <v>4</v>
      </c>
      <c r="CSB6" s="24"/>
      <c r="CSC6" s="24"/>
      <c r="CSD6" s="24"/>
      <c r="CSE6" s="24"/>
      <c r="CSF6" s="24"/>
      <c r="CSG6" s="24"/>
      <c r="CSH6" s="24"/>
      <c r="CSI6" s="24"/>
      <c r="CSJ6" s="24"/>
      <c r="CSK6" s="22" t="s">
        <v>30</v>
      </c>
      <c r="CSL6" s="22" t="s">
        <v>8</v>
      </c>
      <c r="CSM6" s="22" t="s">
        <v>9</v>
      </c>
      <c r="CSN6" s="22" t="s">
        <v>10</v>
      </c>
      <c r="CSO6" s="2">
        <v>112</v>
      </c>
      <c r="CSP6" s="26"/>
      <c r="CSQ6" s="23" t="s">
        <v>4</v>
      </c>
      <c r="CSR6" s="24"/>
      <c r="CSS6" s="24"/>
      <c r="CST6" s="24"/>
      <c r="CSU6" s="24"/>
      <c r="CSV6" s="24"/>
      <c r="CSW6" s="24"/>
      <c r="CSX6" s="24"/>
      <c r="CSY6" s="24"/>
      <c r="CSZ6" s="24"/>
      <c r="CTA6" s="22" t="s">
        <v>30</v>
      </c>
      <c r="CTB6" s="22" t="s">
        <v>8</v>
      </c>
      <c r="CTC6" s="22" t="s">
        <v>9</v>
      </c>
      <c r="CTD6" s="22" t="s">
        <v>10</v>
      </c>
      <c r="CTE6" s="2">
        <v>112</v>
      </c>
      <c r="CTF6" s="26"/>
      <c r="CTG6" s="23" t="s">
        <v>4</v>
      </c>
      <c r="CTH6" s="24"/>
      <c r="CTI6" s="24"/>
      <c r="CTJ6" s="24"/>
      <c r="CTK6" s="24"/>
      <c r="CTL6" s="24"/>
      <c r="CTM6" s="24"/>
      <c r="CTN6" s="24"/>
      <c r="CTO6" s="24"/>
      <c r="CTP6" s="24"/>
      <c r="CTQ6" s="22" t="s">
        <v>30</v>
      </c>
      <c r="CTR6" s="22" t="s">
        <v>8</v>
      </c>
      <c r="CTS6" s="22" t="s">
        <v>9</v>
      </c>
      <c r="CTT6" s="22" t="s">
        <v>10</v>
      </c>
      <c r="CTU6" s="2">
        <v>112</v>
      </c>
      <c r="CTV6" s="26"/>
      <c r="CTW6" s="23" t="s">
        <v>4</v>
      </c>
      <c r="CTX6" s="24"/>
      <c r="CTY6" s="24"/>
      <c r="CTZ6" s="24"/>
      <c r="CUA6" s="24"/>
      <c r="CUB6" s="24"/>
      <c r="CUC6" s="24"/>
      <c r="CUD6" s="24"/>
      <c r="CUE6" s="24"/>
      <c r="CUF6" s="24"/>
      <c r="CUG6" s="22" t="s">
        <v>30</v>
      </c>
      <c r="CUH6" s="22" t="s">
        <v>8</v>
      </c>
      <c r="CUI6" s="22" t="s">
        <v>9</v>
      </c>
      <c r="CUJ6" s="22" t="s">
        <v>10</v>
      </c>
      <c r="CUK6" s="2">
        <v>112</v>
      </c>
      <c r="CUL6" s="26"/>
      <c r="CUM6" s="23" t="s">
        <v>4</v>
      </c>
      <c r="CUN6" s="24"/>
      <c r="CUO6" s="24"/>
      <c r="CUP6" s="24"/>
      <c r="CUQ6" s="24"/>
      <c r="CUR6" s="24"/>
      <c r="CUS6" s="24"/>
      <c r="CUT6" s="24"/>
      <c r="CUU6" s="24"/>
      <c r="CUV6" s="24"/>
      <c r="CUW6" s="22" t="s">
        <v>30</v>
      </c>
      <c r="CUX6" s="22" t="s">
        <v>8</v>
      </c>
      <c r="CUY6" s="22" t="s">
        <v>9</v>
      </c>
      <c r="CUZ6" s="22" t="s">
        <v>10</v>
      </c>
      <c r="CVA6" s="2">
        <v>112</v>
      </c>
      <c r="CVB6" s="26"/>
      <c r="CVC6" s="23" t="s">
        <v>4</v>
      </c>
      <c r="CVD6" s="24"/>
      <c r="CVE6" s="24"/>
      <c r="CVF6" s="24"/>
      <c r="CVG6" s="24"/>
      <c r="CVH6" s="24"/>
      <c r="CVI6" s="24"/>
      <c r="CVJ6" s="24"/>
      <c r="CVK6" s="24"/>
      <c r="CVL6" s="24"/>
      <c r="CVM6" s="22" t="s">
        <v>30</v>
      </c>
      <c r="CVN6" s="22" t="s">
        <v>8</v>
      </c>
      <c r="CVO6" s="22" t="s">
        <v>9</v>
      </c>
      <c r="CVP6" s="22" t="s">
        <v>10</v>
      </c>
      <c r="CVQ6" s="2">
        <v>112</v>
      </c>
      <c r="CVR6" s="26"/>
      <c r="CVS6" s="23" t="s">
        <v>4</v>
      </c>
      <c r="CVT6" s="24"/>
      <c r="CVU6" s="24"/>
      <c r="CVV6" s="24"/>
      <c r="CVW6" s="24"/>
      <c r="CVX6" s="24"/>
      <c r="CVY6" s="24"/>
      <c r="CVZ6" s="24"/>
      <c r="CWA6" s="24"/>
      <c r="CWB6" s="24"/>
      <c r="CWC6" s="22" t="s">
        <v>30</v>
      </c>
      <c r="CWD6" s="22" t="s">
        <v>8</v>
      </c>
      <c r="CWE6" s="22" t="s">
        <v>9</v>
      </c>
      <c r="CWF6" s="22" t="s">
        <v>10</v>
      </c>
      <c r="CWG6" s="2">
        <v>112</v>
      </c>
      <c r="CWH6" s="26"/>
      <c r="CWI6" s="23" t="s">
        <v>4</v>
      </c>
      <c r="CWJ6" s="24"/>
      <c r="CWK6" s="24"/>
      <c r="CWL6" s="24"/>
      <c r="CWM6" s="24"/>
      <c r="CWN6" s="24"/>
      <c r="CWO6" s="24"/>
      <c r="CWP6" s="24"/>
      <c r="CWQ6" s="24"/>
      <c r="CWR6" s="24"/>
      <c r="CWS6" s="22" t="s">
        <v>30</v>
      </c>
      <c r="CWT6" s="22" t="s">
        <v>8</v>
      </c>
      <c r="CWU6" s="22" t="s">
        <v>9</v>
      </c>
      <c r="CWV6" s="22" t="s">
        <v>10</v>
      </c>
      <c r="CWW6" s="2">
        <v>112</v>
      </c>
      <c r="CWX6" s="26"/>
      <c r="CWY6" s="23" t="s">
        <v>4</v>
      </c>
      <c r="CWZ6" s="24"/>
      <c r="CXA6" s="24"/>
      <c r="CXB6" s="24"/>
      <c r="CXC6" s="24"/>
      <c r="CXD6" s="24"/>
      <c r="CXE6" s="24"/>
      <c r="CXF6" s="24"/>
      <c r="CXG6" s="24"/>
      <c r="CXH6" s="24"/>
      <c r="CXI6" s="22" t="s">
        <v>30</v>
      </c>
      <c r="CXJ6" s="22" t="s">
        <v>8</v>
      </c>
      <c r="CXK6" s="22" t="s">
        <v>9</v>
      </c>
      <c r="CXL6" s="22" t="s">
        <v>10</v>
      </c>
      <c r="CXM6" s="2">
        <v>112</v>
      </c>
      <c r="CXN6" s="26"/>
      <c r="CXO6" s="23" t="s">
        <v>4</v>
      </c>
      <c r="CXP6" s="24"/>
      <c r="CXQ6" s="24"/>
      <c r="CXR6" s="24"/>
      <c r="CXS6" s="24"/>
      <c r="CXT6" s="24"/>
      <c r="CXU6" s="24"/>
      <c r="CXV6" s="24"/>
      <c r="CXW6" s="24"/>
      <c r="CXX6" s="24"/>
      <c r="CXY6" s="22" t="s">
        <v>30</v>
      </c>
      <c r="CXZ6" s="22" t="s">
        <v>8</v>
      </c>
      <c r="CYA6" s="22" t="s">
        <v>9</v>
      </c>
      <c r="CYB6" s="22" t="s">
        <v>10</v>
      </c>
      <c r="CYC6" s="2">
        <v>112</v>
      </c>
      <c r="CYD6" s="26"/>
      <c r="CYE6" s="23" t="s">
        <v>4</v>
      </c>
      <c r="CYF6" s="24"/>
      <c r="CYG6" s="24"/>
      <c r="CYH6" s="24"/>
      <c r="CYI6" s="24"/>
      <c r="CYJ6" s="24"/>
      <c r="CYK6" s="24"/>
      <c r="CYL6" s="24"/>
      <c r="CYM6" s="24"/>
      <c r="CYN6" s="24"/>
      <c r="CYO6" s="22" t="s">
        <v>30</v>
      </c>
      <c r="CYP6" s="22" t="s">
        <v>8</v>
      </c>
      <c r="CYQ6" s="22" t="s">
        <v>9</v>
      </c>
      <c r="CYR6" s="22" t="s">
        <v>10</v>
      </c>
      <c r="CYS6" s="2">
        <v>112</v>
      </c>
      <c r="CYT6" s="26"/>
      <c r="CYU6" s="23" t="s">
        <v>4</v>
      </c>
      <c r="CYV6" s="24"/>
      <c r="CYW6" s="24"/>
      <c r="CYX6" s="24"/>
      <c r="CYY6" s="24"/>
      <c r="CYZ6" s="24"/>
      <c r="CZA6" s="24"/>
      <c r="CZB6" s="24"/>
      <c r="CZC6" s="24"/>
      <c r="CZD6" s="24"/>
      <c r="CZE6" s="22" t="s">
        <v>30</v>
      </c>
      <c r="CZF6" s="22" t="s">
        <v>8</v>
      </c>
      <c r="CZG6" s="22" t="s">
        <v>9</v>
      </c>
      <c r="CZH6" s="22" t="s">
        <v>10</v>
      </c>
      <c r="CZI6" s="2">
        <v>112</v>
      </c>
      <c r="CZJ6" s="26"/>
      <c r="CZK6" s="23" t="s">
        <v>4</v>
      </c>
      <c r="CZL6" s="24"/>
      <c r="CZM6" s="24"/>
      <c r="CZN6" s="24"/>
      <c r="CZO6" s="24"/>
      <c r="CZP6" s="24"/>
      <c r="CZQ6" s="24"/>
      <c r="CZR6" s="24"/>
      <c r="CZS6" s="24"/>
      <c r="CZT6" s="24"/>
      <c r="CZU6" s="22" t="s">
        <v>30</v>
      </c>
      <c r="CZV6" s="22" t="s">
        <v>8</v>
      </c>
      <c r="CZW6" s="22" t="s">
        <v>9</v>
      </c>
      <c r="CZX6" s="22" t="s">
        <v>10</v>
      </c>
      <c r="CZY6" s="2">
        <v>112</v>
      </c>
      <c r="CZZ6" s="26"/>
      <c r="DAA6" s="23" t="s">
        <v>4</v>
      </c>
      <c r="DAB6" s="24"/>
      <c r="DAC6" s="24"/>
      <c r="DAD6" s="24"/>
      <c r="DAE6" s="24"/>
      <c r="DAF6" s="24"/>
      <c r="DAG6" s="24"/>
      <c r="DAH6" s="24"/>
      <c r="DAI6" s="24"/>
      <c r="DAJ6" s="24"/>
      <c r="DAK6" s="22" t="s">
        <v>30</v>
      </c>
      <c r="DAL6" s="22" t="s">
        <v>8</v>
      </c>
      <c r="DAM6" s="22" t="s">
        <v>9</v>
      </c>
      <c r="DAN6" s="22" t="s">
        <v>10</v>
      </c>
      <c r="DAO6" s="2">
        <v>112</v>
      </c>
      <c r="DAP6" s="26"/>
      <c r="DAQ6" s="23" t="s">
        <v>4</v>
      </c>
      <c r="DAR6" s="24"/>
      <c r="DAS6" s="24"/>
      <c r="DAT6" s="24"/>
      <c r="DAU6" s="24"/>
      <c r="DAV6" s="24"/>
      <c r="DAW6" s="24"/>
      <c r="DAX6" s="24"/>
      <c r="DAY6" s="24"/>
      <c r="DAZ6" s="24"/>
      <c r="DBA6" s="22" t="s">
        <v>30</v>
      </c>
      <c r="DBB6" s="22" t="s">
        <v>8</v>
      </c>
      <c r="DBC6" s="22" t="s">
        <v>9</v>
      </c>
      <c r="DBD6" s="22" t="s">
        <v>10</v>
      </c>
      <c r="DBE6" s="2">
        <v>112</v>
      </c>
      <c r="DBF6" s="26"/>
      <c r="DBG6" s="23" t="s">
        <v>4</v>
      </c>
      <c r="DBH6" s="24"/>
      <c r="DBI6" s="24"/>
      <c r="DBJ6" s="24"/>
      <c r="DBK6" s="24"/>
      <c r="DBL6" s="24"/>
      <c r="DBM6" s="24"/>
      <c r="DBN6" s="24"/>
      <c r="DBO6" s="24"/>
      <c r="DBP6" s="24"/>
      <c r="DBQ6" s="22" t="s">
        <v>30</v>
      </c>
      <c r="DBR6" s="22" t="s">
        <v>8</v>
      </c>
      <c r="DBS6" s="22" t="s">
        <v>9</v>
      </c>
      <c r="DBT6" s="22" t="s">
        <v>10</v>
      </c>
      <c r="DBU6" s="2">
        <v>112</v>
      </c>
      <c r="DBV6" s="26"/>
      <c r="DBW6" s="23" t="s">
        <v>4</v>
      </c>
      <c r="DBX6" s="24"/>
      <c r="DBY6" s="24"/>
      <c r="DBZ6" s="24"/>
      <c r="DCA6" s="24"/>
      <c r="DCB6" s="24"/>
      <c r="DCC6" s="24"/>
      <c r="DCD6" s="24"/>
      <c r="DCE6" s="24"/>
      <c r="DCF6" s="24"/>
      <c r="DCG6" s="22" t="s">
        <v>30</v>
      </c>
      <c r="DCH6" s="22" t="s">
        <v>8</v>
      </c>
      <c r="DCI6" s="22" t="s">
        <v>9</v>
      </c>
      <c r="DCJ6" s="22" t="s">
        <v>10</v>
      </c>
      <c r="DCK6" s="2">
        <v>112</v>
      </c>
      <c r="DCL6" s="26"/>
      <c r="DCM6" s="23" t="s">
        <v>4</v>
      </c>
      <c r="DCN6" s="24"/>
      <c r="DCO6" s="24"/>
      <c r="DCP6" s="24"/>
      <c r="DCQ6" s="24"/>
      <c r="DCR6" s="24"/>
      <c r="DCS6" s="24"/>
      <c r="DCT6" s="24"/>
      <c r="DCU6" s="24"/>
      <c r="DCV6" s="24"/>
      <c r="DCW6" s="22" t="s">
        <v>30</v>
      </c>
      <c r="DCX6" s="22" t="s">
        <v>8</v>
      </c>
      <c r="DCY6" s="22" t="s">
        <v>9</v>
      </c>
      <c r="DCZ6" s="22" t="s">
        <v>10</v>
      </c>
      <c r="DDA6" s="2">
        <v>112</v>
      </c>
      <c r="DDB6" s="26"/>
      <c r="DDC6" s="23" t="s">
        <v>4</v>
      </c>
      <c r="DDD6" s="24"/>
      <c r="DDE6" s="24"/>
      <c r="DDF6" s="24"/>
      <c r="DDG6" s="24"/>
      <c r="DDH6" s="24"/>
      <c r="DDI6" s="24"/>
      <c r="DDJ6" s="24"/>
      <c r="DDK6" s="24"/>
      <c r="DDL6" s="24"/>
      <c r="DDM6" s="22" t="s">
        <v>30</v>
      </c>
      <c r="DDN6" s="22" t="s">
        <v>8</v>
      </c>
      <c r="DDO6" s="22" t="s">
        <v>9</v>
      </c>
      <c r="DDP6" s="22" t="s">
        <v>10</v>
      </c>
      <c r="DDQ6" s="2">
        <v>112</v>
      </c>
      <c r="DDR6" s="26"/>
      <c r="DDS6" s="23" t="s">
        <v>4</v>
      </c>
      <c r="DDT6" s="24"/>
      <c r="DDU6" s="24"/>
      <c r="DDV6" s="24"/>
      <c r="DDW6" s="24"/>
      <c r="DDX6" s="24"/>
      <c r="DDY6" s="24"/>
      <c r="DDZ6" s="24"/>
      <c r="DEA6" s="24"/>
      <c r="DEB6" s="24"/>
      <c r="DEC6" s="22" t="s">
        <v>30</v>
      </c>
      <c r="DED6" s="22" t="s">
        <v>8</v>
      </c>
      <c r="DEE6" s="22" t="s">
        <v>9</v>
      </c>
      <c r="DEF6" s="22" t="s">
        <v>10</v>
      </c>
      <c r="DEG6" s="2">
        <v>112</v>
      </c>
      <c r="DEH6" s="26"/>
      <c r="DEI6" s="23" t="s">
        <v>4</v>
      </c>
      <c r="DEJ6" s="24"/>
      <c r="DEK6" s="24"/>
      <c r="DEL6" s="24"/>
      <c r="DEM6" s="24"/>
      <c r="DEN6" s="24"/>
      <c r="DEO6" s="24"/>
      <c r="DEP6" s="24"/>
      <c r="DEQ6" s="24"/>
      <c r="DER6" s="24"/>
      <c r="DES6" s="22" t="s">
        <v>30</v>
      </c>
      <c r="DET6" s="22" t="s">
        <v>8</v>
      </c>
      <c r="DEU6" s="22" t="s">
        <v>9</v>
      </c>
      <c r="DEV6" s="22" t="s">
        <v>10</v>
      </c>
      <c r="DEW6" s="2">
        <v>112</v>
      </c>
      <c r="DEX6" s="26"/>
      <c r="DEY6" s="23" t="s">
        <v>4</v>
      </c>
      <c r="DEZ6" s="24"/>
      <c r="DFA6" s="24"/>
      <c r="DFB6" s="24"/>
      <c r="DFC6" s="24"/>
      <c r="DFD6" s="24"/>
      <c r="DFE6" s="24"/>
      <c r="DFF6" s="24"/>
      <c r="DFG6" s="24"/>
      <c r="DFH6" s="24"/>
      <c r="DFI6" s="22" t="s">
        <v>30</v>
      </c>
      <c r="DFJ6" s="22" t="s">
        <v>8</v>
      </c>
      <c r="DFK6" s="22" t="s">
        <v>9</v>
      </c>
      <c r="DFL6" s="22" t="s">
        <v>10</v>
      </c>
      <c r="DFM6" s="2">
        <v>112</v>
      </c>
      <c r="DFN6" s="26"/>
      <c r="DFO6" s="23" t="s">
        <v>4</v>
      </c>
      <c r="DFP6" s="24"/>
      <c r="DFQ6" s="24"/>
      <c r="DFR6" s="24"/>
      <c r="DFS6" s="24"/>
      <c r="DFT6" s="24"/>
      <c r="DFU6" s="24"/>
      <c r="DFV6" s="24"/>
      <c r="DFW6" s="24"/>
      <c r="DFX6" s="24"/>
      <c r="DFY6" s="22" t="s">
        <v>30</v>
      </c>
      <c r="DFZ6" s="22" t="s">
        <v>8</v>
      </c>
      <c r="DGA6" s="22" t="s">
        <v>9</v>
      </c>
      <c r="DGB6" s="22" t="s">
        <v>10</v>
      </c>
      <c r="DGC6" s="2">
        <v>112</v>
      </c>
      <c r="DGD6" s="26"/>
      <c r="DGE6" s="23" t="s">
        <v>4</v>
      </c>
      <c r="DGF6" s="24"/>
      <c r="DGG6" s="24"/>
      <c r="DGH6" s="24"/>
      <c r="DGI6" s="24"/>
      <c r="DGJ6" s="24"/>
      <c r="DGK6" s="24"/>
      <c r="DGL6" s="24"/>
      <c r="DGM6" s="24"/>
      <c r="DGN6" s="24"/>
      <c r="DGO6" s="22" t="s">
        <v>30</v>
      </c>
      <c r="DGP6" s="22" t="s">
        <v>8</v>
      </c>
      <c r="DGQ6" s="22" t="s">
        <v>9</v>
      </c>
      <c r="DGR6" s="22" t="s">
        <v>10</v>
      </c>
      <c r="DGS6" s="2">
        <v>112</v>
      </c>
      <c r="DGT6" s="26"/>
      <c r="DGU6" s="23" t="s">
        <v>4</v>
      </c>
      <c r="DGV6" s="24"/>
      <c r="DGW6" s="24"/>
      <c r="DGX6" s="24"/>
      <c r="DGY6" s="24"/>
      <c r="DGZ6" s="24"/>
      <c r="DHA6" s="24"/>
      <c r="DHB6" s="24"/>
      <c r="DHC6" s="24"/>
      <c r="DHD6" s="24"/>
      <c r="DHE6" s="22" t="s">
        <v>30</v>
      </c>
      <c r="DHF6" s="22" t="s">
        <v>8</v>
      </c>
      <c r="DHG6" s="22" t="s">
        <v>9</v>
      </c>
      <c r="DHH6" s="22" t="s">
        <v>10</v>
      </c>
      <c r="DHI6" s="2">
        <v>112</v>
      </c>
      <c r="DHJ6" s="26"/>
      <c r="DHK6" s="23" t="s">
        <v>4</v>
      </c>
      <c r="DHL6" s="24"/>
      <c r="DHM6" s="24"/>
      <c r="DHN6" s="24"/>
      <c r="DHO6" s="24"/>
      <c r="DHP6" s="24"/>
      <c r="DHQ6" s="24"/>
      <c r="DHR6" s="24"/>
      <c r="DHS6" s="24"/>
      <c r="DHT6" s="24"/>
      <c r="DHU6" s="22" t="s">
        <v>30</v>
      </c>
      <c r="DHV6" s="22" t="s">
        <v>8</v>
      </c>
      <c r="DHW6" s="22" t="s">
        <v>9</v>
      </c>
      <c r="DHX6" s="22" t="s">
        <v>10</v>
      </c>
      <c r="DHY6" s="2">
        <v>112</v>
      </c>
      <c r="DHZ6" s="26"/>
      <c r="DIA6" s="23" t="s">
        <v>4</v>
      </c>
      <c r="DIB6" s="24"/>
      <c r="DIC6" s="24"/>
      <c r="DID6" s="24"/>
      <c r="DIE6" s="24"/>
      <c r="DIF6" s="24"/>
      <c r="DIG6" s="24"/>
      <c r="DIH6" s="24"/>
      <c r="DII6" s="24"/>
      <c r="DIJ6" s="24"/>
      <c r="DIK6" s="22" t="s">
        <v>30</v>
      </c>
      <c r="DIL6" s="22" t="s">
        <v>8</v>
      </c>
      <c r="DIM6" s="22" t="s">
        <v>9</v>
      </c>
      <c r="DIN6" s="22" t="s">
        <v>10</v>
      </c>
      <c r="DIO6" s="2">
        <v>112</v>
      </c>
      <c r="DIP6" s="26"/>
      <c r="DIQ6" s="23" t="s">
        <v>4</v>
      </c>
      <c r="DIR6" s="24"/>
      <c r="DIS6" s="24"/>
      <c r="DIT6" s="24"/>
      <c r="DIU6" s="24"/>
      <c r="DIV6" s="24"/>
      <c r="DIW6" s="24"/>
      <c r="DIX6" s="24"/>
      <c r="DIY6" s="24"/>
      <c r="DIZ6" s="24"/>
      <c r="DJA6" s="22" t="s">
        <v>30</v>
      </c>
      <c r="DJB6" s="22" t="s">
        <v>8</v>
      </c>
      <c r="DJC6" s="22" t="s">
        <v>9</v>
      </c>
      <c r="DJD6" s="22" t="s">
        <v>10</v>
      </c>
      <c r="DJE6" s="2">
        <v>112</v>
      </c>
      <c r="DJF6" s="26"/>
      <c r="DJG6" s="23" t="s">
        <v>4</v>
      </c>
      <c r="DJH6" s="24"/>
      <c r="DJI6" s="24"/>
      <c r="DJJ6" s="24"/>
      <c r="DJK6" s="24"/>
      <c r="DJL6" s="24"/>
      <c r="DJM6" s="24"/>
      <c r="DJN6" s="24"/>
      <c r="DJO6" s="24"/>
      <c r="DJP6" s="24"/>
      <c r="DJQ6" s="22" t="s">
        <v>30</v>
      </c>
      <c r="DJR6" s="22" t="s">
        <v>8</v>
      </c>
      <c r="DJS6" s="22" t="s">
        <v>9</v>
      </c>
      <c r="DJT6" s="22" t="s">
        <v>10</v>
      </c>
      <c r="DJU6" s="2">
        <v>112</v>
      </c>
      <c r="DJV6" s="26"/>
      <c r="DJW6" s="23" t="s">
        <v>4</v>
      </c>
      <c r="DJX6" s="24"/>
      <c r="DJY6" s="24"/>
      <c r="DJZ6" s="24"/>
      <c r="DKA6" s="24"/>
      <c r="DKB6" s="24"/>
      <c r="DKC6" s="24"/>
      <c r="DKD6" s="24"/>
      <c r="DKE6" s="24"/>
      <c r="DKF6" s="24"/>
      <c r="DKG6" s="22" t="s">
        <v>30</v>
      </c>
      <c r="DKH6" s="22" t="s">
        <v>8</v>
      </c>
      <c r="DKI6" s="22" t="s">
        <v>9</v>
      </c>
      <c r="DKJ6" s="22" t="s">
        <v>10</v>
      </c>
      <c r="DKK6" s="2">
        <v>112</v>
      </c>
      <c r="DKL6" s="26"/>
      <c r="DKM6" s="23" t="s">
        <v>4</v>
      </c>
      <c r="DKN6" s="24"/>
      <c r="DKO6" s="24"/>
      <c r="DKP6" s="24"/>
      <c r="DKQ6" s="24"/>
      <c r="DKR6" s="24"/>
      <c r="DKS6" s="24"/>
      <c r="DKT6" s="24"/>
      <c r="DKU6" s="24"/>
      <c r="DKV6" s="24"/>
      <c r="DKW6" s="22" t="s">
        <v>30</v>
      </c>
      <c r="DKX6" s="22" t="s">
        <v>8</v>
      </c>
      <c r="DKY6" s="22" t="s">
        <v>9</v>
      </c>
      <c r="DKZ6" s="22" t="s">
        <v>10</v>
      </c>
      <c r="DLA6" s="2">
        <v>112</v>
      </c>
      <c r="DLB6" s="26"/>
      <c r="DLC6" s="23" t="s">
        <v>4</v>
      </c>
      <c r="DLD6" s="24"/>
      <c r="DLE6" s="24"/>
      <c r="DLF6" s="24"/>
      <c r="DLG6" s="24"/>
      <c r="DLH6" s="24"/>
      <c r="DLI6" s="24"/>
      <c r="DLJ6" s="24"/>
      <c r="DLK6" s="24"/>
      <c r="DLL6" s="24"/>
      <c r="DLM6" s="22" t="s">
        <v>30</v>
      </c>
      <c r="DLN6" s="22" t="s">
        <v>8</v>
      </c>
      <c r="DLO6" s="22" t="s">
        <v>9</v>
      </c>
      <c r="DLP6" s="22" t="s">
        <v>10</v>
      </c>
      <c r="DLQ6" s="2">
        <v>112</v>
      </c>
      <c r="DLR6" s="26"/>
      <c r="DLS6" s="23" t="s">
        <v>4</v>
      </c>
      <c r="DLT6" s="24"/>
      <c r="DLU6" s="24"/>
      <c r="DLV6" s="24"/>
      <c r="DLW6" s="24"/>
      <c r="DLX6" s="24"/>
      <c r="DLY6" s="24"/>
      <c r="DLZ6" s="24"/>
      <c r="DMA6" s="24"/>
      <c r="DMB6" s="24"/>
      <c r="DMC6" s="22" t="s">
        <v>30</v>
      </c>
      <c r="DMD6" s="22" t="s">
        <v>8</v>
      </c>
      <c r="DME6" s="22" t="s">
        <v>9</v>
      </c>
      <c r="DMF6" s="22" t="s">
        <v>10</v>
      </c>
      <c r="DMG6" s="2">
        <v>112</v>
      </c>
      <c r="DMH6" s="26"/>
      <c r="DMI6" s="23" t="s">
        <v>4</v>
      </c>
      <c r="DMJ6" s="24"/>
      <c r="DMK6" s="24"/>
      <c r="DML6" s="24"/>
      <c r="DMM6" s="24"/>
      <c r="DMN6" s="24"/>
      <c r="DMO6" s="24"/>
      <c r="DMP6" s="24"/>
      <c r="DMQ6" s="24"/>
      <c r="DMR6" s="24"/>
      <c r="DMS6" s="22" t="s">
        <v>30</v>
      </c>
      <c r="DMT6" s="22" t="s">
        <v>8</v>
      </c>
      <c r="DMU6" s="22" t="s">
        <v>9</v>
      </c>
      <c r="DMV6" s="22" t="s">
        <v>10</v>
      </c>
      <c r="DMW6" s="2">
        <v>112</v>
      </c>
      <c r="DMX6" s="26"/>
      <c r="DMY6" s="23" t="s">
        <v>4</v>
      </c>
      <c r="DMZ6" s="24"/>
      <c r="DNA6" s="24"/>
      <c r="DNB6" s="24"/>
      <c r="DNC6" s="24"/>
      <c r="DND6" s="24"/>
      <c r="DNE6" s="24"/>
      <c r="DNF6" s="24"/>
      <c r="DNG6" s="24"/>
      <c r="DNH6" s="24"/>
      <c r="DNI6" s="22" t="s">
        <v>30</v>
      </c>
      <c r="DNJ6" s="22" t="s">
        <v>8</v>
      </c>
      <c r="DNK6" s="22" t="s">
        <v>9</v>
      </c>
      <c r="DNL6" s="22" t="s">
        <v>10</v>
      </c>
      <c r="DNM6" s="2">
        <v>112</v>
      </c>
      <c r="DNN6" s="26"/>
      <c r="DNO6" s="23" t="s">
        <v>4</v>
      </c>
      <c r="DNP6" s="24"/>
      <c r="DNQ6" s="24"/>
      <c r="DNR6" s="24"/>
      <c r="DNS6" s="24"/>
      <c r="DNT6" s="24"/>
      <c r="DNU6" s="24"/>
      <c r="DNV6" s="24"/>
      <c r="DNW6" s="24"/>
      <c r="DNX6" s="24"/>
      <c r="DNY6" s="22" t="s">
        <v>30</v>
      </c>
      <c r="DNZ6" s="22" t="s">
        <v>8</v>
      </c>
      <c r="DOA6" s="22" t="s">
        <v>9</v>
      </c>
      <c r="DOB6" s="22" t="s">
        <v>10</v>
      </c>
      <c r="DOC6" s="2">
        <v>112</v>
      </c>
      <c r="DOD6" s="26"/>
      <c r="DOE6" s="23" t="s">
        <v>4</v>
      </c>
      <c r="DOF6" s="24"/>
      <c r="DOG6" s="24"/>
      <c r="DOH6" s="24"/>
      <c r="DOI6" s="24"/>
      <c r="DOJ6" s="24"/>
      <c r="DOK6" s="24"/>
      <c r="DOL6" s="24"/>
      <c r="DOM6" s="24"/>
      <c r="DON6" s="24"/>
      <c r="DOO6" s="22" t="s">
        <v>30</v>
      </c>
      <c r="DOP6" s="22" t="s">
        <v>8</v>
      </c>
      <c r="DOQ6" s="22" t="s">
        <v>9</v>
      </c>
      <c r="DOR6" s="22" t="s">
        <v>10</v>
      </c>
      <c r="DOS6" s="2">
        <v>112</v>
      </c>
      <c r="DOT6" s="26"/>
      <c r="DOU6" s="23" t="s">
        <v>4</v>
      </c>
      <c r="DOV6" s="24"/>
      <c r="DOW6" s="24"/>
      <c r="DOX6" s="24"/>
      <c r="DOY6" s="24"/>
      <c r="DOZ6" s="24"/>
      <c r="DPA6" s="24"/>
      <c r="DPB6" s="24"/>
      <c r="DPC6" s="24"/>
      <c r="DPD6" s="24"/>
      <c r="DPE6" s="22" t="s">
        <v>30</v>
      </c>
      <c r="DPF6" s="22" t="s">
        <v>8</v>
      </c>
      <c r="DPG6" s="22" t="s">
        <v>9</v>
      </c>
      <c r="DPH6" s="22" t="s">
        <v>10</v>
      </c>
      <c r="DPI6" s="2">
        <v>112</v>
      </c>
      <c r="DPJ6" s="26"/>
      <c r="DPK6" s="23" t="s">
        <v>4</v>
      </c>
      <c r="DPL6" s="24"/>
      <c r="DPM6" s="24"/>
      <c r="DPN6" s="24"/>
      <c r="DPO6" s="24"/>
      <c r="DPP6" s="24"/>
      <c r="DPQ6" s="24"/>
      <c r="DPR6" s="24"/>
      <c r="DPS6" s="24"/>
      <c r="DPT6" s="24"/>
      <c r="DPU6" s="22" t="s">
        <v>30</v>
      </c>
      <c r="DPV6" s="22" t="s">
        <v>8</v>
      </c>
      <c r="DPW6" s="22" t="s">
        <v>9</v>
      </c>
      <c r="DPX6" s="22" t="s">
        <v>10</v>
      </c>
      <c r="DPY6" s="2">
        <v>112</v>
      </c>
      <c r="DPZ6" s="26"/>
      <c r="DQA6" s="23" t="s">
        <v>4</v>
      </c>
      <c r="DQB6" s="24"/>
      <c r="DQC6" s="24"/>
      <c r="DQD6" s="24"/>
      <c r="DQE6" s="24"/>
      <c r="DQF6" s="24"/>
      <c r="DQG6" s="24"/>
      <c r="DQH6" s="24"/>
      <c r="DQI6" s="24"/>
      <c r="DQJ6" s="24"/>
      <c r="DQK6" s="22" t="s">
        <v>30</v>
      </c>
      <c r="DQL6" s="22" t="s">
        <v>8</v>
      </c>
      <c r="DQM6" s="22" t="s">
        <v>9</v>
      </c>
      <c r="DQN6" s="22" t="s">
        <v>10</v>
      </c>
      <c r="DQO6" s="2">
        <v>112</v>
      </c>
      <c r="DQP6" s="26"/>
      <c r="DQQ6" s="23" t="s">
        <v>4</v>
      </c>
      <c r="DQR6" s="24"/>
      <c r="DQS6" s="24"/>
      <c r="DQT6" s="24"/>
      <c r="DQU6" s="24"/>
      <c r="DQV6" s="24"/>
      <c r="DQW6" s="24"/>
      <c r="DQX6" s="24"/>
      <c r="DQY6" s="24"/>
      <c r="DQZ6" s="24"/>
      <c r="DRA6" s="22" t="s">
        <v>30</v>
      </c>
      <c r="DRB6" s="22" t="s">
        <v>8</v>
      </c>
      <c r="DRC6" s="22" t="s">
        <v>9</v>
      </c>
      <c r="DRD6" s="22" t="s">
        <v>10</v>
      </c>
      <c r="DRE6" s="2">
        <v>112</v>
      </c>
      <c r="DRF6" s="26"/>
      <c r="DRG6" s="23" t="s">
        <v>4</v>
      </c>
      <c r="DRH6" s="24"/>
      <c r="DRI6" s="24"/>
      <c r="DRJ6" s="24"/>
      <c r="DRK6" s="24"/>
      <c r="DRL6" s="24"/>
      <c r="DRM6" s="24"/>
      <c r="DRN6" s="24"/>
      <c r="DRO6" s="24"/>
      <c r="DRP6" s="24"/>
      <c r="DRQ6" s="22" t="s">
        <v>30</v>
      </c>
      <c r="DRR6" s="22" t="s">
        <v>8</v>
      </c>
      <c r="DRS6" s="22" t="s">
        <v>9</v>
      </c>
      <c r="DRT6" s="22" t="s">
        <v>10</v>
      </c>
      <c r="DRU6" s="2">
        <v>112</v>
      </c>
      <c r="DRV6" s="26"/>
      <c r="DRW6" s="23" t="s">
        <v>4</v>
      </c>
      <c r="DRX6" s="24"/>
      <c r="DRY6" s="24"/>
      <c r="DRZ6" s="24"/>
      <c r="DSA6" s="24"/>
      <c r="DSB6" s="24"/>
      <c r="DSC6" s="24"/>
      <c r="DSD6" s="24"/>
      <c r="DSE6" s="24"/>
      <c r="DSF6" s="24"/>
      <c r="DSG6" s="22" t="s">
        <v>30</v>
      </c>
      <c r="DSH6" s="22" t="s">
        <v>8</v>
      </c>
      <c r="DSI6" s="22" t="s">
        <v>9</v>
      </c>
      <c r="DSJ6" s="22" t="s">
        <v>10</v>
      </c>
      <c r="DSK6" s="2">
        <v>112</v>
      </c>
      <c r="DSL6" s="26"/>
      <c r="DSM6" s="23" t="s">
        <v>4</v>
      </c>
      <c r="DSN6" s="24"/>
      <c r="DSO6" s="24"/>
      <c r="DSP6" s="24"/>
      <c r="DSQ6" s="24"/>
      <c r="DSR6" s="24"/>
      <c r="DSS6" s="24"/>
      <c r="DST6" s="24"/>
      <c r="DSU6" s="24"/>
      <c r="DSV6" s="24"/>
      <c r="DSW6" s="22" t="s">
        <v>30</v>
      </c>
      <c r="DSX6" s="22" t="s">
        <v>8</v>
      </c>
      <c r="DSY6" s="22" t="s">
        <v>9</v>
      </c>
      <c r="DSZ6" s="22" t="s">
        <v>10</v>
      </c>
      <c r="DTA6" s="2">
        <v>112</v>
      </c>
      <c r="DTB6" s="26"/>
      <c r="DTC6" s="23" t="s">
        <v>4</v>
      </c>
      <c r="DTD6" s="24"/>
      <c r="DTE6" s="24"/>
      <c r="DTF6" s="24"/>
      <c r="DTG6" s="24"/>
      <c r="DTH6" s="24"/>
      <c r="DTI6" s="24"/>
      <c r="DTJ6" s="24"/>
      <c r="DTK6" s="24"/>
      <c r="DTL6" s="24"/>
      <c r="DTM6" s="22" t="s">
        <v>30</v>
      </c>
      <c r="DTN6" s="22" t="s">
        <v>8</v>
      </c>
      <c r="DTO6" s="22" t="s">
        <v>9</v>
      </c>
      <c r="DTP6" s="22" t="s">
        <v>10</v>
      </c>
      <c r="DTQ6" s="2">
        <v>112</v>
      </c>
      <c r="DTR6" s="26"/>
      <c r="DTS6" s="23" t="s">
        <v>4</v>
      </c>
      <c r="DTT6" s="24"/>
      <c r="DTU6" s="24"/>
      <c r="DTV6" s="24"/>
      <c r="DTW6" s="24"/>
      <c r="DTX6" s="24"/>
      <c r="DTY6" s="24"/>
      <c r="DTZ6" s="24"/>
      <c r="DUA6" s="24"/>
      <c r="DUB6" s="24"/>
      <c r="DUC6" s="22" t="s">
        <v>30</v>
      </c>
      <c r="DUD6" s="22" t="s">
        <v>8</v>
      </c>
      <c r="DUE6" s="22" t="s">
        <v>9</v>
      </c>
      <c r="DUF6" s="22" t="s">
        <v>10</v>
      </c>
      <c r="DUG6" s="2">
        <v>112</v>
      </c>
      <c r="DUH6" s="26"/>
      <c r="DUI6" s="23" t="s">
        <v>4</v>
      </c>
      <c r="DUJ6" s="24"/>
      <c r="DUK6" s="24"/>
      <c r="DUL6" s="24"/>
      <c r="DUM6" s="24"/>
      <c r="DUN6" s="24"/>
      <c r="DUO6" s="24"/>
      <c r="DUP6" s="24"/>
      <c r="DUQ6" s="24"/>
      <c r="DUR6" s="24"/>
      <c r="DUS6" s="22" t="s">
        <v>30</v>
      </c>
      <c r="DUT6" s="22" t="s">
        <v>8</v>
      </c>
      <c r="DUU6" s="22" t="s">
        <v>9</v>
      </c>
      <c r="DUV6" s="22" t="s">
        <v>10</v>
      </c>
      <c r="DUW6" s="2">
        <v>112</v>
      </c>
      <c r="DUX6" s="26"/>
      <c r="DUY6" s="23" t="s">
        <v>4</v>
      </c>
      <c r="DUZ6" s="24"/>
      <c r="DVA6" s="24"/>
      <c r="DVB6" s="24"/>
      <c r="DVC6" s="24"/>
      <c r="DVD6" s="24"/>
      <c r="DVE6" s="24"/>
      <c r="DVF6" s="24"/>
      <c r="DVG6" s="24"/>
      <c r="DVH6" s="24"/>
      <c r="DVI6" s="22" t="s">
        <v>30</v>
      </c>
      <c r="DVJ6" s="22" t="s">
        <v>8</v>
      </c>
      <c r="DVK6" s="22" t="s">
        <v>9</v>
      </c>
      <c r="DVL6" s="22" t="s">
        <v>10</v>
      </c>
      <c r="DVM6" s="2">
        <v>112</v>
      </c>
      <c r="DVN6" s="26"/>
      <c r="DVO6" s="23" t="s">
        <v>4</v>
      </c>
      <c r="DVP6" s="24"/>
      <c r="DVQ6" s="24"/>
      <c r="DVR6" s="24"/>
      <c r="DVS6" s="24"/>
      <c r="DVT6" s="24"/>
      <c r="DVU6" s="24"/>
      <c r="DVV6" s="24"/>
      <c r="DVW6" s="24"/>
      <c r="DVX6" s="24"/>
      <c r="DVY6" s="22" t="s">
        <v>30</v>
      </c>
      <c r="DVZ6" s="22" t="s">
        <v>8</v>
      </c>
      <c r="DWA6" s="22" t="s">
        <v>9</v>
      </c>
      <c r="DWB6" s="22" t="s">
        <v>10</v>
      </c>
      <c r="DWC6" s="2">
        <v>112</v>
      </c>
      <c r="DWD6" s="26"/>
      <c r="DWE6" s="23" t="s">
        <v>4</v>
      </c>
      <c r="DWF6" s="24"/>
      <c r="DWG6" s="24"/>
      <c r="DWH6" s="24"/>
      <c r="DWI6" s="24"/>
      <c r="DWJ6" s="24"/>
      <c r="DWK6" s="24"/>
      <c r="DWL6" s="24"/>
      <c r="DWM6" s="24"/>
      <c r="DWN6" s="24"/>
      <c r="DWO6" s="22" t="s">
        <v>30</v>
      </c>
      <c r="DWP6" s="22" t="s">
        <v>8</v>
      </c>
      <c r="DWQ6" s="22" t="s">
        <v>9</v>
      </c>
      <c r="DWR6" s="22" t="s">
        <v>10</v>
      </c>
      <c r="DWS6" s="2">
        <v>112</v>
      </c>
      <c r="DWT6" s="26"/>
      <c r="DWU6" s="23" t="s">
        <v>4</v>
      </c>
      <c r="DWV6" s="24"/>
      <c r="DWW6" s="24"/>
      <c r="DWX6" s="24"/>
      <c r="DWY6" s="24"/>
      <c r="DWZ6" s="24"/>
      <c r="DXA6" s="24"/>
      <c r="DXB6" s="24"/>
      <c r="DXC6" s="24"/>
      <c r="DXD6" s="24"/>
      <c r="DXE6" s="22" t="s">
        <v>30</v>
      </c>
      <c r="DXF6" s="22" t="s">
        <v>8</v>
      </c>
      <c r="DXG6" s="22" t="s">
        <v>9</v>
      </c>
      <c r="DXH6" s="22" t="s">
        <v>10</v>
      </c>
      <c r="DXI6" s="2">
        <v>112</v>
      </c>
      <c r="DXJ6" s="26"/>
      <c r="DXK6" s="23" t="s">
        <v>4</v>
      </c>
      <c r="DXL6" s="24"/>
      <c r="DXM6" s="24"/>
      <c r="DXN6" s="24"/>
      <c r="DXO6" s="24"/>
      <c r="DXP6" s="24"/>
      <c r="DXQ6" s="24"/>
      <c r="DXR6" s="24"/>
      <c r="DXS6" s="24"/>
      <c r="DXT6" s="24"/>
      <c r="DXU6" s="22" t="s">
        <v>30</v>
      </c>
      <c r="DXV6" s="22" t="s">
        <v>8</v>
      </c>
      <c r="DXW6" s="22" t="s">
        <v>9</v>
      </c>
      <c r="DXX6" s="22" t="s">
        <v>10</v>
      </c>
      <c r="DXY6" s="2">
        <v>112</v>
      </c>
      <c r="DXZ6" s="26"/>
      <c r="DYA6" s="23" t="s">
        <v>4</v>
      </c>
      <c r="DYB6" s="24"/>
      <c r="DYC6" s="24"/>
      <c r="DYD6" s="24"/>
      <c r="DYE6" s="24"/>
      <c r="DYF6" s="24"/>
      <c r="DYG6" s="24"/>
      <c r="DYH6" s="24"/>
      <c r="DYI6" s="24"/>
      <c r="DYJ6" s="24"/>
      <c r="DYK6" s="22" t="s">
        <v>30</v>
      </c>
      <c r="DYL6" s="22" t="s">
        <v>8</v>
      </c>
      <c r="DYM6" s="22" t="s">
        <v>9</v>
      </c>
      <c r="DYN6" s="22" t="s">
        <v>10</v>
      </c>
      <c r="DYO6" s="2">
        <v>112</v>
      </c>
      <c r="DYP6" s="26"/>
      <c r="DYQ6" s="23" t="s">
        <v>4</v>
      </c>
      <c r="DYR6" s="24"/>
      <c r="DYS6" s="24"/>
      <c r="DYT6" s="24"/>
      <c r="DYU6" s="24"/>
      <c r="DYV6" s="24"/>
      <c r="DYW6" s="24"/>
      <c r="DYX6" s="24"/>
      <c r="DYY6" s="24"/>
      <c r="DYZ6" s="24"/>
      <c r="DZA6" s="22" t="s">
        <v>30</v>
      </c>
      <c r="DZB6" s="22" t="s">
        <v>8</v>
      </c>
      <c r="DZC6" s="22" t="s">
        <v>9</v>
      </c>
      <c r="DZD6" s="22" t="s">
        <v>10</v>
      </c>
      <c r="DZE6" s="2">
        <v>112</v>
      </c>
      <c r="DZF6" s="26"/>
      <c r="DZG6" s="23" t="s">
        <v>4</v>
      </c>
      <c r="DZH6" s="24"/>
      <c r="DZI6" s="24"/>
      <c r="DZJ6" s="24"/>
      <c r="DZK6" s="24"/>
      <c r="DZL6" s="24"/>
      <c r="DZM6" s="24"/>
      <c r="DZN6" s="24"/>
      <c r="DZO6" s="24"/>
      <c r="DZP6" s="24"/>
      <c r="DZQ6" s="22" t="s">
        <v>30</v>
      </c>
      <c r="DZR6" s="22" t="s">
        <v>8</v>
      </c>
      <c r="DZS6" s="22" t="s">
        <v>9</v>
      </c>
      <c r="DZT6" s="22" t="s">
        <v>10</v>
      </c>
      <c r="DZU6" s="2">
        <v>112</v>
      </c>
      <c r="DZV6" s="26"/>
      <c r="DZW6" s="23" t="s">
        <v>4</v>
      </c>
      <c r="DZX6" s="24"/>
      <c r="DZY6" s="24"/>
      <c r="DZZ6" s="24"/>
      <c r="EAA6" s="24"/>
      <c r="EAB6" s="24"/>
      <c r="EAC6" s="24"/>
      <c r="EAD6" s="24"/>
      <c r="EAE6" s="24"/>
      <c r="EAF6" s="24"/>
      <c r="EAG6" s="22" t="s">
        <v>30</v>
      </c>
      <c r="EAH6" s="22" t="s">
        <v>8</v>
      </c>
      <c r="EAI6" s="22" t="s">
        <v>9</v>
      </c>
      <c r="EAJ6" s="22" t="s">
        <v>10</v>
      </c>
      <c r="EAK6" s="2">
        <v>112</v>
      </c>
      <c r="EAL6" s="26"/>
      <c r="EAM6" s="23" t="s">
        <v>4</v>
      </c>
      <c r="EAN6" s="24"/>
      <c r="EAO6" s="24"/>
      <c r="EAP6" s="24"/>
      <c r="EAQ6" s="24"/>
      <c r="EAR6" s="24"/>
      <c r="EAS6" s="24"/>
      <c r="EAT6" s="24"/>
      <c r="EAU6" s="24"/>
      <c r="EAV6" s="24"/>
      <c r="EAW6" s="22" t="s">
        <v>30</v>
      </c>
      <c r="EAX6" s="22" t="s">
        <v>8</v>
      </c>
      <c r="EAY6" s="22" t="s">
        <v>9</v>
      </c>
      <c r="EAZ6" s="22" t="s">
        <v>10</v>
      </c>
      <c r="EBA6" s="2">
        <v>112</v>
      </c>
      <c r="EBB6" s="26"/>
      <c r="EBC6" s="23" t="s">
        <v>4</v>
      </c>
      <c r="EBD6" s="24"/>
      <c r="EBE6" s="24"/>
      <c r="EBF6" s="24"/>
      <c r="EBG6" s="24"/>
      <c r="EBH6" s="24"/>
      <c r="EBI6" s="24"/>
      <c r="EBJ6" s="24"/>
      <c r="EBK6" s="24"/>
      <c r="EBL6" s="24"/>
      <c r="EBM6" s="22" t="s">
        <v>30</v>
      </c>
      <c r="EBN6" s="22" t="s">
        <v>8</v>
      </c>
      <c r="EBO6" s="22" t="s">
        <v>9</v>
      </c>
      <c r="EBP6" s="22" t="s">
        <v>10</v>
      </c>
      <c r="EBQ6" s="2">
        <v>112</v>
      </c>
      <c r="EBR6" s="26"/>
      <c r="EBS6" s="23" t="s">
        <v>4</v>
      </c>
      <c r="EBT6" s="24"/>
      <c r="EBU6" s="24"/>
      <c r="EBV6" s="24"/>
      <c r="EBW6" s="24"/>
      <c r="EBX6" s="24"/>
      <c r="EBY6" s="24"/>
      <c r="EBZ6" s="24"/>
      <c r="ECA6" s="24"/>
      <c r="ECB6" s="24"/>
      <c r="ECC6" s="22" t="s">
        <v>30</v>
      </c>
      <c r="ECD6" s="22" t="s">
        <v>8</v>
      </c>
      <c r="ECE6" s="22" t="s">
        <v>9</v>
      </c>
      <c r="ECF6" s="22" t="s">
        <v>10</v>
      </c>
      <c r="ECG6" s="2">
        <v>112</v>
      </c>
      <c r="ECH6" s="26"/>
      <c r="ECI6" s="23" t="s">
        <v>4</v>
      </c>
      <c r="ECJ6" s="24"/>
      <c r="ECK6" s="24"/>
      <c r="ECL6" s="24"/>
      <c r="ECM6" s="24"/>
      <c r="ECN6" s="24"/>
      <c r="ECO6" s="24"/>
      <c r="ECP6" s="24"/>
      <c r="ECQ6" s="24"/>
      <c r="ECR6" s="24"/>
      <c r="ECS6" s="22" t="s">
        <v>30</v>
      </c>
      <c r="ECT6" s="22" t="s">
        <v>8</v>
      </c>
      <c r="ECU6" s="22" t="s">
        <v>9</v>
      </c>
      <c r="ECV6" s="22" t="s">
        <v>10</v>
      </c>
      <c r="ECW6" s="2">
        <v>112</v>
      </c>
      <c r="ECX6" s="26"/>
      <c r="ECY6" s="23" t="s">
        <v>4</v>
      </c>
      <c r="ECZ6" s="24"/>
      <c r="EDA6" s="24"/>
      <c r="EDB6" s="24"/>
      <c r="EDC6" s="24"/>
      <c r="EDD6" s="24"/>
      <c r="EDE6" s="24"/>
      <c r="EDF6" s="24"/>
      <c r="EDG6" s="24"/>
      <c r="EDH6" s="24"/>
      <c r="EDI6" s="22" t="s">
        <v>30</v>
      </c>
      <c r="EDJ6" s="22" t="s">
        <v>8</v>
      </c>
      <c r="EDK6" s="22" t="s">
        <v>9</v>
      </c>
      <c r="EDL6" s="22" t="s">
        <v>10</v>
      </c>
      <c r="EDM6" s="2">
        <v>112</v>
      </c>
      <c r="EDN6" s="26"/>
      <c r="EDO6" s="23" t="s">
        <v>4</v>
      </c>
      <c r="EDP6" s="24"/>
      <c r="EDQ6" s="24"/>
      <c r="EDR6" s="24"/>
      <c r="EDS6" s="24"/>
      <c r="EDT6" s="24"/>
      <c r="EDU6" s="24"/>
      <c r="EDV6" s="24"/>
      <c r="EDW6" s="24"/>
      <c r="EDX6" s="24"/>
      <c r="EDY6" s="22" t="s">
        <v>30</v>
      </c>
      <c r="EDZ6" s="22" t="s">
        <v>8</v>
      </c>
      <c r="EEA6" s="22" t="s">
        <v>9</v>
      </c>
      <c r="EEB6" s="22" t="s">
        <v>10</v>
      </c>
      <c r="EEC6" s="2">
        <v>112</v>
      </c>
      <c r="EED6" s="26"/>
      <c r="EEE6" s="23" t="s">
        <v>4</v>
      </c>
      <c r="EEF6" s="24"/>
      <c r="EEG6" s="24"/>
      <c r="EEH6" s="24"/>
      <c r="EEI6" s="24"/>
      <c r="EEJ6" s="24"/>
      <c r="EEK6" s="24"/>
      <c r="EEL6" s="24"/>
      <c r="EEM6" s="24"/>
      <c r="EEN6" s="24"/>
      <c r="EEO6" s="22" t="s">
        <v>30</v>
      </c>
      <c r="EEP6" s="22" t="s">
        <v>8</v>
      </c>
      <c r="EEQ6" s="22" t="s">
        <v>9</v>
      </c>
      <c r="EER6" s="22" t="s">
        <v>10</v>
      </c>
      <c r="EES6" s="2">
        <v>112</v>
      </c>
      <c r="EET6" s="26"/>
      <c r="EEU6" s="23" t="s">
        <v>4</v>
      </c>
      <c r="EEV6" s="24"/>
      <c r="EEW6" s="24"/>
      <c r="EEX6" s="24"/>
      <c r="EEY6" s="24"/>
      <c r="EEZ6" s="24"/>
      <c r="EFA6" s="24"/>
      <c r="EFB6" s="24"/>
      <c r="EFC6" s="24"/>
      <c r="EFD6" s="24"/>
      <c r="EFE6" s="22" t="s">
        <v>30</v>
      </c>
      <c r="EFF6" s="22" t="s">
        <v>8</v>
      </c>
      <c r="EFG6" s="22" t="s">
        <v>9</v>
      </c>
      <c r="EFH6" s="22" t="s">
        <v>10</v>
      </c>
      <c r="EFI6" s="2">
        <v>112</v>
      </c>
      <c r="EFJ6" s="26"/>
      <c r="EFK6" s="23" t="s">
        <v>4</v>
      </c>
      <c r="EFL6" s="24"/>
      <c r="EFM6" s="24"/>
      <c r="EFN6" s="24"/>
      <c r="EFO6" s="24"/>
      <c r="EFP6" s="24"/>
      <c r="EFQ6" s="24"/>
      <c r="EFR6" s="24"/>
      <c r="EFS6" s="24"/>
      <c r="EFT6" s="24"/>
      <c r="EFU6" s="22" t="s">
        <v>30</v>
      </c>
      <c r="EFV6" s="22" t="s">
        <v>8</v>
      </c>
      <c r="EFW6" s="22" t="s">
        <v>9</v>
      </c>
      <c r="EFX6" s="22" t="s">
        <v>10</v>
      </c>
      <c r="EFY6" s="2">
        <v>112</v>
      </c>
      <c r="EFZ6" s="26"/>
      <c r="EGA6" s="23" t="s">
        <v>4</v>
      </c>
      <c r="EGB6" s="24"/>
      <c r="EGC6" s="24"/>
      <c r="EGD6" s="24"/>
      <c r="EGE6" s="24"/>
      <c r="EGF6" s="24"/>
      <c r="EGG6" s="24"/>
      <c r="EGH6" s="24"/>
      <c r="EGI6" s="24"/>
      <c r="EGJ6" s="24"/>
      <c r="EGK6" s="22" t="s">
        <v>30</v>
      </c>
      <c r="EGL6" s="22" t="s">
        <v>8</v>
      </c>
      <c r="EGM6" s="22" t="s">
        <v>9</v>
      </c>
      <c r="EGN6" s="22" t="s">
        <v>10</v>
      </c>
      <c r="EGO6" s="2">
        <v>112</v>
      </c>
      <c r="EGP6" s="26"/>
      <c r="EGQ6" s="23" t="s">
        <v>4</v>
      </c>
      <c r="EGR6" s="24"/>
      <c r="EGS6" s="24"/>
      <c r="EGT6" s="24"/>
      <c r="EGU6" s="24"/>
      <c r="EGV6" s="24"/>
      <c r="EGW6" s="24"/>
      <c r="EGX6" s="24"/>
      <c r="EGY6" s="24"/>
      <c r="EGZ6" s="24"/>
      <c r="EHA6" s="22" t="s">
        <v>30</v>
      </c>
      <c r="EHB6" s="22" t="s">
        <v>8</v>
      </c>
      <c r="EHC6" s="22" t="s">
        <v>9</v>
      </c>
      <c r="EHD6" s="22" t="s">
        <v>10</v>
      </c>
      <c r="EHE6" s="2">
        <v>112</v>
      </c>
      <c r="EHF6" s="26"/>
      <c r="EHG6" s="23" t="s">
        <v>4</v>
      </c>
      <c r="EHH6" s="24"/>
      <c r="EHI6" s="24"/>
      <c r="EHJ6" s="24"/>
      <c r="EHK6" s="24"/>
      <c r="EHL6" s="24"/>
      <c r="EHM6" s="24"/>
      <c r="EHN6" s="24"/>
      <c r="EHO6" s="24"/>
      <c r="EHP6" s="24"/>
      <c r="EHQ6" s="22" t="s">
        <v>30</v>
      </c>
      <c r="EHR6" s="22" t="s">
        <v>8</v>
      </c>
      <c r="EHS6" s="22" t="s">
        <v>9</v>
      </c>
      <c r="EHT6" s="22" t="s">
        <v>10</v>
      </c>
      <c r="EHU6" s="2">
        <v>112</v>
      </c>
      <c r="EHV6" s="26"/>
      <c r="EHW6" s="23" t="s">
        <v>4</v>
      </c>
      <c r="EHX6" s="24"/>
      <c r="EHY6" s="24"/>
      <c r="EHZ6" s="24"/>
      <c r="EIA6" s="24"/>
      <c r="EIB6" s="24"/>
      <c r="EIC6" s="24"/>
      <c r="EID6" s="24"/>
      <c r="EIE6" s="24"/>
      <c r="EIF6" s="24"/>
      <c r="EIG6" s="22" t="s">
        <v>30</v>
      </c>
      <c r="EIH6" s="22" t="s">
        <v>8</v>
      </c>
      <c r="EII6" s="22" t="s">
        <v>9</v>
      </c>
      <c r="EIJ6" s="22" t="s">
        <v>10</v>
      </c>
      <c r="EIK6" s="2">
        <v>112</v>
      </c>
      <c r="EIL6" s="26"/>
      <c r="EIM6" s="23" t="s">
        <v>4</v>
      </c>
      <c r="EIN6" s="24"/>
      <c r="EIO6" s="24"/>
      <c r="EIP6" s="24"/>
      <c r="EIQ6" s="24"/>
      <c r="EIR6" s="24"/>
      <c r="EIS6" s="24"/>
      <c r="EIT6" s="24"/>
      <c r="EIU6" s="24"/>
      <c r="EIV6" s="24"/>
      <c r="EIW6" s="22" t="s">
        <v>30</v>
      </c>
      <c r="EIX6" s="22" t="s">
        <v>8</v>
      </c>
      <c r="EIY6" s="22" t="s">
        <v>9</v>
      </c>
      <c r="EIZ6" s="22" t="s">
        <v>10</v>
      </c>
      <c r="EJA6" s="2">
        <v>112</v>
      </c>
      <c r="EJB6" s="26"/>
      <c r="EJC6" s="23" t="s">
        <v>4</v>
      </c>
      <c r="EJD6" s="24"/>
      <c r="EJE6" s="24"/>
      <c r="EJF6" s="24"/>
      <c r="EJG6" s="24"/>
      <c r="EJH6" s="24"/>
      <c r="EJI6" s="24"/>
      <c r="EJJ6" s="24"/>
      <c r="EJK6" s="24"/>
      <c r="EJL6" s="24"/>
      <c r="EJM6" s="22" t="s">
        <v>30</v>
      </c>
      <c r="EJN6" s="22" t="s">
        <v>8</v>
      </c>
      <c r="EJO6" s="22" t="s">
        <v>9</v>
      </c>
      <c r="EJP6" s="22" t="s">
        <v>10</v>
      </c>
      <c r="EJQ6" s="2">
        <v>112</v>
      </c>
      <c r="EJR6" s="26"/>
      <c r="EJS6" s="23" t="s">
        <v>4</v>
      </c>
      <c r="EJT6" s="24"/>
      <c r="EJU6" s="24"/>
      <c r="EJV6" s="24"/>
      <c r="EJW6" s="24"/>
      <c r="EJX6" s="24"/>
      <c r="EJY6" s="24"/>
      <c r="EJZ6" s="24"/>
      <c r="EKA6" s="24"/>
      <c r="EKB6" s="24"/>
      <c r="EKC6" s="22" t="s">
        <v>30</v>
      </c>
      <c r="EKD6" s="22" t="s">
        <v>8</v>
      </c>
      <c r="EKE6" s="22" t="s">
        <v>9</v>
      </c>
      <c r="EKF6" s="22" t="s">
        <v>10</v>
      </c>
      <c r="EKG6" s="2">
        <v>112</v>
      </c>
      <c r="EKH6" s="26"/>
      <c r="EKI6" s="23" t="s">
        <v>4</v>
      </c>
      <c r="EKJ6" s="24"/>
      <c r="EKK6" s="24"/>
      <c r="EKL6" s="24"/>
      <c r="EKM6" s="24"/>
      <c r="EKN6" s="24"/>
      <c r="EKO6" s="24"/>
      <c r="EKP6" s="24"/>
      <c r="EKQ6" s="24"/>
      <c r="EKR6" s="24"/>
      <c r="EKS6" s="22" t="s">
        <v>30</v>
      </c>
      <c r="EKT6" s="22" t="s">
        <v>8</v>
      </c>
      <c r="EKU6" s="22" t="s">
        <v>9</v>
      </c>
      <c r="EKV6" s="22" t="s">
        <v>10</v>
      </c>
      <c r="EKW6" s="2">
        <v>112</v>
      </c>
      <c r="EKX6" s="26"/>
      <c r="EKY6" s="23" t="s">
        <v>4</v>
      </c>
      <c r="EKZ6" s="24"/>
      <c r="ELA6" s="24"/>
      <c r="ELB6" s="24"/>
      <c r="ELC6" s="24"/>
      <c r="ELD6" s="24"/>
      <c r="ELE6" s="24"/>
      <c r="ELF6" s="24"/>
      <c r="ELG6" s="24"/>
      <c r="ELH6" s="24"/>
      <c r="ELI6" s="22" t="s">
        <v>30</v>
      </c>
      <c r="ELJ6" s="22" t="s">
        <v>8</v>
      </c>
      <c r="ELK6" s="22" t="s">
        <v>9</v>
      </c>
      <c r="ELL6" s="22" t="s">
        <v>10</v>
      </c>
      <c r="ELM6" s="2">
        <v>112</v>
      </c>
      <c r="ELN6" s="26"/>
      <c r="ELO6" s="23" t="s">
        <v>4</v>
      </c>
      <c r="ELP6" s="24"/>
      <c r="ELQ6" s="24"/>
      <c r="ELR6" s="24"/>
      <c r="ELS6" s="24"/>
      <c r="ELT6" s="24"/>
      <c r="ELU6" s="24"/>
      <c r="ELV6" s="24"/>
      <c r="ELW6" s="24"/>
      <c r="ELX6" s="24"/>
      <c r="ELY6" s="22" t="s">
        <v>30</v>
      </c>
      <c r="ELZ6" s="22" t="s">
        <v>8</v>
      </c>
      <c r="EMA6" s="22" t="s">
        <v>9</v>
      </c>
      <c r="EMB6" s="22" t="s">
        <v>10</v>
      </c>
      <c r="EMC6" s="2">
        <v>112</v>
      </c>
      <c r="EMD6" s="26"/>
      <c r="EME6" s="23" t="s">
        <v>4</v>
      </c>
      <c r="EMF6" s="24"/>
      <c r="EMG6" s="24"/>
      <c r="EMH6" s="24"/>
      <c r="EMI6" s="24"/>
      <c r="EMJ6" s="24"/>
      <c r="EMK6" s="24"/>
      <c r="EML6" s="24"/>
      <c r="EMM6" s="24"/>
      <c r="EMN6" s="24"/>
      <c r="EMO6" s="22" t="s">
        <v>30</v>
      </c>
      <c r="EMP6" s="22" t="s">
        <v>8</v>
      </c>
      <c r="EMQ6" s="22" t="s">
        <v>9</v>
      </c>
      <c r="EMR6" s="22" t="s">
        <v>10</v>
      </c>
      <c r="EMS6" s="2">
        <v>112</v>
      </c>
      <c r="EMT6" s="26"/>
      <c r="EMU6" s="23" t="s">
        <v>4</v>
      </c>
      <c r="EMV6" s="24"/>
      <c r="EMW6" s="24"/>
      <c r="EMX6" s="24"/>
      <c r="EMY6" s="24"/>
      <c r="EMZ6" s="24"/>
      <c r="ENA6" s="24"/>
      <c r="ENB6" s="24"/>
      <c r="ENC6" s="24"/>
      <c r="END6" s="24"/>
      <c r="ENE6" s="22" t="s">
        <v>30</v>
      </c>
      <c r="ENF6" s="22" t="s">
        <v>8</v>
      </c>
      <c r="ENG6" s="22" t="s">
        <v>9</v>
      </c>
      <c r="ENH6" s="22" t="s">
        <v>10</v>
      </c>
      <c r="ENI6" s="2">
        <v>112</v>
      </c>
      <c r="ENJ6" s="26"/>
      <c r="ENK6" s="23" t="s">
        <v>4</v>
      </c>
      <c r="ENL6" s="24"/>
      <c r="ENM6" s="24"/>
      <c r="ENN6" s="24"/>
      <c r="ENO6" s="24"/>
      <c r="ENP6" s="24"/>
      <c r="ENQ6" s="24"/>
      <c r="ENR6" s="24"/>
      <c r="ENS6" s="24"/>
      <c r="ENT6" s="24"/>
      <c r="ENU6" s="22" t="s">
        <v>30</v>
      </c>
      <c r="ENV6" s="22" t="s">
        <v>8</v>
      </c>
      <c r="ENW6" s="22" t="s">
        <v>9</v>
      </c>
      <c r="ENX6" s="22" t="s">
        <v>10</v>
      </c>
      <c r="ENY6" s="2">
        <v>112</v>
      </c>
      <c r="ENZ6" s="26"/>
      <c r="EOA6" s="23" t="s">
        <v>4</v>
      </c>
      <c r="EOB6" s="24"/>
      <c r="EOC6" s="24"/>
      <c r="EOD6" s="24"/>
      <c r="EOE6" s="24"/>
      <c r="EOF6" s="24"/>
      <c r="EOG6" s="24"/>
      <c r="EOH6" s="24"/>
      <c r="EOI6" s="24"/>
      <c r="EOJ6" s="24"/>
      <c r="EOK6" s="22" t="s">
        <v>30</v>
      </c>
      <c r="EOL6" s="22" t="s">
        <v>8</v>
      </c>
      <c r="EOM6" s="22" t="s">
        <v>9</v>
      </c>
      <c r="EON6" s="22" t="s">
        <v>10</v>
      </c>
      <c r="EOO6" s="2">
        <v>112</v>
      </c>
      <c r="EOP6" s="26"/>
      <c r="EOQ6" s="23" t="s">
        <v>4</v>
      </c>
      <c r="EOR6" s="24"/>
      <c r="EOS6" s="24"/>
      <c r="EOT6" s="24"/>
      <c r="EOU6" s="24"/>
      <c r="EOV6" s="24"/>
      <c r="EOW6" s="24"/>
      <c r="EOX6" s="24"/>
      <c r="EOY6" s="24"/>
      <c r="EOZ6" s="24"/>
      <c r="EPA6" s="22" t="s">
        <v>30</v>
      </c>
      <c r="EPB6" s="22" t="s">
        <v>8</v>
      </c>
      <c r="EPC6" s="22" t="s">
        <v>9</v>
      </c>
      <c r="EPD6" s="22" t="s">
        <v>10</v>
      </c>
      <c r="EPE6" s="2">
        <v>112</v>
      </c>
      <c r="EPF6" s="26"/>
      <c r="EPG6" s="23" t="s">
        <v>4</v>
      </c>
      <c r="EPH6" s="24"/>
      <c r="EPI6" s="24"/>
      <c r="EPJ6" s="24"/>
      <c r="EPK6" s="24"/>
      <c r="EPL6" s="24"/>
      <c r="EPM6" s="24"/>
      <c r="EPN6" s="24"/>
      <c r="EPO6" s="24"/>
      <c r="EPP6" s="24"/>
      <c r="EPQ6" s="22" t="s">
        <v>30</v>
      </c>
      <c r="EPR6" s="22" t="s">
        <v>8</v>
      </c>
      <c r="EPS6" s="22" t="s">
        <v>9</v>
      </c>
      <c r="EPT6" s="22" t="s">
        <v>10</v>
      </c>
      <c r="EPU6" s="2">
        <v>112</v>
      </c>
      <c r="EPV6" s="26"/>
      <c r="EPW6" s="23" t="s">
        <v>4</v>
      </c>
      <c r="EPX6" s="24"/>
      <c r="EPY6" s="24"/>
      <c r="EPZ6" s="24"/>
      <c r="EQA6" s="24"/>
      <c r="EQB6" s="24"/>
      <c r="EQC6" s="24"/>
      <c r="EQD6" s="24"/>
      <c r="EQE6" s="24"/>
      <c r="EQF6" s="24"/>
      <c r="EQG6" s="22" t="s">
        <v>30</v>
      </c>
      <c r="EQH6" s="22" t="s">
        <v>8</v>
      </c>
      <c r="EQI6" s="22" t="s">
        <v>9</v>
      </c>
      <c r="EQJ6" s="22" t="s">
        <v>10</v>
      </c>
      <c r="EQK6" s="2">
        <v>112</v>
      </c>
      <c r="EQL6" s="26"/>
      <c r="EQM6" s="23" t="s">
        <v>4</v>
      </c>
      <c r="EQN6" s="24"/>
      <c r="EQO6" s="24"/>
      <c r="EQP6" s="24"/>
      <c r="EQQ6" s="24"/>
      <c r="EQR6" s="24"/>
      <c r="EQS6" s="24"/>
      <c r="EQT6" s="24"/>
      <c r="EQU6" s="24"/>
      <c r="EQV6" s="24"/>
      <c r="EQW6" s="22" t="s">
        <v>30</v>
      </c>
      <c r="EQX6" s="22" t="s">
        <v>8</v>
      </c>
      <c r="EQY6" s="22" t="s">
        <v>9</v>
      </c>
      <c r="EQZ6" s="22" t="s">
        <v>10</v>
      </c>
      <c r="ERA6" s="2">
        <v>112</v>
      </c>
      <c r="ERB6" s="26"/>
      <c r="ERC6" s="23" t="s">
        <v>4</v>
      </c>
      <c r="ERD6" s="24"/>
      <c r="ERE6" s="24"/>
      <c r="ERF6" s="24"/>
      <c r="ERG6" s="24"/>
      <c r="ERH6" s="24"/>
      <c r="ERI6" s="24"/>
      <c r="ERJ6" s="24"/>
      <c r="ERK6" s="24"/>
      <c r="ERL6" s="24"/>
      <c r="ERM6" s="22" t="s">
        <v>30</v>
      </c>
      <c r="ERN6" s="22" t="s">
        <v>8</v>
      </c>
      <c r="ERO6" s="22" t="s">
        <v>9</v>
      </c>
      <c r="ERP6" s="22" t="s">
        <v>10</v>
      </c>
      <c r="ERQ6" s="2">
        <v>112</v>
      </c>
      <c r="ERR6" s="26"/>
      <c r="ERS6" s="23" t="s">
        <v>4</v>
      </c>
      <c r="ERT6" s="24"/>
      <c r="ERU6" s="24"/>
      <c r="ERV6" s="24"/>
      <c r="ERW6" s="24"/>
      <c r="ERX6" s="24"/>
      <c r="ERY6" s="24"/>
      <c r="ERZ6" s="24"/>
      <c r="ESA6" s="24"/>
      <c r="ESB6" s="24"/>
      <c r="ESC6" s="22" t="s">
        <v>30</v>
      </c>
      <c r="ESD6" s="22" t="s">
        <v>8</v>
      </c>
      <c r="ESE6" s="22" t="s">
        <v>9</v>
      </c>
      <c r="ESF6" s="22" t="s">
        <v>10</v>
      </c>
      <c r="ESG6" s="2">
        <v>112</v>
      </c>
      <c r="ESH6" s="26"/>
      <c r="ESI6" s="23" t="s">
        <v>4</v>
      </c>
      <c r="ESJ6" s="24"/>
      <c r="ESK6" s="24"/>
      <c r="ESL6" s="24"/>
      <c r="ESM6" s="24"/>
      <c r="ESN6" s="24"/>
      <c r="ESO6" s="24"/>
      <c r="ESP6" s="24"/>
      <c r="ESQ6" s="24"/>
      <c r="ESR6" s="24"/>
      <c r="ESS6" s="22" t="s">
        <v>30</v>
      </c>
      <c r="EST6" s="22" t="s">
        <v>8</v>
      </c>
      <c r="ESU6" s="22" t="s">
        <v>9</v>
      </c>
      <c r="ESV6" s="22" t="s">
        <v>10</v>
      </c>
      <c r="ESW6" s="2">
        <v>112</v>
      </c>
      <c r="ESX6" s="26"/>
      <c r="ESY6" s="23" t="s">
        <v>4</v>
      </c>
      <c r="ESZ6" s="24"/>
      <c r="ETA6" s="24"/>
      <c r="ETB6" s="24"/>
      <c r="ETC6" s="24"/>
      <c r="ETD6" s="24"/>
      <c r="ETE6" s="24"/>
      <c r="ETF6" s="24"/>
      <c r="ETG6" s="24"/>
      <c r="ETH6" s="24"/>
      <c r="ETI6" s="22" t="s">
        <v>30</v>
      </c>
      <c r="ETJ6" s="22" t="s">
        <v>8</v>
      </c>
      <c r="ETK6" s="22" t="s">
        <v>9</v>
      </c>
      <c r="ETL6" s="22" t="s">
        <v>10</v>
      </c>
      <c r="ETM6" s="2">
        <v>112</v>
      </c>
      <c r="ETN6" s="26"/>
      <c r="ETO6" s="23" t="s">
        <v>4</v>
      </c>
      <c r="ETP6" s="24"/>
      <c r="ETQ6" s="24"/>
      <c r="ETR6" s="24"/>
      <c r="ETS6" s="24"/>
      <c r="ETT6" s="24"/>
      <c r="ETU6" s="24"/>
      <c r="ETV6" s="24"/>
      <c r="ETW6" s="24"/>
      <c r="ETX6" s="24"/>
      <c r="ETY6" s="22" t="s">
        <v>30</v>
      </c>
      <c r="ETZ6" s="22" t="s">
        <v>8</v>
      </c>
      <c r="EUA6" s="22" t="s">
        <v>9</v>
      </c>
      <c r="EUB6" s="22" t="s">
        <v>10</v>
      </c>
      <c r="EUC6" s="2">
        <v>112</v>
      </c>
      <c r="EUD6" s="26"/>
      <c r="EUE6" s="23" t="s">
        <v>4</v>
      </c>
      <c r="EUF6" s="24"/>
      <c r="EUG6" s="24"/>
      <c r="EUH6" s="24"/>
      <c r="EUI6" s="24"/>
      <c r="EUJ6" s="24"/>
      <c r="EUK6" s="24"/>
      <c r="EUL6" s="24"/>
      <c r="EUM6" s="24"/>
      <c r="EUN6" s="24"/>
      <c r="EUO6" s="22" t="s">
        <v>30</v>
      </c>
      <c r="EUP6" s="22" t="s">
        <v>8</v>
      </c>
      <c r="EUQ6" s="22" t="s">
        <v>9</v>
      </c>
      <c r="EUR6" s="22" t="s">
        <v>10</v>
      </c>
      <c r="EUS6" s="2">
        <v>112</v>
      </c>
      <c r="EUT6" s="26"/>
      <c r="EUU6" s="23" t="s">
        <v>4</v>
      </c>
      <c r="EUV6" s="24"/>
      <c r="EUW6" s="24"/>
      <c r="EUX6" s="24"/>
      <c r="EUY6" s="24"/>
      <c r="EUZ6" s="24"/>
      <c r="EVA6" s="24"/>
      <c r="EVB6" s="24"/>
      <c r="EVC6" s="24"/>
      <c r="EVD6" s="24"/>
      <c r="EVE6" s="22" t="s">
        <v>30</v>
      </c>
      <c r="EVF6" s="22" t="s">
        <v>8</v>
      </c>
      <c r="EVG6" s="22" t="s">
        <v>9</v>
      </c>
      <c r="EVH6" s="22" t="s">
        <v>10</v>
      </c>
      <c r="EVI6" s="2">
        <v>112</v>
      </c>
      <c r="EVJ6" s="26"/>
      <c r="EVK6" s="23" t="s">
        <v>4</v>
      </c>
      <c r="EVL6" s="24"/>
      <c r="EVM6" s="24"/>
      <c r="EVN6" s="24"/>
      <c r="EVO6" s="24"/>
      <c r="EVP6" s="24"/>
      <c r="EVQ6" s="24"/>
      <c r="EVR6" s="24"/>
      <c r="EVS6" s="24"/>
      <c r="EVT6" s="24"/>
      <c r="EVU6" s="22" t="s">
        <v>30</v>
      </c>
      <c r="EVV6" s="22" t="s">
        <v>8</v>
      </c>
      <c r="EVW6" s="22" t="s">
        <v>9</v>
      </c>
      <c r="EVX6" s="22" t="s">
        <v>10</v>
      </c>
      <c r="EVY6" s="2">
        <v>112</v>
      </c>
      <c r="EVZ6" s="26"/>
      <c r="EWA6" s="23" t="s">
        <v>4</v>
      </c>
      <c r="EWB6" s="24"/>
      <c r="EWC6" s="24"/>
      <c r="EWD6" s="24"/>
      <c r="EWE6" s="24"/>
      <c r="EWF6" s="24"/>
      <c r="EWG6" s="24"/>
      <c r="EWH6" s="24"/>
      <c r="EWI6" s="24"/>
      <c r="EWJ6" s="24"/>
      <c r="EWK6" s="22" t="s">
        <v>30</v>
      </c>
      <c r="EWL6" s="22" t="s">
        <v>8</v>
      </c>
      <c r="EWM6" s="22" t="s">
        <v>9</v>
      </c>
      <c r="EWN6" s="22" t="s">
        <v>10</v>
      </c>
      <c r="EWO6" s="2">
        <v>112</v>
      </c>
      <c r="EWP6" s="26"/>
      <c r="EWQ6" s="23" t="s">
        <v>4</v>
      </c>
      <c r="EWR6" s="24"/>
      <c r="EWS6" s="24"/>
      <c r="EWT6" s="24"/>
      <c r="EWU6" s="24"/>
      <c r="EWV6" s="24"/>
      <c r="EWW6" s="24"/>
      <c r="EWX6" s="24"/>
      <c r="EWY6" s="24"/>
      <c r="EWZ6" s="24"/>
      <c r="EXA6" s="22" t="s">
        <v>30</v>
      </c>
      <c r="EXB6" s="22" t="s">
        <v>8</v>
      </c>
      <c r="EXC6" s="22" t="s">
        <v>9</v>
      </c>
      <c r="EXD6" s="22" t="s">
        <v>10</v>
      </c>
      <c r="EXE6" s="2">
        <v>112</v>
      </c>
      <c r="EXF6" s="26"/>
      <c r="EXG6" s="23" t="s">
        <v>4</v>
      </c>
      <c r="EXH6" s="24"/>
      <c r="EXI6" s="24"/>
      <c r="EXJ6" s="24"/>
      <c r="EXK6" s="24"/>
      <c r="EXL6" s="24"/>
      <c r="EXM6" s="24"/>
      <c r="EXN6" s="24"/>
      <c r="EXO6" s="24"/>
      <c r="EXP6" s="24"/>
      <c r="EXQ6" s="22" t="s">
        <v>30</v>
      </c>
      <c r="EXR6" s="22" t="s">
        <v>8</v>
      </c>
      <c r="EXS6" s="22" t="s">
        <v>9</v>
      </c>
      <c r="EXT6" s="22" t="s">
        <v>10</v>
      </c>
      <c r="EXU6" s="2">
        <v>112</v>
      </c>
      <c r="EXV6" s="26"/>
      <c r="EXW6" s="23" t="s">
        <v>4</v>
      </c>
      <c r="EXX6" s="24"/>
      <c r="EXY6" s="24"/>
      <c r="EXZ6" s="24"/>
      <c r="EYA6" s="24"/>
      <c r="EYB6" s="24"/>
      <c r="EYC6" s="24"/>
      <c r="EYD6" s="24"/>
      <c r="EYE6" s="24"/>
      <c r="EYF6" s="24"/>
      <c r="EYG6" s="22" t="s">
        <v>30</v>
      </c>
      <c r="EYH6" s="22" t="s">
        <v>8</v>
      </c>
      <c r="EYI6" s="22" t="s">
        <v>9</v>
      </c>
      <c r="EYJ6" s="22" t="s">
        <v>10</v>
      </c>
      <c r="EYK6" s="2">
        <v>112</v>
      </c>
      <c r="EYL6" s="26"/>
      <c r="EYM6" s="23" t="s">
        <v>4</v>
      </c>
      <c r="EYN6" s="24"/>
      <c r="EYO6" s="24"/>
      <c r="EYP6" s="24"/>
      <c r="EYQ6" s="24"/>
      <c r="EYR6" s="24"/>
      <c r="EYS6" s="24"/>
      <c r="EYT6" s="24"/>
      <c r="EYU6" s="24"/>
      <c r="EYV6" s="24"/>
      <c r="EYW6" s="22" t="s">
        <v>30</v>
      </c>
      <c r="EYX6" s="22" t="s">
        <v>8</v>
      </c>
      <c r="EYY6" s="22" t="s">
        <v>9</v>
      </c>
      <c r="EYZ6" s="22" t="s">
        <v>10</v>
      </c>
      <c r="EZA6" s="2">
        <v>112</v>
      </c>
      <c r="EZB6" s="26"/>
      <c r="EZC6" s="23" t="s">
        <v>4</v>
      </c>
      <c r="EZD6" s="24"/>
      <c r="EZE6" s="24"/>
      <c r="EZF6" s="24"/>
      <c r="EZG6" s="24"/>
      <c r="EZH6" s="24"/>
      <c r="EZI6" s="24"/>
      <c r="EZJ6" s="24"/>
      <c r="EZK6" s="24"/>
      <c r="EZL6" s="24"/>
      <c r="EZM6" s="22" t="s">
        <v>30</v>
      </c>
      <c r="EZN6" s="22" t="s">
        <v>8</v>
      </c>
      <c r="EZO6" s="22" t="s">
        <v>9</v>
      </c>
      <c r="EZP6" s="22" t="s">
        <v>10</v>
      </c>
      <c r="EZQ6" s="2">
        <v>112</v>
      </c>
      <c r="EZR6" s="26"/>
      <c r="EZS6" s="23" t="s">
        <v>4</v>
      </c>
      <c r="EZT6" s="24"/>
      <c r="EZU6" s="24"/>
      <c r="EZV6" s="24"/>
      <c r="EZW6" s="24"/>
      <c r="EZX6" s="24"/>
      <c r="EZY6" s="24"/>
      <c r="EZZ6" s="24"/>
      <c r="FAA6" s="24"/>
      <c r="FAB6" s="24"/>
      <c r="FAC6" s="22" t="s">
        <v>30</v>
      </c>
      <c r="FAD6" s="22" t="s">
        <v>8</v>
      </c>
      <c r="FAE6" s="22" t="s">
        <v>9</v>
      </c>
      <c r="FAF6" s="22" t="s">
        <v>10</v>
      </c>
      <c r="FAG6" s="2">
        <v>112</v>
      </c>
      <c r="FAH6" s="26"/>
      <c r="FAI6" s="23" t="s">
        <v>4</v>
      </c>
      <c r="FAJ6" s="24"/>
      <c r="FAK6" s="24"/>
      <c r="FAL6" s="24"/>
      <c r="FAM6" s="24"/>
      <c r="FAN6" s="24"/>
      <c r="FAO6" s="24"/>
      <c r="FAP6" s="24"/>
      <c r="FAQ6" s="24"/>
      <c r="FAR6" s="24"/>
      <c r="FAS6" s="22" t="s">
        <v>30</v>
      </c>
      <c r="FAT6" s="22" t="s">
        <v>8</v>
      </c>
      <c r="FAU6" s="22" t="s">
        <v>9</v>
      </c>
      <c r="FAV6" s="22" t="s">
        <v>10</v>
      </c>
      <c r="FAW6" s="2">
        <v>112</v>
      </c>
      <c r="FAX6" s="26"/>
      <c r="FAY6" s="23" t="s">
        <v>4</v>
      </c>
      <c r="FAZ6" s="24"/>
      <c r="FBA6" s="24"/>
      <c r="FBB6" s="24"/>
      <c r="FBC6" s="24"/>
      <c r="FBD6" s="24"/>
      <c r="FBE6" s="24"/>
      <c r="FBF6" s="24"/>
      <c r="FBG6" s="24"/>
      <c r="FBH6" s="24"/>
      <c r="FBI6" s="22" t="s">
        <v>30</v>
      </c>
      <c r="FBJ6" s="22" t="s">
        <v>8</v>
      </c>
      <c r="FBK6" s="22" t="s">
        <v>9</v>
      </c>
      <c r="FBL6" s="22" t="s">
        <v>10</v>
      </c>
      <c r="FBM6" s="2">
        <v>112</v>
      </c>
      <c r="FBN6" s="26"/>
      <c r="FBO6" s="23" t="s">
        <v>4</v>
      </c>
      <c r="FBP6" s="24"/>
      <c r="FBQ6" s="24"/>
      <c r="FBR6" s="24"/>
      <c r="FBS6" s="24"/>
      <c r="FBT6" s="24"/>
      <c r="FBU6" s="24"/>
      <c r="FBV6" s="24"/>
      <c r="FBW6" s="24"/>
      <c r="FBX6" s="24"/>
      <c r="FBY6" s="22" t="s">
        <v>30</v>
      </c>
      <c r="FBZ6" s="22" t="s">
        <v>8</v>
      </c>
      <c r="FCA6" s="22" t="s">
        <v>9</v>
      </c>
      <c r="FCB6" s="22" t="s">
        <v>10</v>
      </c>
      <c r="FCC6" s="2">
        <v>112</v>
      </c>
      <c r="FCD6" s="26"/>
      <c r="FCE6" s="23" t="s">
        <v>4</v>
      </c>
      <c r="FCF6" s="24"/>
      <c r="FCG6" s="24"/>
      <c r="FCH6" s="24"/>
      <c r="FCI6" s="24"/>
      <c r="FCJ6" s="24"/>
      <c r="FCK6" s="24"/>
      <c r="FCL6" s="24"/>
      <c r="FCM6" s="24"/>
      <c r="FCN6" s="24"/>
      <c r="FCO6" s="22" t="s">
        <v>30</v>
      </c>
      <c r="FCP6" s="22" t="s">
        <v>8</v>
      </c>
      <c r="FCQ6" s="22" t="s">
        <v>9</v>
      </c>
      <c r="FCR6" s="22" t="s">
        <v>10</v>
      </c>
      <c r="FCS6" s="2">
        <v>112</v>
      </c>
      <c r="FCT6" s="26"/>
      <c r="FCU6" s="23" t="s">
        <v>4</v>
      </c>
      <c r="FCV6" s="24"/>
      <c r="FCW6" s="24"/>
      <c r="FCX6" s="24"/>
      <c r="FCY6" s="24"/>
      <c r="FCZ6" s="24"/>
      <c r="FDA6" s="24"/>
      <c r="FDB6" s="24"/>
      <c r="FDC6" s="24"/>
      <c r="FDD6" s="24"/>
      <c r="FDE6" s="22" t="s">
        <v>30</v>
      </c>
      <c r="FDF6" s="22" t="s">
        <v>8</v>
      </c>
      <c r="FDG6" s="22" t="s">
        <v>9</v>
      </c>
      <c r="FDH6" s="22" t="s">
        <v>10</v>
      </c>
      <c r="FDI6" s="2">
        <v>112</v>
      </c>
      <c r="FDJ6" s="26"/>
      <c r="FDK6" s="23" t="s">
        <v>4</v>
      </c>
      <c r="FDL6" s="24"/>
      <c r="FDM6" s="24"/>
      <c r="FDN6" s="24"/>
      <c r="FDO6" s="24"/>
      <c r="FDP6" s="24"/>
      <c r="FDQ6" s="24"/>
      <c r="FDR6" s="24"/>
      <c r="FDS6" s="24"/>
      <c r="FDT6" s="24"/>
      <c r="FDU6" s="22" t="s">
        <v>30</v>
      </c>
      <c r="FDV6" s="22" t="s">
        <v>8</v>
      </c>
      <c r="FDW6" s="22" t="s">
        <v>9</v>
      </c>
      <c r="FDX6" s="22" t="s">
        <v>10</v>
      </c>
      <c r="FDY6" s="2">
        <v>112</v>
      </c>
      <c r="FDZ6" s="26"/>
      <c r="FEA6" s="23" t="s">
        <v>4</v>
      </c>
      <c r="FEB6" s="24"/>
      <c r="FEC6" s="24"/>
      <c r="FED6" s="24"/>
      <c r="FEE6" s="24"/>
      <c r="FEF6" s="24"/>
      <c r="FEG6" s="24"/>
      <c r="FEH6" s="24"/>
      <c r="FEI6" s="24"/>
      <c r="FEJ6" s="24"/>
      <c r="FEK6" s="22" t="s">
        <v>30</v>
      </c>
      <c r="FEL6" s="22" t="s">
        <v>8</v>
      </c>
      <c r="FEM6" s="22" t="s">
        <v>9</v>
      </c>
      <c r="FEN6" s="22" t="s">
        <v>10</v>
      </c>
      <c r="FEO6" s="2">
        <v>112</v>
      </c>
      <c r="FEP6" s="26"/>
      <c r="FEQ6" s="23" t="s">
        <v>4</v>
      </c>
      <c r="FER6" s="24"/>
      <c r="FES6" s="24"/>
      <c r="FET6" s="24"/>
      <c r="FEU6" s="24"/>
      <c r="FEV6" s="24"/>
      <c r="FEW6" s="24"/>
      <c r="FEX6" s="24"/>
      <c r="FEY6" s="24"/>
      <c r="FEZ6" s="24"/>
      <c r="FFA6" s="22" t="s">
        <v>30</v>
      </c>
      <c r="FFB6" s="22" t="s">
        <v>8</v>
      </c>
      <c r="FFC6" s="22" t="s">
        <v>9</v>
      </c>
      <c r="FFD6" s="22" t="s">
        <v>10</v>
      </c>
      <c r="FFE6" s="2">
        <v>112</v>
      </c>
      <c r="FFF6" s="26"/>
      <c r="FFG6" s="23" t="s">
        <v>4</v>
      </c>
      <c r="FFH6" s="24"/>
      <c r="FFI6" s="24"/>
      <c r="FFJ6" s="24"/>
      <c r="FFK6" s="24"/>
      <c r="FFL6" s="24"/>
      <c r="FFM6" s="24"/>
      <c r="FFN6" s="24"/>
      <c r="FFO6" s="24"/>
      <c r="FFP6" s="24"/>
      <c r="FFQ6" s="22" t="s">
        <v>30</v>
      </c>
      <c r="FFR6" s="22" t="s">
        <v>8</v>
      </c>
      <c r="FFS6" s="22" t="s">
        <v>9</v>
      </c>
      <c r="FFT6" s="22" t="s">
        <v>10</v>
      </c>
      <c r="FFU6" s="2">
        <v>112</v>
      </c>
      <c r="FFV6" s="26"/>
      <c r="FFW6" s="23" t="s">
        <v>4</v>
      </c>
      <c r="FFX6" s="24"/>
      <c r="FFY6" s="24"/>
      <c r="FFZ6" s="24"/>
      <c r="FGA6" s="24"/>
      <c r="FGB6" s="24"/>
      <c r="FGC6" s="24"/>
      <c r="FGD6" s="24"/>
      <c r="FGE6" s="24"/>
      <c r="FGF6" s="24"/>
      <c r="FGG6" s="22" t="s">
        <v>30</v>
      </c>
      <c r="FGH6" s="22" t="s">
        <v>8</v>
      </c>
      <c r="FGI6" s="22" t="s">
        <v>9</v>
      </c>
      <c r="FGJ6" s="22" t="s">
        <v>10</v>
      </c>
      <c r="FGK6" s="2">
        <v>112</v>
      </c>
      <c r="FGL6" s="26"/>
      <c r="FGM6" s="23" t="s">
        <v>4</v>
      </c>
      <c r="FGN6" s="24"/>
      <c r="FGO6" s="24"/>
      <c r="FGP6" s="24"/>
      <c r="FGQ6" s="24"/>
      <c r="FGR6" s="24"/>
      <c r="FGS6" s="24"/>
      <c r="FGT6" s="24"/>
      <c r="FGU6" s="24"/>
      <c r="FGV6" s="24"/>
      <c r="FGW6" s="22" t="s">
        <v>30</v>
      </c>
      <c r="FGX6" s="22" t="s">
        <v>8</v>
      </c>
      <c r="FGY6" s="22" t="s">
        <v>9</v>
      </c>
      <c r="FGZ6" s="22" t="s">
        <v>10</v>
      </c>
      <c r="FHA6" s="2">
        <v>112</v>
      </c>
      <c r="FHB6" s="26"/>
      <c r="FHC6" s="23" t="s">
        <v>4</v>
      </c>
      <c r="FHD6" s="24"/>
      <c r="FHE6" s="24"/>
      <c r="FHF6" s="24"/>
      <c r="FHG6" s="24"/>
      <c r="FHH6" s="24"/>
      <c r="FHI6" s="24"/>
      <c r="FHJ6" s="24"/>
      <c r="FHK6" s="24"/>
      <c r="FHL6" s="24"/>
      <c r="FHM6" s="22" t="s">
        <v>30</v>
      </c>
      <c r="FHN6" s="22" t="s">
        <v>8</v>
      </c>
      <c r="FHO6" s="22" t="s">
        <v>9</v>
      </c>
      <c r="FHP6" s="22" t="s">
        <v>10</v>
      </c>
      <c r="FHQ6" s="2">
        <v>112</v>
      </c>
      <c r="FHR6" s="26"/>
      <c r="FHS6" s="23" t="s">
        <v>4</v>
      </c>
      <c r="FHT6" s="24"/>
      <c r="FHU6" s="24"/>
      <c r="FHV6" s="24"/>
      <c r="FHW6" s="24"/>
      <c r="FHX6" s="24"/>
      <c r="FHY6" s="24"/>
      <c r="FHZ6" s="24"/>
      <c r="FIA6" s="24"/>
      <c r="FIB6" s="24"/>
      <c r="FIC6" s="22" t="s">
        <v>30</v>
      </c>
      <c r="FID6" s="22" t="s">
        <v>8</v>
      </c>
      <c r="FIE6" s="22" t="s">
        <v>9</v>
      </c>
      <c r="FIF6" s="22" t="s">
        <v>10</v>
      </c>
      <c r="FIG6" s="2">
        <v>112</v>
      </c>
      <c r="FIH6" s="26"/>
      <c r="FII6" s="23" t="s">
        <v>4</v>
      </c>
      <c r="FIJ6" s="24"/>
      <c r="FIK6" s="24"/>
      <c r="FIL6" s="24"/>
      <c r="FIM6" s="24"/>
      <c r="FIN6" s="24"/>
      <c r="FIO6" s="24"/>
      <c r="FIP6" s="24"/>
      <c r="FIQ6" s="24"/>
      <c r="FIR6" s="24"/>
      <c r="FIS6" s="22" t="s">
        <v>30</v>
      </c>
      <c r="FIT6" s="22" t="s">
        <v>8</v>
      </c>
      <c r="FIU6" s="22" t="s">
        <v>9</v>
      </c>
      <c r="FIV6" s="22" t="s">
        <v>10</v>
      </c>
      <c r="FIW6" s="2">
        <v>112</v>
      </c>
      <c r="FIX6" s="26"/>
      <c r="FIY6" s="23" t="s">
        <v>4</v>
      </c>
      <c r="FIZ6" s="24"/>
      <c r="FJA6" s="24"/>
      <c r="FJB6" s="24"/>
      <c r="FJC6" s="24"/>
      <c r="FJD6" s="24"/>
      <c r="FJE6" s="24"/>
      <c r="FJF6" s="24"/>
      <c r="FJG6" s="24"/>
      <c r="FJH6" s="24"/>
      <c r="FJI6" s="22" t="s">
        <v>30</v>
      </c>
      <c r="FJJ6" s="22" t="s">
        <v>8</v>
      </c>
      <c r="FJK6" s="22" t="s">
        <v>9</v>
      </c>
      <c r="FJL6" s="22" t="s">
        <v>10</v>
      </c>
      <c r="FJM6" s="2">
        <v>112</v>
      </c>
      <c r="FJN6" s="26"/>
      <c r="FJO6" s="23" t="s">
        <v>4</v>
      </c>
      <c r="FJP6" s="24"/>
      <c r="FJQ6" s="24"/>
      <c r="FJR6" s="24"/>
      <c r="FJS6" s="24"/>
      <c r="FJT6" s="24"/>
      <c r="FJU6" s="24"/>
      <c r="FJV6" s="24"/>
      <c r="FJW6" s="24"/>
      <c r="FJX6" s="24"/>
      <c r="FJY6" s="22" t="s">
        <v>30</v>
      </c>
      <c r="FJZ6" s="22" t="s">
        <v>8</v>
      </c>
      <c r="FKA6" s="22" t="s">
        <v>9</v>
      </c>
      <c r="FKB6" s="22" t="s">
        <v>10</v>
      </c>
      <c r="FKC6" s="2">
        <v>112</v>
      </c>
      <c r="FKD6" s="26"/>
      <c r="FKE6" s="23" t="s">
        <v>4</v>
      </c>
      <c r="FKF6" s="24"/>
      <c r="FKG6" s="24"/>
      <c r="FKH6" s="24"/>
      <c r="FKI6" s="24"/>
      <c r="FKJ6" s="24"/>
      <c r="FKK6" s="24"/>
      <c r="FKL6" s="24"/>
      <c r="FKM6" s="24"/>
      <c r="FKN6" s="24"/>
      <c r="FKO6" s="22" t="s">
        <v>30</v>
      </c>
      <c r="FKP6" s="22" t="s">
        <v>8</v>
      </c>
      <c r="FKQ6" s="22" t="s">
        <v>9</v>
      </c>
      <c r="FKR6" s="22" t="s">
        <v>10</v>
      </c>
      <c r="FKS6" s="2">
        <v>112</v>
      </c>
      <c r="FKT6" s="26"/>
      <c r="FKU6" s="23" t="s">
        <v>4</v>
      </c>
      <c r="FKV6" s="24"/>
      <c r="FKW6" s="24"/>
      <c r="FKX6" s="24"/>
      <c r="FKY6" s="24"/>
      <c r="FKZ6" s="24"/>
      <c r="FLA6" s="24"/>
      <c r="FLB6" s="24"/>
      <c r="FLC6" s="24"/>
      <c r="FLD6" s="24"/>
      <c r="FLE6" s="22" t="s">
        <v>30</v>
      </c>
      <c r="FLF6" s="22" t="s">
        <v>8</v>
      </c>
      <c r="FLG6" s="22" t="s">
        <v>9</v>
      </c>
      <c r="FLH6" s="22" t="s">
        <v>10</v>
      </c>
      <c r="FLI6" s="2">
        <v>112</v>
      </c>
      <c r="FLJ6" s="26"/>
      <c r="FLK6" s="23" t="s">
        <v>4</v>
      </c>
      <c r="FLL6" s="24"/>
      <c r="FLM6" s="24"/>
      <c r="FLN6" s="24"/>
      <c r="FLO6" s="24"/>
      <c r="FLP6" s="24"/>
      <c r="FLQ6" s="24"/>
      <c r="FLR6" s="24"/>
      <c r="FLS6" s="24"/>
      <c r="FLT6" s="24"/>
      <c r="FLU6" s="22" t="s">
        <v>30</v>
      </c>
      <c r="FLV6" s="22" t="s">
        <v>8</v>
      </c>
      <c r="FLW6" s="22" t="s">
        <v>9</v>
      </c>
      <c r="FLX6" s="22" t="s">
        <v>10</v>
      </c>
      <c r="FLY6" s="2">
        <v>112</v>
      </c>
      <c r="FLZ6" s="26"/>
      <c r="FMA6" s="23" t="s">
        <v>4</v>
      </c>
      <c r="FMB6" s="24"/>
      <c r="FMC6" s="24"/>
      <c r="FMD6" s="24"/>
      <c r="FME6" s="24"/>
      <c r="FMF6" s="24"/>
      <c r="FMG6" s="24"/>
      <c r="FMH6" s="24"/>
      <c r="FMI6" s="24"/>
      <c r="FMJ6" s="24"/>
      <c r="FMK6" s="22" t="s">
        <v>30</v>
      </c>
      <c r="FML6" s="22" t="s">
        <v>8</v>
      </c>
      <c r="FMM6" s="22" t="s">
        <v>9</v>
      </c>
      <c r="FMN6" s="22" t="s">
        <v>10</v>
      </c>
      <c r="FMO6" s="2">
        <v>112</v>
      </c>
      <c r="FMP6" s="26"/>
      <c r="FMQ6" s="23" t="s">
        <v>4</v>
      </c>
      <c r="FMR6" s="24"/>
      <c r="FMS6" s="24"/>
      <c r="FMT6" s="24"/>
      <c r="FMU6" s="24"/>
      <c r="FMV6" s="24"/>
      <c r="FMW6" s="24"/>
      <c r="FMX6" s="24"/>
      <c r="FMY6" s="24"/>
      <c r="FMZ6" s="24"/>
      <c r="FNA6" s="22" t="s">
        <v>30</v>
      </c>
      <c r="FNB6" s="22" t="s">
        <v>8</v>
      </c>
      <c r="FNC6" s="22" t="s">
        <v>9</v>
      </c>
      <c r="FND6" s="22" t="s">
        <v>10</v>
      </c>
      <c r="FNE6" s="2">
        <v>112</v>
      </c>
      <c r="FNF6" s="26"/>
      <c r="FNG6" s="23" t="s">
        <v>4</v>
      </c>
      <c r="FNH6" s="24"/>
      <c r="FNI6" s="24"/>
      <c r="FNJ6" s="24"/>
      <c r="FNK6" s="24"/>
      <c r="FNL6" s="24"/>
      <c r="FNM6" s="24"/>
      <c r="FNN6" s="24"/>
      <c r="FNO6" s="24"/>
      <c r="FNP6" s="24"/>
      <c r="FNQ6" s="22" t="s">
        <v>30</v>
      </c>
      <c r="FNR6" s="22" t="s">
        <v>8</v>
      </c>
      <c r="FNS6" s="22" t="s">
        <v>9</v>
      </c>
      <c r="FNT6" s="22" t="s">
        <v>10</v>
      </c>
      <c r="FNU6" s="2">
        <v>112</v>
      </c>
      <c r="FNV6" s="26"/>
      <c r="FNW6" s="23" t="s">
        <v>4</v>
      </c>
      <c r="FNX6" s="24"/>
      <c r="FNY6" s="24"/>
      <c r="FNZ6" s="24"/>
      <c r="FOA6" s="24"/>
      <c r="FOB6" s="24"/>
      <c r="FOC6" s="24"/>
      <c r="FOD6" s="24"/>
      <c r="FOE6" s="24"/>
      <c r="FOF6" s="24"/>
      <c r="FOG6" s="22" t="s">
        <v>30</v>
      </c>
      <c r="FOH6" s="22" t="s">
        <v>8</v>
      </c>
      <c r="FOI6" s="22" t="s">
        <v>9</v>
      </c>
      <c r="FOJ6" s="22" t="s">
        <v>10</v>
      </c>
      <c r="FOK6" s="2">
        <v>112</v>
      </c>
      <c r="FOL6" s="26"/>
      <c r="FOM6" s="23" t="s">
        <v>4</v>
      </c>
      <c r="FON6" s="24"/>
      <c r="FOO6" s="24"/>
      <c r="FOP6" s="24"/>
      <c r="FOQ6" s="24"/>
      <c r="FOR6" s="24"/>
      <c r="FOS6" s="24"/>
      <c r="FOT6" s="24"/>
      <c r="FOU6" s="24"/>
      <c r="FOV6" s="24"/>
      <c r="FOW6" s="22" t="s">
        <v>30</v>
      </c>
      <c r="FOX6" s="22" t="s">
        <v>8</v>
      </c>
      <c r="FOY6" s="22" t="s">
        <v>9</v>
      </c>
      <c r="FOZ6" s="22" t="s">
        <v>10</v>
      </c>
      <c r="FPA6" s="2">
        <v>112</v>
      </c>
      <c r="FPB6" s="26"/>
      <c r="FPC6" s="23" t="s">
        <v>4</v>
      </c>
      <c r="FPD6" s="24"/>
      <c r="FPE6" s="24"/>
      <c r="FPF6" s="24"/>
      <c r="FPG6" s="24"/>
      <c r="FPH6" s="24"/>
      <c r="FPI6" s="24"/>
      <c r="FPJ6" s="24"/>
      <c r="FPK6" s="24"/>
      <c r="FPL6" s="24"/>
      <c r="FPM6" s="22" t="s">
        <v>30</v>
      </c>
      <c r="FPN6" s="22" t="s">
        <v>8</v>
      </c>
      <c r="FPO6" s="22" t="s">
        <v>9</v>
      </c>
      <c r="FPP6" s="22" t="s">
        <v>10</v>
      </c>
      <c r="FPQ6" s="2">
        <v>112</v>
      </c>
      <c r="FPR6" s="26"/>
      <c r="FPS6" s="23" t="s">
        <v>4</v>
      </c>
      <c r="FPT6" s="24"/>
      <c r="FPU6" s="24"/>
      <c r="FPV6" s="24"/>
      <c r="FPW6" s="24"/>
      <c r="FPX6" s="24"/>
      <c r="FPY6" s="24"/>
      <c r="FPZ6" s="24"/>
      <c r="FQA6" s="24"/>
      <c r="FQB6" s="24"/>
      <c r="FQC6" s="22" t="s">
        <v>30</v>
      </c>
      <c r="FQD6" s="22" t="s">
        <v>8</v>
      </c>
      <c r="FQE6" s="22" t="s">
        <v>9</v>
      </c>
      <c r="FQF6" s="22" t="s">
        <v>10</v>
      </c>
      <c r="FQG6" s="2">
        <v>112</v>
      </c>
      <c r="FQH6" s="26"/>
      <c r="FQI6" s="23" t="s">
        <v>4</v>
      </c>
      <c r="FQJ6" s="24"/>
      <c r="FQK6" s="24"/>
      <c r="FQL6" s="24"/>
      <c r="FQM6" s="24"/>
      <c r="FQN6" s="24"/>
      <c r="FQO6" s="24"/>
      <c r="FQP6" s="24"/>
      <c r="FQQ6" s="24"/>
      <c r="FQR6" s="24"/>
      <c r="FQS6" s="22" t="s">
        <v>30</v>
      </c>
      <c r="FQT6" s="22" t="s">
        <v>8</v>
      </c>
      <c r="FQU6" s="22" t="s">
        <v>9</v>
      </c>
      <c r="FQV6" s="22" t="s">
        <v>10</v>
      </c>
      <c r="FQW6" s="2">
        <v>112</v>
      </c>
      <c r="FQX6" s="26"/>
      <c r="FQY6" s="23" t="s">
        <v>4</v>
      </c>
      <c r="FQZ6" s="24"/>
      <c r="FRA6" s="24"/>
      <c r="FRB6" s="24"/>
      <c r="FRC6" s="24"/>
      <c r="FRD6" s="24"/>
      <c r="FRE6" s="24"/>
      <c r="FRF6" s="24"/>
      <c r="FRG6" s="24"/>
      <c r="FRH6" s="24"/>
      <c r="FRI6" s="22" t="s">
        <v>30</v>
      </c>
      <c r="FRJ6" s="22" t="s">
        <v>8</v>
      </c>
      <c r="FRK6" s="22" t="s">
        <v>9</v>
      </c>
      <c r="FRL6" s="22" t="s">
        <v>10</v>
      </c>
      <c r="FRM6" s="2">
        <v>112</v>
      </c>
      <c r="FRN6" s="26"/>
      <c r="FRO6" s="23" t="s">
        <v>4</v>
      </c>
      <c r="FRP6" s="24"/>
      <c r="FRQ6" s="24"/>
      <c r="FRR6" s="24"/>
      <c r="FRS6" s="24"/>
      <c r="FRT6" s="24"/>
      <c r="FRU6" s="24"/>
      <c r="FRV6" s="24"/>
      <c r="FRW6" s="24"/>
      <c r="FRX6" s="24"/>
      <c r="FRY6" s="22" t="s">
        <v>30</v>
      </c>
      <c r="FRZ6" s="22" t="s">
        <v>8</v>
      </c>
      <c r="FSA6" s="22" t="s">
        <v>9</v>
      </c>
      <c r="FSB6" s="22" t="s">
        <v>10</v>
      </c>
      <c r="FSC6" s="2">
        <v>112</v>
      </c>
      <c r="FSD6" s="26"/>
      <c r="FSE6" s="23" t="s">
        <v>4</v>
      </c>
      <c r="FSF6" s="24"/>
      <c r="FSG6" s="24"/>
      <c r="FSH6" s="24"/>
      <c r="FSI6" s="24"/>
      <c r="FSJ6" s="24"/>
      <c r="FSK6" s="24"/>
      <c r="FSL6" s="24"/>
      <c r="FSM6" s="24"/>
      <c r="FSN6" s="24"/>
      <c r="FSO6" s="22" t="s">
        <v>30</v>
      </c>
      <c r="FSP6" s="22" t="s">
        <v>8</v>
      </c>
      <c r="FSQ6" s="22" t="s">
        <v>9</v>
      </c>
      <c r="FSR6" s="22" t="s">
        <v>10</v>
      </c>
      <c r="FSS6" s="2">
        <v>112</v>
      </c>
      <c r="FST6" s="26"/>
      <c r="FSU6" s="23" t="s">
        <v>4</v>
      </c>
      <c r="FSV6" s="24"/>
      <c r="FSW6" s="24"/>
      <c r="FSX6" s="24"/>
      <c r="FSY6" s="24"/>
      <c r="FSZ6" s="24"/>
      <c r="FTA6" s="24"/>
      <c r="FTB6" s="24"/>
      <c r="FTC6" s="24"/>
      <c r="FTD6" s="24"/>
      <c r="FTE6" s="22" t="s">
        <v>30</v>
      </c>
      <c r="FTF6" s="22" t="s">
        <v>8</v>
      </c>
      <c r="FTG6" s="22" t="s">
        <v>9</v>
      </c>
      <c r="FTH6" s="22" t="s">
        <v>10</v>
      </c>
      <c r="FTI6" s="2">
        <v>112</v>
      </c>
      <c r="FTJ6" s="26"/>
      <c r="FTK6" s="23" t="s">
        <v>4</v>
      </c>
      <c r="FTL6" s="24"/>
      <c r="FTM6" s="24"/>
      <c r="FTN6" s="24"/>
      <c r="FTO6" s="24"/>
      <c r="FTP6" s="24"/>
      <c r="FTQ6" s="24"/>
      <c r="FTR6" s="24"/>
      <c r="FTS6" s="24"/>
      <c r="FTT6" s="24"/>
      <c r="FTU6" s="22" t="s">
        <v>30</v>
      </c>
      <c r="FTV6" s="22" t="s">
        <v>8</v>
      </c>
      <c r="FTW6" s="22" t="s">
        <v>9</v>
      </c>
      <c r="FTX6" s="22" t="s">
        <v>10</v>
      </c>
      <c r="FTY6" s="2">
        <v>112</v>
      </c>
      <c r="FTZ6" s="26"/>
      <c r="FUA6" s="23" t="s">
        <v>4</v>
      </c>
      <c r="FUB6" s="24"/>
      <c r="FUC6" s="24"/>
      <c r="FUD6" s="24"/>
      <c r="FUE6" s="24"/>
      <c r="FUF6" s="24"/>
      <c r="FUG6" s="24"/>
      <c r="FUH6" s="24"/>
      <c r="FUI6" s="24"/>
      <c r="FUJ6" s="24"/>
      <c r="FUK6" s="22" t="s">
        <v>30</v>
      </c>
      <c r="FUL6" s="22" t="s">
        <v>8</v>
      </c>
      <c r="FUM6" s="22" t="s">
        <v>9</v>
      </c>
      <c r="FUN6" s="22" t="s">
        <v>10</v>
      </c>
      <c r="FUO6" s="2">
        <v>112</v>
      </c>
      <c r="FUP6" s="26"/>
      <c r="FUQ6" s="23" t="s">
        <v>4</v>
      </c>
      <c r="FUR6" s="24"/>
      <c r="FUS6" s="24"/>
      <c r="FUT6" s="24"/>
      <c r="FUU6" s="24"/>
      <c r="FUV6" s="24"/>
      <c r="FUW6" s="24"/>
      <c r="FUX6" s="24"/>
      <c r="FUY6" s="24"/>
      <c r="FUZ6" s="24"/>
      <c r="FVA6" s="22" t="s">
        <v>30</v>
      </c>
      <c r="FVB6" s="22" t="s">
        <v>8</v>
      </c>
      <c r="FVC6" s="22" t="s">
        <v>9</v>
      </c>
      <c r="FVD6" s="22" t="s">
        <v>10</v>
      </c>
      <c r="FVE6" s="2">
        <v>112</v>
      </c>
      <c r="FVF6" s="26"/>
      <c r="FVG6" s="23" t="s">
        <v>4</v>
      </c>
      <c r="FVH6" s="24"/>
      <c r="FVI6" s="24"/>
      <c r="FVJ6" s="24"/>
      <c r="FVK6" s="24"/>
      <c r="FVL6" s="24"/>
      <c r="FVM6" s="24"/>
      <c r="FVN6" s="24"/>
      <c r="FVO6" s="24"/>
      <c r="FVP6" s="24"/>
      <c r="FVQ6" s="22" t="s">
        <v>30</v>
      </c>
      <c r="FVR6" s="22" t="s">
        <v>8</v>
      </c>
      <c r="FVS6" s="22" t="s">
        <v>9</v>
      </c>
      <c r="FVT6" s="22" t="s">
        <v>10</v>
      </c>
      <c r="FVU6" s="2">
        <v>112</v>
      </c>
      <c r="FVV6" s="26"/>
      <c r="FVW6" s="23" t="s">
        <v>4</v>
      </c>
      <c r="FVX6" s="24"/>
      <c r="FVY6" s="24"/>
      <c r="FVZ6" s="24"/>
      <c r="FWA6" s="24"/>
      <c r="FWB6" s="24"/>
      <c r="FWC6" s="24"/>
      <c r="FWD6" s="24"/>
      <c r="FWE6" s="24"/>
      <c r="FWF6" s="24"/>
      <c r="FWG6" s="22" t="s">
        <v>30</v>
      </c>
      <c r="FWH6" s="22" t="s">
        <v>8</v>
      </c>
      <c r="FWI6" s="22" t="s">
        <v>9</v>
      </c>
      <c r="FWJ6" s="22" t="s">
        <v>10</v>
      </c>
      <c r="FWK6" s="2">
        <v>112</v>
      </c>
      <c r="FWL6" s="26"/>
      <c r="FWM6" s="23" t="s">
        <v>4</v>
      </c>
      <c r="FWN6" s="24"/>
      <c r="FWO6" s="24"/>
      <c r="FWP6" s="24"/>
      <c r="FWQ6" s="24"/>
      <c r="FWR6" s="24"/>
      <c r="FWS6" s="24"/>
      <c r="FWT6" s="24"/>
      <c r="FWU6" s="24"/>
      <c r="FWV6" s="24"/>
      <c r="FWW6" s="22" t="s">
        <v>30</v>
      </c>
      <c r="FWX6" s="22" t="s">
        <v>8</v>
      </c>
      <c r="FWY6" s="22" t="s">
        <v>9</v>
      </c>
      <c r="FWZ6" s="22" t="s">
        <v>10</v>
      </c>
      <c r="FXA6" s="2">
        <v>112</v>
      </c>
      <c r="FXB6" s="26"/>
      <c r="FXC6" s="23" t="s">
        <v>4</v>
      </c>
      <c r="FXD6" s="24"/>
      <c r="FXE6" s="24"/>
      <c r="FXF6" s="24"/>
      <c r="FXG6" s="24"/>
      <c r="FXH6" s="24"/>
      <c r="FXI6" s="24"/>
      <c r="FXJ6" s="24"/>
      <c r="FXK6" s="24"/>
      <c r="FXL6" s="24"/>
      <c r="FXM6" s="22" t="s">
        <v>30</v>
      </c>
      <c r="FXN6" s="22" t="s">
        <v>8</v>
      </c>
      <c r="FXO6" s="22" t="s">
        <v>9</v>
      </c>
      <c r="FXP6" s="22" t="s">
        <v>10</v>
      </c>
      <c r="FXQ6" s="2">
        <v>112</v>
      </c>
      <c r="FXR6" s="26"/>
      <c r="FXS6" s="23" t="s">
        <v>4</v>
      </c>
      <c r="FXT6" s="24"/>
      <c r="FXU6" s="24"/>
      <c r="FXV6" s="24"/>
      <c r="FXW6" s="24"/>
      <c r="FXX6" s="24"/>
      <c r="FXY6" s="24"/>
      <c r="FXZ6" s="24"/>
      <c r="FYA6" s="24"/>
      <c r="FYB6" s="24"/>
      <c r="FYC6" s="22" t="s">
        <v>30</v>
      </c>
      <c r="FYD6" s="22" t="s">
        <v>8</v>
      </c>
      <c r="FYE6" s="22" t="s">
        <v>9</v>
      </c>
      <c r="FYF6" s="22" t="s">
        <v>10</v>
      </c>
      <c r="FYG6" s="2">
        <v>112</v>
      </c>
      <c r="FYH6" s="26"/>
      <c r="FYI6" s="23" t="s">
        <v>4</v>
      </c>
      <c r="FYJ6" s="24"/>
      <c r="FYK6" s="24"/>
      <c r="FYL6" s="24"/>
      <c r="FYM6" s="24"/>
      <c r="FYN6" s="24"/>
      <c r="FYO6" s="24"/>
      <c r="FYP6" s="24"/>
      <c r="FYQ6" s="24"/>
      <c r="FYR6" s="24"/>
      <c r="FYS6" s="22" t="s">
        <v>30</v>
      </c>
      <c r="FYT6" s="22" t="s">
        <v>8</v>
      </c>
      <c r="FYU6" s="22" t="s">
        <v>9</v>
      </c>
      <c r="FYV6" s="22" t="s">
        <v>10</v>
      </c>
      <c r="FYW6" s="2">
        <v>112</v>
      </c>
      <c r="FYX6" s="26"/>
      <c r="FYY6" s="23" t="s">
        <v>4</v>
      </c>
      <c r="FYZ6" s="24"/>
      <c r="FZA6" s="24"/>
      <c r="FZB6" s="24"/>
      <c r="FZC6" s="24"/>
      <c r="FZD6" s="24"/>
      <c r="FZE6" s="24"/>
      <c r="FZF6" s="24"/>
      <c r="FZG6" s="24"/>
      <c r="FZH6" s="24"/>
      <c r="FZI6" s="22" t="s">
        <v>30</v>
      </c>
      <c r="FZJ6" s="22" t="s">
        <v>8</v>
      </c>
      <c r="FZK6" s="22" t="s">
        <v>9</v>
      </c>
      <c r="FZL6" s="22" t="s">
        <v>10</v>
      </c>
      <c r="FZM6" s="2">
        <v>112</v>
      </c>
      <c r="FZN6" s="26"/>
      <c r="FZO6" s="23" t="s">
        <v>4</v>
      </c>
      <c r="FZP6" s="24"/>
      <c r="FZQ6" s="24"/>
      <c r="FZR6" s="24"/>
      <c r="FZS6" s="24"/>
      <c r="FZT6" s="24"/>
      <c r="FZU6" s="24"/>
      <c r="FZV6" s="24"/>
      <c r="FZW6" s="24"/>
      <c r="FZX6" s="24"/>
      <c r="FZY6" s="22" t="s">
        <v>30</v>
      </c>
      <c r="FZZ6" s="22" t="s">
        <v>8</v>
      </c>
      <c r="GAA6" s="22" t="s">
        <v>9</v>
      </c>
      <c r="GAB6" s="22" t="s">
        <v>10</v>
      </c>
      <c r="GAC6" s="2">
        <v>112</v>
      </c>
      <c r="GAD6" s="26"/>
      <c r="GAE6" s="23" t="s">
        <v>4</v>
      </c>
      <c r="GAF6" s="24"/>
      <c r="GAG6" s="24"/>
      <c r="GAH6" s="24"/>
      <c r="GAI6" s="24"/>
      <c r="GAJ6" s="24"/>
      <c r="GAK6" s="24"/>
      <c r="GAL6" s="24"/>
      <c r="GAM6" s="24"/>
      <c r="GAN6" s="24"/>
      <c r="GAO6" s="22" t="s">
        <v>30</v>
      </c>
      <c r="GAP6" s="22" t="s">
        <v>8</v>
      </c>
      <c r="GAQ6" s="22" t="s">
        <v>9</v>
      </c>
      <c r="GAR6" s="22" t="s">
        <v>10</v>
      </c>
      <c r="GAS6" s="2">
        <v>112</v>
      </c>
      <c r="GAT6" s="26"/>
      <c r="GAU6" s="23" t="s">
        <v>4</v>
      </c>
      <c r="GAV6" s="24"/>
      <c r="GAW6" s="24"/>
      <c r="GAX6" s="24"/>
      <c r="GAY6" s="24"/>
      <c r="GAZ6" s="24"/>
      <c r="GBA6" s="24"/>
      <c r="GBB6" s="24"/>
      <c r="GBC6" s="24"/>
      <c r="GBD6" s="24"/>
      <c r="GBE6" s="22" t="s">
        <v>30</v>
      </c>
      <c r="GBF6" s="22" t="s">
        <v>8</v>
      </c>
      <c r="GBG6" s="22" t="s">
        <v>9</v>
      </c>
      <c r="GBH6" s="22" t="s">
        <v>10</v>
      </c>
      <c r="GBI6" s="2">
        <v>112</v>
      </c>
      <c r="GBJ6" s="26"/>
      <c r="GBK6" s="23" t="s">
        <v>4</v>
      </c>
      <c r="GBL6" s="24"/>
      <c r="GBM6" s="24"/>
      <c r="GBN6" s="24"/>
      <c r="GBO6" s="24"/>
      <c r="GBP6" s="24"/>
      <c r="GBQ6" s="24"/>
      <c r="GBR6" s="24"/>
      <c r="GBS6" s="24"/>
      <c r="GBT6" s="24"/>
      <c r="GBU6" s="22" t="s">
        <v>30</v>
      </c>
      <c r="GBV6" s="22" t="s">
        <v>8</v>
      </c>
      <c r="GBW6" s="22" t="s">
        <v>9</v>
      </c>
      <c r="GBX6" s="22" t="s">
        <v>10</v>
      </c>
      <c r="GBY6" s="2">
        <v>112</v>
      </c>
      <c r="GBZ6" s="26"/>
      <c r="GCA6" s="23" t="s">
        <v>4</v>
      </c>
      <c r="GCB6" s="24"/>
      <c r="GCC6" s="24"/>
      <c r="GCD6" s="24"/>
      <c r="GCE6" s="24"/>
      <c r="GCF6" s="24"/>
      <c r="GCG6" s="24"/>
      <c r="GCH6" s="24"/>
      <c r="GCI6" s="24"/>
      <c r="GCJ6" s="24"/>
      <c r="GCK6" s="22" t="s">
        <v>30</v>
      </c>
      <c r="GCL6" s="22" t="s">
        <v>8</v>
      </c>
      <c r="GCM6" s="22" t="s">
        <v>9</v>
      </c>
      <c r="GCN6" s="22" t="s">
        <v>10</v>
      </c>
      <c r="GCO6" s="2">
        <v>112</v>
      </c>
      <c r="GCP6" s="26"/>
      <c r="GCQ6" s="23" t="s">
        <v>4</v>
      </c>
      <c r="GCR6" s="24"/>
      <c r="GCS6" s="24"/>
      <c r="GCT6" s="24"/>
      <c r="GCU6" s="24"/>
      <c r="GCV6" s="24"/>
      <c r="GCW6" s="24"/>
      <c r="GCX6" s="24"/>
      <c r="GCY6" s="24"/>
      <c r="GCZ6" s="24"/>
      <c r="GDA6" s="22" t="s">
        <v>30</v>
      </c>
      <c r="GDB6" s="22" t="s">
        <v>8</v>
      </c>
      <c r="GDC6" s="22" t="s">
        <v>9</v>
      </c>
      <c r="GDD6" s="22" t="s">
        <v>10</v>
      </c>
      <c r="GDE6" s="2">
        <v>112</v>
      </c>
      <c r="GDF6" s="26"/>
      <c r="GDG6" s="23" t="s">
        <v>4</v>
      </c>
      <c r="GDH6" s="24"/>
      <c r="GDI6" s="24"/>
      <c r="GDJ6" s="24"/>
      <c r="GDK6" s="24"/>
      <c r="GDL6" s="24"/>
      <c r="GDM6" s="24"/>
      <c r="GDN6" s="24"/>
      <c r="GDO6" s="24"/>
      <c r="GDP6" s="24"/>
      <c r="GDQ6" s="22" t="s">
        <v>30</v>
      </c>
      <c r="GDR6" s="22" t="s">
        <v>8</v>
      </c>
      <c r="GDS6" s="22" t="s">
        <v>9</v>
      </c>
      <c r="GDT6" s="22" t="s">
        <v>10</v>
      </c>
      <c r="GDU6" s="2">
        <v>112</v>
      </c>
      <c r="GDV6" s="26"/>
      <c r="GDW6" s="23" t="s">
        <v>4</v>
      </c>
      <c r="GDX6" s="24"/>
      <c r="GDY6" s="24"/>
      <c r="GDZ6" s="24"/>
      <c r="GEA6" s="24"/>
      <c r="GEB6" s="24"/>
      <c r="GEC6" s="24"/>
      <c r="GED6" s="24"/>
      <c r="GEE6" s="24"/>
      <c r="GEF6" s="24"/>
      <c r="GEG6" s="22" t="s">
        <v>30</v>
      </c>
      <c r="GEH6" s="22" t="s">
        <v>8</v>
      </c>
      <c r="GEI6" s="22" t="s">
        <v>9</v>
      </c>
      <c r="GEJ6" s="22" t="s">
        <v>10</v>
      </c>
      <c r="GEK6" s="2">
        <v>112</v>
      </c>
      <c r="GEL6" s="26"/>
      <c r="GEM6" s="23" t="s">
        <v>4</v>
      </c>
      <c r="GEN6" s="24"/>
      <c r="GEO6" s="24"/>
      <c r="GEP6" s="24"/>
      <c r="GEQ6" s="24"/>
      <c r="GER6" s="24"/>
      <c r="GES6" s="24"/>
      <c r="GET6" s="24"/>
      <c r="GEU6" s="24"/>
      <c r="GEV6" s="24"/>
      <c r="GEW6" s="22" t="s">
        <v>30</v>
      </c>
      <c r="GEX6" s="22" t="s">
        <v>8</v>
      </c>
      <c r="GEY6" s="22" t="s">
        <v>9</v>
      </c>
      <c r="GEZ6" s="22" t="s">
        <v>10</v>
      </c>
      <c r="GFA6" s="2">
        <v>112</v>
      </c>
      <c r="GFB6" s="26"/>
      <c r="GFC6" s="23" t="s">
        <v>4</v>
      </c>
      <c r="GFD6" s="24"/>
      <c r="GFE6" s="24"/>
      <c r="GFF6" s="24"/>
      <c r="GFG6" s="24"/>
      <c r="GFH6" s="24"/>
      <c r="GFI6" s="24"/>
      <c r="GFJ6" s="24"/>
      <c r="GFK6" s="24"/>
      <c r="GFL6" s="24"/>
      <c r="GFM6" s="22" t="s">
        <v>30</v>
      </c>
      <c r="GFN6" s="22" t="s">
        <v>8</v>
      </c>
      <c r="GFO6" s="22" t="s">
        <v>9</v>
      </c>
      <c r="GFP6" s="22" t="s">
        <v>10</v>
      </c>
      <c r="GFQ6" s="2">
        <v>112</v>
      </c>
      <c r="GFR6" s="26"/>
      <c r="GFS6" s="23" t="s">
        <v>4</v>
      </c>
      <c r="GFT6" s="24"/>
      <c r="GFU6" s="24"/>
      <c r="GFV6" s="24"/>
      <c r="GFW6" s="24"/>
      <c r="GFX6" s="24"/>
      <c r="GFY6" s="24"/>
      <c r="GFZ6" s="24"/>
      <c r="GGA6" s="24"/>
      <c r="GGB6" s="24"/>
      <c r="GGC6" s="22" t="s">
        <v>30</v>
      </c>
      <c r="GGD6" s="22" t="s">
        <v>8</v>
      </c>
      <c r="GGE6" s="22" t="s">
        <v>9</v>
      </c>
      <c r="GGF6" s="22" t="s">
        <v>10</v>
      </c>
      <c r="GGG6" s="2">
        <v>112</v>
      </c>
      <c r="GGH6" s="26"/>
      <c r="GGI6" s="23" t="s">
        <v>4</v>
      </c>
      <c r="GGJ6" s="24"/>
      <c r="GGK6" s="24"/>
      <c r="GGL6" s="24"/>
      <c r="GGM6" s="24"/>
      <c r="GGN6" s="24"/>
      <c r="GGO6" s="24"/>
      <c r="GGP6" s="24"/>
      <c r="GGQ6" s="24"/>
      <c r="GGR6" s="24"/>
      <c r="GGS6" s="22" t="s">
        <v>30</v>
      </c>
      <c r="GGT6" s="22" t="s">
        <v>8</v>
      </c>
      <c r="GGU6" s="22" t="s">
        <v>9</v>
      </c>
      <c r="GGV6" s="22" t="s">
        <v>10</v>
      </c>
      <c r="GGW6" s="2">
        <v>112</v>
      </c>
      <c r="GGX6" s="26"/>
      <c r="GGY6" s="23" t="s">
        <v>4</v>
      </c>
      <c r="GGZ6" s="24"/>
      <c r="GHA6" s="24"/>
      <c r="GHB6" s="24"/>
      <c r="GHC6" s="24"/>
      <c r="GHD6" s="24"/>
      <c r="GHE6" s="24"/>
      <c r="GHF6" s="24"/>
      <c r="GHG6" s="24"/>
      <c r="GHH6" s="24"/>
      <c r="GHI6" s="22" t="s">
        <v>30</v>
      </c>
      <c r="GHJ6" s="22" t="s">
        <v>8</v>
      </c>
      <c r="GHK6" s="22" t="s">
        <v>9</v>
      </c>
      <c r="GHL6" s="22" t="s">
        <v>10</v>
      </c>
      <c r="GHM6" s="2">
        <v>112</v>
      </c>
      <c r="GHN6" s="26"/>
      <c r="GHO6" s="23" t="s">
        <v>4</v>
      </c>
      <c r="GHP6" s="24"/>
      <c r="GHQ6" s="24"/>
      <c r="GHR6" s="24"/>
      <c r="GHS6" s="24"/>
      <c r="GHT6" s="24"/>
      <c r="GHU6" s="24"/>
      <c r="GHV6" s="24"/>
      <c r="GHW6" s="24"/>
      <c r="GHX6" s="24"/>
      <c r="GHY6" s="22" t="s">
        <v>30</v>
      </c>
      <c r="GHZ6" s="22" t="s">
        <v>8</v>
      </c>
      <c r="GIA6" s="22" t="s">
        <v>9</v>
      </c>
      <c r="GIB6" s="22" t="s">
        <v>10</v>
      </c>
      <c r="GIC6" s="2">
        <v>112</v>
      </c>
      <c r="GID6" s="26"/>
      <c r="GIE6" s="23" t="s">
        <v>4</v>
      </c>
      <c r="GIF6" s="24"/>
      <c r="GIG6" s="24"/>
      <c r="GIH6" s="24"/>
      <c r="GII6" s="24"/>
      <c r="GIJ6" s="24"/>
      <c r="GIK6" s="24"/>
      <c r="GIL6" s="24"/>
      <c r="GIM6" s="24"/>
      <c r="GIN6" s="24"/>
      <c r="GIO6" s="22" t="s">
        <v>30</v>
      </c>
      <c r="GIP6" s="22" t="s">
        <v>8</v>
      </c>
      <c r="GIQ6" s="22" t="s">
        <v>9</v>
      </c>
      <c r="GIR6" s="22" t="s">
        <v>10</v>
      </c>
      <c r="GIS6" s="2">
        <v>112</v>
      </c>
      <c r="GIT6" s="26"/>
      <c r="GIU6" s="23" t="s">
        <v>4</v>
      </c>
      <c r="GIV6" s="24"/>
      <c r="GIW6" s="24"/>
      <c r="GIX6" s="24"/>
      <c r="GIY6" s="24"/>
      <c r="GIZ6" s="24"/>
      <c r="GJA6" s="24"/>
      <c r="GJB6" s="24"/>
      <c r="GJC6" s="24"/>
      <c r="GJD6" s="24"/>
      <c r="GJE6" s="22" t="s">
        <v>30</v>
      </c>
      <c r="GJF6" s="22" t="s">
        <v>8</v>
      </c>
      <c r="GJG6" s="22" t="s">
        <v>9</v>
      </c>
      <c r="GJH6" s="22" t="s">
        <v>10</v>
      </c>
      <c r="GJI6" s="2">
        <v>112</v>
      </c>
      <c r="GJJ6" s="26"/>
      <c r="GJK6" s="23" t="s">
        <v>4</v>
      </c>
      <c r="GJL6" s="24"/>
      <c r="GJM6" s="24"/>
      <c r="GJN6" s="24"/>
      <c r="GJO6" s="24"/>
      <c r="GJP6" s="24"/>
      <c r="GJQ6" s="24"/>
      <c r="GJR6" s="24"/>
      <c r="GJS6" s="24"/>
      <c r="GJT6" s="24"/>
      <c r="GJU6" s="22" t="s">
        <v>30</v>
      </c>
      <c r="GJV6" s="22" t="s">
        <v>8</v>
      </c>
      <c r="GJW6" s="22" t="s">
        <v>9</v>
      </c>
      <c r="GJX6" s="22" t="s">
        <v>10</v>
      </c>
      <c r="GJY6" s="2">
        <v>112</v>
      </c>
      <c r="GJZ6" s="26"/>
      <c r="GKA6" s="23" t="s">
        <v>4</v>
      </c>
      <c r="GKB6" s="24"/>
      <c r="GKC6" s="24"/>
      <c r="GKD6" s="24"/>
      <c r="GKE6" s="24"/>
      <c r="GKF6" s="24"/>
      <c r="GKG6" s="24"/>
      <c r="GKH6" s="24"/>
      <c r="GKI6" s="24"/>
      <c r="GKJ6" s="24"/>
      <c r="GKK6" s="22" t="s">
        <v>30</v>
      </c>
      <c r="GKL6" s="22" t="s">
        <v>8</v>
      </c>
      <c r="GKM6" s="22" t="s">
        <v>9</v>
      </c>
      <c r="GKN6" s="22" t="s">
        <v>10</v>
      </c>
      <c r="GKO6" s="2">
        <v>112</v>
      </c>
      <c r="GKP6" s="26"/>
      <c r="GKQ6" s="23" t="s">
        <v>4</v>
      </c>
      <c r="GKR6" s="24"/>
      <c r="GKS6" s="24"/>
      <c r="GKT6" s="24"/>
      <c r="GKU6" s="24"/>
      <c r="GKV6" s="24"/>
      <c r="GKW6" s="24"/>
      <c r="GKX6" s="24"/>
      <c r="GKY6" s="24"/>
      <c r="GKZ6" s="24"/>
      <c r="GLA6" s="22" t="s">
        <v>30</v>
      </c>
      <c r="GLB6" s="22" t="s">
        <v>8</v>
      </c>
      <c r="GLC6" s="22" t="s">
        <v>9</v>
      </c>
      <c r="GLD6" s="22" t="s">
        <v>10</v>
      </c>
      <c r="GLE6" s="2">
        <v>112</v>
      </c>
      <c r="GLF6" s="26"/>
      <c r="GLG6" s="23" t="s">
        <v>4</v>
      </c>
      <c r="GLH6" s="24"/>
      <c r="GLI6" s="24"/>
      <c r="GLJ6" s="24"/>
      <c r="GLK6" s="24"/>
      <c r="GLL6" s="24"/>
      <c r="GLM6" s="24"/>
      <c r="GLN6" s="24"/>
      <c r="GLO6" s="24"/>
      <c r="GLP6" s="24"/>
      <c r="GLQ6" s="22" t="s">
        <v>30</v>
      </c>
      <c r="GLR6" s="22" t="s">
        <v>8</v>
      </c>
      <c r="GLS6" s="22" t="s">
        <v>9</v>
      </c>
      <c r="GLT6" s="22" t="s">
        <v>10</v>
      </c>
      <c r="GLU6" s="2">
        <v>112</v>
      </c>
      <c r="GLV6" s="26"/>
      <c r="GLW6" s="23" t="s">
        <v>4</v>
      </c>
      <c r="GLX6" s="24"/>
      <c r="GLY6" s="24"/>
      <c r="GLZ6" s="24"/>
      <c r="GMA6" s="24"/>
      <c r="GMB6" s="24"/>
      <c r="GMC6" s="24"/>
      <c r="GMD6" s="24"/>
      <c r="GME6" s="24"/>
      <c r="GMF6" s="24"/>
      <c r="GMG6" s="22" t="s">
        <v>30</v>
      </c>
      <c r="GMH6" s="22" t="s">
        <v>8</v>
      </c>
      <c r="GMI6" s="22" t="s">
        <v>9</v>
      </c>
      <c r="GMJ6" s="22" t="s">
        <v>10</v>
      </c>
      <c r="GMK6" s="2">
        <v>112</v>
      </c>
      <c r="GML6" s="26"/>
      <c r="GMM6" s="23" t="s">
        <v>4</v>
      </c>
      <c r="GMN6" s="24"/>
      <c r="GMO6" s="24"/>
      <c r="GMP6" s="24"/>
      <c r="GMQ6" s="24"/>
      <c r="GMR6" s="24"/>
      <c r="GMS6" s="24"/>
      <c r="GMT6" s="24"/>
      <c r="GMU6" s="24"/>
      <c r="GMV6" s="24"/>
      <c r="GMW6" s="22" t="s">
        <v>30</v>
      </c>
      <c r="GMX6" s="22" t="s">
        <v>8</v>
      </c>
      <c r="GMY6" s="22" t="s">
        <v>9</v>
      </c>
      <c r="GMZ6" s="22" t="s">
        <v>10</v>
      </c>
      <c r="GNA6" s="2">
        <v>112</v>
      </c>
      <c r="GNB6" s="26"/>
      <c r="GNC6" s="23" t="s">
        <v>4</v>
      </c>
      <c r="GND6" s="24"/>
      <c r="GNE6" s="24"/>
      <c r="GNF6" s="24"/>
      <c r="GNG6" s="24"/>
      <c r="GNH6" s="24"/>
      <c r="GNI6" s="24"/>
      <c r="GNJ6" s="24"/>
      <c r="GNK6" s="24"/>
      <c r="GNL6" s="24"/>
      <c r="GNM6" s="22" t="s">
        <v>30</v>
      </c>
      <c r="GNN6" s="22" t="s">
        <v>8</v>
      </c>
      <c r="GNO6" s="22" t="s">
        <v>9</v>
      </c>
      <c r="GNP6" s="22" t="s">
        <v>10</v>
      </c>
      <c r="GNQ6" s="2">
        <v>112</v>
      </c>
      <c r="GNR6" s="26"/>
      <c r="GNS6" s="23" t="s">
        <v>4</v>
      </c>
      <c r="GNT6" s="24"/>
      <c r="GNU6" s="24"/>
      <c r="GNV6" s="24"/>
      <c r="GNW6" s="24"/>
      <c r="GNX6" s="24"/>
      <c r="GNY6" s="24"/>
      <c r="GNZ6" s="24"/>
      <c r="GOA6" s="24"/>
      <c r="GOB6" s="24"/>
      <c r="GOC6" s="22" t="s">
        <v>30</v>
      </c>
      <c r="GOD6" s="22" t="s">
        <v>8</v>
      </c>
      <c r="GOE6" s="22" t="s">
        <v>9</v>
      </c>
      <c r="GOF6" s="22" t="s">
        <v>10</v>
      </c>
      <c r="GOG6" s="2">
        <v>112</v>
      </c>
      <c r="GOH6" s="26"/>
      <c r="GOI6" s="23" t="s">
        <v>4</v>
      </c>
      <c r="GOJ6" s="24"/>
      <c r="GOK6" s="24"/>
      <c r="GOL6" s="24"/>
      <c r="GOM6" s="24"/>
      <c r="GON6" s="24"/>
      <c r="GOO6" s="24"/>
      <c r="GOP6" s="24"/>
      <c r="GOQ6" s="24"/>
      <c r="GOR6" s="24"/>
      <c r="GOS6" s="22" t="s">
        <v>30</v>
      </c>
      <c r="GOT6" s="22" t="s">
        <v>8</v>
      </c>
      <c r="GOU6" s="22" t="s">
        <v>9</v>
      </c>
      <c r="GOV6" s="22" t="s">
        <v>10</v>
      </c>
      <c r="GOW6" s="2">
        <v>112</v>
      </c>
      <c r="GOX6" s="26"/>
      <c r="GOY6" s="23" t="s">
        <v>4</v>
      </c>
      <c r="GOZ6" s="24"/>
      <c r="GPA6" s="24"/>
      <c r="GPB6" s="24"/>
      <c r="GPC6" s="24"/>
      <c r="GPD6" s="24"/>
      <c r="GPE6" s="24"/>
      <c r="GPF6" s="24"/>
      <c r="GPG6" s="24"/>
      <c r="GPH6" s="24"/>
      <c r="GPI6" s="22" t="s">
        <v>30</v>
      </c>
      <c r="GPJ6" s="22" t="s">
        <v>8</v>
      </c>
      <c r="GPK6" s="22" t="s">
        <v>9</v>
      </c>
      <c r="GPL6" s="22" t="s">
        <v>10</v>
      </c>
      <c r="GPM6" s="2">
        <v>112</v>
      </c>
      <c r="GPN6" s="26"/>
      <c r="GPO6" s="23" t="s">
        <v>4</v>
      </c>
      <c r="GPP6" s="24"/>
      <c r="GPQ6" s="24"/>
      <c r="GPR6" s="24"/>
      <c r="GPS6" s="24"/>
      <c r="GPT6" s="24"/>
      <c r="GPU6" s="24"/>
      <c r="GPV6" s="24"/>
      <c r="GPW6" s="24"/>
      <c r="GPX6" s="24"/>
      <c r="GPY6" s="22" t="s">
        <v>30</v>
      </c>
      <c r="GPZ6" s="22" t="s">
        <v>8</v>
      </c>
      <c r="GQA6" s="22" t="s">
        <v>9</v>
      </c>
      <c r="GQB6" s="22" t="s">
        <v>10</v>
      </c>
      <c r="GQC6" s="2">
        <v>112</v>
      </c>
      <c r="GQD6" s="26"/>
      <c r="GQE6" s="23" t="s">
        <v>4</v>
      </c>
      <c r="GQF6" s="24"/>
      <c r="GQG6" s="24"/>
      <c r="GQH6" s="24"/>
      <c r="GQI6" s="24"/>
      <c r="GQJ6" s="24"/>
      <c r="GQK6" s="24"/>
      <c r="GQL6" s="24"/>
      <c r="GQM6" s="24"/>
      <c r="GQN6" s="24"/>
      <c r="GQO6" s="22" t="s">
        <v>30</v>
      </c>
      <c r="GQP6" s="22" t="s">
        <v>8</v>
      </c>
      <c r="GQQ6" s="22" t="s">
        <v>9</v>
      </c>
      <c r="GQR6" s="22" t="s">
        <v>10</v>
      </c>
      <c r="GQS6" s="2">
        <v>112</v>
      </c>
      <c r="GQT6" s="26"/>
      <c r="GQU6" s="23" t="s">
        <v>4</v>
      </c>
      <c r="GQV6" s="24"/>
      <c r="GQW6" s="24"/>
      <c r="GQX6" s="24"/>
      <c r="GQY6" s="24"/>
      <c r="GQZ6" s="24"/>
      <c r="GRA6" s="24"/>
      <c r="GRB6" s="24"/>
      <c r="GRC6" s="24"/>
      <c r="GRD6" s="24"/>
      <c r="GRE6" s="22" t="s">
        <v>30</v>
      </c>
      <c r="GRF6" s="22" t="s">
        <v>8</v>
      </c>
      <c r="GRG6" s="22" t="s">
        <v>9</v>
      </c>
      <c r="GRH6" s="22" t="s">
        <v>10</v>
      </c>
      <c r="GRI6" s="2">
        <v>112</v>
      </c>
      <c r="GRJ6" s="26"/>
      <c r="GRK6" s="23" t="s">
        <v>4</v>
      </c>
      <c r="GRL6" s="24"/>
      <c r="GRM6" s="24"/>
      <c r="GRN6" s="24"/>
      <c r="GRO6" s="24"/>
      <c r="GRP6" s="24"/>
      <c r="GRQ6" s="24"/>
      <c r="GRR6" s="24"/>
      <c r="GRS6" s="24"/>
      <c r="GRT6" s="24"/>
      <c r="GRU6" s="22" t="s">
        <v>30</v>
      </c>
      <c r="GRV6" s="22" t="s">
        <v>8</v>
      </c>
      <c r="GRW6" s="22" t="s">
        <v>9</v>
      </c>
      <c r="GRX6" s="22" t="s">
        <v>10</v>
      </c>
      <c r="GRY6" s="2">
        <v>112</v>
      </c>
      <c r="GRZ6" s="26"/>
      <c r="GSA6" s="23" t="s">
        <v>4</v>
      </c>
      <c r="GSB6" s="24"/>
      <c r="GSC6" s="24"/>
      <c r="GSD6" s="24"/>
      <c r="GSE6" s="24"/>
      <c r="GSF6" s="24"/>
      <c r="GSG6" s="24"/>
      <c r="GSH6" s="24"/>
      <c r="GSI6" s="24"/>
      <c r="GSJ6" s="24"/>
      <c r="GSK6" s="22" t="s">
        <v>30</v>
      </c>
      <c r="GSL6" s="22" t="s">
        <v>8</v>
      </c>
      <c r="GSM6" s="22" t="s">
        <v>9</v>
      </c>
      <c r="GSN6" s="22" t="s">
        <v>10</v>
      </c>
      <c r="GSO6" s="2">
        <v>112</v>
      </c>
      <c r="GSP6" s="26"/>
      <c r="GSQ6" s="23" t="s">
        <v>4</v>
      </c>
      <c r="GSR6" s="24"/>
      <c r="GSS6" s="24"/>
      <c r="GST6" s="24"/>
      <c r="GSU6" s="24"/>
      <c r="GSV6" s="24"/>
      <c r="GSW6" s="24"/>
      <c r="GSX6" s="24"/>
      <c r="GSY6" s="24"/>
      <c r="GSZ6" s="24"/>
      <c r="GTA6" s="22" t="s">
        <v>30</v>
      </c>
      <c r="GTB6" s="22" t="s">
        <v>8</v>
      </c>
      <c r="GTC6" s="22" t="s">
        <v>9</v>
      </c>
      <c r="GTD6" s="22" t="s">
        <v>10</v>
      </c>
      <c r="GTE6" s="2">
        <v>112</v>
      </c>
      <c r="GTF6" s="26"/>
      <c r="GTG6" s="23" t="s">
        <v>4</v>
      </c>
      <c r="GTH6" s="24"/>
      <c r="GTI6" s="24"/>
      <c r="GTJ6" s="24"/>
      <c r="GTK6" s="24"/>
      <c r="GTL6" s="24"/>
      <c r="GTM6" s="24"/>
      <c r="GTN6" s="24"/>
      <c r="GTO6" s="24"/>
      <c r="GTP6" s="24"/>
      <c r="GTQ6" s="22" t="s">
        <v>30</v>
      </c>
      <c r="GTR6" s="22" t="s">
        <v>8</v>
      </c>
      <c r="GTS6" s="22" t="s">
        <v>9</v>
      </c>
      <c r="GTT6" s="22" t="s">
        <v>10</v>
      </c>
      <c r="GTU6" s="2">
        <v>112</v>
      </c>
      <c r="GTV6" s="26"/>
      <c r="GTW6" s="23" t="s">
        <v>4</v>
      </c>
      <c r="GTX6" s="24"/>
      <c r="GTY6" s="24"/>
      <c r="GTZ6" s="24"/>
      <c r="GUA6" s="24"/>
      <c r="GUB6" s="24"/>
      <c r="GUC6" s="24"/>
      <c r="GUD6" s="24"/>
      <c r="GUE6" s="24"/>
      <c r="GUF6" s="24"/>
      <c r="GUG6" s="22" t="s">
        <v>30</v>
      </c>
      <c r="GUH6" s="22" t="s">
        <v>8</v>
      </c>
      <c r="GUI6" s="22" t="s">
        <v>9</v>
      </c>
      <c r="GUJ6" s="22" t="s">
        <v>10</v>
      </c>
      <c r="GUK6" s="2">
        <v>112</v>
      </c>
      <c r="GUL6" s="26"/>
      <c r="GUM6" s="23" t="s">
        <v>4</v>
      </c>
      <c r="GUN6" s="24"/>
      <c r="GUO6" s="24"/>
      <c r="GUP6" s="24"/>
      <c r="GUQ6" s="24"/>
      <c r="GUR6" s="24"/>
      <c r="GUS6" s="24"/>
      <c r="GUT6" s="24"/>
      <c r="GUU6" s="24"/>
      <c r="GUV6" s="24"/>
      <c r="GUW6" s="22" t="s">
        <v>30</v>
      </c>
      <c r="GUX6" s="22" t="s">
        <v>8</v>
      </c>
      <c r="GUY6" s="22" t="s">
        <v>9</v>
      </c>
      <c r="GUZ6" s="22" t="s">
        <v>10</v>
      </c>
      <c r="GVA6" s="2">
        <v>112</v>
      </c>
      <c r="GVB6" s="26"/>
      <c r="GVC6" s="23" t="s">
        <v>4</v>
      </c>
      <c r="GVD6" s="24"/>
      <c r="GVE6" s="24"/>
      <c r="GVF6" s="24"/>
      <c r="GVG6" s="24"/>
      <c r="GVH6" s="24"/>
      <c r="GVI6" s="24"/>
      <c r="GVJ6" s="24"/>
      <c r="GVK6" s="24"/>
      <c r="GVL6" s="24"/>
      <c r="GVM6" s="22" t="s">
        <v>30</v>
      </c>
      <c r="GVN6" s="22" t="s">
        <v>8</v>
      </c>
      <c r="GVO6" s="22" t="s">
        <v>9</v>
      </c>
      <c r="GVP6" s="22" t="s">
        <v>10</v>
      </c>
      <c r="GVQ6" s="2">
        <v>112</v>
      </c>
      <c r="GVR6" s="26"/>
      <c r="GVS6" s="23" t="s">
        <v>4</v>
      </c>
      <c r="GVT6" s="24"/>
      <c r="GVU6" s="24"/>
      <c r="GVV6" s="24"/>
      <c r="GVW6" s="24"/>
      <c r="GVX6" s="24"/>
      <c r="GVY6" s="24"/>
      <c r="GVZ6" s="24"/>
      <c r="GWA6" s="24"/>
      <c r="GWB6" s="24"/>
      <c r="GWC6" s="22" t="s">
        <v>30</v>
      </c>
      <c r="GWD6" s="22" t="s">
        <v>8</v>
      </c>
      <c r="GWE6" s="22" t="s">
        <v>9</v>
      </c>
      <c r="GWF6" s="22" t="s">
        <v>10</v>
      </c>
      <c r="GWG6" s="2">
        <v>112</v>
      </c>
      <c r="GWH6" s="26"/>
      <c r="GWI6" s="23" t="s">
        <v>4</v>
      </c>
      <c r="GWJ6" s="24"/>
      <c r="GWK6" s="24"/>
      <c r="GWL6" s="24"/>
      <c r="GWM6" s="24"/>
      <c r="GWN6" s="24"/>
      <c r="GWO6" s="24"/>
      <c r="GWP6" s="24"/>
      <c r="GWQ6" s="24"/>
      <c r="GWR6" s="24"/>
      <c r="GWS6" s="22" t="s">
        <v>30</v>
      </c>
      <c r="GWT6" s="22" t="s">
        <v>8</v>
      </c>
      <c r="GWU6" s="22" t="s">
        <v>9</v>
      </c>
      <c r="GWV6" s="22" t="s">
        <v>10</v>
      </c>
      <c r="GWW6" s="2">
        <v>112</v>
      </c>
      <c r="GWX6" s="26"/>
      <c r="GWY6" s="23" t="s">
        <v>4</v>
      </c>
      <c r="GWZ6" s="24"/>
      <c r="GXA6" s="24"/>
      <c r="GXB6" s="24"/>
      <c r="GXC6" s="24"/>
      <c r="GXD6" s="24"/>
      <c r="GXE6" s="24"/>
      <c r="GXF6" s="24"/>
      <c r="GXG6" s="24"/>
      <c r="GXH6" s="24"/>
      <c r="GXI6" s="22" t="s">
        <v>30</v>
      </c>
      <c r="GXJ6" s="22" t="s">
        <v>8</v>
      </c>
      <c r="GXK6" s="22" t="s">
        <v>9</v>
      </c>
      <c r="GXL6" s="22" t="s">
        <v>10</v>
      </c>
      <c r="GXM6" s="2">
        <v>112</v>
      </c>
      <c r="GXN6" s="26"/>
      <c r="GXO6" s="23" t="s">
        <v>4</v>
      </c>
      <c r="GXP6" s="24"/>
      <c r="GXQ6" s="24"/>
      <c r="GXR6" s="24"/>
      <c r="GXS6" s="24"/>
      <c r="GXT6" s="24"/>
      <c r="GXU6" s="24"/>
      <c r="GXV6" s="24"/>
      <c r="GXW6" s="24"/>
      <c r="GXX6" s="24"/>
      <c r="GXY6" s="22" t="s">
        <v>30</v>
      </c>
      <c r="GXZ6" s="22" t="s">
        <v>8</v>
      </c>
      <c r="GYA6" s="22" t="s">
        <v>9</v>
      </c>
      <c r="GYB6" s="22" t="s">
        <v>10</v>
      </c>
      <c r="GYC6" s="2">
        <v>112</v>
      </c>
      <c r="GYD6" s="26"/>
      <c r="GYE6" s="23" t="s">
        <v>4</v>
      </c>
      <c r="GYF6" s="24"/>
      <c r="GYG6" s="24"/>
      <c r="GYH6" s="24"/>
      <c r="GYI6" s="24"/>
      <c r="GYJ6" s="24"/>
      <c r="GYK6" s="24"/>
      <c r="GYL6" s="24"/>
      <c r="GYM6" s="24"/>
      <c r="GYN6" s="24"/>
      <c r="GYO6" s="22" t="s">
        <v>30</v>
      </c>
      <c r="GYP6" s="22" t="s">
        <v>8</v>
      </c>
      <c r="GYQ6" s="22" t="s">
        <v>9</v>
      </c>
      <c r="GYR6" s="22" t="s">
        <v>10</v>
      </c>
      <c r="GYS6" s="2">
        <v>112</v>
      </c>
      <c r="GYT6" s="26"/>
      <c r="GYU6" s="23" t="s">
        <v>4</v>
      </c>
      <c r="GYV6" s="24"/>
      <c r="GYW6" s="24"/>
      <c r="GYX6" s="24"/>
      <c r="GYY6" s="24"/>
      <c r="GYZ6" s="24"/>
      <c r="GZA6" s="24"/>
      <c r="GZB6" s="24"/>
      <c r="GZC6" s="24"/>
      <c r="GZD6" s="24"/>
      <c r="GZE6" s="22" t="s">
        <v>30</v>
      </c>
      <c r="GZF6" s="22" t="s">
        <v>8</v>
      </c>
      <c r="GZG6" s="22" t="s">
        <v>9</v>
      </c>
      <c r="GZH6" s="22" t="s">
        <v>10</v>
      </c>
      <c r="GZI6" s="2">
        <v>112</v>
      </c>
      <c r="GZJ6" s="26"/>
      <c r="GZK6" s="23" t="s">
        <v>4</v>
      </c>
      <c r="GZL6" s="24"/>
      <c r="GZM6" s="24"/>
      <c r="GZN6" s="24"/>
      <c r="GZO6" s="24"/>
      <c r="GZP6" s="24"/>
      <c r="GZQ6" s="24"/>
      <c r="GZR6" s="24"/>
      <c r="GZS6" s="24"/>
      <c r="GZT6" s="24"/>
      <c r="GZU6" s="22" t="s">
        <v>30</v>
      </c>
      <c r="GZV6" s="22" t="s">
        <v>8</v>
      </c>
      <c r="GZW6" s="22" t="s">
        <v>9</v>
      </c>
      <c r="GZX6" s="22" t="s">
        <v>10</v>
      </c>
      <c r="GZY6" s="2">
        <v>112</v>
      </c>
      <c r="GZZ6" s="26"/>
      <c r="HAA6" s="23" t="s">
        <v>4</v>
      </c>
      <c r="HAB6" s="24"/>
      <c r="HAC6" s="24"/>
      <c r="HAD6" s="24"/>
      <c r="HAE6" s="24"/>
      <c r="HAF6" s="24"/>
      <c r="HAG6" s="24"/>
      <c r="HAH6" s="24"/>
      <c r="HAI6" s="24"/>
      <c r="HAJ6" s="24"/>
      <c r="HAK6" s="22" t="s">
        <v>30</v>
      </c>
      <c r="HAL6" s="22" t="s">
        <v>8</v>
      </c>
      <c r="HAM6" s="22" t="s">
        <v>9</v>
      </c>
      <c r="HAN6" s="22" t="s">
        <v>10</v>
      </c>
      <c r="HAO6" s="2">
        <v>112</v>
      </c>
      <c r="HAP6" s="26"/>
      <c r="HAQ6" s="23" t="s">
        <v>4</v>
      </c>
      <c r="HAR6" s="24"/>
      <c r="HAS6" s="24"/>
      <c r="HAT6" s="24"/>
      <c r="HAU6" s="24"/>
      <c r="HAV6" s="24"/>
      <c r="HAW6" s="24"/>
      <c r="HAX6" s="24"/>
      <c r="HAY6" s="24"/>
      <c r="HAZ6" s="24"/>
      <c r="HBA6" s="22" t="s">
        <v>30</v>
      </c>
      <c r="HBB6" s="22" t="s">
        <v>8</v>
      </c>
      <c r="HBC6" s="22" t="s">
        <v>9</v>
      </c>
      <c r="HBD6" s="22" t="s">
        <v>10</v>
      </c>
      <c r="HBE6" s="2">
        <v>112</v>
      </c>
      <c r="HBF6" s="26"/>
      <c r="HBG6" s="23" t="s">
        <v>4</v>
      </c>
      <c r="HBH6" s="24"/>
      <c r="HBI6" s="24"/>
      <c r="HBJ6" s="24"/>
      <c r="HBK6" s="24"/>
      <c r="HBL6" s="24"/>
      <c r="HBM6" s="24"/>
      <c r="HBN6" s="24"/>
      <c r="HBO6" s="24"/>
      <c r="HBP6" s="24"/>
      <c r="HBQ6" s="22" t="s">
        <v>30</v>
      </c>
      <c r="HBR6" s="22" t="s">
        <v>8</v>
      </c>
      <c r="HBS6" s="22" t="s">
        <v>9</v>
      </c>
      <c r="HBT6" s="22" t="s">
        <v>10</v>
      </c>
      <c r="HBU6" s="2">
        <v>112</v>
      </c>
      <c r="HBV6" s="26"/>
      <c r="HBW6" s="23" t="s">
        <v>4</v>
      </c>
      <c r="HBX6" s="24"/>
      <c r="HBY6" s="24"/>
      <c r="HBZ6" s="24"/>
      <c r="HCA6" s="24"/>
      <c r="HCB6" s="24"/>
      <c r="HCC6" s="24"/>
      <c r="HCD6" s="24"/>
      <c r="HCE6" s="24"/>
      <c r="HCF6" s="24"/>
      <c r="HCG6" s="22" t="s">
        <v>30</v>
      </c>
      <c r="HCH6" s="22" t="s">
        <v>8</v>
      </c>
      <c r="HCI6" s="22" t="s">
        <v>9</v>
      </c>
      <c r="HCJ6" s="22" t="s">
        <v>10</v>
      </c>
      <c r="HCK6" s="2">
        <v>112</v>
      </c>
      <c r="HCL6" s="26"/>
      <c r="HCM6" s="23" t="s">
        <v>4</v>
      </c>
      <c r="HCN6" s="24"/>
      <c r="HCO6" s="24"/>
      <c r="HCP6" s="24"/>
      <c r="HCQ6" s="24"/>
      <c r="HCR6" s="24"/>
      <c r="HCS6" s="24"/>
      <c r="HCT6" s="24"/>
      <c r="HCU6" s="24"/>
      <c r="HCV6" s="24"/>
      <c r="HCW6" s="22" t="s">
        <v>30</v>
      </c>
      <c r="HCX6" s="22" t="s">
        <v>8</v>
      </c>
      <c r="HCY6" s="22" t="s">
        <v>9</v>
      </c>
      <c r="HCZ6" s="22" t="s">
        <v>10</v>
      </c>
      <c r="HDA6" s="2">
        <v>112</v>
      </c>
      <c r="HDB6" s="26"/>
      <c r="HDC6" s="23" t="s">
        <v>4</v>
      </c>
      <c r="HDD6" s="24"/>
      <c r="HDE6" s="24"/>
      <c r="HDF6" s="24"/>
      <c r="HDG6" s="24"/>
      <c r="HDH6" s="24"/>
      <c r="HDI6" s="24"/>
      <c r="HDJ6" s="24"/>
      <c r="HDK6" s="24"/>
      <c r="HDL6" s="24"/>
      <c r="HDM6" s="22" t="s">
        <v>30</v>
      </c>
      <c r="HDN6" s="22" t="s">
        <v>8</v>
      </c>
      <c r="HDO6" s="22" t="s">
        <v>9</v>
      </c>
      <c r="HDP6" s="22" t="s">
        <v>10</v>
      </c>
      <c r="HDQ6" s="2">
        <v>112</v>
      </c>
      <c r="HDR6" s="26"/>
      <c r="HDS6" s="23" t="s">
        <v>4</v>
      </c>
      <c r="HDT6" s="24"/>
      <c r="HDU6" s="24"/>
      <c r="HDV6" s="24"/>
      <c r="HDW6" s="24"/>
      <c r="HDX6" s="24"/>
      <c r="HDY6" s="24"/>
      <c r="HDZ6" s="24"/>
      <c r="HEA6" s="24"/>
      <c r="HEB6" s="24"/>
      <c r="HEC6" s="22" t="s">
        <v>30</v>
      </c>
      <c r="HED6" s="22" t="s">
        <v>8</v>
      </c>
      <c r="HEE6" s="22" t="s">
        <v>9</v>
      </c>
      <c r="HEF6" s="22" t="s">
        <v>10</v>
      </c>
      <c r="HEG6" s="2">
        <v>112</v>
      </c>
      <c r="HEH6" s="26"/>
      <c r="HEI6" s="23" t="s">
        <v>4</v>
      </c>
      <c r="HEJ6" s="24"/>
      <c r="HEK6" s="24"/>
      <c r="HEL6" s="24"/>
      <c r="HEM6" s="24"/>
      <c r="HEN6" s="24"/>
      <c r="HEO6" s="24"/>
      <c r="HEP6" s="24"/>
      <c r="HEQ6" s="24"/>
      <c r="HER6" s="24"/>
      <c r="HES6" s="22" t="s">
        <v>30</v>
      </c>
      <c r="HET6" s="22" t="s">
        <v>8</v>
      </c>
      <c r="HEU6" s="22" t="s">
        <v>9</v>
      </c>
      <c r="HEV6" s="22" t="s">
        <v>10</v>
      </c>
      <c r="HEW6" s="2">
        <v>112</v>
      </c>
      <c r="HEX6" s="26"/>
      <c r="HEY6" s="23" t="s">
        <v>4</v>
      </c>
      <c r="HEZ6" s="24"/>
      <c r="HFA6" s="24"/>
      <c r="HFB6" s="24"/>
      <c r="HFC6" s="24"/>
      <c r="HFD6" s="24"/>
      <c r="HFE6" s="24"/>
      <c r="HFF6" s="24"/>
      <c r="HFG6" s="24"/>
      <c r="HFH6" s="24"/>
      <c r="HFI6" s="22" t="s">
        <v>30</v>
      </c>
      <c r="HFJ6" s="22" t="s">
        <v>8</v>
      </c>
      <c r="HFK6" s="22" t="s">
        <v>9</v>
      </c>
      <c r="HFL6" s="22" t="s">
        <v>10</v>
      </c>
      <c r="HFM6" s="2">
        <v>112</v>
      </c>
      <c r="HFN6" s="26"/>
      <c r="HFO6" s="23" t="s">
        <v>4</v>
      </c>
      <c r="HFP6" s="24"/>
      <c r="HFQ6" s="24"/>
      <c r="HFR6" s="24"/>
      <c r="HFS6" s="24"/>
      <c r="HFT6" s="24"/>
      <c r="HFU6" s="24"/>
      <c r="HFV6" s="24"/>
      <c r="HFW6" s="24"/>
      <c r="HFX6" s="24"/>
      <c r="HFY6" s="22" t="s">
        <v>30</v>
      </c>
      <c r="HFZ6" s="22" t="s">
        <v>8</v>
      </c>
      <c r="HGA6" s="22" t="s">
        <v>9</v>
      </c>
      <c r="HGB6" s="22" t="s">
        <v>10</v>
      </c>
      <c r="HGC6" s="2">
        <v>112</v>
      </c>
      <c r="HGD6" s="26"/>
      <c r="HGE6" s="23" t="s">
        <v>4</v>
      </c>
      <c r="HGF6" s="24"/>
      <c r="HGG6" s="24"/>
      <c r="HGH6" s="24"/>
      <c r="HGI6" s="24"/>
      <c r="HGJ6" s="24"/>
      <c r="HGK6" s="24"/>
      <c r="HGL6" s="24"/>
      <c r="HGM6" s="24"/>
      <c r="HGN6" s="24"/>
      <c r="HGO6" s="22" t="s">
        <v>30</v>
      </c>
      <c r="HGP6" s="22" t="s">
        <v>8</v>
      </c>
      <c r="HGQ6" s="22" t="s">
        <v>9</v>
      </c>
      <c r="HGR6" s="22" t="s">
        <v>10</v>
      </c>
      <c r="HGS6" s="2">
        <v>112</v>
      </c>
      <c r="HGT6" s="26"/>
      <c r="HGU6" s="23" t="s">
        <v>4</v>
      </c>
      <c r="HGV6" s="24"/>
      <c r="HGW6" s="24"/>
      <c r="HGX6" s="24"/>
      <c r="HGY6" s="24"/>
      <c r="HGZ6" s="24"/>
      <c r="HHA6" s="24"/>
      <c r="HHB6" s="24"/>
      <c r="HHC6" s="24"/>
      <c r="HHD6" s="24"/>
      <c r="HHE6" s="22" t="s">
        <v>30</v>
      </c>
      <c r="HHF6" s="22" t="s">
        <v>8</v>
      </c>
      <c r="HHG6" s="22" t="s">
        <v>9</v>
      </c>
      <c r="HHH6" s="22" t="s">
        <v>10</v>
      </c>
      <c r="HHI6" s="2">
        <v>112</v>
      </c>
      <c r="HHJ6" s="26"/>
      <c r="HHK6" s="23" t="s">
        <v>4</v>
      </c>
      <c r="HHL6" s="24"/>
      <c r="HHM6" s="24"/>
      <c r="HHN6" s="24"/>
      <c r="HHO6" s="24"/>
      <c r="HHP6" s="24"/>
      <c r="HHQ6" s="24"/>
      <c r="HHR6" s="24"/>
      <c r="HHS6" s="24"/>
      <c r="HHT6" s="24"/>
      <c r="HHU6" s="22" t="s">
        <v>30</v>
      </c>
      <c r="HHV6" s="22" t="s">
        <v>8</v>
      </c>
      <c r="HHW6" s="22" t="s">
        <v>9</v>
      </c>
      <c r="HHX6" s="22" t="s">
        <v>10</v>
      </c>
      <c r="HHY6" s="2">
        <v>112</v>
      </c>
      <c r="HHZ6" s="26"/>
      <c r="HIA6" s="23" t="s">
        <v>4</v>
      </c>
      <c r="HIB6" s="24"/>
      <c r="HIC6" s="24"/>
      <c r="HID6" s="24"/>
      <c r="HIE6" s="24"/>
      <c r="HIF6" s="24"/>
      <c r="HIG6" s="24"/>
      <c r="HIH6" s="24"/>
      <c r="HII6" s="24"/>
      <c r="HIJ6" s="24"/>
      <c r="HIK6" s="22" t="s">
        <v>30</v>
      </c>
      <c r="HIL6" s="22" t="s">
        <v>8</v>
      </c>
      <c r="HIM6" s="22" t="s">
        <v>9</v>
      </c>
      <c r="HIN6" s="22" t="s">
        <v>10</v>
      </c>
      <c r="HIO6" s="2">
        <v>112</v>
      </c>
      <c r="HIP6" s="26"/>
      <c r="HIQ6" s="23" t="s">
        <v>4</v>
      </c>
      <c r="HIR6" s="24"/>
      <c r="HIS6" s="24"/>
      <c r="HIT6" s="24"/>
      <c r="HIU6" s="24"/>
      <c r="HIV6" s="24"/>
      <c r="HIW6" s="24"/>
      <c r="HIX6" s="24"/>
      <c r="HIY6" s="24"/>
      <c r="HIZ6" s="24"/>
      <c r="HJA6" s="22" t="s">
        <v>30</v>
      </c>
      <c r="HJB6" s="22" t="s">
        <v>8</v>
      </c>
      <c r="HJC6" s="22" t="s">
        <v>9</v>
      </c>
      <c r="HJD6" s="22" t="s">
        <v>10</v>
      </c>
      <c r="HJE6" s="2">
        <v>112</v>
      </c>
      <c r="HJF6" s="26"/>
      <c r="HJG6" s="23" t="s">
        <v>4</v>
      </c>
      <c r="HJH6" s="24"/>
      <c r="HJI6" s="24"/>
      <c r="HJJ6" s="24"/>
      <c r="HJK6" s="24"/>
      <c r="HJL6" s="24"/>
      <c r="HJM6" s="24"/>
      <c r="HJN6" s="24"/>
      <c r="HJO6" s="24"/>
      <c r="HJP6" s="24"/>
      <c r="HJQ6" s="22" t="s">
        <v>30</v>
      </c>
      <c r="HJR6" s="22" t="s">
        <v>8</v>
      </c>
      <c r="HJS6" s="22" t="s">
        <v>9</v>
      </c>
      <c r="HJT6" s="22" t="s">
        <v>10</v>
      </c>
      <c r="HJU6" s="2">
        <v>112</v>
      </c>
      <c r="HJV6" s="26"/>
      <c r="HJW6" s="23" t="s">
        <v>4</v>
      </c>
      <c r="HJX6" s="24"/>
      <c r="HJY6" s="24"/>
      <c r="HJZ6" s="24"/>
      <c r="HKA6" s="24"/>
      <c r="HKB6" s="24"/>
      <c r="HKC6" s="24"/>
      <c r="HKD6" s="24"/>
      <c r="HKE6" s="24"/>
      <c r="HKF6" s="24"/>
      <c r="HKG6" s="22" t="s">
        <v>30</v>
      </c>
      <c r="HKH6" s="22" t="s">
        <v>8</v>
      </c>
      <c r="HKI6" s="22" t="s">
        <v>9</v>
      </c>
      <c r="HKJ6" s="22" t="s">
        <v>10</v>
      </c>
      <c r="HKK6" s="2">
        <v>112</v>
      </c>
      <c r="HKL6" s="26"/>
      <c r="HKM6" s="23" t="s">
        <v>4</v>
      </c>
      <c r="HKN6" s="24"/>
      <c r="HKO6" s="24"/>
      <c r="HKP6" s="24"/>
      <c r="HKQ6" s="24"/>
      <c r="HKR6" s="24"/>
      <c r="HKS6" s="24"/>
      <c r="HKT6" s="24"/>
      <c r="HKU6" s="24"/>
      <c r="HKV6" s="24"/>
      <c r="HKW6" s="22" t="s">
        <v>30</v>
      </c>
      <c r="HKX6" s="22" t="s">
        <v>8</v>
      </c>
      <c r="HKY6" s="22" t="s">
        <v>9</v>
      </c>
      <c r="HKZ6" s="22" t="s">
        <v>10</v>
      </c>
      <c r="HLA6" s="2">
        <v>112</v>
      </c>
      <c r="HLB6" s="26"/>
      <c r="HLC6" s="23" t="s">
        <v>4</v>
      </c>
      <c r="HLD6" s="24"/>
      <c r="HLE6" s="24"/>
      <c r="HLF6" s="24"/>
      <c r="HLG6" s="24"/>
      <c r="HLH6" s="24"/>
      <c r="HLI6" s="24"/>
      <c r="HLJ6" s="24"/>
      <c r="HLK6" s="24"/>
      <c r="HLL6" s="24"/>
      <c r="HLM6" s="22" t="s">
        <v>30</v>
      </c>
      <c r="HLN6" s="22" t="s">
        <v>8</v>
      </c>
      <c r="HLO6" s="22" t="s">
        <v>9</v>
      </c>
      <c r="HLP6" s="22" t="s">
        <v>10</v>
      </c>
      <c r="HLQ6" s="2">
        <v>112</v>
      </c>
      <c r="HLR6" s="26"/>
      <c r="HLS6" s="23" t="s">
        <v>4</v>
      </c>
      <c r="HLT6" s="24"/>
      <c r="HLU6" s="24"/>
      <c r="HLV6" s="24"/>
      <c r="HLW6" s="24"/>
      <c r="HLX6" s="24"/>
      <c r="HLY6" s="24"/>
      <c r="HLZ6" s="24"/>
      <c r="HMA6" s="24"/>
      <c r="HMB6" s="24"/>
      <c r="HMC6" s="22" t="s">
        <v>30</v>
      </c>
      <c r="HMD6" s="22" t="s">
        <v>8</v>
      </c>
      <c r="HME6" s="22" t="s">
        <v>9</v>
      </c>
      <c r="HMF6" s="22" t="s">
        <v>10</v>
      </c>
      <c r="HMG6" s="2">
        <v>112</v>
      </c>
      <c r="HMH6" s="26"/>
      <c r="HMI6" s="23" t="s">
        <v>4</v>
      </c>
      <c r="HMJ6" s="24"/>
      <c r="HMK6" s="24"/>
      <c r="HML6" s="24"/>
      <c r="HMM6" s="24"/>
      <c r="HMN6" s="24"/>
      <c r="HMO6" s="24"/>
      <c r="HMP6" s="24"/>
      <c r="HMQ6" s="24"/>
      <c r="HMR6" s="24"/>
      <c r="HMS6" s="22" t="s">
        <v>30</v>
      </c>
      <c r="HMT6" s="22" t="s">
        <v>8</v>
      </c>
      <c r="HMU6" s="22" t="s">
        <v>9</v>
      </c>
      <c r="HMV6" s="22" t="s">
        <v>10</v>
      </c>
      <c r="HMW6" s="2">
        <v>112</v>
      </c>
      <c r="HMX6" s="26"/>
      <c r="HMY6" s="23" t="s">
        <v>4</v>
      </c>
      <c r="HMZ6" s="24"/>
      <c r="HNA6" s="24"/>
      <c r="HNB6" s="24"/>
      <c r="HNC6" s="24"/>
      <c r="HND6" s="24"/>
      <c r="HNE6" s="24"/>
      <c r="HNF6" s="24"/>
      <c r="HNG6" s="24"/>
      <c r="HNH6" s="24"/>
      <c r="HNI6" s="22" t="s">
        <v>30</v>
      </c>
      <c r="HNJ6" s="22" t="s">
        <v>8</v>
      </c>
      <c r="HNK6" s="22" t="s">
        <v>9</v>
      </c>
      <c r="HNL6" s="22" t="s">
        <v>10</v>
      </c>
      <c r="HNM6" s="2">
        <v>112</v>
      </c>
      <c r="HNN6" s="26"/>
      <c r="HNO6" s="23" t="s">
        <v>4</v>
      </c>
      <c r="HNP6" s="24"/>
      <c r="HNQ6" s="24"/>
      <c r="HNR6" s="24"/>
      <c r="HNS6" s="24"/>
      <c r="HNT6" s="24"/>
      <c r="HNU6" s="24"/>
      <c r="HNV6" s="24"/>
      <c r="HNW6" s="24"/>
      <c r="HNX6" s="24"/>
      <c r="HNY6" s="22" t="s">
        <v>30</v>
      </c>
      <c r="HNZ6" s="22" t="s">
        <v>8</v>
      </c>
      <c r="HOA6" s="22" t="s">
        <v>9</v>
      </c>
      <c r="HOB6" s="22" t="s">
        <v>10</v>
      </c>
      <c r="HOC6" s="2">
        <v>112</v>
      </c>
      <c r="HOD6" s="26"/>
      <c r="HOE6" s="23" t="s">
        <v>4</v>
      </c>
      <c r="HOF6" s="24"/>
      <c r="HOG6" s="24"/>
      <c r="HOH6" s="24"/>
      <c r="HOI6" s="24"/>
      <c r="HOJ6" s="24"/>
      <c r="HOK6" s="24"/>
      <c r="HOL6" s="24"/>
      <c r="HOM6" s="24"/>
      <c r="HON6" s="24"/>
      <c r="HOO6" s="22" t="s">
        <v>30</v>
      </c>
      <c r="HOP6" s="22" t="s">
        <v>8</v>
      </c>
      <c r="HOQ6" s="22" t="s">
        <v>9</v>
      </c>
      <c r="HOR6" s="22" t="s">
        <v>10</v>
      </c>
      <c r="HOS6" s="2">
        <v>112</v>
      </c>
      <c r="HOT6" s="26"/>
      <c r="HOU6" s="23" t="s">
        <v>4</v>
      </c>
      <c r="HOV6" s="24"/>
      <c r="HOW6" s="24"/>
      <c r="HOX6" s="24"/>
      <c r="HOY6" s="24"/>
      <c r="HOZ6" s="24"/>
      <c r="HPA6" s="24"/>
      <c r="HPB6" s="24"/>
      <c r="HPC6" s="24"/>
      <c r="HPD6" s="24"/>
      <c r="HPE6" s="22" t="s">
        <v>30</v>
      </c>
      <c r="HPF6" s="22" t="s">
        <v>8</v>
      </c>
      <c r="HPG6" s="22" t="s">
        <v>9</v>
      </c>
      <c r="HPH6" s="22" t="s">
        <v>10</v>
      </c>
      <c r="HPI6" s="2">
        <v>112</v>
      </c>
      <c r="HPJ6" s="26"/>
      <c r="HPK6" s="23" t="s">
        <v>4</v>
      </c>
      <c r="HPL6" s="24"/>
      <c r="HPM6" s="24"/>
      <c r="HPN6" s="24"/>
      <c r="HPO6" s="24"/>
      <c r="HPP6" s="24"/>
      <c r="HPQ6" s="24"/>
      <c r="HPR6" s="24"/>
      <c r="HPS6" s="24"/>
      <c r="HPT6" s="24"/>
      <c r="HPU6" s="22" t="s">
        <v>30</v>
      </c>
      <c r="HPV6" s="22" t="s">
        <v>8</v>
      </c>
      <c r="HPW6" s="22" t="s">
        <v>9</v>
      </c>
      <c r="HPX6" s="22" t="s">
        <v>10</v>
      </c>
      <c r="HPY6" s="2">
        <v>112</v>
      </c>
      <c r="HPZ6" s="26"/>
      <c r="HQA6" s="23" t="s">
        <v>4</v>
      </c>
      <c r="HQB6" s="24"/>
      <c r="HQC6" s="24"/>
      <c r="HQD6" s="24"/>
      <c r="HQE6" s="24"/>
      <c r="HQF6" s="24"/>
      <c r="HQG6" s="24"/>
      <c r="HQH6" s="24"/>
      <c r="HQI6" s="24"/>
      <c r="HQJ6" s="24"/>
      <c r="HQK6" s="22" t="s">
        <v>30</v>
      </c>
      <c r="HQL6" s="22" t="s">
        <v>8</v>
      </c>
      <c r="HQM6" s="22" t="s">
        <v>9</v>
      </c>
      <c r="HQN6" s="22" t="s">
        <v>10</v>
      </c>
      <c r="HQO6" s="2">
        <v>112</v>
      </c>
      <c r="HQP6" s="26"/>
      <c r="HQQ6" s="23" t="s">
        <v>4</v>
      </c>
      <c r="HQR6" s="24"/>
      <c r="HQS6" s="24"/>
      <c r="HQT6" s="24"/>
      <c r="HQU6" s="24"/>
      <c r="HQV6" s="24"/>
      <c r="HQW6" s="24"/>
      <c r="HQX6" s="24"/>
      <c r="HQY6" s="24"/>
      <c r="HQZ6" s="24"/>
      <c r="HRA6" s="22" t="s">
        <v>30</v>
      </c>
      <c r="HRB6" s="22" t="s">
        <v>8</v>
      </c>
      <c r="HRC6" s="22" t="s">
        <v>9</v>
      </c>
      <c r="HRD6" s="22" t="s">
        <v>10</v>
      </c>
      <c r="HRE6" s="2">
        <v>112</v>
      </c>
      <c r="HRF6" s="26"/>
      <c r="HRG6" s="23" t="s">
        <v>4</v>
      </c>
      <c r="HRH6" s="24"/>
      <c r="HRI6" s="24"/>
      <c r="HRJ6" s="24"/>
      <c r="HRK6" s="24"/>
      <c r="HRL6" s="24"/>
      <c r="HRM6" s="24"/>
      <c r="HRN6" s="24"/>
      <c r="HRO6" s="24"/>
      <c r="HRP6" s="24"/>
      <c r="HRQ6" s="22" t="s">
        <v>30</v>
      </c>
      <c r="HRR6" s="22" t="s">
        <v>8</v>
      </c>
      <c r="HRS6" s="22" t="s">
        <v>9</v>
      </c>
      <c r="HRT6" s="22" t="s">
        <v>10</v>
      </c>
      <c r="HRU6" s="2">
        <v>112</v>
      </c>
      <c r="HRV6" s="26"/>
      <c r="HRW6" s="23" t="s">
        <v>4</v>
      </c>
      <c r="HRX6" s="24"/>
      <c r="HRY6" s="24"/>
      <c r="HRZ6" s="24"/>
      <c r="HSA6" s="24"/>
      <c r="HSB6" s="24"/>
      <c r="HSC6" s="24"/>
      <c r="HSD6" s="24"/>
      <c r="HSE6" s="24"/>
      <c r="HSF6" s="24"/>
      <c r="HSG6" s="22" t="s">
        <v>30</v>
      </c>
      <c r="HSH6" s="22" t="s">
        <v>8</v>
      </c>
      <c r="HSI6" s="22" t="s">
        <v>9</v>
      </c>
      <c r="HSJ6" s="22" t="s">
        <v>10</v>
      </c>
      <c r="HSK6" s="2">
        <v>112</v>
      </c>
      <c r="HSL6" s="26"/>
      <c r="HSM6" s="23" t="s">
        <v>4</v>
      </c>
      <c r="HSN6" s="24"/>
      <c r="HSO6" s="24"/>
      <c r="HSP6" s="24"/>
      <c r="HSQ6" s="24"/>
      <c r="HSR6" s="24"/>
      <c r="HSS6" s="24"/>
      <c r="HST6" s="24"/>
      <c r="HSU6" s="24"/>
      <c r="HSV6" s="24"/>
      <c r="HSW6" s="22" t="s">
        <v>30</v>
      </c>
      <c r="HSX6" s="22" t="s">
        <v>8</v>
      </c>
      <c r="HSY6" s="22" t="s">
        <v>9</v>
      </c>
      <c r="HSZ6" s="22" t="s">
        <v>10</v>
      </c>
      <c r="HTA6" s="2">
        <v>112</v>
      </c>
      <c r="HTB6" s="26"/>
      <c r="HTC6" s="23" t="s">
        <v>4</v>
      </c>
      <c r="HTD6" s="24"/>
      <c r="HTE6" s="24"/>
      <c r="HTF6" s="24"/>
      <c r="HTG6" s="24"/>
      <c r="HTH6" s="24"/>
      <c r="HTI6" s="24"/>
      <c r="HTJ6" s="24"/>
      <c r="HTK6" s="24"/>
      <c r="HTL6" s="24"/>
      <c r="HTM6" s="22" t="s">
        <v>30</v>
      </c>
      <c r="HTN6" s="22" t="s">
        <v>8</v>
      </c>
      <c r="HTO6" s="22" t="s">
        <v>9</v>
      </c>
      <c r="HTP6" s="22" t="s">
        <v>10</v>
      </c>
      <c r="HTQ6" s="2">
        <v>112</v>
      </c>
      <c r="HTR6" s="26"/>
      <c r="HTS6" s="23" t="s">
        <v>4</v>
      </c>
      <c r="HTT6" s="24"/>
      <c r="HTU6" s="24"/>
      <c r="HTV6" s="24"/>
      <c r="HTW6" s="24"/>
      <c r="HTX6" s="24"/>
      <c r="HTY6" s="24"/>
      <c r="HTZ6" s="24"/>
      <c r="HUA6" s="24"/>
      <c r="HUB6" s="24"/>
      <c r="HUC6" s="22" t="s">
        <v>30</v>
      </c>
      <c r="HUD6" s="22" t="s">
        <v>8</v>
      </c>
      <c r="HUE6" s="22" t="s">
        <v>9</v>
      </c>
      <c r="HUF6" s="22" t="s">
        <v>10</v>
      </c>
      <c r="HUG6" s="2">
        <v>112</v>
      </c>
      <c r="HUH6" s="26"/>
      <c r="HUI6" s="23" t="s">
        <v>4</v>
      </c>
      <c r="HUJ6" s="24"/>
      <c r="HUK6" s="24"/>
      <c r="HUL6" s="24"/>
      <c r="HUM6" s="24"/>
      <c r="HUN6" s="24"/>
      <c r="HUO6" s="24"/>
      <c r="HUP6" s="24"/>
      <c r="HUQ6" s="24"/>
      <c r="HUR6" s="24"/>
      <c r="HUS6" s="22" t="s">
        <v>30</v>
      </c>
      <c r="HUT6" s="22" t="s">
        <v>8</v>
      </c>
      <c r="HUU6" s="22" t="s">
        <v>9</v>
      </c>
      <c r="HUV6" s="22" t="s">
        <v>10</v>
      </c>
      <c r="HUW6" s="2">
        <v>112</v>
      </c>
      <c r="HUX6" s="26"/>
      <c r="HUY6" s="23" t="s">
        <v>4</v>
      </c>
      <c r="HUZ6" s="24"/>
      <c r="HVA6" s="24"/>
      <c r="HVB6" s="24"/>
      <c r="HVC6" s="24"/>
      <c r="HVD6" s="24"/>
      <c r="HVE6" s="24"/>
      <c r="HVF6" s="24"/>
      <c r="HVG6" s="24"/>
      <c r="HVH6" s="24"/>
      <c r="HVI6" s="22" t="s">
        <v>30</v>
      </c>
      <c r="HVJ6" s="22" t="s">
        <v>8</v>
      </c>
      <c r="HVK6" s="22" t="s">
        <v>9</v>
      </c>
      <c r="HVL6" s="22" t="s">
        <v>10</v>
      </c>
      <c r="HVM6" s="2">
        <v>112</v>
      </c>
      <c r="HVN6" s="26"/>
      <c r="HVO6" s="23" t="s">
        <v>4</v>
      </c>
      <c r="HVP6" s="24"/>
      <c r="HVQ6" s="24"/>
      <c r="HVR6" s="24"/>
      <c r="HVS6" s="24"/>
      <c r="HVT6" s="24"/>
      <c r="HVU6" s="24"/>
      <c r="HVV6" s="24"/>
      <c r="HVW6" s="24"/>
      <c r="HVX6" s="24"/>
      <c r="HVY6" s="22" t="s">
        <v>30</v>
      </c>
      <c r="HVZ6" s="22" t="s">
        <v>8</v>
      </c>
      <c r="HWA6" s="22" t="s">
        <v>9</v>
      </c>
      <c r="HWB6" s="22" t="s">
        <v>10</v>
      </c>
      <c r="HWC6" s="2">
        <v>112</v>
      </c>
      <c r="HWD6" s="26"/>
      <c r="HWE6" s="23" t="s">
        <v>4</v>
      </c>
      <c r="HWF6" s="24"/>
      <c r="HWG6" s="24"/>
      <c r="HWH6" s="24"/>
      <c r="HWI6" s="24"/>
      <c r="HWJ6" s="24"/>
      <c r="HWK6" s="24"/>
      <c r="HWL6" s="24"/>
      <c r="HWM6" s="24"/>
      <c r="HWN6" s="24"/>
      <c r="HWO6" s="22" t="s">
        <v>30</v>
      </c>
      <c r="HWP6" s="22" t="s">
        <v>8</v>
      </c>
      <c r="HWQ6" s="22" t="s">
        <v>9</v>
      </c>
      <c r="HWR6" s="22" t="s">
        <v>10</v>
      </c>
      <c r="HWS6" s="2">
        <v>112</v>
      </c>
      <c r="HWT6" s="26"/>
      <c r="HWU6" s="23" t="s">
        <v>4</v>
      </c>
      <c r="HWV6" s="24"/>
      <c r="HWW6" s="24"/>
      <c r="HWX6" s="24"/>
      <c r="HWY6" s="24"/>
      <c r="HWZ6" s="24"/>
      <c r="HXA6" s="24"/>
      <c r="HXB6" s="24"/>
      <c r="HXC6" s="24"/>
      <c r="HXD6" s="24"/>
      <c r="HXE6" s="22" t="s">
        <v>30</v>
      </c>
      <c r="HXF6" s="22" t="s">
        <v>8</v>
      </c>
      <c r="HXG6" s="22" t="s">
        <v>9</v>
      </c>
      <c r="HXH6" s="22" t="s">
        <v>10</v>
      </c>
      <c r="HXI6" s="2">
        <v>112</v>
      </c>
      <c r="HXJ6" s="26"/>
      <c r="HXK6" s="23" t="s">
        <v>4</v>
      </c>
      <c r="HXL6" s="24"/>
      <c r="HXM6" s="24"/>
      <c r="HXN6" s="24"/>
      <c r="HXO6" s="24"/>
      <c r="HXP6" s="24"/>
      <c r="HXQ6" s="24"/>
      <c r="HXR6" s="24"/>
      <c r="HXS6" s="24"/>
      <c r="HXT6" s="24"/>
      <c r="HXU6" s="22" t="s">
        <v>30</v>
      </c>
      <c r="HXV6" s="22" t="s">
        <v>8</v>
      </c>
      <c r="HXW6" s="22" t="s">
        <v>9</v>
      </c>
      <c r="HXX6" s="22" t="s">
        <v>10</v>
      </c>
      <c r="HXY6" s="2">
        <v>112</v>
      </c>
      <c r="HXZ6" s="26"/>
      <c r="HYA6" s="23" t="s">
        <v>4</v>
      </c>
      <c r="HYB6" s="24"/>
      <c r="HYC6" s="24"/>
      <c r="HYD6" s="24"/>
      <c r="HYE6" s="24"/>
      <c r="HYF6" s="24"/>
      <c r="HYG6" s="24"/>
      <c r="HYH6" s="24"/>
      <c r="HYI6" s="24"/>
      <c r="HYJ6" s="24"/>
      <c r="HYK6" s="22" t="s">
        <v>30</v>
      </c>
      <c r="HYL6" s="22" t="s">
        <v>8</v>
      </c>
      <c r="HYM6" s="22" t="s">
        <v>9</v>
      </c>
      <c r="HYN6" s="22" t="s">
        <v>10</v>
      </c>
      <c r="HYO6" s="2">
        <v>112</v>
      </c>
      <c r="HYP6" s="26"/>
      <c r="HYQ6" s="23" t="s">
        <v>4</v>
      </c>
      <c r="HYR6" s="24"/>
      <c r="HYS6" s="24"/>
      <c r="HYT6" s="24"/>
      <c r="HYU6" s="24"/>
      <c r="HYV6" s="24"/>
      <c r="HYW6" s="24"/>
      <c r="HYX6" s="24"/>
      <c r="HYY6" s="24"/>
      <c r="HYZ6" s="24"/>
      <c r="HZA6" s="22" t="s">
        <v>30</v>
      </c>
      <c r="HZB6" s="22" t="s">
        <v>8</v>
      </c>
      <c r="HZC6" s="22" t="s">
        <v>9</v>
      </c>
      <c r="HZD6" s="22" t="s">
        <v>10</v>
      </c>
      <c r="HZE6" s="2">
        <v>112</v>
      </c>
      <c r="HZF6" s="26"/>
      <c r="HZG6" s="23" t="s">
        <v>4</v>
      </c>
      <c r="HZH6" s="24"/>
      <c r="HZI6" s="24"/>
      <c r="HZJ6" s="24"/>
      <c r="HZK6" s="24"/>
      <c r="HZL6" s="24"/>
      <c r="HZM6" s="24"/>
      <c r="HZN6" s="24"/>
      <c r="HZO6" s="24"/>
      <c r="HZP6" s="24"/>
      <c r="HZQ6" s="22" t="s">
        <v>30</v>
      </c>
      <c r="HZR6" s="22" t="s">
        <v>8</v>
      </c>
      <c r="HZS6" s="22" t="s">
        <v>9</v>
      </c>
      <c r="HZT6" s="22" t="s">
        <v>10</v>
      </c>
      <c r="HZU6" s="2">
        <v>112</v>
      </c>
      <c r="HZV6" s="26"/>
      <c r="HZW6" s="23" t="s">
        <v>4</v>
      </c>
      <c r="HZX6" s="24"/>
      <c r="HZY6" s="24"/>
      <c r="HZZ6" s="24"/>
      <c r="IAA6" s="24"/>
      <c r="IAB6" s="24"/>
      <c r="IAC6" s="24"/>
      <c r="IAD6" s="24"/>
      <c r="IAE6" s="24"/>
      <c r="IAF6" s="24"/>
      <c r="IAG6" s="22" t="s">
        <v>30</v>
      </c>
      <c r="IAH6" s="22" t="s">
        <v>8</v>
      </c>
      <c r="IAI6" s="22" t="s">
        <v>9</v>
      </c>
      <c r="IAJ6" s="22" t="s">
        <v>10</v>
      </c>
      <c r="IAK6" s="2">
        <v>112</v>
      </c>
      <c r="IAL6" s="26"/>
      <c r="IAM6" s="23" t="s">
        <v>4</v>
      </c>
      <c r="IAN6" s="24"/>
      <c r="IAO6" s="24"/>
      <c r="IAP6" s="24"/>
      <c r="IAQ6" s="24"/>
      <c r="IAR6" s="24"/>
      <c r="IAS6" s="24"/>
      <c r="IAT6" s="24"/>
      <c r="IAU6" s="24"/>
      <c r="IAV6" s="24"/>
      <c r="IAW6" s="22" t="s">
        <v>30</v>
      </c>
      <c r="IAX6" s="22" t="s">
        <v>8</v>
      </c>
      <c r="IAY6" s="22" t="s">
        <v>9</v>
      </c>
      <c r="IAZ6" s="22" t="s">
        <v>10</v>
      </c>
      <c r="IBA6" s="2">
        <v>112</v>
      </c>
      <c r="IBB6" s="26"/>
      <c r="IBC6" s="23" t="s">
        <v>4</v>
      </c>
      <c r="IBD6" s="24"/>
      <c r="IBE6" s="24"/>
      <c r="IBF6" s="24"/>
      <c r="IBG6" s="24"/>
      <c r="IBH6" s="24"/>
      <c r="IBI6" s="24"/>
      <c r="IBJ6" s="24"/>
      <c r="IBK6" s="24"/>
      <c r="IBL6" s="24"/>
      <c r="IBM6" s="22" t="s">
        <v>30</v>
      </c>
      <c r="IBN6" s="22" t="s">
        <v>8</v>
      </c>
      <c r="IBO6" s="22" t="s">
        <v>9</v>
      </c>
      <c r="IBP6" s="22" t="s">
        <v>10</v>
      </c>
      <c r="IBQ6" s="2">
        <v>112</v>
      </c>
      <c r="IBR6" s="26"/>
      <c r="IBS6" s="23" t="s">
        <v>4</v>
      </c>
      <c r="IBT6" s="24"/>
      <c r="IBU6" s="24"/>
      <c r="IBV6" s="24"/>
      <c r="IBW6" s="24"/>
      <c r="IBX6" s="24"/>
      <c r="IBY6" s="24"/>
      <c r="IBZ6" s="24"/>
      <c r="ICA6" s="24"/>
      <c r="ICB6" s="24"/>
      <c r="ICC6" s="22" t="s">
        <v>30</v>
      </c>
      <c r="ICD6" s="22" t="s">
        <v>8</v>
      </c>
      <c r="ICE6" s="22" t="s">
        <v>9</v>
      </c>
      <c r="ICF6" s="22" t="s">
        <v>10</v>
      </c>
      <c r="ICG6" s="2">
        <v>112</v>
      </c>
      <c r="ICH6" s="26"/>
      <c r="ICI6" s="23" t="s">
        <v>4</v>
      </c>
      <c r="ICJ6" s="24"/>
      <c r="ICK6" s="24"/>
      <c r="ICL6" s="24"/>
      <c r="ICM6" s="24"/>
      <c r="ICN6" s="24"/>
      <c r="ICO6" s="24"/>
      <c r="ICP6" s="24"/>
      <c r="ICQ6" s="24"/>
      <c r="ICR6" s="24"/>
      <c r="ICS6" s="22" t="s">
        <v>30</v>
      </c>
      <c r="ICT6" s="22" t="s">
        <v>8</v>
      </c>
      <c r="ICU6" s="22" t="s">
        <v>9</v>
      </c>
      <c r="ICV6" s="22" t="s">
        <v>10</v>
      </c>
      <c r="ICW6" s="2">
        <v>112</v>
      </c>
      <c r="ICX6" s="26"/>
      <c r="ICY6" s="23" t="s">
        <v>4</v>
      </c>
      <c r="ICZ6" s="24"/>
      <c r="IDA6" s="24"/>
      <c r="IDB6" s="24"/>
      <c r="IDC6" s="24"/>
      <c r="IDD6" s="24"/>
      <c r="IDE6" s="24"/>
      <c r="IDF6" s="24"/>
      <c r="IDG6" s="24"/>
      <c r="IDH6" s="24"/>
      <c r="IDI6" s="22" t="s">
        <v>30</v>
      </c>
      <c r="IDJ6" s="22" t="s">
        <v>8</v>
      </c>
      <c r="IDK6" s="22" t="s">
        <v>9</v>
      </c>
      <c r="IDL6" s="22" t="s">
        <v>10</v>
      </c>
      <c r="IDM6" s="2">
        <v>112</v>
      </c>
      <c r="IDN6" s="26"/>
      <c r="IDO6" s="23" t="s">
        <v>4</v>
      </c>
      <c r="IDP6" s="24"/>
      <c r="IDQ6" s="24"/>
      <c r="IDR6" s="24"/>
      <c r="IDS6" s="24"/>
      <c r="IDT6" s="24"/>
      <c r="IDU6" s="24"/>
      <c r="IDV6" s="24"/>
      <c r="IDW6" s="24"/>
      <c r="IDX6" s="24"/>
      <c r="IDY6" s="22" t="s">
        <v>30</v>
      </c>
      <c r="IDZ6" s="22" t="s">
        <v>8</v>
      </c>
      <c r="IEA6" s="22" t="s">
        <v>9</v>
      </c>
      <c r="IEB6" s="22" t="s">
        <v>10</v>
      </c>
      <c r="IEC6" s="2">
        <v>112</v>
      </c>
      <c r="IED6" s="26"/>
      <c r="IEE6" s="23" t="s">
        <v>4</v>
      </c>
      <c r="IEF6" s="24"/>
      <c r="IEG6" s="24"/>
      <c r="IEH6" s="24"/>
      <c r="IEI6" s="24"/>
      <c r="IEJ6" s="24"/>
      <c r="IEK6" s="24"/>
      <c r="IEL6" s="24"/>
      <c r="IEM6" s="24"/>
      <c r="IEN6" s="24"/>
      <c r="IEO6" s="22" t="s">
        <v>30</v>
      </c>
      <c r="IEP6" s="22" t="s">
        <v>8</v>
      </c>
      <c r="IEQ6" s="22" t="s">
        <v>9</v>
      </c>
      <c r="IER6" s="22" t="s">
        <v>10</v>
      </c>
      <c r="IES6" s="2">
        <v>112</v>
      </c>
      <c r="IET6" s="26"/>
      <c r="IEU6" s="23" t="s">
        <v>4</v>
      </c>
      <c r="IEV6" s="24"/>
      <c r="IEW6" s="24"/>
      <c r="IEX6" s="24"/>
      <c r="IEY6" s="24"/>
      <c r="IEZ6" s="24"/>
      <c r="IFA6" s="24"/>
      <c r="IFB6" s="24"/>
      <c r="IFC6" s="24"/>
      <c r="IFD6" s="24"/>
      <c r="IFE6" s="22" t="s">
        <v>30</v>
      </c>
      <c r="IFF6" s="22" t="s">
        <v>8</v>
      </c>
      <c r="IFG6" s="22" t="s">
        <v>9</v>
      </c>
      <c r="IFH6" s="22" t="s">
        <v>10</v>
      </c>
      <c r="IFI6" s="2">
        <v>112</v>
      </c>
      <c r="IFJ6" s="26"/>
      <c r="IFK6" s="23" t="s">
        <v>4</v>
      </c>
      <c r="IFL6" s="24"/>
      <c r="IFM6" s="24"/>
      <c r="IFN6" s="24"/>
      <c r="IFO6" s="24"/>
      <c r="IFP6" s="24"/>
      <c r="IFQ6" s="24"/>
      <c r="IFR6" s="24"/>
      <c r="IFS6" s="24"/>
      <c r="IFT6" s="24"/>
      <c r="IFU6" s="22" t="s">
        <v>30</v>
      </c>
      <c r="IFV6" s="22" t="s">
        <v>8</v>
      </c>
      <c r="IFW6" s="22" t="s">
        <v>9</v>
      </c>
      <c r="IFX6" s="22" t="s">
        <v>10</v>
      </c>
      <c r="IFY6" s="2">
        <v>112</v>
      </c>
      <c r="IFZ6" s="26"/>
      <c r="IGA6" s="23" t="s">
        <v>4</v>
      </c>
      <c r="IGB6" s="24"/>
      <c r="IGC6" s="24"/>
      <c r="IGD6" s="24"/>
      <c r="IGE6" s="24"/>
      <c r="IGF6" s="24"/>
      <c r="IGG6" s="24"/>
      <c r="IGH6" s="24"/>
      <c r="IGI6" s="24"/>
      <c r="IGJ6" s="24"/>
      <c r="IGK6" s="22" t="s">
        <v>30</v>
      </c>
      <c r="IGL6" s="22" t="s">
        <v>8</v>
      </c>
      <c r="IGM6" s="22" t="s">
        <v>9</v>
      </c>
      <c r="IGN6" s="22" t="s">
        <v>10</v>
      </c>
      <c r="IGO6" s="2">
        <v>112</v>
      </c>
      <c r="IGP6" s="26"/>
      <c r="IGQ6" s="23" t="s">
        <v>4</v>
      </c>
      <c r="IGR6" s="24"/>
      <c r="IGS6" s="24"/>
      <c r="IGT6" s="24"/>
      <c r="IGU6" s="24"/>
      <c r="IGV6" s="24"/>
      <c r="IGW6" s="24"/>
      <c r="IGX6" s="24"/>
      <c r="IGY6" s="24"/>
      <c r="IGZ6" s="24"/>
      <c r="IHA6" s="22" t="s">
        <v>30</v>
      </c>
      <c r="IHB6" s="22" t="s">
        <v>8</v>
      </c>
      <c r="IHC6" s="22" t="s">
        <v>9</v>
      </c>
      <c r="IHD6" s="22" t="s">
        <v>10</v>
      </c>
      <c r="IHE6" s="2">
        <v>112</v>
      </c>
      <c r="IHF6" s="26"/>
      <c r="IHG6" s="23" t="s">
        <v>4</v>
      </c>
      <c r="IHH6" s="24"/>
      <c r="IHI6" s="24"/>
      <c r="IHJ6" s="24"/>
      <c r="IHK6" s="24"/>
      <c r="IHL6" s="24"/>
      <c r="IHM6" s="24"/>
      <c r="IHN6" s="24"/>
      <c r="IHO6" s="24"/>
      <c r="IHP6" s="24"/>
      <c r="IHQ6" s="22" t="s">
        <v>30</v>
      </c>
      <c r="IHR6" s="22" t="s">
        <v>8</v>
      </c>
      <c r="IHS6" s="22" t="s">
        <v>9</v>
      </c>
      <c r="IHT6" s="22" t="s">
        <v>10</v>
      </c>
      <c r="IHU6" s="2">
        <v>112</v>
      </c>
      <c r="IHV6" s="26"/>
      <c r="IHW6" s="23" t="s">
        <v>4</v>
      </c>
      <c r="IHX6" s="24"/>
      <c r="IHY6" s="24"/>
      <c r="IHZ6" s="24"/>
      <c r="IIA6" s="24"/>
      <c r="IIB6" s="24"/>
      <c r="IIC6" s="24"/>
      <c r="IID6" s="24"/>
      <c r="IIE6" s="24"/>
      <c r="IIF6" s="24"/>
      <c r="IIG6" s="22" t="s">
        <v>30</v>
      </c>
      <c r="IIH6" s="22" t="s">
        <v>8</v>
      </c>
      <c r="III6" s="22" t="s">
        <v>9</v>
      </c>
      <c r="IIJ6" s="22" t="s">
        <v>10</v>
      </c>
      <c r="IIK6" s="2">
        <v>112</v>
      </c>
      <c r="IIL6" s="26"/>
      <c r="IIM6" s="23" t="s">
        <v>4</v>
      </c>
      <c r="IIN6" s="24"/>
      <c r="IIO6" s="24"/>
      <c r="IIP6" s="24"/>
      <c r="IIQ6" s="24"/>
      <c r="IIR6" s="24"/>
      <c r="IIS6" s="24"/>
      <c r="IIT6" s="24"/>
      <c r="IIU6" s="24"/>
      <c r="IIV6" s="24"/>
      <c r="IIW6" s="22" t="s">
        <v>30</v>
      </c>
      <c r="IIX6" s="22" t="s">
        <v>8</v>
      </c>
      <c r="IIY6" s="22" t="s">
        <v>9</v>
      </c>
      <c r="IIZ6" s="22" t="s">
        <v>10</v>
      </c>
      <c r="IJA6" s="2">
        <v>112</v>
      </c>
      <c r="IJB6" s="26"/>
      <c r="IJC6" s="23" t="s">
        <v>4</v>
      </c>
      <c r="IJD6" s="24"/>
      <c r="IJE6" s="24"/>
      <c r="IJF6" s="24"/>
      <c r="IJG6" s="24"/>
      <c r="IJH6" s="24"/>
      <c r="IJI6" s="24"/>
      <c r="IJJ6" s="24"/>
      <c r="IJK6" s="24"/>
      <c r="IJL6" s="24"/>
      <c r="IJM6" s="22" t="s">
        <v>30</v>
      </c>
      <c r="IJN6" s="22" t="s">
        <v>8</v>
      </c>
      <c r="IJO6" s="22" t="s">
        <v>9</v>
      </c>
      <c r="IJP6" s="22" t="s">
        <v>10</v>
      </c>
      <c r="IJQ6" s="2">
        <v>112</v>
      </c>
      <c r="IJR6" s="26"/>
      <c r="IJS6" s="23" t="s">
        <v>4</v>
      </c>
      <c r="IJT6" s="24"/>
      <c r="IJU6" s="24"/>
      <c r="IJV6" s="24"/>
      <c r="IJW6" s="24"/>
      <c r="IJX6" s="24"/>
      <c r="IJY6" s="24"/>
      <c r="IJZ6" s="24"/>
      <c r="IKA6" s="24"/>
      <c r="IKB6" s="24"/>
      <c r="IKC6" s="22" t="s">
        <v>30</v>
      </c>
      <c r="IKD6" s="22" t="s">
        <v>8</v>
      </c>
      <c r="IKE6" s="22" t="s">
        <v>9</v>
      </c>
      <c r="IKF6" s="22" t="s">
        <v>10</v>
      </c>
      <c r="IKG6" s="2">
        <v>112</v>
      </c>
      <c r="IKH6" s="26"/>
      <c r="IKI6" s="23" t="s">
        <v>4</v>
      </c>
      <c r="IKJ6" s="24"/>
      <c r="IKK6" s="24"/>
      <c r="IKL6" s="24"/>
      <c r="IKM6" s="24"/>
      <c r="IKN6" s="24"/>
      <c r="IKO6" s="24"/>
      <c r="IKP6" s="24"/>
      <c r="IKQ6" s="24"/>
      <c r="IKR6" s="24"/>
      <c r="IKS6" s="22" t="s">
        <v>30</v>
      </c>
      <c r="IKT6" s="22" t="s">
        <v>8</v>
      </c>
      <c r="IKU6" s="22" t="s">
        <v>9</v>
      </c>
      <c r="IKV6" s="22" t="s">
        <v>10</v>
      </c>
      <c r="IKW6" s="2">
        <v>112</v>
      </c>
      <c r="IKX6" s="26"/>
      <c r="IKY6" s="23" t="s">
        <v>4</v>
      </c>
      <c r="IKZ6" s="24"/>
      <c r="ILA6" s="24"/>
      <c r="ILB6" s="24"/>
      <c r="ILC6" s="24"/>
      <c r="ILD6" s="24"/>
      <c r="ILE6" s="24"/>
      <c r="ILF6" s="24"/>
      <c r="ILG6" s="24"/>
      <c r="ILH6" s="24"/>
      <c r="ILI6" s="22" t="s">
        <v>30</v>
      </c>
      <c r="ILJ6" s="22" t="s">
        <v>8</v>
      </c>
      <c r="ILK6" s="22" t="s">
        <v>9</v>
      </c>
      <c r="ILL6" s="22" t="s">
        <v>10</v>
      </c>
      <c r="ILM6" s="2">
        <v>112</v>
      </c>
      <c r="ILN6" s="26"/>
      <c r="ILO6" s="23" t="s">
        <v>4</v>
      </c>
      <c r="ILP6" s="24"/>
      <c r="ILQ6" s="24"/>
      <c r="ILR6" s="24"/>
      <c r="ILS6" s="24"/>
      <c r="ILT6" s="24"/>
      <c r="ILU6" s="24"/>
      <c r="ILV6" s="24"/>
      <c r="ILW6" s="24"/>
      <c r="ILX6" s="24"/>
      <c r="ILY6" s="22" t="s">
        <v>30</v>
      </c>
      <c r="ILZ6" s="22" t="s">
        <v>8</v>
      </c>
      <c r="IMA6" s="22" t="s">
        <v>9</v>
      </c>
      <c r="IMB6" s="22" t="s">
        <v>10</v>
      </c>
      <c r="IMC6" s="2">
        <v>112</v>
      </c>
      <c r="IMD6" s="26"/>
      <c r="IME6" s="23" t="s">
        <v>4</v>
      </c>
      <c r="IMF6" s="24"/>
      <c r="IMG6" s="24"/>
      <c r="IMH6" s="24"/>
      <c r="IMI6" s="24"/>
      <c r="IMJ6" s="24"/>
      <c r="IMK6" s="24"/>
      <c r="IML6" s="24"/>
      <c r="IMM6" s="24"/>
      <c r="IMN6" s="24"/>
      <c r="IMO6" s="22" t="s">
        <v>30</v>
      </c>
      <c r="IMP6" s="22" t="s">
        <v>8</v>
      </c>
      <c r="IMQ6" s="22" t="s">
        <v>9</v>
      </c>
      <c r="IMR6" s="22" t="s">
        <v>10</v>
      </c>
      <c r="IMS6" s="2">
        <v>112</v>
      </c>
      <c r="IMT6" s="26"/>
      <c r="IMU6" s="23" t="s">
        <v>4</v>
      </c>
      <c r="IMV6" s="24"/>
      <c r="IMW6" s="24"/>
      <c r="IMX6" s="24"/>
      <c r="IMY6" s="24"/>
      <c r="IMZ6" s="24"/>
      <c r="INA6" s="24"/>
      <c r="INB6" s="24"/>
      <c r="INC6" s="24"/>
      <c r="IND6" s="24"/>
      <c r="INE6" s="22" t="s">
        <v>30</v>
      </c>
      <c r="INF6" s="22" t="s">
        <v>8</v>
      </c>
      <c r="ING6" s="22" t="s">
        <v>9</v>
      </c>
      <c r="INH6" s="22" t="s">
        <v>10</v>
      </c>
      <c r="INI6" s="2">
        <v>112</v>
      </c>
      <c r="INJ6" s="26"/>
      <c r="INK6" s="23" t="s">
        <v>4</v>
      </c>
      <c r="INL6" s="24"/>
      <c r="INM6" s="24"/>
      <c r="INN6" s="24"/>
      <c r="INO6" s="24"/>
      <c r="INP6" s="24"/>
      <c r="INQ6" s="24"/>
      <c r="INR6" s="24"/>
      <c r="INS6" s="24"/>
      <c r="INT6" s="24"/>
      <c r="INU6" s="22" t="s">
        <v>30</v>
      </c>
      <c r="INV6" s="22" t="s">
        <v>8</v>
      </c>
      <c r="INW6" s="22" t="s">
        <v>9</v>
      </c>
      <c r="INX6" s="22" t="s">
        <v>10</v>
      </c>
      <c r="INY6" s="2">
        <v>112</v>
      </c>
      <c r="INZ6" s="26"/>
      <c r="IOA6" s="23" t="s">
        <v>4</v>
      </c>
      <c r="IOB6" s="24"/>
      <c r="IOC6" s="24"/>
      <c r="IOD6" s="24"/>
      <c r="IOE6" s="24"/>
      <c r="IOF6" s="24"/>
      <c r="IOG6" s="24"/>
      <c r="IOH6" s="24"/>
      <c r="IOI6" s="24"/>
      <c r="IOJ6" s="24"/>
      <c r="IOK6" s="22" t="s">
        <v>30</v>
      </c>
      <c r="IOL6" s="22" t="s">
        <v>8</v>
      </c>
      <c r="IOM6" s="22" t="s">
        <v>9</v>
      </c>
      <c r="ION6" s="22" t="s">
        <v>10</v>
      </c>
      <c r="IOO6" s="2">
        <v>112</v>
      </c>
      <c r="IOP6" s="26"/>
      <c r="IOQ6" s="23" t="s">
        <v>4</v>
      </c>
      <c r="IOR6" s="24"/>
      <c r="IOS6" s="24"/>
      <c r="IOT6" s="24"/>
      <c r="IOU6" s="24"/>
      <c r="IOV6" s="24"/>
      <c r="IOW6" s="24"/>
      <c r="IOX6" s="24"/>
      <c r="IOY6" s="24"/>
      <c r="IOZ6" s="24"/>
      <c r="IPA6" s="22" t="s">
        <v>30</v>
      </c>
      <c r="IPB6" s="22" t="s">
        <v>8</v>
      </c>
      <c r="IPC6" s="22" t="s">
        <v>9</v>
      </c>
      <c r="IPD6" s="22" t="s">
        <v>10</v>
      </c>
      <c r="IPE6" s="2">
        <v>112</v>
      </c>
      <c r="IPF6" s="26"/>
      <c r="IPG6" s="23" t="s">
        <v>4</v>
      </c>
      <c r="IPH6" s="24"/>
      <c r="IPI6" s="24"/>
      <c r="IPJ6" s="24"/>
      <c r="IPK6" s="24"/>
      <c r="IPL6" s="24"/>
      <c r="IPM6" s="24"/>
      <c r="IPN6" s="24"/>
      <c r="IPO6" s="24"/>
      <c r="IPP6" s="24"/>
      <c r="IPQ6" s="22" t="s">
        <v>30</v>
      </c>
      <c r="IPR6" s="22" t="s">
        <v>8</v>
      </c>
      <c r="IPS6" s="22" t="s">
        <v>9</v>
      </c>
      <c r="IPT6" s="22" t="s">
        <v>10</v>
      </c>
      <c r="IPU6" s="2">
        <v>112</v>
      </c>
      <c r="IPV6" s="26"/>
      <c r="IPW6" s="23" t="s">
        <v>4</v>
      </c>
      <c r="IPX6" s="24"/>
      <c r="IPY6" s="24"/>
      <c r="IPZ6" s="24"/>
      <c r="IQA6" s="24"/>
      <c r="IQB6" s="24"/>
      <c r="IQC6" s="24"/>
      <c r="IQD6" s="24"/>
      <c r="IQE6" s="24"/>
      <c r="IQF6" s="24"/>
      <c r="IQG6" s="22" t="s">
        <v>30</v>
      </c>
      <c r="IQH6" s="22" t="s">
        <v>8</v>
      </c>
      <c r="IQI6" s="22" t="s">
        <v>9</v>
      </c>
      <c r="IQJ6" s="22" t="s">
        <v>10</v>
      </c>
      <c r="IQK6" s="2">
        <v>112</v>
      </c>
      <c r="IQL6" s="26"/>
      <c r="IQM6" s="23" t="s">
        <v>4</v>
      </c>
      <c r="IQN6" s="24"/>
      <c r="IQO6" s="24"/>
      <c r="IQP6" s="24"/>
      <c r="IQQ6" s="24"/>
      <c r="IQR6" s="24"/>
      <c r="IQS6" s="24"/>
      <c r="IQT6" s="24"/>
      <c r="IQU6" s="24"/>
      <c r="IQV6" s="24"/>
      <c r="IQW6" s="22" t="s">
        <v>30</v>
      </c>
      <c r="IQX6" s="22" t="s">
        <v>8</v>
      </c>
      <c r="IQY6" s="22" t="s">
        <v>9</v>
      </c>
      <c r="IQZ6" s="22" t="s">
        <v>10</v>
      </c>
      <c r="IRA6" s="2">
        <v>112</v>
      </c>
      <c r="IRB6" s="26"/>
      <c r="IRC6" s="23" t="s">
        <v>4</v>
      </c>
      <c r="IRD6" s="24"/>
      <c r="IRE6" s="24"/>
      <c r="IRF6" s="24"/>
      <c r="IRG6" s="24"/>
      <c r="IRH6" s="24"/>
      <c r="IRI6" s="24"/>
      <c r="IRJ6" s="24"/>
      <c r="IRK6" s="24"/>
      <c r="IRL6" s="24"/>
      <c r="IRM6" s="22" t="s">
        <v>30</v>
      </c>
      <c r="IRN6" s="22" t="s">
        <v>8</v>
      </c>
      <c r="IRO6" s="22" t="s">
        <v>9</v>
      </c>
      <c r="IRP6" s="22" t="s">
        <v>10</v>
      </c>
      <c r="IRQ6" s="2">
        <v>112</v>
      </c>
      <c r="IRR6" s="26"/>
      <c r="IRS6" s="23" t="s">
        <v>4</v>
      </c>
      <c r="IRT6" s="24"/>
      <c r="IRU6" s="24"/>
      <c r="IRV6" s="24"/>
      <c r="IRW6" s="24"/>
      <c r="IRX6" s="24"/>
      <c r="IRY6" s="24"/>
      <c r="IRZ6" s="24"/>
      <c r="ISA6" s="24"/>
      <c r="ISB6" s="24"/>
      <c r="ISC6" s="22" t="s">
        <v>30</v>
      </c>
      <c r="ISD6" s="22" t="s">
        <v>8</v>
      </c>
      <c r="ISE6" s="22" t="s">
        <v>9</v>
      </c>
      <c r="ISF6" s="22" t="s">
        <v>10</v>
      </c>
      <c r="ISG6" s="2">
        <v>112</v>
      </c>
      <c r="ISH6" s="26"/>
      <c r="ISI6" s="23" t="s">
        <v>4</v>
      </c>
      <c r="ISJ6" s="24"/>
      <c r="ISK6" s="24"/>
      <c r="ISL6" s="24"/>
      <c r="ISM6" s="24"/>
      <c r="ISN6" s="24"/>
      <c r="ISO6" s="24"/>
      <c r="ISP6" s="24"/>
      <c r="ISQ6" s="24"/>
      <c r="ISR6" s="24"/>
      <c r="ISS6" s="22" t="s">
        <v>30</v>
      </c>
      <c r="IST6" s="22" t="s">
        <v>8</v>
      </c>
      <c r="ISU6" s="22" t="s">
        <v>9</v>
      </c>
      <c r="ISV6" s="22" t="s">
        <v>10</v>
      </c>
      <c r="ISW6" s="2">
        <v>112</v>
      </c>
      <c r="ISX6" s="26"/>
      <c r="ISY6" s="23" t="s">
        <v>4</v>
      </c>
      <c r="ISZ6" s="24"/>
      <c r="ITA6" s="24"/>
      <c r="ITB6" s="24"/>
      <c r="ITC6" s="24"/>
      <c r="ITD6" s="24"/>
      <c r="ITE6" s="24"/>
      <c r="ITF6" s="24"/>
      <c r="ITG6" s="24"/>
      <c r="ITH6" s="24"/>
      <c r="ITI6" s="22" t="s">
        <v>30</v>
      </c>
      <c r="ITJ6" s="22" t="s">
        <v>8</v>
      </c>
      <c r="ITK6" s="22" t="s">
        <v>9</v>
      </c>
      <c r="ITL6" s="22" t="s">
        <v>10</v>
      </c>
      <c r="ITM6" s="2">
        <v>112</v>
      </c>
      <c r="ITN6" s="26"/>
      <c r="ITO6" s="23" t="s">
        <v>4</v>
      </c>
      <c r="ITP6" s="24"/>
      <c r="ITQ6" s="24"/>
      <c r="ITR6" s="24"/>
      <c r="ITS6" s="24"/>
      <c r="ITT6" s="24"/>
      <c r="ITU6" s="24"/>
      <c r="ITV6" s="24"/>
      <c r="ITW6" s="24"/>
      <c r="ITX6" s="24"/>
      <c r="ITY6" s="22" t="s">
        <v>30</v>
      </c>
      <c r="ITZ6" s="22" t="s">
        <v>8</v>
      </c>
      <c r="IUA6" s="22" t="s">
        <v>9</v>
      </c>
      <c r="IUB6" s="22" t="s">
        <v>10</v>
      </c>
      <c r="IUC6" s="2">
        <v>112</v>
      </c>
      <c r="IUD6" s="26"/>
      <c r="IUE6" s="23" t="s">
        <v>4</v>
      </c>
      <c r="IUF6" s="24"/>
      <c r="IUG6" s="24"/>
      <c r="IUH6" s="24"/>
      <c r="IUI6" s="24"/>
      <c r="IUJ6" s="24"/>
      <c r="IUK6" s="24"/>
      <c r="IUL6" s="24"/>
      <c r="IUM6" s="24"/>
      <c r="IUN6" s="24"/>
      <c r="IUO6" s="22" t="s">
        <v>30</v>
      </c>
      <c r="IUP6" s="22" t="s">
        <v>8</v>
      </c>
      <c r="IUQ6" s="22" t="s">
        <v>9</v>
      </c>
      <c r="IUR6" s="22" t="s">
        <v>10</v>
      </c>
      <c r="IUS6" s="2">
        <v>112</v>
      </c>
      <c r="IUT6" s="26"/>
      <c r="IUU6" s="23" t="s">
        <v>4</v>
      </c>
      <c r="IUV6" s="24"/>
      <c r="IUW6" s="24"/>
      <c r="IUX6" s="24"/>
      <c r="IUY6" s="24"/>
      <c r="IUZ6" s="24"/>
      <c r="IVA6" s="24"/>
      <c r="IVB6" s="24"/>
      <c r="IVC6" s="24"/>
      <c r="IVD6" s="24"/>
      <c r="IVE6" s="22" t="s">
        <v>30</v>
      </c>
      <c r="IVF6" s="22" t="s">
        <v>8</v>
      </c>
      <c r="IVG6" s="22" t="s">
        <v>9</v>
      </c>
      <c r="IVH6" s="22" t="s">
        <v>10</v>
      </c>
      <c r="IVI6" s="2">
        <v>112</v>
      </c>
      <c r="IVJ6" s="26"/>
      <c r="IVK6" s="23" t="s">
        <v>4</v>
      </c>
      <c r="IVL6" s="24"/>
      <c r="IVM6" s="24"/>
      <c r="IVN6" s="24"/>
      <c r="IVO6" s="24"/>
      <c r="IVP6" s="24"/>
      <c r="IVQ6" s="24"/>
      <c r="IVR6" s="24"/>
      <c r="IVS6" s="24"/>
      <c r="IVT6" s="24"/>
      <c r="IVU6" s="22" t="s">
        <v>30</v>
      </c>
      <c r="IVV6" s="22" t="s">
        <v>8</v>
      </c>
      <c r="IVW6" s="22" t="s">
        <v>9</v>
      </c>
      <c r="IVX6" s="22" t="s">
        <v>10</v>
      </c>
      <c r="IVY6" s="2">
        <v>112</v>
      </c>
      <c r="IVZ6" s="26"/>
      <c r="IWA6" s="23" t="s">
        <v>4</v>
      </c>
      <c r="IWB6" s="24"/>
      <c r="IWC6" s="24"/>
      <c r="IWD6" s="24"/>
      <c r="IWE6" s="24"/>
      <c r="IWF6" s="24"/>
      <c r="IWG6" s="24"/>
      <c r="IWH6" s="24"/>
      <c r="IWI6" s="24"/>
      <c r="IWJ6" s="24"/>
      <c r="IWK6" s="22" t="s">
        <v>30</v>
      </c>
      <c r="IWL6" s="22" t="s">
        <v>8</v>
      </c>
      <c r="IWM6" s="22" t="s">
        <v>9</v>
      </c>
      <c r="IWN6" s="22" t="s">
        <v>10</v>
      </c>
      <c r="IWO6" s="2">
        <v>112</v>
      </c>
      <c r="IWP6" s="26"/>
      <c r="IWQ6" s="23" t="s">
        <v>4</v>
      </c>
      <c r="IWR6" s="24"/>
      <c r="IWS6" s="24"/>
      <c r="IWT6" s="24"/>
      <c r="IWU6" s="24"/>
      <c r="IWV6" s="24"/>
      <c r="IWW6" s="24"/>
      <c r="IWX6" s="24"/>
      <c r="IWY6" s="24"/>
      <c r="IWZ6" s="24"/>
      <c r="IXA6" s="22" t="s">
        <v>30</v>
      </c>
      <c r="IXB6" s="22" t="s">
        <v>8</v>
      </c>
      <c r="IXC6" s="22" t="s">
        <v>9</v>
      </c>
      <c r="IXD6" s="22" t="s">
        <v>10</v>
      </c>
      <c r="IXE6" s="2">
        <v>112</v>
      </c>
      <c r="IXF6" s="26"/>
      <c r="IXG6" s="23" t="s">
        <v>4</v>
      </c>
      <c r="IXH6" s="24"/>
      <c r="IXI6" s="24"/>
      <c r="IXJ6" s="24"/>
      <c r="IXK6" s="24"/>
      <c r="IXL6" s="24"/>
      <c r="IXM6" s="24"/>
      <c r="IXN6" s="24"/>
      <c r="IXO6" s="24"/>
      <c r="IXP6" s="24"/>
      <c r="IXQ6" s="22" t="s">
        <v>30</v>
      </c>
      <c r="IXR6" s="22" t="s">
        <v>8</v>
      </c>
      <c r="IXS6" s="22" t="s">
        <v>9</v>
      </c>
      <c r="IXT6" s="22" t="s">
        <v>10</v>
      </c>
      <c r="IXU6" s="2">
        <v>112</v>
      </c>
      <c r="IXV6" s="26"/>
      <c r="IXW6" s="23" t="s">
        <v>4</v>
      </c>
      <c r="IXX6" s="24"/>
      <c r="IXY6" s="24"/>
      <c r="IXZ6" s="24"/>
      <c r="IYA6" s="24"/>
      <c r="IYB6" s="24"/>
      <c r="IYC6" s="24"/>
      <c r="IYD6" s="24"/>
      <c r="IYE6" s="24"/>
      <c r="IYF6" s="24"/>
      <c r="IYG6" s="22" t="s">
        <v>30</v>
      </c>
      <c r="IYH6" s="22" t="s">
        <v>8</v>
      </c>
      <c r="IYI6" s="22" t="s">
        <v>9</v>
      </c>
      <c r="IYJ6" s="22" t="s">
        <v>10</v>
      </c>
      <c r="IYK6" s="2">
        <v>112</v>
      </c>
      <c r="IYL6" s="26"/>
      <c r="IYM6" s="23" t="s">
        <v>4</v>
      </c>
      <c r="IYN6" s="24"/>
      <c r="IYO6" s="24"/>
      <c r="IYP6" s="24"/>
      <c r="IYQ6" s="24"/>
      <c r="IYR6" s="24"/>
      <c r="IYS6" s="24"/>
      <c r="IYT6" s="24"/>
      <c r="IYU6" s="24"/>
      <c r="IYV6" s="24"/>
      <c r="IYW6" s="22" t="s">
        <v>30</v>
      </c>
      <c r="IYX6" s="22" t="s">
        <v>8</v>
      </c>
      <c r="IYY6" s="22" t="s">
        <v>9</v>
      </c>
      <c r="IYZ6" s="22" t="s">
        <v>10</v>
      </c>
      <c r="IZA6" s="2">
        <v>112</v>
      </c>
      <c r="IZB6" s="26"/>
      <c r="IZC6" s="23" t="s">
        <v>4</v>
      </c>
      <c r="IZD6" s="24"/>
      <c r="IZE6" s="24"/>
      <c r="IZF6" s="24"/>
      <c r="IZG6" s="24"/>
      <c r="IZH6" s="24"/>
      <c r="IZI6" s="24"/>
      <c r="IZJ6" s="24"/>
      <c r="IZK6" s="24"/>
      <c r="IZL6" s="24"/>
      <c r="IZM6" s="22" t="s">
        <v>30</v>
      </c>
      <c r="IZN6" s="22" t="s">
        <v>8</v>
      </c>
      <c r="IZO6" s="22" t="s">
        <v>9</v>
      </c>
      <c r="IZP6" s="22" t="s">
        <v>10</v>
      </c>
      <c r="IZQ6" s="2">
        <v>112</v>
      </c>
      <c r="IZR6" s="26"/>
      <c r="IZS6" s="23" t="s">
        <v>4</v>
      </c>
      <c r="IZT6" s="24"/>
      <c r="IZU6" s="24"/>
      <c r="IZV6" s="24"/>
      <c r="IZW6" s="24"/>
      <c r="IZX6" s="24"/>
      <c r="IZY6" s="24"/>
      <c r="IZZ6" s="24"/>
      <c r="JAA6" s="24"/>
      <c r="JAB6" s="24"/>
      <c r="JAC6" s="22" t="s">
        <v>30</v>
      </c>
      <c r="JAD6" s="22" t="s">
        <v>8</v>
      </c>
      <c r="JAE6" s="22" t="s">
        <v>9</v>
      </c>
      <c r="JAF6" s="22" t="s">
        <v>10</v>
      </c>
      <c r="JAG6" s="2">
        <v>112</v>
      </c>
      <c r="JAH6" s="26"/>
      <c r="JAI6" s="23" t="s">
        <v>4</v>
      </c>
      <c r="JAJ6" s="24"/>
      <c r="JAK6" s="24"/>
      <c r="JAL6" s="24"/>
      <c r="JAM6" s="24"/>
      <c r="JAN6" s="24"/>
      <c r="JAO6" s="24"/>
      <c r="JAP6" s="24"/>
      <c r="JAQ6" s="24"/>
      <c r="JAR6" s="24"/>
      <c r="JAS6" s="22" t="s">
        <v>30</v>
      </c>
      <c r="JAT6" s="22" t="s">
        <v>8</v>
      </c>
      <c r="JAU6" s="22" t="s">
        <v>9</v>
      </c>
      <c r="JAV6" s="22" t="s">
        <v>10</v>
      </c>
      <c r="JAW6" s="2">
        <v>112</v>
      </c>
      <c r="JAX6" s="26"/>
      <c r="JAY6" s="23" t="s">
        <v>4</v>
      </c>
      <c r="JAZ6" s="24"/>
      <c r="JBA6" s="24"/>
      <c r="JBB6" s="24"/>
      <c r="JBC6" s="24"/>
      <c r="JBD6" s="24"/>
      <c r="JBE6" s="24"/>
      <c r="JBF6" s="24"/>
      <c r="JBG6" s="24"/>
      <c r="JBH6" s="24"/>
      <c r="JBI6" s="22" t="s">
        <v>30</v>
      </c>
      <c r="JBJ6" s="22" t="s">
        <v>8</v>
      </c>
      <c r="JBK6" s="22" t="s">
        <v>9</v>
      </c>
      <c r="JBL6" s="22" t="s">
        <v>10</v>
      </c>
      <c r="JBM6" s="2">
        <v>112</v>
      </c>
      <c r="JBN6" s="26"/>
      <c r="JBO6" s="23" t="s">
        <v>4</v>
      </c>
      <c r="JBP6" s="24"/>
      <c r="JBQ6" s="24"/>
      <c r="JBR6" s="24"/>
      <c r="JBS6" s="24"/>
      <c r="JBT6" s="24"/>
      <c r="JBU6" s="24"/>
      <c r="JBV6" s="24"/>
      <c r="JBW6" s="24"/>
      <c r="JBX6" s="24"/>
      <c r="JBY6" s="22" t="s">
        <v>30</v>
      </c>
      <c r="JBZ6" s="22" t="s">
        <v>8</v>
      </c>
      <c r="JCA6" s="22" t="s">
        <v>9</v>
      </c>
      <c r="JCB6" s="22" t="s">
        <v>10</v>
      </c>
      <c r="JCC6" s="2">
        <v>112</v>
      </c>
      <c r="JCD6" s="26"/>
      <c r="JCE6" s="23" t="s">
        <v>4</v>
      </c>
      <c r="JCF6" s="24"/>
      <c r="JCG6" s="24"/>
      <c r="JCH6" s="24"/>
      <c r="JCI6" s="24"/>
      <c r="JCJ6" s="24"/>
      <c r="JCK6" s="24"/>
      <c r="JCL6" s="24"/>
      <c r="JCM6" s="24"/>
      <c r="JCN6" s="24"/>
      <c r="JCO6" s="22" t="s">
        <v>30</v>
      </c>
      <c r="JCP6" s="22" t="s">
        <v>8</v>
      </c>
      <c r="JCQ6" s="22" t="s">
        <v>9</v>
      </c>
      <c r="JCR6" s="22" t="s">
        <v>10</v>
      </c>
      <c r="JCS6" s="2">
        <v>112</v>
      </c>
      <c r="JCT6" s="26"/>
      <c r="JCU6" s="23" t="s">
        <v>4</v>
      </c>
      <c r="JCV6" s="24"/>
      <c r="JCW6" s="24"/>
      <c r="JCX6" s="24"/>
      <c r="JCY6" s="24"/>
      <c r="JCZ6" s="24"/>
      <c r="JDA6" s="24"/>
      <c r="JDB6" s="24"/>
      <c r="JDC6" s="24"/>
      <c r="JDD6" s="24"/>
      <c r="JDE6" s="22" t="s">
        <v>30</v>
      </c>
      <c r="JDF6" s="22" t="s">
        <v>8</v>
      </c>
      <c r="JDG6" s="22" t="s">
        <v>9</v>
      </c>
      <c r="JDH6" s="22" t="s">
        <v>10</v>
      </c>
      <c r="JDI6" s="2">
        <v>112</v>
      </c>
      <c r="JDJ6" s="26"/>
      <c r="JDK6" s="23" t="s">
        <v>4</v>
      </c>
      <c r="JDL6" s="24"/>
      <c r="JDM6" s="24"/>
      <c r="JDN6" s="24"/>
      <c r="JDO6" s="24"/>
      <c r="JDP6" s="24"/>
      <c r="JDQ6" s="24"/>
      <c r="JDR6" s="24"/>
      <c r="JDS6" s="24"/>
      <c r="JDT6" s="24"/>
      <c r="JDU6" s="22" t="s">
        <v>30</v>
      </c>
      <c r="JDV6" s="22" t="s">
        <v>8</v>
      </c>
      <c r="JDW6" s="22" t="s">
        <v>9</v>
      </c>
      <c r="JDX6" s="22" t="s">
        <v>10</v>
      </c>
      <c r="JDY6" s="2">
        <v>112</v>
      </c>
      <c r="JDZ6" s="26"/>
      <c r="JEA6" s="23" t="s">
        <v>4</v>
      </c>
      <c r="JEB6" s="24"/>
      <c r="JEC6" s="24"/>
      <c r="JED6" s="24"/>
      <c r="JEE6" s="24"/>
      <c r="JEF6" s="24"/>
      <c r="JEG6" s="24"/>
      <c r="JEH6" s="24"/>
      <c r="JEI6" s="24"/>
      <c r="JEJ6" s="24"/>
      <c r="JEK6" s="22" t="s">
        <v>30</v>
      </c>
      <c r="JEL6" s="22" t="s">
        <v>8</v>
      </c>
      <c r="JEM6" s="22" t="s">
        <v>9</v>
      </c>
      <c r="JEN6" s="22" t="s">
        <v>10</v>
      </c>
      <c r="JEO6" s="2">
        <v>112</v>
      </c>
      <c r="JEP6" s="26"/>
      <c r="JEQ6" s="23" t="s">
        <v>4</v>
      </c>
      <c r="JER6" s="24"/>
      <c r="JES6" s="24"/>
      <c r="JET6" s="24"/>
      <c r="JEU6" s="24"/>
      <c r="JEV6" s="24"/>
      <c r="JEW6" s="24"/>
      <c r="JEX6" s="24"/>
      <c r="JEY6" s="24"/>
      <c r="JEZ6" s="24"/>
      <c r="JFA6" s="22" t="s">
        <v>30</v>
      </c>
      <c r="JFB6" s="22" t="s">
        <v>8</v>
      </c>
      <c r="JFC6" s="22" t="s">
        <v>9</v>
      </c>
      <c r="JFD6" s="22" t="s">
        <v>10</v>
      </c>
      <c r="JFE6" s="2">
        <v>112</v>
      </c>
      <c r="JFF6" s="26"/>
      <c r="JFG6" s="23" t="s">
        <v>4</v>
      </c>
      <c r="JFH6" s="24"/>
      <c r="JFI6" s="24"/>
      <c r="JFJ6" s="24"/>
      <c r="JFK6" s="24"/>
      <c r="JFL6" s="24"/>
      <c r="JFM6" s="24"/>
      <c r="JFN6" s="24"/>
      <c r="JFO6" s="24"/>
      <c r="JFP6" s="24"/>
      <c r="JFQ6" s="22" t="s">
        <v>30</v>
      </c>
      <c r="JFR6" s="22" t="s">
        <v>8</v>
      </c>
      <c r="JFS6" s="22" t="s">
        <v>9</v>
      </c>
      <c r="JFT6" s="22" t="s">
        <v>10</v>
      </c>
      <c r="JFU6" s="2">
        <v>112</v>
      </c>
      <c r="JFV6" s="26"/>
      <c r="JFW6" s="23" t="s">
        <v>4</v>
      </c>
      <c r="JFX6" s="24"/>
      <c r="JFY6" s="24"/>
      <c r="JFZ6" s="24"/>
      <c r="JGA6" s="24"/>
      <c r="JGB6" s="24"/>
      <c r="JGC6" s="24"/>
      <c r="JGD6" s="24"/>
      <c r="JGE6" s="24"/>
      <c r="JGF6" s="24"/>
      <c r="JGG6" s="22" t="s">
        <v>30</v>
      </c>
      <c r="JGH6" s="22" t="s">
        <v>8</v>
      </c>
      <c r="JGI6" s="22" t="s">
        <v>9</v>
      </c>
      <c r="JGJ6" s="22" t="s">
        <v>10</v>
      </c>
      <c r="JGK6" s="2">
        <v>112</v>
      </c>
      <c r="JGL6" s="26"/>
      <c r="JGM6" s="23" t="s">
        <v>4</v>
      </c>
      <c r="JGN6" s="24"/>
      <c r="JGO6" s="24"/>
      <c r="JGP6" s="24"/>
      <c r="JGQ6" s="24"/>
      <c r="JGR6" s="24"/>
      <c r="JGS6" s="24"/>
      <c r="JGT6" s="24"/>
      <c r="JGU6" s="24"/>
      <c r="JGV6" s="24"/>
      <c r="JGW6" s="22" t="s">
        <v>30</v>
      </c>
      <c r="JGX6" s="22" t="s">
        <v>8</v>
      </c>
      <c r="JGY6" s="22" t="s">
        <v>9</v>
      </c>
      <c r="JGZ6" s="22" t="s">
        <v>10</v>
      </c>
      <c r="JHA6" s="2">
        <v>112</v>
      </c>
      <c r="JHB6" s="26"/>
      <c r="JHC6" s="23" t="s">
        <v>4</v>
      </c>
      <c r="JHD6" s="24"/>
      <c r="JHE6" s="24"/>
      <c r="JHF6" s="24"/>
      <c r="JHG6" s="24"/>
      <c r="JHH6" s="24"/>
      <c r="JHI6" s="24"/>
      <c r="JHJ6" s="24"/>
      <c r="JHK6" s="24"/>
      <c r="JHL6" s="24"/>
      <c r="JHM6" s="22" t="s">
        <v>30</v>
      </c>
      <c r="JHN6" s="22" t="s">
        <v>8</v>
      </c>
      <c r="JHO6" s="22" t="s">
        <v>9</v>
      </c>
      <c r="JHP6" s="22" t="s">
        <v>10</v>
      </c>
      <c r="JHQ6" s="2">
        <v>112</v>
      </c>
      <c r="JHR6" s="26"/>
      <c r="JHS6" s="23" t="s">
        <v>4</v>
      </c>
      <c r="JHT6" s="24"/>
      <c r="JHU6" s="24"/>
      <c r="JHV6" s="24"/>
      <c r="JHW6" s="24"/>
      <c r="JHX6" s="24"/>
      <c r="JHY6" s="24"/>
      <c r="JHZ6" s="24"/>
      <c r="JIA6" s="24"/>
      <c r="JIB6" s="24"/>
      <c r="JIC6" s="22" t="s">
        <v>30</v>
      </c>
      <c r="JID6" s="22" t="s">
        <v>8</v>
      </c>
      <c r="JIE6" s="22" t="s">
        <v>9</v>
      </c>
      <c r="JIF6" s="22" t="s">
        <v>10</v>
      </c>
      <c r="JIG6" s="2">
        <v>112</v>
      </c>
      <c r="JIH6" s="26"/>
      <c r="JII6" s="23" t="s">
        <v>4</v>
      </c>
      <c r="JIJ6" s="24"/>
      <c r="JIK6" s="24"/>
      <c r="JIL6" s="24"/>
      <c r="JIM6" s="24"/>
      <c r="JIN6" s="24"/>
      <c r="JIO6" s="24"/>
      <c r="JIP6" s="24"/>
      <c r="JIQ6" s="24"/>
      <c r="JIR6" s="24"/>
      <c r="JIS6" s="22" t="s">
        <v>30</v>
      </c>
      <c r="JIT6" s="22" t="s">
        <v>8</v>
      </c>
      <c r="JIU6" s="22" t="s">
        <v>9</v>
      </c>
      <c r="JIV6" s="22" t="s">
        <v>10</v>
      </c>
      <c r="JIW6" s="2">
        <v>112</v>
      </c>
      <c r="JIX6" s="26"/>
      <c r="JIY6" s="23" t="s">
        <v>4</v>
      </c>
      <c r="JIZ6" s="24"/>
      <c r="JJA6" s="24"/>
      <c r="JJB6" s="24"/>
      <c r="JJC6" s="24"/>
      <c r="JJD6" s="24"/>
      <c r="JJE6" s="24"/>
      <c r="JJF6" s="24"/>
      <c r="JJG6" s="24"/>
      <c r="JJH6" s="24"/>
      <c r="JJI6" s="22" t="s">
        <v>30</v>
      </c>
      <c r="JJJ6" s="22" t="s">
        <v>8</v>
      </c>
      <c r="JJK6" s="22" t="s">
        <v>9</v>
      </c>
      <c r="JJL6" s="22" t="s">
        <v>10</v>
      </c>
      <c r="JJM6" s="2">
        <v>112</v>
      </c>
      <c r="JJN6" s="26"/>
      <c r="JJO6" s="23" t="s">
        <v>4</v>
      </c>
      <c r="JJP6" s="24"/>
      <c r="JJQ6" s="24"/>
      <c r="JJR6" s="24"/>
      <c r="JJS6" s="24"/>
      <c r="JJT6" s="24"/>
      <c r="JJU6" s="24"/>
      <c r="JJV6" s="24"/>
      <c r="JJW6" s="24"/>
      <c r="JJX6" s="24"/>
      <c r="JJY6" s="22" t="s">
        <v>30</v>
      </c>
      <c r="JJZ6" s="22" t="s">
        <v>8</v>
      </c>
      <c r="JKA6" s="22" t="s">
        <v>9</v>
      </c>
      <c r="JKB6" s="22" t="s">
        <v>10</v>
      </c>
      <c r="JKC6" s="2">
        <v>112</v>
      </c>
      <c r="JKD6" s="26"/>
      <c r="JKE6" s="23" t="s">
        <v>4</v>
      </c>
      <c r="JKF6" s="24"/>
      <c r="JKG6" s="24"/>
      <c r="JKH6" s="24"/>
      <c r="JKI6" s="24"/>
      <c r="JKJ6" s="24"/>
      <c r="JKK6" s="24"/>
      <c r="JKL6" s="24"/>
      <c r="JKM6" s="24"/>
      <c r="JKN6" s="24"/>
      <c r="JKO6" s="22" t="s">
        <v>30</v>
      </c>
      <c r="JKP6" s="22" t="s">
        <v>8</v>
      </c>
      <c r="JKQ6" s="22" t="s">
        <v>9</v>
      </c>
      <c r="JKR6" s="22" t="s">
        <v>10</v>
      </c>
      <c r="JKS6" s="2">
        <v>112</v>
      </c>
      <c r="JKT6" s="26"/>
      <c r="JKU6" s="23" t="s">
        <v>4</v>
      </c>
      <c r="JKV6" s="24"/>
      <c r="JKW6" s="24"/>
      <c r="JKX6" s="24"/>
      <c r="JKY6" s="24"/>
      <c r="JKZ6" s="24"/>
      <c r="JLA6" s="24"/>
      <c r="JLB6" s="24"/>
      <c r="JLC6" s="24"/>
      <c r="JLD6" s="24"/>
      <c r="JLE6" s="22" t="s">
        <v>30</v>
      </c>
      <c r="JLF6" s="22" t="s">
        <v>8</v>
      </c>
      <c r="JLG6" s="22" t="s">
        <v>9</v>
      </c>
      <c r="JLH6" s="22" t="s">
        <v>10</v>
      </c>
      <c r="JLI6" s="2">
        <v>112</v>
      </c>
      <c r="JLJ6" s="26"/>
      <c r="JLK6" s="23" t="s">
        <v>4</v>
      </c>
      <c r="JLL6" s="24"/>
      <c r="JLM6" s="24"/>
      <c r="JLN6" s="24"/>
      <c r="JLO6" s="24"/>
      <c r="JLP6" s="24"/>
      <c r="JLQ6" s="24"/>
      <c r="JLR6" s="24"/>
      <c r="JLS6" s="24"/>
      <c r="JLT6" s="24"/>
      <c r="JLU6" s="22" t="s">
        <v>30</v>
      </c>
      <c r="JLV6" s="22" t="s">
        <v>8</v>
      </c>
      <c r="JLW6" s="22" t="s">
        <v>9</v>
      </c>
      <c r="JLX6" s="22" t="s">
        <v>10</v>
      </c>
      <c r="JLY6" s="2">
        <v>112</v>
      </c>
      <c r="JLZ6" s="26"/>
      <c r="JMA6" s="23" t="s">
        <v>4</v>
      </c>
      <c r="JMB6" s="24"/>
      <c r="JMC6" s="24"/>
      <c r="JMD6" s="24"/>
      <c r="JME6" s="24"/>
      <c r="JMF6" s="24"/>
      <c r="JMG6" s="24"/>
      <c r="JMH6" s="24"/>
      <c r="JMI6" s="24"/>
      <c r="JMJ6" s="24"/>
      <c r="JMK6" s="22" t="s">
        <v>30</v>
      </c>
      <c r="JML6" s="22" t="s">
        <v>8</v>
      </c>
      <c r="JMM6" s="22" t="s">
        <v>9</v>
      </c>
      <c r="JMN6" s="22" t="s">
        <v>10</v>
      </c>
      <c r="JMO6" s="2">
        <v>112</v>
      </c>
      <c r="JMP6" s="26"/>
      <c r="JMQ6" s="23" t="s">
        <v>4</v>
      </c>
      <c r="JMR6" s="24"/>
      <c r="JMS6" s="24"/>
      <c r="JMT6" s="24"/>
      <c r="JMU6" s="24"/>
      <c r="JMV6" s="24"/>
      <c r="JMW6" s="24"/>
      <c r="JMX6" s="24"/>
      <c r="JMY6" s="24"/>
      <c r="JMZ6" s="24"/>
      <c r="JNA6" s="22" t="s">
        <v>30</v>
      </c>
      <c r="JNB6" s="22" t="s">
        <v>8</v>
      </c>
      <c r="JNC6" s="22" t="s">
        <v>9</v>
      </c>
      <c r="JND6" s="22" t="s">
        <v>10</v>
      </c>
      <c r="JNE6" s="2">
        <v>112</v>
      </c>
      <c r="JNF6" s="26"/>
      <c r="JNG6" s="23" t="s">
        <v>4</v>
      </c>
      <c r="JNH6" s="24"/>
      <c r="JNI6" s="24"/>
      <c r="JNJ6" s="24"/>
      <c r="JNK6" s="24"/>
      <c r="JNL6" s="24"/>
      <c r="JNM6" s="24"/>
      <c r="JNN6" s="24"/>
      <c r="JNO6" s="24"/>
      <c r="JNP6" s="24"/>
      <c r="JNQ6" s="22" t="s">
        <v>30</v>
      </c>
      <c r="JNR6" s="22" t="s">
        <v>8</v>
      </c>
      <c r="JNS6" s="22" t="s">
        <v>9</v>
      </c>
      <c r="JNT6" s="22" t="s">
        <v>10</v>
      </c>
      <c r="JNU6" s="2">
        <v>112</v>
      </c>
      <c r="JNV6" s="26"/>
      <c r="JNW6" s="23" t="s">
        <v>4</v>
      </c>
      <c r="JNX6" s="24"/>
      <c r="JNY6" s="24"/>
      <c r="JNZ6" s="24"/>
      <c r="JOA6" s="24"/>
      <c r="JOB6" s="24"/>
      <c r="JOC6" s="24"/>
      <c r="JOD6" s="24"/>
      <c r="JOE6" s="24"/>
      <c r="JOF6" s="24"/>
      <c r="JOG6" s="22" t="s">
        <v>30</v>
      </c>
      <c r="JOH6" s="22" t="s">
        <v>8</v>
      </c>
      <c r="JOI6" s="22" t="s">
        <v>9</v>
      </c>
      <c r="JOJ6" s="22" t="s">
        <v>10</v>
      </c>
      <c r="JOK6" s="2">
        <v>112</v>
      </c>
      <c r="JOL6" s="26"/>
      <c r="JOM6" s="23" t="s">
        <v>4</v>
      </c>
      <c r="JON6" s="24"/>
      <c r="JOO6" s="24"/>
      <c r="JOP6" s="24"/>
      <c r="JOQ6" s="24"/>
      <c r="JOR6" s="24"/>
      <c r="JOS6" s="24"/>
      <c r="JOT6" s="24"/>
      <c r="JOU6" s="24"/>
      <c r="JOV6" s="24"/>
      <c r="JOW6" s="22" t="s">
        <v>30</v>
      </c>
      <c r="JOX6" s="22" t="s">
        <v>8</v>
      </c>
      <c r="JOY6" s="22" t="s">
        <v>9</v>
      </c>
      <c r="JOZ6" s="22" t="s">
        <v>10</v>
      </c>
      <c r="JPA6" s="2">
        <v>112</v>
      </c>
      <c r="JPB6" s="26"/>
      <c r="JPC6" s="23" t="s">
        <v>4</v>
      </c>
      <c r="JPD6" s="24"/>
      <c r="JPE6" s="24"/>
      <c r="JPF6" s="24"/>
      <c r="JPG6" s="24"/>
      <c r="JPH6" s="24"/>
      <c r="JPI6" s="24"/>
      <c r="JPJ6" s="24"/>
      <c r="JPK6" s="24"/>
      <c r="JPL6" s="24"/>
      <c r="JPM6" s="22" t="s">
        <v>30</v>
      </c>
      <c r="JPN6" s="22" t="s">
        <v>8</v>
      </c>
      <c r="JPO6" s="22" t="s">
        <v>9</v>
      </c>
      <c r="JPP6" s="22" t="s">
        <v>10</v>
      </c>
      <c r="JPQ6" s="2">
        <v>112</v>
      </c>
      <c r="JPR6" s="26"/>
      <c r="JPS6" s="23" t="s">
        <v>4</v>
      </c>
      <c r="JPT6" s="24"/>
      <c r="JPU6" s="24"/>
      <c r="JPV6" s="24"/>
      <c r="JPW6" s="24"/>
      <c r="JPX6" s="24"/>
      <c r="JPY6" s="24"/>
      <c r="JPZ6" s="24"/>
      <c r="JQA6" s="24"/>
      <c r="JQB6" s="24"/>
      <c r="JQC6" s="22" t="s">
        <v>30</v>
      </c>
      <c r="JQD6" s="22" t="s">
        <v>8</v>
      </c>
      <c r="JQE6" s="22" t="s">
        <v>9</v>
      </c>
      <c r="JQF6" s="22" t="s">
        <v>10</v>
      </c>
      <c r="JQG6" s="2">
        <v>112</v>
      </c>
      <c r="JQH6" s="26"/>
      <c r="JQI6" s="23" t="s">
        <v>4</v>
      </c>
      <c r="JQJ6" s="24"/>
      <c r="JQK6" s="24"/>
      <c r="JQL6" s="24"/>
      <c r="JQM6" s="24"/>
      <c r="JQN6" s="24"/>
      <c r="JQO6" s="24"/>
      <c r="JQP6" s="24"/>
      <c r="JQQ6" s="24"/>
      <c r="JQR6" s="24"/>
      <c r="JQS6" s="22" t="s">
        <v>30</v>
      </c>
      <c r="JQT6" s="22" t="s">
        <v>8</v>
      </c>
      <c r="JQU6" s="22" t="s">
        <v>9</v>
      </c>
      <c r="JQV6" s="22" t="s">
        <v>10</v>
      </c>
      <c r="JQW6" s="2">
        <v>112</v>
      </c>
      <c r="JQX6" s="26"/>
      <c r="JQY6" s="23" t="s">
        <v>4</v>
      </c>
      <c r="JQZ6" s="24"/>
      <c r="JRA6" s="24"/>
      <c r="JRB6" s="24"/>
      <c r="JRC6" s="24"/>
      <c r="JRD6" s="24"/>
      <c r="JRE6" s="24"/>
      <c r="JRF6" s="24"/>
      <c r="JRG6" s="24"/>
      <c r="JRH6" s="24"/>
      <c r="JRI6" s="22" t="s">
        <v>30</v>
      </c>
      <c r="JRJ6" s="22" t="s">
        <v>8</v>
      </c>
      <c r="JRK6" s="22" t="s">
        <v>9</v>
      </c>
      <c r="JRL6" s="22" t="s">
        <v>10</v>
      </c>
      <c r="JRM6" s="2">
        <v>112</v>
      </c>
      <c r="JRN6" s="26"/>
      <c r="JRO6" s="23" t="s">
        <v>4</v>
      </c>
      <c r="JRP6" s="24"/>
      <c r="JRQ6" s="24"/>
      <c r="JRR6" s="24"/>
      <c r="JRS6" s="24"/>
      <c r="JRT6" s="24"/>
      <c r="JRU6" s="24"/>
      <c r="JRV6" s="24"/>
      <c r="JRW6" s="24"/>
      <c r="JRX6" s="24"/>
      <c r="JRY6" s="22" t="s">
        <v>30</v>
      </c>
      <c r="JRZ6" s="22" t="s">
        <v>8</v>
      </c>
      <c r="JSA6" s="22" t="s">
        <v>9</v>
      </c>
      <c r="JSB6" s="22" t="s">
        <v>10</v>
      </c>
      <c r="JSC6" s="2">
        <v>112</v>
      </c>
      <c r="JSD6" s="26"/>
      <c r="JSE6" s="23" t="s">
        <v>4</v>
      </c>
      <c r="JSF6" s="24"/>
      <c r="JSG6" s="24"/>
      <c r="JSH6" s="24"/>
      <c r="JSI6" s="24"/>
      <c r="JSJ6" s="24"/>
      <c r="JSK6" s="24"/>
      <c r="JSL6" s="24"/>
      <c r="JSM6" s="24"/>
      <c r="JSN6" s="24"/>
      <c r="JSO6" s="22" t="s">
        <v>30</v>
      </c>
      <c r="JSP6" s="22" t="s">
        <v>8</v>
      </c>
      <c r="JSQ6" s="22" t="s">
        <v>9</v>
      </c>
      <c r="JSR6" s="22" t="s">
        <v>10</v>
      </c>
      <c r="JSS6" s="2">
        <v>112</v>
      </c>
      <c r="JST6" s="26"/>
      <c r="JSU6" s="23" t="s">
        <v>4</v>
      </c>
      <c r="JSV6" s="24"/>
      <c r="JSW6" s="24"/>
      <c r="JSX6" s="24"/>
      <c r="JSY6" s="24"/>
      <c r="JSZ6" s="24"/>
      <c r="JTA6" s="24"/>
      <c r="JTB6" s="24"/>
      <c r="JTC6" s="24"/>
      <c r="JTD6" s="24"/>
      <c r="JTE6" s="22" t="s">
        <v>30</v>
      </c>
      <c r="JTF6" s="22" t="s">
        <v>8</v>
      </c>
      <c r="JTG6" s="22" t="s">
        <v>9</v>
      </c>
      <c r="JTH6" s="22" t="s">
        <v>10</v>
      </c>
      <c r="JTI6" s="2">
        <v>112</v>
      </c>
      <c r="JTJ6" s="26"/>
      <c r="JTK6" s="23" t="s">
        <v>4</v>
      </c>
      <c r="JTL6" s="24"/>
      <c r="JTM6" s="24"/>
      <c r="JTN6" s="24"/>
      <c r="JTO6" s="24"/>
      <c r="JTP6" s="24"/>
      <c r="JTQ6" s="24"/>
      <c r="JTR6" s="24"/>
      <c r="JTS6" s="24"/>
      <c r="JTT6" s="24"/>
      <c r="JTU6" s="22" t="s">
        <v>30</v>
      </c>
      <c r="JTV6" s="22" t="s">
        <v>8</v>
      </c>
      <c r="JTW6" s="22" t="s">
        <v>9</v>
      </c>
      <c r="JTX6" s="22" t="s">
        <v>10</v>
      </c>
      <c r="JTY6" s="2">
        <v>112</v>
      </c>
      <c r="JTZ6" s="26"/>
      <c r="JUA6" s="23" t="s">
        <v>4</v>
      </c>
      <c r="JUB6" s="24"/>
      <c r="JUC6" s="24"/>
      <c r="JUD6" s="24"/>
      <c r="JUE6" s="24"/>
      <c r="JUF6" s="24"/>
      <c r="JUG6" s="24"/>
      <c r="JUH6" s="24"/>
      <c r="JUI6" s="24"/>
      <c r="JUJ6" s="24"/>
      <c r="JUK6" s="22" t="s">
        <v>30</v>
      </c>
      <c r="JUL6" s="22" t="s">
        <v>8</v>
      </c>
      <c r="JUM6" s="22" t="s">
        <v>9</v>
      </c>
      <c r="JUN6" s="22" t="s">
        <v>10</v>
      </c>
      <c r="JUO6" s="2">
        <v>112</v>
      </c>
      <c r="JUP6" s="26"/>
      <c r="JUQ6" s="23" t="s">
        <v>4</v>
      </c>
      <c r="JUR6" s="24"/>
      <c r="JUS6" s="24"/>
      <c r="JUT6" s="24"/>
      <c r="JUU6" s="24"/>
      <c r="JUV6" s="24"/>
      <c r="JUW6" s="24"/>
      <c r="JUX6" s="24"/>
      <c r="JUY6" s="24"/>
      <c r="JUZ6" s="24"/>
      <c r="JVA6" s="22" t="s">
        <v>30</v>
      </c>
      <c r="JVB6" s="22" t="s">
        <v>8</v>
      </c>
      <c r="JVC6" s="22" t="s">
        <v>9</v>
      </c>
      <c r="JVD6" s="22" t="s">
        <v>10</v>
      </c>
      <c r="JVE6" s="2">
        <v>112</v>
      </c>
      <c r="JVF6" s="26"/>
      <c r="JVG6" s="23" t="s">
        <v>4</v>
      </c>
      <c r="JVH6" s="24"/>
      <c r="JVI6" s="24"/>
      <c r="JVJ6" s="24"/>
      <c r="JVK6" s="24"/>
      <c r="JVL6" s="24"/>
      <c r="JVM6" s="24"/>
      <c r="JVN6" s="24"/>
      <c r="JVO6" s="24"/>
      <c r="JVP6" s="24"/>
      <c r="JVQ6" s="22" t="s">
        <v>30</v>
      </c>
      <c r="JVR6" s="22" t="s">
        <v>8</v>
      </c>
      <c r="JVS6" s="22" t="s">
        <v>9</v>
      </c>
      <c r="JVT6" s="22" t="s">
        <v>10</v>
      </c>
      <c r="JVU6" s="2">
        <v>112</v>
      </c>
      <c r="JVV6" s="26"/>
      <c r="JVW6" s="23" t="s">
        <v>4</v>
      </c>
      <c r="JVX6" s="24"/>
      <c r="JVY6" s="24"/>
      <c r="JVZ6" s="24"/>
      <c r="JWA6" s="24"/>
      <c r="JWB6" s="24"/>
      <c r="JWC6" s="24"/>
      <c r="JWD6" s="24"/>
      <c r="JWE6" s="24"/>
      <c r="JWF6" s="24"/>
      <c r="JWG6" s="22" t="s">
        <v>30</v>
      </c>
      <c r="JWH6" s="22" t="s">
        <v>8</v>
      </c>
      <c r="JWI6" s="22" t="s">
        <v>9</v>
      </c>
      <c r="JWJ6" s="22" t="s">
        <v>10</v>
      </c>
      <c r="JWK6" s="2">
        <v>112</v>
      </c>
      <c r="JWL6" s="26"/>
      <c r="JWM6" s="23" t="s">
        <v>4</v>
      </c>
      <c r="JWN6" s="24"/>
      <c r="JWO6" s="24"/>
      <c r="JWP6" s="24"/>
      <c r="JWQ6" s="24"/>
      <c r="JWR6" s="24"/>
      <c r="JWS6" s="24"/>
      <c r="JWT6" s="24"/>
      <c r="JWU6" s="24"/>
      <c r="JWV6" s="24"/>
      <c r="JWW6" s="22" t="s">
        <v>30</v>
      </c>
      <c r="JWX6" s="22" t="s">
        <v>8</v>
      </c>
      <c r="JWY6" s="22" t="s">
        <v>9</v>
      </c>
      <c r="JWZ6" s="22" t="s">
        <v>10</v>
      </c>
      <c r="JXA6" s="2">
        <v>112</v>
      </c>
      <c r="JXB6" s="26"/>
      <c r="JXC6" s="23" t="s">
        <v>4</v>
      </c>
      <c r="JXD6" s="24"/>
      <c r="JXE6" s="24"/>
      <c r="JXF6" s="24"/>
      <c r="JXG6" s="24"/>
      <c r="JXH6" s="24"/>
      <c r="JXI6" s="24"/>
      <c r="JXJ6" s="24"/>
      <c r="JXK6" s="24"/>
      <c r="JXL6" s="24"/>
      <c r="JXM6" s="22" t="s">
        <v>30</v>
      </c>
      <c r="JXN6" s="22" t="s">
        <v>8</v>
      </c>
      <c r="JXO6" s="22" t="s">
        <v>9</v>
      </c>
      <c r="JXP6" s="22" t="s">
        <v>10</v>
      </c>
      <c r="JXQ6" s="2">
        <v>112</v>
      </c>
      <c r="JXR6" s="26"/>
      <c r="JXS6" s="23" t="s">
        <v>4</v>
      </c>
      <c r="JXT6" s="24"/>
      <c r="JXU6" s="24"/>
      <c r="JXV6" s="24"/>
      <c r="JXW6" s="24"/>
      <c r="JXX6" s="24"/>
      <c r="JXY6" s="24"/>
      <c r="JXZ6" s="24"/>
      <c r="JYA6" s="24"/>
      <c r="JYB6" s="24"/>
      <c r="JYC6" s="22" t="s">
        <v>30</v>
      </c>
      <c r="JYD6" s="22" t="s">
        <v>8</v>
      </c>
      <c r="JYE6" s="22" t="s">
        <v>9</v>
      </c>
      <c r="JYF6" s="22" t="s">
        <v>10</v>
      </c>
      <c r="JYG6" s="2">
        <v>112</v>
      </c>
      <c r="JYH6" s="26"/>
      <c r="JYI6" s="23" t="s">
        <v>4</v>
      </c>
      <c r="JYJ6" s="24"/>
      <c r="JYK6" s="24"/>
      <c r="JYL6" s="24"/>
      <c r="JYM6" s="24"/>
      <c r="JYN6" s="24"/>
      <c r="JYO6" s="24"/>
      <c r="JYP6" s="24"/>
      <c r="JYQ6" s="24"/>
      <c r="JYR6" s="24"/>
      <c r="JYS6" s="22" t="s">
        <v>30</v>
      </c>
      <c r="JYT6" s="22" t="s">
        <v>8</v>
      </c>
      <c r="JYU6" s="22" t="s">
        <v>9</v>
      </c>
      <c r="JYV6" s="22" t="s">
        <v>10</v>
      </c>
      <c r="JYW6" s="2">
        <v>112</v>
      </c>
      <c r="JYX6" s="26"/>
      <c r="JYY6" s="23" t="s">
        <v>4</v>
      </c>
      <c r="JYZ6" s="24"/>
      <c r="JZA6" s="24"/>
      <c r="JZB6" s="24"/>
      <c r="JZC6" s="24"/>
      <c r="JZD6" s="24"/>
      <c r="JZE6" s="24"/>
      <c r="JZF6" s="24"/>
      <c r="JZG6" s="24"/>
      <c r="JZH6" s="24"/>
      <c r="JZI6" s="22" t="s">
        <v>30</v>
      </c>
      <c r="JZJ6" s="22" t="s">
        <v>8</v>
      </c>
      <c r="JZK6" s="22" t="s">
        <v>9</v>
      </c>
      <c r="JZL6" s="22" t="s">
        <v>10</v>
      </c>
      <c r="JZM6" s="2">
        <v>112</v>
      </c>
      <c r="JZN6" s="26"/>
      <c r="JZO6" s="23" t="s">
        <v>4</v>
      </c>
      <c r="JZP6" s="24"/>
      <c r="JZQ6" s="24"/>
      <c r="JZR6" s="24"/>
      <c r="JZS6" s="24"/>
      <c r="JZT6" s="24"/>
      <c r="JZU6" s="24"/>
      <c r="JZV6" s="24"/>
      <c r="JZW6" s="24"/>
      <c r="JZX6" s="24"/>
      <c r="JZY6" s="22" t="s">
        <v>30</v>
      </c>
      <c r="JZZ6" s="22" t="s">
        <v>8</v>
      </c>
      <c r="KAA6" s="22" t="s">
        <v>9</v>
      </c>
      <c r="KAB6" s="22" t="s">
        <v>10</v>
      </c>
      <c r="KAC6" s="2">
        <v>112</v>
      </c>
      <c r="KAD6" s="26"/>
      <c r="KAE6" s="23" t="s">
        <v>4</v>
      </c>
      <c r="KAF6" s="24"/>
      <c r="KAG6" s="24"/>
      <c r="KAH6" s="24"/>
      <c r="KAI6" s="24"/>
      <c r="KAJ6" s="24"/>
      <c r="KAK6" s="24"/>
      <c r="KAL6" s="24"/>
      <c r="KAM6" s="24"/>
      <c r="KAN6" s="24"/>
      <c r="KAO6" s="22" t="s">
        <v>30</v>
      </c>
      <c r="KAP6" s="22" t="s">
        <v>8</v>
      </c>
      <c r="KAQ6" s="22" t="s">
        <v>9</v>
      </c>
      <c r="KAR6" s="22" t="s">
        <v>10</v>
      </c>
      <c r="KAS6" s="2">
        <v>112</v>
      </c>
      <c r="KAT6" s="26"/>
      <c r="KAU6" s="23" t="s">
        <v>4</v>
      </c>
      <c r="KAV6" s="24"/>
      <c r="KAW6" s="24"/>
      <c r="KAX6" s="24"/>
      <c r="KAY6" s="24"/>
      <c r="KAZ6" s="24"/>
      <c r="KBA6" s="24"/>
      <c r="KBB6" s="24"/>
      <c r="KBC6" s="24"/>
      <c r="KBD6" s="24"/>
      <c r="KBE6" s="22" t="s">
        <v>30</v>
      </c>
      <c r="KBF6" s="22" t="s">
        <v>8</v>
      </c>
      <c r="KBG6" s="22" t="s">
        <v>9</v>
      </c>
      <c r="KBH6" s="22" t="s">
        <v>10</v>
      </c>
      <c r="KBI6" s="2">
        <v>112</v>
      </c>
      <c r="KBJ6" s="26"/>
      <c r="KBK6" s="23" t="s">
        <v>4</v>
      </c>
      <c r="KBL6" s="24"/>
      <c r="KBM6" s="24"/>
      <c r="KBN6" s="24"/>
      <c r="KBO6" s="24"/>
      <c r="KBP6" s="24"/>
      <c r="KBQ6" s="24"/>
      <c r="KBR6" s="24"/>
      <c r="KBS6" s="24"/>
      <c r="KBT6" s="24"/>
      <c r="KBU6" s="22" t="s">
        <v>30</v>
      </c>
      <c r="KBV6" s="22" t="s">
        <v>8</v>
      </c>
      <c r="KBW6" s="22" t="s">
        <v>9</v>
      </c>
      <c r="KBX6" s="22" t="s">
        <v>10</v>
      </c>
      <c r="KBY6" s="2">
        <v>112</v>
      </c>
      <c r="KBZ6" s="26"/>
      <c r="KCA6" s="23" t="s">
        <v>4</v>
      </c>
      <c r="KCB6" s="24"/>
      <c r="KCC6" s="24"/>
      <c r="KCD6" s="24"/>
      <c r="KCE6" s="24"/>
      <c r="KCF6" s="24"/>
      <c r="KCG6" s="24"/>
      <c r="KCH6" s="24"/>
      <c r="KCI6" s="24"/>
      <c r="KCJ6" s="24"/>
      <c r="KCK6" s="22" t="s">
        <v>30</v>
      </c>
      <c r="KCL6" s="22" t="s">
        <v>8</v>
      </c>
      <c r="KCM6" s="22" t="s">
        <v>9</v>
      </c>
      <c r="KCN6" s="22" t="s">
        <v>10</v>
      </c>
      <c r="KCO6" s="2">
        <v>112</v>
      </c>
      <c r="KCP6" s="26"/>
      <c r="KCQ6" s="23" t="s">
        <v>4</v>
      </c>
      <c r="KCR6" s="24"/>
      <c r="KCS6" s="24"/>
      <c r="KCT6" s="24"/>
      <c r="KCU6" s="24"/>
      <c r="KCV6" s="24"/>
      <c r="KCW6" s="24"/>
      <c r="KCX6" s="24"/>
      <c r="KCY6" s="24"/>
      <c r="KCZ6" s="24"/>
      <c r="KDA6" s="22" t="s">
        <v>30</v>
      </c>
      <c r="KDB6" s="22" t="s">
        <v>8</v>
      </c>
      <c r="KDC6" s="22" t="s">
        <v>9</v>
      </c>
      <c r="KDD6" s="22" t="s">
        <v>10</v>
      </c>
      <c r="KDE6" s="2">
        <v>112</v>
      </c>
      <c r="KDF6" s="26"/>
      <c r="KDG6" s="23" t="s">
        <v>4</v>
      </c>
      <c r="KDH6" s="24"/>
      <c r="KDI6" s="24"/>
      <c r="KDJ6" s="24"/>
      <c r="KDK6" s="24"/>
      <c r="KDL6" s="24"/>
      <c r="KDM6" s="24"/>
      <c r="KDN6" s="24"/>
      <c r="KDO6" s="24"/>
      <c r="KDP6" s="24"/>
      <c r="KDQ6" s="22" t="s">
        <v>30</v>
      </c>
      <c r="KDR6" s="22" t="s">
        <v>8</v>
      </c>
      <c r="KDS6" s="22" t="s">
        <v>9</v>
      </c>
      <c r="KDT6" s="22" t="s">
        <v>10</v>
      </c>
      <c r="KDU6" s="2">
        <v>112</v>
      </c>
      <c r="KDV6" s="26"/>
      <c r="KDW6" s="23" t="s">
        <v>4</v>
      </c>
      <c r="KDX6" s="24"/>
      <c r="KDY6" s="24"/>
      <c r="KDZ6" s="24"/>
      <c r="KEA6" s="24"/>
      <c r="KEB6" s="24"/>
      <c r="KEC6" s="24"/>
      <c r="KED6" s="24"/>
      <c r="KEE6" s="24"/>
      <c r="KEF6" s="24"/>
      <c r="KEG6" s="22" t="s">
        <v>30</v>
      </c>
      <c r="KEH6" s="22" t="s">
        <v>8</v>
      </c>
      <c r="KEI6" s="22" t="s">
        <v>9</v>
      </c>
      <c r="KEJ6" s="22" t="s">
        <v>10</v>
      </c>
      <c r="KEK6" s="2">
        <v>112</v>
      </c>
      <c r="KEL6" s="26"/>
      <c r="KEM6" s="23" t="s">
        <v>4</v>
      </c>
      <c r="KEN6" s="24"/>
      <c r="KEO6" s="24"/>
      <c r="KEP6" s="24"/>
      <c r="KEQ6" s="24"/>
      <c r="KER6" s="24"/>
      <c r="KES6" s="24"/>
      <c r="KET6" s="24"/>
      <c r="KEU6" s="24"/>
      <c r="KEV6" s="24"/>
      <c r="KEW6" s="22" t="s">
        <v>30</v>
      </c>
      <c r="KEX6" s="22" t="s">
        <v>8</v>
      </c>
      <c r="KEY6" s="22" t="s">
        <v>9</v>
      </c>
      <c r="KEZ6" s="22" t="s">
        <v>10</v>
      </c>
      <c r="KFA6" s="2">
        <v>112</v>
      </c>
      <c r="KFB6" s="26"/>
      <c r="KFC6" s="23" t="s">
        <v>4</v>
      </c>
      <c r="KFD6" s="24"/>
      <c r="KFE6" s="24"/>
      <c r="KFF6" s="24"/>
      <c r="KFG6" s="24"/>
      <c r="KFH6" s="24"/>
      <c r="KFI6" s="24"/>
      <c r="KFJ6" s="24"/>
      <c r="KFK6" s="24"/>
      <c r="KFL6" s="24"/>
      <c r="KFM6" s="22" t="s">
        <v>30</v>
      </c>
      <c r="KFN6" s="22" t="s">
        <v>8</v>
      </c>
      <c r="KFO6" s="22" t="s">
        <v>9</v>
      </c>
      <c r="KFP6" s="22" t="s">
        <v>10</v>
      </c>
      <c r="KFQ6" s="2">
        <v>112</v>
      </c>
      <c r="KFR6" s="26"/>
      <c r="KFS6" s="23" t="s">
        <v>4</v>
      </c>
      <c r="KFT6" s="24"/>
      <c r="KFU6" s="24"/>
      <c r="KFV6" s="24"/>
      <c r="KFW6" s="24"/>
      <c r="KFX6" s="24"/>
      <c r="KFY6" s="24"/>
      <c r="KFZ6" s="24"/>
      <c r="KGA6" s="24"/>
      <c r="KGB6" s="24"/>
      <c r="KGC6" s="22" t="s">
        <v>30</v>
      </c>
      <c r="KGD6" s="22" t="s">
        <v>8</v>
      </c>
      <c r="KGE6" s="22" t="s">
        <v>9</v>
      </c>
      <c r="KGF6" s="22" t="s">
        <v>10</v>
      </c>
      <c r="KGG6" s="2">
        <v>112</v>
      </c>
      <c r="KGH6" s="26"/>
      <c r="KGI6" s="23" t="s">
        <v>4</v>
      </c>
      <c r="KGJ6" s="24"/>
      <c r="KGK6" s="24"/>
      <c r="KGL6" s="24"/>
      <c r="KGM6" s="24"/>
      <c r="KGN6" s="24"/>
      <c r="KGO6" s="24"/>
      <c r="KGP6" s="24"/>
      <c r="KGQ6" s="24"/>
      <c r="KGR6" s="24"/>
      <c r="KGS6" s="22" t="s">
        <v>30</v>
      </c>
      <c r="KGT6" s="22" t="s">
        <v>8</v>
      </c>
      <c r="KGU6" s="22" t="s">
        <v>9</v>
      </c>
      <c r="KGV6" s="22" t="s">
        <v>10</v>
      </c>
      <c r="KGW6" s="2">
        <v>112</v>
      </c>
      <c r="KGX6" s="26"/>
      <c r="KGY6" s="23" t="s">
        <v>4</v>
      </c>
      <c r="KGZ6" s="24"/>
      <c r="KHA6" s="24"/>
      <c r="KHB6" s="24"/>
      <c r="KHC6" s="24"/>
      <c r="KHD6" s="24"/>
      <c r="KHE6" s="24"/>
      <c r="KHF6" s="24"/>
      <c r="KHG6" s="24"/>
      <c r="KHH6" s="24"/>
      <c r="KHI6" s="22" t="s">
        <v>30</v>
      </c>
      <c r="KHJ6" s="22" t="s">
        <v>8</v>
      </c>
      <c r="KHK6" s="22" t="s">
        <v>9</v>
      </c>
      <c r="KHL6" s="22" t="s">
        <v>10</v>
      </c>
      <c r="KHM6" s="2">
        <v>112</v>
      </c>
      <c r="KHN6" s="26"/>
      <c r="KHO6" s="23" t="s">
        <v>4</v>
      </c>
      <c r="KHP6" s="24"/>
      <c r="KHQ6" s="24"/>
      <c r="KHR6" s="24"/>
      <c r="KHS6" s="24"/>
      <c r="KHT6" s="24"/>
      <c r="KHU6" s="24"/>
      <c r="KHV6" s="24"/>
      <c r="KHW6" s="24"/>
      <c r="KHX6" s="24"/>
      <c r="KHY6" s="22" t="s">
        <v>30</v>
      </c>
      <c r="KHZ6" s="22" t="s">
        <v>8</v>
      </c>
      <c r="KIA6" s="22" t="s">
        <v>9</v>
      </c>
      <c r="KIB6" s="22" t="s">
        <v>10</v>
      </c>
      <c r="KIC6" s="2">
        <v>112</v>
      </c>
      <c r="KID6" s="26"/>
      <c r="KIE6" s="23" t="s">
        <v>4</v>
      </c>
      <c r="KIF6" s="24"/>
      <c r="KIG6" s="24"/>
      <c r="KIH6" s="24"/>
      <c r="KII6" s="24"/>
      <c r="KIJ6" s="24"/>
      <c r="KIK6" s="24"/>
      <c r="KIL6" s="24"/>
      <c r="KIM6" s="24"/>
      <c r="KIN6" s="24"/>
      <c r="KIO6" s="22" t="s">
        <v>30</v>
      </c>
      <c r="KIP6" s="22" t="s">
        <v>8</v>
      </c>
      <c r="KIQ6" s="22" t="s">
        <v>9</v>
      </c>
      <c r="KIR6" s="22" t="s">
        <v>10</v>
      </c>
      <c r="KIS6" s="2">
        <v>112</v>
      </c>
      <c r="KIT6" s="26"/>
      <c r="KIU6" s="23" t="s">
        <v>4</v>
      </c>
      <c r="KIV6" s="24"/>
      <c r="KIW6" s="24"/>
      <c r="KIX6" s="24"/>
      <c r="KIY6" s="24"/>
      <c r="KIZ6" s="24"/>
      <c r="KJA6" s="24"/>
      <c r="KJB6" s="24"/>
      <c r="KJC6" s="24"/>
      <c r="KJD6" s="24"/>
      <c r="KJE6" s="22" t="s">
        <v>30</v>
      </c>
      <c r="KJF6" s="22" t="s">
        <v>8</v>
      </c>
      <c r="KJG6" s="22" t="s">
        <v>9</v>
      </c>
      <c r="KJH6" s="22" t="s">
        <v>10</v>
      </c>
      <c r="KJI6" s="2">
        <v>112</v>
      </c>
      <c r="KJJ6" s="26"/>
      <c r="KJK6" s="23" t="s">
        <v>4</v>
      </c>
      <c r="KJL6" s="24"/>
      <c r="KJM6" s="24"/>
      <c r="KJN6" s="24"/>
      <c r="KJO6" s="24"/>
      <c r="KJP6" s="24"/>
      <c r="KJQ6" s="24"/>
      <c r="KJR6" s="24"/>
      <c r="KJS6" s="24"/>
      <c r="KJT6" s="24"/>
      <c r="KJU6" s="22" t="s">
        <v>30</v>
      </c>
      <c r="KJV6" s="22" t="s">
        <v>8</v>
      </c>
      <c r="KJW6" s="22" t="s">
        <v>9</v>
      </c>
      <c r="KJX6" s="22" t="s">
        <v>10</v>
      </c>
      <c r="KJY6" s="2">
        <v>112</v>
      </c>
      <c r="KJZ6" s="26"/>
      <c r="KKA6" s="23" t="s">
        <v>4</v>
      </c>
      <c r="KKB6" s="24"/>
      <c r="KKC6" s="24"/>
      <c r="KKD6" s="24"/>
      <c r="KKE6" s="24"/>
      <c r="KKF6" s="24"/>
      <c r="KKG6" s="24"/>
      <c r="KKH6" s="24"/>
      <c r="KKI6" s="24"/>
      <c r="KKJ6" s="24"/>
      <c r="KKK6" s="22" t="s">
        <v>30</v>
      </c>
      <c r="KKL6" s="22" t="s">
        <v>8</v>
      </c>
      <c r="KKM6" s="22" t="s">
        <v>9</v>
      </c>
      <c r="KKN6" s="22" t="s">
        <v>10</v>
      </c>
      <c r="KKO6" s="2">
        <v>112</v>
      </c>
      <c r="KKP6" s="26"/>
      <c r="KKQ6" s="23" t="s">
        <v>4</v>
      </c>
      <c r="KKR6" s="24"/>
      <c r="KKS6" s="24"/>
      <c r="KKT6" s="24"/>
      <c r="KKU6" s="24"/>
      <c r="KKV6" s="24"/>
      <c r="KKW6" s="24"/>
      <c r="KKX6" s="24"/>
      <c r="KKY6" s="24"/>
      <c r="KKZ6" s="24"/>
      <c r="KLA6" s="22" t="s">
        <v>30</v>
      </c>
      <c r="KLB6" s="22" t="s">
        <v>8</v>
      </c>
      <c r="KLC6" s="22" t="s">
        <v>9</v>
      </c>
      <c r="KLD6" s="22" t="s">
        <v>10</v>
      </c>
      <c r="KLE6" s="2">
        <v>112</v>
      </c>
      <c r="KLF6" s="26"/>
      <c r="KLG6" s="23" t="s">
        <v>4</v>
      </c>
      <c r="KLH6" s="24"/>
      <c r="KLI6" s="24"/>
      <c r="KLJ6" s="24"/>
      <c r="KLK6" s="24"/>
      <c r="KLL6" s="24"/>
      <c r="KLM6" s="24"/>
      <c r="KLN6" s="24"/>
      <c r="KLO6" s="24"/>
      <c r="KLP6" s="24"/>
      <c r="KLQ6" s="22" t="s">
        <v>30</v>
      </c>
      <c r="KLR6" s="22" t="s">
        <v>8</v>
      </c>
      <c r="KLS6" s="22" t="s">
        <v>9</v>
      </c>
      <c r="KLT6" s="22" t="s">
        <v>10</v>
      </c>
      <c r="KLU6" s="2">
        <v>112</v>
      </c>
      <c r="KLV6" s="26"/>
      <c r="KLW6" s="23" t="s">
        <v>4</v>
      </c>
      <c r="KLX6" s="24"/>
      <c r="KLY6" s="24"/>
      <c r="KLZ6" s="24"/>
      <c r="KMA6" s="24"/>
      <c r="KMB6" s="24"/>
      <c r="KMC6" s="24"/>
      <c r="KMD6" s="24"/>
      <c r="KME6" s="24"/>
      <c r="KMF6" s="24"/>
      <c r="KMG6" s="22" t="s">
        <v>30</v>
      </c>
      <c r="KMH6" s="22" t="s">
        <v>8</v>
      </c>
      <c r="KMI6" s="22" t="s">
        <v>9</v>
      </c>
      <c r="KMJ6" s="22" t="s">
        <v>10</v>
      </c>
      <c r="KMK6" s="2">
        <v>112</v>
      </c>
      <c r="KML6" s="26"/>
      <c r="KMM6" s="23" t="s">
        <v>4</v>
      </c>
      <c r="KMN6" s="24"/>
      <c r="KMO6" s="24"/>
      <c r="KMP6" s="24"/>
      <c r="KMQ6" s="24"/>
      <c r="KMR6" s="24"/>
      <c r="KMS6" s="24"/>
      <c r="KMT6" s="24"/>
      <c r="KMU6" s="24"/>
      <c r="KMV6" s="24"/>
      <c r="KMW6" s="22" t="s">
        <v>30</v>
      </c>
      <c r="KMX6" s="22" t="s">
        <v>8</v>
      </c>
      <c r="KMY6" s="22" t="s">
        <v>9</v>
      </c>
      <c r="KMZ6" s="22" t="s">
        <v>10</v>
      </c>
      <c r="KNA6" s="2">
        <v>112</v>
      </c>
      <c r="KNB6" s="26"/>
      <c r="KNC6" s="23" t="s">
        <v>4</v>
      </c>
      <c r="KND6" s="24"/>
      <c r="KNE6" s="24"/>
      <c r="KNF6" s="24"/>
      <c r="KNG6" s="24"/>
      <c r="KNH6" s="24"/>
      <c r="KNI6" s="24"/>
      <c r="KNJ6" s="24"/>
      <c r="KNK6" s="24"/>
      <c r="KNL6" s="24"/>
      <c r="KNM6" s="22" t="s">
        <v>30</v>
      </c>
      <c r="KNN6" s="22" t="s">
        <v>8</v>
      </c>
      <c r="KNO6" s="22" t="s">
        <v>9</v>
      </c>
      <c r="KNP6" s="22" t="s">
        <v>10</v>
      </c>
      <c r="KNQ6" s="2">
        <v>112</v>
      </c>
      <c r="KNR6" s="26"/>
      <c r="KNS6" s="23" t="s">
        <v>4</v>
      </c>
      <c r="KNT6" s="24"/>
      <c r="KNU6" s="24"/>
      <c r="KNV6" s="24"/>
      <c r="KNW6" s="24"/>
      <c r="KNX6" s="24"/>
      <c r="KNY6" s="24"/>
      <c r="KNZ6" s="24"/>
      <c r="KOA6" s="24"/>
      <c r="KOB6" s="24"/>
      <c r="KOC6" s="22" t="s">
        <v>30</v>
      </c>
      <c r="KOD6" s="22" t="s">
        <v>8</v>
      </c>
      <c r="KOE6" s="22" t="s">
        <v>9</v>
      </c>
      <c r="KOF6" s="22" t="s">
        <v>10</v>
      </c>
      <c r="KOG6" s="2">
        <v>112</v>
      </c>
      <c r="KOH6" s="26"/>
      <c r="KOI6" s="23" t="s">
        <v>4</v>
      </c>
      <c r="KOJ6" s="24"/>
      <c r="KOK6" s="24"/>
      <c r="KOL6" s="24"/>
      <c r="KOM6" s="24"/>
      <c r="KON6" s="24"/>
      <c r="KOO6" s="24"/>
      <c r="KOP6" s="24"/>
      <c r="KOQ6" s="24"/>
      <c r="KOR6" s="24"/>
      <c r="KOS6" s="22" t="s">
        <v>30</v>
      </c>
      <c r="KOT6" s="22" t="s">
        <v>8</v>
      </c>
      <c r="KOU6" s="22" t="s">
        <v>9</v>
      </c>
      <c r="KOV6" s="22" t="s">
        <v>10</v>
      </c>
      <c r="KOW6" s="2">
        <v>112</v>
      </c>
      <c r="KOX6" s="26"/>
      <c r="KOY6" s="23" t="s">
        <v>4</v>
      </c>
      <c r="KOZ6" s="24"/>
      <c r="KPA6" s="24"/>
      <c r="KPB6" s="24"/>
      <c r="KPC6" s="24"/>
      <c r="KPD6" s="24"/>
      <c r="KPE6" s="24"/>
      <c r="KPF6" s="24"/>
      <c r="KPG6" s="24"/>
      <c r="KPH6" s="24"/>
      <c r="KPI6" s="22" t="s">
        <v>30</v>
      </c>
      <c r="KPJ6" s="22" t="s">
        <v>8</v>
      </c>
      <c r="KPK6" s="22" t="s">
        <v>9</v>
      </c>
      <c r="KPL6" s="22" t="s">
        <v>10</v>
      </c>
      <c r="KPM6" s="2">
        <v>112</v>
      </c>
      <c r="KPN6" s="26"/>
      <c r="KPO6" s="23" t="s">
        <v>4</v>
      </c>
      <c r="KPP6" s="24"/>
      <c r="KPQ6" s="24"/>
      <c r="KPR6" s="24"/>
      <c r="KPS6" s="24"/>
      <c r="KPT6" s="24"/>
      <c r="KPU6" s="24"/>
      <c r="KPV6" s="24"/>
      <c r="KPW6" s="24"/>
      <c r="KPX6" s="24"/>
      <c r="KPY6" s="22" t="s">
        <v>30</v>
      </c>
      <c r="KPZ6" s="22" t="s">
        <v>8</v>
      </c>
      <c r="KQA6" s="22" t="s">
        <v>9</v>
      </c>
      <c r="KQB6" s="22" t="s">
        <v>10</v>
      </c>
      <c r="KQC6" s="2">
        <v>112</v>
      </c>
      <c r="KQD6" s="26"/>
      <c r="KQE6" s="23" t="s">
        <v>4</v>
      </c>
      <c r="KQF6" s="24"/>
      <c r="KQG6" s="24"/>
      <c r="KQH6" s="24"/>
      <c r="KQI6" s="24"/>
      <c r="KQJ6" s="24"/>
      <c r="KQK6" s="24"/>
      <c r="KQL6" s="24"/>
      <c r="KQM6" s="24"/>
      <c r="KQN6" s="24"/>
      <c r="KQO6" s="22" t="s">
        <v>30</v>
      </c>
      <c r="KQP6" s="22" t="s">
        <v>8</v>
      </c>
      <c r="KQQ6" s="22" t="s">
        <v>9</v>
      </c>
      <c r="KQR6" s="22" t="s">
        <v>10</v>
      </c>
      <c r="KQS6" s="2">
        <v>112</v>
      </c>
      <c r="KQT6" s="26"/>
      <c r="KQU6" s="23" t="s">
        <v>4</v>
      </c>
      <c r="KQV6" s="24"/>
      <c r="KQW6" s="24"/>
      <c r="KQX6" s="24"/>
      <c r="KQY6" s="24"/>
      <c r="KQZ6" s="24"/>
      <c r="KRA6" s="24"/>
      <c r="KRB6" s="24"/>
      <c r="KRC6" s="24"/>
      <c r="KRD6" s="24"/>
      <c r="KRE6" s="22" t="s">
        <v>30</v>
      </c>
      <c r="KRF6" s="22" t="s">
        <v>8</v>
      </c>
      <c r="KRG6" s="22" t="s">
        <v>9</v>
      </c>
      <c r="KRH6" s="22" t="s">
        <v>10</v>
      </c>
      <c r="KRI6" s="2">
        <v>112</v>
      </c>
      <c r="KRJ6" s="26"/>
      <c r="KRK6" s="23" t="s">
        <v>4</v>
      </c>
      <c r="KRL6" s="24"/>
      <c r="KRM6" s="24"/>
      <c r="KRN6" s="24"/>
      <c r="KRO6" s="24"/>
      <c r="KRP6" s="24"/>
      <c r="KRQ6" s="24"/>
      <c r="KRR6" s="24"/>
      <c r="KRS6" s="24"/>
      <c r="KRT6" s="24"/>
      <c r="KRU6" s="22" t="s">
        <v>30</v>
      </c>
      <c r="KRV6" s="22" t="s">
        <v>8</v>
      </c>
      <c r="KRW6" s="22" t="s">
        <v>9</v>
      </c>
      <c r="KRX6" s="22" t="s">
        <v>10</v>
      </c>
      <c r="KRY6" s="2">
        <v>112</v>
      </c>
      <c r="KRZ6" s="26"/>
      <c r="KSA6" s="23" t="s">
        <v>4</v>
      </c>
      <c r="KSB6" s="24"/>
      <c r="KSC6" s="24"/>
      <c r="KSD6" s="24"/>
      <c r="KSE6" s="24"/>
      <c r="KSF6" s="24"/>
      <c r="KSG6" s="24"/>
      <c r="KSH6" s="24"/>
      <c r="KSI6" s="24"/>
      <c r="KSJ6" s="24"/>
      <c r="KSK6" s="22" t="s">
        <v>30</v>
      </c>
      <c r="KSL6" s="22" t="s">
        <v>8</v>
      </c>
      <c r="KSM6" s="22" t="s">
        <v>9</v>
      </c>
      <c r="KSN6" s="22" t="s">
        <v>10</v>
      </c>
      <c r="KSO6" s="2">
        <v>112</v>
      </c>
      <c r="KSP6" s="26"/>
      <c r="KSQ6" s="23" t="s">
        <v>4</v>
      </c>
      <c r="KSR6" s="24"/>
      <c r="KSS6" s="24"/>
      <c r="KST6" s="24"/>
      <c r="KSU6" s="24"/>
      <c r="KSV6" s="24"/>
      <c r="KSW6" s="24"/>
      <c r="KSX6" s="24"/>
      <c r="KSY6" s="24"/>
      <c r="KSZ6" s="24"/>
      <c r="KTA6" s="22" t="s">
        <v>30</v>
      </c>
      <c r="KTB6" s="22" t="s">
        <v>8</v>
      </c>
      <c r="KTC6" s="22" t="s">
        <v>9</v>
      </c>
      <c r="KTD6" s="22" t="s">
        <v>10</v>
      </c>
      <c r="KTE6" s="2">
        <v>112</v>
      </c>
      <c r="KTF6" s="26"/>
      <c r="KTG6" s="23" t="s">
        <v>4</v>
      </c>
      <c r="KTH6" s="24"/>
      <c r="KTI6" s="24"/>
      <c r="KTJ6" s="24"/>
      <c r="KTK6" s="24"/>
      <c r="KTL6" s="24"/>
      <c r="KTM6" s="24"/>
      <c r="KTN6" s="24"/>
      <c r="KTO6" s="24"/>
      <c r="KTP6" s="24"/>
      <c r="KTQ6" s="22" t="s">
        <v>30</v>
      </c>
      <c r="KTR6" s="22" t="s">
        <v>8</v>
      </c>
      <c r="KTS6" s="22" t="s">
        <v>9</v>
      </c>
      <c r="KTT6" s="22" t="s">
        <v>10</v>
      </c>
      <c r="KTU6" s="2">
        <v>112</v>
      </c>
      <c r="KTV6" s="26"/>
      <c r="KTW6" s="23" t="s">
        <v>4</v>
      </c>
      <c r="KTX6" s="24"/>
      <c r="KTY6" s="24"/>
      <c r="KTZ6" s="24"/>
      <c r="KUA6" s="24"/>
      <c r="KUB6" s="24"/>
      <c r="KUC6" s="24"/>
      <c r="KUD6" s="24"/>
      <c r="KUE6" s="24"/>
      <c r="KUF6" s="24"/>
      <c r="KUG6" s="22" t="s">
        <v>30</v>
      </c>
      <c r="KUH6" s="22" t="s">
        <v>8</v>
      </c>
      <c r="KUI6" s="22" t="s">
        <v>9</v>
      </c>
      <c r="KUJ6" s="22" t="s">
        <v>10</v>
      </c>
      <c r="KUK6" s="2">
        <v>112</v>
      </c>
      <c r="KUL6" s="26"/>
      <c r="KUM6" s="23" t="s">
        <v>4</v>
      </c>
      <c r="KUN6" s="24"/>
      <c r="KUO6" s="24"/>
      <c r="KUP6" s="24"/>
      <c r="KUQ6" s="24"/>
      <c r="KUR6" s="24"/>
      <c r="KUS6" s="24"/>
      <c r="KUT6" s="24"/>
      <c r="KUU6" s="24"/>
      <c r="KUV6" s="24"/>
      <c r="KUW6" s="22" t="s">
        <v>30</v>
      </c>
      <c r="KUX6" s="22" t="s">
        <v>8</v>
      </c>
      <c r="KUY6" s="22" t="s">
        <v>9</v>
      </c>
      <c r="KUZ6" s="22" t="s">
        <v>10</v>
      </c>
      <c r="KVA6" s="2">
        <v>112</v>
      </c>
      <c r="KVB6" s="26"/>
      <c r="KVC6" s="23" t="s">
        <v>4</v>
      </c>
      <c r="KVD6" s="24"/>
      <c r="KVE6" s="24"/>
      <c r="KVF6" s="24"/>
      <c r="KVG6" s="24"/>
      <c r="KVH6" s="24"/>
      <c r="KVI6" s="24"/>
      <c r="KVJ6" s="24"/>
      <c r="KVK6" s="24"/>
      <c r="KVL6" s="24"/>
      <c r="KVM6" s="22" t="s">
        <v>30</v>
      </c>
      <c r="KVN6" s="22" t="s">
        <v>8</v>
      </c>
      <c r="KVO6" s="22" t="s">
        <v>9</v>
      </c>
      <c r="KVP6" s="22" t="s">
        <v>10</v>
      </c>
      <c r="KVQ6" s="2">
        <v>112</v>
      </c>
      <c r="KVR6" s="26"/>
      <c r="KVS6" s="23" t="s">
        <v>4</v>
      </c>
      <c r="KVT6" s="24"/>
      <c r="KVU6" s="24"/>
      <c r="KVV6" s="24"/>
      <c r="KVW6" s="24"/>
      <c r="KVX6" s="24"/>
      <c r="KVY6" s="24"/>
      <c r="KVZ6" s="24"/>
      <c r="KWA6" s="24"/>
      <c r="KWB6" s="24"/>
      <c r="KWC6" s="22" t="s">
        <v>30</v>
      </c>
      <c r="KWD6" s="22" t="s">
        <v>8</v>
      </c>
      <c r="KWE6" s="22" t="s">
        <v>9</v>
      </c>
      <c r="KWF6" s="22" t="s">
        <v>10</v>
      </c>
      <c r="KWG6" s="2">
        <v>112</v>
      </c>
      <c r="KWH6" s="26"/>
      <c r="KWI6" s="23" t="s">
        <v>4</v>
      </c>
      <c r="KWJ6" s="24"/>
      <c r="KWK6" s="24"/>
      <c r="KWL6" s="24"/>
      <c r="KWM6" s="24"/>
      <c r="KWN6" s="24"/>
      <c r="KWO6" s="24"/>
      <c r="KWP6" s="24"/>
      <c r="KWQ6" s="24"/>
      <c r="KWR6" s="24"/>
      <c r="KWS6" s="22" t="s">
        <v>30</v>
      </c>
      <c r="KWT6" s="22" t="s">
        <v>8</v>
      </c>
      <c r="KWU6" s="22" t="s">
        <v>9</v>
      </c>
      <c r="KWV6" s="22" t="s">
        <v>10</v>
      </c>
      <c r="KWW6" s="2">
        <v>112</v>
      </c>
      <c r="KWX6" s="26"/>
      <c r="KWY6" s="23" t="s">
        <v>4</v>
      </c>
      <c r="KWZ6" s="24"/>
      <c r="KXA6" s="24"/>
      <c r="KXB6" s="24"/>
      <c r="KXC6" s="24"/>
      <c r="KXD6" s="24"/>
      <c r="KXE6" s="24"/>
      <c r="KXF6" s="24"/>
      <c r="KXG6" s="24"/>
      <c r="KXH6" s="24"/>
      <c r="KXI6" s="22" t="s">
        <v>30</v>
      </c>
      <c r="KXJ6" s="22" t="s">
        <v>8</v>
      </c>
      <c r="KXK6" s="22" t="s">
        <v>9</v>
      </c>
      <c r="KXL6" s="22" t="s">
        <v>10</v>
      </c>
      <c r="KXM6" s="2">
        <v>112</v>
      </c>
      <c r="KXN6" s="26"/>
      <c r="KXO6" s="23" t="s">
        <v>4</v>
      </c>
      <c r="KXP6" s="24"/>
      <c r="KXQ6" s="24"/>
      <c r="KXR6" s="24"/>
      <c r="KXS6" s="24"/>
      <c r="KXT6" s="24"/>
      <c r="KXU6" s="24"/>
      <c r="KXV6" s="24"/>
      <c r="KXW6" s="24"/>
      <c r="KXX6" s="24"/>
      <c r="KXY6" s="22" t="s">
        <v>30</v>
      </c>
      <c r="KXZ6" s="22" t="s">
        <v>8</v>
      </c>
      <c r="KYA6" s="22" t="s">
        <v>9</v>
      </c>
      <c r="KYB6" s="22" t="s">
        <v>10</v>
      </c>
      <c r="KYC6" s="2">
        <v>112</v>
      </c>
      <c r="KYD6" s="26"/>
      <c r="KYE6" s="23" t="s">
        <v>4</v>
      </c>
      <c r="KYF6" s="24"/>
      <c r="KYG6" s="24"/>
      <c r="KYH6" s="24"/>
      <c r="KYI6" s="24"/>
      <c r="KYJ6" s="24"/>
      <c r="KYK6" s="24"/>
      <c r="KYL6" s="24"/>
      <c r="KYM6" s="24"/>
      <c r="KYN6" s="24"/>
      <c r="KYO6" s="22" t="s">
        <v>30</v>
      </c>
      <c r="KYP6" s="22" t="s">
        <v>8</v>
      </c>
      <c r="KYQ6" s="22" t="s">
        <v>9</v>
      </c>
      <c r="KYR6" s="22" t="s">
        <v>10</v>
      </c>
      <c r="KYS6" s="2">
        <v>112</v>
      </c>
      <c r="KYT6" s="26"/>
      <c r="KYU6" s="23" t="s">
        <v>4</v>
      </c>
      <c r="KYV6" s="24"/>
      <c r="KYW6" s="24"/>
      <c r="KYX6" s="24"/>
      <c r="KYY6" s="24"/>
      <c r="KYZ6" s="24"/>
      <c r="KZA6" s="24"/>
      <c r="KZB6" s="24"/>
      <c r="KZC6" s="24"/>
      <c r="KZD6" s="24"/>
      <c r="KZE6" s="22" t="s">
        <v>30</v>
      </c>
      <c r="KZF6" s="22" t="s">
        <v>8</v>
      </c>
      <c r="KZG6" s="22" t="s">
        <v>9</v>
      </c>
      <c r="KZH6" s="22" t="s">
        <v>10</v>
      </c>
      <c r="KZI6" s="2">
        <v>112</v>
      </c>
      <c r="KZJ6" s="26"/>
      <c r="KZK6" s="23" t="s">
        <v>4</v>
      </c>
      <c r="KZL6" s="24"/>
      <c r="KZM6" s="24"/>
      <c r="KZN6" s="24"/>
      <c r="KZO6" s="24"/>
      <c r="KZP6" s="24"/>
      <c r="KZQ6" s="24"/>
      <c r="KZR6" s="24"/>
      <c r="KZS6" s="24"/>
      <c r="KZT6" s="24"/>
      <c r="KZU6" s="22" t="s">
        <v>30</v>
      </c>
      <c r="KZV6" s="22" t="s">
        <v>8</v>
      </c>
      <c r="KZW6" s="22" t="s">
        <v>9</v>
      </c>
      <c r="KZX6" s="22" t="s">
        <v>10</v>
      </c>
      <c r="KZY6" s="2">
        <v>112</v>
      </c>
      <c r="KZZ6" s="26"/>
      <c r="LAA6" s="23" t="s">
        <v>4</v>
      </c>
      <c r="LAB6" s="24"/>
      <c r="LAC6" s="24"/>
      <c r="LAD6" s="24"/>
      <c r="LAE6" s="24"/>
      <c r="LAF6" s="24"/>
      <c r="LAG6" s="24"/>
      <c r="LAH6" s="24"/>
      <c r="LAI6" s="24"/>
      <c r="LAJ6" s="24"/>
      <c r="LAK6" s="22" t="s">
        <v>30</v>
      </c>
      <c r="LAL6" s="22" t="s">
        <v>8</v>
      </c>
      <c r="LAM6" s="22" t="s">
        <v>9</v>
      </c>
      <c r="LAN6" s="22" t="s">
        <v>10</v>
      </c>
      <c r="LAO6" s="2">
        <v>112</v>
      </c>
      <c r="LAP6" s="26"/>
      <c r="LAQ6" s="23" t="s">
        <v>4</v>
      </c>
      <c r="LAR6" s="24"/>
      <c r="LAS6" s="24"/>
      <c r="LAT6" s="24"/>
      <c r="LAU6" s="24"/>
      <c r="LAV6" s="24"/>
      <c r="LAW6" s="24"/>
      <c r="LAX6" s="24"/>
      <c r="LAY6" s="24"/>
      <c r="LAZ6" s="24"/>
      <c r="LBA6" s="22" t="s">
        <v>30</v>
      </c>
      <c r="LBB6" s="22" t="s">
        <v>8</v>
      </c>
      <c r="LBC6" s="22" t="s">
        <v>9</v>
      </c>
      <c r="LBD6" s="22" t="s">
        <v>10</v>
      </c>
      <c r="LBE6" s="2">
        <v>112</v>
      </c>
      <c r="LBF6" s="26"/>
      <c r="LBG6" s="23" t="s">
        <v>4</v>
      </c>
      <c r="LBH6" s="24"/>
      <c r="LBI6" s="24"/>
      <c r="LBJ6" s="24"/>
      <c r="LBK6" s="24"/>
      <c r="LBL6" s="24"/>
      <c r="LBM6" s="24"/>
      <c r="LBN6" s="24"/>
      <c r="LBO6" s="24"/>
      <c r="LBP6" s="24"/>
      <c r="LBQ6" s="22" t="s">
        <v>30</v>
      </c>
      <c r="LBR6" s="22" t="s">
        <v>8</v>
      </c>
      <c r="LBS6" s="22" t="s">
        <v>9</v>
      </c>
      <c r="LBT6" s="22" t="s">
        <v>10</v>
      </c>
      <c r="LBU6" s="2">
        <v>112</v>
      </c>
      <c r="LBV6" s="26"/>
      <c r="LBW6" s="23" t="s">
        <v>4</v>
      </c>
      <c r="LBX6" s="24"/>
      <c r="LBY6" s="24"/>
      <c r="LBZ6" s="24"/>
      <c r="LCA6" s="24"/>
      <c r="LCB6" s="24"/>
      <c r="LCC6" s="24"/>
      <c r="LCD6" s="24"/>
      <c r="LCE6" s="24"/>
      <c r="LCF6" s="24"/>
      <c r="LCG6" s="22" t="s">
        <v>30</v>
      </c>
      <c r="LCH6" s="22" t="s">
        <v>8</v>
      </c>
      <c r="LCI6" s="22" t="s">
        <v>9</v>
      </c>
      <c r="LCJ6" s="22" t="s">
        <v>10</v>
      </c>
      <c r="LCK6" s="2">
        <v>112</v>
      </c>
      <c r="LCL6" s="26"/>
      <c r="LCM6" s="23" t="s">
        <v>4</v>
      </c>
      <c r="LCN6" s="24"/>
      <c r="LCO6" s="24"/>
      <c r="LCP6" s="24"/>
      <c r="LCQ6" s="24"/>
      <c r="LCR6" s="24"/>
      <c r="LCS6" s="24"/>
      <c r="LCT6" s="24"/>
      <c r="LCU6" s="24"/>
      <c r="LCV6" s="24"/>
      <c r="LCW6" s="22" t="s">
        <v>30</v>
      </c>
      <c r="LCX6" s="22" t="s">
        <v>8</v>
      </c>
      <c r="LCY6" s="22" t="s">
        <v>9</v>
      </c>
      <c r="LCZ6" s="22" t="s">
        <v>10</v>
      </c>
      <c r="LDA6" s="2">
        <v>112</v>
      </c>
      <c r="LDB6" s="26"/>
      <c r="LDC6" s="23" t="s">
        <v>4</v>
      </c>
      <c r="LDD6" s="24"/>
      <c r="LDE6" s="24"/>
      <c r="LDF6" s="24"/>
      <c r="LDG6" s="24"/>
      <c r="LDH6" s="24"/>
      <c r="LDI6" s="24"/>
      <c r="LDJ6" s="24"/>
      <c r="LDK6" s="24"/>
      <c r="LDL6" s="24"/>
      <c r="LDM6" s="22" t="s">
        <v>30</v>
      </c>
      <c r="LDN6" s="22" t="s">
        <v>8</v>
      </c>
      <c r="LDO6" s="22" t="s">
        <v>9</v>
      </c>
      <c r="LDP6" s="22" t="s">
        <v>10</v>
      </c>
      <c r="LDQ6" s="2">
        <v>112</v>
      </c>
      <c r="LDR6" s="26"/>
      <c r="LDS6" s="23" t="s">
        <v>4</v>
      </c>
      <c r="LDT6" s="24"/>
      <c r="LDU6" s="24"/>
      <c r="LDV6" s="24"/>
      <c r="LDW6" s="24"/>
      <c r="LDX6" s="24"/>
      <c r="LDY6" s="24"/>
      <c r="LDZ6" s="24"/>
      <c r="LEA6" s="24"/>
      <c r="LEB6" s="24"/>
      <c r="LEC6" s="22" t="s">
        <v>30</v>
      </c>
      <c r="LED6" s="22" t="s">
        <v>8</v>
      </c>
      <c r="LEE6" s="22" t="s">
        <v>9</v>
      </c>
      <c r="LEF6" s="22" t="s">
        <v>10</v>
      </c>
      <c r="LEG6" s="2">
        <v>112</v>
      </c>
      <c r="LEH6" s="26"/>
      <c r="LEI6" s="23" t="s">
        <v>4</v>
      </c>
      <c r="LEJ6" s="24"/>
      <c r="LEK6" s="24"/>
      <c r="LEL6" s="24"/>
      <c r="LEM6" s="24"/>
      <c r="LEN6" s="24"/>
      <c r="LEO6" s="24"/>
      <c r="LEP6" s="24"/>
      <c r="LEQ6" s="24"/>
      <c r="LER6" s="24"/>
      <c r="LES6" s="22" t="s">
        <v>30</v>
      </c>
      <c r="LET6" s="22" t="s">
        <v>8</v>
      </c>
      <c r="LEU6" s="22" t="s">
        <v>9</v>
      </c>
      <c r="LEV6" s="22" t="s">
        <v>10</v>
      </c>
      <c r="LEW6" s="2">
        <v>112</v>
      </c>
      <c r="LEX6" s="26"/>
      <c r="LEY6" s="23" t="s">
        <v>4</v>
      </c>
      <c r="LEZ6" s="24"/>
      <c r="LFA6" s="24"/>
      <c r="LFB6" s="24"/>
      <c r="LFC6" s="24"/>
      <c r="LFD6" s="24"/>
      <c r="LFE6" s="24"/>
      <c r="LFF6" s="24"/>
      <c r="LFG6" s="24"/>
      <c r="LFH6" s="24"/>
      <c r="LFI6" s="22" t="s">
        <v>30</v>
      </c>
      <c r="LFJ6" s="22" t="s">
        <v>8</v>
      </c>
      <c r="LFK6" s="22" t="s">
        <v>9</v>
      </c>
      <c r="LFL6" s="22" t="s">
        <v>10</v>
      </c>
      <c r="LFM6" s="2">
        <v>112</v>
      </c>
      <c r="LFN6" s="26"/>
      <c r="LFO6" s="23" t="s">
        <v>4</v>
      </c>
      <c r="LFP6" s="24"/>
      <c r="LFQ6" s="24"/>
      <c r="LFR6" s="24"/>
      <c r="LFS6" s="24"/>
      <c r="LFT6" s="24"/>
      <c r="LFU6" s="24"/>
      <c r="LFV6" s="24"/>
      <c r="LFW6" s="24"/>
      <c r="LFX6" s="24"/>
      <c r="LFY6" s="22" t="s">
        <v>30</v>
      </c>
      <c r="LFZ6" s="22" t="s">
        <v>8</v>
      </c>
      <c r="LGA6" s="22" t="s">
        <v>9</v>
      </c>
      <c r="LGB6" s="22" t="s">
        <v>10</v>
      </c>
      <c r="LGC6" s="2">
        <v>112</v>
      </c>
      <c r="LGD6" s="26"/>
      <c r="LGE6" s="23" t="s">
        <v>4</v>
      </c>
      <c r="LGF6" s="24"/>
      <c r="LGG6" s="24"/>
      <c r="LGH6" s="24"/>
      <c r="LGI6" s="24"/>
      <c r="LGJ6" s="24"/>
      <c r="LGK6" s="24"/>
      <c r="LGL6" s="24"/>
      <c r="LGM6" s="24"/>
      <c r="LGN6" s="24"/>
      <c r="LGO6" s="22" t="s">
        <v>30</v>
      </c>
      <c r="LGP6" s="22" t="s">
        <v>8</v>
      </c>
      <c r="LGQ6" s="22" t="s">
        <v>9</v>
      </c>
      <c r="LGR6" s="22" t="s">
        <v>10</v>
      </c>
      <c r="LGS6" s="2">
        <v>112</v>
      </c>
      <c r="LGT6" s="26"/>
      <c r="LGU6" s="23" t="s">
        <v>4</v>
      </c>
      <c r="LGV6" s="24"/>
      <c r="LGW6" s="24"/>
      <c r="LGX6" s="24"/>
      <c r="LGY6" s="24"/>
      <c r="LGZ6" s="24"/>
      <c r="LHA6" s="24"/>
      <c r="LHB6" s="24"/>
      <c r="LHC6" s="24"/>
      <c r="LHD6" s="24"/>
      <c r="LHE6" s="22" t="s">
        <v>30</v>
      </c>
      <c r="LHF6" s="22" t="s">
        <v>8</v>
      </c>
      <c r="LHG6" s="22" t="s">
        <v>9</v>
      </c>
      <c r="LHH6" s="22" t="s">
        <v>10</v>
      </c>
      <c r="LHI6" s="2">
        <v>112</v>
      </c>
      <c r="LHJ6" s="26"/>
      <c r="LHK6" s="23" t="s">
        <v>4</v>
      </c>
      <c r="LHL6" s="24"/>
      <c r="LHM6" s="24"/>
      <c r="LHN6" s="24"/>
      <c r="LHO6" s="24"/>
      <c r="LHP6" s="24"/>
      <c r="LHQ6" s="24"/>
      <c r="LHR6" s="24"/>
      <c r="LHS6" s="24"/>
      <c r="LHT6" s="24"/>
      <c r="LHU6" s="22" t="s">
        <v>30</v>
      </c>
      <c r="LHV6" s="22" t="s">
        <v>8</v>
      </c>
      <c r="LHW6" s="22" t="s">
        <v>9</v>
      </c>
      <c r="LHX6" s="22" t="s">
        <v>10</v>
      </c>
      <c r="LHY6" s="2">
        <v>112</v>
      </c>
      <c r="LHZ6" s="26"/>
      <c r="LIA6" s="23" t="s">
        <v>4</v>
      </c>
      <c r="LIB6" s="24"/>
      <c r="LIC6" s="24"/>
      <c r="LID6" s="24"/>
      <c r="LIE6" s="24"/>
      <c r="LIF6" s="24"/>
      <c r="LIG6" s="24"/>
      <c r="LIH6" s="24"/>
      <c r="LII6" s="24"/>
      <c r="LIJ6" s="24"/>
      <c r="LIK6" s="22" t="s">
        <v>30</v>
      </c>
      <c r="LIL6" s="22" t="s">
        <v>8</v>
      </c>
      <c r="LIM6" s="22" t="s">
        <v>9</v>
      </c>
      <c r="LIN6" s="22" t="s">
        <v>10</v>
      </c>
      <c r="LIO6" s="2">
        <v>112</v>
      </c>
      <c r="LIP6" s="26"/>
      <c r="LIQ6" s="23" t="s">
        <v>4</v>
      </c>
      <c r="LIR6" s="24"/>
      <c r="LIS6" s="24"/>
      <c r="LIT6" s="24"/>
      <c r="LIU6" s="24"/>
      <c r="LIV6" s="24"/>
      <c r="LIW6" s="24"/>
      <c r="LIX6" s="24"/>
      <c r="LIY6" s="24"/>
      <c r="LIZ6" s="24"/>
      <c r="LJA6" s="22" t="s">
        <v>30</v>
      </c>
      <c r="LJB6" s="22" t="s">
        <v>8</v>
      </c>
      <c r="LJC6" s="22" t="s">
        <v>9</v>
      </c>
      <c r="LJD6" s="22" t="s">
        <v>10</v>
      </c>
      <c r="LJE6" s="2">
        <v>112</v>
      </c>
      <c r="LJF6" s="26"/>
      <c r="LJG6" s="23" t="s">
        <v>4</v>
      </c>
      <c r="LJH6" s="24"/>
      <c r="LJI6" s="24"/>
      <c r="LJJ6" s="24"/>
      <c r="LJK6" s="24"/>
      <c r="LJL6" s="24"/>
      <c r="LJM6" s="24"/>
      <c r="LJN6" s="24"/>
      <c r="LJO6" s="24"/>
      <c r="LJP6" s="24"/>
      <c r="LJQ6" s="22" t="s">
        <v>30</v>
      </c>
      <c r="LJR6" s="22" t="s">
        <v>8</v>
      </c>
      <c r="LJS6" s="22" t="s">
        <v>9</v>
      </c>
      <c r="LJT6" s="22" t="s">
        <v>10</v>
      </c>
      <c r="LJU6" s="2">
        <v>112</v>
      </c>
      <c r="LJV6" s="26"/>
      <c r="LJW6" s="23" t="s">
        <v>4</v>
      </c>
      <c r="LJX6" s="24"/>
      <c r="LJY6" s="24"/>
      <c r="LJZ6" s="24"/>
      <c r="LKA6" s="24"/>
      <c r="LKB6" s="24"/>
      <c r="LKC6" s="24"/>
      <c r="LKD6" s="24"/>
      <c r="LKE6" s="24"/>
      <c r="LKF6" s="24"/>
      <c r="LKG6" s="22" t="s">
        <v>30</v>
      </c>
      <c r="LKH6" s="22" t="s">
        <v>8</v>
      </c>
      <c r="LKI6" s="22" t="s">
        <v>9</v>
      </c>
      <c r="LKJ6" s="22" t="s">
        <v>10</v>
      </c>
      <c r="LKK6" s="2">
        <v>112</v>
      </c>
      <c r="LKL6" s="26"/>
      <c r="LKM6" s="23" t="s">
        <v>4</v>
      </c>
      <c r="LKN6" s="24"/>
      <c r="LKO6" s="24"/>
      <c r="LKP6" s="24"/>
      <c r="LKQ6" s="24"/>
      <c r="LKR6" s="24"/>
      <c r="LKS6" s="24"/>
      <c r="LKT6" s="24"/>
      <c r="LKU6" s="24"/>
      <c r="LKV6" s="24"/>
      <c r="LKW6" s="22" t="s">
        <v>30</v>
      </c>
      <c r="LKX6" s="22" t="s">
        <v>8</v>
      </c>
      <c r="LKY6" s="22" t="s">
        <v>9</v>
      </c>
      <c r="LKZ6" s="22" t="s">
        <v>10</v>
      </c>
      <c r="LLA6" s="2">
        <v>112</v>
      </c>
      <c r="LLB6" s="26"/>
      <c r="LLC6" s="23" t="s">
        <v>4</v>
      </c>
      <c r="LLD6" s="24"/>
      <c r="LLE6" s="24"/>
      <c r="LLF6" s="24"/>
      <c r="LLG6" s="24"/>
      <c r="LLH6" s="24"/>
      <c r="LLI6" s="24"/>
      <c r="LLJ6" s="24"/>
      <c r="LLK6" s="24"/>
      <c r="LLL6" s="24"/>
      <c r="LLM6" s="22" t="s">
        <v>30</v>
      </c>
      <c r="LLN6" s="22" t="s">
        <v>8</v>
      </c>
      <c r="LLO6" s="22" t="s">
        <v>9</v>
      </c>
      <c r="LLP6" s="22" t="s">
        <v>10</v>
      </c>
      <c r="LLQ6" s="2">
        <v>112</v>
      </c>
      <c r="LLR6" s="26"/>
      <c r="LLS6" s="23" t="s">
        <v>4</v>
      </c>
      <c r="LLT6" s="24"/>
      <c r="LLU6" s="24"/>
      <c r="LLV6" s="24"/>
      <c r="LLW6" s="24"/>
      <c r="LLX6" s="24"/>
      <c r="LLY6" s="24"/>
      <c r="LLZ6" s="24"/>
      <c r="LMA6" s="24"/>
      <c r="LMB6" s="24"/>
      <c r="LMC6" s="22" t="s">
        <v>30</v>
      </c>
      <c r="LMD6" s="22" t="s">
        <v>8</v>
      </c>
      <c r="LME6" s="22" t="s">
        <v>9</v>
      </c>
      <c r="LMF6" s="22" t="s">
        <v>10</v>
      </c>
      <c r="LMG6" s="2">
        <v>112</v>
      </c>
      <c r="LMH6" s="26"/>
      <c r="LMI6" s="23" t="s">
        <v>4</v>
      </c>
      <c r="LMJ6" s="24"/>
      <c r="LMK6" s="24"/>
      <c r="LML6" s="24"/>
      <c r="LMM6" s="24"/>
      <c r="LMN6" s="24"/>
      <c r="LMO6" s="24"/>
      <c r="LMP6" s="24"/>
      <c r="LMQ6" s="24"/>
      <c r="LMR6" s="24"/>
      <c r="LMS6" s="22" t="s">
        <v>30</v>
      </c>
      <c r="LMT6" s="22" t="s">
        <v>8</v>
      </c>
      <c r="LMU6" s="22" t="s">
        <v>9</v>
      </c>
      <c r="LMV6" s="22" t="s">
        <v>10</v>
      </c>
      <c r="LMW6" s="2">
        <v>112</v>
      </c>
      <c r="LMX6" s="26"/>
      <c r="LMY6" s="23" t="s">
        <v>4</v>
      </c>
      <c r="LMZ6" s="24"/>
      <c r="LNA6" s="24"/>
      <c r="LNB6" s="24"/>
      <c r="LNC6" s="24"/>
      <c r="LND6" s="24"/>
      <c r="LNE6" s="24"/>
      <c r="LNF6" s="24"/>
      <c r="LNG6" s="24"/>
      <c r="LNH6" s="24"/>
      <c r="LNI6" s="22" t="s">
        <v>30</v>
      </c>
      <c r="LNJ6" s="22" t="s">
        <v>8</v>
      </c>
      <c r="LNK6" s="22" t="s">
        <v>9</v>
      </c>
      <c r="LNL6" s="22" t="s">
        <v>10</v>
      </c>
      <c r="LNM6" s="2">
        <v>112</v>
      </c>
      <c r="LNN6" s="26"/>
      <c r="LNO6" s="23" t="s">
        <v>4</v>
      </c>
      <c r="LNP6" s="24"/>
      <c r="LNQ6" s="24"/>
      <c r="LNR6" s="24"/>
      <c r="LNS6" s="24"/>
      <c r="LNT6" s="24"/>
      <c r="LNU6" s="24"/>
      <c r="LNV6" s="24"/>
      <c r="LNW6" s="24"/>
      <c r="LNX6" s="24"/>
      <c r="LNY6" s="22" t="s">
        <v>30</v>
      </c>
      <c r="LNZ6" s="22" t="s">
        <v>8</v>
      </c>
      <c r="LOA6" s="22" t="s">
        <v>9</v>
      </c>
      <c r="LOB6" s="22" t="s">
        <v>10</v>
      </c>
      <c r="LOC6" s="2">
        <v>112</v>
      </c>
      <c r="LOD6" s="26"/>
      <c r="LOE6" s="23" t="s">
        <v>4</v>
      </c>
      <c r="LOF6" s="24"/>
      <c r="LOG6" s="24"/>
      <c r="LOH6" s="24"/>
      <c r="LOI6" s="24"/>
      <c r="LOJ6" s="24"/>
      <c r="LOK6" s="24"/>
      <c r="LOL6" s="24"/>
      <c r="LOM6" s="24"/>
      <c r="LON6" s="24"/>
      <c r="LOO6" s="22" t="s">
        <v>30</v>
      </c>
      <c r="LOP6" s="22" t="s">
        <v>8</v>
      </c>
      <c r="LOQ6" s="22" t="s">
        <v>9</v>
      </c>
      <c r="LOR6" s="22" t="s">
        <v>10</v>
      </c>
      <c r="LOS6" s="2">
        <v>112</v>
      </c>
      <c r="LOT6" s="26"/>
      <c r="LOU6" s="23" t="s">
        <v>4</v>
      </c>
      <c r="LOV6" s="24"/>
      <c r="LOW6" s="24"/>
      <c r="LOX6" s="24"/>
      <c r="LOY6" s="24"/>
      <c r="LOZ6" s="24"/>
      <c r="LPA6" s="24"/>
      <c r="LPB6" s="24"/>
      <c r="LPC6" s="24"/>
      <c r="LPD6" s="24"/>
      <c r="LPE6" s="22" t="s">
        <v>30</v>
      </c>
      <c r="LPF6" s="22" t="s">
        <v>8</v>
      </c>
      <c r="LPG6" s="22" t="s">
        <v>9</v>
      </c>
      <c r="LPH6" s="22" t="s">
        <v>10</v>
      </c>
      <c r="LPI6" s="2">
        <v>112</v>
      </c>
      <c r="LPJ6" s="26"/>
      <c r="LPK6" s="23" t="s">
        <v>4</v>
      </c>
      <c r="LPL6" s="24"/>
      <c r="LPM6" s="24"/>
      <c r="LPN6" s="24"/>
      <c r="LPO6" s="24"/>
      <c r="LPP6" s="24"/>
      <c r="LPQ6" s="24"/>
      <c r="LPR6" s="24"/>
      <c r="LPS6" s="24"/>
      <c r="LPT6" s="24"/>
      <c r="LPU6" s="22" t="s">
        <v>30</v>
      </c>
      <c r="LPV6" s="22" t="s">
        <v>8</v>
      </c>
      <c r="LPW6" s="22" t="s">
        <v>9</v>
      </c>
      <c r="LPX6" s="22" t="s">
        <v>10</v>
      </c>
      <c r="LPY6" s="2">
        <v>112</v>
      </c>
      <c r="LPZ6" s="26"/>
      <c r="LQA6" s="23" t="s">
        <v>4</v>
      </c>
      <c r="LQB6" s="24"/>
      <c r="LQC6" s="24"/>
      <c r="LQD6" s="24"/>
      <c r="LQE6" s="24"/>
      <c r="LQF6" s="24"/>
      <c r="LQG6" s="24"/>
      <c r="LQH6" s="24"/>
      <c r="LQI6" s="24"/>
      <c r="LQJ6" s="24"/>
      <c r="LQK6" s="22" t="s">
        <v>30</v>
      </c>
      <c r="LQL6" s="22" t="s">
        <v>8</v>
      </c>
      <c r="LQM6" s="22" t="s">
        <v>9</v>
      </c>
      <c r="LQN6" s="22" t="s">
        <v>10</v>
      </c>
      <c r="LQO6" s="2">
        <v>112</v>
      </c>
      <c r="LQP6" s="26"/>
      <c r="LQQ6" s="23" t="s">
        <v>4</v>
      </c>
      <c r="LQR6" s="24"/>
      <c r="LQS6" s="24"/>
      <c r="LQT6" s="24"/>
      <c r="LQU6" s="24"/>
      <c r="LQV6" s="24"/>
      <c r="LQW6" s="24"/>
      <c r="LQX6" s="24"/>
      <c r="LQY6" s="24"/>
      <c r="LQZ6" s="24"/>
      <c r="LRA6" s="22" t="s">
        <v>30</v>
      </c>
      <c r="LRB6" s="22" t="s">
        <v>8</v>
      </c>
      <c r="LRC6" s="22" t="s">
        <v>9</v>
      </c>
      <c r="LRD6" s="22" t="s">
        <v>10</v>
      </c>
      <c r="LRE6" s="2">
        <v>112</v>
      </c>
      <c r="LRF6" s="26"/>
      <c r="LRG6" s="23" t="s">
        <v>4</v>
      </c>
      <c r="LRH6" s="24"/>
      <c r="LRI6" s="24"/>
      <c r="LRJ6" s="24"/>
      <c r="LRK6" s="24"/>
      <c r="LRL6" s="24"/>
      <c r="LRM6" s="24"/>
      <c r="LRN6" s="24"/>
      <c r="LRO6" s="24"/>
      <c r="LRP6" s="24"/>
      <c r="LRQ6" s="22" t="s">
        <v>30</v>
      </c>
      <c r="LRR6" s="22" t="s">
        <v>8</v>
      </c>
      <c r="LRS6" s="22" t="s">
        <v>9</v>
      </c>
      <c r="LRT6" s="22" t="s">
        <v>10</v>
      </c>
      <c r="LRU6" s="2">
        <v>112</v>
      </c>
      <c r="LRV6" s="26"/>
      <c r="LRW6" s="23" t="s">
        <v>4</v>
      </c>
      <c r="LRX6" s="24"/>
      <c r="LRY6" s="24"/>
      <c r="LRZ6" s="24"/>
      <c r="LSA6" s="24"/>
      <c r="LSB6" s="24"/>
      <c r="LSC6" s="24"/>
      <c r="LSD6" s="24"/>
      <c r="LSE6" s="24"/>
      <c r="LSF6" s="24"/>
      <c r="LSG6" s="22" t="s">
        <v>30</v>
      </c>
      <c r="LSH6" s="22" t="s">
        <v>8</v>
      </c>
      <c r="LSI6" s="22" t="s">
        <v>9</v>
      </c>
      <c r="LSJ6" s="22" t="s">
        <v>10</v>
      </c>
      <c r="LSK6" s="2">
        <v>112</v>
      </c>
      <c r="LSL6" s="26"/>
      <c r="LSM6" s="23" t="s">
        <v>4</v>
      </c>
      <c r="LSN6" s="24"/>
      <c r="LSO6" s="24"/>
      <c r="LSP6" s="24"/>
      <c r="LSQ6" s="24"/>
      <c r="LSR6" s="24"/>
      <c r="LSS6" s="24"/>
      <c r="LST6" s="24"/>
      <c r="LSU6" s="24"/>
      <c r="LSV6" s="24"/>
      <c r="LSW6" s="22" t="s">
        <v>30</v>
      </c>
      <c r="LSX6" s="22" t="s">
        <v>8</v>
      </c>
      <c r="LSY6" s="22" t="s">
        <v>9</v>
      </c>
      <c r="LSZ6" s="22" t="s">
        <v>10</v>
      </c>
      <c r="LTA6" s="2">
        <v>112</v>
      </c>
      <c r="LTB6" s="26"/>
      <c r="LTC6" s="23" t="s">
        <v>4</v>
      </c>
      <c r="LTD6" s="24"/>
      <c r="LTE6" s="24"/>
      <c r="LTF6" s="24"/>
      <c r="LTG6" s="24"/>
      <c r="LTH6" s="24"/>
      <c r="LTI6" s="24"/>
      <c r="LTJ6" s="24"/>
      <c r="LTK6" s="24"/>
      <c r="LTL6" s="24"/>
      <c r="LTM6" s="22" t="s">
        <v>30</v>
      </c>
      <c r="LTN6" s="22" t="s">
        <v>8</v>
      </c>
      <c r="LTO6" s="22" t="s">
        <v>9</v>
      </c>
      <c r="LTP6" s="22" t="s">
        <v>10</v>
      </c>
      <c r="LTQ6" s="2">
        <v>112</v>
      </c>
      <c r="LTR6" s="26"/>
      <c r="LTS6" s="23" t="s">
        <v>4</v>
      </c>
      <c r="LTT6" s="24"/>
      <c r="LTU6" s="24"/>
      <c r="LTV6" s="24"/>
      <c r="LTW6" s="24"/>
      <c r="LTX6" s="24"/>
      <c r="LTY6" s="24"/>
      <c r="LTZ6" s="24"/>
      <c r="LUA6" s="24"/>
      <c r="LUB6" s="24"/>
      <c r="LUC6" s="22" t="s">
        <v>30</v>
      </c>
      <c r="LUD6" s="22" t="s">
        <v>8</v>
      </c>
      <c r="LUE6" s="22" t="s">
        <v>9</v>
      </c>
      <c r="LUF6" s="22" t="s">
        <v>10</v>
      </c>
      <c r="LUG6" s="2">
        <v>112</v>
      </c>
      <c r="LUH6" s="26"/>
      <c r="LUI6" s="23" t="s">
        <v>4</v>
      </c>
      <c r="LUJ6" s="24"/>
      <c r="LUK6" s="24"/>
      <c r="LUL6" s="24"/>
      <c r="LUM6" s="24"/>
      <c r="LUN6" s="24"/>
      <c r="LUO6" s="24"/>
      <c r="LUP6" s="24"/>
      <c r="LUQ6" s="24"/>
      <c r="LUR6" s="24"/>
      <c r="LUS6" s="22" t="s">
        <v>30</v>
      </c>
      <c r="LUT6" s="22" t="s">
        <v>8</v>
      </c>
      <c r="LUU6" s="22" t="s">
        <v>9</v>
      </c>
      <c r="LUV6" s="22" t="s">
        <v>10</v>
      </c>
      <c r="LUW6" s="2">
        <v>112</v>
      </c>
      <c r="LUX6" s="26"/>
      <c r="LUY6" s="23" t="s">
        <v>4</v>
      </c>
      <c r="LUZ6" s="24"/>
      <c r="LVA6" s="24"/>
      <c r="LVB6" s="24"/>
      <c r="LVC6" s="24"/>
      <c r="LVD6" s="24"/>
      <c r="LVE6" s="24"/>
      <c r="LVF6" s="24"/>
      <c r="LVG6" s="24"/>
      <c r="LVH6" s="24"/>
      <c r="LVI6" s="22" t="s">
        <v>30</v>
      </c>
      <c r="LVJ6" s="22" t="s">
        <v>8</v>
      </c>
      <c r="LVK6" s="22" t="s">
        <v>9</v>
      </c>
      <c r="LVL6" s="22" t="s">
        <v>10</v>
      </c>
      <c r="LVM6" s="2">
        <v>112</v>
      </c>
      <c r="LVN6" s="26"/>
      <c r="LVO6" s="23" t="s">
        <v>4</v>
      </c>
      <c r="LVP6" s="24"/>
      <c r="LVQ6" s="24"/>
      <c r="LVR6" s="24"/>
      <c r="LVS6" s="24"/>
      <c r="LVT6" s="24"/>
      <c r="LVU6" s="24"/>
      <c r="LVV6" s="24"/>
      <c r="LVW6" s="24"/>
      <c r="LVX6" s="24"/>
      <c r="LVY6" s="22" t="s">
        <v>30</v>
      </c>
      <c r="LVZ6" s="22" t="s">
        <v>8</v>
      </c>
      <c r="LWA6" s="22" t="s">
        <v>9</v>
      </c>
      <c r="LWB6" s="22" t="s">
        <v>10</v>
      </c>
      <c r="LWC6" s="2">
        <v>112</v>
      </c>
      <c r="LWD6" s="26"/>
      <c r="LWE6" s="23" t="s">
        <v>4</v>
      </c>
      <c r="LWF6" s="24"/>
      <c r="LWG6" s="24"/>
      <c r="LWH6" s="24"/>
      <c r="LWI6" s="24"/>
      <c r="LWJ6" s="24"/>
      <c r="LWK6" s="24"/>
      <c r="LWL6" s="24"/>
      <c r="LWM6" s="24"/>
      <c r="LWN6" s="24"/>
      <c r="LWO6" s="22" t="s">
        <v>30</v>
      </c>
      <c r="LWP6" s="22" t="s">
        <v>8</v>
      </c>
      <c r="LWQ6" s="22" t="s">
        <v>9</v>
      </c>
      <c r="LWR6" s="22" t="s">
        <v>10</v>
      </c>
      <c r="LWS6" s="2">
        <v>112</v>
      </c>
      <c r="LWT6" s="26"/>
      <c r="LWU6" s="23" t="s">
        <v>4</v>
      </c>
      <c r="LWV6" s="24"/>
      <c r="LWW6" s="24"/>
      <c r="LWX6" s="24"/>
      <c r="LWY6" s="24"/>
      <c r="LWZ6" s="24"/>
      <c r="LXA6" s="24"/>
      <c r="LXB6" s="24"/>
      <c r="LXC6" s="24"/>
      <c r="LXD6" s="24"/>
      <c r="LXE6" s="22" t="s">
        <v>30</v>
      </c>
      <c r="LXF6" s="22" t="s">
        <v>8</v>
      </c>
      <c r="LXG6" s="22" t="s">
        <v>9</v>
      </c>
      <c r="LXH6" s="22" t="s">
        <v>10</v>
      </c>
      <c r="LXI6" s="2">
        <v>112</v>
      </c>
      <c r="LXJ6" s="26"/>
      <c r="LXK6" s="23" t="s">
        <v>4</v>
      </c>
      <c r="LXL6" s="24"/>
      <c r="LXM6" s="24"/>
      <c r="LXN6" s="24"/>
      <c r="LXO6" s="24"/>
      <c r="LXP6" s="24"/>
      <c r="LXQ6" s="24"/>
      <c r="LXR6" s="24"/>
      <c r="LXS6" s="24"/>
      <c r="LXT6" s="24"/>
      <c r="LXU6" s="22" t="s">
        <v>30</v>
      </c>
      <c r="LXV6" s="22" t="s">
        <v>8</v>
      </c>
      <c r="LXW6" s="22" t="s">
        <v>9</v>
      </c>
      <c r="LXX6" s="22" t="s">
        <v>10</v>
      </c>
      <c r="LXY6" s="2">
        <v>112</v>
      </c>
      <c r="LXZ6" s="26"/>
      <c r="LYA6" s="23" t="s">
        <v>4</v>
      </c>
      <c r="LYB6" s="24"/>
      <c r="LYC6" s="24"/>
      <c r="LYD6" s="24"/>
      <c r="LYE6" s="24"/>
      <c r="LYF6" s="24"/>
      <c r="LYG6" s="24"/>
      <c r="LYH6" s="24"/>
      <c r="LYI6" s="24"/>
      <c r="LYJ6" s="24"/>
      <c r="LYK6" s="22" t="s">
        <v>30</v>
      </c>
      <c r="LYL6" s="22" t="s">
        <v>8</v>
      </c>
      <c r="LYM6" s="22" t="s">
        <v>9</v>
      </c>
      <c r="LYN6" s="22" t="s">
        <v>10</v>
      </c>
      <c r="LYO6" s="2">
        <v>112</v>
      </c>
      <c r="LYP6" s="26"/>
      <c r="LYQ6" s="23" t="s">
        <v>4</v>
      </c>
      <c r="LYR6" s="24"/>
      <c r="LYS6" s="24"/>
      <c r="LYT6" s="24"/>
      <c r="LYU6" s="24"/>
      <c r="LYV6" s="24"/>
      <c r="LYW6" s="24"/>
      <c r="LYX6" s="24"/>
      <c r="LYY6" s="24"/>
      <c r="LYZ6" s="24"/>
      <c r="LZA6" s="22" t="s">
        <v>30</v>
      </c>
      <c r="LZB6" s="22" t="s">
        <v>8</v>
      </c>
      <c r="LZC6" s="22" t="s">
        <v>9</v>
      </c>
      <c r="LZD6" s="22" t="s">
        <v>10</v>
      </c>
      <c r="LZE6" s="2">
        <v>112</v>
      </c>
      <c r="LZF6" s="26"/>
      <c r="LZG6" s="23" t="s">
        <v>4</v>
      </c>
      <c r="LZH6" s="24"/>
      <c r="LZI6" s="24"/>
      <c r="LZJ6" s="24"/>
      <c r="LZK6" s="24"/>
      <c r="LZL6" s="24"/>
      <c r="LZM6" s="24"/>
      <c r="LZN6" s="24"/>
      <c r="LZO6" s="24"/>
      <c r="LZP6" s="24"/>
      <c r="LZQ6" s="22" t="s">
        <v>30</v>
      </c>
      <c r="LZR6" s="22" t="s">
        <v>8</v>
      </c>
      <c r="LZS6" s="22" t="s">
        <v>9</v>
      </c>
      <c r="LZT6" s="22" t="s">
        <v>10</v>
      </c>
      <c r="LZU6" s="2">
        <v>112</v>
      </c>
      <c r="LZV6" s="26"/>
      <c r="LZW6" s="23" t="s">
        <v>4</v>
      </c>
      <c r="LZX6" s="24"/>
      <c r="LZY6" s="24"/>
      <c r="LZZ6" s="24"/>
      <c r="MAA6" s="24"/>
      <c r="MAB6" s="24"/>
      <c r="MAC6" s="24"/>
      <c r="MAD6" s="24"/>
      <c r="MAE6" s="24"/>
      <c r="MAF6" s="24"/>
      <c r="MAG6" s="22" t="s">
        <v>30</v>
      </c>
      <c r="MAH6" s="22" t="s">
        <v>8</v>
      </c>
      <c r="MAI6" s="22" t="s">
        <v>9</v>
      </c>
      <c r="MAJ6" s="22" t="s">
        <v>10</v>
      </c>
      <c r="MAK6" s="2">
        <v>112</v>
      </c>
      <c r="MAL6" s="26"/>
      <c r="MAM6" s="23" t="s">
        <v>4</v>
      </c>
      <c r="MAN6" s="24"/>
      <c r="MAO6" s="24"/>
      <c r="MAP6" s="24"/>
      <c r="MAQ6" s="24"/>
      <c r="MAR6" s="24"/>
      <c r="MAS6" s="24"/>
      <c r="MAT6" s="24"/>
      <c r="MAU6" s="24"/>
      <c r="MAV6" s="24"/>
      <c r="MAW6" s="22" t="s">
        <v>30</v>
      </c>
      <c r="MAX6" s="22" t="s">
        <v>8</v>
      </c>
      <c r="MAY6" s="22" t="s">
        <v>9</v>
      </c>
      <c r="MAZ6" s="22" t="s">
        <v>10</v>
      </c>
      <c r="MBA6" s="2">
        <v>112</v>
      </c>
      <c r="MBB6" s="26"/>
      <c r="MBC6" s="23" t="s">
        <v>4</v>
      </c>
      <c r="MBD6" s="24"/>
      <c r="MBE6" s="24"/>
      <c r="MBF6" s="24"/>
      <c r="MBG6" s="24"/>
      <c r="MBH6" s="24"/>
      <c r="MBI6" s="24"/>
      <c r="MBJ6" s="24"/>
      <c r="MBK6" s="24"/>
      <c r="MBL6" s="24"/>
      <c r="MBM6" s="22" t="s">
        <v>30</v>
      </c>
      <c r="MBN6" s="22" t="s">
        <v>8</v>
      </c>
      <c r="MBO6" s="22" t="s">
        <v>9</v>
      </c>
      <c r="MBP6" s="22" t="s">
        <v>10</v>
      </c>
      <c r="MBQ6" s="2">
        <v>112</v>
      </c>
      <c r="MBR6" s="26"/>
      <c r="MBS6" s="23" t="s">
        <v>4</v>
      </c>
      <c r="MBT6" s="24"/>
      <c r="MBU6" s="24"/>
      <c r="MBV6" s="24"/>
      <c r="MBW6" s="24"/>
      <c r="MBX6" s="24"/>
      <c r="MBY6" s="24"/>
      <c r="MBZ6" s="24"/>
      <c r="MCA6" s="24"/>
      <c r="MCB6" s="24"/>
      <c r="MCC6" s="22" t="s">
        <v>30</v>
      </c>
      <c r="MCD6" s="22" t="s">
        <v>8</v>
      </c>
      <c r="MCE6" s="22" t="s">
        <v>9</v>
      </c>
      <c r="MCF6" s="22" t="s">
        <v>10</v>
      </c>
      <c r="MCG6" s="2">
        <v>112</v>
      </c>
      <c r="MCH6" s="26"/>
      <c r="MCI6" s="23" t="s">
        <v>4</v>
      </c>
      <c r="MCJ6" s="24"/>
      <c r="MCK6" s="24"/>
      <c r="MCL6" s="24"/>
      <c r="MCM6" s="24"/>
      <c r="MCN6" s="24"/>
      <c r="MCO6" s="24"/>
      <c r="MCP6" s="24"/>
      <c r="MCQ6" s="24"/>
      <c r="MCR6" s="24"/>
      <c r="MCS6" s="22" t="s">
        <v>30</v>
      </c>
      <c r="MCT6" s="22" t="s">
        <v>8</v>
      </c>
      <c r="MCU6" s="22" t="s">
        <v>9</v>
      </c>
      <c r="MCV6" s="22" t="s">
        <v>10</v>
      </c>
      <c r="MCW6" s="2">
        <v>112</v>
      </c>
      <c r="MCX6" s="26"/>
      <c r="MCY6" s="23" t="s">
        <v>4</v>
      </c>
      <c r="MCZ6" s="24"/>
      <c r="MDA6" s="24"/>
      <c r="MDB6" s="24"/>
      <c r="MDC6" s="24"/>
      <c r="MDD6" s="24"/>
      <c r="MDE6" s="24"/>
      <c r="MDF6" s="24"/>
      <c r="MDG6" s="24"/>
      <c r="MDH6" s="24"/>
      <c r="MDI6" s="22" t="s">
        <v>30</v>
      </c>
      <c r="MDJ6" s="22" t="s">
        <v>8</v>
      </c>
      <c r="MDK6" s="22" t="s">
        <v>9</v>
      </c>
      <c r="MDL6" s="22" t="s">
        <v>10</v>
      </c>
      <c r="MDM6" s="2">
        <v>112</v>
      </c>
      <c r="MDN6" s="26"/>
      <c r="MDO6" s="23" t="s">
        <v>4</v>
      </c>
      <c r="MDP6" s="24"/>
      <c r="MDQ6" s="24"/>
      <c r="MDR6" s="24"/>
      <c r="MDS6" s="24"/>
      <c r="MDT6" s="24"/>
      <c r="MDU6" s="24"/>
      <c r="MDV6" s="24"/>
      <c r="MDW6" s="24"/>
      <c r="MDX6" s="24"/>
      <c r="MDY6" s="22" t="s">
        <v>30</v>
      </c>
      <c r="MDZ6" s="22" t="s">
        <v>8</v>
      </c>
      <c r="MEA6" s="22" t="s">
        <v>9</v>
      </c>
      <c r="MEB6" s="22" t="s">
        <v>10</v>
      </c>
      <c r="MEC6" s="2">
        <v>112</v>
      </c>
      <c r="MED6" s="26"/>
      <c r="MEE6" s="23" t="s">
        <v>4</v>
      </c>
      <c r="MEF6" s="24"/>
      <c r="MEG6" s="24"/>
      <c r="MEH6" s="24"/>
      <c r="MEI6" s="24"/>
      <c r="MEJ6" s="24"/>
      <c r="MEK6" s="24"/>
      <c r="MEL6" s="24"/>
      <c r="MEM6" s="24"/>
      <c r="MEN6" s="24"/>
      <c r="MEO6" s="22" t="s">
        <v>30</v>
      </c>
      <c r="MEP6" s="22" t="s">
        <v>8</v>
      </c>
      <c r="MEQ6" s="22" t="s">
        <v>9</v>
      </c>
      <c r="MER6" s="22" t="s">
        <v>10</v>
      </c>
      <c r="MES6" s="2">
        <v>112</v>
      </c>
      <c r="MET6" s="26"/>
      <c r="MEU6" s="23" t="s">
        <v>4</v>
      </c>
      <c r="MEV6" s="24"/>
      <c r="MEW6" s="24"/>
      <c r="MEX6" s="24"/>
      <c r="MEY6" s="24"/>
      <c r="MEZ6" s="24"/>
      <c r="MFA6" s="24"/>
      <c r="MFB6" s="24"/>
      <c r="MFC6" s="24"/>
      <c r="MFD6" s="24"/>
      <c r="MFE6" s="22" t="s">
        <v>30</v>
      </c>
      <c r="MFF6" s="22" t="s">
        <v>8</v>
      </c>
      <c r="MFG6" s="22" t="s">
        <v>9</v>
      </c>
      <c r="MFH6" s="22" t="s">
        <v>10</v>
      </c>
      <c r="MFI6" s="2">
        <v>112</v>
      </c>
      <c r="MFJ6" s="26"/>
      <c r="MFK6" s="23" t="s">
        <v>4</v>
      </c>
      <c r="MFL6" s="24"/>
      <c r="MFM6" s="24"/>
      <c r="MFN6" s="24"/>
      <c r="MFO6" s="24"/>
      <c r="MFP6" s="24"/>
      <c r="MFQ6" s="24"/>
      <c r="MFR6" s="24"/>
      <c r="MFS6" s="24"/>
      <c r="MFT6" s="24"/>
      <c r="MFU6" s="22" t="s">
        <v>30</v>
      </c>
      <c r="MFV6" s="22" t="s">
        <v>8</v>
      </c>
      <c r="MFW6" s="22" t="s">
        <v>9</v>
      </c>
      <c r="MFX6" s="22" t="s">
        <v>10</v>
      </c>
      <c r="MFY6" s="2">
        <v>112</v>
      </c>
      <c r="MFZ6" s="26"/>
      <c r="MGA6" s="23" t="s">
        <v>4</v>
      </c>
      <c r="MGB6" s="24"/>
      <c r="MGC6" s="24"/>
      <c r="MGD6" s="24"/>
      <c r="MGE6" s="24"/>
      <c r="MGF6" s="24"/>
      <c r="MGG6" s="24"/>
      <c r="MGH6" s="24"/>
      <c r="MGI6" s="24"/>
      <c r="MGJ6" s="24"/>
      <c r="MGK6" s="22" t="s">
        <v>30</v>
      </c>
      <c r="MGL6" s="22" t="s">
        <v>8</v>
      </c>
      <c r="MGM6" s="22" t="s">
        <v>9</v>
      </c>
      <c r="MGN6" s="22" t="s">
        <v>10</v>
      </c>
      <c r="MGO6" s="2">
        <v>112</v>
      </c>
      <c r="MGP6" s="26"/>
      <c r="MGQ6" s="23" t="s">
        <v>4</v>
      </c>
      <c r="MGR6" s="24"/>
      <c r="MGS6" s="24"/>
      <c r="MGT6" s="24"/>
      <c r="MGU6" s="24"/>
      <c r="MGV6" s="24"/>
      <c r="MGW6" s="24"/>
      <c r="MGX6" s="24"/>
      <c r="MGY6" s="24"/>
      <c r="MGZ6" s="24"/>
      <c r="MHA6" s="22" t="s">
        <v>30</v>
      </c>
      <c r="MHB6" s="22" t="s">
        <v>8</v>
      </c>
      <c r="MHC6" s="22" t="s">
        <v>9</v>
      </c>
      <c r="MHD6" s="22" t="s">
        <v>10</v>
      </c>
      <c r="MHE6" s="2">
        <v>112</v>
      </c>
      <c r="MHF6" s="26"/>
      <c r="MHG6" s="23" t="s">
        <v>4</v>
      </c>
      <c r="MHH6" s="24"/>
      <c r="MHI6" s="24"/>
      <c r="MHJ6" s="24"/>
      <c r="MHK6" s="24"/>
      <c r="MHL6" s="24"/>
      <c r="MHM6" s="24"/>
      <c r="MHN6" s="24"/>
      <c r="MHO6" s="24"/>
      <c r="MHP6" s="24"/>
      <c r="MHQ6" s="22" t="s">
        <v>30</v>
      </c>
      <c r="MHR6" s="22" t="s">
        <v>8</v>
      </c>
      <c r="MHS6" s="22" t="s">
        <v>9</v>
      </c>
      <c r="MHT6" s="22" t="s">
        <v>10</v>
      </c>
      <c r="MHU6" s="2">
        <v>112</v>
      </c>
      <c r="MHV6" s="26"/>
      <c r="MHW6" s="23" t="s">
        <v>4</v>
      </c>
      <c r="MHX6" s="24"/>
      <c r="MHY6" s="24"/>
      <c r="MHZ6" s="24"/>
      <c r="MIA6" s="24"/>
      <c r="MIB6" s="24"/>
      <c r="MIC6" s="24"/>
      <c r="MID6" s="24"/>
      <c r="MIE6" s="24"/>
      <c r="MIF6" s="24"/>
      <c r="MIG6" s="22" t="s">
        <v>30</v>
      </c>
      <c r="MIH6" s="22" t="s">
        <v>8</v>
      </c>
      <c r="MII6" s="22" t="s">
        <v>9</v>
      </c>
      <c r="MIJ6" s="22" t="s">
        <v>10</v>
      </c>
      <c r="MIK6" s="2">
        <v>112</v>
      </c>
      <c r="MIL6" s="26"/>
      <c r="MIM6" s="23" t="s">
        <v>4</v>
      </c>
      <c r="MIN6" s="24"/>
      <c r="MIO6" s="24"/>
      <c r="MIP6" s="24"/>
      <c r="MIQ6" s="24"/>
      <c r="MIR6" s="24"/>
      <c r="MIS6" s="24"/>
      <c r="MIT6" s="24"/>
      <c r="MIU6" s="24"/>
      <c r="MIV6" s="24"/>
      <c r="MIW6" s="22" t="s">
        <v>30</v>
      </c>
      <c r="MIX6" s="22" t="s">
        <v>8</v>
      </c>
      <c r="MIY6" s="22" t="s">
        <v>9</v>
      </c>
      <c r="MIZ6" s="22" t="s">
        <v>10</v>
      </c>
      <c r="MJA6" s="2">
        <v>112</v>
      </c>
      <c r="MJB6" s="26"/>
      <c r="MJC6" s="23" t="s">
        <v>4</v>
      </c>
      <c r="MJD6" s="24"/>
      <c r="MJE6" s="24"/>
      <c r="MJF6" s="24"/>
      <c r="MJG6" s="24"/>
      <c r="MJH6" s="24"/>
      <c r="MJI6" s="24"/>
      <c r="MJJ6" s="24"/>
      <c r="MJK6" s="24"/>
      <c r="MJL6" s="24"/>
      <c r="MJM6" s="22" t="s">
        <v>30</v>
      </c>
      <c r="MJN6" s="22" t="s">
        <v>8</v>
      </c>
      <c r="MJO6" s="22" t="s">
        <v>9</v>
      </c>
      <c r="MJP6" s="22" t="s">
        <v>10</v>
      </c>
      <c r="MJQ6" s="2">
        <v>112</v>
      </c>
      <c r="MJR6" s="26"/>
      <c r="MJS6" s="23" t="s">
        <v>4</v>
      </c>
      <c r="MJT6" s="24"/>
      <c r="MJU6" s="24"/>
      <c r="MJV6" s="24"/>
      <c r="MJW6" s="24"/>
      <c r="MJX6" s="24"/>
      <c r="MJY6" s="24"/>
      <c r="MJZ6" s="24"/>
      <c r="MKA6" s="24"/>
      <c r="MKB6" s="24"/>
      <c r="MKC6" s="22" t="s">
        <v>30</v>
      </c>
      <c r="MKD6" s="22" t="s">
        <v>8</v>
      </c>
      <c r="MKE6" s="22" t="s">
        <v>9</v>
      </c>
      <c r="MKF6" s="22" t="s">
        <v>10</v>
      </c>
      <c r="MKG6" s="2">
        <v>112</v>
      </c>
      <c r="MKH6" s="26"/>
      <c r="MKI6" s="23" t="s">
        <v>4</v>
      </c>
      <c r="MKJ6" s="24"/>
      <c r="MKK6" s="24"/>
      <c r="MKL6" s="24"/>
      <c r="MKM6" s="24"/>
      <c r="MKN6" s="24"/>
      <c r="MKO6" s="24"/>
      <c r="MKP6" s="24"/>
      <c r="MKQ6" s="24"/>
      <c r="MKR6" s="24"/>
      <c r="MKS6" s="22" t="s">
        <v>30</v>
      </c>
      <c r="MKT6" s="22" t="s">
        <v>8</v>
      </c>
      <c r="MKU6" s="22" t="s">
        <v>9</v>
      </c>
      <c r="MKV6" s="22" t="s">
        <v>10</v>
      </c>
      <c r="MKW6" s="2">
        <v>112</v>
      </c>
      <c r="MKX6" s="26"/>
      <c r="MKY6" s="23" t="s">
        <v>4</v>
      </c>
      <c r="MKZ6" s="24"/>
      <c r="MLA6" s="24"/>
      <c r="MLB6" s="24"/>
      <c r="MLC6" s="24"/>
      <c r="MLD6" s="24"/>
      <c r="MLE6" s="24"/>
      <c r="MLF6" s="24"/>
      <c r="MLG6" s="24"/>
      <c r="MLH6" s="24"/>
      <c r="MLI6" s="22" t="s">
        <v>30</v>
      </c>
      <c r="MLJ6" s="22" t="s">
        <v>8</v>
      </c>
      <c r="MLK6" s="22" t="s">
        <v>9</v>
      </c>
      <c r="MLL6" s="22" t="s">
        <v>10</v>
      </c>
      <c r="MLM6" s="2">
        <v>112</v>
      </c>
      <c r="MLN6" s="26"/>
      <c r="MLO6" s="23" t="s">
        <v>4</v>
      </c>
      <c r="MLP6" s="24"/>
      <c r="MLQ6" s="24"/>
      <c r="MLR6" s="24"/>
      <c r="MLS6" s="24"/>
      <c r="MLT6" s="24"/>
      <c r="MLU6" s="24"/>
      <c r="MLV6" s="24"/>
      <c r="MLW6" s="24"/>
      <c r="MLX6" s="24"/>
      <c r="MLY6" s="22" t="s">
        <v>30</v>
      </c>
      <c r="MLZ6" s="22" t="s">
        <v>8</v>
      </c>
      <c r="MMA6" s="22" t="s">
        <v>9</v>
      </c>
      <c r="MMB6" s="22" t="s">
        <v>10</v>
      </c>
      <c r="MMC6" s="2">
        <v>112</v>
      </c>
      <c r="MMD6" s="26"/>
      <c r="MME6" s="23" t="s">
        <v>4</v>
      </c>
      <c r="MMF6" s="24"/>
      <c r="MMG6" s="24"/>
      <c r="MMH6" s="24"/>
      <c r="MMI6" s="24"/>
      <c r="MMJ6" s="24"/>
      <c r="MMK6" s="24"/>
      <c r="MML6" s="24"/>
      <c r="MMM6" s="24"/>
      <c r="MMN6" s="24"/>
      <c r="MMO6" s="22" t="s">
        <v>30</v>
      </c>
      <c r="MMP6" s="22" t="s">
        <v>8</v>
      </c>
      <c r="MMQ6" s="22" t="s">
        <v>9</v>
      </c>
      <c r="MMR6" s="22" t="s">
        <v>10</v>
      </c>
      <c r="MMS6" s="2">
        <v>112</v>
      </c>
      <c r="MMT6" s="26"/>
      <c r="MMU6" s="23" t="s">
        <v>4</v>
      </c>
      <c r="MMV6" s="24"/>
      <c r="MMW6" s="24"/>
      <c r="MMX6" s="24"/>
      <c r="MMY6" s="24"/>
      <c r="MMZ6" s="24"/>
      <c r="MNA6" s="24"/>
      <c r="MNB6" s="24"/>
      <c r="MNC6" s="24"/>
      <c r="MND6" s="24"/>
      <c r="MNE6" s="22" t="s">
        <v>30</v>
      </c>
      <c r="MNF6" s="22" t="s">
        <v>8</v>
      </c>
      <c r="MNG6" s="22" t="s">
        <v>9</v>
      </c>
      <c r="MNH6" s="22" t="s">
        <v>10</v>
      </c>
      <c r="MNI6" s="2">
        <v>112</v>
      </c>
      <c r="MNJ6" s="26"/>
      <c r="MNK6" s="23" t="s">
        <v>4</v>
      </c>
      <c r="MNL6" s="24"/>
      <c r="MNM6" s="24"/>
      <c r="MNN6" s="24"/>
      <c r="MNO6" s="24"/>
      <c r="MNP6" s="24"/>
      <c r="MNQ6" s="24"/>
      <c r="MNR6" s="24"/>
      <c r="MNS6" s="24"/>
      <c r="MNT6" s="24"/>
      <c r="MNU6" s="22" t="s">
        <v>30</v>
      </c>
      <c r="MNV6" s="22" t="s">
        <v>8</v>
      </c>
      <c r="MNW6" s="22" t="s">
        <v>9</v>
      </c>
      <c r="MNX6" s="22" t="s">
        <v>10</v>
      </c>
      <c r="MNY6" s="2">
        <v>112</v>
      </c>
      <c r="MNZ6" s="26"/>
      <c r="MOA6" s="23" t="s">
        <v>4</v>
      </c>
      <c r="MOB6" s="24"/>
      <c r="MOC6" s="24"/>
      <c r="MOD6" s="24"/>
      <c r="MOE6" s="24"/>
      <c r="MOF6" s="24"/>
      <c r="MOG6" s="24"/>
      <c r="MOH6" s="24"/>
      <c r="MOI6" s="24"/>
      <c r="MOJ6" s="24"/>
      <c r="MOK6" s="22" t="s">
        <v>30</v>
      </c>
      <c r="MOL6" s="22" t="s">
        <v>8</v>
      </c>
      <c r="MOM6" s="22" t="s">
        <v>9</v>
      </c>
      <c r="MON6" s="22" t="s">
        <v>10</v>
      </c>
      <c r="MOO6" s="2">
        <v>112</v>
      </c>
      <c r="MOP6" s="26"/>
      <c r="MOQ6" s="23" t="s">
        <v>4</v>
      </c>
      <c r="MOR6" s="24"/>
      <c r="MOS6" s="24"/>
      <c r="MOT6" s="24"/>
      <c r="MOU6" s="24"/>
      <c r="MOV6" s="24"/>
      <c r="MOW6" s="24"/>
      <c r="MOX6" s="24"/>
      <c r="MOY6" s="24"/>
      <c r="MOZ6" s="24"/>
      <c r="MPA6" s="22" t="s">
        <v>30</v>
      </c>
      <c r="MPB6" s="22" t="s">
        <v>8</v>
      </c>
      <c r="MPC6" s="22" t="s">
        <v>9</v>
      </c>
      <c r="MPD6" s="22" t="s">
        <v>10</v>
      </c>
      <c r="MPE6" s="2">
        <v>112</v>
      </c>
      <c r="MPF6" s="26"/>
      <c r="MPG6" s="23" t="s">
        <v>4</v>
      </c>
      <c r="MPH6" s="24"/>
      <c r="MPI6" s="24"/>
      <c r="MPJ6" s="24"/>
      <c r="MPK6" s="24"/>
      <c r="MPL6" s="24"/>
      <c r="MPM6" s="24"/>
      <c r="MPN6" s="24"/>
      <c r="MPO6" s="24"/>
      <c r="MPP6" s="24"/>
      <c r="MPQ6" s="22" t="s">
        <v>30</v>
      </c>
      <c r="MPR6" s="22" t="s">
        <v>8</v>
      </c>
      <c r="MPS6" s="22" t="s">
        <v>9</v>
      </c>
      <c r="MPT6" s="22" t="s">
        <v>10</v>
      </c>
      <c r="MPU6" s="2">
        <v>112</v>
      </c>
      <c r="MPV6" s="26"/>
      <c r="MPW6" s="23" t="s">
        <v>4</v>
      </c>
      <c r="MPX6" s="24"/>
      <c r="MPY6" s="24"/>
      <c r="MPZ6" s="24"/>
      <c r="MQA6" s="24"/>
      <c r="MQB6" s="24"/>
      <c r="MQC6" s="24"/>
      <c r="MQD6" s="24"/>
      <c r="MQE6" s="24"/>
      <c r="MQF6" s="24"/>
      <c r="MQG6" s="22" t="s">
        <v>30</v>
      </c>
      <c r="MQH6" s="22" t="s">
        <v>8</v>
      </c>
      <c r="MQI6" s="22" t="s">
        <v>9</v>
      </c>
      <c r="MQJ6" s="22" t="s">
        <v>10</v>
      </c>
      <c r="MQK6" s="2">
        <v>112</v>
      </c>
      <c r="MQL6" s="26"/>
      <c r="MQM6" s="23" t="s">
        <v>4</v>
      </c>
      <c r="MQN6" s="24"/>
      <c r="MQO6" s="24"/>
      <c r="MQP6" s="24"/>
      <c r="MQQ6" s="24"/>
      <c r="MQR6" s="24"/>
      <c r="MQS6" s="24"/>
      <c r="MQT6" s="24"/>
      <c r="MQU6" s="24"/>
      <c r="MQV6" s="24"/>
      <c r="MQW6" s="22" t="s">
        <v>30</v>
      </c>
      <c r="MQX6" s="22" t="s">
        <v>8</v>
      </c>
      <c r="MQY6" s="22" t="s">
        <v>9</v>
      </c>
      <c r="MQZ6" s="22" t="s">
        <v>10</v>
      </c>
      <c r="MRA6" s="2">
        <v>112</v>
      </c>
      <c r="MRB6" s="26"/>
      <c r="MRC6" s="23" t="s">
        <v>4</v>
      </c>
      <c r="MRD6" s="24"/>
      <c r="MRE6" s="24"/>
      <c r="MRF6" s="24"/>
      <c r="MRG6" s="24"/>
      <c r="MRH6" s="24"/>
      <c r="MRI6" s="24"/>
      <c r="MRJ6" s="24"/>
      <c r="MRK6" s="24"/>
      <c r="MRL6" s="24"/>
      <c r="MRM6" s="22" t="s">
        <v>30</v>
      </c>
      <c r="MRN6" s="22" t="s">
        <v>8</v>
      </c>
      <c r="MRO6" s="22" t="s">
        <v>9</v>
      </c>
      <c r="MRP6" s="22" t="s">
        <v>10</v>
      </c>
      <c r="MRQ6" s="2">
        <v>112</v>
      </c>
      <c r="MRR6" s="26"/>
      <c r="MRS6" s="23" t="s">
        <v>4</v>
      </c>
      <c r="MRT6" s="24"/>
      <c r="MRU6" s="24"/>
      <c r="MRV6" s="24"/>
      <c r="MRW6" s="24"/>
      <c r="MRX6" s="24"/>
      <c r="MRY6" s="24"/>
      <c r="MRZ6" s="24"/>
      <c r="MSA6" s="24"/>
      <c r="MSB6" s="24"/>
      <c r="MSC6" s="22" t="s">
        <v>30</v>
      </c>
      <c r="MSD6" s="22" t="s">
        <v>8</v>
      </c>
      <c r="MSE6" s="22" t="s">
        <v>9</v>
      </c>
      <c r="MSF6" s="22" t="s">
        <v>10</v>
      </c>
      <c r="MSG6" s="2">
        <v>112</v>
      </c>
      <c r="MSH6" s="26"/>
      <c r="MSI6" s="23" t="s">
        <v>4</v>
      </c>
      <c r="MSJ6" s="24"/>
      <c r="MSK6" s="24"/>
      <c r="MSL6" s="24"/>
      <c r="MSM6" s="24"/>
      <c r="MSN6" s="24"/>
      <c r="MSO6" s="24"/>
      <c r="MSP6" s="24"/>
      <c r="MSQ6" s="24"/>
      <c r="MSR6" s="24"/>
      <c r="MSS6" s="22" t="s">
        <v>30</v>
      </c>
      <c r="MST6" s="22" t="s">
        <v>8</v>
      </c>
      <c r="MSU6" s="22" t="s">
        <v>9</v>
      </c>
      <c r="MSV6" s="22" t="s">
        <v>10</v>
      </c>
      <c r="MSW6" s="2">
        <v>112</v>
      </c>
      <c r="MSX6" s="26"/>
      <c r="MSY6" s="23" t="s">
        <v>4</v>
      </c>
      <c r="MSZ6" s="24"/>
      <c r="MTA6" s="24"/>
      <c r="MTB6" s="24"/>
      <c r="MTC6" s="24"/>
      <c r="MTD6" s="24"/>
      <c r="MTE6" s="24"/>
      <c r="MTF6" s="24"/>
      <c r="MTG6" s="24"/>
      <c r="MTH6" s="24"/>
      <c r="MTI6" s="22" t="s">
        <v>30</v>
      </c>
      <c r="MTJ6" s="22" t="s">
        <v>8</v>
      </c>
      <c r="MTK6" s="22" t="s">
        <v>9</v>
      </c>
      <c r="MTL6" s="22" t="s">
        <v>10</v>
      </c>
      <c r="MTM6" s="2">
        <v>112</v>
      </c>
      <c r="MTN6" s="26"/>
      <c r="MTO6" s="23" t="s">
        <v>4</v>
      </c>
      <c r="MTP6" s="24"/>
      <c r="MTQ6" s="24"/>
      <c r="MTR6" s="24"/>
      <c r="MTS6" s="24"/>
      <c r="MTT6" s="24"/>
      <c r="MTU6" s="24"/>
      <c r="MTV6" s="24"/>
      <c r="MTW6" s="24"/>
      <c r="MTX6" s="24"/>
      <c r="MTY6" s="22" t="s">
        <v>30</v>
      </c>
      <c r="MTZ6" s="22" t="s">
        <v>8</v>
      </c>
      <c r="MUA6" s="22" t="s">
        <v>9</v>
      </c>
      <c r="MUB6" s="22" t="s">
        <v>10</v>
      </c>
      <c r="MUC6" s="2">
        <v>112</v>
      </c>
      <c r="MUD6" s="26"/>
      <c r="MUE6" s="23" t="s">
        <v>4</v>
      </c>
      <c r="MUF6" s="24"/>
      <c r="MUG6" s="24"/>
      <c r="MUH6" s="24"/>
      <c r="MUI6" s="24"/>
      <c r="MUJ6" s="24"/>
      <c r="MUK6" s="24"/>
      <c r="MUL6" s="24"/>
      <c r="MUM6" s="24"/>
      <c r="MUN6" s="24"/>
      <c r="MUO6" s="22" t="s">
        <v>30</v>
      </c>
      <c r="MUP6" s="22" t="s">
        <v>8</v>
      </c>
      <c r="MUQ6" s="22" t="s">
        <v>9</v>
      </c>
      <c r="MUR6" s="22" t="s">
        <v>10</v>
      </c>
      <c r="MUS6" s="2">
        <v>112</v>
      </c>
      <c r="MUT6" s="26"/>
      <c r="MUU6" s="23" t="s">
        <v>4</v>
      </c>
      <c r="MUV6" s="24"/>
      <c r="MUW6" s="24"/>
      <c r="MUX6" s="24"/>
      <c r="MUY6" s="24"/>
      <c r="MUZ6" s="24"/>
      <c r="MVA6" s="24"/>
      <c r="MVB6" s="24"/>
      <c r="MVC6" s="24"/>
      <c r="MVD6" s="24"/>
      <c r="MVE6" s="22" t="s">
        <v>30</v>
      </c>
      <c r="MVF6" s="22" t="s">
        <v>8</v>
      </c>
      <c r="MVG6" s="22" t="s">
        <v>9</v>
      </c>
      <c r="MVH6" s="22" t="s">
        <v>10</v>
      </c>
      <c r="MVI6" s="2">
        <v>112</v>
      </c>
      <c r="MVJ6" s="26"/>
      <c r="MVK6" s="23" t="s">
        <v>4</v>
      </c>
      <c r="MVL6" s="24"/>
      <c r="MVM6" s="24"/>
      <c r="MVN6" s="24"/>
      <c r="MVO6" s="24"/>
      <c r="MVP6" s="24"/>
      <c r="MVQ6" s="24"/>
      <c r="MVR6" s="24"/>
      <c r="MVS6" s="24"/>
      <c r="MVT6" s="24"/>
      <c r="MVU6" s="22" t="s">
        <v>30</v>
      </c>
      <c r="MVV6" s="22" t="s">
        <v>8</v>
      </c>
      <c r="MVW6" s="22" t="s">
        <v>9</v>
      </c>
      <c r="MVX6" s="22" t="s">
        <v>10</v>
      </c>
      <c r="MVY6" s="2">
        <v>112</v>
      </c>
      <c r="MVZ6" s="26"/>
      <c r="MWA6" s="23" t="s">
        <v>4</v>
      </c>
      <c r="MWB6" s="24"/>
      <c r="MWC6" s="24"/>
      <c r="MWD6" s="24"/>
      <c r="MWE6" s="24"/>
      <c r="MWF6" s="24"/>
      <c r="MWG6" s="24"/>
      <c r="MWH6" s="24"/>
      <c r="MWI6" s="24"/>
      <c r="MWJ6" s="24"/>
      <c r="MWK6" s="22" t="s">
        <v>30</v>
      </c>
      <c r="MWL6" s="22" t="s">
        <v>8</v>
      </c>
      <c r="MWM6" s="22" t="s">
        <v>9</v>
      </c>
      <c r="MWN6" s="22" t="s">
        <v>10</v>
      </c>
      <c r="MWO6" s="2">
        <v>112</v>
      </c>
      <c r="MWP6" s="26"/>
      <c r="MWQ6" s="23" t="s">
        <v>4</v>
      </c>
      <c r="MWR6" s="24"/>
      <c r="MWS6" s="24"/>
      <c r="MWT6" s="24"/>
      <c r="MWU6" s="24"/>
      <c r="MWV6" s="24"/>
      <c r="MWW6" s="24"/>
      <c r="MWX6" s="24"/>
      <c r="MWY6" s="24"/>
      <c r="MWZ6" s="24"/>
      <c r="MXA6" s="22" t="s">
        <v>30</v>
      </c>
      <c r="MXB6" s="22" t="s">
        <v>8</v>
      </c>
      <c r="MXC6" s="22" t="s">
        <v>9</v>
      </c>
      <c r="MXD6" s="22" t="s">
        <v>10</v>
      </c>
      <c r="MXE6" s="2">
        <v>112</v>
      </c>
      <c r="MXF6" s="26"/>
      <c r="MXG6" s="23" t="s">
        <v>4</v>
      </c>
      <c r="MXH6" s="24"/>
      <c r="MXI6" s="24"/>
      <c r="MXJ6" s="24"/>
      <c r="MXK6" s="24"/>
      <c r="MXL6" s="24"/>
      <c r="MXM6" s="24"/>
      <c r="MXN6" s="24"/>
      <c r="MXO6" s="24"/>
      <c r="MXP6" s="24"/>
      <c r="MXQ6" s="22" t="s">
        <v>30</v>
      </c>
      <c r="MXR6" s="22" t="s">
        <v>8</v>
      </c>
      <c r="MXS6" s="22" t="s">
        <v>9</v>
      </c>
      <c r="MXT6" s="22" t="s">
        <v>10</v>
      </c>
      <c r="MXU6" s="2">
        <v>112</v>
      </c>
      <c r="MXV6" s="26"/>
      <c r="MXW6" s="23" t="s">
        <v>4</v>
      </c>
      <c r="MXX6" s="24"/>
      <c r="MXY6" s="24"/>
      <c r="MXZ6" s="24"/>
      <c r="MYA6" s="24"/>
      <c r="MYB6" s="24"/>
      <c r="MYC6" s="24"/>
      <c r="MYD6" s="24"/>
      <c r="MYE6" s="24"/>
      <c r="MYF6" s="24"/>
      <c r="MYG6" s="22" t="s">
        <v>30</v>
      </c>
      <c r="MYH6" s="22" t="s">
        <v>8</v>
      </c>
      <c r="MYI6" s="22" t="s">
        <v>9</v>
      </c>
      <c r="MYJ6" s="22" t="s">
        <v>10</v>
      </c>
      <c r="MYK6" s="2">
        <v>112</v>
      </c>
      <c r="MYL6" s="26"/>
      <c r="MYM6" s="23" t="s">
        <v>4</v>
      </c>
      <c r="MYN6" s="24"/>
      <c r="MYO6" s="24"/>
      <c r="MYP6" s="24"/>
      <c r="MYQ6" s="24"/>
      <c r="MYR6" s="24"/>
      <c r="MYS6" s="24"/>
      <c r="MYT6" s="24"/>
      <c r="MYU6" s="24"/>
      <c r="MYV6" s="24"/>
      <c r="MYW6" s="22" t="s">
        <v>30</v>
      </c>
      <c r="MYX6" s="22" t="s">
        <v>8</v>
      </c>
      <c r="MYY6" s="22" t="s">
        <v>9</v>
      </c>
      <c r="MYZ6" s="22" t="s">
        <v>10</v>
      </c>
      <c r="MZA6" s="2">
        <v>112</v>
      </c>
      <c r="MZB6" s="26"/>
      <c r="MZC6" s="23" t="s">
        <v>4</v>
      </c>
      <c r="MZD6" s="24"/>
      <c r="MZE6" s="24"/>
      <c r="MZF6" s="24"/>
      <c r="MZG6" s="24"/>
      <c r="MZH6" s="24"/>
      <c r="MZI6" s="24"/>
      <c r="MZJ6" s="24"/>
      <c r="MZK6" s="24"/>
      <c r="MZL6" s="24"/>
      <c r="MZM6" s="22" t="s">
        <v>30</v>
      </c>
      <c r="MZN6" s="22" t="s">
        <v>8</v>
      </c>
      <c r="MZO6" s="22" t="s">
        <v>9</v>
      </c>
      <c r="MZP6" s="22" t="s">
        <v>10</v>
      </c>
      <c r="MZQ6" s="2">
        <v>112</v>
      </c>
      <c r="MZR6" s="26"/>
      <c r="MZS6" s="23" t="s">
        <v>4</v>
      </c>
      <c r="MZT6" s="24"/>
      <c r="MZU6" s="24"/>
      <c r="MZV6" s="24"/>
      <c r="MZW6" s="24"/>
      <c r="MZX6" s="24"/>
      <c r="MZY6" s="24"/>
      <c r="MZZ6" s="24"/>
      <c r="NAA6" s="24"/>
      <c r="NAB6" s="24"/>
      <c r="NAC6" s="22" t="s">
        <v>30</v>
      </c>
      <c r="NAD6" s="22" t="s">
        <v>8</v>
      </c>
      <c r="NAE6" s="22" t="s">
        <v>9</v>
      </c>
      <c r="NAF6" s="22" t="s">
        <v>10</v>
      </c>
      <c r="NAG6" s="2">
        <v>112</v>
      </c>
      <c r="NAH6" s="26"/>
      <c r="NAI6" s="23" t="s">
        <v>4</v>
      </c>
      <c r="NAJ6" s="24"/>
      <c r="NAK6" s="24"/>
      <c r="NAL6" s="24"/>
      <c r="NAM6" s="24"/>
      <c r="NAN6" s="24"/>
      <c r="NAO6" s="24"/>
      <c r="NAP6" s="24"/>
      <c r="NAQ6" s="24"/>
      <c r="NAR6" s="24"/>
      <c r="NAS6" s="22" t="s">
        <v>30</v>
      </c>
      <c r="NAT6" s="22" t="s">
        <v>8</v>
      </c>
      <c r="NAU6" s="22" t="s">
        <v>9</v>
      </c>
      <c r="NAV6" s="22" t="s">
        <v>10</v>
      </c>
      <c r="NAW6" s="2">
        <v>112</v>
      </c>
      <c r="NAX6" s="26"/>
      <c r="NAY6" s="23" t="s">
        <v>4</v>
      </c>
      <c r="NAZ6" s="24"/>
      <c r="NBA6" s="24"/>
      <c r="NBB6" s="24"/>
      <c r="NBC6" s="24"/>
      <c r="NBD6" s="24"/>
      <c r="NBE6" s="24"/>
      <c r="NBF6" s="24"/>
      <c r="NBG6" s="24"/>
      <c r="NBH6" s="24"/>
      <c r="NBI6" s="22" t="s">
        <v>30</v>
      </c>
      <c r="NBJ6" s="22" t="s">
        <v>8</v>
      </c>
      <c r="NBK6" s="22" t="s">
        <v>9</v>
      </c>
      <c r="NBL6" s="22" t="s">
        <v>10</v>
      </c>
      <c r="NBM6" s="2">
        <v>112</v>
      </c>
      <c r="NBN6" s="26"/>
      <c r="NBO6" s="23" t="s">
        <v>4</v>
      </c>
      <c r="NBP6" s="24"/>
      <c r="NBQ6" s="24"/>
      <c r="NBR6" s="24"/>
      <c r="NBS6" s="24"/>
      <c r="NBT6" s="24"/>
      <c r="NBU6" s="24"/>
      <c r="NBV6" s="24"/>
      <c r="NBW6" s="24"/>
      <c r="NBX6" s="24"/>
      <c r="NBY6" s="22" t="s">
        <v>30</v>
      </c>
      <c r="NBZ6" s="22" t="s">
        <v>8</v>
      </c>
      <c r="NCA6" s="22" t="s">
        <v>9</v>
      </c>
      <c r="NCB6" s="22" t="s">
        <v>10</v>
      </c>
      <c r="NCC6" s="2">
        <v>112</v>
      </c>
      <c r="NCD6" s="26"/>
      <c r="NCE6" s="23" t="s">
        <v>4</v>
      </c>
      <c r="NCF6" s="24"/>
      <c r="NCG6" s="24"/>
      <c r="NCH6" s="24"/>
      <c r="NCI6" s="24"/>
      <c r="NCJ6" s="24"/>
      <c r="NCK6" s="24"/>
      <c r="NCL6" s="24"/>
      <c r="NCM6" s="24"/>
      <c r="NCN6" s="24"/>
      <c r="NCO6" s="22" t="s">
        <v>30</v>
      </c>
      <c r="NCP6" s="22" t="s">
        <v>8</v>
      </c>
      <c r="NCQ6" s="22" t="s">
        <v>9</v>
      </c>
      <c r="NCR6" s="22" t="s">
        <v>10</v>
      </c>
      <c r="NCS6" s="2">
        <v>112</v>
      </c>
      <c r="NCT6" s="26"/>
      <c r="NCU6" s="23" t="s">
        <v>4</v>
      </c>
      <c r="NCV6" s="24"/>
      <c r="NCW6" s="24"/>
      <c r="NCX6" s="24"/>
      <c r="NCY6" s="24"/>
      <c r="NCZ6" s="24"/>
      <c r="NDA6" s="24"/>
      <c r="NDB6" s="24"/>
      <c r="NDC6" s="24"/>
      <c r="NDD6" s="24"/>
      <c r="NDE6" s="22" t="s">
        <v>30</v>
      </c>
      <c r="NDF6" s="22" t="s">
        <v>8</v>
      </c>
      <c r="NDG6" s="22" t="s">
        <v>9</v>
      </c>
      <c r="NDH6" s="22" t="s">
        <v>10</v>
      </c>
      <c r="NDI6" s="2">
        <v>112</v>
      </c>
      <c r="NDJ6" s="26"/>
      <c r="NDK6" s="23" t="s">
        <v>4</v>
      </c>
      <c r="NDL6" s="24"/>
      <c r="NDM6" s="24"/>
      <c r="NDN6" s="24"/>
      <c r="NDO6" s="24"/>
      <c r="NDP6" s="24"/>
      <c r="NDQ6" s="24"/>
      <c r="NDR6" s="24"/>
      <c r="NDS6" s="24"/>
      <c r="NDT6" s="24"/>
      <c r="NDU6" s="22" t="s">
        <v>30</v>
      </c>
      <c r="NDV6" s="22" t="s">
        <v>8</v>
      </c>
      <c r="NDW6" s="22" t="s">
        <v>9</v>
      </c>
      <c r="NDX6" s="22" t="s">
        <v>10</v>
      </c>
      <c r="NDY6" s="2">
        <v>112</v>
      </c>
      <c r="NDZ6" s="26"/>
      <c r="NEA6" s="23" t="s">
        <v>4</v>
      </c>
      <c r="NEB6" s="24"/>
      <c r="NEC6" s="24"/>
      <c r="NED6" s="24"/>
      <c r="NEE6" s="24"/>
      <c r="NEF6" s="24"/>
      <c r="NEG6" s="24"/>
      <c r="NEH6" s="24"/>
      <c r="NEI6" s="24"/>
      <c r="NEJ6" s="24"/>
      <c r="NEK6" s="22" t="s">
        <v>30</v>
      </c>
      <c r="NEL6" s="22" t="s">
        <v>8</v>
      </c>
      <c r="NEM6" s="22" t="s">
        <v>9</v>
      </c>
      <c r="NEN6" s="22" t="s">
        <v>10</v>
      </c>
      <c r="NEO6" s="2">
        <v>112</v>
      </c>
      <c r="NEP6" s="26"/>
      <c r="NEQ6" s="23" t="s">
        <v>4</v>
      </c>
      <c r="NER6" s="24"/>
      <c r="NES6" s="24"/>
      <c r="NET6" s="24"/>
      <c r="NEU6" s="24"/>
      <c r="NEV6" s="24"/>
      <c r="NEW6" s="24"/>
      <c r="NEX6" s="24"/>
      <c r="NEY6" s="24"/>
      <c r="NEZ6" s="24"/>
      <c r="NFA6" s="22" t="s">
        <v>30</v>
      </c>
      <c r="NFB6" s="22" t="s">
        <v>8</v>
      </c>
      <c r="NFC6" s="22" t="s">
        <v>9</v>
      </c>
      <c r="NFD6" s="22" t="s">
        <v>10</v>
      </c>
      <c r="NFE6" s="2">
        <v>112</v>
      </c>
      <c r="NFF6" s="26"/>
      <c r="NFG6" s="23" t="s">
        <v>4</v>
      </c>
      <c r="NFH6" s="24"/>
      <c r="NFI6" s="24"/>
      <c r="NFJ6" s="24"/>
      <c r="NFK6" s="24"/>
      <c r="NFL6" s="24"/>
      <c r="NFM6" s="24"/>
      <c r="NFN6" s="24"/>
      <c r="NFO6" s="24"/>
      <c r="NFP6" s="24"/>
      <c r="NFQ6" s="22" t="s">
        <v>30</v>
      </c>
      <c r="NFR6" s="22" t="s">
        <v>8</v>
      </c>
      <c r="NFS6" s="22" t="s">
        <v>9</v>
      </c>
      <c r="NFT6" s="22" t="s">
        <v>10</v>
      </c>
      <c r="NFU6" s="2">
        <v>112</v>
      </c>
      <c r="NFV6" s="26"/>
      <c r="NFW6" s="23" t="s">
        <v>4</v>
      </c>
      <c r="NFX6" s="24"/>
      <c r="NFY6" s="24"/>
      <c r="NFZ6" s="24"/>
      <c r="NGA6" s="24"/>
      <c r="NGB6" s="24"/>
      <c r="NGC6" s="24"/>
      <c r="NGD6" s="24"/>
      <c r="NGE6" s="24"/>
      <c r="NGF6" s="24"/>
      <c r="NGG6" s="22" t="s">
        <v>30</v>
      </c>
      <c r="NGH6" s="22" t="s">
        <v>8</v>
      </c>
      <c r="NGI6" s="22" t="s">
        <v>9</v>
      </c>
      <c r="NGJ6" s="22" t="s">
        <v>10</v>
      </c>
      <c r="NGK6" s="2">
        <v>112</v>
      </c>
      <c r="NGL6" s="26"/>
      <c r="NGM6" s="23" t="s">
        <v>4</v>
      </c>
      <c r="NGN6" s="24"/>
      <c r="NGO6" s="24"/>
      <c r="NGP6" s="24"/>
      <c r="NGQ6" s="24"/>
      <c r="NGR6" s="24"/>
      <c r="NGS6" s="24"/>
      <c r="NGT6" s="24"/>
      <c r="NGU6" s="24"/>
      <c r="NGV6" s="24"/>
      <c r="NGW6" s="22" t="s">
        <v>30</v>
      </c>
      <c r="NGX6" s="22" t="s">
        <v>8</v>
      </c>
      <c r="NGY6" s="22" t="s">
        <v>9</v>
      </c>
      <c r="NGZ6" s="22" t="s">
        <v>10</v>
      </c>
      <c r="NHA6" s="2">
        <v>112</v>
      </c>
      <c r="NHB6" s="26"/>
      <c r="NHC6" s="23" t="s">
        <v>4</v>
      </c>
      <c r="NHD6" s="24"/>
      <c r="NHE6" s="24"/>
      <c r="NHF6" s="24"/>
      <c r="NHG6" s="24"/>
      <c r="NHH6" s="24"/>
      <c r="NHI6" s="24"/>
      <c r="NHJ6" s="24"/>
      <c r="NHK6" s="24"/>
      <c r="NHL6" s="24"/>
      <c r="NHM6" s="22" t="s">
        <v>30</v>
      </c>
      <c r="NHN6" s="22" t="s">
        <v>8</v>
      </c>
      <c r="NHO6" s="22" t="s">
        <v>9</v>
      </c>
      <c r="NHP6" s="22" t="s">
        <v>10</v>
      </c>
      <c r="NHQ6" s="2">
        <v>112</v>
      </c>
      <c r="NHR6" s="26"/>
      <c r="NHS6" s="23" t="s">
        <v>4</v>
      </c>
      <c r="NHT6" s="24"/>
      <c r="NHU6" s="24"/>
      <c r="NHV6" s="24"/>
      <c r="NHW6" s="24"/>
      <c r="NHX6" s="24"/>
      <c r="NHY6" s="24"/>
      <c r="NHZ6" s="24"/>
      <c r="NIA6" s="24"/>
      <c r="NIB6" s="24"/>
      <c r="NIC6" s="22" t="s">
        <v>30</v>
      </c>
      <c r="NID6" s="22" t="s">
        <v>8</v>
      </c>
      <c r="NIE6" s="22" t="s">
        <v>9</v>
      </c>
      <c r="NIF6" s="22" t="s">
        <v>10</v>
      </c>
      <c r="NIG6" s="2">
        <v>112</v>
      </c>
      <c r="NIH6" s="26"/>
      <c r="NII6" s="23" t="s">
        <v>4</v>
      </c>
      <c r="NIJ6" s="24"/>
      <c r="NIK6" s="24"/>
      <c r="NIL6" s="24"/>
      <c r="NIM6" s="24"/>
      <c r="NIN6" s="24"/>
      <c r="NIO6" s="24"/>
      <c r="NIP6" s="24"/>
      <c r="NIQ6" s="24"/>
      <c r="NIR6" s="24"/>
      <c r="NIS6" s="22" t="s">
        <v>30</v>
      </c>
      <c r="NIT6" s="22" t="s">
        <v>8</v>
      </c>
      <c r="NIU6" s="22" t="s">
        <v>9</v>
      </c>
      <c r="NIV6" s="22" t="s">
        <v>10</v>
      </c>
      <c r="NIW6" s="2">
        <v>112</v>
      </c>
      <c r="NIX6" s="26"/>
      <c r="NIY6" s="23" t="s">
        <v>4</v>
      </c>
      <c r="NIZ6" s="24"/>
      <c r="NJA6" s="24"/>
      <c r="NJB6" s="24"/>
      <c r="NJC6" s="24"/>
      <c r="NJD6" s="24"/>
      <c r="NJE6" s="24"/>
      <c r="NJF6" s="24"/>
      <c r="NJG6" s="24"/>
      <c r="NJH6" s="24"/>
      <c r="NJI6" s="22" t="s">
        <v>30</v>
      </c>
      <c r="NJJ6" s="22" t="s">
        <v>8</v>
      </c>
      <c r="NJK6" s="22" t="s">
        <v>9</v>
      </c>
      <c r="NJL6" s="22" t="s">
        <v>10</v>
      </c>
      <c r="NJM6" s="2">
        <v>112</v>
      </c>
      <c r="NJN6" s="26"/>
      <c r="NJO6" s="23" t="s">
        <v>4</v>
      </c>
      <c r="NJP6" s="24"/>
      <c r="NJQ6" s="24"/>
      <c r="NJR6" s="24"/>
      <c r="NJS6" s="24"/>
      <c r="NJT6" s="24"/>
      <c r="NJU6" s="24"/>
      <c r="NJV6" s="24"/>
      <c r="NJW6" s="24"/>
      <c r="NJX6" s="24"/>
      <c r="NJY6" s="22" t="s">
        <v>30</v>
      </c>
      <c r="NJZ6" s="22" t="s">
        <v>8</v>
      </c>
      <c r="NKA6" s="22" t="s">
        <v>9</v>
      </c>
      <c r="NKB6" s="22" t="s">
        <v>10</v>
      </c>
      <c r="NKC6" s="2">
        <v>112</v>
      </c>
      <c r="NKD6" s="26"/>
      <c r="NKE6" s="23" t="s">
        <v>4</v>
      </c>
      <c r="NKF6" s="24"/>
      <c r="NKG6" s="24"/>
      <c r="NKH6" s="24"/>
      <c r="NKI6" s="24"/>
      <c r="NKJ6" s="24"/>
      <c r="NKK6" s="24"/>
      <c r="NKL6" s="24"/>
      <c r="NKM6" s="24"/>
      <c r="NKN6" s="24"/>
      <c r="NKO6" s="22" t="s">
        <v>30</v>
      </c>
      <c r="NKP6" s="22" t="s">
        <v>8</v>
      </c>
      <c r="NKQ6" s="22" t="s">
        <v>9</v>
      </c>
      <c r="NKR6" s="22" t="s">
        <v>10</v>
      </c>
      <c r="NKS6" s="2">
        <v>112</v>
      </c>
      <c r="NKT6" s="26"/>
      <c r="NKU6" s="23" t="s">
        <v>4</v>
      </c>
      <c r="NKV6" s="24"/>
      <c r="NKW6" s="24"/>
      <c r="NKX6" s="24"/>
      <c r="NKY6" s="24"/>
      <c r="NKZ6" s="24"/>
      <c r="NLA6" s="24"/>
      <c r="NLB6" s="24"/>
      <c r="NLC6" s="24"/>
      <c r="NLD6" s="24"/>
      <c r="NLE6" s="22" t="s">
        <v>30</v>
      </c>
      <c r="NLF6" s="22" t="s">
        <v>8</v>
      </c>
      <c r="NLG6" s="22" t="s">
        <v>9</v>
      </c>
      <c r="NLH6" s="22" t="s">
        <v>10</v>
      </c>
      <c r="NLI6" s="2">
        <v>112</v>
      </c>
      <c r="NLJ6" s="26"/>
      <c r="NLK6" s="23" t="s">
        <v>4</v>
      </c>
      <c r="NLL6" s="24"/>
      <c r="NLM6" s="24"/>
      <c r="NLN6" s="24"/>
      <c r="NLO6" s="24"/>
      <c r="NLP6" s="24"/>
      <c r="NLQ6" s="24"/>
      <c r="NLR6" s="24"/>
      <c r="NLS6" s="24"/>
      <c r="NLT6" s="24"/>
      <c r="NLU6" s="22" t="s">
        <v>30</v>
      </c>
      <c r="NLV6" s="22" t="s">
        <v>8</v>
      </c>
      <c r="NLW6" s="22" t="s">
        <v>9</v>
      </c>
      <c r="NLX6" s="22" t="s">
        <v>10</v>
      </c>
      <c r="NLY6" s="2">
        <v>112</v>
      </c>
      <c r="NLZ6" s="26"/>
      <c r="NMA6" s="23" t="s">
        <v>4</v>
      </c>
      <c r="NMB6" s="24"/>
      <c r="NMC6" s="24"/>
      <c r="NMD6" s="24"/>
      <c r="NME6" s="24"/>
      <c r="NMF6" s="24"/>
      <c r="NMG6" s="24"/>
      <c r="NMH6" s="24"/>
      <c r="NMI6" s="24"/>
      <c r="NMJ6" s="24"/>
      <c r="NMK6" s="22" t="s">
        <v>30</v>
      </c>
      <c r="NML6" s="22" t="s">
        <v>8</v>
      </c>
      <c r="NMM6" s="22" t="s">
        <v>9</v>
      </c>
      <c r="NMN6" s="22" t="s">
        <v>10</v>
      </c>
      <c r="NMO6" s="2">
        <v>112</v>
      </c>
      <c r="NMP6" s="26"/>
      <c r="NMQ6" s="23" t="s">
        <v>4</v>
      </c>
      <c r="NMR6" s="24"/>
      <c r="NMS6" s="24"/>
      <c r="NMT6" s="24"/>
      <c r="NMU6" s="24"/>
      <c r="NMV6" s="24"/>
      <c r="NMW6" s="24"/>
      <c r="NMX6" s="24"/>
      <c r="NMY6" s="24"/>
      <c r="NMZ6" s="24"/>
      <c r="NNA6" s="22" t="s">
        <v>30</v>
      </c>
      <c r="NNB6" s="22" t="s">
        <v>8</v>
      </c>
      <c r="NNC6" s="22" t="s">
        <v>9</v>
      </c>
      <c r="NND6" s="22" t="s">
        <v>10</v>
      </c>
      <c r="NNE6" s="2">
        <v>112</v>
      </c>
      <c r="NNF6" s="26"/>
      <c r="NNG6" s="23" t="s">
        <v>4</v>
      </c>
      <c r="NNH6" s="24"/>
      <c r="NNI6" s="24"/>
      <c r="NNJ6" s="24"/>
      <c r="NNK6" s="24"/>
      <c r="NNL6" s="24"/>
      <c r="NNM6" s="24"/>
      <c r="NNN6" s="24"/>
      <c r="NNO6" s="24"/>
      <c r="NNP6" s="24"/>
      <c r="NNQ6" s="22" t="s">
        <v>30</v>
      </c>
      <c r="NNR6" s="22" t="s">
        <v>8</v>
      </c>
      <c r="NNS6" s="22" t="s">
        <v>9</v>
      </c>
      <c r="NNT6" s="22" t="s">
        <v>10</v>
      </c>
      <c r="NNU6" s="2">
        <v>112</v>
      </c>
      <c r="NNV6" s="26"/>
      <c r="NNW6" s="23" t="s">
        <v>4</v>
      </c>
      <c r="NNX6" s="24"/>
      <c r="NNY6" s="24"/>
      <c r="NNZ6" s="24"/>
      <c r="NOA6" s="24"/>
      <c r="NOB6" s="24"/>
      <c r="NOC6" s="24"/>
      <c r="NOD6" s="24"/>
      <c r="NOE6" s="24"/>
      <c r="NOF6" s="24"/>
      <c r="NOG6" s="22" t="s">
        <v>30</v>
      </c>
      <c r="NOH6" s="22" t="s">
        <v>8</v>
      </c>
      <c r="NOI6" s="22" t="s">
        <v>9</v>
      </c>
      <c r="NOJ6" s="22" t="s">
        <v>10</v>
      </c>
      <c r="NOK6" s="2">
        <v>112</v>
      </c>
      <c r="NOL6" s="26"/>
      <c r="NOM6" s="23" t="s">
        <v>4</v>
      </c>
      <c r="NON6" s="24"/>
      <c r="NOO6" s="24"/>
      <c r="NOP6" s="24"/>
      <c r="NOQ6" s="24"/>
      <c r="NOR6" s="24"/>
      <c r="NOS6" s="24"/>
      <c r="NOT6" s="24"/>
      <c r="NOU6" s="24"/>
      <c r="NOV6" s="24"/>
      <c r="NOW6" s="22" t="s">
        <v>30</v>
      </c>
      <c r="NOX6" s="22" t="s">
        <v>8</v>
      </c>
      <c r="NOY6" s="22" t="s">
        <v>9</v>
      </c>
      <c r="NOZ6" s="22" t="s">
        <v>10</v>
      </c>
      <c r="NPA6" s="2">
        <v>112</v>
      </c>
      <c r="NPB6" s="26"/>
      <c r="NPC6" s="23" t="s">
        <v>4</v>
      </c>
      <c r="NPD6" s="24"/>
      <c r="NPE6" s="24"/>
      <c r="NPF6" s="24"/>
      <c r="NPG6" s="24"/>
      <c r="NPH6" s="24"/>
      <c r="NPI6" s="24"/>
      <c r="NPJ6" s="24"/>
      <c r="NPK6" s="24"/>
      <c r="NPL6" s="24"/>
      <c r="NPM6" s="22" t="s">
        <v>30</v>
      </c>
      <c r="NPN6" s="22" t="s">
        <v>8</v>
      </c>
      <c r="NPO6" s="22" t="s">
        <v>9</v>
      </c>
      <c r="NPP6" s="22" t="s">
        <v>10</v>
      </c>
      <c r="NPQ6" s="2">
        <v>112</v>
      </c>
      <c r="NPR6" s="26"/>
      <c r="NPS6" s="23" t="s">
        <v>4</v>
      </c>
      <c r="NPT6" s="24"/>
      <c r="NPU6" s="24"/>
      <c r="NPV6" s="24"/>
      <c r="NPW6" s="24"/>
      <c r="NPX6" s="24"/>
      <c r="NPY6" s="24"/>
      <c r="NPZ6" s="24"/>
      <c r="NQA6" s="24"/>
      <c r="NQB6" s="24"/>
      <c r="NQC6" s="22" t="s">
        <v>30</v>
      </c>
      <c r="NQD6" s="22" t="s">
        <v>8</v>
      </c>
      <c r="NQE6" s="22" t="s">
        <v>9</v>
      </c>
      <c r="NQF6" s="22" t="s">
        <v>10</v>
      </c>
      <c r="NQG6" s="2">
        <v>112</v>
      </c>
      <c r="NQH6" s="26"/>
      <c r="NQI6" s="23" t="s">
        <v>4</v>
      </c>
      <c r="NQJ6" s="24"/>
      <c r="NQK6" s="24"/>
      <c r="NQL6" s="24"/>
      <c r="NQM6" s="24"/>
      <c r="NQN6" s="24"/>
      <c r="NQO6" s="24"/>
      <c r="NQP6" s="24"/>
      <c r="NQQ6" s="24"/>
      <c r="NQR6" s="24"/>
      <c r="NQS6" s="22" t="s">
        <v>30</v>
      </c>
      <c r="NQT6" s="22" t="s">
        <v>8</v>
      </c>
      <c r="NQU6" s="22" t="s">
        <v>9</v>
      </c>
      <c r="NQV6" s="22" t="s">
        <v>10</v>
      </c>
      <c r="NQW6" s="2">
        <v>112</v>
      </c>
      <c r="NQX6" s="26"/>
      <c r="NQY6" s="23" t="s">
        <v>4</v>
      </c>
      <c r="NQZ6" s="24"/>
      <c r="NRA6" s="24"/>
      <c r="NRB6" s="24"/>
      <c r="NRC6" s="24"/>
      <c r="NRD6" s="24"/>
      <c r="NRE6" s="24"/>
      <c r="NRF6" s="24"/>
      <c r="NRG6" s="24"/>
      <c r="NRH6" s="24"/>
      <c r="NRI6" s="22" t="s">
        <v>30</v>
      </c>
      <c r="NRJ6" s="22" t="s">
        <v>8</v>
      </c>
      <c r="NRK6" s="22" t="s">
        <v>9</v>
      </c>
      <c r="NRL6" s="22" t="s">
        <v>10</v>
      </c>
      <c r="NRM6" s="2">
        <v>112</v>
      </c>
      <c r="NRN6" s="26"/>
      <c r="NRO6" s="23" t="s">
        <v>4</v>
      </c>
      <c r="NRP6" s="24"/>
      <c r="NRQ6" s="24"/>
      <c r="NRR6" s="24"/>
      <c r="NRS6" s="24"/>
      <c r="NRT6" s="24"/>
      <c r="NRU6" s="24"/>
      <c r="NRV6" s="24"/>
      <c r="NRW6" s="24"/>
      <c r="NRX6" s="24"/>
      <c r="NRY6" s="22" t="s">
        <v>30</v>
      </c>
      <c r="NRZ6" s="22" t="s">
        <v>8</v>
      </c>
      <c r="NSA6" s="22" t="s">
        <v>9</v>
      </c>
      <c r="NSB6" s="22" t="s">
        <v>10</v>
      </c>
      <c r="NSC6" s="2">
        <v>112</v>
      </c>
      <c r="NSD6" s="26"/>
      <c r="NSE6" s="23" t="s">
        <v>4</v>
      </c>
      <c r="NSF6" s="24"/>
      <c r="NSG6" s="24"/>
      <c r="NSH6" s="24"/>
      <c r="NSI6" s="24"/>
      <c r="NSJ6" s="24"/>
      <c r="NSK6" s="24"/>
      <c r="NSL6" s="24"/>
      <c r="NSM6" s="24"/>
      <c r="NSN6" s="24"/>
      <c r="NSO6" s="22" t="s">
        <v>30</v>
      </c>
      <c r="NSP6" s="22" t="s">
        <v>8</v>
      </c>
      <c r="NSQ6" s="22" t="s">
        <v>9</v>
      </c>
      <c r="NSR6" s="22" t="s">
        <v>10</v>
      </c>
      <c r="NSS6" s="2">
        <v>112</v>
      </c>
      <c r="NST6" s="26"/>
      <c r="NSU6" s="23" t="s">
        <v>4</v>
      </c>
      <c r="NSV6" s="24"/>
      <c r="NSW6" s="24"/>
      <c r="NSX6" s="24"/>
      <c r="NSY6" s="24"/>
      <c r="NSZ6" s="24"/>
      <c r="NTA6" s="24"/>
      <c r="NTB6" s="24"/>
      <c r="NTC6" s="24"/>
      <c r="NTD6" s="24"/>
      <c r="NTE6" s="22" t="s">
        <v>30</v>
      </c>
      <c r="NTF6" s="22" t="s">
        <v>8</v>
      </c>
      <c r="NTG6" s="22" t="s">
        <v>9</v>
      </c>
      <c r="NTH6" s="22" t="s">
        <v>10</v>
      </c>
      <c r="NTI6" s="2">
        <v>112</v>
      </c>
      <c r="NTJ6" s="26"/>
      <c r="NTK6" s="23" t="s">
        <v>4</v>
      </c>
      <c r="NTL6" s="24"/>
      <c r="NTM6" s="24"/>
      <c r="NTN6" s="24"/>
      <c r="NTO6" s="24"/>
      <c r="NTP6" s="24"/>
      <c r="NTQ6" s="24"/>
      <c r="NTR6" s="24"/>
      <c r="NTS6" s="24"/>
      <c r="NTT6" s="24"/>
      <c r="NTU6" s="22" t="s">
        <v>30</v>
      </c>
      <c r="NTV6" s="22" t="s">
        <v>8</v>
      </c>
      <c r="NTW6" s="22" t="s">
        <v>9</v>
      </c>
      <c r="NTX6" s="22" t="s">
        <v>10</v>
      </c>
      <c r="NTY6" s="2">
        <v>112</v>
      </c>
      <c r="NTZ6" s="26"/>
      <c r="NUA6" s="23" t="s">
        <v>4</v>
      </c>
      <c r="NUB6" s="24"/>
      <c r="NUC6" s="24"/>
      <c r="NUD6" s="24"/>
      <c r="NUE6" s="24"/>
      <c r="NUF6" s="24"/>
      <c r="NUG6" s="24"/>
      <c r="NUH6" s="24"/>
      <c r="NUI6" s="24"/>
      <c r="NUJ6" s="24"/>
      <c r="NUK6" s="22" t="s">
        <v>30</v>
      </c>
      <c r="NUL6" s="22" t="s">
        <v>8</v>
      </c>
      <c r="NUM6" s="22" t="s">
        <v>9</v>
      </c>
      <c r="NUN6" s="22" t="s">
        <v>10</v>
      </c>
      <c r="NUO6" s="2">
        <v>112</v>
      </c>
      <c r="NUP6" s="26"/>
      <c r="NUQ6" s="23" t="s">
        <v>4</v>
      </c>
      <c r="NUR6" s="24"/>
      <c r="NUS6" s="24"/>
      <c r="NUT6" s="24"/>
      <c r="NUU6" s="24"/>
      <c r="NUV6" s="24"/>
      <c r="NUW6" s="24"/>
      <c r="NUX6" s="24"/>
      <c r="NUY6" s="24"/>
      <c r="NUZ6" s="24"/>
      <c r="NVA6" s="22" t="s">
        <v>30</v>
      </c>
      <c r="NVB6" s="22" t="s">
        <v>8</v>
      </c>
      <c r="NVC6" s="22" t="s">
        <v>9</v>
      </c>
      <c r="NVD6" s="22" t="s">
        <v>10</v>
      </c>
      <c r="NVE6" s="2">
        <v>112</v>
      </c>
      <c r="NVF6" s="26"/>
      <c r="NVG6" s="23" t="s">
        <v>4</v>
      </c>
      <c r="NVH6" s="24"/>
      <c r="NVI6" s="24"/>
      <c r="NVJ6" s="24"/>
      <c r="NVK6" s="24"/>
      <c r="NVL6" s="24"/>
      <c r="NVM6" s="24"/>
      <c r="NVN6" s="24"/>
      <c r="NVO6" s="24"/>
      <c r="NVP6" s="24"/>
      <c r="NVQ6" s="22" t="s">
        <v>30</v>
      </c>
      <c r="NVR6" s="22" t="s">
        <v>8</v>
      </c>
      <c r="NVS6" s="22" t="s">
        <v>9</v>
      </c>
      <c r="NVT6" s="22" t="s">
        <v>10</v>
      </c>
      <c r="NVU6" s="2">
        <v>112</v>
      </c>
      <c r="NVV6" s="26"/>
      <c r="NVW6" s="23" t="s">
        <v>4</v>
      </c>
      <c r="NVX6" s="24"/>
      <c r="NVY6" s="24"/>
      <c r="NVZ6" s="24"/>
      <c r="NWA6" s="24"/>
      <c r="NWB6" s="24"/>
      <c r="NWC6" s="24"/>
      <c r="NWD6" s="24"/>
      <c r="NWE6" s="24"/>
      <c r="NWF6" s="24"/>
      <c r="NWG6" s="22" t="s">
        <v>30</v>
      </c>
      <c r="NWH6" s="22" t="s">
        <v>8</v>
      </c>
      <c r="NWI6" s="22" t="s">
        <v>9</v>
      </c>
      <c r="NWJ6" s="22" t="s">
        <v>10</v>
      </c>
      <c r="NWK6" s="2">
        <v>112</v>
      </c>
      <c r="NWL6" s="26"/>
      <c r="NWM6" s="23" t="s">
        <v>4</v>
      </c>
      <c r="NWN6" s="24"/>
      <c r="NWO6" s="24"/>
      <c r="NWP6" s="24"/>
      <c r="NWQ6" s="24"/>
      <c r="NWR6" s="24"/>
      <c r="NWS6" s="24"/>
      <c r="NWT6" s="24"/>
      <c r="NWU6" s="24"/>
      <c r="NWV6" s="24"/>
      <c r="NWW6" s="22" t="s">
        <v>30</v>
      </c>
      <c r="NWX6" s="22" t="s">
        <v>8</v>
      </c>
      <c r="NWY6" s="22" t="s">
        <v>9</v>
      </c>
      <c r="NWZ6" s="22" t="s">
        <v>10</v>
      </c>
      <c r="NXA6" s="2">
        <v>112</v>
      </c>
      <c r="NXB6" s="26"/>
      <c r="NXC6" s="23" t="s">
        <v>4</v>
      </c>
      <c r="NXD6" s="24"/>
      <c r="NXE6" s="24"/>
      <c r="NXF6" s="24"/>
      <c r="NXG6" s="24"/>
      <c r="NXH6" s="24"/>
      <c r="NXI6" s="24"/>
      <c r="NXJ6" s="24"/>
      <c r="NXK6" s="24"/>
      <c r="NXL6" s="24"/>
      <c r="NXM6" s="22" t="s">
        <v>30</v>
      </c>
      <c r="NXN6" s="22" t="s">
        <v>8</v>
      </c>
      <c r="NXO6" s="22" t="s">
        <v>9</v>
      </c>
      <c r="NXP6" s="22" t="s">
        <v>10</v>
      </c>
      <c r="NXQ6" s="2">
        <v>112</v>
      </c>
      <c r="NXR6" s="26"/>
      <c r="NXS6" s="23" t="s">
        <v>4</v>
      </c>
      <c r="NXT6" s="24"/>
      <c r="NXU6" s="24"/>
      <c r="NXV6" s="24"/>
      <c r="NXW6" s="24"/>
      <c r="NXX6" s="24"/>
      <c r="NXY6" s="24"/>
      <c r="NXZ6" s="24"/>
      <c r="NYA6" s="24"/>
      <c r="NYB6" s="24"/>
      <c r="NYC6" s="22" t="s">
        <v>30</v>
      </c>
      <c r="NYD6" s="22" t="s">
        <v>8</v>
      </c>
      <c r="NYE6" s="22" t="s">
        <v>9</v>
      </c>
      <c r="NYF6" s="22" t="s">
        <v>10</v>
      </c>
      <c r="NYG6" s="2">
        <v>112</v>
      </c>
      <c r="NYH6" s="26"/>
      <c r="NYI6" s="23" t="s">
        <v>4</v>
      </c>
      <c r="NYJ6" s="24"/>
      <c r="NYK6" s="24"/>
      <c r="NYL6" s="24"/>
      <c r="NYM6" s="24"/>
      <c r="NYN6" s="24"/>
      <c r="NYO6" s="24"/>
      <c r="NYP6" s="24"/>
      <c r="NYQ6" s="24"/>
      <c r="NYR6" s="24"/>
      <c r="NYS6" s="22" t="s">
        <v>30</v>
      </c>
      <c r="NYT6" s="22" t="s">
        <v>8</v>
      </c>
      <c r="NYU6" s="22" t="s">
        <v>9</v>
      </c>
      <c r="NYV6" s="22" t="s">
        <v>10</v>
      </c>
      <c r="NYW6" s="2">
        <v>112</v>
      </c>
      <c r="NYX6" s="26"/>
      <c r="NYY6" s="23" t="s">
        <v>4</v>
      </c>
      <c r="NYZ6" s="24"/>
      <c r="NZA6" s="24"/>
      <c r="NZB6" s="24"/>
      <c r="NZC6" s="24"/>
      <c r="NZD6" s="24"/>
      <c r="NZE6" s="24"/>
      <c r="NZF6" s="24"/>
      <c r="NZG6" s="24"/>
      <c r="NZH6" s="24"/>
      <c r="NZI6" s="22" t="s">
        <v>30</v>
      </c>
      <c r="NZJ6" s="22" t="s">
        <v>8</v>
      </c>
      <c r="NZK6" s="22" t="s">
        <v>9</v>
      </c>
      <c r="NZL6" s="22" t="s">
        <v>10</v>
      </c>
      <c r="NZM6" s="2">
        <v>112</v>
      </c>
      <c r="NZN6" s="26"/>
      <c r="NZO6" s="23" t="s">
        <v>4</v>
      </c>
      <c r="NZP6" s="24"/>
      <c r="NZQ6" s="24"/>
      <c r="NZR6" s="24"/>
      <c r="NZS6" s="24"/>
      <c r="NZT6" s="24"/>
      <c r="NZU6" s="24"/>
      <c r="NZV6" s="24"/>
      <c r="NZW6" s="24"/>
      <c r="NZX6" s="24"/>
      <c r="NZY6" s="22" t="s">
        <v>30</v>
      </c>
      <c r="NZZ6" s="22" t="s">
        <v>8</v>
      </c>
      <c r="OAA6" s="22" t="s">
        <v>9</v>
      </c>
      <c r="OAB6" s="22" t="s">
        <v>10</v>
      </c>
      <c r="OAC6" s="2">
        <v>112</v>
      </c>
      <c r="OAD6" s="26"/>
      <c r="OAE6" s="23" t="s">
        <v>4</v>
      </c>
      <c r="OAF6" s="24"/>
      <c r="OAG6" s="24"/>
      <c r="OAH6" s="24"/>
      <c r="OAI6" s="24"/>
      <c r="OAJ6" s="24"/>
      <c r="OAK6" s="24"/>
      <c r="OAL6" s="24"/>
      <c r="OAM6" s="24"/>
      <c r="OAN6" s="24"/>
      <c r="OAO6" s="22" t="s">
        <v>30</v>
      </c>
      <c r="OAP6" s="22" t="s">
        <v>8</v>
      </c>
      <c r="OAQ6" s="22" t="s">
        <v>9</v>
      </c>
      <c r="OAR6" s="22" t="s">
        <v>10</v>
      </c>
      <c r="OAS6" s="2">
        <v>112</v>
      </c>
      <c r="OAT6" s="26"/>
      <c r="OAU6" s="23" t="s">
        <v>4</v>
      </c>
      <c r="OAV6" s="24"/>
      <c r="OAW6" s="24"/>
      <c r="OAX6" s="24"/>
      <c r="OAY6" s="24"/>
      <c r="OAZ6" s="24"/>
      <c r="OBA6" s="24"/>
      <c r="OBB6" s="24"/>
      <c r="OBC6" s="24"/>
      <c r="OBD6" s="24"/>
      <c r="OBE6" s="22" t="s">
        <v>30</v>
      </c>
      <c r="OBF6" s="22" t="s">
        <v>8</v>
      </c>
      <c r="OBG6" s="22" t="s">
        <v>9</v>
      </c>
      <c r="OBH6" s="22" t="s">
        <v>10</v>
      </c>
      <c r="OBI6" s="2">
        <v>112</v>
      </c>
      <c r="OBJ6" s="26"/>
      <c r="OBK6" s="23" t="s">
        <v>4</v>
      </c>
      <c r="OBL6" s="24"/>
      <c r="OBM6" s="24"/>
      <c r="OBN6" s="24"/>
      <c r="OBO6" s="24"/>
      <c r="OBP6" s="24"/>
      <c r="OBQ6" s="24"/>
      <c r="OBR6" s="24"/>
      <c r="OBS6" s="24"/>
      <c r="OBT6" s="24"/>
      <c r="OBU6" s="22" t="s">
        <v>30</v>
      </c>
      <c r="OBV6" s="22" t="s">
        <v>8</v>
      </c>
      <c r="OBW6" s="22" t="s">
        <v>9</v>
      </c>
      <c r="OBX6" s="22" t="s">
        <v>10</v>
      </c>
      <c r="OBY6" s="2">
        <v>112</v>
      </c>
      <c r="OBZ6" s="26"/>
      <c r="OCA6" s="23" t="s">
        <v>4</v>
      </c>
      <c r="OCB6" s="24"/>
      <c r="OCC6" s="24"/>
      <c r="OCD6" s="24"/>
      <c r="OCE6" s="24"/>
      <c r="OCF6" s="24"/>
      <c r="OCG6" s="24"/>
      <c r="OCH6" s="24"/>
      <c r="OCI6" s="24"/>
      <c r="OCJ6" s="24"/>
      <c r="OCK6" s="22" t="s">
        <v>30</v>
      </c>
      <c r="OCL6" s="22" t="s">
        <v>8</v>
      </c>
      <c r="OCM6" s="22" t="s">
        <v>9</v>
      </c>
      <c r="OCN6" s="22" t="s">
        <v>10</v>
      </c>
      <c r="OCO6" s="2">
        <v>112</v>
      </c>
      <c r="OCP6" s="26"/>
      <c r="OCQ6" s="23" t="s">
        <v>4</v>
      </c>
      <c r="OCR6" s="24"/>
      <c r="OCS6" s="24"/>
      <c r="OCT6" s="24"/>
      <c r="OCU6" s="24"/>
      <c r="OCV6" s="24"/>
      <c r="OCW6" s="24"/>
      <c r="OCX6" s="24"/>
      <c r="OCY6" s="24"/>
      <c r="OCZ6" s="24"/>
      <c r="ODA6" s="22" t="s">
        <v>30</v>
      </c>
      <c r="ODB6" s="22" t="s">
        <v>8</v>
      </c>
      <c r="ODC6" s="22" t="s">
        <v>9</v>
      </c>
      <c r="ODD6" s="22" t="s">
        <v>10</v>
      </c>
      <c r="ODE6" s="2">
        <v>112</v>
      </c>
      <c r="ODF6" s="26"/>
      <c r="ODG6" s="23" t="s">
        <v>4</v>
      </c>
      <c r="ODH6" s="24"/>
      <c r="ODI6" s="24"/>
      <c r="ODJ6" s="24"/>
      <c r="ODK6" s="24"/>
      <c r="ODL6" s="24"/>
      <c r="ODM6" s="24"/>
      <c r="ODN6" s="24"/>
      <c r="ODO6" s="24"/>
      <c r="ODP6" s="24"/>
      <c r="ODQ6" s="22" t="s">
        <v>30</v>
      </c>
      <c r="ODR6" s="22" t="s">
        <v>8</v>
      </c>
      <c r="ODS6" s="22" t="s">
        <v>9</v>
      </c>
      <c r="ODT6" s="22" t="s">
        <v>10</v>
      </c>
      <c r="ODU6" s="2">
        <v>112</v>
      </c>
      <c r="ODV6" s="26"/>
      <c r="ODW6" s="23" t="s">
        <v>4</v>
      </c>
      <c r="ODX6" s="24"/>
      <c r="ODY6" s="24"/>
      <c r="ODZ6" s="24"/>
      <c r="OEA6" s="24"/>
      <c r="OEB6" s="24"/>
      <c r="OEC6" s="24"/>
      <c r="OED6" s="24"/>
      <c r="OEE6" s="24"/>
      <c r="OEF6" s="24"/>
      <c r="OEG6" s="22" t="s">
        <v>30</v>
      </c>
      <c r="OEH6" s="22" t="s">
        <v>8</v>
      </c>
      <c r="OEI6" s="22" t="s">
        <v>9</v>
      </c>
      <c r="OEJ6" s="22" t="s">
        <v>10</v>
      </c>
      <c r="OEK6" s="2">
        <v>112</v>
      </c>
      <c r="OEL6" s="26"/>
      <c r="OEM6" s="23" t="s">
        <v>4</v>
      </c>
      <c r="OEN6" s="24"/>
      <c r="OEO6" s="24"/>
      <c r="OEP6" s="24"/>
      <c r="OEQ6" s="24"/>
      <c r="OER6" s="24"/>
      <c r="OES6" s="24"/>
      <c r="OET6" s="24"/>
      <c r="OEU6" s="24"/>
      <c r="OEV6" s="24"/>
      <c r="OEW6" s="22" t="s">
        <v>30</v>
      </c>
      <c r="OEX6" s="22" t="s">
        <v>8</v>
      </c>
      <c r="OEY6" s="22" t="s">
        <v>9</v>
      </c>
      <c r="OEZ6" s="22" t="s">
        <v>10</v>
      </c>
      <c r="OFA6" s="2">
        <v>112</v>
      </c>
      <c r="OFB6" s="26"/>
      <c r="OFC6" s="23" t="s">
        <v>4</v>
      </c>
      <c r="OFD6" s="24"/>
      <c r="OFE6" s="24"/>
      <c r="OFF6" s="24"/>
      <c r="OFG6" s="24"/>
      <c r="OFH6" s="24"/>
      <c r="OFI6" s="24"/>
      <c r="OFJ6" s="24"/>
      <c r="OFK6" s="24"/>
      <c r="OFL6" s="24"/>
      <c r="OFM6" s="22" t="s">
        <v>30</v>
      </c>
      <c r="OFN6" s="22" t="s">
        <v>8</v>
      </c>
      <c r="OFO6" s="22" t="s">
        <v>9</v>
      </c>
      <c r="OFP6" s="22" t="s">
        <v>10</v>
      </c>
      <c r="OFQ6" s="2">
        <v>112</v>
      </c>
      <c r="OFR6" s="26"/>
      <c r="OFS6" s="23" t="s">
        <v>4</v>
      </c>
      <c r="OFT6" s="24"/>
      <c r="OFU6" s="24"/>
      <c r="OFV6" s="24"/>
      <c r="OFW6" s="24"/>
      <c r="OFX6" s="24"/>
      <c r="OFY6" s="24"/>
      <c r="OFZ6" s="24"/>
      <c r="OGA6" s="24"/>
      <c r="OGB6" s="24"/>
      <c r="OGC6" s="22" t="s">
        <v>30</v>
      </c>
      <c r="OGD6" s="22" t="s">
        <v>8</v>
      </c>
      <c r="OGE6" s="22" t="s">
        <v>9</v>
      </c>
      <c r="OGF6" s="22" t="s">
        <v>10</v>
      </c>
      <c r="OGG6" s="2">
        <v>112</v>
      </c>
      <c r="OGH6" s="26"/>
      <c r="OGI6" s="23" t="s">
        <v>4</v>
      </c>
      <c r="OGJ6" s="24"/>
      <c r="OGK6" s="24"/>
      <c r="OGL6" s="24"/>
      <c r="OGM6" s="24"/>
      <c r="OGN6" s="24"/>
      <c r="OGO6" s="24"/>
      <c r="OGP6" s="24"/>
      <c r="OGQ6" s="24"/>
      <c r="OGR6" s="24"/>
      <c r="OGS6" s="22" t="s">
        <v>30</v>
      </c>
      <c r="OGT6" s="22" t="s">
        <v>8</v>
      </c>
      <c r="OGU6" s="22" t="s">
        <v>9</v>
      </c>
      <c r="OGV6" s="22" t="s">
        <v>10</v>
      </c>
      <c r="OGW6" s="2">
        <v>112</v>
      </c>
      <c r="OGX6" s="26"/>
      <c r="OGY6" s="23" t="s">
        <v>4</v>
      </c>
      <c r="OGZ6" s="24"/>
      <c r="OHA6" s="24"/>
      <c r="OHB6" s="24"/>
      <c r="OHC6" s="24"/>
      <c r="OHD6" s="24"/>
      <c r="OHE6" s="24"/>
      <c r="OHF6" s="24"/>
      <c r="OHG6" s="24"/>
      <c r="OHH6" s="24"/>
      <c r="OHI6" s="22" t="s">
        <v>30</v>
      </c>
      <c r="OHJ6" s="22" t="s">
        <v>8</v>
      </c>
      <c r="OHK6" s="22" t="s">
        <v>9</v>
      </c>
      <c r="OHL6" s="22" t="s">
        <v>10</v>
      </c>
      <c r="OHM6" s="2">
        <v>112</v>
      </c>
      <c r="OHN6" s="26"/>
      <c r="OHO6" s="23" t="s">
        <v>4</v>
      </c>
      <c r="OHP6" s="24"/>
      <c r="OHQ6" s="24"/>
      <c r="OHR6" s="24"/>
      <c r="OHS6" s="24"/>
      <c r="OHT6" s="24"/>
      <c r="OHU6" s="24"/>
      <c r="OHV6" s="24"/>
      <c r="OHW6" s="24"/>
      <c r="OHX6" s="24"/>
      <c r="OHY6" s="22" t="s">
        <v>30</v>
      </c>
      <c r="OHZ6" s="22" t="s">
        <v>8</v>
      </c>
      <c r="OIA6" s="22" t="s">
        <v>9</v>
      </c>
      <c r="OIB6" s="22" t="s">
        <v>10</v>
      </c>
      <c r="OIC6" s="2">
        <v>112</v>
      </c>
      <c r="OID6" s="26"/>
      <c r="OIE6" s="23" t="s">
        <v>4</v>
      </c>
      <c r="OIF6" s="24"/>
      <c r="OIG6" s="24"/>
      <c r="OIH6" s="24"/>
      <c r="OII6" s="24"/>
      <c r="OIJ6" s="24"/>
      <c r="OIK6" s="24"/>
      <c r="OIL6" s="24"/>
      <c r="OIM6" s="24"/>
      <c r="OIN6" s="24"/>
      <c r="OIO6" s="22" t="s">
        <v>30</v>
      </c>
      <c r="OIP6" s="22" t="s">
        <v>8</v>
      </c>
      <c r="OIQ6" s="22" t="s">
        <v>9</v>
      </c>
      <c r="OIR6" s="22" t="s">
        <v>10</v>
      </c>
      <c r="OIS6" s="2">
        <v>112</v>
      </c>
      <c r="OIT6" s="26"/>
      <c r="OIU6" s="23" t="s">
        <v>4</v>
      </c>
      <c r="OIV6" s="24"/>
      <c r="OIW6" s="24"/>
      <c r="OIX6" s="24"/>
      <c r="OIY6" s="24"/>
      <c r="OIZ6" s="24"/>
      <c r="OJA6" s="24"/>
      <c r="OJB6" s="24"/>
      <c r="OJC6" s="24"/>
      <c r="OJD6" s="24"/>
      <c r="OJE6" s="22" t="s">
        <v>30</v>
      </c>
      <c r="OJF6" s="22" t="s">
        <v>8</v>
      </c>
      <c r="OJG6" s="22" t="s">
        <v>9</v>
      </c>
      <c r="OJH6" s="22" t="s">
        <v>10</v>
      </c>
      <c r="OJI6" s="2">
        <v>112</v>
      </c>
      <c r="OJJ6" s="26"/>
      <c r="OJK6" s="23" t="s">
        <v>4</v>
      </c>
      <c r="OJL6" s="24"/>
      <c r="OJM6" s="24"/>
      <c r="OJN6" s="24"/>
      <c r="OJO6" s="24"/>
      <c r="OJP6" s="24"/>
      <c r="OJQ6" s="24"/>
      <c r="OJR6" s="24"/>
      <c r="OJS6" s="24"/>
      <c r="OJT6" s="24"/>
      <c r="OJU6" s="22" t="s">
        <v>30</v>
      </c>
      <c r="OJV6" s="22" t="s">
        <v>8</v>
      </c>
      <c r="OJW6" s="22" t="s">
        <v>9</v>
      </c>
      <c r="OJX6" s="22" t="s">
        <v>10</v>
      </c>
      <c r="OJY6" s="2">
        <v>112</v>
      </c>
      <c r="OJZ6" s="26"/>
      <c r="OKA6" s="23" t="s">
        <v>4</v>
      </c>
      <c r="OKB6" s="24"/>
      <c r="OKC6" s="24"/>
      <c r="OKD6" s="24"/>
      <c r="OKE6" s="24"/>
      <c r="OKF6" s="24"/>
      <c r="OKG6" s="24"/>
      <c r="OKH6" s="24"/>
      <c r="OKI6" s="24"/>
      <c r="OKJ6" s="24"/>
      <c r="OKK6" s="22" t="s">
        <v>30</v>
      </c>
      <c r="OKL6" s="22" t="s">
        <v>8</v>
      </c>
      <c r="OKM6" s="22" t="s">
        <v>9</v>
      </c>
      <c r="OKN6" s="22" t="s">
        <v>10</v>
      </c>
      <c r="OKO6" s="2">
        <v>112</v>
      </c>
      <c r="OKP6" s="26"/>
      <c r="OKQ6" s="23" t="s">
        <v>4</v>
      </c>
      <c r="OKR6" s="24"/>
      <c r="OKS6" s="24"/>
      <c r="OKT6" s="24"/>
      <c r="OKU6" s="24"/>
      <c r="OKV6" s="24"/>
      <c r="OKW6" s="24"/>
      <c r="OKX6" s="24"/>
      <c r="OKY6" s="24"/>
      <c r="OKZ6" s="24"/>
      <c r="OLA6" s="22" t="s">
        <v>30</v>
      </c>
      <c r="OLB6" s="22" t="s">
        <v>8</v>
      </c>
      <c r="OLC6" s="22" t="s">
        <v>9</v>
      </c>
      <c r="OLD6" s="22" t="s">
        <v>10</v>
      </c>
      <c r="OLE6" s="2">
        <v>112</v>
      </c>
      <c r="OLF6" s="26"/>
      <c r="OLG6" s="23" t="s">
        <v>4</v>
      </c>
      <c r="OLH6" s="24"/>
      <c r="OLI6" s="24"/>
      <c r="OLJ6" s="24"/>
      <c r="OLK6" s="24"/>
      <c r="OLL6" s="24"/>
      <c r="OLM6" s="24"/>
      <c r="OLN6" s="24"/>
      <c r="OLO6" s="24"/>
      <c r="OLP6" s="24"/>
      <c r="OLQ6" s="22" t="s">
        <v>30</v>
      </c>
      <c r="OLR6" s="22" t="s">
        <v>8</v>
      </c>
      <c r="OLS6" s="22" t="s">
        <v>9</v>
      </c>
      <c r="OLT6" s="22" t="s">
        <v>10</v>
      </c>
      <c r="OLU6" s="2">
        <v>112</v>
      </c>
      <c r="OLV6" s="26"/>
      <c r="OLW6" s="23" t="s">
        <v>4</v>
      </c>
      <c r="OLX6" s="24"/>
      <c r="OLY6" s="24"/>
      <c r="OLZ6" s="24"/>
      <c r="OMA6" s="24"/>
      <c r="OMB6" s="24"/>
      <c r="OMC6" s="24"/>
      <c r="OMD6" s="24"/>
      <c r="OME6" s="24"/>
      <c r="OMF6" s="24"/>
      <c r="OMG6" s="22" t="s">
        <v>30</v>
      </c>
      <c r="OMH6" s="22" t="s">
        <v>8</v>
      </c>
      <c r="OMI6" s="22" t="s">
        <v>9</v>
      </c>
      <c r="OMJ6" s="22" t="s">
        <v>10</v>
      </c>
      <c r="OMK6" s="2">
        <v>112</v>
      </c>
      <c r="OML6" s="26"/>
      <c r="OMM6" s="23" t="s">
        <v>4</v>
      </c>
      <c r="OMN6" s="24"/>
      <c r="OMO6" s="24"/>
      <c r="OMP6" s="24"/>
      <c r="OMQ6" s="24"/>
      <c r="OMR6" s="24"/>
      <c r="OMS6" s="24"/>
      <c r="OMT6" s="24"/>
      <c r="OMU6" s="24"/>
      <c r="OMV6" s="24"/>
      <c r="OMW6" s="22" t="s">
        <v>30</v>
      </c>
      <c r="OMX6" s="22" t="s">
        <v>8</v>
      </c>
      <c r="OMY6" s="22" t="s">
        <v>9</v>
      </c>
      <c r="OMZ6" s="22" t="s">
        <v>10</v>
      </c>
      <c r="ONA6" s="2">
        <v>112</v>
      </c>
      <c r="ONB6" s="26"/>
      <c r="ONC6" s="23" t="s">
        <v>4</v>
      </c>
      <c r="OND6" s="24"/>
      <c r="ONE6" s="24"/>
      <c r="ONF6" s="24"/>
      <c r="ONG6" s="24"/>
      <c r="ONH6" s="24"/>
      <c r="ONI6" s="24"/>
      <c r="ONJ6" s="24"/>
      <c r="ONK6" s="24"/>
      <c r="ONL6" s="24"/>
      <c r="ONM6" s="22" t="s">
        <v>30</v>
      </c>
      <c r="ONN6" s="22" t="s">
        <v>8</v>
      </c>
      <c r="ONO6" s="22" t="s">
        <v>9</v>
      </c>
      <c r="ONP6" s="22" t="s">
        <v>10</v>
      </c>
      <c r="ONQ6" s="2">
        <v>112</v>
      </c>
      <c r="ONR6" s="26"/>
      <c r="ONS6" s="23" t="s">
        <v>4</v>
      </c>
      <c r="ONT6" s="24"/>
      <c r="ONU6" s="24"/>
      <c r="ONV6" s="24"/>
      <c r="ONW6" s="24"/>
      <c r="ONX6" s="24"/>
      <c r="ONY6" s="24"/>
      <c r="ONZ6" s="24"/>
      <c r="OOA6" s="24"/>
      <c r="OOB6" s="24"/>
      <c r="OOC6" s="22" t="s">
        <v>30</v>
      </c>
      <c r="OOD6" s="22" t="s">
        <v>8</v>
      </c>
      <c r="OOE6" s="22" t="s">
        <v>9</v>
      </c>
      <c r="OOF6" s="22" t="s">
        <v>10</v>
      </c>
      <c r="OOG6" s="2">
        <v>112</v>
      </c>
      <c r="OOH6" s="26"/>
      <c r="OOI6" s="23" t="s">
        <v>4</v>
      </c>
      <c r="OOJ6" s="24"/>
      <c r="OOK6" s="24"/>
      <c r="OOL6" s="24"/>
      <c r="OOM6" s="24"/>
      <c r="OON6" s="24"/>
      <c r="OOO6" s="24"/>
      <c r="OOP6" s="24"/>
      <c r="OOQ6" s="24"/>
      <c r="OOR6" s="24"/>
      <c r="OOS6" s="22" t="s">
        <v>30</v>
      </c>
      <c r="OOT6" s="22" t="s">
        <v>8</v>
      </c>
      <c r="OOU6" s="22" t="s">
        <v>9</v>
      </c>
      <c r="OOV6" s="22" t="s">
        <v>10</v>
      </c>
      <c r="OOW6" s="2">
        <v>112</v>
      </c>
      <c r="OOX6" s="26"/>
      <c r="OOY6" s="23" t="s">
        <v>4</v>
      </c>
      <c r="OOZ6" s="24"/>
      <c r="OPA6" s="24"/>
      <c r="OPB6" s="24"/>
      <c r="OPC6" s="24"/>
      <c r="OPD6" s="24"/>
      <c r="OPE6" s="24"/>
      <c r="OPF6" s="24"/>
      <c r="OPG6" s="24"/>
      <c r="OPH6" s="24"/>
      <c r="OPI6" s="22" t="s">
        <v>30</v>
      </c>
      <c r="OPJ6" s="22" t="s">
        <v>8</v>
      </c>
      <c r="OPK6" s="22" t="s">
        <v>9</v>
      </c>
      <c r="OPL6" s="22" t="s">
        <v>10</v>
      </c>
      <c r="OPM6" s="2">
        <v>112</v>
      </c>
      <c r="OPN6" s="26"/>
      <c r="OPO6" s="23" t="s">
        <v>4</v>
      </c>
      <c r="OPP6" s="24"/>
      <c r="OPQ6" s="24"/>
      <c r="OPR6" s="24"/>
      <c r="OPS6" s="24"/>
      <c r="OPT6" s="24"/>
      <c r="OPU6" s="24"/>
      <c r="OPV6" s="24"/>
      <c r="OPW6" s="24"/>
      <c r="OPX6" s="24"/>
      <c r="OPY6" s="22" t="s">
        <v>30</v>
      </c>
      <c r="OPZ6" s="22" t="s">
        <v>8</v>
      </c>
      <c r="OQA6" s="22" t="s">
        <v>9</v>
      </c>
      <c r="OQB6" s="22" t="s">
        <v>10</v>
      </c>
      <c r="OQC6" s="2">
        <v>112</v>
      </c>
      <c r="OQD6" s="26"/>
      <c r="OQE6" s="23" t="s">
        <v>4</v>
      </c>
      <c r="OQF6" s="24"/>
      <c r="OQG6" s="24"/>
      <c r="OQH6" s="24"/>
      <c r="OQI6" s="24"/>
      <c r="OQJ6" s="24"/>
      <c r="OQK6" s="24"/>
      <c r="OQL6" s="24"/>
      <c r="OQM6" s="24"/>
      <c r="OQN6" s="24"/>
      <c r="OQO6" s="22" t="s">
        <v>30</v>
      </c>
      <c r="OQP6" s="22" t="s">
        <v>8</v>
      </c>
      <c r="OQQ6" s="22" t="s">
        <v>9</v>
      </c>
      <c r="OQR6" s="22" t="s">
        <v>10</v>
      </c>
      <c r="OQS6" s="2">
        <v>112</v>
      </c>
      <c r="OQT6" s="26"/>
      <c r="OQU6" s="23" t="s">
        <v>4</v>
      </c>
      <c r="OQV6" s="24"/>
      <c r="OQW6" s="24"/>
      <c r="OQX6" s="24"/>
      <c r="OQY6" s="24"/>
      <c r="OQZ6" s="24"/>
      <c r="ORA6" s="24"/>
      <c r="ORB6" s="24"/>
      <c r="ORC6" s="24"/>
      <c r="ORD6" s="24"/>
      <c r="ORE6" s="22" t="s">
        <v>30</v>
      </c>
      <c r="ORF6" s="22" t="s">
        <v>8</v>
      </c>
      <c r="ORG6" s="22" t="s">
        <v>9</v>
      </c>
      <c r="ORH6" s="22" t="s">
        <v>10</v>
      </c>
      <c r="ORI6" s="2">
        <v>112</v>
      </c>
      <c r="ORJ6" s="26"/>
      <c r="ORK6" s="23" t="s">
        <v>4</v>
      </c>
      <c r="ORL6" s="24"/>
      <c r="ORM6" s="24"/>
      <c r="ORN6" s="24"/>
      <c r="ORO6" s="24"/>
      <c r="ORP6" s="24"/>
      <c r="ORQ6" s="24"/>
      <c r="ORR6" s="24"/>
      <c r="ORS6" s="24"/>
      <c r="ORT6" s="24"/>
      <c r="ORU6" s="22" t="s">
        <v>30</v>
      </c>
      <c r="ORV6" s="22" t="s">
        <v>8</v>
      </c>
      <c r="ORW6" s="22" t="s">
        <v>9</v>
      </c>
      <c r="ORX6" s="22" t="s">
        <v>10</v>
      </c>
      <c r="ORY6" s="2">
        <v>112</v>
      </c>
      <c r="ORZ6" s="26"/>
      <c r="OSA6" s="23" t="s">
        <v>4</v>
      </c>
      <c r="OSB6" s="24"/>
      <c r="OSC6" s="24"/>
      <c r="OSD6" s="24"/>
      <c r="OSE6" s="24"/>
      <c r="OSF6" s="24"/>
      <c r="OSG6" s="24"/>
      <c r="OSH6" s="24"/>
      <c r="OSI6" s="24"/>
      <c r="OSJ6" s="24"/>
      <c r="OSK6" s="22" t="s">
        <v>30</v>
      </c>
      <c r="OSL6" s="22" t="s">
        <v>8</v>
      </c>
      <c r="OSM6" s="22" t="s">
        <v>9</v>
      </c>
      <c r="OSN6" s="22" t="s">
        <v>10</v>
      </c>
      <c r="OSO6" s="2">
        <v>112</v>
      </c>
      <c r="OSP6" s="26"/>
      <c r="OSQ6" s="23" t="s">
        <v>4</v>
      </c>
      <c r="OSR6" s="24"/>
      <c r="OSS6" s="24"/>
      <c r="OST6" s="24"/>
      <c r="OSU6" s="24"/>
      <c r="OSV6" s="24"/>
      <c r="OSW6" s="24"/>
      <c r="OSX6" s="24"/>
      <c r="OSY6" s="24"/>
      <c r="OSZ6" s="24"/>
      <c r="OTA6" s="22" t="s">
        <v>30</v>
      </c>
      <c r="OTB6" s="22" t="s">
        <v>8</v>
      </c>
      <c r="OTC6" s="22" t="s">
        <v>9</v>
      </c>
      <c r="OTD6" s="22" t="s">
        <v>10</v>
      </c>
      <c r="OTE6" s="2">
        <v>112</v>
      </c>
      <c r="OTF6" s="26"/>
      <c r="OTG6" s="23" t="s">
        <v>4</v>
      </c>
      <c r="OTH6" s="24"/>
      <c r="OTI6" s="24"/>
      <c r="OTJ6" s="24"/>
      <c r="OTK6" s="24"/>
      <c r="OTL6" s="24"/>
      <c r="OTM6" s="24"/>
      <c r="OTN6" s="24"/>
      <c r="OTO6" s="24"/>
      <c r="OTP6" s="24"/>
      <c r="OTQ6" s="22" t="s">
        <v>30</v>
      </c>
      <c r="OTR6" s="22" t="s">
        <v>8</v>
      </c>
      <c r="OTS6" s="22" t="s">
        <v>9</v>
      </c>
      <c r="OTT6" s="22" t="s">
        <v>10</v>
      </c>
      <c r="OTU6" s="2">
        <v>112</v>
      </c>
      <c r="OTV6" s="26"/>
      <c r="OTW6" s="23" t="s">
        <v>4</v>
      </c>
      <c r="OTX6" s="24"/>
      <c r="OTY6" s="24"/>
      <c r="OTZ6" s="24"/>
      <c r="OUA6" s="24"/>
      <c r="OUB6" s="24"/>
      <c r="OUC6" s="24"/>
      <c r="OUD6" s="24"/>
      <c r="OUE6" s="24"/>
      <c r="OUF6" s="24"/>
      <c r="OUG6" s="22" t="s">
        <v>30</v>
      </c>
      <c r="OUH6" s="22" t="s">
        <v>8</v>
      </c>
      <c r="OUI6" s="22" t="s">
        <v>9</v>
      </c>
      <c r="OUJ6" s="22" t="s">
        <v>10</v>
      </c>
      <c r="OUK6" s="2">
        <v>112</v>
      </c>
      <c r="OUL6" s="26"/>
      <c r="OUM6" s="23" t="s">
        <v>4</v>
      </c>
      <c r="OUN6" s="24"/>
      <c r="OUO6" s="24"/>
      <c r="OUP6" s="24"/>
      <c r="OUQ6" s="24"/>
      <c r="OUR6" s="24"/>
      <c r="OUS6" s="24"/>
      <c r="OUT6" s="24"/>
      <c r="OUU6" s="24"/>
      <c r="OUV6" s="24"/>
      <c r="OUW6" s="22" t="s">
        <v>30</v>
      </c>
      <c r="OUX6" s="22" t="s">
        <v>8</v>
      </c>
      <c r="OUY6" s="22" t="s">
        <v>9</v>
      </c>
      <c r="OUZ6" s="22" t="s">
        <v>10</v>
      </c>
      <c r="OVA6" s="2">
        <v>112</v>
      </c>
      <c r="OVB6" s="26"/>
      <c r="OVC6" s="23" t="s">
        <v>4</v>
      </c>
      <c r="OVD6" s="24"/>
      <c r="OVE6" s="24"/>
      <c r="OVF6" s="24"/>
      <c r="OVG6" s="24"/>
      <c r="OVH6" s="24"/>
      <c r="OVI6" s="24"/>
      <c r="OVJ6" s="24"/>
      <c r="OVK6" s="24"/>
      <c r="OVL6" s="24"/>
      <c r="OVM6" s="22" t="s">
        <v>30</v>
      </c>
      <c r="OVN6" s="22" t="s">
        <v>8</v>
      </c>
      <c r="OVO6" s="22" t="s">
        <v>9</v>
      </c>
      <c r="OVP6" s="22" t="s">
        <v>10</v>
      </c>
      <c r="OVQ6" s="2">
        <v>112</v>
      </c>
      <c r="OVR6" s="26"/>
      <c r="OVS6" s="23" t="s">
        <v>4</v>
      </c>
      <c r="OVT6" s="24"/>
      <c r="OVU6" s="24"/>
      <c r="OVV6" s="24"/>
      <c r="OVW6" s="24"/>
      <c r="OVX6" s="24"/>
      <c r="OVY6" s="24"/>
      <c r="OVZ6" s="24"/>
      <c r="OWA6" s="24"/>
      <c r="OWB6" s="24"/>
      <c r="OWC6" s="22" t="s">
        <v>30</v>
      </c>
      <c r="OWD6" s="22" t="s">
        <v>8</v>
      </c>
      <c r="OWE6" s="22" t="s">
        <v>9</v>
      </c>
      <c r="OWF6" s="22" t="s">
        <v>10</v>
      </c>
      <c r="OWG6" s="2">
        <v>112</v>
      </c>
      <c r="OWH6" s="26"/>
      <c r="OWI6" s="23" t="s">
        <v>4</v>
      </c>
      <c r="OWJ6" s="24"/>
      <c r="OWK6" s="24"/>
      <c r="OWL6" s="24"/>
      <c r="OWM6" s="24"/>
      <c r="OWN6" s="24"/>
      <c r="OWO6" s="24"/>
      <c r="OWP6" s="24"/>
      <c r="OWQ6" s="24"/>
      <c r="OWR6" s="24"/>
      <c r="OWS6" s="22" t="s">
        <v>30</v>
      </c>
      <c r="OWT6" s="22" t="s">
        <v>8</v>
      </c>
      <c r="OWU6" s="22" t="s">
        <v>9</v>
      </c>
      <c r="OWV6" s="22" t="s">
        <v>10</v>
      </c>
      <c r="OWW6" s="2">
        <v>112</v>
      </c>
      <c r="OWX6" s="26"/>
      <c r="OWY6" s="23" t="s">
        <v>4</v>
      </c>
      <c r="OWZ6" s="24"/>
      <c r="OXA6" s="24"/>
      <c r="OXB6" s="24"/>
      <c r="OXC6" s="24"/>
      <c r="OXD6" s="24"/>
      <c r="OXE6" s="24"/>
      <c r="OXF6" s="24"/>
      <c r="OXG6" s="24"/>
      <c r="OXH6" s="24"/>
      <c r="OXI6" s="22" t="s">
        <v>30</v>
      </c>
      <c r="OXJ6" s="22" t="s">
        <v>8</v>
      </c>
      <c r="OXK6" s="22" t="s">
        <v>9</v>
      </c>
      <c r="OXL6" s="22" t="s">
        <v>10</v>
      </c>
      <c r="OXM6" s="2">
        <v>112</v>
      </c>
      <c r="OXN6" s="26"/>
      <c r="OXO6" s="23" t="s">
        <v>4</v>
      </c>
      <c r="OXP6" s="24"/>
      <c r="OXQ6" s="24"/>
      <c r="OXR6" s="24"/>
      <c r="OXS6" s="24"/>
      <c r="OXT6" s="24"/>
      <c r="OXU6" s="24"/>
      <c r="OXV6" s="24"/>
      <c r="OXW6" s="24"/>
      <c r="OXX6" s="24"/>
      <c r="OXY6" s="22" t="s">
        <v>30</v>
      </c>
      <c r="OXZ6" s="22" t="s">
        <v>8</v>
      </c>
      <c r="OYA6" s="22" t="s">
        <v>9</v>
      </c>
      <c r="OYB6" s="22" t="s">
        <v>10</v>
      </c>
      <c r="OYC6" s="2">
        <v>112</v>
      </c>
      <c r="OYD6" s="26"/>
      <c r="OYE6" s="23" t="s">
        <v>4</v>
      </c>
      <c r="OYF6" s="24"/>
      <c r="OYG6" s="24"/>
      <c r="OYH6" s="24"/>
      <c r="OYI6" s="24"/>
      <c r="OYJ6" s="24"/>
      <c r="OYK6" s="24"/>
      <c r="OYL6" s="24"/>
      <c r="OYM6" s="24"/>
      <c r="OYN6" s="24"/>
      <c r="OYO6" s="22" t="s">
        <v>30</v>
      </c>
      <c r="OYP6" s="22" t="s">
        <v>8</v>
      </c>
      <c r="OYQ6" s="22" t="s">
        <v>9</v>
      </c>
      <c r="OYR6" s="22" t="s">
        <v>10</v>
      </c>
      <c r="OYS6" s="2">
        <v>112</v>
      </c>
      <c r="OYT6" s="26"/>
      <c r="OYU6" s="23" t="s">
        <v>4</v>
      </c>
      <c r="OYV6" s="24"/>
      <c r="OYW6" s="24"/>
      <c r="OYX6" s="24"/>
      <c r="OYY6" s="24"/>
      <c r="OYZ6" s="24"/>
      <c r="OZA6" s="24"/>
      <c r="OZB6" s="24"/>
      <c r="OZC6" s="24"/>
      <c r="OZD6" s="24"/>
      <c r="OZE6" s="22" t="s">
        <v>30</v>
      </c>
      <c r="OZF6" s="22" t="s">
        <v>8</v>
      </c>
      <c r="OZG6" s="22" t="s">
        <v>9</v>
      </c>
      <c r="OZH6" s="22" t="s">
        <v>10</v>
      </c>
      <c r="OZI6" s="2">
        <v>112</v>
      </c>
      <c r="OZJ6" s="26"/>
      <c r="OZK6" s="23" t="s">
        <v>4</v>
      </c>
      <c r="OZL6" s="24"/>
      <c r="OZM6" s="24"/>
      <c r="OZN6" s="24"/>
      <c r="OZO6" s="24"/>
      <c r="OZP6" s="24"/>
      <c r="OZQ6" s="24"/>
      <c r="OZR6" s="24"/>
      <c r="OZS6" s="24"/>
      <c r="OZT6" s="24"/>
      <c r="OZU6" s="22" t="s">
        <v>30</v>
      </c>
      <c r="OZV6" s="22" t="s">
        <v>8</v>
      </c>
      <c r="OZW6" s="22" t="s">
        <v>9</v>
      </c>
      <c r="OZX6" s="22" t="s">
        <v>10</v>
      </c>
      <c r="OZY6" s="2">
        <v>112</v>
      </c>
      <c r="OZZ6" s="26"/>
      <c r="PAA6" s="23" t="s">
        <v>4</v>
      </c>
      <c r="PAB6" s="24"/>
      <c r="PAC6" s="24"/>
      <c r="PAD6" s="24"/>
      <c r="PAE6" s="24"/>
      <c r="PAF6" s="24"/>
      <c r="PAG6" s="24"/>
      <c r="PAH6" s="24"/>
      <c r="PAI6" s="24"/>
      <c r="PAJ6" s="24"/>
      <c r="PAK6" s="22" t="s">
        <v>30</v>
      </c>
      <c r="PAL6" s="22" t="s">
        <v>8</v>
      </c>
      <c r="PAM6" s="22" t="s">
        <v>9</v>
      </c>
      <c r="PAN6" s="22" t="s">
        <v>10</v>
      </c>
      <c r="PAO6" s="2">
        <v>112</v>
      </c>
      <c r="PAP6" s="26"/>
      <c r="PAQ6" s="23" t="s">
        <v>4</v>
      </c>
      <c r="PAR6" s="24"/>
      <c r="PAS6" s="24"/>
      <c r="PAT6" s="24"/>
      <c r="PAU6" s="24"/>
      <c r="PAV6" s="24"/>
      <c r="PAW6" s="24"/>
      <c r="PAX6" s="24"/>
      <c r="PAY6" s="24"/>
      <c r="PAZ6" s="24"/>
      <c r="PBA6" s="22" t="s">
        <v>30</v>
      </c>
      <c r="PBB6" s="22" t="s">
        <v>8</v>
      </c>
      <c r="PBC6" s="22" t="s">
        <v>9</v>
      </c>
      <c r="PBD6" s="22" t="s">
        <v>10</v>
      </c>
      <c r="PBE6" s="2">
        <v>112</v>
      </c>
      <c r="PBF6" s="26"/>
      <c r="PBG6" s="23" t="s">
        <v>4</v>
      </c>
      <c r="PBH6" s="24"/>
      <c r="PBI6" s="24"/>
      <c r="PBJ6" s="24"/>
      <c r="PBK6" s="24"/>
      <c r="PBL6" s="24"/>
      <c r="PBM6" s="24"/>
      <c r="PBN6" s="24"/>
      <c r="PBO6" s="24"/>
      <c r="PBP6" s="24"/>
      <c r="PBQ6" s="22" t="s">
        <v>30</v>
      </c>
      <c r="PBR6" s="22" t="s">
        <v>8</v>
      </c>
      <c r="PBS6" s="22" t="s">
        <v>9</v>
      </c>
      <c r="PBT6" s="22" t="s">
        <v>10</v>
      </c>
      <c r="PBU6" s="2">
        <v>112</v>
      </c>
      <c r="PBV6" s="26"/>
      <c r="PBW6" s="23" t="s">
        <v>4</v>
      </c>
      <c r="PBX6" s="24"/>
      <c r="PBY6" s="24"/>
      <c r="PBZ6" s="24"/>
      <c r="PCA6" s="24"/>
      <c r="PCB6" s="24"/>
      <c r="PCC6" s="24"/>
      <c r="PCD6" s="24"/>
      <c r="PCE6" s="24"/>
      <c r="PCF6" s="24"/>
      <c r="PCG6" s="22" t="s">
        <v>30</v>
      </c>
      <c r="PCH6" s="22" t="s">
        <v>8</v>
      </c>
      <c r="PCI6" s="22" t="s">
        <v>9</v>
      </c>
      <c r="PCJ6" s="22" t="s">
        <v>10</v>
      </c>
      <c r="PCK6" s="2">
        <v>112</v>
      </c>
      <c r="PCL6" s="26"/>
      <c r="PCM6" s="23" t="s">
        <v>4</v>
      </c>
      <c r="PCN6" s="24"/>
      <c r="PCO6" s="24"/>
      <c r="PCP6" s="24"/>
      <c r="PCQ6" s="24"/>
      <c r="PCR6" s="24"/>
      <c r="PCS6" s="24"/>
      <c r="PCT6" s="24"/>
      <c r="PCU6" s="24"/>
      <c r="PCV6" s="24"/>
      <c r="PCW6" s="22" t="s">
        <v>30</v>
      </c>
      <c r="PCX6" s="22" t="s">
        <v>8</v>
      </c>
      <c r="PCY6" s="22" t="s">
        <v>9</v>
      </c>
      <c r="PCZ6" s="22" t="s">
        <v>10</v>
      </c>
      <c r="PDA6" s="2">
        <v>112</v>
      </c>
      <c r="PDB6" s="26"/>
      <c r="PDC6" s="23" t="s">
        <v>4</v>
      </c>
      <c r="PDD6" s="24"/>
      <c r="PDE6" s="24"/>
      <c r="PDF6" s="24"/>
      <c r="PDG6" s="24"/>
      <c r="PDH6" s="24"/>
      <c r="PDI6" s="24"/>
      <c r="PDJ6" s="24"/>
      <c r="PDK6" s="24"/>
      <c r="PDL6" s="24"/>
      <c r="PDM6" s="22" t="s">
        <v>30</v>
      </c>
      <c r="PDN6" s="22" t="s">
        <v>8</v>
      </c>
      <c r="PDO6" s="22" t="s">
        <v>9</v>
      </c>
      <c r="PDP6" s="22" t="s">
        <v>10</v>
      </c>
      <c r="PDQ6" s="2">
        <v>112</v>
      </c>
      <c r="PDR6" s="26"/>
      <c r="PDS6" s="23" t="s">
        <v>4</v>
      </c>
      <c r="PDT6" s="24"/>
      <c r="PDU6" s="24"/>
      <c r="PDV6" s="24"/>
      <c r="PDW6" s="24"/>
      <c r="PDX6" s="24"/>
      <c r="PDY6" s="24"/>
      <c r="PDZ6" s="24"/>
      <c r="PEA6" s="24"/>
      <c r="PEB6" s="24"/>
      <c r="PEC6" s="22" t="s">
        <v>30</v>
      </c>
      <c r="PED6" s="22" t="s">
        <v>8</v>
      </c>
      <c r="PEE6" s="22" t="s">
        <v>9</v>
      </c>
      <c r="PEF6" s="22" t="s">
        <v>10</v>
      </c>
      <c r="PEG6" s="2">
        <v>112</v>
      </c>
      <c r="PEH6" s="26"/>
      <c r="PEI6" s="23" t="s">
        <v>4</v>
      </c>
      <c r="PEJ6" s="24"/>
      <c r="PEK6" s="24"/>
      <c r="PEL6" s="24"/>
      <c r="PEM6" s="24"/>
      <c r="PEN6" s="24"/>
      <c r="PEO6" s="24"/>
      <c r="PEP6" s="24"/>
      <c r="PEQ6" s="24"/>
      <c r="PER6" s="24"/>
      <c r="PES6" s="22" t="s">
        <v>30</v>
      </c>
      <c r="PET6" s="22" t="s">
        <v>8</v>
      </c>
      <c r="PEU6" s="22" t="s">
        <v>9</v>
      </c>
      <c r="PEV6" s="22" t="s">
        <v>10</v>
      </c>
      <c r="PEW6" s="2">
        <v>112</v>
      </c>
      <c r="PEX6" s="26"/>
      <c r="PEY6" s="23" t="s">
        <v>4</v>
      </c>
      <c r="PEZ6" s="24"/>
      <c r="PFA6" s="24"/>
      <c r="PFB6" s="24"/>
      <c r="PFC6" s="24"/>
      <c r="PFD6" s="24"/>
      <c r="PFE6" s="24"/>
      <c r="PFF6" s="24"/>
      <c r="PFG6" s="24"/>
      <c r="PFH6" s="24"/>
      <c r="PFI6" s="22" t="s">
        <v>30</v>
      </c>
      <c r="PFJ6" s="22" t="s">
        <v>8</v>
      </c>
      <c r="PFK6" s="22" t="s">
        <v>9</v>
      </c>
      <c r="PFL6" s="22" t="s">
        <v>10</v>
      </c>
      <c r="PFM6" s="2">
        <v>112</v>
      </c>
      <c r="PFN6" s="26"/>
      <c r="PFO6" s="23" t="s">
        <v>4</v>
      </c>
      <c r="PFP6" s="24"/>
      <c r="PFQ6" s="24"/>
      <c r="PFR6" s="24"/>
      <c r="PFS6" s="24"/>
      <c r="PFT6" s="24"/>
      <c r="PFU6" s="24"/>
      <c r="PFV6" s="24"/>
      <c r="PFW6" s="24"/>
      <c r="PFX6" s="24"/>
      <c r="PFY6" s="22" t="s">
        <v>30</v>
      </c>
      <c r="PFZ6" s="22" t="s">
        <v>8</v>
      </c>
      <c r="PGA6" s="22" t="s">
        <v>9</v>
      </c>
      <c r="PGB6" s="22" t="s">
        <v>10</v>
      </c>
      <c r="PGC6" s="2">
        <v>112</v>
      </c>
      <c r="PGD6" s="26"/>
      <c r="PGE6" s="23" t="s">
        <v>4</v>
      </c>
      <c r="PGF6" s="24"/>
      <c r="PGG6" s="24"/>
      <c r="PGH6" s="24"/>
      <c r="PGI6" s="24"/>
      <c r="PGJ6" s="24"/>
      <c r="PGK6" s="24"/>
      <c r="PGL6" s="24"/>
      <c r="PGM6" s="24"/>
      <c r="PGN6" s="24"/>
      <c r="PGO6" s="22" t="s">
        <v>30</v>
      </c>
      <c r="PGP6" s="22" t="s">
        <v>8</v>
      </c>
      <c r="PGQ6" s="22" t="s">
        <v>9</v>
      </c>
      <c r="PGR6" s="22" t="s">
        <v>10</v>
      </c>
      <c r="PGS6" s="2">
        <v>112</v>
      </c>
      <c r="PGT6" s="26"/>
      <c r="PGU6" s="23" t="s">
        <v>4</v>
      </c>
      <c r="PGV6" s="24"/>
      <c r="PGW6" s="24"/>
      <c r="PGX6" s="24"/>
      <c r="PGY6" s="24"/>
      <c r="PGZ6" s="24"/>
      <c r="PHA6" s="24"/>
      <c r="PHB6" s="24"/>
      <c r="PHC6" s="24"/>
      <c r="PHD6" s="24"/>
      <c r="PHE6" s="22" t="s">
        <v>30</v>
      </c>
      <c r="PHF6" s="22" t="s">
        <v>8</v>
      </c>
      <c r="PHG6" s="22" t="s">
        <v>9</v>
      </c>
      <c r="PHH6" s="22" t="s">
        <v>10</v>
      </c>
      <c r="PHI6" s="2">
        <v>112</v>
      </c>
      <c r="PHJ6" s="26"/>
      <c r="PHK6" s="23" t="s">
        <v>4</v>
      </c>
      <c r="PHL6" s="24"/>
      <c r="PHM6" s="24"/>
      <c r="PHN6" s="24"/>
      <c r="PHO6" s="24"/>
      <c r="PHP6" s="24"/>
      <c r="PHQ6" s="24"/>
      <c r="PHR6" s="24"/>
      <c r="PHS6" s="24"/>
      <c r="PHT6" s="24"/>
      <c r="PHU6" s="22" t="s">
        <v>30</v>
      </c>
      <c r="PHV6" s="22" t="s">
        <v>8</v>
      </c>
      <c r="PHW6" s="22" t="s">
        <v>9</v>
      </c>
      <c r="PHX6" s="22" t="s">
        <v>10</v>
      </c>
      <c r="PHY6" s="2">
        <v>112</v>
      </c>
      <c r="PHZ6" s="26"/>
      <c r="PIA6" s="23" t="s">
        <v>4</v>
      </c>
      <c r="PIB6" s="24"/>
      <c r="PIC6" s="24"/>
      <c r="PID6" s="24"/>
      <c r="PIE6" s="24"/>
      <c r="PIF6" s="24"/>
      <c r="PIG6" s="24"/>
      <c r="PIH6" s="24"/>
      <c r="PII6" s="24"/>
      <c r="PIJ6" s="24"/>
      <c r="PIK6" s="22" t="s">
        <v>30</v>
      </c>
      <c r="PIL6" s="22" t="s">
        <v>8</v>
      </c>
      <c r="PIM6" s="22" t="s">
        <v>9</v>
      </c>
      <c r="PIN6" s="22" t="s">
        <v>10</v>
      </c>
      <c r="PIO6" s="2">
        <v>112</v>
      </c>
      <c r="PIP6" s="26"/>
      <c r="PIQ6" s="23" t="s">
        <v>4</v>
      </c>
      <c r="PIR6" s="24"/>
      <c r="PIS6" s="24"/>
      <c r="PIT6" s="24"/>
      <c r="PIU6" s="24"/>
      <c r="PIV6" s="24"/>
      <c r="PIW6" s="24"/>
      <c r="PIX6" s="24"/>
      <c r="PIY6" s="24"/>
      <c r="PIZ6" s="24"/>
      <c r="PJA6" s="22" t="s">
        <v>30</v>
      </c>
      <c r="PJB6" s="22" t="s">
        <v>8</v>
      </c>
      <c r="PJC6" s="22" t="s">
        <v>9</v>
      </c>
      <c r="PJD6" s="22" t="s">
        <v>10</v>
      </c>
      <c r="PJE6" s="2">
        <v>112</v>
      </c>
      <c r="PJF6" s="26"/>
      <c r="PJG6" s="23" t="s">
        <v>4</v>
      </c>
      <c r="PJH6" s="24"/>
      <c r="PJI6" s="24"/>
      <c r="PJJ6" s="24"/>
      <c r="PJK6" s="24"/>
      <c r="PJL6" s="24"/>
      <c r="PJM6" s="24"/>
      <c r="PJN6" s="24"/>
      <c r="PJO6" s="24"/>
      <c r="PJP6" s="24"/>
      <c r="PJQ6" s="22" t="s">
        <v>30</v>
      </c>
      <c r="PJR6" s="22" t="s">
        <v>8</v>
      </c>
      <c r="PJS6" s="22" t="s">
        <v>9</v>
      </c>
      <c r="PJT6" s="22" t="s">
        <v>10</v>
      </c>
      <c r="PJU6" s="2">
        <v>112</v>
      </c>
      <c r="PJV6" s="26"/>
      <c r="PJW6" s="23" t="s">
        <v>4</v>
      </c>
      <c r="PJX6" s="24"/>
      <c r="PJY6" s="24"/>
      <c r="PJZ6" s="24"/>
      <c r="PKA6" s="24"/>
      <c r="PKB6" s="24"/>
      <c r="PKC6" s="24"/>
      <c r="PKD6" s="24"/>
      <c r="PKE6" s="24"/>
      <c r="PKF6" s="24"/>
      <c r="PKG6" s="22" t="s">
        <v>30</v>
      </c>
      <c r="PKH6" s="22" t="s">
        <v>8</v>
      </c>
      <c r="PKI6" s="22" t="s">
        <v>9</v>
      </c>
      <c r="PKJ6" s="22" t="s">
        <v>10</v>
      </c>
      <c r="PKK6" s="2">
        <v>112</v>
      </c>
      <c r="PKL6" s="26"/>
      <c r="PKM6" s="23" t="s">
        <v>4</v>
      </c>
      <c r="PKN6" s="24"/>
      <c r="PKO6" s="24"/>
      <c r="PKP6" s="24"/>
      <c r="PKQ6" s="24"/>
      <c r="PKR6" s="24"/>
      <c r="PKS6" s="24"/>
      <c r="PKT6" s="24"/>
      <c r="PKU6" s="24"/>
      <c r="PKV6" s="24"/>
      <c r="PKW6" s="22" t="s">
        <v>30</v>
      </c>
      <c r="PKX6" s="22" t="s">
        <v>8</v>
      </c>
      <c r="PKY6" s="22" t="s">
        <v>9</v>
      </c>
      <c r="PKZ6" s="22" t="s">
        <v>10</v>
      </c>
      <c r="PLA6" s="2">
        <v>112</v>
      </c>
      <c r="PLB6" s="26"/>
      <c r="PLC6" s="23" t="s">
        <v>4</v>
      </c>
      <c r="PLD6" s="24"/>
      <c r="PLE6" s="24"/>
      <c r="PLF6" s="24"/>
      <c r="PLG6" s="24"/>
      <c r="PLH6" s="24"/>
      <c r="PLI6" s="24"/>
      <c r="PLJ6" s="24"/>
      <c r="PLK6" s="24"/>
      <c r="PLL6" s="24"/>
      <c r="PLM6" s="22" t="s">
        <v>30</v>
      </c>
      <c r="PLN6" s="22" t="s">
        <v>8</v>
      </c>
      <c r="PLO6" s="22" t="s">
        <v>9</v>
      </c>
      <c r="PLP6" s="22" t="s">
        <v>10</v>
      </c>
      <c r="PLQ6" s="2">
        <v>112</v>
      </c>
      <c r="PLR6" s="26"/>
      <c r="PLS6" s="23" t="s">
        <v>4</v>
      </c>
      <c r="PLT6" s="24"/>
      <c r="PLU6" s="24"/>
      <c r="PLV6" s="24"/>
      <c r="PLW6" s="24"/>
      <c r="PLX6" s="24"/>
      <c r="PLY6" s="24"/>
      <c r="PLZ6" s="24"/>
      <c r="PMA6" s="24"/>
      <c r="PMB6" s="24"/>
      <c r="PMC6" s="22" t="s">
        <v>30</v>
      </c>
      <c r="PMD6" s="22" t="s">
        <v>8</v>
      </c>
      <c r="PME6" s="22" t="s">
        <v>9</v>
      </c>
      <c r="PMF6" s="22" t="s">
        <v>10</v>
      </c>
      <c r="PMG6" s="2">
        <v>112</v>
      </c>
      <c r="PMH6" s="26"/>
      <c r="PMI6" s="23" t="s">
        <v>4</v>
      </c>
      <c r="PMJ6" s="24"/>
      <c r="PMK6" s="24"/>
      <c r="PML6" s="24"/>
      <c r="PMM6" s="24"/>
      <c r="PMN6" s="24"/>
      <c r="PMO6" s="24"/>
      <c r="PMP6" s="24"/>
      <c r="PMQ6" s="24"/>
      <c r="PMR6" s="24"/>
      <c r="PMS6" s="22" t="s">
        <v>30</v>
      </c>
      <c r="PMT6" s="22" t="s">
        <v>8</v>
      </c>
      <c r="PMU6" s="22" t="s">
        <v>9</v>
      </c>
      <c r="PMV6" s="22" t="s">
        <v>10</v>
      </c>
      <c r="PMW6" s="2">
        <v>112</v>
      </c>
      <c r="PMX6" s="26"/>
      <c r="PMY6" s="23" t="s">
        <v>4</v>
      </c>
      <c r="PMZ6" s="24"/>
      <c r="PNA6" s="24"/>
      <c r="PNB6" s="24"/>
      <c r="PNC6" s="24"/>
      <c r="PND6" s="24"/>
      <c r="PNE6" s="24"/>
      <c r="PNF6" s="24"/>
      <c r="PNG6" s="24"/>
      <c r="PNH6" s="24"/>
      <c r="PNI6" s="22" t="s">
        <v>30</v>
      </c>
      <c r="PNJ6" s="22" t="s">
        <v>8</v>
      </c>
      <c r="PNK6" s="22" t="s">
        <v>9</v>
      </c>
      <c r="PNL6" s="22" t="s">
        <v>10</v>
      </c>
      <c r="PNM6" s="2">
        <v>112</v>
      </c>
      <c r="PNN6" s="26"/>
      <c r="PNO6" s="23" t="s">
        <v>4</v>
      </c>
      <c r="PNP6" s="24"/>
      <c r="PNQ6" s="24"/>
      <c r="PNR6" s="24"/>
      <c r="PNS6" s="24"/>
      <c r="PNT6" s="24"/>
      <c r="PNU6" s="24"/>
      <c r="PNV6" s="24"/>
      <c r="PNW6" s="24"/>
      <c r="PNX6" s="24"/>
      <c r="PNY6" s="22" t="s">
        <v>30</v>
      </c>
      <c r="PNZ6" s="22" t="s">
        <v>8</v>
      </c>
      <c r="POA6" s="22" t="s">
        <v>9</v>
      </c>
      <c r="POB6" s="22" t="s">
        <v>10</v>
      </c>
      <c r="POC6" s="2">
        <v>112</v>
      </c>
      <c r="POD6" s="26"/>
      <c r="POE6" s="23" t="s">
        <v>4</v>
      </c>
      <c r="POF6" s="24"/>
      <c r="POG6" s="24"/>
      <c r="POH6" s="24"/>
      <c r="POI6" s="24"/>
      <c r="POJ6" s="24"/>
      <c r="POK6" s="24"/>
      <c r="POL6" s="24"/>
      <c r="POM6" s="24"/>
      <c r="PON6" s="24"/>
      <c r="POO6" s="22" t="s">
        <v>30</v>
      </c>
      <c r="POP6" s="22" t="s">
        <v>8</v>
      </c>
      <c r="POQ6" s="22" t="s">
        <v>9</v>
      </c>
      <c r="POR6" s="22" t="s">
        <v>10</v>
      </c>
      <c r="POS6" s="2">
        <v>112</v>
      </c>
      <c r="POT6" s="26"/>
      <c r="POU6" s="23" t="s">
        <v>4</v>
      </c>
      <c r="POV6" s="24"/>
      <c r="POW6" s="24"/>
      <c r="POX6" s="24"/>
      <c r="POY6" s="24"/>
      <c r="POZ6" s="24"/>
      <c r="PPA6" s="24"/>
      <c r="PPB6" s="24"/>
      <c r="PPC6" s="24"/>
      <c r="PPD6" s="24"/>
      <c r="PPE6" s="22" t="s">
        <v>30</v>
      </c>
      <c r="PPF6" s="22" t="s">
        <v>8</v>
      </c>
      <c r="PPG6" s="22" t="s">
        <v>9</v>
      </c>
      <c r="PPH6" s="22" t="s">
        <v>10</v>
      </c>
      <c r="PPI6" s="2">
        <v>112</v>
      </c>
      <c r="PPJ6" s="26"/>
      <c r="PPK6" s="23" t="s">
        <v>4</v>
      </c>
      <c r="PPL6" s="24"/>
      <c r="PPM6" s="24"/>
      <c r="PPN6" s="24"/>
      <c r="PPO6" s="24"/>
      <c r="PPP6" s="24"/>
      <c r="PPQ6" s="24"/>
      <c r="PPR6" s="24"/>
      <c r="PPS6" s="24"/>
      <c r="PPT6" s="24"/>
      <c r="PPU6" s="22" t="s">
        <v>30</v>
      </c>
      <c r="PPV6" s="22" t="s">
        <v>8</v>
      </c>
      <c r="PPW6" s="22" t="s">
        <v>9</v>
      </c>
      <c r="PPX6" s="22" t="s">
        <v>10</v>
      </c>
      <c r="PPY6" s="2">
        <v>112</v>
      </c>
      <c r="PPZ6" s="26"/>
      <c r="PQA6" s="23" t="s">
        <v>4</v>
      </c>
      <c r="PQB6" s="24"/>
      <c r="PQC6" s="24"/>
      <c r="PQD6" s="24"/>
      <c r="PQE6" s="24"/>
      <c r="PQF6" s="24"/>
      <c r="PQG6" s="24"/>
      <c r="PQH6" s="24"/>
      <c r="PQI6" s="24"/>
      <c r="PQJ6" s="24"/>
      <c r="PQK6" s="22" t="s">
        <v>30</v>
      </c>
      <c r="PQL6" s="22" t="s">
        <v>8</v>
      </c>
      <c r="PQM6" s="22" t="s">
        <v>9</v>
      </c>
      <c r="PQN6" s="22" t="s">
        <v>10</v>
      </c>
      <c r="PQO6" s="2">
        <v>112</v>
      </c>
      <c r="PQP6" s="26"/>
      <c r="PQQ6" s="23" t="s">
        <v>4</v>
      </c>
      <c r="PQR6" s="24"/>
      <c r="PQS6" s="24"/>
      <c r="PQT6" s="24"/>
      <c r="PQU6" s="24"/>
      <c r="PQV6" s="24"/>
      <c r="PQW6" s="24"/>
      <c r="PQX6" s="24"/>
      <c r="PQY6" s="24"/>
      <c r="PQZ6" s="24"/>
      <c r="PRA6" s="22" t="s">
        <v>30</v>
      </c>
      <c r="PRB6" s="22" t="s">
        <v>8</v>
      </c>
      <c r="PRC6" s="22" t="s">
        <v>9</v>
      </c>
      <c r="PRD6" s="22" t="s">
        <v>10</v>
      </c>
      <c r="PRE6" s="2">
        <v>112</v>
      </c>
      <c r="PRF6" s="26"/>
      <c r="PRG6" s="23" t="s">
        <v>4</v>
      </c>
      <c r="PRH6" s="24"/>
      <c r="PRI6" s="24"/>
      <c r="PRJ6" s="24"/>
      <c r="PRK6" s="24"/>
      <c r="PRL6" s="24"/>
      <c r="PRM6" s="24"/>
      <c r="PRN6" s="24"/>
      <c r="PRO6" s="24"/>
      <c r="PRP6" s="24"/>
      <c r="PRQ6" s="22" t="s">
        <v>30</v>
      </c>
      <c r="PRR6" s="22" t="s">
        <v>8</v>
      </c>
      <c r="PRS6" s="22" t="s">
        <v>9</v>
      </c>
      <c r="PRT6" s="22" t="s">
        <v>10</v>
      </c>
      <c r="PRU6" s="2">
        <v>112</v>
      </c>
      <c r="PRV6" s="26"/>
      <c r="PRW6" s="23" t="s">
        <v>4</v>
      </c>
      <c r="PRX6" s="24"/>
      <c r="PRY6" s="24"/>
      <c r="PRZ6" s="24"/>
      <c r="PSA6" s="24"/>
      <c r="PSB6" s="24"/>
      <c r="PSC6" s="24"/>
      <c r="PSD6" s="24"/>
      <c r="PSE6" s="24"/>
      <c r="PSF6" s="24"/>
      <c r="PSG6" s="22" t="s">
        <v>30</v>
      </c>
      <c r="PSH6" s="22" t="s">
        <v>8</v>
      </c>
      <c r="PSI6" s="22" t="s">
        <v>9</v>
      </c>
      <c r="PSJ6" s="22" t="s">
        <v>10</v>
      </c>
      <c r="PSK6" s="2">
        <v>112</v>
      </c>
      <c r="PSL6" s="26"/>
      <c r="PSM6" s="23" t="s">
        <v>4</v>
      </c>
      <c r="PSN6" s="24"/>
      <c r="PSO6" s="24"/>
      <c r="PSP6" s="24"/>
      <c r="PSQ6" s="24"/>
      <c r="PSR6" s="24"/>
      <c r="PSS6" s="24"/>
      <c r="PST6" s="24"/>
      <c r="PSU6" s="24"/>
      <c r="PSV6" s="24"/>
      <c r="PSW6" s="22" t="s">
        <v>30</v>
      </c>
      <c r="PSX6" s="22" t="s">
        <v>8</v>
      </c>
      <c r="PSY6" s="22" t="s">
        <v>9</v>
      </c>
      <c r="PSZ6" s="22" t="s">
        <v>10</v>
      </c>
      <c r="PTA6" s="2">
        <v>112</v>
      </c>
      <c r="PTB6" s="26"/>
      <c r="PTC6" s="23" t="s">
        <v>4</v>
      </c>
      <c r="PTD6" s="24"/>
      <c r="PTE6" s="24"/>
      <c r="PTF6" s="24"/>
      <c r="PTG6" s="24"/>
      <c r="PTH6" s="24"/>
      <c r="PTI6" s="24"/>
      <c r="PTJ6" s="24"/>
      <c r="PTK6" s="24"/>
      <c r="PTL6" s="24"/>
      <c r="PTM6" s="22" t="s">
        <v>30</v>
      </c>
      <c r="PTN6" s="22" t="s">
        <v>8</v>
      </c>
      <c r="PTO6" s="22" t="s">
        <v>9</v>
      </c>
      <c r="PTP6" s="22" t="s">
        <v>10</v>
      </c>
      <c r="PTQ6" s="2">
        <v>112</v>
      </c>
      <c r="PTR6" s="26"/>
      <c r="PTS6" s="23" t="s">
        <v>4</v>
      </c>
      <c r="PTT6" s="24"/>
      <c r="PTU6" s="24"/>
      <c r="PTV6" s="24"/>
      <c r="PTW6" s="24"/>
      <c r="PTX6" s="24"/>
      <c r="PTY6" s="24"/>
      <c r="PTZ6" s="24"/>
      <c r="PUA6" s="24"/>
      <c r="PUB6" s="24"/>
      <c r="PUC6" s="22" t="s">
        <v>30</v>
      </c>
      <c r="PUD6" s="22" t="s">
        <v>8</v>
      </c>
      <c r="PUE6" s="22" t="s">
        <v>9</v>
      </c>
      <c r="PUF6" s="22" t="s">
        <v>10</v>
      </c>
      <c r="PUG6" s="2">
        <v>112</v>
      </c>
      <c r="PUH6" s="26"/>
      <c r="PUI6" s="23" t="s">
        <v>4</v>
      </c>
      <c r="PUJ6" s="24"/>
      <c r="PUK6" s="24"/>
      <c r="PUL6" s="24"/>
      <c r="PUM6" s="24"/>
      <c r="PUN6" s="24"/>
      <c r="PUO6" s="24"/>
      <c r="PUP6" s="24"/>
      <c r="PUQ6" s="24"/>
      <c r="PUR6" s="24"/>
      <c r="PUS6" s="22" t="s">
        <v>30</v>
      </c>
      <c r="PUT6" s="22" t="s">
        <v>8</v>
      </c>
      <c r="PUU6" s="22" t="s">
        <v>9</v>
      </c>
      <c r="PUV6" s="22" t="s">
        <v>10</v>
      </c>
      <c r="PUW6" s="2">
        <v>112</v>
      </c>
      <c r="PUX6" s="26"/>
      <c r="PUY6" s="23" t="s">
        <v>4</v>
      </c>
      <c r="PUZ6" s="24"/>
      <c r="PVA6" s="24"/>
      <c r="PVB6" s="24"/>
      <c r="PVC6" s="24"/>
      <c r="PVD6" s="24"/>
      <c r="PVE6" s="24"/>
      <c r="PVF6" s="24"/>
      <c r="PVG6" s="24"/>
      <c r="PVH6" s="24"/>
      <c r="PVI6" s="22" t="s">
        <v>30</v>
      </c>
      <c r="PVJ6" s="22" t="s">
        <v>8</v>
      </c>
      <c r="PVK6" s="22" t="s">
        <v>9</v>
      </c>
      <c r="PVL6" s="22" t="s">
        <v>10</v>
      </c>
      <c r="PVM6" s="2">
        <v>112</v>
      </c>
      <c r="PVN6" s="26"/>
      <c r="PVO6" s="23" t="s">
        <v>4</v>
      </c>
      <c r="PVP6" s="24"/>
      <c r="PVQ6" s="24"/>
      <c r="PVR6" s="24"/>
      <c r="PVS6" s="24"/>
      <c r="PVT6" s="24"/>
      <c r="PVU6" s="24"/>
      <c r="PVV6" s="24"/>
      <c r="PVW6" s="24"/>
      <c r="PVX6" s="24"/>
      <c r="PVY6" s="22" t="s">
        <v>30</v>
      </c>
      <c r="PVZ6" s="22" t="s">
        <v>8</v>
      </c>
      <c r="PWA6" s="22" t="s">
        <v>9</v>
      </c>
      <c r="PWB6" s="22" t="s">
        <v>10</v>
      </c>
      <c r="PWC6" s="2">
        <v>112</v>
      </c>
      <c r="PWD6" s="26"/>
      <c r="PWE6" s="23" t="s">
        <v>4</v>
      </c>
      <c r="PWF6" s="24"/>
      <c r="PWG6" s="24"/>
      <c r="PWH6" s="24"/>
      <c r="PWI6" s="24"/>
      <c r="PWJ6" s="24"/>
      <c r="PWK6" s="24"/>
      <c r="PWL6" s="24"/>
      <c r="PWM6" s="24"/>
      <c r="PWN6" s="24"/>
      <c r="PWO6" s="22" t="s">
        <v>30</v>
      </c>
      <c r="PWP6" s="22" t="s">
        <v>8</v>
      </c>
      <c r="PWQ6" s="22" t="s">
        <v>9</v>
      </c>
      <c r="PWR6" s="22" t="s">
        <v>10</v>
      </c>
      <c r="PWS6" s="2">
        <v>112</v>
      </c>
      <c r="PWT6" s="26"/>
      <c r="PWU6" s="23" t="s">
        <v>4</v>
      </c>
      <c r="PWV6" s="24"/>
      <c r="PWW6" s="24"/>
      <c r="PWX6" s="24"/>
      <c r="PWY6" s="24"/>
      <c r="PWZ6" s="24"/>
      <c r="PXA6" s="24"/>
      <c r="PXB6" s="24"/>
      <c r="PXC6" s="24"/>
      <c r="PXD6" s="24"/>
      <c r="PXE6" s="22" t="s">
        <v>30</v>
      </c>
      <c r="PXF6" s="22" t="s">
        <v>8</v>
      </c>
      <c r="PXG6" s="22" t="s">
        <v>9</v>
      </c>
      <c r="PXH6" s="22" t="s">
        <v>10</v>
      </c>
      <c r="PXI6" s="2">
        <v>112</v>
      </c>
      <c r="PXJ6" s="26"/>
      <c r="PXK6" s="23" t="s">
        <v>4</v>
      </c>
      <c r="PXL6" s="24"/>
      <c r="PXM6" s="24"/>
      <c r="PXN6" s="24"/>
      <c r="PXO6" s="24"/>
      <c r="PXP6" s="24"/>
      <c r="PXQ6" s="24"/>
      <c r="PXR6" s="24"/>
      <c r="PXS6" s="24"/>
      <c r="PXT6" s="24"/>
      <c r="PXU6" s="22" t="s">
        <v>30</v>
      </c>
      <c r="PXV6" s="22" t="s">
        <v>8</v>
      </c>
      <c r="PXW6" s="22" t="s">
        <v>9</v>
      </c>
      <c r="PXX6" s="22" t="s">
        <v>10</v>
      </c>
      <c r="PXY6" s="2">
        <v>112</v>
      </c>
      <c r="PXZ6" s="26"/>
      <c r="PYA6" s="23" t="s">
        <v>4</v>
      </c>
      <c r="PYB6" s="24"/>
      <c r="PYC6" s="24"/>
      <c r="PYD6" s="24"/>
      <c r="PYE6" s="24"/>
      <c r="PYF6" s="24"/>
      <c r="PYG6" s="24"/>
      <c r="PYH6" s="24"/>
      <c r="PYI6" s="24"/>
      <c r="PYJ6" s="24"/>
      <c r="PYK6" s="22" t="s">
        <v>30</v>
      </c>
      <c r="PYL6" s="22" t="s">
        <v>8</v>
      </c>
      <c r="PYM6" s="22" t="s">
        <v>9</v>
      </c>
      <c r="PYN6" s="22" t="s">
        <v>10</v>
      </c>
      <c r="PYO6" s="2">
        <v>112</v>
      </c>
      <c r="PYP6" s="26"/>
      <c r="PYQ6" s="23" t="s">
        <v>4</v>
      </c>
      <c r="PYR6" s="24"/>
      <c r="PYS6" s="24"/>
      <c r="PYT6" s="24"/>
      <c r="PYU6" s="24"/>
      <c r="PYV6" s="24"/>
      <c r="PYW6" s="24"/>
      <c r="PYX6" s="24"/>
      <c r="PYY6" s="24"/>
      <c r="PYZ6" s="24"/>
      <c r="PZA6" s="22" t="s">
        <v>30</v>
      </c>
      <c r="PZB6" s="22" t="s">
        <v>8</v>
      </c>
      <c r="PZC6" s="22" t="s">
        <v>9</v>
      </c>
      <c r="PZD6" s="22" t="s">
        <v>10</v>
      </c>
      <c r="PZE6" s="2">
        <v>112</v>
      </c>
      <c r="PZF6" s="26"/>
      <c r="PZG6" s="23" t="s">
        <v>4</v>
      </c>
      <c r="PZH6" s="24"/>
      <c r="PZI6" s="24"/>
      <c r="PZJ6" s="24"/>
      <c r="PZK6" s="24"/>
      <c r="PZL6" s="24"/>
      <c r="PZM6" s="24"/>
      <c r="PZN6" s="24"/>
      <c r="PZO6" s="24"/>
      <c r="PZP6" s="24"/>
      <c r="PZQ6" s="22" t="s">
        <v>30</v>
      </c>
      <c r="PZR6" s="22" t="s">
        <v>8</v>
      </c>
      <c r="PZS6" s="22" t="s">
        <v>9</v>
      </c>
      <c r="PZT6" s="22" t="s">
        <v>10</v>
      </c>
      <c r="PZU6" s="2">
        <v>112</v>
      </c>
      <c r="PZV6" s="26"/>
      <c r="PZW6" s="23" t="s">
        <v>4</v>
      </c>
      <c r="PZX6" s="24"/>
      <c r="PZY6" s="24"/>
      <c r="PZZ6" s="24"/>
      <c r="QAA6" s="24"/>
      <c r="QAB6" s="24"/>
      <c r="QAC6" s="24"/>
      <c r="QAD6" s="24"/>
      <c r="QAE6" s="24"/>
      <c r="QAF6" s="24"/>
      <c r="QAG6" s="22" t="s">
        <v>30</v>
      </c>
      <c r="QAH6" s="22" t="s">
        <v>8</v>
      </c>
      <c r="QAI6" s="22" t="s">
        <v>9</v>
      </c>
      <c r="QAJ6" s="22" t="s">
        <v>10</v>
      </c>
      <c r="QAK6" s="2">
        <v>112</v>
      </c>
      <c r="QAL6" s="26"/>
      <c r="QAM6" s="23" t="s">
        <v>4</v>
      </c>
      <c r="QAN6" s="24"/>
      <c r="QAO6" s="24"/>
      <c r="QAP6" s="24"/>
      <c r="QAQ6" s="24"/>
      <c r="QAR6" s="24"/>
      <c r="QAS6" s="24"/>
      <c r="QAT6" s="24"/>
      <c r="QAU6" s="24"/>
      <c r="QAV6" s="24"/>
      <c r="QAW6" s="22" t="s">
        <v>30</v>
      </c>
      <c r="QAX6" s="22" t="s">
        <v>8</v>
      </c>
      <c r="QAY6" s="22" t="s">
        <v>9</v>
      </c>
      <c r="QAZ6" s="22" t="s">
        <v>10</v>
      </c>
      <c r="QBA6" s="2">
        <v>112</v>
      </c>
      <c r="QBB6" s="26"/>
      <c r="QBC6" s="23" t="s">
        <v>4</v>
      </c>
      <c r="QBD6" s="24"/>
      <c r="QBE6" s="24"/>
      <c r="QBF6" s="24"/>
      <c r="QBG6" s="24"/>
      <c r="QBH6" s="24"/>
      <c r="QBI6" s="24"/>
      <c r="QBJ6" s="24"/>
      <c r="QBK6" s="24"/>
      <c r="QBL6" s="24"/>
      <c r="QBM6" s="22" t="s">
        <v>30</v>
      </c>
      <c r="QBN6" s="22" t="s">
        <v>8</v>
      </c>
      <c r="QBO6" s="22" t="s">
        <v>9</v>
      </c>
      <c r="QBP6" s="22" t="s">
        <v>10</v>
      </c>
      <c r="QBQ6" s="2">
        <v>112</v>
      </c>
      <c r="QBR6" s="26"/>
      <c r="QBS6" s="23" t="s">
        <v>4</v>
      </c>
      <c r="QBT6" s="24"/>
      <c r="QBU6" s="24"/>
      <c r="QBV6" s="24"/>
      <c r="QBW6" s="24"/>
      <c r="QBX6" s="24"/>
      <c r="QBY6" s="24"/>
      <c r="QBZ6" s="24"/>
      <c r="QCA6" s="24"/>
      <c r="QCB6" s="24"/>
      <c r="QCC6" s="22" t="s">
        <v>30</v>
      </c>
      <c r="QCD6" s="22" t="s">
        <v>8</v>
      </c>
      <c r="QCE6" s="22" t="s">
        <v>9</v>
      </c>
      <c r="QCF6" s="22" t="s">
        <v>10</v>
      </c>
      <c r="QCG6" s="2">
        <v>112</v>
      </c>
      <c r="QCH6" s="26"/>
      <c r="QCI6" s="23" t="s">
        <v>4</v>
      </c>
      <c r="QCJ6" s="24"/>
      <c r="QCK6" s="24"/>
      <c r="QCL6" s="24"/>
      <c r="QCM6" s="24"/>
      <c r="QCN6" s="24"/>
      <c r="QCO6" s="24"/>
      <c r="QCP6" s="24"/>
      <c r="QCQ6" s="24"/>
      <c r="QCR6" s="24"/>
      <c r="QCS6" s="22" t="s">
        <v>30</v>
      </c>
      <c r="QCT6" s="22" t="s">
        <v>8</v>
      </c>
      <c r="QCU6" s="22" t="s">
        <v>9</v>
      </c>
      <c r="QCV6" s="22" t="s">
        <v>10</v>
      </c>
      <c r="QCW6" s="2">
        <v>112</v>
      </c>
      <c r="QCX6" s="26"/>
      <c r="QCY6" s="23" t="s">
        <v>4</v>
      </c>
      <c r="QCZ6" s="24"/>
      <c r="QDA6" s="24"/>
      <c r="QDB6" s="24"/>
      <c r="QDC6" s="24"/>
      <c r="QDD6" s="24"/>
      <c r="QDE6" s="24"/>
      <c r="QDF6" s="24"/>
      <c r="QDG6" s="24"/>
      <c r="QDH6" s="24"/>
      <c r="QDI6" s="22" t="s">
        <v>30</v>
      </c>
      <c r="QDJ6" s="22" t="s">
        <v>8</v>
      </c>
      <c r="QDK6" s="22" t="s">
        <v>9</v>
      </c>
      <c r="QDL6" s="22" t="s">
        <v>10</v>
      </c>
      <c r="QDM6" s="2">
        <v>112</v>
      </c>
      <c r="QDN6" s="26"/>
      <c r="QDO6" s="23" t="s">
        <v>4</v>
      </c>
      <c r="QDP6" s="24"/>
      <c r="QDQ6" s="24"/>
      <c r="QDR6" s="24"/>
      <c r="QDS6" s="24"/>
      <c r="QDT6" s="24"/>
      <c r="QDU6" s="24"/>
      <c r="QDV6" s="24"/>
      <c r="QDW6" s="24"/>
      <c r="QDX6" s="24"/>
      <c r="QDY6" s="22" t="s">
        <v>30</v>
      </c>
      <c r="QDZ6" s="22" t="s">
        <v>8</v>
      </c>
      <c r="QEA6" s="22" t="s">
        <v>9</v>
      </c>
      <c r="QEB6" s="22" t="s">
        <v>10</v>
      </c>
      <c r="QEC6" s="2">
        <v>112</v>
      </c>
      <c r="QED6" s="26"/>
      <c r="QEE6" s="23" t="s">
        <v>4</v>
      </c>
      <c r="QEF6" s="24"/>
      <c r="QEG6" s="24"/>
      <c r="QEH6" s="24"/>
      <c r="QEI6" s="24"/>
      <c r="QEJ6" s="24"/>
      <c r="QEK6" s="24"/>
      <c r="QEL6" s="24"/>
      <c r="QEM6" s="24"/>
      <c r="QEN6" s="24"/>
      <c r="QEO6" s="22" t="s">
        <v>30</v>
      </c>
      <c r="QEP6" s="22" t="s">
        <v>8</v>
      </c>
      <c r="QEQ6" s="22" t="s">
        <v>9</v>
      </c>
      <c r="QER6" s="22" t="s">
        <v>10</v>
      </c>
      <c r="QES6" s="2">
        <v>112</v>
      </c>
      <c r="QET6" s="26"/>
      <c r="QEU6" s="23" t="s">
        <v>4</v>
      </c>
      <c r="QEV6" s="24"/>
      <c r="QEW6" s="24"/>
      <c r="QEX6" s="24"/>
      <c r="QEY6" s="24"/>
      <c r="QEZ6" s="24"/>
      <c r="QFA6" s="24"/>
      <c r="QFB6" s="24"/>
      <c r="QFC6" s="24"/>
      <c r="QFD6" s="24"/>
      <c r="QFE6" s="22" t="s">
        <v>30</v>
      </c>
      <c r="QFF6" s="22" t="s">
        <v>8</v>
      </c>
      <c r="QFG6" s="22" t="s">
        <v>9</v>
      </c>
      <c r="QFH6" s="22" t="s">
        <v>10</v>
      </c>
      <c r="QFI6" s="2">
        <v>112</v>
      </c>
      <c r="QFJ6" s="26"/>
      <c r="QFK6" s="23" t="s">
        <v>4</v>
      </c>
      <c r="QFL6" s="24"/>
      <c r="QFM6" s="24"/>
      <c r="QFN6" s="24"/>
      <c r="QFO6" s="24"/>
      <c r="QFP6" s="24"/>
      <c r="QFQ6" s="24"/>
      <c r="QFR6" s="24"/>
      <c r="QFS6" s="24"/>
      <c r="QFT6" s="24"/>
      <c r="QFU6" s="22" t="s">
        <v>30</v>
      </c>
      <c r="QFV6" s="22" t="s">
        <v>8</v>
      </c>
      <c r="QFW6" s="22" t="s">
        <v>9</v>
      </c>
      <c r="QFX6" s="22" t="s">
        <v>10</v>
      </c>
      <c r="QFY6" s="2">
        <v>112</v>
      </c>
      <c r="QFZ6" s="26"/>
      <c r="QGA6" s="23" t="s">
        <v>4</v>
      </c>
      <c r="QGB6" s="24"/>
      <c r="QGC6" s="24"/>
      <c r="QGD6" s="24"/>
      <c r="QGE6" s="24"/>
      <c r="QGF6" s="24"/>
      <c r="QGG6" s="24"/>
      <c r="QGH6" s="24"/>
      <c r="QGI6" s="24"/>
      <c r="QGJ6" s="24"/>
      <c r="QGK6" s="22" t="s">
        <v>30</v>
      </c>
      <c r="QGL6" s="22" t="s">
        <v>8</v>
      </c>
      <c r="QGM6" s="22" t="s">
        <v>9</v>
      </c>
      <c r="QGN6" s="22" t="s">
        <v>10</v>
      </c>
      <c r="QGO6" s="2">
        <v>112</v>
      </c>
      <c r="QGP6" s="26"/>
      <c r="QGQ6" s="23" t="s">
        <v>4</v>
      </c>
      <c r="QGR6" s="24"/>
      <c r="QGS6" s="24"/>
      <c r="QGT6" s="24"/>
      <c r="QGU6" s="24"/>
      <c r="QGV6" s="24"/>
      <c r="QGW6" s="24"/>
      <c r="QGX6" s="24"/>
      <c r="QGY6" s="24"/>
      <c r="QGZ6" s="24"/>
      <c r="QHA6" s="22" t="s">
        <v>30</v>
      </c>
      <c r="QHB6" s="22" t="s">
        <v>8</v>
      </c>
      <c r="QHC6" s="22" t="s">
        <v>9</v>
      </c>
      <c r="QHD6" s="22" t="s">
        <v>10</v>
      </c>
      <c r="QHE6" s="2">
        <v>112</v>
      </c>
      <c r="QHF6" s="26"/>
      <c r="QHG6" s="23" t="s">
        <v>4</v>
      </c>
      <c r="QHH6" s="24"/>
      <c r="QHI6" s="24"/>
      <c r="QHJ6" s="24"/>
      <c r="QHK6" s="24"/>
      <c r="QHL6" s="24"/>
      <c r="QHM6" s="24"/>
      <c r="QHN6" s="24"/>
      <c r="QHO6" s="24"/>
      <c r="QHP6" s="24"/>
      <c r="QHQ6" s="22" t="s">
        <v>30</v>
      </c>
      <c r="QHR6" s="22" t="s">
        <v>8</v>
      </c>
      <c r="QHS6" s="22" t="s">
        <v>9</v>
      </c>
      <c r="QHT6" s="22" t="s">
        <v>10</v>
      </c>
      <c r="QHU6" s="2">
        <v>112</v>
      </c>
      <c r="QHV6" s="26"/>
      <c r="QHW6" s="23" t="s">
        <v>4</v>
      </c>
      <c r="QHX6" s="24"/>
      <c r="QHY6" s="24"/>
      <c r="QHZ6" s="24"/>
      <c r="QIA6" s="24"/>
      <c r="QIB6" s="24"/>
      <c r="QIC6" s="24"/>
      <c r="QID6" s="24"/>
      <c r="QIE6" s="24"/>
      <c r="QIF6" s="24"/>
      <c r="QIG6" s="22" t="s">
        <v>30</v>
      </c>
      <c r="QIH6" s="22" t="s">
        <v>8</v>
      </c>
      <c r="QII6" s="22" t="s">
        <v>9</v>
      </c>
      <c r="QIJ6" s="22" t="s">
        <v>10</v>
      </c>
      <c r="QIK6" s="2">
        <v>112</v>
      </c>
      <c r="QIL6" s="26"/>
      <c r="QIM6" s="23" t="s">
        <v>4</v>
      </c>
      <c r="QIN6" s="24"/>
      <c r="QIO6" s="24"/>
      <c r="QIP6" s="24"/>
      <c r="QIQ6" s="24"/>
      <c r="QIR6" s="24"/>
      <c r="QIS6" s="24"/>
      <c r="QIT6" s="24"/>
      <c r="QIU6" s="24"/>
      <c r="QIV6" s="24"/>
      <c r="QIW6" s="22" t="s">
        <v>30</v>
      </c>
      <c r="QIX6" s="22" t="s">
        <v>8</v>
      </c>
      <c r="QIY6" s="22" t="s">
        <v>9</v>
      </c>
      <c r="QIZ6" s="22" t="s">
        <v>10</v>
      </c>
      <c r="QJA6" s="2">
        <v>112</v>
      </c>
      <c r="QJB6" s="26"/>
      <c r="QJC6" s="23" t="s">
        <v>4</v>
      </c>
      <c r="QJD6" s="24"/>
      <c r="QJE6" s="24"/>
      <c r="QJF6" s="24"/>
      <c r="QJG6" s="24"/>
      <c r="QJH6" s="24"/>
      <c r="QJI6" s="24"/>
      <c r="QJJ6" s="24"/>
      <c r="QJK6" s="24"/>
      <c r="QJL6" s="24"/>
      <c r="QJM6" s="22" t="s">
        <v>30</v>
      </c>
      <c r="QJN6" s="22" t="s">
        <v>8</v>
      </c>
      <c r="QJO6" s="22" t="s">
        <v>9</v>
      </c>
      <c r="QJP6" s="22" t="s">
        <v>10</v>
      </c>
      <c r="QJQ6" s="2">
        <v>112</v>
      </c>
      <c r="QJR6" s="26"/>
      <c r="QJS6" s="23" t="s">
        <v>4</v>
      </c>
      <c r="QJT6" s="24"/>
      <c r="QJU6" s="24"/>
      <c r="QJV6" s="24"/>
      <c r="QJW6" s="24"/>
      <c r="QJX6" s="24"/>
      <c r="QJY6" s="24"/>
      <c r="QJZ6" s="24"/>
      <c r="QKA6" s="24"/>
      <c r="QKB6" s="24"/>
      <c r="QKC6" s="22" t="s">
        <v>30</v>
      </c>
      <c r="QKD6" s="22" t="s">
        <v>8</v>
      </c>
      <c r="QKE6" s="22" t="s">
        <v>9</v>
      </c>
      <c r="QKF6" s="22" t="s">
        <v>10</v>
      </c>
      <c r="QKG6" s="2">
        <v>112</v>
      </c>
      <c r="QKH6" s="26"/>
      <c r="QKI6" s="23" t="s">
        <v>4</v>
      </c>
      <c r="QKJ6" s="24"/>
      <c r="QKK6" s="24"/>
      <c r="QKL6" s="24"/>
      <c r="QKM6" s="24"/>
      <c r="QKN6" s="24"/>
      <c r="QKO6" s="24"/>
      <c r="QKP6" s="24"/>
      <c r="QKQ6" s="24"/>
      <c r="QKR6" s="24"/>
      <c r="QKS6" s="22" t="s">
        <v>30</v>
      </c>
      <c r="QKT6" s="22" t="s">
        <v>8</v>
      </c>
      <c r="QKU6" s="22" t="s">
        <v>9</v>
      </c>
      <c r="QKV6" s="22" t="s">
        <v>10</v>
      </c>
      <c r="QKW6" s="2">
        <v>112</v>
      </c>
      <c r="QKX6" s="26"/>
      <c r="QKY6" s="23" t="s">
        <v>4</v>
      </c>
      <c r="QKZ6" s="24"/>
      <c r="QLA6" s="24"/>
      <c r="QLB6" s="24"/>
      <c r="QLC6" s="24"/>
      <c r="QLD6" s="24"/>
      <c r="QLE6" s="24"/>
      <c r="QLF6" s="24"/>
      <c r="QLG6" s="24"/>
      <c r="QLH6" s="24"/>
      <c r="QLI6" s="22" t="s">
        <v>30</v>
      </c>
      <c r="QLJ6" s="22" t="s">
        <v>8</v>
      </c>
      <c r="QLK6" s="22" t="s">
        <v>9</v>
      </c>
      <c r="QLL6" s="22" t="s">
        <v>10</v>
      </c>
      <c r="QLM6" s="2">
        <v>112</v>
      </c>
      <c r="QLN6" s="26"/>
      <c r="QLO6" s="23" t="s">
        <v>4</v>
      </c>
      <c r="QLP6" s="24"/>
      <c r="QLQ6" s="24"/>
      <c r="QLR6" s="24"/>
      <c r="QLS6" s="24"/>
      <c r="QLT6" s="24"/>
      <c r="QLU6" s="24"/>
      <c r="QLV6" s="24"/>
      <c r="QLW6" s="24"/>
      <c r="QLX6" s="24"/>
      <c r="QLY6" s="22" t="s">
        <v>30</v>
      </c>
      <c r="QLZ6" s="22" t="s">
        <v>8</v>
      </c>
      <c r="QMA6" s="22" t="s">
        <v>9</v>
      </c>
      <c r="QMB6" s="22" t="s">
        <v>10</v>
      </c>
      <c r="QMC6" s="2">
        <v>112</v>
      </c>
      <c r="QMD6" s="26"/>
      <c r="QME6" s="23" t="s">
        <v>4</v>
      </c>
      <c r="QMF6" s="24"/>
      <c r="QMG6" s="24"/>
      <c r="QMH6" s="24"/>
      <c r="QMI6" s="24"/>
      <c r="QMJ6" s="24"/>
      <c r="QMK6" s="24"/>
      <c r="QML6" s="24"/>
      <c r="QMM6" s="24"/>
      <c r="QMN6" s="24"/>
      <c r="QMO6" s="22" t="s">
        <v>30</v>
      </c>
      <c r="QMP6" s="22" t="s">
        <v>8</v>
      </c>
      <c r="QMQ6" s="22" t="s">
        <v>9</v>
      </c>
      <c r="QMR6" s="22" t="s">
        <v>10</v>
      </c>
      <c r="QMS6" s="2">
        <v>112</v>
      </c>
      <c r="QMT6" s="26"/>
      <c r="QMU6" s="23" t="s">
        <v>4</v>
      </c>
      <c r="QMV6" s="24"/>
      <c r="QMW6" s="24"/>
      <c r="QMX6" s="24"/>
      <c r="QMY6" s="24"/>
      <c r="QMZ6" s="24"/>
      <c r="QNA6" s="24"/>
      <c r="QNB6" s="24"/>
      <c r="QNC6" s="24"/>
      <c r="QND6" s="24"/>
      <c r="QNE6" s="22" t="s">
        <v>30</v>
      </c>
      <c r="QNF6" s="22" t="s">
        <v>8</v>
      </c>
      <c r="QNG6" s="22" t="s">
        <v>9</v>
      </c>
      <c r="QNH6" s="22" t="s">
        <v>10</v>
      </c>
      <c r="QNI6" s="2">
        <v>112</v>
      </c>
      <c r="QNJ6" s="26"/>
      <c r="QNK6" s="23" t="s">
        <v>4</v>
      </c>
      <c r="QNL6" s="24"/>
      <c r="QNM6" s="24"/>
      <c r="QNN6" s="24"/>
      <c r="QNO6" s="24"/>
      <c r="QNP6" s="24"/>
      <c r="QNQ6" s="24"/>
      <c r="QNR6" s="24"/>
      <c r="QNS6" s="24"/>
      <c r="QNT6" s="24"/>
      <c r="QNU6" s="22" t="s">
        <v>30</v>
      </c>
      <c r="QNV6" s="22" t="s">
        <v>8</v>
      </c>
      <c r="QNW6" s="22" t="s">
        <v>9</v>
      </c>
      <c r="QNX6" s="22" t="s">
        <v>10</v>
      </c>
      <c r="QNY6" s="2">
        <v>112</v>
      </c>
      <c r="QNZ6" s="26"/>
      <c r="QOA6" s="23" t="s">
        <v>4</v>
      </c>
      <c r="QOB6" s="24"/>
      <c r="QOC6" s="24"/>
      <c r="QOD6" s="24"/>
      <c r="QOE6" s="24"/>
      <c r="QOF6" s="24"/>
      <c r="QOG6" s="24"/>
      <c r="QOH6" s="24"/>
      <c r="QOI6" s="24"/>
      <c r="QOJ6" s="24"/>
      <c r="QOK6" s="22" t="s">
        <v>30</v>
      </c>
      <c r="QOL6" s="22" t="s">
        <v>8</v>
      </c>
      <c r="QOM6" s="22" t="s">
        <v>9</v>
      </c>
      <c r="QON6" s="22" t="s">
        <v>10</v>
      </c>
      <c r="QOO6" s="2">
        <v>112</v>
      </c>
      <c r="QOP6" s="26"/>
      <c r="QOQ6" s="23" t="s">
        <v>4</v>
      </c>
      <c r="QOR6" s="24"/>
      <c r="QOS6" s="24"/>
      <c r="QOT6" s="24"/>
      <c r="QOU6" s="24"/>
      <c r="QOV6" s="24"/>
      <c r="QOW6" s="24"/>
      <c r="QOX6" s="24"/>
      <c r="QOY6" s="24"/>
      <c r="QOZ6" s="24"/>
      <c r="QPA6" s="22" t="s">
        <v>30</v>
      </c>
      <c r="QPB6" s="22" t="s">
        <v>8</v>
      </c>
      <c r="QPC6" s="22" t="s">
        <v>9</v>
      </c>
      <c r="QPD6" s="22" t="s">
        <v>10</v>
      </c>
      <c r="QPE6" s="2">
        <v>112</v>
      </c>
      <c r="QPF6" s="26"/>
      <c r="QPG6" s="23" t="s">
        <v>4</v>
      </c>
      <c r="QPH6" s="24"/>
      <c r="QPI6" s="24"/>
      <c r="QPJ6" s="24"/>
      <c r="QPK6" s="24"/>
      <c r="QPL6" s="24"/>
      <c r="QPM6" s="24"/>
      <c r="QPN6" s="24"/>
      <c r="QPO6" s="24"/>
      <c r="QPP6" s="24"/>
      <c r="QPQ6" s="22" t="s">
        <v>30</v>
      </c>
      <c r="QPR6" s="22" t="s">
        <v>8</v>
      </c>
      <c r="QPS6" s="22" t="s">
        <v>9</v>
      </c>
      <c r="QPT6" s="22" t="s">
        <v>10</v>
      </c>
      <c r="QPU6" s="2">
        <v>112</v>
      </c>
      <c r="QPV6" s="26"/>
      <c r="QPW6" s="23" t="s">
        <v>4</v>
      </c>
      <c r="QPX6" s="24"/>
      <c r="QPY6" s="24"/>
      <c r="QPZ6" s="24"/>
      <c r="QQA6" s="24"/>
      <c r="QQB6" s="24"/>
      <c r="QQC6" s="24"/>
      <c r="QQD6" s="24"/>
      <c r="QQE6" s="24"/>
      <c r="QQF6" s="24"/>
      <c r="QQG6" s="22" t="s">
        <v>30</v>
      </c>
      <c r="QQH6" s="22" t="s">
        <v>8</v>
      </c>
      <c r="QQI6" s="22" t="s">
        <v>9</v>
      </c>
      <c r="QQJ6" s="22" t="s">
        <v>10</v>
      </c>
      <c r="QQK6" s="2">
        <v>112</v>
      </c>
      <c r="QQL6" s="26"/>
      <c r="QQM6" s="23" t="s">
        <v>4</v>
      </c>
      <c r="QQN6" s="24"/>
      <c r="QQO6" s="24"/>
      <c r="QQP6" s="24"/>
      <c r="QQQ6" s="24"/>
      <c r="QQR6" s="24"/>
      <c r="QQS6" s="24"/>
      <c r="QQT6" s="24"/>
      <c r="QQU6" s="24"/>
      <c r="QQV6" s="24"/>
      <c r="QQW6" s="22" t="s">
        <v>30</v>
      </c>
      <c r="QQX6" s="22" t="s">
        <v>8</v>
      </c>
      <c r="QQY6" s="22" t="s">
        <v>9</v>
      </c>
      <c r="QQZ6" s="22" t="s">
        <v>10</v>
      </c>
      <c r="QRA6" s="2">
        <v>112</v>
      </c>
      <c r="QRB6" s="26"/>
      <c r="QRC6" s="23" t="s">
        <v>4</v>
      </c>
      <c r="QRD6" s="24"/>
      <c r="QRE6" s="24"/>
      <c r="QRF6" s="24"/>
      <c r="QRG6" s="24"/>
      <c r="QRH6" s="24"/>
      <c r="QRI6" s="24"/>
      <c r="QRJ6" s="24"/>
      <c r="QRK6" s="24"/>
      <c r="QRL6" s="24"/>
      <c r="QRM6" s="22" t="s">
        <v>30</v>
      </c>
      <c r="QRN6" s="22" t="s">
        <v>8</v>
      </c>
      <c r="QRO6" s="22" t="s">
        <v>9</v>
      </c>
      <c r="QRP6" s="22" t="s">
        <v>10</v>
      </c>
      <c r="QRQ6" s="2">
        <v>112</v>
      </c>
      <c r="QRR6" s="26"/>
      <c r="QRS6" s="23" t="s">
        <v>4</v>
      </c>
      <c r="QRT6" s="24"/>
      <c r="QRU6" s="24"/>
      <c r="QRV6" s="24"/>
      <c r="QRW6" s="24"/>
      <c r="QRX6" s="24"/>
      <c r="QRY6" s="24"/>
      <c r="QRZ6" s="24"/>
      <c r="QSA6" s="24"/>
      <c r="QSB6" s="24"/>
      <c r="QSC6" s="22" t="s">
        <v>30</v>
      </c>
      <c r="QSD6" s="22" t="s">
        <v>8</v>
      </c>
      <c r="QSE6" s="22" t="s">
        <v>9</v>
      </c>
      <c r="QSF6" s="22" t="s">
        <v>10</v>
      </c>
      <c r="QSG6" s="2">
        <v>112</v>
      </c>
      <c r="QSH6" s="26"/>
      <c r="QSI6" s="23" t="s">
        <v>4</v>
      </c>
      <c r="QSJ6" s="24"/>
      <c r="QSK6" s="24"/>
      <c r="QSL6" s="24"/>
      <c r="QSM6" s="24"/>
      <c r="QSN6" s="24"/>
      <c r="QSO6" s="24"/>
      <c r="QSP6" s="24"/>
      <c r="QSQ6" s="24"/>
      <c r="QSR6" s="24"/>
      <c r="QSS6" s="22" t="s">
        <v>30</v>
      </c>
      <c r="QST6" s="22" t="s">
        <v>8</v>
      </c>
      <c r="QSU6" s="22" t="s">
        <v>9</v>
      </c>
      <c r="QSV6" s="22" t="s">
        <v>10</v>
      </c>
      <c r="QSW6" s="2">
        <v>112</v>
      </c>
      <c r="QSX6" s="26"/>
      <c r="QSY6" s="23" t="s">
        <v>4</v>
      </c>
      <c r="QSZ6" s="24"/>
      <c r="QTA6" s="24"/>
      <c r="QTB6" s="24"/>
      <c r="QTC6" s="24"/>
      <c r="QTD6" s="24"/>
      <c r="QTE6" s="24"/>
      <c r="QTF6" s="24"/>
      <c r="QTG6" s="24"/>
      <c r="QTH6" s="24"/>
      <c r="QTI6" s="22" t="s">
        <v>30</v>
      </c>
      <c r="QTJ6" s="22" t="s">
        <v>8</v>
      </c>
      <c r="QTK6" s="22" t="s">
        <v>9</v>
      </c>
      <c r="QTL6" s="22" t="s">
        <v>10</v>
      </c>
      <c r="QTM6" s="2">
        <v>112</v>
      </c>
      <c r="QTN6" s="26"/>
      <c r="QTO6" s="23" t="s">
        <v>4</v>
      </c>
      <c r="QTP6" s="24"/>
      <c r="QTQ6" s="24"/>
      <c r="QTR6" s="24"/>
      <c r="QTS6" s="24"/>
      <c r="QTT6" s="24"/>
      <c r="QTU6" s="24"/>
      <c r="QTV6" s="24"/>
      <c r="QTW6" s="24"/>
      <c r="QTX6" s="24"/>
      <c r="QTY6" s="22" t="s">
        <v>30</v>
      </c>
      <c r="QTZ6" s="22" t="s">
        <v>8</v>
      </c>
      <c r="QUA6" s="22" t="s">
        <v>9</v>
      </c>
      <c r="QUB6" s="22" t="s">
        <v>10</v>
      </c>
      <c r="QUC6" s="2">
        <v>112</v>
      </c>
      <c r="QUD6" s="26"/>
      <c r="QUE6" s="23" t="s">
        <v>4</v>
      </c>
      <c r="QUF6" s="24"/>
      <c r="QUG6" s="24"/>
      <c r="QUH6" s="24"/>
      <c r="QUI6" s="24"/>
      <c r="QUJ6" s="24"/>
      <c r="QUK6" s="24"/>
      <c r="QUL6" s="24"/>
      <c r="QUM6" s="24"/>
      <c r="QUN6" s="24"/>
      <c r="QUO6" s="22" t="s">
        <v>30</v>
      </c>
      <c r="QUP6" s="22" t="s">
        <v>8</v>
      </c>
      <c r="QUQ6" s="22" t="s">
        <v>9</v>
      </c>
      <c r="QUR6" s="22" t="s">
        <v>10</v>
      </c>
      <c r="QUS6" s="2">
        <v>112</v>
      </c>
      <c r="QUT6" s="26"/>
      <c r="QUU6" s="23" t="s">
        <v>4</v>
      </c>
      <c r="QUV6" s="24"/>
      <c r="QUW6" s="24"/>
      <c r="QUX6" s="24"/>
      <c r="QUY6" s="24"/>
      <c r="QUZ6" s="24"/>
      <c r="QVA6" s="24"/>
      <c r="QVB6" s="24"/>
      <c r="QVC6" s="24"/>
      <c r="QVD6" s="24"/>
      <c r="QVE6" s="22" t="s">
        <v>30</v>
      </c>
      <c r="QVF6" s="22" t="s">
        <v>8</v>
      </c>
      <c r="QVG6" s="22" t="s">
        <v>9</v>
      </c>
      <c r="QVH6" s="22" t="s">
        <v>10</v>
      </c>
      <c r="QVI6" s="2">
        <v>112</v>
      </c>
      <c r="QVJ6" s="26"/>
      <c r="QVK6" s="23" t="s">
        <v>4</v>
      </c>
      <c r="QVL6" s="24"/>
      <c r="QVM6" s="24"/>
      <c r="QVN6" s="24"/>
      <c r="QVO6" s="24"/>
      <c r="QVP6" s="24"/>
      <c r="QVQ6" s="24"/>
      <c r="QVR6" s="24"/>
      <c r="QVS6" s="24"/>
      <c r="QVT6" s="24"/>
      <c r="QVU6" s="22" t="s">
        <v>30</v>
      </c>
      <c r="QVV6" s="22" t="s">
        <v>8</v>
      </c>
      <c r="QVW6" s="22" t="s">
        <v>9</v>
      </c>
      <c r="QVX6" s="22" t="s">
        <v>10</v>
      </c>
      <c r="QVY6" s="2">
        <v>112</v>
      </c>
      <c r="QVZ6" s="26"/>
      <c r="QWA6" s="23" t="s">
        <v>4</v>
      </c>
      <c r="QWB6" s="24"/>
      <c r="QWC6" s="24"/>
      <c r="QWD6" s="24"/>
      <c r="QWE6" s="24"/>
      <c r="QWF6" s="24"/>
      <c r="QWG6" s="24"/>
      <c r="QWH6" s="24"/>
      <c r="QWI6" s="24"/>
      <c r="QWJ6" s="24"/>
      <c r="QWK6" s="22" t="s">
        <v>30</v>
      </c>
      <c r="QWL6" s="22" t="s">
        <v>8</v>
      </c>
      <c r="QWM6" s="22" t="s">
        <v>9</v>
      </c>
      <c r="QWN6" s="22" t="s">
        <v>10</v>
      </c>
      <c r="QWO6" s="2">
        <v>112</v>
      </c>
      <c r="QWP6" s="26"/>
      <c r="QWQ6" s="23" t="s">
        <v>4</v>
      </c>
      <c r="QWR6" s="24"/>
      <c r="QWS6" s="24"/>
      <c r="QWT6" s="24"/>
      <c r="QWU6" s="24"/>
      <c r="QWV6" s="24"/>
      <c r="QWW6" s="24"/>
      <c r="QWX6" s="24"/>
      <c r="QWY6" s="24"/>
      <c r="QWZ6" s="24"/>
      <c r="QXA6" s="22" t="s">
        <v>30</v>
      </c>
      <c r="QXB6" s="22" t="s">
        <v>8</v>
      </c>
      <c r="QXC6" s="22" t="s">
        <v>9</v>
      </c>
      <c r="QXD6" s="22" t="s">
        <v>10</v>
      </c>
      <c r="QXE6" s="2">
        <v>112</v>
      </c>
      <c r="QXF6" s="26"/>
      <c r="QXG6" s="23" t="s">
        <v>4</v>
      </c>
      <c r="QXH6" s="24"/>
      <c r="QXI6" s="24"/>
      <c r="QXJ6" s="24"/>
      <c r="QXK6" s="24"/>
      <c r="QXL6" s="24"/>
      <c r="QXM6" s="24"/>
      <c r="QXN6" s="24"/>
      <c r="QXO6" s="24"/>
      <c r="QXP6" s="24"/>
      <c r="QXQ6" s="22" t="s">
        <v>30</v>
      </c>
      <c r="QXR6" s="22" t="s">
        <v>8</v>
      </c>
      <c r="QXS6" s="22" t="s">
        <v>9</v>
      </c>
      <c r="QXT6" s="22" t="s">
        <v>10</v>
      </c>
      <c r="QXU6" s="2">
        <v>112</v>
      </c>
      <c r="QXV6" s="26"/>
      <c r="QXW6" s="23" t="s">
        <v>4</v>
      </c>
      <c r="QXX6" s="24"/>
      <c r="QXY6" s="24"/>
      <c r="QXZ6" s="24"/>
      <c r="QYA6" s="24"/>
      <c r="QYB6" s="24"/>
      <c r="QYC6" s="24"/>
      <c r="QYD6" s="24"/>
      <c r="QYE6" s="24"/>
      <c r="QYF6" s="24"/>
      <c r="QYG6" s="22" t="s">
        <v>30</v>
      </c>
      <c r="QYH6" s="22" t="s">
        <v>8</v>
      </c>
      <c r="QYI6" s="22" t="s">
        <v>9</v>
      </c>
      <c r="QYJ6" s="22" t="s">
        <v>10</v>
      </c>
      <c r="QYK6" s="2">
        <v>112</v>
      </c>
      <c r="QYL6" s="26"/>
      <c r="QYM6" s="23" t="s">
        <v>4</v>
      </c>
      <c r="QYN6" s="24"/>
      <c r="QYO6" s="24"/>
      <c r="QYP6" s="24"/>
      <c r="QYQ6" s="24"/>
      <c r="QYR6" s="24"/>
      <c r="QYS6" s="24"/>
      <c r="QYT6" s="24"/>
      <c r="QYU6" s="24"/>
      <c r="QYV6" s="24"/>
      <c r="QYW6" s="22" t="s">
        <v>30</v>
      </c>
      <c r="QYX6" s="22" t="s">
        <v>8</v>
      </c>
      <c r="QYY6" s="22" t="s">
        <v>9</v>
      </c>
      <c r="QYZ6" s="22" t="s">
        <v>10</v>
      </c>
      <c r="QZA6" s="2">
        <v>112</v>
      </c>
      <c r="QZB6" s="26"/>
      <c r="QZC6" s="23" t="s">
        <v>4</v>
      </c>
      <c r="QZD6" s="24"/>
      <c r="QZE6" s="24"/>
      <c r="QZF6" s="24"/>
      <c r="QZG6" s="24"/>
      <c r="QZH6" s="24"/>
      <c r="QZI6" s="24"/>
      <c r="QZJ6" s="24"/>
      <c r="QZK6" s="24"/>
      <c r="QZL6" s="24"/>
      <c r="QZM6" s="22" t="s">
        <v>30</v>
      </c>
      <c r="QZN6" s="22" t="s">
        <v>8</v>
      </c>
      <c r="QZO6" s="22" t="s">
        <v>9</v>
      </c>
      <c r="QZP6" s="22" t="s">
        <v>10</v>
      </c>
      <c r="QZQ6" s="2">
        <v>112</v>
      </c>
      <c r="QZR6" s="26"/>
      <c r="QZS6" s="23" t="s">
        <v>4</v>
      </c>
      <c r="QZT6" s="24"/>
      <c r="QZU6" s="24"/>
      <c r="QZV6" s="24"/>
      <c r="QZW6" s="24"/>
      <c r="QZX6" s="24"/>
      <c r="QZY6" s="24"/>
      <c r="QZZ6" s="24"/>
      <c r="RAA6" s="24"/>
      <c r="RAB6" s="24"/>
      <c r="RAC6" s="22" t="s">
        <v>30</v>
      </c>
      <c r="RAD6" s="22" t="s">
        <v>8</v>
      </c>
      <c r="RAE6" s="22" t="s">
        <v>9</v>
      </c>
      <c r="RAF6" s="22" t="s">
        <v>10</v>
      </c>
      <c r="RAG6" s="2">
        <v>112</v>
      </c>
      <c r="RAH6" s="26"/>
      <c r="RAI6" s="23" t="s">
        <v>4</v>
      </c>
      <c r="RAJ6" s="24"/>
      <c r="RAK6" s="24"/>
      <c r="RAL6" s="24"/>
      <c r="RAM6" s="24"/>
      <c r="RAN6" s="24"/>
      <c r="RAO6" s="24"/>
      <c r="RAP6" s="24"/>
      <c r="RAQ6" s="24"/>
      <c r="RAR6" s="24"/>
      <c r="RAS6" s="22" t="s">
        <v>30</v>
      </c>
      <c r="RAT6" s="22" t="s">
        <v>8</v>
      </c>
      <c r="RAU6" s="22" t="s">
        <v>9</v>
      </c>
      <c r="RAV6" s="22" t="s">
        <v>10</v>
      </c>
      <c r="RAW6" s="2">
        <v>112</v>
      </c>
      <c r="RAX6" s="26"/>
      <c r="RAY6" s="23" t="s">
        <v>4</v>
      </c>
      <c r="RAZ6" s="24"/>
      <c r="RBA6" s="24"/>
      <c r="RBB6" s="24"/>
      <c r="RBC6" s="24"/>
      <c r="RBD6" s="24"/>
      <c r="RBE6" s="24"/>
      <c r="RBF6" s="24"/>
      <c r="RBG6" s="24"/>
      <c r="RBH6" s="24"/>
      <c r="RBI6" s="22" t="s">
        <v>30</v>
      </c>
      <c r="RBJ6" s="22" t="s">
        <v>8</v>
      </c>
      <c r="RBK6" s="22" t="s">
        <v>9</v>
      </c>
      <c r="RBL6" s="22" t="s">
        <v>10</v>
      </c>
      <c r="RBM6" s="2">
        <v>112</v>
      </c>
      <c r="RBN6" s="26"/>
      <c r="RBO6" s="23" t="s">
        <v>4</v>
      </c>
      <c r="RBP6" s="24"/>
      <c r="RBQ6" s="24"/>
      <c r="RBR6" s="24"/>
      <c r="RBS6" s="24"/>
      <c r="RBT6" s="24"/>
      <c r="RBU6" s="24"/>
      <c r="RBV6" s="24"/>
      <c r="RBW6" s="24"/>
      <c r="RBX6" s="24"/>
      <c r="RBY6" s="22" t="s">
        <v>30</v>
      </c>
      <c r="RBZ6" s="22" t="s">
        <v>8</v>
      </c>
      <c r="RCA6" s="22" t="s">
        <v>9</v>
      </c>
      <c r="RCB6" s="22" t="s">
        <v>10</v>
      </c>
      <c r="RCC6" s="2">
        <v>112</v>
      </c>
      <c r="RCD6" s="26"/>
      <c r="RCE6" s="23" t="s">
        <v>4</v>
      </c>
      <c r="RCF6" s="24"/>
      <c r="RCG6" s="24"/>
      <c r="RCH6" s="24"/>
      <c r="RCI6" s="24"/>
      <c r="RCJ6" s="24"/>
      <c r="RCK6" s="24"/>
      <c r="RCL6" s="24"/>
      <c r="RCM6" s="24"/>
      <c r="RCN6" s="24"/>
      <c r="RCO6" s="22" t="s">
        <v>30</v>
      </c>
      <c r="RCP6" s="22" t="s">
        <v>8</v>
      </c>
      <c r="RCQ6" s="22" t="s">
        <v>9</v>
      </c>
      <c r="RCR6" s="22" t="s">
        <v>10</v>
      </c>
      <c r="RCS6" s="2">
        <v>112</v>
      </c>
      <c r="RCT6" s="26"/>
      <c r="RCU6" s="23" t="s">
        <v>4</v>
      </c>
      <c r="RCV6" s="24"/>
      <c r="RCW6" s="24"/>
      <c r="RCX6" s="24"/>
      <c r="RCY6" s="24"/>
      <c r="RCZ6" s="24"/>
      <c r="RDA6" s="24"/>
      <c r="RDB6" s="24"/>
      <c r="RDC6" s="24"/>
      <c r="RDD6" s="24"/>
      <c r="RDE6" s="22" t="s">
        <v>30</v>
      </c>
      <c r="RDF6" s="22" t="s">
        <v>8</v>
      </c>
      <c r="RDG6" s="22" t="s">
        <v>9</v>
      </c>
      <c r="RDH6" s="22" t="s">
        <v>10</v>
      </c>
      <c r="RDI6" s="2">
        <v>112</v>
      </c>
      <c r="RDJ6" s="26"/>
      <c r="RDK6" s="23" t="s">
        <v>4</v>
      </c>
      <c r="RDL6" s="24"/>
      <c r="RDM6" s="24"/>
      <c r="RDN6" s="24"/>
      <c r="RDO6" s="24"/>
      <c r="RDP6" s="24"/>
      <c r="RDQ6" s="24"/>
      <c r="RDR6" s="24"/>
      <c r="RDS6" s="24"/>
      <c r="RDT6" s="24"/>
      <c r="RDU6" s="22" t="s">
        <v>30</v>
      </c>
      <c r="RDV6" s="22" t="s">
        <v>8</v>
      </c>
      <c r="RDW6" s="22" t="s">
        <v>9</v>
      </c>
      <c r="RDX6" s="22" t="s">
        <v>10</v>
      </c>
      <c r="RDY6" s="2">
        <v>112</v>
      </c>
      <c r="RDZ6" s="26"/>
      <c r="REA6" s="23" t="s">
        <v>4</v>
      </c>
      <c r="REB6" s="24"/>
      <c r="REC6" s="24"/>
      <c r="RED6" s="24"/>
      <c r="REE6" s="24"/>
      <c r="REF6" s="24"/>
      <c r="REG6" s="24"/>
      <c r="REH6" s="24"/>
      <c r="REI6" s="24"/>
      <c r="REJ6" s="24"/>
      <c r="REK6" s="22" t="s">
        <v>30</v>
      </c>
      <c r="REL6" s="22" t="s">
        <v>8</v>
      </c>
      <c r="REM6" s="22" t="s">
        <v>9</v>
      </c>
      <c r="REN6" s="22" t="s">
        <v>10</v>
      </c>
      <c r="REO6" s="2">
        <v>112</v>
      </c>
      <c r="REP6" s="26"/>
      <c r="REQ6" s="23" t="s">
        <v>4</v>
      </c>
      <c r="RER6" s="24"/>
      <c r="RES6" s="24"/>
      <c r="RET6" s="24"/>
      <c r="REU6" s="24"/>
      <c r="REV6" s="24"/>
      <c r="REW6" s="24"/>
      <c r="REX6" s="24"/>
      <c r="REY6" s="24"/>
      <c r="REZ6" s="24"/>
      <c r="RFA6" s="22" t="s">
        <v>30</v>
      </c>
      <c r="RFB6" s="22" t="s">
        <v>8</v>
      </c>
      <c r="RFC6" s="22" t="s">
        <v>9</v>
      </c>
      <c r="RFD6" s="22" t="s">
        <v>10</v>
      </c>
      <c r="RFE6" s="2">
        <v>112</v>
      </c>
      <c r="RFF6" s="26"/>
      <c r="RFG6" s="23" t="s">
        <v>4</v>
      </c>
      <c r="RFH6" s="24"/>
      <c r="RFI6" s="24"/>
      <c r="RFJ6" s="24"/>
      <c r="RFK6" s="24"/>
      <c r="RFL6" s="24"/>
      <c r="RFM6" s="24"/>
      <c r="RFN6" s="24"/>
      <c r="RFO6" s="24"/>
      <c r="RFP6" s="24"/>
      <c r="RFQ6" s="22" t="s">
        <v>30</v>
      </c>
      <c r="RFR6" s="22" t="s">
        <v>8</v>
      </c>
      <c r="RFS6" s="22" t="s">
        <v>9</v>
      </c>
      <c r="RFT6" s="22" t="s">
        <v>10</v>
      </c>
      <c r="RFU6" s="2">
        <v>112</v>
      </c>
      <c r="RFV6" s="26"/>
      <c r="RFW6" s="23" t="s">
        <v>4</v>
      </c>
      <c r="RFX6" s="24"/>
      <c r="RFY6" s="24"/>
      <c r="RFZ6" s="24"/>
      <c r="RGA6" s="24"/>
      <c r="RGB6" s="24"/>
      <c r="RGC6" s="24"/>
      <c r="RGD6" s="24"/>
      <c r="RGE6" s="24"/>
      <c r="RGF6" s="24"/>
      <c r="RGG6" s="22" t="s">
        <v>30</v>
      </c>
      <c r="RGH6" s="22" t="s">
        <v>8</v>
      </c>
      <c r="RGI6" s="22" t="s">
        <v>9</v>
      </c>
      <c r="RGJ6" s="22" t="s">
        <v>10</v>
      </c>
      <c r="RGK6" s="2">
        <v>112</v>
      </c>
      <c r="RGL6" s="26"/>
      <c r="RGM6" s="23" t="s">
        <v>4</v>
      </c>
      <c r="RGN6" s="24"/>
      <c r="RGO6" s="24"/>
      <c r="RGP6" s="24"/>
      <c r="RGQ6" s="24"/>
      <c r="RGR6" s="24"/>
      <c r="RGS6" s="24"/>
      <c r="RGT6" s="24"/>
      <c r="RGU6" s="24"/>
      <c r="RGV6" s="24"/>
      <c r="RGW6" s="22" t="s">
        <v>30</v>
      </c>
      <c r="RGX6" s="22" t="s">
        <v>8</v>
      </c>
      <c r="RGY6" s="22" t="s">
        <v>9</v>
      </c>
      <c r="RGZ6" s="22" t="s">
        <v>10</v>
      </c>
      <c r="RHA6" s="2">
        <v>112</v>
      </c>
      <c r="RHB6" s="26"/>
      <c r="RHC6" s="23" t="s">
        <v>4</v>
      </c>
      <c r="RHD6" s="24"/>
      <c r="RHE6" s="24"/>
      <c r="RHF6" s="24"/>
      <c r="RHG6" s="24"/>
      <c r="RHH6" s="24"/>
      <c r="RHI6" s="24"/>
      <c r="RHJ6" s="24"/>
      <c r="RHK6" s="24"/>
      <c r="RHL6" s="24"/>
      <c r="RHM6" s="22" t="s">
        <v>30</v>
      </c>
      <c r="RHN6" s="22" t="s">
        <v>8</v>
      </c>
      <c r="RHO6" s="22" t="s">
        <v>9</v>
      </c>
      <c r="RHP6" s="22" t="s">
        <v>10</v>
      </c>
      <c r="RHQ6" s="2">
        <v>112</v>
      </c>
      <c r="RHR6" s="26"/>
      <c r="RHS6" s="23" t="s">
        <v>4</v>
      </c>
      <c r="RHT6" s="24"/>
      <c r="RHU6" s="24"/>
      <c r="RHV6" s="24"/>
      <c r="RHW6" s="24"/>
      <c r="RHX6" s="24"/>
      <c r="RHY6" s="24"/>
      <c r="RHZ6" s="24"/>
      <c r="RIA6" s="24"/>
      <c r="RIB6" s="24"/>
      <c r="RIC6" s="22" t="s">
        <v>30</v>
      </c>
      <c r="RID6" s="22" t="s">
        <v>8</v>
      </c>
      <c r="RIE6" s="22" t="s">
        <v>9</v>
      </c>
      <c r="RIF6" s="22" t="s">
        <v>10</v>
      </c>
      <c r="RIG6" s="2">
        <v>112</v>
      </c>
      <c r="RIH6" s="26"/>
      <c r="RII6" s="23" t="s">
        <v>4</v>
      </c>
      <c r="RIJ6" s="24"/>
      <c r="RIK6" s="24"/>
      <c r="RIL6" s="24"/>
      <c r="RIM6" s="24"/>
      <c r="RIN6" s="24"/>
      <c r="RIO6" s="24"/>
      <c r="RIP6" s="24"/>
      <c r="RIQ6" s="24"/>
      <c r="RIR6" s="24"/>
      <c r="RIS6" s="22" t="s">
        <v>30</v>
      </c>
      <c r="RIT6" s="22" t="s">
        <v>8</v>
      </c>
      <c r="RIU6" s="22" t="s">
        <v>9</v>
      </c>
      <c r="RIV6" s="22" t="s">
        <v>10</v>
      </c>
      <c r="RIW6" s="2">
        <v>112</v>
      </c>
      <c r="RIX6" s="26"/>
      <c r="RIY6" s="23" t="s">
        <v>4</v>
      </c>
      <c r="RIZ6" s="24"/>
      <c r="RJA6" s="24"/>
      <c r="RJB6" s="24"/>
      <c r="RJC6" s="24"/>
      <c r="RJD6" s="24"/>
      <c r="RJE6" s="24"/>
      <c r="RJF6" s="24"/>
      <c r="RJG6" s="24"/>
      <c r="RJH6" s="24"/>
      <c r="RJI6" s="22" t="s">
        <v>30</v>
      </c>
      <c r="RJJ6" s="22" t="s">
        <v>8</v>
      </c>
      <c r="RJK6" s="22" t="s">
        <v>9</v>
      </c>
      <c r="RJL6" s="22" t="s">
        <v>10</v>
      </c>
      <c r="RJM6" s="2">
        <v>112</v>
      </c>
      <c r="RJN6" s="26"/>
      <c r="RJO6" s="23" t="s">
        <v>4</v>
      </c>
      <c r="RJP6" s="24"/>
      <c r="RJQ6" s="24"/>
      <c r="RJR6" s="24"/>
      <c r="RJS6" s="24"/>
      <c r="RJT6" s="24"/>
      <c r="RJU6" s="24"/>
      <c r="RJV6" s="24"/>
      <c r="RJW6" s="24"/>
      <c r="RJX6" s="24"/>
      <c r="RJY6" s="22" t="s">
        <v>30</v>
      </c>
      <c r="RJZ6" s="22" t="s">
        <v>8</v>
      </c>
      <c r="RKA6" s="22" t="s">
        <v>9</v>
      </c>
      <c r="RKB6" s="22" t="s">
        <v>10</v>
      </c>
      <c r="RKC6" s="2">
        <v>112</v>
      </c>
      <c r="RKD6" s="26"/>
      <c r="RKE6" s="23" t="s">
        <v>4</v>
      </c>
      <c r="RKF6" s="24"/>
      <c r="RKG6" s="24"/>
      <c r="RKH6" s="24"/>
      <c r="RKI6" s="24"/>
      <c r="RKJ6" s="24"/>
      <c r="RKK6" s="24"/>
      <c r="RKL6" s="24"/>
      <c r="RKM6" s="24"/>
      <c r="RKN6" s="24"/>
      <c r="RKO6" s="22" t="s">
        <v>30</v>
      </c>
      <c r="RKP6" s="22" t="s">
        <v>8</v>
      </c>
      <c r="RKQ6" s="22" t="s">
        <v>9</v>
      </c>
      <c r="RKR6" s="22" t="s">
        <v>10</v>
      </c>
      <c r="RKS6" s="2">
        <v>112</v>
      </c>
      <c r="RKT6" s="26"/>
      <c r="RKU6" s="23" t="s">
        <v>4</v>
      </c>
      <c r="RKV6" s="24"/>
      <c r="RKW6" s="24"/>
      <c r="RKX6" s="24"/>
      <c r="RKY6" s="24"/>
      <c r="RKZ6" s="24"/>
      <c r="RLA6" s="24"/>
      <c r="RLB6" s="24"/>
      <c r="RLC6" s="24"/>
      <c r="RLD6" s="24"/>
      <c r="RLE6" s="22" t="s">
        <v>30</v>
      </c>
      <c r="RLF6" s="22" t="s">
        <v>8</v>
      </c>
      <c r="RLG6" s="22" t="s">
        <v>9</v>
      </c>
      <c r="RLH6" s="22" t="s">
        <v>10</v>
      </c>
      <c r="RLI6" s="2">
        <v>112</v>
      </c>
      <c r="RLJ6" s="26"/>
      <c r="RLK6" s="23" t="s">
        <v>4</v>
      </c>
      <c r="RLL6" s="24"/>
      <c r="RLM6" s="24"/>
      <c r="RLN6" s="24"/>
      <c r="RLO6" s="24"/>
      <c r="RLP6" s="24"/>
      <c r="RLQ6" s="24"/>
      <c r="RLR6" s="24"/>
      <c r="RLS6" s="24"/>
      <c r="RLT6" s="24"/>
      <c r="RLU6" s="22" t="s">
        <v>30</v>
      </c>
      <c r="RLV6" s="22" t="s">
        <v>8</v>
      </c>
      <c r="RLW6" s="22" t="s">
        <v>9</v>
      </c>
      <c r="RLX6" s="22" t="s">
        <v>10</v>
      </c>
      <c r="RLY6" s="2">
        <v>112</v>
      </c>
      <c r="RLZ6" s="26"/>
      <c r="RMA6" s="23" t="s">
        <v>4</v>
      </c>
      <c r="RMB6" s="24"/>
      <c r="RMC6" s="24"/>
      <c r="RMD6" s="24"/>
      <c r="RME6" s="24"/>
      <c r="RMF6" s="24"/>
      <c r="RMG6" s="24"/>
      <c r="RMH6" s="24"/>
      <c r="RMI6" s="24"/>
      <c r="RMJ6" s="24"/>
      <c r="RMK6" s="22" t="s">
        <v>30</v>
      </c>
      <c r="RML6" s="22" t="s">
        <v>8</v>
      </c>
      <c r="RMM6" s="22" t="s">
        <v>9</v>
      </c>
      <c r="RMN6" s="22" t="s">
        <v>10</v>
      </c>
      <c r="RMO6" s="2">
        <v>112</v>
      </c>
      <c r="RMP6" s="26"/>
      <c r="RMQ6" s="23" t="s">
        <v>4</v>
      </c>
      <c r="RMR6" s="24"/>
      <c r="RMS6" s="24"/>
      <c r="RMT6" s="24"/>
      <c r="RMU6" s="24"/>
      <c r="RMV6" s="24"/>
      <c r="RMW6" s="24"/>
      <c r="RMX6" s="24"/>
      <c r="RMY6" s="24"/>
      <c r="RMZ6" s="24"/>
      <c r="RNA6" s="22" t="s">
        <v>30</v>
      </c>
      <c r="RNB6" s="22" t="s">
        <v>8</v>
      </c>
      <c r="RNC6" s="22" t="s">
        <v>9</v>
      </c>
      <c r="RND6" s="22" t="s">
        <v>10</v>
      </c>
      <c r="RNE6" s="2">
        <v>112</v>
      </c>
      <c r="RNF6" s="26"/>
      <c r="RNG6" s="23" t="s">
        <v>4</v>
      </c>
      <c r="RNH6" s="24"/>
      <c r="RNI6" s="24"/>
      <c r="RNJ6" s="24"/>
      <c r="RNK6" s="24"/>
      <c r="RNL6" s="24"/>
      <c r="RNM6" s="24"/>
      <c r="RNN6" s="24"/>
      <c r="RNO6" s="24"/>
      <c r="RNP6" s="24"/>
      <c r="RNQ6" s="22" t="s">
        <v>30</v>
      </c>
      <c r="RNR6" s="22" t="s">
        <v>8</v>
      </c>
      <c r="RNS6" s="22" t="s">
        <v>9</v>
      </c>
      <c r="RNT6" s="22" t="s">
        <v>10</v>
      </c>
      <c r="RNU6" s="2">
        <v>112</v>
      </c>
      <c r="RNV6" s="26"/>
      <c r="RNW6" s="23" t="s">
        <v>4</v>
      </c>
      <c r="RNX6" s="24"/>
      <c r="RNY6" s="24"/>
      <c r="RNZ6" s="24"/>
      <c r="ROA6" s="24"/>
      <c r="ROB6" s="24"/>
      <c r="ROC6" s="24"/>
      <c r="ROD6" s="24"/>
      <c r="ROE6" s="24"/>
      <c r="ROF6" s="24"/>
      <c r="ROG6" s="22" t="s">
        <v>30</v>
      </c>
      <c r="ROH6" s="22" t="s">
        <v>8</v>
      </c>
      <c r="ROI6" s="22" t="s">
        <v>9</v>
      </c>
      <c r="ROJ6" s="22" t="s">
        <v>10</v>
      </c>
      <c r="ROK6" s="2">
        <v>112</v>
      </c>
      <c r="ROL6" s="26"/>
      <c r="ROM6" s="23" t="s">
        <v>4</v>
      </c>
      <c r="RON6" s="24"/>
      <c r="ROO6" s="24"/>
      <c r="ROP6" s="24"/>
      <c r="ROQ6" s="24"/>
      <c r="ROR6" s="24"/>
      <c r="ROS6" s="24"/>
      <c r="ROT6" s="24"/>
      <c r="ROU6" s="24"/>
      <c r="ROV6" s="24"/>
      <c r="ROW6" s="22" t="s">
        <v>30</v>
      </c>
      <c r="ROX6" s="22" t="s">
        <v>8</v>
      </c>
      <c r="ROY6" s="22" t="s">
        <v>9</v>
      </c>
      <c r="ROZ6" s="22" t="s">
        <v>10</v>
      </c>
      <c r="RPA6" s="2">
        <v>112</v>
      </c>
      <c r="RPB6" s="26"/>
      <c r="RPC6" s="23" t="s">
        <v>4</v>
      </c>
      <c r="RPD6" s="24"/>
      <c r="RPE6" s="24"/>
      <c r="RPF6" s="24"/>
      <c r="RPG6" s="24"/>
      <c r="RPH6" s="24"/>
      <c r="RPI6" s="24"/>
      <c r="RPJ6" s="24"/>
      <c r="RPK6" s="24"/>
      <c r="RPL6" s="24"/>
      <c r="RPM6" s="22" t="s">
        <v>30</v>
      </c>
      <c r="RPN6" s="22" t="s">
        <v>8</v>
      </c>
      <c r="RPO6" s="22" t="s">
        <v>9</v>
      </c>
      <c r="RPP6" s="22" t="s">
        <v>10</v>
      </c>
      <c r="RPQ6" s="2">
        <v>112</v>
      </c>
      <c r="RPR6" s="26"/>
      <c r="RPS6" s="23" t="s">
        <v>4</v>
      </c>
      <c r="RPT6" s="24"/>
      <c r="RPU6" s="24"/>
      <c r="RPV6" s="24"/>
      <c r="RPW6" s="24"/>
      <c r="RPX6" s="24"/>
      <c r="RPY6" s="24"/>
      <c r="RPZ6" s="24"/>
      <c r="RQA6" s="24"/>
      <c r="RQB6" s="24"/>
      <c r="RQC6" s="22" t="s">
        <v>30</v>
      </c>
      <c r="RQD6" s="22" t="s">
        <v>8</v>
      </c>
      <c r="RQE6" s="22" t="s">
        <v>9</v>
      </c>
      <c r="RQF6" s="22" t="s">
        <v>10</v>
      </c>
      <c r="RQG6" s="2">
        <v>112</v>
      </c>
      <c r="RQH6" s="26"/>
      <c r="RQI6" s="23" t="s">
        <v>4</v>
      </c>
      <c r="RQJ6" s="24"/>
      <c r="RQK6" s="24"/>
      <c r="RQL6" s="24"/>
      <c r="RQM6" s="24"/>
      <c r="RQN6" s="24"/>
      <c r="RQO6" s="24"/>
      <c r="RQP6" s="24"/>
      <c r="RQQ6" s="24"/>
      <c r="RQR6" s="24"/>
      <c r="RQS6" s="22" t="s">
        <v>30</v>
      </c>
      <c r="RQT6" s="22" t="s">
        <v>8</v>
      </c>
      <c r="RQU6" s="22" t="s">
        <v>9</v>
      </c>
      <c r="RQV6" s="22" t="s">
        <v>10</v>
      </c>
      <c r="RQW6" s="2">
        <v>112</v>
      </c>
      <c r="RQX6" s="26"/>
      <c r="RQY6" s="23" t="s">
        <v>4</v>
      </c>
      <c r="RQZ6" s="24"/>
      <c r="RRA6" s="24"/>
      <c r="RRB6" s="24"/>
      <c r="RRC6" s="24"/>
      <c r="RRD6" s="24"/>
      <c r="RRE6" s="24"/>
      <c r="RRF6" s="24"/>
      <c r="RRG6" s="24"/>
      <c r="RRH6" s="24"/>
      <c r="RRI6" s="22" t="s">
        <v>30</v>
      </c>
      <c r="RRJ6" s="22" t="s">
        <v>8</v>
      </c>
      <c r="RRK6" s="22" t="s">
        <v>9</v>
      </c>
      <c r="RRL6" s="22" t="s">
        <v>10</v>
      </c>
      <c r="RRM6" s="2">
        <v>112</v>
      </c>
      <c r="RRN6" s="26"/>
      <c r="RRO6" s="23" t="s">
        <v>4</v>
      </c>
      <c r="RRP6" s="24"/>
      <c r="RRQ6" s="24"/>
      <c r="RRR6" s="24"/>
      <c r="RRS6" s="24"/>
      <c r="RRT6" s="24"/>
      <c r="RRU6" s="24"/>
      <c r="RRV6" s="24"/>
      <c r="RRW6" s="24"/>
      <c r="RRX6" s="24"/>
      <c r="RRY6" s="22" t="s">
        <v>30</v>
      </c>
      <c r="RRZ6" s="22" t="s">
        <v>8</v>
      </c>
      <c r="RSA6" s="22" t="s">
        <v>9</v>
      </c>
      <c r="RSB6" s="22" t="s">
        <v>10</v>
      </c>
      <c r="RSC6" s="2">
        <v>112</v>
      </c>
      <c r="RSD6" s="26"/>
      <c r="RSE6" s="23" t="s">
        <v>4</v>
      </c>
      <c r="RSF6" s="24"/>
      <c r="RSG6" s="24"/>
      <c r="RSH6" s="24"/>
      <c r="RSI6" s="24"/>
      <c r="RSJ6" s="24"/>
      <c r="RSK6" s="24"/>
      <c r="RSL6" s="24"/>
      <c r="RSM6" s="24"/>
      <c r="RSN6" s="24"/>
      <c r="RSO6" s="22" t="s">
        <v>30</v>
      </c>
      <c r="RSP6" s="22" t="s">
        <v>8</v>
      </c>
      <c r="RSQ6" s="22" t="s">
        <v>9</v>
      </c>
      <c r="RSR6" s="22" t="s">
        <v>10</v>
      </c>
      <c r="RSS6" s="2">
        <v>112</v>
      </c>
      <c r="RST6" s="26"/>
      <c r="RSU6" s="23" t="s">
        <v>4</v>
      </c>
      <c r="RSV6" s="24"/>
      <c r="RSW6" s="24"/>
      <c r="RSX6" s="24"/>
      <c r="RSY6" s="24"/>
      <c r="RSZ6" s="24"/>
      <c r="RTA6" s="24"/>
      <c r="RTB6" s="24"/>
      <c r="RTC6" s="24"/>
      <c r="RTD6" s="24"/>
      <c r="RTE6" s="22" t="s">
        <v>30</v>
      </c>
      <c r="RTF6" s="22" t="s">
        <v>8</v>
      </c>
      <c r="RTG6" s="22" t="s">
        <v>9</v>
      </c>
      <c r="RTH6" s="22" t="s">
        <v>10</v>
      </c>
      <c r="RTI6" s="2">
        <v>112</v>
      </c>
      <c r="RTJ6" s="26"/>
      <c r="RTK6" s="23" t="s">
        <v>4</v>
      </c>
      <c r="RTL6" s="24"/>
      <c r="RTM6" s="24"/>
      <c r="RTN6" s="24"/>
      <c r="RTO6" s="24"/>
      <c r="RTP6" s="24"/>
      <c r="RTQ6" s="24"/>
      <c r="RTR6" s="24"/>
      <c r="RTS6" s="24"/>
      <c r="RTT6" s="24"/>
      <c r="RTU6" s="22" t="s">
        <v>30</v>
      </c>
      <c r="RTV6" s="22" t="s">
        <v>8</v>
      </c>
      <c r="RTW6" s="22" t="s">
        <v>9</v>
      </c>
      <c r="RTX6" s="22" t="s">
        <v>10</v>
      </c>
      <c r="RTY6" s="2">
        <v>112</v>
      </c>
      <c r="RTZ6" s="26"/>
      <c r="RUA6" s="23" t="s">
        <v>4</v>
      </c>
      <c r="RUB6" s="24"/>
      <c r="RUC6" s="24"/>
      <c r="RUD6" s="24"/>
      <c r="RUE6" s="24"/>
      <c r="RUF6" s="24"/>
      <c r="RUG6" s="24"/>
      <c r="RUH6" s="24"/>
      <c r="RUI6" s="24"/>
      <c r="RUJ6" s="24"/>
      <c r="RUK6" s="22" t="s">
        <v>30</v>
      </c>
      <c r="RUL6" s="22" t="s">
        <v>8</v>
      </c>
      <c r="RUM6" s="22" t="s">
        <v>9</v>
      </c>
      <c r="RUN6" s="22" t="s">
        <v>10</v>
      </c>
      <c r="RUO6" s="2">
        <v>112</v>
      </c>
      <c r="RUP6" s="26"/>
      <c r="RUQ6" s="23" t="s">
        <v>4</v>
      </c>
      <c r="RUR6" s="24"/>
      <c r="RUS6" s="24"/>
      <c r="RUT6" s="24"/>
      <c r="RUU6" s="24"/>
      <c r="RUV6" s="24"/>
      <c r="RUW6" s="24"/>
      <c r="RUX6" s="24"/>
      <c r="RUY6" s="24"/>
      <c r="RUZ6" s="24"/>
      <c r="RVA6" s="22" t="s">
        <v>30</v>
      </c>
      <c r="RVB6" s="22" t="s">
        <v>8</v>
      </c>
      <c r="RVC6" s="22" t="s">
        <v>9</v>
      </c>
      <c r="RVD6" s="22" t="s">
        <v>10</v>
      </c>
      <c r="RVE6" s="2">
        <v>112</v>
      </c>
      <c r="RVF6" s="26"/>
      <c r="RVG6" s="23" t="s">
        <v>4</v>
      </c>
      <c r="RVH6" s="24"/>
      <c r="RVI6" s="24"/>
      <c r="RVJ6" s="24"/>
      <c r="RVK6" s="24"/>
      <c r="RVL6" s="24"/>
      <c r="RVM6" s="24"/>
      <c r="RVN6" s="24"/>
      <c r="RVO6" s="24"/>
      <c r="RVP6" s="24"/>
      <c r="RVQ6" s="22" t="s">
        <v>30</v>
      </c>
      <c r="RVR6" s="22" t="s">
        <v>8</v>
      </c>
      <c r="RVS6" s="22" t="s">
        <v>9</v>
      </c>
      <c r="RVT6" s="22" t="s">
        <v>10</v>
      </c>
      <c r="RVU6" s="2">
        <v>112</v>
      </c>
      <c r="RVV6" s="26"/>
      <c r="RVW6" s="23" t="s">
        <v>4</v>
      </c>
      <c r="RVX6" s="24"/>
      <c r="RVY6" s="24"/>
      <c r="RVZ6" s="24"/>
      <c r="RWA6" s="24"/>
      <c r="RWB6" s="24"/>
      <c r="RWC6" s="24"/>
      <c r="RWD6" s="24"/>
      <c r="RWE6" s="24"/>
      <c r="RWF6" s="24"/>
      <c r="RWG6" s="22" t="s">
        <v>30</v>
      </c>
      <c r="RWH6" s="22" t="s">
        <v>8</v>
      </c>
      <c r="RWI6" s="22" t="s">
        <v>9</v>
      </c>
      <c r="RWJ6" s="22" t="s">
        <v>10</v>
      </c>
      <c r="RWK6" s="2">
        <v>112</v>
      </c>
      <c r="RWL6" s="26"/>
      <c r="RWM6" s="23" t="s">
        <v>4</v>
      </c>
      <c r="RWN6" s="24"/>
      <c r="RWO6" s="24"/>
      <c r="RWP6" s="24"/>
      <c r="RWQ6" s="24"/>
      <c r="RWR6" s="24"/>
      <c r="RWS6" s="24"/>
      <c r="RWT6" s="24"/>
      <c r="RWU6" s="24"/>
      <c r="RWV6" s="24"/>
      <c r="RWW6" s="22" t="s">
        <v>30</v>
      </c>
      <c r="RWX6" s="22" t="s">
        <v>8</v>
      </c>
      <c r="RWY6" s="22" t="s">
        <v>9</v>
      </c>
      <c r="RWZ6" s="22" t="s">
        <v>10</v>
      </c>
      <c r="RXA6" s="2">
        <v>112</v>
      </c>
      <c r="RXB6" s="26"/>
      <c r="RXC6" s="23" t="s">
        <v>4</v>
      </c>
      <c r="RXD6" s="24"/>
      <c r="RXE6" s="24"/>
      <c r="RXF6" s="24"/>
      <c r="RXG6" s="24"/>
      <c r="RXH6" s="24"/>
      <c r="RXI6" s="24"/>
      <c r="RXJ6" s="24"/>
      <c r="RXK6" s="24"/>
      <c r="RXL6" s="24"/>
      <c r="RXM6" s="22" t="s">
        <v>30</v>
      </c>
      <c r="RXN6" s="22" t="s">
        <v>8</v>
      </c>
      <c r="RXO6" s="22" t="s">
        <v>9</v>
      </c>
      <c r="RXP6" s="22" t="s">
        <v>10</v>
      </c>
      <c r="RXQ6" s="2">
        <v>112</v>
      </c>
      <c r="RXR6" s="26"/>
      <c r="RXS6" s="23" t="s">
        <v>4</v>
      </c>
      <c r="RXT6" s="24"/>
      <c r="RXU6" s="24"/>
      <c r="RXV6" s="24"/>
      <c r="RXW6" s="24"/>
      <c r="RXX6" s="24"/>
      <c r="RXY6" s="24"/>
      <c r="RXZ6" s="24"/>
      <c r="RYA6" s="24"/>
      <c r="RYB6" s="24"/>
      <c r="RYC6" s="22" t="s">
        <v>30</v>
      </c>
      <c r="RYD6" s="22" t="s">
        <v>8</v>
      </c>
      <c r="RYE6" s="22" t="s">
        <v>9</v>
      </c>
      <c r="RYF6" s="22" t="s">
        <v>10</v>
      </c>
      <c r="RYG6" s="2">
        <v>112</v>
      </c>
      <c r="RYH6" s="26"/>
      <c r="RYI6" s="23" t="s">
        <v>4</v>
      </c>
      <c r="RYJ6" s="24"/>
      <c r="RYK6" s="24"/>
      <c r="RYL6" s="24"/>
      <c r="RYM6" s="24"/>
      <c r="RYN6" s="24"/>
      <c r="RYO6" s="24"/>
      <c r="RYP6" s="24"/>
      <c r="RYQ6" s="24"/>
      <c r="RYR6" s="24"/>
      <c r="RYS6" s="22" t="s">
        <v>30</v>
      </c>
      <c r="RYT6" s="22" t="s">
        <v>8</v>
      </c>
      <c r="RYU6" s="22" t="s">
        <v>9</v>
      </c>
      <c r="RYV6" s="22" t="s">
        <v>10</v>
      </c>
      <c r="RYW6" s="2">
        <v>112</v>
      </c>
      <c r="RYX6" s="26"/>
      <c r="RYY6" s="23" t="s">
        <v>4</v>
      </c>
      <c r="RYZ6" s="24"/>
      <c r="RZA6" s="24"/>
      <c r="RZB6" s="24"/>
      <c r="RZC6" s="24"/>
      <c r="RZD6" s="24"/>
      <c r="RZE6" s="24"/>
      <c r="RZF6" s="24"/>
      <c r="RZG6" s="24"/>
      <c r="RZH6" s="24"/>
      <c r="RZI6" s="22" t="s">
        <v>30</v>
      </c>
      <c r="RZJ6" s="22" t="s">
        <v>8</v>
      </c>
      <c r="RZK6" s="22" t="s">
        <v>9</v>
      </c>
      <c r="RZL6" s="22" t="s">
        <v>10</v>
      </c>
      <c r="RZM6" s="2">
        <v>112</v>
      </c>
      <c r="RZN6" s="26"/>
      <c r="RZO6" s="23" t="s">
        <v>4</v>
      </c>
      <c r="RZP6" s="24"/>
      <c r="RZQ6" s="24"/>
      <c r="RZR6" s="24"/>
      <c r="RZS6" s="24"/>
      <c r="RZT6" s="24"/>
      <c r="RZU6" s="24"/>
      <c r="RZV6" s="24"/>
      <c r="RZW6" s="24"/>
      <c r="RZX6" s="24"/>
      <c r="RZY6" s="22" t="s">
        <v>30</v>
      </c>
      <c r="RZZ6" s="22" t="s">
        <v>8</v>
      </c>
      <c r="SAA6" s="22" t="s">
        <v>9</v>
      </c>
      <c r="SAB6" s="22" t="s">
        <v>10</v>
      </c>
      <c r="SAC6" s="2">
        <v>112</v>
      </c>
      <c r="SAD6" s="26"/>
      <c r="SAE6" s="23" t="s">
        <v>4</v>
      </c>
      <c r="SAF6" s="24"/>
      <c r="SAG6" s="24"/>
      <c r="SAH6" s="24"/>
      <c r="SAI6" s="24"/>
      <c r="SAJ6" s="24"/>
      <c r="SAK6" s="24"/>
      <c r="SAL6" s="24"/>
      <c r="SAM6" s="24"/>
      <c r="SAN6" s="24"/>
      <c r="SAO6" s="22" t="s">
        <v>30</v>
      </c>
      <c r="SAP6" s="22" t="s">
        <v>8</v>
      </c>
      <c r="SAQ6" s="22" t="s">
        <v>9</v>
      </c>
      <c r="SAR6" s="22" t="s">
        <v>10</v>
      </c>
      <c r="SAS6" s="2">
        <v>112</v>
      </c>
      <c r="SAT6" s="26"/>
      <c r="SAU6" s="23" t="s">
        <v>4</v>
      </c>
      <c r="SAV6" s="24"/>
      <c r="SAW6" s="24"/>
      <c r="SAX6" s="24"/>
      <c r="SAY6" s="24"/>
      <c r="SAZ6" s="24"/>
      <c r="SBA6" s="24"/>
      <c r="SBB6" s="24"/>
      <c r="SBC6" s="24"/>
      <c r="SBD6" s="24"/>
      <c r="SBE6" s="22" t="s">
        <v>30</v>
      </c>
      <c r="SBF6" s="22" t="s">
        <v>8</v>
      </c>
      <c r="SBG6" s="22" t="s">
        <v>9</v>
      </c>
      <c r="SBH6" s="22" t="s">
        <v>10</v>
      </c>
      <c r="SBI6" s="2">
        <v>112</v>
      </c>
      <c r="SBJ6" s="26"/>
      <c r="SBK6" s="23" t="s">
        <v>4</v>
      </c>
      <c r="SBL6" s="24"/>
      <c r="SBM6" s="24"/>
      <c r="SBN6" s="24"/>
      <c r="SBO6" s="24"/>
      <c r="SBP6" s="24"/>
      <c r="SBQ6" s="24"/>
      <c r="SBR6" s="24"/>
      <c r="SBS6" s="24"/>
      <c r="SBT6" s="24"/>
      <c r="SBU6" s="22" t="s">
        <v>30</v>
      </c>
      <c r="SBV6" s="22" t="s">
        <v>8</v>
      </c>
      <c r="SBW6" s="22" t="s">
        <v>9</v>
      </c>
      <c r="SBX6" s="22" t="s">
        <v>10</v>
      </c>
      <c r="SBY6" s="2">
        <v>112</v>
      </c>
      <c r="SBZ6" s="26"/>
      <c r="SCA6" s="23" t="s">
        <v>4</v>
      </c>
      <c r="SCB6" s="24"/>
      <c r="SCC6" s="24"/>
      <c r="SCD6" s="24"/>
      <c r="SCE6" s="24"/>
      <c r="SCF6" s="24"/>
      <c r="SCG6" s="24"/>
      <c r="SCH6" s="24"/>
      <c r="SCI6" s="24"/>
      <c r="SCJ6" s="24"/>
      <c r="SCK6" s="22" t="s">
        <v>30</v>
      </c>
      <c r="SCL6" s="22" t="s">
        <v>8</v>
      </c>
      <c r="SCM6" s="22" t="s">
        <v>9</v>
      </c>
      <c r="SCN6" s="22" t="s">
        <v>10</v>
      </c>
      <c r="SCO6" s="2">
        <v>112</v>
      </c>
      <c r="SCP6" s="26"/>
      <c r="SCQ6" s="23" t="s">
        <v>4</v>
      </c>
      <c r="SCR6" s="24"/>
      <c r="SCS6" s="24"/>
      <c r="SCT6" s="24"/>
      <c r="SCU6" s="24"/>
      <c r="SCV6" s="24"/>
      <c r="SCW6" s="24"/>
      <c r="SCX6" s="24"/>
      <c r="SCY6" s="24"/>
      <c r="SCZ6" s="24"/>
      <c r="SDA6" s="22" t="s">
        <v>30</v>
      </c>
      <c r="SDB6" s="22" t="s">
        <v>8</v>
      </c>
      <c r="SDC6" s="22" t="s">
        <v>9</v>
      </c>
      <c r="SDD6" s="22" t="s">
        <v>10</v>
      </c>
      <c r="SDE6" s="2">
        <v>112</v>
      </c>
      <c r="SDF6" s="26"/>
      <c r="SDG6" s="23" t="s">
        <v>4</v>
      </c>
      <c r="SDH6" s="24"/>
      <c r="SDI6" s="24"/>
      <c r="SDJ6" s="24"/>
      <c r="SDK6" s="24"/>
      <c r="SDL6" s="24"/>
      <c r="SDM6" s="24"/>
      <c r="SDN6" s="24"/>
      <c r="SDO6" s="24"/>
      <c r="SDP6" s="24"/>
      <c r="SDQ6" s="22" t="s">
        <v>30</v>
      </c>
      <c r="SDR6" s="22" t="s">
        <v>8</v>
      </c>
      <c r="SDS6" s="22" t="s">
        <v>9</v>
      </c>
      <c r="SDT6" s="22" t="s">
        <v>10</v>
      </c>
      <c r="SDU6" s="2">
        <v>112</v>
      </c>
      <c r="SDV6" s="26"/>
      <c r="SDW6" s="23" t="s">
        <v>4</v>
      </c>
      <c r="SDX6" s="24"/>
      <c r="SDY6" s="24"/>
      <c r="SDZ6" s="24"/>
      <c r="SEA6" s="24"/>
      <c r="SEB6" s="24"/>
      <c r="SEC6" s="24"/>
      <c r="SED6" s="24"/>
      <c r="SEE6" s="24"/>
      <c r="SEF6" s="24"/>
      <c r="SEG6" s="22" t="s">
        <v>30</v>
      </c>
      <c r="SEH6" s="22" t="s">
        <v>8</v>
      </c>
      <c r="SEI6" s="22" t="s">
        <v>9</v>
      </c>
      <c r="SEJ6" s="22" t="s">
        <v>10</v>
      </c>
      <c r="SEK6" s="2">
        <v>112</v>
      </c>
      <c r="SEL6" s="26"/>
      <c r="SEM6" s="23" t="s">
        <v>4</v>
      </c>
      <c r="SEN6" s="24"/>
      <c r="SEO6" s="24"/>
      <c r="SEP6" s="24"/>
      <c r="SEQ6" s="24"/>
      <c r="SER6" s="24"/>
      <c r="SES6" s="24"/>
      <c r="SET6" s="24"/>
      <c r="SEU6" s="24"/>
      <c r="SEV6" s="24"/>
      <c r="SEW6" s="22" t="s">
        <v>30</v>
      </c>
      <c r="SEX6" s="22" t="s">
        <v>8</v>
      </c>
      <c r="SEY6" s="22" t="s">
        <v>9</v>
      </c>
      <c r="SEZ6" s="22" t="s">
        <v>10</v>
      </c>
      <c r="SFA6" s="2">
        <v>112</v>
      </c>
      <c r="SFB6" s="26"/>
      <c r="SFC6" s="23" t="s">
        <v>4</v>
      </c>
      <c r="SFD6" s="24"/>
      <c r="SFE6" s="24"/>
      <c r="SFF6" s="24"/>
      <c r="SFG6" s="24"/>
      <c r="SFH6" s="24"/>
      <c r="SFI6" s="24"/>
      <c r="SFJ6" s="24"/>
      <c r="SFK6" s="24"/>
      <c r="SFL6" s="24"/>
      <c r="SFM6" s="22" t="s">
        <v>30</v>
      </c>
      <c r="SFN6" s="22" t="s">
        <v>8</v>
      </c>
      <c r="SFO6" s="22" t="s">
        <v>9</v>
      </c>
      <c r="SFP6" s="22" t="s">
        <v>10</v>
      </c>
      <c r="SFQ6" s="2">
        <v>112</v>
      </c>
      <c r="SFR6" s="26"/>
      <c r="SFS6" s="23" t="s">
        <v>4</v>
      </c>
      <c r="SFT6" s="24"/>
      <c r="SFU6" s="24"/>
      <c r="SFV6" s="24"/>
      <c r="SFW6" s="24"/>
      <c r="SFX6" s="24"/>
      <c r="SFY6" s="24"/>
      <c r="SFZ6" s="24"/>
      <c r="SGA6" s="24"/>
      <c r="SGB6" s="24"/>
      <c r="SGC6" s="22" t="s">
        <v>30</v>
      </c>
      <c r="SGD6" s="22" t="s">
        <v>8</v>
      </c>
      <c r="SGE6" s="22" t="s">
        <v>9</v>
      </c>
      <c r="SGF6" s="22" t="s">
        <v>10</v>
      </c>
      <c r="SGG6" s="2">
        <v>112</v>
      </c>
      <c r="SGH6" s="26"/>
      <c r="SGI6" s="23" t="s">
        <v>4</v>
      </c>
      <c r="SGJ6" s="24"/>
      <c r="SGK6" s="24"/>
      <c r="SGL6" s="24"/>
      <c r="SGM6" s="24"/>
      <c r="SGN6" s="24"/>
      <c r="SGO6" s="24"/>
      <c r="SGP6" s="24"/>
      <c r="SGQ6" s="24"/>
      <c r="SGR6" s="24"/>
      <c r="SGS6" s="22" t="s">
        <v>30</v>
      </c>
      <c r="SGT6" s="22" t="s">
        <v>8</v>
      </c>
      <c r="SGU6" s="22" t="s">
        <v>9</v>
      </c>
      <c r="SGV6" s="22" t="s">
        <v>10</v>
      </c>
      <c r="SGW6" s="2">
        <v>112</v>
      </c>
      <c r="SGX6" s="26"/>
      <c r="SGY6" s="23" t="s">
        <v>4</v>
      </c>
      <c r="SGZ6" s="24"/>
      <c r="SHA6" s="24"/>
      <c r="SHB6" s="24"/>
      <c r="SHC6" s="24"/>
      <c r="SHD6" s="24"/>
      <c r="SHE6" s="24"/>
      <c r="SHF6" s="24"/>
      <c r="SHG6" s="24"/>
      <c r="SHH6" s="24"/>
      <c r="SHI6" s="22" t="s">
        <v>30</v>
      </c>
      <c r="SHJ6" s="22" t="s">
        <v>8</v>
      </c>
      <c r="SHK6" s="22" t="s">
        <v>9</v>
      </c>
      <c r="SHL6" s="22" t="s">
        <v>10</v>
      </c>
      <c r="SHM6" s="2">
        <v>112</v>
      </c>
      <c r="SHN6" s="26"/>
      <c r="SHO6" s="23" t="s">
        <v>4</v>
      </c>
      <c r="SHP6" s="24"/>
      <c r="SHQ6" s="24"/>
      <c r="SHR6" s="24"/>
      <c r="SHS6" s="24"/>
      <c r="SHT6" s="24"/>
      <c r="SHU6" s="24"/>
      <c r="SHV6" s="24"/>
      <c r="SHW6" s="24"/>
      <c r="SHX6" s="24"/>
      <c r="SHY6" s="22" t="s">
        <v>30</v>
      </c>
      <c r="SHZ6" s="22" t="s">
        <v>8</v>
      </c>
      <c r="SIA6" s="22" t="s">
        <v>9</v>
      </c>
      <c r="SIB6" s="22" t="s">
        <v>10</v>
      </c>
      <c r="SIC6" s="2">
        <v>112</v>
      </c>
      <c r="SID6" s="26"/>
      <c r="SIE6" s="23" t="s">
        <v>4</v>
      </c>
      <c r="SIF6" s="24"/>
      <c r="SIG6" s="24"/>
      <c r="SIH6" s="24"/>
      <c r="SII6" s="24"/>
      <c r="SIJ6" s="24"/>
      <c r="SIK6" s="24"/>
      <c r="SIL6" s="24"/>
      <c r="SIM6" s="24"/>
      <c r="SIN6" s="24"/>
      <c r="SIO6" s="22" t="s">
        <v>30</v>
      </c>
      <c r="SIP6" s="22" t="s">
        <v>8</v>
      </c>
      <c r="SIQ6" s="22" t="s">
        <v>9</v>
      </c>
      <c r="SIR6" s="22" t="s">
        <v>10</v>
      </c>
      <c r="SIS6" s="2">
        <v>112</v>
      </c>
      <c r="SIT6" s="26"/>
      <c r="SIU6" s="23" t="s">
        <v>4</v>
      </c>
      <c r="SIV6" s="24"/>
      <c r="SIW6" s="24"/>
      <c r="SIX6" s="24"/>
      <c r="SIY6" s="24"/>
      <c r="SIZ6" s="24"/>
      <c r="SJA6" s="24"/>
      <c r="SJB6" s="24"/>
      <c r="SJC6" s="24"/>
      <c r="SJD6" s="24"/>
      <c r="SJE6" s="22" t="s">
        <v>30</v>
      </c>
      <c r="SJF6" s="22" t="s">
        <v>8</v>
      </c>
      <c r="SJG6" s="22" t="s">
        <v>9</v>
      </c>
      <c r="SJH6" s="22" t="s">
        <v>10</v>
      </c>
      <c r="SJI6" s="2">
        <v>112</v>
      </c>
      <c r="SJJ6" s="26"/>
      <c r="SJK6" s="23" t="s">
        <v>4</v>
      </c>
      <c r="SJL6" s="24"/>
      <c r="SJM6" s="24"/>
      <c r="SJN6" s="24"/>
      <c r="SJO6" s="24"/>
      <c r="SJP6" s="24"/>
      <c r="SJQ6" s="24"/>
      <c r="SJR6" s="24"/>
      <c r="SJS6" s="24"/>
      <c r="SJT6" s="24"/>
      <c r="SJU6" s="22" t="s">
        <v>30</v>
      </c>
      <c r="SJV6" s="22" t="s">
        <v>8</v>
      </c>
      <c r="SJW6" s="22" t="s">
        <v>9</v>
      </c>
      <c r="SJX6" s="22" t="s">
        <v>10</v>
      </c>
      <c r="SJY6" s="2">
        <v>112</v>
      </c>
      <c r="SJZ6" s="26"/>
      <c r="SKA6" s="23" t="s">
        <v>4</v>
      </c>
      <c r="SKB6" s="24"/>
      <c r="SKC6" s="24"/>
      <c r="SKD6" s="24"/>
      <c r="SKE6" s="24"/>
      <c r="SKF6" s="24"/>
      <c r="SKG6" s="24"/>
      <c r="SKH6" s="24"/>
      <c r="SKI6" s="24"/>
      <c r="SKJ6" s="24"/>
      <c r="SKK6" s="22" t="s">
        <v>30</v>
      </c>
      <c r="SKL6" s="22" t="s">
        <v>8</v>
      </c>
      <c r="SKM6" s="22" t="s">
        <v>9</v>
      </c>
      <c r="SKN6" s="22" t="s">
        <v>10</v>
      </c>
      <c r="SKO6" s="2">
        <v>112</v>
      </c>
      <c r="SKP6" s="26"/>
      <c r="SKQ6" s="23" t="s">
        <v>4</v>
      </c>
      <c r="SKR6" s="24"/>
      <c r="SKS6" s="24"/>
      <c r="SKT6" s="24"/>
      <c r="SKU6" s="24"/>
      <c r="SKV6" s="24"/>
      <c r="SKW6" s="24"/>
      <c r="SKX6" s="24"/>
      <c r="SKY6" s="24"/>
      <c r="SKZ6" s="24"/>
      <c r="SLA6" s="22" t="s">
        <v>30</v>
      </c>
      <c r="SLB6" s="22" t="s">
        <v>8</v>
      </c>
      <c r="SLC6" s="22" t="s">
        <v>9</v>
      </c>
      <c r="SLD6" s="22" t="s">
        <v>10</v>
      </c>
      <c r="SLE6" s="2">
        <v>112</v>
      </c>
      <c r="SLF6" s="26"/>
      <c r="SLG6" s="23" t="s">
        <v>4</v>
      </c>
      <c r="SLH6" s="24"/>
      <c r="SLI6" s="24"/>
      <c r="SLJ6" s="24"/>
      <c r="SLK6" s="24"/>
      <c r="SLL6" s="24"/>
      <c r="SLM6" s="24"/>
      <c r="SLN6" s="24"/>
      <c r="SLO6" s="24"/>
      <c r="SLP6" s="24"/>
      <c r="SLQ6" s="22" t="s">
        <v>30</v>
      </c>
      <c r="SLR6" s="22" t="s">
        <v>8</v>
      </c>
      <c r="SLS6" s="22" t="s">
        <v>9</v>
      </c>
      <c r="SLT6" s="22" t="s">
        <v>10</v>
      </c>
      <c r="SLU6" s="2">
        <v>112</v>
      </c>
      <c r="SLV6" s="26"/>
      <c r="SLW6" s="23" t="s">
        <v>4</v>
      </c>
      <c r="SLX6" s="24"/>
      <c r="SLY6" s="24"/>
      <c r="SLZ6" s="24"/>
      <c r="SMA6" s="24"/>
      <c r="SMB6" s="24"/>
      <c r="SMC6" s="24"/>
      <c r="SMD6" s="24"/>
      <c r="SME6" s="24"/>
      <c r="SMF6" s="24"/>
      <c r="SMG6" s="22" t="s">
        <v>30</v>
      </c>
      <c r="SMH6" s="22" t="s">
        <v>8</v>
      </c>
      <c r="SMI6" s="22" t="s">
        <v>9</v>
      </c>
      <c r="SMJ6" s="22" t="s">
        <v>10</v>
      </c>
      <c r="SMK6" s="2">
        <v>112</v>
      </c>
      <c r="SML6" s="26"/>
      <c r="SMM6" s="23" t="s">
        <v>4</v>
      </c>
      <c r="SMN6" s="24"/>
      <c r="SMO6" s="24"/>
      <c r="SMP6" s="24"/>
      <c r="SMQ6" s="24"/>
      <c r="SMR6" s="24"/>
      <c r="SMS6" s="24"/>
      <c r="SMT6" s="24"/>
      <c r="SMU6" s="24"/>
      <c r="SMV6" s="24"/>
      <c r="SMW6" s="22" t="s">
        <v>30</v>
      </c>
      <c r="SMX6" s="22" t="s">
        <v>8</v>
      </c>
      <c r="SMY6" s="22" t="s">
        <v>9</v>
      </c>
      <c r="SMZ6" s="22" t="s">
        <v>10</v>
      </c>
      <c r="SNA6" s="2">
        <v>112</v>
      </c>
      <c r="SNB6" s="26"/>
      <c r="SNC6" s="23" t="s">
        <v>4</v>
      </c>
      <c r="SND6" s="24"/>
      <c r="SNE6" s="24"/>
      <c r="SNF6" s="24"/>
      <c r="SNG6" s="24"/>
      <c r="SNH6" s="24"/>
      <c r="SNI6" s="24"/>
      <c r="SNJ6" s="24"/>
      <c r="SNK6" s="24"/>
      <c r="SNL6" s="24"/>
      <c r="SNM6" s="22" t="s">
        <v>30</v>
      </c>
      <c r="SNN6" s="22" t="s">
        <v>8</v>
      </c>
      <c r="SNO6" s="22" t="s">
        <v>9</v>
      </c>
      <c r="SNP6" s="22" t="s">
        <v>10</v>
      </c>
      <c r="SNQ6" s="2">
        <v>112</v>
      </c>
      <c r="SNR6" s="26"/>
      <c r="SNS6" s="23" t="s">
        <v>4</v>
      </c>
      <c r="SNT6" s="24"/>
      <c r="SNU6" s="24"/>
      <c r="SNV6" s="24"/>
      <c r="SNW6" s="24"/>
      <c r="SNX6" s="24"/>
      <c r="SNY6" s="24"/>
      <c r="SNZ6" s="24"/>
      <c r="SOA6" s="24"/>
      <c r="SOB6" s="24"/>
      <c r="SOC6" s="22" t="s">
        <v>30</v>
      </c>
      <c r="SOD6" s="22" t="s">
        <v>8</v>
      </c>
      <c r="SOE6" s="22" t="s">
        <v>9</v>
      </c>
      <c r="SOF6" s="22" t="s">
        <v>10</v>
      </c>
      <c r="SOG6" s="2">
        <v>112</v>
      </c>
      <c r="SOH6" s="26"/>
      <c r="SOI6" s="23" t="s">
        <v>4</v>
      </c>
      <c r="SOJ6" s="24"/>
      <c r="SOK6" s="24"/>
      <c r="SOL6" s="24"/>
      <c r="SOM6" s="24"/>
      <c r="SON6" s="24"/>
      <c r="SOO6" s="24"/>
      <c r="SOP6" s="24"/>
      <c r="SOQ6" s="24"/>
      <c r="SOR6" s="24"/>
      <c r="SOS6" s="22" t="s">
        <v>30</v>
      </c>
      <c r="SOT6" s="22" t="s">
        <v>8</v>
      </c>
      <c r="SOU6" s="22" t="s">
        <v>9</v>
      </c>
      <c r="SOV6" s="22" t="s">
        <v>10</v>
      </c>
      <c r="SOW6" s="2">
        <v>112</v>
      </c>
      <c r="SOX6" s="26"/>
      <c r="SOY6" s="23" t="s">
        <v>4</v>
      </c>
      <c r="SOZ6" s="24"/>
      <c r="SPA6" s="24"/>
      <c r="SPB6" s="24"/>
      <c r="SPC6" s="24"/>
      <c r="SPD6" s="24"/>
      <c r="SPE6" s="24"/>
      <c r="SPF6" s="24"/>
      <c r="SPG6" s="24"/>
      <c r="SPH6" s="24"/>
      <c r="SPI6" s="22" t="s">
        <v>30</v>
      </c>
      <c r="SPJ6" s="22" t="s">
        <v>8</v>
      </c>
      <c r="SPK6" s="22" t="s">
        <v>9</v>
      </c>
      <c r="SPL6" s="22" t="s">
        <v>10</v>
      </c>
      <c r="SPM6" s="2">
        <v>112</v>
      </c>
      <c r="SPN6" s="26"/>
      <c r="SPO6" s="23" t="s">
        <v>4</v>
      </c>
      <c r="SPP6" s="24"/>
      <c r="SPQ6" s="24"/>
      <c r="SPR6" s="24"/>
      <c r="SPS6" s="24"/>
      <c r="SPT6" s="24"/>
      <c r="SPU6" s="24"/>
      <c r="SPV6" s="24"/>
      <c r="SPW6" s="24"/>
      <c r="SPX6" s="24"/>
      <c r="SPY6" s="22" t="s">
        <v>30</v>
      </c>
      <c r="SPZ6" s="22" t="s">
        <v>8</v>
      </c>
      <c r="SQA6" s="22" t="s">
        <v>9</v>
      </c>
      <c r="SQB6" s="22" t="s">
        <v>10</v>
      </c>
      <c r="SQC6" s="2">
        <v>112</v>
      </c>
      <c r="SQD6" s="26"/>
      <c r="SQE6" s="23" t="s">
        <v>4</v>
      </c>
      <c r="SQF6" s="24"/>
      <c r="SQG6" s="24"/>
      <c r="SQH6" s="24"/>
      <c r="SQI6" s="24"/>
      <c r="SQJ6" s="24"/>
      <c r="SQK6" s="24"/>
      <c r="SQL6" s="24"/>
      <c r="SQM6" s="24"/>
      <c r="SQN6" s="24"/>
      <c r="SQO6" s="22" t="s">
        <v>30</v>
      </c>
      <c r="SQP6" s="22" t="s">
        <v>8</v>
      </c>
      <c r="SQQ6" s="22" t="s">
        <v>9</v>
      </c>
      <c r="SQR6" s="22" t="s">
        <v>10</v>
      </c>
      <c r="SQS6" s="2">
        <v>112</v>
      </c>
      <c r="SQT6" s="26"/>
      <c r="SQU6" s="23" t="s">
        <v>4</v>
      </c>
      <c r="SQV6" s="24"/>
      <c r="SQW6" s="24"/>
      <c r="SQX6" s="24"/>
      <c r="SQY6" s="24"/>
      <c r="SQZ6" s="24"/>
      <c r="SRA6" s="24"/>
      <c r="SRB6" s="24"/>
      <c r="SRC6" s="24"/>
      <c r="SRD6" s="24"/>
      <c r="SRE6" s="22" t="s">
        <v>30</v>
      </c>
      <c r="SRF6" s="22" t="s">
        <v>8</v>
      </c>
      <c r="SRG6" s="22" t="s">
        <v>9</v>
      </c>
      <c r="SRH6" s="22" t="s">
        <v>10</v>
      </c>
      <c r="SRI6" s="2">
        <v>112</v>
      </c>
      <c r="SRJ6" s="26"/>
      <c r="SRK6" s="23" t="s">
        <v>4</v>
      </c>
      <c r="SRL6" s="24"/>
      <c r="SRM6" s="24"/>
      <c r="SRN6" s="24"/>
      <c r="SRO6" s="24"/>
      <c r="SRP6" s="24"/>
      <c r="SRQ6" s="24"/>
      <c r="SRR6" s="24"/>
      <c r="SRS6" s="24"/>
      <c r="SRT6" s="24"/>
      <c r="SRU6" s="22" t="s">
        <v>30</v>
      </c>
      <c r="SRV6" s="22" t="s">
        <v>8</v>
      </c>
      <c r="SRW6" s="22" t="s">
        <v>9</v>
      </c>
      <c r="SRX6" s="22" t="s">
        <v>10</v>
      </c>
      <c r="SRY6" s="2">
        <v>112</v>
      </c>
      <c r="SRZ6" s="26"/>
      <c r="SSA6" s="23" t="s">
        <v>4</v>
      </c>
      <c r="SSB6" s="24"/>
      <c r="SSC6" s="24"/>
      <c r="SSD6" s="24"/>
      <c r="SSE6" s="24"/>
      <c r="SSF6" s="24"/>
      <c r="SSG6" s="24"/>
      <c r="SSH6" s="24"/>
      <c r="SSI6" s="24"/>
      <c r="SSJ6" s="24"/>
      <c r="SSK6" s="22" t="s">
        <v>30</v>
      </c>
      <c r="SSL6" s="22" t="s">
        <v>8</v>
      </c>
      <c r="SSM6" s="22" t="s">
        <v>9</v>
      </c>
      <c r="SSN6" s="22" t="s">
        <v>10</v>
      </c>
      <c r="SSO6" s="2">
        <v>112</v>
      </c>
      <c r="SSP6" s="26"/>
      <c r="SSQ6" s="23" t="s">
        <v>4</v>
      </c>
      <c r="SSR6" s="24"/>
      <c r="SSS6" s="24"/>
      <c r="SST6" s="24"/>
      <c r="SSU6" s="24"/>
      <c r="SSV6" s="24"/>
      <c r="SSW6" s="24"/>
      <c r="SSX6" s="24"/>
      <c r="SSY6" s="24"/>
      <c r="SSZ6" s="24"/>
      <c r="STA6" s="22" t="s">
        <v>30</v>
      </c>
      <c r="STB6" s="22" t="s">
        <v>8</v>
      </c>
      <c r="STC6" s="22" t="s">
        <v>9</v>
      </c>
      <c r="STD6" s="22" t="s">
        <v>10</v>
      </c>
      <c r="STE6" s="2">
        <v>112</v>
      </c>
      <c r="STF6" s="26"/>
      <c r="STG6" s="23" t="s">
        <v>4</v>
      </c>
      <c r="STH6" s="24"/>
      <c r="STI6" s="24"/>
      <c r="STJ6" s="24"/>
      <c r="STK6" s="24"/>
      <c r="STL6" s="24"/>
      <c r="STM6" s="24"/>
      <c r="STN6" s="24"/>
      <c r="STO6" s="24"/>
      <c r="STP6" s="24"/>
      <c r="STQ6" s="22" t="s">
        <v>30</v>
      </c>
      <c r="STR6" s="22" t="s">
        <v>8</v>
      </c>
      <c r="STS6" s="22" t="s">
        <v>9</v>
      </c>
      <c r="STT6" s="22" t="s">
        <v>10</v>
      </c>
      <c r="STU6" s="2">
        <v>112</v>
      </c>
      <c r="STV6" s="26"/>
      <c r="STW6" s="23" t="s">
        <v>4</v>
      </c>
      <c r="STX6" s="24"/>
      <c r="STY6" s="24"/>
      <c r="STZ6" s="24"/>
      <c r="SUA6" s="24"/>
      <c r="SUB6" s="24"/>
      <c r="SUC6" s="24"/>
      <c r="SUD6" s="24"/>
      <c r="SUE6" s="24"/>
      <c r="SUF6" s="24"/>
      <c r="SUG6" s="22" t="s">
        <v>30</v>
      </c>
      <c r="SUH6" s="22" t="s">
        <v>8</v>
      </c>
      <c r="SUI6" s="22" t="s">
        <v>9</v>
      </c>
      <c r="SUJ6" s="22" t="s">
        <v>10</v>
      </c>
      <c r="SUK6" s="2">
        <v>112</v>
      </c>
      <c r="SUL6" s="26"/>
      <c r="SUM6" s="23" t="s">
        <v>4</v>
      </c>
      <c r="SUN6" s="24"/>
      <c r="SUO6" s="24"/>
      <c r="SUP6" s="24"/>
      <c r="SUQ6" s="24"/>
      <c r="SUR6" s="24"/>
      <c r="SUS6" s="24"/>
      <c r="SUT6" s="24"/>
      <c r="SUU6" s="24"/>
      <c r="SUV6" s="24"/>
      <c r="SUW6" s="22" t="s">
        <v>30</v>
      </c>
      <c r="SUX6" s="22" t="s">
        <v>8</v>
      </c>
      <c r="SUY6" s="22" t="s">
        <v>9</v>
      </c>
      <c r="SUZ6" s="22" t="s">
        <v>10</v>
      </c>
      <c r="SVA6" s="2">
        <v>112</v>
      </c>
      <c r="SVB6" s="26"/>
      <c r="SVC6" s="23" t="s">
        <v>4</v>
      </c>
      <c r="SVD6" s="24"/>
      <c r="SVE6" s="24"/>
      <c r="SVF6" s="24"/>
      <c r="SVG6" s="24"/>
      <c r="SVH6" s="24"/>
      <c r="SVI6" s="24"/>
      <c r="SVJ6" s="24"/>
      <c r="SVK6" s="24"/>
      <c r="SVL6" s="24"/>
      <c r="SVM6" s="22" t="s">
        <v>30</v>
      </c>
      <c r="SVN6" s="22" t="s">
        <v>8</v>
      </c>
      <c r="SVO6" s="22" t="s">
        <v>9</v>
      </c>
      <c r="SVP6" s="22" t="s">
        <v>10</v>
      </c>
      <c r="SVQ6" s="2">
        <v>112</v>
      </c>
      <c r="SVR6" s="26"/>
      <c r="SVS6" s="23" t="s">
        <v>4</v>
      </c>
      <c r="SVT6" s="24"/>
      <c r="SVU6" s="24"/>
      <c r="SVV6" s="24"/>
      <c r="SVW6" s="24"/>
      <c r="SVX6" s="24"/>
      <c r="SVY6" s="24"/>
      <c r="SVZ6" s="24"/>
      <c r="SWA6" s="24"/>
      <c r="SWB6" s="24"/>
      <c r="SWC6" s="22" t="s">
        <v>30</v>
      </c>
      <c r="SWD6" s="22" t="s">
        <v>8</v>
      </c>
      <c r="SWE6" s="22" t="s">
        <v>9</v>
      </c>
      <c r="SWF6" s="22" t="s">
        <v>10</v>
      </c>
      <c r="SWG6" s="2">
        <v>112</v>
      </c>
      <c r="SWH6" s="26"/>
      <c r="SWI6" s="23" t="s">
        <v>4</v>
      </c>
      <c r="SWJ6" s="24"/>
      <c r="SWK6" s="24"/>
      <c r="SWL6" s="24"/>
      <c r="SWM6" s="24"/>
      <c r="SWN6" s="24"/>
      <c r="SWO6" s="24"/>
      <c r="SWP6" s="24"/>
      <c r="SWQ6" s="24"/>
      <c r="SWR6" s="24"/>
      <c r="SWS6" s="22" t="s">
        <v>30</v>
      </c>
      <c r="SWT6" s="22" t="s">
        <v>8</v>
      </c>
      <c r="SWU6" s="22" t="s">
        <v>9</v>
      </c>
      <c r="SWV6" s="22" t="s">
        <v>10</v>
      </c>
      <c r="SWW6" s="2">
        <v>112</v>
      </c>
      <c r="SWX6" s="26"/>
      <c r="SWY6" s="23" t="s">
        <v>4</v>
      </c>
      <c r="SWZ6" s="24"/>
      <c r="SXA6" s="24"/>
      <c r="SXB6" s="24"/>
      <c r="SXC6" s="24"/>
      <c r="SXD6" s="24"/>
      <c r="SXE6" s="24"/>
      <c r="SXF6" s="24"/>
      <c r="SXG6" s="24"/>
      <c r="SXH6" s="24"/>
      <c r="SXI6" s="22" t="s">
        <v>30</v>
      </c>
      <c r="SXJ6" s="22" t="s">
        <v>8</v>
      </c>
      <c r="SXK6" s="22" t="s">
        <v>9</v>
      </c>
      <c r="SXL6" s="22" t="s">
        <v>10</v>
      </c>
      <c r="SXM6" s="2">
        <v>112</v>
      </c>
      <c r="SXN6" s="26"/>
      <c r="SXO6" s="23" t="s">
        <v>4</v>
      </c>
      <c r="SXP6" s="24"/>
      <c r="SXQ6" s="24"/>
      <c r="SXR6" s="24"/>
      <c r="SXS6" s="24"/>
      <c r="SXT6" s="24"/>
      <c r="SXU6" s="24"/>
      <c r="SXV6" s="24"/>
      <c r="SXW6" s="24"/>
      <c r="SXX6" s="24"/>
      <c r="SXY6" s="22" t="s">
        <v>30</v>
      </c>
      <c r="SXZ6" s="22" t="s">
        <v>8</v>
      </c>
      <c r="SYA6" s="22" t="s">
        <v>9</v>
      </c>
      <c r="SYB6" s="22" t="s">
        <v>10</v>
      </c>
      <c r="SYC6" s="2">
        <v>112</v>
      </c>
      <c r="SYD6" s="26"/>
      <c r="SYE6" s="23" t="s">
        <v>4</v>
      </c>
      <c r="SYF6" s="24"/>
      <c r="SYG6" s="24"/>
      <c r="SYH6" s="24"/>
      <c r="SYI6" s="24"/>
      <c r="SYJ6" s="24"/>
      <c r="SYK6" s="24"/>
      <c r="SYL6" s="24"/>
      <c r="SYM6" s="24"/>
      <c r="SYN6" s="24"/>
      <c r="SYO6" s="22" t="s">
        <v>30</v>
      </c>
      <c r="SYP6" s="22" t="s">
        <v>8</v>
      </c>
      <c r="SYQ6" s="22" t="s">
        <v>9</v>
      </c>
      <c r="SYR6" s="22" t="s">
        <v>10</v>
      </c>
      <c r="SYS6" s="2">
        <v>112</v>
      </c>
      <c r="SYT6" s="26"/>
      <c r="SYU6" s="23" t="s">
        <v>4</v>
      </c>
      <c r="SYV6" s="24"/>
      <c r="SYW6" s="24"/>
      <c r="SYX6" s="24"/>
      <c r="SYY6" s="24"/>
      <c r="SYZ6" s="24"/>
      <c r="SZA6" s="24"/>
      <c r="SZB6" s="24"/>
      <c r="SZC6" s="24"/>
      <c r="SZD6" s="24"/>
      <c r="SZE6" s="22" t="s">
        <v>30</v>
      </c>
      <c r="SZF6" s="22" t="s">
        <v>8</v>
      </c>
      <c r="SZG6" s="22" t="s">
        <v>9</v>
      </c>
      <c r="SZH6" s="22" t="s">
        <v>10</v>
      </c>
      <c r="SZI6" s="2">
        <v>112</v>
      </c>
      <c r="SZJ6" s="26"/>
      <c r="SZK6" s="23" t="s">
        <v>4</v>
      </c>
      <c r="SZL6" s="24"/>
      <c r="SZM6" s="24"/>
      <c r="SZN6" s="24"/>
      <c r="SZO6" s="24"/>
      <c r="SZP6" s="24"/>
      <c r="SZQ6" s="24"/>
      <c r="SZR6" s="24"/>
      <c r="SZS6" s="24"/>
      <c r="SZT6" s="24"/>
      <c r="SZU6" s="22" t="s">
        <v>30</v>
      </c>
      <c r="SZV6" s="22" t="s">
        <v>8</v>
      </c>
      <c r="SZW6" s="22" t="s">
        <v>9</v>
      </c>
      <c r="SZX6" s="22" t="s">
        <v>10</v>
      </c>
      <c r="SZY6" s="2">
        <v>112</v>
      </c>
      <c r="SZZ6" s="26"/>
      <c r="TAA6" s="23" t="s">
        <v>4</v>
      </c>
      <c r="TAB6" s="24"/>
      <c r="TAC6" s="24"/>
      <c r="TAD6" s="24"/>
      <c r="TAE6" s="24"/>
      <c r="TAF6" s="24"/>
      <c r="TAG6" s="24"/>
      <c r="TAH6" s="24"/>
      <c r="TAI6" s="24"/>
      <c r="TAJ6" s="24"/>
      <c r="TAK6" s="22" t="s">
        <v>30</v>
      </c>
      <c r="TAL6" s="22" t="s">
        <v>8</v>
      </c>
      <c r="TAM6" s="22" t="s">
        <v>9</v>
      </c>
      <c r="TAN6" s="22" t="s">
        <v>10</v>
      </c>
      <c r="TAO6" s="2">
        <v>112</v>
      </c>
      <c r="TAP6" s="26"/>
      <c r="TAQ6" s="23" t="s">
        <v>4</v>
      </c>
      <c r="TAR6" s="24"/>
      <c r="TAS6" s="24"/>
      <c r="TAT6" s="24"/>
      <c r="TAU6" s="24"/>
      <c r="TAV6" s="24"/>
      <c r="TAW6" s="24"/>
      <c r="TAX6" s="24"/>
      <c r="TAY6" s="24"/>
      <c r="TAZ6" s="24"/>
      <c r="TBA6" s="22" t="s">
        <v>30</v>
      </c>
      <c r="TBB6" s="22" t="s">
        <v>8</v>
      </c>
      <c r="TBC6" s="22" t="s">
        <v>9</v>
      </c>
      <c r="TBD6" s="22" t="s">
        <v>10</v>
      </c>
      <c r="TBE6" s="2">
        <v>112</v>
      </c>
      <c r="TBF6" s="26"/>
      <c r="TBG6" s="23" t="s">
        <v>4</v>
      </c>
      <c r="TBH6" s="24"/>
      <c r="TBI6" s="24"/>
      <c r="TBJ6" s="24"/>
      <c r="TBK6" s="24"/>
      <c r="TBL6" s="24"/>
      <c r="TBM6" s="24"/>
      <c r="TBN6" s="24"/>
      <c r="TBO6" s="24"/>
      <c r="TBP6" s="24"/>
      <c r="TBQ6" s="22" t="s">
        <v>30</v>
      </c>
      <c r="TBR6" s="22" t="s">
        <v>8</v>
      </c>
      <c r="TBS6" s="22" t="s">
        <v>9</v>
      </c>
      <c r="TBT6" s="22" t="s">
        <v>10</v>
      </c>
      <c r="TBU6" s="2">
        <v>112</v>
      </c>
      <c r="TBV6" s="26"/>
      <c r="TBW6" s="23" t="s">
        <v>4</v>
      </c>
      <c r="TBX6" s="24"/>
      <c r="TBY6" s="24"/>
      <c r="TBZ6" s="24"/>
      <c r="TCA6" s="24"/>
      <c r="TCB6" s="24"/>
      <c r="TCC6" s="24"/>
      <c r="TCD6" s="24"/>
      <c r="TCE6" s="24"/>
      <c r="TCF6" s="24"/>
      <c r="TCG6" s="22" t="s">
        <v>30</v>
      </c>
      <c r="TCH6" s="22" t="s">
        <v>8</v>
      </c>
      <c r="TCI6" s="22" t="s">
        <v>9</v>
      </c>
      <c r="TCJ6" s="22" t="s">
        <v>10</v>
      </c>
      <c r="TCK6" s="2">
        <v>112</v>
      </c>
      <c r="TCL6" s="26"/>
      <c r="TCM6" s="23" t="s">
        <v>4</v>
      </c>
      <c r="TCN6" s="24"/>
      <c r="TCO6" s="24"/>
      <c r="TCP6" s="24"/>
      <c r="TCQ6" s="24"/>
      <c r="TCR6" s="24"/>
      <c r="TCS6" s="24"/>
      <c r="TCT6" s="24"/>
      <c r="TCU6" s="24"/>
      <c r="TCV6" s="24"/>
      <c r="TCW6" s="22" t="s">
        <v>30</v>
      </c>
      <c r="TCX6" s="22" t="s">
        <v>8</v>
      </c>
      <c r="TCY6" s="22" t="s">
        <v>9</v>
      </c>
      <c r="TCZ6" s="22" t="s">
        <v>10</v>
      </c>
      <c r="TDA6" s="2">
        <v>112</v>
      </c>
      <c r="TDB6" s="26"/>
      <c r="TDC6" s="23" t="s">
        <v>4</v>
      </c>
      <c r="TDD6" s="24"/>
      <c r="TDE6" s="24"/>
      <c r="TDF6" s="24"/>
      <c r="TDG6" s="24"/>
      <c r="TDH6" s="24"/>
      <c r="TDI6" s="24"/>
      <c r="TDJ6" s="24"/>
      <c r="TDK6" s="24"/>
      <c r="TDL6" s="24"/>
      <c r="TDM6" s="22" t="s">
        <v>30</v>
      </c>
      <c r="TDN6" s="22" t="s">
        <v>8</v>
      </c>
      <c r="TDO6" s="22" t="s">
        <v>9</v>
      </c>
      <c r="TDP6" s="22" t="s">
        <v>10</v>
      </c>
      <c r="TDQ6" s="2">
        <v>112</v>
      </c>
      <c r="TDR6" s="26"/>
      <c r="TDS6" s="23" t="s">
        <v>4</v>
      </c>
      <c r="TDT6" s="24"/>
      <c r="TDU6" s="24"/>
      <c r="TDV6" s="24"/>
      <c r="TDW6" s="24"/>
      <c r="TDX6" s="24"/>
      <c r="TDY6" s="24"/>
      <c r="TDZ6" s="24"/>
      <c r="TEA6" s="24"/>
      <c r="TEB6" s="24"/>
      <c r="TEC6" s="22" t="s">
        <v>30</v>
      </c>
      <c r="TED6" s="22" t="s">
        <v>8</v>
      </c>
      <c r="TEE6" s="22" t="s">
        <v>9</v>
      </c>
      <c r="TEF6" s="22" t="s">
        <v>10</v>
      </c>
      <c r="TEG6" s="2">
        <v>112</v>
      </c>
      <c r="TEH6" s="26"/>
      <c r="TEI6" s="23" t="s">
        <v>4</v>
      </c>
      <c r="TEJ6" s="24"/>
      <c r="TEK6" s="24"/>
      <c r="TEL6" s="24"/>
      <c r="TEM6" s="24"/>
      <c r="TEN6" s="24"/>
      <c r="TEO6" s="24"/>
      <c r="TEP6" s="24"/>
      <c r="TEQ6" s="24"/>
      <c r="TER6" s="24"/>
      <c r="TES6" s="22" t="s">
        <v>30</v>
      </c>
      <c r="TET6" s="22" t="s">
        <v>8</v>
      </c>
      <c r="TEU6" s="22" t="s">
        <v>9</v>
      </c>
      <c r="TEV6" s="22" t="s">
        <v>10</v>
      </c>
      <c r="TEW6" s="2">
        <v>112</v>
      </c>
      <c r="TEX6" s="26"/>
      <c r="TEY6" s="23" t="s">
        <v>4</v>
      </c>
      <c r="TEZ6" s="24"/>
      <c r="TFA6" s="24"/>
      <c r="TFB6" s="24"/>
      <c r="TFC6" s="24"/>
      <c r="TFD6" s="24"/>
      <c r="TFE6" s="24"/>
      <c r="TFF6" s="24"/>
      <c r="TFG6" s="24"/>
      <c r="TFH6" s="24"/>
      <c r="TFI6" s="22" t="s">
        <v>30</v>
      </c>
      <c r="TFJ6" s="22" t="s">
        <v>8</v>
      </c>
      <c r="TFK6" s="22" t="s">
        <v>9</v>
      </c>
      <c r="TFL6" s="22" t="s">
        <v>10</v>
      </c>
      <c r="TFM6" s="2">
        <v>112</v>
      </c>
      <c r="TFN6" s="26"/>
      <c r="TFO6" s="23" t="s">
        <v>4</v>
      </c>
      <c r="TFP6" s="24"/>
      <c r="TFQ6" s="24"/>
      <c r="TFR6" s="24"/>
      <c r="TFS6" s="24"/>
      <c r="TFT6" s="24"/>
      <c r="TFU6" s="24"/>
      <c r="TFV6" s="24"/>
      <c r="TFW6" s="24"/>
      <c r="TFX6" s="24"/>
      <c r="TFY6" s="22" t="s">
        <v>30</v>
      </c>
      <c r="TFZ6" s="22" t="s">
        <v>8</v>
      </c>
      <c r="TGA6" s="22" t="s">
        <v>9</v>
      </c>
      <c r="TGB6" s="22" t="s">
        <v>10</v>
      </c>
      <c r="TGC6" s="2">
        <v>112</v>
      </c>
      <c r="TGD6" s="26"/>
      <c r="TGE6" s="23" t="s">
        <v>4</v>
      </c>
      <c r="TGF6" s="24"/>
      <c r="TGG6" s="24"/>
      <c r="TGH6" s="24"/>
      <c r="TGI6" s="24"/>
      <c r="TGJ6" s="24"/>
      <c r="TGK6" s="24"/>
      <c r="TGL6" s="24"/>
      <c r="TGM6" s="24"/>
      <c r="TGN6" s="24"/>
      <c r="TGO6" s="22" t="s">
        <v>30</v>
      </c>
      <c r="TGP6" s="22" t="s">
        <v>8</v>
      </c>
      <c r="TGQ6" s="22" t="s">
        <v>9</v>
      </c>
      <c r="TGR6" s="22" t="s">
        <v>10</v>
      </c>
      <c r="TGS6" s="2">
        <v>112</v>
      </c>
      <c r="TGT6" s="26"/>
      <c r="TGU6" s="23" t="s">
        <v>4</v>
      </c>
      <c r="TGV6" s="24"/>
      <c r="TGW6" s="24"/>
      <c r="TGX6" s="24"/>
      <c r="TGY6" s="24"/>
      <c r="TGZ6" s="24"/>
      <c r="THA6" s="24"/>
      <c r="THB6" s="24"/>
      <c r="THC6" s="24"/>
      <c r="THD6" s="24"/>
      <c r="THE6" s="22" t="s">
        <v>30</v>
      </c>
      <c r="THF6" s="22" t="s">
        <v>8</v>
      </c>
      <c r="THG6" s="22" t="s">
        <v>9</v>
      </c>
      <c r="THH6" s="22" t="s">
        <v>10</v>
      </c>
      <c r="THI6" s="2">
        <v>112</v>
      </c>
      <c r="THJ6" s="26"/>
      <c r="THK6" s="23" t="s">
        <v>4</v>
      </c>
      <c r="THL6" s="24"/>
      <c r="THM6" s="24"/>
      <c r="THN6" s="24"/>
      <c r="THO6" s="24"/>
      <c r="THP6" s="24"/>
      <c r="THQ6" s="24"/>
      <c r="THR6" s="24"/>
      <c r="THS6" s="24"/>
      <c r="THT6" s="24"/>
      <c r="THU6" s="22" t="s">
        <v>30</v>
      </c>
      <c r="THV6" s="22" t="s">
        <v>8</v>
      </c>
      <c r="THW6" s="22" t="s">
        <v>9</v>
      </c>
      <c r="THX6" s="22" t="s">
        <v>10</v>
      </c>
      <c r="THY6" s="2">
        <v>112</v>
      </c>
      <c r="THZ6" s="26"/>
      <c r="TIA6" s="23" t="s">
        <v>4</v>
      </c>
      <c r="TIB6" s="24"/>
      <c r="TIC6" s="24"/>
      <c r="TID6" s="24"/>
      <c r="TIE6" s="24"/>
      <c r="TIF6" s="24"/>
      <c r="TIG6" s="24"/>
      <c r="TIH6" s="24"/>
      <c r="TII6" s="24"/>
      <c r="TIJ6" s="24"/>
      <c r="TIK6" s="22" t="s">
        <v>30</v>
      </c>
      <c r="TIL6" s="22" t="s">
        <v>8</v>
      </c>
      <c r="TIM6" s="22" t="s">
        <v>9</v>
      </c>
      <c r="TIN6" s="22" t="s">
        <v>10</v>
      </c>
      <c r="TIO6" s="2">
        <v>112</v>
      </c>
      <c r="TIP6" s="26"/>
      <c r="TIQ6" s="23" t="s">
        <v>4</v>
      </c>
      <c r="TIR6" s="24"/>
      <c r="TIS6" s="24"/>
      <c r="TIT6" s="24"/>
      <c r="TIU6" s="24"/>
      <c r="TIV6" s="24"/>
      <c r="TIW6" s="24"/>
      <c r="TIX6" s="24"/>
      <c r="TIY6" s="24"/>
      <c r="TIZ6" s="24"/>
      <c r="TJA6" s="22" t="s">
        <v>30</v>
      </c>
      <c r="TJB6" s="22" t="s">
        <v>8</v>
      </c>
      <c r="TJC6" s="22" t="s">
        <v>9</v>
      </c>
      <c r="TJD6" s="22" t="s">
        <v>10</v>
      </c>
      <c r="TJE6" s="2">
        <v>112</v>
      </c>
      <c r="TJF6" s="26"/>
      <c r="TJG6" s="23" t="s">
        <v>4</v>
      </c>
      <c r="TJH6" s="24"/>
      <c r="TJI6" s="24"/>
      <c r="TJJ6" s="24"/>
      <c r="TJK6" s="24"/>
      <c r="TJL6" s="24"/>
      <c r="TJM6" s="24"/>
      <c r="TJN6" s="24"/>
      <c r="TJO6" s="24"/>
      <c r="TJP6" s="24"/>
      <c r="TJQ6" s="22" t="s">
        <v>30</v>
      </c>
      <c r="TJR6" s="22" t="s">
        <v>8</v>
      </c>
      <c r="TJS6" s="22" t="s">
        <v>9</v>
      </c>
      <c r="TJT6" s="22" t="s">
        <v>10</v>
      </c>
      <c r="TJU6" s="2">
        <v>112</v>
      </c>
      <c r="TJV6" s="26"/>
      <c r="TJW6" s="23" t="s">
        <v>4</v>
      </c>
      <c r="TJX6" s="24"/>
      <c r="TJY6" s="24"/>
      <c r="TJZ6" s="24"/>
      <c r="TKA6" s="24"/>
      <c r="TKB6" s="24"/>
      <c r="TKC6" s="24"/>
      <c r="TKD6" s="24"/>
      <c r="TKE6" s="24"/>
      <c r="TKF6" s="24"/>
      <c r="TKG6" s="22" t="s">
        <v>30</v>
      </c>
      <c r="TKH6" s="22" t="s">
        <v>8</v>
      </c>
      <c r="TKI6" s="22" t="s">
        <v>9</v>
      </c>
      <c r="TKJ6" s="22" t="s">
        <v>10</v>
      </c>
      <c r="TKK6" s="2">
        <v>112</v>
      </c>
      <c r="TKL6" s="26"/>
      <c r="TKM6" s="23" t="s">
        <v>4</v>
      </c>
      <c r="TKN6" s="24"/>
      <c r="TKO6" s="24"/>
      <c r="TKP6" s="24"/>
      <c r="TKQ6" s="24"/>
      <c r="TKR6" s="24"/>
      <c r="TKS6" s="24"/>
      <c r="TKT6" s="24"/>
      <c r="TKU6" s="24"/>
      <c r="TKV6" s="24"/>
      <c r="TKW6" s="22" t="s">
        <v>30</v>
      </c>
      <c r="TKX6" s="22" t="s">
        <v>8</v>
      </c>
      <c r="TKY6" s="22" t="s">
        <v>9</v>
      </c>
      <c r="TKZ6" s="22" t="s">
        <v>10</v>
      </c>
      <c r="TLA6" s="2">
        <v>112</v>
      </c>
      <c r="TLB6" s="26"/>
      <c r="TLC6" s="23" t="s">
        <v>4</v>
      </c>
      <c r="TLD6" s="24"/>
      <c r="TLE6" s="24"/>
      <c r="TLF6" s="24"/>
      <c r="TLG6" s="24"/>
      <c r="TLH6" s="24"/>
      <c r="TLI6" s="24"/>
      <c r="TLJ6" s="24"/>
      <c r="TLK6" s="24"/>
      <c r="TLL6" s="24"/>
      <c r="TLM6" s="22" t="s">
        <v>30</v>
      </c>
      <c r="TLN6" s="22" t="s">
        <v>8</v>
      </c>
      <c r="TLO6" s="22" t="s">
        <v>9</v>
      </c>
      <c r="TLP6" s="22" t="s">
        <v>10</v>
      </c>
      <c r="TLQ6" s="2">
        <v>112</v>
      </c>
      <c r="TLR6" s="26"/>
      <c r="TLS6" s="23" t="s">
        <v>4</v>
      </c>
      <c r="TLT6" s="24"/>
      <c r="TLU6" s="24"/>
      <c r="TLV6" s="24"/>
      <c r="TLW6" s="24"/>
      <c r="TLX6" s="24"/>
      <c r="TLY6" s="24"/>
      <c r="TLZ6" s="24"/>
      <c r="TMA6" s="24"/>
      <c r="TMB6" s="24"/>
      <c r="TMC6" s="22" t="s">
        <v>30</v>
      </c>
      <c r="TMD6" s="22" t="s">
        <v>8</v>
      </c>
      <c r="TME6" s="22" t="s">
        <v>9</v>
      </c>
      <c r="TMF6" s="22" t="s">
        <v>10</v>
      </c>
      <c r="TMG6" s="2">
        <v>112</v>
      </c>
      <c r="TMH6" s="26"/>
      <c r="TMI6" s="23" t="s">
        <v>4</v>
      </c>
      <c r="TMJ6" s="24"/>
      <c r="TMK6" s="24"/>
      <c r="TML6" s="24"/>
      <c r="TMM6" s="24"/>
      <c r="TMN6" s="24"/>
      <c r="TMO6" s="24"/>
      <c r="TMP6" s="24"/>
      <c r="TMQ6" s="24"/>
      <c r="TMR6" s="24"/>
      <c r="TMS6" s="22" t="s">
        <v>30</v>
      </c>
      <c r="TMT6" s="22" t="s">
        <v>8</v>
      </c>
      <c r="TMU6" s="22" t="s">
        <v>9</v>
      </c>
      <c r="TMV6" s="22" t="s">
        <v>10</v>
      </c>
      <c r="TMW6" s="2">
        <v>112</v>
      </c>
      <c r="TMX6" s="26"/>
      <c r="TMY6" s="23" t="s">
        <v>4</v>
      </c>
      <c r="TMZ6" s="24"/>
      <c r="TNA6" s="24"/>
      <c r="TNB6" s="24"/>
      <c r="TNC6" s="24"/>
      <c r="TND6" s="24"/>
      <c r="TNE6" s="24"/>
      <c r="TNF6" s="24"/>
      <c r="TNG6" s="24"/>
      <c r="TNH6" s="24"/>
      <c r="TNI6" s="22" t="s">
        <v>30</v>
      </c>
      <c r="TNJ6" s="22" t="s">
        <v>8</v>
      </c>
      <c r="TNK6" s="22" t="s">
        <v>9</v>
      </c>
      <c r="TNL6" s="22" t="s">
        <v>10</v>
      </c>
      <c r="TNM6" s="2">
        <v>112</v>
      </c>
      <c r="TNN6" s="26"/>
      <c r="TNO6" s="23" t="s">
        <v>4</v>
      </c>
      <c r="TNP6" s="24"/>
      <c r="TNQ6" s="24"/>
      <c r="TNR6" s="24"/>
      <c r="TNS6" s="24"/>
      <c r="TNT6" s="24"/>
      <c r="TNU6" s="24"/>
      <c r="TNV6" s="24"/>
      <c r="TNW6" s="24"/>
      <c r="TNX6" s="24"/>
      <c r="TNY6" s="22" t="s">
        <v>30</v>
      </c>
      <c r="TNZ6" s="22" t="s">
        <v>8</v>
      </c>
      <c r="TOA6" s="22" t="s">
        <v>9</v>
      </c>
      <c r="TOB6" s="22" t="s">
        <v>10</v>
      </c>
      <c r="TOC6" s="2">
        <v>112</v>
      </c>
      <c r="TOD6" s="26"/>
      <c r="TOE6" s="23" t="s">
        <v>4</v>
      </c>
      <c r="TOF6" s="24"/>
      <c r="TOG6" s="24"/>
      <c r="TOH6" s="24"/>
      <c r="TOI6" s="24"/>
      <c r="TOJ6" s="24"/>
      <c r="TOK6" s="24"/>
      <c r="TOL6" s="24"/>
      <c r="TOM6" s="24"/>
      <c r="TON6" s="24"/>
      <c r="TOO6" s="22" t="s">
        <v>30</v>
      </c>
      <c r="TOP6" s="22" t="s">
        <v>8</v>
      </c>
      <c r="TOQ6" s="22" t="s">
        <v>9</v>
      </c>
      <c r="TOR6" s="22" t="s">
        <v>10</v>
      </c>
      <c r="TOS6" s="2">
        <v>112</v>
      </c>
      <c r="TOT6" s="26"/>
      <c r="TOU6" s="23" t="s">
        <v>4</v>
      </c>
      <c r="TOV6" s="24"/>
      <c r="TOW6" s="24"/>
      <c r="TOX6" s="24"/>
      <c r="TOY6" s="24"/>
      <c r="TOZ6" s="24"/>
      <c r="TPA6" s="24"/>
      <c r="TPB6" s="24"/>
      <c r="TPC6" s="24"/>
      <c r="TPD6" s="24"/>
      <c r="TPE6" s="22" t="s">
        <v>30</v>
      </c>
      <c r="TPF6" s="22" t="s">
        <v>8</v>
      </c>
      <c r="TPG6" s="22" t="s">
        <v>9</v>
      </c>
      <c r="TPH6" s="22" t="s">
        <v>10</v>
      </c>
      <c r="TPI6" s="2">
        <v>112</v>
      </c>
      <c r="TPJ6" s="26"/>
      <c r="TPK6" s="23" t="s">
        <v>4</v>
      </c>
      <c r="TPL6" s="24"/>
      <c r="TPM6" s="24"/>
      <c r="TPN6" s="24"/>
      <c r="TPO6" s="24"/>
      <c r="TPP6" s="24"/>
      <c r="TPQ6" s="24"/>
      <c r="TPR6" s="24"/>
      <c r="TPS6" s="24"/>
      <c r="TPT6" s="24"/>
      <c r="TPU6" s="22" t="s">
        <v>30</v>
      </c>
      <c r="TPV6" s="22" t="s">
        <v>8</v>
      </c>
      <c r="TPW6" s="22" t="s">
        <v>9</v>
      </c>
      <c r="TPX6" s="22" t="s">
        <v>10</v>
      </c>
      <c r="TPY6" s="2">
        <v>112</v>
      </c>
      <c r="TPZ6" s="26"/>
      <c r="TQA6" s="23" t="s">
        <v>4</v>
      </c>
      <c r="TQB6" s="24"/>
      <c r="TQC6" s="24"/>
      <c r="TQD6" s="24"/>
      <c r="TQE6" s="24"/>
      <c r="TQF6" s="24"/>
      <c r="TQG6" s="24"/>
      <c r="TQH6" s="24"/>
      <c r="TQI6" s="24"/>
      <c r="TQJ6" s="24"/>
      <c r="TQK6" s="22" t="s">
        <v>30</v>
      </c>
      <c r="TQL6" s="22" t="s">
        <v>8</v>
      </c>
      <c r="TQM6" s="22" t="s">
        <v>9</v>
      </c>
      <c r="TQN6" s="22" t="s">
        <v>10</v>
      </c>
      <c r="TQO6" s="2">
        <v>112</v>
      </c>
      <c r="TQP6" s="26"/>
      <c r="TQQ6" s="23" t="s">
        <v>4</v>
      </c>
      <c r="TQR6" s="24"/>
      <c r="TQS6" s="24"/>
      <c r="TQT6" s="24"/>
      <c r="TQU6" s="24"/>
      <c r="TQV6" s="24"/>
      <c r="TQW6" s="24"/>
      <c r="TQX6" s="24"/>
      <c r="TQY6" s="24"/>
      <c r="TQZ6" s="24"/>
      <c r="TRA6" s="22" t="s">
        <v>30</v>
      </c>
      <c r="TRB6" s="22" t="s">
        <v>8</v>
      </c>
      <c r="TRC6" s="22" t="s">
        <v>9</v>
      </c>
      <c r="TRD6" s="22" t="s">
        <v>10</v>
      </c>
      <c r="TRE6" s="2">
        <v>112</v>
      </c>
      <c r="TRF6" s="26"/>
      <c r="TRG6" s="23" t="s">
        <v>4</v>
      </c>
      <c r="TRH6" s="24"/>
      <c r="TRI6" s="24"/>
      <c r="TRJ6" s="24"/>
      <c r="TRK6" s="24"/>
      <c r="TRL6" s="24"/>
      <c r="TRM6" s="24"/>
      <c r="TRN6" s="24"/>
      <c r="TRO6" s="24"/>
      <c r="TRP6" s="24"/>
      <c r="TRQ6" s="22" t="s">
        <v>30</v>
      </c>
      <c r="TRR6" s="22" t="s">
        <v>8</v>
      </c>
      <c r="TRS6" s="22" t="s">
        <v>9</v>
      </c>
      <c r="TRT6" s="22" t="s">
        <v>10</v>
      </c>
      <c r="TRU6" s="2">
        <v>112</v>
      </c>
      <c r="TRV6" s="26"/>
      <c r="TRW6" s="23" t="s">
        <v>4</v>
      </c>
      <c r="TRX6" s="24"/>
      <c r="TRY6" s="24"/>
      <c r="TRZ6" s="24"/>
      <c r="TSA6" s="24"/>
      <c r="TSB6" s="24"/>
      <c r="TSC6" s="24"/>
      <c r="TSD6" s="24"/>
      <c r="TSE6" s="24"/>
      <c r="TSF6" s="24"/>
      <c r="TSG6" s="22" t="s">
        <v>30</v>
      </c>
      <c r="TSH6" s="22" t="s">
        <v>8</v>
      </c>
      <c r="TSI6" s="22" t="s">
        <v>9</v>
      </c>
      <c r="TSJ6" s="22" t="s">
        <v>10</v>
      </c>
      <c r="TSK6" s="2">
        <v>112</v>
      </c>
      <c r="TSL6" s="26"/>
      <c r="TSM6" s="23" t="s">
        <v>4</v>
      </c>
      <c r="TSN6" s="24"/>
      <c r="TSO6" s="24"/>
      <c r="TSP6" s="24"/>
      <c r="TSQ6" s="24"/>
      <c r="TSR6" s="24"/>
      <c r="TSS6" s="24"/>
      <c r="TST6" s="24"/>
      <c r="TSU6" s="24"/>
      <c r="TSV6" s="24"/>
      <c r="TSW6" s="22" t="s">
        <v>30</v>
      </c>
      <c r="TSX6" s="22" t="s">
        <v>8</v>
      </c>
      <c r="TSY6" s="22" t="s">
        <v>9</v>
      </c>
      <c r="TSZ6" s="22" t="s">
        <v>10</v>
      </c>
      <c r="TTA6" s="2">
        <v>112</v>
      </c>
      <c r="TTB6" s="26"/>
      <c r="TTC6" s="23" t="s">
        <v>4</v>
      </c>
      <c r="TTD6" s="24"/>
      <c r="TTE6" s="24"/>
      <c r="TTF6" s="24"/>
      <c r="TTG6" s="24"/>
      <c r="TTH6" s="24"/>
      <c r="TTI6" s="24"/>
      <c r="TTJ6" s="24"/>
      <c r="TTK6" s="24"/>
      <c r="TTL6" s="24"/>
      <c r="TTM6" s="22" t="s">
        <v>30</v>
      </c>
      <c r="TTN6" s="22" t="s">
        <v>8</v>
      </c>
      <c r="TTO6" s="22" t="s">
        <v>9</v>
      </c>
      <c r="TTP6" s="22" t="s">
        <v>10</v>
      </c>
      <c r="TTQ6" s="2">
        <v>112</v>
      </c>
      <c r="TTR6" s="26"/>
      <c r="TTS6" s="23" t="s">
        <v>4</v>
      </c>
      <c r="TTT6" s="24"/>
      <c r="TTU6" s="24"/>
      <c r="TTV6" s="24"/>
      <c r="TTW6" s="24"/>
      <c r="TTX6" s="24"/>
      <c r="TTY6" s="24"/>
      <c r="TTZ6" s="24"/>
      <c r="TUA6" s="24"/>
      <c r="TUB6" s="24"/>
      <c r="TUC6" s="22" t="s">
        <v>30</v>
      </c>
      <c r="TUD6" s="22" t="s">
        <v>8</v>
      </c>
      <c r="TUE6" s="22" t="s">
        <v>9</v>
      </c>
      <c r="TUF6" s="22" t="s">
        <v>10</v>
      </c>
      <c r="TUG6" s="2">
        <v>112</v>
      </c>
      <c r="TUH6" s="26"/>
      <c r="TUI6" s="23" t="s">
        <v>4</v>
      </c>
      <c r="TUJ6" s="24"/>
      <c r="TUK6" s="24"/>
      <c r="TUL6" s="24"/>
      <c r="TUM6" s="24"/>
      <c r="TUN6" s="24"/>
      <c r="TUO6" s="24"/>
      <c r="TUP6" s="24"/>
      <c r="TUQ6" s="24"/>
      <c r="TUR6" s="24"/>
      <c r="TUS6" s="22" t="s">
        <v>30</v>
      </c>
      <c r="TUT6" s="22" t="s">
        <v>8</v>
      </c>
      <c r="TUU6" s="22" t="s">
        <v>9</v>
      </c>
      <c r="TUV6" s="22" t="s">
        <v>10</v>
      </c>
      <c r="TUW6" s="2">
        <v>112</v>
      </c>
      <c r="TUX6" s="26"/>
      <c r="TUY6" s="23" t="s">
        <v>4</v>
      </c>
      <c r="TUZ6" s="24"/>
      <c r="TVA6" s="24"/>
      <c r="TVB6" s="24"/>
      <c r="TVC6" s="24"/>
      <c r="TVD6" s="24"/>
      <c r="TVE6" s="24"/>
      <c r="TVF6" s="24"/>
      <c r="TVG6" s="24"/>
      <c r="TVH6" s="24"/>
      <c r="TVI6" s="22" t="s">
        <v>30</v>
      </c>
      <c r="TVJ6" s="22" t="s">
        <v>8</v>
      </c>
      <c r="TVK6" s="22" t="s">
        <v>9</v>
      </c>
      <c r="TVL6" s="22" t="s">
        <v>10</v>
      </c>
      <c r="TVM6" s="2">
        <v>112</v>
      </c>
      <c r="TVN6" s="26"/>
      <c r="TVO6" s="23" t="s">
        <v>4</v>
      </c>
      <c r="TVP6" s="24"/>
      <c r="TVQ6" s="24"/>
      <c r="TVR6" s="24"/>
      <c r="TVS6" s="24"/>
      <c r="TVT6" s="24"/>
      <c r="TVU6" s="24"/>
      <c r="TVV6" s="24"/>
      <c r="TVW6" s="24"/>
      <c r="TVX6" s="24"/>
      <c r="TVY6" s="22" t="s">
        <v>30</v>
      </c>
      <c r="TVZ6" s="22" t="s">
        <v>8</v>
      </c>
      <c r="TWA6" s="22" t="s">
        <v>9</v>
      </c>
      <c r="TWB6" s="22" t="s">
        <v>10</v>
      </c>
      <c r="TWC6" s="2">
        <v>112</v>
      </c>
      <c r="TWD6" s="26"/>
      <c r="TWE6" s="23" t="s">
        <v>4</v>
      </c>
      <c r="TWF6" s="24"/>
      <c r="TWG6" s="24"/>
      <c r="TWH6" s="24"/>
      <c r="TWI6" s="24"/>
      <c r="TWJ6" s="24"/>
      <c r="TWK6" s="24"/>
      <c r="TWL6" s="24"/>
      <c r="TWM6" s="24"/>
      <c r="TWN6" s="24"/>
      <c r="TWO6" s="22" t="s">
        <v>30</v>
      </c>
      <c r="TWP6" s="22" t="s">
        <v>8</v>
      </c>
      <c r="TWQ6" s="22" t="s">
        <v>9</v>
      </c>
      <c r="TWR6" s="22" t="s">
        <v>10</v>
      </c>
      <c r="TWS6" s="2">
        <v>112</v>
      </c>
      <c r="TWT6" s="26"/>
      <c r="TWU6" s="23" t="s">
        <v>4</v>
      </c>
      <c r="TWV6" s="24"/>
      <c r="TWW6" s="24"/>
      <c r="TWX6" s="24"/>
      <c r="TWY6" s="24"/>
      <c r="TWZ6" s="24"/>
      <c r="TXA6" s="24"/>
      <c r="TXB6" s="24"/>
      <c r="TXC6" s="24"/>
      <c r="TXD6" s="24"/>
      <c r="TXE6" s="22" t="s">
        <v>30</v>
      </c>
      <c r="TXF6" s="22" t="s">
        <v>8</v>
      </c>
      <c r="TXG6" s="22" t="s">
        <v>9</v>
      </c>
      <c r="TXH6" s="22" t="s">
        <v>10</v>
      </c>
      <c r="TXI6" s="2">
        <v>112</v>
      </c>
      <c r="TXJ6" s="26"/>
      <c r="TXK6" s="23" t="s">
        <v>4</v>
      </c>
      <c r="TXL6" s="24"/>
      <c r="TXM6" s="24"/>
      <c r="TXN6" s="24"/>
      <c r="TXO6" s="24"/>
      <c r="TXP6" s="24"/>
      <c r="TXQ6" s="24"/>
      <c r="TXR6" s="24"/>
      <c r="TXS6" s="24"/>
      <c r="TXT6" s="24"/>
      <c r="TXU6" s="22" t="s">
        <v>30</v>
      </c>
      <c r="TXV6" s="22" t="s">
        <v>8</v>
      </c>
      <c r="TXW6" s="22" t="s">
        <v>9</v>
      </c>
      <c r="TXX6" s="22" t="s">
        <v>10</v>
      </c>
      <c r="TXY6" s="2">
        <v>112</v>
      </c>
      <c r="TXZ6" s="26"/>
      <c r="TYA6" s="23" t="s">
        <v>4</v>
      </c>
      <c r="TYB6" s="24"/>
      <c r="TYC6" s="24"/>
      <c r="TYD6" s="24"/>
      <c r="TYE6" s="24"/>
      <c r="TYF6" s="24"/>
      <c r="TYG6" s="24"/>
      <c r="TYH6" s="24"/>
      <c r="TYI6" s="24"/>
      <c r="TYJ6" s="24"/>
      <c r="TYK6" s="22" t="s">
        <v>30</v>
      </c>
      <c r="TYL6" s="22" t="s">
        <v>8</v>
      </c>
      <c r="TYM6" s="22" t="s">
        <v>9</v>
      </c>
      <c r="TYN6" s="22" t="s">
        <v>10</v>
      </c>
      <c r="TYO6" s="2">
        <v>112</v>
      </c>
      <c r="TYP6" s="26"/>
      <c r="TYQ6" s="23" t="s">
        <v>4</v>
      </c>
      <c r="TYR6" s="24"/>
      <c r="TYS6" s="24"/>
      <c r="TYT6" s="24"/>
      <c r="TYU6" s="24"/>
      <c r="TYV6" s="24"/>
      <c r="TYW6" s="24"/>
      <c r="TYX6" s="24"/>
      <c r="TYY6" s="24"/>
      <c r="TYZ6" s="24"/>
      <c r="TZA6" s="22" t="s">
        <v>30</v>
      </c>
      <c r="TZB6" s="22" t="s">
        <v>8</v>
      </c>
      <c r="TZC6" s="22" t="s">
        <v>9</v>
      </c>
      <c r="TZD6" s="22" t="s">
        <v>10</v>
      </c>
      <c r="TZE6" s="2">
        <v>112</v>
      </c>
      <c r="TZF6" s="26"/>
      <c r="TZG6" s="23" t="s">
        <v>4</v>
      </c>
      <c r="TZH6" s="24"/>
      <c r="TZI6" s="24"/>
      <c r="TZJ6" s="24"/>
      <c r="TZK6" s="24"/>
      <c r="TZL6" s="24"/>
      <c r="TZM6" s="24"/>
      <c r="TZN6" s="24"/>
      <c r="TZO6" s="24"/>
      <c r="TZP6" s="24"/>
      <c r="TZQ6" s="22" t="s">
        <v>30</v>
      </c>
      <c r="TZR6" s="22" t="s">
        <v>8</v>
      </c>
      <c r="TZS6" s="22" t="s">
        <v>9</v>
      </c>
      <c r="TZT6" s="22" t="s">
        <v>10</v>
      </c>
      <c r="TZU6" s="2">
        <v>112</v>
      </c>
      <c r="TZV6" s="26"/>
      <c r="TZW6" s="23" t="s">
        <v>4</v>
      </c>
      <c r="TZX6" s="24"/>
      <c r="TZY6" s="24"/>
      <c r="TZZ6" s="24"/>
      <c r="UAA6" s="24"/>
      <c r="UAB6" s="24"/>
      <c r="UAC6" s="24"/>
      <c r="UAD6" s="24"/>
      <c r="UAE6" s="24"/>
      <c r="UAF6" s="24"/>
      <c r="UAG6" s="22" t="s">
        <v>30</v>
      </c>
      <c r="UAH6" s="22" t="s">
        <v>8</v>
      </c>
      <c r="UAI6" s="22" t="s">
        <v>9</v>
      </c>
      <c r="UAJ6" s="22" t="s">
        <v>10</v>
      </c>
      <c r="UAK6" s="2">
        <v>112</v>
      </c>
      <c r="UAL6" s="26"/>
      <c r="UAM6" s="23" t="s">
        <v>4</v>
      </c>
      <c r="UAN6" s="24"/>
      <c r="UAO6" s="24"/>
      <c r="UAP6" s="24"/>
      <c r="UAQ6" s="24"/>
      <c r="UAR6" s="24"/>
      <c r="UAS6" s="24"/>
      <c r="UAT6" s="24"/>
      <c r="UAU6" s="24"/>
      <c r="UAV6" s="24"/>
      <c r="UAW6" s="22" t="s">
        <v>30</v>
      </c>
      <c r="UAX6" s="22" t="s">
        <v>8</v>
      </c>
      <c r="UAY6" s="22" t="s">
        <v>9</v>
      </c>
      <c r="UAZ6" s="22" t="s">
        <v>10</v>
      </c>
      <c r="UBA6" s="2">
        <v>112</v>
      </c>
      <c r="UBB6" s="26"/>
      <c r="UBC6" s="23" t="s">
        <v>4</v>
      </c>
      <c r="UBD6" s="24"/>
      <c r="UBE6" s="24"/>
      <c r="UBF6" s="24"/>
      <c r="UBG6" s="24"/>
      <c r="UBH6" s="24"/>
      <c r="UBI6" s="24"/>
      <c r="UBJ6" s="24"/>
      <c r="UBK6" s="24"/>
      <c r="UBL6" s="24"/>
      <c r="UBM6" s="22" t="s">
        <v>30</v>
      </c>
      <c r="UBN6" s="22" t="s">
        <v>8</v>
      </c>
      <c r="UBO6" s="22" t="s">
        <v>9</v>
      </c>
      <c r="UBP6" s="22" t="s">
        <v>10</v>
      </c>
      <c r="UBQ6" s="2">
        <v>112</v>
      </c>
      <c r="UBR6" s="26"/>
      <c r="UBS6" s="23" t="s">
        <v>4</v>
      </c>
      <c r="UBT6" s="24"/>
      <c r="UBU6" s="24"/>
      <c r="UBV6" s="24"/>
      <c r="UBW6" s="24"/>
      <c r="UBX6" s="24"/>
      <c r="UBY6" s="24"/>
      <c r="UBZ6" s="24"/>
      <c r="UCA6" s="24"/>
      <c r="UCB6" s="24"/>
      <c r="UCC6" s="22" t="s">
        <v>30</v>
      </c>
      <c r="UCD6" s="22" t="s">
        <v>8</v>
      </c>
      <c r="UCE6" s="22" t="s">
        <v>9</v>
      </c>
      <c r="UCF6" s="22" t="s">
        <v>10</v>
      </c>
      <c r="UCG6" s="2">
        <v>112</v>
      </c>
      <c r="UCH6" s="26"/>
      <c r="UCI6" s="23" t="s">
        <v>4</v>
      </c>
      <c r="UCJ6" s="24"/>
      <c r="UCK6" s="24"/>
      <c r="UCL6" s="24"/>
      <c r="UCM6" s="24"/>
      <c r="UCN6" s="24"/>
      <c r="UCO6" s="24"/>
      <c r="UCP6" s="24"/>
      <c r="UCQ6" s="24"/>
      <c r="UCR6" s="24"/>
      <c r="UCS6" s="22" t="s">
        <v>30</v>
      </c>
      <c r="UCT6" s="22" t="s">
        <v>8</v>
      </c>
      <c r="UCU6" s="22" t="s">
        <v>9</v>
      </c>
      <c r="UCV6" s="22" t="s">
        <v>10</v>
      </c>
      <c r="UCW6" s="2">
        <v>112</v>
      </c>
      <c r="UCX6" s="26"/>
      <c r="UCY6" s="23" t="s">
        <v>4</v>
      </c>
      <c r="UCZ6" s="24"/>
      <c r="UDA6" s="24"/>
      <c r="UDB6" s="24"/>
      <c r="UDC6" s="24"/>
      <c r="UDD6" s="24"/>
      <c r="UDE6" s="24"/>
      <c r="UDF6" s="24"/>
      <c r="UDG6" s="24"/>
      <c r="UDH6" s="24"/>
      <c r="UDI6" s="22" t="s">
        <v>30</v>
      </c>
      <c r="UDJ6" s="22" t="s">
        <v>8</v>
      </c>
      <c r="UDK6" s="22" t="s">
        <v>9</v>
      </c>
      <c r="UDL6" s="22" t="s">
        <v>10</v>
      </c>
      <c r="UDM6" s="2">
        <v>112</v>
      </c>
      <c r="UDN6" s="26"/>
      <c r="UDO6" s="23" t="s">
        <v>4</v>
      </c>
      <c r="UDP6" s="24"/>
      <c r="UDQ6" s="24"/>
      <c r="UDR6" s="24"/>
      <c r="UDS6" s="24"/>
      <c r="UDT6" s="24"/>
      <c r="UDU6" s="24"/>
      <c r="UDV6" s="24"/>
      <c r="UDW6" s="24"/>
      <c r="UDX6" s="24"/>
      <c r="UDY6" s="22" t="s">
        <v>30</v>
      </c>
      <c r="UDZ6" s="22" t="s">
        <v>8</v>
      </c>
      <c r="UEA6" s="22" t="s">
        <v>9</v>
      </c>
      <c r="UEB6" s="22" t="s">
        <v>10</v>
      </c>
      <c r="UEC6" s="2">
        <v>112</v>
      </c>
      <c r="UED6" s="26"/>
      <c r="UEE6" s="23" t="s">
        <v>4</v>
      </c>
      <c r="UEF6" s="24"/>
      <c r="UEG6" s="24"/>
      <c r="UEH6" s="24"/>
      <c r="UEI6" s="24"/>
      <c r="UEJ6" s="24"/>
      <c r="UEK6" s="24"/>
      <c r="UEL6" s="24"/>
      <c r="UEM6" s="24"/>
      <c r="UEN6" s="24"/>
      <c r="UEO6" s="22" t="s">
        <v>30</v>
      </c>
      <c r="UEP6" s="22" t="s">
        <v>8</v>
      </c>
      <c r="UEQ6" s="22" t="s">
        <v>9</v>
      </c>
      <c r="UER6" s="22" t="s">
        <v>10</v>
      </c>
      <c r="UES6" s="2">
        <v>112</v>
      </c>
      <c r="UET6" s="26"/>
      <c r="UEU6" s="23" t="s">
        <v>4</v>
      </c>
      <c r="UEV6" s="24"/>
      <c r="UEW6" s="24"/>
      <c r="UEX6" s="24"/>
      <c r="UEY6" s="24"/>
      <c r="UEZ6" s="24"/>
      <c r="UFA6" s="24"/>
      <c r="UFB6" s="24"/>
      <c r="UFC6" s="24"/>
      <c r="UFD6" s="24"/>
      <c r="UFE6" s="22" t="s">
        <v>30</v>
      </c>
      <c r="UFF6" s="22" t="s">
        <v>8</v>
      </c>
      <c r="UFG6" s="22" t="s">
        <v>9</v>
      </c>
      <c r="UFH6" s="22" t="s">
        <v>10</v>
      </c>
      <c r="UFI6" s="2">
        <v>112</v>
      </c>
      <c r="UFJ6" s="26"/>
      <c r="UFK6" s="23" t="s">
        <v>4</v>
      </c>
      <c r="UFL6" s="24"/>
      <c r="UFM6" s="24"/>
      <c r="UFN6" s="24"/>
      <c r="UFO6" s="24"/>
      <c r="UFP6" s="24"/>
      <c r="UFQ6" s="24"/>
      <c r="UFR6" s="24"/>
      <c r="UFS6" s="24"/>
      <c r="UFT6" s="24"/>
      <c r="UFU6" s="22" t="s">
        <v>30</v>
      </c>
      <c r="UFV6" s="22" t="s">
        <v>8</v>
      </c>
      <c r="UFW6" s="22" t="s">
        <v>9</v>
      </c>
      <c r="UFX6" s="22" t="s">
        <v>10</v>
      </c>
      <c r="UFY6" s="2">
        <v>112</v>
      </c>
      <c r="UFZ6" s="26"/>
      <c r="UGA6" s="23" t="s">
        <v>4</v>
      </c>
      <c r="UGB6" s="24"/>
      <c r="UGC6" s="24"/>
      <c r="UGD6" s="24"/>
      <c r="UGE6" s="24"/>
      <c r="UGF6" s="24"/>
      <c r="UGG6" s="24"/>
      <c r="UGH6" s="24"/>
      <c r="UGI6" s="24"/>
      <c r="UGJ6" s="24"/>
      <c r="UGK6" s="22" t="s">
        <v>30</v>
      </c>
      <c r="UGL6" s="22" t="s">
        <v>8</v>
      </c>
      <c r="UGM6" s="22" t="s">
        <v>9</v>
      </c>
      <c r="UGN6" s="22" t="s">
        <v>10</v>
      </c>
      <c r="UGO6" s="2">
        <v>112</v>
      </c>
      <c r="UGP6" s="26"/>
      <c r="UGQ6" s="23" t="s">
        <v>4</v>
      </c>
      <c r="UGR6" s="24"/>
      <c r="UGS6" s="24"/>
      <c r="UGT6" s="24"/>
      <c r="UGU6" s="24"/>
      <c r="UGV6" s="24"/>
      <c r="UGW6" s="24"/>
      <c r="UGX6" s="24"/>
      <c r="UGY6" s="24"/>
      <c r="UGZ6" s="24"/>
      <c r="UHA6" s="22" t="s">
        <v>30</v>
      </c>
      <c r="UHB6" s="22" t="s">
        <v>8</v>
      </c>
      <c r="UHC6" s="22" t="s">
        <v>9</v>
      </c>
      <c r="UHD6" s="22" t="s">
        <v>10</v>
      </c>
      <c r="UHE6" s="2">
        <v>112</v>
      </c>
      <c r="UHF6" s="26"/>
      <c r="UHG6" s="23" t="s">
        <v>4</v>
      </c>
      <c r="UHH6" s="24"/>
      <c r="UHI6" s="24"/>
      <c r="UHJ6" s="24"/>
      <c r="UHK6" s="24"/>
      <c r="UHL6" s="24"/>
      <c r="UHM6" s="24"/>
      <c r="UHN6" s="24"/>
      <c r="UHO6" s="24"/>
      <c r="UHP6" s="24"/>
      <c r="UHQ6" s="22" t="s">
        <v>30</v>
      </c>
      <c r="UHR6" s="22" t="s">
        <v>8</v>
      </c>
      <c r="UHS6" s="22" t="s">
        <v>9</v>
      </c>
      <c r="UHT6" s="22" t="s">
        <v>10</v>
      </c>
      <c r="UHU6" s="2">
        <v>112</v>
      </c>
      <c r="UHV6" s="26"/>
      <c r="UHW6" s="23" t="s">
        <v>4</v>
      </c>
      <c r="UHX6" s="24"/>
      <c r="UHY6" s="24"/>
      <c r="UHZ6" s="24"/>
      <c r="UIA6" s="24"/>
      <c r="UIB6" s="24"/>
      <c r="UIC6" s="24"/>
      <c r="UID6" s="24"/>
      <c r="UIE6" s="24"/>
      <c r="UIF6" s="24"/>
      <c r="UIG6" s="22" t="s">
        <v>30</v>
      </c>
      <c r="UIH6" s="22" t="s">
        <v>8</v>
      </c>
      <c r="UII6" s="22" t="s">
        <v>9</v>
      </c>
      <c r="UIJ6" s="22" t="s">
        <v>10</v>
      </c>
      <c r="UIK6" s="2">
        <v>112</v>
      </c>
      <c r="UIL6" s="26"/>
      <c r="UIM6" s="23" t="s">
        <v>4</v>
      </c>
      <c r="UIN6" s="24"/>
      <c r="UIO6" s="24"/>
      <c r="UIP6" s="24"/>
      <c r="UIQ6" s="24"/>
      <c r="UIR6" s="24"/>
      <c r="UIS6" s="24"/>
      <c r="UIT6" s="24"/>
      <c r="UIU6" s="24"/>
      <c r="UIV6" s="24"/>
      <c r="UIW6" s="22" t="s">
        <v>30</v>
      </c>
      <c r="UIX6" s="22" t="s">
        <v>8</v>
      </c>
      <c r="UIY6" s="22" t="s">
        <v>9</v>
      </c>
      <c r="UIZ6" s="22" t="s">
        <v>10</v>
      </c>
      <c r="UJA6" s="2">
        <v>112</v>
      </c>
      <c r="UJB6" s="26"/>
      <c r="UJC6" s="23" t="s">
        <v>4</v>
      </c>
      <c r="UJD6" s="24"/>
      <c r="UJE6" s="24"/>
      <c r="UJF6" s="24"/>
      <c r="UJG6" s="24"/>
      <c r="UJH6" s="24"/>
      <c r="UJI6" s="24"/>
      <c r="UJJ6" s="24"/>
      <c r="UJK6" s="24"/>
      <c r="UJL6" s="24"/>
      <c r="UJM6" s="22" t="s">
        <v>30</v>
      </c>
      <c r="UJN6" s="22" t="s">
        <v>8</v>
      </c>
      <c r="UJO6" s="22" t="s">
        <v>9</v>
      </c>
      <c r="UJP6" s="22" t="s">
        <v>10</v>
      </c>
      <c r="UJQ6" s="2">
        <v>112</v>
      </c>
      <c r="UJR6" s="26"/>
      <c r="UJS6" s="23" t="s">
        <v>4</v>
      </c>
      <c r="UJT6" s="24"/>
      <c r="UJU6" s="24"/>
      <c r="UJV6" s="24"/>
      <c r="UJW6" s="24"/>
      <c r="UJX6" s="24"/>
      <c r="UJY6" s="24"/>
      <c r="UJZ6" s="24"/>
      <c r="UKA6" s="24"/>
      <c r="UKB6" s="24"/>
      <c r="UKC6" s="22" t="s">
        <v>30</v>
      </c>
      <c r="UKD6" s="22" t="s">
        <v>8</v>
      </c>
      <c r="UKE6" s="22" t="s">
        <v>9</v>
      </c>
      <c r="UKF6" s="22" t="s">
        <v>10</v>
      </c>
      <c r="UKG6" s="2">
        <v>112</v>
      </c>
      <c r="UKH6" s="26"/>
      <c r="UKI6" s="23" t="s">
        <v>4</v>
      </c>
      <c r="UKJ6" s="24"/>
      <c r="UKK6" s="24"/>
      <c r="UKL6" s="24"/>
      <c r="UKM6" s="24"/>
      <c r="UKN6" s="24"/>
      <c r="UKO6" s="24"/>
      <c r="UKP6" s="24"/>
      <c r="UKQ6" s="24"/>
      <c r="UKR6" s="24"/>
      <c r="UKS6" s="22" t="s">
        <v>30</v>
      </c>
      <c r="UKT6" s="22" t="s">
        <v>8</v>
      </c>
      <c r="UKU6" s="22" t="s">
        <v>9</v>
      </c>
      <c r="UKV6" s="22" t="s">
        <v>10</v>
      </c>
      <c r="UKW6" s="2">
        <v>112</v>
      </c>
      <c r="UKX6" s="26"/>
      <c r="UKY6" s="23" t="s">
        <v>4</v>
      </c>
      <c r="UKZ6" s="24"/>
      <c r="ULA6" s="24"/>
      <c r="ULB6" s="24"/>
      <c r="ULC6" s="24"/>
      <c r="ULD6" s="24"/>
      <c r="ULE6" s="24"/>
      <c r="ULF6" s="24"/>
      <c r="ULG6" s="24"/>
      <c r="ULH6" s="24"/>
      <c r="ULI6" s="22" t="s">
        <v>30</v>
      </c>
      <c r="ULJ6" s="22" t="s">
        <v>8</v>
      </c>
      <c r="ULK6" s="22" t="s">
        <v>9</v>
      </c>
      <c r="ULL6" s="22" t="s">
        <v>10</v>
      </c>
      <c r="ULM6" s="2">
        <v>112</v>
      </c>
      <c r="ULN6" s="26"/>
      <c r="ULO6" s="23" t="s">
        <v>4</v>
      </c>
      <c r="ULP6" s="24"/>
      <c r="ULQ6" s="24"/>
      <c r="ULR6" s="24"/>
      <c r="ULS6" s="24"/>
      <c r="ULT6" s="24"/>
      <c r="ULU6" s="24"/>
      <c r="ULV6" s="24"/>
      <c r="ULW6" s="24"/>
      <c r="ULX6" s="24"/>
      <c r="ULY6" s="22" t="s">
        <v>30</v>
      </c>
      <c r="ULZ6" s="22" t="s">
        <v>8</v>
      </c>
      <c r="UMA6" s="22" t="s">
        <v>9</v>
      </c>
      <c r="UMB6" s="22" t="s">
        <v>10</v>
      </c>
      <c r="UMC6" s="2">
        <v>112</v>
      </c>
      <c r="UMD6" s="26"/>
      <c r="UME6" s="23" t="s">
        <v>4</v>
      </c>
      <c r="UMF6" s="24"/>
      <c r="UMG6" s="24"/>
      <c r="UMH6" s="24"/>
      <c r="UMI6" s="24"/>
      <c r="UMJ6" s="24"/>
      <c r="UMK6" s="24"/>
      <c r="UML6" s="24"/>
      <c r="UMM6" s="24"/>
      <c r="UMN6" s="24"/>
      <c r="UMO6" s="22" t="s">
        <v>30</v>
      </c>
      <c r="UMP6" s="22" t="s">
        <v>8</v>
      </c>
      <c r="UMQ6" s="22" t="s">
        <v>9</v>
      </c>
      <c r="UMR6" s="22" t="s">
        <v>10</v>
      </c>
      <c r="UMS6" s="2">
        <v>112</v>
      </c>
      <c r="UMT6" s="26"/>
      <c r="UMU6" s="23" t="s">
        <v>4</v>
      </c>
      <c r="UMV6" s="24"/>
      <c r="UMW6" s="24"/>
      <c r="UMX6" s="24"/>
      <c r="UMY6" s="24"/>
      <c r="UMZ6" s="24"/>
      <c r="UNA6" s="24"/>
      <c r="UNB6" s="24"/>
      <c r="UNC6" s="24"/>
      <c r="UND6" s="24"/>
      <c r="UNE6" s="22" t="s">
        <v>30</v>
      </c>
      <c r="UNF6" s="22" t="s">
        <v>8</v>
      </c>
      <c r="UNG6" s="22" t="s">
        <v>9</v>
      </c>
      <c r="UNH6" s="22" t="s">
        <v>10</v>
      </c>
      <c r="UNI6" s="2">
        <v>112</v>
      </c>
      <c r="UNJ6" s="26"/>
      <c r="UNK6" s="23" t="s">
        <v>4</v>
      </c>
      <c r="UNL6" s="24"/>
      <c r="UNM6" s="24"/>
      <c r="UNN6" s="24"/>
      <c r="UNO6" s="24"/>
      <c r="UNP6" s="24"/>
      <c r="UNQ6" s="24"/>
      <c r="UNR6" s="24"/>
      <c r="UNS6" s="24"/>
      <c r="UNT6" s="24"/>
      <c r="UNU6" s="22" t="s">
        <v>30</v>
      </c>
      <c r="UNV6" s="22" t="s">
        <v>8</v>
      </c>
      <c r="UNW6" s="22" t="s">
        <v>9</v>
      </c>
      <c r="UNX6" s="22" t="s">
        <v>10</v>
      </c>
      <c r="UNY6" s="2">
        <v>112</v>
      </c>
      <c r="UNZ6" s="26"/>
      <c r="UOA6" s="23" t="s">
        <v>4</v>
      </c>
      <c r="UOB6" s="24"/>
      <c r="UOC6" s="24"/>
      <c r="UOD6" s="24"/>
      <c r="UOE6" s="24"/>
      <c r="UOF6" s="24"/>
      <c r="UOG6" s="24"/>
      <c r="UOH6" s="24"/>
      <c r="UOI6" s="24"/>
      <c r="UOJ6" s="24"/>
      <c r="UOK6" s="22" t="s">
        <v>30</v>
      </c>
      <c r="UOL6" s="22" t="s">
        <v>8</v>
      </c>
      <c r="UOM6" s="22" t="s">
        <v>9</v>
      </c>
      <c r="UON6" s="22" t="s">
        <v>10</v>
      </c>
      <c r="UOO6" s="2">
        <v>112</v>
      </c>
      <c r="UOP6" s="26"/>
      <c r="UOQ6" s="23" t="s">
        <v>4</v>
      </c>
      <c r="UOR6" s="24"/>
      <c r="UOS6" s="24"/>
      <c r="UOT6" s="24"/>
      <c r="UOU6" s="24"/>
      <c r="UOV6" s="24"/>
      <c r="UOW6" s="24"/>
      <c r="UOX6" s="24"/>
      <c r="UOY6" s="24"/>
      <c r="UOZ6" s="24"/>
      <c r="UPA6" s="22" t="s">
        <v>30</v>
      </c>
      <c r="UPB6" s="22" t="s">
        <v>8</v>
      </c>
      <c r="UPC6" s="22" t="s">
        <v>9</v>
      </c>
      <c r="UPD6" s="22" t="s">
        <v>10</v>
      </c>
      <c r="UPE6" s="2">
        <v>112</v>
      </c>
      <c r="UPF6" s="26"/>
      <c r="UPG6" s="23" t="s">
        <v>4</v>
      </c>
      <c r="UPH6" s="24"/>
      <c r="UPI6" s="24"/>
      <c r="UPJ6" s="24"/>
      <c r="UPK6" s="24"/>
      <c r="UPL6" s="24"/>
      <c r="UPM6" s="24"/>
      <c r="UPN6" s="24"/>
      <c r="UPO6" s="24"/>
      <c r="UPP6" s="24"/>
      <c r="UPQ6" s="22" t="s">
        <v>30</v>
      </c>
      <c r="UPR6" s="22" t="s">
        <v>8</v>
      </c>
      <c r="UPS6" s="22" t="s">
        <v>9</v>
      </c>
      <c r="UPT6" s="22" t="s">
        <v>10</v>
      </c>
      <c r="UPU6" s="2">
        <v>112</v>
      </c>
      <c r="UPV6" s="26"/>
      <c r="UPW6" s="23" t="s">
        <v>4</v>
      </c>
      <c r="UPX6" s="24"/>
      <c r="UPY6" s="24"/>
      <c r="UPZ6" s="24"/>
      <c r="UQA6" s="24"/>
      <c r="UQB6" s="24"/>
      <c r="UQC6" s="24"/>
      <c r="UQD6" s="24"/>
      <c r="UQE6" s="24"/>
      <c r="UQF6" s="24"/>
      <c r="UQG6" s="22" t="s">
        <v>30</v>
      </c>
      <c r="UQH6" s="22" t="s">
        <v>8</v>
      </c>
      <c r="UQI6" s="22" t="s">
        <v>9</v>
      </c>
      <c r="UQJ6" s="22" t="s">
        <v>10</v>
      </c>
      <c r="UQK6" s="2">
        <v>112</v>
      </c>
      <c r="UQL6" s="26"/>
      <c r="UQM6" s="23" t="s">
        <v>4</v>
      </c>
      <c r="UQN6" s="24"/>
      <c r="UQO6" s="24"/>
      <c r="UQP6" s="24"/>
      <c r="UQQ6" s="24"/>
      <c r="UQR6" s="24"/>
      <c r="UQS6" s="24"/>
      <c r="UQT6" s="24"/>
      <c r="UQU6" s="24"/>
      <c r="UQV6" s="24"/>
      <c r="UQW6" s="22" t="s">
        <v>30</v>
      </c>
      <c r="UQX6" s="22" t="s">
        <v>8</v>
      </c>
      <c r="UQY6" s="22" t="s">
        <v>9</v>
      </c>
      <c r="UQZ6" s="22" t="s">
        <v>10</v>
      </c>
      <c r="URA6" s="2">
        <v>112</v>
      </c>
      <c r="URB6" s="26"/>
      <c r="URC6" s="23" t="s">
        <v>4</v>
      </c>
      <c r="URD6" s="24"/>
      <c r="URE6" s="24"/>
      <c r="URF6" s="24"/>
      <c r="URG6" s="24"/>
      <c r="URH6" s="24"/>
      <c r="URI6" s="24"/>
      <c r="URJ6" s="24"/>
      <c r="URK6" s="24"/>
      <c r="URL6" s="24"/>
      <c r="URM6" s="22" t="s">
        <v>30</v>
      </c>
      <c r="URN6" s="22" t="s">
        <v>8</v>
      </c>
      <c r="URO6" s="22" t="s">
        <v>9</v>
      </c>
      <c r="URP6" s="22" t="s">
        <v>10</v>
      </c>
      <c r="URQ6" s="2">
        <v>112</v>
      </c>
      <c r="URR6" s="26"/>
      <c r="URS6" s="23" t="s">
        <v>4</v>
      </c>
      <c r="URT6" s="24"/>
      <c r="URU6" s="24"/>
      <c r="URV6" s="24"/>
      <c r="URW6" s="24"/>
      <c r="URX6" s="24"/>
      <c r="URY6" s="24"/>
      <c r="URZ6" s="24"/>
      <c r="USA6" s="24"/>
      <c r="USB6" s="24"/>
      <c r="USC6" s="22" t="s">
        <v>30</v>
      </c>
      <c r="USD6" s="22" t="s">
        <v>8</v>
      </c>
      <c r="USE6" s="22" t="s">
        <v>9</v>
      </c>
      <c r="USF6" s="22" t="s">
        <v>10</v>
      </c>
      <c r="USG6" s="2">
        <v>112</v>
      </c>
      <c r="USH6" s="26"/>
      <c r="USI6" s="23" t="s">
        <v>4</v>
      </c>
      <c r="USJ6" s="24"/>
      <c r="USK6" s="24"/>
      <c r="USL6" s="24"/>
      <c r="USM6" s="24"/>
      <c r="USN6" s="24"/>
      <c r="USO6" s="24"/>
      <c r="USP6" s="24"/>
      <c r="USQ6" s="24"/>
      <c r="USR6" s="24"/>
      <c r="USS6" s="22" t="s">
        <v>30</v>
      </c>
      <c r="UST6" s="22" t="s">
        <v>8</v>
      </c>
      <c r="USU6" s="22" t="s">
        <v>9</v>
      </c>
      <c r="USV6" s="22" t="s">
        <v>10</v>
      </c>
      <c r="USW6" s="2">
        <v>112</v>
      </c>
      <c r="USX6" s="26"/>
      <c r="USY6" s="23" t="s">
        <v>4</v>
      </c>
      <c r="USZ6" s="24"/>
      <c r="UTA6" s="24"/>
      <c r="UTB6" s="24"/>
      <c r="UTC6" s="24"/>
      <c r="UTD6" s="24"/>
      <c r="UTE6" s="24"/>
      <c r="UTF6" s="24"/>
      <c r="UTG6" s="24"/>
      <c r="UTH6" s="24"/>
      <c r="UTI6" s="22" t="s">
        <v>30</v>
      </c>
      <c r="UTJ6" s="22" t="s">
        <v>8</v>
      </c>
      <c r="UTK6" s="22" t="s">
        <v>9</v>
      </c>
      <c r="UTL6" s="22" t="s">
        <v>10</v>
      </c>
      <c r="UTM6" s="2">
        <v>112</v>
      </c>
      <c r="UTN6" s="26"/>
      <c r="UTO6" s="23" t="s">
        <v>4</v>
      </c>
      <c r="UTP6" s="24"/>
      <c r="UTQ6" s="24"/>
      <c r="UTR6" s="24"/>
      <c r="UTS6" s="24"/>
      <c r="UTT6" s="24"/>
      <c r="UTU6" s="24"/>
      <c r="UTV6" s="24"/>
      <c r="UTW6" s="24"/>
      <c r="UTX6" s="24"/>
      <c r="UTY6" s="22" t="s">
        <v>30</v>
      </c>
      <c r="UTZ6" s="22" t="s">
        <v>8</v>
      </c>
      <c r="UUA6" s="22" t="s">
        <v>9</v>
      </c>
      <c r="UUB6" s="22" t="s">
        <v>10</v>
      </c>
      <c r="UUC6" s="2">
        <v>112</v>
      </c>
      <c r="UUD6" s="26"/>
      <c r="UUE6" s="23" t="s">
        <v>4</v>
      </c>
      <c r="UUF6" s="24"/>
      <c r="UUG6" s="24"/>
      <c r="UUH6" s="24"/>
      <c r="UUI6" s="24"/>
      <c r="UUJ6" s="24"/>
      <c r="UUK6" s="24"/>
      <c r="UUL6" s="24"/>
      <c r="UUM6" s="24"/>
      <c r="UUN6" s="24"/>
      <c r="UUO6" s="22" t="s">
        <v>30</v>
      </c>
      <c r="UUP6" s="22" t="s">
        <v>8</v>
      </c>
      <c r="UUQ6" s="22" t="s">
        <v>9</v>
      </c>
      <c r="UUR6" s="22" t="s">
        <v>10</v>
      </c>
      <c r="UUS6" s="2">
        <v>112</v>
      </c>
      <c r="UUT6" s="26"/>
      <c r="UUU6" s="23" t="s">
        <v>4</v>
      </c>
      <c r="UUV6" s="24"/>
      <c r="UUW6" s="24"/>
      <c r="UUX6" s="24"/>
      <c r="UUY6" s="24"/>
      <c r="UUZ6" s="24"/>
      <c r="UVA6" s="24"/>
      <c r="UVB6" s="24"/>
      <c r="UVC6" s="24"/>
      <c r="UVD6" s="24"/>
      <c r="UVE6" s="22" t="s">
        <v>30</v>
      </c>
      <c r="UVF6" s="22" t="s">
        <v>8</v>
      </c>
      <c r="UVG6" s="22" t="s">
        <v>9</v>
      </c>
      <c r="UVH6" s="22" t="s">
        <v>10</v>
      </c>
      <c r="UVI6" s="2">
        <v>112</v>
      </c>
      <c r="UVJ6" s="26"/>
      <c r="UVK6" s="23" t="s">
        <v>4</v>
      </c>
      <c r="UVL6" s="24"/>
      <c r="UVM6" s="24"/>
      <c r="UVN6" s="24"/>
      <c r="UVO6" s="24"/>
      <c r="UVP6" s="24"/>
      <c r="UVQ6" s="24"/>
      <c r="UVR6" s="24"/>
      <c r="UVS6" s="24"/>
      <c r="UVT6" s="24"/>
      <c r="UVU6" s="22" t="s">
        <v>30</v>
      </c>
      <c r="UVV6" s="22" t="s">
        <v>8</v>
      </c>
      <c r="UVW6" s="22" t="s">
        <v>9</v>
      </c>
      <c r="UVX6" s="22" t="s">
        <v>10</v>
      </c>
      <c r="UVY6" s="2">
        <v>112</v>
      </c>
      <c r="UVZ6" s="26"/>
      <c r="UWA6" s="23" t="s">
        <v>4</v>
      </c>
      <c r="UWB6" s="24"/>
      <c r="UWC6" s="24"/>
      <c r="UWD6" s="24"/>
      <c r="UWE6" s="24"/>
      <c r="UWF6" s="24"/>
      <c r="UWG6" s="24"/>
      <c r="UWH6" s="24"/>
      <c r="UWI6" s="24"/>
      <c r="UWJ6" s="24"/>
      <c r="UWK6" s="22" t="s">
        <v>30</v>
      </c>
      <c r="UWL6" s="22" t="s">
        <v>8</v>
      </c>
      <c r="UWM6" s="22" t="s">
        <v>9</v>
      </c>
      <c r="UWN6" s="22" t="s">
        <v>10</v>
      </c>
      <c r="UWO6" s="2">
        <v>112</v>
      </c>
      <c r="UWP6" s="26"/>
      <c r="UWQ6" s="23" t="s">
        <v>4</v>
      </c>
      <c r="UWR6" s="24"/>
      <c r="UWS6" s="24"/>
      <c r="UWT6" s="24"/>
      <c r="UWU6" s="24"/>
      <c r="UWV6" s="24"/>
      <c r="UWW6" s="24"/>
      <c r="UWX6" s="24"/>
      <c r="UWY6" s="24"/>
      <c r="UWZ6" s="24"/>
      <c r="UXA6" s="22" t="s">
        <v>30</v>
      </c>
      <c r="UXB6" s="22" t="s">
        <v>8</v>
      </c>
      <c r="UXC6" s="22" t="s">
        <v>9</v>
      </c>
      <c r="UXD6" s="22" t="s">
        <v>10</v>
      </c>
      <c r="UXE6" s="2">
        <v>112</v>
      </c>
      <c r="UXF6" s="26"/>
      <c r="UXG6" s="23" t="s">
        <v>4</v>
      </c>
      <c r="UXH6" s="24"/>
      <c r="UXI6" s="24"/>
      <c r="UXJ6" s="24"/>
      <c r="UXK6" s="24"/>
      <c r="UXL6" s="24"/>
      <c r="UXM6" s="24"/>
      <c r="UXN6" s="24"/>
      <c r="UXO6" s="24"/>
      <c r="UXP6" s="24"/>
      <c r="UXQ6" s="22" t="s">
        <v>30</v>
      </c>
      <c r="UXR6" s="22" t="s">
        <v>8</v>
      </c>
      <c r="UXS6" s="22" t="s">
        <v>9</v>
      </c>
      <c r="UXT6" s="22" t="s">
        <v>10</v>
      </c>
      <c r="UXU6" s="2">
        <v>112</v>
      </c>
      <c r="UXV6" s="26"/>
      <c r="UXW6" s="23" t="s">
        <v>4</v>
      </c>
      <c r="UXX6" s="24"/>
      <c r="UXY6" s="24"/>
      <c r="UXZ6" s="24"/>
      <c r="UYA6" s="24"/>
      <c r="UYB6" s="24"/>
      <c r="UYC6" s="24"/>
      <c r="UYD6" s="24"/>
      <c r="UYE6" s="24"/>
      <c r="UYF6" s="24"/>
      <c r="UYG6" s="22" t="s">
        <v>30</v>
      </c>
      <c r="UYH6" s="22" t="s">
        <v>8</v>
      </c>
      <c r="UYI6" s="22" t="s">
        <v>9</v>
      </c>
      <c r="UYJ6" s="22" t="s">
        <v>10</v>
      </c>
      <c r="UYK6" s="2">
        <v>112</v>
      </c>
      <c r="UYL6" s="26"/>
      <c r="UYM6" s="23" t="s">
        <v>4</v>
      </c>
      <c r="UYN6" s="24"/>
      <c r="UYO6" s="24"/>
      <c r="UYP6" s="24"/>
      <c r="UYQ6" s="24"/>
      <c r="UYR6" s="24"/>
      <c r="UYS6" s="24"/>
      <c r="UYT6" s="24"/>
      <c r="UYU6" s="24"/>
      <c r="UYV6" s="24"/>
      <c r="UYW6" s="22" t="s">
        <v>30</v>
      </c>
      <c r="UYX6" s="22" t="s">
        <v>8</v>
      </c>
      <c r="UYY6" s="22" t="s">
        <v>9</v>
      </c>
      <c r="UYZ6" s="22" t="s">
        <v>10</v>
      </c>
      <c r="UZA6" s="2">
        <v>112</v>
      </c>
      <c r="UZB6" s="26"/>
      <c r="UZC6" s="23" t="s">
        <v>4</v>
      </c>
      <c r="UZD6" s="24"/>
      <c r="UZE6" s="24"/>
      <c r="UZF6" s="24"/>
      <c r="UZG6" s="24"/>
      <c r="UZH6" s="24"/>
      <c r="UZI6" s="24"/>
      <c r="UZJ6" s="24"/>
      <c r="UZK6" s="24"/>
      <c r="UZL6" s="24"/>
      <c r="UZM6" s="22" t="s">
        <v>30</v>
      </c>
      <c r="UZN6" s="22" t="s">
        <v>8</v>
      </c>
      <c r="UZO6" s="22" t="s">
        <v>9</v>
      </c>
      <c r="UZP6" s="22" t="s">
        <v>10</v>
      </c>
      <c r="UZQ6" s="2">
        <v>112</v>
      </c>
      <c r="UZR6" s="26"/>
      <c r="UZS6" s="23" t="s">
        <v>4</v>
      </c>
      <c r="UZT6" s="24"/>
      <c r="UZU6" s="24"/>
      <c r="UZV6" s="24"/>
      <c r="UZW6" s="24"/>
      <c r="UZX6" s="24"/>
      <c r="UZY6" s="24"/>
      <c r="UZZ6" s="24"/>
      <c r="VAA6" s="24"/>
      <c r="VAB6" s="24"/>
      <c r="VAC6" s="22" t="s">
        <v>30</v>
      </c>
      <c r="VAD6" s="22" t="s">
        <v>8</v>
      </c>
      <c r="VAE6" s="22" t="s">
        <v>9</v>
      </c>
      <c r="VAF6" s="22" t="s">
        <v>10</v>
      </c>
      <c r="VAG6" s="2">
        <v>112</v>
      </c>
      <c r="VAH6" s="26"/>
      <c r="VAI6" s="23" t="s">
        <v>4</v>
      </c>
      <c r="VAJ6" s="24"/>
      <c r="VAK6" s="24"/>
      <c r="VAL6" s="24"/>
      <c r="VAM6" s="24"/>
      <c r="VAN6" s="24"/>
      <c r="VAO6" s="24"/>
      <c r="VAP6" s="24"/>
      <c r="VAQ6" s="24"/>
      <c r="VAR6" s="24"/>
      <c r="VAS6" s="22" t="s">
        <v>30</v>
      </c>
      <c r="VAT6" s="22" t="s">
        <v>8</v>
      </c>
      <c r="VAU6" s="22" t="s">
        <v>9</v>
      </c>
      <c r="VAV6" s="22" t="s">
        <v>10</v>
      </c>
      <c r="VAW6" s="2">
        <v>112</v>
      </c>
      <c r="VAX6" s="26"/>
      <c r="VAY6" s="23" t="s">
        <v>4</v>
      </c>
      <c r="VAZ6" s="24"/>
      <c r="VBA6" s="24"/>
      <c r="VBB6" s="24"/>
      <c r="VBC6" s="24"/>
      <c r="VBD6" s="24"/>
      <c r="VBE6" s="24"/>
      <c r="VBF6" s="24"/>
      <c r="VBG6" s="24"/>
      <c r="VBH6" s="24"/>
      <c r="VBI6" s="22" t="s">
        <v>30</v>
      </c>
      <c r="VBJ6" s="22" t="s">
        <v>8</v>
      </c>
      <c r="VBK6" s="22" t="s">
        <v>9</v>
      </c>
      <c r="VBL6" s="22" t="s">
        <v>10</v>
      </c>
      <c r="VBM6" s="2">
        <v>112</v>
      </c>
      <c r="VBN6" s="26"/>
      <c r="VBO6" s="23" t="s">
        <v>4</v>
      </c>
      <c r="VBP6" s="24"/>
      <c r="VBQ6" s="24"/>
      <c r="VBR6" s="24"/>
      <c r="VBS6" s="24"/>
      <c r="VBT6" s="24"/>
      <c r="VBU6" s="24"/>
      <c r="VBV6" s="24"/>
      <c r="VBW6" s="24"/>
      <c r="VBX6" s="24"/>
      <c r="VBY6" s="22" t="s">
        <v>30</v>
      </c>
      <c r="VBZ6" s="22" t="s">
        <v>8</v>
      </c>
      <c r="VCA6" s="22" t="s">
        <v>9</v>
      </c>
      <c r="VCB6" s="22" t="s">
        <v>10</v>
      </c>
      <c r="VCC6" s="2">
        <v>112</v>
      </c>
      <c r="VCD6" s="26"/>
      <c r="VCE6" s="23" t="s">
        <v>4</v>
      </c>
      <c r="VCF6" s="24"/>
      <c r="VCG6" s="24"/>
      <c r="VCH6" s="24"/>
      <c r="VCI6" s="24"/>
      <c r="VCJ6" s="24"/>
      <c r="VCK6" s="24"/>
      <c r="VCL6" s="24"/>
      <c r="VCM6" s="24"/>
      <c r="VCN6" s="24"/>
      <c r="VCO6" s="22" t="s">
        <v>30</v>
      </c>
      <c r="VCP6" s="22" t="s">
        <v>8</v>
      </c>
      <c r="VCQ6" s="22" t="s">
        <v>9</v>
      </c>
      <c r="VCR6" s="22" t="s">
        <v>10</v>
      </c>
      <c r="VCS6" s="2">
        <v>112</v>
      </c>
      <c r="VCT6" s="26"/>
      <c r="VCU6" s="23" t="s">
        <v>4</v>
      </c>
      <c r="VCV6" s="24"/>
      <c r="VCW6" s="24"/>
      <c r="VCX6" s="24"/>
      <c r="VCY6" s="24"/>
      <c r="VCZ6" s="24"/>
      <c r="VDA6" s="24"/>
      <c r="VDB6" s="24"/>
      <c r="VDC6" s="24"/>
      <c r="VDD6" s="24"/>
      <c r="VDE6" s="22" t="s">
        <v>30</v>
      </c>
      <c r="VDF6" s="22" t="s">
        <v>8</v>
      </c>
      <c r="VDG6" s="22" t="s">
        <v>9</v>
      </c>
      <c r="VDH6" s="22" t="s">
        <v>10</v>
      </c>
      <c r="VDI6" s="2">
        <v>112</v>
      </c>
      <c r="VDJ6" s="26"/>
      <c r="VDK6" s="23" t="s">
        <v>4</v>
      </c>
      <c r="VDL6" s="24"/>
      <c r="VDM6" s="24"/>
      <c r="VDN6" s="24"/>
      <c r="VDO6" s="24"/>
      <c r="VDP6" s="24"/>
      <c r="VDQ6" s="24"/>
      <c r="VDR6" s="24"/>
      <c r="VDS6" s="24"/>
      <c r="VDT6" s="24"/>
      <c r="VDU6" s="22" t="s">
        <v>30</v>
      </c>
      <c r="VDV6" s="22" t="s">
        <v>8</v>
      </c>
      <c r="VDW6" s="22" t="s">
        <v>9</v>
      </c>
      <c r="VDX6" s="22" t="s">
        <v>10</v>
      </c>
      <c r="VDY6" s="2">
        <v>112</v>
      </c>
      <c r="VDZ6" s="26"/>
      <c r="VEA6" s="23" t="s">
        <v>4</v>
      </c>
      <c r="VEB6" s="24"/>
      <c r="VEC6" s="24"/>
      <c r="VED6" s="24"/>
      <c r="VEE6" s="24"/>
      <c r="VEF6" s="24"/>
      <c r="VEG6" s="24"/>
      <c r="VEH6" s="24"/>
      <c r="VEI6" s="24"/>
      <c r="VEJ6" s="24"/>
      <c r="VEK6" s="22" t="s">
        <v>30</v>
      </c>
      <c r="VEL6" s="22" t="s">
        <v>8</v>
      </c>
      <c r="VEM6" s="22" t="s">
        <v>9</v>
      </c>
      <c r="VEN6" s="22" t="s">
        <v>10</v>
      </c>
      <c r="VEO6" s="2">
        <v>112</v>
      </c>
      <c r="VEP6" s="26"/>
      <c r="VEQ6" s="23" t="s">
        <v>4</v>
      </c>
      <c r="VER6" s="24"/>
      <c r="VES6" s="24"/>
      <c r="VET6" s="24"/>
      <c r="VEU6" s="24"/>
      <c r="VEV6" s="24"/>
      <c r="VEW6" s="24"/>
      <c r="VEX6" s="24"/>
      <c r="VEY6" s="24"/>
      <c r="VEZ6" s="24"/>
      <c r="VFA6" s="22" t="s">
        <v>30</v>
      </c>
      <c r="VFB6" s="22" t="s">
        <v>8</v>
      </c>
      <c r="VFC6" s="22" t="s">
        <v>9</v>
      </c>
      <c r="VFD6" s="22" t="s">
        <v>10</v>
      </c>
      <c r="VFE6" s="2">
        <v>112</v>
      </c>
      <c r="VFF6" s="26"/>
      <c r="VFG6" s="23" t="s">
        <v>4</v>
      </c>
      <c r="VFH6" s="24"/>
      <c r="VFI6" s="24"/>
      <c r="VFJ6" s="24"/>
      <c r="VFK6" s="24"/>
      <c r="VFL6" s="24"/>
      <c r="VFM6" s="24"/>
      <c r="VFN6" s="24"/>
      <c r="VFO6" s="24"/>
      <c r="VFP6" s="24"/>
      <c r="VFQ6" s="22" t="s">
        <v>30</v>
      </c>
      <c r="VFR6" s="22" t="s">
        <v>8</v>
      </c>
      <c r="VFS6" s="22" t="s">
        <v>9</v>
      </c>
      <c r="VFT6" s="22" t="s">
        <v>10</v>
      </c>
      <c r="VFU6" s="2">
        <v>112</v>
      </c>
      <c r="VFV6" s="26"/>
      <c r="VFW6" s="23" t="s">
        <v>4</v>
      </c>
      <c r="VFX6" s="24"/>
      <c r="VFY6" s="24"/>
      <c r="VFZ6" s="24"/>
      <c r="VGA6" s="24"/>
      <c r="VGB6" s="24"/>
      <c r="VGC6" s="24"/>
      <c r="VGD6" s="24"/>
      <c r="VGE6" s="24"/>
      <c r="VGF6" s="24"/>
      <c r="VGG6" s="22" t="s">
        <v>30</v>
      </c>
      <c r="VGH6" s="22" t="s">
        <v>8</v>
      </c>
      <c r="VGI6" s="22" t="s">
        <v>9</v>
      </c>
      <c r="VGJ6" s="22" t="s">
        <v>10</v>
      </c>
      <c r="VGK6" s="2">
        <v>112</v>
      </c>
      <c r="VGL6" s="26"/>
      <c r="VGM6" s="23" t="s">
        <v>4</v>
      </c>
      <c r="VGN6" s="24"/>
      <c r="VGO6" s="24"/>
      <c r="VGP6" s="24"/>
      <c r="VGQ6" s="24"/>
      <c r="VGR6" s="24"/>
      <c r="VGS6" s="24"/>
      <c r="VGT6" s="24"/>
      <c r="VGU6" s="24"/>
      <c r="VGV6" s="24"/>
      <c r="VGW6" s="22" t="s">
        <v>30</v>
      </c>
      <c r="VGX6" s="22" t="s">
        <v>8</v>
      </c>
      <c r="VGY6" s="22" t="s">
        <v>9</v>
      </c>
      <c r="VGZ6" s="22" t="s">
        <v>10</v>
      </c>
      <c r="VHA6" s="2">
        <v>112</v>
      </c>
      <c r="VHB6" s="26"/>
      <c r="VHC6" s="23" t="s">
        <v>4</v>
      </c>
      <c r="VHD6" s="24"/>
      <c r="VHE6" s="24"/>
      <c r="VHF6" s="24"/>
      <c r="VHG6" s="24"/>
      <c r="VHH6" s="24"/>
      <c r="VHI6" s="24"/>
      <c r="VHJ6" s="24"/>
      <c r="VHK6" s="24"/>
      <c r="VHL6" s="24"/>
      <c r="VHM6" s="22" t="s">
        <v>30</v>
      </c>
      <c r="VHN6" s="22" t="s">
        <v>8</v>
      </c>
      <c r="VHO6" s="22" t="s">
        <v>9</v>
      </c>
      <c r="VHP6" s="22" t="s">
        <v>10</v>
      </c>
      <c r="VHQ6" s="2">
        <v>112</v>
      </c>
      <c r="VHR6" s="26"/>
      <c r="VHS6" s="23" t="s">
        <v>4</v>
      </c>
      <c r="VHT6" s="24"/>
      <c r="VHU6" s="24"/>
      <c r="VHV6" s="24"/>
      <c r="VHW6" s="24"/>
      <c r="VHX6" s="24"/>
      <c r="VHY6" s="24"/>
      <c r="VHZ6" s="24"/>
      <c r="VIA6" s="24"/>
      <c r="VIB6" s="24"/>
      <c r="VIC6" s="22" t="s">
        <v>30</v>
      </c>
      <c r="VID6" s="22" t="s">
        <v>8</v>
      </c>
      <c r="VIE6" s="22" t="s">
        <v>9</v>
      </c>
      <c r="VIF6" s="22" t="s">
        <v>10</v>
      </c>
      <c r="VIG6" s="2">
        <v>112</v>
      </c>
      <c r="VIH6" s="26"/>
      <c r="VII6" s="23" t="s">
        <v>4</v>
      </c>
      <c r="VIJ6" s="24"/>
      <c r="VIK6" s="24"/>
      <c r="VIL6" s="24"/>
      <c r="VIM6" s="24"/>
      <c r="VIN6" s="24"/>
      <c r="VIO6" s="24"/>
      <c r="VIP6" s="24"/>
      <c r="VIQ6" s="24"/>
      <c r="VIR6" s="24"/>
      <c r="VIS6" s="22" t="s">
        <v>30</v>
      </c>
      <c r="VIT6" s="22" t="s">
        <v>8</v>
      </c>
      <c r="VIU6" s="22" t="s">
        <v>9</v>
      </c>
      <c r="VIV6" s="22" t="s">
        <v>10</v>
      </c>
      <c r="VIW6" s="2">
        <v>112</v>
      </c>
      <c r="VIX6" s="26"/>
      <c r="VIY6" s="23" t="s">
        <v>4</v>
      </c>
      <c r="VIZ6" s="24"/>
      <c r="VJA6" s="24"/>
      <c r="VJB6" s="24"/>
      <c r="VJC6" s="24"/>
      <c r="VJD6" s="24"/>
      <c r="VJE6" s="24"/>
      <c r="VJF6" s="24"/>
      <c r="VJG6" s="24"/>
      <c r="VJH6" s="24"/>
      <c r="VJI6" s="22" t="s">
        <v>30</v>
      </c>
      <c r="VJJ6" s="22" t="s">
        <v>8</v>
      </c>
      <c r="VJK6" s="22" t="s">
        <v>9</v>
      </c>
      <c r="VJL6" s="22" t="s">
        <v>10</v>
      </c>
      <c r="VJM6" s="2">
        <v>112</v>
      </c>
      <c r="VJN6" s="26"/>
      <c r="VJO6" s="23" t="s">
        <v>4</v>
      </c>
      <c r="VJP6" s="24"/>
      <c r="VJQ6" s="24"/>
      <c r="VJR6" s="24"/>
      <c r="VJS6" s="24"/>
      <c r="VJT6" s="24"/>
      <c r="VJU6" s="24"/>
      <c r="VJV6" s="24"/>
      <c r="VJW6" s="24"/>
      <c r="VJX6" s="24"/>
      <c r="VJY6" s="22" t="s">
        <v>30</v>
      </c>
      <c r="VJZ6" s="22" t="s">
        <v>8</v>
      </c>
      <c r="VKA6" s="22" t="s">
        <v>9</v>
      </c>
      <c r="VKB6" s="22" t="s">
        <v>10</v>
      </c>
      <c r="VKC6" s="2">
        <v>112</v>
      </c>
      <c r="VKD6" s="26"/>
      <c r="VKE6" s="23" t="s">
        <v>4</v>
      </c>
      <c r="VKF6" s="24"/>
      <c r="VKG6" s="24"/>
      <c r="VKH6" s="24"/>
      <c r="VKI6" s="24"/>
      <c r="VKJ6" s="24"/>
      <c r="VKK6" s="24"/>
      <c r="VKL6" s="24"/>
      <c r="VKM6" s="24"/>
      <c r="VKN6" s="24"/>
      <c r="VKO6" s="22" t="s">
        <v>30</v>
      </c>
      <c r="VKP6" s="22" t="s">
        <v>8</v>
      </c>
      <c r="VKQ6" s="22" t="s">
        <v>9</v>
      </c>
      <c r="VKR6" s="22" t="s">
        <v>10</v>
      </c>
      <c r="VKS6" s="2">
        <v>112</v>
      </c>
      <c r="VKT6" s="26"/>
      <c r="VKU6" s="23" t="s">
        <v>4</v>
      </c>
      <c r="VKV6" s="24"/>
      <c r="VKW6" s="24"/>
      <c r="VKX6" s="24"/>
      <c r="VKY6" s="24"/>
      <c r="VKZ6" s="24"/>
      <c r="VLA6" s="24"/>
      <c r="VLB6" s="24"/>
      <c r="VLC6" s="24"/>
      <c r="VLD6" s="24"/>
      <c r="VLE6" s="22" t="s">
        <v>30</v>
      </c>
      <c r="VLF6" s="22" t="s">
        <v>8</v>
      </c>
      <c r="VLG6" s="22" t="s">
        <v>9</v>
      </c>
      <c r="VLH6" s="22" t="s">
        <v>10</v>
      </c>
      <c r="VLI6" s="2">
        <v>112</v>
      </c>
      <c r="VLJ6" s="26"/>
      <c r="VLK6" s="23" t="s">
        <v>4</v>
      </c>
      <c r="VLL6" s="24"/>
      <c r="VLM6" s="24"/>
      <c r="VLN6" s="24"/>
      <c r="VLO6" s="24"/>
      <c r="VLP6" s="24"/>
      <c r="VLQ6" s="24"/>
      <c r="VLR6" s="24"/>
      <c r="VLS6" s="24"/>
      <c r="VLT6" s="24"/>
      <c r="VLU6" s="22" t="s">
        <v>30</v>
      </c>
      <c r="VLV6" s="22" t="s">
        <v>8</v>
      </c>
      <c r="VLW6" s="22" t="s">
        <v>9</v>
      </c>
      <c r="VLX6" s="22" t="s">
        <v>10</v>
      </c>
      <c r="VLY6" s="2">
        <v>112</v>
      </c>
      <c r="VLZ6" s="26"/>
      <c r="VMA6" s="23" t="s">
        <v>4</v>
      </c>
      <c r="VMB6" s="24"/>
      <c r="VMC6" s="24"/>
      <c r="VMD6" s="24"/>
      <c r="VME6" s="24"/>
      <c r="VMF6" s="24"/>
      <c r="VMG6" s="24"/>
      <c r="VMH6" s="24"/>
      <c r="VMI6" s="24"/>
      <c r="VMJ6" s="24"/>
      <c r="VMK6" s="22" t="s">
        <v>30</v>
      </c>
      <c r="VML6" s="22" t="s">
        <v>8</v>
      </c>
      <c r="VMM6" s="22" t="s">
        <v>9</v>
      </c>
      <c r="VMN6" s="22" t="s">
        <v>10</v>
      </c>
      <c r="VMO6" s="2">
        <v>112</v>
      </c>
      <c r="VMP6" s="26"/>
      <c r="VMQ6" s="23" t="s">
        <v>4</v>
      </c>
      <c r="VMR6" s="24"/>
      <c r="VMS6" s="24"/>
      <c r="VMT6" s="24"/>
      <c r="VMU6" s="24"/>
      <c r="VMV6" s="24"/>
      <c r="VMW6" s="24"/>
      <c r="VMX6" s="24"/>
      <c r="VMY6" s="24"/>
      <c r="VMZ6" s="24"/>
      <c r="VNA6" s="22" t="s">
        <v>30</v>
      </c>
      <c r="VNB6" s="22" t="s">
        <v>8</v>
      </c>
      <c r="VNC6" s="22" t="s">
        <v>9</v>
      </c>
      <c r="VND6" s="22" t="s">
        <v>10</v>
      </c>
      <c r="VNE6" s="2">
        <v>112</v>
      </c>
      <c r="VNF6" s="26"/>
      <c r="VNG6" s="23" t="s">
        <v>4</v>
      </c>
      <c r="VNH6" s="24"/>
      <c r="VNI6" s="24"/>
      <c r="VNJ6" s="24"/>
      <c r="VNK6" s="24"/>
      <c r="VNL6" s="24"/>
      <c r="VNM6" s="24"/>
      <c r="VNN6" s="24"/>
      <c r="VNO6" s="24"/>
      <c r="VNP6" s="24"/>
      <c r="VNQ6" s="22" t="s">
        <v>30</v>
      </c>
      <c r="VNR6" s="22" t="s">
        <v>8</v>
      </c>
      <c r="VNS6" s="22" t="s">
        <v>9</v>
      </c>
      <c r="VNT6" s="22" t="s">
        <v>10</v>
      </c>
      <c r="VNU6" s="2">
        <v>112</v>
      </c>
      <c r="VNV6" s="26"/>
      <c r="VNW6" s="23" t="s">
        <v>4</v>
      </c>
      <c r="VNX6" s="24"/>
      <c r="VNY6" s="24"/>
      <c r="VNZ6" s="24"/>
      <c r="VOA6" s="24"/>
      <c r="VOB6" s="24"/>
      <c r="VOC6" s="24"/>
      <c r="VOD6" s="24"/>
      <c r="VOE6" s="24"/>
      <c r="VOF6" s="24"/>
      <c r="VOG6" s="22" t="s">
        <v>30</v>
      </c>
      <c r="VOH6" s="22" t="s">
        <v>8</v>
      </c>
      <c r="VOI6" s="22" t="s">
        <v>9</v>
      </c>
      <c r="VOJ6" s="22" t="s">
        <v>10</v>
      </c>
      <c r="VOK6" s="2">
        <v>112</v>
      </c>
      <c r="VOL6" s="26"/>
      <c r="VOM6" s="23" t="s">
        <v>4</v>
      </c>
      <c r="VON6" s="24"/>
      <c r="VOO6" s="24"/>
      <c r="VOP6" s="24"/>
      <c r="VOQ6" s="24"/>
      <c r="VOR6" s="24"/>
      <c r="VOS6" s="24"/>
      <c r="VOT6" s="24"/>
      <c r="VOU6" s="24"/>
      <c r="VOV6" s="24"/>
      <c r="VOW6" s="22" t="s">
        <v>30</v>
      </c>
      <c r="VOX6" s="22" t="s">
        <v>8</v>
      </c>
      <c r="VOY6" s="22" t="s">
        <v>9</v>
      </c>
      <c r="VOZ6" s="22" t="s">
        <v>10</v>
      </c>
      <c r="VPA6" s="2">
        <v>112</v>
      </c>
      <c r="VPB6" s="26"/>
      <c r="VPC6" s="23" t="s">
        <v>4</v>
      </c>
      <c r="VPD6" s="24"/>
      <c r="VPE6" s="24"/>
      <c r="VPF6" s="24"/>
      <c r="VPG6" s="24"/>
      <c r="VPH6" s="24"/>
      <c r="VPI6" s="24"/>
      <c r="VPJ6" s="24"/>
      <c r="VPK6" s="24"/>
      <c r="VPL6" s="24"/>
      <c r="VPM6" s="22" t="s">
        <v>30</v>
      </c>
      <c r="VPN6" s="22" t="s">
        <v>8</v>
      </c>
      <c r="VPO6" s="22" t="s">
        <v>9</v>
      </c>
      <c r="VPP6" s="22" t="s">
        <v>10</v>
      </c>
      <c r="VPQ6" s="2">
        <v>112</v>
      </c>
      <c r="VPR6" s="26"/>
      <c r="VPS6" s="23" t="s">
        <v>4</v>
      </c>
      <c r="VPT6" s="24"/>
      <c r="VPU6" s="24"/>
      <c r="VPV6" s="24"/>
      <c r="VPW6" s="24"/>
      <c r="VPX6" s="24"/>
      <c r="VPY6" s="24"/>
      <c r="VPZ6" s="24"/>
      <c r="VQA6" s="24"/>
      <c r="VQB6" s="24"/>
      <c r="VQC6" s="22" t="s">
        <v>30</v>
      </c>
      <c r="VQD6" s="22" t="s">
        <v>8</v>
      </c>
      <c r="VQE6" s="22" t="s">
        <v>9</v>
      </c>
      <c r="VQF6" s="22" t="s">
        <v>10</v>
      </c>
      <c r="VQG6" s="2">
        <v>112</v>
      </c>
      <c r="VQH6" s="26"/>
      <c r="VQI6" s="23" t="s">
        <v>4</v>
      </c>
      <c r="VQJ6" s="24"/>
      <c r="VQK6" s="24"/>
      <c r="VQL6" s="24"/>
      <c r="VQM6" s="24"/>
      <c r="VQN6" s="24"/>
      <c r="VQO6" s="24"/>
      <c r="VQP6" s="24"/>
      <c r="VQQ6" s="24"/>
      <c r="VQR6" s="24"/>
      <c r="VQS6" s="22" t="s">
        <v>30</v>
      </c>
      <c r="VQT6" s="22" t="s">
        <v>8</v>
      </c>
      <c r="VQU6" s="22" t="s">
        <v>9</v>
      </c>
      <c r="VQV6" s="22" t="s">
        <v>10</v>
      </c>
      <c r="VQW6" s="2">
        <v>112</v>
      </c>
      <c r="VQX6" s="26"/>
      <c r="VQY6" s="23" t="s">
        <v>4</v>
      </c>
      <c r="VQZ6" s="24"/>
      <c r="VRA6" s="24"/>
      <c r="VRB6" s="24"/>
      <c r="VRC6" s="24"/>
      <c r="VRD6" s="24"/>
      <c r="VRE6" s="24"/>
      <c r="VRF6" s="24"/>
      <c r="VRG6" s="24"/>
      <c r="VRH6" s="24"/>
      <c r="VRI6" s="22" t="s">
        <v>30</v>
      </c>
      <c r="VRJ6" s="22" t="s">
        <v>8</v>
      </c>
      <c r="VRK6" s="22" t="s">
        <v>9</v>
      </c>
      <c r="VRL6" s="22" t="s">
        <v>10</v>
      </c>
      <c r="VRM6" s="2">
        <v>112</v>
      </c>
      <c r="VRN6" s="26"/>
      <c r="VRO6" s="23" t="s">
        <v>4</v>
      </c>
      <c r="VRP6" s="24"/>
      <c r="VRQ6" s="24"/>
      <c r="VRR6" s="24"/>
      <c r="VRS6" s="24"/>
      <c r="VRT6" s="24"/>
      <c r="VRU6" s="24"/>
      <c r="VRV6" s="24"/>
      <c r="VRW6" s="24"/>
      <c r="VRX6" s="24"/>
      <c r="VRY6" s="22" t="s">
        <v>30</v>
      </c>
      <c r="VRZ6" s="22" t="s">
        <v>8</v>
      </c>
      <c r="VSA6" s="22" t="s">
        <v>9</v>
      </c>
      <c r="VSB6" s="22" t="s">
        <v>10</v>
      </c>
      <c r="VSC6" s="2">
        <v>112</v>
      </c>
      <c r="VSD6" s="26"/>
      <c r="VSE6" s="23" t="s">
        <v>4</v>
      </c>
      <c r="VSF6" s="24"/>
      <c r="VSG6" s="24"/>
      <c r="VSH6" s="24"/>
      <c r="VSI6" s="24"/>
      <c r="VSJ6" s="24"/>
      <c r="VSK6" s="24"/>
      <c r="VSL6" s="24"/>
      <c r="VSM6" s="24"/>
      <c r="VSN6" s="24"/>
      <c r="VSO6" s="22" t="s">
        <v>30</v>
      </c>
      <c r="VSP6" s="22" t="s">
        <v>8</v>
      </c>
      <c r="VSQ6" s="22" t="s">
        <v>9</v>
      </c>
      <c r="VSR6" s="22" t="s">
        <v>10</v>
      </c>
      <c r="VSS6" s="2">
        <v>112</v>
      </c>
      <c r="VST6" s="26"/>
      <c r="VSU6" s="23" t="s">
        <v>4</v>
      </c>
      <c r="VSV6" s="24"/>
      <c r="VSW6" s="24"/>
      <c r="VSX6" s="24"/>
      <c r="VSY6" s="24"/>
      <c r="VSZ6" s="24"/>
      <c r="VTA6" s="24"/>
      <c r="VTB6" s="24"/>
      <c r="VTC6" s="24"/>
      <c r="VTD6" s="24"/>
      <c r="VTE6" s="22" t="s">
        <v>30</v>
      </c>
      <c r="VTF6" s="22" t="s">
        <v>8</v>
      </c>
      <c r="VTG6" s="22" t="s">
        <v>9</v>
      </c>
      <c r="VTH6" s="22" t="s">
        <v>10</v>
      </c>
      <c r="VTI6" s="2">
        <v>112</v>
      </c>
      <c r="VTJ6" s="26"/>
      <c r="VTK6" s="23" t="s">
        <v>4</v>
      </c>
      <c r="VTL6" s="24"/>
      <c r="VTM6" s="24"/>
      <c r="VTN6" s="24"/>
      <c r="VTO6" s="24"/>
      <c r="VTP6" s="24"/>
      <c r="VTQ6" s="24"/>
      <c r="VTR6" s="24"/>
      <c r="VTS6" s="24"/>
      <c r="VTT6" s="24"/>
      <c r="VTU6" s="22" t="s">
        <v>30</v>
      </c>
      <c r="VTV6" s="22" t="s">
        <v>8</v>
      </c>
      <c r="VTW6" s="22" t="s">
        <v>9</v>
      </c>
      <c r="VTX6" s="22" t="s">
        <v>10</v>
      </c>
      <c r="VTY6" s="2">
        <v>112</v>
      </c>
      <c r="VTZ6" s="26"/>
      <c r="VUA6" s="23" t="s">
        <v>4</v>
      </c>
      <c r="VUB6" s="24"/>
      <c r="VUC6" s="24"/>
      <c r="VUD6" s="24"/>
      <c r="VUE6" s="24"/>
      <c r="VUF6" s="24"/>
      <c r="VUG6" s="24"/>
      <c r="VUH6" s="24"/>
      <c r="VUI6" s="24"/>
      <c r="VUJ6" s="24"/>
      <c r="VUK6" s="22" t="s">
        <v>30</v>
      </c>
      <c r="VUL6" s="22" t="s">
        <v>8</v>
      </c>
      <c r="VUM6" s="22" t="s">
        <v>9</v>
      </c>
      <c r="VUN6" s="22" t="s">
        <v>10</v>
      </c>
      <c r="VUO6" s="2">
        <v>112</v>
      </c>
      <c r="VUP6" s="26"/>
      <c r="VUQ6" s="23" t="s">
        <v>4</v>
      </c>
      <c r="VUR6" s="24"/>
      <c r="VUS6" s="24"/>
      <c r="VUT6" s="24"/>
      <c r="VUU6" s="24"/>
      <c r="VUV6" s="24"/>
      <c r="VUW6" s="24"/>
      <c r="VUX6" s="24"/>
      <c r="VUY6" s="24"/>
      <c r="VUZ6" s="24"/>
      <c r="VVA6" s="22" t="s">
        <v>30</v>
      </c>
      <c r="VVB6" s="22" t="s">
        <v>8</v>
      </c>
      <c r="VVC6" s="22" t="s">
        <v>9</v>
      </c>
      <c r="VVD6" s="22" t="s">
        <v>10</v>
      </c>
      <c r="VVE6" s="2">
        <v>112</v>
      </c>
      <c r="VVF6" s="26"/>
      <c r="VVG6" s="23" t="s">
        <v>4</v>
      </c>
      <c r="VVH6" s="24"/>
      <c r="VVI6" s="24"/>
      <c r="VVJ6" s="24"/>
      <c r="VVK6" s="24"/>
      <c r="VVL6" s="24"/>
      <c r="VVM6" s="24"/>
      <c r="VVN6" s="24"/>
      <c r="VVO6" s="24"/>
      <c r="VVP6" s="24"/>
      <c r="VVQ6" s="22" t="s">
        <v>30</v>
      </c>
      <c r="VVR6" s="22" t="s">
        <v>8</v>
      </c>
      <c r="VVS6" s="22" t="s">
        <v>9</v>
      </c>
      <c r="VVT6" s="22" t="s">
        <v>10</v>
      </c>
      <c r="VVU6" s="2">
        <v>112</v>
      </c>
      <c r="VVV6" s="26"/>
      <c r="VVW6" s="23" t="s">
        <v>4</v>
      </c>
      <c r="VVX6" s="24"/>
      <c r="VVY6" s="24"/>
      <c r="VVZ6" s="24"/>
      <c r="VWA6" s="24"/>
      <c r="VWB6" s="24"/>
      <c r="VWC6" s="24"/>
      <c r="VWD6" s="24"/>
      <c r="VWE6" s="24"/>
      <c r="VWF6" s="24"/>
      <c r="VWG6" s="22" t="s">
        <v>30</v>
      </c>
      <c r="VWH6" s="22" t="s">
        <v>8</v>
      </c>
      <c r="VWI6" s="22" t="s">
        <v>9</v>
      </c>
      <c r="VWJ6" s="22" t="s">
        <v>10</v>
      </c>
      <c r="VWK6" s="2">
        <v>112</v>
      </c>
      <c r="VWL6" s="26"/>
      <c r="VWM6" s="23" t="s">
        <v>4</v>
      </c>
      <c r="VWN6" s="24"/>
      <c r="VWO6" s="24"/>
      <c r="VWP6" s="24"/>
      <c r="VWQ6" s="24"/>
      <c r="VWR6" s="24"/>
      <c r="VWS6" s="24"/>
      <c r="VWT6" s="24"/>
      <c r="VWU6" s="24"/>
      <c r="VWV6" s="24"/>
      <c r="VWW6" s="22" t="s">
        <v>30</v>
      </c>
      <c r="VWX6" s="22" t="s">
        <v>8</v>
      </c>
      <c r="VWY6" s="22" t="s">
        <v>9</v>
      </c>
      <c r="VWZ6" s="22" t="s">
        <v>10</v>
      </c>
      <c r="VXA6" s="2">
        <v>112</v>
      </c>
      <c r="VXB6" s="26"/>
      <c r="VXC6" s="23" t="s">
        <v>4</v>
      </c>
      <c r="VXD6" s="24"/>
      <c r="VXE6" s="24"/>
      <c r="VXF6" s="24"/>
      <c r="VXG6" s="24"/>
      <c r="VXH6" s="24"/>
      <c r="VXI6" s="24"/>
      <c r="VXJ6" s="24"/>
      <c r="VXK6" s="24"/>
      <c r="VXL6" s="24"/>
      <c r="VXM6" s="22" t="s">
        <v>30</v>
      </c>
      <c r="VXN6" s="22" t="s">
        <v>8</v>
      </c>
      <c r="VXO6" s="22" t="s">
        <v>9</v>
      </c>
      <c r="VXP6" s="22" t="s">
        <v>10</v>
      </c>
      <c r="VXQ6" s="2">
        <v>112</v>
      </c>
      <c r="VXR6" s="26"/>
      <c r="VXS6" s="23" t="s">
        <v>4</v>
      </c>
      <c r="VXT6" s="24"/>
      <c r="VXU6" s="24"/>
      <c r="VXV6" s="24"/>
      <c r="VXW6" s="24"/>
      <c r="VXX6" s="24"/>
      <c r="VXY6" s="24"/>
      <c r="VXZ6" s="24"/>
      <c r="VYA6" s="24"/>
      <c r="VYB6" s="24"/>
      <c r="VYC6" s="22" t="s">
        <v>30</v>
      </c>
      <c r="VYD6" s="22" t="s">
        <v>8</v>
      </c>
      <c r="VYE6" s="22" t="s">
        <v>9</v>
      </c>
      <c r="VYF6" s="22" t="s">
        <v>10</v>
      </c>
      <c r="VYG6" s="2">
        <v>112</v>
      </c>
      <c r="VYH6" s="26"/>
      <c r="VYI6" s="23" t="s">
        <v>4</v>
      </c>
      <c r="VYJ6" s="24"/>
      <c r="VYK6" s="24"/>
      <c r="VYL6" s="24"/>
      <c r="VYM6" s="24"/>
      <c r="VYN6" s="24"/>
      <c r="VYO6" s="24"/>
      <c r="VYP6" s="24"/>
      <c r="VYQ6" s="24"/>
      <c r="VYR6" s="24"/>
      <c r="VYS6" s="22" t="s">
        <v>30</v>
      </c>
      <c r="VYT6" s="22" t="s">
        <v>8</v>
      </c>
      <c r="VYU6" s="22" t="s">
        <v>9</v>
      </c>
      <c r="VYV6" s="22" t="s">
        <v>10</v>
      </c>
      <c r="VYW6" s="2">
        <v>112</v>
      </c>
      <c r="VYX6" s="26"/>
      <c r="VYY6" s="23" t="s">
        <v>4</v>
      </c>
      <c r="VYZ6" s="24"/>
      <c r="VZA6" s="24"/>
      <c r="VZB6" s="24"/>
      <c r="VZC6" s="24"/>
      <c r="VZD6" s="24"/>
      <c r="VZE6" s="24"/>
      <c r="VZF6" s="24"/>
      <c r="VZG6" s="24"/>
      <c r="VZH6" s="24"/>
      <c r="VZI6" s="22" t="s">
        <v>30</v>
      </c>
      <c r="VZJ6" s="22" t="s">
        <v>8</v>
      </c>
      <c r="VZK6" s="22" t="s">
        <v>9</v>
      </c>
      <c r="VZL6" s="22" t="s">
        <v>10</v>
      </c>
      <c r="VZM6" s="2">
        <v>112</v>
      </c>
      <c r="VZN6" s="26"/>
      <c r="VZO6" s="23" t="s">
        <v>4</v>
      </c>
      <c r="VZP6" s="24"/>
      <c r="VZQ6" s="24"/>
      <c r="VZR6" s="24"/>
      <c r="VZS6" s="24"/>
      <c r="VZT6" s="24"/>
      <c r="VZU6" s="24"/>
      <c r="VZV6" s="24"/>
      <c r="VZW6" s="24"/>
      <c r="VZX6" s="24"/>
      <c r="VZY6" s="22" t="s">
        <v>30</v>
      </c>
      <c r="VZZ6" s="22" t="s">
        <v>8</v>
      </c>
      <c r="WAA6" s="22" t="s">
        <v>9</v>
      </c>
      <c r="WAB6" s="22" t="s">
        <v>10</v>
      </c>
      <c r="WAC6" s="2">
        <v>112</v>
      </c>
      <c r="WAD6" s="26"/>
      <c r="WAE6" s="23" t="s">
        <v>4</v>
      </c>
      <c r="WAF6" s="24"/>
      <c r="WAG6" s="24"/>
      <c r="WAH6" s="24"/>
      <c r="WAI6" s="24"/>
      <c r="WAJ6" s="24"/>
      <c r="WAK6" s="24"/>
      <c r="WAL6" s="24"/>
      <c r="WAM6" s="24"/>
      <c r="WAN6" s="24"/>
      <c r="WAO6" s="22" t="s">
        <v>30</v>
      </c>
      <c r="WAP6" s="22" t="s">
        <v>8</v>
      </c>
      <c r="WAQ6" s="22" t="s">
        <v>9</v>
      </c>
      <c r="WAR6" s="22" t="s">
        <v>10</v>
      </c>
      <c r="WAS6" s="2">
        <v>112</v>
      </c>
      <c r="WAT6" s="26"/>
      <c r="WAU6" s="23" t="s">
        <v>4</v>
      </c>
      <c r="WAV6" s="24"/>
      <c r="WAW6" s="24"/>
      <c r="WAX6" s="24"/>
      <c r="WAY6" s="24"/>
      <c r="WAZ6" s="24"/>
      <c r="WBA6" s="24"/>
      <c r="WBB6" s="24"/>
      <c r="WBC6" s="24"/>
      <c r="WBD6" s="24"/>
      <c r="WBE6" s="22" t="s">
        <v>30</v>
      </c>
      <c r="WBF6" s="22" t="s">
        <v>8</v>
      </c>
      <c r="WBG6" s="22" t="s">
        <v>9</v>
      </c>
      <c r="WBH6" s="22" t="s">
        <v>10</v>
      </c>
      <c r="WBI6" s="2">
        <v>112</v>
      </c>
      <c r="WBJ6" s="26"/>
      <c r="WBK6" s="23" t="s">
        <v>4</v>
      </c>
      <c r="WBL6" s="24"/>
      <c r="WBM6" s="24"/>
      <c r="WBN6" s="24"/>
      <c r="WBO6" s="24"/>
      <c r="WBP6" s="24"/>
      <c r="WBQ6" s="24"/>
      <c r="WBR6" s="24"/>
      <c r="WBS6" s="24"/>
      <c r="WBT6" s="24"/>
      <c r="WBU6" s="22" t="s">
        <v>30</v>
      </c>
      <c r="WBV6" s="22" t="s">
        <v>8</v>
      </c>
      <c r="WBW6" s="22" t="s">
        <v>9</v>
      </c>
      <c r="WBX6" s="22" t="s">
        <v>10</v>
      </c>
      <c r="WBY6" s="2">
        <v>112</v>
      </c>
      <c r="WBZ6" s="26"/>
      <c r="WCA6" s="23" t="s">
        <v>4</v>
      </c>
      <c r="WCB6" s="24"/>
      <c r="WCC6" s="24"/>
      <c r="WCD6" s="24"/>
      <c r="WCE6" s="24"/>
      <c r="WCF6" s="24"/>
      <c r="WCG6" s="24"/>
      <c r="WCH6" s="24"/>
      <c r="WCI6" s="24"/>
      <c r="WCJ6" s="24"/>
      <c r="WCK6" s="22" t="s">
        <v>30</v>
      </c>
      <c r="WCL6" s="22" t="s">
        <v>8</v>
      </c>
      <c r="WCM6" s="22" t="s">
        <v>9</v>
      </c>
      <c r="WCN6" s="22" t="s">
        <v>10</v>
      </c>
      <c r="WCO6" s="2">
        <v>112</v>
      </c>
      <c r="WCP6" s="26"/>
      <c r="WCQ6" s="23" t="s">
        <v>4</v>
      </c>
      <c r="WCR6" s="24"/>
      <c r="WCS6" s="24"/>
      <c r="WCT6" s="24"/>
      <c r="WCU6" s="24"/>
      <c r="WCV6" s="24"/>
      <c r="WCW6" s="24"/>
      <c r="WCX6" s="24"/>
      <c r="WCY6" s="24"/>
      <c r="WCZ6" s="24"/>
      <c r="WDA6" s="22" t="s">
        <v>30</v>
      </c>
      <c r="WDB6" s="22" t="s">
        <v>8</v>
      </c>
      <c r="WDC6" s="22" t="s">
        <v>9</v>
      </c>
      <c r="WDD6" s="22" t="s">
        <v>10</v>
      </c>
      <c r="WDE6" s="2">
        <v>112</v>
      </c>
      <c r="WDF6" s="26"/>
      <c r="WDG6" s="23" t="s">
        <v>4</v>
      </c>
      <c r="WDH6" s="24"/>
      <c r="WDI6" s="24"/>
      <c r="WDJ6" s="24"/>
      <c r="WDK6" s="24"/>
      <c r="WDL6" s="24"/>
      <c r="WDM6" s="24"/>
      <c r="WDN6" s="24"/>
      <c r="WDO6" s="24"/>
      <c r="WDP6" s="24"/>
      <c r="WDQ6" s="22" t="s">
        <v>30</v>
      </c>
      <c r="WDR6" s="22" t="s">
        <v>8</v>
      </c>
      <c r="WDS6" s="22" t="s">
        <v>9</v>
      </c>
      <c r="WDT6" s="22" t="s">
        <v>10</v>
      </c>
      <c r="WDU6" s="2">
        <v>112</v>
      </c>
      <c r="WDV6" s="26"/>
      <c r="WDW6" s="23" t="s">
        <v>4</v>
      </c>
      <c r="WDX6" s="24"/>
      <c r="WDY6" s="24"/>
      <c r="WDZ6" s="24"/>
      <c r="WEA6" s="24"/>
      <c r="WEB6" s="24"/>
      <c r="WEC6" s="24"/>
      <c r="WED6" s="24"/>
      <c r="WEE6" s="24"/>
      <c r="WEF6" s="24"/>
      <c r="WEG6" s="22" t="s">
        <v>30</v>
      </c>
      <c r="WEH6" s="22" t="s">
        <v>8</v>
      </c>
      <c r="WEI6" s="22" t="s">
        <v>9</v>
      </c>
      <c r="WEJ6" s="22" t="s">
        <v>10</v>
      </c>
      <c r="WEK6" s="2">
        <v>112</v>
      </c>
      <c r="WEL6" s="26"/>
      <c r="WEM6" s="23" t="s">
        <v>4</v>
      </c>
      <c r="WEN6" s="24"/>
      <c r="WEO6" s="24"/>
      <c r="WEP6" s="24"/>
      <c r="WEQ6" s="24"/>
      <c r="WER6" s="24"/>
      <c r="WES6" s="24"/>
      <c r="WET6" s="24"/>
      <c r="WEU6" s="24"/>
      <c r="WEV6" s="24"/>
      <c r="WEW6" s="22" t="s">
        <v>30</v>
      </c>
      <c r="WEX6" s="22" t="s">
        <v>8</v>
      </c>
      <c r="WEY6" s="22" t="s">
        <v>9</v>
      </c>
      <c r="WEZ6" s="22" t="s">
        <v>10</v>
      </c>
      <c r="WFA6" s="2">
        <v>112</v>
      </c>
      <c r="WFB6" s="26"/>
      <c r="WFC6" s="23" t="s">
        <v>4</v>
      </c>
      <c r="WFD6" s="24"/>
      <c r="WFE6" s="24"/>
      <c r="WFF6" s="24"/>
      <c r="WFG6" s="24"/>
      <c r="WFH6" s="24"/>
      <c r="WFI6" s="24"/>
      <c r="WFJ6" s="24"/>
      <c r="WFK6" s="24"/>
      <c r="WFL6" s="24"/>
      <c r="WFM6" s="22" t="s">
        <v>30</v>
      </c>
      <c r="WFN6" s="22" t="s">
        <v>8</v>
      </c>
      <c r="WFO6" s="22" t="s">
        <v>9</v>
      </c>
      <c r="WFP6" s="22" t="s">
        <v>10</v>
      </c>
      <c r="WFQ6" s="2">
        <v>112</v>
      </c>
      <c r="WFR6" s="26"/>
      <c r="WFS6" s="23" t="s">
        <v>4</v>
      </c>
      <c r="WFT6" s="24"/>
      <c r="WFU6" s="24"/>
      <c r="WFV6" s="24"/>
      <c r="WFW6" s="24"/>
      <c r="WFX6" s="24"/>
      <c r="WFY6" s="24"/>
      <c r="WFZ6" s="24"/>
      <c r="WGA6" s="24"/>
      <c r="WGB6" s="24"/>
      <c r="WGC6" s="22" t="s">
        <v>30</v>
      </c>
      <c r="WGD6" s="22" t="s">
        <v>8</v>
      </c>
      <c r="WGE6" s="22" t="s">
        <v>9</v>
      </c>
      <c r="WGF6" s="22" t="s">
        <v>10</v>
      </c>
      <c r="WGG6" s="2">
        <v>112</v>
      </c>
      <c r="WGH6" s="26"/>
      <c r="WGI6" s="23" t="s">
        <v>4</v>
      </c>
      <c r="WGJ6" s="24"/>
      <c r="WGK6" s="24"/>
      <c r="WGL6" s="24"/>
      <c r="WGM6" s="24"/>
      <c r="WGN6" s="24"/>
      <c r="WGO6" s="24"/>
      <c r="WGP6" s="24"/>
      <c r="WGQ6" s="24"/>
      <c r="WGR6" s="24"/>
      <c r="WGS6" s="22" t="s">
        <v>30</v>
      </c>
      <c r="WGT6" s="22" t="s">
        <v>8</v>
      </c>
      <c r="WGU6" s="22" t="s">
        <v>9</v>
      </c>
      <c r="WGV6" s="22" t="s">
        <v>10</v>
      </c>
      <c r="WGW6" s="2">
        <v>112</v>
      </c>
      <c r="WGX6" s="26"/>
      <c r="WGY6" s="23" t="s">
        <v>4</v>
      </c>
      <c r="WGZ6" s="24"/>
      <c r="WHA6" s="24"/>
      <c r="WHB6" s="24"/>
      <c r="WHC6" s="24"/>
      <c r="WHD6" s="24"/>
      <c r="WHE6" s="24"/>
      <c r="WHF6" s="24"/>
      <c r="WHG6" s="24"/>
      <c r="WHH6" s="24"/>
      <c r="WHI6" s="22" t="s">
        <v>30</v>
      </c>
      <c r="WHJ6" s="22" t="s">
        <v>8</v>
      </c>
      <c r="WHK6" s="22" t="s">
        <v>9</v>
      </c>
      <c r="WHL6" s="22" t="s">
        <v>10</v>
      </c>
      <c r="WHM6" s="2">
        <v>112</v>
      </c>
      <c r="WHN6" s="26"/>
      <c r="WHO6" s="23" t="s">
        <v>4</v>
      </c>
      <c r="WHP6" s="24"/>
      <c r="WHQ6" s="24"/>
      <c r="WHR6" s="24"/>
      <c r="WHS6" s="24"/>
      <c r="WHT6" s="24"/>
      <c r="WHU6" s="24"/>
      <c r="WHV6" s="24"/>
      <c r="WHW6" s="24"/>
      <c r="WHX6" s="24"/>
      <c r="WHY6" s="22" t="s">
        <v>30</v>
      </c>
      <c r="WHZ6" s="22" t="s">
        <v>8</v>
      </c>
      <c r="WIA6" s="22" t="s">
        <v>9</v>
      </c>
      <c r="WIB6" s="22" t="s">
        <v>10</v>
      </c>
      <c r="WIC6" s="2">
        <v>112</v>
      </c>
      <c r="WID6" s="26"/>
      <c r="WIE6" s="23" t="s">
        <v>4</v>
      </c>
      <c r="WIF6" s="24"/>
      <c r="WIG6" s="24"/>
      <c r="WIH6" s="24"/>
      <c r="WII6" s="24"/>
      <c r="WIJ6" s="24"/>
      <c r="WIK6" s="24"/>
      <c r="WIL6" s="24"/>
      <c r="WIM6" s="24"/>
      <c r="WIN6" s="24"/>
      <c r="WIO6" s="22" t="s">
        <v>30</v>
      </c>
      <c r="WIP6" s="22" t="s">
        <v>8</v>
      </c>
      <c r="WIQ6" s="22" t="s">
        <v>9</v>
      </c>
      <c r="WIR6" s="22" t="s">
        <v>10</v>
      </c>
      <c r="WIS6" s="2">
        <v>112</v>
      </c>
      <c r="WIT6" s="26"/>
      <c r="WIU6" s="23" t="s">
        <v>4</v>
      </c>
      <c r="WIV6" s="24"/>
      <c r="WIW6" s="24"/>
      <c r="WIX6" s="24"/>
      <c r="WIY6" s="24"/>
      <c r="WIZ6" s="24"/>
      <c r="WJA6" s="24"/>
      <c r="WJB6" s="24"/>
      <c r="WJC6" s="24"/>
      <c r="WJD6" s="24"/>
      <c r="WJE6" s="22" t="s">
        <v>30</v>
      </c>
      <c r="WJF6" s="22" t="s">
        <v>8</v>
      </c>
      <c r="WJG6" s="22" t="s">
        <v>9</v>
      </c>
      <c r="WJH6" s="22" t="s">
        <v>10</v>
      </c>
      <c r="WJI6" s="2">
        <v>112</v>
      </c>
      <c r="WJJ6" s="26"/>
      <c r="WJK6" s="23" t="s">
        <v>4</v>
      </c>
      <c r="WJL6" s="24"/>
      <c r="WJM6" s="24"/>
      <c r="WJN6" s="24"/>
      <c r="WJO6" s="24"/>
      <c r="WJP6" s="24"/>
      <c r="WJQ6" s="24"/>
      <c r="WJR6" s="24"/>
      <c r="WJS6" s="24"/>
      <c r="WJT6" s="24"/>
      <c r="WJU6" s="22" t="s">
        <v>30</v>
      </c>
      <c r="WJV6" s="22" t="s">
        <v>8</v>
      </c>
      <c r="WJW6" s="22" t="s">
        <v>9</v>
      </c>
      <c r="WJX6" s="22" t="s">
        <v>10</v>
      </c>
      <c r="WJY6" s="2">
        <v>112</v>
      </c>
      <c r="WJZ6" s="26"/>
      <c r="WKA6" s="23" t="s">
        <v>4</v>
      </c>
      <c r="WKB6" s="24"/>
      <c r="WKC6" s="24"/>
      <c r="WKD6" s="24"/>
      <c r="WKE6" s="24"/>
      <c r="WKF6" s="24"/>
      <c r="WKG6" s="24"/>
      <c r="WKH6" s="24"/>
      <c r="WKI6" s="24"/>
      <c r="WKJ6" s="24"/>
      <c r="WKK6" s="22" t="s">
        <v>30</v>
      </c>
      <c r="WKL6" s="22" t="s">
        <v>8</v>
      </c>
      <c r="WKM6" s="22" t="s">
        <v>9</v>
      </c>
      <c r="WKN6" s="22" t="s">
        <v>10</v>
      </c>
      <c r="WKO6" s="2">
        <v>112</v>
      </c>
      <c r="WKP6" s="26"/>
      <c r="WKQ6" s="23" t="s">
        <v>4</v>
      </c>
      <c r="WKR6" s="24"/>
      <c r="WKS6" s="24"/>
      <c r="WKT6" s="24"/>
      <c r="WKU6" s="24"/>
      <c r="WKV6" s="24"/>
      <c r="WKW6" s="24"/>
      <c r="WKX6" s="24"/>
      <c r="WKY6" s="24"/>
      <c r="WKZ6" s="24"/>
      <c r="WLA6" s="22" t="s">
        <v>30</v>
      </c>
      <c r="WLB6" s="22" t="s">
        <v>8</v>
      </c>
      <c r="WLC6" s="22" t="s">
        <v>9</v>
      </c>
      <c r="WLD6" s="22" t="s">
        <v>10</v>
      </c>
      <c r="WLE6" s="2">
        <v>112</v>
      </c>
      <c r="WLF6" s="26"/>
      <c r="WLG6" s="23" t="s">
        <v>4</v>
      </c>
      <c r="WLH6" s="24"/>
      <c r="WLI6" s="24"/>
      <c r="WLJ6" s="24"/>
      <c r="WLK6" s="24"/>
      <c r="WLL6" s="24"/>
      <c r="WLM6" s="24"/>
      <c r="WLN6" s="24"/>
      <c r="WLO6" s="24"/>
      <c r="WLP6" s="24"/>
      <c r="WLQ6" s="22" t="s">
        <v>30</v>
      </c>
      <c r="WLR6" s="22" t="s">
        <v>8</v>
      </c>
      <c r="WLS6" s="22" t="s">
        <v>9</v>
      </c>
      <c r="WLT6" s="22" t="s">
        <v>10</v>
      </c>
      <c r="WLU6" s="2">
        <v>112</v>
      </c>
      <c r="WLV6" s="26"/>
      <c r="WLW6" s="23" t="s">
        <v>4</v>
      </c>
      <c r="WLX6" s="24"/>
      <c r="WLY6" s="24"/>
      <c r="WLZ6" s="24"/>
      <c r="WMA6" s="24"/>
      <c r="WMB6" s="24"/>
      <c r="WMC6" s="24"/>
      <c r="WMD6" s="24"/>
      <c r="WME6" s="24"/>
      <c r="WMF6" s="24"/>
      <c r="WMG6" s="22" t="s">
        <v>30</v>
      </c>
      <c r="WMH6" s="22" t="s">
        <v>8</v>
      </c>
      <c r="WMI6" s="22" t="s">
        <v>9</v>
      </c>
      <c r="WMJ6" s="22" t="s">
        <v>10</v>
      </c>
      <c r="WMK6" s="2">
        <v>112</v>
      </c>
      <c r="WML6" s="26"/>
      <c r="WMM6" s="23" t="s">
        <v>4</v>
      </c>
      <c r="WMN6" s="24"/>
      <c r="WMO6" s="24"/>
      <c r="WMP6" s="24"/>
      <c r="WMQ6" s="24"/>
      <c r="WMR6" s="24"/>
      <c r="WMS6" s="24"/>
      <c r="WMT6" s="24"/>
      <c r="WMU6" s="24"/>
      <c r="WMV6" s="24"/>
      <c r="WMW6" s="22" t="s">
        <v>30</v>
      </c>
      <c r="WMX6" s="22" t="s">
        <v>8</v>
      </c>
      <c r="WMY6" s="22" t="s">
        <v>9</v>
      </c>
      <c r="WMZ6" s="22" t="s">
        <v>10</v>
      </c>
      <c r="WNA6" s="2">
        <v>112</v>
      </c>
      <c r="WNB6" s="26"/>
      <c r="WNC6" s="23" t="s">
        <v>4</v>
      </c>
      <c r="WND6" s="24"/>
      <c r="WNE6" s="24"/>
      <c r="WNF6" s="24"/>
      <c r="WNG6" s="24"/>
      <c r="WNH6" s="24"/>
      <c r="WNI6" s="24"/>
      <c r="WNJ6" s="24"/>
      <c r="WNK6" s="24"/>
      <c r="WNL6" s="24"/>
      <c r="WNM6" s="22" t="s">
        <v>30</v>
      </c>
      <c r="WNN6" s="22" t="s">
        <v>8</v>
      </c>
      <c r="WNO6" s="22" t="s">
        <v>9</v>
      </c>
      <c r="WNP6" s="22" t="s">
        <v>10</v>
      </c>
      <c r="WNQ6" s="2">
        <v>112</v>
      </c>
      <c r="WNR6" s="26"/>
      <c r="WNS6" s="23" t="s">
        <v>4</v>
      </c>
      <c r="WNT6" s="24"/>
      <c r="WNU6" s="24"/>
      <c r="WNV6" s="24"/>
      <c r="WNW6" s="24"/>
      <c r="WNX6" s="24"/>
      <c r="WNY6" s="24"/>
      <c r="WNZ6" s="24"/>
      <c r="WOA6" s="24"/>
      <c r="WOB6" s="24"/>
      <c r="WOC6" s="22" t="s">
        <v>30</v>
      </c>
      <c r="WOD6" s="22" t="s">
        <v>8</v>
      </c>
      <c r="WOE6" s="22" t="s">
        <v>9</v>
      </c>
      <c r="WOF6" s="22" t="s">
        <v>10</v>
      </c>
      <c r="WOG6" s="2">
        <v>112</v>
      </c>
      <c r="WOH6" s="26"/>
      <c r="WOI6" s="23" t="s">
        <v>4</v>
      </c>
      <c r="WOJ6" s="24"/>
      <c r="WOK6" s="24"/>
      <c r="WOL6" s="24"/>
      <c r="WOM6" s="24"/>
      <c r="WON6" s="24"/>
      <c r="WOO6" s="24"/>
      <c r="WOP6" s="24"/>
      <c r="WOQ6" s="24"/>
      <c r="WOR6" s="24"/>
      <c r="WOS6" s="22" t="s">
        <v>30</v>
      </c>
      <c r="WOT6" s="22" t="s">
        <v>8</v>
      </c>
      <c r="WOU6" s="22" t="s">
        <v>9</v>
      </c>
      <c r="WOV6" s="22" t="s">
        <v>10</v>
      </c>
      <c r="WOW6" s="2">
        <v>112</v>
      </c>
      <c r="WOX6" s="26"/>
      <c r="WOY6" s="23" t="s">
        <v>4</v>
      </c>
      <c r="WOZ6" s="24"/>
      <c r="WPA6" s="24"/>
      <c r="WPB6" s="24"/>
      <c r="WPC6" s="24"/>
      <c r="WPD6" s="24"/>
      <c r="WPE6" s="24"/>
      <c r="WPF6" s="24"/>
      <c r="WPG6" s="24"/>
      <c r="WPH6" s="24"/>
      <c r="WPI6" s="22" t="s">
        <v>30</v>
      </c>
      <c r="WPJ6" s="22" t="s">
        <v>8</v>
      </c>
      <c r="WPK6" s="22" t="s">
        <v>9</v>
      </c>
      <c r="WPL6" s="22" t="s">
        <v>10</v>
      </c>
      <c r="WPM6" s="2">
        <v>112</v>
      </c>
      <c r="WPN6" s="26"/>
      <c r="WPO6" s="23" t="s">
        <v>4</v>
      </c>
      <c r="WPP6" s="24"/>
      <c r="WPQ6" s="24"/>
      <c r="WPR6" s="24"/>
      <c r="WPS6" s="24"/>
      <c r="WPT6" s="24"/>
      <c r="WPU6" s="24"/>
      <c r="WPV6" s="24"/>
      <c r="WPW6" s="24"/>
      <c r="WPX6" s="24"/>
      <c r="WPY6" s="22" t="s">
        <v>30</v>
      </c>
      <c r="WPZ6" s="22" t="s">
        <v>8</v>
      </c>
      <c r="WQA6" s="22" t="s">
        <v>9</v>
      </c>
      <c r="WQB6" s="22" t="s">
        <v>10</v>
      </c>
      <c r="WQC6" s="2">
        <v>112</v>
      </c>
      <c r="WQD6" s="26"/>
      <c r="WQE6" s="23" t="s">
        <v>4</v>
      </c>
      <c r="WQF6" s="24"/>
      <c r="WQG6" s="24"/>
      <c r="WQH6" s="24"/>
      <c r="WQI6" s="24"/>
      <c r="WQJ6" s="24"/>
      <c r="WQK6" s="24"/>
      <c r="WQL6" s="24"/>
      <c r="WQM6" s="24"/>
      <c r="WQN6" s="24"/>
      <c r="WQO6" s="22" t="s">
        <v>30</v>
      </c>
      <c r="WQP6" s="22" t="s">
        <v>8</v>
      </c>
      <c r="WQQ6" s="22" t="s">
        <v>9</v>
      </c>
      <c r="WQR6" s="22" t="s">
        <v>10</v>
      </c>
      <c r="WQS6" s="2">
        <v>112</v>
      </c>
      <c r="WQT6" s="26"/>
      <c r="WQU6" s="23" t="s">
        <v>4</v>
      </c>
      <c r="WQV6" s="24"/>
      <c r="WQW6" s="24"/>
      <c r="WQX6" s="24"/>
      <c r="WQY6" s="24"/>
      <c r="WQZ6" s="24"/>
      <c r="WRA6" s="24"/>
      <c r="WRB6" s="24"/>
      <c r="WRC6" s="24"/>
      <c r="WRD6" s="24"/>
      <c r="WRE6" s="22" t="s">
        <v>30</v>
      </c>
      <c r="WRF6" s="22" t="s">
        <v>8</v>
      </c>
      <c r="WRG6" s="22" t="s">
        <v>9</v>
      </c>
      <c r="WRH6" s="22" t="s">
        <v>10</v>
      </c>
      <c r="WRI6" s="2">
        <v>112</v>
      </c>
      <c r="WRJ6" s="26"/>
      <c r="WRK6" s="23" t="s">
        <v>4</v>
      </c>
      <c r="WRL6" s="24"/>
      <c r="WRM6" s="24"/>
      <c r="WRN6" s="24"/>
      <c r="WRO6" s="24"/>
      <c r="WRP6" s="24"/>
      <c r="WRQ6" s="24"/>
      <c r="WRR6" s="24"/>
      <c r="WRS6" s="24"/>
      <c r="WRT6" s="24"/>
      <c r="WRU6" s="22" t="s">
        <v>30</v>
      </c>
      <c r="WRV6" s="22" t="s">
        <v>8</v>
      </c>
      <c r="WRW6" s="22" t="s">
        <v>9</v>
      </c>
      <c r="WRX6" s="22" t="s">
        <v>10</v>
      </c>
      <c r="WRY6" s="2">
        <v>112</v>
      </c>
      <c r="WRZ6" s="26"/>
      <c r="WSA6" s="23" t="s">
        <v>4</v>
      </c>
      <c r="WSB6" s="24"/>
      <c r="WSC6" s="24"/>
      <c r="WSD6" s="24"/>
      <c r="WSE6" s="24"/>
      <c r="WSF6" s="24"/>
      <c r="WSG6" s="24"/>
      <c r="WSH6" s="24"/>
      <c r="WSI6" s="24"/>
      <c r="WSJ6" s="24"/>
      <c r="WSK6" s="22" t="s">
        <v>30</v>
      </c>
      <c r="WSL6" s="22" t="s">
        <v>8</v>
      </c>
      <c r="WSM6" s="22" t="s">
        <v>9</v>
      </c>
      <c r="WSN6" s="22" t="s">
        <v>10</v>
      </c>
      <c r="WSO6" s="2">
        <v>112</v>
      </c>
      <c r="WSP6" s="26"/>
      <c r="WSQ6" s="23" t="s">
        <v>4</v>
      </c>
      <c r="WSR6" s="24"/>
      <c r="WSS6" s="24"/>
      <c r="WST6" s="24"/>
      <c r="WSU6" s="24"/>
      <c r="WSV6" s="24"/>
      <c r="WSW6" s="24"/>
      <c r="WSX6" s="24"/>
      <c r="WSY6" s="24"/>
      <c r="WSZ6" s="24"/>
      <c r="WTA6" s="22" t="s">
        <v>30</v>
      </c>
      <c r="WTB6" s="22" t="s">
        <v>8</v>
      </c>
      <c r="WTC6" s="22" t="s">
        <v>9</v>
      </c>
      <c r="WTD6" s="22" t="s">
        <v>10</v>
      </c>
    </row>
    <row r="7" spans="1:16072" s="25" customFormat="1" ht="15" x14ac:dyDescent="0.2">
      <c r="A7" s="50"/>
      <c r="B7" s="126"/>
      <c r="C7" s="1843" t="s">
        <v>365</v>
      </c>
      <c r="D7" s="1844"/>
      <c r="E7" s="1844" t="s">
        <v>14</v>
      </c>
      <c r="F7" s="1844"/>
      <c r="G7" s="1844"/>
      <c r="H7" s="1844"/>
      <c r="I7" s="1845"/>
      <c r="J7" s="137"/>
      <c r="K7" s="1808" t="s">
        <v>189</v>
      </c>
      <c r="L7" s="1506"/>
      <c r="M7" s="1506"/>
      <c r="N7" s="1506"/>
      <c r="O7" s="1506"/>
      <c r="P7" s="1506"/>
      <c r="Q7" s="1506"/>
      <c r="R7" s="1506"/>
      <c r="S7" s="1506"/>
      <c r="T7" s="1506"/>
      <c r="U7" s="1507"/>
      <c r="V7" s="140"/>
      <c r="W7" s="205"/>
      <c r="X7" s="832"/>
      <c r="Y7" s="833"/>
      <c r="Z7" s="831" t="s">
        <v>575</v>
      </c>
      <c r="AA7" s="844">
        <v>0.5</v>
      </c>
      <c r="AB7" s="845"/>
      <c r="AC7" s="846"/>
      <c r="AD7" s="847"/>
      <c r="AE7" s="207"/>
      <c r="AF7" s="167"/>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7"/>
      <c r="BR7" s="167"/>
      <c r="BS7" s="167"/>
      <c r="BT7" s="167"/>
      <c r="BU7" s="167"/>
      <c r="BV7" s="167"/>
      <c r="BW7" s="167"/>
      <c r="BX7" s="167"/>
      <c r="BY7" s="167"/>
      <c r="BZ7" s="167"/>
      <c r="CA7" s="167"/>
      <c r="CB7" s="167"/>
      <c r="CC7" s="167"/>
      <c r="CD7" s="167"/>
      <c r="CE7" s="167"/>
      <c r="CF7" s="167"/>
      <c r="CG7" s="167"/>
      <c r="CH7" s="167"/>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c r="IW7" s="144"/>
      <c r="IX7" s="144"/>
      <c r="IY7" s="144"/>
      <c r="IZ7" s="144"/>
      <c r="JA7" s="144"/>
      <c r="JB7" s="144"/>
      <c r="JC7" s="144"/>
      <c r="JD7" s="144"/>
      <c r="JE7" s="144"/>
      <c r="JF7" s="144"/>
      <c r="JG7" s="144"/>
      <c r="JH7" s="144"/>
      <c r="JI7" s="144"/>
      <c r="JJ7" s="144"/>
      <c r="JK7" s="144"/>
      <c r="JL7" s="144"/>
      <c r="JM7" s="144"/>
      <c r="JN7" s="144"/>
      <c r="JO7" s="144"/>
      <c r="JP7" s="144"/>
      <c r="JQ7" s="144"/>
      <c r="JR7" s="144"/>
      <c r="JS7" s="144"/>
      <c r="JT7" s="144"/>
      <c r="JU7" s="144"/>
      <c r="JV7" s="144"/>
      <c r="JW7" s="144"/>
      <c r="JX7" s="144"/>
      <c r="JY7" s="144"/>
      <c r="JZ7" s="144"/>
      <c r="KA7" s="144"/>
      <c r="KB7" s="144"/>
      <c r="KC7" s="144"/>
      <c r="KD7" s="144"/>
      <c r="KE7" s="144"/>
      <c r="KF7" s="144"/>
      <c r="KG7" s="144"/>
      <c r="KH7" s="144"/>
      <c r="KI7" s="144"/>
      <c r="KJ7" s="144"/>
      <c r="KK7" s="144"/>
      <c r="KL7" s="144"/>
      <c r="KM7" s="144"/>
      <c r="KN7" s="144"/>
      <c r="KO7" s="144"/>
      <c r="KP7" s="144"/>
      <c r="KQ7" s="144"/>
      <c r="KR7" s="144"/>
      <c r="KS7" s="144"/>
      <c r="KT7" s="144"/>
      <c r="KU7" s="144"/>
      <c r="KV7" s="144"/>
      <c r="KW7" s="144"/>
      <c r="KX7" s="144"/>
      <c r="KY7" s="144"/>
      <c r="KZ7" s="144"/>
      <c r="LA7" s="144"/>
      <c r="LB7" s="144"/>
      <c r="LC7" s="144"/>
      <c r="LD7" s="144"/>
      <c r="LE7" s="144"/>
      <c r="LF7" s="144"/>
      <c r="LG7" s="144"/>
      <c r="LH7" s="144"/>
      <c r="LI7" s="144"/>
      <c r="LJ7" s="144"/>
      <c r="LK7" s="144"/>
      <c r="LL7" s="144"/>
      <c r="LM7" s="144"/>
      <c r="LN7" s="144"/>
      <c r="LO7" s="144"/>
      <c r="LP7" s="144"/>
      <c r="LQ7" s="144"/>
      <c r="LR7" s="144"/>
      <c r="LS7" s="144"/>
      <c r="LT7" s="144"/>
      <c r="LU7" s="144"/>
      <c r="LV7" s="144"/>
      <c r="LW7" s="144"/>
      <c r="LX7" s="144"/>
      <c r="LY7" s="144"/>
      <c r="LZ7" s="144"/>
      <c r="MA7" s="144"/>
      <c r="MB7" s="144"/>
      <c r="MC7" s="144"/>
      <c r="MD7" s="144"/>
      <c r="ME7" s="144"/>
      <c r="MF7" s="144"/>
      <c r="MG7" s="144"/>
      <c r="MH7" s="144"/>
      <c r="MI7" s="144"/>
      <c r="MJ7" s="144"/>
      <c r="MK7" s="144"/>
      <c r="ML7" s="144"/>
      <c r="MM7" s="144"/>
      <c r="MN7" s="144"/>
      <c r="MO7" s="144"/>
      <c r="MP7" s="144"/>
      <c r="MQ7" s="144"/>
      <c r="MR7" s="144"/>
      <c r="MS7" s="144"/>
      <c r="MT7" s="144"/>
      <c r="MU7" s="144"/>
      <c r="MV7" s="144"/>
      <c r="MW7" s="144"/>
      <c r="MX7" s="144"/>
      <c r="MY7" s="144"/>
      <c r="MZ7" s="144"/>
      <c r="NA7" s="144"/>
      <c r="NB7" s="144"/>
      <c r="NC7" s="144"/>
      <c r="ND7" s="144"/>
      <c r="NE7" s="144"/>
      <c r="NF7" s="144"/>
      <c r="NG7" s="144"/>
      <c r="NH7" s="144"/>
      <c r="NI7" s="144"/>
      <c r="NJ7" s="144"/>
      <c r="NK7" s="144"/>
      <c r="NL7" s="144"/>
      <c r="NM7" s="144"/>
      <c r="NN7" s="144"/>
      <c r="NO7" s="144"/>
      <c r="NP7" s="144"/>
      <c r="NQ7" s="144"/>
      <c r="NR7" s="144"/>
      <c r="NS7" s="144"/>
      <c r="NT7" s="144"/>
      <c r="NU7" s="144"/>
      <c r="NV7" s="144"/>
      <c r="NW7" s="144"/>
      <c r="NX7" s="144"/>
      <c r="NY7" s="144"/>
      <c r="NZ7" s="144"/>
      <c r="OA7" s="144"/>
      <c r="OB7" s="144"/>
      <c r="OC7" s="144"/>
      <c r="OD7" s="144"/>
      <c r="OE7" s="144"/>
      <c r="OF7" s="144"/>
      <c r="OG7" s="144"/>
      <c r="OH7" s="144"/>
      <c r="OI7" s="144"/>
      <c r="OJ7" s="144"/>
      <c r="OK7" s="144"/>
      <c r="OL7" s="144"/>
      <c r="OM7" s="144"/>
      <c r="ON7" s="144"/>
      <c r="OO7" s="144"/>
      <c r="OP7" s="144"/>
      <c r="OQ7" s="144"/>
      <c r="OR7" s="144"/>
      <c r="OS7" s="144"/>
      <c r="OT7" s="144"/>
      <c r="OU7" s="144"/>
      <c r="OV7" s="144"/>
      <c r="OW7" s="144"/>
      <c r="OX7" s="144"/>
      <c r="OY7" s="144"/>
      <c r="OZ7" s="144"/>
      <c r="PA7" s="144"/>
      <c r="PB7" s="144"/>
      <c r="PC7" s="144"/>
      <c r="PD7" s="144"/>
      <c r="PE7" s="144"/>
      <c r="PF7" s="144"/>
      <c r="PG7" s="144"/>
      <c r="PH7" s="144"/>
      <c r="PI7" s="144"/>
      <c r="PJ7" s="144"/>
      <c r="PK7" s="144"/>
      <c r="PL7" s="144"/>
      <c r="PM7" s="144"/>
      <c r="PN7" s="144"/>
      <c r="PO7" s="144"/>
      <c r="PP7" s="144"/>
      <c r="PQ7" s="144"/>
      <c r="PR7" s="144"/>
      <c r="PS7" s="144"/>
      <c r="PT7" s="144"/>
      <c r="PU7" s="144"/>
      <c r="PV7" s="144"/>
      <c r="PW7" s="144"/>
      <c r="PX7" s="144"/>
      <c r="PY7" s="144"/>
      <c r="PZ7" s="144"/>
      <c r="QA7" s="144"/>
      <c r="QB7" s="144"/>
      <c r="QC7" s="144"/>
      <c r="QD7" s="144"/>
      <c r="QE7" s="144"/>
      <c r="QF7" s="144"/>
      <c r="QG7" s="144"/>
      <c r="QH7" s="144"/>
      <c r="QI7" s="144"/>
      <c r="QJ7" s="144"/>
      <c r="QK7" s="144"/>
      <c r="QL7" s="144"/>
      <c r="QM7" s="144"/>
      <c r="QN7" s="144"/>
      <c r="QO7" s="144"/>
      <c r="QP7" s="144"/>
      <c r="QQ7" s="144"/>
      <c r="QR7" s="144"/>
      <c r="QS7" s="144"/>
      <c r="QT7" s="144"/>
      <c r="QU7" s="144"/>
      <c r="QV7" s="144"/>
      <c r="QW7" s="144"/>
      <c r="QX7" s="144"/>
      <c r="QY7" s="144"/>
      <c r="QZ7" s="144"/>
      <c r="RA7" s="144"/>
      <c r="RB7" s="144"/>
      <c r="RC7" s="144"/>
      <c r="RD7" s="144"/>
      <c r="RE7" s="144"/>
      <c r="RF7" s="144"/>
      <c r="RG7" s="144"/>
      <c r="RH7" s="144"/>
      <c r="RI7" s="144"/>
      <c r="RJ7" s="144"/>
      <c r="RK7" s="144"/>
      <c r="RL7" s="144"/>
      <c r="RM7" s="144"/>
      <c r="RN7" s="144"/>
      <c r="RO7" s="144"/>
      <c r="RP7" s="144"/>
      <c r="RQ7" s="144"/>
      <c r="RR7" s="144"/>
      <c r="RS7" s="144"/>
      <c r="RT7" s="144"/>
      <c r="RU7" s="144"/>
      <c r="RV7" s="144"/>
      <c r="RW7" s="144"/>
      <c r="RX7" s="144"/>
      <c r="RY7" s="144"/>
      <c r="RZ7" s="144"/>
      <c r="SA7" s="144"/>
      <c r="SB7" s="144"/>
      <c r="SC7" s="144"/>
      <c r="SD7" s="144"/>
    </row>
    <row r="8" spans="1:16072" s="25" customFormat="1" ht="15" customHeight="1" x14ac:dyDescent="0.2">
      <c r="A8" s="50"/>
      <c r="B8" s="126"/>
      <c r="C8" s="27"/>
      <c r="D8" s="297" t="s">
        <v>85</v>
      </c>
      <c r="E8" s="28">
        <v>5.0000000000000001E-3</v>
      </c>
      <c r="F8" s="29">
        <v>1.0000000000000009E-2</v>
      </c>
      <c r="G8" s="29">
        <v>0.01</v>
      </c>
      <c r="H8" s="47">
        <v>0.01</v>
      </c>
      <c r="I8" s="29">
        <v>0</v>
      </c>
      <c r="J8" s="137"/>
      <c r="K8" s="1860" t="s">
        <v>190</v>
      </c>
      <c r="L8" s="1861"/>
      <c r="M8" s="1861"/>
      <c r="N8" s="1861"/>
      <c r="O8" s="1861"/>
      <c r="P8" s="1861"/>
      <c r="Q8" s="1861"/>
      <c r="R8" s="1861"/>
      <c r="S8" s="1861"/>
      <c r="T8" s="1861"/>
      <c r="U8" s="1862"/>
      <c r="V8" s="140"/>
      <c r="W8" s="205"/>
      <c r="X8" s="834"/>
      <c r="Y8" s="835"/>
      <c r="Z8" s="837" t="s">
        <v>576</v>
      </c>
      <c r="AA8" s="216"/>
      <c r="AB8" s="838">
        <v>0.125</v>
      </c>
      <c r="AC8" s="838">
        <v>0.25</v>
      </c>
      <c r="AD8" s="838">
        <v>0.125</v>
      </c>
      <c r="AE8" s="207"/>
      <c r="AF8" s="167"/>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7"/>
      <c r="BR8" s="167"/>
      <c r="BS8" s="167"/>
      <c r="BT8" s="167"/>
      <c r="BU8" s="167"/>
      <c r="BV8" s="167"/>
      <c r="BW8" s="167"/>
      <c r="BX8" s="167"/>
      <c r="BY8" s="167"/>
      <c r="BZ8" s="167"/>
      <c r="CA8" s="167"/>
      <c r="CB8" s="167"/>
      <c r="CC8" s="167"/>
      <c r="CD8" s="167"/>
      <c r="CE8" s="167"/>
      <c r="CF8" s="167"/>
      <c r="CG8" s="167"/>
      <c r="CH8" s="167"/>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O8" s="144"/>
      <c r="JP8" s="144"/>
      <c r="JQ8" s="144"/>
      <c r="JR8" s="144"/>
      <c r="JS8" s="144"/>
      <c r="JT8" s="144"/>
      <c r="JU8" s="144"/>
      <c r="JV8" s="144"/>
      <c r="JW8" s="144"/>
      <c r="JX8" s="144"/>
      <c r="JY8" s="144"/>
      <c r="JZ8" s="144"/>
      <c r="KA8" s="144"/>
      <c r="KB8" s="144"/>
      <c r="KC8" s="144"/>
      <c r="KD8" s="144"/>
      <c r="KE8" s="144"/>
      <c r="KF8" s="144"/>
      <c r="KG8" s="144"/>
      <c r="KH8" s="144"/>
      <c r="KI8" s="144"/>
      <c r="KJ8" s="144"/>
      <c r="KK8" s="144"/>
      <c r="KL8" s="144"/>
      <c r="KM8" s="144"/>
      <c r="KN8" s="144"/>
      <c r="KO8" s="144"/>
      <c r="KP8" s="144"/>
      <c r="KQ8" s="144"/>
      <c r="KR8" s="144"/>
      <c r="KS8" s="144"/>
      <c r="KT8" s="144"/>
      <c r="KU8" s="144"/>
      <c r="KV8" s="144"/>
      <c r="KW8" s="144"/>
      <c r="KX8" s="144"/>
      <c r="KY8" s="144"/>
      <c r="KZ8" s="144"/>
      <c r="LA8" s="144"/>
      <c r="LB8" s="144"/>
      <c r="LC8" s="144"/>
      <c r="LD8" s="144"/>
      <c r="LE8" s="144"/>
      <c r="LF8" s="144"/>
      <c r="LG8" s="144"/>
      <c r="LH8" s="144"/>
      <c r="LI8" s="144"/>
      <c r="LJ8" s="144"/>
      <c r="LK8" s="144"/>
      <c r="LL8" s="144"/>
      <c r="LM8" s="144"/>
      <c r="LN8" s="144"/>
      <c r="LO8" s="144"/>
      <c r="LP8" s="144"/>
      <c r="LQ8" s="144"/>
      <c r="LR8" s="144"/>
      <c r="LS8" s="144"/>
      <c r="LT8" s="144"/>
      <c r="LU8" s="144"/>
      <c r="LV8" s="144"/>
      <c r="LW8" s="144"/>
      <c r="LX8" s="144"/>
      <c r="LY8" s="144"/>
      <c r="LZ8" s="144"/>
      <c r="MA8" s="144"/>
      <c r="MB8" s="144"/>
      <c r="MC8" s="144"/>
      <c r="MD8" s="144"/>
      <c r="ME8" s="144"/>
      <c r="MF8" s="144"/>
      <c r="MG8" s="144"/>
      <c r="MH8" s="144"/>
      <c r="MI8" s="144"/>
      <c r="MJ8" s="144"/>
      <c r="MK8" s="144"/>
      <c r="ML8" s="144"/>
      <c r="MM8" s="144"/>
      <c r="MN8" s="144"/>
      <c r="MO8" s="144"/>
      <c r="MP8" s="144"/>
      <c r="MQ8" s="144"/>
      <c r="MR8" s="144"/>
      <c r="MS8" s="144"/>
      <c r="MT8" s="144"/>
      <c r="MU8" s="144"/>
      <c r="MV8" s="144"/>
      <c r="MW8" s="144"/>
      <c r="MX8" s="144"/>
      <c r="MY8" s="144"/>
      <c r="MZ8" s="144"/>
      <c r="NA8" s="144"/>
      <c r="NB8" s="144"/>
      <c r="NC8" s="144"/>
      <c r="ND8" s="144"/>
      <c r="NE8" s="144"/>
      <c r="NF8" s="144"/>
      <c r="NG8" s="144"/>
      <c r="NH8" s="144"/>
      <c r="NI8" s="144"/>
      <c r="NJ8" s="144"/>
      <c r="NK8" s="144"/>
      <c r="NL8" s="144"/>
      <c r="NM8" s="144"/>
      <c r="NN8" s="144"/>
      <c r="NO8" s="144"/>
      <c r="NP8" s="144"/>
      <c r="NQ8" s="144"/>
      <c r="NR8" s="144"/>
      <c r="NS8" s="144"/>
      <c r="NT8" s="144"/>
      <c r="NU8" s="144"/>
      <c r="NV8" s="144"/>
      <c r="NW8" s="144"/>
      <c r="NX8" s="144"/>
      <c r="NY8" s="144"/>
      <c r="NZ8" s="144"/>
      <c r="OA8" s="144"/>
      <c r="OB8" s="144"/>
      <c r="OC8" s="144"/>
      <c r="OD8" s="144"/>
      <c r="OE8" s="144"/>
      <c r="OF8" s="144"/>
      <c r="OG8" s="144"/>
      <c r="OH8" s="144"/>
      <c r="OI8" s="144"/>
      <c r="OJ8" s="144"/>
      <c r="OK8" s="144"/>
      <c r="OL8" s="144"/>
      <c r="OM8" s="144"/>
      <c r="ON8" s="144"/>
      <c r="OO8" s="144"/>
      <c r="OP8" s="144"/>
      <c r="OQ8" s="144"/>
      <c r="OR8" s="144"/>
      <c r="OS8" s="144"/>
      <c r="OT8" s="144"/>
      <c r="OU8" s="144"/>
      <c r="OV8" s="144"/>
      <c r="OW8" s="144"/>
      <c r="OX8" s="144"/>
      <c r="OY8" s="144"/>
      <c r="OZ8" s="144"/>
      <c r="PA8" s="144"/>
      <c r="PB8" s="144"/>
      <c r="PC8" s="144"/>
      <c r="PD8" s="144"/>
      <c r="PE8" s="144"/>
      <c r="PF8" s="144"/>
      <c r="PG8" s="144"/>
      <c r="PH8" s="144"/>
      <c r="PI8" s="144"/>
      <c r="PJ8" s="144"/>
      <c r="PK8" s="144"/>
      <c r="PL8" s="144"/>
      <c r="PM8" s="144"/>
      <c r="PN8" s="144"/>
      <c r="PO8" s="144"/>
      <c r="PP8" s="144"/>
      <c r="PQ8" s="144"/>
      <c r="PR8" s="144"/>
      <c r="PS8" s="144"/>
      <c r="PT8" s="144"/>
      <c r="PU8" s="144"/>
      <c r="PV8" s="144"/>
      <c r="PW8" s="144"/>
      <c r="PX8" s="144"/>
      <c r="PY8" s="144"/>
      <c r="PZ8" s="144"/>
      <c r="QA8" s="144"/>
      <c r="QB8" s="144"/>
      <c r="QC8" s="144"/>
      <c r="QD8" s="144"/>
      <c r="QE8" s="144"/>
      <c r="QF8" s="144"/>
      <c r="QG8" s="144"/>
      <c r="QH8" s="144"/>
      <c r="QI8" s="144"/>
      <c r="QJ8" s="144"/>
      <c r="QK8" s="144"/>
      <c r="QL8" s="144"/>
      <c r="QM8" s="144"/>
      <c r="QN8" s="144"/>
      <c r="QO8" s="144"/>
      <c r="QP8" s="144"/>
      <c r="QQ8" s="144"/>
      <c r="QR8" s="144"/>
      <c r="QS8" s="144"/>
      <c r="QT8" s="144"/>
      <c r="QU8" s="144"/>
      <c r="QV8" s="144"/>
      <c r="QW8" s="144"/>
      <c r="QX8" s="144"/>
      <c r="QY8" s="144"/>
      <c r="QZ8" s="144"/>
      <c r="RA8" s="144"/>
      <c r="RB8" s="144"/>
      <c r="RC8" s="144"/>
      <c r="RD8" s="144"/>
      <c r="RE8" s="144"/>
      <c r="RF8" s="144"/>
      <c r="RG8" s="144"/>
      <c r="RH8" s="144"/>
      <c r="RI8" s="144"/>
      <c r="RJ8" s="144"/>
      <c r="RK8" s="144"/>
      <c r="RL8" s="144"/>
      <c r="RM8" s="144"/>
      <c r="RN8" s="144"/>
      <c r="RO8" s="144"/>
      <c r="RP8" s="144"/>
      <c r="RQ8" s="144"/>
      <c r="RR8" s="144"/>
      <c r="RS8" s="144"/>
      <c r="RT8" s="144"/>
      <c r="RU8" s="144"/>
      <c r="RV8" s="144"/>
      <c r="RW8" s="144"/>
      <c r="RX8" s="144"/>
      <c r="RY8" s="144"/>
      <c r="RZ8" s="144"/>
      <c r="SA8" s="144"/>
      <c r="SB8" s="144"/>
      <c r="SC8" s="144"/>
      <c r="SD8" s="144"/>
    </row>
    <row r="9" spans="1:16072" s="25" customFormat="1" ht="15" customHeight="1" x14ac:dyDescent="0.2">
      <c r="A9" s="50"/>
      <c r="B9" s="126"/>
      <c r="C9" s="27"/>
      <c r="D9" s="297" t="s">
        <v>86</v>
      </c>
      <c r="E9" s="29">
        <v>1.4999999999999999E-2</v>
      </c>
      <c r="F9" s="29">
        <v>0.03</v>
      </c>
      <c r="G9" s="29">
        <v>0.03</v>
      </c>
      <c r="H9" s="47">
        <v>0.03</v>
      </c>
      <c r="I9" s="29">
        <v>0</v>
      </c>
      <c r="J9" s="137"/>
      <c r="K9" s="42"/>
      <c r="L9" s="42"/>
      <c r="M9" s="1826" t="s">
        <v>191</v>
      </c>
      <c r="N9" s="1827"/>
      <c r="O9" s="1827"/>
      <c r="P9" s="1827"/>
      <c r="Q9" s="1827"/>
      <c r="R9" s="1828"/>
      <c r="S9" s="147">
        <v>7.4999999999999997E-3</v>
      </c>
      <c r="T9" s="216"/>
      <c r="U9" s="147">
        <v>0.01</v>
      </c>
      <c r="V9" s="140"/>
      <c r="W9" s="205"/>
      <c r="X9" s="839"/>
      <c r="Y9" s="840"/>
      <c r="Z9" s="55"/>
      <c r="AA9" s="55"/>
      <c r="AB9" s="55"/>
      <c r="AC9" s="55"/>
      <c r="AD9" s="55"/>
      <c r="AE9" s="207"/>
      <c r="AF9" s="167"/>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7"/>
      <c r="BR9" s="167"/>
      <c r="BS9" s="167"/>
      <c r="BT9" s="167"/>
      <c r="BU9" s="167"/>
      <c r="BV9" s="167"/>
      <c r="BW9" s="167"/>
      <c r="BX9" s="167"/>
      <c r="BY9" s="167"/>
      <c r="BZ9" s="167"/>
      <c r="CA9" s="167"/>
      <c r="CB9" s="167"/>
      <c r="CC9" s="167"/>
      <c r="CD9" s="167"/>
      <c r="CE9" s="167"/>
      <c r="CF9" s="167"/>
      <c r="CG9" s="167"/>
      <c r="CH9" s="167"/>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44"/>
      <c r="IX9" s="144"/>
      <c r="IY9" s="144"/>
      <c r="IZ9" s="144"/>
      <c r="JA9" s="144"/>
      <c r="JB9" s="144"/>
      <c r="JC9" s="144"/>
      <c r="JD9" s="144"/>
      <c r="JE9" s="144"/>
      <c r="JF9" s="144"/>
      <c r="JG9" s="144"/>
      <c r="JH9" s="144"/>
      <c r="JI9" s="144"/>
      <c r="JJ9" s="144"/>
      <c r="JK9" s="144"/>
      <c r="JL9" s="144"/>
      <c r="JM9" s="144"/>
      <c r="JN9" s="144"/>
      <c r="JO9" s="144"/>
      <c r="JP9" s="144"/>
      <c r="JQ9" s="144"/>
      <c r="JR9" s="144"/>
      <c r="JS9" s="144"/>
      <c r="JT9" s="144"/>
      <c r="JU9" s="144"/>
      <c r="JV9" s="144"/>
      <c r="JW9" s="144"/>
      <c r="JX9" s="144"/>
      <c r="JY9" s="144"/>
      <c r="JZ9" s="144"/>
      <c r="KA9" s="144"/>
      <c r="KB9" s="144"/>
      <c r="KC9" s="144"/>
      <c r="KD9" s="144"/>
      <c r="KE9" s="144"/>
      <c r="KF9" s="144"/>
      <c r="KG9" s="144"/>
      <c r="KH9" s="144"/>
      <c r="KI9" s="144"/>
      <c r="KJ9" s="144"/>
      <c r="KK9" s="144"/>
      <c r="KL9" s="144"/>
      <c r="KM9" s="144"/>
      <c r="KN9" s="144"/>
      <c r="KO9" s="144"/>
      <c r="KP9" s="144"/>
      <c r="KQ9" s="144"/>
      <c r="KR9" s="144"/>
      <c r="KS9" s="144"/>
      <c r="KT9" s="144"/>
      <c r="KU9" s="144"/>
      <c r="KV9" s="144"/>
      <c r="KW9" s="144"/>
      <c r="KX9" s="144"/>
      <c r="KY9" s="144"/>
      <c r="KZ9" s="144"/>
      <c r="LA9" s="144"/>
      <c r="LB9" s="144"/>
      <c r="LC9" s="144"/>
      <c r="LD9" s="144"/>
      <c r="LE9" s="144"/>
      <c r="LF9" s="144"/>
      <c r="LG9" s="144"/>
      <c r="LH9" s="144"/>
      <c r="LI9" s="144"/>
      <c r="LJ9" s="144"/>
      <c r="LK9" s="144"/>
      <c r="LL9" s="144"/>
      <c r="LM9" s="144"/>
      <c r="LN9" s="144"/>
      <c r="LO9" s="144"/>
      <c r="LP9" s="144"/>
      <c r="LQ9" s="144"/>
      <c r="LR9" s="144"/>
      <c r="LS9" s="144"/>
      <c r="LT9" s="144"/>
      <c r="LU9" s="144"/>
      <c r="LV9" s="144"/>
      <c r="LW9" s="144"/>
      <c r="LX9" s="144"/>
      <c r="LY9" s="144"/>
      <c r="LZ9" s="144"/>
      <c r="MA9" s="144"/>
      <c r="MB9" s="144"/>
      <c r="MC9" s="144"/>
      <c r="MD9" s="144"/>
      <c r="ME9" s="144"/>
      <c r="MF9" s="144"/>
      <c r="MG9" s="144"/>
      <c r="MH9" s="144"/>
      <c r="MI9" s="144"/>
      <c r="MJ9" s="144"/>
      <c r="MK9" s="144"/>
      <c r="ML9" s="144"/>
      <c r="MM9" s="144"/>
      <c r="MN9" s="144"/>
      <c r="MO9" s="144"/>
      <c r="MP9" s="144"/>
      <c r="MQ9" s="144"/>
      <c r="MR9" s="144"/>
      <c r="MS9" s="144"/>
      <c r="MT9" s="144"/>
      <c r="MU9" s="144"/>
      <c r="MV9" s="144"/>
      <c r="MW9" s="144"/>
      <c r="MX9" s="144"/>
      <c r="MY9" s="144"/>
      <c r="MZ9" s="144"/>
      <c r="NA9" s="144"/>
      <c r="NB9" s="144"/>
      <c r="NC9" s="144"/>
      <c r="ND9" s="144"/>
      <c r="NE9" s="144"/>
      <c r="NF9" s="144"/>
      <c r="NG9" s="144"/>
      <c r="NH9" s="144"/>
      <c r="NI9" s="144"/>
      <c r="NJ9" s="144"/>
      <c r="NK9" s="144"/>
      <c r="NL9" s="144"/>
      <c r="NM9" s="144"/>
      <c r="NN9" s="144"/>
      <c r="NO9" s="144"/>
      <c r="NP9" s="144"/>
      <c r="NQ9" s="144"/>
      <c r="NR9" s="144"/>
      <c r="NS9" s="144"/>
      <c r="NT9" s="144"/>
      <c r="NU9" s="144"/>
      <c r="NV9" s="144"/>
      <c r="NW9" s="144"/>
      <c r="NX9" s="144"/>
      <c r="NY9" s="144"/>
      <c r="NZ9" s="144"/>
      <c r="OA9" s="144"/>
      <c r="OB9" s="144"/>
      <c r="OC9" s="144"/>
      <c r="OD9" s="144"/>
      <c r="OE9" s="144"/>
      <c r="OF9" s="144"/>
      <c r="OG9" s="144"/>
      <c r="OH9" s="144"/>
      <c r="OI9" s="144"/>
      <c r="OJ9" s="144"/>
      <c r="OK9" s="144"/>
      <c r="OL9" s="144"/>
      <c r="OM9" s="144"/>
      <c r="ON9" s="144"/>
      <c r="OO9" s="144"/>
      <c r="OP9" s="144"/>
      <c r="OQ9" s="144"/>
      <c r="OR9" s="144"/>
      <c r="OS9" s="144"/>
      <c r="OT9" s="144"/>
      <c r="OU9" s="144"/>
      <c r="OV9" s="144"/>
      <c r="OW9" s="144"/>
      <c r="OX9" s="144"/>
      <c r="OY9" s="144"/>
      <c r="OZ9" s="144"/>
      <c r="PA9" s="144"/>
      <c r="PB9" s="144"/>
      <c r="PC9" s="144"/>
      <c r="PD9" s="144"/>
      <c r="PE9" s="144"/>
      <c r="PF9" s="144"/>
      <c r="PG9" s="144"/>
      <c r="PH9" s="144"/>
      <c r="PI9" s="144"/>
      <c r="PJ9" s="144"/>
      <c r="PK9" s="144"/>
      <c r="PL9" s="144"/>
      <c r="PM9" s="144"/>
      <c r="PN9" s="144"/>
      <c r="PO9" s="144"/>
      <c r="PP9" s="144"/>
      <c r="PQ9" s="144"/>
      <c r="PR9" s="144"/>
      <c r="PS9" s="144"/>
      <c r="PT9" s="144"/>
      <c r="PU9" s="144"/>
      <c r="PV9" s="144"/>
      <c r="PW9" s="144"/>
      <c r="PX9" s="144"/>
      <c r="PY9" s="144"/>
      <c r="PZ9" s="144"/>
      <c r="QA9" s="144"/>
      <c r="QB9" s="144"/>
      <c r="QC9" s="144"/>
      <c r="QD9" s="144"/>
      <c r="QE9" s="144"/>
      <c r="QF9" s="144"/>
      <c r="QG9" s="144"/>
      <c r="QH9" s="144"/>
      <c r="QI9" s="144"/>
      <c r="QJ9" s="144"/>
      <c r="QK9" s="144"/>
      <c r="QL9" s="144"/>
      <c r="QM9" s="144"/>
      <c r="QN9" s="144"/>
      <c r="QO9" s="144"/>
      <c r="QP9" s="144"/>
      <c r="QQ9" s="144"/>
      <c r="QR9" s="144"/>
      <c r="QS9" s="144"/>
      <c r="QT9" s="144"/>
      <c r="QU9" s="144"/>
      <c r="QV9" s="144"/>
      <c r="QW9" s="144"/>
      <c r="QX9" s="144"/>
      <c r="QY9" s="144"/>
      <c r="QZ9" s="144"/>
      <c r="RA9" s="144"/>
      <c r="RB9" s="144"/>
      <c r="RC9" s="144"/>
      <c r="RD9" s="144"/>
      <c r="RE9" s="144"/>
      <c r="RF9" s="144"/>
      <c r="RG9" s="144"/>
      <c r="RH9" s="144"/>
      <c r="RI9" s="144"/>
      <c r="RJ9" s="144"/>
      <c r="RK9" s="144"/>
      <c r="RL9" s="144"/>
      <c r="RM9" s="144"/>
      <c r="RN9" s="144"/>
      <c r="RO9" s="144"/>
      <c r="RP9" s="144"/>
      <c r="RQ9" s="144"/>
      <c r="RR9" s="144"/>
      <c r="RS9" s="144"/>
      <c r="RT9" s="144"/>
      <c r="RU9" s="144"/>
      <c r="RV9" s="144"/>
      <c r="RW9" s="144"/>
      <c r="RX9" s="144"/>
      <c r="RY9" s="144"/>
      <c r="RZ9" s="144"/>
      <c r="SA9" s="144"/>
      <c r="SB9" s="144"/>
      <c r="SC9" s="144"/>
      <c r="SD9" s="144"/>
    </row>
    <row r="10" spans="1:16072" s="25" customFormat="1" ht="15" customHeight="1" x14ac:dyDescent="0.2">
      <c r="A10" s="50"/>
      <c r="B10" s="126"/>
      <c r="C10" s="27"/>
      <c r="D10" s="297" t="s">
        <v>87</v>
      </c>
      <c r="E10" s="29">
        <v>0.05</v>
      </c>
      <c r="F10" s="29">
        <v>0.05</v>
      </c>
      <c r="G10" s="29">
        <v>0.05</v>
      </c>
      <c r="H10" s="47">
        <v>1</v>
      </c>
      <c r="I10" s="29">
        <v>0</v>
      </c>
      <c r="J10" s="137"/>
      <c r="K10" s="40"/>
      <c r="L10" s="40"/>
      <c r="M10" s="1826" t="s">
        <v>192</v>
      </c>
      <c r="N10" s="1827"/>
      <c r="O10" s="1827"/>
      <c r="P10" s="1827"/>
      <c r="Q10" s="1827"/>
      <c r="R10" s="1828"/>
      <c r="S10" s="30">
        <v>1.2500000000000001E-2</v>
      </c>
      <c r="T10" s="217"/>
      <c r="U10" s="30">
        <v>0.01</v>
      </c>
      <c r="V10" s="140"/>
      <c r="W10" s="205"/>
      <c r="X10" s="835"/>
      <c r="Y10" s="836"/>
      <c r="Z10" s="36"/>
      <c r="AA10" s="36"/>
      <c r="AB10" s="36"/>
      <c r="AC10" s="36"/>
      <c r="AD10" s="36"/>
      <c r="AE10" s="207"/>
      <c r="AF10" s="167"/>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7"/>
      <c r="BR10" s="167"/>
      <c r="BS10" s="167"/>
      <c r="BT10" s="167"/>
      <c r="BU10" s="167"/>
      <c r="BV10" s="167"/>
      <c r="BW10" s="167"/>
      <c r="BX10" s="167"/>
      <c r="BY10" s="167"/>
      <c r="BZ10" s="167"/>
      <c r="CA10" s="167"/>
      <c r="CB10" s="167"/>
      <c r="CC10" s="167"/>
      <c r="CD10" s="167"/>
      <c r="CE10" s="167"/>
      <c r="CF10" s="167"/>
      <c r="CG10" s="167"/>
      <c r="CH10" s="167"/>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c r="IW10" s="144"/>
      <c r="IX10" s="144"/>
      <c r="IY10" s="144"/>
      <c r="IZ10" s="144"/>
      <c r="JA10" s="144"/>
      <c r="JB10" s="144"/>
      <c r="JC10" s="144"/>
      <c r="JD10" s="144"/>
      <c r="JE10" s="144"/>
      <c r="JF10" s="144"/>
      <c r="JG10" s="144"/>
      <c r="JH10" s="144"/>
      <c r="JI10" s="144"/>
      <c r="JJ10" s="144"/>
      <c r="JK10" s="144"/>
      <c r="JL10" s="144"/>
      <c r="JM10" s="144"/>
      <c r="JN10" s="144"/>
      <c r="JO10" s="144"/>
      <c r="JP10" s="144"/>
      <c r="JQ10" s="144"/>
      <c r="JR10" s="144"/>
      <c r="JS10" s="144"/>
      <c r="JT10" s="144"/>
      <c r="JU10" s="144"/>
      <c r="JV10" s="144"/>
      <c r="JW10" s="144"/>
      <c r="JX10" s="144"/>
      <c r="JY10" s="144"/>
      <c r="JZ10" s="144"/>
      <c r="KA10" s="144"/>
      <c r="KB10" s="144"/>
      <c r="KC10" s="144"/>
      <c r="KD10" s="144"/>
      <c r="KE10" s="144"/>
      <c r="KF10" s="144"/>
      <c r="KG10" s="144"/>
      <c r="KH10" s="144"/>
      <c r="KI10" s="144"/>
      <c r="KJ10" s="144"/>
      <c r="KK10" s="144"/>
      <c r="KL10" s="144"/>
      <c r="KM10" s="144"/>
      <c r="KN10" s="144"/>
      <c r="KO10" s="144"/>
      <c r="KP10" s="144"/>
      <c r="KQ10" s="144"/>
      <c r="KR10" s="144"/>
      <c r="KS10" s="144"/>
      <c r="KT10" s="144"/>
      <c r="KU10" s="144"/>
      <c r="KV10" s="144"/>
      <c r="KW10" s="144"/>
      <c r="KX10" s="144"/>
      <c r="KY10" s="144"/>
      <c r="KZ10" s="144"/>
      <c r="LA10" s="144"/>
      <c r="LB10" s="144"/>
      <c r="LC10" s="144"/>
      <c r="LD10" s="144"/>
      <c r="LE10" s="144"/>
      <c r="LF10" s="144"/>
      <c r="LG10" s="144"/>
      <c r="LH10" s="144"/>
      <c r="LI10" s="144"/>
      <c r="LJ10" s="144"/>
      <c r="LK10" s="144"/>
      <c r="LL10" s="144"/>
      <c r="LM10" s="144"/>
      <c r="LN10" s="144"/>
      <c r="LO10" s="144"/>
      <c r="LP10" s="144"/>
      <c r="LQ10" s="144"/>
      <c r="LR10" s="144"/>
      <c r="LS10" s="144"/>
      <c r="LT10" s="144"/>
      <c r="LU10" s="144"/>
      <c r="LV10" s="144"/>
      <c r="LW10" s="144"/>
      <c r="LX10" s="144"/>
      <c r="LY10" s="144"/>
      <c r="LZ10" s="144"/>
      <c r="MA10" s="144"/>
      <c r="MB10" s="144"/>
      <c r="MC10" s="144"/>
      <c r="MD10" s="144"/>
      <c r="ME10" s="144"/>
      <c r="MF10" s="144"/>
      <c r="MG10" s="144"/>
      <c r="MH10" s="144"/>
      <c r="MI10" s="144"/>
      <c r="MJ10" s="144"/>
      <c r="MK10" s="144"/>
      <c r="ML10" s="144"/>
      <c r="MM10" s="144"/>
      <c r="MN10" s="144"/>
      <c r="MO10" s="144"/>
      <c r="MP10" s="144"/>
      <c r="MQ10" s="144"/>
      <c r="MR10" s="144"/>
      <c r="MS10" s="144"/>
      <c r="MT10" s="144"/>
      <c r="MU10" s="144"/>
      <c r="MV10" s="144"/>
      <c r="MW10" s="144"/>
      <c r="MX10" s="144"/>
      <c r="MY10" s="144"/>
      <c r="MZ10" s="144"/>
      <c r="NA10" s="144"/>
      <c r="NB10" s="144"/>
      <c r="NC10" s="144"/>
      <c r="ND10" s="144"/>
      <c r="NE10" s="144"/>
      <c r="NF10" s="144"/>
      <c r="NG10" s="144"/>
      <c r="NH10" s="144"/>
      <c r="NI10" s="144"/>
      <c r="NJ10" s="144"/>
      <c r="NK10" s="144"/>
      <c r="NL10" s="144"/>
      <c r="NM10" s="144"/>
      <c r="NN10" s="144"/>
      <c r="NO10" s="144"/>
      <c r="NP10" s="144"/>
      <c r="NQ10" s="144"/>
      <c r="NR10" s="144"/>
      <c r="NS10" s="144"/>
      <c r="NT10" s="144"/>
      <c r="NU10" s="144"/>
      <c r="NV10" s="144"/>
      <c r="NW10" s="144"/>
      <c r="NX10" s="144"/>
      <c r="NY10" s="144"/>
      <c r="NZ10" s="144"/>
      <c r="OA10" s="144"/>
      <c r="OB10" s="144"/>
      <c r="OC10" s="144"/>
      <c r="OD10" s="144"/>
      <c r="OE10" s="144"/>
      <c r="OF10" s="144"/>
      <c r="OG10" s="144"/>
      <c r="OH10" s="144"/>
      <c r="OI10" s="144"/>
      <c r="OJ10" s="144"/>
      <c r="OK10" s="144"/>
      <c r="OL10" s="144"/>
      <c r="OM10" s="144"/>
      <c r="ON10" s="144"/>
      <c r="OO10" s="144"/>
      <c r="OP10" s="144"/>
      <c r="OQ10" s="144"/>
      <c r="OR10" s="144"/>
      <c r="OS10" s="144"/>
      <c r="OT10" s="144"/>
      <c r="OU10" s="144"/>
      <c r="OV10" s="144"/>
      <c r="OW10" s="144"/>
      <c r="OX10" s="144"/>
      <c r="OY10" s="144"/>
      <c r="OZ10" s="144"/>
      <c r="PA10" s="144"/>
      <c r="PB10" s="144"/>
      <c r="PC10" s="144"/>
      <c r="PD10" s="144"/>
      <c r="PE10" s="144"/>
      <c r="PF10" s="144"/>
      <c r="PG10" s="144"/>
      <c r="PH10" s="144"/>
      <c r="PI10" s="144"/>
      <c r="PJ10" s="144"/>
      <c r="PK10" s="144"/>
      <c r="PL10" s="144"/>
      <c r="PM10" s="144"/>
      <c r="PN10" s="144"/>
      <c r="PO10" s="144"/>
      <c r="PP10" s="144"/>
      <c r="PQ10" s="144"/>
      <c r="PR10" s="144"/>
      <c r="PS10" s="144"/>
      <c r="PT10" s="144"/>
      <c r="PU10" s="144"/>
      <c r="PV10" s="144"/>
      <c r="PW10" s="144"/>
      <c r="PX10" s="144"/>
      <c r="PY10" s="144"/>
      <c r="PZ10" s="144"/>
      <c r="QA10" s="144"/>
      <c r="QB10" s="144"/>
      <c r="QC10" s="144"/>
      <c r="QD10" s="144"/>
      <c r="QE10" s="144"/>
      <c r="QF10" s="144"/>
      <c r="QG10" s="144"/>
      <c r="QH10" s="144"/>
      <c r="QI10" s="144"/>
      <c r="QJ10" s="144"/>
      <c r="QK10" s="144"/>
      <c r="QL10" s="144"/>
      <c r="QM10" s="144"/>
      <c r="QN10" s="144"/>
      <c r="QO10" s="144"/>
      <c r="QP10" s="144"/>
      <c r="QQ10" s="144"/>
      <c r="QR10" s="144"/>
      <c r="QS10" s="144"/>
      <c r="QT10" s="144"/>
      <c r="QU10" s="144"/>
      <c r="QV10" s="144"/>
      <c r="QW10" s="144"/>
      <c r="QX10" s="144"/>
      <c r="QY10" s="144"/>
      <c r="QZ10" s="144"/>
      <c r="RA10" s="144"/>
      <c r="RB10" s="144"/>
      <c r="RC10" s="144"/>
      <c r="RD10" s="144"/>
      <c r="RE10" s="144"/>
      <c r="RF10" s="144"/>
      <c r="RG10" s="144"/>
      <c r="RH10" s="144"/>
      <c r="RI10" s="144"/>
      <c r="RJ10" s="144"/>
      <c r="RK10" s="144"/>
      <c r="RL10" s="144"/>
      <c r="RM10" s="144"/>
      <c r="RN10" s="144"/>
      <c r="RO10" s="144"/>
      <c r="RP10" s="144"/>
      <c r="RQ10" s="144"/>
      <c r="RR10" s="144"/>
      <c r="RS10" s="144"/>
      <c r="RT10" s="144"/>
      <c r="RU10" s="144"/>
      <c r="RV10" s="144"/>
      <c r="RW10" s="144"/>
      <c r="RX10" s="144"/>
      <c r="RY10" s="144"/>
      <c r="RZ10" s="144"/>
      <c r="SA10" s="144"/>
      <c r="SB10" s="144"/>
      <c r="SC10" s="144"/>
      <c r="SD10" s="144"/>
    </row>
    <row r="11" spans="1:16072" s="25" customFormat="1" ht="15" customHeight="1" x14ac:dyDescent="0.2">
      <c r="A11" s="50"/>
      <c r="B11" s="126"/>
      <c r="C11" s="27"/>
      <c r="D11" s="297" t="s">
        <v>272</v>
      </c>
      <c r="E11" s="29">
        <v>0.05</v>
      </c>
      <c r="F11" s="29">
        <v>0.05</v>
      </c>
      <c r="G11" s="29">
        <v>0.05</v>
      </c>
      <c r="H11" s="47">
        <v>1</v>
      </c>
      <c r="I11" s="29">
        <v>0</v>
      </c>
      <c r="J11" s="137"/>
      <c r="K11" s="40"/>
      <c r="L11" s="40"/>
      <c r="M11" s="1826" t="s">
        <v>193</v>
      </c>
      <c r="N11" s="1827"/>
      <c r="O11" s="1827"/>
      <c r="P11" s="1827"/>
      <c r="Q11" s="1827"/>
      <c r="R11" s="1828"/>
      <c r="S11" s="30">
        <v>2.5000000000000001E-2</v>
      </c>
      <c r="T11" s="217"/>
      <c r="U11" s="30">
        <v>3.5000000000000003E-2</v>
      </c>
      <c r="V11" s="140"/>
      <c r="W11" s="205"/>
      <c r="AE11" s="207"/>
      <c r="AF11" s="167"/>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7"/>
      <c r="BR11" s="167"/>
      <c r="BS11" s="167"/>
      <c r="BT11" s="167"/>
      <c r="BU11" s="167"/>
      <c r="BV11" s="167"/>
      <c r="BW11" s="167"/>
      <c r="BX11" s="167"/>
      <c r="BY11" s="167"/>
      <c r="BZ11" s="167"/>
      <c r="CA11" s="167"/>
      <c r="CB11" s="167"/>
      <c r="CC11" s="167"/>
      <c r="CD11" s="167"/>
      <c r="CE11" s="167"/>
      <c r="CF11" s="167"/>
      <c r="CG11" s="167"/>
      <c r="CH11" s="167"/>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c r="JO11" s="144"/>
      <c r="JP11" s="144"/>
      <c r="JQ11" s="144"/>
      <c r="JR11" s="144"/>
      <c r="JS11" s="144"/>
      <c r="JT11" s="144"/>
      <c r="JU11" s="144"/>
      <c r="JV11" s="144"/>
      <c r="JW11" s="144"/>
      <c r="JX11" s="144"/>
      <c r="JY11" s="144"/>
      <c r="JZ11" s="144"/>
      <c r="KA11" s="144"/>
      <c r="KB11" s="144"/>
      <c r="KC11" s="144"/>
      <c r="KD11" s="144"/>
      <c r="KE11" s="144"/>
      <c r="KF11" s="144"/>
      <c r="KG11" s="144"/>
      <c r="KH11" s="144"/>
      <c r="KI11" s="144"/>
      <c r="KJ11" s="144"/>
      <c r="KK11" s="144"/>
      <c r="KL11" s="144"/>
      <c r="KM11" s="144"/>
      <c r="KN11" s="144"/>
      <c r="KO11" s="144"/>
      <c r="KP11" s="144"/>
      <c r="KQ11" s="144"/>
      <c r="KR11" s="144"/>
      <c r="KS11" s="144"/>
      <c r="KT11" s="144"/>
      <c r="KU11" s="144"/>
      <c r="KV11" s="144"/>
      <c r="KW11" s="144"/>
      <c r="KX11" s="144"/>
      <c r="KY11" s="144"/>
      <c r="KZ11" s="144"/>
      <c r="LA11" s="144"/>
      <c r="LB11" s="144"/>
      <c r="LC11" s="144"/>
      <c r="LD11" s="144"/>
      <c r="LE11" s="144"/>
      <c r="LF11" s="144"/>
      <c r="LG11" s="144"/>
      <c r="LH11" s="144"/>
      <c r="LI11" s="144"/>
      <c r="LJ11" s="144"/>
      <c r="LK11" s="144"/>
      <c r="LL11" s="144"/>
      <c r="LM11" s="144"/>
      <c r="LN11" s="144"/>
      <c r="LO11" s="144"/>
      <c r="LP11" s="144"/>
      <c r="LQ11" s="144"/>
      <c r="LR11" s="144"/>
      <c r="LS11" s="144"/>
      <c r="LT11" s="144"/>
      <c r="LU11" s="144"/>
      <c r="LV11" s="144"/>
      <c r="LW11" s="144"/>
      <c r="LX11" s="144"/>
      <c r="LY11" s="144"/>
      <c r="LZ11" s="144"/>
      <c r="MA11" s="144"/>
      <c r="MB11" s="144"/>
      <c r="MC11" s="144"/>
      <c r="MD11" s="144"/>
      <c r="ME11" s="144"/>
      <c r="MF11" s="144"/>
      <c r="MG11" s="144"/>
      <c r="MH11" s="144"/>
      <c r="MI11" s="144"/>
      <c r="MJ11" s="144"/>
      <c r="MK11" s="144"/>
      <c r="ML11" s="144"/>
      <c r="MM11" s="144"/>
      <c r="MN11" s="144"/>
      <c r="MO11" s="144"/>
      <c r="MP11" s="144"/>
      <c r="MQ11" s="144"/>
      <c r="MR11" s="144"/>
      <c r="MS11" s="144"/>
      <c r="MT11" s="144"/>
      <c r="MU11" s="144"/>
      <c r="MV11" s="144"/>
      <c r="MW11" s="144"/>
      <c r="MX11" s="144"/>
      <c r="MY11" s="144"/>
      <c r="MZ11" s="144"/>
      <c r="NA11" s="144"/>
      <c r="NB11" s="144"/>
      <c r="NC11" s="144"/>
      <c r="ND11" s="144"/>
      <c r="NE11" s="144"/>
      <c r="NF11" s="144"/>
      <c r="NG11" s="144"/>
      <c r="NH11" s="144"/>
      <c r="NI11" s="144"/>
      <c r="NJ11" s="144"/>
      <c r="NK11" s="144"/>
      <c r="NL11" s="144"/>
      <c r="NM11" s="144"/>
      <c r="NN11" s="144"/>
      <c r="NO11" s="144"/>
      <c r="NP11" s="144"/>
      <c r="NQ11" s="144"/>
      <c r="NR11" s="144"/>
      <c r="NS11" s="144"/>
      <c r="NT11" s="144"/>
      <c r="NU11" s="144"/>
      <c r="NV11" s="144"/>
      <c r="NW11" s="144"/>
      <c r="NX11" s="144"/>
      <c r="NY11" s="144"/>
      <c r="NZ11" s="144"/>
      <c r="OA11" s="144"/>
      <c r="OB11" s="144"/>
      <c r="OC11" s="144"/>
      <c r="OD11" s="144"/>
      <c r="OE11" s="144"/>
      <c r="OF11" s="144"/>
      <c r="OG11" s="144"/>
      <c r="OH11" s="144"/>
      <c r="OI11" s="144"/>
      <c r="OJ11" s="144"/>
      <c r="OK11" s="144"/>
      <c r="OL11" s="144"/>
      <c r="OM11" s="144"/>
      <c r="ON11" s="144"/>
      <c r="OO11" s="144"/>
      <c r="OP11" s="144"/>
      <c r="OQ11" s="144"/>
      <c r="OR11" s="144"/>
      <c r="OS11" s="144"/>
      <c r="OT11" s="144"/>
      <c r="OU11" s="144"/>
      <c r="OV11" s="144"/>
      <c r="OW11" s="144"/>
      <c r="OX11" s="144"/>
      <c r="OY11" s="144"/>
      <c r="OZ11" s="144"/>
      <c r="PA11" s="144"/>
      <c r="PB11" s="144"/>
      <c r="PC11" s="144"/>
      <c r="PD11" s="144"/>
      <c r="PE11" s="144"/>
      <c r="PF11" s="144"/>
      <c r="PG11" s="144"/>
      <c r="PH11" s="144"/>
      <c r="PI11" s="144"/>
      <c r="PJ11" s="144"/>
      <c r="PK11" s="144"/>
      <c r="PL11" s="144"/>
      <c r="PM11" s="144"/>
      <c r="PN11" s="144"/>
      <c r="PO11" s="144"/>
      <c r="PP11" s="144"/>
      <c r="PQ11" s="144"/>
      <c r="PR11" s="144"/>
      <c r="PS11" s="144"/>
      <c r="PT11" s="144"/>
      <c r="PU11" s="144"/>
      <c r="PV11" s="144"/>
      <c r="PW11" s="144"/>
      <c r="PX11" s="144"/>
      <c r="PY11" s="144"/>
      <c r="PZ11" s="144"/>
      <c r="QA11" s="144"/>
      <c r="QB11" s="144"/>
      <c r="QC11" s="144"/>
      <c r="QD11" s="144"/>
      <c r="QE11" s="144"/>
      <c r="QF11" s="144"/>
      <c r="QG11" s="144"/>
      <c r="QH11" s="144"/>
      <c r="QI11" s="144"/>
      <c r="QJ11" s="144"/>
      <c r="QK11" s="144"/>
      <c r="QL11" s="144"/>
      <c r="QM11" s="144"/>
      <c r="QN11" s="144"/>
      <c r="QO11" s="144"/>
      <c r="QP11" s="144"/>
      <c r="QQ11" s="144"/>
      <c r="QR11" s="144"/>
      <c r="QS11" s="144"/>
      <c r="QT11" s="144"/>
      <c r="QU11" s="144"/>
      <c r="QV11" s="144"/>
      <c r="QW11" s="144"/>
      <c r="QX11" s="144"/>
      <c r="QY11" s="144"/>
      <c r="QZ11" s="144"/>
      <c r="RA11" s="144"/>
      <c r="RB11" s="144"/>
      <c r="RC11" s="144"/>
      <c r="RD11" s="144"/>
      <c r="RE11" s="144"/>
      <c r="RF11" s="144"/>
      <c r="RG11" s="144"/>
      <c r="RH11" s="144"/>
      <c r="RI11" s="144"/>
      <c r="RJ11" s="144"/>
      <c r="RK11" s="144"/>
      <c r="RL11" s="144"/>
      <c r="RM11" s="144"/>
      <c r="RN11" s="144"/>
      <c r="RO11" s="144"/>
      <c r="RP11" s="144"/>
      <c r="RQ11" s="144"/>
      <c r="RR11" s="144"/>
      <c r="RS11" s="144"/>
      <c r="RT11" s="144"/>
      <c r="RU11" s="144"/>
      <c r="RV11" s="144"/>
      <c r="RW11" s="144"/>
      <c r="RX11" s="144"/>
      <c r="RY11" s="144"/>
      <c r="RZ11" s="144"/>
      <c r="SA11" s="144"/>
      <c r="SB11" s="144"/>
      <c r="SC11" s="144"/>
      <c r="SD11" s="144"/>
    </row>
    <row r="12" spans="1:16072" s="25" customFormat="1" ht="15" customHeight="1" x14ac:dyDescent="0.2">
      <c r="A12" s="50"/>
      <c r="B12" s="126"/>
      <c r="C12" s="1843" t="s">
        <v>366</v>
      </c>
      <c r="D12" s="1844"/>
      <c r="E12" s="1844" t="s">
        <v>14</v>
      </c>
      <c r="F12" s="1844"/>
      <c r="G12" s="1844"/>
      <c r="H12" s="1844"/>
      <c r="I12" s="1845"/>
      <c r="J12" s="137"/>
      <c r="K12" s="40"/>
      <c r="L12" s="40"/>
      <c r="M12" s="1826" t="s">
        <v>194</v>
      </c>
      <c r="N12" s="1827"/>
      <c r="O12" s="1827"/>
      <c r="P12" s="1827"/>
      <c r="Q12" s="1827"/>
      <c r="R12" s="1828"/>
      <c r="S12" s="30">
        <v>2.5000000000000001E-2</v>
      </c>
      <c r="T12" s="217"/>
      <c r="U12" s="30">
        <v>0.05</v>
      </c>
      <c r="V12" s="140"/>
      <c r="W12" s="205"/>
      <c r="X12" s="167"/>
      <c r="Y12" s="167"/>
      <c r="Z12" s="167"/>
      <c r="AA12" s="167"/>
      <c r="AB12" s="167"/>
      <c r="AC12" s="167"/>
      <c r="AD12" s="167"/>
      <c r="AE12" s="207"/>
      <c r="AF12" s="167"/>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7"/>
      <c r="BR12" s="167"/>
      <c r="BS12" s="167"/>
      <c r="BT12" s="167"/>
      <c r="BU12" s="167"/>
      <c r="BV12" s="167"/>
      <c r="BW12" s="167"/>
      <c r="BX12" s="167"/>
      <c r="BY12" s="167"/>
      <c r="BZ12" s="167"/>
      <c r="CA12" s="167"/>
      <c r="CB12" s="167"/>
      <c r="CC12" s="167"/>
      <c r="CD12" s="167"/>
      <c r="CE12" s="167"/>
      <c r="CF12" s="167"/>
      <c r="CG12" s="167"/>
      <c r="CH12" s="167"/>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c r="IW12" s="144"/>
      <c r="IX12" s="144"/>
      <c r="IY12" s="144"/>
      <c r="IZ12" s="144"/>
      <c r="JA12" s="144"/>
      <c r="JB12" s="144"/>
      <c r="JC12" s="144"/>
      <c r="JD12" s="144"/>
      <c r="JE12" s="144"/>
      <c r="JF12" s="144"/>
      <c r="JG12" s="144"/>
      <c r="JH12" s="144"/>
      <c r="JI12" s="144"/>
      <c r="JJ12" s="144"/>
      <c r="JK12" s="144"/>
      <c r="JL12" s="144"/>
      <c r="JM12" s="144"/>
      <c r="JN12" s="144"/>
      <c r="JO12" s="144"/>
      <c r="JP12" s="144"/>
      <c r="JQ12" s="144"/>
      <c r="JR12" s="144"/>
      <c r="JS12" s="144"/>
      <c r="JT12" s="144"/>
      <c r="JU12" s="144"/>
      <c r="JV12" s="144"/>
      <c r="JW12" s="144"/>
      <c r="JX12" s="144"/>
      <c r="JY12" s="144"/>
      <c r="JZ12" s="144"/>
      <c r="KA12" s="144"/>
      <c r="KB12" s="144"/>
      <c r="KC12" s="144"/>
      <c r="KD12" s="144"/>
      <c r="KE12" s="144"/>
      <c r="KF12" s="144"/>
      <c r="KG12" s="144"/>
      <c r="KH12" s="144"/>
      <c r="KI12" s="144"/>
      <c r="KJ12" s="144"/>
      <c r="KK12" s="144"/>
      <c r="KL12" s="144"/>
      <c r="KM12" s="144"/>
      <c r="KN12" s="144"/>
      <c r="KO12" s="144"/>
      <c r="KP12" s="144"/>
      <c r="KQ12" s="144"/>
      <c r="KR12" s="144"/>
      <c r="KS12" s="144"/>
      <c r="KT12" s="144"/>
      <c r="KU12" s="144"/>
      <c r="KV12" s="144"/>
      <c r="KW12" s="144"/>
      <c r="KX12" s="144"/>
      <c r="KY12" s="144"/>
      <c r="KZ12" s="144"/>
      <c r="LA12" s="144"/>
      <c r="LB12" s="144"/>
      <c r="LC12" s="144"/>
      <c r="LD12" s="144"/>
      <c r="LE12" s="144"/>
      <c r="LF12" s="144"/>
      <c r="LG12" s="144"/>
      <c r="LH12" s="144"/>
      <c r="LI12" s="144"/>
      <c r="LJ12" s="144"/>
      <c r="LK12" s="144"/>
      <c r="LL12" s="144"/>
      <c r="LM12" s="144"/>
      <c r="LN12" s="144"/>
      <c r="LO12" s="144"/>
      <c r="LP12" s="144"/>
      <c r="LQ12" s="144"/>
      <c r="LR12" s="144"/>
      <c r="LS12" s="144"/>
      <c r="LT12" s="144"/>
      <c r="LU12" s="144"/>
      <c r="LV12" s="144"/>
      <c r="LW12" s="144"/>
      <c r="LX12" s="144"/>
      <c r="LY12" s="144"/>
      <c r="LZ12" s="144"/>
      <c r="MA12" s="144"/>
      <c r="MB12" s="144"/>
      <c r="MC12" s="144"/>
      <c r="MD12" s="144"/>
      <c r="ME12" s="144"/>
      <c r="MF12" s="144"/>
      <c r="MG12" s="144"/>
      <c r="MH12" s="144"/>
      <c r="MI12" s="144"/>
      <c r="MJ12" s="144"/>
      <c r="MK12" s="144"/>
      <c r="ML12" s="144"/>
      <c r="MM12" s="144"/>
      <c r="MN12" s="144"/>
      <c r="MO12" s="144"/>
      <c r="MP12" s="144"/>
      <c r="MQ12" s="144"/>
      <c r="MR12" s="144"/>
      <c r="MS12" s="144"/>
      <c r="MT12" s="144"/>
      <c r="MU12" s="144"/>
      <c r="MV12" s="144"/>
      <c r="MW12" s="144"/>
      <c r="MX12" s="144"/>
      <c r="MY12" s="144"/>
      <c r="MZ12" s="144"/>
      <c r="NA12" s="144"/>
      <c r="NB12" s="144"/>
      <c r="NC12" s="144"/>
      <c r="ND12" s="144"/>
      <c r="NE12" s="144"/>
      <c r="NF12" s="144"/>
      <c r="NG12" s="144"/>
      <c r="NH12" s="144"/>
      <c r="NI12" s="144"/>
      <c r="NJ12" s="144"/>
      <c r="NK12" s="144"/>
      <c r="NL12" s="144"/>
      <c r="NM12" s="144"/>
      <c r="NN12" s="144"/>
      <c r="NO12" s="144"/>
      <c r="NP12" s="144"/>
      <c r="NQ12" s="144"/>
      <c r="NR12" s="144"/>
      <c r="NS12" s="144"/>
      <c r="NT12" s="144"/>
      <c r="NU12" s="144"/>
      <c r="NV12" s="144"/>
      <c r="NW12" s="144"/>
      <c r="NX12" s="144"/>
      <c r="NY12" s="144"/>
      <c r="NZ12" s="144"/>
      <c r="OA12" s="144"/>
      <c r="OB12" s="144"/>
      <c r="OC12" s="144"/>
      <c r="OD12" s="144"/>
      <c r="OE12" s="144"/>
      <c r="OF12" s="144"/>
      <c r="OG12" s="144"/>
      <c r="OH12" s="144"/>
      <c r="OI12" s="144"/>
      <c r="OJ12" s="144"/>
      <c r="OK12" s="144"/>
      <c r="OL12" s="144"/>
      <c r="OM12" s="144"/>
      <c r="ON12" s="144"/>
      <c r="OO12" s="144"/>
      <c r="OP12" s="144"/>
      <c r="OQ12" s="144"/>
      <c r="OR12" s="144"/>
      <c r="OS12" s="144"/>
      <c r="OT12" s="144"/>
      <c r="OU12" s="144"/>
      <c r="OV12" s="144"/>
      <c r="OW12" s="144"/>
      <c r="OX12" s="144"/>
      <c r="OY12" s="144"/>
      <c r="OZ12" s="144"/>
      <c r="PA12" s="144"/>
      <c r="PB12" s="144"/>
      <c r="PC12" s="144"/>
      <c r="PD12" s="144"/>
      <c r="PE12" s="144"/>
      <c r="PF12" s="144"/>
      <c r="PG12" s="144"/>
      <c r="PH12" s="144"/>
      <c r="PI12" s="144"/>
      <c r="PJ12" s="144"/>
      <c r="PK12" s="144"/>
      <c r="PL12" s="144"/>
      <c r="PM12" s="144"/>
      <c r="PN12" s="144"/>
      <c r="PO12" s="144"/>
      <c r="PP12" s="144"/>
      <c r="PQ12" s="144"/>
      <c r="PR12" s="144"/>
      <c r="PS12" s="144"/>
      <c r="PT12" s="144"/>
      <c r="PU12" s="144"/>
      <c r="PV12" s="144"/>
      <c r="PW12" s="144"/>
      <c r="PX12" s="144"/>
      <c r="PY12" s="144"/>
      <c r="PZ12" s="144"/>
      <c r="QA12" s="144"/>
      <c r="QB12" s="144"/>
      <c r="QC12" s="144"/>
      <c r="QD12" s="144"/>
      <c r="QE12" s="144"/>
      <c r="QF12" s="144"/>
      <c r="QG12" s="144"/>
      <c r="QH12" s="144"/>
      <c r="QI12" s="144"/>
      <c r="QJ12" s="144"/>
      <c r="QK12" s="144"/>
      <c r="QL12" s="144"/>
      <c r="QM12" s="144"/>
      <c r="QN12" s="144"/>
      <c r="QO12" s="144"/>
      <c r="QP12" s="144"/>
      <c r="QQ12" s="144"/>
      <c r="QR12" s="144"/>
      <c r="QS12" s="144"/>
      <c r="QT12" s="144"/>
      <c r="QU12" s="144"/>
      <c r="QV12" s="144"/>
      <c r="QW12" s="144"/>
      <c r="QX12" s="144"/>
      <c r="QY12" s="144"/>
      <c r="QZ12" s="144"/>
      <c r="RA12" s="144"/>
      <c r="RB12" s="144"/>
      <c r="RC12" s="144"/>
      <c r="RD12" s="144"/>
      <c r="RE12" s="144"/>
      <c r="RF12" s="144"/>
      <c r="RG12" s="144"/>
      <c r="RH12" s="144"/>
      <c r="RI12" s="144"/>
      <c r="RJ12" s="144"/>
      <c r="RK12" s="144"/>
      <c r="RL12" s="144"/>
      <c r="RM12" s="144"/>
      <c r="RN12" s="144"/>
      <c r="RO12" s="144"/>
      <c r="RP12" s="144"/>
      <c r="RQ12" s="144"/>
      <c r="RR12" s="144"/>
      <c r="RS12" s="144"/>
      <c r="RT12" s="144"/>
      <c r="RU12" s="144"/>
      <c r="RV12" s="144"/>
      <c r="RW12" s="144"/>
      <c r="RX12" s="144"/>
      <c r="RY12" s="144"/>
      <c r="RZ12" s="144"/>
      <c r="SA12" s="144"/>
      <c r="SB12" s="144"/>
      <c r="SC12" s="144"/>
      <c r="SD12" s="144"/>
    </row>
    <row r="13" spans="1:16072" s="25" customFormat="1" ht="15" customHeight="1" x14ac:dyDescent="0.2">
      <c r="A13" s="50"/>
      <c r="B13" s="126"/>
      <c r="C13" s="27"/>
      <c r="D13" s="297" t="s">
        <v>85</v>
      </c>
      <c r="E13" s="28">
        <v>0.1</v>
      </c>
      <c r="F13" s="28">
        <v>0.1</v>
      </c>
      <c r="G13" s="28">
        <v>0.1</v>
      </c>
      <c r="H13" s="218">
        <v>1</v>
      </c>
      <c r="I13" s="28">
        <v>0</v>
      </c>
      <c r="J13" s="137"/>
      <c r="K13" s="40"/>
      <c r="L13" s="40"/>
      <c r="M13" s="1826" t="s">
        <v>195</v>
      </c>
      <c r="N13" s="1827"/>
      <c r="O13" s="1827"/>
      <c r="P13" s="1827"/>
      <c r="Q13" s="1827"/>
      <c r="R13" s="1828"/>
      <c r="S13" s="31">
        <v>2.5000000000000001E-2</v>
      </c>
      <c r="T13" s="215"/>
      <c r="U13" s="32">
        <v>0.05</v>
      </c>
      <c r="V13" s="140"/>
      <c r="W13" s="205"/>
      <c r="X13" s="167"/>
      <c r="Y13" s="167"/>
      <c r="Z13" s="167"/>
      <c r="AA13" s="167"/>
      <c r="AB13" s="167"/>
      <c r="AC13" s="167"/>
      <c r="AD13" s="167"/>
      <c r="AE13" s="207"/>
      <c r="AF13" s="167"/>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7"/>
      <c r="BR13" s="167"/>
      <c r="BS13" s="167"/>
      <c r="BT13" s="167"/>
      <c r="BU13" s="167"/>
      <c r="BV13" s="167"/>
      <c r="BW13" s="167"/>
      <c r="BX13" s="167"/>
      <c r="BY13" s="167"/>
      <c r="BZ13" s="167"/>
      <c r="CA13" s="167"/>
      <c r="CB13" s="167"/>
      <c r="CC13" s="167"/>
      <c r="CD13" s="167"/>
      <c r="CE13" s="167"/>
      <c r="CF13" s="167"/>
      <c r="CG13" s="167"/>
      <c r="CH13" s="167"/>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4"/>
      <c r="IX13" s="144"/>
      <c r="IY13" s="144"/>
      <c r="IZ13" s="144"/>
      <c r="JA13" s="144"/>
      <c r="JB13" s="144"/>
      <c r="JC13" s="144"/>
      <c r="JD13" s="144"/>
      <c r="JE13" s="144"/>
      <c r="JF13" s="144"/>
      <c r="JG13" s="144"/>
      <c r="JH13" s="144"/>
      <c r="JI13" s="144"/>
      <c r="JJ13" s="144"/>
      <c r="JK13" s="144"/>
      <c r="JL13" s="144"/>
      <c r="JM13" s="144"/>
      <c r="JN13" s="144"/>
      <c r="JO13" s="144"/>
      <c r="JP13" s="144"/>
      <c r="JQ13" s="144"/>
      <c r="JR13" s="144"/>
      <c r="JS13" s="144"/>
      <c r="JT13" s="144"/>
      <c r="JU13" s="144"/>
      <c r="JV13" s="144"/>
      <c r="JW13" s="144"/>
      <c r="JX13" s="144"/>
      <c r="JY13" s="144"/>
      <c r="JZ13" s="144"/>
      <c r="KA13" s="144"/>
      <c r="KB13" s="144"/>
      <c r="KC13" s="144"/>
      <c r="KD13" s="144"/>
      <c r="KE13" s="144"/>
      <c r="KF13" s="144"/>
      <c r="KG13" s="144"/>
      <c r="KH13" s="144"/>
      <c r="KI13" s="144"/>
      <c r="KJ13" s="144"/>
      <c r="KK13" s="144"/>
      <c r="KL13" s="144"/>
      <c r="KM13" s="144"/>
      <c r="KN13" s="144"/>
      <c r="KO13" s="144"/>
      <c r="KP13" s="144"/>
      <c r="KQ13" s="144"/>
      <c r="KR13" s="144"/>
      <c r="KS13" s="144"/>
      <c r="KT13" s="144"/>
      <c r="KU13" s="144"/>
      <c r="KV13" s="144"/>
      <c r="KW13" s="144"/>
      <c r="KX13" s="144"/>
      <c r="KY13" s="144"/>
      <c r="KZ13" s="144"/>
      <c r="LA13" s="144"/>
      <c r="LB13" s="144"/>
      <c r="LC13" s="144"/>
      <c r="LD13" s="144"/>
      <c r="LE13" s="144"/>
      <c r="LF13" s="144"/>
      <c r="LG13" s="144"/>
      <c r="LH13" s="144"/>
      <c r="LI13" s="144"/>
      <c r="LJ13" s="144"/>
      <c r="LK13" s="144"/>
      <c r="LL13" s="144"/>
      <c r="LM13" s="144"/>
      <c r="LN13" s="144"/>
      <c r="LO13" s="144"/>
      <c r="LP13" s="144"/>
      <c r="LQ13" s="144"/>
      <c r="LR13" s="144"/>
      <c r="LS13" s="144"/>
      <c r="LT13" s="144"/>
      <c r="LU13" s="144"/>
      <c r="LV13" s="144"/>
      <c r="LW13" s="144"/>
      <c r="LX13" s="144"/>
      <c r="LY13" s="144"/>
      <c r="LZ13" s="144"/>
      <c r="MA13" s="144"/>
      <c r="MB13" s="144"/>
      <c r="MC13" s="144"/>
      <c r="MD13" s="144"/>
      <c r="ME13" s="144"/>
      <c r="MF13" s="144"/>
      <c r="MG13" s="144"/>
      <c r="MH13" s="144"/>
      <c r="MI13" s="144"/>
      <c r="MJ13" s="144"/>
      <c r="MK13" s="144"/>
      <c r="ML13" s="144"/>
      <c r="MM13" s="144"/>
      <c r="MN13" s="144"/>
      <c r="MO13" s="144"/>
      <c r="MP13" s="144"/>
      <c r="MQ13" s="144"/>
      <c r="MR13" s="144"/>
      <c r="MS13" s="144"/>
      <c r="MT13" s="144"/>
      <c r="MU13" s="144"/>
      <c r="MV13" s="144"/>
      <c r="MW13" s="144"/>
      <c r="MX13" s="144"/>
      <c r="MY13" s="144"/>
      <c r="MZ13" s="144"/>
      <c r="NA13" s="144"/>
      <c r="NB13" s="144"/>
      <c r="NC13" s="144"/>
      <c r="ND13" s="144"/>
      <c r="NE13" s="144"/>
      <c r="NF13" s="144"/>
      <c r="NG13" s="144"/>
      <c r="NH13" s="144"/>
      <c r="NI13" s="144"/>
      <c r="NJ13" s="144"/>
      <c r="NK13" s="144"/>
      <c r="NL13" s="144"/>
      <c r="NM13" s="144"/>
      <c r="NN13" s="144"/>
      <c r="NO13" s="144"/>
      <c r="NP13" s="144"/>
      <c r="NQ13" s="144"/>
      <c r="NR13" s="144"/>
      <c r="NS13" s="144"/>
      <c r="NT13" s="144"/>
      <c r="NU13" s="144"/>
      <c r="NV13" s="144"/>
      <c r="NW13" s="144"/>
      <c r="NX13" s="144"/>
      <c r="NY13" s="144"/>
      <c r="NZ13" s="144"/>
      <c r="OA13" s="144"/>
      <c r="OB13" s="144"/>
      <c r="OC13" s="144"/>
      <c r="OD13" s="144"/>
      <c r="OE13" s="144"/>
      <c r="OF13" s="144"/>
      <c r="OG13" s="144"/>
      <c r="OH13" s="144"/>
      <c r="OI13" s="144"/>
      <c r="OJ13" s="144"/>
      <c r="OK13" s="144"/>
      <c r="OL13" s="144"/>
      <c r="OM13" s="144"/>
      <c r="ON13" s="144"/>
      <c r="OO13" s="144"/>
      <c r="OP13" s="144"/>
      <c r="OQ13" s="144"/>
      <c r="OR13" s="144"/>
      <c r="OS13" s="144"/>
      <c r="OT13" s="144"/>
      <c r="OU13" s="144"/>
      <c r="OV13" s="144"/>
      <c r="OW13" s="144"/>
      <c r="OX13" s="144"/>
      <c r="OY13" s="144"/>
      <c r="OZ13" s="144"/>
      <c r="PA13" s="144"/>
      <c r="PB13" s="144"/>
      <c r="PC13" s="144"/>
      <c r="PD13" s="144"/>
      <c r="PE13" s="144"/>
      <c r="PF13" s="144"/>
      <c r="PG13" s="144"/>
      <c r="PH13" s="144"/>
      <c r="PI13" s="144"/>
      <c r="PJ13" s="144"/>
      <c r="PK13" s="144"/>
      <c r="PL13" s="144"/>
      <c r="PM13" s="144"/>
      <c r="PN13" s="144"/>
      <c r="PO13" s="144"/>
      <c r="PP13" s="144"/>
      <c r="PQ13" s="144"/>
      <c r="PR13" s="144"/>
      <c r="PS13" s="144"/>
      <c r="PT13" s="144"/>
      <c r="PU13" s="144"/>
      <c r="PV13" s="144"/>
      <c r="PW13" s="144"/>
      <c r="PX13" s="144"/>
      <c r="PY13" s="144"/>
      <c r="PZ13" s="144"/>
      <c r="QA13" s="144"/>
      <c r="QB13" s="144"/>
      <c r="QC13" s="144"/>
      <c r="QD13" s="144"/>
      <c r="QE13" s="144"/>
      <c r="QF13" s="144"/>
      <c r="QG13" s="144"/>
      <c r="QH13" s="144"/>
      <c r="QI13" s="144"/>
      <c r="QJ13" s="144"/>
      <c r="QK13" s="144"/>
      <c r="QL13" s="144"/>
      <c r="QM13" s="144"/>
      <c r="QN13" s="144"/>
      <c r="QO13" s="144"/>
      <c r="QP13" s="144"/>
      <c r="QQ13" s="144"/>
      <c r="QR13" s="144"/>
      <c r="QS13" s="144"/>
      <c r="QT13" s="144"/>
      <c r="QU13" s="144"/>
      <c r="QV13" s="144"/>
      <c r="QW13" s="144"/>
      <c r="QX13" s="144"/>
      <c r="QY13" s="144"/>
      <c r="QZ13" s="144"/>
      <c r="RA13" s="144"/>
      <c r="RB13" s="144"/>
      <c r="RC13" s="144"/>
      <c r="RD13" s="144"/>
      <c r="RE13" s="144"/>
      <c r="RF13" s="144"/>
      <c r="RG13" s="144"/>
      <c r="RH13" s="144"/>
      <c r="RI13" s="144"/>
      <c r="RJ13" s="144"/>
      <c r="RK13" s="144"/>
      <c r="RL13" s="144"/>
      <c r="RM13" s="144"/>
      <c r="RN13" s="144"/>
      <c r="RO13" s="144"/>
      <c r="RP13" s="144"/>
      <c r="RQ13" s="144"/>
      <c r="RR13" s="144"/>
      <c r="RS13" s="144"/>
      <c r="RT13" s="144"/>
      <c r="RU13" s="144"/>
      <c r="RV13" s="144"/>
      <c r="RW13" s="144"/>
      <c r="RX13" s="144"/>
      <c r="RY13" s="144"/>
      <c r="RZ13" s="144"/>
      <c r="SA13" s="144"/>
      <c r="SB13" s="144"/>
      <c r="SC13" s="144"/>
      <c r="SD13" s="144"/>
    </row>
    <row r="14" spans="1:16072" s="25" customFormat="1" ht="15" customHeight="1" x14ac:dyDescent="0.2">
      <c r="A14" s="50"/>
      <c r="B14" s="126"/>
      <c r="C14" s="27"/>
      <c r="D14" s="297" t="s">
        <v>86</v>
      </c>
      <c r="E14" s="29">
        <v>0.13</v>
      </c>
      <c r="F14" s="29">
        <v>1</v>
      </c>
      <c r="G14" s="29">
        <v>1</v>
      </c>
      <c r="H14" s="47">
        <v>1</v>
      </c>
      <c r="I14" s="29">
        <v>0</v>
      </c>
      <c r="J14" s="137"/>
      <c r="K14" s="1860" t="s">
        <v>196</v>
      </c>
      <c r="L14" s="1861"/>
      <c r="M14" s="1861"/>
      <c r="N14" s="1861"/>
      <c r="O14" s="1861"/>
      <c r="P14" s="1861"/>
      <c r="Q14" s="1861"/>
      <c r="R14" s="1861"/>
      <c r="S14" s="1861"/>
      <c r="T14" s="1861"/>
      <c r="U14" s="1862"/>
      <c r="V14" s="140"/>
      <c r="W14" s="205"/>
      <c r="X14" s="167"/>
      <c r="Y14" s="167"/>
      <c r="Z14" s="167"/>
      <c r="AA14" s="167"/>
      <c r="AB14" s="167"/>
      <c r="AC14" s="167"/>
      <c r="AD14" s="167"/>
      <c r="AE14" s="207"/>
      <c r="AF14" s="167"/>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7"/>
      <c r="CH14" s="167"/>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c r="JO14" s="144"/>
      <c r="JP14" s="144"/>
      <c r="JQ14" s="144"/>
      <c r="JR14" s="144"/>
      <c r="JS14" s="144"/>
      <c r="JT14" s="144"/>
      <c r="JU14" s="144"/>
      <c r="JV14" s="144"/>
      <c r="JW14" s="144"/>
      <c r="JX14" s="144"/>
      <c r="JY14" s="144"/>
      <c r="JZ14" s="144"/>
      <c r="KA14" s="144"/>
      <c r="KB14" s="144"/>
      <c r="KC14" s="144"/>
      <c r="KD14" s="144"/>
      <c r="KE14" s="144"/>
      <c r="KF14" s="144"/>
      <c r="KG14" s="144"/>
      <c r="KH14" s="144"/>
      <c r="KI14" s="144"/>
      <c r="KJ14" s="144"/>
      <c r="KK14" s="144"/>
      <c r="KL14" s="144"/>
      <c r="KM14" s="144"/>
      <c r="KN14" s="144"/>
      <c r="KO14" s="144"/>
      <c r="KP14" s="144"/>
      <c r="KQ14" s="144"/>
      <c r="KR14" s="144"/>
      <c r="KS14" s="144"/>
      <c r="KT14" s="144"/>
      <c r="KU14" s="144"/>
      <c r="KV14" s="144"/>
      <c r="KW14" s="144"/>
      <c r="KX14" s="144"/>
      <c r="KY14" s="144"/>
      <c r="KZ14" s="144"/>
      <c r="LA14" s="144"/>
      <c r="LB14" s="144"/>
      <c r="LC14" s="144"/>
      <c r="LD14" s="144"/>
      <c r="LE14" s="144"/>
      <c r="LF14" s="144"/>
      <c r="LG14" s="144"/>
      <c r="LH14" s="144"/>
      <c r="LI14" s="144"/>
      <c r="LJ14" s="144"/>
      <c r="LK14" s="144"/>
      <c r="LL14" s="144"/>
      <c r="LM14" s="144"/>
      <c r="LN14" s="144"/>
      <c r="LO14" s="144"/>
      <c r="LP14" s="144"/>
      <c r="LQ14" s="144"/>
      <c r="LR14" s="144"/>
      <c r="LS14" s="144"/>
      <c r="LT14" s="144"/>
      <c r="LU14" s="144"/>
      <c r="LV14" s="144"/>
      <c r="LW14" s="144"/>
      <c r="LX14" s="144"/>
      <c r="LY14" s="144"/>
      <c r="LZ14" s="144"/>
      <c r="MA14" s="144"/>
      <c r="MB14" s="144"/>
      <c r="MC14" s="144"/>
      <c r="MD14" s="144"/>
      <c r="ME14" s="144"/>
      <c r="MF14" s="144"/>
      <c r="MG14" s="144"/>
      <c r="MH14" s="144"/>
      <c r="MI14" s="144"/>
      <c r="MJ14" s="144"/>
      <c r="MK14" s="144"/>
      <c r="ML14" s="144"/>
      <c r="MM14" s="144"/>
      <c r="MN14" s="144"/>
      <c r="MO14" s="144"/>
      <c r="MP14" s="144"/>
      <c r="MQ14" s="144"/>
      <c r="MR14" s="144"/>
      <c r="MS14" s="144"/>
      <c r="MT14" s="144"/>
      <c r="MU14" s="144"/>
      <c r="MV14" s="144"/>
      <c r="MW14" s="144"/>
      <c r="MX14" s="144"/>
      <c r="MY14" s="144"/>
      <c r="MZ14" s="144"/>
      <c r="NA14" s="144"/>
      <c r="NB14" s="144"/>
      <c r="NC14" s="144"/>
      <c r="ND14" s="144"/>
      <c r="NE14" s="144"/>
      <c r="NF14" s="144"/>
      <c r="NG14" s="144"/>
      <c r="NH14" s="144"/>
      <c r="NI14" s="144"/>
      <c r="NJ14" s="144"/>
      <c r="NK14" s="144"/>
      <c r="NL14" s="144"/>
      <c r="NM14" s="144"/>
      <c r="NN14" s="144"/>
      <c r="NO14" s="144"/>
      <c r="NP14" s="144"/>
      <c r="NQ14" s="144"/>
      <c r="NR14" s="144"/>
      <c r="NS14" s="144"/>
      <c r="NT14" s="144"/>
      <c r="NU14" s="144"/>
      <c r="NV14" s="144"/>
      <c r="NW14" s="144"/>
      <c r="NX14" s="144"/>
      <c r="NY14" s="144"/>
      <c r="NZ14" s="144"/>
      <c r="OA14" s="144"/>
      <c r="OB14" s="144"/>
      <c r="OC14" s="144"/>
      <c r="OD14" s="144"/>
      <c r="OE14" s="144"/>
      <c r="OF14" s="144"/>
      <c r="OG14" s="144"/>
      <c r="OH14" s="144"/>
      <c r="OI14" s="144"/>
      <c r="OJ14" s="144"/>
      <c r="OK14" s="144"/>
      <c r="OL14" s="144"/>
      <c r="OM14" s="144"/>
      <c r="ON14" s="144"/>
      <c r="OO14" s="144"/>
      <c r="OP14" s="144"/>
      <c r="OQ14" s="144"/>
      <c r="OR14" s="144"/>
      <c r="OS14" s="144"/>
      <c r="OT14" s="144"/>
      <c r="OU14" s="144"/>
      <c r="OV14" s="144"/>
      <c r="OW14" s="144"/>
      <c r="OX14" s="144"/>
      <c r="OY14" s="144"/>
      <c r="OZ14" s="144"/>
      <c r="PA14" s="144"/>
      <c r="PB14" s="144"/>
      <c r="PC14" s="144"/>
      <c r="PD14" s="144"/>
      <c r="PE14" s="144"/>
      <c r="PF14" s="144"/>
      <c r="PG14" s="144"/>
      <c r="PH14" s="144"/>
      <c r="PI14" s="144"/>
      <c r="PJ14" s="144"/>
      <c r="PK14" s="144"/>
      <c r="PL14" s="144"/>
      <c r="PM14" s="144"/>
      <c r="PN14" s="144"/>
      <c r="PO14" s="144"/>
      <c r="PP14" s="144"/>
      <c r="PQ14" s="144"/>
      <c r="PR14" s="144"/>
      <c r="PS14" s="144"/>
      <c r="PT14" s="144"/>
      <c r="PU14" s="144"/>
      <c r="PV14" s="144"/>
      <c r="PW14" s="144"/>
      <c r="PX14" s="144"/>
      <c r="PY14" s="144"/>
      <c r="PZ14" s="144"/>
      <c r="QA14" s="144"/>
      <c r="QB14" s="144"/>
      <c r="QC14" s="144"/>
      <c r="QD14" s="144"/>
      <c r="QE14" s="144"/>
      <c r="QF14" s="144"/>
      <c r="QG14" s="144"/>
      <c r="QH14" s="144"/>
      <c r="QI14" s="144"/>
      <c r="QJ14" s="144"/>
      <c r="QK14" s="144"/>
      <c r="QL14" s="144"/>
      <c r="QM14" s="144"/>
      <c r="QN14" s="144"/>
      <c r="QO14" s="144"/>
      <c r="QP14" s="144"/>
      <c r="QQ14" s="144"/>
      <c r="QR14" s="144"/>
      <c r="QS14" s="144"/>
      <c r="QT14" s="144"/>
      <c r="QU14" s="144"/>
      <c r="QV14" s="144"/>
      <c r="QW14" s="144"/>
      <c r="QX14" s="144"/>
      <c r="QY14" s="144"/>
      <c r="QZ14" s="144"/>
      <c r="RA14" s="144"/>
      <c r="RB14" s="144"/>
      <c r="RC14" s="144"/>
      <c r="RD14" s="144"/>
      <c r="RE14" s="144"/>
      <c r="RF14" s="144"/>
      <c r="RG14" s="144"/>
      <c r="RH14" s="144"/>
      <c r="RI14" s="144"/>
      <c r="RJ14" s="144"/>
      <c r="RK14" s="144"/>
      <c r="RL14" s="144"/>
      <c r="RM14" s="144"/>
      <c r="RN14" s="144"/>
      <c r="RO14" s="144"/>
      <c r="RP14" s="144"/>
      <c r="RQ14" s="144"/>
      <c r="RR14" s="144"/>
      <c r="RS14" s="144"/>
      <c r="RT14" s="144"/>
      <c r="RU14" s="144"/>
      <c r="RV14" s="144"/>
      <c r="RW14" s="144"/>
      <c r="RX14" s="144"/>
      <c r="RY14" s="144"/>
      <c r="RZ14" s="144"/>
      <c r="SA14" s="144"/>
      <c r="SB14" s="144"/>
      <c r="SC14" s="144"/>
      <c r="SD14" s="144"/>
    </row>
    <row r="15" spans="1:16072" s="25" customFormat="1" ht="15" customHeight="1" x14ac:dyDescent="0.2">
      <c r="A15" s="50"/>
      <c r="B15" s="126"/>
      <c r="C15" s="27"/>
      <c r="D15" s="297" t="s">
        <v>87</v>
      </c>
      <c r="E15" s="29">
        <v>0.2</v>
      </c>
      <c r="F15" s="29">
        <v>1</v>
      </c>
      <c r="G15" s="29">
        <v>1</v>
      </c>
      <c r="H15" s="47">
        <v>1</v>
      </c>
      <c r="I15" s="29">
        <v>0</v>
      </c>
      <c r="J15" s="137"/>
      <c r="K15" s="85"/>
      <c r="L15" s="1866" t="s">
        <v>197</v>
      </c>
      <c r="M15" s="1867"/>
      <c r="N15" s="1867"/>
      <c r="O15" s="1867"/>
      <c r="P15" s="1867"/>
      <c r="Q15" s="1867"/>
      <c r="R15" s="1867"/>
      <c r="S15" s="1867"/>
      <c r="T15" s="1867"/>
      <c r="U15" s="1868"/>
      <c r="V15" s="140"/>
      <c r="W15" s="205"/>
      <c r="X15" s="167"/>
      <c r="Y15" s="167"/>
      <c r="Z15" s="167"/>
      <c r="AA15" s="167"/>
      <c r="AB15" s="167"/>
      <c r="AC15" s="167"/>
      <c r="AD15" s="167"/>
      <c r="AE15" s="207"/>
      <c r="AF15" s="167"/>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7"/>
      <c r="CH15" s="167"/>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c r="IW15" s="144"/>
      <c r="IX15" s="144"/>
      <c r="IY15" s="144"/>
      <c r="IZ15" s="144"/>
      <c r="JA15" s="144"/>
      <c r="JB15" s="144"/>
      <c r="JC15" s="144"/>
      <c r="JD15" s="144"/>
      <c r="JE15" s="144"/>
      <c r="JF15" s="144"/>
      <c r="JG15" s="144"/>
      <c r="JH15" s="144"/>
      <c r="JI15" s="144"/>
      <c r="JJ15" s="144"/>
      <c r="JK15" s="144"/>
      <c r="JL15" s="144"/>
      <c r="JM15" s="144"/>
      <c r="JN15" s="144"/>
      <c r="JO15" s="144"/>
      <c r="JP15" s="144"/>
      <c r="JQ15" s="144"/>
      <c r="JR15" s="144"/>
      <c r="JS15" s="144"/>
      <c r="JT15" s="144"/>
      <c r="JU15" s="144"/>
      <c r="JV15" s="144"/>
      <c r="JW15" s="144"/>
      <c r="JX15" s="144"/>
      <c r="JY15" s="144"/>
      <c r="JZ15" s="144"/>
      <c r="KA15" s="144"/>
      <c r="KB15" s="144"/>
      <c r="KC15" s="144"/>
      <c r="KD15" s="144"/>
      <c r="KE15" s="144"/>
      <c r="KF15" s="144"/>
      <c r="KG15" s="144"/>
      <c r="KH15" s="144"/>
      <c r="KI15" s="144"/>
      <c r="KJ15" s="144"/>
      <c r="KK15" s="144"/>
      <c r="KL15" s="144"/>
      <c r="KM15" s="144"/>
      <c r="KN15" s="144"/>
      <c r="KO15" s="144"/>
      <c r="KP15" s="144"/>
      <c r="KQ15" s="144"/>
      <c r="KR15" s="144"/>
      <c r="KS15" s="144"/>
      <c r="KT15" s="144"/>
      <c r="KU15" s="144"/>
      <c r="KV15" s="144"/>
      <c r="KW15" s="144"/>
      <c r="KX15" s="144"/>
      <c r="KY15" s="144"/>
      <c r="KZ15" s="144"/>
      <c r="LA15" s="144"/>
      <c r="LB15" s="144"/>
      <c r="LC15" s="144"/>
      <c r="LD15" s="144"/>
      <c r="LE15" s="144"/>
      <c r="LF15" s="144"/>
      <c r="LG15" s="144"/>
      <c r="LH15" s="144"/>
      <c r="LI15" s="144"/>
      <c r="LJ15" s="144"/>
      <c r="LK15" s="144"/>
      <c r="LL15" s="144"/>
      <c r="LM15" s="144"/>
      <c r="LN15" s="144"/>
      <c r="LO15" s="144"/>
      <c r="LP15" s="144"/>
      <c r="LQ15" s="144"/>
      <c r="LR15" s="144"/>
      <c r="LS15" s="144"/>
      <c r="LT15" s="144"/>
      <c r="LU15" s="144"/>
      <c r="LV15" s="144"/>
      <c r="LW15" s="144"/>
      <c r="LX15" s="144"/>
      <c r="LY15" s="144"/>
      <c r="LZ15" s="144"/>
      <c r="MA15" s="144"/>
      <c r="MB15" s="144"/>
      <c r="MC15" s="144"/>
      <c r="MD15" s="144"/>
      <c r="ME15" s="144"/>
      <c r="MF15" s="144"/>
      <c r="MG15" s="144"/>
      <c r="MH15" s="144"/>
      <c r="MI15" s="144"/>
      <c r="MJ15" s="144"/>
      <c r="MK15" s="144"/>
      <c r="ML15" s="144"/>
      <c r="MM15" s="144"/>
      <c r="MN15" s="144"/>
      <c r="MO15" s="144"/>
      <c r="MP15" s="144"/>
      <c r="MQ15" s="144"/>
      <c r="MR15" s="144"/>
      <c r="MS15" s="144"/>
      <c r="MT15" s="144"/>
      <c r="MU15" s="144"/>
      <c r="MV15" s="144"/>
      <c r="MW15" s="144"/>
      <c r="MX15" s="144"/>
      <c r="MY15" s="144"/>
      <c r="MZ15" s="144"/>
      <c r="NA15" s="144"/>
      <c r="NB15" s="144"/>
      <c r="NC15" s="144"/>
      <c r="ND15" s="144"/>
      <c r="NE15" s="144"/>
      <c r="NF15" s="144"/>
      <c r="NG15" s="144"/>
      <c r="NH15" s="144"/>
      <c r="NI15" s="144"/>
      <c r="NJ15" s="144"/>
      <c r="NK15" s="144"/>
      <c r="NL15" s="144"/>
      <c r="NM15" s="144"/>
      <c r="NN15" s="144"/>
      <c r="NO15" s="144"/>
      <c r="NP15" s="144"/>
      <c r="NQ15" s="144"/>
      <c r="NR15" s="144"/>
      <c r="NS15" s="144"/>
      <c r="NT15" s="144"/>
      <c r="NU15" s="144"/>
      <c r="NV15" s="144"/>
      <c r="NW15" s="144"/>
      <c r="NX15" s="144"/>
      <c r="NY15" s="144"/>
      <c r="NZ15" s="144"/>
      <c r="OA15" s="144"/>
      <c r="OB15" s="144"/>
      <c r="OC15" s="144"/>
      <c r="OD15" s="144"/>
      <c r="OE15" s="144"/>
      <c r="OF15" s="144"/>
      <c r="OG15" s="144"/>
      <c r="OH15" s="144"/>
      <c r="OI15" s="144"/>
      <c r="OJ15" s="144"/>
      <c r="OK15" s="144"/>
      <c r="OL15" s="144"/>
      <c r="OM15" s="144"/>
      <c r="ON15" s="144"/>
      <c r="OO15" s="144"/>
      <c r="OP15" s="144"/>
      <c r="OQ15" s="144"/>
      <c r="OR15" s="144"/>
      <c r="OS15" s="144"/>
      <c r="OT15" s="144"/>
      <c r="OU15" s="144"/>
      <c r="OV15" s="144"/>
      <c r="OW15" s="144"/>
      <c r="OX15" s="144"/>
      <c r="OY15" s="144"/>
      <c r="OZ15" s="144"/>
      <c r="PA15" s="144"/>
      <c r="PB15" s="144"/>
      <c r="PC15" s="144"/>
      <c r="PD15" s="144"/>
      <c r="PE15" s="144"/>
      <c r="PF15" s="144"/>
      <c r="PG15" s="144"/>
      <c r="PH15" s="144"/>
      <c r="PI15" s="144"/>
      <c r="PJ15" s="144"/>
      <c r="PK15" s="144"/>
      <c r="PL15" s="144"/>
      <c r="PM15" s="144"/>
      <c r="PN15" s="144"/>
      <c r="PO15" s="144"/>
      <c r="PP15" s="144"/>
      <c r="PQ15" s="144"/>
      <c r="PR15" s="144"/>
      <c r="PS15" s="144"/>
      <c r="PT15" s="144"/>
      <c r="PU15" s="144"/>
      <c r="PV15" s="144"/>
      <c r="PW15" s="144"/>
      <c r="PX15" s="144"/>
      <c r="PY15" s="144"/>
      <c r="PZ15" s="144"/>
      <c r="QA15" s="144"/>
      <c r="QB15" s="144"/>
      <c r="QC15" s="144"/>
      <c r="QD15" s="144"/>
      <c r="QE15" s="144"/>
      <c r="QF15" s="144"/>
      <c r="QG15" s="144"/>
      <c r="QH15" s="144"/>
      <c r="QI15" s="144"/>
      <c r="QJ15" s="144"/>
      <c r="QK15" s="144"/>
      <c r="QL15" s="144"/>
      <c r="QM15" s="144"/>
      <c r="QN15" s="144"/>
      <c r="QO15" s="144"/>
      <c r="QP15" s="144"/>
      <c r="QQ15" s="144"/>
      <c r="QR15" s="144"/>
      <c r="QS15" s="144"/>
      <c r="QT15" s="144"/>
      <c r="QU15" s="144"/>
      <c r="QV15" s="144"/>
      <c r="QW15" s="144"/>
      <c r="QX15" s="144"/>
      <c r="QY15" s="144"/>
      <c r="QZ15" s="144"/>
      <c r="RA15" s="144"/>
      <c r="RB15" s="144"/>
      <c r="RC15" s="144"/>
      <c r="RD15" s="144"/>
      <c r="RE15" s="144"/>
      <c r="RF15" s="144"/>
      <c r="RG15" s="144"/>
      <c r="RH15" s="144"/>
      <c r="RI15" s="144"/>
      <c r="RJ15" s="144"/>
      <c r="RK15" s="144"/>
      <c r="RL15" s="144"/>
      <c r="RM15" s="144"/>
      <c r="RN15" s="144"/>
      <c r="RO15" s="144"/>
      <c r="RP15" s="144"/>
      <c r="RQ15" s="144"/>
      <c r="RR15" s="144"/>
      <c r="RS15" s="144"/>
      <c r="RT15" s="144"/>
      <c r="RU15" s="144"/>
      <c r="RV15" s="144"/>
      <c r="RW15" s="144"/>
      <c r="RX15" s="144"/>
      <c r="RY15" s="144"/>
      <c r="RZ15" s="144"/>
      <c r="SA15" s="144"/>
      <c r="SB15" s="144"/>
      <c r="SC15" s="144"/>
      <c r="SD15" s="144"/>
    </row>
    <row r="16" spans="1:16072" s="25" customFormat="1" ht="15" customHeight="1" x14ac:dyDescent="0.2">
      <c r="A16" s="50"/>
      <c r="B16" s="126"/>
      <c r="C16" s="27"/>
      <c r="D16" s="297" t="s">
        <v>272</v>
      </c>
      <c r="E16" s="29">
        <v>1</v>
      </c>
      <c r="F16" s="29">
        <v>1</v>
      </c>
      <c r="G16" s="29">
        <v>1</v>
      </c>
      <c r="H16" s="47">
        <v>1</v>
      </c>
      <c r="I16" s="29">
        <v>0</v>
      </c>
      <c r="J16" s="137"/>
      <c r="K16" s="40"/>
      <c r="L16" s="85"/>
      <c r="M16" s="1826" t="s">
        <v>293</v>
      </c>
      <c r="N16" s="1827"/>
      <c r="O16" s="1827"/>
      <c r="P16" s="1827"/>
      <c r="Q16" s="1827"/>
      <c r="R16" s="1828"/>
      <c r="S16" s="147">
        <v>7.4999999999999997E-3</v>
      </c>
      <c r="T16" s="217"/>
      <c r="U16" s="147">
        <v>0.01</v>
      </c>
      <c r="V16" s="140"/>
      <c r="W16" s="205"/>
      <c r="X16" s="167"/>
      <c r="Y16" s="167"/>
      <c r="Z16" s="167"/>
      <c r="AA16" s="167"/>
      <c r="AB16" s="167"/>
      <c r="AC16" s="167"/>
      <c r="AD16" s="167"/>
      <c r="AE16" s="207"/>
      <c r="AF16" s="167"/>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7"/>
      <c r="CH16" s="167"/>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c r="IW16" s="144"/>
      <c r="IX16" s="144"/>
      <c r="IY16" s="144"/>
      <c r="IZ16" s="144"/>
      <c r="JA16" s="144"/>
      <c r="JB16" s="144"/>
      <c r="JC16" s="144"/>
      <c r="JD16" s="144"/>
      <c r="JE16" s="144"/>
      <c r="JF16" s="144"/>
      <c r="JG16" s="144"/>
      <c r="JH16" s="144"/>
      <c r="JI16" s="144"/>
      <c r="JJ16" s="144"/>
      <c r="JK16" s="144"/>
      <c r="JL16" s="144"/>
      <c r="JM16" s="144"/>
      <c r="JN16" s="144"/>
      <c r="JO16" s="144"/>
      <c r="JP16" s="144"/>
      <c r="JQ16" s="144"/>
      <c r="JR16" s="144"/>
      <c r="JS16" s="144"/>
      <c r="JT16" s="144"/>
      <c r="JU16" s="144"/>
      <c r="JV16" s="144"/>
      <c r="JW16" s="144"/>
      <c r="JX16" s="144"/>
      <c r="JY16" s="144"/>
      <c r="JZ16" s="144"/>
      <c r="KA16" s="144"/>
      <c r="KB16" s="144"/>
      <c r="KC16" s="144"/>
      <c r="KD16" s="144"/>
      <c r="KE16" s="144"/>
      <c r="KF16" s="144"/>
      <c r="KG16" s="144"/>
      <c r="KH16" s="144"/>
      <c r="KI16" s="144"/>
      <c r="KJ16" s="144"/>
      <c r="KK16" s="144"/>
      <c r="KL16" s="144"/>
      <c r="KM16" s="144"/>
      <c r="KN16" s="144"/>
      <c r="KO16" s="144"/>
      <c r="KP16" s="144"/>
      <c r="KQ16" s="144"/>
      <c r="KR16" s="144"/>
      <c r="KS16" s="144"/>
      <c r="KT16" s="144"/>
      <c r="KU16" s="144"/>
      <c r="KV16" s="144"/>
      <c r="KW16" s="144"/>
      <c r="KX16" s="144"/>
      <c r="KY16" s="144"/>
      <c r="KZ16" s="144"/>
      <c r="LA16" s="144"/>
      <c r="LB16" s="144"/>
      <c r="LC16" s="144"/>
      <c r="LD16" s="144"/>
      <c r="LE16" s="144"/>
      <c r="LF16" s="144"/>
      <c r="LG16" s="144"/>
      <c r="LH16" s="144"/>
      <c r="LI16" s="144"/>
      <c r="LJ16" s="144"/>
      <c r="LK16" s="144"/>
      <c r="LL16" s="144"/>
      <c r="LM16" s="144"/>
      <c r="LN16" s="144"/>
      <c r="LO16" s="144"/>
      <c r="LP16" s="144"/>
      <c r="LQ16" s="144"/>
      <c r="LR16" s="144"/>
      <c r="LS16" s="144"/>
      <c r="LT16" s="144"/>
      <c r="LU16" s="144"/>
      <c r="LV16" s="144"/>
      <c r="LW16" s="144"/>
      <c r="LX16" s="144"/>
      <c r="LY16" s="144"/>
      <c r="LZ16" s="144"/>
      <c r="MA16" s="144"/>
      <c r="MB16" s="144"/>
      <c r="MC16" s="144"/>
      <c r="MD16" s="144"/>
      <c r="ME16" s="144"/>
      <c r="MF16" s="144"/>
      <c r="MG16" s="144"/>
      <c r="MH16" s="144"/>
      <c r="MI16" s="144"/>
      <c r="MJ16" s="144"/>
      <c r="MK16" s="144"/>
      <c r="ML16" s="144"/>
      <c r="MM16" s="144"/>
      <c r="MN16" s="144"/>
      <c r="MO16" s="144"/>
      <c r="MP16" s="144"/>
      <c r="MQ16" s="144"/>
      <c r="MR16" s="144"/>
      <c r="MS16" s="144"/>
      <c r="MT16" s="144"/>
      <c r="MU16" s="144"/>
      <c r="MV16" s="144"/>
      <c r="MW16" s="144"/>
      <c r="MX16" s="144"/>
      <c r="MY16" s="144"/>
      <c r="MZ16" s="144"/>
      <c r="NA16" s="144"/>
      <c r="NB16" s="144"/>
      <c r="NC16" s="144"/>
      <c r="ND16" s="144"/>
      <c r="NE16" s="144"/>
      <c r="NF16" s="144"/>
      <c r="NG16" s="144"/>
      <c r="NH16" s="144"/>
      <c r="NI16" s="144"/>
      <c r="NJ16" s="144"/>
      <c r="NK16" s="144"/>
      <c r="NL16" s="144"/>
      <c r="NM16" s="144"/>
      <c r="NN16" s="144"/>
      <c r="NO16" s="144"/>
      <c r="NP16" s="144"/>
      <c r="NQ16" s="144"/>
      <c r="NR16" s="144"/>
      <c r="NS16" s="144"/>
      <c r="NT16" s="144"/>
      <c r="NU16" s="144"/>
      <c r="NV16" s="144"/>
      <c r="NW16" s="144"/>
      <c r="NX16" s="144"/>
      <c r="NY16" s="144"/>
      <c r="NZ16" s="144"/>
      <c r="OA16" s="144"/>
      <c r="OB16" s="144"/>
      <c r="OC16" s="144"/>
      <c r="OD16" s="144"/>
      <c r="OE16" s="144"/>
      <c r="OF16" s="144"/>
      <c r="OG16" s="144"/>
      <c r="OH16" s="144"/>
      <c r="OI16" s="144"/>
      <c r="OJ16" s="144"/>
      <c r="OK16" s="144"/>
      <c r="OL16" s="144"/>
      <c r="OM16" s="144"/>
      <c r="ON16" s="144"/>
      <c r="OO16" s="144"/>
      <c r="OP16" s="144"/>
      <c r="OQ16" s="144"/>
      <c r="OR16" s="144"/>
      <c r="OS16" s="144"/>
      <c r="OT16" s="144"/>
      <c r="OU16" s="144"/>
      <c r="OV16" s="144"/>
      <c r="OW16" s="144"/>
      <c r="OX16" s="144"/>
      <c r="OY16" s="144"/>
      <c r="OZ16" s="144"/>
      <c r="PA16" s="144"/>
      <c r="PB16" s="144"/>
      <c r="PC16" s="144"/>
      <c r="PD16" s="144"/>
      <c r="PE16" s="144"/>
      <c r="PF16" s="144"/>
      <c r="PG16" s="144"/>
      <c r="PH16" s="144"/>
      <c r="PI16" s="144"/>
      <c r="PJ16" s="144"/>
      <c r="PK16" s="144"/>
      <c r="PL16" s="144"/>
      <c r="PM16" s="144"/>
      <c r="PN16" s="144"/>
      <c r="PO16" s="144"/>
      <c r="PP16" s="144"/>
      <c r="PQ16" s="144"/>
      <c r="PR16" s="144"/>
      <c r="PS16" s="144"/>
      <c r="PT16" s="144"/>
      <c r="PU16" s="144"/>
      <c r="PV16" s="144"/>
      <c r="PW16" s="144"/>
      <c r="PX16" s="144"/>
      <c r="PY16" s="144"/>
      <c r="PZ16" s="144"/>
      <c r="QA16" s="144"/>
      <c r="QB16" s="144"/>
      <c r="QC16" s="144"/>
      <c r="QD16" s="144"/>
      <c r="QE16" s="144"/>
      <c r="QF16" s="144"/>
      <c r="QG16" s="144"/>
      <c r="QH16" s="144"/>
      <c r="QI16" s="144"/>
      <c r="QJ16" s="144"/>
      <c r="QK16" s="144"/>
      <c r="QL16" s="144"/>
      <c r="QM16" s="144"/>
      <c r="QN16" s="144"/>
      <c r="QO16" s="144"/>
      <c r="QP16" s="144"/>
      <c r="QQ16" s="144"/>
      <c r="QR16" s="144"/>
      <c r="QS16" s="144"/>
      <c r="QT16" s="144"/>
      <c r="QU16" s="144"/>
      <c r="QV16" s="144"/>
      <c r="QW16" s="144"/>
      <c r="QX16" s="144"/>
      <c r="QY16" s="144"/>
      <c r="QZ16" s="144"/>
      <c r="RA16" s="144"/>
      <c r="RB16" s="144"/>
      <c r="RC16" s="144"/>
      <c r="RD16" s="144"/>
      <c r="RE16" s="144"/>
      <c r="RF16" s="144"/>
      <c r="RG16" s="144"/>
      <c r="RH16" s="144"/>
      <c r="RI16" s="144"/>
      <c r="RJ16" s="144"/>
      <c r="RK16" s="144"/>
      <c r="RL16" s="144"/>
      <c r="RM16" s="144"/>
      <c r="RN16" s="144"/>
      <c r="RO16" s="144"/>
      <c r="RP16" s="144"/>
      <c r="RQ16" s="144"/>
      <c r="RR16" s="144"/>
      <c r="RS16" s="144"/>
      <c r="RT16" s="144"/>
      <c r="RU16" s="144"/>
      <c r="RV16" s="144"/>
      <c r="RW16" s="144"/>
      <c r="RX16" s="144"/>
      <c r="RY16" s="144"/>
      <c r="RZ16" s="144"/>
      <c r="SA16" s="144"/>
      <c r="SB16" s="144"/>
      <c r="SC16" s="144"/>
      <c r="SD16" s="144"/>
    </row>
    <row r="17" spans="1:498" s="25" customFormat="1" ht="15" customHeight="1" x14ac:dyDescent="0.2">
      <c r="A17" s="50"/>
      <c r="B17" s="126"/>
      <c r="C17" s="1843" t="s">
        <v>367</v>
      </c>
      <c r="D17" s="1844"/>
      <c r="E17" s="1844" t="s">
        <v>14</v>
      </c>
      <c r="F17" s="1844"/>
      <c r="G17" s="1844"/>
      <c r="H17" s="1844"/>
      <c r="I17" s="1845"/>
      <c r="J17" s="137"/>
      <c r="K17" s="40"/>
      <c r="L17" s="85"/>
      <c r="M17" s="1826" t="s">
        <v>294</v>
      </c>
      <c r="N17" s="1827"/>
      <c r="O17" s="1827"/>
      <c r="P17" s="1827"/>
      <c r="Q17" s="1827"/>
      <c r="R17" s="1828"/>
      <c r="S17" s="30">
        <v>2.5000000000000001E-2</v>
      </c>
      <c r="T17" s="217"/>
      <c r="U17" s="30">
        <v>3.5000000000000003E-2</v>
      </c>
      <c r="V17" s="140"/>
      <c r="W17" s="205"/>
      <c r="X17" s="167"/>
      <c r="Y17" s="167"/>
      <c r="Z17" s="167"/>
      <c r="AA17" s="167"/>
      <c r="AB17" s="167"/>
      <c r="AC17" s="167"/>
      <c r="AD17" s="167"/>
      <c r="AE17" s="207"/>
      <c r="AF17" s="167"/>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7"/>
      <c r="CH17" s="167"/>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O17" s="144"/>
      <c r="JP17" s="144"/>
      <c r="JQ17" s="144"/>
      <c r="JR17" s="144"/>
      <c r="JS17" s="144"/>
      <c r="JT17" s="144"/>
      <c r="JU17" s="144"/>
      <c r="JV17" s="144"/>
      <c r="JW17" s="144"/>
      <c r="JX17" s="144"/>
      <c r="JY17" s="144"/>
      <c r="JZ17" s="144"/>
      <c r="KA17" s="144"/>
      <c r="KB17" s="144"/>
      <c r="KC17" s="144"/>
      <c r="KD17" s="144"/>
      <c r="KE17" s="144"/>
      <c r="KF17" s="144"/>
      <c r="KG17" s="144"/>
      <c r="KH17" s="144"/>
      <c r="KI17" s="144"/>
      <c r="KJ17" s="144"/>
      <c r="KK17" s="144"/>
      <c r="KL17" s="144"/>
      <c r="KM17" s="144"/>
      <c r="KN17" s="144"/>
      <c r="KO17" s="144"/>
      <c r="KP17" s="144"/>
      <c r="KQ17" s="144"/>
      <c r="KR17" s="144"/>
      <c r="KS17" s="144"/>
      <c r="KT17" s="144"/>
      <c r="KU17" s="144"/>
      <c r="KV17" s="144"/>
      <c r="KW17" s="144"/>
      <c r="KX17" s="144"/>
      <c r="KY17" s="144"/>
      <c r="KZ17" s="144"/>
      <c r="LA17" s="144"/>
      <c r="LB17" s="144"/>
      <c r="LC17" s="144"/>
      <c r="LD17" s="144"/>
      <c r="LE17" s="144"/>
      <c r="LF17" s="144"/>
      <c r="LG17" s="144"/>
      <c r="LH17" s="144"/>
      <c r="LI17" s="144"/>
      <c r="LJ17" s="144"/>
      <c r="LK17" s="144"/>
      <c r="LL17" s="144"/>
      <c r="LM17" s="144"/>
      <c r="LN17" s="144"/>
      <c r="LO17" s="144"/>
      <c r="LP17" s="144"/>
      <c r="LQ17" s="144"/>
      <c r="LR17" s="144"/>
      <c r="LS17" s="144"/>
      <c r="LT17" s="144"/>
      <c r="LU17" s="144"/>
      <c r="LV17" s="144"/>
      <c r="LW17" s="144"/>
      <c r="LX17" s="144"/>
      <c r="LY17" s="144"/>
      <c r="LZ17" s="144"/>
      <c r="MA17" s="144"/>
      <c r="MB17" s="144"/>
      <c r="MC17" s="144"/>
      <c r="MD17" s="144"/>
      <c r="ME17" s="144"/>
      <c r="MF17" s="144"/>
      <c r="MG17" s="144"/>
      <c r="MH17" s="144"/>
      <c r="MI17" s="144"/>
      <c r="MJ17" s="144"/>
      <c r="MK17" s="144"/>
      <c r="ML17" s="144"/>
      <c r="MM17" s="144"/>
      <c r="MN17" s="144"/>
      <c r="MO17" s="144"/>
      <c r="MP17" s="144"/>
      <c r="MQ17" s="144"/>
      <c r="MR17" s="144"/>
      <c r="MS17" s="144"/>
      <c r="MT17" s="144"/>
      <c r="MU17" s="144"/>
      <c r="MV17" s="144"/>
      <c r="MW17" s="144"/>
      <c r="MX17" s="144"/>
      <c r="MY17" s="144"/>
      <c r="MZ17" s="144"/>
      <c r="NA17" s="144"/>
      <c r="NB17" s="144"/>
      <c r="NC17" s="144"/>
      <c r="ND17" s="144"/>
      <c r="NE17" s="144"/>
      <c r="NF17" s="144"/>
      <c r="NG17" s="144"/>
      <c r="NH17" s="144"/>
      <c r="NI17" s="144"/>
      <c r="NJ17" s="144"/>
      <c r="NK17" s="144"/>
      <c r="NL17" s="144"/>
      <c r="NM17" s="144"/>
      <c r="NN17" s="144"/>
      <c r="NO17" s="144"/>
      <c r="NP17" s="144"/>
      <c r="NQ17" s="144"/>
      <c r="NR17" s="144"/>
      <c r="NS17" s="144"/>
      <c r="NT17" s="144"/>
      <c r="NU17" s="144"/>
      <c r="NV17" s="144"/>
      <c r="NW17" s="144"/>
      <c r="NX17" s="144"/>
      <c r="NY17" s="144"/>
      <c r="NZ17" s="144"/>
      <c r="OA17" s="144"/>
      <c r="OB17" s="144"/>
      <c r="OC17" s="144"/>
      <c r="OD17" s="144"/>
      <c r="OE17" s="144"/>
      <c r="OF17" s="144"/>
      <c r="OG17" s="144"/>
      <c r="OH17" s="144"/>
      <c r="OI17" s="144"/>
      <c r="OJ17" s="144"/>
      <c r="OK17" s="144"/>
      <c r="OL17" s="144"/>
      <c r="OM17" s="144"/>
      <c r="ON17" s="144"/>
      <c r="OO17" s="144"/>
      <c r="OP17" s="144"/>
      <c r="OQ17" s="144"/>
      <c r="OR17" s="144"/>
      <c r="OS17" s="144"/>
      <c r="OT17" s="144"/>
      <c r="OU17" s="144"/>
      <c r="OV17" s="144"/>
      <c r="OW17" s="144"/>
      <c r="OX17" s="144"/>
      <c r="OY17" s="144"/>
      <c r="OZ17" s="144"/>
      <c r="PA17" s="144"/>
      <c r="PB17" s="144"/>
      <c r="PC17" s="144"/>
      <c r="PD17" s="144"/>
      <c r="PE17" s="144"/>
      <c r="PF17" s="144"/>
      <c r="PG17" s="144"/>
      <c r="PH17" s="144"/>
      <c r="PI17" s="144"/>
      <c r="PJ17" s="144"/>
      <c r="PK17" s="144"/>
      <c r="PL17" s="144"/>
      <c r="PM17" s="144"/>
      <c r="PN17" s="144"/>
      <c r="PO17" s="144"/>
      <c r="PP17" s="144"/>
      <c r="PQ17" s="144"/>
      <c r="PR17" s="144"/>
      <c r="PS17" s="144"/>
      <c r="PT17" s="144"/>
      <c r="PU17" s="144"/>
      <c r="PV17" s="144"/>
      <c r="PW17" s="144"/>
      <c r="PX17" s="144"/>
      <c r="PY17" s="144"/>
      <c r="PZ17" s="144"/>
      <c r="QA17" s="144"/>
      <c r="QB17" s="144"/>
      <c r="QC17" s="144"/>
      <c r="QD17" s="144"/>
      <c r="QE17" s="144"/>
      <c r="QF17" s="144"/>
      <c r="QG17" s="144"/>
      <c r="QH17" s="144"/>
      <c r="QI17" s="144"/>
      <c r="QJ17" s="144"/>
      <c r="QK17" s="144"/>
      <c r="QL17" s="144"/>
      <c r="QM17" s="144"/>
      <c r="QN17" s="144"/>
      <c r="QO17" s="144"/>
      <c r="QP17" s="144"/>
      <c r="QQ17" s="144"/>
      <c r="QR17" s="144"/>
      <c r="QS17" s="144"/>
      <c r="QT17" s="144"/>
      <c r="QU17" s="144"/>
      <c r="QV17" s="144"/>
      <c r="QW17" s="144"/>
      <c r="QX17" s="144"/>
      <c r="QY17" s="144"/>
      <c r="QZ17" s="144"/>
      <c r="RA17" s="144"/>
      <c r="RB17" s="144"/>
      <c r="RC17" s="144"/>
      <c r="RD17" s="144"/>
      <c r="RE17" s="144"/>
      <c r="RF17" s="144"/>
      <c r="RG17" s="144"/>
      <c r="RH17" s="144"/>
      <c r="RI17" s="144"/>
      <c r="RJ17" s="144"/>
      <c r="RK17" s="144"/>
      <c r="RL17" s="144"/>
      <c r="RM17" s="144"/>
      <c r="RN17" s="144"/>
      <c r="RO17" s="144"/>
      <c r="RP17" s="144"/>
      <c r="RQ17" s="144"/>
      <c r="RR17" s="144"/>
      <c r="RS17" s="144"/>
      <c r="RT17" s="144"/>
      <c r="RU17" s="144"/>
      <c r="RV17" s="144"/>
      <c r="RW17" s="144"/>
      <c r="RX17" s="144"/>
      <c r="RY17" s="144"/>
      <c r="RZ17" s="144"/>
      <c r="SA17" s="144"/>
      <c r="SB17" s="144"/>
      <c r="SC17" s="144"/>
      <c r="SD17" s="144"/>
    </row>
    <row r="18" spans="1:498" s="25" customFormat="1" ht="15" customHeight="1" x14ac:dyDescent="0.2">
      <c r="A18" s="50"/>
      <c r="B18" s="126"/>
      <c r="C18" s="27"/>
      <c r="D18" s="297" t="s">
        <v>85</v>
      </c>
      <c r="E18" s="28">
        <v>1</v>
      </c>
      <c r="F18" s="28">
        <v>1</v>
      </c>
      <c r="G18" s="28">
        <v>1</v>
      </c>
      <c r="H18" s="218">
        <v>1</v>
      </c>
      <c r="I18" s="28">
        <v>0</v>
      </c>
      <c r="J18" s="137"/>
      <c r="K18" s="40"/>
      <c r="L18" s="85"/>
      <c r="M18" s="1826" t="s">
        <v>295</v>
      </c>
      <c r="N18" s="1827"/>
      <c r="O18" s="1827"/>
      <c r="P18" s="1827"/>
      <c r="Q18" s="1827"/>
      <c r="R18" s="1828"/>
      <c r="S18" s="30">
        <v>1.2500000000000001E-2</v>
      </c>
      <c r="T18" s="217"/>
      <c r="U18" s="30">
        <v>0.01</v>
      </c>
      <c r="V18" s="140"/>
      <c r="W18" s="205"/>
      <c r="X18" s="167"/>
      <c r="Y18" s="167"/>
      <c r="Z18" s="167"/>
      <c r="AA18" s="167"/>
      <c r="AB18" s="167"/>
      <c r="AC18" s="167"/>
      <c r="AD18" s="167"/>
      <c r="AE18" s="207"/>
      <c r="AF18" s="167"/>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7"/>
      <c r="CH18" s="167"/>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c r="IW18" s="144"/>
      <c r="IX18" s="144"/>
      <c r="IY18" s="144"/>
      <c r="IZ18" s="144"/>
      <c r="JA18" s="144"/>
      <c r="JB18" s="144"/>
      <c r="JC18" s="144"/>
      <c r="JD18" s="144"/>
      <c r="JE18" s="144"/>
      <c r="JF18" s="144"/>
      <c r="JG18" s="144"/>
      <c r="JH18" s="144"/>
      <c r="JI18" s="144"/>
      <c r="JJ18" s="144"/>
      <c r="JK18" s="144"/>
      <c r="JL18" s="144"/>
      <c r="JM18" s="144"/>
      <c r="JN18" s="144"/>
      <c r="JO18" s="144"/>
      <c r="JP18" s="144"/>
      <c r="JQ18" s="144"/>
      <c r="JR18" s="144"/>
      <c r="JS18" s="144"/>
      <c r="JT18" s="144"/>
      <c r="JU18" s="144"/>
      <c r="JV18" s="144"/>
      <c r="JW18" s="144"/>
      <c r="JX18" s="144"/>
      <c r="JY18" s="144"/>
      <c r="JZ18" s="144"/>
      <c r="KA18" s="144"/>
      <c r="KB18" s="144"/>
      <c r="KC18" s="144"/>
      <c r="KD18" s="144"/>
      <c r="KE18" s="144"/>
      <c r="KF18" s="144"/>
      <c r="KG18" s="144"/>
      <c r="KH18" s="144"/>
      <c r="KI18" s="144"/>
      <c r="KJ18" s="144"/>
      <c r="KK18" s="144"/>
      <c r="KL18" s="144"/>
      <c r="KM18" s="144"/>
      <c r="KN18" s="144"/>
      <c r="KO18" s="144"/>
      <c r="KP18" s="144"/>
      <c r="KQ18" s="144"/>
      <c r="KR18" s="144"/>
      <c r="KS18" s="144"/>
      <c r="KT18" s="144"/>
      <c r="KU18" s="144"/>
      <c r="KV18" s="144"/>
      <c r="KW18" s="144"/>
      <c r="KX18" s="144"/>
      <c r="KY18" s="144"/>
      <c r="KZ18" s="144"/>
      <c r="LA18" s="144"/>
      <c r="LB18" s="144"/>
      <c r="LC18" s="144"/>
      <c r="LD18" s="144"/>
      <c r="LE18" s="144"/>
      <c r="LF18" s="144"/>
      <c r="LG18" s="144"/>
      <c r="LH18" s="144"/>
      <c r="LI18" s="144"/>
      <c r="LJ18" s="144"/>
      <c r="LK18" s="144"/>
      <c r="LL18" s="144"/>
      <c r="LM18" s="144"/>
      <c r="LN18" s="144"/>
      <c r="LO18" s="144"/>
      <c r="LP18" s="144"/>
      <c r="LQ18" s="144"/>
      <c r="LR18" s="144"/>
      <c r="LS18" s="144"/>
      <c r="LT18" s="144"/>
      <c r="LU18" s="144"/>
      <c r="LV18" s="144"/>
      <c r="LW18" s="144"/>
      <c r="LX18" s="144"/>
      <c r="LY18" s="144"/>
      <c r="LZ18" s="144"/>
      <c r="MA18" s="144"/>
      <c r="MB18" s="144"/>
      <c r="MC18" s="144"/>
      <c r="MD18" s="144"/>
      <c r="ME18" s="144"/>
      <c r="MF18" s="144"/>
      <c r="MG18" s="144"/>
      <c r="MH18" s="144"/>
      <c r="MI18" s="144"/>
      <c r="MJ18" s="144"/>
      <c r="MK18" s="144"/>
      <c r="ML18" s="144"/>
      <c r="MM18" s="144"/>
      <c r="MN18" s="144"/>
      <c r="MO18" s="144"/>
      <c r="MP18" s="144"/>
      <c r="MQ18" s="144"/>
      <c r="MR18" s="144"/>
      <c r="MS18" s="144"/>
      <c r="MT18" s="144"/>
      <c r="MU18" s="144"/>
      <c r="MV18" s="144"/>
      <c r="MW18" s="144"/>
      <c r="MX18" s="144"/>
      <c r="MY18" s="144"/>
      <c r="MZ18" s="144"/>
      <c r="NA18" s="144"/>
      <c r="NB18" s="144"/>
      <c r="NC18" s="144"/>
      <c r="ND18" s="144"/>
      <c r="NE18" s="144"/>
      <c r="NF18" s="144"/>
      <c r="NG18" s="144"/>
      <c r="NH18" s="144"/>
      <c r="NI18" s="144"/>
      <c r="NJ18" s="144"/>
      <c r="NK18" s="144"/>
      <c r="NL18" s="144"/>
      <c r="NM18" s="144"/>
      <c r="NN18" s="144"/>
      <c r="NO18" s="144"/>
      <c r="NP18" s="144"/>
      <c r="NQ18" s="144"/>
      <c r="NR18" s="144"/>
      <c r="NS18" s="144"/>
      <c r="NT18" s="144"/>
      <c r="NU18" s="144"/>
      <c r="NV18" s="144"/>
      <c r="NW18" s="144"/>
      <c r="NX18" s="144"/>
      <c r="NY18" s="144"/>
      <c r="NZ18" s="144"/>
      <c r="OA18" s="144"/>
      <c r="OB18" s="144"/>
      <c r="OC18" s="144"/>
      <c r="OD18" s="144"/>
      <c r="OE18" s="144"/>
      <c r="OF18" s="144"/>
      <c r="OG18" s="144"/>
      <c r="OH18" s="144"/>
      <c r="OI18" s="144"/>
      <c r="OJ18" s="144"/>
      <c r="OK18" s="144"/>
      <c r="OL18" s="144"/>
      <c r="OM18" s="144"/>
      <c r="ON18" s="144"/>
      <c r="OO18" s="144"/>
      <c r="OP18" s="144"/>
      <c r="OQ18" s="144"/>
      <c r="OR18" s="144"/>
      <c r="OS18" s="144"/>
      <c r="OT18" s="144"/>
      <c r="OU18" s="144"/>
      <c r="OV18" s="144"/>
      <c r="OW18" s="144"/>
      <c r="OX18" s="144"/>
      <c r="OY18" s="144"/>
      <c r="OZ18" s="144"/>
      <c r="PA18" s="144"/>
      <c r="PB18" s="144"/>
      <c r="PC18" s="144"/>
      <c r="PD18" s="144"/>
      <c r="PE18" s="144"/>
      <c r="PF18" s="144"/>
      <c r="PG18" s="144"/>
      <c r="PH18" s="144"/>
      <c r="PI18" s="144"/>
      <c r="PJ18" s="144"/>
      <c r="PK18" s="144"/>
      <c r="PL18" s="144"/>
      <c r="PM18" s="144"/>
      <c r="PN18" s="144"/>
      <c r="PO18" s="144"/>
      <c r="PP18" s="144"/>
      <c r="PQ18" s="144"/>
      <c r="PR18" s="144"/>
      <c r="PS18" s="144"/>
      <c r="PT18" s="144"/>
      <c r="PU18" s="144"/>
      <c r="PV18" s="144"/>
      <c r="PW18" s="144"/>
      <c r="PX18" s="144"/>
      <c r="PY18" s="144"/>
      <c r="PZ18" s="144"/>
      <c r="QA18" s="144"/>
      <c r="QB18" s="144"/>
      <c r="QC18" s="144"/>
      <c r="QD18" s="144"/>
      <c r="QE18" s="144"/>
      <c r="QF18" s="144"/>
      <c r="QG18" s="144"/>
      <c r="QH18" s="144"/>
      <c r="QI18" s="144"/>
      <c r="QJ18" s="144"/>
      <c r="QK18" s="144"/>
      <c r="QL18" s="144"/>
      <c r="QM18" s="144"/>
      <c r="QN18" s="144"/>
      <c r="QO18" s="144"/>
      <c r="QP18" s="144"/>
      <c r="QQ18" s="144"/>
      <c r="QR18" s="144"/>
      <c r="QS18" s="144"/>
      <c r="QT18" s="144"/>
      <c r="QU18" s="144"/>
      <c r="QV18" s="144"/>
      <c r="QW18" s="144"/>
      <c r="QX18" s="144"/>
      <c r="QY18" s="144"/>
      <c r="QZ18" s="144"/>
      <c r="RA18" s="144"/>
      <c r="RB18" s="144"/>
      <c r="RC18" s="144"/>
      <c r="RD18" s="144"/>
      <c r="RE18" s="144"/>
      <c r="RF18" s="144"/>
      <c r="RG18" s="144"/>
      <c r="RH18" s="144"/>
      <c r="RI18" s="144"/>
      <c r="RJ18" s="144"/>
      <c r="RK18" s="144"/>
      <c r="RL18" s="144"/>
      <c r="RM18" s="144"/>
      <c r="RN18" s="144"/>
      <c r="RO18" s="144"/>
      <c r="RP18" s="144"/>
      <c r="RQ18" s="144"/>
      <c r="RR18" s="144"/>
      <c r="RS18" s="144"/>
      <c r="RT18" s="144"/>
      <c r="RU18" s="144"/>
      <c r="RV18" s="144"/>
      <c r="RW18" s="144"/>
      <c r="RX18" s="144"/>
      <c r="RY18" s="144"/>
      <c r="RZ18" s="144"/>
      <c r="SA18" s="144"/>
      <c r="SB18" s="144"/>
      <c r="SC18" s="144"/>
      <c r="SD18" s="144"/>
    </row>
    <row r="19" spans="1:498" s="25" customFormat="1" ht="15" customHeight="1" x14ac:dyDescent="0.2">
      <c r="A19" s="50"/>
      <c r="B19" s="126"/>
      <c r="C19" s="27"/>
      <c r="D19" s="297" t="s">
        <v>86</v>
      </c>
      <c r="E19" s="29">
        <v>1</v>
      </c>
      <c r="F19" s="29">
        <v>1</v>
      </c>
      <c r="G19" s="29">
        <v>1</v>
      </c>
      <c r="H19" s="47">
        <v>1</v>
      </c>
      <c r="I19" s="29">
        <v>0</v>
      </c>
      <c r="J19" s="137"/>
      <c r="K19" s="40"/>
      <c r="L19" s="85"/>
      <c r="M19" s="1826" t="s">
        <v>296</v>
      </c>
      <c r="N19" s="1827"/>
      <c r="O19" s="1827"/>
      <c r="P19" s="1827"/>
      <c r="Q19" s="1827"/>
      <c r="R19" s="1828"/>
      <c r="S19" s="30">
        <v>2.5000000000000001E-2</v>
      </c>
      <c r="T19" s="217"/>
      <c r="U19" s="30">
        <v>3.5000000000000003E-2</v>
      </c>
      <c r="V19" s="140"/>
      <c r="W19" s="205"/>
      <c r="X19" s="167"/>
      <c r="Y19" s="167"/>
      <c r="Z19" s="167"/>
      <c r="AA19" s="167"/>
      <c r="AB19" s="167"/>
      <c r="AC19" s="167"/>
      <c r="AD19" s="167"/>
      <c r="AE19" s="207"/>
      <c r="AF19" s="167"/>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7"/>
      <c r="CH19" s="167"/>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c r="JO19" s="144"/>
      <c r="JP19" s="144"/>
      <c r="JQ19" s="144"/>
      <c r="JR19" s="144"/>
      <c r="JS19" s="144"/>
      <c r="JT19" s="144"/>
      <c r="JU19" s="144"/>
      <c r="JV19" s="144"/>
      <c r="JW19" s="144"/>
      <c r="JX19" s="144"/>
      <c r="JY19" s="144"/>
      <c r="JZ19" s="144"/>
      <c r="KA19" s="144"/>
      <c r="KB19" s="144"/>
      <c r="KC19" s="144"/>
      <c r="KD19" s="144"/>
      <c r="KE19" s="144"/>
      <c r="KF19" s="144"/>
      <c r="KG19" s="144"/>
      <c r="KH19" s="144"/>
      <c r="KI19" s="144"/>
      <c r="KJ19" s="144"/>
      <c r="KK19" s="144"/>
      <c r="KL19" s="144"/>
      <c r="KM19" s="144"/>
      <c r="KN19" s="144"/>
      <c r="KO19" s="144"/>
      <c r="KP19" s="144"/>
      <c r="KQ19" s="144"/>
      <c r="KR19" s="144"/>
      <c r="KS19" s="144"/>
      <c r="KT19" s="144"/>
      <c r="KU19" s="144"/>
      <c r="KV19" s="144"/>
      <c r="KW19" s="144"/>
      <c r="KX19" s="144"/>
      <c r="KY19" s="144"/>
      <c r="KZ19" s="144"/>
      <c r="LA19" s="144"/>
      <c r="LB19" s="144"/>
      <c r="LC19" s="144"/>
      <c r="LD19" s="144"/>
      <c r="LE19" s="144"/>
      <c r="LF19" s="144"/>
      <c r="LG19" s="144"/>
      <c r="LH19" s="144"/>
      <c r="LI19" s="144"/>
      <c r="LJ19" s="144"/>
      <c r="LK19" s="144"/>
      <c r="LL19" s="144"/>
      <c r="LM19" s="144"/>
      <c r="LN19" s="144"/>
      <c r="LO19" s="144"/>
      <c r="LP19" s="144"/>
      <c r="LQ19" s="144"/>
      <c r="LR19" s="144"/>
      <c r="LS19" s="144"/>
      <c r="LT19" s="144"/>
      <c r="LU19" s="144"/>
      <c r="LV19" s="144"/>
      <c r="LW19" s="144"/>
      <c r="LX19" s="144"/>
      <c r="LY19" s="144"/>
      <c r="LZ19" s="144"/>
      <c r="MA19" s="144"/>
      <c r="MB19" s="144"/>
      <c r="MC19" s="144"/>
      <c r="MD19" s="144"/>
      <c r="ME19" s="144"/>
      <c r="MF19" s="144"/>
      <c r="MG19" s="144"/>
      <c r="MH19" s="144"/>
      <c r="MI19" s="144"/>
      <c r="MJ19" s="144"/>
      <c r="MK19" s="144"/>
      <c r="ML19" s="144"/>
      <c r="MM19" s="144"/>
      <c r="MN19" s="144"/>
      <c r="MO19" s="144"/>
      <c r="MP19" s="144"/>
      <c r="MQ19" s="144"/>
      <c r="MR19" s="144"/>
      <c r="MS19" s="144"/>
      <c r="MT19" s="144"/>
      <c r="MU19" s="144"/>
      <c r="MV19" s="144"/>
      <c r="MW19" s="144"/>
      <c r="MX19" s="144"/>
      <c r="MY19" s="144"/>
      <c r="MZ19" s="144"/>
      <c r="NA19" s="144"/>
      <c r="NB19" s="144"/>
      <c r="NC19" s="144"/>
      <c r="ND19" s="144"/>
      <c r="NE19" s="144"/>
      <c r="NF19" s="144"/>
      <c r="NG19" s="144"/>
      <c r="NH19" s="144"/>
      <c r="NI19" s="144"/>
      <c r="NJ19" s="144"/>
      <c r="NK19" s="144"/>
      <c r="NL19" s="144"/>
      <c r="NM19" s="144"/>
      <c r="NN19" s="144"/>
      <c r="NO19" s="144"/>
      <c r="NP19" s="144"/>
      <c r="NQ19" s="144"/>
      <c r="NR19" s="144"/>
      <c r="NS19" s="144"/>
      <c r="NT19" s="144"/>
      <c r="NU19" s="144"/>
      <c r="NV19" s="144"/>
      <c r="NW19" s="144"/>
      <c r="NX19" s="144"/>
      <c r="NY19" s="144"/>
      <c r="NZ19" s="144"/>
      <c r="OA19" s="144"/>
      <c r="OB19" s="144"/>
      <c r="OC19" s="144"/>
      <c r="OD19" s="144"/>
      <c r="OE19" s="144"/>
      <c r="OF19" s="144"/>
      <c r="OG19" s="144"/>
      <c r="OH19" s="144"/>
      <c r="OI19" s="144"/>
      <c r="OJ19" s="144"/>
      <c r="OK19" s="144"/>
      <c r="OL19" s="144"/>
      <c r="OM19" s="144"/>
      <c r="ON19" s="144"/>
      <c r="OO19" s="144"/>
      <c r="OP19" s="144"/>
      <c r="OQ19" s="144"/>
      <c r="OR19" s="144"/>
      <c r="OS19" s="144"/>
      <c r="OT19" s="144"/>
      <c r="OU19" s="144"/>
      <c r="OV19" s="144"/>
      <c r="OW19" s="144"/>
      <c r="OX19" s="144"/>
      <c r="OY19" s="144"/>
      <c r="OZ19" s="144"/>
      <c r="PA19" s="144"/>
      <c r="PB19" s="144"/>
      <c r="PC19" s="144"/>
      <c r="PD19" s="144"/>
      <c r="PE19" s="144"/>
      <c r="PF19" s="144"/>
      <c r="PG19" s="144"/>
      <c r="PH19" s="144"/>
      <c r="PI19" s="144"/>
      <c r="PJ19" s="144"/>
      <c r="PK19" s="144"/>
      <c r="PL19" s="144"/>
      <c r="PM19" s="144"/>
      <c r="PN19" s="144"/>
      <c r="PO19" s="144"/>
      <c r="PP19" s="144"/>
      <c r="PQ19" s="144"/>
      <c r="PR19" s="144"/>
      <c r="PS19" s="144"/>
      <c r="PT19" s="144"/>
      <c r="PU19" s="144"/>
      <c r="PV19" s="144"/>
      <c r="PW19" s="144"/>
      <c r="PX19" s="144"/>
      <c r="PY19" s="144"/>
      <c r="PZ19" s="144"/>
      <c r="QA19" s="144"/>
      <c r="QB19" s="144"/>
      <c r="QC19" s="144"/>
      <c r="QD19" s="144"/>
      <c r="QE19" s="144"/>
      <c r="QF19" s="144"/>
      <c r="QG19" s="144"/>
      <c r="QH19" s="144"/>
      <c r="QI19" s="144"/>
      <c r="QJ19" s="144"/>
      <c r="QK19" s="144"/>
      <c r="QL19" s="144"/>
      <c r="QM19" s="144"/>
      <c r="QN19" s="144"/>
      <c r="QO19" s="144"/>
      <c r="QP19" s="144"/>
      <c r="QQ19" s="144"/>
      <c r="QR19" s="144"/>
      <c r="QS19" s="144"/>
      <c r="QT19" s="144"/>
      <c r="QU19" s="144"/>
      <c r="QV19" s="144"/>
      <c r="QW19" s="144"/>
      <c r="QX19" s="144"/>
      <c r="QY19" s="144"/>
      <c r="QZ19" s="144"/>
      <c r="RA19" s="144"/>
      <c r="RB19" s="144"/>
      <c r="RC19" s="144"/>
      <c r="RD19" s="144"/>
      <c r="RE19" s="144"/>
      <c r="RF19" s="144"/>
      <c r="RG19" s="144"/>
      <c r="RH19" s="144"/>
      <c r="RI19" s="144"/>
      <c r="RJ19" s="144"/>
      <c r="RK19" s="144"/>
      <c r="RL19" s="144"/>
      <c r="RM19" s="144"/>
      <c r="RN19" s="144"/>
      <c r="RO19" s="144"/>
      <c r="RP19" s="144"/>
      <c r="RQ19" s="144"/>
      <c r="RR19" s="144"/>
      <c r="RS19" s="144"/>
      <c r="RT19" s="144"/>
      <c r="RU19" s="144"/>
      <c r="RV19" s="144"/>
      <c r="RW19" s="144"/>
      <c r="RX19" s="144"/>
      <c r="RY19" s="144"/>
      <c r="RZ19" s="144"/>
      <c r="SA19" s="144"/>
      <c r="SB19" s="144"/>
      <c r="SC19" s="144"/>
      <c r="SD19" s="144"/>
    </row>
    <row r="20" spans="1:498" s="25" customFormat="1" ht="15" customHeight="1" x14ac:dyDescent="0.2">
      <c r="A20" s="50"/>
      <c r="B20" s="126"/>
      <c r="C20" s="27"/>
      <c r="D20" s="297" t="s">
        <v>87</v>
      </c>
      <c r="E20" s="29">
        <v>1</v>
      </c>
      <c r="F20" s="29">
        <v>1</v>
      </c>
      <c r="G20" s="29">
        <v>1</v>
      </c>
      <c r="H20" s="47">
        <v>1</v>
      </c>
      <c r="I20" s="29">
        <v>0</v>
      </c>
      <c r="J20" s="137"/>
      <c r="K20" s="40"/>
      <c r="L20" s="85"/>
      <c r="M20" s="1826" t="s">
        <v>297</v>
      </c>
      <c r="N20" s="1827"/>
      <c r="O20" s="1827"/>
      <c r="P20" s="1827"/>
      <c r="Q20" s="1827"/>
      <c r="R20" s="1828"/>
      <c r="S20" s="30">
        <v>2.5000000000000001E-2</v>
      </c>
      <c r="T20" s="217"/>
      <c r="U20" s="30">
        <v>0.05</v>
      </c>
      <c r="V20" s="140"/>
      <c r="W20" s="205"/>
      <c r="X20" s="167"/>
      <c r="Y20" s="167"/>
      <c r="Z20" s="167"/>
      <c r="AA20" s="167"/>
      <c r="AB20" s="167"/>
      <c r="AC20" s="167"/>
      <c r="AD20" s="167"/>
      <c r="AE20" s="207"/>
      <c r="AF20" s="167"/>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7"/>
      <c r="CH20" s="167"/>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44"/>
      <c r="JF20" s="144"/>
      <c r="JG20" s="144"/>
      <c r="JH20" s="144"/>
      <c r="JI20" s="144"/>
      <c r="JJ20" s="144"/>
      <c r="JK20" s="144"/>
      <c r="JL20" s="144"/>
      <c r="JM20" s="144"/>
      <c r="JN20" s="144"/>
      <c r="JO20" s="144"/>
      <c r="JP20" s="144"/>
      <c r="JQ20" s="144"/>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c r="KV20" s="144"/>
      <c r="KW20" s="144"/>
      <c r="KX20" s="144"/>
      <c r="KY20" s="144"/>
      <c r="KZ20" s="144"/>
      <c r="LA20" s="144"/>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44"/>
      <c r="LZ20" s="144"/>
      <c r="MA20" s="144"/>
      <c r="MB20" s="144"/>
      <c r="MC20" s="144"/>
      <c r="MD20" s="144"/>
      <c r="ME20" s="144"/>
      <c r="MF20" s="144"/>
      <c r="MG20" s="144"/>
      <c r="MH20" s="144"/>
      <c r="MI20" s="144"/>
      <c r="MJ20" s="144"/>
      <c r="MK20" s="144"/>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44"/>
      <c r="NJ20" s="144"/>
      <c r="NK20" s="144"/>
      <c r="NL20" s="144"/>
      <c r="NM20" s="144"/>
      <c r="NN20" s="144"/>
      <c r="NO20" s="144"/>
      <c r="NP20" s="144"/>
      <c r="NQ20" s="144"/>
      <c r="NR20" s="144"/>
      <c r="NS20" s="144"/>
      <c r="NT20" s="144"/>
      <c r="NU20" s="144"/>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44"/>
      <c r="OT20" s="144"/>
      <c r="OU20" s="144"/>
      <c r="OV20" s="144"/>
      <c r="OW20" s="144"/>
      <c r="OX20" s="144"/>
      <c r="OY20" s="144"/>
      <c r="OZ20" s="144"/>
      <c r="PA20" s="144"/>
      <c r="PB20" s="144"/>
      <c r="PC20" s="144"/>
      <c r="PD20" s="144"/>
      <c r="PE20" s="144"/>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44"/>
      <c r="QD20" s="144"/>
      <c r="QE20" s="144"/>
      <c r="QF20" s="144"/>
      <c r="QG20" s="144"/>
      <c r="QH20" s="144"/>
      <c r="QI20" s="144"/>
      <c r="QJ20" s="144"/>
      <c r="QK20" s="144"/>
      <c r="QL20" s="144"/>
      <c r="QM20" s="144"/>
      <c r="QN20" s="144"/>
      <c r="QO20" s="144"/>
      <c r="QP20" s="144"/>
      <c r="QQ20" s="144"/>
      <c r="QR20" s="144"/>
      <c r="QS20" s="144"/>
      <c r="QT20" s="144"/>
      <c r="QU20" s="144"/>
      <c r="QV20" s="144"/>
      <c r="QW20" s="144"/>
      <c r="QX20" s="144"/>
      <c r="QY20" s="144"/>
      <c r="QZ20" s="144"/>
      <c r="RA20" s="144"/>
      <c r="RB20" s="144"/>
      <c r="RC20" s="144"/>
      <c r="RD20" s="144"/>
      <c r="RE20" s="144"/>
      <c r="RF20" s="144"/>
      <c r="RG20" s="144"/>
      <c r="RH20" s="144"/>
      <c r="RI20" s="144"/>
      <c r="RJ20" s="144"/>
      <c r="RK20" s="144"/>
      <c r="RL20" s="144"/>
      <c r="RM20" s="144"/>
      <c r="RN20" s="144"/>
      <c r="RO20" s="144"/>
      <c r="RP20" s="144"/>
      <c r="RQ20" s="144"/>
      <c r="RR20" s="144"/>
      <c r="RS20" s="144"/>
      <c r="RT20" s="144"/>
      <c r="RU20" s="144"/>
      <c r="RV20" s="144"/>
      <c r="RW20" s="144"/>
      <c r="RX20" s="144"/>
      <c r="RY20" s="144"/>
      <c r="RZ20" s="144"/>
      <c r="SA20" s="144"/>
      <c r="SB20" s="144"/>
      <c r="SC20" s="144"/>
      <c r="SD20" s="144"/>
    </row>
    <row r="21" spans="1:498" s="25" customFormat="1" ht="15" customHeight="1" x14ac:dyDescent="0.2">
      <c r="A21" s="50"/>
      <c r="B21" s="126"/>
      <c r="C21" s="27"/>
      <c r="D21" s="297" t="s">
        <v>272</v>
      </c>
      <c r="E21" s="148">
        <v>1</v>
      </c>
      <c r="F21" s="148">
        <v>1</v>
      </c>
      <c r="G21" s="148">
        <v>1</v>
      </c>
      <c r="H21" s="149">
        <v>1</v>
      </c>
      <c r="I21" s="29">
        <v>0</v>
      </c>
      <c r="J21" s="137"/>
      <c r="K21" s="40"/>
      <c r="L21" s="85"/>
      <c r="M21" s="1826" t="s">
        <v>292</v>
      </c>
      <c r="N21" s="1827"/>
      <c r="O21" s="1827"/>
      <c r="P21" s="1827"/>
      <c r="Q21" s="1827"/>
      <c r="R21" s="1828"/>
      <c r="S21" s="30">
        <v>2.5000000000000001E-2</v>
      </c>
      <c r="T21" s="215"/>
      <c r="U21" s="30">
        <v>0.05</v>
      </c>
      <c r="V21" s="140"/>
      <c r="W21" s="205"/>
      <c r="X21" s="167"/>
      <c r="Y21" s="167"/>
      <c r="Z21" s="167"/>
      <c r="AA21" s="167"/>
      <c r="AB21" s="167"/>
      <c r="AC21" s="167"/>
      <c r="AD21" s="167"/>
      <c r="AE21" s="207"/>
      <c r="AF21" s="167"/>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7"/>
      <c r="CH21" s="167"/>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c r="IW21" s="144"/>
      <c r="IX21" s="144"/>
      <c r="IY21" s="144"/>
      <c r="IZ21" s="144"/>
      <c r="JA21" s="144"/>
      <c r="JB21" s="144"/>
      <c r="JC21" s="144"/>
      <c r="JD21" s="144"/>
      <c r="JE21" s="144"/>
      <c r="JF21" s="144"/>
      <c r="JG21" s="144"/>
      <c r="JH21" s="144"/>
      <c r="JI21" s="144"/>
      <c r="JJ21" s="144"/>
      <c r="JK21" s="144"/>
      <c r="JL21" s="144"/>
      <c r="JM21" s="144"/>
      <c r="JN21" s="144"/>
      <c r="JO21" s="144"/>
      <c r="JP21" s="144"/>
      <c r="JQ21" s="144"/>
      <c r="JR21" s="144"/>
      <c r="JS21" s="144"/>
      <c r="JT21" s="144"/>
      <c r="JU21" s="144"/>
      <c r="JV21" s="144"/>
      <c r="JW21" s="144"/>
      <c r="JX21" s="144"/>
      <c r="JY21" s="144"/>
      <c r="JZ21" s="144"/>
      <c r="KA21" s="144"/>
      <c r="KB21" s="144"/>
      <c r="KC21" s="144"/>
      <c r="KD21" s="144"/>
      <c r="KE21" s="144"/>
      <c r="KF21" s="144"/>
      <c r="KG21" s="144"/>
      <c r="KH21" s="144"/>
      <c r="KI21" s="144"/>
      <c r="KJ21" s="144"/>
      <c r="KK21" s="144"/>
      <c r="KL21" s="144"/>
      <c r="KM21" s="144"/>
      <c r="KN21" s="144"/>
      <c r="KO21" s="144"/>
      <c r="KP21" s="144"/>
      <c r="KQ21" s="144"/>
      <c r="KR21" s="144"/>
      <c r="KS21" s="144"/>
      <c r="KT21" s="144"/>
      <c r="KU21" s="144"/>
      <c r="KV21" s="144"/>
      <c r="KW21" s="144"/>
      <c r="KX21" s="144"/>
      <c r="KY21" s="144"/>
      <c r="KZ21" s="144"/>
      <c r="LA21" s="144"/>
      <c r="LB21" s="144"/>
      <c r="LC21" s="144"/>
      <c r="LD21" s="144"/>
      <c r="LE21" s="144"/>
      <c r="LF21" s="144"/>
      <c r="LG21" s="144"/>
      <c r="LH21" s="144"/>
      <c r="LI21" s="144"/>
      <c r="LJ21" s="144"/>
      <c r="LK21" s="144"/>
      <c r="LL21" s="144"/>
      <c r="LM21" s="144"/>
      <c r="LN21" s="144"/>
      <c r="LO21" s="144"/>
      <c r="LP21" s="144"/>
      <c r="LQ21" s="144"/>
      <c r="LR21" s="144"/>
      <c r="LS21" s="144"/>
      <c r="LT21" s="144"/>
      <c r="LU21" s="144"/>
      <c r="LV21" s="144"/>
      <c r="LW21" s="144"/>
      <c r="LX21" s="144"/>
      <c r="LY21" s="144"/>
      <c r="LZ21" s="144"/>
      <c r="MA21" s="144"/>
      <c r="MB21" s="144"/>
      <c r="MC21" s="144"/>
      <c r="MD21" s="144"/>
      <c r="ME21" s="144"/>
      <c r="MF21" s="144"/>
      <c r="MG21" s="144"/>
      <c r="MH21" s="144"/>
      <c r="MI21" s="144"/>
      <c r="MJ21" s="144"/>
      <c r="MK21" s="144"/>
      <c r="ML21" s="144"/>
      <c r="MM21" s="144"/>
      <c r="MN21" s="144"/>
      <c r="MO21" s="144"/>
      <c r="MP21" s="144"/>
      <c r="MQ21" s="144"/>
      <c r="MR21" s="144"/>
      <c r="MS21" s="144"/>
      <c r="MT21" s="144"/>
      <c r="MU21" s="144"/>
      <c r="MV21" s="144"/>
      <c r="MW21" s="144"/>
      <c r="MX21" s="144"/>
      <c r="MY21" s="144"/>
      <c r="MZ21" s="144"/>
      <c r="NA21" s="144"/>
      <c r="NB21" s="144"/>
      <c r="NC21" s="144"/>
      <c r="ND21" s="144"/>
      <c r="NE21" s="144"/>
      <c r="NF21" s="144"/>
      <c r="NG21" s="144"/>
      <c r="NH21" s="144"/>
      <c r="NI21" s="144"/>
      <c r="NJ21" s="144"/>
      <c r="NK21" s="144"/>
      <c r="NL21" s="144"/>
      <c r="NM21" s="144"/>
      <c r="NN21" s="144"/>
      <c r="NO21" s="144"/>
      <c r="NP21" s="144"/>
      <c r="NQ21" s="144"/>
      <c r="NR21" s="144"/>
      <c r="NS21" s="144"/>
      <c r="NT21" s="144"/>
      <c r="NU21" s="144"/>
      <c r="NV21" s="144"/>
      <c r="NW21" s="144"/>
      <c r="NX21" s="144"/>
      <c r="NY21" s="144"/>
      <c r="NZ21" s="144"/>
      <c r="OA21" s="144"/>
      <c r="OB21" s="144"/>
      <c r="OC21" s="144"/>
      <c r="OD21" s="144"/>
      <c r="OE21" s="144"/>
      <c r="OF21" s="144"/>
      <c r="OG21" s="144"/>
      <c r="OH21" s="144"/>
      <c r="OI21" s="144"/>
      <c r="OJ21" s="144"/>
      <c r="OK21" s="144"/>
      <c r="OL21" s="144"/>
      <c r="OM21" s="144"/>
      <c r="ON21" s="144"/>
      <c r="OO21" s="144"/>
      <c r="OP21" s="144"/>
      <c r="OQ21" s="144"/>
      <c r="OR21" s="144"/>
      <c r="OS21" s="144"/>
      <c r="OT21" s="144"/>
      <c r="OU21" s="144"/>
      <c r="OV21" s="144"/>
      <c r="OW21" s="144"/>
      <c r="OX21" s="144"/>
      <c r="OY21" s="144"/>
      <c r="OZ21" s="144"/>
      <c r="PA21" s="144"/>
      <c r="PB21" s="144"/>
      <c r="PC21" s="144"/>
      <c r="PD21" s="144"/>
      <c r="PE21" s="144"/>
      <c r="PF21" s="144"/>
      <c r="PG21" s="144"/>
      <c r="PH21" s="144"/>
      <c r="PI21" s="144"/>
      <c r="PJ21" s="144"/>
      <c r="PK21" s="144"/>
      <c r="PL21" s="144"/>
      <c r="PM21" s="144"/>
      <c r="PN21" s="144"/>
      <c r="PO21" s="144"/>
      <c r="PP21" s="144"/>
      <c r="PQ21" s="144"/>
      <c r="PR21" s="144"/>
      <c r="PS21" s="144"/>
      <c r="PT21" s="144"/>
      <c r="PU21" s="144"/>
      <c r="PV21" s="144"/>
      <c r="PW21" s="144"/>
      <c r="PX21" s="144"/>
      <c r="PY21" s="144"/>
      <c r="PZ21" s="144"/>
      <c r="QA21" s="144"/>
      <c r="QB21" s="144"/>
      <c r="QC21" s="144"/>
      <c r="QD21" s="144"/>
      <c r="QE21" s="144"/>
      <c r="QF21" s="144"/>
      <c r="QG21" s="144"/>
      <c r="QH21" s="144"/>
      <c r="QI21" s="144"/>
      <c r="QJ21" s="144"/>
      <c r="QK21" s="144"/>
      <c r="QL21" s="144"/>
      <c r="QM21" s="144"/>
      <c r="QN21" s="144"/>
      <c r="QO21" s="144"/>
      <c r="QP21" s="144"/>
      <c r="QQ21" s="144"/>
      <c r="QR21" s="144"/>
      <c r="QS21" s="144"/>
      <c r="QT21" s="144"/>
      <c r="QU21" s="144"/>
      <c r="QV21" s="144"/>
      <c r="QW21" s="144"/>
      <c r="QX21" s="144"/>
      <c r="QY21" s="144"/>
      <c r="QZ21" s="144"/>
      <c r="RA21" s="144"/>
      <c r="RB21" s="144"/>
      <c r="RC21" s="144"/>
      <c r="RD21" s="144"/>
      <c r="RE21" s="144"/>
      <c r="RF21" s="144"/>
      <c r="RG21" s="144"/>
      <c r="RH21" s="144"/>
      <c r="RI21" s="144"/>
      <c r="RJ21" s="144"/>
      <c r="RK21" s="144"/>
      <c r="RL21" s="144"/>
      <c r="RM21" s="144"/>
      <c r="RN21" s="144"/>
      <c r="RO21" s="144"/>
      <c r="RP21" s="144"/>
      <c r="RQ21" s="144"/>
      <c r="RR21" s="144"/>
      <c r="RS21" s="144"/>
      <c r="RT21" s="144"/>
      <c r="RU21" s="144"/>
      <c r="RV21" s="144"/>
      <c r="RW21" s="144"/>
      <c r="RX21" s="144"/>
      <c r="RY21" s="144"/>
      <c r="RZ21" s="144"/>
      <c r="SA21" s="144"/>
      <c r="SB21" s="144"/>
      <c r="SC21" s="144"/>
      <c r="SD21" s="144"/>
    </row>
    <row r="22" spans="1:498" s="25" customFormat="1" ht="15" customHeight="1" x14ac:dyDescent="0.2">
      <c r="A22" s="50"/>
      <c r="B22" s="1807" t="s">
        <v>88</v>
      </c>
      <c r="C22" s="1545"/>
      <c r="D22" s="1545"/>
      <c r="E22" s="1545"/>
      <c r="F22" s="1545"/>
      <c r="G22" s="1545"/>
      <c r="H22" s="1545"/>
      <c r="I22" s="1546"/>
      <c r="J22" s="137"/>
      <c r="K22" s="7"/>
      <c r="L22" s="1866" t="s">
        <v>228</v>
      </c>
      <c r="M22" s="1867"/>
      <c r="N22" s="1867"/>
      <c r="O22" s="1867"/>
      <c r="P22" s="1867"/>
      <c r="Q22" s="1867"/>
      <c r="R22" s="1867"/>
      <c r="S22" s="1867"/>
      <c r="T22" s="1867"/>
      <c r="U22" s="1868"/>
      <c r="V22" s="140"/>
      <c r="W22" s="172"/>
      <c r="X22" s="7"/>
      <c r="Y22" s="7"/>
      <c r="Z22" s="7"/>
      <c r="AA22" s="7"/>
      <c r="AB22" s="7"/>
      <c r="AC22" s="7"/>
      <c r="AD22" s="167"/>
      <c r="AE22" s="207"/>
      <c r="AF22" s="167"/>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7"/>
      <c r="CH22" s="167"/>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c r="IW22" s="144"/>
      <c r="IX22" s="144"/>
      <c r="IY22" s="144"/>
      <c r="IZ22" s="144"/>
      <c r="JA22" s="144"/>
      <c r="JB22" s="144"/>
      <c r="JC22" s="144"/>
      <c r="JD22" s="144"/>
      <c r="JE22" s="144"/>
      <c r="JF22" s="144"/>
      <c r="JG22" s="144"/>
      <c r="JH22" s="144"/>
      <c r="JI22" s="144"/>
      <c r="JJ22" s="144"/>
      <c r="JK22" s="144"/>
      <c r="JL22" s="144"/>
      <c r="JM22" s="144"/>
      <c r="JN22" s="144"/>
      <c r="JO22" s="144"/>
      <c r="JP22" s="144"/>
      <c r="JQ22" s="144"/>
      <c r="JR22" s="144"/>
      <c r="JS22" s="144"/>
      <c r="JT22" s="144"/>
      <c r="JU22" s="144"/>
      <c r="JV22" s="144"/>
      <c r="JW22" s="144"/>
      <c r="JX22" s="144"/>
      <c r="JY22" s="144"/>
      <c r="JZ22" s="144"/>
      <c r="KA22" s="144"/>
      <c r="KB22" s="144"/>
      <c r="KC22" s="144"/>
      <c r="KD22" s="144"/>
      <c r="KE22" s="144"/>
      <c r="KF22" s="144"/>
      <c r="KG22" s="144"/>
      <c r="KH22" s="144"/>
      <c r="KI22" s="144"/>
      <c r="KJ22" s="144"/>
      <c r="KK22" s="144"/>
      <c r="KL22" s="144"/>
      <c r="KM22" s="144"/>
      <c r="KN22" s="144"/>
      <c r="KO22" s="144"/>
      <c r="KP22" s="144"/>
      <c r="KQ22" s="144"/>
      <c r="KR22" s="144"/>
      <c r="KS22" s="144"/>
      <c r="KT22" s="144"/>
      <c r="KU22" s="144"/>
      <c r="KV22" s="144"/>
      <c r="KW22" s="144"/>
      <c r="KX22" s="144"/>
      <c r="KY22" s="144"/>
      <c r="KZ22" s="144"/>
      <c r="LA22" s="144"/>
      <c r="LB22" s="144"/>
      <c r="LC22" s="144"/>
      <c r="LD22" s="144"/>
      <c r="LE22" s="144"/>
      <c r="LF22" s="144"/>
      <c r="LG22" s="144"/>
      <c r="LH22" s="144"/>
      <c r="LI22" s="144"/>
      <c r="LJ22" s="144"/>
      <c r="LK22" s="144"/>
      <c r="LL22" s="144"/>
      <c r="LM22" s="144"/>
      <c r="LN22" s="144"/>
      <c r="LO22" s="144"/>
      <c r="LP22" s="144"/>
      <c r="LQ22" s="144"/>
      <c r="LR22" s="144"/>
      <c r="LS22" s="144"/>
      <c r="LT22" s="144"/>
      <c r="LU22" s="144"/>
      <c r="LV22" s="144"/>
      <c r="LW22" s="144"/>
      <c r="LX22" s="144"/>
      <c r="LY22" s="144"/>
      <c r="LZ22" s="144"/>
      <c r="MA22" s="144"/>
      <c r="MB22" s="144"/>
      <c r="MC22" s="144"/>
      <c r="MD22" s="144"/>
      <c r="ME22" s="144"/>
      <c r="MF22" s="144"/>
      <c r="MG22" s="144"/>
      <c r="MH22" s="144"/>
      <c r="MI22" s="144"/>
      <c r="MJ22" s="144"/>
      <c r="MK22" s="144"/>
      <c r="ML22" s="144"/>
      <c r="MM22" s="144"/>
      <c r="MN22" s="144"/>
      <c r="MO22" s="144"/>
      <c r="MP22" s="144"/>
      <c r="MQ22" s="144"/>
      <c r="MR22" s="144"/>
      <c r="MS22" s="144"/>
      <c r="MT22" s="144"/>
      <c r="MU22" s="144"/>
      <c r="MV22" s="144"/>
      <c r="MW22" s="144"/>
      <c r="MX22" s="144"/>
      <c r="MY22" s="144"/>
      <c r="MZ22" s="144"/>
      <c r="NA22" s="144"/>
      <c r="NB22" s="144"/>
      <c r="NC22" s="144"/>
      <c r="ND22" s="144"/>
      <c r="NE22" s="144"/>
      <c r="NF22" s="144"/>
      <c r="NG22" s="144"/>
      <c r="NH22" s="144"/>
      <c r="NI22" s="144"/>
      <c r="NJ22" s="144"/>
      <c r="NK22" s="144"/>
      <c r="NL22" s="144"/>
      <c r="NM22" s="144"/>
      <c r="NN22" s="144"/>
      <c r="NO22" s="144"/>
      <c r="NP22" s="144"/>
      <c r="NQ22" s="144"/>
      <c r="NR22" s="144"/>
      <c r="NS22" s="144"/>
      <c r="NT22" s="144"/>
      <c r="NU22" s="144"/>
      <c r="NV22" s="144"/>
      <c r="NW22" s="144"/>
      <c r="NX22" s="144"/>
      <c r="NY22" s="144"/>
      <c r="NZ22" s="144"/>
      <c r="OA22" s="144"/>
      <c r="OB22" s="144"/>
      <c r="OC22" s="144"/>
      <c r="OD22" s="144"/>
      <c r="OE22" s="144"/>
      <c r="OF22" s="144"/>
      <c r="OG22" s="144"/>
      <c r="OH22" s="144"/>
      <c r="OI22" s="144"/>
      <c r="OJ22" s="144"/>
      <c r="OK22" s="144"/>
      <c r="OL22" s="144"/>
      <c r="OM22" s="144"/>
      <c r="ON22" s="144"/>
      <c r="OO22" s="144"/>
      <c r="OP22" s="144"/>
      <c r="OQ22" s="144"/>
      <c r="OR22" s="144"/>
      <c r="OS22" s="144"/>
      <c r="OT22" s="144"/>
      <c r="OU22" s="144"/>
      <c r="OV22" s="144"/>
      <c r="OW22" s="144"/>
      <c r="OX22" s="144"/>
      <c r="OY22" s="144"/>
      <c r="OZ22" s="144"/>
      <c r="PA22" s="144"/>
      <c r="PB22" s="144"/>
      <c r="PC22" s="144"/>
      <c r="PD22" s="144"/>
      <c r="PE22" s="144"/>
      <c r="PF22" s="144"/>
      <c r="PG22" s="144"/>
      <c r="PH22" s="144"/>
      <c r="PI22" s="144"/>
      <c r="PJ22" s="144"/>
      <c r="PK22" s="144"/>
      <c r="PL22" s="144"/>
      <c r="PM22" s="144"/>
      <c r="PN22" s="144"/>
      <c r="PO22" s="144"/>
      <c r="PP22" s="144"/>
      <c r="PQ22" s="144"/>
      <c r="PR22" s="144"/>
      <c r="PS22" s="144"/>
      <c r="PT22" s="144"/>
      <c r="PU22" s="144"/>
      <c r="PV22" s="144"/>
      <c r="PW22" s="144"/>
      <c r="PX22" s="144"/>
      <c r="PY22" s="144"/>
      <c r="PZ22" s="144"/>
      <c r="QA22" s="144"/>
      <c r="QB22" s="144"/>
      <c r="QC22" s="144"/>
      <c r="QD22" s="144"/>
      <c r="QE22" s="144"/>
      <c r="QF22" s="144"/>
      <c r="QG22" s="144"/>
      <c r="QH22" s="144"/>
      <c r="QI22" s="144"/>
      <c r="QJ22" s="144"/>
      <c r="QK22" s="144"/>
      <c r="QL22" s="144"/>
      <c r="QM22" s="144"/>
      <c r="QN22" s="144"/>
      <c r="QO22" s="144"/>
      <c r="QP22" s="144"/>
      <c r="QQ22" s="144"/>
      <c r="QR22" s="144"/>
      <c r="QS22" s="144"/>
      <c r="QT22" s="144"/>
      <c r="QU22" s="144"/>
      <c r="QV22" s="144"/>
      <c r="QW22" s="144"/>
      <c r="QX22" s="144"/>
      <c r="QY22" s="144"/>
      <c r="QZ22" s="144"/>
      <c r="RA22" s="144"/>
      <c r="RB22" s="144"/>
      <c r="RC22" s="144"/>
      <c r="RD22" s="144"/>
      <c r="RE22" s="144"/>
      <c r="RF22" s="144"/>
      <c r="RG22" s="144"/>
      <c r="RH22" s="144"/>
      <c r="RI22" s="144"/>
      <c r="RJ22" s="144"/>
      <c r="RK22" s="144"/>
      <c r="RL22" s="144"/>
      <c r="RM22" s="144"/>
      <c r="RN22" s="144"/>
      <c r="RO22" s="144"/>
      <c r="RP22" s="144"/>
      <c r="RQ22" s="144"/>
      <c r="RR22" s="144"/>
      <c r="RS22" s="144"/>
      <c r="RT22" s="144"/>
      <c r="RU22" s="144"/>
      <c r="RV22" s="144"/>
      <c r="RW22" s="144"/>
      <c r="RX22" s="144"/>
      <c r="RY22" s="144"/>
      <c r="RZ22" s="144"/>
      <c r="SA22" s="144"/>
      <c r="SB22" s="144"/>
      <c r="SC22" s="144"/>
      <c r="SD22" s="144"/>
    </row>
    <row r="23" spans="1:498" s="25" customFormat="1" ht="15" customHeight="1" x14ac:dyDescent="0.2">
      <c r="A23" s="50"/>
      <c r="B23" s="126"/>
      <c r="C23" s="1829" t="s">
        <v>89</v>
      </c>
      <c r="D23" s="1829"/>
      <c r="E23" s="1829" t="s">
        <v>14</v>
      </c>
      <c r="F23" s="1829"/>
      <c r="G23" s="1829"/>
      <c r="H23" s="1829"/>
      <c r="I23" s="1829"/>
      <c r="J23" s="137"/>
      <c r="K23" s="40"/>
      <c r="L23" s="85"/>
      <c r="M23" s="1826" t="s">
        <v>198</v>
      </c>
      <c r="N23" s="1827"/>
      <c r="O23" s="1827"/>
      <c r="P23" s="1827"/>
      <c r="Q23" s="1827"/>
      <c r="R23" s="1828"/>
      <c r="S23" s="147">
        <v>7.4999999999999997E-3</v>
      </c>
      <c r="T23" s="147">
        <f t="shared" ref="T23:T28" si="0">S23*4</f>
        <v>0.03</v>
      </c>
      <c r="U23" s="147">
        <v>0.01</v>
      </c>
      <c r="V23" s="140"/>
      <c r="W23" s="205"/>
      <c r="X23" s="167"/>
      <c r="Y23" s="167"/>
      <c r="Z23" s="167"/>
      <c r="AA23" s="167"/>
      <c r="AB23" s="167"/>
      <c r="AC23" s="167"/>
      <c r="AD23" s="167"/>
      <c r="AE23" s="207"/>
      <c r="AF23" s="167"/>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7"/>
      <c r="CH23" s="167"/>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c r="IW23" s="144"/>
      <c r="IX23" s="144"/>
      <c r="IY23" s="144"/>
      <c r="IZ23" s="144"/>
      <c r="JA23" s="144"/>
      <c r="JB23" s="144"/>
      <c r="JC23" s="144"/>
      <c r="JD23" s="144"/>
      <c r="JE23" s="144"/>
      <c r="JF23" s="144"/>
      <c r="JG23" s="144"/>
      <c r="JH23" s="144"/>
      <c r="JI23" s="144"/>
      <c r="JJ23" s="144"/>
      <c r="JK23" s="144"/>
      <c r="JL23" s="144"/>
      <c r="JM23" s="144"/>
      <c r="JN23" s="144"/>
      <c r="JO23" s="144"/>
      <c r="JP23" s="144"/>
      <c r="JQ23" s="144"/>
      <c r="JR23" s="144"/>
      <c r="JS23" s="144"/>
      <c r="JT23" s="144"/>
      <c r="JU23" s="144"/>
      <c r="JV23" s="144"/>
      <c r="JW23" s="144"/>
      <c r="JX23" s="144"/>
      <c r="JY23" s="144"/>
      <c r="JZ23" s="144"/>
      <c r="KA23" s="144"/>
      <c r="KB23" s="144"/>
      <c r="KC23" s="144"/>
      <c r="KD23" s="144"/>
      <c r="KE23" s="144"/>
      <c r="KF23" s="144"/>
      <c r="KG23" s="144"/>
      <c r="KH23" s="144"/>
      <c r="KI23" s="144"/>
      <c r="KJ23" s="144"/>
      <c r="KK23" s="144"/>
      <c r="KL23" s="144"/>
      <c r="KM23" s="144"/>
      <c r="KN23" s="144"/>
      <c r="KO23" s="144"/>
      <c r="KP23" s="144"/>
      <c r="KQ23" s="144"/>
      <c r="KR23" s="144"/>
      <c r="KS23" s="144"/>
      <c r="KT23" s="144"/>
      <c r="KU23" s="144"/>
      <c r="KV23" s="144"/>
      <c r="KW23" s="144"/>
      <c r="KX23" s="144"/>
      <c r="KY23" s="144"/>
      <c r="KZ23" s="144"/>
      <c r="LA23" s="144"/>
      <c r="LB23" s="144"/>
      <c r="LC23" s="144"/>
      <c r="LD23" s="144"/>
      <c r="LE23" s="144"/>
      <c r="LF23" s="144"/>
      <c r="LG23" s="144"/>
      <c r="LH23" s="144"/>
      <c r="LI23" s="144"/>
      <c r="LJ23" s="144"/>
      <c r="LK23" s="144"/>
      <c r="LL23" s="144"/>
      <c r="LM23" s="144"/>
      <c r="LN23" s="144"/>
      <c r="LO23" s="144"/>
      <c r="LP23" s="144"/>
      <c r="LQ23" s="144"/>
      <c r="LR23" s="144"/>
      <c r="LS23" s="144"/>
      <c r="LT23" s="144"/>
      <c r="LU23" s="144"/>
      <c r="LV23" s="144"/>
      <c r="LW23" s="144"/>
      <c r="LX23" s="144"/>
      <c r="LY23" s="144"/>
      <c r="LZ23" s="144"/>
      <c r="MA23" s="144"/>
      <c r="MB23" s="144"/>
      <c r="MC23" s="144"/>
      <c r="MD23" s="144"/>
      <c r="ME23" s="144"/>
      <c r="MF23" s="144"/>
      <c r="MG23" s="144"/>
      <c r="MH23" s="144"/>
      <c r="MI23" s="144"/>
      <c r="MJ23" s="144"/>
      <c r="MK23" s="144"/>
      <c r="ML23" s="144"/>
      <c r="MM23" s="144"/>
      <c r="MN23" s="144"/>
      <c r="MO23" s="144"/>
      <c r="MP23" s="144"/>
      <c r="MQ23" s="144"/>
      <c r="MR23" s="144"/>
      <c r="MS23" s="144"/>
      <c r="MT23" s="144"/>
      <c r="MU23" s="144"/>
      <c r="MV23" s="144"/>
      <c r="MW23" s="144"/>
      <c r="MX23" s="144"/>
      <c r="MY23" s="144"/>
      <c r="MZ23" s="144"/>
      <c r="NA23" s="144"/>
      <c r="NB23" s="144"/>
      <c r="NC23" s="144"/>
      <c r="ND23" s="144"/>
      <c r="NE23" s="144"/>
      <c r="NF23" s="144"/>
      <c r="NG23" s="144"/>
      <c r="NH23" s="144"/>
      <c r="NI23" s="144"/>
      <c r="NJ23" s="144"/>
      <c r="NK23" s="144"/>
      <c r="NL23" s="144"/>
      <c r="NM23" s="144"/>
      <c r="NN23" s="144"/>
      <c r="NO23" s="144"/>
      <c r="NP23" s="144"/>
      <c r="NQ23" s="144"/>
      <c r="NR23" s="144"/>
      <c r="NS23" s="144"/>
      <c r="NT23" s="144"/>
      <c r="NU23" s="144"/>
      <c r="NV23" s="144"/>
      <c r="NW23" s="144"/>
      <c r="NX23" s="144"/>
      <c r="NY23" s="144"/>
      <c r="NZ23" s="144"/>
      <c r="OA23" s="144"/>
      <c r="OB23" s="144"/>
      <c r="OC23" s="144"/>
      <c r="OD23" s="144"/>
      <c r="OE23" s="144"/>
      <c r="OF23" s="144"/>
      <c r="OG23" s="144"/>
      <c r="OH23" s="144"/>
      <c r="OI23" s="144"/>
      <c r="OJ23" s="144"/>
      <c r="OK23" s="144"/>
      <c r="OL23" s="144"/>
      <c r="OM23" s="144"/>
      <c r="ON23" s="144"/>
      <c r="OO23" s="144"/>
      <c r="OP23" s="144"/>
      <c r="OQ23" s="144"/>
      <c r="OR23" s="144"/>
      <c r="OS23" s="144"/>
      <c r="OT23" s="144"/>
      <c r="OU23" s="144"/>
      <c r="OV23" s="144"/>
      <c r="OW23" s="144"/>
      <c r="OX23" s="144"/>
      <c r="OY23" s="144"/>
      <c r="OZ23" s="144"/>
      <c r="PA23" s="144"/>
      <c r="PB23" s="144"/>
      <c r="PC23" s="144"/>
      <c r="PD23" s="144"/>
      <c r="PE23" s="144"/>
      <c r="PF23" s="144"/>
      <c r="PG23" s="144"/>
      <c r="PH23" s="144"/>
      <c r="PI23" s="144"/>
      <c r="PJ23" s="144"/>
      <c r="PK23" s="144"/>
      <c r="PL23" s="144"/>
      <c r="PM23" s="144"/>
      <c r="PN23" s="144"/>
      <c r="PO23" s="144"/>
      <c r="PP23" s="144"/>
      <c r="PQ23" s="144"/>
      <c r="PR23" s="144"/>
      <c r="PS23" s="144"/>
      <c r="PT23" s="144"/>
      <c r="PU23" s="144"/>
      <c r="PV23" s="144"/>
      <c r="PW23" s="144"/>
      <c r="PX23" s="144"/>
      <c r="PY23" s="144"/>
      <c r="PZ23" s="144"/>
      <c r="QA23" s="144"/>
      <c r="QB23" s="144"/>
      <c r="QC23" s="144"/>
      <c r="QD23" s="144"/>
      <c r="QE23" s="144"/>
      <c r="QF23" s="144"/>
      <c r="QG23" s="144"/>
      <c r="QH23" s="144"/>
      <c r="QI23" s="144"/>
      <c r="QJ23" s="144"/>
      <c r="QK23" s="144"/>
      <c r="QL23" s="144"/>
      <c r="QM23" s="144"/>
      <c r="QN23" s="144"/>
      <c r="QO23" s="144"/>
      <c r="QP23" s="144"/>
      <c r="QQ23" s="144"/>
      <c r="QR23" s="144"/>
      <c r="QS23" s="144"/>
      <c r="QT23" s="144"/>
      <c r="QU23" s="144"/>
      <c r="QV23" s="144"/>
      <c r="QW23" s="144"/>
      <c r="QX23" s="144"/>
      <c r="QY23" s="144"/>
      <c r="QZ23" s="144"/>
      <c r="RA23" s="144"/>
      <c r="RB23" s="144"/>
      <c r="RC23" s="144"/>
      <c r="RD23" s="144"/>
      <c r="RE23" s="144"/>
      <c r="RF23" s="144"/>
      <c r="RG23" s="144"/>
      <c r="RH23" s="144"/>
      <c r="RI23" s="144"/>
      <c r="RJ23" s="144"/>
      <c r="RK23" s="144"/>
      <c r="RL23" s="144"/>
      <c r="RM23" s="144"/>
      <c r="RN23" s="144"/>
      <c r="RO23" s="144"/>
      <c r="RP23" s="144"/>
      <c r="RQ23" s="144"/>
      <c r="RR23" s="144"/>
      <c r="RS23" s="144"/>
      <c r="RT23" s="144"/>
      <c r="RU23" s="144"/>
      <c r="RV23" s="144"/>
      <c r="RW23" s="144"/>
      <c r="RX23" s="144"/>
      <c r="RY23" s="144"/>
      <c r="RZ23" s="144"/>
      <c r="SA23" s="144"/>
      <c r="SB23" s="144"/>
      <c r="SC23" s="144"/>
      <c r="SD23" s="144"/>
    </row>
    <row r="24" spans="1:498" s="25" customFormat="1" ht="15" customHeight="1" x14ac:dyDescent="0.2">
      <c r="A24" s="50"/>
      <c r="B24" s="126"/>
      <c r="C24" s="27"/>
      <c r="D24" s="298" t="s">
        <v>90</v>
      </c>
      <c r="E24" s="28">
        <v>0.04</v>
      </c>
      <c r="F24" s="28">
        <v>0.04</v>
      </c>
      <c r="G24" s="28">
        <v>1</v>
      </c>
      <c r="H24" s="218">
        <v>0.15</v>
      </c>
      <c r="I24" s="28">
        <v>0</v>
      </c>
      <c r="J24" s="137"/>
      <c r="K24" s="40"/>
      <c r="L24" s="85"/>
      <c r="M24" s="1826" t="s">
        <v>199</v>
      </c>
      <c r="N24" s="1827"/>
      <c r="O24" s="1827"/>
      <c r="P24" s="1827"/>
      <c r="Q24" s="1827"/>
      <c r="R24" s="1828"/>
      <c r="S24" s="30">
        <v>7.4999999999999997E-3</v>
      </c>
      <c r="T24" s="30">
        <f t="shared" si="0"/>
        <v>0.03</v>
      </c>
      <c r="U24" s="30">
        <v>0.01</v>
      </c>
      <c r="V24" s="140"/>
      <c r="W24" s="205"/>
      <c r="X24" s="167"/>
      <c r="Y24" s="167"/>
      <c r="Z24" s="167"/>
      <c r="AA24" s="167"/>
      <c r="AB24" s="167"/>
      <c r="AC24" s="167"/>
      <c r="AD24" s="167"/>
      <c r="AE24" s="207"/>
      <c r="AF24" s="167"/>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7"/>
      <c r="CH24" s="167"/>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c r="IW24" s="144"/>
      <c r="IX24" s="144"/>
      <c r="IY24" s="144"/>
      <c r="IZ24" s="144"/>
      <c r="JA24" s="144"/>
      <c r="JB24" s="144"/>
      <c r="JC24" s="144"/>
      <c r="JD24" s="144"/>
      <c r="JE24" s="144"/>
      <c r="JF24" s="144"/>
      <c r="JG24" s="144"/>
      <c r="JH24" s="144"/>
      <c r="JI24" s="144"/>
      <c r="JJ24" s="144"/>
      <c r="JK24" s="144"/>
      <c r="JL24" s="144"/>
      <c r="JM24" s="144"/>
      <c r="JN24" s="144"/>
      <c r="JO24" s="144"/>
      <c r="JP24" s="144"/>
      <c r="JQ24" s="144"/>
      <c r="JR24" s="144"/>
      <c r="JS24" s="144"/>
      <c r="JT24" s="144"/>
      <c r="JU24" s="144"/>
      <c r="JV24" s="144"/>
      <c r="JW24" s="144"/>
      <c r="JX24" s="144"/>
      <c r="JY24" s="144"/>
      <c r="JZ24" s="144"/>
      <c r="KA24" s="144"/>
      <c r="KB24" s="144"/>
      <c r="KC24" s="144"/>
      <c r="KD24" s="144"/>
      <c r="KE24" s="144"/>
      <c r="KF24" s="144"/>
      <c r="KG24" s="144"/>
      <c r="KH24" s="144"/>
      <c r="KI24" s="144"/>
      <c r="KJ24" s="144"/>
      <c r="KK24" s="144"/>
      <c r="KL24" s="144"/>
      <c r="KM24" s="144"/>
      <c r="KN24" s="144"/>
      <c r="KO24" s="144"/>
      <c r="KP24" s="144"/>
      <c r="KQ24" s="144"/>
      <c r="KR24" s="144"/>
      <c r="KS24" s="144"/>
      <c r="KT24" s="144"/>
      <c r="KU24" s="144"/>
      <c r="KV24" s="144"/>
      <c r="KW24" s="144"/>
      <c r="KX24" s="144"/>
      <c r="KY24" s="144"/>
      <c r="KZ24" s="144"/>
      <c r="LA24" s="144"/>
      <c r="LB24" s="144"/>
      <c r="LC24" s="144"/>
      <c r="LD24" s="144"/>
      <c r="LE24" s="144"/>
      <c r="LF24" s="144"/>
      <c r="LG24" s="144"/>
      <c r="LH24" s="144"/>
      <c r="LI24" s="144"/>
      <c r="LJ24" s="144"/>
      <c r="LK24" s="144"/>
      <c r="LL24" s="144"/>
      <c r="LM24" s="144"/>
      <c r="LN24" s="144"/>
      <c r="LO24" s="144"/>
      <c r="LP24" s="144"/>
      <c r="LQ24" s="144"/>
      <c r="LR24" s="144"/>
      <c r="LS24" s="144"/>
      <c r="LT24" s="144"/>
      <c r="LU24" s="144"/>
      <c r="LV24" s="144"/>
      <c r="LW24" s="144"/>
      <c r="LX24" s="144"/>
      <c r="LY24" s="144"/>
      <c r="LZ24" s="144"/>
      <c r="MA24" s="144"/>
      <c r="MB24" s="144"/>
      <c r="MC24" s="144"/>
      <c r="MD24" s="144"/>
      <c r="ME24" s="144"/>
      <c r="MF24" s="144"/>
      <c r="MG24" s="144"/>
      <c r="MH24" s="144"/>
      <c r="MI24" s="144"/>
      <c r="MJ24" s="144"/>
      <c r="MK24" s="144"/>
      <c r="ML24" s="144"/>
      <c r="MM24" s="144"/>
      <c r="MN24" s="144"/>
      <c r="MO24" s="144"/>
      <c r="MP24" s="144"/>
      <c r="MQ24" s="144"/>
      <c r="MR24" s="144"/>
      <c r="MS24" s="144"/>
      <c r="MT24" s="144"/>
      <c r="MU24" s="144"/>
      <c r="MV24" s="144"/>
      <c r="MW24" s="144"/>
      <c r="MX24" s="144"/>
      <c r="MY24" s="144"/>
      <c r="MZ24" s="144"/>
      <c r="NA24" s="144"/>
      <c r="NB24" s="144"/>
      <c r="NC24" s="144"/>
      <c r="ND24" s="144"/>
      <c r="NE24" s="144"/>
      <c r="NF24" s="144"/>
      <c r="NG24" s="144"/>
      <c r="NH24" s="144"/>
      <c r="NI24" s="144"/>
      <c r="NJ24" s="144"/>
      <c r="NK24" s="144"/>
      <c r="NL24" s="144"/>
      <c r="NM24" s="144"/>
      <c r="NN24" s="144"/>
      <c r="NO24" s="144"/>
      <c r="NP24" s="144"/>
      <c r="NQ24" s="144"/>
      <c r="NR24" s="144"/>
      <c r="NS24" s="144"/>
      <c r="NT24" s="144"/>
      <c r="NU24" s="144"/>
      <c r="NV24" s="144"/>
      <c r="NW24" s="144"/>
      <c r="NX24" s="144"/>
      <c r="NY24" s="144"/>
      <c r="NZ24" s="144"/>
      <c r="OA24" s="144"/>
      <c r="OB24" s="144"/>
      <c r="OC24" s="144"/>
      <c r="OD24" s="144"/>
      <c r="OE24" s="144"/>
      <c r="OF24" s="144"/>
      <c r="OG24" s="144"/>
      <c r="OH24" s="144"/>
      <c r="OI24" s="144"/>
      <c r="OJ24" s="144"/>
      <c r="OK24" s="144"/>
      <c r="OL24" s="144"/>
      <c r="OM24" s="144"/>
      <c r="ON24" s="144"/>
      <c r="OO24" s="144"/>
      <c r="OP24" s="144"/>
      <c r="OQ24" s="144"/>
      <c r="OR24" s="144"/>
      <c r="OS24" s="144"/>
      <c r="OT24" s="144"/>
      <c r="OU24" s="144"/>
      <c r="OV24" s="144"/>
      <c r="OW24" s="144"/>
      <c r="OX24" s="144"/>
      <c r="OY24" s="144"/>
      <c r="OZ24" s="144"/>
      <c r="PA24" s="144"/>
      <c r="PB24" s="144"/>
      <c r="PC24" s="144"/>
      <c r="PD24" s="144"/>
      <c r="PE24" s="144"/>
      <c r="PF24" s="144"/>
      <c r="PG24" s="144"/>
      <c r="PH24" s="144"/>
      <c r="PI24" s="144"/>
      <c r="PJ24" s="144"/>
      <c r="PK24" s="144"/>
      <c r="PL24" s="144"/>
      <c r="PM24" s="144"/>
      <c r="PN24" s="144"/>
      <c r="PO24" s="144"/>
      <c r="PP24" s="144"/>
      <c r="PQ24" s="144"/>
      <c r="PR24" s="144"/>
      <c r="PS24" s="144"/>
      <c r="PT24" s="144"/>
      <c r="PU24" s="144"/>
      <c r="PV24" s="144"/>
      <c r="PW24" s="144"/>
      <c r="PX24" s="144"/>
      <c r="PY24" s="144"/>
      <c r="PZ24" s="144"/>
      <c r="QA24" s="144"/>
      <c r="QB24" s="144"/>
      <c r="QC24" s="144"/>
      <c r="QD24" s="144"/>
      <c r="QE24" s="144"/>
      <c r="QF24" s="144"/>
      <c r="QG24" s="144"/>
      <c r="QH24" s="144"/>
      <c r="QI24" s="144"/>
      <c r="QJ24" s="144"/>
      <c r="QK24" s="144"/>
      <c r="QL24" s="144"/>
      <c r="QM24" s="144"/>
      <c r="QN24" s="144"/>
      <c r="QO24" s="144"/>
      <c r="QP24" s="144"/>
      <c r="QQ24" s="144"/>
      <c r="QR24" s="144"/>
      <c r="QS24" s="144"/>
      <c r="QT24" s="144"/>
      <c r="QU24" s="144"/>
      <c r="QV24" s="144"/>
      <c r="QW24" s="144"/>
      <c r="QX24" s="144"/>
      <c r="QY24" s="144"/>
      <c r="QZ24" s="144"/>
      <c r="RA24" s="144"/>
      <c r="RB24" s="144"/>
      <c r="RC24" s="144"/>
      <c r="RD24" s="144"/>
      <c r="RE24" s="144"/>
      <c r="RF24" s="144"/>
      <c r="RG24" s="144"/>
      <c r="RH24" s="144"/>
      <c r="RI24" s="144"/>
      <c r="RJ24" s="144"/>
      <c r="RK24" s="144"/>
      <c r="RL24" s="144"/>
      <c r="RM24" s="144"/>
      <c r="RN24" s="144"/>
      <c r="RO24" s="144"/>
      <c r="RP24" s="144"/>
      <c r="RQ24" s="144"/>
      <c r="RR24" s="144"/>
      <c r="RS24" s="144"/>
      <c r="RT24" s="144"/>
      <c r="RU24" s="144"/>
      <c r="RV24" s="144"/>
      <c r="RW24" s="144"/>
      <c r="RX24" s="144"/>
      <c r="RY24" s="144"/>
      <c r="RZ24" s="144"/>
      <c r="SA24" s="144"/>
      <c r="SB24" s="144"/>
      <c r="SC24" s="144"/>
      <c r="SD24" s="144"/>
    </row>
    <row r="25" spans="1:498" s="25" customFormat="1" ht="15" customHeight="1" x14ac:dyDescent="0.2">
      <c r="A25" s="50"/>
      <c r="B25" s="126"/>
      <c r="C25" s="27"/>
      <c r="D25" s="297" t="s">
        <v>91</v>
      </c>
      <c r="E25" s="29">
        <v>1</v>
      </c>
      <c r="F25" s="29">
        <v>1</v>
      </c>
      <c r="G25" s="29">
        <v>1</v>
      </c>
      <c r="H25" s="47">
        <v>1</v>
      </c>
      <c r="I25" s="29">
        <v>0</v>
      </c>
      <c r="J25" s="137"/>
      <c r="K25" s="40"/>
      <c r="L25" s="85"/>
      <c r="M25" s="1826" t="s">
        <v>201</v>
      </c>
      <c r="N25" s="1827"/>
      <c r="O25" s="1827"/>
      <c r="P25" s="1827"/>
      <c r="Q25" s="1827"/>
      <c r="R25" s="1828"/>
      <c r="S25" s="30">
        <v>7.4999999999999997E-3</v>
      </c>
      <c r="T25" s="30">
        <f t="shared" si="0"/>
        <v>0.03</v>
      </c>
      <c r="U25" s="30">
        <v>0.01</v>
      </c>
      <c r="V25" s="140"/>
      <c r="W25" s="205"/>
      <c r="X25" s="167"/>
      <c r="Y25" s="167"/>
      <c r="Z25" s="167"/>
      <c r="AA25" s="167"/>
      <c r="AB25" s="167"/>
      <c r="AC25" s="167"/>
      <c r="AD25" s="167"/>
      <c r="AE25" s="207"/>
      <c r="AF25" s="167"/>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7"/>
      <c r="CH25" s="167"/>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c r="IW25" s="144"/>
      <c r="IX25" s="144"/>
      <c r="IY25" s="144"/>
      <c r="IZ25" s="144"/>
      <c r="JA25" s="144"/>
      <c r="JB25" s="144"/>
      <c r="JC25" s="144"/>
      <c r="JD25" s="144"/>
      <c r="JE25" s="144"/>
      <c r="JF25" s="144"/>
      <c r="JG25" s="144"/>
      <c r="JH25" s="144"/>
      <c r="JI25" s="144"/>
      <c r="JJ25" s="144"/>
      <c r="JK25" s="144"/>
      <c r="JL25" s="144"/>
      <c r="JM25" s="144"/>
      <c r="JN25" s="144"/>
      <c r="JO25" s="144"/>
      <c r="JP25" s="144"/>
      <c r="JQ25" s="144"/>
      <c r="JR25" s="144"/>
      <c r="JS25" s="144"/>
      <c r="JT25" s="144"/>
      <c r="JU25" s="144"/>
      <c r="JV25" s="144"/>
      <c r="JW25" s="144"/>
      <c r="JX25" s="144"/>
      <c r="JY25" s="144"/>
      <c r="JZ25" s="144"/>
      <c r="KA25" s="144"/>
      <c r="KB25" s="144"/>
      <c r="KC25" s="144"/>
      <c r="KD25" s="144"/>
      <c r="KE25" s="144"/>
      <c r="KF25" s="144"/>
      <c r="KG25" s="144"/>
      <c r="KH25" s="144"/>
      <c r="KI25" s="144"/>
      <c r="KJ25" s="144"/>
      <c r="KK25" s="144"/>
      <c r="KL25" s="144"/>
      <c r="KM25" s="144"/>
      <c r="KN25" s="144"/>
      <c r="KO25" s="144"/>
      <c r="KP25" s="144"/>
      <c r="KQ25" s="144"/>
      <c r="KR25" s="144"/>
      <c r="KS25" s="144"/>
      <c r="KT25" s="144"/>
      <c r="KU25" s="144"/>
      <c r="KV25" s="144"/>
      <c r="KW25" s="144"/>
      <c r="KX25" s="144"/>
      <c r="KY25" s="144"/>
      <c r="KZ25" s="144"/>
      <c r="LA25" s="144"/>
      <c r="LB25" s="144"/>
      <c r="LC25" s="144"/>
      <c r="LD25" s="144"/>
      <c r="LE25" s="144"/>
      <c r="LF25" s="144"/>
      <c r="LG25" s="144"/>
      <c r="LH25" s="144"/>
      <c r="LI25" s="144"/>
      <c r="LJ25" s="144"/>
      <c r="LK25" s="144"/>
      <c r="LL25" s="144"/>
      <c r="LM25" s="144"/>
      <c r="LN25" s="144"/>
      <c r="LO25" s="144"/>
      <c r="LP25" s="144"/>
      <c r="LQ25" s="144"/>
      <c r="LR25" s="144"/>
      <c r="LS25" s="144"/>
      <c r="LT25" s="144"/>
      <c r="LU25" s="144"/>
      <c r="LV25" s="144"/>
      <c r="LW25" s="144"/>
      <c r="LX25" s="144"/>
      <c r="LY25" s="144"/>
      <c r="LZ25" s="144"/>
      <c r="MA25" s="144"/>
      <c r="MB25" s="144"/>
      <c r="MC25" s="144"/>
      <c r="MD25" s="144"/>
      <c r="ME25" s="144"/>
      <c r="MF25" s="144"/>
      <c r="MG25" s="144"/>
      <c r="MH25" s="144"/>
      <c r="MI25" s="144"/>
      <c r="MJ25" s="144"/>
      <c r="MK25" s="144"/>
      <c r="ML25" s="144"/>
      <c r="MM25" s="144"/>
      <c r="MN25" s="144"/>
      <c r="MO25" s="144"/>
      <c r="MP25" s="144"/>
      <c r="MQ25" s="144"/>
      <c r="MR25" s="144"/>
      <c r="MS25" s="144"/>
      <c r="MT25" s="144"/>
      <c r="MU25" s="144"/>
      <c r="MV25" s="144"/>
      <c r="MW25" s="144"/>
      <c r="MX25" s="144"/>
      <c r="MY25" s="144"/>
      <c r="MZ25" s="144"/>
      <c r="NA25" s="144"/>
      <c r="NB25" s="144"/>
      <c r="NC25" s="144"/>
      <c r="ND25" s="144"/>
      <c r="NE25" s="144"/>
      <c r="NF25" s="144"/>
      <c r="NG25" s="144"/>
      <c r="NH25" s="144"/>
      <c r="NI25" s="144"/>
      <c r="NJ25" s="144"/>
      <c r="NK25" s="144"/>
      <c r="NL25" s="144"/>
      <c r="NM25" s="144"/>
      <c r="NN25" s="144"/>
      <c r="NO25" s="144"/>
      <c r="NP25" s="144"/>
      <c r="NQ25" s="144"/>
      <c r="NR25" s="144"/>
      <c r="NS25" s="144"/>
      <c r="NT25" s="144"/>
      <c r="NU25" s="144"/>
      <c r="NV25" s="144"/>
      <c r="NW25" s="144"/>
      <c r="NX25" s="144"/>
      <c r="NY25" s="144"/>
      <c r="NZ25" s="144"/>
      <c r="OA25" s="144"/>
      <c r="OB25" s="144"/>
      <c r="OC25" s="144"/>
      <c r="OD25" s="144"/>
      <c r="OE25" s="144"/>
      <c r="OF25" s="144"/>
      <c r="OG25" s="144"/>
      <c r="OH25" s="144"/>
      <c r="OI25" s="144"/>
      <c r="OJ25" s="144"/>
      <c r="OK25" s="144"/>
      <c r="OL25" s="144"/>
      <c r="OM25" s="144"/>
      <c r="ON25" s="144"/>
      <c r="OO25" s="144"/>
      <c r="OP25" s="144"/>
      <c r="OQ25" s="144"/>
      <c r="OR25" s="144"/>
      <c r="OS25" s="144"/>
      <c r="OT25" s="144"/>
      <c r="OU25" s="144"/>
      <c r="OV25" s="144"/>
      <c r="OW25" s="144"/>
      <c r="OX25" s="144"/>
      <c r="OY25" s="144"/>
      <c r="OZ25" s="144"/>
      <c r="PA25" s="144"/>
      <c r="PB25" s="144"/>
      <c r="PC25" s="144"/>
      <c r="PD25" s="144"/>
      <c r="PE25" s="144"/>
      <c r="PF25" s="144"/>
      <c r="PG25" s="144"/>
      <c r="PH25" s="144"/>
      <c r="PI25" s="144"/>
      <c r="PJ25" s="144"/>
      <c r="PK25" s="144"/>
      <c r="PL25" s="144"/>
      <c r="PM25" s="144"/>
      <c r="PN25" s="144"/>
      <c r="PO25" s="144"/>
      <c r="PP25" s="144"/>
      <c r="PQ25" s="144"/>
      <c r="PR25" s="144"/>
      <c r="PS25" s="144"/>
      <c r="PT25" s="144"/>
      <c r="PU25" s="144"/>
      <c r="PV25" s="144"/>
      <c r="PW25" s="144"/>
      <c r="PX25" s="144"/>
      <c r="PY25" s="144"/>
      <c r="PZ25" s="144"/>
      <c r="QA25" s="144"/>
      <c r="QB25" s="144"/>
      <c r="QC25" s="144"/>
      <c r="QD25" s="144"/>
      <c r="QE25" s="144"/>
      <c r="QF25" s="144"/>
      <c r="QG25" s="144"/>
      <c r="QH25" s="144"/>
      <c r="QI25" s="144"/>
      <c r="QJ25" s="144"/>
      <c r="QK25" s="144"/>
      <c r="QL25" s="144"/>
      <c r="QM25" s="144"/>
      <c r="QN25" s="144"/>
      <c r="QO25" s="144"/>
      <c r="QP25" s="144"/>
      <c r="QQ25" s="144"/>
      <c r="QR25" s="144"/>
      <c r="QS25" s="144"/>
      <c r="QT25" s="144"/>
      <c r="QU25" s="144"/>
      <c r="QV25" s="144"/>
      <c r="QW25" s="144"/>
      <c r="QX25" s="144"/>
      <c r="QY25" s="144"/>
      <c r="QZ25" s="144"/>
      <c r="RA25" s="144"/>
      <c r="RB25" s="144"/>
      <c r="RC25" s="144"/>
      <c r="RD25" s="144"/>
      <c r="RE25" s="144"/>
      <c r="RF25" s="144"/>
      <c r="RG25" s="144"/>
      <c r="RH25" s="144"/>
      <c r="RI25" s="144"/>
      <c r="RJ25" s="144"/>
      <c r="RK25" s="144"/>
      <c r="RL25" s="144"/>
      <c r="RM25" s="144"/>
      <c r="RN25" s="144"/>
      <c r="RO25" s="144"/>
      <c r="RP25" s="144"/>
      <c r="RQ25" s="144"/>
      <c r="RR25" s="144"/>
      <c r="RS25" s="144"/>
      <c r="RT25" s="144"/>
      <c r="RU25" s="144"/>
      <c r="RV25" s="144"/>
      <c r="RW25" s="144"/>
      <c r="RX25" s="144"/>
      <c r="RY25" s="144"/>
      <c r="RZ25" s="144"/>
      <c r="SA25" s="144"/>
      <c r="SB25" s="144"/>
      <c r="SC25" s="144"/>
      <c r="SD25" s="144"/>
    </row>
    <row r="26" spans="1:498" s="25" customFormat="1" ht="15" customHeight="1" x14ac:dyDescent="0.2">
      <c r="A26" s="50"/>
      <c r="B26" s="126"/>
      <c r="C26" s="27"/>
      <c r="D26" s="297" t="s">
        <v>368</v>
      </c>
      <c r="E26" s="29">
        <v>1</v>
      </c>
      <c r="F26" s="29">
        <v>1</v>
      </c>
      <c r="G26" s="29">
        <v>1</v>
      </c>
      <c r="H26" s="47">
        <v>1</v>
      </c>
      <c r="I26" s="29">
        <v>0</v>
      </c>
      <c r="J26" s="137"/>
      <c r="K26" s="40"/>
      <c r="L26" s="85"/>
      <c r="M26" s="1826" t="s">
        <v>200</v>
      </c>
      <c r="N26" s="1827"/>
      <c r="O26" s="1827"/>
      <c r="P26" s="1827"/>
      <c r="Q26" s="1827"/>
      <c r="R26" s="1828"/>
      <c r="S26" s="30">
        <v>7.4999999999999997E-3</v>
      </c>
      <c r="T26" s="30">
        <f t="shared" si="0"/>
        <v>0.03</v>
      </c>
      <c r="U26" s="30">
        <v>0.01</v>
      </c>
      <c r="V26" s="140"/>
      <c r="W26" s="205"/>
      <c r="X26" s="167"/>
      <c r="Y26" s="167"/>
      <c r="Z26" s="167"/>
      <c r="AA26" s="167"/>
      <c r="AB26" s="167"/>
      <c r="AC26" s="167"/>
      <c r="AD26" s="167"/>
      <c r="AE26" s="207"/>
      <c r="AF26" s="167"/>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7"/>
      <c r="CH26" s="167"/>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44"/>
      <c r="KF26" s="144"/>
      <c r="KG26" s="144"/>
      <c r="KH26" s="144"/>
      <c r="KI26" s="144"/>
      <c r="KJ26" s="144"/>
      <c r="KK26" s="144"/>
      <c r="KL26" s="144"/>
      <c r="KM26" s="144"/>
      <c r="KN26" s="144"/>
      <c r="KO26" s="144"/>
      <c r="KP26" s="144"/>
      <c r="KQ26" s="144"/>
      <c r="KR26" s="144"/>
      <c r="KS26" s="144"/>
      <c r="KT26" s="144"/>
      <c r="KU26" s="144"/>
      <c r="KV26" s="144"/>
      <c r="KW26" s="144"/>
      <c r="KX26" s="144"/>
      <c r="KY26" s="144"/>
      <c r="KZ26" s="144"/>
      <c r="LA26" s="144"/>
      <c r="LB26" s="144"/>
      <c r="LC26" s="144"/>
      <c r="LD26" s="144"/>
      <c r="LE26" s="144"/>
      <c r="LF26" s="144"/>
      <c r="LG26" s="144"/>
      <c r="LH26" s="144"/>
      <c r="LI26" s="144"/>
      <c r="LJ26" s="144"/>
      <c r="LK26" s="144"/>
      <c r="LL26" s="144"/>
      <c r="LM26" s="144"/>
      <c r="LN26" s="144"/>
      <c r="LO26" s="144"/>
      <c r="LP26" s="144"/>
      <c r="LQ26" s="144"/>
      <c r="LR26" s="144"/>
      <c r="LS26" s="144"/>
      <c r="LT26" s="144"/>
      <c r="LU26" s="144"/>
      <c r="LV26" s="144"/>
      <c r="LW26" s="144"/>
      <c r="LX26" s="144"/>
      <c r="LY26" s="144"/>
      <c r="LZ26" s="144"/>
      <c r="MA26" s="144"/>
      <c r="MB26" s="144"/>
      <c r="MC26" s="144"/>
      <c r="MD26" s="144"/>
      <c r="ME26" s="144"/>
      <c r="MF26" s="144"/>
      <c r="MG26" s="144"/>
      <c r="MH26" s="144"/>
      <c r="MI26" s="144"/>
      <c r="MJ26" s="144"/>
      <c r="MK26" s="144"/>
      <c r="ML26" s="144"/>
      <c r="MM26" s="144"/>
      <c r="MN26" s="144"/>
      <c r="MO26" s="144"/>
      <c r="MP26" s="144"/>
      <c r="MQ26" s="144"/>
      <c r="MR26" s="144"/>
      <c r="MS26" s="144"/>
      <c r="MT26" s="144"/>
      <c r="MU26" s="144"/>
      <c r="MV26" s="144"/>
      <c r="MW26" s="144"/>
      <c r="MX26" s="144"/>
      <c r="MY26" s="144"/>
      <c r="MZ26" s="144"/>
      <c r="NA26" s="144"/>
      <c r="NB26" s="144"/>
      <c r="NC26" s="144"/>
      <c r="ND26" s="144"/>
      <c r="NE26" s="144"/>
      <c r="NF26" s="144"/>
      <c r="NG26" s="144"/>
      <c r="NH26" s="144"/>
      <c r="NI26" s="144"/>
      <c r="NJ26" s="144"/>
      <c r="NK26" s="144"/>
      <c r="NL26" s="144"/>
      <c r="NM26" s="144"/>
      <c r="NN26" s="144"/>
      <c r="NO26" s="144"/>
      <c r="NP26" s="144"/>
      <c r="NQ26" s="144"/>
      <c r="NR26" s="144"/>
      <c r="NS26" s="144"/>
      <c r="NT26" s="144"/>
      <c r="NU26" s="144"/>
      <c r="NV26" s="144"/>
      <c r="NW26" s="144"/>
      <c r="NX26" s="144"/>
      <c r="NY26" s="144"/>
      <c r="NZ26" s="144"/>
      <c r="OA26" s="144"/>
      <c r="OB26" s="144"/>
      <c r="OC26" s="144"/>
      <c r="OD26" s="144"/>
      <c r="OE26" s="144"/>
      <c r="OF26" s="144"/>
      <c r="OG26" s="144"/>
      <c r="OH26" s="144"/>
      <c r="OI26" s="144"/>
      <c r="OJ26" s="144"/>
      <c r="OK26" s="144"/>
      <c r="OL26" s="144"/>
      <c r="OM26" s="144"/>
      <c r="ON26" s="144"/>
      <c r="OO26" s="144"/>
      <c r="OP26" s="144"/>
      <c r="OQ26" s="144"/>
      <c r="OR26" s="144"/>
      <c r="OS26" s="144"/>
      <c r="OT26" s="144"/>
      <c r="OU26" s="144"/>
      <c r="OV26" s="144"/>
      <c r="OW26" s="144"/>
      <c r="OX26" s="144"/>
      <c r="OY26" s="144"/>
      <c r="OZ26" s="144"/>
      <c r="PA26" s="144"/>
      <c r="PB26" s="144"/>
      <c r="PC26" s="144"/>
      <c r="PD26" s="144"/>
      <c r="PE26" s="144"/>
      <c r="PF26" s="144"/>
      <c r="PG26" s="144"/>
      <c r="PH26" s="144"/>
      <c r="PI26" s="144"/>
      <c r="PJ26" s="144"/>
      <c r="PK26" s="144"/>
      <c r="PL26" s="144"/>
      <c r="PM26" s="144"/>
      <c r="PN26" s="144"/>
      <c r="PO26" s="144"/>
      <c r="PP26" s="144"/>
      <c r="PQ26" s="144"/>
      <c r="PR26" s="144"/>
      <c r="PS26" s="144"/>
      <c r="PT26" s="144"/>
      <c r="PU26" s="144"/>
      <c r="PV26" s="144"/>
      <c r="PW26" s="144"/>
      <c r="PX26" s="144"/>
      <c r="PY26" s="144"/>
      <c r="PZ26" s="144"/>
      <c r="QA26" s="144"/>
      <c r="QB26" s="144"/>
      <c r="QC26" s="144"/>
      <c r="QD26" s="144"/>
      <c r="QE26" s="144"/>
      <c r="QF26" s="144"/>
      <c r="QG26" s="144"/>
      <c r="QH26" s="144"/>
      <c r="QI26" s="144"/>
      <c r="QJ26" s="144"/>
      <c r="QK26" s="144"/>
      <c r="QL26" s="144"/>
      <c r="QM26" s="144"/>
      <c r="QN26" s="144"/>
      <c r="QO26" s="144"/>
      <c r="QP26" s="144"/>
      <c r="QQ26" s="144"/>
      <c r="QR26" s="144"/>
      <c r="QS26" s="144"/>
      <c r="QT26" s="144"/>
      <c r="QU26" s="144"/>
      <c r="QV26" s="144"/>
      <c r="QW26" s="144"/>
      <c r="QX26" s="144"/>
      <c r="QY26" s="144"/>
      <c r="QZ26" s="144"/>
      <c r="RA26" s="144"/>
      <c r="RB26" s="144"/>
      <c r="RC26" s="144"/>
      <c r="RD26" s="144"/>
      <c r="RE26" s="144"/>
      <c r="RF26" s="144"/>
      <c r="RG26" s="144"/>
      <c r="RH26" s="144"/>
      <c r="RI26" s="144"/>
      <c r="RJ26" s="144"/>
      <c r="RK26" s="144"/>
      <c r="RL26" s="144"/>
      <c r="RM26" s="144"/>
      <c r="RN26" s="144"/>
      <c r="RO26" s="144"/>
      <c r="RP26" s="144"/>
      <c r="RQ26" s="144"/>
      <c r="RR26" s="144"/>
      <c r="RS26" s="144"/>
      <c r="RT26" s="144"/>
      <c r="RU26" s="144"/>
      <c r="RV26" s="144"/>
      <c r="RW26" s="144"/>
      <c r="RX26" s="144"/>
      <c r="RY26" s="144"/>
      <c r="RZ26" s="144"/>
      <c r="SA26" s="144"/>
      <c r="SB26" s="144"/>
      <c r="SC26" s="144"/>
      <c r="SD26" s="144"/>
    </row>
    <row r="27" spans="1:498" s="25" customFormat="1" ht="15" customHeight="1" x14ac:dyDescent="0.2">
      <c r="A27" s="50"/>
      <c r="B27" s="126"/>
      <c r="C27" s="1829" t="s">
        <v>369</v>
      </c>
      <c r="D27" s="1829"/>
      <c r="E27" s="1829" t="s">
        <v>14</v>
      </c>
      <c r="F27" s="1829"/>
      <c r="G27" s="1829"/>
      <c r="H27" s="1829"/>
      <c r="I27" s="1829"/>
      <c r="J27" s="137"/>
      <c r="K27" s="40"/>
      <c r="L27" s="85"/>
      <c r="M27" s="1826" t="s">
        <v>202</v>
      </c>
      <c r="N27" s="1827"/>
      <c r="O27" s="1827"/>
      <c r="P27" s="1827"/>
      <c r="Q27" s="1827"/>
      <c r="R27" s="1828"/>
      <c r="S27" s="30">
        <v>7.4999999999999997E-3</v>
      </c>
      <c r="T27" s="30">
        <f t="shared" si="0"/>
        <v>0.03</v>
      </c>
      <c r="U27" s="30">
        <v>0.01</v>
      </c>
      <c r="V27" s="140"/>
      <c r="W27" s="205"/>
      <c r="X27" s="167"/>
      <c r="Y27" s="167"/>
      <c r="Z27" s="167"/>
      <c r="AA27" s="167"/>
      <c r="AB27" s="167"/>
      <c r="AC27" s="167"/>
      <c r="AD27" s="167"/>
      <c r="AE27" s="207"/>
      <c r="AF27" s="167"/>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7"/>
      <c r="CH27" s="167"/>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44"/>
      <c r="KF27" s="144"/>
      <c r="KG27" s="144"/>
      <c r="KH27" s="144"/>
      <c r="KI27" s="144"/>
      <c r="KJ27" s="144"/>
      <c r="KK27" s="144"/>
      <c r="KL27" s="144"/>
      <c r="KM27" s="144"/>
      <c r="KN27" s="144"/>
      <c r="KO27" s="144"/>
      <c r="KP27" s="144"/>
      <c r="KQ27" s="144"/>
      <c r="KR27" s="144"/>
      <c r="KS27" s="144"/>
      <c r="KT27" s="144"/>
      <c r="KU27" s="144"/>
      <c r="KV27" s="144"/>
      <c r="KW27" s="144"/>
      <c r="KX27" s="144"/>
      <c r="KY27" s="144"/>
      <c r="KZ27" s="144"/>
      <c r="LA27" s="144"/>
      <c r="LB27" s="144"/>
      <c r="LC27" s="144"/>
      <c r="LD27" s="144"/>
      <c r="LE27" s="144"/>
      <c r="LF27" s="144"/>
      <c r="LG27" s="144"/>
      <c r="LH27" s="144"/>
      <c r="LI27" s="144"/>
      <c r="LJ27" s="144"/>
      <c r="LK27" s="144"/>
      <c r="LL27" s="144"/>
      <c r="LM27" s="144"/>
      <c r="LN27" s="144"/>
      <c r="LO27" s="144"/>
      <c r="LP27" s="144"/>
      <c r="LQ27" s="144"/>
      <c r="LR27" s="144"/>
      <c r="LS27" s="144"/>
      <c r="LT27" s="144"/>
      <c r="LU27" s="144"/>
      <c r="LV27" s="144"/>
      <c r="LW27" s="144"/>
      <c r="LX27" s="144"/>
      <c r="LY27" s="144"/>
      <c r="LZ27" s="144"/>
      <c r="MA27" s="144"/>
      <c r="MB27" s="144"/>
      <c r="MC27" s="144"/>
      <c r="MD27" s="144"/>
      <c r="ME27" s="144"/>
      <c r="MF27" s="144"/>
      <c r="MG27" s="144"/>
      <c r="MH27" s="144"/>
      <c r="MI27" s="144"/>
      <c r="MJ27" s="144"/>
      <c r="MK27" s="144"/>
      <c r="ML27" s="144"/>
      <c r="MM27" s="144"/>
      <c r="MN27" s="144"/>
      <c r="MO27" s="144"/>
      <c r="MP27" s="144"/>
      <c r="MQ27" s="144"/>
      <c r="MR27" s="144"/>
      <c r="MS27" s="144"/>
      <c r="MT27" s="144"/>
      <c r="MU27" s="144"/>
      <c r="MV27" s="144"/>
      <c r="MW27" s="144"/>
      <c r="MX27" s="144"/>
      <c r="MY27" s="144"/>
      <c r="MZ27" s="144"/>
      <c r="NA27" s="144"/>
      <c r="NB27" s="144"/>
      <c r="NC27" s="144"/>
      <c r="ND27" s="144"/>
      <c r="NE27" s="144"/>
      <c r="NF27" s="144"/>
      <c r="NG27" s="144"/>
      <c r="NH27" s="144"/>
      <c r="NI27" s="144"/>
      <c r="NJ27" s="144"/>
      <c r="NK27" s="144"/>
      <c r="NL27" s="144"/>
      <c r="NM27" s="144"/>
      <c r="NN27" s="144"/>
      <c r="NO27" s="144"/>
      <c r="NP27" s="144"/>
      <c r="NQ27" s="144"/>
      <c r="NR27" s="144"/>
      <c r="NS27" s="144"/>
      <c r="NT27" s="144"/>
      <c r="NU27" s="144"/>
      <c r="NV27" s="144"/>
      <c r="NW27" s="144"/>
      <c r="NX27" s="144"/>
      <c r="NY27" s="144"/>
      <c r="NZ27" s="144"/>
      <c r="OA27" s="144"/>
      <c r="OB27" s="144"/>
      <c r="OC27" s="144"/>
      <c r="OD27" s="144"/>
      <c r="OE27" s="144"/>
      <c r="OF27" s="144"/>
      <c r="OG27" s="144"/>
      <c r="OH27" s="144"/>
      <c r="OI27" s="144"/>
      <c r="OJ27" s="144"/>
      <c r="OK27" s="144"/>
      <c r="OL27" s="144"/>
      <c r="OM27" s="144"/>
      <c r="ON27" s="144"/>
      <c r="OO27" s="144"/>
      <c r="OP27" s="144"/>
      <c r="OQ27" s="144"/>
      <c r="OR27" s="144"/>
      <c r="OS27" s="144"/>
      <c r="OT27" s="144"/>
      <c r="OU27" s="144"/>
      <c r="OV27" s="144"/>
      <c r="OW27" s="144"/>
      <c r="OX27" s="144"/>
      <c r="OY27" s="144"/>
      <c r="OZ27" s="144"/>
      <c r="PA27" s="144"/>
      <c r="PB27" s="144"/>
      <c r="PC27" s="144"/>
      <c r="PD27" s="144"/>
      <c r="PE27" s="144"/>
      <c r="PF27" s="144"/>
      <c r="PG27" s="144"/>
      <c r="PH27" s="144"/>
      <c r="PI27" s="144"/>
      <c r="PJ27" s="144"/>
      <c r="PK27" s="144"/>
      <c r="PL27" s="144"/>
      <c r="PM27" s="144"/>
      <c r="PN27" s="144"/>
      <c r="PO27" s="144"/>
      <c r="PP27" s="144"/>
      <c r="PQ27" s="144"/>
      <c r="PR27" s="144"/>
      <c r="PS27" s="144"/>
      <c r="PT27" s="144"/>
      <c r="PU27" s="144"/>
      <c r="PV27" s="144"/>
      <c r="PW27" s="144"/>
      <c r="PX27" s="144"/>
      <c r="PY27" s="144"/>
      <c r="PZ27" s="144"/>
      <c r="QA27" s="144"/>
      <c r="QB27" s="144"/>
      <c r="QC27" s="144"/>
      <c r="QD27" s="144"/>
      <c r="QE27" s="144"/>
      <c r="QF27" s="144"/>
      <c r="QG27" s="144"/>
      <c r="QH27" s="144"/>
      <c r="QI27" s="144"/>
      <c r="QJ27" s="144"/>
      <c r="QK27" s="144"/>
      <c r="QL27" s="144"/>
      <c r="QM27" s="144"/>
      <c r="QN27" s="144"/>
      <c r="QO27" s="144"/>
      <c r="QP27" s="144"/>
      <c r="QQ27" s="144"/>
      <c r="QR27" s="144"/>
      <c r="QS27" s="144"/>
      <c r="QT27" s="144"/>
      <c r="QU27" s="144"/>
      <c r="QV27" s="144"/>
      <c r="QW27" s="144"/>
      <c r="QX27" s="144"/>
      <c r="QY27" s="144"/>
      <c r="QZ27" s="144"/>
      <c r="RA27" s="144"/>
      <c r="RB27" s="144"/>
      <c r="RC27" s="144"/>
      <c r="RD27" s="144"/>
      <c r="RE27" s="144"/>
      <c r="RF27" s="144"/>
      <c r="RG27" s="144"/>
      <c r="RH27" s="144"/>
      <c r="RI27" s="144"/>
      <c r="RJ27" s="144"/>
      <c r="RK27" s="144"/>
      <c r="RL27" s="144"/>
      <c r="RM27" s="144"/>
      <c r="RN27" s="144"/>
      <c r="RO27" s="144"/>
      <c r="RP27" s="144"/>
      <c r="RQ27" s="144"/>
      <c r="RR27" s="144"/>
      <c r="RS27" s="144"/>
      <c r="RT27" s="144"/>
      <c r="RU27" s="144"/>
      <c r="RV27" s="144"/>
      <c r="RW27" s="144"/>
      <c r="RX27" s="144"/>
      <c r="RY27" s="144"/>
      <c r="RZ27" s="144"/>
      <c r="SA27" s="144"/>
      <c r="SB27" s="144"/>
      <c r="SC27" s="144"/>
      <c r="SD27" s="144"/>
    </row>
    <row r="28" spans="1:498" s="25" customFormat="1" ht="15" customHeight="1" x14ac:dyDescent="0.2">
      <c r="A28" s="50"/>
      <c r="B28" s="126"/>
      <c r="C28" s="27"/>
      <c r="D28" s="298" t="s">
        <v>92</v>
      </c>
      <c r="E28" s="28">
        <v>1</v>
      </c>
      <c r="F28" s="28">
        <v>1</v>
      </c>
      <c r="G28" s="28">
        <v>1</v>
      </c>
      <c r="H28" s="28">
        <v>1</v>
      </c>
      <c r="I28" s="28">
        <v>0</v>
      </c>
      <c r="J28" s="137"/>
      <c r="K28" s="40"/>
      <c r="L28" s="85"/>
      <c r="M28" s="1826" t="s">
        <v>203</v>
      </c>
      <c r="N28" s="1827"/>
      <c r="O28" s="1827"/>
      <c r="P28" s="1827"/>
      <c r="Q28" s="1827"/>
      <c r="R28" s="1828"/>
      <c r="S28" s="30">
        <v>7.4999999999999997E-3</v>
      </c>
      <c r="T28" s="30">
        <f t="shared" si="0"/>
        <v>0.03</v>
      </c>
      <c r="U28" s="30">
        <v>0.01</v>
      </c>
      <c r="V28" s="140"/>
      <c r="W28" s="205"/>
      <c r="X28" s="167"/>
      <c r="Y28" s="167"/>
      <c r="Z28" s="167"/>
      <c r="AA28" s="167"/>
      <c r="AB28" s="167"/>
      <c r="AC28" s="167"/>
      <c r="AD28" s="167"/>
      <c r="AE28" s="207"/>
      <c r="AF28" s="167"/>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7"/>
      <c r="CH28" s="167"/>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44"/>
      <c r="KF28" s="144"/>
      <c r="KG28" s="144"/>
      <c r="KH28" s="144"/>
      <c r="KI28" s="144"/>
      <c r="KJ28" s="144"/>
      <c r="KK28" s="144"/>
      <c r="KL28" s="144"/>
      <c r="KM28" s="144"/>
      <c r="KN28" s="144"/>
      <c r="KO28" s="144"/>
      <c r="KP28" s="144"/>
      <c r="KQ28" s="144"/>
      <c r="KR28" s="144"/>
      <c r="KS28" s="144"/>
      <c r="KT28" s="144"/>
      <c r="KU28" s="144"/>
      <c r="KV28" s="144"/>
      <c r="KW28" s="144"/>
      <c r="KX28" s="144"/>
      <c r="KY28" s="144"/>
      <c r="KZ28" s="144"/>
      <c r="LA28" s="144"/>
      <c r="LB28" s="144"/>
      <c r="LC28" s="144"/>
      <c r="LD28" s="144"/>
      <c r="LE28" s="144"/>
      <c r="LF28" s="144"/>
      <c r="LG28" s="144"/>
      <c r="LH28" s="144"/>
      <c r="LI28" s="144"/>
      <c r="LJ28" s="144"/>
      <c r="LK28" s="144"/>
      <c r="LL28" s="144"/>
      <c r="LM28" s="144"/>
      <c r="LN28" s="144"/>
      <c r="LO28" s="144"/>
      <c r="LP28" s="144"/>
      <c r="LQ28" s="144"/>
      <c r="LR28" s="144"/>
      <c r="LS28" s="144"/>
      <c r="LT28" s="144"/>
      <c r="LU28" s="144"/>
      <c r="LV28" s="144"/>
      <c r="LW28" s="144"/>
      <c r="LX28" s="144"/>
      <c r="LY28" s="144"/>
      <c r="LZ28" s="144"/>
      <c r="MA28" s="144"/>
      <c r="MB28" s="144"/>
      <c r="MC28" s="144"/>
      <c r="MD28" s="144"/>
      <c r="ME28" s="144"/>
      <c r="MF28" s="144"/>
      <c r="MG28" s="144"/>
      <c r="MH28" s="144"/>
      <c r="MI28" s="144"/>
      <c r="MJ28" s="144"/>
      <c r="MK28" s="144"/>
      <c r="ML28" s="144"/>
      <c r="MM28" s="144"/>
      <c r="MN28" s="144"/>
      <c r="MO28" s="144"/>
      <c r="MP28" s="144"/>
      <c r="MQ28" s="144"/>
      <c r="MR28" s="144"/>
      <c r="MS28" s="144"/>
      <c r="MT28" s="144"/>
      <c r="MU28" s="144"/>
      <c r="MV28" s="144"/>
      <c r="MW28" s="144"/>
      <c r="MX28" s="144"/>
      <c r="MY28" s="144"/>
      <c r="MZ28" s="144"/>
      <c r="NA28" s="144"/>
      <c r="NB28" s="144"/>
      <c r="NC28" s="144"/>
      <c r="ND28" s="144"/>
      <c r="NE28" s="144"/>
      <c r="NF28" s="144"/>
      <c r="NG28" s="144"/>
      <c r="NH28" s="144"/>
      <c r="NI28" s="144"/>
      <c r="NJ28" s="144"/>
      <c r="NK28" s="144"/>
      <c r="NL28" s="144"/>
      <c r="NM28" s="144"/>
      <c r="NN28" s="144"/>
      <c r="NO28" s="144"/>
      <c r="NP28" s="144"/>
      <c r="NQ28" s="144"/>
      <c r="NR28" s="144"/>
      <c r="NS28" s="144"/>
      <c r="NT28" s="144"/>
      <c r="NU28" s="144"/>
      <c r="NV28" s="144"/>
      <c r="NW28" s="144"/>
      <c r="NX28" s="144"/>
      <c r="NY28" s="144"/>
      <c r="NZ28" s="144"/>
      <c r="OA28" s="144"/>
      <c r="OB28" s="144"/>
      <c r="OC28" s="144"/>
      <c r="OD28" s="144"/>
      <c r="OE28" s="144"/>
      <c r="OF28" s="144"/>
      <c r="OG28" s="144"/>
      <c r="OH28" s="144"/>
      <c r="OI28" s="144"/>
      <c r="OJ28" s="144"/>
      <c r="OK28" s="144"/>
      <c r="OL28" s="144"/>
      <c r="OM28" s="144"/>
      <c r="ON28" s="144"/>
      <c r="OO28" s="144"/>
      <c r="OP28" s="144"/>
      <c r="OQ28" s="144"/>
      <c r="OR28" s="144"/>
      <c r="OS28" s="144"/>
      <c r="OT28" s="144"/>
      <c r="OU28" s="144"/>
      <c r="OV28" s="144"/>
      <c r="OW28" s="144"/>
      <c r="OX28" s="144"/>
      <c r="OY28" s="144"/>
      <c r="OZ28" s="144"/>
      <c r="PA28" s="144"/>
      <c r="PB28" s="144"/>
      <c r="PC28" s="144"/>
      <c r="PD28" s="144"/>
      <c r="PE28" s="144"/>
      <c r="PF28" s="144"/>
      <c r="PG28" s="144"/>
      <c r="PH28" s="144"/>
      <c r="PI28" s="144"/>
      <c r="PJ28" s="144"/>
      <c r="PK28" s="144"/>
      <c r="PL28" s="144"/>
      <c r="PM28" s="144"/>
      <c r="PN28" s="144"/>
      <c r="PO28" s="144"/>
      <c r="PP28" s="144"/>
      <c r="PQ28" s="144"/>
      <c r="PR28" s="144"/>
      <c r="PS28" s="144"/>
      <c r="PT28" s="144"/>
      <c r="PU28" s="144"/>
      <c r="PV28" s="144"/>
      <c r="PW28" s="144"/>
      <c r="PX28" s="144"/>
      <c r="PY28" s="144"/>
      <c r="PZ28" s="144"/>
      <c r="QA28" s="144"/>
      <c r="QB28" s="144"/>
      <c r="QC28" s="144"/>
      <c r="QD28" s="144"/>
      <c r="QE28" s="144"/>
      <c r="QF28" s="144"/>
      <c r="QG28" s="144"/>
      <c r="QH28" s="144"/>
      <c r="QI28" s="144"/>
      <c r="QJ28" s="144"/>
      <c r="QK28" s="144"/>
      <c r="QL28" s="144"/>
      <c r="QM28" s="144"/>
      <c r="QN28" s="144"/>
      <c r="QO28" s="144"/>
      <c r="QP28" s="144"/>
      <c r="QQ28" s="144"/>
      <c r="QR28" s="144"/>
      <c r="QS28" s="144"/>
      <c r="QT28" s="144"/>
      <c r="QU28" s="144"/>
      <c r="QV28" s="144"/>
      <c r="QW28" s="144"/>
      <c r="QX28" s="144"/>
      <c r="QY28" s="144"/>
      <c r="QZ28" s="144"/>
      <c r="RA28" s="144"/>
      <c r="RB28" s="144"/>
      <c r="RC28" s="144"/>
      <c r="RD28" s="144"/>
      <c r="RE28" s="144"/>
      <c r="RF28" s="144"/>
      <c r="RG28" s="144"/>
      <c r="RH28" s="144"/>
      <c r="RI28" s="144"/>
      <c r="RJ28" s="144"/>
      <c r="RK28" s="144"/>
      <c r="RL28" s="144"/>
      <c r="RM28" s="144"/>
      <c r="RN28" s="144"/>
      <c r="RO28" s="144"/>
      <c r="RP28" s="144"/>
      <c r="RQ28" s="144"/>
      <c r="RR28" s="144"/>
      <c r="RS28" s="144"/>
      <c r="RT28" s="144"/>
      <c r="RU28" s="144"/>
      <c r="RV28" s="144"/>
      <c r="RW28" s="144"/>
      <c r="RX28" s="144"/>
      <c r="RY28" s="144"/>
      <c r="RZ28" s="144"/>
      <c r="SA28" s="144"/>
      <c r="SB28" s="144"/>
      <c r="SC28" s="144"/>
      <c r="SD28" s="144"/>
    </row>
    <row r="29" spans="1:498" s="25" customFormat="1" ht="15" customHeight="1" x14ac:dyDescent="0.2">
      <c r="A29" s="50"/>
      <c r="B29" s="126"/>
      <c r="C29" s="27"/>
      <c r="D29" s="297" t="s">
        <v>93</v>
      </c>
      <c r="E29" s="830">
        <v>1</v>
      </c>
      <c r="F29" s="830">
        <v>1</v>
      </c>
      <c r="G29" s="830">
        <v>1</v>
      </c>
      <c r="H29" s="830">
        <v>1</v>
      </c>
      <c r="I29" s="830">
        <v>0</v>
      </c>
      <c r="J29" s="137"/>
      <c r="K29" s="40"/>
      <c r="L29" s="1866" t="s">
        <v>229</v>
      </c>
      <c r="M29" s="1867"/>
      <c r="N29" s="1867"/>
      <c r="O29" s="1867"/>
      <c r="P29" s="1867"/>
      <c r="Q29" s="1867"/>
      <c r="R29" s="1867"/>
      <c r="S29" s="1867"/>
      <c r="T29" s="1867"/>
      <c r="U29" s="1868"/>
      <c r="V29" s="140"/>
      <c r="W29" s="205"/>
      <c r="X29" s="167"/>
      <c r="Y29" s="167"/>
      <c r="Z29" s="167"/>
      <c r="AA29" s="167"/>
      <c r="AB29" s="167"/>
      <c r="AC29" s="167"/>
      <c r="AD29" s="167"/>
      <c r="AE29" s="207"/>
      <c r="AF29" s="167"/>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7"/>
      <c r="CH29" s="167"/>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44"/>
      <c r="KF29" s="144"/>
      <c r="KG29" s="144"/>
      <c r="KH29" s="144"/>
      <c r="KI29" s="144"/>
      <c r="KJ29" s="144"/>
      <c r="KK29" s="144"/>
      <c r="KL29" s="144"/>
      <c r="KM29" s="144"/>
      <c r="KN29" s="144"/>
      <c r="KO29" s="144"/>
      <c r="KP29" s="144"/>
      <c r="KQ29" s="144"/>
      <c r="KR29" s="144"/>
      <c r="KS29" s="144"/>
      <c r="KT29" s="144"/>
      <c r="KU29" s="144"/>
      <c r="KV29" s="144"/>
      <c r="KW29" s="144"/>
      <c r="KX29" s="144"/>
      <c r="KY29" s="144"/>
      <c r="KZ29" s="144"/>
      <c r="LA29" s="144"/>
      <c r="LB29" s="144"/>
      <c r="LC29" s="144"/>
      <c r="LD29" s="144"/>
      <c r="LE29" s="144"/>
      <c r="LF29" s="144"/>
      <c r="LG29" s="144"/>
      <c r="LH29" s="144"/>
      <c r="LI29" s="144"/>
      <c r="LJ29" s="144"/>
      <c r="LK29" s="144"/>
      <c r="LL29" s="144"/>
      <c r="LM29" s="144"/>
      <c r="LN29" s="144"/>
      <c r="LO29" s="144"/>
      <c r="LP29" s="144"/>
      <c r="LQ29" s="144"/>
      <c r="LR29" s="144"/>
      <c r="LS29" s="144"/>
      <c r="LT29" s="144"/>
      <c r="LU29" s="144"/>
      <c r="LV29" s="144"/>
      <c r="LW29" s="144"/>
      <c r="LX29" s="144"/>
      <c r="LY29" s="144"/>
      <c r="LZ29" s="144"/>
      <c r="MA29" s="144"/>
      <c r="MB29" s="144"/>
      <c r="MC29" s="144"/>
      <c r="MD29" s="144"/>
      <c r="ME29" s="144"/>
      <c r="MF29" s="144"/>
      <c r="MG29" s="144"/>
      <c r="MH29" s="144"/>
      <c r="MI29" s="144"/>
      <c r="MJ29" s="144"/>
      <c r="MK29" s="144"/>
      <c r="ML29" s="144"/>
      <c r="MM29" s="144"/>
      <c r="MN29" s="144"/>
      <c r="MO29" s="144"/>
      <c r="MP29" s="144"/>
      <c r="MQ29" s="144"/>
      <c r="MR29" s="144"/>
      <c r="MS29" s="144"/>
      <c r="MT29" s="144"/>
      <c r="MU29" s="144"/>
      <c r="MV29" s="144"/>
      <c r="MW29" s="144"/>
      <c r="MX29" s="144"/>
      <c r="MY29" s="144"/>
      <c r="MZ29" s="144"/>
      <c r="NA29" s="144"/>
      <c r="NB29" s="144"/>
      <c r="NC29" s="144"/>
      <c r="ND29" s="144"/>
      <c r="NE29" s="144"/>
      <c r="NF29" s="144"/>
      <c r="NG29" s="144"/>
      <c r="NH29" s="144"/>
      <c r="NI29" s="144"/>
      <c r="NJ29" s="144"/>
      <c r="NK29" s="144"/>
      <c r="NL29" s="144"/>
      <c r="NM29" s="144"/>
      <c r="NN29" s="144"/>
      <c r="NO29" s="144"/>
      <c r="NP29" s="144"/>
      <c r="NQ29" s="144"/>
      <c r="NR29" s="144"/>
      <c r="NS29" s="144"/>
      <c r="NT29" s="144"/>
      <c r="NU29" s="144"/>
      <c r="NV29" s="144"/>
      <c r="NW29" s="144"/>
      <c r="NX29" s="144"/>
      <c r="NY29" s="144"/>
      <c r="NZ29" s="144"/>
      <c r="OA29" s="144"/>
      <c r="OB29" s="144"/>
      <c r="OC29" s="144"/>
      <c r="OD29" s="144"/>
      <c r="OE29" s="144"/>
      <c r="OF29" s="144"/>
      <c r="OG29" s="144"/>
      <c r="OH29" s="144"/>
      <c r="OI29" s="144"/>
      <c r="OJ29" s="144"/>
      <c r="OK29" s="144"/>
      <c r="OL29" s="144"/>
      <c r="OM29" s="144"/>
      <c r="ON29" s="144"/>
      <c r="OO29" s="144"/>
      <c r="OP29" s="144"/>
      <c r="OQ29" s="144"/>
      <c r="OR29" s="144"/>
      <c r="OS29" s="144"/>
      <c r="OT29" s="144"/>
      <c r="OU29" s="144"/>
      <c r="OV29" s="144"/>
      <c r="OW29" s="144"/>
      <c r="OX29" s="144"/>
      <c r="OY29" s="144"/>
      <c r="OZ29" s="144"/>
      <c r="PA29" s="144"/>
      <c r="PB29" s="144"/>
      <c r="PC29" s="144"/>
      <c r="PD29" s="144"/>
      <c r="PE29" s="144"/>
      <c r="PF29" s="144"/>
      <c r="PG29" s="144"/>
      <c r="PH29" s="144"/>
      <c r="PI29" s="144"/>
      <c r="PJ29" s="144"/>
      <c r="PK29" s="144"/>
      <c r="PL29" s="144"/>
      <c r="PM29" s="144"/>
      <c r="PN29" s="144"/>
      <c r="PO29" s="144"/>
      <c r="PP29" s="144"/>
      <c r="PQ29" s="144"/>
      <c r="PR29" s="144"/>
      <c r="PS29" s="144"/>
      <c r="PT29" s="144"/>
      <c r="PU29" s="144"/>
      <c r="PV29" s="144"/>
      <c r="PW29" s="144"/>
      <c r="PX29" s="144"/>
      <c r="PY29" s="144"/>
      <c r="PZ29" s="144"/>
      <c r="QA29" s="144"/>
      <c r="QB29" s="144"/>
      <c r="QC29" s="144"/>
      <c r="QD29" s="144"/>
      <c r="QE29" s="144"/>
      <c r="QF29" s="144"/>
      <c r="QG29" s="144"/>
      <c r="QH29" s="144"/>
      <c r="QI29" s="144"/>
      <c r="QJ29" s="144"/>
      <c r="QK29" s="144"/>
      <c r="QL29" s="144"/>
      <c r="QM29" s="144"/>
      <c r="QN29" s="144"/>
      <c r="QO29" s="144"/>
      <c r="QP29" s="144"/>
      <c r="QQ29" s="144"/>
      <c r="QR29" s="144"/>
      <c r="QS29" s="144"/>
      <c r="QT29" s="144"/>
      <c r="QU29" s="144"/>
      <c r="QV29" s="144"/>
      <c r="QW29" s="144"/>
      <c r="QX29" s="144"/>
      <c r="QY29" s="144"/>
      <c r="QZ29" s="144"/>
      <c r="RA29" s="144"/>
      <c r="RB29" s="144"/>
      <c r="RC29" s="144"/>
      <c r="RD29" s="144"/>
      <c r="RE29" s="144"/>
      <c r="RF29" s="144"/>
      <c r="RG29" s="144"/>
      <c r="RH29" s="144"/>
      <c r="RI29" s="144"/>
      <c r="RJ29" s="144"/>
      <c r="RK29" s="144"/>
      <c r="RL29" s="144"/>
      <c r="RM29" s="144"/>
      <c r="RN29" s="144"/>
      <c r="RO29" s="144"/>
      <c r="RP29" s="144"/>
      <c r="RQ29" s="144"/>
      <c r="RR29" s="144"/>
      <c r="RS29" s="144"/>
      <c r="RT29" s="144"/>
      <c r="RU29" s="144"/>
      <c r="RV29" s="144"/>
      <c r="RW29" s="144"/>
      <c r="RX29" s="144"/>
      <c r="RY29" s="144"/>
      <c r="RZ29" s="144"/>
      <c r="SA29" s="144"/>
      <c r="SB29" s="144"/>
      <c r="SC29" s="144"/>
      <c r="SD29" s="144"/>
    </row>
    <row r="30" spans="1:498" s="25" customFormat="1" ht="15" customHeight="1" x14ac:dyDescent="0.2">
      <c r="A30" s="50"/>
      <c r="B30" s="126"/>
      <c r="C30" s="27"/>
      <c r="D30" s="297" t="s">
        <v>337</v>
      </c>
      <c r="E30" s="830">
        <v>1</v>
      </c>
      <c r="F30" s="830">
        <v>1</v>
      </c>
      <c r="G30" s="830">
        <v>1</v>
      </c>
      <c r="H30" s="830">
        <v>1</v>
      </c>
      <c r="I30" s="830">
        <v>0</v>
      </c>
      <c r="J30" s="137"/>
      <c r="K30" s="40"/>
      <c r="L30" s="85"/>
      <c r="M30" s="1826" t="s">
        <v>204</v>
      </c>
      <c r="N30" s="1827"/>
      <c r="O30" s="1827"/>
      <c r="P30" s="1827"/>
      <c r="Q30" s="1827"/>
      <c r="R30" s="1828"/>
      <c r="S30" s="147">
        <v>2.5000000000000001E-2</v>
      </c>
      <c r="T30" s="147">
        <f t="shared" ref="T30:T34" si="1">S30*4</f>
        <v>0.1</v>
      </c>
      <c r="U30" s="147">
        <v>3.5000000000000003E-2</v>
      </c>
      <c r="V30" s="140"/>
      <c r="W30" s="205"/>
      <c r="X30" s="167"/>
      <c r="Y30" s="167"/>
      <c r="Z30" s="167"/>
      <c r="AA30" s="167"/>
      <c r="AB30" s="167"/>
      <c r="AC30" s="167"/>
      <c r="AD30" s="167"/>
      <c r="AE30" s="207"/>
      <c r="AF30" s="167"/>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7"/>
      <c r="CH30" s="167"/>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144"/>
      <c r="JF30" s="144"/>
      <c r="JG30" s="144"/>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144"/>
      <c r="KF30" s="144"/>
      <c r="KG30" s="144"/>
      <c r="KH30" s="144"/>
      <c r="KI30" s="144"/>
      <c r="KJ30" s="144"/>
      <c r="KK30" s="144"/>
      <c r="KL30" s="144"/>
      <c r="KM30" s="144"/>
      <c r="KN30" s="144"/>
      <c r="KO30" s="144"/>
      <c r="KP30" s="144"/>
      <c r="KQ30" s="144"/>
      <c r="KR30" s="144"/>
      <c r="KS30" s="144"/>
      <c r="KT30" s="144"/>
      <c r="KU30" s="144"/>
      <c r="KV30" s="144"/>
      <c r="KW30" s="144"/>
      <c r="KX30" s="144"/>
      <c r="KY30" s="144"/>
      <c r="KZ30" s="144"/>
      <c r="LA30" s="144"/>
      <c r="LB30" s="144"/>
      <c r="LC30" s="144"/>
      <c r="LD30" s="144"/>
      <c r="LE30" s="144"/>
      <c r="LF30" s="144"/>
      <c r="LG30" s="144"/>
      <c r="LH30" s="144"/>
      <c r="LI30" s="144"/>
      <c r="LJ30" s="144"/>
      <c r="LK30" s="144"/>
      <c r="LL30" s="144"/>
      <c r="LM30" s="144"/>
      <c r="LN30" s="144"/>
      <c r="LO30" s="144"/>
      <c r="LP30" s="144"/>
      <c r="LQ30" s="144"/>
      <c r="LR30" s="144"/>
      <c r="LS30" s="144"/>
      <c r="LT30" s="144"/>
      <c r="LU30" s="144"/>
      <c r="LV30" s="144"/>
      <c r="LW30" s="144"/>
      <c r="LX30" s="144"/>
      <c r="LY30" s="144"/>
      <c r="LZ30" s="144"/>
      <c r="MA30" s="144"/>
      <c r="MB30" s="144"/>
      <c r="MC30" s="144"/>
      <c r="MD30" s="144"/>
      <c r="ME30" s="144"/>
      <c r="MF30" s="144"/>
      <c r="MG30" s="144"/>
      <c r="MH30" s="144"/>
      <c r="MI30" s="144"/>
      <c r="MJ30" s="144"/>
      <c r="MK30" s="144"/>
      <c r="ML30" s="144"/>
      <c r="MM30" s="144"/>
      <c r="MN30" s="144"/>
      <c r="MO30" s="144"/>
      <c r="MP30" s="144"/>
      <c r="MQ30" s="144"/>
      <c r="MR30" s="144"/>
      <c r="MS30" s="144"/>
      <c r="MT30" s="144"/>
      <c r="MU30" s="144"/>
      <c r="MV30" s="144"/>
      <c r="MW30" s="144"/>
      <c r="MX30" s="144"/>
      <c r="MY30" s="144"/>
      <c r="MZ30" s="144"/>
      <c r="NA30" s="144"/>
      <c r="NB30" s="144"/>
      <c r="NC30" s="144"/>
      <c r="ND30" s="144"/>
      <c r="NE30" s="144"/>
      <c r="NF30" s="144"/>
      <c r="NG30" s="144"/>
      <c r="NH30" s="144"/>
      <c r="NI30" s="144"/>
      <c r="NJ30" s="144"/>
      <c r="NK30" s="144"/>
      <c r="NL30" s="144"/>
      <c r="NM30" s="144"/>
      <c r="NN30" s="144"/>
      <c r="NO30" s="144"/>
      <c r="NP30" s="144"/>
      <c r="NQ30" s="144"/>
      <c r="NR30" s="144"/>
      <c r="NS30" s="144"/>
      <c r="NT30" s="144"/>
      <c r="NU30" s="144"/>
      <c r="NV30" s="144"/>
      <c r="NW30" s="144"/>
      <c r="NX30" s="144"/>
      <c r="NY30" s="144"/>
      <c r="NZ30" s="144"/>
      <c r="OA30" s="144"/>
      <c r="OB30" s="144"/>
      <c r="OC30" s="144"/>
      <c r="OD30" s="144"/>
      <c r="OE30" s="144"/>
      <c r="OF30" s="144"/>
      <c r="OG30" s="144"/>
      <c r="OH30" s="144"/>
      <c r="OI30" s="144"/>
      <c r="OJ30" s="144"/>
      <c r="OK30" s="144"/>
      <c r="OL30" s="144"/>
      <c r="OM30" s="144"/>
      <c r="ON30" s="144"/>
      <c r="OO30" s="144"/>
      <c r="OP30" s="144"/>
      <c r="OQ30" s="144"/>
      <c r="OR30" s="144"/>
      <c r="OS30" s="144"/>
      <c r="OT30" s="144"/>
      <c r="OU30" s="144"/>
      <c r="OV30" s="144"/>
      <c r="OW30" s="144"/>
      <c r="OX30" s="144"/>
      <c r="OY30" s="144"/>
      <c r="OZ30" s="144"/>
      <c r="PA30" s="144"/>
      <c r="PB30" s="144"/>
      <c r="PC30" s="144"/>
      <c r="PD30" s="144"/>
      <c r="PE30" s="144"/>
      <c r="PF30" s="144"/>
      <c r="PG30" s="144"/>
      <c r="PH30" s="144"/>
      <c r="PI30" s="144"/>
      <c r="PJ30" s="144"/>
      <c r="PK30" s="144"/>
      <c r="PL30" s="144"/>
      <c r="PM30" s="144"/>
      <c r="PN30" s="144"/>
      <c r="PO30" s="144"/>
      <c r="PP30" s="144"/>
      <c r="PQ30" s="144"/>
      <c r="PR30" s="144"/>
      <c r="PS30" s="144"/>
      <c r="PT30" s="144"/>
      <c r="PU30" s="144"/>
      <c r="PV30" s="144"/>
      <c r="PW30" s="144"/>
      <c r="PX30" s="144"/>
      <c r="PY30" s="144"/>
      <c r="PZ30" s="144"/>
      <c r="QA30" s="144"/>
      <c r="QB30" s="144"/>
      <c r="QC30" s="144"/>
      <c r="QD30" s="144"/>
      <c r="QE30" s="144"/>
      <c r="QF30" s="144"/>
      <c r="QG30" s="144"/>
      <c r="QH30" s="144"/>
      <c r="QI30" s="144"/>
      <c r="QJ30" s="144"/>
      <c r="QK30" s="144"/>
      <c r="QL30" s="144"/>
      <c r="QM30" s="144"/>
      <c r="QN30" s="144"/>
      <c r="QO30" s="144"/>
      <c r="QP30" s="144"/>
      <c r="QQ30" s="144"/>
      <c r="QR30" s="144"/>
      <c r="QS30" s="144"/>
      <c r="QT30" s="144"/>
      <c r="QU30" s="144"/>
      <c r="QV30" s="144"/>
      <c r="QW30" s="144"/>
      <c r="QX30" s="144"/>
      <c r="QY30" s="144"/>
      <c r="QZ30" s="144"/>
      <c r="RA30" s="144"/>
      <c r="RB30" s="144"/>
      <c r="RC30" s="144"/>
      <c r="RD30" s="144"/>
      <c r="RE30" s="144"/>
      <c r="RF30" s="144"/>
      <c r="RG30" s="144"/>
      <c r="RH30" s="144"/>
      <c r="RI30" s="144"/>
      <c r="RJ30" s="144"/>
      <c r="RK30" s="144"/>
      <c r="RL30" s="144"/>
      <c r="RM30" s="144"/>
      <c r="RN30" s="144"/>
      <c r="RO30" s="144"/>
      <c r="RP30" s="144"/>
      <c r="RQ30" s="144"/>
      <c r="RR30" s="144"/>
      <c r="RS30" s="144"/>
      <c r="RT30" s="144"/>
      <c r="RU30" s="144"/>
      <c r="RV30" s="144"/>
      <c r="RW30" s="144"/>
      <c r="RX30" s="144"/>
      <c r="RY30" s="144"/>
      <c r="RZ30" s="144"/>
      <c r="SA30" s="144"/>
      <c r="SB30" s="144"/>
      <c r="SC30" s="144"/>
      <c r="SD30" s="144"/>
    </row>
    <row r="31" spans="1:498" s="25" customFormat="1" ht="15" customHeight="1" x14ac:dyDescent="0.2">
      <c r="A31" s="50"/>
      <c r="B31" s="126"/>
      <c r="C31" s="1829" t="s">
        <v>370</v>
      </c>
      <c r="D31" s="1829"/>
      <c r="E31" s="1829" t="s">
        <v>14</v>
      </c>
      <c r="F31" s="1829"/>
      <c r="G31" s="1829"/>
      <c r="H31" s="1829"/>
      <c r="I31" s="1829"/>
      <c r="J31" s="137"/>
      <c r="K31" s="40"/>
      <c r="L31" s="85"/>
      <c r="M31" s="1826" t="s">
        <v>205</v>
      </c>
      <c r="N31" s="1827"/>
      <c r="O31" s="1827"/>
      <c r="P31" s="1827"/>
      <c r="Q31" s="1827"/>
      <c r="R31" s="1828"/>
      <c r="S31" s="147">
        <v>2.5000000000000001E-2</v>
      </c>
      <c r="T31" s="30">
        <f t="shared" si="1"/>
        <v>0.1</v>
      </c>
      <c r="U31" s="147">
        <v>3.5000000000000003E-2</v>
      </c>
      <c r="V31" s="140"/>
      <c r="W31" s="205"/>
      <c r="X31" s="167"/>
      <c r="Y31" s="167"/>
      <c r="Z31" s="167"/>
      <c r="AA31" s="167"/>
      <c r="AB31" s="167"/>
      <c r="AC31" s="167"/>
      <c r="AD31" s="167"/>
      <c r="AE31" s="207"/>
      <c r="AF31" s="167"/>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7"/>
      <c r="CH31" s="167"/>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c r="IW31" s="144"/>
      <c r="IX31" s="144"/>
      <c r="IY31" s="144"/>
      <c r="IZ31" s="144"/>
      <c r="JA31" s="144"/>
      <c r="JB31" s="144"/>
      <c r="JC31" s="144"/>
      <c r="JD31" s="144"/>
      <c r="JE31" s="144"/>
      <c r="JF31" s="144"/>
      <c r="JG31" s="144"/>
      <c r="JH31" s="144"/>
      <c r="JI31" s="144"/>
      <c r="JJ31" s="144"/>
      <c r="JK31" s="144"/>
      <c r="JL31" s="144"/>
      <c r="JM31" s="144"/>
      <c r="JN31" s="144"/>
      <c r="JO31" s="144"/>
      <c r="JP31" s="144"/>
      <c r="JQ31" s="144"/>
      <c r="JR31" s="144"/>
      <c r="JS31" s="144"/>
      <c r="JT31" s="144"/>
      <c r="JU31" s="144"/>
      <c r="JV31" s="144"/>
      <c r="JW31" s="144"/>
      <c r="JX31" s="144"/>
      <c r="JY31" s="144"/>
      <c r="JZ31" s="144"/>
      <c r="KA31" s="144"/>
      <c r="KB31" s="144"/>
      <c r="KC31" s="144"/>
      <c r="KD31" s="144"/>
      <c r="KE31" s="144"/>
      <c r="KF31" s="144"/>
      <c r="KG31" s="144"/>
      <c r="KH31" s="144"/>
      <c r="KI31" s="144"/>
      <c r="KJ31" s="144"/>
      <c r="KK31" s="144"/>
      <c r="KL31" s="144"/>
      <c r="KM31" s="144"/>
      <c r="KN31" s="144"/>
      <c r="KO31" s="144"/>
      <c r="KP31" s="144"/>
      <c r="KQ31" s="144"/>
      <c r="KR31" s="144"/>
      <c r="KS31" s="144"/>
      <c r="KT31" s="144"/>
      <c r="KU31" s="144"/>
      <c r="KV31" s="144"/>
      <c r="KW31" s="144"/>
      <c r="KX31" s="144"/>
      <c r="KY31" s="144"/>
      <c r="KZ31" s="144"/>
      <c r="LA31" s="144"/>
      <c r="LB31" s="144"/>
      <c r="LC31" s="144"/>
      <c r="LD31" s="144"/>
      <c r="LE31" s="144"/>
      <c r="LF31" s="144"/>
      <c r="LG31" s="144"/>
      <c r="LH31" s="144"/>
      <c r="LI31" s="144"/>
      <c r="LJ31" s="144"/>
      <c r="LK31" s="144"/>
      <c r="LL31" s="144"/>
      <c r="LM31" s="144"/>
      <c r="LN31" s="144"/>
      <c r="LO31" s="144"/>
      <c r="LP31" s="144"/>
      <c r="LQ31" s="144"/>
      <c r="LR31" s="144"/>
      <c r="LS31" s="144"/>
      <c r="LT31" s="144"/>
      <c r="LU31" s="144"/>
      <c r="LV31" s="144"/>
      <c r="LW31" s="144"/>
      <c r="LX31" s="144"/>
      <c r="LY31" s="144"/>
      <c r="LZ31" s="144"/>
      <c r="MA31" s="144"/>
      <c r="MB31" s="144"/>
      <c r="MC31" s="144"/>
      <c r="MD31" s="144"/>
      <c r="ME31" s="144"/>
      <c r="MF31" s="144"/>
      <c r="MG31" s="144"/>
      <c r="MH31" s="144"/>
      <c r="MI31" s="144"/>
      <c r="MJ31" s="144"/>
      <c r="MK31" s="144"/>
      <c r="ML31" s="144"/>
      <c r="MM31" s="144"/>
      <c r="MN31" s="144"/>
      <c r="MO31" s="144"/>
      <c r="MP31" s="144"/>
      <c r="MQ31" s="144"/>
      <c r="MR31" s="144"/>
      <c r="MS31" s="144"/>
      <c r="MT31" s="144"/>
      <c r="MU31" s="144"/>
      <c r="MV31" s="144"/>
      <c r="MW31" s="144"/>
      <c r="MX31" s="144"/>
      <c r="MY31" s="144"/>
      <c r="MZ31" s="144"/>
      <c r="NA31" s="144"/>
      <c r="NB31" s="144"/>
      <c r="NC31" s="144"/>
      <c r="ND31" s="144"/>
      <c r="NE31" s="144"/>
      <c r="NF31" s="144"/>
      <c r="NG31" s="144"/>
      <c r="NH31" s="144"/>
      <c r="NI31" s="144"/>
      <c r="NJ31" s="144"/>
      <c r="NK31" s="144"/>
      <c r="NL31" s="144"/>
      <c r="NM31" s="144"/>
      <c r="NN31" s="144"/>
      <c r="NO31" s="144"/>
      <c r="NP31" s="144"/>
      <c r="NQ31" s="144"/>
      <c r="NR31" s="144"/>
      <c r="NS31" s="144"/>
      <c r="NT31" s="144"/>
      <c r="NU31" s="144"/>
      <c r="NV31" s="144"/>
      <c r="NW31" s="144"/>
      <c r="NX31" s="144"/>
      <c r="NY31" s="144"/>
      <c r="NZ31" s="144"/>
      <c r="OA31" s="144"/>
      <c r="OB31" s="144"/>
      <c r="OC31" s="144"/>
      <c r="OD31" s="144"/>
      <c r="OE31" s="144"/>
      <c r="OF31" s="144"/>
      <c r="OG31" s="144"/>
      <c r="OH31" s="144"/>
      <c r="OI31" s="144"/>
      <c r="OJ31" s="144"/>
      <c r="OK31" s="144"/>
      <c r="OL31" s="144"/>
      <c r="OM31" s="144"/>
      <c r="ON31" s="144"/>
      <c r="OO31" s="144"/>
      <c r="OP31" s="144"/>
      <c r="OQ31" s="144"/>
      <c r="OR31" s="144"/>
      <c r="OS31" s="144"/>
      <c r="OT31" s="144"/>
      <c r="OU31" s="144"/>
      <c r="OV31" s="144"/>
      <c r="OW31" s="144"/>
      <c r="OX31" s="144"/>
      <c r="OY31" s="144"/>
      <c r="OZ31" s="144"/>
      <c r="PA31" s="144"/>
      <c r="PB31" s="144"/>
      <c r="PC31" s="144"/>
      <c r="PD31" s="144"/>
      <c r="PE31" s="144"/>
      <c r="PF31" s="144"/>
      <c r="PG31" s="144"/>
      <c r="PH31" s="144"/>
      <c r="PI31" s="144"/>
      <c r="PJ31" s="144"/>
      <c r="PK31" s="144"/>
      <c r="PL31" s="144"/>
      <c r="PM31" s="144"/>
      <c r="PN31" s="144"/>
      <c r="PO31" s="144"/>
      <c r="PP31" s="144"/>
      <c r="PQ31" s="144"/>
      <c r="PR31" s="144"/>
      <c r="PS31" s="144"/>
      <c r="PT31" s="144"/>
      <c r="PU31" s="144"/>
      <c r="PV31" s="144"/>
      <c r="PW31" s="144"/>
      <c r="PX31" s="144"/>
      <c r="PY31" s="144"/>
      <c r="PZ31" s="144"/>
      <c r="QA31" s="144"/>
      <c r="QB31" s="144"/>
      <c r="QC31" s="144"/>
      <c r="QD31" s="144"/>
      <c r="QE31" s="144"/>
      <c r="QF31" s="144"/>
      <c r="QG31" s="144"/>
      <c r="QH31" s="144"/>
      <c r="QI31" s="144"/>
      <c r="QJ31" s="144"/>
      <c r="QK31" s="144"/>
      <c r="QL31" s="144"/>
      <c r="QM31" s="144"/>
      <c r="QN31" s="144"/>
      <c r="QO31" s="144"/>
      <c r="QP31" s="144"/>
      <c r="QQ31" s="144"/>
      <c r="QR31" s="144"/>
      <c r="QS31" s="144"/>
      <c r="QT31" s="144"/>
      <c r="QU31" s="144"/>
      <c r="QV31" s="144"/>
      <c r="QW31" s="144"/>
      <c r="QX31" s="144"/>
      <c r="QY31" s="144"/>
      <c r="QZ31" s="144"/>
      <c r="RA31" s="144"/>
      <c r="RB31" s="144"/>
      <c r="RC31" s="144"/>
      <c r="RD31" s="144"/>
      <c r="RE31" s="144"/>
      <c r="RF31" s="144"/>
      <c r="RG31" s="144"/>
      <c r="RH31" s="144"/>
      <c r="RI31" s="144"/>
      <c r="RJ31" s="144"/>
      <c r="RK31" s="144"/>
      <c r="RL31" s="144"/>
      <c r="RM31" s="144"/>
      <c r="RN31" s="144"/>
      <c r="RO31" s="144"/>
      <c r="RP31" s="144"/>
      <c r="RQ31" s="144"/>
      <c r="RR31" s="144"/>
      <c r="RS31" s="144"/>
      <c r="RT31" s="144"/>
      <c r="RU31" s="144"/>
      <c r="RV31" s="144"/>
      <c r="RW31" s="144"/>
      <c r="RX31" s="144"/>
      <c r="RY31" s="144"/>
      <c r="RZ31" s="144"/>
      <c r="SA31" s="144"/>
      <c r="SB31" s="144"/>
      <c r="SC31" s="144"/>
      <c r="SD31" s="144"/>
    </row>
    <row r="32" spans="1:498" s="25" customFormat="1" ht="15" customHeight="1" x14ac:dyDescent="0.2">
      <c r="A32" s="50"/>
      <c r="B32" s="126"/>
      <c r="C32" s="27"/>
      <c r="D32" s="298" t="s">
        <v>96</v>
      </c>
      <c r="E32" s="28">
        <v>1</v>
      </c>
      <c r="F32" s="28">
        <v>1</v>
      </c>
      <c r="G32" s="28">
        <v>1</v>
      </c>
      <c r="H32" s="28">
        <v>1</v>
      </c>
      <c r="I32" s="28">
        <v>0</v>
      </c>
      <c r="J32" s="137"/>
      <c r="K32" s="40"/>
      <c r="L32" s="85"/>
      <c r="M32" s="1826" t="s">
        <v>207</v>
      </c>
      <c r="N32" s="1827"/>
      <c r="O32" s="1827"/>
      <c r="P32" s="1827"/>
      <c r="Q32" s="1827"/>
      <c r="R32" s="1828"/>
      <c r="S32" s="147">
        <v>2.5000000000000001E-2</v>
      </c>
      <c r="T32" s="30">
        <f t="shared" si="1"/>
        <v>0.1</v>
      </c>
      <c r="U32" s="147">
        <v>3.5000000000000003E-2</v>
      </c>
      <c r="V32" s="140"/>
      <c r="W32" s="205"/>
      <c r="X32" s="167"/>
      <c r="Y32" s="167"/>
      <c r="Z32" s="167"/>
      <c r="AA32" s="167"/>
      <c r="AB32" s="167"/>
      <c r="AC32" s="167"/>
      <c r="AD32" s="167"/>
      <c r="AE32" s="207"/>
      <c r="AF32" s="167"/>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7"/>
      <c r="CH32" s="167"/>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144"/>
      <c r="JF32" s="144"/>
      <c r="JG32" s="144"/>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144"/>
      <c r="KF32" s="144"/>
      <c r="KG32" s="144"/>
      <c r="KH32" s="144"/>
      <c r="KI32" s="144"/>
      <c r="KJ32" s="144"/>
      <c r="KK32" s="144"/>
      <c r="KL32" s="144"/>
      <c r="KM32" s="144"/>
      <c r="KN32" s="144"/>
      <c r="KO32" s="144"/>
      <c r="KP32" s="144"/>
      <c r="KQ32" s="144"/>
      <c r="KR32" s="144"/>
      <c r="KS32" s="144"/>
      <c r="KT32" s="144"/>
      <c r="KU32" s="144"/>
      <c r="KV32" s="144"/>
      <c r="KW32" s="144"/>
      <c r="KX32" s="144"/>
      <c r="KY32" s="144"/>
      <c r="KZ32" s="144"/>
      <c r="LA32" s="144"/>
      <c r="LB32" s="144"/>
      <c r="LC32" s="144"/>
      <c r="LD32" s="144"/>
      <c r="LE32" s="144"/>
      <c r="LF32" s="144"/>
      <c r="LG32" s="144"/>
      <c r="LH32" s="144"/>
      <c r="LI32" s="144"/>
      <c r="LJ32" s="144"/>
      <c r="LK32" s="144"/>
      <c r="LL32" s="144"/>
      <c r="LM32" s="144"/>
      <c r="LN32" s="144"/>
      <c r="LO32" s="144"/>
      <c r="LP32" s="144"/>
      <c r="LQ32" s="144"/>
      <c r="LR32" s="144"/>
      <c r="LS32" s="144"/>
      <c r="LT32" s="144"/>
      <c r="LU32" s="144"/>
      <c r="LV32" s="144"/>
      <c r="LW32" s="144"/>
      <c r="LX32" s="144"/>
      <c r="LY32" s="144"/>
      <c r="LZ32" s="144"/>
      <c r="MA32" s="144"/>
      <c r="MB32" s="144"/>
      <c r="MC32" s="144"/>
      <c r="MD32" s="144"/>
      <c r="ME32" s="144"/>
      <c r="MF32" s="144"/>
      <c r="MG32" s="144"/>
      <c r="MH32" s="144"/>
      <c r="MI32" s="144"/>
      <c r="MJ32" s="144"/>
      <c r="MK32" s="144"/>
      <c r="ML32" s="144"/>
      <c r="MM32" s="144"/>
      <c r="MN32" s="144"/>
      <c r="MO32" s="144"/>
      <c r="MP32" s="144"/>
      <c r="MQ32" s="144"/>
      <c r="MR32" s="144"/>
      <c r="MS32" s="144"/>
      <c r="MT32" s="144"/>
      <c r="MU32" s="144"/>
      <c r="MV32" s="144"/>
      <c r="MW32" s="144"/>
      <c r="MX32" s="144"/>
      <c r="MY32" s="144"/>
      <c r="MZ32" s="144"/>
      <c r="NA32" s="144"/>
      <c r="NB32" s="144"/>
      <c r="NC32" s="144"/>
      <c r="ND32" s="144"/>
      <c r="NE32" s="144"/>
      <c r="NF32" s="144"/>
      <c r="NG32" s="144"/>
      <c r="NH32" s="144"/>
      <c r="NI32" s="144"/>
      <c r="NJ32" s="144"/>
      <c r="NK32" s="144"/>
      <c r="NL32" s="144"/>
      <c r="NM32" s="144"/>
      <c r="NN32" s="144"/>
      <c r="NO32" s="144"/>
      <c r="NP32" s="144"/>
      <c r="NQ32" s="144"/>
      <c r="NR32" s="144"/>
      <c r="NS32" s="144"/>
      <c r="NT32" s="144"/>
      <c r="NU32" s="144"/>
      <c r="NV32" s="144"/>
      <c r="NW32" s="144"/>
      <c r="NX32" s="144"/>
      <c r="NY32" s="144"/>
      <c r="NZ32" s="144"/>
      <c r="OA32" s="144"/>
      <c r="OB32" s="144"/>
      <c r="OC32" s="144"/>
      <c r="OD32" s="144"/>
      <c r="OE32" s="144"/>
      <c r="OF32" s="144"/>
      <c r="OG32" s="144"/>
      <c r="OH32" s="144"/>
      <c r="OI32" s="144"/>
      <c r="OJ32" s="144"/>
      <c r="OK32" s="144"/>
      <c r="OL32" s="144"/>
      <c r="OM32" s="144"/>
      <c r="ON32" s="144"/>
      <c r="OO32" s="144"/>
      <c r="OP32" s="144"/>
      <c r="OQ32" s="144"/>
      <c r="OR32" s="144"/>
      <c r="OS32" s="144"/>
      <c r="OT32" s="144"/>
      <c r="OU32" s="144"/>
      <c r="OV32" s="144"/>
      <c r="OW32" s="144"/>
      <c r="OX32" s="144"/>
      <c r="OY32" s="144"/>
      <c r="OZ32" s="144"/>
      <c r="PA32" s="144"/>
      <c r="PB32" s="144"/>
      <c r="PC32" s="144"/>
      <c r="PD32" s="144"/>
      <c r="PE32" s="144"/>
      <c r="PF32" s="144"/>
      <c r="PG32" s="144"/>
      <c r="PH32" s="144"/>
      <c r="PI32" s="144"/>
      <c r="PJ32" s="144"/>
      <c r="PK32" s="144"/>
      <c r="PL32" s="144"/>
      <c r="PM32" s="144"/>
      <c r="PN32" s="144"/>
      <c r="PO32" s="144"/>
      <c r="PP32" s="144"/>
      <c r="PQ32" s="144"/>
      <c r="PR32" s="144"/>
      <c r="PS32" s="144"/>
      <c r="PT32" s="144"/>
      <c r="PU32" s="144"/>
      <c r="PV32" s="144"/>
      <c r="PW32" s="144"/>
      <c r="PX32" s="144"/>
      <c r="PY32" s="144"/>
      <c r="PZ32" s="144"/>
      <c r="QA32" s="144"/>
      <c r="QB32" s="144"/>
      <c r="QC32" s="144"/>
      <c r="QD32" s="144"/>
      <c r="QE32" s="144"/>
      <c r="QF32" s="144"/>
      <c r="QG32" s="144"/>
      <c r="QH32" s="144"/>
      <c r="QI32" s="144"/>
      <c r="QJ32" s="144"/>
      <c r="QK32" s="144"/>
      <c r="QL32" s="144"/>
      <c r="QM32" s="144"/>
      <c r="QN32" s="144"/>
      <c r="QO32" s="144"/>
      <c r="QP32" s="144"/>
      <c r="QQ32" s="144"/>
      <c r="QR32" s="144"/>
      <c r="QS32" s="144"/>
      <c r="QT32" s="144"/>
      <c r="QU32" s="144"/>
      <c r="QV32" s="144"/>
      <c r="QW32" s="144"/>
      <c r="QX32" s="144"/>
      <c r="QY32" s="144"/>
      <c r="QZ32" s="144"/>
      <c r="RA32" s="144"/>
      <c r="RB32" s="144"/>
      <c r="RC32" s="144"/>
      <c r="RD32" s="144"/>
      <c r="RE32" s="144"/>
      <c r="RF32" s="144"/>
      <c r="RG32" s="144"/>
      <c r="RH32" s="144"/>
      <c r="RI32" s="144"/>
      <c r="RJ32" s="144"/>
      <c r="RK32" s="144"/>
      <c r="RL32" s="144"/>
      <c r="RM32" s="144"/>
      <c r="RN32" s="144"/>
      <c r="RO32" s="144"/>
      <c r="RP32" s="144"/>
      <c r="RQ32" s="144"/>
      <c r="RR32" s="144"/>
      <c r="RS32" s="144"/>
      <c r="RT32" s="144"/>
      <c r="RU32" s="144"/>
      <c r="RV32" s="144"/>
      <c r="RW32" s="144"/>
      <c r="RX32" s="144"/>
      <c r="RY32" s="144"/>
      <c r="RZ32" s="144"/>
      <c r="SA32" s="144"/>
      <c r="SB32" s="144"/>
      <c r="SC32" s="144"/>
      <c r="SD32" s="144"/>
    </row>
    <row r="33" spans="1:498" s="25" customFormat="1" ht="15" customHeight="1" x14ac:dyDescent="0.2">
      <c r="A33" s="50"/>
      <c r="B33" s="126"/>
      <c r="C33" s="27"/>
      <c r="D33" s="297" t="s">
        <v>97</v>
      </c>
      <c r="E33" s="830">
        <v>1</v>
      </c>
      <c r="F33" s="830">
        <v>1</v>
      </c>
      <c r="G33" s="830">
        <v>1</v>
      </c>
      <c r="H33" s="830">
        <v>1</v>
      </c>
      <c r="I33" s="830">
        <v>0</v>
      </c>
      <c r="J33" s="137"/>
      <c r="K33" s="40"/>
      <c r="L33" s="85"/>
      <c r="M33" s="1826" t="s">
        <v>206</v>
      </c>
      <c r="N33" s="1827"/>
      <c r="O33" s="1827"/>
      <c r="P33" s="1827"/>
      <c r="Q33" s="1827"/>
      <c r="R33" s="1828"/>
      <c r="S33" s="147">
        <v>2.5000000000000001E-2</v>
      </c>
      <c r="T33" s="30">
        <f t="shared" si="1"/>
        <v>0.1</v>
      </c>
      <c r="U33" s="147">
        <v>3.5000000000000003E-2</v>
      </c>
      <c r="V33" s="140"/>
      <c r="W33" s="205"/>
      <c r="X33" s="167"/>
      <c r="Y33" s="167"/>
      <c r="Z33" s="167"/>
      <c r="AA33" s="167"/>
      <c r="AB33" s="167"/>
      <c r="AC33" s="167"/>
      <c r="AD33" s="167"/>
      <c r="AE33" s="207"/>
      <c r="AF33" s="167"/>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7"/>
      <c r="CH33" s="167"/>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144"/>
      <c r="JF33" s="144"/>
      <c r="JG33" s="144"/>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144"/>
      <c r="KF33" s="144"/>
      <c r="KG33" s="144"/>
      <c r="KH33" s="144"/>
      <c r="KI33" s="144"/>
      <c r="KJ33" s="144"/>
      <c r="KK33" s="144"/>
      <c r="KL33" s="144"/>
      <c r="KM33" s="144"/>
      <c r="KN33" s="144"/>
      <c r="KO33" s="144"/>
      <c r="KP33" s="144"/>
      <c r="KQ33" s="144"/>
      <c r="KR33" s="144"/>
      <c r="KS33" s="144"/>
      <c r="KT33" s="144"/>
      <c r="KU33" s="144"/>
      <c r="KV33" s="144"/>
      <c r="KW33" s="144"/>
      <c r="KX33" s="144"/>
      <c r="KY33" s="144"/>
      <c r="KZ33" s="144"/>
      <c r="LA33" s="144"/>
      <c r="LB33" s="144"/>
      <c r="LC33" s="144"/>
      <c r="LD33" s="144"/>
      <c r="LE33" s="144"/>
      <c r="LF33" s="144"/>
      <c r="LG33" s="144"/>
      <c r="LH33" s="144"/>
      <c r="LI33" s="144"/>
      <c r="LJ33" s="144"/>
      <c r="LK33" s="144"/>
      <c r="LL33" s="144"/>
      <c r="LM33" s="144"/>
      <c r="LN33" s="144"/>
      <c r="LO33" s="144"/>
      <c r="LP33" s="144"/>
      <c r="LQ33" s="144"/>
      <c r="LR33" s="144"/>
      <c r="LS33" s="144"/>
      <c r="LT33" s="144"/>
      <c r="LU33" s="144"/>
      <c r="LV33" s="144"/>
      <c r="LW33" s="144"/>
      <c r="LX33" s="144"/>
      <c r="LY33" s="144"/>
      <c r="LZ33" s="144"/>
      <c r="MA33" s="144"/>
      <c r="MB33" s="144"/>
      <c r="MC33" s="144"/>
      <c r="MD33" s="144"/>
      <c r="ME33" s="144"/>
      <c r="MF33" s="144"/>
      <c r="MG33" s="144"/>
      <c r="MH33" s="144"/>
      <c r="MI33" s="144"/>
      <c r="MJ33" s="144"/>
      <c r="MK33" s="144"/>
      <c r="ML33" s="144"/>
      <c r="MM33" s="144"/>
      <c r="MN33" s="144"/>
      <c r="MO33" s="144"/>
      <c r="MP33" s="144"/>
      <c r="MQ33" s="144"/>
      <c r="MR33" s="144"/>
      <c r="MS33" s="144"/>
      <c r="MT33" s="144"/>
      <c r="MU33" s="144"/>
      <c r="MV33" s="144"/>
      <c r="MW33" s="144"/>
      <c r="MX33" s="144"/>
      <c r="MY33" s="144"/>
      <c r="MZ33" s="144"/>
      <c r="NA33" s="144"/>
      <c r="NB33" s="144"/>
      <c r="NC33" s="144"/>
      <c r="ND33" s="144"/>
      <c r="NE33" s="144"/>
      <c r="NF33" s="144"/>
      <c r="NG33" s="144"/>
      <c r="NH33" s="144"/>
      <c r="NI33" s="144"/>
      <c r="NJ33" s="144"/>
      <c r="NK33" s="144"/>
      <c r="NL33" s="144"/>
      <c r="NM33" s="144"/>
      <c r="NN33" s="144"/>
      <c r="NO33" s="144"/>
      <c r="NP33" s="144"/>
      <c r="NQ33" s="144"/>
      <c r="NR33" s="144"/>
      <c r="NS33" s="144"/>
      <c r="NT33" s="144"/>
      <c r="NU33" s="144"/>
      <c r="NV33" s="144"/>
      <c r="NW33" s="144"/>
      <c r="NX33" s="144"/>
      <c r="NY33" s="144"/>
      <c r="NZ33" s="144"/>
      <c r="OA33" s="144"/>
      <c r="OB33" s="144"/>
      <c r="OC33" s="144"/>
      <c r="OD33" s="144"/>
      <c r="OE33" s="144"/>
      <c r="OF33" s="144"/>
      <c r="OG33" s="144"/>
      <c r="OH33" s="144"/>
      <c r="OI33" s="144"/>
      <c r="OJ33" s="144"/>
      <c r="OK33" s="144"/>
      <c r="OL33" s="144"/>
      <c r="OM33" s="144"/>
      <c r="ON33" s="144"/>
      <c r="OO33" s="144"/>
      <c r="OP33" s="144"/>
      <c r="OQ33" s="144"/>
      <c r="OR33" s="144"/>
      <c r="OS33" s="144"/>
      <c r="OT33" s="144"/>
      <c r="OU33" s="144"/>
      <c r="OV33" s="144"/>
      <c r="OW33" s="144"/>
      <c r="OX33" s="144"/>
      <c r="OY33" s="144"/>
      <c r="OZ33" s="144"/>
      <c r="PA33" s="144"/>
      <c r="PB33" s="144"/>
      <c r="PC33" s="144"/>
      <c r="PD33" s="144"/>
      <c r="PE33" s="144"/>
      <c r="PF33" s="144"/>
      <c r="PG33" s="144"/>
      <c r="PH33" s="144"/>
      <c r="PI33" s="144"/>
      <c r="PJ33" s="144"/>
      <c r="PK33" s="144"/>
      <c r="PL33" s="144"/>
      <c r="PM33" s="144"/>
      <c r="PN33" s="144"/>
      <c r="PO33" s="144"/>
      <c r="PP33" s="144"/>
      <c r="PQ33" s="144"/>
      <c r="PR33" s="144"/>
      <c r="PS33" s="144"/>
      <c r="PT33" s="144"/>
      <c r="PU33" s="144"/>
      <c r="PV33" s="144"/>
      <c r="PW33" s="144"/>
      <c r="PX33" s="144"/>
      <c r="PY33" s="144"/>
      <c r="PZ33" s="144"/>
      <c r="QA33" s="144"/>
      <c r="QB33" s="144"/>
      <c r="QC33" s="144"/>
      <c r="QD33" s="144"/>
      <c r="QE33" s="144"/>
      <c r="QF33" s="144"/>
      <c r="QG33" s="144"/>
      <c r="QH33" s="144"/>
      <c r="QI33" s="144"/>
      <c r="QJ33" s="144"/>
      <c r="QK33" s="144"/>
      <c r="QL33" s="144"/>
      <c r="QM33" s="144"/>
      <c r="QN33" s="144"/>
      <c r="QO33" s="144"/>
      <c r="QP33" s="144"/>
      <c r="QQ33" s="144"/>
      <c r="QR33" s="144"/>
      <c r="QS33" s="144"/>
      <c r="QT33" s="144"/>
      <c r="QU33" s="144"/>
      <c r="QV33" s="144"/>
      <c r="QW33" s="144"/>
      <c r="QX33" s="144"/>
      <c r="QY33" s="144"/>
      <c r="QZ33" s="144"/>
      <c r="RA33" s="144"/>
      <c r="RB33" s="144"/>
      <c r="RC33" s="144"/>
      <c r="RD33" s="144"/>
      <c r="RE33" s="144"/>
      <c r="RF33" s="144"/>
      <c r="RG33" s="144"/>
      <c r="RH33" s="144"/>
      <c r="RI33" s="144"/>
      <c r="RJ33" s="144"/>
      <c r="RK33" s="144"/>
      <c r="RL33" s="144"/>
      <c r="RM33" s="144"/>
      <c r="RN33" s="144"/>
      <c r="RO33" s="144"/>
      <c r="RP33" s="144"/>
      <c r="RQ33" s="144"/>
      <c r="RR33" s="144"/>
      <c r="RS33" s="144"/>
      <c r="RT33" s="144"/>
      <c r="RU33" s="144"/>
      <c r="RV33" s="144"/>
      <c r="RW33" s="144"/>
      <c r="RX33" s="144"/>
      <c r="RY33" s="144"/>
      <c r="RZ33" s="144"/>
      <c r="SA33" s="144"/>
      <c r="SB33" s="144"/>
      <c r="SC33" s="144"/>
      <c r="SD33" s="144"/>
    </row>
    <row r="34" spans="1:498" s="25" customFormat="1" ht="15" customHeight="1" x14ac:dyDescent="0.2">
      <c r="A34" s="50"/>
      <c r="B34" s="126"/>
      <c r="C34" s="27"/>
      <c r="D34" s="297" t="s">
        <v>338</v>
      </c>
      <c r="E34" s="148">
        <v>1</v>
      </c>
      <c r="F34" s="148">
        <v>1</v>
      </c>
      <c r="G34" s="148">
        <v>1</v>
      </c>
      <c r="H34" s="148">
        <v>1</v>
      </c>
      <c r="I34" s="830">
        <v>0</v>
      </c>
      <c r="J34" s="137"/>
      <c r="K34" s="40"/>
      <c r="L34" s="85"/>
      <c r="M34" s="1826" t="s">
        <v>208</v>
      </c>
      <c r="N34" s="1827"/>
      <c r="O34" s="1827"/>
      <c r="P34" s="1827"/>
      <c r="Q34" s="1827"/>
      <c r="R34" s="1828"/>
      <c r="S34" s="147">
        <v>2.5000000000000001E-2</v>
      </c>
      <c r="T34" s="146">
        <f t="shared" si="1"/>
        <v>0.1</v>
      </c>
      <c r="U34" s="147">
        <v>3.5000000000000003E-2</v>
      </c>
      <c r="V34" s="140"/>
      <c r="W34" s="205"/>
      <c r="X34" s="167"/>
      <c r="Y34" s="167"/>
      <c r="Z34" s="167"/>
      <c r="AA34" s="167"/>
      <c r="AB34" s="167"/>
      <c r="AC34" s="167"/>
      <c r="AD34" s="167"/>
      <c r="AE34" s="207"/>
      <c r="AF34" s="167"/>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7"/>
      <c r="CH34" s="167"/>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144"/>
      <c r="JF34" s="144"/>
      <c r="JG34" s="144"/>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144"/>
      <c r="KF34" s="144"/>
      <c r="KG34" s="144"/>
      <c r="KH34" s="144"/>
      <c r="KI34" s="144"/>
      <c r="KJ34" s="144"/>
      <c r="KK34" s="144"/>
      <c r="KL34" s="144"/>
      <c r="KM34" s="144"/>
      <c r="KN34" s="144"/>
      <c r="KO34" s="144"/>
      <c r="KP34" s="144"/>
      <c r="KQ34" s="144"/>
      <c r="KR34" s="144"/>
      <c r="KS34" s="144"/>
      <c r="KT34" s="144"/>
      <c r="KU34" s="144"/>
      <c r="KV34" s="144"/>
      <c r="KW34" s="144"/>
      <c r="KX34" s="144"/>
      <c r="KY34" s="144"/>
      <c r="KZ34" s="144"/>
      <c r="LA34" s="144"/>
      <c r="LB34" s="144"/>
      <c r="LC34" s="144"/>
      <c r="LD34" s="144"/>
      <c r="LE34" s="144"/>
      <c r="LF34" s="144"/>
      <c r="LG34" s="144"/>
      <c r="LH34" s="144"/>
      <c r="LI34" s="144"/>
      <c r="LJ34" s="144"/>
      <c r="LK34" s="144"/>
      <c r="LL34" s="144"/>
      <c r="LM34" s="144"/>
      <c r="LN34" s="144"/>
      <c r="LO34" s="144"/>
      <c r="LP34" s="144"/>
      <c r="LQ34" s="144"/>
      <c r="LR34" s="144"/>
      <c r="LS34" s="144"/>
      <c r="LT34" s="144"/>
      <c r="LU34" s="144"/>
      <c r="LV34" s="144"/>
      <c r="LW34" s="144"/>
      <c r="LX34" s="144"/>
      <c r="LY34" s="144"/>
      <c r="LZ34" s="144"/>
      <c r="MA34" s="144"/>
      <c r="MB34" s="144"/>
      <c r="MC34" s="144"/>
      <c r="MD34" s="144"/>
      <c r="ME34" s="144"/>
      <c r="MF34" s="144"/>
      <c r="MG34" s="144"/>
      <c r="MH34" s="144"/>
      <c r="MI34" s="144"/>
      <c r="MJ34" s="144"/>
      <c r="MK34" s="144"/>
      <c r="ML34" s="144"/>
      <c r="MM34" s="144"/>
      <c r="MN34" s="144"/>
      <c r="MO34" s="144"/>
      <c r="MP34" s="144"/>
      <c r="MQ34" s="144"/>
      <c r="MR34" s="144"/>
      <c r="MS34" s="144"/>
      <c r="MT34" s="144"/>
      <c r="MU34" s="144"/>
      <c r="MV34" s="144"/>
      <c r="MW34" s="144"/>
      <c r="MX34" s="144"/>
      <c r="MY34" s="144"/>
      <c r="MZ34" s="144"/>
      <c r="NA34" s="144"/>
      <c r="NB34" s="144"/>
      <c r="NC34" s="144"/>
      <c r="ND34" s="144"/>
      <c r="NE34" s="144"/>
      <c r="NF34" s="144"/>
      <c r="NG34" s="144"/>
      <c r="NH34" s="144"/>
      <c r="NI34" s="144"/>
      <c r="NJ34" s="144"/>
      <c r="NK34" s="144"/>
      <c r="NL34" s="144"/>
      <c r="NM34" s="144"/>
      <c r="NN34" s="144"/>
      <c r="NO34" s="144"/>
      <c r="NP34" s="144"/>
      <c r="NQ34" s="144"/>
      <c r="NR34" s="144"/>
      <c r="NS34" s="144"/>
      <c r="NT34" s="144"/>
      <c r="NU34" s="144"/>
      <c r="NV34" s="144"/>
      <c r="NW34" s="144"/>
      <c r="NX34" s="144"/>
      <c r="NY34" s="144"/>
      <c r="NZ34" s="144"/>
      <c r="OA34" s="144"/>
      <c r="OB34" s="144"/>
      <c r="OC34" s="144"/>
      <c r="OD34" s="144"/>
      <c r="OE34" s="144"/>
      <c r="OF34" s="144"/>
      <c r="OG34" s="144"/>
      <c r="OH34" s="144"/>
      <c r="OI34" s="144"/>
      <c r="OJ34" s="144"/>
      <c r="OK34" s="144"/>
      <c r="OL34" s="144"/>
      <c r="OM34" s="144"/>
      <c r="ON34" s="144"/>
      <c r="OO34" s="144"/>
      <c r="OP34" s="144"/>
      <c r="OQ34" s="144"/>
      <c r="OR34" s="144"/>
      <c r="OS34" s="144"/>
      <c r="OT34" s="144"/>
      <c r="OU34" s="144"/>
      <c r="OV34" s="144"/>
      <c r="OW34" s="144"/>
      <c r="OX34" s="144"/>
      <c r="OY34" s="144"/>
      <c r="OZ34" s="144"/>
      <c r="PA34" s="144"/>
      <c r="PB34" s="144"/>
      <c r="PC34" s="144"/>
      <c r="PD34" s="144"/>
      <c r="PE34" s="144"/>
      <c r="PF34" s="144"/>
      <c r="PG34" s="144"/>
      <c r="PH34" s="144"/>
      <c r="PI34" s="144"/>
      <c r="PJ34" s="144"/>
      <c r="PK34" s="144"/>
      <c r="PL34" s="144"/>
      <c r="PM34" s="144"/>
      <c r="PN34" s="144"/>
      <c r="PO34" s="144"/>
      <c r="PP34" s="144"/>
      <c r="PQ34" s="144"/>
      <c r="PR34" s="144"/>
      <c r="PS34" s="144"/>
      <c r="PT34" s="144"/>
      <c r="PU34" s="144"/>
      <c r="PV34" s="144"/>
      <c r="PW34" s="144"/>
      <c r="PX34" s="144"/>
      <c r="PY34" s="144"/>
      <c r="PZ34" s="144"/>
      <c r="QA34" s="144"/>
      <c r="QB34" s="144"/>
      <c r="QC34" s="144"/>
      <c r="QD34" s="144"/>
      <c r="QE34" s="144"/>
      <c r="QF34" s="144"/>
      <c r="QG34" s="144"/>
      <c r="QH34" s="144"/>
      <c r="QI34" s="144"/>
      <c r="QJ34" s="144"/>
      <c r="QK34" s="144"/>
      <c r="QL34" s="144"/>
      <c r="QM34" s="144"/>
      <c r="QN34" s="144"/>
      <c r="QO34" s="144"/>
      <c r="QP34" s="144"/>
      <c r="QQ34" s="144"/>
      <c r="QR34" s="144"/>
      <c r="QS34" s="144"/>
      <c r="QT34" s="144"/>
      <c r="QU34" s="144"/>
      <c r="QV34" s="144"/>
      <c r="QW34" s="144"/>
      <c r="QX34" s="144"/>
      <c r="QY34" s="144"/>
      <c r="QZ34" s="144"/>
      <c r="RA34" s="144"/>
      <c r="RB34" s="144"/>
      <c r="RC34" s="144"/>
      <c r="RD34" s="144"/>
      <c r="RE34" s="144"/>
      <c r="RF34" s="144"/>
      <c r="RG34" s="144"/>
      <c r="RH34" s="144"/>
      <c r="RI34" s="144"/>
      <c r="RJ34" s="144"/>
      <c r="RK34" s="144"/>
      <c r="RL34" s="144"/>
      <c r="RM34" s="144"/>
      <c r="RN34" s="144"/>
      <c r="RO34" s="144"/>
      <c r="RP34" s="144"/>
      <c r="RQ34" s="144"/>
      <c r="RR34" s="144"/>
      <c r="RS34" s="144"/>
      <c r="RT34" s="144"/>
      <c r="RU34" s="144"/>
      <c r="RV34" s="144"/>
      <c r="RW34" s="144"/>
      <c r="RX34" s="144"/>
      <c r="RY34" s="144"/>
      <c r="RZ34" s="144"/>
      <c r="SA34" s="144"/>
      <c r="SB34" s="144"/>
      <c r="SC34" s="144"/>
      <c r="SD34" s="144"/>
    </row>
    <row r="35" spans="1:498" s="25" customFormat="1" ht="15" customHeight="1" x14ac:dyDescent="0.2">
      <c r="A35" s="50"/>
      <c r="B35" s="1807" t="s">
        <v>98</v>
      </c>
      <c r="C35" s="1545"/>
      <c r="D35" s="1545"/>
      <c r="E35" s="1545"/>
      <c r="F35" s="1545"/>
      <c r="G35" s="1545"/>
      <c r="H35" s="1545"/>
      <c r="I35" s="1546"/>
      <c r="J35" s="137"/>
      <c r="K35" s="7"/>
      <c r="L35" s="7"/>
      <c r="M35" s="1826" t="s">
        <v>209</v>
      </c>
      <c r="N35" s="1827"/>
      <c r="O35" s="1827"/>
      <c r="P35" s="1827"/>
      <c r="Q35" s="1827"/>
      <c r="R35" s="1828"/>
      <c r="S35" s="147">
        <v>2.5000000000000001E-2</v>
      </c>
      <c r="T35" s="146">
        <f t="shared" ref="T35" si="2">S35*4</f>
        <v>0.1</v>
      </c>
      <c r="U35" s="147">
        <v>3.5000000000000003E-2</v>
      </c>
      <c r="V35" s="140"/>
      <c r="W35" s="172"/>
      <c r="X35" s="7"/>
      <c r="Y35" s="7"/>
      <c r="Z35" s="7"/>
      <c r="AA35" s="7"/>
      <c r="AB35" s="7"/>
      <c r="AC35" s="7"/>
      <c r="AD35" s="167"/>
      <c r="AE35" s="207"/>
      <c r="AF35" s="167"/>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7"/>
      <c r="CH35" s="167"/>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144"/>
      <c r="JF35" s="144"/>
      <c r="JG35" s="144"/>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144"/>
      <c r="KF35" s="144"/>
      <c r="KG35" s="144"/>
      <c r="KH35" s="144"/>
      <c r="KI35" s="144"/>
      <c r="KJ35" s="144"/>
      <c r="KK35" s="144"/>
      <c r="KL35" s="144"/>
      <c r="KM35" s="144"/>
      <c r="KN35" s="144"/>
      <c r="KO35" s="144"/>
      <c r="KP35" s="144"/>
      <c r="KQ35" s="144"/>
      <c r="KR35" s="144"/>
      <c r="KS35" s="144"/>
      <c r="KT35" s="144"/>
      <c r="KU35" s="144"/>
      <c r="KV35" s="144"/>
      <c r="KW35" s="144"/>
      <c r="KX35" s="144"/>
      <c r="KY35" s="144"/>
      <c r="KZ35" s="144"/>
      <c r="LA35" s="144"/>
      <c r="LB35" s="144"/>
      <c r="LC35" s="144"/>
      <c r="LD35" s="144"/>
      <c r="LE35" s="144"/>
      <c r="LF35" s="144"/>
      <c r="LG35" s="144"/>
      <c r="LH35" s="144"/>
      <c r="LI35" s="144"/>
      <c r="LJ35" s="144"/>
      <c r="LK35" s="144"/>
      <c r="LL35" s="144"/>
      <c r="LM35" s="144"/>
      <c r="LN35" s="144"/>
      <c r="LO35" s="144"/>
      <c r="LP35" s="144"/>
      <c r="LQ35" s="144"/>
      <c r="LR35" s="144"/>
      <c r="LS35" s="144"/>
      <c r="LT35" s="144"/>
      <c r="LU35" s="144"/>
      <c r="LV35" s="144"/>
      <c r="LW35" s="144"/>
      <c r="LX35" s="144"/>
      <c r="LY35" s="144"/>
      <c r="LZ35" s="144"/>
      <c r="MA35" s="144"/>
      <c r="MB35" s="144"/>
      <c r="MC35" s="144"/>
      <c r="MD35" s="144"/>
      <c r="ME35" s="144"/>
      <c r="MF35" s="144"/>
      <c r="MG35" s="144"/>
      <c r="MH35" s="144"/>
      <c r="MI35" s="144"/>
      <c r="MJ35" s="144"/>
      <c r="MK35" s="144"/>
      <c r="ML35" s="144"/>
      <c r="MM35" s="144"/>
      <c r="MN35" s="144"/>
      <c r="MO35" s="144"/>
      <c r="MP35" s="144"/>
      <c r="MQ35" s="144"/>
      <c r="MR35" s="144"/>
      <c r="MS35" s="144"/>
      <c r="MT35" s="144"/>
      <c r="MU35" s="144"/>
      <c r="MV35" s="144"/>
      <c r="MW35" s="144"/>
      <c r="MX35" s="144"/>
      <c r="MY35" s="144"/>
      <c r="MZ35" s="144"/>
      <c r="NA35" s="144"/>
      <c r="NB35" s="144"/>
      <c r="NC35" s="144"/>
      <c r="ND35" s="144"/>
      <c r="NE35" s="144"/>
      <c r="NF35" s="144"/>
      <c r="NG35" s="144"/>
      <c r="NH35" s="144"/>
      <c r="NI35" s="144"/>
      <c r="NJ35" s="144"/>
      <c r="NK35" s="144"/>
      <c r="NL35" s="144"/>
      <c r="NM35" s="144"/>
      <c r="NN35" s="144"/>
      <c r="NO35" s="144"/>
      <c r="NP35" s="144"/>
      <c r="NQ35" s="144"/>
      <c r="NR35" s="144"/>
      <c r="NS35" s="144"/>
      <c r="NT35" s="144"/>
      <c r="NU35" s="144"/>
      <c r="NV35" s="144"/>
      <c r="NW35" s="144"/>
      <c r="NX35" s="144"/>
      <c r="NY35" s="144"/>
      <c r="NZ35" s="144"/>
      <c r="OA35" s="144"/>
      <c r="OB35" s="144"/>
      <c r="OC35" s="144"/>
      <c r="OD35" s="144"/>
      <c r="OE35" s="144"/>
      <c r="OF35" s="144"/>
      <c r="OG35" s="144"/>
      <c r="OH35" s="144"/>
      <c r="OI35" s="144"/>
      <c r="OJ35" s="144"/>
      <c r="OK35" s="144"/>
      <c r="OL35" s="144"/>
      <c r="OM35" s="144"/>
      <c r="ON35" s="144"/>
      <c r="OO35" s="144"/>
      <c r="OP35" s="144"/>
      <c r="OQ35" s="144"/>
      <c r="OR35" s="144"/>
      <c r="OS35" s="144"/>
      <c r="OT35" s="144"/>
      <c r="OU35" s="144"/>
      <c r="OV35" s="144"/>
      <c r="OW35" s="144"/>
      <c r="OX35" s="144"/>
      <c r="OY35" s="144"/>
      <c r="OZ35" s="144"/>
      <c r="PA35" s="144"/>
      <c r="PB35" s="144"/>
      <c r="PC35" s="144"/>
      <c r="PD35" s="144"/>
      <c r="PE35" s="144"/>
      <c r="PF35" s="144"/>
      <c r="PG35" s="144"/>
      <c r="PH35" s="144"/>
      <c r="PI35" s="144"/>
      <c r="PJ35" s="144"/>
      <c r="PK35" s="144"/>
      <c r="PL35" s="144"/>
      <c r="PM35" s="144"/>
      <c r="PN35" s="144"/>
      <c r="PO35" s="144"/>
      <c r="PP35" s="144"/>
      <c r="PQ35" s="144"/>
      <c r="PR35" s="144"/>
      <c r="PS35" s="144"/>
      <c r="PT35" s="144"/>
      <c r="PU35" s="144"/>
      <c r="PV35" s="144"/>
      <c r="PW35" s="144"/>
      <c r="PX35" s="144"/>
      <c r="PY35" s="144"/>
      <c r="PZ35" s="144"/>
      <c r="QA35" s="144"/>
      <c r="QB35" s="144"/>
      <c r="QC35" s="144"/>
      <c r="QD35" s="144"/>
      <c r="QE35" s="144"/>
      <c r="QF35" s="144"/>
      <c r="QG35" s="144"/>
      <c r="QH35" s="144"/>
      <c r="QI35" s="144"/>
      <c r="QJ35" s="144"/>
      <c r="QK35" s="144"/>
      <c r="QL35" s="144"/>
      <c r="QM35" s="144"/>
      <c r="QN35" s="144"/>
      <c r="QO35" s="144"/>
      <c r="QP35" s="144"/>
      <c r="QQ35" s="144"/>
      <c r="QR35" s="144"/>
      <c r="QS35" s="144"/>
      <c r="QT35" s="144"/>
      <c r="QU35" s="144"/>
      <c r="QV35" s="144"/>
      <c r="QW35" s="144"/>
      <c r="QX35" s="144"/>
      <c r="QY35" s="144"/>
      <c r="QZ35" s="144"/>
      <c r="RA35" s="144"/>
      <c r="RB35" s="144"/>
      <c r="RC35" s="144"/>
      <c r="RD35" s="144"/>
      <c r="RE35" s="144"/>
      <c r="RF35" s="144"/>
      <c r="RG35" s="144"/>
      <c r="RH35" s="144"/>
      <c r="RI35" s="144"/>
      <c r="RJ35" s="144"/>
      <c r="RK35" s="144"/>
      <c r="RL35" s="144"/>
      <c r="RM35" s="144"/>
      <c r="RN35" s="144"/>
      <c r="RO35" s="144"/>
      <c r="RP35" s="144"/>
      <c r="RQ35" s="144"/>
      <c r="RR35" s="144"/>
      <c r="RS35" s="144"/>
      <c r="RT35" s="144"/>
      <c r="RU35" s="144"/>
      <c r="RV35" s="144"/>
      <c r="RW35" s="144"/>
      <c r="RX35" s="144"/>
      <c r="RY35" s="144"/>
      <c r="RZ35" s="144"/>
      <c r="SA35" s="144"/>
      <c r="SB35" s="144"/>
      <c r="SC35" s="144"/>
      <c r="SD35" s="144"/>
    </row>
    <row r="36" spans="1:498" s="25" customFormat="1" ht="15" customHeight="1" x14ac:dyDescent="0.2">
      <c r="A36" s="50"/>
      <c r="B36" s="126"/>
      <c r="C36" s="1854" t="s">
        <v>101</v>
      </c>
      <c r="D36" s="1844"/>
      <c r="E36" s="1844" t="s">
        <v>14</v>
      </c>
      <c r="F36" s="1844"/>
      <c r="G36" s="1844"/>
      <c r="H36" s="1844"/>
      <c r="I36" s="1845"/>
      <c r="J36" s="137"/>
      <c r="K36" s="40"/>
      <c r="L36" s="1866" t="s">
        <v>230</v>
      </c>
      <c r="M36" s="1867"/>
      <c r="N36" s="1867"/>
      <c r="O36" s="1867"/>
      <c r="P36" s="1867"/>
      <c r="Q36" s="1867"/>
      <c r="R36" s="1867"/>
      <c r="S36" s="1867"/>
      <c r="T36" s="1867"/>
      <c r="U36" s="1868"/>
      <c r="V36" s="140"/>
      <c r="W36" s="205"/>
      <c r="X36" s="167"/>
      <c r="Y36" s="167"/>
      <c r="Z36" s="167"/>
      <c r="AA36" s="167"/>
      <c r="AB36" s="167"/>
      <c r="AC36" s="167"/>
      <c r="AD36" s="167"/>
      <c r="AE36" s="207"/>
      <c r="AF36" s="167"/>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7"/>
      <c r="CH36" s="167"/>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44"/>
      <c r="JF36" s="144"/>
      <c r="JG36" s="144"/>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44"/>
      <c r="KF36" s="144"/>
      <c r="KG36" s="144"/>
      <c r="KH36" s="144"/>
      <c r="KI36" s="144"/>
      <c r="KJ36" s="144"/>
      <c r="KK36" s="144"/>
      <c r="KL36" s="144"/>
      <c r="KM36" s="144"/>
      <c r="KN36" s="144"/>
      <c r="KO36" s="144"/>
      <c r="KP36" s="144"/>
      <c r="KQ36" s="144"/>
      <c r="KR36" s="144"/>
      <c r="KS36" s="144"/>
      <c r="KT36" s="144"/>
      <c r="KU36" s="144"/>
      <c r="KV36" s="144"/>
      <c r="KW36" s="144"/>
      <c r="KX36" s="144"/>
      <c r="KY36" s="144"/>
      <c r="KZ36" s="144"/>
      <c r="LA36" s="144"/>
      <c r="LB36" s="144"/>
      <c r="LC36" s="144"/>
      <c r="LD36" s="144"/>
      <c r="LE36" s="144"/>
      <c r="LF36" s="144"/>
      <c r="LG36" s="144"/>
      <c r="LH36" s="144"/>
      <c r="LI36" s="144"/>
      <c r="LJ36" s="144"/>
      <c r="LK36" s="144"/>
      <c r="LL36" s="144"/>
      <c r="LM36" s="144"/>
      <c r="LN36" s="144"/>
      <c r="LO36" s="144"/>
      <c r="LP36" s="144"/>
      <c r="LQ36" s="144"/>
      <c r="LR36" s="144"/>
      <c r="LS36" s="144"/>
      <c r="LT36" s="144"/>
      <c r="LU36" s="144"/>
      <c r="LV36" s="144"/>
      <c r="LW36" s="144"/>
      <c r="LX36" s="144"/>
      <c r="LY36" s="144"/>
      <c r="LZ36" s="144"/>
      <c r="MA36" s="144"/>
      <c r="MB36" s="144"/>
      <c r="MC36" s="144"/>
      <c r="MD36" s="144"/>
      <c r="ME36" s="144"/>
      <c r="MF36" s="144"/>
      <c r="MG36" s="144"/>
      <c r="MH36" s="144"/>
      <c r="MI36" s="144"/>
      <c r="MJ36" s="144"/>
      <c r="MK36" s="144"/>
      <c r="ML36" s="144"/>
      <c r="MM36" s="144"/>
      <c r="MN36" s="144"/>
      <c r="MO36" s="144"/>
      <c r="MP36" s="144"/>
      <c r="MQ36" s="144"/>
      <c r="MR36" s="144"/>
      <c r="MS36" s="144"/>
      <c r="MT36" s="144"/>
      <c r="MU36" s="144"/>
      <c r="MV36" s="144"/>
      <c r="MW36" s="144"/>
      <c r="MX36" s="144"/>
      <c r="MY36" s="144"/>
      <c r="MZ36" s="144"/>
      <c r="NA36" s="144"/>
      <c r="NB36" s="144"/>
      <c r="NC36" s="144"/>
      <c r="ND36" s="144"/>
      <c r="NE36" s="144"/>
      <c r="NF36" s="144"/>
      <c r="NG36" s="144"/>
      <c r="NH36" s="144"/>
      <c r="NI36" s="144"/>
      <c r="NJ36" s="144"/>
      <c r="NK36" s="144"/>
      <c r="NL36" s="144"/>
      <c r="NM36" s="144"/>
      <c r="NN36" s="144"/>
      <c r="NO36" s="144"/>
      <c r="NP36" s="144"/>
      <c r="NQ36" s="144"/>
      <c r="NR36" s="144"/>
      <c r="NS36" s="144"/>
      <c r="NT36" s="144"/>
      <c r="NU36" s="144"/>
      <c r="NV36" s="144"/>
      <c r="NW36" s="144"/>
      <c r="NX36" s="144"/>
      <c r="NY36" s="144"/>
      <c r="NZ36" s="144"/>
      <c r="OA36" s="144"/>
      <c r="OB36" s="144"/>
      <c r="OC36" s="144"/>
      <c r="OD36" s="144"/>
      <c r="OE36" s="144"/>
      <c r="OF36" s="144"/>
      <c r="OG36" s="144"/>
      <c r="OH36" s="144"/>
      <c r="OI36" s="144"/>
      <c r="OJ36" s="144"/>
      <c r="OK36" s="144"/>
      <c r="OL36" s="144"/>
      <c r="OM36" s="144"/>
      <c r="ON36" s="144"/>
      <c r="OO36" s="144"/>
      <c r="OP36" s="144"/>
      <c r="OQ36" s="144"/>
      <c r="OR36" s="144"/>
      <c r="OS36" s="144"/>
      <c r="OT36" s="144"/>
      <c r="OU36" s="144"/>
      <c r="OV36" s="144"/>
      <c r="OW36" s="144"/>
      <c r="OX36" s="144"/>
      <c r="OY36" s="144"/>
      <c r="OZ36" s="144"/>
      <c r="PA36" s="144"/>
      <c r="PB36" s="144"/>
      <c r="PC36" s="144"/>
      <c r="PD36" s="144"/>
      <c r="PE36" s="144"/>
      <c r="PF36" s="144"/>
      <c r="PG36" s="144"/>
      <c r="PH36" s="144"/>
      <c r="PI36" s="144"/>
      <c r="PJ36" s="144"/>
      <c r="PK36" s="144"/>
      <c r="PL36" s="144"/>
      <c r="PM36" s="144"/>
      <c r="PN36" s="144"/>
      <c r="PO36" s="144"/>
      <c r="PP36" s="144"/>
      <c r="PQ36" s="144"/>
      <c r="PR36" s="144"/>
      <c r="PS36" s="144"/>
      <c r="PT36" s="144"/>
      <c r="PU36" s="144"/>
      <c r="PV36" s="144"/>
      <c r="PW36" s="144"/>
      <c r="PX36" s="144"/>
      <c r="PY36" s="144"/>
      <c r="PZ36" s="144"/>
      <c r="QA36" s="144"/>
      <c r="QB36" s="144"/>
      <c r="QC36" s="144"/>
      <c r="QD36" s="144"/>
      <c r="QE36" s="144"/>
      <c r="QF36" s="144"/>
      <c r="QG36" s="144"/>
      <c r="QH36" s="144"/>
      <c r="QI36" s="144"/>
      <c r="QJ36" s="144"/>
      <c r="QK36" s="144"/>
      <c r="QL36" s="144"/>
      <c r="QM36" s="144"/>
      <c r="QN36" s="144"/>
      <c r="QO36" s="144"/>
      <c r="QP36" s="144"/>
      <c r="QQ36" s="144"/>
      <c r="QR36" s="144"/>
      <c r="QS36" s="144"/>
      <c r="QT36" s="144"/>
      <c r="QU36" s="144"/>
      <c r="QV36" s="144"/>
      <c r="QW36" s="144"/>
      <c r="QX36" s="144"/>
      <c r="QY36" s="144"/>
      <c r="QZ36" s="144"/>
      <c r="RA36" s="144"/>
      <c r="RB36" s="144"/>
      <c r="RC36" s="144"/>
      <c r="RD36" s="144"/>
      <c r="RE36" s="144"/>
      <c r="RF36" s="144"/>
      <c r="RG36" s="144"/>
      <c r="RH36" s="144"/>
      <c r="RI36" s="144"/>
      <c r="RJ36" s="144"/>
      <c r="RK36" s="144"/>
      <c r="RL36" s="144"/>
      <c r="RM36" s="144"/>
      <c r="RN36" s="144"/>
      <c r="RO36" s="144"/>
      <c r="RP36" s="144"/>
      <c r="RQ36" s="144"/>
      <c r="RR36" s="144"/>
      <c r="RS36" s="144"/>
      <c r="RT36" s="144"/>
      <c r="RU36" s="144"/>
      <c r="RV36" s="144"/>
      <c r="RW36" s="144"/>
      <c r="RX36" s="144"/>
      <c r="RY36" s="144"/>
      <c r="RZ36" s="144"/>
      <c r="SA36" s="144"/>
      <c r="SB36" s="144"/>
      <c r="SC36" s="144"/>
      <c r="SD36" s="144"/>
    </row>
    <row r="37" spans="1:498" s="25" customFormat="1" ht="15" customHeight="1" x14ac:dyDescent="0.2">
      <c r="A37" s="50"/>
      <c r="B37" s="126"/>
      <c r="C37" s="27"/>
      <c r="D37" s="298" t="s">
        <v>346</v>
      </c>
      <c r="E37" s="28">
        <v>0.05</v>
      </c>
      <c r="F37" s="28">
        <v>0.05</v>
      </c>
      <c r="G37" s="28">
        <v>0.05</v>
      </c>
      <c r="H37" s="218">
        <v>0.3</v>
      </c>
      <c r="I37" s="28">
        <v>0</v>
      </c>
      <c r="J37" s="137"/>
      <c r="K37" s="40"/>
      <c r="L37" s="85"/>
      <c r="M37" s="1826" t="s">
        <v>210</v>
      </c>
      <c r="N37" s="1827"/>
      <c r="O37" s="1827"/>
      <c r="P37" s="1827"/>
      <c r="Q37" s="1827"/>
      <c r="R37" s="1828"/>
      <c r="S37" s="30">
        <v>1.2500000000000001E-2</v>
      </c>
      <c r="T37" s="30">
        <f t="shared" ref="T37:T42" si="3">S37*4</f>
        <v>0.05</v>
      </c>
      <c r="U37" s="30">
        <v>0.01</v>
      </c>
      <c r="V37" s="140"/>
      <c r="W37" s="205"/>
      <c r="X37" s="167"/>
      <c r="Y37" s="167"/>
      <c r="Z37" s="167"/>
      <c r="AA37" s="167"/>
      <c r="AB37" s="167"/>
      <c r="AC37" s="167"/>
      <c r="AD37" s="167"/>
      <c r="AE37" s="207"/>
      <c r="AF37" s="167"/>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7"/>
      <c r="CH37" s="167"/>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44"/>
      <c r="JF37" s="144"/>
      <c r="JG37" s="144"/>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44"/>
      <c r="KF37" s="144"/>
      <c r="KG37" s="144"/>
      <c r="KH37" s="144"/>
      <c r="KI37" s="144"/>
      <c r="KJ37" s="144"/>
      <c r="KK37" s="144"/>
      <c r="KL37" s="144"/>
      <c r="KM37" s="144"/>
      <c r="KN37" s="144"/>
      <c r="KO37" s="144"/>
      <c r="KP37" s="144"/>
      <c r="KQ37" s="144"/>
      <c r="KR37" s="144"/>
      <c r="KS37" s="144"/>
      <c r="KT37" s="144"/>
      <c r="KU37" s="144"/>
      <c r="KV37" s="144"/>
      <c r="KW37" s="144"/>
      <c r="KX37" s="144"/>
      <c r="KY37" s="144"/>
      <c r="KZ37" s="144"/>
      <c r="LA37" s="144"/>
      <c r="LB37" s="144"/>
      <c r="LC37" s="144"/>
      <c r="LD37" s="144"/>
      <c r="LE37" s="144"/>
      <c r="LF37" s="144"/>
      <c r="LG37" s="144"/>
      <c r="LH37" s="144"/>
      <c r="LI37" s="144"/>
      <c r="LJ37" s="144"/>
      <c r="LK37" s="144"/>
      <c r="LL37" s="144"/>
      <c r="LM37" s="144"/>
      <c r="LN37" s="144"/>
      <c r="LO37" s="144"/>
      <c r="LP37" s="144"/>
      <c r="LQ37" s="144"/>
      <c r="LR37" s="144"/>
      <c r="LS37" s="144"/>
      <c r="LT37" s="144"/>
      <c r="LU37" s="144"/>
      <c r="LV37" s="144"/>
      <c r="LW37" s="144"/>
      <c r="LX37" s="144"/>
      <c r="LY37" s="144"/>
      <c r="LZ37" s="144"/>
      <c r="MA37" s="144"/>
      <c r="MB37" s="144"/>
      <c r="MC37" s="144"/>
      <c r="MD37" s="144"/>
      <c r="ME37" s="144"/>
      <c r="MF37" s="144"/>
      <c r="MG37" s="144"/>
      <c r="MH37" s="144"/>
      <c r="MI37" s="144"/>
      <c r="MJ37" s="144"/>
      <c r="MK37" s="144"/>
      <c r="ML37" s="144"/>
      <c r="MM37" s="144"/>
      <c r="MN37" s="144"/>
      <c r="MO37" s="144"/>
      <c r="MP37" s="144"/>
      <c r="MQ37" s="144"/>
      <c r="MR37" s="144"/>
      <c r="MS37" s="144"/>
      <c r="MT37" s="144"/>
      <c r="MU37" s="144"/>
      <c r="MV37" s="144"/>
      <c r="MW37" s="144"/>
      <c r="MX37" s="144"/>
      <c r="MY37" s="144"/>
      <c r="MZ37" s="144"/>
      <c r="NA37" s="144"/>
      <c r="NB37" s="144"/>
      <c r="NC37" s="144"/>
      <c r="ND37" s="144"/>
      <c r="NE37" s="144"/>
      <c r="NF37" s="144"/>
      <c r="NG37" s="144"/>
      <c r="NH37" s="144"/>
      <c r="NI37" s="144"/>
      <c r="NJ37" s="144"/>
      <c r="NK37" s="144"/>
      <c r="NL37" s="144"/>
      <c r="NM37" s="144"/>
      <c r="NN37" s="144"/>
      <c r="NO37" s="144"/>
      <c r="NP37" s="144"/>
      <c r="NQ37" s="144"/>
      <c r="NR37" s="144"/>
      <c r="NS37" s="144"/>
      <c r="NT37" s="144"/>
      <c r="NU37" s="144"/>
      <c r="NV37" s="144"/>
      <c r="NW37" s="144"/>
      <c r="NX37" s="144"/>
      <c r="NY37" s="144"/>
      <c r="NZ37" s="144"/>
      <c r="OA37" s="144"/>
      <c r="OB37" s="144"/>
      <c r="OC37" s="144"/>
      <c r="OD37" s="144"/>
      <c r="OE37" s="144"/>
      <c r="OF37" s="144"/>
      <c r="OG37" s="144"/>
      <c r="OH37" s="144"/>
      <c r="OI37" s="144"/>
      <c r="OJ37" s="144"/>
      <c r="OK37" s="144"/>
      <c r="OL37" s="144"/>
      <c r="OM37" s="144"/>
      <c r="ON37" s="144"/>
      <c r="OO37" s="144"/>
      <c r="OP37" s="144"/>
      <c r="OQ37" s="144"/>
      <c r="OR37" s="144"/>
      <c r="OS37" s="144"/>
      <c r="OT37" s="144"/>
      <c r="OU37" s="144"/>
      <c r="OV37" s="144"/>
      <c r="OW37" s="144"/>
      <c r="OX37" s="144"/>
      <c r="OY37" s="144"/>
      <c r="OZ37" s="144"/>
      <c r="PA37" s="144"/>
      <c r="PB37" s="144"/>
      <c r="PC37" s="144"/>
      <c r="PD37" s="144"/>
      <c r="PE37" s="144"/>
      <c r="PF37" s="144"/>
      <c r="PG37" s="144"/>
      <c r="PH37" s="144"/>
      <c r="PI37" s="144"/>
      <c r="PJ37" s="144"/>
      <c r="PK37" s="144"/>
      <c r="PL37" s="144"/>
      <c r="PM37" s="144"/>
      <c r="PN37" s="144"/>
      <c r="PO37" s="144"/>
      <c r="PP37" s="144"/>
      <c r="PQ37" s="144"/>
      <c r="PR37" s="144"/>
      <c r="PS37" s="144"/>
      <c r="PT37" s="144"/>
      <c r="PU37" s="144"/>
      <c r="PV37" s="144"/>
      <c r="PW37" s="144"/>
      <c r="PX37" s="144"/>
      <c r="PY37" s="144"/>
      <c r="PZ37" s="144"/>
      <c r="QA37" s="144"/>
      <c r="QB37" s="144"/>
      <c r="QC37" s="144"/>
      <c r="QD37" s="144"/>
      <c r="QE37" s="144"/>
      <c r="QF37" s="144"/>
      <c r="QG37" s="144"/>
      <c r="QH37" s="144"/>
      <c r="QI37" s="144"/>
      <c r="QJ37" s="144"/>
      <c r="QK37" s="144"/>
      <c r="QL37" s="144"/>
      <c r="QM37" s="144"/>
      <c r="QN37" s="144"/>
      <c r="QO37" s="144"/>
      <c r="QP37" s="144"/>
      <c r="QQ37" s="144"/>
      <c r="QR37" s="144"/>
      <c r="QS37" s="144"/>
      <c r="QT37" s="144"/>
      <c r="QU37" s="144"/>
      <c r="QV37" s="144"/>
      <c r="QW37" s="144"/>
      <c r="QX37" s="144"/>
      <c r="QY37" s="144"/>
      <c r="QZ37" s="144"/>
      <c r="RA37" s="144"/>
      <c r="RB37" s="144"/>
      <c r="RC37" s="144"/>
      <c r="RD37" s="144"/>
      <c r="RE37" s="144"/>
      <c r="RF37" s="144"/>
      <c r="RG37" s="144"/>
      <c r="RH37" s="144"/>
      <c r="RI37" s="144"/>
      <c r="RJ37" s="144"/>
      <c r="RK37" s="144"/>
      <c r="RL37" s="144"/>
      <c r="RM37" s="144"/>
      <c r="RN37" s="144"/>
      <c r="RO37" s="144"/>
      <c r="RP37" s="144"/>
      <c r="RQ37" s="144"/>
      <c r="RR37" s="144"/>
      <c r="RS37" s="144"/>
      <c r="RT37" s="144"/>
      <c r="RU37" s="144"/>
      <c r="RV37" s="144"/>
      <c r="RW37" s="144"/>
      <c r="RX37" s="144"/>
      <c r="RY37" s="144"/>
      <c r="RZ37" s="144"/>
      <c r="SA37" s="144"/>
      <c r="SB37" s="144"/>
      <c r="SC37" s="144"/>
      <c r="SD37" s="144"/>
    </row>
    <row r="38" spans="1:498" s="25" customFormat="1" ht="15" customHeight="1" x14ac:dyDescent="0.2">
      <c r="A38" s="50"/>
      <c r="B38" s="126"/>
      <c r="C38" s="27"/>
      <c r="D38" s="297" t="s">
        <v>99</v>
      </c>
      <c r="E38" s="29">
        <v>0.05</v>
      </c>
      <c r="F38" s="29">
        <v>0.05</v>
      </c>
      <c r="G38" s="29">
        <v>0.05</v>
      </c>
      <c r="H38" s="47">
        <v>0.3</v>
      </c>
      <c r="I38" s="29">
        <v>0</v>
      </c>
      <c r="J38" s="137"/>
      <c r="K38" s="40"/>
      <c r="L38" s="85"/>
      <c r="M38" s="1826" t="s">
        <v>211</v>
      </c>
      <c r="N38" s="1827"/>
      <c r="O38" s="1827"/>
      <c r="P38" s="1827"/>
      <c r="Q38" s="1827"/>
      <c r="R38" s="1828"/>
      <c r="S38" s="30">
        <v>1.2500000000000001E-2</v>
      </c>
      <c r="T38" s="30">
        <f t="shared" si="3"/>
        <v>0.05</v>
      </c>
      <c r="U38" s="30">
        <v>0.01</v>
      </c>
      <c r="V38" s="140"/>
      <c r="W38" s="205"/>
      <c r="X38" s="167"/>
      <c r="Y38" s="167"/>
      <c r="Z38" s="167"/>
      <c r="AA38" s="167"/>
      <c r="AB38" s="167"/>
      <c r="AC38" s="167"/>
      <c r="AD38" s="167"/>
      <c r="AE38" s="207"/>
      <c r="AF38" s="167"/>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7"/>
      <c r="CH38" s="167"/>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c r="IW38" s="144"/>
      <c r="IX38" s="144"/>
      <c r="IY38" s="144"/>
      <c r="IZ38" s="144"/>
      <c r="JA38" s="144"/>
      <c r="JB38" s="144"/>
      <c r="JC38" s="144"/>
      <c r="JD38" s="144"/>
      <c r="JE38" s="144"/>
      <c r="JF38" s="144"/>
      <c r="JG38" s="144"/>
      <c r="JH38" s="144"/>
      <c r="JI38" s="144"/>
      <c r="JJ38" s="144"/>
      <c r="JK38" s="144"/>
      <c r="JL38" s="144"/>
      <c r="JM38" s="144"/>
      <c r="JN38" s="144"/>
      <c r="JO38" s="144"/>
      <c r="JP38" s="144"/>
      <c r="JQ38" s="144"/>
      <c r="JR38" s="144"/>
      <c r="JS38" s="144"/>
      <c r="JT38" s="144"/>
      <c r="JU38" s="144"/>
      <c r="JV38" s="144"/>
      <c r="JW38" s="144"/>
      <c r="JX38" s="144"/>
      <c r="JY38" s="144"/>
      <c r="JZ38" s="144"/>
      <c r="KA38" s="144"/>
      <c r="KB38" s="144"/>
      <c r="KC38" s="144"/>
      <c r="KD38" s="144"/>
      <c r="KE38" s="144"/>
      <c r="KF38" s="144"/>
      <c r="KG38" s="144"/>
      <c r="KH38" s="144"/>
      <c r="KI38" s="144"/>
      <c r="KJ38" s="144"/>
      <c r="KK38" s="144"/>
      <c r="KL38" s="144"/>
      <c r="KM38" s="144"/>
      <c r="KN38" s="144"/>
      <c r="KO38" s="144"/>
      <c r="KP38" s="144"/>
      <c r="KQ38" s="144"/>
      <c r="KR38" s="144"/>
      <c r="KS38" s="144"/>
      <c r="KT38" s="144"/>
      <c r="KU38" s="144"/>
      <c r="KV38" s="144"/>
      <c r="KW38" s="144"/>
      <c r="KX38" s="144"/>
      <c r="KY38" s="144"/>
      <c r="KZ38" s="144"/>
      <c r="LA38" s="144"/>
      <c r="LB38" s="144"/>
      <c r="LC38" s="144"/>
      <c r="LD38" s="144"/>
      <c r="LE38" s="144"/>
      <c r="LF38" s="144"/>
      <c r="LG38" s="144"/>
      <c r="LH38" s="144"/>
      <c r="LI38" s="144"/>
      <c r="LJ38" s="144"/>
      <c r="LK38" s="144"/>
      <c r="LL38" s="144"/>
      <c r="LM38" s="144"/>
      <c r="LN38" s="144"/>
      <c r="LO38" s="144"/>
      <c r="LP38" s="144"/>
      <c r="LQ38" s="144"/>
      <c r="LR38" s="144"/>
      <c r="LS38" s="144"/>
      <c r="LT38" s="144"/>
      <c r="LU38" s="144"/>
      <c r="LV38" s="144"/>
      <c r="LW38" s="144"/>
      <c r="LX38" s="144"/>
      <c r="LY38" s="144"/>
      <c r="LZ38" s="144"/>
      <c r="MA38" s="144"/>
      <c r="MB38" s="144"/>
      <c r="MC38" s="144"/>
      <c r="MD38" s="144"/>
      <c r="ME38" s="144"/>
      <c r="MF38" s="144"/>
      <c r="MG38" s="144"/>
      <c r="MH38" s="144"/>
      <c r="MI38" s="144"/>
      <c r="MJ38" s="144"/>
      <c r="MK38" s="144"/>
      <c r="ML38" s="144"/>
      <c r="MM38" s="144"/>
      <c r="MN38" s="144"/>
      <c r="MO38" s="144"/>
      <c r="MP38" s="144"/>
      <c r="MQ38" s="144"/>
      <c r="MR38" s="144"/>
      <c r="MS38" s="144"/>
      <c r="MT38" s="144"/>
      <c r="MU38" s="144"/>
      <c r="MV38" s="144"/>
      <c r="MW38" s="144"/>
      <c r="MX38" s="144"/>
      <c r="MY38" s="144"/>
      <c r="MZ38" s="144"/>
      <c r="NA38" s="144"/>
      <c r="NB38" s="144"/>
      <c r="NC38" s="144"/>
      <c r="ND38" s="144"/>
      <c r="NE38" s="144"/>
      <c r="NF38" s="144"/>
      <c r="NG38" s="144"/>
      <c r="NH38" s="144"/>
      <c r="NI38" s="144"/>
      <c r="NJ38" s="144"/>
      <c r="NK38" s="144"/>
      <c r="NL38" s="144"/>
      <c r="NM38" s="144"/>
      <c r="NN38" s="144"/>
      <c r="NO38" s="144"/>
      <c r="NP38" s="144"/>
      <c r="NQ38" s="144"/>
      <c r="NR38" s="144"/>
      <c r="NS38" s="144"/>
      <c r="NT38" s="144"/>
      <c r="NU38" s="144"/>
      <c r="NV38" s="144"/>
      <c r="NW38" s="144"/>
      <c r="NX38" s="144"/>
      <c r="NY38" s="144"/>
      <c r="NZ38" s="144"/>
      <c r="OA38" s="144"/>
      <c r="OB38" s="144"/>
      <c r="OC38" s="144"/>
      <c r="OD38" s="144"/>
      <c r="OE38" s="144"/>
      <c r="OF38" s="144"/>
      <c r="OG38" s="144"/>
      <c r="OH38" s="144"/>
      <c r="OI38" s="144"/>
      <c r="OJ38" s="144"/>
      <c r="OK38" s="144"/>
      <c r="OL38" s="144"/>
      <c r="OM38" s="144"/>
      <c r="ON38" s="144"/>
      <c r="OO38" s="144"/>
      <c r="OP38" s="144"/>
      <c r="OQ38" s="144"/>
      <c r="OR38" s="144"/>
      <c r="OS38" s="144"/>
      <c r="OT38" s="144"/>
      <c r="OU38" s="144"/>
      <c r="OV38" s="144"/>
      <c r="OW38" s="144"/>
      <c r="OX38" s="144"/>
      <c r="OY38" s="144"/>
      <c r="OZ38" s="144"/>
      <c r="PA38" s="144"/>
      <c r="PB38" s="144"/>
      <c r="PC38" s="144"/>
      <c r="PD38" s="144"/>
      <c r="PE38" s="144"/>
      <c r="PF38" s="144"/>
      <c r="PG38" s="144"/>
      <c r="PH38" s="144"/>
      <c r="PI38" s="144"/>
      <c r="PJ38" s="144"/>
      <c r="PK38" s="144"/>
      <c r="PL38" s="144"/>
      <c r="PM38" s="144"/>
      <c r="PN38" s="144"/>
      <c r="PO38" s="144"/>
      <c r="PP38" s="144"/>
      <c r="PQ38" s="144"/>
      <c r="PR38" s="144"/>
      <c r="PS38" s="144"/>
      <c r="PT38" s="144"/>
      <c r="PU38" s="144"/>
      <c r="PV38" s="144"/>
      <c r="PW38" s="144"/>
      <c r="PX38" s="144"/>
      <c r="PY38" s="144"/>
      <c r="PZ38" s="144"/>
      <c r="QA38" s="144"/>
      <c r="QB38" s="144"/>
      <c r="QC38" s="144"/>
      <c r="QD38" s="144"/>
      <c r="QE38" s="144"/>
      <c r="QF38" s="144"/>
      <c r="QG38" s="144"/>
      <c r="QH38" s="144"/>
      <c r="QI38" s="144"/>
      <c r="QJ38" s="144"/>
      <c r="QK38" s="144"/>
      <c r="QL38" s="144"/>
      <c r="QM38" s="144"/>
      <c r="QN38" s="144"/>
      <c r="QO38" s="144"/>
      <c r="QP38" s="144"/>
      <c r="QQ38" s="144"/>
      <c r="QR38" s="144"/>
      <c r="QS38" s="144"/>
      <c r="QT38" s="144"/>
      <c r="QU38" s="144"/>
      <c r="QV38" s="144"/>
      <c r="QW38" s="144"/>
      <c r="QX38" s="144"/>
      <c r="QY38" s="144"/>
      <c r="QZ38" s="144"/>
      <c r="RA38" s="144"/>
      <c r="RB38" s="144"/>
      <c r="RC38" s="144"/>
      <c r="RD38" s="144"/>
      <c r="RE38" s="144"/>
      <c r="RF38" s="144"/>
      <c r="RG38" s="144"/>
      <c r="RH38" s="144"/>
      <c r="RI38" s="144"/>
      <c r="RJ38" s="144"/>
      <c r="RK38" s="144"/>
      <c r="RL38" s="144"/>
      <c r="RM38" s="144"/>
      <c r="RN38" s="144"/>
      <c r="RO38" s="144"/>
      <c r="RP38" s="144"/>
      <c r="RQ38" s="144"/>
      <c r="RR38" s="144"/>
      <c r="RS38" s="144"/>
      <c r="RT38" s="144"/>
      <c r="RU38" s="144"/>
      <c r="RV38" s="144"/>
      <c r="RW38" s="144"/>
      <c r="RX38" s="144"/>
      <c r="RY38" s="144"/>
      <c r="RZ38" s="144"/>
      <c r="SA38" s="144"/>
      <c r="SB38" s="144"/>
      <c r="SC38" s="144"/>
      <c r="SD38" s="144"/>
    </row>
    <row r="39" spans="1:498" s="25" customFormat="1" ht="15" customHeight="1" x14ac:dyDescent="0.2">
      <c r="A39" s="50"/>
      <c r="B39" s="126"/>
      <c r="C39" s="1854" t="s">
        <v>100</v>
      </c>
      <c r="D39" s="1855"/>
      <c r="E39" s="1844" t="s">
        <v>14</v>
      </c>
      <c r="F39" s="1844"/>
      <c r="G39" s="1844"/>
      <c r="H39" s="1844"/>
      <c r="I39" s="1845"/>
      <c r="J39" s="137"/>
      <c r="K39" s="40"/>
      <c r="L39" s="85"/>
      <c r="M39" s="1826" t="s">
        <v>213</v>
      </c>
      <c r="N39" s="1827"/>
      <c r="O39" s="1827"/>
      <c r="P39" s="1827"/>
      <c r="Q39" s="1827"/>
      <c r="R39" s="1828"/>
      <c r="S39" s="30">
        <v>1.2500000000000001E-2</v>
      </c>
      <c r="T39" s="30">
        <f t="shared" si="3"/>
        <v>0.05</v>
      </c>
      <c r="U39" s="30">
        <v>0.01</v>
      </c>
      <c r="V39" s="140"/>
      <c r="W39" s="205"/>
      <c r="X39" s="167"/>
      <c r="Y39" s="167"/>
      <c r="Z39" s="167"/>
      <c r="AA39" s="167"/>
      <c r="AB39" s="167"/>
      <c r="AC39" s="167"/>
      <c r="AD39" s="167"/>
      <c r="AE39" s="207"/>
      <c r="AF39" s="167"/>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7"/>
      <c r="CH39" s="167"/>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44"/>
      <c r="JF39" s="144"/>
      <c r="JG39" s="144"/>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44"/>
      <c r="KF39" s="144"/>
      <c r="KG39" s="144"/>
      <c r="KH39" s="144"/>
      <c r="KI39" s="144"/>
      <c r="KJ39" s="144"/>
      <c r="KK39" s="144"/>
      <c r="KL39" s="144"/>
      <c r="KM39" s="144"/>
      <c r="KN39" s="144"/>
      <c r="KO39" s="144"/>
      <c r="KP39" s="144"/>
      <c r="KQ39" s="144"/>
      <c r="KR39" s="144"/>
      <c r="KS39" s="144"/>
      <c r="KT39" s="144"/>
      <c r="KU39" s="144"/>
      <c r="KV39" s="144"/>
      <c r="KW39" s="144"/>
      <c r="KX39" s="144"/>
      <c r="KY39" s="144"/>
      <c r="KZ39" s="144"/>
      <c r="LA39" s="144"/>
      <c r="LB39" s="144"/>
      <c r="LC39" s="144"/>
      <c r="LD39" s="144"/>
      <c r="LE39" s="144"/>
      <c r="LF39" s="144"/>
      <c r="LG39" s="144"/>
      <c r="LH39" s="144"/>
      <c r="LI39" s="144"/>
      <c r="LJ39" s="144"/>
      <c r="LK39" s="144"/>
      <c r="LL39" s="144"/>
      <c r="LM39" s="144"/>
      <c r="LN39" s="144"/>
      <c r="LO39" s="144"/>
      <c r="LP39" s="144"/>
      <c r="LQ39" s="144"/>
      <c r="LR39" s="144"/>
      <c r="LS39" s="144"/>
      <c r="LT39" s="144"/>
      <c r="LU39" s="144"/>
      <c r="LV39" s="144"/>
      <c r="LW39" s="144"/>
      <c r="LX39" s="144"/>
      <c r="LY39" s="144"/>
      <c r="LZ39" s="144"/>
      <c r="MA39" s="144"/>
      <c r="MB39" s="144"/>
      <c r="MC39" s="144"/>
      <c r="MD39" s="144"/>
      <c r="ME39" s="144"/>
      <c r="MF39" s="144"/>
      <c r="MG39" s="144"/>
      <c r="MH39" s="144"/>
      <c r="MI39" s="144"/>
      <c r="MJ39" s="144"/>
      <c r="MK39" s="144"/>
      <c r="ML39" s="144"/>
      <c r="MM39" s="144"/>
      <c r="MN39" s="144"/>
      <c r="MO39" s="144"/>
      <c r="MP39" s="144"/>
      <c r="MQ39" s="144"/>
      <c r="MR39" s="144"/>
      <c r="MS39" s="144"/>
      <c r="MT39" s="144"/>
      <c r="MU39" s="144"/>
      <c r="MV39" s="144"/>
      <c r="MW39" s="144"/>
      <c r="MX39" s="144"/>
      <c r="MY39" s="144"/>
      <c r="MZ39" s="144"/>
      <c r="NA39" s="144"/>
      <c r="NB39" s="144"/>
      <c r="NC39" s="144"/>
      <c r="ND39" s="144"/>
      <c r="NE39" s="144"/>
      <c r="NF39" s="144"/>
      <c r="NG39" s="144"/>
      <c r="NH39" s="144"/>
      <c r="NI39" s="144"/>
      <c r="NJ39" s="144"/>
      <c r="NK39" s="144"/>
      <c r="NL39" s="144"/>
      <c r="NM39" s="144"/>
      <c r="NN39" s="144"/>
      <c r="NO39" s="144"/>
      <c r="NP39" s="144"/>
      <c r="NQ39" s="144"/>
      <c r="NR39" s="144"/>
      <c r="NS39" s="144"/>
      <c r="NT39" s="144"/>
      <c r="NU39" s="144"/>
      <c r="NV39" s="144"/>
      <c r="NW39" s="144"/>
      <c r="NX39" s="144"/>
      <c r="NY39" s="144"/>
      <c r="NZ39" s="144"/>
      <c r="OA39" s="144"/>
      <c r="OB39" s="144"/>
      <c r="OC39" s="144"/>
      <c r="OD39" s="144"/>
      <c r="OE39" s="144"/>
      <c r="OF39" s="144"/>
      <c r="OG39" s="144"/>
      <c r="OH39" s="144"/>
      <c r="OI39" s="144"/>
      <c r="OJ39" s="144"/>
      <c r="OK39" s="144"/>
      <c r="OL39" s="144"/>
      <c r="OM39" s="144"/>
      <c r="ON39" s="144"/>
      <c r="OO39" s="144"/>
      <c r="OP39" s="144"/>
      <c r="OQ39" s="144"/>
      <c r="OR39" s="144"/>
      <c r="OS39" s="144"/>
      <c r="OT39" s="144"/>
      <c r="OU39" s="144"/>
      <c r="OV39" s="144"/>
      <c r="OW39" s="144"/>
      <c r="OX39" s="144"/>
      <c r="OY39" s="144"/>
      <c r="OZ39" s="144"/>
      <c r="PA39" s="144"/>
      <c r="PB39" s="144"/>
      <c r="PC39" s="144"/>
      <c r="PD39" s="144"/>
      <c r="PE39" s="144"/>
      <c r="PF39" s="144"/>
      <c r="PG39" s="144"/>
      <c r="PH39" s="144"/>
      <c r="PI39" s="144"/>
      <c r="PJ39" s="144"/>
      <c r="PK39" s="144"/>
      <c r="PL39" s="144"/>
      <c r="PM39" s="144"/>
      <c r="PN39" s="144"/>
      <c r="PO39" s="144"/>
      <c r="PP39" s="144"/>
      <c r="PQ39" s="144"/>
      <c r="PR39" s="144"/>
      <c r="PS39" s="144"/>
      <c r="PT39" s="144"/>
      <c r="PU39" s="144"/>
      <c r="PV39" s="144"/>
      <c r="PW39" s="144"/>
      <c r="PX39" s="144"/>
      <c r="PY39" s="144"/>
      <c r="PZ39" s="144"/>
      <c r="QA39" s="144"/>
      <c r="QB39" s="144"/>
      <c r="QC39" s="144"/>
      <c r="QD39" s="144"/>
      <c r="QE39" s="144"/>
      <c r="QF39" s="144"/>
      <c r="QG39" s="144"/>
      <c r="QH39" s="144"/>
      <c r="QI39" s="144"/>
      <c r="QJ39" s="144"/>
      <c r="QK39" s="144"/>
      <c r="QL39" s="144"/>
      <c r="QM39" s="144"/>
      <c r="QN39" s="144"/>
      <c r="QO39" s="144"/>
      <c r="QP39" s="144"/>
      <c r="QQ39" s="144"/>
      <c r="QR39" s="144"/>
      <c r="QS39" s="144"/>
      <c r="QT39" s="144"/>
      <c r="QU39" s="144"/>
      <c r="QV39" s="144"/>
      <c r="QW39" s="144"/>
      <c r="QX39" s="144"/>
      <c r="QY39" s="144"/>
      <c r="QZ39" s="144"/>
      <c r="RA39" s="144"/>
      <c r="RB39" s="144"/>
      <c r="RC39" s="144"/>
      <c r="RD39" s="144"/>
      <c r="RE39" s="144"/>
      <c r="RF39" s="144"/>
      <c r="RG39" s="144"/>
      <c r="RH39" s="144"/>
      <c r="RI39" s="144"/>
      <c r="RJ39" s="144"/>
      <c r="RK39" s="144"/>
      <c r="RL39" s="144"/>
      <c r="RM39" s="144"/>
      <c r="RN39" s="144"/>
      <c r="RO39" s="144"/>
      <c r="RP39" s="144"/>
      <c r="RQ39" s="144"/>
      <c r="RR39" s="144"/>
      <c r="RS39" s="144"/>
      <c r="RT39" s="144"/>
      <c r="RU39" s="144"/>
      <c r="RV39" s="144"/>
      <c r="RW39" s="144"/>
      <c r="RX39" s="144"/>
      <c r="RY39" s="144"/>
      <c r="RZ39" s="144"/>
      <c r="SA39" s="144"/>
      <c r="SB39" s="144"/>
      <c r="SC39" s="144"/>
      <c r="SD39" s="144"/>
    </row>
    <row r="40" spans="1:498" s="25" customFormat="1" ht="15" customHeight="1" x14ac:dyDescent="0.2">
      <c r="A40" s="50"/>
      <c r="B40" s="126"/>
      <c r="C40" s="27"/>
      <c r="D40" s="297" t="s">
        <v>273</v>
      </c>
      <c r="E40" s="29">
        <v>0.09</v>
      </c>
      <c r="F40" s="29">
        <v>0.09</v>
      </c>
      <c r="G40" s="29">
        <v>0.09</v>
      </c>
      <c r="H40" s="47">
        <v>0.09</v>
      </c>
      <c r="I40" s="29">
        <v>0</v>
      </c>
      <c r="J40" s="137"/>
      <c r="K40" s="85"/>
      <c r="L40" s="85"/>
      <c r="M40" s="1826" t="s">
        <v>212</v>
      </c>
      <c r="N40" s="1827"/>
      <c r="O40" s="1827"/>
      <c r="P40" s="1827"/>
      <c r="Q40" s="1827"/>
      <c r="R40" s="1828"/>
      <c r="S40" s="30">
        <v>1.2500000000000001E-2</v>
      </c>
      <c r="T40" s="30">
        <f t="shared" si="3"/>
        <v>0.05</v>
      </c>
      <c r="U40" s="30">
        <v>0.01</v>
      </c>
      <c r="V40" s="140"/>
      <c r="W40" s="205"/>
      <c r="X40" s="167"/>
      <c r="Y40" s="167"/>
      <c r="Z40" s="167"/>
      <c r="AA40" s="167"/>
      <c r="AB40" s="167"/>
      <c r="AC40" s="167"/>
      <c r="AD40" s="167"/>
      <c r="AE40" s="207"/>
      <c r="AF40" s="167"/>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7"/>
      <c r="CH40" s="167"/>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144"/>
      <c r="JF40" s="144"/>
      <c r="JG40" s="144"/>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144"/>
      <c r="KF40" s="144"/>
      <c r="KG40" s="144"/>
      <c r="KH40" s="144"/>
      <c r="KI40" s="144"/>
      <c r="KJ40" s="144"/>
      <c r="KK40" s="144"/>
      <c r="KL40" s="144"/>
      <c r="KM40" s="144"/>
      <c r="KN40" s="144"/>
      <c r="KO40" s="144"/>
      <c r="KP40" s="144"/>
      <c r="KQ40" s="144"/>
      <c r="KR40" s="144"/>
      <c r="KS40" s="144"/>
      <c r="KT40" s="144"/>
      <c r="KU40" s="144"/>
      <c r="KV40" s="144"/>
      <c r="KW40" s="144"/>
      <c r="KX40" s="144"/>
      <c r="KY40" s="144"/>
      <c r="KZ40" s="144"/>
      <c r="LA40" s="144"/>
      <c r="LB40" s="144"/>
      <c r="LC40" s="144"/>
      <c r="LD40" s="144"/>
      <c r="LE40" s="144"/>
      <c r="LF40" s="144"/>
      <c r="LG40" s="144"/>
      <c r="LH40" s="144"/>
      <c r="LI40" s="144"/>
      <c r="LJ40" s="144"/>
      <c r="LK40" s="144"/>
      <c r="LL40" s="144"/>
      <c r="LM40" s="144"/>
      <c r="LN40" s="144"/>
      <c r="LO40" s="144"/>
      <c r="LP40" s="144"/>
      <c r="LQ40" s="144"/>
      <c r="LR40" s="144"/>
      <c r="LS40" s="144"/>
      <c r="LT40" s="144"/>
      <c r="LU40" s="144"/>
      <c r="LV40" s="144"/>
      <c r="LW40" s="144"/>
      <c r="LX40" s="144"/>
      <c r="LY40" s="144"/>
      <c r="LZ40" s="144"/>
      <c r="MA40" s="144"/>
      <c r="MB40" s="144"/>
      <c r="MC40" s="144"/>
      <c r="MD40" s="144"/>
      <c r="ME40" s="144"/>
      <c r="MF40" s="144"/>
      <c r="MG40" s="144"/>
      <c r="MH40" s="144"/>
      <c r="MI40" s="144"/>
      <c r="MJ40" s="144"/>
      <c r="MK40" s="144"/>
      <c r="ML40" s="144"/>
      <c r="MM40" s="144"/>
      <c r="MN40" s="144"/>
      <c r="MO40" s="144"/>
      <c r="MP40" s="144"/>
      <c r="MQ40" s="144"/>
      <c r="MR40" s="144"/>
      <c r="MS40" s="144"/>
      <c r="MT40" s="144"/>
      <c r="MU40" s="144"/>
      <c r="MV40" s="144"/>
      <c r="MW40" s="144"/>
      <c r="MX40" s="144"/>
      <c r="MY40" s="144"/>
      <c r="MZ40" s="144"/>
      <c r="NA40" s="144"/>
      <c r="NB40" s="144"/>
      <c r="NC40" s="144"/>
      <c r="ND40" s="144"/>
      <c r="NE40" s="144"/>
      <c r="NF40" s="144"/>
      <c r="NG40" s="144"/>
      <c r="NH40" s="144"/>
      <c r="NI40" s="144"/>
      <c r="NJ40" s="144"/>
      <c r="NK40" s="144"/>
      <c r="NL40" s="144"/>
      <c r="NM40" s="144"/>
      <c r="NN40" s="144"/>
      <c r="NO40" s="144"/>
      <c r="NP40" s="144"/>
      <c r="NQ40" s="144"/>
      <c r="NR40" s="144"/>
      <c r="NS40" s="144"/>
      <c r="NT40" s="144"/>
      <c r="NU40" s="144"/>
      <c r="NV40" s="144"/>
      <c r="NW40" s="144"/>
      <c r="NX40" s="144"/>
      <c r="NY40" s="144"/>
      <c r="NZ40" s="144"/>
      <c r="OA40" s="144"/>
      <c r="OB40" s="144"/>
      <c r="OC40" s="144"/>
      <c r="OD40" s="144"/>
      <c r="OE40" s="144"/>
      <c r="OF40" s="144"/>
      <c r="OG40" s="144"/>
      <c r="OH40" s="144"/>
      <c r="OI40" s="144"/>
      <c r="OJ40" s="144"/>
      <c r="OK40" s="144"/>
      <c r="OL40" s="144"/>
      <c r="OM40" s="144"/>
      <c r="ON40" s="144"/>
      <c r="OO40" s="144"/>
      <c r="OP40" s="144"/>
      <c r="OQ40" s="144"/>
      <c r="OR40" s="144"/>
      <c r="OS40" s="144"/>
      <c r="OT40" s="144"/>
      <c r="OU40" s="144"/>
      <c r="OV40" s="144"/>
      <c r="OW40" s="144"/>
      <c r="OX40" s="144"/>
      <c r="OY40" s="144"/>
      <c r="OZ40" s="144"/>
      <c r="PA40" s="144"/>
      <c r="PB40" s="144"/>
      <c r="PC40" s="144"/>
      <c r="PD40" s="144"/>
      <c r="PE40" s="144"/>
      <c r="PF40" s="144"/>
      <c r="PG40" s="144"/>
      <c r="PH40" s="144"/>
      <c r="PI40" s="144"/>
      <c r="PJ40" s="144"/>
      <c r="PK40" s="144"/>
      <c r="PL40" s="144"/>
      <c r="PM40" s="144"/>
      <c r="PN40" s="144"/>
      <c r="PO40" s="144"/>
      <c r="PP40" s="144"/>
      <c r="PQ40" s="144"/>
      <c r="PR40" s="144"/>
      <c r="PS40" s="144"/>
      <c r="PT40" s="144"/>
      <c r="PU40" s="144"/>
      <c r="PV40" s="144"/>
      <c r="PW40" s="144"/>
      <c r="PX40" s="144"/>
      <c r="PY40" s="144"/>
      <c r="PZ40" s="144"/>
      <c r="QA40" s="144"/>
      <c r="QB40" s="144"/>
      <c r="QC40" s="144"/>
      <c r="QD40" s="144"/>
      <c r="QE40" s="144"/>
      <c r="QF40" s="144"/>
      <c r="QG40" s="144"/>
      <c r="QH40" s="144"/>
      <c r="QI40" s="144"/>
      <c r="QJ40" s="144"/>
      <c r="QK40" s="144"/>
      <c r="QL40" s="144"/>
      <c r="QM40" s="144"/>
      <c r="QN40" s="144"/>
      <c r="QO40" s="144"/>
      <c r="QP40" s="144"/>
      <c r="QQ40" s="144"/>
      <c r="QR40" s="144"/>
      <c r="QS40" s="144"/>
      <c r="QT40" s="144"/>
      <c r="QU40" s="144"/>
      <c r="QV40" s="144"/>
      <c r="QW40" s="144"/>
      <c r="QX40" s="144"/>
      <c r="QY40" s="144"/>
      <c r="QZ40" s="144"/>
      <c r="RA40" s="144"/>
      <c r="RB40" s="144"/>
      <c r="RC40" s="144"/>
      <c r="RD40" s="144"/>
      <c r="RE40" s="144"/>
      <c r="RF40" s="144"/>
      <c r="RG40" s="144"/>
      <c r="RH40" s="144"/>
      <c r="RI40" s="144"/>
      <c r="RJ40" s="144"/>
      <c r="RK40" s="144"/>
      <c r="RL40" s="144"/>
      <c r="RM40" s="144"/>
      <c r="RN40" s="144"/>
      <c r="RO40" s="144"/>
      <c r="RP40" s="144"/>
      <c r="RQ40" s="144"/>
      <c r="RR40" s="144"/>
      <c r="RS40" s="144"/>
      <c r="RT40" s="144"/>
      <c r="RU40" s="144"/>
      <c r="RV40" s="144"/>
      <c r="RW40" s="144"/>
      <c r="RX40" s="144"/>
      <c r="RY40" s="144"/>
      <c r="RZ40" s="144"/>
      <c r="SA40" s="144"/>
      <c r="SB40" s="144"/>
      <c r="SC40" s="144"/>
      <c r="SD40" s="144"/>
    </row>
    <row r="41" spans="1:498" s="25" customFormat="1" ht="15" customHeight="1" x14ac:dyDescent="0.2">
      <c r="A41" s="50"/>
      <c r="B41" s="126"/>
      <c r="C41" s="27"/>
      <c r="D41" s="297" t="s">
        <v>102</v>
      </c>
      <c r="E41" s="29">
        <v>0.09</v>
      </c>
      <c r="F41" s="29">
        <v>0.09</v>
      </c>
      <c r="G41" s="29">
        <v>0.09</v>
      </c>
      <c r="H41" s="47">
        <v>0.12</v>
      </c>
      <c r="I41" s="29">
        <v>0</v>
      </c>
      <c r="J41" s="137"/>
      <c r="K41" s="40"/>
      <c r="L41" s="85"/>
      <c r="M41" s="1826" t="s">
        <v>202</v>
      </c>
      <c r="N41" s="1827"/>
      <c r="O41" s="1827"/>
      <c r="P41" s="1827"/>
      <c r="Q41" s="1827"/>
      <c r="R41" s="1828"/>
      <c r="S41" s="30">
        <v>1.2500000000000001E-2</v>
      </c>
      <c r="T41" s="30">
        <f t="shared" si="3"/>
        <v>0.05</v>
      </c>
      <c r="U41" s="30">
        <v>0.01</v>
      </c>
      <c r="V41" s="140"/>
      <c r="W41" s="205"/>
      <c r="X41" s="167"/>
      <c r="Y41" s="167"/>
      <c r="Z41" s="167"/>
      <c r="AA41" s="167"/>
      <c r="AB41" s="167"/>
      <c r="AC41" s="167"/>
      <c r="AD41" s="167"/>
      <c r="AE41" s="207"/>
      <c r="AF41" s="167"/>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7"/>
      <c r="CH41" s="167"/>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144"/>
      <c r="JF41" s="144"/>
      <c r="JG41" s="144"/>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144"/>
      <c r="KF41" s="144"/>
      <c r="KG41" s="144"/>
      <c r="KH41" s="144"/>
      <c r="KI41" s="144"/>
      <c r="KJ41" s="144"/>
      <c r="KK41" s="144"/>
      <c r="KL41" s="144"/>
      <c r="KM41" s="144"/>
      <c r="KN41" s="144"/>
      <c r="KO41" s="144"/>
      <c r="KP41" s="144"/>
      <c r="KQ41" s="144"/>
      <c r="KR41" s="144"/>
      <c r="KS41" s="144"/>
      <c r="KT41" s="144"/>
      <c r="KU41" s="144"/>
      <c r="KV41" s="144"/>
      <c r="KW41" s="144"/>
      <c r="KX41" s="144"/>
      <c r="KY41" s="144"/>
      <c r="KZ41" s="144"/>
      <c r="LA41" s="144"/>
      <c r="LB41" s="144"/>
      <c r="LC41" s="144"/>
      <c r="LD41" s="144"/>
      <c r="LE41" s="144"/>
      <c r="LF41" s="144"/>
      <c r="LG41" s="144"/>
      <c r="LH41" s="144"/>
      <c r="LI41" s="144"/>
      <c r="LJ41" s="144"/>
      <c r="LK41" s="144"/>
      <c r="LL41" s="144"/>
      <c r="LM41" s="144"/>
      <c r="LN41" s="144"/>
      <c r="LO41" s="144"/>
      <c r="LP41" s="144"/>
      <c r="LQ41" s="144"/>
      <c r="LR41" s="144"/>
      <c r="LS41" s="144"/>
      <c r="LT41" s="144"/>
      <c r="LU41" s="144"/>
      <c r="LV41" s="144"/>
      <c r="LW41" s="144"/>
      <c r="LX41" s="144"/>
      <c r="LY41" s="144"/>
      <c r="LZ41" s="144"/>
      <c r="MA41" s="144"/>
      <c r="MB41" s="144"/>
      <c r="MC41" s="144"/>
      <c r="MD41" s="144"/>
      <c r="ME41" s="144"/>
      <c r="MF41" s="144"/>
      <c r="MG41" s="144"/>
      <c r="MH41" s="144"/>
      <c r="MI41" s="144"/>
      <c r="MJ41" s="144"/>
      <c r="MK41" s="144"/>
      <c r="ML41" s="144"/>
      <c r="MM41" s="144"/>
      <c r="MN41" s="144"/>
      <c r="MO41" s="144"/>
      <c r="MP41" s="144"/>
      <c r="MQ41" s="144"/>
      <c r="MR41" s="144"/>
      <c r="MS41" s="144"/>
      <c r="MT41" s="144"/>
      <c r="MU41" s="144"/>
      <c r="MV41" s="144"/>
      <c r="MW41" s="144"/>
      <c r="MX41" s="144"/>
      <c r="MY41" s="144"/>
      <c r="MZ41" s="144"/>
      <c r="NA41" s="144"/>
      <c r="NB41" s="144"/>
      <c r="NC41" s="144"/>
      <c r="ND41" s="144"/>
      <c r="NE41" s="144"/>
      <c r="NF41" s="144"/>
      <c r="NG41" s="144"/>
      <c r="NH41" s="144"/>
      <c r="NI41" s="144"/>
      <c r="NJ41" s="144"/>
      <c r="NK41" s="144"/>
      <c r="NL41" s="144"/>
      <c r="NM41" s="144"/>
      <c r="NN41" s="144"/>
      <c r="NO41" s="144"/>
      <c r="NP41" s="144"/>
      <c r="NQ41" s="144"/>
      <c r="NR41" s="144"/>
      <c r="NS41" s="144"/>
      <c r="NT41" s="144"/>
      <c r="NU41" s="144"/>
      <c r="NV41" s="144"/>
      <c r="NW41" s="144"/>
      <c r="NX41" s="144"/>
      <c r="NY41" s="144"/>
      <c r="NZ41" s="144"/>
      <c r="OA41" s="144"/>
      <c r="OB41" s="144"/>
      <c r="OC41" s="144"/>
      <c r="OD41" s="144"/>
      <c r="OE41" s="144"/>
      <c r="OF41" s="144"/>
      <c r="OG41" s="144"/>
      <c r="OH41" s="144"/>
      <c r="OI41" s="144"/>
      <c r="OJ41" s="144"/>
      <c r="OK41" s="144"/>
      <c r="OL41" s="144"/>
      <c r="OM41" s="144"/>
      <c r="ON41" s="144"/>
      <c r="OO41" s="144"/>
      <c r="OP41" s="144"/>
      <c r="OQ41" s="144"/>
      <c r="OR41" s="144"/>
      <c r="OS41" s="144"/>
      <c r="OT41" s="144"/>
      <c r="OU41" s="144"/>
      <c r="OV41" s="144"/>
      <c r="OW41" s="144"/>
      <c r="OX41" s="144"/>
      <c r="OY41" s="144"/>
      <c r="OZ41" s="144"/>
      <c r="PA41" s="144"/>
      <c r="PB41" s="144"/>
      <c r="PC41" s="144"/>
      <c r="PD41" s="144"/>
      <c r="PE41" s="144"/>
      <c r="PF41" s="144"/>
      <c r="PG41" s="144"/>
      <c r="PH41" s="144"/>
      <c r="PI41" s="144"/>
      <c r="PJ41" s="144"/>
      <c r="PK41" s="144"/>
      <c r="PL41" s="144"/>
      <c r="PM41" s="144"/>
      <c r="PN41" s="144"/>
      <c r="PO41" s="144"/>
      <c r="PP41" s="144"/>
      <c r="PQ41" s="144"/>
      <c r="PR41" s="144"/>
      <c r="PS41" s="144"/>
      <c r="PT41" s="144"/>
      <c r="PU41" s="144"/>
      <c r="PV41" s="144"/>
      <c r="PW41" s="144"/>
      <c r="PX41" s="144"/>
      <c r="PY41" s="144"/>
      <c r="PZ41" s="144"/>
      <c r="QA41" s="144"/>
      <c r="QB41" s="144"/>
      <c r="QC41" s="144"/>
      <c r="QD41" s="144"/>
      <c r="QE41" s="144"/>
      <c r="QF41" s="144"/>
      <c r="QG41" s="144"/>
      <c r="QH41" s="144"/>
      <c r="QI41" s="144"/>
      <c r="QJ41" s="144"/>
      <c r="QK41" s="144"/>
      <c r="QL41" s="144"/>
      <c r="QM41" s="144"/>
      <c r="QN41" s="144"/>
      <c r="QO41" s="144"/>
      <c r="QP41" s="144"/>
      <c r="QQ41" s="144"/>
      <c r="QR41" s="144"/>
      <c r="QS41" s="144"/>
      <c r="QT41" s="144"/>
      <c r="QU41" s="144"/>
      <c r="QV41" s="144"/>
      <c r="QW41" s="144"/>
      <c r="QX41" s="144"/>
      <c r="QY41" s="144"/>
      <c r="QZ41" s="144"/>
      <c r="RA41" s="144"/>
      <c r="RB41" s="144"/>
      <c r="RC41" s="144"/>
      <c r="RD41" s="144"/>
      <c r="RE41" s="144"/>
      <c r="RF41" s="144"/>
      <c r="RG41" s="144"/>
      <c r="RH41" s="144"/>
      <c r="RI41" s="144"/>
      <c r="RJ41" s="144"/>
      <c r="RK41" s="144"/>
      <c r="RL41" s="144"/>
      <c r="RM41" s="144"/>
      <c r="RN41" s="144"/>
      <c r="RO41" s="144"/>
      <c r="RP41" s="144"/>
      <c r="RQ41" s="144"/>
      <c r="RR41" s="144"/>
      <c r="RS41" s="144"/>
      <c r="RT41" s="144"/>
      <c r="RU41" s="144"/>
      <c r="RV41" s="144"/>
      <c r="RW41" s="144"/>
      <c r="RX41" s="144"/>
      <c r="RY41" s="144"/>
      <c r="RZ41" s="144"/>
      <c r="SA41" s="144"/>
      <c r="SB41" s="144"/>
      <c r="SC41" s="144"/>
      <c r="SD41" s="144"/>
    </row>
    <row r="42" spans="1:498" s="25" customFormat="1" ht="15" customHeight="1" x14ac:dyDescent="0.2">
      <c r="A42" s="50"/>
      <c r="B42" s="126"/>
      <c r="C42" s="27"/>
      <c r="D42" s="297" t="s">
        <v>103</v>
      </c>
      <c r="E42" s="29">
        <v>1</v>
      </c>
      <c r="F42" s="29">
        <v>1</v>
      </c>
      <c r="G42" s="29">
        <v>1</v>
      </c>
      <c r="H42" s="47">
        <v>1</v>
      </c>
      <c r="I42" s="29">
        <v>0</v>
      </c>
      <c r="J42" s="137"/>
      <c r="K42" s="40"/>
      <c r="L42" s="85"/>
      <c r="M42" s="1826" t="s">
        <v>203</v>
      </c>
      <c r="N42" s="1827"/>
      <c r="O42" s="1827"/>
      <c r="P42" s="1827"/>
      <c r="Q42" s="1827"/>
      <c r="R42" s="1828"/>
      <c r="S42" s="30">
        <v>1.2500000000000001E-2</v>
      </c>
      <c r="T42" s="30">
        <f t="shared" si="3"/>
        <v>0.05</v>
      </c>
      <c r="U42" s="30">
        <v>0.01</v>
      </c>
      <c r="V42" s="140"/>
      <c r="W42" s="205"/>
      <c r="X42" s="167"/>
      <c r="Y42" s="167"/>
      <c r="Z42" s="167"/>
      <c r="AA42" s="167"/>
      <c r="AB42" s="167"/>
      <c r="AC42" s="167"/>
      <c r="AD42" s="167"/>
      <c r="AE42" s="207"/>
      <c r="AF42" s="167"/>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7"/>
      <c r="CH42" s="167"/>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144"/>
      <c r="JF42" s="144"/>
      <c r="JG42" s="144"/>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144"/>
      <c r="KF42" s="144"/>
      <c r="KG42" s="144"/>
      <c r="KH42" s="144"/>
      <c r="KI42" s="144"/>
      <c r="KJ42" s="144"/>
      <c r="KK42" s="144"/>
      <c r="KL42" s="144"/>
      <c r="KM42" s="144"/>
      <c r="KN42" s="144"/>
      <c r="KO42" s="144"/>
      <c r="KP42" s="144"/>
      <c r="KQ42" s="144"/>
      <c r="KR42" s="144"/>
      <c r="KS42" s="144"/>
      <c r="KT42" s="144"/>
      <c r="KU42" s="144"/>
      <c r="KV42" s="144"/>
      <c r="KW42" s="144"/>
      <c r="KX42" s="144"/>
      <c r="KY42" s="144"/>
      <c r="KZ42" s="144"/>
      <c r="LA42" s="144"/>
      <c r="LB42" s="144"/>
      <c r="LC42" s="144"/>
      <c r="LD42" s="144"/>
      <c r="LE42" s="144"/>
      <c r="LF42" s="144"/>
      <c r="LG42" s="144"/>
      <c r="LH42" s="144"/>
      <c r="LI42" s="144"/>
      <c r="LJ42" s="144"/>
      <c r="LK42" s="144"/>
      <c r="LL42" s="144"/>
      <c r="LM42" s="144"/>
      <c r="LN42" s="144"/>
      <c r="LO42" s="144"/>
      <c r="LP42" s="144"/>
      <c r="LQ42" s="144"/>
      <c r="LR42" s="144"/>
      <c r="LS42" s="144"/>
      <c r="LT42" s="144"/>
      <c r="LU42" s="144"/>
      <c r="LV42" s="144"/>
      <c r="LW42" s="144"/>
      <c r="LX42" s="144"/>
      <c r="LY42" s="144"/>
      <c r="LZ42" s="144"/>
      <c r="MA42" s="144"/>
      <c r="MB42" s="144"/>
      <c r="MC42" s="144"/>
      <c r="MD42" s="144"/>
      <c r="ME42" s="144"/>
      <c r="MF42" s="144"/>
      <c r="MG42" s="144"/>
      <c r="MH42" s="144"/>
      <c r="MI42" s="144"/>
      <c r="MJ42" s="144"/>
      <c r="MK42" s="144"/>
      <c r="ML42" s="144"/>
      <c r="MM42" s="144"/>
      <c r="MN42" s="144"/>
      <c r="MO42" s="144"/>
      <c r="MP42" s="144"/>
      <c r="MQ42" s="144"/>
      <c r="MR42" s="144"/>
      <c r="MS42" s="144"/>
      <c r="MT42" s="144"/>
      <c r="MU42" s="144"/>
      <c r="MV42" s="144"/>
      <c r="MW42" s="144"/>
      <c r="MX42" s="144"/>
      <c r="MY42" s="144"/>
      <c r="MZ42" s="144"/>
      <c r="NA42" s="144"/>
      <c r="NB42" s="144"/>
      <c r="NC42" s="144"/>
      <c r="ND42" s="144"/>
      <c r="NE42" s="144"/>
      <c r="NF42" s="144"/>
      <c r="NG42" s="144"/>
      <c r="NH42" s="144"/>
      <c r="NI42" s="144"/>
      <c r="NJ42" s="144"/>
      <c r="NK42" s="144"/>
      <c r="NL42" s="144"/>
      <c r="NM42" s="144"/>
      <c r="NN42" s="144"/>
      <c r="NO42" s="144"/>
      <c r="NP42" s="144"/>
      <c r="NQ42" s="144"/>
      <c r="NR42" s="144"/>
      <c r="NS42" s="144"/>
      <c r="NT42" s="144"/>
      <c r="NU42" s="144"/>
      <c r="NV42" s="144"/>
      <c r="NW42" s="144"/>
      <c r="NX42" s="144"/>
      <c r="NY42" s="144"/>
      <c r="NZ42" s="144"/>
      <c r="OA42" s="144"/>
      <c r="OB42" s="144"/>
      <c r="OC42" s="144"/>
      <c r="OD42" s="144"/>
      <c r="OE42" s="144"/>
      <c r="OF42" s="144"/>
      <c r="OG42" s="144"/>
      <c r="OH42" s="144"/>
      <c r="OI42" s="144"/>
      <c r="OJ42" s="144"/>
      <c r="OK42" s="144"/>
      <c r="OL42" s="144"/>
      <c r="OM42" s="144"/>
      <c r="ON42" s="144"/>
      <c r="OO42" s="144"/>
      <c r="OP42" s="144"/>
      <c r="OQ42" s="144"/>
      <c r="OR42" s="144"/>
      <c r="OS42" s="144"/>
      <c r="OT42" s="144"/>
      <c r="OU42" s="144"/>
      <c r="OV42" s="144"/>
      <c r="OW42" s="144"/>
      <c r="OX42" s="144"/>
      <c r="OY42" s="144"/>
      <c r="OZ42" s="144"/>
      <c r="PA42" s="144"/>
      <c r="PB42" s="144"/>
      <c r="PC42" s="144"/>
      <c r="PD42" s="144"/>
      <c r="PE42" s="144"/>
      <c r="PF42" s="144"/>
      <c r="PG42" s="144"/>
      <c r="PH42" s="144"/>
      <c r="PI42" s="144"/>
      <c r="PJ42" s="144"/>
      <c r="PK42" s="144"/>
      <c r="PL42" s="144"/>
      <c r="PM42" s="144"/>
      <c r="PN42" s="144"/>
      <c r="PO42" s="144"/>
      <c r="PP42" s="144"/>
      <c r="PQ42" s="144"/>
      <c r="PR42" s="144"/>
      <c r="PS42" s="144"/>
      <c r="PT42" s="144"/>
      <c r="PU42" s="144"/>
      <c r="PV42" s="144"/>
      <c r="PW42" s="144"/>
      <c r="PX42" s="144"/>
      <c r="PY42" s="144"/>
      <c r="PZ42" s="144"/>
      <c r="QA42" s="144"/>
      <c r="QB42" s="144"/>
      <c r="QC42" s="144"/>
      <c r="QD42" s="144"/>
      <c r="QE42" s="144"/>
      <c r="QF42" s="144"/>
      <c r="QG42" s="144"/>
      <c r="QH42" s="144"/>
      <c r="QI42" s="144"/>
      <c r="QJ42" s="144"/>
      <c r="QK42" s="144"/>
      <c r="QL42" s="144"/>
      <c r="QM42" s="144"/>
      <c r="QN42" s="144"/>
      <c r="QO42" s="144"/>
      <c r="QP42" s="144"/>
      <c r="QQ42" s="144"/>
      <c r="QR42" s="144"/>
      <c r="QS42" s="144"/>
      <c r="QT42" s="144"/>
      <c r="QU42" s="144"/>
      <c r="QV42" s="144"/>
      <c r="QW42" s="144"/>
      <c r="QX42" s="144"/>
      <c r="QY42" s="144"/>
      <c r="QZ42" s="144"/>
      <c r="RA42" s="144"/>
      <c r="RB42" s="144"/>
      <c r="RC42" s="144"/>
      <c r="RD42" s="144"/>
      <c r="RE42" s="144"/>
      <c r="RF42" s="144"/>
      <c r="RG42" s="144"/>
      <c r="RH42" s="144"/>
      <c r="RI42" s="144"/>
      <c r="RJ42" s="144"/>
      <c r="RK42" s="144"/>
      <c r="RL42" s="144"/>
      <c r="RM42" s="144"/>
      <c r="RN42" s="144"/>
      <c r="RO42" s="144"/>
      <c r="RP42" s="144"/>
      <c r="RQ42" s="144"/>
      <c r="RR42" s="144"/>
      <c r="RS42" s="144"/>
      <c r="RT42" s="144"/>
      <c r="RU42" s="144"/>
      <c r="RV42" s="144"/>
      <c r="RW42" s="144"/>
      <c r="RX42" s="144"/>
      <c r="RY42" s="144"/>
      <c r="RZ42" s="144"/>
      <c r="SA42" s="144"/>
      <c r="SB42" s="144"/>
      <c r="SC42" s="144"/>
      <c r="SD42" s="144"/>
    </row>
    <row r="43" spans="1:498" s="25" customFormat="1" ht="15" customHeight="1" x14ac:dyDescent="0.2">
      <c r="A43" s="50"/>
      <c r="B43" s="126"/>
      <c r="C43" s="1829" t="s">
        <v>105</v>
      </c>
      <c r="D43" s="1829"/>
      <c r="E43" s="1829" t="s">
        <v>14</v>
      </c>
      <c r="F43" s="1829"/>
      <c r="G43" s="1829"/>
      <c r="H43" s="1829"/>
      <c r="I43" s="1829"/>
      <c r="J43" s="137"/>
      <c r="K43" s="40"/>
      <c r="L43" s="1866" t="s">
        <v>231</v>
      </c>
      <c r="M43" s="1867"/>
      <c r="N43" s="1867"/>
      <c r="O43" s="1867"/>
      <c r="P43" s="1867"/>
      <c r="Q43" s="1867"/>
      <c r="R43" s="1867"/>
      <c r="S43" s="1867"/>
      <c r="T43" s="1867"/>
      <c r="U43" s="1868"/>
      <c r="V43" s="140"/>
      <c r="W43" s="205"/>
      <c r="X43" s="167"/>
      <c r="Y43" s="167"/>
      <c r="Z43" s="167"/>
      <c r="AA43" s="167"/>
      <c r="AB43" s="167"/>
      <c r="AC43" s="167"/>
      <c r="AD43" s="167"/>
      <c r="AE43" s="207"/>
      <c r="AF43" s="167"/>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7"/>
      <c r="CH43" s="167"/>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c r="IW43" s="144"/>
      <c r="IX43" s="144"/>
      <c r="IY43" s="144"/>
      <c r="IZ43" s="144"/>
      <c r="JA43" s="144"/>
      <c r="JB43" s="144"/>
      <c r="JC43" s="144"/>
      <c r="JD43" s="144"/>
      <c r="JE43" s="144"/>
      <c r="JF43" s="144"/>
      <c r="JG43" s="144"/>
      <c r="JH43" s="144"/>
      <c r="JI43" s="144"/>
      <c r="JJ43" s="144"/>
      <c r="JK43" s="144"/>
      <c r="JL43" s="144"/>
      <c r="JM43" s="144"/>
      <c r="JN43" s="144"/>
      <c r="JO43" s="144"/>
      <c r="JP43" s="144"/>
      <c r="JQ43" s="144"/>
      <c r="JR43" s="144"/>
      <c r="JS43" s="144"/>
      <c r="JT43" s="144"/>
      <c r="JU43" s="144"/>
      <c r="JV43" s="144"/>
      <c r="JW43" s="144"/>
      <c r="JX43" s="144"/>
      <c r="JY43" s="144"/>
      <c r="JZ43" s="144"/>
      <c r="KA43" s="144"/>
      <c r="KB43" s="144"/>
      <c r="KC43" s="144"/>
      <c r="KD43" s="144"/>
      <c r="KE43" s="144"/>
      <c r="KF43" s="144"/>
      <c r="KG43" s="144"/>
      <c r="KH43" s="144"/>
      <c r="KI43" s="144"/>
      <c r="KJ43" s="144"/>
      <c r="KK43" s="144"/>
      <c r="KL43" s="144"/>
      <c r="KM43" s="144"/>
      <c r="KN43" s="144"/>
      <c r="KO43" s="144"/>
      <c r="KP43" s="144"/>
      <c r="KQ43" s="144"/>
      <c r="KR43" s="144"/>
      <c r="KS43" s="144"/>
      <c r="KT43" s="144"/>
      <c r="KU43" s="144"/>
      <c r="KV43" s="144"/>
      <c r="KW43" s="144"/>
      <c r="KX43" s="144"/>
      <c r="KY43" s="144"/>
      <c r="KZ43" s="144"/>
      <c r="LA43" s="144"/>
      <c r="LB43" s="144"/>
      <c r="LC43" s="144"/>
      <c r="LD43" s="144"/>
      <c r="LE43" s="144"/>
      <c r="LF43" s="144"/>
      <c r="LG43" s="144"/>
      <c r="LH43" s="144"/>
      <c r="LI43" s="144"/>
      <c r="LJ43" s="144"/>
      <c r="LK43" s="144"/>
      <c r="LL43" s="144"/>
      <c r="LM43" s="144"/>
      <c r="LN43" s="144"/>
      <c r="LO43" s="144"/>
      <c r="LP43" s="144"/>
      <c r="LQ43" s="144"/>
      <c r="LR43" s="144"/>
      <c r="LS43" s="144"/>
      <c r="LT43" s="144"/>
      <c r="LU43" s="144"/>
      <c r="LV43" s="144"/>
      <c r="LW43" s="144"/>
      <c r="LX43" s="144"/>
      <c r="LY43" s="144"/>
      <c r="LZ43" s="144"/>
      <c r="MA43" s="144"/>
      <c r="MB43" s="144"/>
      <c r="MC43" s="144"/>
      <c r="MD43" s="144"/>
      <c r="ME43" s="144"/>
      <c r="MF43" s="144"/>
      <c r="MG43" s="144"/>
      <c r="MH43" s="144"/>
      <c r="MI43" s="144"/>
      <c r="MJ43" s="144"/>
      <c r="MK43" s="144"/>
      <c r="ML43" s="144"/>
      <c r="MM43" s="144"/>
      <c r="MN43" s="144"/>
      <c r="MO43" s="144"/>
      <c r="MP43" s="144"/>
      <c r="MQ43" s="144"/>
      <c r="MR43" s="144"/>
      <c r="MS43" s="144"/>
      <c r="MT43" s="144"/>
      <c r="MU43" s="144"/>
      <c r="MV43" s="144"/>
      <c r="MW43" s="144"/>
      <c r="MX43" s="144"/>
      <c r="MY43" s="144"/>
      <c r="MZ43" s="144"/>
      <c r="NA43" s="144"/>
      <c r="NB43" s="144"/>
      <c r="NC43" s="144"/>
      <c r="ND43" s="144"/>
      <c r="NE43" s="144"/>
      <c r="NF43" s="144"/>
      <c r="NG43" s="144"/>
      <c r="NH43" s="144"/>
      <c r="NI43" s="144"/>
      <c r="NJ43" s="144"/>
      <c r="NK43" s="144"/>
      <c r="NL43" s="144"/>
      <c r="NM43" s="144"/>
      <c r="NN43" s="144"/>
      <c r="NO43" s="144"/>
      <c r="NP43" s="144"/>
      <c r="NQ43" s="144"/>
      <c r="NR43" s="144"/>
      <c r="NS43" s="144"/>
      <c r="NT43" s="144"/>
      <c r="NU43" s="144"/>
      <c r="NV43" s="144"/>
      <c r="NW43" s="144"/>
      <c r="NX43" s="144"/>
      <c r="NY43" s="144"/>
      <c r="NZ43" s="144"/>
      <c r="OA43" s="144"/>
      <c r="OB43" s="144"/>
      <c r="OC43" s="144"/>
      <c r="OD43" s="144"/>
      <c r="OE43" s="144"/>
      <c r="OF43" s="144"/>
      <c r="OG43" s="144"/>
      <c r="OH43" s="144"/>
      <c r="OI43" s="144"/>
      <c r="OJ43" s="144"/>
      <c r="OK43" s="144"/>
      <c r="OL43" s="144"/>
      <c r="OM43" s="144"/>
      <c r="ON43" s="144"/>
      <c r="OO43" s="144"/>
      <c r="OP43" s="144"/>
      <c r="OQ43" s="144"/>
      <c r="OR43" s="144"/>
      <c r="OS43" s="144"/>
      <c r="OT43" s="144"/>
      <c r="OU43" s="144"/>
      <c r="OV43" s="144"/>
      <c r="OW43" s="144"/>
      <c r="OX43" s="144"/>
      <c r="OY43" s="144"/>
      <c r="OZ43" s="144"/>
      <c r="PA43" s="144"/>
      <c r="PB43" s="144"/>
      <c r="PC43" s="144"/>
      <c r="PD43" s="144"/>
      <c r="PE43" s="144"/>
      <c r="PF43" s="144"/>
      <c r="PG43" s="144"/>
      <c r="PH43" s="144"/>
      <c r="PI43" s="144"/>
      <c r="PJ43" s="144"/>
      <c r="PK43" s="144"/>
      <c r="PL43" s="144"/>
      <c r="PM43" s="144"/>
      <c r="PN43" s="144"/>
      <c r="PO43" s="144"/>
      <c r="PP43" s="144"/>
      <c r="PQ43" s="144"/>
      <c r="PR43" s="144"/>
      <c r="PS43" s="144"/>
      <c r="PT43" s="144"/>
      <c r="PU43" s="144"/>
      <c r="PV43" s="144"/>
      <c r="PW43" s="144"/>
      <c r="PX43" s="144"/>
      <c r="PY43" s="144"/>
      <c r="PZ43" s="144"/>
      <c r="QA43" s="144"/>
      <c r="QB43" s="144"/>
      <c r="QC43" s="144"/>
      <c r="QD43" s="144"/>
      <c r="QE43" s="144"/>
      <c r="QF43" s="144"/>
      <c r="QG43" s="144"/>
      <c r="QH43" s="144"/>
      <c r="QI43" s="144"/>
      <c r="QJ43" s="144"/>
      <c r="QK43" s="144"/>
      <c r="QL43" s="144"/>
      <c r="QM43" s="144"/>
      <c r="QN43" s="144"/>
      <c r="QO43" s="144"/>
      <c r="QP43" s="144"/>
      <c r="QQ43" s="144"/>
      <c r="QR43" s="144"/>
      <c r="QS43" s="144"/>
      <c r="QT43" s="144"/>
      <c r="QU43" s="144"/>
      <c r="QV43" s="144"/>
      <c r="QW43" s="144"/>
      <c r="QX43" s="144"/>
      <c r="QY43" s="144"/>
      <c r="QZ43" s="144"/>
      <c r="RA43" s="144"/>
      <c r="RB43" s="144"/>
      <c r="RC43" s="144"/>
      <c r="RD43" s="144"/>
      <c r="RE43" s="144"/>
      <c r="RF43" s="144"/>
      <c r="RG43" s="144"/>
      <c r="RH43" s="144"/>
      <c r="RI43" s="144"/>
      <c r="RJ43" s="144"/>
      <c r="RK43" s="144"/>
      <c r="RL43" s="144"/>
      <c r="RM43" s="144"/>
      <c r="RN43" s="144"/>
      <c r="RO43" s="144"/>
      <c r="RP43" s="144"/>
      <c r="RQ43" s="144"/>
      <c r="RR43" s="144"/>
      <c r="RS43" s="144"/>
      <c r="RT43" s="144"/>
      <c r="RU43" s="144"/>
      <c r="RV43" s="144"/>
      <c r="RW43" s="144"/>
      <c r="RX43" s="144"/>
      <c r="RY43" s="144"/>
      <c r="RZ43" s="144"/>
      <c r="SA43" s="144"/>
      <c r="SB43" s="144"/>
      <c r="SC43" s="144"/>
      <c r="SD43" s="144"/>
    </row>
    <row r="44" spans="1:498" s="25" customFormat="1" ht="15" customHeight="1" x14ac:dyDescent="0.2">
      <c r="A44" s="50"/>
      <c r="B44" s="126"/>
      <c r="C44" s="27"/>
      <c r="D44" s="298" t="s">
        <v>104</v>
      </c>
      <c r="E44" s="28">
        <v>0.1</v>
      </c>
      <c r="F44" s="28">
        <v>0.1</v>
      </c>
      <c r="G44" s="28">
        <v>0.1</v>
      </c>
      <c r="H44" s="218">
        <v>1</v>
      </c>
      <c r="I44" s="28">
        <v>0</v>
      </c>
      <c r="J44" s="137"/>
      <c r="K44" s="40"/>
      <c r="L44" s="85"/>
      <c r="M44" s="1826" t="s">
        <v>216</v>
      </c>
      <c r="N44" s="1827"/>
      <c r="O44" s="1827"/>
      <c r="P44" s="1827"/>
      <c r="Q44" s="1827"/>
      <c r="R44" s="1828"/>
      <c r="S44" s="147">
        <v>2.5000000000000001E-2</v>
      </c>
      <c r="T44" s="30">
        <f t="shared" ref="T44:T49" si="4">S44*4</f>
        <v>0.1</v>
      </c>
      <c r="U44" s="147">
        <v>3.5000000000000003E-2</v>
      </c>
      <c r="V44" s="140"/>
      <c r="W44" s="205"/>
      <c r="X44" s="167"/>
      <c r="Y44" s="167"/>
      <c r="Z44" s="167"/>
      <c r="AA44" s="167"/>
      <c r="AB44" s="167"/>
      <c r="AC44" s="167"/>
      <c r="AD44" s="167"/>
      <c r="AE44" s="207"/>
      <c r="AF44" s="167"/>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7"/>
      <c r="CH44" s="167"/>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144"/>
      <c r="JF44" s="144"/>
      <c r="JG44" s="144"/>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144"/>
      <c r="KF44" s="144"/>
      <c r="KG44" s="144"/>
      <c r="KH44" s="144"/>
      <c r="KI44" s="144"/>
      <c r="KJ44" s="144"/>
      <c r="KK44" s="144"/>
      <c r="KL44" s="144"/>
      <c r="KM44" s="144"/>
      <c r="KN44" s="144"/>
      <c r="KO44" s="144"/>
      <c r="KP44" s="144"/>
      <c r="KQ44" s="144"/>
      <c r="KR44" s="144"/>
      <c r="KS44" s="144"/>
      <c r="KT44" s="144"/>
      <c r="KU44" s="144"/>
      <c r="KV44" s="144"/>
      <c r="KW44" s="144"/>
      <c r="KX44" s="144"/>
      <c r="KY44" s="144"/>
      <c r="KZ44" s="144"/>
      <c r="LA44" s="144"/>
      <c r="LB44" s="144"/>
      <c r="LC44" s="144"/>
      <c r="LD44" s="144"/>
      <c r="LE44" s="144"/>
      <c r="LF44" s="144"/>
      <c r="LG44" s="144"/>
      <c r="LH44" s="144"/>
      <c r="LI44" s="144"/>
      <c r="LJ44" s="144"/>
      <c r="LK44" s="144"/>
      <c r="LL44" s="144"/>
      <c r="LM44" s="144"/>
      <c r="LN44" s="144"/>
      <c r="LO44" s="144"/>
      <c r="LP44" s="144"/>
      <c r="LQ44" s="144"/>
      <c r="LR44" s="144"/>
      <c r="LS44" s="144"/>
      <c r="LT44" s="144"/>
      <c r="LU44" s="144"/>
      <c r="LV44" s="144"/>
      <c r="LW44" s="144"/>
      <c r="LX44" s="144"/>
      <c r="LY44" s="144"/>
      <c r="LZ44" s="144"/>
      <c r="MA44" s="144"/>
      <c r="MB44" s="144"/>
      <c r="MC44" s="144"/>
      <c r="MD44" s="144"/>
      <c r="ME44" s="144"/>
      <c r="MF44" s="144"/>
      <c r="MG44" s="144"/>
      <c r="MH44" s="144"/>
      <c r="MI44" s="144"/>
      <c r="MJ44" s="144"/>
      <c r="MK44" s="144"/>
      <c r="ML44" s="144"/>
      <c r="MM44" s="144"/>
      <c r="MN44" s="144"/>
      <c r="MO44" s="144"/>
      <c r="MP44" s="144"/>
      <c r="MQ44" s="144"/>
      <c r="MR44" s="144"/>
      <c r="MS44" s="144"/>
      <c r="MT44" s="144"/>
      <c r="MU44" s="144"/>
      <c r="MV44" s="144"/>
      <c r="MW44" s="144"/>
      <c r="MX44" s="144"/>
      <c r="MY44" s="144"/>
      <c r="MZ44" s="144"/>
      <c r="NA44" s="144"/>
      <c r="NB44" s="144"/>
      <c r="NC44" s="144"/>
      <c r="ND44" s="144"/>
      <c r="NE44" s="144"/>
      <c r="NF44" s="144"/>
      <c r="NG44" s="144"/>
      <c r="NH44" s="144"/>
      <c r="NI44" s="144"/>
      <c r="NJ44" s="144"/>
      <c r="NK44" s="144"/>
      <c r="NL44" s="144"/>
      <c r="NM44" s="144"/>
      <c r="NN44" s="144"/>
      <c r="NO44" s="144"/>
      <c r="NP44" s="144"/>
      <c r="NQ44" s="144"/>
      <c r="NR44" s="144"/>
      <c r="NS44" s="144"/>
      <c r="NT44" s="144"/>
      <c r="NU44" s="144"/>
      <c r="NV44" s="144"/>
      <c r="NW44" s="144"/>
      <c r="NX44" s="144"/>
      <c r="NY44" s="144"/>
      <c r="NZ44" s="144"/>
      <c r="OA44" s="144"/>
      <c r="OB44" s="144"/>
      <c r="OC44" s="144"/>
      <c r="OD44" s="144"/>
      <c r="OE44" s="144"/>
      <c r="OF44" s="144"/>
      <c r="OG44" s="144"/>
      <c r="OH44" s="144"/>
      <c r="OI44" s="144"/>
      <c r="OJ44" s="144"/>
      <c r="OK44" s="144"/>
      <c r="OL44" s="144"/>
      <c r="OM44" s="144"/>
      <c r="ON44" s="144"/>
      <c r="OO44" s="144"/>
      <c r="OP44" s="144"/>
      <c r="OQ44" s="144"/>
      <c r="OR44" s="144"/>
      <c r="OS44" s="144"/>
      <c r="OT44" s="144"/>
      <c r="OU44" s="144"/>
      <c r="OV44" s="144"/>
      <c r="OW44" s="144"/>
      <c r="OX44" s="144"/>
      <c r="OY44" s="144"/>
      <c r="OZ44" s="144"/>
      <c r="PA44" s="144"/>
      <c r="PB44" s="144"/>
      <c r="PC44" s="144"/>
      <c r="PD44" s="144"/>
      <c r="PE44" s="144"/>
      <c r="PF44" s="144"/>
      <c r="PG44" s="144"/>
      <c r="PH44" s="144"/>
      <c r="PI44" s="144"/>
      <c r="PJ44" s="144"/>
      <c r="PK44" s="144"/>
      <c r="PL44" s="144"/>
      <c r="PM44" s="144"/>
      <c r="PN44" s="144"/>
      <c r="PO44" s="144"/>
      <c r="PP44" s="144"/>
      <c r="PQ44" s="144"/>
      <c r="PR44" s="144"/>
      <c r="PS44" s="144"/>
      <c r="PT44" s="144"/>
      <c r="PU44" s="144"/>
      <c r="PV44" s="144"/>
      <c r="PW44" s="144"/>
      <c r="PX44" s="144"/>
      <c r="PY44" s="144"/>
      <c r="PZ44" s="144"/>
      <c r="QA44" s="144"/>
      <c r="QB44" s="144"/>
      <c r="QC44" s="144"/>
      <c r="QD44" s="144"/>
      <c r="QE44" s="144"/>
      <c r="QF44" s="144"/>
      <c r="QG44" s="144"/>
      <c r="QH44" s="144"/>
      <c r="QI44" s="144"/>
      <c r="QJ44" s="144"/>
      <c r="QK44" s="144"/>
      <c r="QL44" s="144"/>
      <c r="QM44" s="144"/>
      <c r="QN44" s="144"/>
      <c r="QO44" s="144"/>
      <c r="QP44" s="144"/>
      <c r="QQ44" s="144"/>
      <c r="QR44" s="144"/>
      <c r="QS44" s="144"/>
      <c r="QT44" s="144"/>
      <c r="QU44" s="144"/>
      <c r="QV44" s="144"/>
      <c r="QW44" s="144"/>
      <c r="QX44" s="144"/>
      <c r="QY44" s="144"/>
      <c r="QZ44" s="144"/>
      <c r="RA44" s="144"/>
      <c r="RB44" s="144"/>
      <c r="RC44" s="144"/>
      <c r="RD44" s="144"/>
      <c r="RE44" s="144"/>
      <c r="RF44" s="144"/>
      <c r="RG44" s="144"/>
      <c r="RH44" s="144"/>
      <c r="RI44" s="144"/>
      <c r="RJ44" s="144"/>
      <c r="RK44" s="144"/>
      <c r="RL44" s="144"/>
      <c r="RM44" s="144"/>
      <c r="RN44" s="144"/>
      <c r="RO44" s="144"/>
      <c r="RP44" s="144"/>
      <c r="RQ44" s="144"/>
      <c r="RR44" s="144"/>
      <c r="RS44" s="144"/>
      <c r="RT44" s="144"/>
      <c r="RU44" s="144"/>
      <c r="RV44" s="144"/>
      <c r="RW44" s="144"/>
      <c r="RX44" s="144"/>
      <c r="RY44" s="144"/>
      <c r="RZ44" s="144"/>
      <c r="SA44" s="144"/>
      <c r="SB44" s="144"/>
      <c r="SC44" s="144"/>
      <c r="SD44" s="144"/>
    </row>
    <row r="45" spans="1:498" s="25" customFormat="1" ht="15" customHeight="1" x14ac:dyDescent="0.2">
      <c r="A45" s="50"/>
      <c r="B45" s="126"/>
      <c r="C45" s="27"/>
      <c r="D45" s="297" t="s">
        <v>106</v>
      </c>
      <c r="E45" s="148">
        <v>0.1</v>
      </c>
      <c r="F45" s="148">
        <v>0.1</v>
      </c>
      <c r="G45" s="148">
        <v>0.1</v>
      </c>
      <c r="H45" s="149">
        <v>1</v>
      </c>
      <c r="I45" s="148">
        <v>0</v>
      </c>
      <c r="J45" s="137"/>
      <c r="K45" s="40"/>
      <c r="L45" s="85"/>
      <c r="M45" s="1826" t="s">
        <v>217</v>
      </c>
      <c r="N45" s="1827"/>
      <c r="O45" s="1827"/>
      <c r="P45" s="1827"/>
      <c r="Q45" s="1827"/>
      <c r="R45" s="1828"/>
      <c r="S45" s="147">
        <v>2.5000000000000001E-2</v>
      </c>
      <c r="T45" s="30">
        <f t="shared" si="4"/>
        <v>0.1</v>
      </c>
      <c r="U45" s="147">
        <v>3.5000000000000003E-2</v>
      </c>
      <c r="V45" s="140"/>
      <c r="W45" s="205"/>
      <c r="X45" s="167"/>
      <c r="Y45" s="167"/>
      <c r="Z45" s="167"/>
      <c r="AA45" s="167"/>
      <c r="AB45" s="167"/>
      <c r="AC45" s="167"/>
      <c r="AD45" s="167"/>
      <c r="AE45" s="207"/>
      <c r="AF45" s="167"/>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7"/>
      <c r="CH45" s="167"/>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144"/>
      <c r="JF45" s="144"/>
      <c r="JG45" s="144"/>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144"/>
      <c r="KF45" s="144"/>
      <c r="KG45" s="144"/>
      <c r="KH45" s="144"/>
      <c r="KI45" s="144"/>
      <c r="KJ45" s="144"/>
      <c r="KK45" s="144"/>
      <c r="KL45" s="144"/>
      <c r="KM45" s="144"/>
      <c r="KN45" s="144"/>
      <c r="KO45" s="144"/>
      <c r="KP45" s="144"/>
      <c r="KQ45" s="144"/>
      <c r="KR45" s="144"/>
      <c r="KS45" s="144"/>
      <c r="KT45" s="144"/>
      <c r="KU45" s="144"/>
      <c r="KV45" s="144"/>
      <c r="KW45" s="144"/>
      <c r="KX45" s="144"/>
      <c r="KY45" s="144"/>
      <c r="KZ45" s="144"/>
      <c r="LA45" s="144"/>
      <c r="LB45" s="144"/>
      <c r="LC45" s="144"/>
      <c r="LD45" s="144"/>
      <c r="LE45" s="144"/>
      <c r="LF45" s="144"/>
      <c r="LG45" s="144"/>
      <c r="LH45" s="144"/>
      <c r="LI45" s="144"/>
      <c r="LJ45" s="144"/>
      <c r="LK45" s="144"/>
      <c r="LL45" s="144"/>
      <c r="LM45" s="144"/>
      <c r="LN45" s="144"/>
      <c r="LO45" s="144"/>
      <c r="LP45" s="144"/>
      <c r="LQ45" s="144"/>
      <c r="LR45" s="144"/>
      <c r="LS45" s="144"/>
      <c r="LT45" s="144"/>
      <c r="LU45" s="144"/>
      <c r="LV45" s="144"/>
      <c r="LW45" s="144"/>
      <c r="LX45" s="144"/>
      <c r="LY45" s="144"/>
      <c r="LZ45" s="144"/>
      <c r="MA45" s="144"/>
      <c r="MB45" s="144"/>
      <c r="MC45" s="144"/>
      <c r="MD45" s="144"/>
      <c r="ME45" s="144"/>
      <c r="MF45" s="144"/>
      <c r="MG45" s="144"/>
      <c r="MH45" s="144"/>
      <c r="MI45" s="144"/>
      <c r="MJ45" s="144"/>
      <c r="MK45" s="144"/>
      <c r="ML45" s="144"/>
      <c r="MM45" s="144"/>
      <c r="MN45" s="144"/>
      <c r="MO45" s="144"/>
      <c r="MP45" s="144"/>
      <c r="MQ45" s="144"/>
      <c r="MR45" s="144"/>
      <c r="MS45" s="144"/>
      <c r="MT45" s="144"/>
      <c r="MU45" s="144"/>
      <c r="MV45" s="144"/>
      <c r="MW45" s="144"/>
      <c r="MX45" s="144"/>
      <c r="MY45" s="144"/>
      <c r="MZ45" s="144"/>
      <c r="NA45" s="144"/>
      <c r="NB45" s="144"/>
      <c r="NC45" s="144"/>
      <c r="ND45" s="144"/>
      <c r="NE45" s="144"/>
      <c r="NF45" s="144"/>
      <c r="NG45" s="144"/>
      <c r="NH45" s="144"/>
      <c r="NI45" s="144"/>
      <c r="NJ45" s="144"/>
      <c r="NK45" s="144"/>
      <c r="NL45" s="144"/>
      <c r="NM45" s="144"/>
      <c r="NN45" s="144"/>
      <c r="NO45" s="144"/>
      <c r="NP45" s="144"/>
      <c r="NQ45" s="144"/>
      <c r="NR45" s="144"/>
      <c r="NS45" s="144"/>
      <c r="NT45" s="144"/>
      <c r="NU45" s="144"/>
      <c r="NV45" s="144"/>
      <c r="NW45" s="144"/>
      <c r="NX45" s="144"/>
      <c r="NY45" s="144"/>
      <c r="NZ45" s="144"/>
      <c r="OA45" s="144"/>
      <c r="OB45" s="144"/>
      <c r="OC45" s="144"/>
      <c r="OD45" s="144"/>
      <c r="OE45" s="144"/>
      <c r="OF45" s="144"/>
      <c r="OG45" s="144"/>
      <c r="OH45" s="144"/>
      <c r="OI45" s="144"/>
      <c r="OJ45" s="144"/>
      <c r="OK45" s="144"/>
      <c r="OL45" s="144"/>
      <c r="OM45" s="144"/>
      <c r="ON45" s="144"/>
      <c r="OO45" s="144"/>
      <c r="OP45" s="144"/>
      <c r="OQ45" s="144"/>
      <c r="OR45" s="144"/>
      <c r="OS45" s="144"/>
      <c r="OT45" s="144"/>
      <c r="OU45" s="144"/>
      <c r="OV45" s="144"/>
      <c r="OW45" s="144"/>
      <c r="OX45" s="144"/>
      <c r="OY45" s="144"/>
      <c r="OZ45" s="144"/>
      <c r="PA45" s="144"/>
      <c r="PB45" s="144"/>
      <c r="PC45" s="144"/>
      <c r="PD45" s="144"/>
      <c r="PE45" s="144"/>
      <c r="PF45" s="144"/>
      <c r="PG45" s="144"/>
      <c r="PH45" s="144"/>
      <c r="PI45" s="144"/>
      <c r="PJ45" s="144"/>
      <c r="PK45" s="144"/>
      <c r="PL45" s="144"/>
      <c r="PM45" s="144"/>
      <c r="PN45" s="144"/>
      <c r="PO45" s="144"/>
      <c r="PP45" s="144"/>
      <c r="PQ45" s="144"/>
      <c r="PR45" s="144"/>
      <c r="PS45" s="144"/>
      <c r="PT45" s="144"/>
      <c r="PU45" s="144"/>
      <c r="PV45" s="144"/>
      <c r="PW45" s="144"/>
      <c r="PX45" s="144"/>
      <c r="PY45" s="144"/>
      <c r="PZ45" s="144"/>
      <c r="QA45" s="144"/>
      <c r="QB45" s="144"/>
      <c r="QC45" s="144"/>
      <c r="QD45" s="144"/>
      <c r="QE45" s="144"/>
      <c r="QF45" s="144"/>
      <c r="QG45" s="144"/>
      <c r="QH45" s="144"/>
      <c r="QI45" s="144"/>
      <c r="QJ45" s="144"/>
      <c r="QK45" s="144"/>
      <c r="QL45" s="144"/>
      <c r="QM45" s="144"/>
      <c r="QN45" s="144"/>
      <c r="QO45" s="144"/>
      <c r="QP45" s="144"/>
      <c r="QQ45" s="144"/>
      <c r="QR45" s="144"/>
      <c r="QS45" s="144"/>
      <c r="QT45" s="144"/>
      <c r="QU45" s="144"/>
      <c r="QV45" s="144"/>
      <c r="QW45" s="144"/>
      <c r="QX45" s="144"/>
      <c r="QY45" s="144"/>
      <c r="QZ45" s="144"/>
      <c r="RA45" s="144"/>
      <c r="RB45" s="144"/>
      <c r="RC45" s="144"/>
      <c r="RD45" s="144"/>
      <c r="RE45" s="144"/>
      <c r="RF45" s="144"/>
      <c r="RG45" s="144"/>
      <c r="RH45" s="144"/>
      <c r="RI45" s="144"/>
      <c r="RJ45" s="144"/>
      <c r="RK45" s="144"/>
      <c r="RL45" s="144"/>
      <c r="RM45" s="144"/>
      <c r="RN45" s="144"/>
      <c r="RO45" s="144"/>
      <c r="RP45" s="144"/>
      <c r="RQ45" s="144"/>
      <c r="RR45" s="144"/>
      <c r="RS45" s="144"/>
      <c r="RT45" s="144"/>
      <c r="RU45" s="144"/>
      <c r="RV45" s="144"/>
      <c r="RW45" s="144"/>
      <c r="RX45" s="144"/>
      <c r="RY45" s="144"/>
      <c r="RZ45" s="144"/>
      <c r="SA45" s="144"/>
      <c r="SB45" s="144"/>
      <c r="SC45" s="144"/>
      <c r="SD45" s="144"/>
    </row>
    <row r="46" spans="1:498" s="25" customFormat="1" ht="15" customHeight="1" x14ac:dyDescent="0.2">
      <c r="A46" s="50"/>
      <c r="B46" s="126"/>
      <c r="C46" s="1854" t="s">
        <v>107</v>
      </c>
      <c r="D46" s="1856"/>
      <c r="E46" s="1844" t="s">
        <v>14</v>
      </c>
      <c r="F46" s="1844"/>
      <c r="G46" s="1844"/>
      <c r="H46" s="1844"/>
      <c r="I46" s="1845"/>
      <c r="J46" s="137"/>
      <c r="K46" s="40"/>
      <c r="L46" s="85"/>
      <c r="M46" s="1826" t="s">
        <v>219</v>
      </c>
      <c r="N46" s="1827"/>
      <c r="O46" s="1827"/>
      <c r="P46" s="1827"/>
      <c r="Q46" s="1827"/>
      <c r="R46" s="1828"/>
      <c r="S46" s="147">
        <v>2.5000000000000001E-2</v>
      </c>
      <c r="T46" s="30">
        <f t="shared" si="4"/>
        <v>0.1</v>
      </c>
      <c r="U46" s="147">
        <v>3.5000000000000003E-2</v>
      </c>
      <c r="V46" s="140"/>
      <c r="W46" s="205"/>
      <c r="X46" s="167"/>
      <c r="Y46" s="167"/>
      <c r="Z46" s="167"/>
      <c r="AA46" s="167"/>
      <c r="AB46" s="167"/>
      <c r="AC46" s="167"/>
      <c r="AD46" s="167"/>
      <c r="AE46" s="207"/>
      <c r="AF46" s="167"/>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7"/>
      <c r="CH46" s="167"/>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44"/>
      <c r="JF46" s="144"/>
      <c r="JG46" s="144"/>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44"/>
      <c r="KF46" s="144"/>
      <c r="KG46" s="144"/>
      <c r="KH46" s="144"/>
      <c r="KI46" s="144"/>
      <c r="KJ46" s="144"/>
      <c r="KK46" s="144"/>
      <c r="KL46" s="144"/>
      <c r="KM46" s="144"/>
      <c r="KN46" s="144"/>
      <c r="KO46" s="144"/>
      <c r="KP46" s="144"/>
      <c r="KQ46" s="144"/>
      <c r="KR46" s="144"/>
      <c r="KS46" s="144"/>
      <c r="KT46" s="144"/>
      <c r="KU46" s="144"/>
      <c r="KV46" s="144"/>
      <c r="KW46" s="144"/>
      <c r="KX46" s="144"/>
      <c r="KY46" s="144"/>
      <c r="KZ46" s="144"/>
      <c r="LA46" s="144"/>
      <c r="LB46" s="144"/>
      <c r="LC46" s="144"/>
      <c r="LD46" s="144"/>
      <c r="LE46" s="144"/>
      <c r="LF46" s="144"/>
      <c r="LG46" s="144"/>
      <c r="LH46" s="144"/>
      <c r="LI46" s="144"/>
      <c r="LJ46" s="144"/>
      <c r="LK46" s="144"/>
      <c r="LL46" s="144"/>
      <c r="LM46" s="144"/>
      <c r="LN46" s="144"/>
      <c r="LO46" s="144"/>
      <c r="LP46" s="144"/>
      <c r="LQ46" s="144"/>
      <c r="LR46" s="144"/>
      <c r="LS46" s="144"/>
      <c r="LT46" s="144"/>
      <c r="LU46" s="144"/>
      <c r="LV46" s="144"/>
      <c r="LW46" s="144"/>
      <c r="LX46" s="144"/>
      <c r="LY46" s="144"/>
      <c r="LZ46" s="144"/>
      <c r="MA46" s="144"/>
      <c r="MB46" s="144"/>
      <c r="MC46" s="144"/>
      <c r="MD46" s="144"/>
      <c r="ME46" s="144"/>
      <c r="MF46" s="144"/>
      <c r="MG46" s="144"/>
      <c r="MH46" s="144"/>
      <c r="MI46" s="144"/>
      <c r="MJ46" s="144"/>
      <c r="MK46" s="144"/>
      <c r="ML46" s="144"/>
      <c r="MM46" s="144"/>
      <c r="MN46" s="144"/>
      <c r="MO46" s="144"/>
      <c r="MP46" s="144"/>
      <c r="MQ46" s="144"/>
      <c r="MR46" s="144"/>
      <c r="MS46" s="144"/>
      <c r="MT46" s="144"/>
      <c r="MU46" s="144"/>
      <c r="MV46" s="144"/>
      <c r="MW46" s="144"/>
      <c r="MX46" s="144"/>
      <c r="MY46" s="144"/>
      <c r="MZ46" s="144"/>
      <c r="NA46" s="144"/>
      <c r="NB46" s="144"/>
      <c r="NC46" s="144"/>
      <c r="ND46" s="144"/>
      <c r="NE46" s="144"/>
      <c r="NF46" s="144"/>
      <c r="NG46" s="144"/>
      <c r="NH46" s="144"/>
      <c r="NI46" s="144"/>
      <c r="NJ46" s="144"/>
      <c r="NK46" s="144"/>
      <c r="NL46" s="144"/>
      <c r="NM46" s="144"/>
      <c r="NN46" s="144"/>
      <c r="NO46" s="144"/>
      <c r="NP46" s="144"/>
      <c r="NQ46" s="144"/>
      <c r="NR46" s="144"/>
      <c r="NS46" s="144"/>
      <c r="NT46" s="144"/>
      <c r="NU46" s="144"/>
      <c r="NV46" s="144"/>
      <c r="NW46" s="144"/>
      <c r="NX46" s="144"/>
      <c r="NY46" s="144"/>
      <c r="NZ46" s="144"/>
      <c r="OA46" s="144"/>
      <c r="OB46" s="144"/>
      <c r="OC46" s="144"/>
      <c r="OD46" s="144"/>
      <c r="OE46" s="144"/>
      <c r="OF46" s="144"/>
      <c r="OG46" s="144"/>
      <c r="OH46" s="144"/>
      <c r="OI46" s="144"/>
      <c r="OJ46" s="144"/>
      <c r="OK46" s="144"/>
      <c r="OL46" s="144"/>
      <c r="OM46" s="144"/>
      <c r="ON46" s="144"/>
      <c r="OO46" s="144"/>
      <c r="OP46" s="144"/>
      <c r="OQ46" s="144"/>
      <c r="OR46" s="144"/>
      <c r="OS46" s="144"/>
      <c r="OT46" s="144"/>
      <c r="OU46" s="144"/>
      <c r="OV46" s="144"/>
      <c r="OW46" s="144"/>
      <c r="OX46" s="144"/>
      <c r="OY46" s="144"/>
      <c r="OZ46" s="144"/>
      <c r="PA46" s="144"/>
      <c r="PB46" s="144"/>
      <c r="PC46" s="144"/>
      <c r="PD46" s="144"/>
      <c r="PE46" s="144"/>
      <c r="PF46" s="144"/>
      <c r="PG46" s="144"/>
      <c r="PH46" s="144"/>
      <c r="PI46" s="144"/>
      <c r="PJ46" s="144"/>
      <c r="PK46" s="144"/>
      <c r="PL46" s="144"/>
      <c r="PM46" s="144"/>
      <c r="PN46" s="144"/>
      <c r="PO46" s="144"/>
      <c r="PP46" s="144"/>
      <c r="PQ46" s="144"/>
      <c r="PR46" s="144"/>
      <c r="PS46" s="144"/>
      <c r="PT46" s="144"/>
      <c r="PU46" s="144"/>
      <c r="PV46" s="144"/>
      <c r="PW46" s="144"/>
      <c r="PX46" s="144"/>
      <c r="PY46" s="144"/>
      <c r="PZ46" s="144"/>
      <c r="QA46" s="144"/>
      <c r="QB46" s="144"/>
      <c r="QC46" s="144"/>
      <c r="QD46" s="144"/>
      <c r="QE46" s="144"/>
      <c r="QF46" s="144"/>
      <c r="QG46" s="144"/>
      <c r="QH46" s="144"/>
      <c r="QI46" s="144"/>
      <c r="QJ46" s="144"/>
      <c r="QK46" s="144"/>
      <c r="QL46" s="144"/>
      <c r="QM46" s="144"/>
      <c r="QN46" s="144"/>
      <c r="QO46" s="144"/>
      <c r="QP46" s="144"/>
      <c r="QQ46" s="144"/>
      <c r="QR46" s="144"/>
      <c r="QS46" s="144"/>
      <c r="QT46" s="144"/>
      <c r="QU46" s="144"/>
      <c r="QV46" s="144"/>
      <c r="QW46" s="144"/>
      <c r="QX46" s="144"/>
      <c r="QY46" s="144"/>
      <c r="QZ46" s="144"/>
      <c r="RA46" s="144"/>
      <c r="RB46" s="144"/>
      <c r="RC46" s="144"/>
      <c r="RD46" s="144"/>
      <c r="RE46" s="144"/>
      <c r="RF46" s="144"/>
      <c r="RG46" s="144"/>
      <c r="RH46" s="144"/>
      <c r="RI46" s="144"/>
      <c r="RJ46" s="144"/>
      <c r="RK46" s="144"/>
      <c r="RL46" s="144"/>
      <c r="RM46" s="144"/>
      <c r="RN46" s="144"/>
      <c r="RO46" s="144"/>
      <c r="RP46" s="144"/>
      <c r="RQ46" s="144"/>
      <c r="RR46" s="144"/>
      <c r="RS46" s="144"/>
      <c r="RT46" s="144"/>
      <c r="RU46" s="144"/>
      <c r="RV46" s="144"/>
      <c r="RW46" s="144"/>
      <c r="RX46" s="144"/>
      <c r="RY46" s="144"/>
      <c r="RZ46" s="144"/>
      <c r="SA46" s="144"/>
      <c r="SB46" s="144"/>
      <c r="SC46" s="144"/>
      <c r="SD46" s="144"/>
    </row>
    <row r="47" spans="1:498" s="25" customFormat="1" ht="15" customHeight="1" x14ac:dyDescent="0.2">
      <c r="A47" s="50"/>
      <c r="B47" s="126"/>
      <c r="C47" s="27"/>
      <c r="D47" s="297" t="s">
        <v>274</v>
      </c>
      <c r="E47" s="28">
        <v>0.11</v>
      </c>
      <c r="F47" s="28">
        <v>0.11</v>
      </c>
      <c r="G47" s="28">
        <v>0.15</v>
      </c>
      <c r="H47" s="218">
        <v>1</v>
      </c>
      <c r="I47" s="28">
        <v>0</v>
      </c>
      <c r="J47" s="137"/>
      <c r="K47" s="40"/>
      <c r="L47" s="85"/>
      <c r="M47" s="1826" t="s">
        <v>218</v>
      </c>
      <c r="N47" s="1827"/>
      <c r="O47" s="1827"/>
      <c r="P47" s="1827"/>
      <c r="Q47" s="1827"/>
      <c r="R47" s="1828"/>
      <c r="S47" s="147">
        <v>2.5000000000000001E-2</v>
      </c>
      <c r="T47" s="30">
        <f t="shared" si="4"/>
        <v>0.1</v>
      </c>
      <c r="U47" s="147">
        <v>3.5000000000000003E-2</v>
      </c>
      <c r="V47" s="140"/>
      <c r="W47" s="205"/>
      <c r="X47" s="167"/>
      <c r="Y47" s="167"/>
      <c r="Z47" s="167"/>
      <c r="AA47" s="167"/>
      <c r="AB47" s="167"/>
      <c r="AC47" s="167"/>
      <c r="AD47" s="167"/>
      <c r="AE47" s="207"/>
      <c r="AF47" s="167"/>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7"/>
      <c r="CH47" s="167"/>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144"/>
      <c r="JF47" s="144"/>
      <c r="JG47" s="144"/>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144"/>
      <c r="KF47" s="144"/>
      <c r="KG47" s="144"/>
      <c r="KH47" s="144"/>
      <c r="KI47" s="144"/>
      <c r="KJ47" s="144"/>
      <c r="KK47" s="144"/>
      <c r="KL47" s="144"/>
      <c r="KM47" s="144"/>
      <c r="KN47" s="144"/>
      <c r="KO47" s="144"/>
      <c r="KP47" s="144"/>
      <c r="KQ47" s="144"/>
      <c r="KR47" s="144"/>
      <c r="KS47" s="144"/>
      <c r="KT47" s="144"/>
      <c r="KU47" s="144"/>
      <c r="KV47" s="144"/>
      <c r="KW47" s="144"/>
      <c r="KX47" s="144"/>
      <c r="KY47" s="144"/>
      <c r="KZ47" s="144"/>
      <c r="LA47" s="144"/>
      <c r="LB47" s="144"/>
      <c r="LC47" s="144"/>
      <c r="LD47" s="144"/>
      <c r="LE47" s="144"/>
      <c r="LF47" s="144"/>
      <c r="LG47" s="144"/>
      <c r="LH47" s="144"/>
      <c r="LI47" s="144"/>
      <c r="LJ47" s="144"/>
      <c r="LK47" s="144"/>
      <c r="LL47" s="144"/>
      <c r="LM47" s="144"/>
      <c r="LN47" s="144"/>
      <c r="LO47" s="144"/>
      <c r="LP47" s="144"/>
      <c r="LQ47" s="144"/>
      <c r="LR47" s="144"/>
      <c r="LS47" s="144"/>
      <c r="LT47" s="144"/>
      <c r="LU47" s="144"/>
      <c r="LV47" s="144"/>
      <c r="LW47" s="144"/>
      <c r="LX47" s="144"/>
      <c r="LY47" s="144"/>
      <c r="LZ47" s="144"/>
      <c r="MA47" s="144"/>
      <c r="MB47" s="144"/>
      <c r="MC47" s="144"/>
      <c r="MD47" s="144"/>
      <c r="ME47" s="144"/>
      <c r="MF47" s="144"/>
      <c r="MG47" s="144"/>
      <c r="MH47" s="144"/>
      <c r="MI47" s="144"/>
      <c r="MJ47" s="144"/>
      <c r="MK47" s="144"/>
      <c r="ML47" s="144"/>
      <c r="MM47" s="144"/>
      <c r="MN47" s="144"/>
      <c r="MO47" s="144"/>
      <c r="MP47" s="144"/>
      <c r="MQ47" s="144"/>
      <c r="MR47" s="144"/>
      <c r="MS47" s="144"/>
      <c r="MT47" s="144"/>
      <c r="MU47" s="144"/>
      <c r="MV47" s="144"/>
      <c r="MW47" s="144"/>
      <c r="MX47" s="144"/>
      <c r="MY47" s="144"/>
      <c r="MZ47" s="144"/>
      <c r="NA47" s="144"/>
      <c r="NB47" s="144"/>
      <c r="NC47" s="144"/>
      <c r="ND47" s="144"/>
      <c r="NE47" s="144"/>
      <c r="NF47" s="144"/>
      <c r="NG47" s="144"/>
      <c r="NH47" s="144"/>
      <c r="NI47" s="144"/>
      <c r="NJ47" s="144"/>
      <c r="NK47" s="144"/>
      <c r="NL47" s="144"/>
      <c r="NM47" s="144"/>
      <c r="NN47" s="144"/>
      <c r="NO47" s="144"/>
      <c r="NP47" s="144"/>
      <c r="NQ47" s="144"/>
      <c r="NR47" s="144"/>
      <c r="NS47" s="144"/>
      <c r="NT47" s="144"/>
      <c r="NU47" s="144"/>
      <c r="NV47" s="144"/>
      <c r="NW47" s="144"/>
      <c r="NX47" s="144"/>
      <c r="NY47" s="144"/>
      <c r="NZ47" s="144"/>
      <c r="OA47" s="144"/>
      <c r="OB47" s="144"/>
      <c r="OC47" s="144"/>
      <c r="OD47" s="144"/>
      <c r="OE47" s="144"/>
      <c r="OF47" s="144"/>
      <c r="OG47" s="144"/>
      <c r="OH47" s="144"/>
      <c r="OI47" s="144"/>
      <c r="OJ47" s="144"/>
      <c r="OK47" s="144"/>
      <c r="OL47" s="144"/>
      <c r="OM47" s="144"/>
      <c r="ON47" s="144"/>
      <c r="OO47" s="144"/>
      <c r="OP47" s="144"/>
      <c r="OQ47" s="144"/>
      <c r="OR47" s="144"/>
      <c r="OS47" s="144"/>
      <c r="OT47" s="144"/>
      <c r="OU47" s="144"/>
      <c r="OV47" s="144"/>
      <c r="OW47" s="144"/>
      <c r="OX47" s="144"/>
      <c r="OY47" s="144"/>
      <c r="OZ47" s="144"/>
      <c r="PA47" s="144"/>
      <c r="PB47" s="144"/>
      <c r="PC47" s="144"/>
      <c r="PD47" s="144"/>
      <c r="PE47" s="144"/>
      <c r="PF47" s="144"/>
      <c r="PG47" s="144"/>
      <c r="PH47" s="144"/>
      <c r="PI47" s="144"/>
      <c r="PJ47" s="144"/>
      <c r="PK47" s="144"/>
      <c r="PL47" s="144"/>
      <c r="PM47" s="144"/>
      <c r="PN47" s="144"/>
      <c r="PO47" s="144"/>
      <c r="PP47" s="144"/>
      <c r="PQ47" s="144"/>
      <c r="PR47" s="144"/>
      <c r="PS47" s="144"/>
      <c r="PT47" s="144"/>
      <c r="PU47" s="144"/>
      <c r="PV47" s="144"/>
      <c r="PW47" s="144"/>
      <c r="PX47" s="144"/>
      <c r="PY47" s="144"/>
      <c r="PZ47" s="144"/>
      <c r="QA47" s="144"/>
      <c r="QB47" s="144"/>
      <c r="QC47" s="144"/>
      <c r="QD47" s="144"/>
      <c r="QE47" s="144"/>
      <c r="QF47" s="144"/>
      <c r="QG47" s="144"/>
      <c r="QH47" s="144"/>
      <c r="QI47" s="144"/>
      <c r="QJ47" s="144"/>
      <c r="QK47" s="144"/>
      <c r="QL47" s="144"/>
      <c r="QM47" s="144"/>
      <c r="QN47" s="144"/>
      <c r="QO47" s="144"/>
      <c r="QP47" s="144"/>
      <c r="QQ47" s="144"/>
      <c r="QR47" s="144"/>
      <c r="QS47" s="144"/>
      <c r="QT47" s="144"/>
      <c r="QU47" s="144"/>
      <c r="QV47" s="144"/>
      <c r="QW47" s="144"/>
      <c r="QX47" s="144"/>
      <c r="QY47" s="144"/>
      <c r="QZ47" s="144"/>
      <c r="RA47" s="144"/>
      <c r="RB47" s="144"/>
      <c r="RC47" s="144"/>
      <c r="RD47" s="144"/>
      <c r="RE47" s="144"/>
      <c r="RF47" s="144"/>
      <c r="RG47" s="144"/>
      <c r="RH47" s="144"/>
      <c r="RI47" s="144"/>
      <c r="RJ47" s="144"/>
      <c r="RK47" s="144"/>
      <c r="RL47" s="144"/>
      <c r="RM47" s="144"/>
      <c r="RN47" s="144"/>
      <c r="RO47" s="144"/>
      <c r="RP47" s="144"/>
      <c r="RQ47" s="144"/>
      <c r="RR47" s="144"/>
      <c r="RS47" s="144"/>
      <c r="RT47" s="144"/>
      <c r="RU47" s="144"/>
      <c r="RV47" s="144"/>
      <c r="RW47" s="144"/>
      <c r="RX47" s="144"/>
      <c r="RY47" s="144"/>
      <c r="RZ47" s="144"/>
      <c r="SA47" s="144"/>
      <c r="SB47" s="144"/>
      <c r="SC47" s="144"/>
      <c r="SD47" s="144"/>
    </row>
    <row r="48" spans="1:498" s="25" customFormat="1" ht="15" customHeight="1" x14ac:dyDescent="0.2">
      <c r="A48" s="50"/>
      <c r="B48" s="126"/>
      <c r="C48" s="27"/>
      <c r="D48" s="297" t="s">
        <v>108</v>
      </c>
      <c r="E48" s="29">
        <v>0.11</v>
      </c>
      <c r="F48" s="29">
        <v>0.11</v>
      </c>
      <c r="G48" s="29">
        <v>0.11</v>
      </c>
      <c r="H48" s="47">
        <v>1</v>
      </c>
      <c r="I48" s="28">
        <v>0</v>
      </c>
      <c r="J48" s="137"/>
      <c r="K48" s="40"/>
      <c r="L48" s="85"/>
      <c r="M48" s="1826" t="s">
        <v>220</v>
      </c>
      <c r="N48" s="1827"/>
      <c r="O48" s="1827"/>
      <c r="P48" s="1827"/>
      <c r="Q48" s="1827"/>
      <c r="R48" s="1828"/>
      <c r="S48" s="147">
        <v>2.5000000000000001E-2</v>
      </c>
      <c r="T48" s="30">
        <f t="shared" si="4"/>
        <v>0.1</v>
      </c>
      <c r="U48" s="147">
        <v>3.5000000000000003E-2</v>
      </c>
      <c r="V48" s="140"/>
      <c r="W48" s="205"/>
      <c r="X48" s="167"/>
      <c r="Y48" s="167"/>
      <c r="Z48" s="167"/>
      <c r="AA48" s="167"/>
      <c r="AB48" s="167"/>
      <c r="AC48" s="167"/>
      <c r="AD48" s="167"/>
      <c r="AE48" s="207"/>
      <c r="AF48" s="167"/>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7"/>
      <c r="CH48" s="167"/>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c r="IW48" s="144"/>
      <c r="IX48" s="144"/>
      <c r="IY48" s="144"/>
      <c r="IZ48" s="144"/>
      <c r="JA48" s="144"/>
      <c r="JB48" s="144"/>
      <c r="JC48" s="144"/>
      <c r="JD48" s="144"/>
      <c r="JE48" s="144"/>
      <c r="JF48" s="144"/>
      <c r="JG48" s="144"/>
      <c r="JH48" s="144"/>
      <c r="JI48" s="144"/>
      <c r="JJ48" s="144"/>
      <c r="JK48" s="144"/>
      <c r="JL48" s="144"/>
      <c r="JM48" s="144"/>
      <c r="JN48" s="144"/>
      <c r="JO48" s="144"/>
      <c r="JP48" s="144"/>
      <c r="JQ48" s="144"/>
      <c r="JR48" s="144"/>
      <c r="JS48" s="144"/>
      <c r="JT48" s="144"/>
      <c r="JU48" s="144"/>
      <c r="JV48" s="144"/>
      <c r="JW48" s="144"/>
      <c r="JX48" s="144"/>
      <c r="JY48" s="144"/>
      <c r="JZ48" s="144"/>
      <c r="KA48" s="144"/>
      <c r="KB48" s="144"/>
      <c r="KC48" s="144"/>
      <c r="KD48" s="144"/>
      <c r="KE48" s="144"/>
      <c r="KF48" s="144"/>
      <c r="KG48" s="144"/>
      <c r="KH48" s="144"/>
      <c r="KI48" s="144"/>
      <c r="KJ48" s="144"/>
      <c r="KK48" s="144"/>
      <c r="KL48" s="144"/>
      <c r="KM48" s="144"/>
      <c r="KN48" s="144"/>
      <c r="KO48" s="144"/>
      <c r="KP48" s="144"/>
      <c r="KQ48" s="144"/>
      <c r="KR48" s="144"/>
      <c r="KS48" s="144"/>
      <c r="KT48" s="144"/>
      <c r="KU48" s="144"/>
      <c r="KV48" s="144"/>
      <c r="KW48" s="144"/>
      <c r="KX48" s="144"/>
      <c r="KY48" s="144"/>
      <c r="KZ48" s="144"/>
      <c r="LA48" s="144"/>
      <c r="LB48" s="144"/>
      <c r="LC48" s="144"/>
      <c r="LD48" s="144"/>
      <c r="LE48" s="144"/>
      <c r="LF48" s="144"/>
      <c r="LG48" s="144"/>
      <c r="LH48" s="144"/>
      <c r="LI48" s="144"/>
      <c r="LJ48" s="144"/>
      <c r="LK48" s="144"/>
      <c r="LL48" s="144"/>
      <c r="LM48" s="144"/>
      <c r="LN48" s="144"/>
      <c r="LO48" s="144"/>
      <c r="LP48" s="144"/>
      <c r="LQ48" s="144"/>
      <c r="LR48" s="144"/>
      <c r="LS48" s="144"/>
      <c r="LT48" s="144"/>
      <c r="LU48" s="144"/>
      <c r="LV48" s="144"/>
      <c r="LW48" s="144"/>
      <c r="LX48" s="144"/>
      <c r="LY48" s="144"/>
      <c r="LZ48" s="144"/>
      <c r="MA48" s="144"/>
      <c r="MB48" s="144"/>
      <c r="MC48" s="144"/>
      <c r="MD48" s="144"/>
      <c r="ME48" s="144"/>
      <c r="MF48" s="144"/>
      <c r="MG48" s="144"/>
      <c r="MH48" s="144"/>
      <c r="MI48" s="144"/>
      <c r="MJ48" s="144"/>
      <c r="MK48" s="144"/>
      <c r="ML48" s="144"/>
      <c r="MM48" s="144"/>
      <c r="MN48" s="144"/>
      <c r="MO48" s="144"/>
      <c r="MP48" s="144"/>
      <c r="MQ48" s="144"/>
      <c r="MR48" s="144"/>
      <c r="MS48" s="144"/>
      <c r="MT48" s="144"/>
      <c r="MU48" s="144"/>
      <c r="MV48" s="144"/>
      <c r="MW48" s="144"/>
      <c r="MX48" s="144"/>
      <c r="MY48" s="144"/>
      <c r="MZ48" s="144"/>
      <c r="NA48" s="144"/>
      <c r="NB48" s="144"/>
      <c r="NC48" s="144"/>
      <c r="ND48" s="144"/>
      <c r="NE48" s="144"/>
      <c r="NF48" s="144"/>
      <c r="NG48" s="144"/>
      <c r="NH48" s="144"/>
      <c r="NI48" s="144"/>
      <c r="NJ48" s="144"/>
      <c r="NK48" s="144"/>
      <c r="NL48" s="144"/>
      <c r="NM48" s="144"/>
      <c r="NN48" s="144"/>
      <c r="NO48" s="144"/>
      <c r="NP48" s="144"/>
      <c r="NQ48" s="144"/>
      <c r="NR48" s="144"/>
      <c r="NS48" s="144"/>
      <c r="NT48" s="144"/>
      <c r="NU48" s="144"/>
      <c r="NV48" s="144"/>
      <c r="NW48" s="144"/>
      <c r="NX48" s="144"/>
      <c r="NY48" s="144"/>
      <c r="NZ48" s="144"/>
      <c r="OA48" s="144"/>
      <c r="OB48" s="144"/>
      <c r="OC48" s="144"/>
      <c r="OD48" s="144"/>
      <c r="OE48" s="144"/>
      <c r="OF48" s="144"/>
      <c r="OG48" s="144"/>
      <c r="OH48" s="144"/>
      <c r="OI48" s="144"/>
      <c r="OJ48" s="144"/>
      <c r="OK48" s="144"/>
      <c r="OL48" s="144"/>
      <c r="OM48" s="144"/>
      <c r="ON48" s="144"/>
      <c r="OO48" s="144"/>
      <c r="OP48" s="144"/>
      <c r="OQ48" s="144"/>
      <c r="OR48" s="144"/>
      <c r="OS48" s="144"/>
      <c r="OT48" s="144"/>
      <c r="OU48" s="144"/>
      <c r="OV48" s="144"/>
      <c r="OW48" s="144"/>
      <c r="OX48" s="144"/>
      <c r="OY48" s="144"/>
      <c r="OZ48" s="144"/>
      <c r="PA48" s="144"/>
      <c r="PB48" s="144"/>
      <c r="PC48" s="144"/>
      <c r="PD48" s="144"/>
      <c r="PE48" s="144"/>
      <c r="PF48" s="144"/>
      <c r="PG48" s="144"/>
      <c r="PH48" s="144"/>
      <c r="PI48" s="144"/>
      <c r="PJ48" s="144"/>
      <c r="PK48" s="144"/>
      <c r="PL48" s="144"/>
      <c r="PM48" s="144"/>
      <c r="PN48" s="144"/>
      <c r="PO48" s="144"/>
      <c r="PP48" s="144"/>
      <c r="PQ48" s="144"/>
      <c r="PR48" s="144"/>
      <c r="PS48" s="144"/>
      <c r="PT48" s="144"/>
      <c r="PU48" s="144"/>
      <c r="PV48" s="144"/>
      <c r="PW48" s="144"/>
      <c r="PX48" s="144"/>
      <c r="PY48" s="144"/>
      <c r="PZ48" s="144"/>
      <c r="QA48" s="144"/>
      <c r="QB48" s="144"/>
      <c r="QC48" s="144"/>
      <c r="QD48" s="144"/>
      <c r="QE48" s="144"/>
      <c r="QF48" s="144"/>
      <c r="QG48" s="144"/>
      <c r="QH48" s="144"/>
      <c r="QI48" s="144"/>
      <c r="QJ48" s="144"/>
      <c r="QK48" s="144"/>
      <c r="QL48" s="144"/>
      <c r="QM48" s="144"/>
      <c r="QN48" s="144"/>
      <c r="QO48" s="144"/>
      <c r="QP48" s="144"/>
      <c r="QQ48" s="144"/>
      <c r="QR48" s="144"/>
      <c r="QS48" s="144"/>
      <c r="QT48" s="144"/>
      <c r="QU48" s="144"/>
      <c r="QV48" s="144"/>
      <c r="QW48" s="144"/>
      <c r="QX48" s="144"/>
      <c r="QY48" s="144"/>
      <c r="QZ48" s="144"/>
      <c r="RA48" s="144"/>
      <c r="RB48" s="144"/>
      <c r="RC48" s="144"/>
      <c r="RD48" s="144"/>
      <c r="RE48" s="144"/>
      <c r="RF48" s="144"/>
      <c r="RG48" s="144"/>
      <c r="RH48" s="144"/>
      <c r="RI48" s="144"/>
      <c r="RJ48" s="144"/>
      <c r="RK48" s="144"/>
      <c r="RL48" s="144"/>
      <c r="RM48" s="144"/>
      <c r="RN48" s="144"/>
      <c r="RO48" s="144"/>
      <c r="RP48" s="144"/>
      <c r="RQ48" s="144"/>
      <c r="RR48" s="144"/>
      <c r="RS48" s="144"/>
      <c r="RT48" s="144"/>
      <c r="RU48" s="144"/>
      <c r="RV48" s="144"/>
      <c r="RW48" s="144"/>
      <c r="RX48" s="144"/>
      <c r="RY48" s="144"/>
      <c r="RZ48" s="144"/>
      <c r="SA48" s="144"/>
      <c r="SB48" s="144"/>
      <c r="SC48" s="144"/>
      <c r="SD48" s="144"/>
    </row>
    <row r="49" spans="1:498" s="25" customFormat="1" ht="15" customHeight="1" x14ac:dyDescent="0.2">
      <c r="A49" s="50"/>
      <c r="B49" s="126"/>
      <c r="C49" s="27"/>
      <c r="D49" s="297" t="s">
        <v>109</v>
      </c>
      <c r="E49" s="29">
        <v>1</v>
      </c>
      <c r="F49" s="29">
        <v>1</v>
      </c>
      <c r="G49" s="29">
        <v>1</v>
      </c>
      <c r="H49" s="47">
        <v>1</v>
      </c>
      <c r="I49" s="28">
        <v>0</v>
      </c>
      <c r="J49" s="137"/>
      <c r="K49" s="40"/>
      <c r="L49" s="85"/>
      <c r="M49" s="1826" t="s">
        <v>221</v>
      </c>
      <c r="N49" s="1827"/>
      <c r="O49" s="1827"/>
      <c r="P49" s="1827"/>
      <c r="Q49" s="1827"/>
      <c r="R49" s="1828"/>
      <c r="S49" s="147">
        <v>2.5000000000000001E-2</v>
      </c>
      <c r="T49" s="30">
        <f t="shared" si="4"/>
        <v>0.1</v>
      </c>
      <c r="U49" s="147">
        <v>3.5000000000000003E-2</v>
      </c>
      <c r="V49" s="140"/>
      <c r="W49" s="205"/>
      <c r="X49" s="167"/>
      <c r="Y49" s="167"/>
      <c r="Z49" s="167"/>
      <c r="AA49" s="167"/>
      <c r="AB49" s="167"/>
      <c r="AC49" s="167"/>
      <c r="AD49" s="167"/>
      <c r="AE49" s="207"/>
      <c r="AF49" s="167"/>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7"/>
      <c r="CH49" s="167"/>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44"/>
      <c r="JF49" s="144"/>
      <c r="JG49" s="144"/>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44"/>
      <c r="KF49" s="144"/>
      <c r="KG49" s="144"/>
      <c r="KH49" s="144"/>
      <c r="KI49" s="144"/>
      <c r="KJ49" s="144"/>
      <c r="KK49" s="144"/>
      <c r="KL49" s="144"/>
      <c r="KM49" s="144"/>
      <c r="KN49" s="144"/>
      <c r="KO49" s="144"/>
      <c r="KP49" s="144"/>
      <c r="KQ49" s="144"/>
      <c r="KR49" s="144"/>
      <c r="KS49" s="144"/>
      <c r="KT49" s="144"/>
      <c r="KU49" s="144"/>
      <c r="KV49" s="144"/>
      <c r="KW49" s="144"/>
      <c r="KX49" s="144"/>
      <c r="KY49" s="144"/>
      <c r="KZ49" s="144"/>
      <c r="LA49" s="144"/>
      <c r="LB49" s="144"/>
      <c r="LC49" s="144"/>
      <c r="LD49" s="144"/>
      <c r="LE49" s="144"/>
      <c r="LF49" s="144"/>
      <c r="LG49" s="144"/>
      <c r="LH49" s="144"/>
      <c r="LI49" s="144"/>
      <c r="LJ49" s="144"/>
      <c r="LK49" s="144"/>
      <c r="LL49" s="144"/>
      <c r="LM49" s="144"/>
      <c r="LN49" s="144"/>
      <c r="LO49" s="144"/>
      <c r="LP49" s="144"/>
      <c r="LQ49" s="144"/>
      <c r="LR49" s="144"/>
      <c r="LS49" s="144"/>
      <c r="LT49" s="144"/>
      <c r="LU49" s="144"/>
      <c r="LV49" s="144"/>
      <c r="LW49" s="144"/>
      <c r="LX49" s="144"/>
      <c r="LY49" s="144"/>
      <c r="LZ49" s="144"/>
      <c r="MA49" s="144"/>
      <c r="MB49" s="144"/>
      <c r="MC49" s="144"/>
      <c r="MD49" s="144"/>
      <c r="ME49" s="144"/>
      <c r="MF49" s="144"/>
      <c r="MG49" s="144"/>
      <c r="MH49" s="144"/>
      <c r="MI49" s="144"/>
      <c r="MJ49" s="144"/>
      <c r="MK49" s="144"/>
      <c r="ML49" s="144"/>
      <c r="MM49" s="144"/>
      <c r="MN49" s="144"/>
      <c r="MO49" s="144"/>
      <c r="MP49" s="144"/>
      <c r="MQ49" s="144"/>
      <c r="MR49" s="144"/>
      <c r="MS49" s="144"/>
      <c r="MT49" s="144"/>
      <c r="MU49" s="144"/>
      <c r="MV49" s="144"/>
      <c r="MW49" s="144"/>
      <c r="MX49" s="144"/>
      <c r="MY49" s="144"/>
      <c r="MZ49" s="144"/>
      <c r="NA49" s="144"/>
      <c r="NB49" s="144"/>
      <c r="NC49" s="144"/>
      <c r="ND49" s="144"/>
      <c r="NE49" s="144"/>
      <c r="NF49" s="144"/>
      <c r="NG49" s="144"/>
      <c r="NH49" s="144"/>
      <c r="NI49" s="144"/>
      <c r="NJ49" s="144"/>
      <c r="NK49" s="144"/>
      <c r="NL49" s="144"/>
      <c r="NM49" s="144"/>
      <c r="NN49" s="144"/>
      <c r="NO49" s="144"/>
      <c r="NP49" s="144"/>
      <c r="NQ49" s="144"/>
      <c r="NR49" s="144"/>
      <c r="NS49" s="144"/>
      <c r="NT49" s="144"/>
      <c r="NU49" s="144"/>
      <c r="NV49" s="144"/>
      <c r="NW49" s="144"/>
      <c r="NX49" s="144"/>
      <c r="NY49" s="144"/>
      <c r="NZ49" s="144"/>
      <c r="OA49" s="144"/>
      <c r="OB49" s="144"/>
      <c r="OC49" s="144"/>
      <c r="OD49" s="144"/>
      <c r="OE49" s="144"/>
      <c r="OF49" s="144"/>
      <c r="OG49" s="144"/>
      <c r="OH49" s="144"/>
      <c r="OI49" s="144"/>
      <c r="OJ49" s="144"/>
      <c r="OK49" s="144"/>
      <c r="OL49" s="144"/>
      <c r="OM49" s="144"/>
      <c r="ON49" s="144"/>
      <c r="OO49" s="144"/>
      <c r="OP49" s="144"/>
      <c r="OQ49" s="144"/>
      <c r="OR49" s="144"/>
      <c r="OS49" s="144"/>
      <c r="OT49" s="144"/>
      <c r="OU49" s="144"/>
      <c r="OV49" s="144"/>
      <c r="OW49" s="144"/>
      <c r="OX49" s="144"/>
      <c r="OY49" s="144"/>
      <c r="OZ49" s="144"/>
      <c r="PA49" s="144"/>
      <c r="PB49" s="144"/>
      <c r="PC49" s="144"/>
      <c r="PD49" s="144"/>
      <c r="PE49" s="144"/>
      <c r="PF49" s="144"/>
      <c r="PG49" s="144"/>
      <c r="PH49" s="144"/>
      <c r="PI49" s="144"/>
      <c r="PJ49" s="144"/>
      <c r="PK49" s="144"/>
      <c r="PL49" s="144"/>
      <c r="PM49" s="144"/>
      <c r="PN49" s="144"/>
      <c r="PO49" s="144"/>
      <c r="PP49" s="144"/>
      <c r="PQ49" s="144"/>
      <c r="PR49" s="144"/>
      <c r="PS49" s="144"/>
      <c r="PT49" s="144"/>
      <c r="PU49" s="144"/>
      <c r="PV49" s="144"/>
      <c r="PW49" s="144"/>
      <c r="PX49" s="144"/>
      <c r="PY49" s="144"/>
      <c r="PZ49" s="144"/>
      <c r="QA49" s="144"/>
      <c r="QB49" s="144"/>
      <c r="QC49" s="144"/>
      <c r="QD49" s="144"/>
      <c r="QE49" s="144"/>
      <c r="QF49" s="144"/>
      <c r="QG49" s="144"/>
      <c r="QH49" s="144"/>
      <c r="QI49" s="144"/>
      <c r="QJ49" s="144"/>
      <c r="QK49" s="144"/>
      <c r="QL49" s="144"/>
      <c r="QM49" s="144"/>
      <c r="QN49" s="144"/>
      <c r="QO49" s="144"/>
      <c r="QP49" s="144"/>
      <c r="QQ49" s="144"/>
      <c r="QR49" s="144"/>
      <c r="QS49" s="144"/>
      <c r="QT49" s="144"/>
      <c r="QU49" s="144"/>
      <c r="QV49" s="144"/>
      <c r="QW49" s="144"/>
      <c r="QX49" s="144"/>
      <c r="QY49" s="144"/>
      <c r="QZ49" s="144"/>
      <c r="RA49" s="144"/>
      <c r="RB49" s="144"/>
      <c r="RC49" s="144"/>
      <c r="RD49" s="144"/>
      <c r="RE49" s="144"/>
      <c r="RF49" s="144"/>
      <c r="RG49" s="144"/>
      <c r="RH49" s="144"/>
      <c r="RI49" s="144"/>
      <c r="RJ49" s="144"/>
      <c r="RK49" s="144"/>
      <c r="RL49" s="144"/>
      <c r="RM49" s="144"/>
      <c r="RN49" s="144"/>
      <c r="RO49" s="144"/>
      <c r="RP49" s="144"/>
      <c r="RQ49" s="144"/>
      <c r="RR49" s="144"/>
      <c r="RS49" s="144"/>
      <c r="RT49" s="144"/>
      <c r="RU49" s="144"/>
      <c r="RV49" s="144"/>
      <c r="RW49" s="144"/>
      <c r="RX49" s="144"/>
      <c r="RY49" s="144"/>
      <c r="RZ49" s="144"/>
      <c r="SA49" s="144"/>
      <c r="SB49" s="144"/>
      <c r="SC49" s="144"/>
      <c r="SD49" s="144"/>
    </row>
    <row r="50" spans="1:498" s="25" customFormat="1" ht="15" customHeight="1" x14ac:dyDescent="0.2">
      <c r="A50" s="50"/>
      <c r="B50" s="126"/>
      <c r="C50" s="1829" t="s">
        <v>339</v>
      </c>
      <c r="D50" s="1829"/>
      <c r="E50" s="1829" t="s">
        <v>14</v>
      </c>
      <c r="F50" s="1829"/>
      <c r="G50" s="1829"/>
      <c r="H50" s="1829"/>
      <c r="I50" s="1829"/>
      <c r="J50" s="137"/>
      <c r="K50" s="40"/>
      <c r="L50" s="1866" t="s">
        <v>232</v>
      </c>
      <c r="M50" s="1867"/>
      <c r="N50" s="1867"/>
      <c r="O50" s="1867"/>
      <c r="P50" s="1867"/>
      <c r="Q50" s="1867"/>
      <c r="R50" s="1867"/>
      <c r="S50" s="1867"/>
      <c r="T50" s="1867"/>
      <c r="U50" s="1868"/>
      <c r="V50" s="140"/>
      <c r="W50" s="205"/>
      <c r="X50" s="167"/>
      <c r="Y50" s="167"/>
      <c r="Z50" s="167"/>
      <c r="AA50" s="167"/>
      <c r="AB50" s="167"/>
      <c r="AC50" s="167"/>
      <c r="AD50" s="167"/>
      <c r="AE50" s="207"/>
      <c r="AF50" s="167"/>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7"/>
      <c r="CH50" s="167"/>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c r="IV50" s="144"/>
      <c r="IW50" s="144"/>
      <c r="IX50" s="144"/>
      <c r="IY50" s="144"/>
      <c r="IZ50" s="144"/>
      <c r="JA50" s="144"/>
      <c r="JB50" s="144"/>
      <c r="JC50" s="144"/>
      <c r="JD50" s="144"/>
      <c r="JE50" s="144"/>
      <c r="JF50" s="144"/>
      <c r="JG50" s="144"/>
      <c r="JH50" s="144"/>
      <c r="JI50" s="144"/>
      <c r="JJ50" s="144"/>
      <c r="JK50" s="144"/>
      <c r="JL50" s="144"/>
      <c r="JM50" s="144"/>
      <c r="JN50" s="144"/>
      <c r="JO50" s="144"/>
      <c r="JP50" s="144"/>
      <c r="JQ50" s="144"/>
      <c r="JR50" s="144"/>
      <c r="JS50" s="144"/>
      <c r="JT50" s="144"/>
      <c r="JU50" s="144"/>
      <c r="JV50" s="144"/>
      <c r="JW50" s="144"/>
      <c r="JX50" s="144"/>
      <c r="JY50" s="144"/>
      <c r="JZ50" s="144"/>
      <c r="KA50" s="144"/>
      <c r="KB50" s="144"/>
      <c r="KC50" s="144"/>
      <c r="KD50" s="144"/>
      <c r="KE50" s="144"/>
      <c r="KF50" s="144"/>
      <c r="KG50" s="144"/>
      <c r="KH50" s="144"/>
      <c r="KI50" s="144"/>
      <c r="KJ50" s="144"/>
      <c r="KK50" s="144"/>
      <c r="KL50" s="144"/>
      <c r="KM50" s="144"/>
      <c r="KN50" s="144"/>
      <c r="KO50" s="144"/>
      <c r="KP50" s="144"/>
      <c r="KQ50" s="144"/>
      <c r="KR50" s="144"/>
      <c r="KS50" s="144"/>
      <c r="KT50" s="144"/>
      <c r="KU50" s="144"/>
      <c r="KV50" s="144"/>
      <c r="KW50" s="144"/>
      <c r="KX50" s="144"/>
      <c r="KY50" s="144"/>
      <c r="KZ50" s="144"/>
      <c r="LA50" s="144"/>
      <c r="LB50" s="144"/>
      <c r="LC50" s="144"/>
      <c r="LD50" s="144"/>
      <c r="LE50" s="144"/>
      <c r="LF50" s="144"/>
      <c r="LG50" s="144"/>
      <c r="LH50" s="144"/>
      <c r="LI50" s="144"/>
      <c r="LJ50" s="144"/>
      <c r="LK50" s="144"/>
      <c r="LL50" s="144"/>
      <c r="LM50" s="144"/>
      <c r="LN50" s="144"/>
      <c r="LO50" s="144"/>
      <c r="LP50" s="144"/>
      <c r="LQ50" s="144"/>
      <c r="LR50" s="144"/>
      <c r="LS50" s="144"/>
      <c r="LT50" s="144"/>
      <c r="LU50" s="144"/>
      <c r="LV50" s="144"/>
      <c r="LW50" s="144"/>
      <c r="LX50" s="144"/>
      <c r="LY50" s="144"/>
      <c r="LZ50" s="144"/>
      <c r="MA50" s="144"/>
      <c r="MB50" s="144"/>
      <c r="MC50" s="144"/>
      <c r="MD50" s="144"/>
      <c r="ME50" s="144"/>
      <c r="MF50" s="144"/>
      <c r="MG50" s="144"/>
      <c r="MH50" s="144"/>
      <c r="MI50" s="144"/>
      <c r="MJ50" s="144"/>
      <c r="MK50" s="144"/>
      <c r="ML50" s="144"/>
      <c r="MM50" s="144"/>
      <c r="MN50" s="144"/>
      <c r="MO50" s="144"/>
      <c r="MP50" s="144"/>
      <c r="MQ50" s="144"/>
      <c r="MR50" s="144"/>
      <c r="MS50" s="144"/>
      <c r="MT50" s="144"/>
      <c r="MU50" s="144"/>
      <c r="MV50" s="144"/>
      <c r="MW50" s="144"/>
      <c r="MX50" s="144"/>
      <c r="MY50" s="144"/>
      <c r="MZ50" s="144"/>
      <c r="NA50" s="144"/>
      <c r="NB50" s="144"/>
      <c r="NC50" s="144"/>
      <c r="ND50" s="144"/>
      <c r="NE50" s="144"/>
      <c r="NF50" s="144"/>
      <c r="NG50" s="144"/>
      <c r="NH50" s="144"/>
      <c r="NI50" s="144"/>
      <c r="NJ50" s="144"/>
      <c r="NK50" s="144"/>
      <c r="NL50" s="144"/>
      <c r="NM50" s="144"/>
      <c r="NN50" s="144"/>
      <c r="NO50" s="144"/>
      <c r="NP50" s="144"/>
      <c r="NQ50" s="144"/>
      <c r="NR50" s="144"/>
      <c r="NS50" s="144"/>
      <c r="NT50" s="144"/>
      <c r="NU50" s="144"/>
      <c r="NV50" s="144"/>
      <c r="NW50" s="144"/>
      <c r="NX50" s="144"/>
      <c r="NY50" s="144"/>
      <c r="NZ50" s="144"/>
      <c r="OA50" s="144"/>
      <c r="OB50" s="144"/>
      <c r="OC50" s="144"/>
      <c r="OD50" s="144"/>
      <c r="OE50" s="144"/>
      <c r="OF50" s="144"/>
      <c r="OG50" s="144"/>
      <c r="OH50" s="144"/>
      <c r="OI50" s="144"/>
      <c r="OJ50" s="144"/>
      <c r="OK50" s="144"/>
      <c r="OL50" s="144"/>
      <c r="OM50" s="144"/>
      <c r="ON50" s="144"/>
      <c r="OO50" s="144"/>
      <c r="OP50" s="144"/>
      <c r="OQ50" s="144"/>
      <c r="OR50" s="144"/>
      <c r="OS50" s="144"/>
      <c r="OT50" s="144"/>
      <c r="OU50" s="144"/>
      <c r="OV50" s="144"/>
      <c r="OW50" s="144"/>
      <c r="OX50" s="144"/>
      <c r="OY50" s="144"/>
      <c r="OZ50" s="144"/>
      <c r="PA50" s="144"/>
      <c r="PB50" s="144"/>
      <c r="PC50" s="144"/>
      <c r="PD50" s="144"/>
      <c r="PE50" s="144"/>
      <c r="PF50" s="144"/>
      <c r="PG50" s="144"/>
      <c r="PH50" s="144"/>
      <c r="PI50" s="144"/>
      <c r="PJ50" s="144"/>
      <c r="PK50" s="144"/>
      <c r="PL50" s="144"/>
      <c r="PM50" s="144"/>
      <c r="PN50" s="144"/>
      <c r="PO50" s="144"/>
      <c r="PP50" s="144"/>
      <c r="PQ50" s="144"/>
      <c r="PR50" s="144"/>
      <c r="PS50" s="144"/>
      <c r="PT50" s="144"/>
      <c r="PU50" s="144"/>
      <c r="PV50" s="144"/>
      <c r="PW50" s="144"/>
      <c r="PX50" s="144"/>
      <c r="PY50" s="144"/>
      <c r="PZ50" s="144"/>
      <c r="QA50" s="144"/>
      <c r="QB50" s="144"/>
      <c r="QC50" s="144"/>
      <c r="QD50" s="144"/>
      <c r="QE50" s="144"/>
      <c r="QF50" s="144"/>
      <c r="QG50" s="144"/>
      <c r="QH50" s="144"/>
      <c r="QI50" s="144"/>
      <c r="QJ50" s="144"/>
      <c r="QK50" s="144"/>
      <c r="QL50" s="144"/>
      <c r="QM50" s="144"/>
      <c r="QN50" s="144"/>
      <c r="QO50" s="144"/>
      <c r="QP50" s="144"/>
      <c r="QQ50" s="144"/>
      <c r="QR50" s="144"/>
      <c r="QS50" s="144"/>
      <c r="QT50" s="144"/>
      <c r="QU50" s="144"/>
      <c r="QV50" s="144"/>
      <c r="QW50" s="144"/>
      <c r="QX50" s="144"/>
      <c r="QY50" s="144"/>
      <c r="QZ50" s="144"/>
      <c r="RA50" s="144"/>
      <c r="RB50" s="144"/>
      <c r="RC50" s="144"/>
      <c r="RD50" s="144"/>
      <c r="RE50" s="144"/>
      <c r="RF50" s="144"/>
      <c r="RG50" s="144"/>
      <c r="RH50" s="144"/>
      <c r="RI50" s="144"/>
      <c r="RJ50" s="144"/>
      <c r="RK50" s="144"/>
      <c r="RL50" s="144"/>
      <c r="RM50" s="144"/>
      <c r="RN50" s="144"/>
      <c r="RO50" s="144"/>
      <c r="RP50" s="144"/>
      <c r="RQ50" s="144"/>
      <c r="RR50" s="144"/>
      <c r="RS50" s="144"/>
      <c r="RT50" s="144"/>
      <c r="RU50" s="144"/>
      <c r="RV50" s="144"/>
      <c r="RW50" s="144"/>
      <c r="RX50" s="144"/>
      <c r="RY50" s="144"/>
      <c r="RZ50" s="144"/>
      <c r="SA50" s="144"/>
      <c r="SB50" s="144"/>
      <c r="SC50" s="144"/>
      <c r="SD50" s="144"/>
    </row>
    <row r="51" spans="1:498" s="25" customFormat="1" ht="15" customHeight="1" x14ac:dyDescent="0.2">
      <c r="A51" s="50"/>
      <c r="B51" s="126"/>
      <c r="C51" s="27"/>
      <c r="D51" s="298" t="s">
        <v>340</v>
      </c>
      <c r="E51" s="28">
        <v>1</v>
      </c>
      <c r="F51" s="28">
        <v>1</v>
      </c>
      <c r="G51" s="28">
        <v>1</v>
      </c>
      <c r="H51" s="218">
        <v>1</v>
      </c>
      <c r="I51" s="28">
        <v>0</v>
      </c>
      <c r="J51" s="137"/>
      <c r="K51" s="40"/>
      <c r="L51" s="85"/>
      <c r="M51" s="1826" t="s">
        <v>222</v>
      </c>
      <c r="N51" s="1827"/>
      <c r="O51" s="1827"/>
      <c r="P51" s="1827"/>
      <c r="Q51" s="1827"/>
      <c r="R51" s="1828"/>
      <c r="S51" s="30">
        <v>2.5000000000000001E-2</v>
      </c>
      <c r="T51" s="30">
        <f t="shared" ref="T51:T56" si="5">S51*4</f>
        <v>0.1</v>
      </c>
      <c r="U51" s="30">
        <v>0.05</v>
      </c>
      <c r="V51" s="140"/>
      <c r="W51" s="205"/>
      <c r="X51" s="167"/>
      <c r="Y51" s="167"/>
      <c r="Z51" s="167"/>
      <c r="AA51" s="167"/>
      <c r="AB51" s="167"/>
      <c r="AC51" s="167"/>
      <c r="AD51" s="167"/>
      <c r="AE51" s="207"/>
      <c r="AF51" s="167"/>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7"/>
      <c r="CH51" s="167"/>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144"/>
      <c r="HF51" s="144"/>
      <c r="HG51" s="144"/>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144"/>
      <c r="IF51" s="144"/>
      <c r="IG51" s="144"/>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144"/>
      <c r="JF51" s="144"/>
      <c r="JG51" s="144"/>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144"/>
      <c r="KF51" s="144"/>
      <c r="KG51" s="144"/>
      <c r="KH51" s="144"/>
      <c r="KI51" s="144"/>
      <c r="KJ51" s="144"/>
      <c r="KK51" s="144"/>
      <c r="KL51" s="144"/>
      <c r="KM51" s="144"/>
      <c r="KN51" s="144"/>
      <c r="KO51" s="144"/>
      <c r="KP51" s="144"/>
      <c r="KQ51" s="144"/>
      <c r="KR51" s="144"/>
      <c r="KS51" s="144"/>
      <c r="KT51" s="144"/>
      <c r="KU51" s="144"/>
      <c r="KV51" s="144"/>
      <c r="KW51" s="144"/>
      <c r="KX51" s="144"/>
      <c r="KY51" s="144"/>
      <c r="KZ51" s="144"/>
      <c r="LA51" s="144"/>
      <c r="LB51" s="144"/>
      <c r="LC51" s="144"/>
      <c r="LD51" s="144"/>
      <c r="LE51" s="144"/>
      <c r="LF51" s="144"/>
      <c r="LG51" s="144"/>
      <c r="LH51" s="144"/>
      <c r="LI51" s="144"/>
      <c r="LJ51" s="144"/>
      <c r="LK51" s="144"/>
      <c r="LL51" s="144"/>
      <c r="LM51" s="144"/>
      <c r="LN51" s="144"/>
      <c r="LO51" s="144"/>
      <c r="LP51" s="144"/>
      <c r="LQ51" s="144"/>
      <c r="LR51" s="144"/>
      <c r="LS51" s="144"/>
      <c r="LT51" s="144"/>
      <c r="LU51" s="144"/>
      <c r="LV51" s="144"/>
      <c r="LW51" s="144"/>
      <c r="LX51" s="144"/>
      <c r="LY51" s="144"/>
      <c r="LZ51" s="144"/>
      <c r="MA51" s="144"/>
      <c r="MB51" s="144"/>
      <c r="MC51" s="144"/>
      <c r="MD51" s="144"/>
      <c r="ME51" s="144"/>
      <c r="MF51" s="144"/>
      <c r="MG51" s="144"/>
      <c r="MH51" s="144"/>
      <c r="MI51" s="144"/>
      <c r="MJ51" s="144"/>
      <c r="MK51" s="144"/>
      <c r="ML51" s="144"/>
      <c r="MM51" s="144"/>
      <c r="MN51" s="144"/>
      <c r="MO51" s="144"/>
      <c r="MP51" s="144"/>
      <c r="MQ51" s="144"/>
      <c r="MR51" s="144"/>
      <c r="MS51" s="144"/>
      <c r="MT51" s="144"/>
      <c r="MU51" s="144"/>
      <c r="MV51" s="144"/>
      <c r="MW51" s="144"/>
      <c r="MX51" s="144"/>
      <c r="MY51" s="144"/>
      <c r="MZ51" s="144"/>
      <c r="NA51" s="144"/>
      <c r="NB51" s="144"/>
      <c r="NC51" s="144"/>
      <c r="ND51" s="144"/>
      <c r="NE51" s="144"/>
      <c r="NF51" s="144"/>
      <c r="NG51" s="144"/>
      <c r="NH51" s="144"/>
      <c r="NI51" s="144"/>
      <c r="NJ51" s="144"/>
      <c r="NK51" s="144"/>
      <c r="NL51" s="144"/>
      <c r="NM51" s="144"/>
      <c r="NN51" s="144"/>
      <c r="NO51" s="144"/>
      <c r="NP51" s="144"/>
      <c r="NQ51" s="144"/>
      <c r="NR51" s="144"/>
      <c r="NS51" s="144"/>
      <c r="NT51" s="144"/>
      <c r="NU51" s="144"/>
      <c r="NV51" s="144"/>
      <c r="NW51" s="144"/>
      <c r="NX51" s="144"/>
      <c r="NY51" s="144"/>
      <c r="NZ51" s="144"/>
      <c r="OA51" s="144"/>
      <c r="OB51" s="144"/>
      <c r="OC51" s="144"/>
      <c r="OD51" s="144"/>
      <c r="OE51" s="144"/>
      <c r="OF51" s="144"/>
      <c r="OG51" s="144"/>
      <c r="OH51" s="144"/>
      <c r="OI51" s="144"/>
      <c r="OJ51" s="144"/>
      <c r="OK51" s="144"/>
      <c r="OL51" s="144"/>
      <c r="OM51" s="144"/>
      <c r="ON51" s="144"/>
      <c r="OO51" s="144"/>
      <c r="OP51" s="144"/>
      <c r="OQ51" s="144"/>
      <c r="OR51" s="144"/>
      <c r="OS51" s="144"/>
      <c r="OT51" s="144"/>
      <c r="OU51" s="144"/>
      <c r="OV51" s="144"/>
      <c r="OW51" s="144"/>
      <c r="OX51" s="144"/>
      <c r="OY51" s="144"/>
      <c r="OZ51" s="144"/>
      <c r="PA51" s="144"/>
      <c r="PB51" s="144"/>
      <c r="PC51" s="144"/>
      <c r="PD51" s="144"/>
      <c r="PE51" s="144"/>
      <c r="PF51" s="144"/>
      <c r="PG51" s="144"/>
      <c r="PH51" s="144"/>
      <c r="PI51" s="144"/>
      <c r="PJ51" s="144"/>
      <c r="PK51" s="144"/>
      <c r="PL51" s="144"/>
      <c r="PM51" s="144"/>
      <c r="PN51" s="144"/>
      <c r="PO51" s="144"/>
      <c r="PP51" s="144"/>
      <c r="PQ51" s="144"/>
      <c r="PR51" s="144"/>
      <c r="PS51" s="144"/>
      <c r="PT51" s="144"/>
      <c r="PU51" s="144"/>
      <c r="PV51" s="144"/>
      <c r="PW51" s="144"/>
      <c r="PX51" s="144"/>
      <c r="PY51" s="144"/>
      <c r="PZ51" s="144"/>
      <c r="QA51" s="144"/>
      <c r="QB51" s="144"/>
      <c r="QC51" s="144"/>
      <c r="QD51" s="144"/>
      <c r="QE51" s="144"/>
      <c r="QF51" s="144"/>
      <c r="QG51" s="144"/>
      <c r="QH51" s="144"/>
      <c r="QI51" s="144"/>
      <c r="QJ51" s="144"/>
      <c r="QK51" s="144"/>
      <c r="QL51" s="144"/>
      <c r="QM51" s="144"/>
      <c r="QN51" s="144"/>
      <c r="QO51" s="144"/>
      <c r="QP51" s="144"/>
      <c r="QQ51" s="144"/>
      <c r="QR51" s="144"/>
      <c r="QS51" s="144"/>
      <c r="QT51" s="144"/>
      <c r="QU51" s="144"/>
      <c r="QV51" s="144"/>
      <c r="QW51" s="144"/>
      <c r="QX51" s="144"/>
      <c r="QY51" s="144"/>
      <c r="QZ51" s="144"/>
      <c r="RA51" s="144"/>
      <c r="RB51" s="144"/>
      <c r="RC51" s="144"/>
      <c r="RD51" s="144"/>
      <c r="RE51" s="144"/>
      <c r="RF51" s="144"/>
      <c r="RG51" s="144"/>
      <c r="RH51" s="144"/>
      <c r="RI51" s="144"/>
      <c r="RJ51" s="144"/>
      <c r="RK51" s="144"/>
      <c r="RL51" s="144"/>
      <c r="RM51" s="144"/>
      <c r="RN51" s="144"/>
      <c r="RO51" s="144"/>
      <c r="RP51" s="144"/>
      <c r="RQ51" s="144"/>
      <c r="RR51" s="144"/>
      <c r="RS51" s="144"/>
      <c r="RT51" s="144"/>
      <c r="RU51" s="144"/>
      <c r="RV51" s="144"/>
      <c r="RW51" s="144"/>
      <c r="RX51" s="144"/>
      <c r="RY51" s="144"/>
      <c r="RZ51" s="144"/>
      <c r="SA51" s="144"/>
      <c r="SB51" s="144"/>
      <c r="SC51" s="144"/>
      <c r="SD51" s="144"/>
    </row>
    <row r="52" spans="1:498" s="25" customFormat="1" ht="15" customHeight="1" x14ac:dyDescent="0.2">
      <c r="A52" s="50"/>
      <c r="B52" s="126"/>
      <c r="C52" s="27"/>
      <c r="D52" s="297" t="s">
        <v>341</v>
      </c>
      <c r="E52" s="148">
        <v>1</v>
      </c>
      <c r="F52" s="148">
        <v>1</v>
      </c>
      <c r="G52" s="148">
        <v>1</v>
      </c>
      <c r="H52" s="149">
        <v>1</v>
      </c>
      <c r="I52" s="29">
        <v>0</v>
      </c>
      <c r="J52" s="137"/>
      <c r="K52" s="40"/>
      <c r="L52" s="85"/>
      <c r="M52" s="1826" t="s">
        <v>223</v>
      </c>
      <c r="N52" s="1827"/>
      <c r="O52" s="1827"/>
      <c r="P52" s="1827"/>
      <c r="Q52" s="1827"/>
      <c r="R52" s="1828"/>
      <c r="S52" s="30">
        <v>2.5000000000000001E-2</v>
      </c>
      <c r="T52" s="30">
        <f t="shared" si="5"/>
        <v>0.1</v>
      </c>
      <c r="U52" s="30">
        <v>0.05</v>
      </c>
      <c r="V52" s="140"/>
      <c r="W52" s="205"/>
      <c r="X52" s="167"/>
      <c r="Y52" s="167"/>
      <c r="Z52" s="167"/>
      <c r="AA52" s="167"/>
      <c r="AB52" s="167"/>
      <c r="AC52" s="167"/>
      <c r="AD52" s="167"/>
      <c r="AE52" s="207"/>
      <c r="AF52" s="167"/>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7"/>
      <c r="CH52" s="167"/>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144"/>
      <c r="GF52" s="144"/>
      <c r="GG52" s="144"/>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144"/>
      <c r="HF52" s="144"/>
      <c r="HG52" s="144"/>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144"/>
      <c r="IF52" s="144"/>
      <c r="IG52" s="144"/>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144"/>
      <c r="JF52" s="144"/>
      <c r="JG52" s="144"/>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144"/>
      <c r="KF52" s="144"/>
      <c r="KG52" s="144"/>
      <c r="KH52" s="144"/>
      <c r="KI52" s="144"/>
      <c r="KJ52" s="144"/>
      <c r="KK52" s="144"/>
      <c r="KL52" s="144"/>
      <c r="KM52" s="144"/>
      <c r="KN52" s="144"/>
      <c r="KO52" s="144"/>
      <c r="KP52" s="144"/>
      <c r="KQ52" s="144"/>
      <c r="KR52" s="144"/>
      <c r="KS52" s="144"/>
      <c r="KT52" s="144"/>
      <c r="KU52" s="144"/>
      <c r="KV52" s="144"/>
      <c r="KW52" s="144"/>
      <c r="KX52" s="144"/>
      <c r="KY52" s="144"/>
      <c r="KZ52" s="144"/>
      <c r="LA52" s="144"/>
      <c r="LB52" s="144"/>
      <c r="LC52" s="144"/>
      <c r="LD52" s="144"/>
      <c r="LE52" s="144"/>
      <c r="LF52" s="144"/>
      <c r="LG52" s="144"/>
      <c r="LH52" s="144"/>
      <c r="LI52" s="144"/>
      <c r="LJ52" s="144"/>
      <c r="LK52" s="144"/>
      <c r="LL52" s="144"/>
      <c r="LM52" s="144"/>
      <c r="LN52" s="144"/>
      <c r="LO52" s="144"/>
      <c r="LP52" s="144"/>
      <c r="LQ52" s="144"/>
      <c r="LR52" s="144"/>
      <c r="LS52" s="144"/>
      <c r="LT52" s="144"/>
      <c r="LU52" s="144"/>
      <c r="LV52" s="144"/>
      <c r="LW52" s="144"/>
      <c r="LX52" s="144"/>
      <c r="LY52" s="144"/>
      <c r="LZ52" s="144"/>
      <c r="MA52" s="144"/>
      <c r="MB52" s="144"/>
      <c r="MC52" s="144"/>
      <c r="MD52" s="144"/>
      <c r="ME52" s="144"/>
      <c r="MF52" s="144"/>
      <c r="MG52" s="144"/>
      <c r="MH52" s="144"/>
      <c r="MI52" s="144"/>
      <c r="MJ52" s="144"/>
      <c r="MK52" s="144"/>
      <c r="ML52" s="144"/>
      <c r="MM52" s="144"/>
      <c r="MN52" s="144"/>
      <c r="MO52" s="144"/>
      <c r="MP52" s="144"/>
      <c r="MQ52" s="144"/>
      <c r="MR52" s="144"/>
      <c r="MS52" s="144"/>
      <c r="MT52" s="144"/>
      <c r="MU52" s="144"/>
      <c r="MV52" s="144"/>
      <c r="MW52" s="144"/>
      <c r="MX52" s="144"/>
      <c r="MY52" s="144"/>
      <c r="MZ52" s="144"/>
      <c r="NA52" s="144"/>
      <c r="NB52" s="144"/>
      <c r="NC52" s="144"/>
      <c r="ND52" s="144"/>
      <c r="NE52" s="144"/>
      <c r="NF52" s="144"/>
      <c r="NG52" s="144"/>
      <c r="NH52" s="144"/>
      <c r="NI52" s="144"/>
      <c r="NJ52" s="144"/>
      <c r="NK52" s="144"/>
      <c r="NL52" s="144"/>
      <c r="NM52" s="144"/>
      <c r="NN52" s="144"/>
      <c r="NO52" s="144"/>
      <c r="NP52" s="144"/>
      <c r="NQ52" s="144"/>
      <c r="NR52" s="144"/>
      <c r="NS52" s="144"/>
      <c r="NT52" s="144"/>
      <c r="NU52" s="144"/>
      <c r="NV52" s="144"/>
      <c r="NW52" s="144"/>
      <c r="NX52" s="144"/>
      <c r="NY52" s="144"/>
      <c r="NZ52" s="144"/>
      <c r="OA52" s="144"/>
      <c r="OB52" s="144"/>
      <c r="OC52" s="144"/>
      <c r="OD52" s="144"/>
      <c r="OE52" s="144"/>
      <c r="OF52" s="144"/>
      <c r="OG52" s="144"/>
      <c r="OH52" s="144"/>
      <c r="OI52" s="144"/>
      <c r="OJ52" s="144"/>
      <c r="OK52" s="144"/>
      <c r="OL52" s="144"/>
      <c r="OM52" s="144"/>
      <c r="ON52" s="144"/>
      <c r="OO52" s="144"/>
      <c r="OP52" s="144"/>
      <c r="OQ52" s="144"/>
      <c r="OR52" s="144"/>
      <c r="OS52" s="144"/>
      <c r="OT52" s="144"/>
      <c r="OU52" s="144"/>
      <c r="OV52" s="144"/>
      <c r="OW52" s="144"/>
      <c r="OX52" s="144"/>
      <c r="OY52" s="144"/>
      <c r="OZ52" s="144"/>
      <c r="PA52" s="144"/>
      <c r="PB52" s="144"/>
      <c r="PC52" s="144"/>
      <c r="PD52" s="144"/>
      <c r="PE52" s="144"/>
      <c r="PF52" s="144"/>
      <c r="PG52" s="144"/>
      <c r="PH52" s="144"/>
      <c r="PI52" s="144"/>
      <c r="PJ52" s="144"/>
      <c r="PK52" s="144"/>
      <c r="PL52" s="144"/>
      <c r="PM52" s="144"/>
      <c r="PN52" s="144"/>
      <c r="PO52" s="144"/>
      <c r="PP52" s="144"/>
      <c r="PQ52" s="144"/>
      <c r="PR52" s="144"/>
      <c r="PS52" s="144"/>
      <c r="PT52" s="144"/>
      <c r="PU52" s="144"/>
      <c r="PV52" s="144"/>
      <c r="PW52" s="144"/>
      <c r="PX52" s="144"/>
      <c r="PY52" s="144"/>
      <c r="PZ52" s="144"/>
      <c r="QA52" s="144"/>
      <c r="QB52" s="144"/>
      <c r="QC52" s="144"/>
      <c r="QD52" s="144"/>
      <c r="QE52" s="144"/>
      <c r="QF52" s="144"/>
      <c r="QG52" s="144"/>
      <c r="QH52" s="144"/>
      <c r="QI52" s="144"/>
      <c r="QJ52" s="144"/>
      <c r="QK52" s="144"/>
      <c r="QL52" s="144"/>
      <c r="QM52" s="144"/>
      <c r="QN52" s="144"/>
      <c r="QO52" s="144"/>
      <c r="QP52" s="144"/>
      <c r="QQ52" s="144"/>
      <c r="QR52" s="144"/>
      <c r="QS52" s="144"/>
      <c r="QT52" s="144"/>
      <c r="QU52" s="144"/>
      <c r="QV52" s="144"/>
      <c r="QW52" s="144"/>
      <c r="QX52" s="144"/>
      <c r="QY52" s="144"/>
      <c r="QZ52" s="144"/>
      <c r="RA52" s="144"/>
      <c r="RB52" s="144"/>
      <c r="RC52" s="144"/>
      <c r="RD52" s="144"/>
      <c r="RE52" s="144"/>
      <c r="RF52" s="144"/>
      <c r="RG52" s="144"/>
      <c r="RH52" s="144"/>
      <c r="RI52" s="144"/>
      <c r="RJ52" s="144"/>
      <c r="RK52" s="144"/>
      <c r="RL52" s="144"/>
      <c r="RM52" s="144"/>
      <c r="RN52" s="144"/>
      <c r="RO52" s="144"/>
      <c r="RP52" s="144"/>
      <c r="RQ52" s="144"/>
      <c r="RR52" s="144"/>
      <c r="RS52" s="144"/>
      <c r="RT52" s="144"/>
      <c r="RU52" s="144"/>
      <c r="RV52" s="144"/>
      <c r="RW52" s="144"/>
      <c r="RX52" s="144"/>
      <c r="RY52" s="144"/>
      <c r="RZ52" s="144"/>
      <c r="SA52" s="144"/>
      <c r="SB52" s="144"/>
      <c r="SC52" s="144"/>
      <c r="SD52" s="144"/>
    </row>
    <row r="53" spans="1:498" s="25" customFormat="1" ht="15" customHeight="1" x14ac:dyDescent="0.2">
      <c r="A53" s="50"/>
      <c r="B53" s="126"/>
      <c r="C53" s="1829" t="s">
        <v>342</v>
      </c>
      <c r="D53" s="1829"/>
      <c r="E53" s="1829"/>
      <c r="F53" s="1829"/>
      <c r="G53" s="1829"/>
      <c r="H53" s="1829"/>
      <c r="I53" s="1829"/>
      <c r="J53" s="137"/>
      <c r="K53" s="40"/>
      <c r="L53" s="85"/>
      <c r="M53" s="1826" t="s">
        <v>224</v>
      </c>
      <c r="N53" s="1827"/>
      <c r="O53" s="1827"/>
      <c r="P53" s="1827"/>
      <c r="Q53" s="1827"/>
      <c r="R53" s="1828"/>
      <c r="S53" s="30">
        <v>2.5000000000000001E-2</v>
      </c>
      <c r="T53" s="30">
        <f t="shared" si="5"/>
        <v>0.1</v>
      </c>
      <c r="U53" s="30">
        <v>0.05</v>
      </c>
      <c r="V53" s="140"/>
      <c r="W53" s="205"/>
      <c r="X53" s="167"/>
      <c r="Y53" s="167"/>
      <c r="Z53" s="167"/>
      <c r="AA53" s="167"/>
      <c r="AB53" s="167"/>
      <c r="AC53" s="167"/>
      <c r="AD53" s="167"/>
      <c r="AE53" s="207"/>
      <c r="AF53" s="167"/>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7"/>
      <c r="CH53" s="167"/>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144"/>
      <c r="GF53" s="144"/>
      <c r="GG53" s="144"/>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144"/>
      <c r="HF53" s="144"/>
      <c r="HG53" s="144"/>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144"/>
      <c r="IF53" s="144"/>
      <c r="IG53" s="144"/>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144"/>
      <c r="JF53" s="144"/>
      <c r="JG53" s="144"/>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144"/>
      <c r="KF53" s="144"/>
      <c r="KG53" s="144"/>
      <c r="KH53" s="144"/>
      <c r="KI53" s="144"/>
      <c r="KJ53" s="144"/>
      <c r="KK53" s="144"/>
      <c r="KL53" s="144"/>
      <c r="KM53" s="144"/>
      <c r="KN53" s="144"/>
      <c r="KO53" s="144"/>
      <c r="KP53" s="144"/>
      <c r="KQ53" s="144"/>
      <c r="KR53" s="144"/>
      <c r="KS53" s="144"/>
      <c r="KT53" s="144"/>
      <c r="KU53" s="144"/>
      <c r="KV53" s="144"/>
      <c r="KW53" s="144"/>
      <c r="KX53" s="144"/>
      <c r="KY53" s="144"/>
      <c r="KZ53" s="144"/>
      <c r="LA53" s="144"/>
      <c r="LB53" s="144"/>
      <c r="LC53" s="144"/>
      <c r="LD53" s="144"/>
      <c r="LE53" s="144"/>
      <c r="LF53" s="144"/>
      <c r="LG53" s="144"/>
      <c r="LH53" s="144"/>
      <c r="LI53" s="144"/>
      <c r="LJ53" s="144"/>
      <c r="LK53" s="144"/>
      <c r="LL53" s="144"/>
      <c r="LM53" s="144"/>
      <c r="LN53" s="144"/>
      <c r="LO53" s="144"/>
      <c r="LP53" s="144"/>
      <c r="LQ53" s="144"/>
      <c r="LR53" s="144"/>
      <c r="LS53" s="144"/>
      <c r="LT53" s="144"/>
      <c r="LU53" s="144"/>
      <c r="LV53" s="144"/>
      <c r="LW53" s="144"/>
      <c r="LX53" s="144"/>
      <c r="LY53" s="144"/>
      <c r="LZ53" s="144"/>
      <c r="MA53" s="144"/>
      <c r="MB53" s="144"/>
      <c r="MC53" s="144"/>
      <c r="MD53" s="144"/>
      <c r="ME53" s="144"/>
      <c r="MF53" s="144"/>
      <c r="MG53" s="144"/>
      <c r="MH53" s="144"/>
      <c r="MI53" s="144"/>
      <c r="MJ53" s="144"/>
      <c r="MK53" s="144"/>
      <c r="ML53" s="144"/>
      <c r="MM53" s="144"/>
      <c r="MN53" s="144"/>
      <c r="MO53" s="144"/>
      <c r="MP53" s="144"/>
      <c r="MQ53" s="144"/>
      <c r="MR53" s="144"/>
      <c r="MS53" s="144"/>
      <c r="MT53" s="144"/>
      <c r="MU53" s="144"/>
      <c r="MV53" s="144"/>
      <c r="MW53" s="144"/>
      <c r="MX53" s="144"/>
      <c r="MY53" s="144"/>
      <c r="MZ53" s="144"/>
      <c r="NA53" s="144"/>
      <c r="NB53" s="144"/>
      <c r="NC53" s="144"/>
      <c r="ND53" s="144"/>
      <c r="NE53" s="144"/>
      <c r="NF53" s="144"/>
      <c r="NG53" s="144"/>
      <c r="NH53" s="144"/>
      <c r="NI53" s="144"/>
      <c r="NJ53" s="144"/>
      <c r="NK53" s="144"/>
      <c r="NL53" s="144"/>
      <c r="NM53" s="144"/>
      <c r="NN53" s="144"/>
      <c r="NO53" s="144"/>
      <c r="NP53" s="144"/>
      <c r="NQ53" s="144"/>
      <c r="NR53" s="144"/>
      <c r="NS53" s="144"/>
      <c r="NT53" s="144"/>
      <c r="NU53" s="144"/>
      <c r="NV53" s="144"/>
      <c r="NW53" s="144"/>
      <c r="NX53" s="144"/>
      <c r="NY53" s="144"/>
      <c r="NZ53" s="144"/>
      <c r="OA53" s="144"/>
      <c r="OB53" s="144"/>
      <c r="OC53" s="144"/>
      <c r="OD53" s="144"/>
      <c r="OE53" s="144"/>
      <c r="OF53" s="144"/>
      <c r="OG53" s="144"/>
      <c r="OH53" s="144"/>
      <c r="OI53" s="144"/>
      <c r="OJ53" s="144"/>
      <c r="OK53" s="144"/>
      <c r="OL53" s="144"/>
      <c r="OM53" s="144"/>
      <c r="ON53" s="144"/>
      <c r="OO53" s="144"/>
      <c r="OP53" s="144"/>
      <c r="OQ53" s="144"/>
      <c r="OR53" s="144"/>
      <c r="OS53" s="144"/>
      <c r="OT53" s="144"/>
      <c r="OU53" s="144"/>
      <c r="OV53" s="144"/>
      <c r="OW53" s="144"/>
      <c r="OX53" s="144"/>
      <c r="OY53" s="144"/>
      <c r="OZ53" s="144"/>
      <c r="PA53" s="144"/>
      <c r="PB53" s="144"/>
      <c r="PC53" s="144"/>
      <c r="PD53" s="144"/>
      <c r="PE53" s="144"/>
      <c r="PF53" s="144"/>
      <c r="PG53" s="144"/>
      <c r="PH53" s="144"/>
      <c r="PI53" s="144"/>
      <c r="PJ53" s="144"/>
      <c r="PK53" s="144"/>
      <c r="PL53" s="144"/>
      <c r="PM53" s="144"/>
      <c r="PN53" s="144"/>
      <c r="PO53" s="144"/>
      <c r="PP53" s="144"/>
      <c r="PQ53" s="144"/>
      <c r="PR53" s="144"/>
      <c r="PS53" s="144"/>
      <c r="PT53" s="144"/>
      <c r="PU53" s="144"/>
      <c r="PV53" s="144"/>
      <c r="PW53" s="144"/>
      <c r="PX53" s="144"/>
      <c r="PY53" s="144"/>
      <c r="PZ53" s="144"/>
      <c r="QA53" s="144"/>
      <c r="QB53" s="144"/>
      <c r="QC53" s="144"/>
      <c r="QD53" s="144"/>
      <c r="QE53" s="144"/>
      <c r="QF53" s="144"/>
      <c r="QG53" s="144"/>
      <c r="QH53" s="144"/>
      <c r="QI53" s="144"/>
      <c r="QJ53" s="144"/>
      <c r="QK53" s="144"/>
      <c r="QL53" s="144"/>
      <c r="QM53" s="144"/>
      <c r="QN53" s="144"/>
      <c r="QO53" s="144"/>
      <c r="QP53" s="144"/>
      <c r="QQ53" s="144"/>
      <c r="QR53" s="144"/>
      <c r="QS53" s="144"/>
      <c r="QT53" s="144"/>
      <c r="QU53" s="144"/>
      <c r="QV53" s="144"/>
      <c r="QW53" s="144"/>
      <c r="QX53" s="144"/>
      <c r="QY53" s="144"/>
      <c r="QZ53" s="144"/>
      <c r="RA53" s="144"/>
      <c r="RB53" s="144"/>
      <c r="RC53" s="144"/>
      <c r="RD53" s="144"/>
      <c r="RE53" s="144"/>
      <c r="RF53" s="144"/>
      <c r="RG53" s="144"/>
      <c r="RH53" s="144"/>
      <c r="RI53" s="144"/>
      <c r="RJ53" s="144"/>
      <c r="RK53" s="144"/>
      <c r="RL53" s="144"/>
      <c r="RM53" s="144"/>
      <c r="RN53" s="144"/>
      <c r="RO53" s="144"/>
      <c r="RP53" s="144"/>
      <c r="RQ53" s="144"/>
      <c r="RR53" s="144"/>
      <c r="RS53" s="144"/>
      <c r="RT53" s="144"/>
      <c r="RU53" s="144"/>
      <c r="RV53" s="144"/>
      <c r="RW53" s="144"/>
      <c r="RX53" s="144"/>
      <c r="RY53" s="144"/>
      <c r="RZ53" s="144"/>
      <c r="SA53" s="144"/>
      <c r="SB53" s="144"/>
      <c r="SC53" s="144"/>
      <c r="SD53" s="144"/>
    </row>
    <row r="54" spans="1:498" s="25" customFormat="1" ht="15" customHeight="1" x14ac:dyDescent="0.2">
      <c r="A54" s="50"/>
      <c r="B54" s="126"/>
      <c r="C54" s="27"/>
      <c r="D54" s="298" t="s">
        <v>329</v>
      </c>
      <c r="E54" s="28">
        <v>1</v>
      </c>
      <c r="F54" s="28">
        <v>1</v>
      </c>
      <c r="G54" s="28">
        <v>1</v>
      </c>
      <c r="H54" s="218">
        <v>1</v>
      </c>
      <c r="I54" s="28">
        <v>0</v>
      </c>
      <c r="J54" s="137"/>
      <c r="K54" s="40"/>
      <c r="L54" s="85"/>
      <c r="M54" s="1826" t="s">
        <v>225</v>
      </c>
      <c r="N54" s="1827"/>
      <c r="O54" s="1827"/>
      <c r="P54" s="1827"/>
      <c r="Q54" s="1827"/>
      <c r="R54" s="1828"/>
      <c r="S54" s="30">
        <v>2.5000000000000001E-2</v>
      </c>
      <c r="T54" s="30">
        <f t="shared" si="5"/>
        <v>0.1</v>
      </c>
      <c r="U54" s="30">
        <v>0.05</v>
      </c>
      <c r="V54" s="140"/>
      <c r="W54" s="205"/>
      <c r="X54" s="167"/>
      <c r="Y54" s="167"/>
      <c r="Z54" s="167"/>
      <c r="AA54" s="167"/>
      <c r="AB54" s="167"/>
      <c r="AC54" s="167"/>
      <c r="AD54" s="167"/>
      <c r="AE54" s="207"/>
      <c r="AF54" s="167"/>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7"/>
      <c r="CH54" s="167"/>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144"/>
      <c r="GF54" s="144"/>
      <c r="GG54" s="144"/>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144"/>
      <c r="HF54" s="144"/>
      <c r="HG54" s="144"/>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144"/>
      <c r="IF54" s="144"/>
      <c r="IG54" s="144"/>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144"/>
      <c r="JF54" s="144"/>
      <c r="JG54" s="144"/>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144"/>
      <c r="KF54" s="144"/>
      <c r="KG54" s="144"/>
      <c r="KH54" s="144"/>
      <c r="KI54" s="144"/>
      <c r="KJ54" s="144"/>
      <c r="KK54" s="144"/>
      <c r="KL54" s="144"/>
      <c r="KM54" s="144"/>
      <c r="KN54" s="144"/>
      <c r="KO54" s="144"/>
      <c r="KP54" s="144"/>
      <c r="KQ54" s="144"/>
      <c r="KR54" s="144"/>
      <c r="KS54" s="144"/>
      <c r="KT54" s="144"/>
      <c r="KU54" s="144"/>
      <c r="KV54" s="144"/>
      <c r="KW54" s="144"/>
      <c r="KX54" s="144"/>
      <c r="KY54" s="144"/>
      <c r="KZ54" s="144"/>
      <c r="LA54" s="144"/>
      <c r="LB54" s="144"/>
      <c r="LC54" s="144"/>
      <c r="LD54" s="144"/>
      <c r="LE54" s="144"/>
      <c r="LF54" s="144"/>
      <c r="LG54" s="144"/>
      <c r="LH54" s="144"/>
      <c r="LI54" s="144"/>
      <c r="LJ54" s="144"/>
      <c r="LK54" s="144"/>
      <c r="LL54" s="144"/>
      <c r="LM54" s="144"/>
      <c r="LN54" s="144"/>
      <c r="LO54" s="144"/>
      <c r="LP54" s="144"/>
      <c r="LQ54" s="144"/>
      <c r="LR54" s="144"/>
      <c r="LS54" s="144"/>
      <c r="LT54" s="144"/>
      <c r="LU54" s="144"/>
      <c r="LV54" s="144"/>
      <c r="LW54" s="144"/>
      <c r="LX54" s="144"/>
      <c r="LY54" s="144"/>
      <c r="LZ54" s="144"/>
      <c r="MA54" s="144"/>
      <c r="MB54" s="144"/>
      <c r="MC54" s="144"/>
      <c r="MD54" s="144"/>
      <c r="ME54" s="144"/>
      <c r="MF54" s="144"/>
      <c r="MG54" s="144"/>
      <c r="MH54" s="144"/>
      <c r="MI54" s="144"/>
      <c r="MJ54" s="144"/>
      <c r="MK54" s="144"/>
      <c r="ML54" s="144"/>
      <c r="MM54" s="144"/>
      <c r="MN54" s="144"/>
      <c r="MO54" s="144"/>
      <c r="MP54" s="144"/>
      <c r="MQ54" s="144"/>
      <c r="MR54" s="144"/>
      <c r="MS54" s="144"/>
      <c r="MT54" s="144"/>
      <c r="MU54" s="144"/>
      <c r="MV54" s="144"/>
      <c r="MW54" s="144"/>
      <c r="MX54" s="144"/>
      <c r="MY54" s="144"/>
      <c r="MZ54" s="144"/>
      <c r="NA54" s="144"/>
      <c r="NB54" s="144"/>
      <c r="NC54" s="144"/>
      <c r="ND54" s="144"/>
      <c r="NE54" s="144"/>
      <c r="NF54" s="144"/>
      <c r="NG54" s="144"/>
      <c r="NH54" s="144"/>
      <c r="NI54" s="144"/>
      <c r="NJ54" s="144"/>
      <c r="NK54" s="144"/>
      <c r="NL54" s="144"/>
      <c r="NM54" s="144"/>
      <c r="NN54" s="144"/>
      <c r="NO54" s="144"/>
      <c r="NP54" s="144"/>
      <c r="NQ54" s="144"/>
      <c r="NR54" s="144"/>
      <c r="NS54" s="144"/>
      <c r="NT54" s="144"/>
      <c r="NU54" s="144"/>
      <c r="NV54" s="144"/>
      <c r="NW54" s="144"/>
      <c r="NX54" s="144"/>
      <c r="NY54" s="144"/>
      <c r="NZ54" s="144"/>
      <c r="OA54" s="144"/>
      <c r="OB54" s="144"/>
      <c r="OC54" s="144"/>
      <c r="OD54" s="144"/>
      <c r="OE54" s="144"/>
      <c r="OF54" s="144"/>
      <c r="OG54" s="144"/>
      <c r="OH54" s="144"/>
      <c r="OI54" s="144"/>
      <c r="OJ54" s="144"/>
      <c r="OK54" s="144"/>
      <c r="OL54" s="144"/>
      <c r="OM54" s="144"/>
      <c r="ON54" s="144"/>
      <c r="OO54" s="144"/>
      <c r="OP54" s="144"/>
      <c r="OQ54" s="144"/>
      <c r="OR54" s="144"/>
      <c r="OS54" s="144"/>
      <c r="OT54" s="144"/>
      <c r="OU54" s="144"/>
      <c r="OV54" s="144"/>
      <c r="OW54" s="144"/>
      <c r="OX54" s="144"/>
      <c r="OY54" s="144"/>
      <c r="OZ54" s="144"/>
      <c r="PA54" s="144"/>
      <c r="PB54" s="144"/>
      <c r="PC54" s="144"/>
      <c r="PD54" s="144"/>
      <c r="PE54" s="144"/>
      <c r="PF54" s="144"/>
      <c r="PG54" s="144"/>
      <c r="PH54" s="144"/>
      <c r="PI54" s="144"/>
      <c r="PJ54" s="144"/>
      <c r="PK54" s="144"/>
      <c r="PL54" s="144"/>
      <c r="PM54" s="144"/>
      <c r="PN54" s="144"/>
      <c r="PO54" s="144"/>
      <c r="PP54" s="144"/>
      <c r="PQ54" s="144"/>
      <c r="PR54" s="144"/>
      <c r="PS54" s="144"/>
      <c r="PT54" s="144"/>
      <c r="PU54" s="144"/>
      <c r="PV54" s="144"/>
      <c r="PW54" s="144"/>
      <c r="PX54" s="144"/>
      <c r="PY54" s="144"/>
      <c r="PZ54" s="144"/>
      <c r="QA54" s="144"/>
      <c r="QB54" s="144"/>
      <c r="QC54" s="144"/>
      <c r="QD54" s="144"/>
      <c r="QE54" s="144"/>
      <c r="QF54" s="144"/>
      <c r="QG54" s="144"/>
      <c r="QH54" s="144"/>
      <c r="QI54" s="144"/>
      <c r="QJ54" s="144"/>
      <c r="QK54" s="144"/>
      <c r="QL54" s="144"/>
      <c r="QM54" s="144"/>
      <c r="QN54" s="144"/>
      <c r="QO54" s="144"/>
      <c r="QP54" s="144"/>
      <c r="QQ54" s="144"/>
      <c r="QR54" s="144"/>
      <c r="QS54" s="144"/>
      <c r="QT54" s="144"/>
      <c r="QU54" s="144"/>
      <c r="QV54" s="144"/>
      <c r="QW54" s="144"/>
      <c r="QX54" s="144"/>
      <c r="QY54" s="144"/>
      <c r="QZ54" s="144"/>
      <c r="RA54" s="144"/>
      <c r="RB54" s="144"/>
      <c r="RC54" s="144"/>
      <c r="RD54" s="144"/>
      <c r="RE54" s="144"/>
      <c r="RF54" s="144"/>
      <c r="RG54" s="144"/>
      <c r="RH54" s="144"/>
      <c r="RI54" s="144"/>
      <c r="RJ54" s="144"/>
      <c r="RK54" s="144"/>
      <c r="RL54" s="144"/>
      <c r="RM54" s="144"/>
      <c r="RN54" s="144"/>
      <c r="RO54" s="144"/>
      <c r="RP54" s="144"/>
      <c r="RQ54" s="144"/>
      <c r="RR54" s="144"/>
      <c r="RS54" s="144"/>
      <c r="RT54" s="144"/>
      <c r="RU54" s="144"/>
      <c r="RV54" s="144"/>
      <c r="RW54" s="144"/>
      <c r="RX54" s="144"/>
      <c r="RY54" s="144"/>
      <c r="RZ54" s="144"/>
      <c r="SA54" s="144"/>
      <c r="SB54" s="144"/>
      <c r="SC54" s="144"/>
      <c r="SD54" s="144"/>
    </row>
    <row r="55" spans="1:498" s="25" customFormat="1" ht="15" customHeight="1" x14ac:dyDescent="0.2">
      <c r="A55" s="50"/>
      <c r="B55" s="126"/>
      <c r="C55" s="27"/>
      <c r="D55" s="297" t="s">
        <v>330</v>
      </c>
      <c r="E55" s="29">
        <v>1</v>
      </c>
      <c r="F55" s="29">
        <v>1</v>
      </c>
      <c r="G55" s="29">
        <v>1</v>
      </c>
      <c r="H55" s="47">
        <v>1</v>
      </c>
      <c r="I55" s="28">
        <v>0</v>
      </c>
      <c r="J55" s="137"/>
      <c r="K55" s="40"/>
      <c r="L55" s="85"/>
      <c r="M55" s="1826" t="s">
        <v>226</v>
      </c>
      <c r="N55" s="1827"/>
      <c r="O55" s="1827"/>
      <c r="P55" s="1827"/>
      <c r="Q55" s="1827"/>
      <c r="R55" s="1828"/>
      <c r="S55" s="30">
        <v>2.5000000000000001E-2</v>
      </c>
      <c r="T55" s="30">
        <f t="shared" si="5"/>
        <v>0.1</v>
      </c>
      <c r="U55" s="30">
        <v>0.05</v>
      </c>
      <c r="V55" s="140"/>
      <c r="W55" s="205"/>
      <c r="X55" s="167"/>
      <c r="Y55" s="167"/>
      <c r="Z55" s="167"/>
      <c r="AA55" s="167"/>
      <c r="AB55" s="167"/>
      <c r="AC55" s="167"/>
      <c r="AD55" s="167"/>
      <c r="AE55" s="207"/>
      <c r="AF55" s="167"/>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7"/>
      <c r="CH55" s="167"/>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144"/>
      <c r="GF55" s="144"/>
      <c r="GG55" s="144"/>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144"/>
      <c r="HF55" s="144"/>
      <c r="HG55" s="144"/>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144"/>
      <c r="IF55" s="144"/>
      <c r="IG55" s="144"/>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144"/>
      <c r="JF55" s="144"/>
      <c r="JG55" s="144"/>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144"/>
      <c r="KF55" s="144"/>
      <c r="KG55" s="144"/>
      <c r="KH55" s="144"/>
      <c r="KI55" s="144"/>
      <c r="KJ55" s="144"/>
      <c r="KK55" s="144"/>
      <c r="KL55" s="144"/>
      <c r="KM55" s="144"/>
      <c r="KN55" s="144"/>
      <c r="KO55" s="144"/>
      <c r="KP55" s="144"/>
      <c r="KQ55" s="144"/>
      <c r="KR55" s="144"/>
      <c r="KS55" s="144"/>
      <c r="KT55" s="144"/>
      <c r="KU55" s="144"/>
      <c r="KV55" s="144"/>
      <c r="KW55" s="144"/>
      <c r="KX55" s="144"/>
      <c r="KY55" s="144"/>
      <c r="KZ55" s="144"/>
      <c r="LA55" s="144"/>
      <c r="LB55" s="144"/>
      <c r="LC55" s="144"/>
      <c r="LD55" s="144"/>
      <c r="LE55" s="144"/>
      <c r="LF55" s="144"/>
      <c r="LG55" s="144"/>
      <c r="LH55" s="144"/>
      <c r="LI55" s="144"/>
      <c r="LJ55" s="144"/>
      <c r="LK55" s="144"/>
      <c r="LL55" s="144"/>
      <c r="LM55" s="144"/>
      <c r="LN55" s="144"/>
      <c r="LO55" s="144"/>
      <c r="LP55" s="144"/>
      <c r="LQ55" s="144"/>
      <c r="LR55" s="144"/>
      <c r="LS55" s="144"/>
      <c r="LT55" s="144"/>
      <c r="LU55" s="144"/>
      <c r="LV55" s="144"/>
      <c r="LW55" s="144"/>
      <c r="LX55" s="144"/>
      <c r="LY55" s="144"/>
      <c r="LZ55" s="144"/>
      <c r="MA55" s="144"/>
      <c r="MB55" s="144"/>
      <c r="MC55" s="144"/>
      <c r="MD55" s="144"/>
      <c r="ME55" s="144"/>
      <c r="MF55" s="144"/>
      <c r="MG55" s="144"/>
      <c r="MH55" s="144"/>
      <c r="MI55" s="144"/>
      <c r="MJ55" s="144"/>
      <c r="MK55" s="144"/>
      <c r="ML55" s="144"/>
      <c r="MM55" s="144"/>
      <c r="MN55" s="144"/>
      <c r="MO55" s="144"/>
      <c r="MP55" s="144"/>
      <c r="MQ55" s="144"/>
      <c r="MR55" s="144"/>
      <c r="MS55" s="144"/>
      <c r="MT55" s="144"/>
      <c r="MU55" s="144"/>
      <c r="MV55" s="144"/>
      <c r="MW55" s="144"/>
      <c r="MX55" s="144"/>
      <c r="MY55" s="144"/>
      <c r="MZ55" s="144"/>
      <c r="NA55" s="144"/>
      <c r="NB55" s="144"/>
      <c r="NC55" s="144"/>
      <c r="ND55" s="144"/>
      <c r="NE55" s="144"/>
      <c r="NF55" s="144"/>
      <c r="NG55" s="144"/>
      <c r="NH55" s="144"/>
      <c r="NI55" s="144"/>
      <c r="NJ55" s="144"/>
      <c r="NK55" s="144"/>
      <c r="NL55" s="144"/>
      <c r="NM55" s="144"/>
      <c r="NN55" s="144"/>
      <c r="NO55" s="144"/>
      <c r="NP55" s="144"/>
      <c r="NQ55" s="144"/>
      <c r="NR55" s="144"/>
      <c r="NS55" s="144"/>
      <c r="NT55" s="144"/>
      <c r="NU55" s="144"/>
      <c r="NV55" s="144"/>
      <c r="NW55" s="144"/>
      <c r="NX55" s="144"/>
      <c r="NY55" s="144"/>
      <c r="NZ55" s="144"/>
      <c r="OA55" s="144"/>
      <c r="OB55" s="144"/>
      <c r="OC55" s="144"/>
      <c r="OD55" s="144"/>
      <c r="OE55" s="144"/>
      <c r="OF55" s="144"/>
      <c r="OG55" s="144"/>
      <c r="OH55" s="144"/>
      <c r="OI55" s="144"/>
      <c r="OJ55" s="144"/>
      <c r="OK55" s="144"/>
      <c r="OL55" s="144"/>
      <c r="OM55" s="144"/>
      <c r="ON55" s="144"/>
      <c r="OO55" s="144"/>
      <c r="OP55" s="144"/>
      <c r="OQ55" s="144"/>
      <c r="OR55" s="144"/>
      <c r="OS55" s="144"/>
      <c r="OT55" s="144"/>
      <c r="OU55" s="144"/>
      <c r="OV55" s="144"/>
      <c r="OW55" s="144"/>
      <c r="OX55" s="144"/>
      <c r="OY55" s="144"/>
      <c r="OZ55" s="144"/>
      <c r="PA55" s="144"/>
      <c r="PB55" s="144"/>
      <c r="PC55" s="144"/>
      <c r="PD55" s="144"/>
      <c r="PE55" s="144"/>
      <c r="PF55" s="144"/>
      <c r="PG55" s="144"/>
      <c r="PH55" s="144"/>
      <c r="PI55" s="144"/>
      <c r="PJ55" s="144"/>
      <c r="PK55" s="144"/>
      <c r="PL55" s="144"/>
      <c r="PM55" s="144"/>
      <c r="PN55" s="144"/>
      <c r="PO55" s="144"/>
      <c r="PP55" s="144"/>
      <c r="PQ55" s="144"/>
      <c r="PR55" s="144"/>
      <c r="PS55" s="144"/>
      <c r="PT55" s="144"/>
      <c r="PU55" s="144"/>
      <c r="PV55" s="144"/>
      <c r="PW55" s="144"/>
      <c r="PX55" s="144"/>
      <c r="PY55" s="144"/>
      <c r="PZ55" s="144"/>
      <c r="QA55" s="144"/>
      <c r="QB55" s="144"/>
      <c r="QC55" s="144"/>
      <c r="QD55" s="144"/>
      <c r="QE55" s="144"/>
      <c r="QF55" s="144"/>
      <c r="QG55" s="144"/>
      <c r="QH55" s="144"/>
      <c r="QI55" s="144"/>
      <c r="QJ55" s="144"/>
      <c r="QK55" s="144"/>
      <c r="QL55" s="144"/>
      <c r="QM55" s="144"/>
      <c r="QN55" s="144"/>
      <c r="QO55" s="144"/>
      <c r="QP55" s="144"/>
      <c r="QQ55" s="144"/>
      <c r="QR55" s="144"/>
      <c r="QS55" s="144"/>
      <c r="QT55" s="144"/>
      <c r="QU55" s="144"/>
      <c r="QV55" s="144"/>
      <c r="QW55" s="144"/>
      <c r="QX55" s="144"/>
      <c r="QY55" s="144"/>
      <c r="QZ55" s="144"/>
      <c r="RA55" s="144"/>
      <c r="RB55" s="144"/>
      <c r="RC55" s="144"/>
      <c r="RD55" s="144"/>
      <c r="RE55" s="144"/>
      <c r="RF55" s="144"/>
      <c r="RG55" s="144"/>
      <c r="RH55" s="144"/>
      <c r="RI55" s="144"/>
      <c r="RJ55" s="144"/>
      <c r="RK55" s="144"/>
      <c r="RL55" s="144"/>
      <c r="RM55" s="144"/>
      <c r="RN55" s="144"/>
      <c r="RO55" s="144"/>
      <c r="RP55" s="144"/>
      <c r="RQ55" s="144"/>
      <c r="RR55" s="144"/>
      <c r="RS55" s="144"/>
      <c r="RT55" s="144"/>
      <c r="RU55" s="144"/>
      <c r="RV55" s="144"/>
      <c r="RW55" s="144"/>
      <c r="RX55" s="144"/>
      <c r="RY55" s="144"/>
      <c r="RZ55" s="144"/>
      <c r="SA55" s="144"/>
      <c r="SB55" s="144"/>
      <c r="SC55" s="144"/>
      <c r="SD55" s="144"/>
    </row>
    <row r="56" spans="1:498" s="25" customFormat="1" ht="15" customHeight="1" x14ac:dyDescent="0.2">
      <c r="A56" s="50"/>
      <c r="B56" s="126"/>
      <c r="C56" s="27"/>
      <c r="D56" s="297" t="s">
        <v>343</v>
      </c>
      <c r="E56" s="148">
        <v>1</v>
      </c>
      <c r="F56" s="148">
        <v>1</v>
      </c>
      <c r="G56" s="148">
        <v>1</v>
      </c>
      <c r="H56" s="149">
        <v>1</v>
      </c>
      <c r="I56" s="28">
        <v>0</v>
      </c>
      <c r="J56" s="137"/>
      <c r="K56" s="40"/>
      <c r="L56" s="85"/>
      <c r="M56" s="1826" t="s">
        <v>227</v>
      </c>
      <c r="N56" s="1827"/>
      <c r="O56" s="1827"/>
      <c r="P56" s="1827"/>
      <c r="Q56" s="1827"/>
      <c r="R56" s="1828"/>
      <c r="S56" s="146">
        <v>2.5000000000000001E-2</v>
      </c>
      <c r="T56" s="146">
        <f t="shared" si="5"/>
        <v>0.1</v>
      </c>
      <c r="U56" s="146">
        <v>0.05</v>
      </c>
      <c r="V56" s="140"/>
      <c r="W56" s="205"/>
      <c r="X56" s="167"/>
      <c r="Y56" s="167"/>
      <c r="Z56" s="167"/>
      <c r="AA56" s="167"/>
      <c r="AB56" s="167"/>
      <c r="AC56" s="167"/>
      <c r="AD56" s="167"/>
      <c r="AE56" s="207"/>
      <c r="AF56" s="167"/>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7"/>
      <c r="CH56" s="167"/>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144"/>
      <c r="GF56" s="144"/>
      <c r="GG56" s="144"/>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144"/>
      <c r="HF56" s="144"/>
      <c r="HG56" s="144"/>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144"/>
      <c r="IF56" s="144"/>
      <c r="IG56" s="144"/>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144"/>
      <c r="JF56" s="144"/>
      <c r="JG56" s="144"/>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144"/>
      <c r="KF56" s="144"/>
      <c r="KG56" s="144"/>
      <c r="KH56" s="144"/>
      <c r="KI56" s="144"/>
      <c r="KJ56" s="144"/>
      <c r="KK56" s="144"/>
      <c r="KL56" s="144"/>
      <c r="KM56" s="144"/>
      <c r="KN56" s="144"/>
      <c r="KO56" s="144"/>
      <c r="KP56" s="144"/>
      <c r="KQ56" s="144"/>
      <c r="KR56" s="144"/>
      <c r="KS56" s="144"/>
      <c r="KT56" s="144"/>
      <c r="KU56" s="144"/>
      <c r="KV56" s="144"/>
      <c r="KW56" s="144"/>
      <c r="KX56" s="144"/>
      <c r="KY56" s="144"/>
      <c r="KZ56" s="144"/>
      <c r="LA56" s="144"/>
      <c r="LB56" s="144"/>
      <c r="LC56" s="144"/>
      <c r="LD56" s="144"/>
      <c r="LE56" s="144"/>
      <c r="LF56" s="144"/>
      <c r="LG56" s="144"/>
      <c r="LH56" s="144"/>
      <c r="LI56" s="144"/>
      <c r="LJ56" s="144"/>
      <c r="LK56" s="144"/>
      <c r="LL56" s="144"/>
      <c r="LM56" s="144"/>
      <c r="LN56" s="144"/>
      <c r="LO56" s="144"/>
      <c r="LP56" s="144"/>
      <c r="LQ56" s="144"/>
      <c r="LR56" s="144"/>
      <c r="LS56" s="144"/>
      <c r="LT56" s="144"/>
      <c r="LU56" s="144"/>
      <c r="LV56" s="144"/>
      <c r="LW56" s="144"/>
      <c r="LX56" s="144"/>
      <c r="LY56" s="144"/>
      <c r="LZ56" s="144"/>
      <c r="MA56" s="144"/>
      <c r="MB56" s="144"/>
      <c r="MC56" s="144"/>
      <c r="MD56" s="144"/>
      <c r="ME56" s="144"/>
      <c r="MF56" s="144"/>
      <c r="MG56" s="144"/>
      <c r="MH56" s="144"/>
      <c r="MI56" s="144"/>
      <c r="MJ56" s="144"/>
      <c r="MK56" s="144"/>
      <c r="ML56" s="144"/>
      <c r="MM56" s="144"/>
      <c r="MN56" s="144"/>
      <c r="MO56" s="144"/>
      <c r="MP56" s="144"/>
      <c r="MQ56" s="144"/>
      <c r="MR56" s="144"/>
      <c r="MS56" s="144"/>
      <c r="MT56" s="144"/>
      <c r="MU56" s="144"/>
      <c r="MV56" s="144"/>
      <c r="MW56" s="144"/>
      <c r="MX56" s="144"/>
      <c r="MY56" s="144"/>
      <c r="MZ56" s="144"/>
      <c r="NA56" s="144"/>
      <c r="NB56" s="144"/>
      <c r="NC56" s="144"/>
      <c r="ND56" s="144"/>
      <c r="NE56" s="144"/>
      <c r="NF56" s="144"/>
      <c r="NG56" s="144"/>
      <c r="NH56" s="144"/>
      <c r="NI56" s="144"/>
      <c r="NJ56" s="144"/>
      <c r="NK56" s="144"/>
      <c r="NL56" s="144"/>
      <c r="NM56" s="144"/>
      <c r="NN56" s="144"/>
      <c r="NO56" s="144"/>
      <c r="NP56" s="144"/>
      <c r="NQ56" s="144"/>
      <c r="NR56" s="144"/>
      <c r="NS56" s="144"/>
      <c r="NT56" s="144"/>
      <c r="NU56" s="144"/>
      <c r="NV56" s="144"/>
      <c r="NW56" s="144"/>
      <c r="NX56" s="144"/>
      <c r="NY56" s="144"/>
      <c r="NZ56" s="144"/>
      <c r="OA56" s="144"/>
      <c r="OB56" s="144"/>
      <c r="OC56" s="144"/>
      <c r="OD56" s="144"/>
      <c r="OE56" s="144"/>
      <c r="OF56" s="144"/>
      <c r="OG56" s="144"/>
      <c r="OH56" s="144"/>
      <c r="OI56" s="144"/>
      <c r="OJ56" s="144"/>
      <c r="OK56" s="144"/>
      <c r="OL56" s="144"/>
      <c r="OM56" s="144"/>
      <c r="ON56" s="144"/>
      <c r="OO56" s="144"/>
      <c r="OP56" s="144"/>
      <c r="OQ56" s="144"/>
      <c r="OR56" s="144"/>
      <c r="OS56" s="144"/>
      <c r="OT56" s="144"/>
      <c r="OU56" s="144"/>
      <c r="OV56" s="144"/>
      <c r="OW56" s="144"/>
      <c r="OX56" s="144"/>
      <c r="OY56" s="144"/>
      <c r="OZ56" s="144"/>
      <c r="PA56" s="144"/>
      <c r="PB56" s="144"/>
      <c r="PC56" s="144"/>
      <c r="PD56" s="144"/>
      <c r="PE56" s="144"/>
      <c r="PF56" s="144"/>
      <c r="PG56" s="144"/>
      <c r="PH56" s="144"/>
      <c r="PI56" s="144"/>
      <c r="PJ56" s="144"/>
      <c r="PK56" s="144"/>
      <c r="PL56" s="144"/>
      <c r="PM56" s="144"/>
      <c r="PN56" s="144"/>
      <c r="PO56" s="144"/>
      <c r="PP56" s="144"/>
      <c r="PQ56" s="144"/>
      <c r="PR56" s="144"/>
      <c r="PS56" s="144"/>
      <c r="PT56" s="144"/>
      <c r="PU56" s="144"/>
      <c r="PV56" s="144"/>
      <c r="PW56" s="144"/>
      <c r="PX56" s="144"/>
      <c r="PY56" s="144"/>
      <c r="PZ56" s="144"/>
      <c r="QA56" s="144"/>
      <c r="QB56" s="144"/>
      <c r="QC56" s="144"/>
      <c r="QD56" s="144"/>
      <c r="QE56" s="144"/>
      <c r="QF56" s="144"/>
      <c r="QG56" s="144"/>
      <c r="QH56" s="144"/>
      <c r="QI56" s="144"/>
      <c r="QJ56" s="144"/>
      <c r="QK56" s="144"/>
      <c r="QL56" s="144"/>
      <c r="QM56" s="144"/>
      <c r="QN56" s="144"/>
      <c r="QO56" s="144"/>
      <c r="QP56" s="144"/>
      <c r="QQ56" s="144"/>
      <c r="QR56" s="144"/>
      <c r="QS56" s="144"/>
      <c r="QT56" s="144"/>
      <c r="QU56" s="144"/>
      <c r="QV56" s="144"/>
      <c r="QW56" s="144"/>
      <c r="QX56" s="144"/>
      <c r="QY56" s="144"/>
      <c r="QZ56" s="144"/>
      <c r="RA56" s="144"/>
      <c r="RB56" s="144"/>
      <c r="RC56" s="144"/>
      <c r="RD56" s="144"/>
      <c r="RE56" s="144"/>
      <c r="RF56" s="144"/>
      <c r="RG56" s="144"/>
      <c r="RH56" s="144"/>
      <c r="RI56" s="144"/>
      <c r="RJ56" s="144"/>
      <c r="RK56" s="144"/>
      <c r="RL56" s="144"/>
      <c r="RM56" s="144"/>
      <c r="RN56" s="144"/>
      <c r="RO56" s="144"/>
      <c r="RP56" s="144"/>
      <c r="RQ56" s="144"/>
      <c r="RR56" s="144"/>
      <c r="RS56" s="144"/>
      <c r="RT56" s="144"/>
      <c r="RU56" s="144"/>
      <c r="RV56" s="144"/>
      <c r="RW56" s="144"/>
      <c r="RX56" s="144"/>
      <c r="RY56" s="144"/>
      <c r="RZ56" s="144"/>
      <c r="SA56" s="144"/>
      <c r="SB56" s="144"/>
      <c r="SC56" s="144"/>
      <c r="SD56" s="144"/>
    </row>
    <row r="57" spans="1:498" s="25" customFormat="1" ht="15" customHeight="1" x14ac:dyDescent="0.2">
      <c r="A57" s="50"/>
      <c r="B57" s="1807" t="s">
        <v>307</v>
      </c>
      <c r="C57" s="1840"/>
      <c r="D57" s="1841"/>
      <c r="E57" s="1840"/>
      <c r="F57" s="1840"/>
      <c r="G57" s="1840"/>
      <c r="H57" s="1840"/>
      <c r="I57" s="1842"/>
      <c r="J57" s="137"/>
      <c r="K57" s="7"/>
      <c r="L57" s="1866" t="s">
        <v>233</v>
      </c>
      <c r="M57" s="1867"/>
      <c r="N57" s="1867"/>
      <c r="O57" s="1867"/>
      <c r="P57" s="1867"/>
      <c r="Q57" s="1867"/>
      <c r="R57" s="1867"/>
      <c r="S57" s="1867"/>
      <c r="T57" s="1867"/>
      <c r="U57" s="1868"/>
      <c r="V57" s="140"/>
      <c r="W57" s="172"/>
      <c r="X57" s="7"/>
      <c r="Y57" s="7"/>
      <c r="Z57" s="7"/>
      <c r="AA57" s="7"/>
      <c r="AB57" s="7"/>
      <c r="AC57" s="7"/>
      <c r="AD57" s="167"/>
      <c r="AE57" s="207"/>
      <c r="AF57" s="167"/>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7"/>
      <c r="CH57" s="167"/>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144"/>
      <c r="GF57" s="144"/>
      <c r="GG57" s="144"/>
      <c r="GH57" s="144"/>
      <c r="GI57" s="144"/>
      <c r="GJ57" s="144"/>
      <c r="GK57" s="144"/>
      <c r="GL57" s="144"/>
      <c r="GM57" s="144"/>
      <c r="GN57" s="144"/>
      <c r="GO57" s="144"/>
      <c r="GP57" s="144"/>
      <c r="GQ57" s="144"/>
      <c r="GR57" s="144"/>
      <c r="GS57" s="144"/>
      <c r="GT57" s="144"/>
      <c r="GU57" s="144"/>
      <c r="GV57" s="144"/>
      <c r="GW57" s="144"/>
      <c r="GX57" s="144"/>
      <c r="GY57" s="144"/>
      <c r="GZ57" s="144"/>
      <c r="HA57" s="144"/>
      <c r="HB57" s="144"/>
      <c r="HC57" s="144"/>
      <c r="HD57" s="144"/>
      <c r="HE57" s="144"/>
      <c r="HF57" s="144"/>
      <c r="HG57" s="144"/>
      <c r="HH57" s="144"/>
      <c r="HI57" s="144"/>
      <c r="HJ57" s="144"/>
      <c r="HK57" s="144"/>
      <c r="HL57" s="144"/>
      <c r="HM57" s="144"/>
      <c r="HN57" s="144"/>
      <c r="HO57" s="144"/>
      <c r="HP57" s="144"/>
      <c r="HQ57" s="144"/>
      <c r="HR57" s="144"/>
      <c r="HS57" s="144"/>
      <c r="HT57" s="144"/>
      <c r="HU57" s="144"/>
      <c r="HV57" s="144"/>
      <c r="HW57" s="144"/>
      <c r="HX57" s="144"/>
      <c r="HY57" s="144"/>
      <c r="HZ57" s="144"/>
      <c r="IA57" s="144"/>
      <c r="IB57" s="144"/>
      <c r="IC57" s="144"/>
      <c r="ID57" s="144"/>
      <c r="IE57" s="144"/>
      <c r="IF57" s="144"/>
      <c r="IG57" s="144"/>
      <c r="IH57" s="144"/>
      <c r="II57" s="144"/>
      <c r="IJ57" s="144"/>
      <c r="IK57" s="144"/>
      <c r="IL57" s="144"/>
      <c r="IM57" s="144"/>
      <c r="IN57" s="144"/>
      <c r="IO57" s="144"/>
      <c r="IP57" s="144"/>
      <c r="IQ57" s="144"/>
      <c r="IR57" s="144"/>
      <c r="IS57" s="144"/>
      <c r="IT57" s="144"/>
      <c r="IU57" s="144"/>
      <c r="IV57" s="144"/>
      <c r="IW57" s="144"/>
      <c r="IX57" s="144"/>
      <c r="IY57" s="144"/>
      <c r="IZ57" s="144"/>
      <c r="JA57" s="144"/>
      <c r="JB57" s="144"/>
      <c r="JC57" s="144"/>
      <c r="JD57" s="144"/>
      <c r="JE57" s="144"/>
      <c r="JF57" s="144"/>
      <c r="JG57" s="144"/>
      <c r="JH57" s="144"/>
      <c r="JI57" s="144"/>
      <c r="JJ57" s="144"/>
      <c r="JK57" s="144"/>
      <c r="JL57" s="144"/>
      <c r="JM57" s="144"/>
      <c r="JN57" s="144"/>
      <c r="JO57" s="144"/>
      <c r="JP57" s="144"/>
      <c r="JQ57" s="144"/>
      <c r="JR57" s="144"/>
      <c r="JS57" s="144"/>
      <c r="JT57" s="144"/>
      <c r="JU57" s="144"/>
      <c r="JV57" s="144"/>
      <c r="JW57" s="144"/>
      <c r="JX57" s="144"/>
      <c r="JY57" s="144"/>
      <c r="JZ57" s="144"/>
      <c r="KA57" s="144"/>
      <c r="KB57" s="144"/>
      <c r="KC57" s="144"/>
      <c r="KD57" s="144"/>
      <c r="KE57" s="144"/>
      <c r="KF57" s="144"/>
      <c r="KG57" s="144"/>
      <c r="KH57" s="144"/>
      <c r="KI57" s="144"/>
      <c r="KJ57" s="144"/>
      <c r="KK57" s="144"/>
      <c r="KL57" s="144"/>
      <c r="KM57" s="144"/>
      <c r="KN57" s="144"/>
      <c r="KO57" s="144"/>
      <c r="KP57" s="144"/>
      <c r="KQ57" s="144"/>
      <c r="KR57" s="144"/>
      <c r="KS57" s="144"/>
      <c r="KT57" s="144"/>
      <c r="KU57" s="144"/>
      <c r="KV57" s="144"/>
      <c r="KW57" s="144"/>
      <c r="KX57" s="144"/>
      <c r="KY57" s="144"/>
      <c r="KZ57" s="144"/>
      <c r="LA57" s="144"/>
      <c r="LB57" s="144"/>
      <c r="LC57" s="144"/>
      <c r="LD57" s="144"/>
      <c r="LE57" s="144"/>
      <c r="LF57" s="144"/>
      <c r="LG57" s="144"/>
      <c r="LH57" s="144"/>
      <c r="LI57" s="144"/>
      <c r="LJ57" s="144"/>
      <c r="LK57" s="144"/>
      <c r="LL57" s="144"/>
      <c r="LM57" s="144"/>
      <c r="LN57" s="144"/>
      <c r="LO57" s="144"/>
      <c r="LP57" s="144"/>
      <c r="LQ57" s="144"/>
      <c r="LR57" s="144"/>
      <c r="LS57" s="144"/>
      <c r="LT57" s="144"/>
      <c r="LU57" s="144"/>
      <c r="LV57" s="144"/>
      <c r="LW57" s="144"/>
      <c r="LX57" s="144"/>
      <c r="LY57" s="144"/>
      <c r="LZ57" s="144"/>
      <c r="MA57" s="144"/>
      <c r="MB57" s="144"/>
      <c r="MC57" s="144"/>
      <c r="MD57" s="144"/>
      <c r="ME57" s="144"/>
      <c r="MF57" s="144"/>
      <c r="MG57" s="144"/>
      <c r="MH57" s="144"/>
      <c r="MI57" s="144"/>
      <c r="MJ57" s="144"/>
      <c r="MK57" s="144"/>
      <c r="ML57" s="144"/>
      <c r="MM57" s="144"/>
      <c r="MN57" s="144"/>
      <c r="MO57" s="144"/>
      <c r="MP57" s="144"/>
      <c r="MQ57" s="144"/>
      <c r="MR57" s="144"/>
      <c r="MS57" s="144"/>
      <c r="MT57" s="144"/>
      <c r="MU57" s="144"/>
      <c r="MV57" s="144"/>
      <c r="MW57" s="144"/>
      <c r="MX57" s="144"/>
      <c r="MY57" s="144"/>
      <c r="MZ57" s="144"/>
      <c r="NA57" s="144"/>
      <c r="NB57" s="144"/>
      <c r="NC57" s="144"/>
      <c r="ND57" s="144"/>
      <c r="NE57" s="144"/>
      <c r="NF57" s="144"/>
      <c r="NG57" s="144"/>
      <c r="NH57" s="144"/>
      <c r="NI57" s="144"/>
      <c r="NJ57" s="144"/>
      <c r="NK57" s="144"/>
      <c r="NL57" s="144"/>
      <c r="NM57" s="144"/>
      <c r="NN57" s="144"/>
      <c r="NO57" s="144"/>
      <c r="NP57" s="144"/>
      <c r="NQ57" s="144"/>
      <c r="NR57" s="144"/>
      <c r="NS57" s="144"/>
      <c r="NT57" s="144"/>
      <c r="NU57" s="144"/>
      <c r="NV57" s="144"/>
      <c r="NW57" s="144"/>
      <c r="NX57" s="144"/>
      <c r="NY57" s="144"/>
      <c r="NZ57" s="144"/>
      <c r="OA57" s="144"/>
      <c r="OB57" s="144"/>
      <c r="OC57" s="144"/>
      <c r="OD57" s="144"/>
      <c r="OE57" s="144"/>
      <c r="OF57" s="144"/>
      <c r="OG57" s="144"/>
      <c r="OH57" s="144"/>
      <c r="OI57" s="144"/>
      <c r="OJ57" s="144"/>
      <c r="OK57" s="144"/>
      <c r="OL57" s="144"/>
      <c r="OM57" s="144"/>
      <c r="ON57" s="144"/>
      <c r="OO57" s="144"/>
      <c r="OP57" s="144"/>
      <c r="OQ57" s="144"/>
      <c r="OR57" s="144"/>
      <c r="OS57" s="144"/>
      <c r="OT57" s="144"/>
      <c r="OU57" s="144"/>
      <c r="OV57" s="144"/>
      <c r="OW57" s="144"/>
      <c r="OX57" s="144"/>
      <c r="OY57" s="144"/>
      <c r="OZ57" s="144"/>
      <c r="PA57" s="144"/>
      <c r="PB57" s="144"/>
      <c r="PC57" s="144"/>
      <c r="PD57" s="144"/>
      <c r="PE57" s="144"/>
      <c r="PF57" s="144"/>
      <c r="PG57" s="144"/>
      <c r="PH57" s="144"/>
      <c r="PI57" s="144"/>
      <c r="PJ57" s="144"/>
      <c r="PK57" s="144"/>
      <c r="PL57" s="144"/>
      <c r="PM57" s="144"/>
      <c r="PN57" s="144"/>
      <c r="PO57" s="144"/>
      <c r="PP57" s="144"/>
      <c r="PQ57" s="144"/>
      <c r="PR57" s="144"/>
      <c r="PS57" s="144"/>
      <c r="PT57" s="144"/>
      <c r="PU57" s="144"/>
      <c r="PV57" s="144"/>
      <c r="PW57" s="144"/>
      <c r="PX57" s="144"/>
      <c r="PY57" s="144"/>
      <c r="PZ57" s="144"/>
      <c r="QA57" s="144"/>
      <c r="QB57" s="144"/>
      <c r="QC57" s="144"/>
      <c r="QD57" s="144"/>
      <c r="QE57" s="144"/>
      <c r="QF57" s="144"/>
      <c r="QG57" s="144"/>
      <c r="QH57" s="144"/>
      <c r="QI57" s="144"/>
      <c r="QJ57" s="144"/>
      <c r="QK57" s="144"/>
      <c r="QL57" s="144"/>
      <c r="QM57" s="144"/>
      <c r="QN57" s="144"/>
      <c r="QO57" s="144"/>
      <c r="QP57" s="144"/>
      <c r="QQ57" s="144"/>
      <c r="QR57" s="144"/>
      <c r="QS57" s="144"/>
      <c r="QT57" s="144"/>
      <c r="QU57" s="144"/>
      <c r="QV57" s="144"/>
      <c r="QW57" s="144"/>
      <c r="QX57" s="144"/>
      <c r="QY57" s="144"/>
      <c r="QZ57" s="144"/>
      <c r="RA57" s="144"/>
      <c r="RB57" s="144"/>
      <c r="RC57" s="144"/>
      <c r="RD57" s="144"/>
      <c r="RE57" s="144"/>
      <c r="RF57" s="144"/>
      <c r="RG57" s="144"/>
      <c r="RH57" s="144"/>
      <c r="RI57" s="144"/>
      <c r="RJ57" s="144"/>
      <c r="RK57" s="144"/>
      <c r="RL57" s="144"/>
      <c r="RM57" s="144"/>
      <c r="RN57" s="144"/>
      <c r="RO57" s="144"/>
      <c r="RP57" s="144"/>
      <c r="RQ57" s="144"/>
      <c r="RR57" s="144"/>
      <c r="RS57" s="144"/>
      <c r="RT57" s="144"/>
      <c r="RU57" s="144"/>
      <c r="RV57" s="144"/>
      <c r="RW57" s="144"/>
      <c r="RX57" s="144"/>
      <c r="RY57" s="144"/>
      <c r="RZ57" s="144"/>
      <c r="SA57" s="144"/>
      <c r="SB57" s="144"/>
      <c r="SC57" s="144"/>
      <c r="SD57" s="144"/>
    </row>
    <row r="58" spans="1:498" s="25" customFormat="1" ht="15" customHeight="1" x14ac:dyDescent="0.2">
      <c r="A58" s="50"/>
      <c r="B58" s="126"/>
      <c r="C58" s="1829" t="s">
        <v>371</v>
      </c>
      <c r="D58" s="1829"/>
      <c r="E58" s="1829" t="s">
        <v>14</v>
      </c>
      <c r="F58" s="1829"/>
      <c r="G58" s="1829"/>
      <c r="H58" s="1829"/>
      <c r="I58" s="1829"/>
      <c r="J58" s="137"/>
      <c r="K58" s="40"/>
      <c r="L58" s="40"/>
      <c r="M58" s="1826" t="s">
        <v>298</v>
      </c>
      <c r="N58" s="1827"/>
      <c r="O58" s="1827"/>
      <c r="P58" s="1827"/>
      <c r="Q58" s="1827"/>
      <c r="R58" s="1828"/>
      <c r="S58" s="147">
        <v>2.5000000000000001E-2</v>
      </c>
      <c r="T58" s="147">
        <f t="shared" ref="T58:T63" si="6">S58*4</f>
        <v>0.1</v>
      </c>
      <c r="U58" s="147">
        <v>0.05</v>
      </c>
      <c r="V58" s="140"/>
      <c r="W58" s="205"/>
      <c r="X58" s="167"/>
      <c r="Y58" s="167"/>
      <c r="Z58" s="167"/>
      <c r="AA58" s="167"/>
      <c r="AB58" s="167"/>
      <c r="AC58" s="167"/>
      <c r="AD58" s="167"/>
      <c r="AE58" s="207"/>
      <c r="AF58" s="167"/>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7"/>
      <c r="CH58" s="167"/>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144"/>
      <c r="GF58" s="144"/>
      <c r="GG58" s="144"/>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144"/>
      <c r="HF58" s="144"/>
      <c r="HG58" s="144"/>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144"/>
      <c r="IF58" s="144"/>
      <c r="IG58" s="144"/>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144"/>
      <c r="JF58" s="144"/>
      <c r="JG58" s="144"/>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144"/>
      <c r="KF58" s="144"/>
      <c r="KG58" s="144"/>
      <c r="KH58" s="144"/>
      <c r="KI58" s="144"/>
      <c r="KJ58" s="144"/>
      <c r="KK58" s="144"/>
      <c r="KL58" s="144"/>
      <c r="KM58" s="144"/>
      <c r="KN58" s="144"/>
      <c r="KO58" s="144"/>
      <c r="KP58" s="144"/>
      <c r="KQ58" s="144"/>
      <c r="KR58" s="144"/>
      <c r="KS58" s="144"/>
      <c r="KT58" s="144"/>
      <c r="KU58" s="144"/>
      <c r="KV58" s="144"/>
      <c r="KW58" s="144"/>
      <c r="KX58" s="144"/>
      <c r="KY58" s="144"/>
      <c r="KZ58" s="144"/>
      <c r="LA58" s="144"/>
      <c r="LB58" s="144"/>
      <c r="LC58" s="144"/>
      <c r="LD58" s="144"/>
      <c r="LE58" s="144"/>
      <c r="LF58" s="144"/>
      <c r="LG58" s="144"/>
      <c r="LH58" s="144"/>
      <c r="LI58" s="144"/>
      <c r="LJ58" s="144"/>
      <c r="LK58" s="144"/>
      <c r="LL58" s="144"/>
      <c r="LM58" s="144"/>
      <c r="LN58" s="144"/>
      <c r="LO58" s="144"/>
      <c r="LP58" s="144"/>
      <c r="LQ58" s="144"/>
      <c r="LR58" s="144"/>
      <c r="LS58" s="144"/>
      <c r="LT58" s="144"/>
      <c r="LU58" s="144"/>
      <c r="LV58" s="144"/>
      <c r="LW58" s="144"/>
      <c r="LX58" s="144"/>
      <c r="LY58" s="144"/>
      <c r="LZ58" s="144"/>
      <c r="MA58" s="144"/>
      <c r="MB58" s="144"/>
      <c r="MC58" s="144"/>
      <c r="MD58" s="144"/>
      <c r="ME58" s="144"/>
      <c r="MF58" s="144"/>
      <c r="MG58" s="144"/>
      <c r="MH58" s="144"/>
      <c r="MI58" s="144"/>
      <c r="MJ58" s="144"/>
      <c r="MK58" s="144"/>
      <c r="ML58" s="144"/>
      <c r="MM58" s="144"/>
      <c r="MN58" s="144"/>
      <c r="MO58" s="144"/>
      <c r="MP58" s="144"/>
      <c r="MQ58" s="144"/>
      <c r="MR58" s="144"/>
      <c r="MS58" s="144"/>
      <c r="MT58" s="144"/>
      <c r="MU58" s="144"/>
      <c r="MV58" s="144"/>
      <c r="MW58" s="144"/>
      <c r="MX58" s="144"/>
      <c r="MY58" s="144"/>
      <c r="MZ58" s="144"/>
      <c r="NA58" s="144"/>
      <c r="NB58" s="144"/>
      <c r="NC58" s="144"/>
      <c r="ND58" s="144"/>
      <c r="NE58" s="144"/>
      <c r="NF58" s="144"/>
      <c r="NG58" s="144"/>
      <c r="NH58" s="144"/>
      <c r="NI58" s="144"/>
      <c r="NJ58" s="144"/>
      <c r="NK58" s="144"/>
      <c r="NL58" s="144"/>
      <c r="NM58" s="144"/>
      <c r="NN58" s="144"/>
      <c r="NO58" s="144"/>
      <c r="NP58" s="144"/>
      <c r="NQ58" s="144"/>
      <c r="NR58" s="144"/>
      <c r="NS58" s="144"/>
      <c r="NT58" s="144"/>
      <c r="NU58" s="144"/>
      <c r="NV58" s="144"/>
      <c r="NW58" s="144"/>
      <c r="NX58" s="144"/>
      <c r="NY58" s="144"/>
      <c r="NZ58" s="144"/>
      <c r="OA58" s="144"/>
      <c r="OB58" s="144"/>
      <c r="OC58" s="144"/>
      <c r="OD58" s="144"/>
      <c r="OE58" s="144"/>
      <c r="OF58" s="144"/>
      <c r="OG58" s="144"/>
      <c r="OH58" s="144"/>
      <c r="OI58" s="144"/>
      <c r="OJ58" s="144"/>
      <c r="OK58" s="144"/>
      <c r="OL58" s="144"/>
      <c r="OM58" s="144"/>
      <c r="ON58" s="144"/>
      <c r="OO58" s="144"/>
      <c r="OP58" s="144"/>
      <c r="OQ58" s="144"/>
      <c r="OR58" s="144"/>
      <c r="OS58" s="144"/>
      <c r="OT58" s="144"/>
      <c r="OU58" s="144"/>
      <c r="OV58" s="144"/>
      <c r="OW58" s="144"/>
      <c r="OX58" s="144"/>
      <c r="OY58" s="144"/>
      <c r="OZ58" s="144"/>
      <c r="PA58" s="144"/>
      <c r="PB58" s="144"/>
      <c r="PC58" s="144"/>
      <c r="PD58" s="144"/>
      <c r="PE58" s="144"/>
      <c r="PF58" s="144"/>
      <c r="PG58" s="144"/>
      <c r="PH58" s="144"/>
      <c r="PI58" s="144"/>
      <c r="PJ58" s="144"/>
      <c r="PK58" s="144"/>
      <c r="PL58" s="144"/>
      <c r="PM58" s="144"/>
      <c r="PN58" s="144"/>
      <c r="PO58" s="144"/>
      <c r="PP58" s="144"/>
      <c r="PQ58" s="144"/>
      <c r="PR58" s="144"/>
      <c r="PS58" s="144"/>
      <c r="PT58" s="144"/>
      <c r="PU58" s="144"/>
      <c r="PV58" s="144"/>
      <c r="PW58" s="144"/>
      <c r="PX58" s="144"/>
      <c r="PY58" s="144"/>
      <c r="PZ58" s="144"/>
      <c r="QA58" s="144"/>
      <c r="QB58" s="144"/>
      <c r="QC58" s="144"/>
      <c r="QD58" s="144"/>
      <c r="QE58" s="144"/>
      <c r="QF58" s="144"/>
      <c r="QG58" s="144"/>
      <c r="QH58" s="144"/>
      <c r="QI58" s="144"/>
      <c r="QJ58" s="144"/>
      <c r="QK58" s="144"/>
      <c r="QL58" s="144"/>
      <c r="QM58" s="144"/>
      <c r="QN58" s="144"/>
      <c r="QO58" s="144"/>
      <c r="QP58" s="144"/>
      <c r="QQ58" s="144"/>
      <c r="QR58" s="144"/>
      <c r="QS58" s="144"/>
      <c r="QT58" s="144"/>
      <c r="QU58" s="144"/>
      <c r="QV58" s="144"/>
      <c r="QW58" s="144"/>
      <c r="QX58" s="144"/>
      <c r="QY58" s="144"/>
      <c r="QZ58" s="144"/>
      <c r="RA58" s="144"/>
      <c r="RB58" s="144"/>
      <c r="RC58" s="144"/>
      <c r="RD58" s="144"/>
      <c r="RE58" s="144"/>
      <c r="RF58" s="144"/>
      <c r="RG58" s="144"/>
      <c r="RH58" s="144"/>
      <c r="RI58" s="144"/>
      <c r="RJ58" s="144"/>
      <c r="RK58" s="144"/>
      <c r="RL58" s="144"/>
      <c r="RM58" s="144"/>
      <c r="RN58" s="144"/>
      <c r="RO58" s="144"/>
      <c r="RP58" s="144"/>
      <c r="RQ58" s="144"/>
      <c r="RR58" s="144"/>
      <c r="RS58" s="144"/>
      <c r="RT58" s="144"/>
      <c r="RU58" s="144"/>
      <c r="RV58" s="144"/>
      <c r="RW58" s="144"/>
      <c r="RX58" s="144"/>
      <c r="RY58" s="144"/>
      <c r="RZ58" s="144"/>
      <c r="SA58" s="144"/>
      <c r="SB58" s="144"/>
      <c r="SC58" s="144"/>
      <c r="SD58" s="144"/>
    </row>
    <row r="59" spans="1:498" s="25" customFormat="1" ht="15" customHeight="1" x14ac:dyDescent="0.2">
      <c r="A59" s="50"/>
      <c r="B59" s="126"/>
      <c r="C59" s="27"/>
      <c r="D59" s="297" t="s">
        <v>120</v>
      </c>
      <c r="E59" s="28">
        <v>1</v>
      </c>
      <c r="F59" s="28">
        <v>1</v>
      </c>
      <c r="G59" s="28">
        <v>1</v>
      </c>
      <c r="H59" s="218">
        <v>1</v>
      </c>
      <c r="I59" s="28">
        <v>0</v>
      </c>
      <c r="J59" s="137"/>
      <c r="K59" s="40"/>
      <c r="L59" s="40"/>
      <c r="M59" s="1826" t="s">
        <v>299</v>
      </c>
      <c r="N59" s="1827"/>
      <c r="O59" s="1827"/>
      <c r="P59" s="1827"/>
      <c r="Q59" s="1827"/>
      <c r="R59" s="1828"/>
      <c r="S59" s="30">
        <v>2.5000000000000001E-2</v>
      </c>
      <c r="T59" s="30">
        <f t="shared" si="6"/>
        <v>0.1</v>
      </c>
      <c r="U59" s="30">
        <v>0.05</v>
      </c>
      <c r="V59" s="140"/>
      <c r="W59" s="205"/>
      <c r="X59" s="167"/>
      <c r="Y59" s="167"/>
      <c r="Z59" s="167"/>
      <c r="AA59" s="167"/>
      <c r="AB59" s="167"/>
      <c r="AC59" s="167"/>
      <c r="AD59" s="167"/>
      <c r="AE59" s="207"/>
      <c r="AF59" s="167"/>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7"/>
      <c r="CH59" s="167"/>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144"/>
      <c r="HF59" s="144"/>
      <c r="HG59" s="144"/>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144"/>
      <c r="IF59" s="144"/>
      <c r="IG59" s="144"/>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144"/>
      <c r="JF59" s="144"/>
      <c r="JG59" s="144"/>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144"/>
      <c r="KF59" s="144"/>
      <c r="KG59" s="144"/>
      <c r="KH59" s="144"/>
      <c r="KI59" s="144"/>
      <c r="KJ59" s="144"/>
      <c r="KK59" s="144"/>
      <c r="KL59" s="144"/>
      <c r="KM59" s="144"/>
      <c r="KN59" s="144"/>
      <c r="KO59" s="144"/>
      <c r="KP59" s="144"/>
      <c r="KQ59" s="144"/>
      <c r="KR59" s="144"/>
      <c r="KS59" s="144"/>
      <c r="KT59" s="144"/>
      <c r="KU59" s="144"/>
      <c r="KV59" s="144"/>
      <c r="KW59" s="144"/>
      <c r="KX59" s="144"/>
      <c r="KY59" s="144"/>
      <c r="KZ59" s="144"/>
      <c r="LA59" s="144"/>
      <c r="LB59" s="144"/>
      <c r="LC59" s="144"/>
      <c r="LD59" s="144"/>
      <c r="LE59" s="144"/>
      <c r="LF59" s="144"/>
      <c r="LG59" s="144"/>
      <c r="LH59" s="144"/>
      <c r="LI59" s="144"/>
      <c r="LJ59" s="144"/>
      <c r="LK59" s="144"/>
      <c r="LL59" s="144"/>
      <c r="LM59" s="144"/>
      <c r="LN59" s="144"/>
      <c r="LO59" s="144"/>
      <c r="LP59" s="144"/>
      <c r="LQ59" s="144"/>
      <c r="LR59" s="144"/>
      <c r="LS59" s="144"/>
      <c r="LT59" s="144"/>
      <c r="LU59" s="144"/>
      <c r="LV59" s="144"/>
      <c r="LW59" s="144"/>
      <c r="LX59" s="144"/>
      <c r="LY59" s="144"/>
      <c r="LZ59" s="144"/>
      <c r="MA59" s="144"/>
      <c r="MB59" s="144"/>
      <c r="MC59" s="144"/>
      <c r="MD59" s="144"/>
      <c r="ME59" s="144"/>
      <c r="MF59" s="144"/>
      <c r="MG59" s="144"/>
      <c r="MH59" s="144"/>
      <c r="MI59" s="144"/>
      <c r="MJ59" s="144"/>
      <c r="MK59" s="144"/>
      <c r="ML59" s="144"/>
      <c r="MM59" s="144"/>
      <c r="MN59" s="144"/>
      <c r="MO59" s="144"/>
      <c r="MP59" s="144"/>
      <c r="MQ59" s="144"/>
      <c r="MR59" s="144"/>
      <c r="MS59" s="144"/>
      <c r="MT59" s="144"/>
      <c r="MU59" s="144"/>
      <c r="MV59" s="144"/>
      <c r="MW59" s="144"/>
      <c r="MX59" s="144"/>
      <c r="MY59" s="144"/>
      <c r="MZ59" s="144"/>
      <c r="NA59" s="144"/>
      <c r="NB59" s="144"/>
      <c r="NC59" s="144"/>
      <c r="ND59" s="144"/>
      <c r="NE59" s="144"/>
      <c r="NF59" s="144"/>
      <c r="NG59" s="144"/>
      <c r="NH59" s="144"/>
      <c r="NI59" s="144"/>
      <c r="NJ59" s="144"/>
      <c r="NK59" s="144"/>
      <c r="NL59" s="144"/>
      <c r="NM59" s="144"/>
      <c r="NN59" s="144"/>
      <c r="NO59" s="144"/>
      <c r="NP59" s="144"/>
      <c r="NQ59" s="144"/>
      <c r="NR59" s="144"/>
      <c r="NS59" s="144"/>
      <c r="NT59" s="144"/>
      <c r="NU59" s="144"/>
      <c r="NV59" s="144"/>
      <c r="NW59" s="144"/>
      <c r="NX59" s="144"/>
      <c r="NY59" s="144"/>
      <c r="NZ59" s="144"/>
      <c r="OA59" s="144"/>
      <c r="OB59" s="144"/>
      <c r="OC59" s="144"/>
      <c r="OD59" s="144"/>
      <c r="OE59" s="144"/>
      <c r="OF59" s="144"/>
      <c r="OG59" s="144"/>
      <c r="OH59" s="144"/>
      <c r="OI59" s="144"/>
      <c r="OJ59" s="144"/>
      <c r="OK59" s="144"/>
      <c r="OL59" s="144"/>
      <c r="OM59" s="144"/>
      <c r="ON59" s="144"/>
      <c r="OO59" s="144"/>
      <c r="OP59" s="144"/>
      <c r="OQ59" s="144"/>
      <c r="OR59" s="144"/>
      <c r="OS59" s="144"/>
      <c r="OT59" s="144"/>
      <c r="OU59" s="144"/>
      <c r="OV59" s="144"/>
      <c r="OW59" s="144"/>
      <c r="OX59" s="144"/>
      <c r="OY59" s="144"/>
      <c r="OZ59" s="144"/>
      <c r="PA59" s="144"/>
      <c r="PB59" s="144"/>
      <c r="PC59" s="144"/>
      <c r="PD59" s="144"/>
      <c r="PE59" s="144"/>
      <c r="PF59" s="144"/>
      <c r="PG59" s="144"/>
      <c r="PH59" s="144"/>
      <c r="PI59" s="144"/>
      <c r="PJ59" s="144"/>
      <c r="PK59" s="144"/>
      <c r="PL59" s="144"/>
      <c r="PM59" s="144"/>
      <c r="PN59" s="144"/>
      <c r="PO59" s="144"/>
      <c r="PP59" s="144"/>
      <c r="PQ59" s="144"/>
      <c r="PR59" s="144"/>
      <c r="PS59" s="144"/>
      <c r="PT59" s="144"/>
      <c r="PU59" s="144"/>
      <c r="PV59" s="144"/>
      <c r="PW59" s="144"/>
      <c r="PX59" s="144"/>
      <c r="PY59" s="144"/>
      <c r="PZ59" s="144"/>
      <c r="QA59" s="144"/>
      <c r="QB59" s="144"/>
      <c r="QC59" s="144"/>
      <c r="QD59" s="144"/>
      <c r="QE59" s="144"/>
      <c r="QF59" s="144"/>
      <c r="QG59" s="144"/>
      <c r="QH59" s="144"/>
      <c r="QI59" s="144"/>
      <c r="QJ59" s="144"/>
      <c r="QK59" s="144"/>
      <c r="QL59" s="144"/>
      <c r="QM59" s="144"/>
      <c r="QN59" s="144"/>
      <c r="QO59" s="144"/>
      <c r="QP59" s="144"/>
      <c r="QQ59" s="144"/>
      <c r="QR59" s="144"/>
      <c r="QS59" s="144"/>
      <c r="QT59" s="144"/>
      <c r="QU59" s="144"/>
      <c r="QV59" s="144"/>
      <c r="QW59" s="144"/>
      <c r="QX59" s="144"/>
      <c r="QY59" s="144"/>
      <c r="QZ59" s="144"/>
      <c r="RA59" s="144"/>
      <c r="RB59" s="144"/>
      <c r="RC59" s="144"/>
      <c r="RD59" s="144"/>
      <c r="RE59" s="144"/>
      <c r="RF59" s="144"/>
      <c r="RG59" s="144"/>
      <c r="RH59" s="144"/>
      <c r="RI59" s="144"/>
      <c r="RJ59" s="144"/>
      <c r="RK59" s="144"/>
      <c r="RL59" s="144"/>
      <c r="RM59" s="144"/>
      <c r="RN59" s="144"/>
      <c r="RO59" s="144"/>
      <c r="RP59" s="144"/>
      <c r="RQ59" s="144"/>
      <c r="RR59" s="144"/>
      <c r="RS59" s="144"/>
      <c r="RT59" s="144"/>
      <c r="RU59" s="144"/>
      <c r="RV59" s="144"/>
      <c r="RW59" s="144"/>
      <c r="RX59" s="144"/>
      <c r="RY59" s="144"/>
      <c r="RZ59" s="144"/>
      <c r="SA59" s="144"/>
      <c r="SB59" s="144"/>
      <c r="SC59" s="144"/>
      <c r="SD59" s="144"/>
    </row>
    <row r="60" spans="1:498" s="25" customFormat="1" ht="15" customHeight="1" x14ac:dyDescent="0.2">
      <c r="A60" s="50"/>
      <c r="B60" s="126"/>
      <c r="C60" s="33"/>
      <c r="D60" s="297" t="s">
        <v>122</v>
      </c>
      <c r="E60" s="148">
        <v>7.4999999999999997E-2</v>
      </c>
      <c r="F60" s="148">
        <v>7.4999999999999997E-2</v>
      </c>
      <c r="G60" s="148">
        <v>1</v>
      </c>
      <c r="H60" s="149">
        <v>1</v>
      </c>
      <c r="I60" s="301">
        <v>0</v>
      </c>
      <c r="J60" s="137"/>
      <c r="K60" s="40"/>
      <c r="L60" s="40"/>
      <c r="M60" s="1826" t="s">
        <v>300</v>
      </c>
      <c r="N60" s="1827"/>
      <c r="O60" s="1827"/>
      <c r="P60" s="1827"/>
      <c r="Q60" s="1827"/>
      <c r="R60" s="1828"/>
      <c r="S60" s="30">
        <v>2.5000000000000001E-2</v>
      </c>
      <c r="T60" s="30">
        <f t="shared" si="6"/>
        <v>0.1</v>
      </c>
      <c r="U60" s="30">
        <v>0.05</v>
      </c>
      <c r="V60" s="140"/>
      <c r="W60" s="205"/>
      <c r="X60" s="167"/>
      <c r="Y60" s="167"/>
      <c r="Z60" s="167"/>
      <c r="AA60" s="167"/>
      <c r="AB60" s="167"/>
      <c r="AC60" s="167"/>
      <c r="AD60" s="167"/>
      <c r="AE60" s="207"/>
      <c r="AF60" s="167"/>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7"/>
      <c r="CH60" s="167"/>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144"/>
      <c r="GF60" s="144"/>
      <c r="GG60" s="144"/>
      <c r="GH60" s="144"/>
      <c r="GI60" s="144"/>
      <c r="GJ60" s="144"/>
      <c r="GK60" s="144"/>
      <c r="GL60" s="144"/>
      <c r="GM60" s="144"/>
      <c r="GN60" s="144"/>
      <c r="GO60" s="144"/>
      <c r="GP60" s="144"/>
      <c r="GQ60" s="144"/>
      <c r="GR60" s="144"/>
      <c r="GS60" s="144"/>
      <c r="GT60" s="144"/>
      <c r="GU60" s="144"/>
      <c r="GV60" s="144"/>
      <c r="GW60" s="144"/>
      <c r="GX60" s="144"/>
      <c r="GY60" s="144"/>
      <c r="GZ60" s="144"/>
      <c r="HA60" s="144"/>
      <c r="HB60" s="144"/>
      <c r="HC60" s="144"/>
      <c r="HD60" s="144"/>
      <c r="HE60" s="144"/>
      <c r="HF60" s="144"/>
      <c r="HG60" s="144"/>
      <c r="HH60" s="144"/>
      <c r="HI60" s="144"/>
      <c r="HJ60" s="144"/>
      <c r="HK60" s="144"/>
      <c r="HL60" s="144"/>
      <c r="HM60" s="144"/>
      <c r="HN60" s="144"/>
      <c r="HO60" s="144"/>
      <c r="HP60" s="144"/>
      <c r="HQ60" s="144"/>
      <c r="HR60" s="144"/>
      <c r="HS60" s="144"/>
      <c r="HT60" s="144"/>
      <c r="HU60" s="144"/>
      <c r="HV60" s="144"/>
      <c r="HW60" s="144"/>
      <c r="HX60" s="144"/>
      <c r="HY60" s="144"/>
      <c r="HZ60" s="144"/>
      <c r="IA60" s="144"/>
      <c r="IB60" s="144"/>
      <c r="IC60" s="144"/>
      <c r="ID60" s="144"/>
      <c r="IE60" s="144"/>
      <c r="IF60" s="144"/>
      <c r="IG60" s="144"/>
      <c r="IH60" s="144"/>
      <c r="II60" s="144"/>
      <c r="IJ60" s="144"/>
      <c r="IK60" s="144"/>
      <c r="IL60" s="144"/>
      <c r="IM60" s="144"/>
      <c r="IN60" s="144"/>
      <c r="IO60" s="144"/>
      <c r="IP60" s="144"/>
      <c r="IQ60" s="144"/>
      <c r="IR60" s="144"/>
      <c r="IS60" s="144"/>
      <c r="IT60" s="144"/>
      <c r="IU60" s="144"/>
      <c r="IV60" s="144"/>
      <c r="IW60" s="144"/>
      <c r="IX60" s="144"/>
      <c r="IY60" s="144"/>
      <c r="IZ60" s="144"/>
      <c r="JA60" s="144"/>
      <c r="JB60" s="144"/>
      <c r="JC60" s="144"/>
      <c r="JD60" s="144"/>
      <c r="JE60" s="144"/>
      <c r="JF60" s="144"/>
      <c r="JG60" s="144"/>
      <c r="JH60" s="144"/>
      <c r="JI60" s="144"/>
      <c r="JJ60" s="144"/>
      <c r="JK60" s="144"/>
      <c r="JL60" s="144"/>
      <c r="JM60" s="144"/>
      <c r="JN60" s="144"/>
      <c r="JO60" s="144"/>
      <c r="JP60" s="144"/>
      <c r="JQ60" s="144"/>
      <c r="JR60" s="144"/>
      <c r="JS60" s="144"/>
      <c r="JT60" s="144"/>
      <c r="JU60" s="144"/>
      <c r="JV60" s="144"/>
      <c r="JW60" s="144"/>
      <c r="JX60" s="144"/>
      <c r="JY60" s="144"/>
      <c r="JZ60" s="144"/>
      <c r="KA60" s="144"/>
      <c r="KB60" s="144"/>
      <c r="KC60" s="144"/>
      <c r="KD60" s="144"/>
      <c r="KE60" s="144"/>
      <c r="KF60" s="144"/>
      <c r="KG60" s="144"/>
      <c r="KH60" s="144"/>
      <c r="KI60" s="144"/>
      <c r="KJ60" s="144"/>
      <c r="KK60" s="144"/>
      <c r="KL60" s="144"/>
      <c r="KM60" s="144"/>
      <c r="KN60" s="144"/>
      <c r="KO60" s="144"/>
      <c r="KP60" s="144"/>
      <c r="KQ60" s="144"/>
      <c r="KR60" s="144"/>
      <c r="KS60" s="144"/>
      <c r="KT60" s="144"/>
      <c r="KU60" s="144"/>
      <c r="KV60" s="144"/>
      <c r="KW60" s="144"/>
      <c r="KX60" s="144"/>
      <c r="KY60" s="144"/>
      <c r="KZ60" s="144"/>
      <c r="LA60" s="144"/>
      <c r="LB60" s="144"/>
      <c r="LC60" s="144"/>
      <c r="LD60" s="144"/>
      <c r="LE60" s="144"/>
      <c r="LF60" s="144"/>
      <c r="LG60" s="144"/>
      <c r="LH60" s="144"/>
      <c r="LI60" s="144"/>
      <c r="LJ60" s="144"/>
      <c r="LK60" s="144"/>
      <c r="LL60" s="144"/>
      <c r="LM60" s="144"/>
      <c r="LN60" s="144"/>
      <c r="LO60" s="144"/>
      <c r="LP60" s="144"/>
      <c r="LQ60" s="144"/>
      <c r="LR60" s="144"/>
      <c r="LS60" s="144"/>
      <c r="LT60" s="144"/>
      <c r="LU60" s="144"/>
      <c r="LV60" s="144"/>
      <c r="LW60" s="144"/>
      <c r="LX60" s="144"/>
      <c r="LY60" s="144"/>
      <c r="LZ60" s="144"/>
      <c r="MA60" s="144"/>
      <c r="MB60" s="144"/>
      <c r="MC60" s="144"/>
      <c r="MD60" s="144"/>
      <c r="ME60" s="144"/>
      <c r="MF60" s="144"/>
      <c r="MG60" s="144"/>
      <c r="MH60" s="144"/>
      <c r="MI60" s="144"/>
      <c r="MJ60" s="144"/>
      <c r="MK60" s="144"/>
      <c r="ML60" s="144"/>
      <c r="MM60" s="144"/>
      <c r="MN60" s="144"/>
      <c r="MO60" s="144"/>
      <c r="MP60" s="144"/>
      <c r="MQ60" s="144"/>
      <c r="MR60" s="144"/>
      <c r="MS60" s="144"/>
      <c r="MT60" s="144"/>
      <c r="MU60" s="144"/>
      <c r="MV60" s="144"/>
      <c r="MW60" s="144"/>
      <c r="MX60" s="144"/>
      <c r="MY60" s="144"/>
      <c r="MZ60" s="144"/>
      <c r="NA60" s="144"/>
      <c r="NB60" s="144"/>
      <c r="NC60" s="144"/>
      <c r="ND60" s="144"/>
      <c r="NE60" s="144"/>
      <c r="NF60" s="144"/>
      <c r="NG60" s="144"/>
      <c r="NH60" s="144"/>
      <c r="NI60" s="144"/>
      <c r="NJ60" s="144"/>
      <c r="NK60" s="144"/>
      <c r="NL60" s="144"/>
      <c r="NM60" s="144"/>
      <c r="NN60" s="144"/>
      <c r="NO60" s="144"/>
      <c r="NP60" s="144"/>
      <c r="NQ60" s="144"/>
      <c r="NR60" s="144"/>
      <c r="NS60" s="144"/>
      <c r="NT60" s="144"/>
      <c r="NU60" s="144"/>
      <c r="NV60" s="144"/>
      <c r="NW60" s="144"/>
      <c r="NX60" s="144"/>
      <c r="NY60" s="144"/>
      <c r="NZ60" s="144"/>
      <c r="OA60" s="144"/>
      <c r="OB60" s="144"/>
      <c r="OC60" s="144"/>
      <c r="OD60" s="144"/>
      <c r="OE60" s="144"/>
      <c r="OF60" s="144"/>
      <c r="OG60" s="144"/>
      <c r="OH60" s="144"/>
      <c r="OI60" s="144"/>
      <c r="OJ60" s="144"/>
      <c r="OK60" s="144"/>
      <c r="OL60" s="144"/>
      <c r="OM60" s="144"/>
      <c r="ON60" s="144"/>
      <c r="OO60" s="144"/>
      <c r="OP60" s="144"/>
      <c r="OQ60" s="144"/>
      <c r="OR60" s="144"/>
      <c r="OS60" s="144"/>
      <c r="OT60" s="144"/>
      <c r="OU60" s="144"/>
      <c r="OV60" s="144"/>
      <c r="OW60" s="144"/>
      <c r="OX60" s="144"/>
      <c r="OY60" s="144"/>
      <c r="OZ60" s="144"/>
      <c r="PA60" s="144"/>
      <c r="PB60" s="144"/>
      <c r="PC60" s="144"/>
      <c r="PD60" s="144"/>
      <c r="PE60" s="144"/>
      <c r="PF60" s="144"/>
      <c r="PG60" s="144"/>
      <c r="PH60" s="144"/>
      <c r="PI60" s="144"/>
      <c r="PJ60" s="144"/>
      <c r="PK60" s="144"/>
      <c r="PL60" s="144"/>
      <c r="PM60" s="144"/>
      <c r="PN60" s="144"/>
      <c r="PO60" s="144"/>
      <c r="PP60" s="144"/>
      <c r="PQ60" s="144"/>
      <c r="PR60" s="144"/>
      <c r="PS60" s="144"/>
      <c r="PT60" s="144"/>
      <c r="PU60" s="144"/>
      <c r="PV60" s="144"/>
      <c r="PW60" s="144"/>
      <c r="PX60" s="144"/>
      <c r="PY60" s="144"/>
      <c r="PZ60" s="144"/>
      <c r="QA60" s="144"/>
      <c r="QB60" s="144"/>
      <c r="QC60" s="144"/>
      <c r="QD60" s="144"/>
      <c r="QE60" s="144"/>
      <c r="QF60" s="144"/>
      <c r="QG60" s="144"/>
      <c r="QH60" s="144"/>
      <c r="QI60" s="144"/>
      <c r="QJ60" s="144"/>
      <c r="QK60" s="144"/>
      <c r="QL60" s="144"/>
      <c r="QM60" s="144"/>
      <c r="QN60" s="144"/>
      <c r="QO60" s="144"/>
      <c r="QP60" s="144"/>
      <c r="QQ60" s="144"/>
      <c r="QR60" s="144"/>
      <c r="QS60" s="144"/>
      <c r="QT60" s="144"/>
      <c r="QU60" s="144"/>
      <c r="QV60" s="144"/>
      <c r="QW60" s="144"/>
      <c r="QX60" s="144"/>
      <c r="QY60" s="144"/>
      <c r="QZ60" s="144"/>
      <c r="RA60" s="144"/>
      <c r="RB60" s="144"/>
      <c r="RC60" s="144"/>
      <c r="RD60" s="144"/>
      <c r="RE60" s="144"/>
      <c r="RF60" s="144"/>
      <c r="RG60" s="144"/>
      <c r="RH60" s="144"/>
      <c r="RI60" s="144"/>
      <c r="RJ60" s="144"/>
      <c r="RK60" s="144"/>
      <c r="RL60" s="144"/>
      <c r="RM60" s="144"/>
      <c r="RN60" s="144"/>
      <c r="RO60" s="144"/>
      <c r="RP60" s="144"/>
      <c r="RQ60" s="144"/>
      <c r="RR60" s="144"/>
      <c r="RS60" s="144"/>
      <c r="RT60" s="144"/>
      <c r="RU60" s="144"/>
      <c r="RV60" s="144"/>
      <c r="RW60" s="144"/>
      <c r="RX60" s="144"/>
      <c r="RY60" s="144"/>
      <c r="RZ60" s="144"/>
      <c r="SA60" s="144"/>
      <c r="SB60" s="144"/>
      <c r="SC60" s="144"/>
      <c r="SD60" s="144"/>
    </row>
    <row r="61" spans="1:498" s="25" customFormat="1" ht="15" customHeight="1" x14ac:dyDescent="0.2">
      <c r="A61" s="50"/>
      <c r="B61" s="126"/>
      <c r="C61" s="1829" t="s">
        <v>372</v>
      </c>
      <c r="D61" s="1829"/>
      <c r="E61" s="1829" t="s">
        <v>14</v>
      </c>
      <c r="F61" s="1829"/>
      <c r="G61" s="1829"/>
      <c r="H61" s="1829"/>
      <c r="I61" s="1829"/>
      <c r="J61" s="137"/>
      <c r="K61" s="40"/>
      <c r="L61" s="40"/>
      <c r="M61" s="1826" t="s">
        <v>301</v>
      </c>
      <c r="N61" s="1827"/>
      <c r="O61" s="1827"/>
      <c r="P61" s="1827"/>
      <c r="Q61" s="1827"/>
      <c r="R61" s="1828"/>
      <c r="S61" s="30">
        <v>2.5000000000000001E-2</v>
      </c>
      <c r="T61" s="30">
        <f t="shared" si="6"/>
        <v>0.1</v>
      </c>
      <c r="U61" s="30">
        <v>0.05</v>
      </c>
      <c r="V61" s="140"/>
      <c r="W61" s="205"/>
      <c r="X61" s="167"/>
      <c r="Y61" s="167"/>
      <c r="Z61" s="167"/>
      <c r="AA61" s="167"/>
      <c r="AB61" s="167"/>
      <c r="AC61" s="167"/>
      <c r="AD61" s="167"/>
      <c r="AE61" s="207"/>
      <c r="AF61" s="167"/>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7"/>
      <c r="CH61" s="167"/>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144"/>
      <c r="GF61" s="144"/>
      <c r="GG61" s="144"/>
      <c r="GH61" s="144"/>
      <c r="GI61" s="144"/>
      <c r="GJ61" s="144"/>
      <c r="GK61" s="144"/>
      <c r="GL61" s="144"/>
      <c r="GM61" s="144"/>
      <c r="GN61" s="144"/>
      <c r="GO61" s="144"/>
      <c r="GP61" s="144"/>
      <c r="GQ61" s="144"/>
      <c r="GR61" s="144"/>
      <c r="GS61" s="144"/>
      <c r="GT61" s="144"/>
      <c r="GU61" s="144"/>
      <c r="GV61" s="144"/>
      <c r="GW61" s="144"/>
      <c r="GX61" s="144"/>
      <c r="GY61" s="144"/>
      <c r="GZ61" s="144"/>
      <c r="HA61" s="144"/>
      <c r="HB61" s="144"/>
      <c r="HC61" s="144"/>
      <c r="HD61" s="144"/>
      <c r="HE61" s="144"/>
      <c r="HF61" s="144"/>
      <c r="HG61" s="144"/>
      <c r="HH61" s="144"/>
      <c r="HI61" s="144"/>
      <c r="HJ61" s="144"/>
      <c r="HK61" s="144"/>
      <c r="HL61" s="144"/>
      <c r="HM61" s="144"/>
      <c r="HN61" s="144"/>
      <c r="HO61" s="144"/>
      <c r="HP61" s="144"/>
      <c r="HQ61" s="144"/>
      <c r="HR61" s="144"/>
      <c r="HS61" s="144"/>
      <c r="HT61" s="144"/>
      <c r="HU61" s="144"/>
      <c r="HV61" s="144"/>
      <c r="HW61" s="144"/>
      <c r="HX61" s="144"/>
      <c r="HY61" s="144"/>
      <c r="HZ61" s="144"/>
      <c r="IA61" s="144"/>
      <c r="IB61" s="144"/>
      <c r="IC61" s="144"/>
      <c r="ID61" s="144"/>
      <c r="IE61" s="144"/>
      <c r="IF61" s="144"/>
      <c r="IG61" s="144"/>
      <c r="IH61" s="144"/>
      <c r="II61" s="144"/>
      <c r="IJ61" s="144"/>
      <c r="IK61" s="144"/>
      <c r="IL61" s="144"/>
      <c r="IM61" s="144"/>
      <c r="IN61" s="144"/>
      <c r="IO61" s="144"/>
      <c r="IP61" s="144"/>
      <c r="IQ61" s="144"/>
      <c r="IR61" s="144"/>
      <c r="IS61" s="144"/>
      <c r="IT61" s="144"/>
      <c r="IU61" s="144"/>
      <c r="IV61" s="144"/>
      <c r="IW61" s="144"/>
      <c r="IX61" s="144"/>
      <c r="IY61" s="144"/>
      <c r="IZ61" s="144"/>
      <c r="JA61" s="144"/>
      <c r="JB61" s="144"/>
      <c r="JC61" s="144"/>
      <c r="JD61" s="144"/>
      <c r="JE61" s="144"/>
      <c r="JF61" s="144"/>
      <c r="JG61" s="144"/>
      <c r="JH61" s="144"/>
      <c r="JI61" s="144"/>
      <c r="JJ61" s="144"/>
      <c r="JK61" s="144"/>
      <c r="JL61" s="144"/>
      <c r="JM61" s="144"/>
      <c r="JN61" s="144"/>
      <c r="JO61" s="144"/>
      <c r="JP61" s="144"/>
      <c r="JQ61" s="144"/>
      <c r="JR61" s="144"/>
      <c r="JS61" s="144"/>
      <c r="JT61" s="144"/>
      <c r="JU61" s="144"/>
      <c r="JV61" s="144"/>
      <c r="JW61" s="144"/>
      <c r="JX61" s="144"/>
      <c r="JY61" s="144"/>
      <c r="JZ61" s="144"/>
      <c r="KA61" s="144"/>
      <c r="KB61" s="144"/>
      <c r="KC61" s="144"/>
      <c r="KD61" s="144"/>
      <c r="KE61" s="144"/>
      <c r="KF61" s="144"/>
      <c r="KG61" s="144"/>
      <c r="KH61" s="144"/>
      <c r="KI61" s="144"/>
      <c r="KJ61" s="144"/>
      <c r="KK61" s="144"/>
      <c r="KL61" s="144"/>
      <c r="KM61" s="144"/>
      <c r="KN61" s="144"/>
      <c r="KO61" s="144"/>
      <c r="KP61" s="144"/>
      <c r="KQ61" s="144"/>
      <c r="KR61" s="144"/>
      <c r="KS61" s="144"/>
      <c r="KT61" s="144"/>
      <c r="KU61" s="144"/>
      <c r="KV61" s="144"/>
      <c r="KW61" s="144"/>
      <c r="KX61" s="144"/>
      <c r="KY61" s="144"/>
      <c r="KZ61" s="144"/>
      <c r="LA61" s="144"/>
      <c r="LB61" s="144"/>
      <c r="LC61" s="144"/>
      <c r="LD61" s="144"/>
      <c r="LE61" s="144"/>
      <c r="LF61" s="144"/>
      <c r="LG61" s="144"/>
      <c r="LH61" s="144"/>
      <c r="LI61" s="144"/>
      <c r="LJ61" s="144"/>
      <c r="LK61" s="144"/>
      <c r="LL61" s="144"/>
      <c r="LM61" s="144"/>
      <c r="LN61" s="144"/>
      <c r="LO61" s="144"/>
      <c r="LP61" s="144"/>
      <c r="LQ61" s="144"/>
      <c r="LR61" s="144"/>
      <c r="LS61" s="144"/>
      <c r="LT61" s="144"/>
      <c r="LU61" s="144"/>
      <c r="LV61" s="144"/>
      <c r="LW61" s="144"/>
      <c r="LX61" s="144"/>
      <c r="LY61" s="144"/>
      <c r="LZ61" s="144"/>
      <c r="MA61" s="144"/>
      <c r="MB61" s="144"/>
      <c r="MC61" s="144"/>
      <c r="MD61" s="144"/>
      <c r="ME61" s="144"/>
      <c r="MF61" s="144"/>
      <c r="MG61" s="144"/>
      <c r="MH61" s="144"/>
      <c r="MI61" s="144"/>
      <c r="MJ61" s="144"/>
      <c r="MK61" s="144"/>
      <c r="ML61" s="144"/>
      <c r="MM61" s="144"/>
      <c r="MN61" s="144"/>
      <c r="MO61" s="144"/>
      <c r="MP61" s="144"/>
      <c r="MQ61" s="144"/>
      <c r="MR61" s="144"/>
      <c r="MS61" s="144"/>
      <c r="MT61" s="144"/>
      <c r="MU61" s="144"/>
      <c r="MV61" s="144"/>
      <c r="MW61" s="144"/>
      <c r="MX61" s="144"/>
      <c r="MY61" s="144"/>
      <c r="MZ61" s="144"/>
      <c r="NA61" s="144"/>
      <c r="NB61" s="144"/>
      <c r="NC61" s="144"/>
      <c r="ND61" s="144"/>
      <c r="NE61" s="144"/>
      <c r="NF61" s="144"/>
      <c r="NG61" s="144"/>
      <c r="NH61" s="144"/>
      <c r="NI61" s="144"/>
      <c r="NJ61" s="144"/>
      <c r="NK61" s="144"/>
      <c r="NL61" s="144"/>
      <c r="NM61" s="144"/>
      <c r="NN61" s="144"/>
      <c r="NO61" s="144"/>
      <c r="NP61" s="144"/>
      <c r="NQ61" s="144"/>
      <c r="NR61" s="144"/>
      <c r="NS61" s="144"/>
      <c r="NT61" s="144"/>
      <c r="NU61" s="144"/>
      <c r="NV61" s="144"/>
      <c r="NW61" s="144"/>
      <c r="NX61" s="144"/>
      <c r="NY61" s="144"/>
      <c r="NZ61" s="144"/>
      <c r="OA61" s="144"/>
      <c r="OB61" s="144"/>
      <c r="OC61" s="144"/>
      <c r="OD61" s="144"/>
      <c r="OE61" s="144"/>
      <c r="OF61" s="144"/>
      <c r="OG61" s="144"/>
      <c r="OH61" s="144"/>
      <c r="OI61" s="144"/>
      <c r="OJ61" s="144"/>
      <c r="OK61" s="144"/>
      <c r="OL61" s="144"/>
      <c r="OM61" s="144"/>
      <c r="ON61" s="144"/>
      <c r="OO61" s="144"/>
      <c r="OP61" s="144"/>
      <c r="OQ61" s="144"/>
      <c r="OR61" s="144"/>
      <c r="OS61" s="144"/>
      <c r="OT61" s="144"/>
      <c r="OU61" s="144"/>
      <c r="OV61" s="144"/>
      <c r="OW61" s="144"/>
      <c r="OX61" s="144"/>
      <c r="OY61" s="144"/>
      <c r="OZ61" s="144"/>
      <c r="PA61" s="144"/>
      <c r="PB61" s="144"/>
      <c r="PC61" s="144"/>
      <c r="PD61" s="144"/>
      <c r="PE61" s="144"/>
      <c r="PF61" s="144"/>
      <c r="PG61" s="144"/>
      <c r="PH61" s="144"/>
      <c r="PI61" s="144"/>
      <c r="PJ61" s="144"/>
      <c r="PK61" s="144"/>
      <c r="PL61" s="144"/>
      <c r="PM61" s="144"/>
      <c r="PN61" s="144"/>
      <c r="PO61" s="144"/>
      <c r="PP61" s="144"/>
      <c r="PQ61" s="144"/>
      <c r="PR61" s="144"/>
      <c r="PS61" s="144"/>
      <c r="PT61" s="144"/>
      <c r="PU61" s="144"/>
      <c r="PV61" s="144"/>
      <c r="PW61" s="144"/>
      <c r="PX61" s="144"/>
      <c r="PY61" s="144"/>
      <c r="PZ61" s="144"/>
      <c r="QA61" s="144"/>
      <c r="QB61" s="144"/>
      <c r="QC61" s="144"/>
      <c r="QD61" s="144"/>
      <c r="QE61" s="144"/>
      <c r="QF61" s="144"/>
      <c r="QG61" s="144"/>
      <c r="QH61" s="144"/>
      <c r="QI61" s="144"/>
      <c r="QJ61" s="144"/>
      <c r="QK61" s="144"/>
      <c r="QL61" s="144"/>
      <c r="QM61" s="144"/>
      <c r="QN61" s="144"/>
      <c r="QO61" s="144"/>
      <c r="QP61" s="144"/>
      <c r="QQ61" s="144"/>
      <c r="QR61" s="144"/>
      <c r="QS61" s="144"/>
      <c r="QT61" s="144"/>
      <c r="QU61" s="144"/>
      <c r="QV61" s="144"/>
      <c r="QW61" s="144"/>
      <c r="QX61" s="144"/>
      <c r="QY61" s="144"/>
      <c r="QZ61" s="144"/>
      <c r="RA61" s="144"/>
      <c r="RB61" s="144"/>
      <c r="RC61" s="144"/>
      <c r="RD61" s="144"/>
      <c r="RE61" s="144"/>
      <c r="RF61" s="144"/>
      <c r="RG61" s="144"/>
      <c r="RH61" s="144"/>
      <c r="RI61" s="144"/>
      <c r="RJ61" s="144"/>
      <c r="RK61" s="144"/>
      <c r="RL61" s="144"/>
      <c r="RM61" s="144"/>
      <c r="RN61" s="144"/>
      <c r="RO61" s="144"/>
      <c r="RP61" s="144"/>
      <c r="RQ61" s="144"/>
      <c r="RR61" s="144"/>
      <c r="RS61" s="144"/>
      <c r="RT61" s="144"/>
      <c r="RU61" s="144"/>
      <c r="RV61" s="144"/>
      <c r="RW61" s="144"/>
      <c r="RX61" s="144"/>
      <c r="RY61" s="144"/>
      <c r="RZ61" s="144"/>
      <c r="SA61" s="144"/>
      <c r="SB61" s="144"/>
      <c r="SC61" s="144"/>
      <c r="SD61" s="144"/>
    </row>
    <row r="62" spans="1:498" s="25" customFormat="1" ht="15" customHeight="1" x14ac:dyDescent="0.2">
      <c r="A62" s="50"/>
      <c r="B62" s="126"/>
      <c r="C62" s="27"/>
      <c r="D62" s="297" t="s">
        <v>124</v>
      </c>
      <c r="E62" s="28">
        <v>1</v>
      </c>
      <c r="F62" s="28">
        <v>2.0000000000000018E-2</v>
      </c>
      <c r="G62" s="28">
        <v>1</v>
      </c>
      <c r="H62" s="218">
        <v>1</v>
      </c>
      <c r="I62" s="28">
        <v>0</v>
      </c>
      <c r="J62" s="137"/>
      <c r="K62" s="40"/>
      <c r="L62" s="40"/>
      <c r="M62" s="1826" t="s">
        <v>302</v>
      </c>
      <c r="N62" s="1827"/>
      <c r="O62" s="1827"/>
      <c r="P62" s="1827"/>
      <c r="Q62" s="1827"/>
      <c r="R62" s="1828"/>
      <c r="S62" s="30">
        <v>2.5000000000000001E-2</v>
      </c>
      <c r="T62" s="30">
        <f t="shared" si="6"/>
        <v>0.1</v>
      </c>
      <c r="U62" s="30">
        <v>0.05</v>
      </c>
      <c r="V62" s="140"/>
      <c r="W62" s="205"/>
      <c r="X62" s="167"/>
      <c r="Y62" s="167"/>
      <c r="Z62" s="167"/>
      <c r="AA62" s="167"/>
      <c r="AB62" s="167"/>
      <c r="AC62" s="167"/>
      <c r="AD62" s="167"/>
      <c r="AE62" s="207"/>
      <c r="AF62" s="167"/>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7"/>
      <c r="CH62" s="167"/>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144"/>
      <c r="GF62" s="144"/>
      <c r="GG62" s="144"/>
      <c r="GH62" s="144"/>
      <c r="GI62" s="144"/>
      <c r="GJ62" s="144"/>
      <c r="GK62" s="144"/>
      <c r="GL62" s="144"/>
      <c r="GM62" s="144"/>
      <c r="GN62" s="144"/>
      <c r="GO62" s="144"/>
      <c r="GP62" s="144"/>
      <c r="GQ62" s="144"/>
      <c r="GR62" s="144"/>
      <c r="GS62" s="144"/>
      <c r="GT62" s="144"/>
      <c r="GU62" s="144"/>
      <c r="GV62" s="144"/>
      <c r="GW62" s="144"/>
      <c r="GX62" s="144"/>
      <c r="GY62" s="144"/>
      <c r="GZ62" s="144"/>
      <c r="HA62" s="144"/>
      <c r="HB62" s="144"/>
      <c r="HC62" s="144"/>
      <c r="HD62" s="144"/>
      <c r="HE62" s="144"/>
      <c r="HF62" s="144"/>
      <c r="HG62" s="144"/>
      <c r="HH62" s="144"/>
      <c r="HI62" s="144"/>
      <c r="HJ62" s="144"/>
      <c r="HK62" s="144"/>
      <c r="HL62" s="144"/>
      <c r="HM62" s="144"/>
      <c r="HN62" s="144"/>
      <c r="HO62" s="144"/>
      <c r="HP62" s="144"/>
      <c r="HQ62" s="144"/>
      <c r="HR62" s="144"/>
      <c r="HS62" s="144"/>
      <c r="HT62" s="144"/>
      <c r="HU62" s="144"/>
      <c r="HV62" s="144"/>
      <c r="HW62" s="144"/>
      <c r="HX62" s="144"/>
      <c r="HY62" s="144"/>
      <c r="HZ62" s="144"/>
      <c r="IA62" s="144"/>
      <c r="IB62" s="144"/>
      <c r="IC62" s="144"/>
      <c r="ID62" s="144"/>
      <c r="IE62" s="144"/>
      <c r="IF62" s="144"/>
      <c r="IG62" s="144"/>
      <c r="IH62" s="144"/>
      <c r="II62" s="144"/>
      <c r="IJ62" s="144"/>
      <c r="IK62" s="144"/>
      <c r="IL62" s="144"/>
      <c r="IM62" s="144"/>
      <c r="IN62" s="144"/>
      <c r="IO62" s="144"/>
      <c r="IP62" s="144"/>
      <c r="IQ62" s="144"/>
      <c r="IR62" s="144"/>
      <c r="IS62" s="144"/>
      <c r="IT62" s="144"/>
      <c r="IU62" s="144"/>
      <c r="IV62" s="144"/>
      <c r="IW62" s="144"/>
      <c r="IX62" s="144"/>
      <c r="IY62" s="144"/>
      <c r="IZ62" s="144"/>
      <c r="JA62" s="144"/>
      <c r="JB62" s="144"/>
      <c r="JC62" s="144"/>
      <c r="JD62" s="144"/>
      <c r="JE62" s="144"/>
      <c r="JF62" s="144"/>
      <c r="JG62" s="144"/>
      <c r="JH62" s="144"/>
      <c r="JI62" s="144"/>
      <c r="JJ62" s="144"/>
      <c r="JK62" s="144"/>
      <c r="JL62" s="144"/>
      <c r="JM62" s="144"/>
      <c r="JN62" s="144"/>
      <c r="JO62" s="144"/>
      <c r="JP62" s="144"/>
      <c r="JQ62" s="144"/>
      <c r="JR62" s="144"/>
      <c r="JS62" s="144"/>
      <c r="JT62" s="144"/>
      <c r="JU62" s="144"/>
      <c r="JV62" s="144"/>
      <c r="JW62" s="144"/>
      <c r="JX62" s="144"/>
      <c r="JY62" s="144"/>
      <c r="JZ62" s="144"/>
      <c r="KA62" s="144"/>
      <c r="KB62" s="144"/>
      <c r="KC62" s="144"/>
      <c r="KD62" s="144"/>
      <c r="KE62" s="144"/>
      <c r="KF62" s="144"/>
      <c r="KG62" s="144"/>
      <c r="KH62" s="144"/>
      <c r="KI62" s="144"/>
      <c r="KJ62" s="144"/>
      <c r="KK62" s="144"/>
      <c r="KL62" s="144"/>
      <c r="KM62" s="144"/>
      <c r="KN62" s="144"/>
      <c r="KO62" s="144"/>
      <c r="KP62" s="144"/>
      <c r="KQ62" s="144"/>
      <c r="KR62" s="144"/>
      <c r="KS62" s="144"/>
      <c r="KT62" s="144"/>
      <c r="KU62" s="144"/>
      <c r="KV62" s="144"/>
      <c r="KW62" s="144"/>
      <c r="KX62" s="144"/>
      <c r="KY62" s="144"/>
      <c r="KZ62" s="144"/>
      <c r="LA62" s="144"/>
      <c r="LB62" s="144"/>
      <c r="LC62" s="144"/>
      <c r="LD62" s="144"/>
      <c r="LE62" s="144"/>
      <c r="LF62" s="144"/>
      <c r="LG62" s="144"/>
      <c r="LH62" s="144"/>
      <c r="LI62" s="144"/>
      <c r="LJ62" s="144"/>
      <c r="LK62" s="144"/>
      <c r="LL62" s="144"/>
      <c r="LM62" s="144"/>
      <c r="LN62" s="144"/>
      <c r="LO62" s="144"/>
      <c r="LP62" s="144"/>
      <c r="LQ62" s="144"/>
      <c r="LR62" s="144"/>
      <c r="LS62" s="144"/>
      <c r="LT62" s="144"/>
      <c r="LU62" s="144"/>
      <c r="LV62" s="144"/>
      <c r="LW62" s="144"/>
      <c r="LX62" s="144"/>
      <c r="LY62" s="144"/>
      <c r="LZ62" s="144"/>
      <c r="MA62" s="144"/>
      <c r="MB62" s="144"/>
      <c r="MC62" s="144"/>
      <c r="MD62" s="144"/>
      <c r="ME62" s="144"/>
      <c r="MF62" s="144"/>
      <c r="MG62" s="144"/>
      <c r="MH62" s="144"/>
      <c r="MI62" s="144"/>
      <c r="MJ62" s="144"/>
      <c r="MK62" s="144"/>
      <c r="ML62" s="144"/>
      <c r="MM62" s="144"/>
      <c r="MN62" s="144"/>
      <c r="MO62" s="144"/>
      <c r="MP62" s="144"/>
      <c r="MQ62" s="144"/>
      <c r="MR62" s="144"/>
      <c r="MS62" s="144"/>
      <c r="MT62" s="144"/>
      <c r="MU62" s="144"/>
      <c r="MV62" s="144"/>
      <c r="MW62" s="144"/>
      <c r="MX62" s="144"/>
      <c r="MY62" s="144"/>
      <c r="MZ62" s="144"/>
      <c r="NA62" s="144"/>
      <c r="NB62" s="144"/>
      <c r="NC62" s="144"/>
      <c r="ND62" s="144"/>
      <c r="NE62" s="144"/>
      <c r="NF62" s="144"/>
      <c r="NG62" s="144"/>
      <c r="NH62" s="144"/>
      <c r="NI62" s="144"/>
      <c r="NJ62" s="144"/>
      <c r="NK62" s="144"/>
      <c r="NL62" s="144"/>
      <c r="NM62" s="144"/>
      <c r="NN62" s="144"/>
      <c r="NO62" s="144"/>
      <c r="NP62" s="144"/>
      <c r="NQ62" s="144"/>
      <c r="NR62" s="144"/>
      <c r="NS62" s="144"/>
      <c r="NT62" s="144"/>
      <c r="NU62" s="144"/>
      <c r="NV62" s="144"/>
      <c r="NW62" s="144"/>
      <c r="NX62" s="144"/>
      <c r="NY62" s="144"/>
      <c r="NZ62" s="144"/>
      <c r="OA62" s="144"/>
      <c r="OB62" s="144"/>
      <c r="OC62" s="144"/>
      <c r="OD62" s="144"/>
      <c r="OE62" s="144"/>
      <c r="OF62" s="144"/>
      <c r="OG62" s="144"/>
      <c r="OH62" s="144"/>
      <c r="OI62" s="144"/>
      <c r="OJ62" s="144"/>
      <c r="OK62" s="144"/>
      <c r="OL62" s="144"/>
      <c r="OM62" s="144"/>
      <c r="ON62" s="144"/>
      <c r="OO62" s="144"/>
      <c r="OP62" s="144"/>
      <c r="OQ62" s="144"/>
      <c r="OR62" s="144"/>
      <c r="OS62" s="144"/>
      <c r="OT62" s="144"/>
      <c r="OU62" s="144"/>
      <c r="OV62" s="144"/>
      <c r="OW62" s="144"/>
      <c r="OX62" s="144"/>
      <c r="OY62" s="144"/>
      <c r="OZ62" s="144"/>
      <c r="PA62" s="144"/>
      <c r="PB62" s="144"/>
      <c r="PC62" s="144"/>
      <c r="PD62" s="144"/>
      <c r="PE62" s="144"/>
      <c r="PF62" s="144"/>
      <c r="PG62" s="144"/>
      <c r="PH62" s="144"/>
      <c r="PI62" s="144"/>
      <c r="PJ62" s="144"/>
      <c r="PK62" s="144"/>
      <c r="PL62" s="144"/>
      <c r="PM62" s="144"/>
      <c r="PN62" s="144"/>
      <c r="PO62" s="144"/>
      <c r="PP62" s="144"/>
      <c r="PQ62" s="144"/>
      <c r="PR62" s="144"/>
      <c r="PS62" s="144"/>
      <c r="PT62" s="144"/>
      <c r="PU62" s="144"/>
      <c r="PV62" s="144"/>
      <c r="PW62" s="144"/>
      <c r="PX62" s="144"/>
      <c r="PY62" s="144"/>
      <c r="PZ62" s="144"/>
      <c r="QA62" s="144"/>
      <c r="QB62" s="144"/>
      <c r="QC62" s="144"/>
      <c r="QD62" s="144"/>
      <c r="QE62" s="144"/>
      <c r="QF62" s="144"/>
      <c r="QG62" s="144"/>
      <c r="QH62" s="144"/>
      <c r="QI62" s="144"/>
      <c r="QJ62" s="144"/>
      <c r="QK62" s="144"/>
      <c r="QL62" s="144"/>
      <c r="QM62" s="144"/>
      <c r="QN62" s="144"/>
      <c r="QO62" s="144"/>
      <c r="QP62" s="144"/>
      <c r="QQ62" s="144"/>
      <c r="QR62" s="144"/>
      <c r="QS62" s="144"/>
      <c r="QT62" s="144"/>
      <c r="QU62" s="144"/>
      <c r="QV62" s="144"/>
      <c r="QW62" s="144"/>
      <c r="QX62" s="144"/>
      <c r="QY62" s="144"/>
      <c r="QZ62" s="144"/>
      <c r="RA62" s="144"/>
      <c r="RB62" s="144"/>
      <c r="RC62" s="144"/>
      <c r="RD62" s="144"/>
      <c r="RE62" s="144"/>
      <c r="RF62" s="144"/>
      <c r="RG62" s="144"/>
      <c r="RH62" s="144"/>
      <c r="RI62" s="144"/>
      <c r="RJ62" s="144"/>
      <c r="RK62" s="144"/>
      <c r="RL62" s="144"/>
      <c r="RM62" s="144"/>
      <c r="RN62" s="144"/>
      <c r="RO62" s="144"/>
      <c r="RP62" s="144"/>
      <c r="RQ62" s="144"/>
      <c r="RR62" s="144"/>
      <c r="RS62" s="144"/>
      <c r="RT62" s="144"/>
      <c r="RU62" s="144"/>
      <c r="RV62" s="144"/>
      <c r="RW62" s="144"/>
      <c r="RX62" s="144"/>
      <c r="RY62" s="144"/>
      <c r="RZ62" s="144"/>
      <c r="SA62" s="144"/>
      <c r="SB62" s="144"/>
      <c r="SC62" s="144"/>
      <c r="SD62" s="144"/>
    </row>
    <row r="63" spans="1:498" s="25" customFormat="1" ht="15" customHeight="1" x14ac:dyDescent="0.2">
      <c r="A63" s="50"/>
      <c r="B63" s="126"/>
      <c r="C63" s="33"/>
      <c r="D63" s="297" t="s">
        <v>125</v>
      </c>
      <c r="E63" s="148">
        <v>7.4999999999999997E-2</v>
      </c>
      <c r="F63" s="148">
        <v>7.4999999999999997E-2</v>
      </c>
      <c r="G63" s="148">
        <v>1</v>
      </c>
      <c r="H63" s="149">
        <v>1</v>
      </c>
      <c r="I63" s="301">
        <v>0</v>
      </c>
      <c r="J63" s="137"/>
      <c r="K63" s="40"/>
      <c r="L63" s="40"/>
      <c r="M63" s="1826" t="s">
        <v>303</v>
      </c>
      <c r="N63" s="1827"/>
      <c r="O63" s="1827"/>
      <c r="P63" s="1827"/>
      <c r="Q63" s="1827"/>
      <c r="R63" s="1828"/>
      <c r="S63" s="146">
        <v>2.5000000000000001E-2</v>
      </c>
      <c r="T63" s="146">
        <f t="shared" si="6"/>
        <v>0.1</v>
      </c>
      <c r="U63" s="146">
        <v>0.05</v>
      </c>
      <c r="V63" s="140"/>
      <c r="W63" s="205"/>
      <c r="X63" s="167"/>
      <c r="Y63" s="167"/>
      <c r="Z63" s="167"/>
      <c r="AA63" s="167"/>
      <c r="AB63" s="167"/>
      <c r="AC63" s="167"/>
      <c r="AD63" s="167"/>
      <c r="AE63" s="207"/>
      <c r="AF63" s="167"/>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7"/>
      <c r="CH63" s="167"/>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144"/>
      <c r="GF63" s="144"/>
      <c r="GG63" s="144"/>
      <c r="GH63" s="144"/>
      <c r="GI63" s="144"/>
      <c r="GJ63" s="144"/>
      <c r="GK63" s="144"/>
      <c r="GL63" s="144"/>
      <c r="GM63" s="144"/>
      <c r="GN63" s="144"/>
      <c r="GO63" s="144"/>
      <c r="GP63" s="144"/>
      <c r="GQ63" s="144"/>
      <c r="GR63" s="144"/>
      <c r="GS63" s="144"/>
      <c r="GT63" s="144"/>
      <c r="GU63" s="144"/>
      <c r="GV63" s="144"/>
      <c r="GW63" s="144"/>
      <c r="GX63" s="144"/>
      <c r="GY63" s="144"/>
      <c r="GZ63" s="144"/>
      <c r="HA63" s="144"/>
      <c r="HB63" s="144"/>
      <c r="HC63" s="144"/>
      <c r="HD63" s="144"/>
      <c r="HE63" s="144"/>
      <c r="HF63" s="144"/>
      <c r="HG63" s="144"/>
      <c r="HH63" s="144"/>
      <c r="HI63" s="144"/>
      <c r="HJ63" s="144"/>
      <c r="HK63" s="144"/>
      <c r="HL63" s="144"/>
      <c r="HM63" s="144"/>
      <c r="HN63" s="144"/>
      <c r="HO63" s="144"/>
      <c r="HP63" s="144"/>
      <c r="HQ63" s="144"/>
      <c r="HR63" s="144"/>
      <c r="HS63" s="144"/>
      <c r="HT63" s="144"/>
      <c r="HU63" s="144"/>
      <c r="HV63" s="144"/>
      <c r="HW63" s="144"/>
      <c r="HX63" s="144"/>
      <c r="HY63" s="144"/>
      <c r="HZ63" s="144"/>
      <c r="IA63" s="144"/>
      <c r="IB63" s="144"/>
      <c r="IC63" s="144"/>
      <c r="ID63" s="144"/>
      <c r="IE63" s="144"/>
      <c r="IF63" s="144"/>
      <c r="IG63" s="144"/>
      <c r="IH63" s="144"/>
      <c r="II63" s="144"/>
      <c r="IJ63" s="144"/>
      <c r="IK63" s="144"/>
      <c r="IL63" s="144"/>
      <c r="IM63" s="144"/>
      <c r="IN63" s="144"/>
      <c r="IO63" s="144"/>
      <c r="IP63" s="144"/>
      <c r="IQ63" s="144"/>
      <c r="IR63" s="144"/>
      <c r="IS63" s="144"/>
      <c r="IT63" s="144"/>
      <c r="IU63" s="144"/>
      <c r="IV63" s="144"/>
      <c r="IW63" s="144"/>
      <c r="IX63" s="144"/>
      <c r="IY63" s="144"/>
      <c r="IZ63" s="144"/>
      <c r="JA63" s="144"/>
      <c r="JB63" s="144"/>
      <c r="JC63" s="144"/>
      <c r="JD63" s="144"/>
      <c r="JE63" s="144"/>
      <c r="JF63" s="144"/>
      <c r="JG63" s="144"/>
      <c r="JH63" s="144"/>
      <c r="JI63" s="144"/>
      <c r="JJ63" s="144"/>
      <c r="JK63" s="144"/>
      <c r="JL63" s="144"/>
      <c r="JM63" s="144"/>
      <c r="JN63" s="144"/>
      <c r="JO63" s="144"/>
      <c r="JP63" s="144"/>
      <c r="JQ63" s="144"/>
      <c r="JR63" s="144"/>
      <c r="JS63" s="144"/>
      <c r="JT63" s="144"/>
      <c r="JU63" s="144"/>
      <c r="JV63" s="144"/>
      <c r="JW63" s="144"/>
      <c r="JX63" s="144"/>
      <c r="JY63" s="144"/>
      <c r="JZ63" s="144"/>
      <c r="KA63" s="144"/>
      <c r="KB63" s="144"/>
      <c r="KC63" s="144"/>
      <c r="KD63" s="144"/>
      <c r="KE63" s="144"/>
      <c r="KF63" s="144"/>
      <c r="KG63" s="144"/>
      <c r="KH63" s="144"/>
      <c r="KI63" s="144"/>
      <c r="KJ63" s="144"/>
      <c r="KK63" s="144"/>
      <c r="KL63" s="144"/>
      <c r="KM63" s="144"/>
      <c r="KN63" s="144"/>
      <c r="KO63" s="144"/>
      <c r="KP63" s="144"/>
      <c r="KQ63" s="144"/>
      <c r="KR63" s="144"/>
      <c r="KS63" s="144"/>
      <c r="KT63" s="144"/>
      <c r="KU63" s="144"/>
      <c r="KV63" s="144"/>
      <c r="KW63" s="144"/>
      <c r="KX63" s="144"/>
      <c r="KY63" s="144"/>
      <c r="KZ63" s="144"/>
      <c r="LA63" s="144"/>
      <c r="LB63" s="144"/>
      <c r="LC63" s="144"/>
      <c r="LD63" s="144"/>
      <c r="LE63" s="144"/>
      <c r="LF63" s="144"/>
      <c r="LG63" s="144"/>
      <c r="LH63" s="144"/>
      <c r="LI63" s="144"/>
      <c r="LJ63" s="144"/>
      <c r="LK63" s="144"/>
      <c r="LL63" s="144"/>
      <c r="LM63" s="144"/>
      <c r="LN63" s="144"/>
      <c r="LO63" s="144"/>
      <c r="LP63" s="144"/>
      <c r="LQ63" s="144"/>
      <c r="LR63" s="144"/>
      <c r="LS63" s="144"/>
      <c r="LT63" s="144"/>
      <c r="LU63" s="144"/>
      <c r="LV63" s="144"/>
      <c r="LW63" s="144"/>
      <c r="LX63" s="144"/>
      <c r="LY63" s="144"/>
      <c r="LZ63" s="144"/>
      <c r="MA63" s="144"/>
      <c r="MB63" s="144"/>
      <c r="MC63" s="144"/>
      <c r="MD63" s="144"/>
      <c r="ME63" s="144"/>
      <c r="MF63" s="144"/>
      <c r="MG63" s="144"/>
      <c r="MH63" s="144"/>
      <c r="MI63" s="144"/>
      <c r="MJ63" s="144"/>
      <c r="MK63" s="144"/>
      <c r="ML63" s="144"/>
      <c r="MM63" s="144"/>
      <c r="MN63" s="144"/>
      <c r="MO63" s="144"/>
      <c r="MP63" s="144"/>
      <c r="MQ63" s="144"/>
      <c r="MR63" s="144"/>
      <c r="MS63" s="144"/>
      <c r="MT63" s="144"/>
      <c r="MU63" s="144"/>
      <c r="MV63" s="144"/>
      <c r="MW63" s="144"/>
      <c r="MX63" s="144"/>
      <c r="MY63" s="144"/>
      <c r="MZ63" s="144"/>
      <c r="NA63" s="144"/>
      <c r="NB63" s="144"/>
      <c r="NC63" s="144"/>
      <c r="ND63" s="144"/>
      <c r="NE63" s="144"/>
      <c r="NF63" s="144"/>
      <c r="NG63" s="144"/>
      <c r="NH63" s="144"/>
      <c r="NI63" s="144"/>
      <c r="NJ63" s="144"/>
      <c r="NK63" s="144"/>
      <c r="NL63" s="144"/>
      <c r="NM63" s="144"/>
      <c r="NN63" s="144"/>
      <c r="NO63" s="144"/>
      <c r="NP63" s="144"/>
      <c r="NQ63" s="144"/>
      <c r="NR63" s="144"/>
      <c r="NS63" s="144"/>
      <c r="NT63" s="144"/>
      <c r="NU63" s="144"/>
      <c r="NV63" s="144"/>
      <c r="NW63" s="144"/>
      <c r="NX63" s="144"/>
      <c r="NY63" s="144"/>
      <c r="NZ63" s="144"/>
      <c r="OA63" s="144"/>
      <c r="OB63" s="144"/>
      <c r="OC63" s="144"/>
      <c r="OD63" s="144"/>
      <c r="OE63" s="144"/>
      <c r="OF63" s="144"/>
      <c r="OG63" s="144"/>
      <c r="OH63" s="144"/>
      <c r="OI63" s="144"/>
      <c r="OJ63" s="144"/>
      <c r="OK63" s="144"/>
      <c r="OL63" s="144"/>
      <c r="OM63" s="144"/>
      <c r="ON63" s="144"/>
      <c r="OO63" s="144"/>
      <c r="OP63" s="144"/>
      <c r="OQ63" s="144"/>
      <c r="OR63" s="144"/>
      <c r="OS63" s="144"/>
      <c r="OT63" s="144"/>
      <c r="OU63" s="144"/>
      <c r="OV63" s="144"/>
      <c r="OW63" s="144"/>
      <c r="OX63" s="144"/>
      <c r="OY63" s="144"/>
      <c r="OZ63" s="144"/>
      <c r="PA63" s="144"/>
      <c r="PB63" s="144"/>
      <c r="PC63" s="144"/>
      <c r="PD63" s="144"/>
      <c r="PE63" s="144"/>
      <c r="PF63" s="144"/>
      <c r="PG63" s="144"/>
      <c r="PH63" s="144"/>
      <c r="PI63" s="144"/>
      <c r="PJ63" s="144"/>
      <c r="PK63" s="144"/>
      <c r="PL63" s="144"/>
      <c r="PM63" s="144"/>
      <c r="PN63" s="144"/>
      <c r="PO63" s="144"/>
      <c r="PP63" s="144"/>
      <c r="PQ63" s="144"/>
      <c r="PR63" s="144"/>
      <c r="PS63" s="144"/>
      <c r="PT63" s="144"/>
      <c r="PU63" s="144"/>
      <c r="PV63" s="144"/>
      <c r="PW63" s="144"/>
      <c r="PX63" s="144"/>
      <c r="PY63" s="144"/>
      <c r="PZ63" s="144"/>
      <c r="QA63" s="144"/>
      <c r="QB63" s="144"/>
      <c r="QC63" s="144"/>
      <c r="QD63" s="144"/>
      <c r="QE63" s="144"/>
      <c r="QF63" s="144"/>
      <c r="QG63" s="144"/>
      <c r="QH63" s="144"/>
      <c r="QI63" s="144"/>
      <c r="QJ63" s="144"/>
      <c r="QK63" s="144"/>
      <c r="QL63" s="144"/>
      <c r="QM63" s="144"/>
      <c r="QN63" s="144"/>
      <c r="QO63" s="144"/>
      <c r="QP63" s="144"/>
      <c r="QQ63" s="144"/>
      <c r="QR63" s="144"/>
      <c r="QS63" s="144"/>
      <c r="QT63" s="144"/>
      <c r="QU63" s="144"/>
      <c r="QV63" s="144"/>
      <c r="QW63" s="144"/>
      <c r="QX63" s="144"/>
      <c r="QY63" s="144"/>
      <c r="QZ63" s="144"/>
      <c r="RA63" s="144"/>
      <c r="RB63" s="144"/>
      <c r="RC63" s="144"/>
      <c r="RD63" s="144"/>
      <c r="RE63" s="144"/>
      <c r="RF63" s="144"/>
      <c r="RG63" s="144"/>
      <c r="RH63" s="144"/>
      <c r="RI63" s="144"/>
      <c r="RJ63" s="144"/>
      <c r="RK63" s="144"/>
      <c r="RL63" s="144"/>
      <c r="RM63" s="144"/>
      <c r="RN63" s="144"/>
      <c r="RO63" s="144"/>
      <c r="RP63" s="144"/>
      <c r="RQ63" s="144"/>
      <c r="RR63" s="144"/>
      <c r="RS63" s="144"/>
      <c r="RT63" s="144"/>
      <c r="RU63" s="144"/>
      <c r="RV63" s="144"/>
      <c r="RW63" s="144"/>
      <c r="RX63" s="144"/>
      <c r="RY63" s="144"/>
      <c r="RZ63" s="144"/>
      <c r="SA63" s="144"/>
      <c r="SB63" s="144"/>
      <c r="SC63" s="144"/>
      <c r="SD63" s="144"/>
    </row>
    <row r="64" spans="1:498" s="25" customFormat="1" ht="15" customHeight="1" x14ac:dyDescent="0.2">
      <c r="A64" s="50"/>
      <c r="B64" s="126"/>
      <c r="C64" s="1829" t="s">
        <v>126</v>
      </c>
      <c r="D64" s="1829"/>
      <c r="E64" s="1829" t="s">
        <v>14</v>
      </c>
      <c r="F64" s="1829"/>
      <c r="G64" s="1829"/>
      <c r="H64" s="1829"/>
      <c r="I64" s="1829"/>
      <c r="J64" s="137"/>
      <c r="K64" s="1860" t="s">
        <v>238</v>
      </c>
      <c r="L64" s="1861"/>
      <c r="M64" s="1861"/>
      <c r="N64" s="1861"/>
      <c r="O64" s="1861"/>
      <c r="P64" s="1861"/>
      <c r="Q64" s="1861"/>
      <c r="R64" s="1861"/>
      <c r="S64" s="1861"/>
      <c r="T64" s="1861"/>
      <c r="U64" s="1862"/>
      <c r="V64" s="140"/>
      <c r="W64" s="205"/>
      <c r="X64" s="167"/>
      <c r="Y64" s="167"/>
      <c r="Z64" s="167"/>
      <c r="AA64" s="167"/>
      <c r="AB64" s="167"/>
      <c r="AC64" s="167"/>
      <c r="AD64" s="167"/>
      <c r="AE64" s="207"/>
      <c r="AF64" s="167"/>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7"/>
      <c r="CH64" s="167"/>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144"/>
      <c r="GF64" s="144"/>
      <c r="GG64" s="144"/>
      <c r="GH64" s="144"/>
      <c r="GI64" s="144"/>
      <c r="GJ64" s="144"/>
      <c r="GK64" s="144"/>
      <c r="GL64" s="144"/>
      <c r="GM64" s="144"/>
      <c r="GN64" s="144"/>
      <c r="GO64" s="144"/>
      <c r="GP64" s="144"/>
      <c r="GQ64" s="144"/>
      <c r="GR64" s="144"/>
      <c r="GS64" s="144"/>
      <c r="GT64" s="144"/>
      <c r="GU64" s="144"/>
      <c r="GV64" s="144"/>
      <c r="GW64" s="144"/>
      <c r="GX64" s="144"/>
      <c r="GY64" s="144"/>
      <c r="GZ64" s="144"/>
      <c r="HA64" s="144"/>
      <c r="HB64" s="144"/>
      <c r="HC64" s="144"/>
      <c r="HD64" s="144"/>
      <c r="HE64" s="144"/>
      <c r="HF64" s="144"/>
      <c r="HG64" s="144"/>
      <c r="HH64" s="144"/>
      <c r="HI64" s="144"/>
      <c r="HJ64" s="144"/>
      <c r="HK64" s="144"/>
      <c r="HL64" s="144"/>
      <c r="HM64" s="144"/>
      <c r="HN64" s="144"/>
      <c r="HO64" s="144"/>
      <c r="HP64" s="144"/>
      <c r="HQ64" s="144"/>
      <c r="HR64" s="144"/>
      <c r="HS64" s="144"/>
      <c r="HT64" s="144"/>
      <c r="HU64" s="144"/>
      <c r="HV64" s="144"/>
      <c r="HW64" s="144"/>
      <c r="HX64" s="144"/>
      <c r="HY64" s="144"/>
      <c r="HZ64" s="144"/>
      <c r="IA64" s="144"/>
      <c r="IB64" s="144"/>
      <c r="IC64" s="144"/>
      <c r="ID64" s="144"/>
      <c r="IE64" s="144"/>
      <c r="IF64" s="144"/>
      <c r="IG64" s="144"/>
      <c r="IH64" s="144"/>
      <c r="II64" s="144"/>
      <c r="IJ64" s="144"/>
      <c r="IK64" s="144"/>
      <c r="IL64" s="144"/>
      <c r="IM64" s="144"/>
      <c r="IN64" s="144"/>
      <c r="IO64" s="144"/>
      <c r="IP64" s="144"/>
      <c r="IQ64" s="144"/>
      <c r="IR64" s="144"/>
      <c r="IS64" s="144"/>
      <c r="IT64" s="144"/>
      <c r="IU64" s="144"/>
      <c r="IV64" s="144"/>
      <c r="IW64" s="144"/>
      <c r="IX64" s="144"/>
      <c r="IY64" s="144"/>
      <c r="IZ64" s="144"/>
      <c r="JA64" s="144"/>
      <c r="JB64" s="144"/>
      <c r="JC64" s="144"/>
      <c r="JD64" s="144"/>
      <c r="JE64" s="144"/>
      <c r="JF64" s="144"/>
      <c r="JG64" s="144"/>
      <c r="JH64" s="144"/>
      <c r="JI64" s="144"/>
      <c r="JJ64" s="144"/>
      <c r="JK64" s="144"/>
      <c r="JL64" s="144"/>
      <c r="JM64" s="144"/>
      <c r="JN64" s="144"/>
      <c r="JO64" s="144"/>
      <c r="JP64" s="144"/>
      <c r="JQ64" s="144"/>
      <c r="JR64" s="144"/>
      <c r="JS64" s="144"/>
      <c r="JT64" s="144"/>
      <c r="JU64" s="144"/>
      <c r="JV64" s="144"/>
      <c r="JW64" s="144"/>
      <c r="JX64" s="144"/>
      <c r="JY64" s="144"/>
      <c r="JZ64" s="144"/>
      <c r="KA64" s="144"/>
      <c r="KB64" s="144"/>
      <c r="KC64" s="144"/>
      <c r="KD64" s="144"/>
      <c r="KE64" s="144"/>
      <c r="KF64" s="144"/>
      <c r="KG64" s="144"/>
      <c r="KH64" s="144"/>
      <c r="KI64" s="144"/>
      <c r="KJ64" s="144"/>
      <c r="KK64" s="144"/>
      <c r="KL64" s="144"/>
      <c r="KM64" s="144"/>
      <c r="KN64" s="144"/>
      <c r="KO64" s="144"/>
      <c r="KP64" s="144"/>
      <c r="KQ64" s="144"/>
      <c r="KR64" s="144"/>
      <c r="KS64" s="144"/>
      <c r="KT64" s="144"/>
      <c r="KU64" s="144"/>
      <c r="KV64" s="144"/>
      <c r="KW64" s="144"/>
      <c r="KX64" s="144"/>
      <c r="KY64" s="144"/>
      <c r="KZ64" s="144"/>
      <c r="LA64" s="144"/>
      <c r="LB64" s="144"/>
      <c r="LC64" s="144"/>
      <c r="LD64" s="144"/>
      <c r="LE64" s="144"/>
      <c r="LF64" s="144"/>
      <c r="LG64" s="144"/>
      <c r="LH64" s="144"/>
      <c r="LI64" s="144"/>
      <c r="LJ64" s="144"/>
      <c r="LK64" s="144"/>
      <c r="LL64" s="144"/>
      <c r="LM64" s="144"/>
      <c r="LN64" s="144"/>
      <c r="LO64" s="144"/>
      <c r="LP64" s="144"/>
      <c r="LQ64" s="144"/>
      <c r="LR64" s="144"/>
      <c r="LS64" s="144"/>
      <c r="LT64" s="144"/>
      <c r="LU64" s="144"/>
      <c r="LV64" s="144"/>
      <c r="LW64" s="144"/>
      <c r="LX64" s="144"/>
      <c r="LY64" s="144"/>
      <c r="LZ64" s="144"/>
      <c r="MA64" s="144"/>
      <c r="MB64" s="144"/>
      <c r="MC64" s="144"/>
      <c r="MD64" s="144"/>
      <c r="ME64" s="144"/>
      <c r="MF64" s="144"/>
      <c r="MG64" s="144"/>
      <c r="MH64" s="144"/>
      <c r="MI64" s="144"/>
      <c r="MJ64" s="144"/>
      <c r="MK64" s="144"/>
      <c r="ML64" s="144"/>
      <c r="MM64" s="144"/>
      <c r="MN64" s="144"/>
      <c r="MO64" s="144"/>
      <c r="MP64" s="144"/>
      <c r="MQ64" s="144"/>
      <c r="MR64" s="144"/>
      <c r="MS64" s="144"/>
      <c r="MT64" s="144"/>
      <c r="MU64" s="144"/>
      <c r="MV64" s="144"/>
      <c r="MW64" s="144"/>
      <c r="MX64" s="144"/>
      <c r="MY64" s="144"/>
      <c r="MZ64" s="144"/>
      <c r="NA64" s="144"/>
      <c r="NB64" s="144"/>
      <c r="NC64" s="144"/>
      <c r="ND64" s="144"/>
      <c r="NE64" s="144"/>
      <c r="NF64" s="144"/>
      <c r="NG64" s="144"/>
      <c r="NH64" s="144"/>
      <c r="NI64" s="144"/>
      <c r="NJ64" s="144"/>
      <c r="NK64" s="144"/>
      <c r="NL64" s="144"/>
      <c r="NM64" s="144"/>
      <c r="NN64" s="144"/>
      <c r="NO64" s="144"/>
      <c r="NP64" s="144"/>
      <c r="NQ64" s="144"/>
      <c r="NR64" s="144"/>
      <c r="NS64" s="144"/>
      <c r="NT64" s="144"/>
      <c r="NU64" s="144"/>
      <c r="NV64" s="144"/>
      <c r="NW64" s="144"/>
      <c r="NX64" s="144"/>
      <c r="NY64" s="144"/>
      <c r="NZ64" s="144"/>
      <c r="OA64" s="144"/>
      <c r="OB64" s="144"/>
      <c r="OC64" s="144"/>
      <c r="OD64" s="144"/>
      <c r="OE64" s="144"/>
      <c r="OF64" s="144"/>
      <c r="OG64" s="144"/>
      <c r="OH64" s="144"/>
      <c r="OI64" s="144"/>
      <c r="OJ64" s="144"/>
      <c r="OK64" s="144"/>
      <c r="OL64" s="144"/>
      <c r="OM64" s="144"/>
      <c r="ON64" s="144"/>
      <c r="OO64" s="144"/>
      <c r="OP64" s="144"/>
      <c r="OQ64" s="144"/>
      <c r="OR64" s="144"/>
      <c r="OS64" s="144"/>
      <c r="OT64" s="144"/>
      <c r="OU64" s="144"/>
      <c r="OV64" s="144"/>
      <c r="OW64" s="144"/>
      <c r="OX64" s="144"/>
      <c r="OY64" s="144"/>
      <c r="OZ64" s="144"/>
      <c r="PA64" s="144"/>
      <c r="PB64" s="144"/>
      <c r="PC64" s="144"/>
      <c r="PD64" s="144"/>
      <c r="PE64" s="144"/>
      <c r="PF64" s="144"/>
      <c r="PG64" s="144"/>
      <c r="PH64" s="144"/>
      <c r="PI64" s="144"/>
      <c r="PJ64" s="144"/>
      <c r="PK64" s="144"/>
      <c r="PL64" s="144"/>
      <c r="PM64" s="144"/>
      <c r="PN64" s="144"/>
      <c r="PO64" s="144"/>
      <c r="PP64" s="144"/>
      <c r="PQ64" s="144"/>
      <c r="PR64" s="144"/>
      <c r="PS64" s="144"/>
      <c r="PT64" s="144"/>
      <c r="PU64" s="144"/>
      <c r="PV64" s="144"/>
      <c r="PW64" s="144"/>
      <c r="PX64" s="144"/>
      <c r="PY64" s="144"/>
      <c r="PZ64" s="144"/>
      <c r="QA64" s="144"/>
      <c r="QB64" s="144"/>
      <c r="QC64" s="144"/>
      <c r="QD64" s="144"/>
      <c r="QE64" s="144"/>
      <c r="QF64" s="144"/>
      <c r="QG64" s="144"/>
      <c r="QH64" s="144"/>
      <c r="QI64" s="144"/>
      <c r="QJ64" s="144"/>
      <c r="QK64" s="144"/>
      <c r="QL64" s="144"/>
      <c r="QM64" s="144"/>
      <c r="QN64" s="144"/>
      <c r="QO64" s="144"/>
      <c r="QP64" s="144"/>
      <c r="QQ64" s="144"/>
      <c r="QR64" s="144"/>
      <c r="QS64" s="144"/>
      <c r="QT64" s="144"/>
      <c r="QU64" s="144"/>
      <c r="QV64" s="144"/>
      <c r="QW64" s="144"/>
      <c r="QX64" s="144"/>
      <c r="QY64" s="144"/>
      <c r="QZ64" s="144"/>
      <c r="RA64" s="144"/>
      <c r="RB64" s="144"/>
      <c r="RC64" s="144"/>
      <c r="RD64" s="144"/>
      <c r="RE64" s="144"/>
      <c r="RF64" s="144"/>
      <c r="RG64" s="144"/>
      <c r="RH64" s="144"/>
      <c r="RI64" s="144"/>
      <c r="RJ64" s="144"/>
      <c r="RK64" s="144"/>
      <c r="RL64" s="144"/>
      <c r="RM64" s="144"/>
      <c r="RN64" s="144"/>
      <c r="RO64" s="144"/>
      <c r="RP64" s="144"/>
      <c r="RQ64" s="144"/>
      <c r="RR64" s="144"/>
      <c r="RS64" s="144"/>
      <c r="RT64" s="144"/>
      <c r="RU64" s="144"/>
      <c r="RV64" s="144"/>
      <c r="RW64" s="144"/>
      <c r="RX64" s="144"/>
      <c r="RY64" s="144"/>
      <c r="RZ64" s="144"/>
      <c r="SA64" s="144"/>
      <c r="SB64" s="144"/>
      <c r="SC64" s="144"/>
      <c r="SD64" s="144"/>
    </row>
    <row r="65" spans="1:498" s="25" customFormat="1" ht="15" customHeight="1" x14ac:dyDescent="0.2">
      <c r="A65" s="50"/>
      <c r="B65" s="126"/>
      <c r="C65" s="27"/>
      <c r="D65" s="297" t="s">
        <v>128</v>
      </c>
      <c r="E65" s="28">
        <v>1</v>
      </c>
      <c r="F65" s="28">
        <v>1</v>
      </c>
      <c r="G65" s="28">
        <v>1</v>
      </c>
      <c r="H65" s="218">
        <v>1</v>
      </c>
      <c r="I65" s="28">
        <v>0</v>
      </c>
      <c r="J65" s="137"/>
      <c r="K65" s="85"/>
      <c r="L65" s="1817" t="s">
        <v>237</v>
      </c>
      <c r="M65" s="1818"/>
      <c r="N65" s="1818"/>
      <c r="O65" s="1818"/>
      <c r="P65" s="1818"/>
      <c r="Q65" s="1818"/>
      <c r="R65" s="1818"/>
      <c r="S65" s="1818"/>
      <c r="T65" s="1818"/>
      <c r="U65" s="1819"/>
      <c r="V65" s="140"/>
      <c r="W65" s="205"/>
      <c r="X65" s="167"/>
      <c r="Y65" s="167"/>
      <c r="Z65" s="167"/>
      <c r="AA65" s="167"/>
      <c r="AB65" s="167"/>
      <c r="AC65" s="167"/>
      <c r="AD65" s="167"/>
      <c r="AE65" s="207"/>
      <c r="AF65" s="167"/>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7"/>
      <c r="CH65" s="167"/>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144"/>
      <c r="GF65" s="144"/>
      <c r="GG65" s="144"/>
      <c r="GH65" s="144"/>
      <c r="GI65" s="144"/>
      <c r="GJ65" s="144"/>
      <c r="GK65" s="144"/>
      <c r="GL65" s="144"/>
      <c r="GM65" s="144"/>
      <c r="GN65" s="144"/>
      <c r="GO65" s="144"/>
      <c r="GP65" s="144"/>
      <c r="GQ65" s="144"/>
      <c r="GR65" s="144"/>
      <c r="GS65" s="144"/>
      <c r="GT65" s="144"/>
      <c r="GU65" s="144"/>
      <c r="GV65" s="144"/>
      <c r="GW65" s="144"/>
      <c r="GX65" s="144"/>
      <c r="GY65" s="144"/>
      <c r="GZ65" s="144"/>
      <c r="HA65" s="144"/>
      <c r="HB65" s="144"/>
      <c r="HC65" s="144"/>
      <c r="HD65" s="144"/>
      <c r="HE65" s="144"/>
      <c r="HF65" s="144"/>
      <c r="HG65" s="144"/>
      <c r="HH65" s="144"/>
      <c r="HI65" s="144"/>
      <c r="HJ65" s="144"/>
      <c r="HK65" s="144"/>
      <c r="HL65" s="144"/>
      <c r="HM65" s="144"/>
      <c r="HN65" s="144"/>
      <c r="HO65" s="144"/>
      <c r="HP65" s="144"/>
      <c r="HQ65" s="144"/>
      <c r="HR65" s="144"/>
      <c r="HS65" s="144"/>
      <c r="HT65" s="144"/>
      <c r="HU65" s="144"/>
      <c r="HV65" s="144"/>
      <c r="HW65" s="144"/>
      <c r="HX65" s="144"/>
      <c r="HY65" s="144"/>
      <c r="HZ65" s="144"/>
      <c r="IA65" s="144"/>
      <c r="IB65" s="144"/>
      <c r="IC65" s="144"/>
      <c r="ID65" s="144"/>
      <c r="IE65" s="144"/>
      <c r="IF65" s="144"/>
      <c r="IG65" s="144"/>
      <c r="IH65" s="144"/>
      <c r="II65" s="144"/>
      <c r="IJ65" s="144"/>
      <c r="IK65" s="144"/>
      <c r="IL65" s="144"/>
      <c r="IM65" s="144"/>
      <c r="IN65" s="144"/>
      <c r="IO65" s="144"/>
      <c r="IP65" s="144"/>
      <c r="IQ65" s="144"/>
      <c r="IR65" s="144"/>
      <c r="IS65" s="144"/>
      <c r="IT65" s="144"/>
      <c r="IU65" s="144"/>
      <c r="IV65" s="144"/>
      <c r="IW65" s="144"/>
      <c r="IX65" s="144"/>
      <c r="IY65" s="144"/>
      <c r="IZ65" s="144"/>
      <c r="JA65" s="144"/>
      <c r="JB65" s="144"/>
      <c r="JC65" s="144"/>
      <c r="JD65" s="144"/>
      <c r="JE65" s="144"/>
      <c r="JF65" s="144"/>
      <c r="JG65" s="144"/>
      <c r="JH65" s="144"/>
      <c r="JI65" s="144"/>
      <c r="JJ65" s="144"/>
      <c r="JK65" s="144"/>
      <c r="JL65" s="144"/>
      <c r="JM65" s="144"/>
      <c r="JN65" s="144"/>
      <c r="JO65" s="144"/>
      <c r="JP65" s="144"/>
      <c r="JQ65" s="144"/>
      <c r="JR65" s="144"/>
      <c r="JS65" s="144"/>
      <c r="JT65" s="144"/>
      <c r="JU65" s="144"/>
      <c r="JV65" s="144"/>
      <c r="JW65" s="144"/>
      <c r="JX65" s="144"/>
      <c r="JY65" s="144"/>
      <c r="JZ65" s="144"/>
      <c r="KA65" s="144"/>
      <c r="KB65" s="144"/>
      <c r="KC65" s="144"/>
      <c r="KD65" s="144"/>
      <c r="KE65" s="144"/>
      <c r="KF65" s="144"/>
      <c r="KG65" s="144"/>
      <c r="KH65" s="144"/>
      <c r="KI65" s="144"/>
      <c r="KJ65" s="144"/>
      <c r="KK65" s="144"/>
      <c r="KL65" s="144"/>
      <c r="KM65" s="144"/>
      <c r="KN65" s="144"/>
      <c r="KO65" s="144"/>
      <c r="KP65" s="144"/>
      <c r="KQ65" s="144"/>
      <c r="KR65" s="144"/>
      <c r="KS65" s="144"/>
      <c r="KT65" s="144"/>
      <c r="KU65" s="144"/>
      <c r="KV65" s="144"/>
      <c r="KW65" s="144"/>
      <c r="KX65" s="144"/>
      <c r="KY65" s="144"/>
      <c r="KZ65" s="144"/>
      <c r="LA65" s="144"/>
      <c r="LB65" s="144"/>
      <c r="LC65" s="144"/>
      <c r="LD65" s="144"/>
      <c r="LE65" s="144"/>
      <c r="LF65" s="144"/>
      <c r="LG65" s="144"/>
      <c r="LH65" s="144"/>
      <c r="LI65" s="144"/>
      <c r="LJ65" s="144"/>
      <c r="LK65" s="144"/>
      <c r="LL65" s="144"/>
      <c r="LM65" s="144"/>
      <c r="LN65" s="144"/>
      <c r="LO65" s="144"/>
      <c r="LP65" s="144"/>
      <c r="LQ65" s="144"/>
      <c r="LR65" s="144"/>
      <c r="LS65" s="144"/>
      <c r="LT65" s="144"/>
      <c r="LU65" s="144"/>
      <c r="LV65" s="144"/>
      <c r="LW65" s="144"/>
      <c r="LX65" s="144"/>
      <c r="LY65" s="144"/>
      <c r="LZ65" s="144"/>
      <c r="MA65" s="144"/>
      <c r="MB65" s="144"/>
      <c r="MC65" s="144"/>
      <c r="MD65" s="144"/>
      <c r="ME65" s="144"/>
      <c r="MF65" s="144"/>
      <c r="MG65" s="144"/>
      <c r="MH65" s="144"/>
      <c r="MI65" s="144"/>
      <c r="MJ65" s="144"/>
      <c r="MK65" s="144"/>
      <c r="ML65" s="144"/>
      <c r="MM65" s="144"/>
      <c r="MN65" s="144"/>
      <c r="MO65" s="144"/>
      <c r="MP65" s="144"/>
      <c r="MQ65" s="144"/>
      <c r="MR65" s="144"/>
      <c r="MS65" s="144"/>
      <c r="MT65" s="144"/>
      <c r="MU65" s="144"/>
      <c r="MV65" s="144"/>
      <c r="MW65" s="144"/>
      <c r="MX65" s="144"/>
      <c r="MY65" s="144"/>
      <c r="MZ65" s="144"/>
      <c r="NA65" s="144"/>
      <c r="NB65" s="144"/>
      <c r="NC65" s="144"/>
      <c r="ND65" s="144"/>
      <c r="NE65" s="144"/>
      <c r="NF65" s="144"/>
      <c r="NG65" s="144"/>
      <c r="NH65" s="144"/>
      <c r="NI65" s="144"/>
      <c r="NJ65" s="144"/>
      <c r="NK65" s="144"/>
      <c r="NL65" s="144"/>
      <c r="NM65" s="144"/>
      <c r="NN65" s="144"/>
      <c r="NO65" s="144"/>
      <c r="NP65" s="144"/>
      <c r="NQ65" s="144"/>
      <c r="NR65" s="144"/>
      <c r="NS65" s="144"/>
      <c r="NT65" s="144"/>
      <c r="NU65" s="144"/>
      <c r="NV65" s="144"/>
      <c r="NW65" s="144"/>
      <c r="NX65" s="144"/>
      <c r="NY65" s="144"/>
      <c r="NZ65" s="144"/>
      <c r="OA65" s="144"/>
      <c r="OB65" s="144"/>
      <c r="OC65" s="144"/>
      <c r="OD65" s="144"/>
      <c r="OE65" s="144"/>
      <c r="OF65" s="144"/>
      <c r="OG65" s="144"/>
      <c r="OH65" s="144"/>
      <c r="OI65" s="144"/>
      <c r="OJ65" s="144"/>
      <c r="OK65" s="144"/>
      <c r="OL65" s="144"/>
      <c r="OM65" s="144"/>
      <c r="ON65" s="144"/>
      <c r="OO65" s="144"/>
      <c r="OP65" s="144"/>
      <c r="OQ65" s="144"/>
      <c r="OR65" s="144"/>
      <c r="OS65" s="144"/>
      <c r="OT65" s="144"/>
      <c r="OU65" s="144"/>
      <c r="OV65" s="144"/>
      <c r="OW65" s="144"/>
      <c r="OX65" s="144"/>
      <c r="OY65" s="144"/>
      <c r="OZ65" s="144"/>
      <c r="PA65" s="144"/>
      <c r="PB65" s="144"/>
      <c r="PC65" s="144"/>
      <c r="PD65" s="144"/>
      <c r="PE65" s="144"/>
      <c r="PF65" s="144"/>
      <c r="PG65" s="144"/>
      <c r="PH65" s="144"/>
      <c r="PI65" s="144"/>
      <c r="PJ65" s="144"/>
      <c r="PK65" s="144"/>
      <c r="PL65" s="144"/>
      <c r="PM65" s="144"/>
      <c r="PN65" s="144"/>
      <c r="PO65" s="144"/>
      <c r="PP65" s="144"/>
      <c r="PQ65" s="144"/>
      <c r="PR65" s="144"/>
      <c r="PS65" s="144"/>
      <c r="PT65" s="144"/>
      <c r="PU65" s="144"/>
      <c r="PV65" s="144"/>
      <c r="PW65" s="144"/>
      <c r="PX65" s="144"/>
      <c r="PY65" s="144"/>
      <c r="PZ65" s="144"/>
      <c r="QA65" s="144"/>
      <c r="QB65" s="144"/>
      <c r="QC65" s="144"/>
      <c r="QD65" s="144"/>
      <c r="QE65" s="144"/>
      <c r="QF65" s="144"/>
      <c r="QG65" s="144"/>
      <c r="QH65" s="144"/>
      <c r="QI65" s="144"/>
      <c r="QJ65" s="144"/>
      <c r="QK65" s="144"/>
      <c r="QL65" s="144"/>
      <c r="QM65" s="144"/>
      <c r="QN65" s="144"/>
      <c r="QO65" s="144"/>
      <c r="QP65" s="144"/>
      <c r="QQ65" s="144"/>
      <c r="QR65" s="144"/>
      <c r="QS65" s="144"/>
      <c r="QT65" s="144"/>
      <c r="QU65" s="144"/>
      <c r="QV65" s="144"/>
      <c r="QW65" s="144"/>
      <c r="QX65" s="144"/>
      <c r="QY65" s="144"/>
      <c r="QZ65" s="144"/>
      <c r="RA65" s="144"/>
      <c r="RB65" s="144"/>
      <c r="RC65" s="144"/>
      <c r="RD65" s="144"/>
      <c r="RE65" s="144"/>
      <c r="RF65" s="144"/>
      <c r="RG65" s="144"/>
      <c r="RH65" s="144"/>
      <c r="RI65" s="144"/>
      <c r="RJ65" s="144"/>
      <c r="RK65" s="144"/>
      <c r="RL65" s="144"/>
      <c r="RM65" s="144"/>
      <c r="RN65" s="144"/>
      <c r="RO65" s="144"/>
      <c r="RP65" s="144"/>
      <c r="RQ65" s="144"/>
      <c r="RR65" s="144"/>
      <c r="RS65" s="144"/>
      <c r="RT65" s="144"/>
      <c r="RU65" s="144"/>
      <c r="RV65" s="144"/>
      <c r="RW65" s="144"/>
      <c r="RX65" s="144"/>
      <c r="RY65" s="144"/>
      <c r="RZ65" s="144"/>
      <c r="SA65" s="144"/>
      <c r="SB65" s="144"/>
      <c r="SC65" s="144"/>
      <c r="SD65" s="144"/>
    </row>
    <row r="66" spans="1:498" s="25" customFormat="1" ht="15" customHeight="1" x14ac:dyDescent="0.2">
      <c r="A66" s="50"/>
      <c r="B66" s="126"/>
      <c r="C66" s="27"/>
      <c r="D66" s="297" t="s">
        <v>129</v>
      </c>
      <c r="E66" s="148">
        <v>1</v>
      </c>
      <c r="F66" s="148">
        <v>1</v>
      </c>
      <c r="G66" s="148">
        <v>1</v>
      </c>
      <c r="H66" s="149">
        <v>1</v>
      </c>
      <c r="I66" s="301">
        <v>0</v>
      </c>
      <c r="J66" s="137"/>
      <c r="K66" s="40"/>
      <c r="L66" s="40"/>
      <c r="M66" s="1826" t="s">
        <v>239</v>
      </c>
      <c r="N66" s="1827"/>
      <c r="O66" s="1827"/>
      <c r="P66" s="1827"/>
      <c r="Q66" s="1827"/>
      <c r="R66" s="1828"/>
      <c r="S66" s="147">
        <v>7.4999999999999997E-3</v>
      </c>
      <c r="T66" s="217"/>
      <c r="U66" s="147">
        <v>0.03</v>
      </c>
      <c r="V66" s="140"/>
      <c r="W66" s="205"/>
      <c r="X66" s="167"/>
      <c r="Y66" s="167"/>
      <c r="Z66" s="167"/>
      <c r="AA66" s="167"/>
      <c r="AB66" s="167"/>
      <c r="AC66" s="167"/>
      <c r="AD66" s="167"/>
      <c r="AE66" s="207"/>
      <c r="AF66" s="167"/>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7"/>
      <c r="CH66" s="167"/>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144"/>
      <c r="GF66" s="144"/>
      <c r="GG66" s="144"/>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144"/>
      <c r="HF66" s="144"/>
      <c r="HG66" s="144"/>
      <c r="HH66" s="144"/>
      <c r="HI66" s="144"/>
      <c r="HJ66" s="144"/>
      <c r="HK66" s="144"/>
      <c r="HL66" s="144"/>
      <c r="HM66" s="144"/>
      <c r="HN66" s="144"/>
      <c r="HO66" s="144"/>
      <c r="HP66" s="144"/>
      <c r="HQ66" s="144"/>
      <c r="HR66" s="144"/>
      <c r="HS66" s="144"/>
      <c r="HT66" s="144"/>
      <c r="HU66" s="144"/>
      <c r="HV66" s="144"/>
      <c r="HW66" s="144"/>
      <c r="HX66" s="144"/>
      <c r="HY66" s="144"/>
      <c r="HZ66" s="144"/>
      <c r="IA66" s="144"/>
      <c r="IB66" s="144"/>
      <c r="IC66" s="144"/>
      <c r="ID66" s="144"/>
      <c r="IE66" s="144"/>
      <c r="IF66" s="144"/>
      <c r="IG66" s="144"/>
      <c r="IH66" s="144"/>
      <c r="II66" s="144"/>
      <c r="IJ66" s="144"/>
      <c r="IK66" s="144"/>
      <c r="IL66" s="144"/>
      <c r="IM66" s="144"/>
      <c r="IN66" s="144"/>
      <c r="IO66" s="144"/>
      <c r="IP66" s="144"/>
      <c r="IQ66" s="144"/>
      <c r="IR66" s="144"/>
      <c r="IS66" s="144"/>
      <c r="IT66" s="144"/>
      <c r="IU66" s="144"/>
      <c r="IV66" s="144"/>
      <c r="IW66" s="144"/>
      <c r="IX66" s="144"/>
      <c r="IY66" s="144"/>
      <c r="IZ66" s="144"/>
      <c r="JA66" s="144"/>
      <c r="JB66" s="144"/>
      <c r="JC66" s="144"/>
      <c r="JD66" s="144"/>
      <c r="JE66" s="144"/>
      <c r="JF66" s="144"/>
      <c r="JG66" s="144"/>
      <c r="JH66" s="144"/>
      <c r="JI66" s="144"/>
      <c r="JJ66" s="144"/>
      <c r="JK66" s="144"/>
      <c r="JL66" s="144"/>
      <c r="JM66" s="144"/>
      <c r="JN66" s="144"/>
      <c r="JO66" s="144"/>
      <c r="JP66" s="144"/>
      <c r="JQ66" s="144"/>
      <c r="JR66" s="144"/>
      <c r="JS66" s="144"/>
      <c r="JT66" s="144"/>
      <c r="JU66" s="144"/>
      <c r="JV66" s="144"/>
      <c r="JW66" s="144"/>
      <c r="JX66" s="144"/>
      <c r="JY66" s="144"/>
      <c r="JZ66" s="144"/>
      <c r="KA66" s="144"/>
      <c r="KB66" s="144"/>
      <c r="KC66" s="144"/>
      <c r="KD66" s="144"/>
      <c r="KE66" s="144"/>
      <c r="KF66" s="144"/>
      <c r="KG66" s="144"/>
      <c r="KH66" s="144"/>
      <c r="KI66" s="144"/>
      <c r="KJ66" s="144"/>
      <c r="KK66" s="144"/>
      <c r="KL66" s="144"/>
      <c r="KM66" s="144"/>
      <c r="KN66" s="144"/>
      <c r="KO66" s="144"/>
      <c r="KP66" s="144"/>
      <c r="KQ66" s="144"/>
      <c r="KR66" s="144"/>
      <c r="KS66" s="144"/>
      <c r="KT66" s="144"/>
      <c r="KU66" s="144"/>
      <c r="KV66" s="144"/>
      <c r="KW66" s="144"/>
      <c r="KX66" s="144"/>
      <c r="KY66" s="144"/>
      <c r="KZ66" s="144"/>
      <c r="LA66" s="144"/>
      <c r="LB66" s="144"/>
      <c r="LC66" s="144"/>
      <c r="LD66" s="144"/>
      <c r="LE66" s="144"/>
      <c r="LF66" s="144"/>
      <c r="LG66" s="144"/>
      <c r="LH66" s="144"/>
      <c r="LI66" s="144"/>
      <c r="LJ66" s="144"/>
      <c r="LK66" s="144"/>
      <c r="LL66" s="144"/>
      <c r="LM66" s="144"/>
      <c r="LN66" s="144"/>
      <c r="LO66" s="144"/>
      <c r="LP66" s="144"/>
      <c r="LQ66" s="144"/>
      <c r="LR66" s="144"/>
      <c r="LS66" s="144"/>
      <c r="LT66" s="144"/>
      <c r="LU66" s="144"/>
      <c r="LV66" s="144"/>
      <c r="LW66" s="144"/>
      <c r="LX66" s="144"/>
      <c r="LY66" s="144"/>
      <c r="LZ66" s="144"/>
      <c r="MA66" s="144"/>
      <c r="MB66" s="144"/>
      <c r="MC66" s="144"/>
      <c r="MD66" s="144"/>
      <c r="ME66" s="144"/>
      <c r="MF66" s="144"/>
      <c r="MG66" s="144"/>
      <c r="MH66" s="144"/>
      <c r="MI66" s="144"/>
      <c r="MJ66" s="144"/>
      <c r="MK66" s="144"/>
      <c r="ML66" s="144"/>
      <c r="MM66" s="144"/>
      <c r="MN66" s="144"/>
      <c r="MO66" s="144"/>
      <c r="MP66" s="144"/>
      <c r="MQ66" s="144"/>
      <c r="MR66" s="144"/>
      <c r="MS66" s="144"/>
      <c r="MT66" s="144"/>
      <c r="MU66" s="144"/>
      <c r="MV66" s="144"/>
      <c r="MW66" s="144"/>
      <c r="MX66" s="144"/>
      <c r="MY66" s="144"/>
      <c r="MZ66" s="144"/>
      <c r="NA66" s="144"/>
      <c r="NB66" s="144"/>
      <c r="NC66" s="144"/>
      <c r="ND66" s="144"/>
      <c r="NE66" s="144"/>
      <c r="NF66" s="144"/>
      <c r="NG66" s="144"/>
      <c r="NH66" s="144"/>
      <c r="NI66" s="144"/>
      <c r="NJ66" s="144"/>
      <c r="NK66" s="144"/>
      <c r="NL66" s="144"/>
      <c r="NM66" s="144"/>
      <c r="NN66" s="144"/>
      <c r="NO66" s="144"/>
      <c r="NP66" s="144"/>
      <c r="NQ66" s="144"/>
      <c r="NR66" s="144"/>
      <c r="NS66" s="144"/>
      <c r="NT66" s="144"/>
      <c r="NU66" s="144"/>
      <c r="NV66" s="144"/>
      <c r="NW66" s="144"/>
      <c r="NX66" s="144"/>
      <c r="NY66" s="144"/>
      <c r="NZ66" s="144"/>
      <c r="OA66" s="144"/>
      <c r="OB66" s="144"/>
      <c r="OC66" s="144"/>
      <c r="OD66" s="144"/>
      <c r="OE66" s="144"/>
      <c r="OF66" s="144"/>
      <c r="OG66" s="144"/>
      <c r="OH66" s="144"/>
      <c r="OI66" s="144"/>
      <c r="OJ66" s="144"/>
      <c r="OK66" s="144"/>
      <c r="OL66" s="144"/>
      <c r="OM66" s="144"/>
      <c r="ON66" s="144"/>
      <c r="OO66" s="144"/>
      <c r="OP66" s="144"/>
      <c r="OQ66" s="144"/>
      <c r="OR66" s="144"/>
      <c r="OS66" s="144"/>
      <c r="OT66" s="144"/>
      <c r="OU66" s="144"/>
      <c r="OV66" s="144"/>
      <c r="OW66" s="144"/>
      <c r="OX66" s="144"/>
      <c r="OY66" s="144"/>
      <c r="OZ66" s="144"/>
      <c r="PA66" s="144"/>
      <c r="PB66" s="144"/>
      <c r="PC66" s="144"/>
      <c r="PD66" s="144"/>
      <c r="PE66" s="144"/>
      <c r="PF66" s="144"/>
      <c r="PG66" s="144"/>
      <c r="PH66" s="144"/>
      <c r="PI66" s="144"/>
      <c r="PJ66" s="144"/>
      <c r="PK66" s="144"/>
      <c r="PL66" s="144"/>
      <c r="PM66" s="144"/>
      <c r="PN66" s="144"/>
      <c r="PO66" s="144"/>
      <c r="PP66" s="144"/>
      <c r="PQ66" s="144"/>
      <c r="PR66" s="144"/>
      <c r="PS66" s="144"/>
      <c r="PT66" s="144"/>
      <c r="PU66" s="144"/>
      <c r="PV66" s="144"/>
      <c r="PW66" s="144"/>
      <c r="PX66" s="144"/>
      <c r="PY66" s="144"/>
      <c r="PZ66" s="144"/>
      <c r="QA66" s="144"/>
      <c r="QB66" s="144"/>
      <c r="QC66" s="144"/>
      <c r="QD66" s="144"/>
      <c r="QE66" s="144"/>
      <c r="QF66" s="144"/>
      <c r="QG66" s="144"/>
      <c r="QH66" s="144"/>
      <c r="QI66" s="144"/>
      <c r="QJ66" s="144"/>
      <c r="QK66" s="144"/>
      <c r="QL66" s="144"/>
      <c r="QM66" s="144"/>
      <c r="QN66" s="144"/>
      <c r="QO66" s="144"/>
      <c r="QP66" s="144"/>
      <c r="QQ66" s="144"/>
      <c r="QR66" s="144"/>
      <c r="QS66" s="144"/>
      <c r="QT66" s="144"/>
      <c r="QU66" s="144"/>
      <c r="QV66" s="144"/>
      <c r="QW66" s="144"/>
      <c r="QX66" s="144"/>
      <c r="QY66" s="144"/>
      <c r="QZ66" s="144"/>
      <c r="RA66" s="144"/>
      <c r="RB66" s="144"/>
      <c r="RC66" s="144"/>
      <c r="RD66" s="144"/>
      <c r="RE66" s="144"/>
      <c r="RF66" s="144"/>
      <c r="RG66" s="144"/>
      <c r="RH66" s="144"/>
      <c r="RI66" s="144"/>
      <c r="RJ66" s="144"/>
      <c r="RK66" s="144"/>
      <c r="RL66" s="144"/>
      <c r="RM66" s="144"/>
      <c r="RN66" s="144"/>
      <c r="RO66" s="144"/>
      <c r="RP66" s="144"/>
      <c r="RQ66" s="144"/>
      <c r="RR66" s="144"/>
      <c r="RS66" s="144"/>
      <c r="RT66" s="144"/>
      <c r="RU66" s="144"/>
      <c r="RV66" s="144"/>
      <c r="RW66" s="144"/>
      <c r="RX66" s="144"/>
      <c r="RY66" s="144"/>
      <c r="RZ66" s="144"/>
      <c r="SA66" s="144"/>
      <c r="SB66" s="144"/>
      <c r="SC66" s="144"/>
      <c r="SD66" s="144"/>
    </row>
    <row r="67" spans="1:498" s="25" customFormat="1" ht="15" customHeight="1" x14ac:dyDescent="0.2">
      <c r="A67" s="50"/>
      <c r="B67" s="126"/>
      <c r="C67" s="1829" t="s">
        <v>127</v>
      </c>
      <c r="D67" s="1829"/>
      <c r="E67" s="1829" t="s">
        <v>14</v>
      </c>
      <c r="F67" s="1829"/>
      <c r="G67" s="1829"/>
      <c r="H67" s="1829"/>
      <c r="I67" s="1829"/>
      <c r="J67" s="137"/>
      <c r="K67" s="40"/>
      <c r="L67" s="40"/>
      <c r="M67" s="1826" t="s">
        <v>240</v>
      </c>
      <c r="N67" s="1827"/>
      <c r="O67" s="1827"/>
      <c r="P67" s="1827"/>
      <c r="Q67" s="1827"/>
      <c r="R67" s="1828"/>
      <c r="S67" s="46">
        <v>1.2500000000000001E-2</v>
      </c>
      <c r="T67" s="217"/>
      <c r="U67" s="46">
        <v>0.05</v>
      </c>
      <c r="V67" s="140"/>
      <c r="W67" s="205"/>
      <c r="X67" s="167"/>
      <c r="Y67" s="167"/>
      <c r="Z67" s="167"/>
      <c r="AA67" s="167"/>
      <c r="AB67" s="167"/>
      <c r="AC67" s="167"/>
      <c r="AD67" s="167"/>
      <c r="AE67" s="207"/>
      <c r="AF67" s="167"/>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row>
    <row r="68" spans="1:498" s="25" customFormat="1" ht="15" customHeight="1" x14ac:dyDescent="0.2">
      <c r="A68" s="50"/>
      <c r="B68" s="126"/>
      <c r="C68" s="27"/>
      <c r="D68" s="297" t="s">
        <v>130</v>
      </c>
      <c r="E68" s="28">
        <v>1</v>
      </c>
      <c r="F68" s="28">
        <v>1</v>
      </c>
      <c r="G68" s="28">
        <v>1</v>
      </c>
      <c r="H68" s="218">
        <v>1</v>
      </c>
      <c r="I68" s="28">
        <v>0</v>
      </c>
      <c r="J68" s="137"/>
      <c r="K68" s="40"/>
      <c r="L68" s="40"/>
      <c r="M68" s="1826" t="s">
        <v>241</v>
      </c>
      <c r="N68" s="1827"/>
      <c r="O68" s="1827"/>
      <c r="P68" s="1827"/>
      <c r="Q68" s="1827"/>
      <c r="R68" s="1828"/>
      <c r="S68" s="31">
        <v>2.5000000000000001E-2</v>
      </c>
      <c r="T68" s="215"/>
      <c r="U68" s="30">
        <v>0.05</v>
      </c>
      <c r="V68" s="140"/>
      <c r="W68" s="205"/>
      <c r="X68" s="167"/>
      <c r="Y68" s="167"/>
      <c r="Z68" s="167"/>
      <c r="AA68" s="167"/>
      <c r="AB68" s="167"/>
      <c r="AC68" s="167"/>
      <c r="AD68" s="167"/>
      <c r="AE68" s="207"/>
      <c r="AF68" s="167"/>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row>
    <row r="69" spans="1:498" s="25" customFormat="1" ht="15" customHeight="1" x14ac:dyDescent="0.2">
      <c r="A69" s="50"/>
      <c r="B69" s="126"/>
      <c r="C69" s="27"/>
      <c r="D69" s="297" t="s">
        <v>131</v>
      </c>
      <c r="E69" s="148">
        <v>1</v>
      </c>
      <c r="F69" s="148">
        <v>1</v>
      </c>
      <c r="G69" s="148">
        <v>1</v>
      </c>
      <c r="H69" s="149">
        <v>1</v>
      </c>
      <c r="I69" s="301">
        <v>0</v>
      </c>
      <c r="J69" s="137"/>
      <c r="K69" s="85"/>
      <c r="L69" s="1817" t="s">
        <v>242</v>
      </c>
      <c r="M69" s="1818"/>
      <c r="N69" s="1818"/>
      <c r="O69" s="1818"/>
      <c r="P69" s="1818"/>
      <c r="Q69" s="1818"/>
      <c r="R69" s="1818"/>
      <c r="S69" s="1818"/>
      <c r="T69" s="1818"/>
      <c r="U69" s="1819"/>
      <c r="V69" s="140"/>
      <c r="W69" s="205"/>
      <c r="X69" s="167"/>
      <c r="Y69" s="167"/>
      <c r="Z69" s="167"/>
      <c r="AA69" s="167"/>
      <c r="AB69" s="167"/>
      <c r="AC69" s="167"/>
      <c r="AD69" s="167"/>
      <c r="AE69" s="207"/>
      <c r="AF69" s="167"/>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row>
    <row r="70" spans="1:498" s="25" customFormat="1" ht="15" customHeight="1" x14ac:dyDescent="0.2">
      <c r="A70" s="50"/>
      <c r="B70" s="126"/>
      <c r="C70" s="1829" t="s">
        <v>331</v>
      </c>
      <c r="D70" s="1829"/>
      <c r="E70" s="1829" t="s">
        <v>14</v>
      </c>
      <c r="F70" s="1829"/>
      <c r="G70" s="1829"/>
      <c r="H70" s="1829"/>
      <c r="I70" s="1829"/>
      <c r="J70" s="137"/>
      <c r="K70" s="40"/>
      <c r="L70" s="40"/>
      <c r="M70" s="1826" t="s">
        <v>243</v>
      </c>
      <c r="N70" s="1827"/>
      <c r="O70" s="1827"/>
      <c r="P70" s="1827"/>
      <c r="Q70" s="1827"/>
      <c r="R70" s="1828"/>
      <c r="S70" s="34">
        <v>0.25</v>
      </c>
      <c r="T70" s="34">
        <v>1</v>
      </c>
      <c r="U70" s="219"/>
      <c r="V70" s="140"/>
      <c r="W70" s="205"/>
      <c r="X70" s="167"/>
      <c r="Y70" s="167"/>
      <c r="Z70" s="167"/>
      <c r="AA70" s="167"/>
      <c r="AB70" s="167"/>
      <c r="AC70" s="167"/>
      <c r="AD70" s="167"/>
      <c r="AE70" s="207"/>
      <c r="AF70" s="167"/>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row>
    <row r="71" spans="1:498" s="25" customFormat="1" ht="15" customHeight="1" x14ac:dyDescent="0.2">
      <c r="A71" s="50"/>
      <c r="B71" s="126"/>
      <c r="C71" s="27"/>
      <c r="D71" s="297" t="s">
        <v>345</v>
      </c>
      <c r="E71" s="28">
        <v>1</v>
      </c>
      <c r="F71" s="28">
        <v>1</v>
      </c>
      <c r="G71" s="28">
        <v>1</v>
      </c>
      <c r="H71" s="218">
        <v>1</v>
      </c>
      <c r="I71" s="28">
        <v>0</v>
      </c>
      <c r="J71" s="137"/>
      <c r="K71" s="40"/>
      <c r="L71" s="40"/>
      <c r="M71" s="1826" t="s">
        <v>244</v>
      </c>
      <c r="N71" s="1827"/>
      <c r="O71" s="1827"/>
      <c r="P71" s="1827"/>
      <c r="Q71" s="1827"/>
      <c r="R71" s="1828"/>
      <c r="S71" s="34">
        <v>0.25</v>
      </c>
      <c r="T71" s="34">
        <v>1</v>
      </c>
      <c r="U71" s="220"/>
      <c r="V71" s="140"/>
      <c r="W71" s="205"/>
      <c r="X71" s="167"/>
      <c r="Y71" s="167"/>
      <c r="Z71" s="167"/>
      <c r="AA71" s="167"/>
      <c r="AB71" s="167"/>
      <c r="AC71" s="167"/>
      <c r="AD71" s="167"/>
      <c r="AE71" s="207"/>
      <c r="AF71" s="167"/>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row>
    <row r="72" spans="1:498" s="25" customFormat="1" ht="15.75" customHeight="1" x14ac:dyDescent="0.2">
      <c r="A72" s="50"/>
      <c r="B72" s="126"/>
      <c r="C72" s="27"/>
      <c r="D72" s="340" t="s">
        <v>332</v>
      </c>
      <c r="E72" s="148">
        <v>1</v>
      </c>
      <c r="F72" s="148">
        <v>1</v>
      </c>
      <c r="G72" s="148">
        <v>1</v>
      </c>
      <c r="H72" s="149">
        <v>1</v>
      </c>
      <c r="I72" s="301">
        <v>0</v>
      </c>
      <c r="J72" s="137"/>
      <c r="K72" s="40"/>
      <c r="L72" s="40"/>
      <c r="M72" s="1849" t="s">
        <v>245</v>
      </c>
      <c r="N72" s="1850"/>
      <c r="O72" s="1850"/>
      <c r="P72" s="1850"/>
      <c r="Q72" s="1850"/>
      <c r="R72" s="1851"/>
      <c r="S72" s="46">
        <v>0.03</v>
      </c>
      <c r="T72" s="216"/>
      <c r="U72" s="46">
        <v>0.05</v>
      </c>
      <c r="V72" s="140"/>
      <c r="W72" s="205"/>
      <c r="X72" s="167"/>
      <c r="Y72" s="167"/>
      <c r="Z72" s="167"/>
      <c r="AA72" s="167"/>
      <c r="AB72" s="167"/>
      <c r="AC72" s="167"/>
      <c r="AD72" s="167"/>
      <c r="AE72" s="207"/>
      <c r="AF72" s="167"/>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row>
    <row r="73" spans="1:498" s="25" customFormat="1" ht="15.75" customHeight="1" x14ac:dyDescent="0.2">
      <c r="A73" s="50"/>
      <c r="B73" s="126"/>
      <c r="C73" s="1829" t="s">
        <v>333</v>
      </c>
      <c r="D73" s="1829"/>
      <c r="E73" s="1829" t="s">
        <v>14</v>
      </c>
      <c r="F73" s="1829"/>
      <c r="G73" s="1829"/>
      <c r="H73" s="1829"/>
      <c r="I73" s="1829"/>
      <c r="J73" s="137"/>
      <c r="K73" s="40"/>
      <c r="L73" s="40"/>
      <c r="M73" s="1849" t="s">
        <v>246</v>
      </c>
      <c r="N73" s="1850"/>
      <c r="O73" s="1850"/>
      <c r="P73" s="1850"/>
      <c r="Q73" s="1850"/>
      <c r="R73" s="1851"/>
      <c r="S73" s="46">
        <v>0.03</v>
      </c>
      <c r="T73" s="215"/>
      <c r="U73" s="46">
        <v>0.1</v>
      </c>
      <c r="V73" s="140"/>
      <c r="W73" s="205"/>
      <c r="X73" s="167"/>
      <c r="Y73" s="167"/>
      <c r="Z73" s="167"/>
      <c r="AA73" s="167"/>
      <c r="AB73" s="167"/>
      <c r="AC73" s="167"/>
      <c r="AD73" s="167"/>
      <c r="AE73" s="207"/>
      <c r="AF73" s="167"/>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row>
    <row r="74" spans="1:498" s="25" customFormat="1" ht="15" customHeight="1" x14ac:dyDescent="0.2">
      <c r="A74" s="50"/>
      <c r="B74" s="126"/>
      <c r="C74" s="27"/>
      <c r="D74" s="1247" t="s">
        <v>334</v>
      </c>
      <c r="E74" s="1248"/>
      <c r="F74" s="1248"/>
      <c r="G74" s="1248"/>
      <c r="H74" s="1248"/>
      <c r="I74" s="1248"/>
      <c r="J74" s="1248"/>
      <c r="K74" s="40"/>
      <c r="L74" s="1817" t="s">
        <v>247</v>
      </c>
      <c r="M74" s="1818"/>
      <c r="N74" s="1818"/>
      <c r="O74" s="1818"/>
      <c r="P74" s="1818"/>
      <c r="Q74" s="1818"/>
      <c r="R74" s="1818"/>
      <c r="S74" s="1818"/>
      <c r="T74" s="1818"/>
      <c r="U74" s="1819"/>
      <c r="V74" s="140"/>
      <c r="W74" s="205"/>
      <c r="X74" s="167"/>
      <c r="Y74" s="167"/>
      <c r="Z74" s="167"/>
      <c r="AA74" s="167"/>
      <c r="AB74" s="167"/>
      <c r="AC74" s="167"/>
      <c r="AD74" s="167"/>
      <c r="AE74" s="207"/>
      <c r="AF74" s="167"/>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row>
    <row r="75" spans="1:498" s="25" customFormat="1" ht="15" customHeight="1" x14ac:dyDescent="0.2">
      <c r="A75" s="50"/>
      <c r="B75" s="126"/>
      <c r="C75" s="27"/>
      <c r="D75" s="1247" t="s">
        <v>335</v>
      </c>
      <c r="E75" s="1248"/>
      <c r="F75" s="1248"/>
      <c r="G75" s="1248"/>
      <c r="H75" s="1248"/>
      <c r="I75" s="1248"/>
      <c r="J75" s="1248"/>
      <c r="K75" s="40"/>
      <c r="L75" s="40"/>
      <c r="M75" s="1852" t="s">
        <v>248</v>
      </c>
      <c r="N75" s="1852"/>
      <c r="O75" s="1852"/>
      <c r="P75" s="1852"/>
      <c r="Q75" s="1852"/>
      <c r="R75" s="1852"/>
      <c r="S75" s="46">
        <v>7.4999999999999997E-3</v>
      </c>
      <c r="T75" s="46">
        <f>S75*4</f>
        <v>0.03</v>
      </c>
      <c r="U75" s="46">
        <v>0.03</v>
      </c>
      <c r="V75" s="140"/>
      <c r="W75" s="205"/>
      <c r="X75" s="167"/>
      <c r="Y75" s="167"/>
      <c r="Z75" s="167"/>
      <c r="AA75" s="167"/>
      <c r="AB75" s="167"/>
      <c r="AC75" s="167"/>
      <c r="AD75" s="167"/>
      <c r="AE75" s="207"/>
      <c r="AF75" s="167"/>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row>
    <row r="76" spans="1:498" s="25" customFormat="1" ht="15" customHeight="1" x14ac:dyDescent="0.2">
      <c r="A76" s="50"/>
      <c r="B76" s="1807" t="s">
        <v>354</v>
      </c>
      <c r="C76" s="1545"/>
      <c r="D76" s="1841"/>
      <c r="E76" s="1545"/>
      <c r="F76" s="1545"/>
      <c r="G76" s="1545"/>
      <c r="H76" s="1545"/>
      <c r="I76" s="1546"/>
      <c r="J76" s="137"/>
      <c r="K76" s="40"/>
      <c r="L76" s="40"/>
      <c r="M76" s="1852" t="s">
        <v>249</v>
      </c>
      <c r="N76" s="1852"/>
      <c r="O76" s="1852"/>
      <c r="P76" s="1852"/>
      <c r="Q76" s="1852"/>
      <c r="R76" s="1852"/>
      <c r="S76" s="46">
        <v>1.2500000000000001E-2</v>
      </c>
      <c r="T76" s="46">
        <f t="shared" ref="T76:T77" si="7">S76*4</f>
        <v>0.05</v>
      </c>
      <c r="U76" s="46">
        <v>0.05</v>
      </c>
      <c r="V76" s="140"/>
      <c r="W76" s="205"/>
      <c r="X76" s="167"/>
      <c r="Y76" s="167"/>
      <c r="Z76" s="167"/>
      <c r="AA76" s="167"/>
      <c r="AB76" s="167"/>
      <c r="AC76" s="167"/>
      <c r="AD76" s="167"/>
      <c r="AE76" s="207"/>
      <c r="AF76" s="167"/>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row>
    <row r="77" spans="1:498" s="25" customFormat="1" ht="14.25" customHeight="1" x14ac:dyDescent="0.2">
      <c r="A77" s="50"/>
      <c r="B77" s="126"/>
      <c r="C77" s="27"/>
      <c r="D77" s="299" t="s">
        <v>347</v>
      </c>
      <c r="E77" s="304">
        <v>1</v>
      </c>
      <c r="F77" s="304">
        <v>1</v>
      </c>
      <c r="G77" s="304">
        <v>1</v>
      </c>
      <c r="H77" s="305">
        <v>1</v>
      </c>
      <c r="I77" s="304">
        <v>0</v>
      </c>
      <c r="J77" s="137"/>
      <c r="K77" s="40"/>
      <c r="L77" s="40"/>
      <c r="M77" s="1852" t="s">
        <v>250</v>
      </c>
      <c r="N77" s="1852"/>
      <c r="O77" s="1852"/>
      <c r="P77" s="1852"/>
      <c r="Q77" s="1852"/>
      <c r="R77" s="1852"/>
      <c r="S77" s="791">
        <v>2.5000000000000001E-2</v>
      </c>
      <c r="T77" s="46">
        <f t="shared" si="7"/>
        <v>0.1</v>
      </c>
      <c r="U77" s="46">
        <v>0.05</v>
      </c>
      <c r="V77" s="140"/>
      <c r="W77" s="205"/>
      <c r="X77" s="167"/>
      <c r="Y77" s="167"/>
      <c r="Z77" s="167"/>
      <c r="AA77" s="167"/>
      <c r="AB77" s="167"/>
      <c r="AC77" s="167"/>
      <c r="AD77" s="167"/>
      <c r="AE77" s="207"/>
      <c r="AF77" s="167"/>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row>
    <row r="78" spans="1:498" s="25" customFormat="1" ht="15" customHeight="1" x14ac:dyDescent="0.2">
      <c r="A78" s="50"/>
      <c r="B78" s="126"/>
      <c r="C78" s="27"/>
      <c r="D78" s="300" t="s">
        <v>348</v>
      </c>
      <c r="E78" s="148">
        <v>1</v>
      </c>
      <c r="F78" s="148">
        <v>1</v>
      </c>
      <c r="G78" s="148">
        <v>1</v>
      </c>
      <c r="H78" s="149">
        <v>1</v>
      </c>
      <c r="I78" s="148">
        <v>0</v>
      </c>
      <c r="J78" s="137"/>
      <c r="K78" s="1869"/>
      <c r="L78" s="1869"/>
      <c r="M78" s="1869"/>
      <c r="N78" s="1869"/>
      <c r="O78" s="1869"/>
      <c r="P78" s="1869"/>
      <c r="Q78" s="1869"/>
      <c r="R78" s="1869"/>
      <c r="S78" s="1869"/>
      <c r="T78" s="1869"/>
      <c r="U78" s="1870"/>
      <c r="V78" s="140"/>
      <c r="W78" s="205"/>
      <c r="X78" s="167"/>
      <c r="Y78" s="167"/>
      <c r="Z78" s="167"/>
      <c r="AA78" s="167"/>
      <c r="AB78" s="167"/>
      <c r="AC78" s="167"/>
      <c r="AD78" s="167"/>
      <c r="AE78" s="207"/>
      <c r="AF78" s="167"/>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row>
    <row r="79" spans="1:498" s="25" customFormat="1" ht="15" customHeight="1" x14ac:dyDescent="0.2">
      <c r="A79" s="50"/>
      <c r="B79" s="1857" t="s">
        <v>14</v>
      </c>
      <c r="C79" s="1857"/>
      <c r="D79" s="1857"/>
      <c r="E79" s="1857"/>
      <c r="F79" s="1857"/>
      <c r="G79" s="1857"/>
      <c r="H79" s="1857"/>
      <c r="I79" s="1857"/>
      <c r="J79" s="137"/>
      <c r="K79" s="1860" t="s">
        <v>252</v>
      </c>
      <c r="L79" s="1861"/>
      <c r="M79" s="1861"/>
      <c r="N79" s="1861"/>
      <c r="O79" s="1861"/>
      <c r="P79" s="1861"/>
      <c r="Q79" s="1861"/>
      <c r="R79" s="1861"/>
      <c r="S79" s="1861"/>
      <c r="T79" s="1861"/>
      <c r="U79" s="1862"/>
      <c r="V79" s="140"/>
      <c r="W79" s="205"/>
      <c r="X79" s="167"/>
      <c r="Y79" s="167"/>
      <c r="Z79" s="167"/>
      <c r="AA79" s="167"/>
      <c r="AB79" s="167"/>
      <c r="AC79" s="167"/>
      <c r="AD79" s="167"/>
      <c r="AE79" s="207"/>
      <c r="AF79" s="167"/>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row>
    <row r="80" spans="1:498" s="25" customFormat="1" ht="15" customHeight="1" x14ac:dyDescent="0.2">
      <c r="A80" s="50"/>
      <c r="B80" s="1807" t="s">
        <v>137</v>
      </c>
      <c r="C80" s="1545"/>
      <c r="D80" s="1545"/>
      <c r="E80" s="1545"/>
      <c r="F80" s="1545"/>
      <c r="G80" s="1545"/>
      <c r="H80" s="1545"/>
      <c r="I80" s="1546"/>
      <c r="J80" s="137"/>
      <c r="K80" s="7"/>
      <c r="L80" s="1863" t="s">
        <v>261</v>
      </c>
      <c r="M80" s="1864"/>
      <c r="N80" s="1864"/>
      <c r="O80" s="1864"/>
      <c r="P80" s="1864"/>
      <c r="Q80" s="1864"/>
      <c r="R80" s="1864"/>
      <c r="S80" s="1864"/>
      <c r="T80" s="1864"/>
      <c r="U80" s="1865"/>
      <c r="V80" s="140"/>
      <c r="W80" s="172"/>
      <c r="X80" s="7"/>
      <c r="Y80" s="7"/>
      <c r="Z80" s="7"/>
      <c r="AA80" s="7"/>
      <c r="AB80" s="7"/>
      <c r="AC80" s="7"/>
      <c r="AD80" s="167"/>
      <c r="AE80" s="207"/>
      <c r="AF80" s="167"/>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row>
    <row r="81" spans="1:86" s="25" customFormat="1" ht="15" customHeight="1" x14ac:dyDescent="0.2">
      <c r="A81" s="50"/>
      <c r="B81" s="126"/>
      <c r="C81" s="1829" t="s">
        <v>138</v>
      </c>
      <c r="D81" s="1829"/>
      <c r="E81" s="1829" t="s">
        <v>14</v>
      </c>
      <c r="F81" s="1829"/>
      <c r="G81" s="1829"/>
      <c r="H81" s="1829"/>
      <c r="I81" s="1829"/>
      <c r="J81" s="137"/>
      <c r="K81" s="85"/>
      <c r="L81" s="40"/>
      <c r="M81" s="1834" t="s">
        <v>253</v>
      </c>
      <c r="N81" s="1834"/>
      <c r="O81" s="1834"/>
      <c r="P81" s="1834"/>
      <c r="Q81" s="1834"/>
      <c r="R81" s="1834"/>
      <c r="S81" s="150">
        <v>0.75</v>
      </c>
      <c r="T81" s="150">
        <v>0.75</v>
      </c>
      <c r="U81" s="147">
        <v>0.75</v>
      </c>
      <c r="V81" s="140"/>
      <c r="W81" s="205"/>
      <c r="X81" s="167"/>
      <c r="Y81" s="167"/>
      <c r="Z81" s="167"/>
      <c r="AA81" s="167"/>
      <c r="AB81" s="167"/>
      <c r="AC81" s="167"/>
      <c r="AD81" s="167"/>
      <c r="AE81" s="207"/>
      <c r="AF81" s="167"/>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row>
    <row r="82" spans="1:86" s="25" customFormat="1" ht="15" customHeight="1" x14ac:dyDescent="0.2">
      <c r="A82" s="50"/>
      <c r="B82" s="127"/>
      <c r="C82" s="27"/>
      <c r="D82" s="298" t="s">
        <v>139</v>
      </c>
      <c r="E82" s="28">
        <v>0.04</v>
      </c>
      <c r="F82" s="28">
        <v>0.04</v>
      </c>
      <c r="G82" s="28">
        <v>1</v>
      </c>
      <c r="H82" s="218">
        <v>1</v>
      </c>
      <c r="I82" s="28">
        <v>0</v>
      </c>
      <c r="J82" s="137"/>
      <c r="K82" s="85"/>
      <c r="L82" s="40"/>
      <c r="M82" s="1834" t="s">
        <v>254</v>
      </c>
      <c r="N82" s="1834"/>
      <c r="O82" s="1834"/>
      <c r="P82" s="1834"/>
      <c r="Q82" s="1834"/>
      <c r="R82" s="1834"/>
      <c r="S82" s="34">
        <v>0.75</v>
      </c>
      <c r="T82" s="34">
        <v>0.75</v>
      </c>
      <c r="U82" s="30">
        <v>0.75</v>
      </c>
      <c r="V82" s="140"/>
      <c r="W82" s="205"/>
      <c r="X82" s="167"/>
      <c r="Y82" s="167"/>
      <c r="Z82" s="167"/>
      <c r="AA82" s="167"/>
      <c r="AB82" s="167"/>
      <c r="AC82" s="167"/>
      <c r="AD82" s="167"/>
      <c r="AE82" s="207"/>
      <c r="AF82" s="167"/>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row>
    <row r="83" spans="1:86" s="25" customFormat="1" ht="15" customHeight="1" x14ac:dyDescent="0.2">
      <c r="A83" s="50"/>
      <c r="B83" s="127"/>
      <c r="C83" s="27"/>
      <c r="D83" s="297" t="s">
        <v>140</v>
      </c>
      <c r="E83" s="148">
        <v>0.04</v>
      </c>
      <c r="F83" s="148">
        <v>0.04</v>
      </c>
      <c r="G83" s="148">
        <v>1</v>
      </c>
      <c r="H83" s="149">
        <v>1</v>
      </c>
      <c r="I83" s="148">
        <v>0</v>
      </c>
      <c r="J83" s="137"/>
      <c r="K83" s="85"/>
      <c r="L83" s="40"/>
      <c r="M83" s="1834" t="s">
        <v>255</v>
      </c>
      <c r="N83" s="1834"/>
      <c r="O83" s="1834"/>
      <c r="P83" s="1834"/>
      <c r="Q83" s="1834"/>
      <c r="R83" s="1834"/>
      <c r="S83" s="34">
        <v>0.75</v>
      </c>
      <c r="T83" s="34">
        <v>0.75</v>
      </c>
      <c r="U83" s="30">
        <v>0.75</v>
      </c>
      <c r="V83" s="140"/>
      <c r="W83" s="205"/>
      <c r="X83" s="167"/>
      <c r="Y83" s="167"/>
      <c r="Z83" s="167"/>
      <c r="AA83" s="167"/>
      <c r="AB83" s="167"/>
      <c r="AC83" s="167"/>
      <c r="AD83" s="167"/>
      <c r="AE83" s="207"/>
      <c r="AF83" s="167"/>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row>
    <row r="84" spans="1:86" s="25" customFormat="1" ht="15" customHeight="1" x14ac:dyDescent="0.2">
      <c r="A84" s="50"/>
      <c r="B84" s="1807" t="s">
        <v>149</v>
      </c>
      <c r="C84" s="1545"/>
      <c r="D84" s="1853"/>
      <c r="E84" s="1545"/>
      <c r="F84" s="1545"/>
      <c r="G84" s="1545"/>
      <c r="H84" s="1545"/>
      <c r="I84" s="1546"/>
      <c r="J84" s="137"/>
      <c r="K84" s="1869"/>
      <c r="L84" s="1869"/>
      <c r="M84" s="1869"/>
      <c r="N84" s="1869"/>
      <c r="O84" s="1869"/>
      <c r="P84" s="1869"/>
      <c r="Q84" s="1869"/>
      <c r="R84" s="1869"/>
      <c r="S84" s="1869"/>
      <c r="T84" s="1869"/>
      <c r="U84" s="1870"/>
      <c r="V84" s="140"/>
      <c r="W84" s="172"/>
      <c r="X84" s="7"/>
      <c r="Y84" s="7"/>
      <c r="Z84" s="7"/>
      <c r="AA84" s="7"/>
      <c r="AB84" s="7"/>
      <c r="AC84" s="7"/>
      <c r="AD84" s="167"/>
      <c r="AE84" s="207"/>
      <c r="AF84" s="167"/>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row>
    <row r="85" spans="1:86" s="25" customFormat="1" ht="15" customHeight="1" x14ac:dyDescent="0.25">
      <c r="A85" s="50"/>
      <c r="B85" s="126"/>
      <c r="C85" s="1829" t="s">
        <v>150</v>
      </c>
      <c r="D85" s="1829"/>
      <c r="E85" s="1829"/>
      <c r="F85" s="1829"/>
      <c r="G85" s="1829"/>
      <c r="H85" s="1829"/>
      <c r="I85" s="1829"/>
      <c r="J85" s="137"/>
      <c r="K85" s="45"/>
      <c r="L85" s="44"/>
      <c r="M85" s="85"/>
      <c r="N85" s="84"/>
      <c r="O85" s="84"/>
      <c r="P85" s="84"/>
      <c r="Q85" s="84"/>
      <c r="R85" s="16"/>
      <c r="S85" s="16"/>
      <c r="T85" s="15"/>
      <c r="U85" s="72"/>
      <c r="V85" s="140"/>
      <c r="W85" s="205"/>
      <c r="X85" s="167"/>
      <c r="Y85" s="167"/>
      <c r="Z85" s="167"/>
      <c r="AA85" s="167"/>
      <c r="AB85" s="167"/>
      <c r="AC85" s="167"/>
      <c r="AD85" s="167"/>
      <c r="AE85" s="207"/>
      <c r="AF85" s="167"/>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row>
    <row r="86" spans="1:86" s="25" customFormat="1" ht="15" customHeight="1" x14ac:dyDescent="0.25">
      <c r="A86" s="50"/>
      <c r="B86" s="127"/>
      <c r="C86" s="27"/>
      <c r="D86" s="298" t="s">
        <v>151</v>
      </c>
      <c r="E86" s="28">
        <v>0.04</v>
      </c>
      <c r="F86" s="28">
        <v>0.04</v>
      </c>
      <c r="G86" s="28">
        <v>1</v>
      </c>
      <c r="H86" s="28">
        <v>1</v>
      </c>
      <c r="I86" s="28">
        <v>0</v>
      </c>
      <c r="J86" s="137"/>
      <c r="K86" s="45"/>
      <c r="L86" s="44"/>
      <c r="M86" s="85"/>
      <c r="N86" s="84"/>
      <c r="O86" s="84"/>
      <c r="P86" s="84"/>
      <c r="Q86" s="84"/>
      <c r="R86" s="16"/>
      <c r="S86" s="16"/>
      <c r="T86" s="15"/>
      <c r="U86" s="72"/>
      <c r="V86" s="140"/>
      <c r="W86" s="205"/>
      <c r="X86" s="167"/>
      <c r="Y86" s="167"/>
      <c r="Z86" s="167"/>
      <c r="AA86" s="167"/>
      <c r="AB86" s="167"/>
      <c r="AC86" s="167"/>
      <c r="AD86" s="167"/>
      <c r="AE86" s="207"/>
      <c r="AF86" s="167"/>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row>
    <row r="87" spans="1:86" s="25" customFormat="1" ht="15" customHeight="1" x14ac:dyDescent="0.25">
      <c r="A87" s="50"/>
      <c r="B87" s="127"/>
      <c r="C87" s="27"/>
      <c r="D87" s="297" t="s">
        <v>152</v>
      </c>
      <c r="E87" s="29">
        <v>0.04</v>
      </c>
      <c r="F87" s="29">
        <v>0.04</v>
      </c>
      <c r="G87" s="29">
        <v>1</v>
      </c>
      <c r="H87" s="47">
        <v>1</v>
      </c>
      <c r="I87" s="29">
        <v>0</v>
      </c>
      <c r="J87" s="137"/>
      <c r="K87" s="45"/>
      <c r="L87" s="44"/>
      <c r="M87" s="85"/>
      <c r="N87" s="84"/>
      <c r="O87" s="84"/>
      <c r="P87" s="84"/>
      <c r="Q87" s="84"/>
      <c r="R87" s="16"/>
      <c r="S87" s="16"/>
      <c r="T87" s="15"/>
      <c r="U87" s="72"/>
      <c r="V87" s="140"/>
      <c r="W87" s="205"/>
      <c r="X87" s="167"/>
      <c r="Y87" s="167"/>
      <c r="Z87" s="167"/>
      <c r="AA87" s="167"/>
      <c r="AB87" s="167"/>
      <c r="AC87" s="167"/>
      <c r="AD87" s="167"/>
      <c r="AE87" s="207"/>
      <c r="AF87" s="167"/>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row>
    <row r="88" spans="1:86" ht="12.75" customHeight="1" x14ac:dyDescent="0.2">
      <c r="A88" s="53"/>
      <c r="B88" s="1830"/>
      <c r="C88" s="1831"/>
      <c r="D88" s="1831"/>
      <c r="E88" s="1831"/>
      <c r="F88" s="1831"/>
      <c r="G88" s="1831"/>
      <c r="H88" s="1831"/>
      <c r="I88" s="1832"/>
      <c r="J88" s="137"/>
      <c r="K88" s="19"/>
      <c r="L88" s="36"/>
      <c r="M88" s="35"/>
      <c r="N88" s="36"/>
      <c r="O88" s="36"/>
      <c r="P88" s="36"/>
      <c r="Q88" s="36"/>
      <c r="R88" s="14"/>
      <c r="S88" s="14"/>
      <c r="T88" s="14"/>
      <c r="U88" s="125"/>
      <c r="V88" s="140"/>
      <c r="W88" s="173"/>
      <c r="X88" s="174"/>
      <c r="Y88" s="174"/>
      <c r="Z88" s="174"/>
      <c r="AA88" s="174"/>
      <c r="AB88" s="174"/>
      <c r="AC88" s="174"/>
      <c r="AD88" s="174"/>
      <c r="AE88" s="200"/>
      <c r="AF88" s="174"/>
    </row>
    <row r="89" spans="1:86" ht="12.75" customHeight="1" x14ac:dyDescent="0.2">
      <c r="A89" s="53"/>
      <c r="B89" s="1835" t="s">
        <v>15</v>
      </c>
      <c r="C89" s="1836"/>
      <c r="D89" s="1836"/>
      <c r="E89" s="1836"/>
      <c r="F89" s="1836"/>
      <c r="G89" s="1836"/>
      <c r="H89" s="1836"/>
      <c r="I89" s="1837"/>
      <c r="J89" s="137"/>
      <c r="K89" s="1875" t="s">
        <v>15</v>
      </c>
      <c r="L89" s="1875"/>
      <c r="M89" s="1875"/>
      <c r="N89" s="1875"/>
      <c r="O89" s="1875"/>
      <c r="P89" s="1875"/>
      <c r="Q89" s="1875"/>
      <c r="R89" s="1875"/>
      <c r="S89" s="1875"/>
      <c r="T89" s="1875"/>
      <c r="U89" s="1876"/>
      <c r="V89" s="140"/>
      <c r="W89" s="173"/>
      <c r="X89" s="174"/>
      <c r="Y89" s="174"/>
      <c r="Z89" s="174"/>
      <c r="AA89" s="174"/>
      <c r="AB89" s="174"/>
      <c r="AC89" s="174"/>
      <c r="AD89" s="174"/>
      <c r="AE89" s="200"/>
      <c r="AF89" s="174"/>
    </row>
    <row r="90" spans="1:86" ht="12.75" customHeight="1" x14ac:dyDescent="0.25">
      <c r="A90" s="53"/>
      <c r="B90" s="1820" t="s">
        <v>373</v>
      </c>
      <c r="C90" s="1821"/>
      <c r="D90" s="1821"/>
      <c r="E90" s="1821"/>
      <c r="F90" s="1821"/>
      <c r="G90" s="1821"/>
      <c r="H90" s="1821"/>
      <c r="I90" s="1822"/>
      <c r="J90" s="137"/>
      <c r="K90" s="1871" t="s">
        <v>379</v>
      </c>
      <c r="L90" s="1871"/>
      <c r="M90" s="1871"/>
      <c r="N90" s="1871"/>
      <c r="O90" s="1871"/>
      <c r="P90" s="1871"/>
      <c r="Q90" s="1871"/>
      <c r="R90" s="1871"/>
      <c r="S90" s="1871"/>
      <c r="T90" s="1871"/>
      <c r="U90" s="1872"/>
      <c r="V90" s="140"/>
      <c r="W90" s="173"/>
      <c r="X90" s="174"/>
      <c r="Y90" s="174"/>
      <c r="Z90" s="174"/>
      <c r="AA90" s="174"/>
      <c r="AB90" s="174"/>
      <c r="AC90" s="174"/>
      <c r="AD90" s="174"/>
      <c r="AE90" s="200"/>
      <c r="AF90" s="174"/>
    </row>
    <row r="91" spans="1:86" ht="12.75" customHeight="1" x14ac:dyDescent="0.2">
      <c r="A91" s="53"/>
      <c r="B91" s="1820"/>
      <c r="C91" s="1821"/>
      <c r="D91" s="1821"/>
      <c r="E91" s="1821"/>
      <c r="F91" s="1821"/>
      <c r="G91" s="1821"/>
      <c r="H91" s="1821"/>
      <c r="I91" s="1822"/>
      <c r="J91" s="137"/>
      <c r="K91" s="1873" t="s">
        <v>380</v>
      </c>
      <c r="L91" s="1873"/>
      <c r="M91" s="1873"/>
      <c r="N91" s="1873"/>
      <c r="O91" s="1873"/>
      <c r="P91" s="1873"/>
      <c r="Q91" s="1873"/>
      <c r="R91" s="1873"/>
      <c r="S91" s="1873"/>
      <c r="T91" s="1873"/>
      <c r="U91" s="1874"/>
      <c r="V91" s="140"/>
      <c r="W91" s="173"/>
      <c r="X91" s="174"/>
      <c r="Y91" s="174"/>
      <c r="Z91" s="174"/>
      <c r="AA91" s="174"/>
      <c r="AB91" s="174"/>
      <c r="AC91" s="174"/>
      <c r="AD91" s="174"/>
      <c r="AE91" s="200"/>
      <c r="AF91" s="174"/>
    </row>
    <row r="92" spans="1:86" ht="19.5" customHeight="1" x14ac:dyDescent="0.2">
      <c r="A92" s="53"/>
      <c r="B92" s="1820"/>
      <c r="C92" s="1821"/>
      <c r="D92" s="1821"/>
      <c r="E92" s="1821"/>
      <c r="F92" s="1821"/>
      <c r="G92" s="1821"/>
      <c r="H92" s="1821"/>
      <c r="I92" s="1822"/>
      <c r="J92" s="137"/>
      <c r="K92" s="1873"/>
      <c r="L92" s="1873"/>
      <c r="M92" s="1873"/>
      <c r="N92" s="1873"/>
      <c r="O92" s="1873"/>
      <c r="P92" s="1873"/>
      <c r="Q92" s="1873"/>
      <c r="R92" s="1873"/>
      <c r="S92" s="1873"/>
      <c r="T92" s="1873"/>
      <c r="U92" s="1874"/>
      <c r="V92" s="140"/>
      <c r="W92" s="173"/>
      <c r="X92" s="174"/>
      <c r="Y92" s="174"/>
      <c r="Z92" s="174"/>
      <c r="AA92" s="174"/>
      <c r="AB92" s="174"/>
      <c r="AC92" s="174"/>
      <c r="AD92" s="174"/>
      <c r="AE92" s="200"/>
      <c r="AF92" s="174"/>
    </row>
    <row r="93" spans="1:86" ht="15" customHeight="1" x14ac:dyDescent="0.25">
      <c r="A93" s="53"/>
      <c r="B93" s="1823" t="s">
        <v>374</v>
      </c>
      <c r="C93" s="1824"/>
      <c r="D93" s="1824"/>
      <c r="E93" s="1824"/>
      <c r="F93" s="1824"/>
      <c r="G93" s="1824"/>
      <c r="H93" s="1824"/>
      <c r="I93" s="1825"/>
      <c r="J93" s="137"/>
      <c r="K93" s="1873"/>
      <c r="L93" s="1873"/>
      <c r="M93" s="1873"/>
      <c r="N93" s="1873"/>
      <c r="O93" s="1873"/>
      <c r="P93" s="1873"/>
      <c r="Q93" s="1873"/>
      <c r="R93" s="1873"/>
      <c r="S93" s="1873"/>
      <c r="T93" s="1873"/>
      <c r="U93" s="1874"/>
      <c r="V93" s="140"/>
      <c r="W93" s="173"/>
      <c r="X93" s="174"/>
      <c r="Y93" s="174"/>
      <c r="Z93" s="174"/>
      <c r="AA93" s="174"/>
      <c r="AB93" s="174"/>
      <c r="AC93" s="174"/>
      <c r="AD93" s="174"/>
      <c r="AE93" s="200"/>
      <c r="AF93" s="174"/>
    </row>
    <row r="94" spans="1:86" ht="19.5" customHeight="1" x14ac:dyDescent="0.2">
      <c r="A94" s="53"/>
      <c r="B94" s="1820" t="s">
        <v>375</v>
      </c>
      <c r="C94" s="1821"/>
      <c r="D94" s="1821"/>
      <c r="E94" s="1821"/>
      <c r="F94" s="1821"/>
      <c r="G94" s="1821"/>
      <c r="H94" s="1821"/>
      <c r="I94" s="1822"/>
      <c r="J94" s="138"/>
      <c r="K94" s="19"/>
      <c r="L94" s="38"/>
      <c r="M94" s="37"/>
      <c r="N94" s="38"/>
      <c r="O94" s="38"/>
      <c r="P94" s="38"/>
      <c r="Q94" s="38"/>
      <c r="R94" s="21"/>
      <c r="S94" s="21"/>
      <c r="T94" s="21"/>
      <c r="U94" s="125"/>
      <c r="V94" s="140"/>
      <c r="W94" s="173"/>
      <c r="X94" s="174"/>
      <c r="Y94" s="174"/>
      <c r="Z94" s="174"/>
      <c r="AA94" s="174"/>
      <c r="AB94" s="174"/>
      <c r="AC94" s="174"/>
      <c r="AD94" s="174"/>
      <c r="AE94" s="200"/>
      <c r="AF94" s="174"/>
    </row>
    <row r="95" spans="1:86" ht="22.5" customHeight="1" x14ac:dyDescent="0.2">
      <c r="A95" s="53"/>
      <c r="B95" s="1820"/>
      <c r="C95" s="1821"/>
      <c r="D95" s="1821"/>
      <c r="E95" s="1821"/>
      <c r="F95" s="1821"/>
      <c r="G95" s="1821"/>
      <c r="H95" s="1821"/>
      <c r="I95" s="1822"/>
      <c r="J95" s="138"/>
      <c r="K95" s="185" t="s">
        <v>381</v>
      </c>
      <c r="L95" s="186"/>
      <c r="M95" s="186"/>
      <c r="N95" s="186"/>
      <c r="O95" s="186"/>
      <c r="P95" s="186"/>
      <c r="Q95" s="186"/>
      <c r="R95" s="198" t="s">
        <v>382</v>
      </c>
      <c r="S95" s="199" t="s">
        <v>383</v>
      </c>
      <c r="T95" s="199" t="s">
        <v>384</v>
      </c>
      <c r="U95" s="199" t="s">
        <v>385</v>
      </c>
      <c r="V95" s="140"/>
      <c r="W95" s="173"/>
      <c r="X95" s="174"/>
      <c r="Y95" s="174"/>
      <c r="Z95" s="174"/>
      <c r="AA95" s="174"/>
      <c r="AB95" s="174"/>
      <c r="AC95" s="174"/>
      <c r="AD95" s="174"/>
      <c r="AE95" s="200"/>
      <c r="AF95" s="174"/>
    </row>
    <row r="96" spans="1:86" ht="16.5" customHeight="1" x14ac:dyDescent="0.2">
      <c r="A96" s="53"/>
      <c r="B96" s="1820" t="s">
        <v>376</v>
      </c>
      <c r="C96" s="1821"/>
      <c r="D96" s="1821"/>
      <c r="E96" s="1821"/>
      <c r="F96" s="1821"/>
      <c r="G96" s="1821"/>
      <c r="H96" s="1821"/>
      <c r="I96" s="1822"/>
      <c r="J96" s="138"/>
      <c r="K96" s="1860" t="s">
        <v>132</v>
      </c>
      <c r="L96" s="1861"/>
      <c r="M96" s="1861"/>
      <c r="N96" s="1861"/>
      <c r="O96" s="1861"/>
      <c r="P96" s="1861"/>
      <c r="Q96" s="1861"/>
      <c r="R96" s="1861"/>
      <c r="S96" s="1861"/>
      <c r="T96" s="1861"/>
      <c r="U96" s="1862"/>
      <c r="V96" s="140"/>
      <c r="W96" s="173"/>
      <c r="X96" s="174"/>
      <c r="Y96" s="174"/>
      <c r="Z96" s="174"/>
      <c r="AA96" s="174"/>
      <c r="AB96" s="174"/>
      <c r="AC96" s="174"/>
      <c r="AD96" s="174"/>
      <c r="AE96" s="200"/>
      <c r="AF96" s="174"/>
    </row>
    <row r="97" spans="1:32" ht="16.5" customHeight="1" x14ac:dyDescent="0.2">
      <c r="A97" s="53"/>
      <c r="B97" s="1820"/>
      <c r="C97" s="1821"/>
      <c r="D97" s="1821"/>
      <c r="E97" s="1821"/>
      <c r="F97" s="1821"/>
      <c r="G97" s="1821"/>
      <c r="H97" s="1821"/>
      <c r="I97" s="1822"/>
      <c r="J97" s="138"/>
      <c r="K97" s="61"/>
      <c r="L97" s="792"/>
      <c r="M97" s="1833" t="s">
        <v>133</v>
      </c>
      <c r="N97" s="1833"/>
      <c r="O97" s="1833"/>
      <c r="P97" s="1833"/>
      <c r="Q97" s="1833"/>
      <c r="R97" s="30">
        <v>0.5</v>
      </c>
      <c r="S97" s="30"/>
      <c r="T97" s="30"/>
      <c r="U97" s="30"/>
      <c r="V97" s="140"/>
      <c r="W97" s="173"/>
      <c r="X97" s="174"/>
      <c r="Y97" s="174"/>
      <c r="Z97" s="174"/>
      <c r="AA97" s="174"/>
      <c r="AB97" s="174"/>
      <c r="AC97" s="174"/>
      <c r="AD97" s="174"/>
      <c r="AE97" s="200"/>
      <c r="AF97" s="174"/>
    </row>
    <row r="98" spans="1:32" ht="15" customHeight="1" x14ac:dyDescent="0.2">
      <c r="A98" s="53"/>
      <c r="B98" s="295"/>
      <c r="C98" s="296"/>
      <c r="D98" s="296"/>
      <c r="E98" s="18"/>
      <c r="F98" s="18"/>
      <c r="G98" s="18"/>
      <c r="H98" s="18"/>
      <c r="I98" s="302"/>
      <c r="J98" s="138"/>
      <c r="K98" s="66"/>
      <c r="L98" s="793"/>
      <c r="M98" s="1833" t="s">
        <v>134</v>
      </c>
      <c r="N98" s="1833"/>
      <c r="O98" s="1833"/>
      <c r="P98" s="1833"/>
      <c r="Q98" s="1833"/>
      <c r="R98" s="30"/>
      <c r="S98" s="30">
        <v>0.125</v>
      </c>
      <c r="T98" s="30">
        <v>0.25</v>
      </c>
      <c r="U98" s="30">
        <v>0.125</v>
      </c>
      <c r="V98" s="140"/>
      <c r="W98" s="173"/>
      <c r="X98" s="174"/>
      <c r="Y98" s="174"/>
      <c r="Z98" s="174"/>
      <c r="AA98" s="174"/>
      <c r="AB98" s="174"/>
      <c r="AC98" s="174"/>
      <c r="AD98" s="174"/>
      <c r="AE98" s="200"/>
      <c r="AF98" s="174"/>
    </row>
    <row r="99" spans="1:32" ht="12.75" customHeight="1" x14ac:dyDescent="0.2">
      <c r="A99" s="53"/>
      <c r="B99" s="295"/>
      <c r="C99" s="296"/>
      <c r="D99" s="296"/>
      <c r="E99" s="18"/>
      <c r="F99" s="18"/>
      <c r="G99" s="18"/>
      <c r="H99" s="18"/>
      <c r="I99" s="302"/>
      <c r="J99" s="138"/>
      <c r="K99" s="19"/>
      <c r="L99" s="38"/>
      <c r="M99" s="37"/>
      <c r="N99" s="38"/>
      <c r="O99" s="38"/>
      <c r="P99" s="38"/>
      <c r="Q99" s="38"/>
      <c r="R99" s="21"/>
      <c r="S99" s="21"/>
      <c r="T99" s="21"/>
      <c r="U99" s="125"/>
      <c r="V99" s="140"/>
      <c r="W99" s="173"/>
      <c r="X99" s="174"/>
      <c r="Y99" s="174"/>
      <c r="Z99" s="174"/>
      <c r="AA99" s="174"/>
      <c r="AB99" s="174"/>
      <c r="AC99" s="174"/>
      <c r="AD99" s="174"/>
      <c r="AE99" s="200"/>
      <c r="AF99" s="174"/>
    </row>
    <row r="100" spans="1:32" ht="12.75" customHeight="1" x14ac:dyDescent="0.2">
      <c r="A100" s="54"/>
      <c r="B100" s="128"/>
      <c r="C100" s="51"/>
      <c r="D100" s="51"/>
      <c r="E100" s="52"/>
      <c r="F100" s="52"/>
      <c r="G100" s="52"/>
      <c r="H100" s="52"/>
      <c r="I100" s="303"/>
      <c r="J100" s="139"/>
      <c r="K100" s="129"/>
      <c r="L100" s="130"/>
      <c r="M100" s="131"/>
      <c r="N100" s="130"/>
      <c r="O100" s="130"/>
      <c r="P100" s="130"/>
      <c r="Q100" s="130"/>
      <c r="R100" s="132"/>
      <c r="S100" s="132"/>
      <c r="T100" s="132"/>
      <c r="U100" s="133"/>
      <c r="V100" s="140"/>
      <c r="W100" s="173"/>
      <c r="X100" s="174"/>
      <c r="Y100" s="174"/>
      <c r="Z100" s="174"/>
      <c r="AA100" s="174"/>
      <c r="AB100" s="174"/>
      <c r="AC100" s="174"/>
      <c r="AD100" s="174"/>
      <c r="AE100" s="200"/>
      <c r="AF100" s="174"/>
    </row>
    <row r="101" spans="1:32" ht="12.75" customHeight="1" x14ac:dyDescent="0.2">
      <c r="A101" s="211"/>
      <c r="B101" s="212"/>
      <c r="C101" s="212"/>
      <c r="D101" s="212"/>
      <c r="E101" s="213"/>
      <c r="F101" s="213"/>
      <c r="G101" s="213"/>
      <c r="H101" s="213"/>
      <c r="I101" s="211"/>
      <c r="J101" s="211"/>
      <c r="K101" s="214"/>
      <c r="L101" s="38"/>
      <c r="M101" s="37"/>
      <c r="N101" s="38"/>
      <c r="O101" s="38"/>
      <c r="P101" s="38"/>
      <c r="Q101" s="38"/>
      <c r="R101" s="21"/>
      <c r="S101" s="21"/>
      <c r="T101" s="21"/>
      <c r="V101" s="200"/>
      <c r="W101" s="174"/>
      <c r="X101" s="174"/>
      <c r="Y101" s="174"/>
      <c r="Z101" s="174"/>
      <c r="AA101" s="174"/>
      <c r="AB101" s="174"/>
      <c r="AC101" s="174"/>
      <c r="AD101" s="174"/>
      <c r="AE101" s="200"/>
      <c r="AF101" s="174"/>
    </row>
    <row r="102" spans="1:32" ht="12.75" customHeight="1" x14ac:dyDescent="0.2">
      <c r="A102" s="138"/>
      <c r="B102" s="17"/>
      <c r="C102" s="17"/>
      <c r="D102" s="17"/>
      <c r="E102" s="18"/>
      <c r="F102" s="18"/>
      <c r="G102" s="18"/>
      <c r="H102" s="18"/>
      <c r="I102" s="138"/>
      <c r="J102" s="138"/>
      <c r="K102" s="19"/>
      <c r="L102" s="38"/>
      <c r="M102" s="37"/>
      <c r="N102" s="38"/>
      <c r="O102" s="38"/>
      <c r="P102" s="38"/>
      <c r="Q102" s="38"/>
      <c r="R102" s="21"/>
      <c r="S102" s="21"/>
      <c r="T102" s="21"/>
      <c r="V102" s="200"/>
      <c r="W102" s="174"/>
      <c r="X102" s="174"/>
      <c r="Y102" s="174"/>
      <c r="Z102" s="174"/>
      <c r="AA102" s="174"/>
      <c r="AB102" s="174"/>
      <c r="AC102" s="174"/>
      <c r="AD102" s="174"/>
      <c r="AE102" s="200"/>
      <c r="AF102" s="174"/>
    </row>
    <row r="103" spans="1:32" ht="12.75" customHeight="1" x14ac:dyDescent="0.2">
      <c r="A103" s="138"/>
      <c r="B103" s="17"/>
      <c r="C103" s="17"/>
      <c r="D103" s="17"/>
      <c r="E103" s="18"/>
      <c r="F103" s="18"/>
      <c r="G103" s="18"/>
      <c r="H103" s="18"/>
      <c r="I103" s="138"/>
      <c r="J103" s="138"/>
      <c r="K103" s="19"/>
      <c r="L103" s="38"/>
      <c r="M103" s="37"/>
      <c r="N103" s="38"/>
      <c r="O103" s="38"/>
      <c r="P103" s="38"/>
      <c r="Q103" s="38"/>
      <c r="R103" s="21"/>
      <c r="S103" s="21"/>
      <c r="T103" s="21"/>
      <c r="V103" s="200"/>
      <c r="W103" s="174"/>
      <c r="X103" s="174"/>
      <c r="Y103" s="174"/>
      <c r="Z103" s="174"/>
      <c r="AA103" s="174"/>
      <c r="AB103" s="174"/>
      <c r="AC103" s="174"/>
      <c r="AD103" s="174"/>
      <c r="AE103" s="200"/>
      <c r="AF103" s="174"/>
    </row>
    <row r="104" spans="1:32" ht="12.75" customHeight="1" x14ac:dyDescent="0.2">
      <c r="A104" s="200"/>
      <c r="B104" s="209"/>
      <c r="C104" s="209"/>
      <c r="D104" s="209"/>
      <c r="E104" s="210"/>
      <c r="F104" s="210"/>
      <c r="G104" s="210"/>
      <c r="H104" s="210"/>
      <c r="I104" s="200"/>
      <c r="J104" s="200"/>
      <c r="K104" s="19"/>
      <c r="L104" s="17"/>
      <c r="M104" s="20"/>
      <c r="N104" s="13"/>
      <c r="O104" s="13"/>
      <c r="P104" s="13"/>
      <c r="Q104" s="13"/>
      <c r="R104" s="14"/>
      <c r="S104" s="14"/>
      <c r="T104" s="14"/>
      <c r="V104" s="200"/>
      <c r="AE104" s="200"/>
    </row>
    <row r="105" spans="1:32" ht="13.5" customHeight="1" x14ac:dyDescent="0.2">
      <c r="A105" s="200"/>
      <c r="B105" s="209"/>
      <c r="C105" s="209"/>
      <c r="D105" s="209"/>
      <c r="E105" s="210"/>
      <c r="F105" s="210"/>
      <c r="G105" s="210"/>
      <c r="H105" s="210"/>
      <c r="I105" s="200"/>
      <c r="J105" s="200"/>
      <c r="K105" s="19"/>
      <c r="L105" s="17"/>
      <c r="M105" s="20"/>
      <c r="N105" s="13"/>
      <c r="O105" s="13"/>
      <c r="P105" s="13"/>
      <c r="Q105" s="13"/>
      <c r="R105" s="14"/>
      <c r="S105" s="14"/>
      <c r="T105" s="14"/>
      <c r="V105" s="200"/>
      <c r="AE105" s="200"/>
    </row>
    <row r="106" spans="1:32" x14ac:dyDescent="0.2">
      <c r="AE106" s="208"/>
    </row>
  </sheetData>
  <sheetProtection password="CF06" sheet="1" objects="1" scenarios="1" selectLockedCells="1" selectUnlockedCells="1"/>
  <mergeCells count="1134">
    <mergeCell ref="IK5:IN5"/>
    <mergeCell ref="JA5:JD5"/>
    <mergeCell ref="DM5:DP5"/>
    <mergeCell ref="EC5:EF5"/>
    <mergeCell ref="ES5:EV5"/>
    <mergeCell ref="FI5:FL5"/>
    <mergeCell ref="FY5:GB5"/>
    <mergeCell ref="BA5:BD5"/>
    <mergeCell ref="BQ5:BT5"/>
    <mergeCell ref="CG5:CJ5"/>
    <mergeCell ref="CW5:CZ5"/>
    <mergeCell ref="M3:U3"/>
    <mergeCell ref="Y3:AD3"/>
    <mergeCell ref="L15:U15"/>
    <mergeCell ref="L22:U22"/>
    <mergeCell ref="K8:U8"/>
    <mergeCell ref="E5:I5"/>
    <mergeCell ref="D3:I3"/>
    <mergeCell ref="AK5:AN5"/>
    <mergeCell ref="GO5:GR5"/>
    <mergeCell ref="HE5:HH5"/>
    <mergeCell ref="HU5:HX5"/>
    <mergeCell ref="K7:U7"/>
    <mergeCell ref="K5:R5"/>
    <mergeCell ref="K6:U6"/>
    <mergeCell ref="K14:U14"/>
    <mergeCell ref="M20:R20"/>
    <mergeCell ref="M21:R21"/>
    <mergeCell ref="X6:AD6"/>
    <mergeCell ref="K64:U64"/>
    <mergeCell ref="L80:U80"/>
    <mergeCell ref="K79:U79"/>
    <mergeCell ref="K96:U96"/>
    <mergeCell ref="L29:U29"/>
    <mergeCell ref="L36:U36"/>
    <mergeCell ref="L43:U43"/>
    <mergeCell ref="L65:U65"/>
    <mergeCell ref="L69:U69"/>
    <mergeCell ref="L74:U74"/>
    <mergeCell ref="K78:U78"/>
    <mergeCell ref="L50:U50"/>
    <mergeCell ref="L57:U57"/>
    <mergeCell ref="K84:U84"/>
    <mergeCell ref="M39:R39"/>
    <mergeCell ref="M40:R40"/>
    <mergeCell ref="M41:R41"/>
    <mergeCell ref="M42:R42"/>
    <mergeCell ref="M44:R44"/>
    <mergeCell ref="M45:R45"/>
    <mergeCell ref="K90:U90"/>
    <mergeCell ref="K91:U93"/>
    <mergeCell ref="K89:U89"/>
    <mergeCell ref="M30:R30"/>
    <mergeCell ref="M31:R31"/>
    <mergeCell ref="M32:R32"/>
    <mergeCell ref="M33:R33"/>
    <mergeCell ref="M34:R34"/>
    <mergeCell ref="M77:R77"/>
    <mergeCell ref="M62:R62"/>
    <mergeCell ref="M63:R63"/>
    <mergeCell ref="M67:R67"/>
    <mergeCell ref="SW5:SZ5"/>
    <mergeCell ref="TM5:TP5"/>
    <mergeCell ref="UC5:UF5"/>
    <mergeCell ref="US5:UV5"/>
    <mergeCell ref="VI5:VL5"/>
    <mergeCell ref="PU5:PX5"/>
    <mergeCell ref="QK5:QN5"/>
    <mergeCell ref="RA5:RD5"/>
    <mergeCell ref="RQ5:RT5"/>
    <mergeCell ref="SG5:SJ5"/>
    <mergeCell ref="MS5:MV5"/>
    <mergeCell ref="NI5:NL5"/>
    <mergeCell ref="NY5:OB5"/>
    <mergeCell ref="OO5:OR5"/>
    <mergeCell ref="PE5:PH5"/>
    <mergeCell ref="JQ5:JT5"/>
    <mergeCell ref="KG5:KJ5"/>
    <mergeCell ref="KW5:KZ5"/>
    <mergeCell ref="LM5:LP5"/>
    <mergeCell ref="MC5:MF5"/>
    <mergeCell ref="AFE5:AFH5"/>
    <mergeCell ref="AFU5:AFX5"/>
    <mergeCell ref="AGK5:AGN5"/>
    <mergeCell ref="AHA5:AHD5"/>
    <mergeCell ref="AHQ5:AHT5"/>
    <mergeCell ref="ACC5:ACF5"/>
    <mergeCell ref="ACS5:ACV5"/>
    <mergeCell ref="ADI5:ADL5"/>
    <mergeCell ref="ADY5:AEB5"/>
    <mergeCell ref="AEO5:AER5"/>
    <mergeCell ref="ZA5:ZD5"/>
    <mergeCell ref="ZQ5:ZT5"/>
    <mergeCell ref="AAG5:AAJ5"/>
    <mergeCell ref="AAW5:AAZ5"/>
    <mergeCell ref="ABM5:ABP5"/>
    <mergeCell ref="VY5:WB5"/>
    <mergeCell ref="WO5:WR5"/>
    <mergeCell ref="XE5:XH5"/>
    <mergeCell ref="XU5:XX5"/>
    <mergeCell ref="YK5:YN5"/>
    <mergeCell ref="ARM5:ARP5"/>
    <mergeCell ref="ASC5:ASF5"/>
    <mergeCell ref="ASS5:ASV5"/>
    <mergeCell ref="ATI5:ATL5"/>
    <mergeCell ref="ATY5:AUB5"/>
    <mergeCell ref="AOK5:AON5"/>
    <mergeCell ref="APA5:APD5"/>
    <mergeCell ref="APQ5:APT5"/>
    <mergeCell ref="AQG5:AQJ5"/>
    <mergeCell ref="AQW5:AQZ5"/>
    <mergeCell ref="ALI5:ALL5"/>
    <mergeCell ref="ALY5:AMB5"/>
    <mergeCell ref="AMO5:AMR5"/>
    <mergeCell ref="ANE5:ANH5"/>
    <mergeCell ref="ANU5:ANX5"/>
    <mergeCell ref="AIG5:AIJ5"/>
    <mergeCell ref="AIW5:AIZ5"/>
    <mergeCell ref="AJM5:AJP5"/>
    <mergeCell ref="AKC5:AKF5"/>
    <mergeCell ref="AKS5:AKV5"/>
    <mergeCell ref="BDU5:BDX5"/>
    <mergeCell ref="BEK5:BEN5"/>
    <mergeCell ref="BFA5:BFD5"/>
    <mergeCell ref="BFQ5:BFT5"/>
    <mergeCell ref="BGG5:BGJ5"/>
    <mergeCell ref="BAS5:BAV5"/>
    <mergeCell ref="BBI5:BBL5"/>
    <mergeCell ref="BBY5:BCB5"/>
    <mergeCell ref="BCO5:BCR5"/>
    <mergeCell ref="BDE5:BDH5"/>
    <mergeCell ref="AXQ5:AXT5"/>
    <mergeCell ref="AYG5:AYJ5"/>
    <mergeCell ref="AYW5:AYZ5"/>
    <mergeCell ref="AZM5:AZP5"/>
    <mergeCell ref="BAC5:BAF5"/>
    <mergeCell ref="AUO5:AUR5"/>
    <mergeCell ref="AVE5:AVH5"/>
    <mergeCell ref="AVU5:AVX5"/>
    <mergeCell ref="AWK5:AWN5"/>
    <mergeCell ref="AXA5:AXD5"/>
    <mergeCell ref="BQC5:BQF5"/>
    <mergeCell ref="BQS5:BQV5"/>
    <mergeCell ref="BRI5:BRL5"/>
    <mergeCell ref="BRY5:BSB5"/>
    <mergeCell ref="BSO5:BSR5"/>
    <mergeCell ref="BNA5:BND5"/>
    <mergeCell ref="BNQ5:BNT5"/>
    <mergeCell ref="BOG5:BOJ5"/>
    <mergeCell ref="BOW5:BOZ5"/>
    <mergeCell ref="BPM5:BPP5"/>
    <mergeCell ref="BJY5:BKB5"/>
    <mergeCell ref="BKO5:BKR5"/>
    <mergeCell ref="BLE5:BLH5"/>
    <mergeCell ref="BLU5:BLX5"/>
    <mergeCell ref="BMK5:BMN5"/>
    <mergeCell ref="BGW5:BGZ5"/>
    <mergeCell ref="BHM5:BHP5"/>
    <mergeCell ref="BIC5:BIF5"/>
    <mergeCell ref="BIS5:BIV5"/>
    <mergeCell ref="BJI5:BJL5"/>
    <mergeCell ref="CCK5:CCN5"/>
    <mergeCell ref="CDA5:CDD5"/>
    <mergeCell ref="CDQ5:CDT5"/>
    <mergeCell ref="CEG5:CEJ5"/>
    <mergeCell ref="CEW5:CEZ5"/>
    <mergeCell ref="BZI5:BZL5"/>
    <mergeCell ref="BZY5:CAB5"/>
    <mergeCell ref="CAO5:CAR5"/>
    <mergeCell ref="CBE5:CBH5"/>
    <mergeCell ref="CBU5:CBX5"/>
    <mergeCell ref="BWG5:BWJ5"/>
    <mergeCell ref="BWW5:BWZ5"/>
    <mergeCell ref="BXM5:BXP5"/>
    <mergeCell ref="BYC5:BYF5"/>
    <mergeCell ref="BYS5:BYV5"/>
    <mergeCell ref="BTE5:BTH5"/>
    <mergeCell ref="BTU5:BTX5"/>
    <mergeCell ref="BUK5:BUN5"/>
    <mergeCell ref="BVA5:BVD5"/>
    <mergeCell ref="BVQ5:BVT5"/>
    <mergeCell ref="COS5:COV5"/>
    <mergeCell ref="CPI5:CPL5"/>
    <mergeCell ref="CPY5:CQB5"/>
    <mergeCell ref="CQO5:CQR5"/>
    <mergeCell ref="CRE5:CRH5"/>
    <mergeCell ref="CLQ5:CLT5"/>
    <mergeCell ref="CMG5:CMJ5"/>
    <mergeCell ref="CMW5:CMZ5"/>
    <mergeCell ref="CNM5:CNP5"/>
    <mergeCell ref="COC5:COF5"/>
    <mergeCell ref="CIO5:CIR5"/>
    <mergeCell ref="CJE5:CJH5"/>
    <mergeCell ref="CJU5:CJX5"/>
    <mergeCell ref="CKK5:CKN5"/>
    <mergeCell ref="CLA5:CLD5"/>
    <mergeCell ref="CFM5:CFP5"/>
    <mergeCell ref="CGC5:CGF5"/>
    <mergeCell ref="CGS5:CGV5"/>
    <mergeCell ref="CHI5:CHL5"/>
    <mergeCell ref="CHY5:CIB5"/>
    <mergeCell ref="DBA5:DBD5"/>
    <mergeCell ref="DBQ5:DBT5"/>
    <mergeCell ref="DCG5:DCJ5"/>
    <mergeCell ref="DCW5:DCZ5"/>
    <mergeCell ref="DDM5:DDP5"/>
    <mergeCell ref="CXY5:CYB5"/>
    <mergeCell ref="CYO5:CYR5"/>
    <mergeCell ref="CZE5:CZH5"/>
    <mergeCell ref="CZU5:CZX5"/>
    <mergeCell ref="DAK5:DAN5"/>
    <mergeCell ref="CUW5:CUZ5"/>
    <mergeCell ref="CVM5:CVP5"/>
    <mergeCell ref="CWC5:CWF5"/>
    <mergeCell ref="CWS5:CWV5"/>
    <mergeCell ref="CXI5:CXL5"/>
    <mergeCell ref="CRU5:CRX5"/>
    <mergeCell ref="CSK5:CSN5"/>
    <mergeCell ref="CTA5:CTD5"/>
    <mergeCell ref="CTQ5:CTT5"/>
    <mergeCell ref="CUG5:CUJ5"/>
    <mergeCell ref="DNI5:DNL5"/>
    <mergeCell ref="DNY5:DOB5"/>
    <mergeCell ref="DOO5:DOR5"/>
    <mergeCell ref="DPE5:DPH5"/>
    <mergeCell ref="DPU5:DPX5"/>
    <mergeCell ref="DKG5:DKJ5"/>
    <mergeCell ref="DKW5:DKZ5"/>
    <mergeCell ref="DLM5:DLP5"/>
    <mergeCell ref="DMC5:DMF5"/>
    <mergeCell ref="DMS5:DMV5"/>
    <mergeCell ref="DHE5:DHH5"/>
    <mergeCell ref="DHU5:DHX5"/>
    <mergeCell ref="DIK5:DIN5"/>
    <mergeCell ref="DJA5:DJD5"/>
    <mergeCell ref="DJQ5:DJT5"/>
    <mergeCell ref="DEC5:DEF5"/>
    <mergeCell ref="DES5:DEV5"/>
    <mergeCell ref="DFI5:DFL5"/>
    <mergeCell ref="DFY5:DGB5"/>
    <mergeCell ref="DGO5:DGR5"/>
    <mergeCell ref="DZQ5:DZT5"/>
    <mergeCell ref="EAG5:EAJ5"/>
    <mergeCell ref="EAW5:EAZ5"/>
    <mergeCell ref="EBM5:EBP5"/>
    <mergeCell ref="ECC5:ECF5"/>
    <mergeCell ref="DWO5:DWR5"/>
    <mergeCell ref="DXE5:DXH5"/>
    <mergeCell ref="DXU5:DXX5"/>
    <mergeCell ref="DYK5:DYN5"/>
    <mergeCell ref="DZA5:DZD5"/>
    <mergeCell ref="DTM5:DTP5"/>
    <mergeCell ref="DUC5:DUF5"/>
    <mergeCell ref="DUS5:DUV5"/>
    <mergeCell ref="DVI5:DVL5"/>
    <mergeCell ref="DVY5:DWB5"/>
    <mergeCell ref="DQK5:DQN5"/>
    <mergeCell ref="DRA5:DRD5"/>
    <mergeCell ref="DRQ5:DRT5"/>
    <mergeCell ref="DSG5:DSJ5"/>
    <mergeCell ref="DSW5:DSZ5"/>
    <mergeCell ref="ELY5:EMB5"/>
    <mergeCell ref="EMO5:EMR5"/>
    <mergeCell ref="ENE5:ENH5"/>
    <mergeCell ref="ENU5:ENX5"/>
    <mergeCell ref="EOK5:EON5"/>
    <mergeCell ref="EIW5:EIZ5"/>
    <mergeCell ref="EJM5:EJP5"/>
    <mergeCell ref="EKC5:EKF5"/>
    <mergeCell ref="EKS5:EKV5"/>
    <mergeCell ref="ELI5:ELL5"/>
    <mergeCell ref="EFU5:EFX5"/>
    <mergeCell ref="EGK5:EGN5"/>
    <mergeCell ref="EHA5:EHD5"/>
    <mergeCell ref="EHQ5:EHT5"/>
    <mergeCell ref="EIG5:EIJ5"/>
    <mergeCell ref="ECS5:ECV5"/>
    <mergeCell ref="EDI5:EDL5"/>
    <mergeCell ref="EDY5:EEB5"/>
    <mergeCell ref="EEO5:EER5"/>
    <mergeCell ref="EFE5:EFH5"/>
    <mergeCell ref="EYG5:EYJ5"/>
    <mergeCell ref="EYW5:EYZ5"/>
    <mergeCell ref="EZM5:EZP5"/>
    <mergeCell ref="FAC5:FAF5"/>
    <mergeCell ref="FAS5:FAV5"/>
    <mergeCell ref="EVE5:EVH5"/>
    <mergeCell ref="EVU5:EVX5"/>
    <mergeCell ref="EWK5:EWN5"/>
    <mergeCell ref="EXA5:EXD5"/>
    <mergeCell ref="EXQ5:EXT5"/>
    <mergeCell ref="ESC5:ESF5"/>
    <mergeCell ref="ESS5:ESV5"/>
    <mergeCell ref="ETI5:ETL5"/>
    <mergeCell ref="ETY5:EUB5"/>
    <mergeCell ref="EUO5:EUR5"/>
    <mergeCell ref="EPA5:EPD5"/>
    <mergeCell ref="EPQ5:EPT5"/>
    <mergeCell ref="EQG5:EQJ5"/>
    <mergeCell ref="EQW5:EQZ5"/>
    <mergeCell ref="ERM5:ERP5"/>
    <mergeCell ref="FKO5:FKR5"/>
    <mergeCell ref="FLE5:FLH5"/>
    <mergeCell ref="FLU5:FLX5"/>
    <mergeCell ref="FMK5:FMN5"/>
    <mergeCell ref="FNA5:FND5"/>
    <mergeCell ref="FHM5:FHP5"/>
    <mergeCell ref="FIC5:FIF5"/>
    <mergeCell ref="FIS5:FIV5"/>
    <mergeCell ref="FJI5:FJL5"/>
    <mergeCell ref="FJY5:FKB5"/>
    <mergeCell ref="FEK5:FEN5"/>
    <mergeCell ref="FFA5:FFD5"/>
    <mergeCell ref="FFQ5:FFT5"/>
    <mergeCell ref="FGG5:FGJ5"/>
    <mergeCell ref="FGW5:FGZ5"/>
    <mergeCell ref="FBI5:FBL5"/>
    <mergeCell ref="FBY5:FCB5"/>
    <mergeCell ref="FCO5:FCR5"/>
    <mergeCell ref="FDE5:FDH5"/>
    <mergeCell ref="FDU5:FDX5"/>
    <mergeCell ref="FWW5:FWZ5"/>
    <mergeCell ref="FXM5:FXP5"/>
    <mergeCell ref="FYC5:FYF5"/>
    <mergeCell ref="FYS5:FYV5"/>
    <mergeCell ref="FZI5:FZL5"/>
    <mergeCell ref="FTU5:FTX5"/>
    <mergeCell ref="FUK5:FUN5"/>
    <mergeCell ref="FVA5:FVD5"/>
    <mergeCell ref="FVQ5:FVT5"/>
    <mergeCell ref="FWG5:FWJ5"/>
    <mergeCell ref="FQS5:FQV5"/>
    <mergeCell ref="FRI5:FRL5"/>
    <mergeCell ref="FRY5:FSB5"/>
    <mergeCell ref="FSO5:FSR5"/>
    <mergeCell ref="FTE5:FTH5"/>
    <mergeCell ref="FNQ5:FNT5"/>
    <mergeCell ref="FOG5:FOJ5"/>
    <mergeCell ref="FOW5:FOZ5"/>
    <mergeCell ref="FPM5:FPP5"/>
    <mergeCell ref="FQC5:FQF5"/>
    <mergeCell ref="GJE5:GJH5"/>
    <mergeCell ref="GJU5:GJX5"/>
    <mergeCell ref="GKK5:GKN5"/>
    <mergeCell ref="GLA5:GLD5"/>
    <mergeCell ref="GLQ5:GLT5"/>
    <mergeCell ref="GGC5:GGF5"/>
    <mergeCell ref="GGS5:GGV5"/>
    <mergeCell ref="GHI5:GHL5"/>
    <mergeCell ref="GHY5:GIB5"/>
    <mergeCell ref="GIO5:GIR5"/>
    <mergeCell ref="GDA5:GDD5"/>
    <mergeCell ref="GDQ5:GDT5"/>
    <mergeCell ref="GEG5:GEJ5"/>
    <mergeCell ref="GEW5:GEZ5"/>
    <mergeCell ref="GFM5:GFP5"/>
    <mergeCell ref="FZY5:GAB5"/>
    <mergeCell ref="GAO5:GAR5"/>
    <mergeCell ref="GBE5:GBH5"/>
    <mergeCell ref="GBU5:GBX5"/>
    <mergeCell ref="GCK5:GCN5"/>
    <mergeCell ref="GVM5:GVP5"/>
    <mergeCell ref="GWC5:GWF5"/>
    <mergeCell ref="GWS5:GWV5"/>
    <mergeCell ref="GXI5:GXL5"/>
    <mergeCell ref="GXY5:GYB5"/>
    <mergeCell ref="GSK5:GSN5"/>
    <mergeCell ref="GTA5:GTD5"/>
    <mergeCell ref="GTQ5:GTT5"/>
    <mergeCell ref="GUG5:GUJ5"/>
    <mergeCell ref="GUW5:GUZ5"/>
    <mergeCell ref="GPI5:GPL5"/>
    <mergeCell ref="GPY5:GQB5"/>
    <mergeCell ref="GQO5:GQR5"/>
    <mergeCell ref="GRE5:GRH5"/>
    <mergeCell ref="GRU5:GRX5"/>
    <mergeCell ref="GMG5:GMJ5"/>
    <mergeCell ref="GMW5:GMZ5"/>
    <mergeCell ref="GNM5:GNP5"/>
    <mergeCell ref="GOC5:GOF5"/>
    <mergeCell ref="GOS5:GOV5"/>
    <mergeCell ref="HHU5:HHX5"/>
    <mergeCell ref="HIK5:HIN5"/>
    <mergeCell ref="HJA5:HJD5"/>
    <mergeCell ref="HJQ5:HJT5"/>
    <mergeCell ref="HKG5:HKJ5"/>
    <mergeCell ref="HES5:HEV5"/>
    <mergeCell ref="HFI5:HFL5"/>
    <mergeCell ref="HFY5:HGB5"/>
    <mergeCell ref="HGO5:HGR5"/>
    <mergeCell ref="HHE5:HHH5"/>
    <mergeCell ref="HBQ5:HBT5"/>
    <mergeCell ref="HCG5:HCJ5"/>
    <mergeCell ref="HCW5:HCZ5"/>
    <mergeCell ref="HDM5:HDP5"/>
    <mergeCell ref="HEC5:HEF5"/>
    <mergeCell ref="GYO5:GYR5"/>
    <mergeCell ref="GZE5:GZH5"/>
    <mergeCell ref="GZU5:GZX5"/>
    <mergeCell ref="HAK5:HAN5"/>
    <mergeCell ref="HBA5:HBD5"/>
    <mergeCell ref="HUC5:HUF5"/>
    <mergeCell ref="HUS5:HUV5"/>
    <mergeCell ref="HVI5:HVL5"/>
    <mergeCell ref="HVY5:HWB5"/>
    <mergeCell ref="HWO5:HWR5"/>
    <mergeCell ref="HRA5:HRD5"/>
    <mergeCell ref="HRQ5:HRT5"/>
    <mergeCell ref="HSG5:HSJ5"/>
    <mergeCell ref="HSW5:HSZ5"/>
    <mergeCell ref="HTM5:HTP5"/>
    <mergeCell ref="HNY5:HOB5"/>
    <mergeCell ref="HOO5:HOR5"/>
    <mergeCell ref="HPE5:HPH5"/>
    <mergeCell ref="HPU5:HPX5"/>
    <mergeCell ref="HQK5:HQN5"/>
    <mergeCell ref="HKW5:HKZ5"/>
    <mergeCell ref="HLM5:HLP5"/>
    <mergeCell ref="HMC5:HMF5"/>
    <mergeCell ref="HMS5:HMV5"/>
    <mergeCell ref="HNI5:HNL5"/>
    <mergeCell ref="IGK5:IGN5"/>
    <mergeCell ref="IHA5:IHD5"/>
    <mergeCell ref="IHQ5:IHT5"/>
    <mergeCell ref="IIG5:IIJ5"/>
    <mergeCell ref="IIW5:IIZ5"/>
    <mergeCell ref="IDI5:IDL5"/>
    <mergeCell ref="IDY5:IEB5"/>
    <mergeCell ref="IEO5:IER5"/>
    <mergeCell ref="IFE5:IFH5"/>
    <mergeCell ref="IFU5:IFX5"/>
    <mergeCell ref="IAG5:IAJ5"/>
    <mergeCell ref="IAW5:IAZ5"/>
    <mergeCell ref="IBM5:IBP5"/>
    <mergeCell ref="ICC5:ICF5"/>
    <mergeCell ref="ICS5:ICV5"/>
    <mergeCell ref="HXE5:HXH5"/>
    <mergeCell ref="HXU5:HXX5"/>
    <mergeCell ref="HYK5:HYN5"/>
    <mergeCell ref="HZA5:HZD5"/>
    <mergeCell ref="HZQ5:HZT5"/>
    <mergeCell ref="ISS5:ISV5"/>
    <mergeCell ref="ITI5:ITL5"/>
    <mergeCell ref="ITY5:IUB5"/>
    <mergeCell ref="IUO5:IUR5"/>
    <mergeCell ref="IVE5:IVH5"/>
    <mergeCell ref="IPQ5:IPT5"/>
    <mergeCell ref="IQG5:IQJ5"/>
    <mergeCell ref="IQW5:IQZ5"/>
    <mergeCell ref="IRM5:IRP5"/>
    <mergeCell ref="ISC5:ISF5"/>
    <mergeCell ref="IMO5:IMR5"/>
    <mergeCell ref="INE5:INH5"/>
    <mergeCell ref="INU5:INX5"/>
    <mergeCell ref="IOK5:ION5"/>
    <mergeCell ref="IPA5:IPD5"/>
    <mergeCell ref="IJM5:IJP5"/>
    <mergeCell ref="IKC5:IKF5"/>
    <mergeCell ref="IKS5:IKV5"/>
    <mergeCell ref="ILI5:ILL5"/>
    <mergeCell ref="ILY5:IMB5"/>
    <mergeCell ref="JFA5:JFD5"/>
    <mergeCell ref="JFQ5:JFT5"/>
    <mergeCell ref="JGG5:JGJ5"/>
    <mergeCell ref="JGW5:JGZ5"/>
    <mergeCell ref="JHM5:JHP5"/>
    <mergeCell ref="JBY5:JCB5"/>
    <mergeCell ref="JCO5:JCR5"/>
    <mergeCell ref="JDE5:JDH5"/>
    <mergeCell ref="JDU5:JDX5"/>
    <mergeCell ref="JEK5:JEN5"/>
    <mergeCell ref="IYW5:IYZ5"/>
    <mergeCell ref="IZM5:IZP5"/>
    <mergeCell ref="JAC5:JAF5"/>
    <mergeCell ref="JAS5:JAV5"/>
    <mergeCell ref="JBI5:JBL5"/>
    <mergeCell ref="IVU5:IVX5"/>
    <mergeCell ref="IWK5:IWN5"/>
    <mergeCell ref="IXA5:IXD5"/>
    <mergeCell ref="IXQ5:IXT5"/>
    <mergeCell ref="IYG5:IYJ5"/>
    <mergeCell ref="JRI5:JRL5"/>
    <mergeCell ref="JRY5:JSB5"/>
    <mergeCell ref="JSO5:JSR5"/>
    <mergeCell ref="JTE5:JTH5"/>
    <mergeCell ref="JTU5:JTX5"/>
    <mergeCell ref="JOG5:JOJ5"/>
    <mergeCell ref="JOW5:JOZ5"/>
    <mergeCell ref="JPM5:JPP5"/>
    <mergeCell ref="JQC5:JQF5"/>
    <mergeCell ref="JQS5:JQV5"/>
    <mergeCell ref="JLE5:JLH5"/>
    <mergeCell ref="JLU5:JLX5"/>
    <mergeCell ref="JMK5:JMN5"/>
    <mergeCell ref="JNA5:JND5"/>
    <mergeCell ref="JNQ5:JNT5"/>
    <mergeCell ref="JIC5:JIF5"/>
    <mergeCell ref="JIS5:JIV5"/>
    <mergeCell ref="JJI5:JJL5"/>
    <mergeCell ref="JJY5:JKB5"/>
    <mergeCell ref="JKO5:JKR5"/>
    <mergeCell ref="KDQ5:KDT5"/>
    <mergeCell ref="KEG5:KEJ5"/>
    <mergeCell ref="KEW5:KEZ5"/>
    <mergeCell ref="KFM5:KFP5"/>
    <mergeCell ref="KGC5:KGF5"/>
    <mergeCell ref="KAO5:KAR5"/>
    <mergeCell ref="KBE5:KBH5"/>
    <mergeCell ref="KBU5:KBX5"/>
    <mergeCell ref="KCK5:KCN5"/>
    <mergeCell ref="KDA5:KDD5"/>
    <mergeCell ref="JXM5:JXP5"/>
    <mergeCell ref="JYC5:JYF5"/>
    <mergeCell ref="JYS5:JYV5"/>
    <mergeCell ref="JZI5:JZL5"/>
    <mergeCell ref="JZY5:KAB5"/>
    <mergeCell ref="JUK5:JUN5"/>
    <mergeCell ref="JVA5:JVD5"/>
    <mergeCell ref="JVQ5:JVT5"/>
    <mergeCell ref="JWG5:JWJ5"/>
    <mergeCell ref="JWW5:JWZ5"/>
    <mergeCell ref="KPY5:KQB5"/>
    <mergeCell ref="KQO5:KQR5"/>
    <mergeCell ref="KRE5:KRH5"/>
    <mergeCell ref="KRU5:KRX5"/>
    <mergeCell ref="KSK5:KSN5"/>
    <mergeCell ref="KMW5:KMZ5"/>
    <mergeCell ref="KNM5:KNP5"/>
    <mergeCell ref="KOC5:KOF5"/>
    <mergeCell ref="KOS5:KOV5"/>
    <mergeCell ref="KPI5:KPL5"/>
    <mergeCell ref="KJU5:KJX5"/>
    <mergeCell ref="KKK5:KKN5"/>
    <mergeCell ref="KLA5:KLD5"/>
    <mergeCell ref="KLQ5:KLT5"/>
    <mergeCell ref="KMG5:KMJ5"/>
    <mergeCell ref="KGS5:KGV5"/>
    <mergeCell ref="KHI5:KHL5"/>
    <mergeCell ref="KHY5:KIB5"/>
    <mergeCell ref="KIO5:KIR5"/>
    <mergeCell ref="KJE5:KJH5"/>
    <mergeCell ref="LCG5:LCJ5"/>
    <mergeCell ref="LCW5:LCZ5"/>
    <mergeCell ref="LDM5:LDP5"/>
    <mergeCell ref="LEC5:LEF5"/>
    <mergeCell ref="LES5:LEV5"/>
    <mergeCell ref="KZE5:KZH5"/>
    <mergeCell ref="KZU5:KZX5"/>
    <mergeCell ref="LAK5:LAN5"/>
    <mergeCell ref="LBA5:LBD5"/>
    <mergeCell ref="LBQ5:LBT5"/>
    <mergeCell ref="KWC5:KWF5"/>
    <mergeCell ref="KWS5:KWV5"/>
    <mergeCell ref="KXI5:KXL5"/>
    <mergeCell ref="KXY5:KYB5"/>
    <mergeCell ref="KYO5:KYR5"/>
    <mergeCell ref="KTA5:KTD5"/>
    <mergeCell ref="KTQ5:KTT5"/>
    <mergeCell ref="KUG5:KUJ5"/>
    <mergeCell ref="KUW5:KUZ5"/>
    <mergeCell ref="KVM5:KVP5"/>
    <mergeCell ref="LOO5:LOR5"/>
    <mergeCell ref="LPE5:LPH5"/>
    <mergeCell ref="LPU5:LPX5"/>
    <mergeCell ref="LQK5:LQN5"/>
    <mergeCell ref="LRA5:LRD5"/>
    <mergeCell ref="LLM5:LLP5"/>
    <mergeCell ref="LMC5:LMF5"/>
    <mergeCell ref="LMS5:LMV5"/>
    <mergeCell ref="LNI5:LNL5"/>
    <mergeCell ref="LNY5:LOB5"/>
    <mergeCell ref="LIK5:LIN5"/>
    <mergeCell ref="LJA5:LJD5"/>
    <mergeCell ref="LJQ5:LJT5"/>
    <mergeCell ref="LKG5:LKJ5"/>
    <mergeCell ref="LKW5:LKZ5"/>
    <mergeCell ref="LFI5:LFL5"/>
    <mergeCell ref="LFY5:LGB5"/>
    <mergeCell ref="LGO5:LGR5"/>
    <mergeCell ref="LHE5:LHH5"/>
    <mergeCell ref="LHU5:LHX5"/>
    <mergeCell ref="MAW5:MAZ5"/>
    <mergeCell ref="MBM5:MBP5"/>
    <mergeCell ref="MCC5:MCF5"/>
    <mergeCell ref="MCS5:MCV5"/>
    <mergeCell ref="MDI5:MDL5"/>
    <mergeCell ref="LXU5:LXX5"/>
    <mergeCell ref="LYK5:LYN5"/>
    <mergeCell ref="LZA5:LZD5"/>
    <mergeCell ref="LZQ5:LZT5"/>
    <mergeCell ref="MAG5:MAJ5"/>
    <mergeCell ref="LUS5:LUV5"/>
    <mergeCell ref="LVI5:LVL5"/>
    <mergeCell ref="LVY5:LWB5"/>
    <mergeCell ref="LWO5:LWR5"/>
    <mergeCell ref="LXE5:LXH5"/>
    <mergeCell ref="LRQ5:LRT5"/>
    <mergeCell ref="LSG5:LSJ5"/>
    <mergeCell ref="LSW5:LSZ5"/>
    <mergeCell ref="LTM5:LTP5"/>
    <mergeCell ref="LUC5:LUF5"/>
    <mergeCell ref="MNE5:MNH5"/>
    <mergeCell ref="MNU5:MNX5"/>
    <mergeCell ref="MOK5:MON5"/>
    <mergeCell ref="MPA5:MPD5"/>
    <mergeCell ref="MPQ5:MPT5"/>
    <mergeCell ref="MKC5:MKF5"/>
    <mergeCell ref="MKS5:MKV5"/>
    <mergeCell ref="MLI5:MLL5"/>
    <mergeCell ref="MLY5:MMB5"/>
    <mergeCell ref="MMO5:MMR5"/>
    <mergeCell ref="MHA5:MHD5"/>
    <mergeCell ref="MHQ5:MHT5"/>
    <mergeCell ref="MIG5:MIJ5"/>
    <mergeCell ref="MIW5:MIZ5"/>
    <mergeCell ref="MJM5:MJP5"/>
    <mergeCell ref="MDY5:MEB5"/>
    <mergeCell ref="MEO5:MER5"/>
    <mergeCell ref="MFE5:MFH5"/>
    <mergeCell ref="MFU5:MFX5"/>
    <mergeCell ref="MGK5:MGN5"/>
    <mergeCell ref="MZM5:MZP5"/>
    <mergeCell ref="NAC5:NAF5"/>
    <mergeCell ref="NAS5:NAV5"/>
    <mergeCell ref="NBI5:NBL5"/>
    <mergeCell ref="NBY5:NCB5"/>
    <mergeCell ref="MWK5:MWN5"/>
    <mergeCell ref="MXA5:MXD5"/>
    <mergeCell ref="MXQ5:MXT5"/>
    <mergeCell ref="MYG5:MYJ5"/>
    <mergeCell ref="MYW5:MYZ5"/>
    <mergeCell ref="MTI5:MTL5"/>
    <mergeCell ref="MTY5:MUB5"/>
    <mergeCell ref="MUO5:MUR5"/>
    <mergeCell ref="MVE5:MVH5"/>
    <mergeCell ref="MVU5:MVX5"/>
    <mergeCell ref="MQG5:MQJ5"/>
    <mergeCell ref="MQW5:MQZ5"/>
    <mergeCell ref="MRM5:MRP5"/>
    <mergeCell ref="MSC5:MSF5"/>
    <mergeCell ref="MSS5:MSV5"/>
    <mergeCell ref="NLU5:NLX5"/>
    <mergeCell ref="NMK5:NMN5"/>
    <mergeCell ref="NNA5:NND5"/>
    <mergeCell ref="NNQ5:NNT5"/>
    <mergeCell ref="NOG5:NOJ5"/>
    <mergeCell ref="NIS5:NIV5"/>
    <mergeCell ref="NJI5:NJL5"/>
    <mergeCell ref="NJY5:NKB5"/>
    <mergeCell ref="NKO5:NKR5"/>
    <mergeCell ref="NLE5:NLH5"/>
    <mergeCell ref="NFQ5:NFT5"/>
    <mergeCell ref="NGG5:NGJ5"/>
    <mergeCell ref="NGW5:NGZ5"/>
    <mergeCell ref="NHM5:NHP5"/>
    <mergeCell ref="NIC5:NIF5"/>
    <mergeCell ref="NCO5:NCR5"/>
    <mergeCell ref="NDE5:NDH5"/>
    <mergeCell ref="NDU5:NDX5"/>
    <mergeCell ref="NEK5:NEN5"/>
    <mergeCell ref="NFA5:NFD5"/>
    <mergeCell ref="NYC5:NYF5"/>
    <mergeCell ref="NYS5:NYV5"/>
    <mergeCell ref="NZI5:NZL5"/>
    <mergeCell ref="NZY5:OAB5"/>
    <mergeCell ref="OAO5:OAR5"/>
    <mergeCell ref="NVA5:NVD5"/>
    <mergeCell ref="NVQ5:NVT5"/>
    <mergeCell ref="NWG5:NWJ5"/>
    <mergeCell ref="NWW5:NWZ5"/>
    <mergeCell ref="NXM5:NXP5"/>
    <mergeCell ref="NRY5:NSB5"/>
    <mergeCell ref="NSO5:NSR5"/>
    <mergeCell ref="NTE5:NTH5"/>
    <mergeCell ref="NTU5:NTX5"/>
    <mergeCell ref="NUK5:NUN5"/>
    <mergeCell ref="NOW5:NOZ5"/>
    <mergeCell ref="NPM5:NPP5"/>
    <mergeCell ref="NQC5:NQF5"/>
    <mergeCell ref="NQS5:NQV5"/>
    <mergeCell ref="NRI5:NRL5"/>
    <mergeCell ref="OKK5:OKN5"/>
    <mergeCell ref="OLA5:OLD5"/>
    <mergeCell ref="OLQ5:OLT5"/>
    <mergeCell ref="OMG5:OMJ5"/>
    <mergeCell ref="OMW5:OMZ5"/>
    <mergeCell ref="OHI5:OHL5"/>
    <mergeCell ref="OHY5:OIB5"/>
    <mergeCell ref="OIO5:OIR5"/>
    <mergeCell ref="OJE5:OJH5"/>
    <mergeCell ref="OJU5:OJX5"/>
    <mergeCell ref="OEG5:OEJ5"/>
    <mergeCell ref="OEW5:OEZ5"/>
    <mergeCell ref="OFM5:OFP5"/>
    <mergeCell ref="OGC5:OGF5"/>
    <mergeCell ref="OGS5:OGV5"/>
    <mergeCell ref="OBE5:OBH5"/>
    <mergeCell ref="OBU5:OBX5"/>
    <mergeCell ref="OCK5:OCN5"/>
    <mergeCell ref="ODA5:ODD5"/>
    <mergeCell ref="ODQ5:ODT5"/>
    <mergeCell ref="OWS5:OWV5"/>
    <mergeCell ref="OXI5:OXL5"/>
    <mergeCell ref="OXY5:OYB5"/>
    <mergeCell ref="OYO5:OYR5"/>
    <mergeCell ref="OZE5:OZH5"/>
    <mergeCell ref="OTQ5:OTT5"/>
    <mergeCell ref="OUG5:OUJ5"/>
    <mergeCell ref="OUW5:OUZ5"/>
    <mergeCell ref="OVM5:OVP5"/>
    <mergeCell ref="OWC5:OWF5"/>
    <mergeCell ref="OQO5:OQR5"/>
    <mergeCell ref="ORE5:ORH5"/>
    <mergeCell ref="ORU5:ORX5"/>
    <mergeCell ref="OSK5:OSN5"/>
    <mergeCell ref="OTA5:OTD5"/>
    <mergeCell ref="ONM5:ONP5"/>
    <mergeCell ref="OOC5:OOF5"/>
    <mergeCell ref="OOS5:OOV5"/>
    <mergeCell ref="OPI5:OPL5"/>
    <mergeCell ref="OPY5:OQB5"/>
    <mergeCell ref="PJA5:PJD5"/>
    <mergeCell ref="PJQ5:PJT5"/>
    <mergeCell ref="PKG5:PKJ5"/>
    <mergeCell ref="PKW5:PKZ5"/>
    <mergeCell ref="PLM5:PLP5"/>
    <mergeCell ref="PFY5:PGB5"/>
    <mergeCell ref="PGO5:PGR5"/>
    <mergeCell ref="PHE5:PHH5"/>
    <mergeCell ref="PHU5:PHX5"/>
    <mergeCell ref="PIK5:PIN5"/>
    <mergeCell ref="PCW5:PCZ5"/>
    <mergeCell ref="PDM5:PDP5"/>
    <mergeCell ref="PEC5:PEF5"/>
    <mergeCell ref="PES5:PEV5"/>
    <mergeCell ref="PFI5:PFL5"/>
    <mergeCell ref="OZU5:OZX5"/>
    <mergeCell ref="PAK5:PAN5"/>
    <mergeCell ref="PBA5:PBD5"/>
    <mergeCell ref="PBQ5:PBT5"/>
    <mergeCell ref="PCG5:PCJ5"/>
    <mergeCell ref="PVI5:PVL5"/>
    <mergeCell ref="PVY5:PWB5"/>
    <mergeCell ref="PWO5:PWR5"/>
    <mergeCell ref="PXE5:PXH5"/>
    <mergeCell ref="PXU5:PXX5"/>
    <mergeCell ref="PSG5:PSJ5"/>
    <mergeCell ref="PSW5:PSZ5"/>
    <mergeCell ref="PTM5:PTP5"/>
    <mergeCell ref="PUC5:PUF5"/>
    <mergeCell ref="PUS5:PUV5"/>
    <mergeCell ref="PPE5:PPH5"/>
    <mergeCell ref="PPU5:PPX5"/>
    <mergeCell ref="PQK5:PQN5"/>
    <mergeCell ref="PRA5:PRD5"/>
    <mergeCell ref="PRQ5:PRT5"/>
    <mergeCell ref="PMC5:PMF5"/>
    <mergeCell ref="PMS5:PMV5"/>
    <mergeCell ref="PNI5:PNL5"/>
    <mergeCell ref="PNY5:POB5"/>
    <mergeCell ref="POO5:POR5"/>
    <mergeCell ref="QHQ5:QHT5"/>
    <mergeCell ref="QIG5:QIJ5"/>
    <mergeCell ref="QIW5:QIZ5"/>
    <mergeCell ref="QJM5:QJP5"/>
    <mergeCell ref="QKC5:QKF5"/>
    <mergeCell ref="QEO5:QER5"/>
    <mergeCell ref="QFE5:QFH5"/>
    <mergeCell ref="QFU5:QFX5"/>
    <mergeCell ref="QGK5:QGN5"/>
    <mergeCell ref="QHA5:QHD5"/>
    <mergeCell ref="QBM5:QBP5"/>
    <mergeCell ref="QCC5:QCF5"/>
    <mergeCell ref="QCS5:QCV5"/>
    <mergeCell ref="QDI5:QDL5"/>
    <mergeCell ref="QDY5:QEB5"/>
    <mergeCell ref="PYK5:PYN5"/>
    <mergeCell ref="PZA5:PZD5"/>
    <mergeCell ref="PZQ5:PZT5"/>
    <mergeCell ref="QAG5:QAJ5"/>
    <mergeCell ref="QAW5:QAZ5"/>
    <mergeCell ref="QTY5:QUB5"/>
    <mergeCell ref="QUO5:QUR5"/>
    <mergeCell ref="QVE5:QVH5"/>
    <mergeCell ref="QVU5:QVX5"/>
    <mergeCell ref="QWK5:QWN5"/>
    <mergeCell ref="QQW5:QQZ5"/>
    <mergeCell ref="QRM5:QRP5"/>
    <mergeCell ref="QSC5:QSF5"/>
    <mergeCell ref="QSS5:QSV5"/>
    <mergeCell ref="QTI5:QTL5"/>
    <mergeCell ref="QNU5:QNX5"/>
    <mergeCell ref="QOK5:QON5"/>
    <mergeCell ref="QPA5:QPD5"/>
    <mergeCell ref="QPQ5:QPT5"/>
    <mergeCell ref="QQG5:QQJ5"/>
    <mergeCell ref="QKS5:QKV5"/>
    <mergeCell ref="QLI5:QLL5"/>
    <mergeCell ref="QLY5:QMB5"/>
    <mergeCell ref="QMO5:QMR5"/>
    <mergeCell ref="QNE5:QNH5"/>
    <mergeCell ref="RGG5:RGJ5"/>
    <mergeCell ref="RGW5:RGZ5"/>
    <mergeCell ref="RHM5:RHP5"/>
    <mergeCell ref="RIC5:RIF5"/>
    <mergeCell ref="RIS5:RIV5"/>
    <mergeCell ref="RDE5:RDH5"/>
    <mergeCell ref="RDU5:RDX5"/>
    <mergeCell ref="REK5:REN5"/>
    <mergeCell ref="RFA5:RFD5"/>
    <mergeCell ref="RFQ5:RFT5"/>
    <mergeCell ref="RAC5:RAF5"/>
    <mergeCell ref="RAS5:RAV5"/>
    <mergeCell ref="RBI5:RBL5"/>
    <mergeCell ref="RBY5:RCB5"/>
    <mergeCell ref="RCO5:RCR5"/>
    <mergeCell ref="QXA5:QXD5"/>
    <mergeCell ref="QXQ5:QXT5"/>
    <mergeCell ref="QYG5:QYJ5"/>
    <mergeCell ref="QYW5:QYZ5"/>
    <mergeCell ref="QZM5:QZP5"/>
    <mergeCell ref="RSO5:RSR5"/>
    <mergeCell ref="RTE5:RTH5"/>
    <mergeCell ref="RTU5:RTX5"/>
    <mergeCell ref="RUK5:RUN5"/>
    <mergeCell ref="RVA5:RVD5"/>
    <mergeCell ref="RPM5:RPP5"/>
    <mergeCell ref="RQC5:RQF5"/>
    <mergeCell ref="RQS5:RQV5"/>
    <mergeCell ref="RRI5:RRL5"/>
    <mergeCell ref="RRY5:RSB5"/>
    <mergeCell ref="RMK5:RMN5"/>
    <mergeCell ref="RNA5:RND5"/>
    <mergeCell ref="RNQ5:RNT5"/>
    <mergeCell ref="ROG5:ROJ5"/>
    <mergeCell ref="ROW5:ROZ5"/>
    <mergeCell ref="RJI5:RJL5"/>
    <mergeCell ref="RJY5:RKB5"/>
    <mergeCell ref="RKO5:RKR5"/>
    <mergeCell ref="RLE5:RLH5"/>
    <mergeCell ref="RLU5:RLX5"/>
    <mergeCell ref="SEW5:SEZ5"/>
    <mergeCell ref="SFM5:SFP5"/>
    <mergeCell ref="SGC5:SGF5"/>
    <mergeCell ref="SGS5:SGV5"/>
    <mergeCell ref="SHI5:SHL5"/>
    <mergeCell ref="SBU5:SBX5"/>
    <mergeCell ref="SCK5:SCN5"/>
    <mergeCell ref="SDA5:SDD5"/>
    <mergeCell ref="SDQ5:SDT5"/>
    <mergeCell ref="SEG5:SEJ5"/>
    <mergeCell ref="RYS5:RYV5"/>
    <mergeCell ref="RZI5:RZL5"/>
    <mergeCell ref="RZY5:SAB5"/>
    <mergeCell ref="SAO5:SAR5"/>
    <mergeCell ref="SBE5:SBH5"/>
    <mergeCell ref="RVQ5:RVT5"/>
    <mergeCell ref="RWG5:RWJ5"/>
    <mergeCell ref="RWW5:RWZ5"/>
    <mergeCell ref="RXM5:RXP5"/>
    <mergeCell ref="RYC5:RYF5"/>
    <mergeCell ref="SRE5:SRH5"/>
    <mergeCell ref="SRU5:SRX5"/>
    <mergeCell ref="SSK5:SSN5"/>
    <mergeCell ref="STA5:STD5"/>
    <mergeCell ref="STQ5:STT5"/>
    <mergeCell ref="SOC5:SOF5"/>
    <mergeCell ref="SOS5:SOV5"/>
    <mergeCell ref="SPI5:SPL5"/>
    <mergeCell ref="SPY5:SQB5"/>
    <mergeCell ref="SQO5:SQR5"/>
    <mergeCell ref="SLA5:SLD5"/>
    <mergeCell ref="SLQ5:SLT5"/>
    <mergeCell ref="SMG5:SMJ5"/>
    <mergeCell ref="SMW5:SMZ5"/>
    <mergeCell ref="SNM5:SNP5"/>
    <mergeCell ref="SHY5:SIB5"/>
    <mergeCell ref="SIO5:SIR5"/>
    <mergeCell ref="SJE5:SJH5"/>
    <mergeCell ref="SJU5:SJX5"/>
    <mergeCell ref="SKK5:SKN5"/>
    <mergeCell ref="TDM5:TDP5"/>
    <mergeCell ref="TEC5:TEF5"/>
    <mergeCell ref="TES5:TEV5"/>
    <mergeCell ref="TFI5:TFL5"/>
    <mergeCell ref="TFY5:TGB5"/>
    <mergeCell ref="TAK5:TAN5"/>
    <mergeCell ref="TBA5:TBD5"/>
    <mergeCell ref="TBQ5:TBT5"/>
    <mergeCell ref="TCG5:TCJ5"/>
    <mergeCell ref="TCW5:TCZ5"/>
    <mergeCell ref="SXI5:SXL5"/>
    <mergeCell ref="SXY5:SYB5"/>
    <mergeCell ref="SYO5:SYR5"/>
    <mergeCell ref="SZE5:SZH5"/>
    <mergeCell ref="SZU5:SZX5"/>
    <mergeCell ref="SUG5:SUJ5"/>
    <mergeCell ref="SUW5:SUZ5"/>
    <mergeCell ref="SVM5:SVP5"/>
    <mergeCell ref="SWC5:SWF5"/>
    <mergeCell ref="SWS5:SWV5"/>
    <mergeCell ref="TPU5:TPX5"/>
    <mergeCell ref="TQK5:TQN5"/>
    <mergeCell ref="TRA5:TRD5"/>
    <mergeCell ref="TRQ5:TRT5"/>
    <mergeCell ref="TSG5:TSJ5"/>
    <mergeCell ref="TMS5:TMV5"/>
    <mergeCell ref="TNI5:TNL5"/>
    <mergeCell ref="TNY5:TOB5"/>
    <mergeCell ref="TOO5:TOR5"/>
    <mergeCell ref="TPE5:TPH5"/>
    <mergeCell ref="TJQ5:TJT5"/>
    <mergeCell ref="TKG5:TKJ5"/>
    <mergeCell ref="TKW5:TKZ5"/>
    <mergeCell ref="TLM5:TLP5"/>
    <mergeCell ref="TMC5:TMF5"/>
    <mergeCell ref="TGO5:TGR5"/>
    <mergeCell ref="THE5:THH5"/>
    <mergeCell ref="THU5:THX5"/>
    <mergeCell ref="TIK5:TIN5"/>
    <mergeCell ref="TJA5:TJD5"/>
    <mergeCell ref="UCC5:UCF5"/>
    <mergeCell ref="UCS5:UCV5"/>
    <mergeCell ref="UDI5:UDL5"/>
    <mergeCell ref="UDY5:UEB5"/>
    <mergeCell ref="UEO5:UER5"/>
    <mergeCell ref="TZA5:TZD5"/>
    <mergeCell ref="TZQ5:TZT5"/>
    <mergeCell ref="UAG5:UAJ5"/>
    <mergeCell ref="UAW5:UAZ5"/>
    <mergeCell ref="UBM5:UBP5"/>
    <mergeCell ref="TVY5:TWB5"/>
    <mergeCell ref="TWO5:TWR5"/>
    <mergeCell ref="TXE5:TXH5"/>
    <mergeCell ref="TXU5:TXX5"/>
    <mergeCell ref="TYK5:TYN5"/>
    <mergeCell ref="TSW5:TSZ5"/>
    <mergeCell ref="TTM5:TTP5"/>
    <mergeCell ref="TUC5:TUF5"/>
    <mergeCell ref="TUS5:TUV5"/>
    <mergeCell ref="TVI5:TVL5"/>
    <mergeCell ref="UOK5:UON5"/>
    <mergeCell ref="UPA5:UPD5"/>
    <mergeCell ref="UPQ5:UPT5"/>
    <mergeCell ref="UQG5:UQJ5"/>
    <mergeCell ref="UQW5:UQZ5"/>
    <mergeCell ref="ULI5:ULL5"/>
    <mergeCell ref="ULY5:UMB5"/>
    <mergeCell ref="UMO5:UMR5"/>
    <mergeCell ref="UNE5:UNH5"/>
    <mergeCell ref="UNU5:UNX5"/>
    <mergeCell ref="UIG5:UIJ5"/>
    <mergeCell ref="UIW5:UIZ5"/>
    <mergeCell ref="UJM5:UJP5"/>
    <mergeCell ref="UKC5:UKF5"/>
    <mergeCell ref="UKS5:UKV5"/>
    <mergeCell ref="UFE5:UFH5"/>
    <mergeCell ref="UFU5:UFX5"/>
    <mergeCell ref="UGK5:UGN5"/>
    <mergeCell ref="UHA5:UHD5"/>
    <mergeCell ref="UHQ5:UHT5"/>
    <mergeCell ref="VAS5:VAV5"/>
    <mergeCell ref="VBI5:VBL5"/>
    <mergeCell ref="VBY5:VCB5"/>
    <mergeCell ref="VCO5:VCR5"/>
    <mergeCell ref="VDE5:VDH5"/>
    <mergeCell ref="UXQ5:UXT5"/>
    <mergeCell ref="UYG5:UYJ5"/>
    <mergeCell ref="UYW5:UYZ5"/>
    <mergeCell ref="UZM5:UZP5"/>
    <mergeCell ref="VAC5:VAF5"/>
    <mergeCell ref="UUO5:UUR5"/>
    <mergeCell ref="UVE5:UVH5"/>
    <mergeCell ref="UVU5:UVX5"/>
    <mergeCell ref="UWK5:UWN5"/>
    <mergeCell ref="UXA5:UXD5"/>
    <mergeCell ref="URM5:URP5"/>
    <mergeCell ref="USC5:USF5"/>
    <mergeCell ref="USS5:USV5"/>
    <mergeCell ref="UTI5:UTL5"/>
    <mergeCell ref="UTY5:UUB5"/>
    <mergeCell ref="VNA5:VND5"/>
    <mergeCell ref="VNQ5:VNT5"/>
    <mergeCell ref="VOG5:VOJ5"/>
    <mergeCell ref="VOW5:VOZ5"/>
    <mergeCell ref="VPM5:VPP5"/>
    <mergeCell ref="VJY5:VKB5"/>
    <mergeCell ref="VKO5:VKR5"/>
    <mergeCell ref="VLE5:VLH5"/>
    <mergeCell ref="VLU5:VLX5"/>
    <mergeCell ref="VMK5:VMN5"/>
    <mergeCell ref="VGW5:VGZ5"/>
    <mergeCell ref="VHM5:VHP5"/>
    <mergeCell ref="VIC5:VIF5"/>
    <mergeCell ref="VIS5:VIV5"/>
    <mergeCell ref="VJI5:VJL5"/>
    <mergeCell ref="VDU5:VDX5"/>
    <mergeCell ref="VEK5:VEN5"/>
    <mergeCell ref="VFA5:VFD5"/>
    <mergeCell ref="VFQ5:VFT5"/>
    <mergeCell ref="VGG5:VGJ5"/>
    <mergeCell ref="WBE5:WBH5"/>
    <mergeCell ref="WBU5:WBX5"/>
    <mergeCell ref="VWG5:VWJ5"/>
    <mergeCell ref="VWW5:VWZ5"/>
    <mergeCell ref="VXM5:VXP5"/>
    <mergeCell ref="VYC5:VYF5"/>
    <mergeCell ref="VYS5:VYV5"/>
    <mergeCell ref="VTE5:VTH5"/>
    <mergeCell ref="VTU5:VTX5"/>
    <mergeCell ref="VUK5:VUN5"/>
    <mergeCell ref="VVA5:VVD5"/>
    <mergeCell ref="VVQ5:VVT5"/>
    <mergeCell ref="VQC5:VQF5"/>
    <mergeCell ref="VQS5:VQV5"/>
    <mergeCell ref="VRI5:VRL5"/>
    <mergeCell ref="VRY5:VSB5"/>
    <mergeCell ref="VSO5:VSR5"/>
    <mergeCell ref="WRU5:WRX5"/>
    <mergeCell ref="WSK5:WSN5"/>
    <mergeCell ref="WTA5:WTD5"/>
    <mergeCell ref="B6:D6"/>
    <mergeCell ref="WOS5:WOV5"/>
    <mergeCell ref="WPI5:WPL5"/>
    <mergeCell ref="WPY5:WQB5"/>
    <mergeCell ref="WQO5:WQR5"/>
    <mergeCell ref="WRE5:WRH5"/>
    <mergeCell ref="WLQ5:WLT5"/>
    <mergeCell ref="WMG5:WMJ5"/>
    <mergeCell ref="WMW5:WMZ5"/>
    <mergeCell ref="WNM5:WNP5"/>
    <mergeCell ref="WOC5:WOF5"/>
    <mergeCell ref="WIO5:WIR5"/>
    <mergeCell ref="WJE5:WJH5"/>
    <mergeCell ref="WJU5:WJX5"/>
    <mergeCell ref="WKK5:WKN5"/>
    <mergeCell ref="WLA5:WLD5"/>
    <mergeCell ref="WFM5:WFP5"/>
    <mergeCell ref="WGC5:WGF5"/>
    <mergeCell ref="WGS5:WGV5"/>
    <mergeCell ref="WHI5:WHL5"/>
    <mergeCell ref="WHY5:WIB5"/>
    <mergeCell ref="WCK5:WCN5"/>
    <mergeCell ref="WDA5:WDD5"/>
    <mergeCell ref="WDQ5:WDT5"/>
    <mergeCell ref="WEG5:WEJ5"/>
    <mergeCell ref="WEW5:WEZ5"/>
    <mergeCell ref="VZI5:VZL5"/>
    <mergeCell ref="VZY5:WAB5"/>
    <mergeCell ref="WAO5:WAR5"/>
    <mergeCell ref="B84:I84"/>
    <mergeCell ref="C12:I12"/>
    <mergeCell ref="C17:I17"/>
    <mergeCell ref="C23:I23"/>
    <mergeCell ref="C27:I27"/>
    <mergeCell ref="C31:I31"/>
    <mergeCell ref="C36:I36"/>
    <mergeCell ref="C39:I39"/>
    <mergeCell ref="C43:I43"/>
    <mergeCell ref="C46:I46"/>
    <mergeCell ref="C50:I50"/>
    <mergeCell ref="C53:I53"/>
    <mergeCell ref="C58:I58"/>
    <mergeCell ref="C61:I61"/>
    <mergeCell ref="C64:I64"/>
    <mergeCell ref="C67:I67"/>
    <mergeCell ref="C73:I73"/>
    <mergeCell ref="C70:I70"/>
    <mergeCell ref="C81:I81"/>
    <mergeCell ref="B79:I79"/>
    <mergeCell ref="B89:I89"/>
    <mergeCell ref="M35:R35"/>
    <mergeCell ref="M37:R37"/>
    <mergeCell ref="M38:R38"/>
    <mergeCell ref="D74:J74"/>
    <mergeCell ref="D75:J75"/>
    <mergeCell ref="D2:I2"/>
    <mergeCell ref="D1:I1"/>
    <mergeCell ref="D4:I4"/>
    <mergeCell ref="B22:I22"/>
    <mergeCell ref="B35:I35"/>
    <mergeCell ref="B57:I57"/>
    <mergeCell ref="B76:I76"/>
    <mergeCell ref="C7:I7"/>
    <mergeCell ref="B5:D5"/>
    <mergeCell ref="M66:R66"/>
    <mergeCell ref="M72:R72"/>
    <mergeCell ref="M73:R73"/>
    <mergeCell ref="M75:R75"/>
    <mergeCell ref="M76:R76"/>
    <mergeCell ref="M9:R9"/>
    <mergeCell ref="M10:R10"/>
    <mergeCell ref="M11:R11"/>
    <mergeCell ref="M12:R12"/>
    <mergeCell ref="M13:R13"/>
    <mergeCell ref="M16:R16"/>
    <mergeCell ref="M17:R17"/>
    <mergeCell ref="M18:R18"/>
    <mergeCell ref="M19:R19"/>
    <mergeCell ref="M23:R23"/>
    <mergeCell ref="M24:R24"/>
    <mergeCell ref="B80:I80"/>
    <mergeCell ref="B90:I92"/>
    <mergeCell ref="B93:I93"/>
    <mergeCell ref="B94:I95"/>
    <mergeCell ref="B96:I97"/>
    <mergeCell ref="M25:R25"/>
    <mergeCell ref="M26:R26"/>
    <mergeCell ref="M27:R27"/>
    <mergeCell ref="M28:R28"/>
    <mergeCell ref="C85:I85"/>
    <mergeCell ref="B88:I88"/>
    <mergeCell ref="M97:Q97"/>
    <mergeCell ref="M98:Q98"/>
    <mergeCell ref="M68:R68"/>
    <mergeCell ref="M70:R70"/>
    <mergeCell ref="M71:R71"/>
    <mergeCell ref="M81:R81"/>
    <mergeCell ref="M82:R82"/>
    <mergeCell ref="M83:R83"/>
    <mergeCell ref="M46:R46"/>
    <mergeCell ref="M47:R47"/>
    <mergeCell ref="M48:R48"/>
    <mergeCell ref="M49:R49"/>
    <mergeCell ref="M51:R51"/>
    <mergeCell ref="M52:R52"/>
    <mergeCell ref="M53:R53"/>
    <mergeCell ref="M54:R54"/>
    <mergeCell ref="M55:R55"/>
    <mergeCell ref="M56:R56"/>
    <mergeCell ref="M58:R58"/>
    <mergeCell ref="M59:R59"/>
    <mergeCell ref="M60:R60"/>
    <mergeCell ref="M61:R61"/>
  </mergeCells>
  <printOptions horizontalCentered="1" verticalCentered="1" headings="1"/>
  <pageMargins left="0" right="0" top="0.19685039370078741" bottom="0.39370078740157483" header="0" footer="0.11811023622047245"/>
  <pageSetup paperSize="5" scale="62" orientation="portrait" r:id="rId1"/>
  <rowBreaks count="1" manualBreakCount="1">
    <brk id="100" max="16383" man="1"/>
  </rowBreaks>
  <colBreaks count="2" manualBreakCount="2">
    <brk id="9" max="99" man="1"/>
    <brk id="22" max="99"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0" ma:contentTypeDescription="Crée un document." ma:contentTypeScope="" ma:versionID="6573e3aae563f37a98c306a7d1ffea99">
  <xsd:schema xmlns:xsd="http://www.w3.org/2001/XMLSchema" xmlns:xs="http://www.w3.org/2001/XMLSchema" xmlns:p="http://schemas.microsoft.com/office/2006/metadata/properties" targetNamespace="http://schemas.microsoft.com/office/2006/metadata/properties" ma:root="true" ma:fieldsID="efe331b061e72866024fe28ebad680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2.xml><?xml version="1.0" encoding="utf-8"?>
<ds:datastoreItem xmlns:ds="http://schemas.openxmlformats.org/officeDocument/2006/customXml" ds:itemID="{6DDD7488-5D48-4D5E-834D-32ACAA31E81D}">
  <ds:schemaRefs>
    <ds:schemaRef ds:uri="http://schemas.microsoft.com/office/2006/documentManagement/types"/>
    <ds:schemaRef ds:uri="http://schemas.microsoft.com/office/infopath/2007/PartnerControls"/>
    <ds:schemaRef ds:uri="http://purl.org/dc/elements/1.1/"/>
    <ds:schemaRef ds:uri="http://purl.org/dc/dcmitype/"/>
    <ds:schemaRef ds:uri="http://purl.org/dc/terms/"/>
    <ds:schemaRef ds:uri="http://schemas.openxmlformats.org/package/2006/metadata/core-properties"/>
    <ds:schemaRef ds:uri="http://www.w3.org/XML/1998/namespace"/>
    <ds:schemaRef ds:uri="http://schemas.microsoft.com/office/2006/metadata/properties"/>
  </ds:schemaRefs>
</ds:datastoreItem>
</file>

<file path=customXml/itemProps3.xml><?xml version="1.0" encoding="utf-8"?>
<ds:datastoreItem xmlns:ds="http://schemas.openxmlformats.org/officeDocument/2006/customXml" ds:itemID="{1A2EF266-105F-4DB7-9F92-2E968DBF9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102</vt:i4>
      </vt:variant>
    </vt:vector>
  </HeadingPairs>
  <TitlesOfParts>
    <vt:vector size="112" baseType="lpstr">
      <vt:lpstr>Cover Page</vt:lpstr>
      <vt:lpstr>1. NCCF combined</vt:lpstr>
      <vt:lpstr>2. CAD NCCF</vt:lpstr>
      <vt:lpstr>3. USD NCCF</vt:lpstr>
      <vt:lpstr>4. EUR NCCF</vt:lpstr>
      <vt:lpstr>5. GBP NCCF</vt:lpstr>
      <vt:lpstr>6. Other(Incld) NCCF</vt:lpstr>
      <vt:lpstr>List of acronyms</vt:lpstr>
      <vt:lpstr>Appx 1. Ref Rates</vt:lpstr>
      <vt:lpstr>Appx 2. Instructions</vt:lpstr>
      <vt:lpstr>'2. CAD NCCF'!DPA_1101</vt:lpstr>
      <vt:lpstr>'3. USD NCCF'!DPA_1101</vt:lpstr>
      <vt:lpstr>'4. EUR NCCF'!DPA_1101</vt:lpstr>
      <vt:lpstr>'5. GBP NCCF'!DPA_1101</vt:lpstr>
      <vt:lpstr>'6. Other(Incld) NCCF'!DPA_1101</vt:lpstr>
      <vt:lpstr>DPA_1101</vt:lpstr>
      <vt:lpstr>'2. CAD NCCF'!DPA_1102</vt:lpstr>
      <vt:lpstr>'3. USD NCCF'!DPA_1102</vt:lpstr>
      <vt:lpstr>'4. EUR NCCF'!DPA_1102</vt:lpstr>
      <vt:lpstr>'5. GBP NCCF'!DPA_1102</vt:lpstr>
      <vt:lpstr>'6. Other(Incld) NCCF'!DPA_1102</vt:lpstr>
      <vt:lpstr>DPA_1102</vt:lpstr>
      <vt:lpstr>'2. CAD NCCF'!DPA_1103</vt:lpstr>
      <vt:lpstr>'3. USD NCCF'!DPA_1103</vt:lpstr>
      <vt:lpstr>'4. EUR NCCF'!DPA_1103</vt:lpstr>
      <vt:lpstr>'5. GBP NCCF'!DPA_1103</vt:lpstr>
      <vt:lpstr>'6. Other(Incld) NCCF'!DPA_1103</vt:lpstr>
      <vt:lpstr>DPA_1103</vt:lpstr>
      <vt:lpstr>'2. CAD NCCF'!DPA_1104</vt:lpstr>
      <vt:lpstr>'3. USD NCCF'!DPA_1104</vt:lpstr>
      <vt:lpstr>'4. EUR NCCF'!DPA_1104</vt:lpstr>
      <vt:lpstr>'5. GBP NCCF'!DPA_1104</vt:lpstr>
      <vt:lpstr>'6. Other(Incld) NCCF'!DPA_1104</vt:lpstr>
      <vt:lpstr>DPA_1104</vt:lpstr>
      <vt:lpstr>'2. CAD NCCF'!DPA_1105</vt:lpstr>
      <vt:lpstr>'3. USD NCCF'!DPA_1105</vt:lpstr>
      <vt:lpstr>'4. EUR NCCF'!DPA_1105</vt:lpstr>
      <vt:lpstr>'5. GBP NCCF'!DPA_1105</vt:lpstr>
      <vt:lpstr>'6. Other(Incld) NCCF'!DPA_1105</vt:lpstr>
      <vt:lpstr>DPA_1105</vt:lpstr>
      <vt:lpstr>'2. CAD NCCF'!DPA_1106</vt:lpstr>
      <vt:lpstr>'3. USD NCCF'!DPA_1106</vt:lpstr>
      <vt:lpstr>'4. EUR NCCF'!DPA_1106</vt:lpstr>
      <vt:lpstr>'5. GBP NCCF'!DPA_1106</vt:lpstr>
      <vt:lpstr>'6. Other(Incld) NCCF'!DPA_1106</vt:lpstr>
      <vt:lpstr>DPA_1106</vt:lpstr>
      <vt:lpstr>'2. CAD NCCF'!DPA_1107</vt:lpstr>
      <vt:lpstr>'3. USD NCCF'!DPA_1107</vt:lpstr>
      <vt:lpstr>'4. EUR NCCF'!DPA_1107</vt:lpstr>
      <vt:lpstr>'5. GBP NCCF'!DPA_1107</vt:lpstr>
      <vt:lpstr>'6. Other(Incld) NCCF'!DPA_1107</vt:lpstr>
      <vt:lpstr>DPA_1107</vt:lpstr>
      <vt:lpstr>'2. CAD NCCF'!DPA_1201</vt:lpstr>
      <vt:lpstr>'3. USD NCCF'!DPA_1201</vt:lpstr>
      <vt:lpstr>'4. EUR NCCF'!DPA_1201</vt:lpstr>
      <vt:lpstr>'5. GBP NCCF'!DPA_1201</vt:lpstr>
      <vt:lpstr>'6. Other(Incld) NCCF'!DPA_1201</vt:lpstr>
      <vt:lpstr>DPA_1201</vt:lpstr>
      <vt:lpstr>'2. CAD NCCF'!DPA_1202</vt:lpstr>
      <vt:lpstr>'3. USD NCCF'!DPA_1202</vt:lpstr>
      <vt:lpstr>'4. EUR NCCF'!DPA_1202</vt:lpstr>
      <vt:lpstr>'5. GBP NCCF'!DPA_1202</vt:lpstr>
      <vt:lpstr>'6. Other(Incld) NCCF'!DPA_1202</vt:lpstr>
      <vt:lpstr>DPA_1202</vt:lpstr>
      <vt:lpstr>'2. CAD NCCF'!DPA_1203</vt:lpstr>
      <vt:lpstr>'3. USD NCCF'!DPA_1203</vt:lpstr>
      <vt:lpstr>'4. EUR NCCF'!DPA_1203</vt:lpstr>
      <vt:lpstr>'5. GBP NCCF'!DPA_1203</vt:lpstr>
      <vt:lpstr>'6. Other(Incld) NCCF'!DPA_1203</vt:lpstr>
      <vt:lpstr>DPA_1203</vt:lpstr>
      <vt:lpstr>'2. CAD NCCF'!DPA_1204</vt:lpstr>
      <vt:lpstr>'3. USD NCCF'!DPA_1204</vt:lpstr>
      <vt:lpstr>'4. EUR NCCF'!DPA_1204</vt:lpstr>
      <vt:lpstr>'5. GBP NCCF'!DPA_1204</vt:lpstr>
      <vt:lpstr>'6. Other(Incld) NCCF'!DPA_1204</vt:lpstr>
      <vt:lpstr>DPA_1204</vt:lpstr>
      <vt:lpstr>'2. CAD NCCF'!DPA_1205</vt:lpstr>
      <vt:lpstr>'3. USD NCCF'!DPA_1205</vt:lpstr>
      <vt:lpstr>'4. EUR NCCF'!DPA_1205</vt:lpstr>
      <vt:lpstr>'5. GBP NCCF'!DPA_1205</vt:lpstr>
      <vt:lpstr>'6. Other(Incld) NCCF'!DPA_1205</vt:lpstr>
      <vt:lpstr>DPA_1205</vt:lpstr>
      <vt:lpstr>'2. CAD NCCF'!DPA_1206</vt:lpstr>
      <vt:lpstr>'3. USD NCCF'!DPA_1206</vt:lpstr>
      <vt:lpstr>'4. EUR NCCF'!DPA_1206</vt:lpstr>
      <vt:lpstr>'5. GBP NCCF'!DPA_1206</vt:lpstr>
      <vt:lpstr>'6. Other(Incld) NCCF'!DPA_1206</vt:lpstr>
      <vt:lpstr>DPA_1206</vt:lpstr>
      <vt:lpstr>'2. CAD NCCF'!DPA_1207</vt:lpstr>
      <vt:lpstr>'3. USD NCCF'!DPA_1207</vt:lpstr>
      <vt:lpstr>'4. EUR NCCF'!DPA_1207</vt:lpstr>
      <vt:lpstr>'5. GBP NCCF'!DPA_1207</vt:lpstr>
      <vt:lpstr>'6. Other(Incld) NCCF'!DPA_1207</vt:lpstr>
      <vt:lpstr>DPA_1207</vt:lpstr>
      <vt:lpstr>'1. NCCF combined'!Impression_des_titres</vt:lpstr>
      <vt:lpstr>'2. CAD NCCF'!Impression_des_titres</vt:lpstr>
      <vt:lpstr>'3. USD NCCF'!Impression_des_titres</vt:lpstr>
      <vt:lpstr>'4. EUR NCCF'!Impression_des_titres</vt:lpstr>
      <vt:lpstr>'5. GBP NCCF'!Impression_des_titres</vt:lpstr>
      <vt:lpstr>'6. Other(Incld) NCCF'!Impression_des_titres</vt:lpstr>
      <vt:lpstr>'Appx 2. Instructions'!Impression_des_titres</vt:lpstr>
      <vt:lpstr>'List of acronyms'!Impression_des_titres</vt:lpstr>
      <vt:lpstr>'1. NCCF combined'!Zone_d_impression</vt:lpstr>
      <vt:lpstr>'2. CAD NCCF'!Zone_d_impression</vt:lpstr>
      <vt:lpstr>'3. USD NCCF'!Zone_d_impression</vt:lpstr>
      <vt:lpstr>'4. EUR NCCF'!Zone_d_impression</vt:lpstr>
      <vt:lpstr>'5. GBP NCCF'!Zone_d_impression</vt:lpstr>
      <vt:lpstr>'6. Other(Incld) NCCF'!Zone_d_impression</vt:lpstr>
      <vt:lpstr>'Appx 1. Ref Rates'!Zone_d_impression</vt:lpstr>
      <vt:lpstr>'Appx 2. Instructions'!Zone_d_impression</vt:lpstr>
      <vt:lpstr>'Cover Page'!Zone_d_impression</vt:lpstr>
      <vt:lpstr>'List of acronyms'!Zone_d_impression</vt:lpstr>
    </vt:vector>
  </TitlesOfParts>
  <Company>OSFI-BSIF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 Net Cumulative Cash Flow;</dc:title>
  <dc:creator>Autorité des marchés financiers</dc:creator>
  <cp:keywords>Net Cumulative Cash Flow;NCCF;Report;2016</cp:keywords>
  <cp:lastModifiedBy>Administrateur</cp:lastModifiedBy>
  <cp:lastPrinted>2016-02-29T19:08:40Z</cp:lastPrinted>
  <dcterms:created xsi:type="dcterms:W3CDTF">2014-04-02T18:19:15Z</dcterms:created>
  <dcterms:modified xsi:type="dcterms:W3CDTF">2016-04-11T19:20:03Z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Order">
    <vt:r8>335500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